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6\1. Enero 2026\"/>
    </mc:Choice>
  </mc:AlternateContent>
  <xr:revisionPtr revIDLastSave="0" documentId="13_ncr:1_{94A40599-ACA7-4A04-9881-4B167DCF2660}" xr6:coauthVersionLast="47" xr6:coauthVersionMax="47" xr10:uidLastSave="{00000000-0000-0000-0000-000000000000}"/>
  <bookViews>
    <workbookView xWindow="-120" yWindow="-120" windowWidth="29040" windowHeight="15840" firstSheet="4" activeTab="4" xr2:uid="{BA54EF9A-61A3-4062-A4D1-54F660BBC3DF}"/>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 r:id="rId22"/>
  </externalReferences>
  <definedNames>
    <definedName name="_xlnm._FilterDatabase" localSheetId="1" hidden="1">bd_lista!$A$2:$E$593</definedName>
    <definedName name="_xlnm._FilterDatabase" localSheetId="11" hidden="1">CDI!$A$7:$H$64</definedName>
    <definedName name="_xlnm._FilterDatabase" localSheetId="0" hidden="1">Contactos!$A$3:$E$541</definedName>
    <definedName name="_xlnm._FilterDatabase" localSheetId="2" hidden="1">CUADRO!$A$4:$AA$1182</definedName>
    <definedName name="_xlnm._FilterDatabase" localSheetId="8" hidden="1">'CUT ME'!$A$7:$T$92</definedName>
    <definedName name="_xlnm._FilterDatabase" localSheetId="7" hidden="1">'CUT MN'!$A$7:$T$1440</definedName>
    <definedName name="_xlnm._FilterDatabase" localSheetId="16" hidden="1">CVD_AUTO!$A$6:$J$41</definedName>
    <definedName name="_xlnm._FilterDatabase" localSheetId="5" hidden="1">RESUMEN!$A$10:$AR$601</definedName>
    <definedName name="_xlnm._FilterDatabase" localSheetId="13" hidden="1">'TCR ME'!$A$6:$F$6</definedName>
    <definedName name="_xlnm._FilterDatabase" localSheetId="12" hidden="1">'TCR MN'!$A$6:$F$61</definedName>
    <definedName name="_xlnm._FilterDatabase" localSheetId="15" hidden="1">'TFD ME'!$A$6:$F$6</definedName>
    <definedName name="_xlnm._FilterDatabase" localSheetId="14" hidden="1">'TFD MN'!$A$6:$F$14</definedName>
    <definedName name="_xlnm._FilterDatabase" localSheetId="10" hidden="1">'TRL ME'!$A$7:$P$11</definedName>
    <definedName name="_xlnm._FilterDatabase" localSheetId="9" hidden="1">'TRL MN'!$A$7:$P$133</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CDI!$A$1:$H$68</definedName>
    <definedName name="_xlnm.Print_Area" localSheetId="6">CONCEPTOS!$A$1:$C$64</definedName>
    <definedName name="_xlnm.Print_Area" localSheetId="8">'CUT ME'!$A$1:$T$111</definedName>
    <definedName name="_xlnm.Print_Area" localSheetId="7">'CUT MN'!$A$1:$T$1461</definedName>
    <definedName name="_xlnm.Print_Area" localSheetId="16">CVD_AUTO!$A$1:$J$44</definedName>
    <definedName name="_xlnm.Print_Area" localSheetId="4">'R1.02 (ex FORM. 9)'!$A$1:$AF$63</definedName>
    <definedName name="_xlnm.Print_Area" localSheetId="5">RESUMEN!$A$1:$AR$604</definedName>
    <definedName name="_xlnm.Print_Area" localSheetId="13">'TCR ME'!$A$1:$G$11</definedName>
    <definedName name="_xlnm.Print_Area" localSheetId="12">'TCR MN'!$A$1:$F$63</definedName>
    <definedName name="_xlnm.Print_Area" localSheetId="15">'TFD ME'!$A$1:$G$10</definedName>
    <definedName name="_xlnm.Print_Area" localSheetId="14">'TFD MN'!$A$1:$F$16</definedName>
    <definedName name="_xlnm.Print_Area" localSheetId="10">'TRL ME'!$A$1:$Q$30</definedName>
    <definedName name="_xlnm.Print_Area" localSheetId="9">'TRL MN'!$A$1:$Q$153</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151" r:id="rId23"/>
    <pivotCache cacheId="152" r:id="rId24"/>
    <pivotCache cacheId="153" r:id="rId25"/>
    <pivotCache cacheId="154" r:id="rId26"/>
    <pivotCache cacheId="155"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34" l="1"/>
  <c r="D17" i="34"/>
  <c r="F47" i="3"/>
  <c r="F45" i="3"/>
  <c r="F44" i="3"/>
  <c r="F42" i="3"/>
  <c r="F41" i="3"/>
  <c r="F40" i="3"/>
  <c r="F39" i="3"/>
  <c r="F38" i="3"/>
  <c r="F37" i="3"/>
  <c r="F36" i="3"/>
  <c r="F35" i="3"/>
  <c r="F32" i="3"/>
  <c r="F31" i="3"/>
  <c r="F30" i="3"/>
  <c r="F28" i="3"/>
  <c r="F26" i="3"/>
  <c r="C45" i="3"/>
  <c r="C44" i="3"/>
  <c r="C43" i="3"/>
  <c r="X603" i="8"/>
  <c r="DH3" i="30"/>
  <c r="D66" i="21" l="1"/>
  <c r="E66" i="21"/>
  <c r="F66" i="21"/>
  <c r="G66" i="21"/>
  <c r="E149" i="34"/>
  <c r="D149" i="34"/>
  <c r="E143" i="34"/>
  <c r="D143" i="34"/>
  <c r="H63" i="21" l="1"/>
  <c r="H64" i="21"/>
  <c r="E188" i="34"/>
  <c r="E186" i="34"/>
  <c r="E184" i="34"/>
  <c r="E182" i="34"/>
  <c r="E177" i="34"/>
  <c r="E166" i="34"/>
  <c r="E162" i="34"/>
  <c r="E151" i="34"/>
  <c r="E137" i="34"/>
  <c r="E128" i="34"/>
  <c r="E113" i="34"/>
  <c r="E80" i="34"/>
  <c r="E76" i="34"/>
  <c r="E73" i="34"/>
  <c r="E71" i="34"/>
  <c r="E67" i="34"/>
  <c r="E60" i="34"/>
  <c r="E57" i="34"/>
  <c r="E52" i="34"/>
  <c r="E51" i="34"/>
  <c r="E50" i="34"/>
  <c r="E49" i="34"/>
  <c r="E48" i="34"/>
  <c r="E47" i="34"/>
  <c r="E46" i="34"/>
  <c r="E45" i="34"/>
  <c r="E44" i="34"/>
  <c r="E43" i="34"/>
  <c r="E42" i="34"/>
  <c r="E36" i="34"/>
  <c r="E10" i="34"/>
  <c r="D188" i="34"/>
  <c r="D186" i="34"/>
  <c r="D184" i="34"/>
  <c r="D182" i="34"/>
  <c r="D177" i="34"/>
  <c r="D166" i="34"/>
  <c r="D162" i="34"/>
  <c r="D151" i="34"/>
  <c r="D137" i="34"/>
  <c r="D128" i="34"/>
  <c r="D113" i="34"/>
  <c r="D80" i="34"/>
  <c r="D76" i="34"/>
  <c r="D73" i="34"/>
  <c r="D71" i="34"/>
  <c r="D67" i="34"/>
  <c r="D60" i="34"/>
  <c r="D57" i="34"/>
  <c r="D52" i="34"/>
  <c r="D51" i="34"/>
  <c r="D50" i="34"/>
  <c r="D49" i="34"/>
  <c r="D48" i="34"/>
  <c r="D47" i="34"/>
  <c r="D46" i="34"/>
  <c r="D45" i="34"/>
  <c r="D44" i="34"/>
  <c r="D43" i="34"/>
  <c r="D42" i="34"/>
  <c r="D36" i="34"/>
  <c r="D10" i="34"/>
  <c r="N13" i="20" l="1"/>
  <c r="O13" i="20"/>
  <c r="P13" i="20"/>
  <c r="W285" i="31"/>
  <c r="U380" i="31"/>
  <c r="W379" i="31"/>
  <c r="U379" i="31"/>
  <c r="C380" i="31"/>
  <c r="C379" i="31"/>
  <c r="D379" i="31" s="1"/>
  <c r="B379" i="31"/>
  <c r="U286" i="31"/>
  <c r="U285" i="31"/>
  <c r="B188" i="32"/>
  <c r="C286" i="31"/>
  <c r="C285" i="31"/>
  <c r="D285" i="31" s="1"/>
  <c r="B285" i="31"/>
  <c r="H51" i="21"/>
  <c r="H52" i="21"/>
  <c r="H53" i="21"/>
  <c r="H54" i="21"/>
  <c r="H55" i="21"/>
  <c r="H56" i="21"/>
  <c r="H57" i="21"/>
  <c r="H58" i="21"/>
  <c r="H59" i="21"/>
  <c r="H60" i="21"/>
  <c r="H61" i="21"/>
  <c r="H62" i="21"/>
  <c r="D8" i="34" l="1"/>
  <c r="E8" i="34"/>
  <c r="E34" i="34"/>
  <c r="D34" i="34"/>
  <c r="E54" i="34"/>
  <c r="D54" i="34"/>
  <c r="E64" i="34"/>
  <c r="D64" i="34"/>
  <c r="E75" i="34"/>
  <c r="D75" i="34"/>
  <c r="E85" i="34"/>
  <c r="D85" i="34"/>
  <c r="D93" i="34"/>
  <c r="E93" i="34"/>
  <c r="E101" i="34"/>
  <c r="D101" i="34"/>
  <c r="D109" i="34"/>
  <c r="E109" i="34"/>
  <c r="E118" i="34"/>
  <c r="D118" i="34"/>
  <c r="E126" i="34"/>
  <c r="D126" i="34"/>
  <c r="E135" i="34"/>
  <c r="D135" i="34"/>
  <c r="E147" i="34"/>
  <c r="D147" i="34"/>
  <c r="E158" i="34"/>
  <c r="D158" i="34"/>
  <c r="E168" i="34"/>
  <c r="D168" i="34"/>
  <c r="E176" i="34"/>
  <c r="D176" i="34"/>
  <c r="E189" i="34"/>
  <c r="D189" i="34"/>
  <c r="E18" i="34"/>
  <c r="D18" i="34"/>
  <c r="E35" i="34"/>
  <c r="D35" i="34"/>
  <c r="E94" i="34"/>
  <c r="D94" i="34"/>
  <c r="E190" i="34"/>
  <c r="D190" i="34"/>
  <c r="E37" i="34"/>
  <c r="D37" i="34"/>
  <c r="E66" i="34"/>
  <c r="D66" i="34"/>
  <c r="E78" i="34"/>
  <c r="D78" i="34"/>
  <c r="E87" i="34"/>
  <c r="D87" i="34"/>
  <c r="E95" i="34"/>
  <c r="D95" i="34"/>
  <c r="E103" i="34"/>
  <c r="D103" i="34"/>
  <c r="E111" i="34"/>
  <c r="D111" i="34"/>
  <c r="E120" i="34"/>
  <c r="D120" i="34"/>
  <c r="E129" i="34"/>
  <c r="D129" i="34"/>
  <c r="E138" i="34"/>
  <c r="D138" i="34"/>
  <c r="E152" i="34"/>
  <c r="D152" i="34"/>
  <c r="E160" i="34"/>
  <c r="D160" i="34"/>
  <c r="E170" i="34"/>
  <c r="D170" i="34"/>
  <c r="E179" i="34"/>
  <c r="D179" i="34"/>
  <c r="E9" i="34"/>
  <c r="D9" i="34"/>
  <c r="E55" i="34"/>
  <c r="D55" i="34"/>
  <c r="E86" i="34"/>
  <c r="D86" i="34"/>
  <c r="E136" i="34"/>
  <c r="D136" i="34"/>
  <c r="E28" i="34"/>
  <c r="D28" i="34"/>
  <c r="E56" i="34"/>
  <c r="D56" i="34"/>
  <c r="E12" i="34"/>
  <c r="D12" i="34"/>
  <c r="E21" i="34"/>
  <c r="D21" i="34"/>
  <c r="E38" i="34"/>
  <c r="D38" i="34"/>
  <c r="E58" i="34"/>
  <c r="D58" i="34"/>
  <c r="E68" i="34"/>
  <c r="D68" i="34"/>
  <c r="E79" i="34"/>
  <c r="D79" i="34"/>
  <c r="E88" i="34"/>
  <c r="D88" i="34"/>
  <c r="E96" i="34"/>
  <c r="D96" i="34"/>
  <c r="E104" i="34"/>
  <c r="D104" i="34"/>
  <c r="E112" i="34"/>
  <c r="D112" i="34"/>
  <c r="E121" i="34"/>
  <c r="D121" i="34"/>
  <c r="E130" i="34"/>
  <c r="D130" i="34"/>
  <c r="E139" i="34"/>
  <c r="D139" i="34"/>
  <c r="D153" i="34"/>
  <c r="E153" i="34"/>
  <c r="D161" i="34"/>
  <c r="E161" i="34"/>
  <c r="E171" i="34"/>
  <c r="D171" i="34"/>
  <c r="E180" i="34"/>
  <c r="D180" i="34"/>
  <c r="E27" i="34"/>
  <c r="D27" i="34"/>
  <c r="E119" i="34"/>
  <c r="D119" i="34"/>
  <c r="E169" i="34"/>
  <c r="D169" i="34"/>
  <c r="D20" i="34"/>
  <c r="E20" i="34"/>
  <c r="D29" i="34"/>
  <c r="E29" i="34"/>
  <c r="E13" i="34"/>
  <c r="D13" i="34"/>
  <c r="E22" i="34"/>
  <c r="D22" i="34"/>
  <c r="E30" i="34"/>
  <c r="D30" i="34"/>
  <c r="E39" i="34"/>
  <c r="D39" i="34"/>
  <c r="E59" i="34"/>
  <c r="D59" i="34"/>
  <c r="E69" i="34"/>
  <c r="D69" i="34"/>
  <c r="E81" i="34"/>
  <c r="D81" i="34"/>
  <c r="E89" i="34"/>
  <c r="D89" i="34"/>
  <c r="E97" i="34"/>
  <c r="D97" i="34"/>
  <c r="E105" i="34"/>
  <c r="D105" i="34"/>
  <c r="E114" i="34"/>
  <c r="D114" i="34"/>
  <c r="E122" i="34"/>
  <c r="D122" i="34"/>
  <c r="E131" i="34"/>
  <c r="D131" i="34"/>
  <c r="E140" i="34"/>
  <c r="D140" i="34"/>
  <c r="E154" i="34"/>
  <c r="D154" i="34"/>
  <c r="E163" i="34"/>
  <c r="D163" i="34"/>
  <c r="E172" i="34"/>
  <c r="D172" i="34"/>
  <c r="E181" i="34"/>
  <c r="D181" i="34"/>
  <c r="E26" i="34"/>
  <c r="D26" i="34"/>
  <c r="E19" i="34"/>
  <c r="D19" i="34"/>
  <c r="E127" i="34"/>
  <c r="D127" i="34"/>
  <c r="D178" i="34"/>
  <c r="E178" i="34"/>
  <c r="E14" i="34"/>
  <c r="D14" i="34"/>
  <c r="E31" i="34"/>
  <c r="D31" i="34"/>
  <c r="E40" i="34"/>
  <c r="D40" i="34"/>
  <c r="E61" i="34"/>
  <c r="D61" i="34"/>
  <c r="E70" i="34"/>
  <c r="D70" i="34"/>
  <c r="E82" i="34"/>
  <c r="D82" i="34"/>
  <c r="E90" i="34"/>
  <c r="D90" i="34"/>
  <c r="E98" i="34"/>
  <c r="D98" i="34"/>
  <c r="E106" i="34"/>
  <c r="D106" i="34"/>
  <c r="E115" i="34"/>
  <c r="D115" i="34"/>
  <c r="E123" i="34"/>
  <c r="D123" i="34"/>
  <c r="D132" i="34"/>
  <c r="E132" i="34"/>
  <c r="E141" i="34"/>
  <c r="D141" i="34"/>
  <c r="E155" i="34"/>
  <c r="D155" i="34"/>
  <c r="E164" i="34"/>
  <c r="D164" i="34"/>
  <c r="E173" i="34"/>
  <c r="D173" i="34"/>
  <c r="E183" i="34"/>
  <c r="D183" i="34"/>
  <c r="E77" i="34"/>
  <c r="D77" i="34"/>
  <c r="E102" i="34"/>
  <c r="D102" i="34"/>
  <c r="E159" i="34"/>
  <c r="D159" i="34"/>
  <c r="E5" i="34"/>
  <c r="D5" i="34"/>
  <c r="E6" i="34"/>
  <c r="D6" i="34"/>
  <c r="E24" i="34"/>
  <c r="D24" i="34"/>
  <c r="D41" i="34"/>
  <c r="E41" i="34"/>
  <c r="E62" i="34"/>
  <c r="D62" i="34"/>
  <c r="E72" i="34"/>
  <c r="D72" i="34"/>
  <c r="E83" i="34"/>
  <c r="D83" i="34"/>
  <c r="E91" i="34"/>
  <c r="D91" i="34"/>
  <c r="E99" i="34"/>
  <c r="D99" i="34"/>
  <c r="E107" i="34"/>
  <c r="D107" i="34"/>
  <c r="E116" i="34"/>
  <c r="D116" i="34"/>
  <c r="D124" i="34"/>
  <c r="E124" i="34"/>
  <c r="D133" i="34"/>
  <c r="E133" i="34"/>
  <c r="E142" i="34"/>
  <c r="D142" i="34"/>
  <c r="E156" i="34"/>
  <c r="D156" i="34"/>
  <c r="E165" i="34"/>
  <c r="D165" i="34"/>
  <c r="E174" i="34"/>
  <c r="D174" i="34"/>
  <c r="D185" i="34"/>
  <c r="E185" i="34"/>
  <c r="D65" i="34"/>
  <c r="E65" i="34"/>
  <c r="E110" i="34"/>
  <c r="D110" i="34"/>
  <c r="E150" i="34"/>
  <c r="D150" i="34"/>
  <c r="D11" i="34"/>
  <c r="E11" i="34"/>
  <c r="E23" i="34"/>
  <c r="D23" i="34"/>
  <c r="E15" i="34"/>
  <c r="D15" i="34"/>
  <c r="E32" i="34"/>
  <c r="D32" i="34"/>
  <c r="E7" i="34"/>
  <c r="D7" i="34"/>
  <c r="E16" i="34"/>
  <c r="D16" i="34"/>
  <c r="E25" i="34"/>
  <c r="D25" i="34"/>
  <c r="D33" i="34"/>
  <c r="E33" i="34"/>
  <c r="D53" i="34"/>
  <c r="E53" i="34"/>
  <c r="E63" i="34"/>
  <c r="D63" i="34"/>
  <c r="E74" i="34"/>
  <c r="D74" i="34"/>
  <c r="D84" i="34"/>
  <c r="E84" i="34"/>
  <c r="D92" i="34"/>
  <c r="E92" i="34"/>
  <c r="D100" i="34"/>
  <c r="E100" i="34"/>
  <c r="D108" i="34"/>
  <c r="E108" i="34"/>
  <c r="E117" i="34"/>
  <c r="D117" i="34"/>
  <c r="D125" i="34"/>
  <c r="E125" i="34"/>
  <c r="E134" i="34"/>
  <c r="D134" i="34"/>
  <c r="E146" i="34"/>
  <c r="D146" i="34"/>
  <c r="E157" i="34"/>
  <c r="D157" i="34"/>
  <c r="E167" i="34"/>
  <c r="D167" i="34"/>
  <c r="E175" i="34"/>
  <c r="D175" i="34"/>
  <c r="E187" i="34"/>
  <c r="D187" i="34"/>
  <c r="C40" i="3"/>
  <c r="C39" i="3"/>
  <c r="C38" i="3"/>
  <c r="C37" i="3"/>
  <c r="C36" i="3"/>
  <c r="C35" i="3"/>
  <c r="C34" i="3"/>
  <c r="C32" i="3"/>
  <c r="C33" i="3"/>
  <c r="C31" i="3"/>
  <c r="C30" i="3"/>
  <c r="C29" i="3"/>
  <c r="C27" i="3"/>
  <c r="C26" i="3"/>
  <c r="C25" i="3"/>
  <c r="F16" i="35"/>
  <c r="H50" i="21"/>
  <c r="H49" i="21"/>
  <c r="H48" i="21"/>
  <c r="H47" i="21"/>
  <c r="H46" i="21"/>
  <c r="H45" i="21"/>
  <c r="H44" i="21"/>
  <c r="H43" i="21"/>
  <c r="P94" i="26"/>
  <c r="Q94" i="26"/>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1442" i="25"/>
  <c r="P1442" i="25"/>
  <c r="M13" i="20" l="1"/>
  <c r="L13" i="20"/>
  <c r="P135" i="29"/>
  <c r="O135" i="29"/>
  <c r="N135" i="29"/>
  <c r="O94" i="26" l="1"/>
  <c r="N94" i="26"/>
  <c r="C543" i="34" l="1"/>
  <c r="C542" i="34"/>
  <c r="C541" i="34"/>
  <c r="C540" i="34"/>
  <c r="C539" i="34"/>
  <c r="C538" i="34"/>
  <c r="C537"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D209" i="34" l="1"/>
  <c r="E209" i="34"/>
  <c r="D265" i="34"/>
  <c r="E265" i="34"/>
  <c r="D305" i="34"/>
  <c r="E305" i="34"/>
  <c r="D337" i="34"/>
  <c r="E337" i="34"/>
  <c r="E409" i="34"/>
  <c r="D409" i="34"/>
  <c r="E206" i="34"/>
  <c r="D206" i="34"/>
  <c r="E222" i="34"/>
  <c r="D222" i="34"/>
  <c r="E230" i="34"/>
  <c r="D230" i="34"/>
  <c r="E246" i="34"/>
  <c r="D246" i="34"/>
  <c r="E262" i="34"/>
  <c r="D262" i="34"/>
  <c r="E278" i="34"/>
  <c r="D278" i="34"/>
  <c r="E294" i="34"/>
  <c r="D294" i="34"/>
  <c r="E310" i="34"/>
  <c r="D310" i="34"/>
  <c r="E326" i="34"/>
  <c r="D326" i="34"/>
  <c r="E342" i="34"/>
  <c r="D342" i="34"/>
  <c r="E358" i="34"/>
  <c r="D358" i="34"/>
  <c r="E374" i="34"/>
  <c r="D374" i="34"/>
  <c r="E390" i="34"/>
  <c r="D390" i="34"/>
  <c r="E406" i="34"/>
  <c r="D406" i="34"/>
  <c r="E191" i="34"/>
  <c r="D191" i="34"/>
  <c r="E207" i="34"/>
  <c r="D207" i="34"/>
  <c r="E223" i="34"/>
  <c r="D223" i="34"/>
  <c r="E192" i="34"/>
  <c r="D192" i="34"/>
  <c r="E200" i="34"/>
  <c r="D200" i="34"/>
  <c r="E208" i="34"/>
  <c r="D208" i="34"/>
  <c r="E216" i="34"/>
  <c r="D216" i="34"/>
  <c r="E224" i="34"/>
  <c r="D224" i="34"/>
  <c r="E232" i="34"/>
  <c r="D232" i="34"/>
  <c r="E240" i="34"/>
  <c r="D240" i="34"/>
  <c r="E248" i="34"/>
  <c r="D248" i="34"/>
  <c r="E256" i="34"/>
  <c r="D256" i="34"/>
  <c r="E264" i="34"/>
  <c r="D264" i="34"/>
  <c r="E272" i="34"/>
  <c r="D272" i="34"/>
  <c r="E280" i="34"/>
  <c r="D280" i="34"/>
  <c r="E288" i="34"/>
  <c r="D288" i="34"/>
  <c r="E296" i="34"/>
  <c r="D296" i="34"/>
  <c r="E304" i="34"/>
  <c r="D304" i="34"/>
  <c r="E312" i="34"/>
  <c r="D312" i="34"/>
  <c r="E320" i="34"/>
  <c r="D320" i="34"/>
  <c r="E328" i="34"/>
  <c r="D328" i="34"/>
  <c r="E336" i="34"/>
  <c r="D336" i="34"/>
  <c r="E344" i="34"/>
  <c r="D344" i="34"/>
  <c r="E352" i="34"/>
  <c r="D352" i="34"/>
  <c r="E360" i="34"/>
  <c r="D360" i="34"/>
  <c r="E368" i="34"/>
  <c r="D368" i="34"/>
  <c r="E376" i="34"/>
  <c r="D376" i="34"/>
  <c r="E384" i="34"/>
  <c r="D384" i="34"/>
  <c r="D392" i="34"/>
  <c r="E392" i="34"/>
  <c r="D400" i="34"/>
  <c r="E400" i="34"/>
  <c r="D408" i="34"/>
  <c r="E408" i="34"/>
  <c r="D416" i="34"/>
  <c r="E416" i="34"/>
  <c r="D424" i="34"/>
  <c r="E424" i="34"/>
  <c r="D432" i="34"/>
  <c r="E432" i="34"/>
  <c r="D440" i="34"/>
  <c r="E440" i="34"/>
  <c r="D448" i="34"/>
  <c r="E448" i="34"/>
  <c r="D456" i="34"/>
  <c r="E456" i="34"/>
  <c r="D464" i="34"/>
  <c r="E464" i="34"/>
  <c r="D472" i="34"/>
  <c r="E472" i="34"/>
  <c r="D480" i="34"/>
  <c r="E480" i="34"/>
  <c r="D488" i="34"/>
  <c r="E488" i="34"/>
  <c r="D496" i="34"/>
  <c r="E496" i="34"/>
  <c r="D504" i="34"/>
  <c r="E504" i="34"/>
  <c r="D512" i="34"/>
  <c r="E512" i="34"/>
  <c r="D520" i="34"/>
  <c r="E520" i="34"/>
  <c r="D528" i="34"/>
  <c r="E528" i="34"/>
  <c r="D536" i="34"/>
  <c r="E536" i="34"/>
  <c r="D233" i="34"/>
  <c r="E233" i="34"/>
  <c r="D289" i="34"/>
  <c r="E289" i="34"/>
  <c r="D369" i="34"/>
  <c r="E369" i="34"/>
  <c r="E473" i="34"/>
  <c r="D473" i="34"/>
  <c r="D418" i="34"/>
  <c r="E418" i="34"/>
  <c r="E426" i="34"/>
  <c r="D426" i="34"/>
  <c r="D434" i="34"/>
  <c r="E434" i="34"/>
  <c r="E442" i="34"/>
  <c r="D442" i="34"/>
  <c r="D450" i="34"/>
  <c r="E450" i="34"/>
  <c r="D458" i="34"/>
  <c r="E458" i="34"/>
  <c r="D466" i="34"/>
  <c r="E466" i="34"/>
  <c r="E474" i="34"/>
  <c r="D474" i="34"/>
  <c r="D482" i="34"/>
  <c r="E482" i="34"/>
  <c r="E490" i="34"/>
  <c r="D490" i="34"/>
  <c r="E498" i="34"/>
  <c r="D498" i="34"/>
  <c r="E506" i="34"/>
  <c r="D506" i="34"/>
  <c r="D514" i="34"/>
  <c r="E514" i="34"/>
  <c r="D522" i="34"/>
  <c r="E522" i="34"/>
  <c r="D530" i="34"/>
  <c r="E530" i="34"/>
  <c r="D538" i="34"/>
  <c r="E538" i="34"/>
  <c r="D201" i="34"/>
  <c r="E201" i="34"/>
  <c r="D257" i="34"/>
  <c r="E257" i="34"/>
  <c r="D313" i="34"/>
  <c r="E313" i="34"/>
  <c r="D353" i="34"/>
  <c r="E353" i="34"/>
  <c r="D385" i="34"/>
  <c r="E385" i="34"/>
  <c r="E425" i="34"/>
  <c r="D425" i="34"/>
  <c r="D449" i="34"/>
  <c r="E449" i="34"/>
  <c r="D481" i="34"/>
  <c r="E481" i="34"/>
  <c r="D513" i="34"/>
  <c r="E513" i="34"/>
  <c r="D537" i="34"/>
  <c r="E537" i="34"/>
  <c r="D210" i="34"/>
  <c r="E210" i="34"/>
  <c r="E234" i="34"/>
  <c r="D234" i="34"/>
  <c r="D258" i="34"/>
  <c r="E258" i="34"/>
  <c r="E282" i="34"/>
  <c r="D282" i="34"/>
  <c r="D306" i="34"/>
  <c r="E306" i="34"/>
  <c r="E330" i="34"/>
  <c r="D330" i="34"/>
  <c r="D354" i="34"/>
  <c r="E354" i="34"/>
  <c r="D370" i="34"/>
  <c r="E370" i="34"/>
  <c r="D394" i="34"/>
  <c r="E394" i="34"/>
  <c r="E410" i="34"/>
  <c r="D410" i="34"/>
  <c r="E195" i="34"/>
  <c r="D195" i="34"/>
  <c r="E203" i="34"/>
  <c r="D203" i="34"/>
  <c r="E211" i="34"/>
  <c r="D211" i="34"/>
  <c r="E219" i="34"/>
  <c r="D219" i="34"/>
  <c r="E227" i="34"/>
  <c r="D227" i="34"/>
  <c r="E235" i="34"/>
  <c r="D235" i="34"/>
  <c r="E243" i="34"/>
  <c r="D243" i="34"/>
  <c r="E251" i="34"/>
  <c r="D251" i="34"/>
  <c r="E259" i="34"/>
  <c r="D259" i="34"/>
  <c r="E267" i="34"/>
  <c r="D267" i="34"/>
  <c r="E275" i="34"/>
  <c r="D275" i="34"/>
  <c r="E283" i="34"/>
  <c r="D283" i="34"/>
  <c r="E291" i="34"/>
  <c r="D291" i="34"/>
  <c r="E299" i="34"/>
  <c r="D299" i="34"/>
  <c r="E307" i="34"/>
  <c r="D307" i="34"/>
  <c r="E315" i="34"/>
  <c r="D315" i="34"/>
  <c r="E323" i="34"/>
  <c r="D323" i="34"/>
  <c r="E331" i="34"/>
  <c r="D331" i="34"/>
  <c r="E339" i="34"/>
  <c r="D339" i="34"/>
  <c r="E347" i="34"/>
  <c r="D347" i="34"/>
  <c r="E355" i="34"/>
  <c r="D355" i="34"/>
  <c r="E363" i="34"/>
  <c r="D363" i="34"/>
  <c r="E371" i="34"/>
  <c r="D371" i="34"/>
  <c r="E379" i="34"/>
  <c r="D379" i="34"/>
  <c r="E387" i="34"/>
  <c r="D387" i="34"/>
  <c r="E395" i="34"/>
  <c r="D395" i="34"/>
  <c r="E403" i="34"/>
  <c r="D403" i="34"/>
  <c r="E411" i="34"/>
  <c r="D411" i="34"/>
  <c r="E419" i="34"/>
  <c r="D419" i="34"/>
  <c r="E427" i="34"/>
  <c r="D427" i="34"/>
  <c r="E435" i="34"/>
  <c r="D435" i="34"/>
  <c r="E443" i="34"/>
  <c r="D443" i="34"/>
  <c r="E451" i="34"/>
  <c r="D451" i="34"/>
  <c r="E459" i="34"/>
  <c r="D459" i="34"/>
  <c r="E467" i="34"/>
  <c r="D467" i="34"/>
  <c r="E475" i="34"/>
  <c r="D475" i="34"/>
  <c r="E483" i="34"/>
  <c r="D483" i="34"/>
  <c r="E491" i="34"/>
  <c r="D491" i="34"/>
  <c r="E499" i="34"/>
  <c r="D499" i="34"/>
  <c r="E507" i="34"/>
  <c r="D507" i="34"/>
  <c r="E515" i="34"/>
  <c r="D515" i="34"/>
  <c r="E523" i="34"/>
  <c r="D523" i="34"/>
  <c r="E531" i="34"/>
  <c r="D531" i="34"/>
  <c r="E539" i="34"/>
  <c r="D539" i="34"/>
  <c r="D241" i="34"/>
  <c r="E241" i="34"/>
  <c r="D281" i="34"/>
  <c r="E281" i="34"/>
  <c r="D329" i="34"/>
  <c r="E329" i="34"/>
  <c r="D377" i="34"/>
  <c r="E377" i="34"/>
  <c r="D417" i="34"/>
  <c r="E417" i="34"/>
  <c r="E441" i="34"/>
  <c r="D441" i="34"/>
  <c r="E465" i="34"/>
  <c r="D465" i="34"/>
  <c r="E497" i="34"/>
  <c r="D497" i="34"/>
  <c r="D521" i="34"/>
  <c r="E521" i="34"/>
  <c r="D194" i="34"/>
  <c r="E194" i="34"/>
  <c r="E218" i="34"/>
  <c r="D218" i="34"/>
  <c r="D242" i="34"/>
  <c r="E242" i="34"/>
  <c r="E266" i="34"/>
  <c r="D266" i="34"/>
  <c r="D290" i="34"/>
  <c r="E290" i="34"/>
  <c r="D322" i="34"/>
  <c r="E322" i="34"/>
  <c r="E346" i="34"/>
  <c r="D346" i="34"/>
  <c r="E362" i="34"/>
  <c r="D362" i="34"/>
  <c r="D386" i="34"/>
  <c r="E386" i="34"/>
  <c r="D402" i="34"/>
  <c r="E402" i="34"/>
  <c r="E196" i="34"/>
  <c r="D196" i="34"/>
  <c r="E204" i="34"/>
  <c r="D204" i="34"/>
  <c r="E212" i="34"/>
  <c r="D212" i="34"/>
  <c r="E220" i="34"/>
  <c r="D220" i="34"/>
  <c r="E228" i="34"/>
  <c r="D228" i="34"/>
  <c r="E236" i="34"/>
  <c r="D236" i="34"/>
  <c r="E244" i="34"/>
  <c r="D244" i="34"/>
  <c r="E252" i="34"/>
  <c r="D252" i="34"/>
  <c r="E260" i="34"/>
  <c r="D260" i="34"/>
  <c r="E268" i="34"/>
  <c r="D268" i="34"/>
  <c r="E276" i="34"/>
  <c r="D276" i="34"/>
  <c r="E284" i="34"/>
  <c r="D284" i="34"/>
  <c r="E292" i="34"/>
  <c r="D292" i="34"/>
  <c r="E300" i="34"/>
  <c r="D300" i="34"/>
  <c r="E308" i="34"/>
  <c r="D308" i="34"/>
  <c r="E316" i="34"/>
  <c r="D316" i="34"/>
  <c r="E324" i="34"/>
  <c r="D324" i="34"/>
  <c r="E332" i="34"/>
  <c r="D332" i="34"/>
  <c r="E340" i="34"/>
  <c r="D340" i="34"/>
  <c r="E348" i="34"/>
  <c r="D348" i="34"/>
  <c r="E356" i="34"/>
  <c r="D356" i="34"/>
  <c r="E364" i="34"/>
  <c r="D364" i="34"/>
  <c r="E372" i="34"/>
  <c r="D372" i="34"/>
  <c r="E380" i="34"/>
  <c r="D380" i="34"/>
  <c r="E388" i="34"/>
  <c r="D388" i="34"/>
  <c r="E396" i="34"/>
  <c r="D396" i="34"/>
  <c r="E404" i="34"/>
  <c r="D404" i="34"/>
  <c r="E412" i="34"/>
  <c r="D412" i="34"/>
  <c r="E420" i="34"/>
  <c r="D420" i="34"/>
  <c r="E428" i="34"/>
  <c r="D428" i="34"/>
  <c r="E436" i="34"/>
  <c r="D436" i="34"/>
  <c r="E444" i="34"/>
  <c r="D444" i="34"/>
  <c r="E452" i="34"/>
  <c r="D452" i="34"/>
  <c r="E460" i="34"/>
  <c r="D460" i="34"/>
  <c r="E468" i="34"/>
  <c r="D468" i="34"/>
  <c r="E476" i="34"/>
  <c r="D476" i="34"/>
  <c r="E484" i="34"/>
  <c r="D484" i="34"/>
  <c r="E492" i="34"/>
  <c r="D492" i="34"/>
  <c r="E500" i="34"/>
  <c r="D500" i="34"/>
  <c r="E508" i="34"/>
  <c r="D508" i="34"/>
  <c r="E516" i="34"/>
  <c r="D516" i="34"/>
  <c r="E524" i="34"/>
  <c r="D524" i="34"/>
  <c r="E532" i="34"/>
  <c r="D532" i="34"/>
  <c r="D540" i="34"/>
  <c r="E540" i="34"/>
  <c r="D193" i="34"/>
  <c r="E193" i="34"/>
  <c r="D225" i="34"/>
  <c r="E225" i="34"/>
  <c r="D273" i="34"/>
  <c r="E273" i="34"/>
  <c r="D321" i="34"/>
  <c r="E321" i="34"/>
  <c r="D361" i="34"/>
  <c r="E361" i="34"/>
  <c r="D393" i="34"/>
  <c r="E393" i="34"/>
  <c r="E433" i="34"/>
  <c r="D433" i="34"/>
  <c r="D457" i="34"/>
  <c r="E457" i="34"/>
  <c r="E489" i="34"/>
  <c r="D489" i="34"/>
  <c r="E505" i="34"/>
  <c r="D505" i="34"/>
  <c r="E529" i="34"/>
  <c r="D529" i="34"/>
  <c r="E202" i="34"/>
  <c r="D202" i="34"/>
  <c r="D226" i="34"/>
  <c r="E226" i="34"/>
  <c r="E250" i="34"/>
  <c r="D250" i="34"/>
  <c r="D274" i="34"/>
  <c r="E274" i="34"/>
  <c r="E298" i="34"/>
  <c r="D298" i="34"/>
  <c r="E314" i="34"/>
  <c r="D314" i="34"/>
  <c r="D338" i="34"/>
  <c r="E338" i="34"/>
  <c r="E378" i="34"/>
  <c r="D378" i="34"/>
  <c r="E197" i="34"/>
  <c r="D197" i="34"/>
  <c r="E205" i="34"/>
  <c r="D205" i="34"/>
  <c r="E213" i="34"/>
  <c r="D213" i="34"/>
  <c r="E221" i="34"/>
  <c r="D221" i="34"/>
  <c r="E229" i="34"/>
  <c r="D229" i="34"/>
  <c r="E237" i="34"/>
  <c r="D237" i="34"/>
  <c r="E245" i="34"/>
  <c r="D245" i="34"/>
  <c r="E253" i="34"/>
  <c r="D253" i="34"/>
  <c r="E261" i="34"/>
  <c r="D261" i="34"/>
  <c r="E269" i="34"/>
  <c r="D269" i="34"/>
  <c r="E277" i="34"/>
  <c r="D277" i="34"/>
  <c r="E285" i="34"/>
  <c r="D285" i="34"/>
  <c r="E293" i="34"/>
  <c r="D293" i="34"/>
  <c r="E301" i="34"/>
  <c r="D301" i="34"/>
  <c r="E309" i="34"/>
  <c r="D309" i="34"/>
  <c r="E317" i="34"/>
  <c r="D317" i="34"/>
  <c r="E325" i="34"/>
  <c r="D325" i="34"/>
  <c r="E333" i="34"/>
  <c r="D333" i="34"/>
  <c r="E341" i="34"/>
  <c r="D341" i="34"/>
  <c r="E349" i="34"/>
  <c r="D349" i="34"/>
  <c r="E357" i="34"/>
  <c r="D357" i="34"/>
  <c r="E365" i="34"/>
  <c r="D365" i="34"/>
  <c r="E373" i="34"/>
  <c r="D373" i="34"/>
  <c r="E381" i="34"/>
  <c r="D381" i="34"/>
  <c r="E389" i="34"/>
  <c r="D389" i="34"/>
  <c r="E397" i="34"/>
  <c r="D397" i="34"/>
  <c r="E405" i="34"/>
  <c r="D405" i="34"/>
  <c r="E413" i="34"/>
  <c r="D413" i="34"/>
  <c r="E421" i="34"/>
  <c r="D421" i="34"/>
  <c r="E429" i="34"/>
  <c r="D429" i="34"/>
  <c r="E437" i="34"/>
  <c r="D437" i="34"/>
  <c r="E445" i="34"/>
  <c r="D445" i="34"/>
  <c r="E453" i="34"/>
  <c r="D453" i="34"/>
  <c r="E461" i="34"/>
  <c r="D461" i="34"/>
  <c r="E469" i="34"/>
  <c r="D469" i="34"/>
  <c r="E477" i="34"/>
  <c r="D477" i="34"/>
  <c r="E485" i="34"/>
  <c r="D485" i="34"/>
  <c r="E493" i="34"/>
  <c r="D493" i="34"/>
  <c r="E501" i="34"/>
  <c r="D501" i="34"/>
  <c r="E509" i="34"/>
  <c r="D509" i="34"/>
  <c r="E517" i="34"/>
  <c r="D517" i="34"/>
  <c r="E525" i="34"/>
  <c r="D525" i="34"/>
  <c r="E533" i="34"/>
  <c r="D533" i="34"/>
  <c r="E541" i="34"/>
  <c r="D541" i="34"/>
  <c r="E422" i="34"/>
  <c r="D422" i="34"/>
  <c r="E430" i="34"/>
  <c r="D430" i="34"/>
  <c r="E438" i="34"/>
  <c r="D438" i="34"/>
  <c r="E446" i="34"/>
  <c r="D446" i="34"/>
  <c r="E454" i="34"/>
  <c r="D454" i="34"/>
  <c r="E462" i="34"/>
  <c r="D462" i="34"/>
  <c r="E470" i="34"/>
  <c r="D470" i="34"/>
  <c r="E478" i="34"/>
  <c r="D478" i="34"/>
  <c r="E486" i="34"/>
  <c r="D486" i="34"/>
  <c r="E494" i="34"/>
  <c r="D494" i="34"/>
  <c r="E502" i="34"/>
  <c r="D502" i="34"/>
  <c r="E510" i="34"/>
  <c r="D510" i="34"/>
  <c r="E518" i="34"/>
  <c r="D518" i="34"/>
  <c r="E526" i="34"/>
  <c r="D526" i="34"/>
  <c r="E534" i="34"/>
  <c r="D534" i="34"/>
  <c r="E542" i="34"/>
  <c r="D542" i="34"/>
  <c r="D217" i="34"/>
  <c r="E217" i="34"/>
  <c r="D249" i="34"/>
  <c r="E249" i="34"/>
  <c r="D297" i="34"/>
  <c r="E297" i="34"/>
  <c r="D345" i="34"/>
  <c r="E345" i="34"/>
  <c r="E401" i="34"/>
  <c r="D401" i="34"/>
  <c r="E198" i="34"/>
  <c r="D198" i="34"/>
  <c r="E214" i="34"/>
  <c r="D214" i="34"/>
  <c r="E238" i="34"/>
  <c r="D238" i="34"/>
  <c r="E254" i="34"/>
  <c r="D254" i="34"/>
  <c r="E270" i="34"/>
  <c r="D270" i="34"/>
  <c r="E286" i="34"/>
  <c r="D286" i="34"/>
  <c r="E302" i="34"/>
  <c r="D302" i="34"/>
  <c r="E318" i="34"/>
  <c r="D318" i="34"/>
  <c r="E334" i="34"/>
  <c r="D334" i="34"/>
  <c r="E350" i="34"/>
  <c r="D350" i="34"/>
  <c r="E366" i="34"/>
  <c r="D366" i="34"/>
  <c r="E382" i="34"/>
  <c r="D382" i="34"/>
  <c r="E398" i="34"/>
  <c r="D398" i="34"/>
  <c r="E414" i="34"/>
  <c r="D414" i="34"/>
  <c r="E199" i="34"/>
  <c r="D199" i="34"/>
  <c r="E215" i="34"/>
  <c r="D215" i="34"/>
  <c r="E231" i="34"/>
  <c r="D231" i="34"/>
  <c r="E239" i="34"/>
  <c r="D239" i="34"/>
  <c r="E247" i="34"/>
  <c r="D247" i="34"/>
  <c r="E255" i="34"/>
  <c r="D255" i="34"/>
  <c r="E263" i="34"/>
  <c r="D263" i="34"/>
  <c r="E271" i="34"/>
  <c r="D271" i="34"/>
  <c r="E279" i="34"/>
  <c r="D279" i="34"/>
  <c r="E287" i="34"/>
  <c r="D287" i="34"/>
  <c r="E295" i="34"/>
  <c r="D295" i="34"/>
  <c r="E303" i="34"/>
  <c r="D303" i="34"/>
  <c r="E311" i="34"/>
  <c r="D311" i="34"/>
  <c r="E319" i="34"/>
  <c r="D319" i="34"/>
  <c r="E327" i="34"/>
  <c r="D327" i="34"/>
  <c r="E335" i="34"/>
  <c r="D335" i="34"/>
  <c r="E343" i="34"/>
  <c r="D343" i="34"/>
  <c r="E351" i="34"/>
  <c r="D351" i="34"/>
  <c r="E359" i="34"/>
  <c r="D359" i="34"/>
  <c r="E367" i="34"/>
  <c r="D367" i="34"/>
  <c r="E375" i="34"/>
  <c r="D375" i="34"/>
  <c r="E383" i="34"/>
  <c r="D383" i="34"/>
  <c r="E391" i="34"/>
  <c r="D391" i="34"/>
  <c r="E399" i="34"/>
  <c r="D399" i="34"/>
  <c r="E407" i="34"/>
  <c r="D407" i="34"/>
  <c r="E415" i="34"/>
  <c r="D415" i="34"/>
  <c r="E423" i="34"/>
  <c r="D423" i="34"/>
  <c r="E431" i="34"/>
  <c r="D431" i="34"/>
  <c r="E439" i="34"/>
  <c r="D439" i="34"/>
  <c r="E447" i="34"/>
  <c r="D447" i="34"/>
  <c r="E455" i="34"/>
  <c r="D455" i="34"/>
  <c r="E463" i="34"/>
  <c r="D463" i="34"/>
  <c r="E471" i="34"/>
  <c r="D471" i="34"/>
  <c r="E479" i="34"/>
  <c r="D479" i="34"/>
  <c r="E487" i="34"/>
  <c r="D487" i="34"/>
  <c r="E495" i="34"/>
  <c r="D495" i="34"/>
  <c r="E503" i="34"/>
  <c r="D503" i="34"/>
  <c r="E511" i="34"/>
  <c r="D511" i="34"/>
  <c r="E519" i="34"/>
  <c r="D519" i="34"/>
  <c r="E527" i="34"/>
  <c r="D527" i="34"/>
  <c r="E535" i="34"/>
  <c r="D535" i="34"/>
  <c r="E543" i="34"/>
  <c r="D543" i="34"/>
  <c r="G10" i="28"/>
  <c r="F10" i="28"/>
  <c r="I43" i="33" l="1"/>
  <c r="H43" i="33"/>
  <c r="G619" i="8" s="1"/>
  <c r="F9" i="36"/>
  <c r="G9" i="36"/>
  <c r="C152" i="8" l="1"/>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3" i="8"/>
  <c r="C22" i="8"/>
  <c r="C21" i="8"/>
  <c r="C20" i="8"/>
  <c r="C19" i="8"/>
  <c r="C18" i="8"/>
  <c r="C17" i="8"/>
  <c r="C16" i="8"/>
  <c r="C15" i="8"/>
  <c r="C14" i="8"/>
  <c r="C13" i="8"/>
  <c r="C1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H8" i="21" l="1"/>
  <c r="H66" i="21" l="1"/>
  <c r="B601" i="8"/>
  <c r="B599"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3" i="8"/>
  <c r="B22" i="8"/>
  <c r="B21" i="8"/>
  <c r="B20" i="8"/>
  <c r="B19" i="8"/>
  <c r="B18" i="8"/>
  <c r="B17" i="8"/>
  <c r="B16" i="8"/>
  <c r="B15" i="8"/>
  <c r="B14" i="8"/>
  <c r="B13" i="8"/>
  <c r="B12" i="8"/>
  <c r="C11" i="8"/>
  <c r="B11" i="8"/>
  <c r="O1442" i="25" l="1"/>
  <c r="N1442" i="25"/>
  <c r="M52" i="3" l="1"/>
  <c r="I52" i="3"/>
  <c r="C52" i="3"/>
  <c r="G623" i="8" l="1"/>
  <c r="CF2" i="30"/>
  <c r="A4" i="36" l="1"/>
  <c r="A3" i="36"/>
  <c r="A4" i="35"/>
  <c r="A3" i="35"/>
  <c r="G625" i="8" l="1"/>
  <c r="G620" i="8"/>
  <c r="DI3" i="30"/>
  <c r="B321" i="31"/>
  <c r="B319" i="31"/>
  <c r="B363" i="31"/>
  <c r="B331" i="31"/>
  <c r="B359" i="31"/>
  <c r="B233" i="31"/>
  <c r="B287" i="31"/>
  <c r="B197" i="31"/>
  <c r="B103" i="31"/>
  <c r="B117" i="31"/>
  <c r="B241" i="31"/>
  <c r="B69" i="31"/>
  <c r="B391" i="31"/>
  <c r="B21" i="31"/>
  <c r="B25" i="31"/>
  <c r="B45" i="31"/>
  <c r="B23" i="31"/>
  <c r="B11" i="31"/>
  <c r="B41" i="31"/>
  <c r="B9" i="31"/>
  <c r="B39" i="31"/>
  <c r="B13" i="31"/>
  <c r="X274" i="31" l="1"/>
  <c r="Y274" i="31" s="1"/>
  <c r="V288" i="31"/>
  <c r="U288" i="31"/>
  <c r="C288" i="31"/>
  <c r="X273" i="31"/>
  <c r="Y273" i="31" s="1"/>
  <c r="AA273" i="31" s="1"/>
  <c r="V287" i="31"/>
  <c r="W287" i="31" s="1"/>
  <c r="U287" i="31"/>
  <c r="C287" i="31"/>
  <c r="D287" i="31" s="1"/>
  <c r="Z273" i="31" l="1"/>
  <c r="D603" i="8" l="1"/>
  <c r="E603" i="8"/>
  <c r="F603" i="8"/>
  <c r="F623" i="8" s="1"/>
  <c r="G603" i="8"/>
  <c r="H603" i="8"/>
  <c r="I603" i="8"/>
  <c r="J603" i="8"/>
  <c r="K603" i="8"/>
  <c r="L603" i="8"/>
  <c r="M603" i="8"/>
  <c r="N603" i="8"/>
  <c r="O603" i="8"/>
  <c r="P603" i="8"/>
  <c r="Q603" i="8"/>
  <c r="R603" i="8"/>
  <c r="S603" i="8"/>
  <c r="T603" i="8"/>
  <c r="U603" i="8"/>
  <c r="V603" i="8"/>
  <c r="W603" i="8"/>
  <c r="Y603" i="8"/>
  <c r="Z603" i="8"/>
  <c r="F624" i="8" s="1"/>
  <c r="AA603" i="8"/>
  <c r="AB603" i="8"/>
  <c r="AC603" i="8"/>
  <c r="AD603" i="8"/>
  <c r="AE603" i="8"/>
  <c r="AF603" i="8"/>
  <c r="AG603" i="8"/>
  <c r="AH603" i="8"/>
  <c r="AI603" i="8"/>
  <c r="AJ603" i="8"/>
  <c r="AK603" i="8"/>
  <c r="AL603" i="8"/>
  <c r="AM603" i="8"/>
  <c r="AN603" i="8"/>
  <c r="AO603" i="8"/>
  <c r="AP603" i="8"/>
  <c r="AQ603" i="8"/>
  <c r="F619" i="8" l="1"/>
  <c r="F625" i="8"/>
  <c r="F620" i="8"/>
  <c r="F621" i="8"/>
  <c r="F622" i="8"/>
  <c r="G621" i="8"/>
  <c r="G622" i="8"/>
  <c r="H625" i="8" l="1"/>
  <c r="J625" i="8"/>
  <c r="H621" i="8"/>
  <c r="H622" i="8"/>
  <c r="J621" i="8"/>
  <c r="J622" i="8"/>
  <c r="H619" i="8"/>
  <c r="J619" i="8"/>
  <c r="H620" i="8"/>
  <c r="J620" i="8" l="1"/>
  <c r="B2" i="31"/>
  <c r="F12" i="3" l="1"/>
  <c r="A4" i="33" l="1"/>
  <c r="A3" i="33"/>
  <c r="A4" i="28"/>
  <c r="A3" i="28"/>
  <c r="F63" i="27"/>
  <c r="G624" i="8" s="1"/>
  <c r="H624" i="8" s="1"/>
  <c r="A4" i="27"/>
  <c r="A3" i="27"/>
  <c r="A4" i="21"/>
  <c r="A3" i="21"/>
  <c r="A4" i="20"/>
  <c r="A3" i="20"/>
  <c r="A4" i="29"/>
  <c r="A3" i="29"/>
  <c r="A4" i="26"/>
  <c r="A3" i="26"/>
  <c r="AR601" i="8"/>
  <c r="AR600" i="8"/>
  <c r="AR599" i="8"/>
  <c r="AR598" i="8"/>
  <c r="AR597" i="8"/>
  <c r="AR596" i="8"/>
  <c r="AR595" i="8"/>
  <c r="AR594" i="8"/>
  <c r="AR593" i="8"/>
  <c r="AR592" i="8"/>
  <c r="AR591" i="8"/>
  <c r="AR590" i="8"/>
  <c r="AR589" i="8"/>
  <c r="AR588" i="8"/>
  <c r="AR587" i="8"/>
  <c r="AR586" i="8"/>
  <c r="AR585" i="8"/>
  <c r="AR584" i="8"/>
  <c r="AR583" i="8"/>
  <c r="AR582" i="8"/>
  <c r="AR581" i="8"/>
  <c r="AR580" i="8"/>
  <c r="AR579" i="8"/>
  <c r="AR578" i="8"/>
  <c r="AR577" i="8"/>
  <c r="AR576" i="8"/>
  <c r="AR575" i="8"/>
  <c r="AR574" i="8"/>
  <c r="AR573" i="8"/>
  <c r="AR572" i="8"/>
  <c r="AR571" i="8"/>
  <c r="AR570" i="8"/>
  <c r="AR569" i="8"/>
  <c r="AR568" i="8"/>
  <c r="AR567" i="8"/>
  <c r="AR566" i="8"/>
  <c r="AR565" i="8"/>
  <c r="AR564" i="8"/>
  <c r="AR563" i="8"/>
  <c r="AR562" i="8"/>
  <c r="AR561" i="8"/>
  <c r="AR560" i="8"/>
  <c r="AR559" i="8"/>
  <c r="AR558" i="8"/>
  <c r="AR557" i="8"/>
  <c r="AR556" i="8"/>
  <c r="AR555" i="8"/>
  <c r="AR554" i="8"/>
  <c r="AR553" i="8"/>
  <c r="AR552" i="8"/>
  <c r="AR551" i="8"/>
  <c r="AR550" i="8"/>
  <c r="AR549" i="8"/>
  <c r="AR548" i="8"/>
  <c r="AR547" i="8"/>
  <c r="AR546" i="8"/>
  <c r="AR545" i="8"/>
  <c r="AR544" i="8"/>
  <c r="AR543" i="8"/>
  <c r="AR542" i="8"/>
  <c r="AR541" i="8"/>
  <c r="AR540" i="8"/>
  <c r="AR539" i="8"/>
  <c r="AR538" i="8"/>
  <c r="AR537" i="8"/>
  <c r="AR536" i="8"/>
  <c r="AR535" i="8"/>
  <c r="AR534" i="8"/>
  <c r="AR533" i="8"/>
  <c r="AR532" i="8"/>
  <c r="AR531" i="8"/>
  <c r="AR530" i="8"/>
  <c r="AR529" i="8"/>
  <c r="AR528" i="8"/>
  <c r="AR527" i="8"/>
  <c r="AR526" i="8"/>
  <c r="AR525" i="8"/>
  <c r="AR524" i="8"/>
  <c r="AR523" i="8"/>
  <c r="AR522" i="8"/>
  <c r="AR521" i="8"/>
  <c r="AR520" i="8"/>
  <c r="AR519" i="8"/>
  <c r="AR518" i="8"/>
  <c r="AR517" i="8"/>
  <c r="AR516" i="8"/>
  <c r="AR515" i="8"/>
  <c r="AR514" i="8"/>
  <c r="AR513" i="8"/>
  <c r="AR512" i="8"/>
  <c r="AR511" i="8"/>
  <c r="AR510" i="8"/>
  <c r="AR509" i="8"/>
  <c r="AR508" i="8"/>
  <c r="AR507" i="8"/>
  <c r="AR506" i="8"/>
  <c r="AR505" i="8"/>
  <c r="AR504" i="8"/>
  <c r="AR503" i="8"/>
  <c r="AR502" i="8"/>
  <c r="AR501" i="8"/>
  <c r="AR500" i="8"/>
  <c r="AR499" i="8"/>
  <c r="AR498" i="8"/>
  <c r="AR497" i="8"/>
  <c r="AR496" i="8"/>
  <c r="AR495" i="8"/>
  <c r="AR494" i="8"/>
  <c r="AR493" i="8"/>
  <c r="AR492" i="8"/>
  <c r="AR491" i="8"/>
  <c r="AR490" i="8"/>
  <c r="AR489" i="8"/>
  <c r="AR488" i="8"/>
  <c r="AR487" i="8"/>
  <c r="AR486" i="8"/>
  <c r="AR485" i="8"/>
  <c r="AR484" i="8"/>
  <c r="AR483" i="8"/>
  <c r="AR482" i="8"/>
  <c r="AR481" i="8"/>
  <c r="AR480" i="8"/>
  <c r="AR479" i="8"/>
  <c r="AR478" i="8"/>
  <c r="AR477" i="8"/>
  <c r="AR476" i="8"/>
  <c r="AR475" i="8"/>
  <c r="AR474" i="8"/>
  <c r="AR473" i="8"/>
  <c r="AR472" i="8"/>
  <c r="AR471" i="8"/>
  <c r="AR470" i="8"/>
  <c r="AR469" i="8"/>
  <c r="AR468" i="8"/>
  <c r="AR467" i="8"/>
  <c r="AR466" i="8"/>
  <c r="AR465" i="8"/>
  <c r="AR464" i="8"/>
  <c r="AR463" i="8"/>
  <c r="AR462" i="8"/>
  <c r="AR461" i="8"/>
  <c r="AR460" i="8"/>
  <c r="AR459" i="8"/>
  <c r="AR458" i="8"/>
  <c r="AR457" i="8"/>
  <c r="AR456" i="8"/>
  <c r="AR455" i="8"/>
  <c r="AR454" i="8"/>
  <c r="AR453" i="8"/>
  <c r="AR452" i="8"/>
  <c r="AR451" i="8"/>
  <c r="AR450" i="8"/>
  <c r="AR449" i="8"/>
  <c r="AR448" i="8"/>
  <c r="AR447" i="8"/>
  <c r="AR446" i="8"/>
  <c r="AR445" i="8"/>
  <c r="AR444" i="8"/>
  <c r="AR443" i="8"/>
  <c r="AR442" i="8"/>
  <c r="AR441" i="8"/>
  <c r="AR440" i="8"/>
  <c r="AR439" i="8"/>
  <c r="AR438" i="8"/>
  <c r="AR437" i="8"/>
  <c r="AR436" i="8"/>
  <c r="AR435" i="8"/>
  <c r="AR434" i="8"/>
  <c r="AR433" i="8"/>
  <c r="AR432" i="8"/>
  <c r="AR431" i="8"/>
  <c r="AR430" i="8"/>
  <c r="AR429" i="8"/>
  <c r="AR428" i="8"/>
  <c r="AR427" i="8"/>
  <c r="AR426" i="8"/>
  <c r="AR425" i="8"/>
  <c r="AR424" i="8"/>
  <c r="AR423" i="8"/>
  <c r="AR422" i="8"/>
  <c r="AR421" i="8"/>
  <c r="AR420" i="8"/>
  <c r="AR419" i="8"/>
  <c r="AR418" i="8"/>
  <c r="AR417" i="8"/>
  <c r="AR416" i="8"/>
  <c r="AR415" i="8"/>
  <c r="AR414" i="8"/>
  <c r="AR413" i="8"/>
  <c r="AR412" i="8"/>
  <c r="AR411" i="8"/>
  <c r="AR410" i="8"/>
  <c r="AR409" i="8"/>
  <c r="AR408" i="8"/>
  <c r="AR407" i="8"/>
  <c r="AR406" i="8"/>
  <c r="AR405" i="8"/>
  <c r="AR404" i="8"/>
  <c r="AR403" i="8"/>
  <c r="AR402" i="8"/>
  <c r="AR401" i="8"/>
  <c r="AR400" i="8"/>
  <c r="AR399" i="8"/>
  <c r="AR398" i="8"/>
  <c r="AR397" i="8"/>
  <c r="AR396" i="8"/>
  <c r="AR395" i="8"/>
  <c r="AR394" i="8"/>
  <c r="AR393" i="8"/>
  <c r="AR392" i="8"/>
  <c r="AR391" i="8"/>
  <c r="AR390" i="8"/>
  <c r="AR389" i="8"/>
  <c r="AR388" i="8"/>
  <c r="AR387" i="8"/>
  <c r="AR386" i="8"/>
  <c r="AR385" i="8"/>
  <c r="AR384" i="8"/>
  <c r="AR383" i="8"/>
  <c r="AR382" i="8"/>
  <c r="AR381" i="8"/>
  <c r="AR380" i="8"/>
  <c r="AR379" i="8"/>
  <c r="AR378" i="8"/>
  <c r="AR377" i="8"/>
  <c r="AR376" i="8"/>
  <c r="AR375" i="8"/>
  <c r="AR374" i="8"/>
  <c r="AR373" i="8"/>
  <c r="AR372" i="8"/>
  <c r="AR371" i="8"/>
  <c r="AR370" i="8"/>
  <c r="AR369" i="8"/>
  <c r="AR368" i="8"/>
  <c r="AR367" i="8"/>
  <c r="AR366" i="8"/>
  <c r="AR365" i="8"/>
  <c r="AR364" i="8"/>
  <c r="AR363" i="8"/>
  <c r="AR362" i="8"/>
  <c r="AR361" i="8"/>
  <c r="AR360" i="8"/>
  <c r="AR359" i="8"/>
  <c r="AR358" i="8"/>
  <c r="AR357" i="8"/>
  <c r="AR356" i="8"/>
  <c r="AR355" i="8"/>
  <c r="AR354" i="8"/>
  <c r="AR353" i="8"/>
  <c r="AR352" i="8"/>
  <c r="AR351" i="8"/>
  <c r="AR350" i="8"/>
  <c r="AR349" i="8"/>
  <c r="AR348" i="8"/>
  <c r="AR347" i="8"/>
  <c r="AR346" i="8"/>
  <c r="AR345" i="8"/>
  <c r="AR344" i="8"/>
  <c r="AR343" i="8"/>
  <c r="AR342" i="8"/>
  <c r="AR341" i="8"/>
  <c r="AR340" i="8"/>
  <c r="AR339" i="8"/>
  <c r="AR338" i="8"/>
  <c r="AR337" i="8"/>
  <c r="AR336" i="8"/>
  <c r="AR335" i="8"/>
  <c r="AR334" i="8"/>
  <c r="AR333" i="8"/>
  <c r="AR332" i="8"/>
  <c r="AR331" i="8"/>
  <c r="AR330" i="8"/>
  <c r="AR329" i="8"/>
  <c r="AR328" i="8"/>
  <c r="AR327" i="8"/>
  <c r="AR326" i="8"/>
  <c r="AR325" i="8"/>
  <c r="AR324" i="8"/>
  <c r="AR323" i="8"/>
  <c r="AR322" i="8"/>
  <c r="AR321" i="8"/>
  <c r="AR320" i="8"/>
  <c r="AR319" i="8"/>
  <c r="AR318" i="8"/>
  <c r="AR317" i="8"/>
  <c r="AR316" i="8"/>
  <c r="AR315" i="8"/>
  <c r="AR314" i="8"/>
  <c r="AR313" i="8"/>
  <c r="AR312" i="8"/>
  <c r="AR311" i="8"/>
  <c r="AR310" i="8"/>
  <c r="AR309" i="8"/>
  <c r="AR308" i="8"/>
  <c r="AR307" i="8"/>
  <c r="AR306" i="8"/>
  <c r="AR305" i="8"/>
  <c r="AR304" i="8"/>
  <c r="AR303" i="8"/>
  <c r="AR302" i="8"/>
  <c r="AR301" i="8"/>
  <c r="AR300" i="8"/>
  <c r="AR299" i="8"/>
  <c r="AR298" i="8"/>
  <c r="AR297" i="8"/>
  <c r="AR296" i="8"/>
  <c r="AR295" i="8"/>
  <c r="AR294" i="8"/>
  <c r="AR293" i="8"/>
  <c r="AR292" i="8"/>
  <c r="AR291" i="8"/>
  <c r="AR290" i="8"/>
  <c r="AR289" i="8"/>
  <c r="AR288" i="8"/>
  <c r="AR287" i="8"/>
  <c r="AR286" i="8"/>
  <c r="AR285" i="8"/>
  <c r="AR284" i="8"/>
  <c r="AR283" i="8"/>
  <c r="AR282" i="8"/>
  <c r="AR281" i="8"/>
  <c r="AR280" i="8"/>
  <c r="AR279" i="8"/>
  <c r="AR278" i="8"/>
  <c r="AR277" i="8"/>
  <c r="AR276" i="8"/>
  <c r="AR275" i="8"/>
  <c r="AR274" i="8"/>
  <c r="AR273" i="8"/>
  <c r="AR272" i="8"/>
  <c r="AR271" i="8"/>
  <c r="AR270" i="8"/>
  <c r="AR269" i="8"/>
  <c r="AR268" i="8"/>
  <c r="AR267" i="8"/>
  <c r="AR266" i="8"/>
  <c r="AR265" i="8"/>
  <c r="AR264" i="8"/>
  <c r="AR263" i="8"/>
  <c r="AR262" i="8"/>
  <c r="AR261" i="8"/>
  <c r="AR260" i="8"/>
  <c r="AR259" i="8"/>
  <c r="AR258" i="8"/>
  <c r="AR257" i="8"/>
  <c r="AR256" i="8"/>
  <c r="AR255" i="8"/>
  <c r="AR254" i="8"/>
  <c r="AR253" i="8"/>
  <c r="AR252" i="8"/>
  <c r="AR251" i="8"/>
  <c r="AR250" i="8"/>
  <c r="AR249" i="8"/>
  <c r="AR248" i="8"/>
  <c r="AR247" i="8"/>
  <c r="AR246" i="8"/>
  <c r="AR245" i="8"/>
  <c r="AR244" i="8"/>
  <c r="AR243" i="8"/>
  <c r="AR242" i="8"/>
  <c r="AR241" i="8"/>
  <c r="AR240" i="8"/>
  <c r="AR239" i="8"/>
  <c r="AR238" i="8"/>
  <c r="AR237" i="8"/>
  <c r="AR236" i="8"/>
  <c r="AR235" i="8"/>
  <c r="AR234" i="8"/>
  <c r="AR233" i="8"/>
  <c r="AR232" i="8"/>
  <c r="AR231" i="8"/>
  <c r="AR230" i="8"/>
  <c r="AR229" i="8"/>
  <c r="AR228" i="8"/>
  <c r="AR227" i="8"/>
  <c r="AR226" i="8"/>
  <c r="AR225" i="8"/>
  <c r="AR224" i="8"/>
  <c r="AR223" i="8"/>
  <c r="AR222" i="8"/>
  <c r="AR221" i="8"/>
  <c r="AR220" i="8"/>
  <c r="AR219" i="8"/>
  <c r="AR218" i="8"/>
  <c r="AR217" i="8"/>
  <c r="AR216" i="8"/>
  <c r="AR215" i="8"/>
  <c r="AR214" i="8"/>
  <c r="AR213" i="8"/>
  <c r="AR212" i="8"/>
  <c r="AR211" i="8"/>
  <c r="AR210" i="8"/>
  <c r="AR209" i="8"/>
  <c r="AR208" i="8"/>
  <c r="AR207" i="8"/>
  <c r="AR206" i="8"/>
  <c r="AR205" i="8"/>
  <c r="AR204" i="8"/>
  <c r="AR203" i="8"/>
  <c r="AR202" i="8"/>
  <c r="AR201" i="8"/>
  <c r="AR200" i="8"/>
  <c r="AR199" i="8"/>
  <c r="AR198" i="8"/>
  <c r="AR197" i="8"/>
  <c r="AR196" i="8"/>
  <c r="AR195" i="8"/>
  <c r="AR194" i="8"/>
  <c r="AR193" i="8"/>
  <c r="AR192" i="8"/>
  <c r="AR191" i="8"/>
  <c r="AR190" i="8"/>
  <c r="AR189" i="8"/>
  <c r="AR188" i="8"/>
  <c r="AR187" i="8"/>
  <c r="AR186" i="8"/>
  <c r="AR185" i="8"/>
  <c r="AR184" i="8"/>
  <c r="AR183" i="8"/>
  <c r="AR182" i="8"/>
  <c r="AR181" i="8"/>
  <c r="AR180" i="8"/>
  <c r="AR179" i="8"/>
  <c r="AR178" i="8"/>
  <c r="AR177" i="8"/>
  <c r="AR176" i="8"/>
  <c r="AR175" i="8"/>
  <c r="AR174" i="8"/>
  <c r="AR173" i="8"/>
  <c r="AR172" i="8"/>
  <c r="AR171" i="8"/>
  <c r="AR170" i="8"/>
  <c r="AR169" i="8"/>
  <c r="AR168" i="8"/>
  <c r="AR167" i="8"/>
  <c r="AR166" i="8"/>
  <c r="AR165" i="8"/>
  <c r="AR164" i="8"/>
  <c r="AR163" i="8"/>
  <c r="AR162" i="8"/>
  <c r="AR160" i="8"/>
  <c r="AR159" i="8"/>
  <c r="AR158" i="8"/>
  <c r="AR157" i="8"/>
  <c r="AR156" i="8"/>
  <c r="AR155" i="8"/>
  <c r="AR154" i="8"/>
  <c r="AR151" i="8"/>
  <c r="AR150" i="8"/>
  <c r="AR149" i="8"/>
  <c r="AR148" i="8"/>
  <c r="AR147" i="8"/>
  <c r="AR146" i="8"/>
  <c r="AR145" i="8"/>
  <c r="AR144" i="8"/>
  <c r="AR143" i="8"/>
  <c r="AR142" i="8"/>
  <c r="AR141" i="8"/>
  <c r="AR140" i="8"/>
  <c r="AR139" i="8"/>
  <c r="AR138" i="8"/>
  <c r="AR137" i="8"/>
  <c r="AR136" i="8"/>
  <c r="AR135" i="8"/>
  <c r="AR134" i="8"/>
  <c r="AR133" i="8"/>
  <c r="AR132" i="8"/>
  <c r="AR131" i="8"/>
  <c r="AR130" i="8"/>
  <c r="AR129" i="8"/>
  <c r="AR128" i="8"/>
  <c r="AR127" i="8"/>
  <c r="AR126" i="8"/>
  <c r="AR125" i="8"/>
  <c r="AR124" i="8"/>
  <c r="AR123" i="8"/>
  <c r="AR122" i="8"/>
  <c r="AR121" i="8"/>
  <c r="AR120" i="8"/>
  <c r="AR119" i="8"/>
  <c r="AR118" i="8"/>
  <c r="AR117" i="8"/>
  <c r="AR116" i="8"/>
  <c r="AR115" i="8"/>
  <c r="AR114" i="8"/>
  <c r="AR113" i="8"/>
  <c r="AR112" i="8"/>
  <c r="AR111" i="8"/>
  <c r="AR110" i="8"/>
  <c r="AR109" i="8"/>
  <c r="AR108" i="8"/>
  <c r="AR107" i="8"/>
  <c r="AR106" i="8"/>
  <c r="AR105" i="8"/>
  <c r="AR104" i="8"/>
  <c r="AR103" i="8"/>
  <c r="AR102" i="8"/>
  <c r="AR101" i="8"/>
  <c r="AR100" i="8"/>
  <c r="AR99" i="8"/>
  <c r="AR98" i="8"/>
  <c r="AR97" i="8"/>
  <c r="AR96" i="8"/>
  <c r="AR95" i="8"/>
  <c r="AR94" i="8"/>
  <c r="AR93" i="8"/>
  <c r="AR92" i="8"/>
  <c r="AR91" i="8"/>
  <c r="AR90" i="8"/>
  <c r="AR89" i="8"/>
  <c r="AR88" i="8"/>
  <c r="AR87" i="8"/>
  <c r="AR86" i="8"/>
  <c r="AR85" i="8"/>
  <c r="AR84" i="8"/>
  <c r="AR83" i="8"/>
  <c r="AR82" i="8"/>
  <c r="AR81" i="8"/>
  <c r="AR80" i="8"/>
  <c r="AR79" i="8"/>
  <c r="AR78" i="8"/>
  <c r="AR77" i="8"/>
  <c r="AR76" i="8"/>
  <c r="AR75" i="8"/>
  <c r="AR74" i="8"/>
  <c r="AR73" i="8"/>
  <c r="AR72" i="8"/>
  <c r="AR71" i="8"/>
  <c r="AR70" i="8"/>
  <c r="AR69" i="8"/>
  <c r="AR68" i="8"/>
  <c r="AR67" i="8"/>
  <c r="AR66" i="8"/>
  <c r="AR65" i="8"/>
  <c r="AR64" i="8"/>
  <c r="AR63" i="8"/>
  <c r="AR62" i="8"/>
  <c r="AR61" i="8"/>
  <c r="AR60" i="8"/>
  <c r="AR59" i="8"/>
  <c r="AR58" i="8"/>
  <c r="AR57" i="8"/>
  <c r="AR56" i="8"/>
  <c r="AR55" i="8"/>
  <c r="AR54" i="8"/>
  <c r="AR53" i="8"/>
  <c r="AR52" i="8"/>
  <c r="AR51" i="8"/>
  <c r="AR50" i="8"/>
  <c r="AR49" i="8"/>
  <c r="AR48" i="8"/>
  <c r="AR47" i="8"/>
  <c r="AR46" i="8"/>
  <c r="AR45" i="8"/>
  <c r="AR44" i="8"/>
  <c r="AR43" i="8"/>
  <c r="AR42" i="8"/>
  <c r="AR41" i="8"/>
  <c r="AR40" i="8"/>
  <c r="AR39" i="8"/>
  <c r="AR38" i="8"/>
  <c r="AR37" i="8"/>
  <c r="AR36" i="8"/>
  <c r="AR35" i="8"/>
  <c r="AR34" i="8"/>
  <c r="AR33" i="8"/>
  <c r="AR32" i="8"/>
  <c r="AR31" i="8"/>
  <c r="AR30" i="8"/>
  <c r="AR29" i="8"/>
  <c r="AR28" i="8"/>
  <c r="AR27" i="8"/>
  <c r="AR26" i="8"/>
  <c r="AR25" i="8"/>
  <c r="AR23" i="8"/>
  <c r="AR22" i="8"/>
  <c r="AR21" i="8"/>
  <c r="AR20" i="8"/>
  <c r="AR19" i="8"/>
  <c r="AR18" i="8"/>
  <c r="AR17" i="8"/>
  <c r="AR16" i="8"/>
  <c r="AR15" i="8"/>
  <c r="AR14" i="8"/>
  <c r="AR12" i="8"/>
  <c r="AR11" i="8"/>
  <c r="A6" i="8"/>
  <c r="A5" i="8"/>
  <c r="C47" i="3"/>
  <c r="C4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4" i="31"/>
  <c r="Y214" i="31" s="1"/>
  <c r="V214" i="31"/>
  <c r="U214" i="31"/>
  <c r="C214" i="31"/>
  <c r="X213" i="31"/>
  <c r="Z213" i="31" s="1"/>
  <c r="V213" i="31"/>
  <c r="W213" i="31" s="1"/>
  <c r="U213" i="31"/>
  <c r="C213" i="31"/>
  <c r="D213" i="31" s="1"/>
  <c r="B213" i="31"/>
  <c r="X202" i="31"/>
  <c r="Y202" i="31" s="1"/>
  <c r="V212" i="31"/>
  <c r="U212" i="31"/>
  <c r="C212" i="31"/>
  <c r="X201" i="31"/>
  <c r="Z201" i="31" s="1"/>
  <c r="V211" i="31"/>
  <c r="W211" i="31" s="1"/>
  <c r="U211" i="31"/>
  <c r="C211" i="31"/>
  <c r="D211" i="31" s="1"/>
  <c r="B211" i="31"/>
  <c r="X198" i="31"/>
  <c r="Y198" i="31" s="1"/>
  <c r="V210" i="31"/>
  <c r="U210" i="31"/>
  <c r="C210" i="31"/>
  <c r="X197" i="31"/>
  <c r="Z197" i="31" s="1"/>
  <c r="V209" i="31"/>
  <c r="W209" i="31" s="1"/>
  <c r="U209" i="31"/>
  <c r="C209" i="31"/>
  <c r="D209" i="31" s="1"/>
  <c r="B209" i="31"/>
  <c r="X98" i="31"/>
  <c r="Y98" i="31" s="1"/>
  <c r="V98" i="31"/>
  <c r="U98" i="31"/>
  <c r="C98" i="31"/>
  <c r="X97" i="31"/>
  <c r="Z97" i="31" s="1"/>
  <c r="V97" i="31"/>
  <c r="W97" i="31" s="1"/>
  <c r="U97" i="31"/>
  <c r="C97" i="31"/>
  <c r="D97" i="31" s="1"/>
  <c r="B97" i="31"/>
  <c r="X96" i="31"/>
  <c r="Y96" i="31" s="1"/>
  <c r="V96" i="31"/>
  <c r="U96" i="31"/>
  <c r="C96" i="31"/>
  <c r="X95" i="31"/>
  <c r="Z95" i="31" s="1"/>
  <c r="V95" i="31"/>
  <c r="W95" i="31" s="1"/>
  <c r="U95" i="31"/>
  <c r="C95" i="31"/>
  <c r="D95" i="31" s="1"/>
  <c r="B95" i="31"/>
  <c r="X94" i="31"/>
  <c r="Y94" i="31" s="1"/>
  <c r="V94" i="31"/>
  <c r="U94" i="31"/>
  <c r="C94" i="31"/>
  <c r="X93" i="31"/>
  <c r="Y93" i="31" s="1"/>
  <c r="AA93" i="31" s="1"/>
  <c r="V93" i="31"/>
  <c r="W93" i="31" s="1"/>
  <c r="U93" i="31"/>
  <c r="C93" i="31"/>
  <c r="D93" i="31" s="1"/>
  <c r="B93" i="31"/>
  <c r="X92" i="31"/>
  <c r="Y92" i="31" s="1"/>
  <c r="V92" i="31"/>
  <c r="U92" i="31"/>
  <c r="C92" i="31"/>
  <c r="X91" i="31"/>
  <c r="Y91" i="31" s="1"/>
  <c r="AA91" i="31" s="1"/>
  <c r="V91" i="31"/>
  <c r="W91" i="31" s="1"/>
  <c r="U91" i="31"/>
  <c r="C91" i="31"/>
  <c r="D91" i="31" s="1"/>
  <c r="B91" i="31"/>
  <c r="X90" i="31"/>
  <c r="Y90" i="31" s="1"/>
  <c r="V90" i="31"/>
  <c r="U90" i="31"/>
  <c r="C90" i="31"/>
  <c r="X89" i="31"/>
  <c r="Z89" i="31" s="1"/>
  <c r="V89" i="31"/>
  <c r="W89" i="31" s="1"/>
  <c r="U89" i="31"/>
  <c r="C89" i="31"/>
  <c r="D89" i="31" s="1"/>
  <c r="B89" i="31"/>
  <c r="X88" i="31"/>
  <c r="Y88" i="31" s="1"/>
  <c r="V88" i="31"/>
  <c r="U88" i="31"/>
  <c r="C88" i="31"/>
  <c r="X87" i="31"/>
  <c r="Z87" i="31" s="1"/>
  <c r="V87" i="31"/>
  <c r="W87" i="31" s="1"/>
  <c r="U87" i="31"/>
  <c r="C87" i="31"/>
  <c r="D87" i="31" s="1"/>
  <c r="B87" i="31"/>
  <c r="X86" i="31"/>
  <c r="Y86" i="31" s="1"/>
  <c r="V86" i="31"/>
  <c r="U86" i="31"/>
  <c r="C86" i="31"/>
  <c r="X85" i="31"/>
  <c r="Z85" i="31" s="1"/>
  <c r="V85" i="31"/>
  <c r="W85" i="31" s="1"/>
  <c r="U85" i="31"/>
  <c r="C85" i="31"/>
  <c r="D85" i="31" s="1"/>
  <c r="B85" i="31"/>
  <c r="X82" i="31"/>
  <c r="Y82" i="31" s="1"/>
  <c r="V82" i="31"/>
  <c r="U82" i="31"/>
  <c r="C82" i="31"/>
  <c r="X81" i="31"/>
  <c r="Z81" i="31" s="1"/>
  <c r="V81" i="31"/>
  <c r="W81" i="31" s="1"/>
  <c r="U81" i="31"/>
  <c r="C81" i="31"/>
  <c r="D81" i="31" s="1"/>
  <c r="B81" i="31"/>
  <c r="X80" i="31"/>
  <c r="Y80" i="31" s="1"/>
  <c r="V80" i="31"/>
  <c r="U80" i="31"/>
  <c r="C80" i="31"/>
  <c r="X79" i="31"/>
  <c r="Y79" i="31" s="1"/>
  <c r="AA79" i="31" s="1"/>
  <c r="V79" i="31"/>
  <c r="W79" i="31" s="1"/>
  <c r="U79" i="31"/>
  <c r="C79" i="31"/>
  <c r="D79" i="31" s="1"/>
  <c r="B79" i="31"/>
  <c r="X78" i="31"/>
  <c r="Y78" i="31" s="1"/>
  <c r="V78" i="31"/>
  <c r="U78" i="31"/>
  <c r="C78" i="31"/>
  <c r="X77" i="31"/>
  <c r="Z77" i="31" s="1"/>
  <c r="V77" i="31"/>
  <c r="W77" i="31" s="1"/>
  <c r="U77" i="31"/>
  <c r="C77" i="31"/>
  <c r="D77" i="31" s="1"/>
  <c r="B77" i="31"/>
  <c r="X84" i="31"/>
  <c r="Y84" i="31" s="1"/>
  <c r="V84" i="31"/>
  <c r="U84" i="31"/>
  <c r="C84" i="31"/>
  <c r="X83" i="31"/>
  <c r="Y83" i="31" s="1"/>
  <c r="AA83" i="31" s="1"/>
  <c r="V83" i="31"/>
  <c r="W83" i="31" s="1"/>
  <c r="U83" i="31"/>
  <c r="C83" i="31"/>
  <c r="D83" i="31" s="1"/>
  <c r="B83" i="31"/>
  <c r="X1174" i="31"/>
  <c r="Y1174" i="31" s="1"/>
  <c r="V1174" i="31"/>
  <c r="U1174" i="31"/>
  <c r="C1174" i="31"/>
  <c r="X1173" i="31"/>
  <c r="Y1173" i="31" s="1"/>
  <c r="AA1173" i="31" s="1"/>
  <c r="V1173" i="31"/>
  <c r="W1173" i="31" s="1"/>
  <c r="U1173" i="31"/>
  <c r="C1173" i="31"/>
  <c r="D1173" i="31" s="1"/>
  <c r="B1173" i="31"/>
  <c r="X440" i="31"/>
  <c r="Y440" i="31" s="1"/>
  <c r="V440" i="31"/>
  <c r="U440" i="31"/>
  <c r="C440" i="31"/>
  <c r="X439" i="31"/>
  <c r="Y439" i="31" s="1"/>
  <c r="AA439" i="31" s="1"/>
  <c r="V439" i="31"/>
  <c r="W439" i="31" s="1"/>
  <c r="U439" i="31"/>
  <c r="C439" i="31"/>
  <c r="D439" i="31" s="1"/>
  <c r="B439" i="31"/>
  <c r="X6" i="31"/>
  <c r="Y6" i="31" s="1"/>
  <c r="V6" i="31"/>
  <c r="U6" i="31"/>
  <c r="C6" i="31"/>
  <c r="X5" i="31"/>
  <c r="Z5" i="31" s="1"/>
  <c r="V5" i="31"/>
  <c r="W5" i="31" s="1"/>
  <c r="U5" i="31"/>
  <c r="C5" i="31"/>
  <c r="D5" i="31" s="1"/>
  <c r="B5" i="31"/>
  <c r="X196" i="31"/>
  <c r="Y196" i="31" s="1"/>
  <c r="V208" i="31"/>
  <c r="U208" i="31"/>
  <c r="C208" i="31"/>
  <c r="X195" i="31"/>
  <c r="Z195" i="31" s="1"/>
  <c r="V207" i="31"/>
  <c r="W207" i="31" s="1"/>
  <c r="U207" i="31"/>
  <c r="C207" i="31"/>
  <c r="D207" i="31" s="1"/>
  <c r="B207" i="31"/>
  <c r="X392" i="31"/>
  <c r="Y392" i="31" s="1"/>
  <c r="V8" i="31"/>
  <c r="U8" i="31"/>
  <c r="C8" i="31"/>
  <c r="X391" i="31"/>
  <c r="Z391" i="31" s="1"/>
  <c r="V7" i="31"/>
  <c r="W7" i="31" s="1"/>
  <c r="U7" i="31"/>
  <c r="C7" i="31"/>
  <c r="D7" i="31" s="1"/>
  <c r="B7" i="31"/>
  <c r="V1176" i="31"/>
  <c r="U1176" i="31"/>
  <c r="C1176" i="31"/>
  <c r="AA399" i="31"/>
  <c r="Z399" i="31"/>
  <c r="V1175" i="31"/>
  <c r="W1175" i="31" s="1"/>
  <c r="U1175" i="31"/>
  <c r="C1175" i="31"/>
  <c r="D1175" i="31" s="1"/>
  <c r="V1182" i="31"/>
  <c r="U1182" i="31"/>
  <c r="C1182" i="31"/>
  <c r="AA1179" i="31"/>
  <c r="Z1179" i="31"/>
  <c r="V1181" i="31"/>
  <c r="W1181" i="31" s="1"/>
  <c r="U1181" i="31"/>
  <c r="C1181" i="31"/>
  <c r="D1181" i="31" s="1"/>
  <c r="X30" i="31"/>
  <c r="Y30" i="31" s="1"/>
  <c r="V30" i="31"/>
  <c r="U30" i="31"/>
  <c r="C30" i="31"/>
  <c r="X29" i="31"/>
  <c r="Z29" i="31" s="1"/>
  <c r="V29" i="31"/>
  <c r="W29" i="31" s="1"/>
  <c r="U29" i="31"/>
  <c r="C29" i="31"/>
  <c r="D29" i="31" s="1"/>
  <c r="B29" i="31"/>
  <c r="V1178" i="31"/>
  <c r="U1178" i="31"/>
  <c r="C1178" i="31"/>
  <c r="AA413" i="31"/>
  <c r="Z413" i="31"/>
  <c r="V1177" i="31"/>
  <c r="W1177" i="31" s="1"/>
  <c r="U1177" i="31"/>
  <c r="C1177" i="31"/>
  <c r="D1177" i="31" s="1"/>
  <c r="V1180" i="31"/>
  <c r="U1180" i="31"/>
  <c r="C1180" i="31"/>
  <c r="AA1177" i="31"/>
  <c r="Z1177" i="31"/>
  <c r="V1179" i="31"/>
  <c r="W1179" i="31" s="1"/>
  <c r="U1179" i="31"/>
  <c r="C1179" i="31"/>
  <c r="D1179" i="31" s="1"/>
  <c r="X242" i="31"/>
  <c r="Y242" i="31" s="1"/>
  <c r="V222" i="31"/>
  <c r="U222" i="31"/>
  <c r="C222" i="31"/>
  <c r="X241" i="31"/>
  <c r="Z241" i="31" s="1"/>
  <c r="V221" i="31"/>
  <c r="W221" i="31" s="1"/>
  <c r="U221" i="31"/>
  <c r="C221" i="31"/>
  <c r="D221" i="31" s="1"/>
  <c r="B221" i="31"/>
  <c r="Y372" i="31"/>
  <c r="V374" i="31"/>
  <c r="U374" i="31"/>
  <c r="C374" i="31"/>
  <c r="Y371" i="31"/>
  <c r="AA371" i="31" s="1"/>
  <c r="V373" i="31"/>
  <c r="W373" i="31" s="1"/>
  <c r="U373" i="31"/>
  <c r="C373" i="31"/>
  <c r="D373" i="31" s="1"/>
  <c r="B373" i="31"/>
  <c r="X332" i="31"/>
  <c r="Y332" i="31" s="1"/>
  <c r="V232" i="31"/>
  <c r="U232" i="31"/>
  <c r="C232" i="31"/>
  <c r="X331" i="31"/>
  <c r="Y331" i="31" s="1"/>
  <c r="AA331" i="31" s="1"/>
  <c r="V231" i="31"/>
  <c r="W231" i="31" s="1"/>
  <c r="U231" i="31"/>
  <c r="C231" i="31"/>
  <c r="D231" i="31" s="1"/>
  <c r="B231" i="31"/>
  <c r="X204" i="31"/>
  <c r="Y204" i="31" s="1"/>
  <c r="V218" i="31"/>
  <c r="U218" i="31"/>
  <c r="C218" i="31"/>
  <c r="X203" i="31"/>
  <c r="Z203" i="31" s="1"/>
  <c r="V217" i="31"/>
  <c r="W217" i="31" s="1"/>
  <c r="U217" i="31"/>
  <c r="C217" i="31"/>
  <c r="D217" i="31" s="1"/>
  <c r="B217" i="31"/>
  <c r="X234" i="31"/>
  <c r="Y234" i="31" s="1"/>
  <c r="V172" i="31"/>
  <c r="U172" i="31"/>
  <c r="C172" i="31"/>
  <c r="X233" i="31"/>
  <c r="Z233" i="31" s="1"/>
  <c r="V171" i="31"/>
  <c r="W171" i="31" s="1"/>
  <c r="U171" i="31"/>
  <c r="C171" i="31"/>
  <c r="D171" i="31" s="1"/>
  <c r="B171" i="31"/>
  <c r="X134" i="31"/>
  <c r="Y134" i="31" s="1"/>
  <c r="V234" i="31"/>
  <c r="U234" i="31"/>
  <c r="C234" i="31"/>
  <c r="X133" i="31"/>
  <c r="Z133" i="31" s="1"/>
  <c r="V233" i="31"/>
  <c r="W233" i="31" s="1"/>
  <c r="U233" i="31"/>
  <c r="C233" i="31"/>
  <c r="D233" i="31" s="1"/>
  <c r="X46" i="31"/>
  <c r="Y46" i="31" s="1"/>
  <c r="V46" i="31"/>
  <c r="U46" i="31"/>
  <c r="C46" i="31"/>
  <c r="X45" i="31"/>
  <c r="Z45" i="31" s="1"/>
  <c r="V45" i="31"/>
  <c r="W45" i="31" s="1"/>
  <c r="U45" i="31"/>
  <c r="C45" i="31"/>
  <c r="D45" i="31" s="1"/>
  <c r="X348" i="31"/>
  <c r="Y348" i="31" s="1"/>
  <c r="V346" i="31"/>
  <c r="U346" i="31"/>
  <c r="C346" i="31"/>
  <c r="X347" i="31"/>
  <c r="Z347" i="31" s="1"/>
  <c r="V345" i="31"/>
  <c r="W345" i="31" s="1"/>
  <c r="U345" i="31"/>
  <c r="C345" i="31"/>
  <c r="D345" i="31" s="1"/>
  <c r="B345" i="31"/>
  <c r="X358" i="31"/>
  <c r="Y358" i="31" s="1"/>
  <c r="V360" i="31"/>
  <c r="U360" i="31"/>
  <c r="C360" i="31"/>
  <c r="X357" i="31"/>
  <c r="Z357" i="31" s="1"/>
  <c r="V359" i="31"/>
  <c r="W359" i="31" s="1"/>
  <c r="U359" i="31"/>
  <c r="C359" i="31"/>
  <c r="D359" i="31" s="1"/>
  <c r="X354" i="31"/>
  <c r="Y354" i="31" s="1"/>
  <c r="V356" i="31"/>
  <c r="U356" i="31"/>
  <c r="C356" i="31"/>
  <c r="X353" i="31"/>
  <c r="Y353" i="31" s="1"/>
  <c r="AA353" i="31" s="1"/>
  <c r="V355" i="31"/>
  <c r="W355" i="31" s="1"/>
  <c r="U355" i="31"/>
  <c r="C355" i="31"/>
  <c r="D355" i="31" s="1"/>
  <c r="B355" i="31"/>
  <c r="X112" i="31"/>
  <c r="Y112" i="31" s="1"/>
  <c r="V128" i="31"/>
  <c r="U128" i="31"/>
  <c r="C128" i="31"/>
  <c r="X111" i="31"/>
  <c r="Y111" i="31" s="1"/>
  <c r="AA111" i="31" s="1"/>
  <c r="V127" i="31"/>
  <c r="W127" i="31" s="1"/>
  <c r="U127" i="31"/>
  <c r="C127" i="31"/>
  <c r="D127" i="31" s="1"/>
  <c r="B127" i="31"/>
  <c r="X226" i="31"/>
  <c r="Y226" i="31" s="1"/>
  <c r="V246" i="31"/>
  <c r="U246" i="31"/>
  <c r="C246" i="31"/>
  <c r="X225" i="31"/>
  <c r="Z225" i="31" s="1"/>
  <c r="V245" i="31"/>
  <c r="W245" i="31" s="1"/>
  <c r="U245" i="31"/>
  <c r="C245" i="31"/>
  <c r="D245" i="31" s="1"/>
  <c r="B245" i="31"/>
  <c r="X264" i="31"/>
  <c r="Y264" i="31" s="1"/>
  <c r="V276" i="31"/>
  <c r="U276" i="31"/>
  <c r="C276" i="31"/>
  <c r="X263" i="31"/>
  <c r="Z263" i="31" s="1"/>
  <c r="V275" i="31"/>
  <c r="W275" i="31" s="1"/>
  <c r="U275" i="31"/>
  <c r="C275" i="31"/>
  <c r="D275" i="31" s="1"/>
  <c r="B275" i="31"/>
  <c r="X200" i="31"/>
  <c r="Y200" i="31" s="1"/>
  <c r="V230" i="31"/>
  <c r="U230" i="31"/>
  <c r="C230" i="31"/>
  <c r="X199" i="31"/>
  <c r="Z199" i="31" s="1"/>
  <c r="V229" i="31"/>
  <c r="W229" i="31" s="1"/>
  <c r="U229" i="31"/>
  <c r="C229" i="31"/>
  <c r="D229" i="31" s="1"/>
  <c r="B229" i="31"/>
  <c r="X52" i="31"/>
  <c r="Y52" i="31" s="1"/>
  <c r="V58" i="31"/>
  <c r="U58" i="31"/>
  <c r="C58" i="31"/>
  <c r="X51" i="31"/>
  <c r="Z51" i="31" s="1"/>
  <c r="V57" i="31"/>
  <c r="W57" i="31" s="1"/>
  <c r="U57" i="31"/>
  <c r="C57" i="31"/>
  <c r="D57" i="31" s="1"/>
  <c r="B57" i="31"/>
  <c r="X320" i="31"/>
  <c r="Y320" i="31" s="1"/>
  <c r="U320" i="31"/>
  <c r="C320" i="31"/>
  <c r="X319" i="31"/>
  <c r="Z319" i="31" s="1"/>
  <c r="W319" i="31"/>
  <c r="U319" i="31"/>
  <c r="C319" i="31"/>
  <c r="D319" i="31" s="1"/>
  <c r="Y42" i="31"/>
  <c r="V352" i="31"/>
  <c r="U352" i="31"/>
  <c r="C352" i="31"/>
  <c r="Z41" i="31"/>
  <c r="V351" i="31"/>
  <c r="W351" i="31" s="1"/>
  <c r="U351" i="31"/>
  <c r="C351" i="31"/>
  <c r="D351" i="31" s="1"/>
  <c r="B351" i="31"/>
  <c r="X178" i="31"/>
  <c r="Y178" i="31" s="1"/>
  <c r="V204" i="31"/>
  <c r="U204" i="31"/>
  <c r="C204" i="31"/>
  <c r="X177" i="31"/>
  <c r="Y177" i="31" s="1"/>
  <c r="AA177" i="31" s="1"/>
  <c r="V203" i="31"/>
  <c r="W203" i="31" s="1"/>
  <c r="U203" i="31"/>
  <c r="C203" i="31"/>
  <c r="D203" i="31" s="1"/>
  <c r="B203" i="31"/>
  <c r="X40" i="31"/>
  <c r="Y40" i="31" s="1"/>
  <c r="V42" i="31"/>
  <c r="U42" i="31"/>
  <c r="C42" i="31"/>
  <c r="X39" i="31"/>
  <c r="Y39" i="31" s="1"/>
  <c r="AA39" i="31" s="1"/>
  <c r="V41" i="31"/>
  <c r="W41" i="31" s="1"/>
  <c r="U41" i="31"/>
  <c r="C41" i="31"/>
  <c r="D41" i="31" s="1"/>
  <c r="Y416" i="31"/>
  <c r="V416" i="31"/>
  <c r="U416" i="31"/>
  <c r="C416" i="31"/>
  <c r="Z415" i="31"/>
  <c r="Y415" i="31"/>
  <c r="AA415" i="31" s="1"/>
  <c r="V415" i="31"/>
  <c r="W415" i="31" s="1"/>
  <c r="U415" i="31"/>
  <c r="C415" i="31"/>
  <c r="D415" i="31" s="1"/>
  <c r="B415" i="31"/>
  <c r="X66" i="31"/>
  <c r="Y66" i="31" s="1"/>
  <c r="V68" i="31"/>
  <c r="U68" i="31"/>
  <c r="C68" i="31"/>
  <c r="X65" i="31"/>
  <c r="Z65" i="31" s="1"/>
  <c r="V67" i="31"/>
  <c r="W67" i="31" s="1"/>
  <c r="U67" i="31"/>
  <c r="C67" i="31"/>
  <c r="D67" i="31" s="1"/>
  <c r="B67" i="31"/>
  <c r="Y350" i="31"/>
  <c r="V350" i="31"/>
  <c r="U350" i="31"/>
  <c r="C350" i="31"/>
  <c r="Z349" i="31"/>
  <c r="Y349" i="31"/>
  <c r="AA349" i="31" s="1"/>
  <c r="V349" i="31"/>
  <c r="W349" i="31" s="1"/>
  <c r="U349" i="31"/>
  <c r="C349" i="31"/>
  <c r="D349" i="31" s="1"/>
  <c r="B349" i="31"/>
  <c r="X438" i="31"/>
  <c r="Y438" i="31" s="1"/>
  <c r="V438" i="31"/>
  <c r="U438" i="31"/>
  <c r="C438" i="31"/>
  <c r="X437" i="31"/>
  <c r="Y437" i="31" s="1"/>
  <c r="AA437" i="31" s="1"/>
  <c r="V437" i="31"/>
  <c r="W437" i="31" s="1"/>
  <c r="U437" i="31"/>
  <c r="C437" i="31"/>
  <c r="D437" i="31" s="1"/>
  <c r="B437" i="31"/>
  <c r="X1162" i="31"/>
  <c r="Y1162" i="31" s="1"/>
  <c r="V1162" i="31"/>
  <c r="U1162" i="31"/>
  <c r="C1162" i="31"/>
  <c r="X1161" i="31"/>
  <c r="Z1161" i="31" s="1"/>
  <c r="V1161" i="31"/>
  <c r="W1161" i="31" s="1"/>
  <c r="U1161" i="31"/>
  <c r="C1161" i="31"/>
  <c r="D1161" i="31" s="1"/>
  <c r="B1161" i="31"/>
  <c r="X1160" i="31"/>
  <c r="Y1160" i="31" s="1"/>
  <c r="V1160" i="31"/>
  <c r="U1160" i="31"/>
  <c r="C1160" i="31"/>
  <c r="X1159" i="31"/>
  <c r="Z1159" i="31" s="1"/>
  <c r="V1159" i="31"/>
  <c r="W1159" i="31" s="1"/>
  <c r="U1159" i="31"/>
  <c r="C1159" i="31"/>
  <c r="D1159" i="31" s="1"/>
  <c r="B1159" i="31"/>
  <c r="X1158" i="31"/>
  <c r="Y1158" i="31" s="1"/>
  <c r="V1158" i="31"/>
  <c r="U1158" i="31"/>
  <c r="C1158" i="31"/>
  <c r="X1157" i="31"/>
  <c r="Z1157" i="31" s="1"/>
  <c r="V1157" i="31"/>
  <c r="W1157" i="31" s="1"/>
  <c r="U1157" i="31"/>
  <c r="C1157" i="31"/>
  <c r="D1157" i="31" s="1"/>
  <c r="B1157" i="31"/>
  <c r="X1150" i="31"/>
  <c r="Y1150" i="31" s="1"/>
  <c r="V1150" i="31"/>
  <c r="U1150" i="31"/>
  <c r="C1150" i="31"/>
  <c r="X1149" i="31"/>
  <c r="Z1149" i="31" s="1"/>
  <c r="V1149" i="31"/>
  <c r="W1149" i="31" s="1"/>
  <c r="U1149" i="31"/>
  <c r="C1149" i="31"/>
  <c r="D1149" i="31" s="1"/>
  <c r="B1149" i="31"/>
  <c r="X1148" i="31"/>
  <c r="Y1148" i="31" s="1"/>
  <c r="V1148" i="31"/>
  <c r="U1148" i="31"/>
  <c r="C1148" i="31"/>
  <c r="X1147" i="31"/>
  <c r="Z1147" i="31" s="1"/>
  <c r="V1147" i="31"/>
  <c r="W1147" i="31" s="1"/>
  <c r="U1147" i="31"/>
  <c r="C1147" i="31"/>
  <c r="D1147" i="31" s="1"/>
  <c r="B1147" i="31"/>
  <c r="X1146" i="31"/>
  <c r="Y1146" i="31" s="1"/>
  <c r="V1146" i="31"/>
  <c r="U1146" i="31"/>
  <c r="C1146" i="31"/>
  <c r="X1145" i="31"/>
  <c r="Y1145" i="31" s="1"/>
  <c r="AA1145" i="31" s="1"/>
  <c r="V1145" i="31"/>
  <c r="W1145" i="31" s="1"/>
  <c r="U1145" i="31"/>
  <c r="C1145" i="31"/>
  <c r="D1145" i="31" s="1"/>
  <c r="B1145" i="31"/>
  <c r="X1144" i="31"/>
  <c r="Y1144" i="31" s="1"/>
  <c r="V1144" i="31"/>
  <c r="U1144" i="31"/>
  <c r="C1144" i="31"/>
  <c r="X1143" i="31"/>
  <c r="Y1143" i="31" s="1"/>
  <c r="AA1143" i="31" s="1"/>
  <c r="V1143" i="31"/>
  <c r="W1143" i="31" s="1"/>
  <c r="U1143" i="31"/>
  <c r="C1143" i="31"/>
  <c r="D1143" i="31" s="1"/>
  <c r="B1143" i="31"/>
  <c r="X1142" i="31"/>
  <c r="Y1142" i="31" s="1"/>
  <c r="V1142" i="31"/>
  <c r="U1142" i="31"/>
  <c r="C1142" i="31"/>
  <c r="X1141" i="31"/>
  <c r="Y1141" i="31" s="1"/>
  <c r="AA1141" i="31" s="1"/>
  <c r="V1141" i="31"/>
  <c r="W1141" i="31" s="1"/>
  <c r="U1141" i="31"/>
  <c r="C1141" i="31"/>
  <c r="D1141" i="31" s="1"/>
  <c r="B1141" i="31"/>
  <c r="X1136" i="31"/>
  <c r="Y1136" i="31" s="1"/>
  <c r="V1136" i="31"/>
  <c r="U1136" i="31"/>
  <c r="C1136" i="31"/>
  <c r="X1135" i="31"/>
  <c r="Z1135" i="31" s="1"/>
  <c r="V1135" i="31"/>
  <c r="W1135" i="31" s="1"/>
  <c r="U1135" i="31"/>
  <c r="C1135" i="31"/>
  <c r="D1135" i="31" s="1"/>
  <c r="B1135" i="31"/>
  <c r="X1126" i="31"/>
  <c r="Y1126" i="31" s="1"/>
  <c r="V1126" i="31"/>
  <c r="U1126" i="31"/>
  <c r="C1126" i="31"/>
  <c r="X1125" i="31"/>
  <c r="Z1125" i="31" s="1"/>
  <c r="V1125" i="31"/>
  <c r="W1125" i="31" s="1"/>
  <c r="U1125" i="31"/>
  <c r="C1125" i="31"/>
  <c r="D1125" i="31" s="1"/>
  <c r="B1125" i="31"/>
  <c r="X1122" i="31"/>
  <c r="Y1122" i="31" s="1"/>
  <c r="V1122" i="31"/>
  <c r="U1122" i="31"/>
  <c r="C1122" i="31"/>
  <c r="X1121" i="31"/>
  <c r="Z1121" i="31" s="1"/>
  <c r="V1121" i="31"/>
  <c r="W1121" i="31" s="1"/>
  <c r="U1121" i="31"/>
  <c r="C1121" i="31"/>
  <c r="D1121" i="31" s="1"/>
  <c r="B1121" i="31"/>
  <c r="X124" i="31"/>
  <c r="Y124" i="31" s="1"/>
  <c r="V124" i="31"/>
  <c r="U124" i="31"/>
  <c r="C124" i="31"/>
  <c r="X123" i="31"/>
  <c r="Z123" i="31" s="1"/>
  <c r="V123" i="31"/>
  <c r="W123" i="31" s="1"/>
  <c r="U123" i="31"/>
  <c r="C123" i="31"/>
  <c r="D123" i="31" s="1"/>
  <c r="B123" i="31"/>
  <c r="X336" i="31"/>
  <c r="Y336" i="31" s="1"/>
  <c r="V206" i="31"/>
  <c r="U206" i="31"/>
  <c r="C206" i="31"/>
  <c r="X335" i="31"/>
  <c r="Z335" i="31" s="1"/>
  <c r="V205" i="31"/>
  <c r="W205" i="31" s="1"/>
  <c r="U205" i="31"/>
  <c r="C205" i="31"/>
  <c r="D205" i="31" s="1"/>
  <c r="B205" i="31"/>
  <c r="X278" i="31"/>
  <c r="Y278" i="31" s="1"/>
  <c r="V278" i="31"/>
  <c r="U278" i="31"/>
  <c r="C278" i="31"/>
  <c r="X277" i="31"/>
  <c r="Z277" i="31" s="1"/>
  <c r="V277" i="31"/>
  <c r="W277" i="31" s="1"/>
  <c r="U277" i="31"/>
  <c r="C277" i="31"/>
  <c r="D277" i="31" s="1"/>
  <c r="B277" i="31"/>
  <c r="X260" i="31"/>
  <c r="Y260" i="31" s="1"/>
  <c r="V260" i="31"/>
  <c r="U260" i="31"/>
  <c r="C260" i="31"/>
  <c r="X259" i="31"/>
  <c r="Y259" i="31" s="1"/>
  <c r="AA259" i="31" s="1"/>
  <c r="V259" i="31"/>
  <c r="W259" i="31" s="1"/>
  <c r="U259" i="31"/>
  <c r="C259" i="31"/>
  <c r="D259" i="31" s="1"/>
  <c r="B259" i="31"/>
  <c r="X220" i="31"/>
  <c r="Y220" i="31" s="1"/>
  <c r="V220" i="31"/>
  <c r="U220" i="31"/>
  <c r="C220" i="31"/>
  <c r="X219" i="31"/>
  <c r="Y219" i="31" s="1"/>
  <c r="AA219" i="31" s="1"/>
  <c r="V219" i="31"/>
  <c r="W219" i="31" s="1"/>
  <c r="U219" i="31"/>
  <c r="C219" i="31"/>
  <c r="D219" i="31" s="1"/>
  <c r="B219" i="31"/>
  <c r="X216" i="31"/>
  <c r="Y216" i="31" s="1"/>
  <c r="V216" i="31"/>
  <c r="U216" i="31"/>
  <c r="C216" i="31"/>
  <c r="X215" i="31"/>
  <c r="Y215" i="31" s="1"/>
  <c r="AA215" i="31" s="1"/>
  <c r="V215" i="31"/>
  <c r="W215" i="31" s="1"/>
  <c r="U215" i="31"/>
  <c r="C215" i="31"/>
  <c r="D215" i="31" s="1"/>
  <c r="B215" i="31"/>
  <c r="X194" i="31"/>
  <c r="Y194" i="31" s="1"/>
  <c r="V194" i="31"/>
  <c r="U194" i="31"/>
  <c r="C194" i="31"/>
  <c r="X193" i="31"/>
  <c r="Z193" i="31" s="1"/>
  <c r="V193" i="31"/>
  <c r="W193" i="31" s="1"/>
  <c r="U193" i="31"/>
  <c r="C193" i="31"/>
  <c r="D193" i="31" s="1"/>
  <c r="B193" i="31"/>
  <c r="X162" i="31"/>
  <c r="Y162" i="31" s="1"/>
  <c r="V162" i="31"/>
  <c r="U162" i="31"/>
  <c r="C162" i="31"/>
  <c r="X161" i="31"/>
  <c r="Z161" i="31" s="1"/>
  <c r="V161" i="31"/>
  <c r="W161" i="31" s="1"/>
  <c r="U161" i="31"/>
  <c r="C161" i="31"/>
  <c r="D161" i="31" s="1"/>
  <c r="B161" i="31"/>
  <c r="X130" i="31"/>
  <c r="Y130" i="31" s="1"/>
  <c r="V144" i="31"/>
  <c r="U144" i="31"/>
  <c r="C144" i="31"/>
  <c r="X129" i="31"/>
  <c r="Z129" i="31" s="1"/>
  <c r="V143" i="31"/>
  <c r="W143" i="31" s="1"/>
  <c r="U143" i="31"/>
  <c r="C143" i="31"/>
  <c r="D143" i="31" s="1"/>
  <c r="B143" i="31"/>
  <c r="X132" i="31"/>
  <c r="Y132" i="31" s="1"/>
  <c r="V132" i="31"/>
  <c r="U132" i="31"/>
  <c r="C132" i="31"/>
  <c r="X131" i="31"/>
  <c r="Z131" i="31" s="1"/>
  <c r="V131" i="31"/>
  <c r="W131" i="31" s="1"/>
  <c r="U131" i="31"/>
  <c r="C131" i="31"/>
  <c r="D131" i="31" s="1"/>
  <c r="B131" i="31"/>
  <c r="X122" i="31"/>
  <c r="Y122" i="31" s="1"/>
  <c r="V122" i="31"/>
  <c r="U122" i="31"/>
  <c r="C122" i="31"/>
  <c r="X121" i="31"/>
  <c r="Z121" i="31" s="1"/>
  <c r="V121" i="31"/>
  <c r="W121" i="31" s="1"/>
  <c r="U121" i="31"/>
  <c r="C121" i="31"/>
  <c r="D121" i="31" s="1"/>
  <c r="B121" i="31"/>
  <c r="X108" i="31"/>
  <c r="Y108" i="31" s="1"/>
  <c r="V108" i="31"/>
  <c r="U108" i="31"/>
  <c r="C108" i="31"/>
  <c r="X107" i="31"/>
  <c r="Y107" i="31" s="1"/>
  <c r="AA107" i="31" s="1"/>
  <c r="V107" i="31"/>
  <c r="W107" i="31" s="1"/>
  <c r="U107" i="31"/>
  <c r="C107" i="31"/>
  <c r="D107" i="31" s="1"/>
  <c r="B107" i="31"/>
  <c r="X76" i="31"/>
  <c r="Y76" i="31" s="1"/>
  <c r="V76" i="31"/>
  <c r="U76" i="31"/>
  <c r="C76" i="31"/>
  <c r="X75" i="31"/>
  <c r="Y75" i="31" s="1"/>
  <c r="AA75" i="31" s="1"/>
  <c r="V75" i="31"/>
  <c r="W75" i="31" s="1"/>
  <c r="U75" i="31"/>
  <c r="C75" i="31"/>
  <c r="D75" i="31" s="1"/>
  <c r="B75" i="31"/>
  <c r="X64" i="31"/>
  <c r="Y64" i="31" s="1"/>
  <c r="V64" i="31"/>
  <c r="U64" i="31"/>
  <c r="C64" i="31"/>
  <c r="X63" i="31"/>
  <c r="Z63" i="31" s="1"/>
  <c r="V63" i="31"/>
  <c r="W63" i="31" s="1"/>
  <c r="U63" i="31"/>
  <c r="C63" i="31"/>
  <c r="D63" i="31" s="1"/>
  <c r="B63" i="31"/>
  <c r="X54" i="31"/>
  <c r="Y54" i="31" s="1"/>
  <c r="V54" i="31"/>
  <c r="U54" i="31"/>
  <c r="C54" i="31"/>
  <c r="X53" i="31"/>
  <c r="Z53" i="31" s="1"/>
  <c r="V53" i="31"/>
  <c r="W53" i="31" s="1"/>
  <c r="U53" i="31"/>
  <c r="C53" i="31"/>
  <c r="D53" i="31" s="1"/>
  <c r="B53" i="31"/>
  <c r="X352" i="31"/>
  <c r="Y352" i="31" s="1"/>
  <c r="V112" i="31"/>
  <c r="U112" i="31"/>
  <c r="C112" i="31"/>
  <c r="X351" i="31"/>
  <c r="Z351" i="31" s="1"/>
  <c r="V111" i="31"/>
  <c r="W111" i="31" s="1"/>
  <c r="U111" i="31"/>
  <c r="C111" i="31"/>
  <c r="D111" i="31" s="1"/>
  <c r="B111" i="31"/>
  <c r="X262" i="31"/>
  <c r="Y262" i="31" s="1"/>
  <c r="V262" i="31"/>
  <c r="U262" i="31"/>
  <c r="C262" i="31"/>
  <c r="X261" i="31"/>
  <c r="Z261" i="31" s="1"/>
  <c r="V261" i="31"/>
  <c r="W261" i="31" s="1"/>
  <c r="U261" i="31"/>
  <c r="C261" i="31"/>
  <c r="D261" i="31" s="1"/>
  <c r="B261" i="31"/>
  <c r="X292" i="31"/>
  <c r="Y292" i="31" s="1"/>
  <c r="V170" i="31"/>
  <c r="U170" i="31"/>
  <c r="C170" i="31"/>
  <c r="X291" i="31"/>
  <c r="Z291" i="31" s="1"/>
  <c r="V169" i="31"/>
  <c r="W169" i="31" s="1"/>
  <c r="U169" i="31"/>
  <c r="C169" i="31"/>
  <c r="D169" i="31" s="1"/>
  <c r="B169" i="31"/>
  <c r="Y368" i="31"/>
  <c r="V372" i="31"/>
  <c r="U372" i="31"/>
  <c r="C372" i="31"/>
  <c r="Z367" i="31"/>
  <c r="Y367" i="31"/>
  <c r="AA367" i="31" s="1"/>
  <c r="V371" i="31"/>
  <c r="W371" i="31" s="1"/>
  <c r="U371" i="31"/>
  <c r="C371" i="31"/>
  <c r="D371" i="31" s="1"/>
  <c r="B371" i="31"/>
  <c r="X100" i="31"/>
  <c r="Y100" i="31" s="1"/>
  <c r="V100" i="31"/>
  <c r="U100" i="31"/>
  <c r="C100" i="31"/>
  <c r="X99" i="31"/>
  <c r="Z99" i="31" s="1"/>
  <c r="V99" i="31"/>
  <c r="W99" i="31" s="1"/>
  <c r="U99" i="31"/>
  <c r="C99" i="31"/>
  <c r="D99" i="31" s="1"/>
  <c r="B99" i="31"/>
  <c r="X140" i="31"/>
  <c r="Y140" i="31" s="1"/>
  <c r="V140" i="31"/>
  <c r="U140" i="31"/>
  <c r="C140" i="31"/>
  <c r="X139" i="31"/>
  <c r="Z139" i="31" s="1"/>
  <c r="V139" i="31"/>
  <c r="W139" i="31" s="1"/>
  <c r="U139" i="31"/>
  <c r="C139" i="31"/>
  <c r="D139" i="31" s="1"/>
  <c r="B139" i="31"/>
  <c r="Y322" i="31"/>
  <c r="V324" i="31"/>
  <c r="U324" i="31"/>
  <c r="C324" i="31"/>
  <c r="Z321" i="31"/>
  <c r="Y321" i="31"/>
  <c r="AA321" i="31" s="1"/>
  <c r="V323" i="31"/>
  <c r="W323" i="31" s="1"/>
  <c r="U323" i="31"/>
  <c r="C323" i="31"/>
  <c r="D323" i="31" s="1"/>
  <c r="B323" i="31"/>
  <c r="Y296" i="31"/>
  <c r="V322" i="31"/>
  <c r="U322" i="31"/>
  <c r="C322" i="31"/>
  <c r="Z295" i="31"/>
  <c r="Y295" i="31"/>
  <c r="AA295" i="31" s="1"/>
  <c r="V321" i="31"/>
  <c r="W321" i="31" s="1"/>
  <c r="U321" i="31"/>
  <c r="C321" i="31"/>
  <c r="D321" i="31" s="1"/>
  <c r="X102" i="31"/>
  <c r="Y102" i="31" s="1"/>
  <c r="V102" i="31"/>
  <c r="U102" i="31"/>
  <c r="C102" i="31"/>
  <c r="X101" i="31"/>
  <c r="Z101" i="31" s="1"/>
  <c r="V101" i="31"/>
  <c r="W101" i="31" s="1"/>
  <c r="U101" i="31"/>
  <c r="C101" i="31"/>
  <c r="D101" i="31" s="1"/>
  <c r="B101" i="31"/>
  <c r="X62" i="31"/>
  <c r="Y62" i="31" s="1"/>
  <c r="V62" i="31"/>
  <c r="U62" i="31"/>
  <c r="C62" i="31"/>
  <c r="X61" i="31"/>
  <c r="Z61" i="31" s="1"/>
  <c r="V61" i="31"/>
  <c r="W61" i="31" s="1"/>
  <c r="U61" i="31"/>
  <c r="C61" i="31"/>
  <c r="D61" i="31" s="1"/>
  <c r="B61" i="31"/>
  <c r="X114" i="31"/>
  <c r="Y114" i="31" s="1"/>
  <c r="V114" i="31"/>
  <c r="U114" i="31"/>
  <c r="C114" i="31"/>
  <c r="X113" i="31"/>
  <c r="Z113" i="31" s="1"/>
  <c r="V113" i="31"/>
  <c r="W113" i="31" s="1"/>
  <c r="U113" i="31"/>
  <c r="C113" i="31"/>
  <c r="D113" i="31" s="1"/>
  <c r="B113" i="31"/>
  <c r="X156" i="31"/>
  <c r="Y156" i="31" s="1"/>
  <c r="V156" i="31"/>
  <c r="U156" i="31"/>
  <c r="C156" i="31"/>
  <c r="X155" i="31"/>
  <c r="Z155" i="31" s="1"/>
  <c r="V155" i="31"/>
  <c r="W155" i="31" s="1"/>
  <c r="U155" i="31"/>
  <c r="C155" i="31"/>
  <c r="D155" i="31" s="1"/>
  <c r="B155" i="31"/>
  <c r="Y238" i="31"/>
  <c r="V238" i="31"/>
  <c r="U238" i="31"/>
  <c r="C238" i="31"/>
  <c r="Z237" i="31"/>
  <c r="Y237" i="31"/>
  <c r="AA237" i="31" s="1"/>
  <c r="V237" i="31"/>
  <c r="W237" i="31" s="1"/>
  <c r="U237" i="31"/>
  <c r="C237" i="31"/>
  <c r="D237" i="31" s="1"/>
  <c r="B237" i="31"/>
  <c r="X232" i="31"/>
  <c r="Y232" i="31" s="1"/>
  <c r="V134" i="31"/>
  <c r="U134" i="31"/>
  <c r="C134" i="31"/>
  <c r="X231" i="31"/>
  <c r="Y231" i="31" s="1"/>
  <c r="AA231" i="31" s="1"/>
  <c r="V133" i="31"/>
  <c r="W133" i="31" s="1"/>
  <c r="U133" i="31"/>
  <c r="C133" i="31"/>
  <c r="D133" i="31" s="1"/>
  <c r="B133" i="31"/>
  <c r="Y250" i="31"/>
  <c r="V268" i="31"/>
  <c r="U268" i="31"/>
  <c r="C268" i="31"/>
  <c r="Z249" i="31"/>
  <c r="Y249" i="31"/>
  <c r="AA249" i="31" s="1"/>
  <c r="V267" i="31"/>
  <c r="W267" i="31" s="1"/>
  <c r="U267" i="31"/>
  <c r="C267" i="31"/>
  <c r="D267" i="31" s="1"/>
  <c r="B267" i="31"/>
  <c r="X230" i="31"/>
  <c r="Y230" i="31" s="1"/>
  <c r="V236" i="31"/>
  <c r="U236" i="31"/>
  <c r="C236" i="31"/>
  <c r="X229" i="31"/>
  <c r="Z229" i="31" s="1"/>
  <c r="V235" i="31"/>
  <c r="W235" i="31" s="1"/>
  <c r="U235" i="31"/>
  <c r="C235" i="31"/>
  <c r="D235" i="31" s="1"/>
  <c r="B235" i="31"/>
  <c r="X150" i="31"/>
  <c r="Y150" i="31" s="1"/>
  <c r="V164" i="31"/>
  <c r="U164" i="31"/>
  <c r="C164" i="31"/>
  <c r="X149" i="31"/>
  <c r="Z149" i="31" s="1"/>
  <c r="V163" i="31"/>
  <c r="W163" i="31" s="1"/>
  <c r="U163" i="31"/>
  <c r="C163" i="31"/>
  <c r="D163" i="31" s="1"/>
  <c r="B163" i="31"/>
  <c r="X110" i="31"/>
  <c r="Y110" i="31" s="1"/>
  <c r="V118" i="31"/>
  <c r="U118" i="31"/>
  <c r="C118" i="31"/>
  <c r="X109" i="31"/>
  <c r="Y109" i="31" s="1"/>
  <c r="AA109" i="31" s="1"/>
  <c r="V117" i="31"/>
  <c r="W117" i="31" s="1"/>
  <c r="U117" i="31"/>
  <c r="C117" i="31"/>
  <c r="D117" i="31" s="1"/>
  <c r="X74" i="31"/>
  <c r="Y74" i="31" s="1"/>
  <c r="V74" i="31"/>
  <c r="U74" i="31"/>
  <c r="C74" i="31"/>
  <c r="X73" i="31"/>
  <c r="Z73" i="31" s="1"/>
  <c r="V73" i="31"/>
  <c r="W73" i="31" s="1"/>
  <c r="U73" i="31"/>
  <c r="C73" i="31"/>
  <c r="D73" i="31" s="1"/>
  <c r="B73" i="31"/>
  <c r="X258" i="31"/>
  <c r="Y258" i="31" s="1"/>
  <c r="V258" i="31"/>
  <c r="U258" i="31"/>
  <c r="C258" i="31"/>
  <c r="X257" i="31"/>
  <c r="Y257" i="31" s="1"/>
  <c r="AA257" i="31" s="1"/>
  <c r="V257" i="31"/>
  <c r="W257" i="31" s="1"/>
  <c r="U257" i="31"/>
  <c r="C257" i="31"/>
  <c r="D257" i="31" s="1"/>
  <c r="B257" i="31"/>
  <c r="X56" i="31"/>
  <c r="Y56" i="31" s="1"/>
  <c r="V56" i="31"/>
  <c r="U56" i="31"/>
  <c r="C56" i="31"/>
  <c r="X55" i="31"/>
  <c r="Z55" i="31" s="1"/>
  <c r="V55" i="31"/>
  <c r="W55" i="31" s="1"/>
  <c r="U55" i="31"/>
  <c r="C55" i="31"/>
  <c r="D55" i="31" s="1"/>
  <c r="B55" i="31"/>
  <c r="X172" i="31"/>
  <c r="Y172" i="31" s="1"/>
  <c r="V200" i="31"/>
  <c r="U200" i="31"/>
  <c r="C200" i="31"/>
  <c r="X171" i="31"/>
  <c r="Z171" i="31" s="1"/>
  <c r="V199" i="31"/>
  <c r="W199" i="31" s="1"/>
  <c r="U199" i="31"/>
  <c r="C199" i="31"/>
  <c r="D199" i="31" s="1"/>
  <c r="B199" i="31"/>
  <c r="X240" i="31"/>
  <c r="Y240" i="31" s="1"/>
  <c r="V250" i="31"/>
  <c r="U250" i="31"/>
  <c r="C250" i="31"/>
  <c r="X239" i="31"/>
  <c r="Z239" i="31" s="1"/>
  <c r="V249" i="31"/>
  <c r="W249" i="31" s="1"/>
  <c r="U249" i="31"/>
  <c r="C249" i="31"/>
  <c r="D249" i="31" s="1"/>
  <c r="B249" i="31"/>
  <c r="X236" i="31"/>
  <c r="Y236" i="31" s="1"/>
  <c r="V248" i="31"/>
  <c r="U248" i="31"/>
  <c r="C248" i="31"/>
  <c r="X235" i="31"/>
  <c r="Z235" i="31" s="1"/>
  <c r="V247" i="31"/>
  <c r="W247" i="31" s="1"/>
  <c r="U247" i="31"/>
  <c r="C247" i="31"/>
  <c r="D247" i="31" s="1"/>
  <c r="B247" i="31"/>
  <c r="X106" i="31"/>
  <c r="Y106" i="31" s="1"/>
  <c r="V106" i="31"/>
  <c r="U106" i="31"/>
  <c r="C106" i="31"/>
  <c r="X105" i="31"/>
  <c r="Z105" i="31" s="1"/>
  <c r="V105" i="31"/>
  <c r="W105" i="31" s="1"/>
  <c r="U105" i="31"/>
  <c r="C105" i="31"/>
  <c r="D105" i="31" s="1"/>
  <c r="B105" i="31"/>
  <c r="Y44" i="31"/>
  <c r="V44" i="31"/>
  <c r="U44" i="31"/>
  <c r="C44" i="31"/>
  <c r="Z43" i="31"/>
  <c r="Y43" i="31"/>
  <c r="AA43" i="31" s="1"/>
  <c r="V43" i="31"/>
  <c r="W43" i="31" s="1"/>
  <c r="U43" i="31"/>
  <c r="C43" i="31"/>
  <c r="D43" i="31" s="1"/>
  <c r="B43" i="31"/>
  <c r="X224" i="31"/>
  <c r="Y224" i="31" s="1"/>
  <c r="V224" i="31"/>
  <c r="U224" i="31"/>
  <c r="C224" i="31"/>
  <c r="X223" i="31"/>
  <c r="Z223" i="31" s="1"/>
  <c r="V223" i="31"/>
  <c r="W223" i="31" s="1"/>
  <c r="U223" i="31"/>
  <c r="C223" i="31"/>
  <c r="D223" i="31" s="1"/>
  <c r="B223" i="31"/>
  <c r="X38" i="31"/>
  <c r="Y38" i="31" s="1"/>
  <c r="V40" i="31"/>
  <c r="U40" i="31"/>
  <c r="C40" i="31"/>
  <c r="X37" i="31"/>
  <c r="Z37" i="31" s="1"/>
  <c r="V39" i="31"/>
  <c r="W39" i="31" s="1"/>
  <c r="U39" i="31"/>
  <c r="C39" i="31"/>
  <c r="D39" i="31" s="1"/>
  <c r="X342" i="31"/>
  <c r="Y342" i="31" s="1"/>
  <c r="V342" i="31"/>
  <c r="U342" i="31"/>
  <c r="C342" i="31"/>
  <c r="X341" i="31"/>
  <c r="Z341" i="31" s="1"/>
  <c r="V341" i="31"/>
  <c r="W341" i="31" s="1"/>
  <c r="U341" i="31"/>
  <c r="C341" i="31"/>
  <c r="D341" i="31" s="1"/>
  <c r="B341" i="31"/>
  <c r="X324" i="31"/>
  <c r="Y324" i="31" s="1"/>
  <c r="V328" i="31"/>
  <c r="U328" i="31"/>
  <c r="C328" i="31"/>
  <c r="X323" i="31"/>
  <c r="Z323" i="31" s="1"/>
  <c r="V327" i="31"/>
  <c r="W327" i="31" s="1"/>
  <c r="U327" i="31"/>
  <c r="C327" i="31"/>
  <c r="D327" i="31" s="1"/>
  <c r="B327" i="31"/>
  <c r="X146" i="31"/>
  <c r="Y146" i="31" s="1"/>
  <c r="V146" i="31"/>
  <c r="U146" i="31"/>
  <c r="C146" i="31"/>
  <c r="X145" i="31"/>
  <c r="Z145" i="31" s="1"/>
  <c r="V145" i="31"/>
  <c r="W145" i="31" s="1"/>
  <c r="U145" i="31"/>
  <c r="C145" i="31"/>
  <c r="D145" i="31" s="1"/>
  <c r="B145" i="31"/>
  <c r="X144" i="31"/>
  <c r="Y144" i="31" s="1"/>
  <c r="V160" i="31"/>
  <c r="U160" i="31"/>
  <c r="C160" i="31"/>
  <c r="X143" i="31"/>
  <c r="Y143" i="31" s="1"/>
  <c r="AA143" i="31" s="1"/>
  <c r="V159" i="31"/>
  <c r="W159" i="31" s="1"/>
  <c r="U159" i="31"/>
  <c r="C159" i="31"/>
  <c r="D159" i="31" s="1"/>
  <c r="B159" i="31"/>
  <c r="X1182" i="31"/>
  <c r="Y1182" i="31" s="1"/>
  <c r="V38" i="31"/>
  <c r="U38" i="31"/>
  <c r="C38" i="31"/>
  <c r="X1181" i="31"/>
  <c r="Z1181" i="31" s="1"/>
  <c r="V37" i="31"/>
  <c r="W37" i="31" s="1"/>
  <c r="U37" i="31"/>
  <c r="C37" i="31"/>
  <c r="D37" i="31" s="1"/>
  <c r="B37" i="31"/>
  <c r="X184" i="31"/>
  <c r="Y184" i="31" s="1"/>
  <c r="V256" i="31"/>
  <c r="U256" i="31"/>
  <c r="C256" i="31"/>
  <c r="X183" i="31"/>
  <c r="Y183" i="31" s="1"/>
  <c r="AA183" i="31" s="1"/>
  <c r="V255" i="31"/>
  <c r="W255" i="31" s="1"/>
  <c r="U255" i="31"/>
  <c r="C255" i="31"/>
  <c r="D255" i="31" s="1"/>
  <c r="B255" i="31"/>
  <c r="X142" i="31"/>
  <c r="Y142" i="31" s="1"/>
  <c r="V154" i="31"/>
  <c r="U154" i="31"/>
  <c r="C154" i="31"/>
  <c r="X141" i="31"/>
  <c r="Z141" i="31" s="1"/>
  <c r="V153" i="31"/>
  <c r="W153" i="31" s="1"/>
  <c r="U153" i="31"/>
  <c r="C153" i="31"/>
  <c r="D153" i="31" s="1"/>
  <c r="B153" i="31"/>
  <c r="X206" i="31"/>
  <c r="Y206" i="31" s="1"/>
  <c r="V226" i="31"/>
  <c r="U226" i="31"/>
  <c r="C226" i="31"/>
  <c r="X205" i="31"/>
  <c r="Z205" i="31" s="1"/>
  <c r="V225" i="31"/>
  <c r="W225" i="31" s="1"/>
  <c r="U225" i="31"/>
  <c r="C225" i="31"/>
  <c r="D225" i="31" s="1"/>
  <c r="B225" i="31"/>
  <c r="X36" i="31"/>
  <c r="Y36" i="31" s="1"/>
  <c r="V36" i="31"/>
  <c r="U36" i="31"/>
  <c r="C36" i="31"/>
  <c r="X35" i="31"/>
  <c r="Y35" i="31" s="1"/>
  <c r="AA35" i="31" s="1"/>
  <c r="V35" i="31"/>
  <c r="W35" i="31" s="1"/>
  <c r="U35" i="31"/>
  <c r="C35" i="31"/>
  <c r="D35" i="31" s="1"/>
  <c r="B35" i="31"/>
  <c r="X170" i="31"/>
  <c r="Y170" i="31" s="1"/>
  <c r="V198" i="31"/>
  <c r="U198" i="31"/>
  <c r="C198" i="31"/>
  <c r="X169" i="31"/>
  <c r="Z169" i="31" s="1"/>
  <c r="V197" i="31"/>
  <c r="W197" i="31" s="1"/>
  <c r="U197" i="31"/>
  <c r="C197" i="31"/>
  <c r="D197" i="31" s="1"/>
  <c r="Y398" i="31"/>
  <c r="V414" i="31"/>
  <c r="U414" i="31"/>
  <c r="C414" i="31"/>
  <c r="Z397" i="31"/>
  <c r="Y397" i="31"/>
  <c r="AA397" i="31" s="1"/>
  <c r="V413" i="31"/>
  <c r="W413" i="31" s="1"/>
  <c r="U413" i="31"/>
  <c r="C413" i="31"/>
  <c r="D413" i="31" s="1"/>
  <c r="B413" i="31"/>
  <c r="X120" i="31"/>
  <c r="Y120" i="31" s="1"/>
  <c r="V138" i="31"/>
  <c r="U138" i="31"/>
  <c r="C138" i="31"/>
  <c r="X119" i="31"/>
  <c r="Y119" i="31" s="1"/>
  <c r="AA119" i="31" s="1"/>
  <c r="V137" i="31"/>
  <c r="W137" i="31" s="1"/>
  <c r="U137" i="31"/>
  <c r="C137" i="31"/>
  <c r="D137" i="31" s="1"/>
  <c r="B137" i="31"/>
  <c r="X138" i="31"/>
  <c r="Y138" i="31" s="1"/>
  <c r="V150" i="31"/>
  <c r="U150" i="31"/>
  <c r="C150" i="31"/>
  <c r="X137" i="31"/>
  <c r="Z137" i="31" s="1"/>
  <c r="V149" i="31"/>
  <c r="W149" i="31" s="1"/>
  <c r="U149" i="31"/>
  <c r="C149" i="31"/>
  <c r="D149" i="31" s="1"/>
  <c r="B149" i="31"/>
  <c r="X34" i="31"/>
  <c r="Y34" i="31" s="1"/>
  <c r="V34" i="31"/>
  <c r="U34" i="31"/>
  <c r="C34" i="31"/>
  <c r="X33" i="31"/>
  <c r="Z33" i="31" s="1"/>
  <c r="V33" i="31"/>
  <c r="W33" i="31" s="1"/>
  <c r="U33" i="31"/>
  <c r="C33" i="31"/>
  <c r="D33" i="31" s="1"/>
  <c r="B33" i="31"/>
  <c r="Y362" i="31"/>
  <c r="V362" i="31"/>
  <c r="U362" i="31"/>
  <c r="C362" i="31"/>
  <c r="Z361" i="31"/>
  <c r="Y361" i="31"/>
  <c r="AA361" i="31" s="1"/>
  <c r="V361" i="31"/>
  <c r="W361" i="31" s="1"/>
  <c r="U361" i="31"/>
  <c r="C361" i="31"/>
  <c r="D361" i="31" s="1"/>
  <c r="B361" i="31"/>
  <c r="Y270" i="31"/>
  <c r="V284" i="31"/>
  <c r="U284" i="31"/>
  <c r="C284" i="31"/>
  <c r="Z269" i="31"/>
  <c r="Y269" i="31"/>
  <c r="AA269" i="31" s="1"/>
  <c r="V283" i="31"/>
  <c r="W283" i="31" s="1"/>
  <c r="U283" i="31"/>
  <c r="C283" i="31"/>
  <c r="D283" i="31" s="1"/>
  <c r="B283" i="31"/>
  <c r="Y1176" i="31"/>
  <c r="V32" i="31"/>
  <c r="U32" i="31"/>
  <c r="C32" i="31"/>
  <c r="Z1175" i="31"/>
  <c r="Y1175" i="31"/>
  <c r="AA1175" i="31" s="1"/>
  <c r="V31" i="31"/>
  <c r="W31" i="31" s="1"/>
  <c r="U31" i="31"/>
  <c r="C31" i="31"/>
  <c r="D31" i="31" s="1"/>
  <c r="B31" i="31"/>
  <c r="X136" i="31"/>
  <c r="Y136" i="31" s="1"/>
  <c r="V148" i="31"/>
  <c r="U148" i="31"/>
  <c r="C148" i="31"/>
  <c r="X135" i="31"/>
  <c r="Z135" i="31" s="1"/>
  <c r="V147" i="31"/>
  <c r="W147" i="31" s="1"/>
  <c r="U147" i="31"/>
  <c r="C147" i="31"/>
  <c r="D147" i="31" s="1"/>
  <c r="B147" i="31"/>
  <c r="X174" i="31"/>
  <c r="Y174" i="31" s="1"/>
  <c r="V174" i="31"/>
  <c r="U174" i="31"/>
  <c r="C174" i="31"/>
  <c r="X173" i="31"/>
  <c r="Z173" i="31" s="1"/>
  <c r="V173" i="31"/>
  <c r="W173" i="31" s="1"/>
  <c r="U173" i="31"/>
  <c r="C173" i="31"/>
  <c r="D173" i="31" s="1"/>
  <c r="B173" i="31"/>
  <c r="X128" i="31"/>
  <c r="Y128" i="31" s="1"/>
  <c r="V142" i="31"/>
  <c r="U142" i="31"/>
  <c r="C142" i="31"/>
  <c r="X127" i="31"/>
  <c r="Z127" i="31" s="1"/>
  <c r="V141" i="31"/>
  <c r="W141" i="31" s="1"/>
  <c r="U141" i="31"/>
  <c r="C141" i="31"/>
  <c r="D141" i="31" s="1"/>
  <c r="B141" i="31"/>
  <c r="X126" i="31"/>
  <c r="Y126" i="31" s="1"/>
  <c r="V264" i="31"/>
  <c r="U264" i="31"/>
  <c r="C264" i="31"/>
  <c r="X125" i="31"/>
  <c r="Y125" i="31" s="1"/>
  <c r="AA125" i="31" s="1"/>
  <c r="V263" i="31"/>
  <c r="W263" i="31" s="1"/>
  <c r="U263" i="31"/>
  <c r="C263" i="31"/>
  <c r="D263" i="31" s="1"/>
  <c r="B263" i="31"/>
  <c r="X28" i="31"/>
  <c r="Y28" i="31" s="1"/>
  <c r="V28" i="31"/>
  <c r="U28" i="31"/>
  <c r="C28" i="31"/>
  <c r="X27" i="31"/>
  <c r="Y27" i="31" s="1"/>
  <c r="AA27" i="31" s="1"/>
  <c r="V27" i="31"/>
  <c r="W27" i="31" s="1"/>
  <c r="U27" i="31"/>
  <c r="C27" i="31"/>
  <c r="D27" i="31" s="1"/>
  <c r="B27" i="31"/>
  <c r="X152" i="31"/>
  <c r="Y152" i="31" s="1"/>
  <c r="V168" i="31"/>
  <c r="U168" i="31"/>
  <c r="C168" i="31"/>
  <c r="X151" i="31"/>
  <c r="Z151" i="31" s="1"/>
  <c r="V167" i="31"/>
  <c r="W167" i="31" s="1"/>
  <c r="U167" i="31"/>
  <c r="C167" i="31"/>
  <c r="D167" i="31" s="1"/>
  <c r="B167" i="31"/>
  <c r="X294" i="31"/>
  <c r="Y294" i="31" s="1"/>
  <c r="V126" i="31"/>
  <c r="U126" i="31"/>
  <c r="C126" i="31"/>
  <c r="X293" i="31"/>
  <c r="Z293" i="31" s="1"/>
  <c r="V125" i="31"/>
  <c r="W125" i="31" s="1"/>
  <c r="U125" i="31"/>
  <c r="C125" i="31"/>
  <c r="D125" i="31" s="1"/>
  <c r="B125" i="31"/>
  <c r="X256" i="31"/>
  <c r="Y256" i="31" s="1"/>
  <c r="V274" i="31"/>
  <c r="U274" i="31"/>
  <c r="C274" i="31"/>
  <c r="X255" i="31"/>
  <c r="Z255" i="31" s="1"/>
  <c r="V273" i="31"/>
  <c r="W273" i="31" s="1"/>
  <c r="U273" i="31"/>
  <c r="C273" i="31"/>
  <c r="D273" i="31" s="1"/>
  <c r="B273" i="31"/>
  <c r="X246" i="31"/>
  <c r="Y246" i="31" s="1"/>
  <c r="V280" i="31"/>
  <c r="U280" i="31"/>
  <c r="C280" i="31"/>
  <c r="X245" i="31"/>
  <c r="Z245" i="31" s="1"/>
  <c r="V279" i="31"/>
  <c r="W279" i="31" s="1"/>
  <c r="U279" i="31"/>
  <c r="C279" i="31"/>
  <c r="D279" i="31" s="1"/>
  <c r="B279" i="31"/>
  <c r="X26" i="31"/>
  <c r="Y26" i="31" s="1"/>
  <c r="V26" i="31"/>
  <c r="U26" i="31"/>
  <c r="C26" i="31"/>
  <c r="X25" i="31"/>
  <c r="Y25" i="31" s="1"/>
  <c r="AA25" i="31" s="1"/>
  <c r="V25" i="31"/>
  <c r="W25" i="31" s="1"/>
  <c r="U25" i="31"/>
  <c r="C25" i="31"/>
  <c r="D25" i="31" s="1"/>
  <c r="X72" i="31"/>
  <c r="Y72" i="31" s="1"/>
  <c r="V72" i="31"/>
  <c r="U72" i="31"/>
  <c r="C72" i="31"/>
  <c r="X71" i="31"/>
  <c r="Z71" i="31" s="1"/>
  <c r="V71" i="31"/>
  <c r="W71" i="31" s="1"/>
  <c r="U71" i="31"/>
  <c r="C71" i="31"/>
  <c r="D71" i="31" s="1"/>
  <c r="B71" i="31"/>
  <c r="X344" i="31"/>
  <c r="Y344" i="31" s="1"/>
  <c r="V344" i="31"/>
  <c r="U344" i="31"/>
  <c r="C344" i="31"/>
  <c r="X343" i="31"/>
  <c r="Y343" i="31" s="1"/>
  <c r="AA343" i="31" s="1"/>
  <c r="V343" i="31"/>
  <c r="W343" i="31" s="1"/>
  <c r="U343" i="31"/>
  <c r="C343" i="31"/>
  <c r="D343" i="31" s="1"/>
  <c r="B343" i="31"/>
  <c r="X374" i="31"/>
  <c r="Y374" i="31" s="1"/>
  <c r="V376" i="31"/>
  <c r="U376" i="31"/>
  <c r="C376" i="31"/>
  <c r="X373" i="31"/>
  <c r="Y373" i="31" s="1"/>
  <c r="AA373" i="31" s="1"/>
  <c r="V375" i="31"/>
  <c r="W375" i="31" s="1"/>
  <c r="U375" i="31"/>
  <c r="C375" i="31"/>
  <c r="D375" i="31" s="1"/>
  <c r="B375" i="31"/>
  <c r="Y50" i="31"/>
  <c r="V50" i="31"/>
  <c r="U50" i="31"/>
  <c r="C50" i="31"/>
  <c r="Z49" i="31"/>
  <c r="V49" i="31"/>
  <c r="W49" i="31" s="1"/>
  <c r="U49" i="31"/>
  <c r="C49" i="31"/>
  <c r="D49" i="31" s="1"/>
  <c r="B49" i="31"/>
  <c r="Y20" i="31"/>
  <c r="V354" i="31"/>
  <c r="U354" i="31"/>
  <c r="C354" i="31"/>
  <c r="Z19" i="31"/>
  <c r="V353" i="31"/>
  <c r="W353" i="31" s="1"/>
  <c r="U353" i="31"/>
  <c r="C353" i="31"/>
  <c r="D353" i="31" s="1"/>
  <c r="B353" i="31"/>
  <c r="X356" i="31"/>
  <c r="Y356" i="31" s="1"/>
  <c r="V358" i="31"/>
  <c r="U358" i="31"/>
  <c r="C358" i="31"/>
  <c r="X355" i="31"/>
  <c r="Z355" i="31" s="1"/>
  <c r="V357" i="31"/>
  <c r="W357" i="31" s="1"/>
  <c r="U357" i="31"/>
  <c r="C357" i="31"/>
  <c r="D357" i="31" s="1"/>
  <c r="B357" i="31"/>
  <c r="X360" i="31"/>
  <c r="Y360" i="31" s="1"/>
  <c r="V364" i="31"/>
  <c r="U364" i="31"/>
  <c r="C364" i="31"/>
  <c r="X359" i="31"/>
  <c r="Z359" i="31" s="1"/>
  <c r="V363" i="31"/>
  <c r="W363" i="31" s="1"/>
  <c r="U363" i="31"/>
  <c r="C363" i="31"/>
  <c r="D363" i="31" s="1"/>
  <c r="Y32" i="31"/>
  <c r="V340" i="31"/>
  <c r="U340" i="31"/>
  <c r="C340" i="31"/>
  <c r="Z31" i="31"/>
  <c r="V339" i="31"/>
  <c r="W339" i="31" s="1"/>
  <c r="U339" i="31"/>
  <c r="C339" i="31"/>
  <c r="D339" i="31" s="1"/>
  <c r="B339" i="31"/>
  <c r="X210" i="31"/>
  <c r="Y210" i="31" s="1"/>
  <c r="V152" i="31"/>
  <c r="U152" i="31"/>
  <c r="C152" i="31"/>
  <c r="X209" i="31"/>
  <c r="Z209" i="31" s="1"/>
  <c r="V151" i="31"/>
  <c r="W151" i="31" s="1"/>
  <c r="U151" i="31"/>
  <c r="C151" i="31"/>
  <c r="D151" i="31" s="1"/>
  <c r="B151" i="31"/>
  <c r="X266" i="31"/>
  <c r="Y266" i="31" s="1"/>
  <c r="V158" i="31"/>
  <c r="U158" i="31"/>
  <c r="C158" i="31"/>
  <c r="X265" i="31"/>
  <c r="Y265" i="31" s="1"/>
  <c r="AA265" i="31" s="1"/>
  <c r="V157" i="31"/>
  <c r="W157" i="31" s="1"/>
  <c r="U157" i="31"/>
  <c r="C157" i="31"/>
  <c r="D157" i="31" s="1"/>
  <c r="B157" i="31"/>
  <c r="X212" i="31"/>
  <c r="Y212" i="31" s="1"/>
  <c r="V240" i="31"/>
  <c r="U240" i="31"/>
  <c r="C240" i="31"/>
  <c r="X211" i="31"/>
  <c r="Y211" i="31" s="1"/>
  <c r="AA211" i="31" s="1"/>
  <c r="V239" i="31"/>
  <c r="W239" i="31" s="1"/>
  <c r="U239" i="31"/>
  <c r="C239" i="31"/>
  <c r="D239" i="31" s="1"/>
  <c r="B239" i="31"/>
  <c r="X268" i="31"/>
  <c r="Y268" i="31" s="1"/>
  <c r="V270" i="31"/>
  <c r="U270" i="31"/>
  <c r="C270" i="31"/>
  <c r="X267" i="31"/>
  <c r="Z267" i="31" s="1"/>
  <c r="V269" i="31"/>
  <c r="W269" i="31" s="1"/>
  <c r="U269" i="31"/>
  <c r="C269" i="31"/>
  <c r="D269" i="31" s="1"/>
  <c r="B269" i="31"/>
  <c r="X254" i="31"/>
  <c r="Y254" i="31" s="1"/>
  <c r="V254" i="31"/>
  <c r="U254" i="31"/>
  <c r="C254" i="31"/>
  <c r="X253" i="31"/>
  <c r="Z253" i="31" s="1"/>
  <c r="V253" i="31"/>
  <c r="W253" i="31" s="1"/>
  <c r="U253" i="31"/>
  <c r="C253" i="31"/>
  <c r="D253" i="31" s="1"/>
  <c r="B253" i="31"/>
  <c r="X68" i="31"/>
  <c r="Y68" i="31" s="1"/>
  <c r="V70" i="31"/>
  <c r="U70" i="31"/>
  <c r="C70" i="31"/>
  <c r="X67" i="31"/>
  <c r="Z67" i="31" s="1"/>
  <c r="V69" i="31"/>
  <c r="W69" i="31" s="1"/>
  <c r="U69" i="31"/>
  <c r="C69" i="31"/>
  <c r="D69" i="31" s="1"/>
  <c r="X24" i="31"/>
  <c r="Y24" i="31" s="1"/>
  <c r="V24" i="31"/>
  <c r="U24" i="31"/>
  <c r="C24" i="31"/>
  <c r="X23" i="31"/>
  <c r="Y23" i="31" s="1"/>
  <c r="AA23" i="31" s="1"/>
  <c r="V23" i="31"/>
  <c r="W23" i="31" s="1"/>
  <c r="U23" i="31"/>
  <c r="C23" i="31"/>
  <c r="D23" i="31" s="1"/>
  <c r="X58" i="31"/>
  <c r="Y58" i="31" s="1"/>
  <c r="V348" i="31"/>
  <c r="U348" i="31"/>
  <c r="C348" i="31"/>
  <c r="X57" i="31"/>
  <c r="Z57" i="31" s="1"/>
  <c r="V347" i="31"/>
  <c r="W347" i="31" s="1"/>
  <c r="U347" i="31"/>
  <c r="C347" i="31"/>
  <c r="D347" i="31" s="1"/>
  <c r="B347" i="31"/>
  <c r="X364" i="31"/>
  <c r="Y364" i="31" s="1"/>
  <c r="V366" i="31"/>
  <c r="U366" i="31"/>
  <c r="C366" i="31"/>
  <c r="X363" i="31"/>
  <c r="Z363" i="31" s="1"/>
  <c r="V365" i="31"/>
  <c r="W365" i="31" s="1"/>
  <c r="U365" i="31"/>
  <c r="C365" i="31"/>
  <c r="D365" i="31" s="1"/>
  <c r="B365" i="31"/>
  <c r="X366" i="31"/>
  <c r="Y366" i="31" s="1"/>
  <c r="V368" i="31"/>
  <c r="U368" i="31"/>
  <c r="C368" i="31"/>
  <c r="X365" i="31"/>
  <c r="Y365" i="31" s="1"/>
  <c r="AA365" i="31" s="1"/>
  <c r="V367" i="31"/>
  <c r="W367" i="31" s="1"/>
  <c r="U367" i="31"/>
  <c r="C367" i="31"/>
  <c r="D367" i="31" s="1"/>
  <c r="B367" i="31"/>
  <c r="X118" i="31"/>
  <c r="Y118" i="31" s="1"/>
  <c r="V136" i="31"/>
  <c r="U136" i="31"/>
  <c r="C136" i="31"/>
  <c r="X117" i="31"/>
  <c r="Y117" i="31" s="1"/>
  <c r="AA117" i="31" s="1"/>
  <c r="V135" i="31"/>
  <c r="W135" i="31" s="1"/>
  <c r="U135" i="31"/>
  <c r="C135" i="31"/>
  <c r="D135" i="31" s="1"/>
  <c r="B135" i="31"/>
  <c r="X176" i="31"/>
  <c r="Y176" i="31" s="1"/>
  <c r="V202" i="31"/>
  <c r="U202" i="31"/>
  <c r="C202" i="31"/>
  <c r="X175" i="31"/>
  <c r="Z175" i="31" s="1"/>
  <c r="V201" i="31"/>
  <c r="W201" i="31" s="1"/>
  <c r="U201" i="31"/>
  <c r="C201" i="31"/>
  <c r="D201" i="31" s="1"/>
  <c r="B201" i="31"/>
  <c r="X164" i="31"/>
  <c r="Y164" i="31" s="1"/>
  <c r="V196" i="31"/>
  <c r="U196" i="31"/>
  <c r="C196" i="31"/>
  <c r="X163" i="31"/>
  <c r="Z163" i="31" s="1"/>
  <c r="V195" i="31"/>
  <c r="W195" i="31" s="1"/>
  <c r="U195" i="31"/>
  <c r="C195" i="31"/>
  <c r="D195" i="31" s="1"/>
  <c r="B195" i="31"/>
  <c r="X168" i="31"/>
  <c r="Y168" i="31" s="1"/>
  <c r="V120" i="31"/>
  <c r="U120" i="31"/>
  <c r="C120" i="31"/>
  <c r="X167" i="31"/>
  <c r="Z167" i="31" s="1"/>
  <c r="V119" i="31"/>
  <c r="W119" i="31" s="1"/>
  <c r="U119" i="31"/>
  <c r="C119" i="31"/>
  <c r="D119" i="31" s="1"/>
  <c r="B119" i="31"/>
  <c r="X228" i="31"/>
  <c r="Y228" i="31" s="1"/>
  <c r="V228" i="31"/>
  <c r="U228" i="31"/>
  <c r="C228" i="31"/>
  <c r="X227" i="31"/>
  <c r="Z227" i="31" s="1"/>
  <c r="V227" i="31"/>
  <c r="W227" i="31" s="1"/>
  <c r="U227" i="31"/>
  <c r="C227" i="31"/>
  <c r="D227" i="31" s="1"/>
  <c r="B227" i="31"/>
  <c r="X22" i="31"/>
  <c r="Y22" i="31" s="1"/>
  <c r="V22" i="31"/>
  <c r="U22" i="31"/>
  <c r="C22" i="31"/>
  <c r="X21" i="31"/>
  <c r="Y21" i="31" s="1"/>
  <c r="AA21" i="31" s="1"/>
  <c r="V21" i="31"/>
  <c r="W21" i="31" s="1"/>
  <c r="U21" i="31"/>
  <c r="C21" i="31"/>
  <c r="D21" i="31" s="1"/>
  <c r="X104" i="31"/>
  <c r="Y104" i="31" s="1"/>
  <c r="V104" i="31"/>
  <c r="U104" i="31"/>
  <c r="C104" i="31"/>
  <c r="X103" i="31"/>
  <c r="Z103" i="31" s="1"/>
  <c r="V103" i="31"/>
  <c r="W103" i="31" s="1"/>
  <c r="U103" i="31"/>
  <c r="C103" i="31"/>
  <c r="D103" i="31" s="1"/>
  <c r="X18" i="31"/>
  <c r="Y18" i="31" s="1"/>
  <c r="V20" i="31"/>
  <c r="U20" i="31"/>
  <c r="C20" i="31"/>
  <c r="X17" i="31"/>
  <c r="Z17" i="31" s="1"/>
  <c r="V19" i="31"/>
  <c r="W19" i="31" s="1"/>
  <c r="U19" i="31"/>
  <c r="C19" i="31"/>
  <c r="D19" i="31" s="1"/>
  <c r="B19" i="31"/>
  <c r="X282" i="31"/>
  <c r="Y282" i="31" s="1"/>
  <c r="V282" i="31"/>
  <c r="U282" i="31"/>
  <c r="C282" i="31"/>
  <c r="X281" i="31"/>
  <c r="Y281" i="31" s="1"/>
  <c r="AA281" i="31" s="1"/>
  <c r="V281" i="31"/>
  <c r="W281" i="31" s="1"/>
  <c r="U281" i="31"/>
  <c r="C281" i="31"/>
  <c r="D281" i="31" s="1"/>
  <c r="B281" i="31"/>
  <c r="Y334" i="31"/>
  <c r="V334" i="31"/>
  <c r="U334" i="31"/>
  <c r="C334" i="31"/>
  <c r="Z333" i="31"/>
  <c r="Y333" i="31"/>
  <c r="AA333" i="31" s="1"/>
  <c r="V333" i="31"/>
  <c r="W333" i="31" s="1"/>
  <c r="U333" i="31"/>
  <c r="C333" i="31"/>
  <c r="D333" i="31" s="1"/>
  <c r="B333" i="31"/>
  <c r="X298" i="31"/>
  <c r="Y298" i="31" s="1"/>
  <c r="V110" i="31"/>
  <c r="U110" i="31"/>
  <c r="C110" i="31"/>
  <c r="X297" i="31"/>
  <c r="Z297" i="31" s="1"/>
  <c r="V109" i="31"/>
  <c r="W109" i="31" s="1"/>
  <c r="U109" i="31"/>
  <c r="C109" i="31"/>
  <c r="D109" i="31" s="1"/>
  <c r="B109" i="31"/>
  <c r="X248" i="31"/>
  <c r="Y248" i="31" s="1"/>
  <c r="V266" i="31"/>
  <c r="U266" i="31"/>
  <c r="C266" i="31"/>
  <c r="X247" i="31"/>
  <c r="Z247" i="31" s="1"/>
  <c r="V265" i="31"/>
  <c r="W265" i="31" s="1"/>
  <c r="U265" i="31"/>
  <c r="C265" i="31"/>
  <c r="D265" i="31" s="1"/>
  <c r="B265" i="31"/>
  <c r="X116" i="31"/>
  <c r="Y116" i="31" s="1"/>
  <c r="V116" i="31"/>
  <c r="U116" i="31"/>
  <c r="C116" i="31"/>
  <c r="X115" i="31"/>
  <c r="Z115" i="31" s="1"/>
  <c r="V115" i="31"/>
  <c r="W115" i="31" s="1"/>
  <c r="U115" i="31"/>
  <c r="C115" i="31"/>
  <c r="D115" i="31" s="1"/>
  <c r="B115" i="31"/>
  <c r="Y48" i="31"/>
  <c r="V48" i="31"/>
  <c r="U48" i="31"/>
  <c r="C48" i="31"/>
  <c r="Z47" i="31"/>
  <c r="Y47" i="31"/>
  <c r="AA47" i="31" s="1"/>
  <c r="V47" i="31"/>
  <c r="W47" i="31" s="1"/>
  <c r="U47" i="31"/>
  <c r="C47" i="31"/>
  <c r="D47" i="31" s="1"/>
  <c r="B47" i="31"/>
  <c r="X16" i="31"/>
  <c r="Y16" i="31" s="1"/>
  <c r="V18" i="31"/>
  <c r="U18" i="31"/>
  <c r="C18" i="31"/>
  <c r="X15" i="31"/>
  <c r="Y15" i="31" s="1"/>
  <c r="AA15" i="31" s="1"/>
  <c r="V17" i="31"/>
  <c r="W17" i="31" s="1"/>
  <c r="U17" i="31"/>
  <c r="C17" i="31"/>
  <c r="D17" i="31" s="1"/>
  <c r="B17" i="31"/>
  <c r="X328" i="31"/>
  <c r="Y328" i="31" s="1"/>
  <c r="V332" i="31"/>
  <c r="U332" i="31"/>
  <c r="C332" i="31"/>
  <c r="X327" i="31"/>
  <c r="Z327" i="31" s="1"/>
  <c r="V331" i="31"/>
  <c r="W331" i="31" s="1"/>
  <c r="U331" i="31"/>
  <c r="C331" i="31"/>
  <c r="D331" i="31" s="1"/>
  <c r="X166" i="31"/>
  <c r="Y166" i="31" s="1"/>
  <c r="V166" i="31"/>
  <c r="U166" i="31"/>
  <c r="C166" i="31"/>
  <c r="X165" i="31"/>
  <c r="Z165" i="31" s="1"/>
  <c r="V165" i="31"/>
  <c r="W165" i="31" s="1"/>
  <c r="U165" i="31"/>
  <c r="C165" i="31"/>
  <c r="D165" i="31" s="1"/>
  <c r="B165" i="31"/>
  <c r="X14" i="31"/>
  <c r="Y14" i="31" s="1"/>
  <c r="V16" i="31"/>
  <c r="U16" i="31"/>
  <c r="C16" i="31"/>
  <c r="X13" i="31"/>
  <c r="Y13" i="31" s="1"/>
  <c r="AA13" i="31" s="1"/>
  <c r="V15" i="31"/>
  <c r="W15" i="31" s="1"/>
  <c r="U15" i="31"/>
  <c r="C15" i="31"/>
  <c r="D15" i="31" s="1"/>
  <c r="B15" i="31"/>
  <c r="X218" i="31"/>
  <c r="Y218" i="31" s="1"/>
  <c r="V242" i="31"/>
  <c r="U242" i="31"/>
  <c r="C242" i="31"/>
  <c r="X217" i="31"/>
  <c r="Z217" i="31" s="1"/>
  <c r="V241" i="31"/>
  <c r="W241" i="31" s="1"/>
  <c r="U241" i="31"/>
  <c r="C241" i="31"/>
  <c r="D241" i="31" s="1"/>
  <c r="X272" i="31"/>
  <c r="Y272" i="31" s="1"/>
  <c r="V272" i="31"/>
  <c r="U272" i="31"/>
  <c r="C272" i="31"/>
  <c r="X271" i="31"/>
  <c r="Y271" i="31" s="1"/>
  <c r="AA271" i="31" s="1"/>
  <c r="V271" i="31"/>
  <c r="W271" i="31" s="1"/>
  <c r="U271" i="31"/>
  <c r="C271" i="31"/>
  <c r="D271" i="31" s="1"/>
  <c r="B271" i="31"/>
  <c r="X182" i="31"/>
  <c r="Y182" i="31" s="1"/>
  <c r="V182" i="31"/>
  <c r="U182" i="31"/>
  <c r="C182" i="31"/>
  <c r="X181" i="31"/>
  <c r="Y181" i="31" s="1"/>
  <c r="AA181" i="31" s="1"/>
  <c r="V181" i="31"/>
  <c r="W181" i="31" s="1"/>
  <c r="U181" i="31"/>
  <c r="C181" i="31"/>
  <c r="D181" i="31" s="1"/>
  <c r="B181" i="31"/>
  <c r="X180" i="31"/>
  <c r="Y180" i="31" s="1"/>
  <c r="V180" i="31"/>
  <c r="U180" i="31"/>
  <c r="C180" i="31"/>
  <c r="X179" i="31"/>
  <c r="Z179" i="31" s="1"/>
  <c r="V179" i="31"/>
  <c r="W179" i="31" s="1"/>
  <c r="U179" i="31"/>
  <c r="C179" i="31"/>
  <c r="D179" i="31" s="1"/>
  <c r="B179" i="31"/>
  <c r="X192" i="31"/>
  <c r="Y192" i="31" s="1"/>
  <c r="V192" i="31"/>
  <c r="U192" i="31"/>
  <c r="C192" i="31"/>
  <c r="X191" i="31"/>
  <c r="V191" i="31"/>
  <c r="W191" i="31" s="1"/>
  <c r="U191" i="31"/>
  <c r="C191" i="31"/>
  <c r="D191" i="31" s="1"/>
  <c r="B191" i="31"/>
  <c r="X186" i="31"/>
  <c r="Y186" i="31" s="1"/>
  <c r="V186" i="31"/>
  <c r="U186" i="31"/>
  <c r="C186" i="31"/>
  <c r="X185" i="31"/>
  <c r="Z185" i="31" s="1"/>
  <c r="V185" i="31"/>
  <c r="W185" i="31" s="1"/>
  <c r="U185" i="31"/>
  <c r="C185" i="31"/>
  <c r="D185" i="31" s="1"/>
  <c r="B185" i="31"/>
  <c r="X318" i="31"/>
  <c r="Y318" i="31" s="1"/>
  <c r="V318" i="31"/>
  <c r="U318" i="31"/>
  <c r="C318" i="31"/>
  <c r="X317" i="31"/>
  <c r="Z317" i="31" s="1"/>
  <c r="V317" i="31"/>
  <c r="W317" i="31" s="1"/>
  <c r="U317" i="31"/>
  <c r="C317" i="31"/>
  <c r="D317" i="31" s="1"/>
  <c r="B317" i="31"/>
  <c r="X316" i="31"/>
  <c r="Y316" i="31" s="1"/>
  <c r="V316" i="31"/>
  <c r="U316" i="31"/>
  <c r="C316" i="31"/>
  <c r="X315" i="31"/>
  <c r="Z315" i="31" s="1"/>
  <c r="V315" i="31"/>
  <c r="W315" i="31" s="1"/>
  <c r="U315" i="31"/>
  <c r="C315" i="31"/>
  <c r="D315" i="31" s="1"/>
  <c r="B315" i="31"/>
  <c r="X314" i="31"/>
  <c r="Y314" i="31" s="1"/>
  <c r="V314" i="31"/>
  <c r="U314" i="31"/>
  <c r="C314" i="31"/>
  <c r="X313" i="31"/>
  <c r="Z313" i="31" s="1"/>
  <c r="V313" i="31"/>
  <c r="W313" i="31" s="1"/>
  <c r="U313" i="31"/>
  <c r="C313" i="31"/>
  <c r="D313" i="31" s="1"/>
  <c r="B313" i="31"/>
  <c r="X312" i="31"/>
  <c r="Y312" i="31" s="1"/>
  <c r="V312" i="31"/>
  <c r="U312" i="31"/>
  <c r="C312" i="31"/>
  <c r="X311" i="31"/>
  <c r="Y311" i="31" s="1"/>
  <c r="AA311" i="31" s="1"/>
  <c r="V311" i="31"/>
  <c r="W311" i="31" s="1"/>
  <c r="U311" i="31"/>
  <c r="C311" i="31"/>
  <c r="D311" i="31" s="1"/>
  <c r="B311" i="31"/>
  <c r="X310" i="31"/>
  <c r="Y310" i="31" s="1"/>
  <c r="V310" i="31"/>
  <c r="U310" i="31"/>
  <c r="C310" i="31"/>
  <c r="X309" i="31"/>
  <c r="Y309" i="31" s="1"/>
  <c r="AA309" i="31" s="1"/>
  <c r="V309" i="31"/>
  <c r="W309" i="31" s="1"/>
  <c r="U309" i="31"/>
  <c r="C309" i="31"/>
  <c r="D309" i="31" s="1"/>
  <c r="B309" i="31"/>
  <c r="X308" i="31"/>
  <c r="Y308" i="31" s="1"/>
  <c r="V308" i="31"/>
  <c r="U308" i="31"/>
  <c r="C308" i="31"/>
  <c r="X307" i="31"/>
  <c r="Z307" i="31" s="1"/>
  <c r="V307" i="31"/>
  <c r="W307" i="31" s="1"/>
  <c r="U307" i="31"/>
  <c r="C307" i="31"/>
  <c r="D307" i="31" s="1"/>
  <c r="B307" i="31"/>
  <c r="X306" i="31"/>
  <c r="Y306" i="31" s="1"/>
  <c r="V306" i="31"/>
  <c r="U306" i="31"/>
  <c r="C306" i="31"/>
  <c r="X305" i="31"/>
  <c r="V305" i="31"/>
  <c r="W305" i="31" s="1"/>
  <c r="U305" i="31"/>
  <c r="C305" i="31"/>
  <c r="D305" i="31" s="1"/>
  <c r="B305" i="31"/>
  <c r="X304" i="31"/>
  <c r="Y304" i="31" s="1"/>
  <c r="V304" i="31"/>
  <c r="U304" i="31"/>
  <c r="C304" i="31"/>
  <c r="X303" i="31"/>
  <c r="Z303" i="31" s="1"/>
  <c r="V303" i="31"/>
  <c r="W303" i="31" s="1"/>
  <c r="U303" i="31"/>
  <c r="C303" i="31"/>
  <c r="D303" i="31" s="1"/>
  <c r="B303" i="31"/>
  <c r="X302" i="31"/>
  <c r="Y302" i="31" s="1"/>
  <c r="V302" i="31"/>
  <c r="U302" i="31"/>
  <c r="C302" i="31"/>
  <c r="X301" i="31"/>
  <c r="Z301" i="31" s="1"/>
  <c r="V301" i="31"/>
  <c r="W301" i="31" s="1"/>
  <c r="U301" i="31"/>
  <c r="C301" i="31"/>
  <c r="D301" i="31" s="1"/>
  <c r="B301" i="31"/>
  <c r="X300" i="31"/>
  <c r="Y300" i="31" s="1"/>
  <c r="V300" i="31"/>
  <c r="U300" i="31"/>
  <c r="C300" i="31"/>
  <c r="X299" i="31"/>
  <c r="Z299" i="31" s="1"/>
  <c r="V299" i="31"/>
  <c r="W299" i="31" s="1"/>
  <c r="U299" i="31"/>
  <c r="C299" i="31"/>
  <c r="D299" i="31" s="1"/>
  <c r="B299" i="31"/>
  <c r="X288" i="31"/>
  <c r="Y288" i="31" s="1"/>
  <c r="V298" i="31"/>
  <c r="U298" i="31"/>
  <c r="C298" i="31"/>
  <c r="X287" i="31"/>
  <c r="Z287" i="31" s="1"/>
  <c r="V297" i="31"/>
  <c r="W297" i="31" s="1"/>
  <c r="U297" i="31"/>
  <c r="C297" i="31"/>
  <c r="D297" i="31" s="1"/>
  <c r="B297" i="31"/>
  <c r="X284" i="31"/>
  <c r="Y284" i="31" s="1"/>
  <c r="V296" i="31"/>
  <c r="U296" i="31"/>
  <c r="C296" i="31"/>
  <c r="X283" i="31"/>
  <c r="Y283" i="31" s="1"/>
  <c r="AA283" i="31" s="1"/>
  <c r="V295" i="31"/>
  <c r="W295" i="31" s="1"/>
  <c r="U295" i="31"/>
  <c r="C295" i="31"/>
  <c r="D295" i="31" s="1"/>
  <c r="B295" i="31"/>
  <c r="X280" i="31"/>
  <c r="Y280" i="31" s="1"/>
  <c r="V294" i="31"/>
  <c r="U294" i="31"/>
  <c r="C294" i="31"/>
  <c r="X279" i="31"/>
  <c r="Y279" i="31" s="1"/>
  <c r="AA279" i="31" s="1"/>
  <c r="V293" i="31"/>
  <c r="W293" i="31" s="1"/>
  <c r="U293" i="31"/>
  <c r="C293" i="31"/>
  <c r="D293" i="31" s="1"/>
  <c r="B293" i="31"/>
  <c r="X290" i="31"/>
  <c r="Y290" i="31" s="1"/>
  <c r="V290" i="31"/>
  <c r="U290" i="31"/>
  <c r="C290" i="31"/>
  <c r="X289" i="31"/>
  <c r="Z289" i="31" s="1"/>
  <c r="V289" i="31"/>
  <c r="W289" i="31" s="1"/>
  <c r="U289" i="31"/>
  <c r="C289" i="31"/>
  <c r="D289" i="31" s="1"/>
  <c r="B289" i="31"/>
  <c r="X276" i="31"/>
  <c r="Y276" i="31" s="1"/>
  <c r="V292" i="31"/>
  <c r="U292" i="31"/>
  <c r="C292" i="31"/>
  <c r="X275" i="31"/>
  <c r="V291" i="31"/>
  <c r="W291" i="31" s="1"/>
  <c r="U291" i="31"/>
  <c r="C291" i="31"/>
  <c r="D291" i="31" s="1"/>
  <c r="B291" i="31"/>
  <c r="X1172" i="31"/>
  <c r="Y1172" i="31" s="1"/>
  <c r="V1172" i="31"/>
  <c r="U1172" i="31"/>
  <c r="C1172" i="31"/>
  <c r="X1171" i="31"/>
  <c r="Z1171" i="31" s="1"/>
  <c r="V1171" i="31"/>
  <c r="W1171" i="31" s="1"/>
  <c r="U1171" i="31"/>
  <c r="C1171" i="31"/>
  <c r="D1171" i="31" s="1"/>
  <c r="B1171" i="31"/>
  <c r="X1114" i="31"/>
  <c r="Y1114" i="31" s="1"/>
  <c r="V1114" i="31"/>
  <c r="U1114" i="31"/>
  <c r="C1114" i="31"/>
  <c r="X1113" i="31"/>
  <c r="Z1113" i="31" s="1"/>
  <c r="V1113" i="31"/>
  <c r="W1113" i="31" s="1"/>
  <c r="U1113" i="31"/>
  <c r="C1113" i="31"/>
  <c r="D1113" i="31" s="1"/>
  <c r="B1113" i="31"/>
  <c r="X1112" i="31"/>
  <c r="Y1112" i="31" s="1"/>
  <c r="V1112" i="31"/>
  <c r="U1112" i="31"/>
  <c r="C1112" i="31"/>
  <c r="X1111" i="31"/>
  <c r="Z1111" i="31" s="1"/>
  <c r="V1111" i="31"/>
  <c r="W1111" i="31" s="1"/>
  <c r="U1111" i="31"/>
  <c r="C1111" i="31"/>
  <c r="D1111" i="31" s="1"/>
  <c r="B1111" i="31"/>
  <c r="X1110" i="31"/>
  <c r="Y1110" i="31" s="1"/>
  <c r="V1110" i="31"/>
  <c r="U1110" i="31"/>
  <c r="C1110" i="31"/>
  <c r="X1109" i="31"/>
  <c r="Z1109" i="31" s="1"/>
  <c r="V1109" i="31"/>
  <c r="W1109" i="31" s="1"/>
  <c r="U1109" i="31"/>
  <c r="C1109" i="31"/>
  <c r="D1109" i="31" s="1"/>
  <c r="B1109" i="31"/>
  <c r="X1108" i="31"/>
  <c r="Y1108" i="31" s="1"/>
  <c r="V1108" i="31"/>
  <c r="U1108" i="31"/>
  <c r="C1108" i="31"/>
  <c r="X1107" i="31"/>
  <c r="Y1107" i="31" s="1"/>
  <c r="AA1107" i="31" s="1"/>
  <c r="V1107" i="31"/>
  <c r="W1107" i="31" s="1"/>
  <c r="U1107" i="31"/>
  <c r="C1107" i="31"/>
  <c r="D1107" i="31" s="1"/>
  <c r="B1107" i="31"/>
  <c r="X1106" i="31"/>
  <c r="Y1106" i="31" s="1"/>
  <c r="V1106" i="31"/>
  <c r="U1106" i="31"/>
  <c r="C1106" i="31"/>
  <c r="X1105" i="31"/>
  <c r="Y1105" i="31" s="1"/>
  <c r="AA1105" i="31" s="1"/>
  <c r="V1105" i="31"/>
  <c r="W1105" i="31" s="1"/>
  <c r="U1105" i="31"/>
  <c r="C1105" i="31"/>
  <c r="D1105" i="31" s="1"/>
  <c r="B1105" i="31"/>
  <c r="X1104" i="31"/>
  <c r="Y1104" i="31" s="1"/>
  <c r="V1104" i="31"/>
  <c r="U1104" i="31"/>
  <c r="C1104" i="31"/>
  <c r="X1103" i="31"/>
  <c r="Z1103" i="31" s="1"/>
  <c r="V1103" i="31"/>
  <c r="W1103" i="31" s="1"/>
  <c r="U1103" i="31"/>
  <c r="C1103" i="31"/>
  <c r="D1103" i="31" s="1"/>
  <c r="B1103" i="31"/>
  <c r="X1102" i="31"/>
  <c r="Y1102" i="31" s="1"/>
  <c r="V1102" i="31"/>
  <c r="U1102" i="31"/>
  <c r="C1102" i="31"/>
  <c r="X1101" i="31"/>
  <c r="V1101" i="31"/>
  <c r="W1101" i="31" s="1"/>
  <c r="U1101" i="31"/>
  <c r="C1101" i="31"/>
  <c r="D1101" i="31" s="1"/>
  <c r="B1101" i="31"/>
  <c r="X1100" i="31"/>
  <c r="Y1100" i="31" s="1"/>
  <c r="V1100" i="31"/>
  <c r="U1100" i="31"/>
  <c r="C1100" i="31"/>
  <c r="X1099" i="31"/>
  <c r="Z1099" i="31" s="1"/>
  <c r="V1099" i="31"/>
  <c r="W1099" i="31" s="1"/>
  <c r="U1099" i="31"/>
  <c r="C1099" i="31"/>
  <c r="D1099" i="31" s="1"/>
  <c r="B1099" i="31"/>
  <c r="X1098" i="31"/>
  <c r="Y1098" i="31" s="1"/>
  <c r="V1098" i="31"/>
  <c r="U1098" i="31"/>
  <c r="C1098" i="31"/>
  <c r="X1097" i="31"/>
  <c r="Y1097" i="31" s="1"/>
  <c r="AA1097" i="31" s="1"/>
  <c r="V1097" i="31"/>
  <c r="W1097" i="31" s="1"/>
  <c r="U1097" i="31"/>
  <c r="C1097" i="31"/>
  <c r="D1097" i="31" s="1"/>
  <c r="B1097" i="31"/>
  <c r="X1096" i="31"/>
  <c r="Y1096" i="31" s="1"/>
  <c r="V1096" i="31"/>
  <c r="U1096" i="31"/>
  <c r="C1096" i="31"/>
  <c r="X1095" i="31"/>
  <c r="Z1095" i="31" s="1"/>
  <c r="V1095" i="31"/>
  <c r="W1095" i="31" s="1"/>
  <c r="U1095" i="31"/>
  <c r="C1095" i="31"/>
  <c r="D1095" i="31" s="1"/>
  <c r="B1095" i="31"/>
  <c r="X1094" i="31"/>
  <c r="Y1094" i="31" s="1"/>
  <c r="V1094" i="31"/>
  <c r="U1094" i="31"/>
  <c r="C1094" i="31"/>
  <c r="X1093" i="31"/>
  <c r="Z1093" i="31" s="1"/>
  <c r="V1093" i="31"/>
  <c r="W1093" i="31" s="1"/>
  <c r="U1093" i="31"/>
  <c r="C1093" i="31"/>
  <c r="D1093" i="31" s="1"/>
  <c r="B1093" i="31"/>
  <c r="X1092" i="31"/>
  <c r="Y1092" i="31" s="1"/>
  <c r="V1092" i="31"/>
  <c r="U1092" i="31"/>
  <c r="C1092" i="31"/>
  <c r="X1091" i="31"/>
  <c r="Z1091" i="31" s="1"/>
  <c r="V1091" i="31"/>
  <c r="W1091" i="31" s="1"/>
  <c r="U1091" i="31"/>
  <c r="C1091" i="31"/>
  <c r="D1091" i="31" s="1"/>
  <c r="B1091" i="31"/>
  <c r="X1090" i="31"/>
  <c r="Y1090" i="31" s="1"/>
  <c r="V1090" i="31"/>
  <c r="U1090" i="31"/>
  <c r="C1090" i="31"/>
  <c r="X1089" i="31"/>
  <c r="Y1089" i="31" s="1"/>
  <c r="AA1089" i="31" s="1"/>
  <c r="V1089" i="31"/>
  <c r="W1089" i="31" s="1"/>
  <c r="U1089" i="31"/>
  <c r="C1089" i="31"/>
  <c r="D1089" i="31" s="1"/>
  <c r="B1089" i="31"/>
  <c r="X1088" i="31"/>
  <c r="Y1088" i="31" s="1"/>
  <c r="V1088" i="31"/>
  <c r="U1088" i="31"/>
  <c r="C1088" i="31"/>
  <c r="X1087" i="31"/>
  <c r="Z1087" i="31" s="1"/>
  <c r="V1087" i="31"/>
  <c r="W1087" i="31" s="1"/>
  <c r="U1087" i="31"/>
  <c r="C1087" i="31"/>
  <c r="D1087" i="31" s="1"/>
  <c r="B1087" i="31"/>
  <c r="X1086" i="31"/>
  <c r="Y1086" i="31" s="1"/>
  <c r="V1086" i="31"/>
  <c r="U1086" i="31"/>
  <c r="C1086" i="31"/>
  <c r="X1085" i="31"/>
  <c r="Z1085" i="31" s="1"/>
  <c r="V1085" i="31"/>
  <c r="W1085" i="31" s="1"/>
  <c r="U1085" i="31"/>
  <c r="C1085" i="31"/>
  <c r="D1085" i="31" s="1"/>
  <c r="B1085" i="31"/>
  <c r="X1084" i="31"/>
  <c r="Y1084" i="31" s="1"/>
  <c r="V1084" i="31"/>
  <c r="U1084" i="31"/>
  <c r="C1084" i="31"/>
  <c r="X1083" i="31"/>
  <c r="Z1083" i="31" s="1"/>
  <c r="V1083" i="31"/>
  <c r="W1083" i="31" s="1"/>
  <c r="U1083" i="31"/>
  <c r="C1083" i="31"/>
  <c r="D1083" i="31" s="1"/>
  <c r="B1083" i="31"/>
  <c r="X1082" i="31"/>
  <c r="Y1082" i="31" s="1"/>
  <c r="V1082" i="31"/>
  <c r="U1082" i="31"/>
  <c r="C1082" i="31"/>
  <c r="X1081" i="31"/>
  <c r="Y1081" i="31" s="1"/>
  <c r="AA1081" i="31" s="1"/>
  <c r="V1081" i="31"/>
  <c r="W1081" i="31" s="1"/>
  <c r="U1081" i="31"/>
  <c r="C1081" i="31"/>
  <c r="D1081" i="31" s="1"/>
  <c r="B1081" i="31"/>
  <c r="X1080" i="31"/>
  <c r="Y1080" i="31" s="1"/>
  <c r="V1080" i="31"/>
  <c r="U1080" i="31"/>
  <c r="C1080" i="31"/>
  <c r="X1079" i="31"/>
  <c r="Z1079" i="31" s="1"/>
  <c r="V1079" i="31"/>
  <c r="W1079" i="31" s="1"/>
  <c r="U1079" i="31"/>
  <c r="C1079" i="31"/>
  <c r="D1079" i="31" s="1"/>
  <c r="B1079" i="31"/>
  <c r="X1078" i="31"/>
  <c r="Y1078" i="31" s="1"/>
  <c r="V1078" i="31"/>
  <c r="U1078" i="31"/>
  <c r="C1078" i="31"/>
  <c r="X1077" i="31"/>
  <c r="Z1077" i="31" s="1"/>
  <c r="V1077" i="31"/>
  <c r="W1077" i="31" s="1"/>
  <c r="U1077" i="31"/>
  <c r="C1077" i="31"/>
  <c r="D1077" i="31" s="1"/>
  <c r="B1077" i="31"/>
  <c r="X1076" i="31"/>
  <c r="Y1076" i="31" s="1"/>
  <c r="V1076" i="31"/>
  <c r="U1076" i="31"/>
  <c r="C1076" i="31"/>
  <c r="X1075" i="31"/>
  <c r="Z1075" i="31" s="1"/>
  <c r="V1075" i="31"/>
  <c r="W1075" i="31" s="1"/>
  <c r="U1075" i="31"/>
  <c r="C1075" i="31"/>
  <c r="D1075" i="31" s="1"/>
  <c r="B1075" i="31"/>
  <c r="X1074" i="31"/>
  <c r="Y1074" i="31" s="1"/>
  <c r="V1074" i="31"/>
  <c r="U1074" i="31"/>
  <c r="C1074" i="31"/>
  <c r="X1073" i="31"/>
  <c r="Z1073" i="31" s="1"/>
  <c r="V1073" i="31"/>
  <c r="W1073" i="31" s="1"/>
  <c r="U1073" i="31"/>
  <c r="C1073" i="31"/>
  <c r="D1073" i="31" s="1"/>
  <c r="B1073" i="31"/>
  <c r="X1072" i="31"/>
  <c r="Y1072" i="31" s="1"/>
  <c r="V1072" i="31"/>
  <c r="U1072" i="31"/>
  <c r="C1072" i="31"/>
  <c r="X1071" i="31"/>
  <c r="Y1071" i="31" s="1"/>
  <c r="AA1071" i="31" s="1"/>
  <c r="V1071" i="31"/>
  <c r="W1071" i="31" s="1"/>
  <c r="U1071" i="31"/>
  <c r="C1071" i="31"/>
  <c r="D1071" i="31" s="1"/>
  <c r="B1071" i="31"/>
  <c r="X1070" i="31"/>
  <c r="Y1070" i="31" s="1"/>
  <c r="V1070" i="31"/>
  <c r="U1070" i="31"/>
  <c r="C1070" i="31"/>
  <c r="X1069" i="31"/>
  <c r="Z1069" i="31" s="1"/>
  <c r="V1069" i="31"/>
  <c r="W1069" i="31" s="1"/>
  <c r="U1069" i="31"/>
  <c r="C1069" i="31"/>
  <c r="D1069" i="31" s="1"/>
  <c r="B1069" i="31"/>
  <c r="X1068" i="31"/>
  <c r="Y1068" i="31" s="1"/>
  <c r="V1068" i="31"/>
  <c r="U1068" i="31"/>
  <c r="C1068" i="31"/>
  <c r="X1067" i="31"/>
  <c r="Z1067" i="31" s="1"/>
  <c r="V1067" i="31"/>
  <c r="W1067" i="31" s="1"/>
  <c r="U1067" i="31"/>
  <c r="C1067" i="31"/>
  <c r="D1067" i="31" s="1"/>
  <c r="B1067" i="31"/>
  <c r="X1066" i="31"/>
  <c r="Y1066" i="31" s="1"/>
  <c r="V1066" i="31"/>
  <c r="U1066" i="31"/>
  <c r="C1066" i="31"/>
  <c r="X1065" i="31"/>
  <c r="Y1065" i="31" s="1"/>
  <c r="AA1065" i="31" s="1"/>
  <c r="V1065" i="31"/>
  <c r="W1065" i="31" s="1"/>
  <c r="U1065" i="31"/>
  <c r="C1065" i="31"/>
  <c r="D1065" i="31" s="1"/>
  <c r="B1065" i="31"/>
  <c r="X1064" i="31"/>
  <c r="Y1064" i="31" s="1"/>
  <c r="V1064" i="31"/>
  <c r="U1064" i="31"/>
  <c r="C1064" i="31"/>
  <c r="X1063" i="31"/>
  <c r="Z1063" i="31" s="1"/>
  <c r="V1063" i="31"/>
  <c r="W1063" i="31" s="1"/>
  <c r="U1063" i="31"/>
  <c r="C1063" i="31"/>
  <c r="D1063" i="31" s="1"/>
  <c r="B1063" i="31"/>
  <c r="X1062" i="31"/>
  <c r="Y1062" i="31" s="1"/>
  <c r="V1062" i="31"/>
  <c r="U1062" i="31"/>
  <c r="C1062" i="31"/>
  <c r="X1061" i="31"/>
  <c r="Z1061" i="31" s="1"/>
  <c r="V1061" i="31"/>
  <c r="W1061" i="31" s="1"/>
  <c r="U1061" i="31"/>
  <c r="C1061" i="31"/>
  <c r="D1061" i="31" s="1"/>
  <c r="B1061" i="31"/>
  <c r="X1060" i="31"/>
  <c r="Y1060" i="31" s="1"/>
  <c r="V1060" i="31"/>
  <c r="U1060" i="31"/>
  <c r="C1060" i="31"/>
  <c r="X1059" i="31"/>
  <c r="Z1059" i="31" s="1"/>
  <c r="V1059" i="31"/>
  <c r="W1059" i="31" s="1"/>
  <c r="U1059" i="31"/>
  <c r="C1059" i="31"/>
  <c r="D1059" i="31" s="1"/>
  <c r="B1059" i="31"/>
  <c r="X1058" i="31"/>
  <c r="Y1058" i="31" s="1"/>
  <c r="V1058" i="31"/>
  <c r="U1058" i="31"/>
  <c r="C1058" i="31"/>
  <c r="X1057" i="31"/>
  <c r="Z1057" i="31" s="1"/>
  <c r="V1057" i="31"/>
  <c r="W1057" i="31" s="1"/>
  <c r="U1057" i="31"/>
  <c r="C1057" i="31"/>
  <c r="D1057" i="31" s="1"/>
  <c r="B1057" i="31"/>
  <c r="X1056" i="31"/>
  <c r="Y1056" i="31" s="1"/>
  <c r="V1056" i="31"/>
  <c r="U1056" i="31"/>
  <c r="C1056" i="31"/>
  <c r="X1055" i="31"/>
  <c r="Z1055" i="31" s="1"/>
  <c r="V1055" i="31"/>
  <c r="W1055" i="31" s="1"/>
  <c r="U1055" i="31"/>
  <c r="C1055" i="31"/>
  <c r="D1055" i="31" s="1"/>
  <c r="B1055" i="31"/>
  <c r="X1054" i="31"/>
  <c r="Y1054" i="31" s="1"/>
  <c r="V1054" i="31"/>
  <c r="U1054" i="31"/>
  <c r="C1054" i="31"/>
  <c r="X1053" i="31"/>
  <c r="Z1053" i="31" s="1"/>
  <c r="V1053" i="31"/>
  <c r="W1053" i="31" s="1"/>
  <c r="U1053" i="31"/>
  <c r="C1053" i="31"/>
  <c r="D1053" i="31" s="1"/>
  <c r="B1053" i="31"/>
  <c r="X1052" i="31"/>
  <c r="Y1052" i="31" s="1"/>
  <c r="V1052" i="31"/>
  <c r="U1052" i="31"/>
  <c r="C1052" i="31"/>
  <c r="X1051" i="31"/>
  <c r="Z1051" i="31" s="1"/>
  <c r="V1051" i="31"/>
  <c r="W1051" i="31" s="1"/>
  <c r="U1051" i="31"/>
  <c r="C1051" i="31"/>
  <c r="D1051" i="31" s="1"/>
  <c r="B1051" i="31"/>
  <c r="X1050" i="31"/>
  <c r="Y1050" i="31" s="1"/>
  <c r="V1050" i="31"/>
  <c r="U1050" i="31"/>
  <c r="C1050" i="31"/>
  <c r="X1049" i="31"/>
  <c r="Y1049" i="31" s="1"/>
  <c r="AA1049" i="31" s="1"/>
  <c r="V1049" i="31"/>
  <c r="W1049" i="31" s="1"/>
  <c r="U1049" i="31"/>
  <c r="C1049" i="31"/>
  <c r="D1049" i="31" s="1"/>
  <c r="B1049" i="31"/>
  <c r="X1048" i="31"/>
  <c r="Y1048" i="31" s="1"/>
  <c r="V1048" i="31"/>
  <c r="U1048" i="31"/>
  <c r="C1048" i="31"/>
  <c r="X1047" i="31"/>
  <c r="Z1047" i="31" s="1"/>
  <c r="V1047" i="31"/>
  <c r="W1047" i="31" s="1"/>
  <c r="U1047" i="31"/>
  <c r="C1047" i="31"/>
  <c r="D1047" i="31" s="1"/>
  <c r="B1047" i="31"/>
  <c r="X1046" i="31"/>
  <c r="Y1046" i="31" s="1"/>
  <c r="V1046" i="31"/>
  <c r="U1046" i="31"/>
  <c r="C1046" i="31"/>
  <c r="X1045" i="31"/>
  <c r="Z1045" i="31" s="1"/>
  <c r="V1045" i="31"/>
  <c r="W1045" i="31" s="1"/>
  <c r="U1045" i="31"/>
  <c r="C1045" i="31"/>
  <c r="D1045" i="31" s="1"/>
  <c r="B1045" i="31"/>
  <c r="X1044" i="31"/>
  <c r="Y1044" i="31" s="1"/>
  <c r="V1044" i="31"/>
  <c r="U1044" i="31"/>
  <c r="C1044" i="31"/>
  <c r="X1043" i="31"/>
  <c r="Z1043" i="31" s="1"/>
  <c r="V1043" i="31"/>
  <c r="W1043" i="31" s="1"/>
  <c r="U1043" i="31"/>
  <c r="C1043" i="31"/>
  <c r="D1043" i="31" s="1"/>
  <c r="B1043" i="31"/>
  <c r="X1042" i="31"/>
  <c r="Y1042" i="31" s="1"/>
  <c r="V1042" i="31"/>
  <c r="U1042" i="31"/>
  <c r="C1042" i="31"/>
  <c r="X1041" i="31"/>
  <c r="Y1041" i="31" s="1"/>
  <c r="AA1041" i="31" s="1"/>
  <c r="V1041" i="31"/>
  <c r="W1041" i="31" s="1"/>
  <c r="U1041" i="31"/>
  <c r="C1041" i="31"/>
  <c r="D1041" i="31" s="1"/>
  <c r="B1041" i="31"/>
  <c r="X1040" i="31"/>
  <c r="Y1040" i="31" s="1"/>
  <c r="V1040" i="31"/>
  <c r="U1040" i="31"/>
  <c r="C1040" i="31"/>
  <c r="X1039" i="31"/>
  <c r="Z1039" i="31" s="1"/>
  <c r="V1039" i="31"/>
  <c r="W1039" i="31" s="1"/>
  <c r="U1039" i="31"/>
  <c r="C1039" i="31"/>
  <c r="D1039" i="31" s="1"/>
  <c r="B1039" i="31"/>
  <c r="X1038" i="31"/>
  <c r="Y1038" i="31" s="1"/>
  <c r="V1038" i="31"/>
  <c r="U1038" i="31"/>
  <c r="C1038" i="31"/>
  <c r="X1037" i="31"/>
  <c r="Z1037" i="31" s="1"/>
  <c r="V1037" i="31"/>
  <c r="W1037" i="31" s="1"/>
  <c r="U1037" i="31"/>
  <c r="C1037" i="31"/>
  <c r="D1037" i="31" s="1"/>
  <c r="B1037" i="31"/>
  <c r="X1036" i="31"/>
  <c r="Y1036" i="31" s="1"/>
  <c r="V1036" i="31"/>
  <c r="U1036" i="31"/>
  <c r="C1036" i="31"/>
  <c r="X1035" i="31"/>
  <c r="Z1035" i="31" s="1"/>
  <c r="V1035" i="31"/>
  <c r="W1035" i="31" s="1"/>
  <c r="U1035" i="31"/>
  <c r="C1035" i="31"/>
  <c r="D1035" i="31" s="1"/>
  <c r="B1035" i="31"/>
  <c r="X1034" i="31"/>
  <c r="Y1034" i="31" s="1"/>
  <c r="V1034" i="31"/>
  <c r="U1034" i="31"/>
  <c r="C1034" i="31"/>
  <c r="X1033" i="31"/>
  <c r="Y1033" i="31" s="1"/>
  <c r="AA1033" i="31" s="1"/>
  <c r="V1033" i="31"/>
  <c r="W1033" i="31" s="1"/>
  <c r="U1033" i="31"/>
  <c r="C1033" i="31"/>
  <c r="D1033" i="31" s="1"/>
  <c r="B1033" i="31"/>
  <c r="X1032" i="31"/>
  <c r="Y1032" i="31" s="1"/>
  <c r="V1032" i="31"/>
  <c r="U1032" i="31"/>
  <c r="C1032" i="31"/>
  <c r="X1031" i="31"/>
  <c r="Y1031" i="31" s="1"/>
  <c r="AA1031" i="31" s="1"/>
  <c r="V1031" i="31"/>
  <c r="W1031" i="31" s="1"/>
  <c r="U1031" i="31"/>
  <c r="C1031" i="31"/>
  <c r="D1031" i="31" s="1"/>
  <c r="B1031" i="31"/>
  <c r="X1030" i="31"/>
  <c r="Y1030" i="31" s="1"/>
  <c r="V1030" i="31"/>
  <c r="U1030" i="31"/>
  <c r="C1030" i="31"/>
  <c r="X1029" i="31"/>
  <c r="Z1029" i="31" s="1"/>
  <c r="V1029" i="31"/>
  <c r="W1029" i="31" s="1"/>
  <c r="U1029" i="31"/>
  <c r="C1029" i="31"/>
  <c r="D1029" i="31" s="1"/>
  <c r="B1029" i="31"/>
  <c r="X1028" i="31"/>
  <c r="Y1028" i="31" s="1"/>
  <c r="V1028" i="31"/>
  <c r="U1028" i="31"/>
  <c r="C1028" i="31"/>
  <c r="X1027" i="31"/>
  <c r="Z1027" i="31" s="1"/>
  <c r="V1027" i="31"/>
  <c r="W1027" i="31" s="1"/>
  <c r="U1027" i="31"/>
  <c r="C1027" i="31"/>
  <c r="D1027" i="31" s="1"/>
  <c r="B1027" i="31"/>
  <c r="X1026" i="31"/>
  <c r="Y1026" i="31" s="1"/>
  <c r="V1026" i="31"/>
  <c r="U1026" i="31"/>
  <c r="C1026" i="31"/>
  <c r="X1025" i="31"/>
  <c r="Z1025" i="31" s="1"/>
  <c r="V1025" i="31"/>
  <c r="W1025" i="31" s="1"/>
  <c r="U1025" i="31"/>
  <c r="C1025" i="31"/>
  <c r="D1025" i="31" s="1"/>
  <c r="B1025" i="31"/>
  <c r="X1024" i="31"/>
  <c r="Y1024" i="31" s="1"/>
  <c r="V1024" i="31"/>
  <c r="U1024" i="31"/>
  <c r="C1024" i="31"/>
  <c r="X1023" i="31"/>
  <c r="Z1023" i="31" s="1"/>
  <c r="V1023" i="31"/>
  <c r="W1023" i="31" s="1"/>
  <c r="U1023" i="31"/>
  <c r="C1023" i="31"/>
  <c r="D1023" i="31" s="1"/>
  <c r="B1023" i="31"/>
  <c r="X1022" i="31"/>
  <c r="Y1022" i="31" s="1"/>
  <c r="V1022" i="31"/>
  <c r="U1022" i="31"/>
  <c r="C1022" i="31"/>
  <c r="X1021" i="31"/>
  <c r="Z1021" i="31" s="1"/>
  <c r="V1021" i="31"/>
  <c r="W1021" i="31" s="1"/>
  <c r="U1021" i="31"/>
  <c r="C1021" i="31"/>
  <c r="D1021" i="31" s="1"/>
  <c r="B1021" i="31"/>
  <c r="X1020" i="31"/>
  <c r="Y1020" i="31" s="1"/>
  <c r="V1020" i="31"/>
  <c r="U1020" i="31"/>
  <c r="C1020" i="31"/>
  <c r="X1019" i="31"/>
  <c r="Z1019" i="31" s="1"/>
  <c r="V1019" i="31"/>
  <c r="W1019" i="31" s="1"/>
  <c r="U1019" i="31"/>
  <c r="C1019" i="31"/>
  <c r="D1019" i="31" s="1"/>
  <c r="B1019" i="31"/>
  <c r="X1018" i="31"/>
  <c r="Y1018" i="31" s="1"/>
  <c r="V1018" i="31"/>
  <c r="U1018" i="31"/>
  <c r="C1018" i="31"/>
  <c r="X1017" i="31"/>
  <c r="Y1017" i="31" s="1"/>
  <c r="AA1017" i="31" s="1"/>
  <c r="V1017" i="31"/>
  <c r="W1017" i="31" s="1"/>
  <c r="U1017" i="31"/>
  <c r="C1017" i="31"/>
  <c r="D1017" i="31" s="1"/>
  <c r="B1017" i="31"/>
  <c r="X1016" i="31"/>
  <c r="Y1016" i="31" s="1"/>
  <c r="V1016" i="31"/>
  <c r="U1016" i="31"/>
  <c r="C1016" i="31"/>
  <c r="X1015" i="31"/>
  <c r="Z1015" i="31" s="1"/>
  <c r="V1015" i="31"/>
  <c r="W1015" i="31" s="1"/>
  <c r="U1015" i="31"/>
  <c r="C1015" i="31"/>
  <c r="D1015" i="31" s="1"/>
  <c r="B1015" i="31"/>
  <c r="X1014" i="31"/>
  <c r="Y1014" i="31" s="1"/>
  <c r="V1014" i="31"/>
  <c r="U1014" i="31"/>
  <c r="C1014" i="31"/>
  <c r="X1013" i="31"/>
  <c r="Z1013" i="31" s="1"/>
  <c r="V1013" i="31"/>
  <c r="W1013" i="31" s="1"/>
  <c r="U1013" i="31"/>
  <c r="C1013" i="31"/>
  <c r="D1013" i="31" s="1"/>
  <c r="B1013" i="31"/>
  <c r="X1012" i="31"/>
  <c r="Y1012" i="31" s="1"/>
  <c r="V1012" i="31"/>
  <c r="U1012" i="31"/>
  <c r="C1012" i="31"/>
  <c r="X1011" i="31"/>
  <c r="Z1011" i="31" s="1"/>
  <c r="V1011" i="31"/>
  <c r="W1011" i="31" s="1"/>
  <c r="U1011" i="31"/>
  <c r="C1011" i="31"/>
  <c r="D1011" i="31" s="1"/>
  <c r="B1011" i="31"/>
  <c r="X1010" i="31"/>
  <c r="Y1010" i="31" s="1"/>
  <c r="V1010" i="31"/>
  <c r="U1010" i="31"/>
  <c r="C1010" i="31"/>
  <c r="X1009" i="31"/>
  <c r="Y1009" i="31" s="1"/>
  <c r="AA1009" i="31" s="1"/>
  <c r="V1009" i="31"/>
  <c r="W1009" i="31" s="1"/>
  <c r="U1009" i="31"/>
  <c r="C1009" i="31"/>
  <c r="D1009" i="31" s="1"/>
  <c r="B1009" i="31"/>
  <c r="X1008" i="31"/>
  <c r="Y1008" i="31" s="1"/>
  <c r="V1008" i="31"/>
  <c r="U1008" i="31"/>
  <c r="C1008" i="31"/>
  <c r="X1007" i="31"/>
  <c r="Y1007" i="31" s="1"/>
  <c r="AA1007" i="31" s="1"/>
  <c r="V1007" i="31"/>
  <c r="W1007" i="31" s="1"/>
  <c r="U1007" i="31"/>
  <c r="C1007" i="31"/>
  <c r="D1007" i="31" s="1"/>
  <c r="B1007" i="31"/>
  <c r="X1006" i="31"/>
  <c r="Y1006" i="31" s="1"/>
  <c r="V1006" i="31"/>
  <c r="U1006" i="31"/>
  <c r="C1006" i="31"/>
  <c r="X1005" i="31"/>
  <c r="Z1005" i="31" s="1"/>
  <c r="V1005" i="31"/>
  <c r="W1005" i="31" s="1"/>
  <c r="U1005" i="31"/>
  <c r="C1005" i="31"/>
  <c r="D1005" i="31" s="1"/>
  <c r="B1005" i="31"/>
  <c r="X1004" i="31"/>
  <c r="Y1004" i="31" s="1"/>
  <c r="V1004" i="31"/>
  <c r="U1004" i="31"/>
  <c r="C1004" i="31"/>
  <c r="X1003" i="31"/>
  <c r="Z1003" i="31" s="1"/>
  <c r="V1003" i="31"/>
  <c r="W1003" i="31" s="1"/>
  <c r="U1003" i="31"/>
  <c r="C1003" i="31"/>
  <c r="D1003" i="31" s="1"/>
  <c r="B1003" i="31"/>
  <c r="X1002" i="31"/>
  <c r="Y1002" i="31" s="1"/>
  <c r="V1002" i="31"/>
  <c r="U1002" i="31"/>
  <c r="C1002" i="31"/>
  <c r="X1001" i="31"/>
  <c r="Y1001" i="31" s="1"/>
  <c r="AA1001" i="31" s="1"/>
  <c r="V1001" i="31"/>
  <c r="W1001" i="31" s="1"/>
  <c r="U1001" i="31"/>
  <c r="C1001" i="31"/>
  <c r="D1001" i="31" s="1"/>
  <c r="B1001" i="31"/>
  <c r="X1000" i="31"/>
  <c r="Y1000" i="31" s="1"/>
  <c r="V1000" i="31"/>
  <c r="U1000" i="31"/>
  <c r="C1000" i="31"/>
  <c r="X999" i="31"/>
  <c r="Z999" i="31" s="1"/>
  <c r="V999" i="31"/>
  <c r="W999" i="31" s="1"/>
  <c r="U999" i="31"/>
  <c r="C999" i="31"/>
  <c r="D999" i="31" s="1"/>
  <c r="B999" i="31"/>
  <c r="X998" i="31"/>
  <c r="Y998" i="31" s="1"/>
  <c r="V998" i="31"/>
  <c r="U998" i="31"/>
  <c r="C998" i="31"/>
  <c r="X997" i="31"/>
  <c r="Z997" i="31" s="1"/>
  <c r="V997" i="31"/>
  <c r="W997" i="31" s="1"/>
  <c r="U997" i="31"/>
  <c r="C997" i="31"/>
  <c r="D997" i="31" s="1"/>
  <c r="B997" i="31"/>
  <c r="X996" i="31"/>
  <c r="Y996" i="31" s="1"/>
  <c r="V996" i="31"/>
  <c r="U996" i="31"/>
  <c r="C996" i="31"/>
  <c r="X995" i="31"/>
  <c r="Z995" i="31" s="1"/>
  <c r="V995" i="31"/>
  <c r="W995" i="31" s="1"/>
  <c r="U995" i="31"/>
  <c r="C995" i="31"/>
  <c r="D995" i="31" s="1"/>
  <c r="B995" i="31"/>
  <c r="X994" i="31"/>
  <c r="Y994" i="31" s="1"/>
  <c r="V994" i="31"/>
  <c r="U994" i="31"/>
  <c r="C994" i="31"/>
  <c r="X993" i="31"/>
  <c r="Z993" i="31" s="1"/>
  <c r="V993" i="31"/>
  <c r="W993" i="31" s="1"/>
  <c r="U993" i="31"/>
  <c r="C993" i="31"/>
  <c r="D993" i="31" s="1"/>
  <c r="B993" i="31"/>
  <c r="X992" i="31"/>
  <c r="Y992" i="31" s="1"/>
  <c r="V992" i="31"/>
  <c r="U992" i="31"/>
  <c r="C992" i="31"/>
  <c r="X991" i="31"/>
  <c r="Y991" i="31" s="1"/>
  <c r="AA991" i="31" s="1"/>
  <c r="V991" i="31"/>
  <c r="W991" i="31" s="1"/>
  <c r="U991" i="31"/>
  <c r="C991" i="31"/>
  <c r="D991" i="31" s="1"/>
  <c r="B991" i="31"/>
  <c r="X990" i="31"/>
  <c r="Y990" i="31" s="1"/>
  <c r="V990" i="31"/>
  <c r="U990" i="31"/>
  <c r="C990" i="31"/>
  <c r="X989" i="31"/>
  <c r="Z989" i="31" s="1"/>
  <c r="V989" i="31"/>
  <c r="W989" i="31" s="1"/>
  <c r="U989" i="31"/>
  <c r="C989" i="31"/>
  <c r="D989" i="31" s="1"/>
  <c r="B989" i="31"/>
  <c r="X988" i="31"/>
  <c r="Y988" i="31" s="1"/>
  <c r="V988" i="31"/>
  <c r="U988" i="31"/>
  <c r="C988" i="31"/>
  <c r="X987" i="31"/>
  <c r="Z987" i="31" s="1"/>
  <c r="V987" i="31"/>
  <c r="W987" i="31" s="1"/>
  <c r="U987" i="31"/>
  <c r="C987" i="31"/>
  <c r="D987" i="31" s="1"/>
  <c r="B987" i="31"/>
  <c r="X986" i="31"/>
  <c r="Y986" i="31" s="1"/>
  <c r="V986" i="31"/>
  <c r="U986" i="31"/>
  <c r="C986" i="31"/>
  <c r="X985" i="31"/>
  <c r="Y985" i="31" s="1"/>
  <c r="AA985" i="31" s="1"/>
  <c r="V985" i="31"/>
  <c r="W985" i="31" s="1"/>
  <c r="U985" i="31"/>
  <c r="C985" i="31"/>
  <c r="D985" i="31" s="1"/>
  <c r="B985" i="31"/>
  <c r="X984" i="31"/>
  <c r="Y984" i="31" s="1"/>
  <c r="V984" i="31"/>
  <c r="U984" i="31"/>
  <c r="C984" i="31"/>
  <c r="X983" i="31"/>
  <c r="Z983" i="31" s="1"/>
  <c r="V983" i="31"/>
  <c r="W983" i="31" s="1"/>
  <c r="U983" i="31"/>
  <c r="C983" i="31"/>
  <c r="D983" i="31" s="1"/>
  <c r="B983" i="31"/>
  <c r="X982" i="31"/>
  <c r="Y982" i="31" s="1"/>
  <c r="V982" i="31"/>
  <c r="U982" i="31"/>
  <c r="C982" i="31"/>
  <c r="X981" i="31"/>
  <c r="Z981" i="31" s="1"/>
  <c r="V981" i="31"/>
  <c r="W981" i="31" s="1"/>
  <c r="U981" i="31"/>
  <c r="C981" i="31"/>
  <c r="D981" i="31" s="1"/>
  <c r="B981" i="31"/>
  <c r="X980" i="31"/>
  <c r="Y980" i="31" s="1"/>
  <c r="V980" i="31"/>
  <c r="U980" i="31"/>
  <c r="C980" i="31"/>
  <c r="X979" i="31"/>
  <c r="Z979" i="31" s="1"/>
  <c r="V979" i="31"/>
  <c r="W979" i="31" s="1"/>
  <c r="U979" i="31"/>
  <c r="C979" i="31"/>
  <c r="D979" i="31" s="1"/>
  <c r="B979" i="31"/>
  <c r="X978" i="31"/>
  <c r="Y978" i="31" s="1"/>
  <c r="V978" i="31"/>
  <c r="U978" i="31"/>
  <c r="C978" i="31"/>
  <c r="X977" i="31"/>
  <c r="Z977" i="31" s="1"/>
  <c r="V977" i="31"/>
  <c r="W977" i="31" s="1"/>
  <c r="U977" i="31"/>
  <c r="C977" i="31"/>
  <c r="D977" i="31" s="1"/>
  <c r="B977" i="31"/>
  <c r="X976" i="31"/>
  <c r="Y976" i="31" s="1"/>
  <c r="V976" i="31"/>
  <c r="U976" i="31"/>
  <c r="C976" i="31"/>
  <c r="X975" i="31"/>
  <c r="Y975" i="31" s="1"/>
  <c r="AA975" i="31" s="1"/>
  <c r="V975" i="31"/>
  <c r="W975" i="31" s="1"/>
  <c r="U975" i="31"/>
  <c r="C975" i="31"/>
  <c r="D975" i="31" s="1"/>
  <c r="B975" i="31"/>
  <c r="X974" i="31"/>
  <c r="Y974" i="31" s="1"/>
  <c r="V974" i="31"/>
  <c r="U974" i="31"/>
  <c r="C974" i="31"/>
  <c r="X973" i="31"/>
  <c r="Z973" i="31" s="1"/>
  <c r="V973" i="31"/>
  <c r="W973" i="31" s="1"/>
  <c r="U973" i="31"/>
  <c r="C973" i="31"/>
  <c r="D973" i="31" s="1"/>
  <c r="B973" i="31"/>
  <c r="X972" i="31"/>
  <c r="Y972" i="31" s="1"/>
  <c r="V972" i="31"/>
  <c r="U972" i="31"/>
  <c r="C972" i="31"/>
  <c r="X971" i="31"/>
  <c r="Z971" i="31" s="1"/>
  <c r="V971" i="31"/>
  <c r="W971" i="31" s="1"/>
  <c r="U971" i="31"/>
  <c r="C971" i="31"/>
  <c r="D971" i="31" s="1"/>
  <c r="B971" i="31"/>
  <c r="X970" i="31"/>
  <c r="Y970" i="31" s="1"/>
  <c r="V970" i="31"/>
  <c r="U970" i="31"/>
  <c r="C970" i="31"/>
  <c r="X969" i="31"/>
  <c r="Y969" i="31" s="1"/>
  <c r="AA969" i="31" s="1"/>
  <c r="V969" i="31"/>
  <c r="W969" i="31" s="1"/>
  <c r="U969" i="31"/>
  <c r="C969" i="31"/>
  <c r="D969" i="31" s="1"/>
  <c r="B969" i="31"/>
  <c r="X968" i="31"/>
  <c r="Y968" i="31" s="1"/>
  <c r="V968" i="31"/>
  <c r="U968" i="31"/>
  <c r="C968" i="31"/>
  <c r="X967" i="31"/>
  <c r="Z967" i="31" s="1"/>
  <c r="V967" i="31"/>
  <c r="W967" i="31" s="1"/>
  <c r="U967" i="31"/>
  <c r="C967" i="31"/>
  <c r="D967" i="31" s="1"/>
  <c r="B967" i="31"/>
  <c r="X966" i="31"/>
  <c r="Y966" i="31" s="1"/>
  <c r="V966" i="31"/>
  <c r="U966" i="31"/>
  <c r="C966" i="31"/>
  <c r="X965" i="31"/>
  <c r="Z965" i="31" s="1"/>
  <c r="V965" i="31"/>
  <c r="W965" i="31" s="1"/>
  <c r="U965" i="31"/>
  <c r="C965" i="31"/>
  <c r="D965" i="31" s="1"/>
  <c r="B965" i="31"/>
  <c r="X964" i="31"/>
  <c r="Y964" i="31" s="1"/>
  <c r="V964" i="31"/>
  <c r="U964" i="31"/>
  <c r="C964" i="31"/>
  <c r="X963" i="31"/>
  <c r="Z963" i="31" s="1"/>
  <c r="V963" i="31"/>
  <c r="W963" i="31" s="1"/>
  <c r="U963" i="31"/>
  <c r="C963" i="31"/>
  <c r="D963" i="31" s="1"/>
  <c r="B963" i="31"/>
  <c r="X962" i="31"/>
  <c r="Y962" i="31" s="1"/>
  <c r="V962" i="31"/>
  <c r="U962" i="31"/>
  <c r="C962" i="31"/>
  <c r="X961" i="31"/>
  <c r="Y961" i="31" s="1"/>
  <c r="AA961" i="31" s="1"/>
  <c r="V961" i="31"/>
  <c r="W961" i="31" s="1"/>
  <c r="U961" i="31"/>
  <c r="C961" i="31"/>
  <c r="D961" i="31" s="1"/>
  <c r="B961" i="31"/>
  <c r="X960" i="31"/>
  <c r="Y960" i="31" s="1"/>
  <c r="V960" i="31"/>
  <c r="U960" i="31"/>
  <c r="C960" i="31"/>
  <c r="X959" i="31"/>
  <c r="Y959" i="31" s="1"/>
  <c r="AA959" i="31" s="1"/>
  <c r="V959" i="31"/>
  <c r="W959" i="31" s="1"/>
  <c r="U959" i="31"/>
  <c r="C959" i="31"/>
  <c r="D959" i="31" s="1"/>
  <c r="B959" i="31"/>
  <c r="X958" i="31"/>
  <c r="Y958" i="31" s="1"/>
  <c r="V958" i="31"/>
  <c r="U958" i="31"/>
  <c r="C958" i="31"/>
  <c r="X957" i="31"/>
  <c r="Z957" i="31" s="1"/>
  <c r="V957" i="31"/>
  <c r="W957" i="31" s="1"/>
  <c r="U957" i="31"/>
  <c r="C957" i="31"/>
  <c r="D957" i="31" s="1"/>
  <c r="B957" i="31"/>
  <c r="X956" i="31"/>
  <c r="Y956" i="31" s="1"/>
  <c r="V956" i="31"/>
  <c r="U956" i="31"/>
  <c r="C956" i="31"/>
  <c r="X955" i="31"/>
  <c r="Z955" i="31" s="1"/>
  <c r="V955" i="31"/>
  <c r="W955" i="31" s="1"/>
  <c r="U955" i="31"/>
  <c r="C955" i="31"/>
  <c r="D955" i="31" s="1"/>
  <c r="B955" i="31"/>
  <c r="X954" i="31"/>
  <c r="Y954" i="31" s="1"/>
  <c r="V954" i="31"/>
  <c r="U954" i="31"/>
  <c r="C954" i="31"/>
  <c r="X953" i="31"/>
  <c r="Y953" i="31" s="1"/>
  <c r="AA953" i="31" s="1"/>
  <c r="V953" i="31"/>
  <c r="W953" i="31" s="1"/>
  <c r="U953" i="31"/>
  <c r="C953" i="31"/>
  <c r="D953" i="31" s="1"/>
  <c r="B953" i="31"/>
  <c r="X952" i="31"/>
  <c r="Y952" i="31" s="1"/>
  <c r="V952" i="31"/>
  <c r="U952" i="31"/>
  <c r="C952" i="31"/>
  <c r="X951" i="31"/>
  <c r="Z951" i="31" s="1"/>
  <c r="V951" i="31"/>
  <c r="W951" i="31" s="1"/>
  <c r="U951" i="31"/>
  <c r="C951" i="31"/>
  <c r="D951" i="31" s="1"/>
  <c r="B951" i="31"/>
  <c r="X950" i="31"/>
  <c r="Y950" i="31" s="1"/>
  <c r="V950" i="31"/>
  <c r="U950" i="31"/>
  <c r="C950" i="31"/>
  <c r="X949" i="31"/>
  <c r="Z949" i="31" s="1"/>
  <c r="V949" i="31"/>
  <c r="W949" i="31" s="1"/>
  <c r="U949" i="31"/>
  <c r="C949" i="31"/>
  <c r="D949" i="31" s="1"/>
  <c r="B949" i="31"/>
  <c r="X948" i="31"/>
  <c r="Y948" i="31" s="1"/>
  <c r="V948" i="31"/>
  <c r="U948" i="31"/>
  <c r="C948" i="31"/>
  <c r="X947" i="31"/>
  <c r="Z947" i="31" s="1"/>
  <c r="V947" i="31"/>
  <c r="W947" i="31" s="1"/>
  <c r="U947" i="31"/>
  <c r="C947" i="31"/>
  <c r="D947" i="31" s="1"/>
  <c r="B947" i="31"/>
  <c r="X946" i="31"/>
  <c r="Y946" i="31" s="1"/>
  <c r="V946" i="31"/>
  <c r="U946" i="31"/>
  <c r="C946" i="31"/>
  <c r="X945" i="31"/>
  <c r="Z945" i="31" s="1"/>
  <c r="V945" i="31"/>
  <c r="W945" i="31" s="1"/>
  <c r="U945" i="31"/>
  <c r="C945" i="31"/>
  <c r="D945" i="31" s="1"/>
  <c r="B945" i="31"/>
  <c r="X944" i="31"/>
  <c r="Y944" i="31" s="1"/>
  <c r="V944" i="31"/>
  <c r="U944" i="31"/>
  <c r="C944" i="31"/>
  <c r="X943" i="31"/>
  <c r="Y943" i="31" s="1"/>
  <c r="AA943" i="31" s="1"/>
  <c r="V943" i="31"/>
  <c r="W943" i="31" s="1"/>
  <c r="U943" i="31"/>
  <c r="C943" i="31"/>
  <c r="D943" i="31" s="1"/>
  <c r="B943" i="31"/>
  <c r="X942" i="31"/>
  <c r="Y942" i="31" s="1"/>
  <c r="V942" i="31"/>
  <c r="U942" i="31"/>
  <c r="C942" i="31"/>
  <c r="X941" i="31"/>
  <c r="Z941" i="31" s="1"/>
  <c r="V941" i="31"/>
  <c r="W941" i="31" s="1"/>
  <c r="U941" i="31"/>
  <c r="C941" i="31"/>
  <c r="D941" i="31" s="1"/>
  <c r="B941" i="31"/>
  <c r="X940" i="31"/>
  <c r="Y940" i="31" s="1"/>
  <c r="V940" i="31"/>
  <c r="U940" i="31"/>
  <c r="C940" i="31"/>
  <c r="X939" i="31"/>
  <c r="Z939" i="31" s="1"/>
  <c r="V939" i="31"/>
  <c r="W939" i="31" s="1"/>
  <c r="U939" i="31"/>
  <c r="C939" i="31"/>
  <c r="D939" i="31" s="1"/>
  <c r="B939" i="31"/>
  <c r="X938" i="31"/>
  <c r="Y938" i="31" s="1"/>
  <c r="V938" i="31"/>
  <c r="U938" i="31"/>
  <c r="C938" i="31"/>
  <c r="X937" i="31"/>
  <c r="Y937" i="31" s="1"/>
  <c r="AA937" i="31" s="1"/>
  <c r="V937" i="31"/>
  <c r="W937" i="31" s="1"/>
  <c r="U937" i="31"/>
  <c r="C937" i="31"/>
  <c r="D937" i="31" s="1"/>
  <c r="B937" i="31"/>
  <c r="X936" i="31"/>
  <c r="Y936" i="31" s="1"/>
  <c r="V936" i="31"/>
  <c r="U936" i="31"/>
  <c r="C936" i="31"/>
  <c r="X935" i="31"/>
  <c r="Z935" i="31" s="1"/>
  <c r="V935" i="31"/>
  <c r="W935" i="31" s="1"/>
  <c r="U935" i="31"/>
  <c r="C935" i="31"/>
  <c r="D935" i="31" s="1"/>
  <c r="B935" i="31"/>
  <c r="X934" i="31"/>
  <c r="Y934" i="31" s="1"/>
  <c r="V934" i="31"/>
  <c r="U934" i="31"/>
  <c r="C934" i="31"/>
  <c r="X933" i="31"/>
  <c r="Z933" i="31" s="1"/>
  <c r="V933" i="31"/>
  <c r="W933" i="31" s="1"/>
  <c r="U933" i="31"/>
  <c r="C933" i="31"/>
  <c r="D933" i="31" s="1"/>
  <c r="B933" i="31"/>
  <c r="X932" i="31"/>
  <c r="Y932" i="31" s="1"/>
  <c r="V932" i="31"/>
  <c r="U932" i="31"/>
  <c r="C932" i="31"/>
  <c r="X931" i="31"/>
  <c r="Z931" i="31" s="1"/>
  <c r="V931" i="31"/>
  <c r="W931" i="31" s="1"/>
  <c r="U931" i="31"/>
  <c r="C931" i="31"/>
  <c r="D931" i="31" s="1"/>
  <c r="B931" i="31"/>
  <c r="X930" i="31"/>
  <c r="Y930" i="31" s="1"/>
  <c r="V930" i="31"/>
  <c r="U930" i="31"/>
  <c r="C930" i="31"/>
  <c r="X929" i="31"/>
  <c r="Z929" i="31" s="1"/>
  <c r="V929" i="31"/>
  <c r="W929" i="31" s="1"/>
  <c r="U929" i="31"/>
  <c r="C929" i="31"/>
  <c r="D929" i="31" s="1"/>
  <c r="B929" i="31"/>
  <c r="X928" i="31"/>
  <c r="Y928" i="31" s="1"/>
  <c r="V928" i="31"/>
  <c r="U928" i="31"/>
  <c r="C928" i="31"/>
  <c r="X927" i="31"/>
  <c r="Y927" i="31" s="1"/>
  <c r="AA927" i="31" s="1"/>
  <c r="V927" i="31"/>
  <c r="W927" i="31" s="1"/>
  <c r="U927" i="31"/>
  <c r="C927" i="31"/>
  <c r="D927" i="31" s="1"/>
  <c r="B927" i="31"/>
  <c r="X926" i="31"/>
  <c r="Y926" i="31" s="1"/>
  <c r="V926" i="31"/>
  <c r="U926" i="31"/>
  <c r="C926" i="31"/>
  <c r="X925" i="31"/>
  <c r="Z925" i="31" s="1"/>
  <c r="V925" i="31"/>
  <c r="W925" i="31" s="1"/>
  <c r="U925" i="31"/>
  <c r="C925" i="31"/>
  <c r="D925" i="31" s="1"/>
  <c r="B925" i="31"/>
  <c r="X924" i="31"/>
  <c r="Y924" i="31" s="1"/>
  <c r="V924" i="31"/>
  <c r="U924" i="31"/>
  <c r="C924" i="31"/>
  <c r="X923" i="31"/>
  <c r="Z923" i="31" s="1"/>
  <c r="V923" i="31"/>
  <c r="W923" i="31" s="1"/>
  <c r="U923" i="31"/>
  <c r="C923" i="31"/>
  <c r="D923" i="31" s="1"/>
  <c r="B923" i="31"/>
  <c r="X922" i="31"/>
  <c r="Y922" i="31" s="1"/>
  <c r="V922" i="31"/>
  <c r="U922" i="31"/>
  <c r="C922" i="31"/>
  <c r="X921" i="31"/>
  <c r="Y921" i="31" s="1"/>
  <c r="AA921" i="31" s="1"/>
  <c r="V921" i="31"/>
  <c r="W921" i="31" s="1"/>
  <c r="U921" i="31"/>
  <c r="C921" i="31"/>
  <c r="D921" i="31" s="1"/>
  <c r="B921" i="31"/>
  <c r="X920" i="31"/>
  <c r="Y920" i="31" s="1"/>
  <c r="V920" i="31"/>
  <c r="U920" i="31"/>
  <c r="C920" i="31"/>
  <c r="X919" i="31"/>
  <c r="Y919" i="31" s="1"/>
  <c r="AA919" i="31" s="1"/>
  <c r="V919" i="31"/>
  <c r="W919" i="31" s="1"/>
  <c r="U919" i="31"/>
  <c r="C919" i="31"/>
  <c r="D919" i="31" s="1"/>
  <c r="B919" i="31"/>
  <c r="X918" i="31"/>
  <c r="Y918" i="31" s="1"/>
  <c r="V918" i="31"/>
  <c r="U918" i="31"/>
  <c r="C918" i="31"/>
  <c r="X917" i="31"/>
  <c r="Z917" i="31" s="1"/>
  <c r="V917" i="31"/>
  <c r="W917" i="31" s="1"/>
  <c r="U917" i="31"/>
  <c r="C917" i="31"/>
  <c r="D917" i="31" s="1"/>
  <c r="B917" i="31"/>
  <c r="X916" i="31"/>
  <c r="Y916" i="31" s="1"/>
  <c r="V916" i="31"/>
  <c r="U916" i="31"/>
  <c r="C916" i="31"/>
  <c r="X915" i="31"/>
  <c r="Z915" i="31" s="1"/>
  <c r="V915" i="31"/>
  <c r="W915" i="31" s="1"/>
  <c r="U915" i="31"/>
  <c r="C915" i="31"/>
  <c r="D915" i="31" s="1"/>
  <c r="B915" i="31"/>
  <c r="X914" i="31"/>
  <c r="Y914" i="31" s="1"/>
  <c r="V914" i="31"/>
  <c r="U914" i="31"/>
  <c r="C914" i="31"/>
  <c r="X913" i="31"/>
  <c r="Z913" i="31" s="1"/>
  <c r="V913" i="31"/>
  <c r="W913" i="31" s="1"/>
  <c r="U913" i="31"/>
  <c r="C913" i="31"/>
  <c r="D913" i="31" s="1"/>
  <c r="B913" i="31"/>
  <c r="X912" i="31"/>
  <c r="Y912" i="31" s="1"/>
  <c r="V912" i="31"/>
  <c r="U912" i="31"/>
  <c r="C912" i="31"/>
  <c r="X911" i="31"/>
  <c r="Y911" i="31" s="1"/>
  <c r="AA911" i="31" s="1"/>
  <c r="V911" i="31"/>
  <c r="W911" i="31" s="1"/>
  <c r="U911" i="31"/>
  <c r="C911" i="31"/>
  <c r="D911" i="31" s="1"/>
  <c r="B911" i="31"/>
  <c r="X910" i="31"/>
  <c r="Y910" i="31" s="1"/>
  <c r="V910" i="31"/>
  <c r="U910" i="31"/>
  <c r="C910" i="31"/>
  <c r="X909" i="31"/>
  <c r="Z909" i="31" s="1"/>
  <c r="V909" i="31"/>
  <c r="W909" i="31" s="1"/>
  <c r="U909" i="31"/>
  <c r="C909" i="31"/>
  <c r="D909" i="31" s="1"/>
  <c r="B909" i="31"/>
  <c r="X908" i="31"/>
  <c r="Y908" i="31" s="1"/>
  <c r="V908" i="31"/>
  <c r="U908" i="31"/>
  <c r="C908" i="31"/>
  <c r="X907" i="31"/>
  <c r="Z907" i="31" s="1"/>
  <c r="V907" i="31"/>
  <c r="W907" i="31" s="1"/>
  <c r="U907" i="31"/>
  <c r="C907" i="31"/>
  <c r="D907" i="31" s="1"/>
  <c r="B907" i="31"/>
  <c r="X906" i="31"/>
  <c r="Y906" i="31" s="1"/>
  <c r="V906" i="31"/>
  <c r="U906" i="31"/>
  <c r="C906" i="31"/>
  <c r="X905" i="31"/>
  <c r="Y905" i="31" s="1"/>
  <c r="AA905" i="31" s="1"/>
  <c r="V905" i="31"/>
  <c r="W905" i="31" s="1"/>
  <c r="U905" i="31"/>
  <c r="C905" i="31"/>
  <c r="D905" i="31" s="1"/>
  <c r="B905" i="31"/>
  <c r="X904" i="31"/>
  <c r="Y904" i="31" s="1"/>
  <c r="V904" i="31"/>
  <c r="U904" i="31"/>
  <c r="C904" i="31"/>
  <c r="X903" i="31"/>
  <c r="Z903" i="31" s="1"/>
  <c r="V903" i="31"/>
  <c r="W903" i="31" s="1"/>
  <c r="U903" i="31"/>
  <c r="C903" i="31"/>
  <c r="D903" i="31" s="1"/>
  <c r="B903" i="31"/>
  <c r="X902" i="31"/>
  <c r="Y902" i="31" s="1"/>
  <c r="V902" i="31"/>
  <c r="U902" i="31"/>
  <c r="C902" i="31"/>
  <c r="X901" i="31"/>
  <c r="Z901" i="31" s="1"/>
  <c r="V901" i="31"/>
  <c r="W901" i="31" s="1"/>
  <c r="U901" i="31"/>
  <c r="C901" i="31"/>
  <c r="D901" i="31" s="1"/>
  <c r="B901" i="31"/>
  <c r="X900" i="31"/>
  <c r="Y900" i="31" s="1"/>
  <c r="V900" i="31"/>
  <c r="U900" i="31"/>
  <c r="C900" i="31"/>
  <c r="X899" i="31"/>
  <c r="Z899" i="31" s="1"/>
  <c r="V899" i="31"/>
  <c r="W899" i="31" s="1"/>
  <c r="U899" i="31"/>
  <c r="C899" i="31"/>
  <c r="D899" i="31" s="1"/>
  <c r="B899" i="31"/>
  <c r="X898" i="31"/>
  <c r="Y898" i="31" s="1"/>
  <c r="V898" i="31"/>
  <c r="U898" i="31"/>
  <c r="C898" i="31"/>
  <c r="X897" i="31"/>
  <c r="Z897" i="31" s="1"/>
  <c r="V897" i="31"/>
  <c r="W897" i="31" s="1"/>
  <c r="U897" i="31"/>
  <c r="C897" i="31"/>
  <c r="D897" i="31" s="1"/>
  <c r="B897" i="31"/>
  <c r="X896" i="31"/>
  <c r="Y896" i="31" s="1"/>
  <c r="V896" i="31"/>
  <c r="U896" i="31"/>
  <c r="C896" i="31"/>
  <c r="X895" i="31"/>
  <c r="Y895" i="31" s="1"/>
  <c r="AA895" i="31" s="1"/>
  <c r="V895" i="31"/>
  <c r="W895" i="31" s="1"/>
  <c r="U895" i="31"/>
  <c r="C895" i="31"/>
  <c r="D895" i="31" s="1"/>
  <c r="B895" i="31"/>
  <c r="X894" i="31"/>
  <c r="Y894" i="31" s="1"/>
  <c r="V894" i="31"/>
  <c r="U894" i="31"/>
  <c r="C894" i="31"/>
  <c r="X893" i="31"/>
  <c r="Z893" i="31" s="1"/>
  <c r="V893" i="31"/>
  <c r="W893" i="31" s="1"/>
  <c r="U893" i="31"/>
  <c r="C893" i="31"/>
  <c r="D893" i="31" s="1"/>
  <c r="B893" i="31"/>
  <c r="X892" i="31"/>
  <c r="Y892" i="31" s="1"/>
  <c r="V892" i="31"/>
  <c r="U892" i="31"/>
  <c r="C892" i="31"/>
  <c r="X891" i="31"/>
  <c r="Z891" i="31" s="1"/>
  <c r="V891" i="31"/>
  <c r="W891" i="31" s="1"/>
  <c r="U891" i="31"/>
  <c r="C891" i="31"/>
  <c r="D891" i="31" s="1"/>
  <c r="B891" i="31"/>
  <c r="X890" i="31"/>
  <c r="Y890" i="31" s="1"/>
  <c r="V890" i="31"/>
  <c r="U890" i="31"/>
  <c r="C890" i="31"/>
  <c r="X889" i="31"/>
  <c r="Y889" i="31" s="1"/>
  <c r="AA889" i="31" s="1"/>
  <c r="V889" i="31"/>
  <c r="W889" i="31" s="1"/>
  <c r="U889" i="31"/>
  <c r="C889" i="31"/>
  <c r="D889" i="31" s="1"/>
  <c r="B889" i="31"/>
  <c r="X888" i="31"/>
  <c r="Y888" i="31" s="1"/>
  <c r="V888" i="31"/>
  <c r="U888" i="31"/>
  <c r="C888" i="31"/>
  <c r="X887" i="31"/>
  <c r="Y887" i="31" s="1"/>
  <c r="AA887" i="31" s="1"/>
  <c r="V887" i="31"/>
  <c r="W887" i="31" s="1"/>
  <c r="U887" i="31"/>
  <c r="C887" i="31"/>
  <c r="D887" i="31" s="1"/>
  <c r="B887" i="31"/>
  <c r="X886" i="31"/>
  <c r="Y886" i="31" s="1"/>
  <c r="V886" i="31"/>
  <c r="U886" i="31"/>
  <c r="C886" i="31"/>
  <c r="X885" i="31"/>
  <c r="Z885" i="31" s="1"/>
  <c r="V885" i="31"/>
  <c r="W885" i="31" s="1"/>
  <c r="U885" i="31"/>
  <c r="C885" i="31"/>
  <c r="D885" i="31" s="1"/>
  <c r="B885" i="31"/>
  <c r="X884" i="31"/>
  <c r="Y884" i="31" s="1"/>
  <c r="V884" i="31"/>
  <c r="U884" i="31"/>
  <c r="C884" i="31"/>
  <c r="X883" i="31"/>
  <c r="Z883" i="31" s="1"/>
  <c r="V883" i="31"/>
  <c r="W883" i="31" s="1"/>
  <c r="U883" i="31"/>
  <c r="C883" i="31"/>
  <c r="D883" i="31" s="1"/>
  <c r="B883" i="31"/>
  <c r="X882" i="31"/>
  <c r="Y882" i="31" s="1"/>
  <c r="V882" i="31"/>
  <c r="U882" i="31"/>
  <c r="C882" i="31"/>
  <c r="X881" i="31"/>
  <c r="Z881" i="31" s="1"/>
  <c r="V881" i="31"/>
  <c r="W881" i="31" s="1"/>
  <c r="U881" i="31"/>
  <c r="C881" i="31"/>
  <c r="D881" i="31" s="1"/>
  <c r="B881" i="31"/>
  <c r="X880" i="31"/>
  <c r="Y880" i="31" s="1"/>
  <c r="V880" i="31"/>
  <c r="U880" i="31"/>
  <c r="C880" i="31"/>
  <c r="X879" i="31"/>
  <c r="Y879" i="31" s="1"/>
  <c r="AA879" i="31" s="1"/>
  <c r="V879" i="31"/>
  <c r="W879" i="31" s="1"/>
  <c r="U879" i="31"/>
  <c r="C879" i="31"/>
  <c r="D879" i="31" s="1"/>
  <c r="B879" i="31"/>
  <c r="X878" i="31"/>
  <c r="Y878" i="31" s="1"/>
  <c r="V878" i="31"/>
  <c r="U878" i="31"/>
  <c r="C878" i="31"/>
  <c r="X877" i="31"/>
  <c r="Z877" i="31" s="1"/>
  <c r="V877" i="31"/>
  <c r="W877" i="31" s="1"/>
  <c r="U877" i="31"/>
  <c r="C877" i="31"/>
  <c r="D877" i="31" s="1"/>
  <c r="B877" i="31"/>
  <c r="X876" i="31"/>
  <c r="Y876" i="31" s="1"/>
  <c r="V876" i="31"/>
  <c r="U876" i="31"/>
  <c r="C876" i="31"/>
  <c r="X875" i="31"/>
  <c r="Z875" i="31" s="1"/>
  <c r="V875" i="31"/>
  <c r="W875" i="31" s="1"/>
  <c r="U875" i="31"/>
  <c r="C875" i="31"/>
  <c r="D875" i="31" s="1"/>
  <c r="B875" i="31"/>
  <c r="X874" i="31"/>
  <c r="Y874" i="31" s="1"/>
  <c r="V874" i="31"/>
  <c r="U874" i="31"/>
  <c r="C874" i="31"/>
  <c r="X873" i="31"/>
  <c r="Y873" i="31" s="1"/>
  <c r="AA873" i="31" s="1"/>
  <c r="V873" i="31"/>
  <c r="W873" i="31" s="1"/>
  <c r="U873" i="31"/>
  <c r="C873" i="31"/>
  <c r="D873" i="31" s="1"/>
  <c r="B873" i="31"/>
  <c r="X872" i="31"/>
  <c r="Y872" i="31" s="1"/>
  <c r="V872" i="31"/>
  <c r="U872" i="31"/>
  <c r="C872" i="31"/>
  <c r="X871" i="31"/>
  <c r="Z871" i="31" s="1"/>
  <c r="V871" i="31"/>
  <c r="W871" i="31" s="1"/>
  <c r="U871" i="31"/>
  <c r="C871" i="31"/>
  <c r="D871" i="31" s="1"/>
  <c r="B871" i="31"/>
  <c r="X870" i="31"/>
  <c r="Y870" i="31" s="1"/>
  <c r="V870" i="31"/>
  <c r="U870" i="31"/>
  <c r="C870" i="31"/>
  <c r="X869" i="31"/>
  <c r="Z869" i="31" s="1"/>
  <c r="V869" i="31"/>
  <c r="W869" i="31" s="1"/>
  <c r="U869" i="31"/>
  <c r="C869" i="31"/>
  <c r="D869" i="31" s="1"/>
  <c r="B869" i="31"/>
  <c r="X868" i="31"/>
  <c r="Y868" i="31" s="1"/>
  <c r="V868" i="31"/>
  <c r="U868" i="31"/>
  <c r="C868" i="31"/>
  <c r="X867" i="31"/>
  <c r="Z867" i="31" s="1"/>
  <c r="V867" i="31"/>
  <c r="W867" i="31" s="1"/>
  <c r="U867" i="31"/>
  <c r="C867" i="31"/>
  <c r="D867" i="31" s="1"/>
  <c r="B867" i="31"/>
  <c r="X866" i="31"/>
  <c r="Y866" i="31" s="1"/>
  <c r="V866" i="31"/>
  <c r="U866" i="31"/>
  <c r="C866" i="31"/>
  <c r="X865" i="31"/>
  <c r="Z865" i="31" s="1"/>
  <c r="V865" i="31"/>
  <c r="W865" i="31" s="1"/>
  <c r="U865" i="31"/>
  <c r="C865" i="31"/>
  <c r="D865" i="31" s="1"/>
  <c r="B865" i="31"/>
  <c r="X864" i="31"/>
  <c r="Y864" i="31" s="1"/>
  <c r="V864" i="31"/>
  <c r="U864" i="31"/>
  <c r="C864" i="31"/>
  <c r="X863" i="31"/>
  <c r="Y863" i="31" s="1"/>
  <c r="AA863" i="31" s="1"/>
  <c r="V863" i="31"/>
  <c r="W863" i="31" s="1"/>
  <c r="U863" i="31"/>
  <c r="C863" i="31"/>
  <c r="D863" i="31" s="1"/>
  <c r="B863" i="31"/>
  <c r="X862" i="31"/>
  <c r="Y862" i="31" s="1"/>
  <c r="V862" i="31"/>
  <c r="U862" i="31"/>
  <c r="C862" i="31"/>
  <c r="X861" i="31"/>
  <c r="Z861" i="31" s="1"/>
  <c r="V861" i="31"/>
  <c r="W861" i="31" s="1"/>
  <c r="U861" i="31"/>
  <c r="C861" i="31"/>
  <c r="D861" i="31" s="1"/>
  <c r="B861" i="31"/>
  <c r="X860" i="31"/>
  <c r="Y860" i="31" s="1"/>
  <c r="V860" i="31"/>
  <c r="U860" i="31"/>
  <c r="C860" i="31"/>
  <c r="X859" i="31"/>
  <c r="Z859" i="31" s="1"/>
  <c r="V859" i="31"/>
  <c r="W859" i="31" s="1"/>
  <c r="U859" i="31"/>
  <c r="C859" i="31"/>
  <c r="D859" i="31" s="1"/>
  <c r="B859" i="31"/>
  <c r="X858" i="31"/>
  <c r="Y858" i="31" s="1"/>
  <c r="V858" i="31"/>
  <c r="U858" i="31"/>
  <c r="C858" i="31"/>
  <c r="X857" i="31"/>
  <c r="Y857" i="31" s="1"/>
  <c r="AA857" i="31" s="1"/>
  <c r="V857" i="31"/>
  <c r="W857" i="31" s="1"/>
  <c r="U857" i="31"/>
  <c r="C857" i="31"/>
  <c r="D857" i="31" s="1"/>
  <c r="B857" i="31"/>
  <c r="X856" i="31"/>
  <c r="Y856" i="31" s="1"/>
  <c r="V856" i="31"/>
  <c r="U856" i="31"/>
  <c r="C856" i="31"/>
  <c r="X855" i="31"/>
  <c r="Y855" i="31" s="1"/>
  <c r="AA855" i="31" s="1"/>
  <c r="V855" i="31"/>
  <c r="W855" i="31" s="1"/>
  <c r="U855" i="31"/>
  <c r="C855" i="31"/>
  <c r="D855" i="31" s="1"/>
  <c r="B855" i="31"/>
  <c r="X854" i="31"/>
  <c r="Y854" i="31" s="1"/>
  <c r="V854" i="31"/>
  <c r="U854" i="31"/>
  <c r="C854" i="31"/>
  <c r="X853" i="31"/>
  <c r="Z853" i="31" s="1"/>
  <c r="V853" i="31"/>
  <c r="W853" i="31" s="1"/>
  <c r="U853" i="31"/>
  <c r="C853" i="31"/>
  <c r="D853" i="31" s="1"/>
  <c r="B853" i="31"/>
  <c r="X852" i="31"/>
  <c r="Y852" i="31" s="1"/>
  <c r="V852" i="31"/>
  <c r="U852" i="31"/>
  <c r="C852" i="31"/>
  <c r="X851" i="31"/>
  <c r="Z851" i="31" s="1"/>
  <c r="V851" i="31"/>
  <c r="W851" i="31" s="1"/>
  <c r="U851" i="31"/>
  <c r="C851" i="31"/>
  <c r="D851" i="31" s="1"/>
  <c r="B851" i="31"/>
  <c r="X850" i="31"/>
  <c r="Y850" i="31" s="1"/>
  <c r="V850" i="31"/>
  <c r="U850" i="31"/>
  <c r="C850" i="31"/>
  <c r="X849" i="31"/>
  <c r="Z849" i="31" s="1"/>
  <c r="V849" i="31"/>
  <c r="W849" i="31" s="1"/>
  <c r="U849" i="31"/>
  <c r="C849" i="31"/>
  <c r="D849" i="31" s="1"/>
  <c r="B849" i="31"/>
  <c r="X848" i="31"/>
  <c r="Y848" i="31" s="1"/>
  <c r="V848" i="31"/>
  <c r="U848" i="31"/>
  <c r="C848" i="31"/>
  <c r="X847" i="31"/>
  <c r="Y847" i="31" s="1"/>
  <c r="AA847" i="31" s="1"/>
  <c r="V847" i="31"/>
  <c r="W847" i="31" s="1"/>
  <c r="U847" i="31"/>
  <c r="C847" i="31"/>
  <c r="D847" i="31" s="1"/>
  <c r="B847" i="31"/>
  <c r="X846" i="31"/>
  <c r="Y846" i="31" s="1"/>
  <c r="V846" i="31"/>
  <c r="U846" i="31"/>
  <c r="C846" i="31"/>
  <c r="X845" i="31"/>
  <c r="Z845" i="31" s="1"/>
  <c r="V845" i="31"/>
  <c r="W845" i="31" s="1"/>
  <c r="U845" i="31"/>
  <c r="C845" i="31"/>
  <c r="D845" i="31" s="1"/>
  <c r="B845" i="31"/>
  <c r="X844" i="31"/>
  <c r="Y844" i="31" s="1"/>
  <c r="V844" i="31"/>
  <c r="U844" i="31"/>
  <c r="C844" i="31"/>
  <c r="X843" i="31"/>
  <c r="Z843" i="31" s="1"/>
  <c r="V843" i="31"/>
  <c r="W843" i="31" s="1"/>
  <c r="U843" i="31"/>
  <c r="C843" i="31"/>
  <c r="D843" i="31" s="1"/>
  <c r="B843" i="31"/>
  <c r="X842" i="31"/>
  <c r="Y842" i="31" s="1"/>
  <c r="V842" i="31"/>
  <c r="U842" i="31"/>
  <c r="C842" i="31"/>
  <c r="X841" i="31"/>
  <c r="Y841" i="31" s="1"/>
  <c r="AA841" i="31" s="1"/>
  <c r="V841" i="31"/>
  <c r="W841" i="31" s="1"/>
  <c r="U841" i="31"/>
  <c r="C841" i="31"/>
  <c r="D841" i="31" s="1"/>
  <c r="B841" i="31"/>
  <c r="X840" i="31"/>
  <c r="Y840" i="31" s="1"/>
  <c r="V840" i="31"/>
  <c r="U840" i="31"/>
  <c r="C840" i="31"/>
  <c r="X839" i="31"/>
  <c r="Z839" i="31" s="1"/>
  <c r="V839" i="31"/>
  <c r="W839" i="31" s="1"/>
  <c r="U839" i="31"/>
  <c r="C839" i="31"/>
  <c r="D839" i="31" s="1"/>
  <c r="B839" i="31"/>
  <c r="X838" i="31"/>
  <c r="Y838" i="31" s="1"/>
  <c r="V838" i="31"/>
  <c r="U838" i="31"/>
  <c r="C838" i="31"/>
  <c r="X837" i="31"/>
  <c r="Z837" i="31" s="1"/>
  <c r="V837" i="31"/>
  <c r="W837" i="31" s="1"/>
  <c r="U837" i="31"/>
  <c r="C837" i="31"/>
  <c r="D837" i="31" s="1"/>
  <c r="B837" i="31"/>
  <c r="X836" i="31"/>
  <c r="Y836" i="31" s="1"/>
  <c r="V836" i="31"/>
  <c r="U836" i="31"/>
  <c r="C836" i="31"/>
  <c r="X835" i="31"/>
  <c r="V835" i="31"/>
  <c r="W835" i="31" s="1"/>
  <c r="U835" i="31"/>
  <c r="C835" i="31"/>
  <c r="D835" i="31" s="1"/>
  <c r="B835" i="31"/>
  <c r="X834" i="31"/>
  <c r="Y834" i="31" s="1"/>
  <c r="V834" i="31"/>
  <c r="U834" i="31"/>
  <c r="C834" i="31"/>
  <c r="X833" i="31"/>
  <c r="Z833" i="31" s="1"/>
  <c r="V833" i="31"/>
  <c r="W833" i="31" s="1"/>
  <c r="U833" i="31"/>
  <c r="C833" i="31"/>
  <c r="D833" i="31" s="1"/>
  <c r="B833" i="31"/>
  <c r="X832" i="31"/>
  <c r="Y832" i="31" s="1"/>
  <c r="V832" i="31"/>
  <c r="U832" i="31"/>
  <c r="C832" i="31"/>
  <c r="X831" i="31"/>
  <c r="Y831" i="31" s="1"/>
  <c r="AA831" i="31" s="1"/>
  <c r="V831" i="31"/>
  <c r="W831" i="31" s="1"/>
  <c r="U831" i="31"/>
  <c r="C831" i="31"/>
  <c r="D831" i="31" s="1"/>
  <c r="B831" i="31"/>
  <c r="X830" i="31"/>
  <c r="Y830" i="31" s="1"/>
  <c r="V830" i="31"/>
  <c r="U830" i="31"/>
  <c r="C830" i="31"/>
  <c r="X829" i="31"/>
  <c r="Z829" i="31" s="1"/>
  <c r="V829" i="31"/>
  <c r="W829" i="31" s="1"/>
  <c r="U829" i="31"/>
  <c r="C829" i="31"/>
  <c r="D829" i="31" s="1"/>
  <c r="B829" i="31"/>
  <c r="X828" i="31"/>
  <c r="Y828" i="31" s="1"/>
  <c r="V828" i="31"/>
  <c r="U828" i="31"/>
  <c r="C828" i="31"/>
  <c r="X827" i="31"/>
  <c r="V827" i="31"/>
  <c r="W827" i="31" s="1"/>
  <c r="U827" i="31"/>
  <c r="C827" i="31"/>
  <c r="D827" i="31" s="1"/>
  <c r="B827" i="31"/>
  <c r="X826" i="31"/>
  <c r="Y826" i="31" s="1"/>
  <c r="V826" i="31"/>
  <c r="U826" i="31"/>
  <c r="C826" i="31"/>
  <c r="X825" i="31"/>
  <c r="Y825" i="31" s="1"/>
  <c r="AA825" i="31" s="1"/>
  <c r="V825" i="31"/>
  <c r="W825" i="31" s="1"/>
  <c r="U825" i="31"/>
  <c r="C825" i="31"/>
  <c r="D825" i="31" s="1"/>
  <c r="B825" i="31"/>
  <c r="X824" i="31"/>
  <c r="Y824" i="31" s="1"/>
  <c r="V824" i="31"/>
  <c r="U824" i="31"/>
  <c r="C824" i="31"/>
  <c r="X823" i="31"/>
  <c r="Y823" i="31" s="1"/>
  <c r="AA823" i="31" s="1"/>
  <c r="V823" i="31"/>
  <c r="W823" i="31" s="1"/>
  <c r="U823" i="31"/>
  <c r="C823" i="31"/>
  <c r="D823" i="31" s="1"/>
  <c r="B823" i="31"/>
  <c r="X822" i="31"/>
  <c r="Y822" i="31" s="1"/>
  <c r="V822" i="31"/>
  <c r="U822" i="31"/>
  <c r="C822" i="31"/>
  <c r="X821" i="31"/>
  <c r="Z821" i="31" s="1"/>
  <c r="V821" i="31"/>
  <c r="W821" i="31" s="1"/>
  <c r="U821" i="31"/>
  <c r="C821" i="31"/>
  <c r="D821" i="31" s="1"/>
  <c r="B821" i="31"/>
  <c r="X820" i="31"/>
  <c r="Y820" i="31" s="1"/>
  <c r="V820" i="31"/>
  <c r="U820" i="31"/>
  <c r="C820" i="31"/>
  <c r="X819" i="31"/>
  <c r="V819" i="31"/>
  <c r="W819" i="31" s="1"/>
  <c r="U819" i="31"/>
  <c r="C819" i="31"/>
  <c r="D819" i="31" s="1"/>
  <c r="B819" i="31"/>
  <c r="X818" i="31"/>
  <c r="Y818" i="31" s="1"/>
  <c r="V818" i="31"/>
  <c r="U818" i="31"/>
  <c r="C818" i="31"/>
  <c r="X817" i="31"/>
  <c r="Z817" i="31" s="1"/>
  <c r="V817" i="31"/>
  <c r="W817" i="31" s="1"/>
  <c r="U817" i="31"/>
  <c r="C817" i="31"/>
  <c r="D817" i="31" s="1"/>
  <c r="B817" i="31"/>
  <c r="X816" i="31"/>
  <c r="Y816" i="31" s="1"/>
  <c r="V816" i="31"/>
  <c r="U816" i="31"/>
  <c r="C816" i="31"/>
  <c r="X815" i="31"/>
  <c r="Y815" i="31" s="1"/>
  <c r="AA815" i="31" s="1"/>
  <c r="V815" i="31"/>
  <c r="W815" i="31" s="1"/>
  <c r="U815" i="31"/>
  <c r="C815" i="31"/>
  <c r="D815" i="31" s="1"/>
  <c r="B815" i="31"/>
  <c r="X814" i="31"/>
  <c r="Y814" i="31" s="1"/>
  <c r="V814" i="31"/>
  <c r="U814" i="31"/>
  <c r="C814" i="31"/>
  <c r="X813" i="31"/>
  <c r="Z813" i="31" s="1"/>
  <c r="V813" i="31"/>
  <c r="W813" i="31" s="1"/>
  <c r="U813" i="31"/>
  <c r="C813" i="31"/>
  <c r="D813" i="31" s="1"/>
  <c r="B813" i="31"/>
  <c r="X812" i="31"/>
  <c r="Y812" i="31" s="1"/>
  <c r="V812" i="31"/>
  <c r="U812" i="31"/>
  <c r="C812" i="31"/>
  <c r="X811" i="31"/>
  <c r="V811" i="31"/>
  <c r="W811" i="31" s="1"/>
  <c r="U811" i="31"/>
  <c r="C811" i="31"/>
  <c r="D811" i="31" s="1"/>
  <c r="B811" i="31"/>
  <c r="X810" i="31"/>
  <c r="Y810" i="31" s="1"/>
  <c r="V810" i="31"/>
  <c r="U810" i="31"/>
  <c r="C810" i="31"/>
  <c r="X809" i="31"/>
  <c r="Y809" i="31" s="1"/>
  <c r="AA809" i="31" s="1"/>
  <c r="V809" i="31"/>
  <c r="W809" i="31" s="1"/>
  <c r="U809" i="31"/>
  <c r="C809" i="31"/>
  <c r="D809" i="31" s="1"/>
  <c r="B809" i="31"/>
  <c r="X808" i="31"/>
  <c r="Y808" i="31" s="1"/>
  <c r="V808" i="31"/>
  <c r="U808" i="31"/>
  <c r="C808" i="31"/>
  <c r="X807" i="31"/>
  <c r="Z807" i="31" s="1"/>
  <c r="V807" i="31"/>
  <c r="W807" i="31" s="1"/>
  <c r="U807" i="31"/>
  <c r="C807" i="31"/>
  <c r="D807" i="31" s="1"/>
  <c r="B807" i="31"/>
  <c r="X806" i="31"/>
  <c r="Y806" i="31" s="1"/>
  <c r="V806" i="31"/>
  <c r="U806" i="31"/>
  <c r="C806" i="31"/>
  <c r="X805" i="31"/>
  <c r="Z805" i="31" s="1"/>
  <c r="V805" i="31"/>
  <c r="W805" i="31" s="1"/>
  <c r="U805" i="31"/>
  <c r="C805" i="31"/>
  <c r="D805" i="31" s="1"/>
  <c r="B805" i="31"/>
  <c r="X804" i="31"/>
  <c r="Y804" i="31" s="1"/>
  <c r="V804" i="31"/>
  <c r="U804" i="31"/>
  <c r="C804" i="31"/>
  <c r="X803" i="31"/>
  <c r="V803" i="31"/>
  <c r="W803" i="31" s="1"/>
  <c r="U803" i="31"/>
  <c r="C803" i="31"/>
  <c r="D803" i="31" s="1"/>
  <c r="B803" i="31"/>
  <c r="X802" i="31"/>
  <c r="Y802" i="31" s="1"/>
  <c r="V802" i="31"/>
  <c r="U802" i="31"/>
  <c r="C802" i="31"/>
  <c r="X801" i="31"/>
  <c r="Z801" i="31" s="1"/>
  <c r="V801" i="31"/>
  <c r="W801" i="31" s="1"/>
  <c r="U801" i="31"/>
  <c r="C801" i="31"/>
  <c r="D801" i="31" s="1"/>
  <c r="B801" i="31"/>
  <c r="X800" i="31"/>
  <c r="Y800" i="31" s="1"/>
  <c r="V800" i="31"/>
  <c r="U800" i="31"/>
  <c r="C800" i="31"/>
  <c r="X799" i="31"/>
  <c r="Y799" i="31" s="1"/>
  <c r="AA799" i="31" s="1"/>
  <c r="V799" i="31"/>
  <c r="W799" i="31" s="1"/>
  <c r="U799" i="31"/>
  <c r="C799" i="31"/>
  <c r="D799" i="31" s="1"/>
  <c r="B799" i="31"/>
  <c r="X798" i="31"/>
  <c r="Y798" i="31" s="1"/>
  <c r="V798" i="31"/>
  <c r="U798" i="31"/>
  <c r="C798" i="31"/>
  <c r="X797" i="31"/>
  <c r="Z797" i="31" s="1"/>
  <c r="V797" i="31"/>
  <c r="W797" i="31" s="1"/>
  <c r="U797" i="31"/>
  <c r="C797" i="31"/>
  <c r="D797" i="31" s="1"/>
  <c r="B797" i="31"/>
  <c r="X796" i="31"/>
  <c r="Y796" i="31" s="1"/>
  <c r="V796" i="31"/>
  <c r="U796" i="31"/>
  <c r="C796" i="31"/>
  <c r="X795" i="31"/>
  <c r="V795" i="31"/>
  <c r="W795" i="31" s="1"/>
  <c r="U795" i="31"/>
  <c r="C795" i="31"/>
  <c r="D795" i="31" s="1"/>
  <c r="B795" i="31"/>
  <c r="X794" i="31"/>
  <c r="Y794" i="31" s="1"/>
  <c r="V794" i="31"/>
  <c r="U794" i="31"/>
  <c r="C794" i="31"/>
  <c r="X793" i="31"/>
  <c r="Y793" i="31" s="1"/>
  <c r="AA793" i="31" s="1"/>
  <c r="V793" i="31"/>
  <c r="W793" i="31" s="1"/>
  <c r="U793" i="31"/>
  <c r="C793" i="31"/>
  <c r="D793" i="31" s="1"/>
  <c r="B793" i="31"/>
  <c r="X792" i="31"/>
  <c r="Y792" i="31" s="1"/>
  <c r="V792" i="31"/>
  <c r="U792" i="31"/>
  <c r="C792" i="31"/>
  <c r="X791" i="31"/>
  <c r="Y791" i="31" s="1"/>
  <c r="AA791" i="31" s="1"/>
  <c r="V791" i="31"/>
  <c r="W791" i="31" s="1"/>
  <c r="U791" i="31"/>
  <c r="C791" i="31"/>
  <c r="D791" i="31" s="1"/>
  <c r="B791" i="31"/>
  <c r="X790" i="31"/>
  <c r="Y790" i="31" s="1"/>
  <c r="V790" i="31"/>
  <c r="U790" i="31"/>
  <c r="C790" i="31"/>
  <c r="X789" i="31"/>
  <c r="Z789" i="31" s="1"/>
  <c r="V789" i="31"/>
  <c r="W789" i="31" s="1"/>
  <c r="U789" i="31"/>
  <c r="C789" i="31"/>
  <c r="D789" i="31" s="1"/>
  <c r="B789" i="31"/>
  <c r="X788" i="31"/>
  <c r="Y788" i="31" s="1"/>
  <c r="V788" i="31"/>
  <c r="U788" i="31"/>
  <c r="C788" i="31"/>
  <c r="X787" i="31"/>
  <c r="V787" i="31"/>
  <c r="W787" i="31" s="1"/>
  <c r="U787" i="31"/>
  <c r="C787" i="31"/>
  <c r="D787" i="31" s="1"/>
  <c r="B787" i="31"/>
  <c r="X786" i="31"/>
  <c r="Y786" i="31" s="1"/>
  <c r="V786" i="31"/>
  <c r="U786" i="31"/>
  <c r="C786" i="31"/>
  <c r="X785" i="31"/>
  <c r="Z785" i="31" s="1"/>
  <c r="V785" i="31"/>
  <c r="W785" i="31" s="1"/>
  <c r="U785" i="31"/>
  <c r="C785" i="31"/>
  <c r="D785" i="31" s="1"/>
  <c r="B785" i="31"/>
  <c r="X784" i="31"/>
  <c r="Y784" i="31" s="1"/>
  <c r="V784" i="31"/>
  <c r="U784" i="31"/>
  <c r="C784" i="31"/>
  <c r="X783" i="31"/>
  <c r="Y783" i="31" s="1"/>
  <c r="AA783" i="31" s="1"/>
  <c r="V783" i="31"/>
  <c r="W783" i="31" s="1"/>
  <c r="U783" i="31"/>
  <c r="C783" i="31"/>
  <c r="D783" i="31" s="1"/>
  <c r="B783" i="31"/>
  <c r="X782" i="31"/>
  <c r="Y782" i="31" s="1"/>
  <c r="V782" i="31"/>
  <c r="U782" i="31"/>
  <c r="C782" i="31"/>
  <c r="X781" i="31"/>
  <c r="Z781" i="31" s="1"/>
  <c r="V781" i="31"/>
  <c r="W781" i="31" s="1"/>
  <c r="U781" i="31"/>
  <c r="C781" i="31"/>
  <c r="D781" i="31" s="1"/>
  <c r="B781" i="31"/>
  <c r="X780" i="31"/>
  <c r="Y780" i="31" s="1"/>
  <c r="V780" i="31"/>
  <c r="U780" i="31"/>
  <c r="C780" i="31"/>
  <c r="X779" i="31"/>
  <c r="V779" i="31"/>
  <c r="W779" i="31" s="1"/>
  <c r="U779" i="31"/>
  <c r="C779" i="31"/>
  <c r="D779" i="31" s="1"/>
  <c r="B779" i="31"/>
  <c r="X778" i="31"/>
  <c r="Y778" i="31" s="1"/>
  <c r="V778" i="31"/>
  <c r="U778" i="31"/>
  <c r="C778" i="31"/>
  <c r="X777" i="31"/>
  <c r="Y777" i="31" s="1"/>
  <c r="AA777" i="31" s="1"/>
  <c r="V777" i="31"/>
  <c r="W777" i="31" s="1"/>
  <c r="U777" i="31"/>
  <c r="C777" i="31"/>
  <c r="D777" i="31" s="1"/>
  <c r="B777" i="31"/>
  <c r="X776" i="31"/>
  <c r="Y776" i="31" s="1"/>
  <c r="V776" i="31"/>
  <c r="U776" i="31"/>
  <c r="C776" i="31"/>
  <c r="X775" i="31"/>
  <c r="Z775" i="31" s="1"/>
  <c r="V775" i="31"/>
  <c r="W775" i="31" s="1"/>
  <c r="U775" i="31"/>
  <c r="C775" i="31"/>
  <c r="D775" i="31" s="1"/>
  <c r="B775" i="31"/>
  <c r="X774" i="31"/>
  <c r="Y774" i="31" s="1"/>
  <c r="V774" i="31"/>
  <c r="U774" i="31"/>
  <c r="C774" i="31"/>
  <c r="X773" i="31"/>
  <c r="Z773" i="31" s="1"/>
  <c r="V773" i="31"/>
  <c r="W773" i="31" s="1"/>
  <c r="U773" i="31"/>
  <c r="C773" i="31"/>
  <c r="D773" i="31" s="1"/>
  <c r="B773" i="31"/>
  <c r="X772" i="31"/>
  <c r="Y772" i="31" s="1"/>
  <c r="V772" i="31"/>
  <c r="U772" i="31"/>
  <c r="C772" i="31"/>
  <c r="X771" i="31"/>
  <c r="Y771" i="31" s="1"/>
  <c r="AA771" i="31" s="1"/>
  <c r="V771" i="31"/>
  <c r="W771" i="31" s="1"/>
  <c r="U771" i="31"/>
  <c r="C771" i="31"/>
  <c r="D771" i="31" s="1"/>
  <c r="B771" i="31"/>
  <c r="X770" i="31"/>
  <c r="Y770" i="31" s="1"/>
  <c r="V770" i="31"/>
  <c r="U770" i="31"/>
  <c r="C770" i="31"/>
  <c r="X769" i="31"/>
  <c r="Z769" i="31" s="1"/>
  <c r="V769" i="31"/>
  <c r="W769" i="31" s="1"/>
  <c r="U769" i="31"/>
  <c r="C769" i="31"/>
  <c r="D769" i="31" s="1"/>
  <c r="B769" i="31"/>
  <c r="X768" i="31"/>
  <c r="Y768" i="31" s="1"/>
  <c r="V768" i="31"/>
  <c r="U768" i="31"/>
  <c r="C768" i="31"/>
  <c r="X767" i="31"/>
  <c r="Y767" i="31" s="1"/>
  <c r="AA767" i="31" s="1"/>
  <c r="V767" i="31"/>
  <c r="W767" i="31" s="1"/>
  <c r="U767" i="31"/>
  <c r="C767" i="31"/>
  <c r="D767" i="31" s="1"/>
  <c r="B767" i="31"/>
  <c r="X766" i="31"/>
  <c r="Y766" i="31" s="1"/>
  <c r="V766" i="31"/>
  <c r="U766" i="31"/>
  <c r="C766" i="31"/>
  <c r="X765" i="31"/>
  <c r="Z765" i="31" s="1"/>
  <c r="V765" i="31"/>
  <c r="W765" i="31" s="1"/>
  <c r="U765" i="31"/>
  <c r="C765" i="31"/>
  <c r="D765" i="31" s="1"/>
  <c r="B765" i="31"/>
  <c r="X764" i="31"/>
  <c r="Y764" i="31" s="1"/>
  <c r="V764" i="31"/>
  <c r="U764" i="31"/>
  <c r="C764" i="31"/>
  <c r="X763" i="31"/>
  <c r="V763" i="31"/>
  <c r="W763" i="31" s="1"/>
  <c r="U763" i="31"/>
  <c r="C763" i="31"/>
  <c r="D763" i="31" s="1"/>
  <c r="B763" i="31"/>
  <c r="X762" i="31"/>
  <c r="Y762" i="31" s="1"/>
  <c r="V762" i="31"/>
  <c r="U762" i="31"/>
  <c r="C762" i="31"/>
  <c r="X761" i="31"/>
  <c r="Z761" i="31" s="1"/>
  <c r="V761" i="31"/>
  <c r="W761" i="31" s="1"/>
  <c r="U761" i="31"/>
  <c r="C761" i="31"/>
  <c r="D761" i="31" s="1"/>
  <c r="B761" i="31"/>
  <c r="X760" i="31"/>
  <c r="Y760" i="31" s="1"/>
  <c r="V760" i="31"/>
  <c r="U760" i="31"/>
  <c r="C760" i="31"/>
  <c r="X759" i="31"/>
  <c r="Z759" i="31" s="1"/>
  <c r="V759" i="31"/>
  <c r="W759" i="31" s="1"/>
  <c r="U759" i="31"/>
  <c r="C759" i="31"/>
  <c r="D759" i="31" s="1"/>
  <c r="B759" i="31"/>
  <c r="X758" i="31"/>
  <c r="Y758" i="31" s="1"/>
  <c r="V758" i="31"/>
  <c r="U758" i="31"/>
  <c r="C758" i="31"/>
  <c r="X757" i="31"/>
  <c r="Z757" i="31" s="1"/>
  <c r="V757" i="31"/>
  <c r="W757" i="31" s="1"/>
  <c r="U757" i="31"/>
  <c r="C757" i="31"/>
  <c r="D757" i="31" s="1"/>
  <c r="B757" i="31"/>
  <c r="X756" i="31"/>
  <c r="Y756" i="31" s="1"/>
  <c r="V756" i="31"/>
  <c r="U756" i="31"/>
  <c r="C756" i="31"/>
  <c r="X755" i="31"/>
  <c r="Z755" i="31" s="1"/>
  <c r="V755" i="31"/>
  <c r="W755" i="31" s="1"/>
  <c r="U755" i="31"/>
  <c r="C755" i="31"/>
  <c r="D755" i="31" s="1"/>
  <c r="B755" i="31"/>
  <c r="X754" i="31"/>
  <c r="Y754" i="31" s="1"/>
  <c r="V754" i="31"/>
  <c r="U754" i="31"/>
  <c r="C754" i="31"/>
  <c r="X753" i="31"/>
  <c r="Z753" i="31" s="1"/>
  <c r="V753" i="31"/>
  <c r="W753" i="31" s="1"/>
  <c r="U753" i="31"/>
  <c r="C753" i="31"/>
  <c r="D753" i="31" s="1"/>
  <c r="B753" i="31"/>
  <c r="X752" i="31"/>
  <c r="Y752" i="31" s="1"/>
  <c r="V752" i="31"/>
  <c r="U752" i="31"/>
  <c r="C752" i="31"/>
  <c r="X751" i="31"/>
  <c r="Z751" i="31" s="1"/>
  <c r="V751" i="31"/>
  <c r="W751" i="31" s="1"/>
  <c r="U751" i="31"/>
  <c r="C751" i="31"/>
  <c r="D751" i="31" s="1"/>
  <c r="B751" i="31"/>
  <c r="X750" i="31"/>
  <c r="Y750" i="31" s="1"/>
  <c r="V750" i="31"/>
  <c r="U750" i="31"/>
  <c r="C750" i="31"/>
  <c r="X749" i="31"/>
  <c r="Z749" i="31" s="1"/>
  <c r="V749" i="31"/>
  <c r="W749" i="31" s="1"/>
  <c r="U749" i="31"/>
  <c r="C749" i="31"/>
  <c r="D749" i="31" s="1"/>
  <c r="B749" i="31"/>
  <c r="X748" i="31"/>
  <c r="Y748" i="31" s="1"/>
  <c r="V748" i="31"/>
  <c r="U748" i="31"/>
  <c r="C748" i="31"/>
  <c r="X747" i="31"/>
  <c r="Y747" i="31" s="1"/>
  <c r="AA747" i="31" s="1"/>
  <c r="V747" i="31"/>
  <c r="W747" i="31" s="1"/>
  <c r="U747" i="31"/>
  <c r="C747" i="31"/>
  <c r="D747" i="31" s="1"/>
  <c r="B747" i="31"/>
  <c r="X746" i="31"/>
  <c r="Y746" i="31" s="1"/>
  <c r="V746" i="31"/>
  <c r="U746" i="31"/>
  <c r="C746" i="31"/>
  <c r="X745" i="31"/>
  <c r="Z745" i="31" s="1"/>
  <c r="V745" i="31"/>
  <c r="W745" i="31" s="1"/>
  <c r="U745" i="31"/>
  <c r="C745" i="31"/>
  <c r="D745" i="31" s="1"/>
  <c r="B745" i="31"/>
  <c r="X744" i="31"/>
  <c r="Y744" i="31" s="1"/>
  <c r="V744" i="31"/>
  <c r="U744" i="31"/>
  <c r="C744" i="31"/>
  <c r="X743" i="31"/>
  <c r="Z743" i="31" s="1"/>
  <c r="V743" i="31"/>
  <c r="W743" i="31" s="1"/>
  <c r="U743" i="31"/>
  <c r="C743" i="31"/>
  <c r="D743" i="31" s="1"/>
  <c r="B743" i="31"/>
  <c r="X742" i="31"/>
  <c r="Y742" i="31" s="1"/>
  <c r="V742" i="31"/>
  <c r="U742" i="31"/>
  <c r="C742" i="31"/>
  <c r="X741" i="31"/>
  <c r="Z741" i="31" s="1"/>
  <c r="V741" i="31"/>
  <c r="W741" i="31" s="1"/>
  <c r="U741" i="31"/>
  <c r="C741" i="31"/>
  <c r="D741" i="31" s="1"/>
  <c r="B741" i="31"/>
  <c r="X740" i="31"/>
  <c r="Y740" i="31" s="1"/>
  <c r="V740" i="31"/>
  <c r="U740" i="31"/>
  <c r="C740" i="31"/>
  <c r="X739" i="31"/>
  <c r="Y739" i="31" s="1"/>
  <c r="AA739" i="31" s="1"/>
  <c r="V739" i="31"/>
  <c r="W739" i="31" s="1"/>
  <c r="U739" i="31"/>
  <c r="C739" i="31"/>
  <c r="D739" i="31" s="1"/>
  <c r="B739" i="31"/>
  <c r="X738" i="31"/>
  <c r="Y738" i="31" s="1"/>
  <c r="V738" i="31"/>
  <c r="U738" i="31"/>
  <c r="C738" i="31"/>
  <c r="X737" i="31"/>
  <c r="Z737" i="31" s="1"/>
  <c r="V737" i="31"/>
  <c r="W737" i="31" s="1"/>
  <c r="U737" i="31"/>
  <c r="C737" i="31"/>
  <c r="D737" i="31" s="1"/>
  <c r="B737" i="31"/>
  <c r="X736" i="31"/>
  <c r="Y736" i="31" s="1"/>
  <c r="V736" i="31"/>
  <c r="U736" i="31"/>
  <c r="C736" i="31"/>
  <c r="X735" i="31"/>
  <c r="Z735" i="31" s="1"/>
  <c r="V735" i="31"/>
  <c r="W735" i="31" s="1"/>
  <c r="U735" i="31"/>
  <c r="C735" i="31"/>
  <c r="D735" i="31" s="1"/>
  <c r="B735" i="31"/>
  <c r="X734" i="31"/>
  <c r="Y734" i="31" s="1"/>
  <c r="V734" i="31"/>
  <c r="U734" i="31"/>
  <c r="C734" i="31"/>
  <c r="X733" i="31"/>
  <c r="Z733" i="31" s="1"/>
  <c r="V733" i="31"/>
  <c r="W733" i="31" s="1"/>
  <c r="U733" i="31"/>
  <c r="C733" i="31"/>
  <c r="D733" i="31" s="1"/>
  <c r="B733" i="31"/>
  <c r="X732" i="31"/>
  <c r="Y732" i="31" s="1"/>
  <c r="V732" i="31"/>
  <c r="U732" i="31"/>
  <c r="C732" i="31"/>
  <c r="X731" i="31"/>
  <c r="Y731" i="31" s="1"/>
  <c r="AA731" i="31" s="1"/>
  <c r="V731" i="31"/>
  <c r="W731" i="31" s="1"/>
  <c r="U731" i="31"/>
  <c r="C731" i="31"/>
  <c r="D731" i="31" s="1"/>
  <c r="B731" i="31"/>
  <c r="X730" i="31"/>
  <c r="Y730" i="31" s="1"/>
  <c r="V730" i="31"/>
  <c r="U730" i="31"/>
  <c r="C730" i="31"/>
  <c r="X729" i="31"/>
  <c r="Z729" i="31" s="1"/>
  <c r="V729" i="31"/>
  <c r="W729" i="31" s="1"/>
  <c r="U729" i="31"/>
  <c r="C729" i="31"/>
  <c r="D729" i="31" s="1"/>
  <c r="B729" i="31"/>
  <c r="X728" i="31"/>
  <c r="Y728" i="31" s="1"/>
  <c r="V728" i="31"/>
  <c r="U728" i="31"/>
  <c r="C728" i="31"/>
  <c r="X727" i="31"/>
  <c r="Z727" i="31" s="1"/>
  <c r="V727" i="31"/>
  <c r="W727" i="31" s="1"/>
  <c r="U727" i="31"/>
  <c r="C727" i="31"/>
  <c r="D727" i="31" s="1"/>
  <c r="B727" i="31"/>
  <c r="X726" i="31"/>
  <c r="Y726" i="31" s="1"/>
  <c r="V726" i="31"/>
  <c r="U726" i="31"/>
  <c r="C726" i="31"/>
  <c r="X725" i="31"/>
  <c r="Z725" i="31" s="1"/>
  <c r="V725" i="31"/>
  <c r="W725" i="31" s="1"/>
  <c r="U725" i="31"/>
  <c r="C725" i="31"/>
  <c r="D725" i="31" s="1"/>
  <c r="B725" i="31"/>
  <c r="X724" i="31"/>
  <c r="Y724" i="31" s="1"/>
  <c r="V724" i="31"/>
  <c r="U724" i="31"/>
  <c r="C724" i="31"/>
  <c r="X723" i="31"/>
  <c r="Y723" i="31" s="1"/>
  <c r="AA723" i="31" s="1"/>
  <c r="V723" i="31"/>
  <c r="W723" i="31" s="1"/>
  <c r="U723" i="31"/>
  <c r="C723" i="31"/>
  <c r="D723" i="31" s="1"/>
  <c r="B723" i="31"/>
  <c r="X722" i="31"/>
  <c r="Y722" i="31" s="1"/>
  <c r="V722" i="31"/>
  <c r="U722" i="31"/>
  <c r="C722" i="31"/>
  <c r="X721" i="31"/>
  <c r="Z721" i="31" s="1"/>
  <c r="V721" i="31"/>
  <c r="W721" i="31" s="1"/>
  <c r="U721" i="31"/>
  <c r="C721" i="31"/>
  <c r="D721" i="31" s="1"/>
  <c r="B721" i="31"/>
  <c r="X720" i="31"/>
  <c r="Y720" i="31" s="1"/>
  <c r="V720" i="31"/>
  <c r="U720" i="31"/>
  <c r="C720" i="31"/>
  <c r="X719" i="31"/>
  <c r="Z719" i="31" s="1"/>
  <c r="V719" i="31"/>
  <c r="W719" i="31" s="1"/>
  <c r="U719" i="31"/>
  <c r="C719" i="31"/>
  <c r="D719" i="31" s="1"/>
  <c r="B719" i="31"/>
  <c r="X718" i="31"/>
  <c r="Y718" i="31" s="1"/>
  <c r="V718" i="31"/>
  <c r="U718" i="31"/>
  <c r="C718" i="31"/>
  <c r="X717" i="31"/>
  <c r="Z717" i="31" s="1"/>
  <c r="V717" i="31"/>
  <c r="W717" i="31" s="1"/>
  <c r="U717" i="31"/>
  <c r="C717" i="31"/>
  <c r="D717" i="31" s="1"/>
  <c r="B717" i="31"/>
  <c r="X716" i="31"/>
  <c r="Y716" i="31" s="1"/>
  <c r="V716" i="31"/>
  <c r="U716" i="31"/>
  <c r="C716" i="31"/>
  <c r="X715" i="31"/>
  <c r="Y715" i="31" s="1"/>
  <c r="AA715" i="31" s="1"/>
  <c r="V715" i="31"/>
  <c r="W715" i="31" s="1"/>
  <c r="U715" i="31"/>
  <c r="C715" i="31"/>
  <c r="D715" i="31" s="1"/>
  <c r="B715" i="31"/>
  <c r="X714" i="31"/>
  <c r="Y714" i="31" s="1"/>
  <c r="V714" i="31"/>
  <c r="U714" i="31"/>
  <c r="C714" i="31"/>
  <c r="X713" i="31"/>
  <c r="Y713" i="31" s="1"/>
  <c r="AA713" i="31" s="1"/>
  <c r="V713" i="31"/>
  <c r="W713" i="31" s="1"/>
  <c r="U713" i="31"/>
  <c r="C713" i="31"/>
  <c r="D713" i="31" s="1"/>
  <c r="B713" i="31"/>
  <c r="X712" i="31"/>
  <c r="Y712" i="31" s="1"/>
  <c r="V712" i="31"/>
  <c r="U712" i="31"/>
  <c r="C712" i="31"/>
  <c r="X711" i="31"/>
  <c r="Z711" i="31" s="1"/>
  <c r="V711" i="31"/>
  <c r="W711" i="31" s="1"/>
  <c r="U711" i="31"/>
  <c r="C711" i="31"/>
  <c r="D711" i="31" s="1"/>
  <c r="B711" i="31"/>
  <c r="X710" i="31"/>
  <c r="Y710" i="31" s="1"/>
  <c r="V710" i="31"/>
  <c r="U710" i="31"/>
  <c r="C710" i="31"/>
  <c r="X709" i="31"/>
  <c r="Z709" i="31" s="1"/>
  <c r="V709" i="31"/>
  <c r="W709" i="31" s="1"/>
  <c r="U709" i="31"/>
  <c r="C709" i="31"/>
  <c r="D709" i="31" s="1"/>
  <c r="B709" i="31"/>
  <c r="X708" i="31"/>
  <c r="Y708" i="31" s="1"/>
  <c r="V708" i="31"/>
  <c r="U708" i="31"/>
  <c r="C708" i="31"/>
  <c r="X707" i="31"/>
  <c r="Y707" i="31" s="1"/>
  <c r="AA707" i="31" s="1"/>
  <c r="V707" i="31"/>
  <c r="W707" i="31" s="1"/>
  <c r="U707" i="31"/>
  <c r="C707" i="31"/>
  <c r="D707" i="31" s="1"/>
  <c r="B707" i="31"/>
  <c r="X706" i="31"/>
  <c r="Y706" i="31" s="1"/>
  <c r="V706" i="31"/>
  <c r="U706" i="31"/>
  <c r="C706" i="31"/>
  <c r="X705" i="31"/>
  <c r="Y705" i="31" s="1"/>
  <c r="AA705" i="31" s="1"/>
  <c r="V705" i="31"/>
  <c r="W705" i="31" s="1"/>
  <c r="U705" i="31"/>
  <c r="C705" i="31"/>
  <c r="D705" i="31" s="1"/>
  <c r="B705" i="31"/>
  <c r="X704" i="31"/>
  <c r="Y704" i="31" s="1"/>
  <c r="V704" i="31"/>
  <c r="U704" i="31"/>
  <c r="C704" i="31"/>
  <c r="X703" i="31"/>
  <c r="Z703" i="31" s="1"/>
  <c r="V703" i="31"/>
  <c r="W703" i="31" s="1"/>
  <c r="U703" i="31"/>
  <c r="C703" i="31"/>
  <c r="D703" i="31" s="1"/>
  <c r="B703" i="31"/>
  <c r="X702" i="31"/>
  <c r="Y702" i="31" s="1"/>
  <c r="V702" i="31"/>
  <c r="U702" i="31"/>
  <c r="C702" i="31"/>
  <c r="X701" i="31"/>
  <c r="Z701" i="31" s="1"/>
  <c r="V701" i="31"/>
  <c r="W701" i="31" s="1"/>
  <c r="U701" i="31"/>
  <c r="C701" i="31"/>
  <c r="D701" i="31" s="1"/>
  <c r="B701" i="31"/>
  <c r="X700" i="31"/>
  <c r="Y700" i="31" s="1"/>
  <c r="V700" i="31"/>
  <c r="U700" i="31"/>
  <c r="C700" i="31"/>
  <c r="X699" i="31"/>
  <c r="Y699" i="31" s="1"/>
  <c r="AA699" i="31" s="1"/>
  <c r="V699" i="31"/>
  <c r="W699" i="31" s="1"/>
  <c r="U699" i="31"/>
  <c r="C699" i="31"/>
  <c r="D699" i="31" s="1"/>
  <c r="B699" i="31"/>
  <c r="X698" i="31"/>
  <c r="Y698" i="31" s="1"/>
  <c r="V698" i="31"/>
  <c r="U698" i="31"/>
  <c r="C698" i="31"/>
  <c r="X697" i="31"/>
  <c r="Z697" i="31" s="1"/>
  <c r="V697" i="31"/>
  <c r="W697" i="31" s="1"/>
  <c r="U697" i="31"/>
  <c r="C697" i="31"/>
  <c r="D697" i="31" s="1"/>
  <c r="B697" i="31"/>
  <c r="X696" i="31"/>
  <c r="Y696" i="31" s="1"/>
  <c r="V696" i="31"/>
  <c r="U696" i="31"/>
  <c r="C696" i="31"/>
  <c r="X695" i="31"/>
  <c r="Z695" i="31" s="1"/>
  <c r="V695" i="31"/>
  <c r="W695" i="31" s="1"/>
  <c r="U695" i="31"/>
  <c r="C695" i="31"/>
  <c r="D695" i="31" s="1"/>
  <c r="B695" i="31"/>
  <c r="X694" i="31"/>
  <c r="Y694" i="31" s="1"/>
  <c r="V694" i="31"/>
  <c r="U694" i="31"/>
  <c r="C694" i="31"/>
  <c r="X693" i="31"/>
  <c r="Z693" i="31" s="1"/>
  <c r="V693" i="31"/>
  <c r="W693" i="31" s="1"/>
  <c r="U693" i="31"/>
  <c r="C693" i="31"/>
  <c r="D693" i="31" s="1"/>
  <c r="B693" i="31"/>
  <c r="X692" i="31"/>
  <c r="Y692" i="31" s="1"/>
  <c r="V692" i="31"/>
  <c r="U692" i="31"/>
  <c r="C692" i="31"/>
  <c r="X691" i="31"/>
  <c r="Y691" i="31" s="1"/>
  <c r="AA691" i="31" s="1"/>
  <c r="V691" i="31"/>
  <c r="W691" i="31" s="1"/>
  <c r="U691" i="31"/>
  <c r="C691" i="31"/>
  <c r="D691" i="31" s="1"/>
  <c r="B691" i="31"/>
  <c r="X690" i="31"/>
  <c r="Y690" i="31" s="1"/>
  <c r="V690" i="31"/>
  <c r="U690" i="31"/>
  <c r="C690" i="31"/>
  <c r="X689" i="31"/>
  <c r="Z689" i="31" s="1"/>
  <c r="V689" i="31"/>
  <c r="W689" i="31" s="1"/>
  <c r="U689" i="31"/>
  <c r="C689" i="31"/>
  <c r="D689" i="31" s="1"/>
  <c r="B689" i="31"/>
  <c r="X688" i="31"/>
  <c r="Y688" i="31" s="1"/>
  <c r="V688" i="31"/>
  <c r="U688" i="31"/>
  <c r="C688" i="31"/>
  <c r="X687" i="31"/>
  <c r="Z687" i="31" s="1"/>
  <c r="V687" i="31"/>
  <c r="W687" i="31" s="1"/>
  <c r="U687" i="31"/>
  <c r="C687" i="31"/>
  <c r="D687" i="31" s="1"/>
  <c r="B687" i="31"/>
  <c r="X686" i="31"/>
  <c r="Y686" i="31" s="1"/>
  <c r="V686" i="31"/>
  <c r="U686" i="31"/>
  <c r="C686" i="31"/>
  <c r="X685" i="31"/>
  <c r="Z685" i="31" s="1"/>
  <c r="V685" i="31"/>
  <c r="W685" i="31" s="1"/>
  <c r="U685" i="31"/>
  <c r="C685" i="31"/>
  <c r="D685" i="31" s="1"/>
  <c r="B685" i="31"/>
  <c r="X684" i="31"/>
  <c r="Y684" i="31" s="1"/>
  <c r="V684" i="31"/>
  <c r="U684" i="31"/>
  <c r="C684" i="31"/>
  <c r="X683" i="31"/>
  <c r="Y683" i="31" s="1"/>
  <c r="AA683" i="31" s="1"/>
  <c r="V683" i="31"/>
  <c r="W683" i="31" s="1"/>
  <c r="U683" i="31"/>
  <c r="C683" i="31"/>
  <c r="D683" i="31" s="1"/>
  <c r="B683" i="31"/>
  <c r="X682" i="31"/>
  <c r="Y682" i="31" s="1"/>
  <c r="V682" i="31"/>
  <c r="U682" i="31"/>
  <c r="C682" i="31"/>
  <c r="X681" i="31"/>
  <c r="Z681" i="31" s="1"/>
  <c r="V681" i="31"/>
  <c r="W681" i="31" s="1"/>
  <c r="U681" i="31"/>
  <c r="C681" i="31"/>
  <c r="D681" i="31" s="1"/>
  <c r="B681" i="31"/>
  <c r="X680" i="31"/>
  <c r="Y680" i="31" s="1"/>
  <c r="V680" i="31"/>
  <c r="U680" i="31"/>
  <c r="C680" i="31"/>
  <c r="X679" i="31"/>
  <c r="Z679" i="31" s="1"/>
  <c r="V679" i="31"/>
  <c r="W679" i="31" s="1"/>
  <c r="U679" i="31"/>
  <c r="C679" i="31"/>
  <c r="D679" i="31" s="1"/>
  <c r="B679" i="31"/>
  <c r="X678" i="31"/>
  <c r="Y678" i="31" s="1"/>
  <c r="V678" i="31"/>
  <c r="U678" i="31"/>
  <c r="C678" i="31"/>
  <c r="X677" i="31"/>
  <c r="Z677" i="31" s="1"/>
  <c r="V677" i="31"/>
  <c r="W677" i="31" s="1"/>
  <c r="U677" i="31"/>
  <c r="C677" i="31"/>
  <c r="D677" i="31" s="1"/>
  <c r="B677" i="31"/>
  <c r="X676" i="31"/>
  <c r="Y676" i="31" s="1"/>
  <c r="V676" i="31"/>
  <c r="U676" i="31"/>
  <c r="C676" i="31"/>
  <c r="X675" i="31"/>
  <c r="Y675" i="31" s="1"/>
  <c r="AA675" i="31" s="1"/>
  <c r="V675" i="31"/>
  <c r="W675" i="31" s="1"/>
  <c r="U675" i="31"/>
  <c r="C675" i="31"/>
  <c r="D675" i="31" s="1"/>
  <c r="B675" i="31"/>
  <c r="X674" i="31"/>
  <c r="Y674" i="31" s="1"/>
  <c r="V674" i="31"/>
  <c r="U674" i="31"/>
  <c r="C674" i="31"/>
  <c r="X673" i="31"/>
  <c r="Z673" i="31" s="1"/>
  <c r="V673" i="31"/>
  <c r="W673" i="31" s="1"/>
  <c r="U673" i="31"/>
  <c r="C673" i="31"/>
  <c r="D673" i="31" s="1"/>
  <c r="B673" i="31"/>
  <c r="X672" i="31"/>
  <c r="Y672" i="31" s="1"/>
  <c r="V672" i="31"/>
  <c r="U672" i="31"/>
  <c r="C672" i="31"/>
  <c r="X671" i="31"/>
  <c r="Z671" i="31" s="1"/>
  <c r="V671" i="31"/>
  <c r="W671" i="31" s="1"/>
  <c r="U671" i="31"/>
  <c r="C671" i="31"/>
  <c r="D671" i="31" s="1"/>
  <c r="B671" i="31"/>
  <c r="X670" i="31"/>
  <c r="Y670" i="31" s="1"/>
  <c r="V670" i="31"/>
  <c r="U670" i="31"/>
  <c r="C670" i="31"/>
  <c r="X669" i="31"/>
  <c r="Z669" i="31" s="1"/>
  <c r="V669" i="31"/>
  <c r="W669" i="31" s="1"/>
  <c r="U669" i="31"/>
  <c r="C669" i="31"/>
  <c r="D669" i="31" s="1"/>
  <c r="B669" i="31"/>
  <c r="X668" i="31"/>
  <c r="Y668" i="31" s="1"/>
  <c r="V668" i="31"/>
  <c r="U668" i="31"/>
  <c r="C668" i="31"/>
  <c r="X667" i="31"/>
  <c r="Y667" i="31" s="1"/>
  <c r="AA667" i="31" s="1"/>
  <c r="V667" i="31"/>
  <c r="W667" i="31" s="1"/>
  <c r="U667" i="31"/>
  <c r="C667" i="31"/>
  <c r="D667" i="31" s="1"/>
  <c r="B667" i="31"/>
  <c r="X666" i="31"/>
  <c r="Y666" i="31" s="1"/>
  <c r="V666" i="31"/>
  <c r="U666" i="31"/>
  <c r="C666" i="31"/>
  <c r="X665" i="31"/>
  <c r="Z665" i="31" s="1"/>
  <c r="V665" i="31"/>
  <c r="W665" i="31" s="1"/>
  <c r="U665" i="31"/>
  <c r="C665" i="31"/>
  <c r="D665" i="31" s="1"/>
  <c r="B665" i="31"/>
  <c r="X664" i="31"/>
  <c r="Y664" i="31" s="1"/>
  <c r="V664" i="31"/>
  <c r="U664" i="31"/>
  <c r="C664" i="31"/>
  <c r="X663" i="31"/>
  <c r="Z663" i="31" s="1"/>
  <c r="V663" i="31"/>
  <c r="W663" i="31" s="1"/>
  <c r="U663" i="31"/>
  <c r="C663" i="31"/>
  <c r="D663" i="31" s="1"/>
  <c r="B663" i="31"/>
  <c r="X662" i="31"/>
  <c r="Y662" i="31" s="1"/>
  <c r="V662" i="31"/>
  <c r="U662" i="31"/>
  <c r="C662" i="31"/>
  <c r="X661" i="31"/>
  <c r="Z661" i="31" s="1"/>
  <c r="V661" i="31"/>
  <c r="W661" i="31" s="1"/>
  <c r="U661" i="31"/>
  <c r="C661" i="31"/>
  <c r="D661" i="31" s="1"/>
  <c r="B661" i="31"/>
  <c r="X660" i="31"/>
  <c r="Y660" i="31" s="1"/>
  <c r="V660" i="31"/>
  <c r="U660" i="31"/>
  <c r="C660" i="31"/>
  <c r="X659" i="31"/>
  <c r="Y659" i="31" s="1"/>
  <c r="AA659" i="31" s="1"/>
  <c r="V659" i="31"/>
  <c r="W659" i="31" s="1"/>
  <c r="U659" i="31"/>
  <c r="C659" i="31"/>
  <c r="D659" i="31" s="1"/>
  <c r="B659" i="31"/>
  <c r="X658" i="31"/>
  <c r="Y658" i="31" s="1"/>
  <c r="V658" i="31"/>
  <c r="U658" i="31"/>
  <c r="C658" i="31"/>
  <c r="X657" i="31"/>
  <c r="Z657" i="31" s="1"/>
  <c r="V657" i="31"/>
  <c r="W657" i="31" s="1"/>
  <c r="U657" i="31"/>
  <c r="C657" i="31"/>
  <c r="D657" i="31" s="1"/>
  <c r="B657" i="31"/>
  <c r="X656" i="31"/>
  <c r="Y656" i="31" s="1"/>
  <c r="V656" i="31"/>
  <c r="U656" i="31"/>
  <c r="C656" i="31"/>
  <c r="X655" i="31"/>
  <c r="Z655" i="31" s="1"/>
  <c r="V655" i="31"/>
  <c r="W655" i="31" s="1"/>
  <c r="U655" i="31"/>
  <c r="C655" i="31"/>
  <c r="D655" i="31" s="1"/>
  <c r="B655" i="31"/>
  <c r="X654" i="31"/>
  <c r="Y654" i="31" s="1"/>
  <c r="V654" i="31"/>
  <c r="U654" i="31"/>
  <c r="C654" i="31"/>
  <c r="X653" i="31"/>
  <c r="Z653" i="31" s="1"/>
  <c r="V653" i="31"/>
  <c r="W653" i="31" s="1"/>
  <c r="U653" i="31"/>
  <c r="C653" i="31"/>
  <c r="D653" i="31" s="1"/>
  <c r="B653" i="31"/>
  <c r="X652" i="31"/>
  <c r="Y652" i="31" s="1"/>
  <c r="V652" i="31"/>
  <c r="U652" i="31"/>
  <c r="C652" i="31"/>
  <c r="X651" i="31"/>
  <c r="Y651" i="31" s="1"/>
  <c r="AA651" i="31" s="1"/>
  <c r="V651" i="31"/>
  <c r="W651" i="31" s="1"/>
  <c r="U651" i="31"/>
  <c r="C651" i="31"/>
  <c r="D651" i="31" s="1"/>
  <c r="B651" i="31"/>
  <c r="X650" i="31"/>
  <c r="Y650" i="31" s="1"/>
  <c r="V650" i="31"/>
  <c r="U650" i="31"/>
  <c r="C650" i="31"/>
  <c r="X649" i="31"/>
  <c r="Z649" i="31" s="1"/>
  <c r="V649" i="31"/>
  <c r="W649" i="31" s="1"/>
  <c r="U649" i="31"/>
  <c r="C649" i="31"/>
  <c r="D649" i="31" s="1"/>
  <c r="B649" i="31"/>
  <c r="X648" i="31"/>
  <c r="Y648" i="31" s="1"/>
  <c r="V648" i="31"/>
  <c r="U648" i="31"/>
  <c r="C648" i="31"/>
  <c r="X647" i="31"/>
  <c r="Z647" i="31" s="1"/>
  <c r="V647" i="31"/>
  <c r="W647" i="31" s="1"/>
  <c r="U647" i="31"/>
  <c r="C647" i="31"/>
  <c r="D647" i="31" s="1"/>
  <c r="B647" i="31"/>
  <c r="X646" i="31"/>
  <c r="Y646" i="31" s="1"/>
  <c r="V646" i="31"/>
  <c r="U646" i="31"/>
  <c r="C646" i="31"/>
  <c r="X645" i="31"/>
  <c r="Z645" i="31" s="1"/>
  <c r="V645" i="31"/>
  <c r="W645" i="31" s="1"/>
  <c r="U645" i="31"/>
  <c r="C645" i="31"/>
  <c r="D645" i="31" s="1"/>
  <c r="B645" i="31"/>
  <c r="X644" i="31"/>
  <c r="Y644" i="31" s="1"/>
  <c r="V644" i="31"/>
  <c r="U644" i="31"/>
  <c r="C644" i="31"/>
  <c r="X643" i="31"/>
  <c r="Y643" i="31" s="1"/>
  <c r="AA643" i="31" s="1"/>
  <c r="V643" i="31"/>
  <c r="W643" i="31" s="1"/>
  <c r="U643" i="31"/>
  <c r="C643" i="31"/>
  <c r="D643" i="31" s="1"/>
  <c r="B643" i="31"/>
  <c r="X642" i="31"/>
  <c r="Y642" i="31" s="1"/>
  <c r="V642" i="31"/>
  <c r="U642" i="31"/>
  <c r="C642" i="31"/>
  <c r="X641" i="31"/>
  <c r="Z641" i="31" s="1"/>
  <c r="V641" i="31"/>
  <c r="W641" i="31" s="1"/>
  <c r="U641" i="31"/>
  <c r="C641" i="31"/>
  <c r="D641" i="31" s="1"/>
  <c r="B641" i="31"/>
  <c r="X640" i="31"/>
  <c r="Y640" i="31" s="1"/>
  <c r="V640" i="31"/>
  <c r="U640" i="31"/>
  <c r="C640" i="31"/>
  <c r="X639" i="31"/>
  <c r="Z639" i="31" s="1"/>
  <c r="V639" i="31"/>
  <c r="W639" i="31" s="1"/>
  <c r="U639" i="31"/>
  <c r="C639" i="31"/>
  <c r="D639" i="31" s="1"/>
  <c r="B639" i="31"/>
  <c r="X638" i="31"/>
  <c r="Y638" i="31" s="1"/>
  <c r="V638" i="31"/>
  <c r="U638" i="31"/>
  <c r="C638" i="31"/>
  <c r="X637" i="31"/>
  <c r="Z637" i="31" s="1"/>
  <c r="V637" i="31"/>
  <c r="W637" i="31" s="1"/>
  <c r="U637" i="31"/>
  <c r="C637" i="31"/>
  <c r="D637" i="31" s="1"/>
  <c r="B637" i="31"/>
  <c r="X636" i="31"/>
  <c r="Y636" i="31" s="1"/>
  <c r="V636" i="31"/>
  <c r="U636" i="31"/>
  <c r="C636" i="31"/>
  <c r="X635" i="31"/>
  <c r="Y635" i="31" s="1"/>
  <c r="AA635" i="31" s="1"/>
  <c r="V635" i="31"/>
  <c r="W635" i="31" s="1"/>
  <c r="U635" i="31"/>
  <c r="C635" i="31"/>
  <c r="D635" i="31" s="1"/>
  <c r="B635" i="31"/>
  <c r="X634" i="31"/>
  <c r="Y634" i="31" s="1"/>
  <c r="V634" i="31"/>
  <c r="U634" i="31"/>
  <c r="C634" i="31"/>
  <c r="X633" i="31"/>
  <c r="Z633" i="31" s="1"/>
  <c r="V633" i="31"/>
  <c r="W633" i="31" s="1"/>
  <c r="U633" i="31"/>
  <c r="C633" i="31"/>
  <c r="D633" i="31" s="1"/>
  <c r="B633" i="31"/>
  <c r="X632" i="31"/>
  <c r="Y632" i="31" s="1"/>
  <c r="V632" i="31"/>
  <c r="U632" i="31"/>
  <c r="C632" i="31"/>
  <c r="X631" i="31"/>
  <c r="Z631" i="31" s="1"/>
  <c r="V631" i="31"/>
  <c r="W631" i="31" s="1"/>
  <c r="U631" i="31"/>
  <c r="C631" i="31"/>
  <c r="D631" i="31" s="1"/>
  <c r="B631" i="31"/>
  <c r="X630" i="31"/>
  <c r="Y630" i="31" s="1"/>
  <c r="V630" i="31"/>
  <c r="U630" i="31"/>
  <c r="C630" i="31"/>
  <c r="X629" i="31"/>
  <c r="Z629" i="31" s="1"/>
  <c r="V629" i="31"/>
  <c r="W629" i="31" s="1"/>
  <c r="U629" i="31"/>
  <c r="C629" i="31"/>
  <c r="D629" i="31" s="1"/>
  <c r="B629" i="31"/>
  <c r="X628" i="31"/>
  <c r="Y628" i="31" s="1"/>
  <c r="V628" i="31"/>
  <c r="U628" i="31"/>
  <c r="C628" i="31"/>
  <c r="X627" i="31"/>
  <c r="Y627" i="31" s="1"/>
  <c r="AA627" i="31" s="1"/>
  <c r="V627" i="31"/>
  <c r="W627" i="31" s="1"/>
  <c r="U627" i="31"/>
  <c r="C627" i="31"/>
  <c r="D627" i="31" s="1"/>
  <c r="B627" i="31"/>
  <c r="X626" i="31"/>
  <c r="Y626" i="31" s="1"/>
  <c r="V626" i="31"/>
  <c r="U626" i="31"/>
  <c r="C626" i="31"/>
  <c r="X625" i="31"/>
  <c r="Z625" i="31" s="1"/>
  <c r="V625" i="31"/>
  <c r="W625" i="31" s="1"/>
  <c r="U625" i="31"/>
  <c r="C625" i="31"/>
  <c r="D625" i="31" s="1"/>
  <c r="B625" i="31"/>
  <c r="X624" i="31"/>
  <c r="Y624" i="31" s="1"/>
  <c r="V624" i="31"/>
  <c r="U624" i="31"/>
  <c r="C624" i="31"/>
  <c r="X623" i="31"/>
  <c r="Z623" i="31" s="1"/>
  <c r="V623" i="31"/>
  <c r="W623" i="31" s="1"/>
  <c r="U623" i="31"/>
  <c r="C623" i="31"/>
  <c r="D623" i="31" s="1"/>
  <c r="B623" i="31"/>
  <c r="X622" i="31"/>
  <c r="Y622" i="31" s="1"/>
  <c r="V622" i="31"/>
  <c r="U622" i="31"/>
  <c r="C622" i="31"/>
  <c r="X621" i="31"/>
  <c r="Z621" i="31" s="1"/>
  <c r="V621" i="31"/>
  <c r="W621" i="31" s="1"/>
  <c r="U621" i="31"/>
  <c r="C621" i="31"/>
  <c r="D621" i="31" s="1"/>
  <c r="B621" i="31"/>
  <c r="X620" i="31"/>
  <c r="Y620" i="31" s="1"/>
  <c r="V620" i="31"/>
  <c r="U620" i="31"/>
  <c r="C620" i="31"/>
  <c r="X619" i="31"/>
  <c r="Y619" i="31" s="1"/>
  <c r="AA619" i="31" s="1"/>
  <c r="V619" i="31"/>
  <c r="W619" i="31" s="1"/>
  <c r="U619" i="31"/>
  <c r="C619" i="31"/>
  <c r="D619" i="31" s="1"/>
  <c r="B619" i="31"/>
  <c r="X618" i="31"/>
  <c r="Y618" i="31" s="1"/>
  <c r="V618" i="31"/>
  <c r="U618" i="31"/>
  <c r="C618" i="31"/>
  <c r="X617" i="31"/>
  <c r="Z617" i="31" s="1"/>
  <c r="V617" i="31"/>
  <c r="W617" i="31" s="1"/>
  <c r="U617" i="31"/>
  <c r="C617" i="31"/>
  <c r="D617" i="31" s="1"/>
  <c r="B617" i="31"/>
  <c r="X616" i="31"/>
  <c r="Y616" i="31" s="1"/>
  <c r="V616" i="31"/>
  <c r="U616" i="31"/>
  <c r="C616" i="31"/>
  <c r="X615" i="31"/>
  <c r="Z615" i="31" s="1"/>
  <c r="V615" i="31"/>
  <c r="W615" i="31" s="1"/>
  <c r="U615" i="31"/>
  <c r="C615" i="31"/>
  <c r="D615" i="31" s="1"/>
  <c r="B615" i="31"/>
  <c r="X614" i="31"/>
  <c r="Y614" i="31" s="1"/>
  <c r="V614" i="31"/>
  <c r="U614" i="31"/>
  <c r="C614" i="31"/>
  <c r="X613" i="31"/>
  <c r="Z613" i="31" s="1"/>
  <c r="V613" i="31"/>
  <c r="W613" i="31" s="1"/>
  <c r="U613" i="31"/>
  <c r="C613" i="31"/>
  <c r="D613" i="31" s="1"/>
  <c r="B613" i="31"/>
  <c r="X612" i="31"/>
  <c r="Y612" i="31" s="1"/>
  <c r="V612" i="31"/>
  <c r="U612" i="31"/>
  <c r="C612" i="31"/>
  <c r="X611" i="31"/>
  <c r="Y611" i="31" s="1"/>
  <c r="AA611" i="31" s="1"/>
  <c r="V611" i="31"/>
  <c r="W611" i="31" s="1"/>
  <c r="U611" i="31"/>
  <c r="C611" i="31"/>
  <c r="D611" i="31" s="1"/>
  <c r="B611" i="31"/>
  <c r="X610" i="31"/>
  <c r="Y610" i="31" s="1"/>
  <c r="V610" i="31"/>
  <c r="U610" i="31"/>
  <c r="C610" i="31"/>
  <c r="X609" i="31"/>
  <c r="Z609" i="31" s="1"/>
  <c r="V609" i="31"/>
  <c r="W609" i="31" s="1"/>
  <c r="U609" i="31"/>
  <c r="C609" i="31"/>
  <c r="D609" i="31" s="1"/>
  <c r="B609" i="31"/>
  <c r="X608" i="31"/>
  <c r="Y608" i="31" s="1"/>
  <c r="V608" i="31"/>
  <c r="U608" i="31"/>
  <c r="C608" i="31"/>
  <c r="X607" i="31"/>
  <c r="Z607" i="31" s="1"/>
  <c r="V607" i="31"/>
  <c r="W607" i="31" s="1"/>
  <c r="U607" i="31"/>
  <c r="C607" i="31"/>
  <c r="D607" i="31" s="1"/>
  <c r="B607" i="31"/>
  <c r="X606" i="31"/>
  <c r="Y606" i="31" s="1"/>
  <c r="V606" i="31"/>
  <c r="U606" i="31"/>
  <c r="C606" i="31"/>
  <c r="X605" i="31"/>
  <c r="Z605" i="31" s="1"/>
  <c r="V605" i="31"/>
  <c r="W605" i="31" s="1"/>
  <c r="U605" i="31"/>
  <c r="C605" i="31"/>
  <c r="D605" i="31" s="1"/>
  <c r="B605" i="31"/>
  <c r="X604" i="31"/>
  <c r="Y604" i="31" s="1"/>
  <c r="V604" i="31"/>
  <c r="U604" i="31"/>
  <c r="C604" i="31"/>
  <c r="X603" i="31"/>
  <c r="Y603" i="31" s="1"/>
  <c r="AA603" i="31" s="1"/>
  <c r="V603" i="31"/>
  <c r="W603" i="31" s="1"/>
  <c r="U603" i="31"/>
  <c r="C603" i="31"/>
  <c r="D603" i="31" s="1"/>
  <c r="B603" i="31"/>
  <c r="X602" i="31"/>
  <c r="Y602" i="31" s="1"/>
  <c r="V602" i="31"/>
  <c r="U602" i="31"/>
  <c r="C602" i="31"/>
  <c r="X601" i="31"/>
  <c r="Z601" i="31" s="1"/>
  <c r="V601" i="31"/>
  <c r="W601" i="31" s="1"/>
  <c r="U601" i="31"/>
  <c r="C601" i="31"/>
  <c r="D601" i="31" s="1"/>
  <c r="B601" i="31"/>
  <c r="X600" i="31"/>
  <c r="Y600" i="31" s="1"/>
  <c r="V600" i="31"/>
  <c r="U600" i="31"/>
  <c r="C600" i="31"/>
  <c r="X599" i="31"/>
  <c r="Z599" i="31" s="1"/>
  <c r="V599" i="31"/>
  <c r="W599" i="31" s="1"/>
  <c r="U599" i="31"/>
  <c r="C599" i="31"/>
  <c r="D599" i="31" s="1"/>
  <c r="B599" i="31"/>
  <c r="X598" i="31"/>
  <c r="Y598" i="31" s="1"/>
  <c r="V598" i="31"/>
  <c r="U598" i="31"/>
  <c r="C598" i="31"/>
  <c r="X597" i="31"/>
  <c r="Z597" i="31" s="1"/>
  <c r="V597" i="31"/>
  <c r="W597" i="31" s="1"/>
  <c r="U597" i="31"/>
  <c r="C597" i="31"/>
  <c r="D597" i="31" s="1"/>
  <c r="B597" i="31"/>
  <c r="X596" i="31"/>
  <c r="Y596" i="31" s="1"/>
  <c r="V596" i="31"/>
  <c r="U596" i="31"/>
  <c r="C596" i="31"/>
  <c r="X595" i="31"/>
  <c r="Y595" i="31" s="1"/>
  <c r="AA595" i="31" s="1"/>
  <c r="V595" i="31"/>
  <c r="W595" i="31" s="1"/>
  <c r="U595" i="31"/>
  <c r="C595" i="31"/>
  <c r="D595" i="31" s="1"/>
  <c r="B595" i="31"/>
  <c r="X594" i="31"/>
  <c r="Y594" i="31" s="1"/>
  <c r="V594" i="31"/>
  <c r="U594" i="31"/>
  <c r="C594" i="31"/>
  <c r="X593" i="31"/>
  <c r="Z593" i="31" s="1"/>
  <c r="V593" i="31"/>
  <c r="W593" i="31" s="1"/>
  <c r="U593" i="31"/>
  <c r="C593" i="31"/>
  <c r="D593" i="31" s="1"/>
  <c r="B593" i="31"/>
  <c r="X592" i="31"/>
  <c r="Y592" i="31" s="1"/>
  <c r="V592" i="31"/>
  <c r="U592" i="31"/>
  <c r="C592" i="31"/>
  <c r="X591" i="31"/>
  <c r="Z591" i="31" s="1"/>
  <c r="V591" i="31"/>
  <c r="W591" i="31" s="1"/>
  <c r="U591" i="31"/>
  <c r="C591" i="31"/>
  <c r="D591" i="31" s="1"/>
  <c r="B591" i="31"/>
  <c r="X590" i="31"/>
  <c r="Y590" i="31" s="1"/>
  <c r="V590" i="31"/>
  <c r="U590" i="31"/>
  <c r="C590" i="31"/>
  <c r="X589" i="31"/>
  <c r="Z589" i="31" s="1"/>
  <c r="V589" i="31"/>
  <c r="W589" i="31" s="1"/>
  <c r="U589" i="31"/>
  <c r="C589" i="31"/>
  <c r="D589" i="31" s="1"/>
  <c r="B589" i="31"/>
  <c r="X588" i="31"/>
  <c r="Y588" i="31" s="1"/>
  <c r="V588" i="31"/>
  <c r="U588" i="31"/>
  <c r="C588" i="31"/>
  <c r="X587" i="31"/>
  <c r="Y587" i="31" s="1"/>
  <c r="AA587" i="31" s="1"/>
  <c r="V587" i="31"/>
  <c r="W587" i="31" s="1"/>
  <c r="U587" i="31"/>
  <c r="C587" i="31"/>
  <c r="D587" i="31" s="1"/>
  <c r="B587" i="31"/>
  <c r="X586" i="31"/>
  <c r="Y586" i="31" s="1"/>
  <c r="V586" i="31"/>
  <c r="U586" i="31"/>
  <c r="C586" i="31"/>
  <c r="X585" i="31"/>
  <c r="Z585" i="31" s="1"/>
  <c r="V585" i="31"/>
  <c r="W585" i="31" s="1"/>
  <c r="U585" i="31"/>
  <c r="C585" i="31"/>
  <c r="D585" i="31" s="1"/>
  <c r="B585" i="31"/>
  <c r="X584" i="31"/>
  <c r="Y584" i="31" s="1"/>
  <c r="V584" i="31"/>
  <c r="U584" i="31"/>
  <c r="C584" i="31"/>
  <c r="X583" i="31"/>
  <c r="Z583" i="31" s="1"/>
  <c r="V583" i="31"/>
  <c r="W583" i="31" s="1"/>
  <c r="U583" i="31"/>
  <c r="C583" i="31"/>
  <c r="D583" i="31" s="1"/>
  <c r="B583" i="31"/>
  <c r="X582" i="31"/>
  <c r="Y582" i="31" s="1"/>
  <c r="V582" i="31"/>
  <c r="U582" i="31"/>
  <c r="C582" i="31"/>
  <c r="X581" i="31"/>
  <c r="Z581" i="31" s="1"/>
  <c r="V581" i="31"/>
  <c r="W581" i="31" s="1"/>
  <c r="U581" i="31"/>
  <c r="C581" i="31"/>
  <c r="D581" i="31" s="1"/>
  <c r="B581" i="31"/>
  <c r="X580" i="31"/>
  <c r="Y580" i="31" s="1"/>
  <c r="V580" i="31"/>
  <c r="U580" i="31"/>
  <c r="C580" i="31"/>
  <c r="X579" i="31"/>
  <c r="Y579" i="31" s="1"/>
  <c r="AA579" i="31" s="1"/>
  <c r="V579" i="31"/>
  <c r="W579" i="31" s="1"/>
  <c r="U579" i="31"/>
  <c r="C579" i="31"/>
  <c r="D579" i="31" s="1"/>
  <c r="B579" i="31"/>
  <c r="X578" i="31"/>
  <c r="Y578" i="31" s="1"/>
  <c r="V578" i="31"/>
  <c r="U578" i="31"/>
  <c r="C578" i="31"/>
  <c r="X577" i="31"/>
  <c r="Z577" i="31" s="1"/>
  <c r="V577" i="31"/>
  <c r="W577" i="31" s="1"/>
  <c r="U577" i="31"/>
  <c r="C577" i="31"/>
  <c r="D577" i="31" s="1"/>
  <c r="B577" i="31"/>
  <c r="X576" i="31"/>
  <c r="Y576" i="31" s="1"/>
  <c r="V576" i="31"/>
  <c r="U576" i="31"/>
  <c r="C576" i="31"/>
  <c r="X575" i="31"/>
  <c r="Z575" i="31" s="1"/>
  <c r="V575" i="31"/>
  <c r="W575" i="31" s="1"/>
  <c r="U575" i="31"/>
  <c r="C575" i="31"/>
  <c r="D575" i="31" s="1"/>
  <c r="B575" i="31"/>
  <c r="X574" i="31"/>
  <c r="Y574" i="31" s="1"/>
  <c r="V574" i="31"/>
  <c r="U574" i="31"/>
  <c r="C574" i="31"/>
  <c r="X573" i="31"/>
  <c r="Z573" i="31" s="1"/>
  <c r="V573" i="31"/>
  <c r="W573" i="31" s="1"/>
  <c r="U573" i="31"/>
  <c r="C573" i="31"/>
  <c r="D573" i="31" s="1"/>
  <c r="B573" i="31"/>
  <c r="X572" i="31"/>
  <c r="Y572" i="31" s="1"/>
  <c r="V572" i="31"/>
  <c r="U572" i="31"/>
  <c r="C572" i="31"/>
  <c r="X571" i="31"/>
  <c r="Y571" i="31" s="1"/>
  <c r="AA571" i="31" s="1"/>
  <c r="V571" i="31"/>
  <c r="W571" i="31" s="1"/>
  <c r="U571" i="31"/>
  <c r="C571" i="31"/>
  <c r="D571" i="31" s="1"/>
  <c r="B571" i="31"/>
  <c r="X570" i="31"/>
  <c r="Y570" i="31" s="1"/>
  <c r="V570" i="31"/>
  <c r="U570" i="31"/>
  <c r="C570" i="31"/>
  <c r="X569" i="31"/>
  <c r="Z569" i="31" s="1"/>
  <c r="V569" i="31"/>
  <c r="W569" i="31" s="1"/>
  <c r="U569" i="31"/>
  <c r="C569" i="31"/>
  <c r="D569" i="31" s="1"/>
  <c r="B569" i="31"/>
  <c r="X568" i="31"/>
  <c r="Y568" i="31" s="1"/>
  <c r="V568" i="31"/>
  <c r="U568" i="31"/>
  <c r="C568" i="31"/>
  <c r="X567" i="31"/>
  <c r="Z567" i="31" s="1"/>
  <c r="V567" i="31"/>
  <c r="W567" i="31" s="1"/>
  <c r="U567" i="31"/>
  <c r="C567" i="31"/>
  <c r="D567" i="31" s="1"/>
  <c r="B567" i="31"/>
  <c r="X566" i="31"/>
  <c r="Y566" i="31" s="1"/>
  <c r="V566" i="31"/>
  <c r="U566" i="31"/>
  <c r="C566" i="31"/>
  <c r="X565" i="31"/>
  <c r="Z565" i="31" s="1"/>
  <c r="V565" i="31"/>
  <c r="W565" i="31" s="1"/>
  <c r="U565" i="31"/>
  <c r="C565" i="31"/>
  <c r="D565" i="31" s="1"/>
  <c r="B565" i="31"/>
  <c r="X564" i="31"/>
  <c r="Y564" i="31" s="1"/>
  <c r="V564" i="31"/>
  <c r="U564" i="31"/>
  <c r="C564" i="31"/>
  <c r="X563" i="31"/>
  <c r="Y563" i="31" s="1"/>
  <c r="AA563" i="31" s="1"/>
  <c r="V563" i="31"/>
  <c r="W563" i="31" s="1"/>
  <c r="U563" i="31"/>
  <c r="C563" i="31"/>
  <c r="D563" i="31" s="1"/>
  <c r="B563" i="31"/>
  <c r="X562" i="31"/>
  <c r="Y562" i="31" s="1"/>
  <c r="V562" i="31"/>
  <c r="U562" i="31"/>
  <c r="C562" i="31"/>
  <c r="X561" i="31"/>
  <c r="Z561" i="31" s="1"/>
  <c r="V561" i="31"/>
  <c r="W561" i="31" s="1"/>
  <c r="U561" i="31"/>
  <c r="C561" i="31"/>
  <c r="D561" i="31" s="1"/>
  <c r="B561" i="31"/>
  <c r="X560" i="31"/>
  <c r="Y560" i="31" s="1"/>
  <c r="V560" i="31"/>
  <c r="U560" i="31"/>
  <c r="C560" i="31"/>
  <c r="X559" i="31"/>
  <c r="Z559" i="31" s="1"/>
  <c r="V559" i="31"/>
  <c r="W559" i="31" s="1"/>
  <c r="U559" i="31"/>
  <c r="C559" i="31"/>
  <c r="D559" i="31" s="1"/>
  <c r="B559" i="31"/>
  <c r="X558" i="31"/>
  <c r="Y558" i="31" s="1"/>
  <c r="V558" i="31"/>
  <c r="U558" i="31"/>
  <c r="C558" i="31"/>
  <c r="X557" i="31"/>
  <c r="Z557" i="31" s="1"/>
  <c r="V557" i="31"/>
  <c r="W557" i="31" s="1"/>
  <c r="U557" i="31"/>
  <c r="C557" i="31"/>
  <c r="D557" i="31" s="1"/>
  <c r="B557" i="31"/>
  <c r="X556" i="31"/>
  <c r="Y556" i="31" s="1"/>
  <c r="V556" i="31"/>
  <c r="U556" i="31"/>
  <c r="C556" i="31"/>
  <c r="X555" i="31"/>
  <c r="Y555" i="31" s="1"/>
  <c r="AA555" i="31" s="1"/>
  <c r="V555" i="31"/>
  <c r="W555" i="31" s="1"/>
  <c r="U555" i="31"/>
  <c r="C555" i="31"/>
  <c r="D555" i="31" s="1"/>
  <c r="B555" i="31"/>
  <c r="X554" i="31"/>
  <c r="Y554" i="31" s="1"/>
  <c r="V554" i="31"/>
  <c r="U554" i="31"/>
  <c r="C554" i="31"/>
  <c r="X553" i="31"/>
  <c r="Z553" i="31" s="1"/>
  <c r="V553" i="31"/>
  <c r="W553" i="31" s="1"/>
  <c r="U553" i="31"/>
  <c r="C553" i="31"/>
  <c r="D553" i="31" s="1"/>
  <c r="B553" i="31"/>
  <c r="X552" i="31"/>
  <c r="Y552" i="31" s="1"/>
  <c r="V552" i="31"/>
  <c r="U552" i="31"/>
  <c r="C552" i="31"/>
  <c r="X551" i="31"/>
  <c r="Z551" i="31" s="1"/>
  <c r="V551" i="31"/>
  <c r="W551" i="31" s="1"/>
  <c r="U551" i="31"/>
  <c r="C551" i="31"/>
  <c r="D551" i="31" s="1"/>
  <c r="B551" i="31"/>
  <c r="X550" i="31"/>
  <c r="Y550" i="31" s="1"/>
  <c r="V550" i="31"/>
  <c r="U550" i="31"/>
  <c r="C550" i="31"/>
  <c r="X549" i="31"/>
  <c r="Z549" i="31" s="1"/>
  <c r="V549" i="31"/>
  <c r="W549" i="31" s="1"/>
  <c r="U549" i="31"/>
  <c r="C549" i="31"/>
  <c r="D549" i="31" s="1"/>
  <c r="B549" i="31"/>
  <c r="X548" i="31"/>
  <c r="Y548" i="31" s="1"/>
  <c r="V548" i="31"/>
  <c r="U548" i="31"/>
  <c r="C548" i="31"/>
  <c r="X547" i="31"/>
  <c r="Y547" i="31" s="1"/>
  <c r="AA547" i="31" s="1"/>
  <c r="V547" i="31"/>
  <c r="W547" i="31" s="1"/>
  <c r="U547" i="31"/>
  <c r="C547" i="31"/>
  <c r="D547" i="31" s="1"/>
  <c r="B547" i="31"/>
  <c r="X546" i="31"/>
  <c r="Y546" i="31" s="1"/>
  <c r="V546" i="31"/>
  <c r="U546" i="31"/>
  <c r="C546" i="31"/>
  <c r="X545" i="31"/>
  <c r="Z545" i="31" s="1"/>
  <c r="V545" i="31"/>
  <c r="W545" i="31" s="1"/>
  <c r="U545" i="31"/>
  <c r="C545" i="31"/>
  <c r="D545" i="31" s="1"/>
  <c r="B545" i="31"/>
  <c r="X544" i="31"/>
  <c r="Y544" i="31" s="1"/>
  <c r="V544" i="31"/>
  <c r="U544" i="31"/>
  <c r="C544" i="31"/>
  <c r="X543" i="31"/>
  <c r="Z543" i="31" s="1"/>
  <c r="V543" i="31"/>
  <c r="W543" i="31" s="1"/>
  <c r="U543" i="31"/>
  <c r="C543" i="31"/>
  <c r="D543" i="31" s="1"/>
  <c r="B543" i="31"/>
  <c r="X542" i="31"/>
  <c r="Y542" i="31" s="1"/>
  <c r="V542" i="31"/>
  <c r="U542" i="31"/>
  <c r="C542" i="31"/>
  <c r="X541" i="31"/>
  <c r="Z541" i="31" s="1"/>
  <c r="V541" i="31"/>
  <c r="W541" i="31" s="1"/>
  <c r="U541" i="31"/>
  <c r="C541" i="31"/>
  <c r="D541" i="31" s="1"/>
  <c r="B541" i="31"/>
  <c r="X540" i="31"/>
  <c r="Y540" i="31" s="1"/>
  <c r="V540" i="31"/>
  <c r="U540" i="31"/>
  <c r="C540" i="31"/>
  <c r="X539" i="31"/>
  <c r="Y539" i="31" s="1"/>
  <c r="AA539" i="31" s="1"/>
  <c r="V539" i="31"/>
  <c r="W539" i="31" s="1"/>
  <c r="U539" i="31"/>
  <c r="C539" i="31"/>
  <c r="D539" i="31" s="1"/>
  <c r="B539" i="31"/>
  <c r="X538" i="31"/>
  <c r="Y538" i="31" s="1"/>
  <c r="V538" i="31"/>
  <c r="U538" i="31"/>
  <c r="C538" i="31"/>
  <c r="X537" i="31"/>
  <c r="Z537" i="31" s="1"/>
  <c r="V537" i="31"/>
  <c r="W537" i="31" s="1"/>
  <c r="U537" i="31"/>
  <c r="C537" i="31"/>
  <c r="D537" i="31" s="1"/>
  <c r="B537" i="31"/>
  <c r="X536" i="31"/>
  <c r="Y536" i="31" s="1"/>
  <c r="V536" i="31"/>
  <c r="U536" i="31"/>
  <c r="C536" i="31"/>
  <c r="X535" i="31"/>
  <c r="Z535" i="31" s="1"/>
  <c r="V535" i="31"/>
  <c r="W535" i="31" s="1"/>
  <c r="U535" i="31"/>
  <c r="C535" i="31"/>
  <c r="D535" i="31" s="1"/>
  <c r="B535" i="31"/>
  <c r="X534" i="31"/>
  <c r="Y534" i="31" s="1"/>
  <c r="V534" i="31"/>
  <c r="U534" i="31"/>
  <c r="C534" i="31"/>
  <c r="X533" i="31"/>
  <c r="Z533" i="31" s="1"/>
  <c r="V533" i="31"/>
  <c r="W533" i="31" s="1"/>
  <c r="U533" i="31"/>
  <c r="C533" i="31"/>
  <c r="D533" i="31" s="1"/>
  <c r="B533" i="31"/>
  <c r="X532" i="31"/>
  <c r="Y532" i="31" s="1"/>
  <c r="V532" i="31"/>
  <c r="U532" i="31"/>
  <c r="C532" i="31"/>
  <c r="X531" i="31"/>
  <c r="Y531" i="31" s="1"/>
  <c r="AA531" i="31" s="1"/>
  <c r="V531" i="31"/>
  <c r="W531" i="31" s="1"/>
  <c r="U531" i="31"/>
  <c r="C531" i="31"/>
  <c r="D531" i="31" s="1"/>
  <c r="B531" i="31"/>
  <c r="X530" i="31"/>
  <c r="Y530" i="31" s="1"/>
  <c r="V530" i="31"/>
  <c r="U530" i="31"/>
  <c r="C530" i="31"/>
  <c r="X529" i="31"/>
  <c r="Y529" i="31" s="1"/>
  <c r="AA529" i="31" s="1"/>
  <c r="V529" i="31"/>
  <c r="W529" i="31" s="1"/>
  <c r="U529" i="31"/>
  <c r="C529" i="31"/>
  <c r="D529" i="31" s="1"/>
  <c r="B529" i="31"/>
  <c r="X528" i="31"/>
  <c r="Y528" i="31" s="1"/>
  <c r="V528" i="31"/>
  <c r="U528" i="31"/>
  <c r="C528" i="31"/>
  <c r="X527" i="31"/>
  <c r="Z527" i="31" s="1"/>
  <c r="V527" i="31"/>
  <c r="W527" i="31" s="1"/>
  <c r="U527" i="31"/>
  <c r="C527" i="31"/>
  <c r="D527" i="31" s="1"/>
  <c r="B527" i="31"/>
  <c r="X526" i="31"/>
  <c r="Y526" i="31" s="1"/>
  <c r="V526" i="31"/>
  <c r="U526" i="31"/>
  <c r="C526" i="31"/>
  <c r="X525" i="31"/>
  <c r="Z525" i="31" s="1"/>
  <c r="V525" i="31"/>
  <c r="W525" i="31" s="1"/>
  <c r="U525" i="31"/>
  <c r="C525" i="31"/>
  <c r="D525" i="31" s="1"/>
  <c r="B525" i="31"/>
  <c r="X524" i="31"/>
  <c r="Y524" i="31" s="1"/>
  <c r="V524" i="31"/>
  <c r="U524" i="31"/>
  <c r="C524" i="31"/>
  <c r="X523" i="31"/>
  <c r="Y523" i="31" s="1"/>
  <c r="AA523" i="31" s="1"/>
  <c r="V523" i="31"/>
  <c r="W523" i="31" s="1"/>
  <c r="U523" i="31"/>
  <c r="C523" i="31"/>
  <c r="D523" i="31" s="1"/>
  <c r="B523" i="31"/>
  <c r="X522" i="31"/>
  <c r="Y522" i="31" s="1"/>
  <c r="V522" i="31"/>
  <c r="U522" i="31"/>
  <c r="C522" i="31"/>
  <c r="X521" i="31"/>
  <c r="Z521" i="31" s="1"/>
  <c r="V521" i="31"/>
  <c r="W521" i="31" s="1"/>
  <c r="U521" i="31"/>
  <c r="C521" i="31"/>
  <c r="D521" i="31" s="1"/>
  <c r="B521" i="31"/>
  <c r="X520" i="31"/>
  <c r="Y520" i="31" s="1"/>
  <c r="V520" i="31"/>
  <c r="U520" i="31"/>
  <c r="C520" i="31"/>
  <c r="X519" i="31"/>
  <c r="Z519" i="31" s="1"/>
  <c r="V519" i="31"/>
  <c r="W519" i="31" s="1"/>
  <c r="U519" i="31"/>
  <c r="C519" i="31"/>
  <c r="D519" i="31" s="1"/>
  <c r="B519" i="31"/>
  <c r="X518" i="31"/>
  <c r="Y518" i="31" s="1"/>
  <c r="V518" i="31"/>
  <c r="U518" i="31"/>
  <c r="C518" i="31"/>
  <c r="X517" i="31"/>
  <c r="Z517" i="31" s="1"/>
  <c r="V517" i="31"/>
  <c r="W517" i="31" s="1"/>
  <c r="U517" i="31"/>
  <c r="C517" i="31"/>
  <c r="D517" i="31" s="1"/>
  <c r="B517" i="31"/>
  <c r="X516" i="31"/>
  <c r="Y516" i="31" s="1"/>
  <c r="V516" i="31"/>
  <c r="U516" i="31"/>
  <c r="C516" i="31"/>
  <c r="X515" i="31"/>
  <c r="Y515" i="31" s="1"/>
  <c r="AA515" i="31" s="1"/>
  <c r="V515" i="31"/>
  <c r="W515" i="31" s="1"/>
  <c r="U515" i="31"/>
  <c r="C515" i="31"/>
  <c r="D515" i="31" s="1"/>
  <c r="B515" i="31"/>
  <c r="X514" i="31"/>
  <c r="Y514" i="31" s="1"/>
  <c r="V514" i="31"/>
  <c r="U514" i="31"/>
  <c r="C514" i="31"/>
  <c r="X513" i="31"/>
  <c r="Z513" i="31" s="1"/>
  <c r="V513" i="31"/>
  <c r="W513" i="31" s="1"/>
  <c r="U513" i="31"/>
  <c r="C513" i="31"/>
  <c r="D513" i="31" s="1"/>
  <c r="B513" i="31"/>
  <c r="X512" i="31"/>
  <c r="Y512" i="31" s="1"/>
  <c r="V512" i="31"/>
  <c r="U512" i="31"/>
  <c r="C512" i="31"/>
  <c r="X511" i="31"/>
  <c r="Z511" i="31" s="1"/>
  <c r="V511" i="31"/>
  <c r="W511" i="31" s="1"/>
  <c r="U511" i="31"/>
  <c r="C511" i="31"/>
  <c r="D511" i="31" s="1"/>
  <c r="B511" i="31"/>
  <c r="X510" i="31"/>
  <c r="Y510" i="31" s="1"/>
  <c r="V510" i="31"/>
  <c r="U510" i="31"/>
  <c r="C510" i="31"/>
  <c r="X509" i="31"/>
  <c r="Z509" i="31" s="1"/>
  <c r="V509" i="31"/>
  <c r="W509" i="31" s="1"/>
  <c r="U509" i="31"/>
  <c r="C509" i="31"/>
  <c r="D509" i="31" s="1"/>
  <c r="B509" i="31"/>
  <c r="X508" i="31"/>
  <c r="Y508" i="31" s="1"/>
  <c r="V508" i="31"/>
  <c r="U508" i="31"/>
  <c r="C508" i="31"/>
  <c r="X507" i="31"/>
  <c r="Y507" i="31" s="1"/>
  <c r="AA507" i="31" s="1"/>
  <c r="V507" i="31"/>
  <c r="W507" i="31" s="1"/>
  <c r="U507" i="31"/>
  <c r="C507" i="31"/>
  <c r="D507" i="31" s="1"/>
  <c r="B507" i="31"/>
  <c r="X506" i="31"/>
  <c r="Y506" i="31" s="1"/>
  <c r="V506" i="31"/>
  <c r="U506" i="31"/>
  <c r="C506" i="31"/>
  <c r="X505" i="31"/>
  <c r="Z505" i="31" s="1"/>
  <c r="V505" i="31"/>
  <c r="W505" i="31" s="1"/>
  <c r="U505" i="31"/>
  <c r="C505" i="31"/>
  <c r="D505" i="31" s="1"/>
  <c r="B505" i="31"/>
  <c r="X504" i="31"/>
  <c r="Y504" i="31" s="1"/>
  <c r="V504" i="31"/>
  <c r="U504" i="31"/>
  <c r="C504" i="31"/>
  <c r="X503" i="31"/>
  <c r="Z503" i="31" s="1"/>
  <c r="V503" i="31"/>
  <c r="W503" i="31" s="1"/>
  <c r="U503" i="31"/>
  <c r="C503" i="31"/>
  <c r="D503" i="31" s="1"/>
  <c r="B503" i="31"/>
  <c r="X502" i="31"/>
  <c r="Y502" i="31" s="1"/>
  <c r="V502" i="31"/>
  <c r="U502" i="31"/>
  <c r="C502" i="31"/>
  <c r="X501" i="31"/>
  <c r="Z501" i="31" s="1"/>
  <c r="V501" i="31"/>
  <c r="W501" i="31" s="1"/>
  <c r="U501" i="31"/>
  <c r="C501" i="31"/>
  <c r="D501" i="31" s="1"/>
  <c r="B501" i="31"/>
  <c r="X498" i="31"/>
  <c r="Y498" i="31" s="1"/>
  <c r="V498" i="31"/>
  <c r="U498" i="31"/>
  <c r="C498" i="31"/>
  <c r="X497" i="31"/>
  <c r="Y497" i="31" s="1"/>
  <c r="AA497" i="31" s="1"/>
  <c r="V497" i="31"/>
  <c r="W497" i="31" s="1"/>
  <c r="U497" i="31"/>
  <c r="C497" i="31"/>
  <c r="D497" i="31" s="1"/>
  <c r="B497" i="31"/>
  <c r="X496" i="31"/>
  <c r="Y496" i="31" s="1"/>
  <c r="V496" i="31"/>
  <c r="U496" i="31"/>
  <c r="C496" i="31"/>
  <c r="X495" i="31"/>
  <c r="Z495" i="31" s="1"/>
  <c r="V495" i="31"/>
  <c r="W495" i="31" s="1"/>
  <c r="U495" i="31"/>
  <c r="C495" i="31"/>
  <c r="D495" i="31" s="1"/>
  <c r="B495" i="31"/>
  <c r="X494" i="31"/>
  <c r="Y494" i="31" s="1"/>
  <c r="V494" i="31"/>
  <c r="U494" i="31"/>
  <c r="C494" i="31"/>
  <c r="X493" i="31"/>
  <c r="Z493" i="31" s="1"/>
  <c r="V493" i="31"/>
  <c r="W493" i="31" s="1"/>
  <c r="U493" i="31"/>
  <c r="C493" i="31"/>
  <c r="D493" i="31" s="1"/>
  <c r="B493" i="31"/>
  <c r="X492" i="31"/>
  <c r="Y492" i="31" s="1"/>
  <c r="V492" i="31"/>
  <c r="U492" i="31"/>
  <c r="C492" i="31"/>
  <c r="X491" i="31"/>
  <c r="V491" i="31"/>
  <c r="W491" i="31" s="1"/>
  <c r="U491" i="31"/>
  <c r="C491" i="31"/>
  <c r="D491" i="31" s="1"/>
  <c r="B491" i="31"/>
  <c r="X490" i="31"/>
  <c r="Y490" i="31" s="1"/>
  <c r="V490" i="31"/>
  <c r="U490" i="31"/>
  <c r="C490" i="31"/>
  <c r="X489" i="31"/>
  <c r="Y489" i="31" s="1"/>
  <c r="AA489" i="31" s="1"/>
  <c r="V489" i="31"/>
  <c r="W489" i="31" s="1"/>
  <c r="U489" i="31"/>
  <c r="C489" i="31"/>
  <c r="D489" i="31" s="1"/>
  <c r="B489" i="31"/>
  <c r="X488" i="31"/>
  <c r="Y488" i="31" s="1"/>
  <c r="V488" i="31"/>
  <c r="U488" i="31"/>
  <c r="C488" i="31"/>
  <c r="X487" i="31"/>
  <c r="Z487" i="31" s="1"/>
  <c r="V487" i="31"/>
  <c r="W487" i="31" s="1"/>
  <c r="U487" i="31"/>
  <c r="C487" i="31"/>
  <c r="D487" i="31" s="1"/>
  <c r="B487" i="31"/>
  <c r="X486" i="31"/>
  <c r="Y486" i="31" s="1"/>
  <c r="V486" i="31"/>
  <c r="U486" i="31"/>
  <c r="C486" i="31"/>
  <c r="X485" i="31"/>
  <c r="Z485" i="31" s="1"/>
  <c r="V485" i="31"/>
  <c r="W485" i="31" s="1"/>
  <c r="U485" i="31"/>
  <c r="C485" i="31"/>
  <c r="D485" i="31" s="1"/>
  <c r="B485" i="31"/>
  <c r="X484" i="31"/>
  <c r="Y484" i="31" s="1"/>
  <c r="V484" i="31"/>
  <c r="U484" i="31"/>
  <c r="C484" i="31"/>
  <c r="X483" i="31"/>
  <c r="Z483" i="31" s="1"/>
  <c r="V483" i="31"/>
  <c r="W483" i="31" s="1"/>
  <c r="U483" i="31"/>
  <c r="C483" i="31"/>
  <c r="D483" i="31" s="1"/>
  <c r="B483" i="31"/>
  <c r="X482" i="31"/>
  <c r="Y482" i="31" s="1"/>
  <c r="V482" i="31"/>
  <c r="U482" i="31"/>
  <c r="C482" i="31"/>
  <c r="X481" i="31"/>
  <c r="Y481" i="31" s="1"/>
  <c r="AA481" i="31" s="1"/>
  <c r="V481" i="31"/>
  <c r="W481" i="31" s="1"/>
  <c r="U481" i="31"/>
  <c r="C481" i="31"/>
  <c r="D481" i="31" s="1"/>
  <c r="B481" i="31"/>
  <c r="X480" i="31"/>
  <c r="Y480" i="31" s="1"/>
  <c r="V480" i="31"/>
  <c r="U480" i="31"/>
  <c r="C480" i="31"/>
  <c r="X479" i="31"/>
  <c r="Y479" i="31" s="1"/>
  <c r="AA479" i="31" s="1"/>
  <c r="V479" i="31"/>
  <c r="W479" i="31" s="1"/>
  <c r="U479" i="31"/>
  <c r="C479" i="31"/>
  <c r="D479" i="31" s="1"/>
  <c r="B479" i="31"/>
  <c r="X478" i="31"/>
  <c r="Y478" i="31" s="1"/>
  <c r="V478" i="31"/>
  <c r="U478" i="31"/>
  <c r="C478" i="31"/>
  <c r="X477" i="31"/>
  <c r="Z477" i="31" s="1"/>
  <c r="V477" i="31"/>
  <c r="W477" i="31" s="1"/>
  <c r="U477" i="31"/>
  <c r="C477" i="31"/>
  <c r="D477" i="31" s="1"/>
  <c r="B477" i="31"/>
  <c r="X476" i="31"/>
  <c r="Y476" i="31" s="1"/>
  <c r="V476" i="31"/>
  <c r="U476" i="31"/>
  <c r="C476" i="31"/>
  <c r="X475" i="31"/>
  <c r="V475" i="31"/>
  <c r="W475" i="31" s="1"/>
  <c r="U475" i="31"/>
  <c r="C475" i="31"/>
  <c r="D475" i="31" s="1"/>
  <c r="B475" i="31"/>
  <c r="X474" i="31"/>
  <c r="Y474" i="31" s="1"/>
  <c r="V474" i="31"/>
  <c r="U474" i="31"/>
  <c r="C474" i="31"/>
  <c r="X473" i="31"/>
  <c r="Y473" i="31" s="1"/>
  <c r="AA473" i="31" s="1"/>
  <c r="V473" i="31"/>
  <c r="W473" i="31" s="1"/>
  <c r="U473" i="31"/>
  <c r="C473" i="31"/>
  <c r="D473" i="31" s="1"/>
  <c r="B473" i="31"/>
  <c r="X472" i="31"/>
  <c r="Y472" i="31" s="1"/>
  <c r="V472" i="31"/>
  <c r="U472" i="31"/>
  <c r="C472" i="31"/>
  <c r="X471" i="31"/>
  <c r="Z471" i="31" s="1"/>
  <c r="V471" i="31"/>
  <c r="W471" i="31" s="1"/>
  <c r="U471" i="31"/>
  <c r="C471" i="31"/>
  <c r="D471" i="31" s="1"/>
  <c r="B471" i="31"/>
  <c r="X470" i="31"/>
  <c r="Y470" i="31" s="1"/>
  <c r="V470" i="31"/>
  <c r="U470" i="31"/>
  <c r="C470" i="31"/>
  <c r="X469" i="31"/>
  <c r="V469" i="31"/>
  <c r="W469" i="31" s="1"/>
  <c r="U469" i="31"/>
  <c r="C469" i="31"/>
  <c r="D469" i="31" s="1"/>
  <c r="B469" i="31"/>
  <c r="X468" i="31"/>
  <c r="Y468" i="31" s="1"/>
  <c r="V468" i="31"/>
  <c r="U468" i="31"/>
  <c r="C468" i="31"/>
  <c r="X467" i="31"/>
  <c r="Z467" i="31" s="1"/>
  <c r="V467" i="31"/>
  <c r="W467" i="31" s="1"/>
  <c r="U467" i="31"/>
  <c r="C467" i="31"/>
  <c r="D467" i="31" s="1"/>
  <c r="B467" i="31"/>
  <c r="X466" i="31"/>
  <c r="Y466" i="31" s="1"/>
  <c r="V466" i="31"/>
  <c r="U466" i="31"/>
  <c r="C466" i="31"/>
  <c r="X465" i="31"/>
  <c r="Y465" i="31" s="1"/>
  <c r="AA465" i="31" s="1"/>
  <c r="V465" i="31"/>
  <c r="W465" i="31" s="1"/>
  <c r="U465" i="31"/>
  <c r="C465" i="31"/>
  <c r="D465" i="31" s="1"/>
  <c r="B465" i="31"/>
  <c r="X464" i="31"/>
  <c r="Y464" i="31" s="1"/>
  <c r="V464" i="31"/>
  <c r="U464" i="31"/>
  <c r="C464" i="31"/>
  <c r="X463" i="31"/>
  <c r="Y463" i="31" s="1"/>
  <c r="AA463" i="31" s="1"/>
  <c r="V463" i="31"/>
  <c r="W463" i="31" s="1"/>
  <c r="U463" i="31"/>
  <c r="C463" i="31"/>
  <c r="D463" i="31" s="1"/>
  <c r="B463" i="31"/>
  <c r="X462" i="31"/>
  <c r="Y462" i="31" s="1"/>
  <c r="V462" i="31"/>
  <c r="U462" i="31"/>
  <c r="C462" i="31"/>
  <c r="X461" i="31"/>
  <c r="Z461" i="31" s="1"/>
  <c r="V461" i="31"/>
  <c r="W461" i="31" s="1"/>
  <c r="U461" i="31"/>
  <c r="C461" i="31"/>
  <c r="D461" i="31" s="1"/>
  <c r="B461" i="31"/>
  <c r="X460" i="31"/>
  <c r="Y460" i="31" s="1"/>
  <c r="V460" i="31"/>
  <c r="U460" i="31"/>
  <c r="C460" i="31"/>
  <c r="X459" i="31"/>
  <c r="V459" i="31"/>
  <c r="W459" i="31" s="1"/>
  <c r="U459" i="31"/>
  <c r="C459" i="31"/>
  <c r="D459" i="31" s="1"/>
  <c r="B459" i="31"/>
  <c r="X458" i="31"/>
  <c r="Y458" i="31" s="1"/>
  <c r="V458" i="31"/>
  <c r="U458" i="31"/>
  <c r="C458" i="31"/>
  <c r="X457" i="31"/>
  <c r="Y457" i="31" s="1"/>
  <c r="AA457" i="31" s="1"/>
  <c r="V457" i="31"/>
  <c r="W457" i="31" s="1"/>
  <c r="U457" i="31"/>
  <c r="C457" i="31"/>
  <c r="D457" i="31" s="1"/>
  <c r="B457" i="31"/>
  <c r="X456" i="31"/>
  <c r="Y456" i="31" s="1"/>
  <c r="V456" i="31"/>
  <c r="U456" i="31"/>
  <c r="C456" i="31"/>
  <c r="X455" i="31"/>
  <c r="Z455" i="31" s="1"/>
  <c r="V455" i="31"/>
  <c r="W455" i="31" s="1"/>
  <c r="U455" i="31"/>
  <c r="C455" i="31"/>
  <c r="D455" i="31" s="1"/>
  <c r="B455" i="31"/>
  <c r="X454" i="31"/>
  <c r="Y454" i="31" s="1"/>
  <c r="V454" i="31"/>
  <c r="U454" i="31"/>
  <c r="C454" i="31"/>
  <c r="X453" i="31"/>
  <c r="V453" i="31"/>
  <c r="W453" i="31" s="1"/>
  <c r="U453" i="31"/>
  <c r="C453" i="31"/>
  <c r="D453" i="31" s="1"/>
  <c r="B453" i="31"/>
  <c r="X452" i="31"/>
  <c r="Y452" i="31" s="1"/>
  <c r="V452" i="31"/>
  <c r="U452" i="31"/>
  <c r="C452" i="31"/>
  <c r="X451" i="31"/>
  <c r="Z451" i="31" s="1"/>
  <c r="V451" i="31"/>
  <c r="W451" i="31" s="1"/>
  <c r="U451" i="31"/>
  <c r="C451" i="31"/>
  <c r="D451" i="31" s="1"/>
  <c r="B451" i="31"/>
  <c r="X450" i="31"/>
  <c r="Y450" i="31" s="1"/>
  <c r="V450" i="31"/>
  <c r="U450" i="31"/>
  <c r="C450" i="31"/>
  <c r="X449" i="31"/>
  <c r="Y449" i="31" s="1"/>
  <c r="AA449" i="31" s="1"/>
  <c r="V449" i="31"/>
  <c r="W449" i="31" s="1"/>
  <c r="U449" i="31"/>
  <c r="C449" i="31"/>
  <c r="D449" i="31" s="1"/>
  <c r="B449" i="31"/>
  <c r="X448" i="31"/>
  <c r="Y448" i="31" s="1"/>
  <c r="V448" i="31"/>
  <c r="U448" i="31"/>
  <c r="C448" i="31"/>
  <c r="X447" i="31"/>
  <c r="Z447" i="31" s="1"/>
  <c r="V447" i="31"/>
  <c r="W447" i="31" s="1"/>
  <c r="U447" i="31"/>
  <c r="C447" i="31"/>
  <c r="D447" i="31" s="1"/>
  <c r="B447" i="31"/>
  <c r="X446" i="31"/>
  <c r="Y446" i="31" s="1"/>
  <c r="V446" i="31"/>
  <c r="U446" i="31"/>
  <c r="C446" i="31"/>
  <c r="X445" i="31"/>
  <c r="Z445" i="31" s="1"/>
  <c r="V445" i="31"/>
  <c r="W445" i="31" s="1"/>
  <c r="U445" i="31"/>
  <c r="C445" i="31"/>
  <c r="D445" i="31" s="1"/>
  <c r="B445" i="31"/>
  <c r="X444" i="31"/>
  <c r="Y444" i="31" s="1"/>
  <c r="V444" i="31"/>
  <c r="U444" i="31"/>
  <c r="C444" i="31"/>
  <c r="X443" i="31"/>
  <c r="V443" i="31"/>
  <c r="W443" i="31" s="1"/>
  <c r="U443" i="31"/>
  <c r="C443" i="31"/>
  <c r="D443" i="31" s="1"/>
  <c r="B443" i="31"/>
  <c r="X442" i="31"/>
  <c r="Y442" i="31" s="1"/>
  <c r="V442" i="31"/>
  <c r="U442" i="31"/>
  <c r="C442" i="31"/>
  <c r="X441" i="31"/>
  <c r="Y441" i="31" s="1"/>
  <c r="AA441" i="31" s="1"/>
  <c r="V441" i="31"/>
  <c r="W441" i="31" s="1"/>
  <c r="U441" i="31"/>
  <c r="C441" i="31"/>
  <c r="D441" i="31" s="1"/>
  <c r="B441" i="31"/>
  <c r="X500" i="31"/>
  <c r="Y500" i="31" s="1"/>
  <c r="V500" i="31"/>
  <c r="U500" i="31"/>
  <c r="C500" i="31"/>
  <c r="X499" i="31"/>
  <c r="Y499" i="31" s="1"/>
  <c r="AA499" i="31" s="1"/>
  <c r="V499" i="31"/>
  <c r="W499" i="31" s="1"/>
  <c r="U499" i="31"/>
  <c r="C499" i="31"/>
  <c r="D499" i="31" s="1"/>
  <c r="B499" i="31"/>
  <c r="X1170" i="31"/>
  <c r="Y1170" i="31" s="1"/>
  <c r="V1170" i="31"/>
  <c r="U1170" i="31"/>
  <c r="C1170" i="31"/>
  <c r="X1169" i="31"/>
  <c r="Z1169" i="31" s="1"/>
  <c r="V1169" i="31"/>
  <c r="W1169" i="31" s="1"/>
  <c r="U1169" i="31"/>
  <c r="C1169" i="31"/>
  <c r="D1169" i="31" s="1"/>
  <c r="B1169" i="31"/>
  <c r="X1168" i="31"/>
  <c r="Y1168" i="31" s="1"/>
  <c r="V1168" i="31"/>
  <c r="U1168" i="31"/>
  <c r="C1168" i="31"/>
  <c r="X1167" i="31"/>
  <c r="Z1167" i="31" s="1"/>
  <c r="V1167" i="31"/>
  <c r="W1167" i="31" s="1"/>
  <c r="U1167" i="31"/>
  <c r="C1167" i="31"/>
  <c r="D1167" i="31" s="1"/>
  <c r="B1167" i="31"/>
  <c r="X1166" i="31"/>
  <c r="Y1166" i="31" s="1"/>
  <c r="V1166" i="31"/>
  <c r="U1166" i="31"/>
  <c r="C1166" i="31"/>
  <c r="X1165" i="31"/>
  <c r="Z1165" i="31" s="1"/>
  <c r="V1165" i="31"/>
  <c r="W1165" i="31" s="1"/>
  <c r="U1165" i="31"/>
  <c r="C1165" i="31"/>
  <c r="D1165" i="31" s="1"/>
  <c r="B1165" i="31"/>
  <c r="X436" i="31"/>
  <c r="Y436" i="31" s="1"/>
  <c r="V436" i="31"/>
  <c r="U436" i="31"/>
  <c r="C436" i="31"/>
  <c r="X435" i="31"/>
  <c r="Z435" i="31" s="1"/>
  <c r="V435" i="31"/>
  <c r="W435" i="31" s="1"/>
  <c r="U435" i="31"/>
  <c r="C435" i="31"/>
  <c r="D435" i="31" s="1"/>
  <c r="B435" i="31"/>
  <c r="X434" i="31"/>
  <c r="Y434" i="31" s="1"/>
  <c r="V434" i="31"/>
  <c r="U434" i="31"/>
  <c r="C434" i="31"/>
  <c r="X433" i="31"/>
  <c r="Z433" i="31" s="1"/>
  <c r="V433" i="31"/>
  <c r="W433" i="31" s="1"/>
  <c r="U433" i="31"/>
  <c r="C433" i="31"/>
  <c r="D433" i="31" s="1"/>
  <c r="B433" i="31"/>
  <c r="X430" i="31"/>
  <c r="Y430" i="31" s="1"/>
  <c r="V430" i="31"/>
  <c r="U430" i="31"/>
  <c r="C430" i="31"/>
  <c r="X429" i="31"/>
  <c r="Y429" i="31" s="1"/>
  <c r="AA429" i="31" s="1"/>
  <c r="V429" i="31"/>
  <c r="W429" i="31" s="1"/>
  <c r="U429" i="31"/>
  <c r="C429" i="31"/>
  <c r="D429" i="31" s="1"/>
  <c r="B429" i="31"/>
  <c r="X432" i="31"/>
  <c r="Y432" i="31" s="1"/>
  <c r="V432" i="31"/>
  <c r="U432" i="31"/>
  <c r="C432" i="31"/>
  <c r="X431" i="31"/>
  <c r="Z431" i="31" s="1"/>
  <c r="V431" i="31"/>
  <c r="W431" i="31" s="1"/>
  <c r="U431" i="31"/>
  <c r="C431" i="31"/>
  <c r="D431" i="31" s="1"/>
  <c r="B431" i="31"/>
  <c r="X426" i="31"/>
  <c r="Y426" i="31" s="1"/>
  <c r="V426" i="31"/>
  <c r="U426" i="31"/>
  <c r="C426" i="31"/>
  <c r="X425" i="31"/>
  <c r="Y425" i="31" s="1"/>
  <c r="AA425" i="31" s="1"/>
  <c r="V425" i="31"/>
  <c r="W425" i="31" s="1"/>
  <c r="U425" i="31"/>
  <c r="C425" i="31"/>
  <c r="D425" i="31" s="1"/>
  <c r="B425" i="31"/>
  <c r="X424" i="31"/>
  <c r="Y424" i="31" s="1"/>
  <c r="V424" i="31"/>
  <c r="U424" i="31"/>
  <c r="C424" i="31"/>
  <c r="X423" i="31"/>
  <c r="Z423" i="31" s="1"/>
  <c r="V423" i="31"/>
  <c r="W423" i="31" s="1"/>
  <c r="U423" i="31"/>
  <c r="C423" i="31"/>
  <c r="D423" i="31" s="1"/>
  <c r="B423" i="31"/>
  <c r="X422" i="31"/>
  <c r="Y422" i="31" s="1"/>
  <c r="V422" i="31"/>
  <c r="U422" i="31"/>
  <c r="C422" i="31"/>
  <c r="X421" i="31"/>
  <c r="Z421" i="31" s="1"/>
  <c r="V421" i="31"/>
  <c r="W421" i="31" s="1"/>
  <c r="U421" i="31"/>
  <c r="C421" i="31"/>
  <c r="D421" i="31" s="1"/>
  <c r="B421" i="31"/>
  <c r="X420" i="31"/>
  <c r="Y420" i="31" s="1"/>
  <c r="V420" i="31"/>
  <c r="U420" i="31"/>
  <c r="C420" i="31"/>
  <c r="X419" i="31"/>
  <c r="Z419" i="31" s="1"/>
  <c r="V419" i="31"/>
  <c r="W419" i="31" s="1"/>
  <c r="U419" i="31"/>
  <c r="C419" i="31"/>
  <c r="D419" i="31" s="1"/>
  <c r="B419" i="31"/>
  <c r="X428" i="31"/>
  <c r="Y428" i="31" s="1"/>
  <c r="V428" i="31"/>
  <c r="U428" i="31"/>
  <c r="C428" i="31"/>
  <c r="X427" i="31"/>
  <c r="Z427" i="31" s="1"/>
  <c r="V427" i="31"/>
  <c r="W427" i="31" s="1"/>
  <c r="U427" i="31"/>
  <c r="C427" i="31"/>
  <c r="D427" i="31" s="1"/>
  <c r="B427" i="31"/>
  <c r="X402" i="31"/>
  <c r="Y402" i="31" s="1"/>
  <c r="V402" i="31"/>
  <c r="U402" i="31"/>
  <c r="C402" i="31"/>
  <c r="X401" i="31"/>
  <c r="Z401" i="31" s="1"/>
  <c r="V401" i="31"/>
  <c r="W401" i="31" s="1"/>
  <c r="U401" i="31"/>
  <c r="C401" i="31"/>
  <c r="D401" i="31" s="1"/>
  <c r="B401" i="31"/>
  <c r="X382" i="31"/>
  <c r="Y382" i="31" s="1"/>
  <c r="V382" i="31"/>
  <c r="U382" i="31"/>
  <c r="C382" i="31"/>
  <c r="X381" i="31"/>
  <c r="Y381" i="31" s="1"/>
  <c r="AA381" i="31" s="1"/>
  <c r="V381" i="31"/>
  <c r="W381" i="31" s="1"/>
  <c r="U381" i="31"/>
  <c r="C381" i="31"/>
  <c r="D381" i="31" s="1"/>
  <c r="B381" i="31"/>
  <c r="X378" i="31"/>
  <c r="Y378" i="31" s="1"/>
  <c r="V378" i="31"/>
  <c r="U378" i="31"/>
  <c r="C378" i="31"/>
  <c r="X377" i="31"/>
  <c r="Z377" i="31" s="1"/>
  <c r="V377" i="31"/>
  <c r="W377" i="31" s="1"/>
  <c r="U377" i="31"/>
  <c r="C377" i="31"/>
  <c r="D377" i="31" s="1"/>
  <c r="B377" i="31"/>
  <c r="X340" i="31"/>
  <c r="Y340" i="31" s="1"/>
  <c r="V336" i="31"/>
  <c r="U336" i="31"/>
  <c r="C336" i="31"/>
  <c r="X339" i="31"/>
  <c r="Y339" i="31" s="1"/>
  <c r="AA339" i="31" s="1"/>
  <c r="V335" i="31"/>
  <c r="W335" i="31" s="1"/>
  <c r="U335" i="31"/>
  <c r="C335" i="31"/>
  <c r="D335" i="31" s="1"/>
  <c r="B335" i="31"/>
  <c r="X346" i="31"/>
  <c r="Y346" i="31" s="1"/>
  <c r="V66" i="31"/>
  <c r="U66" i="31"/>
  <c r="C66" i="31"/>
  <c r="X345" i="31"/>
  <c r="Z345" i="31" s="1"/>
  <c r="V65" i="31"/>
  <c r="W65" i="31" s="1"/>
  <c r="U65" i="31"/>
  <c r="C65" i="31"/>
  <c r="D65" i="31" s="1"/>
  <c r="B65" i="31"/>
  <c r="X70" i="31"/>
  <c r="Y70" i="31" s="1"/>
  <c r="V326" i="31"/>
  <c r="U326" i="31"/>
  <c r="C326" i="31"/>
  <c r="X69" i="31"/>
  <c r="Z69" i="31" s="1"/>
  <c r="V325" i="31"/>
  <c r="W325" i="31" s="1"/>
  <c r="U325" i="31"/>
  <c r="C325" i="31"/>
  <c r="D325" i="31" s="1"/>
  <c r="B325" i="31"/>
  <c r="X208" i="31"/>
  <c r="Y208" i="31" s="1"/>
  <c r="V176" i="31"/>
  <c r="U176" i="31"/>
  <c r="C176" i="31"/>
  <c r="X207" i="31"/>
  <c r="Z207" i="31" s="1"/>
  <c r="V175" i="31"/>
  <c r="W175" i="31" s="1"/>
  <c r="U175" i="31"/>
  <c r="C175" i="31"/>
  <c r="D175" i="31" s="1"/>
  <c r="B175" i="31"/>
  <c r="X370" i="31"/>
  <c r="Y370" i="31" s="1"/>
  <c r="V370" i="31"/>
  <c r="U370" i="31"/>
  <c r="C370" i="31"/>
  <c r="X369" i="31"/>
  <c r="Z369" i="31" s="1"/>
  <c r="V369" i="31"/>
  <c r="W369" i="31" s="1"/>
  <c r="U369" i="31"/>
  <c r="C369" i="31"/>
  <c r="D369" i="31" s="1"/>
  <c r="B369" i="31"/>
  <c r="X330" i="31"/>
  <c r="Y330" i="31" s="1"/>
  <c r="V330" i="31"/>
  <c r="U330" i="31"/>
  <c r="C330" i="31"/>
  <c r="X329" i="31"/>
  <c r="Y329" i="31" s="1"/>
  <c r="AA329" i="31" s="1"/>
  <c r="V329" i="31"/>
  <c r="W329" i="31" s="1"/>
  <c r="U329" i="31"/>
  <c r="C329" i="31"/>
  <c r="D329" i="31" s="1"/>
  <c r="B329" i="31"/>
  <c r="X188" i="31"/>
  <c r="Y188" i="31" s="1"/>
  <c r="V188" i="31"/>
  <c r="U188" i="31"/>
  <c r="C188" i="31"/>
  <c r="X187" i="31"/>
  <c r="Z187" i="31" s="1"/>
  <c r="V187" i="31"/>
  <c r="W187" i="31" s="1"/>
  <c r="U187" i="31"/>
  <c r="C187" i="31"/>
  <c r="D187" i="31" s="1"/>
  <c r="B187" i="31"/>
  <c r="X244" i="31"/>
  <c r="Y244" i="31" s="1"/>
  <c r="V52" i="31"/>
  <c r="U52" i="31"/>
  <c r="C52" i="31"/>
  <c r="X243" i="31"/>
  <c r="Z243" i="31" s="1"/>
  <c r="V51" i="31"/>
  <c r="W51" i="31" s="1"/>
  <c r="U51" i="31"/>
  <c r="C51" i="31"/>
  <c r="D51" i="31" s="1"/>
  <c r="B51" i="31"/>
  <c r="X160" i="31"/>
  <c r="Y160" i="31" s="1"/>
  <c r="V184" i="31"/>
  <c r="U184" i="31"/>
  <c r="C184" i="31"/>
  <c r="X159" i="31"/>
  <c r="Y159" i="31" s="1"/>
  <c r="AA159" i="31" s="1"/>
  <c r="V183" i="31"/>
  <c r="W183" i="31" s="1"/>
  <c r="U183" i="31"/>
  <c r="C183" i="31"/>
  <c r="D183" i="31" s="1"/>
  <c r="B183" i="31"/>
  <c r="X338" i="31"/>
  <c r="Y338" i="31" s="1"/>
  <c r="V338" i="31"/>
  <c r="U338" i="31"/>
  <c r="C338" i="31"/>
  <c r="X337" i="31"/>
  <c r="Z337" i="31" s="1"/>
  <c r="V337" i="31"/>
  <c r="W337" i="31" s="1"/>
  <c r="U337" i="31"/>
  <c r="C337" i="31"/>
  <c r="D337" i="31" s="1"/>
  <c r="B337" i="31"/>
  <c r="X154" i="31"/>
  <c r="Y154" i="31" s="1"/>
  <c r="V178" i="31"/>
  <c r="U178" i="31"/>
  <c r="C178" i="31"/>
  <c r="X153" i="31"/>
  <c r="Z153" i="31" s="1"/>
  <c r="V177" i="31"/>
  <c r="W177" i="31" s="1"/>
  <c r="U177" i="31"/>
  <c r="C177" i="31"/>
  <c r="D177" i="31" s="1"/>
  <c r="B177" i="31"/>
  <c r="X190" i="31"/>
  <c r="Y190" i="31" s="1"/>
  <c r="V190" i="31"/>
  <c r="U190" i="31"/>
  <c r="C190" i="31"/>
  <c r="X189" i="31"/>
  <c r="Z189" i="31" s="1"/>
  <c r="V189" i="31"/>
  <c r="W189" i="31" s="1"/>
  <c r="U189" i="31"/>
  <c r="C189" i="31"/>
  <c r="D189" i="31" s="1"/>
  <c r="B189" i="31"/>
  <c r="X12" i="31"/>
  <c r="Y12" i="31" s="1"/>
  <c r="V14" i="31"/>
  <c r="U14" i="31"/>
  <c r="C14" i="31"/>
  <c r="X11" i="31"/>
  <c r="Z11" i="31" s="1"/>
  <c r="V13" i="31"/>
  <c r="W13" i="31" s="1"/>
  <c r="U13" i="31"/>
  <c r="C13" i="31"/>
  <c r="D13" i="31" s="1"/>
  <c r="X222" i="31"/>
  <c r="Y222" i="31" s="1"/>
  <c r="V244" i="31"/>
  <c r="U244" i="31"/>
  <c r="C244" i="31"/>
  <c r="X221" i="31"/>
  <c r="Z221" i="31" s="1"/>
  <c r="V243" i="31"/>
  <c r="W243" i="31" s="1"/>
  <c r="U243" i="31"/>
  <c r="C243" i="31"/>
  <c r="D243" i="31" s="1"/>
  <c r="B243" i="31"/>
  <c r="X252" i="31"/>
  <c r="Y252" i="31" s="1"/>
  <c r="V252" i="31"/>
  <c r="U252" i="31"/>
  <c r="C252" i="31"/>
  <c r="X251" i="31"/>
  <c r="Z251" i="31" s="1"/>
  <c r="V251" i="31"/>
  <c r="W251" i="31" s="1"/>
  <c r="U251" i="31"/>
  <c r="C251" i="31"/>
  <c r="D251" i="31" s="1"/>
  <c r="B251" i="31"/>
  <c r="X10" i="31"/>
  <c r="Y10" i="31" s="1"/>
  <c r="V12" i="31"/>
  <c r="U12" i="31"/>
  <c r="C12" i="31"/>
  <c r="X9" i="31"/>
  <c r="Y9" i="31" s="1"/>
  <c r="AA9" i="31" s="1"/>
  <c r="V11" i="31"/>
  <c r="W11" i="31" s="1"/>
  <c r="U11" i="31"/>
  <c r="C11" i="31"/>
  <c r="D11" i="31" s="1"/>
  <c r="X326" i="31"/>
  <c r="Y326" i="31" s="1"/>
  <c r="V130" i="31"/>
  <c r="U130" i="31"/>
  <c r="C130" i="31"/>
  <c r="X325" i="31"/>
  <c r="Y325" i="31" s="1"/>
  <c r="AA325" i="31" s="1"/>
  <c r="V129" i="31"/>
  <c r="W129" i="31" s="1"/>
  <c r="U129" i="31"/>
  <c r="C129" i="31"/>
  <c r="D129" i="31" s="1"/>
  <c r="B129" i="31"/>
  <c r="X8" i="31"/>
  <c r="Y8" i="31" s="1"/>
  <c r="V10" i="31"/>
  <c r="U10" i="31"/>
  <c r="C10" i="31"/>
  <c r="X7" i="31"/>
  <c r="Y7" i="31" s="1"/>
  <c r="AA7" i="31" s="1"/>
  <c r="V9" i="31"/>
  <c r="W9" i="31" s="1"/>
  <c r="U9" i="31"/>
  <c r="C9" i="31"/>
  <c r="D9" i="31" s="1"/>
  <c r="X60" i="31"/>
  <c r="Y60" i="31" s="1"/>
  <c r="V60" i="31"/>
  <c r="U60" i="31"/>
  <c r="C60" i="31"/>
  <c r="X59" i="31"/>
  <c r="Z59" i="31" s="1"/>
  <c r="V59" i="31"/>
  <c r="W59" i="31" s="1"/>
  <c r="U59" i="31"/>
  <c r="C59" i="31"/>
  <c r="D59" i="31" s="1"/>
  <c r="B59" i="31"/>
  <c r="Y386" i="31"/>
  <c r="V396" i="31"/>
  <c r="U396" i="31"/>
  <c r="C396" i="31"/>
  <c r="Z385" i="31"/>
  <c r="Y385" i="31"/>
  <c r="AA385" i="31" s="1"/>
  <c r="V395" i="31"/>
  <c r="W395" i="31" s="1"/>
  <c r="U395" i="31"/>
  <c r="C395" i="31"/>
  <c r="D395" i="31" s="1"/>
  <c r="B395" i="31"/>
  <c r="X396" i="31"/>
  <c r="Y396" i="31" s="1"/>
  <c r="V400" i="31"/>
  <c r="U400" i="31"/>
  <c r="C400" i="31"/>
  <c r="X395" i="31"/>
  <c r="Z395" i="31" s="1"/>
  <c r="V399" i="31"/>
  <c r="W399" i="31" s="1"/>
  <c r="U399" i="31"/>
  <c r="C399" i="31"/>
  <c r="D399" i="31" s="1"/>
  <c r="B399" i="31"/>
  <c r="X394" i="31"/>
  <c r="Y394" i="31" s="1"/>
  <c r="V394" i="31"/>
  <c r="U394" i="31"/>
  <c r="C394" i="31"/>
  <c r="X393" i="31"/>
  <c r="Z393" i="31" s="1"/>
  <c r="V393" i="31"/>
  <c r="W393" i="31" s="1"/>
  <c r="U393" i="31"/>
  <c r="C393" i="31"/>
  <c r="D393" i="31" s="1"/>
  <c r="B393" i="31"/>
  <c r="Y388" i="31"/>
  <c r="V398" i="31"/>
  <c r="U398" i="31"/>
  <c r="C398" i="31"/>
  <c r="Z387" i="31"/>
  <c r="Y387" i="31"/>
  <c r="AA387" i="31" s="1"/>
  <c r="V397" i="31"/>
  <c r="W397" i="31" s="1"/>
  <c r="U397" i="31"/>
  <c r="C397" i="31"/>
  <c r="D397" i="31" s="1"/>
  <c r="B397" i="31"/>
  <c r="X390" i="31"/>
  <c r="Y390" i="31" s="1"/>
  <c r="V390" i="31"/>
  <c r="U390" i="31"/>
  <c r="C390" i="31"/>
  <c r="X389" i="31"/>
  <c r="Z389" i="31" s="1"/>
  <c r="V389" i="31"/>
  <c r="W389" i="31" s="1"/>
  <c r="U389" i="31"/>
  <c r="C389" i="31"/>
  <c r="D389" i="31" s="1"/>
  <c r="B389" i="31"/>
  <c r="Y376" i="31"/>
  <c r="V386" i="31"/>
  <c r="U386" i="31"/>
  <c r="C386" i="31"/>
  <c r="Z375" i="31"/>
  <c r="Y375" i="31"/>
  <c r="AA375" i="31" s="1"/>
  <c r="V385" i="31"/>
  <c r="W385" i="31" s="1"/>
  <c r="U385" i="31"/>
  <c r="C385" i="31"/>
  <c r="D385" i="31" s="1"/>
  <c r="B385" i="31"/>
  <c r="X148" i="31"/>
  <c r="Y148" i="31" s="1"/>
  <c r="V388" i="31"/>
  <c r="U388" i="31"/>
  <c r="C388" i="31"/>
  <c r="X147" i="31"/>
  <c r="Z147" i="31" s="1"/>
  <c r="V387" i="31"/>
  <c r="W387" i="31" s="1"/>
  <c r="U387" i="31"/>
  <c r="C387" i="31"/>
  <c r="D387" i="31" s="1"/>
  <c r="B387" i="31"/>
  <c r="X158" i="31"/>
  <c r="Y158" i="31" s="1"/>
  <c r="V392" i="31"/>
  <c r="U392" i="31"/>
  <c r="C392" i="31"/>
  <c r="X157" i="31"/>
  <c r="Y157" i="31" s="1"/>
  <c r="AA157" i="31" s="1"/>
  <c r="V391" i="31"/>
  <c r="W391" i="31" s="1"/>
  <c r="U391" i="31"/>
  <c r="C391" i="31"/>
  <c r="D391" i="31" s="1"/>
  <c r="Y418" i="31"/>
  <c r="V418" i="31"/>
  <c r="U418" i="31"/>
  <c r="C418" i="31"/>
  <c r="Z417" i="31"/>
  <c r="Y417" i="31"/>
  <c r="AA417" i="31" s="1"/>
  <c r="V417" i="31"/>
  <c r="W417" i="31" s="1"/>
  <c r="U417" i="31"/>
  <c r="C417" i="31"/>
  <c r="D417" i="31" s="1"/>
  <c r="B417" i="31"/>
  <c r="X1154" i="31"/>
  <c r="Y1154" i="31" s="1"/>
  <c r="V1154" i="31"/>
  <c r="U1154" i="31"/>
  <c r="C1154" i="31"/>
  <c r="X1153" i="31"/>
  <c r="Z1153" i="31" s="1"/>
  <c r="V1153" i="31"/>
  <c r="W1153" i="31" s="1"/>
  <c r="U1153" i="31"/>
  <c r="C1153" i="31"/>
  <c r="D1153" i="31" s="1"/>
  <c r="B1153" i="31"/>
  <c r="X1152" i="31"/>
  <c r="Y1152" i="31" s="1"/>
  <c r="V1152" i="31"/>
  <c r="U1152" i="31"/>
  <c r="C1152" i="31"/>
  <c r="X1151" i="31"/>
  <c r="Z1151" i="31" s="1"/>
  <c r="V1151" i="31"/>
  <c r="W1151" i="31" s="1"/>
  <c r="U1151" i="31"/>
  <c r="C1151" i="31"/>
  <c r="D1151" i="31" s="1"/>
  <c r="B1151" i="31"/>
  <c r="X1140" i="31"/>
  <c r="Y1140" i="31" s="1"/>
  <c r="V1140" i="31"/>
  <c r="U1140" i="31"/>
  <c r="C1140" i="31"/>
  <c r="X1139" i="31"/>
  <c r="Z1139" i="31" s="1"/>
  <c r="V1139" i="31"/>
  <c r="W1139" i="31" s="1"/>
  <c r="U1139" i="31"/>
  <c r="C1139" i="31"/>
  <c r="D1139" i="31" s="1"/>
  <c r="B1139" i="31"/>
  <c r="X1134" i="31"/>
  <c r="Y1134" i="31" s="1"/>
  <c r="V1134" i="31"/>
  <c r="U1134" i="31"/>
  <c r="C1134" i="31"/>
  <c r="X1133" i="31"/>
  <c r="Z1133" i="31" s="1"/>
  <c r="V1133" i="31"/>
  <c r="W1133" i="31" s="1"/>
  <c r="U1133" i="31"/>
  <c r="C1133" i="31"/>
  <c r="D1133" i="31" s="1"/>
  <c r="B1133" i="31"/>
  <c r="X1132" i="31"/>
  <c r="Y1132" i="31" s="1"/>
  <c r="V1132" i="31"/>
  <c r="U1132" i="31"/>
  <c r="C1132" i="31"/>
  <c r="X1131" i="31"/>
  <c r="Y1131" i="31" s="1"/>
  <c r="AA1131" i="31" s="1"/>
  <c r="V1131" i="31"/>
  <c r="W1131" i="31" s="1"/>
  <c r="U1131" i="31"/>
  <c r="C1131" i="31"/>
  <c r="D1131" i="31" s="1"/>
  <c r="B1131" i="31"/>
  <c r="X1130" i="31"/>
  <c r="Y1130" i="31" s="1"/>
  <c r="V1130" i="31"/>
  <c r="U1130" i="31"/>
  <c r="C1130" i="31"/>
  <c r="X1129" i="31"/>
  <c r="Z1129" i="31" s="1"/>
  <c r="V1129" i="31"/>
  <c r="W1129" i="31" s="1"/>
  <c r="U1129" i="31"/>
  <c r="C1129" i="31"/>
  <c r="D1129" i="31" s="1"/>
  <c r="B1129" i="31"/>
  <c r="X1128" i="31"/>
  <c r="Y1128" i="31" s="1"/>
  <c r="V1128" i="31"/>
  <c r="U1128" i="31"/>
  <c r="C1128" i="31"/>
  <c r="X1127" i="31"/>
  <c r="Z1127" i="31" s="1"/>
  <c r="V1127" i="31"/>
  <c r="W1127" i="31" s="1"/>
  <c r="U1127" i="31"/>
  <c r="C1127" i="31"/>
  <c r="D1127" i="31" s="1"/>
  <c r="B1127" i="31"/>
  <c r="X1124" i="31"/>
  <c r="Y1124" i="31" s="1"/>
  <c r="V1124" i="31"/>
  <c r="U1124" i="31"/>
  <c r="C1124" i="31"/>
  <c r="X1123" i="31"/>
  <c r="Z1123" i="31" s="1"/>
  <c r="V1123" i="31"/>
  <c r="W1123" i="31" s="1"/>
  <c r="U1123" i="31"/>
  <c r="C1123" i="31"/>
  <c r="D1123" i="31" s="1"/>
  <c r="B1123" i="31"/>
  <c r="X1120" i="31"/>
  <c r="Y1120" i="31" s="1"/>
  <c r="V1120" i="31"/>
  <c r="U1120" i="31"/>
  <c r="C1120" i="31"/>
  <c r="X1119" i="31"/>
  <c r="Z1119" i="31" s="1"/>
  <c r="V1119" i="31"/>
  <c r="W1119" i="31" s="1"/>
  <c r="U1119" i="31"/>
  <c r="C1119" i="31"/>
  <c r="D1119" i="31" s="1"/>
  <c r="B1119" i="31"/>
  <c r="X1118" i="31"/>
  <c r="Y1118" i="31" s="1"/>
  <c r="V1118" i="31"/>
  <c r="U1118" i="31"/>
  <c r="C1118" i="31"/>
  <c r="X1117" i="31"/>
  <c r="Z1117" i="31" s="1"/>
  <c r="V1117" i="31"/>
  <c r="W1117" i="31" s="1"/>
  <c r="U1117" i="31"/>
  <c r="C1117" i="31"/>
  <c r="D1117" i="31" s="1"/>
  <c r="B1117" i="31"/>
  <c r="X1116" i="31"/>
  <c r="Y1116" i="31" s="1"/>
  <c r="V1116" i="31"/>
  <c r="U1116" i="31"/>
  <c r="C1116" i="31"/>
  <c r="X1115" i="31"/>
  <c r="Z1115" i="31" s="1"/>
  <c r="V1115" i="31"/>
  <c r="W1115" i="31" s="1"/>
  <c r="U1115" i="31"/>
  <c r="C1115" i="31"/>
  <c r="D1115" i="31" s="1"/>
  <c r="B1115" i="31"/>
  <c r="X412" i="31"/>
  <c r="Y412" i="31" s="1"/>
  <c r="V412" i="31"/>
  <c r="U412" i="31"/>
  <c r="C412" i="31"/>
  <c r="X411" i="31"/>
  <c r="Z411" i="31" s="1"/>
  <c r="V411" i="31"/>
  <c r="W411" i="31" s="1"/>
  <c r="U411" i="31"/>
  <c r="C411" i="31"/>
  <c r="D411" i="31" s="1"/>
  <c r="B411" i="31"/>
  <c r="X410" i="31"/>
  <c r="Y410" i="31" s="1"/>
  <c r="V410" i="31"/>
  <c r="U410" i="31"/>
  <c r="C410" i="31"/>
  <c r="X409" i="31"/>
  <c r="Y409" i="31" s="1"/>
  <c r="AA409" i="31" s="1"/>
  <c r="V409" i="31"/>
  <c r="W409" i="31" s="1"/>
  <c r="U409" i="31"/>
  <c r="C409" i="31"/>
  <c r="D409" i="31" s="1"/>
  <c r="B409" i="31"/>
  <c r="X408" i="31"/>
  <c r="Y408" i="31" s="1"/>
  <c r="V408" i="31"/>
  <c r="U408" i="31"/>
  <c r="C408" i="31"/>
  <c r="X407" i="31"/>
  <c r="Z407" i="31" s="1"/>
  <c r="V407" i="31"/>
  <c r="W407" i="31" s="1"/>
  <c r="U407" i="31"/>
  <c r="C407" i="31"/>
  <c r="D407" i="31" s="1"/>
  <c r="B407" i="31"/>
  <c r="X406" i="31"/>
  <c r="Y406" i="31" s="1"/>
  <c r="V406" i="31"/>
  <c r="U406" i="31"/>
  <c r="C406" i="31"/>
  <c r="X405" i="31"/>
  <c r="Z405" i="31" s="1"/>
  <c r="V405" i="31"/>
  <c r="W405" i="31" s="1"/>
  <c r="U405" i="31"/>
  <c r="C405" i="31"/>
  <c r="D405" i="31" s="1"/>
  <c r="B405" i="31"/>
  <c r="X404" i="31"/>
  <c r="Y404" i="31" s="1"/>
  <c r="V404" i="31"/>
  <c r="U404" i="31"/>
  <c r="C404" i="31"/>
  <c r="X403" i="31"/>
  <c r="Z403" i="31" s="1"/>
  <c r="V403" i="31"/>
  <c r="W403" i="31" s="1"/>
  <c r="U403" i="31"/>
  <c r="C403" i="31"/>
  <c r="D403" i="31" s="1"/>
  <c r="B403" i="31"/>
  <c r="X1164" i="31"/>
  <c r="Y1164" i="31" s="1"/>
  <c r="V1164" i="31"/>
  <c r="U1164" i="31"/>
  <c r="C1164" i="31"/>
  <c r="X1163" i="31"/>
  <c r="Z1163" i="31" s="1"/>
  <c r="V1163" i="31"/>
  <c r="W1163" i="31" s="1"/>
  <c r="U1163" i="31"/>
  <c r="C1163" i="31"/>
  <c r="D1163" i="31" s="1"/>
  <c r="B1163" i="31"/>
  <c r="X1156" i="31"/>
  <c r="Y1156" i="31" s="1"/>
  <c r="V1156" i="31"/>
  <c r="U1156" i="31"/>
  <c r="C1156" i="31"/>
  <c r="X1155" i="31"/>
  <c r="Z1155" i="31" s="1"/>
  <c r="V1155" i="31"/>
  <c r="W1155" i="31" s="1"/>
  <c r="U1155" i="31"/>
  <c r="C1155" i="31"/>
  <c r="D1155" i="31" s="1"/>
  <c r="B1155" i="31"/>
  <c r="X1138" i="31"/>
  <c r="Y1138" i="31" s="1"/>
  <c r="V1138" i="31"/>
  <c r="U1138" i="31"/>
  <c r="C1138" i="31"/>
  <c r="X1137" i="31"/>
  <c r="Z1137" i="31" s="1"/>
  <c r="V1137" i="31"/>
  <c r="W1137" i="31" s="1"/>
  <c r="U1137" i="31"/>
  <c r="C1137" i="31"/>
  <c r="D1137" i="31" s="1"/>
  <c r="B1137" i="31"/>
  <c r="X384" i="31"/>
  <c r="Y384" i="31" s="1"/>
  <c r="V384" i="31"/>
  <c r="U384" i="31"/>
  <c r="C384" i="31"/>
  <c r="X383" i="31"/>
  <c r="Z383" i="31" s="1"/>
  <c r="V383" i="31"/>
  <c r="W383" i="31" s="1"/>
  <c r="U383" i="31"/>
  <c r="C383" i="31"/>
  <c r="D383" i="31" s="1"/>
  <c r="B383" i="31"/>
  <c r="C593" i="32"/>
  <c r="B2" i="32"/>
  <c r="CY2" i="30" l="1"/>
  <c r="CY151" i="30" s="1"/>
  <c r="CY154" i="30" s="1"/>
  <c r="CP151" i="30"/>
  <c r="CP154" i="30" s="1"/>
  <c r="CO2" i="30"/>
  <c r="CO151" i="30" s="1"/>
  <c r="CO154" i="30" s="1"/>
  <c r="CV151" i="30"/>
  <c r="CV154" i="30" s="1"/>
  <c r="CB2" i="30"/>
  <c r="CB151" i="30" s="1"/>
  <c r="CB154" i="30" s="1"/>
  <c r="J624"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5" i="31"/>
  <c r="Z21" i="31"/>
  <c r="Z39" i="31"/>
  <c r="Y11" i="31"/>
  <c r="AA11" i="31" s="1"/>
  <c r="Z9"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7" i="31"/>
  <c r="Z13" i="31"/>
  <c r="Y33" i="31"/>
  <c r="AA33" i="31" s="1"/>
  <c r="Z35" i="31"/>
  <c r="Y73" i="31"/>
  <c r="AA73" i="31" s="1"/>
  <c r="Z25" i="31"/>
  <c r="Y1181" i="31"/>
  <c r="AA1181" i="31" s="1"/>
  <c r="Y391" i="31"/>
  <c r="AA391" i="31" s="1"/>
  <c r="Z27" i="31"/>
  <c r="Y45" i="31"/>
  <c r="AA45" i="31" s="1"/>
  <c r="Y967" i="31"/>
  <c r="AA967" i="31" s="1"/>
  <c r="Z7" i="31"/>
  <c r="Z23" i="31"/>
  <c r="Y141" i="31"/>
  <c r="AA141" i="31" s="1"/>
  <c r="Y591" i="31"/>
  <c r="AA591" i="31" s="1"/>
  <c r="Z855" i="31"/>
  <c r="Y703" i="31"/>
  <c r="AA703" i="31" s="1"/>
  <c r="Y761" i="31"/>
  <c r="AA761" i="31" s="1"/>
  <c r="Y593" i="31"/>
  <c r="AA593" i="31" s="1"/>
  <c r="Y649" i="31"/>
  <c r="AA649" i="31" s="1"/>
  <c r="Y521" i="31"/>
  <c r="AA521" i="31" s="1"/>
  <c r="Y17" i="31"/>
  <c r="AA17" i="31" s="1"/>
  <c r="Z119" i="31"/>
  <c r="Y37" i="31"/>
  <c r="AA37" i="31" s="1"/>
  <c r="Y29" i="31"/>
  <c r="AA29" i="31" s="1"/>
  <c r="Z515" i="31"/>
  <c r="Z529" i="31"/>
  <c r="Z857" i="31"/>
  <c r="Y861" i="31"/>
  <c r="AA861" i="31" s="1"/>
  <c r="Z887" i="31"/>
  <c r="Y203" i="31"/>
  <c r="AA203" i="31" s="1"/>
  <c r="Y495" i="31"/>
  <c r="AA495" i="31" s="1"/>
  <c r="Y829" i="31"/>
  <c r="AA829" i="31" s="1"/>
  <c r="Y289" i="31"/>
  <c r="AA289" i="31" s="1"/>
  <c r="Z619" i="31"/>
  <c r="Y623" i="31"/>
  <c r="AA623" i="31" s="1"/>
  <c r="Z705" i="31"/>
  <c r="Z731" i="31"/>
  <c r="Y735" i="31"/>
  <c r="AA735" i="31" s="1"/>
  <c r="Z969" i="31"/>
  <c r="Y973" i="31"/>
  <c r="AA973" i="31" s="1"/>
  <c r="Z1007" i="31"/>
  <c r="Z1033" i="31"/>
  <c r="Y1037" i="31"/>
  <c r="AA1037" i="31" s="1"/>
  <c r="Y1073" i="31"/>
  <c r="AA1073" i="31" s="1"/>
  <c r="Y223" i="31"/>
  <c r="AA223" i="31" s="1"/>
  <c r="Y101" i="31"/>
  <c r="AA101" i="31" s="1"/>
  <c r="Y641" i="31"/>
  <c r="AA641" i="31" s="1"/>
  <c r="Y665" i="31"/>
  <c r="AA665" i="31" s="1"/>
  <c r="Z919" i="31"/>
  <c r="Y513" i="31"/>
  <c r="AA513" i="31" s="1"/>
  <c r="Y577" i="31"/>
  <c r="AA577" i="31" s="1"/>
  <c r="Y983" i="31"/>
  <c r="AA983" i="31" s="1"/>
  <c r="Y1129" i="31"/>
  <c r="AA1129" i="31" s="1"/>
  <c r="Z157" i="31"/>
  <c r="Z381" i="31"/>
  <c r="Y447" i="31"/>
  <c r="AA447" i="31" s="1"/>
  <c r="Z595" i="31"/>
  <c r="Y633" i="31"/>
  <c r="AA633" i="31" s="1"/>
  <c r="Y807" i="31"/>
  <c r="AA807" i="31" s="1"/>
  <c r="Z847" i="31"/>
  <c r="Z463" i="31"/>
  <c r="Z975" i="31"/>
  <c r="Z329" i="31"/>
  <c r="Z479" i="31"/>
  <c r="Y575" i="31"/>
  <c r="AA575" i="31" s="1"/>
  <c r="Y625" i="31"/>
  <c r="AA625" i="31" s="1"/>
  <c r="Z799" i="31"/>
  <c r="Y917" i="31"/>
  <c r="AA917" i="31" s="1"/>
  <c r="Z1131" i="31"/>
  <c r="Z429" i="31"/>
  <c r="Z449" i="31"/>
  <c r="Y471" i="31"/>
  <c r="AA471" i="31" s="1"/>
  <c r="Z489" i="31"/>
  <c r="Y493" i="31"/>
  <c r="AA493" i="31" s="1"/>
  <c r="Y585" i="31"/>
  <c r="AA585" i="31" s="1"/>
  <c r="Y601" i="31"/>
  <c r="AA601" i="31" s="1"/>
  <c r="Y657" i="31"/>
  <c r="AA657" i="31" s="1"/>
  <c r="Y673" i="31"/>
  <c r="AA673" i="31" s="1"/>
  <c r="Y853" i="31"/>
  <c r="AA853" i="31" s="1"/>
  <c r="Y949" i="31"/>
  <c r="AA949" i="31" s="1"/>
  <c r="Y977" i="31"/>
  <c r="AA977" i="31" s="1"/>
  <c r="Z985" i="31"/>
  <c r="Y989" i="31"/>
  <c r="AA989" i="31" s="1"/>
  <c r="Y1025" i="31"/>
  <c r="AA1025" i="31" s="1"/>
  <c r="Y1061" i="31"/>
  <c r="AA1061" i="31" s="1"/>
  <c r="Z1105" i="31"/>
  <c r="Y49" i="31"/>
  <c r="AA49" i="31" s="1"/>
  <c r="Z183" i="31"/>
  <c r="Z331" i="31"/>
  <c r="Y1169" i="31"/>
  <c r="AA1169" i="31" s="1"/>
  <c r="Z441" i="31"/>
  <c r="Y553" i="31"/>
  <c r="AA553" i="31" s="1"/>
  <c r="Y885" i="31"/>
  <c r="AA885" i="31" s="1"/>
  <c r="Y993" i="31"/>
  <c r="AA993" i="31" s="1"/>
  <c r="Y1135" i="31"/>
  <c r="AA1135" i="31" s="1"/>
  <c r="Z111" i="31"/>
  <c r="Y537" i="31"/>
  <c r="AA537" i="31" s="1"/>
  <c r="Y607" i="31"/>
  <c r="AA607" i="31" s="1"/>
  <c r="Z713" i="31"/>
  <c r="Y753" i="31"/>
  <c r="AA753" i="31" s="1"/>
  <c r="Y765" i="31"/>
  <c r="AA765" i="31" s="1"/>
  <c r="Y925" i="31"/>
  <c r="AA925" i="31" s="1"/>
  <c r="Z1071" i="31"/>
  <c r="Y1079" i="31"/>
  <c r="AA1079" i="31" s="1"/>
  <c r="Z1097" i="31"/>
  <c r="Z219" i="31"/>
  <c r="Z437" i="31"/>
  <c r="Y455" i="31"/>
  <c r="AA455" i="31" s="1"/>
  <c r="Z481" i="31"/>
  <c r="Y545" i="31"/>
  <c r="AA545" i="31" s="1"/>
  <c r="Z651" i="31"/>
  <c r="Y655" i="31"/>
  <c r="AA655" i="31" s="1"/>
  <c r="Z667" i="31"/>
  <c r="Y671" i="31"/>
  <c r="AA671" i="31" s="1"/>
  <c r="Z889" i="31"/>
  <c r="Y893" i="31"/>
  <c r="AA893" i="31" s="1"/>
  <c r="Z1031" i="31"/>
  <c r="Y505" i="31"/>
  <c r="AA505" i="31" s="1"/>
  <c r="Z643" i="31"/>
  <c r="Y745" i="31"/>
  <c r="AA745" i="31" s="1"/>
  <c r="Z991" i="31"/>
  <c r="Y999" i="31"/>
  <c r="AA999" i="31" s="1"/>
  <c r="Y951" i="31"/>
  <c r="AA951" i="31" s="1"/>
  <c r="Y965" i="31"/>
  <c r="AA965" i="31" s="1"/>
  <c r="Y1055" i="31"/>
  <c r="AA1055" i="31" s="1"/>
  <c r="Y1063" i="31"/>
  <c r="AA1063" i="31" s="1"/>
  <c r="Y1095" i="31"/>
  <c r="AA1095" i="31" s="1"/>
  <c r="Y63" i="31"/>
  <c r="AA63" i="31" s="1"/>
  <c r="Y1161" i="31"/>
  <c r="AA1161" i="31" s="1"/>
  <c r="Y225" i="31"/>
  <c r="AA225" i="31" s="1"/>
  <c r="Z409" i="31"/>
  <c r="Y423" i="31"/>
  <c r="AA423" i="31" s="1"/>
  <c r="Z523" i="31"/>
  <c r="Y527" i="31"/>
  <c r="AA527" i="31" s="1"/>
  <c r="Z539" i="31"/>
  <c r="Y543" i="31"/>
  <c r="AA543" i="31" s="1"/>
  <c r="Y681" i="31"/>
  <c r="AA681" i="31" s="1"/>
  <c r="Z715" i="31"/>
  <c r="Y719" i="31"/>
  <c r="AA719" i="31" s="1"/>
  <c r="Y737" i="31"/>
  <c r="AA737" i="31" s="1"/>
  <c r="Z783" i="31"/>
  <c r="Z793" i="31"/>
  <c r="Y801" i="31"/>
  <c r="AA801" i="31" s="1"/>
  <c r="Z809" i="31"/>
  <c r="Y813" i="31"/>
  <c r="AA813" i="31" s="1"/>
  <c r="Z823" i="31"/>
  <c r="Z879" i="31"/>
  <c r="Z1009" i="31"/>
  <c r="Z1041" i="31"/>
  <c r="Y267" i="31"/>
  <c r="AA267" i="31" s="1"/>
  <c r="Z215" i="31"/>
  <c r="Z1141" i="31"/>
  <c r="Z439" i="31"/>
  <c r="AR603" i="8"/>
  <c r="Y407" i="31"/>
  <c r="AA407" i="31" s="1"/>
  <c r="Z457" i="31"/>
  <c r="Z465" i="31"/>
  <c r="Z579" i="31"/>
  <c r="Z603" i="31"/>
  <c r="Z707" i="31"/>
  <c r="Z791" i="31"/>
  <c r="Y837" i="31"/>
  <c r="AA837" i="31" s="1"/>
  <c r="Y869" i="31"/>
  <c r="AA869" i="31" s="1"/>
  <c r="Y901" i="31"/>
  <c r="AA901" i="31" s="1"/>
  <c r="Y933" i="31"/>
  <c r="AA933" i="31" s="1"/>
  <c r="Z961" i="31"/>
  <c r="Y1013" i="31"/>
  <c r="AA1013" i="31" s="1"/>
  <c r="Z211" i="31"/>
  <c r="Z143" i="31"/>
  <c r="Z257" i="31"/>
  <c r="Z79" i="31"/>
  <c r="Z309" i="31"/>
  <c r="Y179" i="31"/>
  <c r="AA179" i="31" s="1"/>
  <c r="Z117" i="31"/>
  <c r="Y99" i="31"/>
  <c r="AA99" i="31" s="1"/>
  <c r="Z159" i="31"/>
  <c r="Y345" i="31"/>
  <c r="AA345" i="31" s="1"/>
  <c r="Z507" i="31"/>
  <c r="Y511" i="31"/>
  <c r="AA511" i="31" s="1"/>
  <c r="Y561" i="31"/>
  <c r="AA561" i="31" s="1"/>
  <c r="Y569" i="31"/>
  <c r="AA569" i="31" s="1"/>
  <c r="Z611" i="31"/>
  <c r="Z635" i="31"/>
  <c r="Y639" i="31"/>
  <c r="AA639" i="31" s="1"/>
  <c r="Y689" i="31"/>
  <c r="AA689" i="31" s="1"/>
  <c r="Y697" i="31"/>
  <c r="AA697" i="31" s="1"/>
  <c r="Z723" i="31"/>
  <c r="Y769" i="31"/>
  <c r="AA769" i="31" s="1"/>
  <c r="Z777" i="31"/>
  <c r="Y781" i="31"/>
  <c r="AA781" i="31" s="1"/>
  <c r="Y817" i="31"/>
  <c r="AA817" i="31" s="1"/>
  <c r="Z831" i="31"/>
  <c r="Z841" i="31"/>
  <c r="Y845" i="31"/>
  <c r="AA845" i="31" s="1"/>
  <c r="Z863" i="31"/>
  <c r="Z873" i="31"/>
  <c r="Y877" i="31"/>
  <c r="AA877" i="31" s="1"/>
  <c r="Z895" i="31"/>
  <c r="Z905" i="31"/>
  <c r="Y909" i="31"/>
  <c r="AA909" i="31" s="1"/>
  <c r="Z927" i="31"/>
  <c r="Z937" i="31"/>
  <c r="Y941" i="31"/>
  <c r="AA941" i="31" s="1"/>
  <c r="Z959" i="31"/>
  <c r="Z1017" i="31"/>
  <c r="Y1021" i="31"/>
  <c r="AA1021" i="31" s="1"/>
  <c r="Y1047" i="31"/>
  <c r="AA1047" i="31" s="1"/>
  <c r="Y1057" i="31"/>
  <c r="AA1057" i="31" s="1"/>
  <c r="Y1087" i="31"/>
  <c r="AA1087" i="31" s="1"/>
  <c r="Z231" i="31"/>
  <c r="Z497" i="31"/>
  <c r="Z627" i="31"/>
  <c r="Z739" i="31"/>
  <c r="Z747" i="31"/>
  <c r="Y751" i="31"/>
  <c r="AA751" i="31" s="1"/>
  <c r="Y785" i="31"/>
  <c r="AA785" i="31" s="1"/>
  <c r="Y821" i="31"/>
  <c r="AA821" i="31" s="1"/>
  <c r="Y849" i="31"/>
  <c r="AA849" i="31" s="1"/>
  <c r="Y881" i="31"/>
  <c r="AA881" i="31" s="1"/>
  <c r="Y913" i="31"/>
  <c r="AA913" i="31" s="1"/>
  <c r="Y945" i="31"/>
  <c r="AA945" i="31" s="1"/>
  <c r="Y997" i="31"/>
  <c r="AA997" i="31" s="1"/>
  <c r="Y1077" i="31"/>
  <c r="AA1077" i="31" s="1"/>
  <c r="Z373" i="31"/>
  <c r="Y137" i="31"/>
  <c r="AA137" i="31" s="1"/>
  <c r="Y55" i="31"/>
  <c r="AA55" i="31" s="1"/>
  <c r="Z109" i="31"/>
  <c r="Z91" i="31"/>
  <c r="Z1145" i="31"/>
  <c r="Y337" i="31"/>
  <c r="AA337" i="31" s="1"/>
  <c r="Z499" i="31"/>
  <c r="Y487" i="31"/>
  <c r="AA487" i="31" s="1"/>
  <c r="Z531" i="31"/>
  <c r="Z555" i="31"/>
  <c r="Y559" i="31"/>
  <c r="AA559" i="31" s="1"/>
  <c r="Y609" i="31"/>
  <c r="AA609" i="31" s="1"/>
  <c r="Y617" i="31"/>
  <c r="AA617" i="31" s="1"/>
  <c r="Z659" i="31"/>
  <c r="Z683" i="31"/>
  <c r="Y687" i="31"/>
  <c r="AA687" i="31" s="1"/>
  <c r="Y721" i="31"/>
  <c r="AA721" i="31" s="1"/>
  <c r="Y729" i="31"/>
  <c r="AA729" i="31" s="1"/>
  <c r="Z767" i="31"/>
  <c r="Y775" i="31"/>
  <c r="AA775" i="31" s="1"/>
  <c r="Y797" i="31"/>
  <c r="AA797" i="31" s="1"/>
  <c r="Z815" i="31"/>
  <c r="Z825" i="31"/>
  <c r="Y839" i="31"/>
  <c r="AA839" i="31" s="1"/>
  <c r="Y871" i="31"/>
  <c r="AA871" i="31" s="1"/>
  <c r="Y903" i="31"/>
  <c r="AA903" i="31" s="1"/>
  <c r="Y935" i="31"/>
  <c r="AA935" i="31" s="1"/>
  <c r="Z1001" i="31"/>
  <c r="Y1005" i="31"/>
  <c r="AA1005" i="31" s="1"/>
  <c r="Y1015" i="31"/>
  <c r="AA1015" i="31" s="1"/>
  <c r="Y1039" i="31"/>
  <c r="AA1039" i="31" s="1"/>
  <c r="Y1045" i="31"/>
  <c r="AA1045" i="31" s="1"/>
  <c r="Z1081" i="31"/>
  <c r="Y1085" i="31"/>
  <c r="AA1085" i="31" s="1"/>
  <c r="Y1103" i="31"/>
  <c r="AA1103" i="31" s="1"/>
  <c r="Z279" i="31"/>
  <c r="Y307" i="31"/>
  <c r="AA307" i="31" s="1"/>
  <c r="Z181" i="31"/>
  <c r="Y175" i="31"/>
  <c r="AA175" i="31" s="1"/>
  <c r="Z75" i="31"/>
  <c r="Z325" i="31"/>
  <c r="Z425" i="31"/>
  <c r="Z547" i="31"/>
  <c r="Z571" i="31"/>
  <c r="Z675" i="31"/>
  <c r="Z699" i="31"/>
  <c r="Z911" i="31"/>
  <c r="Z921" i="31"/>
  <c r="Z943" i="31"/>
  <c r="Z953" i="31"/>
  <c r="Y957" i="31"/>
  <c r="AA957" i="31" s="1"/>
  <c r="Y981" i="31"/>
  <c r="AA981" i="31" s="1"/>
  <c r="Y1023" i="31"/>
  <c r="AA1023" i="31" s="1"/>
  <c r="Y1029" i="31"/>
  <c r="AA1029" i="31" s="1"/>
  <c r="Z1065" i="31"/>
  <c r="Y1069" i="31"/>
  <c r="AA1069" i="31" s="1"/>
  <c r="Z281" i="31"/>
  <c r="Y151" i="31"/>
  <c r="AA151" i="31" s="1"/>
  <c r="Z1173" i="31"/>
  <c r="Y89" i="31"/>
  <c r="AA89" i="31" s="1"/>
  <c r="Z339" i="31"/>
  <c r="Z473" i="31"/>
  <c r="Y477" i="31"/>
  <c r="AA477" i="31" s="1"/>
  <c r="Z563" i="31"/>
  <c r="Z691" i="31"/>
  <c r="Y805" i="31"/>
  <c r="AA805" i="31" s="1"/>
  <c r="Y833" i="31"/>
  <c r="AA833" i="31" s="1"/>
  <c r="Y865" i="31"/>
  <c r="AA865" i="31" s="1"/>
  <c r="Y897" i="31"/>
  <c r="AA897" i="31" s="1"/>
  <c r="Y929" i="31"/>
  <c r="AA929" i="31" s="1"/>
  <c r="Z1049" i="31"/>
  <c r="Y1053" i="31"/>
  <c r="AA1053" i="31" s="1"/>
  <c r="Z1089" i="31"/>
  <c r="Y1093" i="31"/>
  <c r="AA1093" i="31" s="1"/>
  <c r="Y405" i="31"/>
  <c r="AA405" i="31" s="1"/>
  <c r="Y1127" i="31"/>
  <c r="AA1127" i="31" s="1"/>
  <c r="Y59" i="31"/>
  <c r="AA59" i="31" s="1"/>
  <c r="Y153" i="31"/>
  <c r="AA153" i="31" s="1"/>
  <c r="Y69" i="31"/>
  <c r="AA69" i="31" s="1"/>
  <c r="Y421" i="31"/>
  <c r="AA421" i="31" s="1"/>
  <c r="Y1167" i="31"/>
  <c r="AA1167" i="31" s="1"/>
  <c r="Z443" i="31"/>
  <c r="Y443" i="31"/>
  <c r="AA443" i="31" s="1"/>
  <c r="Z453" i="31"/>
  <c r="Y453" i="31"/>
  <c r="AA453" i="31" s="1"/>
  <c r="Z475" i="31"/>
  <c r="Y475" i="31"/>
  <c r="AA475" i="31" s="1"/>
  <c r="Y403" i="31"/>
  <c r="AA403" i="31" s="1"/>
  <c r="Y1123" i="31"/>
  <c r="AA1123" i="31" s="1"/>
  <c r="Y389" i="31"/>
  <c r="AA389" i="31" s="1"/>
  <c r="Y189" i="31"/>
  <c r="AA189" i="31" s="1"/>
  <c r="Y207" i="31"/>
  <c r="AA207" i="31" s="1"/>
  <c r="Y419" i="31"/>
  <c r="AA419" i="31" s="1"/>
  <c r="Y1165" i="31"/>
  <c r="AA1165" i="31" s="1"/>
  <c r="Y1163" i="31"/>
  <c r="AA1163" i="31" s="1"/>
  <c r="Y1119" i="31"/>
  <c r="AA1119" i="31" s="1"/>
  <c r="Y1153" i="31"/>
  <c r="AA1153" i="31" s="1"/>
  <c r="Y369" i="31"/>
  <c r="AA369" i="31" s="1"/>
  <c r="Y427" i="31"/>
  <c r="AA427" i="31" s="1"/>
  <c r="Y435" i="31"/>
  <c r="AA435" i="31" s="1"/>
  <c r="Y461" i="31"/>
  <c r="AA461" i="31" s="1"/>
  <c r="Z491" i="31"/>
  <c r="Y491" i="31"/>
  <c r="AA491" i="31" s="1"/>
  <c r="Y1155" i="31"/>
  <c r="AA1155" i="31" s="1"/>
  <c r="Y1117" i="31"/>
  <c r="AA1117" i="31" s="1"/>
  <c r="Y1151" i="31"/>
  <c r="AA1151" i="31" s="1"/>
  <c r="Y221" i="31"/>
  <c r="AA221" i="31" s="1"/>
  <c r="Y401" i="31"/>
  <c r="AA401" i="31" s="1"/>
  <c r="Y433" i="31"/>
  <c r="AA433" i="31" s="1"/>
  <c r="Y1137" i="31"/>
  <c r="AA1137" i="31" s="1"/>
  <c r="Y1115" i="31"/>
  <c r="AA1115" i="31" s="1"/>
  <c r="Y1139" i="31"/>
  <c r="AA1139" i="31" s="1"/>
  <c r="Y395" i="31"/>
  <c r="AA395" i="31" s="1"/>
  <c r="Y251" i="31"/>
  <c r="AA251" i="31" s="1"/>
  <c r="Y187" i="31"/>
  <c r="AA187" i="31" s="1"/>
  <c r="Z459" i="31"/>
  <c r="Y459" i="31"/>
  <c r="AA459" i="31" s="1"/>
  <c r="Z469" i="31"/>
  <c r="Y469" i="31"/>
  <c r="AA469" i="31" s="1"/>
  <c r="Y383" i="31"/>
  <c r="AA383" i="31" s="1"/>
  <c r="Y411" i="31"/>
  <c r="AA411" i="31" s="1"/>
  <c r="Y1133" i="31"/>
  <c r="AA1133" i="31" s="1"/>
  <c r="Y147" i="31"/>
  <c r="AA147" i="31" s="1"/>
  <c r="Y393" i="31"/>
  <c r="AA393" i="31" s="1"/>
  <c r="Y243" i="31"/>
  <c r="AA243" i="31" s="1"/>
  <c r="Y377" i="31"/>
  <c r="AA377" i="31" s="1"/>
  <c r="Y431" i="31"/>
  <c r="AA431" i="31" s="1"/>
  <c r="Y445" i="31"/>
  <c r="AA445" i="31" s="1"/>
  <c r="Y485" i="31"/>
  <c r="AA485" i="31" s="1"/>
  <c r="Y503" i="31"/>
  <c r="AA503" i="31" s="1"/>
  <c r="Y519" i="31"/>
  <c r="AA519" i="31" s="1"/>
  <c r="Y535" i="31"/>
  <c r="AA535" i="31" s="1"/>
  <c r="Y551" i="31"/>
  <c r="AA551" i="31" s="1"/>
  <c r="Y567" i="31"/>
  <c r="AA567" i="31" s="1"/>
  <c r="Y583" i="31"/>
  <c r="AA583" i="31" s="1"/>
  <c r="Y599" i="31"/>
  <c r="AA599" i="31" s="1"/>
  <c r="Y615" i="31"/>
  <c r="AA615" i="31" s="1"/>
  <c r="Y631" i="31"/>
  <c r="AA631" i="31" s="1"/>
  <c r="Y647" i="31"/>
  <c r="AA647" i="31" s="1"/>
  <c r="Y663" i="31"/>
  <c r="AA663" i="31" s="1"/>
  <c r="Y679" i="31"/>
  <c r="AA679" i="31" s="1"/>
  <c r="Y695" i="31"/>
  <c r="AA695" i="31" s="1"/>
  <c r="Y711" i="31"/>
  <c r="AA711" i="31" s="1"/>
  <c r="Y727" i="31"/>
  <c r="AA727" i="31" s="1"/>
  <c r="Y743" i="31"/>
  <c r="AA743" i="31" s="1"/>
  <c r="Y759" i="31"/>
  <c r="AA759" i="31" s="1"/>
  <c r="Z787" i="31"/>
  <c r="Y787" i="31"/>
  <c r="AA787" i="31" s="1"/>
  <c r="Y451" i="31"/>
  <c r="AA451" i="31" s="1"/>
  <c r="Y467" i="31"/>
  <c r="AA467" i="31" s="1"/>
  <c r="Y483" i="31"/>
  <c r="AA483" i="31" s="1"/>
  <c r="Y501" i="31"/>
  <c r="AA501" i="31" s="1"/>
  <c r="Y517" i="31"/>
  <c r="AA517" i="31" s="1"/>
  <c r="Y533" i="31"/>
  <c r="AA533" i="31" s="1"/>
  <c r="Y549" i="31"/>
  <c r="AA549" i="31" s="1"/>
  <c r="Y565" i="31"/>
  <c r="AA565" i="31" s="1"/>
  <c r="Y581" i="31"/>
  <c r="AA581" i="31" s="1"/>
  <c r="Y597" i="31"/>
  <c r="AA597" i="31" s="1"/>
  <c r="Y613" i="31"/>
  <c r="AA613" i="31" s="1"/>
  <c r="Y629" i="31"/>
  <c r="AA629" i="31" s="1"/>
  <c r="Y645" i="31"/>
  <c r="AA645" i="31" s="1"/>
  <c r="Y661" i="31"/>
  <c r="AA661" i="31" s="1"/>
  <c r="Y677" i="31"/>
  <c r="AA677" i="31" s="1"/>
  <c r="Y693" i="31"/>
  <c r="AA693" i="31" s="1"/>
  <c r="Y709" i="31"/>
  <c r="AA709" i="31" s="1"/>
  <c r="Y725" i="31"/>
  <c r="AA725" i="31" s="1"/>
  <c r="Y741" i="31"/>
  <c r="AA741" i="31" s="1"/>
  <c r="Y757" i="31"/>
  <c r="AA757" i="31" s="1"/>
  <c r="Z771" i="31"/>
  <c r="Z811" i="31"/>
  <c r="Y811" i="31"/>
  <c r="AA811" i="31" s="1"/>
  <c r="Z835" i="31"/>
  <c r="Y835" i="31"/>
  <c r="AA835" i="31" s="1"/>
  <c r="Y755" i="31"/>
  <c r="AA755" i="31" s="1"/>
  <c r="Z795" i="31"/>
  <c r="Y795" i="31"/>
  <c r="AA795" i="31" s="1"/>
  <c r="Z819" i="31"/>
  <c r="Y819" i="31"/>
  <c r="AA819" i="31" s="1"/>
  <c r="Y509" i="31"/>
  <c r="AA509" i="31" s="1"/>
  <c r="Y525" i="31"/>
  <c r="AA525" i="31" s="1"/>
  <c r="Y541" i="31"/>
  <c r="AA541" i="31" s="1"/>
  <c r="Y557" i="31"/>
  <c r="AA557" i="31" s="1"/>
  <c r="Y573" i="31"/>
  <c r="AA573" i="31" s="1"/>
  <c r="Y589" i="31"/>
  <c r="AA589" i="31" s="1"/>
  <c r="Y605" i="31"/>
  <c r="AA605" i="31" s="1"/>
  <c r="Y621" i="31"/>
  <c r="AA621" i="31" s="1"/>
  <c r="Y637" i="31"/>
  <c r="AA637" i="31" s="1"/>
  <c r="Y653" i="31"/>
  <c r="AA653" i="31" s="1"/>
  <c r="Y669" i="31"/>
  <c r="AA669" i="31" s="1"/>
  <c r="Y685" i="31"/>
  <c r="AA685" i="31" s="1"/>
  <c r="Y701" i="31"/>
  <c r="AA701" i="31" s="1"/>
  <c r="Y717" i="31"/>
  <c r="AA717" i="31" s="1"/>
  <c r="Y733" i="31"/>
  <c r="AA733" i="31" s="1"/>
  <c r="Y749" i="31"/>
  <c r="AA749" i="31" s="1"/>
  <c r="Z763" i="31"/>
  <c r="Y763" i="31"/>
  <c r="AA763" i="31" s="1"/>
  <c r="Z779" i="31"/>
  <c r="Y779" i="31"/>
  <c r="AA779" i="31" s="1"/>
  <c r="Y789" i="31"/>
  <c r="AA789" i="31" s="1"/>
  <c r="Y773" i="31"/>
  <c r="AA773" i="31" s="1"/>
  <c r="Z803" i="31"/>
  <c r="Y803" i="31"/>
  <c r="AA803" i="31" s="1"/>
  <c r="Z827" i="31"/>
  <c r="Y827" i="31"/>
  <c r="AA827" i="31" s="1"/>
  <c r="Y843" i="31"/>
  <c r="AA843" i="31" s="1"/>
  <c r="Y859" i="31"/>
  <c r="AA859" i="31" s="1"/>
  <c r="Y875" i="31"/>
  <c r="AA875" i="31" s="1"/>
  <c r="Y891" i="31"/>
  <c r="AA891" i="31" s="1"/>
  <c r="Y907" i="31"/>
  <c r="AA907" i="31" s="1"/>
  <c r="Y923" i="31"/>
  <c r="AA923" i="31" s="1"/>
  <c r="Y939" i="31"/>
  <c r="AA939" i="31" s="1"/>
  <c r="Y955" i="31"/>
  <c r="AA955" i="31" s="1"/>
  <c r="Y971" i="31"/>
  <c r="AA971" i="31" s="1"/>
  <c r="Y987" i="31"/>
  <c r="AA987" i="31" s="1"/>
  <c r="Y1003" i="31"/>
  <c r="AA1003" i="31" s="1"/>
  <c r="Y1019" i="31"/>
  <c r="AA1019" i="31" s="1"/>
  <c r="Y1035" i="31"/>
  <c r="AA1035" i="31" s="1"/>
  <c r="Y1051" i="31"/>
  <c r="AA1051" i="31" s="1"/>
  <c r="Y1067" i="31"/>
  <c r="AA1067" i="31" s="1"/>
  <c r="Y1083" i="31"/>
  <c r="AA1083" i="31" s="1"/>
  <c r="Y1099" i="31"/>
  <c r="AA1099" i="31" s="1"/>
  <c r="Z275" i="31"/>
  <c r="Y275" i="31"/>
  <c r="AA275" i="31" s="1"/>
  <c r="Z191" i="31"/>
  <c r="Y191" i="31"/>
  <c r="AA191" i="31" s="1"/>
  <c r="Y851" i="31"/>
  <c r="AA851" i="31" s="1"/>
  <c r="Y867" i="31"/>
  <c r="AA867" i="31" s="1"/>
  <c r="Y883" i="31"/>
  <c r="AA883" i="31" s="1"/>
  <c r="Y899" i="31"/>
  <c r="AA899" i="31" s="1"/>
  <c r="Y915" i="31"/>
  <c r="AA915" i="31" s="1"/>
  <c r="Y931" i="31"/>
  <c r="AA931" i="31" s="1"/>
  <c r="Y947" i="31"/>
  <c r="AA947" i="31" s="1"/>
  <c r="Y963" i="31"/>
  <c r="AA963" i="31" s="1"/>
  <c r="Y979" i="31"/>
  <c r="AA979" i="31" s="1"/>
  <c r="Y995" i="31"/>
  <c r="AA995" i="31" s="1"/>
  <c r="Y1011" i="31"/>
  <c r="AA1011" i="31" s="1"/>
  <c r="Y1027" i="31"/>
  <c r="AA1027" i="31" s="1"/>
  <c r="Y1043" i="31"/>
  <c r="AA1043" i="31" s="1"/>
  <c r="Y1059" i="31"/>
  <c r="AA1059" i="31" s="1"/>
  <c r="Y1075" i="31"/>
  <c r="AA1075" i="31" s="1"/>
  <c r="Y1091" i="31"/>
  <c r="AA1091" i="31" s="1"/>
  <c r="Z1101" i="31"/>
  <c r="Y1101" i="31"/>
  <c r="AA1101" i="31" s="1"/>
  <c r="Z305" i="31"/>
  <c r="Y305" i="31"/>
  <c r="AA305" i="31" s="1"/>
  <c r="Z1107" i="31"/>
  <c r="Z283" i="31"/>
  <c r="Z311" i="31"/>
  <c r="Z271" i="31"/>
  <c r="Z365" i="31"/>
  <c r="Z265" i="31"/>
  <c r="Z343" i="31"/>
  <c r="Z125" i="31"/>
  <c r="Z107" i="31"/>
  <c r="Z259" i="31"/>
  <c r="Z1143" i="31"/>
  <c r="Z177" i="31"/>
  <c r="Z353" i="31"/>
  <c r="Z371" i="31"/>
  <c r="Z83" i="31"/>
  <c r="Z93" i="31"/>
  <c r="Y163" i="31"/>
  <c r="AA163" i="31" s="1"/>
  <c r="Y253" i="31"/>
  <c r="AA253" i="31" s="1"/>
  <c r="Y19" i="31"/>
  <c r="AA19" i="31" s="1"/>
  <c r="Y293" i="31"/>
  <c r="AA293" i="31" s="1"/>
  <c r="Y205" i="31"/>
  <c r="AA205" i="31" s="1"/>
  <c r="Y171" i="31"/>
  <c r="AA171" i="31" s="1"/>
  <c r="Y61" i="31"/>
  <c r="AA61" i="31" s="1"/>
  <c r="Y139" i="31"/>
  <c r="AA139" i="31" s="1"/>
  <c r="Y53" i="31"/>
  <c r="AA53" i="31" s="1"/>
  <c r="Y193" i="31"/>
  <c r="AA193" i="31" s="1"/>
  <c r="Y1125" i="31"/>
  <c r="AA1125" i="31" s="1"/>
  <c r="Y1159" i="31"/>
  <c r="AA1159" i="31" s="1"/>
  <c r="Y263" i="31"/>
  <c r="AA263" i="31" s="1"/>
  <c r="Y233" i="31"/>
  <c r="AA233" i="31" s="1"/>
  <c r="Y5" i="31"/>
  <c r="AA5" i="31" s="1"/>
  <c r="Y87" i="31"/>
  <c r="AA87" i="31" s="1"/>
  <c r="Y213" i="31"/>
  <c r="AA213" i="31" s="1"/>
  <c r="Y1171" i="31"/>
  <c r="AA1171" i="31" s="1"/>
  <c r="Y303" i="31"/>
  <c r="AA303" i="31" s="1"/>
  <c r="Y185" i="31"/>
  <c r="AA185" i="31" s="1"/>
  <c r="Y327" i="31"/>
  <c r="AA327" i="31" s="1"/>
  <c r="Y167" i="31"/>
  <c r="AA167" i="31" s="1"/>
  <c r="Y67" i="31"/>
  <c r="AA67" i="31" s="1"/>
  <c r="Y355" i="31"/>
  <c r="AA355" i="31" s="1"/>
  <c r="Y255" i="31"/>
  <c r="AA255" i="31" s="1"/>
  <c r="Y341" i="31"/>
  <c r="AA341" i="31" s="1"/>
  <c r="Y239" i="31"/>
  <c r="AA239" i="31" s="1"/>
  <c r="Y113" i="31"/>
  <c r="AA113" i="31" s="1"/>
  <c r="Y351" i="31"/>
  <c r="AA351" i="31" s="1"/>
  <c r="Y161" i="31"/>
  <c r="AA161" i="31" s="1"/>
  <c r="Y1121" i="31"/>
  <c r="AA1121" i="31" s="1"/>
  <c r="Y1157" i="31"/>
  <c r="AA1157" i="31" s="1"/>
  <c r="Y199" i="31"/>
  <c r="AA199" i="31" s="1"/>
  <c r="Y133" i="31"/>
  <c r="AA133" i="31" s="1"/>
  <c r="Y195" i="31"/>
  <c r="AA195" i="31" s="1"/>
  <c r="Y85" i="31"/>
  <c r="AA85" i="31" s="1"/>
  <c r="Y201" i="31"/>
  <c r="AA201" i="31" s="1"/>
  <c r="Y1113" i="31"/>
  <c r="AA1113" i="31" s="1"/>
  <c r="Y301" i="31"/>
  <c r="AA301" i="31" s="1"/>
  <c r="Y317" i="31"/>
  <c r="AA317" i="31" s="1"/>
  <c r="Y165" i="31"/>
  <c r="AA165" i="31" s="1"/>
  <c r="Y297" i="31"/>
  <c r="AA297" i="31" s="1"/>
  <c r="Y227" i="31"/>
  <c r="AA227" i="31" s="1"/>
  <c r="Y359" i="31"/>
  <c r="AA359" i="31" s="1"/>
  <c r="Y245" i="31"/>
  <c r="AA245" i="31" s="1"/>
  <c r="Y135" i="31"/>
  <c r="AA135" i="31" s="1"/>
  <c r="Y169" i="31"/>
  <c r="AA169" i="31" s="1"/>
  <c r="Y323" i="31"/>
  <c r="AA323" i="31" s="1"/>
  <c r="Y235" i="31"/>
  <c r="AA235" i="31" s="1"/>
  <c r="Y229" i="31"/>
  <c r="AA229" i="31" s="1"/>
  <c r="Y155" i="31"/>
  <c r="AA155" i="31" s="1"/>
  <c r="Y261" i="31"/>
  <c r="AA261" i="31" s="1"/>
  <c r="Y129" i="31"/>
  <c r="AA129" i="31" s="1"/>
  <c r="Y123" i="31"/>
  <c r="AA123" i="31" s="1"/>
  <c r="Y1149" i="31"/>
  <c r="AA1149" i="31" s="1"/>
  <c r="Y65" i="31"/>
  <c r="AA65" i="31" s="1"/>
  <c r="Y51" i="31"/>
  <c r="AA51" i="31" s="1"/>
  <c r="Y81" i="31"/>
  <c r="AA81" i="31" s="1"/>
  <c r="Y197" i="31"/>
  <c r="AA197" i="31" s="1"/>
  <c r="Y1111" i="31"/>
  <c r="AA1111" i="31" s="1"/>
  <c r="Y299" i="31"/>
  <c r="AA299" i="31" s="1"/>
  <c r="Y315" i="31"/>
  <c r="AA315" i="31" s="1"/>
  <c r="Y247" i="31"/>
  <c r="AA247" i="31" s="1"/>
  <c r="Y57" i="31"/>
  <c r="AA57" i="31" s="1"/>
  <c r="Y31" i="31"/>
  <c r="AA31" i="31" s="1"/>
  <c r="Y173" i="31"/>
  <c r="AA173" i="31" s="1"/>
  <c r="Y145" i="31"/>
  <c r="AA145" i="31" s="1"/>
  <c r="Y105" i="31"/>
  <c r="AA105" i="31" s="1"/>
  <c r="Y149" i="31"/>
  <c r="AA149" i="31" s="1"/>
  <c r="Y291" i="31"/>
  <c r="AA291" i="31" s="1"/>
  <c r="Y131" i="31"/>
  <c r="AA131" i="31" s="1"/>
  <c r="Y335" i="31"/>
  <c r="AA335" i="31" s="1"/>
  <c r="Y1147" i="31"/>
  <c r="AA1147" i="31" s="1"/>
  <c r="Y319" i="31"/>
  <c r="AA319" i="31" s="1"/>
  <c r="Y347" i="31"/>
  <c r="AA347" i="31" s="1"/>
  <c r="Y97" i="31"/>
  <c r="AA97" i="31" s="1"/>
  <c r="Y1109" i="31"/>
  <c r="AA1109" i="31" s="1"/>
  <c r="Y287" i="31"/>
  <c r="AA287" i="31" s="1"/>
  <c r="Y313" i="31"/>
  <c r="AA313" i="31" s="1"/>
  <c r="Y217" i="31"/>
  <c r="AA217" i="31" s="1"/>
  <c r="Y115" i="31"/>
  <c r="AA115" i="31" s="1"/>
  <c r="Y103" i="31"/>
  <c r="AA103" i="31" s="1"/>
  <c r="Y363" i="31"/>
  <c r="AA363" i="31" s="1"/>
  <c r="Y209" i="31"/>
  <c r="AA209" i="31" s="1"/>
  <c r="Y71" i="31"/>
  <c r="AA71" i="31" s="1"/>
  <c r="Y127" i="31"/>
  <c r="AA127" i="31" s="1"/>
  <c r="Y121" i="31"/>
  <c r="AA121" i="31" s="1"/>
  <c r="Y277" i="31"/>
  <c r="AA277" i="31" s="1"/>
  <c r="Y41" i="31"/>
  <c r="AA41" i="31" s="1"/>
  <c r="Y357" i="31"/>
  <c r="AA357" i="31" s="1"/>
  <c r="Y241" i="31"/>
  <c r="AA241" i="31" s="1"/>
  <c r="Y77" i="31"/>
  <c r="AA77" i="31" s="1"/>
  <c r="Y95" i="31"/>
  <c r="AA95" i="31" s="1"/>
  <c r="DG2" i="30"/>
  <c r="DH151" i="30" s="1"/>
  <c r="H623" i="8" l="1"/>
  <c r="J623" i="8"/>
  <c r="DK155" i="30"/>
  <c r="DG151" i="30"/>
  <c r="N380" i="31" l="1"/>
  <c r="F380" i="31"/>
  <c r="O379" i="31"/>
  <c r="G379" i="31"/>
  <c r="M380" i="31"/>
  <c r="N379" i="31"/>
  <c r="F379" i="31"/>
  <c r="L380" i="31"/>
  <c r="M379" i="31"/>
  <c r="H379" i="31"/>
  <c r="K380" i="31"/>
  <c r="L379" i="31"/>
  <c r="J380" i="31"/>
  <c r="K379" i="31"/>
  <c r="P379" i="31"/>
  <c r="Q380" i="31"/>
  <c r="I380" i="31"/>
  <c r="J379" i="31"/>
  <c r="G380" i="31"/>
  <c r="P380" i="31"/>
  <c r="H380" i="31"/>
  <c r="Q379" i="31"/>
  <c r="I379" i="31"/>
  <c r="O380" i="31"/>
  <c r="M286" i="31"/>
  <c r="L285" i="31"/>
  <c r="N285" i="31"/>
  <c r="L286" i="31"/>
  <c r="K285" i="31"/>
  <c r="G286" i="31"/>
  <c r="K286" i="31"/>
  <c r="J285" i="31"/>
  <c r="F285" i="31"/>
  <c r="M285" i="31"/>
  <c r="J286" i="31"/>
  <c r="Q285" i="31"/>
  <c r="I285" i="31"/>
  <c r="O286" i="31"/>
  <c r="Q286" i="31"/>
  <c r="I286" i="31"/>
  <c r="P285" i="31"/>
  <c r="H285" i="31"/>
  <c r="F286" i="31"/>
  <c r="P286" i="31"/>
  <c r="H286" i="31"/>
  <c r="O285" i="31"/>
  <c r="G285" i="31"/>
  <c r="N286" i="31"/>
  <c r="L321" i="31"/>
  <c r="G322" i="31"/>
  <c r="O322" i="31"/>
  <c r="F319" i="31"/>
  <c r="N319" i="31"/>
  <c r="I320" i="31"/>
  <c r="Q320" i="31"/>
  <c r="G363" i="31"/>
  <c r="O363" i="31"/>
  <c r="J364" i="31"/>
  <c r="K331" i="31"/>
  <c r="F332" i="31"/>
  <c r="N332" i="31"/>
  <c r="L359" i="31"/>
  <c r="G360" i="31"/>
  <c r="O360" i="31"/>
  <c r="F233" i="31"/>
  <c r="N233" i="31"/>
  <c r="I234" i="31"/>
  <c r="Q234" i="31"/>
  <c r="H287" i="31"/>
  <c r="P287" i="31"/>
  <c r="K288" i="31"/>
  <c r="J197" i="31"/>
  <c r="M198" i="31"/>
  <c r="L103" i="31"/>
  <c r="G104" i="31"/>
  <c r="O104" i="31"/>
  <c r="F117" i="31"/>
  <c r="N117" i="31"/>
  <c r="I118" i="31"/>
  <c r="Q118" i="31"/>
  <c r="H241" i="31"/>
  <c r="P241" i="31"/>
  <c r="K242" i="31"/>
  <c r="J69" i="31"/>
  <c r="M70" i="31"/>
  <c r="L391" i="31"/>
  <c r="G392" i="31"/>
  <c r="O392" i="31"/>
  <c r="L1177" i="31"/>
  <c r="G1178" i="31"/>
  <c r="O1178" i="31"/>
  <c r="H21" i="31"/>
  <c r="P21" i="31"/>
  <c r="K22" i="31"/>
  <c r="L1175" i="31"/>
  <c r="G1176" i="31"/>
  <c r="O1176" i="31"/>
  <c r="H25" i="31"/>
  <c r="P25" i="31"/>
  <c r="K26" i="31"/>
  <c r="L1181" i="31"/>
  <c r="G1182" i="31"/>
  <c r="O1182" i="31"/>
  <c r="H45" i="31"/>
  <c r="P45" i="31"/>
  <c r="K46" i="31"/>
  <c r="J23" i="31"/>
  <c r="M24" i="31"/>
  <c r="F11" i="31"/>
  <c r="N11" i="31"/>
  <c r="I12" i="31"/>
  <c r="Q12" i="31"/>
  <c r="J41" i="31"/>
  <c r="M42" i="31"/>
  <c r="F9" i="31"/>
  <c r="N9" i="31"/>
  <c r="I10" i="31"/>
  <c r="Q10" i="31"/>
  <c r="M39" i="31"/>
  <c r="H40" i="31"/>
  <c r="P40" i="31"/>
  <c r="G13" i="31"/>
  <c r="O13" i="31"/>
  <c r="M321" i="31"/>
  <c r="H322" i="31"/>
  <c r="P322" i="31"/>
  <c r="G319" i="31"/>
  <c r="O319" i="31"/>
  <c r="J320" i="31"/>
  <c r="H363" i="31"/>
  <c r="P363" i="31"/>
  <c r="K364" i="31"/>
  <c r="L331" i="31"/>
  <c r="G332" i="31"/>
  <c r="O332" i="31"/>
  <c r="M359" i="31"/>
  <c r="H360" i="31"/>
  <c r="P360" i="31"/>
  <c r="G233" i="31"/>
  <c r="F321" i="31"/>
  <c r="N321" i="31"/>
  <c r="I322" i="31"/>
  <c r="Q322" i="31"/>
  <c r="H319" i="31"/>
  <c r="P319" i="31"/>
  <c r="K320" i="31"/>
  <c r="I363" i="31"/>
  <c r="Q363" i="31"/>
  <c r="L364" i="31"/>
  <c r="M331" i="31"/>
  <c r="H332" i="31"/>
  <c r="P332" i="31"/>
  <c r="F359" i="31"/>
  <c r="N359" i="31"/>
  <c r="I360" i="31"/>
  <c r="Q360" i="31"/>
  <c r="H233" i="31"/>
  <c r="P233" i="31"/>
  <c r="K234" i="31"/>
  <c r="J287" i="31"/>
  <c r="M288" i="31"/>
  <c r="L197" i="31"/>
  <c r="G198" i="31"/>
  <c r="O198" i="31"/>
  <c r="F103" i="31"/>
  <c r="N103" i="31"/>
  <c r="I104" i="31"/>
  <c r="Q104" i="31"/>
  <c r="H117" i="31"/>
  <c r="P117" i="31"/>
  <c r="K118" i="31"/>
  <c r="J241" i="31"/>
  <c r="M242" i="31"/>
  <c r="L69" i="31"/>
  <c r="G70" i="31"/>
  <c r="O70" i="31"/>
  <c r="F391" i="31"/>
  <c r="N391" i="31"/>
  <c r="I392" i="31"/>
  <c r="Q392" i="31"/>
  <c r="F1177" i="31"/>
  <c r="N1177" i="31"/>
  <c r="I1178" i="31"/>
  <c r="Q1178" i="31"/>
  <c r="J21" i="31"/>
  <c r="G321" i="31"/>
  <c r="O321" i="31"/>
  <c r="J322" i="31"/>
  <c r="I319" i="31"/>
  <c r="Q319" i="31"/>
  <c r="L320" i="31"/>
  <c r="J363" i="31"/>
  <c r="M364" i="31"/>
  <c r="F331" i="31"/>
  <c r="N331" i="31"/>
  <c r="I332" i="31"/>
  <c r="Q332" i="31"/>
  <c r="G359" i="31"/>
  <c r="O359" i="31"/>
  <c r="J360" i="31"/>
  <c r="I233" i="31"/>
  <c r="H321" i="31"/>
  <c r="P321" i="31"/>
  <c r="K322" i="31"/>
  <c r="J319" i="31"/>
  <c r="M320" i="31"/>
  <c r="K363" i="31"/>
  <c r="F364" i="31"/>
  <c r="N364" i="31"/>
  <c r="G331" i="31"/>
  <c r="O331" i="31"/>
  <c r="J332" i="31"/>
  <c r="H359" i="31"/>
  <c r="P359" i="31"/>
  <c r="K360" i="31"/>
  <c r="J233" i="31"/>
  <c r="M234" i="31"/>
  <c r="I321" i="31"/>
  <c r="Q321" i="31"/>
  <c r="L322" i="31"/>
  <c r="K319" i="31"/>
  <c r="F320" i="31"/>
  <c r="N320" i="31"/>
  <c r="L363" i="31"/>
  <c r="G364" i="31"/>
  <c r="O364" i="31"/>
  <c r="H331" i="31"/>
  <c r="P331" i="31"/>
  <c r="K332" i="31"/>
  <c r="I359" i="31"/>
  <c r="Q359" i="31"/>
  <c r="L360" i="31"/>
  <c r="K233" i="31"/>
  <c r="J321" i="31"/>
  <c r="M322" i="31"/>
  <c r="L319" i="31"/>
  <c r="G320" i="31"/>
  <c r="O320" i="31"/>
  <c r="M363" i="31"/>
  <c r="H364" i="31"/>
  <c r="P364" i="31"/>
  <c r="I331" i="31"/>
  <c r="Q331" i="31"/>
  <c r="L332" i="31"/>
  <c r="J359" i="31"/>
  <c r="M360" i="31"/>
  <c r="L233" i="31"/>
  <c r="G234" i="31"/>
  <c r="O234" i="31"/>
  <c r="K321" i="31"/>
  <c r="F322" i="31"/>
  <c r="N322" i="31"/>
  <c r="M319" i="31"/>
  <c r="H320" i="31"/>
  <c r="P320" i="31"/>
  <c r="F363" i="31"/>
  <c r="N363" i="31"/>
  <c r="I364" i="31"/>
  <c r="Q364" i="31"/>
  <c r="J331" i="31"/>
  <c r="M332" i="31"/>
  <c r="K359" i="31"/>
  <c r="F360" i="31"/>
  <c r="N360" i="31"/>
  <c r="M233" i="31"/>
  <c r="P234" i="31"/>
  <c r="K287" i="31"/>
  <c r="H288" i="31"/>
  <c r="K197" i="31"/>
  <c r="I198" i="31"/>
  <c r="K103" i="31"/>
  <c r="J104" i="31"/>
  <c r="M117" i="31"/>
  <c r="L118" i="31"/>
  <c r="O241" i="31"/>
  <c r="N242" i="31"/>
  <c r="F69" i="31"/>
  <c r="P69" i="31"/>
  <c r="N70" i="31"/>
  <c r="G391" i="31"/>
  <c r="Q391" i="31"/>
  <c r="N392" i="31"/>
  <c r="P1177" i="31"/>
  <c r="M1178" i="31"/>
  <c r="I21" i="31"/>
  <c r="F22" i="31"/>
  <c r="O22" i="31"/>
  <c r="I1175" i="31"/>
  <c r="N1176" i="31"/>
  <c r="I25" i="31"/>
  <c r="N26" i="31"/>
  <c r="H1181" i="31"/>
  <c r="Q1181" i="31"/>
  <c r="M1182" i="31"/>
  <c r="G45" i="31"/>
  <c r="Q45" i="31"/>
  <c r="M46" i="31"/>
  <c r="N23" i="31"/>
  <c r="J24" i="31"/>
  <c r="M11" i="31"/>
  <c r="J12" i="31"/>
  <c r="M41" i="31"/>
  <c r="I42" i="31"/>
  <c r="L9" i="31"/>
  <c r="H10" i="31"/>
  <c r="F39" i="31"/>
  <c r="O39" i="31"/>
  <c r="K40" i="31"/>
  <c r="L13" i="31"/>
  <c r="H14" i="31"/>
  <c r="P14" i="31"/>
  <c r="M1176" i="31"/>
  <c r="L46" i="31"/>
  <c r="G10" i="31"/>
  <c r="O14" i="31"/>
  <c r="O233" i="31"/>
  <c r="L287" i="31"/>
  <c r="I288" i="31"/>
  <c r="M197" i="31"/>
  <c r="J198" i="31"/>
  <c r="M103" i="31"/>
  <c r="K104" i="31"/>
  <c r="O117" i="31"/>
  <c r="M118" i="31"/>
  <c r="F241" i="31"/>
  <c r="Q241" i="31"/>
  <c r="O242" i="31"/>
  <c r="G69" i="31"/>
  <c r="Q69" i="31"/>
  <c r="P70" i="31"/>
  <c r="H391" i="31"/>
  <c r="P392" i="31"/>
  <c r="G1177" i="31"/>
  <c r="Q1177" i="31"/>
  <c r="N1178" i="31"/>
  <c r="K21" i="31"/>
  <c r="G22" i="31"/>
  <c r="P22" i="31"/>
  <c r="J1175" i="31"/>
  <c r="F1176" i="31"/>
  <c r="P1176" i="31"/>
  <c r="J25" i="31"/>
  <c r="F26" i="31"/>
  <c r="O26" i="31"/>
  <c r="I1181" i="31"/>
  <c r="N1182" i="31"/>
  <c r="I45" i="31"/>
  <c r="N46" i="31"/>
  <c r="F23" i="31"/>
  <c r="O23" i="31"/>
  <c r="K24" i="31"/>
  <c r="O11" i="31"/>
  <c r="K12" i="31"/>
  <c r="N41" i="31"/>
  <c r="J42" i="31"/>
  <c r="M9" i="31"/>
  <c r="J10" i="31"/>
  <c r="G39" i="31"/>
  <c r="P39" i="31"/>
  <c r="L40" i="31"/>
  <c r="M13" i="31"/>
  <c r="I14" i="31"/>
  <c r="Q14" i="31"/>
  <c r="N14" i="31"/>
  <c r="G1181" i="31"/>
  <c r="L11" i="31"/>
  <c r="K13" i="31"/>
  <c r="Q233" i="31"/>
  <c r="M287" i="31"/>
  <c r="J288" i="31"/>
  <c r="N197" i="31"/>
  <c r="K198" i="31"/>
  <c r="O103" i="31"/>
  <c r="L104" i="31"/>
  <c r="Q117" i="31"/>
  <c r="N118" i="31"/>
  <c r="G241" i="31"/>
  <c r="F242" i="31"/>
  <c r="P242" i="31"/>
  <c r="H69" i="31"/>
  <c r="F70" i="31"/>
  <c r="Q70" i="31"/>
  <c r="I391" i="31"/>
  <c r="F392" i="31"/>
  <c r="H1177" i="31"/>
  <c r="P1178" i="31"/>
  <c r="L21" i="31"/>
  <c r="H22" i="31"/>
  <c r="Q22" i="31"/>
  <c r="K1175" i="31"/>
  <c r="H1176" i="31"/>
  <c r="Q1176" i="31"/>
  <c r="K25" i="31"/>
  <c r="G26" i="31"/>
  <c r="P26" i="31"/>
  <c r="J1181" i="31"/>
  <c r="F1182" i="31"/>
  <c r="P1182" i="31"/>
  <c r="J45" i="31"/>
  <c r="F46" i="31"/>
  <c r="O46" i="31"/>
  <c r="G23" i="31"/>
  <c r="P23" i="31"/>
  <c r="L24" i="31"/>
  <c r="G11" i="31"/>
  <c r="P11" i="31"/>
  <c r="L12" i="31"/>
  <c r="F41" i="31"/>
  <c r="O41" i="31"/>
  <c r="K42" i="31"/>
  <c r="O9" i="31"/>
  <c r="K10" i="31"/>
  <c r="H39" i="31"/>
  <c r="Q39" i="31"/>
  <c r="M40" i="31"/>
  <c r="N13" i="31"/>
  <c r="J14" i="31"/>
  <c r="F14" i="31"/>
  <c r="M26" i="31"/>
  <c r="H12" i="31"/>
  <c r="P10" i="31"/>
  <c r="F234" i="31"/>
  <c r="N287" i="31"/>
  <c r="L288" i="31"/>
  <c r="O197" i="31"/>
  <c r="L198" i="31"/>
  <c r="P103" i="31"/>
  <c r="M104" i="31"/>
  <c r="G117" i="31"/>
  <c r="O118" i="31"/>
  <c r="I241" i="31"/>
  <c r="G242" i="31"/>
  <c r="Q242" i="31"/>
  <c r="I69" i="31"/>
  <c r="H70" i="31"/>
  <c r="J391" i="31"/>
  <c r="H392" i="31"/>
  <c r="I1177" i="31"/>
  <c r="F1178" i="31"/>
  <c r="M21" i="31"/>
  <c r="I22" i="31"/>
  <c r="M1175" i="31"/>
  <c r="I1176" i="31"/>
  <c r="L25" i="31"/>
  <c r="H26" i="31"/>
  <c r="Q26" i="31"/>
  <c r="K1181" i="31"/>
  <c r="H1182" i="31"/>
  <c r="Q1182" i="31"/>
  <c r="K45" i="31"/>
  <c r="G46" i="31"/>
  <c r="P46" i="31"/>
  <c r="H23" i="31"/>
  <c r="Q23" i="31"/>
  <c r="N24" i="31"/>
  <c r="H11" i="31"/>
  <c r="Q11" i="31"/>
  <c r="M12" i="31"/>
  <c r="G41" i="31"/>
  <c r="P41" i="31"/>
  <c r="L42" i="31"/>
  <c r="G9" i="31"/>
  <c r="P9" i="31"/>
  <c r="L10" i="31"/>
  <c r="I39" i="31"/>
  <c r="N40" i="31"/>
  <c r="F13" i="31"/>
  <c r="P13" i="31"/>
  <c r="K14" i="31"/>
  <c r="J13" i="31"/>
  <c r="O45" i="31"/>
  <c r="H42" i="31"/>
  <c r="J40" i="31"/>
  <c r="H234" i="31"/>
  <c r="O287" i="31"/>
  <c r="N288" i="31"/>
  <c r="F197" i="31"/>
  <c r="P197" i="31"/>
  <c r="N198" i="31"/>
  <c r="G103" i="31"/>
  <c r="Q103" i="31"/>
  <c r="N104" i="31"/>
  <c r="I117" i="31"/>
  <c r="F118" i="31"/>
  <c r="P118" i="31"/>
  <c r="K241" i="31"/>
  <c r="H242" i="31"/>
  <c r="K69" i="31"/>
  <c r="I70" i="31"/>
  <c r="K391" i="31"/>
  <c r="J392" i="31"/>
  <c r="J1177" i="31"/>
  <c r="H1178" i="31"/>
  <c r="N21" i="31"/>
  <c r="J22" i="31"/>
  <c r="N1175" i="31"/>
  <c r="J1176" i="31"/>
  <c r="M25" i="31"/>
  <c r="I26" i="31"/>
  <c r="M1181" i="31"/>
  <c r="I1182" i="31"/>
  <c r="L45" i="31"/>
  <c r="H46" i="31"/>
  <c r="Q46" i="31"/>
  <c r="I23" i="31"/>
  <c r="F24" i="31"/>
  <c r="O24" i="31"/>
  <c r="I11" i="31"/>
  <c r="N12" i="31"/>
  <c r="H41" i="31"/>
  <c r="Q41" i="31"/>
  <c r="N42" i="31"/>
  <c r="H9" i="31"/>
  <c r="Q9" i="31"/>
  <c r="M10" i="31"/>
  <c r="J39" i="31"/>
  <c r="F40" i="31"/>
  <c r="O40" i="31"/>
  <c r="H13" i="31"/>
  <c r="Q13" i="31"/>
  <c r="L14" i="31"/>
  <c r="G25" i="31"/>
  <c r="F45" i="31"/>
  <c r="M23" i="31"/>
  <c r="N39" i="31"/>
  <c r="J234" i="31"/>
  <c r="F287" i="31"/>
  <c r="Q287" i="31"/>
  <c r="O288" i="31"/>
  <c r="G197" i="31"/>
  <c r="Q197" i="31"/>
  <c r="P198" i="31"/>
  <c r="H103" i="31"/>
  <c r="P104" i="31"/>
  <c r="J117" i="31"/>
  <c r="G118" i="31"/>
  <c r="L241" i="31"/>
  <c r="I242" i="31"/>
  <c r="M69" i="31"/>
  <c r="J70" i="31"/>
  <c r="M391" i="31"/>
  <c r="K392" i="31"/>
  <c r="K1177" i="31"/>
  <c r="J1178" i="31"/>
  <c r="O21" i="31"/>
  <c r="L22" i="31"/>
  <c r="F1175" i="31"/>
  <c r="O1175" i="31"/>
  <c r="K1176" i="31"/>
  <c r="N25" i="31"/>
  <c r="J26" i="31"/>
  <c r="N1181" i="31"/>
  <c r="J1182" i="31"/>
  <c r="M45" i="31"/>
  <c r="I46" i="31"/>
  <c r="K23" i="31"/>
  <c r="G24" i="31"/>
  <c r="P24" i="31"/>
  <c r="J11" i="31"/>
  <c r="F12" i="31"/>
  <c r="O12" i="31"/>
  <c r="I41" i="31"/>
  <c r="F42" i="31"/>
  <c r="O42" i="31"/>
  <c r="I9" i="31"/>
  <c r="N10" i="31"/>
  <c r="K39" i="31"/>
  <c r="G40" i="31"/>
  <c r="Q40" i="31"/>
  <c r="I13" i="31"/>
  <c r="M14" i="31"/>
  <c r="I40" i="31"/>
  <c r="Q25" i="31"/>
  <c r="I24" i="31"/>
  <c r="K9" i="31"/>
  <c r="L234" i="31"/>
  <c r="G287" i="31"/>
  <c r="F288" i="31"/>
  <c r="P288" i="31"/>
  <c r="H197" i="31"/>
  <c r="F198" i="31"/>
  <c r="Q198" i="31"/>
  <c r="I103" i="31"/>
  <c r="F104" i="31"/>
  <c r="K117" i="31"/>
  <c r="H118" i="31"/>
  <c r="M241" i="31"/>
  <c r="J242" i="31"/>
  <c r="N69" i="31"/>
  <c r="K70" i="31"/>
  <c r="O391" i="31"/>
  <c r="L392" i="31"/>
  <c r="M1177" i="31"/>
  <c r="K1178" i="31"/>
  <c r="F21" i="31"/>
  <c r="Q21" i="31"/>
  <c r="M22" i="31"/>
  <c r="G1175" i="31"/>
  <c r="P1175" i="31"/>
  <c r="L1176" i="31"/>
  <c r="F25" i="31"/>
  <c r="O25" i="31"/>
  <c r="L26" i="31"/>
  <c r="F1181" i="31"/>
  <c r="O1181" i="31"/>
  <c r="K1182" i="31"/>
  <c r="N45" i="31"/>
  <c r="J46" i="31"/>
  <c r="L23" i="31"/>
  <c r="H24" i="31"/>
  <c r="Q24" i="31"/>
  <c r="K11" i="31"/>
  <c r="G12" i="31"/>
  <c r="P12" i="31"/>
  <c r="K41" i="31"/>
  <c r="G42" i="31"/>
  <c r="P42" i="31"/>
  <c r="J9" i="31"/>
  <c r="F10" i="31"/>
  <c r="O10" i="31"/>
  <c r="L39" i="31"/>
  <c r="L1182" i="31"/>
  <c r="Q42" i="31"/>
  <c r="G14" i="31"/>
  <c r="N234" i="31"/>
  <c r="I287" i="31"/>
  <c r="G288" i="31"/>
  <c r="Q288" i="31"/>
  <c r="I197" i="31"/>
  <c r="H198" i="31"/>
  <c r="J103" i="31"/>
  <c r="H104" i="31"/>
  <c r="L117" i="31"/>
  <c r="J118" i="31"/>
  <c r="N241" i="31"/>
  <c r="L242" i="31"/>
  <c r="O69" i="31"/>
  <c r="L70" i="31"/>
  <c r="P391" i="31"/>
  <c r="M392" i="31"/>
  <c r="O1177" i="31"/>
  <c r="L1178" i="31"/>
  <c r="G21" i="31"/>
  <c r="N22" i="31"/>
  <c r="H1175" i="31"/>
  <c r="Q1175" i="31"/>
  <c r="P1181" i="31"/>
  <c r="L41" i="31"/>
  <c r="O214" i="31"/>
  <c r="G214" i="31"/>
  <c r="M213" i="31"/>
  <c r="K212" i="31"/>
  <c r="Q211" i="31"/>
  <c r="I211" i="31"/>
  <c r="O210" i="31"/>
  <c r="G210" i="31"/>
  <c r="M209" i="31"/>
  <c r="K98" i="31"/>
  <c r="Q97" i="31"/>
  <c r="I97" i="31"/>
  <c r="O96" i="31"/>
  <c r="G96" i="31"/>
  <c r="M95" i="31"/>
  <c r="K94" i="31"/>
  <c r="N214" i="31"/>
  <c r="F214" i="31"/>
  <c r="L213" i="31"/>
  <c r="J212" i="31"/>
  <c r="P211" i="31"/>
  <c r="H211" i="31"/>
  <c r="N210" i="31"/>
  <c r="F210" i="31"/>
  <c r="L209" i="31"/>
  <c r="J98" i="31"/>
  <c r="P97" i="31"/>
  <c r="H97" i="31"/>
  <c r="N96" i="31"/>
  <c r="F96" i="31"/>
  <c r="L95" i="31"/>
  <c r="J94" i="31"/>
  <c r="P93" i="31"/>
  <c r="H93" i="31"/>
  <c r="N92" i="31"/>
  <c r="F92" i="31"/>
  <c r="L91" i="31"/>
  <c r="J90" i="31"/>
  <c r="P89" i="31"/>
  <c r="H89" i="31"/>
  <c r="N88" i="31"/>
  <c r="F88" i="31"/>
  <c r="L87" i="31"/>
  <c r="J86" i="31"/>
  <c r="P85" i="31"/>
  <c r="H85" i="31"/>
  <c r="N82" i="31"/>
  <c r="F82" i="31"/>
  <c r="L81" i="31"/>
  <c r="J80" i="31"/>
  <c r="P79" i="31"/>
  <c r="H79" i="31"/>
  <c r="N78" i="31"/>
  <c r="F78" i="31"/>
  <c r="L77" i="31"/>
  <c r="J84" i="31"/>
  <c r="P83" i="31"/>
  <c r="H83" i="31"/>
  <c r="N1174" i="31"/>
  <c r="F1174" i="31"/>
  <c r="L1173" i="31"/>
  <c r="J440" i="31"/>
  <c r="P439" i="31"/>
  <c r="H439" i="31"/>
  <c r="N6" i="31"/>
  <c r="F6" i="31"/>
  <c r="L5" i="31"/>
  <c r="J208" i="31"/>
  <c r="P207" i="31"/>
  <c r="H207" i="31"/>
  <c r="N8" i="31"/>
  <c r="F8" i="31"/>
  <c r="L7" i="31"/>
  <c r="P30" i="31"/>
  <c r="H30" i="31"/>
  <c r="N29" i="31"/>
  <c r="F29" i="31"/>
  <c r="Q1180" i="31"/>
  <c r="I1180" i="31"/>
  <c r="M1179" i="31"/>
  <c r="M214" i="31"/>
  <c r="K213" i="31"/>
  <c r="Q212" i="31"/>
  <c r="I212" i="31"/>
  <c r="O211" i="31"/>
  <c r="G211" i="31"/>
  <c r="M210" i="31"/>
  <c r="K209" i="31"/>
  <c r="Q98" i="31"/>
  <c r="I98" i="31"/>
  <c r="O97" i="31"/>
  <c r="G97" i="31"/>
  <c r="M96" i="31"/>
  <c r="K95" i="31"/>
  <c r="Q94" i="31"/>
  <c r="I94" i="31"/>
  <c r="L214" i="31"/>
  <c r="J213" i="31"/>
  <c r="P212" i="31"/>
  <c r="H212" i="31"/>
  <c r="N211" i="31"/>
  <c r="F211" i="31"/>
  <c r="L210" i="31"/>
  <c r="J209" i="31"/>
  <c r="P98" i="31"/>
  <c r="H98" i="31"/>
  <c r="N97" i="31"/>
  <c r="F97" i="31"/>
  <c r="L96" i="31"/>
  <c r="J95" i="31"/>
  <c r="P94" i="31"/>
  <c r="H94" i="31"/>
  <c r="K214" i="31"/>
  <c r="Q213" i="31"/>
  <c r="I213" i="31"/>
  <c r="O212" i="31"/>
  <c r="G212" i="31"/>
  <c r="M211" i="31"/>
  <c r="K210" i="31"/>
  <c r="Q209" i="31"/>
  <c r="I209" i="31"/>
  <c r="O98" i="31"/>
  <c r="G98" i="31"/>
  <c r="M97" i="31"/>
  <c r="K96" i="31"/>
  <c r="Q95" i="31"/>
  <c r="I95" i="31"/>
  <c r="O94" i="31"/>
  <c r="J214" i="31"/>
  <c r="Q214" i="31"/>
  <c r="I214" i="31"/>
  <c r="O213" i="31"/>
  <c r="G213" i="31"/>
  <c r="M212" i="31"/>
  <c r="K211" i="31"/>
  <c r="Q210" i="31"/>
  <c r="I210" i="31"/>
  <c r="O209" i="31"/>
  <c r="G209" i="31"/>
  <c r="M98" i="31"/>
  <c r="K97" i="31"/>
  <c r="Q96" i="31"/>
  <c r="I96" i="31"/>
  <c r="O95" i="31"/>
  <c r="G95" i="31"/>
  <c r="P214" i="31"/>
  <c r="H214" i="31"/>
  <c r="N213" i="31"/>
  <c r="F213" i="31"/>
  <c r="L212" i="31"/>
  <c r="J211" i="31"/>
  <c r="P210" i="31"/>
  <c r="H210" i="31"/>
  <c r="N209" i="31"/>
  <c r="F209" i="31"/>
  <c r="L98" i="31"/>
  <c r="J97" i="31"/>
  <c r="P96" i="31"/>
  <c r="H96" i="31"/>
  <c r="N95" i="31"/>
  <c r="F95" i="31"/>
  <c r="L94" i="31"/>
  <c r="J93" i="31"/>
  <c r="P92" i="31"/>
  <c r="H92" i="31"/>
  <c r="N91" i="31"/>
  <c r="F91" i="31"/>
  <c r="L90" i="31"/>
  <c r="J89" i="31"/>
  <c r="P88" i="31"/>
  <c r="H88" i="31"/>
  <c r="N87" i="31"/>
  <c r="F87" i="31"/>
  <c r="L86" i="31"/>
  <c r="J85" i="31"/>
  <c r="P82" i="31"/>
  <c r="H82" i="31"/>
  <c r="N81" i="31"/>
  <c r="F81" i="31"/>
  <c r="L80" i="31"/>
  <c r="J79" i="31"/>
  <c r="F212" i="31"/>
  <c r="P95" i="31"/>
  <c r="N93" i="31"/>
  <c r="G92" i="31"/>
  <c r="J91" i="31"/>
  <c r="M90" i="31"/>
  <c r="O89" i="31"/>
  <c r="I88" i="31"/>
  <c r="K87" i="31"/>
  <c r="N86" i="31"/>
  <c r="Q85" i="31"/>
  <c r="F85" i="31"/>
  <c r="J82" i="31"/>
  <c r="M81" i="31"/>
  <c r="O80" i="31"/>
  <c r="G79" i="31"/>
  <c r="L78" i="31"/>
  <c r="Q77" i="31"/>
  <c r="H77" i="31"/>
  <c r="M84" i="31"/>
  <c r="I83" i="31"/>
  <c r="M1174" i="31"/>
  <c r="I1173" i="31"/>
  <c r="N440" i="31"/>
  <c r="J439" i="31"/>
  <c r="O6" i="31"/>
  <c r="J5" i="31"/>
  <c r="O208" i="31"/>
  <c r="F208" i="31"/>
  <c r="K207" i="31"/>
  <c r="P8" i="31"/>
  <c r="G8" i="31"/>
  <c r="K7" i="31"/>
  <c r="O30" i="31"/>
  <c r="F30" i="31"/>
  <c r="K29" i="31"/>
  <c r="P1180" i="31"/>
  <c r="G1180" i="31"/>
  <c r="J1179" i="31"/>
  <c r="N222" i="31"/>
  <c r="F222" i="31"/>
  <c r="L221" i="31"/>
  <c r="J374" i="31"/>
  <c r="P373" i="31"/>
  <c r="H373" i="31"/>
  <c r="N232" i="31"/>
  <c r="F232" i="31"/>
  <c r="L231" i="31"/>
  <c r="J218" i="31"/>
  <c r="P217" i="31"/>
  <c r="H217" i="31"/>
  <c r="N172" i="31"/>
  <c r="F172" i="31"/>
  <c r="L171" i="31"/>
  <c r="J346" i="31"/>
  <c r="L211" i="31"/>
  <c r="H95" i="31"/>
  <c r="N94" i="31"/>
  <c r="M93" i="31"/>
  <c r="Q92" i="31"/>
  <c r="I91" i="31"/>
  <c r="K90" i="31"/>
  <c r="N89" i="31"/>
  <c r="G88" i="31"/>
  <c r="J87" i="31"/>
  <c r="M86" i="31"/>
  <c r="O85" i="31"/>
  <c r="I82" i="31"/>
  <c r="K81" i="31"/>
  <c r="N80" i="31"/>
  <c r="Q79" i="31"/>
  <c r="F79" i="31"/>
  <c r="K78" i="31"/>
  <c r="P77" i="31"/>
  <c r="G77" i="31"/>
  <c r="L84" i="31"/>
  <c r="Q83" i="31"/>
  <c r="G83" i="31"/>
  <c r="L1174" i="31"/>
  <c r="Q1173" i="31"/>
  <c r="H1173" i="31"/>
  <c r="M440" i="31"/>
  <c r="I439" i="31"/>
  <c r="M6" i="31"/>
  <c r="I5" i="31"/>
  <c r="N208" i="31"/>
  <c r="J207" i="31"/>
  <c r="O8" i="31"/>
  <c r="J7" i="31"/>
  <c r="N30" i="31"/>
  <c r="J29" i="31"/>
  <c r="O1180" i="31"/>
  <c r="F1180" i="31"/>
  <c r="I1179" i="31"/>
  <c r="M222" i="31"/>
  <c r="K221" i="31"/>
  <c r="Q374" i="31"/>
  <c r="I374" i="31"/>
  <c r="O373" i="31"/>
  <c r="G373" i="31"/>
  <c r="M232" i="31"/>
  <c r="K231" i="31"/>
  <c r="Q218" i="31"/>
  <c r="I218" i="31"/>
  <c r="O217" i="31"/>
  <c r="G217" i="31"/>
  <c r="M172" i="31"/>
  <c r="K171" i="31"/>
  <c r="Q346" i="31"/>
  <c r="I346" i="31"/>
  <c r="J210" i="31"/>
  <c r="M94" i="31"/>
  <c r="L93" i="31"/>
  <c r="O92" i="31"/>
  <c r="H91" i="31"/>
  <c r="I90" i="31"/>
  <c r="M89" i="31"/>
  <c r="Q88" i="31"/>
  <c r="I87" i="31"/>
  <c r="K86" i="31"/>
  <c r="N85" i="31"/>
  <c r="G82" i="31"/>
  <c r="J81" i="31"/>
  <c r="M80" i="31"/>
  <c r="O79" i="31"/>
  <c r="J78" i="31"/>
  <c r="O77" i="31"/>
  <c r="F77" i="31"/>
  <c r="K84" i="31"/>
  <c r="O83" i="31"/>
  <c r="F83" i="31"/>
  <c r="K1174" i="31"/>
  <c r="P1173" i="31"/>
  <c r="G1173" i="31"/>
  <c r="L440" i="31"/>
  <c r="Q439" i="31"/>
  <c r="G439" i="31"/>
  <c r="L6" i="31"/>
  <c r="Q5" i="31"/>
  <c r="H5" i="31"/>
  <c r="M208" i="31"/>
  <c r="I207" i="31"/>
  <c r="M8" i="31"/>
  <c r="I7" i="31"/>
  <c r="M30" i="31"/>
  <c r="I29" i="31"/>
  <c r="N1180" i="31"/>
  <c r="Q1179" i="31"/>
  <c r="H1179" i="31"/>
  <c r="L222" i="31"/>
  <c r="J221" i="31"/>
  <c r="P374" i="31"/>
  <c r="H374" i="31"/>
  <c r="N373" i="31"/>
  <c r="F373" i="31"/>
  <c r="L232" i="31"/>
  <c r="J231" i="31"/>
  <c r="P218" i="31"/>
  <c r="H218" i="31"/>
  <c r="N217" i="31"/>
  <c r="F217" i="31"/>
  <c r="L172" i="31"/>
  <c r="J171" i="31"/>
  <c r="P209" i="31"/>
  <c r="G94" i="31"/>
  <c r="K93" i="31"/>
  <c r="M92" i="31"/>
  <c r="Q91" i="31"/>
  <c r="G91" i="31"/>
  <c r="H90" i="31"/>
  <c r="L89" i="31"/>
  <c r="O88" i="31"/>
  <c r="H87" i="31"/>
  <c r="I86" i="31"/>
  <c r="M85" i="31"/>
  <c r="Q82" i="31"/>
  <c r="I81" i="31"/>
  <c r="K80" i="31"/>
  <c r="N79" i="31"/>
  <c r="I78" i="31"/>
  <c r="N77" i="31"/>
  <c r="I84" i="31"/>
  <c r="N83" i="31"/>
  <c r="J1174" i="31"/>
  <c r="O1173" i="31"/>
  <c r="F1173" i="31"/>
  <c r="K440" i="31"/>
  <c r="O439" i="31"/>
  <c r="F439" i="31"/>
  <c r="K6" i="31"/>
  <c r="P5" i="31"/>
  <c r="G5" i="31"/>
  <c r="L208" i="31"/>
  <c r="Q207" i="31"/>
  <c r="G207" i="31"/>
  <c r="L8" i="31"/>
  <c r="Q7" i="31"/>
  <c r="H7" i="31"/>
  <c r="L30" i="31"/>
  <c r="Q29" i="31"/>
  <c r="H29" i="31"/>
  <c r="M1180" i="31"/>
  <c r="P1179" i="31"/>
  <c r="G1179" i="31"/>
  <c r="K222" i="31"/>
  <c r="Q221" i="31"/>
  <c r="I221" i="31"/>
  <c r="O374" i="31"/>
  <c r="G374" i="31"/>
  <c r="M373" i="31"/>
  <c r="K232" i="31"/>
  <c r="Q231" i="31"/>
  <c r="I231" i="31"/>
  <c r="O218" i="31"/>
  <c r="G218" i="31"/>
  <c r="M217" i="31"/>
  <c r="K172" i="31"/>
  <c r="Q171" i="31"/>
  <c r="I171" i="31"/>
  <c r="H209" i="31"/>
  <c r="N98" i="31"/>
  <c r="F94" i="31"/>
  <c r="I93" i="31"/>
  <c r="L92" i="31"/>
  <c r="P91" i="31"/>
  <c r="Q90" i="31"/>
  <c r="G90" i="31"/>
  <c r="K89" i="31"/>
  <c r="M88" i="31"/>
  <c r="Q87" i="31"/>
  <c r="G87" i="31"/>
  <c r="H86" i="31"/>
  <c r="L85" i="31"/>
  <c r="O82" i="31"/>
  <c r="H81" i="31"/>
  <c r="I80" i="31"/>
  <c r="M79" i="31"/>
  <c r="Q78" i="31"/>
  <c r="H78" i="31"/>
  <c r="M77" i="31"/>
  <c r="Q84" i="31"/>
  <c r="H84" i="31"/>
  <c r="M83" i="31"/>
  <c r="I1174" i="31"/>
  <c r="N1173" i="31"/>
  <c r="I440" i="31"/>
  <c r="N439" i="31"/>
  <c r="J6" i="31"/>
  <c r="O5" i="31"/>
  <c r="F5" i="31"/>
  <c r="K208" i="31"/>
  <c r="O207" i="31"/>
  <c r="F207" i="31"/>
  <c r="K8" i="31"/>
  <c r="P7" i="31"/>
  <c r="G7" i="31"/>
  <c r="K30" i="31"/>
  <c r="P29" i="31"/>
  <c r="G29" i="31"/>
  <c r="L1180" i="31"/>
  <c r="O1179" i="31"/>
  <c r="F1179" i="31"/>
  <c r="J222" i="31"/>
  <c r="P221" i="31"/>
  <c r="H221" i="31"/>
  <c r="N374" i="31"/>
  <c r="F374" i="31"/>
  <c r="L373" i="31"/>
  <c r="J232" i="31"/>
  <c r="P231" i="31"/>
  <c r="H231" i="31"/>
  <c r="N218" i="31"/>
  <c r="F218" i="31"/>
  <c r="L217" i="31"/>
  <c r="J172" i="31"/>
  <c r="P171" i="31"/>
  <c r="H171" i="31"/>
  <c r="F98" i="31"/>
  <c r="G93" i="31"/>
  <c r="K92" i="31"/>
  <c r="O91" i="31"/>
  <c r="P90" i="31"/>
  <c r="F90" i="31"/>
  <c r="I89" i="31"/>
  <c r="L88" i="31"/>
  <c r="P87" i="31"/>
  <c r="Q86" i="31"/>
  <c r="G86" i="31"/>
  <c r="K85" i="31"/>
  <c r="M82" i="31"/>
  <c r="Q81" i="31"/>
  <c r="G81" i="31"/>
  <c r="P213" i="31"/>
  <c r="L97" i="31"/>
  <c r="Q93" i="31"/>
  <c r="F93" i="31"/>
  <c r="J92" i="31"/>
  <c r="M91" i="31"/>
  <c r="O90" i="31"/>
  <c r="G89" i="31"/>
  <c r="K88" i="31"/>
  <c r="O87" i="31"/>
  <c r="P86" i="31"/>
  <c r="F86" i="31"/>
  <c r="I85" i="31"/>
  <c r="L82" i="31"/>
  <c r="P81" i="31"/>
  <c r="Q80" i="31"/>
  <c r="G80" i="31"/>
  <c r="K79" i="31"/>
  <c r="O78" i="31"/>
  <c r="J77" i="31"/>
  <c r="O84" i="31"/>
  <c r="F84" i="31"/>
  <c r="K83" i="31"/>
  <c r="P1174" i="31"/>
  <c r="G1174" i="31"/>
  <c r="K1173" i="31"/>
  <c r="P440" i="31"/>
  <c r="G440" i="31"/>
  <c r="L439" i="31"/>
  <c r="Q6" i="31"/>
  <c r="H6" i="31"/>
  <c r="M5" i="31"/>
  <c r="Q208" i="31"/>
  <c r="H208" i="31"/>
  <c r="M207" i="31"/>
  <c r="I8" i="31"/>
  <c r="N7" i="31"/>
  <c r="I30" i="31"/>
  <c r="M29" i="31"/>
  <c r="J1180" i="31"/>
  <c r="L1179" i="31"/>
  <c r="P222" i="31"/>
  <c r="H222" i="31"/>
  <c r="N221" i="31"/>
  <c r="F221" i="31"/>
  <c r="L374" i="31"/>
  <c r="J373" i="31"/>
  <c r="P232" i="31"/>
  <c r="H232" i="31"/>
  <c r="N231" i="31"/>
  <c r="F231" i="31"/>
  <c r="L218" i="31"/>
  <c r="J217" i="31"/>
  <c r="P172" i="31"/>
  <c r="H172" i="31"/>
  <c r="N171" i="31"/>
  <c r="F171" i="31"/>
  <c r="F89" i="31"/>
  <c r="F80" i="31"/>
  <c r="N84" i="31"/>
  <c r="M1173" i="31"/>
  <c r="I6" i="31"/>
  <c r="L207" i="31"/>
  <c r="Q30" i="31"/>
  <c r="G222" i="31"/>
  <c r="K373" i="31"/>
  <c r="M218" i="31"/>
  <c r="G172" i="31"/>
  <c r="O346" i="31"/>
  <c r="K345" i="31"/>
  <c r="M356" i="31"/>
  <c r="K355" i="31"/>
  <c r="Q128" i="31"/>
  <c r="I128" i="31"/>
  <c r="O127" i="31"/>
  <c r="G127" i="31"/>
  <c r="M246" i="31"/>
  <c r="K245" i="31"/>
  <c r="Q276" i="31"/>
  <c r="I276" i="31"/>
  <c r="O275" i="31"/>
  <c r="G275" i="31"/>
  <c r="M230" i="31"/>
  <c r="K229" i="31"/>
  <c r="Q58" i="31"/>
  <c r="I58" i="31"/>
  <c r="O57" i="31"/>
  <c r="G57" i="31"/>
  <c r="Q352" i="31"/>
  <c r="I352" i="31"/>
  <c r="O351" i="31"/>
  <c r="G351" i="31"/>
  <c r="M204" i="31"/>
  <c r="K203" i="31"/>
  <c r="L416" i="31"/>
  <c r="Q415" i="31"/>
  <c r="I415" i="31"/>
  <c r="O68" i="31"/>
  <c r="G68" i="31"/>
  <c r="M67" i="31"/>
  <c r="J350" i="31"/>
  <c r="O349" i="31"/>
  <c r="G349" i="31"/>
  <c r="M438" i="31"/>
  <c r="K437" i="31"/>
  <c r="Q1162" i="31"/>
  <c r="I1162" i="31"/>
  <c r="O1161" i="31"/>
  <c r="G1161" i="31"/>
  <c r="J88" i="31"/>
  <c r="L79" i="31"/>
  <c r="G84" i="31"/>
  <c r="J1173" i="31"/>
  <c r="Q440" i="31"/>
  <c r="G6" i="31"/>
  <c r="Q8" i="31"/>
  <c r="J30" i="31"/>
  <c r="O221" i="31"/>
  <c r="I373" i="31"/>
  <c r="Q232" i="31"/>
  <c r="K218" i="31"/>
  <c r="O171" i="31"/>
  <c r="N346" i="31"/>
  <c r="J345" i="31"/>
  <c r="L356" i="31"/>
  <c r="J355" i="31"/>
  <c r="P128" i="31"/>
  <c r="H128" i="31"/>
  <c r="N127" i="31"/>
  <c r="F127" i="31"/>
  <c r="L246" i="31"/>
  <c r="J245" i="31"/>
  <c r="P276" i="31"/>
  <c r="H276" i="31"/>
  <c r="N275" i="31"/>
  <c r="F275" i="31"/>
  <c r="L230" i="31"/>
  <c r="J229" i="31"/>
  <c r="P58" i="31"/>
  <c r="H58" i="31"/>
  <c r="N57" i="31"/>
  <c r="F57" i="31"/>
  <c r="P352" i="31"/>
  <c r="H352" i="31"/>
  <c r="N351" i="31"/>
  <c r="F351" i="31"/>
  <c r="L204" i="31"/>
  <c r="J203" i="31"/>
  <c r="K416" i="31"/>
  <c r="P415" i="31"/>
  <c r="H415" i="31"/>
  <c r="N68" i="31"/>
  <c r="F68" i="31"/>
  <c r="L67" i="31"/>
  <c r="Q350" i="31"/>
  <c r="I350" i="31"/>
  <c r="N349" i="31"/>
  <c r="F349" i="31"/>
  <c r="L438" i="31"/>
  <c r="M87" i="31"/>
  <c r="O86" i="31"/>
  <c r="I79" i="31"/>
  <c r="P78" i="31"/>
  <c r="O440" i="31"/>
  <c r="N5" i="31"/>
  <c r="J8" i="31"/>
  <c r="G30" i="31"/>
  <c r="M221" i="31"/>
  <c r="O232" i="31"/>
  <c r="M171" i="31"/>
  <c r="M346" i="31"/>
  <c r="Q345" i="31"/>
  <c r="I345" i="31"/>
  <c r="K356" i="31"/>
  <c r="Q355" i="31"/>
  <c r="I355" i="31"/>
  <c r="O128" i="31"/>
  <c r="G128" i="31"/>
  <c r="M127" i="31"/>
  <c r="K246" i="31"/>
  <c r="Q245" i="31"/>
  <c r="I245" i="31"/>
  <c r="O276" i="31"/>
  <c r="G276" i="31"/>
  <c r="M275" i="31"/>
  <c r="K230" i="31"/>
  <c r="Q229" i="31"/>
  <c r="I229" i="31"/>
  <c r="O58" i="31"/>
  <c r="G58" i="31"/>
  <c r="M57" i="31"/>
  <c r="O352" i="31"/>
  <c r="G352" i="31"/>
  <c r="M351" i="31"/>
  <c r="K204" i="31"/>
  <c r="Q203" i="31"/>
  <c r="I203" i="31"/>
  <c r="J416" i="31"/>
  <c r="O415" i="31"/>
  <c r="G415" i="31"/>
  <c r="M68" i="31"/>
  <c r="K67" i="31"/>
  <c r="P350" i="31"/>
  <c r="H350" i="31"/>
  <c r="M349" i="31"/>
  <c r="K438" i="31"/>
  <c r="Q437" i="31"/>
  <c r="I437" i="31"/>
  <c r="O1162" i="31"/>
  <c r="G1162" i="31"/>
  <c r="M78" i="31"/>
  <c r="L83" i="31"/>
  <c r="H440" i="31"/>
  <c r="K5" i="31"/>
  <c r="H8" i="31"/>
  <c r="O29" i="31"/>
  <c r="G221" i="31"/>
  <c r="I232" i="31"/>
  <c r="Q217" i="31"/>
  <c r="G171" i="31"/>
  <c r="L346" i="31"/>
  <c r="P345" i="31"/>
  <c r="H345" i="31"/>
  <c r="J356" i="31"/>
  <c r="P355" i="31"/>
  <c r="H355" i="31"/>
  <c r="N128" i="31"/>
  <c r="F128" i="31"/>
  <c r="L127" i="31"/>
  <c r="J246" i="31"/>
  <c r="P245" i="31"/>
  <c r="H245" i="31"/>
  <c r="N276" i="31"/>
  <c r="F276" i="31"/>
  <c r="L275" i="31"/>
  <c r="J230" i="31"/>
  <c r="P229" i="31"/>
  <c r="H229" i="31"/>
  <c r="N58" i="31"/>
  <c r="F58" i="31"/>
  <c r="L57" i="31"/>
  <c r="N352" i="31"/>
  <c r="F352" i="31"/>
  <c r="L351" i="31"/>
  <c r="J204" i="31"/>
  <c r="P203" i="31"/>
  <c r="H203" i="31"/>
  <c r="Q416" i="31"/>
  <c r="I416" i="31"/>
  <c r="N415" i="31"/>
  <c r="F415" i="31"/>
  <c r="L68" i="31"/>
  <c r="J67" i="31"/>
  <c r="O350" i="31"/>
  <c r="G350" i="31"/>
  <c r="L349" i="31"/>
  <c r="J438" i="31"/>
  <c r="P437" i="31"/>
  <c r="H437" i="31"/>
  <c r="N1162" i="31"/>
  <c r="F1162" i="31"/>
  <c r="J96" i="31"/>
  <c r="O93" i="31"/>
  <c r="G85" i="31"/>
  <c r="K82" i="31"/>
  <c r="G78" i="31"/>
  <c r="J83" i="31"/>
  <c r="Q1174" i="31"/>
  <c r="F440" i="31"/>
  <c r="P208" i="31"/>
  <c r="O7" i="31"/>
  <c r="L29" i="31"/>
  <c r="M374" i="31"/>
  <c r="G232" i="31"/>
  <c r="K217" i="31"/>
  <c r="K346" i="31"/>
  <c r="O345" i="31"/>
  <c r="G345" i="31"/>
  <c r="Q356" i="31"/>
  <c r="I356" i="31"/>
  <c r="O355" i="31"/>
  <c r="G355" i="31"/>
  <c r="M128" i="31"/>
  <c r="K127" i="31"/>
  <c r="Q246" i="31"/>
  <c r="I246" i="31"/>
  <c r="O245" i="31"/>
  <c r="G245" i="31"/>
  <c r="M276" i="31"/>
  <c r="K275" i="31"/>
  <c r="Q230" i="31"/>
  <c r="I230" i="31"/>
  <c r="O229" i="31"/>
  <c r="G229" i="31"/>
  <c r="M58" i="31"/>
  <c r="K57" i="31"/>
  <c r="M352" i="31"/>
  <c r="K351" i="31"/>
  <c r="Q204" i="31"/>
  <c r="I204" i="31"/>
  <c r="O203" i="31"/>
  <c r="G203" i="31"/>
  <c r="P416" i="31"/>
  <c r="H416" i="31"/>
  <c r="M415" i="31"/>
  <c r="K68" i="31"/>
  <c r="Q67" i="31"/>
  <c r="I67" i="31"/>
  <c r="N350" i="31"/>
  <c r="F350" i="31"/>
  <c r="K349" i="31"/>
  <c r="Q438" i="31"/>
  <c r="I438" i="31"/>
  <c r="O437" i="31"/>
  <c r="G437" i="31"/>
  <c r="M1162" i="31"/>
  <c r="I92" i="31"/>
  <c r="O81" i="31"/>
  <c r="O1174" i="31"/>
  <c r="M439" i="31"/>
  <c r="I208" i="31"/>
  <c r="M7" i="31"/>
  <c r="K1180" i="31"/>
  <c r="N1179" i="31"/>
  <c r="Q222" i="31"/>
  <c r="K374" i="31"/>
  <c r="O231" i="31"/>
  <c r="I217" i="31"/>
  <c r="Q172" i="31"/>
  <c r="H346" i="31"/>
  <c r="N345" i="31"/>
  <c r="F345" i="31"/>
  <c r="P356" i="31"/>
  <c r="H356" i="31"/>
  <c r="N355" i="31"/>
  <c r="F355" i="31"/>
  <c r="L128" i="31"/>
  <c r="J127" i="31"/>
  <c r="P246" i="31"/>
  <c r="H246" i="31"/>
  <c r="N245" i="31"/>
  <c r="F245" i="31"/>
  <c r="L276" i="31"/>
  <c r="J275" i="31"/>
  <c r="P230" i="31"/>
  <c r="H230" i="31"/>
  <c r="N229" i="31"/>
  <c r="F229" i="31"/>
  <c r="L58" i="31"/>
  <c r="J57" i="31"/>
  <c r="L352" i="31"/>
  <c r="J351" i="31"/>
  <c r="P204" i="31"/>
  <c r="H204" i="31"/>
  <c r="N203" i="31"/>
  <c r="F203" i="31"/>
  <c r="O416" i="31"/>
  <c r="G416" i="31"/>
  <c r="L415" i="31"/>
  <c r="J68" i="31"/>
  <c r="P67" i="31"/>
  <c r="H67" i="31"/>
  <c r="M350" i="31"/>
  <c r="J349" i="31"/>
  <c r="P438" i="31"/>
  <c r="H438" i="31"/>
  <c r="N437" i="31"/>
  <c r="F437" i="31"/>
  <c r="L1162" i="31"/>
  <c r="H213" i="31"/>
  <c r="N212" i="31"/>
  <c r="K91" i="31"/>
  <c r="N90" i="31"/>
  <c r="P80" i="31"/>
  <c r="K77" i="31"/>
  <c r="H1174" i="31"/>
  <c r="K439" i="31"/>
  <c r="G208" i="31"/>
  <c r="F7" i="31"/>
  <c r="H1180" i="31"/>
  <c r="K1179" i="31"/>
  <c r="O222" i="31"/>
  <c r="M231" i="31"/>
  <c r="O172" i="31"/>
  <c r="G346" i="31"/>
  <c r="M345" i="31"/>
  <c r="O356" i="31"/>
  <c r="G356" i="31"/>
  <c r="M355" i="31"/>
  <c r="K128" i="31"/>
  <c r="Q127" i="31"/>
  <c r="I127" i="31"/>
  <c r="O246" i="31"/>
  <c r="G246" i="31"/>
  <c r="M245" i="31"/>
  <c r="K276" i="31"/>
  <c r="Q275" i="31"/>
  <c r="I275" i="31"/>
  <c r="O230" i="31"/>
  <c r="G230" i="31"/>
  <c r="M229" i="31"/>
  <c r="K58" i="31"/>
  <c r="Q57" i="31"/>
  <c r="I57" i="31"/>
  <c r="K352" i="31"/>
  <c r="Q351" i="31"/>
  <c r="I351" i="31"/>
  <c r="O204" i="31"/>
  <c r="G204" i="31"/>
  <c r="M203" i="31"/>
  <c r="N416" i="31"/>
  <c r="F416" i="31"/>
  <c r="K415" i="31"/>
  <c r="Q68" i="31"/>
  <c r="I68" i="31"/>
  <c r="O67" i="31"/>
  <c r="G67" i="31"/>
  <c r="L350" i="31"/>
  <c r="Q349" i="31"/>
  <c r="I349" i="31"/>
  <c r="O438" i="31"/>
  <c r="G438" i="31"/>
  <c r="Q89" i="31"/>
  <c r="H80" i="31"/>
  <c r="I77" i="31"/>
  <c r="P84" i="31"/>
  <c r="P6" i="31"/>
  <c r="N207" i="31"/>
  <c r="I222" i="31"/>
  <c r="Q373" i="31"/>
  <c r="G231" i="31"/>
  <c r="I172" i="31"/>
  <c r="P346" i="31"/>
  <c r="F346" i="31"/>
  <c r="L345" i="31"/>
  <c r="N356" i="31"/>
  <c r="F356" i="31"/>
  <c r="L355" i="31"/>
  <c r="J128" i="31"/>
  <c r="P127" i="31"/>
  <c r="H127" i="31"/>
  <c r="N246" i="31"/>
  <c r="F246" i="31"/>
  <c r="L245" i="31"/>
  <c r="J276" i="31"/>
  <c r="P275" i="31"/>
  <c r="H275" i="31"/>
  <c r="N230" i="31"/>
  <c r="F230" i="31"/>
  <c r="L229" i="31"/>
  <c r="J58" i="31"/>
  <c r="P57" i="31"/>
  <c r="H57" i="31"/>
  <c r="J352" i="31"/>
  <c r="P351" i="31"/>
  <c r="H351" i="31"/>
  <c r="N204" i="31"/>
  <c r="F204" i="31"/>
  <c r="L203" i="31"/>
  <c r="M416" i="31"/>
  <c r="J415" i="31"/>
  <c r="P68" i="31"/>
  <c r="H68" i="31"/>
  <c r="N67" i="31"/>
  <c r="F67" i="31"/>
  <c r="K350" i="31"/>
  <c r="P349" i="31"/>
  <c r="H349" i="31"/>
  <c r="N438" i="31"/>
  <c r="F438" i="31"/>
  <c r="L437" i="31"/>
  <c r="J1162" i="31"/>
  <c r="P1161" i="31"/>
  <c r="Q1161" i="31"/>
  <c r="F1161" i="31"/>
  <c r="L1160" i="31"/>
  <c r="J1159" i="31"/>
  <c r="P1158" i="31"/>
  <c r="H1158" i="31"/>
  <c r="N1157" i="31"/>
  <c r="F1157" i="31"/>
  <c r="L1150" i="31"/>
  <c r="J1149" i="31"/>
  <c r="P1148" i="31"/>
  <c r="H1148" i="31"/>
  <c r="N1147" i="31"/>
  <c r="F1147" i="31"/>
  <c r="L1146" i="31"/>
  <c r="J1145" i="31"/>
  <c r="P1144" i="31"/>
  <c r="H1144" i="31"/>
  <c r="N1143" i="31"/>
  <c r="F1143" i="31"/>
  <c r="L1142" i="31"/>
  <c r="J1141" i="31"/>
  <c r="P1136" i="31"/>
  <c r="H1136" i="31"/>
  <c r="N1135" i="31"/>
  <c r="F1135" i="31"/>
  <c r="L1126" i="31"/>
  <c r="J1125" i="31"/>
  <c r="P1122" i="31"/>
  <c r="H1122" i="31"/>
  <c r="N1121" i="31"/>
  <c r="F1121" i="31"/>
  <c r="L124" i="31"/>
  <c r="J123" i="31"/>
  <c r="P206" i="31"/>
  <c r="H206" i="31"/>
  <c r="N205" i="31"/>
  <c r="F205" i="31"/>
  <c r="L278" i="31"/>
  <c r="J277" i="31"/>
  <c r="P260" i="31"/>
  <c r="H260" i="31"/>
  <c r="N259" i="31"/>
  <c r="F259" i="31"/>
  <c r="L220" i="31"/>
  <c r="J219" i="31"/>
  <c r="P216" i="31"/>
  <c r="H216" i="31"/>
  <c r="N215" i="31"/>
  <c r="F215" i="31"/>
  <c r="L194" i="31"/>
  <c r="J193" i="31"/>
  <c r="P162" i="31"/>
  <c r="H162" i="31"/>
  <c r="N161" i="31"/>
  <c r="F161" i="31"/>
  <c r="L144" i="31"/>
  <c r="J143" i="31"/>
  <c r="P132" i="31"/>
  <c r="H132" i="31"/>
  <c r="N131" i="31"/>
  <c r="F131" i="31"/>
  <c r="L122" i="31"/>
  <c r="M437" i="31"/>
  <c r="N1161" i="31"/>
  <c r="K1160" i="31"/>
  <c r="Q1159" i="31"/>
  <c r="I1159" i="31"/>
  <c r="O1158" i="31"/>
  <c r="G1158" i="31"/>
  <c r="M1157" i="31"/>
  <c r="K1150" i="31"/>
  <c r="Q1149" i="31"/>
  <c r="I1149" i="31"/>
  <c r="O1148" i="31"/>
  <c r="G1148" i="31"/>
  <c r="M1147" i="31"/>
  <c r="K1146" i="31"/>
  <c r="Q1145" i="31"/>
  <c r="I1145" i="31"/>
  <c r="O1144" i="31"/>
  <c r="G1144" i="31"/>
  <c r="M1143" i="31"/>
  <c r="K1142" i="31"/>
  <c r="Q1141" i="31"/>
  <c r="I1141" i="31"/>
  <c r="O1136" i="31"/>
  <c r="G1136" i="31"/>
  <c r="M1135" i="31"/>
  <c r="K1126" i="31"/>
  <c r="Q1125" i="31"/>
  <c r="I1125" i="31"/>
  <c r="O1122" i="31"/>
  <c r="G1122" i="31"/>
  <c r="M1121" i="31"/>
  <c r="K124" i="31"/>
  <c r="Q123" i="31"/>
  <c r="I123" i="31"/>
  <c r="O206" i="31"/>
  <c r="G206" i="31"/>
  <c r="M205" i="31"/>
  <c r="K278" i="31"/>
  <c r="Q277" i="31"/>
  <c r="I277" i="31"/>
  <c r="O260" i="31"/>
  <c r="G260" i="31"/>
  <c r="M259" i="31"/>
  <c r="K220" i="31"/>
  <c r="Q219" i="31"/>
  <c r="I219" i="31"/>
  <c r="O216" i="31"/>
  <c r="G216" i="31"/>
  <c r="M215" i="31"/>
  <c r="K194" i="31"/>
  <c r="Q193" i="31"/>
  <c r="I193" i="31"/>
  <c r="O162" i="31"/>
  <c r="G162" i="31"/>
  <c r="M161" i="31"/>
  <c r="K144" i="31"/>
  <c r="Q143" i="31"/>
  <c r="I143" i="31"/>
  <c r="O132" i="31"/>
  <c r="G132" i="31"/>
  <c r="M131" i="31"/>
  <c r="K122" i="31"/>
  <c r="Q121" i="31"/>
  <c r="I121" i="31"/>
  <c r="J437" i="31"/>
  <c r="M1161" i="31"/>
  <c r="J1160" i="31"/>
  <c r="P1159" i="31"/>
  <c r="H1159" i="31"/>
  <c r="N1158" i="31"/>
  <c r="F1158" i="31"/>
  <c r="L1157" i="31"/>
  <c r="J1150" i="31"/>
  <c r="P1149" i="31"/>
  <c r="H1149" i="31"/>
  <c r="N1148" i="31"/>
  <c r="F1148" i="31"/>
  <c r="L1147" i="31"/>
  <c r="J1146" i="31"/>
  <c r="P1145" i="31"/>
  <c r="H1145" i="31"/>
  <c r="N1144" i="31"/>
  <c r="F1144" i="31"/>
  <c r="L1143" i="31"/>
  <c r="J1142" i="31"/>
  <c r="P1141" i="31"/>
  <c r="H1141" i="31"/>
  <c r="N1136" i="31"/>
  <c r="F1136" i="31"/>
  <c r="L1135" i="31"/>
  <c r="J1126" i="31"/>
  <c r="P1125" i="31"/>
  <c r="H1125" i="31"/>
  <c r="N1122" i="31"/>
  <c r="F1122" i="31"/>
  <c r="L1121" i="31"/>
  <c r="J124" i="31"/>
  <c r="P123" i="31"/>
  <c r="H123" i="31"/>
  <c r="N206" i="31"/>
  <c r="F206" i="31"/>
  <c r="L205" i="31"/>
  <c r="J278" i="31"/>
  <c r="P277" i="31"/>
  <c r="H277" i="31"/>
  <c r="N260" i="31"/>
  <c r="F260" i="31"/>
  <c r="L259" i="31"/>
  <c r="J220" i="31"/>
  <c r="P219" i="31"/>
  <c r="H219" i="31"/>
  <c r="N216" i="31"/>
  <c r="F216" i="31"/>
  <c r="L215" i="31"/>
  <c r="J194" i="31"/>
  <c r="P193" i="31"/>
  <c r="H193" i="31"/>
  <c r="N162" i="31"/>
  <c r="F162" i="31"/>
  <c r="L161" i="31"/>
  <c r="J144" i="31"/>
  <c r="P143" i="31"/>
  <c r="H143" i="31"/>
  <c r="P1162" i="31"/>
  <c r="L1161" i="31"/>
  <c r="Q1160" i="31"/>
  <c r="I1160" i="31"/>
  <c r="O1159" i="31"/>
  <c r="G1159" i="31"/>
  <c r="M1158" i="31"/>
  <c r="K1157" i="31"/>
  <c r="Q1150" i="31"/>
  <c r="I1150" i="31"/>
  <c r="O1149" i="31"/>
  <c r="G1149" i="31"/>
  <c r="M1148" i="31"/>
  <c r="K1147" i="31"/>
  <c r="Q1146" i="31"/>
  <c r="I1146" i="31"/>
  <c r="O1145" i="31"/>
  <c r="G1145" i="31"/>
  <c r="M1144" i="31"/>
  <c r="K1143" i="31"/>
  <c r="Q1142" i="31"/>
  <c r="I1142" i="31"/>
  <c r="O1141" i="31"/>
  <c r="G1141" i="31"/>
  <c r="M1136" i="31"/>
  <c r="K1135" i="31"/>
  <c r="Q1126" i="31"/>
  <c r="I1126" i="31"/>
  <c r="O1125" i="31"/>
  <c r="G1125" i="31"/>
  <c r="M1122" i="31"/>
  <c r="K1121" i="31"/>
  <c r="Q124" i="31"/>
  <c r="I124" i="31"/>
  <c r="O123" i="31"/>
  <c r="G123" i="31"/>
  <c r="M206" i="31"/>
  <c r="K205" i="31"/>
  <c r="Q278" i="31"/>
  <c r="I278" i="31"/>
  <c r="O277" i="31"/>
  <c r="G277" i="31"/>
  <c r="M260" i="31"/>
  <c r="K259" i="31"/>
  <c r="Q220" i="31"/>
  <c r="I220" i="31"/>
  <c r="O219" i="31"/>
  <c r="G219" i="31"/>
  <c r="M216" i="31"/>
  <c r="K215" i="31"/>
  <c r="Q194" i="31"/>
  <c r="I194" i="31"/>
  <c r="O193" i="31"/>
  <c r="G193" i="31"/>
  <c r="M162" i="31"/>
  <c r="K161" i="31"/>
  <c r="Q144" i="31"/>
  <c r="I144" i="31"/>
  <c r="O143" i="31"/>
  <c r="G143" i="31"/>
  <c r="M132" i="31"/>
  <c r="K1162" i="31"/>
  <c r="K1161" i="31"/>
  <c r="P1160" i="31"/>
  <c r="H1160" i="31"/>
  <c r="N1159" i="31"/>
  <c r="F1159" i="31"/>
  <c r="L1158" i="31"/>
  <c r="J1157" i="31"/>
  <c r="P1150" i="31"/>
  <c r="H1150" i="31"/>
  <c r="N1149" i="31"/>
  <c r="F1149" i="31"/>
  <c r="L1148" i="31"/>
  <c r="J1147" i="31"/>
  <c r="P1146" i="31"/>
  <c r="H1146" i="31"/>
  <c r="N1145" i="31"/>
  <c r="F1145" i="31"/>
  <c r="L1144" i="31"/>
  <c r="J1143" i="31"/>
  <c r="P1142" i="31"/>
  <c r="H1142" i="31"/>
  <c r="N1141" i="31"/>
  <c r="F1141" i="31"/>
  <c r="L1136" i="31"/>
  <c r="J1135" i="31"/>
  <c r="P1126" i="31"/>
  <c r="H1126" i="31"/>
  <c r="N1125" i="31"/>
  <c r="F1125" i="31"/>
  <c r="L1122" i="31"/>
  <c r="J1121" i="31"/>
  <c r="P124" i="31"/>
  <c r="H124" i="31"/>
  <c r="N123" i="31"/>
  <c r="F123" i="31"/>
  <c r="L206" i="31"/>
  <c r="J205" i="31"/>
  <c r="P278" i="31"/>
  <c r="H278" i="31"/>
  <c r="N277" i="31"/>
  <c r="F277" i="31"/>
  <c r="L260" i="31"/>
  <c r="J259" i="31"/>
  <c r="P220" i="31"/>
  <c r="H220" i="31"/>
  <c r="N219" i="31"/>
  <c r="F219" i="31"/>
  <c r="L216" i="31"/>
  <c r="J215" i="31"/>
  <c r="P194" i="31"/>
  <c r="H194" i="31"/>
  <c r="N193" i="31"/>
  <c r="F193" i="31"/>
  <c r="L162" i="31"/>
  <c r="J161" i="31"/>
  <c r="P144" i="31"/>
  <c r="H144" i="31"/>
  <c r="N143" i="31"/>
  <c r="F143" i="31"/>
  <c r="L132" i="31"/>
  <c r="J131" i="31"/>
  <c r="P122" i="31"/>
  <c r="H122" i="31"/>
  <c r="N121" i="31"/>
  <c r="H1162" i="31"/>
  <c r="J1161" i="31"/>
  <c r="O1160" i="31"/>
  <c r="G1160" i="31"/>
  <c r="M1159" i="31"/>
  <c r="K1158" i="31"/>
  <c r="Q1157" i="31"/>
  <c r="I1157" i="31"/>
  <c r="O1150" i="31"/>
  <c r="G1150" i="31"/>
  <c r="M1149" i="31"/>
  <c r="K1148" i="31"/>
  <c r="Q1147" i="31"/>
  <c r="I1147" i="31"/>
  <c r="O1146" i="31"/>
  <c r="G1146" i="31"/>
  <c r="M1145" i="31"/>
  <c r="K1144" i="31"/>
  <c r="Q1143" i="31"/>
  <c r="I1143" i="31"/>
  <c r="O1142" i="31"/>
  <c r="G1142" i="31"/>
  <c r="M1141" i="31"/>
  <c r="K1136" i="31"/>
  <c r="Q1135" i="31"/>
  <c r="I1135" i="31"/>
  <c r="O1126" i="31"/>
  <c r="G1126" i="31"/>
  <c r="M1125" i="31"/>
  <c r="K1122" i="31"/>
  <c r="Q1121" i="31"/>
  <c r="I1121" i="31"/>
  <c r="O124" i="31"/>
  <c r="G124" i="31"/>
  <c r="M123" i="31"/>
  <c r="K206" i="31"/>
  <c r="Q205" i="31"/>
  <c r="I205" i="31"/>
  <c r="O278" i="31"/>
  <c r="G278" i="31"/>
  <c r="M277" i="31"/>
  <c r="K260" i="31"/>
  <c r="Q259" i="31"/>
  <c r="I259" i="31"/>
  <c r="O220" i="31"/>
  <c r="G220" i="31"/>
  <c r="M219" i="31"/>
  <c r="K216" i="31"/>
  <c r="Q215" i="31"/>
  <c r="I215" i="31"/>
  <c r="O194" i="31"/>
  <c r="G194" i="31"/>
  <c r="M193" i="31"/>
  <c r="K162" i="31"/>
  <c r="Q161" i="31"/>
  <c r="I161" i="31"/>
  <c r="O144" i="31"/>
  <c r="G144" i="31"/>
  <c r="M143" i="31"/>
  <c r="K132" i="31"/>
  <c r="Q131" i="31"/>
  <c r="I131" i="31"/>
  <c r="I1161" i="31"/>
  <c r="N1160" i="31"/>
  <c r="F1160" i="31"/>
  <c r="L1159" i="31"/>
  <c r="J1158" i="31"/>
  <c r="P1157" i="31"/>
  <c r="H1157" i="31"/>
  <c r="N1150" i="31"/>
  <c r="F1150" i="31"/>
  <c r="L1149" i="31"/>
  <c r="J1148" i="31"/>
  <c r="P1147" i="31"/>
  <c r="H1147" i="31"/>
  <c r="N1146" i="31"/>
  <c r="F1146" i="31"/>
  <c r="L1145" i="31"/>
  <c r="J1144" i="31"/>
  <c r="P1143" i="31"/>
  <c r="H1143" i="31"/>
  <c r="N1142" i="31"/>
  <c r="F1142" i="31"/>
  <c r="L1141" i="31"/>
  <c r="J1136" i="31"/>
  <c r="P1135" i="31"/>
  <c r="H1135" i="31"/>
  <c r="N1126" i="31"/>
  <c r="F1126" i="31"/>
  <c r="L1125" i="31"/>
  <c r="J1122" i="31"/>
  <c r="P1121" i="31"/>
  <c r="H1121" i="31"/>
  <c r="N124" i="31"/>
  <c r="F124" i="31"/>
  <c r="L123" i="31"/>
  <c r="J206" i="31"/>
  <c r="P205" i="31"/>
  <c r="H205" i="31"/>
  <c r="N278" i="31"/>
  <c r="F278" i="31"/>
  <c r="L277" i="31"/>
  <c r="J260" i="31"/>
  <c r="P259" i="31"/>
  <c r="H259" i="31"/>
  <c r="N220" i="31"/>
  <c r="F220" i="31"/>
  <c r="L219" i="31"/>
  <c r="J216" i="31"/>
  <c r="P215" i="31"/>
  <c r="H215" i="31"/>
  <c r="N194" i="31"/>
  <c r="F194" i="31"/>
  <c r="L193" i="31"/>
  <c r="J162" i="31"/>
  <c r="P161" i="31"/>
  <c r="H161" i="31"/>
  <c r="N144" i="31"/>
  <c r="F144" i="31"/>
  <c r="L143" i="31"/>
  <c r="J132" i="31"/>
  <c r="P131" i="31"/>
  <c r="H131" i="31"/>
  <c r="N122" i="31"/>
  <c r="H1161" i="31"/>
  <c r="M1160" i="31"/>
  <c r="K1159" i="31"/>
  <c r="Q1158" i="31"/>
  <c r="I1158" i="31"/>
  <c r="O1157" i="31"/>
  <c r="G1157" i="31"/>
  <c r="M1150" i="31"/>
  <c r="K1149" i="31"/>
  <c r="Q1148" i="31"/>
  <c r="I1148" i="31"/>
  <c r="O1147" i="31"/>
  <c r="G1147" i="31"/>
  <c r="M1146" i="31"/>
  <c r="K1145" i="31"/>
  <c r="Q1144" i="31"/>
  <c r="I1144" i="31"/>
  <c r="O1143" i="31"/>
  <c r="G1143" i="31"/>
  <c r="M1142" i="31"/>
  <c r="K1141" i="31"/>
  <c r="Q1136" i="31"/>
  <c r="I1136" i="31"/>
  <c r="O1135" i="31"/>
  <c r="G1135" i="31"/>
  <c r="M1126" i="31"/>
  <c r="K1125" i="31"/>
  <c r="Q1122" i="31"/>
  <c r="I1122" i="31"/>
  <c r="O1121" i="31"/>
  <c r="G1121" i="31"/>
  <c r="M124" i="31"/>
  <c r="K123" i="31"/>
  <c r="Q206" i="31"/>
  <c r="I206" i="31"/>
  <c r="O205" i="31"/>
  <c r="G205" i="31"/>
  <c r="M278" i="31"/>
  <c r="K277" i="31"/>
  <c r="Q260" i="31"/>
  <c r="I260" i="31"/>
  <c r="O259" i="31"/>
  <c r="G259" i="31"/>
  <c r="M220" i="31"/>
  <c r="K219" i="31"/>
  <c r="Q216" i="31"/>
  <c r="I216" i="31"/>
  <c r="O215" i="31"/>
  <c r="G215" i="31"/>
  <c r="M194" i="31"/>
  <c r="K193" i="31"/>
  <c r="Q162" i="31"/>
  <c r="I162" i="31"/>
  <c r="O161" i="31"/>
  <c r="G161" i="31"/>
  <c r="M144" i="31"/>
  <c r="K143" i="31"/>
  <c r="Q132" i="31"/>
  <c r="I132" i="31"/>
  <c r="O131" i="31"/>
  <c r="G131" i="31"/>
  <c r="M122" i="31"/>
  <c r="K121" i="31"/>
  <c r="Q108" i="31"/>
  <c r="I108" i="31"/>
  <c r="O107" i="31"/>
  <c r="G107" i="31"/>
  <c r="M76" i="31"/>
  <c r="Q122" i="31"/>
  <c r="O121" i="31"/>
  <c r="H108" i="31"/>
  <c r="M107" i="31"/>
  <c r="I76" i="31"/>
  <c r="O75" i="31"/>
  <c r="G75" i="31"/>
  <c r="M64" i="31"/>
  <c r="K63" i="31"/>
  <c r="Q54" i="31"/>
  <c r="I54" i="31"/>
  <c r="O53" i="31"/>
  <c r="G53" i="31"/>
  <c r="M112" i="31"/>
  <c r="K111" i="31"/>
  <c r="Q262" i="31"/>
  <c r="I262" i="31"/>
  <c r="O261" i="31"/>
  <c r="G261" i="31"/>
  <c r="M170" i="31"/>
  <c r="K169" i="31"/>
  <c r="P372" i="31"/>
  <c r="H372" i="31"/>
  <c r="M371" i="31"/>
  <c r="K100" i="31"/>
  <c r="Q99" i="31"/>
  <c r="I99" i="31"/>
  <c r="O140" i="31"/>
  <c r="G140" i="31"/>
  <c r="M139" i="31"/>
  <c r="J324" i="31"/>
  <c r="O323" i="31"/>
  <c r="G323" i="31"/>
  <c r="O102" i="31"/>
  <c r="G102" i="31"/>
  <c r="M101" i="31"/>
  <c r="K62" i="31"/>
  <c r="Q61" i="31"/>
  <c r="I61" i="31"/>
  <c r="O114" i="31"/>
  <c r="G114" i="31"/>
  <c r="M113" i="31"/>
  <c r="K156" i="31"/>
  <c r="Q155" i="31"/>
  <c r="I155" i="31"/>
  <c r="N238" i="31"/>
  <c r="F238" i="31"/>
  <c r="K237" i="31"/>
  <c r="Q134" i="31"/>
  <c r="I134" i="31"/>
  <c r="O133" i="31"/>
  <c r="G133" i="31"/>
  <c r="L268" i="31"/>
  <c r="Q267" i="31"/>
  <c r="I267" i="31"/>
  <c r="O236" i="31"/>
  <c r="G236" i="31"/>
  <c r="M235" i="31"/>
  <c r="K164" i="31"/>
  <c r="Q163" i="31"/>
  <c r="I163" i="31"/>
  <c r="K74" i="31"/>
  <c r="Q73" i="31"/>
  <c r="I73" i="31"/>
  <c r="O258" i="31"/>
  <c r="G258" i="31"/>
  <c r="M257" i="31"/>
  <c r="O122" i="31"/>
  <c r="M121" i="31"/>
  <c r="P108" i="31"/>
  <c r="G108" i="31"/>
  <c r="L107" i="31"/>
  <c r="Q76" i="31"/>
  <c r="H76" i="31"/>
  <c r="N75" i="31"/>
  <c r="F75" i="31"/>
  <c r="L64" i="31"/>
  <c r="J63" i="31"/>
  <c r="P54" i="31"/>
  <c r="H54" i="31"/>
  <c r="N53" i="31"/>
  <c r="F53" i="31"/>
  <c r="L112" i="31"/>
  <c r="J111" i="31"/>
  <c r="P262" i="31"/>
  <c r="H262" i="31"/>
  <c r="N261" i="31"/>
  <c r="F261" i="31"/>
  <c r="L170" i="31"/>
  <c r="J169" i="31"/>
  <c r="O372" i="31"/>
  <c r="G372" i="31"/>
  <c r="L371" i="31"/>
  <c r="J100" i="31"/>
  <c r="P99" i="31"/>
  <c r="H99" i="31"/>
  <c r="N140" i="31"/>
  <c r="F140" i="31"/>
  <c r="L139" i="31"/>
  <c r="Q324" i="31"/>
  <c r="I324" i="31"/>
  <c r="N323" i="31"/>
  <c r="F323" i="31"/>
  <c r="N102" i="31"/>
  <c r="F102" i="31"/>
  <c r="L101" i="31"/>
  <c r="J62" i="31"/>
  <c r="P61" i="31"/>
  <c r="H61" i="31"/>
  <c r="N114" i="31"/>
  <c r="F114" i="31"/>
  <c r="L113" i="31"/>
  <c r="J156" i="31"/>
  <c r="P155" i="31"/>
  <c r="H155" i="31"/>
  <c r="M238" i="31"/>
  <c r="J237" i="31"/>
  <c r="P134" i="31"/>
  <c r="H134" i="31"/>
  <c r="N133" i="31"/>
  <c r="F133" i="31"/>
  <c r="K268" i="31"/>
  <c r="P267" i="31"/>
  <c r="H267" i="31"/>
  <c r="N236" i="31"/>
  <c r="F236" i="31"/>
  <c r="L235" i="31"/>
  <c r="J164" i="31"/>
  <c r="P163" i="31"/>
  <c r="H163" i="31"/>
  <c r="J74" i="31"/>
  <c r="P73" i="31"/>
  <c r="H73" i="31"/>
  <c r="N258" i="31"/>
  <c r="F258" i="31"/>
  <c r="L257" i="31"/>
  <c r="J56" i="31"/>
  <c r="J122" i="31"/>
  <c r="L121" i="31"/>
  <c r="O108" i="31"/>
  <c r="F108" i="31"/>
  <c r="K107" i="31"/>
  <c r="P76" i="31"/>
  <c r="G76" i="31"/>
  <c r="M75" i="31"/>
  <c r="K64" i="31"/>
  <c r="Q63" i="31"/>
  <c r="I63" i="31"/>
  <c r="O54" i="31"/>
  <c r="G54" i="31"/>
  <c r="M53" i="31"/>
  <c r="K112" i="31"/>
  <c r="Q111" i="31"/>
  <c r="I111" i="31"/>
  <c r="O262" i="31"/>
  <c r="G262" i="31"/>
  <c r="M261" i="31"/>
  <c r="K170" i="31"/>
  <c r="Q169" i="31"/>
  <c r="I169" i="31"/>
  <c r="N372" i="31"/>
  <c r="F372" i="31"/>
  <c r="K371" i="31"/>
  <c r="Q100" i="31"/>
  <c r="I100" i="31"/>
  <c r="O99" i="31"/>
  <c r="G99" i="31"/>
  <c r="M140" i="31"/>
  <c r="K139" i="31"/>
  <c r="P324" i="31"/>
  <c r="H324" i="31"/>
  <c r="M323" i="31"/>
  <c r="M102" i="31"/>
  <c r="K101" i="31"/>
  <c r="Q62" i="31"/>
  <c r="I62" i="31"/>
  <c r="O61" i="31"/>
  <c r="G61" i="31"/>
  <c r="M114" i="31"/>
  <c r="K113" i="31"/>
  <c r="Q156" i="31"/>
  <c r="I156" i="31"/>
  <c r="O155" i="31"/>
  <c r="G155" i="31"/>
  <c r="L238" i="31"/>
  <c r="Q237" i="31"/>
  <c r="I237" i="31"/>
  <c r="O134" i="31"/>
  <c r="G134" i="31"/>
  <c r="M133" i="31"/>
  <c r="J268" i="31"/>
  <c r="O267" i="31"/>
  <c r="G267" i="31"/>
  <c r="M236" i="31"/>
  <c r="K235" i="31"/>
  <c r="Q164" i="31"/>
  <c r="I164" i="31"/>
  <c r="O163" i="31"/>
  <c r="G163" i="31"/>
  <c r="N132" i="31"/>
  <c r="I122" i="31"/>
  <c r="J121" i="31"/>
  <c r="N108" i="31"/>
  <c r="J107" i="31"/>
  <c r="O76" i="31"/>
  <c r="F76" i="31"/>
  <c r="L75" i="31"/>
  <c r="J64" i="31"/>
  <c r="P63" i="31"/>
  <c r="H63" i="31"/>
  <c r="N54" i="31"/>
  <c r="F54" i="31"/>
  <c r="L53" i="31"/>
  <c r="J112" i="31"/>
  <c r="P111" i="31"/>
  <c r="H111" i="31"/>
  <c r="N262" i="31"/>
  <c r="F262" i="31"/>
  <c r="L261" i="31"/>
  <c r="J170" i="31"/>
  <c r="P169" i="31"/>
  <c r="H169" i="31"/>
  <c r="M372" i="31"/>
  <c r="J371" i="31"/>
  <c r="P100" i="31"/>
  <c r="H100" i="31"/>
  <c r="N99" i="31"/>
  <c r="F99" i="31"/>
  <c r="L140" i="31"/>
  <c r="J139" i="31"/>
  <c r="O324" i="31"/>
  <c r="G324" i="31"/>
  <c r="L323" i="31"/>
  <c r="L102" i="31"/>
  <c r="J101" i="31"/>
  <c r="P62" i="31"/>
  <c r="H62" i="31"/>
  <c r="N61" i="31"/>
  <c r="F61" i="31"/>
  <c r="L114" i="31"/>
  <c r="J113" i="31"/>
  <c r="P156" i="31"/>
  <c r="H156" i="31"/>
  <c r="N155" i="31"/>
  <c r="F155" i="31"/>
  <c r="K238" i="31"/>
  <c r="P237" i="31"/>
  <c r="H237" i="31"/>
  <c r="N134" i="31"/>
  <c r="F134" i="31"/>
  <c r="L133" i="31"/>
  <c r="Q268" i="31"/>
  <c r="I268" i="31"/>
  <c r="N267" i="31"/>
  <c r="F267" i="31"/>
  <c r="L236" i="31"/>
  <c r="J235" i="31"/>
  <c r="P164" i="31"/>
  <c r="H164" i="31"/>
  <c r="N163" i="31"/>
  <c r="F163" i="31"/>
  <c r="F132" i="31"/>
  <c r="G122" i="31"/>
  <c r="H121" i="31"/>
  <c r="M108" i="31"/>
  <c r="I107" i="31"/>
  <c r="N76" i="31"/>
  <c r="K75" i="31"/>
  <c r="Q64" i="31"/>
  <c r="I64" i="31"/>
  <c r="O63" i="31"/>
  <c r="G63" i="31"/>
  <c r="M54" i="31"/>
  <c r="K53" i="31"/>
  <c r="Q112" i="31"/>
  <c r="I112" i="31"/>
  <c r="O111" i="31"/>
  <c r="G111" i="31"/>
  <c r="M262" i="31"/>
  <c r="K261" i="31"/>
  <c r="Q170" i="31"/>
  <c r="I170" i="31"/>
  <c r="O169" i="31"/>
  <c r="G169" i="31"/>
  <c r="L372" i="31"/>
  <c r="Q371" i="31"/>
  <c r="I371" i="31"/>
  <c r="O100" i="31"/>
  <c r="G100" i="31"/>
  <c r="M99" i="31"/>
  <c r="K140" i="31"/>
  <c r="Q139" i="31"/>
  <c r="I139" i="31"/>
  <c r="N324" i="31"/>
  <c r="F324" i="31"/>
  <c r="K323" i="31"/>
  <c r="K102" i="31"/>
  <c r="Q101" i="31"/>
  <c r="I101" i="31"/>
  <c r="O62" i="31"/>
  <c r="G62" i="31"/>
  <c r="M61" i="31"/>
  <c r="K114" i="31"/>
  <c r="Q113" i="31"/>
  <c r="I113" i="31"/>
  <c r="O156" i="31"/>
  <c r="G156" i="31"/>
  <c r="M155" i="31"/>
  <c r="J238" i="31"/>
  <c r="O237" i="31"/>
  <c r="G237" i="31"/>
  <c r="M134" i="31"/>
  <c r="K133" i="31"/>
  <c r="P268" i="31"/>
  <c r="H268" i="31"/>
  <c r="M267" i="31"/>
  <c r="K236" i="31"/>
  <c r="Q235" i="31"/>
  <c r="I235" i="31"/>
  <c r="O164" i="31"/>
  <c r="G164" i="31"/>
  <c r="M163" i="31"/>
  <c r="O74" i="31"/>
  <c r="G74" i="31"/>
  <c r="M73" i="31"/>
  <c r="K258" i="31"/>
  <c r="F122" i="31"/>
  <c r="G121" i="31"/>
  <c r="L108" i="31"/>
  <c r="Q107" i="31"/>
  <c r="H107" i="31"/>
  <c r="L76" i="31"/>
  <c r="J75" i="31"/>
  <c r="P64" i="31"/>
  <c r="H64" i="31"/>
  <c r="N63" i="31"/>
  <c r="F63" i="31"/>
  <c r="L54" i="31"/>
  <c r="J53" i="31"/>
  <c r="P112" i="31"/>
  <c r="H112" i="31"/>
  <c r="N111" i="31"/>
  <c r="F111" i="31"/>
  <c r="L262" i="31"/>
  <c r="J261" i="31"/>
  <c r="P170" i="31"/>
  <c r="H170" i="31"/>
  <c r="N169" i="31"/>
  <c r="F169" i="31"/>
  <c r="K372" i="31"/>
  <c r="P371" i="31"/>
  <c r="H371" i="31"/>
  <c r="N100" i="31"/>
  <c r="F100" i="31"/>
  <c r="L99" i="31"/>
  <c r="J140" i="31"/>
  <c r="P139" i="31"/>
  <c r="H139" i="31"/>
  <c r="M324" i="31"/>
  <c r="J323" i="31"/>
  <c r="J102" i="31"/>
  <c r="P101" i="31"/>
  <c r="H101" i="31"/>
  <c r="N62" i="31"/>
  <c r="F62" i="31"/>
  <c r="L61" i="31"/>
  <c r="J114" i="31"/>
  <c r="P113" i="31"/>
  <c r="H113" i="31"/>
  <c r="N156" i="31"/>
  <c r="F156" i="31"/>
  <c r="L155" i="31"/>
  <c r="Q238" i="31"/>
  <c r="I238" i="31"/>
  <c r="N237" i="31"/>
  <c r="F237" i="31"/>
  <c r="L134" i="31"/>
  <c r="J133" i="31"/>
  <c r="O268" i="31"/>
  <c r="G268" i="31"/>
  <c r="L267" i="31"/>
  <c r="J236" i="31"/>
  <c r="P235" i="31"/>
  <c r="H235" i="31"/>
  <c r="N164" i="31"/>
  <c r="F164" i="31"/>
  <c r="L163" i="31"/>
  <c r="N74" i="31"/>
  <c r="F74" i="31"/>
  <c r="L73" i="31"/>
  <c r="J258" i="31"/>
  <c r="L131" i="31"/>
  <c r="F121" i="31"/>
  <c r="K108" i="31"/>
  <c r="P107" i="31"/>
  <c r="F107" i="31"/>
  <c r="K76" i="31"/>
  <c r="Q75" i="31"/>
  <c r="I75" i="31"/>
  <c r="O64" i="31"/>
  <c r="G64" i="31"/>
  <c r="M63" i="31"/>
  <c r="K54" i="31"/>
  <c r="Q53" i="31"/>
  <c r="I53" i="31"/>
  <c r="O112" i="31"/>
  <c r="G112" i="31"/>
  <c r="M111" i="31"/>
  <c r="K262" i="31"/>
  <c r="Q261" i="31"/>
  <c r="I261" i="31"/>
  <c r="O170" i="31"/>
  <c r="G170" i="31"/>
  <c r="M169" i="31"/>
  <c r="J372" i="31"/>
  <c r="O371" i="31"/>
  <c r="G371" i="31"/>
  <c r="M100" i="31"/>
  <c r="K99" i="31"/>
  <c r="Q140" i="31"/>
  <c r="I140" i="31"/>
  <c r="O139" i="31"/>
  <c r="G139" i="31"/>
  <c r="L324" i="31"/>
  <c r="Q323" i="31"/>
  <c r="I323" i="31"/>
  <c r="Q102" i="31"/>
  <c r="I102" i="31"/>
  <c r="O101" i="31"/>
  <c r="G101" i="31"/>
  <c r="M62" i="31"/>
  <c r="K61" i="31"/>
  <c r="Q114" i="31"/>
  <c r="I114" i="31"/>
  <c r="O113" i="31"/>
  <c r="G113" i="31"/>
  <c r="M156" i="31"/>
  <c r="K155" i="31"/>
  <c r="P238" i="31"/>
  <c r="H238" i="31"/>
  <c r="M237" i="31"/>
  <c r="K134" i="31"/>
  <c r="Q133" i="31"/>
  <c r="I133" i="31"/>
  <c r="N268" i="31"/>
  <c r="F268" i="31"/>
  <c r="K267" i="31"/>
  <c r="Q236" i="31"/>
  <c r="I236" i="31"/>
  <c r="O235" i="31"/>
  <c r="G235" i="31"/>
  <c r="M164" i="31"/>
  <c r="K163" i="31"/>
  <c r="M74" i="31"/>
  <c r="K73" i="31"/>
  <c r="Q258" i="31"/>
  <c r="K131" i="31"/>
  <c r="P121" i="31"/>
  <c r="J108" i="31"/>
  <c r="N107" i="31"/>
  <c r="J76" i="31"/>
  <c r="P75" i="31"/>
  <c r="H75" i="31"/>
  <c r="N64" i="31"/>
  <c r="F64" i="31"/>
  <c r="L63" i="31"/>
  <c r="J54" i="31"/>
  <c r="P53" i="31"/>
  <c r="H53" i="31"/>
  <c r="N112" i="31"/>
  <c r="F112" i="31"/>
  <c r="L111" i="31"/>
  <c r="J262" i="31"/>
  <c r="P261" i="31"/>
  <c r="H261" i="31"/>
  <c r="N170" i="31"/>
  <c r="F170" i="31"/>
  <c r="L169" i="31"/>
  <c r="Q372" i="31"/>
  <c r="I372" i="31"/>
  <c r="N371" i="31"/>
  <c r="F371" i="31"/>
  <c r="L100" i="31"/>
  <c r="J99" i="31"/>
  <c r="P140" i="31"/>
  <c r="H140" i="31"/>
  <c r="N139" i="31"/>
  <c r="F139" i="31"/>
  <c r="K324" i="31"/>
  <c r="P323" i="31"/>
  <c r="H323" i="31"/>
  <c r="P102" i="31"/>
  <c r="H102" i="31"/>
  <c r="N101" i="31"/>
  <c r="F101" i="31"/>
  <c r="L62" i="31"/>
  <c r="J61" i="31"/>
  <c r="P114" i="31"/>
  <c r="H114" i="31"/>
  <c r="N113" i="31"/>
  <c r="F113" i="31"/>
  <c r="L156" i="31"/>
  <c r="J155" i="31"/>
  <c r="O238" i="31"/>
  <c r="G238" i="31"/>
  <c r="L237" i="31"/>
  <c r="J134" i="31"/>
  <c r="P133" i="31"/>
  <c r="M268" i="31"/>
  <c r="L258" i="31"/>
  <c r="N257" i="31"/>
  <c r="Q56" i="31"/>
  <c r="H56" i="31"/>
  <c r="N55" i="31"/>
  <c r="F55" i="31"/>
  <c r="L200" i="31"/>
  <c r="J199" i="31"/>
  <c r="P250" i="31"/>
  <c r="H250" i="31"/>
  <c r="N249" i="31"/>
  <c r="F249" i="31"/>
  <c r="L248" i="31"/>
  <c r="J247" i="31"/>
  <c r="P106" i="31"/>
  <c r="H106" i="31"/>
  <c r="N105" i="31"/>
  <c r="F105" i="31"/>
  <c r="K44" i="31"/>
  <c r="P43" i="31"/>
  <c r="H43" i="31"/>
  <c r="N224" i="31"/>
  <c r="F224" i="31"/>
  <c r="L223" i="31"/>
  <c r="N342" i="31"/>
  <c r="F342" i="31"/>
  <c r="L341" i="31"/>
  <c r="J328" i="31"/>
  <c r="P327" i="31"/>
  <c r="H327" i="31"/>
  <c r="N146" i="31"/>
  <c r="F146" i="31"/>
  <c r="L145" i="31"/>
  <c r="J160" i="31"/>
  <c r="P159" i="31"/>
  <c r="H159" i="31"/>
  <c r="N38" i="31"/>
  <c r="F38" i="31"/>
  <c r="L37" i="31"/>
  <c r="J256" i="31"/>
  <c r="P255" i="31"/>
  <c r="H255" i="31"/>
  <c r="N154" i="31"/>
  <c r="F154" i="31"/>
  <c r="L153" i="31"/>
  <c r="J226" i="31"/>
  <c r="P225" i="31"/>
  <c r="H225" i="31"/>
  <c r="N36" i="31"/>
  <c r="F36" i="31"/>
  <c r="L35" i="31"/>
  <c r="M414" i="31"/>
  <c r="J413" i="31"/>
  <c r="P138" i="31"/>
  <c r="H138" i="31"/>
  <c r="N137" i="31"/>
  <c r="F137" i="31"/>
  <c r="L150" i="31"/>
  <c r="J149" i="31"/>
  <c r="P34" i="31"/>
  <c r="H34" i="31"/>
  <c r="N33" i="31"/>
  <c r="F33" i="31"/>
  <c r="K362" i="31"/>
  <c r="P361" i="31"/>
  <c r="H133" i="31"/>
  <c r="J267" i="31"/>
  <c r="P236" i="31"/>
  <c r="O73" i="31"/>
  <c r="I258" i="31"/>
  <c r="K257" i="31"/>
  <c r="P56" i="31"/>
  <c r="G56" i="31"/>
  <c r="M55" i="31"/>
  <c r="K200" i="31"/>
  <c r="Q199" i="31"/>
  <c r="I199" i="31"/>
  <c r="O250" i="31"/>
  <c r="G250" i="31"/>
  <c r="M249" i="31"/>
  <c r="K248" i="31"/>
  <c r="Q247" i="31"/>
  <c r="I247" i="31"/>
  <c r="O106" i="31"/>
  <c r="G106" i="31"/>
  <c r="M105" i="31"/>
  <c r="J44" i="31"/>
  <c r="O43" i="31"/>
  <c r="G43" i="31"/>
  <c r="M224" i="31"/>
  <c r="K223" i="31"/>
  <c r="M342" i="31"/>
  <c r="K341" i="31"/>
  <c r="Q328" i="31"/>
  <c r="I328" i="31"/>
  <c r="O327" i="31"/>
  <c r="G327" i="31"/>
  <c r="M146" i="31"/>
  <c r="K145" i="31"/>
  <c r="Q160" i="31"/>
  <c r="I160" i="31"/>
  <c r="O159" i="31"/>
  <c r="G159" i="31"/>
  <c r="M38" i="31"/>
  <c r="K37" i="31"/>
  <c r="Q256" i="31"/>
  <c r="I256" i="31"/>
  <c r="O255" i="31"/>
  <c r="G255" i="31"/>
  <c r="M154" i="31"/>
  <c r="K153" i="31"/>
  <c r="Q226" i="31"/>
  <c r="I226" i="31"/>
  <c r="O225" i="31"/>
  <c r="G225" i="31"/>
  <c r="M36" i="31"/>
  <c r="K35" i="31"/>
  <c r="L414" i="31"/>
  <c r="Q413" i="31"/>
  <c r="I413" i="31"/>
  <c r="O138" i="31"/>
  <c r="G138" i="31"/>
  <c r="M137" i="31"/>
  <c r="K150" i="31"/>
  <c r="Q149" i="31"/>
  <c r="I149" i="31"/>
  <c r="O34" i="31"/>
  <c r="H236" i="31"/>
  <c r="N73" i="31"/>
  <c r="H258" i="31"/>
  <c r="J257" i="31"/>
  <c r="O56" i="31"/>
  <c r="F56" i="31"/>
  <c r="L55" i="31"/>
  <c r="J200" i="31"/>
  <c r="P199" i="31"/>
  <c r="H199" i="31"/>
  <c r="N250" i="31"/>
  <c r="F250" i="31"/>
  <c r="L249" i="31"/>
  <c r="J248" i="31"/>
  <c r="P247" i="31"/>
  <c r="H247" i="31"/>
  <c r="N106" i="31"/>
  <c r="F106" i="31"/>
  <c r="L105" i="31"/>
  <c r="Q44" i="31"/>
  <c r="I44" i="31"/>
  <c r="N43" i="31"/>
  <c r="F43" i="31"/>
  <c r="L224" i="31"/>
  <c r="J223" i="31"/>
  <c r="L342" i="31"/>
  <c r="J341" i="31"/>
  <c r="P328" i="31"/>
  <c r="H328" i="31"/>
  <c r="N327" i="31"/>
  <c r="F327" i="31"/>
  <c r="L146" i="31"/>
  <c r="J145" i="31"/>
  <c r="P160" i="31"/>
  <c r="H160" i="31"/>
  <c r="N159" i="31"/>
  <c r="F159" i="31"/>
  <c r="L38" i="31"/>
  <c r="J37" i="31"/>
  <c r="P256" i="31"/>
  <c r="H256" i="31"/>
  <c r="N255" i="31"/>
  <c r="F255" i="31"/>
  <c r="L154" i="31"/>
  <c r="J153" i="31"/>
  <c r="P226" i="31"/>
  <c r="H226" i="31"/>
  <c r="N225" i="31"/>
  <c r="F225" i="31"/>
  <c r="L36" i="31"/>
  <c r="J35" i="31"/>
  <c r="K414" i="31"/>
  <c r="P413" i="31"/>
  <c r="H413" i="31"/>
  <c r="N138" i="31"/>
  <c r="F138" i="31"/>
  <c r="L137" i="31"/>
  <c r="J150" i="31"/>
  <c r="P149" i="31"/>
  <c r="N235" i="31"/>
  <c r="Q74" i="31"/>
  <c r="J73" i="31"/>
  <c r="I257" i="31"/>
  <c r="N56" i="31"/>
  <c r="K55" i="31"/>
  <c r="Q200" i="31"/>
  <c r="I200" i="31"/>
  <c r="O199" i="31"/>
  <c r="G199" i="31"/>
  <c r="M250" i="31"/>
  <c r="K249" i="31"/>
  <c r="Q248" i="31"/>
  <c r="I248" i="31"/>
  <c r="O247" i="31"/>
  <c r="G247" i="31"/>
  <c r="M106" i="31"/>
  <c r="K105" i="31"/>
  <c r="P44" i="31"/>
  <c r="H44" i="31"/>
  <c r="M43" i="31"/>
  <c r="K224" i="31"/>
  <c r="Q223" i="31"/>
  <c r="I223" i="31"/>
  <c r="K342" i="31"/>
  <c r="Q341" i="31"/>
  <c r="I341" i="31"/>
  <c r="O328" i="31"/>
  <c r="G328" i="31"/>
  <c r="M327" i="31"/>
  <c r="K146" i="31"/>
  <c r="Q145" i="31"/>
  <c r="I145" i="31"/>
  <c r="O160" i="31"/>
  <c r="G160" i="31"/>
  <c r="M159" i="31"/>
  <c r="K38" i="31"/>
  <c r="Q37" i="31"/>
  <c r="I37" i="31"/>
  <c r="O256" i="31"/>
  <c r="G256" i="31"/>
  <c r="M255" i="31"/>
  <c r="K154" i="31"/>
  <c r="Q153" i="31"/>
  <c r="I153" i="31"/>
  <c r="O226" i="31"/>
  <c r="G226" i="31"/>
  <c r="M225" i="31"/>
  <c r="K36" i="31"/>
  <c r="Q35" i="31"/>
  <c r="I35" i="31"/>
  <c r="J414" i="31"/>
  <c r="O413" i="31"/>
  <c r="G413" i="31"/>
  <c r="M138" i="31"/>
  <c r="K137" i="31"/>
  <c r="Q150" i="31"/>
  <c r="I150" i="31"/>
  <c r="O149" i="31"/>
  <c r="G149" i="31"/>
  <c r="M34" i="31"/>
  <c r="K33" i="31"/>
  <c r="F235" i="31"/>
  <c r="P74" i="31"/>
  <c r="G73" i="31"/>
  <c r="H257" i="31"/>
  <c r="M56" i="31"/>
  <c r="J55" i="31"/>
  <c r="P200" i="31"/>
  <c r="H200" i="31"/>
  <c r="N199" i="31"/>
  <c r="F199" i="31"/>
  <c r="L250" i="31"/>
  <c r="J249" i="31"/>
  <c r="P248" i="31"/>
  <c r="H248" i="31"/>
  <c r="N247" i="31"/>
  <c r="F247" i="31"/>
  <c r="L106" i="31"/>
  <c r="J105" i="31"/>
  <c r="O44" i="31"/>
  <c r="G44" i="31"/>
  <c r="L43" i="31"/>
  <c r="J224" i="31"/>
  <c r="P223" i="31"/>
  <c r="H223" i="31"/>
  <c r="J342" i="31"/>
  <c r="P341" i="31"/>
  <c r="H341" i="31"/>
  <c r="N328" i="31"/>
  <c r="F328" i="31"/>
  <c r="L327" i="31"/>
  <c r="J146" i="31"/>
  <c r="P145" i="31"/>
  <c r="H145" i="31"/>
  <c r="N160" i="31"/>
  <c r="F160" i="31"/>
  <c r="L159" i="31"/>
  <c r="J38" i="31"/>
  <c r="P37" i="31"/>
  <c r="H37" i="31"/>
  <c r="N256" i="31"/>
  <c r="F256" i="31"/>
  <c r="L255" i="31"/>
  <c r="J154" i="31"/>
  <c r="P153" i="31"/>
  <c r="H153" i="31"/>
  <c r="N226" i="31"/>
  <c r="F226" i="31"/>
  <c r="L225" i="31"/>
  <c r="J36" i="31"/>
  <c r="P35" i="31"/>
  <c r="H35" i="31"/>
  <c r="Q414" i="31"/>
  <c r="I414" i="31"/>
  <c r="N413" i="31"/>
  <c r="F413" i="31"/>
  <c r="L138" i="31"/>
  <c r="J137" i="31"/>
  <c r="P150" i="31"/>
  <c r="H150" i="31"/>
  <c r="N149" i="31"/>
  <c r="F149" i="31"/>
  <c r="L34" i="31"/>
  <c r="J33" i="31"/>
  <c r="O362" i="31"/>
  <c r="G362" i="31"/>
  <c r="L164" i="31"/>
  <c r="L74" i="31"/>
  <c r="F73" i="31"/>
  <c r="Q257" i="31"/>
  <c r="G257" i="31"/>
  <c r="L56" i="31"/>
  <c r="Q55" i="31"/>
  <c r="I55" i="31"/>
  <c r="O200" i="31"/>
  <c r="G200" i="31"/>
  <c r="M199" i="31"/>
  <c r="K250" i="31"/>
  <c r="Q249" i="31"/>
  <c r="I249" i="31"/>
  <c r="O248" i="31"/>
  <c r="G248" i="31"/>
  <c r="M247" i="31"/>
  <c r="K106" i="31"/>
  <c r="Q105" i="31"/>
  <c r="I105" i="31"/>
  <c r="N44" i="31"/>
  <c r="F44" i="31"/>
  <c r="K43" i="31"/>
  <c r="Q224" i="31"/>
  <c r="I224" i="31"/>
  <c r="O223" i="31"/>
  <c r="G223" i="31"/>
  <c r="Q342" i="31"/>
  <c r="I342" i="31"/>
  <c r="O341" i="31"/>
  <c r="G341" i="31"/>
  <c r="M328" i="31"/>
  <c r="K327" i="31"/>
  <c r="Q146" i="31"/>
  <c r="I146" i="31"/>
  <c r="O145" i="31"/>
  <c r="G145" i="31"/>
  <c r="M160" i="31"/>
  <c r="K159" i="31"/>
  <c r="Q38" i="31"/>
  <c r="I38" i="31"/>
  <c r="O37" i="31"/>
  <c r="G37" i="31"/>
  <c r="M256" i="31"/>
  <c r="K255" i="31"/>
  <c r="Q154" i="31"/>
  <c r="I154" i="31"/>
  <c r="O153" i="31"/>
  <c r="G153" i="31"/>
  <c r="M226" i="31"/>
  <c r="K225" i="31"/>
  <c r="Q36" i="31"/>
  <c r="I36" i="31"/>
  <c r="O35" i="31"/>
  <c r="G35" i="31"/>
  <c r="P414" i="31"/>
  <c r="H414" i="31"/>
  <c r="M413" i="31"/>
  <c r="K138" i="31"/>
  <c r="Q137" i="31"/>
  <c r="I137" i="31"/>
  <c r="O150" i="31"/>
  <c r="G150" i="31"/>
  <c r="M149" i="31"/>
  <c r="K34" i="31"/>
  <c r="Q33" i="31"/>
  <c r="I33" i="31"/>
  <c r="N362" i="31"/>
  <c r="F362" i="31"/>
  <c r="I74" i="31"/>
  <c r="P258" i="31"/>
  <c r="P257" i="31"/>
  <c r="F257" i="31"/>
  <c r="K56" i="31"/>
  <c r="P55" i="31"/>
  <c r="H55" i="31"/>
  <c r="N200" i="31"/>
  <c r="F200" i="31"/>
  <c r="L199" i="31"/>
  <c r="J250" i="31"/>
  <c r="P249" i="31"/>
  <c r="H249" i="31"/>
  <c r="N248" i="31"/>
  <c r="F248" i="31"/>
  <c r="L247" i="31"/>
  <c r="J106" i="31"/>
  <c r="P105" i="31"/>
  <c r="H105" i="31"/>
  <c r="M44" i="31"/>
  <c r="J43" i="31"/>
  <c r="P224" i="31"/>
  <c r="H224" i="31"/>
  <c r="N223" i="31"/>
  <c r="F223" i="31"/>
  <c r="P342" i="31"/>
  <c r="H342" i="31"/>
  <c r="N341" i="31"/>
  <c r="F341" i="31"/>
  <c r="L328" i="31"/>
  <c r="J327" i="31"/>
  <c r="P146" i="31"/>
  <c r="H146" i="31"/>
  <c r="N145" i="31"/>
  <c r="F145" i="31"/>
  <c r="L160" i="31"/>
  <c r="J159" i="31"/>
  <c r="P38" i="31"/>
  <c r="H38" i="31"/>
  <c r="N37" i="31"/>
  <c r="F37" i="31"/>
  <c r="L256" i="31"/>
  <c r="J255" i="31"/>
  <c r="P154" i="31"/>
  <c r="H154" i="31"/>
  <c r="N153" i="31"/>
  <c r="F153" i="31"/>
  <c r="L226" i="31"/>
  <c r="J225" i="31"/>
  <c r="P36" i="31"/>
  <c r="H36" i="31"/>
  <c r="N35" i="31"/>
  <c r="F35" i="31"/>
  <c r="O414" i="31"/>
  <c r="G414" i="31"/>
  <c r="L413" i="31"/>
  <c r="J138" i="31"/>
  <c r="P137" i="31"/>
  <c r="H137" i="31"/>
  <c r="N150" i="31"/>
  <c r="F150" i="31"/>
  <c r="L149" i="31"/>
  <c r="J34" i="31"/>
  <c r="P33" i="31"/>
  <c r="H33" i="31"/>
  <c r="M362" i="31"/>
  <c r="J361" i="31"/>
  <c r="O284" i="31"/>
  <c r="G284" i="31"/>
  <c r="L283" i="31"/>
  <c r="Q32" i="31"/>
  <c r="J163" i="31"/>
  <c r="H74" i="31"/>
  <c r="M258" i="31"/>
  <c r="O257" i="31"/>
  <c r="I56" i="31"/>
  <c r="O55" i="31"/>
  <c r="G55" i="31"/>
  <c r="M200" i="31"/>
  <c r="K199" i="31"/>
  <c r="Q250" i="31"/>
  <c r="I250" i="31"/>
  <c r="O249" i="31"/>
  <c r="G249" i="31"/>
  <c r="M248" i="31"/>
  <c r="K247" i="31"/>
  <c r="Q106" i="31"/>
  <c r="I106" i="31"/>
  <c r="O105" i="31"/>
  <c r="G105" i="31"/>
  <c r="L44" i="31"/>
  <c r="Q43" i="31"/>
  <c r="I43" i="31"/>
  <c r="O224" i="31"/>
  <c r="G224" i="31"/>
  <c r="M223" i="31"/>
  <c r="O342" i="31"/>
  <c r="G342" i="31"/>
  <c r="M341" i="31"/>
  <c r="K328" i="31"/>
  <c r="Q327" i="31"/>
  <c r="I327" i="31"/>
  <c r="O146" i="31"/>
  <c r="G146" i="31"/>
  <c r="M145" i="31"/>
  <c r="K160" i="31"/>
  <c r="Q159" i="31"/>
  <c r="I159" i="31"/>
  <c r="O38" i="31"/>
  <c r="G38" i="31"/>
  <c r="M37" i="31"/>
  <c r="K256" i="31"/>
  <c r="Q255" i="31"/>
  <c r="I255" i="31"/>
  <c r="O154" i="31"/>
  <c r="G154" i="31"/>
  <c r="M153" i="31"/>
  <c r="K226" i="31"/>
  <c r="Q225" i="31"/>
  <c r="I225" i="31"/>
  <c r="O36" i="31"/>
  <c r="G36" i="31"/>
  <c r="M35" i="31"/>
  <c r="N414" i="31"/>
  <c r="F414" i="31"/>
  <c r="K413" i="31"/>
  <c r="Q138" i="31"/>
  <c r="I138" i="31"/>
  <c r="O137" i="31"/>
  <c r="G137" i="31"/>
  <c r="M150" i="31"/>
  <c r="K149" i="31"/>
  <c r="Q34" i="31"/>
  <c r="I34" i="31"/>
  <c r="P362" i="31"/>
  <c r="M361" i="31"/>
  <c r="Q284" i="31"/>
  <c r="H284" i="31"/>
  <c r="K283" i="31"/>
  <c r="O32" i="31"/>
  <c r="G32" i="31"/>
  <c r="L31" i="31"/>
  <c r="J148" i="31"/>
  <c r="P147" i="31"/>
  <c r="H147" i="31"/>
  <c r="N174" i="31"/>
  <c r="F174" i="31"/>
  <c r="L173" i="31"/>
  <c r="J142" i="31"/>
  <c r="P141" i="31"/>
  <c r="H141" i="31"/>
  <c r="N264" i="31"/>
  <c r="F264" i="31"/>
  <c r="L263" i="31"/>
  <c r="J28" i="31"/>
  <c r="P27" i="31"/>
  <c r="H27" i="31"/>
  <c r="N168" i="31"/>
  <c r="F168" i="31"/>
  <c r="L167" i="31"/>
  <c r="J126" i="31"/>
  <c r="P125" i="31"/>
  <c r="H125" i="31"/>
  <c r="N274" i="31"/>
  <c r="F274" i="31"/>
  <c r="L273" i="31"/>
  <c r="J280" i="31"/>
  <c r="P279" i="31"/>
  <c r="H279" i="31"/>
  <c r="J72" i="31"/>
  <c r="P71" i="31"/>
  <c r="H71" i="31"/>
  <c r="N344" i="31"/>
  <c r="F344" i="31"/>
  <c r="L343" i="31"/>
  <c r="J376" i="31"/>
  <c r="P375" i="31"/>
  <c r="H375" i="31"/>
  <c r="N50" i="31"/>
  <c r="F50" i="31"/>
  <c r="L49" i="31"/>
  <c r="J354" i="31"/>
  <c r="P353" i="31"/>
  <c r="H353" i="31"/>
  <c r="N358" i="31"/>
  <c r="F358" i="31"/>
  <c r="L357" i="31"/>
  <c r="N340" i="31"/>
  <c r="F340" i="31"/>
  <c r="L339" i="31"/>
  <c r="J152" i="31"/>
  <c r="P151" i="31"/>
  <c r="H151" i="31"/>
  <c r="N158" i="31"/>
  <c r="G34" i="31"/>
  <c r="L362" i="31"/>
  <c r="L361" i="31"/>
  <c r="P284" i="31"/>
  <c r="F284" i="31"/>
  <c r="J283" i="31"/>
  <c r="N32" i="31"/>
  <c r="F32" i="31"/>
  <c r="K31" i="31"/>
  <c r="Q148" i="31"/>
  <c r="I148" i="31"/>
  <c r="O147" i="31"/>
  <c r="G147" i="31"/>
  <c r="M174" i="31"/>
  <c r="K173" i="31"/>
  <c r="Q142" i="31"/>
  <c r="I142" i="31"/>
  <c r="O141" i="31"/>
  <c r="G141" i="31"/>
  <c r="M264" i="31"/>
  <c r="K263" i="31"/>
  <c r="Q28" i="31"/>
  <c r="I28" i="31"/>
  <c r="O27" i="31"/>
  <c r="G27" i="31"/>
  <c r="M168" i="31"/>
  <c r="K167" i="31"/>
  <c r="Q126" i="31"/>
  <c r="I126" i="31"/>
  <c r="O125" i="31"/>
  <c r="G125" i="31"/>
  <c r="M274" i="31"/>
  <c r="K273" i="31"/>
  <c r="Q280" i="31"/>
  <c r="I280" i="31"/>
  <c r="O279" i="31"/>
  <c r="G279" i="31"/>
  <c r="Q72" i="31"/>
  <c r="I72" i="31"/>
  <c r="O71" i="31"/>
  <c r="G71" i="31"/>
  <c r="M344" i="31"/>
  <c r="K343" i="31"/>
  <c r="Q376" i="31"/>
  <c r="I376" i="31"/>
  <c r="O375" i="31"/>
  <c r="G375" i="31"/>
  <c r="M50" i="31"/>
  <c r="K49" i="31"/>
  <c r="Q354" i="31"/>
  <c r="I354" i="31"/>
  <c r="O353" i="31"/>
  <c r="G353" i="31"/>
  <c r="M358" i="31"/>
  <c r="K357" i="31"/>
  <c r="M340" i="31"/>
  <c r="K339" i="31"/>
  <c r="Q152" i="31"/>
  <c r="I152" i="31"/>
  <c r="O151" i="31"/>
  <c r="G151" i="31"/>
  <c r="F34" i="31"/>
  <c r="J362" i="31"/>
  <c r="K361" i="31"/>
  <c r="N284" i="31"/>
  <c r="I283" i="31"/>
  <c r="M32" i="31"/>
  <c r="J31" i="31"/>
  <c r="P148" i="31"/>
  <c r="H148" i="31"/>
  <c r="N147" i="31"/>
  <c r="F147" i="31"/>
  <c r="L174" i="31"/>
  <c r="J173" i="31"/>
  <c r="P142" i="31"/>
  <c r="H142" i="31"/>
  <c r="N141" i="31"/>
  <c r="F141" i="31"/>
  <c r="L264" i="31"/>
  <c r="J263" i="31"/>
  <c r="P28" i="31"/>
  <c r="H28" i="31"/>
  <c r="N27" i="31"/>
  <c r="F27" i="31"/>
  <c r="L168" i="31"/>
  <c r="J167" i="31"/>
  <c r="P126" i="31"/>
  <c r="H126" i="31"/>
  <c r="N125" i="31"/>
  <c r="F125" i="31"/>
  <c r="L274" i="31"/>
  <c r="J273" i="31"/>
  <c r="P280" i="31"/>
  <c r="H280" i="31"/>
  <c r="N279" i="31"/>
  <c r="F279" i="31"/>
  <c r="P72" i="31"/>
  <c r="H72" i="31"/>
  <c r="N71" i="31"/>
  <c r="F71" i="31"/>
  <c r="L344" i="31"/>
  <c r="J343" i="31"/>
  <c r="P376" i="31"/>
  <c r="H376" i="31"/>
  <c r="N375" i="31"/>
  <c r="F375" i="31"/>
  <c r="L50" i="31"/>
  <c r="J49" i="31"/>
  <c r="P354" i="31"/>
  <c r="H354" i="31"/>
  <c r="N353" i="31"/>
  <c r="F353" i="31"/>
  <c r="L358" i="31"/>
  <c r="J357" i="31"/>
  <c r="L340" i="31"/>
  <c r="J339" i="31"/>
  <c r="P152" i="31"/>
  <c r="H152" i="31"/>
  <c r="O33" i="31"/>
  <c r="I362" i="31"/>
  <c r="I361" i="31"/>
  <c r="M284" i="31"/>
  <c r="Q283" i="31"/>
  <c r="H283" i="31"/>
  <c r="L32" i="31"/>
  <c r="Q31" i="31"/>
  <c r="I31" i="31"/>
  <c r="O148" i="31"/>
  <c r="G148" i="31"/>
  <c r="M147" i="31"/>
  <c r="K174" i="31"/>
  <c r="Q173" i="31"/>
  <c r="I173" i="31"/>
  <c r="O142" i="31"/>
  <c r="G142" i="31"/>
  <c r="M141" i="31"/>
  <c r="K264" i="31"/>
  <c r="Q263" i="31"/>
  <c r="I263" i="31"/>
  <c r="O28" i="31"/>
  <c r="G28" i="31"/>
  <c r="M27" i="31"/>
  <c r="K168" i="31"/>
  <c r="Q167" i="31"/>
  <c r="I167" i="31"/>
  <c r="O126" i="31"/>
  <c r="G126" i="31"/>
  <c r="M125" i="31"/>
  <c r="K274" i="31"/>
  <c r="Q273" i="31"/>
  <c r="I273" i="31"/>
  <c r="O280" i="31"/>
  <c r="G280" i="31"/>
  <c r="M279" i="31"/>
  <c r="O72" i="31"/>
  <c r="G72" i="31"/>
  <c r="M71" i="31"/>
  <c r="K344" i="31"/>
  <c r="Q343" i="31"/>
  <c r="I343" i="31"/>
  <c r="O376" i="31"/>
  <c r="G376" i="31"/>
  <c r="M375" i="31"/>
  <c r="K50" i="31"/>
  <c r="Q49" i="31"/>
  <c r="I49" i="31"/>
  <c r="O354" i="31"/>
  <c r="G354" i="31"/>
  <c r="M353" i="31"/>
  <c r="K358" i="31"/>
  <c r="Q357" i="31"/>
  <c r="I357" i="31"/>
  <c r="K340" i="31"/>
  <c r="Q339" i="31"/>
  <c r="I339" i="31"/>
  <c r="O152" i="31"/>
  <c r="M33" i="31"/>
  <c r="H362" i="31"/>
  <c r="H361" i="31"/>
  <c r="L284" i="31"/>
  <c r="P283" i="31"/>
  <c r="G283" i="31"/>
  <c r="K32" i="31"/>
  <c r="P31" i="31"/>
  <c r="H31" i="31"/>
  <c r="N148" i="31"/>
  <c r="F148" i="31"/>
  <c r="L147" i="31"/>
  <c r="J174" i="31"/>
  <c r="P173" i="31"/>
  <c r="H173" i="31"/>
  <c r="N142" i="31"/>
  <c r="F142" i="31"/>
  <c r="L141" i="31"/>
  <c r="J264" i="31"/>
  <c r="P263" i="31"/>
  <c r="H263" i="31"/>
  <c r="N28" i="31"/>
  <c r="F28" i="31"/>
  <c r="L27" i="31"/>
  <c r="J168" i="31"/>
  <c r="P167" i="31"/>
  <c r="H167" i="31"/>
  <c r="N126" i="31"/>
  <c r="F126" i="31"/>
  <c r="L125" i="31"/>
  <c r="J274" i="31"/>
  <c r="P273" i="31"/>
  <c r="H273" i="31"/>
  <c r="N280" i="31"/>
  <c r="F280" i="31"/>
  <c r="L279" i="31"/>
  <c r="N72" i="31"/>
  <c r="F72" i="31"/>
  <c r="L71" i="31"/>
  <c r="J344" i="31"/>
  <c r="P343" i="31"/>
  <c r="H343" i="31"/>
  <c r="N376" i="31"/>
  <c r="F376" i="31"/>
  <c r="L375" i="31"/>
  <c r="J50" i="31"/>
  <c r="P49" i="31"/>
  <c r="H49" i="31"/>
  <c r="N354" i="31"/>
  <c r="F354" i="31"/>
  <c r="L353" i="31"/>
  <c r="J358" i="31"/>
  <c r="P357" i="31"/>
  <c r="H357" i="31"/>
  <c r="J340" i="31"/>
  <c r="P339" i="31"/>
  <c r="H339" i="31"/>
  <c r="N152" i="31"/>
  <c r="F152" i="31"/>
  <c r="L151" i="31"/>
  <c r="J158" i="31"/>
  <c r="L33" i="31"/>
  <c r="Q361" i="31"/>
  <c r="G361" i="31"/>
  <c r="K284" i="31"/>
  <c r="O283" i="31"/>
  <c r="F283" i="31"/>
  <c r="J32" i="31"/>
  <c r="O31" i="31"/>
  <c r="G31" i="31"/>
  <c r="M148" i="31"/>
  <c r="K147" i="31"/>
  <c r="Q174" i="31"/>
  <c r="I174" i="31"/>
  <c r="O173" i="31"/>
  <c r="G173" i="31"/>
  <c r="M142" i="31"/>
  <c r="K141" i="31"/>
  <c r="Q264" i="31"/>
  <c r="I264" i="31"/>
  <c r="O263" i="31"/>
  <c r="G263" i="31"/>
  <c r="M28" i="31"/>
  <c r="K27" i="31"/>
  <c r="Q168" i="31"/>
  <c r="I168" i="31"/>
  <c r="O167" i="31"/>
  <c r="G167" i="31"/>
  <c r="M126" i="31"/>
  <c r="K125" i="31"/>
  <c r="Q274" i="31"/>
  <c r="I274" i="31"/>
  <c r="O273" i="31"/>
  <c r="G273" i="31"/>
  <c r="M280" i="31"/>
  <c r="K279" i="31"/>
  <c r="M72" i="31"/>
  <c r="K71" i="31"/>
  <c r="Q344" i="31"/>
  <c r="I344" i="31"/>
  <c r="O343" i="31"/>
  <c r="G343" i="31"/>
  <c r="M376" i="31"/>
  <c r="K375" i="31"/>
  <c r="Q50" i="31"/>
  <c r="I50" i="31"/>
  <c r="O49" i="31"/>
  <c r="G49" i="31"/>
  <c r="M354" i="31"/>
  <c r="K353" i="31"/>
  <c r="Q358" i="31"/>
  <c r="I358" i="31"/>
  <c r="O357" i="31"/>
  <c r="G357" i="31"/>
  <c r="Q340" i="31"/>
  <c r="I340" i="31"/>
  <c r="O339" i="31"/>
  <c r="G339" i="31"/>
  <c r="M152" i="31"/>
  <c r="K151" i="31"/>
  <c r="Q158" i="31"/>
  <c r="I158" i="31"/>
  <c r="O157" i="31"/>
  <c r="G157" i="31"/>
  <c r="M240" i="31"/>
  <c r="G33" i="31"/>
  <c r="O361" i="31"/>
  <c r="F361" i="31"/>
  <c r="J284" i="31"/>
  <c r="N283" i="31"/>
  <c r="I32" i="31"/>
  <c r="N31" i="31"/>
  <c r="F31" i="31"/>
  <c r="L148" i="31"/>
  <c r="J147" i="31"/>
  <c r="P174" i="31"/>
  <c r="H174" i="31"/>
  <c r="N173" i="31"/>
  <c r="F173" i="31"/>
  <c r="L142" i="31"/>
  <c r="J141" i="31"/>
  <c r="P264" i="31"/>
  <c r="H264" i="31"/>
  <c r="N263" i="31"/>
  <c r="F263" i="31"/>
  <c r="L28" i="31"/>
  <c r="J27" i="31"/>
  <c r="P168" i="31"/>
  <c r="H168" i="31"/>
  <c r="N167" i="31"/>
  <c r="F167" i="31"/>
  <c r="L126" i="31"/>
  <c r="J125" i="31"/>
  <c r="P274" i="31"/>
  <c r="H274" i="31"/>
  <c r="N273" i="31"/>
  <c r="F273" i="31"/>
  <c r="L280" i="31"/>
  <c r="J279" i="31"/>
  <c r="L72" i="31"/>
  <c r="J71" i="31"/>
  <c r="P344" i="31"/>
  <c r="H344" i="31"/>
  <c r="N343" i="31"/>
  <c r="F343" i="31"/>
  <c r="L376" i="31"/>
  <c r="J375" i="31"/>
  <c r="P50" i="31"/>
  <c r="H50" i="31"/>
  <c r="N49" i="31"/>
  <c r="F49" i="31"/>
  <c r="L354" i="31"/>
  <c r="J353" i="31"/>
  <c r="P358" i="31"/>
  <c r="H358" i="31"/>
  <c r="N357" i="31"/>
  <c r="F357" i="31"/>
  <c r="P340" i="31"/>
  <c r="H340" i="31"/>
  <c r="N339" i="31"/>
  <c r="F339" i="31"/>
  <c r="L152" i="31"/>
  <c r="J151" i="31"/>
  <c r="P158" i="31"/>
  <c r="H158" i="31"/>
  <c r="N157" i="31"/>
  <c r="F157" i="31"/>
  <c r="H149" i="31"/>
  <c r="N34" i="31"/>
  <c r="Q362" i="31"/>
  <c r="N361" i="31"/>
  <c r="I284" i="31"/>
  <c r="M283" i="31"/>
  <c r="P32" i="31"/>
  <c r="H32" i="31"/>
  <c r="M31" i="31"/>
  <c r="K148" i="31"/>
  <c r="Q147" i="31"/>
  <c r="I147" i="31"/>
  <c r="O174" i="31"/>
  <c r="G174" i="31"/>
  <c r="M173" i="31"/>
  <c r="K142" i="31"/>
  <c r="Q141" i="31"/>
  <c r="I141" i="31"/>
  <c r="O264" i="31"/>
  <c r="G264" i="31"/>
  <c r="M263" i="31"/>
  <c r="K28" i="31"/>
  <c r="Q27" i="31"/>
  <c r="I27" i="31"/>
  <c r="O168" i="31"/>
  <c r="G168" i="31"/>
  <c r="M167" i="31"/>
  <c r="K126" i="31"/>
  <c r="Q125" i="31"/>
  <c r="I125" i="31"/>
  <c r="O274" i="31"/>
  <c r="G274" i="31"/>
  <c r="M273" i="31"/>
  <c r="K280" i="31"/>
  <c r="Q279" i="31"/>
  <c r="I279" i="31"/>
  <c r="K72" i="31"/>
  <c r="Q71" i="31"/>
  <c r="I71" i="31"/>
  <c r="O344" i="31"/>
  <c r="G344" i="31"/>
  <c r="M343" i="31"/>
  <c r="K376" i="31"/>
  <c r="Q375" i="31"/>
  <c r="I375" i="31"/>
  <c r="O50" i="31"/>
  <c r="G50" i="31"/>
  <c r="M49" i="31"/>
  <c r="K354" i="31"/>
  <c r="Q353" i="31"/>
  <c r="I353" i="31"/>
  <c r="O358" i="31"/>
  <c r="G358" i="31"/>
  <c r="M357" i="31"/>
  <c r="O340" i="31"/>
  <c r="G340" i="31"/>
  <c r="M339" i="31"/>
  <c r="K152" i="31"/>
  <c r="Q151" i="31"/>
  <c r="I151" i="31"/>
  <c r="O158" i="31"/>
  <c r="G158" i="31"/>
  <c r="M157" i="31"/>
  <c r="K240" i="31"/>
  <c r="Q239" i="31"/>
  <c r="I239" i="31"/>
  <c r="O270" i="31"/>
  <c r="L158" i="31"/>
  <c r="K157" i="31"/>
  <c r="N240" i="31"/>
  <c r="H239" i="31"/>
  <c r="M270" i="31"/>
  <c r="K269" i="31"/>
  <c r="Q254" i="31"/>
  <c r="I254" i="31"/>
  <c r="O253" i="31"/>
  <c r="G253" i="31"/>
  <c r="M348" i="31"/>
  <c r="K347" i="31"/>
  <c r="Q366" i="31"/>
  <c r="I366" i="31"/>
  <c r="O365" i="31"/>
  <c r="G365" i="31"/>
  <c r="M368" i="31"/>
  <c r="K367" i="31"/>
  <c r="Q136" i="31"/>
  <c r="I136" i="31"/>
  <c r="O135" i="31"/>
  <c r="G135" i="31"/>
  <c r="M202" i="31"/>
  <c r="K201" i="31"/>
  <c r="Q196" i="31"/>
  <c r="I196" i="31"/>
  <c r="O195" i="31"/>
  <c r="G195" i="31"/>
  <c r="M120" i="31"/>
  <c r="K119" i="31"/>
  <c r="Q228" i="31"/>
  <c r="I228" i="31"/>
  <c r="O227" i="31"/>
  <c r="G227" i="31"/>
  <c r="M20" i="31"/>
  <c r="K19" i="31"/>
  <c r="Q282" i="31"/>
  <c r="I282" i="31"/>
  <c r="O281" i="31"/>
  <c r="G281" i="31"/>
  <c r="L334" i="31"/>
  <c r="Q333" i="31"/>
  <c r="I333" i="31"/>
  <c r="O110" i="31"/>
  <c r="G110" i="31"/>
  <c r="M109" i="31"/>
  <c r="K266" i="31"/>
  <c r="Q265" i="31"/>
  <c r="I265" i="31"/>
  <c r="O116" i="31"/>
  <c r="G116" i="31"/>
  <c r="M115" i="31"/>
  <c r="J48" i="31"/>
  <c r="O47" i="31"/>
  <c r="G47" i="31"/>
  <c r="M18" i="31"/>
  <c r="K17" i="31"/>
  <c r="M166" i="31"/>
  <c r="K165" i="31"/>
  <c r="Q16" i="31"/>
  <c r="I16" i="31"/>
  <c r="K158" i="31"/>
  <c r="J157" i="31"/>
  <c r="L240" i="31"/>
  <c r="P239" i="31"/>
  <c r="G239" i="31"/>
  <c r="L270" i="31"/>
  <c r="J269" i="31"/>
  <c r="P254" i="31"/>
  <c r="H254" i="31"/>
  <c r="N253" i="31"/>
  <c r="F253" i="31"/>
  <c r="L348" i="31"/>
  <c r="J347" i="31"/>
  <c r="P366" i="31"/>
  <c r="H366" i="31"/>
  <c r="N365" i="31"/>
  <c r="F365" i="31"/>
  <c r="L368" i="31"/>
  <c r="J367" i="31"/>
  <c r="P136" i="31"/>
  <c r="H136" i="31"/>
  <c r="N135" i="31"/>
  <c r="F135" i="31"/>
  <c r="L202" i="31"/>
  <c r="J201" i="31"/>
  <c r="P196" i="31"/>
  <c r="H196" i="31"/>
  <c r="N195" i="31"/>
  <c r="F195" i="31"/>
  <c r="L120" i="31"/>
  <c r="J119" i="31"/>
  <c r="P228" i="31"/>
  <c r="H228" i="31"/>
  <c r="N227" i="31"/>
  <c r="F227" i="31"/>
  <c r="L20" i="31"/>
  <c r="J19" i="31"/>
  <c r="P282" i="31"/>
  <c r="H282" i="31"/>
  <c r="N281" i="31"/>
  <c r="F281" i="31"/>
  <c r="K334" i="31"/>
  <c r="P333" i="31"/>
  <c r="H333" i="31"/>
  <c r="N110" i="31"/>
  <c r="F110" i="31"/>
  <c r="L109" i="31"/>
  <c r="J266" i="31"/>
  <c r="P265" i="31"/>
  <c r="H265" i="31"/>
  <c r="N116" i="31"/>
  <c r="F116" i="31"/>
  <c r="L115" i="31"/>
  <c r="Q48" i="31"/>
  <c r="I48" i="31"/>
  <c r="N47" i="31"/>
  <c r="F47" i="31"/>
  <c r="L18" i="31"/>
  <c r="J17" i="31"/>
  <c r="G152" i="31"/>
  <c r="F158" i="31"/>
  <c r="I157" i="31"/>
  <c r="J240" i="31"/>
  <c r="O239" i="31"/>
  <c r="F239" i="31"/>
  <c r="K270" i="31"/>
  <c r="Q269" i="31"/>
  <c r="I269" i="31"/>
  <c r="O254" i="31"/>
  <c r="G254" i="31"/>
  <c r="M253" i="31"/>
  <c r="K348" i="31"/>
  <c r="Q347" i="31"/>
  <c r="I347" i="31"/>
  <c r="O366" i="31"/>
  <c r="G366" i="31"/>
  <c r="M365" i="31"/>
  <c r="K368" i="31"/>
  <c r="Q367" i="31"/>
  <c r="I367" i="31"/>
  <c r="O136" i="31"/>
  <c r="G136" i="31"/>
  <c r="M135" i="31"/>
  <c r="K202" i="31"/>
  <c r="Q201" i="31"/>
  <c r="I201" i="31"/>
  <c r="O196" i="31"/>
  <c r="G196" i="31"/>
  <c r="M195" i="31"/>
  <c r="K120" i="31"/>
  <c r="Q119" i="31"/>
  <c r="I119" i="31"/>
  <c r="O228" i="31"/>
  <c r="G228" i="31"/>
  <c r="M227" i="31"/>
  <c r="K20" i="31"/>
  <c r="Q19" i="31"/>
  <c r="I19" i="31"/>
  <c r="O282" i="31"/>
  <c r="G282" i="31"/>
  <c r="M281" i="31"/>
  <c r="J334" i="31"/>
  <c r="O333" i="31"/>
  <c r="G333" i="31"/>
  <c r="M110" i="31"/>
  <c r="K109" i="31"/>
  <c r="Q266" i="31"/>
  <c r="I266" i="31"/>
  <c r="O265" i="31"/>
  <c r="G265" i="31"/>
  <c r="M116" i="31"/>
  <c r="K115" i="31"/>
  <c r="P48" i="31"/>
  <c r="H48" i="31"/>
  <c r="M47" i="31"/>
  <c r="K18" i="31"/>
  <c r="Q17" i="31"/>
  <c r="I17" i="31"/>
  <c r="N151" i="31"/>
  <c r="H157" i="31"/>
  <c r="I240" i="31"/>
  <c r="N239" i="31"/>
  <c r="J270" i="31"/>
  <c r="P269" i="31"/>
  <c r="H269" i="31"/>
  <c r="N254" i="31"/>
  <c r="F254" i="31"/>
  <c r="L253" i="31"/>
  <c r="J348" i="31"/>
  <c r="P347" i="31"/>
  <c r="H347" i="31"/>
  <c r="N366" i="31"/>
  <c r="F366" i="31"/>
  <c r="L365" i="31"/>
  <c r="J368" i="31"/>
  <c r="P367" i="31"/>
  <c r="H367" i="31"/>
  <c r="N136" i="31"/>
  <c r="F136" i="31"/>
  <c r="L135" i="31"/>
  <c r="J202" i="31"/>
  <c r="P201" i="31"/>
  <c r="H201" i="31"/>
  <c r="N196" i="31"/>
  <c r="F196" i="31"/>
  <c r="L195" i="31"/>
  <c r="J120" i="31"/>
  <c r="P119" i="31"/>
  <c r="H119" i="31"/>
  <c r="N228" i="31"/>
  <c r="F228" i="31"/>
  <c r="L227" i="31"/>
  <c r="J20" i="31"/>
  <c r="P19" i="31"/>
  <c r="H19" i="31"/>
  <c r="N282" i="31"/>
  <c r="F282" i="31"/>
  <c r="L281" i="31"/>
  <c r="Q334" i="31"/>
  <c r="I334" i="31"/>
  <c r="N333" i="31"/>
  <c r="F333" i="31"/>
  <c r="L110" i="31"/>
  <c r="J109" i="31"/>
  <c r="P266" i="31"/>
  <c r="H266" i="31"/>
  <c r="N265" i="31"/>
  <c r="F265" i="31"/>
  <c r="L116" i="31"/>
  <c r="J115" i="31"/>
  <c r="O48" i="31"/>
  <c r="G48" i="31"/>
  <c r="L47" i="31"/>
  <c r="J18" i="31"/>
  <c r="P17" i="31"/>
  <c r="H17" i="31"/>
  <c r="M151" i="31"/>
  <c r="H240" i="31"/>
  <c r="M239" i="31"/>
  <c r="I270" i="31"/>
  <c r="O269" i="31"/>
  <c r="G269" i="31"/>
  <c r="M254" i="31"/>
  <c r="K253" i="31"/>
  <c r="Q348" i="31"/>
  <c r="I348" i="31"/>
  <c r="O347" i="31"/>
  <c r="G347" i="31"/>
  <c r="M366" i="31"/>
  <c r="K365" i="31"/>
  <c r="Q368" i="31"/>
  <c r="I368" i="31"/>
  <c r="O367" i="31"/>
  <c r="G367" i="31"/>
  <c r="M136" i="31"/>
  <c r="K135" i="31"/>
  <c r="Q202" i="31"/>
  <c r="I202" i="31"/>
  <c r="O201" i="31"/>
  <c r="G201" i="31"/>
  <c r="M196" i="31"/>
  <c r="K195" i="31"/>
  <c r="Q120" i="31"/>
  <c r="I120" i="31"/>
  <c r="O119" i="31"/>
  <c r="G119" i="31"/>
  <c r="M228" i="31"/>
  <c r="K227" i="31"/>
  <c r="Q20" i="31"/>
  <c r="I20" i="31"/>
  <c r="O19" i="31"/>
  <c r="G19" i="31"/>
  <c r="M282" i="31"/>
  <c r="K281" i="31"/>
  <c r="P334" i="31"/>
  <c r="H334" i="31"/>
  <c r="M333" i="31"/>
  <c r="K110" i="31"/>
  <c r="Q109" i="31"/>
  <c r="I109" i="31"/>
  <c r="O266" i="31"/>
  <c r="G266" i="31"/>
  <c r="M265" i="31"/>
  <c r="K116" i="31"/>
  <c r="Q115" i="31"/>
  <c r="I115" i="31"/>
  <c r="N48" i="31"/>
  <c r="F48" i="31"/>
  <c r="K47" i="31"/>
  <c r="Q18" i="31"/>
  <c r="I18" i="31"/>
  <c r="O17" i="31"/>
  <c r="G17" i="31"/>
  <c r="Q166" i="31"/>
  <c r="I166" i="31"/>
  <c r="O165" i="31"/>
  <c r="G165" i="31"/>
  <c r="M16" i="31"/>
  <c r="F151" i="31"/>
  <c r="Q157" i="31"/>
  <c r="Q240" i="31"/>
  <c r="G240" i="31"/>
  <c r="L239" i="31"/>
  <c r="Q270" i="31"/>
  <c r="H270" i="31"/>
  <c r="N269" i="31"/>
  <c r="F269" i="31"/>
  <c r="L254" i="31"/>
  <c r="J253" i="31"/>
  <c r="P348" i="31"/>
  <c r="H348" i="31"/>
  <c r="N347" i="31"/>
  <c r="F347" i="31"/>
  <c r="L366" i="31"/>
  <c r="J365" i="31"/>
  <c r="P368" i="31"/>
  <c r="H368" i="31"/>
  <c r="N367" i="31"/>
  <c r="F367" i="31"/>
  <c r="L136" i="31"/>
  <c r="J135" i="31"/>
  <c r="P202" i="31"/>
  <c r="H202" i="31"/>
  <c r="N201" i="31"/>
  <c r="F201" i="31"/>
  <c r="L196" i="31"/>
  <c r="J195" i="31"/>
  <c r="P120" i="31"/>
  <c r="H120" i="31"/>
  <c r="N119" i="31"/>
  <c r="F119" i="31"/>
  <c r="L228" i="31"/>
  <c r="J227" i="31"/>
  <c r="P20" i="31"/>
  <c r="H20" i="31"/>
  <c r="N19" i="31"/>
  <c r="F19" i="31"/>
  <c r="L282" i="31"/>
  <c r="J281" i="31"/>
  <c r="O334" i="31"/>
  <c r="G334" i="31"/>
  <c r="L333" i="31"/>
  <c r="J110" i="31"/>
  <c r="P109" i="31"/>
  <c r="H109" i="31"/>
  <c r="N266" i="31"/>
  <c r="F266" i="31"/>
  <c r="L265" i="31"/>
  <c r="J116" i="31"/>
  <c r="P115" i="31"/>
  <c r="H115" i="31"/>
  <c r="M48" i="31"/>
  <c r="J47" i="31"/>
  <c r="P18" i="31"/>
  <c r="H18" i="31"/>
  <c r="N17" i="31"/>
  <c r="F17" i="31"/>
  <c r="P166" i="31"/>
  <c r="H166" i="31"/>
  <c r="N165" i="31"/>
  <c r="P157" i="31"/>
  <c r="P240" i="31"/>
  <c r="F240" i="31"/>
  <c r="K239" i="31"/>
  <c r="P270" i="31"/>
  <c r="G270" i="31"/>
  <c r="M269" i="31"/>
  <c r="K254" i="31"/>
  <c r="Q253" i="31"/>
  <c r="I253" i="31"/>
  <c r="O348" i="31"/>
  <c r="G348" i="31"/>
  <c r="M347" i="31"/>
  <c r="K366" i="31"/>
  <c r="Q365" i="31"/>
  <c r="I365" i="31"/>
  <c r="O368" i="31"/>
  <c r="G368" i="31"/>
  <c r="M367" i="31"/>
  <c r="K136" i="31"/>
  <c r="Q135" i="31"/>
  <c r="I135" i="31"/>
  <c r="O202" i="31"/>
  <c r="G202" i="31"/>
  <c r="M201" i="31"/>
  <c r="K196" i="31"/>
  <c r="Q195" i="31"/>
  <c r="I195" i="31"/>
  <c r="O120" i="31"/>
  <c r="G120" i="31"/>
  <c r="M119" i="31"/>
  <c r="K228" i="31"/>
  <c r="Q227" i="31"/>
  <c r="I227" i="31"/>
  <c r="O20" i="31"/>
  <c r="G20" i="31"/>
  <c r="M19" i="31"/>
  <c r="K282" i="31"/>
  <c r="Q281" i="31"/>
  <c r="I281" i="31"/>
  <c r="N334" i="31"/>
  <c r="F334" i="31"/>
  <c r="K333" i="31"/>
  <c r="Q110" i="31"/>
  <c r="I110" i="31"/>
  <c r="O109" i="31"/>
  <c r="G109" i="31"/>
  <c r="M266" i="31"/>
  <c r="K265" i="31"/>
  <c r="Q116" i="31"/>
  <c r="I116" i="31"/>
  <c r="O115" i="31"/>
  <c r="G115" i="31"/>
  <c r="L48" i="31"/>
  <c r="Q47" i="31"/>
  <c r="I47" i="31"/>
  <c r="O18" i="31"/>
  <c r="G18" i="31"/>
  <c r="M17" i="31"/>
  <c r="O166" i="31"/>
  <c r="G166" i="31"/>
  <c r="M158" i="31"/>
  <c r="L157" i="31"/>
  <c r="O240" i="31"/>
  <c r="J239" i="31"/>
  <c r="N270" i="31"/>
  <c r="F270" i="31"/>
  <c r="L269" i="31"/>
  <c r="J254" i="31"/>
  <c r="P253" i="31"/>
  <c r="H253" i="31"/>
  <c r="N348" i="31"/>
  <c r="F348" i="31"/>
  <c r="L347" i="31"/>
  <c r="J366" i="31"/>
  <c r="P365" i="31"/>
  <c r="H365" i="31"/>
  <c r="N368" i="31"/>
  <c r="F368" i="31"/>
  <c r="L367" i="31"/>
  <c r="J136" i="31"/>
  <c r="P135" i="31"/>
  <c r="H135" i="31"/>
  <c r="N202" i="31"/>
  <c r="F202" i="31"/>
  <c r="L201" i="31"/>
  <c r="J196" i="31"/>
  <c r="P195" i="31"/>
  <c r="H195" i="31"/>
  <c r="N120" i="31"/>
  <c r="F120" i="31"/>
  <c r="L119" i="31"/>
  <c r="J228" i="31"/>
  <c r="P227" i="31"/>
  <c r="H227" i="31"/>
  <c r="N20" i="31"/>
  <c r="F20" i="31"/>
  <c r="L19" i="31"/>
  <c r="J282" i="31"/>
  <c r="P281" i="31"/>
  <c r="H281" i="31"/>
  <c r="M334" i="31"/>
  <c r="J333" i="31"/>
  <c r="P110" i="31"/>
  <c r="H110" i="31"/>
  <c r="N109" i="31"/>
  <c r="F109" i="31"/>
  <c r="L266" i="31"/>
  <c r="J265" i="31"/>
  <c r="P116" i="31"/>
  <c r="H116" i="31"/>
  <c r="N115" i="31"/>
  <c r="F115" i="31"/>
  <c r="K48" i="31"/>
  <c r="P47" i="31"/>
  <c r="H47" i="31"/>
  <c r="N18" i="31"/>
  <c r="F18" i="31"/>
  <c r="L17" i="31"/>
  <c r="N166" i="31"/>
  <c r="F166" i="31"/>
  <c r="L165" i="31"/>
  <c r="J16" i="31"/>
  <c r="P15" i="31"/>
  <c r="H15" i="31"/>
  <c r="Q165" i="31"/>
  <c r="P16" i="31"/>
  <c r="J15" i="31"/>
  <c r="J272" i="31"/>
  <c r="P271" i="31"/>
  <c r="H271" i="31"/>
  <c r="N182" i="31"/>
  <c r="F182" i="31"/>
  <c r="L181" i="31"/>
  <c r="J180" i="31"/>
  <c r="P179" i="31"/>
  <c r="H179" i="31"/>
  <c r="N192" i="31"/>
  <c r="F192" i="31"/>
  <c r="L191" i="31"/>
  <c r="J186" i="31"/>
  <c r="P185" i="31"/>
  <c r="H185" i="31"/>
  <c r="N318" i="31"/>
  <c r="F318"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0" i="31"/>
  <c r="P289" i="31"/>
  <c r="H289" i="31"/>
  <c r="N292" i="31"/>
  <c r="F292" i="31"/>
  <c r="L291" i="31"/>
  <c r="J1172" i="31"/>
  <c r="P1171" i="31"/>
  <c r="H1171" i="31"/>
  <c r="N1114" i="31"/>
  <c r="F1114" i="31"/>
  <c r="L1113" i="31"/>
  <c r="J1112"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P165" i="31"/>
  <c r="O16" i="31"/>
  <c r="I15" i="31"/>
  <c r="Q272" i="31"/>
  <c r="I272" i="31"/>
  <c r="O271" i="31"/>
  <c r="G271" i="31"/>
  <c r="M182" i="31"/>
  <c r="K181" i="31"/>
  <c r="Q180" i="31"/>
  <c r="I180" i="31"/>
  <c r="O179" i="31"/>
  <c r="G179" i="31"/>
  <c r="M192" i="31"/>
  <c r="K191" i="31"/>
  <c r="Q186" i="31"/>
  <c r="I186" i="31"/>
  <c r="O185" i="31"/>
  <c r="G185" i="31"/>
  <c r="M318"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0" i="31"/>
  <c r="I290" i="31"/>
  <c r="O289" i="31"/>
  <c r="G289" i="31"/>
  <c r="M292" i="31"/>
  <c r="K291" i="31"/>
  <c r="Q1172" i="31"/>
  <c r="I1172" i="31"/>
  <c r="O1171" i="31"/>
  <c r="G1171" i="31"/>
  <c r="M1114" i="31"/>
  <c r="K1113" i="31"/>
  <c r="Q1112" i="31"/>
  <c r="I1112"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M165" i="31"/>
  <c r="N16" i="31"/>
  <c r="Q15" i="31"/>
  <c r="G15" i="31"/>
  <c r="P272" i="31"/>
  <c r="H272" i="31"/>
  <c r="N271" i="31"/>
  <c r="F271" i="31"/>
  <c r="L182" i="31"/>
  <c r="J181" i="31"/>
  <c r="P180" i="31"/>
  <c r="H180" i="31"/>
  <c r="N179" i="31"/>
  <c r="F179" i="31"/>
  <c r="L192" i="31"/>
  <c r="J191" i="31"/>
  <c r="P186" i="31"/>
  <c r="H186" i="31"/>
  <c r="N185" i="31"/>
  <c r="F185" i="31"/>
  <c r="L318"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0" i="31"/>
  <c r="H290" i="31"/>
  <c r="N289" i="31"/>
  <c r="F289" i="31"/>
  <c r="L292" i="31"/>
  <c r="J291" i="31"/>
  <c r="P1172" i="31"/>
  <c r="H1172" i="31"/>
  <c r="N1171" i="31"/>
  <c r="F1171" i="31"/>
  <c r="L1114" i="31"/>
  <c r="J1113" i="31"/>
  <c r="P1112" i="31"/>
  <c r="H1112"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J165" i="31"/>
  <c r="L16" i="31"/>
  <c r="O15" i="31"/>
  <c r="F15" i="31"/>
  <c r="O272" i="31"/>
  <c r="G272" i="31"/>
  <c r="M271" i="31"/>
  <c r="K182" i="31"/>
  <c r="Q181" i="31"/>
  <c r="I181" i="31"/>
  <c r="O180" i="31"/>
  <c r="G180" i="31"/>
  <c r="M179" i="31"/>
  <c r="K192" i="31"/>
  <c r="Q191" i="31"/>
  <c r="I191" i="31"/>
  <c r="O186" i="31"/>
  <c r="G186" i="31"/>
  <c r="M185" i="31"/>
  <c r="K318"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0" i="31"/>
  <c r="G290" i="31"/>
  <c r="M289" i="31"/>
  <c r="K292" i="31"/>
  <c r="Q291" i="31"/>
  <c r="I291" i="31"/>
  <c r="O1172" i="31"/>
  <c r="G1172" i="31"/>
  <c r="M1171" i="31"/>
  <c r="K1114" i="31"/>
  <c r="Q1113" i="31"/>
  <c r="I1113" i="31"/>
  <c r="O1112" i="31"/>
  <c r="G1112"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L166" i="31"/>
  <c r="I165" i="31"/>
  <c r="K16" i="31"/>
  <c r="N15" i="31"/>
  <c r="N272" i="31"/>
  <c r="F272" i="31"/>
  <c r="L271" i="31"/>
  <c r="J182" i="31"/>
  <c r="P181" i="31"/>
  <c r="H181" i="31"/>
  <c r="N180" i="31"/>
  <c r="F180" i="31"/>
  <c r="L179" i="31"/>
  <c r="J192" i="31"/>
  <c r="P191" i="31"/>
  <c r="H191" i="31"/>
  <c r="N186" i="31"/>
  <c r="F186" i="31"/>
  <c r="L185" i="31"/>
  <c r="J318"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0" i="31"/>
  <c r="F290" i="31"/>
  <c r="L289" i="31"/>
  <c r="J292" i="31"/>
  <c r="P291" i="31"/>
  <c r="H291" i="31"/>
  <c r="N1172" i="31"/>
  <c r="F1172" i="31"/>
  <c r="L1171" i="31"/>
  <c r="J1114" i="31"/>
  <c r="P1113" i="31"/>
  <c r="H1113" i="31"/>
  <c r="N1112" i="31"/>
  <c r="F1112"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K166" i="31"/>
  <c r="H165" i="31"/>
  <c r="H16" i="31"/>
  <c r="M15" i="31"/>
  <c r="M272" i="31"/>
  <c r="K271" i="31"/>
  <c r="Q182" i="31"/>
  <c r="I182" i="31"/>
  <c r="O181" i="31"/>
  <c r="G181" i="31"/>
  <c r="M180" i="31"/>
  <c r="K179" i="31"/>
  <c r="Q192" i="31"/>
  <c r="I192" i="31"/>
  <c r="O191" i="31"/>
  <c r="G191" i="31"/>
  <c r="M186" i="31"/>
  <c r="K185" i="31"/>
  <c r="Q318" i="31"/>
  <c r="I318"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0" i="31"/>
  <c r="K289" i="31"/>
  <c r="Q292" i="31"/>
  <c r="I292" i="31"/>
  <c r="O291" i="31"/>
  <c r="G291" i="31"/>
  <c r="M1172" i="31"/>
  <c r="K1171" i="31"/>
  <c r="Q1114" i="31"/>
  <c r="I1114" i="31"/>
  <c r="O1113" i="31"/>
  <c r="G1113" i="31"/>
  <c r="M1112"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G1077" i="31"/>
  <c r="M1076" i="31"/>
  <c r="K1075" i="31"/>
  <c r="Q1074" i="31"/>
  <c r="I1074" i="31"/>
  <c r="J166" i="31"/>
  <c r="F165" i="31"/>
  <c r="G16" i="31"/>
  <c r="L15" i="31"/>
  <c r="L272" i="31"/>
  <c r="J271" i="31"/>
  <c r="P182" i="31"/>
  <c r="H182" i="31"/>
  <c r="N181" i="31"/>
  <c r="F181" i="31"/>
  <c r="L180" i="31"/>
  <c r="J179" i="31"/>
  <c r="P192" i="31"/>
  <c r="H192" i="31"/>
  <c r="N191" i="31"/>
  <c r="F191" i="31"/>
  <c r="L186" i="31"/>
  <c r="J185" i="31"/>
  <c r="P318" i="31"/>
  <c r="H318"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0" i="31"/>
  <c r="J289" i="31"/>
  <c r="P292" i="31"/>
  <c r="H292" i="31"/>
  <c r="N291" i="31"/>
  <c r="F291" i="31"/>
  <c r="L1172" i="31"/>
  <c r="J1171" i="31"/>
  <c r="P1114" i="31"/>
  <c r="H1114" i="31"/>
  <c r="N1113" i="31"/>
  <c r="F1113" i="31"/>
  <c r="L1112"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F16" i="31"/>
  <c r="K15" i="31"/>
  <c r="K272" i="31"/>
  <c r="Q271" i="31"/>
  <c r="I271" i="31"/>
  <c r="O182" i="31"/>
  <c r="G182" i="31"/>
  <c r="M181" i="31"/>
  <c r="K180" i="31"/>
  <c r="Q179" i="31"/>
  <c r="I179" i="31"/>
  <c r="O192" i="31"/>
  <c r="G192" i="31"/>
  <c r="M191" i="31"/>
  <c r="K186" i="31"/>
  <c r="Q185" i="31"/>
  <c r="I185" i="31"/>
  <c r="O318" i="31"/>
  <c r="G318"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0" i="31"/>
  <c r="Q289" i="31"/>
  <c r="I289" i="31"/>
  <c r="O292" i="31"/>
  <c r="G292" i="31"/>
  <c r="M291" i="31"/>
  <c r="K1172" i="31"/>
  <c r="Q1171" i="31"/>
  <c r="I1171" i="31"/>
  <c r="O1114" i="31"/>
  <c r="G1114" i="31"/>
  <c r="M1113" i="31"/>
  <c r="K1112"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O1070" i="31"/>
  <c r="G1070" i="31"/>
  <c r="P1079" i="31"/>
  <c r="K1078" i="31"/>
  <c r="J1077" i="31"/>
  <c r="L1076" i="31"/>
  <c r="O1075" i="31"/>
  <c r="H1074" i="31"/>
  <c r="L1073" i="31"/>
  <c r="Q1072" i="31"/>
  <c r="H1072" i="31"/>
  <c r="M1071" i="31"/>
  <c r="I1070" i="31"/>
  <c r="N1069" i="31"/>
  <c r="F1069" i="31"/>
  <c r="L1068" i="31"/>
  <c r="J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F1021" i="31"/>
  <c r="L1020" i="31"/>
  <c r="J1019" i="31"/>
  <c r="P1018" i="31"/>
  <c r="H1018" i="31"/>
  <c r="N1017" i="31"/>
  <c r="F1017" i="31"/>
  <c r="L1016" i="31"/>
  <c r="J1015" i="31"/>
  <c r="P1014" i="31"/>
  <c r="H1014" i="31"/>
  <c r="N1013" i="31"/>
  <c r="F1013" i="31"/>
  <c r="L1012" i="31"/>
  <c r="J1011" i="31"/>
  <c r="P1010" i="31"/>
  <c r="H1010" i="31"/>
  <c r="N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N1079" i="31"/>
  <c r="F1078" i="31"/>
  <c r="I1077" i="31"/>
  <c r="J1076" i="31"/>
  <c r="N1075" i="31"/>
  <c r="F1074" i="31"/>
  <c r="K1073" i="31"/>
  <c r="P1072" i="31"/>
  <c r="G1072" i="31"/>
  <c r="L1071" i="31"/>
  <c r="Q1070" i="31"/>
  <c r="H1070" i="31"/>
  <c r="M1069" i="31"/>
  <c r="K1068" i="31"/>
  <c r="Q1067" i="31"/>
  <c r="I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M1079" i="31"/>
  <c r="H1077" i="31"/>
  <c r="I1076" i="31"/>
  <c r="M1075" i="31"/>
  <c r="P1074" i="31"/>
  <c r="J1073" i="31"/>
  <c r="O1072" i="31"/>
  <c r="F1072" i="31"/>
  <c r="K1071" i="31"/>
  <c r="P1070" i="31"/>
  <c r="F1070" i="31"/>
  <c r="L1069" i="31"/>
  <c r="J1068" i="31"/>
  <c r="P1067" i="31"/>
  <c r="H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F1082" i="31"/>
  <c r="F1079" i="31"/>
  <c r="Q1077" i="31"/>
  <c r="Q1076" i="31"/>
  <c r="G1076" i="31"/>
  <c r="J1075" i="31"/>
  <c r="M1074" i="31"/>
  <c r="Q1073" i="31"/>
  <c r="H1073" i="31"/>
  <c r="M1072" i="31"/>
  <c r="H1071" i="31"/>
  <c r="M1070" i="31"/>
  <c r="J1069" i="31"/>
  <c r="P1068" i="31"/>
  <c r="H1068" i="31"/>
  <c r="N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L1081" i="31"/>
  <c r="P1077" i="31"/>
  <c r="P1076" i="31"/>
  <c r="F1076" i="31"/>
  <c r="H1075" i="31"/>
  <c r="L1074" i="31"/>
  <c r="P1073" i="31"/>
  <c r="G1073" i="31"/>
  <c r="L1072" i="31"/>
  <c r="P1071" i="31"/>
  <c r="G1071" i="31"/>
  <c r="L1070" i="31"/>
  <c r="Q1069" i="31"/>
  <c r="I1069" i="31"/>
  <c r="O1068" i="31"/>
  <c r="G1068" i="31"/>
  <c r="M1067" i="31"/>
  <c r="K1066" i="31"/>
  <c r="Q1065" i="31"/>
  <c r="I1065" i="31"/>
  <c r="O1064" i="31"/>
  <c r="G1064" i="31"/>
  <c r="M1063" i="31"/>
  <c r="K1062" i="31"/>
  <c r="Q1061" i="31"/>
  <c r="I1061" i="31"/>
  <c r="O1060" i="31"/>
  <c r="G1060" i="31"/>
  <c r="M1059" i="31"/>
  <c r="K1058" i="31"/>
  <c r="Q1057" i="31"/>
  <c r="I1057" i="31"/>
  <c r="O1056" i="31"/>
  <c r="G1056" i="31"/>
  <c r="M1055" i="31"/>
  <c r="K1054"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O1012" i="31"/>
  <c r="G1012" i="31"/>
  <c r="M1011" i="31"/>
  <c r="K1010" i="31"/>
  <c r="Q1009" i="31"/>
  <c r="I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J1080" i="31"/>
  <c r="N1078" i="31"/>
  <c r="L1077" i="31"/>
  <c r="O1076" i="31"/>
  <c r="G1075" i="31"/>
  <c r="K1074" i="31"/>
  <c r="O1073" i="31"/>
  <c r="F1073" i="31"/>
  <c r="J1072" i="31"/>
  <c r="O1071" i="31"/>
  <c r="F1071" i="31"/>
  <c r="K1070" i="31"/>
  <c r="P1069" i="31"/>
  <c r="H1069" i="31"/>
  <c r="N1068" i="31"/>
  <c r="F1068" i="31"/>
  <c r="L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G1080" i="31"/>
  <c r="L1078" i="31"/>
  <c r="K1077" i="31"/>
  <c r="N1076" i="31"/>
  <c r="P1075" i="31"/>
  <c r="F1075" i="31"/>
  <c r="J1074" i="31"/>
  <c r="N1073" i="31"/>
  <c r="I1072" i="31"/>
  <c r="N1071" i="31"/>
  <c r="J1070" i="31"/>
  <c r="O1069" i="31"/>
  <c r="G1069" i="31"/>
  <c r="M1068" i="31"/>
  <c r="K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1065" i="31"/>
  <c r="Q1064" i="31"/>
  <c r="G1059" i="31"/>
  <c r="M1058" i="31"/>
  <c r="I1052" i="31"/>
  <c r="M1042" i="31"/>
  <c r="F1040" i="31"/>
  <c r="K1037" i="31"/>
  <c r="M1034" i="31"/>
  <c r="F1032" i="31"/>
  <c r="K1029" i="31"/>
  <c r="M1026" i="31"/>
  <c r="F1024" i="31"/>
  <c r="K1021" i="31"/>
  <c r="M1018" i="31"/>
  <c r="F1016" i="31"/>
  <c r="K1013" i="31"/>
  <c r="M1010" i="31"/>
  <c r="F1008" i="31"/>
  <c r="K1005" i="31"/>
  <c r="M1002" i="31"/>
  <c r="F1000" i="31"/>
  <c r="K997" i="31"/>
  <c r="M994" i="31"/>
  <c r="Q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J1071" i="31"/>
  <c r="N1070" i="31"/>
  <c r="I1064" i="31"/>
  <c r="O1051" i="31"/>
  <c r="K1045" i="31"/>
  <c r="Q1044" i="31"/>
  <c r="J1042" i="31"/>
  <c r="O1039" i="31"/>
  <c r="H1037" i="31"/>
  <c r="Q1036" i="31"/>
  <c r="J1034" i="31"/>
  <c r="O1031" i="31"/>
  <c r="H1029" i="31"/>
  <c r="Q1028" i="31"/>
  <c r="J1026" i="31"/>
  <c r="O1023" i="31"/>
  <c r="H1021" i="31"/>
  <c r="Q1020" i="31"/>
  <c r="J1018" i="31"/>
  <c r="O1015" i="31"/>
  <c r="H1013" i="31"/>
  <c r="Q1012" i="31"/>
  <c r="J1010" i="31"/>
  <c r="O1007" i="31"/>
  <c r="H1005" i="31"/>
  <c r="Q1004" i="31"/>
  <c r="J1002" i="31"/>
  <c r="O999" i="31"/>
  <c r="H997" i="31"/>
  <c r="Q996" i="31"/>
  <c r="J994" i="31"/>
  <c r="N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M930" i="31"/>
  <c r="K929" i="31"/>
  <c r="Q928" i="31"/>
  <c r="I928" i="31"/>
  <c r="O927" i="31"/>
  <c r="G927" i="31"/>
  <c r="M926" i="31"/>
  <c r="K925" i="31"/>
  <c r="O1063" i="31"/>
  <c r="K1057" i="31"/>
  <c r="Q1056" i="31"/>
  <c r="G1051" i="31"/>
  <c r="M1050" i="31"/>
  <c r="N1044" i="31"/>
  <c r="L1039" i="31"/>
  <c r="N1036" i="31"/>
  <c r="L1031" i="31"/>
  <c r="N1028" i="31"/>
  <c r="L1023" i="31"/>
  <c r="N1020" i="31"/>
  <c r="L1015" i="31"/>
  <c r="N1012" i="31"/>
  <c r="L1007" i="31"/>
  <c r="N1004" i="31"/>
  <c r="L999" i="31"/>
  <c r="N996" i="31"/>
  <c r="K992" i="31"/>
  <c r="N991" i="31"/>
  <c r="F991" i="31"/>
  <c r="L990" i="31"/>
  <c r="J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1079" i="31"/>
  <c r="K1069" i="31"/>
  <c r="Q1068" i="31"/>
  <c r="G1063" i="31"/>
  <c r="M1062" i="31"/>
  <c r="I1056" i="31"/>
  <c r="I1044" i="31"/>
  <c r="P1041" i="31"/>
  <c r="G1039" i="31"/>
  <c r="I1036" i="31"/>
  <c r="P1033" i="31"/>
  <c r="G1031" i="31"/>
  <c r="I1028" i="31"/>
  <c r="P1025" i="31"/>
  <c r="G1023" i="31"/>
  <c r="I1020" i="31"/>
  <c r="P1017" i="31"/>
  <c r="G1015" i="31"/>
  <c r="I1012" i="31"/>
  <c r="P1009" i="31"/>
  <c r="G1007" i="31"/>
  <c r="I1004" i="31"/>
  <c r="P1001" i="31"/>
  <c r="G999" i="31"/>
  <c r="I996" i="31"/>
  <c r="P993" i="31"/>
  <c r="J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H1076" i="31"/>
  <c r="I1068" i="31"/>
  <c r="O1055" i="31"/>
  <c r="K1049" i="31"/>
  <c r="Q1048" i="31"/>
  <c r="F1044" i="31"/>
  <c r="K1041" i="31"/>
  <c r="M1038" i="31"/>
  <c r="F1036" i="31"/>
  <c r="K1033" i="31"/>
  <c r="M1030" i="31"/>
  <c r="F1028" i="31"/>
  <c r="K1025" i="31"/>
  <c r="M1022" i="31"/>
  <c r="F1020" i="31"/>
  <c r="K1017" i="31"/>
  <c r="M1014" i="31"/>
  <c r="F1012" i="31"/>
  <c r="K1009" i="31"/>
  <c r="M1006" i="31"/>
  <c r="F1004" i="31"/>
  <c r="K1001" i="31"/>
  <c r="M998" i="31"/>
  <c r="F996" i="31"/>
  <c r="L993" i="31"/>
  <c r="I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1075" i="31"/>
  <c r="N1074" i="31"/>
  <c r="O1067" i="31"/>
  <c r="K1061" i="31"/>
  <c r="Q1060" i="31"/>
  <c r="G1055" i="31"/>
  <c r="M1054" i="31"/>
  <c r="I1048" i="31"/>
  <c r="O1043" i="31"/>
  <c r="H1041" i="31"/>
  <c r="Q1040" i="31"/>
  <c r="J1038" i="31"/>
  <c r="O1035" i="31"/>
  <c r="H1033" i="31"/>
  <c r="Q1032" i="31"/>
  <c r="J1030" i="31"/>
  <c r="O1027" i="31"/>
  <c r="H1025" i="31"/>
  <c r="Q1024" i="31"/>
  <c r="J1022" i="31"/>
  <c r="O1019" i="31"/>
  <c r="H1017" i="31"/>
  <c r="Q1016" i="31"/>
  <c r="J1014" i="31"/>
  <c r="O1011" i="31"/>
  <c r="H1009" i="31"/>
  <c r="Q1008" i="31"/>
  <c r="J1006" i="31"/>
  <c r="O1003" i="31"/>
  <c r="H1001" i="31"/>
  <c r="Q1000" i="31"/>
  <c r="J998" i="31"/>
  <c r="O995" i="31"/>
  <c r="K993" i="31"/>
  <c r="F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G1067" i="31"/>
  <c r="M1066" i="31"/>
  <c r="I1060" i="31"/>
  <c r="O1047" i="31"/>
  <c r="L1043" i="31"/>
  <c r="N1040" i="31"/>
  <c r="L1035" i="31"/>
  <c r="N1032" i="31"/>
  <c r="L1027" i="31"/>
  <c r="N1024" i="31"/>
  <c r="L1019" i="31"/>
  <c r="N1016" i="31"/>
  <c r="L1011" i="31"/>
  <c r="N1008" i="31"/>
  <c r="L1003" i="31"/>
  <c r="N1000" i="31"/>
  <c r="L995" i="31"/>
  <c r="H993"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I1073" i="31"/>
  <c r="N1072" i="31"/>
  <c r="I987" i="31"/>
  <c r="O986" i="31"/>
  <c r="K980" i="31"/>
  <c r="G974" i="31"/>
  <c r="Q967" i="31"/>
  <c r="M961" i="31"/>
  <c r="I955" i="31"/>
  <c r="O954" i="31"/>
  <c r="K948" i="31"/>
  <c r="G942" i="31"/>
  <c r="Q935" i="31"/>
  <c r="M929" i="31"/>
  <c r="Q925" i="31"/>
  <c r="K924" i="31"/>
  <c r="I923" i="31"/>
  <c r="O920" i="31"/>
  <c r="O919" i="31"/>
  <c r="I918" i="31"/>
  <c r="K917" i="31"/>
  <c r="N916" i="31"/>
  <c r="Q915" i="31"/>
  <c r="H915" i="31"/>
  <c r="M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G1047" i="31"/>
  <c r="M1046" i="31"/>
  <c r="G1043" i="31"/>
  <c r="I1040" i="31"/>
  <c r="P1037" i="31"/>
  <c r="G1035" i="31"/>
  <c r="I1032" i="31"/>
  <c r="P1029" i="31"/>
  <c r="G1027" i="31"/>
  <c r="I1024" i="31"/>
  <c r="P1021" i="31"/>
  <c r="G1019" i="31"/>
  <c r="I1016" i="31"/>
  <c r="P1013" i="31"/>
  <c r="G1011" i="31"/>
  <c r="I1008" i="31"/>
  <c r="P1005" i="31"/>
  <c r="G1003" i="31"/>
  <c r="I1000" i="31"/>
  <c r="P997" i="31"/>
  <c r="G995" i="31"/>
  <c r="G986" i="31"/>
  <c r="Q979" i="31"/>
  <c r="M973" i="31"/>
  <c r="I967" i="31"/>
  <c r="O966" i="31"/>
  <c r="K960" i="31"/>
  <c r="G954" i="31"/>
  <c r="Q947" i="31"/>
  <c r="M941" i="31"/>
  <c r="I935" i="31"/>
  <c r="O934" i="31"/>
  <c r="K928" i="31"/>
  <c r="O925" i="31"/>
  <c r="I924" i="31"/>
  <c r="G923" i="31"/>
  <c r="Q921" i="31"/>
  <c r="M920" i="31"/>
  <c r="N919" i="31"/>
  <c r="G918" i="31"/>
  <c r="J917" i="31"/>
  <c r="M916" i="31"/>
  <c r="P915" i="31"/>
  <c r="G915" i="31"/>
  <c r="L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O864" i="31"/>
  <c r="G864" i="31"/>
  <c r="M863" i="31"/>
  <c r="K862" i="31"/>
  <c r="Q861" i="31"/>
  <c r="I861" i="31"/>
  <c r="O860" i="31"/>
  <c r="G860" i="31"/>
  <c r="M859" i="31"/>
  <c r="K858" i="31"/>
  <c r="Q857" i="31"/>
  <c r="I857" i="31"/>
  <c r="O856" i="31"/>
  <c r="G856" i="31"/>
  <c r="M855" i="31"/>
  <c r="K854" i="31"/>
  <c r="Q853" i="31"/>
  <c r="I853" i="31"/>
  <c r="O852" i="31"/>
  <c r="G852" i="31"/>
  <c r="M851" i="31"/>
  <c r="K850" i="31"/>
  <c r="K1053" i="31"/>
  <c r="Q1052" i="31"/>
  <c r="Q991" i="31"/>
  <c r="M985" i="31"/>
  <c r="I979" i="31"/>
  <c r="O978" i="31"/>
  <c r="K972" i="31"/>
  <c r="G966" i="31"/>
  <c r="Q959" i="31"/>
  <c r="M953" i="31"/>
  <c r="I947" i="31"/>
  <c r="O946" i="31"/>
  <c r="K940" i="31"/>
  <c r="G934" i="31"/>
  <c r="Q927" i="31"/>
  <c r="M925" i="31"/>
  <c r="G924" i="31"/>
  <c r="Q922" i="31"/>
  <c r="O921" i="31"/>
  <c r="K920" i="31"/>
  <c r="M919" i="31"/>
  <c r="Q918" i="31"/>
  <c r="I917" i="31"/>
  <c r="K916" i="31"/>
  <c r="O915" i="31"/>
  <c r="F915" i="31"/>
  <c r="K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I991" i="31"/>
  <c r="O990" i="31"/>
  <c r="K984" i="31"/>
  <c r="G978" i="31"/>
  <c r="Q971" i="31"/>
  <c r="M965" i="31"/>
  <c r="I959" i="31"/>
  <c r="O958" i="31"/>
  <c r="K952" i="31"/>
  <c r="G946" i="31"/>
  <c r="Q939" i="31"/>
  <c r="M933" i="31"/>
  <c r="M927" i="31"/>
  <c r="I925" i="31"/>
  <c r="O922" i="31"/>
  <c r="M921" i="31"/>
  <c r="I920" i="31"/>
  <c r="L919" i="31"/>
  <c r="O918" i="31"/>
  <c r="H917" i="31"/>
  <c r="I916" i="31"/>
  <c r="N915" i="31"/>
  <c r="J914" i="31"/>
  <c r="O913" i="31"/>
  <c r="G913" i="31"/>
  <c r="M912" i="31"/>
  <c r="K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Q846" i="31"/>
  <c r="I846" i="31"/>
  <c r="O845" i="31"/>
  <c r="G845" i="31"/>
  <c r="M844" i="31"/>
  <c r="K843" i="31"/>
  <c r="O1059" i="31"/>
  <c r="G990" i="31"/>
  <c r="Q983" i="31"/>
  <c r="M977" i="31"/>
  <c r="I971" i="31"/>
  <c r="O970" i="31"/>
  <c r="K964" i="31"/>
  <c r="G958" i="31"/>
  <c r="Q951" i="31"/>
  <c r="M945" i="31"/>
  <c r="I939" i="31"/>
  <c r="O938" i="31"/>
  <c r="K932" i="31"/>
  <c r="I927" i="31"/>
  <c r="G925" i="31"/>
  <c r="Q923" i="31"/>
  <c r="M922" i="31"/>
  <c r="K921" i="31"/>
  <c r="H920" i="31"/>
  <c r="K919" i="31"/>
  <c r="M918" i="31"/>
  <c r="Q917" i="31"/>
  <c r="G917" i="31"/>
  <c r="H916" i="31"/>
  <c r="M915" i="31"/>
  <c r="I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M989" i="31"/>
  <c r="I983" i="31"/>
  <c r="O982" i="31"/>
  <c r="K976" i="31"/>
  <c r="G970" i="31"/>
  <c r="Q963" i="31"/>
  <c r="M957" i="31"/>
  <c r="I951" i="31"/>
  <c r="O950" i="31"/>
  <c r="K944" i="31"/>
  <c r="G938" i="31"/>
  <c r="Q931" i="31"/>
  <c r="O926" i="31"/>
  <c r="Q924" i="31"/>
  <c r="O923" i="31"/>
  <c r="K922" i="31"/>
  <c r="I921" i="31"/>
  <c r="G920" i="31"/>
  <c r="I919" i="31"/>
  <c r="L918" i="31"/>
  <c r="P917" i="31"/>
  <c r="Q916" i="31"/>
  <c r="G916" i="31"/>
  <c r="L915" i="31"/>
  <c r="Q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K988" i="31"/>
  <c r="G982" i="31"/>
  <c r="Q975" i="31"/>
  <c r="M969" i="31"/>
  <c r="I963" i="31"/>
  <c r="O962" i="31"/>
  <c r="K956" i="31"/>
  <c r="G950" i="31"/>
  <c r="Q943" i="31"/>
  <c r="M937" i="31"/>
  <c r="I931" i="31"/>
  <c r="O930" i="31"/>
  <c r="K926" i="31"/>
  <c r="O924" i="31"/>
  <c r="M923" i="31"/>
  <c r="I922" i="31"/>
  <c r="G921" i="31"/>
  <c r="G919" i="31"/>
  <c r="K918" i="31"/>
  <c r="O917" i="31"/>
  <c r="P916" i="31"/>
  <c r="F916" i="31"/>
  <c r="K915" i="31"/>
  <c r="O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859" i="31"/>
  <c r="N858" i="31"/>
  <c r="F858" i="31"/>
  <c r="L857" i="31"/>
  <c r="J856" i="31"/>
  <c r="P855" i="31"/>
  <c r="H855" i="31"/>
  <c r="N854" i="31"/>
  <c r="F854" i="31"/>
  <c r="L853" i="31"/>
  <c r="J852" i="31"/>
  <c r="P851" i="31"/>
  <c r="H851" i="31"/>
  <c r="N850" i="31"/>
  <c r="F850" i="31"/>
  <c r="L849" i="31"/>
  <c r="J848" i="31"/>
  <c r="P847" i="31"/>
  <c r="H847" i="31"/>
  <c r="N846" i="31"/>
  <c r="F846" i="31"/>
  <c r="L845" i="31"/>
  <c r="J844" i="31"/>
  <c r="K968" i="31"/>
  <c r="J918" i="31"/>
  <c r="G911" i="31"/>
  <c r="M910" i="31"/>
  <c r="I904" i="31"/>
  <c r="O891" i="31"/>
  <c r="K885" i="31"/>
  <c r="Q884" i="31"/>
  <c r="G879" i="31"/>
  <c r="M878" i="31"/>
  <c r="I872" i="31"/>
  <c r="O863" i="31"/>
  <c r="F861" i="31"/>
  <c r="M858" i="31"/>
  <c r="I856" i="31"/>
  <c r="N853" i="31"/>
  <c r="J851" i="31"/>
  <c r="I849" i="31"/>
  <c r="O847" i="31"/>
  <c r="Q844" i="31"/>
  <c r="P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I943" i="31"/>
  <c r="O942" i="31"/>
  <c r="M917" i="31"/>
  <c r="O916" i="31"/>
  <c r="O903" i="31"/>
  <c r="K897" i="31"/>
  <c r="Q896" i="31"/>
  <c r="G891" i="31"/>
  <c r="M890" i="31"/>
  <c r="I884" i="31"/>
  <c r="O871" i="31"/>
  <c r="N865" i="31"/>
  <c r="J863" i="31"/>
  <c r="Q860" i="31"/>
  <c r="H858" i="31"/>
  <c r="K853" i="31"/>
  <c r="G851" i="31"/>
  <c r="P850" i="31"/>
  <c r="F849" i="31"/>
  <c r="M847" i="31"/>
  <c r="Q845" i="31"/>
  <c r="O844" i="31"/>
  <c r="O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I975" i="31"/>
  <c r="O974" i="31"/>
  <c r="M949" i="31"/>
  <c r="K909" i="31"/>
  <c r="Q908" i="31"/>
  <c r="G903" i="31"/>
  <c r="M902" i="31"/>
  <c r="I896" i="31"/>
  <c r="O883" i="31"/>
  <c r="K877" i="31"/>
  <c r="Q876" i="31"/>
  <c r="G871" i="31"/>
  <c r="M870" i="31"/>
  <c r="K865" i="31"/>
  <c r="G863" i="31"/>
  <c r="P862" i="31"/>
  <c r="L860" i="31"/>
  <c r="O855" i="31"/>
  <c r="F853" i="31"/>
  <c r="M850" i="31"/>
  <c r="Q848" i="31"/>
  <c r="J847" i="31"/>
  <c r="P845" i="31"/>
  <c r="N844" i="31"/>
  <c r="M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981" i="31"/>
  <c r="I915" i="31"/>
  <c r="N914" i="31"/>
  <c r="I908" i="31"/>
  <c r="O895" i="31"/>
  <c r="K889" i="31"/>
  <c r="Q888" i="31"/>
  <c r="G883" i="31"/>
  <c r="M882" i="31"/>
  <c r="I876" i="31"/>
  <c r="F865" i="31"/>
  <c r="M862" i="31"/>
  <c r="I860" i="31"/>
  <c r="N857" i="31"/>
  <c r="J855" i="31"/>
  <c r="Q852" i="31"/>
  <c r="H850" i="31"/>
  <c r="O848" i="31"/>
  <c r="G847" i="31"/>
  <c r="N845" i="31"/>
  <c r="L844" i="31"/>
  <c r="L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L784" i="31"/>
  <c r="J783" i="31"/>
  <c r="P782" i="31"/>
  <c r="Q955" i="31"/>
  <c r="G926" i="31"/>
  <c r="M924" i="31"/>
  <c r="O907" i="31"/>
  <c r="K901" i="31"/>
  <c r="Q900" i="31"/>
  <c r="G895" i="31"/>
  <c r="M894" i="31"/>
  <c r="I888" i="31"/>
  <c r="O875" i="31"/>
  <c r="K869" i="31"/>
  <c r="Q868" i="31"/>
  <c r="Q864" i="31"/>
  <c r="H862" i="31"/>
  <c r="K857" i="31"/>
  <c r="G855" i="31"/>
  <c r="P854" i="31"/>
  <c r="L852" i="31"/>
  <c r="L848" i="31"/>
  <c r="P846" i="31"/>
  <c r="K845" i="31"/>
  <c r="I844" i="31"/>
  <c r="J843" i="31"/>
  <c r="O842" i="31"/>
  <c r="G842" i="31"/>
  <c r="M841" i="31"/>
  <c r="K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773" i="31"/>
  <c r="K772" i="31"/>
  <c r="Q771" i="31"/>
  <c r="Q987" i="31"/>
  <c r="G930" i="31"/>
  <c r="K923" i="31"/>
  <c r="G922" i="31"/>
  <c r="Q920" i="31"/>
  <c r="K913" i="31"/>
  <c r="Q912" i="31"/>
  <c r="G907" i="31"/>
  <c r="M906" i="31"/>
  <c r="I900" i="31"/>
  <c r="O887" i="31"/>
  <c r="K881" i="31"/>
  <c r="Q880" i="31"/>
  <c r="G875" i="31"/>
  <c r="M874" i="31"/>
  <c r="I868" i="31"/>
  <c r="L864" i="31"/>
  <c r="O859" i="31"/>
  <c r="F857" i="31"/>
  <c r="M854" i="31"/>
  <c r="I852" i="31"/>
  <c r="Q849" i="31"/>
  <c r="I848" i="31"/>
  <c r="M846" i="31"/>
  <c r="I845" i="31"/>
  <c r="G844"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H779" i="31"/>
  <c r="N778" i="31"/>
  <c r="F778" i="31"/>
  <c r="L777" i="31"/>
  <c r="J776" i="31"/>
  <c r="P775" i="31"/>
  <c r="H775" i="31"/>
  <c r="N774" i="31"/>
  <c r="F774" i="31"/>
  <c r="G962" i="31"/>
  <c r="Q919" i="31"/>
  <c r="I912" i="31"/>
  <c r="O899" i="31"/>
  <c r="K893" i="31"/>
  <c r="Q892" i="31"/>
  <c r="G887" i="31"/>
  <c r="M886" i="31"/>
  <c r="I880" i="31"/>
  <c r="O867" i="31"/>
  <c r="I864" i="31"/>
  <c r="N861" i="31"/>
  <c r="J859" i="31"/>
  <c r="Q856" i="31"/>
  <c r="H854" i="31"/>
  <c r="N849" i="31"/>
  <c r="G848" i="31"/>
  <c r="K846" i="31"/>
  <c r="H845" i="31"/>
  <c r="F844"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K936" i="31"/>
  <c r="F919" i="31"/>
  <c r="O911" i="31"/>
  <c r="K905" i="31"/>
  <c r="Q904" i="31"/>
  <c r="G899" i="31"/>
  <c r="M898" i="31"/>
  <c r="I892" i="31"/>
  <c r="O879" i="31"/>
  <c r="K873" i="31"/>
  <c r="Q872" i="31"/>
  <c r="G867" i="31"/>
  <c r="M866" i="31"/>
  <c r="K861" i="31"/>
  <c r="G859" i="31"/>
  <c r="P858" i="31"/>
  <c r="L856" i="31"/>
  <c r="O851" i="31"/>
  <c r="K849" i="31"/>
  <c r="H846" i="31"/>
  <c r="F845"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82" i="31"/>
  <c r="H777" i="31"/>
  <c r="L775" i="31"/>
  <c r="P773" i="31"/>
  <c r="N772"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L787" i="31"/>
  <c r="P781" i="31"/>
  <c r="L779" i="31"/>
  <c r="F777" i="31"/>
  <c r="K775" i="31"/>
  <c r="O773" i="31"/>
  <c r="M772" i="31"/>
  <c r="P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J786" i="31"/>
  <c r="N781" i="31"/>
  <c r="J779" i="31"/>
  <c r="N776" i="31"/>
  <c r="J775" i="31"/>
  <c r="N773" i="31"/>
  <c r="L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P785" i="31"/>
  <c r="H781" i="31"/>
  <c r="P778" i="31"/>
  <c r="M776" i="31"/>
  <c r="Q774" i="31"/>
  <c r="L773" i="31"/>
  <c r="J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H785" i="31"/>
  <c r="N784" i="31"/>
  <c r="F781" i="31"/>
  <c r="J778" i="31"/>
  <c r="L776" i="31"/>
  <c r="P774" i="31"/>
  <c r="H773" i="31"/>
  <c r="H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784" i="31"/>
  <c r="N780" i="31"/>
  <c r="H778" i="31"/>
  <c r="F776" i="31"/>
  <c r="J774" i="31"/>
  <c r="G773" i="31"/>
  <c r="G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L783" i="31"/>
  <c r="L780" i="31"/>
  <c r="P777" i="31"/>
  <c r="I774" i="31"/>
  <c r="F773" i="31"/>
  <c r="F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J782" i="31"/>
  <c r="F780" i="31"/>
  <c r="N777" i="31"/>
  <c r="H774"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N691" i="31"/>
  <c r="L686" i="31"/>
  <c r="Q681" i="31"/>
  <c r="F681" i="31"/>
  <c r="H680" i="31"/>
  <c r="M679" i="31"/>
  <c r="I678" i="31"/>
  <c r="N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F691" i="31"/>
  <c r="P682" i="31"/>
  <c r="P681" i="31"/>
  <c r="G680" i="31"/>
  <c r="L679" i="31"/>
  <c r="Q678" i="31"/>
  <c r="H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690" i="31"/>
  <c r="J685" i="31"/>
  <c r="P684" i="31"/>
  <c r="N682" i="31"/>
  <c r="N681" i="31"/>
  <c r="P680" i="31"/>
  <c r="F680" i="31"/>
  <c r="K679" i="31"/>
  <c r="P678" i="31"/>
  <c r="F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F695" i="31"/>
  <c r="H684" i="31"/>
  <c r="L682" i="31"/>
  <c r="L681" i="31"/>
  <c r="O680" i="31"/>
  <c r="J679" i="31"/>
  <c r="N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L694" i="31"/>
  <c r="J689" i="31"/>
  <c r="P688" i="31"/>
  <c r="F684" i="31"/>
  <c r="J682" i="31"/>
  <c r="J681" i="31"/>
  <c r="N680" i="31"/>
  <c r="H679" i="31"/>
  <c r="M678"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H688" i="31"/>
  <c r="N683" i="31"/>
  <c r="H682" i="31"/>
  <c r="I681" i="31"/>
  <c r="M680" i="31"/>
  <c r="P679" i="31"/>
  <c r="G679" i="31"/>
  <c r="L678" i="31"/>
  <c r="Q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J693" i="31"/>
  <c r="P692" i="31"/>
  <c r="N687" i="31"/>
  <c r="L683" i="31"/>
  <c r="F682" i="31"/>
  <c r="H681" i="31"/>
  <c r="L680" i="31"/>
  <c r="O679" i="31"/>
  <c r="F679" i="31"/>
  <c r="K678" i="31"/>
  <c r="P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H692" i="31"/>
  <c r="F687" i="31"/>
  <c r="F683" i="31"/>
  <c r="G681" i="31"/>
  <c r="J680" i="31"/>
  <c r="N679" i="31"/>
  <c r="J678" i="31"/>
  <c r="O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498" i="31"/>
  <c r="G498" i="31"/>
  <c r="M497" i="31"/>
  <c r="K496" i="31"/>
  <c r="Q495" i="31"/>
  <c r="I495" i="31"/>
  <c r="O494" i="31"/>
  <c r="G494" i="31"/>
  <c r="M493" i="31"/>
  <c r="L593"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498" i="31"/>
  <c r="F498" i="31"/>
  <c r="L497" i="31"/>
  <c r="J593"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498" i="31"/>
  <c r="K497" i="31"/>
  <c r="J597" i="31"/>
  <c r="P596" i="31"/>
  <c r="Q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498" i="31"/>
  <c r="J497" i="31"/>
  <c r="H596" i="31"/>
  <c r="P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498" i="31"/>
  <c r="Q497" i="31"/>
  <c r="I497" i="31"/>
  <c r="O496" i="31"/>
  <c r="G496" i="31"/>
  <c r="M495" i="31"/>
  <c r="K494" i="31"/>
  <c r="Q493" i="31"/>
  <c r="I493" i="31"/>
  <c r="N595"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498" i="31"/>
  <c r="P497" i="31"/>
  <c r="H497" i="31"/>
  <c r="N496" i="31"/>
  <c r="F496" i="31"/>
  <c r="L495" i="31"/>
  <c r="J494" i="31"/>
  <c r="F595"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498" i="31"/>
  <c r="I498" i="31"/>
  <c r="O497" i="31"/>
  <c r="G497" i="31"/>
  <c r="M496" i="31"/>
  <c r="K495" i="31"/>
  <c r="Q494" i="31"/>
  <c r="I494" i="31"/>
  <c r="O493" i="31"/>
  <c r="G493" i="31"/>
  <c r="M492" i="31"/>
  <c r="K491" i="31"/>
  <c r="L594"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F519" i="31"/>
  <c r="H508" i="31"/>
  <c r="F503" i="31"/>
  <c r="Q496" i="31"/>
  <c r="O495" i="31"/>
  <c r="M494" i="31"/>
  <c r="L493" i="31"/>
  <c r="P492" i="31"/>
  <c r="G492" i="31"/>
  <c r="L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500" i="31"/>
  <c r="K499" i="31"/>
  <c r="Q1170" i="31"/>
  <c r="I1170" i="31"/>
  <c r="O1169" i="31"/>
  <c r="G1169" i="31"/>
  <c r="M1168" i="31"/>
  <c r="K1167" i="31"/>
  <c r="Q1166" i="31"/>
  <c r="I1166" i="31"/>
  <c r="O1165" i="31"/>
  <c r="G1165" i="31"/>
  <c r="M436" i="31"/>
  <c r="K435" i="31"/>
  <c r="Q434" i="31"/>
  <c r="I434" i="31"/>
  <c r="O433" i="31"/>
  <c r="G433" i="31"/>
  <c r="M430" i="31"/>
  <c r="K429" i="31"/>
  <c r="Q432" i="31"/>
  <c r="I432" i="31"/>
  <c r="O431" i="31"/>
  <c r="G431" i="31"/>
  <c r="M426" i="31"/>
  <c r="K425" i="31"/>
  <c r="Q424" i="31"/>
  <c r="I424" i="31"/>
  <c r="O423" i="31"/>
  <c r="G423" i="31"/>
  <c r="M422" i="31"/>
  <c r="K421" i="31"/>
  <c r="Q420" i="31"/>
  <c r="I420" i="31"/>
  <c r="O419" i="31"/>
  <c r="G419" i="31"/>
  <c r="M428" i="31"/>
  <c r="K427" i="31"/>
  <c r="Q402" i="31"/>
  <c r="I402" i="31"/>
  <c r="O401" i="31"/>
  <c r="G401" i="31"/>
  <c r="M382" i="31"/>
  <c r="K381" i="31"/>
  <c r="Q378" i="31"/>
  <c r="I378" i="31"/>
  <c r="O377" i="31"/>
  <c r="G377" i="31"/>
  <c r="M336" i="31"/>
  <c r="K335" i="31"/>
  <c r="Q66" i="31"/>
  <c r="I66" i="31"/>
  <c r="O65" i="31"/>
  <c r="G65" i="31"/>
  <c r="M326" i="31"/>
  <c r="K325" i="31"/>
  <c r="Q176" i="31"/>
  <c r="I176" i="31"/>
  <c r="O175" i="31"/>
  <c r="G175" i="31"/>
  <c r="M370" i="31"/>
  <c r="K369" i="31"/>
  <c r="Q330" i="31"/>
  <c r="I330" i="31"/>
  <c r="O329" i="31"/>
  <c r="G329" i="31"/>
  <c r="M188" i="31"/>
  <c r="K187" i="31"/>
  <c r="Q52" i="31"/>
  <c r="I52" i="31"/>
  <c r="O51" i="31"/>
  <c r="G51" i="31"/>
  <c r="M184" i="31"/>
  <c r="K183" i="31"/>
  <c r="Q338" i="31"/>
  <c r="I338" i="31"/>
  <c r="O337" i="31"/>
  <c r="G337" i="31"/>
  <c r="M178" i="31"/>
  <c r="K177" i="31"/>
  <c r="Q190" i="31"/>
  <c r="I190" i="31"/>
  <c r="O189" i="31"/>
  <c r="G189" i="31"/>
  <c r="Q244" i="31"/>
  <c r="I244" i="31"/>
  <c r="O243" i="31"/>
  <c r="G243" i="31"/>
  <c r="M252" i="31"/>
  <c r="K251" i="31"/>
  <c r="M130" i="31"/>
  <c r="K129" i="31"/>
  <c r="M60" i="31"/>
  <c r="K59" i="31"/>
  <c r="P396" i="31"/>
  <c r="H396" i="31"/>
  <c r="M395" i="31"/>
  <c r="K400" i="31"/>
  <c r="Q399" i="31"/>
  <c r="I399" i="31"/>
  <c r="O394" i="31"/>
  <c r="G394" i="31"/>
  <c r="M393" i="31"/>
  <c r="J398" i="31"/>
  <c r="O397" i="31"/>
  <c r="G397" i="31"/>
  <c r="M390" i="31"/>
  <c r="K389" i="31"/>
  <c r="P386" i="31"/>
  <c r="H386" i="31"/>
  <c r="M385" i="31"/>
  <c r="K388" i="31"/>
  <c r="Q387" i="31"/>
  <c r="I387" i="31"/>
  <c r="J418" i="31"/>
  <c r="O417" i="31"/>
  <c r="G417" i="31"/>
  <c r="M1154" i="31"/>
  <c r="K1153" i="31"/>
  <c r="Q1152" i="31"/>
  <c r="I1152" i="31"/>
  <c r="O1151" i="31"/>
  <c r="G1151" i="31"/>
  <c r="M1140" i="31"/>
  <c r="K1139" i="31"/>
  <c r="Q1134" i="31"/>
  <c r="I1134" i="31"/>
  <c r="O1133" i="31"/>
  <c r="G1133" i="31"/>
  <c r="M1132" i="31"/>
  <c r="K1131" i="31"/>
  <c r="Q1130" i="31"/>
  <c r="I1130" i="31"/>
  <c r="O1129" i="31"/>
  <c r="G1129" i="31"/>
  <c r="M1128" i="31"/>
  <c r="K1127" i="31"/>
  <c r="Q1124" i="31"/>
  <c r="I1124" i="31"/>
  <c r="O1123" i="31"/>
  <c r="G1123" i="31"/>
  <c r="M1120" i="31"/>
  <c r="K1119" i="31"/>
  <c r="Q1118" i="31"/>
  <c r="I1118" i="31"/>
  <c r="O1117" i="31"/>
  <c r="G1117" i="31"/>
  <c r="M1116" i="31"/>
  <c r="K1115" i="31"/>
  <c r="Q412" i="31"/>
  <c r="I412" i="31"/>
  <c r="O411" i="31"/>
  <c r="G411" i="31"/>
  <c r="M410" i="31"/>
  <c r="K409" i="31"/>
  <c r="Q408" i="31"/>
  <c r="I408" i="31"/>
  <c r="O407" i="31"/>
  <c r="G407" i="31"/>
  <c r="M406" i="31"/>
  <c r="K405" i="31"/>
  <c r="Q404" i="31"/>
  <c r="I404" i="31"/>
  <c r="L518" i="31"/>
  <c r="J513" i="31"/>
  <c r="P512" i="31"/>
  <c r="N507" i="31"/>
  <c r="L502" i="31"/>
  <c r="P496" i="31"/>
  <c r="N495" i="31"/>
  <c r="L494" i="31"/>
  <c r="K493" i="31"/>
  <c r="O492" i="31"/>
  <c r="F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500" i="31"/>
  <c r="J499" i="31"/>
  <c r="P1170" i="31"/>
  <c r="H1170" i="31"/>
  <c r="N1169" i="31"/>
  <c r="F1169" i="31"/>
  <c r="L1168" i="31"/>
  <c r="J1167" i="31"/>
  <c r="P1166" i="31"/>
  <c r="H1166" i="31"/>
  <c r="N1165" i="31"/>
  <c r="F1165" i="31"/>
  <c r="L436" i="31"/>
  <c r="J435" i="31"/>
  <c r="P434" i="31"/>
  <c r="H434" i="31"/>
  <c r="N433" i="31"/>
  <c r="F433" i="31"/>
  <c r="L430" i="31"/>
  <c r="J429" i="31"/>
  <c r="P432" i="31"/>
  <c r="H432" i="31"/>
  <c r="N431" i="31"/>
  <c r="F431" i="31"/>
  <c r="L426" i="31"/>
  <c r="J425" i="31"/>
  <c r="P424" i="31"/>
  <c r="H424" i="31"/>
  <c r="N423" i="31"/>
  <c r="F423" i="31"/>
  <c r="L422" i="31"/>
  <c r="J421" i="31"/>
  <c r="P420" i="31"/>
  <c r="H420" i="31"/>
  <c r="N419" i="31"/>
  <c r="F419" i="31"/>
  <c r="L428" i="31"/>
  <c r="J427" i="31"/>
  <c r="P402" i="31"/>
  <c r="H402" i="31"/>
  <c r="N401" i="31"/>
  <c r="F401" i="31"/>
  <c r="L382" i="31"/>
  <c r="J381" i="31"/>
  <c r="P378" i="31"/>
  <c r="H378" i="31"/>
  <c r="N377" i="31"/>
  <c r="F377" i="31"/>
  <c r="L336" i="31"/>
  <c r="J335" i="31"/>
  <c r="P66" i="31"/>
  <c r="H66" i="31"/>
  <c r="N65" i="31"/>
  <c r="F65" i="31"/>
  <c r="L326" i="31"/>
  <c r="J325" i="31"/>
  <c r="P176" i="31"/>
  <c r="H176" i="31"/>
  <c r="N175" i="31"/>
  <c r="F175" i="31"/>
  <c r="L370" i="31"/>
  <c r="J369" i="31"/>
  <c r="P330" i="31"/>
  <c r="H330" i="31"/>
  <c r="N329" i="31"/>
  <c r="F329" i="31"/>
  <c r="L188" i="31"/>
  <c r="J187" i="31"/>
  <c r="P52" i="31"/>
  <c r="H52" i="31"/>
  <c r="N51" i="31"/>
  <c r="F51" i="31"/>
  <c r="L184" i="31"/>
  <c r="J183" i="31"/>
  <c r="P338" i="31"/>
  <c r="H338" i="31"/>
  <c r="N337" i="31"/>
  <c r="F337" i="31"/>
  <c r="L178" i="31"/>
  <c r="J177" i="31"/>
  <c r="P190" i="31"/>
  <c r="H190" i="31"/>
  <c r="N189" i="31"/>
  <c r="F189" i="31"/>
  <c r="P244" i="31"/>
  <c r="H244" i="31"/>
  <c r="N243" i="31"/>
  <c r="F243" i="31"/>
  <c r="L252" i="31"/>
  <c r="J251" i="31"/>
  <c r="L130" i="31"/>
  <c r="J129" i="31"/>
  <c r="L60" i="31"/>
  <c r="J59" i="31"/>
  <c r="O396" i="31"/>
  <c r="G396" i="31"/>
  <c r="L395" i="31"/>
  <c r="J400" i="31"/>
  <c r="P399" i="31"/>
  <c r="H399" i="31"/>
  <c r="N394" i="31"/>
  <c r="F394" i="31"/>
  <c r="L393" i="31"/>
  <c r="Q398" i="31"/>
  <c r="I398" i="31"/>
  <c r="N397" i="31"/>
  <c r="F397" i="31"/>
  <c r="L390" i="31"/>
  <c r="J389" i="31"/>
  <c r="O386" i="31"/>
  <c r="G386" i="31"/>
  <c r="L385" i="31"/>
  <c r="J388" i="31"/>
  <c r="P387" i="31"/>
  <c r="H387" i="31"/>
  <c r="Q418" i="31"/>
  <c r="I418" i="31"/>
  <c r="N417" i="31"/>
  <c r="F417" i="31"/>
  <c r="L1154" i="31"/>
  <c r="J1153" i="31"/>
  <c r="P1152" i="31"/>
  <c r="H1152" i="31"/>
  <c r="N1151" i="31"/>
  <c r="F1151" i="31"/>
  <c r="L1140" i="31"/>
  <c r="J1139" i="31"/>
  <c r="P1134" i="31"/>
  <c r="H1134" i="31"/>
  <c r="N1133" i="31"/>
  <c r="F1133" i="31"/>
  <c r="L1132" i="31"/>
  <c r="J1131" i="31"/>
  <c r="P1130" i="31"/>
  <c r="H1130" i="31"/>
  <c r="N1129" i="31"/>
  <c r="F1129" i="31"/>
  <c r="L1128" i="31"/>
  <c r="J1127" i="31"/>
  <c r="P1124" i="31"/>
  <c r="H1124" i="31"/>
  <c r="N1123" i="31"/>
  <c r="F1123" i="31"/>
  <c r="L1120" i="31"/>
  <c r="J1119" i="31"/>
  <c r="P1118" i="31"/>
  <c r="H1118" i="31"/>
  <c r="N1117" i="31"/>
  <c r="F1117" i="31"/>
  <c r="L1116" i="31"/>
  <c r="J1115" i="31"/>
  <c r="P412" i="31"/>
  <c r="H412" i="31"/>
  <c r="N411" i="31"/>
  <c r="F411" i="31"/>
  <c r="H512" i="31"/>
  <c r="F507" i="31"/>
  <c r="L496" i="31"/>
  <c r="J495" i="31"/>
  <c r="H494" i="31"/>
  <c r="J493" i="31"/>
  <c r="N492"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500" i="31"/>
  <c r="Q499" i="31"/>
  <c r="I499" i="31"/>
  <c r="O1170" i="31"/>
  <c r="G1170" i="31"/>
  <c r="M1169" i="31"/>
  <c r="K1168" i="31"/>
  <c r="Q1167" i="31"/>
  <c r="I1167" i="31"/>
  <c r="O1166" i="31"/>
  <c r="G1166" i="31"/>
  <c r="M1165" i="31"/>
  <c r="K436" i="31"/>
  <c r="Q435" i="31"/>
  <c r="I435" i="31"/>
  <c r="O434" i="31"/>
  <c r="G434" i="31"/>
  <c r="M433" i="31"/>
  <c r="K430" i="31"/>
  <c r="Q429" i="31"/>
  <c r="I429" i="31"/>
  <c r="O432" i="31"/>
  <c r="G432" i="31"/>
  <c r="M431" i="31"/>
  <c r="K426" i="31"/>
  <c r="Q425" i="31"/>
  <c r="I425" i="31"/>
  <c r="O424" i="31"/>
  <c r="G424" i="31"/>
  <c r="M423" i="31"/>
  <c r="K422" i="31"/>
  <c r="Q421" i="31"/>
  <c r="I421" i="31"/>
  <c r="O420" i="31"/>
  <c r="G420" i="31"/>
  <c r="M419" i="31"/>
  <c r="K428" i="31"/>
  <c r="Q427" i="31"/>
  <c r="I427" i="31"/>
  <c r="O402" i="31"/>
  <c r="G402" i="31"/>
  <c r="M401" i="31"/>
  <c r="K382" i="31"/>
  <c r="Q381" i="31"/>
  <c r="I381" i="31"/>
  <c r="O378" i="31"/>
  <c r="G378" i="31"/>
  <c r="M377" i="31"/>
  <c r="K336" i="31"/>
  <c r="Q335" i="31"/>
  <c r="I335" i="31"/>
  <c r="O66" i="31"/>
  <c r="G66" i="31"/>
  <c r="M65" i="31"/>
  <c r="K326" i="31"/>
  <c r="Q325" i="31"/>
  <c r="I325" i="31"/>
  <c r="O176" i="31"/>
  <c r="G176" i="31"/>
  <c r="M175" i="31"/>
  <c r="K370" i="31"/>
  <c r="Q369" i="31"/>
  <c r="I369" i="31"/>
  <c r="O330" i="31"/>
  <c r="G330" i="31"/>
  <c r="M329" i="31"/>
  <c r="K188" i="31"/>
  <c r="Q187" i="31"/>
  <c r="I187" i="31"/>
  <c r="O52" i="31"/>
  <c r="G52" i="31"/>
  <c r="M51" i="31"/>
  <c r="K184" i="31"/>
  <c r="Q183" i="31"/>
  <c r="I183" i="31"/>
  <c r="O338" i="31"/>
  <c r="G338" i="31"/>
  <c r="M337" i="31"/>
  <c r="K178" i="31"/>
  <c r="Q177" i="31"/>
  <c r="I177" i="31"/>
  <c r="O190" i="31"/>
  <c r="G190" i="31"/>
  <c r="M189" i="31"/>
  <c r="O244" i="31"/>
  <c r="G244" i="31"/>
  <c r="M243" i="31"/>
  <c r="K252" i="31"/>
  <c r="Q251" i="31"/>
  <c r="I251" i="31"/>
  <c r="K130" i="31"/>
  <c r="Q129" i="31"/>
  <c r="I129" i="31"/>
  <c r="K60" i="31"/>
  <c r="Q59" i="31"/>
  <c r="I59" i="31"/>
  <c r="N396" i="31"/>
  <c r="F396" i="31"/>
  <c r="K395" i="31"/>
  <c r="Q400" i="31"/>
  <c r="I400" i="31"/>
  <c r="O399" i="31"/>
  <c r="G399" i="31"/>
  <c r="M394" i="31"/>
  <c r="K393" i="31"/>
  <c r="P398" i="31"/>
  <c r="H398" i="31"/>
  <c r="M397" i="31"/>
  <c r="K390" i="31"/>
  <c r="Q389" i="31"/>
  <c r="I389" i="31"/>
  <c r="N386" i="31"/>
  <c r="F386" i="31"/>
  <c r="K385" i="31"/>
  <c r="Q388" i="31"/>
  <c r="I388" i="31"/>
  <c r="O387" i="31"/>
  <c r="G387" i="31"/>
  <c r="P418" i="31"/>
  <c r="H418" i="31"/>
  <c r="M417" i="31"/>
  <c r="K1154" i="31"/>
  <c r="Q1153" i="31"/>
  <c r="I1153" i="31"/>
  <c r="O1152" i="31"/>
  <c r="G1152" i="31"/>
  <c r="M1151" i="31"/>
  <c r="K1140" i="31"/>
  <c r="Q1139" i="31"/>
  <c r="I1139" i="31"/>
  <c r="O1134" i="31"/>
  <c r="G1134" i="31"/>
  <c r="M1133" i="31"/>
  <c r="K1132" i="31"/>
  <c r="Q1131" i="31"/>
  <c r="I1131" i="31"/>
  <c r="O1130" i="31"/>
  <c r="G1130" i="31"/>
  <c r="M1129" i="31"/>
  <c r="K1128" i="31"/>
  <c r="Q1127" i="31"/>
  <c r="I1127" i="31"/>
  <c r="O1124" i="31"/>
  <c r="G1124" i="31"/>
  <c r="M1123" i="31"/>
  <c r="K1120" i="31"/>
  <c r="Q1119" i="31"/>
  <c r="I1119" i="31"/>
  <c r="J517" i="31"/>
  <c r="P516" i="31"/>
  <c r="N511" i="31"/>
  <c r="L506" i="31"/>
  <c r="J501" i="31"/>
  <c r="P498" i="31"/>
  <c r="J496" i="31"/>
  <c r="H495" i="31"/>
  <c r="F494" i="31"/>
  <c r="H493" i="31"/>
  <c r="L492" i="31"/>
  <c r="Q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500" i="31"/>
  <c r="P499" i="31"/>
  <c r="H499" i="31"/>
  <c r="N1170" i="31"/>
  <c r="F1170" i="31"/>
  <c r="L1169" i="31"/>
  <c r="J1168" i="31"/>
  <c r="P1167" i="31"/>
  <c r="H1167" i="31"/>
  <c r="N1166" i="31"/>
  <c r="F1166" i="31"/>
  <c r="L1165" i="31"/>
  <c r="J436" i="31"/>
  <c r="P435" i="31"/>
  <c r="H435" i="31"/>
  <c r="N434" i="31"/>
  <c r="F434" i="31"/>
  <c r="L433" i="31"/>
  <c r="J430" i="31"/>
  <c r="P429" i="31"/>
  <c r="H429" i="31"/>
  <c r="N432" i="31"/>
  <c r="F432" i="31"/>
  <c r="L431" i="31"/>
  <c r="J426" i="31"/>
  <c r="P425" i="31"/>
  <c r="H425" i="31"/>
  <c r="N424" i="31"/>
  <c r="F424" i="31"/>
  <c r="L423" i="31"/>
  <c r="J422" i="31"/>
  <c r="P421" i="31"/>
  <c r="H421" i="31"/>
  <c r="N420" i="31"/>
  <c r="F420" i="31"/>
  <c r="L419" i="31"/>
  <c r="J428" i="31"/>
  <c r="P427" i="31"/>
  <c r="H427" i="31"/>
  <c r="N402" i="31"/>
  <c r="F402" i="31"/>
  <c r="L401" i="31"/>
  <c r="J382" i="31"/>
  <c r="P381" i="31"/>
  <c r="H381" i="31"/>
  <c r="N378" i="31"/>
  <c r="F378" i="31"/>
  <c r="L377" i="31"/>
  <c r="J336" i="31"/>
  <c r="P335" i="31"/>
  <c r="H335" i="31"/>
  <c r="N66" i="31"/>
  <c r="F66" i="31"/>
  <c r="L65" i="31"/>
  <c r="J326" i="31"/>
  <c r="P325" i="31"/>
  <c r="H325" i="31"/>
  <c r="N176" i="31"/>
  <c r="F176" i="31"/>
  <c r="L175" i="31"/>
  <c r="J370" i="31"/>
  <c r="P369" i="31"/>
  <c r="H369" i="31"/>
  <c r="N330" i="31"/>
  <c r="F330" i="31"/>
  <c r="L329" i="31"/>
  <c r="J188" i="31"/>
  <c r="P187" i="31"/>
  <c r="H187" i="31"/>
  <c r="N52" i="31"/>
  <c r="F52" i="31"/>
  <c r="L51" i="31"/>
  <c r="J184" i="31"/>
  <c r="P183" i="31"/>
  <c r="H183" i="31"/>
  <c r="N338" i="31"/>
  <c r="F338" i="31"/>
  <c r="L337" i="31"/>
  <c r="J178" i="31"/>
  <c r="P177" i="31"/>
  <c r="H177" i="31"/>
  <c r="N190" i="31"/>
  <c r="F190" i="31"/>
  <c r="L189" i="31"/>
  <c r="N244" i="31"/>
  <c r="F244" i="31"/>
  <c r="L243" i="31"/>
  <c r="J252" i="31"/>
  <c r="P251" i="31"/>
  <c r="H251" i="31"/>
  <c r="J130" i="31"/>
  <c r="P129" i="31"/>
  <c r="H129" i="31"/>
  <c r="J60" i="31"/>
  <c r="P59" i="31"/>
  <c r="H59" i="31"/>
  <c r="M396" i="31"/>
  <c r="J395" i="31"/>
  <c r="P400" i="31"/>
  <c r="H400" i="31"/>
  <c r="N399" i="31"/>
  <c r="F399" i="31"/>
  <c r="L394" i="31"/>
  <c r="J393" i="31"/>
  <c r="O398" i="31"/>
  <c r="G398" i="31"/>
  <c r="L397" i="31"/>
  <c r="J390" i="31"/>
  <c r="P389" i="31"/>
  <c r="H389" i="31"/>
  <c r="M386" i="31"/>
  <c r="J385" i="31"/>
  <c r="P388" i="31"/>
  <c r="H388" i="31"/>
  <c r="N387" i="31"/>
  <c r="F387" i="31"/>
  <c r="O418" i="31"/>
  <c r="G418" i="31"/>
  <c r="L417" i="31"/>
  <c r="J1154" i="31"/>
  <c r="P1153" i="31"/>
  <c r="H1153" i="31"/>
  <c r="N1152" i="31"/>
  <c r="F1152" i="31"/>
  <c r="L1151" i="31"/>
  <c r="J1140" i="31"/>
  <c r="P1139" i="31"/>
  <c r="H1139" i="31"/>
  <c r="N1134" i="31"/>
  <c r="F1134" i="31"/>
  <c r="L1133" i="31"/>
  <c r="J1132" i="31"/>
  <c r="P1131" i="31"/>
  <c r="H1131" i="31"/>
  <c r="N1130" i="31"/>
  <c r="F1130" i="31"/>
  <c r="L1129" i="31"/>
  <c r="J1128" i="31"/>
  <c r="P1127" i="31"/>
  <c r="H1127" i="31"/>
  <c r="N1124" i="31"/>
  <c r="F1124" i="31"/>
  <c r="L1123" i="31"/>
  <c r="J1120" i="31"/>
  <c r="P1119" i="31"/>
  <c r="H516" i="31"/>
  <c r="F511" i="31"/>
  <c r="H498" i="31"/>
  <c r="I496" i="31"/>
  <c r="G495" i="31"/>
  <c r="F493" i="31"/>
  <c r="K492" i="31"/>
  <c r="P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500" i="31"/>
  <c r="I500" i="31"/>
  <c r="O499" i="31"/>
  <c r="G499" i="31"/>
  <c r="M1170" i="31"/>
  <c r="K1169" i="31"/>
  <c r="Q1168" i="31"/>
  <c r="I1168" i="31"/>
  <c r="O1167" i="31"/>
  <c r="G1167" i="31"/>
  <c r="M1166" i="31"/>
  <c r="K1165" i="31"/>
  <c r="Q436" i="31"/>
  <c r="I436" i="31"/>
  <c r="O435" i="31"/>
  <c r="G435" i="31"/>
  <c r="M434" i="31"/>
  <c r="K433" i="31"/>
  <c r="Q430" i="31"/>
  <c r="I430" i="31"/>
  <c r="O429" i="31"/>
  <c r="G429" i="31"/>
  <c r="M432" i="31"/>
  <c r="K431" i="31"/>
  <c r="Q426" i="31"/>
  <c r="I426" i="31"/>
  <c r="O425" i="31"/>
  <c r="G425" i="31"/>
  <c r="M424" i="31"/>
  <c r="K423" i="31"/>
  <c r="Q422" i="31"/>
  <c r="I422" i="31"/>
  <c r="O421" i="31"/>
  <c r="G421" i="31"/>
  <c r="M420" i="31"/>
  <c r="K419" i="31"/>
  <c r="Q428" i="31"/>
  <c r="I428" i="31"/>
  <c r="O427" i="31"/>
  <c r="G427" i="31"/>
  <c r="M402" i="31"/>
  <c r="K401" i="31"/>
  <c r="Q382" i="31"/>
  <c r="I382" i="31"/>
  <c r="O381" i="31"/>
  <c r="G381" i="31"/>
  <c r="M378" i="31"/>
  <c r="K377" i="31"/>
  <c r="Q336" i="31"/>
  <c r="I336" i="31"/>
  <c r="O335" i="31"/>
  <c r="G335" i="31"/>
  <c r="M66" i="31"/>
  <c r="K65" i="31"/>
  <c r="Q326" i="31"/>
  <c r="I326" i="31"/>
  <c r="O325" i="31"/>
  <c r="G325" i="31"/>
  <c r="M176" i="31"/>
  <c r="K175" i="31"/>
  <c r="Q370" i="31"/>
  <c r="I370" i="31"/>
  <c r="O369" i="31"/>
  <c r="G369" i="31"/>
  <c r="M330" i="31"/>
  <c r="K329" i="31"/>
  <c r="Q188" i="31"/>
  <c r="I188" i="31"/>
  <c r="O187" i="31"/>
  <c r="G187" i="31"/>
  <c r="M52" i="31"/>
  <c r="K51" i="31"/>
  <c r="Q184" i="31"/>
  <c r="I184" i="31"/>
  <c r="O183" i="31"/>
  <c r="G183" i="31"/>
  <c r="M338" i="31"/>
  <c r="K337" i="31"/>
  <c r="Q178" i="31"/>
  <c r="I178" i="31"/>
  <c r="O177" i="31"/>
  <c r="G177" i="31"/>
  <c r="M190" i="31"/>
  <c r="K189" i="31"/>
  <c r="M244" i="31"/>
  <c r="K243" i="31"/>
  <c r="Q252" i="31"/>
  <c r="I252" i="31"/>
  <c r="O251" i="31"/>
  <c r="G251" i="31"/>
  <c r="Q130" i="31"/>
  <c r="I130" i="31"/>
  <c r="O129" i="31"/>
  <c r="G129" i="31"/>
  <c r="Q60" i="31"/>
  <c r="I60" i="31"/>
  <c r="O59" i="31"/>
  <c r="G59" i="31"/>
  <c r="L396" i="31"/>
  <c r="Q395" i="31"/>
  <c r="I395" i="31"/>
  <c r="O400" i="31"/>
  <c r="G400" i="31"/>
  <c r="M399" i="31"/>
  <c r="K394" i="31"/>
  <c r="Q393" i="31"/>
  <c r="I393" i="31"/>
  <c r="N398" i="31"/>
  <c r="F398" i="31"/>
  <c r="K397" i="31"/>
  <c r="Q390" i="31"/>
  <c r="I390" i="31"/>
  <c r="O389" i="31"/>
  <c r="G389" i="31"/>
  <c r="L386" i="31"/>
  <c r="Q385" i="31"/>
  <c r="I385" i="31"/>
  <c r="O388" i="31"/>
  <c r="G388" i="31"/>
  <c r="M387" i="31"/>
  <c r="N418" i="31"/>
  <c r="F418" i="31"/>
  <c r="K417" i="31"/>
  <c r="Q1154" i="31"/>
  <c r="I1154" i="31"/>
  <c r="O1153" i="31"/>
  <c r="G1153" i="31"/>
  <c r="M1152" i="31"/>
  <c r="K1151" i="31"/>
  <c r="Q1140" i="31"/>
  <c r="I1140" i="31"/>
  <c r="O1139" i="31"/>
  <c r="G1139" i="31"/>
  <c r="M1134" i="31"/>
  <c r="K1133" i="31"/>
  <c r="Q1132" i="31"/>
  <c r="I1132" i="31"/>
  <c r="O1131" i="31"/>
  <c r="G1131" i="31"/>
  <c r="M1130" i="31"/>
  <c r="K1129" i="31"/>
  <c r="Q1128" i="31"/>
  <c r="I1128" i="31"/>
  <c r="O1127" i="31"/>
  <c r="G1127" i="31"/>
  <c r="M1124" i="31"/>
  <c r="K1123" i="31"/>
  <c r="Q1120" i="31"/>
  <c r="I1120" i="31"/>
  <c r="O1119" i="31"/>
  <c r="G1119" i="31"/>
  <c r="M1118" i="31"/>
  <c r="K1117" i="31"/>
  <c r="Q1116" i="31"/>
  <c r="I1116" i="31"/>
  <c r="O1115" i="31"/>
  <c r="G1115" i="31"/>
  <c r="M412" i="31"/>
  <c r="K411" i="31"/>
  <c r="Q410" i="31"/>
  <c r="I410" i="31"/>
  <c r="O409" i="31"/>
  <c r="G409" i="31"/>
  <c r="M408" i="31"/>
  <c r="K407" i="31"/>
  <c r="Q406" i="31"/>
  <c r="I406" i="31"/>
  <c r="O405" i="31"/>
  <c r="J521" i="31"/>
  <c r="P520" i="31"/>
  <c r="N515" i="31"/>
  <c r="L510" i="31"/>
  <c r="J505" i="31"/>
  <c r="P504" i="31"/>
  <c r="N497" i="31"/>
  <c r="H496" i="31"/>
  <c r="F495" i="31"/>
  <c r="J492" i="31"/>
  <c r="O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500" i="31"/>
  <c r="H500" i="31"/>
  <c r="N499" i="31"/>
  <c r="F499" i="31"/>
  <c r="L1170" i="31"/>
  <c r="J1169" i="31"/>
  <c r="P1168" i="31"/>
  <c r="H1168" i="31"/>
  <c r="N1167" i="31"/>
  <c r="F1167" i="31"/>
  <c r="L1166" i="31"/>
  <c r="J1165" i="31"/>
  <c r="P436" i="31"/>
  <c r="H436" i="31"/>
  <c r="N435" i="31"/>
  <c r="F435" i="31"/>
  <c r="L434" i="31"/>
  <c r="J433" i="31"/>
  <c r="P430" i="31"/>
  <c r="H430" i="31"/>
  <c r="N429" i="31"/>
  <c r="F429" i="31"/>
  <c r="L432" i="31"/>
  <c r="J431" i="31"/>
  <c r="P426" i="31"/>
  <c r="H426" i="31"/>
  <c r="N425" i="31"/>
  <c r="F425" i="31"/>
  <c r="L424" i="31"/>
  <c r="J423" i="31"/>
  <c r="P422" i="31"/>
  <c r="H422" i="31"/>
  <c r="N421" i="31"/>
  <c r="F421" i="31"/>
  <c r="L420" i="31"/>
  <c r="J419" i="31"/>
  <c r="P428" i="31"/>
  <c r="H428" i="31"/>
  <c r="N427" i="31"/>
  <c r="F427" i="31"/>
  <c r="L402" i="31"/>
  <c r="J401" i="31"/>
  <c r="P382" i="31"/>
  <c r="H382" i="31"/>
  <c r="N381" i="31"/>
  <c r="F381" i="31"/>
  <c r="L378" i="31"/>
  <c r="J377" i="31"/>
  <c r="P336" i="31"/>
  <c r="H336" i="31"/>
  <c r="N335" i="31"/>
  <c r="F335" i="31"/>
  <c r="L66" i="31"/>
  <c r="J65" i="31"/>
  <c r="P326" i="31"/>
  <c r="H326" i="31"/>
  <c r="N325" i="31"/>
  <c r="F325" i="31"/>
  <c r="L176" i="31"/>
  <c r="J175" i="31"/>
  <c r="P370" i="31"/>
  <c r="H370" i="31"/>
  <c r="N369" i="31"/>
  <c r="F369" i="31"/>
  <c r="L330" i="31"/>
  <c r="J329" i="31"/>
  <c r="P188" i="31"/>
  <c r="H188" i="31"/>
  <c r="N187" i="31"/>
  <c r="F187" i="31"/>
  <c r="L52" i="31"/>
  <c r="J51" i="31"/>
  <c r="P184" i="31"/>
  <c r="H184" i="31"/>
  <c r="N183" i="31"/>
  <c r="F183" i="31"/>
  <c r="L338" i="31"/>
  <c r="J337" i="31"/>
  <c r="P178" i="31"/>
  <c r="H178" i="31"/>
  <c r="N177" i="31"/>
  <c r="F177" i="31"/>
  <c r="L190" i="31"/>
  <c r="J189" i="31"/>
  <c r="L244" i="31"/>
  <c r="J243" i="31"/>
  <c r="P252" i="31"/>
  <c r="H252" i="31"/>
  <c r="N251" i="31"/>
  <c r="F251" i="31"/>
  <c r="P130" i="31"/>
  <c r="H130" i="31"/>
  <c r="N129" i="31"/>
  <c r="F129" i="31"/>
  <c r="P60" i="31"/>
  <c r="H60" i="31"/>
  <c r="N59" i="31"/>
  <c r="F59" i="31"/>
  <c r="K396" i="31"/>
  <c r="P395" i="31"/>
  <c r="H395" i="31"/>
  <c r="N400" i="31"/>
  <c r="F400" i="31"/>
  <c r="L399" i="31"/>
  <c r="J394" i="31"/>
  <c r="P393" i="31"/>
  <c r="H393" i="31"/>
  <c r="M398" i="31"/>
  <c r="J397" i="31"/>
  <c r="P390" i="31"/>
  <c r="H390" i="31"/>
  <c r="N389" i="31"/>
  <c r="F389" i="31"/>
  <c r="K386" i="31"/>
  <c r="P385" i="31"/>
  <c r="H385" i="31"/>
  <c r="N388" i="31"/>
  <c r="F388" i="31"/>
  <c r="L387" i="31"/>
  <c r="M418" i="31"/>
  <c r="J417" i="31"/>
  <c r="P1154" i="31"/>
  <c r="H1154" i="31"/>
  <c r="N1153" i="31"/>
  <c r="F1153" i="31"/>
  <c r="L1152" i="31"/>
  <c r="J1151" i="31"/>
  <c r="P1140" i="31"/>
  <c r="H1140" i="31"/>
  <c r="N1139" i="31"/>
  <c r="F1139" i="31"/>
  <c r="L1134" i="31"/>
  <c r="J1133" i="31"/>
  <c r="P1132" i="31"/>
  <c r="H1132" i="31"/>
  <c r="N1131" i="31"/>
  <c r="F1131" i="31"/>
  <c r="L1130" i="31"/>
  <c r="J1129" i="31"/>
  <c r="P1128" i="31"/>
  <c r="H1128" i="31"/>
  <c r="N1127" i="31"/>
  <c r="F1127" i="31"/>
  <c r="L1124" i="31"/>
  <c r="J1123" i="31"/>
  <c r="P1120" i="31"/>
  <c r="H1120" i="31"/>
  <c r="N1119" i="31"/>
  <c r="F1119" i="31"/>
  <c r="L1118" i="31"/>
  <c r="J1117" i="31"/>
  <c r="P1116" i="31"/>
  <c r="H1116" i="31"/>
  <c r="N1115" i="31"/>
  <c r="F1115" i="31"/>
  <c r="L412" i="31"/>
  <c r="J411" i="31"/>
  <c r="P410" i="31"/>
  <c r="H410" i="31"/>
  <c r="N409" i="31"/>
  <c r="F409" i="31"/>
  <c r="L408" i="31"/>
  <c r="H520" i="31"/>
  <c r="F515" i="31"/>
  <c r="H504" i="31"/>
  <c r="F497" i="31"/>
  <c r="P494" i="31"/>
  <c r="P493" i="31"/>
  <c r="I492" i="31"/>
  <c r="N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500" i="31"/>
  <c r="G500" i="31"/>
  <c r="M499" i="31"/>
  <c r="K1170" i="31"/>
  <c r="Q1169" i="31"/>
  <c r="I1169" i="31"/>
  <c r="O1168" i="31"/>
  <c r="G1168" i="31"/>
  <c r="M1167" i="31"/>
  <c r="K1166" i="31"/>
  <c r="Q1165" i="31"/>
  <c r="I1165" i="31"/>
  <c r="O436" i="31"/>
  <c r="G436" i="31"/>
  <c r="M435" i="31"/>
  <c r="K434" i="31"/>
  <c r="Q433" i="31"/>
  <c r="I433" i="31"/>
  <c r="O430" i="31"/>
  <c r="G430" i="31"/>
  <c r="M429" i="31"/>
  <c r="K432" i="31"/>
  <c r="Q431" i="31"/>
  <c r="I431" i="31"/>
  <c r="O426" i="31"/>
  <c r="G426" i="31"/>
  <c r="M425" i="31"/>
  <c r="K424" i="31"/>
  <c r="Q423" i="31"/>
  <c r="I423" i="31"/>
  <c r="O422" i="31"/>
  <c r="G422" i="31"/>
  <c r="M421" i="31"/>
  <c r="K420" i="31"/>
  <c r="Q419" i="31"/>
  <c r="I419" i="31"/>
  <c r="O428" i="31"/>
  <c r="G428" i="31"/>
  <c r="M427" i="31"/>
  <c r="K402" i="31"/>
  <c r="Q401" i="31"/>
  <c r="I401" i="31"/>
  <c r="O382" i="31"/>
  <c r="G382" i="31"/>
  <c r="M381" i="31"/>
  <c r="K378" i="31"/>
  <c r="Q377" i="31"/>
  <c r="I377" i="31"/>
  <c r="O336" i="31"/>
  <c r="G336" i="31"/>
  <c r="M335" i="31"/>
  <c r="K66" i="31"/>
  <c r="Q65" i="31"/>
  <c r="I65" i="31"/>
  <c r="O326" i="31"/>
  <c r="G326" i="31"/>
  <c r="M325" i="31"/>
  <c r="K176" i="31"/>
  <c r="Q175" i="31"/>
  <c r="I175" i="31"/>
  <c r="O370" i="31"/>
  <c r="G370" i="31"/>
  <c r="M369" i="31"/>
  <c r="K330" i="31"/>
  <c r="Q329" i="31"/>
  <c r="I329" i="31"/>
  <c r="O188" i="31"/>
  <c r="G188" i="31"/>
  <c r="M187" i="31"/>
  <c r="K52" i="31"/>
  <c r="Q51" i="31"/>
  <c r="I51" i="31"/>
  <c r="O184" i="31"/>
  <c r="G184" i="31"/>
  <c r="M183" i="31"/>
  <c r="K338" i="31"/>
  <c r="Q337" i="31"/>
  <c r="I337" i="31"/>
  <c r="O178" i="31"/>
  <c r="G178" i="31"/>
  <c r="M177" i="31"/>
  <c r="K190" i="31"/>
  <c r="Q189" i="31"/>
  <c r="I189" i="31"/>
  <c r="K244" i="31"/>
  <c r="Q243" i="31"/>
  <c r="I243" i="31"/>
  <c r="O252" i="31"/>
  <c r="G252" i="31"/>
  <c r="M251" i="31"/>
  <c r="O130" i="31"/>
  <c r="G130" i="31"/>
  <c r="M129" i="31"/>
  <c r="O60" i="31"/>
  <c r="G60" i="31"/>
  <c r="M59" i="31"/>
  <c r="J396" i="31"/>
  <c r="O395" i="31"/>
  <c r="G395" i="31"/>
  <c r="M400" i="31"/>
  <c r="K399" i="31"/>
  <c r="Q394" i="31"/>
  <c r="I394" i="31"/>
  <c r="O393" i="31"/>
  <c r="G393" i="31"/>
  <c r="L398" i="31"/>
  <c r="Q397" i="31"/>
  <c r="I397" i="31"/>
  <c r="O390" i="31"/>
  <c r="G390" i="31"/>
  <c r="M389" i="31"/>
  <c r="J386" i="31"/>
  <c r="O385" i="31"/>
  <c r="G385" i="31"/>
  <c r="M388" i="31"/>
  <c r="K387" i="31"/>
  <c r="L418" i="31"/>
  <c r="Q417" i="31"/>
  <c r="I417" i="31"/>
  <c r="O1154" i="31"/>
  <c r="G1154" i="31"/>
  <c r="M1153" i="31"/>
  <c r="K1152" i="31"/>
  <c r="Q1151" i="31"/>
  <c r="I1151" i="31"/>
  <c r="O1140" i="31"/>
  <c r="G1140" i="31"/>
  <c r="M1139" i="31"/>
  <c r="K1134" i="31"/>
  <c r="Q1133" i="31"/>
  <c r="I1133" i="31"/>
  <c r="O1132" i="31"/>
  <c r="G1132" i="31"/>
  <c r="M1131" i="31"/>
  <c r="K1130" i="31"/>
  <c r="Q1129" i="31"/>
  <c r="I1129" i="31"/>
  <c r="O1128" i="31"/>
  <c r="G1128" i="31"/>
  <c r="M1127" i="31"/>
  <c r="K1124" i="31"/>
  <c r="Q1123" i="31"/>
  <c r="I1123" i="31"/>
  <c r="O1120" i="31"/>
  <c r="G1120" i="31"/>
  <c r="M1119" i="31"/>
  <c r="K1118" i="31"/>
  <c r="Q1117" i="31"/>
  <c r="I1117" i="31"/>
  <c r="O1116" i="31"/>
  <c r="G1116" i="31"/>
  <c r="M1115" i="31"/>
  <c r="K412" i="31"/>
  <c r="Q411" i="31"/>
  <c r="I411" i="31"/>
  <c r="O410" i="31"/>
  <c r="G410" i="31"/>
  <c r="M409" i="31"/>
  <c r="K408" i="31"/>
  <c r="Q407" i="31"/>
  <c r="I407" i="31"/>
  <c r="O406" i="31"/>
  <c r="G406" i="31"/>
  <c r="M405" i="31"/>
  <c r="N519" i="31"/>
  <c r="L514" i="31"/>
  <c r="J509" i="31"/>
  <c r="P508" i="31"/>
  <c r="N503" i="31"/>
  <c r="P495" i="31"/>
  <c r="N494" i="31"/>
  <c r="N493" i="31"/>
  <c r="Q492" i="31"/>
  <c r="H492" i="31"/>
  <c r="M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500" i="31"/>
  <c r="F500" i="31"/>
  <c r="L499" i="31"/>
  <c r="J1170" i="31"/>
  <c r="P1169" i="31"/>
  <c r="H1169" i="31"/>
  <c r="N1168" i="31"/>
  <c r="F1168" i="31"/>
  <c r="L1167" i="31"/>
  <c r="J1166" i="31"/>
  <c r="P1165" i="31"/>
  <c r="H1165" i="31"/>
  <c r="N436" i="31"/>
  <c r="F436" i="31"/>
  <c r="L435" i="31"/>
  <c r="J434" i="31"/>
  <c r="P433" i="31"/>
  <c r="H433" i="31"/>
  <c r="N430" i="31"/>
  <c r="F430" i="31"/>
  <c r="L429" i="31"/>
  <c r="J432" i="31"/>
  <c r="P431" i="31"/>
  <c r="H431" i="31"/>
  <c r="N426" i="31"/>
  <c r="F426" i="31"/>
  <c r="L425" i="31"/>
  <c r="J424" i="31"/>
  <c r="P423" i="31"/>
  <c r="H423" i="31"/>
  <c r="N422" i="31"/>
  <c r="F422" i="31"/>
  <c r="L421" i="31"/>
  <c r="J420" i="31"/>
  <c r="P419" i="31"/>
  <c r="H419" i="31"/>
  <c r="N428" i="31"/>
  <c r="F428" i="31"/>
  <c r="L427" i="31"/>
  <c r="J402" i="31"/>
  <c r="P401" i="31"/>
  <c r="H401" i="31"/>
  <c r="N382" i="31"/>
  <c r="F382" i="31"/>
  <c r="L381" i="31"/>
  <c r="J378" i="31"/>
  <c r="P377" i="31"/>
  <c r="H377" i="31"/>
  <c r="N336" i="31"/>
  <c r="F336" i="31"/>
  <c r="L335" i="31"/>
  <c r="J66" i="31"/>
  <c r="P65" i="31"/>
  <c r="H65" i="31"/>
  <c r="N326" i="31"/>
  <c r="F326" i="31"/>
  <c r="L325" i="31"/>
  <c r="J176" i="31"/>
  <c r="P175" i="31"/>
  <c r="H175" i="31"/>
  <c r="N370" i="31"/>
  <c r="F370" i="31"/>
  <c r="L369" i="31"/>
  <c r="J330" i="31"/>
  <c r="P329" i="31"/>
  <c r="H329" i="31"/>
  <c r="N188" i="31"/>
  <c r="F188" i="31"/>
  <c r="L187" i="31"/>
  <c r="J52" i="31"/>
  <c r="P51" i="31"/>
  <c r="H51" i="31"/>
  <c r="N184" i="31"/>
  <c r="F184" i="31"/>
  <c r="L183" i="31"/>
  <c r="J338" i="31"/>
  <c r="P337" i="31"/>
  <c r="H337" i="31"/>
  <c r="N178" i="31"/>
  <c r="F178" i="31"/>
  <c r="L177" i="31"/>
  <c r="J190" i="31"/>
  <c r="P189" i="31"/>
  <c r="H189" i="31"/>
  <c r="J244" i="31"/>
  <c r="P243" i="31"/>
  <c r="H243" i="31"/>
  <c r="N252" i="31"/>
  <c r="F252" i="31"/>
  <c r="L251" i="31"/>
  <c r="N130" i="31"/>
  <c r="F130" i="31"/>
  <c r="L129" i="31"/>
  <c r="N60" i="31"/>
  <c r="F60" i="31"/>
  <c r="L59" i="31"/>
  <c r="Q396" i="31"/>
  <c r="I396" i="31"/>
  <c r="N395" i="31"/>
  <c r="F395" i="31"/>
  <c r="L400" i="31"/>
  <c r="J399" i="31"/>
  <c r="P394" i="31"/>
  <c r="H394" i="31"/>
  <c r="N393" i="31"/>
  <c r="F393" i="31"/>
  <c r="K398" i="31"/>
  <c r="P397" i="31"/>
  <c r="H397" i="31"/>
  <c r="N390" i="31"/>
  <c r="F390" i="31"/>
  <c r="L389" i="31"/>
  <c r="Q386" i="31"/>
  <c r="I386" i="31"/>
  <c r="N385" i="31"/>
  <c r="F385" i="31"/>
  <c r="L388" i="31"/>
  <c r="J387" i="31"/>
  <c r="K418" i="31"/>
  <c r="P417" i="31"/>
  <c r="H417" i="31"/>
  <c r="N1154" i="31"/>
  <c r="F1154" i="31"/>
  <c r="L1153" i="31"/>
  <c r="J1152" i="31"/>
  <c r="P1151" i="31"/>
  <c r="H1151" i="31"/>
  <c r="N1140" i="31"/>
  <c r="F1140" i="31"/>
  <c r="L1139" i="31"/>
  <c r="J1134" i="31"/>
  <c r="P1133" i="31"/>
  <c r="H1133" i="31"/>
  <c r="N1132" i="31"/>
  <c r="F1132" i="31"/>
  <c r="L1131" i="31"/>
  <c r="J1130" i="31"/>
  <c r="P1129" i="31"/>
  <c r="H1129" i="31"/>
  <c r="N1128" i="31"/>
  <c r="F1128" i="31"/>
  <c r="L1127" i="31"/>
  <c r="J1124" i="31"/>
  <c r="P1123" i="31"/>
  <c r="H1123" i="31"/>
  <c r="N1120" i="31"/>
  <c r="F1120" i="31"/>
  <c r="L1119" i="31"/>
  <c r="M1117" i="31"/>
  <c r="Q1115" i="31"/>
  <c r="G412" i="31"/>
  <c r="N410" i="31"/>
  <c r="L409" i="31"/>
  <c r="H408" i="31"/>
  <c r="J407" i="31"/>
  <c r="K406" i="31"/>
  <c r="L405" i="31"/>
  <c r="P404" i="31"/>
  <c r="G404" i="31"/>
  <c r="M403" i="31"/>
  <c r="K1164" i="31"/>
  <c r="Q1163" i="31"/>
  <c r="I1163" i="31"/>
  <c r="O1156" i="31"/>
  <c r="M1155" i="31"/>
  <c r="Q1137" i="31"/>
  <c r="O384" i="31"/>
  <c r="M383" i="31"/>
  <c r="O1137" i="31"/>
  <c r="H1119" i="31"/>
  <c r="L1117" i="31"/>
  <c r="P1115" i="31"/>
  <c r="F412" i="31"/>
  <c r="L410" i="31"/>
  <c r="J409" i="31"/>
  <c r="G408" i="31"/>
  <c r="H407" i="31"/>
  <c r="J406" i="31"/>
  <c r="J405" i="31"/>
  <c r="O404" i="31"/>
  <c r="F404" i="31"/>
  <c r="L403" i="31"/>
  <c r="J1164" i="31"/>
  <c r="P1163" i="31"/>
  <c r="H1163" i="31"/>
  <c r="N1156" i="31"/>
  <c r="F1156" i="31"/>
  <c r="L1155" i="31"/>
  <c r="J1138" i="31"/>
  <c r="P1137" i="31"/>
  <c r="H1137" i="31"/>
  <c r="N384" i="31"/>
  <c r="F384" i="31"/>
  <c r="L383" i="31"/>
  <c r="K1155" i="31"/>
  <c r="G1137" i="31"/>
  <c r="L384" i="31"/>
  <c r="O1118" i="31"/>
  <c r="H1117" i="31"/>
  <c r="L1115" i="31"/>
  <c r="P411" i="31"/>
  <c r="K410" i="31"/>
  <c r="I409" i="31"/>
  <c r="F408" i="31"/>
  <c r="F407" i="31"/>
  <c r="H406" i="31"/>
  <c r="I405" i="31"/>
  <c r="N404" i="31"/>
  <c r="K403" i="31"/>
  <c r="Q1164" i="31"/>
  <c r="I1164" i="31"/>
  <c r="O1163" i="31"/>
  <c r="G1163" i="31"/>
  <c r="M1156" i="31"/>
  <c r="I1138" i="31"/>
  <c r="K383" i="31"/>
  <c r="N1118" i="31"/>
  <c r="I1115" i="31"/>
  <c r="M411" i="31"/>
  <c r="J410" i="31"/>
  <c r="H409" i="31"/>
  <c r="F406" i="31"/>
  <c r="H405" i="31"/>
  <c r="M404" i="31"/>
  <c r="J403" i="31"/>
  <c r="P1164" i="31"/>
  <c r="H1164" i="31"/>
  <c r="N1163" i="31"/>
  <c r="F1163" i="31"/>
  <c r="L1156" i="31"/>
  <c r="J1155" i="31"/>
  <c r="P1138" i="31"/>
  <c r="H1138" i="31"/>
  <c r="N1137" i="31"/>
  <c r="F1137" i="31"/>
  <c r="J1118" i="31"/>
  <c r="N1116" i="31"/>
  <c r="H1115" i="31"/>
  <c r="L411" i="31"/>
  <c r="F410" i="31"/>
  <c r="P408" i="31"/>
  <c r="P407" i="31"/>
  <c r="G405" i="31"/>
  <c r="L404" i="31"/>
  <c r="Q403" i="31"/>
  <c r="I403" i="31"/>
  <c r="O1164" i="31"/>
  <c r="G1164" i="31"/>
  <c r="M1163" i="31"/>
  <c r="K1156" i="31"/>
  <c r="Q1155" i="31"/>
  <c r="I1155" i="31"/>
  <c r="O1138" i="31"/>
  <c r="G1138" i="31"/>
  <c r="M1137" i="31"/>
  <c r="K384" i="31"/>
  <c r="Q383" i="31"/>
  <c r="I383" i="31"/>
  <c r="P1155" i="31"/>
  <c r="N1138" i="31"/>
  <c r="L1137" i="31"/>
  <c r="P383" i="31"/>
  <c r="Q384" i="31"/>
  <c r="G383" i="31"/>
  <c r="G1118" i="31"/>
  <c r="K1116" i="31"/>
  <c r="O412" i="31"/>
  <c r="H411" i="31"/>
  <c r="O408" i="31"/>
  <c r="N407" i="31"/>
  <c r="P406" i="31"/>
  <c r="Q405" i="31"/>
  <c r="F405" i="31"/>
  <c r="K404" i="31"/>
  <c r="P403" i="31"/>
  <c r="H403" i="31"/>
  <c r="N1164" i="31"/>
  <c r="F1164" i="31"/>
  <c r="L1163" i="31"/>
  <c r="J1156" i="31"/>
  <c r="H1155" i="31"/>
  <c r="F1138" i="31"/>
  <c r="J384" i="31"/>
  <c r="H383" i="31"/>
  <c r="O383" i="31"/>
  <c r="F1118" i="31"/>
  <c r="J1116" i="31"/>
  <c r="N412" i="31"/>
  <c r="Q409" i="31"/>
  <c r="N408" i="31"/>
  <c r="M407" i="31"/>
  <c r="N406" i="31"/>
  <c r="P405" i="31"/>
  <c r="J404" i="31"/>
  <c r="O403" i="31"/>
  <c r="G403" i="31"/>
  <c r="M1164" i="31"/>
  <c r="K1163" i="31"/>
  <c r="Q1156" i="31"/>
  <c r="I1156" i="31"/>
  <c r="O1155" i="31"/>
  <c r="G1155" i="31"/>
  <c r="M1138" i="31"/>
  <c r="K1137" i="31"/>
  <c r="I384" i="31"/>
  <c r="P1117" i="31"/>
  <c r="F1116" i="31"/>
  <c r="J412" i="31"/>
  <c r="P409" i="31"/>
  <c r="J408" i="31"/>
  <c r="L407" i="31"/>
  <c r="L406" i="31"/>
  <c r="N405" i="31"/>
  <c r="H404" i="31"/>
  <c r="N403" i="31"/>
  <c r="F403" i="31"/>
  <c r="L1164" i="31"/>
  <c r="J1163" i="31"/>
  <c r="P1156" i="31"/>
  <c r="H1156" i="31"/>
  <c r="N1155" i="31"/>
  <c r="F1155" i="31"/>
  <c r="L1138" i="31"/>
  <c r="J1137" i="31"/>
  <c r="P384" i="31"/>
  <c r="H384" i="31"/>
  <c r="N383" i="31"/>
  <c r="F383" i="31"/>
  <c r="G1156" i="31"/>
  <c r="K1138" i="31"/>
  <c r="I1137" i="31"/>
  <c r="G384" i="31"/>
  <c r="Q1138" i="31"/>
  <c r="M384" i="31"/>
  <c r="J383" i="31"/>
  <c r="R379" i="31" l="1"/>
  <c r="R380" i="31"/>
  <c r="R286" i="31"/>
  <c r="R285" i="31"/>
  <c r="R22" i="31"/>
  <c r="R1181" i="31"/>
  <c r="R1176" i="31"/>
  <c r="R104" i="31"/>
  <c r="R12" i="31"/>
  <c r="R41" i="31"/>
  <c r="R46" i="31"/>
  <c r="R392" i="31"/>
  <c r="R363" i="31"/>
  <c r="R364" i="31"/>
  <c r="R287" i="31"/>
  <c r="R1178" i="31"/>
  <c r="R26" i="31"/>
  <c r="R360" i="31"/>
  <c r="R234" i="31"/>
  <c r="R320" i="31"/>
  <c r="R198" i="31"/>
  <c r="R40" i="31"/>
  <c r="R197" i="31"/>
  <c r="R1182" i="31"/>
  <c r="R70" i="31"/>
  <c r="R23" i="31"/>
  <c r="R241" i="31"/>
  <c r="R69" i="31"/>
  <c r="R1177" i="31"/>
  <c r="R103" i="31"/>
  <c r="R11" i="31"/>
  <c r="R117" i="31"/>
  <c r="R118" i="31"/>
  <c r="R321" i="31"/>
  <c r="R332" i="31"/>
  <c r="R319" i="31"/>
  <c r="R10" i="31"/>
  <c r="R21" i="31"/>
  <c r="R42" i="31"/>
  <c r="R1175" i="31"/>
  <c r="R45" i="31"/>
  <c r="R13" i="31"/>
  <c r="R322" i="31"/>
  <c r="R9" i="31"/>
  <c r="R288" i="31"/>
  <c r="R24" i="31"/>
  <c r="R14" i="31"/>
  <c r="R242" i="31"/>
  <c r="R39" i="31"/>
  <c r="R331" i="31"/>
  <c r="R25" i="31"/>
  <c r="R391" i="31"/>
  <c r="R359" i="31"/>
  <c r="R233" i="31"/>
  <c r="R992" i="31"/>
  <c r="R18" i="31"/>
  <c r="R73" i="31"/>
  <c r="R139" i="31"/>
  <c r="R395" i="31"/>
  <c r="R497" i="31"/>
  <c r="R403" i="31"/>
  <c r="R408" i="31"/>
  <c r="R369" i="31"/>
  <c r="R427" i="31"/>
  <c r="R435" i="31"/>
  <c r="R447" i="31"/>
  <c r="R463" i="31"/>
  <c r="R479" i="31"/>
  <c r="R507" i="31"/>
  <c r="R595" i="31"/>
  <c r="R596" i="31"/>
  <c r="R612" i="31"/>
  <c r="R628" i="31"/>
  <c r="R644" i="31"/>
  <c r="R660" i="31"/>
  <c r="R676" i="31"/>
  <c r="R772" i="31"/>
  <c r="R796" i="31"/>
  <c r="R812" i="31"/>
  <c r="R828" i="31"/>
  <c r="R916" i="31"/>
  <c r="R913" i="31"/>
  <c r="R863" i="31"/>
  <c r="R921" i="31"/>
  <c r="R937" i="31"/>
  <c r="R953" i="31"/>
  <c r="R969" i="31"/>
  <c r="R985" i="31"/>
  <c r="R1036" i="31"/>
  <c r="R1071" i="31"/>
  <c r="R1006" i="31"/>
  <c r="R1038" i="31"/>
  <c r="R1070" i="31"/>
  <c r="R1078" i="31"/>
  <c r="R266" i="31"/>
  <c r="R347" i="31"/>
  <c r="R228" i="31"/>
  <c r="R343" i="31"/>
  <c r="R263" i="31"/>
  <c r="R354" i="31"/>
  <c r="R126" i="31"/>
  <c r="R50" i="31"/>
  <c r="R168" i="31"/>
  <c r="R159" i="31"/>
  <c r="R169" i="31"/>
  <c r="R163" i="31"/>
  <c r="R155" i="31"/>
  <c r="R238" i="31"/>
  <c r="R58" i="31"/>
  <c r="R275" i="31"/>
  <c r="R98" i="31"/>
  <c r="R1116" i="31"/>
  <c r="R1120" i="31"/>
  <c r="R1154" i="31"/>
  <c r="R390" i="31"/>
  <c r="R515" i="31"/>
  <c r="R780" i="31"/>
  <c r="R773" i="31"/>
  <c r="R511" i="31"/>
  <c r="R1140" i="31"/>
  <c r="R436" i="31"/>
  <c r="R448" i="31"/>
  <c r="R464" i="31"/>
  <c r="R480" i="31"/>
  <c r="R695" i="31"/>
  <c r="R843" i="31"/>
  <c r="R802" i="31"/>
  <c r="R818" i="31"/>
  <c r="R834" i="31"/>
  <c r="R109" i="31"/>
  <c r="R34" i="31"/>
  <c r="R346" i="31"/>
  <c r="R784" i="31"/>
  <c r="R865" i="31"/>
  <c r="R357" i="31"/>
  <c r="R273" i="31"/>
  <c r="R31" i="31"/>
  <c r="R94" i="31"/>
  <c r="R1155" i="31"/>
  <c r="R384" i="31"/>
  <c r="R410" i="31"/>
  <c r="R1132" i="31"/>
  <c r="R252" i="31"/>
  <c r="R188" i="31"/>
  <c r="R382" i="31"/>
  <c r="R430" i="31"/>
  <c r="R444" i="31"/>
  <c r="R460" i="31"/>
  <c r="R476" i="31"/>
  <c r="R495" i="31"/>
  <c r="R1130" i="31"/>
  <c r="R190" i="31"/>
  <c r="R176" i="31"/>
  <c r="R420" i="31"/>
  <c r="R1166" i="31"/>
  <c r="R450" i="31"/>
  <c r="R466" i="31"/>
  <c r="R482" i="31"/>
  <c r="R386" i="31"/>
  <c r="R397" i="31"/>
  <c r="R503" i="31"/>
  <c r="R531" i="31"/>
  <c r="R547" i="31"/>
  <c r="R563" i="31"/>
  <c r="R579" i="31"/>
  <c r="R510" i="31"/>
  <c r="R526" i="31"/>
  <c r="R542" i="31"/>
  <c r="R558" i="31"/>
  <c r="R574" i="31"/>
  <c r="R590" i="31"/>
  <c r="R509" i="31"/>
  <c r="R525" i="31"/>
  <c r="R541" i="31"/>
  <c r="R557" i="31"/>
  <c r="R573" i="31"/>
  <c r="R589" i="31"/>
  <c r="R601" i="31"/>
  <c r="R617" i="31"/>
  <c r="R633" i="31"/>
  <c r="R649" i="31"/>
  <c r="R665" i="31"/>
  <c r="R683" i="31"/>
  <c r="R594" i="31"/>
  <c r="R610" i="31"/>
  <c r="R626" i="31"/>
  <c r="R642" i="31"/>
  <c r="R658" i="31"/>
  <c r="R674" i="31"/>
  <c r="R681" i="31"/>
  <c r="R685" i="31"/>
  <c r="R701" i="31"/>
  <c r="R717" i="31"/>
  <c r="R733" i="31"/>
  <c r="R749" i="31"/>
  <c r="R765" i="31"/>
  <c r="R781" i="31"/>
  <c r="R775" i="31"/>
  <c r="R791" i="31"/>
  <c r="R807" i="31"/>
  <c r="R823" i="31"/>
  <c r="R839" i="31"/>
  <c r="R844" i="31"/>
  <c r="R782" i="31"/>
  <c r="R798" i="31"/>
  <c r="R814" i="31"/>
  <c r="R830" i="31"/>
  <c r="R793" i="31"/>
  <c r="R809" i="31"/>
  <c r="R825" i="31"/>
  <c r="R841" i="31"/>
  <c r="R850" i="31"/>
  <c r="R866" i="31"/>
  <c r="R882" i="31"/>
  <c r="R898" i="31"/>
  <c r="R914" i="31"/>
  <c r="R852" i="31"/>
  <c r="R868" i="31"/>
  <c r="R884" i="31"/>
  <c r="R900" i="31"/>
  <c r="R932" i="31"/>
  <c r="R948" i="31"/>
  <c r="R964" i="31"/>
  <c r="R980" i="31"/>
  <c r="R1028" i="31"/>
  <c r="R927" i="31"/>
  <c r="R943" i="31"/>
  <c r="R959" i="31"/>
  <c r="R975" i="31"/>
  <c r="R991" i="31"/>
  <c r="R1048" i="31"/>
  <c r="R1064" i="31"/>
  <c r="R1003" i="31"/>
  <c r="R1019" i="31"/>
  <c r="R1035" i="31"/>
  <c r="R1051" i="31"/>
  <c r="R1067" i="31"/>
  <c r="R1082" i="31"/>
  <c r="R1005" i="31"/>
  <c r="R1021" i="31"/>
  <c r="R1037" i="31"/>
  <c r="R1053" i="31"/>
  <c r="R1069" i="31"/>
  <c r="R1089" i="31"/>
  <c r="R1105" i="31"/>
  <c r="R293" i="31"/>
  <c r="R309" i="31"/>
  <c r="R181" i="31"/>
  <c r="R1095" i="31"/>
  <c r="R1111" i="31"/>
  <c r="R299" i="31"/>
  <c r="R315" i="31"/>
  <c r="R1098" i="31"/>
  <c r="R1114" i="31"/>
  <c r="R302" i="31"/>
  <c r="R318" i="31"/>
  <c r="R115" i="31"/>
  <c r="R20" i="31"/>
  <c r="R368" i="31"/>
  <c r="R47" i="31"/>
  <c r="R281" i="31"/>
  <c r="R135" i="31"/>
  <c r="R375" i="31"/>
  <c r="R27" i="31"/>
  <c r="R145" i="31"/>
  <c r="R44" i="31"/>
  <c r="R413" i="31"/>
  <c r="R250" i="31"/>
  <c r="R146" i="31"/>
  <c r="R62" i="31"/>
  <c r="R132" i="31"/>
  <c r="R99" i="31"/>
  <c r="R54" i="31"/>
  <c r="R323" i="31"/>
  <c r="R278" i="31"/>
  <c r="R1146" i="31"/>
  <c r="R193" i="31"/>
  <c r="R1125" i="31"/>
  <c r="R1159" i="31"/>
  <c r="R131" i="31"/>
  <c r="R205" i="31"/>
  <c r="R1147" i="31"/>
  <c r="R204" i="31"/>
  <c r="R356" i="31"/>
  <c r="R345" i="31"/>
  <c r="R440" i="31"/>
  <c r="R1162" i="31"/>
  <c r="R221" i="31"/>
  <c r="R207" i="31"/>
  <c r="R1173" i="31"/>
  <c r="R1180" i="31"/>
  <c r="R91" i="31"/>
  <c r="R8" i="31"/>
  <c r="R82" i="31"/>
  <c r="R210" i="31"/>
  <c r="R1118" i="31"/>
  <c r="R1164" i="31"/>
  <c r="R406" i="31"/>
  <c r="R393" i="31"/>
  <c r="R1127" i="31"/>
  <c r="R59" i="31"/>
  <c r="R177" i="31"/>
  <c r="R325" i="31"/>
  <c r="R421" i="31"/>
  <c r="R1167" i="31"/>
  <c r="R451" i="31"/>
  <c r="R467" i="31"/>
  <c r="R483" i="31"/>
  <c r="R493" i="31"/>
  <c r="R1123" i="31"/>
  <c r="R417" i="31"/>
  <c r="R189" i="31"/>
  <c r="R175" i="31"/>
  <c r="R419" i="31"/>
  <c r="R1165" i="31"/>
  <c r="R449" i="31"/>
  <c r="R465" i="31"/>
  <c r="R481" i="31"/>
  <c r="R508" i="31"/>
  <c r="R524" i="31"/>
  <c r="R540" i="31"/>
  <c r="R556" i="31"/>
  <c r="R572" i="31"/>
  <c r="R588" i="31"/>
  <c r="R687" i="31"/>
  <c r="R682" i="31"/>
  <c r="R600" i="31"/>
  <c r="R616" i="31"/>
  <c r="R632" i="31"/>
  <c r="R648" i="31"/>
  <c r="R664" i="31"/>
  <c r="R599" i="31"/>
  <c r="R615" i="31"/>
  <c r="R631" i="31"/>
  <c r="R647" i="31"/>
  <c r="R663" i="31"/>
  <c r="R680" i="31"/>
  <c r="R696" i="31"/>
  <c r="R712" i="31"/>
  <c r="R728" i="31"/>
  <c r="R744" i="31"/>
  <c r="R760" i="31"/>
  <c r="R707" i="31"/>
  <c r="R723" i="31"/>
  <c r="R739" i="31"/>
  <c r="R755" i="31"/>
  <c r="R771" i="31"/>
  <c r="R698" i="31"/>
  <c r="R714" i="31"/>
  <c r="R730" i="31"/>
  <c r="R746" i="31"/>
  <c r="R762" i="31"/>
  <c r="R800" i="31"/>
  <c r="R816" i="31"/>
  <c r="R832" i="31"/>
  <c r="R869" i="31"/>
  <c r="R885" i="31"/>
  <c r="R901" i="31"/>
  <c r="R851" i="31"/>
  <c r="R867" i="31"/>
  <c r="R883" i="31"/>
  <c r="R899" i="31"/>
  <c r="R925" i="31"/>
  <c r="R941" i="31"/>
  <c r="R957" i="31"/>
  <c r="R973" i="31"/>
  <c r="R989" i="31"/>
  <c r="R922" i="31"/>
  <c r="R938" i="31"/>
  <c r="R954" i="31"/>
  <c r="R970" i="31"/>
  <c r="R986" i="31"/>
  <c r="R1008" i="31"/>
  <c r="R994" i="31"/>
  <c r="R1010" i="31"/>
  <c r="R1026" i="31"/>
  <c r="R1042" i="31"/>
  <c r="R1058" i="31"/>
  <c r="R1088" i="31"/>
  <c r="R1104" i="31"/>
  <c r="R290" i="31"/>
  <c r="R308" i="31"/>
  <c r="R180" i="31"/>
  <c r="R240" i="31"/>
  <c r="R17" i="31"/>
  <c r="R119" i="31"/>
  <c r="R196" i="31"/>
  <c r="R254" i="31"/>
  <c r="R158" i="31"/>
  <c r="R339" i="31"/>
  <c r="R173" i="31"/>
  <c r="R376" i="31"/>
  <c r="R28" i="31"/>
  <c r="R344" i="31"/>
  <c r="R264" i="31"/>
  <c r="R257" i="31"/>
  <c r="R256" i="31"/>
  <c r="R327" i="31"/>
  <c r="R105" i="31"/>
  <c r="R371" i="31"/>
  <c r="R268" i="31"/>
  <c r="R121" i="31"/>
  <c r="R111" i="31"/>
  <c r="R122" i="31"/>
  <c r="R267" i="31"/>
  <c r="R61" i="31"/>
  <c r="R206" i="31"/>
  <c r="R1148" i="31"/>
  <c r="R438" i="31"/>
  <c r="R7" i="31"/>
  <c r="R276" i="31"/>
  <c r="R127" i="31"/>
  <c r="R86" i="31"/>
  <c r="R93" i="31"/>
  <c r="R222" i="31"/>
  <c r="R212" i="31"/>
  <c r="R211" i="31"/>
  <c r="R1163" i="31"/>
  <c r="R407" i="31"/>
  <c r="R404" i="31"/>
  <c r="R412" i="31"/>
  <c r="R1128" i="31"/>
  <c r="R130" i="31"/>
  <c r="R184" i="31"/>
  <c r="R336" i="31"/>
  <c r="R426" i="31"/>
  <c r="R500" i="31"/>
  <c r="R456" i="31"/>
  <c r="R472" i="31"/>
  <c r="R488" i="31"/>
  <c r="R389" i="31"/>
  <c r="R1124" i="31"/>
  <c r="R244" i="31"/>
  <c r="R330" i="31"/>
  <c r="R402" i="31"/>
  <c r="R434" i="31"/>
  <c r="R446" i="31"/>
  <c r="R462" i="31"/>
  <c r="R478" i="31"/>
  <c r="R494" i="31"/>
  <c r="R492" i="31"/>
  <c r="R519" i="31"/>
  <c r="R527" i="31"/>
  <c r="R543" i="31"/>
  <c r="R559" i="31"/>
  <c r="R575" i="31"/>
  <c r="R591" i="31"/>
  <c r="R506" i="31"/>
  <c r="R522" i="31"/>
  <c r="R538" i="31"/>
  <c r="R554" i="31"/>
  <c r="R570" i="31"/>
  <c r="R586" i="31"/>
  <c r="R505" i="31"/>
  <c r="R521" i="31"/>
  <c r="R537" i="31"/>
  <c r="R553" i="31"/>
  <c r="R569" i="31"/>
  <c r="R585" i="31"/>
  <c r="R597" i="31"/>
  <c r="R613" i="31"/>
  <c r="R629" i="31"/>
  <c r="R645" i="31"/>
  <c r="R661" i="31"/>
  <c r="R677" i="31"/>
  <c r="R606" i="31"/>
  <c r="R622" i="31"/>
  <c r="R638" i="31"/>
  <c r="R654" i="31"/>
  <c r="R670" i="31"/>
  <c r="R697" i="31"/>
  <c r="R713" i="31"/>
  <c r="R729" i="31"/>
  <c r="R745" i="31"/>
  <c r="R761" i="31"/>
  <c r="R787" i="31"/>
  <c r="R803" i="31"/>
  <c r="R819" i="31"/>
  <c r="R835" i="31"/>
  <c r="R919" i="31"/>
  <c r="R778" i="31"/>
  <c r="R794" i="31"/>
  <c r="R810" i="31"/>
  <c r="R826" i="31"/>
  <c r="R842" i="31"/>
  <c r="R789" i="31"/>
  <c r="R805" i="31"/>
  <c r="R821" i="31"/>
  <c r="R837" i="31"/>
  <c r="R846" i="31"/>
  <c r="R862" i="31"/>
  <c r="R878" i="31"/>
  <c r="R894" i="31"/>
  <c r="R910" i="31"/>
  <c r="R848" i="31"/>
  <c r="R864" i="31"/>
  <c r="R880" i="31"/>
  <c r="R896" i="31"/>
  <c r="R912" i="31"/>
  <c r="R928" i="31"/>
  <c r="R944" i="31"/>
  <c r="R960" i="31"/>
  <c r="R976" i="31"/>
  <c r="R1012" i="31"/>
  <c r="R923" i="31"/>
  <c r="R939" i="31"/>
  <c r="R955" i="31"/>
  <c r="R971" i="31"/>
  <c r="R987" i="31"/>
  <c r="R1032" i="31"/>
  <c r="R1060" i="31"/>
  <c r="R999" i="31"/>
  <c r="R1015" i="31"/>
  <c r="R1031" i="31"/>
  <c r="R1047" i="31"/>
  <c r="R1063" i="31"/>
  <c r="R1001" i="31"/>
  <c r="R1017" i="31"/>
  <c r="R1033" i="31"/>
  <c r="R1049" i="31"/>
  <c r="R1065" i="31"/>
  <c r="R1085" i="31"/>
  <c r="R1101" i="31"/>
  <c r="R291" i="31"/>
  <c r="R305" i="31"/>
  <c r="R191" i="31"/>
  <c r="R1091" i="31"/>
  <c r="R1107" i="31"/>
  <c r="R295" i="31"/>
  <c r="R311" i="31"/>
  <c r="R271" i="31"/>
  <c r="R1094" i="31"/>
  <c r="R1110" i="31"/>
  <c r="R298" i="31"/>
  <c r="R314" i="31"/>
  <c r="R202" i="31"/>
  <c r="R270" i="31"/>
  <c r="R333" i="31"/>
  <c r="R195" i="31"/>
  <c r="R253" i="31"/>
  <c r="R353" i="31"/>
  <c r="R125" i="31"/>
  <c r="R32" i="31"/>
  <c r="R37" i="31"/>
  <c r="R149" i="31"/>
  <c r="R106" i="31"/>
  <c r="R38" i="31"/>
  <c r="R101" i="31"/>
  <c r="R64" i="31"/>
  <c r="R156" i="31"/>
  <c r="R262" i="31"/>
  <c r="R258" i="31"/>
  <c r="R220" i="31"/>
  <c r="R1142" i="31"/>
  <c r="R143" i="31"/>
  <c r="R123" i="31"/>
  <c r="R1149" i="31"/>
  <c r="R259" i="31"/>
  <c r="R1143" i="31"/>
  <c r="R246" i="31"/>
  <c r="R416" i="31"/>
  <c r="R203" i="31"/>
  <c r="R355" i="31"/>
  <c r="R350" i="31"/>
  <c r="R415" i="31"/>
  <c r="R231" i="31"/>
  <c r="R374" i="31"/>
  <c r="R30" i="31"/>
  <c r="R87" i="31"/>
  <c r="R213" i="31"/>
  <c r="R78" i="31"/>
  <c r="R96" i="31"/>
  <c r="R1153" i="31"/>
  <c r="R1117" i="31"/>
  <c r="R1151" i="31"/>
  <c r="R243" i="31"/>
  <c r="R329" i="31"/>
  <c r="R401" i="31"/>
  <c r="R433" i="31"/>
  <c r="R445" i="31"/>
  <c r="R461" i="31"/>
  <c r="R477" i="31"/>
  <c r="R504" i="31"/>
  <c r="R520" i="31"/>
  <c r="R536" i="31"/>
  <c r="R552" i="31"/>
  <c r="R568" i="31"/>
  <c r="R584" i="31"/>
  <c r="R611" i="31"/>
  <c r="R627" i="31"/>
  <c r="R643" i="31"/>
  <c r="R659" i="31"/>
  <c r="R675" i="31"/>
  <c r="R692" i="31"/>
  <c r="R708" i="31"/>
  <c r="R724" i="31"/>
  <c r="R740" i="31"/>
  <c r="R756" i="31"/>
  <c r="R703" i="31"/>
  <c r="R719" i="31"/>
  <c r="R735" i="31"/>
  <c r="R751" i="31"/>
  <c r="R767" i="31"/>
  <c r="R694" i="31"/>
  <c r="R710" i="31"/>
  <c r="R726" i="31"/>
  <c r="R742" i="31"/>
  <c r="R758" i="31"/>
  <c r="R861" i="31"/>
  <c r="R881" i="31"/>
  <c r="R897" i="31"/>
  <c r="R847" i="31"/>
  <c r="R879" i="31"/>
  <c r="R895" i="31"/>
  <c r="R911" i="31"/>
  <c r="R918" i="31"/>
  <c r="R934" i="31"/>
  <c r="R950" i="31"/>
  <c r="R966" i="31"/>
  <c r="R982" i="31"/>
  <c r="R1022" i="31"/>
  <c r="R1054" i="31"/>
  <c r="R1084" i="31"/>
  <c r="R1100" i="31"/>
  <c r="R1172" i="31"/>
  <c r="R304" i="31"/>
  <c r="R186" i="31"/>
  <c r="R110" i="31"/>
  <c r="R157" i="31"/>
  <c r="R226" i="31"/>
  <c r="R199" i="31"/>
  <c r="R164" i="31"/>
  <c r="R133" i="31"/>
  <c r="R102" i="31"/>
  <c r="R75" i="31"/>
  <c r="R260" i="31"/>
  <c r="R1144" i="31"/>
  <c r="R5" i="31"/>
  <c r="R232" i="31"/>
  <c r="R97" i="31"/>
  <c r="R1119" i="31"/>
  <c r="R60" i="31"/>
  <c r="R178" i="31"/>
  <c r="R326" i="31"/>
  <c r="R422" i="31"/>
  <c r="R1168" i="31"/>
  <c r="R452" i="31"/>
  <c r="R468" i="31"/>
  <c r="R484" i="31"/>
  <c r="R400" i="31"/>
  <c r="R1152" i="31"/>
  <c r="R399" i="31"/>
  <c r="R52" i="31"/>
  <c r="R378" i="31"/>
  <c r="R432" i="31"/>
  <c r="R442" i="31"/>
  <c r="R458" i="31"/>
  <c r="R474" i="31"/>
  <c r="R490" i="31"/>
  <c r="R523" i="31"/>
  <c r="R539" i="31"/>
  <c r="R555" i="31"/>
  <c r="R571" i="31"/>
  <c r="R587" i="31"/>
  <c r="R502" i="31"/>
  <c r="R518" i="31"/>
  <c r="R534" i="31"/>
  <c r="R550" i="31"/>
  <c r="R566" i="31"/>
  <c r="R582" i="31"/>
  <c r="R501" i="31"/>
  <c r="R517" i="31"/>
  <c r="R533" i="31"/>
  <c r="R549" i="31"/>
  <c r="R565" i="31"/>
  <c r="R581" i="31"/>
  <c r="R593" i="31"/>
  <c r="R609" i="31"/>
  <c r="R625" i="31"/>
  <c r="R641" i="31"/>
  <c r="R657" i="31"/>
  <c r="R673" i="31"/>
  <c r="R684" i="31"/>
  <c r="R602" i="31"/>
  <c r="R618" i="31"/>
  <c r="R634" i="31"/>
  <c r="R650" i="31"/>
  <c r="R666" i="31"/>
  <c r="R691" i="31"/>
  <c r="R693" i="31"/>
  <c r="R709" i="31"/>
  <c r="R725" i="31"/>
  <c r="R741" i="31"/>
  <c r="R757" i="31"/>
  <c r="R776" i="31"/>
  <c r="R783" i="31"/>
  <c r="R799" i="31"/>
  <c r="R815" i="31"/>
  <c r="R831" i="31"/>
  <c r="R774" i="31"/>
  <c r="R790" i="31"/>
  <c r="R806" i="31"/>
  <c r="R822" i="31"/>
  <c r="R838" i="31"/>
  <c r="R857" i="31"/>
  <c r="R785" i="31"/>
  <c r="R801" i="31"/>
  <c r="R817" i="31"/>
  <c r="R833" i="31"/>
  <c r="R853" i="31"/>
  <c r="R858" i="31"/>
  <c r="R874" i="31"/>
  <c r="R890" i="31"/>
  <c r="R906" i="31"/>
  <c r="R860" i="31"/>
  <c r="R876" i="31"/>
  <c r="R892" i="31"/>
  <c r="R908" i="31"/>
  <c r="R924" i="31"/>
  <c r="R940" i="31"/>
  <c r="R956" i="31"/>
  <c r="R972" i="31"/>
  <c r="R988" i="31"/>
  <c r="R996" i="31"/>
  <c r="R935" i="31"/>
  <c r="R951" i="31"/>
  <c r="R967" i="31"/>
  <c r="R983" i="31"/>
  <c r="R1016" i="31"/>
  <c r="R1056" i="31"/>
  <c r="R1076" i="31"/>
  <c r="R995" i="31"/>
  <c r="R1011" i="31"/>
  <c r="R1027" i="31"/>
  <c r="R1043" i="31"/>
  <c r="R1059" i="31"/>
  <c r="R997" i="31"/>
  <c r="R1013" i="31"/>
  <c r="R1029" i="31"/>
  <c r="R1045" i="31"/>
  <c r="R1061" i="31"/>
  <c r="R16" i="31"/>
  <c r="R1081" i="31"/>
  <c r="R1097" i="31"/>
  <c r="R1113" i="31"/>
  <c r="R301" i="31"/>
  <c r="R317" i="31"/>
  <c r="R165" i="31"/>
  <c r="R1087" i="31"/>
  <c r="R1103" i="31"/>
  <c r="R289" i="31"/>
  <c r="R307" i="31"/>
  <c r="R179" i="31"/>
  <c r="R1090" i="31"/>
  <c r="R1106" i="31"/>
  <c r="R294" i="31"/>
  <c r="R310" i="31"/>
  <c r="R182" i="31"/>
  <c r="R120" i="31"/>
  <c r="R48" i="31"/>
  <c r="R265" i="31"/>
  <c r="R227" i="31"/>
  <c r="R361" i="31"/>
  <c r="R279" i="31"/>
  <c r="R147" i="31"/>
  <c r="R150" i="31"/>
  <c r="R153" i="31"/>
  <c r="R223" i="31"/>
  <c r="R200" i="31"/>
  <c r="R235" i="31"/>
  <c r="R138" i="31"/>
  <c r="R137" i="31"/>
  <c r="R154" i="31"/>
  <c r="R224" i="31"/>
  <c r="R113" i="31"/>
  <c r="R112" i="31"/>
  <c r="R108" i="31"/>
  <c r="R194" i="31"/>
  <c r="R1126" i="31"/>
  <c r="R1160" i="31"/>
  <c r="R277" i="31"/>
  <c r="R1145" i="31"/>
  <c r="R215" i="31"/>
  <c r="R1135" i="31"/>
  <c r="R1161" i="31"/>
  <c r="R230" i="31"/>
  <c r="R437" i="31"/>
  <c r="R245" i="31"/>
  <c r="R68" i="31"/>
  <c r="R171" i="31"/>
  <c r="R218" i="31"/>
  <c r="R373" i="31"/>
  <c r="R83" i="31"/>
  <c r="R79" i="31"/>
  <c r="R81" i="31"/>
  <c r="R209" i="31"/>
  <c r="R1174" i="31"/>
  <c r="R92" i="31"/>
  <c r="R1137" i="31"/>
  <c r="R1156" i="31"/>
  <c r="R1138" i="31"/>
  <c r="R1115" i="31"/>
  <c r="R1139" i="31"/>
  <c r="R388" i="31"/>
  <c r="R251" i="31"/>
  <c r="R187" i="31"/>
  <c r="R381" i="31"/>
  <c r="R429" i="31"/>
  <c r="R443" i="31"/>
  <c r="R459" i="31"/>
  <c r="R475" i="31"/>
  <c r="R491" i="31"/>
  <c r="R411" i="31"/>
  <c r="R1133" i="31"/>
  <c r="R394" i="31"/>
  <c r="R51" i="31"/>
  <c r="R377" i="31"/>
  <c r="R431" i="31"/>
  <c r="R441" i="31"/>
  <c r="R457" i="31"/>
  <c r="R473" i="31"/>
  <c r="R489" i="31"/>
  <c r="R498" i="31"/>
  <c r="R516" i="31"/>
  <c r="R532" i="31"/>
  <c r="R548" i="31"/>
  <c r="R564" i="31"/>
  <c r="R580" i="31"/>
  <c r="R679" i="31"/>
  <c r="R608" i="31"/>
  <c r="R624" i="31"/>
  <c r="R640" i="31"/>
  <c r="R656" i="31"/>
  <c r="R672" i="31"/>
  <c r="R607" i="31"/>
  <c r="R623" i="31"/>
  <c r="R639" i="31"/>
  <c r="R655" i="31"/>
  <c r="R671" i="31"/>
  <c r="R688" i="31"/>
  <c r="R704" i="31"/>
  <c r="R720" i="31"/>
  <c r="R736" i="31"/>
  <c r="R752" i="31"/>
  <c r="R768" i="31"/>
  <c r="R699" i="31"/>
  <c r="R715" i="31"/>
  <c r="R731" i="31"/>
  <c r="R747" i="31"/>
  <c r="R763" i="31"/>
  <c r="R690" i="31"/>
  <c r="R706" i="31"/>
  <c r="R722" i="31"/>
  <c r="R738" i="31"/>
  <c r="R754" i="31"/>
  <c r="R770" i="31"/>
  <c r="R792" i="31"/>
  <c r="R808" i="31"/>
  <c r="R824" i="31"/>
  <c r="R840" i="31"/>
  <c r="R877" i="31"/>
  <c r="R893" i="31"/>
  <c r="R909" i="31"/>
  <c r="R859" i="31"/>
  <c r="R875" i="31"/>
  <c r="R891" i="31"/>
  <c r="R907" i="31"/>
  <c r="R917" i="31"/>
  <c r="R933" i="31"/>
  <c r="R949" i="31"/>
  <c r="R965" i="31"/>
  <c r="R981" i="31"/>
  <c r="R1020" i="31"/>
  <c r="R930" i="31"/>
  <c r="R946" i="31"/>
  <c r="R962" i="31"/>
  <c r="R978" i="31"/>
  <c r="R1040" i="31"/>
  <c r="R1002" i="31"/>
  <c r="R1018" i="31"/>
  <c r="R1034" i="31"/>
  <c r="R1050" i="31"/>
  <c r="R1066" i="31"/>
  <c r="R1080" i="31"/>
  <c r="R1096" i="31"/>
  <c r="R1112" i="31"/>
  <c r="R300" i="31"/>
  <c r="R316" i="31"/>
  <c r="R166" i="31"/>
  <c r="R19" i="31"/>
  <c r="R367" i="31"/>
  <c r="R366" i="31"/>
  <c r="R239" i="31"/>
  <c r="R116" i="31"/>
  <c r="R49" i="31"/>
  <c r="R167" i="31"/>
  <c r="R280" i="31"/>
  <c r="R148" i="31"/>
  <c r="R284" i="31"/>
  <c r="R358" i="31"/>
  <c r="R274" i="31"/>
  <c r="R414" i="31"/>
  <c r="R362" i="31"/>
  <c r="R328" i="31"/>
  <c r="R247" i="31"/>
  <c r="R255" i="31"/>
  <c r="R43" i="31"/>
  <c r="R55" i="31"/>
  <c r="R74" i="31"/>
  <c r="R237" i="31"/>
  <c r="R114" i="31"/>
  <c r="R140" i="31"/>
  <c r="R53" i="31"/>
  <c r="R216" i="31"/>
  <c r="R1136" i="31"/>
  <c r="R352" i="31"/>
  <c r="R57" i="31"/>
  <c r="R80" i="31"/>
  <c r="R439" i="31"/>
  <c r="R172" i="31"/>
  <c r="R208" i="31"/>
  <c r="R29" i="31"/>
  <c r="R405" i="31"/>
  <c r="R370" i="31"/>
  <c r="R428" i="31"/>
  <c r="R1134" i="31"/>
  <c r="R387" i="31"/>
  <c r="R338" i="31"/>
  <c r="R66" i="31"/>
  <c r="R424" i="31"/>
  <c r="R1170" i="31"/>
  <c r="R454" i="31"/>
  <c r="R470" i="31"/>
  <c r="R486" i="31"/>
  <c r="R535" i="31"/>
  <c r="R551" i="31"/>
  <c r="R567" i="31"/>
  <c r="R583" i="31"/>
  <c r="R496" i="31"/>
  <c r="R514" i="31"/>
  <c r="R530" i="31"/>
  <c r="R546" i="31"/>
  <c r="R562" i="31"/>
  <c r="R578" i="31"/>
  <c r="R513" i="31"/>
  <c r="R529" i="31"/>
  <c r="R545" i="31"/>
  <c r="R561" i="31"/>
  <c r="R577" i="31"/>
  <c r="R605" i="31"/>
  <c r="R621" i="31"/>
  <c r="R637" i="31"/>
  <c r="R653" i="31"/>
  <c r="R669" i="31"/>
  <c r="R678" i="31"/>
  <c r="R598" i="31"/>
  <c r="R614" i="31"/>
  <c r="R630" i="31"/>
  <c r="R646" i="31"/>
  <c r="R662" i="31"/>
  <c r="R689" i="31"/>
  <c r="R705" i="31"/>
  <c r="R721" i="31"/>
  <c r="R737" i="31"/>
  <c r="R753" i="31"/>
  <c r="R769" i="31"/>
  <c r="R779" i="31"/>
  <c r="R795" i="31"/>
  <c r="R811" i="31"/>
  <c r="R827" i="31"/>
  <c r="R786" i="31"/>
  <c r="R797" i="31"/>
  <c r="R813" i="31"/>
  <c r="R829" i="31"/>
  <c r="R849" i="31"/>
  <c r="R854" i="31"/>
  <c r="R870" i="31"/>
  <c r="R886" i="31"/>
  <c r="R902" i="31"/>
  <c r="R856" i="31"/>
  <c r="R872" i="31"/>
  <c r="R888" i="31"/>
  <c r="R904" i="31"/>
  <c r="R920" i="31"/>
  <c r="R936" i="31"/>
  <c r="R952" i="31"/>
  <c r="R968" i="31"/>
  <c r="R984" i="31"/>
  <c r="R1044" i="31"/>
  <c r="R931" i="31"/>
  <c r="R947" i="31"/>
  <c r="R963" i="31"/>
  <c r="R979" i="31"/>
  <c r="R1000" i="31"/>
  <c r="R1075" i="31"/>
  <c r="R1052" i="31"/>
  <c r="R1068" i="31"/>
  <c r="R1073" i="31"/>
  <c r="R1007" i="31"/>
  <c r="R1023" i="31"/>
  <c r="R1039" i="31"/>
  <c r="R1055" i="31"/>
  <c r="R1072" i="31"/>
  <c r="R993" i="31"/>
  <c r="R1009" i="31"/>
  <c r="R1025" i="31"/>
  <c r="R1041" i="31"/>
  <c r="R1057" i="31"/>
  <c r="R1077" i="31"/>
  <c r="R1093" i="31"/>
  <c r="R1109" i="31"/>
  <c r="R297" i="31"/>
  <c r="R313" i="31"/>
  <c r="R15" i="31"/>
  <c r="R1083" i="31"/>
  <c r="R1099" i="31"/>
  <c r="R1171" i="31"/>
  <c r="R303" i="31"/>
  <c r="R185" i="31"/>
  <c r="R1086" i="31"/>
  <c r="R1102" i="31"/>
  <c r="R292" i="31"/>
  <c r="R306" i="31"/>
  <c r="R192" i="31"/>
  <c r="R348" i="31"/>
  <c r="R334" i="31"/>
  <c r="R365" i="31"/>
  <c r="R71" i="31"/>
  <c r="R141" i="31"/>
  <c r="R35" i="31"/>
  <c r="R341" i="31"/>
  <c r="R248" i="31"/>
  <c r="R56" i="31"/>
  <c r="R33" i="31"/>
  <c r="R36" i="31"/>
  <c r="R342" i="31"/>
  <c r="R170" i="31"/>
  <c r="R107" i="31"/>
  <c r="R100" i="31"/>
  <c r="R134" i="31"/>
  <c r="R76" i="31"/>
  <c r="R236" i="31"/>
  <c r="R144" i="31"/>
  <c r="R124" i="31"/>
  <c r="R1150" i="31"/>
  <c r="R219" i="31"/>
  <c r="R1141" i="31"/>
  <c r="R161" i="31"/>
  <c r="R1121" i="31"/>
  <c r="R1157" i="31"/>
  <c r="R67" i="31"/>
  <c r="R229" i="31"/>
  <c r="R89" i="31"/>
  <c r="R90" i="31"/>
  <c r="R217" i="31"/>
  <c r="R85" i="31"/>
  <c r="R95" i="31"/>
  <c r="R6" i="31"/>
  <c r="R88" i="31"/>
  <c r="R214" i="31"/>
  <c r="R383" i="31"/>
  <c r="R385" i="31"/>
  <c r="R409" i="31"/>
  <c r="R1131" i="31"/>
  <c r="R129" i="31"/>
  <c r="R183" i="31"/>
  <c r="R335" i="31"/>
  <c r="R425" i="31"/>
  <c r="R499" i="31"/>
  <c r="R455" i="31"/>
  <c r="R471" i="31"/>
  <c r="R487" i="31"/>
  <c r="R418" i="31"/>
  <c r="R398" i="31"/>
  <c r="R396" i="31"/>
  <c r="R1129" i="31"/>
  <c r="R337" i="31"/>
  <c r="R65" i="31"/>
  <c r="R423" i="31"/>
  <c r="R1169" i="31"/>
  <c r="R453" i="31"/>
  <c r="R469" i="31"/>
  <c r="R485" i="31"/>
  <c r="R512" i="31"/>
  <c r="R528" i="31"/>
  <c r="R544" i="31"/>
  <c r="R560" i="31"/>
  <c r="R576" i="31"/>
  <c r="R592" i="31"/>
  <c r="R604" i="31"/>
  <c r="R620" i="31"/>
  <c r="R636" i="31"/>
  <c r="R652" i="31"/>
  <c r="R668" i="31"/>
  <c r="R603" i="31"/>
  <c r="R619" i="31"/>
  <c r="R635" i="31"/>
  <c r="R651" i="31"/>
  <c r="R667" i="31"/>
  <c r="R700" i="31"/>
  <c r="R716" i="31"/>
  <c r="R732" i="31"/>
  <c r="R748" i="31"/>
  <c r="R764" i="31"/>
  <c r="R711" i="31"/>
  <c r="R727" i="31"/>
  <c r="R743" i="31"/>
  <c r="R759" i="31"/>
  <c r="R777" i="31"/>
  <c r="R686" i="31"/>
  <c r="R702" i="31"/>
  <c r="R718" i="31"/>
  <c r="R734" i="31"/>
  <c r="R750" i="31"/>
  <c r="R766" i="31"/>
  <c r="R845" i="31"/>
  <c r="R788" i="31"/>
  <c r="R804" i="31"/>
  <c r="R820" i="31"/>
  <c r="R836" i="31"/>
  <c r="R873" i="31"/>
  <c r="R889" i="31"/>
  <c r="R905" i="31"/>
  <c r="R915" i="31"/>
  <c r="R855" i="31"/>
  <c r="R871" i="31"/>
  <c r="R887" i="31"/>
  <c r="R903" i="31"/>
  <c r="R929" i="31"/>
  <c r="R945" i="31"/>
  <c r="R961" i="31"/>
  <c r="R977" i="31"/>
  <c r="R1004" i="31"/>
  <c r="R926" i="31"/>
  <c r="R942" i="31"/>
  <c r="R958" i="31"/>
  <c r="R974" i="31"/>
  <c r="R990" i="31"/>
  <c r="R1024" i="31"/>
  <c r="R1079" i="31"/>
  <c r="R998" i="31"/>
  <c r="R1014" i="31"/>
  <c r="R1030" i="31"/>
  <c r="R1046" i="31"/>
  <c r="R1062" i="31"/>
  <c r="R1074" i="31"/>
  <c r="R1092" i="31"/>
  <c r="R1108" i="31"/>
  <c r="R296" i="31"/>
  <c r="R312" i="31"/>
  <c r="R272" i="31"/>
  <c r="R201" i="31"/>
  <c r="R269" i="31"/>
  <c r="R151" i="31"/>
  <c r="R282" i="31"/>
  <c r="R136" i="31"/>
  <c r="R283" i="31"/>
  <c r="R152" i="31"/>
  <c r="R72" i="31"/>
  <c r="R142" i="31"/>
  <c r="R340" i="31"/>
  <c r="R174" i="31"/>
  <c r="R160" i="31"/>
  <c r="R225" i="31"/>
  <c r="R249" i="31"/>
  <c r="R63" i="31"/>
  <c r="R324" i="31"/>
  <c r="R372" i="31"/>
  <c r="R261" i="31"/>
  <c r="R162" i="31"/>
  <c r="R1122" i="31"/>
  <c r="R1158" i="31"/>
  <c r="R128" i="31"/>
  <c r="R349" i="31"/>
  <c r="R351" i="31"/>
  <c r="R84" i="31"/>
  <c r="R1179" i="31"/>
  <c r="R77" i="31"/>
  <c r="S380" i="31" l="1"/>
  <c r="T380" i="31" s="1"/>
  <c r="T379" i="31" s="1"/>
  <c r="S286" i="31"/>
  <c r="T286" i="31" s="1"/>
  <c r="T285" i="31" s="1"/>
  <c r="S130" i="31"/>
  <c r="T130" i="31" s="1"/>
  <c r="T129" i="31" s="1"/>
  <c r="S40" i="31"/>
  <c r="T40" i="31" s="1"/>
  <c r="T39" i="31" s="1"/>
  <c r="S1182" i="31"/>
  <c r="T1182" i="31" s="1"/>
  <c r="T1181" i="31" s="1"/>
  <c r="S336" i="31"/>
  <c r="T336" i="31" s="1"/>
  <c r="T335" i="31" s="1"/>
  <c r="S10" i="31"/>
  <c r="T10" i="31" s="1"/>
  <c r="T9" i="31" s="1"/>
  <c r="S70" i="31"/>
  <c r="T70" i="31" s="1"/>
  <c r="T69" i="31" s="1"/>
  <c r="S1176" i="31"/>
  <c r="T1176" i="31" s="1"/>
  <c r="T1175" i="31" s="1"/>
  <c r="S198" i="31"/>
  <c r="T198" i="31" s="1"/>
  <c r="T197" i="31" s="1"/>
  <c r="S288" i="31"/>
  <c r="T288" i="31" s="1"/>
  <c r="T287" i="31" s="1"/>
  <c r="S22" i="31"/>
  <c r="T22" i="31" s="1"/>
  <c r="T21" i="31" s="1"/>
  <c r="S26" i="31"/>
  <c r="T26" i="31" s="1"/>
  <c r="T25" i="31" s="1"/>
  <c r="S392" i="31"/>
  <c r="T392" i="31" s="1"/>
  <c r="T391" i="31" s="1"/>
  <c r="S320" i="31"/>
  <c r="T320" i="31" s="1"/>
  <c r="T319" i="31" s="1"/>
  <c r="S332" i="31"/>
  <c r="T332" i="31" s="1"/>
  <c r="T331" i="31" s="1"/>
  <c r="S46" i="31"/>
  <c r="T46" i="31" s="1"/>
  <c r="T45" i="31" s="1"/>
  <c r="S390" i="31"/>
  <c r="T390" i="31" s="1"/>
  <c r="T389" i="31" s="1"/>
  <c r="S12" i="31"/>
  <c r="T12" i="31" s="1"/>
  <c r="T11" i="31" s="1"/>
  <c r="S386" i="31"/>
  <c r="T386" i="31" s="1"/>
  <c r="T385" i="31" s="1"/>
  <c r="S234" i="31"/>
  <c r="T234" i="31" s="1"/>
  <c r="T233" i="31" s="1"/>
  <c r="S364" i="31"/>
  <c r="T364" i="31" s="1"/>
  <c r="T363" i="31" s="1"/>
  <c r="S360" i="31"/>
  <c r="T360" i="31" s="1"/>
  <c r="T359" i="31" s="1"/>
  <c r="S104" i="31"/>
  <c r="T104" i="31" s="1"/>
  <c r="T103" i="31" s="1"/>
  <c r="S1178" i="31"/>
  <c r="T1178" i="31" s="1"/>
  <c r="T1177" i="31" s="1"/>
  <c r="S14" i="31"/>
  <c r="T14" i="31" s="1"/>
  <c r="T13" i="31" s="1"/>
  <c r="S322" i="31"/>
  <c r="T322" i="31" s="1"/>
  <c r="T321" i="31" s="1"/>
  <c r="S242" i="31"/>
  <c r="T242" i="31" s="1"/>
  <c r="T241" i="31" s="1"/>
  <c r="S24" i="31"/>
  <c r="T24" i="31" s="1"/>
  <c r="T23" i="31" s="1"/>
  <c r="S42" i="31"/>
  <c r="T42" i="31" s="1"/>
  <c r="T41" i="31" s="1"/>
  <c r="S118" i="31"/>
  <c r="T118" i="31" s="1"/>
  <c r="T117" i="31" s="1"/>
  <c r="S354" i="31"/>
  <c r="T354" i="31" s="1"/>
  <c r="T353" i="31" s="1"/>
  <c r="S276" i="31"/>
  <c r="T276" i="31" s="1"/>
  <c r="T275" i="31" s="1"/>
  <c r="S474" i="31"/>
  <c r="T474" i="31" s="1"/>
  <c r="T473" i="31" s="1"/>
  <c r="S126" i="31"/>
  <c r="T126" i="31" s="1"/>
  <c r="T125" i="31" s="1"/>
  <c r="S1142" i="31"/>
  <c r="T1142" i="31" s="1"/>
  <c r="T1141" i="31" s="1"/>
  <c r="S512" i="31"/>
  <c r="T512" i="31" s="1"/>
  <c r="T511" i="31" s="1"/>
  <c r="S714" i="31"/>
  <c r="T714" i="31" s="1"/>
  <c r="T713" i="31" s="1"/>
  <c r="S456" i="31"/>
  <c r="T456" i="31" s="1"/>
  <c r="T455" i="31" s="1"/>
  <c r="S378" i="31"/>
  <c r="T378" i="31" s="1"/>
  <c r="T377" i="31" s="1"/>
  <c r="S500" i="31"/>
  <c r="T500" i="31" s="1"/>
  <c r="T499" i="31" s="1"/>
  <c r="S490" i="31"/>
  <c r="T490" i="31" s="1"/>
  <c r="T489" i="31" s="1"/>
  <c r="S762" i="31"/>
  <c r="T762" i="31" s="1"/>
  <c r="T761" i="31" s="1"/>
  <c r="S730" i="31"/>
  <c r="T730" i="31" s="1"/>
  <c r="T729" i="31" s="1"/>
  <c r="S404" i="31"/>
  <c r="T404" i="31" s="1"/>
  <c r="T403" i="31" s="1"/>
  <c r="S62" i="31"/>
  <c r="T62" i="31" s="1"/>
  <c r="T61" i="31" s="1"/>
  <c r="S432" i="31"/>
  <c r="T432" i="31" s="1"/>
  <c r="T431" i="31" s="1"/>
  <c r="S396" i="31"/>
  <c r="T396" i="31" s="1"/>
  <c r="T395" i="31" s="1"/>
  <c r="S644" i="31"/>
  <c r="T644" i="31" s="1"/>
  <c r="T643" i="31" s="1"/>
  <c r="S698" i="31"/>
  <c r="T698" i="31" s="1"/>
  <c r="T697" i="31" s="1"/>
  <c r="S796" i="31"/>
  <c r="T796" i="31" s="1"/>
  <c r="T795" i="31" s="1"/>
  <c r="S32" i="31"/>
  <c r="T32" i="31" s="1"/>
  <c r="T31" i="31" s="1"/>
  <c r="S64" i="31"/>
  <c r="T64" i="31" s="1"/>
  <c r="T63" i="31" s="1"/>
  <c r="S96" i="31"/>
  <c r="T96" i="31" s="1"/>
  <c r="T95" i="31" s="1"/>
  <c r="S156" i="31"/>
  <c r="T156" i="31" s="1"/>
  <c r="T155" i="31" s="1"/>
  <c r="S298" i="31"/>
  <c r="T298" i="31" s="1"/>
  <c r="T297" i="31" s="1"/>
  <c r="S670" i="31"/>
  <c r="T670" i="31" s="1"/>
  <c r="T669" i="31" s="1"/>
  <c r="S1078" i="31"/>
  <c r="T1078" i="31" s="1"/>
  <c r="T1077" i="31" s="1"/>
  <c r="S218" i="31"/>
  <c r="T218" i="31" s="1"/>
  <c r="T217" i="31" s="1"/>
  <c r="S1098" i="31"/>
  <c r="T1098" i="31" s="1"/>
  <c r="T1097" i="31" s="1"/>
  <c r="S882" i="31"/>
  <c r="T882" i="31" s="1"/>
  <c r="T881" i="31" s="1"/>
  <c r="S356" i="31"/>
  <c r="T356" i="31" s="1"/>
  <c r="T355" i="31" s="1"/>
  <c r="S866" i="31"/>
  <c r="T866" i="31" s="1"/>
  <c r="T865" i="31" s="1"/>
  <c r="S266" i="31"/>
  <c r="T266" i="31" s="1"/>
  <c r="T265" i="31" s="1"/>
  <c r="S110" i="31"/>
  <c r="T110" i="31" s="1"/>
  <c r="T109" i="31" s="1"/>
  <c r="S94" i="31"/>
  <c r="T94" i="31" s="1"/>
  <c r="T93" i="31" s="1"/>
  <c r="S970" i="31"/>
  <c r="T970" i="31" s="1"/>
  <c r="T969" i="31" s="1"/>
  <c r="S1060" i="31"/>
  <c r="T1060" i="31" s="1"/>
  <c r="T1059" i="31" s="1"/>
  <c r="S588" i="31"/>
  <c r="T588" i="31" s="1"/>
  <c r="T587" i="31" s="1"/>
  <c r="S314" i="31"/>
  <c r="T314" i="31" s="1"/>
  <c r="T313" i="31" s="1"/>
  <c r="S54" i="31"/>
  <c r="T54" i="31" s="1"/>
  <c r="T53" i="31" s="1"/>
  <c r="S370" i="31"/>
  <c r="T370" i="31" s="1"/>
  <c r="T369" i="31" s="1"/>
  <c r="S238" i="31"/>
  <c r="T238" i="31" s="1"/>
  <c r="T237" i="31" s="1"/>
  <c r="S812" i="31"/>
  <c r="T812" i="31" s="1"/>
  <c r="T811" i="31" s="1"/>
  <c r="S728" i="31"/>
  <c r="T728" i="31" s="1"/>
  <c r="T727" i="31" s="1"/>
  <c r="S430" i="31"/>
  <c r="T430" i="31" s="1"/>
  <c r="T429" i="31" s="1"/>
  <c r="S1162" i="31"/>
  <c r="T1162" i="31" s="1"/>
  <c r="T1161" i="31" s="1"/>
  <c r="S1080" i="31"/>
  <c r="T1080" i="31" s="1"/>
  <c r="T1079" i="31" s="1"/>
  <c r="S890" i="31"/>
  <c r="T890" i="31" s="1"/>
  <c r="T889" i="31" s="1"/>
  <c r="S44" i="31"/>
  <c r="T44" i="31" s="1"/>
  <c r="T43" i="31" s="1"/>
  <c r="S34" i="31"/>
  <c r="T34" i="31" s="1"/>
  <c r="T33" i="31" s="1"/>
  <c r="S226" i="31"/>
  <c r="T226" i="31" s="1"/>
  <c r="T225" i="31" s="1"/>
  <c r="S642" i="31"/>
  <c r="T642" i="31" s="1"/>
  <c r="T641" i="31" s="1"/>
  <c r="S428" i="31"/>
  <c r="T428" i="31" s="1"/>
  <c r="T427" i="31" s="1"/>
  <c r="S20" i="31"/>
  <c r="T20" i="31" s="1"/>
  <c r="T19" i="31" s="1"/>
  <c r="S744" i="31"/>
  <c r="T744" i="31" s="1"/>
  <c r="T743" i="31" s="1"/>
  <c r="S828" i="31"/>
  <c r="T828" i="31" s="1"/>
  <c r="T827" i="31" s="1"/>
  <c r="S74" i="31"/>
  <c r="T74" i="31" s="1"/>
  <c r="T73" i="31" s="1"/>
  <c r="S50" i="31"/>
  <c r="T50" i="31" s="1"/>
  <c r="T49" i="31" s="1"/>
  <c r="S516" i="31"/>
  <c r="T516" i="31" s="1"/>
  <c r="T515" i="31" s="1"/>
  <c r="S896" i="31"/>
  <c r="T896" i="31" s="1"/>
  <c r="T895" i="31" s="1"/>
  <c r="S410" i="31"/>
  <c r="T410" i="31" s="1"/>
  <c r="T409" i="31" s="1"/>
  <c r="S1010" i="31"/>
  <c r="T1010" i="31" s="1"/>
  <c r="T1009" i="31" s="1"/>
  <c r="S160" i="31"/>
  <c r="T160" i="31" s="1"/>
  <c r="T159" i="31" s="1"/>
  <c r="S476" i="31"/>
  <c r="T476" i="31" s="1"/>
  <c r="T475" i="31" s="1"/>
  <c r="S358" i="31"/>
  <c r="T358" i="31" s="1"/>
  <c r="T357" i="31" s="1"/>
  <c r="S660" i="31"/>
  <c r="T660" i="31" s="1"/>
  <c r="T659" i="31" s="1"/>
  <c r="S912" i="31"/>
  <c r="T912" i="31" s="1"/>
  <c r="T911" i="31" s="1"/>
  <c r="S864" i="31"/>
  <c r="T864" i="31" s="1"/>
  <c r="T863" i="31" s="1"/>
  <c r="S240" i="31"/>
  <c r="T240" i="31" s="1"/>
  <c r="T239" i="31" s="1"/>
  <c r="S802" i="31"/>
  <c r="T802" i="31" s="1"/>
  <c r="T801" i="31" s="1"/>
  <c r="S1132" i="31"/>
  <c r="T1132" i="31" s="1"/>
  <c r="T1131" i="31" s="1"/>
  <c r="S1026" i="31"/>
  <c r="T1026" i="31" s="1"/>
  <c r="T1025" i="31" s="1"/>
  <c r="S814" i="31"/>
  <c r="T814" i="31" s="1"/>
  <c r="T813" i="31" s="1"/>
  <c r="S1146" i="31"/>
  <c r="T1146" i="31" s="1"/>
  <c r="T1145" i="31" s="1"/>
  <c r="S856" i="31"/>
  <c r="T856" i="31" s="1"/>
  <c r="T855" i="31" s="1"/>
  <c r="S304" i="31"/>
  <c r="T304" i="31" s="1"/>
  <c r="T303" i="31" s="1"/>
  <c r="S1140" i="31"/>
  <c r="T1140" i="31" s="1"/>
  <c r="T1139" i="31" s="1"/>
  <c r="S946" i="31"/>
  <c r="T946" i="31" s="1"/>
  <c r="T945" i="31" s="1"/>
  <c r="S1130" i="31"/>
  <c r="T1130" i="31" s="1"/>
  <c r="T1129" i="31" s="1"/>
  <c r="S1094" i="31"/>
  <c r="T1094" i="31" s="1"/>
  <c r="T1093" i="31" s="1"/>
  <c r="S964" i="31"/>
  <c r="T964" i="31" s="1"/>
  <c r="T963" i="31" s="1"/>
  <c r="S170" i="31"/>
  <c r="T170" i="31" s="1"/>
  <c r="T169" i="31" s="1"/>
  <c r="S830" i="31"/>
  <c r="T830" i="31" s="1"/>
  <c r="T829" i="31" s="1"/>
  <c r="S658" i="31"/>
  <c r="T658" i="31" s="1"/>
  <c r="T657" i="31" s="1"/>
  <c r="S916" i="31"/>
  <c r="T916" i="31" s="1"/>
  <c r="T915" i="31" s="1"/>
  <c r="S778" i="31"/>
  <c r="T778" i="31" s="1"/>
  <c r="T777" i="31" s="1"/>
  <c r="S994" i="31"/>
  <c r="T994" i="31" s="1"/>
  <c r="T993" i="31" s="1"/>
  <c r="S140" i="31"/>
  <c r="T140" i="31" s="1"/>
  <c r="T139" i="31" s="1"/>
  <c r="S368" i="31"/>
  <c r="T368" i="31" s="1"/>
  <c r="T367" i="31" s="1"/>
  <c r="S492" i="31"/>
  <c r="T492" i="31" s="1"/>
  <c r="T491" i="31" s="1"/>
  <c r="S210" i="31"/>
  <c r="T210" i="31" s="1"/>
  <c r="T209" i="31" s="1"/>
  <c r="S308" i="31"/>
  <c r="T308" i="31" s="1"/>
  <c r="T307" i="31" s="1"/>
  <c r="S760" i="31"/>
  <c r="T760" i="31" s="1"/>
  <c r="T759" i="31" s="1"/>
  <c r="S384" i="31"/>
  <c r="T384" i="31" s="1"/>
  <c r="T383" i="31" s="1"/>
  <c r="S348" i="31"/>
  <c r="T348" i="31" s="1"/>
  <c r="T347" i="31" s="1"/>
  <c r="S628" i="31"/>
  <c r="T628" i="31" s="1"/>
  <c r="T627" i="31" s="1"/>
  <c r="S1084" i="31"/>
  <c r="T1084" i="31" s="1"/>
  <c r="T1083" i="31" s="1"/>
  <c r="S30" i="31"/>
  <c r="T30" i="31" s="1"/>
  <c r="T29" i="31" s="1"/>
  <c r="S158" i="31"/>
  <c r="T158" i="31" s="1"/>
  <c r="T157" i="31" s="1"/>
  <c r="S986" i="31"/>
  <c r="T986" i="31" s="1"/>
  <c r="T985" i="31" s="1"/>
  <c r="S344" i="31"/>
  <c r="T344" i="31" s="1"/>
  <c r="T343" i="31" s="1"/>
  <c r="S922" i="31"/>
  <c r="T922" i="31" s="1"/>
  <c r="T921" i="31" s="1"/>
  <c r="S676" i="31"/>
  <c r="T676" i="31" s="1"/>
  <c r="T675" i="31" s="1"/>
  <c r="S638" i="31"/>
  <c r="T638" i="31" s="1"/>
  <c r="T637" i="31" s="1"/>
  <c r="S406" i="31"/>
  <c r="T406" i="31" s="1"/>
  <c r="T405" i="31" s="1"/>
  <c r="S16" i="31"/>
  <c r="T16" i="31" s="1"/>
  <c r="T15" i="31" s="1"/>
  <c r="S878" i="31"/>
  <c r="T878" i="31" s="1"/>
  <c r="T877" i="31" s="1"/>
  <c r="S680" i="31"/>
  <c r="T680" i="31" s="1"/>
  <c r="T679" i="31" s="1"/>
  <c r="S252" i="31"/>
  <c r="T252" i="31" s="1"/>
  <c r="T251" i="31" s="1"/>
  <c r="S1114" i="31"/>
  <c r="T1114" i="31" s="1"/>
  <c r="T1113" i="31" s="1"/>
  <c r="S8" i="31"/>
  <c r="T8" i="31" s="1"/>
  <c r="T7" i="31" s="1"/>
  <c r="S978" i="31"/>
  <c r="T978" i="31" s="1"/>
  <c r="T977" i="31" s="1"/>
  <c r="S962" i="31"/>
  <c r="T962" i="31" s="1"/>
  <c r="T961" i="31" s="1"/>
  <c r="S906" i="31"/>
  <c r="T906" i="31" s="1"/>
  <c r="T905" i="31" s="1"/>
  <c r="S892" i="31"/>
  <c r="T892" i="31" s="1"/>
  <c r="T891" i="31" s="1"/>
  <c r="S82" i="31"/>
  <c r="T82" i="31" s="1"/>
  <c r="T81" i="31" s="1"/>
  <c r="S290" i="31"/>
  <c r="T290" i="31" s="1"/>
  <c r="T289" i="31" s="1"/>
  <c r="S1082" i="31"/>
  <c r="T1082" i="31" s="1"/>
  <c r="T1081" i="31" s="1"/>
  <c r="S626" i="31"/>
  <c r="T626" i="31" s="1"/>
  <c r="T625" i="31" s="1"/>
  <c r="S98" i="31"/>
  <c r="T98" i="31" s="1"/>
  <c r="T97" i="31" s="1"/>
  <c r="S230" i="31"/>
  <c r="T230" i="31" s="1"/>
  <c r="T229" i="31" s="1"/>
  <c r="S584" i="31"/>
  <c r="T584" i="31" s="1"/>
  <c r="T583" i="31" s="1"/>
  <c r="S438" i="31"/>
  <c r="T438" i="31" s="1"/>
  <c r="T437" i="31" s="1"/>
  <c r="S1104" i="31"/>
  <c r="T1104" i="31" s="1"/>
  <c r="T1103" i="31" s="1"/>
  <c r="S966" i="31"/>
  <c r="T966" i="31" s="1"/>
  <c r="T965" i="31" s="1"/>
  <c r="S196" i="31"/>
  <c r="T196" i="31" s="1"/>
  <c r="T195" i="31" s="1"/>
  <c r="S18" i="31"/>
  <c r="T18" i="31" s="1"/>
  <c r="T17" i="31" s="1"/>
  <c r="S374" i="31"/>
  <c r="T374" i="31" s="1"/>
  <c r="T373" i="31" s="1"/>
  <c r="S868" i="31"/>
  <c r="T868" i="31" s="1"/>
  <c r="T867" i="31" s="1"/>
  <c r="S982" i="31"/>
  <c r="T982" i="31" s="1"/>
  <c r="T981" i="31" s="1"/>
  <c r="S444" i="31"/>
  <c r="T444" i="31" s="1"/>
  <c r="T443" i="31" s="1"/>
  <c r="S66" i="31"/>
  <c r="T66" i="31" s="1"/>
  <c r="T65" i="31" s="1"/>
  <c r="S268" i="31"/>
  <c r="T268" i="31" s="1"/>
  <c r="T267" i="31" s="1"/>
  <c r="S1164" i="31"/>
  <c r="T1164" i="31" s="1"/>
  <c r="T1163" i="31" s="1"/>
  <c r="S138" i="31"/>
  <c r="T138" i="31" s="1"/>
  <c r="T137" i="31" s="1"/>
  <c r="S478" i="31"/>
  <c r="T478" i="31" s="1"/>
  <c r="T477" i="31" s="1"/>
  <c r="S848" i="31"/>
  <c r="T848" i="31" s="1"/>
  <c r="T847" i="31" s="1"/>
  <c r="S262" i="31"/>
  <c r="T262" i="31" s="1"/>
  <c r="T261" i="31" s="1"/>
  <c r="S1042" i="31"/>
  <c r="T1042" i="31" s="1"/>
  <c r="T1041" i="31" s="1"/>
  <c r="S1008" i="31"/>
  <c r="T1008" i="31" s="1"/>
  <c r="T1007" i="31" s="1"/>
  <c r="S948" i="31"/>
  <c r="T948" i="31" s="1"/>
  <c r="T947" i="31" s="1"/>
  <c r="S850" i="31"/>
  <c r="T850" i="31" s="1"/>
  <c r="T849" i="31" s="1"/>
  <c r="S780" i="31"/>
  <c r="T780" i="31" s="1"/>
  <c r="T779" i="31" s="1"/>
  <c r="S622" i="31"/>
  <c r="T622" i="31" s="1"/>
  <c r="T621" i="31" s="1"/>
  <c r="S910" i="31"/>
  <c r="T910" i="31" s="1"/>
  <c r="T909" i="31" s="1"/>
  <c r="S498" i="31"/>
  <c r="T498" i="31" s="1"/>
  <c r="T497" i="31" s="1"/>
  <c r="S818" i="31"/>
  <c r="T818" i="31" s="1"/>
  <c r="T817" i="31" s="1"/>
  <c r="S774" i="31"/>
  <c r="T774" i="31" s="1"/>
  <c r="T773" i="31" s="1"/>
  <c r="S726" i="31"/>
  <c r="T726" i="31" s="1"/>
  <c r="T725" i="31" s="1"/>
  <c r="S524" i="31"/>
  <c r="T524" i="31" s="1"/>
  <c r="T523" i="31" s="1"/>
  <c r="S898" i="31"/>
  <c r="T898" i="31" s="1"/>
  <c r="T897" i="31" s="1"/>
  <c r="S254" i="31"/>
  <c r="T254" i="31" s="1"/>
  <c r="T253" i="31" s="1"/>
  <c r="S954" i="31"/>
  <c r="T954" i="31" s="1"/>
  <c r="T953" i="31" s="1"/>
  <c r="S900" i="31"/>
  <c r="T900" i="31" s="1"/>
  <c r="T899" i="31" s="1"/>
  <c r="S696" i="31"/>
  <c r="T696" i="31" s="1"/>
  <c r="T695" i="31" s="1"/>
  <c r="S346" i="31"/>
  <c r="T346" i="31" s="1"/>
  <c r="T345" i="31" s="1"/>
  <c r="S706" i="31"/>
  <c r="T706" i="31" s="1"/>
  <c r="T705" i="31" s="1"/>
  <c r="S470" i="31"/>
  <c r="T470" i="31" s="1"/>
  <c r="T469" i="31" s="1"/>
  <c r="S202" i="31"/>
  <c r="T202" i="31" s="1"/>
  <c r="T201" i="31" s="1"/>
  <c r="S184" i="31"/>
  <c r="T184" i="31" s="1"/>
  <c r="T183" i="31" s="1"/>
  <c r="S58" i="31"/>
  <c r="T58" i="31" s="1"/>
  <c r="T57" i="31" s="1"/>
  <c r="S168" i="31"/>
  <c r="T168" i="31" s="1"/>
  <c r="T167" i="31" s="1"/>
  <c r="S460" i="31"/>
  <c r="T460" i="31" s="1"/>
  <c r="T459" i="31" s="1"/>
  <c r="S1116" i="31"/>
  <c r="T1116" i="31" s="1"/>
  <c r="T1115" i="31" s="1"/>
  <c r="S612" i="31"/>
  <c r="T612" i="31" s="1"/>
  <c r="T611" i="31" s="1"/>
  <c r="S1154" i="31"/>
  <c r="T1154" i="31" s="1"/>
  <c r="T1153" i="31" s="1"/>
  <c r="S992" i="31"/>
  <c r="T992" i="31" s="1"/>
  <c r="T991" i="31" s="1"/>
  <c r="S462" i="31"/>
  <c r="T462" i="31" s="1"/>
  <c r="T461" i="31" s="1"/>
  <c r="S420" i="31"/>
  <c r="T420" i="31" s="1"/>
  <c r="T419" i="31" s="1"/>
  <c r="S574" i="31"/>
  <c r="T574" i="31" s="1"/>
  <c r="T573" i="31" s="1"/>
  <c r="S884" i="31"/>
  <c r="T884" i="31" s="1"/>
  <c r="T883" i="31" s="1"/>
  <c r="S1166" i="31"/>
  <c r="T1166" i="31" s="1"/>
  <c r="T1165" i="31" s="1"/>
  <c r="S102" i="31"/>
  <c r="T102" i="31" s="1"/>
  <c r="T101" i="31" s="1"/>
  <c r="S756" i="31"/>
  <c r="T756" i="31" s="1"/>
  <c r="T755" i="31" s="1"/>
  <c r="S508" i="31"/>
  <c r="T508" i="31" s="1"/>
  <c r="T507" i="31" s="1"/>
  <c r="S124" i="31"/>
  <c r="T124" i="31" s="1"/>
  <c r="T123" i="31" s="1"/>
  <c r="S1002" i="31"/>
  <c r="T1002" i="31" s="1"/>
  <c r="T1001" i="31" s="1"/>
  <c r="S804" i="31"/>
  <c r="T804" i="31" s="1"/>
  <c r="T803" i="31" s="1"/>
  <c r="S614" i="31"/>
  <c r="T614" i="31" s="1"/>
  <c r="T613" i="31" s="1"/>
  <c r="S560" i="31"/>
  <c r="T560" i="31" s="1"/>
  <c r="T559" i="31" s="1"/>
  <c r="S794" i="31"/>
  <c r="T794" i="31" s="1"/>
  <c r="T793" i="31" s="1"/>
  <c r="S274" i="31"/>
  <c r="T274" i="31" s="1"/>
  <c r="T273" i="31" s="1"/>
  <c r="S264" i="31"/>
  <c r="T264" i="31" s="1"/>
  <c r="T263" i="31" s="1"/>
  <c r="S338" i="31"/>
  <c r="T338" i="31" s="1"/>
  <c r="T337" i="31" s="1"/>
  <c r="S934" i="31"/>
  <c r="T934" i="31" s="1"/>
  <c r="T933" i="31" s="1"/>
  <c r="S1032" i="31"/>
  <c r="T1032" i="31" s="1"/>
  <c r="T1031" i="31" s="1"/>
  <c r="S246" i="31"/>
  <c r="T246" i="31" s="1"/>
  <c r="T245" i="31" s="1"/>
  <c r="S1036" i="31"/>
  <c r="T1036" i="31" s="1"/>
  <c r="T1035" i="31" s="1"/>
  <c r="S454" i="31"/>
  <c r="T454" i="31" s="1"/>
  <c r="T453" i="31" s="1"/>
  <c r="S690" i="31"/>
  <c r="T690" i="31" s="1"/>
  <c r="T689" i="31" s="1"/>
  <c r="S68" i="31"/>
  <c r="T68" i="31" s="1"/>
  <c r="T67" i="31" s="1"/>
  <c r="S596" i="31"/>
  <c r="T596" i="31" s="1"/>
  <c r="T595" i="31" s="1"/>
  <c r="S800" i="31"/>
  <c r="T800" i="31" s="1"/>
  <c r="T799" i="31" s="1"/>
  <c r="S534" i="31"/>
  <c r="T534" i="31" s="1"/>
  <c r="T533" i="31" s="1"/>
  <c r="S1048" i="31"/>
  <c r="T1048" i="31" s="1"/>
  <c r="T1047" i="31" s="1"/>
  <c r="S464" i="31"/>
  <c r="T464" i="31" s="1"/>
  <c r="T463" i="31" s="1"/>
  <c r="S1076" i="31"/>
  <c r="T1076" i="31" s="1"/>
  <c r="T1075" i="31" s="1"/>
  <c r="S518" i="31"/>
  <c r="T518" i="31" s="1"/>
  <c r="T517" i="31" s="1"/>
  <c r="S708" i="31"/>
  <c r="T708" i="31" s="1"/>
  <c r="T707" i="31" s="1"/>
  <c r="S326" i="31"/>
  <c r="T326" i="31" s="1"/>
  <c r="T325" i="31" s="1"/>
  <c r="S48" i="31"/>
  <c r="T48" i="31" s="1"/>
  <c r="T47" i="31" s="1"/>
  <c r="S976" i="31"/>
  <c r="T976" i="31" s="1"/>
  <c r="T975" i="31" s="1"/>
  <c r="S782" i="31"/>
  <c r="T782" i="31" s="1"/>
  <c r="T781" i="31" s="1"/>
  <c r="S526" i="31"/>
  <c r="T526" i="31" s="1"/>
  <c r="T525" i="31" s="1"/>
  <c r="S844" i="31"/>
  <c r="T844" i="31" s="1"/>
  <c r="T843" i="31" s="1"/>
  <c r="S914" i="31"/>
  <c r="T914" i="31" s="1"/>
  <c r="T913" i="31" s="1"/>
  <c r="S448" i="31"/>
  <c r="T448" i="31" s="1"/>
  <c r="T447" i="31" s="1"/>
  <c r="S988" i="31"/>
  <c r="T988" i="31" s="1"/>
  <c r="T987" i="31" s="1"/>
  <c r="S1056" i="31"/>
  <c r="T1056" i="31" s="1"/>
  <c r="T1055" i="31" s="1"/>
  <c r="S530" i="31"/>
  <c r="T530" i="31" s="1"/>
  <c r="T529" i="31" s="1"/>
  <c r="S280" i="31"/>
  <c r="T280" i="31" s="1"/>
  <c r="T279" i="31" s="1"/>
  <c r="S1044" i="31"/>
  <c r="T1044" i="31" s="1"/>
  <c r="T1043" i="31" s="1"/>
  <c r="S1152" i="31"/>
  <c r="T1152" i="31" s="1"/>
  <c r="T1151" i="31" s="1"/>
  <c r="S632" i="31"/>
  <c r="T632" i="31" s="1"/>
  <c r="T631" i="31" s="1"/>
  <c r="S568" i="31"/>
  <c r="T568" i="31" s="1"/>
  <c r="T567" i="31" s="1"/>
  <c r="S284" i="31"/>
  <c r="T284" i="31" s="1"/>
  <c r="T283" i="31" s="1"/>
  <c r="S620" i="31"/>
  <c r="T620" i="31" s="1"/>
  <c r="T619" i="31" s="1"/>
  <c r="S72" i="31"/>
  <c r="T72" i="31" s="1"/>
  <c r="T71" i="31" s="1"/>
  <c r="S1058" i="31"/>
  <c r="T1058" i="31" s="1"/>
  <c r="T1057" i="31" s="1"/>
  <c r="S1024" i="31"/>
  <c r="T1024" i="31" s="1"/>
  <c r="T1023" i="31" s="1"/>
  <c r="S860" i="31"/>
  <c r="T860" i="31" s="1"/>
  <c r="T859" i="31" s="1"/>
  <c r="S540" i="31"/>
  <c r="T540" i="31" s="1"/>
  <c r="T539" i="31" s="1"/>
  <c r="S366" i="31"/>
  <c r="T366" i="31" s="1"/>
  <c r="T365" i="31" s="1"/>
  <c r="S166" i="31"/>
  <c r="T166" i="31" s="1"/>
  <c r="T165" i="31" s="1"/>
  <c r="S582" i="31"/>
  <c r="T582" i="31" s="1"/>
  <c r="T581" i="31" s="1"/>
  <c r="S1038" i="31"/>
  <c r="T1038" i="31" s="1"/>
  <c r="T1037" i="31" s="1"/>
  <c r="S648" i="31"/>
  <c r="T648" i="31" s="1"/>
  <c r="T647" i="31" s="1"/>
  <c r="S996" i="31"/>
  <c r="T996" i="31" s="1"/>
  <c r="T995" i="31" s="1"/>
  <c r="S1180" i="31"/>
  <c r="T1180" i="31" s="1"/>
  <c r="T1179" i="31" s="1"/>
  <c r="S846" i="31"/>
  <c r="T846" i="31" s="1"/>
  <c r="T845" i="31" s="1"/>
  <c r="S186" i="31"/>
  <c r="T186" i="31" s="1"/>
  <c r="T185" i="31" s="1"/>
  <c r="S798" i="31"/>
  <c r="T798" i="31" s="1"/>
  <c r="T797" i="31" s="1"/>
  <c r="S754" i="31"/>
  <c r="T754" i="31" s="1"/>
  <c r="T753" i="31" s="1"/>
  <c r="S606" i="31"/>
  <c r="T606" i="31" s="1"/>
  <c r="T605" i="31" s="1"/>
  <c r="S700" i="31"/>
  <c r="T700" i="31" s="1"/>
  <c r="T699" i="31" s="1"/>
  <c r="S656" i="31"/>
  <c r="T656" i="31" s="1"/>
  <c r="T655" i="31" s="1"/>
  <c r="S1138" i="31"/>
  <c r="T1138" i="31" s="1"/>
  <c r="T1137" i="31" s="1"/>
  <c r="S224" i="31"/>
  <c r="T224" i="31" s="1"/>
  <c r="T223" i="31" s="1"/>
  <c r="S228" i="31"/>
  <c r="T228" i="31" s="1"/>
  <c r="T227" i="31" s="1"/>
  <c r="S38" i="31"/>
  <c r="T38" i="31" s="1"/>
  <c r="T37" i="31" s="1"/>
  <c r="S1066" i="31"/>
  <c r="T1066" i="31" s="1"/>
  <c r="T1065" i="31" s="1"/>
  <c r="S1016" i="31"/>
  <c r="T1016" i="31" s="1"/>
  <c r="T1015" i="31" s="1"/>
  <c r="S678" i="31"/>
  <c r="T678" i="31" s="1"/>
  <c r="T677" i="31" s="1"/>
  <c r="S554" i="31"/>
  <c r="T554" i="31" s="1"/>
  <c r="T553" i="31" s="1"/>
  <c r="S212" i="31"/>
  <c r="T212" i="31" s="1"/>
  <c r="T211" i="31" s="1"/>
  <c r="S482" i="31"/>
  <c r="T482" i="31" s="1"/>
  <c r="T481" i="31" s="1"/>
  <c r="S960" i="31"/>
  <c r="T960" i="31" s="1"/>
  <c r="T959" i="31" s="1"/>
  <c r="S510" i="31"/>
  <c r="T510" i="31" s="1"/>
  <c r="T509" i="31" s="1"/>
  <c r="S436" i="31"/>
  <c r="T436" i="31" s="1"/>
  <c r="T435" i="31" s="1"/>
  <c r="S250" i="31"/>
  <c r="T250" i="31" s="1"/>
  <c r="T249" i="31" s="1"/>
  <c r="S426" i="31"/>
  <c r="T426" i="31" s="1"/>
  <c r="T425" i="31" s="1"/>
  <c r="S220" i="31"/>
  <c r="T220" i="31" s="1"/>
  <c r="T219" i="31" s="1"/>
  <c r="S1072" i="31"/>
  <c r="T1072" i="31" s="1"/>
  <c r="T1071" i="31" s="1"/>
  <c r="S256" i="31"/>
  <c r="T256" i="31" s="1"/>
  <c r="T255" i="31" s="1"/>
  <c r="S640" i="31"/>
  <c r="T640" i="31" s="1"/>
  <c r="T639" i="31" s="1"/>
  <c r="S1134" i="31"/>
  <c r="T1134" i="31" s="1"/>
  <c r="T1133" i="31" s="1"/>
  <c r="S188" i="31"/>
  <c r="T188" i="31" s="1"/>
  <c r="T187" i="31" s="1"/>
  <c r="S302" i="31"/>
  <c r="T302" i="31" s="1"/>
  <c r="T301" i="31" s="1"/>
  <c r="S816" i="31"/>
  <c r="T816" i="31" s="1"/>
  <c r="T815" i="31" s="1"/>
  <c r="S538" i="31"/>
  <c r="T538" i="31" s="1"/>
  <c r="T537" i="31" s="1"/>
  <c r="S616" i="31"/>
  <c r="T616" i="31" s="1"/>
  <c r="T615" i="31" s="1"/>
  <c r="S1070" i="31"/>
  <c r="T1070" i="31" s="1"/>
  <c r="T1069" i="31" s="1"/>
  <c r="S764" i="31"/>
  <c r="T764" i="31" s="1"/>
  <c r="T763" i="31" s="1"/>
  <c r="S270" i="31"/>
  <c r="T270" i="31" s="1"/>
  <c r="T269" i="31" s="1"/>
  <c r="S652" i="31"/>
  <c r="T652" i="31" s="1"/>
  <c r="T651" i="31" s="1"/>
  <c r="S562" i="31"/>
  <c r="T562" i="31" s="1"/>
  <c r="T561" i="31" s="1"/>
  <c r="S624" i="31"/>
  <c r="T624" i="31" s="1"/>
  <c r="T623" i="31" s="1"/>
  <c r="S412" i="31"/>
  <c r="T412" i="31" s="1"/>
  <c r="T411" i="31" s="1"/>
  <c r="S692" i="31"/>
  <c r="T692" i="31" s="1"/>
  <c r="T691" i="31" s="1"/>
  <c r="S980" i="31"/>
  <c r="T980" i="31" s="1"/>
  <c r="T979" i="31" s="1"/>
  <c r="S278" i="31"/>
  <c r="T278" i="31" s="1"/>
  <c r="T277" i="31" s="1"/>
  <c r="S148" i="31"/>
  <c r="T148" i="31" s="1"/>
  <c r="T147" i="31" s="1"/>
  <c r="S984" i="31"/>
  <c r="T984" i="31" s="1"/>
  <c r="T983" i="31" s="1"/>
  <c r="S784" i="31"/>
  <c r="T784" i="31" s="1"/>
  <c r="T783" i="31" s="1"/>
  <c r="S1120" i="31"/>
  <c r="T1120" i="31" s="1"/>
  <c r="T1119" i="31" s="1"/>
  <c r="S134" i="31"/>
  <c r="T134" i="31" s="1"/>
  <c r="T133" i="31" s="1"/>
  <c r="S372" i="31"/>
  <c r="T372" i="31" s="1"/>
  <c r="T371" i="31" s="1"/>
  <c r="S926" i="31"/>
  <c r="T926" i="31" s="1"/>
  <c r="T925" i="31" s="1"/>
  <c r="S772" i="31"/>
  <c r="T772" i="31" s="1"/>
  <c r="T771" i="31" s="1"/>
  <c r="S468" i="31"/>
  <c r="T468" i="31" s="1"/>
  <c r="T467" i="31" s="1"/>
  <c r="S394" i="31"/>
  <c r="T394" i="31" s="1"/>
  <c r="T393" i="31" s="1"/>
  <c r="S92" i="31"/>
  <c r="T92" i="31" s="1"/>
  <c r="T91" i="31" s="1"/>
  <c r="S1160" i="31"/>
  <c r="T1160" i="31" s="1"/>
  <c r="T1159" i="31" s="1"/>
  <c r="S100" i="31"/>
  <c r="T100" i="31" s="1"/>
  <c r="T99" i="31" s="1"/>
  <c r="S1096" i="31"/>
  <c r="T1096" i="31" s="1"/>
  <c r="T1095" i="31" s="1"/>
  <c r="S810" i="31"/>
  <c r="T810" i="31" s="1"/>
  <c r="T809" i="31" s="1"/>
  <c r="S824" i="31"/>
  <c r="T824" i="31" s="1"/>
  <c r="T823" i="31" s="1"/>
  <c r="S718" i="31"/>
  <c r="T718" i="31" s="1"/>
  <c r="T717" i="31" s="1"/>
  <c r="S590" i="31"/>
  <c r="T590" i="31" s="1"/>
  <c r="T589" i="31" s="1"/>
  <c r="S504" i="31"/>
  <c r="T504" i="31" s="1"/>
  <c r="T503" i="31" s="1"/>
  <c r="S352" i="31"/>
  <c r="T352" i="31" s="1"/>
  <c r="T351" i="31" s="1"/>
  <c r="S872" i="31"/>
  <c r="T872" i="31" s="1"/>
  <c r="T871" i="31" s="1"/>
  <c r="S86" i="31"/>
  <c r="T86" i="31" s="1"/>
  <c r="T85" i="31" s="1"/>
  <c r="S1158" i="31"/>
  <c r="T1158" i="31" s="1"/>
  <c r="T1157" i="31" s="1"/>
  <c r="S514" i="31"/>
  <c r="T514" i="31" s="1"/>
  <c r="T513" i="31" s="1"/>
  <c r="S748" i="31"/>
  <c r="T748" i="31" s="1"/>
  <c r="T747" i="31" s="1"/>
  <c r="S952" i="31"/>
  <c r="T952" i="31" s="1"/>
  <c r="T951" i="31" s="1"/>
  <c r="S556" i="31"/>
  <c r="T556" i="31" s="1"/>
  <c r="T555" i="31" s="1"/>
  <c r="S164" i="31"/>
  <c r="T164" i="31" s="1"/>
  <c r="T163" i="31" s="1"/>
  <c r="S862" i="31"/>
  <c r="T862" i="31" s="1"/>
  <c r="T861" i="31" s="1"/>
  <c r="S736" i="31"/>
  <c r="T736" i="31" s="1"/>
  <c r="T735" i="31" s="1"/>
  <c r="S330" i="31"/>
  <c r="T330" i="31" s="1"/>
  <c r="T329" i="31" s="1"/>
  <c r="S1064" i="31"/>
  <c r="T1064" i="31" s="1"/>
  <c r="T1063" i="31" s="1"/>
  <c r="S972" i="31"/>
  <c r="T972" i="31" s="1"/>
  <c r="T971" i="31" s="1"/>
  <c r="S938" i="31"/>
  <c r="T938" i="31" s="1"/>
  <c r="T937" i="31" s="1"/>
  <c r="S1006" i="31"/>
  <c r="T1006" i="31" s="1"/>
  <c r="T1005" i="31" s="1"/>
  <c r="S480" i="31"/>
  <c r="T480" i="31" s="1"/>
  <c r="T479" i="31" s="1"/>
  <c r="S350" i="31"/>
  <c r="T350" i="31" s="1"/>
  <c r="T349" i="31" s="1"/>
  <c r="S472" i="31"/>
  <c r="T472" i="31" s="1"/>
  <c r="T471" i="31" s="1"/>
  <c r="S1074" i="31"/>
  <c r="T1074" i="31" s="1"/>
  <c r="T1073" i="31" s="1"/>
  <c r="S932" i="31"/>
  <c r="T932" i="31" s="1"/>
  <c r="T931" i="31" s="1"/>
  <c r="S552" i="31"/>
  <c r="T552" i="31" s="1"/>
  <c r="T551" i="31" s="1"/>
  <c r="S834" i="31"/>
  <c r="T834" i="31" s="1"/>
  <c r="T833" i="31" s="1"/>
  <c r="S742" i="31"/>
  <c r="T742" i="31" s="1"/>
  <c r="T741" i="31" s="1"/>
  <c r="S594" i="31"/>
  <c r="T594" i="31" s="1"/>
  <c r="T593" i="31" s="1"/>
  <c r="S204" i="31"/>
  <c r="T204" i="31" s="1"/>
  <c r="T203" i="31" s="1"/>
  <c r="S956" i="31"/>
  <c r="T956" i="31" s="1"/>
  <c r="T955" i="31" s="1"/>
  <c r="S408" i="31"/>
  <c r="T408" i="31" s="1"/>
  <c r="T407" i="31" s="1"/>
  <c r="S306" i="31"/>
  <c r="T306" i="31" s="1"/>
  <c r="T305" i="31" s="1"/>
  <c r="S654" i="31"/>
  <c r="T654" i="31" s="1"/>
  <c r="T653" i="31" s="1"/>
  <c r="S876" i="31"/>
  <c r="T876" i="31" s="1"/>
  <c r="T875" i="31" s="1"/>
  <c r="S968" i="31"/>
  <c r="T968" i="31" s="1"/>
  <c r="T967" i="31" s="1"/>
  <c r="S720" i="31"/>
  <c r="T720" i="31" s="1"/>
  <c r="T719" i="31" s="1"/>
  <c r="S244" i="31"/>
  <c r="T244" i="31" s="1"/>
  <c r="T243" i="31" s="1"/>
  <c r="S144" i="31"/>
  <c r="T144" i="31" s="1"/>
  <c r="T143" i="31" s="1"/>
  <c r="S292" i="31"/>
  <c r="T292" i="31" s="1"/>
  <c r="T291" i="31" s="1"/>
  <c r="S788" i="31"/>
  <c r="T788" i="31" s="1"/>
  <c r="T787" i="31" s="1"/>
  <c r="S598" i="31"/>
  <c r="T598" i="31" s="1"/>
  <c r="T597" i="31" s="1"/>
  <c r="S544" i="31"/>
  <c r="T544" i="31" s="1"/>
  <c r="T543" i="31" s="1"/>
  <c r="S106" i="31"/>
  <c r="T106" i="31" s="1"/>
  <c r="T105" i="31" s="1"/>
  <c r="S120" i="31"/>
  <c r="T120" i="31" s="1"/>
  <c r="T119" i="31" s="1"/>
  <c r="S452" i="31"/>
  <c r="T452" i="31" s="1"/>
  <c r="T451" i="31" s="1"/>
  <c r="S1126" i="31"/>
  <c r="T1126" i="31" s="1"/>
  <c r="T1125" i="31" s="1"/>
  <c r="S376" i="31"/>
  <c r="T376" i="31" s="1"/>
  <c r="T375" i="31" s="1"/>
  <c r="S182" i="31"/>
  <c r="T182" i="31" s="1"/>
  <c r="T181" i="31" s="1"/>
  <c r="S1022" i="31"/>
  <c r="T1022" i="31" s="1"/>
  <c r="T1021" i="31" s="1"/>
  <c r="S808" i="31"/>
  <c r="T808" i="31" s="1"/>
  <c r="T807" i="31" s="1"/>
  <c r="S702" i="31"/>
  <c r="T702" i="31" s="1"/>
  <c r="T701" i="31" s="1"/>
  <c r="S398" i="31"/>
  <c r="T398" i="31" s="1"/>
  <c r="T397" i="31" s="1"/>
  <c r="S732" i="31"/>
  <c r="T732" i="31" s="1"/>
  <c r="T731" i="31" s="1"/>
  <c r="S52" i="31"/>
  <c r="T52" i="31" s="1"/>
  <c r="T51" i="31" s="1"/>
  <c r="S80" i="31"/>
  <c r="T80" i="31" s="1"/>
  <c r="T79" i="31" s="1"/>
  <c r="S1028" i="31"/>
  <c r="T1028" i="31" s="1"/>
  <c r="T1027" i="31" s="1"/>
  <c r="S854" i="31"/>
  <c r="T854" i="31" s="1"/>
  <c r="T853" i="31" s="1"/>
  <c r="S502" i="31"/>
  <c r="T502" i="31" s="1"/>
  <c r="T501" i="31" s="1"/>
  <c r="S572" i="31"/>
  <c r="T572" i="31" s="1"/>
  <c r="T571" i="31" s="1"/>
  <c r="S76" i="31"/>
  <c r="T76" i="31" s="1"/>
  <c r="T75" i="31" s="1"/>
  <c r="S880" i="31"/>
  <c r="T880" i="31" s="1"/>
  <c r="T879" i="31" s="1"/>
  <c r="S704" i="31"/>
  <c r="T704" i="31" s="1"/>
  <c r="T703" i="31" s="1"/>
  <c r="S214" i="31"/>
  <c r="T214" i="31" s="1"/>
  <c r="T213" i="31" s="1"/>
  <c r="S334" i="31"/>
  <c r="T334" i="31" s="1"/>
  <c r="T333" i="31" s="1"/>
  <c r="S272" i="31"/>
  <c r="T272" i="31" s="1"/>
  <c r="T271" i="31" s="1"/>
  <c r="S1102" i="31"/>
  <c r="T1102" i="31" s="1"/>
  <c r="T1101" i="31" s="1"/>
  <c r="S586" i="31"/>
  <c r="T586" i="31" s="1"/>
  <c r="T585" i="31" s="1"/>
  <c r="S528" i="31"/>
  <c r="T528" i="31" s="1"/>
  <c r="T527" i="31" s="1"/>
  <c r="S128" i="31"/>
  <c r="T128" i="31" s="1"/>
  <c r="T127" i="31" s="1"/>
  <c r="S328" i="31"/>
  <c r="T328" i="31" s="1"/>
  <c r="T327" i="31" s="1"/>
  <c r="S174" i="31"/>
  <c r="T174" i="31" s="1"/>
  <c r="T173" i="31" s="1"/>
  <c r="S740" i="31"/>
  <c r="T740" i="31" s="1"/>
  <c r="T739" i="31" s="1"/>
  <c r="S176" i="31"/>
  <c r="T176" i="31" s="1"/>
  <c r="T175" i="31" s="1"/>
  <c r="S1168" i="31"/>
  <c r="T1168" i="31" s="1"/>
  <c r="T1167" i="31" s="1"/>
  <c r="S194" i="31"/>
  <c r="T194" i="31" s="1"/>
  <c r="T193" i="31" s="1"/>
  <c r="S136" i="31"/>
  <c r="T136" i="31" s="1"/>
  <c r="T135" i="31" s="1"/>
  <c r="S310" i="31"/>
  <c r="T310" i="31" s="1"/>
  <c r="T309" i="31" s="1"/>
  <c r="S792" i="31"/>
  <c r="T792" i="31" s="1"/>
  <c r="T791" i="31" s="1"/>
  <c r="S686" i="31"/>
  <c r="T686" i="31" s="1"/>
  <c r="T685" i="31" s="1"/>
  <c r="S684" i="31"/>
  <c r="T684" i="31" s="1"/>
  <c r="T683" i="31" s="1"/>
  <c r="S558" i="31"/>
  <c r="T558" i="31" s="1"/>
  <c r="T557" i="31" s="1"/>
  <c r="S78" i="31"/>
  <c r="T78" i="31" s="1"/>
  <c r="T77" i="31" s="1"/>
  <c r="S1122" i="31"/>
  <c r="T1122" i="31" s="1"/>
  <c r="T1121" i="31" s="1"/>
  <c r="S152" i="31"/>
  <c r="T152" i="31" s="1"/>
  <c r="T151" i="31" s="1"/>
  <c r="S668" i="31"/>
  <c r="T668" i="31" s="1"/>
  <c r="T667" i="31" s="1"/>
  <c r="S486" i="31"/>
  <c r="T486" i="31" s="1"/>
  <c r="T485" i="31" s="1"/>
  <c r="S162" i="31"/>
  <c r="T162" i="31" s="1"/>
  <c r="T161" i="31" s="1"/>
  <c r="S770" i="31"/>
  <c r="T770" i="31" s="1"/>
  <c r="T769" i="31" s="1"/>
  <c r="S536" i="31"/>
  <c r="T536" i="31" s="1"/>
  <c r="T535" i="31" s="1"/>
  <c r="S56" i="31"/>
  <c r="T56" i="31" s="1"/>
  <c r="T55" i="31" s="1"/>
  <c r="S716" i="31"/>
  <c r="T716" i="31" s="1"/>
  <c r="T715" i="31" s="1"/>
  <c r="S672" i="31"/>
  <c r="T672" i="31" s="1"/>
  <c r="T671" i="31" s="1"/>
  <c r="S84" i="31"/>
  <c r="T84" i="31" s="1"/>
  <c r="T83" i="31" s="1"/>
  <c r="S236" i="31"/>
  <c r="T236" i="31" s="1"/>
  <c r="T235" i="31" s="1"/>
  <c r="S362" i="31"/>
  <c r="T362" i="31" s="1"/>
  <c r="T361" i="31" s="1"/>
  <c r="S1088" i="31"/>
  <c r="T1088" i="31" s="1"/>
  <c r="T1087" i="31" s="1"/>
  <c r="S1062" i="31"/>
  <c r="T1062" i="31" s="1"/>
  <c r="T1061" i="31" s="1"/>
  <c r="S1012" i="31"/>
  <c r="T1012" i="31" s="1"/>
  <c r="T1011" i="31" s="1"/>
  <c r="S936" i="31"/>
  <c r="T936" i="31" s="1"/>
  <c r="T935" i="31" s="1"/>
  <c r="S758" i="31"/>
  <c r="T758" i="31" s="1"/>
  <c r="T757" i="31" s="1"/>
  <c r="S610" i="31"/>
  <c r="T610" i="31" s="1"/>
  <c r="T609" i="31" s="1"/>
  <c r="S1118" i="31"/>
  <c r="T1118" i="31" s="1"/>
  <c r="T1117" i="31" s="1"/>
  <c r="S88" i="31"/>
  <c r="T88" i="31" s="1"/>
  <c r="T87" i="31" s="1"/>
  <c r="S150" i="31"/>
  <c r="T150" i="31" s="1"/>
  <c r="T149" i="31" s="1"/>
  <c r="S312" i="31"/>
  <c r="T312" i="31" s="1"/>
  <c r="T311" i="31" s="1"/>
  <c r="S1086" i="31"/>
  <c r="T1086" i="31" s="1"/>
  <c r="T1085" i="31" s="1"/>
  <c r="S940" i="31"/>
  <c r="T940" i="31" s="1"/>
  <c r="T939" i="31" s="1"/>
  <c r="S746" i="31"/>
  <c r="T746" i="31" s="1"/>
  <c r="T745" i="31" s="1"/>
  <c r="S570" i="31"/>
  <c r="T570" i="31" s="1"/>
  <c r="T569" i="31" s="1"/>
  <c r="S520" i="31"/>
  <c r="T520" i="31" s="1"/>
  <c r="T519" i="31" s="1"/>
  <c r="S724" i="31"/>
  <c r="T724" i="31" s="1"/>
  <c r="T723" i="31" s="1"/>
  <c r="S664" i="31"/>
  <c r="T664" i="31" s="1"/>
  <c r="T663" i="31" s="1"/>
  <c r="S190" i="31"/>
  <c r="T190" i="31" s="1"/>
  <c r="T189" i="31" s="1"/>
  <c r="S422" i="31"/>
  <c r="T422" i="31" s="1"/>
  <c r="T421" i="31" s="1"/>
  <c r="S1174" i="31"/>
  <c r="T1174" i="31" s="1"/>
  <c r="T1173" i="31" s="1"/>
  <c r="S282" i="31"/>
  <c r="T282" i="31" s="1"/>
  <c r="T281" i="31" s="1"/>
  <c r="S294" i="31"/>
  <c r="T294" i="31" s="1"/>
  <c r="T293" i="31" s="1"/>
  <c r="S776" i="31"/>
  <c r="T776" i="31" s="1"/>
  <c r="T775" i="31" s="1"/>
  <c r="S682" i="31"/>
  <c r="T682" i="31" s="1"/>
  <c r="T681" i="31" s="1"/>
  <c r="S666" i="31"/>
  <c r="T666" i="31" s="1"/>
  <c r="T665" i="31" s="1"/>
  <c r="S542" i="31"/>
  <c r="T542" i="31" s="1"/>
  <c r="T541" i="31" s="1"/>
  <c r="S496" i="31"/>
  <c r="T496" i="31" s="1"/>
  <c r="T495" i="31" s="1"/>
  <c r="S1004" i="31"/>
  <c r="T1004" i="31" s="1"/>
  <c r="T1003" i="31" s="1"/>
  <c r="S930" i="31"/>
  <c r="T930" i="31" s="1"/>
  <c r="T929" i="31" s="1"/>
  <c r="S950" i="31"/>
  <c r="T950" i="31" s="1"/>
  <c r="T949" i="31" s="1"/>
  <c r="S1046" i="31"/>
  <c r="T1046" i="31" s="1"/>
  <c r="T1045" i="31" s="1"/>
  <c r="S200" i="31"/>
  <c r="T200" i="31" s="1"/>
  <c r="T199" i="31" s="1"/>
  <c r="S296" i="31"/>
  <c r="T296" i="31" s="1"/>
  <c r="T295" i="31" s="1"/>
  <c r="S924" i="31"/>
  <c r="T924" i="31" s="1"/>
  <c r="T923" i="31" s="1"/>
  <c r="S838" i="31"/>
  <c r="T838" i="31" s="1"/>
  <c r="T837" i="31" s="1"/>
  <c r="S340" i="31"/>
  <c r="T340" i="31" s="1"/>
  <c r="T339" i="31" s="1"/>
  <c r="S990" i="31"/>
  <c r="T990" i="31" s="1"/>
  <c r="T989" i="31" s="1"/>
  <c r="S852" i="31"/>
  <c r="T852" i="31" s="1"/>
  <c r="T851" i="31" s="1"/>
  <c r="S418" i="31"/>
  <c r="T418" i="31" s="1"/>
  <c r="T417" i="31" s="1"/>
  <c r="S1106" i="31"/>
  <c r="T1106" i="31" s="1"/>
  <c r="T1105" i="31" s="1"/>
  <c r="S1068" i="31"/>
  <c r="T1068" i="31" s="1"/>
  <c r="T1067" i="31" s="1"/>
  <c r="S650" i="31"/>
  <c r="T650" i="31" s="1"/>
  <c r="T649" i="31" s="1"/>
  <c r="S580" i="31"/>
  <c r="T580" i="31" s="1"/>
  <c r="T579" i="31" s="1"/>
  <c r="S636" i="31"/>
  <c r="T636" i="31" s="1"/>
  <c r="T635" i="31" s="1"/>
  <c r="S342" i="31"/>
  <c r="T342" i="31" s="1"/>
  <c r="T341" i="31" s="1"/>
  <c r="S382" i="31"/>
  <c r="T382" i="31" s="1"/>
  <c r="T381" i="31" s="1"/>
  <c r="S1136" i="31"/>
  <c r="T1136" i="31" s="1"/>
  <c r="T1135" i="31" s="1"/>
  <c r="S318" i="31"/>
  <c r="T318" i="31" s="1"/>
  <c r="T317" i="31" s="1"/>
  <c r="S1030" i="31"/>
  <c r="T1030" i="31" s="1"/>
  <c r="T1029" i="31" s="1"/>
  <c r="S832" i="31"/>
  <c r="T832" i="31" s="1"/>
  <c r="T831" i="31" s="1"/>
  <c r="S6" i="31"/>
  <c r="T6" i="31" s="1"/>
  <c r="T5" i="31" s="1"/>
  <c r="S446" i="31"/>
  <c r="T446" i="31" s="1"/>
  <c r="T445" i="31" s="1"/>
  <c r="S1144" i="31"/>
  <c r="T1144" i="31" s="1"/>
  <c r="T1143" i="31" s="1"/>
  <c r="S1108" i="31"/>
  <c r="T1108" i="31" s="1"/>
  <c r="T1107" i="31" s="1"/>
  <c r="S1050" i="31"/>
  <c r="T1050" i="31" s="1"/>
  <c r="T1049" i="31" s="1"/>
  <c r="S1000" i="31"/>
  <c r="T1000" i="31" s="1"/>
  <c r="T999" i="31" s="1"/>
  <c r="S822" i="31"/>
  <c r="T822" i="31" s="1"/>
  <c r="T821" i="31" s="1"/>
  <c r="S920" i="31"/>
  <c r="T920" i="31" s="1"/>
  <c r="T919" i="31" s="1"/>
  <c r="S662" i="31"/>
  <c r="T662" i="31" s="1"/>
  <c r="T661" i="31" s="1"/>
  <c r="S112" i="31"/>
  <c r="T112" i="31" s="1"/>
  <c r="T111" i="31" s="1"/>
  <c r="S258" i="31"/>
  <c r="T258" i="31" s="1"/>
  <c r="T257" i="31" s="1"/>
  <c r="S974" i="31"/>
  <c r="T974" i="31" s="1"/>
  <c r="T973" i="31" s="1"/>
  <c r="S902" i="31"/>
  <c r="T902" i="31" s="1"/>
  <c r="T901" i="31" s="1"/>
  <c r="S1124" i="31"/>
  <c r="T1124" i="31" s="1"/>
  <c r="T1123" i="31" s="1"/>
  <c r="S178" i="31"/>
  <c r="T178" i="31" s="1"/>
  <c r="T177" i="31" s="1"/>
  <c r="S208" i="31"/>
  <c r="T208" i="31" s="1"/>
  <c r="T207" i="31" s="1"/>
  <c r="S1148" i="31"/>
  <c r="T1148" i="31" s="1"/>
  <c r="T1147" i="31" s="1"/>
  <c r="S324" i="31"/>
  <c r="T324" i="31" s="1"/>
  <c r="T323" i="31" s="1"/>
  <c r="S414" i="31"/>
  <c r="T414" i="31" s="1"/>
  <c r="T413" i="31" s="1"/>
  <c r="S316" i="31"/>
  <c r="T316" i="31" s="1"/>
  <c r="T315" i="31" s="1"/>
  <c r="S1090" i="31"/>
  <c r="T1090" i="31" s="1"/>
  <c r="T1089" i="31" s="1"/>
  <c r="S1052" i="31"/>
  <c r="T1052" i="31" s="1"/>
  <c r="T1051" i="31" s="1"/>
  <c r="S766" i="31"/>
  <c r="T766" i="31" s="1"/>
  <c r="T765" i="31" s="1"/>
  <c r="S634" i="31"/>
  <c r="T634" i="31" s="1"/>
  <c r="T633" i="31" s="1"/>
  <c r="S564" i="31"/>
  <c r="T564" i="31" s="1"/>
  <c r="T563" i="31" s="1"/>
  <c r="S90" i="31"/>
  <c r="T90" i="31" s="1"/>
  <c r="T89" i="31" s="1"/>
  <c r="S108" i="31"/>
  <c r="T108" i="31" s="1"/>
  <c r="T107" i="31" s="1"/>
  <c r="S1110" i="31"/>
  <c r="T1110" i="31" s="1"/>
  <c r="T1109" i="31" s="1"/>
  <c r="S738" i="31"/>
  <c r="T738" i="31" s="1"/>
  <c r="T737" i="31" s="1"/>
  <c r="S388" i="31"/>
  <c r="T388" i="31" s="1"/>
  <c r="T387" i="31" s="1"/>
  <c r="S1170" i="31"/>
  <c r="T1170" i="31" s="1"/>
  <c r="T1169" i="31" s="1"/>
  <c r="S36" i="31"/>
  <c r="T36" i="31" s="1"/>
  <c r="T35" i="31" s="1"/>
  <c r="S1172" i="31"/>
  <c r="T1172" i="31" s="1"/>
  <c r="T1171" i="31" s="1"/>
  <c r="S722" i="31"/>
  <c r="T722" i="31" s="1"/>
  <c r="T721" i="31" s="1"/>
  <c r="S248" i="31"/>
  <c r="T248" i="31" s="1"/>
  <c r="T247" i="31" s="1"/>
  <c r="S918" i="31"/>
  <c r="T918" i="31" s="1"/>
  <c r="T917" i="31" s="1"/>
  <c r="S458" i="31"/>
  <c r="T458" i="31" s="1"/>
  <c r="T457" i="31" s="1"/>
  <c r="S216" i="31"/>
  <c r="T216" i="31" s="1"/>
  <c r="T215" i="31" s="1"/>
  <c r="S114" i="31"/>
  <c r="T114" i="31" s="1"/>
  <c r="T113" i="31" s="1"/>
  <c r="S154" i="31"/>
  <c r="T154" i="31" s="1"/>
  <c r="T153" i="31" s="1"/>
  <c r="S1014" i="31"/>
  <c r="T1014" i="31" s="1"/>
  <c r="T1013" i="31" s="1"/>
  <c r="S786" i="31"/>
  <c r="T786" i="31" s="1"/>
  <c r="T785" i="31" s="1"/>
  <c r="S710" i="31"/>
  <c r="T710" i="31" s="1"/>
  <c r="T709" i="31" s="1"/>
  <c r="S566" i="31"/>
  <c r="T566" i="31" s="1"/>
  <c r="T565" i="31" s="1"/>
  <c r="S400" i="31"/>
  <c r="T400" i="31" s="1"/>
  <c r="T399" i="31" s="1"/>
  <c r="S768" i="31"/>
  <c r="T768" i="31" s="1"/>
  <c r="T767" i="31" s="1"/>
  <c r="S434" i="31"/>
  <c r="T434" i="31" s="1"/>
  <c r="T433" i="31" s="1"/>
  <c r="S232" i="31"/>
  <c r="T232" i="31" s="1"/>
  <c r="T231" i="31" s="1"/>
  <c r="S260" i="31"/>
  <c r="T260" i="31" s="1"/>
  <c r="T259" i="31" s="1"/>
  <c r="S1092" i="31"/>
  <c r="T1092" i="31" s="1"/>
  <c r="T1091" i="31" s="1"/>
  <c r="S1034" i="31"/>
  <c r="T1034" i="31" s="1"/>
  <c r="T1033" i="31" s="1"/>
  <c r="S806" i="31"/>
  <c r="T806" i="31" s="1"/>
  <c r="T805" i="31" s="1"/>
  <c r="S836" i="31"/>
  <c r="T836" i="31" s="1"/>
  <c r="T835" i="31" s="1"/>
  <c r="S646" i="31"/>
  <c r="T646" i="31" s="1"/>
  <c r="T645" i="31" s="1"/>
  <c r="S522" i="31"/>
  <c r="T522" i="31" s="1"/>
  <c r="T521" i="31" s="1"/>
  <c r="S592" i="31"/>
  <c r="T592" i="31" s="1"/>
  <c r="T591" i="31" s="1"/>
  <c r="S122" i="31"/>
  <c r="T122" i="31" s="1"/>
  <c r="T121" i="31" s="1"/>
  <c r="S958" i="31"/>
  <c r="T958" i="31" s="1"/>
  <c r="T957" i="31" s="1"/>
  <c r="S886" i="31"/>
  <c r="T886" i="31" s="1"/>
  <c r="T885" i="31" s="1"/>
  <c r="S688" i="31"/>
  <c r="T688" i="31" s="1"/>
  <c r="T687" i="31" s="1"/>
  <c r="S466" i="31"/>
  <c r="T466" i="31" s="1"/>
  <c r="T465" i="31" s="1"/>
  <c r="S494" i="31"/>
  <c r="T494" i="31" s="1"/>
  <c r="T493" i="31" s="1"/>
  <c r="S60" i="31"/>
  <c r="T60" i="31" s="1"/>
  <c r="T59" i="31" s="1"/>
  <c r="S222" i="31"/>
  <c r="T222" i="31" s="1"/>
  <c r="T221" i="31" s="1"/>
  <c r="S206" i="31"/>
  <c r="T206" i="31" s="1"/>
  <c r="T205" i="31" s="1"/>
  <c r="S300" i="31"/>
  <c r="T300" i="31" s="1"/>
  <c r="T299" i="31" s="1"/>
  <c r="S944" i="31"/>
  <c r="T944" i="31" s="1"/>
  <c r="T943" i="31" s="1"/>
  <c r="S842" i="31"/>
  <c r="T842" i="31" s="1"/>
  <c r="T841" i="31" s="1"/>
  <c r="S750" i="31"/>
  <c r="T750" i="31" s="1"/>
  <c r="T749" i="31" s="1"/>
  <c r="S618" i="31"/>
  <c r="T618" i="31" s="1"/>
  <c r="T617" i="31" s="1"/>
  <c r="S548" i="31"/>
  <c r="T548" i="31" s="1"/>
  <c r="T547" i="31" s="1"/>
  <c r="S1156" i="31"/>
  <c r="T1156" i="31" s="1"/>
  <c r="T1155" i="31" s="1"/>
  <c r="S28" i="31"/>
  <c r="T28" i="31" s="1"/>
  <c r="T27" i="31" s="1"/>
  <c r="S874" i="31"/>
  <c r="T874" i="31" s="1"/>
  <c r="T873" i="31" s="1"/>
  <c r="S894" i="31"/>
  <c r="T894" i="31" s="1"/>
  <c r="T893" i="31" s="1"/>
  <c r="S904" i="31"/>
  <c r="T904" i="31" s="1"/>
  <c r="T903" i="31" s="1"/>
  <c r="S712" i="31"/>
  <c r="T712" i="31" s="1"/>
  <c r="T711" i="31" s="1"/>
  <c r="S578" i="31"/>
  <c r="T578" i="31" s="1"/>
  <c r="T577" i="31" s="1"/>
  <c r="S888" i="31"/>
  <c r="T888" i="31" s="1"/>
  <c r="T887" i="31" s="1"/>
  <c r="S604" i="31"/>
  <c r="T604" i="31" s="1"/>
  <c r="T603" i="31" s="1"/>
  <c r="S424" i="31"/>
  <c r="T424" i="31" s="1"/>
  <c r="T423" i="31" s="1"/>
  <c r="S488" i="31"/>
  <c r="T488" i="31" s="1"/>
  <c r="T487" i="31" s="1"/>
  <c r="S142" i="31"/>
  <c r="T142" i="31" s="1"/>
  <c r="T141" i="31" s="1"/>
  <c r="S1100" i="31"/>
  <c r="T1100" i="31" s="1"/>
  <c r="T1099" i="31" s="1"/>
  <c r="S1040" i="31"/>
  <c r="T1040" i="31" s="1"/>
  <c r="T1039" i="31" s="1"/>
  <c r="S546" i="31"/>
  <c r="T546" i="31" s="1"/>
  <c r="T545" i="31" s="1"/>
  <c r="S440" i="31"/>
  <c r="T440" i="31" s="1"/>
  <c r="T439" i="31" s="1"/>
  <c r="S908" i="31"/>
  <c r="T908" i="31" s="1"/>
  <c r="T907" i="31" s="1"/>
  <c r="S608" i="31"/>
  <c r="T608" i="31" s="1"/>
  <c r="T607" i="31" s="1"/>
  <c r="S442" i="31"/>
  <c r="T442" i="31" s="1"/>
  <c r="T441" i="31" s="1"/>
  <c r="S172" i="31"/>
  <c r="T172" i="31" s="1"/>
  <c r="T171" i="31" s="1"/>
  <c r="S180" i="31"/>
  <c r="T180" i="31" s="1"/>
  <c r="T179" i="31" s="1"/>
  <c r="S998" i="31"/>
  <c r="T998" i="31" s="1"/>
  <c r="T997" i="31" s="1"/>
  <c r="S858" i="31"/>
  <c r="T858" i="31" s="1"/>
  <c r="T857" i="31" s="1"/>
  <c r="S694" i="31"/>
  <c r="T694" i="31" s="1"/>
  <c r="T693" i="31" s="1"/>
  <c r="S674" i="31"/>
  <c r="T674" i="31" s="1"/>
  <c r="T673" i="31" s="1"/>
  <c r="S550" i="31"/>
  <c r="T550" i="31" s="1"/>
  <c r="T549" i="31" s="1"/>
  <c r="S752" i="31"/>
  <c r="T752" i="31" s="1"/>
  <c r="T751" i="31" s="1"/>
  <c r="S402" i="31"/>
  <c r="T402" i="31" s="1"/>
  <c r="T401" i="31" s="1"/>
  <c r="S415" i="31"/>
  <c r="T416" i="31" s="1"/>
  <c r="T415" i="31" s="1"/>
  <c r="S1150" i="31"/>
  <c r="T1150" i="31" s="1"/>
  <c r="T1149" i="31" s="1"/>
  <c r="S192" i="31"/>
  <c r="T192" i="31" s="1"/>
  <c r="T191" i="31" s="1"/>
  <c r="S1018" i="31"/>
  <c r="T1018" i="31" s="1"/>
  <c r="T1017" i="31" s="1"/>
  <c r="S790" i="31"/>
  <c r="T790" i="31" s="1"/>
  <c r="T789" i="31" s="1"/>
  <c r="S820" i="31"/>
  <c r="T820" i="31" s="1"/>
  <c r="T819" i="31" s="1"/>
  <c r="S630" i="31"/>
  <c r="T630" i="31" s="1"/>
  <c r="T629" i="31" s="1"/>
  <c r="S506" i="31"/>
  <c r="T506" i="31" s="1"/>
  <c r="T505" i="31" s="1"/>
  <c r="S576" i="31"/>
  <c r="T576" i="31" s="1"/>
  <c r="T575" i="31" s="1"/>
  <c r="S942" i="31"/>
  <c r="T942" i="31" s="1"/>
  <c r="T941" i="31" s="1"/>
  <c r="S870" i="31"/>
  <c r="T870" i="31" s="1"/>
  <c r="T869" i="31" s="1"/>
  <c r="S600" i="31"/>
  <c r="T600" i="31" s="1"/>
  <c r="T599" i="31" s="1"/>
  <c r="S450" i="31"/>
  <c r="T450" i="31" s="1"/>
  <c r="T449" i="31" s="1"/>
  <c r="S484" i="31"/>
  <c r="T484" i="31" s="1"/>
  <c r="T483" i="31" s="1"/>
  <c r="S1128" i="31"/>
  <c r="T1128" i="31" s="1"/>
  <c r="T1127" i="31" s="1"/>
  <c r="S132" i="31"/>
  <c r="T132" i="31" s="1"/>
  <c r="T131" i="31" s="1"/>
  <c r="S146" i="31"/>
  <c r="T146" i="31" s="1"/>
  <c r="T145" i="31" s="1"/>
  <c r="S116" i="31"/>
  <c r="T116" i="31" s="1"/>
  <c r="T115" i="31" s="1"/>
  <c r="S1112" i="31"/>
  <c r="T1112" i="31" s="1"/>
  <c r="T1111" i="31" s="1"/>
  <c r="S1054" i="31"/>
  <c r="T1054" i="31" s="1"/>
  <c r="T1053" i="31" s="1"/>
  <c r="S1020" i="31"/>
  <c r="T1020" i="31" s="1"/>
  <c r="T1019" i="31" s="1"/>
  <c r="S928" i="31"/>
  <c r="T928" i="31" s="1"/>
  <c r="T927" i="31" s="1"/>
  <c r="S826" i="31"/>
  <c r="T826" i="31" s="1"/>
  <c r="T825" i="31" s="1"/>
  <c r="S840" i="31"/>
  <c r="T840" i="31" s="1"/>
  <c r="T839" i="31" s="1"/>
  <c r="S734" i="31"/>
  <c r="T734" i="31" s="1"/>
  <c r="T733" i="31" s="1"/>
  <c r="S602" i="31"/>
  <c r="T602" i="31" s="1"/>
  <c r="T601" i="31" s="1"/>
  <c r="S532" i="31"/>
  <c r="T532" i="31" s="1"/>
  <c r="T531"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<sst xmlns="http://schemas.openxmlformats.org/spreadsheetml/2006/main" count="14053" uniqueCount="4645">
  <si>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</si>
  <si>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</si>
  <si>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</si>
  <si>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</si>
  <si>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</si>
  <si>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</si>
  <si>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</si>
  <si>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</si>
  <si>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</si>
  <si>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</si>
  <si>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</si>
  <si>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</si>
  <si>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</si>
  <si>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</si>
  <si>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</si>
  <si>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</si>
  <si>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</si>
  <si>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</si>
  <si>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</si>
  <si>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</si>
  <si>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</si>
  <si>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</si>
  <si>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</si>
  <si>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</si>
  <si>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</si>
  <si>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</si>
  <si>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</si>
  <si>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</si>
  <si>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</si>
  <si>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</si>
  <si>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</si>
  <si>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</si>
  <si>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</si>
  <si>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</si>
  <si>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</si>
  <si>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</si>
  <si>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</si>
  <si>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</si>
  <si>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</si>
  <si>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</si>
  <si>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</si>
  <si>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</si>
  <si>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</si>
  <si>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</si>
  <si>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</si>
  <si>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</si>
  <si>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</si>
  <si>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</si>
  <si>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</si>
  <si>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</si>
  <si>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</si>
  <si>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</si>
  <si>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</si>
  <si>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</si>
  <si>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</si>
  <si>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</si>
  <si>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</si>
  <si>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</si>
  <si>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</si>
  <si>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</si>
  <si>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</si>
  <si>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</si>
  <si>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</si>
  <si>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</si>
  <si>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</si>
  <si>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</si>
  <si>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</si>
  <si>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</si>
  <si>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</si>
  <si>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</si>
  <si>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</si>
  <si>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</si>
  <si>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</si>
  <si>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</si>
  <si>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</si>
  <si>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</si>
  <si>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</si>
  <si>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</si>
  <si>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</si>
  <si>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</si>
  <si>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</si>
  <si>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</si>
  <si>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</si>
  <si>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</si>
  <si>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</si>
  <si>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</si>
  <si>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</si>
  <si>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</si>
  <si>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</si>
  <si>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</si>
  <si>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</si>
  <si>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</si>
  <si>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</si>
  <si>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</si>
  <si>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</si>
  <si>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</si>
  <si>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</si>
  <si>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</si>
  <si>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</si>
  <si>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</si>
  <si>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</si>
  <si>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</si>
  <si>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</si>
  <si>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</si>
  <si>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</si>
  <si>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</si>
  <si>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</si>
  <si>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</si>
  <si>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</si>
  <si>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</si>
  <si>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</si>
  <si>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</si>
  <si>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</si>
  <si>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</si>
  <si>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</si>
  <si>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</si>
  <si>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</si>
  <si>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</si>
  <si>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</si>
  <si>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</si>
  <si>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</si>
  <si>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</si>
  <si>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</si>
  <si>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</si>
  <si>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</si>
  <si>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</si>
  <si>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</si>
  <si>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</si>
  <si>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</si>
  <si>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</si>
  <si>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</si>
  <si>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</si>
  <si>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</si>
  <si>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</si>
  <si>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</si>
  <si>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</si>
  <si>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</si>
  <si>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</si>
  <si>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</si>
  <si>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</si>
  <si>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</si>
  <si>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</si>
  <si>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</si>
  <si>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</si>
  <si>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</si>
  <si>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</si>
  <si>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</si>
  <si>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</si>
  <si>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</si>
  <si>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</si>
  <si>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</si>
  <si>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</si>
  <si>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</si>
  <si>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</si>
  <si>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</si>
  <si>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</si>
  <si>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</si>
  <si>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</si>
  <si>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</si>
  <si>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</si>
  <si>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</si>
  <si>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</si>
  <si>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</si>
  <si>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</si>
  <si>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</si>
  <si>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</si>
  <si>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</si>
  <si>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</si>
  <si>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</si>
  <si>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</si>
  <si>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</si>
  <si>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</si>
  <si>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</si>
  <si>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</si>
  <si>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</si>
  <si>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</si>
  <si>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</si>
  <si>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</si>
  <si>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</si>
  <si>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</si>
  <si>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</si>
  <si>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</si>
  <si>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</si>
  <si>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</si>
  <si>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</si>
  <si>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</si>
  <si>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</si>
  <si>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</si>
  <si>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</si>
  <si>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</si>
  <si>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</si>
  <si>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</si>
  <si>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</si>
  <si>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</si>
  <si>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</si>
  <si>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</si>
  <si>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</si>
  <si>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</si>
  <si>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</si>
  <si>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</si>
  <si>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</si>
  <si>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</si>
  <si>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</si>
  <si>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</si>
  <si>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</si>
  <si>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</si>
  <si>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</si>
  <si>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</si>
  <si>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</si>
  <si>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</si>
  <si>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</si>
  <si>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</si>
  <si>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</si>
  <si>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</si>
  <si>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</si>
  <si>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</si>
  <si>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</si>
  <si>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</si>
  <si>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</si>
  <si>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</si>
  <si>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</si>
  <si>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</si>
  <si>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</si>
  <si>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</si>
  <si>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</si>
  <si>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</si>
  <si>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</si>
  <si>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</si>
  <si>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</si>
  <si>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</si>
  <si>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</si>
  <si>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</si>
  <si>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</si>
  <si>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</si>
  <si>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</si>
  <si>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</si>
  <si>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</si>
  <si>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</si>
  <si>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</si>
  <si>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</si>
  <si>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</si>
  <si>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</si>
  <si>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</si>
  <si>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</si>
  <si>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</si>
  <si>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</si>
  <si>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</si>
  <si>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</si>
  <si>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</si>
  <si>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</si>
  <si>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</si>
  <si>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</si>
  <si>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</si>
  <si>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</si>
  <si>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</si>
  <si>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</si>
  <si>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</si>
  <si>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</si>
  <si>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</si>
  <si>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</si>
  <si>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</si>
  <si>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</si>
  <si>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</si>
  <si>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</si>
  <si>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</si>
  <si>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</si>
  <si>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</si>
  <si>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</si>
  <si>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</si>
  <si>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</si>
  <si>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</si>
  <si>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</si>
  <si>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</si>
  <si>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</si>
  <si>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</si>
  <si>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</si>
  <si>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</si>
  <si>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</si>
  <si>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</si>
  <si>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</si>
  <si>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</si>
  <si>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</si>
  <si>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</si>
  <si>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</si>
  <si>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</si>
  <si>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</si>
  <si>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</si>
  <si>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</si>
  <si>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</si>
  <si>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</si>
  <si>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</si>
  <si>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</si>
  <si>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</si>
  <si>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</si>
  <si>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</si>
  <si>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</si>
  <si>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</si>
  <si>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</si>
  <si>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</si>
  <si>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</si>
  <si>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</si>
  <si>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</si>
  <si>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</si>
  <si>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</si>
  <si>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</si>
  <si>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</si>
  <si>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</si>
  <si>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</si>
  <si>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</si>
  <si>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</si>
  <si>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</si>
  <si>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</si>
  <si>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</si>
  <si>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</si>
  <si>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</si>
  <si>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</si>
  <si>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</si>
  <si>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</si>
  <si>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</si>
  <si>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</si>
  <si>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</si>
  <si>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</si>
  <si>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</si>
  <si>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</si>
  <si>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</si>
  <si>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</si>
  <si>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</si>
  <si>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</si>
  <si>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</si>
  <si>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</si>
  <si>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</si>
  <si>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</si>
  <si>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</si>
  <si>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</si>
  <si>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</si>
  <si>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</si>
  <si>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</si>
  <si>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</si>
  <si>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</si>
  <si>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</si>
  <si>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</si>
  <si>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</si>
  <si>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</si>
  <si>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</si>
  <si>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</si>
  <si>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</si>
  <si>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</si>
  <si>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</si>
  <si>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</si>
  <si>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</si>
  <si>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</si>
  <si>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</si>
  <si>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</si>
  <si>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</si>
  <si>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</si>
  <si>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</si>
  <si>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</si>
  <si>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</si>
  <si>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</si>
  <si>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</si>
  <si>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</si>
  <si>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</si>
  <si>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</si>
  <si>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</si>
  <si>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</si>
  <si>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</si>
  <si>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</si>
  <si>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</si>
  <si>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</si>
  <si>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</si>
  <si>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</si>
  <si>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</si>
  <si>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</si>
  <si>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</si>
  <si>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</si>
  <si>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</si>
  <si>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</si>
  <si>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</si>
  <si>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</si>
  <si>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</si>
  <si>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</si>
  <si>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</si>
  <si>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</si>
  <si>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</si>
  <si>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</si>
  <si>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</si>
  <si>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</si>
  <si>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</si>
  <si>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</si>
  <si>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</si>
  <si>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</si>
  <si>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</si>
  <si>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</si>
  <si>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</si>
  <si>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</si>
  <si>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</si>
  <si>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</si>
  <si>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</si>
  <si>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</si>
  <si>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</si>
  <si>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</si>
  <si>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</si>
  <si>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</si>
  <si>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</si>
  <si>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</si>
  <si>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</si>
  <si>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</si>
  <si>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</si>
  <si>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</si>
  <si>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</si>
  <si>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</si>
  <si>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</si>
  <si>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</si>
  <si>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</si>
  <si>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</si>
  <si>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</si>
  <si>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</si>
  <si>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</si>
  <si>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</si>
  <si>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</si>
  <si>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</si>
  <si>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</si>
  <si>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</si>
  <si>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</si>
  <si>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</si>
  <si>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</si>
  <si>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</si>
  <si>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</si>
  <si>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</si>
  <si>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</si>
  <si>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</si>
  <si>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</si>
  <si>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</si>
  <si>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</si>
  <si>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</si>
  <si>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</si>
  <si>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</si>
  <si>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</si>
  <si>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</si>
  <si>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</si>
  <si>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</si>
  <si>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</si>
  <si>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</si>
  <si>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</si>
  <si>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</si>
  <si>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</si>
  <si>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</si>
  <si>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</si>
  <si>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</si>
  <si>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</si>
  <si>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</si>
  <si>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</si>
  <si>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</si>
  <si>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</si>
  <si>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</si>
  <si>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</si>
  <si>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</si>
  <si>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</si>
  <si>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</si>
  <si>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</si>
  <si>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</si>
  <si>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</si>
  <si>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</si>
  <si>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</si>
  <si>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</si>
  <si>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</si>
  <si>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</si>
  <si>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</si>
  <si>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</si>
  <si>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</si>
  <si>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</si>
  <si>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</si>
  <si>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</si>
  <si>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</si>
  <si>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</si>
  <si>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</si>
  <si>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</si>
  <si>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</si>
  <si>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</si>
  <si>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</si>
  <si>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</si>
  <si>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</si>
  <si>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</si>
  <si>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</si>
  <si>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</si>
  <si>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</si>
  <si>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</si>
  <si>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</si>
  <si>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</si>
  <si>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</si>
  <si>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</si>
  <si>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</si>
  <si>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</si>
  <si>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</si>
  <si>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</si>
  <si>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</si>
  <si>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</si>
  <si>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</si>
  <si>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</si>
  <si>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</si>
  <si>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</si>
  <si>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</si>
  <si>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</si>
  <si>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</si>
  <si>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</si>
  <si>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</si>
  <si>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</si>
  <si>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</si>
  <si>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</si>
  <si>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</si>
  <si>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</si>
  <si>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</si>
  <si>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</si>
  <si>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</si>
  <si>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</si>
  <si>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</si>
  <si>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</si>
  <si>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</si>
  <si>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</si>
  <si>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</si>
  <si>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</si>
  <si>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</si>
  <si>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</si>
  <si>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</si>
  <si>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</si>
  <si>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</si>
  <si>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</si>
  <si>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</si>
  <si>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</si>
  <si>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</si>
  <si>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</si>
  <si>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</si>
  <si>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</si>
  <si>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</si>
  <si>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</si>
  <si>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</si>
  <si>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</si>
  <si>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</si>
  <si>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</si>
  <si>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</si>
  <si>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</si>
  <si>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</si>
  <si>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</si>
  <si>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</si>
  <si>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</si>
  <si>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</si>
  <si>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</si>
  <si>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</si>
  <si>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</si>
  <si>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</si>
  <si>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</si>
  <si>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</si>
  <si>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</si>
  <si>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</si>
  <si>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</si>
  <si>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</si>
  <si>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</si>
  <si>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</si>
  <si>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</si>
  <si>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</si>
  <si>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</si>
  <si>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</si>
  <si>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</si>
  <si>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</si>
  <si>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</si>
  <si>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</si>
  <si>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</si>
  <si>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</si>
  <si>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</si>
  <si>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</si>
  <si>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</si>
  <si>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</si>
  <si>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</si>
  <si>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</si>
  <si>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</si>
  <si>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</si>
  <si>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</si>
  <si>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</si>
  <si>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</si>
  <si>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</si>
  <si>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</si>
  <si>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</si>
  <si>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</si>
  <si>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</si>
  <si>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</si>
  <si>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</si>
  <si>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</si>
  <si>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</si>
  <si>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</si>
  <si>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</si>
  <si>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</si>
  <si>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</si>
  <si>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</si>
  <si>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</si>
  <si>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</si>
  <si>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</si>
  <si>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</si>
  <si>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</si>
  <si>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</si>
  <si>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</si>
  <si>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</si>
  <si>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</si>
  <si>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</si>
  <si>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</si>
  <si>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</si>
  <si>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</si>
  <si>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</si>
  <si>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</si>
  <si>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</si>
  <si>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</si>
  <si>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</si>
  <si>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</si>
  <si>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</si>
  <si>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</si>
  <si>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</si>
  <si>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</si>
  <si>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</si>
  <si>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</si>
  <si>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</si>
  <si>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</si>
  <si>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</si>
  <si>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</si>
  <si>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</si>
  <si>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</si>
  <si>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</si>
  <si>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</si>
  <si>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</si>
  <si>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</si>
  <si>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</si>
  <si>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</si>
  <si>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</si>
  <si>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</si>
  <si>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</si>
  <si>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</si>
  <si>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</si>
  <si>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</si>
  <si>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</si>
  <si>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</si>
  <si>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</si>
  <si>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</si>
  <si>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</si>
  <si>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</si>
  <si>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</si>
  <si>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</si>
  <si>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</si>
  <si>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</si>
  <si>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</si>
  <si>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</si>
  <si>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</si>
  <si>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</si>
  <si>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</si>
  <si>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</si>
  <si>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</si>
  <si>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</si>
  <si>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</si>
  <si>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</si>
  <si>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</si>
  <si>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</si>
  <si>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</si>
  <si>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</si>
  <si>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</si>
  <si>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</si>
  <si>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</si>
  <si>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</si>
  <si>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</si>
  <si>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</si>
  <si>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</si>
  <si>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</si>
  <si>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</si>
  <si>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</si>
  <si>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</si>
  <si>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</si>
  <si>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</si>
  <si>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</si>
  <si>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</si>
  <si>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</si>
  <si>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</si>
  <si>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</si>
  <si>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</si>
  <si>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</si>
  <si>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</si>
  <si>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</si>
  <si>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</si>
  <si>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</si>
  <si>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</si>
  <si>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</si>
  <si>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</si>
  <si>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</si>
  <si>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</si>
  <si>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</si>
  <si>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</si>
  <si>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</si>
  <si>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</si>
  <si>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</si>
  <si>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</si>
  <si>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</si>
  <si>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</si>
  <si>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</si>
  <si>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</si>
  <si>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</si>
  <si>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</si>
  <si>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</si>
  <si>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</si>
  <si>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</si>
  <si>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</si>
  <si>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</si>
  <si>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</si>
  <si>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</si>
  <si>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</si>
  <si>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</si>
  <si>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</si>
  <si>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</si>
  <si>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</si>
  <si>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</si>
  <si>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</si>
  <si>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</si>
  <si>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</si>
  <si>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</si>
  <si>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</si>
  <si>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</si>
  <si>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</si>
  <si>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</si>
  <si>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</si>
  <si>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</si>
  <si>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</si>
  <si>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</si>
  <si>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</si>
  <si>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</si>
  <si>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</si>
  <si>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</si>
  <si>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</si>
  <si>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</si>
  <si>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</si>
  <si>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</si>
  <si>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</si>
  <si>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</si>
  <si>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</si>
  <si>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</si>
  <si>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</si>
  <si>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</si>
  <si>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</si>
  <si>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</si>
  <si>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</si>
  <si>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</si>
  <si>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</si>
  <si>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</si>
  <si>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</si>
  <si>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</si>
  <si>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</si>
  <si>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</si>
  <si>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</si>
  <si>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</si>
  <si>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</si>
  <si>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</si>
  <si>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</si>
  <si>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</si>
  <si>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</si>
  <si>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</si>
  <si>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</si>
  <si>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</si>
  <si>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</si>
  <si>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</si>
  <si>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</si>
  <si>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</si>
  <si>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</si>
  <si>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</si>
  <si>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</si>
  <si>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</si>
  <si>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</si>
  <si>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</si>
  <si>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</si>
  <si>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</si>
  <si>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</si>
  <si>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</si>
  <si>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</si>
  <si>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</si>
  <si>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</si>
  <si>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</si>
  <si>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</si>
  <si>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</si>
  <si>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</si>
  <si>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</si>
  <si>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</si>
  <si>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</si>
  <si>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</si>
  <si>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</si>
  <si>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</si>
  <si>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</si>
  <si>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</si>
  <si>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</si>
  <si>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</si>
  <si>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</si>
  <si>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</si>
  <si>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</si>
  <si>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</si>
  <si>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</si>
  <si>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</si>
  <si>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</si>
  <si>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</si>
  <si>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</si>
  <si>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</si>
  <si>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</si>
  <si>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</si>
  <si>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</si>
  <si>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</si>
  <si>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</si>
  <si>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</si>
  <si>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</si>
  <si>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</si>
  <si>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</si>
  <si>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</si>
  <si>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</si>
  <si>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</si>
  <si>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</si>
  <si>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</si>
  <si>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</si>
  <si>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</si>
  <si>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</si>
  <si>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</si>
  <si>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</si>
  <si>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</si>
  <si>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</si>
  <si>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</si>
  <si>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</si>
  <si>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</si>
  <si>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</si>
  <si>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</si>
  <si>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</si>
  <si>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</si>
  <si>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</si>
  <si>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</si>
  <si>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</si>
  <si>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</si>
  <si>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</si>
  <si>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</si>
  <si>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</si>
  <si>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</si>
  <si>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</si>
  <si>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</si>
  <si>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</si>
  <si>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</si>
  <si>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</si>
  <si>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</si>
  <si>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</si>
  <si>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</si>
  <si>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</si>
  <si>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</si>
  <si>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</si>
  <si>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</si>
  <si>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</si>
  <si>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</si>
  <si>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</si>
  <si>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</si>
  <si>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</si>
  <si>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</si>
  <si>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</si>
  <si>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</si>
  <si>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</si>
  <si>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</si>
  <si>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</si>
  <si>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</si>
  <si>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</si>
  <si>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</si>
  <si>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</si>
  <si>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</si>
  <si>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</si>
  <si>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</si>
  <si>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</si>
  <si>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</si>
  <si>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</si>
  <si>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</si>
  <si>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</si>
  <si>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</si>
  <si>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</si>
  <si>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</si>
  <si>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</si>
  <si>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</si>
  <si>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</si>
  <si>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</si>
  <si>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</si>
  <si>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</si>
  <si>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</si>
  <si>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</si>
  <si>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</si>
  <si>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</si>
  <si>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</si>
  <si>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</si>
  <si>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</si>
  <si>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</si>
  <si>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</si>
  <si>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</si>
  <si>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</si>
  <si>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</si>
  <si>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</si>
  <si>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</si>
  <si>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</si>
  <si>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</si>
  <si>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</si>
  <si>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</si>
  <si>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</si>
  <si>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</si>
  <si>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</si>
  <si>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</si>
  <si>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</si>
  <si>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</si>
  <si>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</si>
  <si>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</si>
  <si>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</si>
  <si>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</si>
  <si>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</si>
  <si>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</si>
  <si>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</si>
  <si>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</si>
  <si>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</si>
  <si>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</si>
  <si>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</si>
  <si>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</si>
  <si>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</si>
  <si>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</si>
  <si>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</si>
  <si>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</si>
  <si>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</si>
  <si>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</si>
  <si>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</si>
  <si>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</si>
  <si>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</si>
  <si>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</si>
  <si>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</si>
  <si>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</si>
  <si>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</si>
  <si>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</si>
  <si>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</si>
  <si>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</si>
  <si>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</si>
  <si>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</si>
  <si>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</si>
  <si>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</si>
  <si>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</si>
  <si>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</si>
  <si>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</si>
  <si>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</si>
  <si>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</si>
  <si>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</si>
  <si>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</si>
  <si>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</si>
  <si>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</si>
  <si>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</si>
  <si>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</si>
  <si>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</si>
  <si>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</si>
  <si>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</si>
  <si>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</si>
  <si>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</si>
  <si>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</si>
  <si>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</si>
  <si>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</si>
  <si>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</si>
  <si>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</si>
  <si>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</si>
  <si>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</si>
  <si>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</si>
  <si>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</si>
  <si>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</si>
  <si>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</si>
  <si>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</si>
  <si>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</si>
  <si>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</si>
  <si>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</si>
  <si>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</si>
  <si>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</si>
  <si>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</si>
  <si>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</si>
  <si>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</si>
  <si>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</si>
  <si>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</si>
  <si>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</si>
  <si>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</si>
  <si>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</si>
  <si>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</si>
  <si>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</si>
  <si>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</si>
  <si>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</si>
  <si>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</si>
  <si>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</si>
  <si>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</si>
  <si>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</si>
  <si>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</si>
  <si>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</si>
  <si>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</si>
  <si>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</si>
  <si>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</si>
  <si>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</si>
  <si>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</si>
  <si>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</si>
  <si>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</si>
  <si>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</si>
  <si>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</si>
  <si>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</si>
  <si>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</si>
  <si>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</si>
  <si>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</si>
  <si>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</si>
  <si>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</si>
  <si>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</si>
  <si>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</si>
  <si>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</si>
  <si>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</si>
  <si>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</si>
  <si>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</si>
  <si>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</si>
  <si>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</si>
  <si>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</si>
  <si>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</si>
  <si>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</si>
  <si>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</si>
  <si>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</si>
  <si>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</si>
  <si>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</si>
  <si>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</si>
  <si>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</si>
  <si>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</si>
  <si>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</si>
  <si>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</si>
  <si>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</si>
  <si>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</si>
  <si>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</si>
  <si>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</si>
  <si>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</si>
  <si>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</si>
  <si>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</si>
  <si>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</si>
  <si>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</si>
  <si>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</si>
  <si>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</si>
  <si>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</si>
  <si>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</si>
  <si>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</si>
  <si>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</si>
  <si>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</si>
  <si>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</si>
  <si>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</si>
  <si>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</si>
  <si>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</si>
  <si>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</si>
  <si>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</si>
  <si>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</si>
  <si>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</si>
  <si>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</si>
  <si>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</si>
  <si>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</si>
  <si>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</si>
  <si>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</si>
  <si>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</si>
  <si>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</si>
  <si>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</si>
  <si>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</si>
  <si>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</si>
  <si>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</si>
  <si>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</si>
  <si>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</si>
  <si>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</si>
  <si>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</si>
  <si>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</si>
  <si>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</si>
  <si>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</si>
  <si>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</si>
  <si>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</si>
  <si>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</si>
  <si>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</si>
  <si>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</si>
  <si>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</si>
  <si>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</si>
  <si>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</si>
  <si>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</si>
  <si>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</si>
  <si>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</si>
  <si>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</si>
  <si>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</si>
  <si>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</si>
  <si>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</si>
  <si>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</si>
  <si>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</si>
  <si>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</si>
  <si>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</si>
  <si>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</si>
  <si>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</si>
  <si>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</si>
  <si>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</si>
  <si>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</si>
  <si>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</si>
  <si>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</si>
  <si>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</si>
  <si>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</si>
  <si>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</si>
  <si>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</si>
  <si>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</si>
  <si>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</si>
  <si>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</si>
  <si>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</si>
  <si>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</si>
  <si>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</si>
  <si>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</si>
  <si>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</si>
  <si>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</si>
  <si>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</si>
  <si>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</si>
  <si>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</si>
  <si>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</si>
  <si>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</si>
  <si>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</si>
  <si>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</si>
  <si>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</si>
  <si>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</si>
  <si>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</si>
  <si>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</si>
  <si>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</si>
  <si>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</si>
  <si>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</si>
  <si>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</si>
  <si>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</si>
  <si>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</si>
  <si>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</si>
  <si>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</si>
  <si>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</si>
  <si>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</si>
  <si>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</si>
  <si>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</si>
  <si>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</si>
  <si>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</si>
  <si>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</si>
  <si>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</si>
  <si>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</si>
  <si>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</si>
  <si>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</si>
  <si>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</si>
  <si>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</si>
  <si>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</si>
  <si>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</si>
  <si>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</si>
  <si>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</si>
  <si>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</si>
  <si>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</si>
  <si>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</si>
  <si>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</si>
  <si>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</si>
  <si>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</si>
  <si>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</si>
  <si>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</si>
  <si>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</si>
  <si>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</si>
  <si>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</si>
  <si>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</si>
  <si>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</si>
  <si>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</si>
  <si>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</si>
  <si>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</si>
  <si>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</si>
  <si>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</si>
  <si>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</si>
  <si>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</si>
  <si>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</si>
  <si>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</si>
  <si>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</si>
  <si>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</si>
  <si>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</si>
  <si>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</si>
  <si>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</si>
  <si>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</si>
  <si>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</si>
  <si>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</si>
  <si>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</si>
  <si>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</si>
  <si>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</si>
  <si>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</si>
  <si>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</si>
  <si>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</si>
  <si>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</si>
  <si>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</si>
  <si>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</si>
  <si>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</si>
  <si>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</si>
  <si>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</si>
  <si>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</si>
  <si>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</si>
  <si>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</si>
  <si>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</si>
  <si>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</si>
  <si>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</si>
  <si>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</si>
  <si>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</si>
  <si>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</si>
  <si>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</si>
  <si>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</si>
  <si>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</si>
  <si>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</si>
  <si>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</si>
  <si>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</si>
  <si>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</si>
  <si>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</si>
  <si>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</si>
  <si>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</si>
  <si>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</si>
  <si>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</si>
  <si>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</si>
  <si>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</si>
  <si>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</si>
  <si>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</si>
  <si>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</si>
  <si>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</si>
  <si>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</si>
  <si>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</si>
  <si>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</si>
  <si>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</si>
  <si>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</si>
  <si>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</si>
  <si>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</si>
  <si>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</si>
  <si>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</si>
  <si>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</si>
  <si>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</si>
  <si>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</si>
  <si>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</si>
  <si>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</si>
  <si>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</si>
  <si>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</si>
  <si>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</si>
  <si>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</si>
  <si>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</si>
  <si>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</si>
  <si>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</si>
  <si>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</si>
  <si>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</si>
  <si>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</si>
  <si>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</si>
  <si>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</si>
  <si>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</si>
  <si>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</si>
  <si>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</si>
  <si>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</si>
  <si>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</si>
  <si>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</si>
  <si>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</si>
  <si>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</si>
  <si>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</si>
  <si>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</si>
  <si>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</si>
  <si>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</si>
  <si>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</si>
  <si>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</si>
  <si>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</si>
  <si>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</si>
  <si>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</si>
  <si>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</si>
  <si>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</si>
  <si>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</si>
  <si>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</si>
  <si>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</si>
  <si>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</si>
  <si>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</si>
  <si>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</si>
  <si>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</si>
  <si>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</si>
  <si>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</si>
  <si>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</si>
  <si>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</si>
  <si>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</si>
  <si>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</si>
  <si>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</si>
  <si>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</si>
  <si>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</si>
  <si>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</si>
  <si>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</si>
  <si>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</si>
  <si>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</si>
  <si>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</si>
  <si>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</si>
  <si>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</si>
  <si>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</si>
  <si>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</si>
  <si>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</si>
  <si>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</si>
  <si>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</si>
  <si>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</si>
  <si>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</si>
  <si>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</si>
  <si>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</si>
  <si>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</si>
  <si>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</si>
  <si>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</si>
  <si>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</si>
  <si>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</si>
  <si>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</si>
  <si>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</si>
  <si>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</si>
  <si>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</si>
  <si>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</si>
  <si>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</si>
  <si>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</si>
  <si>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</si>
  <si>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</si>
  <si>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</si>
  <si>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</si>
  <si>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</si>
  <si>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</si>
  <si>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</si>
  <si>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</si>
  <si>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</si>
  <si>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</si>
  <si>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</si>
  <si>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</si>
  <si>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</si>
  <si>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</si>
  <si>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</si>
  <si>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</si>
  <si>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</si>
  <si>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</si>
  <si>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</si>
  <si>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</si>
  <si>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</si>
  <si>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</si>
  <si>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</si>
  <si>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</si>
  <si>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</si>
  <si>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</si>
  <si>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</si>
  <si>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</si>
  <si>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</si>
  <si>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</si>
  <si>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</si>
  <si>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</si>
  <si>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</si>
  <si>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</si>
  <si>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</si>
  <si>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</si>
  <si>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</si>
  <si>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</si>
  <si>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</si>
  <si>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</si>
  <si>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</si>
  <si>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</si>
  <si>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</si>
  <si>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</si>
  <si>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</si>
  <si>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</si>
  <si>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</si>
  <si>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</si>
  <si>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</si>
  <si>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</si>
  <si>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</si>
  <si>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</si>
  <si>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</si>
  <si>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</si>
  <si>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</si>
  <si>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</si>
  <si>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</si>
  <si>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</si>
  <si>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</si>
  <si>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</si>
  <si>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</si>
  <si>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</si>
  <si>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</si>
  <si>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</si>
  <si>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</si>
  <si>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</si>
  <si>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</si>
  <si>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</si>
  <si>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</si>
  <si>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</si>
  <si>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</si>
  <si>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</si>
  <si>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</si>
  <si>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</si>
  <si>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</si>
  <si>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</si>
  <si>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</si>
  <si>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</si>
  <si>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</si>
  <si>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</si>
  <si>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</si>
  <si>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</si>
  <si>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</si>
  <si>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</si>
  <si>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</si>
  <si>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</si>
  <si>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</si>
  <si>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</si>
  <si>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</si>
  <si>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</si>
  <si>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</si>
  <si>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</si>
  <si>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</si>
  <si>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</si>
  <si>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</si>
  <si>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</si>
  <si>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</si>
  <si>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</si>
  <si>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</si>
  <si>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</si>
  <si>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</si>
  <si>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</si>
  <si>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</si>
  <si>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</si>
  <si>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</si>
  <si>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</si>
  <si>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</si>
  <si>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</si>
  <si>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</si>
  <si>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</si>
  <si>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</si>
  <si>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</si>
  <si>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</si>
  <si>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</si>
  <si>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</si>
  <si>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</si>
  <si>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</si>
  <si>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</si>
  <si>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</si>
  <si>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</si>
  <si>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</si>
  <si>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</si>
  <si>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</si>
  <si>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</si>
  <si>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</si>
  <si>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</si>
  <si>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</si>
  <si>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</si>
  <si>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</si>
  <si>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</si>
  <si>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</si>
  <si>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</si>
  <si>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</si>
  <si>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</si>
  <si>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</si>
  <si>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</si>
  <si>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</si>
  <si>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</si>
  <si>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</si>
  <si>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</si>
  <si>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</si>
  <si>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</si>
  <si>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</si>
  <si>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</si>
  <si>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</si>
  <si>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</si>
  <si>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</si>
  <si>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</si>
  <si>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</si>
  <si>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</si>
  <si>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</si>
  <si>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</si>
  <si>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</si>
  <si>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</si>
  <si>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</si>
  <si>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</si>
  <si>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</si>
  <si>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</si>
  <si>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</si>
  <si>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</si>
  <si>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</si>
  <si>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</si>
  <si>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</si>
  <si>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</si>
  <si>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</si>
  <si>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</si>
  <si>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</si>
  <si>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</si>
  <si>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</si>
  <si>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</si>
  <si>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</si>
  <si>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</si>
  <si>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</si>
  <si>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</si>
  <si>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</si>
  <si>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</si>
  <si>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</si>
  <si>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</si>
  <si>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</si>
  <si>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</si>
  <si>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</si>
  <si>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</si>
  <si>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</si>
  <si>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</si>
  <si>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</si>
  <si>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</si>
  <si>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</si>
  <si>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</si>
  <si>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</si>
  <si>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</si>
  <si>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</si>
  <si>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</si>
  <si>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0736069001</t>
  </si>
  <si>
    <t xml:space="preserve">TGN - RECUPERACION DE CREDITO DS 2979 - MONEDA NACIONAL </t>
  </si>
  <si>
    <t xml:space="preserve">DIRECCION DEL NOTARIADO PLURINACIONAL - CUENTA RECAUDADORA </t>
  </si>
  <si>
    <t xml:space="preserve">DIRNOPLU-CUENTA RECAUDADORA VIA VOLUNTARIA </t>
  </si>
  <si>
    <t xml:space="preserve">EMAPA - CAPTACION DE RECURSOS POR CARTERA </t>
  </si>
  <si>
    <t xml:space="preserve">TGN. MIN.FIN.RECAUDACION IMPUESTOS FORM.811 </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</si>
  <si>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</si>
  <si>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</si>
  <si>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</si>
  <si>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</si>
  <si>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</si>
  <si>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</si>
  <si>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</si>
  <si>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</si>
  <si>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</si>
  <si>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</si>
  <si>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10000026017645</t>
  </si>
  <si>
    <t>SERVICIO DE DESARROLLO DE LAS EMPRESAS PÚB.</t>
  </si>
  <si>
    <t>EMAPA - VENTA PRODUCTOS AGRICOLAS</t>
  </si>
  <si>
    <t>10000041244140</t>
  </si>
  <si>
    <t>MIN. SALUD Y DEPORTES - VENTA DE VALORES FISC. A NIVEL NACIONAL</t>
  </si>
  <si>
    <t>Judith Machicado</t>
  </si>
  <si>
    <t>ARC</t>
  </si>
  <si>
    <t>10000030955576</t>
  </si>
  <si>
    <t>SEDEM-ECEBOL-RECAUDADORA GESTIÓN OPERATIVA</t>
  </si>
  <si>
    <t>10000028449820</t>
  </si>
  <si>
    <t>ASUSS - CUENTA CORRIENTE FISCAL - RECAUDADORA</t>
  </si>
  <si>
    <t>4456069001</t>
  </si>
  <si>
    <t xml:space="preserve">TRANSFERENCIAS -SIN </t>
  </si>
  <si>
    <t>5123069001</t>
  </si>
  <si>
    <t xml:space="preserve">TGN-RECAUDACION AUTORIDAD DE IMPUGNACION TRIBUTARIA </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</si>
  <si>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</si>
  <si>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</si>
  <si>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</si>
  <si>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</si>
  <si>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</si>
  <si>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</si>
  <si>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</si>
  <si>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</si>
  <si>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</si>
  <si>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00099021001 DEPOSITO DE EFECTIVO, DEPOSITANTE: WENDY SHIRLEY GUISBERT SANCHEZ, CONCEPTO: DEPÓSITO POR EXCEDENTE POR TOPE SALARIAL, CUENTA DE DEPOSITO: CUENTA UNICA DEL TESORO</t>
  </si>
  <si>
    <t>00086011101</t>
  </si>
  <si>
    <t>10000047563528</t>
  </si>
  <si>
    <t>SERVICIO DEPARTAMENTAL DE RIEGO - LA PAZ - INGRESOS</t>
  </si>
  <si>
    <t>feb</t>
  </si>
  <si>
    <t>00099021001 DEPOSITO DE EFECTIVO, DEPOSITANTE: LEONCIO FLORES CASTRO, CONCEPTO: PAGO DE COBROS INDEBIDOS, CUENTA DE DEPOSITO: CUENTA UNICA DEL TESORO</t>
  </si>
  <si>
    <t>mar</t>
  </si>
  <si>
    <t>abr</t>
  </si>
  <si>
    <t>00041041001</t>
  </si>
  <si>
    <t>may</t>
  </si>
  <si>
    <t>SERVICIO PLURINACIONAL DE REGISTRO DE COMERCIO</t>
  </si>
  <si>
    <t>Edwin Mamani</t>
  </si>
  <si>
    <t>jun</t>
  </si>
  <si>
    <t>jul</t>
  </si>
  <si>
    <t>ago</t>
  </si>
  <si>
    <t>Instituto Del Seguro Agrario</t>
  </si>
  <si>
    <t>00081011101 DEPOSITO DE EFECTIVO, DEPOSITANTE: MAXIMO ALBERTO PAREDES AVILA, CONCEPTO: DEVOLUCION CNS, CUENTA DE DEPOSITO: CUENTA UNICA DEL TESORO</t>
  </si>
  <si>
    <t>10000033175642</t>
  </si>
  <si>
    <t xml:space="preserve"> MUSERPOL – SERVICIOS VARIOS</t>
  </si>
  <si>
    <t>6675069001</t>
  </si>
  <si>
    <t>TGN ALÍCUOTAS PORCENTUALES A LAS BEBIDAS ALCOHÓLICAS</t>
  </si>
  <si>
    <t>sep</t>
  </si>
  <si>
    <t>Elizabeth Nina</t>
  </si>
  <si>
    <t>Virginia Callisaya</t>
  </si>
  <si>
    <t>Emma Ticonipa</t>
  </si>
  <si>
    <t>Rommel Cuba</t>
  </si>
  <si>
    <t>Jeovana Zabala</t>
  </si>
  <si>
    <t>José Rivas</t>
  </si>
  <si>
    <t>Virginia Huanca</t>
  </si>
  <si>
    <t>Guadalupe Challco</t>
  </si>
  <si>
    <t>Huascar Nova</t>
  </si>
  <si>
    <t>Belén Espejo</t>
  </si>
  <si>
    <t>Jorge Vargas</t>
  </si>
  <si>
    <t>Instituto Gastroenterológico del Bicentenario - Hospital de Cuarto Nivel</t>
  </si>
  <si>
    <t>00221022001 DEPOSITO DE EFECTIVO, DEPOSITANTE: GOLDEN MULE S.A., CONCEPTO: FUERA DE PLAZO, CUENTA DE DEPOSITO: CUENTA UNICA DEL TESORO</t>
  </si>
  <si>
    <t>00081011101 DEPOSITO DE EFECTIVO, DEPOSITANTE: MARIA LUZ SORUCO PORCEL, CONCEPTO: DEVOLUCION DE FONDOS EN AVANCE, CUENTA DE DEPOSITO: CUENTA UNICA DEL TESORO</t>
  </si>
  <si>
    <t>00221022001 DEPOSITO DE EFECTIVO, DEPOSITANTE: GOLDEN MULE SA, CONCEPTO: FUERA DE PLAZO, CUENTA DE DEPOSITO: CUENTA UNICA DEL TESORO</t>
  </si>
  <si>
    <t>10000003575830</t>
  </si>
  <si>
    <t>MSD - BONO MADRE NIÑO-NIÑA JUANA AZURDUY</t>
  </si>
  <si>
    <t>10000006036425</t>
  </si>
  <si>
    <t xml:space="preserve">MTEPS - INGRESOS </t>
  </si>
  <si>
    <t>10000061759608</t>
  </si>
  <si>
    <t>EMAPA-COMERCIALIZACIÓN DE PRODUCTOS COMISADOS</t>
  </si>
  <si>
    <t>0728069001</t>
  </si>
  <si>
    <t>RECAUDACION ADUNAERA</t>
  </si>
  <si>
    <t>6499069001</t>
  </si>
  <si>
    <t>TGN SANCIONES INTERNACION O SALIDA - DIVISAS</t>
  </si>
  <si>
    <t>6734069001</t>
  </si>
  <si>
    <t>TGN PROGR.SANEAMIENTO LEGAL VEHIC.AUTOMT</t>
  </si>
  <si>
    <t>6461069001</t>
  </si>
  <si>
    <t>SIN-REGALIAS MINERAS INGRESOS PROPIOS</t>
  </si>
  <si>
    <t>oct</t>
  </si>
  <si>
    <t>10000004676009</t>
  </si>
  <si>
    <t>LOTERIA NACIONAL DE BENEFICIENCIA Y SALUBRIDAD</t>
  </si>
  <si>
    <t>00099021001 DEPOSITO DE EFECTIVO, DEPOSITANTE: JEANNETH MIRIAM ZARATE RADA, CONCEPTO: REEMBOLSO DE BECA OTORGADO POR EL MINISTERIO DE EDUCACION, CUENTA DE DEPOSITO: CUENTA UNICA DEL TESORO</t>
  </si>
  <si>
    <t>00155012001 DEPOSITO DE EFECTIVO, DEPOSITANTE: RAMIRO JAIME AVILES NOVILLO, CONCEPTO: PROCESOS DE CONTRATACION Y PAGOS REALIZADOS PARA EL SERVICIO DE ARRENDAMIENTO DE LAS OFICINAS, CUENTA DE DEPOSITO: CUENTA UNICA DEL TESORO</t>
  </si>
  <si>
    <t>nov</t>
  </si>
  <si>
    <t>No asignado</t>
  </si>
  <si>
    <t>(Todos)</t>
  </si>
  <si>
    <t>00221012001 DEPOSITO DE EFECTIVO, DEPOSITANTE: COMPAÑIA MINERA HORIZONTE, CONCEPTO: M02 FUERA DE PLAZO, CUENTA DE DEPOSITO: CUENTA UNICA DEL TESORO</t>
  </si>
  <si>
    <t>00221012001 DEPOSITO DE EFECTIVO, DEPOSITANTE: COMPAÑIA MINERA HORIZONTE, CONCEPTO: M02 FUERA DE PLAZO CON SANCION, CUENTA DE DEPOSITO: CUENTA UNICA DEL TESORO</t>
  </si>
  <si>
    <t>NUMERO DE LIBRETA CUT: 00283012001 OPERACIÓN E18 TRANSFERENCIA DEL SISTEMA FINANCIERO POR CUENTA DE TERCEROS A LA CUT SOL. ESC. DE ALMACENERA BOLIVIANA S.A.</t>
  </si>
  <si>
    <t>00081011101 DEPOSITO DE EFECTIVO, DEPOSITANTE: ROCIO MONTERO CEREZO, CONCEPTO: DEPÓSITO POR EXTRAVIO DE CREDENCIAL OFICIAL, CUENTA DE DEPOSITO: CUENTA UNICA DEL TESORO</t>
  </si>
  <si>
    <t>00099021001 DEPOSITO DE EFECTIVO, DEPOSITANTE: LUIS ALBERTO CABEZAS LLUSCO, CONCEPTO: PAGO DE ENERGIA ELECTRICA, CUENTA DE DEPOSITO: CUENTA UNICA DEL TESORO</t>
  </si>
  <si>
    <t>00221022001 DEPOSITO DE EFECTIVO, DEPOSITANTE: MINDEPO SRL, CONCEPTO: OPERACIONES FUERA DE PLAZO, CUENTA DE DEPOSITO: CUENTA UNICA DEL TESORO</t>
  </si>
  <si>
    <t>00046171101 DEPOSITO DE EFECTIVO, DEPOSITANTE: BIOPRO BOLIVIA S.R.L., CONCEPTO: SANCION PECUNIARIA, CUENTA DE DEPOSITO: CUENTA UNICA DEL TESORO</t>
  </si>
  <si>
    <t>00099021001 DEPOSITO DE EFECTIVO, DEPOSITANTE: CLAUDIA JANETH LIMACHI NINA, CONCEPTO: DEVOLUCION DE BECA DE ESTUDIO CONTRATO GFSU-009/2017 DE EX BECARIA CLAUDIA JANETH LIMACHI NINA, CUENTA DE DEPOSITO: CUENTA UNICA DEL TESORO</t>
  </si>
  <si>
    <t>00099021001 DEPOSITO DE EFECTIVO, DEPOSITANTE: LUIS ANDRES MOLLERICON TITIRICO, CONCEPTO: DEV. DE EX-BECARIO LUIS ANDRES MOLLERICON TITIRICO CONTRATO DGSE-014/2018, CUENTA DE DEPOSITO: CUENTA UNICA DEL TESORO</t>
  </si>
  <si>
    <t>00099021001 DEPOSITO DE EFECTIVO, DEPOSITANTE: JUSTA MENDOZA DE CARVAJAL, CONCEPTO: DEVOLUCION DE RETROACTIVO, CUENTA DE DEPOSITO: CUENTA UNICA DEL TESORO</t>
  </si>
  <si>
    <t>00046171101 DEPOSITO DE EFECTIVO, DEPOSITANTE: LHUMAT RYT, CONCEPTO: SANCION PECUNIARIA, CUENTA DE DEPOSITO: CUENTA UNICA DEL TESORO</t>
  </si>
  <si>
    <t>00046171101 DEPOSITO DE EFECTIVO, DEPOSITANTE: LIIVER HOUSE DENTAL MEDICAL S.R.L., CONCEPTO: SANCION PECUNIARIA, CUENTA DE DEPOSITO: CUENTA UNICA DEL TESORO</t>
  </si>
  <si>
    <t>00099021001 DEPOSITO DE EFECTIVO, DEPOSITANTE: CECILIA ALEJANDRA RIOS TERAN, CONCEPTO: RESTITUCION PROGRAMA 100 BECAS DE ESTUDIO PARA LA SOBERANIA CIENTIFICA Y TECNOLOGIA, CUENTA DE DEPOSITO: CUENTA UNICA DEL TESORO</t>
  </si>
  <si>
    <t>00046171101 DEPOSITO DE EFECTIVO, DEPOSITANTE: OXICLEAN AIR LIFE LTDA, CONCEPTO: PAGO DE MULTA, CUENTA DE DEPOSITO: CUENTA UNICA DEL TESORO</t>
  </si>
  <si>
    <t>00221022001 DEPOSITO DE EFECTIVO, DEPOSITANTE: GOLDENHOPE S.R.L., CONCEPTO: FUERA DE PLAZO, CUENTA DE DEPOSITO: CUENTA UNICA DEL TESORO</t>
  </si>
  <si>
    <t>00221022001 DEPOSITO DE EFECTIVO, DEPOSITANTE: GOLDENHOPE S.R.L., CONCEPTO: SANCION FUERA DE PLAZO, CUENTA DE DEPOSITO: CUENTA UNICA DEL TESORO</t>
  </si>
  <si>
    <t>00221022001 DEPOSITO DE EFECTIVO, DEPOSITANTE: SAN LUCAS S.A., CONCEPTO: FUERA DE PLAZO, CUENTA DE DEPOSITO: CUENTA UNICA DEL TESORO</t>
  </si>
  <si>
    <t>00099021001 DEPOSITO DE EFECTIVO, DEPOSITANTE: WENDY MARIN MENDOZA, CONCEPTO: DEVOLUCION, CUENTA DE DEPOSITO: CUENTA UNICA DEL TESORO</t>
  </si>
  <si>
    <t>00133012001 DEPOSITO DE EFECTIVO, DEPOSITANTE: AMILCAR VALENCIA CABALLERO, CONCEPTO: SALDO PREMIO MENOR SORTEO MUJER PILAR DE VIDA - TARIJA, CUENTA DE DEPOSITO: CUENTA UNICA DEL TESORO</t>
  </si>
  <si>
    <t>00010011102 DEPOSITO DE EFECTIVO, DEPOSITANTE: YHAMILA MAYDE QUISPE MAMANI, CONCEPTO: RECAUDACION TIMBRES, CUENTA DE DEPOSITO: CUENTA UNICA DEL TESORO EN DOLARES AMERICANOS</t>
  </si>
  <si>
    <t>00066047005</t>
  </si>
  <si>
    <t>00066031025</t>
  </si>
  <si>
    <t>Ministerio de Turismo Sostenible, Culturas, Folklore y Gastronomía</t>
  </si>
  <si>
    <t>10000028355910</t>
  </si>
  <si>
    <t>EEPB - RECURSOS ESPECÍFICOS POR VENTA DE SERVICIOS</t>
  </si>
  <si>
    <t>Créditos por SWIFT</t>
  </si>
  <si>
    <t>CORRESPONDIENTE AL PERIODO DE ENERO DE 2026</t>
  </si>
  <si>
    <t>ACTUALIZADO AL : 05 de febrero de 2026 Hrs. 14:01</t>
  </si>
  <si>
    <t>O23614500002</t>
  </si>
  <si>
    <t>O23614570002</t>
  </si>
  <si>
    <t>O23614790002</t>
  </si>
  <si>
    <t>O23614800002</t>
  </si>
  <si>
    <t>O23614830002</t>
  </si>
  <si>
    <t>O23614990002</t>
  </si>
  <si>
    <t>O23615010002</t>
  </si>
  <si>
    <t>O23615070002</t>
  </si>
  <si>
    <t>O23615190002</t>
  </si>
  <si>
    <t>O23615330002</t>
  </si>
  <si>
    <t>O23615350002</t>
  </si>
  <si>
    <t>O23615360002</t>
  </si>
  <si>
    <t>O23615740002</t>
  </si>
  <si>
    <t>Ministerio de Desarrollo Productivo, Rural y Agua</t>
  </si>
  <si>
    <t>O23616160002</t>
  </si>
  <si>
    <t>O23616170002</t>
  </si>
  <si>
    <t>O23616340002</t>
  </si>
  <si>
    <t>O23616350002</t>
  </si>
  <si>
    <t>B23614550002</t>
  </si>
  <si>
    <t>B23615100002</t>
  </si>
  <si>
    <t>B23615260002</t>
  </si>
  <si>
    <t>B23615340002</t>
  </si>
  <si>
    <t>B23615420002</t>
  </si>
  <si>
    <t>B23615470002</t>
  </si>
  <si>
    <t>B23615500002</t>
  </si>
  <si>
    <t>B23615520002</t>
  </si>
  <si>
    <t>B23615540002</t>
  </si>
  <si>
    <t>B23615720002</t>
  </si>
  <si>
    <t>B23615750002</t>
  </si>
  <si>
    <t>B23615800002</t>
  </si>
  <si>
    <t>B23615820002</t>
  </si>
  <si>
    <t>B23615860002</t>
  </si>
  <si>
    <t>B23615890002</t>
  </si>
  <si>
    <t>B23615930002</t>
  </si>
  <si>
    <t>Q23523450002</t>
  </si>
  <si>
    <t>Q23526590002</t>
  </si>
  <si>
    <t>Q23527560002</t>
  </si>
  <si>
    <t>Q23527650002</t>
  </si>
  <si>
    <t>Q23527660002</t>
  </si>
  <si>
    <t>G34300030004</t>
  </si>
  <si>
    <t>G34300020004</t>
  </si>
  <si>
    <t>G34300000004</t>
  </si>
  <si>
    <t>G34300010004</t>
  </si>
  <si>
    <t>G34300030005</t>
  </si>
  <si>
    <t>Q23528590002</t>
  </si>
  <si>
    <t>S11460300001</t>
  </si>
  <si>
    <t>G34301540003</t>
  </si>
  <si>
    <t>G34302930001</t>
  </si>
  <si>
    <t>G34302950001</t>
  </si>
  <si>
    <t>G34302950003</t>
  </si>
  <si>
    <t>S11460580001</t>
  </si>
  <si>
    <t>S11460500001</t>
  </si>
  <si>
    <t>S11460430001</t>
  </si>
  <si>
    <t>G34304110005</t>
  </si>
  <si>
    <t>G34304110004</t>
  </si>
  <si>
    <t>G34303750001</t>
  </si>
  <si>
    <t>S11460320003</t>
  </si>
  <si>
    <t>S11460340003</t>
  </si>
  <si>
    <t>S11460400001</t>
  </si>
  <si>
    <t>S11460400004</t>
  </si>
  <si>
    <t>S11460420001</t>
  </si>
  <si>
    <t>S11460420004</t>
  </si>
  <si>
    <t>S11460510001</t>
  </si>
  <si>
    <t>S11460480003</t>
  </si>
  <si>
    <t>S11460610001</t>
  </si>
  <si>
    <t>S11460410003</t>
  </si>
  <si>
    <t>O23617780002</t>
  </si>
  <si>
    <t>O23617830002</t>
  </si>
  <si>
    <t>O23617890002</t>
  </si>
  <si>
    <t>O23618070002</t>
  </si>
  <si>
    <t>O23618090002</t>
  </si>
  <si>
    <t>O23618100002</t>
  </si>
  <si>
    <t>O23618550002</t>
  </si>
  <si>
    <t>O23618810002</t>
  </si>
  <si>
    <t>O23618650002</t>
  </si>
  <si>
    <t>O23618820002</t>
  </si>
  <si>
    <t>O23618910002</t>
  </si>
  <si>
    <t>O23618930002</t>
  </si>
  <si>
    <t>O23618990002</t>
  </si>
  <si>
    <t>O23619190002</t>
  </si>
  <si>
    <t>O23619430002</t>
  </si>
  <si>
    <t>O23619440002</t>
  </si>
  <si>
    <t>O23619460002</t>
  </si>
  <si>
    <t>O23619470002</t>
  </si>
  <si>
    <t>O23619670002</t>
  </si>
  <si>
    <t>B23618000002</t>
  </si>
  <si>
    <t>B23618360002</t>
  </si>
  <si>
    <t>B23618480002</t>
  </si>
  <si>
    <t>B23618590002</t>
  </si>
  <si>
    <t>B23618600002</t>
  </si>
  <si>
    <t>B23618620002</t>
  </si>
  <si>
    <t>B23618740002</t>
  </si>
  <si>
    <t>B23618760002</t>
  </si>
  <si>
    <t>B23618770002</t>
  </si>
  <si>
    <t>S11461050001</t>
  </si>
  <si>
    <t>Q23534470002</t>
  </si>
  <si>
    <t>Q23534490002</t>
  </si>
  <si>
    <t>Q23534520002</t>
  </si>
  <si>
    <t>S11461010001</t>
  </si>
  <si>
    <t>S11461060001</t>
  </si>
  <si>
    <t>S11461070001</t>
  </si>
  <si>
    <t>S11461180003</t>
  </si>
  <si>
    <t>S11461080001</t>
  </si>
  <si>
    <t>S11461000001</t>
  </si>
  <si>
    <t>S11460970001</t>
  </si>
  <si>
    <t>G34316630002</t>
  </si>
  <si>
    <t>G34316640001</t>
  </si>
  <si>
    <t>G34318080003</t>
  </si>
  <si>
    <t>S11461240003</t>
  </si>
  <si>
    <t>S11461270002</t>
  </si>
  <si>
    <t>G34318090003</t>
  </si>
  <si>
    <t>G34318110001</t>
  </si>
  <si>
    <t>S11461330003</t>
  </si>
  <si>
    <t>O23621200002</t>
  </si>
  <si>
    <t>O23621250002</t>
  </si>
  <si>
    <t>O23621290002</t>
  </si>
  <si>
    <t>O23621260002</t>
  </si>
  <si>
    <t>O23621270002</t>
  </si>
  <si>
    <t>O23621280002</t>
  </si>
  <si>
    <t>O23621300002</t>
  </si>
  <si>
    <t>O23621310002</t>
  </si>
  <si>
    <t>O23621320002</t>
  </si>
  <si>
    <t>O23621330002</t>
  </si>
  <si>
    <t>O23621340002</t>
  </si>
  <si>
    <t>O23621350002</t>
  </si>
  <si>
    <t>O23621370002</t>
  </si>
  <si>
    <t>O23621400002</t>
  </si>
  <si>
    <t>O23621420002</t>
  </si>
  <si>
    <t>O23621430002</t>
  </si>
  <si>
    <t>O23621440002</t>
  </si>
  <si>
    <t>O23621450002</t>
  </si>
  <si>
    <t>O23621470002</t>
  </si>
  <si>
    <t>O23621480002</t>
  </si>
  <si>
    <t>O23621490002</t>
  </si>
  <si>
    <t>O23621510002</t>
  </si>
  <si>
    <t>O23621520002</t>
  </si>
  <si>
    <t>O23621530002</t>
  </si>
  <si>
    <t>O23621590002</t>
  </si>
  <si>
    <t>O23621550002</t>
  </si>
  <si>
    <t>O23621560002</t>
  </si>
  <si>
    <t>O23621580002</t>
  </si>
  <si>
    <t>O23621600002</t>
  </si>
  <si>
    <t>O23621610002</t>
  </si>
  <si>
    <t>O23621620002</t>
  </si>
  <si>
    <t>O23621630002</t>
  </si>
  <si>
    <t>O23621650002</t>
  </si>
  <si>
    <t>O23621660002</t>
  </si>
  <si>
    <t>O23621680002</t>
  </si>
  <si>
    <t>O23621690002</t>
  </si>
  <si>
    <t>O23621700002</t>
  </si>
  <si>
    <t>O23621710002</t>
  </si>
  <si>
    <t>O23621720002</t>
  </si>
  <si>
    <t>O23621730002</t>
  </si>
  <si>
    <t>O23621740002</t>
  </si>
  <si>
    <t>O23621750002</t>
  </si>
  <si>
    <t>O23621770002</t>
  </si>
  <si>
    <t>O23621790002</t>
  </si>
  <si>
    <t>O23621800002</t>
  </si>
  <si>
    <t>O23621810002</t>
  </si>
  <si>
    <t>O23621820002</t>
  </si>
  <si>
    <t>O23621870002</t>
  </si>
  <si>
    <t>O23621830002</t>
  </si>
  <si>
    <t>O23621840002</t>
  </si>
  <si>
    <t>O23621850002</t>
  </si>
  <si>
    <t>O23622020002</t>
  </si>
  <si>
    <t>O23622060002</t>
  </si>
  <si>
    <t>O23622310002</t>
  </si>
  <si>
    <t>O23622070002</t>
  </si>
  <si>
    <t>O23622250002</t>
  </si>
  <si>
    <t>O23622270002</t>
  </si>
  <si>
    <t>O23622330002</t>
  </si>
  <si>
    <t>O23622350002</t>
  </si>
  <si>
    <t>O23622360002</t>
  </si>
  <si>
    <t>O23622370002</t>
  </si>
  <si>
    <t>O23622380002</t>
  </si>
  <si>
    <t>O23622560002</t>
  </si>
  <si>
    <t>O23622960002</t>
  </si>
  <si>
    <t>O23623260002</t>
  </si>
  <si>
    <t>B23621960002</t>
  </si>
  <si>
    <t>B23621970002</t>
  </si>
  <si>
    <t>B23621990002</t>
  </si>
  <si>
    <t>B23622150002</t>
  </si>
  <si>
    <t>B23622180002</t>
  </si>
  <si>
    <t>B23622620002</t>
  </si>
  <si>
    <t>B23622630002</t>
  </si>
  <si>
    <t>G34327060002</t>
  </si>
  <si>
    <t>Q23541880002</t>
  </si>
  <si>
    <t>Q23541890002</t>
  </si>
  <si>
    <t>Q23541910002</t>
  </si>
  <si>
    <t>G34327070001</t>
  </si>
  <si>
    <t>G34328440003</t>
  </si>
  <si>
    <t>G34328450003</t>
  </si>
  <si>
    <t>G34328460003</t>
  </si>
  <si>
    <t>S11461520001</t>
  </si>
  <si>
    <t>S11461520004</t>
  </si>
  <si>
    <t>S11461560003</t>
  </si>
  <si>
    <t>G34332780004</t>
  </si>
  <si>
    <t>G34332780005</t>
  </si>
  <si>
    <t>G34332800001</t>
  </si>
  <si>
    <t>O23624830002</t>
  </si>
  <si>
    <t>O23624840002</t>
  </si>
  <si>
    <t>O23624850002</t>
  </si>
  <si>
    <t>O23624860002</t>
  </si>
  <si>
    <t>O23625020002</t>
  </si>
  <si>
    <t>O23625030002</t>
  </si>
  <si>
    <t>O23625080002</t>
  </si>
  <si>
    <t>O23625110002</t>
  </si>
  <si>
    <t>O23625210002</t>
  </si>
  <si>
    <t>O23625350002</t>
  </si>
  <si>
    <t>O23625500002</t>
  </si>
  <si>
    <t>O23625650002</t>
  </si>
  <si>
    <t>O23625730002</t>
  </si>
  <si>
    <t>O23626070002</t>
  </si>
  <si>
    <t>O23625990002</t>
  </si>
  <si>
    <t>O23626060002</t>
  </si>
  <si>
    <t>O23626080002</t>
  </si>
  <si>
    <t>B23624870002</t>
  </si>
  <si>
    <t>B23624900002</t>
  </si>
  <si>
    <t>B23624920002</t>
  </si>
  <si>
    <t>B23624930002</t>
  </si>
  <si>
    <t>B23625370002</t>
  </si>
  <si>
    <t>B23625440002</t>
  </si>
  <si>
    <t>B23625450002</t>
  </si>
  <si>
    <t>B23625460002</t>
  </si>
  <si>
    <t>B23625480002</t>
  </si>
  <si>
    <t>B23625490002</t>
  </si>
  <si>
    <t>B23625570002</t>
  </si>
  <si>
    <t>B23625510002</t>
  </si>
  <si>
    <t>B23625520002</t>
  </si>
  <si>
    <t>B23625550002</t>
  </si>
  <si>
    <t>B23625580002</t>
  </si>
  <si>
    <t>F0032466</t>
  </si>
  <si>
    <t>G34342470002</t>
  </si>
  <si>
    <t>G34342490002</t>
  </si>
  <si>
    <t>Q23551910002</t>
  </si>
  <si>
    <t>G34342480001</t>
  </si>
  <si>
    <t>G34342500001</t>
  </si>
  <si>
    <t>Q23552310002</t>
  </si>
  <si>
    <t>Q23552400002</t>
  </si>
  <si>
    <t>Q23552410002</t>
  </si>
  <si>
    <t>Q23552420002</t>
  </si>
  <si>
    <t>Q23552440002</t>
  </si>
  <si>
    <t>Q23552450002</t>
  </si>
  <si>
    <t>G34345290002</t>
  </si>
  <si>
    <t>F0032468</t>
  </si>
  <si>
    <t>S11462710001</t>
  </si>
  <si>
    <t>S11462660004</t>
  </si>
  <si>
    <t>S11462570001</t>
  </si>
  <si>
    <t>S11462570004</t>
  </si>
  <si>
    <t>S11462590001</t>
  </si>
  <si>
    <t>S11462590004</t>
  </si>
  <si>
    <t>S11462660001</t>
  </si>
  <si>
    <t>S11462780003</t>
  </si>
  <si>
    <t>S11462910001</t>
  </si>
  <si>
    <t>O23627740002</t>
  </si>
  <si>
    <t>O23627970002</t>
  </si>
  <si>
    <t>O23628090002</t>
  </si>
  <si>
    <t>O23628110002</t>
  </si>
  <si>
    <t>O23628120002</t>
  </si>
  <si>
    <t>O23628130002</t>
  </si>
  <si>
    <t>O23628200002</t>
  </si>
  <si>
    <t>O23628270002</t>
  </si>
  <si>
    <t>O23628400002</t>
  </si>
  <si>
    <t>O23628420002</t>
  </si>
  <si>
    <t>O23628430002</t>
  </si>
  <si>
    <t>O23628440002</t>
  </si>
  <si>
    <t>O23628450002</t>
  </si>
  <si>
    <t>O23628520002</t>
  </si>
  <si>
    <t>O23628460002</t>
  </si>
  <si>
    <t>O23628470002</t>
  </si>
  <si>
    <t>O23628500002</t>
  </si>
  <si>
    <t>O23628530002</t>
  </si>
  <si>
    <t>O23628550002</t>
  </si>
  <si>
    <t>O23628570002</t>
  </si>
  <si>
    <t>O23628650002</t>
  </si>
  <si>
    <t>O23628660002</t>
  </si>
  <si>
    <t>O23628760002</t>
  </si>
  <si>
    <t>O23628730002</t>
  </si>
  <si>
    <t>O23628740002</t>
  </si>
  <si>
    <t>O23628750002</t>
  </si>
  <si>
    <t>O23628780002</t>
  </si>
  <si>
    <t>O23628810002</t>
  </si>
  <si>
    <t>O23628850002</t>
  </si>
  <si>
    <t>O23628960002</t>
  </si>
  <si>
    <t>O23628900002</t>
  </si>
  <si>
    <t>O23628950002</t>
  </si>
  <si>
    <t>O23629120002</t>
  </si>
  <si>
    <t>O23629130002</t>
  </si>
  <si>
    <t>O23629140002</t>
  </si>
  <si>
    <t>O23629150002</t>
  </si>
  <si>
    <t>O23629160002</t>
  </si>
  <si>
    <t>O23629170002</t>
  </si>
  <si>
    <t>O23629190002</t>
  </si>
  <si>
    <t>O23629370002</t>
  </si>
  <si>
    <t>O23629200002</t>
  </si>
  <si>
    <t>O23629210002</t>
  </si>
  <si>
    <t>O23629360002</t>
  </si>
  <si>
    <t>O23629380002</t>
  </si>
  <si>
    <t>O23629390002</t>
  </si>
  <si>
    <t>O23629400002</t>
  </si>
  <si>
    <t>O23629420002</t>
  </si>
  <si>
    <t>O23629430002</t>
  </si>
  <si>
    <t>O23629440002</t>
  </si>
  <si>
    <t>O23629560002</t>
  </si>
  <si>
    <t>O23629600002</t>
  </si>
  <si>
    <t>O23629630002</t>
  </si>
  <si>
    <t>B23628250002</t>
  </si>
  <si>
    <t>B23628390002</t>
  </si>
  <si>
    <t>B23628410002</t>
  </si>
  <si>
    <t>B23628590002</t>
  </si>
  <si>
    <t>G34361580002</t>
  </si>
  <si>
    <t>Q23561060002</t>
  </si>
  <si>
    <t>Q23561410002</t>
  </si>
  <si>
    <t>Q23561460002</t>
  </si>
  <si>
    <t>Q23561480002</t>
  </si>
  <si>
    <t>Q23561500002</t>
  </si>
  <si>
    <t>Q23561510002</t>
  </si>
  <si>
    <t>G34361590001</t>
  </si>
  <si>
    <t>S11463100002</t>
  </si>
  <si>
    <t>G34361610001</t>
  </si>
  <si>
    <t>F0032479</t>
  </si>
  <si>
    <t>G34365170001</t>
  </si>
  <si>
    <t>G34365790001</t>
  </si>
  <si>
    <t>O23631280002</t>
  </si>
  <si>
    <t>O23631240002</t>
  </si>
  <si>
    <t>O23631330002</t>
  </si>
  <si>
    <t>O23631340002</t>
  </si>
  <si>
    <t>O23631350002</t>
  </si>
  <si>
    <t>O23631360002</t>
  </si>
  <si>
    <t>O23631510002</t>
  </si>
  <si>
    <t>O23631570002</t>
  </si>
  <si>
    <t>O23631580002</t>
  </si>
  <si>
    <t>O23631600002</t>
  </si>
  <si>
    <t>O23631610002</t>
  </si>
  <si>
    <t>O23631620002</t>
  </si>
  <si>
    <t>O23631630002</t>
  </si>
  <si>
    <t>O23631640002</t>
  </si>
  <si>
    <t>O23631650002</t>
  </si>
  <si>
    <t>O23631770002</t>
  </si>
  <si>
    <t>O23631790002</t>
  </si>
  <si>
    <t>O23631830002</t>
  </si>
  <si>
    <t>O23632110002</t>
  </si>
  <si>
    <t>O23632120002</t>
  </si>
  <si>
    <t>O23632130002</t>
  </si>
  <si>
    <t>O23632150002</t>
  </si>
  <si>
    <t>O23632170002</t>
  </si>
  <si>
    <t>O23632190002</t>
  </si>
  <si>
    <t>O23632220002</t>
  </si>
  <si>
    <t>O23632250002</t>
  </si>
  <si>
    <t>O23632280002</t>
  </si>
  <si>
    <t>O23632290002</t>
  </si>
  <si>
    <t>O23632300002</t>
  </si>
  <si>
    <t>O23632310002</t>
  </si>
  <si>
    <t>O23632320002</t>
  </si>
  <si>
    <t>O23632330002</t>
  </si>
  <si>
    <t>O23632350002</t>
  </si>
  <si>
    <t>O23632360002</t>
  </si>
  <si>
    <t>O23632370002</t>
  </si>
  <si>
    <t>O23632380002</t>
  </si>
  <si>
    <t>O23632400002</t>
  </si>
  <si>
    <t>O23632410002</t>
  </si>
  <si>
    <t>O23632510002</t>
  </si>
  <si>
    <t>O23632550002</t>
  </si>
  <si>
    <t>O23632660002</t>
  </si>
  <si>
    <t>O23632740002</t>
  </si>
  <si>
    <t>O23632760002</t>
  </si>
  <si>
    <t>O23632770002</t>
  </si>
  <si>
    <t>O23632780002</t>
  </si>
  <si>
    <t>O23632790002</t>
  </si>
  <si>
    <t>O23632800002</t>
  </si>
  <si>
    <t>O23632840002</t>
  </si>
  <si>
    <t>O23632850002</t>
  </si>
  <si>
    <t>O23632970002</t>
  </si>
  <si>
    <t>O23632940002</t>
  </si>
  <si>
    <t>O23632950002</t>
  </si>
  <si>
    <t>O23632980002</t>
  </si>
  <si>
    <t>B23631170002</t>
  </si>
  <si>
    <t>B23631760002</t>
  </si>
  <si>
    <t>B23631820002</t>
  </si>
  <si>
    <t>B23631860002</t>
  </si>
  <si>
    <t>B23631940002</t>
  </si>
  <si>
    <t>B23631990002</t>
  </si>
  <si>
    <t>B23632000002</t>
  </si>
  <si>
    <t>B23632030002</t>
  </si>
  <si>
    <t>B23632040002</t>
  </si>
  <si>
    <t>G34374630002</t>
  </si>
  <si>
    <t>G34374650002</t>
  </si>
  <si>
    <t>G34374640001</t>
  </si>
  <si>
    <t>G34374660001</t>
  </si>
  <si>
    <t>Q23568100002</t>
  </si>
  <si>
    <t>Q23568140002</t>
  </si>
  <si>
    <t>Q23568490002</t>
  </si>
  <si>
    <t>Q23568500002</t>
  </si>
  <si>
    <t>Q23568530002</t>
  </si>
  <si>
    <t>Q23568570002</t>
  </si>
  <si>
    <t>S11463490001</t>
  </si>
  <si>
    <t>G34379490001</t>
  </si>
  <si>
    <t>G34381110001</t>
  </si>
  <si>
    <t>G34381130001</t>
  </si>
  <si>
    <t>G34382520001</t>
  </si>
  <si>
    <t>S11463680004</t>
  </si>
  <si>
    <t>S11463650001</t>
  </si>
  <si>
    <t>S11463650004</t>
  </si>
  <si>
    <t>S11463680001</t>
  </si>
  <si>
    <t>O23634500002</t>
  </si>
  <si>
    <t>O23634510002</t>
  </si>
  <si>
    <t>O23634520002</t>
  </si>
  <si>
    <t>O23634530002</t>
  </si>
  <si>
    <t>O23634680002</t>
  </si>
  <si>
    <t>O23634720002</t>
  </si>
  <si>
    <t>O23634750002</t>
  </si>
  <si>
    <t>O23634870002</t>
  </si>
  <si>
    <t>O23634940002</t>
  </si>
  <si>
    <t>O23634990002</t>
  </si>
  <si>
    <t>O23635000002</t>
  </si>
  <si>
    <t>O23635020002</t>
  </si>
  <si>
    <t>O23635030002</t>
  </si>
  <si>
    <t>O23635040002</t>
  </si>
  <si>
    <t>O23635050002</t>
  </si>
  <si>
    <t>O23635060002</t>
  </si>
  <si>
    <t>O23635080002</t>
  </si>
  <si>
    <t>O23635290002</t>
  </si>
  <si>
    <t>O23635300002</t>
  </si>
  <si>
    <t>O23635320002</t>
  </si>
  <si>
    <t>O23635390002</t>
  </si>
  <si>
    <t>O23635350002</t>
  </si>
  <si>
    <t>O23635360002</t>
  </si>
  <si>
    <t>O23635380002</t>
  </si>
  <si>
    <t>O23635400002</t>
  </si>
  <si>
    <t>O23635420002</t>
  </si>
  <si>
    <t>O23635430002</t>
  </si>
  <si>
    <t>O23635440002</t>
  </si>
  <si>
    <t>O23635450002</t>
  </si>
  <si>
    <t>O23635460002</t>
  </si>
  <si>
    <t>O23635480002</t>
  </si>
  <si>
    <t>O23635510002</t>
  </si>
  <si>
    <t>O23635560002</t>
  </si>
  <si>
    <t>O23635570002</t>
  </si>
  <si>
    <t>O23635670002</t>
  </si>
  <si>
    <t>O23635790002</t>
  </si>
  <si>
    <t>O23635870002</t>
  </si>
  <si>
    <t>O23635880002</t>
  </si>
  <si>
    <t>O23635930002</t>
  </si>
  <si>
    <t>B23634730002</t>
  </si>
  <si>
    <t>B23635310002</t>
  </si>
  <si>
    <t>B23635340002</t>
  </si>
  <si>
    <t>Q23577540002</t>
  </si>
  <si>
    <t>Q23577680002</t>
  </si>
  <si>
    <t>Q23577690002</t>
  </si>
  <si>
    <t>Q23577700002</t>
  </si>
  <si>
    <t>Q23577720002</t>
  </si>
  <si>
    <t>Q23577730002</t>
  </si>
  <si>
    <t>Q23577740002</t>
  </si>
  <si>
    <t>G34393930002</t>
  </si>
  <si>
    <t>G34393950002</t>
  </si>
  <si>
    <t>G34393940001</t>
  </si>
  <si>
    <t>G34393960001</t>
  </si>
  <si>
    <t>G34393980001</t>
  </si>
  <si>
    <t>S11463820001</t>
  </si>
  <si>
    <t>S11463820004</t>
  </si>
  <si>
    <t>G34396820002</t>
  </si>
  <si>
    <t>G34396830001</t>
  </si>
  <si>
    <t>G34396810001</t>
  </si>
  <si>
    <t>O23637930002</t>
  </si>
  <si>
    <t>O23637810002</t>
  </si>
  <si>
    <t>O23637820002</t>
  </si>
  <si>
    <t>O23637940002</t>
  </si>
  <si>
    <t>O23638040002</t>
  </si>
  <si>
    <t>O23638070002</t>
  </si>
  <si>
    <t>O23638090002</t>
  </si>
  <si>
    <t>O23638110002</t>
  </si>
  <si>
    <t>O23638120002</t>
  </si>
  <si>
    <t>O23638130002</t>
  </si>
  <si>
    <t>O23638440002</t>
  </si>
  <si>
    <t>O23638460002</t>
  </si>
  <si>
    <t>O23638500002</t>
  </si>
  <si>
    <t>O23638560002</t>
  </si>
  <si>
    <t>O23638570002</t>
  </si>
  <si>
    <t>O23638580002</t>
  </si>
  <si>
    <t>O23638590002</t>
  </si>
  <si>
    <t>O23638720002</t>
  </si>
  <si>
    <t>O23638730002</t>
  </si>
  <si>
    <t>O23638750002</t>
  </si>
  <si>
    <t>O23638770002</t>
  </si>
  <si>
    <t>O23638780002</t>
  </si>
  <si>
    <t>O23638830002</t>
  </si>
  <si>
    <t>O23638910002</t>
  </si>
  <si>
    <t>B23638180002</t>
  </si>
  <si>
    <t>B23638290002</t>
  </si>
  <si>
    <t>B23638310002</t>
  </si>
  <si>
    <t>B23638330002</t>
  </si>
  <si>
    <t>B23638350002</t>
  </si>
  <si>
    <t>B23638360002</t>
  </si>
  <si>
    <t>B23638380002</t>
  </si>
  <si>
    <t>O23639000002</t>
  </si>
  <si>
    <t>O23639060002</t>
  </si>
  <si>
    <t>O23639070002</t>
  </si>
  <si>
    <t>O23639080002</t>
  </si>
  <si>
    <t>O23639090002</t>
  </si>
  <si>
    <t>O23639100002</t>
  </si>
  <si>
    <t>O23639110002</t>
  </si>
  <si>
    <t>O23639120002</t>
  </si>
  <si>
    <t>O23639130002</t>
  </si>
  <si>
    <t>O23639140002</t>
  </si>
  <si>
    <t>O23639170002</t>
  </si>
  <si>
    <t>O23639180002</t>
  </si>
  <si>
    <t>O23639190002</t>
  </si>
  <si>
    <t>G34403210003</t>
  </si>
  <si>
    <t>G34403220003</t>
  </si>
  <si>
    <t>Q23581570002</t>
  </si>
  <si>
    <t>G34407540003</t>
  </si>
  <si>
    <t>Q23582890002</t>
  </si>
  <si>
    <t>Q23582900002</t>
  </si>
  <si>
    <t>Q23584530002</t>
  </si>
  <si>
    <t>Q23584780002</t>
  </si>
  <si>
    <t>Q23584790002</t>
  </si>
  <si>
    <t>S11464690003</t>
  </si>
  <si>
    <t>S11464620003</t>
  </si>
  <si>
    <t>S11464680003</t>
  </si>
  <si>
    <t>O23640620002</t>
  </si>
  <si>
    <t>O23640630002</t>
  </si>
  <si>
    <t>O23640640002</t>
  </si>
  <si>
    <t>O23640790002</t>
  </si>
  <si>
    <t>O23640850002</t>
  </si>
  <si>
    <t>O23640870002</t>
  </si>
  <si>
    <t>O23640950002</t>
  </si>
  <si>
    <t>O23641090002</t>
  </si>
  <si>
    <t>O23641110002</t>
  </si>
  <si>
    <t>O23641170002</t>
  </si>
  <si>
    <t>O23641190002</t>
  </si>
  <si>
    <t>O23641200002</t>
  </si>
  <si>
    <t>O23641210002</t>
  </si>
  <si>
    <t>O23641220002</t>
  </si>
  <si>
    <t>O23641230002</t>
  </si>
  <si>
    <t>O23641240002</t>
  </si>
  <si>
    <t>O23641250002</t>
  </si>
  <si>
    <t>O23641260002</t>
  </si>
  <si>
    <t>O23641290002</t>
  </si>
  <si>
    <t>O23641270002</t>
  </si>
  <si>
    <t>O23641280002</t>
  </si>
  <si>
    <t>O23641300002</t>
  </si>
  <si>
    <t>O23641310002</t>
  </si>
  <si>
    <t>O23641330002</t>
  </si>
  <si>
    <t>O23641340002</t>
  </si>
  <si>
    <t>O23641350002</t>
  </si>
  <si>
    <t>O23641360002</t>
  </si>
  <si>
    <t>O23641530002</t>
  </si>
  <si>
    <t>O23641540002</t>
  </si>
  <si>
    <t>O23641550002</t>
  </si>
  <si>
    <t>O23641570002</t>
  </si>
  <si>
    <t>O23641590002</t>
  </si>
  <si>
    <t>O23641600002</t>
  </si>
  <si>
    <t>O23641610002</t>
  </si>
  <si>
    <t>O23641620002</t>
  </si>
  <si>
    <t>O23641670002</t>
  </si>
  <si>
    <t>O23641700002</t>
  </si>
  <si>
    <t>O23641710002</t>
  </si>
  <si>
    <t>O23641910002</t>
  </si>
  <si>
    <t>O23641760002</t>
  </si>
  <si>
    <t>O23641890002</t>
  </si>
  <si>
    <t>O23641900002</t>
  </si>
  <si>
    <t>O23641930002</t>
  </si>
  <si>
    <t>O23641980002</t>
  </si>
  <si>
    <t>O23642030002</t>
  </si>
  <si>
    <t>O23642100002</t>
  </si>
  <si>
    <t>O23642260002</t>
  </si>
  <si>
    <t>O23642380002</t>
  </si>
  <si>
    <t>O23642420002</t>
  </si>
  <si>
    <t>B23640810002</t>
  </si>
  <si>
    <t>B23640830002</t>
  </si>
  <si>
    <t>B23640860002</t>
  </si>
  <si>
    <t>B23641130002</t>
  </si>
  <si>
    <t>B23641140002</t>
  </si>
  <si>
    <t>B23641160002</t>
  </si>
  <si>
    <t>B23641180002</t>
  </si>
  <si>
    <t>Q23592150002</t>
  </si>
  <si>
    <t>Q23592160002</t>
  </si>
  <si>
    <t>Q23592170002</t>
  </si>
  <si>
    <t>Q23592180002</t>
  </si>
  <si>
    <t>Q23592350002</t>
  </si>
  <si>
    <t>Q23592370002</t>
  </si>
  <si>
    <t>Q23592390002</t>
  </si>
  <si>
    <t>G34429090003</t>
  </si>
  <si>
    <t>G34430620002</t>
  </si>
  <si>
    <t>F0032572</t>
  </si>
  <si>
    <t>S11465370003</t>
  </si>
  <si>
    <t>S11465360003</t>
  </si>
  <si>
    <t>S11465140003</t>
  </si>
  <si>
    <t>G34430630001</t>
  </si>
  <si>
    <t>G34430610003</t>
  </si>
  <si>
    <t>G34430600003</t>
  </si>
  <si>
    <t>G34430590003</t>
  </si>
  <si>
    <t>G34430580003</t>
  </si>
  <si>
    <t>G34430570003</t>
  </si>
  <si>
    <t>G34430560003</t>
  </si>
  <si>
    <t>G34429250003</t>
  </si>
  <si>
    <t>G34429240003</t>
  </si>
  <si>
    <t>G34429230003</t>
  </si>
  <si>
    <t>G34429210003</t>
  </si>
  <si>
    <t>G34429200003</t>
  </si>
  <si>
    <t>G34429190003</t>
  </si>
  <si>
    <t>G34429180003</t>
  </si>
  <si>
    <t>G34429150001</t>
  </si>
  <si>
    <t>G34429130001</t>
  </si>
  <si>
    <t>G34430640003</t>
  </si>
  <si>
    <t>G34430650003</t>
  </si>
  <si>
    <t>G34430660003</t>
  </si>
  <si>
    <t>G34430670003</t>
  </si>
  <si>
    <t>S11465390003</t>
  </si>
  <si>
    <t>S11465400003</t>
  </si>
  <si>
    <t>G34431230003</t>
  </si>
  <si>
    <t>S11465420003</t>
  </si>
  <si>
    <t>S11465410003</t>
  </si>
  <si>
    <t>O23644080002</t>
  </si>
  <si>
    <t>O23644190002</t>
  </si>
  <si>
    <t>O23644210002</t>
  </si>
  <si>
    <t>O23644240002</t>
  </si>
  <si>
    <t>O23644260002</t>
  </si>
  <si>
    <t>O23644270002</t>
  </si>
  <si>
    <t>O23644310002</t>
  </si>
  <si>
    <t>O23644340002</t>
  </si>
  <si>
    <t>O23644350002</t>
  </si>
  <si>
    <t>O23644360002</t>
  </si>
  <si>
    <t>O23644370002</t>
  </si>
  <si>
    <t>O23644560002</t>
  </si>
  <si>
    <t>O23644630002</t>
  </si>
  <si>
    <t>O23644710002</t>
  </si>
  <si>
    <t>O23644760002</t>
  </si>
  <si>
    <t>O23644920002</t>
  </si>
  <si>
    <t>O23644960002</t>
  </si>
  <si>
    <t>O23644970002</t>
  </si>
  <si>
    <t>O23644980002</t>
  </si>
  <si>
    <t>O23644990002</t>
  </si>
  <si>
    <t>O23645100002</t>
  </si>
  <si>
    <t>O23645110002</t>
  </si>
  <si>
    <t>O23645130002</t>
  </si>
  <si>
    <t>O23645150002</t>
  </si>
  <si>
    <t>O23645210002</t>
  </si>
  <si>
    <t>O23645230002</t>
  </si>
  <si>
    <t>O23645280002</t>
  </si>
  <si>
    <t>O23645290002</t>
  </si>
  <si>
    <t>O23645300002</t>
  </si>
  <si>
    <t>O23645310002</t>
  </si>
  <si>
    <t>O23645330002</t>
  </si>
  <si>
    <t>O23645340002</t>
  </si>
  <si>
    <t>O23645350002</t>
  </si>
  <si>
    <t>O23645370002</t>
  </si>
  <si>
    <t>O23645360002</t>
  </si>
  <si>
    <t>O23645450002</t>
  </si>
  <si>
    <t>O23645460002</t>
  </si>
  <si>
    <t>O23645470002</t>
  </si>
  <si>
    <t>O23645500002</t>
  </si>
  <si>
    <t>B23644050002</t>
  </si>
  <si>
    <t>B23643830002</t>
  </si>
  <si>
    <t>B23644030002</t>
  </si>
  <si>
    <t>B23644070002</t>
  </si>
  <si>
    <t>B23644090002</t>
  </si>
  <si>
    <t>B23644400002</t>
  </si>
  <si>
    <t>B23644450002</t>
  </si>
  <si>
    <t>B23644480002</t>
  </si>
  <si>
    <t>B23644490002</t>
  </si>
  <si>
    <t>B23644740002</t>
  </si>
  <si>
    <t>Q23598770002</t>
  </si>
  <si>
    <t>J06653570002</t>
  </si>
  <si>
    <t>Q23601310002</t>
  </si>
  <si>
    <t>Q23601340002</t>
  </si>
  <si>
    <t>Q23601360002</t>
  </si>
  <si>
    <t>Q23601370002</t>
  </si>
  <si>
    <t>Q23601410002</t>
  </si>
  <si>
    <t>Q23601430002</t>
  </si>
  <si>
    <t>Q23601620002</t>
  </si>
  <si>
    <t>Q23601440002</t>
  </si>
  <si>
    <t>Q23601450002</t>
  </si>
  <si>
    <t>Q23601600002</t>
  </si>
  <si>
    <t>Q23601630002</t>
  </si>
  <si>
    <t>Q23601980002</t>
  </si>
  <si>
    <t>Q23602120002</t>
  </si>
  <si>
    <t>Q23602170002</t>
  </si>
  <si>
    <t>G34444070004</t>
  </si>
  <si>
    <t>G34444230002</t>
  </si>
  <si>
    <t>Q23602450002</t>
  </si>
  <si>
    <t>G34444120004</t>
  </si>
  <si>
    <t>G34444130004</t>
  </si>
  <si>
    <t>G34444140004</t>
  </si>
  <si>
    <t>G34444160004</t>
  </si>
  <si>
    <t>G34444220001</t>
  </si>
  <si>
    <t>G34444240001</t>
  </si>
  <si>
    <t>G34444280001</t>
  </si>
  <si>
    <t>G34445790002</t>
  </si>
  <si>
    <t>G34445780001</t>
  </si>
  <si>
    <t>G34445800001</t>
  </si>
  <si>
    <t>S11469150001</t>
  </si>
  <si>
    <t>S11467500003</t>
  </si>
  <si>
    <t>O23647340002</t>
  </si>
  <si>
    <t>O23647350002</t>
  </si>
  <si>
    <t>O23647360002</t>
  </si>
  <si>
    <t>O23647470002</t>
  </si>
  <si>
    <t>O23647620002</t>
  </si>
  <si>
    <t>O23647590002</t>
  </si>
  <si>
    <t>O23647600002</t>
  </si>
  <si>
    <t>O23647610002</t>
  </si>
  <si>
    <t>O23647630002</t>
  </si>
  <si>
    <t>O23647900002</t>
  </si>
  <si>
    <t>O23648070002</t>
  </si>
  <si>
    <t>O23648270002</t>
  </si>
  <si>
    <t>O23648320002</t>
  </si>
  <si>
    <t>O23648350002</t>
  </si>
  <si>
    <t>O23648370002</t>
  </si>
  <si>
    <t>O23648380002</t>
  </si>
  <si>
    <t>O23648390002</t>
  </si>
  <si>
    <t>O23648400002</t>
  </si>
  <si>
    <t>O23648410002</t>
  </si>
  <si>
    <t>O23648420002</t>
  </si>
  <si>
    <t>O23648440002</t>
  </si>
  <si>
    <t>O23648450002</t>
  </si>
  <si>
    <t>O23648460002</t>
  </si>
  <si>
    <t>O23648470002</t>
  </si>
  <si>
    <t>O23648480002</t>
  </si>
  <si>
    <t>O23648490002</t>
  </si>
  <si>
    <t>O23648520002</t>
  </si>
  <si>
    <t>O23648530002</t>
  </si>
  <si>
    <t>O23648580002</t>
  </si>
  <si>
    <t>O23648540002</t>
  </si>
  <si>
    <t>O23648550002</t>
  </si>
  <si>
    <t>O23648560002</t>
  </si>
  <si>
    <t>O23648600002</t>
  </si>
  <si>
    <t>O23648610002</t>
  </si>
  <si>
    <t>O23648620002</t>
  </si>
  <si>
    <t>O23648630002</t>
  </si>
  <si>
    <t>O23648640002</t>
  </si>
  <si>
    <t>O23648710002</t>
  </si>
  <si>
    <t>O23648660002</t>
  </si>
  <si>
    <t>O23648680002</t>
  </si>
  <si>
    <t>O23648700002</t>
  </si>
  <si>
    <t>O23648730002</t>
  </si>
  <si>
    <t>B23647530002</t>
  </si>
  <si>
    <t>B23647690002</t>
  </si>
  <si>
    <t>B23647710002</t>
  </si>
  <si>
    <t>B23647730002</t>
  </si>
  <si>
    <t>B23647740002</t>
  </si>
  <si>
    <t>B23647750002</t>
  </si>
  <si>
    <t>B23647760002</t>
  </si>
  <si>
    <t>B23647770002</t>
  </si>
  <si>
    <t>B23647780002</t>
  </si>
  <si>
    <t>B23647790002</t>
  </si>
  <si>
    <t>B23647800002</t>
  </si>
  <si>
    <t>B23647810002</t>
  </si>
  <si>
    <t>B23647820002</t>
  </si>
  <si>
    <t>B23647830002</t>
  </si>
  <si>
    <t>B23647840002</t>
  </si>
  <si>
    <t>B23647870002</t>
  </si>
  <si>
    <t>O23648880002</t>
  </si>
  <si>
    <t>O23648900002</t>
  </si>
  <si>
    <t>O23648920002</t>
  </si>
  <si>
    <t>O23648940002</t>
  </si>
  <si>
    <t>O23648950002</t>
  </si>
  <si>
    <t>J06653930002</t>
  </si>
  <si>
    <t>J06653940002</t>
  </si>
  <si>
    <t>F0032608</t>
  </si>
  <si>
    <t>G34462130001</t>
  </si>
  <si>
    <t>S11469410003</t>
  </si>
  <si>
    <t>S11469440003</t>
  </si>
  <si>
    <t>S11469720002</t>
  </si>
  <si>
    <t>S11469610002</t>
  </si>
  <si>
    <t>O23650480002</t>
  </si>
  <si>
    <t>O23650530002</t>
  </si>
  <si>
    <t>O23650540002</t>
  </si>
  <si>
    <t>O23650670002</t>
  </si>
  <si>
    <t>O23650680002</t>
  </si>
  <si>
    <t>O23650700002</t>
  </si>
  <si>
    <t>O23650720002</t>
  </si>
  <si>
    <t>O23650810002</t>
  </si>
  <si>
    <t>O23650980002</t>
  </si>
  <si>
    <t>O23651000002</t>
  </si>
  <si>
    <t>O23651020002</t>
  </si>
  <si>
    <t>O23651030002</t>
  </si>
  <si>
    <t>O23651130002</t>
  </si>
  <si>
    <t>O23651250002</t>
  </si>
  <si>
    <t>O23651270002</t>
  </si>
  <si>
    <t>O23651290002</t>
  </si>
  <si>
    <t>O23651320002</t>
  </si>
  <si>
    <t>O23651330002</t>
  </si>
  <si>
    <t>O23651350002</t>
  </si>
  <si>
    <t>O23651390002</t>
  </si>
  <si>
    <t>O23651610002</t>
  </si>
  <si>
    <t>O23651620002</t>
  </si>
  <si>
    <t>O23651630002</t>
  </si>
  <si>
    <t>O23651720002</t>
  </si>
  <si>
    <t>O23651740002</t>
  </si>
  <si>
    <t>O23651750002</t>
  </si>
  <si>
    <t>O23651760002</t>
  </si>
  <si>
    <t>O23651790002</t>
  </si>
  <si>
    <t>O23651810002</t>
  </si>
  <si>
    <t>B23650780002</t>
  </si>
  <si>
    <t>B23650800002</t>
  </si>
  <si>
    <t>B23650870002</t>
  </si>
  <si>
    <t>B23650880002</t>
  </si>
  <si>
    <t>B23650890002</t>
  </si>
  <si>
    <t>B23650910002</t>
  </si>
  <si>
    <t>B23650920002</t>
  </si>
  <si>
    <t>B23650930002</t>
  </si>
  <si>
    <t>B23650940002</t>
  </si>
  <si>
    <t>B23650950002</t>
  </si>
  <si>
    <t>B23650960002</t>
  </si>
  <si>
    <t>B23650970002</t>
  </si>
  <si>
    <t>B23650990002</t>
  </si>
  <si>
    <t>B23651010002</t>
  </si>
  <si>
    <t>B23651100002</t>
  </si>
  <si>
    <t>B23651140002</t>
  </si>
  <si>
    <t>B23651150002</t>
  </si>
  <si>
    <t>B23651160002</t>
  </si>
  <si>
    <t>G34473400003</t>
  </si>
  <si>
    <t>G34473380003</t>
  </si>
  <si>
    <t>Q23614740002</t>
  </si>
  <si>
    <t>Q23614760002</t>
  </si>
  <si>
    <t>Q23614800002</t>
  </si>
  <si>
    <t>G34473490003</t>
  </si>
  <si>
    <t>G34475030002</t>
  </si>
  <si>
    <t>G34475040001</t>
  </si>
  <si>
    <t>G34477980001</t>
  </si>
  <si>
    <t>G34477960001</t>
  </si>
  <si>
    <t>G34477990002</t>
  </si>
  <si>
    <t>G34478000001</t>
  </si>
  <si>
    <t>G34478200004</t>
  </si>
  <si>
    <t>G34478210004</t>
  </si>
  <si>
    <t>G34478220004</t>
  </si>
  <si>
    <t>G34478230004</t>
  </si>
  <si>
    <t>G34478240003</t>
  </si>
  <si>
    <t>J06655750002</t>
  </si>
  <si>
    <t>G34480320001</t>
  </si>
  <si>
    <t>S11470540002</t>
  </si>
  <si>
    <t>S11470540001</t>
  </si>
  <si>
    <t>S11470560001</t>
  </si>
  <si>
    <t>S11470640001</t>
  </si>
  <si>
    <t>O23653720002</t>
  </si>
  <si>
    <t>O23653770002</t>
  </si>
  <si>
    <t>O23653900002</t>
  </si>
  <si>
    <t>O23653960002</t>
  </si>
  <si>
    <t>O23654030002</t>
  </si>
  <si>
    <t>O23654200002</t>
  </si>
  <si>
    <t>O23654250002</t>
  </si>
  <si>
    <t>O23654320002</t>
  </si>
  <si>
    <t>O23654340002</t>
  </si>
  <si>
    <t>O23654360002</t>
  </si>
  <si>
    <t>O23654370002</t>
  </si>
  <si>
    <t>O23654380002</t>
  </si>
  <si>
    <t>O23654410002</t>
  </si>
  <si>
    <t>O23654420002</t>
  </si>
  <si>
    <t>O23654430002</t>
  </si>
  <si>
    <t>O23654480002</t>
  </si>
  <si>
    <t>O23654440002</t>
  </si>
  <si>
    <t>O23654460002</t>
  </si>
  <si>
    <t>O23654470002</t>
  </si>
  <si>
    <t>O23654490002</t>
  </si>
  <si>
    <t>O23654500002</t>
  </si>
  <si>
    <t>O23654510002</t>
  </si>
  <si>
    <t>O23654580002</t>
  </si>
  <si>
    <t>O23654630002</t>
  </si>
  <si>
    <t>O23654840002</t>
  </si>
  <si>
    <t>O23654850002</t>
  </si>
  <si>
    <t>O23654900002</t>
  </si>
  <si>
    <t>O23654980002</t>
  </si>
  <si>
    <t>B23653470002</t>
  </si>
  <si>
    <t>B23653480002</t>
  </si>
  <si>
    <t>B23653510002</t>
  </si>
  <si>
    <t>B23653520002</t>
  </si>
  <si>
    <t>B23653610002</t>
  </si>
  <si>
    <t>B23653650002</t>
  </si>
  <si>
    <t>B23653660002</t>
  </si>
  <si>
    <t>B23653690002</t>
  </si>
  <si>
    <t>B23653700002</t>
  </si>
  <si>
    <t>B23653810002</t>
  </si>
  <si>
    <t>B23653820002</t>
  </si>
  <si>
    <t>B23653830002</t>
  </si>
  <si>
    <t>B23653890002</t>
  </si>
  <si>
    <t>B23653840002</t>
  </si>
  <si>
    <t>B23653850002</t>
  </si>
  <si>
    <t>B23653880002</t>
  </si>
  <si>
    <t>B23654040002</t>
  </si>
  <si>
    <t>B23654060002</t>
  </si>
  <si>
    <t>B23654080002</t>
  </si>
  <si>
    <t>B23654110002</t>
  </si>
  <si>
    <t>B23654120002</t>
  </si>
  <si>
    <t>B23654150002</t>
  </si>
  <si>
    <t>B23654210002</t>
  </si>
  <si>
    <t>B23654220002</t>
  </si>
  <si>
    <t>B23654230002</t>
  </si>
  <si>
    <t>B23654240002</t>
  </si>
  <si>
    <t>B23654280002</t>
  </si>
  <si>
    <t>B23654310002</t>
  </si>
  <si>
    <t>B23654330002</t>
  </si>
  <si>
    <t>G34487480001</t>
  </si>
  <si>
    <t>G34489080003</t>
  </si>
  <si>
    <t>G34487510003</t>
  </si>
  <si>
    <t>G34490690002</t>
  </si>
  <si>
    <t>G34490670001</t>
  </si>
  <si>
    <t>G34490700001</t>
  </si>
  <si>
    <t>S11470990003</t>
  </si>
  <si>
    <t>G34492330003</t>
  </si>
  <si>
    <t>Q23625310002</t>
  </si>
  <si>
    <t>Q23625320002</t>
  </si>
  <si>
    <t>Q23625370002</t>
  </si>
  <si>
    <t>Q23625380002</t>
  </si>
  <si>
    <t>Q23625420002</t>
  </si>
  <si>
    <t>G34495480001</t>
  </si>
  <si>
    <t>G34495500001</t>
  </si>
  <si>
    <t>S11471310003</t>
  </si>
  <si>
    <t>S11471340003</t>
  </si>
  <si>
    <t>S11471290003</t>
  </si>
  <si>
    <t>S11471300003</t>
  </si>
  <si>
    <t>S11471330003</t>
  </si>
  <si>
    <t>G34495520001</t>
  </si>
  <si>
    <t>J06655770002</t>
  </si>
  <si>
    <t>F0032690</t>
  </si>
  <si>
    <t>G34497030003</t>
  </si>
  <si>
    <t>S11471350001</t>
  </si>
  <si>
    <t>S11471450003</t>
  </si>
  <si>
    <t>S11471460003</t>
  </si>
  <si>
    <t>S11471590003</t>
  </si>
  <si>
    <t>S11471470003</t>
  </si>
  <si>
    <t>S11471540001</t>
  </si>
  <si>
    <t>S11471560003</t>
  </si>
  <si>
    <t>S11471600003</t>
  </si>
  <si>
    <t>O23657060002</t>
  </si>
  <si>
    <t>O23657230002</t>
  </si>
  <si>
    <t>O23657560002</t>
  </si>
  <si>
    <t>O23657580002</t>
  </si>
  <si>
    <t>O23657690002</t>
  </si>
  <si>
    <t>O23657740002</t>
  </si>
  <si>
    <t>O23657750002</t>
  </si>
  <si>
    <t>O23657890002</t>
  </si>
  <si>
    <t>O23657950002</t>
  </si>
  <si>
    <t>O23657960002</t>
  </si>
  <si>
    <t>O23657970002</t>
  </si>
  <si>
    <t>O23658000002</t>
  </si>
  <si>
    <t>O23658010002</t>
  </si>
  <si>
    <t>O23658090002</t>
  </si>
  <si>
    <t>O23658110002</t>
  </si>
  <si>
    <t>O23658120002</t>
  </si>
  <si>
    <t>O23658180002</t>
  </si>
  <si>
    <t>O23658210002</t>
  </si>
  <si>
    <t>O23658220002</t>
  </si>
  <si>
    <t>O23658230002</t>
  </si>
  <si>
    <t>O23658240002</t>
  </si>
  <si>
    <t>O23658250002</t>
  </si>
  <si>
    <t>O23658270002</t>
  </si>
  <si>
    <t>B23656830002</t>
  </si>
  <si>
    <t>B23656840002</t>
  </si>
  <si>
    <t>B23656850002</t>
  </si>
  <si>
    <t>B23656860002</t>
  </si>
  <si>
    <t>B23656870002</t>
  </si>
  <si>
    <t>B23656880002</t>
  </si>
  <si>
    <t>B23656900002</t>
  </si>
  <si>
    <t>B23656910002</t>
  </si>
  <si>
    <t>B23656920002</t>
  </si>
  <si>
    <t>B23656950002</t>
  </si>
  <si>
    <t>B23656960002</t>
  </si>
  <si>
    <t>B23656970002</t>
  </si>
  <si>
    <t>B23656980002</t>
  </si>
  <si>
    <t>B23656990002</t>
  </si>
  <si>
    <t>B23657000002</t>
  </si>
  <si>
    <t>B23657010002</t>
  </si>
  <si>
    <t>B23657020002</t>
  </si>
  <si>
    <t>B23657040002</t>
  </si>
  <si>
    <t>B23657050002</t>
  </si>
  <si>
    <t>B23657070002</t>
  </si>
  <si>
    <t>B23657080002</t>
  </si>
  <si>
    <t>B23657090002</t>
  </si>
  <si>
    <t>B23657100002</t>
  </si>
  <si>
    <t>B23657150002</t>
  </si>
  <si>
    <t>B23657110002</t>
  </si>
  <si>
    <t>B23657130002</t>
  </si>
  <si>
    <t>B23657140002</t>
  </si>
  <si>
    <t>B23657160002</t>
  </si>
  <si>
    <t>B23657170002</t>
  </si>
  <si>
    <t>B23657180002</t>
  </si>
  <si>
    <t>B23657190002</t>
  </si>
  <si>
    <t>B23657200002</t>
  </si>
  <si>
    <t>B23657210002</t>
  </si>
  <si>
    <t>B23657220002</t>
  </si>
  <si>
    <t>B23657240002</t>
  </si>
  <si>
    <t>B23657250002</t>
  </si>
  <si>
    <t>B23657260002</t>
  </si>
  <si>
    <t>B23657270002</t>
  </si>
  <si>
    <t>B23657290002</t>
  </si>
  <si>
    <t>B23657310002</t>
  </si>
  <si>
    <t>B23657500002</t>
  </si>
  <si>
    <t>B23657510002</t>
  </si>
  <si>
    <t>B23657520002</t>
  </si>
  <si>
    <t>B23657530002</t>
  </si>
  <si>
    <t>B23657550002</t>
  </si>
  <si>
    <t>B23657660002</t>
  </si>
  <si>
    <t>Q23632780002</t>
  </si>
  <si>
    <t>Q23632800002</t>
  </si>
  <si>
    <t>Q23632810002</t>
  </si>
  <si>
    <t>Q23632820002</t>
  </si>
  <si>
    <t>Q23632850002</t>
  </si>
  <si>
    <t>F0032712</t>
  </si>
  <si>
    <t>F0032716</t>
  </si>
  <si>
    <t>S11472080003</t>
  </si>
  <si>
    <t>S11472070003</t>
  </si>
  <si>
    <t>G34513880001</t>
  </si>
  <si>
    <t>G34513860001</t>
  </si>
  <si>
    <t>S11472180003</t>
  </si>
  <si>
    <t>S11472150003</t>
  </si>
  <si>
    <t>S11472140001</t>
  </si>
  <si>
    <t>S11472170003</t>
  </si>
  <si>
    <t>S11472140004</t>
  </si>
  <si>
    <t>O23659820002</t>
  </si>
  <si>
    <t>O23659950002</t>
  </si>
  <si>
    <t>O23660010002</t>
  </si>
  <si>
    <t>O23660060002</t>
  </si>
  <si>
    <t>O23660080002</t>
  </si>
  <si>
    <t>O23660280002</t>
  </si>
  <si>
    <t>O23660420002</t>
  </si>
  <si>
    <t>O23660460002</t>
  </si>
  <si>
    <t>O23660810002</t>
  </si>
  <si>
    <t>O23660940002</t>
  </si>
  <si>
    <t>O23661130002</t>
  </si>
  <si>
    <t>O23661170002</t>
  </si>
  <si>
    <t>O23661220002</t>
  </si>
  <si>
    <t>B23660120002</t>
  </si>
  <si>
    <t>B23660140002</t>
  </si>
  <si>
    <t>B23660150002</t>
  </si>
  <si>
    <t>B23660500002</t>
  </si>
  <si>
    <t>B23660510002</t>
  </si>
  <si>
    <t>B23660530002</t>
  </si>
  <si>
    <t>B23660550002</t>
  </si>
  <si>
    <t>B23660560002</t>
  </si>
  <si>
    <t>B23660570002</t>
  </si>
  <si>
    <t>B23660580002</t>
  </si>
  <si>
    <t>B23660590002</t>
  </si>
  <si>
    <t>B23660600002</t>
  </si>
  <si>
    <t>G34524800003</t>
  </si>
  <si>
    <t>G34524810003</t>
  </si>
  <si>
    <t>G34526380003</t>
  </si>
  <si>
    <t>G34526390003</t>
  </si>
  <si>
    <t>G34526400003</t>
  </si>
  <si>
    <t>J06658670002</t>
  </si>
  <si>
    <t>J06658680002</t>
  </si>
  <si>
    <t>G34526410003</t>
  </si>
  <si>
    <t>G34526460003</t>
  </si>
  <si>
    <t>G34526420003</t>
  </si>
  <si>
    <t>G34526430003</t>
  </si>
  <si>
    <t>G34526450003</t>
  </si>
  <si>
    <t>G34526470003</t>
  </si>
  <si>
    <t>G34526480003</t>
  </si>
  <si>
    <t>G34526490003</t>
  </si>
  <si>
    <t>G34526500003</t>
  </si>
  <si>
    <t>G34526510003</t>
  </si>
  <si>
    <t>G34526520003</t>
  </si>
  <si>
    <t>G34526530003</t>
  </si>
  <si>
    <t>G34526550003</t>
  </si>
  <si>
    <t>G34526560003</t>
  </si>
  <si>
    <t>G34526570003</t>
  </si>
  <si>
    <t>G34526580003</t>
  </si>
  <si>
    <t>G34526590003</t>
  </si>
  <si>
    <t>G34526600003</t>
  </si>
  <si>
    <t>Q23641070002</t>
  </si>
  <si>
    <t>J06658720002</t>
  </si>
  <si>
    <t>J06658730002</t>
  </si>
  <si>
    <t>J06658740002</t>
  </si>
  <si>
    <t>J06658760002</t>
  </si>
  <si>
    <t>J06658790002</t>
  </si>
  <si>
    <t>J06658810002</t>
  </si>
  <si>
    <t>J06658820002</t>
  </si>
  <si>
    <t>J06658840002</t>
  </si>
  <si>
    <t>J06658850002</t>
  </si>
  <si>
    <t>G34531680003</t>
  </si>
  <si>
    <t>G34533360001</t>
  </si>
  <si>
    <t>S11472710001</t>
  </si>
  <si>
    <t>F0032745</t>
  </si>
  <si>
    <t>S11472950003</t>
  </si>
  <si>
    <t>S11472930003</t>
  </si>
  <si>
    <t>S11472980003</t>
  </si>
  <si>
    <t>S11473010003</t>
  </si>
  <si>
    <t>S11473030003</t>
  </si>
  <si>
    <t>S11473040003</t>
  </si>
  <si>
    <t>S11473050003</t>
  </si>
  <si>
    <t>S11473100001</t>
  </si>
  <si>
    <t>S11472970003</t>
  </si>
  <si>
    <t>S11472920003</t>
  </si>
  <si>
    <t>S11472940003</t>
  </si>
  <si>
    <t>S11472960003</t>
  </si>
  <si>
    <t>S11473120003</t>
  </si>
  <si>
    <t>S11473020003</t>
  </si>
  <si>
    <t>S11473060003</t>
  </si>
  <si>
    <t>S11473070003</t>
  </si>
  <si>
    <t>S11472990003</t>
  </si>
  <si>
    <t>O23663170002</t>
  </si>
  <si>
    <t>O23663190002</t>
  </si>
  <si>
    <t>O23663200002</t>
  </si>
  <si>
    <t>O23663220002</t>
  </si>
  <si>
    <t>O23663560002</t>
  </si>
  <si>
    <t>O23663570002</t>
  </si>
  <si>
    <t>O23663580002</t>
  </si>
  <si>
    <t>O23663590002</t>
  </si>
  <si>
    <t>O23663600002</t>
  </si>
  <si>
    <t>O23663650002</t>
  </si>
  <si>
    <t>O23663660002</t>
  </si>
  <si>
    <t>O23663710002</t>
  </si>
  <si>
    <t>O23663730002</t>
  </si>
  <si>
    <t>O23663740002</t>
  </si>
  <si>
    <t>O23663750002</t>
  </si>
  <si>
    <t>O23663940002</t>
  </si>
  <si>
    <t>O23663970002</t>
  </si>
  <si>
    <t>O23663850002</t>
  </si>
  <si>
    <t>O23663860002</t>
  </si>
  <si>
    <t>O23663870002</t>
  </si>
  <si>
    <t>O23663880002</t>
  </si>
  <si>
    <t>O23663890002</t>
  </si>
  <si>
    <t>O23663900002</t>
  </si>
  <si>
    <t>O23663910002</t>
  </si>
  <si>
    <t>O23663920002</t>
  </si>
  <si>
    <t>O23664020002</t>
  </si>
  <si>
    <t>O23664040002</t>
  </si>
  <si>
    <t>O23664050002</t>
  </si>
  <si>
    <t>O23664060002</t>
  </si>
  <si>
    <t>O23664070002</t>
  </si>
  <si>
    <t>B23663370002</t>
  </si>
  <si>
    <t>B23663380002</t>
  </si>
  <si>
    <t>B23663390002</t>
  </si>
  <si>
    <t>B23663400002</t>
  </si>
  <si>
    <t>B23663410002</t>
  </si>
  <si>
    <t>B23663430002</t>
  </si>
  <si>
    <t>Q23649060002</t>
  </si>
  <si>
    <t>Q23651370002</t>
  </si>
  <si>
    <t>S11473770003</t>
  </si>
  <si>
    <t>G34549760003</t>
  </si>
  <si>
    <t>S11473620002</t>
  </si>
  <si>
    <t>S11473840003</t>
  </si>
  <si>
    <t>G34555240002</t>
  </si>
  <si>
    <t>G34555250002</t>
  </si>
  <si>
    <t>F0032766</t>
  </si>
  <si>
    <t>S11473860003</t>
  </si>
  <si>
    <t>S11474010001</t>
  </si>
  <si>
    <t>S11474060003</t>
  </si>
  <si>
    <t>S11474070003</t>
  </si>
  <si>
    <t>S11474080003</t>
  </si>
  <si>
    <t>S11474100003</t>
  </si>
  <si>
    <t>J06659960002</t>
  </si>
  <si>
    <t>J06659970002</t>
  </si>
  <si>
    <t>J06659990002</t>
  </si>
  <si>
    <t>J06660020002</t>
  </si>
  <si>
    <t>J06660030002</t>
  </si>
  <si>
    <t>J06660050002</t>
  </si>
  <si>
    <t>J06660070002</t>
  </si>
  <si>
    <t>J06660100002</t>
  </si>
  <si>
    <t>J06660110002</t>
  </si>
  <si>
    <t>J06660130002</t>
  </si>
  <si>
    <t>J06660140002</t>
  </si>
  <si>
    <t>J06660160002</t>
  </si>
  <si>
    <t>J06660180002</t>
  </si>
  <si>
    <t>O23665560002</t>
  </si>
  <si>
    <t>O23665590002</t>
  </si>
  <si>
    <t>O23665610002</t>
  </si>
  <si>
    <t>O23665620002</t>
  </si>
  <si>
    <t>O23665650002</t>
  </si>
  <si>
    <t>O23665670002</t>
  </si>
  <si>
    <t>O23665770002</t>
  </si>
  <si>
    <t>O23665900002</t>
  </si>
  <si>
    <t>O23665940002</t>
  </si>
  <si>
    <t>O23665990002</t>
  </si>
  <si>
    <t>O23666000002</t>
  </si>
  <si>
    <t>O23666010002</t>
  </si>
  <si>
    <t>O23666020002</t>
  </si>
  <si>
    <t>O23666230002</t>
  </si>
  <si>
    <t>O23666240002</t>
  </si>
  <si>
    <t>O23666310002</t>
  </si>
  <si>
    <t>O23666400002</t>
  </si>
  <si>
    <t>O23666540002</t>
  </si>
  <si>
    <t>O23666570002</t>
  </si>
  <si>
    <t>O23666590002</t>
  </si>
  <si>
    <t>O23666600002</t>
  </si>
  <si>
    <t>O23666700002</t>
  </si>
  <si>
    <t>O23666710002</t>
  </si>
  <si>
    <t>O23666760002</t>
  </si>
  <si>
    <t>O23666770002</t>
  </si>
  <si>
    <t>O23666790002</t>
  </si>
  <si>
    <t>O23666810002</t>
  </si>
  <si>
    <t>O23666820002</t>
  </si>
  <si>
    <t>O23666830002</t>
  </si>
  <si>
    <t>O23666840002</t>
  </si>
  <si>
    <t>O23666850002</t>
  </si>
  <si>
    <t>O23666860002</t>
  </si>
  <si>
    <t>O23666870002</t>
  </si>
  <si>
    <t>O23666880002</t>
  </si>
  <si>
    <t>O23666890002</t>
  </si>
  <si>
    <t>O23666900002</t>
  </si>
  <si>
    <t>O23666910002</t>
  </si>
  <si>
    <t>O23666920002</t>
  </si>
  <si>
    <t>O23666930002</t>
  </si>
  <si>
    <t>O23666940002</t>
  </si>
  <si>
    <t>B23665630002</t>
  </si>
  <si>
    <t>B23665640002</t>
  </si>
  <si>
    <t>B23665660002</t>
  </si>
  <si>
    <t>B23665700002</t>
  </si>
  <si>
    <t>B23665880002</t>
  </si>
  <si>
    <t>B23666050002</t>
  </si>
  <si>
    <t>B23666160002</t>
  </si>
  <si>
    <t>B23666190002</t>
  </si>
  <si>
    <t>B23666220002</t>
  </si>
  <si>
    <t>B23666320002</t>
  </si>
  <si>
    <t>G34566080002</t>
  </si>
  <si>
    <t>G34564390003</t>
  </si>
  <si>
    <t>G34564400003</t>
  </si>
  <si>
    <t>G34566090001</t>
  </si>
  <si>
    <t>S11474740003</t>
  </si>
  <si>
    <t>S11474800003</t>
  </si>
  <si>
    <t>S11474850003</t>
  </si>
  <si>
    <t>S11474900003</t>
  </si>
  <si>
    <t>G34571090001</t>
  </si>
  <si>
    <t>G34572780002</t>
  </si>
  <si>
    <t>G34572790002</t>
  </si>
  <si>
    <t>G34572800002</t>
  </si>
  <si>
    <t>F0032792</t>
  </si>
  <si>
    <t>S11475140003</t>
  </si>
  <si>
    <t>S11475050003</t>
  </si>
  <si>
    <t>S11475010003</t>
  </si>
  <si>
    <t>S11475000003</t>
  </si>
  <si>
    <t>S11474990001</t>
  </si>
  <si>
    <t>J06660410002</t>
  </si>
  <si>
    <t>S11475030003</t>
  </si>
  <si>
    <t>S11475090001</t>
  </si>
  <si>
    <t>S11475060001</t>
  </si>
  <si>
    <t>G34574470003</t>
  </si>
  <si>
    <t>O23668710002</t>
  </si>
  <si>
    <t>O23668780002</t>
  </si>
  <si>
    <t>O23668870002</t>
  </si>
  <si>
    <t>O23668890002</t>
  </si>
  <si>
    <t>O23668900002</t>
  </si>
  <si>
    <t>O23669010002</t>
  </si>
  <si>
    <t>O23669020002</t>
  </si>
  <si>
    <t>O23669040002</t>
  </si>
  <si>
    <t>O23669050002</t>
  </si>
  <si>
    <t>O23669140002</t>
  </si>
  <si>
    <t>O23669320002</t>
  </si>
  <si>
    <t>O23669510002</t>
  </si>
  <si>
    <t>O23669520002</t>
  </si>
  <si>
    <t>O23669540002</t>
  </si>
  <si>
    <t>O23669550002</t>
  </si>
  <si>
    <t>O23669580002</t>
  </si>
  <si>
    <t>O23669590002</t>
  </si>
  <si>
    <t>O23669600002</t>
  </si>
  <si>
    <t>O23669620002</t>
  </si>
  <si>
    <t>O23669630002</t>
  </si>
  <si>
    <t>O23669650002</t>
  </si>
  <si>
    <t>O23669660002</t>
  </si>
  <si>
    <t>O23669670002</t>
  </si>
  <si>
    <t>O23669680002</t>
  </si>
  <si>
    <t>O23669690002</t>
  </si>
  <si>
    <t>O23669700002</t>
  </si>
  <si>
    <t>O23669720002</t>
  </si>
  <si>
    <t>O23669730002</t>
  </si>
  <si>
    <t>O23669390002</t>
  </si>
  <si>
    <t>O23669400002</t>
  </si>
  <si>
    <t>O23669410002</t>
  </si>
  <si>
    <t>O23669420002</t>
  </si>
  <si>
    <t>O23669440002</t>
  </si>
  <si>
    <t>O23669450002</t>
  </si>
  <si>
    <t>O23669460002</t>
  </si>
  <si>
    <t>O23669470002</t>
  </si>
  <si>
    <t>O23669480002</t>
  </si>
  <si>
    <t>O23669490002</t>
  </si>
  <si>
    <t>O23669500002</t>
  </si>
  <si>
    <t>O23669740002</t>
  </si>
  <si>
    <t>O23669750002</t>
  </si>
  <si>
    <t>O23669760002</t>
  </si>
  <si>
    <t>O23669770002</t>
  </si>
  <si>
    <t>O23669780002</t>
  </si>
  <si>
    <t>O23669810002</t>
  </si>
  <si>
    <t>O23669820002</t>
  </si>
  <si>
    <t>O23669830002</t>
  </si>
  <si>
    <t>O23669840002</t>
  </si>
  <si>
    <t>O23669850002</t>
  </si>
  <si>
    <t>O23669860002</t>
  </si>
  <si>
    <t>O23669870002</t>
  </si>
  <si>
    <t>O23669890002</t>
  </si>
  <si>
    <t>O23669910002</t>
  </si>
  <si>
    <t>O23669930002</t>
  </si>
  <si>
    <t>O23669980002</t>
  </si>
  <si>
    <t>O23669940002</t>
  </si>
  <si>
    <t>O23669950002</t>
  </si>
  <si>
    <t>O23669960002</t>
  </si>
  <si>
    <t>O23669990002</t>
  </si>
  <si>
    <t>O23670000002</t>
  </si>
  <si>
    <t>O23670010002</t>
  </si>
  <si>
    <t>O23670030002</t>
  </si>
  <si>
    <t>O23670050002</t>
  </si>
  <si>
    <t>O23670070002</t>
  </si>
  <si>
    <t>O23670090002</t>
  </si>
  <si>
    <t>O23670100002</t>
  </si>
  <si>
    <t>O23670110002</t>
  </si>
  <si>
    <t>O23670130002</t>
  </si>
  <si>
    <t>O23670320002</t>
  </si>
  <si>
    <t>O23670340002</t>
  </si>
  <si>
    <t>O23670360002</t>
  </si>
  <si>
    <t>O23670390002</t>
  </si>
  <si>
    <t>O23670400002</t>
  </si>
  <si>
    <t>O23670410002</t>
  </si>
  <si>
    <t>O23670420002</t>
  </si>
  <si>
    <t>O23670430002</t>
  </si>
  <si>
    <t>O23670440002</t>
  </si>
  <si>
    <t>B23668750002</t>
  </si>
  <si>
    <t>B23668760002</t>
  </si>
  <si>
    <t>B23668960002</t>
  </si>
  <si>
    <t>B23668980002</t>
  </si>
  <si>
    <t>Q23668730002</t>
  </si>
  <si>
    <t>S11475560003</t>
  </si>
  <si>
    <t>S11475600003</t>
  </si>
  <si>
    <t>G34584030002</t>
  </si>
  <si>
    <t>G34584040002</t>
  </si>
  <si>
    <t>Q23672440002</t>
  </si>
  <si>
    <t>S11475610003</t>
  </si>
  <si>
    <t>G34587210002</t>
  </si>
  <si>
    <t>G34587220002</t>
  </si>
  <si>
    <t>G34587230002</t>
  </si>
  <si>
    <t>F0032821</t>
  </si>
  <si>
    <t>G34588930003</t>
  </si>
  <si>
    <t>S11475630001</t>
  </si>
  <si>
    <t>J06660640002</t>
  </si>
  <si>
    <t>R00072090001</t>
  </si>
  <si>
    <t>F0032825001</t>
  </si>
  <si>
    <t>O23672280002</t>
  </si>
  <si>
    <t>O23672360002</t>
  </si>
  <si>
    <t>O23672390002</t>
  </si>
  <si>
    <t>O23672410002</t>
  </si>
  <si>
    <t>O23672530002</t>
  </si>
  <si>
    <t>O23672730002</t>
  </si>
  <si>
    <t>O23672820002</t>
  </si>
  <si>
    <t>O23672920002</t>
  </si>
  <si>
    <t>O23672930002</t>
  </si>
  <si>
    <t>O23672960002</t>
  </si>
  <si>
    <t>O23672970002</t>
  </si>
  <si>
    <t>O23672980002</t>
  </si>
  <si>
    <t>O23672990002</t>
  </si>
  <si>
    <t>O23673130002</t>
  </si>
  <si>
    <t>O23673230002</t>
  </si>
  <si>
    <t>O23673320002</t>
  </si>
  <si>
    <t>O23673330002</t>
  </si>
  <si>
    <t>O23673350002</t>
  </si>
  <si>
    <t>O23673380002</t>
  </si>
  <si>
    <t>O23673390002</t>
  </si>
  <si>
    <t>O23673400002</t>
  </si>
  <si>
    <t>O23673410002</t>
  </si>
  <si>
    <t>B23672350002</t>
  </si>
  <si>
    <t>B23672370002</t>
  </si>
  <si>
    <t>B23672380002</t>
  </si>
  <si>
    <t>B23672420002</t>
  </si>
  <si>
    <t>B23672460002</t>
  </si>
  <si>
    <t>B23672470002</t>
  </si>
  <si>
    <t>B23672590002</t>
  </si>
  <si>
    <t>B23672700002</t>
  </si>
  <si>
    <t>B23672720002</t>
  </si>
  <si>
    <t>B23672750002</t>
  </si>
  <si>
    <t>B23672760002</t>
  </si>
  <si>
    <t>B23672780002</t>
  </si>
  <si>
    <t>B23672790002</t>
  </si>
  <si>
    <t>B23672800002</t>
  </si>
  <si>
    <t>B23672810002</t>
  </si>
  <si>
    <t>B23672830002</t>
  </si>
  <si>
    <t>B23672870002</t>
  </si>
  <si>
    <t>B23672840002</t>
  </si>
  <si>
    <t>B23672850002</t>
  </si>
  <si>
    <t>B23672860002</t>
  </si>
  <si>
    <t>B23672880002</t>
  </si>
  <si>
    <t>B23672890002</t>
  </si>
  <si>
    <t>G34598220002</t>
  </si>
  <si>
    <t>G34598230001</t>
  </si>
  <si>
    <t>Q23680590002</t>
  </si>
  <si>
    <t>Q23680600002</t>
  </si>
  <si>
    <t>F0032843</t>
  </si>
  <si>
    <t>G34603480002</t>
  </si>
  <si>
    <t>G34603490002</t>
  </si>
  <si>
    <t>S11476250003</t>
  </si>
  <si>
    <t>S11476340003</t>
  </si>
  <si>
    <t>F0032853</t>
  </si>
  <si>
    <t>G34605140003</t>
  </si>
  <si>
    <t>G34605150003</t>
  </si>
  <si>
    <t>G34605160003</t>
  </si>
  <si>
    <t>G34605250003</t>
  </si>
  <si>
    <t>S11476390001</t>
  </si>
  <si>
    <t>S11476620003</t>
  </si>
  <si>
    <t>S11477070002</t>
  </si>
  <si>
    <t>S11477070003</t>
  </si>
  <si>
    <t>J06661950002</t>
  </si>
  <si>
    <t>J06661970002</t>
  </si>
  <si>
    <t>J06661990002</t>
  </si>
  <si>
    <t>J06662000002</t>
  </si>
  <si>
    <t>J06662040002</t>
  </si>
  <si>
    <t>J06662060002</t>
  </si>
  <si>
    <t>J06662070002</t>
  </si>
  <si>
    <t>J06662090002</t>
  </si>
  <si>
    <t>J06662110002</t>
  </si>
  <si>
    <t>J06662140002</t>
  </si>
  <si>
    <t>J06662150002</t>
  </si>
  <si>
    <t>J06662190002</t>
  </si>
  <si>
    <t>J06662250002</t>
  </si>
  <si>
    <t>J06662200002</t>
  </si>
  <si>
    <t>J06662220002</t>
  </si>
  <si>
    <t>J06662240002</t>
  </si>
  <si>
    <t>00221022001 DEPOSITO DE EFECTIVO, DEPOSITANTE: ORO SUPREMO, CONCEPTO: TRAMITE FUERA DE PLAZO M-02, CUENTA DE DEPOSITO: CUENTA UNICA DEL TESORO</t>
  </si>
  <si>
    <t>00020031101 DEPOSITO DE EFECTIVO, DEPOSITANTE: RI-14 &amp;quot;FLORIDA&amp;quot;, CONCEPTO: REVERSION ALIMENTACION 1 SLDO. CORREPONDIENTE AL MES DE DICIEMBRE/25, CUENTA DE DEPOSITO: CUENTA UNICA DEL TESORO</t>
  </si>
  <si>
    <t>00099021001 DEPOSITO DE EFECTIVO, DEPOSITANTE: SONIA ELDER VILDOZO VDA DE TARQUI, CONCEPTO: COBRO INDEBIDO, CUENTA DE DEPOSITO: CUENTA UNICA DEL TESORO/DJBR</t>
  </si>
  <si>
    <t>00099021001 DEPOSITO DE EFECTIVO, DEPOSITANTE: GOBIERNO MUNICIPAL DE PUERTO ACOSTA, CONCEPTO: POR EL TRASPASO DE RECURSOS ECONOMICOS DEL MINISTERIO DE ECONOMIA AL MUNICIPIO DE PTO. ACOSTA &amp;quot;SOBRA, CUENTA DE DEPOSITO: CUENTA UNICA DEL TESORO</t>
  </si>
  <si>
    <t>00046171101 DEPOSITO DE EFECTIVO, DEPOSITANTE: EASY MEDICAL, CONCEPTO: TERCERA CUOTA DICIEMBRE, CUENTA DE DEPOSITO: CUENTA UNICA DEL TESORO</t>
  </si>
  <si>
    <t>00046171101 DEPOSITO DE EFECTIVO, DEPOSITANTE: EASY MEDICAL, CONCEPTO: CUARTA CUOTA ENERO, CUENTA DE DEPOSITO: CUENTA UNICA DEL TESORO</t>
  </si>
  <si>
    <t>00591012001 DEPOSITO DE EFECTIVO, DEPOSITANTE: PABLO JESUS UGARTE CASTRO, CONCEPTO: DEVOLUCION DE FONDOS EN AVANCE, CUENTA DE DEPOSITO: CUENTA UNICA DEL TESORO</t>
  </si>
  <si>
    <t>00046171101 DEPOSITO DE EFECTIVO, DEPOSITANTE: INUMEDIK S.R.L., CONCEPTO: PAGO 2 CUOTA SANCION PECUNARIA, CUENTA DE DEPOSITO: CUENTA UNICA DEL TESORO</t>
  </si>
  <si>
    <t>00599012001 DEPOSITO DE EFECTIVO, DEPOSITANTE: JUAN DANIEL BRACAMONTE CUENTAS, CONCEPTO: DEVOLUCION DE RECURSOS POR TRIBUTOS FISCALES 13% FACT N° 49 NO DECLARADA, CUENTA DE DEPOSITO: CUENTA UNICA DEL TESORO</t>
  </si>
  <si>
    <t>00599012001 DEPOSITO DE EFECTIVO, DEPOSITANTE: JUAN DANIEL BRACAMONTE CUENTAS, CONCEPTO: DEVOLUCION DE RECURSOS POR TRIBUTOS FISCALES 13% FACT N° 45 NO DECLARADA, CUENTA DE DEPOSITO: CUENTA UNICA DEL TESORO</t>
  </si>
  <si>
    <t>00670012003 DEPOSITO DE EFECTIVO, DEPOSITANTE: IRMASOL, CONCEPTO: POR INUTILIZACION Y RECICLADO MATERIAL ELECTORAL - PRIMERA Y SEGUNDA VUELTA - 2025, CUENTA DE DEPOSITO: CUENTA UNICA DEL TESORO</t>
  </si>
  <si>
    <t>00099021001 DEPOSITO DE EFECTIVO, DEPOSITANTE: PAOLA DANIELA RIVERA SOLARES, CONCEPTO: DEVOLUCION AGUINALDO DE NAVIDAD 2025, CUENTA DE DEPOSITO: CUENTA UNICA DEL TESORO/DJBR</t>
  </si>
  <si>
    <t>00046171101 DEPOSITO DE EFECTIVO, DEPOSITANTE: I.T.M., CONCEPTO: MULTAS, CUENTA DE DEPOSITO: CUENTA UNICA DEL TESORO</t>
  </si>
  <si>
    <t>00099021001 DEPOSITO DE EFECTIVO, DEPOSITANTE: ZACARIAS LAURA TANCARA, CONCEPTO: GASTOS ADMINISTRATIVOS COBRADOS POR LE AEROLINA MEDIANTE DEPÓSITO A LA CUT, CUENTA DE DEPOSITO: CUENTA UNICA DEL TESORO/DJBR</t>
  </si>
  <si>
    <t>00099021001 DEPOSITO DE EFECTIVO, DEPOSITANTE: SANDRO DECIDERIO RAMIREZ RIOS, CONCEPTO: GASTOS ADMINISTRATIVO COBRADOS POR LA AEROLINEA MEDIANTE DEPÓSITO A LA CUT, CUENTA DE DEPOSITO: CUENTA UNICA DEL TESORO/DJBR</t>
  </si>
  <si>
    <t>00585012002 DEP.DE CHEQ.AJENOS,RET.DE CAM.,CONCEPTO: DEVOLUCION DEL 7% POR LEY INRA,DEP.: AGENCIA BOLIVIANA ESPACIAL , PROCEDENCIA: BANCO UNION S.A., CHEQUE: 1859, FECHA DE EMISION:30/12/2025</t>
  </si>
  <si>
    <t>00016014101 DEP.DE CHEQ.AJENOS,RET.DE CAM.,CONCEPTO: DIPLOMAS DE BACHILLER GAD COCHABAMBA,DEP.: MINISTERIO DE EDUCACION FONDO ROTATIVO , PROCEDENCIA: BANCO UNION S.A., CHEQUE: 1425, FECHA DE EMISION:31/12/2025</t>
  </si>
  <si>
    <t>00572012001 DEP.DE CHEQ.AJENOS,RET.DE CAM.,CONCEPTO: DESCUENTO SIN GOCE DE HABERES JULIO-NOVIEMBRE,DEP.: EMAPA , PROCEDENCIA: BANCO UNION S.A., CHEQUE: 26956, FECHA DE EMISION:31/12/2025</t>
  </si>
  <si>
    <t>00221022001 DEP.DE CHEQ.AJENOS,RET.DE CAM.,CONCEPTO: TRAMITE FUERA DE PLAZO,DEP.: BALVINA QUISPE RAMIREZ , PROCEDENCIA: BANCO UNION S.A., CHEQUE: 225956, FECHA DE EMISION:05/01/2026</t>
  </si>
  <si>
    <t>00660082001 DEP.DE CHEQ.AJENOS,RET.DE CAM.,CONCEPTO: DEVOLUCION DE VIATICOS Y ESTIPENDIOS,DEP.: ORGANO JUDICIAL , PROCEDENCIA: BANCO UNION S.A., CHEQUE: 1160, FECHA DE EMISION:09/12/2025</t>
  </si>
  <si>
    <t>00660012006 DEP.DE CHEQ.AJENOS,RET.DE CAM.,CONCEPTO: DEVOLUCION POR OBSERVACION DE AUDITORIA,DEP.: ORGANO JUDICIAL , PROCEDENCIA: BANCO UNION S.A., CHEQUE: 1184, FECHA DE EMISION:29/12/2025</t>
  </si>
  <si>
    <t>00047377001 DEP.DE CHEQ.AJENOS,RET.DE CAM.,CONCEPTO: DEVOLUCION,DEP.: SINDICATO AGRARIO RIO GRANDE , PROCEDENCIA: BANCO UNION S.A., CHEQUE: 24, FECHA DE EMISION:22/12/2025</t>
  </si>
  <si>
    <t>00660082001 DEP.DE CHEQ.AJENOS,RET.DE CAM.,CONCEPTO: DEVOLUCION DE VIATICOS DE VIAJE DE FECHA 2/12/2025,DEP.: ORGANO JUDICIAL , PROCEDENCIA: BANCO UNION S.A., CHEQUE: 1162, FECHA DE EMISION:29/12/2025</t>
  </si>
  <si>
    <t>00283012001 DEP.DE CHEQ.AJENOS,RET.DE CAM.,CONCEPTO: PAGO POR ARRIENDAMIENTO ENERO 2026,DEP.: ALMACENERA BOLIVIANA S.A. , PROCEDENCIA: BANCO BISA S.A., CHEQUE: 14426, FECHA DE EMISION:05/01/2026</t>
  </si>
  <si>
    <t>00595012002 DEP.DE CHEQ.AJENOS,RET.DE CAM.,CONCEPTO: POR INCAPACIDAD TEMPORAL CSBP-COCHABAMBA,DEP.: CAJA DE SALUD DE LA BANCA PRIVADA , PROCEDENCIA: BANCO NACIONAL DE BOLIVIA S.A., CHEQUE: 7235691, FECHA DE EMISION:12/12/2025</t>
  </si>
  <si>
    <t>00595012003 DEP.DE CHEQ.AJENOS,RET.DE CAM.,CONCEPTO: POR INCAPACIDAD TEMPORAL CSBP ORURO,DEP.: CAJA DE SALUD DE LA BANCA PRIVADA , PROCEDENCIA: BANCO NACIONAL DE BOLIVIA S.A., CHEQUE: 5092227, FECHA DE EMISION:16/12/2025</t>
  </si>
  <si>
    <t>00595012003 DEP.DE CHEQ.AJENOS,RET.DE CAM.,CONCEPTO: POR INCAPACIDAD TEMPORAL CSBP ORURO,DEP.: CAJA DE SALUD DE LA BANCA PRIVADA , PROCEDENCIA: BANCO NACIONAL DE BOLIVIA S.A., CHEQUE: 5092198, FECHA DE EMISION:16/12/2025</t>
  </si>
  <si>
    <t>00595012003 DEP.DE CHEQ.AJENOS,RET.DE CAM.,CONCEPTO: POR INCAPACIDAD TEMPORAL CSBP ORURO,DEP.: CAJA DE SALUD DE LA BANCA PRIVADA , PROCEDENCIA: BANCO NACIONAL DE BOLIVIA S.A., CHEQUE: 5092372, FECHA DE EMISION:16/12/2025</t>
  </si>
  <si>
    <t>00383012001 DEP.DE CHEQ.AJENOS,RET.DE CAM.,CONCEPTO: AGENCIA BOLIVIANA DE CORREOS,DEP.: CAJA DE SALUD CORDES , PROCEDENCIA: BANCO UNION S.A., CHEQUE: 57156, FECHA DE EMISION:30/12/2025</t>
  </si>
  <si>
    <t>00081011105 DEP.DE CHEQ.AJENOS,RET.DE CAM.,CONCEPTO: MINISTERIO DE OBRAS PUBLICAS, SERVICIOS Y VIVIENDA,DEP.: CAJA DE SALUD CORDES , PROCEDENCIA: BANCO UNION S.A., CHEQUE: 58138, FECHA DE EMISION:16/12/2025</t>
  </si>
  <si>
    <t>00287102001 DEP.DE CHEQ.AJENOS,RET.DE CAM.,CONCEPTO: FONDO NACIONAL DE INVERSION PRODUCTIVA Y SOCIAL - F.P.S.,DEP.: CAJA DE SALUD CORDES , PROCEDENCIA: BANCO UNION S.A., CHEQUE: 58136, FECHA DE EMISION:16/12/2025</t>
  </si>
  <si>
    <t>NUMERO DE LIBRETA CUT: 03420102001 OPERACIÓN E18 TRANSFERENCIA DEL SISTEMA FINANCIERO POR CUENTA DE TERCEROS A LA CUT TRANSFERENCIA DE SALDOS NO UTILIZADOS, EN CUMPLIMIENTO AL ARTOICULO 7, NUMERAL 7.3.4 DEL REGLAMENTO OPERATIVO DEL FIDEICOMISO AEVIVIENDA DEL MES DE DICIEMBRE 2025</t>
  </si>
  <si>
    <t>NUMERO DE LIBRETA CUT: 00099021001 OPERACIÓN E75 TRANSFERENCIA DE LA CUENTA FISCAL BUN A LA CUT EN MN TRANSF.FDOS.AL BCB SG. GOB. AUTONOMO MCPAL. DE SACABA CITE: CE/S.F.001/2026 CUENTA CUT 3987 - LIBRETA NÂ° 00099021001</t>
  </si>
  <si>
    <t>NUMERO DE LIBRETA CUT: 00099021001 OPERACIÓN E75 TRANSFERENCIA DE LA CUENTA FISCAL BUN A LA CUT EN MN TRANSF.AL BCB SG.CITE: RECTORADO/FNM/UAP NÂ°003/2026 - UNIVERSIDAD AMAZONICA DE PANDO CUENTA CUT 3987069001 LIBRETA NÂ° 00099021001</t>
  </si>
  <si>
    <t>NUMERO DE LIBRETA CUT: 00099021001 OPERACIÓN E75 TRANSFERENCIA DE LA CUENTA FISCAL BUN A LA CUT EN MN TRANSF.FDOS.AL.BCB SG. GOB. AUTONOMO MCPAL. DE HUATAJATA CITE: GAMH/MAE/EXT/NO359/2025 CUENTA CUT 3987 LIBRETA NÂ° 00099021001</t>
  </si>
  <si>
    <t>NUMERO DE LIBRETA CUT: 00099021001 OPERACIÓN E75 TRANSFERENCIA DE LA CUENTA FISCAL BUN A LA CUT EN MN TRANSF.FDOS.AL.BCB GOB. AUTONOMO MCPAL. DE HUATAJATA CITE: GAMH/MAE/EXT/NO358/2025 CUENTA CUT 3987 LIBRETA NÂ° 00099021001</t>
  </si>
  <si>
    <t>VENTA DE DIVISAS CON TRANSFERENCIA DE FONDOS A SOLICITUD DE SERVICIO DESARROLLO EMPRESAS PUBLICAS PRODUCTIVAS SEGUN SOLICITUD 24290 REF: TRANSFERENCIA INTERNACIONAL DE PAGO A LA EMPRESA BDF SPA POR LA ADQUISICION DE UN CONVEYOR PARA LA PRODUCCION DE DAMAJUANAS ACUERDO A ORDEN DE COMPRA CON CODIGO SE LIB. 00132072003 SEDEM-AMPL. PLANTA ENVASES DE VIDRIO EN ZUDAÑEZ-CH. POR DIFERENCIAL CAMBIARIO</t>
  </si>
  <si>
    <t>TRANSFERENCIA DE FONDOS AL EXTERIOR A SOLICITUD DE MINISTERIO DE ECONOMIA Y FINANZAS PUBLICAS SEGUN SOLICITUD 25842 REF: PAGO WM DATENSERVICE FAC. LE0819696, MEFP/VTCP/DGCP/UEPS/796/2025, CERTIF. MEFP/DGCP/69/2025. (EUR.59 T/C 8,06186). H.R.2025-14380-D. EQUIVALENTES 69,02 USD LIB. 00099021001 TGN-RECURSOS ORDINARIOS (3987)</t>
  </si>
  <si>
    <t>TRANSFERENCIA DE FONDOS AL EXTERIOR A SOLICITUD DE TESORO GENERAL DE LA NACION SEGUN SOLICITUD 25870 REF: REF. BOLIVIA CONTRIBUTION. PAGO CORTE PENAL INTERNACIONAL (CPI), MEMBRESIA POR EUR72.568,00, NOTA VRE-DGRM-UPIDH-CS-1076/2025. EQUIVALENTES 85.165,74 USD LIB. 00099021001 TGN-RECURSOS ORDINARIOS (3987)</t>
  </si>
  <si>
    <t>TRANSFERENCIA DE FONDOS AL EXTERIOR A SOLICITUD DE TESORO GENERAL DE LA NACION SEGUN SOLICITUD 25867 REF: REF. BOL. PAGO ORGANIZACION INTERNACIONAL DE POLICIA CRIMINAL (OIPC-INTERPOL), MEMBRESIA EUR82.812,00, VRE-DGRM-UPIDH-CS-1073/2025. EQUIVALENTES 97.188,09 USD LIB. 00099021001 TGN-RECURSOS ORDINARIOS (3987)</t>
  </si>
  <si>
    <t>VENTA DE DIVISAS CON TRANSFERENCIA DE FONDOS A SOLICITUD DE SERVICIO DESARROLLO EMPRESAS PUBLICAS PRODUCTIVAS SEGUN SOLICITUD 24290 REF: TRANSFERENCIA INTERNACIONAL DE PAGO A LA EMPRESA BDF SPA POR LA ADQUISICION DE UN CONVEYOR PARA LA PRODUCCION DE DAMAJUANAS ACUERDO A ORDEN DE COMPRA CON CODIGO SE LIB. 00132072003 SEDEM-AMPL. PLANTA ENVASES DE VIDRIO EN ZUDAÑEZ-CH.</t>
  </si>
  <si>
    <t>NUMERO DE LIBRETA CUT: 00099021001 OPERACIÓN E75 TRANSFERENCIA DE LA CUENTA FISCAL BUN A LA CUT EN MN TRANSF.FDOS.AL.BCB GOB. AUTONOMO MCPAL. DE SAPAHAQUI CITE: GAMS/MAE/DAF/001/2026 CUENTA CUT 3987 LIBRETA NÂ° 00099021001</t>
  </si>
  <si>
    <t>||TRANSFERENCIA DE FONDOS POR PARTE DEL TGN, PARA PAGOS DE VALORES C EN M/N, CON FECHA DE VENCIMIENTO 02-01-2026 SEGÚN NOTA MEFP/VTCP/DGCP/UODP/N°001/2026 DE FECHA 05-01-2026 DEL MINISTERIO DE ECONOMÍA Y FINANZAS PÚBLICAS, LIBRETA 00099021001 TGN - RECURSOS ORDINARIOS-MN LIBRETA 00099021001 TGN - RECURSOS ORDINARIOS  MONEDA NACIONAL</t>
  </si>
  <si>
    <t>PAGO A CAF PRÉSTAMO CFA007894 VCTO. 03-01-2026 POR CUENTA DE TGN , NTI. 20996 VALOR 05-01-2026 CAPITAL USD 641.703,15 INTERESES USD 143.643,90 CTA. 3987 CUENTA UNICA DEL TESORO LIB. 00099021001 REF.: COMISIONES BANCARIAS</t>
  </si>
  <si>
    <t>COBRO COSTOS DE PAPELERIA SEGUN TRANSFERENCIA DEL EXTERIOR POR ORDEN DE MTX COMERCIALIZADORA DE GAS (BRAZIL SAO PAULO) REF.: CRED INV ND-MTXF2-01/25 FECHA VALOR 5/01/2026. LIB. 00513012015 YPFB-HEROES DEL CHACO-BS</t>
  </si>
  <si>
    <t>PAGO PRÉSTAMO VAR.ACRE.BILAT. VARIOS CLUB DE PARIS VCTO. 04-01-2026 POR CUENTA DE TGN SG NOTA MEFP/VTCO/DGCP/UODP/No 004/2026 DEL 05/01/2026, NTI. 20972 VALOR 05-01-2026 CAPITAL UFV 13.312.330,76 INTERESES UFV 979.241,14 CTA. 3987 CUENTA UNICA DEL TESORO LIB. 00099021001</t>
  </si>
  <si>
    <t>PAGO PRÉSTAMO VAR.ACRE.BILAT. VARIOS CLUB DE PARIS VCTO. 04-01-2026 POR CUENTA DE TGN SG NOTA MEFP/VTCO/DGCP/UODP/No 004/2026 DEL 05/01/2026, NTI. 20972 VALOR 05-01-2026 CAPITAL UFV 13.312.330,76 INTERESES UFV 979.241,14 CTA. 3987 CUENTA UNICA DEL TESORO LIB. 00099021001 REF.: COMISIONES BANCARIAS</t>
  </si>
  <si>
    <t>COBRO DE||ÚTILES DE ESCRITORIO POR REGISTRO DEL COMPROBANTE CONTABLE N°1146050 SG NOTA MEFP/VTCP/DGCP/UODP/N° 002/2026 (BCB-HRE-TSO-2026-3), REF.:SOLICITUD DE OPERACIÓN-PAGO BTS CRÉDITO DE EMERGENCIA VENCIMIENTO 4/01/2026 ÚTILES DE ESCRITORIO DE LA CUT N° 3987 LIB. N°00099021001 &amp;quot;TGN-RECURSOS ORDINARIOS-MONEDA NACIONAL&amp;quot;</t>
  </si>
  <si>
    <t>||TRANSFERENCIA DE FONDOS SG NOTA MEFP/VTCP/DGCP/UODP/N° 002/2026 (BCB-HRE-TSO-2026-3, REF.:SOLICITUD DE OPERACIÓN-PAGO BTS CRÉDITO DE EMERGENCIA VENCIMIENTO 4/01/2026 PARA ABONO EN LA CUENTA N°6009069001 &amp;quot;OPERACIONES A APROPIAR TGN-SOSP&amp;quot;</t>
  </si>
  <si>
    <t>'COBRO DE'||ÚTILES DE ESCRITORIO POR EL COMPROBANTE NRO. 1146036 DE LA FECHA, S/G. NOTA CITE: GAFC-0356/DFC/URTE-097/2025 DE FECHA 26/2/2025 (HRE-TGL-2025-3945) ENVIADO POR YACIMIENTOS PETROLÍFEROS FISCALES BOLIVIANOS. (SECTOR PÚBLICO). DÉBITO DE LA LIBRETA 00513022001 YPFB-&amp;quot;OPERACIONES&amp;quot; COBRO DE ÚTILES DE ESCRITORIO.</t>
  </si>
  <si>
    <t>VENTA DE DIVISAS CON TRANSFERENCIA DE FONDOS A SOLICITUD DE MINISTERIO DE DESARROLLO PRODUCTIVO Y ECONOMIA PLURAL SEGUN SOLICITUD 25741 REF: PARTIAL PAYMENT OF THE THIRD INSTALLMENT UNDER THE CONTRIBUTION PAYMENT PLAN OF THE PLURINATIONAL STATE OF BOLIVIA TO THE INTERNATIONAL COFFEE ORGANIZATION EQU LIB. 00041071101 SERVICIO NACIONAL DE VERIFICACION DE EXPORTACIONES</t>
  </si>
  <si>
    <t>VENTA DE DIVISAS CON TRANSFERENCIA DE FONDOS A SOLICITUD DE MINISTERIO DE DESARROLLO PRODUCTIVO Y ECONOMIA PLURAL SEGUN SOLICITUD 25741 REF: PARTIAL PAYMENT OF THE THIRD INSTALLMENT UNDER THE CONTRIBUTION PAYMENT PLAN OF THE PLURINATIONAL STATE OF BOLIVIA TO THE INTERNATIONAL COFFEE ORGANIZATION EQU LIB. 00041071101 SERVICIO NACIONAL DE VERIFICACION DE EXPORTACIONES POR DIFERENCIAL CAMBIARIO</t>
  </si>
  <si>
    <t>COBRO COSTOS DE PAPELERIA POR REGULARIZACION DE TRANSFERENCIA DEL EXTERIOR POR ORDEN DE LLAMA GAS SA, FECHA VALOR 02/01/2026 REF:PAGO AL EXTERIOR. LIB. 00513062002 YPFB - EXPORTACIÓN DE GLP Y OTROS-BOLIVIANOS</t>
  </si>
  <si>
    <t>||TRANSFERENCIA DE FONDOS S/G MENSAJE SWIFT NRO. 78 DE LA FECHA Y EN ATENCIÓN A NOTA: DGAC/DAF/FIN/NE-0008/25 DE FECHA 29/01/2025 (HRE-TGL-2025-1866) ENVIADO POR LA DIRECCIÓN GENERAL DE AERONÁUTICA CIVIL (SECTOR PÚBLICO). DEBITO DE LA LIBRETA 00117012001 DGAC, REPOSICIÓN ÚTILES DE ESCRITORIO</t>
  </si>
  <si>
    <t>||TRANSFERENCIA DE FONDOS S/G MENSAJES SWIFTS NROS. 111 Y 110 DE LA FECHA Y EN ATENCIÓN A NOTA: DGAC/DAF/FIN/NE-0008/25 (HRE-TGL-2025-1866) ENVIADO POR LA DIRECCIÓN GENERAL DE AERONÁUTICA CIVIL (SECTOR PÚBLICO). DEBITO DE LA LIBRETA 00117012001 DGAC, REPOSICIÓN ÚTILES DE ESCRITORIO.</t>
  </si>
  <si>
    <t>||RESP. A DEBITO DEL BANQUERO S/G MJE. SWIFT NO.31 DE LA FECHA POR COBRO DE COMISIONES DEL BANQUERO POR TRANSF. AL EXT. POR EUR 1.050,54 A FAVOR DE INTERNATIONAL ATOMIC ENERGY AGENCY F.V. 30/12/2025 S/G SOL.058209-25708 DE ABEN REF. PAGO PROY. COOP. TEC. BOL 6032 CON OIEA LIB. 00099021001 TGN-RECURSOS ORDINARIOS (COMIS. EQUIVALENTE A EUR 15.-)</t>
  </si>
  <si>
    <t>||RESP. A DEBITO DEL BANQUERO S/G MJE. SWIFT NO.31 DE LA FECHA POR COBRO DE COMISIONES DEL BANQUERO POR TRANSF. AL EXT. POR EUR 1.050,54 A FAVOR DE INTERNATIONAL ATOMIC ENERGY AGENCY F.V. 30/12/2025 S/G SOL.058209-25708 DE ABEN REF. PAGO PROY. COOP. TEC. BOL 6032 CON OIEA CARGO LIB.00099021001 TGN-RECURSOS ORDINARIOS (COBRO DE UTILES DE ESCRITORIO)</t>
  </si>
  <si>
    <t>||RESPUESTA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EQUIV.A EUR 15.-</t>
  </si>
  <si>
    <t>||RESPUESTA A DEBITO DEL BANQUERO COBRO COMISIONES POR TRANSFERENCIA AL EXTERIOR SEGÚN SWIFT NO.30 DE LA FECHA REF.: SOLIC.058160-25707 DE AG.BOLIVIANA DE ENERGÍA TRANSF.EUR.2,622,91 F.V. 30/12/2025 REF.: PAGO PROYECTOS DE COOPERACIÓN TECNICA BOL6032 CON OIEA LIB.00099021001 TGN-RECURSOS ORDINARIOS (3987) COBRO ÚTILES DE ESCRITORIO</t>
  </si>
  <si>
    <t>||SEGÚN NOTA: MEFP/VTCP/DGCP/UODP/N°003/2026 DE LA FECHA ENVIADA POR EL MINISTERIO DE ECONOMIA Y FINANZAS PUBLICAS CON (HRE-TSO-2026-4), POR SOLICITUD DE OPERACION - PAGO BTS EXTRABURSATIL VENCIMIENTO DE FECHA 06.01.2026 - VENCIMIENTO DE BONOS BTXN05M3022 DÉBITO DE LA LIBRETA N°00099021001 TGN - RECURSOS ORDINARIOS</t>
  </si>
  <si>
    <t>||TRANSFERENCIA DE FONDOS S/G MENSAJE SWIFT NRO. 104 DE LA FECHA, EN ATENCIÓN A CORREO ELECTRÓNICO Y NOTA: DGAC/DAF/FIN/NE-0008/25 DE FECHA 29/01/2025 (HRE-TGL-2025-1866) ENVIADO POR LA DIRECCIÓN GENERAL DE AERONÁUTICA CIVIL (SECTOR PÚBLICO). DEBITO DE LA LIBRETA 00117012001 DGAC, REPOSICIÓN ÚTILES DE ESCRITORIO</t>
  </si>
  <si>
    <t>'COBRO DE'||ÚTILES DE ESCRITORIO POR EL COMPROBANTE NRO.1146051 DE LA FECHA S/G. NOTA CITE MEFP/VTCP/DGCP/UODP/N°003/2026 DE LA FECHA ENVIADA POR EL MINISTERIO DE ECONOMIA Y FINANZAS PUBLICAS CON (HRE-TSO-2026-4) DÉBITO DE LA LIBRETA 00099021001 TGN  RECURSOS ORDINARIOS  MONEDA NACIONAL.</t>
  </si>
  <si>
    <t>||TRANSFERENCIA DE FONDOS S/G MENSAJE SWIFT NRO. 20 DE LA FECHA Y NOTA CITE DGAC/DAF/FIN/NE-0008/25 DE FECHA 29.01.2025 (HRE-TGL-1866) ENVIADO POR LA DIRECCION GENERAL DE AERONAUTICA CIVIL (SECTOR PÚBLICO). DEBITO DE LA LIBRETA 00117012001 DGAC, REPOSICIÓN DE ÚTILES DE ESCRITORIO</t>
  </si>
  <si>
    <t>00133012001 DEPOSITO DE EFECTIVO, DEPOSITANTE: AMILCAR VALENCIA CABALLERO, CONCEPTO: SALDO PREMIO MENOR SORTEO MUJER PILAR DE VIDA - BENI, CUENTA DE DEPOSITO: CUENTA UNICA DEL TESORO</t>
  </si>
  <si>
    <t>00046171101 DEPOSITO DE EFECTIVO, DEPOSITANTE: BIOINGENIERIA ESPECIALIZADA S.R.L.-BIE S.R.L., CONCEPTO: PAGO SEGUN RESOLUCION ADMINISTRATIVA S/133, CUENTA DE DEPOSITO: CUENTA UNICA DEL TESORO</t>
  </si>
  <si>
    <t>00015011108 DEPOSITO DE EFECTIVO, DEPOSITANTE: PATRICIA ANGELICA IRAHOLA MONTELLANO, CONCEPTO: EXAMEN PRE OCUPACIONAL, CUENTA DE DEPOSITO: CUENTA UNICA DEL TESORO</t>
  </si>
  <si>
    <t>00599012001 DEPOSITO DE EFECTIVO, DEPOSITANTE: BRUNO RICHARD MALDONADO TAMAYO, CONCEPTO: AGUA MES NOVIEMBRE, CUENTA DE DEPOSITO: CUENTA UNICA DEL TESORO</t>
  </si>
  <si>
    <t>00221022001 DEPOSITO DE EFECTIVO, DEPOSITANTE: MARIBEL MIRANDA MACHACA, CONCEPTO: DEPÓSITO, CUENTA DE DEPOSITO: CUENTA UNICA DEL TESORO</t>
  </si>
  <si>
    <t>00599012001 DEPOSITO DE EFECTIVO, DEPOSITANTE: HERLAND BORIS CALIZAYA TINTARES, CONCEPTO: DEPÓSITO REPOSICION DE CREDENCIAL, CUENTA DE DEPOSITO: CUENTA UNICA DEL TESORO</t>
  </si>
  <si>
    <t>00221022001 DEPOSITO DE EFECTIVO, DEPOSITANTE: MINERA RODRIGUEZJM S.R.L., CONCEPTO: MULTA FUERA DE PLAZO, CUENTA DE DEPOSITO: CUENTA UNICA DEL TESORO</t>
  </si>
  <si>
    <t>00212012001 DEPOSITO DE EFECTIVO, DEPOSITANTE: PAOLA RUIZ OROPEZA, CONCEPTO: DEVOLUCION PLANILLA DE AGUINALDO 232, CUENTA DE DEPOSITO: CUENTA UNICA DEL TESORO</t>
  </si>
  <si>
    <t>00221022001 DEPOSITO DE EFECTIVO, DEPOSITANTE: MINERA RODRIGUEZJM S.R.L., CONCEPTO: FUERA DE PLAZO, CUENTA DE DEPOSITO: CUENTA UNICA DEL TESORO</t>
  </si>
  <si>
    <t>00526012001 DEPOSITO DE EFECTIVO, DEPOSITANTE: WENDY MAQUI ESPINOZA, CONCEPTO: DEVOLUCION POR EXCESO DE PAGO, CUENTA DE DEPOSITO: CUENTA UNICA DEL TESORO</t>
  </si>
  <si>
    <t>00224012007 DEPOSITO DE EFECTIVO, DEPOSITANTE: OSCAR LUIS IBARRA GUZMAN, CONCEPTO: DEVOLUCION DE VIATICOS POR COMISION AL DEPARTAMENTO DE COCHABAMBA-IVIRGAZAMA, CUENTA DE DEPOSITO: CUENTA UNICA DEL TESORO</t>
  </si>
  <si>
    <t>00133012001 DEPOSITO DE EFECTIVO, DEPOSITANTE: AMILCAR VALENCIA CABALLERO, CONCEPTO: SALDO PREMIO MENOR SORTEO MUJER PILAR DE VIDA - LA PAZ, CUENTA DE DEPOSITO: CUENTA UNICA DEL TESORO</t>
  </si>
  <si>
    <t>00343014201 DEPOSITO DE EFECTIVO, DEPOSITANTE: HELGA YOVANNA PALACIOS RODRIGUEZ DE CUELLAR, CONCEPTO: IMPORTE A REPONER POR DESCUENTO ERRONEO, CUENTA DE DEPOSITO: CUENTA UNICA DEL TESORO</t>
  </si>
  <si>
    <t>00099021001 DEPOSITO DE EFECTIVO, DEPOSITANTE: RC-2 &amp;quot;BALLIVIAN&amp;quot;, CONCEPTO: REVERSION DE SALDOS NO EJECUTADOS - PARTIDA N°34110 COMBUSTIBLE - NOVIEMBRE 2025, CUENTA DE DEPOSITO: CUENTA UNICA DEL TESORO</t>
  </si>
  <si>
    <t>00099021001 DEPOSITO DE EFECTIVO, DEPOSITANTE: RC-2 &amp;quot;BALLIVIAN&amp;quot;, CONCEPTO: REVERSION DE SALDOS NO EJECUTADOS - PARTIDA N°34110 COMBUSTIBLE - DICIEMBRE 2025, CUENTA DE DEPOSITO: CUENTA UNICA DEL TESORO</t>
  </si>
  <si>
    <t>00015011108 DEPOSITO DE EFECTIVO, DEPOSITANTE: PAUL RAMIRO ZAPATA HOYOS, CONCEPTO: EXAMEN PREOCUPACIONAL, CUENTA DE DEPOSITO: CUENTA UNICA DEL TESORO</t>
  </si>
  <si>
    <t>00015011108 DEPOSITO DE EFECTIVO, DEPOSITANTE: MARIEL VIOLETA NAVIA CHAMBI, CONCEPTO: EXAMEN PREOCUPACIONAL, CUENTA DE DEPOSITO: CUENTA UNICA DEL TESORO</t>
  </si>
  <si>
    <t>00599012001 DEPOSITO DE EFECTIVO, DEPOSITANTE: ERWIN ALEXANDER JUSTINIANO RIOJA, CONCEPTO: CREDENCIAL, CUENTA DE DEPOSITO: CUENTA UNICA DEL TESORO</t>
  </si>
  <si>
    <t>00099021001 DEP.DE CHEQ.AJENOS,RET.DE CAM.,CONCEPTO: DEPÓSITO OTROS INGRESOS,DEP.: AISEM , PROCEDENCIA: BANCO UNION S.A., CHEQUE: 681, FECHA DE EMISION:31/12/2025</t>
  </si>
  <si>
    <t>00015091101 DEP.DE CHEQ.AJENOS,RET.DE CAM.,CONCEPTO: DEV. INCAPACIDAD TEMPORAL ABRIL 2025,DEP.: MINISTERIO DE GOBIERNO , PROCEDENCIA: BANCO UNION S.A., CHEQUE: 1323, FECHA DE EMISION:31/12/2025</t>
  </si>
  <si>
    <t>00578012002 DEP.DE CHEQ.AJENOS,RET.DE CAM.,CONCEPTO: REVERSION,DEP.: BOLIVIANA DE AVIACION , PROCEDENCIA: BANCO UNION S.A., CHEQUE: 20929, FECHA DE EMISION:31/12/2025</t>
  </si>
  <si>
    <t>00099021001 DEP.DE CHEQ.AJENOS,RET.DE CAM.,CONCEPTO: DEPÓSITO,DEP.: ALISON PAOLA PAREDES RODRIGUEZ , PROCEDENCIA: BANCO UNION S.A., CHEQUE: 225958, FECHA DE EMISION:06/01/2026/DJBR</t>
  </si>
  <si>
    <t>00660072001 DEP.DE CHEQ.AJENOS,RET.DE CAM.,CONCEPTO: DEVOLUCION DE INTERESES MORATORIOS GAS NATURAL EDIFICIO JUDICIAL ACHACACHI,DEP.: ORGANO JUDICIAL , PROCEDENCIA: BANCO UNION S.A., CHEQUE: 3201, FECHA DE EMISION:30/12/2025</t>
  </si>
  <si>
    <t>00221022001 DEP.DE CHEQ.AJENOS,RET.DE CAM.,CONCEPTO: FORMULARIO M-02 FUERA DE PLAZO,DEP.: JAIME ARACA CASTRO , PROCEDENCIA: BANCO UNION S.A., CHEQUE: 225957, FECHA DE EMISION:06/01/2026</t>
  </si>
  <si>
    <t>00099021001 DEP.DE CHEQ.AJENOS,RET.DE CAM.,CONCEPTO: INCAPACIDAD,DEP.: CAJA NACIONAL DE SALUD , PROCEDENCIA: BANCO UNION S.A., CHEQUE: 12464, FECHA DE EMISION:29/12/2025</t>
  </si>
  <si>
    <t>00099021001 DEP.DE CHEQ.AJENOS,RET.DE CAM.,CONCEPTO: INCAPACIDAD,DEP.: CAJA NACIONAL DE SALUD , PROCEDENCIA: BANCO UNION S.A., CHEQUE: 12462, FECHA DE EMISION:29/12/2025</t>
  </si>
  <si>
    <t>00099021001 DEP.DE CHEQ.AJENOS,RET.DE CAM.,CONCEPTO: INCAPACIDAD,DEP.: CAJA NACIONAL DE SALUD , PROCEDENCIA: BANCO UNION S.A., CHEQUE: 12463, FECHA DE EMISION:29/12/2025</t>
  </si>
  <si>
    <t>COBRO DE||ÚTILES EN COMPLEMENTO AL COMPROBANTE N°1146058 Y EN EL MARCO DE LA RD N°192/2025 ÚTILES DE ESCRITORIO DE LA CUT N° 3987 LIB. N°00099021001 &amp;quot;TGN-RECURSOS ORDINARIOS-MONEDA NACIONAL&amp;quot;</t>
  </si>
  <si>
    <t>NUMERO DE LIBRETA CUT: LIBRETA NÂ°00099021001 OPERACIÓN E75 TRANSFERENCIA DE LA CUENTA FISCAL BUN A LA CUT EN MN TRANSFERENCIA DE FONDOS A SOLICITUD DE: GOBIERNO AUTONOMO MUNICIPAL DE MOJINETE SG. CITE: GAMT/MAE/NÂ°001/2026, CUENTA CUT 3987 LIBRETA NÂ°00099021001 TGN - RECURSOS ORDINARIOS</t>
  </si>
  <si>
    <t>NUMERO DE LIBRETA CUT: LIBRETA NÂ° 00099021001 OPERACIÓN E75 TRANSFERENCIA DE LA CUENTA FISCAL BUN A LA CUT EN MN TRANSFERENCIA DE FONDOS A SOLICITUD DE: GOB. AUTONOMO MCPAL. DE SAPAHAQUI CITE: GAMS/MAE/DAF/002/2026 CUENTA CUT 3987 LIBRETA NÂ° 00099021001 TGN - RECURSOS ORDINARIOS</t>
  </si>
  <si>
    <t>NUMERO DE LIBRETA CUT: LIBRETA NÂ°00099021001 OPERACIÓN E75 TRANSFERENCIA DE LA CUENTA FISCAL BUN A LA CUT EN MN TRANSFERENCIA DE FONDOS A SOLICITUD DE: GOBIERNO AUTONOMO MUNICIPAL PUERTO GUAYARAMERIN - CUENTA UNICA MUNICIPAL - CUM, CITE: DESP/MAE NÂ° 001/2026, CUENTA CUT 3987 LIBRETA NÂ°0009</t>
  </si>
  <si>
    <t>'COBRO DE'||AJUSTE COBRO DE ÚTILES DE ESCRITORIO RESOLUCION DE DIRECTORIO N° 192/2025 DE FECHA 31/12/2025 Y CORREO ELECTRONICO DE LA FECHA AL COMPROBANTE NRO.1146041 DE 05/01/2025. DEBITO DE LA LIBRETA 00117012001 DGAC - REPOSICION DE UTILES DE ESCRITORIO</t>
  </si>
  <si>
    <t>'COBRO DE'||AJUSTE COBRO DE ÚTILES DE ESCRITORIO RESOLUCION DE DIRECTORIO N° 192/2025 DE FECHA 31/12/2025 Y CORREO ELECTRONICO DE LA FECHA ,COMPROBANTE NRO.1146034 DE 5/1/2025. DEBITO DE LA LIBRETA 00117012001 DGAC, REPOSICIÓN DE ÚTILES DE ESCRITORIO.</t>
  </si>
  <si>
    <t>'COBRO DE'||AJUSTE COBRO DE ÚTILES DE ESCRITORIO RESOLUCION DE DIRECTORIO N° 192/2025 DE FECHA 31/12/2025 Y CORREO ELECTRONICO DE LA FECHA, COMPROBANTE NRO.1146048 DE 5/1/2025. DEBITO DE LA LIBRETA 00117012001 DGAC, REPOSICIÓN DE ÚTILES DE ESCRITORIO.</t>
  </si>
  <si>
    <t>||TRANSFERENCIA DE FONDOS S/G MENSAJES SWIFT NROS. 154 Y 153, DE LA FECHA Y NOTA CITE DGAC/DAF/FIN/NE-0008/25 DE F.29.01.2025 (HRE-TGL-1866) DE LA DIRECCION GENERAL DE AERONAUTICA CIVIL (SECTOR PÚBLICO). DEBITO DE LA LIBRETA 00117012001 DGAC, REPOSICIÓN DE ÚTILES DE ESCRITORIO.</t>
  </si>
  <si>
    <t>'COBRO DE'||AJUSTE COBRO DE ÚTILES DE ESCRITORIO RESOLUCION DE DIRECTORIO N° 192/2025 DE FECHA 31/12/2025 Y CORREO ELECTRONICO DE LA FECHA AL COMPROBANTE NRO.1146032 DE 05/01/2025 - DEBITO DE LA LIBRETA 00117012001 DGAC - REPOSICION DE UTILES DE ESCRITORIO</t>
  </si>
  <si>
    <t>COBRO DE'||AJUSTE DE ÚTILES DE ESCRITORIO CORRESPONDIENTE AL COMPROBANTE NRO.1146061 DE FECHA 5.01.2026, CONFORME A LA RESOLUCION DE DIRECTORIO N°192/2025 DE FECHA 31/12/2025 Y A CORREO ELECTRONICO DE LA FECHA . DEBITO DE LA LIBRETA 00099021001 TGN - RECURSOS ORDINARIOS - MONEDA NACIONAL</t>
  </si>
  <si>
    <t>'COBRO DE'||AJUSTE COBRO DE ÚTILES DE ESCRITORIO RESOLUCION DE DIRECTORIO N° 192/2025 DE FECHA 31/12/2025 Y CORREO ELECTRONICO DE LA FECHA AL COMPROBANTE NRO.1146043 DE 05/01/2025. DÉBITO DE LA LIBRETA 00513022001 YPFB-&amp;quot;OPERACIONES&amp;quot; COBRO DE ÚTILES DE ESCRITORIO.</t>
  </si>
  <si>
    <t>TRANSFERENCIA DEL EXTERIOR SEGUN SWIFT NO.163 DE FECHA 06/01/2026 ORDENANTE: CONSULADO DE BOLIVIA EN CALAMA REF.: TRANSFERENCIA DE DICIEMBRE DE SEGIP 2025 LIB. 00340012005 SEGIP - RECAUDACION EXTERIOR - CEDULAS DE IDENTIDAD</t>
  </si>
  <si>
    <t>COBRO COSTOS DE PAPELERIA SEGUN TRANSFERENCIA DEL EXTERIOR POR ORDEN DE CONSULADO DE BOLIVIA EN CALAMA REF.: TRANSFERENCIA DE DICIEMBRE DE SEGIP 2025 LIB. 00340012003 RECAUDACION EXTRANJERIA - C.I. -L.C.</t>
  </si>
  <si>
    <t>PAGO A BID PRÉSTAMO 3487/BL-BO VCTO. 06-01-2026 POR CUENTA DE TGN , NTI. 21018 VALOR 06-01-2026 CAPITAL USD 2.327.020,41 INTERESES USD 1.749.756,14 CTA. 3987 CUENTA UNICA DEL TESORO LIB. 00099021001 REF.: COMISIONES BANCARIAS</t>
  </si>
  <si>
    <t>||TRANSFERENCIA DE FONDOS S/G MENSAJE SWIFT NRO. 162 DE LA FECHA EN ATENCIÓN A CORREO ELECTRÓNICO Y NOTA: DGAC/DAF/FIN/NE-0008/25 DE FECHA 29.01.2025 (HRE-TGL-2025-1866) ENVIADO POR LA DIRECCIÓN GENERAL DE AERONÁUTICA CIVIL (SECTOR PÚBLICO). DEBITO DE LA LIBRETA 00117012001 DGAC, REPOSICIÓN ÚTILES DE ESCRITORIO.</t>
  </si>
  <si>
    <t>||TRANSFERENCIA DE FONDOS S/G MENSAJES SWIFT NROS. 157 Y 156, CORREO ELECTRONICO DE LA FECHA Y NOTA CITE ABE-DGE 77/2025 DE F.04.02.2025 (HRE-TGL-2320) ENVIADOS POR LA AGENCIA BOLIVIANA ESPACIAL (SECTOR PÚBLICO). A LA LIBRETA 00585012002; P/CTA DE SES S.A.</t>
  </si>
  <si>
    <t>PAGO A BID PRÉSTAMO 3487/BL-BO VCTO. 06-01-2026 POR CUENTA DE TGN , NTI. 21016 VALOR 06-01-2026 INTERESES USD 35.925,37 CTA. 3987 CUENTA UNICA DEL TESORO LIB. 00099021001 REF.: COMISIONES BANCARIAS</t>
  </si>
  <si>
    <t>COBRO COSTOS DE PAPELERIA SEGUN TRANSFERENCIA DEL EXTERIOR POR ORDEN DE LIMA GAS S.A. (LIMA PERÚ) REF.: CRED APLICACIÓN SALDO ANTERIOR 2025 MAS PAGO FT 1214 FECHA VALOR 06/01/2026. LIB. 00513062002 YPFB - EXPORTACIÓN DE GLP Y OTROS-BOLIVIANOS</t>
  </si>
  <si>
    <t>||REGULARIZACION DE NUESTRA OPERACION NRO. 1146123 DE LA FECHA EN ATENCION A CORREO ELECTRONICO Y NOTA CITE DGAC/DAF/FIN/NE-0008/25 DE F.29.01.2025 (HRE-TGL-1866) DE LA DIRECCION GENERAL DE AERONAUTICA CIVIL (SECTOR PÚBLICO). DEBITO DE LA LIBRETA 00117012001 DGAC, REPOSICIÓN DE ÚTILES DE ESCRITORIO.</t>
  </si>
  <si>
    <t>00099021001 DEPOSITO DE EFECTIVO, DEPOSITANTE: ARIEL RICARDO SEJAS IBAÑEZ, CONCEPTO: REV. SALDO NO EJECUTADO COMBUSTIBLE ELECC. GENERALES 19.10.25 PREV. N°219439, CUENTA DE DEPOSITO: CUENTA UNICA DEL TESORO</t>
  </si>
  <si>
    <t>00221022001 DEPOSITO DE EFECTIVO, DEPOSITANTE: EAGLE GRANITE, CONCEPTO: FORMULARIO M02 FUERA DE PLAZO, CUENTA DE DEPOSITO: CUENTA UNICA DEL TESORO</t>
  </si>
  <si>
    <t>00221022001 DEPOSITO DE EFECTIVO, DEPOSITANTE: KING GRANITE, CONCEPTO: FORMULARIO M02 FUERA DE PLAZO, CUENTA DE DEPOSITO: CUENTA UNICA DEL TESORO</t>
  </si>
  <si>
    <t>00221022001 DEPOSITO DE EFECTIVO, DEPOSITANTE: GRANITO UNIVERSAL SRL, CONCEPTO: FORMULARIO M02 FUERA DE PLAZO, CUENTA DE DEPOSITO: CUENTA UNICA DEL TESORO</t>
  </si>
  <si>
    <t>00221022001 DEPOSITO DE EFECTIVO, DEPOSITANTE: TERRABOL MINING, CONCEPTO: M-02 (FUERA DE PLAZO), CUENTA DE DEPOSITO: CUENTA UNICA DEL TESORO</t>
  </si>
  <si>
    <t>00221022001 DEPOSITO DE EFECTIVO, DEPOSITANTE: TERRABOL MINING, CONCEPTO: SANCION TRAMITE FUERA DE PLAZO, CUENTA DE DEPOSITO: CUENTA UNICA DEL TESORO</t>
  </si>
  <si>
    <t>00221022001 DEPOSITO DE EFECTIVO, DEPOSITANTE: AMAZONIC SRL, CONCEPTO: FORMULARIO M02 FUERA DE PLAZO, CUENTA DE DEPOSITO: CUENTA UNICA DEL TESORO</t>
  </si>
  <si>
    <t>00099021001 DEPOSITO DE EFECTIVO, DEPOSITANTE: TAMARA GERALDINE RAMOS CRESPO, CONCEPTO: DEVOLUCION DE FONDOS A NOMBRE DE TAMARA GERALDINE RAMOS CRESPO, CUENTA DE DEPOSITO: CUENTA UNICA DEL TESORO/DJBR</t>
  </si>
  <si>
    <t>00133012001 DEPOSITO DE EFECTIVO, DEPOSITANTE: AMILCAR VALENCIA CABALLERO, CONCEPTO: SALDO PREMIO MENOR SORTEO HOMBRE VALIENTE Y PROTECTOR - SUCRE, CUENTA DE DEPOSITO: CUENTA UNICA DEL TESORO</t>
  </si>
  <si>
    <t>00133012001 DEPOSITO DE EFECTIVO, DEPOSITANTE: AMILCAR VALENCIA CABALLERO, CONCEPTO: SALDO PREMIO MENOR SORTEO MUJER PILAR DE VIDA - SUCRE, CUENTA DE DEPOSITO: CUENTA UNICA DEL TESORO</t>
  </si>
  <si>
    <t>00221012001 DEPOSITO DE EFECTIVO, DEPOSITANTE: DAYANA ANDREA FABIAN QUISPE, CONCEPTO: DEVOLUCION DE PEAJE DEL VEHICULO PLACA 2608B16 MES DE OCTUBRE, CUENTA DE DEPOSITO: CUENTA UNICA DEL TESORO</t>
  </si>
  <si>
    <t>00133012001 DEPOSITO DE EFECTIVO, DEPOSITANTE: AMILCAR VALENCIA CABALLERO, CONCEPTO: SALDO PREMIO MENOR SORTEO MUJER PILAR DE VIDA - COCHABAMBA, CUENTA DE DEPOSITO: CUENTA UNICA DEL TESORO</t>
  </si>
  <si>
    <t>00046171101 DEPOSITO DE EFECTIVO, DEPOSITANTE: MARIA SOLARES MIRANDA, CONCEPTO: DEVOLUCION DE DUODECIMAS DE AGUINALDO POR DESVINCULACION, CUENTA DE DEPOSITO: CUENTA UNICA DEL TESORO</t>
  </si>
  <si>
    <t>00291012008 DEPOSITO DE EFECTIVO, DEPOSITANTE: ASOCIACION ACCIDENTAL SAN IGNACIO, CONCEPTO: COTIZACION IRI, CUENTA DE DEPOSITO: CUENTA UNICA DEL TESORO</t>
  </si>
  <si>
    <t>00221012001 DEPOSITO DE EFECTIVO, DEPOSITANTE: DAYANA ANDREA FABIAN QUISPE, CONCEPTO: DEVOLUCION DE PEAJE DEL VEHICULO PLACA 2608BLP MES DE OCTUBRE, CUENTA DE DEPOSITO: CUENTA UNICA DEL TESORO</t>
  </si>
  <si>
    <t>00221012001 DEPOSITO DE EFECTIVO, DEPOSITANTE: DAYANA NADREA FABIAN QUISPE, CONCEPTO: DEVOLUCION DE PEAJE DEL VEHICULO PLACA 627LIF MES DE OCTUBRE, CUENTA DE DEPOSITO: CUENTA UNICA DEL TESORO</t>
  </si>
  <si>
    <t>00221012001 DEPOSITO DE EFECTIVO, DEPOSITANTE: DAYANA ANDREA FABIAN QUISPE, CONCEPTO: DEVOLUCION DE PEAJE DEL VEHICULO PLACA 2608BLP MES DE NOV, CUENTA DE DEPOSITO: CUENTA UNICA DEL TESORO</t>
  </si>
  <si>
    <t>00221012001 DEPOSITO DE EFECTIVO, DEPOSITANTE: DAYANA ANDREA FABIAN QUISPE, CONCEPTO: DEVOLUCION DE PEAJE DEL VEHICULO PLACA 627LIF MES DE NOV, CUENTA DE DEPOSITO: CUENTA UNICA DEL TESORO</t>
  </si>
  <si>
    <t>00221012001 DEPOSITO DE EFECTIVO, DEPOSITANTE: DAYANA ANDREA FABIAN QUISPE, CONCEPTO: DEVOLUCION DE PEAJE DEL VEHICULO PLACA 2909KRH MES DE OCTUBRE, CUENTA DE DEPOSITO: CUENTA UNICA DEL TESORO</t>
  </si>
  <si>
    <t>00212012001 DEPOSITO DE EFECTIVO, DEPOSITANTE: BETZABE PEÑA MACHADO, CONCEPTO: DEVOLUCION PLANILLA DE AGUINALDO 232, CUENTA DE DEPOSITO: CUENTA UNICA DEL TESORO</t>
  </si>
  <si>
    <t>00015011108 DEPOSITO DE EFECTIVO, DEPOSITANTE: EVA CARMEN CRUZ CHAVEZ, CONCEPTO: EXAMEN PREOCUPACIONAL, CUENTA DE DEPOSITO: CUENTA UNICA DEL TESORO</t>
  </si>
  <si>
    <t>00292012001 DEPOSITO DE EFECTIVO, DEPOSITANTE: VANIA QUISBERT CLAVEL, CONCEPTO: REINTEGRO DE RECURSOS AL PREV. 443-INSTALACION DE SERV. DE AGUA POTABLE REGIONAL LA PAZ-VIAS BOLIVIA, CUENTA DE DEPOSITO: CUENTA UNICA DEL TESORO</t>
  </si>
  <si>
    <t>00578012002 DEP.DE CHEQ.AJENOS,RET.DE CAM.,CONCEPTO: REVERSION,DEP.: BOLIVIANA DE AVIACION , PROCEDENCIA: BANCO UNION S.A., CHEQUE: 20930, FECHA DE EMISION:05/01/2026</t>
  </si>
  <si>
    <t>00578012002 DEP.DE CHEQ.AJENOS,RET.DE CAM.,CONCEPTO: REVERSION,DEP.: BOLIVIANA DE AVIACION , PROCEDENCIA: BANCO UNION S.A., CHEQUE: 20931, FECHA DE EMISION:07/01/2026</t>
  </si>
  <si>
    <t>00578012002 DEP.DE CHEQ.AJENOS,RET.DE CAM.,CONCEPTO: REVERSION,DEP.: BOLIVIANA DE AVIACION , PROCEDENCIA: BANCO UNION S.A., CHEQUE: 20932, FECHA DE EMISION:07/01/2026</t>
  </si>
  <si>
    <t>00099021001 DEP.DE CHEQ.AJENOS,RET.DE CAM.,CONCEPTO: DEVOLUCION DE CC NO COBRADA SEPTIEMBRE 2025,DEP.: LA VITALICIA SEGUROS Y REASEGUROS DE VIDA S.A. , PROCEDENCIA: BANCO BISA S.A., CHEQUE: 1869373, FECHA DE EMISION:07/01/2026</t>
  </si>
  <si>
    <t>00099021001 DEP.DE CHEQ.AJENOS,RET.DE CAM.,CONCEPTO: DEVOLUCION DE CC NO COBRADA SEPTIEMBRE 2025,DEP.: LA VITALICIA SEGUROS Y REASEGUROS DE VIDA S.A. , PROCEDENCIA: BANCO BISA S.A., CHEQUE: 96105, FECHA DE EMISION:07/01/2026</t>
  </si>
  <si>
    <t>00660032001 DEP.DE CHEQ.AJENOS,RET.DE CAM.,CONCEPTO: DEVOLUCION DE PASAJES Y VIATICOS - GESTION 2025,DEP.: ORGANO JUDICIAL , PROCEDENCIA: BANCO UNION S.A., CHEQUE: 347, FECHA DE EMISION:29/12/2025</t>
  </si>
  <si>
    <t>00660012006 DEP.DE CHEQ.AJENOS,RET.DE CAM.,CONCEPTO: INGRESOS EXTRAORDINARIOS POR SUBASTA AL ALZA - GESTION 2025,DEP.: ORGANO JUDICIAL , PROCEDENCIA: BANCO UNION S.A., CHEQUE: 348, FECHA DE EMISION:29/12/2025</t>
  </si>
  <si>
    <t>TRANSFERENCIA DEL EXTERIOR SEGUN SWIFT NO.174 DE FECHA 07/01/2026 ORDENANTE: CONSULADO GENERAL DE BOLIVIA EN WASHINGTON REF.: RECAUDACIONES EXTERIOR CEDULA DE IDENTIDAD DICIEMBRE 2025 LIB. 00340012005 SEGIP - RECAUDACION EXTERIOR - CEDULAS DE IDENTIDAD</t>
  </si>
  <si>
    <t>NUMERO DE LIBRETA CUT: LIBRETA NÂ° 00099021001 OPERACIÓN E75 TRANSFERENCIA DE LA CUENTA FISCAL BUN A LA CUT EN MN TRANSFERENCIA DE FONDOS A SOLICITUD DE: GOB. AUTONOMO MCPAL. DE ICHOCA CITE: GAMI/MAE/ACT/03-2026 CUENTA CUT 3987 LIBRETA NÂ° 00099021001 TGN - RECURSOS ORDINARIOS</t>
  </si>
  <si>
    <t>NUMERO DE LIBRETA CUT: LIBRETA NÂ° 00099021001 OPERACIÓN E75 TRANSFERENCIA DE LA CUENTA FISCAL BUN A LA CUT EN MN TRANSFERENCIA DE FONDOS A SOLICITUD DE: GOB. AUTONOMO MCPAL. DE HUMANATA CITE: GAMH/MAE/VCHM/001/2026 CUENTA CUT 3987 LIBRETA NÂ° 00099021001 TGN - RECURSOS ORDINARIOS</t>
  </si>
  <si>
    <t>NUMERO DE LIBRETA CUT: LIBRETA NÂ° 00099021001 OPERACIÓN E75 TRANSFERENCIA DE LA CUENTA FISCAL BUN A LA CUT EN MN TRANSFERENCIA DE FONDOS A SOLICITUD DE: GOB. AUTONOMO MCPAL. DE ANCORAIMES CITE: GAMA/MAE-DAF/NÂ°001/2026 CUENTA CUT 3987 LIBRETA NÂ° 00099021001 TGN - RECURSOS ORDINARIOS</t>
  </si>
  <si>
    <t>COBRO COSTOS DE PAPELERIA SEGUN TRANSFERENCIA DEL EXTERIOR POR ORDEN DE CONSULADO GENERAL DE BOLIVIA EN WASHINGTON REF.: RECAUDACIONES EXTERIOR CEDULA DE IDENTIDAD DICIEMBRE 2025 LIB. 00340012003 RECAUDACION EXTRANJERIA - C.I. -L.C.</t>
  </si>
  <si>
    <t>PAGO A CAF PRÉSTAMO CFA008604 VCTO. 07-01-2026 POR CUENTA DE TGN , NTI. 20997 VALOR 07-01-2026 CAPITAL USD 5.058.703,24 INTERESES USD 1.428.718,09 CTA. 3987 CUENTA UNICA DEL TESORO LIB. 00099021001 REF.: COMISIONES BANCARIAS</t>
  </si>
  <si>
    <t>PAGO A CAF PRÉSTAMO CFA008606 VCTO. 07-01-2026 POR CUENTA DE TGN , NTI. 20998 VALOR 07-01-2026 CAPITAL USD 3.626.959,88 INTERESES USD 1.061.429,65 CTA. 3987 CUENTA UNICA DEL TESORO LIB. 00099021001 REF.: COMISIONES BANCARIAS</t>
  </si>
  <si>
    <t>PAGO A CAF PRÉSTAMO CFA012050 VCTO. 07-01-2026 POR CUENTA DE TGN , NTI. 21036 VALOR 07-01-2026 INTERESES USD 613.030,27 COMISIONES USD 44.751,58 CTA. 3987 CUENTA UNICA DEL TESORO LIB. 00099021001 REF.: COMISIONES BANCARIAS</t>
  </si>
  <si>
    <t>||RESPUESTA A DEBITO DEL BANQUERO S/G MJE. SWIFT NO.205 DE LA FECHA POR COBRO DE COMISIONES DEL BANQUERO POR TRANSF. AL EXT. POR EUR 72.568,00 A FAVOR DE INTERNATIONAL CRIMINAL COURT F.V. 05/01/2026 S/G SOL.058324-25870 DEL TGN REF. BOLIVIA CONTRIBUTION, MEMBRESIA LIB. 00099021001 TGN-RECURSOS ORDINARIOS (COMIS. EQUIVALENTE A EUR 25.-)</t>
  </si>
  <si>
    <t>||RESPUESTA A DEBITO DEL BANQUERO S/G MJE. SWIFT NO.205 DE LA FECHA POR COBRO DE COMISIONES DEL BANQUERO POR TRANSF. AL EXT. POR EUR 72.568,00 A FAVOR DE INTERNATIONAL CRIMINAL COURT F.V. 05/01/2026 S/G SOL.058324-25870 DEL TGN REF. BOLIVIA CONTRIBUTION, MEMBRESIA CARGO LIB.00099021001 TGN-RECURSOS ORDINARIOS (COBRO DE UTILES DE ESCRITORIO)</t>
  </si>
  <si>
    <t>||TRANSFERENCIA DE FONDOS S/G MENSAJE SWIFT NRO. 169 DE LA FECHA Y EN ATENCIÓN A NOTA: DGAC/DAF/FIN/NE-0008/25 DE FECHA 29.01.2025 (HRE-TGL-2025-1866) ENVIADO POR LA DIRECCIÓN GENERAL DE AERONÁUTICA CIVIL (SECTOR PÚBLICO). DEBITO DE LA LIBRETA 00117012001 DGAC, REPOSICIÓN ÚTILES DE ESCRITORIO</t>
  </si>
  <si>
    <t>VENTA DE DIVISAS CON TRANSFERENCIA DE FONDOS A SOLICITUD DE AUTORIDAD DE REG.Y FISCALIZ.DE TELECOMUNICACIONES Y TRANSP. SEGUN SOLICITUD 25710 REF: TRANSFERENCIA A UPU, CUOTA CONTRIBUTIVA 2024 2025, SEGUN INFORME TECNICO ATT DAF INF TEC LP 82 2025 Y CI ATT DAF CI LP 3161 2025 EQUIVALENTES 107.961,69 LIB. 00099021001 TGN-RECURSOS ORDINARIOS (3987) POR DIFERENCIAL CAMBIARIO</t>
  </si>
  <si>
    <t>VENTA DE DIVISAS CON TRANSFERENCIA DE FONDOS A SOLICITUD DE AUTORIDAD DE REG.Y FISCALIZ.DE TELECOMUNICACIONES Y TRANSP. SEGUN SOLICITUD 25710 REF: TRANSFERENCIA A UPU, CUOTA CONTRIBUTIVA 2024 2025, SEGUN INFORME TECNICO ATT DAF INF TEC LP 82 2025 Y CI ATT DAF CI LP 3161 2025 EQUIVALENTES 107.961,69 LIB. 00099021001 TGN-RECURSOS ORDINARIOS (3987)</t>
  </si>
  <si>
    <t>COBRO COSTOS DE PAPELERIA SEGUN TRANSFERENCIA DEL EXTERIOR POR ORDEN DE LLAMA GAS SA (LIMA PERÚ) REF.: CTRC 2026010700321095 PAGO AL EXTERIOR FECHA VALOR 7/01/2026. LIB. 00513062002 YPFB - EXPORTACIÓN DE GLP Y OTROS-BOLIVIANOS</t>
  </si>
  <si>
    <t>00670012002 DEPOSITO DE EFECTIVO, DEPOSITANTE: PATRICIA AMPARO CARVAJAL CAÑASTO, CONCEPTO: DEVOLUCION DE SALDO DE RECURSOS ASIGNADOS, CUENTA DE DEPOSITO: CUENTA UNICA DEL TESORO</t>
  </si>
  <si>
    <t>00221022001 DEPOSITO DE EFECTIVO, DEPOSITANTE: COMERCIALIZADORA POLIMIN SRL, CONCEPTO: FORM M-02, CUENTA DE DEPOSITO: CUENTA UNICA DEL TESORO</t>
  </si>
  <si>
    <t>00522012001 DEPOSITO DE EFECTIVO, DEPOSITANTE: GRACIELA VASQUEZ MAMANI, CONCEPTO: PAGO DE ALQUILER DE PREDIOS DE LA 2DA,3RA Y 4TA CUOTA SG COMPROMISO DE PAGO DEL 2025, CUENTA DE DEPOSITO: CUENTA UNICA DEL TESORO</t>
  </si>
  <si>
    <t>00522012001 DEPOSITO DE EFECTIVO, DEPOSITANTE: GRACIELA VASQUEZ MAMANI, CONCEPTO: ALQUILER PREDIOS DE LA PAZ DE LOS MESES DE NOVIEMBRE Y DICIEMBRE DEL 2025, CUENTA DE DEPOSITO: CUENTA UNICA DEL TESORO</t>
  </si>
  <si>
    <t>00522012001 DEPOSITO DE EFECTIVO, DEPOSITANTE: VIRGINIA CRISTINA QUENTA DE AVALOS, CONCEPTO: ALQUILER PREDIOS LA PAZ DE LOS MESES DE NOVIEMBRE Y DICIEMBRE DEL 2025, CUENTA DE DEPOSITO: CUENTA UNICA DEL TESORO</t>
  </si>
  <si>
    <t>00099021001 DEPOSITO DE EFECTIVO, DEPOSITANTE: HECTOR ESTEBAN FAJARDO FERNANDEZ, CONCEPTO: DEVOLUCION DE BECA DE ESTUDIO - EX BECARIO HECTOR HUGO FAJARDO DURAN, CUENTA DE DEPOSITO: CUENTA UNICA DEL TESORO</t>
  </si>
  <si>
    <t>00522012001 DEPOSITO DE EFECTIVO, DEPOSITANTE: SILVIA APARICIO CANO, CONCEPTO: ALQUILER PREDIOS ENFE - POTOSI DEL MES ENERO DEL 2026, CUENTA DE DEPOSITO: CUENTA UNICA DEL TESORO</t>
  </si>
  <si>
    <t>00099021001 DEPOSITO DE EFECTIVO, DEPOSITANTE: LUIS ALBERTO ORELLANO VALENZUELA, CONCEPTO: REPOSICIÓN DE CREDENCIAL, CUENTA DE DEPOSITO: CUENTA UNICA DEL TESORO/DJBR</t>
  </si>
  <si>
    <t>00599012001 DEPOSITO DE EFECTIVO, DEPOSITANTE: LUIS ALFREDO CHINCHERO CUNO, CONCEPTO: PAGO DE CREDENCIAL, CUENTA DE DEPOSITO: CUENTA UNICA DEL TESORO</t>
  </si>
  <si>
    <t>00015011108 DEPOSITO DE EFECTIVO, DEPOSITANTE: MINISTERIO DE GOBIERNO, CONCEPTO: PAGO DE CONSUMO DE AGUA (EPSAS), CUENTA DE DEPOSITO: CUENTA UNICA DEL TESORO</t>
  </si>
  <si>
    <t>00599012001 DEPOSITO DE EFECTIVO, DEPOSITANTE: MARIBEL CHUI POMA, CONCEPTO: REPOSICIÓN DE CREDENCIAL, CUENTA DE DEPOSITO: CUENTA UNICA DEL TESORO</t>
  </si>
  <si>
    <t>00046171101 DEPOSITO DE EFECTIVO, DEPOSITANTE: HERBERT SAAL GUTIERREZ, CONCEPTO: PAGO SANCION PECUNIARIA - RESOLUCION ADMINISTRATIVA N°S/117, CUENTA DE DEPOSITO: CUENTA UNICA DEL TESORO</t>
  </si>
  <si>
    <t>00578012002 DEP.DE CHEQ.AJENOS,RET.DE CAM.,CONCEPTO: REVERSION,DEP.: BOLIVIANA DE AVIACION , PROCEDENCIA: BANCO UNION S.A., CHEQUE: 20934, FECHA DE EMISION:07/01/2026</t>
  </si>
  <si>
    <t>00578012002 DEP.DE CHEQ.AJENOS,RET.DE CAM.,CONCEPTO: REVERSION,DEP.: BOLIVIANA DE AVIACION , PROCEDENCIA: BANCO UNION S.A., CHEQUE: 20935, FECHA DE EMISION:07/01/2026</t>
  </si>
  <si>
    <t>00578012002 DEP.DE CHEQ.AJENOS,RET.DE CAM.,CONCEPTO: REVERSION,DEP.: BOLIVIANA DE AVIACION , PROCEDENCIA: BANCO UNION S.A., CHEQUE: 20936, FECHA DE EMISION:07/01/2026</t>
  </si>
  <si>
    <t>00514012004 DEP.DE CHEQ.AJENOS,RET.DE CAM.,CONCEPTO: TRANSFERENCIA PAGO DEUDA CONTRATO N° 032/2016 PROY PLANTA SOLAR UYUNI,DEP.: ENDE , PROCEDENCIA: BANCO UNION S.A., CHEQUE: 32388, FECHA DE EMISION:06/01/2026</t>
  </si>
  <si>
    <t>00099021001 DEP.DE CHEQ.AJENOS,RET.DE CAM.,CONCEPTO: 5° REEMBOLSO FIDEICOMISO, EMPRESA METALURGICA VINTO EMV,DEP.: MINISTERIO DE MINERIA Y METALURGIA , PROCEDENCIA: BANCO UNION S.A., CHEQUE: 4397, FECHA DE EMISION:07/01/2026</t>
  </si>
  <si>
    <t>00099021001 DEP.DE CHEQ.AJENOS,RET.DE CAM.,CONCEPTO: DEPÓSITO,DEP.: DALIA VACA MENACHO , PROCEDENCIA: BANCO UNION S.A., CHEQUE: 225961, FECHA DE EMISION:08/01/2026</t>
  </si>
  <si>
    <t>00291012006 DEP.DE CHEQ.AJENOS,RET.DE CAM.,CONCEPTO: DEPÓSITO,DEP.: GONZALO LIONEL CLAURE SALINAS , PROCEDENCIA: BANCO UNION S.A., CHEQUE: 225962, FECHA DE EMISION:08/01/2026</t>
  </si>
  <si>
    <t>00291012006 DEP.DE CHEQ.AJENOS,RET.DE CAM.,CONCEPTO: DEPÓSITO,DEP.: GONZALO LIONEL CLAURE SALINAS , PROCEDENCIA: BANCO UNION S.A., CHEQUE: 225963, FECHA DE EMISION:08/01/2026</t>
  </si>
  <si>
    <t>00221022001 DEP.DE CHEQ.AJENOS,RET.DE CAM.,CONCEPTO: CANCELACION DE MULTA,DEP.: ROGERH LEA CORONADO , PROCEDENCIA: BANCO UNION S.A., CHEQUE: 225964, FECHA DE EMISION:08/01/2026</t>
  </si>
  <si>
    <t>00221022001 DEP.DE CHEQ.AJENOS,RET.DE CAM.,CONCEPTO: DEPÓSITO,DEP.: ROGERH LEA CORONADO , PROCEDENCIA: BANCO UNION S.A., CHEQUE: 225965, FECHA DE EMISION:08/01/2026</t>
  </si>
  <si>
    <t>00221022001 DEP.DE CHEQ.AJENOS,RET.DE CAM.,CONCEPTO: FORMULARIO M02 FUERA DE PLAZO,DEP.: BENJAMIN MANUEL SANDOVAL VILACAHUA , PROCEDENCIA: BANCO UNION S.A., CHEQUE: 225969, FECHA DE EMISION:08/01/2026</t>
  </si>
  <si>
    <t>00221022001 DEP.DE CHEQ.AJENOS,RET.DE CAM.,CONCEPTO: DEPÓSITO,DEP.: VICTOR ALARCON LAURA , PROCEDENCIA: BANCO UNION S.A., CHEQUE: 225966, FECHA DE EMISION:08/01/2026</t>
  </si>
  <si>
    <t>00221022001 DEP.DE CHEQ.AJENOS,RET.DE CAM.,CONCEPTO: DEPÓSITO,DEP.: VICTOR ALARCON LAURA , PROCEDENCIA: BANCO UNION S.A., CHEQUE: 225967, FECHA DE EMISION:08/01/2026</t>
  </si>
  <si>
    <t>00221022001 DEP.DE CHEQ.AJENOS,RET.DE CAM.,CONCEPTO: FORMULARIO M02 FUERA DE PLAZO,DEP.: RODRIGO ENRIQUE CUEVAS ROCHA , PROCEDENCIA: BANCO UNION S.A., CHEQUE: 225968, FECHA DE EMISION:08/01/2026</t>
  </si>
  <si>
    <t>00099021001 DEP.DE CHEQ.AJENOS,RET.DE CAM.,CONCEPTO: DEVOLUCION DE HABERES DE ZULMA SANDOVAL HERBAS,DEP.: ZULMA SANDOVAL HERBAS , PROCEDENCIA: BANCO UNION S.A., CHEQUE: 225970, FECHA DE EMISION:08/01/2026</t>
  </si>
  <si>
    <t>De: 00513012004 Transferencia de la CUT libreta 00513012004 YPFB UNCOMERCIAL a favor de la cuenta 10000059607918 YPFB Transferencias al Exterior, en el marco de R.M. 026 del 27/1/2025 y del Decreto Supremo 4773. Según nota TOBE 002 2026.</t>
  </si>
  <si>
    <t>De: 00513012004 Transferencia de la CUT libreta 00513012004 YPFB UNCOMERCIAL a favor de la cuenta 10000059607918 YPFB Transferencias al Exterior, en el marco de R.M. 026 del 27/1/2025 y del Decreto Supremo 4773. Según nota TOBE 004 2026.</t>
  </si>
  <si>
    <t>De: 00513012004 Transferencia de la CUT libreta 00513012004 YPFB UNCOMERCIAL a favor de la cuenta 10000059607918 YPFB Transferencias al Exterior, en el marco de R.M. 026 del 27/1/2025 y del Decreto Supremo 4773. Según nota TOBE 005 2026.</t>
  </si>
  <si>
    <t>De: 00513012004 Transferencia de la CUT libreta 00513012004 YPFB UNCOMERCIAL a favor de la cuenta 10000059607918 YPFB Transferencias al Exterior, en el marco de R.M. 026 del 27/1/2025 y del Decreto Supremo 4773. Según nota TOBE 001 2026.</t>
  </si>
  <si>
    <t>De: 00513012004 Transferencia de la CUT libreta 00513012004 YPFB UNCOMERCIAL a favor de la cuenta 10000059607918 YPFB Transferencias al Exterior, en el marco de R.M. 026 del 27/1/2025 y del Decreto Supremo 4773. Según nota TOBE 003 2026.</t>
  </si>
  <si>
    <t>TRANSFERENCIA DEL EXTERIOR SEGUN SWIFT NO.240 DE FECHA 08/01/2026 ORDENANTE: COSULADO DE BOLIVIA EN MADRID REF.: RECAUDACIÓN EXTERIOR 33 LICENCIAS DE CONDUCIR CORRESPONDIENTES A DICIEMBRE 1.980,00 LIB. 00340012004 SEGIP-RECAUDACION EXTERIOR-LICENCIAS DE CONDUCIR</t>
  </si>
  <si>
    <t>TRANSFERENCIA DEL EXTERIOR SEGUN SWIFT NO.241 DE FECHA 08/01/2026 ORDENANTE: COSULADO DE BOLIVIA EN MADRID REF.: RECAUDACIÓN EXTERIOR 394 CEDULAS DE IDENTIDAD CORRESPONDIENTES MES DE DICIEMBRE 7.092,00. LIB. 00340012005 SEGIP - RECAUDACION EXTERIOR - CEDULAS DE IDENTIDAD</t>
  </si>
  <si>
    <t>NUMERO DE LIBRETA CUT: TGN 00283012001 OPERACIÓN E18 TRANSFERENCIA DEL SISTEMA FINANCIERO POR CUENTA DE TERCEROS A LA CUT A SOL SOCIEDAD JENNEFER SRL</t>
  </si>
  <si>
    <t>COBRO COSTOS DE PAPELERIA SEGUN TRANSFERENCIA DEL EXTERIOR POR ORDEN DE COSULADO DE BOLIVIA EN MADRID REF.: RECAUDACIÓN EXTERIOR 33 LICENCIAS DE CONDUCIR CORRESPONDIENTES A DICIEMBRE 1.980,00 LIB. 00340012003 RECAUDACION EXTRANJERIA - C.I. -L.C.</t>
  </si>
  <si>
    <t>COBRO COSTOS DE PAPELERIA SEGUN TRANSFERENCIA DEL EXTERIOR POR ORDEN DE COSULADO DE BOLIVIA EN MADRID REF.: RECAUDACIÓN EXTERIOR 394 CEDULAS DE IDENTIDAD CORRESPONDIENTES MES DE DICIEMBRE 7.092,00. LIB. 00340012003 RECAUDACION EXTRANJERIA - C.I. -L.C.</t>
  </si>
  <si>
    <t>NUMERO DE LIBRETA CUT: LIBRETA NÂ° 00099021001 OPERACIÓN E75 TRANSFERENCIA DE LA CUENTA FISCAL BUN A LA CUT EN MN TRANSFERENCIA DE FONDOS A SOLICITUD DE: GOB. AUTONOMO MCPAL. DE IRUPANA CITE: G.A.M.I/M.A.E./INST./0003.2026 CUENTA CUT 3987 LIBRETA NÂ° 00099021001 TGN - RECURSOS ORDINARIOS</t>
  </si>
  <si>
    <t>NUMERO DE LIBRETA CUT: LIBRETA NÂ° 00099021001 OPERACIÓN E75 TRANSFERENCIA DE LA CUENTA FISCAL BUN A LA CUT EN MN TRANSFERENCIA DE FONDOS A SOLICITUD DE: GOBIERNO AUTONOMO MUNICIPAL DE COMARAPA, CITE: GAMC. JVA - OF. NÂ° 06/2026 CUENTA CUT 3987 LIBRETA NÂ° 00099021001 TGN-RECURSOS ORDINARIOS</t>
  </si>
  <si>
    <t>NUMERO DE LIBRETA CUT: LIBRETA NÂ° 00099021001 OPERACIÓN E75 TRANSFERENCIA DE LA CUENTA FISCAL BUN A LA CUT EN MN TRANSFERENCIA DE FONDOS A SOLICITUD DE: GOBIERNO AUTONOMO MUNICIPAL DE COMARAPA, CITE: GAMC. JVA - OF. NÂ° 05/2026 CUENTA CUT 3987 LIBRETA NÂ° 00099021001 TGN-RECURSOS ORDINARIOS.</t>
  </si>
  <si>
    <t>NUMERO DE LIBRETA CUT: LIBRETA NÂ° 00099021001 OPERACIÓN E75 TRANSFERENCIA DE LA CUENTA FISCAL BUN A LA CUT EN MN TRANSFERENCIA DE FONDOS A SOLICITUD DE: GOB. AUTONOMO MCPAL. DE SAN PEDRO DE CURAHUARA CITE: GAMPP/MAE-RAMC/NÂ°584/2025 CUENTA CUT 3987 LIBRETA NÂ° 00099021001 TGN - RECURSOS ORDINA</t>
  </si>
  <si>
    <t>NUMERO DE LIBRETA CUT: LIBRETA NÂ° 00099021001 OPERACIÓN E75 TRANSFERENCIA DE LA CUENTA FISCAL BUN A LA CUT EN MN TRANSFERENCIA DE FONDOS A SOLICITUD DE: GOB. AUTONOMO MCPAL. DE PALCA CITE: GAMP/MAE/DESP/NÂ°1318/2025 CUENTA CUT 3987 LIBRETA NÂ° 00099021001 TGN - RECURSOS ORDINARIOS</t>
  </si>
  <si>
    <t>NUMERO DE LIBRETA CUT: LIBRETA NÂ° 00099021001 OPERACIÓN E75 TRANSFERENCIA DE LA CUENTA FISCAL BUN A LA CUT EN MN TRANSFERENCIA DE FONDOS A SOLICITUD DE: GOB. AUTONOMO MCPAL. DE CORIPATA CITE: GAMC/MAE-JSB/DAF/NÂ°001/2026 CUENTA CUT 3987 LIBRETA NÂ° 00099021001 TGN - RECURSOS ORDINARIOS</t>
  </si>
  <si>
    <t>TRANSFERENCIA DEL EXTERIOR SEGUN SWIFT NO.215 DE FECHA 08/01/2026 ORDENANTE: TRANSPORTES AEREOS BOLIVIANOS (MIAMI FL) REF.: 138056 LOCINS CTRC LIB. 00525012001 LBP-TRANSPORTES AEREOS BOLIVIANOS (4030001162)</t>
  </si>
  <si>
    <t>De: 00598012001 Transferencia de recursos a solicitud de la Editorial del Estado Plurinacional de Bolivia mediante nota CITE: EDITORIAL/GAF-UFI-ATT-NE-006/26 para la adquisición de Boleta de Garantía de Cumplimiento de Contrato Convocatoria Pública del Servicio de Identificación Personal CUCE 25-0340-00-1615328-1-1 Adquisición Material Valorado de Cédulas de Identidad H.R.2026-00783-R</t>
  </si>
  <si>
    <t>||REGISTRO COMPLEMENTO A CBTE. S-1146240, 08/01/2026 P/ REGISTRO BG025/2025 P/C YPFB A/F ADUANA NACIONAL S/G NOTA GAFC-2506 DFC/URTE-0826/2025, RECIBIDA EL 05-12-2025, POR BS8.837.883,74.- (EQUIV. A UFV 2.776.858.-+8% P/ PREV.VAR. TC. UFV/BS) IMP. COMPLEMENTO 226.074,01.- LIB. CUT 00513012007 YPFB RECUR. NAC. COMP. PROV. FDOS. EMIS. BG-025/2025 P/C YPFB A/F ADUANA NAL.</t>
  </si>
  <si>
    <t>||RESP. DEBITO DEL BANQUERO, COBRO COMISIONES P/TRANSF. DE FDOS AL EXTERIOR SEG.SWIFT NO. 247 DE LA FECHA REF:SOL. 058189-25726 DE LA EMPRESA PUBLICA - TAM TRANSF.EUR 37.968,12 F.V. 30/12/2025 A/F ANSETT AVIATION ITALY SPA REF:SERV. DE ENTRENAMIENTO SIMULADOR DE VUELO. CGO.LIBRETA NO.00596012001 EP-TAM GESTION ADMINISTRATIVA (UTILES DE ESCRITORIO)</t>
  </si>
  <si>
    <t>||RESP. DEBITO DEL BANQUERO, COBRO COMISIONES P/TRANSF. DE FDOS AL EXTERIOR SEG.SWIFT NO. 246 DE LA FECHA REF:SOL. 058190-25725 DE LA EMPRESA PUBLICA - TAM TRANSF.EUR 23.202,74 F.V. 30/12/2025 A/F ANSETT AVIATION ITALY SPA REF:SERV. DE ENTRENAMIENTO SIMULADOR DE VUELO. LIBRETA NO.00596012001 EP-TAM GESTION ADMINISTRATIVA</t>
  </si>
  <si>
    <t>||RESP. DEBITO DEL BANQUERO, COBRO COMISIONES P/TRANSF. DE FDOS AL EXTERIOR SEG.SWIFT NO. 246 DE LA FECHA REF:SOL. 058190-25725 DE LA EMPRESA PUBLICA - TAM TRANSF.EUR 23.202,74 F.V. 30/12/2025 A/F ANSETT AVIATION ITALY SPA REF:SERV. DE ENTRENAMIENTO SIMULADOR DE VUELO. CGO.LIBRETA NO.00596012001 EP-TAM GESTION ADMINISTRATIVA (UTILES DE ESCRITORIO)</t>
  </si>
  <si>
    <t>||RESPUESTA A DEBITO DEL BANQUERO SEGÚN SWIFT NO.245 DE LA FECHA POR COBRO COMIS.DE TRANSF.AL EXTERIOR REF.: SOLIC.058192-25724 DE EMP.PÚBLICA DE TRANSPORTE AEREO MILITAR POR EUR 21,032,04 F.V 30/12/2025 POR CURSO EN SIMULADOR DE VUELO PARA PILOTOS DE LA EPTAM. LIB.00596012001 EP-TAM GESTIÓN ADMINISTRATIVA EQUIV.A EUR 20.-</t>
  </si>
  <si>
    <t>||RESPUESTA A DEBITO DEL BANQUERO SEGÚN SWIFT NO.245 DE LA FECHA POR COBRO COMIS.DE TRANSF.AL EXTERIOR REF.: SOLIC.058192-25724 DE EMP.PÚBLICA DE TRANSPORTE AEREO MILITAR POR EUR 21,032,04 F.V 30/12/2025 POR CURSO EN SIMULADOR DE VUELO PARA PILOTOS DE LA EPTAM. LIB.00596012001 EP-TAM GESTIÓN ADMINISTRATIVA COBRO UTILES DE ESCRITORIO</t>
  </si>
  <si>
    <t>||RESP. DEBITO DEL BANQUERO, COBRO COMISIONES P/TRANSF. DE FDOS AL EXTERIOR SEG.SWIFT NO. 247 DE LA FECHA REF:SOL. 058189-25726 DE LA EMPRESA PUBLICA - TAM TRANSF.EUR 37.968,12 F.V. 30/12/2025 A/F ANSETT AVIATION ITALY SPA REF:SERV. DE ENTRENAMIENTO SIMULADOR DE VUELO. LIBRETA NO.00596012001 EP-TAM GESTION ADMINISTRATIVA</t>
  </si>
  <si>
    <t>||TRANSFERENCIA DE FONDOS S/G MENSAJE SWIFT NRO. 253 DE LA FECHA EN ATENCIÓN A CORREO ELECTRÓNICO Y NOTA: DGAC/DAF/FIN/NE-0008/25 DE FECHA 29/01/2025 (HRE-TGL-2025-1866) ENVIADO POR LA DIRECCIÓN GENERAL DE AERONÁUTICA CIVIL (SECTOR PÚBLICO). DEBITO DE LA LIBRETA 00117012001 DGAC, REPOSICIÓN ÚTILES DE ESCRITORIO.</t>
  </si>
  <si>
    <t>||COBRO COMISIÓN AL TGN POR ADMINISTRACION DE VALORES BTS&amp;quot;C&amp;quot; M/N CORRESPONDIENTE AL MES DE DICIEMBRE DE 2025 SG CITE: MEFP/VTCP/DGCP/UODP/N°015/2026 DE FECHA 08-01-2026 DEL MEFP, LIBRETA 00099021001 TGN - RECURSOS ORDINARIOS  MONEDA NACIONAL SEGÚN ANTECEDENTES ADJUNTOS LIBRETA 00099021001 TGN - RECURSOS ORDINARIOS  MONEDA NACIONAL</t>
  </si>
  <si>
    <t>00099021001 DEPOSITO DE EFECTIVO, DEPOSITANTE: LOURDES ALIAGA ZAPATA, CONCEPTO: DOBLE PERCEPCION MES DE ENERO 2026, CUENTA DE DEPOSITO: CUENTA UNICA DEL TESORO</t>
  </si>
  <si>
    <t>00046171101 DEPOSITO DE EFECTIVO, DEPOSITANTE: C.D. Y LINK, CONCEPTO: PAGO PRIMERA SANCION PECUNIARIA, CUENTA DE DEPOSITO: CUENTA UNICA DEL TESORO</t>
  </si>
  <si>
    <t>00291012008 DEPOSITO DE EFECTIVO, DEPOSITANTE: SERVICIOS TECNICOS PRIMER MUNDO, CONCEPTO: PAGO DE ENSAYO IRI PROYECTO: TRAMO C001-A-SUB TRAMO QUILLACOLLO COLOMI, CUENTA DE DEPOSITO: CUENTA UNICA DEL TESORO</t>
  </si>
  <si>
    <t>00070011102 DEPOSITO DE EFECTIVO, DEPOSITANTE: VICTOR HUGO VARGAS MANCILLA, CONCEPTO: DEVOLUCION DE RECURSOS, CUENTA DE DEPOSITO: CUENTA UNICA DEL TESORO</t>
  </si>
  <si>
    <t>00221022001 DEPOSITO DE EFECTIVO, DEPOSITANTE: EMCAARBOL S.R.L., CONCEPTO: M-02 FUERA DE PLAZO, CUENTA DE DEPOSITO: CUENTA UNICA DEL TESORO</t>
  </si>
  <si>
    <t>00046171101 DEPOSITO DE EFECTIVO, DEPOSITANTE: GUTIERREZ Y CIA S.R.L., CONCEPTO: PAGO POR SANCION PECUNIARIA, CUENTA DE DEPOSITO: CUENTA UNICA DEL TESORO</t>
  </si>
  <si>
    <t>00221022001 DEPOSITO DE EFECTIVO, DEPOSITANTE: EMCAARBOL S.R.L., CONCEPTO: M-02 FUERA DE PLAZO 15 DIAS (INCREMENTO 10% DIA), CUENTA DE DEPOSITO: CUENTA UNICA DEL TESORO</t>
  </si>
  <si>
    <t>00244012001 DEPOSITO DE EFECTIVO, DEPOSITANTE: VICTOR JUAN TORREZ TERCEROS, CONCEPTO: REVERSION, CUENTA DE DEPOSITO: CUENTA UNICA DEL TESORO</t>
  </si>
  <si>
    <t>00292012001 DEPOSITO DE EFECTIVO, DEPOSITANTE: WYLDER SALGADO SALGADO, CONCEPTO: EXTRAVIO DE CREDENCIAL, CUENTA DE DEPOSITO: CUENTA UNICA DEL TESORO</t>
  </si>
  <si>
    <t>00670012002 DEPOSITO DE EFECTIVO, DEPOSITANTE: MALENA MAMANI POMA, CONCEPTO: DEVOLUCION DE REFRIGERIOS DICIEMBRE DE FERNANDEZ CONDE JOSE LUIS TSE, CUENTA DE DEPOSITO: CUENTA UNICA DEL TESORO</t>
  </si>
  <si>
    <t>00221022001 DEPOSITO DE EFECTIVO, DEPOSITANTE: COMERCIALIZADORA DE MINERALES MENBRANA SRL, CONCEPTO: PAGO POR FORMULARIO M-02 FUERA DE PLAZO, CUENTA DE DEPOSITO: CUENTA UNICA DEL TESORO</t>
  </si>
  <si>
    <t>00221022001 DEPOSITO DE EFECTIVO, DEPOSITANTE: COMERCIALIZADORA DE MINERALES MANBRANA SRL, CONCEPTO: PAGO POR FORMULARIO M-02 FUERA DE PLAZO, CUENTA DE DEPOSITO: CUENTA UNICA DEL TESORO</t>
  </si>
  <si>
    <t>00670012002 DEPOSITO DE EFECTIVO, DEPOSITANTE: MALENA MAMANI POMA, CONCEPTO: DEVOLUCION DE REFRIGERIOS DICIEMBRE TSE DE VISCARRA CONRRADO PATRICIA ALEJANDRA, CUENTA DE DEPOSITO: CUENTA UNICA DEL TESORO</t>
  </si>
  <si>
    <t>00099021001 DEPOSITO DE EFECTIVO, DEPOSITANTE: OSCAR DIEGO PAREDES MAMANI, CONCEPTO: DEVOLUCION DE AGUINALDO DE SEDES, CUENTA DE DEPOSITO: CUENTA UNICA DEL TESORO</t>
  </si>
  <si>
    <t>00046171101 DEPOSITO DE EFECTIVO, DEPOSITANTE: FENDERMED S.R.L., CONCEPTO: PAGO PRIMER CUOTA, CUENTA DE DEPOSITO: CUENTA UNICA DEL TESORO</t>
  </si>
  <si>
    <t>00670022001 DEPOSITO DE EFECTIVO, DEPOSITANTE: OCTAVIO ISMAEL LIMACHI TINTAYA, CONCEPTO: DEVOLUCION DE VIATICOS, CUENTA DE DEPOSITO: CUENTA UNICA DEL TESORO</t>
  </si>
  <si>
    <t>00099021001 DEPOSITO DE EFECTIVO, DEPOSITANTE: HUMBERTO RAMOS CRUZ, CONCEPTO: DEVOLUCION, CUENTA DE DEPOSITO: CUENTA UNICA DEL TESORO/DJBR</t>
  </si>
  <si>
    <t>00221022001 DEPOSITO DE EFECTIVO, DEPOSITANTE: PARIS GOLD DIAMOND SRL, CONCEPTO: MULTA TRAMITE FUERA DE PLAZO, CUENTA DE DEPOSITO: CUENTA UNICA DEL TESORO</t>
  </si>
  <si>
    <t>00221022001 DEPOSITO DE EFECTIVO, DEPOSITANTE: CMV S.A., CONCEPTO: PAGO POR FORMULARIO M-02 FUERA DE PLAZO, CUENTA DE DEPOSITO: CUENTA UNICA DEL TESORO</t>
  </si>
  <si>
    <t>00292012001 DEPOSITO DE EFECTIVO, DEPOSITANTE: MOISES HUANCA PALLI, CONCEPTO: PAGO DE CREDENCIAL, CUENTA DE DEPOSITO: CUENTA UNICA DEL TESORO</t>
  </si>
  <si>
    <t>00081011101 DEPOSITO DE EFECTIVO, DEPOSITANTE: MIN. OBRAS PUBLICAS SERVICIOS Y VIVIENDA, CONCEPTO: FONDOS NO UTILIZADOS, CUENTA DE DEPOSITO: CUENTA UNICA DEL TESORO</t>
  </si>
  <si>
    <t>00099021001 DEPOSITO DE EFECTIVO, DEPOSITANTE: SEGUROS PROVIDA S.A., CONCEPTO: DEVOLUCIÓN CASO NO COBRADO FALLECIDO SEGÚN CONCILIACIÓN SEPTIEMBRE/2025, CUENTA DE DEPOSITO: CUENTA UNICA DEL TESORO</t>
  </si>
  <si>
    <t>00132032001 DEPOSITO DE EFECTIVO, DEPOSITANTE: OLGA ISELA BERMUDEZ GUTIERREZ, CONCEPTO: DEVOLUCION DE AGUINALDO DE 8 DIAS, CUENTA DE DEPOSITO: CUENTA UNICA DEL TESORO</t>
  </si>
  <si>
    <t>00292012001 DEPOSITO DE EFECTIVO, DEPOSITANTE: MOISES HUANCA PALLI, CONCEPTO: PAGO DE BUZO, CUENTA DE DEPOSITO: CUENTA UNICA DEL TESORO</t>
  </si>
  <si>
    <t>00292012001 DEPOSITO DE EFECTIVO, DEPOSITANTE: MOISES HUANCA PALLI, CONCEPTO: PAGO DE CHALECO, CUENTA DE DEPOSITO: CUENTA UNICA DEL TESORO</t>
  </si>
  <si>
    <t>00292012001 DEPOSITO DE EFECTIVO, DEPOSITANTE: ROGER TINTA CALLIZAYA, CONCEPTO: PAGO DE CREDENCIAL, CUENTA DE DEPOSITO: CUENTA UNICA DEL TESORO</t>
  </si>
  <si>
    <t>00292012001 DEPOSITO DE EFECTIVO, DEPOSITANTE: ROGER TINTA CALLIZAYA, CONCEPTO: PAGO DE CHALECO, CUENTA DE DEPOSITO: CUENTA UNICA DEL TESORO</t>
  </si>
  <si>
    <t>00132032001 DEPOSITO DE EFECTIVO, DEPOSITANTE: OLGA ISELA BERMUDEZ GUTIERREZ, CONCEPTO: DEVOLUCION DE SUELDO DE 8 DIAS, CUENTA DE DEPOSITO: CUENTA UNICA DEL TESORO</t>
  </si>
  <si>
    <t>00099021001 DEPOSITO DE EFECTIVO, DEPOSITANTE: VICTOR JUAN TORREZ TERCEROS, CONCEPTO: DEVOLUCION DE FONDOS POR REFRIGERIO NO UTILIZADO ENT 244, CUENTA DE DEPOSITO: CUENTA UNICA DEL TESORO/DJBR</t>
  </si>
  <si>
    <t>00099021001 DEPOSITO DE EFECTIVO, DEPOSITANTE: MARTHA VIVIANA RAMOS PUCHO, CONCEPTO: DEVOLUCION DEL VIAJE, CUENTA DE DEPOSITO: CUENTA UNICA DEL TESORO/DJBR</t>
  </si>
  <si>
    <t>00099021001 DEPOSITO DE EFECTIVO, DEPOSITANTE: ROLANDO CALLE CONDORI, CONCEPTO: CUMPLIMIENTO EN UN PROCESO POR PERCEPCION INDEBIDA DE SEPTIEMBRE 2024 A MAYO 2025, CUENTA DE DEPOSITO: CUENTA UNICA DEL TESORO</t>
  </si>
  <si>
    <t>00099021001 DEPOSITO DE EFECTIVO, DEPOSITANTE: MINISTERIO PUBLICO, CONCEPTO: DEVOLUCION DE PASAJES POR JORGE YUJRA ARTEAGA, CUENTA DE DEPOSITO: CUENTA UNICA DEL TESORO</t>
  </si>
  <si>
    <t>00041021101 DEP.DE CHEQ.AJENOS,RET.DE CAM.,CONCEPTO: DESCUENTO POR LICENCIA SIN GOCE DE HABERES JUAN CARLOS QUISPE AJNOTA OCTUBRE/2025,DEP.: SERVICIO NACIONAL DE PROPIEDAD INTELECTUAL</t>
  </si>
  <si>
    <t>00099021001 DEP.DE CHEQ.AJENOS,RET.DE CAM.,CONCEPTO: DEPÓSITO,DEP.: JUAN CARLOS LLANQUE HUARACHI , PROCEDENCIA: BANCO UNION S.A., CHEQUE: 225972, FECHA DE EMISION:09/01/2026</t>
  </si>
  <si>
    <t>00047377001 DEP.DE CHEQ.AJENOS,RET.DE CAM.,CONCEPTO: DEVOLUCION,DEP.: COMUNIDAD ALTA GRACIA , PROCEDENCIA: BANCO UNION S.A., CHEQUE: 6, FECHA DE EMISION:23/12/2025</t>
  </si>
  <si>
    <t>00016014101 DEP.DE CHEQ.AJENOS,RET.DE CAM.,CONCEPTO: DIPLOMAS DE BACHILLER GAD CHUQUISACA,DEP.: MINISTERIO DE EDUCACION , PROCEDENCIA: BANCO UNION S.A., CHEQUE: 1426, FECHA DE EMISION:07/01/2026</t>
  </si>
  <si>
    <t>REGULARIZACION DE TRANSFERENCIA DEL EXTERIOR SEGUN SWIFT NO.238 DE FECHA 09/01/2026 ORDENANTE: EMBAJADA DE BOLIVIA (SAN JOSE DE COSTA RICA) REF.: DEVOLUCIÓN DE SALDOS NO EJECUTADOS DE SAN JOSE DE COSTA RICA AL ÓRGANO ELECTORAL PLURINACIONAL. LIB. 00099021001 TGN-RECURSOS ORDINARIOS (3987)</t>
  </si>
  <si>
    <t>NUMERO DE LIBRETA CUT: LIBRETA NÂ° 00099021001 OPERACIÓN E75 TRANSFERENCIA DE LA CUENTA FISCAL BUN A LA CUT EN MN TRANSFERENCIA DE FONDOS A SOLICITUD DE: GOB. AUTONOMO MCPAL. DE PATACAMAYA CITE: :GAM-PAT/MAE/NOT/EXT/N-013/2026 CUENTA CUT 3987 LIBRETA NÂ° 00099021001 TGN - RECURSOS ORDINARIOS</t>
  </si>
  <si>
    <t>NUMERO DE LIBRETA CUT: LIBRETA NÂ° 00099021001 OPERACIÓN E75 TRANSFERENCIA DE LA CUENTA FISCAL BUN A LA CUT EN MN TRANSFERENCIA DE FONDOS A SOLICITUD DEL: GOBIERNO AUTONOMO MUNICIPAL DE SENA GAMC/MAE/JAD/001/2026 CUENTA CUT 3987069001 LIBRETA NÂ° 00099021001 TGN-RECURSOS ORDINARIOS</t>
  </si>
  <si>
    <t>NUMERO DE LIBRETA CUT: LIBRETA NÂ° 00099021001 OPERACIÓN E75 TRANSFERENCIA DE LA CUENTA FISCAL BUN A LA CUT EN MN TRANSFERENCIA DE FONDOS A SOLICITUD DE: GOBIERNO AUTONOMO MUNICIPAL DE BELEN DE ANDAMARCA, CITE: G.A.M.B.A/M.A.E./NÂ° 002/2026 CUENTA CUT 3987 LIBRETA NÂ° 00099021001 TGN-RECURSOS O</t>
  </si>
  <si>
    <t>NUMERO DE LIBRETA CUT: LIBRETA NÂ° 00099021001 OPERACIÓN E75 TRANSFERENCIA DE LA CUENTA FISCAL BUN A LA CUT EN MN TRANSFERENCIA DE FONDOS A SOLICITUD DEL: GOBIERNO AUTONOMO MUNICIPAL SAN LORENZO, CITE: OF.DESP. GAMSL NÂ° 010/2025 CUENTA CUT 3987 LIBRETA NÂ° 00099021001 &amp;quot;TGN RECURSOS ORDINARIOS&amp;quot;</t>
  </si>
  <si>
    <t>NUMERO DE LIBRETA CUT: LIBRETA NÂ°00099021001 OPERACIÓN E75 TRANSFERENCIA DE LA CUENTA FISCAL BUN A LA CUT EN MN TRANSFERENCIA DE FONDOS A SOLICITUD DE: GOBIERNO AUTONOMO MUNICIPAL DE COTAGAITA SG. CITE: GAMC 003/2026, CUENTA CUT 3987 LIBRETA NÂ°00099021001 TGN - RECURSOS ORDINARIOS</t>
  </si>
  <si>
    <t>NUMERO DE LIBRETA CUT: LIBRETA NÂ°00099021001 OPERACIÓN E75 TRANSFERENCIA DE LA CUENTA FISCAL BUN A LA CUT EN MN TRANSFERENCIA DE FONDOS A SOLICITUD DE: GOBIERNO AUTONOMO MUNICIPAL DE COTAGAITA SG. CITE: GAMC NÂ° 002/2026, CUENTA CUT 3987 LIBRETA NÂ°00099021001 TGN - RECURSOS ORDINARIOS</t>
  </si>
  <si>
    <t>COBRO COSTOS DE PAPELERIA POR REGULARIZACION DE TRANSFERENCIA DEL EXTERIOR POR ORDEN DE EMBAJADA DE BOLIVIA (SAN JOSE DE COSTA RICA) REF.: DEVOLUCIÓN DE SALDOS NO EJECUTADOS DE SAN JOSE DE COSTA RICA AL ÓRGANO ELECTORAL PLURINACIONAL. LIB. 00099021001 TGN-RECURSOS ORDINARIOS (3987)</t>
  </si>
  <si>
    <t>||TRANSFERENCIA DE FONDOS S/G. MENSAJES SWIFTS NROS. 290-264, EN ATENCIÓN A NOTA CITE: ABE-DGE 77/2025 DE FECHA 4/2/2025 (HRE-TGL-2320) ENVIADO POR LA AGENCIA BOLIVIANA ESPACIAL (SECTOR PUBLICO) A LA LIBRETA 00585012002 ABE - VENTA DE SERVICIOS COMUNICACIÓN; P.CTA. DE SES S.A.</t>
  </si>
  <si>
    <t>COBRO COSTOS DE PAPELERIA SEGUN TRANSFERENCIA DEL EXTERIOR POR ORDEN DE MTX COMERCIALIZADORA DE GAS LTDA. (BR/SALVADOR) REF.: CRED RFB PPA MTX 60/26 GAS NATURAL FECHA VALOR 8/01/2026. LIB. 00513012015 YPFB-HEROES DEL CHACO-BS</t>
  </si>
  <si>
    <t>De: 00513012004 Transferencia de la CUT libreta 00513012004 YPFB UNCOMERCIAL a favor de la cuenta 10000059607918 YPFB Transferencias al Exterior, en el marco de R.M. 026 del 27/1/2025 y del Decreto Supremo 4773. Según nota TOBE 006 2026.</t>
  </si>
  <si>
    <t>De: 00513012004 Transferencia de la CUT libreta 00513012004 YPFB UNCOMERCIAL a favor de la cuenta 10000059607918 YPFB Transferencias al Exterior, en el marco de R.M. 026 del 27/1/2025 y del Decreto Supremo 4773. Según nota TOBE 008 2026.</t>
  </si>
  <si>
    <t>De: 00513012004 Transferencia de la CUT libreta 00513012004 YPFB UNCOMERCIAL a favor de la cuenta 10000059607918 YPFB Transferencias al Exterior, en el marco de R.M. 026 del 27/1/2025 y del Decreto Supremo 4773. Según nota TOBE 007 2026.</t>
  </si>
  <si>
    <t>COBRO COSTOS DE PAPELERIA SEGUN TRANSFERENCIA DEL EXTERIOR POR ORDEN DE JEF S.A. (BR/RIO DE JANEIRO) REF.: CRED 2277755008JS - S005961 GAS NATURAL FECHA VALOR 8/01/2026. LIB. 00513012015 YPFB-HEROES DEL CHACO-BS</t>
  </si>
  <si>
    <t>COBRO COSTOS DE PAPELERIA SEGUN TRANSFERENCIA DEL EXTERIOR POR ORDEN DE PETROLEO BRAS SA REF.: BNF/NO.EXB-GAS-318-25.1/9.1.2026 (CHPSSN/S006322/TRN/20260109-00352946, FECHA VALOR 09/01/2026 LIB. 00513012007 YPFB - RECURSOS NACIONALIZACIÓN</t>
  </si>
  <si>
    <t>00522012001 DEPOSITO DE EFECTIVO, DEPOSITANTE: PAUL LEDEZMA ZAMBRANA, CONCEPTO: ALQUILER PREDIOS SANTA CRUZ DEL MES DE ENERO DEL 2026, CUENTA DE DEPOSITO: CUENTA UNICA DEL TESORO</t>
  </si>
  <si>
    <t>00522012001 DEPOSITO DE EFECTIVO, DEPOSITANTE: DAVID LEDEZMA ZAMBRANA, CONCEPTO: ALQUILER PREDIOS SANTA CRUZ DEL MES DE ENERO DEL 2026, CUENTA DE DEPOSITO: CUENTA UNICA DEL TESORO</t>
  </si>
  <si>
    <t>00522012001 DEPOSITO DE EFECTIVO, DEPOSITANTE: ELVIS CALLE FERNANDEZ, CONCEPTO: ALQUILER PREDIOS SANTA CRUZ DEL MES DE DICIEMBRE 2025, CUENTA DE DEPOSITO: CUENTA UNICA DEL TESORO</t>
  </si>
  <si>
    <t>00522012001 DEPOSITO DE EFECTIVO, DEPOSITANTE: SEBASTIANA PARDO MENECES, CONCEPTO: ALQUILER DE PREDIOS CBBA DEL MES DE DICIEMBRE DEL 2025 SG CONTRATO N°56, CUENTA DE DEPOSITO: CUENTA UNICA DEL TESORO</t>
  </si>
  <si>
    <t>00132032001 DEPOSITO DE EFECTIVO, DEPOSITANTE: JESSICA LIA COSME CHOQUEHUANCA, CONCEPTO: DEVOLUCION DESCUENTO DE SUELDO MES DE DICIEMBRE 2025, CUENTA DE DEPOSITO: CUENTA UNICA DEL TESORO</t>
  </si>
  <si>
    <t>00522012001 DEPOSITO DE EFECTIVO, DEPOSITANTE: SEBASTIANA PARDO MENECES, CONCEPTO: ALQUILER DE PREDIOS CBBA DEL MES DE DICIEMBRE DEL 2025 SG CONTRATO N°57, CUENTA DE DEPOSITO: CUENTA UNICA DEL TESORO</t>
  </si>
  <si>
    <t>00670022001 DEPOSITO DE EFECTIVO, DEPOSITANTE: ROXANA VALERO PAÑUNI, CONCEPTO: DEVOLUCION DE VIATICOS, CUENTA DE DEPOSITO: CUENTA UNICA DEL TESORO</t>
  </si>
  <si>
    <t>00099021001 DEPOSITO DE EFECTIVO, DEPOSITANTE: GLADYS VARGAS COLQUECHAMBI, CONCEPTO: DEVOLUCIÓN DE UNA DUODÉCIMA DE AGUINALDO TITULAR-MARIA DEL CARMEN COLQUECHAMBI MARTINEZ VDA. DE VARG, CUENTA DE DEPOSITO: CUENTA UNICA DEL TESORO</t>
  </si>
  <si>
    <t>00015011108 DEPOSITO DE EFECTIVO, DEPOSITANTE: EDGAR CESAR MENDOZA BALDIVIEZO, CONCEPTO: EXAMEN PREOCUPACIONAL, CUENTA DE DEPOSITO: CUENTA UNICA DEL TESORO</t>
  </si>
  <si>
    <t>00015011108 DEPOSITO DE EFECTIVO, DEPOSITANTE: ESTHER MARCELA LLANOS YUPANQUI, CONCEPTO: EXAMEN PREOCUPACIONAL, CUENTA DE DEPOSITO: CUENTA UNICA DEL TESORO</t>
  </si>
  <si>
    <t>00015011108 DEPOSITO DE EFECTIVO, DEPOSITANTE: MARCO ANTONIO CUENTAS FLORES, CONCEPTO: EXAMEN PREOCUPACIONAL, CUENTA DE DEPOSITO: CUENTA UNICA DEL TESORO</t>
  </si>
  <si>
    <t>00015011108 DEPOSITO DE EFECTIVO, DEPOSITANTE: MARCOS ANTONIO PEÑALOZA FLORES, CONCEPTO: EXAMEN PREOCUPACIONAL, CUENTA DE DEPOSITO: CUENTA UNICA DEL TESORO</t>
  </si>
  <si>
    <t>00015011108 DEPOSITO DE EFECTIVO, DEPOSITANTE: ANDREA MARIELLA BASCOPE TARIFA, CONCEPTO: EXAMEN PREOCUPACIONAL, CUENTA DE DEPOSITO: CUENTA UNICA DEL TESORO</t>
  </si>
  <si>
    <t>00015011108 DEPOSITO DE EFECTIVO, DEPOSITANTE: MIGUEL MELGAREJO JOHANSSEM, CONCEPTO: EXAMEN PREOCUPACIONAL, CUENTA DE DEPOSITO: CUENTA UNICA DEL TESORO</t>
  </si>
  <si>
    <t>00099021001 DEPOSITO DE EFECTIVO, DEPOSITANTE: GLADYS VARGAS COLQUECHAMBI, CONCEPTO: DEVOLUCIÓN DE DUODÉCIMA AGUINALDO DERECHO HABIENTE -MARIA DEL CARMEN COLQUECHAMBI MARTINEZ VDA. DE V, CUENTA DE DEPOSITO: CUENTA UNICA DEL TESORO</t>
  </si>
  <si>
    <t>00099021001 DEPOSITO DE EFECTIVO, DEPOSITANTE: JUAN CARLOS RIVERA QUIROGA, CONCEPTO: REVERSION DE FONDOS NO EJECUTADOS, CUENTA DE DEPOSITO: CUENTA UNICA DEL TESORO/DJBR</t>
  </si>
  <si>
    <t>00221022001 DEPOSITO DE EFECTIVO, DEPOSITANTE: INDUSTRIALIZACION ESTAÑIFERA BOLIVIANA S.R.L., CONCEPTO: PAGO DE RETENCIONES FUERA DE PLAZO, CUENTA DE DEPOSITO: CUENTA UNICA DEL TESORO</t>
  </si>
  <si>
    <t>00132102001 DEPOSITO DE EFECTIVO, DEPOSITANTE: JORGE ANTONIO MAGNE NAVA, CONCEPTO: DEVOLUCION PASAJE, CUENTA DE DEPOSITO: CUENTA UNICA DEL TESORO</t>
  </si>
  <si>
    <t>00015011108 DEPOSITO DE EFECTIVO, DEPOSITANTE: MARCO ANTONIO NINA PALLI, CONCEPTO: EXAMEN PREOCUPACIONAL, CUENTA DE DEPOSITO: CUENTA UNICA DEL TESORO</t>
  </si>
  <si>
    <t>00099021001 DEPOSITO DE EFECTIVO, DEPOSITANTE: JOSE AMARU LUCANA, CONCEPTO: DEVOLUCION DE AGUINALDO GESTION 2025 SEDES LA PAZ, CUENTA DE DEPOSITO: CUENTA UNICA DEL TESORO</t>
  </si>
  <si>
    <t>00221022001 DEPOSITO DE EFECTIVO, DEPOSITANTE: COMITSA, CONCEPTO: FORMULARIO M-02 ATRASADO, CUENTA DE DEPOSITO: CUENTA UNICA DEL TESORO</t>
  </si>
  <si>
    <t>00670022001 DEPOSITO DE EFECTIVO, DEPOSITANTE: DAMITHZA VICTORIA APARICIO DURAN DE CASTRO, CONCEPTO: DEVOLUCION DE VIATICOS, CUENTA DE DEPOSITO: CUENTA UNICA DEL TESORO</t>
  </si>
  <si>
    <t>00099021001 DEPOSITO DE EFECTIVO, DEPOSITANTE: CÁMARA DE SENADORES, CONCEPTO: DEVOLUCION FACTURA MES DE DICIEMBRE DEL SENADOR MIGUEL PEREZ SANDOVAL DE LA LINEA CORPORATIVA 636520, CUENTA DE DEPOSITO: CUENTA UNICA DEL TESORO</t>
  </si>
  <si>
    <t>00099021001 DEPOSITO DE EFECTIVO, DEPOSITANTE: CÁMARA DE SENADORES, CONCEPTO: DEVOLUCION FACTURA MES DE DICIEMBRE DEL SENADOR CARLOS AMURUZ DE LA LINEA CORPORATIVA 71561651 DE BS, CUENTA DE DEPOSITO: CUENTA UNICA DEL TESORO</t>
  </si>
  <si>
    <t>00099021001 DEPOSITO DE EFECTIVO, DEPOSITANTE: CÁMARA DE SENADORES, CONCEPTO: DEVOLUCION FACTURA MES DE DICIEMBRE DEL PERSONAL LEGISLATIVO JUAN MAURICIO ARAMAYO DE LA LINEA CORPO, CUENTA DE DEPOSITO: CUENTA UNICA DEL TESORO</t>
  </si>
  <si>
    <t>00099021001 DEPOSITO DE EFECTIVO, DEPOSITANTE: CÁMARA DE SENADORES, CONCEPTO: DEVOLUCION FACTURA MES DE DICIEMBRE DEL PERSONAL LEGISLATIVO VICTOR QUISPE SANTANDER DE LA LINEA COR, CUENTA DE DEPOSITO: CUENTA UNICA DEL TESORO</t>
  </si>
  <si>
    <t>00253014219 DEP.DE CHEQ.AJENOS,RET.DE CAM.,CONCEPTO: 5TO DESEMBOLSO 85% AVANCE FIS ENMIENDA N°2 INCREM DISPON AP Y RIEGO MUNICIP BATALLAS PUCARANI Y EL A,DEP.: EPSAS , PROCEDENCIA: BANCO DE CREDITO DE BOLIVIA S.A., CHEQUE: 22611, FECHA DE EMISION:26/12/2025</t>
  </si>
  <si>
    <t>00099021001 DEP.DE CHEQ.AJENOS,RET.DE CAM.,CONCEPTO: COBRO POR DOBLE PERCEPCION,DEP.: MERCEDES CHOQUE CASTELLON , PROCEDENCIA: BANCO UNION S.A., CHEQUE: 225974, FECHA DE EMISION:12/01/2026</t>
  </si>
  <si>
    <t>00221022001 DEP.DE CHEQ.AJENOS,RET.DE CAM.,CONCEPTO: DEPÓSITO,DEP.: LUDMER SUSAN MAMANI CHOQUE , PROCEDENCIA: BANCO UNION S.A., CHEQUE: 225975, FECHA DE EMISION:12/01/2026</t>
  </si>
  <si>
    <t>00221022001 DEP.DE CHEQ.AJENOS,RET.DE CAM.,CONCEPTO: MULTA A SENARECOM,DEP.: MEDELIZ MARINA MAMANI GOMEZ , PROCEDENCIA: BANCO UNION S.A., CHEQUE: 225976, FECHA DE EMISION:12/01/2026</t>
  </si>
  <si>
    <t>00514012002 DEP.DE CHEQ.AJENOS,RET.DE CAM.,CONCEPTO: TRANSFERENCIA DE RECURSOS PARA PAGO DEL 5% TGN,DEP.: ENDE , PROCEDENCIA: BANCO UNION S.A., CHEQUE: 10471, FECHA DE EMISION:08/01/2026</t>
  </si>
  <si>
    <t>00514012004 DEP.DE CHEQ.AJENOS,RET.DE CAM.,CONCEPTO: TRANSFERENCIA DE RECURSOS PAGO CONTRATO N° 64/2017 PROYECTO PARQUE EOLOICO EL DORADO,DEP.: ENDE , PROCEDENCIA: BANCO UNION S.A., CHEQUE: 32394, FECHA DE EMISION:08/01/2026</t>
  </si>
  <si>
    <t>00514012004 DEP.DE CHEQ.AJENOS,RET.DE CAM.,CONCEPTO: TRANSFERENCIA RECURSOS PAGO CONTRATO N°64/2017 PROYECTO PARQUE EOLICO SAN JULIAN,DEP.: ENDE , PROCEDENCIA: BANCO UNION S.A., CHEQUE: 32397, FECHA DE EMISION:08/01/2026</t>
  </si>
  <si>
    <t>00514012004 DEP.DE CHEQ.AJENOS,RET.DE CAM.,CONCEPTO: TRANSFERENCIA RECURSOS PAGO CONTRATO N°08/2018 PROYECTO PARQUE EOLICO WARNES,DEP.: ENDE , PROCEDENCIA: BANCO UNION S.A., CHEQUE: 32395, FECHA DE EMISION:08/01/2026</t>
  </si>
  <si>
    <t>00514012002 DEP.DE CHEQ.AJENOS,RET.DE CAM.,CONCEPTO: TRANSFERENCIA RECURSOS PAGOS TBA SHANDONG LUNENG TAISHAN CABLE CO LTD.,DEP.: ENDE , PROCEDENCIA: BANCO UNION S.A., CHEQUE: 10472, FECHA DE EMISION:08/01/2026</t>
  </si>
  <si>
    <t>TRANSFERENCIA DEL EXTERIOR SEGUN SWIFT NO.318 DE FECHA 12/01/2026 ORDENANTE: CONSULADO GENERAL DE BOLIVIA EN BARCELONA ESPAÑA REF.: RECAUDACIÓN EXTERIOR, LICENCIAS DE CONDUCIR. LIB. 00340012004 SEGIP-RECAUDACION EXTERIOR-LICENCIAS DE CONDUCIR</t>
  </si>
  <si>
    <t>TRANSFERENCIA DEL EXTERIOR SEGUN SWIFT NO.317 DE FECHA 12/01/2026 ORDENANTE: CONSULADO GENERAL DE BOLIVIA EN BARCELONA ESPAÑA REF.: RECAUDACIÓN EXTERIOR, CEDULAS DE IDENTIDAD. LIB. 00340012005 SEGIP - RECAUDACION EXTERIOR - CEDULAS DE IDENTIDAD</t>
  </si>
  <si>
    <t>COBRO COSTOS DE PAPELERIA SEGUN TRANSFERENCIA DEL EXTERIOR POR ORDEN DE CONSULADO GENERAL DE BOLIVIA EN BARCELONA ESPAÑA REF.: RECAUDACIÓN EXTERIOR, LICENCIAS DE CONDUCIR. LIB. 00340012003 RECAUDACION EXTRANJERIA - C.I. -L.C.</t>
  </si>
  <si>
    <t>COBRO COSTOS DE PAPELERIA SEGUN TRANSFERENCIA DEL EXTERIOR POR ORDEN DE CONSULADO GENERAL DE BOLIVIA EN BARCELONA ESPAÑA REF.: RECAUDACIÓN EXTERIOR, CEDULAS DE IDENTIDAD. LIB. 00340012005 SEGIP - RECAUDACION EXTERIOR - CEDULAS DE IDENTIDAD</t>
  </si>
  <si>
    <t>NUMERO DE LIBRETA CUT: LIBRETA NÂ° 00099021001 OPERACIÓN E75 TRANSFERENCIA DE LA CUENTA FISCAL BUN A LA CUT EN MN TRANSFERENCIA DE FONDOS A SOLICITUD DEL: GAM EL PUENTE, CITE: GAMEP/MAE NÂ° 010/2026 CUENTA CUT 3987 LIBRETA NÂ° 00099021001 &amp;quot;TGN RECURSOS ORDINARIOS &amp;quot;.</t>
  </si>
  <si>
    <t>NUMERO DE LIBRETA CUT: LIBRETA NÂ° 00099021001 OPERACIÓN E75 TRANSFERENCIA DE LA CUENTA FISCAL BUN A LA CUT EN MN TRANSFERENCIA DE FONDOS A SOLICITUD DE: GOB. AUTONOMO MCPAL. DE HUARINA CITE: :G.A.M.H./M.A.E./NRO. 001/2026 CUENTA CUT 3987 LIBRETA NÂ° 00099021001 TGN - RECURSOS ORDINARIOS</t>
  </si>
  <si>
    <t>NUMERO DE LIBRETA CUT: LIBRETA NÂ° 00099021001 OPERACIÓN E75 TRANSFERENCIA DE LA CUENTA FISCAL BUN A LA CUT EN MN TRANSFERENCIA DE FONDOS A SOLICITUD DE: GOB. AUTONOMO MCPAL. DE COLQUENCHA CITE: :GAMC/MPM/MAE/001/2026 CUENTA CUT 3987 LIBRETA NÂ° 00099021001 &amp;quot;TGN - RECURSOS ORDINARIOS</t>
  </si>
  <si>
    <t>NUMERO DE LIBRETA CUT: LIBRETA NÂ° 00099021001 OPERACIÓN E75 TRANSFERENCIA DE LA CUENTA FISCAL BUN A LA CUT EN MN TRANSFERENCIA DE FONDOS A SOLICITUD DE: GOBIERNO AUTONOMO MUNICIPAL DE SAN RAMON, CITE: GAM-SR-NÂ° 03/2026 CUENTA CUT 3987 LIBRETA NÂ° 00099021001 TGN-RECURSOS ORDINARIOS.</t>
  </si>
  <si>
    <t>NUMERO DE LIBRETA CUT: LIBRETA NÂ° 00099021001 OPERACIÓN E75 TRANSFERENCIA DE LA CUENTA FISCAL BUN A LA CUT EN MN TRANSFERENCIA DE FONDOS A SOLICITUD DE: GOBIERNO AUTONOMO MUNICIPAL DE BOYUIBE, CITE: GAMB-NÂ° 02/2026 CUENTA CUT 3987 LIBRETA NÂ° 00099021001 TGN-RECURSOS ORDINARIOS.</t>
  </si>
  <si>
    <t>NUMERO DE LIBRETA CUT: LIBRETA NÂ° 00099021001 OPERACIÓN E75 TRANSFERENCIA DE LA CUENTA FISCAL BUN A LA CUT EN MN TRANSFERENCIA DE FONDOS A SOLICITUD DEL: GAM EL PUENTE, CITE: GAMEP/MAE NÂ° 011/2026 CUENTA CUT 3987 LIBRETA NÂ° 00099021001 &amp;quot;TGN RECURSOS ORDINARIOS &amp;quot;.</t>
  </si>
  <si>
    <t>'COBRO DE UTILES DE ESCRITORIO POR´||BS80.- Y REGISTRO REEMB. GASTOS DE COMUNICACIÓN BS330.- CARTA DE CRÉDITO STANDBY REF.: 1702468935 (BCB:SB-R-2024-08) A/F DE ECEBOL S/G NOTA SEDEM/GG/EB N°1322/2025 RECIBIDA EL 30/12/2025. LIB.00132032001 ECEBOL - GESTIÓN OPERATIVA REF.: COMISIONES SBLC 1702468935</t>
  </si>
  <si>
    <t>COBRO COSTOS DE PAPELERIA SEGUN TRANSFERENCIA DEL EXTERIOR POR ORDEN DE DEAL COMERCIALIZADORA DE GAS (BRAZIL CAMPO GRANDE) REF.: INV PPA DE- 01/26 FECHA VALOR 9/01/2026. LIB. 00513012015 YPFB-HEROES DEL CHACO-BS</t>
  </si>
  <si>
    <t>COBRO COSTOS DE PAPELERIA SEGUN TRANSFERENCIA DEL EXTERIOR POR ORDEN DE YPF EXPLORACIÓN + PRODUCCIÓN DE FERMIN PERALTA TORRES REF.: 2447700012JO CTRC (NO CORRESPONDE A EXPORTACIÓN) FECHA VALOR 12/01/2026. LIB. 00513012007 YPFB - RECURSOS NACIONALIZACIÓN</t>
  </si>
  <si>
    <t>COBRO COSTOS DE PAPELERIA SEGUN TRANSFERENCIA DEL EXTERIOR POR ORDEN DE COMPANHIA MATO-GROSSENSE DE GAS (CUIABA BRASIL) REF.: FACTURA EXB MTTM 13 25 FECHA VALOR 12/01/2026. LIB. 00513012015 YPFB-HEROES DEL CHACO-BS</t>
  </si>
  <si>
    <t>COBRO COSTOS DE PAPELERIA SEGUN TRANSFERENCIA DEL EXTERIOR POR ORDEN DE MTX COMERCIALIZADORA DE GAS LTDA. (BR/SALVADOR) REF.: CRED RFB GT MTX 0325 GAS NATURAL FECHA VALOR 12/01/2026. LIB. 00513012015 YPFB-HEROES DEL CHACO-BS</t>
  </si>
  <si>
    <t>||RESPUESTA A DEBITO DEL BANQUERO COBRO COMIS. DE INVESTIGACION S/G EXTRACTO DEL BANQUERO REF.: SOLIC.057949-25543 DEL MIN. DE LA PRESIDENCIA TRANSF USD 31.289,49 F.V. 11/12/2025 DEV. DE FONDOS DEL EXT. DEBIDO A QUE EL NUMERO DE CUENTA DE DASSAULT FALCON SE ENCUENTRA CERRADA LIB.00099021001 TGN-RECURSOS ORDINARIOS (3987) (COBRO UTILES DE ESCRITORIO)</t>
  </si>
  <si>
    <t>||RESPUESTA A DEBITO DEL BANQUERO COBRO COMIS.DE INVESTIGACIONES DEL BANQUERO S/G EXTRACTO DEL BANQUERO REF.: SOLICITUD 057884-25493 DEL MIN.RR.EE. TRANSF.POR USD 5.079,86 F.V. 9/12/2025 A /F CONSULADO DE BOLIVIA EN LA QUIACA ARGENTINA REF.: PROCESO 85 COSTO DE VIDA OCT. PLANILLA 10251. LIB.00099021001 TGN-RECURSOS ORDINARIOS (3987) EQUIV.A USD 60.-</t>
  </si>
  <si>
    <t>||RESPUESTA A DEBITO DEL BANQUERO COBRO COMIS.DE INVESTIGACIONES DEL BANQUERO S/G EXTRACTO DEL BANQUERO REF.: SOLICITUD 057884-25493 DEL MIN.RR.EE. TRANSF.POR USD 5.079,86 F.V. 9/12/2025 A /F CONSULADO DE BOLIVIA EN LA QUIACA ARGENTINA REF.: PROCESO 85 COSTO DE VIDA OCT. PLANILLA 10251. LIB.00099021001 TGN-RECURSOS ORDINARIOS (3987) COBRO UTILES DE ESCRITORIO</t>
  </si>
  <si>
    <t>||RESPUESTA A DEBITO DEL BANQUERO COBRO COMIS. DE INVESTIGACION S/G EXTRACTO DEL BANQUERO REF.: SOLIC.057949-25543 DEL MIN. DE LA PRESIDENCIA TRANSF USD 31.289,49 F.V. 11/12/2025 DEV. DE FONDOS DEL EXT. DEBIDO A QUE EL NUMERO DE CUENTA DE DASSAULT FALCON SE ENCUENTRA CERRADA LIB.00099021001 TGN-RECURSOS ORDINARIOS (3987) (COMIS. DEL BANQ. EQUIV. A USD 50.-)</t>
  </si>
  <si>
    <t>00099021001 DEPOSITO DE EFECTIVO, DEPOSITANTE: ROSSEMARY PACARA COPALI, CONCEPTO: DEVOLUCION DE HABERES DE DOCENCIA - FEBRERO 2024, CUENTA DE DEPOSITO: CUENTA UNICA DEL TESORO/DJBR</t>
  </si>
  <si>
    <t>00099021001 DEPOSITO DE EFECTIVO, DEPOSITANTE: ROSSEMARY PACARA COPALI, CONCEPTO: DEVOLUCION DE HABERES DE DOCENCIA - MARZO 2024, CUENTA DE DEPOSITO: CUENTA UNICA DEL TESORO/DJBR</t>
  </si>
  <si>
    <t>00099021001 DEPOSITO DE EFECTIVO, DEPOSITANTE: ROSSEMARY PACARA COPALI, CONCEPTO: DEVOLUCION DE HABERES DE DOCENCIA - ABRIL 2024, CUENTA DE DEPOSITO: CUENTA UNICA DEL TESORO/DJBR</t>
  </si>
  <si>
    <t>00099021001 DEPOSITO DE EFECTIVO, DEPOSITANTE: ROSSEMARY PACARA COPALI, CONCEPTO: DEVOLUCION DE HABERES DE DOCENCIA - REINTEGRO 2024, CUENTA DE DEPOSITO: CUENTA UNICA DEL TESORO/DJBR</t>
  </si>
  <si>
    <t>00099021001 DEPOSITO DE EFECTIVO, DEPOSITANTE: ALISSON CLAUDIA MAMANI CONDORI, CONCEPTO: DEVOLUCION POR CONCEPTO DE MULTAS, CUENTA DE DEPOSITO: CUENTA UNICA DEL TESORO</t>
  </si>
  <si>
    <t>00221022001 DEPOSITO DE EFECTIVO, DEPOSITANTE: AXAR INTERNACIONAL S.R.L., CONCEPTO: DEMORA EN FORMULARIO M-02 SENARECOM, CUENTA DE DEPOSITO: CUENTA UNICA DEL TESORO</t>
  </si>
  <si>
    <t>00099021001 DEPOSITO DE EFECTIVO, DEPOSITANTE: OLIVER DAIVIS CRESPO CARVAJAL, CONCEPTO: REV. DE SALDO NO EJEC. POR SERVICIOS BASICOS DICIEMBRE PREV.243233-R1-2 &amp;quot;MCAL.SUCRE&amp;quot;, CUENTA DE DEPOSITO: CUENTA UNICA DEL TESORO</t>
  </si>
  <si>
    <t>00099021001 DEPOSITO DE EFECTIVO, DEPOSITANTE: JHOEL ANGEL FLORES GUTIERREZ, CONCEPTO: DEVOLUCION DE VIATICOS, CUENTA DE DEPOSITO: CUENTA UNICA DEL TESORO/DJBR</t>
  </si>
  <si>
    <t>00526012001 DEPOSITO DE EFECTIVO, DEPOSITANTE: JULIO FERNANDO VALDIVIA RODRIGUEZ, CONCEPTO: DEVOLUCION DE PAGO POR AGUINALDO, CUENTA DE DEPOSITO: CUENTA UNICA DEL TESORO</t>
  </si>
  <si>
    <t>00221022001 DEPOSITO DE EFECTIVO, DEPOSITANTE: SOMINKOR SRL, CONCEPTO: FUERA DE PLAZO, CUENTA DE DEPOSITO: CUENTA UNICA DEL TESORO</t>
  </si>
  <si>
    <t>00046171101 DEPOSITO DE EFECTIVO, DEPOSITANTE: LUXVIAM INSUMOS Y EQUIPOS MEDICOS, CONCEPTO: SANCION PECUNIARIA, CUENTA DE DEPOSITO: CUENTA UNICA DEL TESORO</t>
  </si>
  <si>
    <t>00221022001 DEPOSITO DE EFECTIVO, DEPOSITANTE: LA BOCAMINA SRL, CONCEPTO: FORMULARIO MULTA M02, CUENTA DE DEPOSITO: CUENTA UNICA DEL TESORO</t>
  </si>
  <si>
    <t>00046171101 DEPOSITO DE EFECTIVO, DEPOSITANTE: LAMADRID MEDICAL, CONCEPTO: PAGO PRIMERA CUOTA - SANCION PECUNIARIA, CUENTA DE DEPOSITO: CUENTA UNICA DEL TESORO</t>
  </si>
  <si>
    <t>00132042002 DEPOSITO DE EFECTIVO, DEPOSITANTE: MANUEL ALEJANDRO GONZALES JEMIO, CONCEPTO: DEVOLUCION DE PASAJE AEREO, CUENTA DE DEPOSITO: CUENTA UNICA DEL TESORO</t>
  </si>
  <si>
    <t>00594012001 DEPOSITO DE EFECTIVO, DEPOSITANTE: CRISTHIAN RODRIGO ALEJO VILA, CONCEPTO: DEVOLUCION DE UN DIA DE EXCEDENTE DEL PAGO DEL AGUINALDO 2025, CUENTA DE DEPOSITO: CUENTA UNICA DEL TESORO</t>
  </si>
  <si>
    <t>00670022001 DEPOSITO DE EFECTIVO, DEPOSITANTE: NORAH GUTIERREZ COLQUE, CONCEPTO: DEVOLUCION DE VIATICOS, CUENTA DE DEPOSITO: CUENTA UNICA DEL TESORO</t>
  </si>
  <si>
    <t>00099021001 DEPOSITO DE EFECTIVO, DEPOSITANTE: TRIBUNAL ELECTORAL DEPARTAMENTAL DE LA PAZ, CONCEPTO: DEVOLUCION HABERES SHEYLA CRISTAL ADUVIRI DELGADO OPERADOR MALETA ELECTORAL EG2025, CUENTA DE DEPOSITO: CUENTA UNICA DEL TESORO</t>
  </si>
  <si>
    <t>00099021001 DEPOSITO DE EFECTIVO, DEPOSITANTE: TRIBUNAL ELECTORAL DEPARTAMENTAL DE LA PAZ, CONCEPTO: DEVOLUCION HABERES BRYAN JARRED CAMACHO JORGE, OPERADOR MALETA ELECTORAL EG2025, CUENTA DE DEPOSITO: CUENTA UNICA DEL TESORO</t>
  </si>
  <si>
    <t>00099021001 DEPOSITO DE EFECTIVO, DEPOSITANTE: SILVIA ESTHER COPA RAMOS, CONCEPTO: DEVOLUCION DE AGUINALDO DE SEDES, CUENTA DE DEPOSITO: CUENTA UNICA DEL TESORO</t>
  </si>
  <si>
    <t>00578012002 DEP.DE CHEQ.AJENOS,RET.DE CAM.,CONCEPTO: REVERSION,DEP.: BOLIVIANA DE AVIACION , PROCEDENCIA: BANCO UNION S.A., CHEQUE: 20940, FECHA DE EMISION:13/01/2026</t>
  </si>
  <si>
    <t>00383012001 DEP.DE CHEQ.AJENOS,RET.DE CAM.,CONCEPTO: REEMBOLSO PARA AGENCIA BOLIVIANA DE CORREOS,DEP.: CAJA DE SALUD CORDES , PROCEDENCIA: BANCO UNION S.A., CHEQUE: 58578, FECHA DE EMISION:29/12/2025</t>
  </si>
  <si>
    <t>00251012001 DEP.DE CHEQ.AJENOS,RET.DE CAM.,CONCEPTO: REEMBOLSO PARA INSTITUTO NACIONAL DE SEGURIDAD PREOCUPACIONAL,DEP.: CAJA DE SALUD CORDES , PROCEDENCIA: BANCO UNION S.A., CHEQUE: 58613, FECHA DE EMISION:30/12/2025</t>
  </si>
  <si>
    <t>NUMERO DE LIBRETA CUT: 00099021001 OPERACIÓN E18 TRANSFERENCIA DEL SISTEMA FINANCIERO POR CUENTA DE TERCEROS A LA CUT TRANSFERENCIA RESTITUCION DE FONDOS DEL FIDEICOMISO AL FIDEICOMITENTE Â¿ FIDEICOMISO FOGABYSEN A SOLICITUD DE BDP SAM FIDEICOMISO N 57</t>
  </si>
  <si>
    <t>NUMERO DE LIBRETA CUT: LIBRETA NÂ° 00099021001 OPERACIÓN E75 TRANSFERENCIA DE LA CUENTA FISCAL BUN A LA CUT EN MN TRANSFERENCIA DE FONDOS A SOLICITUD DEL: GOB. AUTONOMO MCPAL. PADCAYA, CITE: GAMP MAE/W.G.Q/MR/ NÂ° 007/2026 CUENTA CUT 3987 LIBRETA NÂ° 00099021001 &amp;quot;TGN RECURSOS ORDINARIOS &amp;quot;.</t>
  </si>
  <si>
    <t>NUMERO DE LIBRETA CUT: LIBRETA NÂ° 00099021001 OPERACIÓN E75 TRANSFERENCIA DE LA CUENTA FISCAL BUN A LA CUT EN MN GOBIERNO AUTONOMO MUNICIPAL DE PAMPAGRANDE SEGÃN CARTA CITE: GAMPG/OF/NÂ°001/2026 A LA CUENTA ÃNICA DEL TESORO 3987 LIBRETA NÂ° 00099021001 TGN RECURSOS ORDINARIOS, POR MOTIVO DE DEV</t>
  </si>
  <si>
    <t>NUMERO DE LIBRETA CUT: LIBRETA NÂ° 00099021001 OPERACIÓN E75 TRANSFERENCIA DE LA CUENTA FISCAL BUN A LA CUT EN MN TRANSFERENCIA DE FONDOS A SOLICITUD DE: GOB. AUTONOMO MCPAL. CARABUCO CITE: :GAMPMC/MAE/EHC/003/2026 CUENTA CUT 3987 LIBRETA NÂ° 00099021001 &amp;quot;TGN - RECURSOS ORDINARIOS&amp;quot;</t>
  </si>
  <si>
    <t>NUMERO DE LIBRETA CUT: LIBRETA NÂ° 00099021001 OPERACIÓN E75 TRANSFERENCIA DE LA CUENTA FISCAL BUN A LA CUT EN MN TRANSFERENCIA DE FONDOS A SOLICITUD DE GOB. AUTONOMO MCPAL. DE POCONA CITE: GAME/MAE/EXT NÂ° 03/2026 CUENTA CUT 3987 - LIBRETA NÂ° 00099021001- TGN RECURSOS ORDINARIOS.</t>
  </si>
  <si>
    <t>NUMERO DE LIBRETA CUT: LIBRETA NÂ° 00099021001 OPERACIÓN E75 TRANSFERENCIA DE LA CUENTA FISCAL BUN A LA CUT EN MN TRANSFERENCIA DE FONDOS A SOLICITUD DE GOB. AUTONOMO MCPAL. DE PUNATA CITE: G.A.M.P. NÂ° 0028/2026 CUENTA CUT 3987 - LIBRETA NÂ° 00099021001 TGN - RECURSOS ORDINARIOS.</t>
  </si>
  <si>
    <t>NUMERO DE LIBRETA CUT: LIBRETA NÂ° 00099021001 OPERACIÓN E75 TRANSFERENCIA DE LA CUENTA FISCAL BUN A LA CUT EN MN TRANSFERENCIA DE FONDOS A SOLICITUD DE: GOBIERNO AUTONOMO MUNICIPAL CULPINA, CITE:OF.G.A.M.CULP/DESPACHO MAE NÂ° 002/2026 CUENTA CUT 3987 LIBRETA NÂ° 00099021001 TGN - RECURSOS OR</t>
  </si>
  <si>
    <t>TRANSFERENCIA DEL EXTERIOR SEGUN SWIFT NO.365 DE FECHA 13/01/2026 ORDENANTE: CONSULADO GERAL DA BOLIVIA GESTORIA, SAO PAULO. REF.: (CHPSSN/S000825 TRN/20260113-00075998) LIB. 00340012005 SEGIP - RECAUDACION EXTERIOR - CEDULAS DE IDENTIDAD</t>
  </si>
  <si>
    <t>TRANSFERENCIA DEL EXTERIOR SEGUN SWIFT NOS.348-343 DE FECHA 13/01/2026 ORDENANTE: COPEFERT SOCIEDAD ANONIMA CERRADA, LIMA/PERU REF.: CRED PAGO 300MT KCL GOP-DVE-03-07-ODV25-VEX (TRN/20260112-00435869) LIB. 00597012001 RECURSOS PROPIOS VENTAS YLB</t>
  </si>
  <si>
    <t>COBRO COSTOS DE PAPELERIA SEGUN TRANSFERENCIA DEL EXTERIOR POR ORDEN DE CONSULADO GERAL DA BOLIVIA GESTORIA, SAO PAULO. REF.: (CHPSSN/S000825 TRN/20260113-00075998) LIB. 00340012003 RECAUDACION EXTRANJERIA - C.I. -L.C.</t>
  </si>
  <si>
    <t>COBRO COSTOS DE PAPELERIA SEGUN TRANSFERENCIA DEL EXTERIOR POR ORDEN DE COPEFERT SOCIEDAD ANONIMA CERRADA, LIMA/PERU REF.: CRED PAGO 300MT KCL GOP-DVE-03-07-ODV25-VEX (TRN/20260112-00435869) LIB. 00597032001 YLB-COMERCIALIZACION DE DIVERSAS SALES</t>
  </si>
  <si>
    <t>COBRO COSTOS DE PAPELERIA SEGUN TRANSFERENCIA DEL EXTERIOR POR ORDEN DE EDGE COMERCIALIZACAO S.A. (BR/SAO PAULO) FECHA VALOR 12/01/2026 REF.: 550175021-9 (CHPSSN/S006367 TRN/20260112-00415418) LIB. 00513012015 YPFB-HEROES DEL CHACO-BS</t>
  </si>
  <si>
    <t>||RESP. DEBITO DEL BANQUERO S/G MJE NO. 344 DE LA FECHA COBRO COMISIONES DEL BANQUERO POR TRANSF. AL EXT. POR EUR 58,81 A F/WERTPAPIER MITTEILUNGEN KEPPLER LEHMANN GMBH AND CO.KG F.V. 5/01/2026 S/G SOL.058294-25842 DEL MEFP REF: FAC. LE0819696 CERTF.MEFP/DGCP/69/2025. LIB.00099021001 TGN-RECURSOS ORDINARIOS (COMIS.EQUIV.EUR 3,50)</t>
  </si>
  <si>
    <t>||RESP. DEBITO DEL BANQUERO S/G MJE NO. 344 DE LA FECHA COBRO COMISIONES DEL BANQUERO POR TRANSF. AL EXT. POR EUR 58,81 A F/WERTPAPIER MITTEILUNGEN KEPPLER LEHMANN GMBH AND CO.KG F.V. 5/01/2026 S/G SOL.058294-25842 DEL MEFP REF: FAC. LE0819696 CERTF.MEFP/DGCP/69/2025. CGO. LIB.00099021001 TGN-RECURSOS ORDINARIOS (COBRO UTILES DE ESCRITORIO)</t>
  </si>
  <si>
    <t>TRANSFERENCIA DEL EXTERIOR SEGUN SWIFT NO.374 Y NO.373 DE FECHA 13/01/2026 ORDENANTE: SOLLEM SPA (CL/OPOLITANA) REF.: CRED ODV 306 LIB. 00597012001 RECURSOS PROPIOS VENTAS YLB</t>
  </si>
  <si>
    <t>COBRO COSTOS DE PAPELERIA SEGUN TRANSFERENCIA DEL EXTERIOR POR ORDEN DE SOLLEM SPA (CL/OPOLITANA) REF.: CRED ODV 306 LIB. 00597032001 YLB-COMERCIALIZACION DE DIVERSAS SALES</t>
  </si>
  <si>
    <t>COBRO COSTOS DE PAPELERIA SEGUN TRANSFERENCIA DEL EXTERIOR POR ORDEN DE DEAL COMERCIALIZADORA DE GAS (BRAZIL CAMPO GRANDE) REF.: CRED INV YPFB/GCGN DOGN-32/2026 FECHA VALOR 13/01/2026. LIB. 00513012015 YPFB-HEROES DEL CHACO-BS</t>
  </si>
  <si>
    <t>00132032001 DEPOSITO DE EFECTIVO, DEPOSITANTE: BRYAN RODRIGO PAREDES DAVALOS, CONCEPTO: DEVOLUCION ECEBOL/465/2025, CUENTA DE DEPOSITO: CUENTA UNICA DEL TESORO</t>
  </si>
  <si>
    <t>00132032001 DEPOSITO DE EFECTIVO, DEPOSITANTE: MANUEL ALEJANDRO CHUMACERO VEGA, CONCEPTO: DEVOLUCION DE VIATICO - ECEBOL /655/2025, CUENTA DE DEPOSITO: CUENTA UNICA DEL TESORO</t>
  </si>
  <si>
    <t>00132032001 DEPOSITO DE EFECTIVO, DEPOSITANTE: PAULSEN ALCONA BENAVIDEZ, CONCEPTO: DEVOLUCION DE VIATICO - ECEBOL /609/2025, CUENTA DE DEPOSITO: CUENTA UNICA DEL TESORO</t>
  </si>
  <si>
    <t>00132032001 DEPOSITO DE EFECTIVO, DEPOSITANTE: RAUL GARCIA VELASQUEZ, CONCEPTO: DEVOLUCION POR DESCUENTO DE SUELDO MES DE DICIEMBRE 2025, CUENTA DE DEPOSITO: CUENTA UNICA DEL TESORO</t>
  </si>
  <si>
    <t>00595012003 DEPOSITO DE EFECTIVO, DEPOSITANTE: MARIA ALCIRA VARGAS ROJAS, CONCEPTO: DEVOLUCION DE VIATICOS, DESCARGO FUERA DE PLAZO MARIA ALCIRA VARGAS ROJAS, CUENTA DE DEPOSITO: CUENTA UNICA DEL TESORO</t>
  </si>
  <si>
    <t>00595012003 DEPOSITO DE EFECTIVO, DEPOSITANTE: JULIO ANTONIO NAVIA LEON, CONCEPTO: DEVOLUCION DE VIATICOS NO CORRESPONDIENTE, JULIO ANTONIO NAVIA LEON, CUENTA DE DEPOSITO: CUENTA UNICA DEL TESORO</t>
  </si>
  <si>
    <t>00595012003 DEPOSITO DE EFECTIVO, DEPOSITANTE: RICHARD LOZANO JURADO, CONCEPTO: DEVOLUCION DE VIATICOS NO CORRESPONDIENTE, RICHARD LOZANO JURADO, CUENTA DE DEPOSITO: CUENTA UNICA DEL TESORO</t>
  </si>
  <si>
    <t>00595012003 DEPOSITO DE EFECTIVO, DEPOSITANTE: AYLIN MARGOTH ROSSEL SANTOS, CONCEPTO: DEVOLUCION DE MEDIO DIA DE VIATICOS, AYLIN MARGOTH ROSSEL SANTOS, CUENTA DE DEPOSITO: CUENTA UNICA DEL TESORO</t>
  </si>
  <si>
    <t>00221022001 DEPOSITO DE EFECTIVO, DEPOSITANTE: TERRABOL MINING, CONCEPTO: M-02 FUERA DE PLAZO, CUENTA DE DEPOSITO: CUENTA UNICA DEL TESORO</t>
  </si>
  <si>
    <t>00015011108 DEPOSITO DE EFECTIVO, DEPOSITANTE: SILVIA QUISPE CASTILLO, CONCEPTO: PAGO DE SEGURO MEDICO, CUENTA DE DEPOSITO: CUENTA UNICA DEL TESORO</t>
  </si>
  <si>
    <t>00099021001 DEPOSITO DE EFECTIVO, DEPOSITANTE: GONZALO MARCELO ROMERO ROCHA, CONCEPTO: DEVOLUCION, CUENTA DE DEPOSITO: CUENTA UNICA DEL TESORO</t>
  </si>
  <si>
    <t>00099021001 DEPOSITO DE EFECTIVO, DEPOSITANTE: AUTORIDAD DE FISCALIZACION DE EMPRESAS, CONCEPTO: CIERRE DE FONDO ROTATIVO 2025, CUENTA DE DEPOSITO: CUENTA UNICA DEL TESORO</t>
  </si>
  <si>
    <t>00099021001 DEPOSITO DE EFECTIVO, DEPOSITANTE: MAIRA CECILIA FLORES ECHEVERRIA, CONCEPTO: DEVOLUCION DE PASAJES AEREOS, CUENTA DE DEPOSITO: CUENTA UNICA DEL TESORO/DJBR</t>
  </si>
  <si>
    <t>00291012002 DEPOSITO DE EFECTIVO, DEPOSITANTE: MAIRA CECILIA FLORES ECHEVERRIA, CONCEPTO: DEVOLUCION DE PASAJES AEREOS, CUENTA DE DEPOSITO: CUENTA UNICA DEL TESORO</t>
  </si>
  <si>
    <t>00041031107 DEPOSITO DE EFECTIVO, DEPOSITANTE: WILMER PACIFICO POMA MAQUERA, CONCEPTO: DEVOLUCION DE RECURSOS, CUENTA DE DEPOSITO: CUENTA UNICA DEL TESORO</t>
  </si>
  <si>
    <t>00015011108 DEPOSITO DE EFECTIVO, DEPOSITANTE: NIDIA KAREM VERA VERA, CONCEPTO: EXAMEN PREOCUPACIONAL, CUENTA DE DEPOSITO: CUENTA UNICA DEL TESORO</t>
  </si>
  <si>
    <t>00015011108 DEPOSITO DE EFECTIVO, DEPOSITANTE: YESICA GRACIELA MAMANI APAZA, CONCEPTO: EXAMEN PREOCUPACIONAL, CUENTA DE DEPOSITO: CUENTA UNICA DEL TESORO</t>
  </si>
  <si>
    <t>00099021001 DEPOSITO DE EFECTIVO, DEPOSITANTE: ROSELYNN CADIMA BALDERRAMA, CONCEPTO: DEVOLUCION MES DE DICIEMBRE 2025, CUENTA DE DEPOSITO: CUENTA UNICA DEL TESORO</t>
  </si>
  <si>
    <t>00046171101 DEPOSITO DE EFECTIVO, DEPOSITANTE: IMPORTADORA Z03 REPRESENTACIONES, CONCEPTO: PAGO SEGUN RESOLUCION ADMINISTRATIVA N°S/116, CUENTA DE DEPOSITO: CUENTA UNICA DEL TESORO</t>
  </si>
  <si>
    <t>00660132001 DEP.DE CHEQ.AJENOS,RET.DE CAM.,CONCEPTO: DEVOLUCION DE VIATICOS - GESTION 2025 - DISTRITO DEL BENI,DEP.: ORGANO JUDICIAL , PROCEDENCIA: BANCO UNION S.A., CHEQUE: 536, FECHA DE EMISION:09/01/2026</t>
  </si>
  <si>
    <t>00099021001 DEP.DE CHEQ.AJENOS,RET.DE CAM.,CONCEPTO: DEPÓSITO,DEP.: SILVIA ROSA GONZALES ESPINOZA , PROCEDENCIA: BANCO UNION S.A., CHEQUE: 225978, FECHA DE EMISION:14/01/2026</t>
  </si>
  <si>
    <t>00221022001 DEP.DE CHEQ.AJENOS,RET.DE CAM.,CONCEPTO: DEPÓSITO,DEP.: BYRON MARCELO MORALES ROCHA , PROCEDENCIA: BANCO UNION S.A., CHEQUE: 225979, FECHA DE EMISION:14/01/2026</t>
  </si>
  <si>
    <t>00099021001 DEP.DE CHEQ.AJENOS,RET.DE CAM.,CONCEPTO: DEPÓSITO,DEP.: JOSE FRANCISCO CABA ORTIZ , PROCEDENCIA: BANCO UNION S.A., CHEQUE: 225980, FECHA DE EMISION:14/01/2026/DJBR</t>
  </si>
  <si>
    <t>00221022001 DEP.DE CHEQ.AJENOS,RET.DE CAM.,CONCEPTO: DEPÓSITO,DEP.: JHANET SOLEDAD PUMARI VALVERDE , PROCEDENCIA: BANCO UNION S.A., CHEQUE: 225981, FECHA DE EMISION:14/01/2026</t>
  </si>
  <si>
    <t>00221022001 DEP.DE CHEQ.AJENOS,RET.DE CAM.,CONCEPTO: DEPÓSITO,DEP.: SANTOS LUIS GUTIERREZ CHOQUE , PROCEDENCIA: BANCO UNION S.A., CHEQUE: 225982, FECHA DE EMISION:14/01/2026</t>
  </si>
  <si>
    <t>00221022001 DEP.DE CHEQ.AJENOS,RET.DE CAM.,CONCEPTO: DEPÓSITO,DEP.: SANTOS LUIS GUTIERREZ CHOQUE , PROCEDENCIA: BANCO UNION S.A., CHEQUE: 225983, FECHA DE EMISION:14/01/2026</t>
  </si>
  <si>
    <t>00046171101 DEPOSITO DE EFECTIVO, DEPOSITANTE: SYR REPRESENTACIONES EDWIN GOMEZ PEREZ, CONCEPTO: SANCION PECUNIARIA, CUENTA DE DEPOSITO: CUENTA UNICA DEL TESORO</t>
  </si>
  <si>
    <t>00383012001 DEPOSITO DE EFECTIVO, DEPOSITANTE: AGENCIA BOLIVIANA DE CORREOS, CONCEPTO: REGIONAL LA PAZ 22-31/12/2025, CUENTA DE DEPOSITO: CUENTA UNICA DEL TESORO</t>
  </si>
  <si>
    <t>00015011108 DEPOSITO DE EFECTIVO, DEPOSITANTE: RONALD VARGAS CHOQUE, CONCEPTO: EXAMEN PREOCUPACIONAL, CUENTA DE DEPOSITO: CUENTA UNICA DEL TESORO</t>
  </si>
  <si>
    <t>00221012001 DEPOSITO DE EFECTIVO, DEPOSITANTE: COMPAÑIA MINERA HORIZONTE, CONCEPTO: FUERA DE PLAZO CON SANCION, CUENTA DE DEPOSITO: CUENTA UNICA DEL TESORO</t>
  </si>
  <si>
    <t>TRANSFERENCIA DE FONDOS AL EXTERIOR A SOLICITUD DE NAVEGACION AEREA Y AEROPUERTOS BOLIVIANOS SEGUN SOLICITUD 25898 REF: PAGO AGENCIAS MERCANTILES Y CONSULTING PERU IMPLEM Y PUESTA EN SERV SISTEMA DE APROXIM INST ILS AEROPUERTO J WILSTERMAN SG FAC E00309 LIB. 00389012001 NAABOL-ADMINISTRACIÓN CENTRAL</t>
  </si>
  <si>
    <t>TRANSFERENCIA DE FONDOS AL EXTERIOR A SOLICITUD DE NAVEGACION AEREA Y AEROPUERTOS BOLIVIANOS SEGUN SOLICITUD 25899 REF: 3 PAGO A AGENCIAS MERCANTILES POR LA ADQ SISTEMA DE APROXIMACION INSTRUM ILS AEROP EL ALTO SG FACT EO13 89 E INF UNCNS NRO 106 2025 LIB. 00389012001 NAABOL-ADMINISTRACIÓN CENTRAL</t>
  </si>
  <si>
    <t>NUMERO DE LIBRETA CUT: 00099021001 OPERACIÓN E18 TRANSFERENCIA DEL SISTEMA FINANCIERO POR CUENTA DE TERCEROS A LA CUT Devolucion al TGN por concepto de Deposito Devolucion de Compensacion de Cotizaciones Mensual CCM FC Pagos posteriores a la fecha de fallecimiento y pagos mal reportados de la ge</t>
  </si>
  <si>
    <t>PAGO A CAF PRÉSTAMO CFA012533 VCTO. 14-01-2026 POR CUENTA DE TGN , NTI. 21035 VALOR 14-01-2026 INTERESES USD 6.078.031,11 CTA. 3987 CUENTA UNICA DEL TESORO LIB. 00099021001 REF.: COMISIONES BANCARIAS</t>
  </si>
  <si>
    <t>NUMERO DE LIBRETA CUT: 00283012001 OPERACIÓN E18 TRANSFERENCIA DEL SISTEMA FINANCIERO POR CUENTA DE TERCEROS A LA CUT SOL. ESC. DE ALAMCENRA BOLIVIANA S.A.</t>
  </si>
  <si>
    <t>NUMERO DE LIBRETA CUT: LIBRETA NÂ° 00099021001 OPERACIÓN E75 TRANSFERENCIA DE LA CUENTA FISCAL BUN A LA CUT EN MN TRANSFERENCIA DE FONDOS A SOLICITUD DE: GOB. AUTONOMO MCPAL. DE ESCOMA CITE: :GAME/MAE/COAY/N.0012/2026 CUENTA CUT 3987 LIBRETA NÂ° 00099021001 TGN - RECURSOS ORDINARIOS</t>
  </si>
  <si>
    <t>NUMERO DE LIBRETA CUT: LIBRETA NÂ° 00099021001 OPERACIÓN E75 TRANSFERENCIA DE LA CUENTA FISCAL BUN A LA CUT EN MN TRANSFERENCIA DE FONDOS A SOLICITUD DE: GOB. AUTONOMO MCPAL. DE QUIABAYA CITE: :GAMQ/MAE/NÂ°01/2026 CUENTA CUT 3987 LIBRETA NÂ° 00099021001 TGN - RECURSOS ORDINARIOS</t>
  </si>
  <si>
    <t>NUMERO DE LIBRETA CUT: LIBRETA NÂ° 00099021001 OPERACIÓN E75 TRANSFERENCIA DE LA CUENTA FISCAL BUN A LA CUT EN MN TRANSFERENCIA DE FONDOS A SOLICITUD DE: GOB. AUTONOMO MCPAL. DE ESCOMA CITE: :GAME/MAE/COAY/N.0011/2026 CUENTA CUT 3987 LIBRETA NÂ° 00099021001 TGN - RECURSOS ORDINARIOS</t>
  </si>
  <si>
    <t>||TRANSFERENCIA DE FONDOS S/G MENSAJE SWIFT NRO.403 Y 396, EN ATENCION A CORREO ELECTRONICO Y NOTA: DGAC/DAF/FIN/NE-0008/25 DE FECHA 29 DE ENERO DE 2025 (HRE-TGL-2025-1866) ENVIADO POR LA DIRECCIÓN GENERAL DE AERONÁUTICA CIVIL (SECTOR PÚBLICO). DEBITO DE LA LIBRETA 00117012001 DGAC, REPOSICIÓN DE ÚTILES DE ESCRITORIO.</t>
  </si>
  <si>
    <t>||TRANSFERENCIA DE FONDOS S/G MENSAJE SWIFT NRO. 385 DE LA FECHA EN ATENCIÓN A NOTA: DGAC/DAF/FIN/NE-0008/25 DE FECHA 29/01/2025 (HRE-TGL-2025-1866) ENVIADO POR LA DIRECCIÓN GENERAL DE AERONÁUTICA CIVIL (SECTOR PÚBLICO). DEBITO DE LA LIBRETA 00117012001 DGAC, REPOSICIÓN ÚTILES DE ESCRITORIO.</t>
  </si>
  <si>
    <t>||TRANSFERENCIA DE FONDOS S/G MENSAJES SWIFTS NROS. 402 Y 395 EN ATENCIÓN A CORREO ELECTRÓNICO DE LA DGAC Y NOTA: DGAC/DAF/FIN/NE-0008/25 (HRE-TGL-2025-1866) ENVIADO POR LA DIRECCIÓN GENERAL DE AERONÁUTICA CIVIL (SECTOR PÚBLICO). DEBITO DE LA LIBRETA 00117012001 DGAC, REPOSICIÓN ÚTILES DE ESCRITORIO.</t>
  </si>
  <si>
    <t>00522012001 DEPOSITO DE EFECTIVO, DEPOSITANTE: EVELIN CALLE FERNANDEZ, CONCEPTO: ALQUILER DE PREDIOS ENFE - SANTA CRUZ - AGOSTO Y SEPTIEMBRE 2025 SG CONTRATO N°01/2024, CUENTA DE DEPOSITO: CUENTA UNICA DEL TESORO</t>
  </si>
  <si>
    <t>00522012001 DEPOSITO DE EFECTIVO, DEPOSITANTE: EVELIN CALLE FERNANDEZ, CONCEPTO: ALQUILER DE PREDIOS ENFE - SANTA CRUZ - AGOSTO Y SEPTIEMBRE 2025 SG CONTRATO N°02/2024, CUENTA DE DEPOSITO: CUENTA UNICA DEL TESORO</t>
  </si>
  <si>
    <t>00522012001 DEPOSITO DE EFECTIVO, DEPOSITANTE: ARMANDO SIACARA CHAMBI, CONCEPTO: ALQUILER PREDIOS ENFE SANTA CRUZ - DICIEMBRE 2025 SG CONTRATO N°73/2024, CUENTA DE DEPOSITO: CUENTA UNICA DEL TESORO</t>
  </si>
  <si>
    <t>00599012001 DEPOSITO DE EFECTIVO, DEPOSITANTE: CLAUDIA ISABEL SEJAS MARTINEZ, CONCEPTO: EXTRAVIO DE CREDENCIAL, CUENTA DE DEPOSITO: CUENTA UNICA DEL TESORO</t>
  </si>
  <si>
    <t>00213012001 DEPOSITO DE EFECTIVO, DEPOSITANTE: JOSE ANTONIO AYLLON CORTEZ, CONCEPTO: DEVOLUCION, CUENTA DE DEPOSITO: CUENTA UNICA DEL TESORO</t>
  </si>
  <si>
    <t>00133012001 DEPOSITO DE EFECTIVO, DEPOSITANTE: SAID ALFONSO GUZMAN DELGADO, CONCEPTO: DEVOLUCION DE SUELDOS, CUENTA DE DEPOSITO: CUENTA UNICA DEL TESORO</t>
  </si>
  <si>
    <t>00221012001 DEPOSITO DE EFECTIVO, DEPOSITANTE: TEMIXCO SRL, CONCEPTO: SENARECOM FUERA DE PLAZO, CUENTA DE DEPOSITO: CUENTA UNICA DEL TESORO</t>
  </si>
  <si>
    <t>00292032001 DEPOSITO DE EFECTIVO, DEPOSITANTE: EVERT MAMANI PARAPO, CONCEPTO: REPOSICION DE CREDENCIAL, CUENTA DE DEPOSITO: CUENTA UNICA DEL TESORO</t>
  </si>
  <si>
    <t>00591012001 DEPOSITO DE EFECTIVO, DEPOSITANTE: LUIS DIEGO CHURA MOLLO, CONCEPTO: DEVOLUCION REFRIGERIO, CUENTA DE DEPOSITO: CUENTA UNICA DEL TESORO</t>
  </si>
  <si>
    <t>00292032001 DEPOSITO DE EFECTIVO, DEPOSITANTE: YOVANA JUANA COARITE CALLE, CONCEPTO: REPOSICION DE CREDENCIAL, CUENTA DE DEPOSITO: CUENTA UNICA DEL TESORO</t>
  </si>
  <si>
    <t>00292032001 DEPOSITO DE EFECTIVO, DEPOSITANTE: JHESICA PILCO SAAVEDRA, CONCEPTO: REPOSICION DE CREDENCIAL, CUENTA DE DEPOSITO: CUENTA UNICA DEL TESORO</t>
  </si>
  <si>
    <t>00591012001 DEPOSITO DE EFECTIVO, DEPOSITANTE: JORGE LUIS SIRPA ESPINOZA, CONCEPTO: DEVOLUCION REFRIGERIO, CUENTA DE DEPOSITO: CUENTA UNICA DEL TESORO</t>
  </si>
  <si>
    <t>00591012001 DEPOSITO DE EFECTIVO, DEPOSITANTE: ALEJANDRA MISHEL PACO SUMI, CONCEPTO: DEVOLUCION REFRIGERIO, CUENTA DE DEPOSITO: CUENTA UNICA DEL TESORO</t>
  </si>
  <si>
    <t>00591012001 DEPOSITO DE EFECTIVO, DEPOSITANTE: GABINA TICONA MAMANI, CONCEPTO: DEVOLUCION REFRIGERIO, CUENTA DE DEPOSITO: CUENTA UNICA DEL TESORO</t>
  </si>
  <si>
    <t>00099021001 DEPOSITO DE EFECTIVO, DEPOSITANTE: ROMAÑA GALINDO JULIO, CONCEPTO: DEVOLUCION POR DOBLE PERCEPCION, CUENTA DE DEPOSITO: CUENTA UNICA DEL TESORO/DJBR</t>
  </si>
  <si>
    <t>00099021001 DEPOSITO DE EFECTIVO, DEPOSITANTE: CARLO DURAN CAROL, CONCEPTO: DEVOLUCION POR DOBLE PERCEPCION, CUENTA DE DEPOSITO: CUENTA UNICA DEL TESORO/DJBR</t>
  </si>
  <si>
    <t>00099021001 DEPOSITO DE EFECTIVO, DEPOSITANTE: ATTO GUTIERREZ CRISTINA, CONCEPTO: DEVOLUCION POR DOBLE PERCEPCION, CUENTA DE DEPOSITO: CUENTA UNICA DEL TESORO</t>
  </si>
  <si>
    <t>00099021001 DEPOSITO DE EFECTIVO, DEPOSITANTE: ESPINOZA MALDONADO JUAN, CONCEPTO: DEVOLUCION POR DOBLE PERCEPCION, CUENTA DE DEPOSITO: CUENTA UNICA DEL TESORO/DJBR</t>
  </si>
  <si>
    <t>00099021001 DEPOSITO DE EFECTIVO, DEPOSITANTE: DE LA VIA RODRIGUEZ IGNACIO, CONCEPTO: DEVOLUCION POR DOBLE PERCEPCION, CUENTA DE DEPOSITO: CUENTA UNICA DEL TESORO</t>
  </si>
  <si>
    <t>00099021001 DEPOSITO DE EFECTIVO, DEPOSITANTE: CACERES MENDEZ ANGEL DEVOLUCION POR DOBLE PERCEPCI, CONCEPTO: DEVOLUCION POR DOBLE PERCEPCION, CUENTA DE DEPOSITO: CUENTA UNICA DEL TESORO</t>
  </si>
  <si>
    <t>00099021001 DEPOSITO DE EFECTIVO, DEPOSITANTE: CHOQUE CONDORI JHONNY, CONCEPTO: DEVOLUCION POR DOBLE PERCEPCION, CUENTA DE DEPOSITO: CUENTA UNICA DEL TESORO</t>
  </si>
  <si>
    <t>00046171101 DEPOSITO DE EFECTIVO, DEPOSITANTE: QMPHARMA QUALITY MEDICINE SRL, CONCEPTO: SANCION PECUNIARIA, CUENTA DE DEPOSITO: CUENTA UNICA DEL TESORO</t>
  </si>
  <si>
    <t>00572012001 DEPOSITO DE EFECTIVO, DEPOSITANTE: MACHACA MAMANI ALEXANDER, CONCEPTO: DEV. PARCIAL DE PAGO AGUINALDO 2025, CUENTA DE DEPOSITO: CUENTA UNICA DEL TESORO</t>
  </si>
  <si>
    <t>00572012001 DEPOSITO DE EFECTIVO, DEPOSITANTE: TAPIA HIROSE LESLIE KARIME, CONCEPTO: DEV. PARCIAL DE PAGO AGUINALDO DE 2025, CUENTA DE DEPOSITO: CUENTA UNICA DEL TESORO</t>
  </si>
  <si>
    <t>00221022001 DEPOSITO DE EFECTIVO, DEPOSITANTE: SAN CLEMENTE SRL, CONCEPTO: SENARECOM, CUENTA DE DEPOSITO: CUENTA UNICA DEL TESORO</t>
  </si>
  <si>
    <t>00132032001 DEPOSITO DE EFECTIVO, DEPOSITANTE: MARIA EUGENIA GUZMAN ZARATE, CONCEPTO: DEVOLUCION, CUENTA DE DEPOSITO: CUENTA UNICA DEL TESORO</t>
  </si>
  <si>
    <t>00572012001 DEPOSITO DE EFECTIVO, DEPOSITANTE: JUSTINA TORREZ CAPARICONA, CONCEPTO: REPOSICION DE CREDENCIAL, CUENTA DE DEPOSITO: CUENTA UNICA DEL TESORO</t>
  </si>
  <si>
    <t>00132032001 DEPOSITO DE EFECTIVO, DEPOSITANTE: CARLOS BRAHYAN ARRATIA PAZ, CONCEPTO: DEVOLUCION POR 1 DIA SIN GOCE DE HABER, CUENTA DE DEPOSITO: CUENTA UNICA DEL TESORO</t>
  </si>
  <si>
    <t>00081011101 DEPOSITO DE EFECTIVO, DEPOSITANTE: GLORIA DURAN RIBERA, CONCEPTO: REPOSICION DE CREDENCIAL, CUENTA DE DEPOSITO: CUENTA UNICA DEL TESORO</t>
  </si>
  <si>
    <t>00099021001 DEPOSITO DE EFECTIVO, DEPOSITANTE: CLAUDIO CESAR CLAROS OLIVARES, CONCEPTO: DEVOLUCION DE BECA DE ESTUDIO CONTRATO DGESU-025/2018 DE CLAUDIO CESAR CLAROS OLIVARES, CUENTA DE DEPOSITO: CUENTA UNICA DEL TESORO</t>
  </si>
  <si>
    <t>00132042003 DEPOSITO DE EFECTIVO, DEPOSITANTE: ROMA LORENZA APAZA QUISPE, CONCEPTO: DEVOLUCION PAGO POR DEMACIA DE C-31 N°7752, CUENTA DE DEPOSITO: CUENTA UNICA DEL TESORO</t>
  </si>
  <si>
    <t>00099021001 DEP.DE CHEQ.AJENOS,RET.DE CAM.,CONCEPTO: INCAPACIDAD,DEP.: CAJA NACIONAL DE SALUD , PROCEDENCIA: BANCO UNION S.A., CHEQUE: 20733, FECHA DE EMISION:31/12/2025</t>
  </si>
  <si>
    <t>00099021001 DEP.DE CHEQ.AJENOS,RET.DE CAM.,CONCEPTO: INCAPACIDAD,DEP.: CAJA NACIONAL DE SALUD , PROCEDENCIA: BANCO UNION S.A., CHEQUE: 20732, FECHA DE EMISION:31/12/2025</t>
  </si>
  <si>
    <t>00099021001 DEP.DE CHEQ.AJENOS,RET.DE CAM.,CONCEPTO: INCAPACIDAD,DEP.: CAJA NACIONAL DE SALUD , PROCEDENCIA: BANCO UNION S.A., CHEQUE: 20734, FECHA DE EMISION:31/12/2025</t>
  </si>
  <si>
    <t>00221022001 DEP.DE CHEQ.AJENOS,RET.DE CAM.,CONCEPTO: DEPÓSITO,DEP.: JOSE MIGUEL CHILENO PAREDEZ , PROCEDENCIA: BANCO UNION S.A., CHEQUE: 225986, FECHA DE EMISION:15/01/2026</t>
  </si>
  <si>
    <t>00099021001 DEP.DE CHEQ.AJENOS,RET.DE CAM.,CONCEPTO: DEPÓSITO,DEP.: ABEL LOPEZ ARRUETA , PROCEDENCIA: BANCO UNION S.A., CHEQUE: 225989, FECHA DE EMISION:15/01/2026/DJBR</t>
  </si>
  <si>
    <t>00221022001 DEP.DE CHEQ.AJENOS,RET.DE CAM.,CONCEPTO: DEPÓSITO,DEP.: BYRON MARCELO MORALES ROCHA , PROCEDENCIA: BANCO UNION S.A., CHEQUE: 225988, FECHA DE EMISION:15/01/2026</t>
  </si>
  <si>
    <t>00221022001 DEP.DE CHEQ.AJENOS,RET.DE CAM.,CONCEPTO: DEPÓSITO,DEP.: MARTHA FLORES CANAVIRI , PROCEDENCIA: BANCO UNION S.A., CHEQUE: 225987, FECHA DE EMISION:15/01/2026</t>
  </si>
  <si>
    <t>NUMERO DE LIBRETA CUT: LIBRETA NÂ° 00099021001 OPERACIÓN E75 TRANSFERENCIA DE LA CUENTA FISCAL BUN A LA CUT EN MN TRANSFERENCIA DE FONDOS A SOLICITUD DE: GOB. AUTONOMO MCPAL. DE CORIPATA CITE: GAMC/MAE-JSB/DAF/NÂ°015/2026 CUENTA CUT 3987 LIBRETA NÂ° 00099021001 TGN - RECURSOS ORDINARIOS</t>
  </si>
  <si>
    <t>NUMERO DE LIBRETA CUT: LIBRETA NÂ° 00099021001 OPERACIÓN E75 TRANSFERENCIA DE LA CUENTA FISCAL BUN A LA CUT EN MN TRANSFERENCIA DE FONDOS A SOLICITUD DE: GOBIERNO AUTONOMO MUNICIPAL DE POROMA, CITE: OF.GAMP EXT. NÂ° 007/2026 CUENTA CUT 3987 LIBRETA NÂ° 00099021001 &amp;quot;TGN - RECURSOS ORDINARIOS&amp;quot;</t>
  </si>
  <si>
    <t>NUMERO DE LIBRETA CUT: LIBRETA NÂ°00099021001 OPERACIÓN E75 TRANSFERENCIA DE LA CUENTA FISCAL BUN A LA CUT EN MN TRANSFERENCIA DE FONDOS A SOLICITUD DE: GOBIERNO AUTONOMO MUNICIPAL DE POTOSI SG. CITE: SAF/CONT/TES NÂ°004/2026, CUENTA CUT 3987 LIBRETA NÂ°00099021001 TGN - RECURSOS ORDINARIOS</t>
  </si>
  <si>
    <t>NUMERO DE LIBRETA CUT: LIBRETA NÂ°00099021001 OPERACIÓN E75 TRANSFERENCIA DE LA CUENTA FISCAL BUN A LA CUT EN MN TRANSFERENCIA DE FONDOS A SOLICITUD DE: GOBIERNO AUTONOMO MUNICIPAL DE POTOSI SG. CITE: SAF/CONT/TES NÂ°005/2026, CUENTA CUT 3987 LIBRETA NÂ°00099021001 TGN - RECURSOS ORDINARIOS</t>
  </si>
  <si>
    <t>NUMERO DE LIBRETA CUT: LIBRETA NÂ°00099021001 OPERACIÓN E75 TRANSFERENCIA DE LA CUENTA FISCAL BUN A LA CUT EN MN TRANSFERENCIA DE FONDOS A SOLICITUD DE: GOBIERNO AUTONOMO MUNICIPAL DE TINGUIPAYA SG. CITE: CITE/GAMT/MYM/N 16/2026, CUENTA CUT 3987 LIBRETA NÂ°00099021001 TGN - RECURSOS ORDINARIOS</t>
  </si>
  <si>
    <t>NUMERO DE LIBRETA CUT: LIBRETA NÂ°00099021001 OPERACIÓN E75 TRANSFERENCIA DE LA CUENTA FISCAL BUN A LA CUT EN MN TRANSFERENCIA DE FONDOS A SOLICITUD DE: GOBIERNO AUTONOMO MCPAL. SANTA ROSA - CUENTA UNICA MUNICIPAL - CUM, CITE: DESP/GAMSR/JNJ NÂ°001/2026, CUENTA CUT 3987 LIBRETA NÂ°00099021001</t>
  </si>
  <si>
    <t>NUMERO DE LIBRETA CUT: LIBRETA NÂ° 00099021001 OPERACIÓN E75 TRANSFERENCIA DE LA CUENTA FISCAL BUN A LA CUT EN MN TRANSFERENCIA DE FONDOS A SOLICITUD DE: GOB. AUTONOMO MCPAL. DE CORIPATA CITE: GAMC/MAE-JSB/DAF/NÂ°016/2026 CUENTA CUT 3987 LIBRETA NÂ° 00099021001 TGN - RECURSOS ORDINARIOS</t>
  </si>
  <si>
    <t>PAGO A IDA PRÉSTAMO 5003-BO VCTO. 15-01-2026 POR CUENTA DE TGN , NTI. 20991 VALOR 15-01-2026 CAPITAL USD 534.529,25 INTERESES USD 387.398,79 CTA. 3987 CUENTA UNICA DEL TESORO LIB. 00099021001 REF.: COMISIONES BANCARIAS</t>
  </si>
  <si>
    <t>TRANSFERENCIA DEL EXTERIOR SEGUN SWIFT NO.437 DE FECHA 15/01/2026 ORDENANTE: CONS DEL ESTADO PLURINAC. DE BOLIVIA (CABA ARGENTINA) REF.: 500221543 LIB. 00340012005 SEGIP - RECAUDACION EXTERIOR - CEDULAS DE IDENTIDAD</t>
  </si>
  <si>
    <t>De: 00513012004 Transferencia de la CUT libreta 00513012004 YPFB UNCOMERCIAL a favor de la cuenta 10000059607918 YPFB Transferencias al Exterior, en el marco de R.M. 026 del 27/1/2025 y del Decreto Supremo 4773. Según nota TOBE 019 2026.</t>
  </si>
  <si>
    <t>De: 00513012004 Transferencia de la CUT libreta 00513012004 YPFB UNCOMERCIAL a favor de la cuenta 10000059607918 YPFB Transferencias al Exterior, en el marco de R.M. 026 del 27/1/2025 y del Decreto Supremo 4773. Según nota TOBE 018 2026.</t>
  </si>
  <si>
    <t>||TRANSFERENCIA DE FONDOS S/G MENSAJE SWIFT NRO. 465 DE LA FECHA EN ATENCIÓN A NOTA: DGAC/DAF/FIN/NE-0008/25 DE FECHA 29/01/2025 (HRE-TGL-2025-1866) ENVIADO POR LA DIRECCIÓN GENERAL DE AERONÁUTICA CIVIL (SECTOR PÚBLICO). DEBITO DE LA LIBRETA 00117012001 DGAC, REPOSICIÓN ÚTILES DE ESCRITORIO.</t>
  </si>
  <si>
    <t>||TRANSFERENCIA DE FONDOS S/G MENSAJE SWIFT NRO. 473 DE LA FECHA EN ATENCIÓN A NOTA: DGAC/DAF/FIN/NE-0008/25 DE FECHA 29/01/2025 (HRE-TGL-2025-1866) ENVIADO POR LA DIRECCIÓN GENERAL DE AERONÁUTICA CIVIL (SECTOR PÚBLICO). DEBITO DE LA LIBRETA 00117012001 DGAC, REPOSICIÓN ÚTILES DE ESCRITORIO.</t>
  </si>
  <si>
    <t>||TRANSFERENCIA DE FONDOS S/G MENSAJES SWIFTS NROS. 436 Y 435 EN ATENCIÓN A CORREO ELECTRÓNICO DE LA DGAC Y NOTA: DGAC/DAF/FIN/NE-0008/25 (HRE-TGL-2025-1866) ENVIADO POR LA DIRECCIÓN GENERAL DE AERONÁUTICA CIVIL (SECTOR PÚBLICO). DEBITO DE LA LIBRETA 00117012001 DGAC, REPOSICIÓN ÚTILES DE ESCRITORIO.</t>
  </si>
  <si>
    <t>COBRO COSTOS DE PAPELERIA SEGUN TRANSFERENCIA DEL EXTERIOR POR ORDEN DE CONS DEL ESTADO PLURINAC. DE BOLIVIA (CABA ARGENTINA) REF.: 500221543 LIB. 00340012003 RECAUDACION EXTRANJERIA - C.I. -L.C.</t>
  </si>
  <si>
    <t>PAGO A BID PRÉSTAMO 3536/BL-BO VCTO. 15-01-2026 POR CUENTA DE TGN , NTI. 21073 VALOR 15-01-2026 INTERESES USD 15.140,73 CTA. 3987 CUENTA UNICA DEL TESORO LIB. 00099021001 REF.: COMISIONES BANCARIAS</t>
  </si>
  <si>
    <t>PAGO A BID PRÉSTAMO 3536/BL-BO VCTO. 15-01-2026 POR CUENTA DE TGN , NTI. 20920 VALOR 15-01-2026 CAPITAL USD 1.007.142,69 INTERESES USD 706.473,08 CTA. 3987 CUENTA UNICA DEL TESORO LIB. 00099021001 REF.: COMISIONES BANCARIAS</t>
  </si>
  <si>
    <t>PAGO A BID PRÉSTAMO 3797/BL-BO VCTO. 15-01-2026 POR CUENTA DE TGN , NTI. 20923 VALOR 15-01-2026 INTERESES USD 1.210,82 CTA. 3987 CUENTA UNICA DEL TESORO LIB. 00099021001 REF.: COMISIONES BANCARIAS</t>
  </si>
  <si>
    <t>PAGO A BID PRÉSTAMO 3797/BL-BO VCTO. 15-01-2026 POR CUENTA DE TGN , NTI. 21065 VALOR 15-01-2026 CAPITAL USD 113.458,40 INTERESES USD 139.251,24 CTA. 3987 CUENTA UNICA DEL TESORO LIB. 00099021001 REF.: COMISIONES BANCARIAS</t>
  </si>
  <si>
    <t>PAGO A BID PRÉSTAMO 5376/OC-BO VCTO. 15-01-2026 POR CUENTA DE TGN , NTI. 21069 VALOR 15-01-2026 INTERESES USD 8.832.988,16 COMISIONES USD 476.430,41 CTA. 3987 CUENTA UNICA DEL TESORO LIB. 00099021001 REF.: COMISIONES BANCARIAS</t>
  </si>
  <si>
    <t>PAGO A BIRF PRÉSTAMO 8552-BO VCTO. 15-01-2026 POR CUENTA DE TGN , NTI. 21060 VALOR 15-01-2026 INTERESES USD 5.287.036,94 CTA. 3987 CUENTA UNICA DEL TESORO LIB. 00099021001 REF.: COMISIONES BANCARIAS</t>
  </si>
  <si>
    <t>PAGO A BIRF PRÉSTAMO BIRF 8469 VCTO. 15-01-2026 POR CUENTA DE TGN , NTI. 21017 VALOR 15-01-2026 INTERESES USD 3.083.711,62 CTA. 3987 CUENTA UNICA DEL TESORO LIB. 00099021001 REF.: COMISIONES BANCARIAS</t>
  </si>
  <si>
    <t>PAGO A IDA PRÉSTAMO 5745-BO VCTO. 15-01-2026 POR CUENTA DE TGN , NTI. 20986 VALOR 15-01-2026 CAPITAL USD 32.959,97 INTERESES USD 26.940,30 CTA. 3987 CUENTA UNICA DEL TESORO LIB. 00099021001 REF.: COMISIONES BANCARIAS</t>
  </si>
  <si>
    <t>PAGO A IDA PRÉSTAMO 5744-BO VCTO. 15-01-2026 POR CUENTA DE TGN , NTI. 21049 VALOR 15-01-2026 CAPITAL USD 904.697,73 INTERESES USD 771.300,32 CTA. 3987 CUENTA UNICA DEL TESORO LIB. 00099021001 REF.: COMISIONES BANCARIAS</t>
  </si>
  <si>
    <t>PAGO A IDA PRÉSTAMO 5712-BO VCTO. 15-01-2026 POR CUENTA DE TGN , NTI. 20990 VALOR 15-01-2026 CAPITAL USD 888.645,61 INTERESES USD 762.615,52 CTA. 3987 CUENTA UNICA DEL TESORO LIB. 00099021001 REF.: COMISIONES BANCARIAS</t>
  </si>
  <si>
    <t>PAGO A IDA PRÉSTAMO 5592-BO VCTO. 15-01-2026 POR CUENTA DE TGN , NTI. 20984 VALOR 15-01-2026 CAPITAL USD 1.479.394,05 INTERESES USD 1.244.907,98 CTA. 3987 CUENTA UNICA DEL TESORO LIB. 00099021001 REF.: COMISIONES BANCARIAS</t>
  </si>
  <si>
    <t>PAGO A IDA PRÉSTAMO 5591-BO VCTO. 15-01-2026 POR CUENTA DE TGN , NTI. 20978 VALOR 15-01-2026 CAPITAL USD 71.837,04 INTERESES USD 70.931,66 CTA. 3987 CUENTA UNICA DEL TESORO LIB. 00099021001 REF.: COMISIONES BANCARIAS</t>
  </si>
  <si>
    <t>PAGO A IDA PRÉSTAMO 5004-BO VCTO. 15-01-2026 POR CUENTA DE TGN , NTI. 20989 VALOR 15-01-2026 CAPITAL USD 557.213,26 INTERESES USD 403.838,91 CTA. 3987 CUENTA UNICA DEL TESORO LIB. 00099021001 REF.: COMISIONES BANCARIAS</t>
  </si>
  <si>
    <t>COBRO COSTOS DE PAPELERIA SEGUN TRANSFERENCIA DEL EXTERIOR POR ORDEN DE TRAFIGURA PTE LTD (SINGAPORE) REF.: CRED 260115161426 GAS NATURAL FECHA VALOR 15/01/2026. LIB. 00513012015 YPFB-HEROES DEL CHACO-BS</t>
  </si>
  <si>
    <t>COBRO COSTOS DE PAPELERIA SEGUN TRANSFERENCIA DEL EXTERIOR POR ORDEN DE TRAFIGURA PTE LTD (SINGAPORE) REF.: CRED 260115161423 GAS NATURAL FECHA VALOR 15/01/2026. LIB. 00513012015 YPFB-HEROES DEL CHACO-BS</t>
  </si>
  <si>
    <t>De: 00513012004 Transferencia de la CUT libreta 00513012004 YPFB UNCOMERCIAL a favor de la cuenta 10000059607918 YPFB Transferencias al Exterior, en el marco de R.M. 026 del 27/1/2025 y del Decreto Supremo 4773. Según nota TOBE 012 2026.</t>
  </si>
  <si>
    <t>De: 00513012004 Transferencia de la CUT libreta 00513012004 YPFB UNCOMERCIAL a favor de la cuenta 10000059607918 YPFB Transferencias al Exterior, en el marco de R.M. 026 del 27/1/2025 y del Decreto Supremo 4773. Según nota TOBE 011 2026.</t>
  </si>
  <si>
    <t>De: 00513012004 Transferencia de la CUT libreta 00513012004 YPFB UNCOMERCIAL a favor de la cuenta 10000059607918 YPFB Transferencias al Exterior, en el marco de R.M. 026 del 27/1/2025 y del Decreto Supremo 4773. Según nota TOBE 010 2026.</t>
  </si>
  <si>
    <t>De: 00513012004 Transferencia de la CUT libreta 00513012004 YPFB UNCOMERCIAL a favor de la cuenta 10000059607918 YPFB Transferencias al Exterior, en el marco de R.M. 026 del 27/1/2025 y del Decreto Supremo 4773. Según nota TOBE 009 2026.</t>
  </si>
  <si>
    <t>De: 00513012004 Transferencia de la CUT libreta 00513012004 YPFB UNCOMERCIAL a favor de la cuenta 10000059607918 YPFB Transferencias al Exterior, en el marco de R.M. 026 del 27/1/2025 y del Decreto Supremo 4773. Según nota TOBE 014 2026.</t>
  </si>
  <si>
    <t>De: 00513012004 Transferencia de la CUT libreta 00513012004 YPFB UNCOMERCIAL a favor de la cuenta 10000059607918 YPFB Transferencias al Exterior, en el marco de R.M. 026 del 27/1/2025 y del Decreto Supremo 4773. Según nota TOBE 013 2026.</t>
  </si>
  <si>
    <t>De: 00513012004 Transferencia de la CUT libreta 00513012004 YPFB UNCOMERCIAL a favor de la cuenta 10000059607918 YPFB Transferencias al Exterior, en el marco de R.M. 026 del 27/1/2025 y del Decreto Supremo 4773. Según nota TOBE 017 2026.</t>
  </si>
  <si>
    <t>De: 00513012004 Transferencia de la CUT libreta 00513012004 YPFB UNCOMERCIAL a favor de la cuenta 10000059607918 YPFB Transferencias al Exterior, en el marco de R.M. 026 del 27/1/2025 y del Decreto Supremo 4773. Según nota TOBE 016 2026.</t>
  </si>
  <si>
    <t>De: 00513012004 Transferencia de la CUT libreta 00513012004 YPFB UNCOMERCIAL a favor de la cuenta 10000059607918 YPFB Transferencias al Exterior, en el marco de R.M. 026 del 27/1/2025 y del Decreto Supremo 4773. Según nota TOBE 015 2026.</t>
  </si>
  <si>
    <t>PAGO A BID PRÉSTAMO 4710/BL-BO VCTO. 15-01-2026 POR CUENTA DE TGN , NTI. 21034 VALOR 15-01-2026 INTERESES USD 376.664,23 COMISIONES USD 134.698,35 CTA. 3987 CUENTA UNICA DEL TESORO LIB. 00099021001 REF.: COMISIONES BANCARIAS</t>
  </si>
  <si>
    <t>PAGO A BID PRÉSTAMO 4710/BL-BO VCTO. 15-01-2026 POR CUENTA DE TGN , NTI. 21030 VALOR 15-01-2026 INTERESES USD 3.049,10 CTA. 3987 CUENTA UNICA DEL TESORO LIB. 00099021001 REF.: COMISIONES BANCARIAS</t>
  </si>
  <si>
    <t>PAGO A OPEP PRÉSTAMO 749-P VCTO. 15-01-2026 POR CUENTA DE TGN , NTI. 20921 VALOR 15-01-2026 CAPITAL USD 138.880,00 INTERESES USD 9.724,80 CTA. 3987 CUENTA UNICA DEL TESORO LIB. 00099021001 REF.: COMISIONES BANCARIAS</t>
  </si>
  <si>
    <t>PAGO A OPEP PRÉSTAMO 1653-P VCTO. 15-01-2026 POR CUENTA DE TGN , NTI. 20922 VALOR 15-01-2026 CAPITAL USD 2.333.330,00 INTERESES USD 775.833,98 CTA. 3987 CUENTA UNICA DEL TESORO LIB. 00099021001 REF.: COMISIONES BANCARIAS</t>
  </si>
  <si>
    <t>||TRANSFERENCIA DE FONDOS S/G MENSAJES SWIFT NROS. 494 Y 495 DE LA FECHA Y NOTA CITE DGAC/DAF/FIN/NE-0008/25 DE F.29.01.2025 (HRE-TGL-1866) DE LA DIRECCION GENERAL DE AERONAUTICA CIVIL (SECTOR PÚBLICO). DEBITO DE LA LIBRETA 00117012001 DGAC, REPOSICIÓN DE ÚTILES DE ESCRITORIO.</t>
  </si>
  <si>
    <t>||TRANSFERENCIA DE FONDOS S/G MENSAJE SWIFT NRO.471 Y 470 EN ATENCION A CORREO ELECTRONICO Y NOTA: DGAC/DAF/FIN/NE-0008/25 DE FECHA 29 DE ENERO DE 2025 (HRE-TGL-2025-1866) ENVIADO POR LA DIRECCIÓN GENERAL DE AERONÁUTICA CIVIL (SECTOR PÚBLICO). DEBITO DE LA LIBRETA 00117012001 DGAC, REPOSICIÓN DE ÚTILES DE ESCRITORIO.</t>
  </si>
  <si>
    <t>PAGO A IDA PRÉSTAMO 5713-BO VCTO. 15-01-2026 POR CUENTA DE TGN , NTI. 21117 VALOR 15-01-2026 CAPITAL USD 69.591,01 INTERESES USD 56.685,61 CTA. 3987 CUENTA UNICA DEL TESORO LIB. 00099021001 REF.: COMISIONES BANCARIAS</t>
  </si>
  <si>
    <t>||TRANSFERENCIA DE FONDOS S/G MENSAJE SWIFT NRO. 459 Y441 DE LA FECHA Y NOTA CITE DGAC/DAF/FIN/NE-0008/25 DE FECHA 29.01.2025 (HRE-TGL-1866) ENVIADO POR LA DIRECCION GENERAL DE AERONAUTICA CIVIL (SECTOR PÚBLICO). DEBITO DE LA LIBRETA 00117012001 DGAC, REPOSICIÓN DE ÚTILES DE ESCRITORIO</t>
  </si>
  <si>
    <t>||TRANSFERENCIA DE FONDOS S/G MENSAJE SWIFT NRO. 464 DE LA FECHA Y ATENCION A NOTA CITE DGAC/DAF/FIN/NE-0008/25 DE FECHA 29.01.2025 (HRE-TGL-1866) ENVIADO POR LA DIRECCION GENERAL DE AERONAUTICA CIVIL (SECTOR PÚBLICO). DEBITO DE LA LIBRETA 00117012001 DGAC, REPOSICIÓN DE ÚTILES DE ESCRITORIO</t>
  </si>
  <si>
    <t>00132032001 DEPOSITO DE EFECTIVO, DEPOSITANTE: ROSA VERONICA ALVARADO BUSTILLOS, CONCEPTO: DEV. POR DESCUENTO DE SUELDO MES DE DICIEMBRE 2025, CUENTA DE DEPOSITO: CUENTA UNICA DEL TESORO</t>
  </si>
  <si>
    <t>00099021001 DEPOSITO DE EFECTIVO, DEPOSITANTE: VIRGINIA DE LA CRUZ QUISPE, CONCEPTO: DEVOLUCION Y REVERSION DE DOS MESES DE BONO ZONA, CUENTA DE DEPOSITO: CUENTA UNICA DEL TESORO</t>
  </si>
  <si>
    <t>00099021001 DEPOSITO DE EFECTIVO, DEPOSITANTE: BELIA ROJAS HUALLPA, CONCEPTO: DEVOLUCION Y REVERSION DE DOS MESES DE BONO ZONA, CUENTA DE DEPOSITO: CUENTA UNICA DEL TESORO</t>
  </si>
  <si>
    <t>00099021001 DEPOSITO DE EFECTIVO, DEPOSITANTE: MIRIAM ESTELA FLORES MUJICA, CONCEPTO: DEV. Y REV. DE BONO ZONA DE LOS MESES OCTUBRE Y NOVIEMBRE, CUENTA DE DEPOSITO: CUENTA UNICA DEL TESORO</t>
  </si>
  <si>
    <t>00099021001 DEPOSITO DE EFECTIVO, DEPOSITANTE: DAVID QUISPE MARCA, CONCEPTO: DEVOLUCION REVERSION DE BONO DE SUBSIDIO DE ZONA DE 2 MESES OCTUBRE Y NOVIEMBRE 2025, CUENTA DE DEPOSITO: CUENTA UNICA DEL TESORO</t>
  </si>
  <si>
    <t>00099021001 DEPOSITO DE EFECTIVO, DEPOSITANTE: REINALDA QUENTA MENA, CONCEPTO: DEVOLUCION REVERSION DE BONO DE SUBSIDIO DE ZONA DE 2 MESES OCTUBRE Y NOVIEMBRE 2025, CUENTA DE DEPOSITO: CUENTA UNICA DEL TESORO</t>
  </si>
  <si>
    <t>00046171101 DEPOSITO DE EFECTIVO, DEPOSITANTE: BIOTECNO LTDA, CONCEPTO: SANCION PECUNIARIA, CUENTA DE DEPOSITO: CUENTA UNICA DEL TESORO</t>
  </si>
  <si>
    <t>00132042006 DEPOSITO DE EFECTIVO, DEPOSITANTE: WILSON EFRAIN MUNDIAL QUISPE, CONCEPTO: DEVOLUCION DE VIATICOS C-31 N°724, CUENTA DE DEPOSITO: CUENTA UNICA DEL TESORO</t>
  </si>
  <si>
    <t>00046171101 DEPOSITO DE EFECTIVO, DEPOSITANTE: MEDICAL DEVICE -JIMMY JUNIOR ARAUCO ROMERO, CONCEPTO: SANCION PECUNIARIA, CUENTA DE DEPOSITO: CUENTA UNICA DEL TESORO</t>
  </si>
  <si>
    <t>00221022001 DEPOSITO DE EFECTIVO, DEPOSITANTE: PANKARA GOLD DE LA PAZ SRL, CONCEPTO: TRAMITE FUERA DE PLAZO, CUENTA DE DEPOSITO: CUENTA UNICA DEL TESORO</t>
  </si>
  <si>
    <t>00099021001 DEPOSITO DE EFECTIVO, DEPOSITANTE: TRIBUNAL CONSTITUCIONAL PLURINACIONAL, CONCEPTO: DEV. POR USO DE OTRO OPERADOR, CUENTA DE DEPOSITO: CUENTA UNICA DEL TESORO</t>
  </si>
  <si>
    <t>00132032001 DEPOSITO DE EFECTIVO, DEPOSITANTE: MAXIMO MIGUEL PAZ CHOQUETANGA, CONCEPTO: DEV. POR DESCUENTO DE SUELDO MES DE DICIEMBRE 2025, CUENTA DE DEPOSITO: CUENTA UNICA DEL TESORO</t>
  </si>
  <si>
    <t>00292012001 DEPOSITO DE EFECTIVO, DEPOSITANTE: GABRIEL QUISPE CONDORI, CONCEPTO: REPOSICION DE CREDENCIAL, CUENTA DE DEPOSITO: CUENTA UNICA DEL TESORO</t>
  </si>
  <si>
    <t>00099021001 DEPOSITO DE EFECTIVO, DEPOSITANTE: JAVIER FREDDY CHOQUEHUANCA CAHUAYA, CONCEPTO: BONO ZONA MES OCTUBRE Y NOVIEMBRE, CUENTA DE DEPOSITO: CUENTA UNICA DEL TESORO</t>
  </si>
  <si>
    <t>00132032001 DEPOSITO DE EFECTIVO, DEPOSITANTE: HERIBERTO QUINTO PINAYA, CONCEPTO: DEVOLUCION ECEBOL/715/2025, CUENTA DE DEPOSITO: CUENTA UNICA DEL TESORO</t>
  </si>
  <si>
    <t>00132032001 DEPOSITO DE EFECTIVO, DEPOSITANTE: VICTOR SANABRIA ZENTENO, CONCEPTO: DEVOLUCION POR DESCUENTO DE SUELDO MES DE DICIEMBRE, CUENTA DE DEPOSITO: CUENTA UNICA DEL TESORO</t>
  </si>
  <si>
    <t>00132032001 DEPOSITO DE EFECTIVO, DEPOSITANTE: JUAN CARLOS RIVAS CRUZ, CONCEPTO: MULTA POR ATRASO MES DICIEMBRE, CUENTA DE DEPOSITO: CUENTA UNICA DEL TESORO</t>
  </si>
  <si>
    <t>00099021001 DEPOSITO DE EFECTIVO, DEPOSITANTE: ELIZABETH MITA, CONCEPTO: DEVOLUCION Y REVERSION DE DOS MESES DEL BONO ZONA, CUENTA DE DEPOSITO: CUENTA UNICA DEL TESORO</t>
  </si>
  <si>
    <t>00099021001 DEPOSITO DE EFECTIVO, DEPOSITANTE: REMEDIOS LOURDES CORONEL VELASCO, CONCEPTO: DEVOLUCION Y REVERSION DE 2 MESES BONO ZONA, CUENTA DE DEPOSITO: CUENTA UNICA DEL TESORO</t>
  </si>
  <si>
    <t>00099021001 DEPOSITO DE EFECTIVO, DEPOSITANTE: ADONAY MICHEL DELGADILLO DAZA, CONCEPTO: DEVOLUCION POR DIFERENCIAL CAMBIARIO 6 DIAS DE MANUNTENCION, CUENTA DE DEPOSITO: CUENTA UNICA DEL TESORO</t>
  </si>
  <si>
    <t>00099021001 DEPOSITO DE EFECTIVO, DEPOSITANTE: REYNALDO CONCHA QUISPE, CONCEPTO: DEVOLUCION Y REVERSION DE DOS MESES DEL BONO ZONA, CUENTA DE DEPOSITO: CUENTA UNICA DEL TESORO</t>
  </si>
  <si>
    <t>00081011101 DEPOSITO DE EFECTIVO, DEPOSITANTE: MAURICIO ISRAEL ESTRADA RENGEL, CONCEPTO: REPOSICION DE CREDENCIAL, CUENTA DE DEPOSITO: CUENTA UNICA DEL TESORO</t>
  </si>
  <si>
    <t>00099021001 DEPOSITO DE EFECTIVO, DEPOSITANTE: JANETH GUTIERREZ RAMOS, CONCEPTO: DEVOLUCION Y REVERSION DE 2 MESES DEL BONO ZONA, CUENTA DE DEPOSITO: CUENTA UNICA DEL TESORO</t>
  </si>
  <si>
    <t>00221022001 DEPOSITO DE EFECTIVO, DEPOSITANTE: EMPRESA MINERA SANTIAGO DE BOMBORI SRL, CONCEPTO: OPERACIONES FUERA DE PLAZO, CUENTA DE DEPOSITO: CUENTA UNICA DEL TESORO</t>
  </si>
  <si>
    <t>00099021001 DEPOSITO DE EFECTIVO, DEPOSITANTE: JHOSELIN LOURDES JOVE ARUQUIPA, CONCEPTO: REVERSION POR ADQ. DE COMBUSTIBLE DEL MES DICIEMBRE PARA EL CIBA SG MI 3050, CUENTA DE DEPOSITO: CUENTA UNICA DEL TESORO</t>
  </si>
  <si>
    <t>00132032001 DEPOSITO DE EFECTIVO, DEPOSITANTE: MARIBEL FEBRERO SERRANO, CONCEPTO: DEV. PAGO MES DE DICIEMBRE 2025, CUENTA DE DEPOSITO: CUENTA UNICA DEL TESORO</t>
  </si>
  <si>
    <t>00099021001 DEPOSITO DE EFECTIVO, DEPOSITANTE: NANCY MAGDALENA MENA CALLISAYA, CONCEPTO: DEVOLUCION DE BONO ZONA, CUENTA DE DEPOSITO: CUENTA UNICA DEL TESORO</t>
  </si>
  <si>
    <t>00099021001 DEPOSITO DE EFECTIVO, DEPOSITANTE: FANNY VALERIA FLORES LAURA, CONCEPTO: DEVOLUCION DE BONO ZONA, CUENTA DE DEPOSITO: CUENTA UNICA DEL TESORO</t>
  </si>
  <si>
    <t>00594012001 DEPOSITO DE EFECTIVO, DEPOSITANTE: BLADIMIR ANGEL MENGOA QUISPE, CONCEPTO: REPOSICION DE CREDENCIAL, CUENTA DE DEPOSITO: CUENTA UNICA DEL TESORO</t>
  </si>
  <si>
    <t>00046031102 DEPOSITO DE EFECTIVO, DEPOSITANTE: IVERTH ANGEL FERNANDEZ CALLIZAYA, CONCEPTO: DEVOLUCION DEV. NRO 134 PAGO DE VIATICOS, CUENTA DE DEPOSITO: CUENTA UNICA DEL TESORO</t>
  </si>
  <si>
    <t>00099021001 DEPOSITO DE EFECTIVO, DEPOSITANTE: VITTORIO GUIDO AGUILAR LOPEZ, CONCEPTO: DEV. POR DPH POR EL MES DE OCTUBRE 2024 1 DIA MINISTERIO DE SALUD Y DEPORTES ITEM 512, CUENTA DE DEPOSITO: CUENTA UNICA DEL TESORO</t>
  </si>
  <si>
    <t>00099021001 DEPOSITO DE EFECTIVO, DEPOSITANTE: FELICIANO RAMIREZ CHOQUE, CONCEPTO: DEV. POR DPH POR EL MES DE ABRIL 1992 (3 DIAS) AREA DE EDUCACION ITEM 31922, CUENTA DE DEPOSITO: CUENTA UNICA DEL TESORO</t>
  </si>
  <si>
    <t>00578012002 DEP.DE CHEQ.AJENOS,RET.DE CAM.,CONCEPTO: REVERSION,DEP.: BOLIVIANA DE AVIACION , PROCEDENCIA: BANCO UNION S.A., CHEQUE: 20941, FECHA DE EMISION:15/01/2026</t>
  </si>
  <si>
    <t>00513212001 DEP.DE CHEQ.AJENOS,RET.DE CAM.,CONCEPTO: REVERSION DE FONDOS,DEP.: MARCO ANTONIO OLMOS FLORES , PROCEDENCIA: BANCO UNION S.A., CHEQUE: 2242, FECHA DE EMISION:14/01/2026</t>
  </si>
  <si>
    <t>00660012006 DEP.DE CHEQ.AJENOS,RET.DE CAM.,CONCEPTO: EJECUCION DE BOLETA DE GARANTIA DEL PROYECTO - SUP CONST CONCLUSION 4TO Y 5TO PISO,DEP.: ORGANO JUDICIAL , PROCEDENCIA: BANCO UNION S.A., CHEQUE: 1664, FECHA DE EMISION:14/01/2026</t>
  </si>
  <si>
    <t>00578012002 DEP.DE CHEQ.AJENOS,RET.DE CAM.,CONCEPTO: REVERSION,DEP.: BOLIVIANA DE AVIACION , PROCEDENCIA: BANCO UNION S.A., CHEQUE: 20942, FECHA DE EMISION:15/01/2026</t>
  </si>
  <si>
    <t>00578012002 DEP.DE CHEQ.AJENOS,RET.DE CAM.,CONCEPTO: REVERSION,DEP.: BOLIVIANA DE AVIACION , PROCEDENCIA: BANCO UNION S.A., CHEQUE: 20943, FECHA DE EMISION:15/01/2026</t>
  </si>
  <si>
    <t>00342012001 DEP.DE CHEQ.AJENOS,RET.DE CAM.,CONCEPTO: REEMBOLSO POR INCAPACIDAD TEMPORAL,DEP.: CAJA DE SALUD CORDES , PROCEDENCIA: BANCO UNION S.A., CHEQUE: 57631, FECHA DE EMISION:13/01/2026</t>
  </si>
  <si>
    <t>00221022001 DEP.DE CHEQ.AJENOS,RET.DE CAM.,CONCEPTO: DEPÓSITO,DEP.: CRISTOBAL HILAFAYA FLORES , PROCEDENCIA: BANCO UNION S.A., CHEQUE: 225996, FECHA DE EMISION:16/01/2026</t>
  </si>
  <si>
    <t>00099021001 DEP.DE CHEQ.AJENOS,RET.DE CAM.,CONCEPTO: DEPÓSITO,DEP.: VANESSA CARMEN ALAVIA CARRASCO , PROCEDENCIA: BANCO UNION S.A., CHEQUE: 225995, FECHA DE EMISION:16/01/2026</t>
  </si>
  <si>
    <t>00595012002 DEP.DE CHEQ.AJENOS,RET.DE CAM.,CONCEPTO: INCAPACIDAD TEMPORAL MES DE SEPTIEMBRE 2025,DEP.: CAJA DE SALUD DE LA BANCA PRIVADA , PROCEDENCIA: BANCO NACIONAL DE BOLIVIA S.A., CHEQUE: 4550461, FECHA DE EMISION:29/12/2025</t>
  </si>
  <si>
    <t>00595012003 DEP.DE CHEQ.AJENOS,RET.DE CAM.,CONCEPTO: POR INCAPACIDAD TEMPORAL CSBP- ORURO,DEP.: CAJA DE SALUD DE LA BANCA PRIVADA , PROCEDENCIA: BANCO NACIONAL DE BOLIVIA S.A., CHEQUE: 5092879, FECHA DE EMISION:31/12/2025</t>
  </si>
  <si>
    <t>NUMERO DE LIBRETA CUT: 00223012002 OPERACIÓN E18 TRANSFERENCIA DEL SISTEMA FINANCIERO POR CUENTA DE TERCEROS A LA CUT TRANSFERENCIA DE RENDIMIENTO GENERADOS POR INVERSIONES REALIZADAS EN LA GESTION 2025 FIDEICOMISO FONABOSQUE</t>
  </si>
  <si>
    <t>A:00099021001 Pago de capital e interés corriente a favor del TGN del vcto. 16-01-2026, adeudados por el GAD La Paz, correspondiente al Crédito CAF 2760, según nota USCFT N°95/2026.</t>
  </si>
  <si>
    <t>NUMERO DE LIBRETA CUT: LIBRETA NÂ° 00099021001 OPERACIÓN E75 TRANSFERENCIA DE LA CUENTA FISCAL BUN A LA CUT EN MN TRANSFERENCIA DE FONDOS A SOLICITUD DE: GOBIERNO AUTONOMO GUARANI CHARAGUA IYAMBAE CITE: GAIOC CHI-Z.B.I. NÂ°003/2026 CUENTA CUT 3987 LIBRETA NÂ° 00099021001 TGN - RECURSOS ORDINAR</t>
  </si>
  <si>
    <t>NUMERO DE LIBRETA CUT: LIBRETA NÂ° 00099021001 OPERACIÓN E75 TRANSFERENCIA DE LA CUENTA FISCAL BUN A LA CUT EN MN TRANSFERENCIA DE FONDOS A SOLICITUD DE: GOBIERNO AUTONOMO GUARANI CHARAGUA IYAMBAE CITE: GAIOC CHI-Z.B.I. NÂ°004/2026 CUENTA CUT 3987 LIBRETA NÂ° 00099021001 TGN - RECURSOS ORDINAR</t>
  </si>
  <si>
    <t>NUMERO DE LIBRETA CUT: LIBRETA NÂ° 00099021001 OPERACIÓN E75 TRANSFERENCIA DE LA CUENTA FISCAL BUN A LA CUT EN MN TRANSFERENCIA DE FONDOS A SOLICITUD DE: GOB. AUTONOMO MCPAL. DE CAIROMA CITE: GAMC/MAE/INMO/NÂ°005/2026 CUENTA CUT 3987 LIBRETA NÂ° 00099021001 TGN - RECURSOS ORDINARIOS</t>
  </si>
  <si>
    <t>NUMERO DE LIBRETA CUT: LIBRETA NÂ° 00099021001 OPERACIÓN E75 TRANSFERENCIA DE LA CUENTA FISCAL BUN A LA CUT EN MN TRANSFERENCIA DE FONDOS A SOLICITUD DE: GOB. AUTONOMO MCPAL. DE CAIROMA CITE: GAMC/MAE/INMO/NÂ°004/2026 CUENTA CUT 3987 LIBRETA NÂ° 00099021001 TGN - RECURSOS ORDINARIOS</t>
  </si>
  <si>
    <t>NUMERO DE LIBRETA CUT: LIBRETA NÂ° 00099021001 OPERACIÓN E75 TRANSFERENCIA DE LA CUENTA FISCAL BUN A LA CUT EN MN TRANSFERENCIA DE FONDOS A SOLICITUD DE: GOBIERNO AUTONOMO MUNICIPAL DE MAIRANA, CITE: GAMM DAF NÂ° 039/2026 CUENTA CUT 3987 LIBRETA NÂ° 00099021001 TGN-RECURSOS ORDINARIOS.</t>
  </si>
  <si>
    <t>NUMERO DE LIBRETA CUT: LIBRETA NÂ° 00099021001 OPERACIÓN E75 TRANSFERENCIA DE LA CUENTA FISCAL BUN A LA CUT EN MN TRANSFERENCIA DE FONDOS A SOLICITUD DE: GOBIERNO AUTONOMO MUNICIPAL DE PAZÃA, NOTA 16/01/2026 CUENTA CUT 3987 LIBRETA NÂ° 00099021001 TGN-RECURSOS ORDINARIOS, MOTIVO: DEVOLUCION DE</t>
  </si>
  <si>
    <t>NUMERO DE LIBRETA CUT: LIBRETA NÂ° 00099021001 OPERACIÓN E75 TRANSFERENCIA DE LA CUENTA FISCAL BUN A LA CUT EN MN TRANSFERENCIA DE FONDOS A SOLICITUD DE: GOBIERNO AUTONOMO GUARANI CHARAGUA IYAMBAE CITE: GAIOC CHI-Z.B.I. NÂ°001/2026 CUENTA CUT 3987 LIBRETA NÂ° 00099021001 TGN - RECURSOS ORDINAR</t>
  </si>
  <si>
    <t>NUMERO DE LIBRETA CUT: LIBRETA NÂ° 00099021001 OPERACIÓN E75 TRANSFERENCIA DE LA CUENTA FISCAL BUN A LA CUT EN MN TRANSFERENCIA DE FONDOS A SOLICITUD DE: GOBIERNO AUTONOMO MUNICIPAL DE VILLA SERRANO, CITE: GAMVS NÂ° 019/2026 CUENTA CUT 3987 LIBRETA NÂ° 00099021001 TGN RECURSOS ORDINARIOS</t>
  </si>
  <si>
    <t>NUMERO DE LIBRETA CUT: LIBRETA NÂ° 00099021001 OPERACIÓN E75 TRANSFERENCIA DE LA CUENTA FISCAL BUN A LA CUT EN MN TRANSFERENCIA DE FONDOS A SOLICITUD DE: GOBIERNO AUTONOMO GUARANI CHARAGUA IYAMBAE CITE: GAIOC CHI-Z.B.I. NÂ°002/2026 CUENTA CUT 3987 LIBRETA NÂ° 00099021001 TGN - RECURSOS ORDINAR</t>
  </si>
  <si>
    <t>NUMERO DE LIBRETA CUT: LIBRETA NÂ° 00099021001 OPERACIÓN E75 TRANSFERENCIA DE LA CUENTA FISCAL BUN A LA CUT EN MN TRANSFERENCIA DE FONDOS A SOLICITUD DE: GOBIERNO AUTONOMO GUARANI CHARAGUA IYAMBAE CITE: GAIOC CHI-Z.B.I. NÂ°005/2026 CUENTA CUT 3987 LIBRETA NÂ° 00099021001 TGN - RECURSOS ORDINAR</t>
  </si>
  <si>
    <t>NUMERO DE LIBRETA CUT: 00513012007 OPERACIÓN E18 TRANSFERENCIA DEL SISTEMA FINANCIERO POR CUENTA DE TERCEROS A LA CUT SOL. ESC. DE YPFB ANDINA S.A. RIO GRANDE</t>
  </si>
  <si>
    <t>NUMERO DE LIBRETA CUT: 00099021001 OPERACIÓN E18 TRANSFERENCIA DEL SISTEMA FINANCIERO POR CUENTA DE TERCEROS A LA CUT TRASPASO GESTORA</t>
  </si>
  <si>
    <t>NUMERO DE LIBRETA CUT: 00099021001 OPERACIÓN E18 TRANSFERENCIA DEL SISTEMA FINANCIERO POR CUENTA DE TERCEROS A LA CUT SOLICITUD DE TRASPASO GESTORA</t>
  </si>
  <si>
    <t>VENTA DE DIVISAS CON TRANSFERENCIA DE FONDOS A SOLICITUD DE YACIMIENTOS PETROLIFEROS FISCALES BOLIVIANOS SEGUN SOLICITUD 25925 REF: REPRESENTACION DE YPFB EN ARGENTINA PARA CUBRIR GASTOS OPERATIVOS MES OCTUBRE 2025 P 869 LIB. 00513012003 LBP-YPFB (2011349681373)</t>
  </si>
  <si>
    <t>TRANSFERENCIA DEL EXTERIOR SEGUN SWIFT NO.505 Y NO.506 DE FECHA 16/01/2026 ORDENANTE: BOASAFRA COMERCIO E REPRESENTACOES LTDA (PARANA BRASIL) REF.: CRED 2026011500546275 - S006403 LIB. 00597012001 RECURSOS PROPIOS VENTAS YLB</t>
  </si>
  <si>
    <t>NUMERO DE LIBRETA CUT: 00099021001 OPERACIÓN E18 TRANSFERENCIA DEL SISTEMA FINANCIERO POR CUENTA DE TERCEROS A LA CUT TRANSFERENCIA DEVOLUCION POR ERROR EN CONSIGNACION DE FONDOS DE FECHA 06/01/2026</t>
  </si>
  <si>
    <t>VENTA DE DIVISAS CON TRANSFERENCIA DE FONDOS A SOLICITUD DE YACIMIENTOS PETROLIFEROS FISCALES BOLIVIANOS SEGUN SOLICITUD 25924 REF: REPRESENTACION DE YPFB EN ARGENTINA PARA CUBRIR GASTOS OPERATIVOS MES SEPTIEMBRE 2025 P 778 LIB. 00513012003 LBP-YPFB (2011349681373)</t>
  </si>
  <si>
    <t>VENTA DE DIVISAS CON TRANSFERENCIA DE FONDOS A SOLICITUD DE YACIMIENTOS PETROLIFEROS FISCALES BOLIVIANOS SEGUN SOLICITUD 25923 REF: REPRESENTACION DE YPFB EN ARGENTINA PARA CUBRIR GASTOS OPERATIVOS MES SEPTIEMBRE 2025 P 779 LIB. 00513012003 LBP-YPFB (2011349681373)</t>
  </si>
  <si>
    <t>VENTA DE DIVISAS CON TRANSFERENCIA DE FONDOS A SOLICITUD DE YACIMIENTOS PETROLIFEROS FISCALES BOLIVIANOS SEGUN SOLICITUD 25922 REF: REPRESENTACION DE YPFB EN ARGENTINA PARA CUBRIR GASTOS OPERATIVOS MES OCTUBRE 2025 P 870 LIB. 00513012003 LBP-YPFB (2011349681373)</t>
  </si>
  <si>
    <t>VENTA DE DIVISAS CON TRANSFERENCIA DE FONDOS A SOLICITUD DE YACIMIENTOS PETROLIFEROS FISCALES BOLIVIANOS SEGUN SOLICITUD 25926 REF: REPRESENTACION DE YPFB EN ARGENTINA PARA CUBRIR GASTOS OPERATIVOS MES DICIEMBRE 2024 P 942 LIB. 00513012003 LBP-YPFB (2011349681373)</t>
  </si>
  <si>
    <t>COBRO COSTOS DE PAPELERIA POR REGULARIZACION DE TRANSFERENCIA DEL EXTERIOR POR ORDEN DE MTX COMERCIALIZADORA DE GAS (BR/SALVADOR) REF.: BNF EXB-MTX-14/25 GAS NATURAL FECHA VALOR 15/01/2026. LIB. 00513012015 YPFB-HEROES DEL CHACO-BS</t>
  </si>
  <si>
    <t>COBRO COSTOS DE PAPELERIA SEGUN TRANSFERENCIA DEL EXTERIOR POR ORDEN DE BOASAFRA COMERCIO E REPRESENTACOES LTDA (PARANA BRASIL) REF.: CRED 2026011500546275 - S006403 LIB. 00597032001 YLB-COMERCIALIZACION DE DIVERSAS SALES</t>
  </si>
  <si>
    <t>COBRO COSTOS DE PAPELERIA SEGUN TRANSFERENCIA DEL EXTERIOR POR ORDEN DE MTX COMERCIALIZADORA DE GAS LTDA. (BR/SALVADOR) REF.: RFB ND MTXF2 01/25 GAS NATURAL FECHA VALOR 15/01/2026 LIB. 00513012015 YPFB-HEROES DEL CHACO-BS</t>
  </si>
  <si>
    <t>TRANSFERENCIA DEL EXTERIOR SEGUN SWIFT NO.548 Y NO.549 DE FECHA 16/01/2026 ORDENANTE: VLG BUSINESS LIMITADA (CL/SANTIAGO) REF.: CRED ODV 01 KCL III LIB. 00597012001 RECURSOS PROPIOS VENTAS YLB</t>
  </si>
  <si>
    <t>COBRO COSTOS DE PAPELERIA SEGUN TRANSFERENCIA DEL EXTERIOR POR ORDEN DE TRAFIGURA PTE LTD (SINGAPORE) REF.: CRED 260116168554 GAS NATURAL FECHA VALOR 16/01/2026. LIB. 00513012015 YPFB-HEROES DEL CHACO-BS</t>
  </si>
  <si>
    <t>COBRO COSTOS DE PAPELERIA SEGUN TRANSFERENCIA DEL EXTERIOR POR ORDEN DE VLG BUSINESS LIMITADA (CL/SANTIAGO) REF.: CRED ODV 01 KCL III LIB. 00597032001 YLB-COMERCIALIZACION DE DIVERSAS SALES</t>
  </si>
  <si>
    <t>'COBRO DE'||ÚTILES DE ESCRITORIO POR EL COMPROBANTE NRO.1146913 DE LA FECHA S/G. CORREO ELECTRONICO DE LA FECHA Y NOTA CITE YPFB/GAFC-098/DFC/URTE-012/2026 DE F.13/01/2026 (HRE-TGL-910) ENVIADA POR YACIMIENTOS PETROLIFEROS FISCALES BOLIVIANOS DEBITO DE LA LIBRETA 00513022001 YPFB  OPERACIONES</t>
  </si>
  <si>
    <t>||TRANSFERENCIA DE FONDOS S/G MENSAJE SWIFT NRO.537 Y 510 EN ATENCION A CORREO ELECTRONICO Y NOTA: DGAC/DAF/FIN/NE-0008/25 DE FECHA 29 DE ENERO DE 2025 (HRE-TGL-2025-1866) ENVIADO POR LA DIRECCIÓN GENERAL DE AERONÁUTICA CIVIL (SECTOR PÚBLICO). DEBITO DE LA LIBRETA 00117012001 DGAC, REPOSICIÓN DE ÚTILES DE ESCRITORIO.</t>
  </si>
  <si>
    <t>00221022001 DEPOSITO DE EFECTIVO, DEPOSITANTE: BOMBORI SRL, CONCEPTO: OPERACIONES FUERA DE PLAZO, CUENTA DE DEPOSITO: CUENTA UNICA DEL TESORO</t>
  </si>
  <si>
    <t>00221022001 DEPOSITO DE EFECTIVO, DEPOSITANTE: CRONITUNGSTEN SRL- GERMAN F. GUACHALLA, CONCEPTO: TRAMITE FORMULARIO M-02 (FUERA DE PLAZO), CUENTA DE DEPOSITO: CUENTA UNICA DEL TESORO</t>
  </si>
  <si>
    <t>00099021001 DEPOSITO DE EFECTIVO, DEPOSITANTE: OSCAR GUERY VELASQUEZ QUISBERT, CONCEPTO: DEVOLUCION DE AGUINALDO 2025 SEDES, CUENTA DE DEPOSITO: CUENTA UNICA DEL TESORO</t>
  </si>
  <si>
    <t>00599012001 DEPOSITO DE EFECTIVO, DEPOSITANTE: RUTH YUPANQUI QUISBERT, CONCEPTO: DEVOLUCION AL FONDO SOCIAL MES DE DICIEMBRE, CUENTA DE DEPOSITO: CUENTA UNICA DEL TESORO</t>
  </si>
  <si>
    <t>00221022001 DEPOSITO DE EFECTIVO, DEPOSITANTE: WUSUS WAYRA SRL, CONCEPTO: FUERA DE PLAZO, CUENTA DE DEPOSITO: CUENTA UNICA DEL TESORO</t>
  </si>
  <si>
    <t>00221022001 DEPOSITO DE EFECTIVO, DEPOSITANTE: WUSUS WAYRA SRL, CONCEPTO: FUERA DE PLAZO , CUENTA DE DEPOSITO: CUENTA UNICA DEL TESORO</t>
  </si>
  <si>
    <t>00099021001 DEPOSITO DE EFECTIVO, DEPOSITANTE: LUCY ROXANA VILLAGOMEZ DE ORUE, CONCEPTO: DEVOLUCION DEUDA, CUENTA DE DEPOSITO: CUENTA UNICA DEL TESORO</t>
  </si>
  <si>
    <t>00099021001 DEPOSITO DE EFECTIVO, DEPOSITANTE: JUAN RENE SILVA HUANCA, CONCEPTO: DEV. RECURSOS NO EJECUTADOS EN CADENA CUSTODIA 2DA VUELTA PARTIDA OTROS, CUENTA DE DEPOSITO: CUENTA UNICA DEL TESORO/DJBR</t>
  </si>
  <si>
    <t>00099021001 DEPOSITO DE EFECTIVO, DEPOSITANTE: JUAN RENE SILVA HUANCA, CONCEPTO: DEV. RECURSOS NO EJECUTADOS EN CADENA CUSTODIA 2DA VUELTA PARTIDA COMBUSTIBLE, CUENTA DE DEPOSITO: CUENTA UNICA DEL TESORO</t>
  </si>
  <si>
    <t>00099021001 DEPOSITO DE EFECTIVO, DEPOSITANTE: JUAN RENE SILVA HUANCA, CONCEPTO: DEV. RECURSOS NO EJECUTADOS EN CADENA CUSTODIA 1RA VUELTA PARTIDA COMBUSTIBLE, CUENTA DE DEPOSITO: CUENTA UNICA DEL TESORO/DJBR</t>
  </si>
  <si>
    <t>00099021001 DEPOSITO DE EFECTIVO, DEPOSITANTE: JUAN RENE SILVA HUANCA, CONCEPTO: DEV. RECURSOS NO EJECUTADOS EN CADENA CUSTODIA 1RA VUELTA PARTIDA OTROS, CUENTA DE DEPOSITO: CUENTA UNICA DEL TESORO/DJBR</t>
  </si>
  <si>
    <t>00221022001 DEPOSITO DE EFECTIVO, DEPOSITANTE: EMAJ- BOL, CONCEPTO: M-02 FUERA DE PLAZO CON 10% DE INCREMENTO, CUENTA DE DEPOSITO: CUENTA UNICA DEL TESORO</t>
  </si>
  <si>
    <t>00221022001 DEPOSITO DE EFECTIVO, DEPOSITANTE: EMAJ-BOL, CONCEPTO: M-02 FUERA DE PLAZO CON 10% DE INCREMENTO, CUENTA DE DEPOSITO: CUENTA UNICA DEL TESORO</t>
  </si>
  <si>
    <t>00221022001 DEPOSITO DE EFECTIVO, DEPOSITANTE: EMAJ- BOL, CONCEPTO: M-02 FUERA DE PLAZO, CUENTA DE DEPOSITO: CUENTA UNICA DEL TESORO</t>
  </si>
  <si>
    <t>00221022001 DEPOSITO DE EFECTIVO, DEPOSITANTE: SEG ARECOMA, CONCEPTO: FUERA DE PLAZO DE M-02, CUENTA DE DEPOSITO: CUENTA UNICA DEL TESORO</t>
  </si>
  <si>
    <t>00132012006 DEP.DE CHEQ.AJENOS,RET.DE CAM.,CONCEPTO: DEVOLUCION DE FONDOS POR ERROR EN CUENTA,DEP.: SEDEM , PROCEDENCIA: BANCO UNION S.A., CHEQUE: 5277, FECHA DE EMISION:19/01/2026</t>
  </si>
  <si>
    <t>00221022001 DEP.DE CHEQ.AJENOS,RET.DE CAM.,CONCEPTO: DEPÓSITO,DEP.: MARTHA FLORES CANAVIRI , PROCEDENCIA: BANCO UNION S.A., CHEQUE: 225997, FECHA DE EMISION:19/01/2026</t>
  </si>
  <si>
    <t>00221022001 DEP.DE CHEQ.AJENOS,RET.DE CAM.,CONCEPTO: DEPÓSITO,DEP.: ZARA PAULA CANAVIRI MIRANDA , PROCEDENCIA: BANCO UNION S.A., CHEQUE: 225998, FECHA DE EMISION:19/01/2026</t>
  </si>
  <si>
    <t>00221022001 DEP.DE CHEQ.AJENOS,RET.DE CAM.,CONCEPTO: DEPÓSITO,DEP.: ZARA PAULA CANAVIRI MIRANDA , PROCEDENCIA: BANCO UNION S.A., CHEQUE: 225999, FECHA DE EMISION:19/01/2026</t>
  </si>
  <si>
    <t>00099021001 DEP.DE CHEQ.AJENOS,RET.DE CAM.,CONCEPTO: REEMBOLSO-SERVICIO ESTATAL DE AUTONOMIAS,DEP.: CAJA DE SALUD CORDES , PROCEDENCIA: BANCO UNION S.A., CHEQUE: 58594, FECHA DE EMISION:29/12/2025</t>
  </si>
  <si>
    <t>00221022001 DEP.DE CHEQ.AJENOS,RET.DE CAM.,CONCEPTO: DEPÓSITO,DEP.: ZARA PAULA CANAVIRI MIRANDA , PROCEDENCIA: BANCO UNION S.A., CHEQUE: 226000, FECHA DE EMISION:19/01/2026</t>
  </si>
  <si>
    <t>00221022001 DEP.DE CHEQ.AJENOS,RET.DE CAM.,CONCEPTO: DEPÓSITO,DEP.: ZARA PAULA CANAVIRI MIRANDA , PROCEDENCIA: BANCO UNION S.A., CHEQUE: 226001, FECHA DE EMISION:19/01/2026</t>
  </si>
  <si>
    <t>00035031101 DEP.DE CHEQ.AJENOS,RET.DE CAM.,CONCEPTO: REEMBOLSO- UNIDAD DE CORDINACION UCPP,DEP.: CAJA DE SALUD CORDES , PROCEDENCIA: BANCO UNION S.A., CHEQUE: 58595, FECHA DE EMISION:29/12/2025</t>
  </si>
  <si>
    <t>00081011105 DEP.DE CHEQ.AJENOS,RET.DE CAM.,CONCEPTO: REEMBOLSO- MINISTERIO DE OBRAS PUBLICAS Y SERVICIO DE VIVIENDA,DEP.: CAJA DE SALUD CORDES , PROCEDENCIA: BANCO UNION S.A., CHEQUE: 58596, FECHA DE EMISION:29/12/2025</t>
  </si>
  <si>
    <t>00221022001 DEP.DE CHEQ.AJENOS,RET.DE CAM.,CONCEPTO: DEPÓSITO,DEP.: ZARA PAULA CANAVIRI MIRANDA , PROCEDENCIA: BANCO UNION S.A., CHEQUE: 226003, FECHA DE EMISION:19/01/2026</t>
  </si>
  <si>
    <t>00099021001 DEP.DE CHEQ.AJENOS,RET.DE CAM.,CONCEPTO: REEMBOLSO - AUTORIDAD DE REGULARIZACION Y FISCALIZACION ATT,DEP.: CAJA DE SALUD CORDES , PROCEDENCIA: BANCO UNION S.A., CHEQUE: 58603, FECHA DE EMISION:29/12/2025</t>
  </si>
  <si>
    <t>00221022001 DEP.DE CHEQ.AJENOS,RET.DE CAM.,CONCEPTO: DEPÓSITO,DEP.: ZARA PAULA CANAVIRI MIRANDA , PROCEDENCIA: BANCO UNION S.A., CHEQUE: 226004, FECHA DE EMISION:19/01/2026</t>
  </si>
  <si>
    <t>00221022001 DEP.DE CHEQ.AJENOS,RET.DE CAM.,CONCEPTO: DEPÓSITO,DEP.: ZARA PAULA CANAVIRI MIRANDA , PROCEDENCIA: BANCO UNION S.A., CHEQUE: 226005, FECHA DE EMISION:19/01/2026</t>
  </si>
  <si>
    <t>00099021001 DEP.DE CHEQ.AJENOS,RET.DE CAM.,CONCEPTO: REEMBOLSO- MINISTERIO DE DESARROLLO PRODUCTIVO Y ECONOMIA PLURAL,DEP.: CAJA DE SALUD CORDES , PROCEDENCIA: BANCO UNION S.A., CHEQUE: 58588, FECHA DE EMISION:29/12/2025</t>
  </si>
  <si>
    <t>00221022001 DEP.DE CHEQ.AJENOS,RET.DE CAM.,CONCEPTO: DEPÓSITO,DEP.: JEANNETH BURGOS QUISPE , PROCEDENCIA: BANCO UNION S.A., CHEQUE: 226006, FECHA DE EMISION:19/01/2026</t>
  </si>
  <si>
    <t>00099021001 DEP.DE CHEQ.AJENOS,RET.DE CAM.,CONCEPTO: REEMBOLSO- MINISTERIO DE DESARROLLO PRODUCTIVO Y ECONOMIA PLURAL,DEP.: CAJA DE SALUD CORDES , PROCEDENCIA: BANCO UNION S.A., CHEQUE: 58589, FECHA DE EMISION:29/12/2025</t>
  </si>
  <si>
    <t>00099021001 DEPOSITO DE EFECTIVO, DEPOSITANTE: RENE MAMANI HUANCA, CONCEPTO: DEVOLUCION DE BONO, CUENTA DE DEPOSITO: CUENTA UNICA DEL TESORO</t>
  </si>
  <si>
    <t>00221012001 DEPOSITO DE EFECTIVO, DEPOSITANTE: EMPRESA MINERA LA BONITA S.R.L., CONCEPTO: PAGO FUERA DE PLAZO, CUENTA DE DEPOSITO: CUENTA UNICA DEL TESORO</t>
  </si>
  <si>
    <t>00099021001 DEPOSITO DE EFECTIVO, DEPOSITANTE: MARCO ANTONIO FLORES GAMARRA, CONCEPTO: DEV. COSTO BOLETO PENDIENTE DE USO, CUENTA DE DEPOSITO: CUENTA UNICA DEL TESORO</t>
  </si>
  <si>
    <t>00099021001 DEPOSITO DE EFECTIVO, DEPOSITANTE: JHONNY CAJCHAYA LIZARRAGA, CONCEPTO: DEV. COSTO BOLETO PENDIENTE DE USO, CUENTA DE DEPOSITO: CUENTA UNICA DEL TESORO</t>
  </si>
  <si>
    <t>00132032001 DEPOSITO DE EFECTIVO, DEPOSITANTE: FAVIAN MAURO HUATTA TICONA, CONCEPTO: DEVOLUCION POR SANCION ECONOMICA, CUENTA DE DEPOSITO: CUENTA UNICA DEL TESORO</t>
  </si>
  <si>
    <t>A:00373024101 Transferencia de recursos de acuerdo al Informe CITE: MEFP/VTCP/DGPOT/UPCFTGN/INF/Nº5/2026 para la transferencia de recursos para gastos de funcionamiento del Fondo de Desarrollo Indígena para Fortalecimiento Institucional, correspondiente al mes de diciembre de 2025, (H.R.2026-00628-D)</t>
  </si>
  <si>
    <t>A:00373024104 Transferencia de recursos de acuerdo al Informe CITE: MEFP/VTCP/DGPOT/UPCFTGN/INF/Nº4/2026 para transferencia de recursos al Fondo de Desarrollo Indígena a favor de las UNIBOL, correspondiente al mes de Diciembre de 2025, (H.R.2026-00564-D)</t>
  </si>
  <si>
    <t>De: 00513012004 Transferencia de la CUT libreta 00513012004 YPFB UNCOMERCIAL a favor de la cuenta 10000059607918 YPFB Transferencias al Exterior, en el marco de R.M. 026 del 27/1/2025 y del Decreto Supremo 4773. Según nota TOBE 021 2026.</t>
  </si>
  <si>
    <t>De: 00513012004 Transferencia de la CUT libreta 00513012004 YPFB UNCOMERCIAL a favor de la cuenta 10000059607918 YPFB Transferencias al Exterior, en el marco de R.M. 026 del 27/1/2025 y del Decreto Supremo 4773. Según nota TOBE 020 2026.</t>
  </si>
  <si>
    <t>De: 00513012004 Transferencia de la CUT libreta 00513012004 YPFB UNCOMERCIAL a favor de la cuenta 10000059607918 YPFB Transferencias al Exterior, en el marco de R.M. 026 del 27/1/2025 y del Decreto Supremo 4773. Según nota TOBE 022 2026.</t>
  </si>
  <si>
    <t>COBRO COSTOS DE PAPELERIA SEGUN TRANSFERENCIA DEL EXTERIOR POR ORDEN DE JEF S.A. (BR/RIO DE JANEIRO) REF.: CRED 2268433016JS GAS NATURAL FECHA VALOR 16/01/2026. LIB. 00513012015 YPFB-HEROES DEL CHACO-BS</t>
  </si>
  <si>
    <t>||TRANSFERENCIA DE FONDOS S/G MENSAJE SWIFT NRO.573 EN ATENCION A CORREO ELECTRONICO Y NOTA: DGAC/DAF/FIN/NE-0011/26 DE FECHA 16 DE ENERO DE 2026 (HRE-TGL-2026-1080) ENVIADO POR LA DIRECCIÓN GENERAL DE AERONÁUTICA CIVIL (SECTOR PÚBLICO). DEBITO DE LA LIBRETA 00117012001 DGAC, REPOSICIÓN DE ÚTILES DE ESCRITORIO.</t>
  </si>
  <si>
    <t>||TRANSFERENCIA DE FONDOS S/G MENSAJES SWIFT´S NRO. 583 Y 579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</si>
  <si>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FONDOS||S/G.NOTA CITE: MEFP/VTCP/DGAFT/UOIET/TES/N°30/2026 DE F.09/1/26 DEL MEFP (HRE-TSO-60) Y CORREO ELECTRONICO DEL BUN DE LA FECHA. A REQ. DEL FONDO DE DESARROLLO INDIGENA DE GOB. AUTONOMO MCPAL. PUERTO SUAREZ- COPARTICIPACION TRIBUTARIA. ABONO A LA LIBRETA N° 00373024105 FDI- TRANSFERENCIAS PROGRAMAS Y/O PROYECTOS (TGN- IDH)</t>
  </si>
  <si>
    <t>'TRANSFERENCIA DE FONDOS||S/G.NOTA CITE: MEFP/VTCP/DGAFT/UOIET/TES/N°3176/2025 DE F.12/12/25 DEL MEFP (HRE-TSO-1768) Y CORREO ELECTRONICO DEL BUN DE LA FECHA. A REQ. DEL FONDO DE DESARROLLO INDIGENA DE GOB. AUT.INDIGENA GUARANI KEREIMBA IYAAMBAE- COPARTICIPACION TRIBUTA ABONO A LA LIBRETA N° 00373024105 FDI- TRANSFERENCIAS PROGRAMAS Y/O PROYECTOS (TGN- IDH)</t>
  </si>
  <si>
    <t>00099021001 DEPOSITO DE EFECTIVO, DEPOSITANTE: JAIME QUISPE NINA, CONCEPTO: DEVOLUCION BONO ZONA OCTUBRE Y NOVIEMBRE DE 2025, CUENTA DE DEPOSITO: CUENTA UNICA DEL TESORO/DJBR</t>
  </si>
  <si>
    <t>00099021001 DEPOSITO DE EFECTIVO, DEPOSITANTE: ROBERTO ARTURO VARGAS GONZALES ARAMAYO, CONCEPTO: RESOLUCION EJECUTORIADA EN CONTRA DEL DEMANDADO, CUENTA DE DEPOSITO: CUENTA UNICA DEL TESORO/DJBR</t>
  </si>
  <si>
    <t>00099021001 DEPOSITO DE EFECTIVO, DEPOSITANTE: EMILIANA LIMACHI POMA, CONCEPTO: COBRO INDEBIDO DEVOLUCION, CUENTA DE DEPOSITO: CUENTA UNICA DEL TESORO</t>
  </si>
  <si>
    <t>00099021001 DEPOSITO DE EFECTIVO, DEPOSITANTE: FELICIDAD TICONA CALDERON, CONCEPTO: DEVOLUCION DE BONO ZONA MES DE OCTUBRE, CUENTA DE DEPOSITO: CUENTA UNICA DEL TESORO</t>
  </si>
  <si>
    <t>00099021001 DEPOSITO DE EFECTIVO, DEPOSITANTE: FELICIDAD TICONA CALDERON, CONCEPTO: DEVOLUCION DE BONO ZONA MES NOVIEMBRE, CUENTA DE DEPOSITO: CUENTA UNICA DEL TESORO</t>
  </si>
  <si>
    <t>00099021001 DEPOSITO DE EFECTIVO, DEPOSITANTE: FELICIDAD TICONA CALDERON, CONCEPTO: DEVOLUCION DE BONO ZONA MES DICIEMBRE, CUENTA DE DEPOSITO: CUENTA UNICA DEL TESORO</t>
  </si>
  <si>
    <t>00119012001 DEPOSITO DE EFECTIVO, DEPOSITANTE: SARA TICONIPA, CONCEPTO: DEVOLUCION DE MEDIO DIA DE ATRASO, CUENTA DE DEPOSITO: CUENTA UNICA DEL TESORO</t>
  </si>
  <si>
    <t>00099021001 DEPOSITO DE EFECTIVO, DEPOSITANTE: EDGAR CONDORI COSME- MINISTERIO DE EDUCACION, CONCEPTO: DEVOLUCION DE PERCEPCION DE DOBLE AGUINALDO DE 2022, CUENTA DE DEPOSITO: CUENTA UNICA DEL TESORO</t>
  </si>
  <si>
    <t>00099021001 DEPOSITO DE EFECTIVO, DEPOSITANTE: ELIANA SUNTURA CANDIA, CONCEPTO: DEV. POR DPH MES DE NOVIEMBRE 2020 (11 DIAS) DIRECCION DEPARTAMENTAL DE EDUCACION LA PAZ, CUENTA DE DEPOSITO: CUENTA UNICA DEL TESORO</t>
  </si>
  <si>
    <t>00099021001 DEPOSITO DE EFECTIVO, DEPOSITANTE: MIN. ECONOMIA - UNIDAD DE COMUNICACION SOCIAL, CONCEPTO: DEV. DE ENTEL S.A. - CONTRATO ADM 008/2025 - SERVICIO RECUR. DE TELEVISION POR CABLE - DICIEMBRE, CUENTA DE DEPOSITO: CUENTA UNICA DEL TESORO</t>
  </si>
  <si>
    <t>00099021001 DEPOSITO DE EFECTIVO, DEPOSITANTE: MIN. ECONOMIA - UNIDAD DE COMUNICACION SOCIAL, CONCEPTO: DEVOLUCION - EDITORIAL LA PATRIA - CONTRATO ADM 004/2025, SERV. RECURRENTE DE SUSCRIP. 4TO TRIM., CUENTA DE DEPOSITO: CUENTA UNICA DEL TESORO</t>
  </si>
  <si>
    <t>00015011108 DEPOSITO DE EFECTIVO, DEPOSITANTE: ANGEL NATANAEL CRESPO LIMACHI, CONCEPTO: DEVOLUCION, CUENTA DE DEPOSITO: CUENTA UNICA DEL TESORO</t>
  </si>
  <si>
    <t>00081011101 DEPOSITO DE EFECTIVO, DEPOSITANTE: MINISTERIO DE OBRAS PUBLICAS SERVICIOS Y VIVIENDA, CONCEPTO: DEVOLUCION DE FONDOS CON CARGO A RENDICION DE CUENTAS, CUENTA DE DEPOSITO: CUENTA UNICA DEL TESORO</t>
  </si>
  <si>
    <t>00221022001 DEPOSITO DE EFECTIVO, DEPOSITANTE: DAZAHER GOLD SRL, CONCEPTO: SANCIONES ECONOMICAS CONTROL DE LA COMERCIALIZACION INTERNA MINERALES Y METALES, CUENTA DE DEPOSITO: CUENTA UNICA DEL TESORO</t>
  </si>
  <si>
    <t>00221022001 DEPOSITO DE EFECTIVO, DEPOSITANTE: COMERCIALIZADORA DE MINERALES VIACHA SA, CONCEPTO: FUERA DE PLAZO, CUENTA DE DEPOSITO: CUENTA UNICA DEL TESORO</t>
  </si>
  <si>
    <t>00221012001 DEPOSITO DE EFECTIVO, DEPOSITANTE: EMPRESA MINERA SALINAS OCONNOR, CONCEPTO: M02 FUERA DE PLAZO, CUENTA DE DEPOSITO: CUENTA UNICA DEL TESORO</t>
  </si>
  <si>
    <t>00099021001 DEPOSITO DE EFECTIVO, DEPOSITANTE: FLORENCIO CHAIRA RIVAS, CONCEPTO: DEVOLUCION REVERSION DE BONO SUBSIDIO DE ZONA DE 2 MESES, CUENTA DE DEPOSITO: CUENTA UNICA DEL TESORO</t>
  </si>
  <si>
    <t>00099021001 DEPOSITO DE EFECTIVO, DEPOSITANTE: RUBEN LUCIO PEREZ ANTEZANA, CONCEPTO: DEVOLUCION SENASIR, CUENTA DE DEPOSITO: CUENTA UNICA DEL TESORO</t>
  </si>
  <si>
    <t>00099021001 DEPOSITO DE EFECTIVO, DEPOSITANTE: JOSE MARIA SANTANDER QUISPE, CONCEPTO: PAGO DE RECURSOS AL PERSONAL POR APOYO AL ORGANO ELECTORAL, CUENTA DE DEPOSITO: CUENTA UNICA DEL TESORO</t>
  </si>
  <si>
    <t>00046171101 DEPOSITO DE EFECTIVO, DEPOSITANTE: IMPORTACION TIBALT, CONCEPTO: PAGO SANCION, CUENTA DE DEPOSITO: CUENTA UNICA DEL TESORO</t>
  </si>
  <si>
    <t>00221022001 DEPOSITO DE EFECTIVO, DEPOSITANTE: SAN LUCAS SA, CONCEPTO: FUERA DE PLAZO, CUENTA DE DEPOSITO: CUENTA UNICA DEL TESORO</t>
  </si>
  <si>
    <t>00383012001 DEPOSITO DE EFECTIVO, DEPOSITANTE: FAMAC LTDA, CONCEPTO: NOTA DE COBRANZAS - PERIODO DICIEMBRE GESTION 2025, CUENTA DE DEPOSITO: CUENTA UNICA DEL TESORO</t>
  </si>
  <si>
    <t>00383012001 DEPOSITO DE EFECTIVO, DEPOSITANTE: FAMAC LTDA, CONCEPTO: NOTA DE COBRANZA - PERIODO NOVIEMBRE GESTION 2025, CUENTA DE DEPOSITO: CUENTA UNICA DEL TESORO</t>
  </si>
  <si>
    <t>00591012003 DEP.DE CHEQ.AJENOS,RET.DE CAM.,CONCEPTO: DEVOLUCION JUDICIAL MT/2025-10731,DEP.: JHONNY WILSON QUISPE MIRANDA , PROCEDENCIA: BANCO UNION S.A., CHEQUE: 26779, FECHA DE EMISION:13/01/2026</t>
  </si>
  <si>
    <t>00591012001 DEP.DE CHEQ.AJENOS,RET.DE CAM.,CONCEPTO: REPOSICION DE CREDENCIALES,DEP.: JHONNY WILSON QUISPE MIRANDA , PROCEDENCIA: BANCO UNION S.A., CHEQUE: 4499, FECHA DE EMISION:14/01/2026</t>
  </si>
  <si>
    <t>00578012002 DEP.DE CHEQ.AJENOS,RET.DE CAM.,CONCEPTO: REVERSION,DEP.: BOLIVIANA DE AVIACION , PROCEDENCIA: BANCO UNION S.A., CHEQUE: 20945, FECHA DE EMISION:19/01/2026</t>
  </si>
  <si>
    <t>00578012002 DEP.DE CHEQ.AJENOS,RET.DE CAM.,CONCEPTO: REVERSION,DEP.: BOLIVIANA DE AVIACION , PROCEDENCIA: BANCO UNION S.A., CHEQUE: 20946, FECHA DE EMISION:19/01/2026</t>
  </si>
  <si>
    <t>00578012002 DEP.DE CHEQ.AJENOS,RET.DE CAM.,CONCEPTO: REVERSION,DEP.: BOLIVIANA DE AVIACION , PROCEDENCIA: BANCO UNION S.A., CHEQUE: 20947, FECHA DE EMISION:19/01/2026</t>
  </si>
  <si>
    <t>00578012002 DEP.DE CHEQ.AJENOS,RET.DE CAM.,CONCEPTO: REVERSION,DEP.: BOLIVIANA DE AVIACION , PROCEDENCIA: BANCO UNION S.A., CHEQUE: 20948, FECHA DE EMISION:19/01/2026</t>
  </si>
  <si>
    <t>00578012002 DEP.DE CHEQ.AJENOS,RET.DE CAM.,CONCEPTO: REVERSION,DEP.: BOLIVIANA DE AVIACION , PROCEDENCIA: BANCO UNION S.A., CHEQUE: 20949, FECHA DE EMISION:19/01/2026</t>
  </si>
  <si>
    <t>00578012002 DEP.DE CHEQ.AJENOS,RET.DE CAM.,CONCEPTO: REVERSION,DEP.: BOLIVIANA DE AVIACION , PROCEDENCIA: BANCO UNION S.A., CHEQUE: 20951, FECHA DE EMISION:19/01/2026</t>
  </si>
  <si>
    <t>00578012002 DEP.DE CHEQ.AJENOS,RET.DE CAM.,CONCEPTO: REVERSION,DEP.: BOLIVIANA DE AVIACION , PROCEDENCIA: BANCO UNION S.A., CHEQUE: 20952, FECHA DE EMISION:19/01/2026</t>
  </si>
  <si>
    <t>00578012002 DEP.DE CHEQ.AJENOS,RET.DE CAM.,CONCEPTO: REERSION,DEP.: BOLIVIANA DE AVIACION , PROCEDENCIA: BANCO UNION S.A., CHEQUE: 20953, FECHA DE EMISION:19/01/2026</t>
  </si>
  <si>
    <t>00578012002 DEP.DE CHEQ.AJENOS,RET.DE CAM.,CONCEPTO: REVERSION,DEP.: BOLIVIANA DE AVIACION , PROCEDENCIA: BANCO UNION S.A., CHEQUE: 20954, FECHA DE EMISION:19/01/2026</t>
  </si>
  <si>
    <t>00578012002 DEP.DE CHEQ.AJENOS,RET.DE CAM.,CONCEPTO: REVERSION,DEP.: BOLIVIANA DE AVIACION , PROCEDENCIA: BANCO UNION S.A., CHEQUE: 20955, FECHA DE EMISION:19/01/2026</t>
  </si>
  <si>
    <t>00578012002 DEP.DE CHEQ.AJENOS,RET.DE CAM.,CONCEPTO: REVERSION,DEP.: BOLIVIANA DE AVIACION , PROCEDENCIA: BANCO UNION S.A., CHEQUE: 20956, FECHA DE EMISION:19/01/2026</t>
  </si>
  <si>
    <t>00578012002 DEP.DE CHEQ.AJENOS,RET.DE CAM.,CONCEPTO: REVERSION,DEP.: BOLIVIANA DE AVIACION , PROCEDENCIA: BANCO UNION S.A., CHEQUE: 20957, FECHA DE EMISION:19/01/2026</t>
  </si>
  <si>
    <t>00099021001 DEP.DE CHEQ.AJENOS,RET.DE CAM.,CONCEPTO: DEPÓSITO,DEP.: ALEJANDRA GUTIERREZ CAMACHO , PROCEDENCIA: BANCO UNION S.A., CHEQUE: 226007, FECHA DE EMISION:20/01/2026</t>
  </si>
  <si>
    <t>00221022001 DEP.DE CHEQ.AJENOS,RET.DE CAM.,CONCEPTO: DEPÓSITO,DEP.: ANDRES FLORES MARTINEZ , PROCEDENCIA: BANCO UNION S.A., CHEQUE: 226008, FECHA DE EMISION:20/01/2026</t>
  </si>
  <si>
    <t>00221022001 DEP.DE CHEQ.AJENOS,RET.DE CAM.,CONCEPTO: DEPÓSITO,DEP.: JOAQUIN JORGE ANGULO LA MADRID , PROCEDENCIA: BANCO UNION S.A., CHEQUE: 226009, FECHA DE EMISION:20/01/2026</t>
  </si>
  <si>
    <t>00221022001 DEP.DE CHEQ.AJENOS,RET.DE CAM.,CONCEPTO: DEPÓSITO,DEP.: ZARA PAULA CANAVIRI MIRANDA , PROCEDENCIA: BANCO UNION S.A., CHEQUE: 226010, FECHA DE EMISION:20/01/2026</t>
  </si>
  <si>
    <t>PAGO A BID PRÉSTAMO 2460/BL-BO VCTO. 19-01-2026 POR CUENTA DE TGN , NTI. 21066 VALOR 20-01-2026 CAPITAL USD 69.439,65 INTERESES USD 42.403,70 CTA. 3987 CUENTA UNICA DEL TESORO LIB. 00099021001 REF.: COMISIONES BANCARIAS</t>
  </si>
  <si>
    <t>PAGO A BID PRÉSTAMO 2460/BL-BO VCTO. 19-01-2026 POR CUENTA DE TGN , NTI. 21072 VALOR 20-01-2026 INTERESES USD 1.803,40 CTA. 3987 CUENTA UNICA DEL TESORO LIB. 00099021001 REF.: COMISIONES BANCARIAS</t>
  </si>
  <si>
    <t>NUMERO DE LIBRETA CUT: LIBRETA NÂ° 00099021001 OPERACIÓN E75 TRANSFERENCIA DE LA CUENTA FISCAL BUN A LA CUT EN MN TRANSFERENCIA DE FONDOS A SOLICITUD DE GOB. AUTONOMO MUNICIPAL DE TAPACARI CITE: G.A.M.T. NÂ°009/2026 CUENTA CUT 3987069001 - LIBRETA NÂ° 00099021001 TGN - RECURSOS ORDINARIOS.</t>
  </si>
  <si>
    <t>NUMERO DE LIBRETA CUT: LIBRETA NÂ° 00099021001 OPERACIÓN E75 TRANSFERENCIA DE LA CUENTA FISCAL BUN A LA CUT EN MN TRANSFERENCIA DE FONDOS A SOLICITUD DE GOB. AUTONOMO MUNICIPAL DE TAPACARI CITE: G.A.M.T. NÂ°008/2026 CUENTA CUT 3987069001 - LIBRETA NÂ° 00099021001 TGN - RECURSOS ORDINARIOS.</t>
  </si>
  <si>
    <t>NUMERO DE LIBRETA CUT: LIBRETA NÂ° 00099021001 OPERACIÓN E75 TRANSFERENCIA DE LA CUENTA FISCAL BUN A LA CUT EN MN TRANSFERENCIA DE FONDOS A SOLICITUD DE: GOBIERNO AUTONOMO MUNICIPAL DE ICLA CITE: OFF.GMAI NÂ° 013/2026 CUENTA CUT 3987 LIBRETA NÂ° 00099021001 TGN - RECURSOS ORDINARIOS.</t>
  </si>
  <si>
    <t>PAGO A JICA PRÉSTAMO BV-P5 VCTO. 20-01-2026 POR CUENTA DE TGN , NTI. 21124 VALOR 20-01-2026 CAPITAL JPY 40.901.000,00 CTA. 3987 CUENTA UNICA DEL TESORO LIB. 00099021001 REF.: COMISIONES BANCARIAS</t>
  </si>
  <si>
    <t>REGULARIZACION DE TRANSFERENCIA DEL EXTERIOR SEGUN SWIFT NO.552 DE FECHA 20/01/2026 ORDENANTE: CONSULADO DE BOLIVIA EN ROSARIO REF.: DEVOLUCIÓN DE SALDOS NO EJECUTADOS DE ROSARIO ARGENTINA AL ÓRGANO ELECTORAL PLURINACIONAL. LIB. 00099021001 TGN-RECURSOS ORDINARIOS (3987)</t>
  </si>
  <si>
    <t>COBRO COSTOS DE PAPELERIA POR REGULARIZACION DE TRANSFERENCIA DEL EXTERIOR POR ORDEN DE CONSULADO DE BOLIVIA EN ROSARIO REF.: DEVOLUCIÓN DE SALDOS NO EJECUTADOS DE ROSARIO ARGENTINA AL ÓRGANO ELECTORAL PLURINACIONAL. LIB. 00099021001 TGN-RECURSOS ORDINARIOS (3987)</t>
  </si>
  <si>
    <t>COBRO COSTOS DE PAPELERIA SEGUN TRANSFERENCIA DEL EXTERIOR POR ORDEN DE YPFB ENERGIA DO BRASIL LTDA. (BR RIO DE JANEIRO) REF.: CRED INV EXB-EDB-11/25, EXB-EDBC-12/25 INV EXB-EDBT-12/25 GAS NATURAL, FECHA VALOR 20/01/2026. LIB. 00513012015 YPFB-HEROES DEL CHACO-BS</t>
  </si>
  <si>
    <t>COBRO COSTOS DE PAPELERIA SEGUN TRANSFERENCIA DEL EXTERIOR POR ORDEN DE TRADENER LIMITADA (BR/CURITIBA) REF.: CRED INV EXB - TDF-11/25 FECHA VALOR 20/01/2026. LIB. 00513012015 YPFB-HEROES DEL CHACO-BS</t>
  </si>
  <si>
    <t>TRANSFERENCIA DEL EXTERIOR SEGUN SWIFT NO.679 Y NO.674 DE FECHA 20/01/2026 ORDENANTE: IMPORTADORA Y EXPORTADORA AS SPA (CL/IQUIQUE) REF.: CRED PAGO ORDEN DE VENTA GOPDV LIB. 00597012001 RECURSOS PROPIOS VENTAS YLB</t>
  </si>
  <si>
    <t>COBRO COSTOS DE PAPELERIA SEGUN TRANSFERENCIA DEL EXTERIOR POR ORDEN DE IMPORTADORA Y EXPORTADORA AS SPA (CL/IQUIQUE) REF.: CRED PAGO ORDEN DE VENTA GOPDV LIB. 00597032001 YLB-COMERCIALIZACION DE DIVERSAS SALES</t>
  </si>
  <si>
    <t>VENTA DE DIVISAS CON TRANSFERENCIA DE FONDOS A SOLICITUD DE ADMINISTRACION DE SERVICIOS PORTUARIOS BOLIVIA SEGUN SOLICITUD 25928 REF: HR.2388 Y 2389 PAGO A TPA POR CONEXION REEFER,SERVICIO ESPECIAL DE REESTIBA-PRIMERA QUINCENA DIC 2025 FACTURAS 317716,317711 Y ADJ. LIB. 00594012001 ASP-B FONDO DE OPERACIONES</t>
  </si>
  <si>
    <t>VENTA DE DIVISAS CON TRANSFERENCIA DE FONDOS A SOLICITUD DE ADMINISTRACION DE SERVICIOS PORTUARIOS BOLIVIA SEGUN SOLICITUD 25927 REF: HR. 5619 PUERTO ILO, PAGO A ESTIBAS DEL PACIFICO POR SERVICIO DESESTIBA DIC. 2025 FACTURAS ELECTR. F001-446 Y F001-445 Y DOC. ADJ. LIB. 00594012001 ASP-B FONDO DE OPERACIONES</t>
  </si>
  <si>
    <t>VENTA DE DIVISAS CON TRANSFERENCIA DE FONDOS A SOLICITUD DE ADMINISTRACION DE SERVICIOS PORTUARIOS BOLIVIA SEGUN SOLICITUD 25929 REF: HR.2387 PAGO A TPA PRIMERA QUINCENA DIC.2025-IMPORTACIONES, PTO ARICA SEGUN FACTURAS 317713,317714,317715 Y DOC.ADJ. LIB. 00594012001 ASP-B FONDO DE OPERACIONES</t>
  </si>
  <si>
    <t>VENTA DE DIVISAS CON TRANSFERENCIA DE FONDOS A SOLICITUD DE ADMINISTRACION DE SERVICIOS PORTUARIOS BOLIVIA SEGUN SOLICITUD 25930 REF: H.R.2386 PAGO A TPA DE LA PRIMERA QUINCENA DE DIC 2025-EXPORTACIONES,PUERTO ARICA FACTURAS 317719,317721,317722 Y DOC.ADJUNTA. LIB. 00594012001 ASP-B FONDO DE OPERACIONES</t>
  </si>
  <si>
    <t>TRANSFERENCIA RECIBIDA DEL EXTERIOR SEGÚN MENSAJES SWIFT NOS. 680-675 (REM.EXT.) DE FECHA 20/01/2026 POR DESEMBOLSO DE CAF PRÉSTAMO CFA012812 LIQUIDEZ EN APOYO A LA GESTIÓN ECONÓMICA 00099021001 (3987) TGN- RECURSOS ORDINARIOS REF.: UTILES DE ESCRITORIO</t>
  </si>
  <si>
    <t>A:00099021001 Transferencia de recursos a solicitud de la Unidad de Administración e Información Salarial mediante nota CITE: MEFP/VTCP/DGPOT/UAIS/N°12/2026, Informe CITE: MEFP/VTCP/DGPOT/UAIS/N°12/2026 para la reversión definitiva de las boletas de pago solicitadas por el SENASIR consignadas en el comprobante de pago N°72109 HR 2026-00719-R.</t>
  </si>
  <si>
    <t>COBRO COSTOS DE PAPELERIA SEGUN TRANSFERENCIA DEL EXTERIOR POR ORDEN DE COMPANHIA MATO-GROSSENSE DE GAS MTGAS (CUIABA BRASIL) REF.: 2026012000261145 - S003158 FECHA VALOR 20/01/2026. LIB. 00513012015 YPFB-HEROES DEL CHACO-BS</t>
  </si>
  <si>
    <t>||REGULARIZACIÓN PARCIAL DEL COMP. G-3437466 DE 12/01/2026 DE COBRO DE ÚTILES DE ESCRITORIO POR NO CORRESPONDER DEBITO DE LA LIB.00340012005 DEBIENDO SER LIBRETA 00340012003 REF.: TRANSF.DE FONDOS DEL EXTERIOR DE CONSULADO GENERAL DE BOLIVIA EN BARCELONA USD 4.413,83. LIB.00340012005 SEGIP - RECAUDACIÓN EXTERIOR - CEDULAS DE IDENTIDAD ABONO POR REGULARIZACIÓN</t>
  </si>
  <si>
    <t>||REGULARIZACIÓN PARCIAL DEL COMP. G-3437466 DE 12/01/2026 DE COBRO DE ÚTILES DE ESCRITORIO POR NO CORRESPONDER DEBITO DE LA LIB.00340012005 DEBIENDO SER LIBRETA 00340012003 REF.: TRANSF.DE FONDOS DEL EXTERIOR DE CONSULADO GENERAL DE BOLIVIA EN BARCELONA USD 4.413,83. LIB.00340012003 RECAUDACIÓN EXTRANJERA -C.I.-L.C. COBRO UTILES DE ESCRITORIO</t>
  </si>
  <si>
    <t>'COBRO DE'||ÚTILES DE ESCRITORIO POR EL COMPROBANTE NRO.1147055 DE LA FECHA S/G. NOTA CITE YPFB/GAFC-098/ DFC/URTE-012/2026 DE F.13.01.2026 (HRE-TGL-910) ENVIADA POR YACIMIENTOS PETROLIFEROS FISCALES BOLIVIANOS DEBITO DE LA LIBRETA 00513022001 YPFB  OPERACIONES</t>
  </si>
  <si>
    <t>'COBRO DE'||ÚTILES DE ESCRITORIO POR EL COMPROBANTE NRO. 1147057 DE LA FECHA, S/G. YPFB/GAFC-098/DFC/URTE-012/2026 DE FECHA 13/01/2026 (HRE-TGL-2026-910) ENVIADO POR YACIMIENTOS PETROLÍFEROS FISCALES BOLIVIANOS. (SECTOR PÚBLICO). DÉBITO DE LA LIBRETA 00513022001 YPFB-&amp;quot;OPERACIONES&amp;quot; COBRO DE ÚTILES DE ESCRITORIO.</t>
  </si>
  <si>
    <t>00670022001 DEPOSITO DE EFECTIVO, DEPOSITANTE: MONICA AYALA FERNANDEZ, CONCEPTO: DEVOLUCION DE VIATICOS, CUENTA DE DEPOSITO: CUENTA UNICA DEL TESORO</t>
  </si>
  <si>
    <t>00670012002 DEPOSITO DE EFECTIVO, DEPOSITANTE: EDDY TARQUI COLQUE, CONCEPTO: SALDO NO EJECUTADO, CUENTA DE DEPOSITO: CUENTA UNICA DEL TESORO</t>
  </si>
  <si>
    <t>00015011108 DEPOSITO DE EFECTIVO, DEPOSITANTE: KARLA ROMINA GALVEZ PALACIOS, CONCEPTO: PAGO DE EXAMEN PRE-OCUPACIONAL, CUENTA DE DEPOSITO: CUENTA UNICA DEL TESORO</t>
  </si>
  <si>
    <t>00020031101 DEPOSITO DE EFECTIVO, DEPOSITANTE: GERSON RENE BRITO PEREZ, CONCEPTO: REVERSION POR ALIMENTACION MES DE DICIEMBRE 2025 NRO DE PARTIDA 242973, CUENTA DE DEPOSITO: CUENTA UNICA DEL TESORO</t>
  </si>
  <si>
    <t>00020031101 DEPOSITO DE EFECTIVO, DEPOSITANTE: BLADIMIR ESPEJO GUTIERREZ, CONCEPTO: REVERSION POR ALIMENTACION MES NOVIEMBRE 2025, CUENTA DE DEPOSITO: CUENTA UNICA DEL TESORO</t>
  </si>
  <si>
    <t>00551012001 DEPOSITO DE EFECTIVO, DEPOSITANTE: JUAN CEFERINO VELARDE FLORES, CONCEPTO: DEVOLUCION DEL 13%, CUENTA DE DEPOSITO: CUENTA UNICA DEL TESORO</t>
  </si>
  <si>
    <t>00015011108 DEPOSITO DE EFECTIVO, DEPOSITANTE: WILLIAMS VLADIMIR MAMANI CALLE, CONCEPTO: DEVOLUCION POR EXAMEN PREOCUPACIONAL, CUENTA DE DEPOSITO: CUENTA UNICA DEL TESORO</t>
  </si>
  <si>
    <t>00099021001 DEPOSITO DE EFECTIVO, DEPOSITANTE: RUTH LUCANA BLANCO, CONCEPTO: DEVOLUCION DE HABERES BENEFICIO ZONA, CUENTA DE DEPOSITO: CUENTA UNICA DEL TESORO</t>
  </si>
  <si>
    <t>00099021001 DEPOSITO DE EFECTIVO, DEPOSITANTE: ALVAREZ MERCADO LUIS ALFREDO, CONCEPTO: DEVOLUCION DE VIATICOS (DEVENGADOS 325,323 Y 420), CUENTA DE DEPOSITO: CUENTA UNICA DEL TESORO/DJBR</t>
  </si>
  <si>
    <t>00099021001 DEPOSITO DE EFECTIVO, DEPOSITANTE: MENDEZ PALLI HAROLD HENRY, CONCEPTO: DEVOLUCION DE VIATICOS DEVENGADO 771, CUENTA DE DEPOSITO: CUENTA UNICA DEL TESORO/DJBR</t>
  </si>
  <si>
    <t>00099021001 DEPOSITO DE EFECTIVO, DEPOSITANTE: LEANDRA PAREDES CHAVEZ, CONCEPTO: DEVOLUCION DE VIATICOS DEVENGADO 772, CUENTA DE DEPOSITO: CUENTA UNICA DEL TESORO/DJBR</t>
  </si>
  <si>
    <t>00099021001 DEPOSITO DE EFECTIVO, DEPOSITANTE: ROJAS CASTILLO JULIO CESAR, CONCEPTO: DEVOLUCION DE VIATICOS DEVENGADO 770, CUENTA DE DEPOSITO: CUENTA UNICA DEL TESORO/DJBR</t>
  </si>
  <si>
    <t>00221022001 DEPOSITO DE EFECTIVO, DEPOSITANTE: ALTA TERRA EMPRESA MINERA, CONCEPTO: FUERA DE PLAZO, CUENTA DE DEPOSITO: CUENTA UNICA DEL TESORO</t>
  </si>
  <si>
    <t>00132032001 DEPOSITO DE EFECTIVO, DEPOSITANTE: GONZALO ANDRES PERALTA BUSTILLOS, CONCEPTO: DEVOLUCION DE VIATICOS ECEBOL 817/2025, CUENTA DE DEPOSITO: CUENTA UNICA DEL TESORO</t>
  </si>
  <si>
    <t>00099021001 DEPOSITO DE EFECTIVO, DEPOSITANTE: NELLY APAZA CALLIZAYA, CONCEPTO: DEVOLUCION DE BONO ZONA - QUE NO ME CORRESPONDE Y NO SOLICITADO, CUENTA DE DEPOSITO: CUENTA UNICA DEL TESORO</t>
  </si>
  <si>
    <t>00221022001 DEPOSITO DE EFECTIVO, DEPOSITANTE: ECOMINES COMPANI, CONCEPTO: FUERA DE PLAZO, CUENTA DE DEPOSITO: CUENTA UNICA DEL TESORO</t>
  </si>
  <si>
    <t>00099021001 DEPOSITO DE EFECTIVO, DEPOSITANTE: MELIZA MAYORI VELASCO SANCHEZ, CONCEPTO: REVERSION PLANILLA 158 PREV. 1040, CUENTA DE DEPOSITO: CUENTA UNICA DEL TESORO/DJBR</t>
  </si>
  <si>
    <t>00099021001 DEPOSITO DE EFECTIVO, DEPOSITANTE: SIMON VENTURA CONDORI, CONCEPTO: DEVOLUCION DE SALARIOS MES DE ENERO DE 2026, CUENTA DE DEPOSITO: CUENTA UNICA DEL TESORO/DJBR</t>
  </si>
  <si>
    <t>00099021001 DEPOSITO DE EFECTIVO, DEPOSITANTE: MARIA DE LOS ANGELES GARCIA BARRIENTOS, CONCEPTO: DEVOLUCION DE AGUINALDO, CUENTA DE DEPOSITO: CUENTA UNICA DEL TESORO/DJBR</t>
  </si>
  <si>
    <t>00578012002 DEP.DE CHEQ.AJENOS,RET.DE CAM.,CONCEPTO: REVERSION,DEP.: BOLIVIANA DE AVIACION , PROCEDENCIA: BANCO UNION S.A., CHEQUE: 20958, FECHA DE EMISION:20/01/2026</t>
  </si>
  <si>
    <t>00578012002 DEP.DE CHEQ.AJENOS,RET.DE CAM.,CONCEPTO: REVERSION,DEP.: BOLIVIANA DE AVIACION , PROCEDENCIA: BANCO UNION S.A., CHEQUE: 20960, FECHA DE EMISION:20/01/2026</t>
  </si>
  <si>
    <t>00578012002 DEP.DE CHEQ.AJENOS,RET.DE CAM.,CONCEPTO: REVERSION,DEP.: BOLIVIANA DE AVIACION , PROCEDENCIA: BANCO UNION S.A., CHEQUE: 20964, FECHA DE EMISION:20/01/2026</t>
  </si>
  <si>
    <t>00578012002 DEP.DE CHEQ.AJENOS,RET.DE CAM.,CONCEPTO: REVERSION,DEP.: BOLIVIANA DE AVIACION , PROCEDENCIA: BANCO UNION S.A., CHEQUE: 20965, FECHA DE EMISION:20/01/2026</t>
  </si>
  <si>
    <t>00595012003 DEP.DE CHEQ.AJENOS,RET.DE CAM.,CONCEPTO: DEV. FONDOS POR SUBSIDIOS DE INCAPACIDAD TEMPORAL DE 11/2025 REGIONAL COBIJA,DEP.: CAJA DE SALUD DE LA BANCA PRIVADA , PROCEDENCIA: BANCO NACIONAL DE BOLIVIA S.A., CHEQUE: 7235697, FECHA DE EMISION:31/12/2025</t>
  </si>
  <si>
    <t>00595012003 DEP.DE CHEQ.AJENOS,RET.DE CAM.,CONCEPTO: DEV. FONDOS POR SUBSIDIOS DE INCAPACIDAD TEMPORAL 11/2025 REGIONAL COCHABAMBA,DEP.: CAJA DE SALUD DE LA BANCA PRIVADA , PROCEDENCIA: BANCO NACIONAL DE BOLIVIA S.A., CHEQUE: 7235700, FECHA DE EMISION:31/12/202</t>
  </si>
  <si>
    <t>00099021001 DEP.DE CHEQ.AJENOS,RET.DE CAM.,CONCEPTO: DEVOLUCION DE PALNILLA DE INCAPACIDADES,DEP.: CAJA DE SALUD DE LA BANCA PRIVADA , PROCEDENCIA: BANCO NACIONAL DE BOLIVIA S.A., CHEQUE: 7235701, FECHA DE EMISION:31/12/2025</t>
  </si>
  <si>
    <t>00099021001 DEP.DE CHEQ.AJENOS,RET.DE CAM.,CONCEPTO: DEVOLUCION DE PLANILLAS DE INCAPACIDADES,DEP.: SEGURO SOCIAL UNIVERSITARIO COCHABAMBA , PROCEDENCIA: BANCO UNION S.A., CHEQUE: 28178, FECHA DE EMISION:29/12/2025</t>
  </si>
  <si>
    <t>00099021001 DEP.DE CHEQ.AJENOS,RET.DE CAM.,CONCEPTO: DEVOLUCION DE PLANILLAS DE INCAPACIDADES,DEP.: SEGURO SOCIAL UNIVERSITARIO COCHABAMBA , PROCEDENCIA: BANCO UNION S.A., CHEQUE: 28227, FECHA DE EMISION:13/01/2026</t>
  </si>
  <si>
    <t>00595012003 DEP.DE CHEQ.AJENOS,RET.DE CAM.,CONCEPTO: INCAPACIDAD,DEP.: CAJA DE SALUD DE LA BANCA PRIVADA , PROCEDENCIA: BANCO NACIONAL DE BOLIVIA S.A., CHEQUE: 4553653, FECHA DE EMISION:31/12/2025</t>
  </si>
  <si>
    <t>00595012003 DEP.DE CHEQ.AJENOS,RET.DE CAM.,CONCEPTO: INCAPACIDAD,DEP.: CAJA DE SALUD DE LA BANCA PRIVADA , PROCEDENCIA: BANCO NACIONAL DE BOLIVIA S.A., CHEQUE: 4553859, FECHA DE EMISION:31/12/2025</t>
  </si>
  <si>
    <t>00595012003 DEP.DE CHEQ.AJENOS,RET.DE CAM.,CONCEPTO: INCAPACIDAD,DEP.: CAJA DE SALUD DE LA BANCA PRIVADA , PROCEDENCIA: BANCO NACIONAL DE BOLIVIA S.A., CHEQUE: 4553706, FECHA DE EMISION:31/12/2025</t>
  </si>
  <si>
    <t>00099021001 DEP.DE CHEQ.AJENOS,RET.DE CAM.,CONCEPTO: DEVOLUCION,DEP.: CAJA DE SALUD DE LA BANCA PRIVADA , PROCEDENCIA: BANCO NACIONAL DE BOLIVIA S.A., CHEQUE: 4554446, FECHA DE EMISION:31/12/2025</t>
  </si>
  <si>
    <t>00595012003 DEP.DE CHEQ.AJENOS,RET.DE CAM.,CONCEPTO: INCAPACIDAD,DEP.: CAJA DE SALUD DE LA BANCA PRIVADA , PROCEDENCIA: BANCO NACIONAL DE BOLIVIA S.A., CHEQUE: 4553939, FECHA DE EMISION:31/12/2025</t>
  </si>
  <si>
    <t>00595012003 DEP.DE CHEQ.AJENOS,RET.DE CAM.,CONCEPTO: INCAPACIDAD,DEP.: CAJA DE SALUD DE LA BANCA PRIVADA , PROCEDENCIA: BANCO NACIONAL DE BOLIVIA S.A., CHEQUE: 4554052, FECHA DE EMISION:31/12/2025</t>
  </si>
  <si>
    <t>00099021001 DEP.DE CHEQ.AJENOS,RET.DE CAM.,CONCEPTO: DEVOLUCION,DEP.: CAJA DE SALUD DE LA BANCA PRIVADA , PROCEDENCIA: BANCO NACIONAL DE BOLIVIA S.A., CHEQUE: 4554283, FECHA DE EMISION:31/12/2025</t>
  </si>
  <si>
    <t>00221022001 DEP.DE CHEQ.AJENOS,RET.DE CAM.,CONCEPTO: DEPÓSITO,DEP.: CARMEN ROCIO FLORES CORO , PROCEDENCIA: BANCO UNION S.A., CHEQUE: 227841, FECHA DE EMISION:21/01/2026</t>
  </si>
  <si>
    <t>00221022001 DEP.DE CHEQ.AJENOS,RET.DE CAM.,CONCEPTO: DEPÓSITO,DEP.: CARMEN ROCIO FLORES CORO , PROCEDENCIA: BANCO UNION S.A., CHEQUE: 226013, FECHA DE EMISION:21/01/2026</t>
  </si>
  <si>
    <t>00221022001 DEP.DE CHEQ.AJENOS,RET.DE CAM.,CONCEPTO: DEPÓSITO,DEP.: CARMEN ROCIO FLORES CORO , PROCEDENCIA: BANCO UNION S.A., CHEQUE: 227838, FECHA DE EMISION:21/01/2026</t>
  </si>
  <si>
    <t>00099021001 DEP.DE CHEQ.AJENOS,RET.DE CAM.,CONCEPTO: DEPÓSITO,DEP.: ADOLFO JORGE SILES RODRIGUEZ , PROCEDENCIA: BANCO UNION S.A., CHEQUE: 227839, FECHA DE EMISION:21/01/2026</t>
  </si>
  <si>
    <t>00221022001 DEP.DE CHEQ.AJENOS,RET.DE CAM.,CONCEPTO: DEPÓSITO,DEP.: YOBANA RUTH CONDORI JUCHAZARA , PROCEDENCIA: BANCO UNION S.A., CHEQUE: 227840, FECHA DE EMISION:21/01/2026</t>
  </si>
  <si>
    <t>00221022001 DEP.DE CHEQ.AJENOS,RET.DE CAM.,CONCEPTO: DEPÓSITO,DEP.: YOBANA RUTH CONDORI JUCHAZARA , PROCEDENCIA: BANCO UNION S.A., CHEQUE: 226012, FECHA DE EMISION:21/01/2026</t>
  </si>
  <si>
    <t>00578012002 DEP.DE CHEQ.AJENOS,RET.DE CAM.,CONCEPTO: REVERSION,DEP.: BOLIVIANA DE AVIACION , PROCEDENCIA: BANCO UNION S.A., CHEQUE: 20959, FECHA DE EMISION:20/01/2026</t>
  </si>
  <si>
    <t>00578012002 DEP.DE CHEQ.AJENOS,RET.DE CAM.,CONCEPTO: REVERSION,DEP.: BOLIVIANA DE AVIACION , PROCEDENCIA: BANCO UNION S.A., CHEQUE: 20968, FECHA DE EMISION:21/01/2026</t>
  </si>
  <si>
    <t>00578012002 DEP.DE CHEQ.AJENOS,RET.DE CAM.,CONCEPTO: REVERSION,DEP.: BOLIVIANA DE AVIACION , PROCEDENCIA: BANCO UNION S.A., CHEQUE: 20969, FECHA DE EMISION:21/01/2026</t>
  </si>
  <si>
    <t>00578012002 DEP.DE CHEQ.AJENOS,RET.DE CAM.,CONCEPTO: REVERSION,DEP.: BOLIVIANA DE AVIACION , PROCEDENCIA: BANCO UNION S.A., CHEQUE: 20970, FECHA DE EMISION:21/01/2026</t>
  </si>
  <si>
    <t>00283012002 DEP.DE CHEQ.AJENOS,RET.DE CAM.,CONCEPTO: INDEMNIZACION POR SINIESTRO ADUANA NACIONAL,DEP.: UNIBIENES S.A. , PROCEDENCIA: BANCO UNION S.A., CHEQUE: 7026, FECHA DE EMISION:20/01/2026</t>
  </si>
  <si>
    <t>00132072001 DEP.DE CHEQ.AJENOS,RET.DE CAM.,CONCEPTO: REEMBOLSO POR REPARACIONES DE TECHOS Y LUMINARIAS A ENVIBOL,DEP.: UNIBIENES S.A. , PROCEDENCIA: BANCO UNION S.A., CHEQUE: 7025, FECHA DE EMISION:19/01/2026</t>
  </si>
  <si>
    <t>00099021001 DEP.DE CHEQ.AJENOS,RET.DE CAM.,CONCEPTO: DEVOLUCION DE PLANILLAS DE INCAPACIDADES,DEP.: CAJA DE SALUD CORDES , PROCEDENCIA: BANCO UNION S.A., CHEQUE: 57598, FECHA DE EMISION:21/01/2026</t>
  </si>
  <si>
    <t>COBRO COSTOS DE PAPELERIA POR REGULARIZACION DE TRANSFERENCIA DEL EXTERIOR POR ORDEN DE YPFB ENERGIA DO BRASIL LTDA (BR RIO DE JANEIRO) REF.: CRED INV EXB-EDBF-05/25 FECHA VALOR 20/01/2026. LIB. 00513012015 YPFB-HEROES DEL CHACO-BS</t>
  </si>
  <si>
    <t>PAGO A EXIMBANK CHINA POPUL PRÉSTAMO PBC 2016 (38) 426 VCTO. 21-01-2026 POR CUENTA DE TGN , NTI. 21011 VALOR 21-01-2026 CAPITAL USD 20.122.742,04 INTERESES USD 4.002.461,76 CTA. 3987 CUENTA UNICA DEL TESORO LIB. 00099021001 REF.: COMISIONES BANCARIAS</t>
  </si>
  <si>
    <t>PAGO A EXIMBANK CHINA POPUL PRÉSTAMO PBC 2016 (22) 410 VCTO. 21-01-2026 POR CUENTA DE TGN , NTI. 21009 VALOR 21-01-2026 CAPITAL USD 10.752.500,00 INTERESES USD 2.306.878,29 CTA. 3987 CUENTA UNICA DEL TESORO LIB. 00099021001 REF.: COMISIONES BANCARIAS</t>
  </si>
  <si>
    <t>TRANSFERENCIA DEL EXTERIOR SEGUN SWIFT NO.737 DE FECHA 21/01/2026 ORDENANTE: CONSULADO GENERAL DE BOLIVIA (GENEVE) REF.: DEVOLUCIÓN DE SALDOS TSE DEL CONS. EN GINEBRA SUIZA AL ÓRGANO ELECTORAL PLURINACIONAL EQUIVALENT CHF 7850,39. LIB. 00099021001 TGN-RECURSOS ORDINARIOS (3987)</t>
  </si>
  <si>
    <t>COBRO COSTOS DE PAPELERIA SEGUN TRANSFERENCIA DEL EXTERIOR POR ORDEN DE MTX COMERCIALIZADORA DE GAS LTDA. (BR/SALVADOR) REF.: RFB EXB-MTX-14/25 FECHA VALOR 20/01/2026. LIB. 00513012015 YPFB-HEROES DEL CHACO-BS</t>
  </si>
  <si>
    <t>COBRO COSTOS DE PAPELERIA SEGUN TRANSFERENCIA DEL EXTERIOR POR ORDEN DE CONSULADO GENERAL DE BOLIVIA (GENEVE) REF.: DEVOLUCIÓN DE SALDOS TSE DEL CONS. EN GINEBRA SUIZA AL ÓRGANO ELECTORAL PLURINACIONAL EQUIVALENT CHF 7850,39. LIB. 00099021001 TGN-RECURSOS ORDINARIOS (3987)</t>
  </si>
  <si>
    <t>||REGULARIZACIÓN DE NUESTRA OPERACIÓN N°1147060 DE FECHA 20/1/2026, EN ATENCION A CORREO ELECTRONICO Y NOTA DGAC/DAF/FIN/NE-0011/26 (HRE-TGL-2026-1080) (SECTOR PÚBLICO). DEBITO DE LA LIBRETA 00117012001 DGAC, REPOSICIÓN DE ÚTILES DE ESCRITORIO.</t>
  </si>
  <si>
    <t>PAGO A EXIMBANK CHINA POPUL PRÉSTAMO PBC 2015 (08) 350 VCTO. 21-01-2026 POR CUENTA DE TGN , NTI. 21007 VALOR 21-01-2026 CAPITAL USD 27.355.555,56 INTERESES USD 4.193.155,42 CTA. 3987 CUENTA UNICA DEL TESORO LIB. 00099021001 REF.: COMISIONES BANCARIAS</t>
  </si>
  <si>
    <t>NUMERO DE LIBRETA CUT: LIBRETA NÂ° 00099021001 OPERACIÓN E75 TRANSFERENCIA DE LA CUENTA FISCAL BUN A LA CUT EN MN TRANSFERENCIA DE FONDOS A SOLICITUD DE: GOB. AUTONOMO MCPAL. DE JESUS DE MACHA CITE: GAMJM/MAE/VECG/NÂ°22/2026 CUENTA CUT 3987 LIBRETA NÂ° 00099021001 TGN - RECURSOS ORDINARIOS</t>
  </si>
  <si>
    <t>NUMERO DE LIBRETA CUT: LIBRETA NÂ° 00099021001 OPERACIÓN E75 TRANSFERENCIA DE LA CUENTA FISCAL BUN A LA CUT EN MN TRANSFERENCIA DE FONDOS A SOLICITUD DE: GOB. AUTONOMO MCPAL. DE JESUS DE MACHA CITE: GAMJM/MAE/VECG/NÂ°21/2026 CUENTA CUT 3987 LIBRETA NÂ° 00099021001 TGN - RECURSOS ORDINARIOS</t>
  </si>
  <si>
    <t>NUMERO DE LIBRETA CUT: LIBRETA NÂ° 00099021001 OPERACIÓN E75 TRANSFERENCIA DE LA CUENTA FISCAL BUN A LA CUT EN MN TRANSFERENCIA DE FONDOS A SOLICITUD DE: GOBIERNO AUTONOMO MUNICIPAL DE ESCARA, CITE: G.A.M.E./E.M./N 013/2026 CUENTA CUT 3987 LIBRETA NÂ° 00099021001 TGN-RECURSOS ORDINARIOS, MOTIVO</t>
  </si>
  <si>
    <t>NUMERO DE LIBRETA CUT: LIBRETA NÂ° 00099021001 OPERACIÓN E75 TRANSFERENCIA DE LA CUENTA FISCAL BUN A LA CUT EN MN TRANSFERENCIA DE FONDOS A SOLICITUD DE: GOB. AUTONOMO MCPAL. DE MAPIRI CITE: GAMM/MAE/ATAQ/NÂ°003/2026 CUENTA CUT 3987 LIBRETA NÂ° 00099021001 (TGN) RECURSOS ORDINARIOS</t>
  </si>
  <si>
    <t>NUMERO DE LIBRETA CUT: LIBRETA NÂ° 00099021001 OPERACIÓN E75 TRANSFERENCIA DE LA CUENTA FISCAL BUN A LA CUT EN MN TRANSFERENCIA DE FONDOS A SOLICITUD DE: GOB. AUTONOMO MCPAL. DE PUERTO ACOSTA CITE: GAMPA/MAE/RHCP/NÂ°015/2026 CUENTA CUT 3987 LIBRETA NÂ° 00099021001 TGN - RECURSOS ORDINARIOS</t>
  </si>
  <si>
    <t>COBRO COSTOS DE PAPELERIA SEGUN TRANSFERENCIA DEL EXTERIOR POR ORDEN DE MTX COMERCIALIZADORA DE GAS LTDA (BR/SALVADOR) REF.: RFB EXB MTXF 11/25 EXB MTXFC 11/25 GAS NATURAL FECHA VALOR 21/01/2026. LIB. 00513012015 YPFB-HEROES DEL CHACO-BS</t>
  </si>
  <si>
    <t>COBRO COSTOS DE PAPELERIA SEGUN TRANSFERENCIA DEL EXTERIOR POR ORDEN DE MTX COMERCIALIZADORA DE GAS LTDA (BR/SALVADOR) REF.: RFB ND. MTXF 11/25 GAS NATURAL FECHA VALOR 21/01/2026. LIB. 00513012015 YPFB-HEROES DEL CHACO-BS</t>
  </si>
  <si>
    <t>||REGULARIZACION DE NUESTRA OPERACIÓN NRO.1147062 DE FECHA 20/1/2026,EN ATENCION A CORREO ELECTRONICO Y NOTA CITE: CAR/DGE-DNAF N°0017/2026 DE FECHA 19/1/2026 (HRE-TGL-1109) ENVIADA POR NAVEGACIÓN AÉREA Y AEROPUERTOS BOLIVIANOS (SECTOR PÚBLICO). DEBITO DE LA LIBRETA 00389012001 NAABOL-ADMINISTRACION, COBRO DE ÚTILES DE ESCRITORIO.</t>
  </si>
  <si>
    <t>||REGULARIZACION DE NUESTRA OPERACIÓN NRO.1146926 DE FECHA 16/1/2026, EN ATENCION A CORREO ELECTRONICO Y NOTA CITE: CAR/DGE-DNAF N°0017/2026 DE FECHA 19/1/2026 (HRE-TGL-1109) ENVIADA POR NAVEGACIÓN AÉREA Y AEROPUERTOS BOLIVIANOS (SECTOR PÚBLICO). DEBITO DE LA LIBRETA 00389012001 NAABOL-ADMINISTRACION, COBRO DE ÚTILES DE ESCRITORIO.</t>
  </si>
  <si>
    <t>||REGULARIZACION DE NUESTRA OPERACIÓN NRO.1147061 DE FECHA 20/1/2026,EN ATENCION A CORREO ELECTRONICO Y NOTA CITE: CAR/DGE-DNAF N°0017/2026 DE FECHA 19/1/2026 (HRE-TGL-1109) ENVIADA POR NAVEGACIÓN AÉREA Y AEROPUERTOS BOLIVIANOS (SECTOR PÚBLICO). DEBITO DE LA LIBRETA 00389012001 NAABOL-ADMINISTRACION, COBRO DE ÚTILES DE ESCRITORIO.</t>
  </si>
  <si>
    <t>||REGULARIZACIÓN DE NUESTRA OPERACIÓN N°1147061 DE FECHA 20/1/2026, EN ATENCION A CORREO ELECTRONICO Y NOTA DGAC/DAF/FIN/NE-0011/26 (HRE-TGL-2026-1080)ENVIADO POR LA DIRECCION GENERAL DE AERONAUTICA CIVIL (SECTOR PÚBLICO). DEBITO DE LA LIBRETA 00117012001 DGAC, REPOSICIÓN DE ÚTILES DE ESCRITORIO.</t>
  </si>
  <si>
    <t>||REGULARIZACIÓN DE NUESTRA OPERACIÓN N°1147062 DE FECHA 20/1/2026, EN ATENCION A CORREO ELECTRONICO Y NOTA DGAC/DAF/FIN/NE-0011/26 (HRE-TGL-2026-1080)ENVIADO POR LA DIRECCION GENERAL DE AERONAUTICA CIVIL (SECTOR PÚBLICO). DEBITO DE LA LIBRETA 00117012001 DGAC, REPOSICIÓN DE ÚTILES DE ESCRITORIO.</t>
  </si>
  <si>
    <t>COBRO COSTOS DE PAPELERIA SEGUN TRANSFERENCIA DEL EXTERIOR POR ORDEN DE LLAMA GAS SA (LIMA PERÚ) REF.: 2302219020JS FACTURA AL EXTERIOR FECHA VALOR 21/01/2026. LIB. 00513062002 YPFB - EXPORTACIÓN DE GLP Y OTROS-BOLIVIANOS</t>
  </si>
  <si>
    <t>A:00596012001 Transferencia de recursos a solicitud de la empresa pública Transporte Aéreo Milita mediante nota CITE: GAA.EP-TAM.SECC.TES.Stria N°006/26 por concepto de devolución de saldos no utilizados en aplicación a la Resolución Ministerial N° 026 de 27 de enero de 2025 H.R. 2026-02084-R</t>
  </si>
  <si>
    <t>De: 00513012004 Transferencia de la CUT libreta 00513012004 YPFB UNCOMERCIAL a favor de la cuenta 10000059607918 YPFB Transferencias al Exterior, en el marco de R.M. 026 del 27/1/2025 y del Decreto Supremo 4773. Según nota TOBE 0023 2026.</t>
  </si>
  <si>
    <t>PAGO A EXIMBANK CHINA POPUL PRÉSTAMO PBC 2017 (31) 457 VCTO. 21-01-2026 POR CUENTA DE TGN - (ES-MUTUN) SG NOTA MEFP/, NTI. 21040 VALOR 21-01-2026 CAPITAL USD 19.806.700,00 INTERESES USD 4.407.420,81 COMISIONES USD 82.181,15 CTA. 3987 CUENTA UNICA DEL TESORO LIB. 00099021001REF.: COMISIONES BANCARIAS</t>
  </si>
  <si>
    <t>||COMISIÓN TRANSFERENCIA DE FONDOS AL EXTERIOR 0,20% S/USD149.644.-; REEMB. GASTOS DE COMUNICACIÓN BS330,- Y EMISIÓN CBTE. CONTABLE BS80.- REF.- PAGO N°4 LC I-2025-01 P/C YLB A/F CYTEC DE MÉXICO S.A. DE CV EN COMPL. A CBTE. S-1147132 DEL 21/01/2026 LIB.00597012001 RECURSOS PROPIOS VENTAS YLB REF.: COMISIONES PAGO N°4 LC I-2025-01</t>
  </si>
  <si>
    <t>||REGULARIZACIÓN DE NUESTRA OPERACIÓN NRO.1147058 DE F.20/01/2026 EN ATENCIÓN A CORREO ELECTRONICO DE LA FECHA Y NOTA CITE CAR/DGE-DNAF N°0017/2026 (HRE-TGL-1109) ENVIADA POR LA NAVEGACION AEREA Y AEROPUERTOS BOLIVIANOS DEBITO DE LA LIB. 00389012001 NAABOL- ADMINISTRACIÓN, REPOSICIÓN DE ÚTILES DE ESCRITORIO</t>
  </si>
  <si>
    <t>||TRANSFERENCIA DE FONDOS S/G MENSAJE SWIFT NRO.734 Y 701, NOTA CITE: CAR/DGE-DNAF N°0017/2026 DE FECHA 19/1/2026 (HRE-TGL-1109) ENVIADA POR NAVEGACIÓN AÉREA Y AEROPUERTOS BOLIVIANOS (SECTOR PÚBLICO). DEBITO DE LA LIBRETA 00389012001 NAABOL-ADMINISTRACIÓN CENTRAL, COBRO DE ÚTILES DE ESCRITORIO.</t>
  </si>
  <si>
    <t>||REGULARIZACIÓN DE NUESTRA OPERACIÓN N°1147066 DE FECHA 20/01/2026, EN ATENCION A CORREO ELECTRONICO DE LA FECHA Y NOTA DGAC/DAF/FIN/NE-0011/26 DE FECHA 16/01/2026 (HRE-TGL-2026-1080)ENVIADO POR LA DIRECCION GENERAL DE AERONAUTICA CIVIL (SECTOR PÚBLICO). DEBITO DE LA LIBRETA 00117012001 DGAC, REPOSICIÓN DE ÚTILES DE ESCRITORIO</t>
  </si>
  <si>
    <t>||REGULARIZACIÓN DE NUESTRA OPERACIÓN NRO.1147059 DE F.21/01/2026 EN ATENCIÓN A CORREO ELECTRONICO DE LA FECHA Y NOTA CITE CAR/DGE-DNAF N°0017/2026 (HRE-TGL-1109) ENVIADA POR LA NAVEGACION AEREA Y AEROPUERTOS BOLIVIANOS DEBITO DE LA LIB. 00389012001 NAABOL- ADMINISTRACIÓN, REPOSICIÓN DE ÚTILES DE ESCRITORIO</t>
  </si>
  <si>
    <t>'COBRO DE'||UTILES DE ESCRITORIO POR EL COMPROBANTE NRO.1147149 DE LA FECHA, S/G NOTA YPFB/GAFC-098/DFC/URTE-012/2026 DE FECHA 13/01/2026 (HRE-TGL-2026-910) ENVIADO POR YACIMIENTOS PETROLIFEROS FISCALES BOLIVIANOS (SECTOR PUBLICO). DÉBITO DE LA LIBRETA 00513022001 YPFB-RECAUDADORA EN BS., COBRO DE ÚTILES DE ESCRITORIO</t>
  </si>
  <si>
    <t>||REGULARIZACIÓN DE NUESTRA OPERACIÓN N°1147065 DE FECHA 20/01/2026, EN ATENCION A CORREO ELECTRONICO DE FECHA Y NOTA DGAC/DAF/FIN/NE-0011/26 (HRE-TGL-2026-1080)ENVIADO POR LA DIRECCION GENERAL DE AERONAUTICA CIVIL (SECTOR PÚBLICO). DEBITO DE LA LIB. 00117012001 DGAC, REPOSICIÓN DE ÚTILES DE ESCRITORIO</t>
  </si>
  <si>
    <t>||TRANSFERENCIA DE FONDOS S/G MENSAJES SWIFT NRO. 731 DE LA FECHA CORREO ELECTRONICO DE LA FECHA Y EN ATENCION A NOTA CITE DGAC/DAF/FIN/NE-0011/26 DE FECHA 16.01.2026 (HRE-TGL-1080) ENVIADO POR LA DIRECCION GENERAL DE AERONAUTICA CIVIL (SECTOR PÚBLICO). DEBITO DE LA LIBRETA 00117012001 DGAC, REPOSICIÓN DE ÚTILES DE ESCRITORIO</t>
  </si>
  <si>
    <t>00595012003 DEPOSITO DE EFECTIVO, DEPOSITANTE: BORIS SAUL ZAMORA ROJAS, CONCEPTO: DEVOLUCION VIATICOS VIAJE A POTOSI BORIS SAUL ZAMORA ROJAS, CUENTA DE DEPOSITO: CUENTA UNICA DEL TESORO</t>
  </si>
  <si>
    <t>00383012001 DEPOSITO DE EFECTIVO, DEPOSITANTE: AGENCIA BOLIVIANA DE CORREOS, CONCEPTO: REGIONAL LA PAZ 03--10/01/2026, CUENTA DE DEPOSITO: CUENTA UNICA DEL TESORO</t>
  </si>
  <si>
    <t>00099021001 DEPOSITO DE EFECTIVO, DEPOSITANTE: VICTORIA MAMANI CAHUANA, CONCEPTO: DEVOLUCION DE SUBSIDIO DE ZONA DE DOS MESES OCTUBRE Y NOVIEMBRE 2025, CUENTA DE DEPOSITO: CUENTA UNICA DEL TESORO</t>
  </si>
  <si>
    <t>00099021001 DEPOSITO DE EFECTIVO, DEPOSITANTE: PRETEXTATO MACUSAYA LIMACHI, CONCEPTO: DEVOLUCION DEL SUBSIDIO DE ZONA DE LOS MESES OCTUBRE Y NOVIEMBRE 2025, CUENTA DE DEPOSITO: CUENTA UNICA DEL TESORO</t>
  </si>
  <si>
    <t>00099021001 DEPOSITO DE EFECTIVO, DEPOSITANTE: WALTER VARGAS BALDERRAMA, CONCEPTO: DEVOLUCION DE HABERES POR DEMASIA DEL MES DE DICIEMBRE DE 2025, CUENTA DE DEPOSITO: CUENTA UNICA DEL TESORO</t>
  </si>
  <si>
    <t>00099021001 DEPOSITO DE EFECTIVO, DEPOSITANTE: JUAN ANGEL CORONEL SARDON CI 6136125 LP, CONCEPTO: DEVOLUCION AL SENASIR COACTIVO SOCIAL, CUENTA DE DEPOSITO: CUENTA UNICA DEL TESORO</t>
  </si>
  <si>
    <t>00046171101 DEPOSITO DE EFECTIVO, DEPOSITANTE: MARCELO DANIEL RIVERA SARABIA, CONCEPTO: PAGO SANCION, CUENTA DE DEPOSITO: CUENTA UNICA DEL TESORO</t>
  </si>
  <si>
    <t>00132052001 DEPOSITO DE EFECTIVO, DEPOSITANTE: HUGO EUSEBIO QUISBERT TORREZ, CONCEPTO: DEVOLUCION DE RETENCIONES, CUENTA DE DEPOSITO: CUENTA UNICA DEL TESORO</t>
  </si>
  <si>
    <t>00221022001 DEPOSITO DE EFECTIVO, DEPOSITANTE: WUSUS WAIRA SRL, CONCEPTO: FUERA DE PLAZO, CUENTA DE DEPOSITO: CUENTA UNICA DEL TESORO</t>
  </si>
  <si>
    <t>00221022001 DEPOSITO DE EFECTIVO, DEPOSITANTE: DAZAHER GOLD S.R.L., CONCEPTO: SANCIONES ECONOMICAS CONTROL DE LA COMERCIALIZACION INTERNA MINERALES Y METALES, CUENTA DE DEPOSITO: CUENTA UNICA DEL TESORO</t>
  </si>
  <si>
    <t>00099021001 DEPOSITO DE EFECTIVO, DEPOSITANTE: SERGIO MARCELO CEREZO AGUIRRE, CONCEPTO: DEVOLUCION DE REMUNERACION SALARIAL MAXIMA - NOVIEMBRE 2025, CUENTA DE DEPOSITO: CUENTA UNICA DEL TESORO</t>
  </si>
  <si>
    <t>00099021001 DEPOSITO DE EFECTIVO, DEPOSITANTE: PABLO DAVID GOMEZ MERCADO, CONCEPTO: DEPÓSITO DUPLICACION DE PAGO, CUENTA DE DEPOSITO: CUENTA UNICA DEL TESORO/DJBR</t>
  </si>
  <si>
    <t>00015011108 DEPOSITO DE EFECTIVO, DEPOSITANTE: MARY CARMEN BLACUTT ALANES, CONCEPTO: PAGO DE EXAMEN PREOCUPACIONAL DE MARY CARMEN BLACUTT ALANES, CUENTA DE DEPOSITO: CUENTA UNICA DEL TESORO</t>
  </si>
  <si>
    <t>00086044201 DEPOSITO DE EFECTIVO, DEPOSITANTE: SISTEMA DE MICRORIEGO TIRCO, CONCEPTO: PROYECTO RIEGO TECNIFICADO, CUENTA DE DEPOSITO: CUENTA UNICA DEL TESORO</t>
  </si>
  <si>
    <t>00086044201 DEPOSITO DE EFECTIVO, DEPOSITANTE: SISTEMA DE RIEGO TORREPAMPA, CONCEPTO: PROYECTO RIEGO TECNIFICADO, CUENTA DE DEPOSITO: CUENTA UNICA DEL TESORO</t>
  </si>
  <si>
    <t>00086044201 DEPOSITO DE EFECTIVO, DEPOSITANTE: SISTEMA DE RIEGO ANDAPATA LUPE, CONCEPTO: PROYECTO RIEGO TECNIFICADO, CUENTA DE DEPOSITO: CUENTA UNICA DEL TESORO</t>
  </si>
  <si>
    <t>00086044201 DEPOSITO DE EFECTIVO, DEPOSITANTE: ASOCIACION DE REGANTES CAWALLICALA, CONCEPTO: PROYECTO RIEGO TECNIFICADO, CUENTA DE DEPOSITO: CUENTA UNICA DEL TESORO</t>
  </si>
  <si>
    <t>00086044201 DEPOSITO DE EFECTIVO, DEPOSITANTE: ASOCIACION DE REGANTES ROMERO HUMA, CONCEPTO: PROYECTO RIEGO TECNIFICADO, CUENTA DE DEPOSITO: CUENTA UNICA DEL TESORO</t>
  </si>
  <si>
    <t>00086044201 DEPOSITO DE EFECTIVO, DEPOSITANTE: SISTEMA DE RIEGO SACABAMBA, CONCEPTO: PROYECTO RIEGO TECNIFICADO, CUENTA DE DEPOSITO: CUENTA UNICA DEL TESORO</t>
  </si>
  <si>
    <t>00086044201 DEPOSITO DE EFECTIVO, DEPOSITANTE: SISTEMA DE RIEGO SASANTA, CONCEPTO: PROYECTO RIEGO TECNIFICADO, CUENTA DE DEPOSITO: CUENTA UNICA DEL TESORO</t>
  </si>
  <si>
    <t>00099021001 DEP.DE CHEQ.AJENOS,RET.DE CAM.,CONCEPTO: INCAPACIDADES,DEP.: CAJA NACIONAL DE SALUD , PROCEDENCIA: BANCO UNION S.A., CHEQUE: 49198, FECHA DE EMISION:15/01/2026</t>
  </si>
  <si>
    <t>00099021001 DEP.DE CHEQ.AJENOS,RET.DE CAM.,CONCEPTO: INCAPACIDADES,DEP.: CAJA NACIONAL DE SALUD , PROCEDENCIA: BANCO UNION S.A., CHEQUE: 49199, FECHA DE EMISION:15/01/2026</t>
  </si>
  <si>
    <t>00099021001 DEP.DE CHEQ.AJENOS,RET.DE CAM.,CONCEPTO: INCAPACIDADES,DEP.: CAJA NACIONAL DE SALUD , PROCEDENCIA: BANCO UNION S.A., CHEQUE: 49200, FECHA DE EMISION:15/01/2026</t>
  </si>
  <si>
    <t>00099021001 DEP.DE CHEQ.AJENOS,RET.DE CAM.,CONCEPTO: INCAPACIDADES,DEP.: CAJA NACIONAL DE SALUD , PROCEDENCIA: BANCO UNION S.A., CHEQUE: 49201, FECHA DE EMISION:15/01/2026</t>
  </si>
  <si>
    <t>00099021001 DEP.DE CHEQ.AJENOS,RET.DE CAM.,CONCEPTO: INCAPACIDADES,DEP.: CAJA NACIONAL DE SALUD , PROCEDENCIA: BANCO UNION S.A., CHEQUE: 49202, FECHA DE EMISION:15/01/2026</t>
  </si>
  <si>
    <t>00099021001 DEP.DE CHEQ.AJENOS,RET.DE CAM.,CONCEPTO: INCAPACIDADES,DEP.: CAJA NACIONAL DE SALUD , PROCEDENCIA: BANCO UNION S.A., CHEQUE: 49203, FECHA DE EMISION:15/01/2026</t>
  </si>
  <si>
    <t>00099021001 DEP.DE CHEQ.AJENOS,RET.DE CAM.,CONCEPTO: INCAPACIDADES,DEP.: CAJA NACIONAL DE SALUD , PROCEDENCIA: BANCO UNION S.A., CHEQUE: 49204, FECHA DE EMISION:15/01/2026</t>
  </si>
  <si>
    <t>00099021001 DEP.DE CHEQ.AJENOS,RET.DE CAM.,CONCEPTO: INCAPACIDADES,DEP.: CAJA NACIONAL DE SALUD , PROCEDENCIA: BANCO UNION S.A., CHEQUE: 49205, FECHA DE EMISION:15/01/2026</t>
  </si>
  <si>
    <t>00099021001 DEP.DE CHEQ.AJENOS,RET.DE CAM.,CONCEPTO: INCAPACIDADES,DEP.: CAJA NACIONAL DE SALUD , PROCEDENCIA: BANCO UNION S.A., CHEQUE: 49206, FECHA DE EMISION:15/01/2026</t>
  </si>
  <si>
    <t>00099021001 DEP.DE CHEQ.AJENOS,RET.DE CAM.,CONCEPTO: INCAPACIDADES,DEP.: CAJA NACIONAL DE SALUD , PROCEDENCIA: BANCO UNION S.A., CHEQUE: 49207, FECHA DE EMISION:15/01/2026</t>
  </si>
  <si>
    <t>00099021001 DEP.DE CHEQ.AJENOS,RET.DE CAM.,CONCEPTO: INCAPACIDADES,DEP.: CAJA NACIONAL DE SALUD , PROCEDENCIA: BANCO UNION S.A., CHEQUE: 49208, FECHA DE EMISION:15/01/2026</t>
  </si>
  <si>
    <t>00099021001 DEP.DE CHEQ.AJENOS,RET.DE CAM.,CONCEPTO: INCAPACIDADES,DEP.: CAJA NACIONAL DE SALUD , PROCEDENCIA: BANCO UNION S.A., CHEQUE: 49209, FECHA DE EMISION:15/01/2026</t>
  </si>
  <si>
    <t>00099021001 DEP.DE CHEQ.AJENOS,RET.DE CAM.,CONCEPTO: INCAPACIDADES,DEP.: CAJA NACIONAL DE SALUD , PROCEDENCIA: BANCO UNION S.A., CHEQUE: 49210, FECHA DE EMISION:15/01/2026</t>
  </si>
  <si>
    <t>00099021001 DEP.DE CHEQ.AJENOS,RET.DE CAM.,CONCEPTO: INCAPACIDADES,DEP.: CAJA NACIONAL DE SALUD , PROCEDENCIA: BANCO UNION S.A., CHEQUE: 49211, FECHA DE EMISION:15/01/2026</t>
  </si>
  <si>
    <t>00099021001 DEP.DE CHEQ.AJENOS,RET.DE CAM.,CONCEPTO: INCAPACIDADES,DEP.: CAJA NACIONAL DE SALUD , PROCEDENCIA: BANCO UNION S.A., CHEQUE: 49214, FECHA DE EMISION:14/01/2026</t>
  </si>
  <si>
    <t>00099021001 DEP.DE CHEQ.AJENOS,RET.DE CAM.,CONCEPTO: INCAPACIDADES,DEP.: CAJA NACIONAL DE SALUD , PROCEDENCIA: BANCO UNION S.A., CHEQUE: 49238, FECHA DE EMISION:14/01/2026</t>
  </si>
  <si>
    <t>00099021001 DEP.DE CHEQ.AJENOS,RET.DE CAM.,CONCEPTO: INCAPACIDADES,DEP.: CAJA NACIONAL DE SALUD , PROCEDENCIA: BANCO UNION S.A., CHEQUE: 49239, FECHA DE EMISION:14/01/2026</t>
  </si>
  <si>
    <t>00099021001 DEP.DE CHEQ.AJENOS,RET.DE CAM.,CONCEPTO: INCAPACIDADES,DEP.: CAJA NACIONAL DE SALUD , PROCEDENCIA: BANCO UNION S.A., CHEQUE: 49240, FECHA DE EMISION:14/01/2026</t>
  </si>
  <si>
    <t>00099021001 DEP.DE CHEQ.AJENOS,RET.DE CAM.,CONCEPTO: INCAPACIDADES,DEP.: CAJA NACIONAL DE SALUD , PROCEDENCIA: BANCO UNION S.A., CHEQUE: 49241, FECHA DE EMISION:14/01/2026</t>
  </si>
  <si>
    <t>00099021001 DEP.DE CHEQ.AJENOS,RET.DE CAM.,CONCEPTO: INCAPACIDADES,DEP.: CAJA NACIONAL DE SALUD , PROCEDENCIA: BANCO UNION S.A., CHEQUE: 49242, FECHA DE EMISION:14/01/2026</t>
  </si>
  <si>
    <t>00099021001 DEP.DE CHEQ.AJENOS,RET.DE CAM.,CONCEPTO: INCAPACIDADES,DEP.: CAJA NACIONAL DE SALUD , PROCEDENCIA: BANCO UNION S.A., CHEQUE: 49243, FECHA DE EMISION:14/01/2026</t>
  </si>
  <si>
    <t>00099021001 DEP.DE CHEQ.AJENOS,RET.DE CAM.,CONCEPTO: INCAPACIDADES,DEP.: CAJA NACIONAL DE SALUD , PROCEDENCIA: BANCO UNION S.A., CHEQUE: 49244, FECHA DE EMISION:14/01/2026</t>
  </si>
  <si>
    <t>00099021001 DEP.DE CHEQ.AJENOS,RET.DE CAM.,CONCEPTO: INCAPACIDADES,DEP.: CAJA NACIONAL DE SALUD , PROCEDENCIA: BANCO UNION S.A., CHEQUE: 49245, FECHA DE EMISION:14/01/2026</t>
  </si>
  <si>
    <t>00099021001 DEP.DE CHEQ.AJENOS,RET.DE CAM.,CONCEPTO: INCAPACIDADES,DEP.: CAJA NACIONAL DE SALUD , PROCEDENCIA: BANCO UNION S.A., CHEQUE: 49249, FECHA DE EMISION:14/01/2026</t>
  </si>
  <si>
    <t>00099021001 DEP.DE CHEQ.AJENOS,RET.DE CAM.,CONCEPTO: INCAPACIDADES,DEP.: CAJA NACIONAL DE SALUD , PROCEDENCIA: BANCO UNION S.A., CHEQUE: 49246, FECHA DE EMISION:14/01/2026</t>
  </si>
  <si>
    <t>00099021001 DEP.DE CHEQ.AJENOS,RET.DE CAM.,CONCEPTO: INCAPACIDADES,DEP.: CAJA NACIONAL DE SALUD , PROCEDENCIA: BANCO UNION S.A., CHEQUE: 49247, FECHA DE EMISION:14/01/2026</t>
  </si>
  <si>
    <t>00099021001 DEP.DE CHEQ.AJENOS,RET.DE CAM.,CONCEPTO: INCAPACIDADES,DEP.: CAJA NACIONAL DE SALUD , PROCEDENCIA: BANCO UNION S.A., CHEQUE: 49248, FECHA DE EMISION:14/01/2026</t>
  </si>
  <si>
    <t>00578012002 DEP.DE CHEQ.AJENOS,RET.DE CAM.,CONCEPTO: REVERSION,DEP.: BOLIVIANA DE AVIACION , PROCEDENCIA: BANCO UNION S.A., CHEQUE: 20981, FECHA DE EMISION:22/01/2026</t>
  </si>
  <si>
    <t>00099021001 DEP.DE CHEQ.AJENOS,RET.DE CAM.,CONCEPTO: INCAPACIDADES,DEP.: CAJA NACIONAL DE SALUD , PROCEDENCIA: BANCO UNION S.A., CHEQUE: 49250, FECHA DE EMISION:14/01/2026</t>
  </si>
  <si>
    <t>00099021001 DEP.DE CHEQ.AJENOS,RET.DE CAM.,CONCEPTO: INCAPACIDADES,DEP.: CAJA NACIONAL DE SALUD , PROCEDENCIA: BANCO UNION S.A., CHEQUE: 49251, FECHA DE EMISION:14/01/2026</t>
  </si>
  <si>
    <t>00578012002 DEP.DE CHEQ.AJENOS,RET.DE CAM.,CONCEPTO: REVERSION,DEP.: BOLIVIANA DE AVIACION , PROCEDENCIA: BANCO UNION S.A., CHEQUE: 20982, FECHA DE EMISION:22/01/2026</t>
  </si>
  <si>
    <t>00099021001 DEP.DE CHEQ.AJENOS,RET.DE CAM.,CONCEPTO: INCAPACIDADES,DEP.: CAJA NACIONAL DE SALUD , PROCEDENCIA: BANCO UNION S.A., CHEQUE: 49252, FECHA DE EMISION:14/01/2026</t>
  </si>
  <si>
    <t>00578012002 DEP.DE CHEQ.AJENOS,RET.DE CAM.,CONCEPTO: REVERSION,DEP.: BOLIVIANA DE AVIACION , PROCEDENCIA: BANCO UNION S.A., CHEQUE: 20983, FECHA DE EMISION:22/01/2026</t>
  </si>
  <si>
    <t>00099021001 DEP.DE CHEQ.AJENOS,RET.DE CAM.,CONCEPTO: INCAPACIDADES,DEP.: CAJA NACIONAL DE SALUD , PROCEDENCIA: BANCO UNION S.A., CHEQUE: 49253, FECHA DE EMISION:14/01/2026</t>
  </si>
  <si>
    <t>00099021001 DEP.DE CHEQ.AJENOS,RET.DE CAM.,CONCEPTO: INCAPACIDADES,DEP.: CAJA NACIONAL DE SALUD , PROCEDENCIA: BANCO UNION S.A., CHEQUE: 49254, FECHA DE EMISION:14/01/2026</t>
  </si>
  <si>
    <t>00578012002 DEP.DE CHEQ.AJENOS,RET.DE CAM.,CONCEPTO: REVERSION,DEP.: BOLIVIANA DE AVIACION , PROCEDENCIA: BANCO UNION S.A., CHEQUE: 20984, FECHA DE EMISION:22/01/2026</t>
  </si>
  <si>
    <t>00099021001 DEP.DE CHEQ.AJENOS,RET.DE CAM.,CONCEPTO: INCAPACIDADES,DEP.: CAJA NACIONAL DE SALUD , PROCEDENCIA: BANCO UNION S.A., CHEQUE: 49255, FECHA DE EMISION:14/01/2026</t>
  </si>
  <si>
    <t>00099021001 DEP.DE CHEQ.AJENOS,RET.DE CAM.,CONCEPTO: INCAPACIDADES,DEP.: CAJA NACIONAL DE SALUD , PROCEDENCIA: BANCO UNION S.A., CHEQUE: 49256, FECHA DE EMISION:14/01/2026</t>
  </si>
  <si>
    <t>00099021001 DEP.DE CHEQ.AJENOS,RET.DE CAM.,CONCEPTO: INCAPACIDADES,DEP.: CAJA NACIONAL DE SALUD , PROCEDENCIA: BANCO UNION S.A., CHEQUE: 49257, FECHA DE EMISION:14/01/2026</t>
  </si>
  <si>
    <t>00099021001 DEP.DE CHEQ.AJENOS,RET.DE CAM.,CONCEPTO: INCAPACIDADES,DEP.: CAJA NACIONAL DE SALUD , PROCEDENCIA: BANCO UNION S.A., CHEQUE: 49258, FECHA DE EMISION:14/01/2026</t>
  </si>
  <si>
    <t>00221022001 DEP.DE CHEQ.AJENOS,RET.DE CAM.,CONCEPTO: DEPÓSITO,DEP.: MEDELIZ MARINA MAMANI GOMEZ , PROCEDENCIA: BANCO UNION S.A., CHEQUE: 227844, FECHA DE EMISION:22/01/2026</t>
  </si>
  <si>
    <t>00221022001 DEP.DE CHEQ.AJENOS,RET.DE CAM.,CONCEPTO: DEPÓSITO,DEP.: MEDELIZ MARINA MAMANI GOMEZ , PROCEDENCIA: BANCO UNION S.A., CHEQUE: 227845, FECHA DE EMISION:22/01/2026</t>
  </si>
  <si>
    <t>00099021001 DEP.DE CHEQ.AJENOS,RET.DE CAM.,CONCEPTO: DEPÓSITO,DEP.: MARIA NELA MOYA ZERNA , PROCEDENCIA: BANCO UNION S.A., CHEQUE: 227849, FECHA DE EMISION:22/01/2026</t>
  </si>
  <si>
    <t>00099021001 DEP.DE CHEQ.AJENOS,RET.DE CAM.,CONCEPTO: DEP´SOITO,DEP.: YONY WILFREDO VILLCA TUPA , PROCEDENCIA: BANCO UNION S.A., CHEQUE: 227847, FECHA DE EMISION:22/01/2026</t>
  </si>
  <si>
    <t>00099021001 DEP.DE CHEQ.AJENOS,RET.DE CAM.,CONCEPTO: DEP´SOITO,DEP.: JIMY JOHN OZUNA LAYME , PROCEDENCIA: BANCO UNION S.A., CHEQUE: 227848, FECHA DE EMISION:22/01/2026/DJBR</t>
  </si>
  <si>
    <t>00099024113 DEP.DE CHEQ.AJENOS,RET.DE CAM.,CONCEPTO: EJECUCION DE GARANTIA DE CUMPLIMIENTO DE CONTRATO,DEP.: BANCO PRODEM S.A. , PROCEDENCIA: BANCO UNION S.A., CHEQUE: 19161, FECHA DE EMISION:22/01/2026</t>
  </si>
  <si>
    <t>NUMERO DE LIBRETA CUT: LIBRETA NÂ° 00099021001 OPERACIÓN E75 TRANSFERENCIA DE LA CUENTA FISCAL BUN A LA CUT EN MN TRANSFERENCIA DE FONDOS A SOLICITUD DE: GOBIERNO AUTONOMO MUNICIPAL DE CHALLAPATA, NOTA 22/01/2026 CUENTA CUT 3987 LIBRETA NÂ° 00099021001 TGN-RECURSOS ORDINARIOS, MOTIVO: DEVOLUCIO</t>
  </si>
  <si>
    <t>NUMERO DE LIBRETA CUT: LIBRETA NÂ° 00099021001 OPERACIÓN E75 TRANSFERENCIA DE LA CUENTA FISCAL BUN A LA CUT EN MN TRANSFERENCIA DE FONDOS A SOLICITUD DE: GOBIERNO AUTONOMO MUNICIPAL DE CHALLAPATA, NOTA 21/01/2026 CUENTA CUT 3987 LIBRETA NÂ° 00099021001 TGN-RECURSOS ORDINARIOS, MOTIVO: DEVOLUCIO</t>
  </si>
  <si>
    <t>NUMERO DE LIBRETA CUT: LIBRETA NÂ° 00099021001 OPERACIÓN E75 TRANSFERENCIA DE LA CUENTA FISCAL BUN A LA CUT EN MN TRANSFERENCIA DE FONDOS A SOLICITUD DE: GOBIERNO AUTONOMO MUNICIPAL DE CHALLAPATA, NOTA 21/01/2026 CUENTA CUT 3987 LIBRETA NÂ° 00099021001 TGN-RECURSOS ORDINARIOS, MOTIVO: DEVOLUCI</t>
  </si>
  <si>
    <t>NUMERO DE LIBRETA CUT: LIBRETA NÂ° 00099021001 OPERACIÓN E75 TRANSFERENCIA DE LA CUENTA FISCAL BUN A LA CUT EN MN TRANSFERENCIA DE FONDOS A SOLICITUD DE GOB. AUTONOMO MUNICIPAL DE INDEPENDENCIA CITE: GAMVI/DESP/NÂ° 002/2026 CUENTA CUT 3987069001 - LIBRETA NÂ° 00099021001 TGN - RECURSOS ORDINARIOS</t>
  </si>
  <si>
    <t>De: 00513012004 Transferencia de la CUT libreta 00513012004 YPFB UNCOMERCIAL a favor de la cuenta 10000059607918 YPFB Transferencias al Exterior, en el marco de R.M. 026 del 27/1/2025 y del Decreto Supremo 4773. Según nota TOBE 024 2026.</t>
  </si>
  <si>
    <t>De: 00513012004 Transferencia de la CUT libreta 00513012004 YPFB UNCOMERCIAL a favor de la cuenta 10000059607918 YPFB Transferencias al Exterior, en el marco de R.M. 026 del 27/1/2025 y del Decreto Supremo 4773. Según nota TOBE 025 2026.</t>
  </si>
  <si>
    <t>De: 00513012004 Transferencia de la CUT libreta 00513012004 YPFB UNCOMERCIAL a favor de la cuenta 10000059607918 YPFB Transferencias al Exterior, en el marco de R.M. 026 del 27/1/2025 y del Decreto Supremo 4773. Según nota TOBE 026 2026.</t>
  </si>
  <si>
    <t>De: 00513012004 Transferencia de la CUT libreta 00513012004 YPFB UNCOMERCIAL a favor de la cuenta 10000059607918 YPFB Transferencias al Exterior, en el marco de R.M. 026 del 27/1/2025 y del Decreto Supremo 4773. Según nota TOBE 027 2026.</t>
  </si>
  <si>
    <t>De: 00513012004 Transferencia de la CUT libreta 00513012004 YPFB UNCOMERCIAL a favor de la cuenta 10000059607918 YPFB Transferencias al Exterior, en el marco de R.M. 026 del 27/1/2025 y del Decreto Supremo 4773. Según nota TOBE 028 2026.</t>
  </si>
  <si>
    <t>De: 00513012004 Transferencia de la CUT libreta 00513012004 YPFB UNCOMERCIAL a favor de la cuenta 10000059607918 YPFB Transferencias al Exterior, en el marco de R.M. 026 del 27/1/2025 y del Decreto Supremo 4773. Según nota TOBE 031 2026.</t>
  </si>
  <si>
    <t>De: 00513012004 Transferencia de la CUT libreta 00513012004 YPFB UNCOMERCIAL a favor de la cuenta 10000059607918 YPFB Transferencias al Exterior, en el marco de R.M. 026 del 27/1/2025 y del Decreto Supremo 4773. Según nota TOBE 033 2026.</t>
  </si>
  <si>
    <t>||TRANSFERENCIA DE FONDOS S/G MENSAJES SWIFT NRO. 756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</si>
  <si>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 SWIFT NRO.764 Y 760 EN ATENCION A NOTA: DGAC/DAF/FIN/NE-0011/26 DE FECHA 16 DE ENERO DE 2026 (HRE-TGL-2026-1080) ENVIADO POR LA DIRECCIÓN GENERAL DE AERONÁUTICA CIVIL (SECTOR PÚBLICO). DEBITO DE LA LIBRETA 00117012001 DGAC, REPOSICIÓN DE ÚTILES DE ESCRITORIO.</t>
  </si>
  <si>
    <t>COBRO COSTOS DE PAPELERIA SEGUN TRANSFERENCIA DEL EXTERIOR POR ORDEN DE LIB. 00513012015 YPFB-HEROES DEL CHACO-BS</t>
  </si>
  <si>
    <t>De: 00513012004 Transferencia de la CUT libreta 00513012004 YPFB UNCOMERCIAL a favor de la cuenta 10000059607918 YPFB Transferencias al Exterior, en el marco de R.M. 026 del 27/1/2025 y del Decreto Supremo 4773. Según nota TOBE 029 2026.</t>
  </si>
  <si>
    <t>De: 00513012004 Transferencia de la CUT libreta 00513012004 YPFB UNCOMERCIAL a favor de la cuenta 10000059607918 YPFB Transferencias al Exterior, en el marco de R.M. 026 del 27/1/2025 y del Decreto Supremo 4773. Según nota TOBE 032 2026.</t>
  </si>
  <si>
    <t>De: 00513012004 Transferencia de la CUT libreta 00513012004 YPFB UNCOMERCIAL a favor de la cuenta 10000059607918 YPFB Transferencias al Exterior, en el marco de R.M. 026 del 27/1/2025 y del Decreto Supremo 4773. Según nota TOBE 030 2026.</t>
  </si>
  <si>
    <t>||TRANSFERENCIA DE FONDOS S/G MENSAJE SWIFT NRO. 780, CORRE ELECTRONICO DE LA FECHA Y NOTA CITE CAR/DGE-DNAF/N°0017/2026 DE F.19.01.2026. (HRE-TGL-1109) ENVIADA POR LA NAVEGACION AEREA Y AEROPUERTOS BOLIVIANOS (SECTOR PÚBLICO). DEBITO DE LA LIB. 00389012001 NAABOL- ADMINISTRACIÓN , REPOSICIÓN DE ÚTILES DE ESCRITORIO</t>
  </si>
  <si>
    <t>||TRANSFERENCIA DE FONDOS S/G MENSAJE SWIFT NRO.755, EN ATENCION A CORREO ELECTRONICO Y NOTA CITE: CAR/DGE-DNAF N°0017/2026 DE FECHA 19/1/2026 (HRE-TGL-1109) ENVIADA POR NAVEGACIÓN AÉREA Y AEROPUERTOS BOLIVIANOS (SECTOR PÚBLICO). DEBITO DE LA LIBRETA 00389012001 NAABOL-ADMINISTRACIÓN CENTRAL, COBRO DE ÚTILES DE ESCRITORIO.</t>
  </si>
  <si>
    <t>||TRANSFERENCIA DE FONDOS S/G.CITE: MEFP/VTCP/DGPOT/UPCFTGN/N°40/2026 DE LA FECHA DEL MIN.DE ECONOMIA Y FINANZAS PUBLICAS. (HRE-TSO-128). DEBITO DE LA LIBRETA N°00513012015 YPFB - HEROES DEL CHACO - BS. (VENTA DIVISAS)</t>
  </si>
  <si>
    <t>||TRANSFERENCIA DE FONDOS S/G MENSAJES SWIFT´S NRO.763 Y 759 DE LA FECHA, CORREO ELECTRONICO DE LA FECHA Y NOTA CITE CAR/DGE-DNAF/N°0017/2026 DE FECHA.19.01.2026. (HRE-TGL-1109) ENVIADA POR LA NAVEGACION AEREA Y AEROPUERTOS BOLIVIANOS (SECTOR PÚBLICO). DEBITO DE LA LIB. 00389012001 NAABOL- ADMINISTRACIÓN, REPOSICIÓN DE ÚTILES DE ESCRITORIO</t>
  </si>
  <si>
    <t>||TRANSFERENCIA DE FONDOS S/G.CITE: MEFP/VTCP/DGPOT/UPCFTGN/N°40/2026 DE LA FECHA DEL MIN.DE ECONOMIA Y FINANZAS PUBLICAS. (HRE-TSO-128). DEBITO DE LA LIBRETA N°00513012007 YPFB RECURSOS NACIONALIZACIÓN. REPOSICION UTILES DE ESCRITORIO.</t>
  </si>
  <si>
    <t>00522012001 DEPOSITO DE EFECTIVO, DEPOSITANTE: ELVIS CALLE FERNANDEZ, CONCEPTO: ALQUILER DE PREDIOS SANTA CRUZ - 4TO PAGO PARCIAL SEGUN COMPROMISO DE PAGO 2024, CUENTA DE DEPOSITO: CUENTA UNICA DEL TESORO</t>
  </si>
  <si>
    <t>00020014203 DEPOSITO DE EFECTIVO, DEPOSITANTE: DANILO JHASMANI REYES FLORES, CONCEPTO: DEVOLUCION DE RECURSOS POR FONDO EN AVANCE DEL MINISTERIO DE DEFENSA 2023, CUENTA DE DEPOSITO: CUENTA UNICA DEL TESORO</t>
  </si>
  <si>
    <t>00132032001 DEPOSITO DE EFECTIVO, DEPOSITANTE: PABLO HUARANCA ALVAREZ, CONCEPTO: DEVOLUCION POR DESCUENTO DE SUELDO MES DE DICIEMBRE 2025, CUENTA DE DEPOSITO: CUENTA UNICA DEL TESORO</t>
  </si>
  <si>
    <t>00099021001 DEPOSITO DE EFECTIVO, DEPOSITANTE: PAMELA LIZETH VARGAS CAMARGO, CONCEPTO: DEVOLUCION BECA CONTRATO DGESU0019/2018 PAMELA LIZETH VARGAS CAMARGO, CUENTA DE DEPOSITO: CUENTA UNICA DEL TESORO</t>
  </si>
  <si>
    <t>00287102001 DEPOSITO DE EFECTIVO, DEPOSITANTE: MERCEDES POMACAHUA HUASCO, CONCEPTO: DEVOLUCION DE AGUINALDO 2025, CUENTA DE DEPOSITO: CUENTA UNICA DEL TESORO</t>
  </si>
  <si>
    <t>00132032001 DEPOSITO DE EFECTIVO, DEPOSITANTE: PEDRO FERNANDEZ CRUZ, CONCEPTO: DEVOLUCION POR UN DIA DE HABER DEL MES DE DICIEMBRE, CUENTA DE DEPOSITO: CUENTA UNICA DEL TESORO</t>
  </si>
  <si>
    <t>00015011107 DEPOSITO DE EFECTIVO, DEPOSITANTE: PROMID, CONCEPTO: PAGO CONSUMO ENERGIA ELECTRICA, CUENTA DE DEPOSITO: CUENTA UNICA DEL TESORO</t>
  </si>
  <si>
    <t>00086077004 DEPOSITO DE EFECTIVO, DEPOSITANTE: AUDITORES CONSULTORES WILDE Y ASOCIADOS SRL, CONCEPTO: DEVOLUCION, CUENTA DE DEPOSITO: CUENTA UNICA DEL TESORO</t>
  </si>
  <si>
    <t>00599072001 DEPOSITO DE EFECTIVO, DEPOSITANTE: JHUNIOR CORRALES FERNANDEZ, CONCEPTO: DEVOLUCION DE SALDO DE FONDOS EN AVANCE H.S. I/2026-00175, CUENTA DE DEPOSITO: CUENTA UNICA DEL TESORO</t>
  </si>
  <si>
    <t>00133012001 DEPOSITO DE EFECTIVO, DEPOSITANTE: LBP LOTERIA NACIONAL DE BENEFICENCIA Y SALUBRIDAD, CONCEPTO: DEVOLUCION DE UN AGUINALDO, CUENTA DE DEPOSITO: CUENTA UNICA DEL TESORO</t>
  </si>
  <si>
    <t>00578012002 DEP.DE CHEQ.AJENOS,RET.DE CAM.,CONCEPTO: REVERSION,DEP.: BOLIVIANA DE AVIACION , PROCEDENCIA: BANCO UNION S.A., CHEQUE: 20987, FECHA DE EMISION:26/01/2026</t>
  </si>
  <si>
    <t>00578012002 DEP.DE CHEQ.AJENOS,RET.DE CAM.,CONCEPTO: REVERSION,DEP.: BOLIVIANA DE AVIACION , PROCEDENCIA: BANCO UNION S.A., CHEQUE: 20986, FECHA DE EMISION:26/01/2026</t>
  </si>
  <si>
    <t>00578012002 DEP.DE CHEQ.AJENOS,RET.DE CAM.,CONCEPTO: REVERSION,DEP.: BOLIVIANA DE AVIACION , PROCEDENCIA: BANCO UNION S.A., CHEQUE: 20988, FECHA DE EMISION:26/01/2026</t>
  </si>
  <si>
    <t>00099021001 DEP.DE CHEQ.AJENOS,RET.DE CAM.,CONCEPTO: DEPÓSITO,DEP.: MANUEL ALEJANDRO TICONA GOMEZ , PROCEDENCIA: BANCO UNION S.A., CHEQUE: 227850, FECHA DE EMISION:26/01/2026</t>
  </si>
  <si>
    <t>00099021001 DEP.DE CHEQ.AJENOS,RET.DE CAM.,CONCEPTO: DEPÓSITO,DEP.: JHON PABLO CASTELLON RAMIREZ , PROCEDENCIA: BANCO UNION S.A., CHEQUE: 227851, FECHA DE EMISION:26/01/2026</t>
  </si>
  <si>
    <t>00221022001 DEP.DE CHEQ.AJENOS,RET.DE CAM.,CONCEPTO: DEPÓSITO,DEP.: ZARA PAULA CANAVIRI MIRANDA , PROCEDENCIA: BANCO UNION S.A., CHEQUE: 227852, FECHA DE EMISION:26/01/2026</t>
  </si>
  <si>
    <t>00221022001 DEP.DE CHEQ.AJENOS,RET.DE CAM.,CONCEPTO: DEPÓSITO,DEP.: ZARA PAULA CANAVIRI MIRANDA , PROCEDENCIA: BANCO UNION S.A., CHEQUE: 227853, FECHA DE EMISION:26/01/2026</t>
  </si>
  <si>
    <t>00221022001 DEP.DE CHEQ.AJENOS,RET.DE CAM.,CONCEPTO: DEPÓSITO,DEP.: ZARA PAULA CANAVIRI MIRANDA , PROCEDENCIA: BANCO UNION S.A., CHEQUE: 227854, FECHA DE EMISION:26/01/2026</t>
  </si>
  <si>
    <t>00221022001 DEP.DE CHEQ.AJENOS,RET.DE CAM.,CONCEPTO: DEPÓSITO,DEP.: ZARA PAULA CANAVIRI MIRANDA , PROCEDENCIA: BANCO UNION S.A., CHEQUE: 227855, FECHA DE EMISION:26/01/2026</t>
  </si>
  <si>
    <t>00221022001 DEP.DE CHEQ.AJENOS,RET.DE CAM.,CONCEPTO: DEPÓSITO,DEP.: NELSON GUALBERTO ROMERO VILLCA , PROCEDENCIA: BANCO UNION S.A., CHEQUE: 227856, FECHA DE EMISION:26/01/2026</t>
  </si>
  <si>
    <t>00221022001 DEP.DE CHEQ.AJENOS,RET.DE CAM.,CONCEPTO: DEPÓSITO,DEP.: MARIBEL CORONADO NINA , PROCEDENCIA: BANCO UNION S.A., CHEQUE: 227859, FECHA DE EMISION:26/01/2026</t>
  </si>
  <si>
    <t>00099021001 DEP.DE CHEQ.AJENOS,RET.DE CAM.,CONCEPTO: DEPÓSITO,DEP.: NELLY MAYTA MENDOZA , PROCEDENCIA: BANCO UNION S.A., CHEQUE: 227858, FECHA DE EMISION:26/01/2026/DJBR</t>
  </si>
  <si>
    <t>PAGO A BID PRÉSTAMO 3181/BL-BO VCTO. 23-01-2026 POR CUENTA DE TGN , NTI. 21012 VALOR 26-01-2026 CAPITAL USD 1.766.666,67 INTERESES USD 1.314.783,34 CTA. 3987 CUENTA UNICA DEL TESORO LIB. 00099021001 REF.: COMISIONES BANCARIAS</t>
  </si>
  <si>
    <t>PAGO A BID PRÉSTAMO 3181/BL-BO VCTO. 23-01-2026 POR CUENTA DE TGN , NTI. 20980 VALOR 26-01-2026 INTERESES USD 26.717,81 CTA. 3987 CUENTA UNICA DEL TESORO LIB. 00099021001 REF.: COMISIONES BANCARIAS</t>
  </si>
  <si>
    <t>PAGO A CAF PRÉSTAMO CFA006536 VCTO. 26-01-2026 POR CUENTA DE TGN , NTI. 21000 VALOR 26-01-2026 CAPITAL USD 2.458.704,57 INTERESES USD 523.951,83 CTA. 3987 CUENTA UNICA DEL TESORO LIB. 00099021001 REF.: COMISIONES BANCARIAS</t>
  </si>
  <si>
    <t>PAGO A CAF PRÉSTAMO CFA006532 VCTO. 26-01-2026 POR CUENTA DE TGN , NTI. 21001 VALOR 26-01-2026 CAPITAL USD 1.053.595,08 INTERESES USD 224.521,92 CTA. 3987 CUENTA UNICA DEL TESORO LIB. 00099021001 REF.: COMISIONES BANCARIAS</t>
  </si>
  <si>
    <t>PAGO A CAF PRÉSTAMO CFA006534 VCTO. 26-01-2026 POR CUENTA DE TGN , NTI. 21002 VALOR 26-01-2026 CAPITAL USD 791.607,14 INTERESES USD 168.692,09 CTA. 3987 CUENTA UNICA DEL TESORO LIB. 00099021001 REF.: COMISIONES BANCARIAS</t>
  </si>
  <si>
    <t>A:00862012001 GAM DE ENTRE RIOS(TARIJA), TRANSFERENCIA DE RECUPERACIONES SEGUN NOTA GEF-LCR-DYF-0049-NOT/26 POR CONCEPTO DE REMUNERACIÓN DE ADMINISTRACION DE FIDEICOMISO QUE CORRESPONDEN AL FNDR DE ACUERDO A CONTRATO DE FIDEICOMISO “CONTRAPARTES LOCALES”</t>
  </si>
  <si>
    <t>A:00862012001 GAM DE CARAPARI, TRANSFERENCIA DE RECUPERACIONES SEGUN NOTA GEF-LCR-DYF-0049-NOT/26 POR CONCEPTO DE REMUNERACIÓN DE ADMINISTRACION DE FIDEICOMISO QUE CORRESPONDEN AL FNDR DE ACUERDO A CONTRATO DE FIDEICOMISO “CONTRAPARTES LOCALES”</t>
  </si>
  <si>
    <t>TRANSFERENCIA DE FONDOS AL EXTERIOR A SOLICITUD DE MINISTERIO DE LA PRESIDENCIA SEGUN SOLICITUD 26011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</si>
  <si>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26007 REF: PAGO DE DIVISAS A A AND S INTERNATIONAL SUPPLY INC POR ADQUISICION DE USO AERONAUTICO PARA CUMPLIR CON EL BOLETIN DE SERVICIO. LIB. 00099021001 TGN-RECURSOS ORDINARIOS (3987)</t>
  </si>
  <si>
    <t>TRANSFERENCIA DE FONDOS AL EXTERIOR A SOLICITUD DE MINISTERIO DE LA PRESIDENCIA SEGUN SOLICITUD 26010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</si>
  <si>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26009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</si>
  <si>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26006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</si>
  <si>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26005 REF: PAGO DE DIVISAS A A AND S INTERNATIONAL SUPPLY INC POR MANTENIMIENTO OVERHAUL DE LA CAJA DE ENGRANAJES DEL ROTOR DE COLA FAB 754 LIB. 00099021001 TGN-RECURSOS ORDINARIOS (3987)</t>
  </si>
  <si>
    <t>TRANSFERENCIA DE FONDOS AL EXTERIOR A SOLICITUD DE MINISTERIO DE LA PRESIDENCIA SEGUN SOLICITUD 26008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</si>
  <si>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26014 REF: PAGO DE DIVISAS A JEPPESEN A BOEING COMPANY POR LA RENOVACION DE SUSCRIPCION DE LOS SERVICIOS DE CARTOGRAFIA. LIB. 00099021001 TGN-RECURSOS ORDINARIOS (3987)</t>
  </si>
  <si>
    <t>TRANSFERENCIA DE FONDOS AL EXTERIOR A SOLICITUD DE MINISTERIO DE LA PRESIDENCIA SEGUN SOLICITUD 26015 REF: PAGO DE DIVISAS A TEXTRON AVIATION POR SUSCRIPCION A LOS MANUALES DE MANTENIMIENTO IML PARA LA FAB 047 Y FAB 048. LIB. 00099021001 TGN-RECURSOS ORDINARIOS (3987)</t>
  </si>
  <si>
    <t>TRANSFERENCIA DE FONDOS AL EXTERIOR A SOLICITUD DE MINISTERIO DE LA PRESIDENCIA SEGUN SOLICITUD 26016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</si>
  <si>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26012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</si>
  <si>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26013 REF: PAGO DE DIVISAS A JEPPESEN A BOEING COMPANY POR LA RENOVACION DE SUSCRIPCION DE LOS SERVICIOS DE CARTOGRAFIA JEPPESEN. LIB. 00099021001 TGN-RECURSOS ORDINARIOS (3987)</t>
  </si>
  <si>
    <t>TRANSFERENCIA DE FONDOS AL EXTERIOR A SOLICITUD DE MINISTERIO DE LA PRESIDENCIA SEGUN SOLICITUD 26004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</si>
  <si>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26003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</si>
  <si>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26002 REF: PAGO DE DIVISAS A ROYAL FBO SERVICE SA POR LOS SERVICIOS DE REABASTECIMIENTO DE COMBUSTIBLE, CATERING Y SERVICIO DE HANDLING. LIB. 00099021001 TGN-RECURSOS ORDINARIOS (3987)</t>
  </si>
  <si>
    <t>TRANSFERENCIA DE FONDOS AL EXTERIOR A SOLICITUD DE MINISTERIO DE LA PRESIDENCIA SEGUN SOLICITUD 26001 REF: PAGO DE DIVISAS A ROYAL FBO SERVICE SA POR SERVICIOS DE HANDLING PARA SOBREVUELO DE LA AERONAVE CON MATRICULA FAB 001. LIB. 00099021001 TGN-RECURSOS ORDINARIOS (3987)</t>
  </si>
  <si>
    <t>TRANSFERENCIA DE FONDOS AL EXTERIOR A SOLICITUD DE MINISTERIO DE LA PRESIDENCIA SEGUN SOLICITUD 26000 REF: PAGO DE DIVISAS A ROYAL FBO SERVICE SA POR LOS SERVICIOS DE REABASTECIMIENTO DE COMBUSTIBLE, CATERING Y SERVICIO DE HANDLING. LIB. 00099021001 TGN-RECURSOS ORDINARIOS (3987)</t>
  </si>
  <si>
    <t>TRANSFERENCIA DE FONDOS AL EXTERIOR A SOLICITUD DE MINISTERIO DE LA PRESIDENCIA SEGUN SOLICITUD 25999 REF: PAGO DE DIVISAS A ROYAL FBO SERVICE SA POR LOS SERVICIOS DE REABASTECIMIENTO DE COMBUSTIBLE, CATERING Y SERVICIO DE HANDLING. LIB. 00099021001 TGN-RECURSOS ORDINARIOS (3987)</t>
  </si>
  <si>
    <t>NUMERO DE LIBRETA CUT: LIBRETA NÂ° 00099021001 OPERACIÓN E75 TRANSFERENCIA DE LA CUENTA FISCAL BUN A LA CUT EN MN TRANSFERENCIA DE FONDOS A SOLICITUD DE: GOB. AUTONOMO MCPAL. DE AYO AYO CITE: GAMAA/MAE/EXT.NÂ°03/2026 CUENTA CUT 3987 LIBRETA NÂ° 00099021001 TGN - RECURSOS ORDINARIOS</t>
  </si>
  <si>
    <t>A:00862012001 GAM DE INDEPENDENCIA, TRANSFERENCIA DE RECUPERACIONES SEGUN NOTA GEF-LCR-DYF-0049-NOT/26 POR CONCEPTO DE REMUNERACIÓN DE ADMINISTRACION DE FIDEICOMISO QUE CORRESPONDEN AL FNDR DE ACUERDO A CONTRATO DE FIDEICOMISO “CONTRAPARTES LOCALES”</t>
  </si>
  <si>
    <t>A:00862012001 GAM DE RIBERALTA, TRANSFERENCIA DE RECUPERACIONES SEGUN NOTA GEF-LCR-DYF-0049-NOT/26 POR CONCEPTO DE REMUNERACIÓN DE ADMINISTRACION DE FIDEICOMISO QUE CORRESPONDEN AL FNDR DE ACUERDO A CONTRATO DE FIDEICOMISO “CONTRAPARTES LOCALES”</t>
  </si>
  <si>
    <t>A:00862012001 GAM DE SAN LORENZO, TRANSFERENCIA DE RECUPERACIONES SEGUN NOTA GEF-LCR-DYF-0049-NOT/26 POR CONCEPTO DE REMUNERACIÓN DE ADMINISTRACION DE FIDEICOMISO QUE CORRESPONDEN AL FNDR DE ACUERDO A CONTRATO DE FIDEICOMISO “CONTRAPARTES LOCALES”</t>
  </si>
  <si>
    <t>A:00862012001 GAM DE SAN ANTONIO DE ESMORUCO, TRANSFERENCIA DE RECUPERACIONES SEGUN NOTA GEF-LCR-DYF-0049-NOT/26 POR CONCEPTO DE REMUNERACIÓN DE ADMINISTRACION DE FIDEICOMISO QUE CORRESPONDEN AL FNDR DE ACUERDO A CONTRATO DE FIDEICOMISO “CONTRAPARTES LOCALES”</t>
  </si>
  <si>
    <t>A:00862012001 GAM DE VILLA ALCALA, TRANSFERENCIA DE RECUPERACIONES SEGUN NOTA GEF-LCR-DYF-0049-NOT/26 POR CONCEPTO DE REMUNERACIÓN DE ADMINISTRACION DE FIDEICOMISO QUE CORRESPONDEN AL FNDR DE ACUERDO A CONTRATO DE FIDEICOMISO “CONTRAPARTES LOCALES”</t>
  </si>
  <si>
    <t>A:00862012001 GAM DE PRESTO, TRANSFERENCIA DE RECUPERACIONES SEGUN NOTA GEF-LCR-DYF-0049-NOT/26 POR CONCEPTO DE REMUNERACIÓN DE ADMINISTRACION DE FIDEICOMISO QUE CORRESPONDEN AL FNDR DE ACUERDO A CONTRATO DE FIDEICOMISO “CONTRAPARTES LOCALES”</t>
  </si>
  <si>
    <t>A:00862012001 GAM DE YAMPARAEZ, TRANSFERENCIA DE RECUPERACIONES SEGUN NOTA GEF-LCR-DYF-0049-NOT/26 POR CONCEPTO DE REMUNERACIÓN DE ADMINISTRACION DE FIDEICOMISO QUE CORRESPONDEN AL FNDR DE ACUERDO A CONTRATO DE FIDEICOMISO “CONTRAPARTES LOCALES”</t>
  </si>
  <si>
    <t>A:00862012001 GAM DE VILLA AZURDUY, TRANSFERENCIA DE RECUPERACIONES SEGUN NOTA GEF-LCR-DYF-0049-NOT/26 POR CONCEPTO DE REMUNERACIÓN DE ADMINISTRACION DE FIDEICOMISO QUE CORRESPONDEN AL FNDR DE ACUERDO A CONTRATO DE FIDEICOMISO “CONTRAPARTES LOCALES”</t>
  </si>
  <si>
    <t>A:00862012001 GAM DE VILLA MOJOCOYA, TRANSFERENCIA DE RECUPERACIONES SEGUN NOTA GEF-LCR-DYF-0049-NOT/26 POR CONCEPTO DE REMUNERACIÓN DE ADMINISTRACION DE FIDEICOMISO QUE CORRESPONDEN AL FNDR DE ACUERDO A CONTRATO DE FIDEICOMISO “CONTRAPARTES LOCALES”</t>
  </si>
  <si>
    <t>PAGO A BID PRÉSTAMO 1098-SF-BO VCTO. 25-01-2026 POR CUENTA DE TGN , NTI. 20971 VALOR 26-01-2026 CAPITAL USD 123.951,36 INTERESES USD 41.240,15 CTA. 3987 CUENTA UNICA DEL TESORO LIB. 00099021001 REF.: COMISIONES BANCARIAS</t>
  </si>
  <si>
    <t>COBRO COSTOS DE PAPELERIA SEGUN TRANSFERENCIA DEL EXTERIOR POR ORDEN DE YPFB ENERGIA DO BRASIL LTDA. (BR RIO DE JANEIRO) REF.: CRED INV EXB-EDB-11/25, EXB-EDBC-12/25, INV EXB-EDBT-12/25 FECHA VALOR 22/01/2026. LIB. 00513012015 YPFB-HEROES DEL CHACO-BS</t>
  </si>
  <si>
    <t>'COBRO DE'||ÚTILES DE ESCRITORIO POR EL COMPROBANTE NRO. 1147268 DE LA FECHA, EN ATENCIÓN A NOTA YPFB/GAFC-098/DFC/URTE-012/2026 DE FECHA 13/01/2026 (HRE-TGL-2026-910) ENVIADO POR YACIMIENTOS PETROLÍFEROS FISCALES BOLIVIANOS. (SECTOR PÚBLICO). DÉBITO DE LA LIBRETA 00513022001 YPFB-&amp;quot;OPERACIONES&amp;quot; COBRO DE ÚTILES DE ESCRITORIO.</t>
  </si>
  <si>
    <t>De: 00513012004 Transferencia de la CUT libreta 00513012004 YPFB UNCOMERCIAL a favor de la cuenta 10000059607918 YPFB Transferencias al Exterior, en el marco de R.M. 026 del 27/1/2025 y del Decreto Supremo 4773. Según nota TOBE 034 2026.</t>
  </si>
  <si>
    <t>De: 00513012004 Transferencia de la CUT libreta 00513012004 YPFB UNCOMERCIAL a favor de la cuenta 10000059607918 YPFB Transferencias al Exterior, en el marco de R.M. 026 del 27/1/2025 y del Decreto Supremo 4773. Según nota TOBE 035 2026.</t>
  </si>
  <si>
    <t>De: 00513012004 Transferencia de la CUT libreta 00513012004 YPFB UNCOMERCIAL a favor de la cuenta 10000059607918 YPFB Transferencias al Exterior, en el marco de R.M. 026 del 27/1/2025 y del Decreto Supremo 4773. Según nota TOBE 037 2026.</t>
  </si>
  <si>
    <t>De: 00513012004 Transferencia de la CUT libreta 00513012004 YPFB UNCOMERCIAL a favor de la cuenta 10000059607918 YPFB Transferencias al Exterior, en el marco de R.M. 026 del 27/1/2025 y del Decreto Supremo 4773. Según nota TOBE 038 2026.</t>
  </si>
  <si>
    <t>De: 00513012004 Transferencia de la CUT libreta 00513012004 YPFB UNCOMERCIAL a favor de la cuenta 10000059607918 YPFB Transferencias al Exterior, en el marco de R.M. 026 del 27/1/2025 y del Decreto Supremo 4773. Según nota TOBE 036 2026.</t>
  </si>
  <si>
    <t>||TRANSFERENCIA DE FONDOS S/G MENSAJE SWIFT NRO.817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</si>
  <si>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MENSAJES SWIFT NRO. 857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</si>
  <si>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MENSAJES SWIFT´S NRO. 862 Y 813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</si>
  <si>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 SWIFT NRO. 858, CORRE ELECTRONICO DE LA FECHA Y NOTA CITE CAR/DGE-DNAF/N°0017/2026 DE F.19.01.2026. (HRE-TGL-1109) ENVIADA POR LA NAVEGACION AEREA Y AEROPUERTOS BOLIVIANOS (SECTOR PUBLICO) DEBITO DE LA LIB. 00389012001 NAABOL- ADMINISTRACIÓN , REPOSICIÓN DE ÚTILES DE ESCRITORIO</t>
  </si>
  <si>
    <t>||TRANSFERENCIA DE FONDOS S/G MENSAJE SWIFT NRO. 819, CORREO ELECTRONICO DE LA FECHA Y NOTA CITE DGAC/DAF/FIN/NE-0011/26 DE F.16.01.2026 (HRE-TGL-1080) DE LA DIRECCION GENERAL DE AERONAUTICA CIVIL (SECTOR PÚBLICO). DEBITO DE LA LIBRETA 00117012001 DGAC, REPOSICIÓN DE ÚTILES DE ESCRITORIO.</t>
  </si>
  <si>
    <t>||TRANSFERENCIA DE FONDOS S/G MENSAJES SWIFT NRO.808 Y 806 DE LA FECHA, CORREO ELECTRONICO DE LA FECHA Y NOTA CITE CAR/DGE-DNAF/N°0017/2026 DE FECHA.19.01.2026. (HRE-TGL-1109) ENVIADA POR LA NAVEGACION AEREA Y AEROPUERTOS BOLIVIANOS (SECTOR PÚBLICO). DEBITO DE LA LIB. 00389012001 NAABOL- ADMINISTRACIÓN, REPOSICIÓN DE ÚTILES DE ESCRITORIO</t>
  </si>
  <si>
    <t>||TRANSFERENCIA DE FONDOS S/G MENSAJE SWIFT NRO. 859 EN ATENCIÓN A CORREO ELECTRÓNICO DE NAABOL Y CITE: CAR/DGE-DNAF N°0017/2026 DE FECHA 19/01/2026 (HRE-TGL-1109) ENVIADA POR NAVEGACIÓN AÉREA Y AEROPUERTOS BOLIVIANOS (SECTOR PÚBLICO). DEBITO DE LA LIBRETA 00389012001 NAABOL-ADMINISTRACIÓN CENTRAL, COBRO DE ÚTILES DE ESCRITORIO.</t>
  </si>
  <si>
    <t>'COBRO DE'||ÚTILES DE ESCRITORIO POR EL COMPROBANTE NRO. 1147308 DE LA FECHA, S/G. EN ATENCIÓN A NOTA YPFB/GAFC-098/DFC/URTE-012/2026 DE FECHA 13/01/2026 (HRE-TGL-2026-910) ENVIADO POR YACIMIENTOS PETROLÍFEROS FISCALES BOLIVIANOS. (SECTOR PÚBLICO). DÉBITO DE LA LIBRETA 00513022001 YPFB-&amp;quot;OPERACIONES&amp;quot; COBRO DE ÚTILES DE ESCRITORIO.</t>
  </si>
  <si>
    <t>||TRANSFERENCIA DE FONDOS S/G MENSAJE SWIFT NRO.853, EN ATENCION A CORREO ELECTRONICO Y NOTA: DGAC/DAF/FIN/NE-0011/26 DE FECHA 16 DE ENERO DE 2026 (HRE-TGL-2026-1080) ENVIADO POR LA DIRECCIÓN GENERAL DE AERONÁUTICA CIVIL (SECTOR PÚBLICO). DEBITO DE LA LIBRETA 00117012001 DGAC, REPOSICIÓN DE ÚTILES DE ESCRITORIO.</t>
  </si>
  <si>
    <t>||TRANSFERENCIA DE FONDOS S/G MENSAJE SWIFT NRO.825 EN ATENCION A CORREO ELECTRONICO Y NOTA: DGAC/DAF/FIN/NE-0011/26 DE FECHA 16 DE ENERO DE 2026 (HRE-TGL-2026-1080) ENVIADO POR LA DIRECCIÓN GENERAL DE AERONÁUTICA CIVIL (SECTOR PÚBLICO). DEBITO DE LA LIBRETA 00117012001 DGAC, REPOSICIÓN DE ÚTILES DE ESCRITORIO.</t>
  </si>
  <si>
    <t>||TRANSFERENCIA DE FONDOS S/G MENSAJE SWIFT NRO.843, EN ATENCION A CORREO ELECTRONICO Y NOTA CITE: CAR/DGE-DNAF N°0017/2026 DE FECHA 19/1/2026 (HRE-TGL-1109) ENVIADA POR NAVEGACIÓN AÉREA Y AEROPUERTOS BOLIVIANOS (SECTOR PÚBLICO). DEBITO DE LA LIBRETA 00389012001 NAABOL-ADMINISTRACIÓN CENTRAL, COBRO DE ÚTILES DE ESCRITORIO.</t>
  </si>
  <si>
    <t>||TRANSFERENCIA DE FONDOS S/G MENSAJE SWIFT NRO.852, EN ATENCION A CORREO ELECTRONICO Y NOTA CITE: CAR/DGE-DNAF N°0017/2026 DE FECHA 19/1/2026 (HRE-TGL-1109) ENVIADA POR NAVEGACIÓN AÉREA Y AEROPUERTOS BOLIVIANOS (SECTOR PÚBLICO). DEBITO DE LA LIBRETA 00389012001 NAABOL-ADMINISTRACIÓN CENTRAL, COBRO DE ÚTILES DE ESCRITORIO.</t>
  </si>
  <si>
    <t>||TRANSFERENCIA DE FONDOS S/G MENSAJES SWIFT NRO.913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</si>
  <si>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MENSAJES SWIFT´S NRO.841 Y 816 DE LA FECHA, CORREO ELECTRONICO DE LA FECHA Y NOTA CITE CAR/DGE-DNAF/N°0017/2026 DE FECHA.19.01.2026. (HRE-TGL-1109) ENVIADA POR LA NAVEGACION AEREA Y AEROPUERTOS BOLIVIANOS (SECTOR PÚBLICO). DEBITO DE LA LIB. 00389012001 NAABOL- ADMINISTRACIÓN, REPOSICIÓN DE ÚTILES DE ESCRITORIO</t>
  </si>
  <si>
    <t>||REGULARIZACIÓN DE NUESTRA OPERACIÓN N°1147300 DE LA FECHA, EN ATENCION A CORREO ELECTRONICO Y NOTA DGAC/DAF/FIN/NE-0011/26 (HRE-TGL-2026-1080) ENVIADO POR LA DIRECCION GENERAL DE AERONAUTICA CIVIL (SECTOR PÚBLICO). DEBITO DE LA LIBRETA 00117012001 DGAC, REPOSICIÓN DE ÚTILES DE ESCRITORIO.</t>
  </si>
  <si>
    <t>||REGULARIZACION DE NUESTRA OPERACIÓN NRO.1147300 DE LA FECHA, EN ATENCION A CORREO ELECTRONICO Y NOTA CITE: CAR/DGE-DNAF N°0017/2026 DE FECHA 19/1/2026 (HRE-TGL-1109) ENVIADA POR NAVEGACIÓN AÉREA Y AEROPUERTOS BOLIVIANOS (SECTOR PÚBLICO). DEBITO DE LA LIBRETA 00389012001 NAABOL-ADMINISTRACION, COBRO DE ÚTILES DE ESCRITORIO.</t>
  </si>
  <si>
    <t>||TRANSFERENCIA DE FONDOS S/G MENSAJE SWIFT NRO. 822, CORREO ELECTRONICO DE LA FECHA Y NOTA CITE CAR/DGE-DNAF/N°0017/2026 DE F.19.01.2026. (HRE-TGL-1109) ENVIADA POR LA NAVEGACION AEREA Y AEROPUERTOS BOLIVIANOS (SECTOR PUBLICO) DEBITO DE LA LIB. 00389012001 NAABOL- ADMINISTRACIÓN , REPOSICIÓN DE ÚTILES DE ESCRITORIO</t>
  </si>
  <si>
    <t>00221022001 DEPOSITO DE EFECTIVO, DEPOSITANTE: ECOMINES COMPANY, CONCEPTO: FUERA DE PLAZO 15 DIAS INCREMENTO 10% / DIA, CUENTA DE DEPOSITO: CUENTA UNICA DEL TESORO</t>
  </si>
  <si>
    <t>00221022001 DEPOSITO DE EFECTIVO, DEPOSITANTE: ECOMINES COMPANY, CONCEPTO: FUERA DE PLAZO 1 ERA QUINCENA DICIEMBRE 2025, CUENTA DE DEPOSITO: CUENTA UNICA DEL TESORO</t>
  </si>
  <si>
    <t>00046171101 DEPOSITO DE EFECTIVO, DEPOSITANTE: MARCELO CHOQUETARQUI QUISPE, CONCEPTO: SANCION, CUENTA DE DEPOSITO: CUENTA UNICA DEL TESORO</t>
  </si>
  <si>
    <t>00099021001 DEPOSITO DE EFECTIVO, DEPOSITANTE: MARIA SOLEDAD CHINO MAMANI CI 6785524 LP, CONCEPTO: DEVOLUCION CONTRATO DGSU-016/2018 DE LA EX - BECARIA MARIA SOLEDAD CHINO MAMANI, CUENTA DE DEPOSITO: CUENTA UNICA DEL TESORO</t>
  </si>
  <si>
    <t>00383012001 DEPOSITO DE EFECTIVO, DEPOSITANTE: RIVECO CONSTRUCCIONES SRL, CONCEPTO: SERVICIOS OCTUBRE, CUENTA DE DEPOSITO: CUENTA UNICA DEL TESORO</t>
  </si>
  <si>
    <t>00099021001 DEPOSITO DE EFECTIVO, DEPOSITANTE: JORGE DANIEL GROCK PEREIRA, CONCEPTO: DEVOLUCION BECA DE ESTUDIO DE JORGE DANIEL GROCK PEREIRA - CONTRATO DGSU - 036/2015, CUENTA DE DEPOSITO: CUENTA UNICA DEL TESORO</t>
  </si>
  <si>
    <t>00015011108 DEPOSITO DE EFECTIVO, DEPOSITANTE: RODRIGO CORZO GARCIA, CONCEPTO: DEVOLUCION DE EXAMEN PREOCUPACIONAL, CUENTA DE DEPOSITO: CUENTA UNICA DEL TESORO</t>
  </si>
  <si>
    <t>00221022001 DEPOSITO DE EFECTIVO, DEPOSITANTE: EMPRESA MINERA SAN FRANCISCO SRL, CONCEPTO: OPERACIONES FUERA DE PLAZO 1ERA DIC 25, CUENTA DE DEPOSITO: CUENTA UNICA DEL TESORO</t>
  </si>
  <si>
    <t>00221022001 DEPOSITO DE EFECTIVO, DEPOSITANTE: EMPRESA MINDEPO SRL, CONCEPTO: OPERACIONES FUERA DE PLAZO, CUENTA DE DEPOSITO: CUENTA UNICA DEL TESORO</t>
  </si>
  <si>
    <t>00133012001 DEPOSITO DE EFECTIVO, DEPOSITANTE: AMILCAR VALENCIA CABALLERO, CONCEPTO: SALDO PREMIO MENOR SORTEO HOMBRE VALIENTE Y PROTECTOR-SUCRE, CUENTA DE DEPOSITO: CUENTA UNICA DEL TESORO</t>
  </si>
  <si>
    <t>00133012001 DEPOSITO DE EFECTIVO, DEPOSITANTE: AMILCAR VALENCIA CABALLERO, CONCEPTO: SALDO PREMIO MENOR SORTEO HOMBRE VALIENTE Y PROTECTOR-BENI, CUENTA DE DEPOSITO: CUENTA UNICA DEL TESORO</t>
  </si>
  <si>
    <t>00133012001 DEPOSITO DE EFECTIVO, DEPOSITANTE: AMILCAR VALENCIA CABALLERO, CONCEPTO: SALDO PREMIO MENOR SORTEO HOMBRE VALIENTE Y PROTECTOR-ORURO, CUENTA DE DEPOSITO: CUENTA UNICA DEL TESORO</t>
  </si>
  <si>
    <t>00133012001 DEPOSITO DE EFECTIVO, DEPOSITANTE: AMILCAR VALENCIA CABALLERO, CONCEPTO: SALDO PREMIO MENOR SORTEO HOMBRE VALIENTE Y PROTECTOR-YACUIBA, CUENTA DE DEPOSITO: CUENTA UNICA DEL TESORO</t>
  </si>
  <si>
    <t>00133012001 DEPOSITO DE EFECTIVO, DEPOSITANTE: AMILCAR VALENCIA CABALLERO, CONCEPTO: SALDO PREMIO MENOR SORTEO HOMBRE VALIENTE Y PROTECTOR-SANTA CRUZ, CUENTA DE DEPOSITO: CUENTA UNICA DEL TESORO</t>
  </si>
  <si>
    <t>00133012001 DEPOSITO DE EFECTIVO, DEPOSITANTE: AMILCAR VALENCIA CABALLERO, CONCEPTO: SALDO PREMIO MENOR SORTEO HOMBRE VALIENTE Y PROTECTOR-TARIJA, CUENTA DE DEPOSITO: CUENTA UNICA DEL TESORO</t>
  </si>
  <si>
    <t>00206012001 DEPOSITO DE EFECTIVO, DEPOSITANTE: INSTITUTO NACIONAL DE ESTADISTICA - INE, CONCEPTO: DEPÓSITO POR VENTA DE LA OFICINA CENTRAL LA PAZ DE FECHA 27/01/26, CUENTA DE DEPOSITO: CUENTA UNICA DEL TESORO</t>
  </si>
  <si>
    <t>00133012001 DEPOSITO DE EFECTIVO, DEPOSITANTE: AMILCAR VALENCIA CABALLERO, CONCEPTO: SALDO PREMIO MENOR SORTEO HOMBRE VALIENTE Y PROTECTOR-COCHABAMBA, CUENTA DE DEPOSITO: CUENTA UNICA DEL TESORO</t>
  </si>
  <si>
    <t>00133012001 DEPOSITO DE EFECTIVO, DEPOSITANTE: AMILCAR VALENCIA CABALLERO, CONCEPTO: SALDO PREMIO MENOR SORTEO HOMBRE VALIENTE Y PROTECTOR-POTOSI, CUENTA DE DEPOSITO: CUENTA UNICA DEL TESORO</t>
  </si>
  <si>
    <t>00292012001 DEPOSITO DE EFECTIVO, DEPOSITANTE: CHRISTIAN OMAR MANCILLA SANTANDER, CONCEPTO: REPOSICION DE CREDENCIAL, CUENTA DE DEPOSITO: CUENTA UNICA DEL TESORO</t>
  </si>
  <si>
    <t>00132032001 DEPOSITO DE EFECTIVO, DEPOSITANTE: EDDY SIMON MAMANI RIVAS, CONCEPTO: DEVOLUCION POR DESCUENTO DE SUELDO MES DE DICIEMBRE 2025, CUENTA DE DEPOSITO: CUENTA UNICA DEL TESORO</t>
  </si>
  <si>
    <t>00132032001 DEPOSITO DE EFECTIVO, DEPOSITANTE: RONALD ARROJAS ROSALES, CONCEPTO: DEVOLUCION POR DESCUENTO DE SUELDO MES DE DICIEMBRE 2025, CUENTA DE DEPOSITO: CUENTA UNICA DEL TESORO</t>
  </si>
  <si>
    <t>00132032001 DEPOSITO DE EFECTIVO, DEPOSITANTE: JOSE ALVAREZ COPACALLE, CONCEPTO: DEVOLUCION POR DESCUENTO DE SUELDO MES DE DICIEMBRE 2025, CUENTA DE DEPOSITO: CUENTA UNICA DEL TESORO</t>
  </si>
  <si>
    <t>00132032001 DEPOSITO DE EFECTIVO, DEPOSITANTE: VICTOR HUGO NICOLAS CRUZ, CONCEPTO: DEVOLUCION POR DESCUENTO DE SUELDO MES DE DICIEMBRE 2025, CUENTA DE DEPOSITO: CUENTA UNICA DEL TESORO</t>
  </si>
  <si>
    <t>00132032001 DEPOSITO DE EFECTIVO, DEPOSITANTE: GILMAR BARRIENTOS RODRIGUEZ, CONCEPTO: DEVOLUCION POR DESCUENTO DE SUELDO MES DE DICIEMBRE 2025, CUENTA DE DEPOSITO: CUENTA UNICA DEL TESORO</t>
  </si>
  <si>
    <t>00047377001 DEP.DE CHEQ.AJENOS,RET.DE CAM.,CONCEPTO: DEVOLUCION,DEP.: COMUNIDAD TARAYA , PROCEDENCIA: BANCO UNION S.A., CHEQUE: 7, FECHA DE EMISION:31/12/2025</t>
  </si>
  <si>
    <t>00047377001 DEP.DE CHEQ.AJENOS,RET.DE CAM.,CONCEPTO: DEVOLUCION,DEP.: COMUNIDAD ABRA DE LA CRUZ , PROCEDENCIA: BANCO UNION S.A., CHEQUE: 9, FECHA DE EMISION:31/12/2025</t>
  </si>
  <si>
    <t>00047377001 DEP.DE CHEQ.AJENOS,RET.DE CAM.,CONCEPTO: DEVOLUCION,DEP.: COMUNIDAD TAKO TAKO BAJO , PROCEDENCIA: BANCO UNION S.A., CHEQUE: 14, FECHA DE EMISION:21/01/2026</t>
  </si>
  <si>
    <t>00221022001 DEP.DE CHEQ.AJENOS,RET.DE CAM.,CONCEPTO: DEPÓSITO,DEP.: JOSE MIGUEL FLORES ESPADA , PROCEDENCIA: BANCO UNION S.A., CHEQUE: 227863, FECHA DE EMISION:27/01/2026</t>
  </si>
  <si>
    <t>00221022001 DEP.DE CHEQ.AJENOS,RET.DE CAM.,CONCEPTO: DEPÓSITO,DEP.: JOSE MIGUEL FLORES ESPADA , PROCEDENCIA: BANCO UNION S.A., CHEQUE: 227864, FECHA DE EMISION:27/01/2026</t>
  </si>
  <si>
    <t>00221022001 DEP.DE CHEQ.AJENOS,RET.DE CAM.,CONCEPTO: DEPÓSITO,DEP.: WILSON ARGELBOL CHAMBI GARCIA , PROCEDENCIA: BANCO UNION S.A., CHEQUE: 227862, FECHA DE EMISION:27/01/2026</t>
  </si>
  <si>
    <t>NUMERO DE LIBRETA CUT: LIBRETA NÂ° 00099021001 OPERACIÓN E75 TRANSFERENCIA DE LA CUENTA FISCAL BUN A LA CUT EN MN TRANSFERENCIA DE FONDOS A SOLICITUD DE: GOBIERNO AUTONOMO MUNICIPAL DE MAIRANA CITE: GAMM DAF NÂ° 059/2026 CUENTA CUT 3987 LIBRETA NÂ° 00099021001 TGN-RECURSOS ORDINARIOS</t>
  </si>
  <si>
    <t>NUMERO DE LIBRETA CUT: NÂ° LIB. 0099021001 OPERACIÓN E18 TRANSFERENCIA DEL SISTEMA FINANCIERO POR CUENTA DE TERCEROS A LA CUT A SOL INVAP SAU SUCURSAL BOLIVIA</t>
  </si>
  <si>
    <t>||TRANSFERENCIA DE FONDOS S/G MENSAJES SWIFTS NROS. 977 Y 944, EN ATENCIÓN A NOTA: DGAC/DAF/FIN/NE-0011/26 DE FECHA 16/01/2026 (HRE-TGL-1080), ENVIADO POR LA DIRECCIÓN GENERAL DE AERONÁUTICA CIVIL (SECTOR PÚBLICO). DEBITO DE LA LIBRETA 00117012001 DGAC, REPOSICIÓN ÚTILES DE ESCRITORIO.</t>
  </si>
  <si>
    <t>PAGO A CAF PRÉSTAMO CFA005544 VCTO. 27-01-2026 POR CUENTA DE TGN , NTI. 20977 VALOR 27-01-2026 CAPITAL USD 9.318,46 INTERESES USD 1.236,39 CTA. 3987 CUENTA UNICA DEL TESORO LIB. 00099021001 REF.: COMISIONES BANCARIAS</t>
  </si>
  <si>
    <t>||TRANSF.RECURSOS FUNDACION CULTURAL DEL BCB P/PAGO CERTIF.DE AVANCE DE OBRA Y SUPERVISION N°26 (CAO N°26 Y CAS N°26) PROY.CONST.EDIF. ARCHIVO Y BIBLIOTECA NACIONALES DE BOLIVIA-ABNB-SUCRE,S/G FC-BCB.PDCIA.N°1237/2025,INF.BCB-GADM-SCONT-DAF-INF-2026-7,AUTORIZ.GADM.HR.BCB-HRE-TGL-2025-23457. TRANSF.LIBRETA N°00293054202-FC-BCB CONST.EDIF.ARCHIVO Y BIBLIOTECA NACIONALES DE BOLIVIA-ABNB-SUCRE</t>
  </si>
  <si>
    <t>||TRANSFERENCIA DE FONDOS S/G MENSAJE SWIFT NRO.969 Y 945, EN ATENCION A CORREO ELECTRONICO Y NOTA: DGAC/DAF/FIN/NE-0011/26 DE FECHA 16 DE ENERO DE 2026 (HRE-TGL-2026-1080) ENVIADO POR LA DIRECCIÓN GENERAL DE AERONÁUTICA CIVIL (SECTOR PÚBLICO). DEBITO DE LA LIBRETA 00117012001 DGAC, REPOSICIÓN DE ÚTILES DE ESCRITORIO.</t>
  </si>
  <si>
    <t>DEVOLUCIÓN DE SOLICITUD 058572-26024 DE YACIMIENTOS PETROLIFEROS FISCALES BOLIVIANOS REF.: VITOL ENERGIA AMERICAS SA 14TO POST PAGO SUM HIDR LIQ 2025 OP UPCA 32 HR ULOP 31279 2025 P 73, SEGÚN DISPOSICIÓN ADICIONAL TERCERA DE LA R.D. NO. 025/2023 LIB. 00513012004 LBP-YPFB-UNICOMERCIAL (4030005415/1-2188907)</t>
  </si>
  <si>
    <t>DEVOLUCION DE FONDOS DE SOLIC.058573-26023 DE 27/01/2026 DE YPFB REF.: VITOL ENERGIA AMERICAS SA 14TO POST PAGO SUM HIDR LIQ 2025 OP UPCA 32 HR ULOP 31279 2025 P 72, SEGUN DISPOSICION ADICIONAL TERCERA DE LA R.D. NO.025/2023. LIB. 00513012004 LBP-YPFB-UNICOMERCIAL (4030005415/1-2188907)</t>
  </si>
  <si>
    <t>De: 00513012004 Transferencia de la CUT libreta 00513012004 YPFB UNCOMERCIAL a favor de la cuenta 10000059607918 YPFB Transferencias al Exterior, en el marco de R.M. 026 del 27/1/2025 y del Decreto Supremo 4773. Según nota TOBE 040 2026.</t>
  </si>
  <si>
    <t>De: 00513012004 Transferencia de la CUT libreta 00513012004 YPFB UNCOMERCIAL a favor de la cuenta 10000059607918 YPFB Transferencias al Exterior, en el marco de R.M. 026 del 27/1/2025 y del Decreto Supremo 4773. Según nota TOBE 039 2026.</t>
  </si>
  <si>
    <t>||TRANSFERENCIA DE FONDOS S/G MENSAJES SWIFT´S NRO.968 Y 946 DE LA FECHA, CORREO ELECTRONICO DE LA FECHA Y NOTA CITE CAR/DGE-DNAF/N°0017/2026 DE FECHA.19.01.2026. (HRE-TGL-1109) ENVIADA POR LA NAVEGACION AEREA Y AEROPUERTOS BOLIVIANOS (SECTOR PÚBLICO). DEBITO DE LA LIB. 00389012001 NAABOL- ADMINISTRACIÓN, REPOSICIÓN DE ÚTILES DE ESCRITORIO</t>
  </si>
  <si>
    <t>'COBRO DE'||ÚTILES DE ESCRITORIO POR EL COMPROBANTE NRO. 1147399 DE LA FECHA, S/G. EN ATENCIÓN A NOTA YPFB/GAFC-098/DFC/URTE-012/2026 DE FECHA 13/01/2026 (HRE-TGL-2026-910) ENVIADO POR YACIMIENTOS PETROLÍFEROS FISCALES BOLIVIANOS. (SECTOR PÚBLICO). DÉBITO DE LA LIBRETA 00513022001 YPFB-&amp;quot;OPERACIONES&amp;quot; COBRO DE ÚTILES DE ESCRITORIO.</t>
  </si>
  <si>
    <t>||TRANSFERENCIA DE FONDOS S/G MENSAJES SWIFT NRO.991 DE LA FECHA, CORREO ELECTRONICO DE LA FECHA Y NOTA CITE CAR/DGE-DNAF/N°0017/2026 DE FECHA.19.01.2026. (HRE-TGL-1109) ENVIADA POR LA NAVEGACION AEREA Y AEROPUERTOS BOLIVIANOS (SECTOR PÚBLICO). DEBITO DE LA LIB. 00389012001 NAABOL- ADMINISTRACIÓN, REPOSICIÓN DE ÚTILES DE ESCRITORIO</t>
  </si>
  <si>
    <t>||TRANSFERENCIA DE FONDOS S/G MENSAJES SWIFT NRO. 990 DE LA FECHA CORREO ELECTRONICO DE LA FECHA Y EN ATENCION A NOTA CITE DGAC/DAF/FIN/NE-0011/26 DE FECHA 16.01.2026 (HRE-TGL-1080) ENVIADO POR LA DIRECCION GENERAL DE AERONAUTICA CIVIL (SECTOR PÚBLICO). DEBITO DE LA LIBRETA 00117012001 DGAC, REPOSICIÓN DE ÚTILES DE ESCRITORIO</t>
  </si>
  <si>
    <t>||TRANSFERENCIA DE FONDOS S/G MENSAJE SWIFT NRO. 995, CORREO ELECTRONICO DE LA FECHA Y NOTA CITE DGAC/DAF/FIN/NE-0011/26 DE F.16.01.2026 (HRE-TGL-1080) DE LA DIRECCION GENERAL DE AERONAUTICA CIVIL (SECTOR PÚBLICO). DEBITO DE LA LIBRETA 00117012001 DGAC, REPOSICIÓN DE ÚTILES DE ESCRITORIO.</t>
  </si>
  <si>
    <t>||TRANSFERENCIA DE FONDOS S/G MENSAJE SWIFT NRO. 994, CORREO ELECTRONICO DE LA FECHA Y NOTA CITE CAR/DGE-DNAF/N°0017/2026 DE F.19.01.2026. (HRE-TGL-1109) ENVIADA POR LA NAVEGACION AEREA Y AEROPUERTOS BOLIVIANOS (SECTOR PUBLICO) DEBITO DE LA LIB. 00389012001 NAABOL- ADMINISTRACIÓN , REPOSICIÓN DE ÚTILES DE ESCRITORIO</t>
  </si>
  <si>
    <t>A:00862012001 GAD DE PANDO, TRANSFERENCIA DE RECUPERACIONES SEGUN NOTA GEF-LCR-DYF-0049-NOT/26 POR CONCEPTO DE PAGO DE CAPITAL E INTERESES DE ACUERDO A CONTRATO DE FIDEICOMISO &amp;quot;CONTRAPARTES LOCALES” FIRMADO ENTRE EL MPD Y EL FNDR Y CONTRATO DE PRESTAMO</t>
  </si>
  <si>
    <t>A:00862012001 GAD DE COCHABAMBA, TRANSFERENCIA DE RECUPERACIONES SEGUN NOTA GEF-LCR-DYF-0049-NOT/26 POR CONCEPTO DE REMUNERACIÓN DE ADMINISTRACION DE FIDEICOMISO QUE CORRESPONDEN AL FNDR DE ACUERDO A CONTRATO DE FIDEICOMISO “CONTRAPARTES LOCALES”</t>
  </si>
  <si>
    <t>A:00862012001 GAM DE BUENA VISTA, TRANSFERENCIA DE RECUPERACIONES SEGUN NOTA GEF-LCR-DYF-0049-NOT/26 POR CONCEPTO DE REMUNERACIÓN DE ADMINISTRACION DE FIDEICOMISO QUE CORRESPONDEN AL FNDR DE ACUERDO A CONTRATO DE FIDEICOMISO “CONTRAPARTES LOCALES”</t>
  </si>
  <si>
    <t>A:00862012001 GAM DE CAMATAQUI (VILLA ABECIA), TRANSFERENCIA DE RECUPERACIONES SEGUN NOTA GEF-LCR-DYF-0049-NOT/26 POR CONCEPTO DE REMUNERACIÓN DE ADMINISTRACION DE FIDEICOMISO QUE CORRESPONDEN AL FNDR DE ACUERDO A CONTRATO DE FIDEICOMISO “CONTRAPARTES LOCALES”</t>
  </si>
  <si>
    <t>A:00862012001 GAM DE BELLA FLOR, TRANSFERENCIA DE RECUPERACIONES SEGUN NOTA GEF-LCR-DYF-0049-NOT/26 POR CONCEPTO DE REMUNERACIÓN DE ADMINISTRACION DE FIDEICOMISO QUE CORRESPONDEN AL FNDR DE ACUERDO A CONTRATO DE FIDEICOMISO “CONTRAPARTES LOCALES”</t>
  </si>
  <si>
    <t>A:00862012001 GAM DE COCAPATA, TRANSFERENCIA DE RECUPERACIONES SEGUN NOTA GEF-LCR-DYF-0049-NOT/26 POR CONCEPTO DE REMUNERACIÓN DE ADMINISTRACION DE FIDEICOMISO QUE CORRESPONDEN AL FNDR DE ACUERDO A CONTRATO DE FIDEICOMISO “CONTRAPARTES LOCALES”</t>
  </si>
  <si>
    <t>A:00862012001 GAM DE EXALTACION, TRANSFERENCIA DE RECUPERACIONES SEGUN NOTA GEF-LCR-DYF-0049-NOT/26 POR CONCEPTO DE REMUNERACIÓN DE ADMINISTRACION DE FIDEICOMISO QUE CORRESPONDEN AL FNDR DE ACUERDO A CONTRATO DE FIDEICOMISO “CONTRAPARTES LOCALES”</t>
  </si>
  <si>
    <t>A:00862012001 GAM DE QUIRUSILLAS, TRANSFERENCIA DE RECUPERACIONES SEGUN NOTA GEF-LCR-DYF-0049-NOT/26 POR CONCEPTO DE REMUNERACIÓN DE ADMINISTRACION DE FIDEICOMISO QUE CORRESPONDEN AL FNDR DE ACUERDO A CONTRATO DE FIDEICOMISO “CONTRAPARTES LOCALES”</t>
  </si>
  <si>
    <t>A:00862012001 GAM DE INCAHUASI, TRANSFERENCIA DE RECUPERACIONES SEGUN NOTA GEF-LCR-DYF-0049-NOT/26 POR CONCEPTO DE REMUNERACIÓN DE ADMINISTRACION DE FIDEICOMISO QUE CORRESPONDEN AL FNDR DE ACUERDO A CONTRATO DE FIDEICOMISO “CONTRAPARTES LOCALES”</t>
  </si>
  <si>
    <t>A:00862012001 GAM DE POJO, TRANSFERENCIA DE RECUPERACIONES SEGUN NOTA GEF-LCR-DYF-0049-NOT/26 POR CONCEPTO DE REMUNERACIÓN DE ADMINISTRACION DE FIDEICOMISO QUE CORRESPONDEN AL FNDR DE ACUERDO A CONTRATO DE FIDEICOMISO “CONTRAPARTES LOCALES”</t>
  </si>
  <si>
    <t>A:00862012001 GAM DE TARIJA, TRANSFERENCIA DE RECUPERACIONES SEGUN NOTA GEF-LCR-DYF-0049-NOT/26 POR CONCEPTO DE REMUNERACIÓN DE ADMINISTRACION DE FIDEICOMISO QUE CORRESPONDEN AL FNDR DE ACUERDO A CONTRATO DE FIDEICOMISO “CONTRAPARTES LOCALES”</t>
  </si>
  <si>
    <t>A:00862012001 GAM DE TAPACARI, TRANSFERENCIA DE RECUPERACIONES SEGUN NOTA GEF-LCR-DYF-0049-NOT/26 POR CONCEPTO DE REMUNERACIÓN DE ADMINISTRACION DE FIDEICOMISO QUE CORRESPONDEN AL FNDR DE ACUERDO A CONTRATO DE FIDEICOMISO “CONTRAPARTES LOCALES”</t>
  </si>
  <si>
    <t>A:00862012001 GAM DE HUMALA, TRANSFERENCIA DE RECUPERACIONES SEGUN NOTA GEF-LCR-DYF-0049-NOT/26 POR CONCEPTO DE REMUNERACIÓN DE ADMINISTRACION DE FIDEICOMISO QUE CORRESPONDEN AL FNDR DE ACUERDO A CONTRATO DE FIDEICOMISO “CONTRAPARTES LOCALES”</t>
  </si>
  <si>
    <t>00046171101 DEPOSITO DE EFECTIVO, DEPOSITANTE: CCHOWNG SRL, CONCEPTO: SANCION PECUNIARIA, CUENTA DE DEPOSITO: CUENTA UNICA DEL TESORO</t>
  </si>
  <si>
    <t>00522012001 DEPOSITO DE EFECTIVO, DEPOSITANTE: MACARIO POMA HUARACHI, CONCEPTO: ALQUILER PREDIOS LA PAZ DE LOS MESES DE MARZO Y ABRIL DEL 2025 SG COMPROMISO DE PAGO 2025, CUENTA DE DEPOSITO: CUENTA UNICA DEL TESORO</t>
  </si>
  <si>
    <t>00522012001 DEPOSITO DE EFECTIVO, DEPOSITANTE: FILOMENA QUENALLATA COYAURI, CONCEPTO: ALQUILER PREDIOS LA PAZ DE LOS MESES DE JULIO Y AGOSTO DEL 2025 SG CONTRATO N°14/2024, CUENTA DE DEPOSITO: CUENTA UNICA DEL TESORO</t>
  </si>
  <si>
    <t>00522012001 DEPOSITO DE EFECTIVO, DEPOSITANTE: FILOMENA QUENALLATA COYAURI, CONCEPTO: ALQUILER PREDIOS LA PAZ DE LOS MESES DE JULIO Y AGOSTO DEL 2025 SG CONTRATO N°15/2024, CUENTA DE DEPOSITO: CUENTA UNICA DEL TESORO</t>
  </si>
  <si>
    <t>00522012001 DEPOSITO DE EFECTIVO, DEPOSITANTE: CONSUELO MARISOL LOPEZ CEREZO, CONCEPTO: ALQUILER DE PREDIOS ENFE SANTA CRUZ DEL MES DE ENERO DEL 2026, CUENTA DE DEPOSITO: CUENTA UNICA DEL TESORO</t>
  </si>
  <si>
    <t>00522012001 DEPOSITO DE EFECTIVO, DEPOSITANTE: UNIDAD DE FINANZAS Y CONTABILIDAD ENFE, CONCEPTO: DEV DEL MANTENIMIENTO DE VALOR E INTERESES DEL PAGO DEL IMPUESTOS A LAS TRANSACCIONES DEL PERIODO DE, CUENTA DE DEPOSITO: CUENTA UNICA DEL TESORO</t>
  </si>
  <si>
    <t>00291012006 DEPOSITO DE EFECTIVO, DEPOSITANTE: E.T.A.S.A., CONCEPTO: DERECHO DE VIA EN LA RUTA: F4 TRAMO: SC02-B SANTA CRUZ-KM 13/SANTA CRUZ-PARAISO-CUATRO CAÑADAS, CUENTA DE DEPOSITO: CUENTA UNICA DEL TESORO</t>
  </si>
  <si>
    <t>00099021001 DEPOSITO DE EFECTIVO, DEPOSITANTE: GROVER ROGELIO PINAYA CACERES, CONCEPTO: DEVOLUCION DE BONO DE FRONTERA, CUENTA DE DEPOSITO: CUENTA UNICA DEL TESORO/DJBR</t>
  </si>
  <si>
    <t>00291012008 DEPOSITO DE EFECTIVO, DEPOSITANTE: ASOC ACCIDENTAL GRUPO EMPRESARIAL SALVADOR, CONCEPTO: INDICE DE REGULARIDAD INTERNACIONAL (IRI) TRAMO PT04: UYUNI-CONDO K, CUENTA DE DEPOSITO: CUENTA UNICA DEL TESORO</t>
  </si>
  <si>
    <t>00015011108 DEPOSITO DE EFECTIVO, DEPOSITANTE: MINISTERIO DE GOBIERNO, CONCEPTO: PAGO POR EXCEDENTE EL ALTO, CUENTA DE DEPOSITO: CUENTA UNICA DEL TESORO</t>
  </si>
  <si>
    <t>00099021001 DEPOSITO DE EFECTIVO, DEPOSITANTE: OMAR MAMANI MAMANI, CONCEPTO: DEVOLUCION DE SALDOS, CUENTA DE DEPOSITO: CUENTA UNICA DEL TESORO</t>
  </si>
  <si>
    <t>00015011108 DEPOSITO DE EFECTIVO, DEPOSITANTE: JOSE LUIS MAURICIO LOPEZ BARBA, CONCEPTO: DEVOLUCION POR EXAMEN PREOCUPACIONAL, CUENTA DE DEPOSITO: CUENTA UNICA DEL TESORO</t>
  </si>
  <si>
    <t>00099021001 DEPOSITO DE EFECTIVO, DEPOSITANTE: OMAR MAMANI MAMANI, CONCEPTO: DEVOLUCION DE VIATICOS, CUENTA DE DEPOSITO: CUENTA UNICA DEL TESORO</t>
  </si>
  <si>
    <t>00132032001 DEPOSITO DE EFECTIVO, DEPOSITANTE: BEIMAR CORO RAMOS, CONCEPTO: DEVOLUCION DE AGUINALDO 14 DIAS - BEIMAR CORO RAMOS, CUENTA DE DEPOSITO: CUENTA UNICA DEL TESORO</t>
  </si>
  <si>
    <t>00514019202 DEPOSITO DE EFECTIVO, DEPOSITANTE: JHALMAR ANTONIO CAMACHO VARGAS, CONCEPTO: REEMBOLSO, CUENTA DE DEPOSITO: CUENTA UNICA DEL TESORO</t>
  </si>
  <si>
    <t>00099021001 DEPOSITO DE EFECTIVO, DEPOSITANTE: MARCELO RIOS ALIAGA, CONCEPTO: DEVOLUCION DE SUELDOS Y SALARIOS, CUENTA DE DEPOSITO: CUENTA UNICA DEL TESORO/DJBR</t>
  </si>
  <si>
    <t>00086038008 DEPOSITO DE EFECTIVO, DEPOSITANTE: TATIANA HUANCA NALEMA, CONCEPTO: DEVOLUCION A LA LIBRETA - VALE N°090883, CUENTA DE DEPOSITO: CUENTA UNICA DEL TESORO</t>
  </si>
  <si>
    <t>00288012001 DEPOSITO DE EFECTIVO, DEPOSITANTE: FABIOLA CUENTAS PINTO, CONCEPTO: OTROS INGRESOS CUENTA RECAUDADORA DEL SENARI, CUENTA DE DEPOSITO: CUENTA UNICA DEL TESORO</t>
  </si>
  <si>
    <t>00865012001 DEPOSITO DE EFECTIVO, DEPOSITANTE: MARCO DIEGO LIZARRAGA TORRICO, CONCEPTO: PAGO RETENCION RC-IVA, CUENTA DE DEPOSITO: CUENTA UNICA DEL TESORO</t>
  </si>
  <si>
    <t>00133012001 DEPOSITO DE EFECTIVO, DEPOSITANTE: AMILCAR VALENCIA CABALLERO, CONCEPTO: SALDO PREMIO MENOR SORTEO HOMBRE VALIENTE Y PROTECTOR-LA PAZ, CUENTA DE DEPOSITO: CUENTA UNICA DEL TESORO</t>
  </si>
  <si>
    <t>00133012001 DEPOSITO DE EFECTIVO, DEPOSITANTE: PAMELA NORMA ROMERO CUELLAR, CONCEPTO: DEVOLUCION DE AGUINALDO, CUENTA DE DEPOSITO: CUENTA UNICA DEL TESORO</t>
  </si>
  <si>
    <t>00383012001 DEPOSITO DE EFECTIVO, DEPOSITANTE: ARTES ELECTRONICAS, CONCEPTO: NOTA DE COBRANZA - PERIODO NOVIEMBRE GESTION 2025, CUENTA DE DEPOSITO: CUENTA UNICA DEL TESORO</t>
  </si>
  <si>
    <t>00287102001 DEPOSITO DE EFECTIVO, DEPOSITANTE: DIEGO CRUZ HUARACHI, CONCEPTO: DEVOLUCION DE DUODECIMAS DE AGUINALDO, CUENTA DE DEPOSITO: CUENTA UNICA DEL TESORO</t>
  </si>
  <si>
    <t>00221022001 DEPOSITO DE EFECTIVO, DEPOSITANTE: MINERA SEÑOR DE BURGOS SRL, CONCEPTO: TRAMITE FORMULARIO M-02 ( FUERA DE PLAZO), CUENTA DE DEPOSITO: CUENTA UNICA DEL TESORO</t>
  </si>
  <si>
    <t>00015011108 DEPOSITO DE EFECTIVO, DEPOSITANTE: DANIELA VALDIVIA HEREDIA, CONCEPTO: EXAMEN PREOCUPACIONAL - DANIELA VALDIVIA HEREDIA, CUENTA DE DEPOSITO: CUENTA UNICA DEL TESORO</t>
  </si>
  <si>
    <t>00221022001 DEPOSITO DE EFECTIVO, DEPOSITANTE: MINERA SEÑOR DE BURGOS SRL, CONCEPTO: TRAMITE FORMULARIO M-02 ( FUERA DE PLAZO)TRAMITE FORMULARIO M-02 ( FUERA DE PLAZO), CUENTA DE DEPOSITO: CUENTA UNICA DEL TESORO</t>
  </si>
  <si>
    <t>00578012002 DEP.DE CHEQ.AJENOS,RET.DE CAM.,CONCEPTO: REVERSION,DEP.: BOLIVIANA DE AVIACION , PROCEDENCIA: BANCO UNION S.A., CHEQUE: 20991, FECHA DE EMISION:27/01/2026</t>
  </si>
  <si>
    <t>00591012001 DEP.DE CHEQ.AJENOS,RET.DE CAM.,CONCEPTO: DEPÓSITOS EXTRAVIO CREDENCIALES - MT/2026 - 000186,DEP.: MI TELEFERICO , PROCEDENCIA: BANCO UNION S.A., CHEQUE: 4513, FECHA DE EMISION:26/01/2026</t>
  </si>
  <si>
    <t>00591012001 DEP.DE CHEQ.AJENOS,RET.DE CAM.,CONCEPTO: EJECUCION GARANTIA - HR. MT/2026 - 00676,DEP.: MI TELEFERICO , PROCEDENCIA: BANCO UNION S.A., CHEQUE: 4515, FECHA DE EMISION:26/01/2026</t>
  </si>
  <si>
    <t>00099021001 DEP.DE CHEQ.AJENOS,RET.DE CAM.,CONCEPTO: PARA PROYECTOS DE INVERSION Y PROGRAMAS DE INTERES SOCIAL,DEP.: EMPRESA METALURGICA VINTO , PROCEDENCIA: BANCO UNION S.A., CHEQUE: 50725, FECHA DE EMISION:27/01/2026</t>
  </si>
  <si>
    <t>00283012002 DEP.DE CHEQ.AJENOS,RET.DE CAM.,CONCEPTO: TRANSFERENCIA DE RECURSOS OBTENIDOS EN LA SUBASTA 2025,DEP.: ADUANA NACIONAL , PROCEDENCIA: BANCO UNION S.A., CHEQUE: 131, FECHA DE EMISION:27/01/2026</t>
  </si>
  <si>
    <t>00580012001 DEP.DE CHEQ.AJENOS,RET.DE CAM.,CONCEPTO: REPOSICION DE CREDENCIAL,DEP.: DEPOSITOS ADUANEROS BOLIVIANOS , PROCEDENCIA: BANCO UNION S.A., CHEQUE: 2102, FECHA DE EMISION:27/01/2026</t>
  </si>
  <si>
    <t>00221022001 DEP.DE CHEQ.AJENOS,RET.DE CAM.,CONCEPTO: DEPÓSITO,DEP.: BYRON MARCELO MORALES ROCHA , PROCEDENCIA: BANCO UNION S.A., CHEQUE: 227866, FECHA DE EMISION:28/01/2026</t>
  </si>
  <si>
    <t>00221022001 DEP.DE CHEQ.AJENOS,RET.DE CAM.,CONCEPTO: DEPÓSITO,DEP.: BENJAMIN MANUEL SANDOVAL VILACAHUA , PROCEDENCIA: BANCO UNION S.A., CHEQUE: 227865, FECHA DE EMISION:28/01/2026</t>
  </si>
  <si>
    <t>00514012004 DEP.DE CHEQ.AJENOS,RET.DE CAM.,CONCEPTO: TRANSFERENCIA RECURSOS PAGO DEUDA CONTRATO N°351/2012 PROYECTO HIDROELECTRICO SAN JOSE,DEP.: ENDE , PROCEDENCIA: BANCO UNION S.A., CHEQUE: 13289, FECHA DE EMISION:27/01/2026</t>
  </si>
  <si>
    <t>00099021001 DEP.DE CHEQ.AJENOS,RET.DE CAM.,CONCEPTO: REEMBOLSO AL MINISTERIO DE HIDROCARBUROS Y ENERGIAS,DEP.: CAJA DE SALUD CORDES , PROCEDENCIA: BANCO UNION S.A., CHEQUE: 58954, FECHA DE EMISION:31/12/2025</t>
  </si>
  <si>
    <t>REGULARIZACION DE TRANSFERENCIA DEL EXTERIOR SEGUN SWIFT NO.842 DE FECHA 28/01/2026 ORDENANTE: CONSULADO DE BOLIVIA EN ROSARIO (ARGENTINA) REF.: DEVOLUCIÓN DE SALDOS NO EJECUTADOS DE ROSARIO AL ÓRGANO ELECTORAL PLURINACIONAL. LIB. 00099021001 TGN-RECURSOS ORDINARIOS (3987)</t>
  </si>
  <si>
    <t>PAGO A BID PRÉSTAMO 2450/BL-BO VCTO. 28-01-2026 POR CUENTA DE TGN , NTI. 20982 VALOR 28-01-2026 CAPITAL USD 279.430,17 INTERESES USD 161.569,91 CTA. 3987 CUENTA UNICA DEL TESORO LIB. 00099021001 REF.: COMISIONES BANCARIAS</t>
  </si>
  <si>
    <t>PAGO A BID PRÉSTAMO 2450/BL-BO VCTO. 28-01-2026 POR CUENTA DE TGN , NTI. 20983 VALOR 28-01-2026 INTERESES USD 7.248,12 CTA. 3987 CUENTA UNICA DEL TESORO LIB. 00099021001 REF.: COMISIONES BANCARIAS</t>
  </si>
  <si>
    <t>COBRO COSTOS DE PAPELERIA POR REGULARIZACION DE TRANSFERENCIA DEL EXTERIOR POR ORDEN DE CONSULADO DE BOLIVIA EN ROSARIO (ARGENTINA) REF.: DEVOLUCIÓN DE SALDOS NO EJECUTADOS DE ROSARIO AL ÓRGANO ELECTORAL PLURINACIONAL. LIB. 00099021001 TGN-RECURSOS ORDINARIOS (3987)</t>
  </si>
  <si>
    <t>||TRANSFERENCIA DE FONDOS S/G MENSAJES SWIFTS NROS. 998 Y 997 EN ATENCIÓN A NOTA CITE: CAR/DGE-DNAF N°0017/2026 DE FECHA 19/01/2026 (HRE-TGL-1109) ENVIADA POR NAVEGACIÓN AÉREA Y AEROPUERTOS BOLIVIANOS (SECTOR PÚBLICO). DEBITO DE LA LIBRETA 00389012001 NAABOL-ADMINISTRACIÓN CENTRAL, COBRO DE ÚTILES DE ESCRITORIO.</t>
  </si>
  <si>
    <t>||TRANSFERENCIA DE FONDOS S/G MENSAJE SWIFT NRO. 1026 DE LA FECHA CORREO ELECTRONICO DE LA FECHA Y EN ATENCION A NOTA CITE DGAC/DAF/FIN/NE-0011/26 DE FECHA 16.01.2026 (HRE-TGL-1080) ENVIADO POR LA DIRECCION GENERAL DE AERONAUTICA CIVIL (SECTOR PÚBLICO). 00117012001 DGAC, REPOSICIÓN DE ÚTILES DE ESCRITORIO</t>
  </si>
  <si>
    <t>||TRANSFERENCIA DE FONDOS S/G MENSAJES SWIFT NROS. 1000 Y 999, DE LA FECHA , CORREO ELECTRONICO Y NOTA CITE DGAC/DAF/FIN/NE-0011/26 DE F.16.01.2026 (HRE-TGL-1080) DE LA DIRECCIÓN GENERAL DE AERONÁUTICA CIVIL (SERVICIO PÚBLICO) DEBITO DE LA LIBRETA 00117012001 DGAC, REPOSICIÓN DE ÚTILES DE ESCRITORIO.</t>
  </si>
  <si>
    <t>||TRANSFERENCIA DE FONDOS S/G MENSAJE SWIFT NRO. 1027 EN ATENCIÓN A CORREO ELECTRÓNICO DE NAABOL Y NOTA CITE: CAR/DGE-DNAF N°0017/2026 DE FECHA 19/01/2026 (HRE-TGL-1109) ENVIADA POR NAVEGACIÓN AÉREA Y AEROPUERTOS BOLIVIANOS (SECTOR PÚBLICO). DEBITO DE LA LIBRETA 00389012001 NAABOL-ADMINISTRACIÓN CENTRAL, COBRO DE ÚTILES DE ESCRITORIO</t>
  </si>
  <si>
    <t>COBRO COSTOS DE PAPELERIA POR REGULARIZACION DE TRANSFERENCIA DEL EXTERIOR POR ORDEN DE EMBAJADA DE BOLIVIA (BS AS ARGENTINA) REF.: TRANSFERENCIA REALIZADA DE DONACIÓN ECONÓMICA DE LA REPÚBLICA DE AZERBAIYAN LIB. 00020011103 MINISTERIO DE DEFENSA - INGRESOS VARIOS</t>
  </si>
  <si>
    <t>DEVOLUCIÓN DE FONDOS SOLICITUD 058579-26027 DE YACIMIENTOS PETROLIFEROS FISCALES BOLIVIANOS REF.: TRAFIGURA PTE LTD 13ER POST PAGO SUM HIDR LIQ 2025 OP UPCA 119 HR ULOP 31858 2025 P 74, SEGÚN DISPOSICIÓN ADICIONAL TERCERA DE LA R.D. 025/2023. LIB. 00513012004 LBP-YPFB-UNICOMERCIAL (4030005415/1-2188907)</t>
  </si>
  <si>
    <t>DEVOLUCIÓN DE FONDOS SOLICITUD 058580-26026 DE YACIMIENTOS PETROLIFEROS FISCALES BOLIVIANOS REF.: TRAFIGURA PTE LTD 13ER POST PAGO SUM HIDR LIQ 2025 OP UPCA 119 HR ULOP 31858 2025 P 76, SEGÚN DISPOSICIÓN ADICIONAL TERCERA DE LA R.D. 025/2023. LIB. 00513012004 LBP-YPFB-UNICOMERCIAL (4030005415/1-2188907)</t>
  </si>
  <si>
    <t>DEVOLUCIÓN DE FONDOS SOLICITUD 058581-26025 DE YACIMIENTOS PETROLIFEROS FISCALES BOLIVIANOS REF.: TRAFIGURA PTE LTD 13ER POST PAGO SUM HIDR LIQ 2025 OP UPCA 119 HR ULOP 31858 2025 P 75, SEGÚN DISPOSICIÓN ADICIONAL TERCERA DE LA R.D. 025/2023. LIB. 00513012004 LBP-YPFB-UNICOMERCIAL (4030005415/1-2188907)</t>
  </si>
  <si>
    <t>De: 00513012004 Transferencia de la CUT libreta 00513012004 YPFB UNCOMERCIAL a favor de la cuenta 10000059607918 YPFB Transferencias al Exterior, en el marco de R.M. 026 del 27/1/2025 y del Decreto Supremo 4773. Según nota TOBE 042 2026.</t>
  </si>
  <si>
    <t>De: 00513012004 Transferencia de la CUT libreta 00513012004 YPFB UNCOMERCIAL a favor de la cuenta 10000059607918 YPFB Transferencias al Exterior, en el marco de R.M. 026 del 27/1/2025 y del Decreto Supremo 4773. Según nota TOBE 043 2026.</t>
  </si>
  <si>
    <t>De: 00513012004 Transferencia de la CUT libreta 00513012004 YPFB UNCOMERCIAL a favor de la cuenta 10000059607918 YPFB Transferencias al Exterior, en el marco de R.M. 026 del 27/1/2025 y del Decreto Supremo 4773. Según nota TOBE 041 2026.</t>
  </si>
  <si>
    <t>||TRANSFERENCIA DE FONDOS S/G MENSAJES SWIFT NROS. 1049 Y 1047, DE LA FECHA Y NOTA CITE DGAC/DAF/FIN/NE-0011/26 DE F.16.01.2026 (HRE-TGL-1080) DE LA DIRECCION GENERAL DE AERONAUTICA CIVIL (SECTOR PÚBLICO). DEBITO DE LA LIBRETA 00117012001 DGAC, REPOSICIÓN DE ÚTILES DE ESCRITORIO.</t>
  </si>
  <si>
    <t>||TRANSFERENCIA DE FONDOS S/G MENSAJE SWIFT NRO. 1060 DE LA FECHA Y NOTA CITE DGAC/DAF/FIN/NE-0011/26 DE F.16.01.2026 (HRE-TGL-1080) DE LA DIRECCION GENERAL DE AERONAUTICA CIVIL (SECTOR PÚBLICO). DEBITO DE LA LIBRETA 00117012001 DGAC, REPOSICIÓN DE ÚTILES DE ESCRITORIO.</t>
  </si>
  <si>
    <t>||TRANSFERENCIA DE FONDOS S/G MENSAJE SWIFT NRO. 1045 Y 1044 DE LA FECHA Y NOTA CITE CAR/DGE-DNAF/N°0017/2026 DE F.19.01.2026. (HRE-TGL-1109) ENVIADA POR LA NAVEGACION AEREA Y AEROPUERTOS BOLIVIANOS (SECTOR PUBLICO) DEBITO DE LA LIB. 00389012001 NAABOL- ADMINISTRACIÓN , REPOSICIÓN DE ÚTILES DE ESCRITORIO</t>
  </si>
  <si>
    <t>||PAGO A BID PRÉSTAMO BID 3060/BL-BO VCTO. 28-01-2026 POR CUENTA DEL TGN, SEGÚN COD. LIQ. 20979 DE 21-01-2026 INTERESES USD13.358,95 CTA. 3987 CUENTA ÚNICA DEL TESORO LIB. 00099021001 REF.: COMISIONES BANCARIAS</t>
  </si>
  <si>
    <t>'COBRO DE'||ÚTILES DE ESCRITORIO POR EL COMPROBANTE NRO. 1147498 DE LA FECHA, S/G. EN ATENCIÓN A NOTA YPFB/GAFC-098/DFC/URTE-012/2026 DE FECHA 13/01/2026 (HRE-TGL-2026-910) ENVIADO POR YACIMIENTOS PETROLÍFEROS FISCALES BOLIVIANOS. (SECTOR PÚBLICO). DÉBITO DE LA LIBRETA 00513022001 YPFB-&amp;quot;OPERACIONES&amp;quot; COBRO DE ÚTILES DE ESCRITORIO</t>
  </si>
  <si>
    <t>A:00099021001 DEVOLUCIÓN DEUDA AL TGN POR PARTE DEL SR. GUILLERMO ARAMAYO HERRERA CORRESPONDIENTE AL MES DE DICIEMBRE/2025, S/G. INF. SENASIR/UAF/INF N° 151/2026, DE FECHA 27/01/2026.</t>
  </si>
  <si>
    <t>||TRANSFERENCIA DE FONDOS S/G MENSAJE SWIFT NRO.1050 Y 1048, EN ATENCION A NOTA CITE: CAR/DGE-DNAF N°0017/2026 DE FECHA 19/1/2026 (HRE-TGL-1109) ENVIADA POR NAVEGACIÓN AÉREA Y AEROPUERTOS BOLIVIANOS (SECTOR PÚBLICO). DEBITO DE LA LIBRETA 00389012001 NAABOL-ADMINISTRACIÓN CENTRAL, COBRO DE ÚTILES DE ESCRITORIO.</t>
  </si>
  <si>
    <t>'COBRO DE'||ÚTILES DE ESCRITORIO POR EL COMPROBANTE NRO. 1147508 DE FECHA, S/G. NOTA CITE: YPFB/GAFC-098/DFC/URTE-012/2026 DE FECHA 13/1/2026 (HRE-TGL-2026-910), ENVIADO POR YACIMIENTOS PETROLÍFEROS FISCALES BOLIVIANOS (SECTOR PUBLICO). DÉBITO DE LA LIBRETA 00513022001 YPFB-&amp;quot;OPERACIONES&amp;quot; COBRO DE ÚTILES DE ESCRITORIO.</t>
  </si>
  <si>
    <t>'COBRO DE'||ÚTILES DE ESCRITORIO POR EL COMPROBANTE NRO.1147502 DE LA FECHA S/G. NOTA CITE YPFB/GAFC-098/DFC/URTE-012/2026 DE F.13/01/2026 (HRE-TGL-910) ENVIADA POR YACIMIENTOS PETROLIFEROS FISCALES BOLIVIANOS (SECTOR PÚBLICO) DEBITO DE LA LIBRETA 00513022001 YPFB  OPERACIONES</t>
  </si>
  <si>
    <t>PAGO A BID PRÉSTAMO 3060/BL-BO VCTO. 28-01-2026 POR CUENTA DE TGN , NTI. 21015 VALOR 28-01-2026 CAPITAL USD 883.236,01 INTERESES USD 532.323,35 CTA. 3987 CUENTA UNICA DEL TESORO LIB. 00099021001 REF.: COMISIONES BANCARIAS</t>
  </si>
  <si>
    <t>00548082001 DEPOSITO DE EFECTIVO, DEPOSITANTE: CARLA GISELLE NAVIA TAPIA, CONCEPTO: DEVOLUCION DE VIATICOS, CUENTA DE DEPOSITO: CUENTA UNICA DEL TESORO</t>
  </si>
  <si>
    <t>00016011101 DEPOSITO DE EFECTIVO, DEPOSITANTE: MELANY ACARAPI CALLE, CONCEPTO: DEVOLUCION, CUENTA DE DEPOSITO: CUENTA UNICA DEL TESORO</t>
  </si>
  <si>
    <t>00099021001 DEPOSITO DE EFECTIVO, DEPOSITANTE: LUIS FERNANDO VERGARA BARRIOS, CONCEPTO: DEVOLUCION DE VIATICOS, CUENTA DE DEPOSITO: CUENTA UNICA DEL TESORO/DJBR</t>
  </si>
  <si>
    <t>00587012001 DEPOSITO DE EFECTIVO, DEPOSITANTE: JHOSELIN ARIAS MONTERO, CONCEPTO: DEVOLUCION DE RECURSOS DE NURI 1/2025 - 05921, CUENTA DE DEPOSITO: CUENTA UNICA DEL TESORO</t>
  </si>
  <si>
    <t>00344012001 DEPOSITO DE EFECTIVO, DEPOSITANTE: MORRIS PEREZ ROCHA, CONCEPTO: DEVOLUCION DE RECURSOS POR PAGO DUPLICADO, CUENTA DE DEPOSITO: CUENTA UNICA DEL TESORO</t>
  </si>
  <si>
    <t>00099021001 DEPOSITO DE EFECTIVO, DEPOSITANTE: RICHARD VALENTIN QUISBERT LAURA, CONCEPTO: MONTO EXCEDENTARIO A LA REMUNERACION MAXIMA CORRESPONDIENTE A ENERO 2026, CUENTA DE DEPOSITO: CUENTA UNICA DEL TESORO</t>
  </si>
  <si>
    <t>00383012001 DEPOSITO DE EFECTIVO, DEPOSITANTE: LUIS EDUARDO ARRATIA ROBLES, CONCEPTO: PAGO DE CASILLAS REGISTRO INTERNACIONAL DE BUQUES BOLIVIANOS, CUENTA DE DEPOSITO: CUENTA UNICA DEL TESORO</t>
  </si>
  <si>
    <t>00099021001 DEPOSITO DE EFECTIVO, DEPOSITANTE: EDWIN RICHARD LECOÑA PACHURI, CONCEPTO: DEVOLUCION DE HABERES, CUENTA DE DEPOSITO: CUENTA UNICA DEL TESORO</t>
  </si>
  <si>
    <t>00221022001 DEPOSITO DE EFECTIVO, DEPOSITANTE: PROMEX - BOL, CONCEPTO: TRAMITE FORMULARIO M-02 (FUERA DE PLAZO) SEGUNDA QUINCENA DE SEPTIEMBRE, CUENTA DE DEPOSITO: CUENTA UNICA DEL TESORO</t>
  </si>
  <si>
    <t>00221022001 DEPOSITO DE EFECTIVO, DEPOSITANTE: PROMEX - BOL, CONCEPTO: SANCION TRAMITE FUERA DE PLAZO 15 DIAZ (CON INCRENENTO 10% DIA )SEGUNDA QUINCENA DE SEPTIEMBRE, CUENTA DE DEPOSITO: CUENTA UNICA DEL TESORO</t>
  </si>
  <si>
    <t>00099021001 DEPOSITO DE EFECTIVO, DEPOSITANTE: RUTH MARTHA VILLCA PACHECO, CONCEPTO: DEVOLUCION DE HABERES, CUENTA DE DEPOSITO: CUENTA UNICA DEL TESORO</t>
  </si>
  <si>
    <t>00015011108 DEPOSITO DE EFECTIVO, DEPOSITANTE: EDSON RUDDY FLORES SEGALES, CONCEPTO: DEVOLUCION DE EXAMEN PREOCUPACIONAL, CUENTA DE DEPOSITO: CUENTA UNICA DEL TESORO</t>
  </si>
  <si>
    <t>00221022001 DEPOSITO DE EFECTIVO, DEPOSITANTE: PROMEX - BOL, CONCEPTO: TRAMITE FORMULARIO M-02 (FUERA DE PLAZO) PRIMERA QUINCENA DE NOVIEMBRE, CUENTA DE DEPOSITO: CUENTA UNICA DEL TESORO</t>
  </si>
  <si>
    <t>00099021001 DEPOSITO DE EFECTIVO, DEPOSITANTE: JORGE ALEJANDRO TAPIA TRIGO, CONCEPTO: DEVOLUCION DE PAGO DE HABERES EN DEMASIA CORRESPONDIENTE AL MES DE DICIEMBRE 2025, CUENTA DE DEPOSITO: CUENTA UNICA DEL TESORO/DJBR</t>
  </si>
  <si>
    <t>00221022001 DEPOSITO DE EFECTIVO, DEPOSITANTE: PROMEX - BOL, CONCEPTO: SANCION TRAMITE FUERA DE PLAZO -015 DIAS ( CON INCREMENTO 10 % DIA ) PRIMERA QUINCENA NOVIEMBRE, CUENTA DE DEPOSITO: CUENTA UNICA DEL TESORO</t>
  </si>
  <si>
    <t>00221022001 DEPOSITO DE EFECTIVO, DEPOSITANTE: PROMEX - BOL, CONCEPTO: TRAMITE FORMULARIO M-02 ( FUERA DE PLAZO) PRIMERA QUINCENA DE NOVIEMBRE, CUENTA DE DEPOSITO: CUENTA UNICA DEL TESORO</t>
  </si>
  <si>
    <t>00221022001 DEPOSITO DE EFECTIVO, DEPOSITANTE: PROMEX - BOL, CONCEPTO: SANCION TRAMITE FUERA DE PLAZO - 15 DIAS ( CON INCREMENTO 10% DIA) PRIMERA QUINCENA DE NOVIEMBRE, CUENTA DE DEPOSITO: CUENTA UNICA DEL TESORO</t>
  </si>
  <si>
    <t>00221022001 DEPOSITO DE EFECTIVO, DEPOSITANTE: PROMEX - BOL, CONCEPTO: TRAMITE FORMULARIO M-02 ( FUERA DE PLAZO ) PRIMERA QUINCENA DE NOVIEMBRE, CUENTA DE DEPOSITO: CUENTA UNICA DEL TESORO</t>
  </si>
  <si>
    <t>00221022001 DEPOSITO DE EFECTIVO, DEPOSITANTE: PROMEX - BOL, CONCEPTO: SANCION TRAMITE FUERA DE PLAZO 15 DIAS ( CON INCREMENTO 10 % DIA ) PRIMERA QUINCENA DE NOVIEMBRE, CUENTA DE DEPOSITO: CUENTA UNICA DEL TESORO</t>
  </si>
  <si>
    <t>00221022001 DEPOSITO DE EFECTIVO, DEPOSITANTE: PROMEX - BOL, CONCEPTO: TRAMITE FORMULARIO M-02 ( FUERA DE PLAZO ) SEGUNDA QUINCENA DE NOVIEMBRE, CUENTA DE DEPOSITO: CUENTA UNICA DEL TESORO</t>
  </si>
  <si>
    <t>00221022001 DEPOSITO DE EFECTIVO, DEPOSITANTE: PROMEX - BOL, CONCEPTO: SANCION TRAMITE FUERA DE PLAZO - 15 DIAS( CON INCREMENTO 10 % DIA )SEGUNDA QUINCENA DE NOVIEMBRE, CUENTA DE DEPOSITO: CUENTA UNICA DEL TESORO</t>
  </si>
  <si>
    <t>00221022001 DEPOSITO DE EFECTIVO, DEPOSITANTE: PROMEX - BOL, CONCEPTO: SANCION TRAMITE FUERA DE PLAZO - 15 DIAS ( CON INCREMENTO 10 % DIA ) PRIMERA QUINCENA DE DICIEMBRE, CUENTA DE DEPOSITO: CUENTA UNICA DEL TESORO</t>
  </si>
  <si>
    <t>00221022001 DEPOSITO DE EFECTIVO, DEPOSITANTE: PROMEX - BOL, CONCEPTO: SANCION TRAMITE FUERA DE PLAZO -15 DIAS ( CON INCREMENTO 10% DIA) SEGUNDA QUINCENA DE NOVIEMBRE, CUENTA DE DEPOSITO: CUENTA UNICA DEL TESORO</t>
  </si>
  <si>
    <t>00221022001 DEPOSITO DE EFECTIVO, DEPOSITANTE: PROMEX - BOL, CONCEPTO: TRAMITE FORMULARIO M-02 ( FUERA DE PLAZO) PRIMERA QUINCENA DE DICIEMBRE, CUENTA DE DEPOSITO: CUENTA UNICA DEL TESORO</t>
  </si>
  <si>
    <t>00221022001 DEPOSITO DE EFECTIVO, DEPOSITANTE: PROMEX - BOL, CONCEPTO: TRAMITE FORMULARIO M-02 ( FUERA DE PLAZO ) PRIMERA QUINCENA DE DICIEMBRE, CUENTA DE DEPOSITO: CUENTA UNICA DEL TESORO</t>
  </si>
  <si>
    <t>00221022001 DEPOSITO DE EFECTIVO, DEPOSITANTE: PROMEX - BOL, CONCEPTO: SANCION TRAMITE FUERA DE PLAZO - 15 DIAS ( CON INCREMENTO 10 % DIA) PRIMERA QUINCENA DE DICIEMBRE, CUENTA DE DEPOSITO: CUENTA UNICA DEL TESORO</t>
  </si>
  <si>
    <t>00221022001 DEPOSITO DE EFECTIVO, DEPOSITANTE: PROMEX - BOL, CONCEPTO: TRAMITE FORMULARIO M-02 ( FUERA DE PLAZO) SEGUNDA QUINCENA DE DICIEMBRE, CUENTA DE DEPOSITO: CUENTA UNICA DEL TESORO</t>
  </si>
  <si>
    <t>00221022001 DEPOSITO DE EFECTIVO, DEPOSITANTE: PROMEX - BOL, CONCEPTO: SANCION TRAMITE FUERA DE PLAZO 15 DIAS ( CON INCREMENTO 10 % DIA) SEGUNDA QUINCENA DE DICIEMBRE, CUENTA DE DEPOSITO: CUENTA UNICA DEL TESORO</t>
  </si>
  <si>
    <t>00221022001 DEPOSITO DE EFECTIVO, DEPOSITANTE: PROMEX - BOL, CONCEPTO: TRAMITE FORMULARIO M-02 (FUERA DE PLAZO) SEGUNDA QUINCENA DE DICIEMBRE, CUENTA DE DEPOSITO: CUENTA UNICA DEL TESORO</t>
  </si>
  <si>
    <t>00221022001 DEPOSITO DE EFECTIVO, DEPOSITANTE: PROMEX - BOL, CONCEPTO: SANCION TRAMITE FUERA DE PLAZO 15 DIAS ( CON INCREMENTO 10% DIA) SEGUNDA QUINCENA DE DICIEMBRE, CUENTA DE DEPOSITO: CUENTA UNICA DEL TESORO</t>
  </si>
  <si>
    <t>00221022001 DEPOSITO DE EFECTIVO, DEPOSITANTE: PROMEX - BOL, CONCEPTO: TRAMITE FORMULARIO M-02 ( FUERA DE PLAZO ( SEGUNDA QUINCENA DE DICIEMBRE, CUENTA DE DEPOSITO: CUENTA UNICA DEL TESORO</t>
  </si>
  <si>
    <t>00099021001 DEPOSITO DE EFECTIVO, DEPOSITANTE: MARIA KARINA SARAVIA MELGAR, CONCEPTO: DEV. POR DPH POR EL MES DE OCTUBRE DE 1999 (1 DIA) INSTITUTO NACIONAL DE REFORMA AGRARIA, CUENTA DE DEPOSITO: CUENTA UNICA DEL TESORO</t>
  </si>
  <si>
    <t>00221022001 DEPOSITO DE EFECTIVO, DEPOSITANTE: PROMEX - BOL, CONCEPTO: SANCION TRAMITE FUERA DE PLAZO - 15 DIAS ( CON INCREMENTO 10% DIA) SEGUNDA QUINCENA DE DICIEMBRE, CUENTA DE DEPOSITO: CUENTA UNICA DEL TESORO</t>
  </si>
  <si>
    <t>00099021001 DEPOSITO DE EFECTIVO, DEPOSITANTE: GAMBOA FERNANDEZ, CONCEPTO: COMBUSTIBLE TERRESTRE COLMILAV, CUENTA DE DEPOSITO: CUENTA UNICA DEL TESORO</t>
  </si>
  <si>
    <t>00099021001 DEPOSITO DE EFECTIVO, DEPOSITANTE: ANTONIO GUACHALLA CHURATA, CONCEPTO: DEVOLUCION POR EXCESO DE PAGO DIC-2025, CUENTA DE DEPOSITO: CUENTA UNICA DEL TESORO</t>
  </si>
  <si>
    <t>00099021001 DEPOSITO DE EFECTIVO, DEPOSITANTE: ANTONIO GUACHALLA CHURATA, CONCEPTO: DEVOLUCION POR EXCESO DE PAGO DE LAS RETENCIONES 2025, CUENTA DE DEPOSITO: CUENTA UNICA DEL TESORO</t>
  </si>
  <si>
    <t>00378012002 DEPOSITO DE EFECTIVO, DEPOSITANTE: ADHEMAR EMILIO ATORA QUISPE, CONCEPTO: DEV. SEGUN C31 13, CUENTA DE DEPOSITO: CUENTA UNICA DEL TESORO</t>
  </si>
  <si>
    <t>00099021001 DEPOSITO DE EFECTIVO, DEPOSITANTE: ESTEBAN ADRIAN BELTRAN LLANOS, CONCEPTO: DEV. REVERSION PARCIAL DE PLANILLA 161 PREVENTIVO 1043, CUENTA DE DEPOSITO: CUENTA UNICA DEL TESORO</t>
  </si>
  <si>
    <t>00206012001 DEP.DE CHEQ.AJENOS,RET.DE CAM.,CONCEPTO: DEPÓSITO POR OTROS INGRESOS,DEP.: INSTITUTO NACIONAL DE ESTADISTICA , PROCEDENCIA: BANCO UNION S.A., CHEQUE: 5705, FECHA DE EMISION:28/01/2026</t>
  </si>
  <si>
    <t>00206012001 DEP.DE CHEQ.AJENOS,RET.DE CAM.,CONCEPTO: DEPÓSITO POR OTROS INGRESOS,DEP.: INSTITUTO NACIONAL DE ESTADISTICA , PROCEDENCIA: BANCO UNION S.A., CHEQUE: 5707, FECHA DE EMISION:28/01/2026</t>
  </si>
  <si>
    <t>00578012002 DEP.DE CHEQ.AJENOS,RET.DE CAM.,CONCEPTO: REVERSION,DEP.: BOLIVIANA DE AVIACION , PROCEDENCIA: BANCO UNION S.A., CHEQUE: 20994, FECHA DE EMISION:29/01/2026</t>
  </si>
  <si>
    <t>00578012002 DEP.DE CHEQ.AJENOS,RET.DE CAM.,CONCEPTO: REVERSION,DEP.: BOLIVIANA DE AVIACION , PROCEDENCIA: BANCO UNION S.A., CHEQUE: 20993, FECHA DE EMISION:29/01/2026</t>
  </si>
  <si>
    <t>NUMERO DE LIBRETA CUT: LIBRETA NÂ°00099021001 OPERACIÓN E75 TRANSFERENCIA DE LA CUENTA FISCAL BUN A LA CUT EN MN TRANSFERENCIA DE FONDOS A SOLICITUD DE: GOBIERNO AUTONOMO MCPAL. SANTA ANA - CUENTA UNICA MUNICIPAL - CUM, CITE: GAMSA/S.D/NÂ° 14/2026, CUENTA CUT 3987 LIBRETA NÂ°00099021001 TGN RE</t>
  </si>
  <si>
    <t>||TRANSFERENCIA DE FONDOS S/G MENSAJES SWIFT NRO. 1070 DE LA FECHA Y EN ATENCION A NOTA CITE DGAC/DAF/FIN/NE-0011/26 DE FECHA 16.01.2026 (HRE-TGL-1080) ENVIADO POR LA DIRECCION GENERAL DE AERONAUTICA CIVIL (SECTOR PÚBLICO). DEBITO DE LA LIBRETA 00117012001 DGAC, REPOSICIÓN DE ÚTILES DE ESCRITORIO</t>
  </si>
  <si>
    <t>||TRANSFERENCIA DE FONDOS S/G MENSAJE SWIFT NRO.1067, EN ATENCION A CORREO ELECTRONICO Y NOTA: DGAC/DAF/FIN/NE-0011/26 DE FECHA 16 DE ENERO DE 2026 (HRE-TGL-2026-1080) ENVIADO POR LA DIRECCIÓN GENERAL DE AERONÁUTICA CIVIL (SECTOR PÚBLICO). DEBITO DE LA LIBRETA 00117012001 DGAC, REPOSICIÓN DE ÚTILES DE ESCRITORIO.</t>
  </si>
  <si>
    <t>DEVOLUCIÓN DE FONDOS SOLICITUD 058583-26029 DE YACIMIENTOS PETROLIFEROS FISCALES BOLIVIANOS REF.: VITOL ENERGIA AMERICAS SA 15TO POST PAGO SUM HIDR LIQ 2025 OP UPCA 120 HR ULOP 32192 2025 P 78, SEGÚN DISPOSICIÓN ADICIONAL TERCERA DE LA R.D. 025/2023. LIB. 00513012004 LBP-YPFB-UNICOMERCIAL (4030005415/1-2188907)</t>
  </si>
  <si>
    <t>DEVOLUCIÓN DE SOLICITUD 058582-26028 DE YACIMIENTOS PETROLIFEROS FISCALES BOLIVIANOS REF.: VITOL ENERGIA AMERICAS SA 15TO POST PAGO SUM HIDR LIQ 2025 OP UPCA 120 HR ULOP 32192 2025 P 77, SEGÚN DISPOSICIÓN ADICIONAL TERCERA DE LA R.D. NO. 025/2023. LIB. 00513012004 LBP-YPFB-UNICOMERCIAL (4030005415/1-2188907)</t>
  </si>
  <si>
    <t>NUMERO DE LIBRETA CUT: 00383012001 OPERACIÓN E18 TRANSFERENCIA DEL SISTEMA FINANCIERO A LA CUT PAGO DE SERVICIO DE CORRESPONDENCIA ORURO ENERO 2026 DE CRECER IFD</t>
  </si>
  <si>
    <t>||TRANSFERENCIA DE FONDOS S/G MENSAJE SWIFT NRO. 1068, CORREO Y NOTA CITE CAR/DGE-DNAF N°0017/2026 DE F.19.01.2026. (HRE-TGL-1109) ENVIADA POR LA NAVEGACION AEREA Y AEROPUERTOS BOLIVIANOS (SECTOR PÚBLICO). DEBITO DE LA LIB. 00389012001 NAABOL- ADMINISTRACIÓN CENTRAL, REPOSICIÓN DE ÚTILES DE ESCRITORIO</t>
  </si>
  <si>
    <t>DEVOLUCIÓN DE FONDOS SOLICITUD 058584-26030 DE YACIMIENTOS PETROLIFEROS FISCALES BOLIVIANOS REF.: TRAFIGURA PTE LTD 13ER POST PAGO SUM HIDR LIQ 2025 OP UPCA 119 HR ULOP 31858 2025 P 80, SEGÚN DISPOSICIÓN ADICIONAL TERCERA DE LA R.D. 025/2023. LIB. 00513012004 LBP-YPFB-UNICOMERCIAL (4030005415/1-2188907)</t>
  </si>
  <si>
    <t>DEVOLUCIÓN DE FONDOS SOLICITUD 058585-26031 DE YACIMIENTOS PETROLIFEROS FISCALES BOLIVIANOS REF.: TRAFIGURA PTE LTD 13ER POST PAGO SUM HIDR LIQ 2025 OP UPCA 119 HR ULOP 31858 2025 P 79, SEGÚN DISPOSICIÓN ADICIONAL TERCERA DE LA R.D. 025/2023. LIB. 00513012004 LBP-YPFB-UNICOMERCIAL (4030005415/1-2188907)</t>
  </si>
  <si>
    <t>DEVOLUCIÓN DE FONDOS SOLICITUD 058586-26032 DE YACIMIENTOS PETROLIFEROS FISCALES BOLIVIANOS REF.: TRAFIGURA PTE LTD 13ER POST PAGO SUM HIDR LIQ 2025 OP UPCA 119 HR ULOP 31858 2025 P 81, SEGÚN DISPOSICIÓN ADICIONAL TERCERA DE LA R.D. 025/2023. LIB. 00513012004 LBP-YPFB-UNICOMERCIAL (4030005415/1-2188907)</t>
  </si>
  <si>
    <t>De: 00513012004 Transferencia de la CUT libreta 00513012004 YPFB UNCOMERCIAL a favor de la cuenta 10000059607918 YPFB Transferencias al Exterior, en el marco de R.M. 026 del 27/1/2025 y del Decreto Supremo 4773. Según nota TOBE 046 2026.</t>
  </si>
  <si>
    <t>De: 00513012004 Transferencia de la CUT libreta 00513012004 YPFB UNCOMERCIAL a favor de la cuenta 10000059607918 YPFB Transferencias al Exterior, en el marco de R.M. 026 del 27/1/2025 y del Decreto Supremo 4773. Según nota TOBE 047 2026.</t>
  </si>
  <si>
    <t>De: 00513012004 Transferencia de la CUT libreta 00513012004 YPFB UNCOMERCIAL a favor de la cuenta 10000059607918 YPFB Transferencias al Exterior, en el marco de R.M. 026 del 27/1/2025 y del Decreto Supremo 4773. Según nota TOBE 048 2026.</t>
  </si>
  <si>
    <t>De: 00513012004 Transferencia de la CUT libreta 00513012004 YPFB UNCOMERCIAL a favor de la cuenta 10000059607918 YPFB Transferencias al Exterior, en el marco de R.M. 026 del 27/1/2025 y del Decreto Supremo 4773. Según nota TOBE 0044 2026.</t>
  </si>
  <si>
    <t>De: 00513012004 Transferencia de la CUT libreta 00513012004 YPFB UNCOMERCIAL a favor de la cuenta 10000059607918 YPFB Transferencias al Exterior, en el marco de R.M. 026 del 27/1/2025 y del Decreto Supremo 4773. Según nota TOBE 045 2026.</t>
  </si>
  <si>
    <t>PAGO A ICO ESPAÑA PRÉSTAMO 01020052.0 VCTO. 29-01-2026 POR CUENTA DE TGN , NTI. 21168 VALOR 29-01-2026 INTERESES USD 51.750,00 CTA. 3987 CUENTA UNICA DEL TESORO LIB. 00099021001 REF.: COMISIONES BANCARIAS</t>
  </si>
  <si>
    <t>'COBRO DE'||ÚTILES DE ESCRITORIO POR EL COMPROBANTE NRO.1147562 DE LA FECHA S/G. NOTA CITE YPFB/GAFC-098/ DFC/URTE-012/2026 DE F.13.01.2026 (HRE-TGL-910) ENVIADA POR YACIMIENTOS PETROLIFEROS FISCALES BOLIVIANOS DEBITO DE LA LIBRETA 00513022001 YPFB  OPERACIONES</t>
  </si>
  <si>
    <t>A:00099021001 Transferencia de recursos a solicitud de la Unidad de Administración e Información Salarial mediante nota CITE: MEFP/VTCP/DGPOT/UAIS/N°21/2026, Informe CITE: MEFP/VTCP/DGPOT/UAIS/N°16/2026 para la reversión definitiva de las boletas de pago solicitadas por el SENASIR consignadas en el comprobante de pago N°72111 HR 2026-02750-R.</t>
  </si>
  <si>
    <t>Comp.rev. F-0032825 - Por error en generacion de comp. SPT &amp;quot;&amp;quot;</t>
  </si>
  <si>
    <t>Contabilizacion periodica de pago a beneficiarios del Estado</t>
  </si>
  <si>
    <t>00099021001 DEPOSITO DE EFECTIVO, DEPOSITANTE: ESTELA SUSSY RODRIGUEZ YUJRA, CONCEPTO: DEVOLUCION DE AGUINALDO 2025 AL MINISTERIO DE EDUCACION, CUENTA DE DEPOSITO: CUENTA UNICA DEL TESORO</t>
  </si>
  <si>
    <t>00099021001 DEPOSITO DE EFECTIVO, DEPOSITANTE: ELVIRA AVENDAÑO CHIPANA, CONCEPTO: DEVOLUCION DE PAGO EN DEMASIA, CUENTA DE DEPOSITO: CUENTA UNICA DEL TESORO</t>
  </si>
  <si>
    <t>00586012001 DEPOSITO DE EFECTIVO, DEPOSITANTE: ISABEL MERCADO AÑEZ, CONCEPTO: POR LAS FACTURAS 1277 Y 8764 NO UTILIZADAS, CUENTA DE DEPOSITO: CUENTA UNICA DEL TESORO</t>
  </si>
  <si>
    <t>00586012001 DEPOSITO DE EFECTIVO, DEPOSITANTE: MARIA ANTONIETA MENDOZA CHOQUE, CONCEPTO: POR LA FACTURA 183 NO UTILIZADA, CUENTA DE DEPOSITO: CUENTA UNICA DEL TESORO</t>
  </si>
  <si>
    <t>00292012001 DEPOSITO DE EFECTIVO, DEPOSITANTE: MAURICIO HINOJOSA LAIME, CONCEPTO: REPOSICION DE CREDENCIAL, CUENTA DE DEPOSITO: CUENTA UNICA DEL TESORO</t>
  </si>
  <si>
    <t>00206012001 DEPOSITO DE EFECTIVO, DEPOSITANTE: INSTITUTO NACIONAL DE ESTADISTICA, CONCEPTO: DEPÓSITO POR VENTA DE LA OFICINA CENTRAL DE LA PAZ, DE FECHA 29/01/2026, CUENTA DE DEPOSITO: CUENTA UNICA DEL TESORO</t>
  </si>
  <si>
    <t>00020014203 DEPOSITO DE EFECTIVO, DEPOSITANTE: ADHEMAR ANDRES VILLARREAL GARCIA, CONCEPTO: DEV. POR REVERSION DE PROYECCION GESTION 2025, CUENTA DE DEPOSITO: CUENTA UNICA DEL TESORO</t>
  </si>
  <si>
    <t>00595012003 DEPOSITO DE EFECTIVO, DEPOSITANTE: SILVIA CARDENAS QUISPE, CONCEPTO: DEVOLUCION, CUENTA DE DEPOSITO: CUENTA UNICA DEL TESORO</t>
  </si>
  <si>
    <t>00221022001 DEPOSITO DE EFECTIVO, DEPOSITANTE: MNDS IMPERIO SRL, CONCEPTO: TRAMITE FUERA DE PLAZO, CUENTA DE DEPOSITO: CUENTA UNICA DEL TESORO</t>
  </si>
  <si>
    <t>00015011108 DEPOSITO DE EFECTIVO, DEPOSITANTE: ZELMA EULALIA FLORES NINA, CONCEPTO: REPOSICION DE SERVICIO TELEFONICO POTOSI SEPTIEMBRE, CUENTA DE DEPOSITO: CUENTA UNICA DEL TESORO</t>
  </si>
  <si>
    <t>00099021001 DEPOSITO DE EFECTIVO, DEPOSITANTE: MAURICIO PEDRO ARCE ORTIZ, CONCEPTO: DEV. DE SALDOS NO EJECUTADOS - ELECCIONES VOTO EN EL EXTERIOR - CONSULADO LA QUIACA - ARGENTINA, CUENTA DE DEPOSITO: CUENTA UNICA DEL TESORO</t>
  </si>
  <si>
    <t>00015011108 DEPOSITO DE EFECTIVO, DEPOSITANTE: ZELMA EULALIA FLORES NINA, CONCEPTO: REPOSICION DE SERVICIO TELEFONICO POTOSI OCTUBRE, CUENTA DE DEPOSITO: CUENTA UNICA DEL TESORO</t>
  </si>
  <si>
    <t>00383012001 DEPOSITO DE EFECTIVO, DEPOSITANTE: COLLECTION S.R.L., CONCEPTO: NOTA DE COBRANZA - PERIODO AGOSTO GESTION 2025, CUENTA DE DEPOSITO: CUENTA UNICA DEL TESORO</t>
  </si>
  <si>
    <t>00572012001 DEPOSITO DE EFECTIVO, DEPOSITANTE: LUZ ESPERANZA FLORES MONTES, CONCEPTO: REPOSICION DE CREDENCIALES, CUENTA DE DEPOSITO: CUENTA UNICA DEL TESORO</t>
  </si>
  <si>
    <t>00070011102 DEPOSITO DE EFECTIVO, DEPOSITANTE: HENRY LEONARDO QUISPE LUJAN, CONCEPTO: DEVOLUCION DE VIATICOS 27,28 DE ENERO DE 2026, CUENTA DE DEPOSITO: CUENTA UNICA DEL TESORO</t>
  </si>
  <si>
    <t>00086044201 DEPOSITO DE EFECTIVO, DEPOSITANTE: SISTEMA DE RIEGO CARACHIMAYO Y BARRANCO, CONCEPTO: CONTRAPARTE COMUNAL PROGRAMA RUMBO, CUENTA DE DEPOSITO: CUENTA UNICA DEL TESORO</t>
  </si>
  <si>
    <t>00086044201 DEPOSITO DE EFECTIVO, DEPOSITANTE: SISTEMA DE RIEGO COMUNIDAD LA VICTORIA, CONCEPTO: CONTRAPARTE COMUNAL PROGRAMA RUMBO, CUENTA DE DEPOSITO: CUENTA UNICA DEL TESORO</t>
  </si>
  <si>
    <t>00086044201 DEPOSITO DE EFECTIVO, DEPOSITANTE: SIS. DE RIEGO HUAYCO CHICO Y NUEVA ESPERANZA, CONCEPTO: CONTRAPARTE COMUNAL PROGRAMA RUMBO, CUENTA DE DEPOSITO: CUENTA UNICA DEL TESORO</t>
  </si>
  <si>
    <t>00086044201 DEPOSITO DE EFECTIVO, DEPOSITANTE: SIS. DE RIEGO CHOCLOCA ZONA DE ARRIBA, CONCEPTO: CONTRAPARTE COMUNAL PROGRAMA RUMBO, CUENTA DE DEPOSITO: CUENTA UNICA DEL TESORO</t>
  </si>
  <si>
    <t>00086044201 DEPOSITO DE EFECTIVO, DEPOSITANTE: SIS. DE RIEGO CHOCLOCA ZONA DE ABAJO, CONCEPTO: CONTRAPARTE COMUNAL PROGRAMA RUMBO, CUENTA DE DEPOSITO: CUENTA UNICA DEL TESORO</t>
  </si>
  <si>
    <t>00086044201 DEPOSITO DE EFECTIVO, DEPOSITANTE: SISTEMA DE RIEGO CHARAJA, CONCEPTO: CONTRAPARTE COMUNAL PROGRAMA RUMBO, CUENTA DE DEPOSITO: CUENTA UNICA DEL TESORO</t>
  </si>
  <si>
    <t>00383012001 DEPOSITO DE EFECTIVO, DEPOSITANTE: AGENCIA BOLIVIANA DE CORREOS, CONCEPTO: REGIONAL LA PAZ 12-17/01/2026, CUENTA DE DEPOSITO: CUENTA UNICA DEL TESORO</t>
  </si>
  <si>
    <t>00580012001 DEP.DE CHEQ.AJENOS,RET.DE CAM.,CONCEPTO: MULTAS SUBARRENDATARIAS,DEP.: DEPOSITOS ADUANEROS BOLIVIANOS , PROCEDENCIA: BANCO UNION S.A., CHEQUE: 2109, FECHA DE EMISION:29/01/2026</t>
  </si>
  <si>
    <t>00580012001 DEP.DE CHEQ.AJENOS,RET.DE CAM.,CONCEPTO: REPOSICION CONSUMO ENERGIA ELECTRICA SUBARRENDATARIO,DEP.: DEPOSITOS ADUANEROS BOLIVIANOS , PROCEDENCIA: BANCO UNION S.A., CHEQUE: 2110, FECHA DE EMISION:29/01/2026</t>
  </si>
  <si>
    <t>00099021001 DEP.DE CHEQ.AJENOS,RET.DE CAM.,CONCEPTO: PAGO EN DEMASIA,DEP.: EDITORIAL METATRON SRL , PROCEDENCIA: BANCO UNION S.A., CHEQUE: 8149, FECHA DE EMISION:28/01/2026</t>
  </si>
  <si>
    <t>00155010001 DEP.DE CHEQ.AJENOS,RET.DE CAM.,CONCEPTO: ACTUALIZACION FIANZA ECONOMICA NOTARIOS DEPARTAMENTO DE POTOSI-2019,DEP.: DIRNOPLU , PROCEDENCIA: BANCO UNION S.A., CHEQUE: 1136, FECHA DE EMISION:29/01/2026</t>
  </si>
  <si>
    <t>00099021001 DEP.DE CHEQ.AJENOS,RET.DE CAM.,CONCEPTO: DEVOLUCION DE PASAJES,DEP.: CAMARA DE SENADORES , PROCEDENCIA: BANCO UNION S.A., CHEQUE: 1126, FECHA DE EMISION:29/01/2026</t>
  </si>
  <si>
    <t>00578012002 DEP.DE CHEQ.AJENOS,RET.DE CAM.,CONCEPTO: REVERSION,DEP.: BOLIVIANA DE AVIACION , PROCEDENCIA: BANCO UNION S.A., CHEQUE: 21002, FECHA DE EMISION:29/01/2026</t>
  </si>
  <si>
    <t>00595012003 DEP.DE CHEQ.AJENOS,RET.DE CAM.,CONCEPTO: POR INCAPACIDAD TEMPORAL CSBP- POTOSI,DEP.: CAJA DE SALUD DE LA BANCA PRIVADA , PROCEDENCIA: BANCO NACIONAL DE BOLIVIA S.A., CHEQUE: 4198109, FECHA DE EMISION:31/12/2025</t>
  </si>
  <si>
    <t>00660012006 DEP.DE CHEQ.AJENOS,RET.DE CAM.,CONCEPTO: DEV. DE LA FUNCIONARIA WILMA LIZBETH LLANOS BARRON POR CREDENCIAL GESTION 2026,DEP.: ORGANO JUDICIAL CHUQUISACA , PROCEDENCIA: BANCO UNION S.A., CHEQUE: 468, FECHA DE EMISION:26/01/2026</t>
  </si>
  <si>
    <t>00221022001 DEP.DE CHEQ.AJENOS,RET.DE CAM.,CONCEPTO: DEPÓSITO,DEP.: JEANETH VARGAS BENAVIDEZ DE ERAZO , PROCEDENCIA: BANCO UNION S.A., CHEQUE: 227870, FECHA DE EMISION:30/01/2026</t>
  </si>
  <si>
    <t>00206012001 DEP.DE CHEQ.AJENOS,RET.DE CAM.,CONCEPTO: DEPÓSITO POR VENTA DE LA OFICINA DEPARTAMENTAL SANTA CRUZ, DE FECHA 28/01/2026,DEP.: INSTITUTO NACIONAL DE ESTADISTICA , PROCEDENCIA: BANCO UNION S.A., CHEQUE: 5708, FECHA DE EMISION:30/01/2026</t>
  </si>
  <si>
    <t>00221022001 DEP.DE CHEQ.AJENOS,RET.DE CAM.,CONCEPTO: DEPÓSITO,DEP.: JEANETH VARGAS BENAVIDEZ DE ERAZO , PROCEDENCIA: BANCO UNION S.A., CHEQUE: 227871, FECHA DE EMISION:30/01/2026</t>
  </si>
  <si>
    <t>00221022001 DEP.DE CHEQ.AJENOS,RET.DE CAM.,CONCEPTO: DEPÓSITO,DEP.: BYRON MARCELO MORALES ROCHA , PROCEDENCIA: BANCO UNION S.A., CHEQUE: 227872, FECHA DE EMISION:30/01/2026</t>
  </si>
  <si>
    <t>00221022001 DEP.DE CHEQ.AJENOS,RET.DE CAM.,CONCEPTO: DEPÓSITO,DEP.: SANTOS LUIS GUTIERREZ CHOQUE , PROCEDENCIA: BANCO UNION S.A., CHEQUE: 227873, FECHA DE EMISION:30/01/2026</t>
  </si>
  <si>
    <t>00221022001 DEP.DE CHEQ.AJENOS,RET.DE CAM.,CONCEPTO: DEPÓSITO,DEP.: SANTOS LUIS GUTIERREZ CHOQUE , PROCEDENCIA: BANCO UNION S.A., CHEQUE: 227874, FECHA DE EMISION:30/01/2026</t>
  </si>
  <si>
    <t>00221022001 DEP.DE CHEQ.AJENOS,RET.DE CAM.,CONCEPTO: DEPÓSITO,DEP.: SANTOS LUIS GUTIERREZ CHOQUE , PROCEDENCIA: BANCO UNION S.A., CHEQUE: 227875, FECHA DE EMISION:30/01/2026</t>
  </si>
  <si>
    <t>00221022001 DEP.DE CHEQ.AJENOS,RET.DE CAM.,CONCEPTO: DE´PÓSITO,DEP.: SANTOS LUIS GUTIERREZ CHOQUE , PROCEDENCIA: BANCO UNION S.A., CHEQUE: 227876, FECHA DE EMISION:30/01/2026</t>
  </si>
  <si>
    <t>00514012004 DEP.DE CHEQ.AJENOS,RET.DE CAM.,CONCEPTO: POR EL PAGO DEL SERVICIO DE LA DEUDA S/G CONTRATO NRO 351/2012 PROYECTO HIDROELECTRICO SAN JOSE,DEP.: ENDE , PROCEDENCIA: BANCO UNION S.A., CHEQUE: 13290, FECHA DE EMISION:29/01/2026</t>
  </si>
  <si>
    <t>00099021001 DEP.DE CHEQ.AJENOS,RET.DE CAM.,CONCEPTO: DEPÓSITO,DEP.: ROXANA FAJARDO DONAIRE , PROCEDENCIA: BANCO UNION S.A., CHEQUE: 227877, FECHA DE EMISION:30/01/2026/DJBR</t>
  </si>
  <si>
    <t>00221022001 DEP.DE CHEQ.AJENOS,RET.DE CAM.,CONCEPTO: DEPÓSITO,DEP.: ELIZABETH QUISPE MAMANI , PROCEDENCIA: BANCO UNION S.A., CHEQUE: 227878, FECHA DE EMISION:30/01/2026</t>
  </si>
  <si>
    <t>00595012005 DEP.DE CHEQ.AJENOS,RET.DE CAM.,CONCEPTO: DEPÓSITO POR INTERESES AE VIVIENDA CORRESPONDIENTE A DICIEMBRE 2025,DEP.: GESTORA DE PENSIONES , PROCEDENCIA: BANCO UNION S.A., CHEQUE: 2329, FECHA DE EMISION:29/01/2026</t>
  </si>
  <si>
    <t>00595012003 DEP.DE CHEQ.AJENOS,RET.DE CAM.,CONCEPTO: DEPÓSITO POR DEV. SALDO NO EJECUTADO FA. DE FABIOLA SARAVIA IDIAQUEZ,DEP.: GESTORA DE PENSIONES , PROCEDENCIA: BANCO UNION S.A., CHEQUE: 2327, FECHA DE EMISION:29/01/2026</t>
  </si>
  <si>
    <t>00595012003 DEP.DE CHEQ.AJENOS,RET.DE CAM.,CONCEPTO: DEPÓSITO POR DEV EN EXCESO PERSONAL PERMANENTE DE LOS FUNCIONARIOS DE LA GESTORA,DEP.: GESTORA DE PENSIONES , PROCEDENCIA: BANCO UNION S.A., CHEQUE: 2328, FECHA DE EMISION:29/01/2026</t>
  </si>
  <si>
    <t>TRANSFERENCIA DEL EXTERIOR SEGUN SWIFT NOS.1113-1103 DE FECHA 30/01/2026 ORDENANTE: FERTICEL INDUSTRIA DE FERTILIZANTES LTDA, SAO GABRIEL DO OESTE - BRASIL REF.: CRED/INV/GOPDVE0009ODVVEX (2026012900583561 - TRN/20260129-00393310) LIB. 00597012001 RECURSOS PROPIOS VENTAS YLB</t>
  </si>
  <si>
    <t>COBRO COSTOS DE PAPELERIA SEGUN TRANSFERENCIA DEL EXTERIOR POR ORDEN DE FERTICEL INDUSTRIA DE FERTILIZANTES LTDA, SAO GABRIEL DO OESTE - BRASIL REF.: CRED/INV/GOPDVE0009ODVVEX (2026012900583561 - TRN/20260129-00393310) LIB. 00597032001 YLB-COMERCIALIZACION DE DIVERSAS SALES</t>
  </si>
  <si>
    <t>NUMERO DE LIBRETA CUT: LIBRETA NÂ° 00099021001 OPERACIÓN E75 TRANSFERENCIA DE LA CUENTA FISCAL BUN A LA CUT EN MN TRANSFERENCIA DE FONDOS A SOLICITUD DE: GOB. AUTONOMO MCPAL. DE PUERTO PEREZ CITE: GAMPP-MAE/EXT/NÂ°05/2026 CUENTA CUT 3987 LIBRETA NÂ° 00099021001 TGN - RECURSOS ORDINARIOS</t>
  </si>
  <si>
    <t>NUMERO DE LIBRETA CUT: LIBRETA NÂ° 00099021001 OPERACIÓN E75 TRANSFERENCIA DE LA CUENTA FISCAL BUN A LA CUT EN MN TRANSFERENCIA DE FONDOS A SOLICITUD DE: GOBIERNO AUTONOMO GUARNEZ CITE: GAMW/DESP.NÂ°26/2026 CUENTA CUT 3987 LIBRETA NÂ° 00099021001 TGN - RECURSOS ORDINARIOS</t>
  </si>
  <si>
    <t>De: 00513012004 Transferencia de la CUT libreta 00513012004 YPFB UNCOMERCIAL a favor de la cuenta 10000059607918 YPFB Transferencias al Exterior, en el marco de R.M. 026 del 27/1/2025 y del Decreto Supremo 4773. Según nota TOBE 050 2026.</t>
  </si>
  <si>
    <t>De: 00513012004 Transferencia de la CUT libreta 00513012004 YPFB UNCOMERCIAL a favor de la cuenta 10000059607918 YPFB Transferencias al Exterior, en el marco de R.M. 026 del 27/1/2025 y del Decreto Supremo 4773. Según nota TOBE 049 2026.</t>
  </si>
  <si>
    <t>DEVOLUCIÓN DE SOLICITUD 058633-26077 DE YACIMIENTOS PETROLIFEROS FISCALES BOLIVIANOS REF.: TRAFIGURA PTE LTD 13ER POST PAGO SUM HIDR LIQ 2025 OP UPCA 119 HR ULOP 31858 2025 P 114, SEGÚN DISPOSICIÓN ADICIONAL TERCERA DE LA R.D. NO. 025/2023. LIB. 00513012004 LBP-YPFB-UNICOMERCIAL (4030005415/1-2188907)</t>
  </si>
  <si>
    <t>DEVOLUCIÓN DE SOLICITUD 058634-26076 DE YACIMIENTOS PETROLIFEROS FISCALES BOLIVIANOS REF.: TRAFIGURA PTE LTD 13ER POST PAGO SUM HIDR LIQ 2025 OP UPCA 119 HR ULOP 31858 2025 P 116, SEGÚN DISPOSICIÓN ADICIONAL TERCERA DE LA R.D. NO. 025/2023. LIB. 00513012004 LBP-YPFB-UNICOMERCIAL (4030005415/1-2188907)</t>
  </si>
  <si>
    <t>||TRANSFERENCIA DE FONDOS S/G MENSAJE SWIFT NRO.1134 Y 1111, NOTA: DGAC/DAF/FIN/NE-0011/26 DE FECHA 16 DE ENERO DE 2026 (HRE-TGL-2026-1080) ENVIADO POR LA DIRECCIÓN GENERAL DE AERONÁUTICA CIVIL (SECTOR PÚBLICO). DEBITO DE LA LIBRETA 00117012001 DGAC, REPOSICIÓN DE ÚTILES DE ESCRITORIO.</t>
  </si>
  <si>
    <t>||TRANSFERENCIA DE FONDOS S/G MENSAJES SWIFT´S NRO.1133 Y 1110 DE LA FECHA Y NOTA CITE CAR/DGE-DNAF/N°0025/2026 DE FECHA.28/01/2026. (HRE-TGL-1689) ENVIADA POR LA NAVEGACION AEREA Y AEROPUERTOS BOLIVIANOS (SECTOR PÚBLICO). DEBITO DE LA LIB. 00389012001 NAABOL- ADMINISTRACIÓN, REPOSICIÓN DE ÚTILES DE ESCRITORIO</t>
  </si>
  <si>
    <t>De: 00099021001 Transferencia de recursos al GAM San Andrés de Machaca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</si>
  <si>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Colcha&amp;quot;K&amp;quot; (Villa Martín)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</si>
  <si>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Mapiri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</si>
  <si>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Caripuyo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</si>
  <si>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Chacarilla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</si>
  <si>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Tahua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</si>
  <si>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Yanacachi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</si>
  <si>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Chuquihuta Ayllu Jucumani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</si>
  <si>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Charaña para el pago de Bono de Discapacidad, en el marco de la Ley N°977 de fecha 26 de septiembre de 2017, DS N°3437 de 20 de diciembre de 2017 y Resolución Ministerial N°010 de fecha 10 de enero de 2018, primer desembolso de la gestión 2026.</t>
  </si>
  <si>
    <t>De: 00099021001 Transferencia de recursos al GAM Quime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</si>
  <si>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San Pedro de Macha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</si>
  <si>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Ayata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</si>
  <si>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San Rafael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</si>
  <si>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Collana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</si>
  <si>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Boyuibe para el pago de Bono de Discapacidad, en el marco de la Ley N°977 de fecha 26 de septiembre de 2017, DS N°3437 de 20 de diciembre de 2017 y Resolución Ministerial N°010 de fecha 10 de enero de 2018, primer desembolso de la gestión 2026.</t>
  </si>
  <si>
    <t>De: 00099021001 Transferencia de recursos al GAM Antequera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</si>
  <si>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Saipina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</si>
  <si>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Caracollo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</si>
  <si>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Colpa Bélgica para el pago de Bono de Discapacidad, en el marco de la Ley N°977 de fecha 26 de septiembre de 2017, DS N°3437 de 20 de diciembre de 2017 y Resolución Ministerial N°010 de fecha 10 de enero de 2018, primer desembolso de la gestión 2026.</t>
  </si>
  <si>
    <t>De: 00099021001 Transferencia de recursos al GAM Choquecota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</si>
  <si>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GAIOC de Salinas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</si>
  <si>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Anzaldo para el pago de Bono de Discapacidad, en el marco de la Ley N°977 de fecha 26 de septiembre de 2017, DS N°3437 de 20 de diciembre de 2017 y Resolución Ministerial N°010 de fecha 10 de enero de 2018, primer desembolso de la gestión 2026.</t>
  </si>
  <si>
    <t>De: 00099021001 Transferencia de recursos al GAM Esmeralda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</si>
  <si>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Villa Gualberto Villarroel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</si>
  <si>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Belén de Andamarca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</si>
  <si>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Omereque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</si>
  <si>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Sabaya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</si>
  <si>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Santiago de Huata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</si>
  <si>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Coipasa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</si>
  <si>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Jesús de Machaca para el pago de Bono de Discapacidad, en el marco de la Ley N°977 de fecha 26 de septiembre de 2017, DS N°3437 de 20 de diciembre de 2017 y Resolución Ministerial N°010 de fecha 10 de enero de 2018, desembolso de la gestión 2026.</t>
  </si>
  <si>
    <t>De: 00099021001 Transferencia de recursos al GAM Urmiri para el pago de Bono de Discapacidad, en el marco de la Ley N°977 de fecha 26 de septiembre de 2017, DS N°3437 de 20 de diciembre de 2017 y Resolución Ministerial N°010 de fecha 10 de enero de 2018, desembolso de la gestión 2026.</t>
  </si>
  <si>
    <t>PAGO A AFD PRÉSTAMO CBO 1036 02 K VCTO. 31-01-2026 POR CUENTA DE TGN , NTI. 21077 VALOR 30-01-2026 CAPITAL EUR 5.000.000,00 INTERESES EUR 1.709.666,67 CTA. 3987 CUENTA UNICA DEL TESORO LIB. 00099021001 REF.: COMISIONES BANCARIAS</t>
  </si>
  <si>
    <t>PAGO A AFD PRÉSTAMO CBO 1027 01J VCTO. 31-01-2026 POR CUENTA DE TGN , NTI. 21075 VALOR 30-01-2026 CAPITAL EUR 4.500.000,00 INTERESES EUR 1.194.390,00 CTA. 3987 CUENTA UNICA DEL TESORO LIB. 00099021001 REF.: COMISIONES BANCARIAS</t>
  </si>
  <si>
    <t>PAGO A AFD PRÉSTAMO CBO 1020 01 B VCTO. 31-01-2026 POR CUENTA DE TGN , NTI. 21076 VALOR 30-01-2026 CAPITAL EUR 1.471.670,35 INTERESES EUR 366.281,85 CTA. 3987 CUENTA UNICA DEL TESORO LIB. 00099021001 REF.: COMISIONES BANCARIAS</t>
  </si>
  <si>
    <t>PAGO A BANCO EUROPEO DE INV PRÉSTAMO FI No 88662 VCTO. 30-01-2026 POR CUENTA DE TGN SG NOTA MEFP/VTCP/DGCP/UODP/No.052/2026, NTI. 21180 VALOR 30-01-2026 COMISIONES USD 2.694,40 CTA. 3987 CUENTA UNICA DEL TESORO LIB. 00099021001 REF.: COMISIONES BANCARIAS</t>
  </si>
  <si>
    <t>'COBRO DE'||ÚTILES DE ESCRITORIO POR EL COMPROBANTE NRO.1147638 DE LA FECHA S/G. NOTA CITE CITE GAFC-098/ DFC/URTE-12/2026 DE F.13.01.2026 (HRE-TGL-910) ENVIADA POR YACIMIENTOS PETROLIFEROS FISCALES BOLIVIANOS DEBITO DE LA LIBRETA 00513022001 YPFB  OPERACIONES</t>
  </si>
  <si>
    <t>||REGULARIZACION DE NUESTRA OPERACION NRO. 1147518 DE F.28/01/2026 EN ATENCION A CORREO ELECTRONICO DE LA FECHA ENVIADO POR YACIMIENTOS PETROLIFEROS FISCALES BOLIVIANOS (SECTOR PÚBLICO) DEBITO DE LA LIBRETA 00513012004 YPFB  UNICOMERCIAL, REPOSICION DE UTILES DE ESCRITORIO</t>
  </si>
  <si>
    <t>||TRANSFERENCIA DE FONDOS S/G MENSAJES SWIFT NROS. 1138 Y 1137 CORREO ELECTRONICO DE LA FECHA ENVIADO POR LA AGENCIA BOLIVIANA DE CORREOS (SECTOR PÚBLICO) ABONO A LA LIB. 00383012001- INGRESOS AGENCIA BOLIVIANA DE CORREO, P/CTA DE AJ OZBEKISTON POCHTASI</t>
  </si>
  <si>
    <t>||TRANSFERENCIA DE FONDOS S/G MENSAJES SWIFT NROS. 1138 Y 1137 CORREO ELECTRONICO DE LA FECHA ENVIADO POR LA AGENCIA BOLIVIANA DE CORREOS (SECTOR PÚBLICO) DEBITO DE LA LIB. 00383012001 INGRESOS AGENCIA BOLIVIANA DE CORREOS, COBRO DE ÚTILES DE ESCRITORIO</t>
  </si>
  <si>
    <t>A:00862012001 GAD DE POTOSI, TRANSFERENCIA DE RECUPERACIONES SEGUN NOTA GEF-LCR-DYF-0049-NOT/26 POR CONCEPTO DE REMUNERACIÓN DE ADMINISTRACION DE FIDEICOMISO QUE CORRESPONDEN AL FNDR DE ACUERDO A CONTRATO DE FIDEICOMISO “CONTRAPARTES LOCALES”</t>
  </si>
  <si>
    <t>A:00862012001 GAM DE CULPINA, TRANSFERENCIA DE RECUPERACIONES SEGUN NOTA GEF-LCR-DYF-0049-NOT/26 POR CONCEPTO DE REMUNERACIÓN DE ADMINISTRACION DE FIDEICOMISO QUE CORRESPONDEN AL FNDR DE ACUERDO A CONTRATO DE FIDEICOMISO “CONTRAPARTES LOCALES”</t>
  </si>
  <si>
    <t>A:00862012001 GAM DE CHAQUI, TRANSFERENCIA DE RECUPERACIONES SEGUN NOTA GEF-LCR-DYF-0049-NOT/26 POR CONCEPTO DE REMUNERACIÓN DE ADMINISTRACION DE FIDEICOMISO QUE CORRESPONDEN AL FNDR DE ACUERDO A CONTRATO DE FIDEICOMISO “CONTRAPARTES LOCALES”</t>
  </si>
  <si>
    <t>A:00862012001 GAM DE CARIPUYO, TRANSFERENCIA DE RECUPERACIONES SEGUN NOTA GEF-LCR-DYF-0049-NOT/26 POR CONCEPTO DE REMUNERACIÓN DE ADMINISTRACION DE FIDEICOMISO QUE CORRESPONDEN AL FNDR DE ACUERDO A CONTRATO DE FIDEICOMISO “CONTRAPARTES LOCALES”</t>
  </si>
  <si>
    <t>A:00862012001 GAM DE ENTRE RIOS (COCHABAMBA), TRANSFERENCIA DE RECUPERACIONES SEGUN NOTA GEF-LCR-DYF-0049-NOT/26 POR CONCEPTO DE REMUNERACIÓN DE ADMINISTRACION DE FIDEICOMISO QUE CORRESPONDEN AL FNDR DE ACUERDO A CONTRATO DE FIDEICOMISO “CONTRAPARTES LOCALES”</t>
  </si>
  <si>
    <t>A:00862012001 GAM DE POCONA, TRANSFERENCIA DE RECUPERACIONES SEGUN NOTA GEF-LCR-DYF-0049-NOT/26 POR CONCEPTO DE REMUNERACIÓN DE ADMINISTRACION DE FIDEICOMISO QUE CORRESPONDEN AL FNDR DE ACUERDO A CONTRATO DE FIDEICOMISO “CONTRAPARTES LOCALES”</t>
  </si>
  <si>
    <t>A:00862012001 GAM DE RAVELO, TRANSFERENCIA DE RECUPERACIONES SEGUN NOTA GEF-LCR-DYF-0049-NOT/26 POR CONCEPTO DE REMUNERACIÓN DE ADMINISTRACION DE FIDEICOMISO QUE CORRESPONDEN AL FNDR DE ACUERDO A CONTRATO DE FIDEICOMISO “CONTRAPARTES LOCALES”</t>
  </si>
  <si>
    <t>A:00862012001 GAM DE LAS CARRERAS, TRANSFERENCIA DE RECUPERACIONES SEGUN NOTA GEF-LCR-DYF-0049-NOT/26 POR CONCEPTO DE REMUNERACIÓN DE ADMINISTRACION DE FIDEICOMISO QUE CORRESPONDEN AL FNDR DE ACUERDO A CONTRATO DE FIDEICOMISO “CONTRAPARTES LOCALES”</t>
  </si>
  <si>
    <t>A:00862012001 GAM DE SAN MATIAS, TRANSFERENCIA DE RECUPERACIONES SEGUN NOTA GEF-LCR-DYF-0049-NOT/26 POR CONCEPTO DE REMUNERACIÓN DE ADMINISTRACION DE FIDEICOMISO QUE CORRESPONDEN AL FNDR DE ACUERDO A CONTRATO DE FIDEICOMISO “CONTRAPARTES LOCALES”</t>
  </si>
  <si>
    <t>A:00862012001 GAM DE TARVITA (VOLLA ORIAS), TRANSFERENCIA DE RECUPERACIONES SEGUN NOTA GEF-LCR-DYF-0049-NOT/26 POR CONCEPTO DE REMUNERACIÓN DE ADMINISTRACION DE FIDEICOMISO QUE CORRESPONDEN AL FNDR DE ACUERDO A CONTRATO DE FIDEICOMISO “CONTRAPARTES LOCALES”</t>
  </si>
  <si>
    <t>A:00862012001 GAM DE URIONDO(CONCEPCIÓN), TRANSFERENCIA DE RECUPERACIONES SEGUN NOTA GEF-LCR-DYF-0049-NOT/26 POR CONCEPTO DE REMUNERACIÓN DE ADMINISTRACION DE FIDEICOMISO QUE CORRESPONDEN AL FNDR DE ACUERDO A CONTRATO DE FIDEICOMISO “CONTRAPARTES LOCALES”</t>
  </si>
  <si>
    <t>A:00862012001 GAM DE VILLA RIVERO, TRANSFERENCIA DE RECUPERACIONES SEGUN NOTA GEF-LCR-DYF-0049-NOT/26 POR CONCEPTO DE REMUNERACIÓN DE ADMINISTRACION DE FIDEICOMISO QUE CORRESPONDEN AL FNDR DE ACUERDO A CONTRATO DE FIDEICOMISO “CONTRAPARTES LOCALES”</t>
  </si>
  <si>
    <t>A:00862012001 GAM DE YAPACANI, TRANSFERENCIA DE RECUPERACIONES SEGUN NOTA GEF-LCR-DYF-0049-NOT/26 POR CONCEPTO DE REMUNERACIÓN DE ADMINISTRACION DE FIDEICOMISO QUE CORRESPONDEN AL FNDR DE ACUERDO A CONTRATO DE FIDEICOMISO “CONTRAPARTES LOCALES”</t>
  </si>
  <si>
    <t>A:00862012001 GAM DE VILLA TUNARI, TRANSFERENCIA DE RECUPERACIONES SEGUN NOTA GEF-LCR-DYF-0049-NOT/26 POR CONCEPTO DE REMUNERACIÓN DE ADMINISTRACION DE FIDEICOMISO QUE CORRESPONDEN AL FNDR DE ACUERDO A CONTRATO DE FIDEICOMISO “CONTRAPARTES LOCALES”</t>
  </si>
  <si>
    <t>A:00862012001 GAM DE VILLA GUALBERTO VILLARROEL, TRANSFERENCIA DE RECUPERACIONES SEGUN NOTA GEF-LCR-DYF-0049-NOT/26 POR CONCEPTO DE REMUNERACIÓN DE ADMINISTRACION DE FIDEICOMISO QUE CORRESPONDEN AL FNDR DE ACUERDO A CONTRATO DE FIDEICOMISO “CONTRAPARTES LOCALES”</t>
  </si>
  <si>
    <t>A:00862012001 GAM DE YUNCHARA, TRANSFERENCIA DE RECUPERACIONES SEGUN NOTA GEF-LCR-DYF-0049-NOT/26 POR CONCEPTO DE REMUNERACIÓN DE ADMINISTRACION DE FIDEICOMISO QUE CORRESPONDEN AL FNDR DE ACUERDO A CONTRATO DE FIDEICOMISO “CONTRAPARTES LOCALES”</t>
  </si>
  <si>
    <t>O23651820002</t>
  </si>
  <si>
    <t>O23663990002</t>
  </si>
  <si>
    <t>G34300000003</t>
  </si>
  <si>
    <t>G34300010003</t>
  </si>
  <si>
    <t>G34300020003</t>
  </si>
  <si>
    <t>G34301540001</t>
  </si>
  <si>
    <t>G34318080001</t>
  </si>
  <si>
    <t>G34318090001</t>
  </si>
  <si>
    <t>G34328450001</t>
  </si>
  <si>
    <t>G34328460001</t>
  </si>
  <si>
    <t>G34328440001</t>
  </si>
  <si>
    <t>S11461680001</t>
  </si>
  <si>
    <t>S11461750001</t>
  </si>
  <si>
    <t>G34381100002</t>
  </si>
  <si>
    <t>S11463930001</t>
  </si>
  <si>
    <t>G34407540001</t>
  </si>
  <si>
    <t>S11464800002</t>
  </si>
  <si>
    <t>S11464820002</t>
  </si>
  <si>
    <t>G34429090001</t>
  </si>
  <si>
    <t>G34429230001</t>
  </si>
  <si>
    <t>G34429210001</t>
  </si>
  <si>
    <t>G34429200001</t>
  </si>
  <si>
    <t>G34429190001</t>
  </si>
  <si>
    <t>G34429180001</t>
  </si>
  <si>
    <t>G34429240001</t>
  </si>
  <si>
    <t>G34429250001</t>
  </si>
  <si>
    <t>G34430560001</t>
  </si>
  <si>
    <t>G34430570001</t>
  </si>
  <si>
    <t>G34430580001</t>
  </si>
  <si>
    <t>G34430590001</t>
  </si>
  <si>
    <t>G34430610001</t>
  </si>
  <si>
    <t>G34430600001</t>
  </si>
  <si>
    <t>S11464960001</t>
  </si>
  <si>
    <t>G34430640001</t>
  </si>
  <si>
    <t>G34430660001</t>
  </si>
  <si>
    <t>G34430650001</t>
  </si>
  <si>
    <t>G34431230001</t>
  </si>
  <si>
    <t>G34430670001</t>
  </si>
  <si>
    <t>G34473380001</t>
  </si>
  <si>
    <t>G34473400001</t>
  </si>
  <si>
    <t>G34473490001</t>
  </si>
  <si>
    <t>G34478240002</t>
  </si>
  <si>
    <t>G34487510001</t>
  </si>
  <si>
    <t>G34487510008</t>
  </si>
  <si>
    <t>G34489080001</t>
  </si>
  <si>
    <t>G34489080008</t>
  </si>
  <si>
    <t>G34492330001</t>
  </si>
  <si>
    <t>G34492330008</t>
  </si>
  <si>
    <t>S11471280001</t>
  </si>
  <si>
    <t>G34497030008</t>
  </si>
  <si>
    <t>G34497030001</t>
  </si>
  <si>
    <t>S11472140002</t>
  </si>
  <si>
    <t>G34526400001</t>
  </si>
  <si>
    <t>G34526380001</t>
  </si>
  <si>
    <t>G34526390001</t>
  </si>
  <si>
    <t>G34524800001</t>
  </si>
  <si>
    <t>G34524810001</t>
  </si>
  <si>
    <t>G34531680001</t>
  </si>
  <si>
    <t>S11473630002</t>
  </si>
  <si>
    <t>G34549760001</t>
  </si>
  <si>
    <t>G34564400001</t>
  </si>
  <si>
    <t>G34564390001</t>
  </si>
  <si>
    <t>S11474830001</t>
  </si>
  <si>
    <t>G34571080002</t>
  </si>
  <si>
    <t>S11475040001</t>
  </si>
  <si>
    <t>S11475000001</t>
  </si>
  <si>
    <t>G34574470001</t>
  </si>
  <si>
    <t>G34588930001</t>
  </si>
  <si>
    <t>S11475690001</t>
  </si>
  <si>
    <t>G34605250001</t>
  </si>
  <si>
    <t>G34605160001</t>
  </si>
  <si>
    <t>G34605140001</t>
  </si>
  <si>
    <t>G34605150001</t>
  </si>
  <si>
    <t>S11476620002</t>
  </si>
  <si>
    <t>S11477080001</t>
  </si>
  <si>
    <t>D00278610007</t>
  </si>
  <si>
    <t>D00278720010</t>
  </si>
  <si>
    <t>D00278860009</t>
  </si>
  <si>
    <t>D00279180007</t>
  </si>
  <si>
    <t>D00279300005</t>
  </si>
  <si>
    <t>D00279340010</t>
  </si>
  <si>
    <t>D00279620010</t>
  </si>
  <si>
    <t>D00279680008</t>
  </si>
  <si>
    <t>D00279750014</t>
  </si>
  <si>
    <t>D00279810009</t>
  </si>
  <si>
    <t>TRANSFERENCIA DE FONDOS AL EXTERIOR A SOLICITUD DE TESORO GENERAL DE LA NACION SEGUN SOLICITUD 25870 REF: REF. BOLIVIA CONTRIBUTION. PAGO CORTE PENAL INTERNACIONAL (CPI), MEMBRESIA POR EUR72.568,00, NOTA VRE-DGRM-UPIDH-CS-1076/2025. EQUIVALENTES 85.165,74 USD LIB. 00099021001 TGN-RECURSOS ORDINARIOS-DOLARES AMERICANOS (5970) POR DIFERENCIAL CAMBIARIO</t>
  </si>
  <si>
    <t>TRANSFERENCIA DE FONDOS AL EXTERIOR A SOLICITUD DE TESORO GENERAL DE LA NACION SEGUN SOLICITUD 25867 REF: REF. BOL. PAGO ORGANIZACION INTERNACIONAL DE POLICIA CRIMINAL (OIPC-INTERPOL), MEMBRESIA EUR82.812,00, VRE-DGRM-UPIDH-CS-1073/2025. EQUIVALENTES 97.188,09 USD LIB. 00099021001 TGN-RECURSOS ORDINARIOS-DOLARES AMERICANOS (5970) POR DIFERENCIAL CAMBIARIO</t>
  </si>
  <si>
    <t>TRANSFERENCIA DE FONDOS AL EXTERIOR A SOLICITUD DE MINISTERIO DE ECONOMIA Y FINANZAS PUBLICAS SEGUN SOLICITUD 25842 REF: PAGO WM DATENSERVICE FAC. LE0819696, MEFP/VTCP/DGCP/UEPS/796/2025, CERTIF. MEFP/DGCP/69/2025. (EUR.59 T/C 8,06186). H.R.2025-14380-D. EQUIVALENTES 69,02 USD LIB. 00099021001 TGN-RECURSOS ORDINARIOS-DOLARES AMERICANOS (5970) POR DIFERENCIAL CAMBIARIO</t>
  </si>
  <si>
    <t>PAGO A CAF PRÉSTAMO CFA007894 VCTO. 03-01-2026 POR CUENTA DE TGN , NTI. 20996 VALOR 05-01-2026 CAPITAL USD 641.703,15 INTERESES USD 143.643,90 CTA. 5970 CUENTA UNICA DEL TESORO DOLARES AMERICANOS LIB. 00099021001</t>
  </si>
  <si>
    <t>PAGO A BID PRÉSTAMO 3487/BL-BO VCTO. 06-01-2026 POR CUENTA DE TGN , NTI. 21018 VALOR 06-01-2026 CAPITAL USD 2.327.020,41 INTERESES USD 1.749.756,14 CTA. 5970 CUENTA UNICA DEL TESORO DOLARES AMERICANOS LIB. 00099021001</t>
  </si>
  <si>
    <t>PAGO A BID PRÉSTAMO 3487/BL-BO VCTO. 06-01-2026 POR CUENTA DE TGN , NTI. 21016 VALOR 06-01-2026 INTERESES USD 35.925,37 CTA. 5970 CUENTA UNICA DEL TESORO DOLARES AMERICANOS LIB. 00099021001</t>
  </si>
  <si>
    <t>PAGO A CAF PRÉSTAMO CFA008606 VCTO. 07-01-2026 POR CUENTA DE TGN , NTI. 20998 VALOR 07-01-2026 CAPITAL USD 3.626.959,88 INTERESES USD 1.061.429,65 CTA. 5970 CUENTA UNICA DEL TESORO DOLARES AMERICANOS LIB. 00099021001</t>
  </si>
  <si>
    <t>PAGO A CAF PRÉSTAMO CFA012050 VCTO. 07-01-2026 POR CUENTA DE TGN , NTI. 21036 VALOR 07-01-2026 INTERESES USD 613.030,27 COMISIONES USD 44.751,58 CTA. 5970 CUENTA UNICA DEL TESORO DOLARES AMERICANOS LIB. 00099021001</t>
  </si>
  <si>
    <t>PAGO A CAF PRÉSTAMO CFA008604 VCTO. 07-01-2026 POR CUENTA DE TGN , NTI. 20997 VALOR 07-01-2026 CAPITAL USD 5.058.703,24 INTERESES USD 1.428.718,09 CTA. 5970 CUENTA UNICA DEL TESORO DOLARES AMERICANOS LIB. 00099021001</t>
  </si>
  <si>
    <t>'COBRO DE'||ÚTILES DE ESCRITORIO POR EL COMPROBANTE NRO.1146164 DE LA FECHA, S/G. NOTA CITE: RIBB-UAF/SCO N°009/25 DE FECHA 29/1/2025 (HRE-TGL-1880) ENVIADA POR EL REGISTRO INTERNACIONAL BOLIVIANO DE BUQUES.(SECTOR PUBLICO) DEBITO DE LA LIBRETA 00020061101 MIN.DEF.-RIBB-INGRESOS VARIOS USD, COBRO DE ÚTILES DE ESCRITORIO.</t>
  </si>
  <si>
    <t>'COBRO DE'||ÚTILES DE ESCRITORIO POR EL COMPROBANTE NRO.1146170 DE LA FECHA, S/G. CORREO ELECTRONICO DE F. 06/01/2026 Y NOTA CITE RIBB/UAFC/SCO N°009/2025 DE F. 29/01/2025 CON (HRE-TGL-2025-1880) DEBITO DE LA LIBRETA 00020061101 MIN. DEF.- RIB-ING.VARIOS USD</t>
  </si>
  <si>
    <t>TRANSFERENCIA DEL EXTERIOR SEGUN SWIFT NO.330 DE FECHA 12/01/2026 ORDENANTE: YPF EXPLORACIÓN + PRODUCCIÓN DE FERMIN PERALTA TORRES REF.: 2447700012JO CTRC (NO CORRESPONDE A EXPORTACIÓN) FECHA VALOR 12/01/2026. LIB. 00513012005 YPFB-OPERACIONES EXTRAORDINARIAS USD</t>
  </si>
  <si>
    <t>'COBRO DE'||ÚTILES DE ESCRITORIO POR EL COMPROBANTE NRO.1146391 DE LA FECHA, S/G. NOTA CITE: RIBB-UAF/SCO N°009/25 DE FECHA 29/1/2025 (HRE-TGL-1880) ENVIADA POR EL REGISTRO INTERNACIONAL BOLIVIANO DE BUQUES. (SECTOR PUBLICO) DEBITO DE LA LIBRETA 00020061101 MIN. DEF.-RIBB-ING.VARIOS USD</t>
  </si>
  <si>
    <t>PAGO A CAF PRÉSTAMO CFA012533 VCTO. 14-01-2026 POR CUENTA DE TGN , NTI. 21035 VALOR 14-01-2026 INTERESES USD 6.078.031,11 CTA. 5970 CUENTA UNICA DEL TESORO DOLARES AMERICANOS LIB. 00099021001</t>
  </si>
  <si>
    <t>||TRANSFERENCIA DE FONDOS S/G NOTA MEFP/VTCP/DGCP/UODP/N°028/2026 DE FECHA 14 DE ENERO DE 2026 ENVIADA POR EL MINISTERIO DE ECONOMÍA Y FINANZAS PÚBLICAS POR PAGO CUOTA PARTE DEL CRÉDITO IDA 3507-BO A CARGO DEL FONDO NACIONAL DE DESARROLLO REGIONAL (FNDR)-VENCIMIENTO DE 15 DE ENERO DE 2026. ABONO A LA CUT EN ME LIB.N°00099021001 TGN-RECURSOS ORDINARIOS-DÓLARES AMERICANOS</t>
  </si>
  <si>
    <t>PAGO A IDA PRÉSTAMO 5003-BO VCTO. 15-01-2026 POR CUENTA DE TGN , NTI. 20991 VALOR 15-01-2026 CAPITAL USD 534.529,25 INTERESES USD 387.398,79 CTA. 5970 CUENTA UNICA DEL TESORO DOLARES AMERICANOS LIB. 00099021001</t>
  </si>
  <si>
    <t>PAGO A IDA PRÉSTAMO 5744-BO VCTO. 15-01-2026 POR CUENTA DE TGN , NTI. 21049 VALOR 15-01-2026 CAPITAL USD 904.697,73 INTERESES USD 771.300,32 CTA. 5970 CUENTA UNICA DEL TESORO DOLARES AMERICANOS LIB. 00099021001</t>
  </si>
  <si>
    <t>PAGO A IDA PRÉSTAMO 5712-BO VCTO. 15-01-2026 POR CUENTA DE TGN , NTI. 20990 VALOR 15-01-2026 CAPITAL USD 888.645,61 INTERESES USD 762.615,52 CTA. 5970 CUENTA UNICA DEL TESORO DOLARES AMERICANOS LIB. 00099021001</t>
  </si>
  <si>
    <t>PAGO A IDA PRÉSTAMO 5592-BO VCTO. 15-01-2026 POR CUENTA DE TGN , NTI. 20984 VALOR 15-01-2026 CAPITAL USD 1.479.394,05 INTERESES USD 1.244.907,98 CTA. 5970 CUENTA UNICA DEL TESORO DOLARES AMERICANOS LIB. 00099021001</t>
  </si>
  <si>
    <t>PAGO A IDA PRÉSTAMO 5591-BO VCTO. 15-01-2026 POR CUENTA DE TGN , NTI. 20978 VALOR 15-01-2026 CAPITAL USD 71.837,04 INTERESES USD 70.931,66 CTA. 5970 CUENTA UNICA DEL TESORO DOLARES AMERICANOS LIB. 00099021001</t>
  </si>
  <si>
    <t>PAGO A IDA PRÉSTAMO 5004-BO VCTO. 15-01-2026 POR CUENTA DE TGN , NTI. 20989 VALOR 15-01-2026 CAPITAL USD 557.213,26 INTERESES USD 403.838,91 CTA. 5970 CUENTA UNICA DEL TESORO DOLARES AMERICANOS LIB. 00099021001</t>
  </si>
  <si>
    <t>PAGO A IDA PRÉSTAMO 5745-BO VCTO. 15-01-2026 POR CUENTA DE TGN , NTI. 20986 VALOR 15-01-2026 CAPITAL USD 32.959,97 INTERESES USD 26.940,30 CTA. 5970 CUENTA UNICA DEL TESORO DOLARES AMERICANOS LIB. 00099021001</t>
  </si>
  <si>
    <t>PAGO A BIRF PRÉSTAMO BIRF 8469 VCTO. 15-01-2026 POR CUENTA DE TGN , NTI. 21017 VALOR 15-01-2026 INTERESES USD 3.083.711,62 CTA. 5970 CUENTA UNICA DEL TESORO DOLARES AMERICANOS LIB. 00099021001</t>
  </si>
  <si>
    <t>PAGO A BIRF PRÉSTAMO 8552-BO VCTO. 15-01-2026 POR CUENTA DE TGN , NTI. 21060 VALOR 15-01-2026 INTERESES USD 5.287.036,94 CTA. 5970 CUENTA UNICA DEL TESORO DOLARES AMERICANOS LIB. 00099021001</t>
  </si>
  <si>
    <t>PAGO A BID PRÉSTAMO 5376/OC-BO VCTO. 15-01-2026 POR CUENTA DE TGN , NTI. 21069 VALOR 15-01-2026 INTERESES USD 8.832.988,16 COMISIONES USD 476.430,41 CTA. 5970 CUENTA UNICA DEL TESORO DOLARES AMERICANOS LIB. 00099021001</t>
  </si>
  <si>
    <t>PAGO A BID PRÉSTAMO 3797/BL-BO VCTO. 15-01-2026 POR CUENTA DE TGN , NTI. 21065 VALOR 15-01-2026 CAPITAL USD 113.458,40 INTERESES USD 139.251,24 CTA. 5970 CUENTA UNICA DEL TESORO DOLARES AMERICANOS LIB. 00099021001</t>
  </si>
  <si>
    <t>PAGO A BID PRÉSTAMO 3797/BL-BO VCTO. 15-01-2026 POR CUENTA DE TGN , NTI. 20923 VALOR 15-01-2026 INTERESES USD 1.210,82 CTA. 5970 CUENTA UNICA DEL TESORO DOLARES AMERICANOS LIB. 00099021001</t>
  </si>
  <si>
    <t>PAGO A BID PRÉSTAMO 3536/BL-BO VCTO. 15-01-2026 POR CUENTA DE TGN , NTI. 21073 VALOR 15-01-2026 INTERESES USD 15.140,73 CTA. 5970 CUENTA UNICA DEL TESORO DOLARES AMERICANOS LIB. 00099021001</t>
  </si>
  <si>
    <t>PAGO A BID PRÉSTAMO 3536/BL-BO VCTO. 15-01-2026 POR CUENTA DE TGN , NTI. 20920 VALOR 15-01-2026 CAPITAL USD 1.007.142,69 INTERESES USD 706.473,08 CTA. 5970 CUENTA UNICA DEL TESORO DOLARES AMERICANOS LIB. 00099021001</t>
  </si>
  <si>
    <t>'COBRO DE'||ÚTILES DE ESCRITORIO POR EL COMPROBANTE NRO.1146494 DE LA FECHA, S/G. NOTA CITE: RIBB-UAF/SCO N°005/26 DE FECHA 12/1/2026 (HRE-TGL-676) ENVIADA POR EL REGISTRO INTERNACIONAL BOLIVIANO DE BUQUES. (SECTOR PÚBLICO) DEBITO DE LA LIBRETA 00020061101 MIN.DEF.-RIBB-INGRESOS VARIOS USD, COBRO DE ÚTILES DE ESCRITORIO.</t>
  </si>
  <si>
    <t>PAGO A BID PRÉSTAMO 4710/BL-BO VCTO. 15-01-2026 POR CUENTA DE TGN , NTI. 21034 VALOR 15-01-2026 INTERESES USD 376.664,23 COMISIONES USD 134.698,35 CTA. 5970 CUENTA UNICA DEL TESORO DOLARES AMERICANOS LIB. 00099021001</t>
  </si>
  <si>
    <t>PAGO A OPEP PRÉSTAMO 749-P VCTO. 15-01-2026 POR CUENTA DE TGN , NTI. 20921 VALOR 15-01-2026 CAPITAL USD 138.880,00 INTERESES USD 9.724,80 CTA. 5970 CUENTA UNICA DEL TESORO DOLARES AMERICANOS LIB. 00099021001</t>
  </si>
  <si>
    <t>PAGO A BID PRÉSTAMO 4710/BL-BO VCTO. 15-01-2026 POR CUENTA DE TGN , NTI. 21030 VALOR 15-01-2026 INTERESES USD 3.049,10 CTA. 5970 CUENTA UNICA DEL TESORO DOLARES AMERICANOS LIB. 00099021001</t>
  </si>
  <si>
    <t>PAGO A IDA PRÉSTAMO 5713-BO VCTO. 15-01-2026 POR CUENTA DE TGN , NTI. 21117 VALOR 15-01-2026 CAPITAL USD 69.591,01 INTERESES USD 56.685,61 CTA. 5970 CUENTA UNICA DEL TESORO DOLARES AMERICANOS LIB. 00099021001</t>
  </si>
  <si>
    <t>PAGO A OPEP PRÉSTAMO 1653-P VCTO. 15-01-2026 POR CUENTA DE TGN , NTI. 20922 VALOR 15-01-2026 CAPITAL USD 2.333.330,00 INTERESES USD 775.833,98 CTA. 5970 CUENTA UNICA DEL TESORO DOLARES AMERICANOS LIB. 00099021001</t>
  </si>
  <si>
    <t>PAGO A BID PRÉSTAMO 2460/BL-BO VCTO. 19-01-2026 POR CUENTA DE TGN , NTI. 21072 VALOR 20-01-2026 INTERESES USD 1.803,40 CTA. 5970 CUENTA UNICA DEL TESORO DOLARES AMERICANOS LIB. 00099021001</t>
  </si>
  <si>
    <t>PAGO A BID PRÉSTAMO 2460/BL-BO VCTO. 19-01-2026 POR CUENTA DE TGN , NTI. 21066 VALOR 20-01-2026 CAPITAL USD 69.439,65 INTERESES USD 42.403,70 CTA. 5970 CUENTA UNICA DEL TESORO DOLARES AMERICANOS LIB. 00099021001</t>
  </si>
  <si>
    <t>PAGO A JICA PRÉSTAMO BV-P5 VCTO. 20-01-2026 POR CUENTA DE TGN , NTI. 21124 VALOR 20-01-2026 CAPITAL JPY 40.901.000,00 CTA. 5970 CUENTA UNICA DEL TESORO DOLARES AMERICANOS LIB. 00099021001</t>
  </si>
  <si>
    <t>TRANSFERENCIA RECIBIDA DEL EXTERIOR SEGÚN MENSAJES SWIFT NOS. 680-675 (REM.EXT.) DE FECHA 20/01/2026 POR DESEMBOLSO DE CAF PRÉSTAMO CFA012812 LIQUIDEZ EN APOYO A LA GESTIÓN ECONÓMICA LIB.-00099021001 RECURSOS ORDINARIOS DOLARES AMERICANOS -5970</t>
  </si>
  <si>
    <t>PAGO A EXIMBANK CHINA POPUL PRÉSTAMO PBC 2016 (22) 410 VCTO. 21-01-2026 POR CUENTA DE TGN , NTI. 21009 VALOR 21-01-2026 CAPITAL USD 10.752.500,00 INTERESES USD 2.306.878,29 CTA. 5970 CUENTA UNICA DEL TESORO DOLARES AMERICANOS LIB. 00099021001</t>
  </si>
  <si>
    <t>PAGO A EXIMBANK CHINA POPUL PRÉSTAMO PBC 2016 (22) 410 VCTO. 21-01-2026 POR CUENTA DE TGN , NTI. 21009 VALOR 21-01-2026 CAPITAL USD 10.752.500,00 INTERESES USD 2.306.878,29 CTA. 5970 CUENTA UNICA DEL TESORO DOLARES AMERICANOS LIB. 00099021001 REF. COM.DEL BANQUERO</t>
  </si>
  <si>
    <t>PAGO A EXIMBANK CHINA POPUL PRÉSTAMO PBC 2016 (38) 426 VCTO. 21-01-2026 POR CUENTA DE TGN , NTI. 21011 VALOR 21-01-2026 CAPITAL USD 20.122.742,04 INTERESES USD 4.002.461,76 CTA. 5970 CUENTA UNICA DEL TESORO DOLARES AMERICANOS LIB. 00099021001</t>
  </si>
  <si>
    <t>PAGO A EXIMBANK CHINA POPUL PRÉSTAMO PBC 2016 (38) 426 VCTO. 21-01-2026 POR CUENTA DE TGN , NTI. 21011 VALOR 21-01-2026 CAPITAL USD 20.122.742,04 INTERESES USD 4.002.461,76 CTA. 5970 CUENTA UNICA DEL TESORO DOLARES AMERICANOS LIB. 00099021001 REF. COM.DEL BANQUERO</t>
  </si>
  <si>
    <t>PAGO A EXIMBANK CHINA POPUL PRÉSTAMO PBC 2015 (08) 350 VCTO. 21-01-2026 POR CUENTA DE TGN , NTI. 21007 VALOR 21-01-2026 CAPITAL USD 27.355.555,56 INTERESES USD 4.193.155,42 CTA. 5970 CUENTA UNICA DEL TESORO DOLARES AMERICANOS LIB. 00099021001</t>
  </si>
  <si>
    <t>PAGO A EXIMBANK CHINA POPUL PRÉSTAMO PBC 2015 (08) 350 VCTO. 21-01-2026 POR CUENTA DE TGN , NTI. 21007 VALOR 21-01-2026 CAPITAL USD 27.355.555,56 INTERESES USD 4.193.155,42 CTA. 5970 CUENTA UNICA DEL TESORO DOLARES AMERICANOS LIB. 00099021001 REF. COM.DEL BANQUERO</t>
  </si>
  <si>
    <t>'COBRO DE'||ÚTILES DE ESCRITORIO POR EL COMPROBANTE NRO.1147126 DE LA FECHA, S/G. NOTA CITE: RIBB/UAF/SCO N°005/26 DE FECHA 12/1/2026 (HRE-TGL-676) ENVIADA POR EL REGISTRO INTERNACIONAL BOLIVIANO DE BUQUES. (SECTOR PÚBLICO) DEBITO DE LA LIBRETA 00020061101 MIN.DEF.-RIBB-INGRESOS VARIOS USD, COBRO DE ÚTILES DE ESCRITORIO.</t>
  </si>
  <si>
    <t>PAGO A EXIMBANK CHINA POPUL PRÉSTAMO PBC 2017 (31) 457 VCTO. 21-01-2026 POR CUENTA DE TGN - (ES-MUTUN) SG NOTA MEFP/, NTI. 21040 VALOR 21-01-2026 CAPITAL USD 19.806.700,00 INTERESES USD 4.407.420,81 COMISIONES USD 82.181,15 CTA.5970 CUENTA UNICA DEL TESORO DOLARES AMERICANOS LIB. 00099021001 REF.COM.DEL BANQUERO</t>
  </si>
  <si>
    <t>PAGO A EXIMBANK CHINA POPUL PRÉSTAMO PBC 2017 (31) 457 VCTO. 21-01-2026 POR CUENTA DE TGN - (ES-MUTUN) SG NOTA MEFP/, NTI. 21040 VALOR 21-01-2026 CAPITAL USD 19.806.700,00 INTERESES USD 4.407.420,81 COMISIONES USD 82.181,15 CTA. 5970 CUENTA UNICA DEL TESORO DOLARES AMERICANOS LIB. 00099021001</t>
  </si>
  <si>
    <t>||TRANSFERENCIA DE FONDOS S/G.CITE: MEFP/VTCP/DGPOT/UPCFTGN/N°40/2026 DE LA FECHA DEL MIN.DE ECONOMIA Y FINANZAS PUBLICAS. (HRE-TSO-128). ABONO A LA LIBRETA N°00513012005 YPFB - OPERACIONES EXTRAORDINARIAS USD.</t>
  </si>
  <si>
    <t>PAGO A CAF PRÉSTAMO CFA006534 VCTO. 26-01-2026 POR CUENTA DE TGN , NTI. 21002 VALOR 26-01-2026 CAPITAL USD 791.607,14 INTERESES USD 168.692,09 CTA. 5970 CUENTA UNICA DEL TESORO DOLARES AMERICANOS LIB. 00099021001</t>
  </si>
  <si>
    <t>PAGO A CAF PRÉSTAMO CFA006536 VCTO. 26-01-2026 POR CUENTA DE TGN , NTI. 21000 VALOR 26-01-2026 CAPITAL USD 2.458.704,57 INTERESES USD 523.951,83 CTA. 5970 CUENTA UNICA DEL TESORO DOLARES AMERICANOS LIB. 00099021001</t>
  </si>
  <si>
    <t>PAGO A CAF PRÉSTAMO CFA006532 VCTO. 26-01-2026 POR CUENTA DE TGN , NTI. 21001 VALOR 26-01-2026 CAPITAL USD 1.053.595,08 INTERESES USD 224.521,92 CTA. 5970 CUENTA UNICA DEL TESORO DOLARES AMERICANOS LIB. 00099021001</t>
  </si>
  <si>
    <t>PAGO A BID PRÉSTAMO 3181/BL-BO VCTO. 23-01-2026 POR CUENTA DE TGN , NTI. 21012 VALOR 26-01-2026 CAPITAL USD 1.766.666,67 INTERESES USD 1.314.783,34 CTA. 5970 CUENTA UNICA DEL TESORO DOLARES AMERICANOS LIB. 00099021001</t>
  </si>
  <si>
    <t>PAGO A BID PRÉSTAMO 3181/BL-BO VCTO. 23-01-2026 POR CUENTA DE TGN , NTI. 20980 VALOR 26-01-2026 INTERESES USD 26.717,81 CTA. 5970 CUENTA UNICA DEL TESORO DOLARES AMERICANOS LIB. 00099021001</t>
  </si>
  <si>
    <t>PAGO A BID PRÉSTAMO 1098-SF-BO VCTO. 25-01-2026 POR CUENTA DE TGN , NTI. 20971 VALOR 26-01-2026 CAPITAL USD 123.951,36 INTERESES USD 41.240,15 CTA. 5970 CUENTA UNICA DEL TESORO DOLARES AMERICANOS LIB. 00099021001</t>
  </si>
  <si>
    <t>||REGULARIZACION DE NUESTRA OPERACION NRO.1147323 DE FECHA 26/1/2026, EN ATENCION A CORREO ELECTRONICO ENVIADO POR EMPRESA ESTATAL DE TRANSPORTE POR CABLE MI TELEFERICO (SECTOR PUBLICO) ABONO A LA LIBRETA 00591012004 EETC MT-USD MI TELEFERICO P/CTA DE PEMILIR TRADE S A</t>
  </si>
  <si>
    <t>PAGO A CAF PRÉSTAMO CFA005544 VCTO. 27-01-2026 POR CUENTA DE TGN , NTI. 20977 VALOR 27-01-2026 CAPITAL USD 9.318,46 INTERESES USD 1.236,39 CTA. 5970 CUENTA UNICA DEL TESORO DOLARES AMERICANOS LIB. 00099021001</t>
  </si>
  <si>
    <t>PAGO A BID PRÉSTAMO 2450/BL-BO VCTO. 28-01-2026 POR CUENTA DE TGN , NTI. 20983 VALOR 28-01-2026 INTERESES USD 7.248,12 CTA. 5970 CUENTA UNICA DEL TESORO DOLARES AMERICANOS LIB. 00099021001</t>
  </si>
  <si>
    <t>PAGO A BID PRÉSTAMO 2450/BL-BO VCTO. 28-01-2026 POR CUENTA DE TGN , NTI. 20982 VALOR 28-01-2026 CAPITAL USD 279.430,17 INTERESES USD 161.569,91 CTA. 5970 CUENTA UNICA DEL TESORO DOLARES AMERICANOS LIB. 00099021001</t>
  </si>
  <si>
    <t>'COBRO DE'||ÚTILES DE ESCRITORIO POR EL COMPROBANTE NRO.1147482 DE LA FECHA, S/G. NOTA CITE: RIBB/UAF/SCO N°005/26 DE FECHA 12/1/2026 (HRE-TGL-676) ENVIADA POR EL REGISTRO INTERNACIONAL BOLIVIANO DE BUQUES. (SECTOR PÚBLICO) DEBITO DE LA LIBRETA 00020061101 MIN.DEF.-RIBB-INGRESOS VARIOS USD, COBRO DE ÚTILES DE ESCRITORIO.</t>
  </si>
  <si>
    <t>REGULARIZACION DE TRANSFERENCIA DEL EXTERIOR SEGUN SWIFT NO.511 DE FECHA 28/01/2026 ORDENANTE: EMBAJADA DE BOLIVIA (BS AS ARGENTINA) REF.: TRANSFERENCIA REALIZADA DE DONACIÓN ECONÓMICA DE LA REPÚBLICA DE AZERBAIYAN LIB. 00020018010 MIN.DEF.USD-APOYO EMERG.INUNDACIONES-REPUBLICA DE AZERBAIYAN</t>
  </si>
  <si>
    <t>||REGULARIZACION DE NUESTRO REGISTRO TRANSITORIO SEGÚN COMPROBANTE S 1147033 DEL 20/01/2026 , POR COBRO DE COMISIONES QUE EFECTUA EL MUFG BANK LTD.POR PAGO DEL PRÉSTAMO JICA BV-P5, SEGÚN NOTA MEFP/VTCP/DGCP/UODP/N°055/2026 DEL 28/01/2026 LIB. 00099021001 TGN-RECURSOS ORDINARIOS-DOLARES AMERICANOS</t>
  </si>
  <si>
    <t>||PAGO A BID PRÉSTAMO BID 3060/BL-BO VCTO. 28-01-2026 POR CUENTA DEL TGN, SEGÚN COD. LIQ. 20979 DE 21-01-2026 INTERESES USD13.358,95 CTA. 5970 CUENTA ÚNICA DEL TESORO DÓLARES AMERICANOS LIB. 00099021001</t>
  </si>
  <si>
    <t>PAGO A BID PRÉSTAMO 3060/BL-BO VCTO. 28-01-2026 POR CUENTA DE TGN , NTI. 21015 VALOR 28-01-2026 CAPITAL USD 883.236,01 INTERESES USD 532.323,35 CTA. 5970 CUENTA UNICA DEL TESORO DOLARES AMERICANOS LIB. 00099021001</t>
  </si>
  <si>
    <t>PAGO A ICO ESPAÑA PRÉSTAMO 01020052.0 VCTO. 29-01-2026 POR CUENTA DE TGN , NTI. 21168 VALOR 29-01-2026 INTERESES USD 51.750,00 CTA. 5970 CUENTA UNICA DEL TESORO DOLARES AMERICANOS LIB. 00099021001</t>
  </si>
  <si>
    <t>'COBRO DE'||ÚTILES DE ESCRITORIO POR EL COMPROBANTE NRO.1147568 DE LA FECHA, S/G. NOTA CITE: RIBB/UAF/SCO N°005/26 DE FECHA 12/1/2026 (HRE-TGL-676) ENVIADA POR EL REGISTRO INTERNACIONAL BOLIVIANO DE BUQUES. (SECTOR PÚBLICO) DEBITO DE LA LIBRETA 00020061101 MIN.DEF.-RIBB-INGRESOS VARIOS USD, COBRO DE ÚTILES DE ESCRITORIO.</t>
  </si>
  <si>
    <t>PAGO A BANCO EUROPEO DE INV PRÉSTAMO FI No 88662 VCTO. 30-01-2026 POR CUENTA DE TGN SG NOTA MEFP/VTCP/DGCP/UODP/No.052/2026, NTI. 21180 VALOR 30-01-2026 COMISIONES USD 2.694,40 CTA. 5970 CUENTA UNICA DEL TESORO DOLARES AMERICANOS LIB. 00099021001</t>
  </si>
  <si>
    <t>PAGO A AFD PRÉSTAMO CBO 1020 01 B VCTO. 31-01-2026 POR CUENTA DE TGN , NTI. 21076 VALOR 30-01-2026 CAPITAL EUR 1.471.670,35 INTERESES EUR 366.281,85 CTA. 5970 CUENTA UNICA DEL TESORO DOLARES AMERICANOS LIB. 00099021001</t>
  </si>
  <si>
    <t>PAGO A AFD PRÉSTAMO CBO 1036 02 K VCTO. 31-01-2026 POR CUENTA DE TGN , NTI. 21077 VALOR 30-01-2026 CAPITAL EUR 5.000.000,00 INTERESES EUR 1.709.666,67 CTA. 5970 CUENTA UNICA DEL TESORO DOLARES AMERICANOS LIB. 00099021001</t>
  </si>
  <si>
    <t>PAGO A AFD PRÉSTAMO CBO 1027 01J VCTO. 31-01-2026 POR CUENTA DE TGN , NTI. 21075 VALOR 30-01-2026 CAPITAL EUR 4.500.000,00 INTERESES EUR 1.194.390,00 CTA. 5970 CUENTA UNICA DEL TESORO DOLARES AMERICANOS LIB. 00099021001</t>
  </si>
  <si>
    <t>||REGULARIZACION DE NUESTRA OPERACION NRO. 1147518 DE F.28/01/2026 EN ATENCION A CORREO ELECTRONICO DE LA FECHA ENVIADO POR YACIMIENTOS PETROLIFEROS FISCALES BOLIVIANOS (SECTOR PÚBLICO) ABONO A LA LIBRETA 00513012005 YPFB  OPERACIONES EXTRAORDINARIAS USD</t>
  </si>
  <si>
    <t>||TRANSFERENCIA DE FONDOS POR PARTE DEL TGN, PARA EL PAGO DE VENCIMIENTO DE BONOS EN DOLARES, BTEC00782531 OBLIGACION 406693, SEGÚN NOTA MEPF/VTCP/DGCP/UODP/N°056/2026 DE F. 30-01-2026, LIBRETA 00099021001 TGN - RECURSOS ORDINARIOS  DOLARES AMERICANOS LIBRETA 00099021001 TGN - RECURSOS ORDINARIOS  DOLARES AMERICANOS</t>
  </si>
  <si>
    <t>AJUSTE COMPLEMENTARIO POR REVALORIZACION SALDOS DE ACTIVOS DE RESERVA Y OBLIGACIONES MONEDA EXTRANJERA (DOLARES) Saldo MO = -364101035.97 ;Bs/Mo: 6.86000000000 ;Saldo Bs: -2497733106.76</t>
  </si>
  <si>
    <t>AJUSTE COMPLEMENTARIO POR REVALORIZACION SALDOS DE ACTIVOS DE RESERVA Y OBLIGACIONES MONEDA EXTRANJERA (DOLARES) Saldo MO = -364142631.55 ;Bs/Mo: 6.86000000000 ;Saldo Bs: -2498018452.42</t>
  </si>
  <si>
    <t>AJUSTE COMPLEMENTARIO POR REVALORIZACION SALDOS DE ACTIVOS DE RESERVA Y OBLIGACIONES MONEDA EXTRANJERA (DOLARES) Saldo MO = -364216871.69 ;Bs/Mo: 6.86000000000 ;Saldo Bs: -2498527739.78</t>
  </si>
  <si>
    <t>AJUSTE COMPLEMENTARIO POR REVALORIZACION SALDOS DE ACTIVOS DE RESERVA Y OBLIGACIONES MONEDA EXTRANJERA (DOLARES) Saldo MO = -326291026.22 ;Bs/Mo: 6.86000000000 ;Saldo Bs: -2238356439.86</t>
  </si>
  <si>
    <t>AJUSTE COMPLEMENTARIO POR REVALORIZACION SALDOS DE ACTIVOS DE RESERVA Y OBLIGACIONES MONEDA EXTRANJERA (DOLARES) Saldo MO = -333783065.36 ;Bs/Mo: 6.86000000000 ;Saldo Bs: -2289751828.36</t>
  </si>
  <si>
    <t>AJUSTE COMPLEMENTARIO POR REVALORIZACION SALDOS DE ACTIVOS DE RESERVA Y OBLIGACIONES MONEDA EXTRANJERA (DOLARES) Saldo MO = -368141518.08 ;Bs/Mo: 6.86000000000 ;Saldo Bs: -2525450814.02</t>
  </si>
  <si>
    <t>AJUSTE COMPLEMENTARIO POR REVALORIZACION SALDOS DE ACTIVOS DE RESERVA Y OBLIGACIONES MONEDA EXTRANJERA (DOLARES) Saldo MO = -325278162.61 ;Bs/Mo: 6.86000000000 ;Saldo Bs: -2231408195.51</t>
  </si>
  <si>
    <t>AJUSTE COMPLEMENTARIO POR REVALORIZACION SALDOS DE ACTIVOS DE RESERVA Y OBLIGACIONES MONEDA EXTRANJERA (DOLARES) Saldo MO = -323536078.04 ;Bs/Mo: 6.86000000000 ;Saldo Bs: -2219457495.34</t>
  </si>
  <si>
    <t>AJUSTE COMPLEMENTARIO POR REVALORIZACION SALDOS DE ACTIVOS DE RESERVA Y OBLIGACIONES MONEDA EXTRANJERA (DOLARES) Saldo MO = -323624298.08 ;Bs/Mo: 6.86000000000 ;Saldo Bs: -2220062684.84</t>
  </si>
  <si>
    <t>AJUSTE COMPLEMENTARIO POR REVALORIZACION SALDOS DE ACTIVOS DE RESERVA Y OBLIGACIONES MONEDA EXTRANJERA (DOLARES) Saldo MO = -306504131.18 ;Bs/Mo: 6.86000000000 ;Saldo Bs: -2102618339.90</t>
  </si>
  <si>
    <t>00291014394</t>
  </si>
  <si>
    <t>De: 00291014394 A:00066047005 Transferencia de recursos a solicitud de la Administradora Boliviana de Carreteras dependiente del Ministerio de Obras Públicas, Servicios y Vivienda mediante nota CITE: ABC/GNA/SAF/ATE/2026-004 y la nota CITE</t>
  </si>
  <si>
    <t>00389012001</t>
  </si>
  <si>
    <t>De: 00389012001 A:00099021001 Transferencia de recursos a solicitud de la Dirección General de Administración y Finanzas Territoriales mediante nota interna CITE: MEFP/VTCP/DGAFT/USCFT/N°19/2026, por concepto de recuperaciones de la deuda e</t>
  </si>
  <si>
    <t>00047134101</t>
  </si>
  <si>
    <t>De: 00047134101 A:00041204101 Transferencia de recursos a solicitud del Ministerio de Desarrollo Productivo, Rural y Agua mediante nota CITE: MDPRyA/EMPODERAR/EXT-N°011/2026, Informe MDPRyA/EMPODERAR/PAR III/FIN N°003-2026, en el marco del</t>
  </si>
  <si>
    <t>00047134102</t>
  </si>
  <si>
    <t>De: 00047134102 A:00041204102 Transferencia de recursos a solicitud del Ministerio de Desarrollo Productivo, Rural y Agua mediante nota CITE: MDPRyA/EMPODERAR/EXT-N°011/2026, Informe MDPRyA/EMPODERAR/PAR III/FIN N°003-2026, en el marco del</t>
  </si>
  <si>
    <t>00047134207</t>
  </si>
  <si>
    <t>De: 00047134207 A:00041204202 Transferencia de recursos a solicitud del Ministerio de Desarrollo Productivo, Rural y Agua mediante nota CITE: MDPRyA/EMPODERAR/EXT-N°011/2026, Informe MDPRyA/EMPODERAR/PAR III/FIN N°003-2026, en el marco del</t>
  </si>
  <si>
    <t>00047134208</t>
  </si>
  <si>
    <t>De: 00047134208 A:00041204203 Transferencia de recursos a solicitud del Ministerio de Desarrollo Productivo, Rural y Agua mediante nota CITE: MDPRyA/EMPODERAR/EXT-N°011/2026, Informe MDPRyA/EMPODERAR/PAR III/FIN N°003-2026, en el marco del</t>
  </si>
  <si>
    <t>00047134209</t>
  </si>
  <si>
    <t>De: 00047134209 A:00041204204 Transferencia de recursos a solicitud del Ministerio de Desarrollo Productivo, Rural y Agua mediante nota CITE: MDPRyA/EMPODERAR/EXT-N°011/2026, Informe MDPRyA/EMPODERAR/PAR III/FIN N°003-2026, en el marco del</t>
  </si>
  <si>
    <t>00047134601</t>
  </si>
  <si>
    <t>De: 00047134601 A:00041204601 Transferencia de recursos a solicitud del Ministerio de Desarrollo Productivo, Rural y Agua mediante nota CITE: MDPRyA/EMPODERAR/EXT-N°011/2026, Informe MDPRyA/EMPODERAR/PAR III/FIN N°003-2026, en el marco del</t>
  </si>
  <si>
    <t>00047137004</t>
  </si>
  <si>
    <t>De: 00047137004 A:00041207001 Transferencia de recursos a solicitud del Ministerio de Desarrollo Productivo, Rural y Agua mediante nota CITE: MDPRyA/EMPODERAR/EXT-N°011/2026, Informe MDPRyA/EMPODERAR/PAR III/FIN N°003-2026, en el marco del</t>
  </si>
  <si>
    <t>00047134206</t>
  </si>
  <si>
    <t>De: 00047134206 A:00041204201 Transferencia de recursos a solicitud del Ministerio de Desarrollo Productivo, Rural y Agua mediante nota CITE: MDPRyA/EMPODERAR/EXT-N°011/2026, Informe MDPRyA/EMPODERAR/PAR III/FIN N°003-2026, en el marco del</t>
  </si>
  <si>
    <t>00041204101</t>
  </si>
  <si>
    <t>00041204102</t>
  </si>
  <si>
    <t>00041204202</t>
  </si>
  <si>
    <t>00041204203</t>
  </si>
  <si>
    <t>00041204204</t>
  </si>
  <si>
    <t>00041204601</t>
  </si>
  <si>
    <t>00041207001</t>
  </si>
  <si>
    <t>00041204201</t>
  </si>
  <si>
    <t>De: 00086011101 A:00066011116 Transferencia de recursos a solicitud del Ministerio de Planificación del Desarrollo y Medio Ambiente mediante nota CITE: MPDyMA/DGAA/UF/T-NE 00007/2026, Informe MPDyMA/DGAA/UF/T-INF 005/2026 en el marco del De</t>
  </si>
  <si>
    <t>00086011102</t>
  </si>
  <si>
    <t>De: 00086011102 A:00066011117 Transferencia de recursos a solicitud del Ministerio de Planificación del Desarrollo y Medio Ambiente mediante nota CITE: MPDyMA/DGAA/UF/T-NE 00007/2026, Informe MPDyMA/DGAA/UF/T-INF 005/2026 en el marco del De</t>
  </si>
  <si>
    <t>00086011104</t>
  </si>
  <si>
    <t>De: 00086011104 A:00066011118 Transferencia de recursos a solicitud del Ministerio de Planificación del Desarrollo y Medio Ambiente mediante nota CITE: MPDyMA/DGAA/UF/T-NE 00007/2026, Informe MPDyMA/DGAA/UF/T-INF 005/2026 en el marco del De</t>
  </si>
  <si>
    <t>00086011105</t>
  </si>
  <si>
    <t>De: 00086011105 A:00066011119 Transferencia de recursos a solicitud del Ministerio de Planificación del Desarrollo y Medio Ambiente mediante nota CITE: MPDyMA/DGAA/UF/T-NE 00007/2026, Informe MPDyMA/DGAA/UF/T-INF 005/2026 en el marco del De</t>
  </si>
  <si>
    <t>00086011108</t>
  </si>
  <si>
    <t>De: 00086011108 A:00066011114 Transferencia de recursos a solicitud del Ministerio de Planificación del Desarrollo y Medio Ambiente mediante nota CITE: MPDyMA/DGAA/UF/T-NE 00007/2026, Informe MPDyMA/DGAA/UF/T-INF 005/2026 en el marco del De</t>
  </si>
  <si>
    <t>00086011110</t>
  </si>
  <si>
    <t>De: 00086011110 A:00066011120 Transferencia de recursos a solicitud del Ministerio de Planificación del Desarrollo y Medio Ambiente mediante nota CITE: MPDyMA/DGAA/UF/T-NE 00007/2026, Informe MPDyMA/DGAA/UF/T-INF 005/2026 en el marco del De</t>
  </si>
  <si>
    <t>00086011111</t>
  </si>
  <si>
    <t>De: 00086011111 A:00066011115 Transferencia de recursos a solicitud del Ministerio de Planificación del Desarrollo y Medio Ambiente mediante nota CITE: MPDyMA/DGAA/UF/T-NE 00007/2026, Informe MPDyMA/DGAA/UF/T-INF 005/2026 en el marco del De</t>
  </si>
  <si>
    <t>00086014201</t>
  </si>
  <si>
    <t>De: 00086014201 A:00066014203 Transferencia de recursos a solicitud del Ministerio de Planificación del Desarrollo y Medio Ambiente mediante nota CITE: MPDyMA/DGAA/UF/T-NE 00007/2026, Informe MPDyMA/DGAA/UF/T-INF 005/2026 en el marco del De</t>
  </si>
  <si>
    <t>00086014202</t>
  </si>
  <si>
    <t>De: 00086014202 A:00066014204 Transferencia de recursos a solicitud del Ministerio de Planificación del Desarrollo y Medio Ambiente mediante nota CITE: MPDyMA/DGAA/UF/T-NE 00007/2026, Informe MPDyMA/DGAA/UF/T-INF 005/2026 en el marco del De</t>
  </si>
  <si>
    <t>00086014203</t>
  </si>
  <si>
    <t>De: 00086014203 A:00066014205 Transferencia de recursos a solicitud del Ministerio de Planificación del Desarrollo y Medio Ambiente mediante nota CITE: MPDyMA/DGAA/UF/T-NE 00007/2026, Informe MPDyMA/DGAA/UF/T-INF 005/2026 en el marco del De</t>
  </si>
  <si>
    <t>00086018001</t>
  </si>
  <si>
    <t>De: 00086018001 A:00066018019 Transferencia de recursos a solicitud del Ministerio de Planificación del Desarrollo y Medio Ambiente mediante nota CITE: MPDyMA/DGAA/UF/T-NE 00007/2026, Informe MPDyMA/DGAA/UF/T-INF 005/2026 en el marco del De</t>
  </si>
  <si>
    <t>00086018009</t>
  </si>
  <si>
    <t>De: 00086018009 A:00066018020 Transferencia de recursos a solicitud del Ministerio de Planificación del Desarrollo y Medio Ambiente mediante nota CITE: MPDyMA/DGAA/UF/T-NE 00007/2026, Informe MPDyMA/DGAA/UF/T-INF 005/2026 en el marco del De</t>
  </si>
  <si>
    <t>00086018012</t>
  </si>
  <si>
    <t>De: 00086018012 A:00066018021 Transferencia de recursos a solicitud del Ministerio de Planificación del Desarrollo y Medio Ambiente mediante nota CITE: MPDyMA/DGAA/UF/T-NE 00007/2026, Informe MPDyMA/DGAA/UF/T-INF 005/2026 en el marco del De</t>
  </si>
  <si>
    <t>00086018016</t>
  </si>
  <si>
    <t>De: 00086018016 A:00066018022 Transferencia de recursos a solicitud del Ministerio de Planificación del Desarrollo y Medio Ambiente mediante nota CITE: MPDyMA/DGAA/UF/T-NE 00007/2026, Informe MPDyMA/DGAA/UF/T-INF 005/2026 en el marco del De</t>
  </si>
  <si>
    <t>00086018017</t>
  </si>
  <si>
    <t>De: 00086018017 A:00066018023 Transferencia de recursos a solicitud del Ministerio de Planificación del Desarrollo y Medio Ambiente mediante nota CITE: MPDyMA/DGAA/UF/T-NE 00007/2026, Informe MPDyMA/DGAA/UF/T-INF 005/2026 en el marco del De</t>
  </si>
  <si>
    <t>00086018022</t>
  </si>
  <si>
    <t>De: 00086018022 A:00066018024 Transferencia de recursos a solicitud del Ministerio de Planificación del Desarrollo y Medio Ambiente mediante nota CITE: MPDyMA/DGAA/UF/T-NE 00007/2026, Informe MPDyMA/DGAA/UF/T-INF 005/2026 en el marco del De</t>
  </si>
  <si>
    <t>00086018023</t>
  </si>
  <si>
    <t>De: 00086018023 A:00066018025 Transferencia de recursos a solicitud del Ministerio de Planificación del Desarrollo y Medio Ambiente mediante nota CITE: MPDyMA/DGAA/UF/T-NE 00007/2026, Informe MPDyMA/DGAA/UF/T-INF 005/2026 en el marco del De</t>
  </si>
  <si>
    <t>00086018027</t>
  </si>
  <si>
    <t>De: 00086018027 A:00066018026 Transferencia de recursos a solicitud del Ministerio de Planificación del Desarrollo y Medio Ambiente mediante nota CITE: MPDyMA/DGAA/UF/T-NE 00007/2026, Informe MPDyMA/DGAA/UF/T-INF 005/2026 en el marco del De</t>
  </si>
  <si>
    <t>00086018028</t>
  </si>
  <si>
    <t>De: 00086018028 A:00066018027 Transferencia de recursos a solicitud del Ministerio de Planificación del Desarrollo y Medio Ambiente mediante nota CITE: MPDyMA/DGAA/UF/T-NE 00007/2026, Informe MPDyMA/DGAA/UF/T-INF 005/2026 en el marco del De</t>
  </si>
  <si>
    <t>00086018032</t>
  </si>
  <si>
    <t>De: 00086018032 A:00066018028 Transferencia de recursos a solicitud del Ministerio de Planificación del Desarrollo y Medio Ambiente mediante nota CITE: MPDyMA/DGAA/UF/T-NE 00007/2026, Informe MPDyMA/DGAA/UF/T-INF 005/2026 en el marco del De</t>
  </si>
  <si>
    <t>00086018038</t>
  </si>
  <si>
    <t>De: 00086018038 A:00066018029 Transferencia de recursos a solicitud del Ministerio de Planificación del Desarrollo y Medio Ambiente mediante nota CITE: MPDyMA/DGAA/UF/T-NE 00007/2026, Informe MPDyMA/DGAA/UF/T-INF 005/2026 en el marco del De</t>
  </si>
  <si>
    <t>00086018047</t>
  </si>
  <si>
    <t>De: 00086018047 A:00066018030 Transferencia de recursos a solicitud del Ministerio de Planificación del Desarrollo y Medio Ambiente mediante nota CITE: MPDyMA/DGAA/UF/T-NE 00007/2026, Informe MPDyMA/DGAA/UF/T-INF 005/2026 en el marco del De</t>
  </si>
  <si>
    <t>00086018049</t>
  </si>
  <si>
    <t>De: 00086018049 A:00066018031 Transferencia de recursos a solicitud del Ministerio de Planificación del Desarrollo y Medio Ambiente mediante nota CITE: MPDyMA/DGAA/UF/T-NE 00007/2026, Informe MPDyMA/DGAA/UF/T-INF 005/2026 en el marco del De</t>
  </si>
  <si>
    <t>00086018055</t>
  </si>
  <si>
    <t>De: 00086018055 A:00066018032 Transferencia de recursos a solicitud del Ministerio de Planificación del Desarrollo y Medio Ambiente mediante nota CITE: MPDyMA/DGAA/UF/T-NE 00007/2026, Informe MPDyMA/DGAA/UF/T-INF 005/2026 en el marco del De</t>
  </si>
  <si>
    <t>00086018056</t>
  </si>
  <si>
    <t>De: 00086018056 A:00066018034 Transferencia de recursos a solicitud del Ministerio de Planificación del Desarrollo y Medio Ambiente mediante nota CITE: MPDyMA/DGAA/UF/T-NE 00007/2026, Informe MPDyMA/DGAA/UF/T-INF 005/2026 en el marco del De</t>
  </si>
  <si>
    <t>00086018059</t>
  </si>
  <si>
    <t>De: 00086018059 A:00066018033 Transferencia de recursos a solicitud del Ministerio de Planificación del Desarrollo y Medio Ambiente mediante nota CITE: MPDyMA/DGAA/UF/T-NE 00007/2026, Informe MPDyMA/DGAA/UF/T-INF 005/2026 en el marco del De</t>
  </si>
  <si>
    <t>00086018060</t>
  </si>
  <si>
    <t>De: 00086018060 A:00066018035 Transferencia de recursos a solicitud del Ministerio de Planificación del Desarrollo y Medio Ambiente mediante nota CITE: MPDyMA/DGAA/UF/T-NE 00007/2026, Informe MPDyMA/DGAA/UF/T-INF 005/2026 en el marco del De</t>
  </si>
  <si>
    <t>00086018061</t>
  </si>
  <si>
    <t>De: 00086018061 A:00066018036 Transferencia de recursos a solicitud del Ministerio de Planificación del Desarrollo y Medio Ambiente mediante nota CITE: MPDyMA/DGAA/UF/T-NE 00007/2026, Informe MPDyMA/DGAA/UF/T-INF 005/2026 en el marco del De</t>
  </si>
  <si>
    <t>00086018062</t>
  </si>
  <si>
    <t>De: 00086018062 A:00066018037 Transferencia de recursos a solicitud del Ministerio de Planificación del Desarrollo y Medio Ambiente mediante nota CITE: MPDyMA/DGAA/UF/T-NE 00007/2026, Informe MPDyMA/DGAA/UF/T-INF 005/2026 en el marco del De</t>
  </si>
  <si>
    <t>00086018063</t>
  </si>
  <si>
    <t>De: 00086018063 A:00066018038 Transferencia de recursos a solicitud del Ministerio de Planificación del Desarrollo y Medio Ambiente mediante nota CITE: MPDyMA/DGAA/UF/T-NE 00007/2026, Informe MPDyMA/DGAA/UF/T-INF 005/2026 en el marco del De</t>
  </si>
  <si>
    <t>00086018064</t>
  </si>
  <si>
    <t>De: 00086018064 A:00066018039 Transferencia de recursos a solicitud del Ministerio de Planificación del Desarrollo y Medio Ambiente mediante nota CITE: MPDyMA/DGAA/UF/T-NE 00007/2026, Informe MPDyMA/DGAA/UF/T-INF 005/2026 en el marco del De</t>
  </si>
  <si>
    <t>00086018065</t>
  </si>
  <si>
    <t>De: 00086018065 A:00066018040 Transferencia de recursos a solicitud del Ministerio de Planificación del Desarrollo y Medio Ambiente mediante nota CITE: MPDyMA/DGAA/UF/T-NE 00007/2026, Informe MPDyMA/DGAA/UF/T-INF 005/2026 en el marco del De</t>
  </si>
  <si>
    <t>00086018701</t>
  </si>
  <si>
    <t>De: 00086018701 A:00066018701 Transferencia de recursos a solicitud del Ministerio de Planificación del Desarrollo y Medio Ambiente mediante nota CITE: MPDyMA/DGAA/UF/T-NE 00007/2026, Informe MPDyMA/DGAA/UF/T-INF 005/2026 en el marco del De</t>
  </si>
  <si>
    <t>00086018704</t>
  </si>
  <si>
    <t>De: 00086018704 A:00066018702 Transferencia de recursos a solicitud del Ministerio de Planificación del Desarrollo y Medio Ambiente mediante nota CITE: MPDyMA/DGAA/UF/T-NE 00007/2026, Informe MPDyMA/DGAA/UF/T-INF 005/2026 en el marco del De</t>
  </si>
  <si>
    <t>00066011116</t>
  </si>
  <si>
    <t>00066011117</t>
  </si>
  <si>
    <t>00066011118</t>
  </si>
  <si>
    <t>00066011119</t>
  </si>
  <si>
    <t>00066011114</t>
  </si>
  <si>
    <t>00066011120</t>
  </si>
  <si>
    <t>00066011115</t>
  </si>
  <si>
    <t>00066014203</t>
  </si>
  <si>
    <t>00066014204</t>
  </si>
  <si>
    <t>00066014205</t>
  </si>
  <si>
    <t>00066018019</t>
  </si>
  <si>
    <t>00066018020</t>
  </si>
  <si>
    <t>00066018021</t>
  </si>
  <si>
    <t>00066018022</t>
  </si>
  <si>
    <t>00066018023</t>
  </si>
  <si>
    <t>00066018024</t>
  </si>
  <si>
    <t>00066018025</t>
  </si>
  <si>
    <t>00066018026</t>
  </si>
  <si>
    <t>00066018027</t>
  </si>
  <si>
    <t>00066018028</t>
  </si>
  <si>
    <t>00066018029</t>
  </si>
  <si>
    <t>00066018030</t>
  </si>
  <si>
    <t>00066018031</t>
  </si>
  <si>
    <t>00066018032</t>
  </si>
  <si>
    <t>00066018034</t>
  </si>
  <si>
    <t>00066018033</t>
  </si>
  <si>
    <t>00066018035</t>
  </si>
  <si>
    <t>00066018036</t>
  </si>
  <si>
    <t>00066018037</t>
  </si>
  <si>
    <t>00066018038</t>
  </si>
  <si>
    <t>00066018039</t>
  </si>
  <si>
    <t>00066018040</t>
  </si>
  <si>
    <t>00066018701</t>
  </si>
  <si>
    <t>00066018702</t>
  </si>
  <si>
    <t>De: 00066047005 A:00086077011 De: 00066047005 A:00086077011 Transferencia de recursos a solicitud del Ministerio de Planificación del Desarrollo y Medio Ambiente mediante nota CITE: MPDyMA/VIPFE/DGPP/UP-NE 00029/2026, para el financiamiento</t>
  </si>
  <si>
    <t>00086077011</t>
  </si>
  <si>
    <t>De: 00066031025 A:00041041001 Transferencia de recursos a solicitud del Ministerio de Planificación del Desarrollo y Medio Ambiente mediante nota CITE: MPDyMA/VIPFE/DGGFE/UAP-NE 00117/2026, desembolso UAP-001/2026 CIF UAP/JAP/1333/2023 Cons</t>
  </si>
  <si>
    <t>De: 00066047005 A:00086077011 Transferencia de recursos a solicitud del Ministerio de Planificación del Desarrollo y Medio Ambiente mediante nota CITE: MPDyMA/VIPFE/DGPP/UP-NE 00048/2026, para el financiamiento del Programa Multisectorial d</t>
  </si>
  <si>
    <t>00086034201</t>
  </si>
  <si>
    <t>De: 00086034201 A:00066144201 Transferencia de recursos a solicitud del Servicio Nacional de Áreas Protegidas dependiente del Ministerio de Planificación del Desarrollo y Medio Ambiente realizado mediante nota CAR/DA N 0035/2026, en el marc</t>
  </si>
  <si>
    <t>00086034101</t>
  </si>
  <si>
    <t>De: 00086034101 A:00066144101 Transferencia de recursos a solicitud del Servicio Nacional de Áreas Protegidas dependiente del Ministerio de Planificación del Desarrollo y Medio Ambiente realizado mediante nota CAR/DA N 0035/2026, en el marc</t>
  </si>
  <si>
    <t>00086038010</t>
  </si>
  <si>
    <t>De: 00086038010 A:00066148003 Transferencia de recursos a solicitud del Servicio Nacional de Áreas Protegidas dependiente del Ministerio de Planificación del Desarrollo y Medio Ambiente realizado mediante nota CAR/DA N 0035/2026, en el marc</t>
  </si>
  <si>
    <t>00086038008</t>
  </si>
  <si>
    <t>De: 00086038008 A:00066148002 Transferencia de recursos a solicitud del Servicio Nacional de Áreas Protegidas dependiente del Ministerio de Planificación del Desarrollo y Medio Ambiente realizado mediante nota CAR/DA N 0035/2026, en el marc</t>
  </si>
  <si>
    <t>00086038003</t>
  </si>
  <si>
    <t>De: 00086038003 A:00066148001 Transferencia de recursos a solicitud del Servicio Nacional de Áreas Protegidas dependiente del Ministerio de Planificación del Desarrollo y Medio Ambiente realizado mediante nota CAR/DA N 0035/2026, en el marc</t>
  </si>
  <si>
    <t>00086031114</t>
  </si>
  <si>
    <t>De: 00086031114 A:00066141112 Transferencia de recursos a solicitud del Servicio Nacional de Áreas Protegidas dependiente del Ministerio de Planificación del Desarrollo y Medio Ambiente realizado mediante nota CAR/DA N 0035/2026, en el marc</t>
  </si>
  <si>
    <t>00086031112</t>
  </si>
  <si>
    <t>De: 00086031112 A:00066141111 Transferencia de recursos a solicitud del Servicio Nacional de Áreas Protegidas dependiente del Ministerio de Planificación del Desarrollo y Medio Ambiente realizado mediante nota CAR/DA N 0035/2026, en el marc</t>
  </si>
  <si>
    <t>00086031110</t>
  </si>
  <si>
    <t>De: 00086031110 A:00066141110 Transferencia de recursos a solicitud del Servicio Nacional de Áreas Protegidas dependiente del Ministerio de Planificación del Desarrollo y Medio Ambiente realizado mediante nota CAR/DA N 0035/2026, en el marc</t>
  </si>
  <si>
    <t>00086031108</t>
  </si>
  <si>
    <t>De: 00086031108 A:00066141108 Transferencia de recursos a solicitud del Servicio Nacional de Áreas Protegidas dependiente del Ministerio de Planificación del Desarrollo y Medio Ambiente realizado mediante nota CAR/DA N 0035/2026, en el marc</t>
  </si>
  <si>
    <t>00086031107</t>
  </si>
  <si>
    <t>De: 00086031107 A:00066141107 Transferencia de recursos a solicitud del Servicio Nacional de Áreas Protegidas dependiente del Ministerio de Planificación del Desarrollo y Medio Ambiente realizado mediante nota CAR/DA N 0035/2026, en el marc</t>
  </si>
  <si>
    <t>00086031105</t>
  </si>
  <si>
    <t>De: 00086031105 A:00066141105 Transferencia de recursos a solicitud del Servicio Nacional de Áreas Protegidas dependiente del Ministerio de Planificación del Desarrollo y Medio Ambiente realizado mediante nota CAR/DA N 0035/2026, en el marc</t>
  </si>
  <si>
    <t>00086031104</t>
  </si>
  <si>
    <t>De: 00086031104 A:00066141104 Transferencia de recursos a solicitud del Servicio Nacional de Áreas Protegidas dependiente del Ministerio de Planificación del Desarrollo y Medio Ambiente realizado mediante nota CAR/DA N 0035/2026, en el marc</t>
  </si>
  <si>
    <t>00086031103</t>
  </si>
  <si>
    <t>De: 00086031103 A:00066141103 Transferencia de recursos a solicitud del Servicio Nacional de Áreas Protegidas dependiente del Ministerio de Planificación del Desarrollo y Medio Ambiente realizado mediante nota CAR/DA N 0035/2026, en el marc</t>
  </si>
  <si>
    <t>00086031102</t>
  </si>
  <si>
    <t>De: 00086031102 A:00066141102 Transferencia de recursos a solicitud del Servicio Nacional de Áreas Protegidas dependiente del Ministerio de Planificación del Desarrollo y Medio Ambiente realizado mediante nota CAR/DA N 0035/2026, en el marc</t>
  </si>
  <si>
    <t>00086031101</t>
  </si>
  <si>
    <t>De: 00086031101 A:00066141101 Transferencia de recursos a solicitud del Servicio Nacional de Áreas Protegidas dependiente del Ministerio de Planificación del Desarrollo y Medio Ambiente realizado mediante nota CAR/DA N 0035/2026, en el marc</t>
  </si>
  <si>
    <t>00086031109</t>
  </si>
  <si>
    <t>De: 00086031109 A:00066141109 Transferencia de recursos a solicitud del Servicio Nacional de Áreas Protegidas dependiente del Ministerio de Planificación del Desarrollo y Medio Ambiente realizado mediante nota CAR/DA N 0035/2026, en el marc</t>
  </si>
  <si>
    <t>00066144201</t>
  </si>
  <si>
    <t>00066144101</t>
  </si>
  <si>
    <t>00066148003</t>
  </si>
  <si>
    <t>00066148002</t>
  </si>
  <si>
    <t>00066148001</t>
  </si>
  <si>
    <t>00066141112</t>
  </si>
  <si>
    <t>00066141111</t>
  </si>
  <si>
    <t>00066141110</t>
  </si>
  <si>
    <t>00066141108</t>
  </si>
  <si>
    <t>00066141107</t>
  </si>
  <si>
    <t>00066141105</t>
  </si>
  <si>
    <t>00066141104</t>
  </si>
  <si>
    <t>00066141103</t>
  </si>
  <si>
    <t>00066141102</t>
  </si>
  <si>
    <t>00066141101</t>
  </si>
  <si>
    <t>00066141109</t>
  </si>
  <si>
    <t>00086018021</t>
  </si>
  <si>
    <t>De: 00086018021 A:00066018012 Transferencia de recursos a solicitud del Ministerio de Planificación del Desarrollo y Medio Ambiente mediante nota CITE: MPDyMA/DGAA/UF/T-NE 00007/2026, Informe MPDyMA/DGAA/UF/T-INF 005/2026 en el marco del De</t>
  </si>
  <si>
    <t>00086018031</t>
  </si>
  <si>
    <t>De: 00086018031 A:00066018013 Transferencia de recursos a solicitud del Ministerio de Planificación del Desarrollo y Medio Ambiente mediante nota CITE: MPDyMA/DGAA/UF/T-NE 00007/2026, Informe MPDyMA/DGAA/UF/T-INF 005/2026 en el marco del De</t>
  </si>
  <si>
    <t>00066018012</t>
  </si>
  <si>
    <t>00066018013</t>
  </si>
  <si>
    <t>Ministerio de Planificación del Desarrollo y Medio Ambiente</t>
  </si>
  <si>
    <t>10000028697312</t>
  </si>
  <si>
    <t>MIN. EDU. ESFM MARISCAL SUCRE - CTA. RECAUDADORA.</t>
  </si>
  <si>
    <t>10000009603619</t>
  </si>
  <si>
    <t>MIN. EDUCACION - ESFM SIMON BOLIVAR</t>
  </si>
  <si>
    <t>10000004669377</t>
  </si>
  <si>
    <t>MIN.EDUCACION - ENSAF</t>
  </si>
  <si>
    <t>10000018815833</t>
  </si>
  <si>
    <t>MINISTERIO DE EDUCACION - UNIVERSIDAD PEDAGOGICA</t>
  </si>
  <si>
    <t>10000025427217</t>
  </si>
  <si>
    <t>MINISTERIO DE EDUCACIÓN - ESFM SIMÓN RODRIGUEZ CTA.</t>
  </si>
  <si>
    <t>10000028754013</t>
  </si>
  <si>
    <t>MIN. EDU. - UNIDAD ESPECIALIZADA DE FORMACIÓN CONTINUA - RECAUDADORA</t>
  </si>
  <si>
    <t>10000029132903</t>
  </si>
  <si>
    <t>MIN. EDU. -  ESFM MCAL ANDRES DE SANTA CRUZ Y CALAHUMANA - CTA. RECAUDADORA</t>
  </si>
  <si>
    <t>10000029123796</t>
  </si>
  <si>
    <t>MIN. EDU. - ESFM TECNOLÓGICO Y HUMANÍSTICO EL ALTO CTA. RECAUDADORA</t>
  </si>
  <si>
    <t>10000028891146</t>
  </si>
  <si>
    <t>MINISTERIO DE EDUCACIÓN -ESFM ÁNGEL MENDOZA JUSTINIANO - CUENTA RECAUDADORA</t>
  </si>
  <si>
    <t>10000028824618</t>
  </si>
  <si>
    <t>MIN. EDU. - ESFM EDUARDO AVAROA - CUENTA RECAUDADORA</t>
  </si>
  <si>
    <t>10000028893390</t>
  </si>
  <si>
    <t>MINISTERIO DE EDUCACIÓN - E.S.F.M. JUAN MISAEL SARACHO-  CUENTA RECAUDADORA.</t>
  </si>
  <si>
    <t>10000029113482</t>
  </si>
  <si>
    <t>MIN. EDU. - ESFM ENRIQUE FINOT - RECAUDADORA</t>
  </si>
  <si>
    <t>10000029699276</t>
  </si>
  <si>
    <t>MINISTERIO DE EDUCACIÓN - ESFM CLARA PARADA DE PINTO</t>
  </si>
  <si>
    <t>10000052134017</t>
  </si>
  <si>
    <t xml:space="preserve">MIN. EDUCACIÓN - ESFM FRANZ TAMAYO VILLA SERRANO - RECURSOS PROPIOS SUPLETORIOS, EXAMENES, POR ADMISIONES A LA ESFM FRANZ TAMAYO. VILLA SERRANO.
</t>
  </si>
  <si>
    <t>10000052403420</t>
  </si>
  <si>
    <t>ESFM SIMON BOLIVAR CORORO</t>
  </si>
  <si>
    <t>10000051950951</t>
  </si>
  <si>
    <t>MIN. EDUCACIÓN - ESFM WARISATA</t>
  </si>
  <si>
    <t>10000052150295</t>
  </si>
  <si>
    <t>MIN EDUCACIÓN - ESFM VILLA AROMA - LAHUACHACA</t>
  </si>
  <si>
    <t>10000052235310</t>
  </si>
  <si>
    <t>MIN EDUCACIÓN - ESFM MANUEL ASCENCIO VILLARROEL - PARACAYA</t>
  </si>
  <si>
    <t>10000051964415</t>
  </si>
  <si>
    <t>MIN. EDUCACIÓN - ESFM - CARACOLLO</t>
  </si>
  <si>
    <t>10000052392350</t>
  </si>
  <si>
    <t>MINISTERIO DE EDUCACIÓN - ESFM -PUERTO RICO</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</si>
  <si>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</si>
  <si>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</si>
  <si>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</si>
  <si>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</si>
  <si>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</si>
  <si>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</si>
  <si>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</si>
  <si>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</si>
  <si>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10000055590068</t>
  </si>
  <si>
    <t>MINISTERIO DE EDUCACIÓN - ESFM JOSÉ DAVID BERRIOS CAIZA D</t>
  </si>
  <si>
    <t>10000044009682</t>
  </si>
  <si>
    <t>MIN. PRESIDENCIA –  OTROS INGRESOS</t>
  </si>
  <si>
    <t>10000014596304</t>
  </si>
  <si>
    <t>MMAYA - SERNAP - RESERVA NACIONAL MANURIPI</t>
  </si>
  <si>
    <t>10000028450877</t>
  </si>
  <si>
    <t xml:space="preserve">MMAYA - SERNAP - PN ANMI KAA IYA </t>
  </si>
  <si>
    <t>10000006029751</t>
  </si>
  <si>
    <t>FPS HAM TARIJA</t>
  </si>
  <si>
    <t>10000006049890</t>
  </si>
  <si>
    <t>FPS HAM ORURO</t>
  </si>
  <si>
    <t>10000029014763</t>
  </si>
  <si>
    <t>FPS SUPERVISIÓN TÉCNICA DE OBRAS</t>
  </si>
  <si>
    <t>10000066029577</t>
  </si>
  <si>
    <t>SERVICIO DE IMPUESTOS NACIONALES - SIN-VALORES FISCALES NO BURSÁTILES</t>
  </si>
  <si>
    <t>10000053838444</t>
  </si>
  <si>
    <t>AAPS - MULTAS Y SANCIONES</t>
  </si>
  <si>
    <t>10000005989336</t>
  </si>
  <si>
    <t>AUTORIDAD DE FISCALIZACION Y CONTROL DE PENSIONES</t>
  </si>
  <si>
    <t>10000004670754</t>
  </si>
  <si>
    <t>FNDR INVERSIONES FIN</t>
  </si>
  <si>
    <t>Nº Correlativo: 2</t>
  </si>
  <si>
    <r>
      <rPr>
        <sz val="12"/>
        <rFont val="Arial"/>
        <family val="2"/>
      </rPr>
      <t>Fecha:</t>
    </r>
    <r>
      <rPr>
        <b/>
        <sz val="12"/>
        <rFont val="Arial"/>
        <family val="2"/>
      </rPr>
      <t xml:space="preserve"> 05 - FEBRERO - 2026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</si>
</sst>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sz val="11"/>
      <color theme="1"/>
      <name val="Century Gothic"/>
      <family val="2"/>
    </font>
    <font>
      <sz val="11"/>
      <name val="Century Gothic"/>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
      <patternFill patternType="solid">
        <fgColor theme="9" tint="0.79998168889431442"/>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auto="1"/>
      </right>
      <top style="hair">
        <color auto="1"/>
      </top>
      <bottom style="thin">
        <color indexed="64"/>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81">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91" fillId="0" borderId="58" xfId="81" applyFont="1" applyBorder="1"/>
    <xf numFmtId="0" fontId="91" fillId="0" borderId="59" xfId="443" applyFont="1" applyBorder="1"/>
    <xf numFmtId="0" fontId="91" fillId="0" borderId="11" xfId="81" applyFont="1" applyBorder="1"/>
    <xf numFmtId="0" fontId="91" fillId="0" borderId="12" xfId="81" applyFont="1" applyBorder="1"/>
    <xf numFmtId="0" fontId="91" fillId="0" borderId="53" xfId="0" applyFont="1" applyBorder="1" applyAlignment="1">
      <alignment vertical="center" wrapText="1"/>
    </xf>
    <xf numFmtId="0" fontId="100" fillId="0" borderId="0" xfId="0" applyFont="1"/>
    <xf numFmtId="0" fontId="100" fillId="0" borderId="13" xfId="81" applyFont="1" applyBorder="1" applyAlignment="1">
      <alignment horizontal="center" vertical="center"/>
    </xf>
    <xf numFmtId="0" fontId="100" fillId="0" borderId="41" xfId="81" applyFont="1" applyBorder="1" applyAlignment="1">
      <alignment horizontal="center" vertical="center"/>
    </xf>
    <xf numFmtId="0" fontId="101" fillId="0" borderId="13" xfId="81" applyFont="1" applyBorder="1" applyAlignment="1">
      <alignment horizontal="center" vertical="center"/>
    </xf>
    <xf numFmtId="0" fontId="101" fillId="0" borderId="41" xfId="81" applyFont="1" applyBorder="1" applyAlignment="1">
      <alignment horizontal="center" vertical="center"/>
    </xf>
    <xf numFmtId="164" fontId="100" fillId="0" borderId="0" xfId="0" applyNumberFormat="1" applyFont="1"/>
    <xf numFmtId="164" fontId="100" fillId="0" borderId="15" xfId="0" applyNumberFormat="1" applyFont="1" applyBorder="1"/>
    <xf numFmtId="0" fontId="100" fillId="0" borderId="54" xfId="81" applyFont="1" applyBorder="1" applyAlignment="1">
      <alignment horizontal="center" vertical="center"/>
    </xf>
    <xf numFmtId="0" fontId="70" fillId="45" borderId="13" xfId="0" applyFont="1" applyFill="1" applyBorder="1" applyAlignment="1">
      <alignment horizontal="center" vertical="center"/>
    </xf>
    <xf numFmtId="0" fontId="70" fillId="0" borderId="13" xfId="0" applyFont="1" applyBorder="1" applyAlignment="1">
      <alignment vertical="center" wrapText="1"/>
    </xf>
    <xf numFmtId="164" fontId="68" fillId="0" borderId="13" xfId="435" applyFont="1" applyBorder="1" applyAlignment="1" applyProtection="1">
      <alignment vertical="center"/>
    </xf>
    <xf numFmtId="164" fontId="70" fillId="0" borderId="13" xfId="435" applyFont="1" applyFill="1" applyBorder="1" applyAlignment="1">
      <alignment vertical="center" wrapText="1"/>
    </xf>
    <xf numFmtId="0" fontId="100" fillId="0" borderId="18" xfId="0" applyFont="1" applyBorder="1"/>
    <xf numFmtId="0" fontId="96" fillId="0" borderId="0" xfId="445" applyFont="1" applyAlignment="1">
      <alignment horizontal="center"/>
    </xf>
    <xf numFmtId="0" fontId="96" fillId="0" borderId="0" xfId="445" applyFont="1"/>
    <xf numFmtId="0" fontId="95" fillId="0" borderId="0" xfId="443" applyFont="1" applyAlignment="1">
      <alignment horizontal="center"/>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91" fillId="0" borderId="32" xfId="0" applyFont="1" applyBorder="1" applyAlignment="1">
      <alignment horizontal="center" vertical="center" wrapText="1"/>
    </xf>
    <xf numFmtId="0" fontId="91" fillId="0" borderId="34"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10</xdr:col>
      <xdr:colOff>291465</xdr:colOff>
      <xdr:row>5</xdr:row>
      <xdr:rowOff>48260</xdr:rowOff>
    </xdr:to>
    <xdr:pic>
      <xdr:nvPicPr>
        <xdr:cNvPr id="2" name="Imagen 1">
          <a:extLst>
            <a:ext uri="{FF2B5EF4-FFF2-40B4-BE49-F238E27FC236}">
              <a16:creationId xmlns:a16="http://schemas.microsoft.com/office/drawing/2014/main" id="{BF4D4303-A342-4ABD-98E2-675A1DF625B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5" y="0"/>
          <a:ext cx="2844165" cy="10388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1448</xdr:row>
      <xdr:rowOff>152400</xdr:rowOff>
    </xdr:from>
    <xdr:to>
      <xdr:col>17</xdr:col>
      <xdr:colOff>485775</xdr:colOff>
      <xdr:row>1449</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10892" y="1117741357"/>
          <a:ext cx="13712687" cy="165652"/>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100</xdr:row>
      <xdr:rowOff>0</xdr:rowOff>
    </xdr:from>
    <xdr:to>
      <xdr:col>16</xdr:col>
      <xdr:colOff>752475</xdr:colOff>
      <xdr:row>101</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67798950"/>
          <a:ext cx="14878050"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143</xdr:row>
      <xdr:rowOff>28575</xdr:rowOff>
    </xdr:from>
    <xdr:to>
      <xdr:col>14</xdr:col>
      <xdr:colOff>1038225</xdr:colOff>
      <xdr:row>144</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84569162"/>
          <a:ext cx="13609568" cy="165652"/>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21</xdr:row>
      <xdr:rowOff>19050</xdr:rowOff>
    </xdr:from>
    <xdr:to>
      <xdr:col>13</xdr:col>
      <xdr:colOff>800100</xdr:colOff>
      <xdr:row>22</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2792" y="6413224"/>
          <a:ext cx="13220286" cy="165652"/>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Escritorio\FORMULARIO%209\2025\6.%20Junio%202025\Base%2006_2025\Distribuci&#243;n%20entidades%20UCI%20Julio%202025.xlsx" TargetMode="External"/><Relationship Id="rId1" Type="http://schemas.openxmlformats.org/officeDocument/2006/relationships/externalLinkPath" Target="/Rommel%20Daniel%20Cuba%20Calle/Escritorio/FORMULARIO%209/2025/6.%20Junio%202025/Base%2006_2025/Distribuci&#243;n%20entidades%20UCI%20Julio%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sheetData sheetId="1">
        <row r="3">
          <cell r="A3" t="str">
            <v>José Rivas</v>
          </cell>
          <cell r="B3" t="str">
            <v>2183333 - 1632</v>
          </cell>
          <cell r="C3" t="str">
            <v>jose.rivas@economiayfinanzas.gob.bo</v>
          </cell>
        </row>
        <row r="4">
          <cell r="A4" t="str">
            <v>Judith Machicado</v>
          </cell>
          <cell r="B4" t="str">
            <v>2183333 - 1648</v>
          </cell>
          <cell r="C4" t="str">
            <v>judith.machicado@economiayfinanzas.gob.bo</v>
          </cell>
        </row>
        <row r="5">
          <cell r="A5" t="str">
            <v>Virginia Callisaya</v>
          </cell>
          <cell r="B5" t="str">
            <v>2183333 - 1645</v>
          </cell>
          <cell r="C5" t="str">
            <v>virginia.callisaya@economiayfinanzas.gob.bo</v>
          </cell>
        </row>
        <row r="6">
          <cell r="A6" t="str">
            <v>Emma Ticonipa</v>
          </cell>
          <cell r="B6" t="str">
            <v>2183333 - 1635</v>
          </cell>
          <cell r="C6" t="str">
            <v>emma.ticonipa@economiayfinanzas.gob.bo</v>
          </cell>
        </row>
        <row r="7">
          <cell r="A7" t="str">
            <v>Rommel Cuba</v>
          </cell>
          <cell r="B7" t="str">
            <v>2183333 - 1649</v>
          </cell>
          <cell r="C7" t="str">
            <v>rommel.cuba@economiayfinanzas.gob.bo</v>
          </cell>
        </row>
        <row r="8">
          <cell r="A8" t="str">
            <v>Elizabeth Nina</v>
          </cell>
          <cell r="B8" t="str">
            <v>2183333 - 1637</v>
          </cell>
          <cell r="C8" t="str">
            <v>elizabeth.nina@economiayfinanzas.gob.bo</v>
          </cell>
        </row>
        <row r="9">
          <cell r="A9" t="str">
            <v>Jeovana Zabala</v>
          </cell>
          <cell r="B9" t="str">
            <v>2183333 - 1663</v>
          </cell>
          <cell r="C9" t="str">
            <v>jeovana.zabala@economiayfinanzas.gob.bo</v>
          </cell>
        </row>
        <row r="10">
          <cell r="A10" t="str">
            <v>Virginia Huanca</v>
          </cell>
          <cell r="B10" t="str">
            <v>2183333 - 1636</v>
          </cell>
          <cell r="C10" t="str">
            <v>virginia.huanca@economiayfinanzas.gob.bo</v>
          </cell>
        </row>
        <row r="11">
          <cell r="A11" t="str">
            <v>Guadalupe Challco</v>
          </cell>
          <cell r="B11" t="str">
            <v>2183333 - 1640</v>
          </cell>
          <cell r="C11" t="str">
            <v>guadalupe.challco@economiayfinanzas.gob.bo</v>
          </cell>
        </row>
        <row r="12">
          <cell r="A12" t="str">
            <v>Huascar Nova</v>
          </cell>
          <cell r="B12" t="str">
            <v>2183333 - 1651</v>
          </cell>
          <cell r="C12" t="str">
            <v>huascar.nova@economiayfinanzas.gob.bo</v>
          </cell>
        </row>
        <row r="13">
          <cell r="A13" t="str">
            <v>Belén Espejo</v>
          </cell>
          <cell r="B13" t="str">
            <v>2183333 - 1644</v>
          </cell>
          <cell r="C13" t="str">
            <v>belen.espejo@economiayfinanzas.gob.bo</v>
          </cell>
        </row>
        <row r="14">
          <cell r="A14" t="str">
            <v>Jorge Vargas</v>
          </cell>
          <cell r="B14" t="str">
            <v>2183333 - 1633</v>
          </cell>
          <cell r="C14" t="str">
            <v>jorge.vargas@economiayfinanzas.gob.bo</v>
          </cell>
        </row>
        <row r="15">
          <cell r="A15" t="str">
            <v>Edwin Mamani</v>
          </cell>
          <cell r="B15" t="str">
            <v>2183333 - 1643</v>
          </cell>
          <cell r="C15" t="str">
            <v>edwin.mamani@economiayfinanzas.gob.bo</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B45"/>
          <cell r="C45" t="str">
            <v>Universidad Mayor de San Andrés</v>
          </cell>
          <cell r="D45" t="str">
            <v>Judith Machicado</v>
          </cell>
          <cell r="E45" t="str">
            <v>Judith Machicado</v>
          </cell>
          <cell r="F45" t="str">
            <v>2183333 - 1648</v>
          </cell>
          <cell r="G45" t="str">
            <v>judith.machicado@economiayfinanzas.gob.bo</v>
          </cell>
        </row>
        <row r="46">
          <cell r="A46">
            <v>140</v>
          </cell>
          <cell r="B46"/>
          <cell r="C46" t="str">
            <v>Universidad Pública de El Alto</v>
          </cell>
          <cell r="D46" t="str">
            <v>Judith Machicado</v>
          </cell>
          <cell r="E46" t="str">
            <v>Judith Machicado</v>
          </cell>
          <cell r="F46" t="str">
            <v>2183333 - 1648</v>
          </cell>
          <cell r="G46" t="str">
            <v>judith.machicado@economiayfinanzas.gob.bo</v>
          </cell>
        </row>
        <row r="47">
          <cell r="A47">
            <v>141</v>
          </cell>
          <cell r="B47"/>
          <cell r="C47" t="str">
            <v>Universidad Mayor de San Simón</v>
          </cell>
          <cell r="D47" t="str">
            <v>Judith Machicado</v>
          </cell>
          <cell r="E47" t="str">
            <v>Judith Machicado</v>
          </cell>
          <cell r="F47" t="str">
            <v>2183333 - 1648</v>
          </cell>
          <cell r="G47" t="str">
            <v>judith.machicado@economiayfinanzas.gob.bo</v>
          </cell>
        </row>
        <row r="48">
          <cell r="A48">
            <v>142</v>
          </cell>
          <cell r="B48"/>
          <cell r="C48" t="str">
            <v>Universidad Técnica de Oruro</v>
          </cell>
          <cell r="D48" t="str">
            <v>Judith Machicado</v>
          </cell>
          <cell r="E48" t="str">
            <v>Judith Machicado</v>
          </cell>
          <cell r="F48" t="str">
            <v>2183333 - 1648</v>
          </cell>
          <cell r="G48" t="str">
            <v>judith.machicado@economiayfinanzas.gob.bo</v>
          </cell>
        </row>
        <row r="49">
          <cell r="A49">
            <v>143</v>
          </cell>
          <cell r="B49"/>
          <cell r="C49" t="str">
            <v>Universidad Autónoma Tomás Frías</v>
          </cell>
          <cell r="D49" t="str">
            <v>Judith Machicado</v>
          </cell>
          <cell r="E49" t="str">
            <v>Judith Machicado</v>
          </cell>
          <cell r="F49" t="str">
            <v>2183333 - 1648</v>
          </cell>
          <cell r="G49" t="str">
            <v>judith.machicado@economiayfinanzas.gob.bo</v>
          </cell>
        </row>
        <row r="50">
          <cell r="A50">
            <v>144</v>
          </cell>
          <cell r="B50"/>
          <cell r="C50" t="str">
            <v>Universidad Nacional Siglo XX</v>
          </cell>
          <cell r="D50" t="str">
            <v>Judith Machicado</v>
          </cell>
          <cell r="E50" t="str">
            <v>Judith Machicado</v>
          </cell>
          <cell r="F50" t="str">
            <v>2183333 - 1648</v>
          </cell>
          <cell r="G50" t="str">
            <v>judith.machicado@economiayfinanzas.gob.bo</v>
          </cell>
        </row>
        <row r="51">
          <cell r="A51">
            <v>145</v>
          </cell>
          <cell r="B51"/>
          <cell r="C51" t="str">
            <v>Universidad Autónoma Juan Misael Saracho</v>
          </cell>
          <cell r="D51" t="str">
            <v>Judith Machicado</v>
          </cell>
          <cell r="E51" t="str">
            <v>Judith Machicado</v>
          </cell>
          <cell r="F51" t="str">
            <v>2183333 - 1648</v>
          </cell>
          <cell r="G51" t="str">
            <v>judith.machicado@economiayfinanzas.gob.bo</v>
          </cell>
        </row>
        <row r="52">
          <cell r="A52">
            <v>146</v>
          </cell>
          <cell r="B52"/>
          <cell r="C52" t="str">
            <v>Universidad Autónoma Gabriel René Moreno</v>
          </cell>
          <cell r="D52" t="str">
            <v>Judith Machicado</v>
          </cell>
          <cell r="E52" t="str">
            <v>Judith Machicado</v>
          </cell>
          <cell r="F52" t="str">
            <v>2183333 - 1648</v>
          </cell>
          <cell r="G52" t="str">
            <v>judith.machicado@economiayfinanzas.gob.bo</v>
          </cell>
        </row>
        <row r="53">
          <cell r="A53">
            <v>147</v>
          </cell>
          <cell r="B53"/>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B54"/>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B188"/>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B189"/>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B190"/>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B191"/>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B192"/>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B193"/>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B194"/>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B195"/>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B196"/>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B198"/>
          <cell r="C198" t="str">
            <v>Gobierno Autónomo Municipal de Yotala</v>
          </cell>
          <cell r="D198" t="str">
            <v>Huascar Nova</v>
          </cell>
          <cell r="E198" t="str">
            <v>Emma Ticonipa</v>
          </cell>
          <cell r="F198" t="str">
            <v>2183333 - 1635</v>
          </cell>
          <cell r="G198" t="str">
            <v>emma.ticonipa@economiayfinanzas.gob.bo</v>
          </cell>
        </row>
        <row r="199">
          <cell r="A199">
            <v>1103</v>
          </cell>
          <cell r="B199"/>
          <cell r="C199" t="str">
            <v>Gobierno Autónomo Municipal de Poroma</v>
          </cell>
          <cell r="D199" t="str">
            <v>Huascar Nova</v>
          </cell>
          <cell r="E199" t="str">
            <v>Emma Ticonipa</v>
          </cell>
          <cell r="F199" t="str">
            <v>2183333 - 1635</v>
          </cell>
          <cell r="G199" t="str">
            <v>emma.ticonipa@economiayfinanzas.gob.bo</v>
          </cell>
        </row>
        <row r="200">
          <cell r="A200">
            <v>1104</v>
          </cell>
          <cell r="B200"/>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B201"/>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B202"/>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B203"/>
          <cell r="C203" t="str">
            <v>Gobierno Autónomo Municipal de Presto</v>
          </cell>
          <cell r="D203" t="str">
            <v>Huascar Nova</v>
          </cell>
          <cell r="E203" t="str">
            <v>Emma Ticonipa</v>
          </cell>
          <cell r="F203" t="str">
            <v>2183333 - 1635</v>
          </cell>
          <cell r="G203" t="str">
            <v>emma.ticonipa@economiayfinanzas.gob.bo</v>
          </cell>
        </row>
        <row r="204">
          <cell r="A204">
            <v>1108</v>
          </cell>
          <cell r="B204"/>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B205"/>
          <cell r="C205" t="str">
            <v>Gobierno Autónomo Municipal de Icla</v>
          </cell>
          <cell r="D205" t="str">
            <v>Huascar Nova</v>
          </cell>
          <cell r="E205" t="str">
            <v>Emma Ticonipa</v>
          </cell>
          <cell r="F205" t="str">
            <v>2183333 - 1635</v>
          </cell>
          <cell r="G205" t="str">
            <v>emma.ticonipa@economiayfinanzas.gob.bo</v>
          </cell>
        </row>
        <row r="206">
          <cell r="A206">
            <v>1110</v>
          </cell>
          <cell r="B206"/>
          <cell r="C206" t="str">
            <v>Gobierno Autónomo Municipal de Padilla</v>
          </cell>
          <cell r="D206" t="str">
            <v>Huascar Nova</v>
          </cell>
          <cell r="E206" t="str">
            <v>Emma Ticonipa</v>
          </cell>
          <cell r="F206" t="str">
            <v>2183333 - 1635</v>
          </cell>
          <cell r="G206" t="str">
            <v>emma.ticonipa@economiayfinanzas.gob.bo</v>
          </cell>
        </row>
        <row r="207">
          <cell r="A207">
            <v>1111</v>
          </cell>
          <cell r="B207"/>
          <cell r="C207" t="str">
            <v>Gobierno Autónomo Municipal de Tomina</v>
          </cell>
          <cell r="D207" t="str">
            <v>Huascar Nova</v>
          </cell>
          <cell r="E207" t="str">
            <v>Emma Ticonipa</v>
          </cell>
          <cell r="F207" t="str">
            <v>2183333 - 1635</v>
          </cell>
          <cell r="G207" t="str">
            <v>emma.ticonipa@economiayfinanzas.gob.bo</v>
          </cell>
        </row>
        <row r="208">
          <cell r="A208">
            <v>1112</v>
          </cell>
          <cell r="B208"/>
          <cell r="C208" t="str">
            <v>Gobierno Autónomo Municipal de Sopachuy</v>
          </cell>
          <cell r="D208" t="str">
            <v>Huascar Nova</v>
          </cell>
          <cell r="E208" t="str">
            <v>Emma Ticonipa</v>
          </cell>
          <cell r="F208" t="str">
            <v>2183333 - 1635</v>
          </cell>
          <cell r="G208" t="str">
            <v>emma.ticonipa@economiayfinanzas.gob.bo</v>
          </cell>
        </row>
        <row r="209">
          <cell r="A209">
            <v>1113</v>
          </cell>
          <cell r="B209"/>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B210"/>
          <cell r="C210" t="str">
            <v>Gobierno Autónomo Municipal de El Villar</v>
          </cell>
          <cell r="D210" t="str">
            <v>Huascar Nova</v>
          </cell>
          <cell r="E210" t="str">
            <v>Emma Ticonipa</v>
          </cell>
          <cell r="F210" t="str">
            <v>2183333 - 1635</v>
          </cell>
          <cell r="G210" t="str">
            <v>emma.ticonipa@economiayfinanzas.gob.bo</v>
          </cell>
        </row>
        <row r="211">
          <cell r="A211">
            <v>1115</v>
          </cell>
          <cell r="B211"/>
          <cell r="C211" t="str">
            <v>Gobierno Autónomo Municipal de Monteagudo</v>
          </cell>
          <cell r="D211" t="str">
            <v>Huascar Nova</v>
          </cell>
          <cell r="E211" t="str">
            <v>Emma Ticonipa</v>
          </cell>
          <cell r="F211" t="str">
            <v>2183333 - 1635</v>
          </cell>
          <cell r="G211" t="str">
            <v>emma.ticonipa@economiayfinanzas.gob.bo</v>
          </cell>
        </row>
        <row r="212">
          <cell r="A212">
            <v>1116</v>
          </cell>
          <cell r="B212"/>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B213"/>
          <cell r="C213" t="str">
            <v>Gobierno Autónomo Municipal de Tarabuco</v>
          </cell>
          <cell r="D213" t="str">
            <v>Huascar Nova</v>
          </cell>
          <cell r="E213" t="str">
            <v>Emma Ticonipa</v>
          </cell>
          <cell r="F213" t="str">
            <v>2183333 - 1635</v>
          </cell>
          <cell r="G213" t="str">
            <v>emma.ticonipa@economiayfinanzas.gob.bo</v>
          </cell>
        </row>
        <row r="214">
          <cell r="A214">
            <v>1118</v>
          </cell>
          <cell r="B214"/>
          <cell r="C214" t="str">
            <v>Gobierno Autónomo Municipal de Yamparáez</v>
          </cell>
          <cell r="D214" t="str">
            <v>Huascar Nova</v>
          </cell>
          <cell r="E214" t="str">
            <v>Emma Ticonipa</v>
          </cell>
          <cell r="F214" t="str">
            <v>2183333 - 1635</v>
          </cell>
          <cell r="G214" t="str">
            <v>emma.ticonipa@economiayfinanzas.gob.bo</v>
          </cell>
        </row>
        <row r="215">
          <cell r="A215">
            <v>1119</v>
          </cell>
          <cell r="B215"/>
          <cell r="C215" t="str">
            <v>Gobierno Autónomo Municipal de Camargo</v>
          </cell>
          <cell r="D215" t="str">
            <v>Huascar Nova</v>
          </cell>
          <cell r="E215" t="str">
            <v>Emma Ticonipa</v>
          </cell>
          <cell r="F215" t="str">
            <v>2183333 - 1635</v>
          </cell>
          <cell r="G215" t="str">
            <v>emma.ticonipa@economiayfinanzas.gob.bo</v>
          </cell>
        </row>
        <row r="216">
          <cell r="A216">
            <v>1120</v>
          </cell>
          <cell r="B216"/>
          <cell r="C216" t="str">
            <v>Gobierno Autónomo Municipal de San Lucas</v>
          </cell>
          <cell r="D216" t="str">
            <v>Huascar Nova</v>
          </cell>
          <cell r="E216" t="str">
            <v>Emma Ticonipa</v>
          </cell>
          <cell r="F216" t="str">
            <v>2183333 - 1635</v>
          </cell>
          <cell r="G216" t="str">
            <v>emma.ticonipa@economiayfinanzas.gob.bo</v>
          </cell>
        </row>
        <row r="217">
          <cell r="A217">
            <v>1121</v>
          </cell>
          <cell r="B217"/>
          <cell r="C217" t="str">
            <v>Gobierno Autónomo Municipal de Incahuasi</v>
          </cell>
          <cell r="D217" t="str">
            <v>Huascar Nova</v>
          </cell>
          <cell r="E217" t="str">
            <v>Emma Ticonipa</v>
          </cell>
          <cell r="F217" t="str">
            <v>2183333 - 1635</v>
          </cell>
          <cell r="G217" t="str">
            <v>emma.ticonipa@economiayfinanzas.gob.bo</v>
          </cell>
        </row>
        <row r="218">
          <cell r="A218">
            <v>1122</v>
          </cell>
          <cell r="B218"/>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B219"/>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B220"/>
          <cell r="C220" t="str">
            <v>Gobierno Autónomo Municipal de Culpina</v>
          </cell>
          <cell r="D220" t="str">
            <v>Huascar Nova</v>
          </cell>
          <cell r="E220" t="str">
            <v>Emma Ticonipa</v>
          </cell>
          <cell r="F220" t="str">
            <v>2183333 - 1635</v>
          </cell>
          <cell r="G220" t="str">
            <v>emma.ticonipa@economiayfinanzas.gob.bo</v>
          </cell>
        </row>
        <row r="221">
          <cell r="A221">
            <v>1125</v>
          </cell>
          <cell r="B221"/>
          <cell r="C221" t="str">
            <v>Gobierno Autónomo Municipal de Las Carreras</v>
          </cell>
          <cell r="D221" t="str">
            <v>Huascar Nova</v>
          </cell>
          <cell r="E221" t="str">
            <v>Emma Ticonipa</v>
          </cell>
          <cell r="F221" t="str">
            <v>2183333 - 1635</v>
          </cell>
          <cell r="G221" t="str">
            <v>emma.ticonipa@economiayfinanzas.gob.bo</v>
          </cell>
        </row>
        <row r="222">
          <cell r="A222">
            <v>1126</v>
          </cell>
          <cell r="B222"/>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B223"/>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B224"/>
          <cell r="C224" t="str">
            <v>Gobierno Autónomo Municipal de Machareti</v>
          </cell>
          <cell r="D224" t="str">
            <v>Huascar Nova</v>
          </cell>
          <cell r="E224" t="str">
            <v>Emma Ticonipa</v>
          </cell>
          <cell r="F224" t="str">
            <v>2183333 - 1635</v>
          </cell>
          <cell r="G224" t="str">
            <v>emma.ticonipa@economiayfinanzas.gob.bo</v>
          </cell>
        </row>
        <row r="225">
          <cell r="A225">
            <v>1129</v>
          </cell>
          <cell r="B225"/>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B226"/>
          <cell r="C226" t="str">
            <v>Gobierno Autónomo Municipal de La Paz</v>
          </cell>
          <cell r="D226" t="str">
            <v>Huascar Nova</v>
          </cell>
          <cell r="E226" t="str">
            <v>Emma Ticonipa</v>
          </cell>
          <cell r="F226" t="str">
            <v>2183333 - 1635</v>
          </cell>
          <cell r="G226" t="str">
            <v>emma.ticonipa@economiayfinanzas.gob.bo</v>
          </cell>
        </row>
        <row r="227">
          <cell r="A227">
            <v>1202</v>
          </cell>
          <cell r="B227"/>
          <cell r="C227" t="str">
            <v>Gobierno Autónomo Municipal de Palca</v>
          </cell>
          <cell r="D227" t="str">
            <v>Huascar Nova</v>
          </cell>
          <cell r="E227" t="str">
            <v>Emma Ticonipa</v>
          </cell>
          <cell r="F227" t="str">
            <v>2183333 - 1635</v>
          </cell>
          <cell r="G227" t="str">
            <v>emma.ticonipa@economiayfinanzas.gob.bo</v>
          </cell>
        </row>
        <row r="228">
          <cell r="A228">
            <v>1203</v>
          </cell>
          <cell r="B228"/>
          <cell r="C228" t="str">
            <v>Gobierno Autónomo Municipal de Mecapaca</v>
          </cell>
          <cell r="D228" t="str">
            <v>Huascar Nova</v>
          </cell>
          <cell r="E228" t="str">
            <v>Emma Ticonipa</v>
          </cell>
          <cell r="F228" t="str">
            <v>2183333 - 1635</v>
          </cell>
          <cell r="G228" t="str">
            <v>emma.ticonipa@economiayfinanzas.gob.bo</v>
          </cell>
        </row>
        <row r="229">
          <cell r="A229">
            <v>1204</v>
          </cell>
          <cell r="B229"/>
          <cell r="C229" t="str">
            <v>Gobierno Autónomo Municipal de Achocalla</v>
          </cell>
          <cell r="D229" t="str">
            <v>Huascar Nova</v>
          </cell>
          <cell r="E229" t="str">
            <v>Emma Ticonipa</v>
          </cell>
          <cell r="F229" t="str">
            <v>2183333 - 1635</v>
          </cell>
          <cell r="G229" t="str">
            <v>emma.ticonipa@economiayfinanzas.gob.bo</v>
          </cell>
        </row>
        <row r="230">
          <cell r="A230">
            <v>1205</v>
          </cell>
          <cell r="B230"/>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B231"/>
          <cell r="C231" t="str">
            <v>Gobierno Autónomo Municipal de Viacha</v>
          </cell>
          <cell r="D231" t="str">
            <v>Huascar Nova</v>
          </cell>
          <cell r="E231" t="str">
            <v>Emma Ticonipa</v>
          </cell>
          <cell r="F231" t="str">
            <v>2183333 - 1635</v>
          </cell>
          <cell r="G231" t="str">
            <v>emma.ticonipa@economiayfinanzas.gob.bo</v>
          </cell>
        </row>
        <row r="232">
          <cell r="A232">
            <v>1207</v>
          </cell>
          <cell r="B232"/>
          <cell r="C232" t="str">
            <v>Gobierno Autónomo Municipal de Guaqui</v>
          </cell>
          <cell r="D232" t="str">
            <v>Huascar Nova</v>
          </cell>
          <cell r="E232" t="str">
            <v>Emma Ticonipa</v>
          </cell>
          <cell r="F232" t="str">
            <v>2183333 - 1635</v>
          </cell>
          <cell r="G232" t="str">
            <v>emma.ticonipa@economiayfinanzas.gob.bo</v>
          </cell>
        </row>
        <row r="233">
          <cell r="A233">
            <v>1208</v>
          </cell>
          <cell r="B233"/>
          <cell r="C233" t="str">
            <v>Gobierno Autónomo Municipal de Tiahuanacu</v>
          </cell>
          <cell r="D233" t="str">
            <v>Huascar Nova</v>
          </cell>
          <cell r="E233" t="str">
            <v>Emma Ticonipa</v>
          </cell>
          <cell r="F233" t="str">
            <v>2183333 - 1635</v>
          </cell>
          <cell r="G233" t="str">
            <v>emma.ticonipa@economiayfinanzas.gob.bo</v>
          </cell>
        </row>
        <row r="234">
          <cell r="A234">
            <v>1209</v>
          </cell>
          <cell r="B234"/>
          <cell r="C234" t="str">
            <v>Gobierno Autónomo Municipal de Desaguadero</v>
          </cell>
          <cell r="D234" t="str">
            <v>Huascar Nova</v>
          </cell>
          <cell r="E234" t="str">
            <v>Emma Ticonipa</v>
          </cell>
          <cell r="F234" t="str">
            <v>2183333 - 1635</v>
          </cell>
          <cell r="G234" t="str">
            <v>emma.ticonipa@economiayfinanzas.gob.bo</v>
          </cell>
        </row>
        <row r="235">
          <cell r="A235">
            <v>1210</v>
          </cell>
          <cell r="B235"/>
          <cell r="C235" t="str">
            <v>Gobierno Autónomo Municipal de Caranavi</v>
          </cell>
          <cell r="D235" t="str">
            <v>Huascar Nova</v>
          </cell>
          <cell r="E235" t="str">
            <v>Emma Ticonipa</v>
          </cell>
          <cell r="F235" t="str">
            <v>2183333 - 1635</v>
          </cell>
          <cell r="G235" t="str">
            <v>emma.ticonipa@economiayfinanzas.gob.bo</v>
          </cell>
        </row>
        <row r="236">
          <cell r="A236">
            <v>1211</v>
          </cell>
          <cell r="B236"/>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B237"/>
          <cell r="C237" t="str">
            <v>Gobierno Autónomo Municipal de Umala</v>
          </cell>
          <cell r="D237" t="str">
            <v>Huascar Nova</v>
          </cell>
          <cell r="E237" t="str">
            <v>Emma Ticonipa</v>
          </cell>
          <cell r="F237" t="str">
            <v>2183333 - 1635</v>
          </cell>
          <cell r="G237" t="str">
            <v>emma.ticonipa@economiayfinanzas.gob.bo</v>
          </cell>
        </row>
        <row r="238">
          <cell r="A238">
            <v>1213</v>
          </cell>
          <cell r="B238"/>
          <cell r="C238" t="str">
            <v>Gobierno Autónomo Municipal de Ayo Ayo</v>
          </cell>
          <cell r="D238" t="str">
            <v>Huascar Nova</v>
          </cell>
          <cell r="E238" t="str">
            <v>Emma Ticonipa</v>
          </cell>
          <cell r="F238" t="str">
            <v>2183333 - 1635</v>
          </cell>
          <cell r="G238" t="str">
            <v>emma.ticonipa@economiayfinanzas.gob.bo</v>
          </cell>
        </row>
        <row r="239">
          <cell r="A239">
            <v>1214</v>
          </cell>
          <cell r="B239"/>
          <cell r="C239" t="str">
            <v>Gobierno Autónomo Municipal de Calamarca</v>
          </cell>
          <cell r="D239" t="str">
            <v>Huascar Nova</v>
          </cell>
          <cell r="E239" t="str">
            <v>Emma Ticonipa</v>
          </cell>
          <cell r="F239" t="str">
            <v>2183333 - 1635</v>
          </cell>
          <cell r="G239" t="str">
            <v>emma.ticonipa@economiayfinanzas.gob.bo</v>
          </cell>
        </row>
        <row r="240">
          <cell r="A240">
            <v>1215</v>
          </cell>
          <cell r="B240"/>
          <cell r="C240" t="str">
            <v>Gobierno Autónomo Municipal de Patacamaya</v>
          </cell>
          <cell r="D240" t="str">
            <v>Huascar Nova</v>
          </cell>
          <cell r="E240" t="str">
            <v>Emma Ticonipa</v>
          </cell>
          <cell r="F240" t="str">
            <v>2183333 - 1635</v>
          </cell>
          <cell r="G240" t="str">
            <v>emma.ticonipa@economiayfinanzas.gob.bo</v>
          </cell>
        </row>
        <row r="241">
          <cell r="A241">
            <v>1216</v>
          </cell>
          <cell r="B241"/>
          <cell r="C241" t="str">
            <v>Gobierno Autónomo Municipal de Colquencha</v>
          </cell>
          <cell r="D241" t="str">
            <v>Huascar Nova</v>
          </cell>
          <cell r="E241" t="str">
            <v>Emma Ticonipa</v>
          </cell>
          <cell r="F241" t="str">
            <v>2183333 - 1635</v>
          </cell>
          <cell r="G241" t="str">
            <v>emma.ticonipa@economiayfinanzas.gob.bo</v>
          </cell>
        </row>
        <row r="242">
          <cell r="A242">
            <v>1217</v>
          </cell>
          <cell r="B242"/>
          <cell r="C242" t="str">
            <v>Gobierno Autónomo Municipal de Collana</v>
          </cell>
          <cell r="D242" t="str">
            <v>Huascar Nova</v>
          </cell>
          <cell r="E242" t="str">
            <v>Emma Ticonipa</v>
          </cell>
          <cell r="F242" t="str">
            <v>2183333 - 1635</v>
          </cell>
          <cell r="G242" t="str">
            <v>emma.ticonipa@economiayfinanzas.gob.bo</v>
          </cell>
        </row>
        <row r="243">
          <cell r="A243">
            <v>1218</v>
          </cell>
          <cell r="B243"/>
          <cell r="C243" t="str">
            <v>Gobierno Autónomo Municipal de Inquisivi</v>
          </cell>
          <cell r="D243" t="str">
            <v>Huascar Nova</v>
          </cell>
          <cell r="E243" t="str">
            <v>Emma Ticonipa</v>
          </cell>
          <cell r="F243" t="str">
            <v>2183333 - 1635</v>
          </cell>
          <cell r="G243" t="str">
            <v>emma.ticonipa@economiayfinanzas.gob.bo</v>
          </cell>
        </row>
        <row r="244">
          <cell r="A244">
            <v>1219</v>
          </cell>
          <cell r="B244"/>
          <cell r="C244" t="str">
            <v>Gobierno Autónomo Municipal de Quime</v>
          </cell>
          <cell r="D244" t="str">
            <v>Huascar Nova</v>
          </cell>
          <cell r="E244" t="str">
            <v>Emma Ticonipa</v>
          </cell>
          <cell r="F244" t="str">
            <v>2183333 - 1635</v>
          </cell>
          <cell r="G244" t="str">
            <v>emma.ticonipa@economiayfinanzas.gob.bo</v>
          </cell>
        </row>
        <row r="245">
          <cell r="A245">
            <v>1220</v>
          </cell>
          <cell r="B245"/>
          <cell r="C245" t="str">
            <v>Gobierno Autónomo Municipal de Cajuata</v>
          </cell>
          <cell r="D245" t="str">
            <v>Huascar Nova</v>
          </cell>
          <cell r="E245" t="str">
            <v>Emma Ticonipa</v>
          </cell>
          <cell r="F245" t="str">
            <v>2183333 - 1635</v>
          </cell>
          <cell r="G245" t="str">
            <v>emma.ticonipa@economiayfinanzas.gob.bo</v>
          </cell>
        </row>
        <row r="246">
          <cell r="A246">
            <v>1221</v>
          </cell>
          <cell r="B246"/>
          <cell r="C246" t="str">
            <v>Gobierno Autónomo Municipal de Colquiri</v>
          </cell>
          <cell r="D246" t="str">
            <v>Huascar Nova</v>
          </cell>
          <cell r="E246" t="str">
            <v>Emma Ticonipa</v>
          </cell>
          <cell r="F246" t="str">
            <v>2183333 - 1635</v>
          </cell>
          <cell r="G246" t="str">
            <v>emma.ticonipa@economiayfinanzas.gob.bo</v>
          </cell>
        </row>
        <row r="247">
          <cell r="A247">
            <v>1222</v>
          </cell>
          <cell r="B247"/>
          <cell r="C247" t="str">
            <v>Gobierno Autónomo Municipal de Ichoca</v>
          </cell>
          <cell r="D247" t="str">
            <v>Huascar Nova</v>
          </cell>
          <cell r="E247" t="str">
            <v>Emma Ticonipa</v>
          </cell>
          <cell r="F247" t="str">
            <v>2183333 - 1635</v>
          </cell>
          <cell r="G247" t="str">
            <v>emma.ticonipa@economiayfinanzas.gob.bo</v>
          </cell>
        </row>
        <row r="248">
          <cell r="A248">
            <v>1223</v>
          </cell>
          <cell r="B248"/>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B249"/>
          <cell r="C249" t="str">
            <v>Gobierno Autónomo Municipal de Achacachi</v>
          </cell>
          <cell r="D249" t="str">
            <v>Huascar Nova</v>
          </cell>
          <cell r="E249" t="str">
            <v>Emma Ticonipa</v>
          </cell>
          <cell r="F249" t="str">
            <v>2183333 - 1635</v>
          </cell>
          <cell r="G249" t="str">
            <v>emma.ticonipa@economiayfinanzas.gob.bo</v>
          </cell>
        </row>
        <row r="250">
          <cell r="A250">
            <v>1225</v>
          </cell>
          <cell r="B250"/>
          <cell r="C250" t="str">
            <v>Gobierno Autónomo Municipal de Ancoraimes</v>
          </cell>
          <cell r="D250" t="str">
            <v>Huascar Nova</v>
          </cell>
          <cell r="E250" t="str">
            <v>Emma Ticonipa</v>
          </cell>
          <cell r="F250" t="str">
            <v>2183333 - 1635</v>
          </cell>
          <cell r="G250" t="str">
            <v>emma.ticonipa@economiayfinanzas.gob.bo</v>
          </cell>
        </row>
        <row r="251">
          <cell r="A251">
            <v>1226</v>
          </cell>
          <cell r="B251"/>
          <cell r="C251" t="str">
            <v>Gobierno Autónomo Municipal de Sorata</v>
          </cell>
          <cell r="D251" t="str">
            <v>Huascar Nova</v>
          </cell>
          <cell r="E251" t="str">
            <v>Emma Ticonipa</v>
          </cell>
          <cell r="F251" t="str">
            <v>2183333 - 1635</v>
          </cell>
          <cell r="G251" t="str">
            <v>emma.ticonipa@economiayfinanzas.gob.bo</v>
          </cell>
        </row>
        <row r="252">
          <cell r="A252">
            <v>1227</v>
          </cell>
          <cell r="B252"/>
          <cell r="C252" t="str">
            <v>Gobierno Autónomo Municipal de Guanay</v>
          </cell>
          <cell r="D252" t="str">
            <v>Huascar Nova</v>
          </cell>
          <cell r="E252" t="str">
            <v>Emma Ticonipa</v>
          </cell>
          <cell r="F252" t="str">
            <v>2183333 - 1635</v>
          </cell>
          <cell r="G252" t="str">
            <v>emma.ticonipa@economiayfinanzas.gob.bo</v>
          </cell>
        </row>
        <row r="253">
          <cell r="A253">
            <v>1228</v>
          </cell>
          <cell r="B253"/>
          <cell r="C253" t="str">
            <v>Gobierno Autónomo Municipal de Tacacoma</v>
          </cell>
          <cell r="D253" t="str">
            <v>Huascar Nova</v>
          </cell>
          <cell r="E253" t="str">
            <v>Emma Ticonipa</v>
          </cell>
          <cell r="F253" t="str">
            <v>2183333 - 1635</v>
          </cell>
          <cell r="G253" t="str">
            <v>emma.ticonipa@economiayfinanzas.gob.bo</v>
          </cell>
        </row>
        <row r="254">
          <cell r="A254">
            <v>1229</v>
          </cell>
          <cell r="B254"/>
          <cell r="C254" t="str">
            <v>Gobierno Autónomo Municipal de Tipuani</v>
          </cell>
          <cell r="D254" t="str">
            <v>Huascar Nova</v>
          </cell>
          <cell r="E254" t="str">
            <v>Emma Ticonipa</v>
          </cell>
          <cell r="F254" t="str">
            <v>2183333 - 1635</v>
          </cell>
          <cell r="G254" t="str">
            <v>emma.ticonipa@economiayfinanzas.gob.bo</v>
          </cell>
        </row>
        <row r="255">
          <cell r="A255">
            <v>1230</v>
          </cell>
          <cell r="B255"/>
          <cell r="C255" t="str">
            <v>Gobierno Autónomo Municipal de Quiabaya</v>
          </cell>
          <cell r="D255" t="str">
            <v>Huascar Nova</v>
          </cell>
          <cell r="E255" t="str">
            <v>Emma Ticonipa</v>
          </cell>
          <cell r="F255" t="str">
            <v>2183333 - 1635</v>
          </cell>
          <cell r="G255" t="str">
            <v>emma.ticonipa@economiayfinanzas.gob.bo</v>
          </cell>
        </row>
        <row r="256">
          <cell r="A256">
            <v>1231</v>
          </cell>
          <cell r="B256"/>
          <cell r="C256" t="str">
            <v>Gobierno Autónomo Municipal de Combaya</v>
          </cell>
          <cell r="D256" t="str">
            <v>Huascar Nova</v>
          </cell>
          <cell r="E256" t="str">
            <v>Emma Ticonipa</v>
          </cell>
          <cell r="F256" t="str">
            <v>2183333 - 1635</v>
          </cell>
          <cell r="G256" t="str">
            <v>emma.ticonipa@economiayfinanzas.gob.bo</v>
          </cell>
        </row>
        <row r="257">
          <cell r="A257">
            <v>1232</v>
          </cell>
          <cell r="B257"/>
          <cell r="C257" t="str">
            <v>Gobierno Autónomo Municipal de Copacabana</v>
          </cell>
          <cell r="D257" t="str">
            <v>Huascar Nova</v>
          </cell>
          <cell r="E257" t="str">
            <v>Emma Ticonipa</v>
          </cell>
          <cell r="F257" t="str">
            <v>2183333 - 1635</v>
          </cell>
          <cell r="G257" t="str">
            <v>emma.ticonipa@economiayfinanzas.gob.bo</v>
          </cell>
        </row>
        <row r="258">
          <cell r="A258">
            <v>1233</v>
          </cell>
          <cell r="B258"/>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B259"/>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B260"/>
          <cell r="C260" t="str">
            <v>Gobierno Autónomo Municipal de Chuma</v>
          </cell>
          <cell r="D260" t="str">
            <v>Huascar Nova</v>
          </cell>
          <cell r="E260" t="str">
            <v>Emma Ticonipa</v>
          </cell>
          <cell r="F260" t="str">
            <v>2183333 - 1635</v>
          </cell>
          <cell r="G260" t="str">
            <v>emma.ticonipa@economiayfinanzas.gob.bo</v>
          </cell>
        </row>
        <row r="261">
          <cell r="A261">
            <v>1236</v>
          </cell>
          <cell r="B261"/>
          <cell r="C261" t="str">
            <v>Gobierno Autónomo Municipal de Ayata</v>
          </cell>
          <cell r="D261" t="str">
            <v>Huascar Nova</v>
          </cell>
          <cell r="E261" t="str">
            <v>Emma Ticonipa</v>
          </cell>
          <cell r="F261" t="str">
            <v>2183333 - 1635</v>
          </cell>
          <cell r="G261" t="str">
            <v>emma.ticonipa@economiayfinanzas.gob.bo</v>
          </cell>
        </row>
        <row r="262">
          <cell r="A262">
            <v>1237</v>
          </cell>
          <cell r="B262"/>
          <cell r="C262" t="str">
            <v>Gobierno Autónomo Municipal de Aucapata</v>
          </cell>
          <cell r="D262" t="str">
            <v>Huascar Nova</v>
          </cell>
          <cell r="E262" t="str">
            <v>Emma Ticonipa</v>
          </cell>
          <cell r="F262" t="str">
            <v>2183333 - 1635</v>
          </cell>
          <cell r="G262" t="str">
            <v>emma.ticonipa@economiayfinanzas.gob.bo</v>
          </cell>
        </row>
        <row r="263">
          <cell r="A263">
            <v>1238</v>
          </cell>
          <cell r="B263"/>
          <cell r="C263" t="str">
            <v>Gobierno Autónomo Municipal de Corocoro</v>
          </cell>
          <cell r="D263" t="str">
            <v>Huascar Nova</v>
          </cell>
          <cell r="E263" t="str">
            <v>Emma Ticonipa</v>
          </cell>
          <cell r="F263" t="str">
            <v>2183333 - 1635</v>
          </cell>
          <cell r="G263" t="str">
            <v>emma.ticonipa@economiayfinanzas.gob.bo</v>
          </cell>
        </row>
        <row r="264">
          <cell r="A264">
            <v>1239</v>
          </cell>
          <cell r="B264"/>
          <cell r="C264" t="str">
            <v>Gobierno Autónomo Municipal de Caquiaviri</v>
          </cell>
          <cell r="D264" t="str">
            <v>Huascar Nova</v>
          </cell>
          <cell r="E264" t="str">
            <v>Emma Ticonipa</v>
          </cell>
          <cell r="F264" t="str">
            <v>2183333 - 1635</v>
          </cell>
          <cell r="G264" t="str">
            <v>emma.ticonipa@economiayfinanzas.gob.bo</v>
          </cell>
        </row>
        <row r="265">
          <cell r="A265">
            <v>1240</v>
          </cell>
          <cell r="B265"/>
          <cell r="C265" t="str">
            <v>Gobierno Autónomo Municipal de Calacoto</v>
          </cell>
          <cell r="D265" t="str">
            <v>Huascar Nova</v>
          </cell>
          <cell r="E265" t="str">
            <v>Emma Ticonipa</v>
          </cell>
          <cell r="F265" t="str">
            <v>2183333 - 1635</v>
          </cell>
          <cell r="G265" t="str">
            <v>emma.ticonipa@economiayfinanzas.gob.bo</v>
          </cell>
        </row>
        <row r="266">
          <cell r="A266">
            <v>1241</v>
          </cell>
          <cell r="B266"/>
          <cell r="C266" t="str">
            <v>Gobierno Autónomo Municipal de Comanche</v>
          </cell>
          <cell r="D266" t="str">
            <v>Huascar Nova</v>
          </cell>
          <cell r="E266" t="str">
            <v>Emma Ticonipa</v>
          </cell>
          <cell r="F266" t="str">
            <v>2183333 - 1635</v>
          </cell>
          <cell r="G266" t="str">
            <v>emma.ticonipa@economiayfinanzas.gob.bo</v>
          </cell>
        </row>
        <row r="267">
          <cell r="A267">
            <v>1242</v>
          </cell>
          <cell r="B267"/>
          <cell r="C267" t="str">
            <v>Gobierno Autónomo Municipal de Charaña</v>
          </cell>
          <cell r="D267" t="str">
            <v>Huascar Nova</v>
          </cell>
          <cell r="E267" t="str">
            <v>Emma Ticonipa</v>
          </cell>
          <cell r="F267" t="str">
            <v>2183333 - 1635</v>
          </cell>
          <cell r="G267" t="str">
            <v>emma.ticonipa@economiayfinanzas.gob.bo</v>
          </cell>
        </row>
        <row r="268">
          <cell r="A268">
            <v>1243</v>
          </cell>
          <cell r="B268"/>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B269"/>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B270"/>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B271"/>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B272"/>
          <cell r="C272" t="str">
            <v>Gobierno Autónomo Municipal de Mocomoco</v>
          </cell>
          <cell r="D272" t="str">
            <v>Huascar Nova</v>
          </cell>
          <cell r="E272" t="str">
            <v>Emma Ticonipa</v>
          </cell>
          <cell r="F272" t="str">
            <v>2183333 - 1635</v>
          </cell>
          <cell r="G272" t="str">
            <v>emma.ticonipa@economiayfinanzas.gob.bo</v>
          </cell>
        </row>
        <row r="273">
          <cell r="A273">
            <v>1248</v>
          </cell>
          <cell r="B273"/>
          <cell r="C273" t="str">
            <v>Gobierno Autónomo Municipal de Carabuco</v>
          </cell>
          <cell r="D273" t="str">
            <v>Huascar Nova</v>
          </cell>
          <cell r="E273" t="str">
            <v>Emma Ticonipa</v>
          </cell>
          <cell r="F273" t="str">
            <v>2183333 - 1635</v>
          </cell>
          <cell r="G273" t="str">
            <v>emma.ticonipa@economiayfinanzas.gob.bo</v>
          </cell>
        </row>
        <row r="274">
          <cell r="A274">
            <v>1249</v>
          </cell>
          <cell r="B274"/>
          <cell r="C274" t="str">
            <v>Gobierno Autónomo Municipal de Apolo</v>
          </cell>
          <cell r="D274" t="str">
            <v>Huascar Nova</v>
          </cell>
          <cell r="E274" t="str">
            <v>Emma Ticonipa</v>
          </cell>
          <cell r="F274" t="str">
            <v>2183333 - 1635</v>
          </cell>
          <cell r="G274" t="str">
            <v>emma.ticonipa@economiayfinanzas.gob.bo</v>
          </cell>
        </row>
        <row r="275">
          <cell r="A275">
            <v>1250</v>
          </cell>
          <cell r="B275"/>
          <cell r="C275" t="str">
            <v>Gobierno Autónomo Municipal de Pelechuco</v>
          </cell>
          <cell r="D275" t="str">
            <v>Huascar Nova</v>
          </cell>
          <cell r="E275" t="str">
            <v>Emma Ticonipa</v>
          </cell>
          <cell r="F275" t="str">
            <v>2183333 - 1635</v>
          </cell>
          <cell r="G275" t="str">
            <v>emma.ticonipa@economiayfinanzas.gob.bo</v>
          </cell>
        </row>
        <row r="276">
          <cell r="A276">
            <v>1251</v>
          </cell>
          <cell r="B276"/>
          <cell r="C276" t="str">
            <v>Gobierno Autónomo Municipal de Luribay</v>
          </cell>
          <cell r="D276" t="str">
            <v>Huascar Nova</v>
          </cell>
          <cell r="E276" t="str">
            <v>Emma Ticonipa</v>
          </cell>
          <cell r="F276" t="str">
            <v>2183333 - 1635</v>
          </cell>
          <cell r="G276" t="str">
            <v>emma.ticonipa@economiayfinanzas.gob.bo</v>
          </cell>
        </row>
        <row r="277">
          <cell r="A277">
            <v>1252</v>
          </cell>
          <cell r="B277"/>
          <cell r="C277" t="str">
            <v>Gobierno Autónomo Municipal de Sapahaqui</v>
          </cell>
          <cell r="D277" t="str">
            <v>Huascar Nova</v>
          </cell>
          <cell r="E277" t="str">
            <v>Emma Ticonipa</v>
          </cell>
          <cell r="F277" t="str">
            <v>2183333 - 1635</v>
          </cell>
          <cell r="G277" t="str">
            <v>emma.ticonipa@economiayfinanzas.gob.bo</v>
          </cell>
        </row>
        <row r="278">
          <cell r="A278">
            <v>1253</v>
          </cell>
          <cell r="B278"/>
          <cell r="C278" t="str">
            <v>Gobierno Autónomo Municipal de Yaco</v>
          </cell>
          <cell r="D278" t="str">
            <v>Huascar Nova</v>
          </cell>
          <cell r="E278" t="str">
            <v>Emma Ticonipa</v>
          </cell>
          <cell r="F278" t="str">
            <v>2183333 - 1635</v>
          </cell>
          <cell r="G278" t="str">
            <v>emma.ticonipa@economiayfinanzas.gob.bo</v>
          </cell>
        </row>
        <row r="279">
          <cell r="A279">
            <v>1254</v>
          </cell>
          <cell r="B279"/>
          <cell r="C279" t="str">
            <v>Gobierno Autónomo Municipal de Malla</v>
          </cell>
          <cell r="D279" t="str">
            <v>Huascar Nova</v>
          </cell>
          <cell r="E279" t="str">
            <v>Emma Ticonipa</v>
          </cell>
          <cell r="F279" t="str">
            <v>2183333 - 1635</v>
          </cell>
          <cell r="G279" t="str">
            <v>emma.ticonipa@economiayfinanzas.gob.bo</v>
          </cell>
        </row>
        <row r="280">
          <cell r="A280">
            <v>1255</v>
          </cell>
          <cell r="B280"/>
          <cell r="C280" t="str">
            <v>Gobierno Autónomo Municipal de Cairoma</v>
          </cell>
          <cell r="D280" t="str">
            <v>Huascar Nova</v>
          </cell>
          <cell r="E280" t="str">
            <v>Emma Ticonipa</v>
          </cell>
          <cell r="F280" t="str">
            <v>2183333 - 1635</v>
          </cell>
          <cell r="G280" t="str">
            <v>emma.ticonipa@economiayfinanzas.gob.bo</v>
          </cell>
        </row>
        <row r="281">
          <cell r="A281">
            <v>1256</v>
          </cell>
          <cell r="B281"/>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B282"/>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B283"/>
          <cell r="C283" t="str">
            <v>Gobierno Autónomo Municipal de Yanacachi</v>
          </cell>
          <cell r="D283" t="str">
            <v>Huascar Nova</v>
          </cell>
          <cell r="E283" t="str">
            <v>Emma Ticonipa</v>
          </cell>
          <cell r="F283" t="str">
            <v>2183333 - 1635</v>
          </cell>
          <cell r="G283" t="str">
            <v>emma.ticonipa@economiayfinanzas.gob.bo</v>
          </cell>
        </row>
        <row r="284">
          <cell r="A284">
            <v>1259</v>
          </cell>
          <cell r="B284"/>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B285"/>
          <cell r="C285" t="str">
            <v>Gobierno Autónomo Municipal de La Asunta</v>
          </cell>
          <cell r="D285" t="str">
            <v>Huascar Nova</v>
          </cell>
          <cell r="E285" t="str">
            <v>Emma Ticonipa</v>
          </cell>
          <cell r="F285" t="str">
            <v>2183333 - 1635</v>
          </cell>
          <cell r="G285" t="str">
            <v>emma.ticonipa@economiayfinanzas.gob.bo</v>
          </cell>
        </row>
        <row r="286">
          <cell r="A286">
            <v>1261</v>
          </cell>
          <cell r="B286"/>
          <cell r="C286" t="str">
            <v>Gobierno Autónomo Municipal de Pucarani</v>
          </cell>
          <cell r="D286" t="str">
            <v>Huascar Nova</v>
          </cell>
          <cell r="E286" t="str">
            <v>Emma Ticonipa</v>
          </cell>
          <cell r="F286" t="str">
            <v>2183333 - 1635</v>
          </cell>
          <cell r="G286" t="str">
            <v>emma.ticonipa@economiayfinanzas.gob.bo</v>
          </cell>
        </row>
        <row r="287">
          <cell r="A287">
            <v>1262</v>
          </cell>
          <cell r="B287"/>
          <cell r="C287" t="str">
            <v>Gobierno Autónomo Municipal de Laja</v>
          </cell>
          <cell r="D287" t="str">
            <v>Huascar Nova</v>
          </cell>
          <cell r="E287" t="str">
            <v>Emma Ticonipa</v>
          </cell>
          <cell r="F287" t="str">
            <v>2183333 - 1635</v>
          </cell>
          <cell r="G287" t="str">
            <v>emma.ticonipa@economiayfinanzas.gob.bo</v>
          </cell>
        </row>
        <row r="288">
          <cell r="A288">
            <v>1263</v>
          </cell>
          <cell r="B288"/>
          <cell r="C288" t="str">
            <v>Gobierno Autónomo Municipal de Batallas</v>
          </cell>
          <cell r="D288" t="str">
            <v>Huascar Nova</v>
          </cell>
          <cell r="E288" t="str">
            <v>Emma Ticonipa</v>
          </cell>
          <cell r="F288" t="str">
            <v>2183333 - 1635</v>
          </cell>
          <cell r="G288" t="str">
            <v>emma.ticonipa@economiayfinanzas.gob.bo</v>
          </cell>
        </row>
        <row r="289">
          <cell r="A289">
            <v>1264</v>
          </cell>
          <cell r="B289"/>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B290"/>
          <cell r="C290" t="str">
            <v>Gobierno Autónomo Municipal de Coroico</v>
          </cell>
          <cell r="D290" t="str">
            <v>Huascar Nova</v>
          </cell>
          <cell r="E290" t="str">
            <v>Emma Ticonipa</v>
          </cell>
          <cell r="F290" t="str">
            <v>2183333 - 1635</v>
          </cell>
          <cell r="G290" t="str">
            <v>emma.ticonipa@economiayfinanzas.gob.bo</v>
          </cell>
        </row>
        <row r="291">
          <cell r="A291">
            <v>1266</v>
          </cell>
          <cell r="B291"/>
          <cell r="C291" t="str">
            <v>Gobierno Autónomo Municipal de Coripata</v>
          </cell>
          <cell r="D291" t="str">
            <v>Huascar Nova</v>
          </cell>
          <cell r="E291" t="str">
            <v>Emma Ticonipa</v>
          </cell>
          <cell r="F291" t="str">
            <v>2183333 - 1635</v>
          </cell>
          <cell r="G291" t="str">
            <v>emma.ticonipa@economiayfinanzas.gob.bo</v>
          </cell>
        </row>
        <row r="292">
          <cell r="A292">
            <v>1267</v>
          </cell>
          <cell r="B292"/>
          <cell r="C292" t="str">
            <v>Gobierno Autónomo Municipal de Ixiamas</v>
          </cell>
          <cell r="D292" t="str">
            <v>Huascar Nova</v>
          </cell>
          <cell r="E292" t="str">
            <v>Emma Ticonipa</v>
          </cell>
          <cell r="F292" t="str">
            <v>2183333 - 1635</v>
          </cell>
          <cell r="G292" t="str">
            <v>emma.ticonipa@economiayfinanzas.gob.bo</v>
          </cell>
        </row>
        <row r="293">
          <cell r="A293">
            <v>1268</v>
          </cell>
          <cell r="B293"/>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B294"/>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B295"/>
          <cell r="C295" t="str">
            <v>Gobierno Autónomo Municipal de Curva</v>
          </cell>
          <cell r="D295" t="str">
            <v>Huascar Nova</v>
          </cell>
          <cell r="E295" t="str">
            <v>Emma Ticonipa</v>
          </cell>
          <cell r="F295" t="str">
            <v>2183333 - 1635</v>
          </cell>
          <cell r="G295" t="str">
            <v>emma.ticonipa@economiayfinanzas.gob.bo</v>
          </cell>
        </row>
        <row r="296">
          <cell r="A296">
            <v>1271</v>
          </cell>
          <cell r="B296"/>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B297"/>
          <cell r="C297" t="str">
            <v>Gobierno Autónomo Municipal de Papel Pampa</v>
          </cell>
          <cell r="D297" t="str">
            <v>Huascar Nova</v>
          </cell>
          <cell r="E297" t="str">
            <v>Emma Ticonipa</v>
          </cell>
          <cell r="F297" t="str">
            <v>2183333 - 1635</v>
          </cell>
          <cell r="G297" t="str">
            <v>emma.ticonipa@economiayfinanzas.gob.bo</v>
          </cell>
        </row>
        <row r="298">
          <cell r="A298">
            <v>1273</v>
          </cell>
          <cell r="B298"/>
          <cell r="C298" t="str">
            <v>Gobierno Autónomo Municipal de Chacarilla</v>
          </cell>
          <cell r="D298" t="str">
            <v>Huascar Nova</v>
          </cell>
          <cell r="E298" t="str">
            <v>Emma Ticonipa</v>
          </cell>
          <cell r="F298" t="str">
            <v>2183333 - 1635</v>
          </cell>
          <cell r="G298" t="str">
            <v>emma.ticonipa@economiayfinanzas.gob.bo</v>
          </cell>
        </row>
        <row r="299">
          <cell r="A299">
            <v>1274</v>
          </cell>
          <cell r="B299"/>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B300"/>
          <cell r="C300" t="str">
            <v>Gobierno Autónomo Municipal de Catacora</v>
          </cell>
          <cell r="D300" t="str">
            <v>Huascar Nova</v>
          </cell>
          <cell r="E300" t="str">
            <v>Emma Ticonipa</v>
          </cell>
          <cell r="F300" t="str">
            <v>2183333 - 1635</v>
          </cell>
          <cell r="G300" t="str">
            <v>emma.ticonipa@economiayfinanzas.gob.bo</v>
          </cell>
        </row>
        <row r="301">
          <cell r="A301">
            <v>1276</v>
          </cell>
          <cell r="B301"/>
          <cell r="C301" t="str">
            <v>Gobierno Autónomo Municipal de Mapiri</v>
          </cell>
          <cell r="D301" t="str">
            <v>Huascar Nova</v>
          </cell>
          <cell r="E301" t="str">
            <v>Emma Ticonipa</v>
          </cell>
          <cell r="F301" t="str">
            <v>2183333 - 1635</v>
          </cell>
          <cell r="G301" t="str">
            <v>emma.ticonipa@economiayfinanzas.gob.bo</v>
          </cell>
        </row>
        <row r="302">
          <cell r="A302">
            <v>1277</v>
          </cell>
          <cell r="B302"/>
          <cell r="C302" t="str">
            <v>Gobierno Autónomo Municipal de Teoponte</v>
          </cell>
          <cell r="D302" t="str">
            <v>Huascar Nova</v>
          </cell>
          <cell r="E302" t="str">
            <v>Emma Ticonipa</v>
          </cell>
          <cell r="F302" t="str">
            <v>2183333 - 1635</v>
          </cell>
          <cell r="G302" t="str">
            <v>emma.ticonipa@economiayfinanzas.gob.bo</v>
          </cell>
        </row>
        <row r="303">
          <cell r="A303">
            <v>1278</v>
          </cell>
          <cell r="B303"/>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B304"/>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B305"/>
          <cell r="C305" t="str">
            <v>Gobierno Autónomo Municipal de Taraco</v>
          </cell>
          <cell r="D305" t="str">
            <v>Huascar Nova</v>
          </cell>
          <cell r="E305" t="str">
            <v>Emma Ticonipa</v>
          </cell>
          <cell r="F305" t="str">
            <v>2183333 - 1635</v>
          </cell>
          <cell r="G305" t="str">
            <v>emma.ticonipa@economiayfinanzas.gob.bo</v>
          </cell>
        </row>
        <row r="306">
          <cell r="A306">
            <v>1281</v>
          </cell>
          <cell r="B306"/>
          <cell r="C306" t="str">
            <v>Gobierno Autónomo Municipal de Huarina</v>
          </cell>
          <cell r="D306" t="str">
            <v>Huascar Nova</v>
          </cell>
          <cell r="E306" t="str">
            <v>Emma Ticonipa</v>
          </cell>
          <cell r="F306" t="str">
            <v>2183333 - 1635</v>
          </cell>
          <cell r="G306" t="str">
            <v>emma.ticonipa@economiayfinanzas.gob.bo</v>
          </cell>
        </row>
        <row r="307">
          <cell r="A307">
            <v>1282</v>
          </cell>
          <cell r="B307"/>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B308"/>
          <cell r="C308" t="str">
            <v>Gobierno Autónomo Municipal de Escoma</v>
          </cell>
          <cell r="D308" t="str">
            <v>Huascar Nova</v>
          </cell>
          <cell r="E308" t="str">
            <v>Emma Ticonipa</v>
          </cell>
          <cell r="F308" t="str">
            <v>2183333 - 1635</v>
          </cell>
          <cell r="G308" t="str">
            <v>emma.ticonipa@economiayfinanzas.gob.bo</v>
          </cell>
        </row>
        <row r="309">
          <cell r="A309">
            <v>1284</v>
          </cell>
          <cell r="B309"/>
          <cell r="C309" t="str">
            <v>Gobierno Autónomo Municipal de Humanata</v>
          </cell>
          <cell r="D309" t="str">
            <v>Huascar Nova</v>
          </cell>
          <cell r="E309" t="str">
            <v>Emma Ticonipa</v>
          </cell>
          <cell r="F309" t="str">
            <v>2183333 - 1635</v>
          </cell>
          <cell r="G309" t="str">
            <v>emma.ticonipa@economiayfinanzas.gob.bo</v>
          </cell>
        </row>
        <row r="310">
          <cell r="A310">
            <v>1285</v>
          </cell>
          <cell r="B310"/>
          <cell r="C310" t="str">
            <v>Gobierno Autónomo Municipal de Alto Beni</v>
          </cell>
          <cell r="D310" t="str">
            <v>Huascar Nova</v>
          </cell>
          <cell r="E310" t="str">
            <v>Emma Ticonipa</v>
          </cell>
          <cell r="F310" t="str">
            <v>2183333 - 1635</v>
          </cell>
          <cell r="G310" t="str">
            <v>emma.ticonipa@economiayfinanzas.gob.bo</v>
          </cell>
        </row>
        <row r="311">
          <cell r="A311">
            <v>1286</v>
          </cell>
          <cell r="B311"/>
          <cell r="C311" t="str">
            <v>Gobierno Autónomo Municipal de Huatajata</v>
          </cell>
          <cell r="D311" t="str">
            <v>Huascar Nova</v>
          </cell>
          <cell r="E311" t="str">
            <v>Emma Ticonipa</v>
          </cell>
          <cell r="F311" t="str">
            <v>2183333 - 1635</v>
          </cell>
          <cell r="G311" t="str">
            <v>emma.ticonipa@economiayfinanzas.gob.bo</v>
          </cell>
        </row>
        <row r="312">
          <cell r="A312">
            <v>1287</v>
          </cell>
          <cell r="B312"/>
          <cell r="C312" t="str">
            <v>Gobierno Autónomo Municipal de Chua Cocani</v>
          </cell>
          <cell r="D312" t="str">
            <v>Huascar Nova</v>
          </cell>
          <cell r="E312" t="str">
            <v>Emma Ticonipa</v>
          </cell>
          <cell r="F312" t="str">
            <v>2183333 - 1635</v>
          </cell>
          <cell r="G312" t="str">
            <v>emma.ticonipa@economiayfinanzas.gob.bo</v>
          </cell>
        </row>
        <row r="313">
          <cell r="A313">
            <v>1301</v>
          </cell>
          <cell r="B313"/>
          <cell r="C313" t="str">
            <v>Gobierno Autónomo Municipal de Cochabamba</v>
          </cell>
          <cell r="D313" t="str">
            <v>Huascar Nova</v>
          </cell>
          <cell r="E313" t="str">
            <v>Emma Ticonipa</v>
          </cell>
          <cell r="F313" t="str">
            <v>2183333 - 1635</v>
          </cell>
          <cell r="G313" t="str">
            <v>emma.ticonipa@economiayfinanzas.gob.bo</v>
          </cell>
        </row>
        <row r="314">
          <cell r="A314">
            <v>1302</v>
          </cell>
          <cell r="B314"/>
          <cell r="C314" t="str">
            <v>Gobierno Autónomo Municipal de Quillacollo</v>
          </cell>
          <cell r="D314" t="str">
            <v>Huascar Nova</v>
          </cell>
          <cell r="E314" t="str">
            <v>Emma Ticonipa</v>
          </cell>
          <cell r="F314" t="str">
            <v>2183333 - 1635</v>
          </cell>
          <cell r="G314" t="str">
            <v>emma.ticonipa@economiayfinanzas.gob.bo</v>
          </cell>
        </row>
        <row r="315">
          <cell r="A315">
            <v>1303</v>
          </cell>
          <cell r="B315"/>
          <cell r="C315" t="str">
            <v>Gobierno Autónomo Municipal de Sipe Sipe</v>
          </cell>
          <cell r="D315" t="str">
            <v>Huascar Nova</v>
          </cell>
          <cell r="E315" t="str">
            <v>Emma Ticonipa</v>
          </cell>
          <cell r="F315" t="str">
            <v>2183333 - 1635</v>
          </cell>
          <cell r="G315" t="str">
            <v>emma.ticonipa@economiayfinanzas.gob.bo</v>
          </cell>
        </row>
        <row r="316">
          <cell r="A316">
            <v>1304</v>
          </cell>
          <cell r="B316"/>
          <cell r="C316" t="str">
            <v>Gobierno Autónomo Municipal de Tiquipaya</v>
          </cell>
          <cell r="D316" t="str">
            <v>Huascar Nova</v>
          </cell>
          <cell r="E316" t="str">
            <v>Emma Ticonipa</v>
          </cell>
          <cell r="F316" t="str">
            <v>2183333 - 1635</v>
          </cell>
          <cell r="G316" t="str">
            <v>emma.ticonipa@economiayfinanzas.gob.bo</v>
          </cell>
        </row>
        <row r="317">
          <cell r="A317">
            <v>1305</v>
          </cell>
          <cell r="B317"/>
          <cell r="C317" t="str">
            <v>Gobierno Autónomo Municipal de Vinto</v>
          </cell>
          <cell r="D317" t="str">
            <v>Huascar Nova</v>
          </cell>
          <cell r="E317" t="str">
            <v>Emma Ticonipa</v>
          </cell>
          <cell r="F317" t="str">
            <v>2183333 - 1635</v>
          </cell>
          <cell r="G317" t="str">
            <v>emma.ticonipa@economiayfinanzas.gob.bo</v>
          </cell>
        </row>
        <row r="318">
          <cell r="A318">
            <v>1306</v>
          </cell>
          <cell r="B318"/>
          <cell r="C318" t="str">
            <v>Gobierno Autónomo Municipal de Colcapirhua</v>
          </cell>
          <cell r="D318" t="str">
            <v>Huascar Nova</v>
          </cell>
          <cell r="E318" t="str">
            <v>Emma Ticonipa</v>
          </cell>
          <cell r="F318" t="str">
            <v>2183333 - 1635</v>
          </cell>
          <cell r="G318" t="str">
            <v>emma.ticonipa@economiayfinanzas.gob.bo</v>
          </cell>
        </row>
        <row r="319">
          <cell r="A319">
            <v>1307</v>
          </cell>
          <cell r="B319"/>
          <cell r="C319" t="str">
            <v>Gobierno Autónomo Municipal de Aiquile</v>
          </cell>
          <cell r="D319" t="str">
            <v>Huascar Nova</v>
          </cell>
          <cell r="E319" t="str">
            <v>Emma Ticonipa</v>
          </cell>
          <cell r="F319" t="str">
            <v>2183333 - 1635</v>
          </cell>
          <cell r="G319" t="str">
            <v>emma.ticonipa@economiayfinanzas.gob.bo</v>
          </cell>
        </row>
        <row r="320">
          <cell r="A320">
            <v>1308</v>
          </cell>
          <cell r="B320"/>
          <cell r="C320" t="str">
            <v>Gobierno Autónomo Municipal de Pasorapa</v>
          </cell>
          <cell r="D320" t="str">
            <v>Huascar Nova</v>
          </cell>
          <cell r="E320" t="str">
            <v>Emma Ticonipa</v>
          </cell>
          <cell r="F320" t="str">
            <v>2183333 - 1635</v>
          </cell>
          <cell r="G320" t="str">
            <v>emma.ticonipa@economiayfinanzas.gob.bo</v>
          </cell>
        </row>
        <row r="321">
          <cell r="A321">
            <v>1309</v>
          </cell>
          <cell r="B321"/>
          <cell r="C321" t="str">
            <v>Gobierno Autónomo Municipal de Omereque</v>
          </cell>
          <cell r="D321" t="str">
            <v>Huascar Nova</v>
          </cell>
          <cell r="E321" t="str">
            <v>Emma Ticonipa</v>
          </cell>
          <cell r="F321" t="str">
            <v>2183333 - 1635</v>
          </cell>
          <cell r="G321" t="str">
            <v>emma.ticonipa@economiayfinanzas.gob.bo</v>
          </cell>
        </row>
        <row r="322">
          <cell r="A322">
            <v>1310</v>
          </cell>
          <cell r="B322"/>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B323"/>
          <cell r="C323" t="str">
            <v>Gobierno Autónomo Municipal de Morochata</v>
          </cell>
          <cell r="D323" t="str">
            <v>Huascar Nova</v>
          </cell>
          <cell r="E323" t="str">
            <v>Emma Ticonipa</v>
          </cell>
          <cell r="F323" t="str">
            <v>2183333 - 1635</v>
          </cell>
          <cell r="G323" t="str">
            <v>emma.ticonipa@economiayfinanzas.gob.bo</v>
          </cell>
        </row>
        <row r="324">
          <cell r="A324">
            <v>1312</v>
          </cell>
          <cell r="B324"/>
          <cell r="C324" t="str">
            <v>Gobierno Autónomo Municipal de Sacaba</v>
          </cell>
          <cell r="D324" t="str">
            <v>Huascar Nova</v>
          </cell>
          <cell r="E324" t="str">
            <v>Emma Ticonipa</v>
          </cell>
          <cell r="F324" t="str">
            <v>2183333 - 1635</v>
          </cell>
          <cell r="G324" t="str">
            <v>emma.ticonipa@economiayfinanzas.gob.bo</v>
          </cell>
        </row>
        <row r="325">
          <cell r="A325">
            <v>1313</v>
          </cell>
          <cell r="B325"/>
          <cell r="C325" t="str">
            <v>Gobierno Autónomo Municipal de Colomi</v>
          </cell>
          <cell r="D325" t="str">
            <v>Huascar Nova</v>
          </cell>
          <cell r="E325" t="str">
            <v>Emma Ticonipa</v>
          </cell>
          <cell r="F325" t="str">
            <v>2183333 - 1635</v>
          </cell>
          <cell r="G325" t="str">
            <v>emma.ticonipa@economiayfinanzas.gob.bo</v>
          </cell>
        </row>
        <row r="326">
          <cell r="A326">
            <v>1314</v>
          </cell>
          <cell r="B326"/>
          <cell r="C326" t="str">
            <v>Gobierno Autónomo Municipal de Villa Tunari</v>
          </cell>
          <cell r="D326" t="str">
            <v>Huascar Nova</v>
          </cell>
          <cell r="E326" t="str">
            <v>Emma Ticonipa</v>
          </cell>
          <cell r="F326" t="str">
            <v>2183333 - 1635</v>
          </cell>
          <cell r="G326" t="str">
            <v>emma.ticonipa@economiayfinanzas.gob.bo</v>
          </cell>
        </row>
        <row r="327">
          <cell r="A327">
            <v>1315</v>
          </cell>
          <cell r="B327"/>
          <cell r="C327" t="str">
            <v>Gobierno Autónomo Municipal de Punata</v>
          </cell>
          <cell r="D327" t="str">
            <v>Huascar Nova</v>
          </cell>
          <cell r="E327" t="str">
            <v>Emma Ticonipa</v>
          </cell>
          <cell r="F327" t="str">
            <v>2183333 - 1635</v>
          </cell>
          <cell r="G327" t="str">
            <v>emma.ticonipa@economiayfinanzas.gob.bo</v>
          </cell>
        </row>
        <row r="328">
          <cell r="A328">
            <v>1316</v>
          </cell>
          <cell r="B328"/>
          <cell r="C328" t="str">
            <v>Gobierno Autónomo Municipal de Villa Rivero</v>
          </cell>
          <cell r="D328" t="str">
            <v>Huascar Nova</v>
          </cell>
          <cell r="E328" t="str">
            <v>Emma Ticonipa</v>
          </cell>
          <cell r="F328" t="str">
            <v>2183333 - 1635</v>
          </cell>
          <cell r="G328" t="str">
            <v>emma.ticonipa@economiayfinanzas.gob.bo</v>
          </cell>
        </row>
        <row r="329">
          <cell r="A329">
            <v>1317</v>
          </cell>
          <cell r="B329"/>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B330"/>
          <cell r="C330" t="str">
            <v>Gobierno Autónomo Municipal de Tacachi</v>
          </cell>
          <cell r="D330" t="str">
            <v>Huascar Nova</v>
          </cell>
          <cell r="E330" t="str">
            <v>Emma Ticonipa</v>
          </cell>
          <cell r="F330" t="str">
            <v>2183333 - 1635</v>
          </cell>
          <cell r="G330" t="str">
            <v>emma.ticonipa@economiayfinanzas.gob.bo</v>
          </cell>
        </row>
        <row r="331">
          <cell r="A331">
            <v>1319</v>
          </cell>
          <cell r="B331"/>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B332"/>
          <cell r="C332" t="str">
            <v>Gobierno Autónomo Municipal de Tarata</v>
          </cell>
          <cell r="D332" t="str">
            <v>Huascar Nova</v>
          </cell>
          <cell r="E332" t="str">
            <v>Emma Ticonipa</v>
          </cell>
          <cell r="F332" t="str">
            <v>2183333 - 1635</v>
          </cell>
          <cell r="G332" t="str">
            <v>emma.ticonipa@economiayfinanzas.gob.bo</v>
          </cell>
        </row>
        <row r="333">
          <cell r="A333">
            <v>1321</v>
          </cell>
          <cell r="B333"/>
          <cell r="C333" t="str">
            <v>Gobierno Autónomo Municipal de Anzaldo</v>
          </cell>
          <cell r="D333" t="str">
            <v>Huascar Nova</v>
          </cell>
          <cell r="E333" t="str">
            <v>Emma Ticonipa</v>
          </cell>
          <cell r="F333" t="str">
            <v>2183333 - 1635</v>
          </cell>
          <cell r="G333" t="str">
            <v>emma.ticonipa@economiayfinanzas.gob.bo</v>
          </cell>
        </row>
        <row r="334">
          <cell r="A334">
            <v>1322</v>
          </cell>
          <cell r="B334"/>
          <cell r="C334" t="str">
            <v>Gobierno Autónomo Municipal de Arbieto</v>
          </cell>
          <cell r="D334" t="str">
            <v>Huascar Nova</v>
          </cell>
          <cell r="E334" t="str">
            <v>Emma Ticonipa</v>
          </cell>
          <cell r="F334" t="str">
            <v>2183333 - 1635</v>
          </cell>
          <cell r="G334" t="str">
            <v>emma.ticonipa@economiayfinanzas.gob.bo</v>
          </cell>
        </row>
        <row r="335">
          <cell r="A335">
            <v>1323</v>
          </cell>
          <cell r="B335"/>
          <cell r="C335" t="str">
            <v>Gobierno Autónomo Municipal de Sacabamba</v>
          </cell>
          <cell r="D335" t="str">
            <v>Huascar Nova</v>
          </cell>
          <cell r="E335" t="str">
            <v>Emma Ticonipa</v>
          </cell>
          <cell r="F335" t="str">
            <v>2183333 - 1635</v>
          </cell>
          <cell r="G335" t="str">
            <v>emma.ticonipa@economiayfinanzas.gob.bo</v>
          </cell>
        </row>
        <row r="336">
          <cell r="A336">
            <v>1324</v>
          </cell>
          <cell r="B336"/>
          <cell r="C336" t="str">
            <v>Gobierno Autónomo Municipal de Cliza</v>
          </cell>
          <cell r="D336" t="str">
            <v>Huascar Nova</v>
          </cell>
          <cell r="E336" t="str">
            <v>Emma Ticonipa</v>
          </cell>
          <cell r="F336" t="str">
            <v>2183333 - 1635</v>
          </cell>
          <cell r="G336" t="str">
            <v>emma.ticonipa@economiayfinanzas.gob.bo</v>
          </cell>
        </row>
        <row r="337">
          <cell r="A337">
            <v>1325</v>
          </cell>
          <cell r="B337"/>
          <cell r="C337" t="str">
            <v>Gobierno Autónomo Municipal de Toco</v>
          </cell>
          <cell r="D337" t="str">
            <v>Huascar Nova</v>
          </cell>
          <cell r="E337" t="str">
            <v>Emma Ticonipa</v>
          </cell>
          <cell r="F337" t="str">
            <v>2183333 - 1635</v>
          </cell>
          <cell r="G337" t="str">
            <v>emma.ticonipa@economiayfinanzas.gob.bo</v>
          </cell>
        </row>
        <row r="338">
          <cell r="A338">
            <v>1326</v>
          </cell>
          <cell r="B338"/>
          <cell r="C338" t="str">
            <v>Gobierno Autónomo Municipal de Tolata</v>
          </cell>
          <cell r="D338" t="str">
            <v>Huascar Nova</v>
          </cell>
          <cell r="E338" t="str">
            <v>Emma Ticonipa</v>
          </cell>
          <cell r="F338" t="str">
            <v>2183333 - 1635</v>
          </cell>
          <cell r="G338" t="str">
            <v>emma.ticonipa@economiayfinanzas.gob.bo</v>
          </cell>
        </row>
        <row r="339">
          <cell r="A339">
            <v>1327</v>
          </cell>
          <cell r="B339"/>
          <cell r="C339" t="str">
            <v>Gobierno Autónomo Municipal de Capinota</v>
          </cell>
          <cell r="D339" t="str">
            <v>Huascar Nova</v>
          </cell>
          <cell r="E339" t="str">
            <v>Emma Ticonipa</v>
          </cell>
          <cell r="F339" t="str">
            <v>2183333 - 1635</v>
          </cell>
          <cell r="G339" t="str">
            <v>emma.ticonipa@economiayfinanzas.gob.bo</v>
          </cell>
        </row>
        <row r="340">
          <cell r="A340">
            <v>1328</v>
          </cell>
          <cell r="B340"/>
          <cell r="C340" t="str">
            <v>Gobierno Autónomo Municipal de Santivañez</v>
          </cell>
          <cell r="D340" t="str">
            <v>Huascar Nova</v>
          </cell>
          <cell r="E340" t="str">
            <v>Emma Ticonipa</v>
          </cell>
          <cell r="F340" t="str">
            <v>2183333 - 1635</v>
          </cell>
          <cell r="G340" t="str">
            <v>emma.ticonipa@economiayfinanzas.gob.bo</v>
          </cell>
        </row>
        <row r="341">
          <cell r="A341">
            <v>1329</v>
          </cell>
          <cell r="B341"/>
          <cell r="C341" t="str">
            <v>Gobierno Autónomo Municipal de Sicaya</v>
          </cell>
          <cell r="D341" t="str">
            <v>Huascar Nova</v>
          </cell>
          <cell r="E341" t="str">
            <v>Emma Ticonipa</v>
          </cell>
          <cell r="F341" t="str">
            <v>2183333 - 1635</v>
          </cell>
          <cell r="G341" t="str">
            <v>emma.ticonipa@economiayfinanzas.gob.bo</v>
          </cell>
        </row>
        <row r="342">
          <cell r="A342">
            <v>1330</v>
          </cell>
          <cell r="B342"/>
          <cell r="C342" t="str">
            <v>Gobierno Autónomo Municipal de Tapacari</v>
          </cell>
          <cell r="D342" t="str">
            <v>Huascar Nova</v>
          </cell>
          <cell r="E342" t="str">
            <v>Emma Ticonipa</v>
          </cell>
          <cell r="F342" t="str">
            <v>2183333 - 1635</v>
          </cell>
          <cell r="G342" t="str">
            <v>emma.ticonipa@economiayfinanzas.gob.bo</v>
          </cell>
        </row>
        <row r="343">
          <cell r="A343">
            <v>1331</v>
          </cell>
          <cell r="B343"/>
          <cell r="C343" t="str">
            <v>Gobierno Autónomo Municipal de Totora</v>
          </cell>
          <cell r="D343" t="str">
            <v>Huascar Nova</v>
          </cell>
          <cell r="E343" t="str">
            <v>Emma Ticonipa</v>
          </cell>
          <cell r="F343" t="str">
            <v>2183333 - 1635</v>
          </cell>
          <cell r="G343" t="str">
            <v>emma.ticonipa@economiayfinanzas.gob.bo</v>
          </cell>
        </row>
        <row r="344">
          <cell r="A344">
            <v>1332</v>
          </cell>
          <cell r="B344"/>
          <cell r="C344" t="str">
            <v>Gobierno Autónomo Municipal de Pojo</v>
          </cell>
          <cell r="D344" t="str">
            <v>Huascar Nova</v>
          </cell>
          <cell r="E344" t="str">
            <v>Emma Ticonipa</v>
          </cell>
          <cell r="F344" t="str">
            <v>2183333 - 1635</v>
          </cell>
          <cell r="G344" t="str">
            <v>emma.ticonipa@economiayfinanzas.gob.bo</v>
          </cell>
        </row>
        <row r="345">
          <cell r="A345">
            <v>1333</v>
          </cell>
          <cell r="B345"/>
          <cell r="C345" t="str">
            <v>Gobierno Autónomo Municipal de Pocona</v>
          </cell>
          <cell r="D345" t="str">
            <v>Huascar Nova</v>
          </cell>
          <cell r="E345" t="str">
            <v>Emma Ticonipa</v>
          </cell>
          <cell r="F345" t="str">
            <v>2183333 - 1635</v>
          </cell>
          <cell r="G345" t="str">
            <v>emma.ticonipa@economiayfinanzas.gob.bo</v>
          </cell>
        </row>
        <row r="346">
          <cell r="A346">
            <v>1334</v>
          </cell>
          <cell r="B346"/>
          <cell r="C346" t="str">
            <v>Gobierno Autónomo Municipal de Chimoré</v>
          </cell>
          <cell r="D346" t="str">
            <v>Huascar Nova</v>
          </cell>
          <cell r="E346" t="str">
            <v>Emma Ticonipa</v>
          </cell>
          <cell r="F346" t="str">
            <v>2183333 - 1635</v>
          </cell>
          <cell r="G346" t="str">
            <v>emma.ticonipa@economiayfinanzas.gob.bo</v>
          </cell>
        </row>
        <row r="347">
          <cell r="A347">
            <v>1335</v>
          </cell>
          <cell r="B347"/>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B348"/>
          <cell r="C348" t="str">
            <v>Gobierno Autónomo Municipal de Arani</v>
          </cell>
          <cell r="D348" t="str">
            <v>Huascar Nova</v>
          </cell>
          <cell r="E348" t="str">
            <v>Emma Ticonipa</v>
          </cell>
          <cell r="F348" t="str">
            <v>2183333 - 1635</v>
          </cell>
          <cell r="G348" t="str">
            <v>emma.ticonipa@economiayfinanzas.gob.bo</v>
          </cell>
        </row>
        <row r="349">
          <cell r="A349">
            <v>1337</v>
          </cell>
          <cell r="B349"/>
          <cell r="C349" t="str">
            <v>Gobierno Autónomo Municipal de Vacas</v>
          </cell>
          <cell r="D349" t="str">
            <v>Huascar Nova</v>
          </cell>
          <cell r="E349" t="str">
            <v>Emma Ticonipa</v>
          </cell>
          <cell r="F349" t="str">
            <v>2183333 - 1635</v>
          </cell>
          <cell r="G349" t="str">
            <v>emma.ticonipa@economiayfinanzas.gob.bo</v>
          </cell>
        </row>
        <row r="350">
          <cell r="A350">
            <v>1338</v>
          </cell>
          <cell r="B350"/>
          <cell r="C350" t="str">
            <v>Gobierno Autónomo Municipal de Arque</v>
          </cell>
          <cell r="D350" t="str">
            <v>Huascar Nova</v>
          </cell>
          <cell r="E350" t="str">
            <v>Emma Ticonipa</v>
          </cell>
          <cell r="F350" t="str">
            <v>2183333 - 1635</v>
          </cell>
          <cell r="G350" t="str">
            <v>emma.ticonipa@economiayfinanzas.gob.bo</v>
          </cell>
        </row>
        <row r="351">
          <cell r="A351">
            <v>1339</v>
          </cell>
          <cell r="B351"/>
          <cell r="C351" t="str">
            <v>Gobierno Autónomo Municipal de Tacopaya</v>
          </cell>
          <cell r="D351" t="str">
            <v>Huascar Nova</v>
          </cell>
          <cell r="E351" t="str">
            <v>Emma Ticonipa</v>
          </cell>
          <cell r="F351" t="str">
            <v>2183333 - 1635</v>
          </cell>
          <cell r="G351" t="str">
            <v>emma.ticonipa@economiayfinanzas.gob.bo</v>
          </cell>
        </row>
        <row r="352">
          <cell r="A352">
            <v>1340</v>
          </cell>
          <cell r="B352"/>
          <cell r="C352" t="str">
            <v>Gobierno Autónomo Municipal de Bolivar</v>
          </cell>
          <cell r="D352" t="str">
            <v>Huascar Nova</v>
          </cell>
          <cell r="E352" t="str">
            <v>Emma Ticonipa</v>
          </cell>
          <cell r="F352" t="str">
            <v>2183333 - 1635</v>
          </cell>
          <cell r="G352" t="str">
            <v>emma.ticonipa@economiayfinanzas.gob.bo</v>
          </cell>
        </row>
        <row r="353">
          <cell r="A353">
            <v>1341</v>
          </cell>
          <cell r="B353"/>
          <cell r="C353" t="str">
            <v>Gobierno Autónomo Municipal de Tiraque</v>
          </cell>
          <cell r="D353" t="str">
            <v>Huascar Nova</v>
          </cell>
          <cell r="E353" t="str">
            <v>Emma Ticonipa</v>
          </cell>
          <cell r="F353" t="str">
            <v>2183333 - 1635</v>
          </cell>
          <cell r="G353" t="str">
            <v>emma.ticonipa@economiayfinanzas.gob.bo</v>
          </cell>
        </row>
        <row r="354">
          <cell r="A354">
            <v>1342</v>
          </cell>
          <cell r="B354"/>
          <cell r="C354" t="str">
            <v>Gobierno Autónomo Municipal de Mizque</v>
          </cell>
          <cell r="D354" t="str">
            <v>Huascar Nova</v>
          </cell>
          <cell r="E354" t="str">
            <v>Emma Ticonipa</v>
          </cell>
          <cell r="F354" t="str">
            <v>2183333 - 1635</v>
          </cell>
          <cell r="G354" t="str">
            <v>emma.ticonipa@economiayfinanzas.gob.bo</v>
          </cell>
        </row>
        <row r="355">
          <cell r="A355">
            <v>1343</v>
          </cell>
          <cell r="B355"/>
          <cell r="C355" t="str">
            <v>Gobierno Autónomo Municipal de Vila Vila</v>
          </cell>
          <cell r="D355" t="str">
            <v>Huascar Nova</v>
          </cell>
          <cell r="E355" t="str">
            <v>Emma Ticonipa</v>
          </cell>
          <cell r="F355" t="str">
            <v>2183333 - 1635</v>
          </cell>
          <cell r="G355" t="str">
            <v>emma.ticonipa@economiayfinanzas.gob.bo</v>
          </cell>
        </row>
        <row r="356">
          <cell r="A356">
            <v>1344</v>
          </cell>
          <cell r="B356"/>
          <cell r="C356" t="str">
            <v>Gobierno Autónomo Municipal de Alalay</v>
          </cell>
          <cell r="D356" t="str">
            <v>Huascar Nova</v>
          </cell>
          <cell r="E356" t="str">
            <v>Emma Ticonipa</v>
          </cell>
          <cell r="F356" t="str">
            <v>2183333 - 1635</v>
          </cell>
          <cell r="G356" t="str">
            <v>emma.ticonipa@economiayfinanzas.gob.bo</v>
          </cell>
        </row>
        <row r="357">
          <cell r="A357">
            <v>1345</v>
          </cell>
          <cell r="B357"/>
          <cell r="C357" t="str">
            <v>Gobierno Autónomo Municipal de Entre Rios</v>
          </cell>
          <cell r="D357" t="str">
            <v>Huascar Nova</v>
          </cell>
          <cell r="E357" t="str">
            <v>Emma Ticonipa</v>
          </cell>
          <cell r="F357" t="str">
            <v>2183333 - 1635</v>
          </cell>
          <cell r="G357" t="str">
            <v>emma.ticonipa@economiayfinanzas.gob.bo</v>
          </cell>
        </row>
        <row r="358">
          <cell r="A358">
            <v>1346</v>
          </cell>
          <cell r="B358"/>
          <cell r="C358" t="str">
            <v>Gobierno Autónomo Municipal de Cocapata</v>
          </cell>
          <cell r="D358" t="str">
            <v>Huascar Nova</v>
          </cell>
          <cell r="E358" t="str">
            <v>Emma Ticonipa</v>
          </cell>
          <cell r="F358" t="str">
            <v>2183333 - 1635</v>
          </cell>
          <cell r="G358" t="str">
            <v>emma.ticonipa@economiayfinanzas.gob.bo</v>
          </cell>
        </row>
        <row r="359">
          <cell r="A359">
            <v>1347</v>
          </cell>
          <cell r="B359"/>
          <cell r="C359" t="str">
            <v>Gobierno Autónomo Municipal de Shinahota</v>
          </cell>
          <cell r="D359" t="str">
            <v>Huascar Nova</v>
          </cell>
          <cell r="E359" t="str">
            <v>Emma Ticonipa</v>
          </cell>
          <cell r="F359" t="str">
            <v>2183333 - 1635</v>
          </cell>
          <cell r="G359" t="str">
            <v>emma.ticonipa@economiayfinanzas.gob.bo</v>
          </cell>
        </row>
        <row r="360">
          <cell r="A360">
            <v>1401</v>
          </cell>
          <cell r="B360"/>
          <cell r="C360" t="str">
            <v>Gobierno Autónomo Municipal de Oruro</v>
          </cell>
          <cell r="D360" t="str">
            <v>Huascar Nova</v>
          </cell>
          <cell r="E360" t="str">
            <v>Emma Ticonipa</v>
          </cell>
          <cell r="F360" t="str">
            <v>2183333 - 1635</v>
          </cell>
          <cell r="G360" t="str">
            <v>emma.ticonipa@economiayfinanzas.gob.bo</v>
          </cell>
        </row>
        <row r="361">
          <cell r="A361">
            <v>1402</v>
          </cell>
          <cell r="B361"/>
          <cell r="C361" t="str">
            <v>Gobierno Autónomo Municipal de Caracollo</v>
          </cell>
          <cell r="D361" t="str">
            <v>Huascar Nova</v>
          </cell>
          <cell r="E361" t="str">
            <v>Emma Ticonipa</v>
          </cell>
          <cell r="F361" t="str">
            <v>2183333 - 1635</v>
          </cell>
          <cell r="G361" t="str">
            <v>emma.ticonipa@economiayfinanzas.gob.bo</v>
          </cell>
        </row>
        <row r="362">
          <cell r="A362">
            <v>1403</v>
          </cell>
          <cell r="B362"/>
          <cell r="C362" t="str">
            <v>Gobierno Autónomo Municipal de El Choro</v>
          </cell>
          <cell r="D362" t="str">
            <v>Huascar Nova</v>
          </cell>
          <cell r="E362" t="str">
            <v>Emma Ticonipa</v>
          </cell>
          <cell r="F362" t="str">
            <v>2183333 - 1635</v>
          </cell>
          <cell r="G362" t="str">
            <v>emma.ticonipa@economiayfinanzas.gob.bo</v>
          </cell>
        </row>
        <row r="363">
          <cell r="A363">
            <v>1404</v>
          </cell>
          <cell r="B363"/>
          <cell r="C363" t="str">
            <v>Gobierno Autónomo Municipal de Challapata</v>
          </cell>
          <cell r="D363" t="str">
            <v>Huascar Nova</v>
          </cell>
          <cell r="E363" t="str">
            <v>Emma Ticonipa</v>
          </cell>
          <cell r="F363" t="str">
            <v>2183333 - 1635</v>
          </cell>
          <cell r="G363" t="str">
            <v>emma.ticonipa@economiayfinanzas.gob.bo</v>
          </cell>
        </row>
        <row r="364">
          <cell r="A364">
            <v>1405</v>
          </cell>
          <cell r="B364"/>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B365"/>
          <cell r="C365" t="str">
            <v>Gobierno Autónomo Municipal de Huanuni</v>
          </cell>
          <cell r="D365" t="str">
            <v>Huascar Nova</v>
          </cell>
          <cell r="E365" t="str">
            <v>Emma Ticonipa</v>
          </cell>
          <cell r="F365" t="str">
            <v>2183333 - 1635</v>
          </cell>
          <cell r="G365" t="str">
            <v>emma.ticonipa@economiayfinanzas.gob.bo</v>
          </cell>
        </row>
        <row r="366">
          <cell r="A366">
            <v>1407</v>
          </cell>
          <cell r="B366"/>
          <cell r="C366" t="str">
            <v>Gobierno Autónomo Municipal de Machacamarca</v>
          </cell>
          <cell r="D366" t="str">
            <v>Huascar Nova</v>
          </cell>
          <cell r="E366" t="str">
            <v>Emma Ticonipa</v>
          </cell>
          <cell r="F366" t="str">
            <v>2183333 - 1635</v>
          </cell>
          <cell r="G366" t="str">
            <v>emma.ticonipa@economiayfinanzas.gob.bo</v>
          </cell>
        </row>
        <row r="367">
          <cell r="A367">
            <v>1408</v>
          </cell>
          <cell r="B367"/>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B368"/>
          <cell r="C368" t="str">
            <v>Gobierno Autónomo Municipal de Pazña</v>
          </cell>
          <cell r="D368" t="str">
            <v>Huascar Nova</v>
          </cell>
          <cell r="E368" t="str">
            <v>Emma Ticonipa</v>
          </cell>
          <cell r="F368" t="str">
            <v>2183333 - 1635</v>
          </cell>
          <cell r="G368" t="str">
            <v>emma.ticonipa@economiayfinanzas.gob.bo</v>
          </cell>
        </row>
        <row r="369">
          <cell r="A369">
            <v>1410</v>
          </cell>
          <cell r="B369"/>
          <cell r="C369" t="str">
            <v>Gobierno Autónomo Municipal de Antequera</v>
          </cell>
          <cell r="D369" t="str">
            <v>Huascar Nova</v>
          </cell>
          <cell r="E369" t="str">
            <v>Emma Ticonipa</v>
          </cell>
          <cell r="F369" t="str">
            <v>2183333 - 1635</v>
          </cell>
          <cell r="G369" t="str">
            <v>emma.ticonipa@economiayfinanzas.gob.bo</v>
          </cell>
        </row>
        <row r="370">
          <cell r="A370">
            <v>1411</v>
          </cell>
          <cell r="B370"/>
          <cell r="C370" t="str">
            <v>Gobierno Autónomo Municipal de Eucaliptus</v>
          </cell>
          <cell r="D370" t="str">
            <v>Huascar Nova</v>
          </cell>
          <cell r="E370" t="str">
            <v>Emma Ticonipa</v>
          </cell>
          <cell r="F370" t="str">
            <v>2183333 - 1635</v>
          </cell>
          <cell r="G370" t="str">
            <v>emma.ticonipa@economiayfinanzas.gob.bo</v>
          </cell>
        </row>
        <row r="371">
          <cell r="A371">
            <v>1412</v>
          </cell>
          <cell r="B371"/>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B372"/>
          <cell r="C372" t="str">
            <v>Gobierno Autónomo Municipal de Totora</v>
          </cell>
          <cell r="D372" t="str">
            <v>Huascar Nova</v>
          </cell>
          <cell r="E372" t="str">
            <v>Emma Ticonipa</v>
          </cell>
          <cell r="F372" t="str">
            <v>2183333 - 1635</v>
          </cell>
          <cell r="G372" t="str">
            <v>emma.ticonipa@economiayfinanzas.gob.bo</v>
          </cell>
        </row>
        <row r="373">
          <cell r="A373">
            <v>1414</v>
          </cell>
          <cell r="B373"/>
          <cell r="C373" t="str">
            <v>Gobierno Autónomo Municipal de Corque</v>
          </cell>
          <cell r="D373" t="str">
            <v>Huascar Nova</v>
          </cell>
          <cell r="E373" t="str">
            <v>Emma Ticonipa</v>
          </cell>
          <cell r="F373" t="str">
            <v>2183333 - 1635</v>
          </cell>
          <cell r="G373" t="str">
            <v>emma.ticonipa@economiayfinanzas.gob.bo</v>
          </cell>
        </row>
        <row r="374">
          <cell r="A374">
            <v>1415</v>
          </cell>
          <cell r="B374"/>
          <cell r="C374" t="str">
            <v>Gobierno Autónomo Municipal de Choquecota</v>
          </cell>
          <cell r="D374" t="str">
            <v>Huascar Nova</v>
          </cell>
          <cell r="E374" t="str">
            <v>Emma Ticonipa</v>
          </cell>
          <cell r="F374" t="str">
            <v>2183333 - 1635</v>
          </cell>
          <cell r="G374" t="str">
            <v>emma.ticonipa@economiayfinanzas.gob.bo</v>
          </cell>
        </row>
        <row r="375">
          <cell r="A375">
            <v>1416</v>
          </cell>
          <cell r="B375"/>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B376"/>
          <cell r="C376" t="str">
            <v>Gobierno Autónomo Municipal de Turco</v>
          </cell>
          <cell r="D376" t="str">
            <v>Huascar Nova</v>
          </cell>
          <cell r="E376" t="str">
            <v>Emma Ticonipa</v>
          </cell>
          <cell r="F376" t="str">
            <v>2183333 - 1635</v>
          </cell>
          <cell r="G376" t="str">
            <v>emma.ticonipa@economiayfinanzas.gob.bo</v>
          </cell>
        </row>
        <row r="377">
          <cell r="A377">
            <v>1418</v>
          </cell>
          <cell r="B377"/>
          <cell r="C377" t="str">
            <v>Gobierno Autónomo Municipal de Huachacalla</v>
          </cell>
          <cell r="D377" t="str">
            <v>Huascar Nova</v>
          </cell>
          <cell r="E377" t="str">
            <v>Emma Ticonipa</v>
          </cell>
          <cell r="F377" t="str">
            <v>2183333 - 1635</v>
          </cell>
          <cell r="G377" t="str">
            <v>emma.ticonipa@economiayfinanzas.gob.bo</v>
          </cell>
        </row>
        <row r="378">
          <cell r="A378">
            <v>1419</v>
          </cell>
          <cell r="B378"/>
          <cell r="C378" t="str">
            <v>Gobierno Autónomo Municipal de Escara</v>
          </cell>
          <cell r="D378" t="str">
            <v>Huascar Nova</v>
          </cell>
          <cell r="E378" t="str">
            <v>Emma Ticonipa</v>
          </cell>
          <cell r="F378" t="str">
            <v>2183333 - 1635</v>
          </cell>
          <cell r="G378" t="str">
            <v>emma.ticonipa@economiayfinanzas.gob.bo</v>
          </cell>
        </row>
        <row r="379">
          <cell r="A379">
            <v>1420</v>
          </cell>
          <cell r="B379"/>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B380"/>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B381"/>
          <cell r="C381" t="str">
            <v>Gobierno Autónomo Municipal de Esmeralda</v>
          </cell>
          <cell r="D381" t="str">
            <v>Huascar Nova</v>
          </cell>
          <cell r="E381" t="str">
            <v>Emma Ticonipa</v>
          </cell>
          <cell r="F381" t="str">
            <v>2183333 - 1635</v>
          </cell>
          <cell r="G381" t="str">
            <v>emma.ticonipa@economiayfinanzas.gob.bo</v>
          </cell>
        </row>
        <row r="382">
          <cell r="A382">
            <v>1423</v>
          </cell>
          <cell r="B382"/>
          <cell r="C382" t="str">
            <v>Gobierno Autónomo Municipal de Toledo</v>
          </cell>
          <cell r="D382" t="str">
            <v>Huascar Nova</v>
          </cell>
          <cell r="E382" t="str">
            <v>Emma Ticonipa</v>
          </cell>
          <cell r="F382" t="str">
            <v>2183333 - 1635</v>
          </cell>
          <cell r="G382" t="str">
            <v>emma.ticonipa@economiayfinanzas.gob.bo</v>
          </cell>
        </row>
        <row r="383">
          <cell r="A383">
            <v>1424</v>
          </cell>
          <cell r="B383"/>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B384"/>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B385"/>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B386"/>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B387"/>
          <cell r="C387" t="str">
            <v>Gobierno Autónomo Municipal de La Rivera</v>
          </cell>
          <cell r="D387" t="str">
            <v>Huascar Nova</v>
          </cell>
          <cell r="E387" t="str">
            <v>Emma Ticonipa</v>
          </cell>
          <cell r="F387" t="str">
            <v>2183333 - 1635</v>
          </cell>
          <cell r="G387" t="str">
            <v>emma.ticonipa@economiayfinanzas.gob.bo</v>
          </cell>
        </row>
        <row r="388">
          <cell r="A388">
            <v>1429</v>
          </cell>
          <cell r="B388"/>
          <cell r="C388" t="str">
            <v>Gobierno Autónomo Municipal de Todos Santos</v>
          </cell>
          <cell r="D388" t="str">
            <v>Huascar Nova</v>
          </cell>
          <cell r="E388" t="str">
            <v>Emma Ticonipa</v>
          </cell>
          <cell r="F388" t="str">
            <v>2183333 - 1635</v>
          </cell>
          <cell r="G388" t="str">
            <v>emma.ticonipa@economiayfinanzas.gob.bo</v>
          </cell>
        </row>
        <row r="389">
          <cell r="A389">
            <v>1430</v>
          </cell>
          <cell r="B389"/>
          <cell r="C389" t="str">
            <v>Gobierno Autónomo Municipal de Carangas</v>
          </cell>
          <cell r="D389" t="str">
            <v>Huascar Nova</v>
          </cell>
          <cell r="E389" t="str">
            <v>Emma Ticonipa</v>
          </cell>
          <cell r="F389" t="str">
            <v>2183333 - 1635</v>
          </cell>
          <cell r="G389" t="str">
            <v>emma.ticonipa@economiayfinanzas.gob.bo</v>
          </cell>
        </row>
        <row r="390">
          <cell r="A390">
            <v>1431</v>
          </cell>
          <cell r="B390"/>
          <cell r="C390" t="str">
            <v>Gobierno Autónomo Municipal de Sabaya</v>
          </cell>
          <cell r="D390" t="str">
            <v>Huascar Nova</v>
          </cell>
          <cell r="E390" t="str">
            <v>Emma Ticonipa</v>
          </cell>
          <cell r="F390" t="str">
            <v>2183333 - 1635</v>
          </cell>
          <cell r="G390" t="str">
            <v>emma.ticonipa@economiayfinanzas.gob.bo</v>
          </cell>
        </row>
        <row r="391">
          <cell r="A391">
            <v>1432</v>
          </cell>
          <cell r="B391"/>
          <cell r="C391" t="str">
            <v>Gobierno Autónomo Municipal de Coipasa</v>
          </cell>
          <cell r="D391" t="str">
            <v>Huascar Nova</v>
          </cell>
          <cell r="E391" t="str">
            <v>Emma Ticonipa</v>
          </cell>
          <cell r="F391" t="str">
            <v>2183333 - 1635</v>
          </cell>
          <cell r="G391" t="str">
            <v>emma.ticonipa@economiayfinanzas.gob.bo</v>
          </cell>
        </row>
        <row r="392">
          <cell r="A392">
            <v>1434</v>
          </cell>
          <cell r="B392"/>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B393"/>
          <cell r="C393" t="str">
            <v>Gobierno Autónomo Municipal de Soracachi</v>
          </cell>
          <cell r="D393" t="str">
            <v>Huascar Nova</v>
          </cell>
          <cell r="E393" t="str">
            <v>Emma Ticonipa</v>
          </cell>
          <cell r="F393" t="str">
            <v>2183333 - 1635</v>
          </cell>
          <cell r="G393" t="str">
            <v>emma.ticonipa@economiayfinanzas.gob.bo</v>
          </cell>
        </row>
        <row r="394">
          <cell r="A394">
            <v>1501</v>
          </cell>
          <cell r="B394"/>
          <cell r="C394" t="str">
            <v>Gobierno Autónomo Municipal de Potosí</v>
          </cell>
          <cell r="D394" t="str">
            <v>Huascar Nova</v>
          </cell>
          <cell r="E394" t="str">
            <v>Emma Ticonipa</v>
          </cell>
          <cell r="F394" t="str">
            <v>2183333 - 1635</v>
          </cell>
          <cell r="G394" t="str">
            <v>emma.ticonipa@economiayfinanzas.gob.bo</v>
          </cell>
        </row>
        <row r="395">
          <cell r="A395">
            <v>1502</v>
          </cell>
          <cell r="B395"/>
          <cell r="C395" t="str">
            <v>Gobierno Autónomo Municipal de Tinguipaya</v>
          </cell>
          <cell r="D395" t="str">
            <v>Huascar Nova</v>
          </cell>
          <cell r="E395" t="str">
            <v>Emma Ticonipa</v>
          </cell>
          <cell r="F395" t="str">
            <v>2183333 - 1635</v>
          </cell>
          <cell r="G395" t="str">
            <v>emma.ticonipa@economiayfinanzas.gob.bo</v>
          </cell>
        </row>
        <row r="396">
          <cell r="A396">
            <v>1503</v>
          </cell>
          <cell r="B396"/>
          <cell r="C396" t="str">
            <v>Gobierno Autónomo Municipal de Yocalla</v>
          </cell>
          <cell r="D396" t="str">
            <v>Huascar Nova</v>
          </cell>
          <cell r="E396" t="str">
            <v>Emma Ticonipa</v>
          </cell>
          <cell r="F396" t="str">
            <v>2183333 - 1635</v>
          </cell>
          <cell r="G396" t="str">
            <v>emma.ticonipa@economiayfinanzas.gob.bo</v>
          </cell>
        </row>
        <row r="397">
          <cell r="A397">
            <v>1504</v>
          </cell>
          <cell r="B397"/>
          <cell r="C397" t="str">
            <v>Gobierno Autónomo Municipal de Urmiri</v>
          </cell>
          <cell r="D397" t="str">
            <v>Huascar Nova</v>
          </cell>
          <cell r="E397" t="str">
            <v>Emma Ticonipa</v>
          </cell>
          <cell r="F397" t="str">
            <v>2183333 - 1635</v>
          </cell>
          <cell r="G397" t="str">
            <v>emma.ticonipa@economiayfinanzas.gob.bo</v>
          </cell>
        </row>
        <row r="398">
          <cell r="A398">
            <v>1505</v>
          </cell>
          <cell r="B398"/>
          <cell r="C398" t="str">
            <v>Gobierno Autónomo Municipal de Uncía</v>
          </cell>
          <cell r="D398" t="str">
            <v>Huascar Nova</v>
          </cell>
          <cell r="E398" t="str">
            <v>Emma Ticonipa</v>
          </cell>
          <cell r="F398" t="str">
            <v>2183333 - 1635</v>
          </cell>
          <cell r="G398" t="str">
            <v>emma.ticonipa@economiayfinanzas.gob.bo</v>
          </cell>
        </row>
        <row r="399">
          <cell r="A399">
            <v>1506</v>
          </cell>
          <cell r="B399"/>
          <cell r="C399" t="str">
            <v>Gobierno Autónomo Municipal de Chayanta</v>
          </cell>
          <cell r="D399" t="str">
            <v>Huascar Nova</v>
          </cell>
          <cell r="E399" t="str">
            <v>Emma Ticonipa</v>
          </cell>
          <cell r="F399" t="str">
            <v>2183333 - 1635</v>
          </cell>
          <cell r="G399" t="str">
            <v>emma.ticonipa@economiayfinanzas.gob.bo</v>
          </cell>
        </row>
        <row r="400">
          <cell r="A400">
            <v>1507</v>
          </cell>
          <cell r="B400"/>
          <cell r="C400" t="str">
            <v>Gobierno Autónomo Municipal de Llallagua</v>
          </cell>
          <cell r="D400" t="str">
            <v>Huascar Nova</v>
          </cell>
          <cell r="E400" t="str">
            <v>Emma Ticonipa</v>
          </cell>
          <cell r="F400" t="str">
            <v>2183333 - 1635</v>
          </cell>
          <cell r="G400" t="str">
            <v>emma.ticonipa@economiayfinanzas.gob.bo</v>
          </cell>
        </row>
        <row r="401">
          <cell r="A401">
            <v>1508</v>
          </cell>
          <cell r="B401"/>
          <cell r="C401" t="str">
            <v>Gobierno Autónomo Municipal de Betanzos</v>
          </cell>
          <cell r="D401" t="str">
            <v>Huascar Nova</v>
          </cell>
          <cell r="E401" t="str">
            <v>Emma Ticonipa</v>
          </cell>
          <cell r="F401" t="str">
            <v>2183333 - 1635</v>
          </cell>
          <cell r="G401" t="str">
            <v>emma.ticonipa@economiayfinanzas.gob.bo</v>
          </cell>
        </row>
        <row r="402">
          <cell r="A402">
            <v>1509</v>
          </cell>
          <cell r="B402"/>
          <cell r="C402" t="str">
            <v>Gobierno Autónomo Municipal de Chaqui</v>
          </cell>
          <cell r="D402" t="str">
            <v>Huascar Nova</v>
          </cell>
          <cell r="E402" t="str">
            <v>Emma Ticonipa</v>
          </cell>
          <cell r="F402" t="str">
            <v>2183333 - 1635</v>
          </cell>
          <cell r="G402" t="str">
            <v>emma.ticonipa@economiayfinanzas.gob.bo</v>
          </cell>
        </row>
        <row r="403">
          <cell r="A403">
            <v>1510</v>
          </cell>
          <cell r="B403"/>
          <cell r="C403" t="str">
            <v>Gobierno Autónomo Municipal de Tacobamba</v>
          </cell>
          <cell r="D403" t="str">
            <v>Huascar Nova</v>
          </cell>
          <cell r="E403" t="str">
            <v>Emma Ticonipa</v>
          </cell>
          <cell r="F403" t="str">
            <v>2183333 - 1635</v>
          </cell>
          <cell r="G403" t="str">
            <v>emma.ticonipa@economiayfinanzas.gob.bo</v>
          </cell>
        </row>
        <row r="404">
          <cell r="A404">
            <v>1511</v>
          </cell>
          <cell r="B404"/>
          <cell r="C404" t="str">
            <v>Gobierno Autónomo Municipal de Colquechaca</v>
          </cell>
          <cell r="D404" t="str">
            <v>Huascar Nova</v>
          </cell>
          <cell r="E404" t="str">
            <v>Emma Ticonipa</v>
          </cell>
          <cell r="F404" t="str">
            <v>2183333 - 1635</v>
          </cell>
          <cell r="G404" t="str">
            <v>emma.ticonipa@economiayfinanzas.gob.bo</v>
          </cell>
        </row>
        <row r="405">
          <cell r="A405">
            <v>1512</v>
          </cell>
          <cell r="B405"/>
          <cell r="C405" t="str">
            <v>Gobierno Autónomo Municipal de Ravelo</v>
          </cell>
          <cell r="D405" t="str">
            <v>Huascar Nova</v>
          </cell>
          <cell r="E405" t="str">
            <v>Emma Ticonipa</v>
          </cell>
          <cell r="F405" t="str">
            <v>2183333 - 1635</v>
          </cell>
          <cell r="G405" t="str">
            <v>emma.ticonipa@economiayfinanzas.gob.bo</v>
          </cell>
        </row>
        <row r="406">
          <cell r="A406">
            <v>1513</v>
          </cell>
          <cell r="B406"/>
          <cell r="C406" t="str">
            <v>Gobierno Autónomo Municipal de Pocoata</v>
          </cell>
          <cell r="D406" t="str">
            <v>Huascar Nova</v>
          </cell>
          <cell r="E406" t="str">
            <v>Emma Ticonipa</v>
          </cell>
          <cell r="F406" t="str">
            <v>2183333 - 1635</v>
          </cell>
          <cell r="G406" t="str">
            <v>emma.ticonipa@economiayfinanzas.gob.bo</v>
          </cell>
        </row>
        <row r="407">
          <cell r="A407">
            <v>1514</v>
          </cell>
          <cell r="B407"/>
          <cell r="C407" t="str">
            <v>Gobierno Autónomo Municipal de Ocurí</v>
          </cell>
          <cell r="D407" t="str">
            <v>Huascar Nova</v>
          </cell>
          <cell r="E407" t="str">
            <v>Emma Ticonipa</v>
          </cell>
          <cell r="F407" t="str">
            <v>2183333 - 1635</v>
          </cell>
          <cell r="G407" t="str">
            <v>emma.ticonipa@economiayfinanzas.gob.bo</v>
          </cell>
        </row>
        <row r="408">
          <cell r="A408">
            <v>1515</v>
          </cell>
          <cell r="B408"/>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B409"/>
          <cell r="C409" t="str">
            <v>Gobierno Autónomo Municipal de Toro Toro</v>
          </cell>
          <cell r="D409" t="str">
            <v>Huascar Nova</v>
          </cell>
          <cell r="E409" t="str">
            <v>Emma Ticonipa</v>
          </cell>
          <cell r="F409" t="str">
            <v>2183333 - 1635</v>
          </cell>
          <cell r="G409" t="str">
            <v>emma.ticonipa@economiayfinanzas.gob.bo</v>
          </cell>
        </row>
        <row r="410">
          <cell r="A410">
            <v>1517</v>
          </cell>
          <cell r="B410"/>
          <cell r="C410" t="str">
            <v>Gobierno Autónomo Municipal de Cotagaita</v>
          </cell>
          <cell r="D410" t="str">
            <v>Huascar Nova</v>
          </cell>
          <cell r="E410" t="str">
            <v>Emma Ticonipa</v>
          </cell>
          <cell r="F410" t="str">
            <v>2183333 - 1635</v>
          </cell>
          <cell r="G410" t="str">
            <v>emma.ticonipa@economiayfinanzas.gob.bo</v>
          </cell>
        </row>
        <row r="411">
          <cell r="A411">
            <v>1518</v>
          </cell>
          <cell r="B411"/>
          <cell r="C411" t="str">
            <v>Gobierno Autónomo Municipal de Vitichi</v>
          </cell>
          <cell r="D411" t="str">
            <v>Huascar Nova</v>
          </cell>
          <cell r="E411" t="str">
            <v>Emma Ticonipa</v>
          </cell>
          <cell r="F411" t="str">
            <v>2183333 - 1635</v>
          </cell>
          <cell r="G411" t="str">
            <v>emma.ticonipa@economiayfinanzas.gob.bo</v>
          </cell>
        </row>
        <row r="412">
          <cell r="A412">
            <v>1519</v>
          </cell>
          <cell r="B412"/>
          <cell r="C412" t="str">
            <v>Gobierno Autónomo Municipal de Tupiza</v>
          </cell>
          <cell r="D412" t="str">
            <v>Huascar Nova</v>
          </cell>
          <cell r="E412" t="str">
            <v>Emma Ticonipa</v>
          </cell>
          <cell r="F412" t="str">
            <v>2183333 - 1635</v>
          </cell>
          <cell r="G412" t="str">
            <v>emma.ticonipa@economiayfinanzas.gob.bo</v>
          </cell>
        </row>
        <row r="413">
          <cell r="A413">
            <v>1520</v>
          </cell>
          <cell r="B413"/>
          <cell r="C413" t="str">
            <v>Gobierno Autónomo Municipal de Atocha</v>
          </cell>
          <cell r="D413" t="str">
            <v>Huascar Nova</v>
          </cell>
          <cell r="E413" t="str">
            <v>Emma Ticonipa</v>
          </cell>
          <cell r="F413" t="str">
            <v>2183333 - 1635</v>
          </cell>
          <cell r="G413" t="str">
            <v>emma.ticonipa@economiayfinanzas.gob.bo</v>
          </cell>
        </row>
        <row r="414">
          <cell r="A414">
            <v>1521</v>
          </cell>
          <cell r="B414"/>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B415"/>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B416"/>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B417"/>
          <cell r="C417" t="str">
            <v>Gobierno Autónomo Municipal de Mojinete</v>
          </cell>
          <cell r="D417" t="str">
            <v>Huascar Nova</v>
          </cell>
          <cell r="E417" t="str">
            <v>Emma Ticonipa</v>
          </cell>
          <cell r="F417" t="str">
            <v>2183333 - 1635</v>
          </cell>
          <cell r="G417" t="str">
            <v>emma.ticonipa@economiayfinanzas.gob.bo</v>
          </cell>
        </row>
        <row r="418">
          <cell r="A418">
            <v>1525</v>
          </cell>
          <cell r="B418"/>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B419"/>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B420"/>
          <cell r="C420" t="str">
            <v>Gobierno Autónomo Municipal de Caripuyo</v>
          </cell>
          <cell r="D420" t="str">
            <v>Huascar Nova</v>
          </cell>
          <cell r="E420" t="str">
            <v>Emma Ticonipa</v>
          </cell>
          <cell r="F420" t="str">
            <v>2183333 - 1635</v>
          </cell>
          <cell r="G420" t="str">
            <v>emma.ticonipa@economiayfinanzas.gob.bo</v>
          </cell>
        </row>
        <row r="421">
          <cell r="A421">
            <v>1528</v>
          </cell>
          <cell r="B421"/>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B422"/>
          <cell r="C422" t="str">
            <v>Gobierno Autónomo Municipal de Caiza "D"</v>
          </cell>
          <cell r="D422" t="str">
            <v>Huascar Nova</v>
          </cell>
          <cell r="E422" t="str">
            <v>Emma Ticonipa</v>
          </cell>
          <cell r="F422" t="str">
            <v>2183333 - 1635</v>
          </cell>
          <cell r="G422" t="str">
            <v>emma.ticonipa@economiayfinanzas.gob.bo</v>
          </cell>
        </row>
        <row r="423">
          <cell r="A423">
            <v>1530</v>
          </cell>
          <cell r="B423"/>
          <cell r="C423" t="str">
            <v>Gobierno Autónomo Municipal de Uyuni</v>
          </cell>
          <cell r="D423" t="str">
            <v>Huascar Nova</v>
          </cell>
          <cell r="E423" t="str">
            <v>Emma Ticonipa</v>
          </cell>
          <cell r="F423" t="str">
            <v>2183333 - 1635</v>
          </cell>
          <cell r="G423" t="str">
            <v>emma.ticonipa@economiayfinanzas.gob.bo</v>
          </cell>
        </row>
        <row r="424">
          <cell r="A424">
            <v>1531</v>
          </cell>
          <cell r="B424"/>
          <cell r="C424" t="str">
            <v>Gobierno Autónomo Municipal de Tomave</v>
          </cell>
          <cell r="D424" t="str">
            <v>Huascar Nova</v>
          </cell>
          <cell r="E424" t="str">
            <v>Emma Ticonipa</v>
          </cell>
          <cell r="F424" t="str">
            <v>2183333 - 1635</v>
          </cell>
          <cell r="G424" t="str">
            <v>emma.ticonipa@economiayfinanzas.gob.bo</v>
          </cell>
        </row>
        <row r="425">
          <cell r="A425">
            <v>1532</v>
          </cell>
          <cell r="B425"/>
          <cell r="C425" t="str">
            <v>Gobierno Autónomo Municipal de Porco</v>
          </cell>
          <cell r="D425" t="str">
            <v>Huascar Nova</v>
          </cell>
          <cell r="E425" t="str">
            <v>Emma Ticonipa</v>
          </cell>
          <cell r="F425" t="str">
            <v>2183333 - 1635</v>
          </cell>
          <cell r="G425" t="str">
            <v>emma.ticonipa@economiayfinanzas.gob.bo</v>
          </cell>
        </row>
        <row r="426">
          <cell r="A426">
            <v>1533</v>
          </cell>
          <cell r="B426"/>
          <cell r="C426" t="str">
            <v>Gobierno Autónomo Municipal de Arampampa</v>
          </cell>
          <cell r="D426" t="str">
            <v>Huascar Nova</v>
          </cell>
          <cell r="E426" t="str">
            <v>Emma Ticonipa</v>
          </cell>
          <cell r="F426" t="str">
            <v>2183333 - 1635</v>
          </cell>
          <cell r="G426" t="str">
            <v>emma.ticonipa@economiayfinanzas.gob.bo</v>
          </cell>
        </row>
        <row r="427">
          <cell r="A427">
            <v>1534</v>
          </cell>
          <cell r="B427"/>
          <cell r="C427" t="str">
            <v>Gobierno Autónomo Municipal de Acasio</v>
          </cell>
          <cell r="D427" t="str">
            <v>Huascar Nova</v>
          </cell>
          <cell r="E427" t="str">
            <v>Emma Ticonipa</v>
          </cell>
          <cell r="F427" t="str">
            <v>2183333 - 1635</v>
          </cell>
          <cell r="G427" t="str">
            <v>emma.ticonipa@economiayfinanzas.gob.bo</v>
          </cell>
        </row>
        <row r="428">
          <cell r="A428">
            <v>1535</v>
          </cell>
          <cell r="B428"/>
          <cell r="C428" t="str">
            <v>Gobierno Autónomo Municipal de Llica</v>
          </cell>
          <cell r="D428" t="str">
            <v>Huascar Nova</v>
          </cell>
          <cell r="E428" t="str">
            <v>Emma Ticonipa</v>
          </cell>
          <cell r="F428" t="str">
            <v>2183333 - 1635</v>
          </cell>
          <cell r="G428" t="str">
            <v>emma.ticonipa@economiayfinanzas.gob.bo</v>
          </cell>
        </row>
        <row r="429">
          <cell r="A429">
            <v>1536</v>
          </cell>
          <cell r="B429"/>
          <cell r="C429" t="str">
            <v>Gobierno Autónomo Municipal de Tahua</v>
          </cell>
          <cell r="D429" t="str">
            <v>Huascar Nova</v>
          </cell>
          <cell r="E429" t="str">
            <v>Emma Ticonipa</v>
          </cell>
          <cell r="F429" t="str">
            <v>2183333 - 1635</v>
          </cell>
          <cell r="G429" t="str">
            <v>emma.ticonipa@economiayfinanzas.gob.bo</v>
          </cell>
        </row>
        <row r="430">
          <cell r="A430">
            <v>1537</v>
          </cell>
          <cell r="B430"/>
          <cell r="C430" t="str">
            <v>Gobierno Autónomo Municipal de Villazón</v>
          </cell>
          <cell r="D430" t="str">
            <v>Huascar Nova</v>
          </cell>
          <cell r="E430" t="str">
            <v>Emma Ticonipa</v>
          </cell>
          <cell r="F430" t="str">
            <v>2183333 - 1635</v>
          </cell>
          <cell r="G430" t="str">
            <v>emma.ticonipa@economiayfinanzas.gob.bo</v>
          </cell>
        </row>
        <row r="431">
          <cell r="A431">
            <v>1538</v>
          </cell>
          <cell r="B431"/>
          <cell r="C431" t="str">
            <v>Gobierno Autónomo Municipal de San Agustín</v>
          </cell>
          <cell r="D431" t="str">
            <v>Huascar Nova</v>
          </cell>
          <cell r="E431" t="str">
            <v>Emma Ticonipa</v>
          </cell>
          <cell r="F431" t="str">
            <v>2183333 - 1635</v>
          </cell>
          <cell r="G431" t="str">
            <v>emma.ticonipa@economiayfinanzas.gob.bo</v>
          </cell>
        </row>
        <row r="432">
          <cell r="A432">
            <v>1539</v>
          </cell>
          <cell r="B432"/>
          <cell r="C432" t="str">
            <v>Gobierno Autónomo Municipal de Ckochas</v>
          </cell>
          <cell r="D432" t="str">
            <v>Huascar Nova</v>
          </cell>
          <cell r="E432" t="str">
            <v>Emma Ticonipa</v>
          </cell>
          <cell r="F432" t="str">
            <v>2183333 - 1635</v>
          </cell>
          <cell r="G432" t="str">
            <v>emma.ticonipa@economiayfinanzas.gob.bo</v>
          </cell>
        </row>
        <row r="433">
          <cell r="A433">
            <v>1540</v>
          </cell>
          <cell r="B433"/>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B434"/>
          <cell r="C434" t="str">
            <v>Gobierno Autónomo Municipal de Tarija</v>
          </cell>
          <cell r="D434" t="str">
            <v>Huascar Nova</v>
          </cell>
          <cell r="E434" t="str">
            <v>Emma Ticonipa</v>
          </cell>
          <cell r="F434" t="str">
            <v>2183333 - 1635</v>
          </cell>
          <cell r="G434" t="str">
            <v>emma.ticonipa@economiayfinanzas.gob.bo</v>
          </cell>
        </row>
        <row r="435">
          <cell r="A435">
            <v>1602</v>
          </cell>
          <cell r="B435"/>
          <cell r="C435" t="str">
            <v>Gobierno Autónomo Municipal de Padcaya</v>
          </cell>
          <cell r="D435" t="str">
            <v>Huascar Nova</v>
          </cell>
          <cell r="E435" t="str">
            <v>Emma Ticonipa</v>
          </cell>
          <cell r="F435" t="str">
            <v>2183333 - 1635</v>
          </cell>
          <cell r="G435" t="str">
            <v>emma.ticonipa@economiayfinanzas.gob.bo</v>
          </cell>
        </row>
        <row r="436">
          <cell r="A436">
            <v>1603</v>
          </cell>
          <cell r="B436"/>
          <cell r="C436" t="str">
            <v>Gobierno Autónomo Municipal de Bermejo</v>
          </cell>
          <cell r="D436" t="str">
            <v>Huascar Nova</v>
          </cell>
          <cell r="E436" t="str">
            <v>Emma Ticonipa</v>
          </cell>
          <cell r="F436" t="str">
            <v>2183333 - 1635</v>
          </cell>
          <cell r="G436" t="str">
            <v>emma.ticonipa@economiayfinanzas.gob.bo</v>
          </cell>
        </row>
        <row r="437">
          <cell r="A437">
            <v>1604</v>
          </cell>
          <cell r="B437"/>
          <cell r="C437" t="str">
            <v>Gobierno Autónomo Municipal de Yacuiba</v>
          </cell>
          <cell r="D437" t="str">
            <v>Huascar Nova</v>
          </cell>
          <cell r="E437" t="str">
            <v>Emma Ticonipa</v>
          </cell>
          <cell r="F437" t="str">
            <v>2183333 - 1635</v>
          </cell>
          <cell r="G437" t="str">
            <v>emma.ticonipa@economiayfinanzas.gob.bo</v>
          </cell>
        </row>
        <row r="438">
          <cell r="A438">
            <v>1605</v>
          </cell>
          <cell r="B438"/>
          <cell r="C438" t="str">
            <v>Gobierno Autónomo Municipal de Caraparí</v>
          </cell>
          <cell r="D438" t="str">
            <v>Huascar Nova</v>
          </cell>
          <cell r="E438" t="str">
            <v>Emma Ticonipa</v>
          </cell>
          <cell r="F438" t="str">
            <v>2183333 - 1635</v>
          </cell>
          <cell r="G438" t="str">
            <v>emma.ticonipa@economiayfinanzas.gob.bo</v>
          </cell>
        </row>
        <row r="439">
          <cell r="A439">
            <v>1606</v>
          </cell>
          <cell r="B439"/>
          <cell r="C439" t="str">
            <v>Gobierno Autónomo Municipal de Villamontes</v>
          </cell>
          <cell r="D439" t="str">
            <v>Huascar Nova</v>
          </cell>
          <cell r="E439" t="str">
            <v>Emma Ticonipa</v>
          </cell>
          <cell r="F439" t="str">
            <v>2183333 - 1635</v>
          </cell>
          <cell r="G439" t="str">
            <v>emma.ticonipa@economiayfinanzas.gob.bo</v>
          </cell>
        </row>
        <row r="440">
          <cell r="A440">
            <v>1607</v>
          </cell>
          <cell r="B440"/>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B441"/>
          <cell r="C441" t="str">
            <v>Gobierno Autónomo Municipal de Yunchara</v>
          </cell>
          <cell r="D441" t="str">
            <v>Huascar Nova</v>
          </cell>
          <cell r="E441" t="str">
            <v>Emma Ticonipa</v>
          </cell>
          <cell r="F441" t="str">
            <v>2183333 - 1635</v>
          </cell>
          <cell r="G441" t="str">
            <v>emma.ticonipa@economiayfinanzas.gob.bo</v>
          </cell>
        </row>
        <row r="442">
          <cell r="A442">
            <v>1609</v>
          </cell>
          <cell r="B442"/>
          <cell r="C442" t="str">
            <v>Gobierno Autónomo Municipal de San Lorenzo</v>
          </cell>
          <cell r="D442" t="str">
            <v>Huascar Nova</v>
          </cell>
          <cell r="E442" t="str">
            <v>Emma Ticonipa</v>
          </cell>
          <cell r="F442" t="str">
            <v>2183333 - 1635</v>
          </cell>
          <cell r="G442" t="str">
            <v>emma.ticonipa@economiayfinanzas.gob.bo</v>
          </cell>
        </row>
        <row r="443">
          <cell r="A443">
            <v>1610</v>
          </cell>
          <cell r="B443"/>
          <cell r="C443" t="str">
            <v>Gobierno Autónomo Municipal de El Puente</v>
          </cell>
          <cell r="D443" t="str">
            <v>Huascar Nova</v>
          </cell>
          <cell r="E443" t="str">
            <v>Emma Ticonipa</v>
          </cell>
          <cell r="F443" t="str">
            <v>2183333 - 1635</v>
          </cell>
          <cell r="G443" t="str">
            <v>emma.ticonipa@economiayfinanzas.gob.bo</v>
          </cell>
        </row>
        <row r="444">
          <cell r="A444">
            <v>1611</v>
          </cell>
          <cell r="B444"/>
          <cell r="C444" t="str">
            <v>Gobierno Autónomo Municipal de Entre Ríos</v>
          </cell>
          <cell r="D444" t="str">
            <v>Huascar Nova</v>
          </cell>
          <cell r="E444" t="str">
            <v>Emma Ticonipa</v>
          </cell>
          <cell r="F444" t="str">
            <v>2183333 - 1635</v>
          </cell>
          <cell r="G444" t="str">
            <v>emma.ticonipa@economiayfinanzas.gob.bo</v>
          </cell>
        </row>
        <row r="445">
          <cell r="A445">
            <v>1701</v>
          </cell>
          <cell r="B445"/>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B446"/>
          <cell r="C446" t="str">
            <v>Gobierno Autónomo Municipal de Cotoca</v>
          </cell>
          <cell r="D446" t="str">
            <v>Huascar Nova</v>
          </cell>
          <cell r="E446" t="str">
            <v>Emma Ticonipa</v>
          </cell>
          <cell r="F446" t="str">
            <v>2183333 - 1635</v>
          </cell>
          <cell r="G446" t="str">
            <v>emma.ticonipa@economiayfinanzas.gob.bo</v>
          </cell>
        </row>
        <row r="447">
          <cell r="A447">
            <v>1703</v>
          </cell>
          <cell r="B447"/>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B448"/>
          <cell r="C448" t="str">
            <v>Gobierno Autónomo Municipal de La Guardia</v>
          </cell>
          <cell r="D448" t="str">
            <v>Huascar Nova</v>
          </cell>
          <cell r="E448" t="str">
            <v>Emma Ticonipa</v>
          </cell>
          <cell r="F448" t="str">
            <v>2183333 - 1635</v>
          </cell>
          <cell r="G448" t="str">
            <v>emma.ticonipa@economiayfinanzas.gob.bo</v>
          </cell>
        </row>
        <row r="449">
          <cell r="A449">
            <v>1705</v>
          </cell>
          <cell r="B449"/>
          <cell r="C449" t="str">
            <v>Gobierno Autónomo Municipal de El Torno</v>
          </cell>
          <cell r="D449" t="str">
            <v>Huascar Nova</v>
          </cell>
          <cell r="E449" t="str">
            <v>Emma Ticonipa</v>
          </cell>
          <cell r="F449" t="str">
            <v>2183333 - 1635</v>
          </cell>
          <cell r="G449" t="str">
            <v>emma.ticonipa@economiayfinanzas.gob.bo</v>
          </cell>
        </row>
        <row r="450">
          <cell r="A450">
            <v>1706</v>
          </cell>
          <cell r="B450"/>
          <cell r="C450" t="str">
            <v>Gobierno Autónomo Municipal de Warnes</v>
          </cell>
          <cell r="D450" t="str">
            <v>Huascar Nova</v>
          </cell>
          <cell r="E450" t="str">
            <v>Emma Ticonipa</v>
          </cell>
          <cell r="F450" t="str">
            <v>2183333 - 1635</v>
          </cell>
          <cell r="G450" t="str">
            <v>emma.ticonipa@economiayfinanzas.gob.bo</v>
          </cell>
        </row>
        <row r="451">
          <cell r="A451">
            <v>1707</v>
          </cell>
          <cell r="B451"/>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B452"/>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B453"/>
          <cell r="C453" t="str">
            <v>Gobierno Autónomo Municipal de San Rafael</v>
          </cell>
          <cell r="D453" t="str">
            <v>Huascar Nova</v>
          </cell>
          <cell r="E453" t="str">
            <v>Emma Ticonipa</v>
          </cell>
          <cell r="F453" t="str">
            <v>2183333 - 1635</v>
          </cell>
          <cell r="G453" t="str">
            <v>emma.ticonipa@economiayfinanzas.gob.bo</v>
          </cell>
        </row>
        <row r="454">
          <cell r="A454">
            <v>1710</v>
          </cell>
          <cell r="B454"/>
          <cell r="C454" t="str">
            <v>Gobierno Autónomo Municipal de Buena Vista</v>
          </cell>
          <cell r="D454" t="str">
            <v>Huascar Nova</v>
          </cell>
          <cell r="E454" t="str">
            <v>Emma Ticonipa</v>
          </cell>
          <cell r="F454" t="str">
            <v>2183333 - 1635</v>
          </cell>
          <cell r="G454" t="str">
            <v>emma.ticonipa@economiayfinanzas.gob.bo</v>
          </cell>
        </row>
        <row r="455">
          <cell r="A455">
            <v>1711</v>
          </cell>
          <cell r="B455"/>
          <cell r="C455" t="str">
            <v>Gobierno Autónomo Municipal de San Carlos</v>
          </cell>
          <cell r="D455" t="str">
            <v>Huascar Nova</v>
          </cell>
          <cell r="E455" t="str">
            <v>Emma Ticonipa</v>
          </cell>
          <cell r="F455" t="str">
            <v>2183333 - 1635</v>
          </cell>
          <cell r="G455" t="str">
            <v>emma.ticonipa@economiayfinanzas.gob.bo</v>
          </cell>
        </row>
        <row r="456">
          <cell r="A456">
            <v>1712</v>
          </cell>
          <cell r="B456"/>
          <cell r="C456" t="str">
            <v>Gobierno Autónomo Municipal de Yapacaní</v>
          </cell>
          <cell r="D456" t="str">
            <v>Huascar Nova</v>
          </cell>
          <cell r="E456" t="str">
            <v>Emma Ticonipa</v>
          </cell>
          <cell r="F456" t="str">
            <v>2183333 - 1635</v>
          </cell>
          <cell r="G456" t="str">
            <v>emma.ticonipa@economiayfinanzas.gob.bo</v>
          </cell>
        </row>
        <row r="457">
          <cell r="A457">
            <v>1713</v>
          </cell>
          <cell r="B457"/>
          <cell r="C457" t="str">
            <v>Gobierno Autónomo Municipal de San José</v>
          </cell>
          <cell r="D457" t="str">
            <v>Huascar Nova</v>
          </cell>
          <cell r="E457" t="str">
            <v>Emma Ticonipa</v>
          </cell>
          <cell r="F457" t="str">
            <v>2183333 - 1635</v>
          </cell>
          <cell r="G457" t="str">
            <v>emma.ticonipa@economiayfinanzas.gob.bo</v>
          </cell>
        </row>
        <row r="458">
          <cell r="A458">
            <v>1714</v>
          </cell>
          <cell r="B458"/>
          <cell r="C458" t="str">
            <v>Gobierno Autónomo Municipal de Pailón</v>
          </cell>
          <cell r="D458" t="str">
            <v>Huascar Nova</v>
          </cell>
          <cell r="E458" t="str">
            <v>Emma Ticonipa</v>
          </cell>
          <cell r="F458" t="str">
            <v>2183333 - 1635</v>
          </cell>
          <cell r="G458" t="str">
            <v>emma.ticonipa@economiayfinanzas.gob.bo</v>
          </cell>
        </row>
        <row r="459">
          <cell r="A459">
            <v>1715</v>
          </cell>
          <cell r="B459"/>
          <cell r="C459" t="str">
            <v>Gobierno Autónomo Municipal de Roboré</v>
          </cell>
          <cell r="D459" t="str">
            <v>Huascar Nova</v>
          </cell>
          <cell r="E459" t="str">
            <v>Emma Ticonipa</v>
          </cell>
          <cell r="F459" t="str">
            <v>2183333 - 1635</v>
          </cell>
          <cell r="G459" t="str">
            <v>emma.ticonipa@economiayfinanzas.gob.bo</v>
          </cell>
        </row>
        <row r="460">
          <cell r="A460">
            <v>1716</v>
          </cell>
          <cell r="B460"/>
          <cell r="C460" t="str">
            <v>Gobierno Autónomo Municipal de Portachuelo</v>
          </cell>
          <cell r="D460" t="str">
            <v>Huascar Nova</v>
          </cell>
          <cell r="E460" t="str">
            <v>Emma Ticonipa</v>
          </cell>
          <cell r="F460" t="str">
            <v>2183333 - 1635</v>
          </cell>
          <cell r="G460" t="str">
            <v>emma.ticonipa@economiayfinanzas.gob.bo</v>
          </cell>
        </row>
        <row r="461">
          <cell r="A461">
            <v>1717</v>
          </cell>
          <cell r="B461"/>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B462"/>
          <cell r="C462" t="str">
            <v>Gobierno Autónomo Municipal de Lagunillas</v>
          </cell>
          <cell r="D462" t="str">
            <v>Huascar Nova</v>
          </cell>
          <cell r="E462" t="str">
            <v>Emma Ticonipa</v>
          </cell>
          <cell r="F462" t="str">
            <v>2183333 - 1635</v>
          </cell>
          <cell r="G462" t="str">
            <v>emma.ticonipa@economiayfinanzas.gob.bo</v>
          </cell>
        </row>
        <row r="463">
          <cell r="A463">
            <v>1720</v>
          </cell>
          <cell r="B463"/>
          <cell r="C463" t="str">
            <v>Gobierno Autónomo Municipal de Cabezas</v>
          </cell>
          <cell r="D463" t="str">
            <v>Huascar Nova</v>
          </cell>
          <cell r="E463" t="str">
            <v>Emma Ticonipa</v>
          </cell>
          <cell r="F463" t="str">
            <v>2183333 - 1635</v>
          </cell>
          <cell r="G463" t="str">
            <v>emma.ticonipa@economiayfinanzas.gob.bo</v>
          </cell>
        </row>
        <row r="464">
          <cell r="A464">
            <v>1721</v>
          </cell>
          <cell r="B464"/>
          <cell r="C464" t="str">
            <v>Gobierno Autónomo Municipal de Cuevo</v>
          </cell>
          <cell r="D464" t="str">
            <v>Huascar Nova</v>
          </cell>
          <cell r="E464" t="str">
            <v>Emma Ticonipa</v>
          </cell>
          <cell r="F464" t="str">
            <v>2183333 - 1635</v>
          </cell>
          <cell r="G464" t="str">
            <v>emma.ticonipa@economiayfinanzas.gob.bo</v>
          </cell>
        </row>
        <row r="465">
          <cell r="A465">
            <v>1722</v>
          </cell>
          <cell r="B465"/>
          <cell r="C465" t="str">
            <v>Gobierno Autónomo Municipal de Gutiérrez</v>
          </cell>
          <cell r="D465" t="str">
            <v>Huascar Nova</v>
          </cell>
          <cell r="E465" t="str">
            <v>Emma Ticonipa</v>
          </cell>
          <cell r="F465" t="str">
            <v>2183333 - 1635</v>
          </cell>
          <cell r="G465" t="str">
            <v>emma.ticonipa@economiayfinanzas.gob.bo</v>
          </cell>
        </row>
        <row r="466">
          <cell r="A466">
            <v>1723</v>
          </cell>
          <cell r="B466"/>
          <cell r="C466" t="str">
            <v>Gobierno Autónomo Municipal de Camiri</v>
          </cell>
          <cell r="D466" t="str">
            <v>Huascar Nova</v>
          </cell>
          <cell r="E466" t="str">
            <v>Emma Ticonipa</v>
          </cell>
          <cell r="F466" t="str">
            <v>2183333 - 1635</v>
          </cell>
          <cell r="G466" t="str">
            <v>emma.ticonipa@economiayfinanzas.gob.bo</v>
          </cell>
        </row>
        <row r="467">
          <cell r="A467">
            <v>1724</v>
          </cell>
          <cell r="B467"/>
          <cell r="C467" t="str">
            <v>Gobierno Autónomo Municipal de Boyuibe</v>
          </cell>
          <cell r="D467" t="str">
            <v>Huascar Nova</v>
          </cell>
          <cell r="E467" t="str">
            <v>Emma Ticonipa</v>
          </cell>
          <cell r="F467" t="str">
            <v>2183333 - 1635</v>
          </cell>
          <cell r="G467" t="str">
            <v>emma.ticonipa@economiayfinanzas.gob.bo</v>
          </cell>
        </row>
        <row r="468">
          <cell r="A468">
            <v>1725</v>
          </cell>
          <cell r="B468"/>
          <cell r="C468" t="str">
            <v>Gobierno Autónomo Municipal de Vallegrande</v>
          </cell>
          <cell r="D468" t="str">
            <v>Huascar Nova</v>
          </cell>
          <cell r="E468" t="str">
            <v>Emma Ticonipa</v>
          </cell>
          <cell r="F468" t="str">
            <v>2183333 - 1635</v>
          </cell>
          <cell r="G468" t="str">
            <v>emma.ticonipa@economiayfinanzas.gob.bo</v>
          </cell>
        </row>
        <row r="469">
          <cell r="A469">
            <v>1726</v>
          </cell>
          <cell r="B469"/>
          <cell r="C469" t="str">
            <v>Gobierno Autónomo Municipal de Trigal</v>
          </cell>
          <cell r="D469" t="str">
            <v>Huascar Nova</v>
          </cell>
          <cell r="E469" t="str">
            <v>Emma Ticonipa</v>
          </cell>
          <cell r="F469" t="str">
            <v>2183333 - 1635</v>
          </cell>
          <cell r="G469" t="str">
            <v>emma.ticonipa@economiayfinanzas.gob.bo</v>
          </cell>
        </row>
        <row r="470">
          <cell r="A470">
            <v>1727</v>
          </cell>
          <cell r="B470"/>
          <cell r="C470" t="str">
            <v>Gobierno Autónomo Municipal de Moro Moro</v>
          </cell>
          <cell r="D470" t="str">
            <v>Huascar Nova</v>
          </cell>
          <cell r="E470" t="str">
            <v>Emma Ticonipa</v>
          </cell>
          <cell r="F470" t="str">
            <v>2183333 - 1635</v>
          </cell>
          <cell r="G470" t="str">
            <v>emma.ticonipa@economiayfinanzas.gob.bo</v>
          </cell>
        </row>
        <row r="471">
          <cell r="A471">
            <v>1728</v>
          </cell>
          <cell r="B471"/>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B472"/>
          <cell r="C472" t="str">
            <v>Gobierno Autónomo Municipal de Pucara</v>
          </cell>
          <cell r="D472" t="str">
            <v>Huascar Nova</v>
          </cell>
          <cell r="E472" t="str">
            <v>Emma Ticonipa</v>
          </cell>
          <cell r="F472" t="str">
            <v>2183333 - 1635</v>
          </cell>
          <cell r="G472" t="str">
            <v>emma.ticonipa@economiayfinanzas.gob.bo</v>
          </cell>
        </row>
        <row r="473">
          <cell r="A473">
            <v>1730</v>
          </cell>
          <cell r="B473"/>
          <cell r="C473" t="str">
            <v>Gobierno Autónomo Municipal de Samaipata</v>
          </cell>
          <cell r="D473" t="str">
            <v>Huascar Nova</v>
          </cell>
          <cell r="E473" t="str">
            <v>Emma Ticonipa</v>
          </cell>
          <cell r="F473" t="str">
            <v>2183333 - 1635</v>
          </cell>
          <cell r="G473" t="str">
            <v>emma.ticonipa@economiayfinanzas.gob.bo</v>
          </cell>
        </row>
        <row r="474">
          <cell r="A474">
            <v>1731</v>
          </cell>
          <cell r="B474"/>
          <cell r="C474" t="str">
            <v>Gobierno Autónomo Municipal de Pampa Grande</v>
          </cell>
          <cell r="D474" t="str">
            <v>Huascar Nova</v>
          </cell>
          <cell r="E474" t="str">
            <v>Emma Ticonipa</v>
          </cell>
          <cell r="F474" t="str">
            <v>2183333 - 1635</v>
          </cell>
          <cell r="G474" t="str">
            <v>emma.ticonipa@economiayfinanzas.gob.bo</v>
          </cell>
        </row>
        <row r="475">
          <cell r="A475">
            <v>1732</v>
          </cell>
          <cell r="B475"/>
          <cell r="C475" t="str">
            <v>Gobierno Autónomo Municipal de Mairana</v>
          </cell>
          <cell r="D475" t="str">
            <v>Huascar Nova</v>
          </cell>
          <cell r="E475" t="str">
            <v>Emma Ticonipa</v>
          </cell>
          <cell r="F475" t="str">
            <v>2183333 - 1635</v>
          </cell>
          <cell r="G475" t="str">
            <v>emma.ticonipa@economiayfinanzas.gob.bo</v>
          </cell>
        </row>
        <row r="476">
          <cell r="A476">
            <v>1733</v>
          </cell>
          <cell r="B476"/>
          <cell r="C476" t="str">
            <v>Gobierno Autónomo Municipal de Quirusillas</v>
          </cell>
          <cell r="D476" t="str">
            <v>Huascar Nova</v>
          </cell>
          <cell r="E476" t="str">
            <v>Emma Ticonipa</v>
          </cell>
          <cell r="F476" t="str">
            <v>2183333 - 1635</v>
          </cell>
          <cell r="G476" t="str">
            <v>emma.ticonipa@economiayfinanzas.gob.bo</v>
          </cell>
        </row>
        <row r="477">
          <cell r="A477">
            <v>1734</v>
          </cell>
          <cell r="B477"/>
          <cell r="C477" t="str">
            <v>Gobierno Autónomo Municipal de Montero</v>
          </cell>
          <cell r="D477" t="str">
            <v>Huascar Nova</v>
          </cell>
          <cell r="E477" t="str">
            <v>Emma Ticonipa</v>
          </cell>
          <cell r="F477" t="str">
            <v>2183333 - 1635</v>
          </cell>
          <cell r="G477" t="str">
            <v>emma.ticonipa@economiayfinanzas.gob.bo</v>
          </cell>
        </row>
        <row r="478">
          <cell r="A478">
            <v>1735</v>
          </cell>
          <cell r="B478"/>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B479"/>
          <cell r="C479" t="str">
            <v>Gobierno Autónomo Municipal de Mineros</v>
          </cell>
          <cell r="D479" t="str">
            <v>Huascar Nova</v>
          </cell>
          <cell r="E479" t="str">
            <v>Emma Ticonipa</v>
          </cell>
          <cell r="F479" t="str">
            <v>2183333 - 1635</v>
          </cell>
          <cell r="G479" t="str">
            <v>emma.ticonipa@economiayfinanzas.gob.bo</v>
          </cell>
        </row>
        <row r="480">
          <cell r="A480">
            <v>1737</v>
          </cell>
          <cell r="B480"/>
          <cell r="C480" t="str">
            <v>Gobierno Autónomo Municipal de Concepción</v>
          </cell>
          <cell r="D480" t="str">
            <v>Huascar Nova</v>
          </cell>
          <cell r="E480" t="str">
            <v>Emma Ticonipa</v>
          </cell>
          <cell r="F480" t="str">
            <v>2183333 - 1635</v>
          </cell>
          <cell r="G480" t="str">
            <v>emma.ticonipa@economiayfinanzas.gob.bo</v>
          </cell>
        </row>
        <row r="481">
          <cell r="A481">
            <v>1738</v>
          </cell>
          <cell r="B481"/>
          <cell r="C481" t="str">
            <v>Gobierno Autónomo Municipal de San Javier</v>
          </cell>
          <cell r="D481" t="str">
            <v>Huascar Nova</v>
          </cell>
          <cell r="E481" t="str">
            <v>Emma Ticonipa</v>
          </cell>
          <cell r="F481" t="str">
            <v>2183333 - 1635</v>
          </cell>
          <cell r="G481" t="str">
            <v>emma.ticonipa@economiayfinanzas.gob.bo</v>
          </cell>
        </row>
        <row r="482">
          <cell r="A482">
            <v>1739</v>
          </cell>
          <cell r="B482"/>
          <cell r="C482" t="str">
            <v>Gobierno Autónomo Municipal de San Julián</v>
          </cell>
          <cell r="D482" t="str">
            <v>Huascar Nova</v>
          </cell>
          <cell r="E482" t="str">
            <v>Emma Ticonipa</v>
          </cell>
          <cell r="F482" t="str">
            <v>2183333 - 1635</v>
          </cell>
          <cell r="G482" t="str">
            <v>emma.ticonipa@economiayfinanzas.gob.bo</v>
          </cell>
        </row>
        <row r="483">
          <cell r="A483">
            <v>1740</v>
          </cell>
          <cell r="B483"/>
          <cell r="C483" t="str">
            <v>Gobierno Autónomo Municipal de San Matías</v>
          </cell>
          <cell r="D483" t="str">
            <v>Huascar Nova</v>
          </cell>
          <cell r="E483" t="str">
            <v>Emma Ticonipa</v>
          </cell>
          <cell r="F483" t="str">
            <v>2183333 - 1635</v>
          </cell>
          <cell r="G483" t="str">
            <v>emma.ticonipa@economiayfinanzas.gob.bo</v>
          </cell>
        </row>
        <row r="484">
          <cell r="A484">
            <v>1741</v>
          </cell>
          <cell r="B484"/>
          <cell r="C484" t="str">
            <v>Gobierno Autónomo Municipal de Comarapa</v>
          </cell>
          <cell r="D484" t="str">
            <v>Huascar Nova</v>
          </cell>
          <cell r="E484" t="str">
            <v>Emma Ticonipa</v>
          </cell>
          <cell r="F484" t="str">
            <v>2183333 - 1635</v>
          </cell>
          <cell r="G484" t="str">
            <v>emma.ticonipa@economiayfinanzas.gob.bo</v>
          </cell>
        </row>
        <row r="485">
          <cell r="A485">
            <v>1742</v>
          </cell>
          <cell r="B485"/>
          <cell r="C485" t="str">
            <v>Gobierno Autónomo Municipal de Saipina</v>
          </cell>
          <cell r="D485" t="str">
            <v>Huascar Nova</v>
          </cell>
          <cell r="E485" t="str">
            <v>Emma Ticonipa</v>
          </cell>
          <cell r="F485" t="str">
            <v>2183333 - 1635</v>
          </cell>
          <cell r="G485" t="str">
            <v>emma.ticonipa@economiayfinanzas.gob.bo</v>
          </cell>
        </row>
        <row r="486">
          <cell r="A486">
            <v>1743</v>
          </cell>
          <cell r="B486"/>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B487"/>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B488"/>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B489"/>
          <cell r="C489" t="str">
            <v>Gobierno Autónomo Municipal de Urubicha</v>
          </cell>
          <cell r="D489" t="str">
            <v>Huascar Nova</v>
          </cell>
          <cell r="E489" t="str">
            <v>Emma Ticonipa</v>
          </cell>
          <cell r="F489" t="str">
            <v>2183333 - 1635</v>
          </cell>
          <cell r="G489" t="str">
            <v>emma.ticonipa@economiayfinanzas.gob.bo</v>
          </cell>
        </row>
        <row r="490">
          <cell r="A490">
            <v>1747</v>
          </cell>
          <cell r="B490"/>
          <cell r="C490" t="str">
            <v>Gobierno Autónomo Municipal de El Puente</v>
          </cell>
          <cell r="D490" t="str">
            <v>Huascar Nova</v>
          </cell>
          <cell r="E490" t="str">
            <v>Emma Ticonipa</v>
          </cell>
          <cell r="F490" t="str">
            <v>2183333 - 1635</v>
          </cell>
          <cell r="G490" t="str">
            <v>emma.ticonipa@economiayfinanzas.gob.bo</v>
          </cell>
        </row>
        <row r="491">
          <cell r="A491">
            <v>1748</v>
          </cell>
          <cell r="B491"/>
          <cell r="C491" t="str">
            <v>Gobierno Autónomo Municipal de Okinawa Uno</v>
          </cell>
          <cell r="D491" t="str">
            <v>Huascar Nova</v>
          </cell>
          <cell r="E491" t="str">
            <v>Emma Ticonipa</v>
          </cell>
          <cell r="F491" t="str">
            <v>2183333 - 1635</v>
          </cell>
          <cell r="G491" t="str">
            <v>emma.ticonipa@economiayfinanzas.gob.bo</v>
          </cell>
        </row>
        <row r="492">
          <cell r="A492">
            <v>1749</v>
          </cell>
          <cell r="B492"/>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B493"/>
          <cell r="C493" t="str">
            <v>Gobierno Autónomo Municipal de San Ramón</v>
          </cell>
          <cell r="D493" t="str">
            <v>Huascar Nova</v>
          </cell>
          <cell r="E493" t="str">
            <v>Emma Ticonipa</v>
          </cell>
          <cell r="F493" t="str">
            <v>2183333 - 1635</v>
          </cell>
          <cell r="G493" t="str">
            <v>emma.ticonipa@economiayfinanzas.gob.bo</v>
          </cell>
        </row>
        <row r="494">
          <cell r="A494">
            <v>1751</v>
          </cell>
          <cell r="B494"/>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B495"/>
          <cell r="C495" t="str">
            <v>Gobierno Autónomo Municipal de San Juan</v>
          </cell>
          <cell r="D495" t="str">
            <v>Huascar Nova</v>
          </cell>
          <cell r="E495" t="str">
            <v>Emma Ticonipa</v>
          </cell>
          <cell r="F495" t="str">
            <v>2183333 - 1635</v>
          </cell>
          <cell r="G495" t="str">
            <v>emma.ticonipa@economiayfinanzas.gob.bo</v>
          </cell>
        </row>
        <row r="496">
          <cell r="A496">
            <v>1753</v>
          </cell>
          <cell r="B496"/>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B497"/>
          <cell r="C497" t="str">
            <v>Gobierno Autónomo Municipal de San Pedro</v>
          </cell>
          <cell r="D497" t="str">
            <v>Huascar Nova</v>
          </cell>
          <cell r="E497" t="str">
            <v>Emma Ticonipa</v>
          </cell>
          <cell r="F497" t="str">
            <v>2183333 - 1635</v>
          </cell>
          <cell r="G497" t="str">
            <v>emma.ticonipa@economiayfinanzas.gob.bo</v>
          </cell>
        </row>
        <row r="498">
          <cell r="A498">
            <v>1755</v>
          </cell>
          <cell r="B498"/>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B499"/>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B500"/>
          <cell r="C500" t="str">
            <v>Gobierno Autónomo Municipal de Trinidad</v>
          </cell>
          <cell r="D500" t="str">
            <v>Huascar Nova</v>
          </cell>
          <cell r="E500" t="str">
            <v>Emma Ticonipa</v>
          </cell>
          <cell r="F500" t="str">
            <v>2183333 - 1635</v>
          </cell>
          <cell r="G500" t="str">
            <v>emma.ticonipa@economiayfinanzas.gob.bo</v>
          </cell>
        </row>
        <row r="501">
          <cell r="A501">
            <v>1802</v>
          </cell>
          <cell r="B501"/>
          <cell r="C501" t="str">
            <v>Gobierno Autónomo Municipal de San Javier</v>
          </cell>
          <cell r="D501" t="str">
            <v>Huascar Nova</v>
          </cell>
          <cell r="E501" t="str">
            <v>Emma Ticonipa</v>
          </cell>
          <cell r="F501" t="str">
            <v>2183333 - 1635</v>
          </cell>
          <cell r="G501" t="str">
            <v>emma.ticonipa@economiayfinanzas.gob.bo</v>
          </cell>
        </row>
        <row r="502">
          <cell r="A502">
            <v>1803</v>
          </cell>
          <cell r="B502"/>
          <cell r="C502" t="str">
            <v>Gobierno Autónomo Municipal de Riberalta</v>
          </cell>
          <cell r="D502" t="str">
            <v>Huascar Nova</v>
          </cell>
          <cell r="E502" t="str">
            <v>Emma Ticonipa</v>
          </cell>
          <cell r="F502" t="str">
            <v>2183333 - 1635</v>
          </cell>
          <cell r="G502" t="str">
            <v>emma.ticonipa@economiayfinanzas.gob.bo</v>
          </cell>
        </row>
        <row r="503">
          <cell r="A503">
            <v>1805</v>
          </cell>
          <cell r="B503"/>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B504"/>
          <cell r="C504" t="str">
            <v>Gobierno Autónomo Municipal de Reyes</v>
          </cell>
          <cell r="D504" t="str">
            <v>Huascar Nova</v>
          </cell>
          <cell r="E504" t="str">
            <v>Emma Ticonipa</v>
          </cell>
          <cell r="F504" t="str">
            <v>2183333 - 1635</v>
          </cell>
          <cell r="G504" t="str">
            <v>emma.ticonipa@economiayfinanzas.gob.bo</v>
          </cell>
        </row>
        <row r="505">
          <cell r="A505">
            <v>1807</v>
          </cell>
          <cell r="B505"/>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B506"/>
          <cell r="C506" t="str">
            <v>Gobierno Autónomo Municipal de San Borja</v>
          </cell>
          <cell r="D506" t="str">
            <v>Huascar Nova</v>
          </cell>
          <cell r="E506" t="str">
            <v>Emma Ticonipa</v>
          </cell>
          <cell r="F506" t="str">
            <v>2183333 - 1635</v>
          </cell>
          <cell r="G506" t="str">
            <v>emma.ticonipa@economiayfinanzas.gob.bo</v>
          </cell>
        </row>
        <row r="507">
          <cell r="A507">
            <v>1809</v>
          </cell>
          <cell r="B507"/>
          <cell r="C507" t="str">
            <v>Gobierno Autónomo Municipal de Santa Rosa</v>
          </cell>
          <cell r="D507" t="str">
            <v>Huascar Nova</v>
          </cell>
          <cell r="E507" t="str">
            <v>Emma Ticonipa</v>
          </cell>
          <cell r="F507" t="str">
            <v>2183333 - 1635</v>
          </cell>
          <cell r="G507" t="str">
            <v>emma.ticonipa@economiayfinanzas.gob.bo</v>
          </cell>
        </row>
        <row r="508">
          <cell r="A508">
            <v>1810</v>
          </cell>
          <cell r="B508"/>
          <cell r="C508" t="str">
            <v>Gobierno Autónomo Municipal de Santa Ana</v>
          </cell>
          <cell r="D508" t="str">
            <v>Huascar Nova</v>
          </cell>
          <cell r="E508" t="str">
            <v>Emma Ticonipa</v>
          </cell>
          <cell r="F508" t="str">
            <v>2183333 - 1635</v>
          </cell>
          <cell r="G508" t="str">
            <v>emma.ticonipa@economiayfinanzas.gob.bo</v>
          </cell>
        </row>
        <row r="509">
          <cell r="A509">
            <v>1811</v>
          </cell>
          <cell r="B509"/>
          <cell r="C509" t="str">
            <v>Gobierno Autónomo Municipal de San Ignacio</v>
          </cell>
          <cell r="D509" t="str">
            <v>Huascar Nova</v>
          </cell>
          <cell r="E509" t="str">
            <v>Emma Ticonipa</v>
          </cell>
          <cell r="F509" t="str">
            <v>2183333 - 1635</v>
          </cell>
          <cell r="G509" t="str">
            <v>emma.ticonipa@economiayfinanzas.gob.bo</v>
          </cell>
        </row>
        <row r="510">
          <cell r="A510">
            <v>1812</v>
          </cell>
          <cell r="B510"/>
          <cell r="C510" t="str">
            <v>Gobierno Autónomo Municipal de Loreto</v>
          </cell>
          <cell r="D510" t="str">
            <v>Huascar Nova</v>
          </cell>
          <cell r="E510" t="str">
            <v>Emma Ticonipa</v>
          </cell>
          <cell r="F510" t="str">
            <v>2183333 - 1635</v>
          </cell>
          <cell r="G510" t="str">
            <v>emma.ticonipa@economiayfinanzas.gob.bo</v>
          </cell>
        </row>
        <row r="511">
          <cell r="A511">
            <v>1813</v>
          </cell>
          <cell r="B511"/>
          <cell r="C511" t="str">
            <v>Gobierno Autónomo Municipal de San Andrés</v>
          </cell>
          <cell r="D511" t="str">
            <v>Huascar Nova</v>
          </cell>
          <cell r="E511" t="str">
            <v>Emma Ticonipa</v>
          </cell>
          <cell r="F511" t="str">
            <v>2183333 - 1635</v>
          </cell>
          <cell r="G511" t="str">
            <v>emma.ticonipa@economiayfinanzas.gob.bo</v>
          </cell>
        </row>
        <row r="512">
          <cell r="A512">
            <v>1814</v>
          </cell>
          <cell r="B512"/>
          <cell r="C512" t="str">
            <v>Gobierno Autónomo Municipal de San Joaquín</v>
          </cell>
          <cell r="D512" t="str">
            <v>Huascar Nova</v>
          </cell>
          <cell r="E512" t="str">
            <v>Emma Ticonipa</v>
          </cell>
          <cell r="F512" t="str">
            <v>2183333 - 1635</v>
          </cell>
          <cell r="G512" t="str">
            <v>emma.ticonipa@economiayfinanzas.gob.bo</v>
          </cell>
        </row>
        <row r="513">
          <cell r="A513">
            <v>1815</v>
          </cell>
          <cell r="B513"/>
          <cell r="C513" t="str">
            <v>Gobierno Autónomo Municipal de San Ramón</v>
          </cell>
          <cell r="D513" t="str">
            <v>Huascar Nova</v>
          </cell>
          <cell r="E513" t="str">
            <v>Emma Ticonipa</v>
          </cell>
          <cell r="F513" t="str">
            <v>2183333 - 1635</v>
          </cell>
          <cell r="G513" t="str">
            <v>emma.ticonipa@economiayfinanzas.gob.bo</v>
          </cell>
        </row>
        <row r="514">
          <cell r="A514">
            <v>1816</v>
          </cell>
          <cell r="B514"/>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B515"/>
          <cell r="C515" t="str">
            <v>Gobierno Autónomo Municipal de Magdalena</v>
          </cell>
          <cell r="D515" t="str">
            <v>Huascar Nova</v>
          </cell>
          <cell r="E515" t="str">
            <v>Emma Ticonipa</v>
          </cell>
          <cell r="F515" t="str">
            <v>2183333 - 1635</v>
          </cell>
          <cell r="G515" t="str">
            <v>emma.ticonipa@economiayfinanzas.gob.bo</v>
          </cell>
        </row>
        <row r="516">
          <cell r="A516">
            <v>1818</v>
          </cell>
          <cell r="B516"/>
          <cell r="C516" t="str">
            <v>Gobierno Autónomo Municipal de Baures</v>
          </cell>
          <cell r="D516" t="str">
            <v>Huascar Nova</v>
          </cell>
          <cell r="E516" t="str">
            <v>Emma Ticonipa</v>
          </cell>
          <cell r="F516" t="str">
            <v>2183333 - 1635</v>
          </cell>
          <cell r="G516" t="str">
            <v>emma.ticonipa@economiayfinanzas.gob.bo</v>
          </cell>
        </row>
        <row r="517">
          <cell r="A517">
            <v>1819</v>
          </cell>
          <cell r="B517"/>
          <cell r="C517" t="str">
            <v>Gobierno Autónomo Municipal de Huacaraje</v>
          </cell>
          <cell r="D517" t="str">
            <v>Huascar Nova</v>
          </cell>
          <cell r="E517" t="str">
            <v>Emma Ticonipa</v>
          </cell>
          <cell r="F517" t="str">
            <v>2183333 - 1635</v>
          </cell>
          <cell r="G517" t="str">
            <v>emma.ticonipa@economiayfinanzas.gob.bo</v>
          </cell>
        </row>
        <row r="518">
          <cell r="A518">
            <v>1820</v>
          </cell>
          <cell r="B518"/>
          <cell r="C518" t="str">
            <v>Gobierno Autónomo Municipal de Exaltación</v>
          </cell>
          <cell r="D518" t="str">
            <v>Huascar Nova</v>
          </cell>
          <cell r="E518" t="str">
            <v>Emma Ticonipa</v>
          </cell>
          <cell r="F518" t="str">
            <v>2183333 - 1635</v>
          </cell>
          <cell r="G518" t="str">
            <v>emma.ticonipa@economiayfinanzas.gob.bo</v>
          </cell>
        </row>
        <row r="519">
          <cell r="A519">
            <v>1901</v>
          </cell>
          <cell r="B519"/>
          <cell r="C519" t="str">
            <v>Gobierno Autónomo Municipal de Cobija</v>
          </cell>
          <cell r="D519" t="str">
            <v>Huascar Nova</v>
          </cell>
          <cell r="E519" t="str">
            <v>Emma Ticonipa</v>
          </cell>
          <cell r="F519" t="str">
            <v>2183333 - 1635</v>
          </cell>
          <cell r="G519" t="str">
            <v>emma.ticonipa@economiayfinanzas.gob.bo</v>
          </cell>
        </row>
        <row r="520">
          <cell r="A520">
            <v>1902</v>
          </cell>
          <cell r="B520"/>
          <cell r="C520" t="str">
            <v>Gobierno Autónomo Municipal de Porvenir</v>
          </cell>
          <cell r="D520" t="str">
            <v>Huascar Nova</v>
          </cell>
          <cell r="E520" t="str">
            <v>Emma Ticonipa</v>
          </cell>
          <cell r="F520" t="str">
            <v>2183333 - 1635</v>
          </cell>
          <cell r="G520" t="str">
            <v>emma.ticonipa@economiayfinanzas.gob.bo</v>
          </cell>
        </row>
        <row r="521">
          <cell r="A521">
            <v>1903</v>
          </cell>
          <cell r="B521"/>
          <cell r="C521" t="str">
            <v>Gobierno Autónomo Municipal de Bolpebra</v>
          </cell>
          <cell r="D521" t="str">
            <v>Huascar Nova</v>
          </cell>
          <cell r="E521" t="str">
            <v>Emma Ticonipa</v>
          </cell>
          <cell r="F521" t="str">
            <v>2183333 - 1635</v>
          </cell>
          <cell r="G521" t="str">
            <v>emma.ticonipa@economiayfinanzas.gob.bo</v>
          </cell>
        </row>
        <row r="522">
          <cell r="A522">
            <v>1904</v>
          </cell>
          <cell r="B522"/>
          <cell r="C522" t="str">
            <v>Gobierno Autónomo Municipal de Bella Flor</v>
          </cell>
          <cell r="D522" t="str">
            <v>Huascar Nova</v>
          </cell>
          <cell r="E522" t="str">
            <v>Emma Ticonipa</v>
          </cell>
          <cell r="F522" t="str">
            <v>2183333 - 1635</v>
          </cell>
          <cell r="G522" t="str">
            <v>emma.ticonipa@economiayfinanzas.gob.bo</v>
          </cell>
        </row>
        <row r="523">
          <cell r="A523">
            <v>1905</v>
          </cell>
          <cell r="B523"/>
          <cell r="C523" t="str">
            <v>Gobierno Autónomo Municipal de Puerto Rico</v>
          </cell>
          <cell r="D523" t="str">
            <v>Huascar Nova</v>
          </cell>
          <cell r="E523" t="str">
            <v>Emma Ticonipa</v>
          </cell>
          <cell r="F523" t="str">
            <v>2183333 - 1635</v>
          </cell>
          <cell r="G523" t="str">
            <v>emma.ticonipa@economiayfinanzas.gob.bo</v>
          </cell>
        </row>
        <row r="524">
          <cell r="A524">
            <v>1906</v>
          </cell>
          <cell r="B524"/>
          <cell r="C524" t="str">
            <v>Gobierno Autónomo Municipal de San Pedro</v>
          </cell>
          <cell r="D524" t="str">
            <v>Huascar Nova</v>
          </cell>
          <cell r="E524" t="str">
            <v>Emma Ticonipa</v>
          </cell>
          <cell r="F524" t="str">
            <v>2183333 - 1635</v>
          </cell>
          <cell r="G524" t="str">
            <v>emma.ticonipa@economiayfinanzas.gob.bo</v>
          </cell>
        </row>
        <row r="525">
          <cell r="A525">
            <v>1907</v>
          </cell>
          <cell r="B525"/>
          <cell r="C525" t="str">
            <v>Gobierno Autónomo Municipal de Filadelfia</v>
          </cell>
          <cell r="D525" t="str">
            <v>Huascar Nova</v>
          </cell>
          <cell r="E525" t="str">
            <v>Emma Ticonipa</v>
          </cell>
          <cell r="F525" t="str">
            <v>2183333 - 1635</v>
          </cell>
          <cell r="G525" t="str">
            <v>emma.ticonipa@economiayfinanzas.gob.bo</v>
          </cell>
        </row>
        <row r="526">
          <cell r="A526">
            <v>1908</v>
          </cell>
          <cell r="B526"/>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B527"/>
          <cell r="C527" t="str">
            <v>Gobierno Autónomo Municipal de San Lorenzo</v>
          </cell>
          <cell r="D527" t="str">
            <v>Huascar Nova</v>
          </cell>
          <cell r="E527" t="str">
            <v>Emma Ticonipa</v>
          </cell>
          <cell r="F527" t="str">
            <v>2183333 - 1635</v>
          </cell>
          <cell r="G527" t="str">
            <v>emma.ticonipa@economiayfinanzas.gob.bo</v>
          </cell>
        </row>
        <row r="528">
          <cell r="A528">
            <v>1910</v>
          </cell>
          <cell r="B528"/>
          <cell r="C528" t="str">
            <v>Gobierno Autónomo Municipal de Sena</v>
          </cell>
          <cell r="D528" t="str">
            <v>Huascar Nova</v>
          </cell>
          <cell r="E528" t="str">
            <v>Emma Ticonipa</v>
          </cell>
          <cell r="F528" t="str">
            <v>2183333 - 1635</v>
          </cell>
          <cell r="G528" t="str">
            <v>emma.ticonipa@economiayfinanzas.gob.bo</v>
          </cell>
        </row>
        <row r="529">
          <cell r="A529">
            <v>1911</v>
          </cell>
          <cell r="B529"/>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B530"/>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B531"/>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B532"/>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B533"/>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B535"/>
          <cell r="C535" t="str">
            <v>GAIOC de la Nación Originaria Uru Chipaya</v>
          </cell>
          <cell r="D535" t="str">
            <v>-</v>
          </cell>
          <cell r="E535" t="str">
            <v>Emma Ticonipa</v>
          </cell>
          <cell r="F535" t="str">
            <v>2183333 - 1635</v>
          </cell>
          <cell r="G535" t="str">
            <v>emma.ticonipa@economiayfinanzas.gob.bo</v>
          </cell>
        </row>
        <row r="536">
          <cell r="A536">
            <v>3402</v>
          </cell>
          <cell r="B536"/>
          <cell r="C536" t="str">
            <v>GAIOC de Salinas</v>
          </cell>
          <cell r="D536" t="str">
            <v>-</v>
          </cell>
          <cell r="E536" t="str">
            <v>Emma Ticonipa</v>
          </cell>
          <cell r="F536" t="str">
            <v>2183333 - 1635</v>
          </cell>
          <cell r="G536" t="str">
            <v>emma.ticonipa@economiayfinanzas.gob.bo</v>
          </cell>
        </row>
        <row r="537">
          <cell r="A537">
            <v>3501</v>
          </cell>
          <cell r="B537"/>
          <cell r="C537" t="str">
            <v>GAIOC de la Autonomía Originaria del Jatún Ayllu Yura</v>
          </cell>
          <cell r="D537" t="str">
            <v>-</v>
          </cell>
          <cell r="E537" t="str">
            <v>Emma Ticonipa</v>
          </cell>
          <cell r="F537" t="str">
            <v>2183333 - 1635</v>
          </cell>
          <cell r="G537" t="str">
            <v>emma.ticonipa@economiayfinanzas.gob.bo</v>
          </cell>
        </row>
        <row r="538">
          <cell r="A538">
            <v>3701</v>
          </cell>
          <cell r="B538"/>
          <cell r="C538" t="str">
            <v>GAIOC de Charagua Iyambae</v>
          </cell>
          <cell r="D538" t="str">
            <v>-</v>
          </cell>
          <cell r="E538" t="str">
            <v>Emma Ticonipa</v>
          </cell>
          <cell r="F538" t="str">
            <v>2183333 - 1635</v>
          </cell>
          <cell r="G538" t="str">
            <v>emma.ticonipa@economiayfinanzas.gob.bo</v>
          </cell>
        </row>
        <row r="539">
          <cell r="A539">
            <v>3702</v>
          </cell>
          <cell r="B539"/>
          <cell r="C539" t="str">
            <v>Gobierno Guaraní Kereimba Iyaambae</v>
          </cell>
          <cell r="D539" t="str">
            <v>-</v>
          </cell>
          <cell r="E539" t="str">
            <v>Emma Ticonipa</v>
          </cell>
          <cell r="F539" t="str">
            <v>2183333 - 1635</v>
          </cell>
          <cell r="G539" t="str">
            <v>emma.ticonipa@economiayfinanzas.gob.bo</v>
          </cell>
        </row>
        <row r="540">
          <cell r="A540">
            <v>3801</v>
          </cell>
          <cell r="B540"/>
          <cell r="C540" t="str">
            <v>Gobierno del Territorio Indígena Multiétnico</v>
          </cell>
          <cell r="D540" t="str">
            <v>-</v>
          </cell>
          <cell r="E540" t="str">
            <v>Emma Ticonipa</v>
          </cell>
          <cell r="F540" t="str">
            <v>2183333 - 1635</v>
          </cell>
          <cell r="G540" t="str">
            <v>emma.ticonipa@economiayfinanzas.gob.bo</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995.66724224537" createdVersion="8" refreshedVersion="8" minRefreshableVersion="3" recordCount="5165" xr:uid="{D3EC2FAC-2B5F-451F-88E4-83F4D6BA5A0B}">
  <cacheSource type="worksheet">
    <worksheetSource ref="A7:R1440" sheet="CUT MN"/>
  </cacheSource>
  <cacheFields count="18">
    <cacheField name="Entidad" numFmtId="0">
      <sharedItems containsMixedTypes="1" containsNumber="1" containsInteger="1" minValue="6" maxValue="1519" count="177">
        <n v="15"/>
        <s v="N/I"/>
        <n v="513"/>
        <s v="99 - 02"/>
        <n v="163"/>
        <n v="86"/>
        <n v="590"/>
        <n v="526"/>
        <n v="81"/>
        <n v="16"/>
        <n v="25"/>
        <n v="47"/>
        <n v="903"/>
        <n v="901"/>
        <n v="906"/>
        <n v="265"/>
        <n v="140"/>
        <n v="548"/>
        <n v="46"/>
        <n v="650"/>
        <n v="378"/>
        <n v="594"/>
        <n v="76"/>
        <n v="802"/>
        <n v="905"/>
        <n v="224"/>
        <n v="133"/>
        <n v="108"/>
        <n v="245"/>
        <n v="152"/>
        <n v="170"/>
        <n v="197"/>
        <n v="109"/>
        <n v="210"/>
        <n v="902"/>
        <n v="206"/>
        <n v="266"/>
        <n v="660"/>
        <n v="269"/>
        <n v="10"/>
        <n v="311"/>
        <n v="20"/>
        <n v="291"/>
        <n v="593"/>
        <s v="99 - 03"/>
        <n v="374"/>
        <n v="288"/>
        <n v="243"/>
        <n v="41"/>
        <n v="597"/>
        <n v="388"/>
        <n v="310"/>
        <n v="153"/>
        <n v="145"/>
        <n v="904"/>
        <n v="1201"/>
        <n v="670"/>
        <n v="908"/>
        <n v="132"/>
        <n v="599"/>
        <n v="572"/>
        <n v="681"/>
        <n v="221"/>
        <n v="251"/>
        <n v="203"/>
        <n v="249"/>
        <n v="585"/>
        <n v="376"/>
        <n v="253"/>
        <n v="117"/>
        <n v="222"/>
        <n v="385"/>
        <n v="254"/>
        <n v="70"/>
        <n v="907"/>
        <n v="525"/>
        <n v="139"/>
        <n v="423"/>
        <n v="234"/>
        <n v="342"/>
        <n v="1402"/>
        <n v="682"/>
        <n v="347"/>
        <n v="283"/>
        <n v="78"/>
        <n v="862"/>
        <n v="223"/>
        <n v="683"/>
        <n v="30"/>
        <n v="292"/>
        <n v="382"/>
        <n v="601"/>
        <n v="313"/>
        <n v="312"/>
        <n v="299"/>
        <n v="302"/>
        <n v="156"/>
        <n v="383"/>
        <n v="66"/>
        <n v="293"/>
        <n v="190"/>
        <n v="865"/>
        <n v="373"/>
        <n v="514"/>
        <n v="389"/>
        <n v="522"/>
        <n v="35"/>
        <n v="287"/>
        <n v="290"/>
        <n v="591"/>
        <n v="340"/>
        <n v="586"/>
        <n v="6"/>
        <n v="130"/>
        <n v="53"/>
        <n v="580"/>
        <s v="99 - 04"/>
        <n v="155"/>
        <n v="226"/>
        <n v="348"/>
        <n v="595"/>
        <n v="267"/>
        <n v="272"/>
        <n v="578"/>
        <n v="596"/>
        <n v="386"/>
        <n v="661"/>
        <n v="134"/>
        <n v="244"/>
        <n v="520"/>
        <n v="587"/>
        <n v="411" u="1"/>
        <n v="417" u="1"/>
        <n v="425" u="1"/>
        <n v="573" u="1"/>
        <n v="212" u="1"/>
        <n v="680" u="1"/>
        <n v="598" u="1"/>
        <n v="315" u="1"/>
        <n v="344" u="1"/>
        <n v="422" u="1"/>
        <n v="119" u="1"/>
        <n v="346" u="1"/>
        <n v="159" u="1"/>
        <n v="169" u="1"/>
        <n v="129" u="1"/>
        <n v="345" u="1"/>
        <n v="314" u="1"/>
        <n v="154" u="1"/>
        <n v="271" u="1"/>
        <n v="270" u="1"/>
        <n v="137" u="1"/>
        <n v="584" u="1"/>
        <n v="213" u="1"/>
        <n v="294" u="1"/>
        <n v="324" u="1"/>
        <n v="150" u="1"/>
        <n v="273" u="1"/>
        <n v="301" u="1"/>
        <n v="309" u="1"/>
        <n v="343" u="1"/>
        <n v="146" u="1"/>
        <n v="951" u="1"/>
        <n v="512" u="1"/>
        <n v="909" u="1"/>
        <n v="1519" u="1"/>
        <n v="192" u="1"/>
        <n v="225" u="1"/>
        <n v="268" u="1"/>
        <n v="1222" u="1"/>
        <n v="371" u="1"/>
        <n v="141" u="1"/>
        <n v="576" u="1"/>
        <n v="303" u="1"/>
        <n v="517" u="1"/>
        <n v="111" u="1"/>
        <n v="551" u="1"/>
      </sharedItems>
    </cacheField>
    <cacheField name="D.A." numFmtId="0">
      <sharedItems containsNonDate="0" containsString="0" containsBlank="1"/>
    </cacheField>
    <cacheField name="Descripción" numFmtId="0">
      <sharedItems count="178">
        <s v="Ministerio de Gobierno"/>
        <s v="No Identificado"/>
        <s v="Yacimientos Petrolíferos Fiscales Bolivianos"/>
        <s v="Dirección General de Programación y Operaciones del Tesoro"/>
        <s v="Agencia Nacional de Hidrocarburos"/>
        <s v="Ministerio de Medio Ambiente y Agua"/>
        <s v="Empresa Pública &quot;QUIPUS&quot;"/>
        <s v="Bolivia TV"/>
        <s v="Ministerio de Obras Públicas, Servicios y Vivienda"/>
        <s v="Ministerio de Educación"/>
        <s v="Ministerio de la Presidencia"/>
        <s v="Ministerio de Desarrollo Rural y Tierras"/>
        <s v="Gobierno Autónomo Departamental de Cochabamba"/>
        <s v="Gobierno Autónomo Departamental de Chuquisaca"/>
        <s v="Gobierno Autónomo Departamental de Tarija"/>
        <s v="Direc. Dptal. de Educación  Chuquisaca"/>
        <s v="Universidad Pública de El Alto"/>
        <s v="Corporación de las Fuerzas Armadas p/ el Des. Nacional"/>
        <s v="Ministerio de Salud y Deportes"/>
        <s v="Asamblea Legislativa Plurinacional"/>
        <s v="Servicio Nacional Textil"/>
        <s v="Administración de Servicios Portuarios - Bolivia"/>
        <s v="Ministerio de Minería y Metalurgia"/>
        <s v="Empresa Local de Agua Potable y Alcantarillado Sucre"/>
        <s v="Gobierno Autónomo Departamental de Potosí"/>
        <s v="Insumos Bolivia"/>
        <s v="Lotería Nacional de Beneficencia y Salubridad"/>
        <s v="Orquesta Sinfónica Nacional"/>
        <s v="Servicio Geodésico de Mapas"/>
        <s v="Servicio Plurinacional de Defensa Pública"/>
        <s v="Escuela Militar de Ingeniería"/>
        <s v="DIRECCIÓN ESTRATÉGICA DE REIVINDICACION MARÍTIMA, SILALA Y RECURSOS HÍDRICOS INTERNACIONALES"/>
        <s v="Conservatorio Plurinacional de Musica"/>
        <s v="Unidad de Análisis de Políticas Sociales y Económicas"/>
        <s v="Gobierno Autónomo Departamental de La Paz"/>
        <s v="Instituto Nacional de Estadística"/>
        <s v="Direc. Dptal. de Educación La Paz"/>
        <s v="Órgano Judicial"/>
        <s v="Direc. Dptal. de Educación Potosí"/>
        <s v="Ministerio de Relaciones Exteriores"/>
        <s v="Autoridad de Fisc y Ctrol Soc de Agua Potable Saneam.Básico"/>
        <s v="Ministerio de Defensa"/>
        <s v="Administradora Boliviana de Carreteras"/>
        <s v="Empresa Pública YACANA"/>
        <s v="Dirección General de Crédito Público"/>
        <s v="Agencia de Gobierno Electrónico y Tecnologías de Información y Comunicación"/>
        <s v="Servicio Nacional de Riego"/>
        <s v="Servicio Nacional de Hidrografía Naval"/>
        <s v="Ministerio de Desarrollo Productivo y Economía Plural"/>
        <s v="Empresa Pública Nacional Estratégica de Yacimientos de Litio Bolivianos"/>
        <s v="Servicio Plurinacional de Registro de Comercio"/>
        <s v="Autoridad de Regulación y Fiscalización de Telecomunicaciones y Transportes"/>
        <s v="Observatorio Plurinacional de la Calidad  Educativa"/>
        <s v="Universidad Autónoma Juan Misael Saracho"/>
        <s v="Gobierno Autónomo Departamental de Oruro"/>
        <s v="Gobierno Autónomo Municipal de La Paz"/>
        <s v="Órgano Electoral Plurinacional"/>
        <s v="Gobierno Autónomo Departamental del Beni"/>
        <s v="Servicio de Desarrollo de las Empresas Púb. Productivas"/>
        <s v="Empresa Boliviana de Alimentos y Derivados"/>
        <s v="Empresa de Apoyo a la Producción de Alimentos"/>
        <s v="Ministerio Público"/>
        <s v="Serv. Nal. de Reg. y Control de la Comer. de Minerales y Metales"/>
        <s v="Instituto Nacional de Salud Ocupacional"/>
        <s v="Autoridad de Supervisión del Sistema Financiero"/>
        <s v="Central de Abastecimiento y Suministros de Salud"/>
        <s v="Agencia Boliviana Espacial"/>
        <s v="Agencia Boliviana de Energía Nuclear"/>
        <s v="Entidad Ejecutora de Medio Ambiente y Agua"/>
        <s v="Dirección General de Aeronáutica Civil"/>
        <s v="Instituto Nacional de Innovación Agropecuaria y Forestal"/>
        <s v="Autoridad de Supervisión de la Seguridad Social de Corto Plazo"/>
        <s v="Instituto Del Seguro Agrario"/>
        <s v="Ministerio de Trabajo, Empleo y Previsión Social"/>
        <s v="Gobierno Autónomo Departamental de Santa Cruz"/>
        <s v="Transportes Aéreos Bolivianos"/>
        <s v="Universidad Mayor de San Andrés"/>
        <s v="Caja de Salud del Servicio Nal. de Caminos y Ramas Anexas"/>
        <s v="Servicio Geológico Minero "/>
        <s v="Agencia Estatal de Vivienda"/>
        <s v="Gobierno Autónomo Municipal de Caracollo"/>
        <s v="Defensoria del Pueblo"/>
        <s v="Autoridad de Fiscalización y Control de Cooperativas"/>
        <s v="Aduana Nacional"/>
        <s v="Ministerio de Hidrocarburos y Energías"/>
        <s v="Fondo Nacional de Desarrollo Regional"/>
        <s v="Fondo Nacional de Desarrollo Forestal"/>
        <s v="Procuraduria General del Estado"/>
        <s v="Ministerio de Justicia y Transparencia Institucional"/>
        <s v="Vías Bolivia"/>
        <s v="Agencia de Infraestructura en Salud y Equipamiento Médico"/>
        <s v="Empresa Boliviana de Producción Agropecuaria"/>
        <s v="Autoridad de Fiscalización y Control de Pensiones y Seguros - APS"/>
        <s v="Autoridad de Fiscalizac. y Control Soc de Bosques y Tierras"/>
        <s v="Servicio Departamental de Riego - La Paz"/>
        <s v="Servicio Departamental de Riego - Potosí"/>
        <s v="Servicio Plurinacional de Asistencia a la Víctima"/>
        <s v="Agencia Boliviana de Correos &quot;Correos de Bolivia&quot;"/>
        <s v="Ministerio de Planificación del Desarrollo"/>
        <s v="Fundación Cultural del Banco Central de Bolivia"/>
        <s v="Autoridad Jurisdiccional Administrativa Minera"/>
        <s v="Fondo de Desarrollo del Sist.Fin. y Apoyo al Sec.Productivo"/>
        <s v="Fondo de Desarrollo Indigena"/>
        <s v="Empresa Nacional de Electricidad"/>
        <s v="Navegación Aérea y Aeropuertos Bolivianos"/>
        <s v="Empresa Nacional de Ferrocarriles - Residual"/>
        <s v="Ministerio de Economía y Finanzas Públicas"/>
        <s v="Fondo Nacional de Inversión Productiva y Social"/>
        <s v="Servicio de Impuestos Nacionales"/>
        <s v="Empresa Estatal de Transporte por Cable &quot;Mi teleférico&quot;"/>
        <s v="Servicio General de Identificación Personal"/>
        <s v="Empresa Azucarera San Buenaventura"/>
        <s v="Vicepresidencia del Estado Plurinacional"/>
        <s v="Fondo de Financiamiento para la Minería"/>
        <s v="Ministerio de Culturas, Descolonización y Despatriarcalización"/>
        <s v="Depósitos Aduaneros Bolivianos"/>
        <s v="Dirección General de Administración y Finanzas Territoriales"/>
        <s v="Dirección del Notariado Plurinacional"/>
        <s v="Servicio Estatal de Autonomías"/>
        <s v="Autoridad Plurinacional de la Madre Tierra"/>
        <s v="Gestora Pública de la Seguridad Social de Largo Plazo"/>
        <s v="Direc. Dptal. de Educación Cochabamba"/>
        <s v="Direc. Dptal. de Educación Beni"/>
        <s v="Boliviana de Aviación"/>
        <s v="Empresa Pública Transporte Aéreo Militar "/>
        <s v="Servicio Plurinacional de la Mujer y de la Despatriarcalización Ana María Romero"/>
        <s v="Tribunal Constitucional Plurinacional"/>
        <s v="Consejo Nacional de Vivienda Policial"/>
        <s v="Servicio Nacional de Aerofotogrametría"/>
        <s v="Empresa Metalúrgica VINTO - Nacionalizada"/>
        <s v="Empresa Estratégica Boliviana de Construcción y Conservación de Infraestructura Civil"/>
        <s v="Corporación del Seguro Social Militar" u="1"/>
        <s v="Caja Nacional de Salud" u="1"/>
        <s v="Seguro Social Universitario de Cochabamba" u="1"/>
        <s v="Empresa Siderúrgica del Mutún" u="1"/>
        <s v="Instituto Nacional de Reforma Agraria" u="1"/>
        <s v="Contraloria General del Estado" u="1"/>
        <s v="Empresa Pública &quot;Editorial del Estado Plurinacional de Bolivia&quot;" u="1"/>
        <s v="Autoridad de Fiscalización de Empresas" u="1"/>
        <s v="Instituto Plurinacional de Estudio de Lenguas y Culturas" u="1"/>
        <s v="Caja Bancaria Estatal de Salud" u="1"/>
        <s v="Agencia para el Des. de la Soc. de la Información en Bolivia" u="1"/>
        <s v="Unidad de Investigaciones Financieras" u="1"/>
        <s v="OficinaTécnica para el Fortalecimiento de la Empresa Pública" u="1"/>
        <s v="Autoridad General de Impugnación Tributaria" u="1"/>
        <s v="Escuela De Gestión Pública Plurinacional" u="1"/>
        <s v="Mutual de Servicios al Policía" u="1"/>
        <s v="Autoridad de Fiscalización de Electricidad y Tecnología Nuclear" u="1"/>
        <s v="Museo Nacional de Historia Natural" u="1"/>
        <s v="Direc. Dptal. de Educación Santa Cruz" u="1"/>
        <s v="Direc. Dptal. de Educación Tarija" u="1"/>
        <s v="Comité Ejecutivo de la Universidad Boliviana" u="1"/>
        <s v="Empresa Boliviana de Industrializacion de Hidrocarburos" u="1"/>
        <s v="Servicio Nacional de Meteorología e Hidrología" u="1"/>
        <s v="Univ. Indígena Bol. Comun. Intercultl Prod. Tupak Katari" u="1"/>
        <s v="Escuela Boliviana Intercultural de Música" u="1"/>
        <s v="Proyecto Sucre Ciudad Universitaria" u="1"/>
        <s v="Direc. Dptal. de Educación Pando" u="1"/>
        <s v="Servicio Departamental de Riego - Oruro" u="1"/>
        <s v="Autoridad de Fiscalización del Juego" u="1"/>
        <s v="Escuela de Jueces del Estado" u="1"/>
        <s v="Universidad Autónoma Gabriel René Moreno" u="1"/>
        <s v="Impuesto Directo A Los Hidrocarburos" u="1"/>
        <s v="Banco Central de Bolivia" u="1"/>
        <s v="Adm.de Aeropuertos y Servicios Auxiliares a la Naveg. Aérea" u="1"/>
        <s v="Gobierno Autónomo Departamental de Pando" u="1"/>
        <s v="Gobierno Autónomo Municipal de Tupiza" u="1"/>
        <s v="Servicio al Mejoramiento de la Navegación Amazónica" u="1"/>
        <s v="Serv. Nal. para la Sostenibilidad en Saneamiento Básico" u="1"/>
        <s v="Direc. Dptal. de Educación Oruro" u="1"/>
        <s v="Gobierno Autónomo Municipal de Ichoca" u="1"/>
        <s v="Centro Internacional de la Quinua" u="1"/>
        <s v="Universidad Mayor de San Simón" u="1"/>
        <s v="Empresa Pública Nacional Estratégica Cartones de Bolivia" u="1"/>
        <s v="Servicio Departamental de Riego - Tarija" u="1"/>
        <s v="Corporación Minera de Bolivia" u="1"/>
        <s v="Instituto Boliviano de la Ceguera" u="1"/>
        <s v="Empresa Naviera Boliviana" u="1"/>
      </sharedItems>
    </cacheField>
    <cacheField name="Fecha de operación_x000a_(DD/MM/AA)" numFmtId="14">
      <sharedItems containsSemiMixedTypes="0" containsNonDate="0" containsDate="1" containsString="0" minDate="2025-01-02T00:00:00" maxDate="2025-11-29T00:00:00" count="221">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d v="2025-02-03T00:00:00"/>
        <d v="2025-02-04T00:00:00"/>
        <d v="2025-02-05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6T00:00:00"/>
        <d v="2025-05-27T00:00:00"/>
        <d v="2025-05-28T00:00:00"/>
        <d v="2025-05-29T00:00:00"/>
        <d v="2025-05-30T00:00:00"/>
        <d v="2025-06-03T00:00:00"/>
        <d v="2025-06-04T00:00:00"/>
        <d v="2025-06-06T00:00:00"/>
        <d v="2025-06-09T00:00:00"/>
        <d v="2025-06-10T00:00:00"/>
        <d v="2025-06-11T00:00:00"/>
        <d v="2025-06-12T00:00:00"/>
        <d v="2025-06-13T00:00:00"/>
        <d v="2025-06-16T00:00:00"/>
        <d v="2025-06-18T00:00:00"/>
        <d v="2025-06-20T00:00:00"/>
        <d v="2025-06-23T00:00:00"/>
        <d v="2025-06-24T00:00:00"/>
        <d v="2025-06-25T00:00:00"/>
        <d v="2025-06-26T00:00:00"/>
        <d v="2025-06-27T00:00:00"/>
        <d v="2025-06-30T00:00:00"/>
        <d v="2025-07-01T00:00:00"/>
        <d v="2025-07-02T00:00:00"/>
        <d v="2025-07-03T00:00:00"/>
        <d v="2025-07-04T00:00:00"/>
        <d v="2025-07-07T00:00:00"/>
        <d v="2025-07-08T00:00:00"/>
        <d v="2025-07-09T00:00:00"/>
        <d v="2025-07-10T00:00:00"/>
        <d v="2025-07-11T00:00:00"/>
        <d v="2025-07-14T00:00:00"/>
        <d v="2025-07-15T00:00:00"/>
        <d v="2025-07-17T00:00:00"/>
        <d v="2025-07-18T00:00:00"/>
        <d v="2025-07-21T00:00:00"/>
        <d v="2025-07-22T00:00:00"/>
        <d v="2025-07-23T00:00:00"/>
        <d v="2025-07-24T00:00:00"/>
        <d v="2025-07-25T00:00:00"/>
        <d v="2025-07-28T00:00:00"/>
        <d v="2025-07-29T00:00:00"/>
        <d v="2025-07-30T00:00:00"/>
        <d v="2025-07-31T00:00:00"/>
        <d v="2025-08-01T00:00:00"/>
        <d v="2025-08-04T00:00:00"/>
        <d v="2025-08-05T00:00:00"/>
        <d v="2025-08-08T00:00:00"/>
        <d v="2025-08-11T00:00:00"/>
        <d v="2025-08-12T00:00:00"/>
        <d v="2025-08-14T00:00:00"/>
        <d v="2025-08-15T00:00:00"/>
        <d v="2025-08-18T00:00:00"/>
        <d v="2025-08-19T00:00:00"/>
        <d v="2025-08-20T00:00:00"/>
        <d v="2025-08-21T00:00:00"/>
        <d v="2025-08-22T00:00:00"/>
        <d v="2025-08-25T00:00:00"/>
        <d v="2025-08-26T00:00:00"/>
        <d v="2025-08-27T00:00:00"/>
        <d v="2025-08-28T00:00:00"/>
        <d v="2025-08-29T00:00:00"/>
        <d v="2025-09-01T00:00:00"/>
        <d v="2025-09-02T00:00:00"/>
        <d v="2025-09-03T00:00:00"/>
        <d v="2025-09-04T00:00:00"/>
        <d v="2025-09-05T00:00:00"/>
        <d v="2025-09-08T00:00:00"/>
        <d v="2025-09-09T00:00:00"/>
        <d v="2025-09-10T00:00:00"/>
        <d v="2025-09-11T00:00:00"/>
        <d v="2025-09-12T00:00:00"/>
        <d v="2025-09-15T00:00:00"/>
        <d v="2025-09-16T00:00:00"/>
        <d v="2025-09-17T00:00:00"/>
        <d v="2025-09-18T00:00:00"/>
        <d v="2025-09-19T00:00:00"/>
        <d v="2025-09-22T00:00:00"/>
        <d v="2025-09-23T00:00:00"/>
        <d v="2025-09-24T00:00:00"/>
        <d v="2025-09-25T00:00:00"/>
        <d v="2025-09-26T00:00:00"/>
        <d v="2025-09-29T00:00:00"/>
        <d v="2025-09-30T00:00:00"/>
        <d v="2025-10-01T00:00:00"/>
        <d v="2025-10-02T00:00:00"/>
        <d v="2025-10-03T00:00:00"/>
        <d v="2025-10-06T00:00:00"/>
        <d v="2025-10-07T00:00:00"/>
        <d v="2025-10-08T00:00:00"/>
        <d v="2025-10-09T00:00:00"/>
        <d v="2025-10-10T00:00:00"/>
        <d v="2025-10-13T00:00:00"/>
        <d v="2025-10-14T00:00:00"/>
        <d v="2025-10-15T00:00:00"/>
        <d v="2025-10-16T00:00:00"/>
        <d v="2025-10-17T00:00:00"/>
        <d v="2025-10-20T00:00:00"/>
        <d v="2025-10-21T00:00:00"/>
        <d v="2025-10-22T00:00:00"/>
        <d v="2025-10-23T00:00:00"/>
        <d v="2025-10-24T00:00:00"/>
        <d v="2025-10-27T00:00:00"/>
        <d v="2025-10-28T00:00:00"/>
        <d v="2025-10-29T00:00:00"/>
        <d v="2025-10-30T00:00:00"/>
        <d v="2025-10-31T00:00:00"/>
        <d v="2025-11-04T00:00:00"/>
        <d v="2025-11-05T00:00:00"/>
        <d v="2025-11-06T00:00:00"/>
        <d v="2025-11-07T00:00:00"/>
        <d v="2025-11-10T00:00:00"/>
        <d v="2025-11-11T00:00:00"/>
        <d v="2025-11-12T00:00:00"/>
        <d v="2025-11-13T00:00:00"/>
        <d v="2025-11-17T00:00:00"/>
        <d v="2025-11-18T00:00:00"/>
        <d v="2025-11-19T00:00:00"/>
        <d v="2025-11-20T00:00:00"/>
        <d v="2025-11-21T00:00:00"/>
        <d v="2025-11-24T00:00:00"/>
        <d v="2025-11-25T00:00:00"/>
        <d v="2025-11-26T00:00:00"/>
        <d v="2025-11-27T00:00:00"/>
        <d v="2025-11-28T00:00:00"/>
      </sharedItems>
      <fieldGroup base="3">
        <rangePr groupBy="months" startDate="2025-01-02T00:00:00" endDate="2025-11-29T00:00:00"/>
        <groupItems count="14">
          <s v="&lt;2/1/2025"/>
          <s v="ene"/>
          <s v="feb"/>
          <s v="mar"/>
          <s v="abr"/>
          <s v="may"/>
          <s v="jun"/>
          <s v="jul"/>
          <s v="ago"/>
          <s v="sep"/>
          <s v="oct"/>
          <s v="nov"/>
          <s v="dic"/>
          <s v="&gt;29/11/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365" maxValue="1380167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223984250.31"/>
    </cacheField>
    <cacheField name="Créditos_x000a_(Bs)" numFmtId="164">
      <sharedItems containsSemiMixedTypes="0" containsString="0" containsNumber="1" minValue="0" maxValue="115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995.667372337964" createdVersion="8" refreshedVersion="8" minRefreshableVersion="3" recordCount="400" xr:uid="{04D43AAE-A9D1-46E4-AC37-4BA8EFC0220E}">
  <cacheSource type="worksheet">
    <worksheetSource ref="A7:R92" sheet="CUT ME"/>
  </cacheSource>
  <cacheFields count="18">
    <cacheField name="Entidad" numFmtId="0">
      <sharedItems containsMixedTypes="1" containsNumber="1" containsInteger="1" minValue="6" maxValue="905" count="41">
        <s v="99 - 02"/>
        <n v="513"/>
        <n v="86"/>
        <n v="348"/>
        <n v="163"/>
        <s v="99 - 03"/>
        <n v="10"/>
        <n v="253"/>
        <n v="78"/>
        <n v="20"/>
        <n v="681"/>
        <n v="16"/>
        <n v="6"/>
        <n v="15"/>
        <n v="203"/>
        <n v="46"/>
        <n v="650"/>
        <n v="25"/>
        <n v="287"/>
        <n v="249"/>
        <n v="291" u="1"/>
        <n v="47" u="1"/>
        <n v="683" u="1"/>
        <n v="313" u="1"/>
        <n v="514" u="1"/>
        <n v="578" u="1"/>
        <n v="66" u="1"/>
        <n v="206" u="1"/>
        <n v="591" u="1"/>
        <n v="314" u="1"/>
        <n v="212" u="1"/>
        <n v="81" u="1"/>
        <n v="389" u="1"/>
        <n v="376" u="1"/>
        <n v="585" u="1"/>
        <n v="865" u="1"/>
        <n v="382" u="1"/>
        <n v="905" u="1"/>
        <n v="41" u="1"/>
        <n v="35" u="1"/>
        <n v="572" u="1"/>
      </sharedItems>
    </cacheField>
    <cacheField name="D.A." numFmtId="0">
      <sharedItems containsNonDate="0" containsString="0" containsBlank="1"/>
    </cacheField>
    <cacheField name="Descripción" numFmtId="0">
      <sharedItems count="42">
        <s v="Dirección General de Programación y Operaciones del Tesoro"/>
        <s v="Yacimientos Petrolíferos Fiscales Bolivianos"/>
        <s v="Ministerio de Medio Ambiente y Agua"/>
        <s v="Autoridad Plurinacional de la Madre Tierra"/>
        <s v="Agencia Nacional de Hidrocarburos"/>
        <s v="Dirección General de Crédito Público"/>
        <s v="Ministerio de Relaciones Exteriores"/>
        <s v="Entidad Ejecutora de Medio Ambiente y Agua"/>
        <s v="Ministerio de Hidrocarburos y Energías"/>
        <s v="Ministerio de Defensa"/>
        <s v="Ministerio Público"/>
        <s v="Ministerio de Educación"/>
        <s v="Vicepresidencia del Estado Plurinacional"/>
        <s v="Ministerio de Gobierno"/>
        <s v="Autoridad de Supervisión del Sistema Financiero"/>
        <s v="Ministerio de Salud y Deportes"/>
        <s v="Asamblea Legislativa Plurinacional"/>
        <s v="Ministerio de la Presidencia"/>
        <s v="Fondo Nacional de Inversión Productiva y Social"/>
        <s v="Central de Abastecimiento y Suministros de Salud"/>
        <s v="Administradora Boliviana de Carreteras" u="1"/>
        <s v="Ministerio de Desarrollo Rural y Tierras" u="1"/>
        <s v="Procuraduria General del Estado" u="1"/>
        <s v="Autoridad de Fiscalización y Control de Pensiones y Seguros - APS" u="1"/>
        <s v="Empresa Nacional de Electricidad" u="1"/>
        <s v="No Identificado" u="1"/>
        <s v="Boliviana de Aviación" u="1"/>
        <s v="Ministerio de Planificación del Desarrollo" u="1"/>
        <s v="Instituto Nacional de Estadística" u="1"/>
        <s v="Empresa Estatal de Transporte por Cable &quot;Mi teleférico&quot;" u="1"/>
        <s v="Autoridad de Fiscalización de Electricidad y Tecnología Nuclear" u="1"/>
        <s v="Instituto Nacional de Reforma Agraria" u="1"/>
        <s v="Ministerio de Obras Públicas, Servicios y Vivienda" u="1"/>
        <s v="Navegación Aérea y Aeropuertos Bolivianos" u="1"/>
        <s v="Agencia Boliviana de Energía Nuclear" u="1"/>
        <s v="Agencia Boliviana Espacial" u="1"/>
        <s v="Fondo de Desarrollo del Sist.Fin. y Apoyo al Sec.Productivo" u="1"/>
        <s v="Agencia de Infraestructura en Salud y Equipamiento Médico" u="1"/>
        <s v="Gobierno Autónomo Departamental de Potosí" u="1"/>
        <s v="Ministerio de Desarrollo Productivo y Economía Plural" u="1"/>
        <s v="Ministerio de Economía y Finanzas Públicas" u="1"/>
        <s v="Empresa de Apoyo a la Producción de Alimentos" u="1"/>
      </sharedItems>
    </cacheField>
    <cacheField name="Fecha de operación_x000a_(DD/MM/AA)" numFmtId="14">
      <sharedItems containsSemiMixedTypes="0" containsNonDate="0" containsDate="1" containsString="0" minDate="2025-01-06T00:00:00" maxDate="2025-11-29T00:00:00" count="193">
        <d v="2025-01-06T00:00:00"/>
        <d v="2025-01-07T00:00:00"/>
        <d v="2025-01-08T00:00:00"/>
        <d v="2025-01-10T00:00:00"/>
        <d v="2025-01-12T00:00:00"/>
        <d v="2025-01-13T00:00:00"/>
        <d v="2025-01-14T00:00:00"/>
        <d v="2025-01-15T00:00:00"/>
        <d v="2025-01-17T00:00:00"/>
        <d v="2025-01-20T00:00:00"/>
        <d v="2025-01-21T00:00:00"/>
        <d v="2025-01-23T00:00:00"/>
        <d v="2025-01-24T00:00:00"/>
        <d v="2025-01-26T00:00:00"/>
        <d v="2025-01-27T00:00:00"/>
        <d v="2025-01-28T00:00:00"/>
        <d v="2025-01-29T00:00:00"/>
        <d v="2025-01-30T00:00:00"/>
        <d v="2025-02-07T00:00:00"/>
        <d v="2025-02-10T00:00:00"/>
        <d v="2025-02-11T00:00:00"/>
        <d v="2025-02-12T00:00:00"/>
        <d v="2025-02-13T00:00:00"/>
        <d v="2025-02-14T00:00:00"/>
        <d v="2025-02-16T00:00:00"/>
        <d v="2025-02-17T00:00:00"/>
        <d v="2025-02-19T00:00:00"/>
        <d v="2025-02-20T00:00:00"/>
        <d v="2025-02-21T00:00:00"/>
        <d v="2025-02-24T00:00:00"/>
        <d v="2025-02-25T00:00:00"/>
        <d v="2025-02-26T00:00:00"/>
        <d v="2025-02-27T00:00:00"/>
        <d v="2025-03-02T00:00:00"/>
        <d v="2025-03-05T00:00:00"/>
        <d v="2025-03-06T00:00:00"/>
        <d v="2025-03-07T00:00:00"/>
        <d v="2025-03-11T00:00:00"/>
        <d v="2025-03-12T00:00:00"/>
        <d v="2025-03-13T00:00:00"/>
        <d v="2025-03-14T00:00:00"/>
        <d v="2025-03-16T00:00:00"/>
        <d v="2025-03-17T00:00:00"/>
        <d v="2025-03-18T00:00:00"/>
        <d v="2025-03-23T00:00:00"/>
        <d v="2025-03-24T00:00:00"/>
        <d v="2025-03-25T00:00:00"/>
        <d v="2025-03-26T00:00:00"/>
        <d v="2025-03-27T00:00:00"/>
        <d v="2025-03-31T00:00:00"/>
        <d v="2025-04-01T00:00:00"/>
        <d v="2025-04-02T00:00:00"/>
        <d v="2025-04-03T00:00:00"/>
        <d v="2025-04-04T00:00:00"/>
        <d v="2025-04-09T00:00:00"/>
        <d v="2025-04-10T00:00:00"/>
        <d v="2025-04-11T00:00:00"/>
        <d v="2025-04-12T00:00:00"/>
        <d v="2025-04-14T00:00:00"/>
        <d v="2025-04-16T00:00:00"/>
        <d v="2025-04-17T00:00:00"/>
        <d v="2025-04-20T00:00:00"/>
        <d v="2025-04-21T00:00:00"/>
        <d v="2025-04-22T00:00:00"/>
        <d v="2025-04-24T00:00:00"/>
        <d v="2025-04-25T00:00:00"/>
        <d v="2025-04-27T00:00:00"/>
        <d v="2025-04-28T00:00:00"/>
        <d v="2025-04-29T00:00:00"/>
        <d v="2025-04-30T00:00:00"/>
        <d v="2025-05-02T00:00:00"/>
        <d v="2025-05-05T00:00:00"/>
        <d v="2025-05-06T00:00:00"/>
        <d v="2025-05-07T00:00:00"/>
        <d v="2025-05-13T00:00:00"/>
        <d v="2025-05-14T00:00:00"/>
        <d v="2025-05-15T00:00:00"/>
        <d v="2025-05-16T00:00:00"/>
        <d v="2025-05-18T00:00:00"/>
        <d v="2025-05-20T00:00:00"/>
        <d v="2025-05-22T00:00:00"/>
        <d v="2025-05-26T00:00:00"/>
        <d v="2025-05-27T00:00:00"/>
        <d v="2025-05-28T00:00:00"/>
        <d v="2025-05-30T00:00:00"/>
        <d v="2025-06-01T00:00:00"/>
        <d v="2025-06-02T00:00:00"/>
        <d v="2025-06-03T00:00:00"/>
        <d v="2025-06-04T00:00:00"/>
        <d v="2025-06-06T00:00:00"/>
        <d v="2025-06-08T00:00:00"/>
        <d v="2025-06-09T00:00:00"/>
        <d v="2025-06-11T00:00:00"/>
        <d v="2025-06-12T00:00:00"/>
        <d v="2025-06-16T00:00:00"/>
        <d v="2025-06-17T00:00:00"/>
        <d v="2025-06-18T00:00:00"/>
        <d v="2025-06-20T00:00:00"/>
        <d v="2025-06-23T00:00:00"/>
        <d v="2025-06-24T00:00:00"/>
        <d v="2025-06-25T00:00:00"/>
        <d v="2025-06-27T00:00:00"/>
        <d v="2025-06-30T00:00:00"/>
        <d v="2025-07-02T00:00:00"/>
        <d v="2025-07-03T00:00:00"/>
        <d v="2025-07-04T00:00:00"/>
        <d v="2025-07-07T00:00:00"/>
        <d v="2025-07-10T00:00:00"/>
        <d v="2025-07-11T00:00:00"/>
        <d v="2025-07-13T00:00:00"/>
        <d v="2025-07-14T00:00:00"/>
        <d v="2025-07-15T00:00:00"/>
        <d v="2025-07-17T00:00:00"/>
        <d v="2025-07-21T00:00:00"/>
        <d v="2025-07-23T00:00:00"/>
        <d v="2025-07-24T00:00:00"/>
        <d v="2025-07-25T00:00:00"/>
        <d v="2025-07-27T00:00:00"/>
        <d v="2025-07-28T00:00:00"/>
        <d v="2025-07-30T00:00:00"/>
        <d v="2025-07-31T00:00:00"/>
        <d v="2025-08-04T00:00:00"/>
        <d v="2025-08-05T00:00:00"/>
        <d v="2025-08-08T00:00:00"/>
        <d v="2025-08-12T00:00:00"/>
        <d v="2025-08-13T00:00:00"/>
        <d v="2025-08-14T00:00:00"/>
        <d v="2025-08-15T00:00:00"/>
        <d v="2025-08-17T00:00:00"/>
        <d v="2025-08-19T00:00:00"/>
        <d v="2025-08-20T00:00:00"/>
        <d v="2025-08-22T00:00:00"/>
        <d v="2025-08-25T00:00:00"/>
        <d v="2025-08-26T00:00:00"/>
        <d v="2025-08-27T00:00:00"/>
        <d v="2025-08-29T00:00:00"/>
        <d v="2025-08-30T00:00:00"/>
        <d v="2025-08-31T00:00:00"/>
        <d v="2025-09-01T00:00:00"/>
        <d v="2025-09-02T00:00:00"/>
        <d v="2025-09-04T00:00:00"/>
        <d v="2025-09-05T00:00:00"/>
        <d v="2025-09-08T00:00:00"/>
        <d v="2025-09-10T00:00:00"/>
        <d v="2025-09-12T00:00:00"/>
        <d v="2025-09-15T00:00:00"/>
        <d v="2025-09-17T00:00:00"/>
        <d v="2025-09-18T00:00:00"/>
        <d v="2025-09-22T00:00:00"/>
        <d v="2025-09-23T00:00:00"/>
        <d v="2025-09-24T00:00:00"/>
        <d v="2025-09-26T00:00:00"/>
        <d v="2025-09-29T00:00:00"/>
        <d v="2025-09-30T00:00:00"/>
        <d v="2025-10-01T00:00:00"/>
        <d v="2025-10-02T00:00:00"/>
        <d v="2025-10-03T00:00:00"/>
        <d v="2025-10-06T00:00:00"/>
        <d v="2025-10-07T00:00:00"/>
        <d v="2025-10-08T00:00:00"/>
        <d v="2025-10-09T00:00:00"/>
        <d v="2025-10-10T00:00:00"/>
        <d v="2025-10-14T00:00:00"/>
        <d v="2025-10-15T00:00:00"/>
        <d v="2025-10-16T00:00:00"/>
        <d v="2025-10-17T00:00:00"/>
        <d v="2025-10-20T00:00:00"/>
        <d v="2025-10-21T00:00:00"/>
        <d v="2025-10-22T00:00:00"/>
        <d v="2025-10-23T00:00:00"/>
        <d v="2025-10-24T00:00:00"/>
        <d v="2025-10-27T00:00:00"/>
        <d v="2025-10-28T00:00:00"/>
        <d v="2025-10-30T00:00:00"/>
        <d v="2025-10-31T00:00:00"/>
        <d v="2025-11-04T00:00:00"/>
        <d v="2025-11-05T00:00:00"/>
        <d v="2025-11-06T00:00:00"/>
        <d v="2025-11-07T00:00:00"/>
        <d v="2025-11-10T00:00:00"/>
        <d v="2025-11-11T00:00:00"/>
        <d v="2025-11-12T00:00:00"/>
        <d v="2025-11-13T00:00:00"/>
        <d v="2025-11-15T00:00:00"/>
        <d v="2025-11-17T00:00:00"/>
        <d v="2025-11-18T00:00:00"/>
        <d v="2025-11-19T00:00:00"/>
        <d v="2025-11-20T00:00:00"/>
        <d v="2025-11-24T00:00:00"/>
        <d v="2025-11-25T00:00:00"/>
        <d v="2025-11-26T00:00:00"/>
        <d v="2025-11-27T00:00:00"/>
        <d v="2025-11-28T00:00:00"/>
      </sharedItems>
      <fieldGroup base="3">
        <rangePr groupBy="months" startDate="2025-01-06T00:00:00" endDate="2025-11-29T00:00:00"/>
        <groupItems count="14">
          <s v="&lt;6/1/2025"/>
          <s v="ene"/>
          <s v="feb"/>
          <s v="mar"/>
          <s v="abr"/>
          <s v="may"/>
          <s v="jun"/>
          <s v="jul"/>
          <s v="ago"/>
          <s v="sep"/>
          <s v="oct"/>
          <s v="nov"/>
          <s v="dic"/>
          <s v="&gt;29/11/2025"/>
        </groupItems>
      </fieldGroup>
    </cacheField>
    <cacheField name="Nro. Comp. BCB" numFmtId="14">
      <sharedItems containsMixedTypes="1" containsNumber="1" containsInteger="1" minValue="112548614" maxValue="112548614"/>
    </cacheField>
    <cacheField name="Tipo de Operación" numFmtId="0">
      <sharedItems/>
    </cacheField>
    <cacheField name="Nro. Doc. Extracto" numFmtId="0">
      <sharedItems containsSemiMixedTypes="0" containsString="0" containsNumber="1" containsInteger="1" minValue="20123" maxValue="11636897"/>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2020266.720000001"/>
    </cacheField>
    <cacheField name="Créditos_x000a_(USD)" numFmtId="164">
      <sharedItems containsSemiMixedTypes="0" containsString="0" containsNumber="1" minValue="0" maxValue="32181645.16"/>
    </cacheField>
    <cacheField name="Débitos_x000a_(Bs)" numFmtId="164">
      <sharedItems containsSemiMixedTypes="0" containsString="0" containsNumber="1" minValue="0" maxValue="82459029.700000003"/>
    </cacheField>
    <cacheField name="Créditos_x000a_(Bs)" numFmtId="164">
      <sharedItems containsSemiMixedTypes="0" containsString="0" containsNumber="1" minValue="0" maxValue="220766085.80000001"/>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995.667475115741" createdVersion="8" refreshedVersion="8" minRefreshableVersion="3" recordCount="371" xr:uid="{72EA84FF-6FFA-4DF3-BEA3-7A605F756F44}">
  <cacheSource type="worksheet">
    <worksheetSource ref="A7:P133" sheet="TRL MN"/>
  </cacheSource>
  <cacheFields count="16">
    <cacheField name="Entidad" numFmtId="1">
      <sharedItems containsMixedTypes="1" containsNumber="1" containsInteger="1" minValue="6" maxValue="865" count="50">
        <n v="86"/>
        <s v="99 - 02"/>
        <n v="190"/>
        <n v="291"/>
        <n v="81"/>
        <n v="46"/>
        <n v="253"/>
        <n v="41"/>
        <n v="78"/>
        <n v="117"/>
        <n v="681"/>
        <n v="15"/>
        <n v="206"/>
        <n v="342"/>
        <n v="862"/>
        <n v="66"/>
        <n v="249"/>
        <n v="383"/>
        <n v="53"/>
        <n v="514"/>
        <n v="35"/>
        <n v="287"/>
        <n v="47"/>
        <n v="212" u="1"/>
        <n v="6" u="1"/>
        <n v="389" u="1"/>
        <n v="20" u="1"/>
        <n v="16" u="1"/>
        <n v="30" u="1"/>
        <n v="660" u="1"/>
        <n v="283" u="1"/>
        <n v="865" u="1"/>
        <n v="576" u="1"/>
        <n v="132" u="1"/>
        <n v="348" u="1"/>
        <n v="25" u="1"/>
        <n v="548" u="1"/>
        <n v="225" u="1"/>
        <n v="591" u="1"/>
        <n v="590" u="1"/>
        <n v="223" u="1"/>
        <n v="572" u="1"/>
        <n v="70" u="1"/>
        <n v="169" u="1"/>
        <n v="599" u="1"/>
        <n v="312" u="1"/>
        <n v="203" u="1"/>
        <n v="378" u="1"/>
        <n v="130" u="1"/>
        <n v="670" u="1"/>
      </sharedItems>
    </cacheField>
    <cacheField name="D.A." numFmtId="1">
      <sharedItems containsSemiMixedTypes="0" containsString="0" containsNumber="1" containsInteger="1" minValue="1" maxValue="20"/>
    </cacheField>
    <cacheField name="Descripción" numFmtId="0">
      <sharedItems count="50">
        <s v="Ministerio de Medio Ambiente y Agua"/>
        <s v="Dirección General de Programación y Operaciones del Tesoro"/>
        <s v="Autoridad Jurisdiccional Administrativa Minera"/>
        <s v="Administradora Boliviana de Carreteras"/>
        <s v="Ministerio de Obras Públicas, Servicios y Vivienda"/>
        <s v="Ministerio de Salud y Deportes"/>
        <s v="Entidad Ejecutora de Medio Ambiente y Agua"/>
        <s v="Ministerio de Desarrollo Productivo y Economía Plural"/>
        <s v="Ministerio de Hidrocarburos y Energías"/>
        <s v="Dirección General de Aeronáutica Civil"/>
        <s v="Ministerio Público"/>
        <s v="Ministerio de Gobierno"/>
        <s v="Instituto Nacional de Estadística"/>
        <s v="Agencia Estatal de Vivienda"/>
        <s v="Fondo Nacional de Desarrollo Regional"/>
        <s v="Ministerio de Planificación del Desarrollo"/>
        <s v="Central de Abastecimiento y Suministros de Salud"/>
        <s v="Agencia Boliviana de Correos &quot;Correos de Bolivia&quot;"/>
        <s v="Ministerio de Culturas, Descolonización y Despatriarcalización"/>
        <s v="Empresa Nacional de Electricidad"/>
        <s v="Ministerio de Economía y Finanzas Públicas"/>
        <s v="Fondo Nacional de Inversión Productiva y Social"/>
        <s v="Ministerio de Desarrollo Rural y Tierras"/>
        <s v="Instituto Nacional de Reforma Agraria" u="1"/>
        <s v="Vicepresidencia del Estado Plurinacional" u="1"/>
        <s v="Navegación Aérea y Aeropuertos Bolivianos" u="1"/>
        <s v="Ministerio de Defensa" u="1"/>
        <s v="Ministerio de Educación" u="1"/>
        <s v="Ministerio de Justicia y Transparencia Institucional" u="1"/>
        <s v="Órgano Judicial" u="1"/>
        <s v="Aduana Nacional" u="1"/>
        <s v="Fondo de Desarrollo del Sist.Fin. y Apoyo al Sec.Productivo" u="1"/>
        <s v="Empresa Pública Nacional Estratégica Cartones de Bolivia" u="1"/>
        <s v="Servicio de Desarrollo de las Empresas Púb. Productivas" u="1"/>
        <s v="Autoridad Plurinacional de la Madre Tierra" u="1"/>
        <s v="Ministerio de la Presidencia" u="1"/>
        <s v="Corporación de las Fuerzas Armadas p/ el Des. Nacional" u="1"/>
        <s v="Serv. Nal. para la Sostenibilidad en Saneamiento Básico" u="1"/>
        <s v="Empresa Estatal de Transporte por Cable &quot;Mi teleférico&quot;" u="1"/>
        <s v="Empresa Pública &quot;QUIPUS&quot;" u="1"/>
        <s v="Fondo Nacional de Desarrollo Forestal" u="1"/>
        <s v="Empresa de Apoyo a la Producción de Alimentos"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8T00:00:00" maxDate="2025-11-29T00:00:00" count="92">
        <d v="2025-01-08T00:00:00"/>
        <d v="2025-01-27T00:00:00"/>
        <d v="2025-02-13T00:00:00"/>
        <d v="2025-02-14T00:00:00"/>
        <d v="2025-02-18T00:00:00"/>
        <d v="2025-02-28T00:00:00"/>
        <d v="2025-03-13T00:00:00"/>
        <d v="2025-03-19T00:00:00"/>
        <d v="2025-03-26T00:00:00"/>
        <d v="2025-03-28T00:00:00"/>
        <d v="2025-04-15T00:00:00"/>
        <d v="2025-04-21T00:00:00"/>
        <d v="2025-04-24T00:00:00"/>
        <d v="2025-04-28T00:00:00"/>
        <d v="2025-04-30T00:00:00"/>
        <d v="2025-05-14T00:00:00"/>
        <d v="2025-05-16T00:00:00"/>
        <d v="2025-05-21T00:00:00"/>
        <d v="2025-05-22T00:00:00"/>
        <d v="2025-05-27T00:00:00"/>
        <d v="2025-06-04T00:00:00"/>
        <d v="2025-06-05T00:00:00"/>
        <d v="2025-06-09T00:00:00"/>
        <d v="2025-06-20T00:00:00"/>
        <d v="2025-06-24T00:00:00"/>
        <d v="2025-06-25T00:00:00"/>
        <d v="2025-06-30T00:00:00"/>
        <d v="2025-07-03T00:00:00"/>
        <d v="2025-07-04T00:00:00"/>
        <d v="2025-07-07T00:00:00"/>
        <d v="2025-07-09T00:00:00"/>
        <d v="2025-07-11T00:00:00"/>
        <d v="2025-07-17T00:00:00"/>
        <d v="2025-07-21T00:00:00"/>
        <d v="2025-07-22T00:00:00"/>
        <d v="2025-07-23T00:00:00"/>
        <d v="2025-07-28T00:00:00"/>
        <d v="2025-07-29T00:00:00"/>
        <d v="2025-07-30T00:00:00"/>
        <d v="2025-07-31T00:00:00"/>
        <d v="2025-08-04T00:00:00"/>
        <d v="2025-08-08T00:00:00"/>
        <d v="2025-08-11T00:00:00"/>
        <d v="2025-08-12T00:00:00"/>
        <d v="2025-08-13T00:00:00"/>
        <d v="2025-08-14T00:00:00"/>
        <d v="2025-08-18T00:00:00"/>
        <d v="2025-08-19T00:00:00"/>
        <d v="2025-08-20T00:00:00"/>
        <d v="2025-08-26T00:00:00"/>
        <d v="2025-08-27T00:00:00"/>
        <d v="2025-08-28T00:00:00"/>
        <d v="2025-08-29T00:00:00"/>
        <d v="2025-09-01T00:00:00"/>
        <d v="2025-09-02T00:00:00"/>
        <d v="2025-09-03T00:00:00"/>
        <d v="2025-09-04T00:00:00"/>
        <d v="2025-09-05T00:00:00"/>
        <d v="2025-09-08T00:00:00"/>
        <d v="2025-09-10T00:00:00"/>
        <d v="2025-09-11T00:00:00"/>
        <d v="2025-09-15T00:00:00"/>
        <d v="2025-09-18T00:00:00"/>
        <d v="2025-09-19T00:00:00"/>
        <d v="2025-09-23T00:00:00"/>
        <d v="2025-09-24T00:00:00"/>
        <d v="2025-09-26T00:00:00"/>
        <d v="2025-10-01T00:00:00"/>
        <d v="2025-10-07T00:00:00"/>
        <d v="2025-10-08T00:00:00"/>
        <d v="2025-10-10T00:00:00"/>
        <d v="2025-10-13T00:00:00"/>
        <d v="2025-10-15T00:00:00"/>
        <d v="2025-10-16T00:00:00"/>
        <d v="2025-10-17T00:00:00"/>
        <d v="2025-10-20T00:00:00"/>
        <d v="2025-10-22T00:00:00"/>
        <d v="2025-10-23T00:00:00"/>
        <d v="2025-10-27T00:00:00"/>
        <d v="2025-10-29T00:00:00"/>
        <d v="2025-10-30T00:00:00"/>
        <d v="2025-10-31T00:00:00"/>
        <d v="2025-11-04T00:00:00"/>
        <d v="2025-11-05T00:00:00"/>
        <d v="2025-11-06T00:00:00"/>
        <d v="2025-11-07T00:00:00"/>
        <d v="2025-11-17T00:00:00"/>
        <d v="2025-11-18T00:00:00"/>
        <d v="2025-11-20T00:00:00"/>
        <d v="2025-11-24T00:00:00"/>
        <d v="2025-11-25T00:00:00"/>
        <d v="2025-11-28T00:00:00"/>
      </sharedItems>
      <fieldGroup base="3">
        <rangePr groupBy="months" startDate="2025-01-08T00:00:00" endDate="2025-11-29T00:00:00"/>
        <groupItems count="14">
          <s v="&lt;8/1/2025"/>
          <s v="ene"/>
          <s v="feb"/>
          <s v="mar"/>
          <s v="abr"/>
          <s v="may"/>
          <s v="jun"/>
          <s v="jul"/>
          <s v="ago"/>
          <s v="sep"/>
          <s v="oct"/>
          <s v="nov"/>
          <s v="dic"/>
          <s v="&gt;29/11/2025"/>
        </groupItems>
      </fieldGroup>
    </cacheField>
    <cacheField name="Nro. _x000a_TRL" numFmtId="1">
      <sharedItems containsSemiMixedTypes="0" containsString="0" containsNumber="1" containsInteger="1" minValue="8" maxValue="6138"/>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166002980.81999999"/>
    </cacheField>
    <cacheField name="Créditos_x000a_(Bs)" numFmtId="164">
      <sharedItems containsSemiMixedTypes="0" containsString="0" containsNumber="1" minValue="0" maxValue="166002980.81999999"/>
    </cacheField>
    <cacheField name="Importe" numFmtId="164">
      <sharedItems containsSemiMixedTypes="0" containsString="0" containsNumber="1" minValue="0.01" maxValue="166002980.8199999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995.667561111113" createdVersion="8" refreshedVersion="8" minRefreshableVersion="3" recordCount="258" xr:uid="{DDB86B59-7997-48A0-A29C-9056F8A9F854}">
  <cacheSource type="worksheet">
    <worksheetSource ref="A7:Q11" sheet="TRL ME"/>
  </cacheSource>
  <cacheFields count="17">
    <cacheField name="Entidad" numFmtId="0">
      <sharedItems containsMixedTypes="1" containsNumber="1" containsInteger="1" minValue="10" maxValue="591" count="27">
        <n v="46"/>
        <n v="253"/>
        <s v="99 - 02"/>
        <n v="66"/>
        <n v="15"/>
        <n v="291"/>
        <n v="78"/>
        <n v="206"/>
        <n v="81"/>
        <n v="117"/>
        <n v="383"/>
        <n v="514"/>
        <n v="86"/>
        <n v="287"/>
        <n v="47"/>
        <n v="41" u="1"/>
        <n v="20" u="1"/>
        <n v="212" u="1"/>
        <n v="10" u="1"/>
        <n v="348" u="1"/>
        <n v="389" u="1"/>
        <n v="591" u="1"/>
        <n v="576" u="1"/>
        <n v="132" u="1"/>
        <n v="590" u="1"/>
        <n v="35" u="1"/>
        <n v="572" u="1"/>
      </sharedItems>
    </cacheField>
    <cacheField name="D.A." numFmtId="0">
      <sharedItems containsSemiMixedTypes="0" containsString="0" containsNumber="1" containsInteger="1" minValue="1" maxValue="20"/>
    </cacheField>
    <cacheField name="Descripción" numFmtId="0">
      <sharedItems count="27">
        <s v="Ministerio de Salud y Deportes"/>
        <s v="Entidad Ejecutora de Medio Ambiente y Agua"/>
        <s v="Dirección General de Programación y Operaciones del Tesoro"/>
        <s v="Ministerio de Planificación del Desarrollo"/>
        <s v="Ministerio de Gobierno"/>
        <s v="Administradora Boliviana de Carreteras"/>
        <s v="Ministerio de Hidrocarburos y Energías"/>
        <s v="Instituto Nacional de Estadística"/>
        <s v="Ministerio de Obras Públicas, Servicios y Vivienda"/>
        <s v="Dirección General de Aeronáutica Civil"/>
        <s v="Agencia Boliviana de Correos &quot;Correos de Bolivia&quot;"/>
        <s v="Empresa Nacional de Electricidad"/>
        <s v="Ministerio de Medio Ambiente y Agua"/>
        <s v="Fondo Nacional de Inversión Productiva y Social"/>
        <s v="Ministerio de Desarrollo Rural y Tierras"/>
        <s v="Ministerio de Desarrollo Productivo y Economía Plural" u="1"/>
        <s v="Ministerio de Defensa" u="1"/>
        <s v="Instituto Nacional de Reforma Agraria" u="1"/>
        <s v="Ministerio de Relaciones Exteriores" u="1"/>
        <s v="Autoridad Plurinacional de la Madre Tierra" u="1"/>
        <s v="Navegación Aérea y Aeropuertos Bolivianos"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Empresa de Apoyo a la Producción de Alimentos" u="1"/>
      </sharedItems>
    </cacheField>
    <cacheField name="Fecha de operación_x000a_(DD/MM/AA)" numFmtId="14">
      <sharedItems containsSemiMixedTypes="0" containsNonDate="0" containsDate="1" containsString="0" minDate="2025-02-18T00:00:00" maxDate="2025-11-29T00:00:00" count="62">
        <d v="2025-02-18T00:00:00"/>
        <d v="2025-03-13T00:00:00"/>
        <d v="2025-04-21T00:00:00"/>
        <d v="2025-04-28T00:00:00"/>
        <d v="2025-04-30T00:00:00"/>
        <d v="2025-06-20T00:00:00"/>
        <d v="2025-06-24T00:00:00"/>
        <d v="2025-06-25T00:00:00"/>
        <d v="2025-07-03T00:00:00"/>
        <d v="2025-07-04T00:00:00"/>
        <d v="2025-07-07T00:00:00"/>
        <d v="2025-07-09T00:00:00"/>
        <d v="2025-07-17T00:00:00"/>
        <d v="2025-07-21T00:00:00"/>
        <d v="2025-07-22T00:00:00"/>
        <d v="2025-07-23T00:00:00"/>
        <d v="2025-07-28T00:00:00"/>
        <d v="2025-07-29T00:00:00"/>
        <d v="2025-07-31T00:00:00"/>
        <d v="2025-08-04T00:00:00"/>
        <d v="2025-08-08T00:00:00"/>
        <d v="2025-08-11T00:00:00"/>
        <d v="2025-08-12T00:00:00"/>
        <d v="2025-08-13T00:00:00"/>
        <d v="2025-08-14T00:00:00"/>
        <d v="2025-08-18T00:00:00"/>
        <d v="2025-08-19T00:00:00"/>
        <d v="2025-08-26T00:00:00"/>
        <d v="2025-08-28T00:00:00"/>
        <d v="2025-08-29T00:00:00"/>
        <d v="2025-09-01T00:00:00"/>
        <d v="2025-09-02T00:00:00"/>
        <d v="2025-09-03T00:00:00"/>
        <d v="2025-09-04T00:00:00"/>
        <d v="2025-09-05T00:00:00"/>
        <d v="2025-09-08T00:00:00"/>
        <d v="2025-09-10T00:00:00"/>
        <d v="2025-09-11T00:00:00"/>
        <d v="2025-09-15T00:00:00"/>
        <d v="2025-09-19T00:00:00"/>
        <d v="2025-09-23T00:00:00"/>
        <d v="2025-09-24T00:00:00"/>
        <d v="2025-09-26T00:00:00"/>
        <d v="2025-10-07T00:00:00"/>
        <d v="2025-10-08T00:00:00"/>
        <d v="2025-10-10T00:00:00"/>
        <d v="2025-10-13T00:00:00"/>
        <d v="2025-10-15T00:00:00"/>
        <d v="2025-10-17T00:00:00"/>
        <d v="2025-10-20T00:00:00"/>
        <d v="2025-10-22T00:00:00"/>
        <d v="2025-10-23T00:00:00"/>
        <d v="2025-10-27T00:00:00"/>
        <d v="2025-10-29T00:00:00"/>
        <d v="2025-10-30T00:00:00"/>
        <d v="2025-10-31T00:00:00"/>
        <d v="2025-11-05T00:00:00"/>
        <d v="2025-11-06T00:00:00"/>
        <d v="2025-11-20T00:00:00"/>
        <d v="2025-11-24T00:00:00"/>
        <d v="2025-11-25T00:00:00"/>
        <d v="2025-11-28T00:00:00"/>
      </sharedItems>
      <fieldGroup base="3">
        <rangePr groupBy="months" startDate="2025-02-18T00:00:00" endDate="2025-11-29T00:00:00"/>
        <groupItems count="14">
          <s v="&lt;18/2/2025"/>
          <s v="ene"/>
          <s v="feb"/>
          <s v="mar"/>
          <s v="abr"/>
          <s v="may"/>
          <s v="jun"/>
          <s v="jul"/>
          <s v="ago"/>
          <s v="sep"/>
          <s v="oct"/>
          <s v="nov"/>
          <s v="dic"/>
          <s v="&gt;29/11/2025"/>
        </groupItems>
      </fieldGroup>
    </cacheField>
    <cacheField name="Nro. _x000a_TRL" numFmtId="0">
      <sharedItems containsSemiMixedTypes="0" containsString="0" containsNumber="1" containsInteger="1" minValue="421" maxValue="6137"/>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198685.25"/>
    </cacheField>
    <cacheField name="Créditos_x000a_(USD)" numFmtId="164">
      <sharedItems containsSemiMixedTypes="0" containsString="0" containsNumber="1" minValue="0" maxValue="24198685.25"/>
    </cacheField>
    <cacheField name="Débitos_x000a_(Bs)" numFmtId="164">
      <sharedItems containsSemiMixedTypes="0" containsString="0" containsNumber="1" minValue="0" maxValue="166002980.815"/>
    </cacheField>
    <cacheField name="Créditos_x000a_(Bs)" numFmtId="164">
      <sharedItems containsSemiMixedTypes="0" containsString="0" containsNumber="1" minValue="0" maxValue="166002980.815"/>
    </cacheField>
    <cacheField name="Importe" numFmtId="164">
      <sharedItems containsSemiMixedTypes="0" containsString="0" containsNumber="1" minValue="35.123200000000004" maxValue="166002980.815"/>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995.66808009259" createdVersion="8" refreshedVersion="8" minRefreshableVersion="3" recordCount="73" xr:uid="{9D742697-91DC-4EFC-9BE7-C674B2FAF7F0}">
  <cacheSource type="worksheet">
    <worksheetSource ref="A7:H64" sheet="CDI"/>
  </cacheSource>
  <cacheFields count="8">
    <cacheField name="Entidad" numFmtId="0">
      <sharedItems containsMixedTypes="1" containsNumber="1" containsInteger="1" minValue="16" maxValue="867" count="99">
        <n v="25"/>
        <n v="41"/>
        <n v="46"/>
        <n v="70"/>
        <n v="81"/>
        <n v="86"/>
        <s v="99 - 02"/>
        <n v="108"/>
        <n v="109"/>
        <n v="117"/>
        <n v="132"/>
        <n v="133"/>
        <n v="134"/>
        <n v="170"/>
        <n v="203"/>
        <n v="222"/>
        <n v="234"/>
        <n v="249"/>
        <n v="253"/>
        <n v="254"/>
        <n v="281"/>
        <n v="283"/>
        <n v="291"/>
        <n v="292"/>
        <n v="293"/>
        <n v="294"/>
        <n v="295"/>
        <n v="296"/>
        <n v="298"/>
        <n v="310"/>
        <n v="312"/>
        <n v="324"/>
        <n v="344"/>
        <n v="347"/>
        <n v="373"/>
        <n v="378"/>
        <n v="387"/>
        <n v="389"/>
        <n v="513"/>
        <n v="514"/>
        <n v="525"/>
        <n v="548"/>
        <n v="573"/>
        <n v="586"/>
        <n v="590"/>
        <n v="591"/>
        <n v="594"/>
        <n v="599"/>
        <n v="601"/>
        <n v="633"/>
        <n v="660"/>
        <n v="670"/>
        <n v="681"/>
        <n v="683"/>
        <n v="35" u="1"/>
        <n v="47" u="1"/>
        <n v="129" u="1"/>
        <n v="130" u="1"/>
        <n v="192" u="1"/>
        <n v="227" u="1"/>
        <n v="269" u="1"/>
        <n v="343" u="1"/>
        <n v="345" u="1"/>
        <n v="383" u="1"/>
        <n v="572" u="1"/>
        <n v="578" u="1"/>
        <n v="580" u="1"/>
        <n v="661" u="1"/>
        <n v="862" u="1"/>
        <n v="66" u="1"/>
        <n v="78" u="1"/>
        <n v="20" u="1"/>
        <n v="163" u="1"/>
        <n v="223" u="1"/>
        <n v="268" u="1"/>
        <n v="287" u="1"/>
        <n v="382" u="1"/>
        <n v="290" u="1"/>
        <n v="526" u="1"/>
        <n v="267" u="1"/>
        <n v="270" u="1"/>
        <n v="315" u="1"/>
        <n v="30" u="1"/>
        <n v="867" u="1"/>
        <n v="266" u="1"/>
        <n v="374" u="1"/>
        <n v="587" u="1"/>
        <n v="576" u="1"/>
        <n v="595" u="1"/>
        <n v="265" u="1"/>
        <n v="598" u="1"/>
        <n v="16" u="1"/>
        <n v="169" u="1"/>
        <n v="225" u="1"/>
        <n v="271" u="1"/>
        <n v="272" u="1"/>
        <n v="273" u="1"/>
        <n v="597" u="1"/>
        <n v="680" u="1"/>
      </sharedItems>
    </cacheField>
    <cacheField name="D.A." numFmtId="0">
      <sharedItems containsSemiMixedTypes="0" containsString="0" containsNumber="1" containsInteger="1" minValue="1" maxValue="20"/>
    </cacheField>
    <cacheField name="Descripción" numFmtId="0">
      <sharedItems count="99">
        <s v="Ministerio de la Presidencia"/>
        <s v="Ministerio de Desarrollo Productivo y Economía Plural"/>
        <s v="Ministerio de Salud y Deportes"/>
        <s v="Ministerio de Trabajo, Empleo y Previsión Social"/>
        <s v="Ministerio de Obras Públicas, Servicios y Vivienda"/>
        <s v="Ministerio de Medio Ambiente y Agua"/>
        <s v="Dirección General de Programación y Operaciones del Tesoro"/>
        <s v="Orquesta Sinfónica Nacional"/>
        <s v="Conservatorio Plurinacional de Musica"/>
        <s v="Dirección General de Aeronáutica Civil"/>
        <s v="Servicio de Desarrollo de las Empresas Púb. Productivas"/>
        <s v="Lotería Nacional de Beneficencia y Salubridad"/>
        <s v="Consejo Nacional de Vivienda Policial"/>
        <s v="Escuela Militar de Ingeniería"/>
        <s v="Autoridad de Supervisión del Sistema Financiero"/>
        <s v="Instituto Nacional de Innovación Agropecuaria y Forestal"/>
        <s v="Servicio Geológico Minero "/>
        <s v="Central de Abastecimiento y Suministros de Salud"/>
        <s v="Entidad Ejecutora de Medio Ambiente y Agua"/>
        <s v="Instituto del Seguro Agrario"/>
        <s v="Oficina Técnica Nacional de los Ríos Pilcomayo y Bermejo"/>
        <s v="Aduana Nacional"/>
        <s v="Administradora Boliviana de Carreteras"/>
        <s v="Vías Bolivia"/>
        <s v="Fundación Cultural del Banco Central de Bolivia"/>
        <s v="Univ. Indígena Bol. Comun. Intercultl Prod. Tupak Katari"/>
        <s v="Univ. Indígena Bol. Comun. Intercult Prod. Casimiro Huanca"/>
        <s v="Univ. Indígena Bol. Comun. Intercult Prod. Apiaguaiki Tupa"/>
        <s v="Servicio Departamental de Riego - Chuquisaca"/>
        <s v="Autoridad de Regulación y Fiscalización de Telecomunicaciones y Transportes"/>
        <s v="Autoridad de Fiscalizac. y Control Soc de Bosques y Tierras"/>
        <s v="Escuela Boliviana Intercultural de Música"/>
        <s v="Instituto Plurinacional de Estudio de Lenguas y Culturas"/>
        <s v="Autoridad de Fiscalización y Control de Cooperativas"/>
        <s v="Fondo de Desarrollo Indigena"/>
        <s v="Servicio Nacional Textil"/>
        <s v="Agencia del Desarrollo del Cine y Audiovisual Bolivianos"/>
        <s v="Navegación Aérea y Aeropuertos Bolivianos"/>
        <s v="Yacimientos Petrolíferos Fiscales Bolivianos"/>
        <s v="Empresa Nacional de Electricidad"/>
        <s v="Transportes Aéreos Bolivianos"/>
        <s v="Corporación de las Fuerzas Armadas p/ el Des. Nacional"/>
        <s v="Empresa Siderúrgica del Mutún"/>
        <s v="Empresa Azucarera San Buenaventura"/>
        <s v="Empresa Pública &quot;QUIPUS&quot;"/>
        <s v="Empresa Estatal de Transporte por Cable &quot;Mi teleférico&quot;"/>
        <s v="Administración de Servicios Portuarios - Bolivia"/>
        <s v="Empresa Boliviana de Alimentos y Derivados"/>
        <s v="Empresa Boliviana de Producción Agropecuaria"/>
        <s v="Empresa Misicuni"/>
        <s v="Órgano Judicial"/>
        <s v="Órgano Electoral Plurinacional"/>
        <s v="Ministerio Público"/>
        <s v="Procuraduria General del Estado"/>
        <s v="Ministerio de Economía y Finanzas Públicas" u="1"/>
        <s v="Ministerio de Desarrollo Rural y Tierras" u="1"/>
        <s v="Escuela de Gestión Pública Plurinacional" u="1"/>
        <s v="Fondo de Financiamiento para la Minería" u="1"/>
        <s v="Servicio al Mejoramiento de la Navegación Amazónica" u="1"/>
        <s v="Zona Franca Comercial e Industrial de Cobija" u="1"/>
        <s v="Direc. Dptal. de Educación Potosí" u="1"/>
        <s v="Escuela de Jueces del Estado" u="1"/>
        <s v="Mutual de Servicios al Policía" u="1"/>
        <s v="Agencia Boliviana de Correos &quot;Correos de Bolivia&quot;" u="1"/>
        <s v="Empresa de Apoyo a la Producción de Alimentos" u="1"/>
        <s v="Boliviana de Aviación" u="1"/>
        <s v="Depósitos Aduaneros Bolivianos" u="1"/>
        <s v="Tribunal Constitucional Plurinacional" u="1"/>
        <s v="Fondo Nacional de Desarrollo Regional" u="1"/>
        <s v="Ministerio de Planificación del Desarrollo" u="1"/>
        <s v="Ministerio de Hidrocarburos y Energías" u="1"/>
        <s v="Ministerio de Defensa" u="1"/>
        <s v="Agencia Nacional de Hidrocarburos" u="1"/>
        <s v="Fondo Nacional de Desarrollo Forestal" u="1"/>
        <s v="Direc. Dptal. de Educación Oruro" u="1"/>
        <s v="Fondo Nacional de Inversión Productiva y Social" u="1"/>
        <s v="Agencia de Infraestructura en Salud y Equipamiento Médico" u="1"/>
        <s v="Servicio de Impuestos Nacionales" u="1"/>
        <s v="Bolivia TV" u="1"/>
        <s v="Direc. Dptal. de Educación Cochabamba" u="1"/>
        <s v="Direc. Dptal. de Educación Tarija" u="1"/>
        <s v="Autoridad de Fiscalización de Empresas" u="1"/>
        <s v="Ministerio de Justicia y Transparencia Institucional" u="1"/>
        <s v="Fondo Rotatorio de Fomento Productivo Regional" u="1"/>
        <s v="Direc. Dptal. de Educación La Paz" u="1"/>
        <s v="Agencia de Gobierno Electrónico y Tecnologías de Información y Comunicación" u="1"/>
        <s v="Empresa Estratégica Boliviana de Construcción y Conservación de Infraestructura Civil" u="1"/>
        <s v="Empresa Pública Nacional Estratégica Cartones de Bolivia" u="1"/>
        <s v="Gestora Pública de la Seguridad Social de Largo Plazo" u="1"/>
        <s v="Direc. Dptal. de Educación  Chuquisaca" u="1"/>
        <s v="Empresa Pública &quot;Editorial del Estado Plurinacional de Bolivia&quot;" u="1"/>
        <s v="Ministerio de Educación"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Contraloria General del Estado" u="1"/>
      </sharedItems>
    </cacheField>
    <cacheField name="5.9.3" numFmtId="164">
      <sharedItems containsSemiMixedTypes="0" containsString="0" containsNumber="1" minValue="0" maxValue="1345265211.6000001"/>
    </cacheField>
    <cacheField name="5.9.4" numFmtId="164">
      <sharedItems containsSemiMixedTypes="0" containsString="0" containsNumber="1" containsInteger="1" minValue="0" maxValue="0"/>
    </cacheField>
    <cacheField name="5.9.7" numFmtId="164">
      <sharedItems containsSemiMixedTypes="0" containsString="0" containsNumber="1" minValue="0" maxValue="777778.05"/>
    </cacheField>
    <cacheField name="5.9.8" numFmtId="164">
      <sharedItems containsSemiMixedTypes="0" containsString="0" containsNumber="1" minValue="0" maxValue="107477983.33000001"/>
    </cacheField>
    <cacheField name="Total" numFmtId="164">
      <sharedItems containsSemiMixedTypes="0" containsString="0" containsNumber="1" minValue="0.2" maxValue="1345265211.6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65">
  <r>
    <x v="0"/>
    <m/>
    <x v="0"/>
    <x v="0"/>
    <s v="O22475260002"/>
    <s v="BOD"/>
    <n v="2247526"/>
    <m/>
    <s v="00099021001 DEPOSITO DE EFECTIVO, DEPOSITANTE: DANIEL QUISPE COLQUE, CONCEPTO: DEPÓSITO, CUENTA DE DEPOSITO: CUENTA UNICA DEL TESORO/DJBR"/>
    <m/>
    <m/>
    <m/>
    <m/>
    <m/>
    <m/>
    <n v="0"/>
    <n v="1246"/>
    <s v="NO_CONCILIADO"/>
  </r>
  <r>
    <x v="1"/>
    <m/>
    <x v="1"/>
    <x v="1"/>
    <s v="B22477590002"/>
    <s v="BOD"/>
    <n v="2247759"/>
    <m/>
    <s v="00099021001 DEP.DE CHEQ.AJENOS,RET.DE CAM.,CONCEPTO: DEPÓSITO,DEP.: MARIA TERESA QUINTEROS IRIARTE , PROCEDENCIA: BANCO UNION S.A., CHEQUE: 211553, FECHA DE EMISION:03/01/2025"/>
    <m/>
    <m/>
    <m/>
    <m/>
    <m/>
    <m/>
    <n v="0"/>
    <n v="1200"/>
    <s v="NO_CONCILIADO"/>
  </r>
  <r>
    <x v="2"/>
    <m/>
    <x v="2"/>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2"/>
    <m/>
    <x v="2"/>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2"/>
    <m/>
    <x v="2"/>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1"/>
    <m/>
    <x v="1"/>
    <x v="2"/>
    <s v="O22480450002"/>
    <s v="BOD"/>
    <n v="2248045"/>
    <m/>
    <s v="00099021001 DEPOSITO DE EFECTIVO, DEPOSITANTE: HECTOR FAJARDO FERNANDEZ, CONCEPTO: DEVOLUCION, CUENTA DE DEPOSITO: CUENTA UNICA DEL TESORO"/>
    <m/>
    <m/>
    <m/>
    <m/>
    <m/>
    <m/>
    <n v="0"/>
    <n v="11025.64"/>
    <s v="NO_CONCILIADO"/>
  </r>
  <r>
    <x v="3"/>
    <m/>
    <x v="3"/>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3"/>
    <m/>
    <x v="3"/>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4"/>
    <m/>
    <x v="4"/>
    <x v="3"/>
    <s v="B22484210002"/>
    <s v="BOD"/>
    <n v="2248421"/>
    <m/>
    <s v="00099021001 DEP.DE CHEQ.AJENOS,RET.DE CAM.,CONCEPTO: POR FALTAS DEL PERSONAL MES 11/2024 PLANILLA N°63,DEP.: ANH , PROCEDENCIA: BANCO UNION S.A., CHEQUE: 7825, FECHA DE EMISION:03/01/2025"/>
    <m/>
    <m/>
    <m/>
    <m/>
    <m/>
    <m/>
    <n v="0"/>
    <n v="8161.9"/>
    <s v="NO_CONCILIADO"/>
  </r>
  <r>
    <x v="4"/>
    <m/>
    <x v="4"/>
    <x v="3"/>
    <s v="B22484220002"/>
    <s v="BOD"/>
    <n v="2248422"/>
    <m/>
    <s v="00099021001 DEP.DE CHEQ.AJENOS,RET.DE CAM.,CONCEPTO: POR FALTAS DE CONSULTORES DE LINEA MES 08/2024 PLANILLA N°60,DEP.: ANH , PROCEDENCIA: BANCO UNION S.A., CHEQUE: 7824, FECHA DE EMISION:03/01/2025"/>
    <m/>
    <m/>
    <m/>
    <m/>
    <m/>
    <m/>
    <n v="0"/>
    <n v="859.43"/>
    <s v="NO_CONCILIADO"/>
  </r>
  <r>
    <x v="5"/>
    <m/>
    <x v="5"/>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1"/>
    <m/>
    <x v="1"/>
    <x v="4"/>
    <s v="B22487920002"/>
    <s v="BOD"/>
    <n v="2248792"/>
    <m/>
    <s v="00099021001 DEP.DE CHEQ.AJENOS,RET.DE CAM.,CONCEPTO: DEVOLUCION,DEP.: HEINAR GUDY SALAZAR OJEDA , PROCEDENCIA: BANCO UNION S.A., CHEQUE: 211557, FECHA DE EMISION:08/01/2025"/>
    <m/>
    <m/>
    <m/>
    <m/>
    <m/>
    <m/>
    <n v="0"/>
    <n v="9333.52"/>
    <s v="NO_CONCILIADO"/>
  </r>
  <r>
    <x v="1"/>
    <m/>
    <x v="1"/>
    <x v="4"/>
    <s v="O22489150002"/>
    <s v="BOD"/>
    <n v="2248915"/>
    <m/>
    <s v="00099021001 DEPOSITO DE EFECTIVO, DEPOSITANTE: ANDREE SOLIZ REYNALDO MOISES, CONCEPTO: DEVOLUCION DE PAGO ABRIL 2024, CUENTA DE DEPOSITO: CUENTA UNICA DEL TESORO/DJBR"/>
    <m/>
    <m/>
    <m/>
    <m/>
    <m/>
    <m/>
    <n v="0"/>
    <n v="7379.55"/>
    <s v="NO_CONCILIADO"/>
  </r>
  <r>
    <x v="1"/>
    <m/>
    <x v="1"/>
    <x v="4"/>
    <s v="O22489170002"/>
    <s v="BOD"/>
    <n v="2248917"/>
    <m/>
    <s v="00099021001 DEPOSITO DE EFECTIVO, DEPOSITANTE: ANDREE SOLIZ REYNALDO MOISES, CONCEPTO: DEVOLUCION DE PAGO RETROACTIVO 2024, CUENTA DE DEPOSITO: CUENTA UNICA DEL TESORO/DJBR"/>
    <m/>
    <m/>
    <m/>
    <m/>
    <m/>
    <m/>
    <n v="0"/>
    <n v="128.16999999999999"/>
    <s v="NO_CONCILIADO"/>
  </r>
  <r>
    <x v="1"/>
    <m/>
    <x v="1"/>
    <x v="4"/>
    <s v="O22489180002"/>
    <s v="BOD"/>
    <n v="2248918"/>
    <m/>
    <s v="00099021001 DEPOSITO DE EFECTIVO, DEPOSITANTE: ANDREE SOLIZ REYNALDO MOISES, CONCEPTO: DEVOLUCION DE PAGO MAYO 2024, CUENTA DE DEPOSITO: CUENTA UNICA DEL TESORO/DJBR"/>
    <m/>
    <m/>
    <m/>
    <m/>
    <m/>
    <m/>
    <n v="0"/>
    <n v="7507.01"/>
    <s v="NO_CONCILIADO"/>
  </r>
  <r>
    <x v="1"/>
    <m/>
    <x v="1"/>
    <x v="4"/>
    <s v="O22489190002"/>
    <s v="BOD"/>
    <n v="2248919"/>
    <m/>
    <s v="00099021001 DEPOSITO DE EFECTIVO, DEPOSITANTE: ANDREE SOLIZ REYNALDO MOISES, CONCEPTO: DEVOLUCION DE PAGO JUNIO 2024, CUENTA DE DEPOSITO: CUENTA UNICA DEL TESORO/DJBR"/>
    <m/>
    <m/>
    <m/>
    <m/>
    <m/>
    <m/>
    <n v="0"/>
    <n v="7507.01"/>
    <s v="NO_CONCILIADO"/>
  </r>
  <r>
    <x v="1"/>
    <m/>
    <x v="1"/>
    <x v="4"/>
    <s v="O22489200002"/>
    <s v="BOD"/>
    <n v="2248920"/>
    <m/>
    <s v="00099021001 DEPOSITO DE EFECTIVO, DEPOSITANTE: ANDREE SOLIZ REYNALDO MOISES, CONCEPTO: DEVOLUCION DE PAGO JULIO 2024, CUENTA DE DEPOSITO: CUENTA UNICA DEL TESORO/DJBR"/>
    <m/>
    <m/>
    <m/>
    <m/>
    <m/>
    <m/>
    <n v="0"/>
    <n v="7507.01"/>
    <s v="NO_CONCILIADO"/>
  </r>
  <r>
    <x v="1"/>
    <m/>
    <x v="1"/>
    <x v="5"/>
    <s v="O22491160002"/>
    <s v="BOD"/>
    <n v="2249116"/>
    <m/>
    <s v="00099021001 DEPOSITO DE EFECTIVO, DEPOSITANTE: LUIS ALBERTO SILES SEVERICH, CONCEPTO: REVERSION, CUENTA DE DEPOSITO: CUENTA UNICA DEL TESORO"/>
    <m/>
    <m/>
    <m/>
    <m/>
    <m/>
    <m/>
    <n v="0"/>
    <n v="43"/>
    <s v="NO_CONCILIADO"/>
  </r>
  <r>
    <x v="0"/>
    <m/>
    <x v="0"/>
    <x v="5"/>
    <s v="O22491410002"/>
    <s v="BOD"/>
    <n v="2249141"/>
    <m/>
    <s v="00099021001 DEPOSITO DE EFECTIVO, DEPOSITANTE: JIMMY VASQUEZ RODRIGUEZ-FAB, CONCEPTO: REVERSION COMBUSTIBLE PREV 4 PAGO 7 PART 34110 DGAJ/2024, CUENTA DE DEPOSITO: CUENTA UNICA DEL TESORO"/>
    <m/>
    <m/>
    <m/>
    <m/>
    <m/>
    <m/>
    <n v="0"/>
    <n v="149.6"/>
    <s v="NO_CONCILIADO"/>
  </r>
  <r>
    <x v="0"/>
    <m/>
    <x v="0"/>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1"/>
    <m/>
    <x v="1"/>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1"/>
    <m/>
    <x v="1"/>
    <x v="5"/>
    <s v="O22492550002"/>
    <s v="BOD"/>
    <n v="2249255"/>
    <m/>
    <s v="00099021001 DEPOSITO DE EFECTIVO, DEPOSITANTE: MIGUEL LAURA TORREZ, CONCEPTO: DEVOLUCION PASAJE TERRESTRE, CUENTA DE DEPOSITO: CUENTA UNICA DEL TESORO"/>
    <m/>
    <m/>
    <m/>
    <m/>
    <m/>
    <m/>
    <n v="0"/>
    <n v="40"/>
    <s v="NO_CONCILIADO"/>
  </r>
  <r>
    <x v="6"/>
    <m/>
    <x v="6"/>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1"/>
    <m/>
    <x v="1"/>
    <x v="6"/>
    <s v="O22495190002"/>
    <s v="BOD"/>
    <n v="2249519"/>
    <m/>
    <s v="00099021001 DEPOSITO DE EFECTIVO, DEPOSITANTE: HERLAN AMERICO DIAZ APAZA, CONCEPTO: SALDO NO EJECUTADO, CUENTA DE DEPOSITO: CUENTA UNICA DEL TESORO"/>
    <m/>
    <m/>
    <m/>
    <m/>
    <m/>
    <m/>
    <n v="0"/>
    <n v="813"/>
    <s v="NO_CONCILIADO"/>
  </r>
  <r>
    <x v="1"/>
    <m/>
    <x v="1"/>
    <x v="6"/>
    <s v="O22495920002"/>
    <s v="BOD"/>
    <n v="2249592"/>
    <m/>
    <s v="00099021001 DEPOSITO DE EFECTIVO, DEPOSITANTE: ANDREE SOLIZ REYNALDO MOISES, CONCEPTO: DEVOLUCION DE PAGO AGOSTO 2024, CUENTA DE DEPOSITO: CUENTA UNICA DEL TESORO/DJBR"/>
    <m/>
    <m/>
    <m/>
    <m/>
    <m/>
    <m/>
    <n v="0"/>
    <n v="7507.01"/>
    <s v="NO_CONCILIADO"/>
  </r>
  <r>
    <x v="7"/>
    <m/>
    <x v="7"/>
    <x v="6"/>
    <s v="O22496250002"/>
    <s v="BOD"/>
    <n v="2249625"/>
    <m/>
    <s v="00526012001 DEPOSITO DE EFECTIVO, DEPOSITANTE: BOLIVA TV - SOFIA HEREDIA CHUCATANY, CONCEPTO: DEV. FONDOS NO UTILIZADOS HR 10452, CUENTA DE DEPOSITO: CUENTA UNICA DEL TESORO"/>
    <m/>
    <m/>
    <m/>
    <m/>
    <m/>
    <m/>
    <n v="0"/>
    <n v="11257.5"/>
    <s v="NO_CONCILIADO"/>
  </r>
  <r>
    <x v="1"/>
    <m/>
    <x v="1"/>
    <x v="6"/>
    <s v="B22496170002"/>
    <s v="BOD"/>
    <n v="2249617"/>
    <m/>
    <s v="00099021001 DEP.DE CHEQ.AJENOS,RET.DE CAM.,CONCEPTO: DEPÓSITO,DEP.: EDWIN GONZALO PORCEL ARANCIBIA , PROCEDENCIA: BANCO UNION S.A., CHEQUE: 211560, FECHA DE EMISION:10/01/2025"/>
    <m/>
    <m/>
    <m/>
    <m/>
    <m/>
    <m/>
    <n v="0"/>
    <n v="961"/>
    <s v="NO_CONCILIADO"/>
  </r>
  <r>
    <x v="1"/>
    <m/>
    <x v="1"/>
    <x v="7"/>
    <s v="O22500290002"/>
    <s v="BOD"/>
    <n v="2250029"/>
    <m/>
    <s v="00099021001 DEPOSITO DE EFECTIVO, DEPOSITANTE: LARISSA PEREZ, CONCEPTO: DEVOLUCION, CUENTA DE DEPOSITO: CUENTA UNICA DEL TESORO"/>
    <m/>
    <m/>
    <m/>
    <m/>
    <m/>
    <m/>
    <n v="0"/>
    <n v="186"/>
    <s v="NO_CONCILIADO"/>
  </r>
  <r>
    <x v="1"/>
    <m/>
    <x v="1"/>
    <x v="7"/>
    <s v="B22500710002"/>
    <s v="BOD"/>
    <n v="2250071"/>
    <m/>
    <s v="00099021001 DEP.DE CHEQ.AJENOS,RET.DE CAM.,CONCEPTO: DEPÓSITO,DEP.: JORGE CARLOS ALIZARES ARIAS , PROCEDENCIA: BANCO UNION S.A., CHEQUE: 211561, FECHA DE EMISION:13/01/2025"/>
    <m/>
    <m/>
    <m/>
    <m/>
    <m/>
    <m/>
    <n v="0"/>
    <n v="4000"/>
    <s v="NO_CONCILIADO"/>
  </r>
  <r>
    <x v="8"/>
    <m/>
    <x v="8"/>
    <x v="8"/>
    <s v="O22503630002"/>
    <s v="BOD"/>
    <n v="2250363"/>
    <m/>
    <s v="00081071102 DEPOSITO DE EFECTIVO, DEPOSITANTE: ALFREDO FLORIBE MELGAR, CONCEPTO: DEP. POR OMISION EN EL MARCADO DE FECHA 26/12/2024, CUENTA DE DEPOSITO: CUENTA UNICA DEL TESORO"/>
    <m/>
    <m/>
    <m/>
    <m/>
    <m/>
    <m/>
    <n v="0"/>
    <n v="211.62"/>
    <s v="NO_CONCILIADO"/>
  </r>
  <r>
    <x v="1"/>
    <m/>
    <x v="1"/>
    <x v="8"/>
    <s v="O22503680002"/>
    <s v="BOD"/>
    <n v="2250368"/>
    <m/>
    <s v="00099021001 DEPOSITO DE EFECTIVO, DEPOSITANTE: CHOQUE CONDORI JHONNY, CONCEPTO: DEVOLUCION, CUENTA DE DEPOSITO: CUENTA UNICA DEL TESORO"/>
    <m/>
    <m/>
    <m/>
    <m/>
    <m/>
    <m/>
    <n v="0"/>
    <n v="1846.06"/>
    <s v="NO_CONCILIADO"/>
  </r>
  <r>
    <x v="8"/>
    <m/>
    <x v="8"/>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1"/>
    <m/>
    <x v="1"/>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1"/>
    <m/>
    <x v="1"/>
    <x v="8"/>
    <s v="B22503620002"/>
    <s v="BOD"/>
    <n v="2250362"/>
    <m/>
    <s v="00099021001 DEP.DE CHEQ.AJENOS,RET.DE CAM.,CONCEPTO: DEVOLUCION,DEP.: JUAN MARQUEZ , PROCEDENCIA: BANCO UNION S.A., CHEQUE: 213434, FECHA DE EMISION:14/01/2025"/>
    <m/>
    <m/>
    <m/>
    <m/>
    <m/>
    <m/>
    <n v="0"/>
    <n v="16060.68"/>
    <s v="NO_CONCILIADO"/>
  </r>
  <r>
    <x v="2"/>
    <m/>
    <x v="2"/>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9"/>
    <m/>
    <x v="9"/>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1"/>
    <m/>
    <x v="1"/>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1"/>
    <m/>
    <x v="1"/>
    <x v="9"/>
    <s v="O22508430002"/>
    <s v="BOD"/>
    <n v="2250843"/>
    <m/>
    <s v="00099021001 DEPOSITO DE EFECTIVO, DEPOSITANTE: GABRIELA MASSI CANAZA, CONCEPTO: DEVOLUCION, CUENTA DE DEPOSITO: CUENTA UNICA DEL TESORO"/>
    <m/>
    <m/>
    <m/>
    <m/>
    <m/>
    <m/>
    <n v="0"/>
    <n v="2000"/>
    <s v="NO_CONCILIADO"/>
  </r>
  <r>
    <x v="1"/>
    <m/>
    <x v="1"/>
    <x v="9"/>
    <s v="O22508900002"/>
    <s v="BOD"/>
    <n v="2250890"/>
    <m/>
    <s v="00099021001 DEPOSITO DE EFECTIVO, DEPOSITANTE: ELSA QUISPE LIMACHI, CONCEPTO: DEV. GASOLINA PREV. 613, CUENTA DE DEPOSITO: CUENTA UNICA DEL TESORO"/>
    <m/>
    <m/>
    <m/>
    <m/>
    <m/>
    <m/>
    <n v="0"/>
    <n v="149.6"/>
    <s v="NO_CONCILIADO"/>
  </r>
  <r>
    <x v="5"/>
    <m/>
    <x v="5"/>
    <x v="9"/>
    <s v="O22508980002"/>
    <s v="BOD"/>
    <n v="2250898"/>
    <m/>
    <s v="00086011109 DEPOSITO DE EFECTIVO, DEPOSITANTE: MMAYA, CONCEPTO: DEV. PPCR CONTRATO DE PRESTAMO 3534 GESTION 2024, CUENTA DE DEPOSITO: CUENTA UNICA DEL TESORO"/>
    <m/>
    <m/>
    <m/>
    <m/>
    <m/>
    <m/>
    <n v="0"/>
    <n v="3576.25"/>
    <s v="NO_CONCILIADO"/>
  </r>
  <r>
    <x v="10"/>
    <m/>
    <x v="10"/>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1"/>
    <m/>
    <x v="1"/>
    <x v="10"/>
    <s v="O22512060002"/>
    <s v="BOD"/>
    <n v="2251206"/>
    <m/>
    <s v="00099021001 DEPOSITO DE EFECTIVO, DEPOSITANTE: VALERIA VILLCA FLORES, CONCEPTO: DEVOLUCION, CUENTA DE DEPOSITO: CUENTA UNICA DEL TESORO"/>
    <m/>
    <m/>
    <m/>
    <m/>
    <m/>
    <m/>
    <n v="0"/>
    <n v="6202.8"/>
    <s v="NO_CONCILIADO"/>
  </r>
  <r>
    <x v="1"/>
    <m/>
    <x v="1"/>
    <x v="10"/>
    <s v="O22513070002"/>
    <s v="BOD"/>
    <n v="2251307"/>
    <m/>
    <s v="00099021001 DEPOSITO DE EFECTIVO, DEPOSITANTE: LISBET TICONA GUTIERREZ, CONCEPTO: REV. DIFINITIVA ABRIL-2024 DEPARTAMENTO DE LA PAZ, CUENTA DE DEPOSITO: CUENTA UNICA DEL TESORO"/>
    <m/>
    <m/>
    <m/>
    <m/>
    <m/>
    <m/>
    <n v="0"/>
    <n v="35"/>
    <s v="NO_CONCILIADO"/>
  </r>
  <r>
    <x v="1"/>
    <m/>
    <x v="1"/>
    <x v="10"/>
    <s v="O22514070002"/>
    <s v="BOD"/>
    <n v="2251407"/>
    <m/>
    <s v="00099021001 DEPOSITO DE EFECTIVO, DEPOSITANTE: HILDA BEATRIZ TUNQUI VALENCIA, CONCEPTO: PERCEPCION INDEBIDA, CUENTA DE DEPOSITO: CUENTA UNICA DEL TESORO"/>
    <m/>
    <m/>
    <m/>
    <m/>
    <m/>
    <m/>
    <n v="0"/>
    <n v="2126.65"/>
    <s v="NO_CONCILIADO"/>
  </r>
  <r>
    <x v="1"/>
    <m/>
    <x v="1"/>
    <x v="10"/>
    <s v="B22512030002"/>
    <s v="BOD"/>
    <n v="2251203"/>
    <m/>
    <s v="00099021001 DEP.DE CHEQ.AJENOS,RET.DE CAM.,CONCEPTO: DEPÓSITO,DEP.: CAJA DE SALUD CORDES , PROCEDENCIA: BANCO UNION S.A., CHEQUE: 43954, FECHA DE EMISION:26/12/2024"/>
    <m/>
    <m/>
    <m/>
    <m/>
    <m/>
    <m/>
    <n v="0"/>
    <n v="5296.57"/>
    <s v="NO_CONCILIADO"/>
  </r>
  <r>
    <x v="11"/>
    <m/>
    <x v="11"/>
    <x v="10"/>
    <s v="B22512660002"/>
    <s v="BOD"/>
    <n v="2251266"/>
    <m/>
    <s v="00099021001 DEP.DE CHEQ.AJENOS,RET.DE CAM.,CONCEPTO: DEVOLUCION,DEP.: ALIAZAS RURALES PAR III , PROCEDENCIA: BANCO UNION S.A., CHEQUE: 360, FECHA DE EMISION:13/01/2025"/>
    <m/>
    <m/>
    <m/>
    <m/>
    <m/>
    <m/>
    <n v="0"/>
    <n v="27"/>
    <s v="NO_CONCILIADO"/>
  </r>
  <r>
    <x v="11"/>
    <m/>
    <x v="11"/>
    <x v="10"/>
    <s v="B22512680002"/>
    <s v="BOD"/>
    <n v="2251268"/>
    <m/>
    <s v="00099021001 DEP.DE CHEQ.AJENOS,RET.DE CAM.,CONCEPTO: DEVOLUCION,DEP.: ALIAZAS RURALES PAR III , PROCEDENCIA: BANCO UNION S.A., CHEQUE: 359, FECHA DE EMISION:13/01/2025"/>
    <m/>
    <m/>
    <m/>
    <m/>
    <m/>
    <m/>
    <n v="0"/>
    <n v="30800"/>
    <s v="NO_CONCILIADO"/>
  </r>
  <r>
    <x v="11"/>
    <m/>
    <x v="11"/>
    <x v="10"/>
    <s v="B22512690002"/>
    <s v="BOD"/>
    <n v="2251269"/>
    <m/>
    <s v="00099021001 DEP.DE CHEQ.AJENOS,RET.DE CAM.,CONCEPTO: DEVOLUCION,DEP.: ALIAZAS RURALES PAR III , PROCEDENCIA: BANCO UNION S.A., CHEQUE: 358, FECHA DE EMISION:13/01/2025"/>
    <m/>
    <m/>
    <m/>
    <m/>
    <m/>
    <m/>
    <n v="0"/>
    <n v="396"/>
    <s v="NO_CONCILIADO"/>
  </r>
  <r>
    <x v="1"/>
    <m/>
    <x v="1"/>
    <x v="10"/>
    <s v="B22512760002"/>
    <s v="BOD"/>
    <n v="2251276"/>
    <m/>
    <s v="00099021001 DEP.DE CHEQ.AJENOS,RET.DE CAM.,CONCEPTO: DOBLE PERCEPCION,DEP.: GOBIERNO AUTONOMO MUNICIPAL DE LA PAZ , PROCEDENCIA: BANCO UNION S.A., CHEQUE: 70326, FECHA DE EMISION:15/01/2025"/>
    <m/>
    <m/>
    <m/>
    <m/>
    <m/>
    <m/>
    <n v="0"/>
    <n v="2143.4899999999998"/>
    <s v="NO_CONCILIADO"/>
  </r>
  <r>
    <x v="1"/>
    <m/>
    <x v="1"/>
    <x v="10"/>
    <s v="B22512790002"/>
    <s v="BOD"/>
    <n v="2251279"/>
    <m/>
    <s v="00099021001 DEP.DE CHEQ.AJENOS,RET.DE CAM.,CONCEPTO: DOBLE PERCEPCION,DEP.: GOBIERNO AUTONOMO MUNICIPAL DE LA PAZ , PROCEDENCIA: BANCO UNION S.A., CHEQUE: 70327, FECHA DE EMISION:15/01/2025"/>
    <m/>
    <m/>
    <m/>
    <m/>
    <m/>
    <m/>
    <n v="0"/>
    <n v="2143.4899999999998"/>
    <s v="NO_CONCILIADO"/>
  </r>
  <r>
    <x v="8"/>
    <m/>
    <x v="8"/>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1"/>
    <m/>
    <x v="1"/>
    <x v="11"/>
    <s v="O22516710002"/>
    <s v="BOD"/>
    <n v="2251671"/>
    <m/>
    <s v="00099021001 DEPOSITO DE EFECTIVO, DEPOSITANTE: ALEJANDRO CASTRO COARITE C.I. 2449786, CONCEPTO: DEVOLUCION DE SUELDO MES AGOSTO/2020, CUENTA DE DEPOSITO: CUENTA UNICA DEL TESORO"/>
    <m/>
    <m/>
    <m/>
    <m/>
    <m/>
    <m/>
    <n v="0"/>
    <n v="7334.06"/>
    <s v="NO_CONCILIADO"/>
  </r>
  <r>
    <x v="1"/>
    <m/>
    <x v="1"/>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1"/>
    <m/>
    <x v="1"/>
    <x v="11"/>
    <s v="O22517030002"/>
    <s v="BOD"/>
    <n v="2251703"/>
    <m/>
    <s v="00099021001 DEPOSITO DE EFECTIVO, DEPOSITANTE: ELSA JUANA LOPEZ GUTIERREZ, CONCEPTO: DEVOLUCION DE LA RENTA, CUENTA DE DEPOSITO: CUENTA UNICA DEL TESORO"/>
    <m/>
    <m/>
    <m/>
    <m/>
    <m/>
    <m/>
    <n v="0"/>
    <n v="860"/>
    <s v="NO_CONCILIADO"/>
  </r>
  <r>
    <x v="2"/>
    <m/>
    <x v="2"/>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1"/>
    <m/>
    <x v="1"/>
    <x v="12"/>
    <s v="O22520830002"/>
    <s v="BOD"/>
    <n v="2252083"/>
    <m/>
    <s v="00099021001 DEPOSITO DE EFECTIVO, DEPOSITANTE: LOURDES ALIAGA ZAPATA, CONCEPTO: DOBLE PERCEPCION MES ENERO/2025, CUENTA DE DEPOSITO: CUENTA UNICA DEL TESORO"/>
    <m/>
    <m/>
    <m/>
    <m/>
    <m/>
    <m/>
    <n v="0"/>
    <n v="2000"/>
    <s v="NO_CONCILIADO"/>
  </r>
  <r>
    <x v="1"/>
    <m/>
    <x v="1"/>
    <x v="12"/>
    <s v="O22521510002"/>
    <s v="BOD"/>
    <n v="2252151"/>
    <m/>
    <s v="00099021001 DEPOSITO DE EFECTIVO, DEPOSITANTE: ANA MARIA BEATRIZ VALDIVIESO FERREIRA, CONCEPTO: DEVOLUCION, CUENTA DE DEPOSITO: CUENTA UNICA DEL TESORO"/>
    <m/>
    <m/>
    <m/>
    <m/>
    <m/>
    <m/>
    <n v="0"/>
    <n v="350"/>
    <s v="NO_CONCILIADO"/>
  </r>
  <r>
    <x v="1"/>
    <m/>
    <x v="1"/>
    <x v="12"/>
    <s v="B22521060002"/>
    <s v="BOD"/>
    <n v="2252106"/>
    <m/>
    <s v="00099021001 DEP.DE CHEQ.AJENOS,RET.DE CAM.,CONCEPTO: DEV. PLANILLAS DE INCAPACIDADES CAJA CORDES,DEP.: SEDES CBBA , PROCEDENCIA: BANCO UNION S.A., CHEQUE: 43966, FECHA DE EMISION:26/12/2024"/>
    <m/>
    <m/>
    <m/>
    <m/>
    <m/>
    <m/>
    <n v="0"/>
    <n v="2005.17"/>
    <s v="NO_CONCILIADO"/>
  </r>
  <r>
    <x v="1"/>
    <m/>
    <x v="1"/>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12"/>
    <m/>
    <x v="12"/>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5"/>
    <m/>
    <x v="5"/>
    <x v="13"/>
    <s v="B22524560002"/>
    <s v="BOD"/>
    <n v="2252456"/>
    <m/>
    <s v="00099021001 DEP.DE CHEQ.AJENOS,RET.DE CAM.,CONCEPTO: DEV SALDO PROY MANEJO INTEGRAL DE MICROCUENCA DE UMAJALSU MUNICIPIO DE SAN PEDRO DE TIQUINA,DEP.: GOB AUTONOMO MCPAL SAN PEDRO DE TIQUINA"/>
    <m/>
    <m/>
    <m/>
    <m/>
    <m/>
    <m/>
    <n v="0"/>
    <n v="0.49"/>
    <s v="NO_CONCILIADO"/>
  </r>
  <r>
    <x v="1"/>
    <m/>
    <x v="1"/>
    <x v="13"/>
    <s v="B22525260002"/>
    <s v="BOD"/>
    <n v="2252526"/>
    <m/>
    <s v="00099021001 DEP.DE CHEQ.AJENOS,RET.DE CAM.,CONCEPTO: DEV DE HABERES,DEP.: CARLA YUPANQUI SOLIZ , PROCEDENCIA: BANCO UNION S.A., CHEQUE: 213452, FECHA DE EMISION:21/01/2025"/>
    <m/>
    <m/>
    <m/>
    <m/>
    <m/>
    <m/>
    <n v="0"/>
    <n v="4724.58"/>
    <s v="NO_CONCILIADO"/>
  </r>
  <r>
    <x v="5"/>
    <m/>
    <x v="5"/>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1"/>
    <m/>
    <x v="1"/>
    <x v="14"/>
    <s v="O22529070002"/>
    <s v="BOD"/>
    <n v="2252907"/>
    <m/>
    <s v="00099021001 DEPOSITO DE EFECTIVO, DEPOSITANTE: RODRIGO JUAN ALIAGA ALVAREZ, CONCEPTO: DEVOLUCION, CUENTA DE DEPOSITO: CUENTA UNICA DEL TESORO"/>
    <m/>
    <m/>
    <m/>
    <m/>
    <m/>
    <m/>
    <n v="0"/>
    <n v="6627.66"/>
    <s v="NO_CONCILIADO"/>
  </r>
  <r>
    <x v="1"/>
    <m/>
    <x v="1"/>
    <x v="14"/>
    <s v="O22530460002"/>
    <s v="BOD"/>
    <n v="2253046"/>
    <m/>
    <s v="00099021001 DEPOSITO DE EFECTIVO, DEPOSITANTE: RUBEN LUCIO PEREZ ANTEZANA, CONCEPTO: DEVOLUCION, CUENTA DE DEPOSITO: CUENTA UNICA DEL TESORO"/>
    <m/>
    <m/>
    <m/>
    <m/>
    <m/>
    <m/>
    <n v="0"/>
    <n v="1350"/>
    <s v="NO_CONCILIADO"/>
  </r>
  <r>
    <x v="12"/>
    <m/>
    <x v="12"/>
    <x v="14"/>
    <s v="B22528660002 "/>
    <s v="BOD"/>
    <n v="2252866"/>
    <m/>
    <s v="00099021001 DEP.DE CHEQ.AJENOS,RET.DE CAM.,CONCEPTO: INCAPACIDADES,DEP.: CAJA NACIONAL DE SALUD, PROCEDENCIA: BANCO UNION S.A., CHEQUE: 38020, FECHA DE EMISION:20/01/2025_x000a_DT - 044 - P - 0078"/>
    <m/>
    <m/>
    <m/>
    <m/>
    <m/>
    <m/>
    <n v="0"/>
    <n v="7716.26"/>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92617"/>
    <s v="CONCILIADO_PARCIAL"/>
  </r>
  <r>
    <x v="0"/>
    <m/>
    <x v="0"/>
    <x v="14"/>
    <s v="B22529000002"/>
    <s v="BOD"/>
    <n v="2252900"/>
    <m/>
    <s v="00099021001 DEP.DE CHEQ.AJENOS,RET.DE CAM.,CONCEPTO: INCAPACIDADES,DEP.: CAJA NACIONAL DE SALUD, PROCEDENCIA: BANCO UNION S.A., CHEQUE: 38100, FECHA DE EMISION:20/01/2025_x000a_DT - 044 - P - 0081"/>
    <m/>
    <m/>
    <m/>
    <m/>
    <m/>
    <m/>
    <n v="0"/>
    <n v="1371.02"/>
    <s v="CONCILIADO_PARCIAL"/>
  </r>
  <r>
    <x v="5"/>
    <m/>
    <x v="5"/>
    <x v="14"/>
    <s v="B22529000002"/>
    <s v="BOD"/>
    <n v="2252900"/>
    <m/>
    <s v="00099021001 DEP.DE CHEQ.AJENOS,RET.DE CAM.,CONCEPTO: INCAPACIDADES,DEP.: CAJA NACIONAL DE SALUD, PROCEDENCIA: BANCO UNION S.A., CHEQUE: 38100, FECHA DE EMISION:20/01/2025_x000a_DT - 044 - P - 0081"/>
    <m/>
    <m/>
    <m/>
    <m/>
    <m/>
    <m/>
    <n v="0"/>
    <n v="2561.25"/>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222.34"/>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119555.21"/>
    <s v="CONCILIADO_PARCIAL"/>
  </r>
  <r>
    <x v="0"/>
    <m/>
    <x v="0"/>
    <x v="14"/>
    <s v="B22529000002"/>
    <s v="BOD"/>
    <n v="2252900"/>
    <m/>
    <s v="00099021001 DEP.DE CHEQ.AJENOS,RET.DE CAM.,CONCEPTO: INCAPACIDADES,DEP.: CAJA NACIONAL DE SALUD, PROCEDENCIA: BANCO UNION S.A., CHEQUE: 38100, FECHA DE EMISION:20/01/2025_x000a_DT - 044 - P - 0081"/>
    <m/>
    <m/>
    <m/>
    <m/>
    <m/>
    <m/>
    <n v="0"/>
    <n v="1148.5"/>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8419.3700000000008"/>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85647.41"/>
    <s v="CONCILIADO_PARCIAL"/>
  </r>
  <r>
    <x v="13"/>
    <m/>
    <x v="13"/>
    <x v="14"/>
    <s v="B22529000002"/>
    <s v="BOD"/>
    <n v="2252900"/>
    <m/>
    <s v="00099021001 DEP.DE CHEQ.AJENOS,RET.DE CAM.,CONCEPTO: INCAPACIDADES,DEP.: CAJA NACIONAL DE SALUD, PROCEDENCIA: BANCO UNION S.A., CHEQUE: 38100, FECHA DE EMISION:20/01/2025_x000a_DT - 044 - P - 0081"/>
    <m/>
    <m/>
    <m/>
    <m/>
    <m/>
    <m/>
    <n v="0"/>
    <n v="3220.16"/>
    <s v="CONCILIADO_PARCIAL"/>
  </r>
  <r>
    <x v="5"/>
    <m/>
    <x v="5"/>
    <x v="14"/>
    <s v="Q21579740002"/>
    <s v="CRV"/>
    <n v="2157974"/>
    <m/>
    <s v="NUMERO DE LIBRETA CUT: 00086011102 OPERACIÓN E18 TRANSFERENCIA DEL SISTEMA FINANCIERO POR CUENTA DE TERCEROS A LA CUT SOL. ESC. DE REPSOL E&amp;P BOLIVIA S.A."/>
    <m/>
    <m/>
    <m/>
    <m/>
    <m/>
    <m/>
    <n v="0"/>
    <n v="3080.29"/>
    <s v="NO_CONCILIADO"/>
  </r>
  <r>
    <x v="1"/>
    <m/>
    <x v="1"/>
    <x v="15"/>
    <s v="O22532590002"/>
    <s v="BOD"/>
    <n v="2253259"/>
    <m/>
    <s v="00099021001 DEPOSITO DE EFECTIVO, DEPOSITANTE: CINTIA SUSANA CONTRERAS CALLE, CONCEPTO: MULTA POR ENTREGA FUERA DE PLAZO, CUENTA DE DEPOSITO: CUENTA UNICA DEL TESORO"/>
    <m/>
    <m/>
    <m/>
    <m/>
    <m/>
    <m/>
    <n v="0"/>
    <n v="1805.4"/>
    <s v="NO_CONCILIADO"/>
  </r>
  <r>
    <x v="14"/>
    <m/>
    <x v="14"/>
    <x v="16"/>
    <s v="B22537480002"/>
    <s v="BOD"/>
    <n v="2253748"/>
    <m/>
    <s v="00099021001 DEP.DE CHEQ.AJENOS,RET.DE CAM.,CONCEPTO: DEVOLUCION DE SUELDOS Y SALARIOS,DEP.: ALEJANDRA FERNANDEZ NINA , PROCEDENCIA: BANCO UNION S.A., CHEQUE: 213455, FECHA DE EMISION:27/01/2025/DJBR"/>
    <m/>
    <m/>
    <m/>
    <m/>
    <m/>
    <m/>
    <n v="0"/>
    <n v="23034.9"/>
    <s v="NO_CONCILIADO"/>
  </r>
  <r>
    <x v="15"/>
    <m/>
    <x v="15"/>
    <x v="16"/>
    <s v="O22538870002"/>
    <s v="BOD"/>
    <n v="2253887"/>
    <m/>
    <s v="00099021001 DEPOSITO DE EFECTIVO, DEPOSITANTE: MARIA RISELA CASTELLON VELA, CONCEPTO: DEPÓSITO REVERSION TOTAL DE SUELDOS, CUENTA DE DEPOSITO: CUENTA UNICA DEL TESORO/DJBR"/>
    <m/>
    <m/>
    <m/>
    <m/>
    <m/>
    <m/>
    <n v="0"/>
    <n v="3097.91"/>
    <s v="NO_CONCILIADO"/>
  </r>
  <r>
    <x v="3"/>
    <m/>
    <x v="3"/>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3"/>
    <m/>
    <x v="3"/>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3"/>
    <m/>
    <x v="3"/>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2"/>
    <m/>
    <x v="2"/>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1"/>
    <m/>
    <x v="1"/>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1"/>
    <m/>
    <x v="1"/>
    <x v="17"/>
    <s v="O22541370002"/>
    <s v="BOD"/>
    <n v="2254137"/>
    <m/>
    <s v="00099021001 DEPOSITO DE EFECTIVO, DEPOSITANTE: SILVANA OJEDA PANOZO CI: 4631448 CH, CONCEPTO: PAGO POR EXCESO DE REFRIGERIO DE 12 DE DICIEMBRE 2023, CUENTA DE DEPOSITO: CUENTA UNICA DEL TESORO"/>
    <m/>
    <m/>
    <m/>
    <m/>
    <m/>
    <m/>
    <n v="0"/>
    <n v="18"/>
    <s v="NO_CONCILIADO"/>
  </r>
  <r>
    <x v="0"/>
    <m/>
    <x v="0"/>
    <x v="17"/>
    <s v="O22541690002"/>
    <s v="BOD"/>
    <n v="2254169"/>
    <m/>
    <s v="00099021001 DEPOSITO DE EFECTIVO, DEPOSITANTE: ARIEL ISIDRO TORREZ GUERRA, CONCEPTO: DEVOLUCION HABER DEL MES DE OCTUBRE 2023, CUENTA DE DEPOSITO: CUENTA UNICA DEL TESORO/DJBR"/>
    <m/>
    <m/>
    <m/>
    <m/>
    <m/>
    <m/>
    <n v="0"/>
    <n v="2268.2199999999998"/>
    <s v="NO_CONCILIADO"/>
  </r>
  <r>
    <x v="12"/>
    <m/>
    <x v="12"/>
    <x v="17"/>
    <s v="B22540580002 "/>
    <s v="BOD"/>
    <n v="2254058"/>
    <m/>
    <s v="00099021001 DEP.DE CHEQ.AJENOS,RET.DE CAM.,CONCEPTO: INCAPACIDADES,DEP.: CAJA NACIONAL DE SALUD, PROCEDENCIA: BANCO UNION S.A., CHEQUE: 38132, FECHA DE EMISION:27/01/2025_x000a_DT - 065 - P - 0146"/>
    <m/>
    <m/>
    <m/>
    <m/>
    <m/>
    <m/>
    <n v="0"/>
    <n v="1797.72"/>
    <s v="CONCILIADO_PARCIAL"/>
  </r>
  <r>
    <x v="5"/>
    <m/>
    <x v="5"/>
    <x v="17"/>
    <s v="B22540580002 "/>
    <s v="BOD"/>
    <n v="2254058"/>
    <m/>
    <s v="00099021001 DEP.DE CHEQ.AJENOS,RET.DE CAM.,CONCEPTO: INCAPACIDADES,DEP.: CAJA NACIONAL DE SALUD, PROCEDENCIA: BANCO UNION S.A., CHEQUE: 38132, FECHA DE EMISION:27/01/2025_x000a_DT - 065 - P - 0146"/>
    <m/>
    <m/>
    <m/>
    <m/>
    <m/>
    <m/>
    <n v="0"/>
    <n v="7839"/>
    <s v="CONCILIADO_PARCIAL"/>
  </r>
  <r>
    <x v="12"/>
    <m/>
    <x v="12"/>
    <x v="17"/>
    <s v="B22540580002 "/>
    <s v="BOD"/>
    <n v="2254058"/>
    <m/>
    <s v="00099021001 DEP.DE CHEQ.AJENOS,RET.DE CAM.,CONCEPTO: INCAPACIDADES,DEP.: CAJA NACIONAL DE SALUD, PROCEDENCIA: BANCO UNION S.A., CHEQUE: 38132, FECHA DE EMISION:27/01/2025_x000a_DT - 065 - P - 0146"/>
    <m/>
    <m/>
    <m/>
    <m/>
    <m/>
    <m/>
    <n v="0"/>
    <n v="346078.76"/>
    <s v="CONCILIADO_PARCIAL"/>
  </r>
  <r>
    <x v="0"/>
    <m/>
    <x v="0"/>
    <x v="17"/>
    <s v="B22540580002 "/>
    <s v="BOD"/>
    <n v="2254058"/>
    <m/>
    <s v="00099021001 DEP.DE CHEQ.AJENOS,RET.DE CAM.,CONCEPTO: INCAPACIDADES,DEP.: CAJA NACIONAL DE SALUD, PROCEDENCIA: BANCO UNION S.A., CHEQUE: 38132, FECHA DE EMISION:27/01/2025_x000a_DT - 065 - P - 0146"/>
    <m/>
    <m/>
    <m/>
    <m/>
    <m/>
    <m/>
    <n v="0"/>
    <n v="313.65999999999997"/>
    <s v="CONCILIADO_PARCIAL"/>
  </r>
  <r>
    <x v="1"/>
    <m/>
    <x v="1"/>
    <x v="17"/>
    <s v="B22541470002"/>
    <s v="BOD"/>
    <n v="2254147"/>
    <m/>
    <s v="00099021001 DEP.DE CHEQ.AJENOS,RET.DE CAM.,CONCEPTO: DEPÓSITO,DEP.: CRISTIAN VILACAHUA PIMENTEL , PROCEDENCIA: BANCO UNION S.A., CHEQUE: 213456, FECHA DE EMISION:28/01/2025"/>
    <m/>
    <m/>
    <m/>
    <m/>
    <m/>
    <m/>
    <n v="0"/>
    <n v="4166.87"/>
    <s v="NO_CONCILIADO"/>
  </r>
  <r>
    <x v="2"/>
    <m/>
    <x v="2"/>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1"/>
    <m/>
    <x v="1"/>
    <x v="18"/>
    <s v="O22545930002"/>
    <s v="BOD"/>
    <n v="2254593"/>
    <m/>
    <s v="00099021001 DEPOSITO DE EFECTIVO, DEPOSITANTE: WENDY SHIRLEY GUISBERT SANCHEZ CI 2684990, CONCEPTO: DEPÓSITO POR EXCEDENTE POR TOPE SALARIAL, CUENTA DE DEPOSITO: CUENTA UNICA DEL TESORO"/>
    <m/>
    <m/>
    <m/>
    <m/>
    <m/>
    <m/>
    <n v="0"/>
    <n v="679.03"/>
    <s v="NO_CONCILIADO"/>
  </r>
  <r>
    <x v="16"/>
    <m/>
    <x v="16"/>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17"/>
    <m/>
    <x v="17"/>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2"/>
    <m/>
    <x v="2"/>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1"/>
    <m/>
    <x v="1"/>
    <x v="19"/>
    <s v="O22549320002"/>
    <s v="BOD"/>
    <n v="2254932"/>
    <m/>
    <s v="00099021001 DEPOSITO DE EFECTIVO, DEPOSITANTE: MARINEZ CASTILLO LLUITO, CONCEPTO: DEVOLUCION, CUENTA DE DEPOSITO: CUENTA UNICA DEL TESORO"/>
    <m/>
    <m/>
    <m/>
    <m/>
    <m/>
    <m/>
    <n v="0"/>
    <n v="2958.52"/>
    <s v="NO_CONCILIADO"/>
  </r>
  <r>
    <x v="1"/>
    <m/>
    <x v="1"/>
    <x v="19"/>
    <s v="O22550190002"/>
    <s v="BOD"/>
    <n v="2255019"/>
    <m/>
    <s v="00099021001 DEPOSITO DE EFECTIVO, DEPOSITANTE: PAULINO LLANOS CRUZ, CONCEPTO: COMPRA DE GRANOS DE TRIGO, CUENTA DE DEPOSITO: CUENTA UNICA DEL TESORO"/>
    <m/>
    <m/>
    <m/>
    <m/>
    <m/>
    <m/>
    <n v="0"/>
    <n v="724.8"/>
    <s v="NO_CONCILIADO"/>
  </r>
  <r>
    <x v="1"/>
    <m/>
    <x v="1"/>
    <x v="19"/>
    <s v="B22548560002"/>
    <s v="BOD"/>
    <n v="2254856"/>
    <m/>
    <s v="00099021001 DEP.DE CHEQ.AJENOS,RET.DE CAM.,CONCEPTO: DEV. PASAJES AEREOS,DEP.: BOA , PROCEDENCIA: BANCO UNION S.A., CHEQUE: 19300, FECHA DE EMISION:24/01/2025"/>
    <m/>
    <m/>
    <m/>
    <m/>
    <m/>
    <m/>
    <n v="0"/>
    <n v="3794"/>
    <s v="NO_CONCILIADO"/>
  </r>
  <r>
    <x v="7"/>
    <m/>
    <x v="7"/>
    <x v="19"/>
    <s v="B22548580002"/>
    <s v="BOD"/>
    <n v="2254858"/>
    <m/>
    <s v="00526012001 DEP.DE CHEQ.AJENOS,RET.DE CAM.,CONCEPTO: CAMPAÑA BONO NAVIDEÑO 2024,DEP.: BOLIVIA TV , PROCEDENCIA: BANCO UNION S.A., CHEQUE: 16988, FECHA DE EMISION:29/01/2025"/>
    <m/>
    <m/>
    <m/>
    <m/>
    <m/>
    <m/>
    <n v="0"/>
    <n v="99940"/>
    <s v="NO_CONCILIADO"/>
  </r>
  <r>
    <x v="4"/>
    <m/>
    <x v="4"/>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18"/>
    <m/>
    <x v="18"/>
    <x v="20"/>
    <s v="O22552630002"/>
    <s v="BOD"/>
    <n v="2255263"/>
    <m/>
    <s v="00099021001 DEPOSITO DE EFECTIVO, DEPOSITANTE: ANDREA DE LOS ANGELES OLIVERA RODRIGUEZ, CONCEPTO: DEVOLUCION DE AGUINALDO, CUENTA DE DEPOSITO: CUENTA UNICA DEL TESORO/DJBR"/>
    <m/>
    <m/>
    <m/>
    <m/>
    <m/>
    <m/>
    <n v="0"/>
    <n v="3320.94"/>
    <s v="NO_CONCILIADO"/>
  </r>
  <r>
    <x v="7"/>
    <m/>
    <x v="7"/>
    <x v="20"/>
    <s v="O22554970002"/>
    <s v="BOD"/>
    <n v="2255497"/>
    <m/>
    <s v="00526012001 DEPOSITO DE EFECTIVO, DEPOSITANTE: BOLIVIA TV, CONCEPTO: DEVOLUCION DE FONDOS NO UTILIZADOS DE HR. 10453, CUENTA DE DEPOSITO: CUENTA UNICA DEL TESORO"/>
    <m/>
    <m/>
    <m/>
    <m/>
    <m/>
    <m/>
    <n v="0"/>
    <n v="2150"/>
    <s v="NO_CONCILIADO"/>
  </r>
  <r>
    <x v="19"/>
    <m/>
    <x v="19"/>
    <x v="21"/>
    <s v="O22558960002"/>
    <s v="BOD"/>
    <n v="2255896"/>
    <m/>
    <s v="00099021001 DEPOSITO DE EFECTIVO, DEPOSITANTE: CAMARA DE SENADORES, CONCEPTO: DEVOLUCION DE PAGO EN EXCESO PREVENTIVO N°2186, CUENTA DE DEPOSITO: CUENTA UNICA DEL TESORO"/>
    <m/>
    <m/>
    <m/>
    <m/>
    <m/>
    <m/>
    <n v="0"/>
    <n v="723.58"/>
    <s v="NO_CONCILIADO"/>
  </r>
  <r>
    <x v="19"/>
    <m/>
    <x v="19"/>
    <x v="21"/>
    <s v="O22558970002"/>
    <s v="BOD"/>
    <n v="2255897"/>
    <m/>
    <s v="00099021001 DEPOSITO DE EFECTIVO, DEPOSITANTE: CAMARA DE SENADORES, CONCEPTO: DEVOLUCION DE PAGO EN EXCESO PREVENTIVO N°2249, CUENTA DE DEPOSITO: CUENTA UNICA DEL TESORO"/>
    <m/>
    <m/>
    <m/>
    <m/>
    <m/>
    <m/>
    <n v="0"/>
    <n v="556.20000000000005"/>
    <s v="NO_CONCILIADO"/>
  </r>
  <r>
    <x v="7"/>
    <m/>
    <x v="7"/>
    <x v="21"/>
    <s v="O22559140002"/>
    <s v="BOD"/>
    <n v="2255914"/>
    <m/>
    <s v="00526012001 DEPOSITO DE EFECTIVO, DEPOSITANTE: DAVID OSCAR LAURA MAMANI, CONCEPTO: DEVOLUCION FONDOS EN AVANCE BOLIVIA TV, CUENTA DE DEPOSITO: CUENTA UNICA DEL TESORO"/>
    <m/>
    <m/>
    <m/>
    <m/>
    <m/>
    <m/>
    <n v="0"/>
    <n v="1500"/>
    <s v="NO_CONCILIADO"/>
  </r>
  <r>
    <x v="11"/>
    <m/>
    <x v="11"/>
    <x v="21"/>
    <s v="B22558250002"/>
    <s v="BOD"/>
    <n v="2255825"/>
    <m/>
    <s v="00099021001 DEP.DE CHEQ.AJENOS,RET.DE CAM.,CONCEPTO: DEVOLUCION SALDOS,DEP.: ALIANZAS RURALES , PROCEDENCIA: BANCO UNION S.A., CHEQUE: 365, FECHA DE EMISION:30/01/2025"/>
    <m/>
    <m/>
    <m/>
    <m/>
    <m/>
    <m/>
    <n v="0"/>
    <n v="1200"/>
    <s v="NO_CONCILIADO"/>
  </r>
  <r>
    <x v="11"/>
    <m/>
    <x v="11"/>
    <x v="21"/>
    <s v="B22558350002"/>
    <s v="BOD"/>
    <n v="2255835"/>
    <m/>
    <s v="00099021001 DEP.DE CHEQ.AJENOS,RET.DE CAM.,CONCEPTO: DEVOLUCION SALDOS,DEP.: ALIANZAS RURALES , PROCEDENCIA: BANCO UNION S.A., CHEQUE: 361, FECHA DE EMISION:16/01/2025"/>
    <m/>
    <m/>
    <m/>
    <m/>
    <m/>
    <m/>
    <n v="0"/>
    <n v="396"/>
    <s v="NO_CONCILIADO"/>
  </r>
  <r>
    <x v="11"/>
    <m/>
    <x v="11"/>
    <x v="21"/>
    <s v="B22558320002"/>
    <s v="BOD"/>
    <n v="2255832"/>
    <m/>
    <s v="00099021001 DEP.DE CHEQ.AJENOS,RET.DE CAM.,CONCEPTO: DEVOLUCION SALDOS,DEP.: ALIANZAS RURALES , PROCEDENCIA: BANCO UNION S.A., CHEQUE: 362, FECHA DE EMISION:21/01/2025"/>
    <m/>
    <m/>
    <m/>
    <m/>
    <m/>
    <m/>
    <n v="0"/>
    <n v="936"/>
    <s v="NO_CONCILIADO"/>
  </r>
  <r>
    <x v="11"/>
    <m/>
    <x v="11"/>
    <x v="21"/>
    <s v="B22558340002"/>
    <s v="BOD"/>
    <n v="2255834"/>
    <m/>
    <s v="00099021001 DEP.DE CHEQ.AJENOS,RET.DE CAM.,CONCEPTO: DEVOLUCION SALDOS,DEP.: ALIANZAS RURALES , PROCEDENCIA: BANCO UNION S.A., CHEQUE: 363, FECHA DE EMISION:21/01/2025"/>
    <m/>
    <m/>
    <m/>
    <m/>
    <m/>
    <m/>
    <n v="0"/>
    <n v="2.1"/>
    <s v="NO_CONCILIADO"/>
  </r>
  <r>
    <x v="1"/>
    <m/>
    <x v="1"/>
    <x v="22"/>
    <s v="O22563190002"/>
    <s v="BOD"/>
    <n v="2256319"/>
    <m/>
    <s v="00099021001 DEPOSITO DE EFECTIVO, DEPOSITANTE: JORGE NINA BERNAL, CONCEPTO: DEVOLUCION, CUENTA DE DEPOSITO: CUENTA UNICA DEL TESORO"/>
    <m/>
    <m/>
    <m/>
    <m/>
    <m/>
    <m/>
    <n v="0"/>
    <n v="900"/>
    <s v="NO_CONCILIADO"/>
  </r>
  <r>
    <x v="18"/>
    <m/>
    <x v="18"/>
    <x v="22"/>
    <s v="O22563410002"/>
    <s v="BOD"/>
    <n v="2256341"/>
    <m/>
    <s v="00099021001 DEPOSITO DE EFECTIVO, DEPOSITANTE: MARIA ESTELA MACHACA LEANDRO, CONCEPTO: DEVOLUCION DE SUELDO JULIO 2024, CUENTA DE DEPOSITO: CUENTA UNICA DEL TESORO/DJBR"/>
    <m/>
    <m/>
    <m/>
    <m/>
    <m/>
    <m/>
    <n v="0"/>
    <n v="84.23"/>
    <s v="NO_CONCILIADO"/>
  </r>
  <r>
    <x v="1"/>
    <m/>
    <x v="1"/>
    <x v="23"/>
    <s v="O22567050002"/>
    <s v="BOD"/>
    <n v="2256705"/>
    <m/>
    <s v="00099021001 DEPOSITO DE EFECTIVO, DEPOSITANTE: VICENTE JERRY RIVEROS MORN, CONCEPTO: DEVOLUCION, CUENTA DE DEPOSITO: CUENTA UNICA DEL TESORO"/>
    <m/>
    <m/>
    <m/>
    <m/>
    <m/>
    <m/>
    <n v="0"/>
    <n v="10063.81"/>
    <s v="NO_CONCILIADO"/>
  </r>
  <r>
    <x v="1"/>
    <m/>
    <x v="1"/>
    <x v="24"/>
    <s v="O22574280002"/>
    <s v="BOD"/>
    <n v="2257428"/>
    <m/>
    <s v="00099021001 DEPOSITO DE EFECTIVO, DEPOSITANTE: LOURDES ALIAGA ZAPATA, CONCEPTO: DOBLE PERCEPCION MES FEBRERO/2025, CUENTA DE DEPOSITO: CUENTA UNICA DEL TESORO"/>
    <m/>
    <m/>
    <m/>
    <m/>
    <m/>
    <m/>
    <n v="0"/>
    <n v="2000"/>
    <s v="NO_CONCILIADO"/>
  </r>
  <r>
    <x v="5"/>
    <m/>
    <x v="5"/>
    <x v="25"/>
    <s v="O22579160002"/>
    <s v="BOD"/>
    <n v="2257916"/>
    <m/>
    <s v="00099021001 DEPOSITO DE EFECTIVO, DEPOSITANTE: RENE GONZALO GOSALVEZ SOLOGUREN, CONCEPTO: DEVOLUCION DE PASAJE 10/12/2024 LPZ-SCZ 181-0300307599, CUENTA DE DEPOSITO: CUENTA UNICA DEL TESORO/DJBR"/>
    <m/>
    <m/>
    <m/>
    <m/>
    <m/>
    <m/>
    <n v="0"/>
    <n v="820"/>
    <s v="NO_CONCILIADO"/>
  </r>
  <r>
    <x v="5"/>
    <m/>
    <x v="5"/>
    <x v="25"/>
    <s v="O22579190002"/>
    <s v="BOD"/>
    <n v="2257919"/>
    <m/>
    <s v="00099021001 DEPOSITO DE EFECTIVO, DEPOSITANTE: RENE GONZALO GOSALVEZ SOLOGUREN, CONCEPTO: DEVOLUCION DE PASAJE 10/12/2024 SCZ-LPZ 181-0300307600, CUENTA DE DEPOSITO: CUENTA UNICA DEL TESORO/DJBR"/>
    <m/>
    <m/>
    <m/>
    <m/>
    <m/>
    <m/>
    <n v="0"/>
    <n v="820"/>
    <s v="NO_CONCILIADO"/>
  </r>
  <r>
    <x v="1"/>
    <m/>
    <x v="1"/>
    <x v="25"/>
    <s v="B22578640002"/>
    <s v="BOD"/>
    <n v="2257864"/>
    <m/>
    <s v="00099021001 DEP.DE CHEQ.AJENOS,RET.DE CAM.,CONCEPTO: DEVOLUCION,DEP.: ABEL LOPEZ ARRUETA , PROCEDENCIA: BANCO UNION S.A., CHEQUE: 213475, FECHA DE EMISION:10/02/2025"/>
    <m/>
    <m/>
    <m/>
    <m/>
    <m/>
    <m/>
    <n v="0"/>
    <n v="64.540000000000006"/>
    <s v="NO_CONCILIADO"/>
  </r>
  <r>
    <x v="1"/>
    <m/>
    <x v="1"/>
    <x v="25"/>
    <s v="B22578650002"/>
    <s v="BOD"/>
    <n v="2257865"/>
    <m/>
    <s v="00099021001 DEP.DE CHEQ.AJENOS,RET.DE CAM.,CONCEPTO: DEVOLUCION,DEP.: ABEL LOPEZ ARRUETA , PROCEDENCIA: BANCO UNION S.A., CHEQUE: 213476, FECHA DE EMISION:10/02/2025"/>
    <m/>
    <m/>
    <m/>
    <m/>
    <m/>
    <m/>
    <n v="0"/>
    <n v="73.61"/>
    <s v="NO_CONCILIADO"/>
  </r>
  <r>
    <x v="1"/>
    <m/>
    <x v="1"/>
    <x v="25"/>
    <s v="B22578660002"/>
    <s v="BOD"/>
    <n v="2257866"/>
    <m/>
    <s v="00099021001 DEP.DE CHEQ.AJENOS,RET.DE CAM.,CONCEPTO: DEVOLUCION,DEP.: ABEL LOPEZ ARRUETA , PROCEDENCIA: BANCO UNION S.A., CHEQUE: 213477, FECHA DE EMISION:10/02/2025"/>
    <m/>
    <m/>
    <m/>
    <m/>
    <m/>
    <m/>
    <n v="0"/>
    <n v="184.3"/>
    <s v="NO_CONCILIADO"/>
  </r>
  <r>
    <x v="1"/>
    <m/>
    <x v="1"/>
    <x v="25"/>
    <s v="B22578670002"/>
    <s v="BOD"/>
    <n v="2257867"/>
    <m/>
    <s v="00099021001 DEP.DE CHEQ.AJENOS,RET.DE CAM.,CONCEPTO: DEVOLUCION,DEP.: ABEL LOPEZ ARRUETA , PROCEDENCIA: BANCO UNION S.A., CHEQUE: 213479, FECHA DE EMISION:10/02/2025"/>
    <m/>
    <m/>
    <m/>
    <m/>
    <m/>
    <m/>
    <n v="0"/>
    <n v="199.93"/>
    <s v="NO_CONCILIADO"/>
  </r>
  <r>
    <x v="1"/>
    <m/>
    <x v="1"/>
    <x v="25"/>
    <s v="B22578690002"/>
    <s v="BOD"/>
    <n v="2257869"/>
    <m/>
    <s v="00099021001 DEP.DE CHEQ.AJENOS,RET.DE CAM.,CONCEPTO: DEVOLUCION,DEP.: ABEL LOPEZ ARRUETA , PROCEDENCIA: BANCO UNION S.A., CHEQUE: 213480, FECHA DE EMISION:10/02/2025"/>
    <m/>
    <m/>
    <m/>
    <m/>
    <m/>
    <m/>
    <n v="0"/>
    <n v="237"/>
    <s v="NO_CONCILIADO"/>
  </r>
  <r>
    <x v="1"/>
    <m/>
    <x v="1"/>
    <x v="25"/>
    <s v="B22578710002"/>
    <s v="BOD"/>
    <n v="2257871"/>
    <m/>
    <s v="00099021001 DEP.DE CHEQ.AJENOS,RET.DE CAM.,CONCEPTO: DEVOLUCION,DEP.: ABEL LOPEZ ARRUETA , PROCEDENCIA: BANCO UNION S.A., CHEQUE: 213481, FECHA DE EMISION:10/02/2025"/>
    <m/>
    <m/>
    <m/>
    <m/>
    <m/>
    <m/>
    <n v="0"/>
    <n v="971"/>
    <s v="NO_CONCILIADO"/>
  </r>
  <r>
    <x v="10"/>
    <m/>
    <x v="10"/>
    <x v="25"/>
    <s v="Q21680530002"/>
    <s v="CRV"/>
    <n v="2168053"/>
    <m/>
    <s v="NUMERO DE LIBRETA CUT: 00099021001 OPERACIÓN E75 TRANSFERENCIA DE LA CUENTA FISCAL BUN A LA CUT EN MN TRANSF.FDOS.AL.BCB GOBIERNO AUTONOMO MUNICIPAL DE TARACO CITE: GAMT/MAE/SRM/NÂ° 048/2025 CUENTA CUT 3987 LIBRETA NÂ° 00099021001"/>
    <m/>
    <m/>
    <m/>
    <m/>
    <m/>
    <m/>
    <n v="0"/>
    <n v="0.37"/>
    <s v="NO_CONCILIADO"/>
  </r>
  <r>
    <x v="1"/>
    <m/>
    <x v="1"/>
    <x v="26"/>
    <s v="O22582010002"/>
    <s v="BOD"/>
    <n v="2258201"/>
    <m/>
    <s v="00099021001 DEPOSITO DE EFECTIVO, DEPOSITANTE: ARIEL ROCABADO URZAGASTE, CONCEPTO: REVERSION, CUENTA DE DEPOSITO: CUENTA UNICA DEL TESORO"/>
    <m/>
    <m/>
    <m/>
    <m/>
    <m/>
    <m/>
    <n v="0"/>
    <n v="2556.2399999999998"/>
    <s v="NO_CONCILIADO"/>
  </r>
  <r>
    <x v="1"/>
    <m/>
    <x v="1"/>
    <x v="26"/>
    <s v="B22582620002"/>
    <s v="BOD"/>
    <n v="2258262"/>
    <m/>
    <s v="00099021001 DEP.DE CHEQ.AJENOS,RET.DE CAM.,CONCEPTO: DEVOLUCION POR TOPE SALARIAL ENERO 2025,DEP.: ABEL LOPEZ ARRUETA , PROCEDENCIA: BANCO UNION S.A., CHEQUE: 213490, FECHA DE EMISION:11/02/2025"/>
    <m/>
    <m/>
    <m/>
    <m/>
    <m/>
    <m/>
    <n v="0"/>
    <n v="2301.89"/>
    <s v="NO_CONCILIADO"/>
  </r>
  <r>
    <x v="18"/>
    <m/>
    <x v="18"/>
    <x v="26"/>
    <s v="B22582630002"/>
    <s v="BOD"/>
    <n v="2258263"/>
    <m/>
    <s v="00099021001 DEP.DE CHEQ.AJENOS,RET.DE CAM.,CONCEPTO: DEV DE SUELDO DIC 2024,DEP.: LIZBETH TERCEROS PEREZ , PROCEDENCIA: BANCO UNION S.A., CHEQUE: 213491, FECHA DE EMISION:11/02/2025/DJBR"/>
    <m/>
    <m/>
    <m/>
    <m/>
    <m/>
    <m/>
    <n v="0"/>
    <n v="7507.8"/>
    <s v="NO_CONCILIADO"/>
  </r>
  <r>
    <x v="1"/>
    <m/>
    <x v="1"/>
    <x v="26"/>
    <s v="B22582650002"/>
    <s v="BOD"/>
    <n v="2258265"/>
    <m/>
    <s v="00099021001 DEP.DE CHEQ.AJENOS,RET.DE CAM.,CONCEPTO: DEPÓSITO,DEP.: MARIA TERESA RUIZ NAVAJAS , PROCEDENCIA: BANCO UNION S.A., CHEQUE: 213493, FECHA DE EMISION:11/02/2025"/>
    <m/>
    <m/>
    <m/>
    <m/>
    <m/>
    <m/>
    <n v="0"/>
    <n v="3724.53"/>
    <s v="NO_CONCILIADO"/>
  </r>
  <r>
    <x v="19"/>
    <m/>
    <x v="19"/>
    <x v="27"/>
    <s v="O22585640002"/>
    <s v="BOD"/>
    <n v="2258564"/>
    <m/>
    <s v="00099021001 DEPOSITO DE EFECTIVO, DEPOSITANTE: HUAYNOCA FUENTES PATRICIO, CONCEPTO: PAGO EXCESO BONO REFRIGERIO 13/MAYO/2024, CUENTA DE DEPOSITO: CUENTA UNICA DEL TESORO/DJBR"/>
    <m/>
    <m/>
    <m/>
    <m/>
    <m/>
    <m/>
    <n v="0"/>
    <n v="18"/>
    <s v="NO_CONCILIADO"/>
  </r>
  <r>
    <x v="1"/>
    <m/>
    <x v="1"/>
    <x v="27"/>
    <s v="B22586240002"/>
    <s v="BOD"/>
    <n v="2258624"/>
    <m/>
    <s v="00099021001 DEP.DE CHEQ.AJENOS,RET.DE CAM.,CONCEPTO: REVERSION,DEP.: JOSE GABRIEL URRUTIA ZELADA , PROCEDENCIA: BANCO UNION S.A., CHEQUE: 213495, FECHA DE EMISION:12/02/2025"/>
    <m/>
    <m/>
    <m/>
    <m/>
    <m/>
    <m/>
    <n v="0"/>
    <n v="7684"/>
    <s v="NO_CONCILIADO"/>
  </r>
  <r>
    <x v="20"/>
    <m/>
    <x v="20"/>
    <x v="28"/>
    <s v="O22589900002"/>
    <s v="BOD"/>
    <n v="2258990"/>
    <m/>
    <s v="00378012002 DEPOSITO DE EFECTIVO, DEPOSITANTE: ADHEMAR EMILIO ATORA QUISPE, CONCEPTO: DEV. SALDO C-31 -148, CUENTA DE DEPOSITO: CUENTA UNICA DEL TESORO"/>
    <m/>
    <m/>
    <m/>
    <m/>
    <m/>
    <m/>
    <n v="0"/>
    <n v="70"/>
    <s v="NO_CONCILIADO"/>
  </r>
  <r>
    <x v="1"/>
    <m/>
    <x v="1"/>
    <x v="28"/>
    <s v="O22590000002"/>
    <s v="BOD"/>
    <n v="2259000"/>
    <m/>
    <s v="00099021001 DEPOSITO DE EFECTIVO, DEPOSITANTE: RONALD MARTIN MAMANI CHOQUE, CONCEPTO: DEVOLUCION ABONO POSTERIOR A LA FECHA DE FALLECIMIENTO, CUENTA DE DEPOSITO: CUENTA UNICA DEL TESORO"/>
    <m/>
    <m/>
    <m/>
    <m/>
    <m/>
    <m/>
    <n v="0"/>
    <n v="3606.32"/>
    <s v="NO_CONCILIADO"/>
  </r>
  <r>
    <x v="9"/>
    <m/>
    <x v="9"/>
    <x v="28"/>
    <s v="O22590670002"/>
    <s v="BOD"/>
    <n v="2259067"/>
    <m/>
    <s v="00099021001 DEPOSITO DE EFECTIVO, DEPOSITANTE: AGRIPINA PAJA TARQUI, CONCEPTO: REVERSION DE BOLETA, CUENTA DE DEPOSITO: CUENTA UNICA DEL TESORO/DJBR"/>
    <m/>
    <m/>
    <m/>
    <m/>
    <m/>
    <m/>
    <n v="0"/>
    <n v="295"/>
    <s v="NO_CONCILIADO"/>
  </r>
  <r>
    <x v="9"/>
    <m/>
    <x v="9"/>
    <x v="28"/>
    <s v="O22590680002"/>
    <s v="BOD"/>
    <n v="2259068"/>
    <m/>
    <s v="00099021001 DEPOSITO DE EFECTIVO, DEPOSITANTE: AGRIPINA PAJA TARQUI, CONCEPTO: REVERSION DE AGUINALDO, CUENTA DE DEPOSITO: CUENTA UNICA DEL TESORO/DJBR"/>
    <m/>
    <m/>
    <m/>
    <m/>
    <m/>
    <m/>
    <n v="0"/>
    <n v="75"/>
    <s v="NO_CONCILIADO"/>
  </r>
  <r>
    <x v="1"/>
    <m/>
    <x v="1"/>
    <x v="28"/>
    <s v="Q21703970002"/>
    <s v="CRV"/>
    <n v="2170397"/>
    <m/>
    <s v="NUMERO DE LIBRETA CUT: 00099021001 OPERACIÓN E75 TRANSFERENCIA DE LA CUENTA FISCAL BUN A LA CUT EN MN TRANSF.FDOS.AL.BCB GOBIERNO AUTONOMO DEPARTAMENTAL DE PANDO CITE: U.F.SEDEGES NÂ°10/2025 CUENTA CUT 3987 LIBRETA NÂ° 00099021001"/>
    <m/>
    <m/>
    <m/>
    <m/>
    <m/>
    <m/>
    <n v="0"/>
    <n v="3417.39"/>
    <s v="NO_CONCILIADO"/>
  </r>
  <r>
    <x v="1"/>
    <m/>
    <x v="1"/>
    <x v="29"/>
    <s v="O22594850002"/>
    <s v="BOD"/>
    <n v="2259485"/>
    <m/>
    <s v="00099021001 DEPOSITO DE EFECTIVO, DEPOSITANTE: MANUEL FERNANDO QUILLE FLORES, CONCEPTO: PAGO ENERGIA ELECTRICA, CUENTA DE DEPOSITO: CUENTA UNICA DEL TESORO"/>
    <m/>
    <m/>
    <m/>
    <m/>
    <m/>
    <m/>
    <n v="0"/>
    <n v="500"/>
    <s v="NO_CONCILIADO"/>
  </r>
  <r>
    <x v="1"/>
    <m/>
    <x v="1"/>
    <x v="29"/>
    <s v="O22595650002"/>
    <s v="BOD"/>
    <n v="2259565"/>
    <m/>
    <s v="00099021001 DEPOSITO DE EFECTIVO, DEPOSITANTE: JHONNY MAMANI VARGAS, CONCEPTO: DEV. REFRIGERIO 12/2024, CUENTA DE DEPOSITO: CUENTA UNICA DEL TESORO"/>
    <m/>
    <m/>
    <m/>
    <m/>
    <m/>
    <m/>
    <n v="0"/>
    <n v="378"/>
    <s v="NO_CONCILIADO"/>
  </r>
  <r>
    <x v="1"/>
    <m/>
    <x v="1"/>
    <x v="29"/>
    <s v="B22594910002"/>
    <s v="BOD"/>
    <n v="2259491"/>
    <m/>
    <s v="00099021001 DEP.DE CHEQ.AJENOS,RET.DE CAM.,CONCEPTO: REVERSION,DEP.: JUAN DANIEL DELGADO PACHECO , PROCEDENCIA: BANCO UNION S.A., CHEQUE: 213502, FECHA DE EMISION:14/02/2025"/>
    <m/>
    <m/>
    <m/>
    <m/>
    <m/>
    <m/>
    <n v="0"/>
    <n v="2136.86"/>
    <s v="NO_CONCILIADO"/>
  </r>
  <r>
    <x v="1"/>
    <m/>
    <x v="1"/>
    <x v="29"/>
    <s v="B22594930002"/>
    <s v="BOD"/>
    <n v="2259493"/>
    <m/>
    <s v="00099021001 DEP.DE CHEQ.AJENOS,RET.DE CAM.,CONCEPTO: REVERSION,DEP.: JUAN DANIEL DELGADO PACHECO , PROCEDENCIA: BANCO UNION S.A., CHEQUE: 213503, FECHA DE EMISION:14/02/2025"/>
    <m/>
    <m/>
    <m/>
    <m/>
    <m/>
    <m/>
    <n v="0"/>
    <n v="2493"/>
    <s v="NO_CONCILIADO"/>
  </r>
  <r>
    <x v="10"/>
    <m/>
    <x v="10"/>
    <x v="29"/>
    <s v="Q21710250002"/>
    <s v="CRV"/>
    <n v="2171025"/>
    <m/>
    <s v="NUMERO DE LIBRETA CUT: 00099021001 OPERACIÓN E75 TRANSFERENCIA DE LA CUENTA FISCAL BUN A LA CUT EN MN TRANSF.FDOS.AL.BCB GOBIERNO AUTONOMO MUNICIPAL DE MACHARETI, CITE: GAMM/DAF NÂ° 029/2025 CUENTA CUT 3987 LIBRETA NÂ° 00099021001"/>
    <m/>
    <m/>
    <m/>
    <m/>
    <m/>
    <m/>
    <n v="0"/>
    <n v="287107.42"/>
    <s v="NO_CONCILIADO"/>
  </r>
  <r>
    <x v="7"/>
    <m/>
    <x v="7"/>
    <x v="30"/>
    <s v="O22600110002"/>
    <s v="BOD"/>
    <n v="2260011"/>
    <m/>
    <s v="00526012001 DEPOSITO DE EFECTIVO, DEPOSITANTE: MARCO ANTONIO LLANOS CALDERON, CONCEPTO: POR DEV. DE FONDO EN AVANCE NO UTILIZADO, CUENTA DE DEPOSITO: CUENTA UNICA DEL TESORO"/>
    <m/>
    <m/>
    <m/>
    <m/>
    <m/>
    <m/>
    <n v="0"/>
    <n v="19500"/>
    <s v="NO_CONCILIADO"/>
  </r>
  <r>
    <x v="1"/>
    <m/>
    <x v="1"/>
    <x v="30"/>
    <s v="O22600160002"/>
    <s v="BOD"/>
    <n v="2260016"/>
    <m/>
    <s v="00099021001 DEPOSITO DE EFECTIVO, DEPOSITANTE: ISIDORO QUISPE HUNCA, CONCEPTO: REPOSICION, CUENTA DE DEPOSITO: CUENTA UNICA DEL TESORO"/>
    <m/>
    <m/>
    <m/>
    <m/>
    <m/>
    <m/>
    <n v="0"/>
    <n v="120"/>
    <s v="NO_CONCILIADO"/>
  </r>
  <r>
    <x v="3"/>
    <m/>
    <x v="3"/>
    <x v="30"/>
    <s v="B22598650002"/>
    <s v="BOD"/>
    <n v="2259865"/>
    <m/>
    <s v="00099021001 DEP.DE CHEQ.AJENOS,RET.DE CAM.,CONCEPTO: PAGO POR DESCUENTOS RECURSOS PUBLICOS,DEP.: CAJA NACIONAL DE SALUD , PROCEDENCIA: BANCO UNION S.A., CHEQUE: 82192, FECHA DE EMISION:17/02/2025"/>
    <m/>
    <m/>
    <m/>
    <m/>
    <m/>
    <m/>
    <n v="0"/>
    <n v="12790.75"/>
    <s v="NO_CONCILIADO"/>
  </r>
  <r>
    <x v="3"/>
    <m/>
    <x v="3"/>
    <x v="30"/>
    <s v="G30337430002"/>
    <s v="CRV"/>
    <n v="22529"/>
    <m/>
    <s v="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
    <m/>
    <m/>
    <m/>
    <m/>
    <m/>
    <m/>
    <n v="0"/>
    <n v="1518518.88"/>
    <s v="NO_CONCILIADO"/>
  </r>
  <r>
    <x v="9"/>
    <m/>
    <x v="9"/>
    <x v="31"/>
    <s v="O22602380002"/>
    <s v="BOD"/>
    <n v="2260238"/>
    <m/>
    <s v="00099021001 DEPOSITO DE EFECTIVO, DEPOSITANTE: NATALIA CHOQUE ZARATE, CONCEPTO: DEVOLUCION DE SUELDO DOBLE DEPÓSITO POR SUPLENCIA DE MATERNIDAD, CUENTA DE DEPOSITO: CUENTA UNICA DEL TESORO/DJBR"/>
    <m/>
    <m/>
    <m/>
    <m/>
    <m/>
    <m/>
    <n v="0"/>
    <n v="3354.16"/>
    <s v="NO_CONCILIADO"/>
  </r>
  <r>
    <x v="2"/>
    <m/>
    <x v="2"/>
    <x v="31"/>
    <s v="B22602140002"/>
    <s v="BOD"/>
    <n v="2260214"/>
    <m/>
    <s v="00513212001 DEP.DE CHEQ.AJENOS,RET.DE CAM.,CONCEPTO: REVERSION DE FONDOS,DEP.: MARCO ANTONIO OLMOS FLORES , PROCEDENCIA: BANCO UNION S.A., CHEQUE: 831, FECHA DE EMISION:17/02/2025"/>
    <m/>
    <m/>
    <m/>
    <m/>
    <m/>
    <m/>
    <n v="0"/>
    <n v="3598"/>
    <s v="NO_CONCILIADO"/>
  </r>
  <r>
    <x v="3"/>
    <m/>
    <x v="3"/>
    <x v="31"/>
    <s v="B22602620002"/>
    <s v="BOD"/>
    <n v="2260262"/>
    <m/>
    <s v="00099021001 DEP.DE CHEQ.AJENOS,RET.DE CAM.,CONCEPTO: DEVOLUCION INCAPACIDAD SEPTIEMBRE 2024,DEP.: CAJA PETROLERA DE SALUD OFICINA NACIONAL , PROCEDENCIA: BANCO UNION S.A., CHEQUE: 22652, FECHA DE EMISION:18/02/2025"/>
    <m/>
    <m/>
    <m/>
    <m/>
    <m/>
    <m/>
    <n v="0"/>
    <n v="10549.5"/>
    <s v="NO_CONCILIADO"/>
  </r>
  <r>
    <x v="3"/>
    <m/>
    <x v="3"/>
    <x v="31"/>
    <s v="B22602650002"/>
    <s v="BOD"/>
    <n v="2260265"/>
    <m/>
    <s v="00099021001 DEP.DE CHEQ.AJENOS,RET.DE CAM.,CONCEPTO: DEVOLUCION INCAPACIDAD AGOSTO 2024,DEP.: CAJA PETROLERA DE SALUD OFICINA NACIONAL , PROCEDENCIA: BANCO UNION S.A., CHEQUE: 22653, FECHA DE EMISION:18/02/2025"/>
    <m/>
    <m/>
    <m/>
    <m/>
    <m/>
    <m/>
    <n v="0"/>
    <n v="3516.5"/>
    <s v="NO_CONCILIADO"/>
  </r>
  <r>
    <x v="1"/>
    <m/>
    <x v="1"/>
    <x v="31"/>
    <s v="B22602780002"/>
    <s v="BOD"/>
    <n v="2260278"/>
    <m/>
    <s v="00099021001 DEP.DE CHEQ.AJENOS,RET.DE CAM.,CONCEPTO: DEVOLUCION DE HABERES ENERO 2025,DEP.: ESTHER SANCHEZ PEÑA , PROCEDENCIA: BANCO UNION S.A., CHEQUE: 213504, FECHA DE EMISION:18/02/2025"/>
    <m/>
    <m/>
    <m/>
    <m/>
    <m/>
    <m/>
    <n v="0"/>
    <n v="2685"/>
    <s v="NO_CONCILIADO"/>
  </r>
  <r>
    <x v="1"/>
    <m/>
    <x v="1"/>
    <x v="31"/>
    <s v="B22602820002"/>
    <s v="BOD"/>
    <n v="2260282"/>
    <m/>
    <s v="00099021001 DEP.DE CHEQ.AJENOS,RET.DE CAM.,CONCEPTO: BOLETA MES DE ENERO 2025,DEP.: YULENKA KATYA VLADISLAVIC MENDOZA , PROCEDENCIA: BANCO UNION S.A., CHEQUE: 213505, FECHA DE EMISION:18/02/2025"/>
    <m/>
    <m/>
    <m/>
    <m/>
    <m/>
    <m/>
    <n v="0"/>
    <n v="2650.34"/>
    <s v="NO_CONCILIADO"/>
  </r>
  <r>
    <x v="21"/>
    <m/>
    <x v="21"/>
    <x v="32"/>
    <s v="G30377600004"/>
    <s v="DVD"/>
    <n v="22616"/>
    <m/>
    <s v="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
    <m/>
    <m/>
    <m/>
    <m/>
    <m/>
    <m/>
    <n v="0.02"/>
    <n v="0"/>
    <s v="NO_CONCILIADO"/>
  </r>
  <r>
    <x v="22"/>
    <m/>
    <x v="22"/>
    <x v="33"/>
    <s v="O22610130002"/>
    <s v="BOD"/>
    <n v="2261013"/>
    <m/>
    <s v="00076014201 DEPOSITO DE EFECTIVO, DEPOSITANTE: COMUNICACIONES EL PAIS S.A., CONCEPTO: PAGO, CUENTA DE DEPOSITO: CUENTA UNICA DEL TESORO"/>
    <m/>
    <m/>
    <m/>
    <m/>
    <m/>
    <m/>
    <n v="0"/>
    <n v="1512.8"/>
    <s v="NO_CONCILIADO"/>
  </r>
  <r>
    <x v="1"/>
    <m/>
    <x v="1"/>
    <x v="33"/>
    <s v="O22612190002"/>
    <s v="BOD"/>
    <n v="2261219"/>
    <m/>
    <s v="00099021001 DEPOSITO DE EFECTIVO, DEPOSITANTE: JAIME MITA PARIHUANA, CONCEPTO: DEVOLUCION DE BONOS Y AGUINALDO GESTION 2024, CUENTA DE DEPOSITO: CUENTA UNICA DEL TESORO"/>
    <m/>
    <m/>
    <m/>
    <m/>
    <m/>
    <m/>
    <n v="0"/>
    <n v="4858"/>
    <s v="NO_CONCILIADO"/>
  </r>
  <r>
    <x v="12"/>
    <m/>
    <x v="12"/>
    <x v="33"/>
    <s v="B22610720002"/>
    <s v="BOD"/>
    <n v="2261072"/>
    <m/>
    <s v="00099021001 DEP.DE CHEQ.AJENOS,RET.DE CAM.,CONCEPTO: INCAPACIDADES,DEP.: CAJA NACIONAL DE SALUD, PROCEDENCIA: BANCO UNION S.A., CHEQUE: 38233, FECHA DE EMISION:18/02/2025_x000a_DT - 0167 - P - 240"/>
    <m/>
    <m/>
    <m/>
    <m/>
    <m/>
    <m/>
    <n v="0"/>
    <n v="2828.3"/>
    <s v="CONCILIADO_PARCIAL"/>
  </r>
  <r>
    <x v="12"/>
    <m/>
    <x v="12"/>
    <x v="33"/>
    <s v="B22610720002"/>
    <s v="BOD"/>
    <n v="2261072"/>
    <m/>
    <s v="00099021001 DEP.DE CHEQ.AJENOS,RET.DE CAM.,CONCEPTO: INCAPACIDADES,DEP.: CAJA NACIONAL DE SALUD, PROCEDENCIA: BANCO UNION S.A., CHEQUE: 38233, FECHA DE EMISION:18/02/2025_x000a_DT - 0167 - P - 240"/>
    <m/>
    <m/>
    <m/>
    <m/>
    <m/>
    <m/>
    <n v="0"/>
    <n v="253836.52"/>
    <s v="CONCILIADO_PARCIAL"/>
  </r>
  <r>
    <x v="0"/>
    <m/>
    <x v="0"/>
    <x v="33"/>
    <s v="B22610720002"/>
    <s v="BOD"/>
    <n v="2261072"/>
    <m/>
    <s v="00099021001 DEP.DE CHEQ.AJENOS,RET.DE CAM.,CONCEPTO: INCAPACIDADES,DEP.: CAJA NACIONAL DE SALUD, PROCEDENCIA: BANCO UNION S.A., CHEQUE: 38233, FECHA DE EMISION:18/02/2025_x000a_DT - 0167 - P - 240"/>
    <m/>
    <m/>
    <m/>
    <m/>
    <m/>
    <m/>
    <n v="0"/>
    <n v="2019.92"/>
    <s v="CONCILIADO_PARCIAL"/>
  </r>
  <r>
    <x v="0"/>
    <m/>
    <x v="0"/>
    <x v="34"/>
    <s v="O22615060002"/>
    <s v="BOD"/>
    <n v="2261506"/>
    <m/>
    <s v="00015021104 DEPOSITO DE EFECTIVO, DEPOSITANTE: PAOLA JHOSELIN CALIZAYA CALDERON, CONCEPTO: DEVOLUCION DE PASAJES, CUENTA DE DEPOSITO: CUENTA UNICA DEL TESORO"/>
    <m/>
    <m/>
    <m/>
    <m/>
    <m/>
    <m/>
    <n v="0"/>
    <n v="1065"/>
    <s v="NO_CONCILIADO"/>
  </r>
  <r>
    <x v="1"/>
    <m/>
    <x v="1"/>
    <x v="34"/>
    <s v="O22616240002"/>
    <s v="BOD"/>
    <n v="2261624"/>
    <m/>
    <s v="00099021001 DEPOSITO DE EFECTIVO, DEPOSITANTE: ELSA JUANA LOPEZ GUTIERREZ, CONCEPTO: DEVOLUCION DE LA RENTA, CUENTA DE DEPOSITO: CUENTA UNICA DEL TESORO"/>
    <m/>
    <m/>
    <m/>
    <m/>
    <m/>
    <m/>
    <n v="0"/>
    <n v="860"/>
    <s v="NO_CONCILIADO"/>
  </r>
  <r>
    <x v="3"/>
    <m/>
    <x v="3"/>
    <x v="34"/>
    <s v="B22614820002"/>
    <s v="BOD"/>
    <n v="2261482"/>
    <m/>
    <s v="00099021001 DEP.DE CHEQ.AJENOS,RET.DE CAM.,CONCEPTO: INCAPACIDADES,DEP.: CAJA NACIONAL DE SALUD , PROCEDENCIA: BANCO UNION S.A., CHEQUE: 12856, FECHA DE EMISION:18/02/2025"/>
    <m/>
    <m/>
    <m/>
    <m/>
    <m/>
    <m/>
    <n v="0"/>
    <n v="84470.3"/>
    <s v="NO_CONCILIADO"/>
  </r>
  <r>
    <x v="1"/>
    <m/>
    <x v="1"/>
    <x v="35"/>
    <s v="O22621090002"/>
    <s v="BOD"/>
    <n v="2262109"/>
    <m/>
    <s v="00099021001 DEPOSITO DE EFECTIVO, DEPOSITANTE: HENRY CASTILLO RAMIREZ, CONCEPTO: DEVOLUCION REFRIGERIO MAYO 24, CUENTA DE DEPOSITO: CUENTA UNICA DEL TESORO"/>
    <m/>
    <m/>
    <m/>
    <m/>
    <m/>
    <m/>
    <n v="0"/>
    <n v="18"/>
    <s v="NO_CONCILIADO"/>
  </r>
  <r>
    <x v="1"/>
    <m/>
    <x v="1"/>
    <x v="35"/>
    <s v="O22621100002"/>
    <s v="BOD"/>
    <n v="2262110"/>
    <m/>
    <s v="00099021001 DEPOSITO DE EFECTIVO, DEPOSITANTE: LOURDES DIAZ ALFARO, CONCEPTO: DEVOLUCION REFRIGERIO ABRIL 2024, CUENTA DE DEPOSITO: CUENTA UNICA DEL TESORO"/>
    <m/>
    <m/>
    <m/>
    <m/>
    <m/>
    <m/>
    <n v="0"/>
    <n v="18"/>
    <s v="NO_CONCILIADO"/>
  </r>
  <r>
    <x v="3"/>
    <m/>
    <x v="3"/>
    <x v="35"/>
    <s v="B22619880002"/>
    <s v="BOD"/>
    <n v="2261988"/>
    <m/>
    <s v="00099021001 DEP.DE CHEQ.AJENOS,RET.DE CAM.,CONCEPTO: INCAPACIDADES,DEP.: CAJA NACIONAL DE SALUD , PROCEDENCIA: BANCO UNION S.A., CHEQUE: 16644, FECHA DE EMISION:06/02/2025"/>
    <m/>
    <m/>
    <m/>
    <m/>
    <m/>
    <m/>
    <n v="0"/>
    <n v="188555.96"/>
    <s v="NO_CONCILIADO"/>
  </r>
  <r>
    <x v="3"/>
    <m/>
    <x v="3"/>
    <x v="35"/>
    <s v="B22619850002"/>
    <s v="BOD"/>
    <n v="2261985"/>
    <m/>
    <s v="00099021001 DEP.DE CHEQ.AJENOS,RET.DE CAM.,CONCEPTO: INCAPACIDADES,DEP.: CAJA NACIONAL DE SALUD , PROCEDENCIA: BANCO UNION S.A., CHEQUE: 16646, FECHA DE EMISION:06/02/2025"/>
    <m/>
    <m/>
    <m/>
    <m/>
    <m/>
    <m/>
    <n v="0"/>
    <n v="16839.55"/>
    <s v="NO_CONCILIADO"/>
  </r>
  <r>
    <x v="3"/>
    <m/>
    <x v="3"/>
    <x v="35"/>
    <s v="B22619870002"/>
    <s v="BOD"/>
    <n v="2261987"/>
    <m/>
    <s v="00099021001 DEP.DE CHEQ.AJENOS,RET.DE CAM.,CONCEPTO: INCAPACIDADES,DEP.: CAJA NACIONAL DE SALUD , PROCEDENCIA: BANCO UNION S.A., CHEQUE: 16645, FECHA DE EMISION:06/02/2025"/>
    <m/>
    <m/>
    <m/>
    <m/>
    <m/>
    <m/>
    <n v="0"/>
    <n v="546470.02"/>
    <s v="NO_CONCILIADO"/>
  </r>
  <r>
    <x v="3"/>
    <m/>
    <x v="3"/>
    <x v="35"/>
    <s v="B22619910002"/>
    <s v="BOD"/>
    <n v="2261991"/>
    <m/>
    <s v="00099021001 DEP.DE CHEQ.AJENOS,RET.DE CAM.,CONCEPTO: INCAPACIDADES,DEP.: CAJA NACIONAL DE SALUD , PROCEDENCIA: BANCO UNION S.A., CHEQUE: 16643, FECHA DE EMISION:06/02/2025"/>
    <m/>
    <m/>
    <m/>
    <m/>
    <m/>
    <m/>
    <n v="0"/>
    <n v="36473.040000000001"/>
    <s v="NO_CONCILIADO"/>
  </r>
  <r>
    <x v="23"/>
    <m/>
    <x v="23"/>
    <x v="35"/>
    <s v="Q21758430002"/>
    <s v="CRV"/>
    <n v="2175843"/>
    <m/>
    <s v="NUMERO DE LIBRETA CUT: 00099021001 OPERACIÓN E75 TRANSFERENCIA DE LA CUENTA FISCAL BUN A LA CUT EN MN TRANSF.FDOS.AL.BCB EMPRESA LOCAL DE AGUA POTABLE Y ALCANTARILLADO SUCRE, CITE:ELAPAS-G.A.F.NÂ°25/2025 CUENTA CUT 3987 LIBRETA NÂ° 00099021001"/>
    <m/>
    <m/>
    <m/>
    <m/>
    <m/>
    <m/>
    <n v="0"/>
    <n v="54227.75"/>
    <s v="NO_CONCILIADO"/>
  </r>
  <r>
    <x v="1"/>
    <m/>
    <x v="1"/>
    <x v="36"/>
    <s v="O22624380002"/>
    <s v="BOD"/>
    <n v="2262438"/>
    <m/>
    <s v="00099021001 DEPOSITO DE EFECTIVO, DEPOSITANTE: WILMA VILLCA AGUIRRE, CONCEPTO: DEVOLUCION DE PAGO EN EXCESO DE PAGO AGUINALDO DE NAVIDAD GESTION 2024, CUENTA DE DEPOSITO: CUENTA UNICA DEL TESORO"/>
    <m/>
    <m/>
    <m/>
    <m/>
    <m/>
    <m/>
    <n v="0"/>
    <n v="505.45"/>
    <s v="NO_CONCILIADO"/>
  </r>
  <r>
    <x v="3"/>
    <m/>
    <x v="3"/>
    <x v="36"/>
    <s v="J06287630002"/>
    <s v="NTE"/>
    <n v="1126220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2.75"/>
    <s v="NO_CONCILIADO"/>
  </r>
  <r>
    <x v="3"/>
    <m/>
    <x v="3"/>
    <x v="36"/>
    <s v="J06287610002"/>
    <s v="NTE"/>
    <n v="1124828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604.91"/>
    <s v="NO_CONCILIADO"/>
  </r>
  <r>
    <x v="3"/>
    <m/>
    <x v="3"/>
    <x v="36"/>
    <s v="J06287620002"/>
    <s v="NTE"/>
    <n v="1126219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84.2"/>
    <s v="NO_CONCILIADO"/>
  </r>
  <r>
    <x v="3"/>
    <m/>
    <x v="3"/>
    <x v="36"/>
    <s v="J06287640002"/>
    <s v="NTE"/>
    <n v="11262205"/>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47.33"/>
    <s v="NO_CONCILIADO"/>
  </r>
  <r>
    <x v="3"/>
    <m/>
    <x v="3"/>
    <x v="36"/>
    <s v="J06287650002"/>
    <s v="NTE"/>
    <n v="1126220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894.57"/>
    <s v="NO_CONCILIADO"/>
  </r>
  <r>
    <x v="3"/>
    <m/>
    <x v="3"/>
    <x v="36"/>
    <s v="J06287680002"/>
    <s v="NTE"/>
    <n v="1126223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66.1099999999997"/>
    <s v="NO_CONCILIADO"/>
  </r>
  <r>
    <x v="3"/>
    <m/>
    <x v="3"/>
    <x v="36"/>
    <s v="J06287690002"/>
    <s v="NTE"/>
    <n v="11262239"/>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454.5"/>
    <s v="NO_CONCILIADO"/>
  </r>
  <r>
    <x v="3"/>
    <m/>
    <x v="3"/>
    <x v="36"/>
    <s v="J06287700002"/>
    <s v="NTE"/>
    <n v="11262250"/>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229.1"/>
    <s v="NO_CONCILIADO"/>
  </r>
  <r>
    <x v="3"/>
    <m/>
    <x v="3"/>
    <x v="36"/>
    <s v="J06287710002"/>
    <s v="NTE"/>
    <n v="11263461"/>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615"/>
    <s v="NO_CONCILIADO"/>
  </r>
  <r>
    <x v="3"/>
    <m/>
    <x v="3"/>
    <x v="36"/>
    <s v="J06287720002"/>
    <s v="NTE"/>
    <n v="1126347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329.62"/>
    <s v="NO_CONCILIADO"/>
  </r>
  <r>
    <x v="3"/>
    <m/>
    <x v="3"/>
    <x v="36"/>
    <s v="J06287730002"/>
    <s v="NTE"/>
    <n v="1126347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115.81"/>
    <s v="NO_CONCILIADO"/>
  </r>
  <r>
    <x v="3"/>
    <m/>
    <x v="3"/>
    <x v="36"/>
    <s v="J06287740002"/>
    <s v="NTE"/>
    <n v="112634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625.81"/>
    <s v="NO_CONCILIADO"/>
  </r>
  <r>
    <x v="3"/>
    <m/>
    <x v="3"/>
    <x v="36"/>
    <s v="J06287780002"/>
    <s v="NTE"/>
    <n v="1126355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996.16"/>
    <s v="NO_CONCILIADO"/>
  </r>
  <r>
    <x v="3"/>
    <m/>
    <x v="3"/>
    <x v="36"/>
    <s v="J06287750002"/>
    <s v="NTE"/>
    <n v="1126348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557"/>
    <s v="NO_CONCILIADO"/>
  </r>
  <r>
    <x v="3"/>
    <m/>
    <x v="3"/>
    <x v="36"/>
    <s v="J06287760002"/>
    <s v="NTE"/>
    <n v="1126354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73"/>
    <s v="NO_CONCILIADO"/>
  </r>
  <r>
    <x v="3"/>
    <m/>
    <x v="3"/>
    <x v="36"/>
    <s v="J06287770002"/>
    <s v="NTE"/>
    <n v="1126354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41.2"/>
    <s v="NO_CONCILIADO"/>
  </r>
  <r>
    <x v="3"/>
    <m/>
    <x v="3"/>
    <x v="36"/>
    <s v="J06287790002"/>
    <s v="NTE"/>
    <n v="1126356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0723.4"/>
    <s v="NO_CONCILIADO"/>
  </r>
  <r>
    <x v="3"/>
    <m/>
    <x v="3"/>
    <x v="36"/>
    <s v="J06287800002"/>
    <s v="NTE"/>
    <n v="1126356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93.31"/>
    <s v="NO_CONCILIADO"/>
  </r>
  <r>
    <x v="3"/>
    <m/>
    <x v="3"/>
    <x v="36"/>
    <s v="J06287810002"/>
    <s v="NTE"/>
    <n v="1126357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896.55"/>
    <s v="NO_CONCILIADO"/>
  </r>
  <r>
    <x v="3"/>
    <m/>
    <x v="3"/>
    <x v="36"/>
    <s v="J06287820002"/>
    <s v="NTE"/>
    <n v="1126357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550.9699999999998"/>
    <s v="NO_CONCILIADO"/>
  </r>
  <r>
    <x v="3"/>
    <m/>
    <x v="3"/>
    <x v="36"/>
    <s v="J06287830002"/>
    <s v="NTE"/>
    <n v="112635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578.92"/>
    <s v="NO_CONCILIADO"/>
  </r>
  <r>
    <x v="1"/>
    <m/>
    <x v="1"/>
    <x v="37"/>
    <s v="O22630320002"/>
    <s v="BOD"/>
    <n v="2263032"/>
    <m/>
    <s v="00099021001 DEPOSITO DE EFECTIVO, DEPOSITANTE: RAMIRO CRUZ CUTILE, CONCEPTO: DEVOLUCION REFRIGERIO MAYO/24, CUENTA DE DEPOSITO: CUENTA UNICA DEL TESORO"/>
    <m/>
    <m/>
    <m/>
    <m/>
    <m/>
    <m/>
    <n v="0"/>
    <n v="18"/>
    <s v="NO_CONCILIADO"/>
  </r>
  <r>
    <x v="18"/>
    <m/>
    <x v="18"/>
    <x v="37"/>
    <s v="O22630450002"/>
    <s v="BOD"/>
    <n v="2263045"/>
    <m/>
    <s v="00099021001 DEPOSITO DE EFECTIVO, DEPOSITANTE: WENDY HUARI GUIBARRA, CONCEPTO: DEVOLUCION DE SUELDO DICIEMBRE 2023, CUENTA DE DEPOSITO: CUENTA UNICA DEL TESORO/DJBR"/>
    <m/>
    <m/>
    <m/>
    <m/>
    <m/>
    <m/>
    <n v="0"/>
    <n v="5161.45"/>
    <s v="NO_CONCILIADO"/>
  </r>
  <r>
    <x v="24"/>
    <m/>
    <x v="24"/>
    <x v="37"/>
    <s v="B22627530002"/>
    <s v="BOD"/>
    <n v="2262753"/>
    <m/>
    <s v="00099021001 DEP.DE CHEQ.AJENOS,RET.DE CAM.,CONCEPTO: INCAPACIDADES,DEP.: CAJA NACIONAL DE SALUD, PROCEDENCIA: BANCO UNION S.A., CHEQUE: 11676, FECHA DE EMISION:20/02/2025_x000a_TD-10-010/2025 P0233"/>
    <m/>
    <m/>
    <m/>
    <m/>
    <m/>
    <m/>
    <n v="0"/>
    <n v="18794.16"/>
    <s v="CONCILIADO_PARCIAL"/>
  </r>
  <r>
    <x v="1"/>
    <m/>
    <x v="1"/>
    <x v="38"/>
    <s v="O22633280002"/>
    <s v="BOD"/>
    <n v="2263328"/>
    <m/>
    <s v="00099021001 DEPOSITO DE EFECTIVO, DEPOSITANTE: EVA QUISPE TARQUI, CONCEPTO: DEVOLUCION DE DINERO, CUENTA DE DEPOSITO: CUENTA UNICA DEL TESORO"/>
    <m/>
    <m/>
    <m/>
    <m/>
    <m/>
    <m/>
    <n v="0"/>
    <n v="1889.94"/>
    <s v="NO_CONCILIADO"/>
  </r>
  <r>
    <x v="1"/>
    <m/>
    <x v="1"/>
    <x v="39"/>
    <s v="O22638820002"/>
    <s v="BOD"/>
    <n v="2263882"/>
    <m/>
    <s v="00099021001 DEPOSITO DE EFECTIVO, DEPOSITANTE: WENDY SHIRLEY GUISBERT SANCHEZ, CONCEPTO: DEPÓSITO POR EXCEDENTE POR TOPE SALARIAL, CUENTA DE DEPOSITO: CUENTA UNICA DEL TESORO"/>
    <m/>
    <m/>
    <m/>
    <m/>
    <m/>
    <m/>
    <n v="0"/>
    <n v="679.03"/>
    <s v="NO_CONCILIADO"/>
  </r>
  <r>
    <x v="1"/>
    <m/>
    <x v="1"/>
    <x v="39"/>
    <s v="O22638830002"/>
    <s v="BOD"/>
    <n v="2263883"/>
    <m/>
    <s v="00099021001 DEPOSITO DE EFECTIVO, DEPOSITANTE: RICHARD VALENTIN QUISBERT LAURA CI 3383211, CONCEPTO: DEPÓSITO MONTO EXCEDENTARIO A LA REMUNERACION MAXIMA - FEBRERO 2025, CUENTA DE DEPOSITO: CUENTA UNICA DEL TESORO"/>
    <m/>
    <m/>
    <m/>
    <m/>
    <m/>
    <m/>
    <n v="0"/>
    <n v="13437.98"/>
    <s v="NO_CONCILIADO"/>
  </r>
  <r>
    <x v="1"/>
    <m/>
    <x v="1"/>
    <x v="39"/>
    <s v="B22638730002"/>
    <s v="BOD"/>
    <n v="2263873"/>
    <m/>
    <s v="00099021001 DEP.DE CHEQ.AJENOS,RET.DE CAM.,CONCEPTO: DEPÓSITO,DEP.: JAVIER ALACHI DORADO , PROCEDENCIA: BANCO UNION S.A., CHEQUE: 213514, FECHA DE EMISION:28/02/2025"/>
    <m/>
    <m/>
    <m/>
    <m/>
    <m/>
    <m/>
    <n v="0"/>
    <n v="2618.6999999999998"/>
    <s v="NO_CONCILIADO"/>
  </r>
  <r>
    <x v="11"/>
    <m/>
    <x v="11"/>
    <x v="39"/>
    <s v="B22639050002"/>
    <s v="BOD"/>
    <n v="2263905"/>
    <m/>
    <s v="00099021001 DEP.DE CHEQ.AJENOS,RET.DE CAM.,CONCEPTO: DEVOLUCION DE RECURSOS,DEP.: RAQUEL LOPEZ COAQUIRA , PROCEDENCIA: BANCO UNION S.A., CHEQUE: 380, FECHA DE EMISION:20/02/2025/DJBR"/>
    <m/>
    <m/>
    <m/>
    <m/>
    <m/>
    <m/>
    <n v="0"/>
    <n v="1344.91"/>
    <s v="NO_CONCILIADO"/>
  </r>
  <r>
    <x v="11"/>
    <m/>
    <x v="11"/>
    <x v="39"/>
    <s v="B22639090002"/>
    <s v="BOD"/>
    <n v="2263909"/>
    <m/>
    <s v="00099021001 DEP.DE CHEQ.AJENOS,RET.DE CAM.,CONCEPTO: DEVOLUCION DE RECURSOS,DEP.: RAQUEL LOPEZ COAQUIRA , PROCEDENCIA: BANCO UNION S.A., CHEQUE: 375, FECHA DE EMISION:19/02/2025/DJBR"/>
    <m/>
    <m/>
    <m/>
    <m/>
    <m/>
    <m/>
    <n v="0"/>
    <n v="1000"/>
    <s v="NO_CONCILIADO"/>
  </r>
  <r>
    <x v="11"/>
    <m/>
    <x v="11"/>
    <x v="39"/>
    <s v="B22639110002"/>
    <s v="BOD"/>
    <n v="2263911"/>
    <m/>
    <s v="00099021001 DEP.DE CHEQ.AJENOS,RET.DE CAM.,CONCEPTO: DEVOLUCION DE RECURSOS,DEP.: RAQUEL LOPEZ COAQUIRA , PROCEDENCIA: BANCO UNION S.A., CHEQUE: 376, FECHA DE EMISION:19/02/2025/DJBR"/>
    <m/>
    <m/>
    <m/>
    <m/>
    <m/>
    <m/>
    <n v="0"/>
    <n v="799.83"/>
    <s v="NO_CONCILIADO"/>
  </r>
  <r>
    <x v="3"/>
    <m/>
    <x v="3"/>
    <x v="39"/>
    <s v="G30492250002"/>
    <s v="CRV"/>
    <n v="22763"/>
    <m/>
    <s v="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
    <m/>
    <m/>
    <m/>
    <m/>
    <m/>
    <m/>
    <n v="0"/>
    <n v="2121460.2000000002"/>
    <s v="NO_CONCILIADO"/>
  </r>
  <r>
    <x v="2"/>
    <m/>
    <x v="2"/>
    <x v="39"/>
    <s v="S11211070004"/>
    <s v="COB"/>
    <n v="1121107"/>
    <m/>
    <s v="||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
    <m/>
    <m/>
    <m/>
    <m/>
    <m/>
    <m/>
    <n v="22939.69"/>
    <n v="0"/>
    <s v="NO_CONCILIADO"/>
  </r>
  <r>
    <x v="2"/>
    <m/>
    <x v="2"/>
    <x v="39"/>
    <s v="S11211300004"/>
    <s v="COB"/>
    <n v="1121130"/>
    <m/>
    <s v="||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
    <m/>
    <m/>
    <m/>
    <m/>
    <m/>
    <m/>
    <n v="25783.91"/>
    <n v="0"/>
    <s v="NO_CONCILIADO"/>
  </r>
  <r>
    <x v="2"/>
    <m/>
    <x v="2"/>
    <x v="39"/>
    <s v="S11211400004"/>
    <s v="COB"/>
    <n v="1121140"/>
    <m/>
    <s v="||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
    <m/>
    <m/>
    <m/>
    <m/>
    <m/>
    <m/>
    <n v="63790.65"/>
    <n v="0"/>
    <s v="NO_CONCILIADO"/>
  </r>
  <r>
    <x v="2"/>
    <m/>
    <x v="2"/>
    <x v="39"/>
    <s v="S11211470004"/>
    <s v="COB"/>
    <n v="1121147"/>
    <m/>
    <s v="||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
    <m/>
    <m/>
    <m/>
    <m/>
    <m/>
    <m/>
    <n v="139652.78"/>
    <n v="0"/>
    <s v="NO_CONCILIADO"/>
  </r>
  <r>
    <x v="5"/>
    <m/>
    <x v="5"/>
    <x v="40"/>
    <s v="O22643700002"/>
    <s v="BOD"/>
    <n v="2264370"/>
    <m/>
    <s v="00086018054 DEPOSITO DE EFECTIVO, DEPOSITANTE: ALVARO ROCHA, CONCEPTO: PAGO PASAJE N°9302409621226, CUENTA DE DEPOSITO: CUENTA UNICA DEL TESORO"/>
    <m/>
    <m/>
    <m/>
    <m/>
    <m/>
    <m/>
    <n v="0"/>
    <n v="638"/>
    <s v="NO_CONCILIADO"/>
  </r>
  <r>
    <x v="1"/>
    <m/>
    <x v="1"/>
    <x v="40"/>
    <s v="O22645130002"/>
    <s v="BOD"/>
    <n v="2264513"/>
    <m/>
    <s v="00099021001 DEPOSITO DE EFECTIVO, DEPOSITANTE: ABDIAS LOPEZ CONDOR BOLIVIA, CONCEPTO: DEVOLUCION DE MAXIMA REMUNERACION ECONOMICA - SEPTIEMBRE 2022, CUENTA DE DEPOSITO: CUENTA UNICA DEL TESORO"/>
    <m/>
    <m/>
    <m/>
    <m/>
    <m/>
    <m/>
    <n v="0"/>
    <n v="81"/>
    <s v="NO_CONCILIADO"/>
  </r>
  <r>
    <x v="1"/>
    <m/>
    <x v="1"/>
    <x v="40"/>
    <s v="O22645150002"/>
    <s v="BOD"/>
    <n v="2264515"/>
    <m/>
    <s v="00099021001 DEPOSITO DE EFECTIVO, DEPOSITANTE: ABDIAS LOPEZ CONDOR BOLIVIA, CONCEPTO: DEVOLUCION DE MAXIMA REMUNERACION ECONOMICA - OCTUBRE 2022, CUENTA DE DEPOSITO: CUENTA UNICA DEL TESORO"/>
    <m/>
    <m/>
    <m/>
    <m/>
    <m/>
    <m/>
    <n v="0"/>
    <n v="81"/>
    <s v="NO_CONCILIADO"/>
  </r>
  <r>
    <x v="1"/>
    <m/>
    <x v="1"/>
    <x v="40"/>
    <s v="O22645160002"/>
    <s v="BOD"/>
    <n v="2264516"/>
    <m/>
    <s v="00099021001 DEPOSITO DE EFECTIVO, DEPOSITANTE: ABDIAS LOPEZ CONDOR BOLIVIA, CONCEPTO: DEVOLUCION DE MAXIMA REMUNERACION ECONOMICA - NOVIEMBRE 2022, CUENTA DE DEPOSITO: CUENTA UNICA DEL TESORO"/>
    <m/>
    <m/>
    <m/>
    <m/>
    <m/>
    <m/>
    <n v="0"/>
    <n v="81"/>
    <s v="NO_CONCILIADO"/>
  </r>
  <r>
    <x v="1"/>
    <m/>
    <x v="1"/>
    <x v="40"/>
    <s v="O22645180002"/>
    <s v="BOD"/>
    <n v="2264518"/>
    <m/>
    <s v="00099021001 DEPOSITO DE EFECTIVO, DEPOSITANTE: ABDIAS LOPEZ CONDOR BOLIVIA, CONCEPTO: DEVOLUCION DE MAXIMA REMUNERACION ECONOMICA - DICIEMBRE 2022, CUENTA DE DEPOSITO: CUENTA UNICA DEL TESORO"/>
    <m/>
    <m/>
    <m/>
    <m/>
    <m/>
    <m/>
    <n v="0"/>
    <n v="81"/>
    <s v="NO_CONCILIADO"/>
  </r>
  <r>
    <x v="1"/>
    <m/>
    <x v="1"/>
    <x v="40"/>
    <s v="O22646530002"/>
    <s v="BOD"/>
    <n v="2264653"/>
    <m/>
    <s v="00099021001 DEPOSITO DE EFECTIVO, DEPOSITANTE: JANNET TEOFILA FLORES KUNO DE CHOQUE, CONCEPTO: DEVOLUCION REFRIGERIO MAYO 2024, CUENTA DE DEPOSITO: CUENTA UNICA DEL TESORO"/>
    <m/>
    <m/>
    <m/>
    <m/>
    <m/>
    <m/>
    <n v="0"/>
    <n v="18"/>
    <s v="NO_CONCILIADO"/>
  </r>
  <r>
    <x v="1"/>
    <m/>
    <x v="1"/>
    <x v="40"/>
    <s v="O22646570002"/>
    <s v="BOD"/>
    <n v="2264657"/>
    <m/>
    <s v="00099021001 DEPOSITO DE EFECTIVO, DEPOSITANTE: JUAN CARLOS FERNANDEZ COLQUE, CONCEPTO: DEVOLUCION POR TOPE SALARIAL DE ENERO DEL 2024, CUENTA DE DEPOSITO: CUENTA UNICA DEL TESORO"/>
    <m/>
    <m/>
    <m/>
    <m/>
    <m/>
    <m/>
    <n v="0"/>
    <n v="3322.3"/>
    <s v="NO_CONCILIADO"/>
  </r>
  <r>
    <x v="1"/>
    <m/>
    <x v="1"/>
    <x v="40"/>
    <s v="O22646630002"/>
    <s v="BOD"/>
    <n v="2264663"/>
    <m/>
    <s v="00099021001 DEPOSITO DE EFECTIVO, DEPOSITANTE: JUAN CARLOS FERNANDEZ COLQUE, CONCEPTO: DEVOLUCION POR TOPE SALARIAL DE MAYO DEL 2024, CUENTA DE DEPOSITO: CUENTA UNICA DEL TESORO"/>
    <m/>
    <m/>
    <m/>
    <m/>
    <m/>
    <m/>
    <n v="0"/>
    <n v="3349.19"/>
    <s v="NO_CONCILIADO"/>
  </r>
  <r>
    <x v="1"/>
    <m/>
    <x v="1"/>
    <x v="40"/>
    <s v="O22646580002"/>
    <s v="BOD"/>
    <n v="2264658"/>
    <m/>
    <s v="00099021001 DEPOSITO DE EFECTIVO, DEPOSITANTE: JUAN CARLOS FERNANDEZ COLQUE, CONCEPTO: DEVOLUCION POR TOPE SALARIAL DE FEBRERO DEL 2024, CUENTA DE DEPOSITO: CUENTA UNICA DEL TESORO"/>
    <m/>
    <m/>
    <m/>
    <m/>
    <m/>
    <m/>
    <n v="0"/>
    <n v="3322.3"/>
    <s v="NO_CONCILIADO"/>
  </r>
  <r>
    <x v="1"/>
    <m/>
    <x v="1"/>
    <x v="40"/>
    <s v="O22646590002"/>
    <s v="BOD"/>
    <n v="2264659"/>
    <m/>
    <s v="00099021001 DEPOSITO DE EFECTIVO, DEPOSITANTE: JUAN CARLOS FERNANDEZ COLQUE, CONCEPTO: DEVOLUCION POR TOPE SALARIAL DE MARZO DEL 2024, CUENTA DE DEPOSITO: CUENTA UNICA DEL TESORO"/>
    <m/>
    <m/>
    <m/>
    <m/>
    <m/>
    <m/>
    <n v="0"/>
    <n v="3349.19"/>
    <s v="NO_CONCILIADO"/>
  </r>
  <r>
    <x v="1"/>
    <m/>
    <x v="1"/>
    <x v="40"/>
    <s v="O22646610002"/>
    <s v="BOD"/>
    <n v="2264661"/>
    <m/>
    <s v="00099021001 DEPOSITO DE EFECTIVO, DEPOSITANTE: JUAN CARLOS FERNANDEZ COLQUE, CONCEPTO: DEVOLUCION POR TOPE SALARIAL DE ABRIL DEL 2024, CUENTA DE DEPOSITO: CUENTA UNICA DEL TESORO"/>
    <m/>
    <m/>
    <m/>
    <m/>
    <m/>
    <m/>
    <n v="0"/>
    <n v="3349.19"/>
    <s v="NO_CONCILIADO"/>
  </r>
  <r>
    <x v="1"/>
    <m/>
    <x v="1"/>
    <x v="40"/>
    <s v="O22646640002"/>
    <s v="BOD"/>
    <n v="2264664"/>
    <m/>
    <s v="00099021001 DEPOSITO DE EFECTIVO, DEPOSITANTE: JUAN CARLOS FERNANDEZ COLQUE, CONCEPTO: DEVOLUCION POR TOPE SALARIAL DE JUNIO DEL 2024, CUENTA DE DEPOSITO: CUENTA UNICA DEL TESORO"/>
    <m/>
    <m/>
    <m/>
    <m/>
    <m/>
    <m/>
    <n v="0"/>
    <n v="3443.9"/>
    <s v="NO_CONCILIADO"/>
  </r>
  <r>
    <x v="2"/>
    <m/>
    <x v="2"/>
    <x v="40"/>
    <s v="O22646650002"/>
    <s v="BOD"/>
    <n v="2264665"/>
    <m/>
    <s v="00513012003 DEPOSITO DE EFECTIVO, DEPOSITANTE: GARY ROBERT GUNTHER MAIDANA, CONCEPTO: REVERSION DE HABERES DE FEBRERO 2025, CUENTA DE DEPOSITO: CUENTA UNICA DEL TESORO"/>
    <m/>
    <m/>
    <m/>
    <m/>
    <m/>
    <m/>
    <n v="0"/>
    <n v="0.02"/>
    <s v="CONCILIADO_PARCIAL"/>
  </r>
  <r>
    <x v="1"/>
    <m/>
    <x v="1"/>
    <x v="40"/>
    <s v="O22646660002"/>
    <s v="BOD"/>
    <n v="2264666"/>
    <m/>
    <s v="00099021001 DEPOSITO DE EFECTIVO, DEPOSITANTE: JUAN CARLOS FERNANDEZ COLQUE, CONCEPTO: DEVOLUCION POR TOPE SALARIAL DE JULIO DEL 2024, CUENTA DE DEPOSITO: CUENTA UNICA DEL TESORO"/>
    <m/>
    <m/>
    <m/>
    <m/>
    <m/>
    <m/>
    <n v="0"/>
    <n v="3443.9"/>
    <s v="NO_CONCILIADO"/>
  </r>
  <r>
    <x v="1"/>
    <m/>
    <x v="1"/>
    <x v="40"/>
    <s v="O22646670002"/>
    <s v="BOD"/>
    <n v="2264667"/>
    <m/>
    <s v="00099021001 DEPOSITO DE EFECTIVO, DEPOSITANTE: JUAN CARLOS FERNANDEZ COLQUE, CONCEPTO: DEVOLUCION POR TOPE SALARIAL DE AGOSTO DEL 2024, CUENTA DE DEPOSITO: CUENTA UNICA DEL TESORO"/>
    <m/>
    <m/>
    <m/>
    <m/>
    <m/>
    <m/>
    <n v="0"/>
    <n v="3443.9"/>
    <s v="NO_CONCILIADO"/>
  </r>
  <r>
    <x v="1"/>
    <m/>
    <x v="1"/>
    <x v="40"/>
    <s v="O22646680002"/>
    <s v="BOD"/>
    <n v="2264668"/>
    <m/>
    <s v="00099021001 DEPOSITO DE EFECTIVO, DEPOSITANTE: JUAN CARLOS FERNANDEZ COLQUE, CONCEPTO: DEVOLUCION POR TOPE SALARIAL DE SEPTIEMBRE DEL 2024, CUENTA DE DEPOSITO: CUENTA UNICA DEL TESORO"/>
    <m/>
    <m/>
    <m/>
    <m/>
    <m/>
    <m/>
    <n v="0"/>
    <n v="3443.9"/>
    <s v="NO_CONCILIADO"/>
  </r>
  <r>
    <x v="1"/>
    <m/>
    <x v="1"/>
    <x v="40"/>
    <s v="O22646690002"/>
    <s v="BOD"/>
    <n v="2264669"/>
    <m/>
    <s v="00099021001 DEPOSITO DE EFECTIVO, DEPOSITANTE: JUAN CARLOS FERNANDEZ COLQUE, CONCEPTO: DEVOLUCION POR TOPE SALARIAL DE OCTUBRE DEL 2024, CUENTA DE DEPOSITO: CUENTA UNICA DEL TESORO"/>
    <m/>
    <m/>
    <m/>
    <m/>
    <m/>
    <m/>
    <n v="0"/>
    <n v="3458.66"/>
    <s v="NO_CONCILIADO"/>
  </r>
  <r>
    <x v="1"/>
    <m/>
    <x v="1"/>
    <x v="40"/>
    <s v="O22646700002"/>
    <s v="BOD"/>
    <n v="2264670"/>
    <m/>
    <s v="00099021001 DEPOSITO DE EFECTIVO, DEPOSITANTE: JUAN CARLOS FERNANDEZ COLQUE, CONCEPTO: DEVOLUCION POR TOPE SALARIAL DE NOVIEMBRE DEL 2024, CUENTA DE DEPOSITO: CUENTA UNICA DEL TESORO"/>
    <m/>
    <m/>
    <m/>
    <m/>
    <m/>
    <m/>
    <n v="0"/>
    <n v="3458.66"/>
    <s v="NO_CONCILIADO"/>
  </r>
  <r>
    <x v="1"/>
    <m/>
    <x v="1"/>
    <x v="40"/>
    <s v="O22646720002"/>
    <s v="BOD"/>
    <n v="2264672"/>
    <m/>
    <s v="00099021001 DEPOSITO DE EFECTIVO, DEPOSITANTE: JUAN CARLOS FERNANDEZ COLQUE, CONCEPTO: DEVOLUCION POR TOPE SALARIAL DE DICIEMBRE DEL 2024, CUENTA DE DEPOSITO: CUENTA UNICA DEL TESORO"/>
    <m/>
    <m/>
    <m/>
    <m/>
    <m/>
    <m/>
    <n v="0"/>
    <n v="3458.66"/>
    <s v="NO_CONCILIADO"/>
  </r>
  <r>
    <x v="1"/>
    <m/>
    <x v="1"/>
    <x v="41"/>
    <s v="O22650660002"/>
    <s v="BOD"/>
    <n v="2265066"/>
    <m/>
    <s v="00099021001 DEPOSITO DE EFECTIVO, DEPOSITANTE: ELECTRO HOGAR SRL, CONCEPTO: DEVOLUCION, CUENTA DE DEPOSITO: CUENTA UNICA DEL TESORO"/>
    <m/>
    <m/>
    <m/>
    <m/>
    <m/>
    <m/>
    <n v="0"/>
    <n v="416"/>
    <s v="NO_CONCILIADO"/>
  </r>
  <r>
    <x v="1"/>
    <m/>
    <x v="1"/>
    <x v="41"/>
    <s v="O22650700002"/>
    <s v="BOD"/>
    <n v="2265070"/>
    <m/>
    <s v="00099021001 DEPOSITO DE EFECTIVO, DEPOSITANTE: PAOLA VALERO CARBAJAL, CONCEPTO: DEVOLUCION DE SUELDOS Y SALARIOS MES ABRIL 2021, CUENTA DE DEPOSITO: CUENTA UNICA DEL TESORO"/>
    <m/>
    <m/>
    <m/>
    <m/>
    <m/>
    <m/>
    <n v="0"/>
    <n v="3622.5"/>
    <s v="NO_CONCILIADO"/>
  </r>
  <r>
    <x v="1"/>
    <m/>
    <x v="1"/>
    <x v="41"/>
    <s v="O22650710002"/>
    <s v="BOD"/>
    <n v="2265071"/>
    <m/>
    <s v="00099021001 DEPOSITO DE EFECTIVO, DEPOSITANTE: PAOLA VALERO CARBAJAL, CONCEPTO: DEVOLUCION DE SUELDOS Y SALARIOS MES JUNIO 2021, CUENTA DE DEPOSITO: CUENTA UNICA DEL TESORO"/>
    <m/>
    <m/>
    <m/>
    <m/>
    <m/>
    <m/>
    <n v="0"/>
    <n v="3622.5"/>
    <s v="NO_CONCILIADO"/>
  </r>
  <r>
    <x v="1"/>
    <m/>
    <x v="1"/>
    <x v="41"/>
    <s v="O22651350002"/>
    <s v="BOD"/>
    <n v="2265135"/>
    <m/>
    <s v="00099021001 DEPOSITO DE EFECTIVO, DEPOSITANTE: CARDENAS ALVARES PAULINA, CONCEPTO: DEVOLUCION REFRIGERIO MAYO 2024, CUENTA DE DEPOSITO: CUENTA UNICA DEL TESORO"/>
    <m/>
    <m/>
    <m/>
    <m/>
    <m/>
    <m/>
    <n v="0"/>
    <n v="18"/>
    <s v="NO_CONCILIADO"/>
  </r>
  <r>
    <x v="1"/>
    <m/>
    <x v="1"/>
    <x v="41"/>
    <s v="O22651380002"/>
    <s v="BOD"/>
    <n v="2265138"/>
    <m/>
    <s v="00099021001 DEPOSITO DE EFECTIVO, DEPOSITANTE: KANTUTA QUISPE AIDA, CONCEPTO: DEVOLUCION REFRIGERIO MAYO 2024, CUENTA DE DEPOSITO: CUENTA UNICA DEL TESORO"/>
    <m/>
    <m/>
    <m/>
    <m/>
    <m/>
    <m/>
    <n v="0"/>
    <n v="18"/>
    <s v="NO_CONCILIADO"/>
  </r>
  <r>
    <x v="25"/>
    <m/>
    <x v="25"/>
    <x v="41"/>
    <s v="O22651530002"/>
    <s v="BOD"/>
    <n v="2265153"/>
    <m/>
    <s v="00099021001 DEPOSITO DE EFECTIVO, DEPOSITANTE: JOHAN ANGEL GUTIERREZ QUISBERT, CONCEPTO: DEVOLUCION POR EXAMEN PREOCUPACIONAL, CUENTA DE DEPOSITO: CUENTA UNICA DEL TESORO/DJBR"/>
    <m/>
    <m/>
    <m/>
    <m/>
    <m/>
    <m/>
    <n v="0"/>
    <n v="100"/>
    <s v="NO_CONCILIADO"/>
  </r>
  <r>
    <x v="2"/>
    <m/>
    <x v="2"/>
    <x v="42"/>
    <s v="G30546000002"/>
    <s v="CRV"/>
    <n v="22824"/>
    <m/>
    <s v="DEVOLUCIÓN DE FONDOS SOLICITUD 054139-22824 DE YACIMIENTOS PETROLIFEROS FISCALES BOLIVIANOS REF.: REPRESENTACION DE YPFB EN ARGENTINA PARA CUBRIR GASTOS OPERATIVOS MES DICIEMBRE 2024 PROC 709, SEGÚN R.D. 025/2023. LIB. 00513012003 LBP-YPFB (2011349681373)"/>
    <m/>
    <m/>
    <m/>
    <m/>
    <m/>
    <m/>
    <n v="0"/>
    <n v="215355.6"/>
    <s v="NO_CONCILIADO"/>
  </r>
  <r>
    <x v="1"/>
    <m/>
    <x v="1"/>
    <x v="42"/>
    <s v="O22653970002"/>
    <s v="BOD"/>
    <n v="2265397"/>
    <m/>
    <s v="00099021001 DEPOSITO DE EFECTIVO, DEPOSITANTE: LOURDES ALIAGA ZAPATA, CONCEPTO: DOBLE PERCEPCION MES MARZO 2025, CUENTA DE DEPOSITO: CUENTA UNICA DEL TESORO"/>
    <m/>
    <m/>
    <m/>
    <m/>
    <m/>
    <m/>
    <n v="0"/>
    <n v="2000"/>
    <s v="NO_CONCILIADO"/>
  </r>
  <r>
    <x v="1"/>
    <m/>
    <x v="1"/>
    <x v="42"/>
    <s v="O22656100002"/>
    <s v="BOD"/>
    <n v="2265610"/>
    <m/>
    <s v="00099021001 DEPOSITO DE EFECTIVO, DEPOSITANTE: SEGUROS PROVIDA S.A., CONCEPTO: DEVOLUCIÓN FONDOS NO COBRADOS SEGÚN CONCILIACIÓN NOVIEMBRE/2024, CUENTA DE DEPOSITO: CUENTA UNICA DEL TESORO"/>
    <m/>
    <m/>
    <m/>
    <m/>
    <m/>
    <m/>
    <n v="0"/>
    <n v="826.23"/>
    <s v="NO_CONCILIADO"/>
  </r>
  <r>
    <x v="1"/>
    <m/>
    <x v="1"/>
    <x v="42"/>
    <s v="O22656110002"/>
    <s v="BOD"/>
    <n v="2265611"/>
    <m/>
    <s v="00099021001 DEPOSITO DE EFECTIVO, DEPOSITANTE: SEGUROS PROVIDA S.A., CONCEPTO: DEVOLUCIÓN FONDOS DE AGUINALDO SOLICITADOS POR ERROR SEGÚN CONCILIACIÓN NOVIEMBRE/2024, CUENTA DE DEPOSITO: CUENTA UNICA DEL TESORO"/>
    <m/>
    <m/>
    <m/>
    <m/>
    <m/>
    <m/>
    <n v="0"/>
    <n v="7456.51"/>
    <s v="NO_CONCILIADO"/>
  </r>
  <r>
    <x v="1"/>
    <m/>
    <x v="1"/>
    <x v="42"/>
    <s v="B22654270002"/>
    <s v="BOD"/>
    <n v="2265427"/>
    <m/>
    <s v="00099021001 DEP.DE CHEQ.AJENOS,RET.DE CAM.,CONCEPTO: DEVOLUCION DE CC NOVIEMBRE 2024,DEP.: LA VITALICIA SEGUROS Y REASEGUROS DE VIDA S.A. , PROCEDENCIA: BANCO BISA S.A., CHEQUE: 80853, FECHA DE EMISION:07/03/2025"/>
    <m/>
    <m/>
    <m/>
    <m/>
    <m/>
    <m/>
    <n v="0"/>
    <n v="50332.41"/>
    <s v="NO_CONCILIADO"/>
  </r>
  <r>
    <x v="1"/>
    <m/>
    <x v="1"/>
    <x v="42"/>
    <s v="B22654330002"/>
    <s v="BOD"/>
    <n v="2265433"/>
    <m/>
    <s v="00099021001 DEP.DE CHEQ.AJENOS,RET.DE CAM.,CONCEPTO: DEVOLUCION DE CC NOVIEMBRE 2024,DEP.: LA VITALICIA SEGUROS Y REASEGUROS DE VIDA S.A. , PROCEDENCIA: BANCO BISA S.A., CHEQUE: 1869284, FECHA DE EMISION:07/03/2025"/>
    <m/>
    <m/>
    <m/>
    <m/>
    <m/>
    <m/>
    <n v="0"/>
    <n v="8620.15"/>
    <s v="NO_CONCILIADO"/>
  </r>
  <r>
    <x v="1"/>
    <m/>
    <x v="1"/>
    <x v="42"/>
    <s v="B22654740002"/>
    <s v="BOD"/>
    <n v="2265474"/>
    <m/>
    <s v="00099021001 DEP.DE CHEQ.AJENOS,RET.DE CAM.,CONCEPTO: REVERSION SUELDO FEBRERO 2025,DEP.: RICHARD EDUARDO FERRUFINO CAMACHO , PROCEDENCIA: BANCO UNION S.A., CHEQUE: 213515, FECHA DE EMISION:07/03/2025"/>
    <m/>
    <m/>
    <m/>
    <m/>
    <m/>
    <m/>
    <n v="0"/>
    <n v="6633.28"/>
    <s v="NO_CONCILIADO"/>
  </r>
  <r>
    <x v="5"/>
    <m/>
    <x v="5"/>
    <x v="43"/>
    <s v="O22659580002"/>
    <s v="BOD"/>
    <n v="2265958"/>
    <m/>
    <s v="00099021001 DEPOSITO DE EFECTIVO, DEPOSITANTE: ALVARO MARCO ANTONIO CABA OLIVAREZ, CONCEPTO: CITE:MEFP/VTCP/DGPOT/UAIS-CPI/N°030/2016 REGULARIZACION: SEPTIEMBRE-OCTUBRE 2024, CUENTA DE DEPOSITO: CUENTA UNICA DEL TESORO"/>
    <m/>
    <m/>
    <m/>
    <m/>
    <m/>
    <m/>
    <n v="0"/>
    <n v="16926"/>
    <s v="NO_CONCILIADO"/>
  </r>
  <r>
    <x v="1"/>
    <m/>
    <x v="1"/>
    <x v="43"/>
    <s v="O22661640002"/>
    <s v="BOD"/>
    <n v="2266164"/>
    <m/>
    <s v="00099021001 DEPOSITO DE EFECTIVO, DEPOSITANTE: JHONATAN BARROZO DIAZ, CONCEPTO: DEVOLUCION EXAMEN PREOCUPACIONAL GESTION 2023, CUENTA DE DEPOSITO: CUENTA UNICA DEL TESORO"/>
    <m/>
    <m/>
    <m/>
    <m/>
    <m/>
    <m/>
    <n v="0"/>
    <n v="100"/>
    <s v="NO_CONCILIADO"/>
  </r>
  <r>
    <x v="1"/>
    <m/>
    <x v="1"/>
    <x v="43"/>
    <s v="B22660070002"/>
    <s v="BOD"/>
    <n v="2266007"/>
    <m/>
    <s v="00099021001 DEP.DE CHEQ.AJENOS,RET.DE CAM.,CONCEPTO: DEPÓSITO,DEP.: LIZETH SALAMANCA CHOQUE , PROCEDENCIA: BANCO UNION S.A., CHEQUE: 213516, FECHA DE EMISION:10/03/2025"/>
    <m/>
    <m/>
    <m/>
    <m/>
    <m/>
    <m/>
    <n v="0"/>
    <n v="11308.1"/>
    <s v="NO_CONCILIADO"/>
  </r>
  <r>
    <x v="7"/>
    <m/>
    <x v="7"/>
    <x v="44"/>
    <s v="O22664130002"/>
    <s v="BOD"/>
    <n v="2266413"/>
    <m/>
    <s v="00526012001 DEPOSITO DE EFECTIVO, DEPOSITANTE: JOSE FERNANDO CORDERO RODRIGUEZ, CONCEPTO: POR DEVOLUCION DE PAGO ERRONEA, CUENTA DE DEPOSITO: CUENTA UNICA DEL TESORO"/>
    <m/>
    <m/>
    <m/>
    <m/>
    <m/>
    <m/>
    <n v="0"/>
    <n v="1750"/>
    <s v="NO_CONCILIADO"/>
  </r>
  <r>
    <x v="1"/>
    <m/>
    <x v="1"/>
    <x v="44"/>
    <s v="B22665190002"/>
    <s v="BOD"/>
    <n v="2266519"/>
    <m/>
    <s v="00099021001 DEP.DE CHEQ.AJENOS,RET.DE CAM.,CONCEPTO: DEVOLUCION SUELDO FEB/2025,DEP.: ALCIDES MONTAÑO VELASCO , PROCEDENCIA: BANCO UNION S.A., CHEQUE: 213518, FECHA DE EMISION:11/03/2025"/>
    <m/>
    <m/>
    <m/>
    <m/>
    <m/>
    <m/>
    <n v="0"/>
    <n v="8504.23"/>
    <s v="NO_CONCILIADO"/>
  </r>
  <r>
    <x v="1"/>
    <m/>
    <x v="1"/>
    <x v="44"/>
    <s v="B22665220002"/>
    <s v="BOD"/>
    <n v="2266522"/>
    <m/>
    <s v="00099021001 DEP.DE CHEQ.AJENOS,RET.DE CAM.,CONCEPTO: DEPÓSITO,DEP.: MARIA TERESA RUIZ NAVAJAS , PROCEDENCIA: BANCO UNION S.A., CHEQUE: 213519, FECHA DE EMISION:11/03/2025"/>
    <m/>
    <m/>
    <m/>
    <m/>
    <m/>
    <m/>
    <n v="0"/>
    <n v="3721.53"/>
    <s v="NO_CONCILIADO"/>
  </r>
  <r>
    <x v="1"/>
    <m/>
    <x v="1"/>
    <x v="45"/>
    <s v="O22668770002"/>
    <s v="BOD"/>
    <n v="2266877"/>
    <m/>
    <s v="00099021001 DEPOSITO DE EFECTIVO, DEPOSITANTE: AYMEE SOLEDAD LAURA MENDOZA, CONCEPTO: REVERSION TOTAL DE BOLETA HABER MENSUAL, CUENTA DE DEPOSITO: CUENTA UNICA DEL TESORO"/>
    <m/>
    <m/>
    <m/>
    <m/>
    <m/>
    <m/>
    <n v="0"/>
    <n v="3291.7"/>
    <s v="NO_CONCILIADO"/>
  </r>
  <r>
    <x v="1"/>
    <m/>
    <x v="1"/>
    <x v="45"/>
    <s v="B22669650002"/>
    <s v="BOD"/>
    <n v="2266965"/>
    <m/>
    <s v="00099021001 DEP.DE CHEQ.AJENOS,RET.DE CAM.,CONCEPTO: DEVOLUCION DE SALARIOS DE ACUERDO AL INFORME DGAJ/UGJ,DEP.: JUAN MAMANI CONDORI , PROCEDENCIA: BANCO UNION S.A., CHEQUE: 213521, FECHA DE EMISION:12/03/2025"/>
    <m/>
    <m/>
    <m/>
    <m/>
    <m/>
    <m/>
    <n v="0"/>
    <n v="1500"/>
    <s v="NO_CONCILIADO"/>
  </r>
  <r>
    <x v="23"/>
    <m/>
    <x v="23"/>
    <x v="46"/>
    <s v="Q21854320002"/>
    <s v="CRV"/>
    <n v="2185432"/>
    <m/>
    <s v="NUMERO DE LIBRETA CUT: 00099021001 OPERACIÓN E75 TRANSFERENCIA DE LA CUENTA FISCAL BUN A LA CUT EN MN TRANSF.FDOS.AL.BCB EMPRESA LOCAL DE AGUA POTABLE Y ALCANTARILLADO SUCRE, CITE:ELAPAS-G.A.F.NÂ°92/2024 CUENTA CUT 3987 LIBRETA NÂ° 00099021001"/>
    <m/>
    <m/>
    <m/>
    <m/>
    <m/>
    <m/>
    <n v="0"/>
    <n v="297.3"/>
    <s v="NO_CONCILIADO"/>
  </r>
  <r>
    <x v="1"/>
    <m/>
    <x v="1"/>
    <x v="46"/>
    <s v="O22675240002"/>
    <s v="BOD"/>
    <n v="2267524"/>
    <m/>
    <s v="00099021001 DEPOSITO DE EFECTIVO, DEPOSITANTE: JHANETH CHOQUE LOPEZ, CONCEPTO: DEVOLUCION BONO DE FRONTERA, CUENTA DE DEPOSITO: CUENTA UNICA DEL TESORO"/>
    <m/>
    <m/>
    <m/>
    <m/>
    <m/>
    <m/>
    <n v="0"/>
    <n v="1217.8"/>
    <s v="NO_CONCILIADO"/>
  </r>
  <r>
    <x v="1"/>
    <m/>
    <x v="1"/>
    <x v="46"/>
    <s v="O22675530002"/>
    <s v="BOD"/>
    <n v="2267553"/>
    <m/>
    <s v="00099021001 DEPOSITO DE EFECTIVO, DEPOSITANTE: JHONNY LAIME RAMIREZ, CONCEPTO: DEVOLUCION BONO FRONTERA, CUENTA DE DEPOSITO: CUENTA UNICA DEL TESORO"/>
    <m/>
    <m/>
    <m/>
    <m/>
    <m/>
    <m/>
    <n v="0"/>
    <n v="16001.74"/>
    <s v="NO_CONCILIADO"/>
  </r>
  <r>
    <x v="1"/>
    <m/>
    <x v="1"/>
    <x v="46"/>
    <s v="B22674030002"/>
    <s v="BOD"/>
    <n v="2267403"/>
    <m/>
    <s v="00099021001 DEP.DE CHEQ.AJENOS,RET.DE CAM.,CONCEPTO: DEVOLUCION DE SUELDOS,DEP.: JUAN VICTOR SEBORGA MARTINEZ , PROCEDENCIA: BANCO UNION S.A., CHEQUE: 213522, FECHA DE EMISION:13/03/2025"/>
    <m/>
    <m/>
    <m/>
    <m/>
    <m/>
    <m/>
    <n v="0"/>
    <n v="121443.45"/>
    <s v="NO_CONCILIADO"/>
  </r>
  <r>
    <x v="1"/>
    <m/>
    <x v="1"/>
    <x v="46"/>
    <s v="B22674040002"/>
    <s v="BOD"/>
    <n v="2267404"/>
    <m/>
    <s v="00099021001 DEP.DE CHEQ.AJENOS,RET.DE CAM.,CONCEPTO: REVERSION JUNIO,DEP.: TATIANA ISABEL RUBIN DE CELIS SOLIZ , PROCEDENCIA: BANCO UNION S.A., CHEQUE: 213523, FECHA DE EMISION:13/03/2025"/>
    <m/>
    <m/>
    <m/>
    <m/>
    <m/>
    <m/>
    <n v="0"/>
    <n v="379.88"/>
    <s v="NO_CONCILIADO"/>
  </r>
  <r>
    <x v="1"/>
    <m/>
    <x v="1"/>
    <x v="46"/>
    <s v="B22674080002"/>
    <s v="BOD"/>
    <n v="2267408"/>
    <m/>
    <s v="00099021001 DEP.DE CHEQ.AJENOS,RET.DE CAM.,CONCEPTO: REVERSION JULIO,DEP.: TATIANA ISABEL RUBIN DE CELIS SOLIZ , PROCEDENCIA: BANCO UNION S.A., CHEQUE: 213524, FECHA DE EMISION:13/03/2025"/>
    <m/>
    <m/>
    <m/>
    <m/>
    <m/>
    <m/>
    <n v="0"/>
    <n v="379.88"/>
    <s v="NO_CONCILIADO"/>
  </r>
  <r>
    <x v="5"/>
    <m/>
    <x v="5"/>
    <x v="47"/>
    <s v="O22678240002"/>
    <s v="BOD"/>
    <n v="2267824"/>
    <m/>
    <s v="00099021001 DEPOSITO DE EFECTIVO, DEPOSITANTE: WALTER REINALDO VALENCIA NAVI, CONCEPTO: DEVOLUCION DE FONDOS - SALARIOS, CUENTA DE DEPOSITO: CUENTA UNICA DEL TESORO/DJBR"/>
    <m/>
    <m/>
    <m/>
    <m/>
    <m/>
    <m/>
    <n v="0"/>
    <n v="4455.46"/>
    <s v="NO_CONCILIADO"/>
  </r>
  <r>
    <x v="7"/>
    <m/>
    <x v="7"/>
    <x v="47"/>
    <s v="O22678310002"/>
    <s v="BOD"/>
    <n v="2267831"/>
    <m/>
    <s v="00526012001 DEPOSITO DE EFECTIVO, DEPOSITANTE: BOLIVIA TV - SOFIA HEREDIA CHUCATINY, CONCEPTO: SALDO DE FONDO EN AVANCE DE HR. 228, CUENTA DE DEPOSITO: CUENTA UNICA DEL TESORO"/>
    <m/>
    <m/>
    <m/>
    <m/>
    <m/>
    <m/>
    <n v="0"/>
    <n v="9000"/>
    <s v="NO_CONCILIADO"/>
  </r>
  <r>
    <x v="1"/>
    <m/>
    <x v="1"/>
    <x v="47"/>
    <s v="O22678550002"/>
    <s v="BOD"/>
    <n v="2267855"/>
    <m/>
    <s v="00099021001 DEPOSITO DE EFECTIVO, DEPOSITANTE: ORIENTE MARVI SRL, CONCEPTO: DEVOLUCION POR MULTAS NO REGISTRADOS, CUENTA DE DEPOSITO: CUENTA UNICA DEL TESORO"/>
    <m/>
    <m/>
    <m/>
    <m/>
    <m/>
    <m/>
    <n v="0"/>
    <n v="2207.94"/>
    <s v="NO_CONCILIADO"/>
  </r>
  <r>
    <x v="1"/>
    <m/>
    <x v="1"/>
    <x v="47"/>
    <s v="O22679010002"/>
    <s v="BOD"/>
    <n v="2267901"/>
    <m/>
    <s v="00099021001 DEPOSITO DE EFECTIVO, DEPOSITANTE: ARMANDO SARDINAS CRUZ, CONCEPTO: DEVOLUCION DEL SALARIO EXCEDENTE AL PRESIDENTE MES ENERO 2024, CUENTA DE DEPOSITO: CUENTA UNICA DEL TESORO"/>
    <m/>
    <m/>
    <m/>
    <m/>
    <m/>
    <m/>
    <n v="0"/>
    <n v="180.76"/>
    <s v="NO_CONCILIADO"/>
  </r>
  <r>
    <x v="1"/>
    <m/>
    <x v="1"/>
    <x v="47"/>
    <s v="O22679050002"/>
    <s v="BOD"/>
    <n v="2267905"/>
    <m/>
    <s v="00099021001 DEPOSITO DE EFECTIVO, DEPOSITANTE: ARMANDO SARDINAS CRUZ, CONCEPTO: DEVOLUCION DEL SALARIO EXCEDENTE AL PRESIDENTE MES FEBRERO 2024, CUENTA DE DEPOSITO: CUENTA UNICA DEL TESORO"/>
    <m/>
    <m/>
    <m/>
    <m/>
    <m/>
    <m/>
    <n v="0"/>
    <n v="180.76"/>
    <s v="NO_CONCILIADO"/>
  </r>
  <r>
    <x v="1"/>
    <m/>
    <x v="1"/>
    <x v="47"/>
    <s v="O22679060002"/>
    <s v="BOD"/>
    <n v="2267906"/>
    <m/>
    <s v="00099021001 DEPOSITO DE EFECTIVO, DEPOSITANTE: ARMANDO SARDINAS CRUZ, CONCEPTO: DEVOLUCION DEL SALARIO EXCEDENTE AL PRESIDENTE MES MARZO 2024, CUENTA DE DEPOSITO: CUENTA UNICA DEL TESORO"/>
    <m/>
    <m/>
    <m/>
    <m/>
    <m/>
    <m/>
    <n v="0"/>
    <n v="180.76"/>
    <s v="NO_CONCILIADO"/>
  </r>
  <r>
    <x v="1"/>
    <m/>
    <x v="1"/>
    <x v="47"/>
    <s v="O22679070002"/>
    <s v="BOD"/>
    <n v="2267907"/>
    <m/>
    <s v="00099021001 DEPOSITO DE EFECTIVO, DEPOSITANTE: ARMANDO SARDINAS CRUZ, CONCEPTO: DEVOLUCION DEL SALARIO EXCEDENTE AL PRESIDENTE MES ABRIL 2024, CUENTA DE DEPOSITO: CUENTA UNICA DEL TESORO"/>
    <m/>
    <m/>
    <m/>
    <m/>
    <m/>
    <m/>
    <n v="0"/>
    <n v="180.76"/>
    <s v="NO_CONCILIADO"/>
  </r>
  <r>
    <x v="1"/>
    <m/>
    <x v="1"/>
    <x v="47"/>
    <s v="O22679090002"/>
    <s v="BOD"/>
    <n v="2267909"/>
    <m/>
    <s v="00099021001 DEPOSITO DE EFECTIVO, DEPOSITANTE: ARMANDO SARDINAS CRUZ, CONCEPTO: DEVOLUCION DEL SALARIO EXCEDENTE AL PRESIDENTE MES MAYO 2024, CUENTA DE DEPOSITO: CUENTA UNICA DEL TESORO"/>
    <m/>
    <m/>
    <m/>
    <m/>
    <m/>
    <m/>
    <n v="0"/>
    <n v="180.76"/>
    <s v="NO_CONCILIADO"/>
  </r>
  <r>
    <x v="1"/>
    <m/>
    <x v="1"/>
    <x v="47"/>
    <s v="O22679100002"/>
    <s v="BOD"/>
    <n v="2267910"/>
    <m/>
    <s v="00099021001 DEPOSITO DE EFECTIVO, DEPOSITANTE: ARMANDO SARDINAS CRUZ, CONCEPTO: DEVOLUCION DEL SALARIO EXCEDENTE AL PRESIDENTE MES JUNIO 2024, CUENTA DE DEPOSITO: CUENTA UNICA DEL TESORO"/>
    <m/>
    <m/>
    <m/>
    <m/>
    <m/>
    <m/>
    <n v="0"/>
    <n v="180.76"/>
    <s v="NO_CONCILIADO"/>
  </r>
  <r>
    <x v="1"/>
    <m/>
    <x v="1"/>
    <x v="47"/>
    <s v="O22679120002"/>
    <s v="BOD"/>
    <n v="2267912"/>
    <m/>
    <s v="00099021001 DEPOSITO DE EFECTIVO, DEPOSITANTE: ARMANDO SARDINAS CRUZ, CONCEPTO: DEVOLUCION DEL SALARIO EXCEDENTE AL PRESIDENTE MES JULIO 2024, CUENTA DE DEPOSITO: CUENTA UNICA DEL TESORO"/>
    <m/>
    <m/>
    <m/>
    <m/>
    <m/>
    <m/>
    <n v="0"/>
    <n v="1005.76"/>
    <s v="NO_CONCILIADO"/>
  </r>
  <r>
    <x v="1"/>
    <m/>
    <x v="1"/>
    <x v="47"/>
    <s v="O22679140002"/>
    <s v="BOD"/>
    <n v="2267914"/>
    <m/>
    <s v="00099021001 DEPOSITO DE EFECTIVO, DEPOSITANTE: ARMANDO SARDINAS CRUZ, CONCEPTO: DEVOLUCION DEL SALARIO EXCEDENTE AL PRESIDENTE MES AGOSTO 2024, CUENTA DE DEPOSITO: CUENTA UNICA DEL TESORO"/>
    <m/>
    <m/>
    <m/>
    <m/>
    <m/>
    <m/>
    <n v="0"/>
    <n v="1005.76"/>
    <s v="NO_CONCILIADO"/>
  </r>
  <r>
    <x v="1"/>
    <m/>
    <x v="1"/>
    <x v="47"/>
    <s v="O22679160002"/>
    <s v="BOD"/>
    <n v="2267916"/>
    <m/>
    <s v="00099021001 DEPOSITO DE EFECTIVO, DEPOSITANTE: ARMANDO SARDINAS CRUZ, CONCEPTO: DEVOLUCION DEL SALARIO EXCEDENTE AL PRESIDENTE MES SEPTIEMBRE 2024, CUENTA DE DEPOSITO: CUENTA UNICA DEL TESORO"/>
    <m/>
    <m/>
    <m/>
    <m/>
    <m/>
    <m/>
    <n v="0"/>
    <n v="1005.76"/>
    <s v="NO_CONCILIADO"/>
  </r>
  <r>
    <x v="1"/>
    <m/>
    <x v="1"/>
    <x v="47"/>
    <s v="O22679180002"/>
    <s v="BOD"/>
    <n v="2267918"/>
    <m/>
    <s v="00099021001 DEPOSITO DE EFECTIVO, DEPOSITANTE: ARMANDO SARDINAS CRUZ, CONCEPTO: DEVOLUCION DEL SALARIO EXCEDENTE AL PRESIDENTE MES OCTUBRE 2024, CUENTA DE DEPOSITO: CUENTA UNICA DEL TESORO"/>
    <m/>
    <m/>
    <m/>
    <m/>
    <m/>
    <m/>
    <n v="0"/>
    <n v="1005.76"/>
    <s v="NO_CONCILIADO"/>
  </r>
  <r>
    <x v="1"/>
    <m/>
    <x v="1"/>
    <x v="47"/>
    <s v="O22679190002"/>
    <s v="BOD"/>
    <n v="2267919"/>
    <m/>
    <s v="00099021001 DEPOSITO DE EFECTIVO, DEPOSITANTE: ARMANDO SARDINAS CRUZ, CONCEPTO: DEVOLUCION DEL SALARIO EXCEDENTE AL PRESIDENTE MES NOVIEMBRE 2024, CUENTA DE DEPOSITO: CUENTA UNICA DEL TESORO"/>
    <m/>
    <m/>
    <m/>
    <m/>
    <m/>
    <m/>
    <n v="0"/>
    <n v="1010.07"/>
    <s v="NO_CONCILIADO"/>
  </r>
  <r>
    <x v="1"/>
    <m/>
    <x v="1"/>
    <x v="47"/>
    <s v="O22679200002"/>
    <s v="BOD"/>
    <n v="2267920"/>
    <m/>
    <s v="00099021001 DEPOSITO DE EFECTIVO, DEPOSITANTE: ARMANDO SARDINAS CRUZ, CONCEPTO: DEVOLUCION DEL SALARIO EXCEDENTE AL PRESIDENTE MES DICIEMBRE 2024, CUENTA DE DEPOSITO: CUENTA UNICA DEL TESORO"/>
    <m/>
    <m/>
    <m/>
    <m/>
    <m/>
    <m/>
    <n v="0"/>
    <n v="1010.07"/>
    <s v="NO_CONCILIADO"/>
  </r>
  <r>
    <x v="1"/>
    <m/>
    <x v="1"/>
    <x v="47"/>
    <s v="O22679600002"/>
    <s v="BOD"/>
    <n v="2267960"/>
    <m/>
    <s v="00099021001 DEPOSITO DE EFECTIVO, DEPOSITANTE: LEONARDO ANIBAL COLQUE CANAZA, CONCEPTO: AGUA, CUENTA DE DEPOSITO: CUENTA UNICA DEL TESORO"/>
    <m/>
    <m/>
    <m/>
    <m/>
    <m/>
    <m/>
    <n v="0"/>
    <n v="750"/>
    <s v="NO_CONCILIADO"/>
  </r>
  <r>
    <x v="19"/>
    <m/>
    <x v="19"/>
    <x v="47"/>
    <s v="O22679610002"/>
    <s v="BOD"/>
    <n v="2267961"/>
    <m/>
    <s v="00099021001 DEPOSITO DE EFECTIVO, DEPOSITANTE: CELIA SALAZAR QUISPE, CONCEPTO: DEVOLUCION DE PASAJE AEREO, CUENTA DE DEPOSITO: CUENTA UNICA DEL TESORO/DJBR"/>
    <m/>
    <m/>
    <m/>
    <m/>
    <m/>
    <m/>
    <n v="0"/>
    <n v="360"/>
    <s v="NO_CONCILIADO"/>
  </r>
  <r>
    <x v="1"/>
    <m/>
    <x v="1"/>
    <x v="47"/>
    <s v="B22678090002"/>
    <s v="BOD"/>
    <n v="2267809"/>
    <m/>
    <s v="00099021001 DEP.DE CHEQ.AJENOS,RET.DE CAM.,CONCEPTO: REVERSION,DEP.: JAIME REYNOLDS BALDIVIEZO , PROCEDENCIA: BANCO UNION S.A., CHEQUE: 213531, FECHA DE EMISION:14/03/2025"/>
    <m/>
    <m/>
    <m/>
    <m/>
    <m/>
    <m/>
    <n v="0"/>
    <n v="6182"/>
    <s v="NO_CONCILIADO"/>
  </r>
  <r>
    <x v="5"/>
    <m/>
    <x v="5"/>
    <x v="48"/>
    <s v="Q21872450002"/>
    <s v="CRV"/>
    <n v="2187245"/>
    <m/>
    <s v="NUMERO DE LIBRETA CUT: 00086014407 OPERACIÓN E75 TRANSFERENCIA DE LA CUENTA FISCAL BUN A LA CUT EN MN TRANSF.FDOS.AL.BCB GOBIERNO AUTONOMO MUNICIPAL DE BOLPEBRA CITE: GAMB/MAE/MMR/NÂ°016 CUENTA CUT 3987069001 LIBRETA NÂ° 00086014407"/>
    <m/>
    <m/>
    <m/>
    <m/>
    <m/>
    <m/>
    <n v="0"/>
    <n v="25000"/>
    <s v="NO_CONCILIADO"/>
  </r>
  <r>
    <x v="2"/>
    <m/>
    <x v="2"/>
    <x v="48"/>
    <s v="O22682170002"/>
    <s v="BOD"/>
    <n v="2268217"/>
    <m/>
    <s v="00513012003 DEPOSITO DE EFECTIVO, DEPOSITANTE: GUNTHER MAIDANA GARY ROBERT, CONCEPTO: REVERSION C.O.B., CUENTA DE DEPOSITO: CUENTA UNICA DEL TESORO"/>
    <m/>
    <m/>
    <m/>
    <m/>
    <m/>
    <m/>
    <n v="0"/>
    <n v="1.98"/>
    <s v="NO_CONCILIADO"/>
  </r>
  <r>
    <x v="1"/>
    <m/>
    <x v="1"/>
    <x v="49"/>
    <s v="O22687790002"/>
    <s v="BOD"/>
    <n v="2268779"/>
    <m/>
    <s v="00099021001 DEPOSITO DE EFECTIVO, DEPOSITANTE: REMEDIOS BLANCA ARUQUIPA QUISPE, CONCEPTO: DEVOLUCION POR TOPE SALARIAL MES DE FEBRERO, MARZO, ABRIL, MAYO, JUNIO Y JULIO 2024, CUENTA DE DEPOSITO: CUENTA UNICA DEL TESORO"/>
    <m/>
    <m/>
    <m/>
    <m/>
    <m/>
    <m/>
    <n v="0"/>
    <n v="11328.09"/>
    <s v="NO_CONCILIADO"/>
  </r>
  <r>
    <x v="3"/>
    <m/>
    <x v="3"/>
    <x v="49"/>
    <s v="B22686880002"/>
    <s v="BOD"/>
    <n v="2268688"/>
    <m/>
    <s v="00099021001 DEP.DE CHEQ.AJENOS,RET.DE CAM.,CONCEPTO: INCAPACIDADES,DEP.: CAJA NACIONAL DE SALUD , PROCEDENCIA: BANCO UNION S.A., CHEQUE: 59748, FECHA DE EMISION:27/02/2025"/>
    <m/>
    <m/>
    <m/>
    <m/>
    <m/>
    <m/>
    <n v="0"/>
    <n v="2458999.91"/>
    <s v="NO_CONCILIADO"/>
  </r>
  <r>
    <x v="3"/>
    <m/>
    <x v="3"/>
    <x v="49"/>
    <s v="B22686890002"/>
    <s v="BOD"/>
    <n v="2268689"/>
    <m/>
    <s v="00099021001 DEP.DE CHEQ.AJENOS,RET.DE CAM.,CONCEPTO: INCAPACIDADES,DEP.: CAJA NACIONAL DE SALUD , PROCEDENCIA: BANCO UNION S.A., CHEQUE: 59745, FECHA DE EMISION:27/02/2025"/>
    <m/>
    <m/>
    <m/>
    <m/>
    <m/>
    <m/>
    <n v="0"/>
    <n v="471534.14"/>
    <s v="NO_CONCILIADO"/>
  </r>
  <r>
    <x v="3"/>
    <m/>
    <x v="3"/>
    <x v="49"/>
    <s v="B22686910002"/>
    <s v="BOD"/>
    <n v="2268691"/>
    <m/>
    <s v="00099021001 DEP.DE CHEQ.AJENOS,RET.DE CAM.,CONCEPTO: INCAPACIDADES,DEP.: CAJA NACIONAL DE SALUD , PROCEDENCIA: BANCO UNION S.A., CHEQUE: 59746, FECHA DE EMISION:27/02/2025"/>
    <m/>
    <m/>
    <m/>
    <m/>
    <m/>
    <m/>
    <n v="0"/>
    <n v="3499472.61"/>
    <s v="NO_CONCILIADO"/>
  </r>
  <r>
    <x v="1"/>
    <m/>
    <x v="1"/>
    <x v="50"/>
    <s v="B22691740002"/>
    <s v="BOD"/>
    <n v="2269174"/>
    <m/>
    <s v="00099021001 DEP.DE CHEQ.AJENOS,RET.DE CAM.,CONCEPTO: DEPÓSITO,DEP.: JHONNY RICHARD JIMENEZ ZAMBRANA , PROCEDENCIA: BANCO UNION S.A., CHEQUE: 213533, FECHA DE EMISION:19/03/2025"/>
    <m/>
    <m/>
    <m/>
    <m/>
    <m/>
    <m/>
    <n v="0"/>
    <n v="54305.48"/>
    <s v="NO_CONCILIADO"/>
  </r>
  <r>
    <x v="1"/>
    <m/>
    <x v="1"/>
    <x v="51"/>
    <s v="B22695040002"/>
    <s v="BOD"/>
    <n v="2269504"/>
    <m/>
    <s v="00099021001 DEP.DE CHEQ.AJENOS,RET.DE CAM.,CONCEPTO: DEVOLUCION DE PLANILLAS DE INCAPACIDADES SEGURO SOCIAL UNIVERSITARIO,DEP.: SEGURO SOCIAL UNIVERSITARIO COCHABAMBA , PROCEDENCIA: BANCO UNION S.A., CHEQUE: 26446, FECHA DE EMISION:19/03/2025"/>
    <m/>
    <m/>
    <m/>
    <m/>
    <m/>
    <m/>
    <n v="0"/>
    <n v="14247.89"/>
    <s v="NO_CONCILIADO"/>
  </r>
  <r>
    <x v="1"/>
    <m/>
    <x v="1"/>
    <x v="51"/>
    <s v="B22695360002"/>
    <s v="BOD"/>
    <n v="2269536"/>
    <m/>
    <s v="00099021001 DEP.DE CHEQ.AJENOS,RET.DE CAM.,CONCEPTO: DEPÓSITO,DEP.: CORINA ALEJANDRA TORRICO SENCEVE , PROCEDENCIA: BANCO UNION S.A., CHEQUE: 213539, FECHA DE EMISION:19/03/2025"/>
    <m/>
    <m/>
    <m/>
    <m/>
    <m/>
    <m/>
    <n v="0"/>
    <n v="243.77"/>
    <s v="NO_CONCILIADO"/>
  </r>
  <r>
    <x v="13"/>
    <m/>
    <x v="13"/>
    <x v="51"/>
    <s v="B22695380002"/>
    <s v="BOD"/>
    <n v="2269538"/>
    <m/>
    <s v="00099021001 DEP.DE CHEQ.AJENOS,RET.DE CAM.,CONCEPTO: DEPÓSITO,DEP.: EDWIN FLORES BAPTISTA , PROCEDENCIA: BANCO UNION S.A., CHEQUE: 213541, FECHA DE EMISION:19/03/2025"/>
    <m/>
    <m/>
    <m/>
    <m/>
    <m/>
    <m/>
    <n v="0"/>
    <n v="11710.12"/>
    <s v="NO_CONCILIADO"/>
  </r>
  <r>
    <x v="1"/>
    <m/>
    <x v="1"/>
    <x v="51"/>
    <s v="B22695400002"/>
    <s v="BOD"/>
    <n v="2269540"/>
    <m/>
    <s v="00099021001 DEP.DE CHEQ.AJENOS,RET.DE CAM.,CONCEPTO: DEVOLUCION,DEP.: DONATO GUAYGUA ALCON , PROCEDENCIA: BANCO UNION S.A., CHEQUE: 213542, FECHA DE EMISION:19/03/2025"/>
    <m/>
    <m/>
    <m/>
    <m/>
    <m/>
    <m/>
    <n v="0"/>
    <n v="800.33"/>
    <s v="NO_CONCILIADO"/>
  </r>
  <r>
    <x v="5"/>
    <m/>
    <x v="5"/>
    <x v="52"/>
    <s v="Q21902630002"/>
    <s v="CRV"/>
    <n v="2190263"/>
    <m/>
    <s v="NUMERO DE LIBRETA CUT: 00099021001 OPERACIÓN E75 TRANSFERENCIA DE LA CUENTA FISCAL BUN A LA CUT EN MN TRANSF.FDOS.AL.BCB GOBIERNO AUTONOMO MUNICIPAL DE VILLA CHARCAS, CITE: OF-GAMVCH/DESPACHO NÂ° 086/2025 CUENTA CUT 3987 LIBRETA NÂ° 00099021001"/>
    <m/>
    <m/>
    <m/>
    <m/>
    <m/>
    <m/>
    <n v="0"/>
    <n v="0.72"/>
    <s v="NO_CONCILIADO"/>
  </r>
  <r>
    <x v="1"/>
    <m/>
    <x v="1"/>
    <x v="52"/>
    <s v="O22701170002"/>
    <s v="BOD"/>
    <n v="2270117"/>
    <m/>
    <s v="00099021001 DEPOSITO DE EFECTIVO, DEPOSITANTE: ANTONIO CANDIA VASQUEZ, CONCEPTO: DEVOLUCION DE RECURSOS, CUENTA DE DEPOSITO: CUENTA UNICA DEL TESORO"/>
    <m/>
    <m/>
    <m/>
    <m/>
    <m/>
    <m/>
    <n v="0"/>
    <n v="1000"/>
    <s v="NO_CONCILIADO"/>
  </r>
  <r>
    <x v="3"/>
    <m/>
    <x v="3"/>
    <x v="52"/>
    <s v="B22699350002"/>
    <s v="BOD"/>
    <n v="2269935"/>
    <m/>
    <s v="00099021001 DEP.DE CHEQ.AJENOS,RET.DE CAM.,CONCEPTO: PAGO POR DESCUENTO RECURSOS PUBLICOS,DEP.: CAJA NACIONAL DE SALUD , PROCEDENCIA: BANCO UNION S.A., CHEQUE: 82692, FECHA DE EMISION:20/03/2025"/>
    <m/>
    <m/>
    <m/>
    <m/>
    <m/>
    <m/>
    <n v="0"/>
    <n v="12790.75"/>
    <s v="NO_CONCILIADO"/>
  </r>
  <r>
    <x v="1"/>
    <m/>
    <x v="1"/>
    <x v="52"/>
    <s v="B22699420002"/>
    <s v="BOD"/>
    <n v="2269942"/>
    <m/>
    <s v="00099021001 DEP.DE CHEQ.AJENOS,RET.DE CAM.,CONCEPTO: DEVOLUCION INCAPACIDAD AGOSTO 2024,DEP.: CAJA PETROLERA DE SALUD , PROCEDENCIA: BANCO UNION S.A., CHEQUE: 22744, FECHA DE EMISION:21/03/2025"/>
    <m/>
    <m/>
    <m/>
    <m/>
    <m/>
    <m/>
    <n v="0"/>
    <n v="29083.68"/>
    <s v="NO_CONCILIADO"/>
  </r>
  <r>
    <x v="1"/>
    <m/>
    <x v="1"/>
    <x v="52"/>
    <s v="B22699450002"/>
    <s v="BOD"/>
    <n v="2269945"/>
    <m/>
    <s v="00099021001 DEP.DE CHEQ.AJENOS,RET.DE CAM.,CONCEPTO: DEVOLUCION INCAPACIDAD AGOSTO 2024,DEP.: CAJA PETROLERA DE SALUD , PROCEDENCIA: BANCO UNION S.A., CHEQUE: 22745, FECHA DE EMISION:21/03/2025"/>
    <m/>
    <m/>
    <m/>
    <m/>
    <m/>
    <m/>
    <n v="0"/>
    <n v="1991.93"/>
    <s v="NO_CONCILIADO"/>
  </r>
  <r>
    <x v="1"/>
    <m/>
    <x v="1"/>
    <x v="52"/>
    <s v="B22699480002"/>
    <s v="BOD"/>
    <n v="2269948"/>
    <m/>
    <s v="00099021001 DEP.DE CHEQ.AJENOS,RET.DE CAM.,CONCEPTO: DEVOLUCION INCAPACIDAD AGOSTO 2024,DEP.: CAJA PETROLERA DE SALUD , PROCEDENCIA: BANCO UNION S.A., CHEQUE: 22772, FECHA DE EMISION:21/03/2025"/>
    <m/>
    <m/>
    <m/>
    <m/>
    <m/>
    <m/>
    <n v="0"/>
    <n v="3395"/>
    <s v="NO_CONCILIADO"/>
  </r>
  <r>
    <x v="1"/>
    <m/>
    <x v="1"/>
    <x v="52"/>
    <s v="B22699590002"/>
    <s v="BOD"/>
    <n v="2269959"/>
    <m/>
    <s v="00099021001 DEP.DE CHEQ.AJENOS,RET.DE CAM.,CONCEPTO: DEVOLUCION INCAPACIDAD AGOSTO 2024,DEP.: CAJA PETROLERA DE SALUD , PROCEDENCIA: BANCO UNION S.A., CHEQUE: 22777, FECHA DE EMISION:21/03/2025"/>
    <m/>
    <m/>
    <m/>
    <m/>
    <m/>
    <m/>
    <n v="0"/>
    <n v="3301.23"/>
    <s v="NO_CONCILIADO"/>
  </r>
  <r>
    <x v="1"/>
    <m/>
    <x v="1"/>
    <x v="53"/>
    <s v="O22704750002"/>
    <s v="BOD"/>
    <n v="2270475"/>
    <m/>
    <s v="00099021001 DEPOSITO DE EFECTIVO, DEPOSITANTE: SUSANA AYDEE CAZURIAGA GARCIA, CONCEPTO: REVERSION DE HABERES JUNIO 1991- MAGISTERIO, CUENTA DE DEPOSITO: CUENTA UNICA DEL TESORO"/>
    <m/>
    <m/>
    <m/>
    <m/>
    <m/>
    <m/>
    <n v="0"/>
    <n v="251.94"/>
    <s v="NO_CONCILIADO"/>
  </r>
  <r>
    <x v="1"/>
    <m/>
    <x v="1"/>
    <x v="53"/>
    <s v="O22704770002"/>
    <s v="BOD"/>
    <n v="2270477"/>
    <m/>
    <s v="00099021001 DEPOSITO DE EFECTIVO, DEPOSITANTE: SUSANA AYDEE CAZURIAGA GARCIA, CONCEPTO: REVERSION DE HABERES JULIO 1991-MAGISTERIO, CUENTA DE DEPOSITO: CUENTA UNICA DEL TESORO"/>
    <m/>
    <m/>
    <m/>
    <m/>
    <m/>
    <m/>
    <n v="0"/>
    <n v="251.94"/>
    <s v="NO_CONCILIADO"/>
  </r>
  <r>
    <x v="26"/>
    <m/>
    <x v="26"/>
    <x v="53"/>
    <s v="O22705420002"/>
    <s v="BOD"/>
    <n v="2270542"/>
    <m/>
    <s v="00133012001 DEPOSITO DE EFECTIVO, DEPOSITANTE: ARON ESPINOZA OLIVER, CONCEPTO: SALDO SORTEO NAVIDAD, CUENTA DE DEPOSITO: CUENTA UNICA DEL TESORO"/>
    <m/>
    <m/>
    <m/>
    <m/>
    <m/>
    <m/>
    <n v="0"/>
    <n v="32686"/>
    <s v="NO_CONCILIADO"/>
  </r>
  <r>
    <x v="3"/>
    <m/>
    <x v="3"/>
    <x v="53"/>
    <s v="B22703840002"/>
    <s v="BOD"/>
    <n v="2270384"/>
    <m/>
    <s v="00099021001 DEP.DE CHEQ.AJENOS,RET.DE CAM.,CONCEPTO: INCAPACIDADES,DEP.: CAJA NACIONAL DE SALUD , PROCEDENCIA: BANCO UNION S.A., CHEQUE: 102774, FECHA DE EMISION:11/03/2025"/>
    <m/>
    <m/>
    <m/>
    <m/>
    <m/>
    <m/>
    <n v="0"/>
    <n v="1619.82"/>
    <s v="NO_CONCILIADO"/>
  </r>
  <r>
    <x v="3"/>
    <m/>
    <x v="3"/>
    <x v="53"/>
    <s v="B22703850002"/>
    <s v="BOD"/>
    <n v="2270385"/>
    <m/>
    <s v="00099021001 DEP.DE CHEQ.AJENOS,RET.DE CAM.,CONCEPTO: INCAPACIDADES,DEP.: CAJA NACIONAL DE SALUD , PROCEDENCIA: BANCO UNION S.A., CHEQUE: 102771, FECHA DE EMISION:11/03/2025"/>
    <m/>
    <m/>
    <m/>
    <m/>
    <m/>
    <m/>
    <n v="0"/>
    <n v="2682.27"/>
    <s v="NO_CONCILIADO"/>
  </r>
  <r>
    <x v="3"/>
    <m/>
    <x v="3"/>
    <x v="53"/>
    <s v="B22703860002"/>
    <s v="BOD"/>
    <n v="2270386"/>
    <m/>
    <s v="00099021001 DEP.DE CHEQ.AJENOS,RET.DE CAM.,CONCEPTO: INCAPACIDADES,DEP.: CAJA NACIONAL DE SALUD , PROCEDENCIA: BANCO UNION S.A., CHEQUE: 102773, FECHA DE EMISION:11/03/2025"/>
    <m/>
    <m/>
    <m/>
    <m/>
    <m/>
    <m/>
    <n v="0"/>
    <n v="316.66000000000003"/>
    <s v="NO_CONCILIADO"/>
  </r>
  <r>
    <x v="3"/>
    <m/>
    <x v="3"/>
    <x v="53"/>
    <s v="B22703890002"/>
    <s v="BOD"/>
    <n v="2270389"/>
    <m/>
    <s v="00099021001 DEP.DE CHEQ.AJENOS,RET.DE CAM.,CONCEPTO: INCAPACIDADES,DEP.: CAJA NACIONAL DE SALUD , PROCEDENCIA: BANCO UNION S.A., CHEQUE: 102772, FECHA DE EMISION:11/03/2025"/>
    <m/>
    <m/>
    <m/>
    <m/>
    <m/>
    <m/>
    <n v="0"/>
    <n v="13338.08"/>
    <s v="NO_CONCILIADO"/>
  </r>
  <r>
    <x v="0"/>
    <m/>
    <x v="0"/>
    <x v="53"/>
    <s v="B22704040002"/>
    <s v="BOD"/>
    <n v="2270404"/>
    <m/>
    <s v="00099021001 DEP.DE CHEQ.AJENOS,RET.DE CAM.,CONCEPTO: REEMBOLSO DE SUBSIDIO POR SECTOR PUBLICO,DEP.: CAJA NACIONAL DE SALUD, PROCEDENCIA: BANCO UNION S.A., CHEQUE: 82769, FECHA DE EMISION:24/03/2025_x000a_TRLP-332/2025 P1221"/>
    <m/>
    <m/>
    <m/>
    <m/>
    <m/>
    <m/>
    <n v="0"/>
    <n v="17158.3"/>
    <s v="CONCILIADO_PARCIAL"/>
  </r>
  <r>
    <x v="19"/>
    <m/>
    <x v="19"/>
    <x v="53"/>
    <s v="B22704040002"/>
    <s v="BOD"/>
    <n v="2270404"/>
    <m/>
    <s v="00099021001 DEP.DE CHEQ.AJENOS,RET.DE CAM.,CONCEPTO: REEMBOLSO DE SUBSIDIO POR SECTOR PUBLICO,DEP.: CAJA NACIONAL DE SALUD, PROCEDENCIA: BANCO UNION S.A., CHEQUE: 82769, FECHA DE EMISION:24/03/2025_x000a_TRLP-332/2025 P1221"/>
    <m/>
    <m/>
    <m/>
    <m/>
    <m/>
    <m/>
    <n v="0"/>
    <n v="15534.01"/>
    <s v="CONCILIADO_PARCIAL"/>
  </r>
  <r>
    <x v="18"/>
    <m/>
    <x v="18"/>
    <x v="53"/>
    <s v="B22704040002"/>
    <s v="BOD"/>
    <n v="2270404"/>
    <m/>
    <s v="00099021001 DEP.DE CHEQ.AJENOS,RET.DE CAM.,CONCEPTO: REEMBOLSO DE SUBSIDIO POR SECTOR PUBLICO,DEP.: CAJA NACIONAL DE SALUD, PROCEDENCIA: BANCO UNION S.A., CHEQUE: 82769, FECHA DE EMISION:24/03/2025_x000a_TRLP-332/2025 P1221"/>
    <m/>
    <m/>
    <m/>
    <m/>
    <m/>
    <m/>
    <n v="0"/>
    <n v="599.4"/>
    <s v="CONCILIADO_PARCIAL"/>
  </r>
  <r>
    <x v="18"/>
    <m/>
    <x v="18"/>
    <x v="53"/>
    <s v="B22704040002"/>
    <s v="BOD"/>
    <n v="2270404"/>
    <m/>
    <s v="00099021001 DEP.DE CHEQ.AJENOS,RET.DE CAM.,CONCEPTO: REEMBOLSO DE SUBSIDIO POR SECTOR PUBLICO,DEP.: CAJA NACIONAL DE SALUD, PROCEDENCIA: BANCO UNION S.A., CHEQUE: 82769, FECHA DE EMISION:24/03/2025_x000a_TRLP-332/2025 P1221"/>
    <m/>
    <m/>
    <m/>
    <m/>
    <m/>
    <m/>
    <n v="0"/>
    <n v="774.09"/>
    <s v="CONCILIADO_PARCIAL"/>
  </r>
  <r>
    <x v="26"/>
    <m/>
    <x v="26"/>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927.18"/>
    <s v="CONCILIADO_PARCIAL"/>
  </r>
  <r>
    <x v="27"/>
    <m/>
    <x v="27"/>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1950.68"/>
    <s v="CONCILIADO_PARCIAL"/>
  </r>
  <r>
    <x v="28"/>
    <m/>
    <x v="28"/>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2130"/>
    <s v="CONCILIADO_PARCIAL"/>
  </r>
  <r>
    <x v="0"/>
    <m/>
    <x v="0"/>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7819.6999999999989"/>
    <s v="CONCILIADO_PARCIAL"/>
  </r>
  <r>
    <x v="29"/>
    <m/>
    <x v="29"/>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660.48"/>
    <s v="CONCILIADO_PARCIAL"/>
  </r>
  <r>
    <x v="30"/>
    <m/>
    <x v="30"/>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4620.8"/>
    <s v="CONCILIADO_PARCIAL"/>
  </r>
  <r>
    <x v="19"/>
    <m/>
    <x v="19"/>
    <x v="53"/>
    <s v="B22704070002"/>
    <s v="BOD"/>
    <n v="2270407"/>
    <m/>
    <s v="00099021001 DEP.DE CHEQ.AJENOS,RET.DE CAM.,CONCEPTO: REEMBOLSO DE SUBSIDIO POR INCAPACIDAD SECTOR PUBLICO,DEP.: CAJA NACIONAL DE SALUD , PROCEDENCIA: BANCO UNION S.A., CHEQUE: 82770, FECHA DE EMISION:24/03/2025_x000a_TRLP-332/2025 P1223"/>
    <m/>
    <m/>
    <m/>
    <m/>
    <m/>
    <m/>
    <n v="0"/>
    <n v="8361.85"/>
    <s v="CONCILIADO_PARCIAL"/>
  </r>
  <r>
    <x v="5"/>
    <m/>
    <x v="5"/>
    <x v="54"/>
    <s v="Q21919780002"/>
    <s v="CRV"/>
    <n v="2191978"/>
    <m/>
    <s v="NUMERO DE LIBRETA CUT: 00099021001 OPERACIÓN E75 TRANSFERENCIA DE LA CUENTA FISCAL BUN A LA CUT EN MN TRANSF.FDOS.AL.BCB GOB. AUTONOMO MCPAL. BAURES - CUENTA UNICA MUNICIPAL - CUM, CITE/SMAF.MAE/GAM.BAU/003-2025, CUENTA CUT 3987 LIBRETA NÂ°00099021001"/>
    <m/>
    <m/>
    <m/>
    <m/>
    <m/>
    <m/>
    <n v="0"/>
    <n v="15000"/>
    <s v="NO_CONCILIADO"/>
  </r>
  <r>
    <x v="5"/>
    <m/>
    <x v="5"/>
    <x v="54"/>
    <s v="Q21919790002"/>
    <s v="CRV"/>
    <n v="2191979"/>
    <m/>
    <s v="NUMERO DE LIBRETA CUT: 00099021001 OPERACIÓN E75 TRANSFERENCIA DE LA CUENTA FISCAL BUN A LA CUT EN MN TRANSF.FDOS.AL.BCB GOBIERNO AUTONOMO MUNICIPAL DE CAMARGO, CITE: GAMC/DESP NÂ°239/2025 CUENTA CUT 3987 LIBRETA NÂ° 00099021001"/>
    <m/>
    <m/>
    <m/>
    <m/>
    <m/>
    <m/>
    <n v="0"/>
    <n v="14734.36"/>
    <s v="NO_CONCILIADO"/>
  </r>
  <r>
    <x v="1"/>
    <m/>
    <x v="1"/>
    <x v="54"/>
    <s v="Q21919850002"/>
    <s v="CRV"/>
    <n v="2191985"/>
    <m/>
    <s v="NUMERO DE LIBRETA CUT: 00099021001 OPERACIÓN E75 TRANSFERENCIA DE LA CUENTA FISCAL BUN A LA CUT EN MN TRANSF.FDOS.AL.BCB GOBIERNO AUTONOMO MUNICIPAL DE VITICHI CITE:GAMV/SMAF-2025/030, CUENTA CUT 3987 LIBRETA NÂ°00099021001 TGN - RECURSOS ORDINARIOS."/>
    <m/>
    <m/>
    <m/>
    <m/>
    <m/>
    <m/>
    <n v="0"/>
    <n v="42262.18"/>
    <s v="NO_CONCILIADO"/>
  </r>
  <r>
    <x v="1"/>
    <m/>
    <x v="1"/>
    <x v="54"/>
    <s v="O22708340002"/>
    <s v="BOD"/>
    <n v="2270834"/>
    <m/>
    <s v="00099021001 DEPOSITO DE EFECTIVO, DEPOSITANTE: WENDY SHIRLEY GUISBERT SANCHEZ, CONCEPTO: DEPÓSITO POR EXCEDENTE POR TOPE SALARIAL, CUENTA DE DEPOSITO: CUENTA UNICA DEL TESORO"/>
    <m/>
    <m/>
    <m/>
    <m/>
    <m/>
    <m/>
    <n v="0"/>
    <n v="679.03"/>
    <s v="NO_CONCILIADO"/>
  </r>
  <r>
    <x v="1"/>
    <m/>
    <x v="1"/>
    <x v="54"/>
    <s v="O22708650002"/>
    <s v="BOD"/>
    <n v="2270865"/>
    <m/>
    <s v="00099021001 DEPOSITO DE EFECTIVO, DEPOSITANTE: JUAN CARLOS ACHA MAMANI, CONCEPTO: PAGO DE PASAJE AÉREO, CUENTA DE DEPOSITO: CUENTA UNICA DEL TESORO"/>
    <m/>
    <m/>
    <m/>
    <m/>
    <m/>
    <m/>
    <n v="0"/>
    <n v="400"/>
    <s v="NO_CONCILIADO"/>
  </r>
  <r>
    <x v="1"/>
    <m/>
    <x v="1"/>
    <x v="54"/>
    <s v="O22709610002"/>
    <s v="BOD"/>
    <n v="2270961"/>
    <m/>
    <s v="00099021001 DEPOSITO DE EFECTIVO, DEPOSITANTE: IVER MORALES MENACHO, CONCEPTO: DEPÓSITO POR DEVOLUCION DE PAGO DE REFRIGERIO EN DEMASIA CORRESPONDIENTE A LA GESTION 2023, CUENTA DE DEPOSITO: CUENTA UNICA DEL TESORO"/>
    <m/>
    <m/>
    <m/>
    <m/>
    <m/>
    <m/>
    <n v="0"/>
    <n v="18"/>
    <s v="NO_CONCILIADO"/>
  </r>
  <r>
    <x v="1"/>
    <m/>
    <x v="1"/>
    <x v="54"/>
    <s v="O22709630002"/>
    <s v="BOD"/>
    <n v="2270963"/>
    <m/>
    <s v="00099021001 DEPOSITO DE EFECTIVO, DEPOSITANTE: VICTOR HUGO PARADA SERRANO, CONCEPTO: DEPÓSITO POR DEVOLUCION DE PAGO DE REFRIGERIO EN DEMASIA CORRESPONDIENTE A LA GESTION 2023, CUENTA DE DEPOSITO: CUENTA UNICA DEL TESORO"/>
    <m/>
    <m/>
    <m/>
    <m/>
    <m/>
    <m/>
    <n v="0"/>
    <n v="36"/>
    <s v="NO_CONCILIADO"/>
  </r>
  <r>
    <x v="1"/>
    <m/>
    <x v="1"/>
    <x v="54"/>
    <s v="O22709660002"/>
    <s v="BOD"/>
    <n v="2270966"/>
    <m/>
    <s v="00099021001 DEPOSITO DE EFECTIVO, DEPOSITANTE: FERNANDO HERRERA APAZA, CONCEPTO: DEPÓSITO POR DEVOLUCION DE PAGO DE REFRIGERIO EN DEMASIA CORRESPONDIENTE A LA GESTION 2023, CUENTA DE DEPOSITO: CUENTA UNICA DEL TESORO"/>
    <m/>
    <m/>
    <m/>
    <m/>
    <m/>
    <m/>
    <n v="0"/>
    <n v="36"/>
    <s v="NO_CONCILIADO"/>
  </r>
  <r>
    <x v="1"/>
    <m/>
    <x v="1"/>
    <x v="54"/>
    <s v="O22709690002"/>
    <s v="BOD"/>
    <n v="2270969"/>
    <m/>
    <s v="00099021001 DEPOSITO DE EFECTIVO, DEPOSITANTE: MAGDA YANISE HUMAZA ROSSELL, CONCEPTO: DEPÓSITO POR DEVOLUCION DE PAGO DE REFRIGERIO EN DEMASIA CORRESPONDIENTE A LA GESTION 2023, CUENTA DE DEPOSITO: CUENTA UNICA DEL TESORO"/>
    <m/>
    <m/>
    <m/>
    <m/>
    <m/>
    <m/>
    <n v="0"/>
    <n v="18"/>
    <s v="NO_CONCILIADO"/>
  </r>
  <r>
    <x v="1"/>
    <m/>
    <x v="1"/>
    <x v="54"/>
    <s v="O22709710002"/>
    <s v="BOD"/>
    <n v="2270971"/>
    <m/>
    <s v="00099021001 DEPOSITO DE EFECTIVO, DEPOSITANTE: MARCELO ANDRES MALDONADO FUENTES, CONCEPTO: DEPÓSITO POR DEVOLUCION DE PAGO DE REFRIGERIO EN DEMASIA CORRESPONDIENTE A LA GESTION 2023, CUENTA DE DEPOSITO: CUENTA UNICA DEL TESORO"/>
    <m/>
    <m/>
    <m/>
    <m/>
    <m/>
    <m/>
    <n v="0"/>
    <n v="18"/>
    <s v="NO_CONCILIADO"/>
  </r>
  <r>
    <x v="1"/>
    <m/>
    <x v="1"/>
    <x v="54"/>
    <s v="O22709740002"/>
    <s v="BOD"/>
    <n v="2270974"/>
    <m/>
    <s v="00099021001 DEPOSITO DE EFECTIVO, DEPOSITANTE: RENE BLAS QUISPE POCOTA, CONCEPTO: DEPÓSITO POR DEVOLUCION DE PAGO DE REFRIGERIO EN DEMASIA CORRESPONDIENTE A LA GESTION 2023, CUENTA DE DEPOSITO: CUENTA UNICA DEL TESORO"/>
    <m/>
    <m/>
    <m/>
    <m/>
    <m/>
    <m/>
    <n v="0"/>
    <n v="36"/>
    <s v="NO_CONCILIADO"/>
  </r>
  <r>
    <x v="1"/>
    <m/>
    <x v="1"/>
    <x v="54"/>
    <s v="O22709750002"/>
    <s v="BOD"/>
    <n v="2270975"/>
    <m/>
    <s v="00099021001 DEPOSITO DE EFECTIVO, DEPOSITANTE: FELIX LUIS AVALOS GUTIERREZ, CONCEPTO: DEPÓSITO POR DEVOLUCION DE PAGO DE REFRIGERIO EN DEMASIA CORRESPONDIENTE A LA GESTION 2023, CUENTA DE DEPOSITO: CUENTA UNICA DEL TESORO"/>
    <m/>
    <m/>
    <m/>
    <m/>
    <m/>
    <m/>
    <n v="0"/>
    <n v="90"/>
    <s v="NO_CONCILIADO"/>
  </r>
  <r>
    <x v="1"/>
    <m/>
    <x v="1"/>
    <x v="54"/>
    <s v="O22709770002"/>
    <s v="BOD"/>
    <n v="2270977"/>
    <m/>
    <s v="00099021001 DEPOSITO DE EFECTIVO, DEPOSITANTE: KATHERINE GONZALES CORTEZ, CONCEPTO: DEPÓSITO POR DEVOLUCION DE PAGO DE REFRIGERIO EN DEMASIA CORRESPONDIENTE A LA GESTION 2023, CUENTA DE DEPOSITO: CUENTA UNICA DEL TESORO"/>
    <m/>
    <m/>
    <m/>
    <m/>
    <m/>
    <m/>
    <n v="0"/>
    <n v="18"/>
    <s v="NO_CONCILIADO"/>
  </r>
  <r>
    <x v="1"/>
    <m/>
    <x v="1"/>
    <x v="54"/>
    <s v="O22709890002"/>
    <s v="BOD"/>
    <n v="2270989"/>
    <m/>
    <s v="00099021001 DEPOSITO DE EFECTIVO, DEPOSITANTE: LIDIA LOURDES SANDI DE CASTELLON, CONCEPTO: REVERSION DE HABER DE FEBRERO 2025, CUENTA DE DEPOSITO: CUENTA UNICA DEL TESORO"/>
    <m/>
    <m/>
    <m/>
    <m/>
    <m/>
    <m/>
    <n v="0"/>
    <n v="7206.05"/>
    <s v="NO_CONCILIADO"/>
  </r>
  <r>
    <x v="1"/>
    <m/>
    <x v="1"/>
    <x v="54"/>
    <s v="O22710150002"/>
    <s v="BOD"/>
    <n v="2271015"/>
    <m/>
    <s v="00099021001 DEPOSITO DE EFECTIVO, DEPOSITANTE: ELSA JUANA LOPEZ GUTIERREZ, CONCEPTO: DEVOLUCION DE LA RENTA, CUENTA DE DEPOSITO: CUENTA UNICA DEL TESORO"/>
    <m/>
    <m/>
    <m/>
    <m/>
    <m/>
    <m/>
    <n v="0"/>
    <n v="860"/>
    <s v="NO_CONCILIADO"/>
  </r>
  <r>
    <x v="3"/>
    <m/>
    <x v="3"/>
    <x v="54"/>
    <s v="B22708030002"/>
    <s v="BOD"/>
    <n v="2270803"/>
    <m/>
    <s v="00099021001 DEP.DE CHEQ.AJENOS,RET.DE CAM.,CONCEPTO: DESCUENTOS DE MONTOS EXCEDENTARIOS POR DOBLE PERCEPCION DE RECURSOS PUBLICOS,DEP.: CAJA NACIONAL DE SALUD , PROCEDENCIA: BANCO UNION S.A., CHEQUE: 82794, FECHA DE EMISION:25/03/2025"/>
    <m/>
    <m/>
    <m/>
    <m/>
    <m/>
    <m/>
    <n v="0"/>
    <n v="12790.75"/>
    <s v="NO_CONCILIADO"/>
  </r>
  <r>
    <x v="31"/>
    <m/>
    <x v="31"/>
    <x v="54"/>
    <s v="B22708080002"/>
    <s v="BOD"/>
    <n v="2270808"/>
    <m/>
    <s v="00099021001 DEP.DE CHEQ.AJENOS,RET.DE CAM.,CONCEPTO: REEMBOLSO POR SUBSIDIO INCAPACIDAD SECTOR PUBLICO,DEP.: CAJA NACIONAL DE SALUD , PROCEDENCIA: BANCO UNION S.A., CHEQUE: 82772, FECHA DE EMISION:25/03/2025._x000a_TRLP-332/2025 P1263"/>
    <m/>
    <m/>
    <m/>
    <m/>
    <m/>
    <m/>
    <n v="0"/>
    <n v="3337.5"/>
    <s v="CONCILIADO_PARCIAL"/>
  </r>
  <r>
    <x v="27"/>
    <m/>
    <x v="27"/>
    <x v="54"/>
    <s v="B22708080002"/>
    <s v="BOD"/>
    <n v="2270808"/>
    <m/>
    <s v="00099021001 DEP.DE CHEQ.AJENOS,RET.DE CAM.,CONCEPTO: REEMBOLSO POR SUBSIDIO INCAPACIDAD SECTOR PUBLICO,DEP.: CAJA NACIONAL DE SALUD , PROCEDENCIA: BANCO UNION S.A., CHEQUE: 82772, FECHA DE EMISION:25/03/2025._x000a_TRLP-332/2025 P1263"/>
    <m/>
    <m/>
    <m/>
    <m/>
    <m/>
    <m/>
    <n v="0"/>
    <n v="2308.19"/>
    <s v="CONCILIADO_PARCIAL"/>
  </r>
  <r>
    <x v="32"/>
    <m/>
    <x v="32"/>
    <x v="54"/>
    <s v="B22708080002"/>
    <s v="BOD"/>
    <n v="2270808"/>
    <m/>
    <s v="00099021001 DEP.DE CHEQ.AJENOS,RET.DE CAM.,CONCEPTO: REEMBOLSO POR SUBSIDIO INCAPACIDAD SECTOR PUBLICO,DEP.: CAJA NACIONAL DE SALUD , PROCEDENCIA: BANCO UNION S.A., CHEQUE: 82772, FECHA DE EMISION:25/03/2025._x000a_TRLP-332/2025 P1263"/>
    <m/>
    <m/>
    <m/>
    <m/>
    <m/>
    <m/>
    <n v="0"/>
    <n v="723.16"/>
    <s v="CONCILIADO_PARCIAL"/>
  </r>
  <r>
    <x v="19"/>
    <m/>
    <x v="19"/>
    <x v="54"/>
    <s v="B22708080002"/>
    <s v="BOD"/>
    <n v="2270808"/>
    <m/>
    <s v="00099021001 DEP.DE CHEQ.AJENOS,RET.DE CAM.,CONCEPTO: REEMBOLSO POR SUBSIDIO INCAPACIDAD SECTOR PUBLICO,DEP.: CAJA NACIONAL DE SALUD , PROCEDENCIA: BANCO UNION S.A., CHEQUE: 82772, FECHA DE EMISION:25/03/2025._x000a_TRLP-332/2025 P1263"/>
    <m/>
    <m/>
    <m/>
    <m/>
    <m/>
    <m/>
    <n v="0"/>
    <n v="4676.5"/>
    <s v="CONCILIADO_PARCIAL"/>
  </r>
  <r>
    <x v="19"/>
    <m/>
    <x v="19"/>
    <x v="54"/>
    <s v="B22708080002"/>
    <s v="BOD"/>
    <n v="2270808"/>
    <m/>
    <s v="00099021001 DEP.DE CHEQ.AJENOS,RET.DE CAM.,CONCEPTO: REEMBOLSO POR SUBSIDIO INCAPACIDAD SECTOR PUBLICO,DEP.: CAJA NACIONAL DE SALUD , PROCEDENCIA: BANCO UNION S.A., CHEQUE: 82772, FECHA DE EMISION:25/03/2025._x000a_TRLP-332/2025 P1263"/>
    <m/>
    <m/>
    <m/>
    <m/>
    <m/>
    <m/>
    <n v="0"/>
    <n v="14721.85"/>
    <s v="CONCILIADO_PARCIAL"/>
  </r>
  <r>
    <x v="18"/>
    <m/>
    <x v="18"/>
    <x v="54"/>
    <s v="B22708080002"/>
    <s v="BOD"/>
    <n v="2270808"/>
    <m/>
    <s v="00099021001 DEP.DE CHEQ.AJENOS,RET.DE CAM.,CONCEPTO: REEMBOLSO POR SUBSIDIO INCAPACIDAD SECTOR PUBLICO,DEP.: CAJA NACIONAL DE SALUD , PROCEDENCIA: BANCO UNION S.A., CHEQUE: 82772, FECHA DE EMISION:25/03/2025._x000a_TRLP-332/2025 P1263"/>
    <m/>
    <m/>
    <m/>
    <m/>
    <m/>
    <m/>
    <n v="0"/>
    <n v="10924.28"/>
    <s v="CONCILIADO_PARCIAL"/>
  </r>
  <r>
    <x v="0"/>
    <m/>
    <x v="0"/>
    <x v="54"/>
    <s v="B22708080002"/>
    <s v="BOD"/>
    <n v="2270808"/>
    <m/>
    <s v="00099021001 DEP.DE CHEQ.AJENOS,RET.DE CAM.,CONCEPTO: REEMBOLSO POR SUBSIDIO INCAPACIDAD SECTOR PUBLICO,DEP.: CAJA NACIONAL DE SALUD , PROCEDENCIA: BANCO UNION S.A., CHEQUE: 82772, FECHA DE EMISION:25/03/2025._x000a_TRLP-332/2025 P1263"/>
    <m/>
    <m/>
    <m/>
    <m/>
    <m/>
    <m/>
    <n v="0"/>
    <n v="31755.129999999997"/>
    <s v="CONCILIADO_PARCIAL"/>
  </r>
  <r>
    <x v="33"/>
    <m/>
    <x v="33"/>
    <x v="54"/>
    <s v="B22708080002"/>
    <s v="BOD"/>
    <n v="2270808"/>
    <m/>
    <s v="00099021001 DEP.DE CHEQ.AJENOS,RET.DE CAM.,CONCEPTO: REEMBOLSO POR SUBSIDIO INCAPACIDAD SECTOR PUBLICO,DEP.: CAJA NACIONAL DE SALUD , PROCEDENCIA: BANCO UNION S.A., CHEQUE: 82772, FECHA DE EMISION:25/03/2025._x000a_TRLP-332/2025 P1263"/>
    <m/>
    <m/>
    <m/>
    <m/>
    <m/>
    <m/>
    <n v="0"/>
    <n v="9814.48"/>
    <s v="CONCILIADO_PARCIAL"/>
  </r>
  <r>
    <x v="34"/>
    <m/>
    <x v="34"/>
    <x v="54"/>
    <s v="B22708080002"/>
    <s v="BOD"/>
    <n v="2270808"/>
    <m/>
    <s v="00099021001 DEP.DE CHEQ.AJENOS,RET.DE CAM.,CONCEPTO: REEMBOLSO POR SUBSIDIO INCAPACIDAD SECTOR PUBLICO,DEP.: CAJA NACIONAL DE SALUD , PROCEDENCIA: BANCO UNION S.A., CHEQUE: 82772, FECHA DE EMISION:25/03/2025._x000a_TRLP-332/2025 P1263"/>
    <m/>
    <m/>
    <m/>
    <m/>
    <m/>
    <m/>
    <n v="0"/>
    <n v="97036.75"/>
    <s v="CONCILIADO_PARCIAL"/>
  </r>
  <r>
    <x v="34"/>
    <m/>
    <x v="34"/>
    <x v="54"/>
    <s v="B22708080002"/>
    <s v="BOD"/>
    <n v="2270808"/>
    <m/>
    <s v="00099021001 DEP.DE CHEQ.AJENOS,RET.DE CAM.,CONCEPTO: REEMBOLSO POR SUBSIDIO INCAPACIDAD SECTOR PUBLICO,DEP.: CAJA NACIONAL DE SALUD , PROCEDENCIA: BANCO UNION S.A., CHEQUE: 82772, FECHA DE EMISION:25/03/2025._x000a_TRLP-332/2025 P1263"/>
    <m/>
    <m/>
    <m/>
    <m/>
    <m/>
    <m/>
    <n v="0"/>
    <n v="155922.32999999999"/>
    <s v="CONCILIADO_PARCIAL"/>
  </r>
  <r>
    <x v="3"/>
    <m/>
    <x v="3"/>
    <x v="54"/>
    <s v="B22708620002"/>
    <s v="BOD"/>
    <n v="2270862"/>
    <m/>
    <s v="00099021001 DEP.DE CHEQ.AJENOS,RET.DE CAM.,CONCEPTO: INCAPACIDADES,DEP.: CAJA NACIONAL DE SALUD , PROCEDENCIA: BANCO UNION S.A., CHEQUE: 46109, FECHA DE EMISION:07/03/2025"/>
    <m/>
    <m/>
    <m/>
    <m/>
    <m/>
    <m/>
    <n v="0"/>
    <n v="1426.8"/>
    <s v="NO_CONCILIADO"/>
  </r>
  <r>
    <x v="3"/>
    <m/>
    <x v="3"/>
    <x v="54"/>
    <s v="B22708640002"/>
    <s v="BOD"/>
    <n v="2270864"/>
    <m/>
    <s v="00099021001 DEP.DE CHEQ.AJENOS,RET.DE CAM.,CONCEPTO: INCAPACIDADES,DEP.: CAJA NACIONAL DE SALUD , PROCEDENCIA: BANCO UNION S.A., CHEQUE: 46110, FECHA DE EMISION:07/03/2025"/>
    <m/>
    <m/>
    <m/>
    <m/>
    <m/>
    <m/>
    <n v="0"/>
    <n v="237.8"/>
    <s v="NO_CONCILIADO"/>
  </r>
  <r>
    <x v="3"/>
    <m/>
    <x v="3"/>
    <x v="54"/>
    <s v="B22708660002"/>
    <s v="BOD"/>
    <n v="2270866"/>
    <m/>
    <s v="00099021001 DEP.DE CHEQ.AJENOS,RET.DE CAM.,CONCEPTO: INCAPACIDADES,DEP.: CAJA NACIONAL DE SALUD , PROCEDENCIA: BANCO UNION S.A., CHEQUE: 46111, FECHA DE EMISION:07/03/2025"/>
    <m/>
    <m/>
    <m/>
    <m/>
    <m/>
    <m/>
    <n v="0"/>
    <n v="1385"/>
    <s v="NO_CONCILIADO"/>
  </r>
  <r>
    <x v="3"/>
    <m/>
    <x v="3"/>
    <x v="54"/>
    <s v="B22708670002"/>
    <s v="BOD"/>
    <n v="2270867"/>
    <m/>
    <s v="00099021001 DEP.DE CHEQ.AJENOS,RET.DE CAM.,CONCEPTO: INCAPACIDADES,DEP.: CAJA NACIONAL DE SALUD , PROCEDENCIA: BANCO UNION S.A., CHEQUE: 46112, FECHA DE EMISION:07/03/2025"/>
    <m/>
    <m/>
    <m/>
    <m/>
    <m/>
    <m/>
    <n v="0"/>
    <n v="123.4"/>
    <s v="NO_CONCILIADO"/>
  </r>
  <r>
    <x v="3"/>
    <m/>
    <x v="3"/>
    <x v="54"/>
    <s v="B22708680002"/>
    <s v="BOD"/>
    <n v="2270868"/>
    <m/>
    <s v="00099021001 DEP.DE CHEQ.AJENOS,RET.DE CAM.,CONCEPTO: INCAPACIDADES,DEP.: CAJA NACIONAL DE SALUD , PROCEDENCIA: BANCO UNION S.A., CHEQUE: 46113, FECHA DE EMISION:07/03/2025"/>
    <m/>
    <m/>
    <m/>
    <m/>
    <m/>
    <m/>
    <n v="0"/>
    <n v="15831.54"/>
    <s v="NO_CONCILIADO"/>
  </r>
  <r>
    <x v="3"/>
    <m/>
    <x v="3"/>
    <x v="54"/>
    <s v="B22708690002"/>
    <s v="BOD"/>
    <n v="2270869"/>
    <m/>
    <s v="00099021001 DEP.DE CHEQ.AJENOS,RET.DE CAM.,CONCEPTO: INCAPACIDADES,DEP.: CAJA NACIONAL DE SALUD , PROCEDENCIA: BANCO UNION S.A., CHEQUE: 46114, FECHA DE EMISION:07/03/2025"/>
    <m/>
    <m/>
    <m/>
    <m/>
    <m/>
    <m/>
    <n v="0"/>
    <n v="2676.7"/>
    <s v="NO_CONCILIADO"/>
  </r>
  <r>
    <x v="3"/>
    <m/>
    <x v="3"/>
    <x v="54"/>
    <s v="B22708720002"/>
    <s v="BOD"/>
    <n v="2270872"/>
    <m/>
    <s v="00099021001 DEP.DE CHEQ.AJENOS,RET.DE CAM.,CONCEPTO: INCAPACIDADES,DEP.: CAJA NACIONAL DE SALUD , PROCEDENCIA: BANCO UNION S.A., CHEQUE: 46115, FECHA DE EMISION:07/03/2025"/>
    <m/>
    <m/>
    <m/>
    <m/>
    <m/>
    <m/>
    <n v="0"/>
    <n v="2087.0700000000002"/>
    <s v="NO_CONCILIADO"/>
  </r>
  <r>
    <x v="3"/>
    <m/>
    <x v="3"/>
    <x v="54"/>
    <s v="B22708740002"/>
    <s v="BOD"/>
    <n v="2270874"/>
    <m/>
    <s v="00099021001 DEP.DE CHEQ.AJENOS,RET.DE CAM.,CONCEPTO: INCAPACIDADES,DEP.: CAJA NACIONAL DE SALUD , PROCEDENCIA: BANCO UNION S.A., CHEQUE: 46116, FECHA DE EMISION:07/03/2025"/>
    <m/>
    <m/>
    <m/>
    <m/>
    <m/>
    <m/>
    <n v="0"/>
    <n v="30192.39"/>
    <s v="NO_CONCILIADO"/>
  </r>
  <r>
    <x v="3"/>
    <m/>
    <x v="3"/>
    <x v="54"/>
    <s v="B22708750002"/>
    <s v="BOD"/>
    <n v="2270875"/>
    <m/>
    <s v="00099021001 DEP.DE CHEQ.AJENOS,RET.DE CAM.,CONCEPTO: INCAPACIDADES,DEP.: CAJA NACIONAL DE SALUD , PROCEDENCIA: BANCO UNION S.A., CHEQUE: 46117, FECHA DE EMISION:07/03/2025"/>
    <m/>
    <m/>
    <m/>
    <m/>
    <m/>
    <m/>
    <n v="0"/>
    <n v="31158.29"/>
    <s v="NO_CONCILIADO"/>
  </r>
  <r>
    <x v="3"/>
    <m/>
    <x v="3"/>
    <x v="54"/>
    <s v="B22708780002"/>
    <s v="BOD"/>
    <n v="2270878"/>
    <m/>
    <s v="00099021001 DEP.DE CHEQ.AJENOS,RET.DE CAM.,CONCEPTO: INCAPACIDADES,DEP.: CAJA NACIONAL DE SALUD , PROCEDENCIA: BANCO UNION S.A., CHEQUE: 46118, FECHA DE EMISION:07/03/2025"/>
    <m/>
    <m/>
    <m/>
    <m/>
    <m/>
    <m/>
    <n v="0"/>
    <n v="22102.6"/>
    <s v="NO_CONCILIADO"/>
  </r>
  <r>
    <x v="3"/>
    <m/>
    <x v="3"/>
    <x v="54"/>
    <s v="B22708800002"/>
    <s v="BOD"/>
    <n v="2270880"/>
    <m/>
    <s v="00099021001 DEP.DE CHEQ.AJENOS,RET.DE CAM.,CONCEPTO: INCAPACIDADES,DEP.: CAJA NACIONAL DE SALUD , PROCEDENCIA: BANCO UNION S.A., CHEQUE: 46119, FECHA DE EMISION:07/03/2025"/>
    <m/>
    <m/>
    <m/>
    <m/>
    <m/>
    <m/>
    <n v="0"/>
    <n v="23348.9"/>
    <s v="NO_CONCILIADO"/>
  </r>
  <r>
    <x v="1"/>
    <m/>
    <x v="1"/>
    <x v="54"/>
    <s v="B22708820002"/>
    <s v="BOD"/>
    <n v="2270882"/>
    <m/>
    <s v="00099021001 DEP.DE CHEQ.AJENOS,RET.DE CAM.,CONCEPTO: DEVOLUCION DE PAGO DEL ESCALAFON,DEP.: BORIS ORTUÑO FERRUFINO , PROCEDENCIA: BANCO UNION S.A., CHEQUE: 213546, FECHA DE EMISION:25/03/2025"/>
    <m/>
    <m/>
    <m/>
    <m/>
    <m/>
    <m/>
    <n v="0"/>
    <n v="5347.38"/>
    <s v="NO_CONCILIADO"/>
  </r>
  <r>
    <x v="3"/>
    <m/>
    <x v="3"/>
    <x v="54"/>
    <s v="B22708830002"/>
    <s v="BOD"/>
    <n v="2270883"/>
    <m/>
    <s v="00099021001 DEP.DE CHEQ.AJENOS,RET.DE CAM.,CONCEPTO: INCAPACIDADES,DEP.: CAJA NACIONAL DE SALUD , PROCEDENCIA: BANCO UNION S.A., CHEQUE: 46120, FECHA DE EMISION:07/03/2025"/>
    <m/>
    <m/>
    <m/>
    <m/>
    <m/>
    <m/>
    <n v="0"/>
    <n v="8742.81"/>
    <s v="NO_CONCILIADO"/>
  </r>
  <r>
    <x v="3"/>
    <m/>
    <x v="3"/>
    <x v="54"/>
    <s v="B22708840002"/>
    <s v="BOD"/>
    <n v="2270884"/>
    <m/>
    <s v="00099021001 DEP.DE CHEQ.AJENOS,RET.DE CAM.,CONCEPTO: INCAPACIDADES,DEP.: CAJA NACIONAL DE SALUD , PROCEDENCIA: BANCO UNION S.A., CHEQUE: 46140, FECHA DE EMISION:10/03/2025"/>
    <m/>
    <m/>
    <m/>
    <m/>
    <m/>
    <m/>
    <n v="0"/>
    <n v="3944.59"/>
    <s v="NO_CONCILIADO"/>
  </r>
  <r>
    <x v="3"/>
    <m/>
    <x v="3"/>
    <x v="54"/>
    <s v="B22708870002"/>
    <s v="BOD"/>
    <n v="2270887"/>
    <m/>
    <s v="00099021001 DEP.DE CHEQ.AJENOS,RET.DE CAM.,CONCEPTO: INCAPACIDADES,DEP.: CAJA NACIONAL DE SALUD , PROCEDENCIA: BANCO UNION S.A., CHEQUE: 46141, FECHA DE EMISION:10/03/2025"/>
    <m/>
    <m/>
    <m/>
    <m/>
    <m/>
    <m/>
    <n v="0"/>
    <n v="1555.58"/>
    <s v="NO_CONCILIADO"/>
  </r>
  <r>
    <x v="3"/>
    <m/>
    <x v="3"/>
    <x v="54"/>
    <s v="B22708890002"/>
    <s v="BOD"/>
    <n v="2270889"/>
    <m/>
    <s v="00099021001 DEP.DE CHEQ.AJENOS,RET.DE CAM.,CONCEPTO: INCAPACIDADES,DEP.: CAJA NACIONAL DE SALUD , PROCEDENCIA: BANCO UNION S.A., CHEQUE: 46142, FECHA DE EMISION:10/03/2025"/>
    <m/>
    <m/>
    <m/>
    <m/>
    <m/>
    <m/>
    <n v="0"/>
    <n v="4268.3900000000003"/>
    <s v="NO_CONCILIADO"/>
  </r>
  <r>
    <x v="3"/>
    <m/>
    <x v="3"/>
    <x v="54"/>
    <s v="B22708910002"/>
    <s v="BOD"/>
    <n v="2270891"/>
    <m/>
    <s v="00099021001 DEP.DE CHEQ.AJENOS,RET.DE CAM.,CONCEPTO: INCAPACIDADES,DEP.: CAJA NACIONAL DE SALUD , PROCEDENCIA: BANCO UNION S.A., CHEQUE: 46143, FECHA DE EMISION:10/03/2025"/>
    <m/>
    <m/>
    <m/>
    <m/>
    <m/>
    <m/>
    <n v="0"/>
    <n v="2648.33"/>
    <s v="NO_CONCILIADO"/>
  </r>
  <r>
    <x v="3"/>
    <m/>
    <x v="3"/>
    <x v="54"/>
    <s v="B22708920002"/>
    <s v="BOD"/>
    <n v="2270892"/>
    <m/>
    <s v="00099021001 DEP.DE CHEQ.AJENOS,RET.DE CAM.,CONCEPTO: INCAPACIDADES,DEP.: CAJA NACIONAL DE SALUD , PROCEDENCIA: BANCO UNION S.A., CHEQUE: 46144, FECHA DE EMISION:10/03/2025"/>
    <m/>
    <m/>
    <m/>
    <m/>
    <m/>
    <m/>
    <n v="0"/>
    <n v="35425.97"/>
    <s v="NO_CONCILIADO"/>
  </r>
  <r>
    <x v="3"/>
    <m/>
    <x v="3"/>
    <x v="54"/>
    <s v="B22708950002"/>
    <s v="BOD"/>
    <n v="2270895"/>
    <m/>
    <s v="00099021001 DEP.DE CHEQ.AJENOS,RET.DE CAM.,CONCEPTO: INCAPACIDADES,DEP.: CAJA NACIONAL DE SALUD , PROCEDENCIA: BANCO UNION S.A., CHEQUE: 46145, FECHA DE EMISION:10/03/2025"/>
    <m/>
    <m/>
    <m/>
    <m/>
    <m/>
    <m/>
    <n v="0"/>
    <n v="25973.55"/>
    <s v="NO_CONCILIADO"/>
  </r>
  <r>
    <x v="3"/>
    <m/>
    <x v="3"/>
    <x v="54"/>
    <s v="B22708960002"/>
    <s v="BOD"/>
    <n v="2270896"/>
    <m/>
    <s v="00099021001 DEP.DE CHEQ.AJENOS,RET.DE CAM.,CONCEPTO: INCAPACIDADES,DEP.: CAJA NACIONAL DE SALUD , PROCEDENCIA: BANCO UNION S.A., CHEQUE: 46146, FECHA DE EMISION:10/03/2025"/>
    <m/>
    <m/>
    <m/>
    <m/>
    <m/>
    <m/>
    <n v="0"/>
    <n v="671.22"/>
    <s v="NO_CONCILIADO"/>
  </r>
  <r>
    <x v="3"/>
    <m/>
    <x v="3"/>
    <x v="54"/>
    <s v="B22708970002"/>
    <s v="BOD"/>
    <n v="2270897"/>
    <m/>
    <s v="00099021001 DEP.DE CHEQ.AJENOS,RET.DE CAM.,CONCEPTO: INCAPACIDADES,DEP.: CAJA NACIONAL DE SALUD , PROCEDENCIA: BANCO UNION S.A., CHEQUE: 46147, FECHA DE EMISION:10/03/2025"/>
    <m/>
    <m/>
    <m/>
    <m/>
    <m/>
    <m/>
    <n v="0"/>
    <n v="9794.4599999999991"/>
    <s v="NO_CONCILIADO"/>
  </r>
  <r>
    <x v="3"/>
    <m/>
    <x v="3"/>
    <x v="54"/>
    <s v="B22709000002"/>
    <s v="BOD"/>
    <n v="2270900"/>
    <m/>
    <s v="00099021001 DEP.DE CHEQ.AJENOS,RET.DE CAM.,CONCEPTO: INCAPACIDADES,DEP.: CAJA NACIONAL DE SALUD , PROCEDENCIA: BANCO UNION S.A., CHEQUE: 46148, FECHA DE EMISION:10/03/2025"/>
    <m/>
    <m/>
    <m/>
    <m/>
    <m/>
    <m/>
    <n v="0"/>
    <n v="65976.3"/>
    <s v="NO_CONCILIADO"/>
  </r>
  <r>
    <x v="3"/>
    <m/>
    <x v="3"/>
    <x v="54"/>
    <s v="B22709030002"/>
    <s v="BOD"/>
    <n v="2270903"/>
    <m/>
    <s v="00099021001 DEP.DE CHEQ.AJENOS,RET.DE CAM.,CONCEPTO: INCAPACIDADES,DEP.: CAJA NACIONAL DE SALUD , PROCEDENCIA: BANCO UNION S.A., CHEQUE: 46180, FECHA DE EMISION:12/03/2025"/>
    <m/>
    <m/>
    <m/>
    <m/>
    <m/>
    <m/>
    <n v="0"/>
    <n v="97489.59"/>
    <s v="NO_CONCILIADO"/>
  </r>
  <r>
    <x v="3"/>
    <m/>
    <x v="3"/>
    <x v="54"/>
    <s v="B22709040002"/>
    <s v="BOD"/>
    <n v="2270904"/>
    <m/>
    <s v="00099021001 DEP.DE CHEQ.AJENOS,RET.DE CAM.,CONCEPTO: INCAPACIDADES,DEP.: CAJA NACIONAL DE SALUD , PROCEDENCIA: BANCO UNION S.A., CHEQUE: 46181, FECHA DE EMISION:12/03/2025"/>
    <m/>
    <m/>
    <m/>
    <m/>
    <m/>
    <m/>
    <n v="0"/>
    <n v="20429.75"/>
    <s v="NO_CONCILIADO"/>
  </r>
  <r>
    <x v="3"/>
    <m/>
    <x v="3"/>
    <x v="54"/>
    <s v="B22709060002"/>
    <s v="BOD"/>
    <n v="2270906"/>
    <m/>
    <s v="00099021001 DEP.DE CHEQ.AJENOS,RET.DE CAM.,CONCEPTO: INCAPACIDADES,DEP.: CAJA NACIONAL DE SALUD , PROCEDENCIA: BANCO UNION S.A., CHEQUE: 46182, FECHA DE EMISION:12/03/2025"/>
    <m/>
    <m/>
    <m/>
    <m/>
    <m/>
    <m/>
    <n v="0"/>
    <n v="65911.429999999993"/>
    <s v="NO_CONCILIADO"/>
  </r>
  <r>
    <x v="3"/>
    <m/>
    <x v="3"/>
    <x v="54"/>
    <s v="B22709090002"/>
    <s v="BOD"/>
    <n v="2270909"/>
    <m/>
    <s v="00099021001 DEP.DE CHEQ.AJENOS,RET.DE CAM.,CONCEPTO: INCAPACIDADES,DEP.: CAJA NACIONAL DE SALUD , PROCEDENCIA: BANCO UNION S.A., CHEQUE: 46183, FECHA DE EMISION:12/03/2025"/>
    <m/>
    <m/>
    <m/>
    <m/>
    <m/>
    <m/>
    <n v="0"/>
    <n v="50491.37"/>
    <s v="NO_CONCILIADO"/>
  </r>
  <r>
    <x v="3"/>
    <m/>
    <x v="3"/>
    <x v="54"/>
    <s v="B22709120002"/>
    <s v="BOD"/>
    <n v="2270912"/>
    <m/>
    <s v="00099021001 DEP.DE CHEQ.AJENOS,RET.DE CAM.,CONCEPTO: INCAPACIDADES,DEP.: CAJA NACIONAL DE SALUD , PROCEDENCIA: BANCO UNION S.A., CHEQUE: 46184, FECHA DE EMISION:12/03/2025"/>
    <m/>
    <m/>
    <m/>
    <m/>
    <m/>
    <m/>
    <n v="0"/>
    <n v="12756.35"/>
    <s v="NO_CONCILIADO"/>
  </r>
  <r>
    <x v="3"/>
    <m/>
    <x v="3"/>
    <x v="54"/>
    <s v="B22709150002"/>
    <s v="BOD"/>
    <n v="2270915"/>
    <m/>
    <s v="00099021001 DEP.DE CHEQ.AJENOS,RET.DE CAM.,CONCEPTO: INCAPACIDADES,DEP.: CAJA NACIONAL DE SALUD , PROCEDENCIA: BANCO UNION S.A., CHEQUE: 46185, FECHA DE EMISION:12/03/2025"/>
    <m/>
    <m/>
    <m/>
    <m/>
    <m/>
    <m/>
    <n v="0"/>
    <n v="4066.47"/>
    <s v="NO_CONCILIADO"/>
  </r>
  <r>
    <x v="3"/>
    <m/>
    <x v="3"/>
    <x v="54"/>
    <s v="B22709160002"/>
    <s v="BOD"/>
    <n v="2270916"/>
    <m/>
    <s v="00099021001 DEP.DE CHEQ.AJENOS,RET.DE CAM.,CONCEPTO: INCAPACIDADES,DEP.: CAJA NACIONAL DE SALUD , PROCEDENCIA: BANCO UNION S.A., CHEQUE: 46186, FECHA DE EMISION:12/03/2025"/>
    <m/>
    <m/>
    <m/>
    <m/>
    <m/>
    <m/>
    <n v="0"/>
    <n v="4839.04"/>
    <s v="NO_CONCILIADO"/>
  </r>
  <r>
    <x v="3"/>
    <m/>
    <x v="3"/>
    <x v="54"/>
    <s v="B22709190002"/>
    <s v="BOD"/>
    <n v="2270919"/>
    <m/>
    <s v="00099021001 DEP.DE CHEQ.AJENOS,RET.DE CAM.,CONCEPTO: INCAPACIDADES,DEP.: CAJA NACIONAL DE SALUD , PROCEDENCIA: BANCO UNION S.A., CHEQUE: 46187, FECHA DE EMISION:12/03/2025"/>
    <m/>
    <m/>
    <m/>
    <m/>
    <m/>
    <m/>
    <n v="0"/>
    <n v="2999.8"/>
    <s v="NO_CONCILIADO"/>
  </r>
  <r>
    <x v="3"/>
    <m/>
    <x v="3"/>
    <x v="54"/>
    <s v="B22709220002"/>
    <s v="BOD"/>
    <n v="2270922"/>
    <m/>
    <s v="00099021001 DEP.DE CHEQ.AJENOS,RET.DE CAM.,CONCEPTO: INCAPACIDADES,DEP.: CAJA NACIONAL DE SALUD , PROCEDENCIA: BANCO UNION S.A., CHEQUE: 46231, FECHA DE EMISION:14/03/2025"/>
    <m/>
    <m/>
    <m/>
    <m/>
    <m/>
    <m/>
    <n v="0"/>
    <n v="107594.57"/>
    <s v="NO_CONCILIADO"/>
  </r>
  <r>
    <x v="3"/>
    <m/>
    <x v="3"/>
    <x v="54"/>
    <s v="B22709240002"/>
    <s v="BOD"/>
    <n v="2270924"/>
    <m/>
    <s v="00099021001 DEP.DE CHEQ.AJENOS,RET.DE CAM.,CONCEPTO: INCAPACIDADES,DEP.: CAJA NACIONAL DE SALUD , PROCEDENCIA: BANCO UNION S.A., CHEQUE: 46210, FECHA DE EMISION:12/03/2025"/>
    <m/>
    <m/>
    <m/>
    <m/>
    <m/>
    <m/>
    <n v="0"/>
    <n v="830.61"/>
    <s v="NO_CONCILIADO"/>
  </r>
  <r>
    <x v="3"/>
    <m/>
    <x v="3"/>
    <x v="54"/>
    <s v="B22709270002"/>
    <s v="BOD"/>
    <n v="2270927"/>
    <m/>
    <s v="00099021001 DEP.DE CHEQ.AJENOS,RET.DE CAM.,CONCEPTO: INCAPACIDADES,DEP.: CAJA NACIONAL DE SALUD , PROCEDENCIA: BANCO UNION S.A., CHEQUE: 46211, FECHA DE EMISION:12/03/2025"/>
    <m/>
    <m/>
    <m/>
    <m/>
    <m/>
    <m/>
    <n v="0"/>
    <n v="237.04"/>
    <s v="NO_CONCILIADO"/>
  </r>
  <r>
    <x v="3"/>
    <m/>
    <x v="3"/>
    <x v="54"/>
    <s v="B22709290002"/>
    <s v="BOD"/>
    <n v="2270929"/>
    <m/>
    <s v="00099021001 DEP.DE CHEQ.AJENOS,RET.DE CAM.,CONCEPTO: INCAPACIDADES,DEP.: CAJA NACIONAL DE SALUD , PROCEDENCIA: BANCO UNION S.A., CHEQUE: 46212, FECHA DE EMISION:12/03/2025"/>
    <m/>
    <m/>
    <m/>
    <m/>
    <m/>
    <m/>
    <n v="0"/>
    <n v="172.46"/>
    <s v="NO_CONCILIADO"/>
  </r>
  <r>
    <x v="3"/>
    <m/>
    <x v="3"/>
    <x v="54"/>
    <s v="B22709330002"/>
    <s v="BOD"/>
    <n v="2270933"/>
    <m/>
    <s v="00099021001 DEP.DE CHEQ.AJENOS,RET.DE CAM.,CONCEPTO: INCAPACIDADES,DEP.: CAJA NACIONAL DE SALUD , PROCEDENCIA: BANCO UNION S.A., CHEQUE: 46213, FECHA DE EMISION:12/03/2025"/>
    <m/>
    <m/>
    <m/>
    <m/>
    <m/>
    <m/>
    <n v="0"/>
    <n v="796.96"/>
    <s v="NO_CONCILIADO"/>
  </r>
  <r>
    <x v="1"/>
    <m/>
    <x v="1"/>
    <x v="55"/>
    <s v="O22714110002"/>
    <s v="BOD"/>
    <n v="2271411"/>
    <m/>
    <s v="00099021001 DEPOSITO DE EFECTIVO, DEPOSITANTE: RUIZ CACERES RUBY RAFAEL, CONCEPTO: REVERSION, CUENTA DE DEPOSITO: CUENTA UNICA DEL TESORO"/>
    <m/>
    <m/>
    <m/>
    <m/>
    <m/>
    <m/>
    <n v="0"/>
    <n v="13.35"/>
    <s v="NO_CONCILIADO"/>
  </r>
  <r>
    <x v="3"/>
    <m/>
    <x v="3"/>
    <x v="55"/>
    <s v="B22712660002"/>
    <s v="BOD"/>
    <n v="2271266"/>
    <m/>
    <s v="00099021001 DEP.DE CHEQ.AJENOS,RET.DE CAM.,CONCEPTO: DEVOLUCION INCAPACIDAD SEPTIEMBRE 2024,DEP.: CAJA PETROLERA DE SALUD , PROCEDENCIA: BANCO UNION S.A., CHEQUE: 22800, FECHA DE EMISION:26/03/2025"/>
    <m/>
    <m/>
    <m/>
    <m/>
    <m/>
    <m/>
    <n v="0"/>
    <n v="17158.89"/>
    <s v="NO_CONCILIADO"/>
  </r>
  <r>
    <x v="3"/>
    <m/>
    <x v="3"/>
    <x v="55"/>
    <s v="B22712700002"/>
    <s v="BOD"/>
    <n v="2271270"/>
    <m/>
    <s v="00099021001 DEP.DE CHEQ.AJENOS,RET.DE CAM.,CONCEPTO: DEVOLUCION INCAPACIDAD SEPTIEMBRE 2024,DEP.: CAJA PETROLERA DE SALUD , PROCEDENCIA: BANCO UNION S.A., CHEQUE: 22790, FECHA DE EMISION:26/03/2025"/>
    <m/>
    <m/>
    <m/>
    <m/>
    <m/>
    <m/>
    <n v="0"/>
    <n v="2394.65"/>
    <s v="NO_CONCILIADO"/>
  </r>
  <r>
    <x v="3"/>
    <m/>
    <x v="3"/>
    <x v="55"/>
    <s v="B22712800002"/>
    <s v="BOD"/>
    <n v="2271280"/>
    <m/>
    <s v="00099021001 DEP.DE CHEQ.AJENOS,RET.DE CAM.,CONCEPTO: DEVOLUCION INCAPACIDAD SEPTIEMBRE 2024,DEP.: CAJA PETROLERA DE SALUD , PROCEDENCIA: BANCO UNION S.A., CHEQUE: 22792, FECHA DE EMISION:26/03/2025"/>
    <m/>
    <m/>
    <m/>
    <m/>
    <m/>
    <m/>
    <n v="0"/>
    <n v="5996.34"/>
    <s v="NO_CONCILIADO"/>
  </r>
  <r>
    <x v="1"/>
    <m/>
    <x v="1"/>
    <x v="55"/>
    <s v="B22713580002"/>
    <s v="BOD"/>
    <n v="2271358"/>
    <m/>
    <s v="00099021001 DEP.DE CHEQ.AJENOS,RET.DE CAM.,CONCEPTO: DEPÓSITO,DEP.: ERIK SORAIDE TABOADA , PROCEDENCIA: BANCO UNION S.A., CHEQUE: 213549, FECHA DE EMISION:26/03/2025/DJBR"/>
    <m/>
    <m/>
    <m/>
    <m/>
    <m/>
    <m/>
    <n v="0"/>
    <n v="4258.42"/>
    <s v="NO_CONCILIADO"/>
  </r>
  <r>
    <x v="1"/>
    <m/>
    <x v="1"/>
    <x v="55"/>
    <s v="B22713590002"/>
    <s v="BOD"/>
    <n v="2271359"/>
    <m/>
    <s v="00099021001 DEP.DE CHEQ.AJENOS,RET.DE CAM.,CONCEPTO: DEVOLUCION,DEP.: JOSE ANTONIO CLAURE MAYORGA , PROCEDENCIA: BANCO UNION S.A., CHEQUE: 213550, FECHA DE EMISION:26/03/2025"/>
    <m/>
    <m/>
    <m/>
    <m/>
    <m/>
    <m/>
    <n v="0"/>
    <n v="455.91"/>
    <s v="NO_CONCILIADO"/>
  </r>
  <r>
    <x v="5"/>
    <m/>
    <x v="5"/>
    <x v="56"/>
    <s v="O22719070002"/>
    <s v="BOD"/>
    <n v="2271907"/>
    <m/>
    <s v="00099021001 DEPOSITO DE EFECTIVO, DEPOSITANTE: GAM DE FILADELFIA, CONCEPTO: DEVOLUCION SALDOS NO EJECUTADOS, CUENTA DE DEPOSITO: CUENTA UNICA DEL TESORO"/>
    <m/>
    <m/>
    <m/>
    <m/>
    <m/>
    <m/>
    <n v="0"/>
    <n v="980.06"/>
    <s v="NO_CONCILIADO"/>
  </r>
  <r>
    <x v="32"/>
    <m/>
    <x v="32"/>
    <x v="56"/>
    <s v="B22717650002"/>
    <s v="BOD"/>
    <n v="2271765"/>
    <m/>
    <s v="00099021001 DEP.DE CHEQ.AJENOS,RET.DE CAM.,CONCEPTO: REEMBOLSO POR SUBSIDIO INCAPACIDAD SECTOR PUBLICO,DEP.: CAJA NACIONAL DE SALUD , PROCEDENCIA: BANCO UNION S.A., CHEQUE: 82838, FECHA DE EMISION:26/03/2025_x000a_TRLP-337/2025 P1300"/>
    <m/>
    <m/>
    <m/>
    <m/>
    <m/>
    <m/>
    <n v="0"/>
    <n v="707.68"/>
    <s v="CONCILIADO_PARCIAL"/>
  </r>
  <r>
    <x v="27"/>
    <m/>
    <x v="27"/>
    <x v="56"/>
    <s v="B22717650002"/>
    <s v="BOD"/>
    <n v="2271765"/>
    <m/>
    <s v="00099021001 DEP.DE CHEQ.AJENOS,RET.DE CAM.,CONCEPTO: REEMBOLSO POR SUBSIDIO INCAPACIDAD SECTOR PUBLICO,DEP.: CAJA NACIONAL DE SALUD , PROCEDENCIA: BANCO UNION S.A., CHEQUE: 82838, FECHA DE EMISION:26/03/2025_x000a_TRLP-337/2025 P1300"/>
    <m/>
    <m/>
    <m/>
    <m/>
    <m/>
    <m/>
    <n v="0"/>
    <n v="177.46"/>
    <s v="CONCILIADO_PARCIAL"/>
  </r>
  <r>
    <x v="30"/>
    <m/>
    <x v="30"/>
    <x v="56"/>
    <s v="B22717650002"/>
    <s v="BOD"/>
    <n v="2271765"/>
    <m/>
    <s v="00099021001 DEP.DE CHEQ.AJENOS,RET.DE CAM.,CONCEPTO: REEMBOLSO POR SUBSIDIO INCAPACIDAD SECTOR PUBLICO,DEP.: CAJA NACIONAL DE SALUD , PROCEDENCIA: BANCO UNION S.A., CHEQUE: 82838, FECHA DE EMISION:26/03/2025_x000a_TRLP-337/2025 P1300"/>
    <m/>
    <m/>
    <m/>
    <m/>
    <m/>
    <m/>
    <n v="0"/>
    <n v="3402.5"/>
    <s v="CONCILIADO_PARCIAL"/>
  </r>
  <r>
    <x v="34"/>
    <m/>
    <x v="34"/>
    <x v="56"/>
    <s v="B22717650002"/>
    <s v="BOD"/>
    <n v="2271765"/>
    <m/>
    <s v="00099021001 DEP.DE CHEQ.AJENOS,RET.DE CAM.,CONCEPTO: REEMBOLSO POR SUBSIDIO INCAPACIDAD SECTOR PUBLICO,DEP.: CAJA NACIONAL DE SALUD , PROCEDENCIA: BANCO UNION S.A., CHEQUE: 82838, FECHA DE EMISION:26/03/2025_x000a_TRLP-337/2025 P1300"/>
    <m/>
    <m/>
    <m/>
    <m/>
    <m/>
    <m/>
    <n v="0"/>
    <n v="60016.24"/>
    <s v="CONCILIADO_PARCIAL"/>
  </r>
  <r>
    <x v="34"/>
    <m/>
    <x v="34"/>
    <x v="56"/>
    <s v="B22717650002"/>
    <s v="BOD"/>
    <n v="2271765"/>
    <m/>
    <s v="00099021001 DEP.DE CHEQ.AJENOS,RET.DE CAM.,CONCEPTO: REEMBOLSO POR SUBSIDIO INCAPACIDAD SECTOR PUBLICO,DEP.: CAJA NACIONAL DE SALUD , PROCEDENCIA: BANCO UNION S.A., CHEQUE: 82838, FECHA DE EMISION:26/03/2025_x000a_TRLP-337/2025 P1300"/>
    <m/>
    <m/>
    <m/>
    <m/>
    <m/>
    <m/>
    <n v="0"/>
    <n v="10600.75"/>
    <s v="CONCILIADO_PARCIAL"/>
  </r>
  <r>
    <x v="18"/>
    <m/>
    <x v="18"/>
    <x v="56"/>
    <s v="B22717650002"/>
    <s v="BOD"/>
    <n v="2271765"/>
    <m/>
    <s v="00099021001 DEP.DE CHEQ.AJENOS,RET.DE CAM.,CONCEPTO: REEMBOLSO POR SUBSIDIO INCAPACIDAD SECTOR PUBLICO,DEP.: CAJA NACIONAL DE SALUD , PROCEDENCIA: BANCO UNION S.A., CHEQUE: 82838, FECHA DE EMISION:26/03/2025_x000a_TRLP-337/2025 P1300"/>
    <m/>
    <m/>
    <m/>
    <m/>
    <m/>
    <m/>
    <n v="0"/>
    <n v="1054.71"/>
    <s v="CONCILIADO_PARCIAL"/>
  </r>
  <r>
    <x v="0"/>
    <m/>
    <x v="0"/>
    <x v="56"/>
    <s v="B22717650002"/>
    <s v="BOD"/>
    <n v="2271765"/>
    <m/>
    <s v="00099021001 DEP.DE CHEQ.AJENOS,RET.DE CAM.,CONCEPTO: REEMBOLSO POR SUBSIDIO INCAPACIDAD SECTOR PUBLICO,DEP.: CAJA NACIONAL DE SALUD , PROCEDENCIA: BANCO UNION S.A., CHEQUE: 82838, FECHA DE EMISION:26/03/2025_x000a_TRLP-337/2025 P1300"/>
    <m/>
    <m/>
    <m/>
    <m/>
    <m/>
    <m/>
    <n v="0"/>
    <n v="24367.06"/>
    <s v="CONCILIADO_PARCIAL"/>
  </r>
  <r>
    <x v="35"/>
    <m/>
    <x v="35"/>
    <x v="56"/>
    <s v="B22717650002"/>
    <s v="BOD"/>
    <n v="2271765"/>
    <m/>
    <s v="00099021001 DEP.DE CHEQ.AJENOS,RET.DE CAM.,CONCEPTO: REEMBOLSO POR SUBSIDIO INCAPACIDAD SECTOR PUBLICO,DEP.: CAJA NACIONAL DE SALUD , PROCEDENCIA: BANCO UNION S.A., CHEQUE: 82838, FECHA DE EMISION:26/03/2025_x000a_TRLP-337/2025 P1300"/>
    <m/>
    <m/>
    <m/>
    <m/>
    <m/>
    <m/>
    <n v="0"/>
    <n v="12564.98"/>
    <s v="CONCILIADO_PARCIAL"/>
  </r>
  <r>
    <x v="33"/>
    <m/>
    <x v="33"/>
    <x v="56"/>
    <s v="B22717680002"/>
    <s v="BOD"/>
    <n v="2271768"/>
    <m/>
    <s v="00099021001 DEP.DE CHEQ.AJENOS,RET.DE CAM.,CONCEPTO: REEMBOLSO POR SUBSIDIO INCAPACIDAD SECTOR PUBLICO,DEP.: CAJA NACIONAL DE SALUD , PROCEDENCIA: BANCO UNION S.A., CHEQUE: 82839, FECHA DE EMISION:26/03/2025._x000a_TRLP-337/2025 P1306"/>
    <m/>
    <m/>
    <m/>
    <m/>
    <m/>
    <m/>
    <n v="0"/>
    <n v="794.5"/>
    <s v="CONCILIADO_PARCIAL"/>
  </r>
  <r>
    <x v="18"/>
    <m/>
    <x v="18"/>
    <x v="56"/>
    <s v="B22717680002"/>
    <s v="BOD"/>
    <n v="2271768"/>
    <m/>
    <s v="00099021001 DEP.DE CHEQ.AJENOS,RET.DE CAM.,CONCEPTO: REEMBOLSO POR SUBSIDIO INCAPACIDAD SECTOR PUBLICO,DEP.: CAJA NACIONAL DE SALUD , PROCEDENCIA: BANCO UNION S.A., CHEQUE: 82839, FECHA DE EMISION:26/03/2025._x000a_TRLP-337/2025 P1306"/>
    <m/>
    <m/>
    <m/>
    <m/>
    <m/>
    <m/>
    <n v="0"/>
    <n v="21735"/>
    <s v="CONCILIADO_PARCIAL"/>
  </r>
  <r>
    <x v="28"/>
    <m/>
    <x v="28"/>
    <x v="56"/>
    <s v="B22717680002"/>
    <s v="BOD"/>
    <n v="2271768"/>
    <m/>
    <s v="00099021001 DEP.DE CHEQ.AJENOS,RET.DE CAM.,CONCEPTO: REEMBOLSO POR SUBSIDIO INCAPACIDAD SECTOR PUBLICO,DEP.: CAJA NACIONAL DE SALUD , PROCEDENCIA: BANCO UNION S.A., CHEQUE: 82839, FECHA DE EMISION:26/03/2025._x000a_TRLP-337/2025 P1306"/>
    <m/>
    <m/>
    <m/>
    <m/>
    <m/>
    <m/>
    <n v="0"/>
    <n v="1031.25"/>
    <s v="CONCILIADO_PARCIAL"/>
  </r>
  <r>
    <x v="28"/>
    <m/>
    <x v="28"/>
    <x v="56"/>
    <s v="B22717680002"/>
    <s v="BOD"/>
    <n v="2271768"/>
    <m/>
    <s v="00099021001 DEP.DE CHEQ.AJENOS,RET.DE CAM.,CONCEPTO: REEMBOLSO POR SUBSIDIO INCAPACIDAD SECTOR PUBLICO,DEP.: CAJA NACIONAL DE SALUD , PROCEDENCIA: BANCO UNION S.A., CHEQUE: 82839, FECHA DE EMISION:26/03/2025._x000a_TRLP-337/2025 P1306"/>
    <m/>
    <m/>
    <m/>
    <m/>
    <m/>
    <m/>
    <n v="0"/>
    <n v="1350"/>
    <s v="CONCILIADO_PARCIAL"/>
  </r>
  <r>
    <x v="26"/>
    <m/>
    <x v="26"/>
    <x v="56"/>
    <s v="B22717680002"/>
    <s v="BOD"/>
    <n v="2271768"/>
    <m/>
    <s v="00099021001 DEP.DE CHEQ.AJENOS,RET.DE CAM.,CONCEPTO: REEMBOLSO POR SUBSIDIO INCAPACIDAD SECTOR PUBLICO,DEP.: CAJA NACIONAL DE SALUD , PROCEDENCIA: BANCO UNION S.A., CHEQUE: 82839, FECHA DE EMISION:26/03/2025._x000a_TRLP-337/2025 P1306"/>
    <m/>
    <m/>
    <m/>
    <m/>
    <m/>
    <m/>
    <n v="0"/>
    <n v="1199.8499999999999"/>
    <s v="CONCILIADO_PARCIAL"/>
  </r>
  <r>
    <x v="29"/>
    <m/>
    <x v="29"/>
    <x v="56"/>
    <s v="B22717680002"/>
    <s v="BOD"/>
    <n v="2271768"/>
    <m/>
    <s v="00099021001 DEP.DE CHEQ.AJENOS,RET.DE CAM.,CONCEPTO: REEMBOLSO POR SUBSIDIO INCAPACIDAD SECTOR PUBLICO,DEP.: CAJA NACIONAL DE SALUD , PROCEDENCIA: BANCO UNION S.A., CHEQUE: 82839, FECHA DE EMISION:26/03/2025._x000a_TRLP-337/2025 P1306"/>
    <m/>
    <m/>
    <m/>
    <m/>
    <m/>
    <m/>
    <n v="0"/>
    <n v="5115.6000000000004"/>
    <s v="CONCILIADO_PARCIAL"/>
  </r>
  <r>
    <x v="32"/>
    <m/>
    <x v="32"/>
    <x v="56"/>
    <s v="B22717680002"/>
    <s v="BOD"/>
    <n v="2271768"/>
    <m/>
    <s v="00099021001 DEP.DE CHEQ.AJENOS,RET.DE CAM.,CONCEPTO: REEMBOLSO POR SUBSIDIO INCAPACIDAD SECTOR PUBLICO,DEP.: CAJA NACIONAL DE SALUD , PROCEDENCIA: BANCO UNION S.A., CHEQUE: 82839, FECHA DE EMISION:26/03/2025._x000a_TRLP-337/2025 P1306"/>
    <m/>
    <m/>
    <m/>
    <m/>
    <m/>
    <m/>
    <n v="0"/>
    <n v="921.41"/>
    <s v="CONCILIADO_PARCIAL"/>
  </r>
  <r>
    <x v="35"/>
    <m/>
    <x v="35"/>
    <x v="56"/>
    <s v="B22717680002"/>
    <s v="BOD"/>
    <n v="2271768"/>
    <m/>
    <s v="00099021001 DEP.DE CHEQ.AJENOS,RET.DE CAM.,CONCEPTO: REEMBOLSO POR SUBSIDIO INCAPACIDAD SECTOR PUBLICO,DEP.: CAJA NACIONAL DE SALUD , PROCEDENCIA: BANCO UNION S.A., CHEQUE: 82839, FECHA DE EMISION:26/03/2025._x000a_TRLP-337/2025 P1306"/>
    <m/>
    <m/>
    <m/>
    <m/>
    <m/>
    <m/>
    <n v="0"/>
    <n v="1936.61"/>
    <s v="CONCILIADO_PARCIAL"/>
  </r>
  <r>
    <x v="35"/>
    <m/>
    <x v="35"/>
    <x v="56"/>
    <s v="B22717680002"/>
    <s v="BOD"/>
    <n v="2271768"/>
    <m/>
    <s v="00099021001 DEP.DE CHEQ.AJENOS,RET.DE CAM.,CONCEPTO: REEMBOLSO POR SUBSIDIO INCAPACIDAD SECTOR PUBLICO,DEP.: CAJA NACIONAL DE SALUD , PROCEDENCIA: BANCO UNION S.A., CHEQUE: 82839, FECHA DE EMISION:26/03/2025._x000a_TRLP-337/2025 P1306"/>
    <m/>
    <m/>
    <m/>
    <m/>
    <m/>
    <m/>
    <n v="0"/>
    <n v="11169.12"/>
    <s v="CONCILIADO_PARCIAL"/>
  </r>
  <r>
    <x v="19"/>
    <m/>
    <x v="19"/>
    <x v="56"/>
    <s v="B22717680002"/>
    <s v="BOD"/>
    <n v="2271768"/>
    <m/>
    <s v="00099021001 DEP.DE CHEQ.AJENOS,RET.DE CAM.,CONCEPTO: REEMBOLSO POR SUBSIDIO INCAPACIDAD SECTOR PUBLICO,DEP.: CAJA NACIONAL DE SALUD , PROCEDENCIA: BANCO UNION S.A., CHEQUE: 82839, FECHA DE EMISION:26/03/2025._x000a_TRLP-337/2025 P1306"/>
    <m/>
    <m/>
    <m/>
    <m/>
    <m/>
    <m/>
    <n v="0"/>
    <n v="682.6"/>
    <s v="CONCILIADO_PARCIAL"/>
  </r>
  <r>
    <x v="19"/>
    <m/>
    <x v="19"/>
    <x v="56"/>
    <s v="B22717680002"/>
    <s v="BOD"/>
    <n v="2271768"/>
    <m/>
    <s v="00099021001 DEP.DE CHEQ.AJENOS,RET.DE CAM.,CONCEPTO: REEMBOLSO POR SUBSIDIO INCAPACIDAD SECTOR PUBLICO,DEP.: CAJA NACIONAL DE SALUD , PROCEDENCIA: BANCO UNION S.A., CHEQUE: 82839, FECHA DE EMISION:26/03/2025._x000a_TRLP-337/2025 P1306"/>
    <m/>
    <m/>
    <m/>
    <m/>
    <m/>
    <m/>
    <n v="0"/>
    <n v="2976.84"/>
    <s v="CONCILIADO_PARCIAL"/>
  </r>
  <r>
    <x v="0"/>
    <m/>
    <x v="0"/>
    <x v="56"/>
    <s v="B22717680002"/>
    <s v="BOD"/>
    <n v="2271768"/>
    <m/>
    <s v="00099021001 DEP.DE CHEQ.AJENOS,RET.DE CAM.,CONCEPTO: REEMBOLSO POR SUBSIDIO INCAPACIDAD SECTOR PUBLICO,DEP.: CAJA NACIONAL DE SALUD , PROCEDENCIA: BANCO UNION S.A., CHEQUE: 82839, FECHA DE EMISION:26/03/2025._x000a_TRLP-337/2025 P1306"/>
    <m/>
    <m/>
    <m/>
    <m/>
    <m/>
    <m/>
    <n v="0"/>
    <n v="34325.46"/>
    <s v="CONCILIADO_PARCIAL"/>
  </r>
  <r>
    <x v="36"/>
    <m/>
    <x v="36"/>
    <x v="56"/>
    <s v="B22717680002"/>
    <s v="BOD"/>
    <n v="2271768"/>
    <m/>
    <s v="00099021001 DEP.DE CHEQ.AJENOS,RET.DE CAM.,CONCEPTO: REEMBOLSO POR SUBSIDIO INCAPACIDAD SECTOR PUBLICO,DEP.: CAJA NACIONAL DE SALUD , PROCEDENCIA: BANCO UNION S.A., CHEQUE: 82839, FECHA DE EMISION:26/03/2025._x000a_TRLP-337/2025 P1306"/>
    <m/>
    <m/>
    <m/>
    <m/>
    <m/>
    <m/>
    <n v="0"/>
    <n v="17307.96"/>
    <s v="CONCILIADO_PARCIAL"/>
  </r>
  <r>
    <x v="19"/>
    <m/>
    <x v="19"/>
    <x v="56"/>
    <s v="B22717680002"/>
    <s v="BOD"/>
    <n v="2271768"/>
    <m/>
    <s v="00099021001 DEP.DE CHEQ.AJENOS,RET.DE CAM.,CONCEPTO: REEMBOLSO POR SUBSIDIO INCAPACIDAD SECTOR PUBLICO,DEP.: CAJA NACIONAL DE SALUD , PROCEDENCIA: BANCO UNION S.A., CHEQUE: 82839, FECHA DE EMISION:26/03/2025._x000a_TRLP-337/2025 P1306"/>
    <m/>
    <m/>
    <m/>
    <m/>
    <m/>
    <m/>
    <n v="0"/>
    <n v="549.80999999999995"/>
    <s v="CONCILIADO_PARCIAL"/>
  </r>
  <r>
    <x v="27"/>
    <m/>
    <x v="27"/>
    <x v="56"/>
    <s v="B22717700002"/>
    <s v="BOD"/>
    <n v="2271770"/>
    <m/>
    <s v="00099021001 DEP.DE CHEQ.AJENOS,RET.DE CAM.,CONCEPTO: REEMBOLSO POR SUBSIDIO INCAPACIDAD SECTOR PUBLICO,DEP.: CAJA NACIONAL DE SALUD , PROCEDENCIA: BANCO UNION S.A., CHEQUE: 82840, FECHA DE EMISION:26/03/2025._x000a_TRLP-337/2025 P1315"/>
    <m/>
    <m/>
    <m/>
    <m/>
    <m/>
    <m/>
    <n v="0"/>
    <n v="740"/>
    <s v="CONCILIADO_PARCIAL"/>
  </r>
  <r>
    <x v="33"/>
    <m/>
    <x v="33"/>
    <x v="56"/>
    <s v="B22717700002"/>
    <s v="BOD"/>
    <n v="2271770"/>
    <m/>
    <s v="00099021001 DEP.DE CHEQ.AJENOS,RET.DE CAM.,CONCEPTO: REEMBOLSO POR SUBSIDIO INCAPACIDAD SECTOR PUBLICO,DEP.: CAJA NACIONAL DE SALUD , PROCEDENCIA: BANCO UNION S.A., CHEQUE: 82840, FECHA DE EMISION:26/03/2025._x000a_TRLP-337/2025 P1315"/>
    <m/>
    <m/>
    <m/>
    <m/>
    <m/>
    <m/>
    <n v="0"/>
    <n v="2715.3"/>
    <s v="CONCILIADO_PARCIAL"/>
  </r>
  <r>
    <x v="0"/>
    <m/>
    <x v="0"/>
    <x v="56"/>
    <s v="B22717700002"/>
    <s v="BOD"/>
    <n v="2271770"/>
    <m/>
    <s v="00099021001 DEP.DE CHEQ.AJENOS,RET.DE CAM.,CONCEPTO: REEMBOLSO POR SUBSIDIO INCAPACIDAD SECTOR PUBLICO,DEP.: CAJA NACIONAL DE SALUD , PROCEDENCIA: BANCO UNION S.A., CHEQUE: 82840, FECHA DE EMISION:26/03/2025._x000a_TRLP-337/2025 P1315"/>
    <m/>
    <m/>
    <m/>
    <m/>
    <m/>
    <m/>
    <n v="0"/>
    <n v="39826.819999999992"/>
    <s v="CONCILIADO_PARCIAL"/>
  </r>
  <r>
    <x v="35"/>
    <m/>
    <x v="35"/>
    <x v="56"/>
    <s v="B22717700002"/>
    <s v="BOD"/>
    <n v="2271770"/>
    <m/>
    <s v="00099021001 DEP.DE CHEQ.AJENOS,RET.DE CAM.,CONCEPTO: REEMBOLSO POR SUBSIDIO INCAPACIDAD SECTOR PUBLICO,DEP.: CAJA NACIONAL DE SALUD , PROCEDENCIA: BANCO UNION S.A., CHEQUE: 82840, FECHA DE EMISION:26/03/2025._x000a_TRLP-337/2025 P1315"/>
    <m/>
    <m/>
    <m/>
    <m/>
    <m/>
    <m/>
    <n v="0"/>
    <n v="1877.4"/>
    <s v="CONCILIADO_PARCIAL"/>
  </r>
  <r>
    <x v="19"/>
    <m/>
    <x v="19"/>
    <x v="56"/>
    <s v="B22717700002"/>
    <s v="BOD"/>
    <n v="2271770"/>
    <m/>
    <s v="00099021001 DEP.DE CHEQ.AJENOS,RET.DE CAM.,CONCEPTO: REEMBOLSO POR SUBSIDIO INCAPACIDAD SECTOR PUBLICO,DEP.: CAJA NACIONAL DE SALUD , PROCEDENCIA: BANCO UNION S.A., CHEQUE: 82840, FECHA DE EMISION:26/03/2025._x000a_TRLP-337/2025 P1315"/>
    <m/>
    <m/>
    <m/>
    <m/>
    <m/>
    <m/>
    <n v="0"/>
    <n v="8098.44"/>
    <s v="CONCILIADO_PARCIAL"/>
  </r>
  <r>
    <x v="19"/>
    <m/>
    <x v="19"/>
    <x v="56"/>
    <s v="B22717720002"/>
    <s v="BOD"/>
    <n v="2271772"/>
    <m/>
    <s v="00099021001 DEP.DE CHEQ.AJENOS,RET.DE CAM.,CONCEPTO: REEMBOLSO POR SUBSIDIO INCAPACIDAD SECTOR PUBLICO,DEP.: CAJA NACIONAL DE SALUD , PROCEDENCIA: BANCO UNION S.A., CHEQUE: 82842, FECHA DE EMISION:26/03/2025._x000a_TRLP-337/2025 P1324"/>
    <m/>
    <m/>
    <m/>
    <m/>
    <m/>
    <m/>
    <n v="0"/>
    <n v="3777.6"/>
    <s v="CONCILIADO_PARCIAL"/>
  </r>
  <r>
    <x v="30"/>
    <m/>
    <x v="30"/>
    <x v="56"/>
    <s v="B22717720002"/>
    <s v="BOD"/>
    <n v="2271772"/>
    <m/>
    <s v="00099021001 DEP.DE CHEQ.AJENOS,RET.DE CAM.,CONCEPTO: REEMBOLSO POR SUBSIDIO INCAPACIDAD SECTOR PUBLICO,DEP.: CAJA NACIONAL DE SALUD , PROCEDENCIA: BANCO UNION S.A., CHEQUE: 82842, FECHA DE EMISION:26/03/2025._x000a_TRLP-337/2025 P1324"/>
    <m/>
    <m/>
    <m/>
    <m/>
    <m/>
    <m/>
    <n v="0"/>
    <n v="972.8"/>
    <s v="CONCILIADO_PARCIAL"/>
  </r>
  <r>
    <x v="35"/>
    <m/>
    <x v="35"/>
    <x v="56"/>
    <s v="B22717720002"/>
    <s v="BOD"/>
    <n v="2271772"/>
    <m/>
    <s v="00099021001 DEP.DE CHEQ.AJENOS,RET.DE CAM.,CONCEPTO: REEMBOLSO POR SUBSIDIO INCAPACIDAD SECTOR PUBLICO,DEP.: CAJA NACIONAL DE SALUD , PROCEDENCIA: BANCO UNION S.A., CHEQUE: 82842, FECHA DE EMISION:26/03/2025._x000a_TRLP-337/2025 P1324"/>
    <m/>
    <m/>
    <m/>
    <m/>
    <m/>
    <m/>
    <n v="0"/>
    <n v="1782.21"/>
    <s v="CONCILIADO_PARCIAL"/>
  </r>
  <r>
    <x v="0"/>
    <m/>
    <x v="0"/>
    <x v="56"/>
    <s v="B22717720002"/>
    <s v="BOD"/>
    <n v="2271772"/>
    <m/>
    <s v="00099021001 DEP.DE CHEQ.AJENOS,RET.DE CAM.,CONCEPTO: REEMBOLSO POR SUBSIDIO INCAPACIDAD SECTOR PUBLICO,DEP.: CAJA NACIONAL DE SALUD , PROCEDENCIA: BANCO UNION S.A., CHEQUE: 82842, FECHA DE EMISION:26/03/2025._x000a_TRLP-337/2025 P1324"/>
    <m/>
    <m/>
    <m/>
    <m/>
    <m/>
    <m/>
    <n v="0"/>
    <n v="28484.629999999997"/>
    <s v="CONCILIADO_PARCIAL"/>
  </r>
  <r>
    <x v="32"/>
    <m/>
    <x v="32"/>
    <x v="56"/>
    <s v="B22717720002"/>
    <s v="BOD"/>
    <n v="2271772"/>
    <m/>
    <s v="00099021001 DEP.DE CHEQ.AJENOS,RET.DE CAM.,CONCEPTO: REEMBOLSO POR SUBSIDIO INCAPACIDAD SECTOR PUBLICO,DEP.: CAJA NACIONAL DE SALUD , PROCEDENCIA: BANCO UNION S.A., CHEQUE: 82842, FECHA DE EMISION:26/03/2025._x000a_TRLP-337/2025 P1324"/>
    <m/>
    <m/>
    <m/>
    <m/>
    <m/>
    <m/>
    <n v="0"/>
    <n v="5133.38"/>
    <s v="CONCILIADO_PARCIAL"/>
  </r>
  <r>
    <x v="34"/>
    <m/>
    <x v="34"/>
    <x v="56"/>
    <s v="B22717720002"/>
    <s v="BOD"/>
    <n v="2271772"/>
    <m/>
    <s v="00099021001 DEP.DE CHEQ.AJENOS,RET.DE CAM.,CONCEPTO: REEMBOLSO POR SUBSIDIO INCAPACIDAD SECTOR PUBLICO,DEP.: CAJA NACIONAL DE SALUD , PROCEDENCIA: BANCO UNION S.A., CHEQUE: 82842, FECHA DE EMISION:26/03/2025._x000a_TRLP-337/2025 P1324"/>
    <m/>
    <m/>
    <m/>
    <m/>
    <m/>
    <m/>
    <n v="0"/>
    <n v="239968"/>
    <s v="CONCILIADO_PARCIAL"/>
  </r>
  <r>
    <x v="1"/>
    <m/>
    <x v="1"/>
    <x v="56"/>
    <s v="B22718260002"/>
    <s v="BOD"/>
    <n v="2271826"/>
    <m/>
    <s v="00099021001 DEP.DE CHEQ.AJENOS,RET.DE CAM.,CONCEPTO: DEVOLUCION BOLETA HABER MENSUAL 11/2024 ITEM 00367,DEP.: OSCAR COPA SALINAS , PROCEDENCIA: BANCO UNION S.A., CHEQUE: 213553, FECHA DE EMISION:27/03/2025"/>
    <m/>
    <m/>
    <m/>
    <m/>
    <m/>
    <m/>
    <n v="0"/>
    <n v="6551.41"/>
    <s v="NO_CONCILIADO"/>
  </r>
  <r>
    <x v="2"/>
    <m/>
    <x v="2"/>
    <x v="57"/>
    <s v="S11233150004"/>
    <s v="COB"/>
    <n v="1123315"/>
    <m/>
    <s v="||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
    <m/>
    <m/>
    <m/>
    <m/>
    <m/>
    <m/>
    <n v="3620.35"/>
    <n v="0"/>
    <s v="NO_CONCILIADO"/>
  </r>
  <r>
    <x v="1"/>
    <m/>
    <x v="1"/>
    <x v="57"/>
    <s v="O22723380002"/>
    <s v="BOD"/>
    <n v="2272338"/>
    <m/>
    <s v="00099021001 DEPOSITO DE EFECTIVO, DEPOSITANTE: JOSE ANTONIO ZAMORA GUTIERREZ, CONCEPTO: DEVOLUCION DE EXAMEN POST OCUPACIONAL GESTION 2025, CUENTA DE DEPOSITO: CUENTA UNICA DEL TESORO"/>
    <m/>
    <m/>
    <m/>
    <m/>
    <m/>
    <m/>
    <n v="0"/>
    <n v="300"/>
    <s v="NO_CONCILIADO"/>
  </r>
  <r>
    <x v="1"/>
    <m/>
    <x v="1"/>
    <x v="57"/>
    <s v="O22724020002"/>
    <s v="BOD"/>
    <n v="2272402"/>
    <m/>
    <s v="00099021001 DEPOSITO DE EFECTIVO, DEPOSITANTE: LEONCIO FLORES CASTRO, CONCEPTO: PAGO DE COBROS INDEBIDOS, CUENTA DE DEPOSITO: CUENTA UNICA DEL TESORO"/>
    <m/>
    <m/>
    <m/>
    <m/>
    <m/>
    <m/>
    <n v="0"/>
    <n v="2000"/>
    <s v="NO_CONCILIADO"/>
  </r>
  <r>
    <x v="1"/>
    <m/>
    <x v="1"/>
    <x v="57"/>
    <s v="B22722810002"/>
    <s v="BOD"/>
    <n v="2272281"/>
    <m/>
    <s v="00099021001 DEP.DE CHEQ.AJENOS,RET.DE CAM.,CONCEPTO: DEVOLUCION,DEP.: MARIA ELENA GONZALES CLAURE , PROCEDENCIA: BANCO UNION S.A., CHEQUE: 213558, FECHA DE EMISION:27/03/2025"/>
    <m/>
    <m/>
    <m/>
    <m/>
    <m/>
    <m/>
    <n v="0"/>
    <n v="6098.6"/>
    <s v="NO_CONCILIADO"/>
  </r>
  <r>
    <x v="9"/>
    <m/>
    <x v="9"/>
    <x v="57"/>
    <s v="B22722820002"/>
    <s v="BOD"/>
    <n v="2272282"/>
    <m/>
    <s v="00099021001 DEP.DE CHEQ.AJENOS,RET.DE CAM.,CONCEPTO: DEVOLUCION,DEP.: OLGA LUZ ALDAPIZ FLORES , PROCEDENCIA: BANCO UNION S.A., CHEQUE: 213560, FECHA DE EMISION:28/03/2025/DJBR"/>
    <m/>
    <m/>
    <m/>
    <m/>
    <m/>
    <m/>
    <n v="0"/>
    <n v="4240.55"/>
    <s v="NO_CONCILIADO"/>
  </r>
  <r>
    <x v="1"/>
    <m/>
    <x v="1"/>
    <x v="58"/>
    <s v="O22727550002"/>
    <s v="BOD"/>
    <n v="2272755"/>
    <m/>
    <s v="00099021001 DEPOSITO DE EFECTIVO, DEPOSITANTE: ANA MARIA VALDIVIESO, CONCEPTO: DEVOLUCION, CUENTA DE DEPOSITO: CUENTA UNICA DEL TESORO"/>
    <m/>
    <m/>
    <m/>
    <m/>
    <m/>
    <m/>
    <n v="0"/>
    <n v="350"/>
    <s v="NO_CONCILIADO"/>
  </r>
  <r>
    <x v="1"/>
    <m/>
    <x v="1"/>
    <x v="58"/>
    <s v="O22727700002"/>
    <s v="BOD"/>
    <n v="2272770"/>
    <m/>
    <s v="00099021001 DEPOSITO DE EFECTIVO, DEPOSITANTE: RICHARD VALENTIN QUISBERT LAURA CI 3383211, CONCEPTO: DEPÓSITO MONTO EXCEDENTARIO A LA REMUNERACION MAXIMA - MARZO 2025, CUENTA DE DEPOSITO: CUENTA UNICA DEL TESORO"/>
    <m/>
    <m/>
    <m/>
    <m/>
    <m/>
    <m/>
    <n v="0"/>
    <n v="13437.98"/>
    <s v="NO_CONCILIADO"/>
  </r>
  <r>
    <x v="3"/>
    <m/>
    <x v="3"/>
    <x v="58"/>
    <s v="B22727950002"/>
    <s v="BOD"/>
    <n v="2272795"/>
    <m/>
    <s v="00099021001 DEP.DE CHEQ.AJENOS,RET.DE CAM.,CONCEPTO: INCAPACIDADES,DEP.: CAJA NACIONAL DE SALUD , PROCEDENCIA: BANCO UNION S.A., CHEQUE: 27586, FECHA DE EMISION:27/03/2025"/>
    <m/>
    <m/>
    <m/>
    <m/>
    <m/>
    <m/>
    <n v="0"/>
    <n v="822580.81"/>
    <s v="NO_CONCILIADO"/>
  </r>
  <r>
    <x v="3"/>
    <m/>
    <x v="3"/>
    <x v="58"/>
    <s v="B22727970002"/>
    <s v="BOD"/>
    <n v="2272797"/>
    <m/>
    <s v="00099021001 DEP.DE CHEQ.AJENOS,RET.DE CAM.,CONCEPTO: INCAPACIDADES,DEP.: CAJA NACIONAL DE SALUD , PROCEDENCIA: BANCO UNION S.A., CHEQUE: 27585, FECHA DE EMISION:27/03/2025"/>
    <m/>
    <m/>
    <m/>
    <m/>
    <m/>
    <m/>
    <n v="0"/>
    <n v="1128645.54"/>
    <s v="NO_CONCILIADO"/>
  </r>
  <r>
    <x v="1"/>
    <m/>
    <x v="1"/>
    <x v="59"/>
    <s v="O22733470002"/>
    <s v="BOD"/>
    <n v="2273347"/>
    <m/>
    <s v="00099021001 DEPOSITO DE EFECTIVO, DEPOSITANTE: GONZALES RAMOS BRAULIO, CONCEPTO: PAGO EXCESO BONO REFRIGERIO DEL 9-19/07/2024, CUENTA DE DEPOSITO: CUENTA UNICA DEL TESORO"/>
    <m/>
    <m/>
    <m/>
    <m/>
    <m/>
    <m/>
    <n v="0"/>
    <n v="144"/>
    <s v="NO_CONCILIADO"/>
  </r>
  <r>
    <x v="1"/>
    <m/>
    <x v="1"/>
    <x v="59"/>
    <s v="O22733480002"/>
    <s v="BOD"/>
    <n v="2273348"/>
    <m/>
    <s v="00099021001 DEPOSITO DE EFECTIVO, DEPOSITANTE: GONZALEZ RAMOS BRAULIO, CONCEPTO: PAGO EXCESO BONO REFRIGERIO DEL 19/09/2024, CUENTA DE DEPOSITO: CUENTA UNICA DEL TESORO"/>
    <m/>
    <m/>
    <m/>
    <m/>
    <m/>
    <m/>
    <n v="0"/>
    <n v="18"/>
    <s v="NO_CONCILIADO"/>
  </r>
  <r>
    <x v="1"/>
    <m/>
    <x v="1"/>
    <x v="60"/>
    <s v="O22736600002"/>
    <s v="BOD"/>
    <n v="2273660"/>
    <m/>
    <s v="00099021001 DEPOSITO DE EFECTIVO, DEPOSITANTE: VERONICA EUGENIA CASTRO GUZMAN, CONCEPTO: RENOVACION LLAVE MAGNETICA, CUENTA DE DEPOSITO: CUENTA UNICA DEL TESORO"/>
    <m/>
    <m/>
    <m/>
    <m/>
    <m/>
    <m/>
    <n v="0"/>
    <n v="120"/>
    <s v="NO_CONCILIADO"/>
  </r>
  <r>
    <x v="3"/>
    <m/>
    <x v="3"/>
    <x v="61"/>
    <s v="B22739880002"/>
    <s v="BOD"/>
    <n v="2273988"/>
    <m/>
    <s v="00099021001 DEP.DE CHEQ.AJENOS,RET.DE CAM.,CONCEPTO: INCAPACIDADES,DEP.: CAJA NACIONAL DE SALUD , PROCEDENCIA: BANCO UNION S.A., CHEQUE: 46188, FECHA DE EMISION:12/03/2025"/>
    <m/>
    <m/>
    <m/>
    <m/>
    <m/>
    <m/>
    <n v="0"/>
    <n v="104998.12"/>
    <s v="NO_CONCILIADO"/>
  </r>
  <r>
    <x v="3"/>
    <m/>
    <x v="3"/>
    <x v="61"/>
    <s v="B22739900002"/>
    <s v="BOD"/>
    <n v="2273990"/>
    <m/>
    <s v="00099021001 DEP.DE CHEQ.AJENOS,RET.DE CAM.,CONCEPTO: INCAPACIDADES,DEP.: CAJA NACIONAL DE SALUD , PROCEDENCIA: BANCO UNION S.A., CHEQUE: 46189, FECHA DE EMISION:12/03/2025"/>
    <m/>
    <m/>
    <m/>
    <m/>
    <m/>
    <m/>
    <n v="0"/>
    <n v="276498.68"/>
    <s v="NO_CONCILIADO"/>
  </r>
  <r>
    <x v="3"/>
    <m/>
    <x v="3"/>
    <x v="61"/>
    <s v="B22739910002"/>
    <s v="BOD"/>
    <n v="2273991"/>
    <m/>
    <s v="00099021001 DEP.DE CHEQ.AJENOS,RET.DE CAM.,CONCEPTO: INCAPACIDADES,DEP.: CAJA NACIONAL DE SALUD , PROCEDENCIA: BANCO UNION S.A., CHEQUE: 46190, FECHA DE EMISION:12/03/2025"/>
    <m/>
    <m/>
    <m/>
    <m/>
    <m/>
    <m/>
    <n v="0"/>
    <n v="253958.14"/>
    <s v="NO_CONCILIADO"/>
  </r>
  <r>
    <x v="3"/>
    <m/>
    <x v="3"/>
    <x v="61"/>
    <s v="B22739940002"/>
    <s v="BOD"/>
    <n v="2273994"/>
    <m/>
    <s v="00099021001 DEP.DE CHEQ.AJENOS,RET.DE CAM.,CONCEPTO: INCAPACIDADES,DEP.: CAJA NACIONAL DE SALUD , PROCEDENCIA: BANCO UNION S.A., CHEQUE: 46191, FECHA DE EMISION:12/03/2025"/>
    <m/>
    <m/>
    <m/>
    <m/>
    <m/>
    <m/>
    <n v="0"/>
    <n v="111663.48"/>
    <s v="NO_CONCILIADO"/>
  </r>
  <r>
    <x v="3"/>
    <m/>
    <x v="3"/>
    <x v="61"/>
    <s v="B22739980002"/>
    <s v="BOD"/>
    <n v="2273998"/>
    <m/>
    <s v="00099021001 DEP.DE CHEQ.AJENOS,RET.DE CAM.,CONCEPTO: INCAPACIDADES,DEP.: CAJA NACIONAL DE SALUD , PROCEDENCIA: BANCO UNION S.A., CHEQUE: 46192, FECHA DE EMISION:12/03/2025"/>
    <m/>
    <m/>
    <m/>
    <m/>
    <m/>
    <m/>
    <n v="0"/>
    <n v="145799.42000000001"/>
    <s v="NO_CONCILIADO"/>
  </r>
  <r>
    <x v="3"/>
    <m/>
    <x v="3"/>
    <x v="61"/>
    <s v="B22739990002"/>
    <s v="BOD"/>
    <n v="2273999"/>
    <m/>
    <s v="00099021001 DEP.DE CHEQ.AJENOS,RET.DE CAM.,CONCEPTO: INCAPACIDADES,DEP.: CAJA NACIONAL DE SALUD , PROCEDENCIA: BANCO UNION S.A., CHEQUE: 46193, FECHA DE EMISION:12/03/2025"/>
    <m/>
    <m/>
    <m/>
    <m/>
    <m/>
    <m/>
    <n v="0"/>
    <n v="149100.26999999999"/>
    <s v="NO_CONCILIADO"/>
  </r>
  <r>
    <x v="3"/>
    <m/>
    <x v="3"/>
    <x v="61"/>
    <s v="B22740010002"/>
    <s v="BOD"/>
    <n v="2274001"/>
    <m/>
    <s v="00099021001 DEP.DE CHEQ.AJENOS,RET.DE CAM.,CONCEPTO: INCAPACIDADES,DEP.: CAJA NACIONAL DE SALUD , PROCEDENCIA: BANCO UNION S.A., CHEQUE: 46194, FECHA DE EMISION:12/03/2025"/>
    <m/>
    <m/>
    <m/>
    <m/>
    <m/>
    <m/>
    <n v="0"/>
    <n v="38847.15"/>
    <s v="NO_CONCILIADO"/>
  </r>
  <r>
    <x v="3"/>
    <m/>
    <x v="3"/>
    <x v="61"/>
    <s v="B22740020002"/>
    <s v="BOD"/>
    <n v="2274002"/>
    <m/>
    <s v="00099021001 DEP.DE CHEQ.AJENOS,RET.DE CAM.,CONCEPTO: INCAPACIDADES,DEP.: CAJA NACIONAL DE SALUD , PROCEDENCIA: BANCO UNION S.A., CHEQUE: 46195, FECHA DE EMISION:12/03/2025"/>
    <m/>
    <m/>
    <m/>
    <m/>
    <m/>
    <m/>
    <n v="0"/>
    <n v="146473.35999999999"/>
    <s v="NO_CONCILIADO"/>
  </r>
  <r>
    <x v="3"/>
    <m/>
    <x v="3"/>
    <x v="61"/>
    <s v="B22740030002"/>
    <s v="BOD"/>
    <n v="2274003"/>
    <m/>
    <s v="00099021001 DEP.DE CHEQ.AJENOS,RET.DE CAM.,CONCEPTO: INCAPACIDADES,DEP.: CAJA NACIONAL DE SALUD , PROCEDENCIA: BANCO UNION S.A., CHEQUE: 46196, FECHA DE EMISION:12/03/2025"/>
    <m/>
    <m/>
    <m/>
    <m/>
    <m/>
    <m/>
    <n v="0"/>
    <n v="23243.71"/>
    <s v="NO_CONCILIADO"/>
  </r>
  <r>
    <x v="3"/>
    <m/>
    <x v="3"/>
    <x v="61"/>
    <s v="B22740050002"/>
    <s v="BOD"/>
    <n v="2274005"/>
    <m/>
    <s v="00099021001 DEP.DE CHEQ.AJENOS,RET.DE CAM.,CONCEPTO: INCAPACIDADES,DEP.: CAJA NACIONAL DE SALUD , PROCEDENCIA: BANCO UNION S.A., CHEQUE: 46197, FECHA DE EMISION:12/03/2025"/>
    <m/>
    <m/>
    <m/>
    <m/>
    <m/>
    <m/>
    <n v="0"/>
    <n v="15918.28"/>
    <s v="NO_CONCILIADO"/>
  </r>
  <r>
    <x v="3"/>
    <m/>
    <x v="3"/>
    <x v="61"/>
    <s v="B22740060002"/>
    <s v="BOD"/>
    <n v="2274006"/>
    <m/>
    <s v="00099021001 DEP.DE CHEQ.AJENOS,RET.DE CAM.,CONCEPTO: INCAPACIDADES,DEP.: CAJA NACIONAL DE SALUD , PROCEDENCIA: BANCO UNION S.A., CHEQUE: 46198, FECHA DE EMISION:12/03/2025"/>
    <m/>
    <m/>
    <m/>
    <m/>
    <m/>
    <m/>
    <n v="0"/>
    <n v="2082.39"/>
    <s v="NO_CONCILIADO"/>
  </r>
  <r>
    <x v="3"/>
    <m/>
    <x v="3"/>
    <x v="61"/>
    <s v="B22740070002"/>
    <s v="BOD"/>
    <n v="2274007"/>
    <m/>
    <s v="00099021001 DEP.DE CHEQ.AJENOS,RET.DE CAM.,CONCEPTO: INCAPACIDADES,DEP.: CAJA NACIONAL DE SALUD , PROCEDENCIA: BANCO UNION S.A., CHEQUE: 46199, FECHA DE EMISION:12/03/2025"/>
    <m/>
    <m/>
    <m/>
    <m/>
    <m/>
    <m/>
    <n v="0"/>
    <n v="8365.9599999999991"/>
    <s v="NO_CONCILIADO"/>
  </r>
  <r>
    <x v="3"/>
    <m/>
    <x v="3"/>
    <x v="61"/>
    <s v="B22740100002"/>
    <s v="BOD"/>
    <n v="2274010"/>
    <m/>
    <s v="00099021001 DEP.DE CHEQ.AJENOS,RET.DE CAM.,CONCEPTO: INCAPACIDADES,DEP.: CAJA NACIONAL DE SALUD , PROCEDENCIA: BANCO UNION S.A., CHEQUE: 46200, FECHA DE EMISION:12/03/2025"/>
    <m/>
    <m/>
    <m/>
    <m/>
    <m/>
    <m/>
    <n v="0"/>
    <n v="174024.31"/>
    <s v="NO_CONCILIADO"/>
  </r>
  <r>
    <x v="3"/>
    <m/>
    <x v="3"/>
    <x v="61"/>
    <s v="B22740110002"/>
    <s v="BOD"/>
    <n v="2274011"/>
    <m/>
    <s v="00099021001 DEP.DE CHEQ.AJENOS,RET.DE CAM.,CONCEPTO: INCAPACIDADES,DEP.: CAJA NACIONAL DE SALUD , PROCEDENCIA: BANCO UNION S.A., CHEQUE: 46201, FECHA DE EMISION:12/03/2025"/>
    <m/>
    <m/>
    <m/>
    <m/>
    <m/>
    <m/>
    <n v="0"/>
    <n v="251448.05"/>
    <s v="NO_CONCILIADO"/>
  </r>
  <r>
    <x v="3"/>
    <m/>
    <x v="3"/>
    <x v="61"/>
    <s v="B22740130002"/>
    <s v="BOD"/>
    <n v="2274013"/>
    <m/>
    <s v="00099021001 DEP.DE CHEQ.AJENOS,RET.DE CAM.,CONCEPTO: INCAPACIDADES,DEP.: CAJA NACIONAL DE SALUD , PROCEDENCIA: BANCO UNION S.A., CHEQUE: 46202, FECHA DE EMISION:12/03/2025"/>
    <m/>
    <m/>
    <m/>
    <m/>
    <m/>
    <m/>
    <n v="0"/>
    <n v="235386.43"/>
    <s v="NO_CONCILIADO"/>
  </r>
  <r>
    <x v="3"/>
    <m/>
    <x v="3"/>
    <x v="61"/>
    <s v="B22740150002"/>
    <s v="BOD"/>
    <n v="2274015"/>
    <m/>
    <s v="00099021001 DEP.DE CHEQ.AJENOS,RET.DE CAM.,CONCEPTO: INCAPACIDADES,DEP.: CAJA NACIONAL DE SALUD , PROCEDENCIA: BANCO UNION S.A., CHEQUE: 46203, FECHA DE EMISION:12/03/2025"/>
    <m/>
    <m/>
    <m/>
    <m/>
    <m/>
    <m/>
    <n v="0"/>
    <n v="199116.38"/>
    <s v="NO_CONCILIADO"/>
  </r>
  <r>
    <x v="3"/>
    <m/>
    <x v="3"/>
    <x v="61"/>
    <s v="B22740160002"/>
    <s v="BOD"/>
    <n v="2274016"/>
    <m/>
    <s v="00099021001 DEP.DE CHEQ.AJENOS,RET.DE CAM.,CONCEPTO: INCAPACIDADES,DEP.: CAJA NACIONAL DE SALUD , PROCEDENCIA: BANCO UNION S.A., CHEQUE: 46204, FECHA DE EMISION:12/03/2025"/>
    <m/>
    <m/>
    <m/>
    <m/>
    <m/>
    <m/>
    <n v="0"/>
    <n v="199934.02"/>
    <s v="NO_CONCILIADO"/>
  </r>
  <r>
    <x v="3"/>
    <m/>
    <x v="3"/>
    <x v="61"/>
    <s v="B22740170002"/>
    <s v="BOD"/>
    <n v="2274017"/>
    <m/>
    <s v="00099021001 DEP.DE CHEQ.AJENOS,RET.DE CAM.,CONCEPTO: DEVOLUCION DE CC DICIEMBRE 2024,DEP.: LA VITALICIA SEGUROS Y REASEGUROS DE VIDA S.A. , PROCEDENCIA: BANCO BISA S.A., CHEQUE: 80869, FECHA DE EMISION:02/04/2025"/>
    <m/>
    <m/>
    <m/>
    <m/>
    <m/>
    <m/>
    <n v="0"/>
    <n v="15517.12"/>
    <s v="NO_CONCILIADO"/>
  </r>
  <r>
    <x v="3"/>
    <m/>
    <x v="3"/>
    <x v="61"/>
    <s v="B22740190002"/>
    <s v="BOD"/>
    <n v="2274019"/>
    <m/>
    <s v="00099021001 DEP.DE CHEQ.AJENOS,RET.DE CAM.,CONCEPTO: INCAPACIDADES,DEP.: CAJA NACIONAL DE SALUD , PROCEDENCIA: BANCO UNION S.A., CHEQUE: 46205, FECHA DE EMISION:12/03/2025"/>
    <m/>
    <m/>
    <m/>
    <m/>
    <m/>
    <m/>
    <n v="0"/>
    <n v="12116.01"/>
    <s v="NO_CONCILIADO"/>
  </r>
  <r>
    <x v="3"/>
    <m/>
    <x v="3"/>
    <x v="61"/>
    <s v="B22740200002"/>
    <s v="BOD"/>
    <n v="2274020"/>
    <m/>
    <s v="00099021001 DEP.DE CHEQ.AJENOS,RET.DE CAM.,CONCEPTO: INCAPACIDADES,DEP.: CAJA NACIONAL DE SALUD , PROCEDENCIA: BANCO UNION S.A., CHEQUE: 46206, FECHA DE EMISION:12/03/2025"/>
    <m/>
    <m/>
    <m/>
    <m/>
    <m/>
    <m/>
    <n v="0"/>
    <n v="169037.76"/>
    <s v="NO_CONCILIADO"/>
  </r>
  <r>
    <x v="3"/>
    <m/>
    <x v="3"/>
    <x v="61"/>
    <s v="B22740220002"/>
    <s v="BOD"/>
    <n v="2274022"/>
    <m/>
    <s v="00099021001 DEP.DE CHEQ.AJENOS,RET.DE CAM.,CONCEPTO: DEVOLUCION DE CC DICIEMBRE 2024,DEP.: LA VITALICIA SEGUROS Y REASEGUROS DE VIDA S.A. , PROCEDENCIA: BANCO BISA S.A., CHEQUE: 1869290, FECHA DE EMISION:02/04/2025"/>
    <m/>
    <m/>
    <m/>
    <m/>
    <m/>
    <m/>
    <n v="0"/>
    <n v="444.68"/>
    <s v="NO_CONCILIADO"/>
  </r>
  <r>
    <x v="3"/>
    <m/>
    <x v="3"/>
    <x v="61"/>
    <s v="B22740230002"/>
    <s v="BOD"/>
    <n v="2274023"/>
    <m/>
    <s v="00099021001 DEP.DE CHEQ.AJENOS,RET.DE CAM.,CONCEPTO: INCAPACIDADES,DEP.: CAJA NACIONAL DE SALUD , PROCEDENCIA: BANCO UNION S.A., CHEQUE: 46207, FECHA DE EMISION:12/03/2025"/>
    <m/>
    <m/>
    <m/>
    <m/>
    <m/>
    <m/>
    <n v="0"/>
    <n v="172860.98"/>
    <s v="NO_CONCILIADO"/>
  </r>
  <r>
    <x v="3"/>
    <m/>
    <x v="3"/>
    <x v="61"/>
    <s v="B22740240002"/>
    <s v="BOD"/>
    <n v="2274024"/>
    <m/>
    <s v="00099021001 DEP.DE CHEQ.AJENOS,RET.DE CAM.,CONCEPTO: INCAPACIDADES,DEP.: CAJA NACIONAL DE SALUD , PROCEDENCIA: BANCO UNION S.A., CHEQUE: 46208, FECHA DE EMISION:12/03/2025"/>
    <m/>
    <m/>
    <m/>
    <m/>
    <m/>
    <m/>
    <n v="0"/>
    <n v="130726.86"/>
    <s v="NO_CONCILIADO"/>
  </r>
  <r>
    <x v="3"/>
    <m/>
    <x v="3"/>
    <x v="61"/>
    <s v="B22740260002"/>
    <s v="BOD"/>
    <n v="2274026"/>
    <m/>
    <s v="00099021001 DEP.DE CHEQ.AJENOS,RET.DE CAM.,CONCEPTO: INCAPACIDADES,DEP.: CAJA NACIONAL DE SALUD , PROCEDENCIA: BANCO UNION S.A., CHEQUE: 46209, FECHA DE EMISION:12/03/2025"/>
    <m/>
    <m/>
    <m/>
    <m/>
    <m/>
    <m/>
    <n v="0"/>
    <n v="292342.40999999997"/>
    <s v="NO_CONCILIADO"/>
  </r>
  <r>
    <x v="3"/>
    <m/>
    <x v="3"/>
    <x v="61"/>
    <s v="B22740290002"/>
    <s v="BOD"/>
    <n v="2274029"/>
    <m/>
    <s v="00099021001 DEP.DE CHEQ.AJENOS,RET.DE CAM.,CONCEPTO: INCAPACIDADES,DEP.: CAJA NACIONAL DE SALUD , PROCEDENCIA: BANCO UNION S.A., CHEQUE: 46214, FECHA DE EMISION:12/03/2025"/>
    <m/>
    <m/>
    <m/>
    <m/>
    <m/>
    <m/>
    <n v="0"/>
    <n v="256.88"/>
    <s v="NO_CONCILIADO"/>
  </r>
  <r>
    <x v="3"/>
    <m/>
    <x v="3"/>
    <x v="61"/>
    <s v="B22740310002"/>
    <s v="BOD"/>
    <n v="2274031"/>
    <m/>
    <s v="00099021001 DEP.DE CHEQ.AJENOS,RET.DE CAM.,CONCEPTO: INCAPACIDADES,DEP.: CAJA NACIONAL DE SALUD , PROCEDENCIA: BANCO UNION S.A., CHEQUE: 46215, FECHA DE EMISION:12/03/2025"/>
    <m/>
    <m/>
    <m/>
    <m/>
    <m/>
    <m/>
    <n v="0"/>
    <n v="203.22"/>
    <s v="NO_CONCILIADO"/>
  </r>
  <r>
    <x v="3"/>
    <m/>
    <x v="3"/>
    <x v="61"/>
    <s v="B22740340002"/>
    <s v="BOD"/>
    <n v="2274034"/>
    <m/>
    <s v="00099021001 DEP.DE CHEQ.AJENOS,RET.DE CAM.,CONCEPTO: INCAPACIDADES,DEP.: CAJA NACIONAL DE SALUD , PROCEDENCIA: BANCO UNION S.A., CHEQUE: 46216, FECHA DE EMISION:12/03/2025"/>
    <m/>
    <m/>
    <m/>
    <m/>
    <m/>
    <m/>
    <n v="0"/>
    <n v="2012.46"/>
    <s v="NO_CONCILIADO"/>
  </r>
  <r>
    <x v="3"/>
    <m/>
    <x v="3"/>
    <x v="61"/>
    <s v="B22740350002"/>
    <s v="BOD"/>
    <n v="2274035"/>
    <m/>
    <s v="00099021001 DEP.DE CHEQ.AJENOS,RET.DE CAM.,CONCEPTO: INCAPACIDADES,DEP.: CAJA NACIONAL DE SALUD , PROCEDENCIA: BANCO UNION S.A., CHEQUE: 46217, FECHA DE EMISION:12/03/2025"/>
    <m/>
    <m/>
    <m/>
    <m/>
    <m/>
    <m/>
    <n v="0"/>
    <n v="3648.08"/>
    <s v="NO_CONCILIADO"/>
  </r>
  <r>
    <x v="3"/>
    <m/>
    <x v="3"/>
    <x v="61"/>
    <s v="B22740370002"/>
    <s v="BOD"/>
    <n v="2274037"/>
    <m/>
    <s v="00099021001 DEP.DE CHEQ.AJENOS,RET.DE CAM.,CONCEPTO: INCAPACIDADES,DEP.: CAJA NACIONAL DE SALUD , PROCEDENCIA: BANCO UNION S.A., CHEQUE: 46218, FECHA DE EMISION:12/03/2025"/>
    <m/>
    <m/>
    <m/>
    <m/>
    <m/>
    <m/>
    <n v="0"/>
    <n v="130.69999999999999"/>
    <s v="NO_CONCILIADO"/>
  </r>
  <r>
    <x v="3"/>
    <m/>
    <x v="3"/>
    <x v="61"/>
    <s v="B22740380002"/>
    <s v="BOD"/>
    <n v="2274038"/>
    <m/>
    <s v="00099021001 DEP.DE CHEQ.AJENOS,RET.DE CAM.,CONCEPTO: INCAPACIDADES,DEP.: CAJA NACIONAL DE SALUD , PROCEDENCIA: BANCO UNION S.A., CHEQUE: 46219, FECHA DE EMISION:12/03/2025"/>
    <m/>
    <m/>
    <m/>
    <m/>
    <m/>
    <m/>
    <n v="0"/>
    <n v="5162.96"/>
    <s v="NO_CONCILIADO"/>
  </r>
  <r>
    <x v="3"/>
    <m/>
    <x v="3"/>
    <x v="61"/>
    <s v="B22740420002"/>
    <s v="BOD"/>
    <n v="2274042"/>
    <m/>
    <s v="00099021001 DEP.DE CHEQ.AJENOS,RET.DE CAM.,CONCEPTO: INCAPACIDADES,DEP.: CAJA NACIONAL DE SALUD , PROCEDENCIA: BANCO UNION S.A., CHEQUE: 46220, FECHA DE EMISION:12/03/2025"/>
    <m/>
    <m/>
    <m/>
    <m/>
    <m/>
    <m/>
    <n v="0"/>
    <n v="9785.73"/>
    <s v="NO_CONCILIADO"/>
  </r>
  <r>
    <x v="3"/>
    <m/>
    <x v="3"/>
    <x v="61"/>
    <s v="B22740430002"/>
    <s v="BOD"/>
    <n v="2274043"/>
    <m/>
    <s v="00099021001 DEP.DE CHEQ.AJENOS,RET.DE CAM.,CONCEPTO: INCAPACIDADES,DEP.: CAJA NACIONAL DE SALUD , PROCEDENCIA: BANCO UNION S.A., CHEQUE: 46221, FECHA DE EMISION:12/03/2025"/>
    <m/>
    <m/>
    <m/>
    <m/>
    <m/>
    <m/>
    <n v="0"/>
    <n v="1076.22"/>
    <s v="NO_CONCILIADO"/>
  </r>
  <r>
    <x v="3"/>
    <m/>
    <x v="3"/>
    <x v="61"/>
    <s v="B22740470002"/>
    <s v="BOD"/>
    <n v="2274047"/>
    <m/>
    <s v="00099021001 DEP.DE CHEQ.AJENOS,RET.DE CAM.,CONCEPTO: INCAPACIDADES,DEP.: CAJA NACIONAL DE SALUD , PROCEDENCIA: BANCO UNION S.A., CHEQUE: 46223, FECHA DE EMISION:12/03/2025"/>
    <m/>
    <m/>
    <m/>
    <m/>
    <m/>
    <m/>
    <n v="0"/>
    <n v="10667.7"/>
    <s v="NO_CONCILIADO"/>
  </r>
  <r>
    <x v="3"/>
    <m/>
    <x v="3"/>
    <x v="61"/>
    <s v="B22740490002"/>
    <s v="BOD"/>
    <n v="2274049"/>
    <m/>
    <s v="00099021001 DEP.DE CHEQ.AJENOS,RET.DE CAM.,CONCEPTO: INCAPACIDADES,DEP.: CAJA NACIONAL DE SALUD , PROCEDENCIA: BANCO UNION S.A., CHEQUE: 46222, FECHA DE EMISION:12/03/2025"/>
    <m/>
    <m/>
    <m/>
    <m/>
    <m/>
    <m/>
    <n v="0"/>
    <n v="5763.96"/>
    <s v="NO_CONCILIADO"/>
  </r>
  <r>
    <x v="1"/>
    <m/>
    <x v="1"/>
    <x v="62"/>
    <s v="O22745970002"/>
    <s v="BOD"/>
    <n v="2274597"/>
    <m/>
    <s v="00099021001 DEPOSITO DE EFECTIVO, DEPOSITANTE: ANTONIO CANDIA VASQUEZ, CONCEPTO: DEVOLUCION DE RECURSOS, CUENTA DE DEPOSITO: CUENTA UNICA DEL TESORO"/>
    <m/>
    <m/>
    <m/>
    <m/>
    <m/>
    <m/>
    <n v="0"/>
    <n v="2500"/>
    <s v="NO_CONCILIADO"/>
  </r>
  <r>
    <x v="1"/>
    <m/>
    <x v="1"/>
    <x v="62"/>
    <s v="O22746310002"/>
    <s v="BOD"/>
    <n v="2274631"/>
    <m/>
    <s v="00099021001 DEPOSITO DE EFECTIVO, DEPOSITANTE: SECUNDINO MAMANI SARZURI - CI 2409655-1G, CONCEPTO: REPOSICION DE HABERES ENERO 2021, CUENTA DE DEPOSITO: CUENTA UNICA DEL TESORO"/>
    <m/>
    <m/>
    <m/>
    <m/>
    <m/>
    <m/>
    <n v="0"/>
    <n v="7334.06"/>
    <s v="NO_CONCILIADO"/>
  </r>
  <r>
    <x v="1"/>
    <m/>
    <x v="1"/>
    <x v="62"/>
    <s v="O22746330002"/>
    <s v="BOD"/>
    <n v="2274633"/>
    <m/>
    <s v="00099021001 DEPOSITO DE EFECTIVO, DEPOSITANTE: SECUNDINO MAMANI SARZURI - CI 2409655-1G, CONCEPTO: REPOSICION DE HABERES FEBRERO 2021, CUENTA DE DEPOSITO: CUENTA UNICA DEL TESORO"/>
    <m/>
    <m/>
    <m/>
    <m/>
    <m/>
    <m/>
    <n v="0"/>
    <n v="7334.06"/>
    <s v="NO_CONCILIADO"/>
  </r>
  <r>
    <x v="1"/>
    <m/>
    <x v="1"/>
    <x v="62"/>
    <s v="O22746360002"/>
    <s v="BOD"/>
    <n v="2274636"/>
    <m/>
    <s v="00099021001 DEPOSITO DE EFECTIVO, DEPOSITANTE: SECUNDINO MAMANI SARZURI - CI 2409655-1G, CONCEPTO: REPOSICION DE HABERES MARZO 2021, CUENTA DE DEPOSITO: CUENTA UNICA DEL TESORO"/>
    <m/>
    <m/>
    <m/>
    <m/>
    <m/>
    <m/>
    <n v="0"/>
    <n v="7334.06"/>
    <s v="NO_CONCILIADO"/>
  </r>
  <r>
    <x v="1"/>
    <m/>
    <x v="1"/>
    <x v="62"/>
    <s v="O22746380002"/>
    <s v="BOD"/>
    <n v="2274638"/>
    <m/>
    <s v="00099021001 DEPOSITO DE EFECTIVO, DEPOSITANTE: SECUNDINO MAMANI SARZURI - CI 2409655-1G, CONCEPTO: REPOSICION DE HABERES ABRIL 2021, CUENTA DE DEPOSITO: CUENTA UNICA DEL TESORO"/>
    <m/>
    <m/>
    <m/>
    <m/>
    <m/>
    <m/>
    <n v="0"/>
    <n v="7334.06"/>
    <s v="NO_CONCILIADO"/>
  </r>
  <r>
    <x v="1"/>
    <m/>
    <x v="1"/>
    <x v="62"/>
    <s v="O22746390002"/>
    <s v="BOD"/>
    <n v="2274639"/>
    <m/>
    <s v="00099021001 DEPOSITO DE EFECTIVO, DEPOSITANTE: SECUNDINO MAMANI SARZURI - CI 2409655-1G, CONCEPTO: REPOSICION DE HABERES MAYO 2021, CUENTA DE DEPOSITO: CUENTA UNICA DEL TESORO"/>
    <m/>
    <m/>
    <m/>
    <m/>
    <m/>
    <m/>
    <n v="0"/>
    <n v="7334.06"/>
    <s v="NO_CONCILIADO"/>
  </r>
  <r>
    <x v="1"/>
    <m/>
    <x v="1"/>
    <x v="62"/>
    <s v="O22746400002"/>
    <s v="BOD"/>
    <n v="2274640"/>
    <m/>
    <s v="00099021001 DEPOSITO DE EFECTIVO, DEPOSITANTE: SECUNDINO MAMANI SARZURI - CI 2409655-1G, CONCEPTO: REPOSICION DE HABERES JUNIO 2021, CUENTA DE DEPOSITO: CUENTA UNICA DEL TESORO"/>
    <m/>
    <m/>
    <m/>
    <m/>
    <m/>
    <m/>
    <n v="0"/>
    <n v="7334.06"/>
    <s v="NO_CONCILIADO"/>
  </r>
  <r>
    <x v="1"/>
    <m/>
    <x v="1"/>
    <x v="62"/>
    <s v="O22746430002"/>
    <s v="BOD"/>
    <n v="2274643"/>
    <m/>
    <s v="00099021001 DEPOSITO DE EFECTIVO, DEPOSITANTE: SECUNDINO MAMANI SARZURI - CI 2409655-1G, CONCEPTO: REPOSICION DE HABERES JULIO 2021, CUENTA DE DEPOSITO: CUENTA UNICA DEL TESORO"/>
    <m/>
    <m/>
    <m/>
    <m/>
    <m/>
    <m/>
    <n v="0"/>
    <n v="7334.06"/>
    <s v="NO_CONCILIADO"/>
  </r>
  <r>
    <x v="1"/>
    <m/>
    <x v="1"/>
    <x v="62"/>
    <s v="O22746440002"/>
    <s v="BOD"/>
    <n v="2274644"/>
    <m/>
    <s v="00099021001 DEPOSITO DE EFECTIVO, DEPOSITANTE: SECUNDINO MAMANI SARZURI - CI 2409655-1G, CONCEPTO: REPOSICION DE HABERES AGOSTO 2021, CUENTA DE DEPOSITO: CUENTA UNICA DEL TESORO"/>
    <m/>
    <m/>
    <m/>
    <m/>
    <m/>
    <m/>
    <n v="0"/>
    <n v="7334.06"/>
    <s v="NO_CONCILIADO"/>
  </r>
  <r>
    <x v="1"/>
    <m/>
    <x v="1"/>
    <x v="62"/>
    <s v="O22746450002"/>
    <s v="BOD"/>
    <n v="2274645"/>
    <m/>
    <s v="00099021001 DEPOSITO DE EFECTIVO, DEPOSITANTE: SECUNDINO MAMANI SARZURI - CI 2409655-1G, CONCEPTO: DUODECIMA DE AGUINALDO (ENERO A AGOSTO 2021), CUENTA DE DEPOSITO: CUENTA UNICA DEL TESORO"/>
    <m/>
    <m/>
    <m/>
    <m/>
    <m/>
    <m/>
    <n v="0"/>
    <n v="4189.33"/>
    <s v="NO_CONCILIADO"/>
  </r>
  <r>
    <x v="37"/>
    <m/>
    <x v="37"/>
    <x v="62"/>
    <s v="O22746980002"/>
    <s v="BOD"/>
    <n v="2274698"/>
    <m/>
    <s v="00099021001 DEPOSITO DE EFECTIVO, DEPOSITANTE: ALEJANDRA DENNISE PARI CORDERO, CONCEPTO: DEVOLUCION EXAMEN PREOCUPACIONAL GESTION 2023, CUENTA DE DEPOSITO: CUENTA UNICA DEL TESORO/DJBR"/>
    <m/>
    <m/>
    <m/>
    <m/>
    <m/>
    <m/>
    <n v="0"/>
    <n v="100"/>
    <s v="NO_CONCILIADO"/>
  </r>
  <r>
    <x v="1"/>
    <m/>
    <x v="1"/>
    <x v="62"/>
    <s v="O22747280002"/>
    <s v="BOD"/>
    <n v="2274728"/>
    <m/>
    <s v="00099021001 DEPOSITO DE EFECTIVO, DEPOSITANTE: RUBEN FRANKLIN MAMANI PACO CI 2603114, CONCEPTO: REVERSION DE BOLETA HABER MENSUAL DEL MES DE MARZO, CUENTA DE DEPOSITO: CUENTA UNICA DEL TESORO"/>
    <m/>
    <m/>
    <m/>
    <m/>
    <m/>
    <m/>
    <n v="0"/>
    <n v="8164.07"/>
    <s v="NO_CONCILIADO"/>
  </r>
  <r>
    <x v="30"/>
    <m/>
    <x v="30"/>
    <x v="62"/>
    <s v="B22745180002"/>
    <s v="BOD"/>
    <n v="2274518"/>
    <m/>
    <s v="00099021001 DEP.DE CHEQ.AJENOS,RET.DE CAM.,CONCEPTO: REEMBOLSO POR SUBSIDIO INCAPACIDAD SECTOR PUBLICO,DEP.: CAJA NACIONAL DE SALUD , PROCEDENCIA: BANCO UNION S.A., CHEQUE: 82949, FECHA DE EMISION:03/04/2025._x000a_TRLP - 355/2025  P1464"/>
    <m/>
    <m/>
    <m/>
    <m/>
    <m/>
    <m/>
    <n v="0"/>
    <n v="3810.8"/>
    <s v="CONCILIADO_PARCIAL"/>
  </r>
  <r>
    <x v="30"/>
    <m/>
    <x v="30"/>
    <x v="62"/>
    <s v="B22745180002"/>
    <s v="BOD"/>
    <n v="2274518"/>
    <m/>
    <s v="00099021001 DEP.DE CHEQ.AJENOS,RET.DE CAM.,CONCEPTO: REEMBOLSO POR SUBSIDIO INCAPACIDAD SECTOR PUBLICO,DEP.: CAJA NACIONAL DE SALUD , PROCEDENCIA: BANCO UNION S.A., CHEQUE: 82949, FECHA DE EMISION:03/04/2025._x000a_TRLP - 355/2025  P1464"/>
    <m/>
    <m/>
    <m/>
    <m/>
    <m/>
    <m/>
    <n v="0"/>
    <n v="3810.8"/>
    <s v="CONCILIADO_PARCIAL"/>
  </r>
  <r>
    <x v="34"/>
    <m/>
    <x v="34"/>
    <x v="62"/>
    <s v="B22745180002"/>
    <s v="BOD"/>
    <n v="2274518"/>
    <m/>
    <s v="00099021001 DEP.DE CHEQ.AJENOS,RET.DE CAM.,CONCEPTO: REEMBOLSO POR SUBSIDIO INCAPACIDAD SECTOR PUBLICO,DEP.: CAJA NACIONAL DE SALUD , PROCEDENCIA: BANCO UNION S.A., CHEQUE: 82949, FECHA DE EMISION:03/04/2025._x000a_TRLP - 355/2025  P1464"/>
    <m/>
    <m/>
    <m/>
    <m/>
    <m/>
    <m/>
    <n v="0"/>
    <n v="25443.73"/>
    <s v="CONCILIADO_PARCIAL"/>
  </r>
  <r>
    <x v="0"/>
    <m/>
    <x v="0"/>
    <x v="62"/>
    <s v="B22745180002"/>
    <s v="BOD"/>
    <n v="2274518"/>
    <m/>
    <s v="00099021001 DEP.DE CHEQ.AJENOS,RET.DE CAM.,CONCEPTO: REEMBOLSO POR SUBSIDIO INCAPACIDAD SECTOR PUBLICO,DEP.: CAJA NACIONAL DE SALUD , PROCEDENCIA: BANCO UNION S.A., CHEQUE: 82949, FECHA DE EMISION:03/04/2025._x000a_TRLP - 355/2025  P1464"/>
    <m/>
    <m/>
    <m/>
    <m/>
    <m/>
    <m/>
    <n v="0"/>
    <n v="13561.070000000002"/>
    <s v="CONCILIADO_PARCIAL"/>
  </r>
  <r>
    <x v="19"/>
    <m/>
    <x v="19"/>
    <x v="62"/>
    <s v="B22745180002"/>
    <s v="BOD"/>
    <n v="2274518"/>
    <m/>
    <s v="00099021001 DEP.DE CHEQ.AJENOS,RET.DE CAM.,CONCEPTO: REEMBOLSO POR SUBSIDIO INCAPACIDAD SECTOR PUBLICO,DEP.: CAJA NACIONAL DE SALUD , PROCEDENCIA: BANCO UNION S.A., CHEQUE: 82949, FECHA DE EMISION:03/04/2025._x000a_TRLP - 355/2025  P1464"/>
    <m/>
    <m/>
    <m/>
    <m/>
    <m/>
    <m/>
    <n v="0"/>
    <n v="4542.1400000000003"/>
    <s v="CONCILIADO_PARCIAL"/>
  </r>
  <r>
    <x v="2"/>
    <m/>
    <x v="2"/>
    <x v="62"/>
    <s v="G30888520001"/>
    <s v="CVD"/>
    <n v="3088852"/>
    <m/>
    <s v="COBRO COSTOS DE PAPELERIA POR REGULARIZACION DE TRANSFERENCIA DEL EXTERIOR POR ORDEN DE CANACOL ENERGY LTD (CALGARY AB) REF.: CRED URI/PROFORMANO 14 BS11.936,40 FECHA VALOR 2/04/2025 LIB. 00513012003 LBP-YPFB (2011349681373)"/>
    <m/>
    <m/>
    <m/>
    <m/>
    <m/>
    <m/>
    <n v="60"/>
    <n v="0"/>
    <s v="NO_CONCILIADO"/>
  </r>
  <r>
    <x v="2"/>
    <m/>
    <x v="2"/>
    <x v="62"/>
    <s v="S11238680004"/>
    <s v="COB"/>
    <n v="1123868"/>
    <m/>
    <s v="||REGULARIZACION DEL COMP. S-1123501 DEL 31/03/2025 DEL COBRO DE CARGOS DE CANCELACION SEG EXT. DEL BANQUERO DE 31/03/2025. REF.: SOLIC. NO.0054221-22883 DE YPFB POR EUR 16.723.778,66, MT103 REF. 1275/120325/HVR Y MT192 REF. 1473/270325/STA CARGO LIB.00513012004 LBP-YPFB-UNICOMERCIAL(4030005415/1-2188907) UTILES DE ESCRITORIO"/>
    <m/>
    <m/>
    <m/>
    <m/>
    <m/>
    <m/>
    <n v="60"/>
    <n v="0"/>
    <s v="NO_CONCILIADO"/>
  </r>
  <r>
    <x v="2"/>
    <m/>
    <x v="2"/>
    <x v="62"/>
    <s v="S11238680001"/>
    <s v="DEV"/>
    <n v="1123868"/>
    <m/>
    <s v="||REGULARIZACION DEL COMP. S-1123501 DEL 31/03/2025 DEL COBRO DE CARGOS DE CANCELACION SEG EXT. DEL BANQUERO DE 31/03/2025. REF.: SOLIC. NO.0054221-22883 DE YPFB POR EUR 16.723.778,66, MT103 REF. 1275/120325/HVR Y MT192 REF. 1473/270325/STA LIB.00513012004 LBP-YPFB-UNICOMERCIAL (4030005415/1-2188907)"/>
    <m/>
    <m/>
    <m/>
    <m/>
    <m/>
    <m/>
    <n v="191.75"/>
    <n v="0"/>
    <s v="NO_CONCILIADO"/>
  </r>
  <r>
    <x v="2"/>
    <m/>
    <x v="2"/>
    <x v="62"/>
    <s v="S11238670004"/>
    <s v="COB"/>
    <n v="1123867"/>
    <m/>
    <s v="||REGULARIZACION DEL COMP. S-1123501 DEL 31/03/2025 DEL COBRO DE CARGOS DE CANCELACION SEG EXT. DEL BANQUERO DE 31/03/2025. REF.: SOLIC. NO.053977-22730 DE YPFB POR EUR 9.664.451,90 MT103 REF. 1046/210225/STA Y MT192 REF. 1471/270325/STA CARGO LIB.00513012004 LBP-YPFB-UNICOMERCIAL(4030005415/1-2188907) UTILES DE ESCRITORIO"/>
    <m/>
    <m/>
    <m/>
    <m/>
    <m/>
    <m/>
    <n v="60"/>
    <n v="0"/>
    <s v="NO_CONCILIADO"/>
  </r>
  <r>
    <x v="2"/>
    <m/>
    <x v="2"/>
    <x v="62"/>
    <s v="S11238670001"/>
    <s v="DEV"/>
    <n v="1123867"/>
    <m/>
    <s v="||REGULARIZACION DEL COMP. S-1123501 DEL 31/03/2025 DEL COBRO DE CARGOS DE CANCELACION SEG EXT. DEL BANQUERO DE 31/03/2025. REF.: SOLIC. NO.053977-22730 DE YPFB POR EUR 9.664.451,90 MT103 REF. 1046/210225/STA Y MT192 REF. 1471/270325/STA LIB.00513012004 LBP-YPFB-UNICOMERCIAL (4030005415/1-2188907)"/>
    <m/>
    <m/>
    <m/>
    <m/>
    <m/>
    <m/>
    <n v="191.75"/>
    <n v="0"/>
    <s v="NO_CONCILIADO"/>
  </r>
  <r>
    <x v="2"/>
    <m/>
    <x v="2"/>
    <x v="62"/>
    <s v="S11238660004"/>
    <s v="COB"/>
    <n v="1123866"/>
    <m/>
    <s v="||REGULARIZACION DEL COMP. S-1123501 DEL 31/03/2025 DEL COBRO DE CARGOS DE CANCELACION SEG EXT. DEL BANQUERO DE 31/03/2025. REF.: SOLIC. NO.053976-22731 DE YPFB POR EUR 3.645.666,96, MT103 REF. 1045/210225/STA Y MT192 REF. 1472/270325/STA CARGO LIB.00513012004 LBP-YPFB-UNICOMERCIAL(4030005415/1-2188907) UTILES DE ESCRITORIO"/>
    <m/>
    <m/>
    <m/>
    <m/>
    <m/>
    <m/>
    <n v="60"/>
    <n v="0"/>
    <s v="NO_CONCILIADO"/>
  </r>
  <r>
    <x v="2"/>
    <m/>
    <x v="2"/>
    <x v="62"/>
    <s v="S11238660001"/>
    <s v="DEV"/>
    <n v="1123866"/>
    <m/>
    <s v="||REGULARIZACION DEL COMP. S-1123501 DEL 31/03/2025 DEL COBRO DE CARGOS DE CANCELACION SEG EXT. DEL BANQUERO DE 31/03/2025. REF.: SOLIC. NO.053976-22731 DE YPFB POR EUR 3.645.666,96, MT103 REF. 1045/210225/STA Y MT192 REF. 1472/270325/STA LIB.00513012004 LBP-YPFB-UNICOMERCIAL(4030005415/1-2188907)"/>
    <m/>
    <m/>
    <m/>
    <m/>
    <m/>
    <m/>
    <n v="191.75"/>
    <n v="0"/>
    <s v="NO_CONCILIADO"/>
  </r>
  <r>
    <x v="19"/>
    <m/>
    <x v="19"/>
    <x v="63"/>
    <s v="O22751830002"/>
    <s v="BOD"/>
    <n v="2275183"/>
    <m/>
    <s v="00099021001 DEPOSITO DE EFECTIVO, DEPOSITANTE: RICHARD HUARINA ALANOCA, CONCEPTO: DEVOLUCION DE VIATICOS, CUENTA DE DEPOSITO: CUENTA UNICA DEL TESORO/DJBR"/>
    <m/>
    <m/>
    <m/>
    <m/>
    <m/>
    <m/>
    <n v="0"/>
    <n v="1113"/>
    <s v="NO_CONCILIADO"/>
  </r>
  <r>
    <x v="1"/>
    <m/>
    <x v="1"/>
    <x v="63"/>
    <s v="O22752000002"/>
    <s v="BOD"/>
    <n v="2275200"/>
    <m/>
    <s v="00099021001 DEPOSITO DE EFECTIVO, DEPOSITANTE: MARICELA CUELLAR ORTIZ, CONCEPTO: PAGO DE ENERGIA ELECTRICA, CUENTA DE DEPOSITO: CUENTA UNICA DEL TESORO"/>
    <m/>
    <m/>
    <m/>
    <m/>
    <m/>
    <m/>
    <n v="0"/>
    <n v="500"/>
    <s v="NO_CONCILIADO"/>
  </r>
  <r>
    <x v="5"/>
    <m/>
    <x v="5"/>
    <x v="63"/>
    <s v="Q21999750002"/>
    <s v="CRV"/>
    <n v="2199975"/>
    <m/>
    <s v="NUMERO DE LIBRETA CUT: 00099021001 OPERACIÓN E75 TRANSFERENCIA DE LA CUENTA FISCAL BUN A LA CUT EN MN TRANSF.FDOS.AL.BCB GOBIERNO AUTONOMO MUNICIPAL DE MAIRANA CITE: GAMM DAF NÂ° 0172/2025 CUENTA CUT 3987 LIBRETA NÂ° 00099021001"/>
    <m/>
    <m/>
    <m/>
    <m/>
    <m/>
    <m/>
    <n v="0"/>
    <n v="11327.03"/>
    <s v="NO_CONCILIADO"/>
  </r>
  <r>
    <x v="6"/>
    <m/>
    <x v="6"/>
    <x v="64"/>
    <s v="O22754630002"/>
    <s v="BOD"/>
    <n v="2275463"/>
    <m/>
    <s v="00590012001 DEPOSITO DE EFECTIVO, DEPOSITANTE: CRHISTIAN JOSE POLO APURI, CONCEPTO: DEVOLUCION DE FONDOS, CUENTA DE DEPOSITO: CUENTA UNICA DEL TESORO"/>
    <m/>
    <m/>
    <m/>
    <m/>
    <m/>
    <m/>
    <n v="0"/>
    <n v="1281.19"/>
    <s v="NO_CONCILIADO"/>
  </r>
  <r>
    <x v="38"/>
    <m/>
    <x v="38"/>
    <x v="64"/>
    <s v="O22755290002"/>
    <s v="BOD"/>
    <n v="2275529"/>
    <m/>
    <s v="00099021001 DEPOSITO DE EFECTIVO, DEPOSITANTE: JUAN PABLO RIOS ARCIENEGA, CONCEPTO: DEVOLUCION, CUENTA DE DEPOSITO: CUENTA UNICA DEL TESORO/DJBR"/>
    <m/>
    <m/>
    <m/>
    <m/>
    <m/>
    <m/>
    <n v="0"/>
    <n v="2182.25"/>
    <s v="NO_CONCILIADO"/>
  </r>
  <r>
    <x v="1"/>
    <m/>
    <x v="1"/>
    <x v="64"/>
    <s v="O22755360002"/>
    <s v="BOD"/>
    <n v="2275536"/>
    <m/>
    <s v="00099021001 DEPOSITO DE EFECTIVO, DEPOSITANTE: FELIPE CONDORI CONDORI, CONCEPTO: REVERSION DE BOLETA DE HABER MENSUAL, CUENTA DE DEPOSITO: CUENTA UNICA DEL TESORO"/>
    <m/>
    <m/>
    <m/>
    <m/>
    <m/>
    <m/>
    <n v="0"/>
    <n v="3291.7"/>
    <s v="NO_CONCILIADO"/>
  </r>
  <r>
    <x v="1"/>
    <m/>
    <x v="1"/>
    <x v="64"/>
    <s v="O22755390002"/>
    <s v="BOD"/>
    <n v="2275539"/>
    <m/>
    <s v="00099021001 DEPOSITO DE EFECTIVO, DEPOSITANTE: FELIPE CONDORI CONDORI, CONCEPTO: REVERSION DE BOLETA DE HABER MENSUAL, CUENTA DE DEPOSITO: CUENTA UNICA DEL TESORO"/>
    <m/>
    <m/>
    <m/>
    <m/>
    <m/>
    <m/>
    <n v="0"/>
    <n v="3291.7"/>
    <s v="NO_CONCILIADO"/>
  </r>
  <r>
    <x v="1"/>
    <m/>
    <x v="1"/>
    <x v="64"/>
    <s v="O22755860002"/>
    <s v="BOD"/>
    <n v="2275586"/>
    <m/>
    <s v="00099021001 DEPOSITO DE EFECTIVO, DEPOSITANTE: RUTH ETELVINA CASTELLON VARGAS, CONCEPTO: REVERSION TOTAL, CUENTA DE DEPOSITO: CUENTA UNICA DEL TESORO"/>
    <m/>
    <m/>
    <m/>
    <m/>
    <m/>
    <m/>
    <n v="0"/>
    <n v="6575"/>
    <s v="NO_CONCILIADO"/>
  </r>
  <r>
    <x v="1"/>
    <m/>
    <x v="1"/>
    <x v="64"/>
    <s v="O22756050002"/>
    <s v="BOD"/>
    <n v="2275605"/>
    <m/>
    <s v="00099021001 DEPOSITO DE EFECTIVO, DEPOSITANTE: RUTH ETELVINA CASTELLON VARGAS, CONCEPTO: REVERSION TOTAL, CUENTA DE DEPOSITO: CUENTA UNICA DEL TESORO"/>
    <m/>
    <m/>
    <m/>
    <m/>
    <m/>
    <m/>
    <n v="0"/>
    <n v="30.53"/>
    <s v="NO_CONCILIADO"/>
  </r>
  <r>
    <x v="1"/>
    <m/>
    <x v="1"/>
    <x v="64"/>
    <s v="O22756260002"/>
    <s v="BOD"/>
    <n v="2275626"/>
    <m/>
    <s v="00099021001 DEPOSITO DE EFECTIVO, DEPOSITANTE: ANDREA KARINA LUNA MAMANI, CONCEPTO: DEVOLUCION JUNIO, CUENTA DE DEPOSITO: CUENTA UNICA DEL TESORO"/>
    <m/>
    <m/>
    <m/>
    <m/>
    <m/>
    <m/>
    <n v="0"/>
    <n v="2084"/>
    <s v="NO_CONCILIADO"/>
  </r>
  <r>
    <x v="1"/>
    <m/>
    <x v="1"/>
    <x v="64"/>
    <s v="B22755060002"/>
    <s v="BOD"/>
    <n v="2275506"/>
    <m/>
    <s v="00099021001 DEP.DE CHEQ.AJENOS,RET.DE CAM.,CONCEPTO: DEVOLUCION DUODECIMAS DE AGUINALDO 2020,DEP.: ROLANDO MAMANI VILLANUEVA , PROCEDENCIA: BANCO UNION S.A., CHEQUE: 213567, FECHA DE EMISION:08/04/2025"/>
    <m/>
    <m/>
    <m/>
    <m/>
    <m/>
    <m/>
    <n v="0"/>
    <n v="5570.45"/>
    <s v="NO_CONCILIADO"/>
  </r>
  <r>
    <x v="39"/>
    <m/>
    <x v="39"/>
    <x v="65"/>
    <s v="O22759360002"/>
    <s v="BOD"/>
    <n v="2275936"/>
    <m/>
    <s v="00010011101 DEPOSITO DE EFECTIVO, DEPOSITANTE: RED LOGISTICS COURIER SRL, CONCEPTO: PAGO EN DEMASIA DEL C 31 6 DE 2025, CUENTA DE DEPOSITO: CUENTA UNICA DEL TESORO"/>
    <m/>
    <m/>
    <m/>
    <m/>
    <m/>
    <m/>
    <n v="0"/>
    <n v="9"/>
    <s v="NO_CONCILIADO"/>
  </r>
  <r>
    <x v="7"/>
    <m/>
    <x v="7"/>
    <x v="65"/>
    <s v="O22760800002"/>
    <s v="BOD"/>
    <n v="2276080"/>
    <m/>
    <s v="00526012001 DEPOSITO DE EFECTIVO, DEPOSITANTE: MARCO LLANOS, CONCEPTO: DEVOLUCION DE FONDOS EN AVANCE, CUENTA DE DEPOSITO: CUENTA UNICA DEL TESORO"/>
    <m/>
    <m/>
    <m/>
    <m/>
    <m/>
    <m/>
    <n v="0"/>
    <n v="292"/>
    <s v="NO_CONCILIADO"/>
  </r>
  <r>
    <x v="1"/>
    <m/>
    <x v="1"/>
    <x v="65"/>
    <s v="B22759600002"/>
    <s v="BOD"/>
    <n v="2275960"/>
    <m/>
    <s v="00099021001 DEP.DE CHEQ.AJENOS,RET.DE CAM.,CONCEPTO: DEPÓSITO,DEP.: ANA MARLENY ORTEGA FARFAN , PROCEDENCIA: BANCO UNION S.A., CHEQUE: 213573, FECHA DE EMISION:09/04/2025"/>
    <m/>
    <m/>
    <m/>
    <m/>
    <m/>
    <m/>
    <n v="0"/>
    <n v="4837.96"/>
    <s v="NO_CONCILIADO"/>
  </r>
  <r>
    <x v="18"/>
    <m/>
    <x v="18"/>
    <x v="65"/>
    <s v="B22759630002"/>
    <s v="BOD"/>
    <n v="2275963"/>
    <m/>
    <s v="00099021001 DEP.DE CHEQ.AJENOS,RET.DE CAM.,CONCEPTO: DEPÓSITO,DEP.: JAVIER LOPEZ VILLA , PROCEDENCIA: BANCO UNION S.A., CHEQUE: 213569, FECHA DE EMISION:09/04/2025/DJBR"/>
    <m/>
    <m/>
    <m/>
    <m/>
    <m/>
    <m/>
    <n v="0"/>
    <n v="3087.7"/>
    <s v="NO_CONCILIADO"/>
  </r>
  <r>
    <x v="1"/>
    <m/>
    <x v="1"/>
    <x v="65"/>
    <s v="B22759640002"/>
    <s v="BOD"/>
    <n v="2275964"/>
    <m/>
    <s v="00099021001 DEP.DE CHEQ.AJENOS,RET.DE CAM.,CONCEPTO: DEPÓSITO,DEP.: DANIEL ROSALES CARBAJAL , PROCEDENCIA: BANCO UNION S.A., CHEQUE: 213570, FECHA DE EMISION:09/04/2025"/>
    <m/>
    <m/>
    <m/>
    <m/>
    <m/>
    <m/>
    <n v="0"/>
    <n v="17082.13"/>
    <s v="NO_CONCILIADO"/>
  </r>
  <r>
    <x v="1"/>
    <m/>
    <x v="1"/>
    <x v="65"/>
    <s v="B22759690002"/>
    <s v="BOD"/>
    <n v="2275969"/>
    <m/>
    <s v="00099021001 DEP.DE CHEQ.AJENOS,RET.DE CAM.,CONCEPTO: DEV SUELDOS Y SALARIOS,DEP.: JOSE LUIS CARLDERON DAZA , PROCEDENCIA: BANCO UNION S.A., CHEQUE: 213572, FECHA DE EMISION:09/04/2025"/>
    <m/>
    <m/>
    <m/>
    <m/>
    <m/>
    <m/>
    <n v="0"/>
    <n v="4531.8500000000004"/>
    <s v="NO_CONCILIADO"/>
  </r>
  <r>
    <x v="11"/>
    <m/>
    <x v="11"/>
    <x v="65"/>
    <s v="Q22017820002"/>
    <s v="CRV"/>
    <n v="2201782"/>
    <m/>
    <s v="NUMERO DE LIBRETA CUT: 00099021001 OPERACIÓN E75 TRANSFERENCIA DE LA CUENTA FISCAL BUN A LA CUT EN MN TRANSF.FDOS.AL.BCB GOBIERNO AUTONOMO MUNICIPAL DE PALOS BLANCOS CITE: GAMPB/MAE/BAH/OELP/NÂ°082/2025 CUENTA CUT 3987 LIBRETA NÂ° 00099021001"/>
    <m/>
    <m/>
    <m/>
    <m/>
    <m/>
    <m/>
    <n v="0"/>
    <n v="345.38"/>
    <s v="NO_CONCILIADO"/>
  </r>
  <r>
    <x v="1"/>
    <m/>
    <x v="1"/>
    <x v="66"/>
    <s v="O22762700002"/>
    <s v="BOD"/>
    <n v="2276270"/>
    <m/>
    <s v="00099021001 DEPOSITO DE EFECTIVO, DEPOSITANTE: AMERICO JAVIER VACAFLOR SORUCO, CONCEPTO: DEVOLUCION POR DPH POR EL MES DE JULIO DE 1986 ITEM 43 IBTA, CUENTA DE DEPOSITO: CUENTA UNICA DEL TESORO"/>
    <m/>
    <m/>
    <m/>
    <m/>
    <m/>
    <m/>
    <n v="0"/>
    <n v="109.61"/>
    <s v="NO_CONCILIADO"/>
  </r>
  <r>
    <x v="1"/>
    <m/>
    <x v="1"/>
    <x v="66"/>
    <s v="O22763480002"/>
    <s v="BOD"/>
    <n v="2276348"/>
    <m/>
    <s v="00099021001 DEPOSITO DE EFECTIVO, DEPOSITANTE: CIRO VALERIO GARCIA BECERRA, CONCEPTO: DESCARGO POR PASAJES Y VIATICOS GESTION 2009, CUENTA DE DEPOSITO: CUENTA UNICA DEL TESORO"/>
    <m/>
    <m/>
    <m/>
    <m/>
    <m/>
    <m/>
    <n v="0"/>
    <n v="2920"/>
    <s v="NO_CONCILIADO"/>
  </r>
  <r>
    <x v="9"/>
    <m/>
    <x v="9"/>
    <x v="66"/>
    <s v="O22763970002"/>
    <s v="BOD"/>
    <n v="2276397"/>
    <m/>
    <s v="00099021001 DEPOSITO DE EFECTIVO, DEPOSITANTE: JUAN CARLOS CALI SILVESTRE, CONCEPTO: REVERSION TOTAL, CUENTA DE DEPOSITO: CUENTA UNICA DEL TESORO/DJBR"/>
    <m/>
    <m/>
    <m/>
    <m/>
    <m/>
    <m/>
    <n v="0"/>
    <n v="485.09"/>
    <s v="NO_CONCILIADO"/>
  </r>
  <r>
    <x v="1"/>
    <m/>
    <x v="1"/>
    <x v="67"/>
    <s v="O22766280002"/>
    <s v="BOD"/>
    <n v="2276628"/>
    <m/>
    <s v="00099021001 DEPOSITO DE EFECTIVO, DEPOSITANTE: GEORGINA MIRANDA CLAROS, CONCEPTO: DEVOLUCION POR DPH POR LOS MESES DE ABRIL DE 1987 AREA DE EDUCACION ITEMS 1336 Y 1504, CUENTA DE DEPOSITO: CUENTA UNICA DEL TESORO"/>
    <m/>
    <m/>
    <m/>
    <m/>
    <m/>
    <m/>
    <n v="0"/>
    <n v="427.78"/>
    <s v="NO_CONCILIADO"/>
  </r>
  <r>
    <x v="1"/>
    <m/>
    <x v="1"/>
    <x v="67"/>
    <s v="O22767840002"/>
    <s v="BOD"/>
    <n v="2276784"/>
    <m/>
    <s v="00099021001 DEPOSITO DE EFECTIVO, DEPOSITANTE: LEONARDO ANIBAL COLQUE CANAZA, CONCEPTO: PAGO DE ENERGIA, CUENTA DE DEPOSITO: CUENTA UNICA DEL TESORO"/>
    <m/>
    <m/>
    <m/>
    <m/>
    <m/>
    <m/>
    <n v="0"/>
    <n v="1000"/>
    <s v="NO_CONCILIADO"/>
  </r>
  <r>
    <x v="2"/>
    <m/>
    <x v="2"/>
    <x v="67"/>
    <s v="B22765870002"/>
    <s v="BOD"/>
    <n v="2276587"/>
    <m/>
    <s v="00513212001 DEP.DE CHEQ.AJENOS,RET.DE CAM.,CONCEPTO: REVERSION DE FONDOS,DEP.: Y.P.F.B , PROCEDENCIA: BANCO UNION S.A., CHEQUE: 872, FECHA DE EMISION:10/04/2025"/>
    <m/>
    <m/>
    <m/>
    <m/>
    <m/>
    <m/>
    <n v="0"/>
    <n v="152.9"/>
    <s v="NO_CONCILIADO"/>
  </r>
  <r>
    <x v="1"/>
    <m/>
    <x v="1"/>
    <x v="67"/>
    <s v="B22766440002"/>
    <s v="BOD"/>
    <n v="2276644"/>
    <m/>
    <s v="00099021001 DEP.DE CHEQ.AJENOS,RET.DE CAM.,CONCEPTO: DEPÓSITO,DEP.: MARIA TERESA RUIZ NAVAJAS , PROCEDENCIA: BANCO UNION S.A., CHEQUE: 215998, FECHA DE EMISION:11/04/2025"/>
    <m/>
    <m/>
    <m/>
    <m/>
    <m/>
    <m/>
    <n v="0"/>
    <n v="3721.53"/>
    <s v="NO_CONCILIADO"/>
  </r>
  <r>
    <x v="1"/>
    <m/>
    <x v="1"/>
    <x v="67"/>
    <s v="B22766450002"/>
    <s v="BOD"/>
    <n v="2276645"/>
    <m/>
    <s v="00099021001 DEP.DE CHEQ.AJENOS,RET.DE CAM.,CONCEPTO: DEPÓSITO,DEP.: MARTHA EUGENIA NINA ROCABADO , PROCEDENCIA: BANCO UNION S.A., CHEQUE: 213580, FECHA DE EMISION:11/04/2025"/>
    <m/>
    <m/>
    <m/>
    <m/>
    <m/>
    <m/>
    <n v="0"/>
    <n v="3927.8"/>
    <s v="NO_CONCILIADO"/>
  </r>
  <r>
    <x v="1"/>
    <m/>
    <x v="1"/>
    <x v="68"/>
    <s v="O22769950002"/>
    <s v="BOD"/>
    <n v="2276995"/>
    <m/>
    <s v="00099021001 DEPOSITO DE EFECTIVO, DEPOSITANTE: LOURDES ALIAGA ZAPATA, CONCEPTO: DOBLE PERCEPCION MES ABRIL 2025, CUENTA DE DEPOSITO: CUENTA UNICA DEL TESORO"/>
    <m/>
    <m/>
    <m/>
    <m/>
    <m/>
    <m/>
    <n v="0"/>
    <n v="2000"/>
    <s v="NO_CONCILIADO"/>
  </r>
  <r>
    <x v="1"/>
    <m/>
    <x v="1"/>
    <x v="68"/>
    <s v="O22770730002"/>
    <s v="BOD"/>
    <n v="2277073"/>
    <m/>
    <s v="00099021001 DEPOSITO DE EFECTIVO, DEPOSITANTE: RUBY RUIZ CACERES, CONCEPTO: REPOSICION, CUENTA DE DEPOSITO: CUENTA UNICA DEL TESORO"/>
    <m/>
    <m/>
    <m/>
    <m/>
    <m/>
    <m/>
    <n v="0"/>
    <n v="27.52"/>
    <s v="NO_CONCILIADO"/>
  </r>
  <r>
    <x v="1"/>
    <m/>
    <x v="1"/>
    <x v="68"/>
    <s v="O22771400002"/>
    <s v="BOD"/>
    <n v="2277140"/>
    <m/>
    <s v="00099021001 DEPOSITO DE EFECTIVO, DEPOSITANTE: ANTONIO CANDIA VASQUEZ, CONCEPTO: DEVOLUCION DE RECURSOS, CUENTA DE DEPOSITO: CUENTA UNICA DEL TESORO"/>
    <m/>
    <m/>
    <m/>
    <m/>
    <m/>
    <m/>
    <n v="0"/>
    <n v="750.2"/>
    <s v="NO_CONCILIADO"/>
  </r>
  <r>
    <x v="14"/>
    <m/>
    <x v="14"/>
    <x v="68"/>
    <s v="B22770840002"/>
    <s v="BOD"/>
    <n v="2277084"/>
    <m/>
    <s v="00099021001 DEP.DE CHEQ.AJENOS,RET.DE CAM.,CONCEPTO: DEVOLUCION DE SUELDOS Y SALARIOS FEB, MAY, AGO SEPT 2023,DEP.: ISRAEL BONILLA RODRIGUEZ , PROCEDENCIA: BANCO UNION S.A., CHEQUE: 216000, FECHA DE EMISION:14/04/2025/DJBR"/>
    <m/>
    <m/>
    <m/>
    <m/>
    <m/>
    <m/>
    <n v="0"/>
    <n v="6040"/>
    <s v="NO_CONCILIADO"/>
  </r>
  <r>
    <x v="1"/>
    <m/>
    <x v="1"/>
    <x v="68"/>
    <s v="B22770850002"/>
    <s v="BOD"/>
    <n v="2277085"/>
    <m/>
    <s v="00099021001 DEP.DE CHEQ.AJENOS,RET.DE CAM.,CONCEPTO: REVERSION PARCIAL DE HABERES MES 03/2025,DEP.: JAIME REYNOLS BALDIVIEZO , PROCEDENCIA: BANCO UNION S.A., CHEQUE: 215999, FECHA DE EMISION:14/04/2025"/>
    <m/>
    <m/>
    <m/>
    <m/>
    <m/>
    <m/>
    <n v="0"/>
    <n v="6182"/>
    <s v="NO_CONCILIADO"/>
  </r>
  <r>
    <x v="3"/>
    <m/>
    <x v="3"/>
    <x v="68"/>
    <s v="S11243180002"/>
    <s v="CRV"/>
    <n v="1124318"/>
    <m/>
    <s v="'TRANSFERENCIA DE FONDOS DE DPTOS.DE ENCAJE LEGAL DEL SISTEMA FINANCIERO A DPTOS.CTES.DEL SECTOR PUBLICO S/G CITE'||CONTABILIDAD CT043/25 DE LA FECHA Y NOTA MEFP/VTCP/DGPOT/UPCFTGN/N°167/2025 DE F.07.04.2025 (HRE-TSO-507) ENVIADA POR EL BANCO DE CREDITO ABONO A LA LIBRETA 00099021001 TGN RECURSOS ORDINARIOS SEGUN GLOSA DE REFERENCIA"/>
    <m/>
    <m/>
    <m/>
    <m/>
    <m/>
    <m/>
    <n v="0"/>
    <n v="297328.08"/>
    <s v="NO_CONCILIADO"/>
  </r>
  <r>
    <x v="6"/>
    <m/>
    <x v="6"/>
    <x v="69"/>
    <s v="O22777090002"/>
    <s v="BOD"/>
    <n v="2277709"/>
    <m/>
    <s v="00590012001 DEPOSITO DE EFECTIVO, DEPOSITANTE: EMPRESA QUIPUS, CONCEPTO: DEVOLUCION DE FONDOS A RENDIR PAGO TASAS, CUENTA DE DEPOSITO: CUENTA UNICA DEL TESORO"/>
    <m/>
    <m/>
    <m/>
    <m/>
    <m/>
    <m/>
    <n v="0"/>
    <n v="1044"/>
    <s v="NO_CONCILIADO"/>
  </r>
  <r>
    <x v="18"/>
    <m/>
    <x v="18"/>
    <x v="69"/>
    <s v="B22775560002"/>
    <s v="BOD"/>
    <n v="2277556"/>
    <m/>
    <s v="00099021001 DEP.DE CHEQ.AJENOS,RET.DE CAM.,CONCEPTO: DEV MES FEB MARZO ABRIL JUNIO JULIO 2023,DEP.: CARMEN TATIANA CABRERA MURILLO , PROCEDENCIA: BANCO UNION S.A., CHEQUE: 216001, FECHA DE EMISION:15/04/2025/DJBR"/>
    <m/>
    <m/>
    <m/>
    <m/>
    <m/>
    <m/>
    <n v="0"/>
    <n v="30779.34"/>
    <s v="NO_CONCILIADO"/>
  </r>
  <r>
    <x v="1"/>
    <m/>
    <x v="1"/>
    <x v="69"/>
    <s v="B22775620002"/>
    <s v="BOD"/>
    <n v="2277562"/>
    <m/>
    <s v="00099021001 DEP.DE CHEQ.AJENOS,RET.DE CAM.,CONCEPTO: DEVOLUCION DE SALARIOS,DEP.: ZULMA NAVIA FLORES , PROCEDENCIA: BANCO UNION S.A., CHEQUE: 216003, FECHA DE EMISION:15/04/2025"/>
    <m/>
    <m/>
    <m/>
    <m/>
    <m/>
    <m/>
    <n v="0"/>
    <n v="6722.15"/>
    <s v="NO_CONCILIADO"/>
  </r>
  <r>
    <x v="40"/>
    <m/>
    <x v="40"/>
    <x v="69"/>
    <s v="B22775640002"/>
    <s v="BOD"/>
    <n v="2277564"/>
    <m/>
    <s v="00099021001 DEP.DE CHEQ.AJENOS,RET.DE CAM.,CONCEPTO: DEVOLUCION INCAPACIDAD OCTUBRE 2024,DEP.: AUTORIDAD AGUA POTABLE Y SANEAMIENTO BASICO , PROCEDENCIA: BANCO UNION S.A., CHEQUE: 22888, FECHA DE EMISION:15/04/2025"/>
    <m/>
    <m/>
    <m/>
    <m/>
    <m/>
    <m/>
    <n v="0"/>
    <n v="4860.8"/>
    <s v="NO_CONCILIADO"/>
  </r>
  <r>
    <x v="40"/>
    <m/>
    <x v="40"/>
    <x v="69"/>
    <s v="L00053030001"/>
    <s v="DEV"/>
    <n v="22888"/>
    <m/>
    <s v="RETIRO PARCIAL DEL COMPROBANTE B-2277564 POR RECHAZO MANUAL DEL CHEQUE: 22888, PROCEDENCIA: BANCO UNIÓN S.A., FECHA DE EMISIÓN: 15/04/2025, CONCEPTO: DEVOLUCIÓN INCAPACIDAD OCTUBRE 2024., DEP.:AUTORIDAD AGUA POTABLE Y SANEAMIENTO BÁSICO; CHEQUE RECHAZADO SEGÚN CORREO ELECTRÓNICO DE FECHA 15.04.2025. LIB. 00099021001 RETIRO DE CHEQ. AJENO N°22888"/>
    <m/>
    <m/>
    <m/>
    <m/>
    <m/>
    <m/>
    <n v="4860.8"/>
    <n v="0"/>
    <s v="NO_CONCILIADO"/>
  </r>
  <r>
    <x v="41"/>
    <m/>
    <x v="41"/>
    <x v="70"/>
    <s v="O22780700002"/>
    <s v="BOD"/>
    <n v="2278070"/>
    <m/>
    <s v="00099021001 DEPOSITO DE EFECTIVO, DEPOSITANTE: OCTAVIO MAMANI CALLEJAS, CONCEPTO: DEVOLUCIO DE RECURSOS DE PAGO INDEBIDO DEL MES ENERO/2025 REV C31-237, CUENTA DE DEPOSITO: CUENTA UNICA DEL TESORO/DJBR"/>
    <m/>
    <m/>
    <m/>
    <m/>
    <m/>
    <m/>
    <n v="0"/>
    <n v="802.21"/>
    <s v="CONCILIADO_PARCIAL"/>
  </r>
  <r>
    <x v="1"/>
    <m/>
    <x v="1"/>
    <x v="70"/>
    <s v="B22780730002"/>
    <s v="BOD"/>
    <n v="2278073"/>
    <m/>
    <s v="00099021001 DEP.DE CHEQ.AJENOS,RET.DE CAM.,CONCEPTO: DEVOLUCION,DEP.: JOSE MARIA GALLARDO APARICIO , PROCEDENCIA: BANCO UNION S.A., CHEQUE: 216004, FECHA DE EMISION:16/04/2025"/>
    <m/>
    <m/>
    <m/>
    <m/>
    <m/>
    <m/>
    <n v="0"/>
    <n v="32395"/>
    <s v="NO_CONCILIADO"/>
  </r>
  <r>
    <x v="0"/>
    <m/>
    <x v="0"/>
    <x v="71"/>
    <s v="O22784880002"/>
    <s v="BOD"/>
    <n v="2278488"/>
    <m/>
    <s v="00015011108 DEPOSITO DE EFECTIVO, DEPOSITANTE: MINISTERIO DE GOBIERNO, CONCEPTO: DEVOLUCION DE EXAMEN PREOCUPACIONAL, CUENTA DE DEPOSITO: CUENTA UNICA DEL TESORO"/>
    <m/>
    <m/>
    <m/>
    <m/>
    <m/>
    <m/>
    <n v="0"/>
    <n v="100"/>
    <s v="NO_CONCILIADO"/>
  </r>
  <r>
    <x v="1"/>
    <m/>
    <x v="1"/>
    <x v="71"/>
    <s v="O22785460002"/>
    <s v="BOD"/>
    <n v="2278546"/>
    <m/>
    <s v="00099021001 DEPOSITO DE EFECTIVO, DEPOSITANTE: MIGUEL MAMANI LAURA, CONCEPTO: DEVOLUCIÓN DE PERCEPCIÓN INDEBIDA DE HABERES ABRIL, MAYO, JUNIO Y JULIO DE LA GESTIÓN 2020, CUENTA DE DEPOSITO: CUENTA UNICA DEL TESORO"/>
    <m/>
    <m/>
    <m/>
    <m/>
    <m/>
    <m/>
    <n v="0"/>
    <n v="5160.95"/>
    <s v="NO_CONCILIADO"/>
  </r>
  <r>
    <x v="1"/>
    <m/>
    <x v="1"/>
    <x v="71"/>
    <s v="O22785690002"/>
    <s v="BOD"/>
    <n v="2278569"/>
    <m/>
    <s v="00099021001 DEPOSITO DE EFECTIVO, DEPOSITANTE: ENZO ADAN CHOQUE COPA, CONCEPTO: REVERSION TOTAL MES DE DICIEMBRE 2024, CUENTA DE DEPOSITO: CUENTA UNICA DEL TESORO"/>
    <m/>
    <m/>
    <m/>
    <m/>
    <m/>
    <m/>
    <n v="0"/>
    <n v="5817.01"/>
    <s v="NO_CONCILIADO"/>
  </r>
  <r>
    <x v="2"/>
    <m/>
    <x v="2"/>
    <x v="71"/>
    <s v="O22785780002"/>
    <s v="BOD"/>
    <n v="2278578"/>
    <m/>
    <s v="00513132001 DEPOSITO DE EFECTIVO, DEPOSITANTE: LUIS ARMANDO VERAZAIN PATIÑO, CONCEPTO: DEVOLUCION POR PAGO EN DEMASIA SERVICIO DE CONSULTORIA DE LINEA CORRESPONDIENTE AL MES MARZO 2025, CUENTA DE DEPOSITO: CUENTA UNICA DEL TESORO"/>
    <m/>
    <m/>
    <m/>
    <m/>
    <m/>
    <m/>
    <n v="0"/>
    <n v="1082.8"/>
    <s v="NO_CONCILIADO"/>
  </r>
  <r>
    <x v="1"/>
    <m/>
    <x v="1"/>
    <x v="71"/>
    <s v="O22785720002"/>
    <s v="BOD"/>
    <n v="2278572"/>
    <m/>
    <s v="00099021001 DEPOSITO DE EFECTIVO, DEPOSITANTE: ENZO ADAN CHOQUE COPA, CONCEPTO: REVERSION TOTAL MES DE ENERO 2025, CUENTA DE DEPOSITO: CUENTA UNICA DEL TESORO"/>
    <m/>
    <m/>
    <m/>
    <m/>
    <m/>
    <m/>
    <n v="0"/>
    <n v="5817.01"/>
    <s v="NO_CONCILIADO"/>
  </r>
  <r>
    <x v="1"/>
    <m/>
    <x v="1"/>
    <x v="71"/>
    <s v="O22785740002"/>
    <s v="BOD"/>
    <n v="2278574"/>
    <m/>
    <s v="00099021001 DEPOSITO DE EFECTIVO, DEPOSITANTE: ENZO ADAN CHOQUE COPA, CONCEPTO: REVERSION TOTAL MES DE FEBRERO 2025, CUENTA DE DEPOSITO: CUENTA UNICA DEL TESORO"/>
    <m/>
    <m/>
    <m/>
    <m/>
    <m/>
    <m/>
    <n v="0"/>
    <n v="5817.01"/>
    <s v="NO_CONCILIADO"/>
  </r>
  <r>
    <x v="1"/>
    <m/>
    <x v="1"/>
    <x v="71"/>
    <s v="O22785750002"/>
    <s v="BOD"/>
    <n v="2278575"/>
    <m/>
    <s v="00099021001 DEPOSITO DE EFECTIVO, DEPOSITANTE: ENZO ADAN CHOQUE COPA, CONCEPTO: REVERSION TOTAL MES DE MARZO 2025, CUENTA DE DEPOSITO: CUENTA UNICA DEL TESORO"/>
    <m/>
    <m/>
    <m/>
    <m/>
    <m/>
    <m/>
    <n v="0"/>
    <n v="5817.01"/>
    <s v="NO_CONCILIADO"/>
  </r>
  <r>
    <x v="1"/>
    <m/>
    <x v="1"/>
    <x v="71"/>
    <s v="B22785030002"/>
    <s v="BOD"/>
    <n v="2278503"/>
    <m/>
    <s v="00099021001 DEP.DE CHEQ.AJENOS,RET.DE CAM.,CONCEPTO: DEVOLUCION INCAPACIDAD OCTUBRE 2024,DEP.: CAJA PETROLERA DE SALUD , PROCEDENCIA: BANCO UNION S.A., CHEQUE: 22888, FECHA DE EMISION:15/04/2025"/>
    <m/>
    <m/>
    <m/>
    <m/>
    <m/>
    <m/>
    <n v="0"/>
    <n v="4860.8"/>
    <s v="NO_CONCILIADO"/>
  </r>
  <r>
    <x v="1"/>
    <m/>
    <x v="1"/>
    <x v="72"/>
    <s v="O22789730002"/>
    <s v="BOD"/>
    <n v="2278973"/>
    <m/>
    <s v="00099021001 DEPOSITO DE EFECTIVO, DEPOSITANTE: SUSANA RAMOS MAMANI, CONCEPTO: PASAJE AEREO GESTION 2024, CUENTA DE DEPOSITO: CUENTA UNICA DEL TESORO"/>
    <m/>
    <m/>
    <m/>
    <m/>
    <m/>
    <m/>
    <n v="0"/>
    <n v="788"/>
    <s v="NO_CONCILIADO"/>
  </r>
  <r>
    <x v="1"/>
    <m/>
    <x v="1"/>
    <x v="72"/>
    <s v="B22790270002"/>
    <s v="BOD"/>
    <n v="2279027"/>
    <m/>
    <s v="00099021001 DEP.DE CHEQ.AJENOS,RET.DE CAM.,CONCEPTO: DEV MES DE MARZO 2025,DEP.: SARAI PEÑARRIETA ROMERO , PROCEDENCIA: BANCO UNION S.A., CHEQUE: 216009, FECHA DE EMISION:21/04/2025"/>
    <m/>
    <m/>
    <m/>
    <m/>
    <m/>
    <m/>
    <n v="0"/>
    <n v="3757.61"/>
    <s v="NO_CONCILIADO"/>
  </r>
  <r>
    <x v="1"/>
    <m/>
    <x v="1"/>
    <x v="72"/>
    <s v="B22790290002"/>
    <s v="BOD"/>
    <n v="2279029"/>
    <m/>
    <s v="00099021001 DEP.DE CHEQ.AJENOS,RET.DE CAM.,CONCEPTO: DEPÓSITO,DEP.: RAMIRO HEREDIA , PROCEDENCIA: BANCO UNION S.A., CHEQUE: 216007, FECHA DE EMISION:21/04/2025"/>
    <m/>
    <m/>
    <m/>
    <m/>
    <m/>
    <m/>
    <n v="0"/>
    <n v="38.700000000000003"/>
    <s v="NO_CONCILIADO"/>
  </r>
  <r>
    <x v="1"/>
    <m/>
    <x v="1"/>
    <x v="72"/>
    <s v="B22790310002"/>
    <s v="BOD"/>
    <n v="2279031"/>
    <m/>
    <s v="00099021001 DEP.DE CHEQ.AJENOS,RET.DE CAM.,CONCEPTO: DEPÓSITO,DEP.: RAMIRO HEREDIA , PROCEDENCIA: BANCO UNION S.A., CHEQUE: 216008, FECHA DE EMISION:21/04/2025"/>
    <m/>
    <m/>
    <m/>
    <m/>
    <m/>
    <m/>
    <n v="0"/>
    <n v="0.7"/>
    <s v="NO_CONCILIADO"/>
  </r>
  <r>
    <x v="1"/>
    <m/>
    <x v="1"/>
    <x v="72"/>
    <s v="B22790330002"/>
    <s v="BOD"/>
    <n v="2279033"/>
    <m/>
    <s v="00099021001 DEP.DE CHEQ.AJENOS,RET.DE CAM.,CONCEPTO: DEPÓSITO,DEP.: LUIS XANDERS PADILLA CESPEDES , PROCEDENCIA: BANCO UNION S.A., CHEQUE: 216010, FECHA DE EMISION:21/04/2025"/>
    <m/>
    <m/>
    <m/>
    <m/>
    <m/>
    <m/>
    <n v="0"/>
    <n v="5039.54"/>
    <s v="NO_CONCILIADO"/>
  </r>
  <r>
    <x v="1"/>
    <m/>
    <x v="1"/>
    <x v="72"/>
    <s v="B22790350002"/>
    <s v="BOD"/>
    <n v="2279035"/>
    <m/>
    <s v="00099021001 DEP.DE CHEQ.AJENOS,RET.DE CAM.,CONCEPTO: DEPÓSITO,DEP.: JESSICA VANESA CHIRI CHOQUE , PROCEDENCIA: BANCO UNION S.A., CHEQUE: 216006, FECHA DE EMISION:21/04/2025"/>
    <m/>
    <m/>
    <m/>
    <m/>
    <m/>
    <m/>
    <n v="0"/>
    <n v="3074.39"/>
    <s v="NO_CONCILIADO"/>
  </r>
  <r>
    <x v="1"/>
    <m/>
    <x v="1"/>
    <x v="72"/>
    <s v="B22790370002"/>
    <s v="BOD"/>
    <n v="2279037"/>
    <m/>
    <s v="00099021001 DEP.DE CHEQ.AJENOS,RET.DE CAM.,CONCEPTO: DEV POR DPH POR MES MAYO 1982 AREA DE EDU ITEM 150148 Y 3598,DEP.: AUGUSTO RODRIGUEZ SANDOVAL , PROCEDENCIA: BANCO UNION S.A., CHEQUE: 216011, FECHA DE EMISION:21/04/2025"/>
    <m/>
    <m/>
    <m/>
    <m/>
    <m/>
    <m/>
    <n v="0"/>
    <n v="399.82"/>
    <s v="NO_CONCILIADO"/>
  </r>
  <r>
    <x v="1"/>
    <m/>
    <x v="1"/>
    <x v="72"/>
    <s v="B22790430002"/>
    <s v="BOD"/>
    <n v="2279043"/>
    <m/>
    <s v="00099021001 DEP.DE CHEQ.AJENOS,RET.DE CAM.,CONCEPTO: REVERSION DE HABERES 02/2025,DEP.: SOLEDAD ORDOÑEZ LAURA , PROCEDENCIA: BANCO UNION S.A., CHEQUE: 216012, FECHA DE EMISION:21/04/2025"/>
    <m/>
    <m/>
    <m/>
    <m/>
    <m/>
    <m/>
    <n v="0"/>
    <n v="607.79999999999995"/>
    <s v="NO_CONCILIADO"/>
  </r>
  <r>
    <x v="27"/>
    <m/>
    <x v="27"/>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482.15"/>
    <s v="CONCILIADO_PARCIAL"/>
  </r>
  <r>
    <x v="30"/>
    <m/>
    <x v="30"/>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3265"/>
    <s v="CONCILIADO_PARCIAL"/>
  </r>
  <r>
    <x v="5"/>
    <m/>
    <x v="5"/>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520"/>
    <s v="CONCILIADO_PARCIAL"/>
  </r>
  <r>
    <x v="19"/>
    <m/>
    <x v="19"/>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5915.26"/>
    <s v="CONCILIADO_PARCIAL"/>
  </r>
  <r>
    <x v="18"/>
    <m/>
    <x v="18"/>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3667.4"/>
    <s v="CONCILIADO_PARCIAL"/>
  </r>
  <r>
    <x v="18"/>
    <m/>
    <x v="18"/>
    <x v="73"/>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047.5"/>
    <s v="CONCILIADO_PARCIAL"/>
  </r>
  <r>
    <x v="18"/>
    <m/>
    <x v="18"/>
    <x v="73"/>
    <s v="B22794170002"/>
    <s v="BOD"/>
    <n v="2279417"/>
    <m/>
    <s v="00099021001 DEP.DE CHEQ.AJENOS,RET.DE CAM.,CONCEPTO: REEMBOLSO DE SUBSIDIO DE INCAPACIDAD SECTOR PUBLICO PERIODO OCTUBRE 2024,DEP.: CAJA NACIONAL DE SALUD, PROCEDENCIA: BANCO UNION S.A., CHEQUE: 83314,_x000a_FECHA DE EMISION:21/04/2025._x000a_TRLP - 530/2025  P1793"/>
    <m/>
    <m/>
    <m/>
    <m/>
    <m/>
    <m/>
    <n v="0"/>
    <n v="819"/>
    <s v="NO_CONCILIADO"/>
  </r>
  <r>
    <x v="3"/>
    <m/>
    <x v="3"/>
    <x v="73"/>
    <s v="B22794480002"/>
    <s v="BOD"/>
    <n v="2279448"/>
    <m/>
    <s v="00099021001 DEP.DE CHEQ.AJENOS,RET.DE CAM.,CONCEPTO: PAGO POR DESCUENTO MONTOS EXCEDENTARIOS POR DOBLE PERCEPCION DE RECURSOS PUBLICOS,DEP.: CAJA NACIONAL DE SALUD , PROCEDENCIA: BANCO UNION S.A., CHEQUE: 83275, FECHA DE EMISION:17/04/2025"/>
    <m/>
    <m/>
    <m/>
    <m/>
    <m/>
    <m/>
    <n v="0"/>
    <n v="12790.75"/>
    <s v="NO_CONCILIADO"/>
  </r>
  <r>
    <x v="3"/>
    <m/>
    <x v="3"/>
    <x v="73"/>
    <s v="S11251970002"/>
    <s v="CRV"/>
    <n v="365"/>
    <m/>
    <s v="||TRANSFERENCIA A LA CUENTA ÚNICA DEL TESORO POR REMUNERACIÓN MÁXIMA DEL SECTOR PÚBLICO DE PINO GUZMAN GUMERCINDO HECTOR, CORRESPONDIENTE AL MES DE MARZO/2025, SEGÚN HOJA DE RUTA INTERNA BCB-DCR-HRI-2025-9463 Y DOCUMENTOS ADJUNTOS. TRANSFERENCIA REM. MÁXIMA DE PINO GUZMAN GUMERCINDO HECTOR MARZO/2025 LIBRETA 00099021001"/>
    <m/>
    <m/>
    <m/>
    <m/>
    <m/>
    <m/>
    <n v="0"/>
    <n v="246.36"/>
    <s v="NO_CONCILIADO"/>
  </r>
  <r>
    <x v="1"/>
    <m/>
    <x v="1"/>
    <x v="74"/>
    <s v="B22798400002"/>
    <s v="BOD"/>
    <n v="2279840"/>
    <m/>
    <s v="00099021001 DEP.DE CHEQ.AJENOS,RET.DE CAM.,CONCEPTO: DEVOLUCION PLANILLA SEGURO SOCIAL UNIVERSITARIO,DEP.: SEDES COCHABAMBA , PROCEDENCIA: BANCO UNION S.A., CHEQUE: 26631, FECHA DE EMISION:27/03/2025"/>
    <m/>
    <m/>
    <m/>
    <m/>
    <m/>
    <m/>
    <n v="0"/>
    <n v="414.45"/>
    <s v="NO_CONCILIADO"/>
  </r>
  <r>
    <x v="1"/>
    <m/>
    <x v="1"/>
    <x v="74"/>
    <s v="B22798370002"/>
    <s v="BOD"/>
    <n v="2279837"/>
    <m/>
    <s v="00099021001 DEP.DE CHEQ.AJENOS,RET.DE CAM.,CONCEPTO: DEVOLUCION INCAPACIDADES CAJA DE SALUD CORDES,DEP.: CAJA DE SALUD CORDES , PROCEDENCIA: BANCO UNION S.A., CHEQUE: 47122, FECHA DE EMISION:26/03/2025"/>
    <m/>
    <m/>
    <m/>
    <m/>
    <m/>
    <m/>
    <n v="0"/>
    <n v="1286.33"/>
    <s v="NO_CONCILIADO"/>
  </r>
  <r>
    <x v="5"/>
    <m/>
    <x v="5"/>
    <x v="74"/>
    <s v="G31094870004"/>
    <s v="DVD"/>
    <n v="23195"/>
    <m/>
    <s v="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 POR DIFERENCIAL CAMBIARIO"/>
    <m/>
    <m/>
    <m/>
    <m/>
    <m/>
    <m/>
    <n v="5614172.6299999999"/>
    <n v="0"/>
    <s v="NO_CONCILIADO"/>
  </r>
  <r>
    <x v="29"/>
    <m/>
    <x v="29"/>
    <x v="75"/>
    <s v="O22803020002"/>
    <s v="BOD"/>
    <n v="2280302"/>
    <m/>
    <s v="00099021001 DEPOSITO DE EFECTIVO, DEPOSITANTE: SERVICIO PLURINACIONAL DE DEFENSA PUBLICA, CONCEPTO: REPOSICION DE ACTIVOS FIJOS IDENTIFICADOS COMO FALTANTES DEPARTAMENTAL CBBA, CUENTA DE DEPOSITO: CUENTA UNICA DEL TESORO"/>
    <m/>
    <m/>
    <m/>
    <m/>
    <m/>
    <m/>
    <n v="0"/>
    <n v="929.74"/>
    <s v="NO_CONCILIADO"/>
  </r>
  <r>
    <x v="3"/>
    <m/>
    <x v="3"/>
    <x v="75"/>
    <s v="B22802040002"/>
    <s v="BOD"/>
    <n v="2280204"/>
    <m/>
    <s v="00099021001 DEP.DE CHEQ.AJENOS,RET.DE CAM.,CONCEPTO: DEVOLUCIÓN DE INCAPACIDAD TEMPORAL ATT,DEP.: CAJA DE SALUD CORDES , PROCEDENCIA: BANCO UNION S.A., CHEQUE: 47153, FECHA DE EMISION:26/03/2025"/>
    <m/>
    <m/>
    <m/>
    <m/>
    <m/>
    <m/>
    <n v="0"/>
    <n v="10465.5"/>
    <s v="NO_CONCILIADO"/>
  </r>
  <r>
    <x v="5"/>
    <m/>
    <x v="5"/>
    <x v="75"/>
    <s v="S11253330002"/>
    <s v="CRV"/>
    <n v="1125333"/>
    <m/>
    <s v="||REGULARIZACIÓN DE RECURSOS PENDIENTES DE APLICACIÓN DEL COMP. CONTABLE N° 1121435 DE FECHA 05/03/2025, SG. NOTA MMAYA/DGAA N° 121/2025 DE FECHA 23/04/25 (ORIG. CURSA EN EL COMBTE. 1125329) ENVIADO POR EL MINISTERIO DE MEDIO AMBIENTE Y AGUA A LA LIB. 00086018060 MMAYA-BS-PLAN GESTIÓN ELIM.HCFC (HPMPII) EN BOLIVIA POR CTA DE UNITED NATIONS."/>
    <m/>
    <m/>
    <m/>
    <m/>
    <m/>
    <m/>
    <n v="0"/>
    <n v="166698"/>
    <s v="NO_CONCILIADO"/>
  </r>
  <r>
    <x v="5"/>
    <m/>
    <x v="5"/>
    <x v="75"/>
    <s v="S11253350001"/>
    <s v="DEV"/>
    <n v="1125335"/>
    <m/>
    <s v="COBRO DE||ÚTILES DE ESCRITORIO POR EL REGISTRO DEL COMP. CONTABLE N° 1125333 DE LA FECHA , SG. NOTA MMAYA/DGAA N° 121/2025 DE FECHA 23/04/25 (TRAM - 562) ENVIADO POR EL MINISTERIO DE MEDIO AMBIENTE Y AGUA COBRO ÚTILES DE ESCRITORIO DE LA LIB.00086018060 MMAYA-BS-PLAN GESTIÓN ELIM.HCFC (HPMPII) EN BOLIVIA"/>
    <m/>
    <m/>
    <m/>
    <m/>
    <m/>
    <m/>
    <n v="60"/>
    <n v="0"/>
    <s v="NO_CONCILIADO"/>
  </r>
  <r>
    <x v="1"/>
    <m/>
    <x v="1"/>
    <x v="76"/>
    <s v="O22805740002"/>
    <s v="BOD"/>
    <n v="2280574"/>
    <m/>
    <s v="00099021001 DEPOSITO DE EFECTIVO, DEPOSITANTE: TORRICO OLIVIA PAMELA, CONCEPTO: PAGO POR EXCESO DE REFRIGERIO SEP 2024, CUENTA DE DEPOSITO: CUENTA UNICA DEL TESORO"/>
    <m/>
    <m/>
    <m/>
    <m/>
    <m/>
    <m/>
    <n v="0"/>
    <n v="18"/>
    <s v="NO_CONCILIADO"/>
  </r>
  <r>
    <x v="34"/>
    <m/>
    <x v="34"/>
    <x v="76"/>
    <s v="O22806490002"/>
    <s v="BOD"/>
    <n v="2280649"/>
    <m/>
    <s v="00099021001 DEPOSITO DE EFECTIVO, DEPOSITANTE: RUTH LIDIA CONDORI QUISPE, CONCEPTO: DEV. REVERSION PARCIAL PLANILLA N°21 PREV.141, CUENTA DE DEPOSITO: CUENTA UNICA DEL TESORO/DJBR"/>
    <m/>
    <m/>
    <m/>
    <m/>
    <m/>
    <m/>
    <n v="0"/>
    <n v="1033.43"/>
    <s v="NO_CONCILIADO"/>
  </r>
  <r>
    <x v="34"/>
    <m/>
    <x v="34"/>
    <x v="76"/>
    <s v="O22806520002"/>
    <s v="BOD"/>
    <n v="2280652"/>
    <m/>
    <s v="00099021001 DEPOSITO DE EFECTIVO, DEPOSITANTE: JANNETH GUTIERREZ MERCADO, CONCEPTO: DEV REVERSION PLANILLA N°9 PREV 83, CUENTA DE DEPOSITO: CUENTA UNICA DEL TESORO/DJBR"/>
    <m/>
    <m/>
    <m/>
    <m/>
    <m/>
    <m/>
    <n v="0"/>
    <n v="1033.43"/>
    <s v="NO_CONCILIADO"/>
  </r>
  <r>
    <x v="1"/>
    <m/>
    <x v="1"/>
    <x v="76"/>
    <s v="B22806590002"/>
    <s v="BOD"/>
    <n v="2280659"/>
    <m/>
    <s v="00099021001 DEP.DE CHEQ.AJENOS,RET.DE CAM.,CONCEPTO: DEVOLUCION SUELDO FEBRERO 2025,DEP.: LUIS ANGEL ORTEGA MEDINA , PROCEDENCIA: BANCO UNION S.A., CHEQUE: 216014, FECHA DE EMISION:25/04/2025"/>
    <m/>
    <m/>
    <m/>
    <m/>
    <m/>
    <m/>
    <n v="0"/>
    <n v="0.03"/>
    <s v="CONCILIADO_PARCIAL"/>
  </r>
  <r>
    <x v="1"/>
    <m/>
    <x v="1"/>
    <x v="76"/>
    <s v="B22806610002"/>
    <s v="BOD"/>
    <n v="2280661"/>
    <m/>
    <s v="00099021001 DEP.DE CHEQ.AJENOS,RET.DE CAM.,CONCEPTO: DEPÓSITO,DEP.: EMMA DAIZI FLORES CARZIL , PROCEDENCIA: BANCO UNION S.A., CHEQUE: 216017, FECHA DE EMISION:25/04/2025"/>
    <m/>
    <m/>
    <m/>
    <m/>
    <m/>
    <m/>
    <n v="0"/>
    <n v="7206.05"/>
    <s v="NO_CONCILIADO"/>
  </r>
  <r>
    <x v="1"/>
    <m/>
    <x v="1"/>
    <x v="76"/>
    <s v="B22806620002"/>
    <s v="BOD"/>
    <n v="2280662"/>
    <m/>
    <s v="00099021001 DEP.DE CHEQ.AJENOS,RET.DE CAM.,CONCEPTO: DEPÓSITO,DEP.: PETER MARUSIC FAREL , PROCEDENCIA: BANCO UNION S.A., CHEQUE: 216016, FECHA DE EMISION:25/04/2025"/>
    <m/>
    <m/>
    <m/>
    <m/>
    <m/>
    <m/>
    <n v="0"/>
    <n v="479.7"/>
    <s v="NO_CONCILIADO"/>
  </r>
  <r>
    <x v="1"/>
    <m/>
    <x v="1"/>
    <x v="76"/>
    <s v="B22806630002"/>
    <s v="BOD"/>
    <n v="2280663"/>
    <m/>
    <s v="00099021001 DEP.DE CHEQ.AJENOS,RET.DE CAM.,CONCEPTO: DEPÓSITO,DEP.: MARIO MAMIO HUACAMA , PROCEDENCIA: BANCO UNION S.A., CHEQUE: 216015, FECHA DE EMISION:25/04/2025"/>
    <m/>
    <m/>
    <m/>
    <m/>
    <m/>
    <m/>
    <n v="0"/>
    <n v="10378.32"/>
    <s v="NO_CONCILIADO"/>
  </r>
  <r>
    <x v="2"/>
    <m/>
    <x v="2"/>
    <x v="76"/>
    <s v="Q22102670002"/>
    <s v="CRV"/>
    <n v="2210267"/>
    <m/>
    <s v="NUMERO DE LIBRETA CUT: 00513014201 OPERACIÓN E18 TRANSFERENCIA DEL SISTEMA FINANCIERO POR CUENTA DE TERCEROS A LA CUT TRANSFERENCIA DE 1% DE LA INVERSION DEL PROYECTO INTERVENCION DEL POZO CHU-X2 Y PERFORACION DE LOS POZOS CHU-X3 Y CHU-4"/>
    <m/>
    <m/>
    <m/>
    <m/>
    <m/>
    <m/>
    <n v="0"/>
    <n v="3583008"/>
    <s v="NO_CONCILIADO"/>
  </r>
  <r>
    <x v="1"/>
    <m/>
    <x v="1"/>
    <x v="77"/>
    <s v="O22811640002"/>
    <s v="BOD"/>
    <n v="2281164"/>
    <m/>
    <s v="00099021001 DEPOSITO DE EFECTIVO, DEPOSITANTE: MARICELA CUELLAR ORTIZ, CONCEPTO: PAGO DE ENERGIA ELECTRICA, CUENTA DE DEPOSITO: CUENTA UNICA DEL TESORO"/>
    <m/>
    <m/>
    <m/>
    <m/>
    <m/>
    <m/>
    <n v="0"/>
    <n v="500"/>
    <s v="NO_CONCILIADO"/>
  </r>
  <r>
    <x v="5"/>
    <m/>
    <x v="5"/>
    <x v="77"/>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945"/>
    <s v="CONCILIADO_PARCIAL"/>
  </r>
  <r>
    <x v="19"/>
    <m/>
    <x v="19"/>
    <x v="77"/>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0159.18"/>
    <s v="CONCILIADO_PARCIAL"/>
  </r>
  <r>
    <x v="19"/>
    <m/>
    <x v="19"/>
    <x v="77"/>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44.1400000000001"/>
    <s v="CONCILIADO_PARCIAL"/>
  </r>
  <r>
    <x v="5"/>
    <m/>
    <x v="5"/>
    <x v="77"/>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059.3"/>
    <s v="CONCILIADO_PARCIAL"/>
  </r>
  <r>
    <x v="1"/>
    <m/>
    <x v="1"/>
    <x v="77"/>
    <s v="B22810830002"/>
    <s v="BOD"/>
    <n v="2281083"/>
    <m/>
    <s v="00099021001 DEP.DE CHEQ.AJENOS,RET.DE CAM.,CONCEPTO: DEPÓSITO,DEP.: MARIA NELA ORELLANA ARAOZ , PROCEDENCIA: BANCO UNION S.A., CHEQUE: 216021, FECHA DE EMISION:28/04/2025"/>
    <m/>
    <m/>
    <m/>
    <m/>
    <m/>
    <m/>
    <n v="0"/>
    <n v="3232"/>
    <s v="NO_CONCILIADO"/>
  </r>
  <r>
    <x v="1"/>
    <m/>
    <x v="1"/>
    <x v="77"/>
    <s v="B22810870002"/>
    <s v="BOD"/>
    <n v="2281087"/>
    <m/>
    <s v="00099021001 DEP.DE CHEQ.AJENOS,RET.DE CAM.,CONCEPTO: DEPÓSITO,DEP.: CRISTOBAL PEREZ PAUCARA , PROCEDENCIA: BANCO UNION S.A., CHEQUE: 216018, FECHA DE EMISION:28/04/2025"/>
    <m/>
    <m/>
    <m/>
    <m/>
    <m/>
    <m/>
    <n v="0"/>
    <n v="9645.08"/>
    <s v="NO_CONCILIADO"/>
  </r>
  <r>
    <x v="1"/>
    <m/>
    <x v="1"/>
    <x v="77"/>
    <s v="B22810890002"/>
    <s v="BOD"/>
    <n v="2281089"/>
    <m/>
    <s v="00099021001 DEP.DE CHEQ.AJENOS,RET.DE CAM.,CONCEPTO: DEPÓSITO,DEP.: GONZALO MAMANI VILLCA , PROCEDENCIA: BANCO UNION S.A., CHEQUE: 216020, FECHA DE EMISION:28/04/2025"/>
    <m/>
    <m/>
    <m/>
    <m/>
    <m/>
    <m/>
    <n v="0"/>
    <n v="3703.88"/>
    <s v="NO_CONCILIADO"/>
  </r>
  <r>
    <x v="3"/>
    <m/>
    <x v="3"/>
    <x v="77"/>
    <s v="B22811160002"/>
    <s v="BOD"/>
    <n v="2281116"/>
    <m/>
    <s v="00099021001 DEP.DE CHEQ.AJENOS,RET.DE CAM.,CONCEPTO: INCAPACIDADES,DEP.: CAJA NACIONAL DE SALUD , PROCEDENCIA: BANCO UNION S.A., CHEQUE: 27698, FECHA DE EMISION:22/04/2025"/>
    <m/>
    <m/>
    <m/>
    <m/>
    <m/>
    <m/>
    <n v="0"/>
    <n v="314780.96000000002"/>
    <s v="NO_CONCILIADO"/>
  </r>
  <r>
    <x v="10"/>
    <m/>
    <x v="10"/>
    <x v="77"/>
    <s v="Q22113150002"/>
    <s v="CRV"/>
    <n v="2211315"/>
    <m/>
    <s v="NUMERO DE LIBRETA CUT: LIB NÂ° 00099021001 OPERACIÓN E75 TRANSFERENCIA DE LA CUENTA FISCAL BUN A LA CUT EN MN TRANSFERENCIA DE FONDOS A SOLICITUD DE: GOBIERNO AUTONOMO MUNICIPAL SANTIAGO DE ANDAMARCA, CITE: G.A.M.S.A. NÂ° 70/2025 CUENTA CUT 3987 LIBRETA NÂ° 00099021001 TGN RECURSOS ORDINARIOS,"/>
    <m/>
    <m/>
    <m/>
    <m/>
    <m/>
    <m/>
    <n v="0"/>
    <n v="0.02"/>
    <s v="NO_CONCILIADO"/>
  </r>
  <r>
    <x v="1"/>
    <m/>
    <x v="1"/>
    <x v="78"/>
    <s v="O22814490002"/>
    <s v="BOD"/>
    <n v="2281449"/>
    <m/>
    <s v="00099021001 DEPOSITO DE EFECTIVO, DEPOSITANTE: DIEGO CESPEDES RAMIREZ, CONCEPTO: DEVOLUCION POR DPH POR EL MES DE NOVIEMBRE DE 2014 EMAVRA, CUENTA DE DEPOSITO: CUENTA UNICA DEL TESORO"/>
    <m/>
    <m/>
    <m/>
    <m/>
    <m/>
    <m/>
    <n v="0"/>
    <n v="77.790000000000006"/>
    <s v="NO_CONCILIADO"/>
  </r>
  <r>
    <x v="1"/>
    <m/>
    <x v="1"/>
    <x v="78"/>
    <s v="O22815020002"/>
    <s v="BOD"/>
    <n v="2281502"/>
    <m/>
    <s v="00099021001 DEPOSITO DE EFECTIVO, DEPOSITANTE: WENDY SHIRLEY GUISBERT SANCHEZ CI. 2684990, CONCEPTO: DEPÓSITO POR EXCEDENTE, CUENTA DE DEPOSITO: CUENTA UNICA DEL TESORO"/>
    <m/>
    <m/>
    <m/>
    <m/>
    <m/>
    <m/>
    <n v="0"/>
    <n v="679.03"/>
    <s v="NO_CONCILIADO"/>
  </r>
  <r>
    <x v="1"/>
    <m/>
    <x v="1"/>
    <x v="78"/>
    <s v="O22816520002"/>
    <s v="BOD"/>
    <n v="2281652"/>
    <m/>
    <s v="00099021001 DEPOSITO DE EFECTIVO, DEPOSITANTE: RICHARD VALENTIN QUISBERT LAURA CI 3383211, CONCEPTO: DEPÓSITO MONTO EXCEDENTERIO A LA REMUNERACION MAXIMA - ABRIL 2025, CUENTA DE DEPOSITO: CUENTA UNICA DEL TESORO"/>
    <m/>
    <m/>
    <m/>
    <m/>
    <m/>
    <m/>
    <n v="0"/>
    <n v="13437.98"/>
    <s v="NO_CONCILIADO"/>
  </r>
  <r>
    <x v="1"/>
    <m/>
    <x v="1"/>
    <x v="78"/>
    <s v="B22815410002"/>
    <s v="BOD"/>
    <n v="2281541"/>
    <m/>
    <s v="00099021001 DEP.DE CHEQ.AJENOS,RET.DE CAM.,CONCEPTO: DEVOLUCION INCAPACIDAD TEMPORAL NOV/2024,DEP.: CAJA PETROLERA DE SALUD OFICINA CENTRAL , PROCEDENCIA: BANCO UNION S.A., CHEQUE: 22931, FECHA DE EMISION:29/04/2025"/>
    <m/>
    <m/>
    <m/>
    <m/>
    <m/>
    <m/>
    <n v="0"/>
    <n v="922.05"/>
    <s v="NO_CONCILIADO"/>
  </r>
  <r>
    <x v="1"/>
    <m/>
    <x v="1"/>
    <x v="78"/>
    <s v="B22815490002"/>
    <s v="BOD"/>
    <n v="2281549"/>
    <m/>
    <s v="00099021001 DEP.DE CHEQ.AJENOS,RET.DE CAM.,CONCEPTO: DEVOLUCION INCAPACIDAD TEMPORAL NOV/2024,DEP.: CAJA PETROLERA DE SALUD OFICINA CENTRAL , PROCEDENCIA: BANCO UNION S.A., CHEQUE: 22924, FECHA DE EMISION:29/04/2025"/>
    <m/>
    <m/>
    <m/>
    <m/>
    <m/>
    <m/>
    <n v="0"/>
    <n v="589.65"/>
    <s v="NO_CONCILIADO"/>
  </r>
  <r>
    <x v="1"/>
    <m/>
    <x v="1"/>
    <x v="78"/>
    <s v="B22815500002"/>
    <s v="BOD"/>
    <n v="2281550"/>
    <m/>
    <s v="00099021001 DEP.DE CHEQ.AJENOS,RET.DE CAM.,CONCEPTO: DEVOLUCION INCAPACIDAD TEMPORAL NOV/2024,DEP.: CAJA PETROLERA DE SALUD OFICINA CENTRAL , PROCEDENCIA: BANCO UNION S.A., CHEQUE: 22925, FECHA DE EMISION:29/04/2025"/>
    <m/>
    <m/>
    <m/>
    <m/>
    <m/>
    <m/>
    <n v="0"/>
    <n v="8423.2800000000007"/>
    <s v="NO_CONCILIADO"/>
  </r>
  <r>
    <x v="1"/>
    <m/>
    <x v="1"/>
    <x v="79"/>
    <s v="O22819690002"/>
    <s v="BOD"/>
    <n v="2281969"/>
    <m/>
    <s v="00099021001 DEPOSITO DE EFECTIVO, DEPOSITANTE: LUIS FLORES, CONCEPTO: DEVOLUCION, CUENTA DE DEPOSITO: CUENTA UNICA DEL TESORO"/>
    <m/>
    <m/>
    <m/>
    <m/>
    <m/>
    <m/>
    <n v="0"/>
    <n v="18"/>
    <s v="NO_CONCILIADO"/>
  </r>
  <r>
    <x v="1"/>
    <m/>
    <x v="1"/>
    <x v="80"/>
    <s v="O22825300002"/>
    <s v="BOD"/>
    <n v="2282530"/>
    <m/>
    <s v="00099021001 DEPOSITO DE EFECTIVO, DEPOSITANTE: JUAN MAMANI MAMANI, CONCEPTO: REVERSION TOTAL, CUENTA DE DEPOSITO: CUENTA UNICA DEL TESORO"/>
    <m/>
    <m/>
    <m/>
    <m/>
    <m/>
    <m/>
    <n v="0"/>
    <n v="1335.94"/>
    <s v="NO_CONCILIADO"/>
  </r>
  <r>
    <x v="1"/>
    <m/>
    <x v="1"/>
    <x v="80"/>
    <s v="O22826030002"/>
    <s v="BOD"/>
    <n v="2282603"/>
    <m/>
    <s v="00099021001 DEPOSITO DE EFECTIVO, DEPOSITANTE: SONIA BEATRIZ SANTANDER ESCOBAR, CONCEPTO: DEVOLUCION 1 DUODECIMA BONO ECONOMICO, CUENTA DE DEPOSITO: CUENTA UNICA DEL TESORO"/>
    <m/>
    <m/>
    <m/>
    <m/>
    <m/>
    <m/>
    <n v="0"/>
    <n v="117.33"/>
    <s v="NO_CONCILIADO"/>
  </r>
  <r>
    <x v="1"/>
    <m/>
    <x v="1"/>
    <x v="80"/>
    <s v="O22826050002"/>
    <s v="BOD"/>
    <n v="2282605"/>
    <m/>
    <s v="00099021001 DEPOSITO DE EFECTIVO, DEPOSITANTE: JHONNY CRISPIN MITA MAMANI, CONCEPTO: REVERSION TOTAL, CUENTA DE DEPOSITO: CUENTA UNICA DEL TESORO"/>
    <m/>
    <m/>
    <m/>
    <m/>
    <m/>
    <m/>
    <n v="0"/>
    <n v="4233.2"/>
    <s v="NO_CONCILIADO"/>
  </r>
  <r>
    <x v="1"/>
    <m/>
    <x v="1"/>
    <x v="80"/>
    <s v="B22824560002"/>
    <s v="BOD"/>
    <n v="2282456"/>
    <m/>
    <s v="00099021001 DEP.DE CHEQ.AJENOS,RET.DE CAM.,CONCEPTO: DEPÓSITO,DEP.: MARIA LUISA TERCEROS ARELLANO , PROCEDENCIA: BANCO UNION S.A., CHEQUE: 216032, FECHA DE EMISION:02/05/2025"/>
    <m/>
    <m/>
    <m/>
    <m/>
    <m/>
    <m/>
    <n v="0"/>
    <n v="752.65"/>
    <s v="NO_CONCILIADO"/>
  </r>
  <r>
    <x v="2"/>
    <m/>
    <x v="2"/>
    <x v="80"/>
    <s v="S11259150001"/>
    <s v="DEV"/>
    <n v="1125915"/>
    <m/>
    <s v="||RESPUESTA A DEBITO DEL BANQUERO SG MJE. SWIFT NO.6031 DE LA FECHA, POR COBRO COMIS. DEL BANQUERO POR TRANSFERENCIA AL EXTERIOR POR EUR 18.453.627,57 A FAVOR DE GALILEO TRADING DMCC F.V. 30/04/2025 SG SOL.054229-22888 YPFB DE 13/03/2025 REF.: 6TO POST PAGO SUM HIDR LIQ OCCIDENTE PROC 147 LIB. 00513012004 LBP-YPFB-UNICOMERCIAL (4030005415/1-2188907) (COMIS. EQUIVALENTE A EUR 25.-)"/>
    <m/>
    <m/>
    <m/>
    <m/>
    <m/>
    <m/>
    <n v="197.32"/>
    <n v="0"/>
    <s v="NO_CONCILIADO"/>
  </r>
  <r>
    <x v="2"/>
    <m/>
    <x v="2"/>
    <x v="80"/>
    <s v="S11259200004"/>
    <s v="COB"/>
    <n v="1125920"/>
    <m/>
    <s v="||RESP. DEBITO DEL BANQUERO, COBRO COMIS. POR TRANSF. AL EXTERIOR SG SWIFT NO.6031 DE LA FECHA REF:SOL. 054227-22885 DE YPFB TRANSF. DE EUR 8.854.013,23, F. VALOR 30/04/2025 REF:1ER POST PAGO SUM HIDR LIQ OCCIDENTE 2024 OP UPCA 425 HR DCIM 4946 2025 PROC 144 CGO. LIB.00513012004 LBP-YPFB-UNICOMERCIAL(4030005415/1-2188907) UTILES DE ESCRITORIO"/>
    <m/>
    <m/>
    <m/>
    <m/>
    <m/>
    <m/>
    <n v="60"/>
    <n v="0"/>
    <s v="NO_CONCILIADO"/>
  </r>
  <r>
    <x v="2"/>
    <m/>
    <x v="2"/>
    <x v="80"/>
    <s v="S11259180001"/>
    <s v="DEV"/>
    <n v="1125918"/>
    <m/>
    <s v="||RESP. DEBITO DEL BANQUERO, COBRO COMIS. POR TRANSF. AL EXTERIOR SG SWIFT NO.6031 DE LA FECHA REF:SOL. 054228-22887 DE YPFB TRANSF. DE EUR 5.126.007,66, F VALOR 30/04/2025 REF:6TO POST PAGO SUM HIDR LIQ OCCIDENTE 2024 OP UPCA 435 HR GPDI 6442 2025 PROC 146. LIB.00513012004 LBP-YPFB-UNICOMERCIAL(4030005415/1-2188907)"/>
    <m/>
    <m/>
    <m/>
    <m/>
    <m/>
    <m/>
    <n v="197.32"/>
    <n v="0"/>
    <s v="NO_CONCILIADO"/>
  </r>
  <r>
    <x v="2"/>
    <m/>
    <x v="2"/>
    <x v="80"/>
    <s v="S11259180004"/>
    <s v="COB"/>
    <n v="1125918"/>
    <m/>
    <s v="||RESP. DEBITO DEL BANQUERO, COBRO COMIS. POR TRANSF. AL EXTERIOR SG SWIFT NO.6031 DE LA FECHA REF:SOL. 054228-22887 DE YPFB TRANSF. DE EUR 5.126.007,66, F VALOR 30/04/2025 REF:6TO POST PAGO SUM HIDR LIQ OCCIDENTE 2024 OP UPCA 435 HR GPDI 6442 2025 PROC 146. CGO. LIB.00513012004 LBP-YPFB-UNICOMERCIAL(4030005415/1-2188907) UTILES DE ESCRITORIO"/>
    <m/>
    <m/>
    <m/>
    <m/>
    <m/>
    <m/>
    <n v="60"/>
    <n v="0"/>
    <s v="NO_CONCILIADO"/>
  </r>
  <r>
    <x v="2"/>
    <m/>
    <x v="2"/>
    <x v="80"/>
    <s v="S11259200001"/>
    <s v="DEV"/>
    <n v="1125920"/>
    <m/>
    <s v="||RESP. DEBITO DEL BANQUERO, COBRO COMIS. POR TRANSF. AL EXTERIOR SG SWIFT NO.6031 DE LA FECHA REF:SOL. 054227-22885 DE YPFB TRANSF. DE EUR 8.854.013,23, F. VALOR 30/04/2025 REF:1ER POST PAGO SUM HIDR LIQ OCCIDENTE 2024 OP UPCA 425 HR DCIM 4946 2025 PROC 144 LIB.00513012004 LBP-YPFB-UNICOMERCIAL(4030005415/1-2188907)"/>
    <m/>
    <m/>
    <m/>
    <m/>
    <m/>
    <m/>
    <n v="197.32"/>
    <n v="0"/>
    <s v="NO_CONCILIADO"/>
  </r>
  <r>
    <x v="2"/>
    <m/>
    <x v="2"/>
    <x v="80"/>
    <s v="S11259150004"/>
    <s v="COB"/>
    <n v="1125915"/>
    <m/>
    <s v="||RESPUESTA A DEBITO DEL BANQUERO SG MJE. SWIFT NO.6031 DE LA FECHA, POR COBRO COMIS. DEL BANQUERO POR TRANSFERENCIA AL EXTERIOR POR EUR 18.453.627,57 A FAVOR DE GALILEO TRADING DMCC F.V. 30/04/2025 SG SOL.054229-22888 YPFB DE 13/03/2025 REF.: 6TO POST PAGO SUM HIDR LIQ OCCIDENTE PROC 147 CARGO LIB. 00513012004 LBP-YPFB-UNICOMERCIAL (4030005415/1-2188907) (COBRO UTILES DE ESCRITORIO)"/>
    <m/>
    <m/>
    <m/>
    <m/>
    <m/>
    <m/>
    <n v="60"/>
    <n v="0"/>
    <s v="NO_CONCILIADO"/>
  </r>
  <r>
    <x v="1"/>
    <m/>
    <x v="1"/>
    <x v="81"/>
    <s v="B22829180002"/>
    <s v="BOD"/>
    <n v="2282918"/>
    <m/>
    <s v="00099021001 DEP.DE CHEQ.AJENOS,RET.DE CAM.,CONCEPTO: DEVOLUCION DE SUELDOS Y SALARIOS,DEP.: OSCAR GONZALO ROMAN MEJIA , PROCEDENCIA: BANCO UNION S.A., CHEQUE: 216034, FECHA DE EMISION:05/05/2025"/>
    <m/>
    <m/>
    <m/>
    <m/>
    <m/>
    <m/>
    <n v="0"/>
    <n v="18369.02"/>
    <s v="NO_CONCILIADO"/>
  </r>
  <r>
    <x v="9"/>
    <m/>
    <x v="9"/>
    <x v="81"/>
    <s v="B22829200002"/>
    <s v="BOD"/>
    <n v="2282920"/>
    <m/>
    <s v="00099021001 DEP.DE CHEQ.AJENOS,RET.DE CAM.,CONCEPTO: DEP.,DEP.: JULIO ERNESTO VARGAS CHAVEZ , PROCEDENCIA: BANCO UNION S.A., CHEQUE: 216035, FECHA DE EMISION:05/05/2025/DJBR"/>
    <m/>
    <m/>
    <m/>
    <m/>
    <m/>
    <m/>
    <n v="0"/>
    <n v="16824.04"/>
    <s v="NO_CONCILIADO"/>
  </r>
  <r>
    <x v="36"/>
    <m/>
    <x v="36"/>
    <x v="82"/>
    <s v="O22832140002"/>
    <s v="BOD"/>
    <n v="2283214"/>
    <m/>
    <s v="00099021001 DEPOSITO DE EFECTIVO, DEPOSITANTE: IVAN ROLY CUTILI CONDORI, CONCEPTO: REVERSION TOTAL, CUENTA DE DEPOSITO: CUENTA UNICA DEL TESORO/DJBR"/>
    <m/>
    <m/>
    <m/>
    <m/>
    <m/>
    <m/>
    <n v="0"/>
    <n v="5102.53"/>
    <s v="NO_CONCILIADO"/>
  </r>
  <r>
    <x v="1"/>
    <m/>
    <x v="1"/>
    <x v="82"/>
    <s v="O22832930002"/>
    <s v="BOD"/>
    <n v="2283293"/>
    <m/>
    <s v="00099021001 DEPOSITO DE EFECTIVO, DEPOSITANTE: SARA REMEDIOS DORADO ALARCON, CONCEPTO: REVERSION, CUENTA DE DEPOSITO: CUENTA UNICA DEL TESORO"/>
    <m/>
    <m/>
    <m/>
    <m/>
    <m/>
    <m/>
    <n v="0"/>
    <n v="2225"/>
    <s v="NO_CONCILIADO"/>
  </r>
  <r>
    <x v="1"/>
    <m/>
    <x v="1"/>
    <x v="82"/>
    <s v="O22833340002"/>
    <s v="BOD"/>
    <n v="2283334"/>
    <m/>
    <s v="00099021001 DEPOSITO DE EFECTIVO, DEPOSITANTE: DANNY SILVIA BARROZO GUTIERREZ, CONCEPTO: DEVOLUCION DE VIATICOS, CUENTA DE DEPOSITO: CUENTA UNICA DEL TESORO"/>
    <m/>
    <m/>
    <m/>
    <m/>
    <m/>
    <m/>
    <n v="0"/>
    <n v="10"/>
    <s v="CONCILIADO_PARCIAL"/>
  </r>
  <r>
    <x v="1"/>
    <m/>
    <x v="1"/>
    <x v="82"/>
    <s v="O22835890002"/>
    <s v="BOD"/>
    <n v="2283589"/>
    <m/>
    <s v="00099021001 DEPOSITO DE EFECTIVO, DEPOSITANTE: JUAN DE DIOS QUISPE MAMANI-CI 2424234, CONCEPTO: DEVOLUCION DE SUELDO, CUENTA DE DEPOSITO: CUENTA UNICA DEL TESORO/DJBR"/>
    <m/>
    <m/>
    <m/>
    <m/>
    <m/>
    <m/>
    <n v="0"/>
    <n v="1260.3599999999999"/>
    <s v="NO_CONCILIADO"/>
  </r>
  <r>
    <x v="3"/>
    <m/>
    <x v="3"/>
    <x v="82"/>
    <s v="B22832450002"/>
    <s v="BOD"/>
    <n v="2283245"/>
    <m/>
    <s v="00099021001 DEP.DE CHEQ.AJENOS,RET.DE CAM.,CONCEPTO: DEVOLUCION DE CC ENERO 2025,DEP.: LA VITALICIA SEGUROS Y REASEGUROS DE VIDA S.A. , PROCEDENCIA: BANCO BISA S.A., CHEQUE: 80886, FECHA DE EMISION:05/05/2025"/>
    <m/>
    <m/>
    <m/>
    <m/>
    <m/>
    <m/>
    <n v="0"/>
    <n v="9765.81"/>
    <s v="NO_CONCILIADO"/>
  </r>
  <r>
    <x v="42"/>
    <m/>
    <x v="42"/>
    <x v="82"/>
    <s v="J06354790002"/>
    <s v="NTE"/>
    <n v="11843694"/>
    <m/>
    <s v="A:00291064201 DE CCF 10000044705470 A CUT 00291064201 DEVOLUCIÓN DE SALDO PARA CIERRE DE FONDO ROTATIVO GERENCIA REGIONAL POTOSÍ."/>
    <m/>
    <m/>
    <m/>
    <m/>
    <m/>
    <m/>
    <n v="0"/>
    <n v="3407"/>
    <s v="NO_CONCILIADO"/>
  </r>
  <r>
    <x v="1"/>
    <m/>
    <x v="1"/>
    <x v="83"/>
    <s v="O22839460002"/>
    <s v="BOD"/>
    <n v="2283946"/>
    <m/>
    <s v="00099021001 DEPOSITO DE EFECTIVO, DEPOSITANTE: HARLEY JESUS RODRIGUEZ TELLEZ, CONCEPTO: REGULARIZACIONES POR TOPE SALARIAL FEBRERO 2025, CUENTA DE DEPOSITO: CUENTA UNICA DEL TESORO/DJBR"/>
    <m/>
    <m/>
    <m/>
    <m/>
    <m/>
    <m/>
    <n v="0"/>
    <n v="537.54999999999995"/>
    <s v="NO_CONCILIADO"/>
  </r>
  <r>
    <x v="1"/>
    <m/>
    <x v="1"/>
    <x v="83"/>
    <s v="O22839480002"/>
    <s v="BOD"/>
    <n v="2283948"/>
    <m/>
    <s v="00099021001 DEPOSITO DE EFECTIVO, DEPOSITANTE: HARLEY JESUS RODRIGUEZ TELLEZ, CONCEPTO: REGULARIZACIONES POR TOPE SALARIAL MARZO 2025, CUENTA DE DEPOSITO: CUENTA UNICA DEL TESORO/DJBR"/>
    <m/>
    <m/>
    <m/>
    <m/>
    <m/>
    <m/>
    <n v="0"/>
    <n v="856.69"/>
    <s v="NO_CONCILIADO"/>
  </r>
  <r>
    <x v="1"/>
    <m/>
    <x v="1"/>
    <x v="83"/>
    <s v="O22839490002"/>
    <s v="BOD"/>
    <n v="2283949"/>
    <m/>
    <s v="00099021001 DEPOSITO DE EFECTIVO, DEPOSITANTE: HARLEY JESUS RODRIGUEZ TELLEZ, CONCEPTO: REGULARIZACIONES POR TOPE SALARIAL ABRIL 2025, CUENTA DE DEPOSITO: CUENTA UNICA DEL TESORO/DJBR"/>
    <m/>
    <m/>
    <m/>
    <m/>
    <m/>
    <m/>
    <n v="0"/>
    <n v="856.69"/>
    <s v="NO_CONCILIADO"/>
  </r>
  <r>
    <x v="1"/>
    <m/>
    <x v="1"/>
    <x v="83"/>
    <s v="O22839680002"/>
    <s v="BOD"/>
    <n v="2283968"/>
    <m/>
    <s v="00099021001 DEPOSITO DE EFECTIVO, DEPOSITANTE: FREDDY CRUZ ILAQUITA CHAMBI CI 4930224, CONCEPTO: REVERSION HABER MENSUAL, CUENTA DE DEPOSITO: CUENTA UNICA DEL TESORO"/>
    <m/>
    <m/>
    <m/>
    <m/>
    <m/>
    <m/>
    <n v="0"/>
    <n v="5102.53"/>
    <s v="NO_CONCILIADO"/>
  </r>
  <r>
    <x v="1"/>
    <m/>
    <x v="1"/>
    <x v="83"/>
    <s v="B22839250002"/>
    <s v="BOD"/>
    <n v="2283925"/>
    <m/>
    <s v="00099021001 DEP.DE CHEQ.AJENOS,RET.DE CAM.,CONCEPTO: DEP.,DEP.: LISBETH JACLYN SALAZAR SORIA , PROCEDENCIA: BANCO UNION S.A., CHEQUE: 216036, FECHA DE EMISION:07/05/2025"/>
    <m/>
    <m/>
    <m/>
    <m/>
    <m/>
    <m/>
    <n v="0"/>
    <n v="2794.37"/>
    <s v="NO_CONCILIADO"/>
  </r>
  <r>
    <x v="1"/>
    <m/>
    <x v="1"/>
    <x v="83"/>
    <s v="O22840660002"/>
    <s v="BOD"/>
    <n v="2284066"/>
    <m/>
    <s v="00099021001 DEPOSITO DE EFECTIVO, DEPOSITANTE: SONIA RAMOS LOPEZ, CONCEPTO: DEVOLUCION DE EXAMEN PREOCUPACIONAL GESTION &quot;2022&quot;, CUENTA DE DEPOSITO: CUENTA UNICA DEL TESORO"/>
    <m/>
    <m/>
    <m/>
    <m/>
    <m/>
    <m/>
    <n v="0"/>
    <n v="100"/>
    <s v="NO_CONCILIADO"/>
  </r>
  <r>
    <x v="1"/>
    <m/>
    <x v="1"/>
    <x v="84"/>
    <s v="O22844070002"/>
    <s v="BOD"/>
    <n v="2284407"/>
    <m/>
    <s v="00099021001 DEPOSITO DE EFECTIVO, DEPOSITANTE: ANA MARIA VALDIVIESO, CONCEPTO: DEVOLUCION, CUENTA DE DEPOSITO: CUENTA UNICA DEL TESORO"/>
    <m/>
    <m/>
    <m/>
    <m/>
    <m/>
    <m/>
    <n v="0"/>
    <n v="350"/>
    <s v="NO_CONCILIADO"/>
  </r>
  <r>
    <x v="0"/>
    <m/>
    <x v="0"/>
    <x v="84"/>
    <s v="O22844990002"/>
    <s v="BOD"/>
    <n v="2284499"/>
    <m/>
    <s v="00099021001 DEPOSITO DE EFECTIVO, DEPOSITANTE: SIMON VENTURA CONDORI, CONCEPTO: DEVOLUCION SALARIOS, CUENTA DE DEPOSITO: CUENTA UNICA DEL TESORO/DJBR"/>
    <m/>
    <m/>
    <m/>
    <m/>
    <m/>
    <m/>
    <n v="0"/>
    <n v="2000"/>
    <s v="NO_CONCILIADO"/>
  </r>
  <r>
    <x v="3"/>
    <m/>
    <x v="3"/>
    <x v="85"/>
    <s v="O22846800002"/>
    <s v="BOD"/>
    <n v="2284680"/>
    <m/>
    <s v="00099021001 DEPOSITO DE EFECTIVO, DEPOSITANTE: SEGUROS PROVIDA S.A., CONCEPTO: DEVOLUCION DE FONDOS NO COBRADOS DE UN CASO FALLECIDO SEGUN CONCILIACION ENERO 2025, CUENTA DE DEPOSITO: CUENTA UNICA DEL TESORO"/>
    <m/>
    <m/>
    <m/>
    <m/>
    <m/>
    <m/>
    <n v="0"/>
    <n v="3052.24"/>
    <s v="NO_CONCILIADO"/>
  </r>
  <r>
    <x v="1"/>
    <m/>
    <x v="1"/>
    <x v="85"/>
    <s v="O22846900002"/>
    <s v="BOD"/>
    <n v="2284690"/>
    <m/>
    <s v="00099021001 DEPOSITO DE EFECTIVO, DEPOSITANTE: LOURDES ALIAGA ZAPATA, CONCEPTO: DOBLE PERCEPCION MES MAYO 2025, CUENTA DE DEPOSITO: CUENTA UNICA DEL TESORO"/>
    <m/>
    <m/>
    <m/>
    <m/>
    <m/>
    <m/>
    <n v="0"/>
    <n v="2000"/>
    <s v="NO_CONCILIADO"/>
  </r>
  <r>
    <x v="1"/>
    <m/>
    <x v="1"/>
    <x v="85"/>
    <s v="B22847720002"/>
    <s v="BOD"/>
    <n v="2284772"/>
    <m/>
    <s v="00099021001 DEP.DE CHEQ.AJENOS,RET.DE CAM.,CONCEPTO: DEVOLUCION,DEP.: INOCENCIO FLORES ROMERO , PROCEDENCIA: BANCO UNION S.A., CHEQUE: 216038, FECHA DE EMISION:09/05/2025"/>
    <m/>
    <m/>
    <m/>
    <m/>
    <m/>
    <m/>
    <n v="0"/>
    <n v="13324.9"/>
    <s v="NO_CONCILIADO"/>
  </r>
  <r>
    <x v="1"/>
    <m/>
    <x v="1"/>
    <x v="85"/>
    <s v="B22847760002"/>
    <s v="BOD"/>
    <n v="2284776"/>
    <m/>
    <s v="00099021001 DEP.DE CHEQ.AJENOS,RET.DE CAM.,CONCEPTO: DEVOLUCION,DEP.: JORGE BLANCO RAMOS , PROCEDENCIA: BANCO UNION S.A., CHEQUE: 216039, FECHA DE EMISION:09/05/2025/DJBR"/>
    <m/>
    <m/>
    <m/>
    <m/>
    <m/>
    <m/>
    <n v="0"/>
    <n v="2020.4"/>
    <s v="NO_CONCILIADO"/>
  </r>
  <r>
    <x v="19"/>
    <m/>
    <x v="19"/>
    <x v="86"/>
    <s v="O22851830002"/>
    <s v="BOD"/>
    <n v="2285183"/>
    <m/>
    <s v="00099021001 DEPOSITO DE EFECTIVO, DEPOSITANTE: COLQUE CUISARA MARIA, CONCEPTO: PAGO POR EXCESO DE REFRIGERIO MAYO/2024, CUENTA DE DEPOSITO: CUENTA UNICA DEL TESORO/DJBR"/>
    <m/>
    <m/>
    <m/>
    <m/>
    <m/>
    <m/>
    <n v="0"/>
    <n v="18"/>
    <s v="NO_CONCILIADO"/>
  </r>
  <r>
    <x v="1"/>
    <m/>
    <x v="1"/>
    <x v="86"/>
    <s v="O22853760002"/>
    <s v="BOD"/>
    <n v="2285376"/>
    <m/>
    <s v="00099021001 DEPOSITO DE EFECTIVO, DEPOSITANTE: MARICELA CUELLAR ORTIZ, CONCEPTO: PAGO DE ENERGIA ELECTRICA, CUENTA DE DEPOSITO: CUENTA UNICA DEL TESORO"/>
    <m/>
    <m/>
    <m/>
    <m/>
    <m/>
    <m/>
    <n v="0"/>
    <n v="500"/>
    <s v="NO_CONCILIADO"/>
  </r>
  <r>
    <x v="1"/>
    <m/>
    <x v="1"/>
    <x v="86"/>
    <s v="B22852460002"/>
    <s v="BOD"/>
    <n v="2285246"/>
    <m/>
    <s v="00099021001 DEP.DE CHEQ.AJENOS,RET.DE CAM.,CONCEPTO: DEP.,DEP.: ALVARO RODRIGO GUZMAN COAQUIRA , PROCEDENCIA: BANCO UNION S.A., CHEQUE: 216041, FECHA DE EMISION:12/05/2025"/>
    <m/>
    <m/>
    <m/>
    <m/>
    <m/>
    <m/>
    <n v="0"/>
    <n v="5128.45"/>
    <s v="NO_CONCILIADO"/>
  </r>
  <r>
    <x v="5"/>
    <m/>
    <x v="5"/>
    <x v="86"/>
    <s v="B22852510002"/>
    <s v="BOD"/>
    <n v="2285251"/>
    <m/>
    <s v="00086011102 DEP.DE CHEQ.AJENOS,RET.DE CAM.,CONCEPTO: MULTAS POR CONTRAVENCIONES A LA LES DE MEDIO AMBIENTE,DEP.: RAQUEL SAAVEDRA SAUCEDO , PROCEDENCIA: BANCO UNION S.A., CHEQUE: 216040, FECHA DE EMISION:12/05/2025"/>
    <m/>
    <m/>
    <m/>
    <m/>
    <m/>
    <m/>
    <n v="0"/>
    <n v="7613.58"/>
    <s v="NO_CONCILIADO"/>
  </r>
  <r>
    <x v="1"/>
    <m/>
    <x v="1"/>
    <x v="86"/>
    <s v="B22852570002"/>
    <s v="BOD"/>
    <n v="2285257"/>
    <m/>
    <s v="00099021001 DEP.DE CHEQ.AJENOS,RET.DE CAM.,CONCEPTO: REVERSION DE BOLETA MENSUAL MES DE ABRIL,DEP.: DILMAR FREDDY MEZA SEVILLA , PROCEDENCIA: BANCO UNION S.A., CHEQUE: 216042, FECHA DE EMISION:12/05/2025"/>
    <m/>
    <m/>
    <m/>
    <m/>
    <m/>
    <m/>
    <n v="0"/>
    <n v="2556.2399999999998"/>
    <s v="NO_CONCILIADO"/>
  </r>
  <r>
    <x v="1"/>
    <m/>
    <x v="1"/>
    <x v="87"/>
    <s v="O22855820002"/>
    <s v="BOD"/>
    <n v="2285582"/>
    <m/>
    <s v="00099021001 DEPOSITO DE EFECTIVO, DEPOSITANTE: LEONARDO ANIBAL COLQUE CANAZA, CONCEPTO: PAGO DE AGUA, CUENTA DE DEPOSITO: CUENTA UNICA DEL TESORO"/>
    <m/>
    <m/>
    <m/>
    <m/>
    <m/>
    <m/>
    <n v="0"/>
    <n v="1000"/>
    <s v="NO_CONCILIADO"/>
  </r>
  <r>
    <x v="1"/>
    <m/>
    <x v="1"/>
    <x v="87"/>
    <s v="O22855840002"/>
    <s v="BOD"/>
    <n v="2285584"/>
    <m/>
    <s v="00099021001 DEPOSITO DE EFECTIVO, DEPOSITANTE: LEONARDO ANIBAL COLQUE CANAZA, CONCEPTO: PAGO ENERGIA ELECTRICA, CUENTA DE DEPOSITO: CUENTA UNICA DEL TESORO"/>
    <m/>
    <m/>
    <m/>
    <m/>
    <m/>
    <m/>
    <n v="0"/>
    <n v="1000"/>
    <s v="NO_CONCILIADO"/>
  </r>
  <r>
    <x v="1"/>
    <m/>
    <x v="1"/>
    <x v="87"/>
    <s v="O22855870002"/>
    <s v="BOD"/>
    <n v="2285587"/>
    <m/>
    <s v="00099021001 DEPOSITO DE EFECTIVO, DEPOSITANTE: LEONARDO ANIBAL COLQUE CANAZA, CONCEPTO: PAGO GAS, CUENTA DE DEPOSITO: CUENTA UNICA DEL TESORO"/>
    <m/>
    <m/>
    <m/>
    <m/>
    <m/>
    <m/>
    <n v="0"/>
    <n v="1454.96"/>
    <s v="NO_CONCILIADO"/>
  </r>
  <r>
    <x v="1"/>
    <m/>
    <x v="1"/>
    <x v="87"/>
    <s v="O22856090002"/>
    <s v="BOD"/>
    <n v="2285609"/>
    <m/>
    <s v="00099021001 DEPOSITO DE EFECTIVO, DEPOSITANTE: CONCHARI ZEBALLOS TERESA, CONCEPTO: DEVOLUCION, CUENTA DE DEPOSITO: CUENTA UNICA DEL TESORO"/>
    <m/>
    <m/>
    <m/>
    <m/>
    <m/>
    <m/>
    <n v="0"/>
    <n v="8832"/>
    <s v="NO_CONCILIADO"/>
  </r>
  <r>
    <x v="1"/>
    <m/>
    <x v="1"/>
    <x v="87"/>
    <s v="O22857110002"/>
    <s v="BOD"/>
    <n v="2285711"/>
    <m/>
    <s v="00099021001 DEPOSITO DE EFECTIVO, DEPOSITANTE: RUBEN BENITO PONGO, CONCEPTO: REVERSION, CUENTA DE DEPOSITO: CUENTA UNICA DEL TESORO"/>
    <m/>
    <m/>
    <m/>
    <m/>
    <m/>
    <m/>
    <n v="0"/>
    <n v="9127.43"/>
    <s v="NO_CONCILIADO"/>
  </r>
  <r>
    <x v="43"/>
    <m/>
    <x v="43"/>
    <x v="87"/>
    <s v="O22857350002"/>
    <s v="BOD"/>
    <n v="2285735"/>
    <m/>
    <s v="00593012001 DEPOSITO DE EFECTIVO, DEPOSITANTE: MIRIAM CINTIA PACASI ARAMAYO, CONCEPTO: POR LA VENTA DE FIBRA LAVADA DE LLAMA, CUENTA DE DEPOSITO: CUENTA UNICA DEL TESORO"/>
    <m/>
    <m/>
    <m/>
    <m/>
    <m/>
    <m/>
    <n v="0"/>
    <n v="103675.9"/>
    <s v="NO_CONCILIADO"/>
  </r>
  <r>
    <x v="1"/>
    <m/>
    <x v="1"/>
    <x v="87"/>
    <s v="O22857670002"/>
    <s v="BOD"/>
    <n v="2285767"/>
    <m/>
    <s v="00099021001 DEPOSITO DE EFECTIVO, DEPOSITANTE: MIRIAM NEDA GARCES VASQUEZ VDA. DE CARDONA, CONCEPTO: REVERSION TOTAL DE PAGO DE HABERES - MARZO 2025, CUENTA DE DEPOSITO: CUENTA UNICA DEL TESORO"/>
    <m/>
    <m/>
    <m/>
    <m/>
    <m/>
    <m/>
    <n v="0"/>
    <n v="8106.79"/>
    <s v="NO_CONCILIADO"/>
  </r>
  <r>
    <x v="3"/>
    <m/>
    <x v="3"/>
    <x v="87"/>
    <s v="B22855970002"/>
    <s v="BOD"/>
    <n v="2285597"/>
    <m/>
    <s v="00099021001 DEP.DE CHEQ.AJENOS,RET.DE CAM.,CONCEPTO: INCAPACIDADES,DEP.: CAJA NACIONAL DE SALUD , PROCEDENCIA: BANCO UNION S.A., CHEQUE: 5071, FECHA DE EMISION:02/05/2025"/>
    <m/>
    <m/>
    <m/>
    <m/>
    <m/>
    <m/>
    <n v="0"/>
    <n v="30121.5"/>
    <s v="NO_CONCILIADO"/>
  </r>
  <r>
    <x v="0"/>
    <m/>
    <x v="0"/>
    <x v="87"/>
    <s v="B22856590002"/>
    <s v="BOD"/>
    <n v="2285659"/>
    <m/>
    <s v="00015011108 DEP.DE CHEQ.AJENOS,RET.DE CAM.,CONCEPTO: DEPÓSITO A LA CUT,DEP.: MINISTERIO DE GOBIERNO , PROCEDENCIA: BANCO UNION S.A., CHEQUE: 52536, FECHA DE EMISION:09/05/2025"/>
    <m/>
    <m/>
    <m/>
    <m/>
    <m/>
    <m/>
    <n v="0"/>
    <n v="100"/>
    <s v="NO_CONCILIADO"/>
  </r>
  <r>
    <x v="0"/>
    <m/>
    <x v="0"/>
    <x v="87"/>
    <s v="B22856600002"/>
    <s v="BOD"/>
    <n v="2285660"/>
    <m/>
    <s v="00015011108 DEP.DE CHEQ.AJENOS,RET.DE CAM.,CONCEPTO: DEPÓSITO A LA CUT,DEP.: MINISTERIO DE GOBIERNO , PROCEDENCIA: BANCO UNION S.A., CHEQUE: 52535, FECHA DE EMISION:09/05/2025"/>
    <m/>
    <m/>
    <m/>
    <m/>
    <m/>
    <m/>
    <n v="0"/>
    <n v="100"/>
    <s v="NO_CONCILIADO"/>
  </r>
  <r>
    <x v="0"/>
    <m/>
    <x v="0"/>
    <x v="87"/>
    <s v="B22856620002"/>
    <s v="BOD"/>
    <n v="2285662"/>
    <m/>
    <s v="00015011108 DEP.DE CHEQ.AJENOS,RET.DE CAM.,CONCEPTO: DEPÓSITO A LA CUT,DEP.: MINISTERIO DE GOBIERNO , PROCEDENCIA: BANCO UNION S.A., CHEQUE: 52534, FECHA DE EMISION:09/05/2025"/>
    <m/>
    <m/>
    <m/>
    <m/>
    <m/>
    <m/>
    <n v="0"/>
    <n v="100"/>
    <s v="NO_CONCILIADO"/>
  </r>
  <r>
    <x v="44"/>
    <m/>
    <x v="44"/>
    <x v="87"/>
    <s v="G31331000002"/>
    <s v="CRV"/>
    <n v="3133100"/>
    <m/>
    <s v="PAGO PRÉSTAMO BID BID 1020-SF-BO VCTO. 13-05-2025 POR CUENTA DE BANCO DE DESARROLLO , VALOR 13-05-2025 CAPITAL BS 1.346.605,83 INTERESES BS 373.673,99"/>
    <m/>
    <m/>
    <m/>
    <m/>
    <m/>
    <m/>
    <n v="0"/>
    <n v="1720279.82"/>
    <s v="NO_CONCILIADO"/>
  </r>
  <r>
    <x v="44"/>
    <m/>
    <x v="44"/>
    <x v="87"/>
    <s v="S11264640001"/>
    <s v="DEV"/>
    <n v="1126464"/>
    <m/>
    <s v="||REGULARIZACION DEL COMPROBANTE G-3133100 DE FECHA 13-05-2025, POR OMISIÓN DE LA LIBRETA DE ABONO REGULARIZACION DEL COMPROBANTE G-3133100 DE FECHA 13-05-2025"/>
    <m/>
    <m/>
    <m/>
    <m/>
    <m/>
    <m/>
    <n v="1720279.82"/>
    <n v="0"/>
    <s v="NO_CONCILIADO"/>
  </r>
  <r>
    <x v="1"/>
    <m/>
    <x v="1"/>
    <x v="88"/>
    <s v="O22860390002"/>
    <s v="BOD"/>
    <n v="2286039"/>
    <m/>
    <s v="00099021001 DEPOSITO DE EFECTIVO, DEPOSITANTE: GARY VILLARROEL CHUQUIMIA, CONCEPTO: DEVOLUCION COBRO INDEBIDO, CUENTA DE DEPOSITO: CUENTA UNICA DEL TESORO"/>
    <m/>
    <m/>
    <m/>
    <m/>
    <m/>
    <m/>
    <n v="0"/>
    <n v="1600"/>
    <s v="NO_CONCILIADO"/>
  </r>
  <r>
    <x v="37"/>
    <m/>
    <x v="37"/>
    <x v="88"/>
    <s v="O22862010002"/>
    <s v="BOD"/>
    <n v="2286201"/>
    <m/>
    <s v="00099021001 DEPOSITO DE EFECTIVO, DEPOSITANTE: ROSARIO DORA PAREDES JARE, CONCEPTO: DEVOLUCION EXAMEN PREOCUPACIONAL GESTION 2022, CUENTA DE DEPOSITO: CUENTA UNICA DEL TESORO/DJBR"/>
    <m/>
    <m/>
    <m/>
    <m/>
    <m/>
    <m/>
    <n v="0"/>
    <n v="100"/>
    <s v="NO_CONCILIADO"/>
  </r>
  <r>
    <x v="1"/>
    <m/>
    <x v="1"/>
    <x v="88"/>
    <s v="O22862020002"/>
    <s v="BOD"/>
    <n v="2286202"/>
    <m/>
    <s v="00099021001 DEPOSITO DE EFECTIVO, DEPOSITANTE: EDSON RODRIGUEZ DITMEYER, CONCEPTO: DEVOLUCION EXAMEN PREOCUPACIONAL GESTION 2022, CUENTA DE DEPOSITO: CUENTA UNICA DEL TESORO"/>
    <m/>
    <m/>
    <m/>
    <m/>
    <m/>
    <m/>
    <n v="0"/>
    <n v="100"/>
    <s v="NO_CONCILIADO"/>
  </r>
  <r>
    <x v="1"/>
    <m/>
    <x v="1"/>
    <x v="88"/>
    <s v="O22862030002"/>
    <s v="BOD"/>
    <n v="2286203"/>
    <m/>
    <s v="00099021001 DEPOSITO DE EFECTIVO, DEPOSITANTE: CHILE PEREZ JHENIFER ASHLY, CONCEPTO: DEVOLUCION EXAMEN PREOCUPACIONAL GESTION 2022, CUENTA DE DEPOSITO: CUENTA UNICA DEL TESORO/DJBR"/>
    <m/>
    <m/>
    <m/>
    <m/>
    <m/>
    <m/>
    <n v="0"/>
    <n v="100"/>
    <s v="NO_CONCILIADO"/>
  </r>
  <r>
    <x v="5"/>
    <m/>
    <x v="5"/>
    <x v="88"/>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5706.54"/>
    <s v="CONCILIADO_PARCIAL"/>
  </r>
  <r>
    <x v="33"/>
    <m/>
    <x v="33"/>
    <x v="88"/>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47.12"/>
    <s v="CONCILIADO_PARCIAL"/>
  </r>
  <r>
    <x v="36"/>
    <m/>
    <x v="36"/>
    <x v="88"/>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19157.26"/>
    <s v="CONCILIADO_PARCIAL"/>
  </r>
  <r>
    <x v="19"/>
    <m/>
    <x v="19"/>
    <x v="88"/>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3241.53"/>
    <s v="CONCILIADO_PARCIAL"/>
  </r>
  <r>
    <x v="1"/>
    <m/>
    <x v="1"/>
    <x v="88"/>
    <s v="B22860570002"/>
    <s v="BOD"/>
    <n v="2286057"/>
    <m/>
    <s v="00099021001 DEP.DE CHEQ.AJENOS,RET.DE CAM.,CONCEPTO: DEP.,DEP.: CANDIDA MIRANDA CAÑAVIRI , PROCEDENCIA: BANCO UNION S.A., CHEQUE: 216044, FECHA DE EMISION:14/05/2025"/>
    <m/>
    <m/>
    <m/>
    <m/>
    <m/>
    <m/>
    <n v="0"/>
    <n v="1040.49"/>
    <s v="NO_CONCILIADO"/>
  </r>
  <r>
    <x v="19"/>
    <m/>
    <x v="19"/>
    <x v="88"/>
    <s v="B22860770002"/>
    <s v="BOD"/>
    <n v="2286077"/>
    <m/>
    <s v="00099021001 DEP.DE CHEQ.AJENOS,RET.DE CAM.,CONCEPTO: DEVOLUCION INCAPACIDAD TEMPORAL DIC/2024,DEP.: HONORABLE CAMARA DE SENADORES , PROCEDENCIA: BANCO UNION S.A., CHEQUE: 22944, FECHA DE EMISION:14/05/2025"/>
    <m/>
    <m/>
    <m/>
    <m/>
    <m/>
    <m/>
    <n v="0"/>
    <n v="4494.09"/>
    <s v="NO_CONCILIADO"/>
  </r>
  <r>
    <x v="45"/>
    <m/>
    <x v="45"/>
    <x v="88"/>
    <s v="B22860960002"/>
    <s v="BOD"/>
    <n v="2286096"/>
    <m/>
    <s v="00099021001 DEP.DE CHEQ.AJENOS,RET.DE CAM.,CONCEPTO: DEVOLUCION INCAPACIDAD TEMPORAL DIC/2024,DEP.: AGETI , PROCEDENCIA: BANCO UNION S.A., CHEQUE: 22947, FECHA DE EMISION:14/05/2025"/>
    <m/>
    <m/>
    <m/>
    <m/>
    <m/>
    <m/>
    <n v="0"/>
    <n v="4672.8500000000004"/>
    <s v="NO_CONCILIADO"/>
  </r>
  <r>
    <x v="1"/>
    <m/>
    <x v="1"/>
    <x v="89"/>
    <s v="O22866460002"/>
    <s v="BOD"/>
    <n v="2286646"/>
    <m/>
    <s v="00099021001 DEPOSITO DE EFECTIVO, DEPOSITANTE: JULIA MAMANI SACA, CONCEPTO: REVERSION, CUENTA DE DEPOSITO: CUENTA UNICA DEL TESORO"/>
    <m/>
    <m/>
    <m/>
    <m/>
    <m/>
    <m/>
    <n v="0"/>
    <n v="10178.4"/>
    <s v="NO_CONCILIADO"/>
  </r>
  <r>
    <x v="18"/>
    <m/>
    <x v="18"/>
    <x v="89"/>
    <s v="B22865340002"/>
    <s v="BOD"/>
    <n v="2286534"/>
    <m/>
    <s v="00099021001 DEP.DE CHEQ.AJENOS,RET.DE CAM.,CONCEPTO: DEVOLUCION SUELDO MARZO 2025,DEP.: NADIESMA JOSEFA PINTO RODRIGUEZ , PROCEDENCIA: BANCO UNION S.A., CHEQUE: 216045, FECHA DE EMISION:15/05/2025/DJBR"/>
    <m/>
    <m/>
    <m/>
    <m/>
    <m/>
    <m/>
    <n v="0"/>
    <n v="1163.0999999999999"/>
    <s v="CONCILIADO_PARCIAL"/>
  </r>
  <r>
    <x v="1"/>
    <m/>
    <x v="1"/>
    <x v="89"/>
    <s v="B22865500002"/>
    <s v="BOD"/>
    <n v="2286550"/>
    <m/>
    <s v="00099021001 DEP.DE CHEQ.AJENOS,RET.DE CAM.,CONCEPTO: DEVOLUCION INCAPACIDAD TEMPORAL ENERO 2025,DEP.: CAJA PETROLERA DE SALUD OFICINA CENTRAL , PROCEDENCIA: BANCO UNION S.A., CHEQUE: 22976, FECHA DE EMISION:15/05/2025"/>
    <m/>
    <m/>
    <m/>
    <m/>
    <m/>
    <m/>
    <n v="0"/>
    <n v="8158.5"/>
    <s v="NO_CONCILIADO"/>
  </r>
  <r>
    <x v="1"/>
    <m/>
    <x v="1"/>
    <x v="89"/>
    <s v="B22865540002"/>
    <s v="BOD"/>
    <n v="2286554"/>
    <m/>
    <s v="00099021001 DEP.DE CHEQ.AJENOS,RET.DE CAM.,CONCEPTO: DEVOLUCION INCAPACIDAD TEMPORAL ENERO 2025,DEP.: CAJA PETROLERA DE SALUD OFICINA CENTRAL , PROCEDENCIA: BANCO UNION S.A., CHEQUE: 22979, FECHA DE EMISION:15/05/2025"/>
    <m/>
    <m/>
    <m/>
    <m/>
    <m/>
    <m/>
    <n v="0"/>
    <n v="2902.53"/>
    <s v="NO_CONCILIADO"/>
  </r>
  <r>
    <x v="1"/>
    <m/>
    <x v="1"/>
    <x v="89"/>
    <s v="B22865730002"/>
    <s v="BOD"/>
    <n v="2286573"/>
    <m/>
    <s v="00099021001 DEP.DE CHEQ.AJENOS,RET.DE CAM.,CONCEPTO: DEVOLUCION INCAPACIDAD TEMPORAL 2025,DEP.: CAJA PETROLERA DE SALUD OFICINA CENTRAL , PROCEDENCIA: BANCO UNION S.A., CHEQUE: 22985, FECHA DE EMISION:15/05/2025"/>
    <m/>
    <m/>
    <m/>
    <m/>
    <m/>
    <m/>
    <n v="0"/>
    <n v="9404.16"/>
    <s v="NO_CONCILIADO"/>
  </r>
  <r>
    <x v="1"/>
    <m/>
    <x v="1"/>
    <x v="89"/>
    <s v="B22865670002"/>
    <s v="BOD"/>
    <n v="2286567"/>
    <m/>
    <s v="00099021001 DEP.DE CHEQ.AJENOS,RET.DE CAM.,CONCEPTO: DEVOLUCION INCAPACIDAD TEMPORAL ENERO 2025,DEP.: CAJA PETROLERA DE SALUD OFICINA CENTRAL , PROCEDENCIA: BANCO UNION S.A., CHEQUE: 22984, FECHA DE EMISION:15/05/2025"/>
    <m/>
    <m/>
    <m/>
    <m/>
    <m/>
    <m/>
    <n v="0"/>
    <n v="3136.37"/>
    <s v="NO_CONCILIADO"/>
  </r>
  <r>
    <x v="1"/>
    <m/>
    <x v="1"/>
    <x v="89"/>
    <s v="B22865760002"/>
    <s v="BOD"/>
    <n v="2286576"/>
    <m/>
    <s v="00099021001 DEP.DE CHEQ.AJENOS,RET.DE CAM.,CONCEPTO: DEVOLUCION INCAPACIDAD TEMPORAL ENERO 2025,DEP.: CAJA PETROLERA DE SALUD OFICINA CENTRAL , PROCEDENCIA: BANCO UNION S.A., CHEQUE: 23008, FECHA DE EMISION:15/05/2025"/>
    <m/>
    <m/>
    <m/>
    <m/>
    <m/>
    <m/>
    <n v="0"/>
    <n v="4959.55"/>
    <s v="NO_CONCILIADO"/>
  </r>
  <r>
    <x v="3"/>
    <m/>
    <x v="3"/>
    <x v="89"/>
    <s v="G31372600002"/>
    <s v="CRV"/>
    <n v="23417"/>
    <m/>
    <s v="DEVOLUCIÓN DE SOLICITUD 054951-23417 A SOLICITUD DE TESORO GENERAL DE LA NACION REF.: PAGO A LA EMPRESA IN CONTINU ET SERVICE POR LA ENTREGA DE 75.000 PASAPORTES CON CHIP ELECTRONICO SEGUN FACTURA NRO FACV034343, INFORME MEFP/VTCP/DGPOT/UOTG/NRO, SEGÚN R.D. NO.025/2023 LIB. 00099021001 TGN-RECURSOS ORDINARIOS (3987)"/>
    <m/>
    <m/>
    <m/>
    <m/>
    <m/>
    <m/>
    <n v="0"/>
    <n v="3349674"/>
    <s v="NO_CONCILIADO"/>
  </r>
  <r>
    <x v="5"/>
    <m/>
    <x v="5"/>
    <x v="90"/>
    <s v="O22869570002"/>
    <s v="BOD"/>
    <n v="2286957"/>
    <m/>
    <s v="00086011109 DEPOSITO DE EFECTIVO, DEPOSITANTE: FILOMON HINOJOSA TORRICO, CONCEPTO: REPOSICION DE CREDENCIAL - FILOMON HINOJOSA TORRICO, CUENTA DE DEPOSITO: CUENTA UNICA DEL TESORO"/>
    <m/>
    <m/>
    <m/>
    <m/>
    <m/>
    <m/>
    <n v="0"/>
    <n v="50"/>
    <s v="NO_CONCILIADO"/>
  </r>
  <r>
    <x v="1"/>
    <m/>
    <x v="1"/>
    <x v="90"/>
    <s v="O22870910002"/>
    <s v="BOD"/>
    <n v="2287091"/>
    <m/>
    <s v="00099021001 DEPOSITO DE EFECTIVO, DEPOSITANTE: PAREDES JARE JUSARA LIBANEZA, CONCEPTO: DEVOLUCION DE EXAMEN PREOCUPACIONAL GESTION 2025, CUENTA DE DEPOSITO: CUENTA UNICA DEL TESORO"/>
    <m/>
    <m/>
    <m/>
    <m/>
    <m/>
    <m/>
    <n v="0"/>
    <n v="100"/>
    <s v="NO_CONCILIADO"/>
  </r>
  <r>
    <x v="2"/>
    <m/>
    <x v="2"/>
    <x v="91"/>
    <s v="O22874130002"/>
    <s v="BOD"/>
    <n v="2287413"/>
    <m/>
    <s v="00513102001 DEPOSITO DE EFECTIVO, DEPOSITANTE: AMERICA CASTRO RETAMOZO, CONCEPTO: FACTURA 3 NO REGISTRADA DE ROSSIO ROSA IGNACIO HIDALGO, CUENTA DE DEPOSITO: CUENTA UNICA DEL TESORO"/>
    <m/>
    <m/>
    <m/>
    <m/>
    <m/>
    <m/>
    <n v="0"/>
    <n v="735.02"/>
    <s v="NO_CONCILIADO"/>
  </r>
  <r>
    <x v="3"/>
    <m/>
    <x v="3"/>
    <x v="92"/>
    <s v="B22876930002"/>
    <s v="BOD"/>
    <n v="2287693"/>
    <m/>
    <s v="00099021001 DEP.DE CHEQ.AJENOS,RET.DE CAM.,CONCEPTO: PAGO POR DESCUENTO DE MONTO EXCEDENTE DE DOBLE PERCEPCION DE RECURSOS PUBLICOS,DEP.: CAJA NACIONAL DE SALUD , PROCEDENCIA: BANCO UNION S.A., CHEQUE: 83884, FECHA DE EMISION:19/05/2025"/>
    <m/>
    <m/>
    <m/>
    <m/>
    <m/>
    <m/>
    <n v="0"/>
    <n v="12790.75"/>
    <s v="NO_CONCILIADO"/>
  </r>
  <r>
    <x v="1"/>
    <m/>
    <x v="1"/>
    <x v="93"/>
    <s v="O22881820002"/>
    <s v="BOD"/>
    <n v="2288182"/>
    <m/>
    <s v="00099021001 DEPOSITO DE EFECTIVO, DEPOSITANTE: OSCAR GUERY VELASQUEZ QUISBERT, CONCEPTO: DEVOLUCION POR LEY FINANCIAL, CUENTA DE DEPOSITO: CUENTA UNICA DEL TESORO"/>
    <m/>
    <m/>
    <m/>
    <m/>
    <m/>
    <m/>
    <n v="0"/>
    <n v="100"/>
    <s v="NO_CONCILIADO"/>
  </r>
  <r>
    <x v="1"/>
    <m/>
    <x v="1"/>
    <x v="93"/>
    <s v="O22882470002"/>
    <s v="BOD"/>
    <n v="2288247"/>
    <m/>
    <s v="00099021001 DEPOSITO DE EFECTIVO, DEPOSITANTE: GLORIA DIGNA BERRIOS CONDARCO, CONCEPTO: REVERSION TOTAL HABERES MARZO 2025, CUENTA DE DEPOSITO: CUENTA UNICA DEL TESORO"/>
    <m/>
    <m/>
    <m/>
    <m/>
    <m/>
    <m/>
    <n v="0"/>
    <n v="5830.76"/>
    <s v="NO_CONCILIADO"/>
  </r>
  <r>
    <x v="1"/>
    <m/>
    <x v="1"/>
    <x v="93"/>
    <s v="O22882490002"/>
    <s v="BOD"/>
    <n v="2288249"/>
    <m/>
    <s v="00099021001 DEPOSITO DE EFECTIVO, DEPOSITANTE: GLORIA DIGNA BERRIOS CONDARCO, CONCEPTO: REVERSION TOTAL HABERES ABRIL 2025, CUENTA DE DEPOSITO: CUENTA UNICA DEL TESORO"/>
    <m/>
    <m/>
    <m/>
    <m/>
    <m/>
    <m/>
    <n v="0"/>
    <n v="5830.76"/>
    <s v="NO_CONCILIADO"/>
  </r>
  <r>
    <x v="5"/>
    <m/>
    <x v="5"/>
    <x v="93"/>
    <s v="O22883000002"/>
    <s v="BOD"/>
    <n v="2288300"/>
    <m/>
    <s v="00086011102 DEPOSITO DE EFECTIVO, DEPOSITANTE: ALTRABOL S.R.L., CONCEPTO: MULTAS - CONTRAVENCIONES MINISTERIO DE MEDIO AMBIENTE Y AGUA, CUENTA DE DEPOSITO: CUENTA UNICA DEL TESORO"/>
    <m/>
    <m/>
    <m/>
    <m/>
    <m/>
    <m/>
    <n v="0"/>
    <n v="5104.08"/>
    <s v="NO_CONCILIADO"/>
  </r>
  <r>
    <x v="3"/>
    <m/>
    <x v="3"/>
    <x v="93"/>
    <s v="B22881450002"/>
    <s v="BOD"/>
    <n v="2288145"/>
    <m/>
    <s v="00099021001 DEP.DE CHEQ.AJENOS,RET.DE CAM.,CONCEPTO: INCAPACIDADES,DEP.: CAJA NACIONAL DE SALUD , PROCEDENCIA: BANCO UNION S.A., CHEQUE: 27816, FECHA DE EMISION:19/05/2025"/>
    <m/>
    <m/>
    <m/>
    <m/>
    <m/>
    <m/>
    <n v="0"/>
    <n v="1091336.78"/>
    <s v="NO_CONCILIADO"/>
  </r>
  <r>
    <x v="1"/>
    <m/>
    <x v="1"/>
    <x v="93"/>
    <s v="B22881610002"/>
    <s v="BOD"/>
    <n v="2288161"/>
    <m/>
    <s v="00099021001 DEP.DE CHEQ.AJENOS,RET.DE CAM.,CONCEPTO: DEPÓSITO,DEP.: KARINA PANOZO CLAROS , PROCEDENCIA: BANCO UNION S.A., CHEQUE: 216048, FECHA DE EMISION:21/05/2025"/>
    <m/>
    <m/>
    <m/>
    <m/>
    <m/>
    <m/>
    <n v="0"/>
    <n v="5677"/>
    <s v="NO_CONCILIADO"/>
  </r>
  <r>
    <x v="1"/>
    <m/>
    <x v="1"/>
    <x v="94"/>
    <s v="O22885860002"/>
    <s v="BOD"/>
    <n v="2288586"/>
    <m/>
    <s v="00099021001 DEPOSITO DE EFECTIVO, DEPOSITANTE: NORMA EDME BUTRON DE POZO, CONCEPTO: REVERSION MES DE MARZO, CUENTA DE DEPOSITO: CUENTA UNICA DEL TESORO"/>
    <m/>
    <m/>
    <m/>
    <m/>
    <m/>
    <m/>
    <n v="0"/>
    <n v="468"/>
    <s v="NO_CONCILIADO"/>
  </r>
  <r>
    <x v="1"/>
    <m/>
    <x v="1"/>
    <x v="94"/>
    <s v="O22885800002"/>
    <s v="BOD"/>
    <n v="2288580"/>
    <m/>
    <s v="00099021001 DEPOSITO DE EFECTIVO, DEPOSITANTE: HUMBERTO MARTIN BELLIDO QUINTANILLA, CONCEPTO: DEVOLUCION REFRIGERIO ENERO/2025, CUENTA DE DEPOSITO: CUENTA UNICA DEL TESORO"/>
    <m/>
    <m/>
    <m/>
    <m/>
    <m/>
    <m/>
    <n v="0"/>
    <n v="369"/>
    <s v="NO_CONCILIADO"/>
  </r>
  <r>
    <x v="1"/>
    <m/>
    <x v="1"/>
    <x v="94"/>
    <s v="O22885890002"/>
    <s v="BOD"/>
    <n v="2288589"/>
    <m/>
    <s v="00099021001 DEPOSITO DE EFECTIVO, DEPOSITANTE: NORMA EDME BUTRON DE POZO, CONCEPTO: REVERSION MES DE ABRIL, CUENTA DE DEPOSITO: CUENTA UNICA DEL TESORO"/>
    <m/>
    <m/>
    <m/>
    <m/>
    <m/>
    <m/>
    <n v="0"/>
    <n v="468"/>
    <s v="NO_CONCILIADO"/>
  </r>
  <r>
    <x v="1"/>
    <m/>
    <x v="1"/>
    <x v="94"/>
    <s v="O22887360002"/>
    <s v="BOD"/>
    <n v="2288736"/>
    <m/>
    <s v="00099021001 DEPOSITO DE EFECTIVO, DEPOSITANTE: RODRIGO ESCOBAR TORREZ, CONCEPTO: REVERSION, CUENTA DE DEPOSITO: CUENTA UNICA DEL TESORO"/>
    <m/>
    <m/>
    <m/>
    <m/>
    <m/>
    <m/>
    <n v="0"/>
    <n v="0.03"/>
    <s v="CONCILIADO_PARCIAL"/>
  </r>
  <r>
    <x v="1"/>
    <m/>
    <x v="1"/>
    <x v="94"/>
    <s v="B22885830002"/>
    <s v="BOD"/>
    <n v="2288583"/>
    <m/>
    <s v="00099021001 DEP.DE CHEQ.AJENOS,RET.DE CAM.,CONCEPTO: DEVOLUCION POR DPH,DEP.: FREDDY ALBER CHAMBI GUTIERREZ , PROCEDENCIA: BANCO UNION S.A., CHEQUE: 216049, FECHA DE EMISION:22/05/2025"/>
    <m/>
    <m/>
    <m/>
    <m/>
    <m/>
    <m/>
    <n v="0"/>
    <n v="7820.77"/>
    <s v="NO_CONCILIADO"/>
  </r>
  <r>
    <x v="18"/>
    <m/>
    <x v="18"/>
    <x v="95"/>
    <s v="O22889840002"/>
    <s v="BOD"/>
    <n v="2288984"/>
    <m/>
    <s v="00046021109 DEPOSITO DE EFECTIVO, DEPOSITANTE: EMPRESA UNIPERSONAL DARIO MAMANI, CONCEPTO: PAGO DE SERVICIOS BASICOS, CUENTA DE DEPOSITO: CUENTA UNICA DEL TESORO"/>
    <m/>
    <m/>
    <m/>
    <m/>
    <m/>
    <m/>
    <n v="0"/>
    <n v="2288"/>
    <s v="NO_CONCILIADO"/>
  </r>
  <r>
    <x v="1"/>
    <m/>
    <x v="1"/>
    <x v="95"/>
    <s v="B22890710002"/>
    <s v="BOD"/>
    <n v="2289071"/>
    <m/>
    <s v="00099021001 DEP.DE CHEQ.AJENOS,RET.DE CAM.,CONCEPTO: DEVOLUCION DE SUELDO ENERO Y FEBRERO,DEP.: LIMBERT PRIETO JUSTINIANO , PROCEDENCIA: BANCO UNION S.A., CHEQUE: 216050, FECHA DE EMISION:23/05/2025"/>
    <m/>
    <m/>
    <m/>
    <m/>
    <m/>
    <m/>
    <n v="0"/>
    <n v="7580.28"/>
    <s v="NO_CONCILIADO"/>
  </r>
  <r>
    <x v="1"/>
    <m/>
    <x v="1"/>
    <x v="96"/>
    <s v="O22895250002"/>
    <s v="BOD"/>
    <n v="2289525"/>
    <m/>
    <s v="00099021001 DEPOSITO DE EFECTIVO, DEPOSITANTE: FELIX TOLA CHURA, CONCEPTO: REVERSION POR DIAS DE HABERES PERCIBIDOS INDEBIDAMENTE, CUENTA DE DEPOSITO: CUENTA UNICA DEL TESORO"/>
    <m/>
    <m/>
    <m/>
    <m/>
    <m/>
    <m/>
    <n v="0"/>
    <n v="2539.5500000000002"/>
    <s v="NO_CONCILIADO"/>
  </r>
  <r>
    <x v="46"/>
    <m/>
    <x v="46"/>
    <x v="96"/>
    <s v="O22896400002"/>
    <s v="BOD"/>
    <n v="2289640"/>
    <m/>
    <s v="00099021001 DEPOSITO DE EFECTIVO, DEPOSITANTE: SENARI, CONCEPTO: DEVOLUCION DE FONDOS EN AVANCE PREV. 39, CUENTA DE DEPOSITO: CUENTA UNICA DEL TESORO"/>
    <m/>
    <m/>
    <m/>
    <m/>
    <m/>
    <m/>
    <n v="0"/>
    <n v="2.8"/>
    <s v="NO_CONCILIADO"/>
  </r>
  <r>
    <x v="1"/>
    <m/>
    <x v="1"/>
    <x v="96"/>
    <s v="B22895430002"/>
    <s v="BOD"/>
    <n v="2289543"/>
    <m/>
    <s v="00099021001 DEP.DE CHEQ.AJENOS,RET.DE CAM.,CONCEPTO: DEPÓSITO,DEP.: BOA , PROCEDENCIA: BANCO UNION S.A., CHEQUE: 19900, FECHA DE EMISION:21/05/2025"/>
    <m/>
    <m/>
    <m/>
    <m/>
    <m/>
    <m/>
    <n v="0"/>
    <n v="1160"/>
    <s v="NO_CONCILIADO"/>
  </r>
  <r>
    <x v="1"/>
    <m/>
    <x v="1"/>
    <x v="97"/>
    <s v="O22899910002"/>
    <s v="BOD"/>
    <n v="2289991"/>
    <m/>
    <s v="00099021001 DEPOSITO DE EFECTIVO, DEPOSITANTE: WENDY SHIRLEY GUISBERT SANCHEZ, CONCEPTO: DEPÓSITO POR EXCEDENTE POR TOPE SALARIAL, CUENTA DE DEPOSITO: CUENTA UNICA DEL TESORO"/>
    <m/>
    <m/>
    <m/>
    <m/>
    <m/>
    <m/>
    <n v="0"/>
    <n v="679.03"/>
    <s v="NO_CONCILIADO"/>
  </r>
  <r>
    <x v="1"/>
    <m/>
    <x v="1"/>
    <x v="97"/>
    <s v="O22900510002"/>
    <s v="BOD"/>
    <n v="2290051"/>
    <m/>
    <s v="00099021001 DEPOSITO DE EFECTIVO, DEPOSITANTE: ROSSY MARY CAMAAÑO GUZMAN, CONCEPTO: DEVOLUCION DE PASAJES NO UTILIZADOS GESTIOON 2024, CUENTA DE DEPOSITO: CUENTA UNICA DEL TESORO"/>
    <m/>
    <m/>
    <m/>
    <m/>
    <m/>
    <m/>
    <n v="0"/>
    <n v="1138"/>
    <s v="NO_CONCILIADO"/>
  </r>
  <r>
    <x v="3"/>
    <m/>
    <x v="3"/>
    <x v="97"/>
    <s v="B22898740002"/>
    <s v="BOD"/>
    <n v="2289874"/>
    <m/>
    <s v="00099021001 DEP.DE CHEQ.AJENOS,RET.DE CAM.,CONCEPTO: INCAPACIDADES,DEP.: CAJA NACIONAL DE SALUD , PROCEDENCIA: BANCO UNION S.A., CHEQUE: 27837, FECHA DE EMISION:22/05/2025"/>
    <m/>
    <m/>
    <m/>
    <m/>
    <m/>
    <m/>
    <n v="0"/>
    <n v="269214.32"/>
    <s v="NO_CONCILIADO"/>
  </r>
  <r>
    <x v="3"/>
    <m/>
    <x v="3"/>
    <x v="97"/>
    <s v="B22898770002"/>
    <s v="BOD"/>
    <n v="2289877"/>
    <m/>
    <s v="00099021001 DEP.DE CHEQ.AJENOS,RET.DE CAM.,CONCEPTO: INCAPACIDADES,DEP.: CAJA NACIONAL DE SALUD , PROCEDENCIA: BANCO UNION S.A., CHEQUE: 104583, FECHA DE EMISION:13/05/2025"/>
    <m/>
    <m/>
    <m/>
    <m/>
    <m/>
    <m/>
    <n v="0"/>
    <n v="63821.35"/>
    <s v="NO_CONCILIADO"/>
  </r>
  <r>
    <x v="3"/>
    <m/>
    <x v="3"/>
    <x v="97"/>
    <s v="B22898800002"/>
    <s v="BOD"/>
    <n v="2289880"/>
    <m/>
    <s v="00099021001 DEP.DE CHEQ.AJENOS,RET.DE CAM.,CONCEPTO: INCAPACIDADES,DEP.: CAJA NACIONAL DE SALUD , PROCEDENCIA: BANCO UNION S.A., CHEQUE: 104579, FECHA DE EMISION:13/05/2025"/>
    <m/>
    <m/>
    <m/>
    <m/>
    <m/>
    <m/>
    <n v="0"/>
    <n v="129.78"/>
    <s v="NO_CONCILIADO"/>
  </r>
  <r>
    <x v="3"/>
    <m/>
    <x v="3"/>
    <x v="97"/>
    <s v="B22898810002"/>
    <s v="BOD"/>
    <n v="2289881"/>
    <m/>
    <s v="00099021001 DEP.DE CHEQ.AJENOS,RET.DE CAM.,CONCEPTO: INCAPACIDADES,DEP.: CAJA NACIONAL DE SALUD , PROCEDENCIA: BANCO UNION S.A., CHEQUE: 104584, FECHA DE EMISION:13/05/2025"/>
    <m/>
    <m/>
    <m/>
    <m/>
    <m/>
    <m/>
    <n v="0"/>
    <n v="14476.5"/>
    <s v="NO_CONCILIADO"/>
  </r>
  <r>
    <x v="3"/>
    <m/>
    <x v="3"/>
    <x v="97"/>
    <s v="B22898820002"/>
    <s v="BOD"/>
    <n v="2289882"/>
    <m/>
    <s v="00099021001 DEP.DE CHEQ.AJENOS,RET.DE CAM.,CONCEPTO: INCAPACIDADES,DEP.: CAJA NACIONAL DE SALUD , PROCEDENCIA: BANCO UNION S.A., CHEQUE: 104585, FECHA DE EMISION:13/05/2025"/>
    <m/>
    <m/>
    <m/>
    <m/>
    <m/>
    <m/>
    <n v="0"/>
    <n v="27750.33"/>
    <s v="NO_CONCILIADO"/>
  </r>
  <r>
    <x v="3"/>
    <m/>
    <x v="3"/>
    <x v="97"/>
    <s v="B22898830002"/>
    <s v="BOD"/>
    <n v="2289883"/>
    <m/>
    <s v="00099021001 DEP.DE CHEQ.AJENOS,RET.DE CAM.,CONCEPTO: INCAPACIDADES,DEP.: CAJA NACIONAL DE SALUD , PROCEDENCIA: BANCO UNION S.A., CHEQUE: 104586, FECHA DE EMISION:13/05/2025"/>
    <m/>
    <m/>
    <m/>
    <m/>
    <m/>
    <m/>
    <n v="0"/>
    <n v="338417.01"/>
    <s v="NO_CONCILIADO"/>
  </r>
  <r>
    <x v="3"/>
    <m/>
    <x v="3"/>
    <x v="97"/>
    <s v="B22898840002"/>
    <s v="BOD"/>
    <n v="2289884"/>
    <m/>
    <s v="00099021001 DEP.DE CHEQ.AJENOS,RET.DE CAM.,CONCEPTO: INCAPACIDADES,DEP.: CAJA NACIONAL DE SALUD , PROCEDENCIA: BANCO UNION S.A., CHEQUE: 104591, FECHA DE EMISION:13/05/2025"/>
    <m/>
    <m/>
    <m/>
    <m/>
    <m/>
    <m/>
    <n v="0"/>
    <n v="29871"/>
    <s v="NO_CONCILIADO"/>
  </r>
  <r>
    <x v="3"/>
    <m/>
    <x v="3"/>
    <x v="97"/>
    <s v="B22898860002"/>
    <s v="BOD"/>
    <n v="2289886"/>
    <m/>
    <s v="00099021001 DEP.DE CHEQ.AJENOS,RET.DE CAM.,CONCEPTO: INCAPACIDADES,DEP.: CAJA NACIONAL DE SALUD , PROCEDENCIA: BANCO UNION S.A., CHEQUE: 104595, FECHA DE EMISION:13/05/2025"/>
    <m/>
    <m/>
    <m/>
    <m/>
    <m/>
    <m/>
    <n v="0"/>
    <n v="467090.12"/>
    <s v="NO_CONCILIADO"/>
  </r>
  <r>
    <x v="3"/>
    <m/>
    <x v="3"/>
    <x v="97"/>
    <s v="B22898930002"/>
    <s v="BOD"/>
    <n v="2289893"/>
    <m/>
    <s v="00099021001 DEP.DE CHEQ.AJENOS,RET.DE CAM.,CONCEPTO: INCAPACIDADES,DEP.: CAJA NACIONAL DE SALUD , PROCEDENCIA: BANCO UNION S.A., CHEQUE: 104626, FECHA DE EMISION:14/05/2025"/>
    <m/>
    <m/>
    <m/>
    <m/>
    <m/>
    <m/>
    <n v="0"/>
    <n v="14184.99"/>
    <s v="NO_CONCILIADO"/>
  </r>
  <r>
    <x v="3"/>
    <m/>
    <x v="3"/>
    <x v="97"/>
    <s v="B22898870002"/>
    <s v="BOD"/>
    <n v="2289887"/>
    <m/>
    <s v="00099021001 DEP.DE CHEQ.AJENOS,RET.DE CAM.,CONCEPTO: INCAPACIDADES,DEP.: CAJA NACIONAL DE SALUD , PROCEDENCIA: BANCO UNION S.A., CHEQUE: 104601, FECHA DE EMISION:13/05/2025"/>
    <m/>
    <m/>
    <m/>
    <m/>
    <m/>
    <m/>
    <n v="0"/>
    <n v="409738.53"/>
    <s v="NO_CONCILIADO"/>
  </r>
  <r>
    <x v="3"/>
    <m/>
    <x v="3"/>
    <x v="97"/>
    <s v="B22898900002"/>
    <s v="BOD"/>
    <n v="2289890"/>
    <m/>
    <s v="00099021001 DEP.DE CHEQ.AJENOS,RET.DE CAM.,CONCEPTO: INCAPACIDADES,DEP.: CAJA NACIONAL DE SALUD , PROCEDENCIA: BANCO UNION S.A., CHEQUE: 104621, FECHA DE EMISION:14/05/2025"/>
    <m/>
    <m/>
    <m/>
    <m/>
    <m/>
    <m/>
    <n v="0"/>
    <n v="12664.8"/>
    <s v="NO_CONCILIADO"/>
  </r>
  <r>
    <x v="3"/>
    <m/>
    <x v="3"/>
    <x v="97"/>
    <s v="B22898910002"/>
    <s v="BOD"/>
    <n v="2289891"/>
    <m/>
    <s v="00099021001 DEP.DE CHEQ.AJENOS,RET.DE CAM.,CONCEPTO: INCAPACIDADES,DEP.: CAJA NACIONAL DE SALUD , PROCEDENCIA: BANCO UNION S.A., CHEQUE: 104622, FECHA DE EMISION:14/05/2025"/>
    <m/>
    <m/>
    <m/>
    <m/>
    <m/>
    <m/>
    <n v="0"/>
    <n v="9270.9"/>
    <s v="NO_CONCILIADO"/>
  </r>
  <r>
    <x v="3"/>
    <m/>
    <x v="3"/>
    <x v="97"/>
    <s v="B22898950002"/>
    <s v="BOD"/>
    <n v="2289895"/>
    <m/>
    <s v="00099021001 DEP.DE CHEQ.AJENOS,RET.DE CAM.,CONCEPTO: INCAPACIDADES,DEP.: CAJA NACIONAL DE SALUD , PROCEDENCIA: BANCO UNION S.A., CHEQUE: 104628, FECHA DE EMISION:14/05/2025"/>
    <m/>
    <m/>
    <m/>
    <m/>
    <m/>
    <m/>
    <n v="0"/>
    <n v="4777.6499999999996"/>
    <s v="NO_CONCILIADO"/>
  </r>
  <r>
    <x v="3"/>
    <m/>
    <x v="3"/>
    <x v="97"/>
    <s v="B22898970002"/>
    <s v="BOD"/>
    <n v="2289897"/>
    <m/>
    <s v="00099021001 DEP.DE CHEQ.AJENOS,RET.DE CAM.,CONCEPTO: INCAPACIDADES,DEP.: CAJA NACIONAL DE SALUD , PROCEDENCIA: BANCO UNION S.A., CHEQUE: 104629, FECHA DE EMISION:14/05/2025"/>
    <m/>
    <m/>
    <m/>
    <m/>
    <m/>
    <m/>
    <n v="0"/>
    <n v="65161.03"/>
    <s v="NO_CONCILIADO"/>
  </r>
  <r>
    <x v="3"/>
    <m/>
    <x v="3"/>
    <x v="97"/>
    <s v="B22898990002"/>
    <s v="BOD"/>
    <n v="2289899"/>
    <m/>
    <s v="00099021001 DEP.DE CHEQ.AJENOS,RET.DE CAM.,CONCEPTO: INCAPACIDADES,DEP.: CAJA NACIONAL DE SALUD , PROCEDENCIA: BANCO UNION S.A., CHEQUE: 104630, FECHA DE EMISION:14/05/2025"/>
    <m/>
    <m/>
    <m/>
    <m/>
    <m/>
    <m/>
    <n v="0"/>
    <n v="2178.04"/>
    <s v="NO_CONCILIADO"/>
  </r>
  <r>
    <x v="3"/>
    <m/>
    <x v="3"/>
    <x v="97"/>
    <s v="B22899000002"/>
    <s v="BOD"/>
    <n v="2289900"/>
    <m/>
    <s v="00099021001 DEP.DE CHEQ.AJENOS,RET.DE CAM.,CONCEPTO: INCAPACIDADES,DEP.: CAJA NACIONAL DE SALUD , PROCEDENCIA: BANCO UNION S.A., CHEQUE: 104648, FECHA DE EMISION:15/05/2025"/>
    <m/>
    <m/>
    <m/>
    <m/>
    <m/>
    <m/>
    <n v="0"/>
    <n v="35360.31"/>
    <s v="NO_CONCILIADO"/>
  </r>
  <r>
    <x v="3"/>
    <m/>
    <x v="3"/>
    <x v="97"/>
    <s v="B22899010002"/>
    <s v="BOD"/>
    <n v="2289901"/>
    <m/>
    <s v="00099021001 DEP.DE CHEQ.AJENOS,RET.DE CAM.,CONCEPTO: INCAPACIDADES,DEP.: CAJA NACIONAL DE SALUD , PROCEDENCIA: BANCO UNION S.A., CHEQUE: 104650, FECHA DE EMISION:15/05/2025"/>
    <m/>
    <m/>
    <m/>
    <m/>
    <m/>
    <m/>
    <n v="0"/>
    <n v="2869.92"/>
    <s v="NO_CONCILIADO"/>
  </r>
  <r>
    <x v="3"/>
    <m/>
    <x v="3"/>
    <x v="97"/>
    <s v="B22899030002"/>
    <s v="BOD"/>
    <n v="2289903"/>
    <m/>
    <s v="00099021001 DEP.DE CHEQ.AJENOS,RET.DE CAM.,CONCEPTO: INCAPACIDADES,DEP.: CAJA NACIONAL DE SALUD , PROCEDENCIA: BANCO UNION S.A., CHEQUE: 104681, FECHA DE EMISION:15/05/2025"/>
    <m/>
    <m/>
    <m/>
    <m/>
    <m/>
    <m/>
    <n v="0"/>
    <n v="52381.2"/>
    <s v="NO_CONCILIADO"/>
  </r>
  <r>
    <x v="3"/>
    <m/>
    <x v="3"/>
    <x v="97"/>
    <s v="B22899040002"/>
    <s v="BOD"/>
    <n v="2289904"/>
    <m/>
    <s v="00099021001 DEP.DE CHEQ.AJENOS,RET.DE CAM.,CONCEPTO: INCAPACIDADES,DEP.: CAJA NACIONAL DE SALUD , PROCEDENCIA: BANCO UNION S.A., CHEQUE: 104683, FECHA DE EMISION:15/05/2025"/>
    <m/>
    <m/>
    <m/>
    <m/>
    <m/>
    <m/>
    <n v="0"/>
    <n v="59842.1"/>
    <s v="NO_CONCILIADO"/>
  </r>
  <r>
    <x v="3"/>
    <m/>
    <x v="3"/>
    <x v="97"/>
    <s v="B22899050002"/>
    <s v="BOD"/>
    <n v="2289905"/>
    <m/>
    <s v="00099021001 DEP.DE CHEQ.AJENOS,RET.DE CAM.,CONCEPTO: INCAPACIDADES,DEP.: CAJA NACIONAL DE SALUD , PROCEDENCIA: BANCO UNION S.A., CHEQUE: 104684, FECHA DE EMISION:15/05/2025"/>
    <m/>
    <m/>
    <m/>
    <m/>
    <m/>
    <m/>
    <n v="0"/>
    <n v="62095.5"/>
    <s v="NO_CONCILIADO"/>
  </r>
  <r>
    <x v="3"/>
    <m/>
    <x v="3"/>
    <x v="97"/>
    <s v="B22899070002"/>
    <s v="BOD"/>
    <n v="2289907"/>
    <m/>
    <s v="00099021001 DEP.DE CHEQ.AJENOS,RET.DE CAM.,CONCEPTO: INCAPACIDADES,DEP.: CAJA NACIONAL DE SALUD , PROCEDENCIA: BANCO UNION S.A., CHEQUE: 104687, FECHA DE EMISION:15/05/2025"/>
    <m/>
    <m/>
    <m/>
    <m/>
    <m/>
    <m/>
    <n v="0"/>
    <n v="15256.8"/>
    <s v="NO_CONCILIADO"/>
  </r>
  <r>
    <x v="3"/>
    <m/>
    <x v="3"/>
    <x v="97"/>
    <s v="B22899080002"/>
    <s v="BOD"/>
    <n v="2289908"/>
    <m/>
    <s v="00099021001 DEP.DE CHEQ.AJENOS,RET.DE CAM.,CONCEPTO: INCAPACIDADES,DEP.: CAJA NACIONAL DE SALUD , PROCEDENCIA: BANCO UNION S.A., CHEQUE: 104689, FECHA DE EMISION:15/05/2025"/>
    <m/>
    <m/>
    <m/>
    <m/>
    <m/>
    <m/>
    <n v="0"/>
    <n v="3419.55"/>
    <s v="NO_CONCILIADO"/>
  </r>
  <r>
    <x v="3"/>
    <m/>
    <x v="3"/>
    <x v="97"/>
    <s v="B22899090002"/>
    <s v="BOD"/>
    <n v="2289909"/>
    <m/>
    <s v="00099021001 DEP.DE CHEQ.AJENOS,RET.DE CAM.,CONCEPTO: INCAPACIDADES,DEP.: CAJA NACIONAL DE SALUD , PROCEDENCIA: BANCO UNION S.A., CHEQUE: 104701, FECHA DE EMISION:15/05/2025"/>
    <m/>
    <m/>
    <m/>
    <m/>
    <m/>
    <m/>
    <n v="0"/>
    <n v="44261.1"/>
    <s v="NO_CONCILIADO"/>
  </r>
  <r>
    <x v="3"/>
    <m/>
    <x v="3"/>
    <x v="97"/>
    <s v="B22899110002"/>
    <s v="BOD"/>
    <n v="2289911"/>
    <m/>
    <s v="00099021001 DEP.DE CHEQ.AJENOS,RET.DE CAM.,CONCEPTO: INCAPACIDADES,DEP.: CAJA NACIONAL DE SALUD , PROCEDENCIA: BANCO UNION S.A., CHEQUE: 104702, FECHA DE EMISION:15/05/2025"/>
    <m/>
    <m/>
    <m/>
    <m/>
    <m/>
    <m/>
    <n v="0"/>
    <n v="23916.6"/>
    <s v="NO_CONCILIADO"/>
  </r>
  <r>
    <x v="3"/>
    <m/>
    <x v="3"/>
    <x v="97"/>
    <s v="B22899140002"/>
    <s v="BOD"/>
    <n v="2289914"/>
    <m/>
    <s v="00099021001 DEP.DE CHEQ.AJENOS,RET.DE CAM.,CONCEPTO: INCAPACIDADES,DEP.: CAJA NACIONAL DE SALUD , PROCEDENCIA: BANCO UNION S.A., CHEQUE: 104704, FECHA DE EMISION:15/05/2025"/>
    <m/>
    <m/>
    <m/>
    <m/>
    <m/>
    <m/>
    <n v="0"/>
    <n v="8874"/>
    <s v="NO_CONCILIADO"/>
  </r>
  <r>
    <x v="3"/>
    <m/>
    <x v="3"/>
    <x v="97"/>
    <s v="B22899160002"/>
    <s v="BOD"/>
    <n v="2289916"/>
    <m/>
    <s v="00099021001 DEP.DE CHEQ.AJENOS,RET.DE CAM.,CONCEPTO: INCAPACIDADES,DEP.: CAJA NACIONAL DE SALUD , PROCEDENCIA: BANCO UNION S.A., CHEQUE: 104576, FECHA DE EMISION:13/05/2025"/>
    <m/>
    <m/>
    <m/>
    <m/>
    <m/>
    <m/>
    <n v="0"/>
    <n v="1894.44"/>
    <s v="NO_CONCILIADO"/>
  </r>
  <r>
    <x v="3"/>
    <m/>
    <x v="3"/>
    <x v="97"/>
    <s v="B22899170002"/>
    <s v="BOD"/>
    <n v="2289917"/>
    <m/>
    <s v="00099021001 DEP.DE CHEQ.AJENOS,RET.DE CAM.,CONCEPTO: INCAPACIDADES,DEP.: CAJA NACIONAL DE SALUD , PROCEDENCIA: BANCO UNION S.A., CHEQUE: 104577, FECHA DE EMISION:13/05/2025"/>
    <m/>
    <m/>
    <m/>
    <m/>
    <m/>
    <m/>
    <n v="0"/>
    <n v="66946.23"/>
    <s v="NO_CONCILIADO"/>
  </r>
  <r>
    <x v="3"/>
    <m/>
    <x v="3"/>
    <x v="97"/>
    <s v="B22899200002"/>
    <s v="BOD"/>
    <n v="2289920"/>
    <m/>
    <s v="00099021001 DEP.DE CHEQ.AJENOS,RET.DE CAM.,CONCEPTO: INCAPACIDADES,DEP.: CAJA NACIONAL DE SALUD , PROCEDENCIA: BANCO UNION S.A., CHEQUE: 104578, FECHA DE EMISION:13/05/2025"/>
    <m/>
    <m/>
    <m/>
    <m/>
    <m/>
    <m/>
    <n v="0"/>
    <n v="23532.3"/>
    <s v="NO_CONCILIADO"/>
  </r>
  <r>
    <x v="3"/>
    <m/>
    <x v="3"/>
    <x v="97"/>
    <s v="B22899300002"/>
    <s v="BOD"/>
    <n v="2289930"/>
    <m/>
    <s v="00099021001 DEP.DE CHEQ.AJENOS,RET.DE CAM.,CONCEPTO: INCAPACIDADES,DEP.: CAJA NACIONAL DE SALUD , PROCEDENCIA: BANCO UNION S.A., CHEQUE: 104587, FECHA DE EMISION:13/05/2025"/>
    <m/>
    <m/>
    <m/>
    <m/>
    <m/>
    <m/>
    <n v="0"/>
    <n v="389990.11"/>
    <s v="NO_CONCILIADO"/>
  </r>
  <r>
    <x v="3"/>
    <m/>
    <x v="3"/>
    <x v="97"/>
    <s v="B22899220002"/>
    <s v="BOD"/>
    <n v="2289922"/>
    <m/>
    <s v="00099021001 DEP.DE CHEQ.AJENOS,RET.DE CAM.,CONCEPTO: INCAPACIDADES,DEP.: CAJA NACIONAL DE SALUD , PROCEDENCIA: BANCO UNION S.A., CHEQUE: 104580, FECHA DE EMISION:13/05/2025"/>
    <m/>
    <m/>
    <m/>
    <m/>
    <m/>
    <m/>
    <n v="0"/>
    <n v="7510.95"/>
    <s v="NO_CONCILIADO"/>
  </r>
  <r>
    <x v="3"/>
    <m/>
    <x v="3"/>
    <x v="97"/>
    <s v="B22899250002"/>
    <s v="BOD"/>
    <n v="2289925"/>
    <m/>
    <s v="00099021001 DEP.DE CHEQ.AJENOS,RET.DE CAM.,CONCEPTO: INCAPACIDADES,DEP.: CAJA NACIONAL DE SALUD , PROCEDENCIA: BANCO UNION S.A., CHEQUE: 104581, FECHA DE EMISION:13/05/2025"/>
    <m/>
    <m/>
    <m/>
    <m/>
    <m/>
    <m/>
    <n v="0"/>
    <n v="94.03"/>
    <s v="NO_CONCILIADO"/>
  </r>
  <r>
    <x v="3"/>
    <m/>
    <x v="3"/>
    <x v="97"/>
    <s v="B22899280002"/>
    <s v="BOD"/>
    <n v="2289928"/>
    <m/>
    <s v="00099021001 DEP.DE CHEQ.AJENOS,RET.DE CAM.,CONCEPTO: INCAPACIDADES,DEP.: CAJA NACIONAL DE SALUD , PROCEDENCIA: BANCO UNION S.A., CHEQUE: 104582, FECHA DE EMISION:13/05/2025"/>
    <m/>
    <m/>
    <m/>
    <m/>
    <m/>
    <m/>
    <n v="0"/>
    <n v="1384.44"/>
    <s v="NO_CONCILIADO"/>
  </r>
  <r>
    <x v="3"/>
    <m/>
    <x v="3"/>
    <x v="97"/>
    <s v="B22899320002"/>
    <s v="BOD"/>
    <n v="2289932"/>
    <m/>
    <s v="00099021001 DEP.DE CHEQ.AJENOS,RET.DE CAM.,CONCEPTO: INCAPACIDADES,DEP.: CAJA NACIONAL DE SALUD , PROCEDENCIA: BANCO UNION S.A., CHEQUE: 104588, FECHA DE EMISION:13/05/2025"/>
    <m/>
    <m/>
    <m/>
    <m/>
    <m/>
    <m/>
    <n v="0"/>
    <n v="6238.97"/>
    <s v="NO_CONCILIADO"/>
  </r>
  <r>
    <x v="3"/>
    <m/>
    <x v="3"/>
    <x v="97"/>
    <s v="B22899340002"/>
    <s v="BOD"/>
    <n v="2289934"/>
    <m/>
    <s v="00099021001 DEP.DE CHEQ.AJENOS,RET.DE CAM.,CONCEPTO: INCAPACIDADES,DEP.: CAJA NACIONAL DE SALUD , PROCEDENCIA: BANCO UNION S.A., CHEQUE: 104589, FECHA DE EMISION:13/05/2025"/>
    <m/>
    <m/>
    <m/>
    <m/>
    <m/>
    <m/>
    <n v="0"/>
    <n v="13172.4"/>
    <s v="NO_CONCILIADO"/>
  </r>
  <r>
    <x v="3"/>
    <m/>
    <x v="3"/>
    <x v="97"/>
    <s v="B22899360002"/>
    <s v="BOD"/>
    <n v="2289936"/>
    <m/>
    <s v="00099021001 DEP.DE CHEQ.AJENOS,RET.DE CAM.,CONCEPTO: INCAPACIDADES,DEP.: CAJA NACIONAL DE SALUD , PROCEDENCIA: BANCO UNION S.A., CHEQUE: 104590, FECHA DE EMISION:13/05/2025"/>
    <m/>
    <m/>
    <m/>
    <m/>
    <m/>
    <m/>
    <n v="0"/>
    <n v="47125.8"/>
    <s v="NO_CONCILIADO"/>
  </r>
  <r>
    <x v="3"/>
    <m/>
    <x v="3"/>
    <x v="97"/>
    <s v="B22899370002"/>
    <s v="BOD"/>
    <n v="2289937"/>
    <m/>
    <s v="00099021001 DEP.DE CHEQ.AJENOS,RET.DE CAM.,CONCEPTO: INCAPACIDADES,DEP.: CAJA NACIONAL DE SALUD , PROCEDENCIA: BANCO UNION S.A., CHEQUE: 104592, FECHA DE EMISION:13/05/2025"/>
    <m/>
    <m/>
    <m/>
    <m/>
    <m/>
    <m/>
    <n v="0"/>
    <n v="10076.35"/>
    <s v="NO_CONCILIADO"/>
  </r>
  <r>
    <x v="3"/>
    <m/>
    <x v="3"/>
    <x v="97"/>
    <s v="B22899390002"/>
    <s v="BOD"/>
    <n v="2289939"/>
    <m/>
    <s v="00099021001 DEP.DE CHEQ.AJENOS,RET.DE CAM.,CONCEPTO: INCAPACIDADES,DEP.: CAJA NACIONAL DE SALUD , PROCEDENCIA: BANCO UNION S.A., CHEQUE: 104593, FECHA DE EMISION:13/05/2025"/>
    <m/>
    <m/>
    <m/>
    <m/>
    <m/>
    <m/>
    <n v="0"/>
    <n v="23946.67"/>
    <s v="NO_CONCILIADO"/>
  </r>
  <r>
    <x v="3"/>
    <m/>
    <x v="3"/>
    <x v="97"/>
    <s v="B22899400002"/>
    <s v="BOD"/>
    <n v="2289940"/>
    <m/>
    <s v="00099021001 DEP.DE CHEQ.AJENOS,RET.DE CAM.,CONCEPTO: INCAPACIDADES,DEP.: CAJA NACIONAL DE SALUD , PROCEDENCIA: BANCO UNION S.A., CHEQUE: 104594, FECHA DE EMISION:13/05/2025"/>
    <m/>
    <m/>
    <m/>
    <m/>
    <m/>
    <m/>
    <n v="0"/>
    <n v="13843.8"/>
    <s v="NO_CONCILIADO"/>
  </r>
  <r>
    <x v="3"/>
    <m/>
    <x v="3"/>
    <x v="97"/>
    <s v="B22899410002"/>
    <s v="BOD"/>
    <n v="2289941"/>
    <m/>
    <s v="00099021001 DEP.DE CHEQ.AJENOS,RET.DE CAM.,CONCEPTO: INCAPACIDADES,DEP.: CAJA NACIONAL DE SALUD , PROCEDENCIA: BANCO UNION S.A., CHEQUE: 104596, FECHA DE EMISION:13/05/2025"/>
    <m/>
    <m/>
    <m/>
    <m/>
    <m/>
    <m/>
    <n v="0"/>
    <n v="60848.37"/>
    <s v="NO_CONCILIADO"/>
  </r>
  <r>
    <x v="3"/>
    <m/>
    <x v="3"/>
    <x v="97"/>
    <s v="B22899430002"/>
    <s v="BOD"/>
    <n v="2289943"/>
    <m/>
    <s v="00099021001 DEP.DE CHEQ.AJENOS,RET.DE CAM.,CONCEPTO: INCAPACIDADES,DEP.: CAJA NACIONAL DE SALUD , PROCEDENCIA: BANCO UNION S.A., CHEQUE: 104597, FECHA DE EMISION:13/05/2025"/>
    <m/>
    <m/>
    <m/>
    <m/>
    <m/>
    <m/>
    <n v="0"/>
    <n v="73388.05"/>
    <s v="NO_CONCILIADO"/>
  </r>
  <r>
    <x v="3"/>
    <m/>
    <x v="3"/>
    <x v="97"/>
    <s v="B22899440002"/>
    <s v="BOD"/>
    <n v="2289944"/>
    <m/>
    <s v="00099021001 DEP.DE CHEQ.AJENOS,RET.DE CAM.,CONCEPTO: INCAPACIDADES,DEP.: CAJA NACIONAL DE SALUD , PROCEDENCIA: BANCO UNION S.A., CHEQUE: 104598, FECHA DE EMISION:13/05/2025"/>
    <m/>
    <m/>
    <m/>
    <m/>
    <m/>
    <m/>
    <n v="0"/>
    <n v="309388.86"/>
    <s v="NO_CONCILIADO"/>
  </r>
  <r>
    <x v="3"/>
    <m/>
    <x v="3"/>
    <x v="97"/>
    <s v="B22899460002"/>
    <s v="BOD"/>
    <n v="2289946"/>
    <m/>
    <s v="00099021001 DEP.DE CHEQ.AJENOS,RET.DE CAM.,CONCEPTO: INCAPACIDADES,DEP.: CAJA NACIONAL DE SALUD , PROCEDENCIA: BANCO UNION S.A., CHEQUE: 104599, FECHA DE EMISION:13/05/2025"/>
    <m/>
    <m/>
    <m/>
    <m/>
    <m/>
    <m/>
    <n v="0"/>
    <n v="105277.38"/>
    <s v="NO_CONCILIADO"/>
  </r>
  <r>
    <x v="3"/>
    <m/>
    <x v="3"/>
    <x v="97"/>
    <s v="B22899480002"/>
    <s v="BOD"/>
    <n v="2289948"/>
    <m/>
    <s v="00099021001 DEP.DE CHEQ.AJENOS,RET.DE CAM.,CONCEPTO: INCAPACIDADES,DEP.: CAJA NACIONAL DE SALUD , PROCEDENCIA: BANCO UNION S.A., CHEQUE: 104600, FECHA DE EMISION:13/05/2025"/>
    <m/>
    <m/>
    <m/>
    <m/>
    <m/>
    <m/>
    <n v="0"/>
    <n v="53874.52"/>
    <s v="NO_CONCILIADO"/>
  </r>
  <r>
    <x v="3"/>
    <m/>
    <x v="3"/>
    <x v="97"/>
    <s v="B22899560002"/>
    <s v="BOD"/>
    <n v="2289956"/>
    <m/>
    <s v="00099021001 DEP.DE CHEQ.AJENOS,RET.DE CAM.,CONCEPTO: INCAPACIDADES,DEP.: CAJA NACIONAL DE SALUD , PROCEDENCIA: BANCO UNION S.A., CHEQUE: 104627, FECHA DE EMISION:14/05/2025"/>
    <m/>
    <m/>
    <m/>
    <m/>
    <m/>
    <m/>
    <n v="0"/>
    <n v="267.94"/>
    <s v="NO_CONCILIADO"/>
  </r>
  <r>
    <x v="3"/>
    <m/>
    <x v="3"/>
    <x v="97"/>
    <s v="B22899500002"/>
    <s v="BOD"/>
    <n v="2289950"/>
    <m/>
    <s v="00099021001 DEP.DE CHEQ.AJENOS,RET.DE CAM.,CONCEPTO: INCAPACIDADES,DEP.: CAJA NACIONAL DE SALUD , PROCEDENCIA: BANCO UNION S.A., CHEQUE: 104623, FECHA DE EMISION:14/05/2025"/>
    <m/>
    <m/>
    <m/>
    <m/>
    <m/>
    <m/>
    <n v="0"/>
    <n v="1553.8"/>
    <s v="NO_CONCILIADO"/>
  </r>
  <r>
    <x v="3"/>
    <m/>
    <x v="3"/>
    <x v="97"/>
    <s v="B22899510002"/>
    <s v="BOD"/>
    <n v="2289951"/>
    <m/>
    <s v="00099021001 DEP.DE CHEQ.AJENOS,RET.DE CAM.,CONCEPTO: INCAPACIDADES,DEP.: CAJA NACIONAL DE SALUD , PROCEDENCIA: BANCO UNION S.A., CHEQUE: 104624, FECHA DE EMISION:14/05/2025"/>
    <m/>
    <m/>
    <m/>
    <m/>
    <m/>
    <m/>
    <n v="0"/>
    <n v="74248.2"/>
    <s v="NO_CONCILIADO"/>
  </r>
  <r>
    <x v="3"/>
    <m/>
    <x v="3"/>
    <x v="97"/>
    <s v="B22899550002"/>
    <s v="BOD"/>
    <n v="2289955"/>
    <m/>
    <s v="00099021001 DEP.DE CHEQ.AJENOS,RET.DE CAM.,CONCEPTO: INCAPACIDADES,DEP.: CAJA NACIONAL DE SALUD , PROCEDENCIA: BANCO UNION S.A., CHEQUE: 104625, FECHA DE EMISION:14/05/2025"/>
    <m/>
    <m/>
    <m/>
    <m/>
    <m/>
    <m/>
    <n v="0"/>
    <n v="2795.16"/>
    <s v="NO_CONCILIADO"/>
  </r>
  <r>
    <x v="3"/>
    <m/>
    <x v="3"/>
    <x v="97"/>
    <s v="B22899570002"/>
    <s v="BOD"/>
    <n v="2289957"/>
    <m/>
    <s v="00099021001 DEP.DE CHEQ.AJENOS,RET.DE CAM.,CONCEPTO: INCAPACIDADES,DEP.: CAJA NACIONAL DE SALUD , PROCEDENCIA: BANCO UNION S.A., CHEQUE: 104703, FECHA DE EMISION:15/05/2025"/>
    <m/>
    <m/>
    <m/>
    <m/>
    <m/>
    <m/>
    <n v="0"/>
    <n v="38157.300000000003"/>
    <s v="NO_CONCILIADO"/>
  </r>
  <r>
    <x v="3"/>
    <m/>
    <x v="3"/>
    <x v="97"/>
    <s v="B22899590002"/>
    <s v="BOD"/>
    <n v="2289959"/>
    <m/>
    <s v="00099021001 DEP.DE CHEQ.AJENOS,RET.DE CAM.,CONCEPTO: INCAPACIDADES,DEP.: CAJA NACIONAL DE SALUD , PROCEDENCIA: BANCO UNION S.A., CHEQUE: 104705, FECHA DE EMISION:15/05/2025"/>
    <m/>
    <m/>
    <m/>
    <m/>
    <m/>
    <m/>
    <n v="0"/>
    <n v="2202.1799999999998"/>
    <s v="NO_CONCILIADO"/>
  </r>
  <r>
    <x v="3"/>
    <m/>
    <x v="3"/>
    <x v="97"/>
    <s v="B22899600002"/>
    <s v="BOD"/>
    <n v="2289960"/>
    <m/>
    <s v="00099021001 DEP.DE CHEQ.AJENOS,RET.DE CAM.,CONCEPTO: INCAPACIDADES,DEP.: CAJA NACIONAL DE SALUD , PROCEDENCIA: BANCO UNION S.A., CHEQUE: 104706, FECHA DE EMISION:15/05/2025"/>
    <m/>
    <m/>
    <m/>
    <m/>
    <m/>
    <m/>
    <n v="0"/>
    <n v="1774.8"/>
    <s v="NO_CONCILIADO"/>
  </r>
  <r>
    <x v="1"/>
    <m/>
    <x v="1"/>
    <x v="97"/>
    <s v="B22899740002"/>
    <s v="BOD"/>
    <n v="2289974"/>
    <m/>
    <s v="00099021001 DEP.DE CHEQ.AJENOS,RET.DE CAM.,CONCEPTO: DEPÓSITO,DEP.: ANDREA SALINAS ARTEAGA , PROCEDENCIA: BANCO UNION S.A., CHEQUE: 216061, FECHA DE EMISION:27/05/2025"/>
    <m/>
    <m/>
    <m/>
    <m/>
    <m/>
    <m/>
    <n v="0"/>
    <n v="1246.5"/>
    <s v="NO_CONCILIADO"/>
  </r>
  <r>
    <x v="1"/>
    <m/>
    <x v="1"/>
    <x v="97"/>
    <s v="B22899760002"/>
    <s v="BOD"/>
    <n v="2289976"/>
    <m/>
    <s v="00099021001 DEP.DE CHEQ.AJENOS,RET.DE CAM.,CONCEPTO: DEPÓSITO,DEP.: VICTOR LUIS VACA TORRICO , PROCEDENCIA: BANCO UNION S.A., CHEQUE: 216060, FECHA DE EMISION:24/05/2025"/>
    <m/>
    <m/>
    <m/>
    <m/>
    <m/>
    <m/>
    <n v="0"/>
    <n v="1571.21"/>
    <s v="NO_CONCILIADO"/>
  </r>
  <r>
    <x v="46"/>
    <m/>
    <x v="46"/>
    <x v="98"/>
    <s v="O22903050002"/>
    <s v="BOD"/>
    <n v="2290305"/>
    <m/>
    <s v="00099021001 DEPOSITO DE EFECTIVO, DEPOSITANTE: SENARI, CONCEPTO: DEVOLUCION DE FONDOS EN AVANCE PREV. 39, CUENTA DE DEPOSITO: CUENTA UNICA DEL TESORO"/>
    <m/>
    <m/>
    <m/>
    <m/>
    <m/>
    <m/>
    <n v="0"/>
    <n v="2.85"/>
    <s v="NO_CONCILIADO"/>
  </r>
  <r>
    <x v="41"/>
    <m/>
    <x v="41"/>
    <x v="98"/>
    <s v="B22903500002"/>
    <s v="BOD"/>
    <n v="2290350"/>
    <m/>
    <s v="00099021001 DEP.DE CHEQ.AJENOS,RET.DE CAM.,CONCEPTO: DEVOLUCION POR DEP ERRONEO DE LA ASOCIACION PRO JUBILADOS DE LA FAB,DEP.: MINISTERIO DE DEFENSA , PROCEDENCIA: BANCO UNION S.A., CHEQUE: 22282, FECHA DE EMISION:27/05/2025"/>
    <m/>
    <m/>
    <m/>
    <m/>
    <m/>
    <m/>
    <n v="0"/>
    <n v="1558.89"/>
    <s v="NO_CONCILIADO"/>
  </r>
  <r>
    <x v="1"/>
    <m/>
    <x v="1"/>
    <x v="98"/>
    <s v="B22903660002"/>
    <s v="BOD"/>
    <n v="2290366"/>
    <m/>
    <s v="00099021001 DEP.DE CHEQ.AJENOS,RET.DE CAM.,CONCEPTO: REEMBOLSO POR INCAPACIDAD TEMPORAL,DEP.: CAJA DE SALUD DE LA BANCA PRIVADA , PROCEDENCIA: BANCO NACIONAL DE BOLIVIA S.A., CHEQUE: 9927509, FECHA DE EMISION:20/05/2025"/>
    <m/>
    <m/>
    <m/>
    <m/>
    <m/>
    <m/>
    <n v="0"/>
    <n v="399.37"/>
    <s v="NO_CONCILIADO"/>
  </r>
  <r>
    <x v="1"/>
    <m/>
    <x v="1"/>
    <x v="99"/>
    <s v="O22907750002"/>
    <s v="BOD"/>
    <n v="2290775"/>
    <m/>
    <s v="00099021001 DEPOSITO DE EFECTIVO, DEPOSITANTE: RICHARD VALENTIN QUISBERT LAURA CI 3383211, CONCEPTO: DEPÓSITO MONTO EXCEDENTARIO A LA REMUNERACION MAXIMA - MAYO 2025, CUENTA DE DEPOSITO: CUENTA UNICA DEL TESORO"/>
    <m/>
    <m/>
    <m/>
    <m/>
    <m/>
    <m/>
    <n v="0"/>
    <n v="13437.98"/>
    <s v="NO_CONCILIADO"/>
  </r>
  <r>
    <x v="25"/>
    <m/>
    <x v="25"/>
    <x v="99"/>
    <s v="O22908810002"/>
    <s v="BOD"/>
    <n v="2290881"/>
    <m/>
    <s v="00224012007 DEPOSITO DE EFECTIVO, DEPOSITANTE: MARLENE ROSALES PANIAGUA, CONCEPTO: DEVOLUCIÓN DE PASAJES AÉREOS, CUENTA DE DEPOSITO: CUENTA UNICA DEL TESORO"/>
    <m/>
    <m/>
    <m/>
    <m/>
    <m/>
    <m/>
    <n v="0"/>
    <n v="363"/>
    <s v="NO_CONCILIADO"/>
  </r>
  <r>
    <x v="5"/>
    <m/>
    <x v="5"/>
    <x v="99"/>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41.54"/>
    <s v="CONCILIADO_PARCIAL"/>
  </r>
  <r>
    <x v="19"/>
    <m/>
    <x v="19"/>
    <x v="99"/>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1015.34"/>
    <s v="CONCILIADO_PARCIAL"/>
  </r>
  <r>
    <x v="18"/>
    <m/>
    <x v="18"/>
    <x v="99"/>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926.7"/>
    <s v="CONCILIADO_PARCIAL"/>
  </r>
  <r>
    <x v="36"/>
    <m/>
    <x v="36"/>
    <x v="99"/>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704680.14"/>
    <s v="CONCILIADO_PARCIAL"/>
  </r>
  <r>
    <x v="34"/>
    <m/>
    <x v="34"/>
    <x v="99"/>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1789.449999999999"/>
    <s v="CONCILIADO_PARCIAL"/>
  </r>
  <r>
    <x v="1"/>
    <m/>
    <x v="1"/>
    <x v="99"/>
    <s v="B22907370002"/>
    <s v="BOD"/>
    <n v="2290737"/>
    <m/>
    <s v="00099021001 DEP.DE CHEQ.AJENOS,RET.DE CAM.,CONCEPTO: DEPÓSITO,DEP.: WILDER AYALA GARECA , PROCEDENCIA: BANCO UNION S.A., CHEQUE: 216062, FECHA DE EMISION:29/05/2025"/>
    <m/>
    <m/>
    <m/>
    <m/>
    <m/>
    <m/>
    <n v="0"/>
    <n v="128.47999999999999"/>
    <s v="NO_CONCILIADO"/>
  </r>
  <r>
    <x v="3"/>
    <m/>
    <x v="3"/>
    <x v="99"/>
    <s v="S11278870002"/>
    <s v="CRV"/>
    <n v="596"/>
    <m/>
    <s v="||TRANSFERENCIA A LA CUENTA ÚNICA DEL TESORO POR REMUNERACIÓN MÁXIMA DEL SECTOR PÚBLICO DE PINO GUZMAN GUMERCINDO HECTOR, CORRESPONDIENTE AL MES DE ABRIL/2025, SEGÚN BOLETA PAGO DE LA UNIVERSIDAD MAYOR DE SAN ANDRES Y DOCUMENTOS ADJUNTOS. TRANSFERENCIA REM.MÁXIMA DE PINO GUZMAN GUMERCINDO HECTOR ABRIL/2025 LIBRETA 00099021001"/>
    <m/>
    <m/>
    <m/>
    <m/>
    <m/>
    <m/>
    <n v="0"/>
    <n v="246.36"/>
    <s v="NO_CONCILIADO"/>
  </r>
  <r>
    <x v="1"/>
    <m/>
    <x v="1"/>
    <x v="100"/>
    <s v="O22912770002"/>
    <s v="BOD"/>
    <n v="2291277"/>
    <m/>
    <s v="00099021001 DEPOSITO DE EFECTIVO, DEPOSITANTE: ANDREA KARINA LUNA MAMANI, CONCEPTO: DEV. JUNIO 2024, CUENTA DE DEPOSITO: CUENTA UNICA DEL TESORO"/>
    <m/>
    <m/>
    <m/>
    <m/>
    <m/>
    <m/>
    <n v="0"/>
    <n v="703.38"/>
    <s v="NO_CONCILIADO"/>
  </r>
  <r>
    <x v="1"/>
    <m/>
    <x v="1"/>
    <x v="100"/>
    <s v="O22912960002"/>
    <s v="BOD"/>
    <n v="2291296"/>
    <m/>
    <s v="00099021001 DEPOSITO DE EFECTIVO, DEPOSITANTE: NESTOR SANGA HUANCA, CONCEPTO: REVERSION TOTAL, CUENTA DE DEPOSITO: CUENTA UNICA DEL TESORO"/>
    <m/>
    <m/>
    <m/>
    <m/>
    <m/>
    <m/>
    <n v="0"/>
    <n v="10030.89"/>
    <s v="NO_CONCILIADO"/>
  </r>
  <r>
    <x v="19"/>
    <m/>
    <x v="19"/>
    <x v="100"/>
    <s v="O22913680002"/>
    <s v="BOD"/>
    <n v="2291368"/>
    <m/>
    <s v="00099021001 DEPOSITO DE EFECTIVO, DEPOSITANTE: RAUL EDUARDO SALINAS AYAVIRI, CONCEPTO: DEVOLUCION DE PASAJES, CUENTA DE DEPOSITO: CUENTA UNICA DEL TESORO/DJBR"/>
    <m/>
    <m/>
    <m/>
    <m/>
    <m/>
    <m/>
    <n v="0"/>
    <n v="726"/>
    <s v="NO_CONCILIADO"/>
  </r>
  <r>
    <x v="1"/>
    <m/>
    <x v="1"/>
    <x v="100"/>
    <s v="O22913840002"/>
    <s v="BOD"/>
    <n v="2291384"/>
    <m/>
    <s v="00099021001 DEPOSITO DE EFECTIVO, DEPOSITANTE: LEONARDO ANIBAL COLQUE CANAZA, CONCEPTO: PAGO DE AGUA, CUENTA DE DEPOSITO: CUENTA UNICA DEL TESORO"/>
    <m/>
    <m/>
    <m/>
    <m/>
    <m/>
    <m/>
    <n v="0"/>
    <n v="1000"/>
    <s v="NO_CONCILIADO"/>
  </r>
  <r>
    <x v="1"/>
    <m/>
    <x v="1"/>
    <x v="100"/>
    <s v="O22913870002"/>
    <s v="BOD"/>
    <n v="2291387"/>
    <m/>
    <s v="00099021001 DEPOSITO DE EFECTIVO, DEPOSITANTE: LEONARDO ANIBAL COLQUE CANAZA, CONCEPTO: PAGO DE ELECTRICIDAD, CUENTA DE DEPOSITO: CUENTA UNICA DEL TESORO"/>
    <m/>
    <m/>
    <m/>
    <m/>
    <m/>
    <m/>
    <n v="0"/>
    <n v="1000"/>
    <s v="NO_CONCILIADO"/>
  </r>
  <r>
    <x v="1"/>
    <m/>
    <x v="1"/>
    <x v="100"/>
    <s v="O22913890002"/>
    <s v="BOD"/>
    <n v="2291389"/>
    <m/>
    <s v="00099021001 DEPOSITO DE EFECTIVO, DEPOSITANTE: LEONARDO ANIBAL COLQUE CANAZA, CONCEPTO: PAGO DE GAS, CUENTA DE DEPOSITO: CUENTA UNICA DEL TESORO"/>
    <m/>
    <m/>
    <m/>
    <m/>
    <m/>
    <m/>
    <n v="0"/>
    <n v="1513.2"/>
    <s v="NO_CONCILIADO"/>
  </r>
  <r>
    <x v="1"/>
    <m/>
    <x v="1"/>
    <x v="100"/>
    <s v="O22913910002"/>
    <s v="BOD"/>
    <n v="2291391"/>
    <m/>
    <s v="00099021001 DEPOSITO DE EFECTIVO, DEPOSITANTE: ZENOBIO GONZALES COPA, CONCEPTO: REVERSION TOTAL, CUENTA DE DEPOSITO: CUENTA UNICA DEL TESORO"/>
    <m/>
    <m/>
    <m/>
    <m/>
    <m/>
    <m/>
    <n v="0"/>
    <n v="1294.54"/>
    <s v="NO_CONCILIADO"/>
  </r>
  <r>
    <x v="19"/>
    <m/>
    <x v="19"/>
    <x v="100"/>
    <s v="B22911880002"/>
    <s v="BOD"/>
    <n v="2291188"/>
    <m/>
    <s v="00099021001 DEP.DE CHEQ.AJENOS,RET.DE CAM.,CONCEPTO: DEVOLUCION INCAPACIDAD TEMPORAL FEB/2025,DEP.: HONORABLE CAMARA DE SENADORES , PROCEDENCIA: BANCO UNION S.A., CHEQUE: 23076, FECHA DE EMISION:30/05/2025"/>
    <m/>
    <m/>
    <m/>
    <m/>
    <m/>
    <m/>
    <n v="0"/>
    <n v="7901.82"/>
    <s v="NO_CONCILIADO"/>
  </r>
  <r>
    <x v="40"/>
    <m/>
    <x v="40"/>
    <x v="100"/>
    <s v="B22912080002"/>
    <s v="BOD"/>
    <n v="2291208"/>
    <m/>
    <s v="00099021001 DEP.DE CHEQ.AJENOS,RET.DE CAM.,CONCEPTO: DEVOLUCION INCAPACIDAD TEMPORAL FEB/2025,DEP.: AUTORIDAD DE AGUA POTABLE Y SANEAMIENTO BASICO , PROCEDENCIA: BANCO UNION S.A., CHEQUE: 23083, FECHA DE EMISION:30/05/2025"/>
    <m/>
    <m/>
    <m/>
    <m/>
    <m/>
    <m/>
    <n v="0"/>
    <n v="420.3"/>
    <s v="NO_CONCILIADO"/>
  </r>
  <r>
    <x v="0"/>
    <m/>
    <x v="0"/>
    <x v="100"/>
    <s v="B22912490002"/>
    <s v="BOD"/>
    <n v="2291249"/>
    <m/>
    <s v="00015011108 DEP.DE CHEQ.AJENOS,RET.DE CAM.,CONCEPTO: DEVOLUCION,DEP.: MINISTERIO DE GOBIERNO , PROCEDENCIA: BANCO UNION S.A., CHEQUE: 52542, FECHA DE EMISION:30/05/2025"/>
    <m/>
    <m/>
    <m/>
    <m/>
    <m/>
    <m/>
    <n v="0"/>
    <n v="500"/>
    <s v="NO_CONCILIADO"/>
  </r>
  <r>
    <x v="2"/>
    <m/>
    <x v="2"/>
    <x v="100"/>
    <s v="S11280070001"/>
    <s v="DEV"/>
    <n v="1128007"/>
    <m/>
    <s v="||RESPUESTA A DEBITO DEL BANQUERO S/G MJE. SWIFT NO.7264 DE LA FECHA, POR COBRO DE GASTOS DE CANCELACION POR TRANSF. AL EXTERIOR POR EUR 4.452.621,80 A FAVOR DE GALILEO TRADING DMCC F.V. 30/05/2025 SG SOL. 054661-23189 DE YPFB REF: 1ER POST PAGO SUM HIDR LIQ 2025 PROC 218 LIB. 00513012004 LBP-YPFB-UNICOMERCIAL (4030005415/1-2188907) (COMIS. EQUIVALENTE A EUR 25,-)"/>
    <m/>
    <m/>
    <m/>
    <m/>
    <m/>
    <m/>
    <n v="197.94"/>
    <n v="0"/>
    <s v="NO_CONCILIADO"/>
  </r>
  <r>
    <x v="2"/>
    <m/>
    <x v="2"/>
    <x v="100"/>
    <s v="S11280070004"/>
    <s v="COB"/>
    <n v="1128007"/>
    <m/>
    <s v="||RESPUESTA A DEBITO DEL BANQUERO S/G MJE. SWIFT NO.7264 DE LA FECHA, POR COBRO DE GASTOS DE CANCELACION POR TRANSF. AL EXTERIOR POR EUR 4.452.621,80 A FAVOR DE GALILEO TRADING DMCC F.V. 30/05/2025 SG SOL. 054661-23189 DE YPFB REF: 1ER POST PAGO SUM HIDR LIQ 2025 PROC 218 CARGO LIB. 00513012004 LBP-YPFB-UNICOMERCIAL (4030005415/1-2188907) COBRO DE UTILES DE ESCRITORIO"/>
    <m/>
    <m/>
    <m/>
    <m/>
    <m/>
    <m/>
    <n v="60"/>
    <n v="0"/>
    <s v="NO_CONCILIADO"/>
  </r>
  <r>
    <x v="2"/>
    <m/>
    <x v="2"/>
    <x v="100"/>
    <s v="S11280670001"/>
    <s v="DEV"/>
    <n v="1128067"/>
    <m/>
    <s v="||RESPUESTA A DEBITO DEL BANQUERO S/G MJE. SWIFT NO.7264 DE LA FECHA, POR COBRO DE CARGOS DE CANCELACION POR TRANSF. AL EXTERIOR POR EUR 11.843.973,99 A FAVOR DE GALILEO TRADING DMCC F.V. 30/05/2025 SG SOL. 054662-23190 DE YPFB REF: 1ER POST PAGO SUM HIDR LIQ 2025 PROC 219 LIB. 00513012004 LBP-YPFB-UNICOMERCIAL (4030005415/1-2188907) (COMIS. EQUIVALENTE A EUR 25,-)"/>
    <m/>
    <m/>
    <m/>
    <m/>
    <m/>
    <m/>
    <n v="197.94"/>
    <n v="0"/>
    <s v="NO_CONCILIADO"/>
  </r>
  <r>
    <x v="2"/>
    <m/>
    <x v="2"/>
    <x v="100"/>
    <s v="S11280670004"/>
    <s v="COB"/>
    <n v="1128067"/>
    <m/>
    <s v="||RESPUESTA A DEBITO DEL BANQUERO S/G MJE. SWIFT NO.7264 DE LA FECHA, POR COBRO DE CARGOS DE CANCELACION POR TRANSF. AL EXTERIOR POR EUR 11.843.973,99 A FAVOR DE GALILEO TRADING DMCC F.V. 30/05/2025 SG SOL. 054662-23190 DE YPFB REF: 1ER POST PAGO SUM HIDR LIQ 2025 PROC 219 CARGO LIB. 00513012004 LBP-YPFB-UNICOMERCIAL (4030005415/1-2188907) COBRO DE UTILES DE ESCRITORIO"/>
    <m/>
    <m/>
    <m/>
    <m/>
    <m/>
    <m/>
    <n v="60"/>
    <n v="0"/>
    <s v="NO_CONCILIADO"/>
  </r>
  <r>
    <x v="1"/>
    <m/>
    <x v="1"/>
    <x v="101"/>
    <s v="O22921460002"/>
    <s v="BOD"/>
    <n v="2292146"/>
    <m/>
    <s v="00099021001 DEPOSITO DE EFECTIVO, DEPOSITANTE: UAP UNIVERSIDAD AMAZONICA DE PANDO, CONCEPTO: DEVOLUCION POR DOBLE PERCEPCION SAAVEDRA YABETA EDWIN, CUENTA DE DEPOSITO: CUENTA UNICA DEL TESORO"/>
    <m/>
    <m/>
    <m/>
    <m/>
    <m/>
    <m/>
    <n v="0"/>
    <n v="737.89"/>
    <s v="NO_CONCILIADO"/>
  </r>
  <r>
    <x v="1"/>
    <m/>
    <x v="1"/>
    <x v="101"/>
    <s v="O22921600002"/>
    <s v="BOD"/>
    <n v="2292160"/>
    <m/>
    <s v="00099021001 DEPOSITO DE EFECTIVO, DEPOSITANTE: BERTHA MARIA ARISMENDI RUIZ, CONCEPTO: DEVOLUCION HABER MENSUAL FEBREERO 2025, CUENTA DE DEPOSITO: CUENTA UNICA DEL TESORO"/>
    <m/>
    <m/>
    <m/>
    <m/>
    <m/>
    <m/>
    <n v="0"/>
    <n v="2182.25"/>
    <s v="NO_CONCILIADO"/>
  </r>
  <r>
    <x v="1"/>
    <m/>
    <x v="1"/>
    <x v="101"/>
    <s v="O22922380002"/>
    <s v="BOD"/>
    <n v="2292238"/>
    <m/>
    <s v="00099021001 DEPOSITO DE EFECTIVO, DEPOSITANTE: JOSEPH UCHARICO SIHUAYRO, CONCEPTO: DEVOLUCION AGUINALDO 2023, CUENTA DE DEPOSITO: CUENTA UNICA DEL TESORO"/>
    <m/>
    <m/>
    <m/>
    <m/>
    <m/>
    <m/>
    <n v="0"/>
    <n v="375.78"/>
    <s v="NO_CONCILIADO"/>
  </r>
  <r>
    <x v="1"/>
    <m/>
    <x v="1"/>
    <x v="101"/>
    <s v="O22922570002"/>
    <s v="BOD"/>
    <n v="2292257"/>
    <m/>
    <s v="00099021001 DEPOSITO DE EFECTIVO, DEPOSITANTE: LOURDES ALCIRA PACHECO COCA, CONCEPTO: AGUINALDO 2023, CUENTA DE DEPOSITO: CUENTA UNICA DEL TESORO"/>
    <m/>
    <m/>
    <m/>
    <m/>
    <m/>
    <m/>
    <n v="0"/>
    <n v="423.8"/>
    <s v="NO_CONCILIADO"/>
  </r>
  <r>
    <x v="9"/>
    <m/>
    <x v="9"/>
    <x v="101"/>
    <s v="O22922580002"/>
    <s v="BOD"/>
    <n v="2292258"/>
    <m/>
    <s v="00099021001 DEPOSITO DE EFECTIVO, DEPOSITANTE: SONIA MAMANI FLORES, CONCEPTO: DEVOLUCION DE SUELDO JULIO 2024, CUENTA DE DEPOSITO: CUENTA UNICA DEL TESORO/DJBR"/>
    <m/>
    <m/>
    <m/>
    <m/>
    <m/>
    <m/>
    <n v="0"/>
    <n v="4730"/>
    <s v="NO_CONCILIADO"/>
  </r>
  <r>
    <x v="1"/>
    <m/>
    <x v="1"/>
    <x v="101"/>
    <s v="B22921670002"/>
    <s v="BOD"/>
    <n v="2292167"/>
    <m/>
    <s v="00099021001 DEP.DE CHEQ.AJENOS,RET.DE CAM.,CONCEPTO: INCAPACIDAD TEMPORAL,DEP.: CAJA DE SALUD DE LA BANCA PRIVADA , PROCEDENCIA: BANCO NACIONAL DE BOLIVIA S.A., CHEQUE: 9927948, FECHA DE EMISION:20/05/2025"/>
    <m/>
    <m/>
    <m/>
    <m/>
    <m/>
    <m/>
    <n v="0"/>
    <n v="4605.75"/>
    <s v="NO_CONCILIADO"/>
  </r>
  <r>
    <x v="18"/>
    <m/>
    <x v="18"/>
    <x v="102"/>
    <s v="O22926810002"/>
    <s v="BOD"/>
    <n v="2292681"/>
    <m/>
    <s v="00099021001 DEPOSITO DE EFECTIVO, DEPOSITANTE: VIANNEY DELMY AGUILAR SIRPA, CONCEPTO: AGUINALDO 2023, CUENTA DE DEPOSITO: CUENTA UNICA DEL TESORO/DJBR"/>
    <m/>
    <m/>
    <m/>
    <m/>
    <m/>
    <m/>
    <n v="0"/>
    <n v="352.29"/>
    <s v="NO_CONCILIADO"/>
  </r>
  <r>
    <x v="9"/>
    <m/>
    <x v="9"/>
    <x v="102"/>
    <s v="O22927020002"/>
    <s v="BOD"/>
    <n v="2292702"/>
    <m/>
    <s v="00099021001 DEPOSITO DE EFECTIVO, DEPOSITANTE: SONIA MAMANI FLORES CI:4053495, CONCEPTO: DEVOLUCIÓN DE SUELDO AGOSTO 2024, CUENTA DE DEPOSITO: CUENTA UNICA DEL TESORO/DJBR"/>
    <m/>
    <m/>
    <m/>
    <m/>
    <m/>
    <m/>
    <n v="0"/>
    <n v="4730"/>
    <s v="NO_CONCILIADO"/>
  </r>
  <r>
    <x v="3"/>
    <m/>
    <x v="3"/>
    <x v="102"/>
    <s v="B22925200002"/>
    <s v="BOD"/>
    <n v="2292520"/>
    <m/>
    <s v="00099021001 DEP.DE CHEQ.AJENOS,RET.DE CAM.,CONCEPTO: DEVOLUCION DE CC FEBRERO 2025,DEP.: LA VITALICIA SEGUROS Y REASEGUROS DE VIDA S.A. , PROCEDENCIA: BANCO BISA S.A., CHEQUE: 80906, FECHA DE EMISION:03/06/2025"/>
    <m/>
    <m/>
    <m/>
    <m/>
    <m/>
    <m/>
    <n v="0"/>
    <n v="11563.01"/>
    <s v="NO_CONCILIADO"/>
  </r>
  <r>
    <x v="1"/>
    <m/>
    <x v="1"/>
    <x v="103"/>
    <s v="B22934920002"/>
    <s v="BOD"/>
    <n v="2293492"/>
    <m/>
    <s v="00099021001 DEP.DE CHEQ.AJENOS,RET.DE CAM.,CONCEPTO: DEVOLUCION AGUINALDO 2023,DEP.: ROLANDO PACHECO ALVAREZ , PROCEDENCIA: BANCO UNION S.A., CHEQUE: 216071, FECHA DE EMISION:06/06/2025"/>
    <m/>
    <m/>
    <m/>
    <m/>
    <m/>
    <m/>
    <n v="0"/>
    <n v="211.37"/>
    <s v="NO_CONCILIADO"/>
  </r>
  <r>
    <x v="1"/>
    <m/>
    <x v="1"/>
    <x v="103"/>
    <s v="B22934960002"/>
    <s v="BOD"/>
    <n v="2293496"/>
    <m/>
    <s v="00099021001 DEP.DE CHEQ.AJENOS,RET.DE CAM.,CONCEPTO: DEVOLUCION AGUINALDO 2023,DEP.: JESUS WILBER URQUIZU HERRERA , PROCEDENCIA: BANCO UNION S.A., CHEQUE: 216072, FECHA DE EMISION:06/06/2025"/>
    <m/>
    <m/>
    <m/>
    <m/>
    <m/>
    <m/>
    <n v="0"/>
    <n v="232.63"/>
    <s v="NO_CONCILIADO"/>
  </r>
  <r>
    <x v="1"/>
    <m/>
    <x v="1"/>
    <x v="103"/>
    <s v="B22934980002"/>
    <s v="BOD"/>
    <n v="2293498"/>
    <m/>
    <s v="00099021001 DEP.DE CHEQ.AJENOS,RET.DE CAM.,CONCEPTO: DEVOLUCION AGUINALDO 2023,DEP.: MARIBEL TORRICO JALDIN , PROCEDENCIA: BANCO UNION S.A., CHEQUE: 216073, FECHA DE EMISION:06/06/2025"/>
    <m/>
    <m/>
    <m/>
    <m/>
    <m/>
    <m/>
    <n v="0"/>
    <n v="274.23"/>
    <s v="NO_CONCILIADO"/>
  </r>
  <r>
    <x v="1"/>
    <m/>
    <x v="1"/>
    <x v="103"/>
    <s v="B22935540002"/>
    <s v="BOD"/>
    <n v="2293554"/>
    <m/>
    <s v="00099021001 DEP.DE CHEQ.AJENOS,RET.DE CAM.,CONCEPTO: INCAPACIDAD TEMPORAL MARZO/2025,DEP.: CAJA PETROLERA DE SALUD , PROCEDENCIA: BANCO UNION S.A., CHEQUE: 23100, FECHA DE EMISION:06/06/2025"/>
    <m/>
    <m/>
    <m/>
    <m/>
    <m/>
    <m/>
    <n v="0"/>
    <n v="4624.18"/>
    <s v="NO_CONCILIADO"/>
  </r>
  <r>
    <x v="1"/>
    <m/>
    <x v="1"/>
    <x v="103"/>
    <s v="B22935630002"/>
    <s v="BOD"/>
    <n v="2293563"/>
    <m/>
    <s v="00099021001 DEP.DE CHEQ.AJENOS,RET.DE CAM.,CONCEPTO: INCAPACIDAD TEMPORAL MARZO/2025,DEP.: CAJA PRETROLERA DE SALUD , PROCEDENCIA: BANCO UNION S.A., CHEQUE: 23103, FECHA DE EMISION:06/06/2025"/>
    <m/>
    <m/>
    <m/>
    <m/>
    <m/>
    <m/>
    <n v="0"/>
    <n v="21237.1"/>
    <s v="NO_CONCILIADO"/>
  </r>
  <r>
    <x v="1"/>
    <m/>
    <x v="1"/>
    <x v="103"/>
    <s v="B22935650002"/>
    <s v="BOD"/>
    <n v="2293565"/>
    <m/>
    <s v="00099021001 DEP.DE CHEQ.AJENOS,RET.DE CAM.,CONCEPTO: INCAPACIDAD TEMPORAL MARZO/2025,DEP.: CAJA PETROLERA DE SALUD , PROCEDENCIA: BANCO UNION S.A., CHEQUE: 23104, FECHA DE EMISION:06/06/2025"/>
    <m/>
    <m/>
    <m/>
    <m/>
    <m/>
    <m/>
    <n v="0"/>
    <n v="22915.75"/>
    <s v="NO_CONCILIADO"/>
  </r>
  <r>
    <x v="1"/>
    <m/>
    <x v="1"/>
    <x v="103"/>
    <s v="B22935840002"/>
    <s v="BOD"/>
    <n v="2293584"/>
    <m/>
    <s v="00099021001 DEP.DE CHEQ.AJENOS,RET.DE CAM.,CONCEPTO: INCAPACIDAD TEMPORAL MARZO/2025,DEP.: CAJA PETROLERA DE SALUD , PROCEDENCIA: BANCO UNION S.A., CHEQUE: 23126, FECHA DE EMISION:06/06/2025"/>
    <m/>
    <m/>
    <m/>
    <m/>
    <m/>
    <m/>
    <n v="0"/>
    <n v="26990.65"/>
    <s v="NO_CONCILIADO"/>
  </r>
  <r>
    <x v="2"/>
    <m/>
    <x v="2"/>
    <x v="103"/>
    <s v="S11284280004"/>
    <s v="COB"/>
    <n v="1128428"/>
    <m/>
    <s v="||RESPUESTA A DEBITO DEL BANQUERO SEGÚN SWIFT NO.7654 DE LA FECHA POR CARGOS DE CANCELACIÓN POR TRANSF.AL EXTERIOR POR EUR 898.407,65 A F/FUTURA ENERGY DMCC FECHA VALOR 9/06/2025S/G SOLIC.055157-23573 DE YPFB REF.: 7MO POST PAGO SUM HIDR LIQ OCCIDENTE 2024 LIB.0513012004 LBP-YPFB-UNICOMERCIAL (4030005415/1-2188907) COBRO UTILES DE ESCRITORIO"/>
    <m/>
    <m/>
    <m/>
    <m/>
    <m/>
    <m/>
    <n v="60"/>
    <n v="0"/>
    <s v="NO_CONCILIADO"/>
  </r>
  <r>
    <x v="2"/>
    <m/>
    <x v="2"/>
    <x v="103"/>
    <s v="S11284220001"/>
    <s v="DEV"/>
    <n v="1128422"/>
    <m/>
    <s v="||RESP. DEBITO DEL BANQUERO S/G MJE SWIFT NO.7654 DE LA FECHA, COBRO CARGOS DE CANCELACION POR TRANSF. AL EXTERIOR POR EUR 16.171.337,70 A F/DE GALILEO TRADING DMCC F.V. 09/06/2025 SG SOL. 055155-23571 YPFB REF:1ER POST PAGO SUM HIDR LIQ 2025 OP UPCA 698 LIQ 2025 PRO 305. LIB.00513012004 LBP-YPFB UNICOMERCIAL (4030005415/1-2188907) (COMIS. EQUIVALENTE A EUR 25.-)"/>
    <m/>
    <m/>
    <m/>
    <m/>
    <m/>
    <m/>
    <n v="198.99"/>
    <n v="0"/>
    <s v="NO_CONCILIADO"/>
  </r>
  <r>
    <x v="2"/>
    <m/>
    <x v="2"/>
    <x v="103"/>
    <s v="S11284220004"/>
    <s v="COB"/>
    <n v="1128422"/>
    <m/>
    <s v="||RESP. DEBITO DEL BANQUERO S/G MJE SWIFT NO.7654 DE LA FECHA, COBRO CARGOS DE CANCELACION POR TRANSF. AL EXTERIOR POR EUR 16.171.337,70 A F/DE GALILEO TRADING DMCC F.V. 09/06/2025 SG SOL. 055155-23571 YPFB REF:1ER POST PAGO SUM HIDR LIQ 2025 OP UPCA 698 LIQ 2025 PRO 305. CARGO LIB. LIB.00513012004 LBP-YPFB UNICOMERCIAL (4030005415/1-2188907) UTILES DE ESCRITORIO"/>
    <m/>
    <m/>
    <m/>
    <m/>
    <m/>
    <m/>
    <n v="60"/>
    <n v="0"/>
    <s v="NO_CONCILIADO"/>
  </r>
  <r>
    <x v="2"/>
    <m/>
    <x v="2"/>
    <x v="103"/>
    <s v="S11284250001"/>
    <s v="DEV"/>
    <n v="1128425"/>
    <m/>
    <s v="||RESP. DEBITO DEL BANQUERO S/G MJE SWIFT NO.7654 DE LA FECHA, COBRO CARGOS DE CANCELAC. POR TRANSF. AL EXTERIOR POR EUR 17.968.153,00 A F/DE FUTURA ENERGY DMCC F.V. 09/06/2025 SG SOL. 055156-23574 YPFB REF:7MO POST PAGO SUM HIDR LIQ OCC.2024 OP UPCA 12762 2025 PROC 308 LIB.00513012004 LBP-YPFB UNICOMERCIAL (4030005415/1-2188907) (COMIS. EQUIVALENTE A EUR 25.-)"/>
    <m/>
    <m/>
    <m/>
    <m/>
    <m/>
    <m/>
    <n v="198.99"/>
    <n v="0"/>
    <s v="NO_CONCILIADO"/>
  </r>
  <r>
    <x v="2"/>
    <m/>
    <x v="2"/>
    <x v="103"/>
    <s v="S11284250004"/>
    <s v="COB"/>
    <n v="1128425"/>
    <m/>
    <s v="||RESP. DEBITO DEL BANQUERO S/G MJE SWIFT NO.7654 DE LA FECHA, COBRO CARGOS DE CANCELAC. POR TRANSF. AL EXTERIOR POR EUR 17.968.153,00 A F/DE FUTURA ENERGY DMCC F.V. 09/06/2025 SG SOL. 055156-23574 YPFB REF:7MO POST PAGO SUM HIDR LIQ OCC.2024 OP UPCA 12762 2025 PROC 308 CARGO LIB. LIB.00513012004 LBP-YPFB UNICOMERCIAL (4030005415/1-2188907) UTILES DE ESCRITORIO"/>
    <m/>
    <m/>
    <m/>
    <m/>
    <m/>
    <m/>
    <n v="60"/>
    <n v="0"/>
    <s v="NO_CONCILIADO"/>
  </r>
  <r>
    <x v="2"/>
    <m/>
    <x v="2"/>
    <x v="103"/>
    <s v="S11284280001"/>
    <s v="DEV"/>
    <n v="1128428"/>
    <m/>
    <s v="||RESPUESTA A DEBITO DEL BANQUERO SEGÚN SWIFT NO.7654 DE LA FECHA POR CARGOS DE CANCELACIÓN POR TRANSF.AL EXTERIOR POR EUR 898.407,65 A F/FUTURA ENERGY DMCC FECHA VALOR 9/06/2025S/G SOLIC.055157-23573 DE YPFB REF.: 7MO POST PAGO SUM HIDR LIQ OCCIDENTE 2024 LIB.0513012004 LBP-YPFB-UNICOMERCIAL (4030005415/1-2188907) COMIS.DEL BANQUERO EQUIV.EUR25.-"/>
    <m/>
    <m/>
    <m/>
    <m/>
    <m/>
    <m/>
    <n v="198.99"/>
    <n v="0"/>
    <s v="NO_CONCILIADO"/>
  </r>
  <r>
    <x v="0"/>
    <m/>
    <x v="0"/>
    <x v="104"/>
    <s v="O22939970002"/>
    <s v="BOD"/>
    <n v="2293997"/>
    <m/>
    <s v="00015011108 DEPOSITO DE EFECTIVO, DEPOSITANTE: DISTRIBUIDORA DE ELECTRICIDAD LA PAZ S.A., CONCEPTO: POR REHABILITACIÓN, CUENTA DE DEPOSITO: CUENTA UNICA DEL TESORO"/>
    <m/>
    <m/>
    <m/>
    <m/>
    <m/>
    <m/>
    <n v="0"/>
    <n v="48.9"/>
    <s v="NO_CONCILIADO"/>
  </r>
  <r>
    <x v="0"/>
    <m/>
    <x v="0"/>
    <x v="104"/>
    <s v="O22941170002"/>
    <s v="BOD"/>
    <n v="2294117"/>
    <m/>
    <s v="00015021101 DEPOSITO DE EFECTIVO, DEPOSITANTE: JUAN CARLOS AGUIRRE FLORES, CONCEPTO: DEVOLUCION DE BONO AL CARGO DEL MES DE ABRIL A DICIEMBRE 2024 Y AGUINALDO 2024, CUENTA DE DEPOSITO: CUENTA UNICA DEL TESORO"/>
    <m/>
    <m/>
    <m/>
    <m/>
    <m/>
    <m/>
    <n v="0"/>
    <n v="13823"/>
    <s v="NO_CONCILIADO"/>
  </r>
  <r>
    <x v="9"/>
    <m/>
    <x v="9"/>
    <x v="104"/>
    <s v="B22940010002"/>
    <s v="BOD"/>
    <n v="2294001"/>
    <m/>
    <s v="00099021001 DEP.DE CHEQ.AJENOS,RET.DE CAM.,CONCEPTO: DEPÓSITO,DEP.: JULIO ERNESTO VARGAS CHAVEZ , PROCEDENCIA: BANCO UNION S.A., CHEQUE: 216075, FECHA DE EMISION:09/06/2025/DJBR"/>
    <m/>
    <m/>
    <m/>
    <m/>
    <m/>
    <m/>
    <n v="0"/>
    <n v="169.96"/>
    <s v="NO_CONCILIADO"/>
  </r>
  <r>
    <x v="46"/>
    <m/>
    <x v="46"/>
    <x v="104"/>
    <s v="O22941530002"/>
    <s v="BOD"/>
    <n v="2294153"/>
    <m/>
    <s v="00288012001 DEPOSITO DE EFECTIVO, DEPOSITANTE: SERVICIO NACIONAL DE RIEGO, CONCEPTO: DEPÓSITO POR EL CURSO JORNADA DE WEBINARS POR EL DIA MUNDIAL DEL AGUA, CUENTA DE DEPOSITO: CUENTA UNICA DEL TESORO"/>
    <m/>
    <m/>
    <m/>
    <m/>
    <m/>
    <m/>
    <n v="0"/>
    <n v="120"/>
    <s v="NO_CONCILIADO"/>
  </r>
  <r>
    <x v="1"/>
    <m/>
    <x v="1"/>
    <x v="105"/>
    <s v="O22944000002"/>
    <s v="BOD"/>
    <n v="2294400"/>
    <m/>
    <s v="00099021001 DEPOSITO DE EFECTIVO, DEPOSITANTE: NORMA EDME BUTRON DE POZO, CONCEPTO: REVERSION MES DE MARZO, CUENTA DE DEPOSITO: CUENTA UNICA DEL TESORO"/>
    <m/>
    <m/>
    <m/>
    <m/>
    <m/>
    <m/>
    <n v="0"/>
    <n v="3.17"/>
    <s v="NO_CONCILIADO"/>
  </r>
  <r>
    <x v="1"/>
    <m/>
    <x v="1"/>
    <x v="105"/>
    <s v="O22944010002"/>
    <s v="BOD"/>
    <n v="2294401"/>
    <m/>
    <s v="00099021001 DEPOSITO DE EFECTIVO, DEPOSITANTE: NORMA EDME BUTRON DE POZO, CONCEPTO: REVERSION MES DE ABRIL, CUENTA DE DEPOSITO: CUENTA UNICA DEL TESORO"/>
    <m/>
    <m/>
    <m/>
    <m/>
    <m/>
    <m/>
    <n v="0"/>
    <n v="3.17"/>
    <s v="NO_CONCILIADO"/>
  </r>
  <r>
    <x v="47"/>
    <m/>
    <x v="47"/>
    <x v="105"/>
    <s v="O22944320002"/>
    <s v="BOD"/>
    <n v="2294432"/>
    <m/>
    <s v="00099021001 DEPOSITO DE EFECTIVO, DEPOSITANTE: SERVICIO NACIONAL DE HIDROGRAFIA NAVAL, CONCEPTO: REVERSION DE LOS SUELDOS Y SALARIOS DEL MES DE ABRIL DE LA ENTIDAD 243, CUENTA DE DEPOSITO: CUENTA UNICA DEL TESORO"/>
    <m/>
    <m/>
    <m/>
    <m/>
    <m/>
    <m/>
    <n v="0"/>
    <n v="5555.56"/>
    <s v="CONCILIADO_PARCIAL"/>
  </r>
  <r>
    <x v="1"/>
    <m/>
    <x v="1"/>
    <x v="105"/>
    <s v="O22944460002"/>
    <s v="BOD"/>
    <n v="2294446"/>
    <m/>
    <s v="00099021001 DEPOSITO DE EFECTIVO, DEPOSITANTE: SONIA CONTRERAS HIDALGO, CONCEPTO: REVERSIÓN DE BOLETA DE HABER MENSUAL DE MAYO, CUENTA DE DEPOSITO: CUENTA UNICA DEL TESORO"/>
    <m/>
    <m/>
    <m/>
    <m/>
    <m/>
    <m/>
    <n v="0"/>
    <n v="4303.3999999999996"/>
    <s v="NO_CONCILIADO"/>
  </r>
  <r>
    <x v="41"/>
    <m/>
    <x v="41"/>
    <x v="105"/>
    <s v="B22944640002"/>
    <s v="BOD"/>
    <n v="2294464"/>
    <m/>
    <s v="00099021001 DEP.DE CHEQ.AJENOS,RET.DE CAM.,CONCEPTO: DEVOLUCION POR DEP. ERRONEO COSSMIL 03319,DEP.: MINISTERIO DE DEFENSA , PROCEDENCIA: BANCO UNION S.A., CHEQUE: 22303, FECHA DE EMISION:10/06/2025"/>
    <m/>
    <m/>
    <m/>
    <m/>
    <m/>
    <m/>
    <n v="0"/>
    <n v="2141.44"/>
    <s v="NO_CONCILIADO"/>
  </r>
  <r>
    <x v="1"/>
    <m/>
    <x v="1"/>
    <x v="105"/>
    <s v="B22944730002"/>
    <s v="BOD"/>
    <n v="2294473"/>
    <m/>
    <s v="00099021001 DEP.DE CHEQ.AJENOS,RET.DE CAM.,CONCEPTO: DEPÓSITO,DEP.: ROGER MANUEL GARECA VARGAS , PROCEDENCIA: BANCO UNION S.A., CHEQUE: 216078, FECHA DE EMISION:10/06/2025"/>
    <m/>
    <m/>
    <m/>
    <m/>
    <m/>
    <m/>
    <n v="0"/>
    <n v="3252.87"/>
    <s v="NO_CONCILIADO"/>
  </r>
  <r>
    <x v="1"/>
    <m/>
    <x v="1"/>
    <x v="105"/>
    <s v="B22944840002"/>
    <s v="BOD"/>
    <n v="2294484"/>
    <m/>
    <s v="00099021001 DEP.DE CHEQ.AJENOS,RET.DE CAM.,CONCEPTO: DEVOLUCION DE SUELDOS,DEP.: PASTOR PRADO MIRANDA , PROCEDENCIA: BANCO UNION S.A., CHEQUE: 216077, FECHA DE EMISION:10/06/2025"/>
    <m/>
    <m/>
    <m/>
    <m/>
    <m/>
    <m/>
    <n v="0"/>
    <n v="9248.5499999999993"/>
    <s v="NO_CONCILIADO"/>
  </r>
  <r>
    <x v="15"/>
    <m/>
    <x v="15"/>
    <x v="105"/>
    <s v="B22944870002"/>
    <s v="BOD"/>
    <n v="2294487"/>
    <m/>
    <s v="00099021001 DEP.DE CHEQ.AJENOS,RET.DE CAM.,CONCEPTO: DEPÓSITO,DEP.: TERESA BALLESTEROS CUELLAR , PROCEDENCIA: BANCO UNION S.A., CHEQUE: 216079, FECHA DE EMISION:10/06/2025/DJBR"/>
    <m/>
    <m/>
    <m/>
    <m/>
    <m/>
    <m/>
    <n v="0"/>
    <n v="9248.5499999999993"/>
    <s v="NO_CONCILIADO"/>
  </r>
  <r>
    <x v="36"/>
    <m/>
    <x v="36"/>
    <x v="106"/>
    <s v="O22949390002"/>
    <s v="BOD"/>
    <n v="2294939"/>
    <m/>
    <s v="00099021001 DEPOSITO DE EFECTIVO, DEPOSITANTE: CONSUELO ASPE ALANOCA, CONCEPTO: REVERSION TOTAL, CUENTA DE DEPOSITO: CUENTA UNICA DEL TESORO/DJBR"/>
    <m/>
    <m/>
    <m/>
    <m/>
    <m/>
    <m/>
    <n v="0"/>
    <n v="6529.29"/>
    <s v="NO_CONCILIADO"/>
  </r>
  <r>
    <x v="13"/>
    <m/>
    <x v="13"/>
    <x v="106"/>
    <s v="B22949050002"/>
    <s v="BOD"/>
    <n v="2294905"/>
    <m/>
    <s v="00099021001 DEP.DE CHEQ.AJENOS,RET.DE CAM.,CONCEPTO: DEPÓSITO,DEP.: EDWIN FLORES BAPTISTA , PROCEDENCIA: BANCO UNION S.A., CHEQUE: 216081, FECHA DE EMISION:11/06/2025/DJBR"/>
    <m/>
    <m/>
    <m/>
    <m/>
    <m/>
    <m/>
    <n v="0"/>
    <n v="10613.85"/>
    <s v="NO_CONCILIADO"/>
  </r>
  <r>
    <x v="1"/>
    <m/>
    <x v="1"/>
    <x v="106"/>
    <s v="B22949190002"/>
    <s v="BOD"/>
    <n v="2294919"/>
    <m/>
    <s v="00099021001 DEP.DE CHEQ.AJENOS,RET.DE CAM.,CONCEPTO: REEMBOLSO SUBSIDIOS POR INCAPACIDAD TEMPORAL - MARZO 2025 -REGIONAL LA PAZ,DEP.: CAJA DE SALUD DE LA BANCA PRIVADA , PROCEDENCIA: BANCO NACIONAL DE BOLIVIA S.A., CHEQUE: 9931133, FECHA DE EMISION:27/05/2025"/>
    <m/>
    <m/>
    <m/>
    <m/>
    <m/>
    <m/>
    <n v="0"/>
    <n v="5236.07"/>
    <s v="NO_CONCILIADO"/>
  </r>
  <r>
    <x v="3"/>
    <m/>
    <x v="3"/>
    <x v="106"/>
    <s v="B22949240002"/>
    <s v="BOD"/>
    <n v="2294924"/>
    <m/>
    <s v="00099021001 DEP.DE CHEQ.AJENOS,RET.DE CAM.,CONCEPTO: PAGO POR REEMBOLSO DE SUBSIDIO DE INCAPACIDAD TEMRPORAL PERIODO MARZO/25,DEP.: CAJA NACIONAL DE SALUD , PROCEDENCIA: BANCO UNION S.A., CHEQUE: 84381, FECHA DE EMISION:06/06/2025"/>
    <m/>
    <m/>
    <m/>
    <m/>
    <m/>
    <m/>
    <n v="0"/>
    <n v="1210.8800000000001"/>
    <s v="NO_CONCILIADO"/>
  </r>
  <r>
    <x v="1"/>
    <m/>
    <x v="1"/>
    <x v="106"/>
    <s v="B22949250002"/>
    <s v="BOD"/>
    <n v="2294925"/>
    <m/>
    <s v="00099021001 DEP.DE CHEQ.AJENOS,RET.DE CAM.,CONCEPTO: INCAPACIDAD TEMPORAL - PERIODO MARZO 2025 - LA PAZ,DEP.: CAJA DE SALUD DE LA BANCA PRIVADA , PROCEDENCIA: BANCO NACIONAL DE BOLIVIA S.A., CHEQUE: 9930686, FECHA DE EMISION:27/05/2025"/>
    <m/>
    <m/>
    <m/>
    <m/>
    <m/>
    <m/>
    <n v="0"/>
    <n v="1446.97"/>
    <s v="NO_CONCILIADO"/>
  </r>
  <r>
    <x v="1"/>
    <m/>
    <x v="1"/>
    <x v="106"/>
    <s v="B22949820002"/>
    <s v="BOD"/>
    <n v="2294982"/>
    <m/>
    <s v="00099021001 DEP.DE CHEQ.AJENOS,RET.DE CAM.,CONCEPTO: DEPÓSITO,DEP.: TANIA BERTHA MENDOZA CHOQUE , PROCEDENCIA: BANCO UNION S.A., CHEQUE: 216082, FECHA DE EMISION:11/06/2025"/>
    <m/>
    <m/>
    <m/>
    <m/>
    <m/>
    <m/>
    <n v="0"/>
    <n v="5320.89"/>
    <s v="NO_CONCILIADO"/>
  </r>
  <r>
    <x v="2"/>
    <m/>
    <x v="2"/>
    <x v="106"/>
    <s v="S11286410001"/>
    <s v="DEV"/>
    <n v="1128641"/>
    <m/>
    <s v="||REGULARIZACION DEL COMP. S-1128583 DEL 10/06/2025 DEL COBRO DE CARGOS DE CANCELACION SEG EXT. DEL BANQUERO DE 10/06/2025. REF.: SOLIC. NO.055232-23626 DE YPFB POR EUR 10.886.432,99 MT103 REF. 2950/050625/STA Y MT192 REF. 2972/060625/STA LIB.00513012004 LBP-YPFB-UNICOMERCIAL (4030005415/1-2188907)"/>
    <m/>
    <m/>
    <m/>
    <m/>
    <m/>
    <m/>
    <n v="198.71"/>
    <n v="0"/>
    <s v="NO_CONCILIADO"/>
  </r>
  <r>
    <x v="2"/>
    <m/>
    <x v="2"/>
    <x v="106"/>
    <s v="S11286410004"/>
    <s v="COB"/>
    <n v="1128641"/>
    <m/>
    <s v="||REGULARIZACION DEL COMP. S-1128583 DEL 10/06/2025 DEL COBRO DE CARGOS DE CANCELACION SEG EXT. DEL BANQUERO DE 10/06/2025. REF.: SOLIC. NO.055232-23626 DE YPFB POR EUR 10.886.432,99 MT103 REF. 2950/050625/STA Y MT192 REF. 2972/060625/STA CARGO LIB.00513012004 LBP-YPFB-UNICOMERCIAL(4030005415/1-2188907) UTILES DE ESCRITORIO"/>
    <m/>
    <m/>
    <m/>
    <m/>
    <m/>
    <m/>
    <n v="60"/>
    <n v="0"/>
    <s v="NO_CONCILIADO"/>
  </r>
  <r>
    <x v="1"/>
    <m/>
    <x v="1"/>
    <x v="107"/>
    <s v="O22952820002"/>
    <s v="BOD"/>
    <n v="2295282"/>
    <m/>
    <s v="00099021001 DEPOSITO DE EFECTIVO, DEPOSITANTE: LOURDES ALIAGA ZAPATA, CONCEPTO: DOBLE PERCEPCION MES DE JUNIO 2025, CUENTA DE DEPOSITO: CUENTA UNICA DEL TESORO"/>
    <m/>
    <m/>
    <m/>
    <m/>
    <m/>
    <m/>
    <n v="0"/>
    <n v="2000"/>
    <s v="NO_CONCILIADO"/>
  </r>
  <r>
    <x v="1"/>
    <m/>
    <x v="1"/>
    <x v="107"/>
    <s v="O22953340002"/>
    <s v="BOD"/>
    <n v="2295334"/>
    <m/>
    <s v="00099021001 DEPOSITO DE EFECTIVO, DEPOSITANTE: RODOLFO POMA CHUQUIMIA, CONCEPTO: REGULARIZACION POR TOPE FINANCIAL OCTUBRE Y NOVIEMBRE 2023, CUENTA DE DEPOSITO: CUENTA UNICA DEL TESORO/DJBR"/>
    <m/>
    <m/>
    <m/>
    <m/>
    <m/>
    <m/>
    <n v="0"/>
    <n v="2575.73"/>
    <s v="NO_CONCILIADO"/>
  </r>
  <r>
    <x v="48"/>
    <m/>
    <x v="48"/>
    <x v="107"/>
    <s v="O22954220002"/>
    <s v="BOD"/>
    <n v="2295422"/>
    <m/>
    <s v="00041041102 DEPOSITO DE EFECTIVO, DEPOSITANTE: ROCIO INES CONDORI ARCE, CONCEPTO: DEVOLUCION DEL PAGO DE AGUINALDO EN EXCESO - GESTION 2024, CUENTA DE DEPOSITO: CUENTA UNICA DEL TESORO"/>
    <m/>
    <m/>
    <m/>
    <m/>
    <m/>
    <m/>
    <n v="0"/>
    <n v="649.78"/>
    <s v="NO_CONCILIADO"/>
  </r>
  <r>
    <x v="8"/>
    <m/>
    <x v="8"/>
    <x v="107"/>
    <s v="O22954250002"/>
    <s v="BOD"/>
    <n v="2295425"/>
    <m/>
    <s v="00081071102 DEPOSITO DE EFECTIVO, DEPOSITANTE: FANNY ROSA MORALES CONDORI, CONCEPTO: DEVOLUCION DE 13% IVA VIATICOS PREV. 148-170-89, CUENTA DE DEPOSITO: CUENTA UNICA DEL TESORO"/>
    <m/>
    <m/>
    <m/>
    <m/>
    <m/>
    <m/>
    <n v="0"/>
    <n v="145"/>
    <s v="NO_CONCILIADO"/>
  </r>
  <r>
    <x v="48"/>
    <m/>
    <x v="48"/>
    <x v="108"/>
    <s v="O22957660002"/>
    <s v="BOD"/>
    <n v="2295766"/>
    <m/>
    <s v="00041044201 DEPOSITO DE EFECTIVO, DEPOSITANTE: CLAUDIA CASTAÑETA MAMANI, CONCEPTO: DEVOLUCION DE EXCESO DE PAGO DE AGUINALDO, CUENTA DE DEPOSITO: CUENTA UNICA DEL TESORO"/>
    <m/>
    <m/>
    <m/>
    <m/>
    <m/>
    <m/>
    <n v="0"/>
    <n v="200"/>
    <s v="NO_CONCILIADO"/>
  </r>
  <r>
    <x v="2"/>
    <m/>
    <x v="2"/>
    <x v="108"/>
    <s v="B22957340002"/>
    <s v="BOD"/>
    <n v="2295734"/>
    <m/>
    <s v="00513212001 DEP.DE CHEQ.AJENOS,RET.DE CAM.,CONCEPTO: REVERSIÓN DE FONDOS,DEP.: YPFB , PROCEDENCIA: BANCO UNION S.A., CHEQUE: 894, FECHA DE EMISION:13/06/2025"/>
    <m/>
    <m/>
    <m/>
    <m/>
    <m/>
    <m/>
    <n v="0"/>
    <n v="62182.54"/>
    <s v="NO_CONCILIADO"/>
  </r>
  <r>
    <x v="2"/>
    <m/>
    <x v="2"/>
    <x v="108"/>
    <s v="B22957370002"/>
    <s v="BOD"/>
    <n v="2295737"/>
    <m/>
    <s v="00513212001 DEP.DE CHEQ.AJENOS,RET.DE CAM.,CONCEPTO: REVERSIÓN DE FONDOS DEUDA FLOTANTE,DEP.: YPFB , PROCEDENCIA: BANCO UNION S.A., CHEQUE: 893, FECHA DE EMISION:13/06/2025"/>
    <m/>
    <m/>
    <m/>
    <m/>
    <m/>
    <m/>
    <n v="0"/>
    <n v="132690.70000000001"/>
    <s v="NO_CONCILIADO"/>
  </r>
  <r>
    <x v="1"/>
    <m/>
    <x v="1"/>
    <x v="108"/>
    <s v="B22957790002"/>
    <s v="BOD"/>
    <n v="2295779"/>
    <m/>
    <s v="00099021001 DEP.DE CHEQ.AJENOS,RET.DE CAM.,CONCEPTO: DEPÓSITO,DEP.: HILARION GONZALES LEON , PROCEDENCIA: BANCO UNION S.A., CHEQUE: 216089, FECHA DE EMISION:13/06/2025"/>
    <m/>
    <m/>
    <m/>
    <m/>
    <m/>
    <m/>
    <n v="0"/>
    <n v="7624.35"/>
    <s v="NO_CONCILIADO"/>
  </r>
  <r>
    <x v="1"/>
    <m/>
    <x v="1"/>
    <x v="108"/>
    <s v="B22957820002"/>
    <s v="BOD"/>
    <n v="2295782"/>
    <m/>
    <s v="00099021001 DEP.DE CHEQ.AJENOS,RET.DE CAM.,CONCEPTO: DEVOLUCION DE SUELDO PER JULIO 2023 A FEBRERO 2024,DEP.: BERNARDO JOSE SAAVEDRA AGRAMONT , PROCEDENCIA: BANCO UNION S.A., CHEQUE: 216090, FECHA DE EMISION:13/06/2025"/>
    <m/>
    <m/>
    <m/>
    <m/>
    <m/>
    <m/>
    <n v="0"/>
    <n v="33920.94"/>
    <s v="NO_CONCILIADO"/>
  </r>
  <r>
    <x v="2"/>
    <m/>
    <x v="2"/>
    <x v="108"/>
    <s v="S11290750001"/>
    <s v="DEV"/>
    <n v="1129075"/>
    <m/>
    <s v="||RESPUESTA A DEBITO DEL BANQUERO SEGÚN SWIFT NO.7893 DE LA FECHA POR CARGOS DE CANCELACIÓN POR TRANSF.AL EXTERIOR POR USD 898.407,65 A F/FUTURA ENERGY DMCC FECHA VALOR 13/06/2025 SOLIC.055157-23573 DE YPFB REF.: 7MO POST PAGO SUM HIDR LIQ OCCIDENTE 2024 LIB.0513012004 LBP-YPFB-UNICOMERCIAL (4030005415/1-2188907) COMIS.DEL BANQUERO EQUIV.A EUR 25.-"/>
    <m/>
    <m/>
    <m/>
    <m/>
    <m/>
    <m/>
    <n v="201.42"/>
    <n v="0"/>
    <s v="NO_CONCILIADO"/>
  </r>
  <r>
    <x v="2"/>
    <m/>
    <x v="2"/>
    <x v="108"/>
    <s v="S11290750004"/>
    <s v="COB"/>
    <n v="1129075"/>
    <m/>
    <s v="||RESPUESTA A DEBITO DEL BANQUERO SEGÚN SWIFT NO.7893 DE LA FECHA POR CARGOS DE CANCELACIÓN POR TRANSF.AL EXTERIOR POR USD 898.407,65 A F/FUTURA ENERGY DMCC FECHA VALOR 13/06/2025 SOLIC.055157-23573 DE YPFB REF.: 7MO POST PAGO SUM HIDR LIQ OCCIDENTE 2024 LIB.0513012004 LBP-YPFB-UNICOMERCIAL (4030005415/1-2188907) COBRO UTILES DE ESCRITORIO"/>
    <m/>
    <m/>
    <m/>
    <m/>
    <m/>
    <m/>
    <n v="60"/>
    <n v="0"/>
    <s v="NO_CONCILIADO"/>
  </r>
  <r>
    <x v="2"/>
    <m/>
    <x v="2"/>
    <x v="108"/>
    <s v="S11290760001"/>
    <s v="DEV"/>
    <n v="1129076"/>
    <m/>
    <s v="||RESP. DEBITO DEL BANQUERO S/G SWIFT NO.7893 DE LA FECHA, COBRO CARGOS DEL BANQUERO DE CANCELAC. TRANSF.AL EXTERIOR POR EUR 17.968.153,00 AF/FUTURA ENERGY DMCC F.V. 13/06/2025 SG SOL. 055156-23574 YPFB REF:7MO POST PAGO SUM HIDR LIQ OCC.2024 OP UPCA 12762-2025 PROC 308 LIB.00513012004 LBP-YPFB-UNICOMERCIAL (4030005415/1-2188907) COMIS. EQUIVALENTE A EUR 25.-"/>
    <m/>
    <m/>
    <m/>
    <m/>
    <m/>
    <m/>
    <n v="201.42"/>
    <n v="0"/>
    <s v="NO_CONCILIADO"/>
  </r>
  <r>
    <x v="2"/>
    <m/>
    <x v="2"/>
    <x v="108"/>
    <s v="S11290760004"/>
    <s v="COB"/>
    <n v="1129076"/>
    <m/>
    <s v="||RESP. DEBITO DEL BANQUERO S/G SWIFT NO.7893 DE LA FECHA, COBRO CARGOS DEL BANQUERO DE CANCELAC. TRANSF.AL EXTERIOR POR EUR 17.968.153,00 AF/FUTURA ENERGY DMCC F.V. 13/06/2025 SG SOL. 055156-23574 YPFB REF:7MO POST PAGO SUM HIDR LIQ OCC.2024 OP UPCA 12762-2025 PROC 308 CARGO LIB. 00513012004 LBP-YPFB-UNICOMERCIAL (4030005415/1-2188907) UTILES DE ESCRITORIO"/>
    <m/>
    <m/>
    <m/>
    <m/>
    <m/>
    <m/>
    <n v="60"/>
    <n v="0"/>
    <s v="NO_CONCILIADO"/>
  </r>
  <r>
    <x v="48"/>
    <m/>
    <x v="48"/>
    <x v="109"/>
    <s v="O22963390002"/>
    <s v="BOD"/>
    <n v="2296339"/>
    <m/>
    <s v="00041041102 DEPOSITO DE EFECTIVO, DEPOSITANTE: SERGIO VICTOR JIMENEZ ALARCON, CONCEPTO: DEVOLUCION - PAGO DE AGUINALDO EN EXCESO, CUENTA DE DEPOSITO: CUENTA UNICA DEL TESORO"/>
    <m/>
    <m/>
    <m/>
    <m/>
    <m/>
    <m/>
    <n v="0"/>
    <n v="574.91999999999996"/>
    <s v="NO_CONCILIADO"/>
  </r>
  <r>
    <x v="1"/>
    <m/>
    <x v="1"/>
    <x v="109"/>
    <s v="B22962140002"/>
    <s v="BOD"/>
    <n v="2296214"/>
    <m/>
    <s v="00099021001 DEP.DE CHEQ.AJENOS,RET.DE CAM.,CONCEPTO: DEPÓSITO AGUINALDO 2023,DEP.: EFRAIN RENFIJO TRUJILLO , PROCEDENCIA: BANCO UNION S.A., CHEQUE: 216091, FECHA DE EMISION:16/06/2025"/>
    <m/>
    <m/>
    <m/>
    <m/>
    <m/>
    <m/>
    <n v="0"/>
    <n v="211.08"/>
    <s v="NO_CONCILIADO"/>
  </r>
  <r>
    <x v="18"/>
    <m/>
    <x v="18"/>
    <x v="110"/>
    <s v="O22971400002"/>
    <s v="BOD"/>
    <n v="2297140"/>
    <m/>
    <s v="00046021109 DEPOSITO DE EFECTIVO, DEPOSITANTE: EMPRESA UNIPERSONAL DARIO MAMANI MENOS, CONCEPTO: PAGO DE SERVICIOS BASICOS, CUENTA DE DEPOSITO: CUENTA UNICA DEL TESORO"/>
    <m/>
    <m/>
    <m/>
    <m/>
    <m/>
    <m/>
    <n v="0"/>
    <n v="2477"/>
    <s v="NO_CONCILIADO"/>
  </r>
  <r>
    <x v="1"/>
    <m/>
    <x v="1"/>
    <x v="110"/>
    <s v="B22970290002"/>
    <s v="BOD"/>
    <n v="2297029"/>
    <m/>
    <s v="00099021001 DEP.DE CHEQ.AJENOS,RET.DE CAM.,CONCEPTO: DEPÓSITO,DEP.: LUIS FERNANDO CASTRO SANCHEZ , PROCEDENCIA: BANCO UNION S.A., CHEQUE: 216093, FECHA DE EMISION:18/06/2025"/>
    <m/>
    <m/>
    <m/>
    <m/>
    <m/>
    <m/>
    <n v="0"/>
    <n v="4434.87"/>
    <s v="NO_CONCILIADO"/>
  </r>
  <r>
    <x v="18"/>
    <m/>
    <x v="18"/>
    <x v="110"/>
    <s v="B22970310002"/>
    <s v="BOD"/>
    <n v="2297031"/>
    <m/>
    <s v="00099021001 DEP.DE CHEQ.AJENOS,RET.DE CAM.,CONCEPTO: DEPÓSITO,DEP.: LEONEL ESTIVEN ZENTENO CRUZ , PROCEDENCIA: BANCO UNION S.A., CHEQUE: 216094, FECHA DE EMISION:18/06/2025/DJBR"/>
    <m/>
    <m/>
    <m/>
    <m/>
    <m/>
    <m/>
    <n v="0"/>
    <n v="73955.58"/>
    <s v="NO_CONCILIADO"/>
  </r>
  <r>
    <x v="1"/>
    <m/>
    <x v="1"/>
    <x v="110"/>
    <s v="B22970340002"/>
    <s v="BOD"/>
    <n v="2297034"/>
    <m/>
    <s v="00099021001 DEP.DE CHEQ.AJENOS,RET.DE CAM.,CONCEPTO: DEVOLUCION DE SUELDOS,DEP.: LIZET ZEBALLOS BALDIVIEZO , PROCEDENCIA: BANCO UNION S.A., CHEQUE: 216095, FECHA DE EMISION:18/06/2025"/>
    <m/>
    <m/>
    <m/>
    <m/>
    <m/>
    <m/>
    <n v="0"/>
    <n v="22523.25"/>
    <s v="CONCILIADO_PARCIAL"/>
  </r>
  <r>
    <x v="1"/>
    <m/>
    <x v="1"/>
    <x v="110"/>
    <s v="B22970370002"/>
    <s v="BOD"/>
    <n v="2297037"/>
    <m/>
    <s v="00099021001 DEP.DE CHEQ.AJENOS,RET.DE CAM.,CONCEPTO: DEPÓSITO,DEP.: NOELIA LOZADA GORENA , PROCEDENCIA: BANCO UNION S.A., CHEQUE: 216096, FECHA DE EMISION:18/06/2025"/>
    <m/>
    <m/>
    <m/>
    <m/>
    <m/>
    <m/>
    <n v="0"/>
    <n v="4297.93"/>
    <s v="NO_CONCILIADO"/>
  </r>
  <r>
    <x v="12"/>
    <m/>
    <x v="12"/>
    <x v="110"/>
    <s v="B22970660002"/>
    <s v="BOD"/>
    <n v="2297066"/>
    <m/>
    <s v="00099021001 DEP.DE CHEQ.AJENOS,RET.DE CAM.,CONCEPTO: DEVOLUCION PLANILLA DE INCAPACIDADES SEGURO SOCIAL UNIVERSITARIO,DEP.: SEDES COCHABAMBA , PROCEDENCIA: BANCO UNION S.A., CHEQUE: 27101, FECHA DE EMISION:11/06/2025"/>
    <m/>
    <m/>
    <m/>
    <m/>
    <m/>
    <m/>
    <n v="0"/>
    <n v="3116.64"/>
    <s v="NO_CONCILIADO"/>
  </r>
  <r>
    <x v="49"/>
    <m/>
    <x v="49"/>
    <x v="110"/>
    <s v="S11292860001"/>
    <s v="COB"/>
    <n v="1129286"/>
    <m/>
    <s v="||AMPLIACION DE VALIDEZ 0,15% S/USD 292.050.- POR 183 DIAS, REEMB. GASTOS DE COMUNICACION BS300.- Y EMISION DE COMPROBANTE CONTABLE BS60.- S/G NOTA YLB-PRE-GAF-0111-CAR/2025 REF: I-2017-026 P/C YACIMIENTOS DE LITIO BOLIVIANOS A/F JEOL USA INC. LIB:00597012001 RECURSOS PROPIOS VENTAS YLB REF: COMISIONES ENMIENDA 13 LC I-2017-026."/>
    <m/>
    <m/>
    <m/>
    <m/>
    <m/>
    <m/>
    <n v="1887.65"/>
    <n v="0"/>
    <s v="NO_CONCILIADO"/>
  </r>
  <r>
    <x v="44"/>
    <m/>
    <x v="44"/>
    <x v="110"/>
    <s v="S11293450001"/>
    <s v="COB"/>
    <n v="1129345"/>
    <m/>
    <s v="||COBRO DE UTILES DE ESCRITORIO POR REGULARIZACION DE NUESTRO COMPROBANTE S-1128279 DE 04-06-2025 POR COBRO DE COMISIONES QUE EFECTUA EL BANCO DE ESPAÑA POR PAGO DEL PRESTAMO FIDA E-7-BO SEGUN NOTA MEFP/VTCP/DGCP/UODP/N°263/2025 DE 17-06-2025. LIBRETA NRO. 00099021001 TGN-RECURSOS ORDINARIOS (3987)"/>
    <m/>
    <m/>
    <m/>
    <m/>
    <m/>
    <m/>
    <n v="60"/>
    <n v="0"/>
    <s v="NO_CONCILIADO"/>
  </r>
  <r>
    <x v="2"/>
    <m/>
    <x v="2"/>
    <x v="111"/>
    <s v="O22975750002"/>
    <s v="BOD"/>
    <n v="2297575"/>
    <m/>
    <s v="00513172001 DEPOSITO DE EFECTIVO, DEPOSITANTE: JORGE CAMACHO, CONCEPTO: DEVOLUCION DE FONDOS PAGO DE AGUA POTABLE, SAN JOSE DE CHIQUITOS, CUENTA DE DEPOSITO: CUENTA UNICA DEL TESORO"/>
    <m/>
    <m/>
    <m/>
    <m/>
    <m/>
    <m/>
    <n v="0"/>
    <n v="3824.13"/>
    <s v="NO_CONCILIADO"/>
  </r>
  <r>
    <x v="1"/>
    <m/>
    <x v="1"/>
    <x v="111"/>
    <s v="O22976010002"/>
    <s v="BOD"/>
    <n v="2297601"/>
    <m/>
    <s v="00099021001 DEPOSITO DE EFECTIVO, DEPOSITANTE: MARICELA CUELLAR ORTIZ, CONCEPTO: PAGO DE ELECTRICIDAD, CUENTA DE DEPOSITO: CUENTA UNICA DEL TESORO"/>
    <m/>
    <m/>
    <m/>
    <m/>
    <m/>
    <m/>
    <n v="0"/>
    <n v="500"/>
    <s v="NO_CONCILIADO"/>
  </r>
  <r>
    <x v="2"/>
    <m/>
    <x v="2"/>
    <x v="111"/>
    <s v="B22974350002"/>
    <s v="BOD"/>
    <n v="2297435"/>
    <m/>
    <s v="00513172001 DEP.DE CHEQ.AJENOS,RET.DE CAM.,CONCEPTO: REVERSION PAGO EN DEMASIA,DEP.: BOA , PROCEDENCIA: BANCO UNION S.A., CHEQUE: 15236, FECHA DE EMISION:02/06/2025"/>
    <m/>
    <m/>
    <m/>
    <m/>
    <m/>
    <m/>
    <n v="0"/>
    <n v="1583"/>
    <s v="NO_CONCILIADO"/>
  </r>
  <r>
    <x v="1"/>
    <m/>
    <x v="1"/>
    <x v="111"/>
    <s v="B22974670002"/>
    <s v="BOD"/>
    <n v="2297467"/>
    <m/>
    <s v="00099021001 DEP.DE CHEQ.AJENOS,RET.DE CAM.,CONCEPTO: DEPÓSITO,DEP.: BLANCA ZAMORA NUÑEZ , PROCEDENCIA: BANCO UNION S.A., CHEQUE: 216098, FECHA DE EMISION:20/06/2025"/>
    <m/>
    <m/>
    <m/>
    <m/>
    <m/>
    <m/>
    <n v="0"/>
    <n v="1382.06"/>
    <s v="NO_CONCILIADO"/>
  </r>
  <r>
    <x v="1"/>
    <m/>
    <x v="1"/>
    <x v="111"/>
    <s v="O22976420002"/>
    <s v="BOD"/>
    <n v="2297642"/>
    <m/>
    <s v="00099021001 DEPOSITO DE EFECTIVO, DEPOSITANTE: MARGARITA QUIÑONES VARGAS, CONCEPTO: BENEFICIO DEVUELTO, BONO FRONTERA DE LOS MESES ABRIL Y MAYO 2025, CUENTA DE DEPOSITO: CUENTA UNICA DEL TESORO"/>
    <m/>
    <m/>
    <m/>
    <m/>
    <m/>
    <m/>
    <n v="0"/>
    <n v="2494.4"/>
    <s v="NO_CONCILIADO"/>
  </r>
  <r>
    <x v="1"/>
    <m/>
    <x v="1"/>
    <x v="111"/>
    <s v="O22976450002"/>
    <s v="BOD"/>
    <n v="2297645"/>
    <m/>
    <s v="00099021001 DEPOSITO DE EFECTIVO, DEPOSITANTE: WENDY CABRERA AGUILAR, CONCEPTO: DEVOLUCION POR EXCEDER TECHO SALARIAL DE WENDY CABRERA AGUILAR ENERO 2020, FEBRERO 2020, CUENTA DE DEPOSITO: CUENTA UNICA DEL TESORO"/>
    <m/>
    <m/>
    <m/>
    <m/>
    <m/>
    <m/>
    <n v="0"/>
    <n v="12030.84"/>
    <s v="NO_CONCILIADO"/>
  </r>
  <r>
    <x v="2"/>
    <m/>
    <x v="2"/>
    <x v="111"/>
    <s v="S11294250001"/>
    <s v="DEV"/>
    <n v="1129425"/>
    <m/>
    <s v="||RESPUESTA A DEBITO DEL BANQUERO S/G SWIFT NO.8209 DE LA FECHA POR CARGOS DE CANCELACIÓN POR TRANSF.AL EXTERIOR POR USD 898.407,65 A F/FUTURA ENERGY DMCC FECHA VALOR 18/06/2025 SOLIC.055157-23573 DE YPFB REF.: 7MO POST PAGO SUM HIDR LIQ OCCIDENTE 2024 LIB.0513012004 LBP-YPFB-UNICOMERCIAL (4030005415/1-2188907) COMIS.DEL BANQUERO EQUIV.A EUR 25.-"/>
    <m/>
    <m/>
    <m/>
    <m/>
    <m/>
    <m/>
    <n v="199.61"/>
    <n v="0"/>
    <s v="NO_CONCILIADO"/>
  </r>
  <r>
    <x v="2"/>
    <m/>
    <x v="2"/>
    <x v="111"/>
    <s v="S11294250004"/>
    <s v="COB"/>
    <n v="1129425"/>
    <m/>
    <s v="||RESPUESTA A DEBITO DEL BANQUERO S/G SWIFT NO.8209 DE LA FECHA POR CARGOS DE CANCELACIÓN POR TRANSF.AL EXTERIOR POR USD 898.407,65 A F/FUTURA ENERGY DMCC FECHA VALOR 18/06/2025 SOLIC.055157-23573 DE YPFB REF.: 7MO POST PAGO SUM HIDR LIQ OCCIDENTE 2024 LIB.0513012004 LBP-YPFB-UNICOMERCIAL (4030005415/1-2188907) COBRO UTILES DE ESCRITORIO"/>
    <m/>
    <m/>
    <m/>
    <m/>
    <m/>
    <m/>
    <n v="60"/>
    <n v="0"/>
    <s v="NO_CONCILIADO"/>
  </r>
  <r>
    <x v="2"/>
    <m/>
    <x v="2"/>
    <x v="111"/>
    <s v="S11294160004"/>
    <s v="COB"/>
    <n v="1129416"/>
    <m/>
    <s v="||RESP. DEBITO DEL BANQUERO S/G SWIFT NO.8209 DE LA FECHA, COBRO CARGOS DEL BANQUERO DE CANCELAC. TRANSF.AL EXTERIOR POR EUR 17.968.153,00 AF/FUTURA ENERGY DMCC F.V. 18/06/2025 SG SOL. 055156-23574 YPFB REF:7MO POST PAGO SUM HIDR LIQ OCC.2024 OP UPCA 12762-2025 PROC 308 CARGO LIB. LIB.00513012004 LBP-YPFB-UNICOMERCIAL (4030005415/1-2188907) UTILES DE ESCRITORIO"/>
    <m/>
    <m/>
    <m/>
    <m/>
    <m/>
    <m/>
    <n v="60"/>
    <n v="0"/>
    <s v="NO_CONCILIADO"/>
  </r>
  <r>
    <x v="2"/>
    <m/>
    <x v="2"/>
    <x v="111"/>
    <s v="S11294160001"/>
    <s v="DEV"/>
    <n v="1129416"/>
    <m/>
    <s v="||RESP. DEBITO DEL BANQUERO S/G SWIFT NO.8209 DE LA FECHA, COBRO CARGOS DEL BANQUERO DE CANCELAC. TRANSF.AL EXTERIOR POR EUR 17.968.153,00 AF/FUTURA ENERGY DMCC F.V. 18/06/2025 SG SOL. 055156-23574 YPFB REF:7MO POST PAGO SUM HIDR LIQ OCC.2024 OP UPCA 12762-2025 PROC 308 LIB.00513012004 LBP-YPFB-UNICOMERCIAL (4030005415/1-2188907) COMIS. EQUIVALENTE A EUR 25.-"/>
    <m/>
    <m/>
    <m/>
    <m/>
    <m/>
    <m/>
    <n v="199.61"/>
    <n v="0"/>
    <s v="NO_CONCILIADO"/>
  </r>
  <r>
    <x v="1"/>
    <m/>
    <x v="1"/>
    <x v="112"/>
    <s v="O22980370002"/>
    <s v="BOD"/>
    <n v="2298037"/>
    <m/>
    <s v="00099021001 DEPOSITO DE EFECTIVO, DEPOSITANTE: ROSELYNN CADIMA BALDERRAMA, CONCEPTO: DEVOLUCION MES DE MAYO, CUENTA DE DEPOSITO: CUENTA UNICA DEL TESORO"/>
    <m/>
    <m/>
    <m/>
    <m/>
    <m/>
    <m/>
    <n v="0"/>
    <n v="580"/>
    <s v="NO_CONCILIADO"/>
  </r>
  <r>
    <x v="28"/>
    <m/>
    <x v="28"/>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2520"/>
    <s v="CONCILIADO_PARCIAL"/>
  </r>
  <r>
    <x v="5"/>
    <m/>
    <x v="5"/>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3019.25"/>
    <s v="CONCILIADO_PARCIAL"/>
  </r>
  <r>
    <x v="48"/>
    <m/>
    <x v="48"/>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2504.1799999999998"/>
    <s v="CONCILIADO_PARCIAL"/>
  </r>
  <r>
    <x v="5"/>
    <m/>
    <x v="5"/>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1439.25"/>
    <s v="CONCILIADO_PARCIAL"/>
  </r>
  <r>
    <x v="18"/>
    <m/>
    <x v="18"/>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7833.77"/>
    <s v="CONCILIADO_PARCIAL"/>
  </r>
  <r>
    <x v="22"/>
    <m/>
    <x v="22"/>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15040.08"/>
    <s v="CONCILIADO_PARCIAL"/>
  </r>
  <r>
    <x v="19"/>
    <m/>
    <x v="19"/>
    <x v="112"/>
    <s v="B22979450002 "/>
    <s v="BOD"/>
    <n v="2297945"/>
    <m/>
    <s v="00099021001 DEP.DE CHEQ.AJENOS,RET.DE CAM.,CONCEPTO: PAGO POR REEMBOLSO DE SUBSIDIO DE INCAPACIDAD TEMPORAL PERIODO MARZO/25 SECTOR PUBLICO,DEP.: CAJA NACIONAL DE SALUD, PROCEDENCIA: BANCO UNION S.A., CHEQUE: 84558, FECHA DE EMISION:23/06/2025_x000a_TRLP-802/2025 P3021"/>
    <m/>
    <m/>
    <m/>
    <m/>
    <m/>
    <m/>
    <n v="0"/>
    <n v="628.44000000000005"/>
    <s v="CONCILIADO_PARCIAL"/>
  </r>
  <r>
    <x v="7"/>
    <m/>
    <x v="7"/>
    <x v="112"/>
    <s v="B22979490002"/>
    <s v="BOD"/>
    <n v="2297949"/>
    <m/>
    <s v="00526012001 DEP.DE CHEQ.AJENOS,RET.DE CAM.,CONCEPTO: DEVOLUCION WENDY MEDRANO VALVERDE,DEP.: BOLIVIA TV , PROCEDENCIA: BANCO UNION S.A., CHEQUE: 17160, FECHA DE EMISION:18/06/2025"/>
    <m/>
    <m/>
    <m/>
    <m/>
    <m/>
    <m/>
    <n v="0"/>
    <n v="4945.3599999999997"/>
    <s v="NO_CONCILIADO"/>
  </r>
  <r>
    <x v="30"/>
    <m/>
    <x v="30"/>
    <x v="112"/>
    <s v="B22979500002"/>
    <s v="BOD"/>
    <n v="2297950"/>
    <m/>
    <s v="00099021001 DEP.DE CHEQ.AJENOS,RET.DE CAM.,CONCEPTO: PAGO POR REEMBOLSO DE SUBSIDIO INCAPACIDAD TEMPORAL PERIODO MARZO/25 SECTOR PUBLICO,DEP.: CAJA NACIONAL DE SALUD, PROCEDENCIA: BANCO UNION S.A., CHEQUE: 84556, FECHA DE EMISION:23/06/2025_x000a_TRLP-802/2025 P3019"/>
    <m/>
    <m/>
    <m/>
    <m/>
    <m/>
    <m/>
    <n v="0"/>
    <n v="765.52"/>
    <s v="CONCILIADO_PARCIAL"/>
  </r>
  <r>
    <x v="1"/>
    <m/>
    <x v="1"/>
    <x v="112"/>
    <s v="B22979600002"/>
    <s v="BOD"/>
    <n v="2297960"/>
    <m/>
    <s v="00099021001 DEP.DE CHEQ.AJENOS,RET.DE CAM.,CONCEPTO: DEPÓSITO,DEP.: MARIA CELESTE TORREZ SOLIZ , PROCEDENCIA: BANCO UNION S.A., CHEQUE: 216099, FECHA DE EMISION:23/06/2025"/>
    <m/>
    <m/>
    <m/>
    <m/>
    <m/>
    <m/>
    <n v="0"/>
    <n v="5355.69"/>
    <s v="NO_CONCILIADO"/>
  </r>
  <r>
    <x v="1"/>
    <m/>
    <x v="1"/>
    <x v="112"/>
    <s v="B22979640002"/>
    <s v="BOD"/>
    <n v="2297964"/>
    <m/>
    <s v="00099021001 DEP.DE CHEQ.AJENOS,RET.DE CAM.,CONCEPTO: DEVOLUCION DE HABER BASICO,DEP.: DORA JANETT PEREZ FAJARDO , PROCEDENCIA: BANCO UNION S.A., CHEQUE: 216100, FECHA DE EMISION:23/06/2025"/>
    <m/>
    <m/>
    <m/>
    <m/>
    <m/>
    <m/>
    <n v="0"/>
    <n v="7318"/>
    <s v="NO_CONCILIADO"/>
  </r>
  <r>
    <x v="1"/>
    <m/>
    <x v="1"/>
    <x v="112"/>
    <s v="B22979660002"/>
    <s v="BOD"/>
    <n v="2297966"/>
    <m/>
    <s v="00099021001 DEP.DE CHEQ.AJENOS,RET.DE CAM.,CONCEPTO: DEPÓSITO,DEP.: ANA MARIA VILLARROEL ALVAREZ , PROCEDENCIA: BANCO UNION S.A., CHEQUE: 216101, FECHA DE EMISION:23/06/2025"/>
    <m/>
    <m/>
    <m/>
    <m/>
    <m/>
    <m/>
    <n v="0"/>
    <n v="908.83"/>
    <s v="NO_CONCILIADO"/>
  </r>
  <r>
    <x v="3"/>
    <m/>
    <x v="3"/>
    <x v="112"/>
    <s v="B22979850002"/>
    <s v="BOD"/>
    <n v="2297985"/>
    <m/>
    <s v="00099021001 DEP.DE CHEQ.AJENOS,RET.DE CAM.,CONCEPTO: INCAPACIDAD,DEP.: CAJA NACIONAL DE SALUD , PROCEDENCIA: BANCO UNION S.A., CHEQUE: 5101, FECHA DE EMISION:05/06/2025"/>
    <m/>
    <m/>
    <m/>
    <m/>
    <m/>
    <m/>
    <n v="0"/>
    <n v="15198.3"/>
    <s v="NO_CONCILIADO"/>
  </r>
  <r>
    <x v="0"/>
    <m/>
    <x v="0"/>
    <x v="112"/>
    <s v="B22979880002"/>
    <s v="BOD"/>
    <n v="2297988"/>
    <m/>
    <s v="00015021103 DEP.DE CHEQ.AJENOS,RET.DE CAM.,CONCEPTO: TRANSFERENCIA,DEP.: MIN. GOBIERNO - POLICIA BOLIVIANA , PROCEDENCIA: BANCO UNION S.A., CHEQUE: 5415, FECHA DE EMISION:16/06/2025"/>
    <m/>
    <m/>
    <m/>
    <m/>
    <m/>
    <m/>
    <n v="0"/>
    <n v="95000000"/>
    <s v="NO_CONCILIADO"/>
  </r>
  <r>
    <x v="36"/>
    <m/>
    <x v="36"/>
    <x v="112"/>
    <s v="B22979290002"/>
    <s v="BOD"/>
    <n v="2297929"/>
    <m/>
    <s v="00099021001 DEP.DE CHEQ.AJENOS,RET.DE CAM.,CONCEPTO: PAGO POR REEMBOLSO SUBSIDIO DE INCAPACIDAD TEMPORAL PERIODO MARZO/25 SECTOR PUBLICO,DEP.: CAJA NACIONAL DE SALUD, PROCEDENCIA: BANCO UNION S.A., CHEQUE: 84561, FECHA DE EMISION:23/06/2025_x000a_TRLP-802/2025 P3024"/>
    <m/>
    <m/>
    <m/>
    <m/>
    <m/>
    <m/>
    <n v="0"/>
    <n v="125825.56"/>
    <s v="CONCILIADO_PARCIAL"/>
  </r>
  <r>
    <x v="30"/>
    <m/>
    <x v="30"/>
    <x v="112"/>
    <s v="B22979370002"/>
    <s v="BOD"/>
    <n v="2297937"/>
    <m/>
    <s v="00099021001 DEP.DE CHEQ.AJENOS,RET.DE CAM.,CONCEPTO: PAGO POR REEMBOLSO SUBSIDIO INCAPACIDAD TEMPORAL PEROODO ABRIL/25 SECTOR PUBLICO,DEP.: CAJA NACIONAL DE SALUD, PROCEDENCIA: BANCO UNION S.A., CHEQUE: 84560, FECHA DE EMISION:23/06/2025_x000a_TRLP-802/2025 P3023"/>
    <m/>
    <m/>
    <m/>
    <m/>
    <m/>
    <m/>
    <n v="0"/>
    <n v="765.52"/>
    <s v="CONCILIADO_PARCIAL"/>
  </r>
  <r>
    <x v="33"/>
    <m/>
    <x v="33"/>
    <x v="112"/>
    <s v="B22979370002"/>
    <s v="BOD"/>
    <n v="2297937"/>
    <m/>
    <s v="00099021001 DEP.DE CHEQ.AJENOS,RET.DE CAM.,CONCEPTO: PAGO POR REEMBOLSO SUBSIDIO INCAPACIDAD TEMPORAL PEROODO ABRIL/25 SECTOR PUBLICO,DEP.: CAJA NACIONAL DE SALUD, PROCEDENCIA: BANCO UNION S.A., CHEQUE: 84560, FECHA DE EMISION:23/06/2025_x000a_TRLP-802/2025 P3023"/>
    <m/>
    <m/>
    <m/>
    <m/>
    <m/>
    <m/>
    <n v="0"/>
    <n v="30387.360000000001"/>
    <s v="CONCILIADO_PARCIAL"/>
  </r>
  <r>
    <x v="1"/>
    <m/>
    <x v="1"/>
    <x v="113"/>
    <s v="B22983630002"/>
    <s v="BOD"/>
    <n v="2298363"/>
    <m/>
    <s v="00099021001 DEP.DE CHEQ.AJENOS,RET.DE CAM.,CONCEPTO: DEVOLUCION DE SUELDOS Y SALARIOS,DEP.: MARITZA ROCHA ANGULO , PROCEDENCIA: BANCO UNION S.A., CHEQUE: 216102, FECHA DE EMISION:24/06/2025"/>
    <m/>
    <m/>
    <m/>
    <m/>
    <m/>
    <m/>
    <n v="0"/>
    <n v="484.02"/>
    <s v="NO_CONCILIADO"/>
  </r>
  <r>
    <x v="3"/>
    <m/>
    <x v="3"/>
    <x v="113"/>
    <s v="G31835150002"/>
    <s v="CRV"/>
    <n v="23676"/>
    <m/>
    <s v="DEVOLUCION DE FONDOS DE SOLIC.055291-23676 DE TGN DE 16/06/2025 REF.: PAGO A EMPRESA IN CONTINU ET SERVICE POR LA ENTREGA DE 36.000 PASAPORTES CON CHIP ELECTRONICO SEGUN FACTURA NRO FACV034548, SEGUN R.D. NO.025/2023. LIB. 00099021001 TGN-RECURSOS ORDINARIOS (3987)"/>
    <m/>
    <m/>
    <m/>
    <m/>
    <m/>
    <m/>
    <n v="0"/>
    <n v="1607843.52"/>
    <s v="NO_CONCILIADO"/>
  </r>
  <r>
    <x v="1"/>
    <m/>
    <x v="1"/>
    <x v="114"/>
    <s v="O22987530002"/>
    <s v="BOD"/>
    <n v="2298753"/>
    <m/>
    <s v="00099021001 DEPOSITO DE EFECTIVO, DEPOSITANTE: DIREMAR, CONCEPTO: RECUPERACION DE RECURSOS DE ACREEDORES DE GESTIONES ANTERIORES, CUENTA DE DEPOSITO: CUENTA UNICA DEL TESORO"/>
    <m/>
    <m/>
    <m/>
    <m/>
    <m/>
    <m/>
    <n v="0"/>
    <n v="32.67"/>
    <s v="CONCILIADO_PARCIAL"/>
  </r>
  <r>
    <x v="1"/>
    <m/>
    <x v="1"/>
    <x v="114"/>
    <s v="O22989120002"/>
    <s v="BOD"/>
    <n v="2298912"/>
    <m/>
    <s v="00099021001 DEPOSITO DE EFECTIVO, DEPOSITANTE: HUGO EULOGIO LIUCA MURGA, CONCEPTO: DEPÓSITO POR DOBLE PERCEPCION, CUENTA DE DEPOSITO: CUENTA UNICA DEL TESORO"/>
    <m/>
    <m/>
    <m/>
    <m/>
    <m/>
    <m/>
    <n v="0"/>
    <n v="200"/>
    <s v="NO_CONCILIADO"/>
  </r>
  <r>
    <x v="1"/>
    <m/>
    <x v="1"/>
    <x v="114"/>
    <s v="O22989270002"/>
    <s v="BOD"/>
    <n v="2298927"/>
    <m/>
    <s v="00099021001 DEPOSITO DE EFECTIVO, DEPOSITANTE: WENDY CABRERA AGUILAR, CONCEPTO: DEVOLUCION POR EXCEDER TECHO SALARIAL DE WENDY CABRERA AGUILAR AGO. SEP, OCT, NOV, DIC, 2023, CUENTA DE DEPOSITO: CUENTA UNICA DEL TESORO"/>
    <m/>
    <m/>
    <m/>
    <m/>
    <m/>
    <m/>
    <n v="0"/>
    <n v="43672.91"/>
    <s v="NO_CONCILIADO"/>
  </r>
  <r>
    <x v="1"/>
    <m/>
    <x v="1"/>
    <x v="114"/>
    <s v="B22987850002"/>
    <s v="BOD"/>
    <n v="2298785"/>
    <m/>
    <s v="00099021001 DEP.DE CHEQ.AJENOS,RET.DE CAM.,CONCEPTO: DEVOLUCION,DEP.: FELICIDAD ALDANA VDA DE CORONADO , PROCEDENCIA: BANCO UNION S.A., CHEQUE: 216105, FECHA DE EMISION:25/06/2025"/>
    <m/>
    <m/>
    <m/>
    <m/>
    <m/>
    <m/>
    <n v="0"/>
    <n v="34607.769999999997"/>
    <s v="NO_CONCILIADO"/>
  </r>
  <r>
    <x v="50"/>
    <m/>
    <x v="50"/>
    <x v="115"/>
    <s v="B22991780002"/>
    <s v="BOD"/>
    <n v="2299178"/>
    <m/>
    <s v="00388012001 DEP.DE CHEQ.AJENOS,RET.DE CAM.,CONCEPTO: DEVOLUCIÓN DE SALDOS DE FONDO ROTATIVO SEGÚN INFORME SEPREC/DGE/DAF/FIN/INF N°001/2025,DEP.: JHOSSELINE DALIA PEÑARANDA VALENCIA , PROCEDENCIA: BANCO UNION S.A., CHEQUE: 227, FECHA DE EMISION:25/06/2025"/>
    <m/>
    <m/>
    <m/>
    <m/>
    <m/>
    <m/>
    <n v="0"/>
    <n v="9253.98"/>
    <s v="NO_CONCILIADO"/>
  </r>
  <r>
    <x v="50"/>
    <m/>
    <x v="50"/>
    <x v="115"/>
    <s v="B22991810002"/>
    <s v="BOD"/>
    <n v="2299181"/>
    <m/>
    <s v="00388012001 DEP.DE CHEQ.AJENOS,RET.DE CAM.,CONCEPTO: DEVOLUCIÓN DE SALDOS DE FONDO ROTATIVO SEGÚN INFORME SEPREC/DGE/DAF/FIN/INF N°001/2025,DEP.: JHOSSELINE DALIA PEÑARANDA VALENCIA , PROCEDENCIA: BANCO UNION S.A., CHEQUE: 228, FECHA DE EMISION:25/06/2025"/>
    <m/>
    <m/>
    <m/>
    <m/>
    <m/>
    <m/>
    <n v="0"/>
    <n v="25933.81"/>
    <s v="NO_CONCILIADO"/>
  </r>
  <r>
    <x v="50"/>
    <m/>
    <x v="50"/>
    <x v="115"/>
    <s v="B22991830002"/>
    <s v="BOD"/>
    <n v="2299183"/>
    <m/>
    <s v="00388012001 DEP.DE CHEQ.AJENOS,RET.DE CAM.,CONCEPTO: DEVOLUCIÓN DE SALDOS DE FONDO ROTATIVO SEGÚN INFORME SEPREC/DGE/DAF/FIN/INF N°001/2025,DEP.: JHOSSELINE DALIA PEÑARANDA VALENCIA , PROCEDENCIA: BANCO UNION S.A., CHEQUE: 229, FECHA DE EMISION:25/06/2025"/>
    <m/>
    <m/>
    <m/>
    <m/>
    <m/>
    <m/>
    <n v="0"/>
    <n v="71757.78"/>
    <s v="NO_CONCILIADO"/>
  </r>
  <r>
    <x v="19"/>
    <m/>
    <x v="19"/>
    <x v="116"/>
    <s v="O22996730002"/>
    <s v="BOD"/>
    <n v="2299673"/>
    <m/>
    <s v="00099021001 DEPOSITO DE EFECTIVO, DEPOSITANTE: CAMARA DE SENADORES, CONCEPTO: DEVOLUCION PARCIAL AL PREV. 814, CUENTA DE DEPOSITO: CUENTA UNICA DEL TESORO"/>
    <m/>
    <m/>
    <m/>
    <m/>
    <m/>
    <m/>
    <n v="0"/>
    <n v="1.7"/>
    <s v="NO_CONCILIADO"/>
  </r>
  <r>
    <x v="1"/>
    <m/>
    <x v="1"/>
    <x v="116"/>
    <s v="O22996790002"/>
    <s v="BOD"/>
    <n v="2299679"/>
    <m/>
    <s v="00099021001 DEPOSITO DE EFECTIVO, DEPOSITANTE: DAVID SALGADO MENA, CONCEPTO: REVERSION TOTAL, CUENTA DE DEPOSITO: CUENTA UNICA DEL TESORO"/>
    <m/>
    <m/>
    <m/>
    <m/>
    <m/>
    <m/>
    <n v="0"/>
    <n v="10416.68"/>
    <s v="NO_CONCILIADO"/>
  </r>
  <r>
    <x v="1"/>
    <m/>
    <x v="1"/>
    <x v="116"/>
    <s v="O22996850002"/>
    <s v="BOD"/>
    <n v="2299685"/>
    <m/>
    <s v="00099021001 DEPOSITO DE EFECTIVO, DEPOSITANTE: WENDY SHIRLEY GUISBERT SANCHEZ, CONCEPTO: DEPÓSITO POR EXCEDENTE POR TOPE SALARIAL, CUENTA DE DEPOSITO: CUENTA UNICA DEL TESORO"/>
    <m/>
    <m/>
    <m/>
    <m/>
    <m/>
    <m/>
    <n v="0"/>
    <n v="679.03"/>
    <s v="NO_CONCILIADO"/>
  </r>
  <r>
    <x v="1"/>
    <m/>
    <x v="1"/>
    <x v="116"/>
    <s v="O22996870002"/>
    <s v="BOD"/>
    <n v="2299687"/>
    <m/>
    <s v="00099021001 DEPOSITO DE EFECTIVO, DEPOSITANTE: MELISA LAURA PATIÑO LIMACHI, CONCEPTO: REVERSION DE BOLETA HABER MENSUAL, CUENTA DE DEPOSITO: CUENTA UNICA DEL TESORO"/>
    <m/>
    <m/>
    <m/>
    <m/>
    <m/>
    <m/>
    <n v="0"/>
    <n v="5355.89"/>
    <s v="NO_CONCILIADO"/>
  </r>
  <r>
    <x v="3"/>
    <m/>
    <x v="3"/>
    <x v="116"/>
    <s v="B22995680002"/>
    <s v="BOD"/>
    <n v="2299568"/>
    <m/>
    <s v="00099021001 DEP.DE CHEQ.AJENOS,RET.DE CAM.,CONCEPTO: INCAPACIDAD,DEP.: CAJA NACIONAL DE SALUD , PROCEDENCIA: BANCO UNION S.A., CHEQUE: 104715, FECHA DE EMISION:20/06/2025"/>
    <m/>
    <m/>
    <m/>
    <m/>
    <m/>
    <m/>
    <n v="0"/>
    <n v="71204.479999999996"/>
    <s v="NO_CONCILIADO"/>
  </r>
  <r>
    <x v="3"/>
    <m/>
    <x v="3"/>
    <x v="116"/>
    <s v="B22995700002"/>
    <s v="BOD"/>
    <n v="2299570"/>
    <m/>
    <s v="00099021001 DEP.DE CHEQ.AJENOS,RET.DE CAM.,CONCEPTO: INCAPACIDAD,DEP.: CAJA NACIONAL DE SALUD , PROCEDENCIA: BANCO UNION S.A., CHEQUE: 104714, FECHA DE EMISION:20/06/2025"/>
    <m/>
    <m/>
    <m/>
    <m/>
    <m/>
    <m/>
    <n v="0"/>
    <n v="14877.48"/>
    <s v="NO_CONCILIADO"/>
  </r>
  <r>
    <x v="3"/>
    <m/>
    <x v="3"/>
    <x v="116"/>
    <s v="B22995730002"/>
    <s v="BOD"/>
    <n v="2299573"/>
    <m/>
    <s v="00099021001 DEP.DE CHEQ.AJENOS,RET.DE CAM.,CONCEPTO: INCAPACIDAD,DEP.: CAJA NACIONAL DE SALUD , PROCEDENCIA: BANCO UNION S.A., CHEQUE: 104713, FECHA DE EMISION:20/06/2025"/>
    <m/>
    <m/>
    <m/>
    <m/>
    <m/>
    <m/>
    <n v="0"/>
    <n v="45833.9"/>
    <s v="NO_CONCILIADO"/>
  </r>
  <r>
    <x v="3"/>
    <m/>
    <x v="3"/>
    <x v="116"/>
    <s v="B22995750002"/>
    <s v="BOD"/>
    <n v="2299575"/>
    <m/>
    <s v="00099021001 DEP.DE CHEQ.AJENOS,RET.DE CAM.,CONCEPTO: INCAPACIDAD,DEP.: CAJA NACIONAL DE SALUD , PROCEDENCIA: BANCO UNION S.A., CHEQUE: 104712, FECHA DE EMISION:20/06/2025"/>
    <m/>
    <m/>
    <m/>
    <m/>
    <m/>
    <m/>
    <n v="0"/>
    <n v="1961.08"/>
    <s v="NO_CONCILIADO"/>
  </r>
  <r>
    <x v="3"/>
    <m/>
    <x v="3"/>
    <x v="116"/>
    <s v="B22995760002"/>
    <s v="BOD"/>
    <n v="2299576"/>
    <m/>
    <s v="00099021001 DEP.DE CHEQ.AJENOS,RET.DE CAM.,CONCEPTO: INCAPACIDAD,DEP.: CAJA NACIONAL DE SALUD , PROCEDENCIA: BANCO UNION S.A., CHEQUE: 104711, FECHA DE EMISION:20/06/2025"/>
    <m/>
    <m/>
    <m/>
    <m/>
    <m/>
    <m/>
    <n v="0"/>
    <n v="21841.33"/>
    <s v="NO_CONCILIADO"/>
  </r>
  <r>
    <x v="3"/>
    <m/>
    <x v="3"/>
    <x v="116"/>
    <s v="B22995770002"/>
    <s v="BOD"/>
    <n v="2299577"/>
    <m/>
    <s v="00099021001 DEP.DE CHEQ.AJENOS,RET.DE CAM.,CONCEPTO: INCAPACIDAD,DEP.: CAJA NACIONAL DE SALUD , PROCEDENCIA: BANCO UNION S.A., CHEQUE: 104710, FECHA DE EMISION:20/06/2025"/>
    <m/>
    <m/>
    <m/>
    <m/>
    <m/>
    <m/>
    <n v="0"/>
    <n v="7095.94"/>
    <s v="NO_CONCILIADO"/>
  </r>
  <r>
    <x v="3"/>
    <m/>
    <x v="3"/>
    <x v="116"/>
    <s v="B22995780002"/>
    <s v="BOD"/>
    <n v="2299578"/>
    <m/>
    <s v="00099021001 DEP.DE CHEQ.AJENOS,RET.DE CAM.,CONCEPTO: INCAPACIDAD,DEP.: CAJA NACIONAL DE SALUD , PROCEDENCIA: BANCO UNION S.A., CHEQUE: 104709, FECHA DE EMISION:20/06/2025"/>
    <m/>
    <m/>
    <m/>
    <m/>
    <m/>
    <m/>
    <n v="0"/>
    <n v="10203.299999999999"/>
    <s v="NO_CONCILIADO"/>
  </r>
  <r>
    <x v="3"/>
    <m/>
    <x v="3"/>
    <x v="116"/>
    <s v="B22995800002"/>
    <s v="BOD"/>
    <n v="2299580"/>
    <m/>
    <s v="00099021001 DEP.DE CHEQ.AJENOS,RET.DE CAM.,CONCEPTO: INCAPACIDAD,DEP.: CAJA NACIONAL DE SALUD , PROCEDENCIA: BANCO UNION S.A., CHEQUE: 104707, FECHA DE EMISION:20/06/2025"/>
    <m/>
    <m/>
    <m/>
    <m/>
    <m/>
    <m/>
    <n v="0"/>
    <n v="51460.62"/>
    <s v="NO_CONCILIADO"/>
  </r>
  <r>
    <x v="3"/>
    <m/>
    <x v="3"/>
    <x v="116"/>
    <s v="B22995820002"/>
    <s v="BOD"/>
    <n v="2299582"/>
    <m/>
    <s v="00099021001 DEP.DE CHEQ.AJENOS,RET.DE CAM.,CONCEPTO: INCAPACIDAD,DEP.: CAJA NACIONAL DE SALUD , PROCEDENCIA: BANCO UNION S.A., CHEQUE: 104700, FECHA DE EMISION:20/06/2025"/>
    <m/>
    <m/>
    <m/>
    <m/>
    <m/>
    <m/>
    <n v="0"/>
    <n v="1031.98"/>
    <s v="NO_CONCILIADO"/>
  </r>
  <r>
    <x v="3"/>
    <m/>
    <x v="3"/>
    <x v="116"/>
    <s v="B22995840002"/>
    <s v="BOD"/>
    <n v="2299584"/>
    <m/>
    <s v="00099021001 DEP.DE CHEQ.AJENOS,RET.DE CAM.,CONCEPTO: INCAPACIDAD,DEP.: CAJA NACIONAL DE SALUD , PROCEDENCIA: BANCO UNION S.A., CHEQUE: 104698, FECHA DE EMISION:20/06/2025"/>
    <m/>
    <m/>
    <m/>
    <m/>
    <m/>
    <m/>
    <n v="0"/>
    <n v="368.14"/>
    <s v="NO_CONCILIADO"/>
  </r>
  <r>
    <x v="3"/>
    <m/>
    <x v="3"/>
    <x v="116"/>
    <s v="B22995850002"/>
    <s v="BOD"/>
    <n v="2299585"/>
    <m/>
    <s v="00099021001 DEP.DE CHEQ.AJENOS,RET.DE CAM.,CONCEPTO: INCAPACIDAD,DEP.: CAJA NACIONAL DE SALUD , PROCEDENCIA: BANCO UNION S.A., CHEQUE: 104697, FECHA DE EMISION:20/06/2025"/>
    <m/>
    <m/>
    <m/>
    <m/>
    <m/>
    <m/>
    <n v="0"/>
    <n v="29472.3"/>
    <s v="NO_CONCILIADO"/>
  </r>
  <r>
    <x v="3"/>
    <m/>
    <x v="3"/>
    <x v="116"/>
    <s v="B22995860002"/>
    <s v="BOD"/>
    <n v="2299586"/>
    <m/>
    <s v="00099021001 DEP.DE CHEQ.AJENOS,RET.DE CAM.,CONCEPTO: INCAPACIDAD,DEP.: CAJA NACIONAL DE SALUD , PROCEDENCIA: BANCO UNION S.A., CHEQUE: 104696, FECHA DE EMISION:20/06/2025"/>
    <m/>
    <m/>
    <m/>
    <m/>
    <m/>
    <m/>
    <n v="0"/>
    <n v="6395.85"/>
    <s v="NO_CONCILIADO"/>
  </r>
  <r>
    <x v="3"/>
    <m/>
    <x v="3"/>
    <x v="116"/>
    <s v="B22995880002"/>
    <s v="BOD"/>
    <n v="2299588"/>
    <m/>
    <s v="00099021001 DEP.DE CHEQ.AJENOS,RET.DE CAM.,CONCEPTO: INCAPACIDAD,DEP.: CAJA NACIONAL DE SALUD , PROCEDENCIA: BANCO UNION S.A., CHEQUE: 104695, FECHA DE EMISION:20/06/2025"/>
    <m/>
    <m/>
    <m/>
    <m/>
    <m/>
    <m/>
    <n v="0"/>
    <n v="7388.15"/>
    <s v="NO_CONCILIADO"/>
  </r>
  <r>
    <x v="3"/>
    <m/>
    <x v="3"/>
    <x v="116"/>
    <s v="B22995930002"/>
    <s v="BOD"/>
    <n v="2299593"/>
    <m/>
    <s v="00099021001 DEP.DE CHEQ.AJENOS,RET.DE CAM.,CONCEPTO: INCAPACIDAD,DEP.: CAJA NACIONAL DE SALUD , PROCEDENCIA: BANCO UNION S.A., CHEQUE: 104691, FECHA DE EMISION:20/06/2025"/>
    <m/>
    <m/>
    <m/>
    <m/>
    <m/>
    <m/>
    <n v="0"/>
    <n v="2523.84"/>
    <s v="NO_CONCILIADO"/>
  </r>
  <r>
    <x v="3"/>
    <m/>
    <x v="3"/>
    <x v="116"/>
    <s v="B22995890002"/>
    <s v="BOD"/>
    <n v="2299589"/>
    <m/>
    <s v="00099021001 DEP.DE CHEQ.AJENOS,RET.DE CAM.,CONCEPTO: INCAPACIDAD,DEP.: CAJA NACIONAL DE SALUD , PROCEDENCIA: BANCO UNION S.A., CHEQUE: 104694, FECHA DE EMISION:20/06/2025"/>
    <m/>
    <m/>
    <m/>
    <m/>
    <m/>
    <m/>
    <n v="0"/>
    <n v="30288.6"/>
    <s v="NO_CONCILIADO"/>
  </r>
  <r>
    <x v="3"/>
    <m/>
    <x v="3"/>
    <x v="116"/>
    <s v="B22995900002"/>
    <s v="BOD"/>
    <n v="2299590"/>
    <m/>
    <s v="00099021001 DEP.DE CHEQ.AJENOS,RET.DE CAM.,CONCEPTO: INCAPACIDAD,DEP.: CAJA NACIONAL DE SALUD , PROCEDENCIA: BANCO UNION S.A., CHEQUE: 104693, FECHA DE EMISION:20/06/2025"/>
    <m/>
    <m/>
    <m/>
    <m/>
    <m/>
    <m/>
    <n v="0"/>
    <n v="2864.16"/>
    <s v="NO_CONCILIADO"/>
  </r>
  <r>
    <x v="3"/>
    <m/>
    <x v="3"/>
    <x v="116"/>
    <s v="B22995910002"/>
    <s v="BOD"/>
    <n v="2299591"/>
    <m/>
    <s v="00099021001 DEP.DE CHEQ.AJENOS,RET.DE CAM.,CONCEPTO: INCAPACIDAD,DEP.: CAJA NACIONAL DE SALUD , PROCEDENCIA: BANCO UNION S.A., CHEQUE: 104692, FECHA DE EMISION:20/06/2025"/>
    <m/>
    <m/>
    <m/>
    <m/>
    <m/>
    <m/>
    <n v="0"/>
    <n v="58292.1"/>
    <s v="NO_CONCILIADO"/>
  </r>
  <r>
    <x v="3"/>
    <m/>
    <x v="3"/>
    <x v="116"/>
    <s v="B22995940002"/>
    <s v="BOD"/>
    <n v="2299594"/>
    <m/>
    <s v="00099021001 DEP.DE CHEQ.AJENOS,RET.DE CAM.,CONCEPTO: INCAPACIDAD,DEP.: CAJA NACIONAL DE SALUD , PROCEDENCIA: BANCO UNION S.A., CHEQUE: 104657, FECHA DE EMISION:20/06/2025"/>
    <m/>
    <m/>
    <m/>
    <m/>
    <m/>
    <m/>
    <n v="0"/>
    <n v="31714.2"/>
    <s v="NO_CONCILIADO"/>
  </r>
  <r>
    <x v="3"/>
    <m/>
    <x v="3"/>
    <x v="116"/>
    <s v="B22995950002"/>
    <s v="BOD"/>
    <n v="2299595"/>
    <m/>
    <s v="00099021001 DEP.DE CHEQ.AJENOS,RET.DE CAM.,CONCEPTO: INCAPACIDAD,DEP.: CAJA NACIONAL DE SALUD , PROCEDENCIA: BANCO UNION S.A., CHEQUE: 104690, FECHA DE EMISION:20/06/2025"/>
    <m/>
    <m/>
    <m/>
    <m/>
    <m/>
    <m/>
    <n v="0"/>
    <n v="14469.56"/>
    <s v="NO_CONCILIADO"/>
  </r>
  <r>
    <x v="3"/>
    <m/>
    <x v="3"/>
    <x v="116"/>
    <s v="B22995970002"/>
    <s v="BOD"/>
    <n v="2299597"/>
    <m/>
    <s v="00099021001 DEP.DE CHEQ.AJENOS,RET.DE CAM.,CONCEPTO: INCAPACIDAD,DEP.: CAJA NACIONAL DE SALUD , PROCEDENCIA: BANCO UNION S.A., CHEQUE: 104682, FECHA DE EMISION:20/06/2025"/>
    <m/>
    <m/>
    <m/>
    <m/>
    <m/>
    <m/>
    <n v="0"/>
    <n v="47221.5"/>
    <s v="NO_CONCILIADO"/>
  </r>
  <r>
    <x v="3"/>
    <m/>
    <x v="3"/>
    <x v="116"/>
    <s v="B22995980002"/>
    <s v="BOD"/>
    <n v="2299598"/>
    <m/>
    <s v="00099021001 DEP.DE CHEQ.AJENOS,RET.DE CAM.,CONCEPTO: INCAPACIDAD,DEP.: CAJA NACIONAL DE SALUD , PROCEDENCIA: BANCO UNION S.A., CHEQUE: 104662, FECHA DE EMISION:20/06/2025"/>
    <m/>
    <m/>
    <m/>
    <m/>
    <m/>
    <m/>
    <n v="0"/>
    <n v="23462.639999999999"/>
    <s v="NO_CONCILIADO"/>
  </r>
  <r>
    <x v="3"/>
    <m/>
    <x v="3"/>
    <x v="116"/>
    <s v="B22996010002"/>
    <s v="BOD"/>
    <n v="2299601"/>
    <m/>
    <s v="00099021001 DEP.DE CHEQ.AJENOS,RET.DE CAM.,CONCEPTO: INCAPACIDAD,DEP.: CAJA NACIONAL DE SALUD , PROCEDENCIA: BANCO UNION S.A., CHEQUE: 104659, FECHA DE EMISION:20/06/2025"/>
    <m/>
    <m/>
    <m/>
    <m/>
    <m/>
    <m/>
    <n v="0"/>
    <n v="8066.25"/>
    <s v="NO_CONCILIADO"/>
  </r>
  <r>
    <x v="3"/>
    <m/>
    <x v="3"/>
    <x v="116"/>
    <s v="B22996030002"/>
    <s v="BOD"/>
    <n v="2299603"/>
    <m/>
    <s v="00099021001 DEP.DE CHEQ.AJENOS,RET.DE CAM.,CONCEPTO: INCAPACIDAD,DEP.: CAJA NACIONAL DE SALUD , PROCEDENCIA: BANCO UNION S.A., CHEQUE: 104658, FECHA DE EMISION:20/06/2025"/>
    <m/>
    <m/>
    <m/>
    <m/>
    <m/>
    <m/>
    <n v="0"/>
    <n v="3064.27"/>
    <s v="NO_CONCILIADO"/>
  </r>
  <r>
    <x v="3"/>
    <m/>
    <x v="3"/>
    <x v="116"/>
    <s v="B22996040002"/>
    <s v="BOD"/>
    <n v="2299604"/>
    <m/>
    <s v="00099021001 DEP.DE CHEQ.AJENOS,RET.DE CAM.,CONCEPTO: INCAPACIDAD,DEP.: CAJA NACIONAL DE SALUD , PROCEDENCIA: BANCO UNION S.A., CHEQUE: 104656, FECHA DE EMISION:20/06/2025"/>
    <m/>
    <m/>
    <m/>
    <m/>
    <m/>
    <m/>
    <n v="0"/>
    <n v="1139.8499999999999"/>
    <s v="NO_CONCILIADO"/>
  </r>
  <r>
    <x v="3"/>
    <m/>
    <x v="3"/>
    <x v="116"/>
    <s v="B22996050002"/>
    <s v="BOD"/>
    <n v="2299605"/>
    <m/>
    <s v="00099021001 DEP.DE CHEQ.AJENOS,RET.DE CAM.,CONCEPTO: INCAPACIDAD,DEP.: CAJA NACIONAL DE SALUD , PROCEDENCIA: BANCO UNION S.A., CHEQUE: 104655, FECHA DE EMISION:20/06/2025"/>
    <m/>
    <m/>
    <m/>
    <m/>
    <m/>
    <m/>
    <n v="0"/>
    <n v="3946.75"/>
    <s v="NO_CONCILIADO"/>
  </r>
  <r>
    <x v="3"/>
    <m/>
    <x v="3"/>
    <x v="116"/>
    <s v="B22996060002"/>
    <s v="BOD"/>
    <n v="2299606"/>
    <m/>
    <s v="00099021001 DEP.DE CHEQ.AJENOS,RET.DE CAM.,CONCEPTO: INCAPACIDAD,DEP.: CAJA NACIONAL DE SALUD , PROCEDENCIA: BANCO UNION S.A., CHEQUE: 104654, FECHA DE EMISION:20/06/2025"/>
    <m/>
    <m/>
    <m/>
    <m/>
    <m/>
    <m/>
    <n v="0"/>
    <n v="32149.8"/>
    <s v="NO_CONCILIADO"/>
  </r>
  <r>
    <x v="3"/>
    <m/>
    <x v="3"/>
    <x v="116"/>
    <s v="B22996070002"/>
    <s v="BOD"/>
    <n v="2299607"/>
    <m/>
    <s v="00099021001 DEP.DE CHEQ.AJENOS,RET.DE CAM.,CONCEPTO: INCAPACIDAD,DEP.: CAJA NACIONAL DE SALUD , PROCEDENCIA: BANCO UNION S.A., CHEQUE: 104653, FECHA DE EMISION:20/06/2025"/>
    <m/>
    <m/>
    <m/>
    <m/>
    <m/>
    <m/>
    <n v="0"/>
    <n v="25498.799999999999"/>
    <s v="NO_CONCILIADO"/>
  </r>
  <r>
    <x v="3"/>
    <m/>
    <x v="3"/>
    <x v="116"/>
    <s v="B22996080002"/>
    <s v="BOD"/>
    <n v="2299608"/>
    <m/>
    <s v="00099021001 DEP.DE CHEQ.AJENOS,RET.DE CAM.,CONCEPTO: INCAPACIDAD,DEP.: CAJA NACIONAL DE SALUD , PROCEDENCIA: BANCO UNION S.A., CHEQUE: 104652, FECHA DE EMISION:20/06/2025"/>
    <m/>
    <m/>
    <m/>
    <m/>
    <m/>
    <m/>
    <n v="0"/>
    <n v="9225.06"/>
    <s v="NO_CONCILIADO"/>
  </r>
  <r>
    <x v="3"/>
    <m/>
    <x v="3"/>
    <x v="116"/>
    <s v="B22996090002"/>
    <s v="BOD"/>
    <n v="2299609"/>
    <m/>
    <s v="00099021001 DEP.DE CHEQ.AJENOS,RET.DE CAM.,CONCEPTO: INCAPACIDAD,DEP.: CAJA NACIONAL DE SALUD , PROCEDENCIA: BANCO UNION S.A., CHEQUE: 104651, FECHA DE EMISION:20/06/2025"/>
    <m/>
    <m/>
    <m/>
    <m/>
    <m/>
    <m/>
    <n v="0"/>
    <n v="22511.19"/>
    <s v="NO_CONCILIADO"/>
  </r>
  <r>
    <x v="3"/>
    <m/>
    <x v="3"/>
    <x v="116"/>
    <s v="B22996110002"/>
    <s v="BOD"/>
    <n v="2299611"/>
    <m/>
    <s v="00099021001 DEP.DE CHEQ.AJENOS,RET.DE CAM.,CONCEPTO: INCAPACIDAD,DEP.: CAJA NACIONAL DE SALUD , PROCEDENCIA: BANCO UNION S.A., CHEQUE: 104641, FECHA DE EMISION:20/06/2025"/>
    <m/>
    <m/>
    <m/>
    <m/>
    <m/>
    <m/>
    <n v="0"/>
    <n v="13148.7"/>
    <s v="NO_CONCILIADO"/>
  </r>
  <r>
    <x v="3"/>
    <m/>
    <x v="3"/>
    <x v="116"/>
    <s v="B22996130002"/>
    <s v="BOD"/>
    <n v="2299613"/>
    <m/>
    <s v="00099021001 DEP.DE CHEQ.AJENOS,RET.DE CAM.,CONCEPTO: INCAPACIDAD,DEP.: CAJA NACIONAL DE SALUD , PROCEDENCIA: BANCO UNION S.A., CHEQUE: 104638, FECHA DE EMISION:20/06/2025"/>
    <m/>
    <m/>
    <m/>
    <m/>
    <m/>
    <m/>
    <n v="0"/>
    <n v="14159.48"/>
    <s v="NO_CONCILIADO"/>
  </r>
  <r>
    <x v="3"/>
    <m/>
    <x v="3"/>
    <x v="116"/>
    <s v="B22996150002"/>
    <s v="BOD"/>
    <n v="2299615"/>
    <m/>
    <s v="00099021001 DEP.DE CHEQ.AJENOS,RET.DE CAM.,CONCEPTO: INCAPACIDAD,DEP.: CAJA NACIONAL DE SALUD , PROCEDENCIA: BANCO UNION S.A., CHEQUE: 104637, FECHA DE EMISION:20/06/2025"/>
    <m/>
    <m/>
    <m/>
    <m/>
    <m/>
    <m/>
    <n v="0"/>
    <n v="1123.6500000000001"/>
    <s v="NO_CONCILIADO"/>
  </r>
  <r>
    <x v="3"/>
    <m/>
    <x v="3"/>
    <x v="116"/>
    <s v="B22996170002"/>
    <s v="BOD"/>
    <n v="2299617"/>
    <m/>
    <s v="00099021001 DEP.DE CHEQ.AJENOS,RET.DE CAM.,CONCEPTO: INCAPACIDAD,DEP.: CAJA NACIONAL DE SALUD , PROCEDENCIA: BANCO UNION S.A., CHEQUE: 104636, FECHA DE EMISION:20/06/2025"/>
    <m/>
    <m/>
    <m/>
    <m/>
    <m/>
    <m/>
    <n v="0"/>
    <n v="11400.2"/>
    <s v="NO_CONCILIADO"/>
  </r>
  <r>
    <x v="3"/>
    <m/>
    <x v="3"/>
    <x v="116"/>
    <s v="B22996180002"/>
    <s v="BOD"/>
    <n v="2299618"/>
    <m/>
    <s v="00099021001 DEP.DE CHEQ.AJENOS,RET.DE CAM.,CONCEPTO: INCAPACIDAD,DEP.: CAJA NACIONAL DE SALUD , PROCEDENCIA: BANCO UNION S.A., CHEQUE: 104635, FECHA DE EMISION:20/06/2025"/>
    <m/>
    <m/>
    <m/>
    <m/>
    <m/>
    <m/>
    <n v="0"/>
    <n v="48435.65"/>
    <s v="NO_CONCILIADO"/>
  </r>
  <r>
    <x v="3"/>
    <m/>
    <x v="3"/>
    <x v="116"/>
    <s v="B22996200002"/>
    <s v="BOD"/>
    <n v="2299620"/>
    <m/>
    <s v="00099021001 DEP.DE CHEQ.AJENOS,RET.DE CAM.,CONCEPTO: INCAPACIDAD,DEP.: CAJA NACIONAL DE SALUD , PROCEDENCIA: BANCO UNION S.A., CHEQUE: 104634, FECHA DE EMISION:20/06/2025"/>
    <m/>
    <m/>
    <m/>
    <m/>
    <m/>
    <m/>
    <n v="0"/>
    <n v="4995"/>
    <s v="NO_CONCILIADO"/>
  </r>
  <r>
    <x v="3"/>
    <m/>
    <x v="3"/>
    <x v="116"/>
    <s v="B22996240002"/>
    <s v="BOD"/>
    <n v="2299624"/>
    <m/>
    <s v="00099021001 DEP.DE CHEQ.AJENOS,RET.DE CAM.,CONCEPTO: INCAPACIDAD,DEP.: CAJA NACIONAL DE SALUD , PROCEDENCIA: BANCO UNION S.A., CHEQUE: 104632, FECHA DE EMISION:20/06/2025"/>
    <m/>
    <m/>
    <m/>
    <m/>
    <m/>
    <m/>
    <n v="0"/>
    <n v="4331.25"/>
    <s v="NO_CONCILIADO"/>
  </r>
  <r>
    <x v="3"/>
    <m/>
    <x v="3"/>
    <x v="116"/>
    <s v="B22996220002"/>
    <s v="BOD"/>
    <n v="2299622"/>
    <m/>
    <s v="00099021001 DEP.DE CHEQ.AJENOS,RET.DE CAM.,CONCEPTO: INCAPACIDAD,DEP.: CAJA NACIONAL DE SALUD , PROCEDENCIA: BANCO UNION S.A., CHEQUE: 104633, FECHA DE EMISION:20/06/2025"/>
    <m/>
    <m/>
    <m/>
    <m/>
    <m/>
    <m/>
    <n v="0"/>
    <n v="38331"/>
    <s v="NO_CONCILIADO"/>
  </r>
  <r>
    <x v="3"/>
    <m/>
    <x v="3"/>
    <x v="116"/>
    <s v="B22996260002"/>
    <s v="BOD"/>
    <n v="2299626"/>
    <m/>
    <s v="00099021001 DEP.DE CHEQ.AJENOS,RET.DE CAM.,CONCEPTO: INCAPACIDAD,DEP.: CAJA NACIONAL DE SALUD , PROCEDENCIA: BANCO UNION S.A., CHEQUE: 104631, FECHA DE EMISION:20/06/2025"/>
    <m/>
    <m/>
    <m/>
    <m/>
    <m/>
    <m/>
    <n v="0"/>
    <n v="3095.96"/>
    <s v="NO_CONCILIADO"/>
  </r>
  <r>
    <x v="3"/>
    <m/>
    <x v="3"/>
    <x v="116"/>
    <s v="B22996280002"/>
    <s v="BOD"/>
    <n v="2299628"/>
    <m/>
    <s v="00099021001 DEP.DE CHEQ.AJENOS,RET.DE CAM.,CONCEPTO: INCAPACIDAD,DEP.: CAJA NACIONAL DE SALUD , PROCEDENCIA: BANCO UNION S.A., CHEQUE: 105135, FECHA DE EMISION:04/06/2025"/>
    <m/>
    <m/>
    <m/>
    <m/>
    <m/>
    <m/>
    <n v="0"/>
    <n v="25837.200000000001"/>
    <s v="NO_CONCILIADO"/>
  </r>
  <r>
    <x v="3"/>
    <m/>
    <x v="3"/>
    <x v="116"/>
    <s v="B22996290002"/>
    <s v="BOD"/>
    <n v="2299629"/>
    <m/>
    <s v="00099021001 DEP.DE CHEQ.AJENOS,RET.DE CAM.,CONCEPTO: INCAPACIDAD,DEP.: CAJA NACIONAL DE SALUD , PROCEDENCIA: BANCO UNION S.A., CHEQUE: 105134, FECHA DE EMISION:04/06/2025"/>
    <m/>
    <m/>
    <m/>
    <m/>
    <m/>
    <m/>
    <n v="0"/>
    <n v="13678.2"/>
    <s v="NO_CONCILIADO"/>
  </r>
  <r>
    <x v="3"/>
    <m/>
    <x v="3"/>
    <x v="116"/>
    <s v="B22996310002"/>
    <s v="BOD"/>
    <n v="2299631"/>
    <m/>
    <s v="00099021001 DEP.DE CHEQ.AJENOS,RET.DE CAM.,CONCEPTO: INCAPACIDAD,DEP.: CAJA NACIONAL DE SALUD , PROCEDENCIA: BANCO UNION S.A., CHEQUE: 105136, FECHA DE EMISION:04/06/2025"/>
    <m/>
    <m/>
    <m/>
    <m/>
    <m/>
    <m/>
    <n v="0"/>
    <n v="11457"/>
    <s v="NO_CONCILIADO"/>
  </r>
  <r>
    <x v="3"/>
    <m/>
    <x v="3"/>
    <x v="116"/>
    <s v="B22996320002"/>
    <s v="BOD"/>
    <n v="2299632"/>
    <m/>
    <s v="00099021001 DEP.DE CHEQ.AJENOS,RET.DE CAM.,CONCEPTO: INCAPACIDAD,DEP.: CAJA NACIONAL DE SALUD , PROCEDENCIA: BANCO UNION S.A., CHEQUE: 105137, FECHA DE EMISION:04/06/2025"/>
    <m/>
    <m/>
    <m/>
    <m/>
    <m/>
    <m/>
    <n v="0"/>
    <n v="2502.4"/>
    <s v="NO_CONCILIADO"/>
  </r>
  <r>
    <x v="3"/>
    <m/>
    <x v="3"/>
    <x v="116"/>
    <s v="B22996330002"/>
    <s v="BOD"/>
    <n v="2299633"/>
    <m/>
    <s v="00099021001 DEP.DE CHEQ.AJENOS,RET.DE CAM.,CONCEPTO: INCAPACIDAD,DEP.: CAJA NACIONAL DE SALUD , PROCEDENCIA: BANCO UNION S.A., CHEQUE: 105138, FECHA DE EMISION:04/06/2025"/>
    <m/>
    <m/>
    <m/>
    <m/>
    <m/>
    <m/>
    <n v="0"/>
    <n v="113258.31"/>
    <s v="NO_CONCILIADO"/>
  </r>
  <r>
    <x v="3"/>
    <m/>
    <x v="3"/>
    <x v="116"/>
    <s v="B22996340002"/>
    <s v="BOD"/>
    <n v="2299634"/>
    <m/>
    <s v="00099021001 DEP.DE CHEQ.AJENOS,RET.DE CAM.,CONCEPTO: INCAPACIDAD,DEP.: CAJA NACIONAL DE SALUD , PROCEDENCIA: BANCO UNION S.A., CHEQUE: 104686, FECHA DE EMISION:20/06/2025"/>
    <m/>
    <m/>
    <m/>
    <m/>
    <m/>
    <m/>
    <n v="0"/>
    <n v="26359.68"/>
    <s v="NO_CONCILIADO"/>
  </r>
  <r>
    <x v="3"/>
    <m/>
    <x v="3"/>
    <x v="116"/>
    <s v="B22996360002"/>
    <s v="BOD"/>
    <n v="2299636"/>
    <m/>
    <s v="00099021001 DEP.DE CHEQ.AJENOS,RET.DE CAM.,CONCEPTO: INCAPACIDAD,DEP.: CAJA NACIONAL DE SALUD , PROCEDENCIA: BANCO UNION S.A., CHEQUE: 104815, FECHA DE EMISION:20/06/2025"/>
    <m/>
    <m/>
    <m/>
    <m/>
    <m/>
    <m/>
    <n v="0"/>
    <n v="69790.5"/>
    <s v="NO_CONCILIADO"/>
  </r>
  <r>
    <x v="3"/>
    <m/>
    <x v="3"/>
    <x v="116"/>
    <s v="B22996380002"/>
    <s v="BOD"/>
    <n v="2299638"/>
    <m/>
    <s v="00099021001 DEP.DE CHEQ.AJENOS,RET.DE CAM.,CONCEPTO: INCAPACIDAD,DEP.: CAJA NACIONAL DE SALUD , PROCEDENCIA: BANCO UNION S.A., CHEQUE: 104649, FECHA DE EMISION:20/06/2025"/>
    <m/>
    <m/>
    <m/>
    <m/>
    <m/>
    <m/>
    <n v="0"/>
    <n v="23660.1"/>
    <s v="NO_CONCILIADO"/>
  </r>
  <r>
    <x v="3"/>
    <m/>
    <x v="3"/>
    <x v="116"/>
    <s v="B22996410002"/>
    <s v="BOD"/>
    <n v="2299641"/>
    <m/>
    <s v="00099021001 DEP.DE CHEQ.AJENOS,RET.DE CAM.,CONCEPTO: INCAPACIDAD,DEP.: CAJA NACIONAL DE SALUD , PROCEDENCIA: BANCO UNION S.A., CHEQUE: 104708, FECHA DE EMISION:20/06/2025"/>
    <m/>
    <m/>
    <m/>
    <m/>
    <m/>
    <m/>
    <n v="0"/>
    <n v="6642"/>
    <s v="NO_CONCILIADO"/>
  </r>
  <r>
    <x v="3"/>
    <m/>
    <x v="3"/>
    <x v="116"/>
    <s v="B22996420002"/>
    <s v="BOD"/>
    <n v="2299642"/>
    <m/>
    <s v="00099021001 DEP.DE CHEQ.AJENOS,RET.DE CAM.,CONCEPTO: INCAPACIDAD,DEP.: CAJA NACIONAL DE SALUD , PROCEDENCIA: BANCO UNION S.A., CHEQUE: 104688, FECHA DE EMISION:20/06/2025"/>
    <m/>
    <m/>
    <m/>
    <m/>
    <m/>
    <m/>
    <n v="0"/>
    <n v="3419.55"/>
    <s v="NO_CONCILIADO"/>
  </r>
  <r>
    <x v="3"/>
    <m/>
    <x v="3"/>
    <x v="116"/>
    <s v="B22996430002"/>
    <s v="BOD"/>
    <n v="2299643"/>
    <m/>
    <s v="00099021001 DEP.DE CHEQ.AJENOS,RET.DE CAM.,CONCEPTO: INCAPACIDAD,DEP.: CAJA NACIONAL DE SALUD , PROCEDENCIA: BANCO UNION S.A., CHEQUE: 104642, FECHA DE EMISION:20/06/2025"/>
    <m/>
    <m/>
    <m/>
    <m/>
    <m/>
    <m/>
    <n v="0"/>
    <n v="1533.73"/>
    <s v="NO_CONCILIADO"/>
  </r>
  <r>
    <x v="3"/>
    <m/>
    <x v="3"/>
    <x v="116"/>
    <s v="B22996440002"/>
    <s v="BOD"/>
    <n v="2299644"/>
    <m/>
    <s v="00099021001 DEP.DE CHEQ.AJENOS,RET.DE CAM.,CONCEPTO: INCAPACIDAD,DEP.: CAJA NACIONAL DE SALUD , PROCEDENCIA: BANCO UNION S.A., CHEQUE: 104645, FECHA DE EMISION:20/06/2025"/>
    <m/>
    <m/>
    <m/>
    <m/>
    <m/>
    <m/>
    <n v="0"/>
    <n v="165.15"/>
    <s v="NO_CONCILIADO"/>
  </r>
  <r>
    <x v="3"/>
    <m/>
    <x v="3"/>
    <x v="116"/>
    <s v="B22996460002"/>
    <s v="BOD"/>
    <n v="2299646"/>
    <m/>
    <s v="00099021001 DEP.DE CHEQ.AJENOS,RET.DE CAM.,CONCEPTO: INCAPACIDAD,DEP.: CAJA NACIONAL DE SALUD , PROCEDENCIA: BANCO UNION S.A., CHEQUE: 104639, FECHA DE EMISION:20/06/2025"/>
    <m/>
    <m/>
    <m/>
    <m/>
    <m/>
    <m/>
    <n v="0"/>
    <n v="18998.64"/>
    <s v="NO_CONCILIADO"/>
  </r>
  <r>
    <x v="18"/>
    <m/>
    <x v="18"/>
    <x v="116"/>
    <s v="B22996470002"/>
    <s v="BOD"/>
    <n v="2299647"/>
    <m/>
    <s v="00099021001 DEP.DE CHEQ.AJENOS,RET.DE CAM.,CONCEPTO: PAGO POR CONCEPTO DE REEMBOLSO DE SUBSIDIO DE INCAPACIDAD TEMPORAL PERIODO ABRIL/25,DEP.: CAJA NACIONAL DE SALUD , PROCEDENCIA: BANCO UNION S.A.,_x000a_CHEQUE: 84694, FECHA DE EMISION:27/06/2025._x000a_TRLP-812/2025 P3130"/>
    <m/>
    <m/>
    <m/>
    <m/>
    <m/>
    <m/>
    <n v="0"/>
    <n v="3864.99"/>
    <s v="CONCILIADO_PARCIAL"/>
  </r>
  <r>
    <x v="26"/>
    <m/>
    <x v="26"/>
    <x v="116"/>
    <s v="B22996470002"/>
    <s v="BOD"/>
    <n v="2299647"/>
    <m/>
    <s v="00099021001 DEP.DE CHEQ.AJENOS,RET.DE CAM.,CONCEPTO: PAGO POR CONCEPTO DE REEMBOLSO DE SUBSIDIO DE INCAPACIDAD TEMPORAL PERIODO ABRIL/25,DEP.: CAJA NACIONAL DE SALUD , PROCEDENCIA: BANCO UNION S.A.,_x000a_CHEQUE: 84694, FECHA DE EMISION:27/06/2025._x000a_TRLP-812/2025 P3130"/>
    <m/>
    <m/>
    <m/>
    <m/>
    <m/>
    <m/>
    <n v="0"/>
    <n v="3403.8"/>
    <s v="CONCILIADO_PARCIAL"/>
  </r>
  <r>
    <x v="3"/>
    <m/>
    <x v="3"/>
    <x v="116"/>
    <s v="B22996480002"/>
    <s v="BOD"/>
    <n v="2299648"/>
    <m/>
    <s v="00099021001 DEP.DE CHEQ.AJENOS,RET.DE CAM.,CONCEPTO: INCAPACIDAD,DEP.: CAJA NACIONAL DE SALUD , PROCEDENCIA: BANCO UNION S.A., CHEQUE: 104643, FECHA DE EMISION:20/06/2025"/>
    <m/>
    <m/>
    <m/>
    <m/>
    <m/>
    <m/>
    <n v="0"/>
    <n v="7935.39"/>
    <s v="NO_CONCILIADO"/>
  </r>
  <r>
    <x v="3"/>
    <m/>
    <x v="3"/>
    <x v="116"/>
    <s v="B22996500002"/>
    <s v="BOD"/>
    <n v="2299650"/>
    <m/>
    <s v="00099021001 DEP.DE CHEQ.AJENOS,RET.DE CAM.,CONCEPTO: INCAPACIDAD,DEP.: CAJA NACIONAL DE SALUD , PROCEDENCIA: BANCO UNION S.A., CHEQUE: 104640, FECHA DE EMISION:20/06/2025"/>
    <m/>
    <m/>
    <m/>
    <m/>
    <m/>
    <m/>
    <n v="0"/>
    <n v="13678.2"/>
    <s v="NO_CONCILIADO"/>
  </r>
  <r>
    <x v="3"/>
    <m/>
    <x v="3"/>
    <x v="116"/>
    <s v="B22996530002"/>
    <s v="BOD"/>
    <n v="2299653"/>
    <m/>
    <s v="00099021001 DEP.DE CHEQ.AJENOS,RET.DE CAM.,CONCEPTO: INCAPACIDAD,DEP.: CAJA NACIONAL DE SALUD , PROCEDENCIA: BANCO UNION S.A., CHEQUE: 104644, FECHA DE EMISION:20/06/2025"/>
    <m/>
    <m/>
    <m/>
    <m/>
    <m/>
    <m/>
    <n v="0"/>
    <n v="3697.68"/>
    <s v="NO_CONCILIADO"/>
  </r>
  <r>
    <x v="3"/>
    <m/>
    <x v="3"/>
    <x v="116"/>
    <s v="B22996550002"/>
    <s v="BOD"/>
    <n v="2299655"/>
    <m/>
    <s v="00099021001 DEP.DE CHEQ.AJENOS,RET.DE CAM.,CONCEPTO: INCAPACIDAD,DEP.: CAJA NACIONAL DE SALUD , PROCEDENCIA: BANCO UNION S.A., CHEQUE: 104661, FECHA DE EMISION:20/06/2025"/>
    <m/>
    <m/>
    <m/>
    <m/>
    <m/>
    <m/>
    <n v="0"/>
    <n v="59331.6"/>
    <s v="NO_CONCILIADO"/>
  </r>
  <r>
    <x v="3"/>
    <m/>
    <x v="3"/>
    <x v="116"/>
    <s v="B22996560002"/>
    <s v="BOD"/>
    <n v="2299656"/>
    <m/>
    <s v="00099021001 DEP.DE CHEQ.AJENOS,RET.DE CAM.,CONCEPTO: INCAPACIDAD,DEP.: CAJA NACIONAL DE SALUD , PROCEDENCIA: BANCO UNION S.A., CHEQUE: 104699, FECHA DE EMISION:20/06/2025"/>
    <m/>
    <m/>
    <m/>
    <m/>
    <m/>
    <m/>
    <n v="0"/>
    <n v="14126.4"/>
    <s v="NO_CONCILIADO"/>
  </r>
  <r>
    <x v="3"/>
    <m/>
    <x v="3"/>
    <x v="116"/>
    <s v="B22996570002"/>
    <s v="BOD"/>
    <n v="2299657"/>
    <m/>
    <s v="00099021001 DEP.DE CHEQ.AJENOS,RET.DE CAM.,CONCEPTO: INCAPACIDAD,DEP.: CAJA NACIONAL DE SALUD , PROCEDENCIA: BANCO UNION S.A., CHEQUE: 104685, FECHA DE EMISION:20/06/2025"/>
    <m/>
    <m/>
    <m/>
    <m/>
    <m/>
    <m/>
    <n v="0"/>
    <n v="24237.040000000001"/>
    <s v="NO_CONCILIADO"/>
  </r>
  <r>
    <x v="3"/>
    <m/>
    <x v="3"/>
    <x v="116"/>
    <s v="B22996580002"/>
    <s v="BOD"/>
    <n v="2299658"/>
    <m/>
    <s v="00099021001 DEP.DE CHEQ.AJENOS,RET.DE CAM.,CONCEPTO: PAGO DESCUENTOS C/MONTOS EXCEDENTES P/DOBLE PERCEPCIÓN DE RECURSOS PÚBLICOS MAYO/25,DEP.: CAJA NACIONAL DE SALUD , PROCEDENCIA: BANCO UNION S.A., CHEQUE: 84698, FECHA DE EMISION:27/06/2025"/>
    <m/>
    <m/>
    <m/>
    <m/>
    <m/>
    <m/>
    <n v="0"/>
    <n v="12790.75"/>
    <s v="NO_CONCILIADO"/>
  </r>
  <r>
    <x v="3"/>
    <m/>
    <x v="3"/>
    <x v="116"/>
    <s v="B22996590002"/>
    <s v="BOD"/>
    <n v="2299659"/>
    <m/>
    <s v="00099021001 DEP.DE CHEQ.AJENOS,RET.DE CAM.,CONCEPTO: INCAPACIDAD,DEP.: CAJA NACIONAL DE SALUD , PROCEDENCIA: BANCO UNION S.A., CHEQUE: 27997, FECHA DE EMISION:25/06/2025"/>
    <m/>
    <m/>
    <m/>
    <m/>
    <m/>
    <m/>
    <n v="0"/>
    <n v="345095.28"/>
    <s v="NO_CONCILIADO"/>
  </r>
  <r>
    <x v="3"/>
    <m/>
    <x v="3"/>
    <x v="116"/>
    <s v="B22996630002"/>
    <s v="BOD"/>
    <n v="2299663"/>
    <m/>
    <s v="00099021001 DEP.DE CHEQ.AJENOS,RET.DE CAM.,CONCEPTO: INCAPACIDAD,DEP.: CAJA NACIONAL DE SALUD , PROCEDENCIA: BANCO UNION S.A., CHEQUE: 60838, FECHA DE EMISION:18/06/2025"/>
    <m/>
    <m/>
    <m/>
    <m/>
    <m/>
    <m/>
    <n v="0"/>
    <n v="558"/>
    <s v="NO_CONCILIADO"/>
  </r>
  <r>
    <x v="3"/>
    <m/>
    <x v="3"/>
    <x v="116"/>
    <s v="B22996640002"/>
    <s v="BOD"/>
    <n v="2299664"/>
    <m/>
    <s v="00099021001 DEP.DE CHEQ.AJENOS,RET.DE CAM.,CONCEPTO: INCAPACIDAD,DEP.: CAJA NACIONAL DE SALUD , PROCEDENCIA: BANCO UNION S.A., CHEQUE: 60836, FECHA DE EMISION:18/06/2025"/>
    <m/>
    <m/>
    <m/>
    <m/>
    <m/>
    <m/>
    <n v="0"/>
    <n v="835.14"/>
    <s v="NO_CONCILIADO"/>
  </r>
  <r>
    <x v="3"/>
    <m/>
    <x v="3"/>
    <x v="116"/>
    <s v="B22996660002"/>
    <s v="BOD"/>
    <n v="2299666"/>
    <m/>
    <s v="00099021001 DEP.DE CHEQ.AJENOS,RET.DE CAM.,CONCEPTO: INCAPACIDAD,DEP.: CAJA NACIONAL DE SALUD , PROCEDENCIA: BANCO UNION S.A., CHEQUE: 60618, FECHA DE EMISION:28/05/2025"/>
    <m/>
    <m/>
    <m/>
    <m/>
    <m/>
    <m/>
    <n v="0"/>
    <n v="617019.31000000006"/>
    <s v="NO_CONCILIADO"/>
  </r>
  <r>
    <x v="3"/>
    <m/>
    <x v="3"/>
    <x v="116"/>
    <s v="B22996680002"/>
    <s v="BOD"/>
    <n v="2299668"/>
    <m/>
    <s v="00099021001 DEP.DE CHEQ.AJENOS,RET.DE CAM.,CONCEPTO: INCAPACIDAD,DEP.: CAJA NACIONAL DE SALUD , PROCEDENCIA: BANCO UNION S.A., CHEQUE: 60617, FECHA DE EMISION:28/05/2025"/>
    <m/>
    <m/>
    <m/>
    <m/>
    <m/>
    <m/>
    <n v="0"/>
    <n v="2911461.73"/>
    <s v="NO_CONCILIADO"/>
  </r>
  <r>
    <x v="3"/>
    <m/>
    <x v="3"/>
    <x v="116"/>
    <s v="B22996690002"/>
    <s v="BOD"/>
    <n v="2299669"/>
    <m/>
    <s v="00099021001 DEP.DE CHEQ.AJENOS,RET.DE CAM.,CONCEPTO: INCAPACIDAD,DEP.: CAJA NACIONAL DE SALUD , PROCEDENCIA: BANCO UNION S.A., CHEQUE: 60616, FECHA DE EMISION:28/05/2025"/>
    <m/>
    <m/>
    <m/>
    <m/>
    <m/>
    <m/>
    <n v="0"/>
    <n v="2395024.23"/>
    <s v="NO_CONCILIADO"/>
  </r>
  <r>
    <x v="3"/>
    <m/>
    <x v="3"/>
    <x v="116"/>
    <s v="B22996700002"/>
    <s v="BOD"/>
    <n v="2299670"/>
    <m/>
    <s v="00099021001 DEP.DE CHEQ.AJENOS,RET.DE CAM.,CONCEPTO: INCAPACIDAD,DEP.: CAJA NACIONAL DE SALUD , PROCEDENCIA: BANCO UNION S.A., CHEQUE: 60694, FECHA DE EMISION:06/06/2025"/>
    <m/>
    <m/>
    <m/>
    <m/>
    <m/>
    <m/>
    <n v="0"/>
    <n v="349.67"/>
    <s v="NO_CONCILIADO"/>
  </r>
  <r>
    <x v="3"/>
    <m/>
    <x v="3"/>
    <x v="116"/>
    <s v="B22996720002"/>
    <s v="BOD"/>
    <n v="2299672"/>
    <m/>
    <s v="00099021001 DEP.DE CHEQ.AJENOS,RET.DE CAM.,CONCEPTO: INCAPACIDAD,DEP.: CAJA NACIONAL DE SALUD , PROCEDENCIA: BANCO UNION S.A., CHEQUE: 60695, FECHA DE EMISION:06/06/2025"/>
    <m/>
    <m/>
    <m/>
    <m/>
    <m/>
    <m/>
    <n v="0"/>
    <n v="767.34"/>
    <s v="NO_CONCILIADO"/>
  </r>
  <r>
    <x v="3"/>
    <m/>
    <x v="3"/>
    <x v="116"/>
    <s v="B22996740002"/>
    <s v="BOD"/>
    <n v="2299674"/>
    <m/>
    <s v="00099021001 DEP.DE CHEQ.AJENOS,RET.DE CAM.,CONCEPTO: INCAPACIDAD,DEP.: CAJA NACIONAL DE SALUD , PROCEDENCIA: BANCO UNION S.A., CHEQUE: 60696, FECHA DE EMISION:06/06/2025"/>
    <m/>
    <m/>
    <m/>
    <m/>
    <m/>
    <m/>
    <n v="0"/>
    <n v="130.49"/>
    <s v="NO_CONCILIADO"/>
  </r>
  <r>
    <x v="1"/>
    <m/>
    <x v="1"/>
    <x v="117"/>
    <s v="O23001210002"/>
    <s v="BOD"/>
    <n v="2300121"/>
    <m/>
    <s v="00099021001 DEPOSITO DE EFECTIVO, DEPOSITANTE: RICHARD VALENTIN QUISBERT LAURA CI 3383211, CONCEPTO: DEPÓSITO MONTO EXCEDENTARIO A LA REMUNERACIÓN MÁXIMA - JUNIO 2025, CUENTA DE DEPOSITO: CUENTA UNICA DEL TESORO"/>
    <m/>
    <m/>
    <m/>
    <m/>
    <m/>
    <m/>
    <n v="0"/>
    <n v="13437.98"/>
    <s v="NO_CONCILIADO"/>
  </r>
  <r>
    <x v="9"/>
    <m/>
    <x v="9"/>
    <x v="117"/>
    <s v="O23001510002"/>
    <s v="BOD"/>
    <n v="2300151"/>
    <m/>
    <s v="00099021001 DEPOSITO DE EFECTIVO, DEPOSITANTE: SONIA MAMANI FLORES, CONCEPTO: DEVOLUCION AGOSTO, CUENTA DE DEPOSITO: CUENTA UNICA DEL TESORO/DJBR"/>
    <m/>
    <m/>
    <m/>
    <m/>
    <m/>
    <m/>
    <n v="0"/>
    <n v="37.97"/>
    <s v="NO_CONCILIADO"/>
  </r>
  <r>
    <x v="9"/>
    <m/>
    <x v="9"/>
    <x v="117"/>
    <s v="O23001520002"/>
    <s v="BOD"/>
    <n v="2300152"/>
    <m/>
    <s v="00099021001 DEPOSITO DE EFECTIVO, DEPOSITANTE: SONIA MAMANI FLORES, CONCEPTO: DEVOLUCION JULIO, CUENTA DE DEPOSITO: CUENTA UNICA DEL TESORO/DJBR"/>
    <m/>
    <m/>
    <m/>
    <m/>
    <m/>
    <m/>
    <n v="0"/>
    <n v="42.97"/>
    <s v="NO_CONCILIADO"/>
  </r>
  <r>
    <x v="1"/>
    <m/>
    <x v="1"/>
    <x v="117"/>
    <s v="O23002190002"/>
    <s v="BOD"/>
    <n v="2300219"/>
    <m/>
    <s v="00099021001 DEPOSITO DE EFECTIVO, DEPOSITANTE: LEONARDO ANIBAL COLQUE CANAZA, CONCEPTO: PAGO DE AGUA, CUENTA DE DEPOSITO: CUENTA UNICA DEL TESORO"/>
    <m/>
    <m/>
    <m/>
    <m/>
    <m/>
    <m/>
    <n v="0"/>
    <n v="1000"/>
    <s v="NO_CONCILIADO"/>
  </r>
  <r>
    <x v="1"/>
    <m/>
    <x v="1"/>
    <x v="117"/>
    <s v="O23002210002"/>
    <s v="BOD"/>
    <n v="2300221"/>
    <m/>
    <s v="00099021001 DEPOSITO DE EFECTIVO, DEPOSITANTE: ANA MARIA BEATRIZ VALDIVIESO FERREIRA, CONCEPTO: DEVOLUCIÓN, CUENTA DE DEPOSITO: CUENTA UNICA DEL TESORO"/>
    <m/>
    <m/>
    <m/>
    <m/>
    <m/>
    <m/>
    <n v="0"/>
    <n v="350"/>
    <s v="NO_CONCILIADO"/>
  </r>
  <r>
    <x v="1"/>
    <m/>
    <x v="1"/>
    <x v="117"/>
    <s v="O23002260002"/>
    <s v="BOD"/>
    <n v="2300226"/>
    <m/>
    <s v="00099021001 DEPOSITO DE EFECTIVO, DEPOSITANTE: LEONARDO ANIBAL COLQUE CANAZA, CONCEPTO: PAGO DE GAS, CUENTA DE DEPOSITO: CUENTA UNICA DEL TESORO"/>
    <m/>
    <m/>
    <m/>
    <m/>
    <m/>
    <m/>
    <n v="0"/>
    <n v="1510.65"/>
    <s v="NO_CONCILIADO"/>
  </r>
  <r>
    <x v="1"/>
    <m/>
    <x v="1"/>
    <x v="117"/>
    <s v="O23002230002"/>
    <s v="BOD"/>
    <n v="2300223"/>
    <m/>
    <s v="00099021001 DEPOSITO DE EFECTIVO, DEPOSITANTE: LEONARDO ANIBAL COLQUE CANAZA, CONCEPTO: PAGO DE LUZ ELECTRICA, CUENTA DE DEPOSITO: CUENTA UNICA DEL TESORO"/>
    <m/>
    <m/>
    <m/>
    <m/>
    <m/>
    <m/>
    <n v="0"/>
    <n v="1000"/>
    <s v="NO_CONCILIADO"/>
  </r>
  <r>
    <x v="1"/>
    <m/>
    <x v="1"/>
    <x v="117"/>
    <s v="L00053160002"/>
    <s v="CRV"/>
    <n v="781"/>
    <m/>
    <s v="TRANSFERENCIA A LA CUENTA ÚNICA DEL TESORO POR REMUNERACIÓN MÁXIMA DEL SECTOR PÚBLICO DE PINO GUZMAN GUMERCINDO HECTOR, CORRESPONDIENTE AL MES DE MAYO/2025, SEGÚN BOLETA PAGO DE LA UNIVERSIDAD MAYOR DE SAN ANDRES Y DOCUMENTOS ADJUNTOS. TRANSFERENCIA REM.MÁXIMA DE PINO GUZMAN GUMERCINDO HECTOR MAYO/2025 LIBRETA 00099021001"/>
    <m/>
    <m/>
    <m/>
    <m/>
    <m/>
    <m/>
    <n v="0"/>
    <n v="91.28"/>
    <s v="NO_CONCILIADO"/>
  </r>
  <r>
    <x v="1"/>
    <m/>
    <x v="1"/>
    <x v="117"/>
    <s v="S11301560002"/>
    <s v="CRV"/>
    <n v="774"/>
    <m/>
    <s v="||TRANSFERENCIA A LA CUENTA ÚNICA DEL TESORO POR REMUNERACIÓN MÁXIMA DEL SECTOR PÚBLICO DE PINO GUZMAN GUMERCINDO HECTOR, CORRESPONDIENTE AL MES DE MAYO/2025, SEGÚN BOLETA PAGO DE LA UNIVERSIDAD MAYOR DE SAN ANDRES Y DOCUMENTOS ADJUNTOS. TRANSFERENCIA REM.MÁXIMA DE PINO GUZMAN GUMERCINDO HECTOR MAYO/2025 LIBRETA 00099021001"/>
    <m/>
    <m/>
    <m/>
    <m/>
    <m/>
    <m/>
    <n v="0"/>
    <n v="299.11"/>
    <s v="NO_CONCILIADO"/>
  </r>
  <r>
    <x v="2"/>
    <m/>
    <x v="2"/>
    <x v="117"/>
    <s v="S11301070001"/>
    <s v="DEV"/>
    <n v="1130107"/>
    <m/>
    <s v="||REGISTRO COMPLEMENTO A COMP. N° 1105718 DE F. 30/9/2024, BOLETA DE GARANTÍA N° 003/2024 P/C YPFB A/F ADUANA NACIONAL, S/G GAFC-2336 DFC/URTE-0397/2024 POR BS8.837.883,74 (EQUIV. A UFV 2.776.858.-+16% P/PREV.VAR TC UFV/BS E INDICADORES DE INFLACION), IMPORTE COMPLEMENTO BS1.242.179,66. COMPLEMENTO PROVISION DE FONDOS BG N° 003/2024 P/C YPFB A/F ADUANA NACIONAL."/>
    <m/>
    <m/>
    <m/>
    <m/>
    <m/>
    <m/>
    <n v="1242179.6599999999"/>
    <n v="0"/>
    <s v="NO_CONCILIADO"/>
  </r>
  <r>
    <x v="51"/>
    <m/>
    <x v="51"/>
    <x v="118"/>
    <s v="O23004470002"/>
    <s v="BOD"/>
    <n v="2300447"/>
    <m/>
    <s v="00099021001 DEPOSITO DE EFECTIVO, DEPOSITANTE: RENE SALAZAR CONTRERAS, CONCEPTO: DEVOLUCION DE REFRIGERIO DEL MES DE SEPTIEMBRE 2024, CUENTA DE DEPOSITO: CUENTA UNICA DEL TESORO/DJBR"/>
    <m/>
    <m/>
    <m/>
    <m/>
    <m/>
    <m/>
    <n v="0"/>
    <n v="18"/>
    <s v="NO_CONCILIADO"/>
  </r>
  <r>
    <x v="1"/>
    <m/>
    <x v="1"/>
    <x v="118"/>
    <s v="O23004350002"/>
    <s v="BOD"/>
    <n v="2300435"/>
    <m/>
    <s v="00099021001 DEPOSITO DE EFECTIVO, DEPOSITANTE: MARCIA ESCOBAR ESCOBAR, CONCEPTO: DEVOLUCION DE REFRIGERIO DEL MES DE ENERO GESTION 2024, CUENTA DE DEPOSITO: CUENTA UNICA DEL TESORO"/>
    <m/>
    <m/>
    <m/>
    <m/>
    <m/>
    <m/>
    <n v="0"/>
    <n v="18"/>
    <s v="NO_CONCILIADO"/>
  </r>
  <r>
    <x v="1"/>
    <m/>
    <x v="1"/>
    <x v="118"/>
    <s v="O23004450002"/>
    <s v="BOD"/>
    <n v="2300445"/>
    <m/>
    <s v="00099021001 DEPOSITO DE EFECTIVO, DEPOSITANTE: JAVIER TEDDY GUTIERREZ VERASTEGUI, CONCEPTO: DEVOLUCION DE REFRIGERIO DEL MES DE ENERO 2024, CUENTA DE DEPOSITO: CUENTA UNICA DEL TESORO/DJBR"/>
    <m/>
    <m/>
    <m/>
    <m/>
    <m/>
    <m/>
    <n v="0"/>
    <n v="342"/>
    <s v="NO_CONCILIADO"/>
  </r>
  <r>
    <x v="52"/>
    <m/>
    <x v="52"/>
    <x v="118"/>
    <s v="O23004840002"/>
    <s v="BOD"/>
    <n v="2300484"/>
    <m/>
    <s v="00099021001 DEPOSITO DE EFECTIVO, DEPOSITANTE: MIGUEL FELIX QUISPE HUANCA, CONCEPTO: DEVOLUCION DE RECURSOS, CUENTA DE DEPOSITO: CUENTA UNICA DEL TESORO/DJBR"/>
    <m/>
    <m/>
    <m/>
    <m/>
    <m/>
    <m/>
    <n v="0"/>
    <n v="20"/>
    <s v="NO_CONCILIADO"/>
  </r>
  <r>
    <x v="1"/>
    <m/>
    <x v="1"/>
    <x v="118"/>
    <s v="O23006170002"/>
    <s v="BOD"/>
    <n v="2300617"/>
    <m/>
    <s v="00099021001 DEPOSITO DE EFECTIVO, DEPOSITANTE: SONIA MAMANI FLORES, CONCEPTO: DEVOLUCION DE AGOSTO, CUENTA DE DEPOSITO: CUENTA UNICA DEL TESORO"/>
    <m/>
    <m/>
    <m/>
    <m/>
    <m/>
    <m/>
    <n v="0"/>
    <n v="5"/>
    <s v="NO_CONCILIADO"/>
  </r>
  <r>
    <x v="5"/>
    <m/>
    <x v="5"/>
    <x v="118"/>
    <s v="Q22480950002"/>
    <s v="CRV"/>
    <n v="2248095"/>
    <m/>
    <s v="NUMERO DE LIBRETA CUT: LIBRETA NÂ° 00099021001 OPERACIÓN E75 TRANSFERENCIA DE LA CUENTA FISCAL BUN A LA CUT EN MN TRANSFERENCIA DE FONDOS A SOLICITUD DE: GOBIERNO AUTONOMO MUNICIPAL DE FILADELFIA GAMFIL -UAF. 060/25 CUENTA CUT 3987069001 LIBRETA NÂ° 00099021001 TGN - RECURSOS ORDINARIOS."/>
    <m/>
    <m/>
    <m/>
    <m/>
    <m/>
    <m/>
    <n v="0"/>
    <n v="18105.98"/>
    <s v="NO_CONCILIADO"/>
  </r>
  <r>
    <x v="41"/>
    <m/>
    <x v="41"/>
    <x v="119"/>
    <s v="O23009570002"/>
    <s v="BOD"/>
    <n v="2300957"/>
    <m/>
    <s v="00099021001 DEPOSITO DE EFECTIVO, DEPOSITANTE: MINISTERIO DE DEFENSA, CONCEPTO: DEVOLUCION RECURSOS DE ASOCIACION PRO JUBILADOS DE LA FAB (3,91) Y COSSMIL (0,2), CUENTA DE DEPOSITO: CUENTA UNICA DEL TESORO"/>
    <m/>
    <m/>
    <m/>
    <m/>
    <m/>
    <m/>
    <n v="0"/>
    <n v="4.1100000000000003"/>
    <s v="NO_CONCILIADO"/>
  </r>
  <r>
    <x v="9"/>
    <m/>
    <x v="9"/>
    <x v="119"/>
    <s v="O23010200002"/>
    <s v="BOD"/>
    <n v="2301020"/>
    <m/>
    <s v="00099021001 DEPOSITO DE EFECTIVO, DEPOSITANTE: MARIZEL ISNADO CHAVEZ, CONCEPTO: DEVOLUCION POR PAGO DE HABERES DEL MES DE MAYO 2025 EN DEMASIA, CUENTA DE DEPOSITO: CUENTA UNICA DEL TESORO/DJBR"/>
    <m/>
    <m/>
    <m/>
    <m/>
    <m/>
    <m/>
    <n v="0"/>
    <n v="2302.33"/>
    <s v="NO_CONCILIADO"/>
  </r>
  <r>
    <x v="3"/>
    <m/>
    <x v="3"/>
    <x v="119"/>
    <s v="B23008790002"/>
    <s v="BOD"/>
    <n v="2300879"/>
    <m/>
    <s v="00099021001 DEP.DE CHEQ.AJENOS,RET.DE CAM.,CONCEPTO: INCAPACIDAD,DEP.: CAJA NACIONAL DE SALUD , PROCEDENCIA: BANCO UNION S.A., CHEQUE: 42944, FECHA DE EMISION:26/06/2025"/>
    <m/>
    <m/>
    <m/>
    <m/>
    <m/>
    <m/>
    <n v="0"/>
    <n v="1239890.53"/>
    <s v="NO_CONCILIADO"/>
  </r>
  <r>
    <x v="3"/>
    <m/>
    <x v="3"/>
    <x v="119"/>
    <s v="B23008820002"/>
    <s v="BOD"/>
    <n v="2300882"/>
    <m/>
    <s v="00099021001 DEP.DE CHEQ.AJENOS,RET.DE CAM.,CONCEPTO: INCAPACIDAD,DEP.: CAJA NACIONAL DE SALUD , PROCEDENCIA: BANCO UNION S.A., CHEQUE: 39704, FECHA DE EMISION:26/06/2025"/>
    <m/>
    <m/>
    <m/>
    <m/>
    <m/>
    <m/>
    <n v="0"/>
    <n v="595174.11"/>
    <s v="NO_CONCILIADO"/>
  </r>
  <r>
    <x v="3"/>
    <m/>
    <x v="3"/>
    <x v="119"/>
    <s v="B23008850002"/>
    <s v="BOD"/>
    <n v="2300885"/>
    <m/>
    <s v="00099021001 DEP.DE CHEQ.AJENOS,RET.DE CAM.,CONCEPTO: INCAPACIDAD,DEP.: CAJA NACIONAL DE SALUD , PROCEDENCIA: BANCO UNION S.A., CHEQUE: 42945, FECHA DE EMISION:26/06/2025"/>
    <m/>
    <m/>
    <m/>
    <m/>
    <m/>
    <m/>
    <n v="0"/>
    <n v="685950.59"/>
    <s v="NO_CONCILIADO"/>
  </r>
  <r>
    <x v="4"/>
    <m/>
    <x v="4"/>
    <x v="119"/>
    <s v="B23009190002"/>
    <s v="BOD"/>
    <n v="2300919"/>
    <m/>
    <s v="00099021001 DEP.DE CHEQ.AJENOS,RET.DE CAM.,CONCEPTO: DEVOLUCION DE PASAJES AEREOS GESTION 2024- JULIO RANDY GUZMAN Y ROMINA ROJAS,DEP.: AGENCIA NACIONAL DE HIDROCARBUROS , PROCEDENCIA: BANCO UNION S.A., CHEQUE: 7919, FECHA DE EMISION:13/06/2025"/>
    <m/>
    <m/>
    <m/>
    <m/>
    <m/>
    <m/>
    <n v="0"/>
    <n v="2494"/>
    <s v="NO_CONCILIADO"/>
  </r>
  <r>
    <x v="4"/>
    <m/>
    <x v="4"/>
    <x v="119"/>
    <s v="B23009220002"/>
    <s v="BOD"/>
    <n v="2300922"/>
    <m/>
    <s v="00099021001 DEP.DE CHEQ.AJENOS,RET.DE CAM.,CONCEPTO: FALTAS DEL PERSONAL DE LA ANH MES FEBRERO/2025,DEP.: AGENCIA NACIONAL DE HIDROCARBUROS , PROCEDENCIA: BANCO UNION S.A., CHEQUE: 7923, FECHA DE EMISION:13/06/2025"/>
    <m/>
    <m/>
    <m/>
    <m/>
    <m/>
    <m/>
    <n v="0"/>
    <n v="10073.1"/>
    <s v="NO_CONCILIADO"/>
  </r>
  <r>
    <x v="4"/>
    <m/>
    <x v="4"/>
    <x v="119"/>
    <s v="B23009250002"/>
    <s v="BOD"/>
    <n v="2300925"/>
    <m/>
    <s v="00099021001 DEP.DE CHEQ.AJENOS,RET.DE CAM.,CONCEPTO: DESCUENTO POR LLAMADAS TELEFONICAS - 2024,DEP.: AGENCIA NACIONAL DE HIDROCARBUROS , PROCEDENCIA: BANCO UNION S.A., CHEQUE: 7918, FECHA DE EMISION:13/06/2025"/>
    <m/>
    <m/>
    <m/>
    <m/>
    <m/>
    <m/>
    <n v="0"/>
    <n v="145.13"/>
    <s v="NO_CONCILIADO"/>
  </r>
  <r>
    <x v="4"/>
    <m/>
    <x v="4"/>
    <x v="119"/>
    <s v="B23009270002"/>
    <s v="BOD"/>
    <n v="2300927"/>
    <m/>
    <s v="00099021001 DEP.DE CHEQ.AJENOS,RET.DE CAM.,CONCEPTO: DESCUENTO POR FALTAS DEL PERSONAL MES ENERO/2025,DEP.: AGENCIA NACIONAL DE HIDROCARBUROS , PROCEDENCIA: BANCO UNION S.A., CHEQUE: 7920, FECHA DE EMISION:13/06/2025"/>
    <m/>
    <m/>
    <m/>
    <m/>
    <m/>
    <m/>
    <n v="0"/>
    <n v="16330.04"/>
    <s v="NO_CONCILIADO"/>
  </r>
  <r>
    <x v="1"/>
    <m/>
    <x v="1"/>
    <x v="119"/>
    <s v="B23009360002"/>
    <s v="BOD"/>
    <n v="2300936"/>
    <m/>
    <s v="00099021001 DEP.DE CHEQ.AJENOS,RET.DE CAM.,CONCEPTO: DEPÓSITO,DEP.: LEONARDO FAVIO MONTERO RODRIGUEZ , PROCEDENCIA: BANCO UNION S.A., CHEQUE: 216106, FECHA DE EMISION:02/07/2025"/>
    <m/>
    <m/>
    <m/>
    <m/>
    <m/>
    <m/>
    <n v="0"/>
    <n v="4122.75"/>
    <s v="NO_CONCILIADO"/>
  </r>
  <r>
    <x v="1"/>
    <m/>
    <x v="1"/>
    <x v="119"/>
    <s v="B23009410002"/>
    <s v="BOD"/>
    <n v="2300941"/>
    <m/>
    <s v="00099021001 DEP.DE CHEQ.AJENOS,RET.DE CAM.,CONCEPTO: DEPÓSITO,DEP.: LIBERTAD ISAURA COLQUE CONDORI , PROCEDENCIA: BANCO UNION S.A., CHEQUE: 216108, FECHA DE EMISION:02/07/2025"/>
    <m/>
    <m/>
    <m/>
    <m/>
    <m/>
    <m/>
    <n v="0"/>
    <n v="3779.65"/>
    <s v="NO_CONCILIADO"/>
  </r>
  <r>
    <x v="1"/>
    <m/>
    <x v="1"/>
    <x v="119"/>
    <s v="B23009430002"/>
    <s v="BOD"/>
    <n v="2300943"/>
    <m/>
    <s v="00099021001 DEP.DE CHEQ.AJENOS,RET.DE CAM.,CONCEPTO: DEPÓSITO,DEP.: LEONARDO DANTE MARTIN YUCRA MORA , PROCEDENCIA: BANCO UNION S.A., CHEQUE: 216107, FECHA DE EMISION:02/07/2025"/>
    <m/>
    <m/>
    <m/>
    <m/>
    <m/>
    <m/>
    <n v="0"/>
    <n v="429.1"/>
    <s v="NO_CONCILIADO"/>
  </r>
  <r>
    <x v="1"/>
    <m/>
    <x v="1"/>
    <x v="120"/>
    <s v="O23013590002"/>
    <s v="BOD"/>
    <n v="2301359"/>
    <m/>
    <s v="00099021001 DEPOSITO DE EFECTIVO, DEPOSITANTE: ROSELYNN CADIMA BALDERRAMA, CONCEPTO: DEVOLUCION MES DE JUNIO 2025, CUENTA DE DEPOSITO: CUENTA UNICA DEL TESORO"/>
    <m/>
    <m/>
    <m/>
    <m/>
    <m/>
    <m/>
    <n v="0"/>
    <n v="580"/>
    <s v="NO_CONCILIADO"/>
  </r>
  <r>
    <x v="1"/>
    <m/>
    <x v="1"/>
    <x v="120"/>
    <s v="O23013670002"/>
    <s v="BOD"/>
    <n v="2301367"/>
    <m/>
    <s v="00099021001 DEPOSITO DE EFECTIVO, DEPOSITANTE: MIGUEL ANGEL AMURUZ REBOSO, CONCEPTO: DEVOLUCION DOBLE PERCEPCION, CUENTA DE DEPOSITO: CUENTA UNICA DEL TESORO"/>
    <m/>
    <m/>
    <m/>
    <m/>
    <m/>
    <m/>
    <n v="0"/>
    <n v="739.8"/>
    <s v="NO_CONCILIADO"/>
  </r>
  <r>
    <x v="3"/>
    <m/>
    <x v="3"/>
    <x v="120"/>
    <s v="B23012540002"/>
    <s v="BOD"/>
    <n v="2301254"/>
    <m/>
    <s v="00099021001 DEP.DE CHEQ.AJENOS,RET.DE CAM.,CONCEPTO: DEVOLUCION DE CC NO COBRADA MES DE MARZO 2025,DEP.: LA VITALICIA SEGUROS Y REASEGUROS DE VIDA S.A. , PROCEDENCIA: BANCO BISA S.A., CHEQUE: 80928, FECHA DE EMISION:02/07/2025"/>
    <m/>
    <m/>
    <m/>
    <m/>
    <m/>
    <m/>
    <n v="0"/>
    <n v="17115.97"/>
    <s v="NO_CONCILIADO"/>
  </r>
  <r>
    <x v="3"/>
    <m/>
    <x v="3"/>
    <x v="120"/>
    <s v="B23012560002"/>
    <s v="BOD"/>
    <n v="2301256"/>
    <m/>
    <s v="00099021001 DEP.DE CHEQ.AJENOS,RET.DE CAM.,CONCEPTO: DEVOLUCION DE CC NO COBRADA MES DE MARZO 2025,DEP.: LA VITALICIA SEGUROS Y REASEGUROS DE VIDA S.A , PROCEDENCIA: BANCO BISA S.A., CHEQUE: 1869320, FECHA DE EMISION:02/07/2025"/>
    <m/>
    <m/>
    <m/>
    <m/>
    <m/>
    <m/>
    <n v="0"/>
    <n v="622.95000000000005"/>
    <s v="NO_CONCILIADO"/>
  </r>
  <r>
    <x v="0"/>
    <m/>
    <x v="0"/>
    <x v="120"/>
    <s v="B23012650002"/>
    <s v="BOD"/>
    <n v="2301265"/>
    <m/>
    <s v="00015011108 DEP.DE CHEQ.AJENOS,RET.DE CAM.,CONCEPTO: DEPÓSITO A LA CUT,DEP.: MINISTERIO DE GOBIERNO , PROCEDENCIA: BANCO UNION S.A., CHEQUE: 52544, FECHA DE EMISION:27/06/2025"/>
    <m/>
    <m/>
    <m/>
    <m/>
    <m/>
    <m/>
    <n v="0"/>
    <n v="100"/>
    <s v="NO_CONCILIADO"/>
  </r>
  <r>
    <x v="1"/>
    <m/>
    <x v="1"/>
    <x v="120"/>
    <s v="B23013090002"/>
    <s v="BOD"/>
    <n v="2301309"/>
    <m/>
    <s v="00099021001 DEP.DE CHEQ.AJENOS,RET.DE CAM.,CONCEPTO: DEPÓSITO,DEP.: MIRIAN CONDORI SOLIZ , PROCEDENCIA: BANCO UNION S.A., CHEQUE: 216109, FECHA DE EMISION:03/07/2025"/>
    <m/>
    <m/>
    <m/>
    <m/>
    <m/>
    <m/>
    <n v="0"/>
    <n v="3917.58"/>
    <s v="NO_CONCILIADO"/>
  </r>
  <r>
    <x v="1"/>
    <m/>
    <x v="1"/>
    <x v="120"/>
    <s v="O23013940002"/>
    <s v="BOD"/>
    <n v="2301394"/>
    <m/>
    <s v="00099021001 DEPOSITO DE EFECTIVO, DEPOSITANTE: HUGO EULOGIO LIUCA MURGA, CONCEPTO: DOBLE PERCEPCION, CUENTA DE DEPOSITO: CUENTA UNICA DEL TESORO"/>
    <m/>
    <m/>
    <m/>
    <m/>
    <m/>
    <m/>
    <n v="0"/>
    <n v="200"/>
    <s v="NO_CONCILIADO"/>
  </r>
  <r>
    <x v="53"/>
    <m/>
    <x v="53"/>
    <x v="121"/>
    <s v="B23016400002"/>
    <s v="BOD"/>
    <n v="2301640"/>
    <m/>
    <s v="00099021001 DEP.DE CHEQ.AJENOS,RET.DE CAM.,CONCEPTO: DEPÓSITO,DEP.: ABEL LOPEZ ARRUETA , PROCEDENCIA: BANCO UNION S.A., CHEQUE: 216110, FECHA DE EMISION:04/07/2025/DJBR"/>
    <m/>
    <m/>
    <m/>
    <m/>
    <m/>
    <m/>
    <n v="0"/>
    <n v="1287.51"/>
    <s v="NO_CONCILIADO"/>
  </r>
  <r>
    <x v="52"/>
    <m/>
    <x v="52"/>
    <x v="121"/>
    <s v="Q22506070002"/>
    <s v="CRV"/>
    <n v="2250607"/>
    <m/>
    <s v="NUMERO DE LIBRETA CUT: 00153018002 OPERACIÓN E18 TRANSFERENCIA DEL SISTEMA FINANCIERO POR CUENTA DE TERCEROS A LA CUT CUMPLIMIENTO DE ACUERDO DE COOPERACION 2023 2027OBSERVATORIO PLURINACIONAL DE LA CALIDAD DE EDUCACION OPCE"/>
    <m/>
    <m/>
    <m/>
    <m/>
    <m/>
    <m/>
    <n v="0"/>
    <n v="178500"/>
    <s v="NO_CONCILIADO"/>
  </r>
  <r>
    <x v="1"/>
    <m/>
    <x v="1"/>
    <x v="122"/>
    <s v="O23020810002"/>
    <s v="BOD"/>
    <n v="2302081"/>
    <m/>
    <s v="00099021001 DEPOSITO DE EFECTIVO, DEPOSITANTE: ANGELA MARIA PAULA GONZALES MURILLO, CONCEPTO: DEVOLUCION DE SUELDO MES DE ABRIL, CUENTA DE DEPOSITO: CUENTA UNICA DEL TESORO"/>
    <m/>
    <m/>
    <m/>
    <m/>
    <m/>
    <m/>
    <n v="0"/>
    <n v="8283.7000000000007"/>
    <s v="NO_CONCILIADO"/>
  </r>
  <r>
    <x v="36"/>
    <m/>
    <x v="36"/>
    <x v="122"/>
    <s v="B23020550002"/>
    <s v="BOD"/>
    <n v="2302055"/>
    <m/>
    <s v="00099021001 DEP.DE CHEQ.AJENOS,RET.DE CAM.,CONCEPTO: PAGO POR CONCEPTO DE REEMBOLSO DE SUBSIDIO DE INCAPACIDAD TEMPORAL MARZO/25,DEP.: CAJA NACIONAL DE SALUD , PROCEDENCIA: BANCO UNION S.A., CHEQUE:_x000a_84916, FECHA DE EMISION:07/07/2025._x000a_TRLP-848/2025 P3281"/>
    <m/>
    <m/>
    <m/>
    <m/>
    <m/>
    <m/>
    <n v="0"/>
    <n v="324654.06"/>
    <s v="NO_CONCILIADO"/>
  </r>
  <r>
    <x v="1"/>
    <m/>
    <x v="1"/>
    <x v="123"/>
    <s v="O23023920002"/>
    <s v="BOD"/>
    <n v="2302392"/>
    <m/>
    <s v="00099021001 DEPOSITO DE EFECTIVO, DEPOSITANTE: MARIA AMALIA ALVAREZ GANTIER, CONCEPTO: DEPÓSITO, CUENTA DE DEPOSITO: CUENTA UNICA DEL TESORO"/>
    <m/>
    <m/>
    <m/>
    <m/>
    <m/>
    <m/>
    <n v="0"/>
    <n v="6575"/>
    <s v="NO_CONCILIADO"/>
  </r>
  <r>
    <x v="2"/>
    <m/>
    <x v="2"/>
    <x v="123"/>
    <s v="B23024380002"/>
    <s v="BOD"/>
    <n v="2302438"/>
    <m/>
    <s v="00513212001 DEP.DE CHEQ.AJENOS,RET.DE CAM.,CONCEPTO: REVERSION DE FONDOS,DEP.: MAURICIO RENE GARCIA ROMERO , PROCEDENCIA: BANCO UNION S.A., CHEQUE: 907, FECHA DE EMISION:04/07/2025"/>
    <m/>
    <m/>
    <m/>
    <m/>
    <m/>
    <m/>
    <n v="0"/>
    <n v="360.5"/>
    <s v="NO_CONCILIADO"/>
  </r>
  <r>
    <x v="1"/>
    <m/>
    <x v="1"/>
    <x v="123"/>
    <s v="B23024660002"/>
    <s v="BOD"/>
    <n v="2302466"/>
    <m/>
    <s v="00099021001 DEP.DE CHEQ.AJENOS,RET.DE CAM.,CONCEPTO: DEPÓSITO,DEP.: BRENDA LIGIA YAPUR VARELA , PROCEDENCIA: BANCO UNION S.A., CHEQUE: 216112, FECHA DE EMISION:08/07/2025"/>
    <m/>
    <m/>
    <m/>
    <m/>
    <m/>
    <m/>
    <n v="0"/>
    <n v="33953.879999999997"/>
    <s v="NO_CONCILIADO"/>
  </r>
  <r>
    <x v="1"/>
    <m/>
    <x v="1"/>
    <x v="123"/>
    <s v="B23024680002"/>
    <s v="BOD"/>
    <n v="2302468"/>
    <m/>
    <s v="00099021001 DEP.DE CHEQ.AJENOS,RET.DE CAM.,CONCEPTO: DEPÓSITO,DEP.: MARIO COLQUE VILLCA , PROCEDENCIA: BANCO UNION S.A., CHEQUE: 216111, FECHA DE EMISION:08/07/2025"/>
    <m/>
    <m/>
    <m/>
    <m/>
    <m/>
    <m/>
    <n v="0"/>
    <n v="6427.08"/>
    <s v="NO_CONCILIADO"/>
  </r>
  <r>
    <x v="44"/>
    <m/>
    <x v="44"/>
    <x v="123"/>
    <s v="Q22519870002"/>
    <s v="CRV"/>
    <n v="2251987"/>
    <m/>
    <s v="NUMERO DE LIBRETA CUT: LIBRETA NÂ°00099021001 OPERACIÓN E75 TRANSFERENCIA DE LA CUENTA FISCAL BUN A LA CUT EN MN TRANSFERENCIA DE FONDOS A SOLICITUD DE: GOB. AUTONOMO MCPAL. RIBERALTA - CUENTA UNICA MUNICIPAL - CUM, CITE: G.A.M.R./EXT./TES/N| 044/2025, CUENTA CUT 3987 LIBRETA NÂ°00099021001 -"/>
    <m/>
    <m/>
    <m/>
    <m/>
    <m/>
    <m/>
    <n v="0"/>
    <n v="8142.41"/>
    <s v="NO_CONCILIADO"/>
  </r>
  <r>
    <x v="1"/>
    <m/>
    <x v="1"/>
    <x v="124"/>
    <s v="O23028350002"/>
    <s v="BOD"/>
    <n v="2302835"/>
    <m/>
    <s v="00099021001 DEPOSITO DE EFECTIVO, DEPOSITANTE: LOURDES ALIAGA ZAPATA, CONCEPTO: DOBLE PERCEPCION MES DE JULIO 2025, CUENTA DE DEPOSITO: CUENTA UNICA DEL TESORO"/>
    <m/>
    <m/>
    <m/>
    <m/>
    <m/>
    <m/>
    <n v="0"/>
    <n v="2000"/>
    <s v="NO_CONCILIADO"/>
  </r>
  <r>
    <x v="25"/>
    <m/>
    <x v="25"/>
    <x v="124"/>
    <s v="O23029940002"/>
    <s v="BOD"/>
    <n v="2302994"/>
    <m/>
    <s v="00099021001 DEPOSITO DE EFECTIVO, DEPOSITANTE: OSCAR CORDERO SEGURA, CONCEPTO: PASAJES Y VIATICOS 15 Y 16 DE MARZO DE 2023 A INSUMOS BOLIVIA, CUENTA DE DEPOSITO: CUENTA UNICA DEL TESORO"/>
    <m/>
    <m/>
    <m/>
    <m/>
    <m/>
    <m/>
    <n v="0"/>
    <n v="1954.5"/>
    <s v="NO_CONCILIADO"/>
  </r>
  <r>
    <x v="18"/>
    <m/>
    <x v="18"/>
    <x v="124"/>
    <s v="O23030430002"/>
    <s v="BOD"/>
    <n v="2303043"/>
    <m/>
    <s v="00046031102 DEPOSITO DE EFECTIVO, DEPOSITANTE: VICENTE QUISPE TICONA, CONCEPTO: DEVOLUCION C-31 NRO 1180 GESTION 2024 DEVOLUCION VIATICO, CUENTA DE DEPOSITO: CUENTA UNICA DEL TESORO"/>
    <m/>
    <m/>
    <m/>
    <m/>
    <m/>
    <m/>
    <n v="0"/>
    <n v="1855"/>
    <s v="NO_CONCILIADO"/>
  </r>
  <r>
    <x v="3"/>
    <m/>
    <x v="3"/>
    <x v="124"/>
    <s v="B23029260002"/>
    <s v="BOD"/>
    <n v="2302926"/>
    <m/>
    <s v="00099021001 DEP.DE CHEQ.AJENOS,RET.DE CAM.,CONCEPTO: INCAPACIDADES,DEP.: CAJA NACIONAL DE SALUD , PROCEDENCIA: BANCO UNION S.A., CHEQUE: 39582, FECHA DE EMISION:07/07/2025"/>
    <m/>
    <m/>
    <m/>
    <m/>
    <m/>
    <m/>
    <n v="0"/>
    <n v="1230007.01"/>
    <s v="NO_CONCILIADO"/>
  </r>
  <r>
    <x v="54"/>
    <m/>
    <x v="54"/>
    <x v="124"/>
    <s v="B23029270002"/>
    <s v="BOD"/>
    <n v="2302927"/>
    <m/>
    <s v="00099021001 DEP.DE CHEQ.AJENOS,RET.DE CAM.,CONCEPTO: MARTHA AYZA ADRIAN,DEP.: BANCO UNIÓN , PROCEDENCIA: BANCO UNION S.A., CHEQUE: 216113, FECHA DE EMISION:09/07/2025/DJBR"/>
    <m/>
    <m/>
    <m/>
    <m/>
    <m/>
    <m/>
    <n v="0"/>
    <n v="811.66"/>
    <s v="NO_CONCILIADO"/>
  </r>
  <r>
    <x v="3"/>
    <m/>
    <x v="3"/>
    <x v="124"/>
    <s v="B23029280002"/>
    <s v="BOD"/>
    <n v="2302928"/>
    <m/>
    <s v="00099021001 DEP.DE CHEQ.AJENOS,RET.DE CAM.,CONCEPTO: INCAPACIDADES,DEP.: CAJA NACIONAL DE SALUD , PROCEDENCIA: BANCO UNION S.A., CHEQUE: 60519, FECHA DE EMISION:07/07/2025"/>
    <m/>
    <m/>
    <m/>
    <m/>
    <m/>
    <m/>
    <n v="0"/>
    <n v="295908.86"/>
    <s v="NO_CONCILIADO"/>
  </r>
  <r>
    <x v="1"/>
    <m/>
    <x v="1"/>
    <x v="124"/>
    <s v="B23029300002"/>
    <s v="BOD"/>
    <n v="2302930"/>
    <m/>
    <s v="00099021001 DEP.DE CHEQ.AJENOS,RET.DE CAM.,CONCEPTO: RAUL RAMIRO MAMANI VASQUEZ,DEP.: BANCO UNION S.A. , PROCEDENCIA: BANCO UNION S.A., CHEQUE: 216115, FECHA DE EMISION:09/07/2025"/>
    <m/>
    <m/>
    <m/>
    <m/>
    <m/>
    <m/>
    <n v="0"/>
    <n v="8334.14"/>
    <s v="NO_CONCILIADO"/>
  </r>
  <r>
    <x v="3"/>
    <m/>
    <x v="3"/>
    <x v="124"/>
    <s v="B23029320002"/>
    <s v="BOD"/>
    <n v="2302932"/>
    <m/>
    <s v="00099021001 DEP.DE CHEQ.AJENOS,RET.DE CAM.,CONCEPTO: INCAPACIDADES,DEP.: CAJA NACIONAL DE SALUD , PROCEDENCIA: BANCO UNION S.A., CHEQUE: 60520, FECHA DE EMISION:07/07/2025"/>
    <m/>
    <m/>
    <m/>
    <m/>
    <m/>
    <m/>
    <n v="0"/>
    <n v="584951.32999999996"/>
    <s v="NO_CONCILIADO"/>
  </r>
  <r>
    <x v="3"/>
    <m/>
    <x v="3"/>
    <x v="124"/>
    <s v="B23029350002"/>
    <s v="BOD"/>
    <n v="2302935"/>
    <m/>
    <s v="00099021001 DEP.DE CHEQ.AJENOS,RET.DE CAM.,CONCEPTO: INCAPACIDADES,DEP.: CAJA NACIONAL DE SALUD , PROCEDENCIA: BANCO UNION S.A., CHEQUE: 60521, FECHA DE EMISION:07/07/2025"/>
    <m/>
    <m/>
    <m/>
    <m/>
    <m/>
    <m/>
    <n v="0"/>
    <n v="114611.05"/>
    <s v="NO_CONCILIADO"/>
  </r>
  <r>
    <x v="3"/>
    <m/>
    <x v="3"/>
    <x v="124"/>
    <s v="Q22529940002"/>
    <s v="CRV"/>
    <n v="2252994"/>
    <m/>
    <s v="NUMERO DE LIBRETA CUT: 00099021001 OPERACIÓN E18 TRANSFERENCIA DEL SISTEMA FINANCIERO POR CUENTA DE TERCEROS A LA CUT Devolucion al TGN por concepto de devolucion de Compensacion de Cotizaciones Mensual CCM FC Pago posteriores a la fecha de fallecimiento y pagos mal reportados FUERZAS ARMADAS de"/>
    <m/>
    <m/>
    <m/>
    <m/>
    <m/>
    <m/>
    <n v="0"/>
    <n v="17646.78"/>
    <s v="NO_CONCILIADO"/>
  </r>
  <r>
    <x v="3"/>
    <m/>
    <x v="3"/>
    <x v="124"/>
    <s v="Q22529950002"/>
    <s v="CRV"/>
    <n v="2252995"/>
    <m/>
    <s v="NUMERO DE LIBRETA CUT: 00099021001 OPERACIÓN E18 TRANSFERENCIA DEL SISTEMA FINANCIERO POR CUENTA DE TERCEROS A LA CUT Devolucion al TGN por concepto de devolucion de Compensacion de Cotizaciones Mensual CCM FC Pago posteriores a la fecha de fallecimiento y pagos mal reportados REGULARES de la ges"/>
    <m/>
    <m/>
    <m/>
    <m/>
    <m/>
    <m/>
    <n v="0"/>
    <n v="24230.31"/>
    <s v="NO_CONCILIADO"/>
  </r>
  <r>
    <x v="1"/>
    <m/>
    <x v="1"/>
    <x v="125"/>
    <s v="O23032390002"/>
    <s v="BOD"/>
    <n v="2303239"/>
    <m/>
    <s v="00099021001 DEPOSITO DE EFECTIVO, DEPOSITANTE: SANTIAGO LAURA QUISPE, CONCEPTO: REVERSION FEBRERO 2025, CUENTA DE DEPOSITO: CUENTA UNICA DEL TESORO"/>
    <m/>
    <m/>
    <m/>
    <m/>
    <m/>
    <m/>
    <n v="0"/>
    <n v="5334"/>
    <s v="NO_CONCILIADO"/>
  </r>
  <r>
    <x v="1"/>
    <m/>
    <x v="1"/>
    <x v="125"/>
    <s v="O23032410002"/>
    <s v="BOD"/>
    <n v="2303241"/>
    <m/>
    <s v="00099021001 DEPOSITO DE EFECTIVO, DEPOSITANTE: SANTIAGO LAURA QUISPE, CONCEPTO: REVERSION MARZO 2025, CUENTA DE DEPOSITO: CUENTA UNICA DEL TESORO"/>
    <m/>
    <m/>
    <m/>
    <m/>
    <m/>
    <m/>
    <n v="0"/>
    <n v="5309"/>
    <s v="NO_CONCILIADO"/>
  </r>
  <r>
    <x v="1"/>
    <m/>
    <x v="1"/>
    <x v="125"/>
    <s v="O23032450002"/>
    <s v="BOD"/>
    <n v="2303245"/>
    <m/>
    <s v="00099021001 DEPOSITO DE EFECTIVO, DEPOSITANTE: SANTIAGO LAURA QUISPE, CONCEPTO: REVERSION ABRIL 2025, CUENTA DE DEPOSITO: CUENTA UNICA DEL TESORO"/>
    <m/>
    <m/>
    <m/>
    <m/>
    <m/>
    <m/>
    <n v="0"/>
    <n v="5309"/>
    <s v="NO_CONCILIADO"/>
  </r>
  <r>
    <x v="1"/>
    <m/>
    <x v="1"/>
    <x v="125"/>
    <s v="O23032610002"/>
    <s v="BOD"/>
    <n v="2303261"/>
    <m/>
    <s v="00099021001 DEPOSITO DE EFECTIVO, DEPOSITANTE: LEONCIO VILLCA, CONCEPTO: DEVOLUCION DE SALARIO DOBLE PERCEPCION, CUENTA DE DEPOSITO: CUENTA UNICA DEL TESORO"/>
    <m/>
    <m/>
    <m/>
    <m/>
    <m/>
    <m/>
    <n v="0"/>
    <n v="796.79"/>
    <s v="NO_CONCILIADO"/>
  </r>
  <r>
    <x v="0"/>
    <m/>
    <x v="0"/>
    <x v="125"/>
    <s v="O23033840002"/>
    <s v="BOD"/>
    <n v="2303384"/>
    <m/>
    <s v="00015011101 DEPOSITO DE EFECTIVO, DEPOSITANTE: DIEGO OVIDIO AGUILERA ENRIQUES, CONCEPTO: MULTA DE SALUD, CUENTA DE DEPOSITO: CUENTA UNICA DEL TESORO"/>
    <m/>
    <m/>
    <m/>
    <m/>
    <m/>
    <m/>
    <n v="0"/>
    <n v="100"/>
    <s v="NO_CONCILIADO"/>
  </r>
  <r>
    <x v="1"/>
    <m/>
    <x v="1"/>
    <x v="125"/>
    <s v="O23033860002"/>
    <s v="BOD"/>
    <n v="2303386"/>
    <m/>
    <s v="00099021001 DEPOSITO DE EFECTIVO, DEPOSITANTE: SEGUROS PROVIDA S.A., CONCEPTO: DEVOLUCION FONDOS NO COBRADOS CASO FALLECIDO SEGUN CONCILIACION MARZO 2025, CUENTA DE DEPOSITO: CUENTA UNICA DEL TESORO"/>
    <m/>
    <m/>
    <m/>
    <m/>
    <m/>
    <m/>
    <n v="0"/>
    <n v="1433.83"/>
    <s v="NO_CONCILIADO"/>
  </r>
  <r>
    <x v="34"/>
    <m/>
    <x v="34"/>
    <x v="125"/>
    <s v="B23032520002 "/>
    <s v="BOD"/>
    <n v="2303252"/>
    <m/>
    <s v="00099021001 DEP.DE CHEQ.AJENOS,RET.DE CAM.,CONCEPTO: PAGO POR CONCEPTO DE REEMBOLSO DE SUBSIDIO DE INCAPACIDAD TEMPORAL PERIODO ABRIL 2025,DEP.: CAJA NACIONAL DE SALUD , PROCEDENCIA: BANCO UNION_x000a_S.A., CHEQUE: 84982, FECHA DE EMISION:10/07/2025._x000a_TRLP-848/2025 P3373"/>
    <m/>
    <m/>
    <m/>
    <m/>
    <m/>
    <m/>
    <n v="0"/>
    <n v="99931.64"/>
    <s v="CONCILIADO_PARCIAL"/>
  </r>
  <r>
    <x v="1"/>
    <m/>
    <x v="1"/>
    <x v="125"/>
    <s v="B23033300002"/>
    <s v="BOD"/>
    <n v="2303330"/>
    <m/>
    <s v="00099021001 DEP.DE CHEQ.AJENOS,RET.DE CAM.,CONCEPTO: DEPÓSITO,DEP.: JOSE LUIS MURIEL CANAVIRI , PROCEDENCIA: BANCO UNION S.A., CHEQUE: 216117, FECHA DE EMISION:10/07/2025"/>
    <m/>
    <m/>
    <m/>
    <m/>
    <m/>
    <m/>
    <n v="0"/>
    <n v="1201"/>
    <s v="NO_CONCILIADO"/>
  </r>
  <r>
    <x v="18"/>
    <m/>
    <x v="18"/>
    <x v="125"/>
    <s v="B23033320002"/>
    <s v="BOD"/>
    <n v="2303332"/>
    <m/>
    <s v="00099021001 DEP.DE CHEQ.AJENOS,RET.DE CAM.,CONCEPTO: DEVOLUCION,DEP.: PATRICIA LEON RODRIGUEZ , PROCEDENCIA: BANCO UNION S.A., CHEQUE: 216118, FECHA DE EMISION:10/07/2025/DJBR"/>
    <m/>
    <m/>
    <m/>
    <m/>
    <m/>
    <m/>
    <n v="0"/>
    <n v="14"/>
    <s v="CONCILIADO_PARCIAL"/>
  </r>
  <r>
    <x v="48"/>
    <m/>
    <x v="48"/>
    <x v="126"/>
    <s v="O23038790002"/>
    <s v="BOD"/>
    <n v="2303879"/>
    <m/>
    <s v="00041041102 DEPOSITO DE EFECTIVO, DEPOSITANTE: LUIS ALBERTO ALEJA CONDORI, CONCEPTO: DEVOLUCION DE PAGO DE AGUINALDO EN EXCESO GESTION 2024, CUENTA DE DEPOSITO: CUENTA UNICA DEL TESORO"/>
    <m/>
    <m/>
    <m/>
    <m/>
    <m/>
    <m/>
    <n v="0"/>
    <n v="1277.31"/>
    <s v="NO_CONCILIADO"/>
  </r>
  <r>
    <x v="46"/>
    <m/>
    <x v="46"/>
    <x v="126"/>
    <s v="O23039040002"/>
    <s v="BOD"/>
    <n v="2303904"/>
    <m/>
    <s v="00288012001 DEPOSITO DE EFECTIVO, DEPOSITANTE: SERVICIO NACIONAL DE RIEGO, CONCEPTO: CURSO VIRTUAL, CUENTA DE DEPOSITO: CUENTA UNICA DEL TESORO"/>
    <m/>
    <m/>
    <m/>
    <m/>
    <m/>
    <m/>
    <n v="0"/>
    <n v="60"/>
    <s v="NO_CONCILIADO"/>
  </r>
  <r>
    <x v="1"/>
    <m/>
    <x v="1"/>
    <x v="126"/>
    <s v="O23039110002"/>
    <s v="BOD"/>
    <n v="2303911"/>
    <m/>
    <s v="00099021001 DEPOSITO DE EFECTIVO, DEPOSITANTE: LUIS FERNANDO GARCIA, CONCEPTO: DIFERENCIA DE REVERSION DE HABERES, CUENTA DE DEPOSITO: CUENTA UNICA DEL TESORO"/>
    <m/>
    <m/>
    <m/>
    <m/>
    <m/>
    <m/>
    <n v="0"/>
    <n v="0.01"/>
    <s v="NO_CONCILIADO"/>
  </r>
  <r>
    <x v="3"/>
    <m/>
    <x v="3"/>
    <x v="126"/>
    <s v="B23037140002"/>
    <s v="BOD"/>
    <n v="2303714"/>
    <m/>
    <s v="00099021001 DEP.DE CHEQ.AJENOS,RET.DE CAM.,CONCEPTO: INCAPACIDAD,DEP.: CAJA NACIONAL DE SALUD , PROCEDENCIA: BANCO UNION S.A., CHEQUE: 105378, FECHA DE EMISION:20/06/2025"/>
    <m/>
    <m/>
    <m/>
    <m/>
    <m/>
    <m/>
    <n v="0"/>
    <n v="113776.58"/>
    <s v="NO_CONCILIADO"/>
  </r>
  <r>
    <x v="3"/>
    <m/>
    <x v="3"/>
    <x v="126"/>
    <s v="B23037170002"/>
    <s v="BOD"/>
    <n v="2303717"/>
    <m/>
    <s v="00099021001 DEP.DE CHEQ.AJENOS,RET.DE CAM.,CONCEPTO: INCAPACIDAD,DEP.: CAJA NACIONAL DE SALUD , PROCEDENCIA: BANCO UNION S.A., CHEQUE: 105452, FECHA DE EMISION:23/06/2025"/>
    <m/>
    <m/>
    <m/>
    <m/>
    <m/>
    <m/>
    <n v="0"/>
    <n v="15742.8"/>
    <s v="NO_CONCILIADO"/>
  </r>
  <r>
    <x v="3"/>
    <m/>
    <x v="3"/>
    <x v="126"/>
    <s v="B23037180002"/>
    <s v="BOD"/>
    <n v="2303718"/>
    <m/>
    <s v="00099021001 DEP.DE CHEQ.AJENOS,RET.DE CAM.,CONCEPTO: INCAPACIDAD,DEP.: CAJA NACIONAL DE SALUD , PROCEDENCIA: BANCO UNION S.A., CHEQUE: 105364, FECHA DE EMISION:20/06/2025"/>
    <m/>
    <m/>
    <m/>
    <m/>
    <m/>
    <m/>
    <n v="0"/>
    <n v="4317.0600000000004"/>
    <s v="NO_CONCILIADO"/>
  </r>
  <r>
    <x v="3"/>
    <m/>
    <x v="3"/>
    <x v="126"/>
    <s v="B23037190002"/>
    <s v="BOD"/>
    <n v="2303719"/>
    <m/>
    <s v="00099021001 DEP.DE CHEQ.AJENOS,RET.DE CAM.,CONCEPTO: INCAPACIDAD,DEP.: CAJA NACIONAL DE SALUD , PROCEDENCIA: BANCO UNION S.A., CHEQUE: 105426, FECHA DE EMISION:23/06/2025"/>
    <m/>
    <m/>
    <m/>
    <m/>
    <m/>
    <m/>
    <n v="0"/>
    <n v="16156.8"/>
    <s v="NO_CONCILIADO"/>
  </r>
  <r>
    <x v="3"/>
    <m/>
    <x v="3"/>
    <x v="126"/>
    <s v="B23037220002"/>
    <s v="BOD"/>
    <n v="2303722"/>
    <m/>
    <s v="00099021001 DEP.DE CHEQ.AJENOS,RET.DE CAM.,CONCEPTO: INCAPACIDAD,DEP.: CAJA NACIONAL DE SALUD , PROCEDENCIA: BANCO UNION S.A., CHEQUE: 105379, FECHA DE EMISION:20/06/2025"/>
    <m/>
    <m/>
    <m/>
    <m/>
    <m/>
    <m/>
    <n v="0"/>
    <n v="346708.7"/>
    <s v="NO_CONCILIADO"/>
  </r>
  <r>
    <x v="3"/>
    <m/>
    <x v="3"/>
    <x v="126"/>
    <s v="B23037240002"/>
    <s v="BOD"/>
    <n v="2303724"/>
    <m/>
    <s v="00099021001 DEP.DE CHEQ.AJENOS,RET.DE CAM.,CONCEPTO: INCAPACIDAD,DEP.: CAJA NACIONAL DE SALUD , PROCEDENCIA: BANCO UNION S.A., CHEQUE: 105372, FECHA DE EMISION:20/06/2025"/>
    <m/>
    <m/>
    <m/>
    <m/>
    <m/>
    <m/>
    <n v="0"/>
    <n v="70416.73"/>
    <s v="NO_CONCILIADO"/>
  </r>
  <r>
    <x v="3"/>
    <m/>
    <x v="3"/>
    <x v="126"/>
    <s v="B23037250002"/>
    <s v="BOD"/>
    <n v="2303725"/>
    <m/>
    <s v="00099021001 DEP.DE CHEQ.AJENOS,RET.DE CAM.,CONCEPTO: INCAPACIDAD,DEP.: CAJA NACIONAL DE SALUD , PROCEDENCIA: BANCO UNION S.A., CHEQUE: 105455, FECHA DE EMISION:23/06/2025"/>
    <m/>
    <m/>
    <m/>
    <m/>
    <m/>
    <m/>
    <n v="0"/>
    <n v="610.1"/>
    <s v="NO_CONCILIADO"/>
  </r>
  <r>
    <x v="55"/>
    <m/>
    <x v="55"/>
    <x v="126"/>
    <s v="B23037270002"/>
    <s v="BOD"/>
    <n v="2303727"/>
    <m/>
    <s v="00099021001 DEP.DE CHEQ.AJENOS,RET.DE CAM.,CONCEPTO: RETENCION DOBLE PERCEPCION DESCUENTO IMPORTE EXCEDENTARIO,DEP.: GOBIERNO AUTONOMO MUNICIPAL DE LA PAZ , PROCEDENCIA: BANCO UNION S.A., CHEQUE: 70981, FECHA DE EMISION:09/07/2025"/>
    <m/>
    <m/>
    <m/>
    <m/>
    <m/>
    <m/>
    <n v="0"/>
    <n v="2143.4899999999998"/>
    <s v="NO_CONCILIADO"/>
  </r>
  <r>
    <x v="3"/>
    <m/>
    <x v="3"/>
    <x v="126"/>
    <s v="B23037290002"/>
    <s v="BOD"/>
    <n v="2303729"/>
    <m/>
    <s v="00099021001 DEP.DE CHEQ.AJENOS,RET.DE CAM.,CONCEPTO: INCAPACIDAD,DEP.: CAJA NACIONAL DE SALUD , PROCEDENCIA: BANCO UNION S.A., CHEQUE: 105363, FECHA DE EMISION:20/06/2025"/>
    <m/>
    <m/>
    <m/>
    <m/>
    <m/>
    <m/>
    <n v="0"/>
    <n v="10197"/>
    <s v="NO_CONCILIADO"/>
  </r>
  <r>
    <x v="55"/>
    <m/>
    <x v="55"/>
    <x v="126"/>
    <s v="B23037330002"/>
    <s v="BOD"/>
    <n v="2303733"/>
    <m/>
    <s v="00099021001 DEP.DE CHEQ.AJENOS,RET.DE CAM.,CONCEPTO: RETENCION DOBLE PERCEPCION DESCUENTO IMPORTE EXCEDENTARIO,DEP.: GOBIERNO AUTONOMO MUNICIPAL DE LA PAZ , PROCEDENCIA: BANCO UNION S.A., CHEQUE: 70978, FECHA DE EMISION:09/07/2025"/>
    <m/>
    <m/>
    <m/>
    <m/>
    <m/>
    <m/>
    <n v="0"/>
    <n v="2143.4899999999998"/>
    <s v="NO_CONCILIADO"/>
  </r>
  <r>
    <x v="55"/>
    <m/>
    <x v="55"/>
    <x v="126"/>
    <s v="B23037300002"/>
    <s v="BOD"/>
    <n v="2303730"/>
    <m/>
    <s v="00099021001 DEP.DE CHEQ.AJENOS,RET.DE CAM.,CONCEPTO: RETENCION DOBLE PERCEPCION DESCUENTO IMPORTE EXCEDENTARIO,DEP.: GOBIERNO AUTONOMO MUNICIPAL DE LA PAZ , PROCEDENCIA: BANCO UNION S.A., CHEQUE: 70980, FECHA DE EMISION:09/07/2025"/>
    <m/>
    <m/>
    <m/>
    <m/>
    <m/>
    <m/>
    <n v="0"/>
    <n v="2143.4899999999998"/>
    <s v="NO_CONCILIADO"/>
  </r>
  <r>
    <x v="55"/>
    <m/>
    <x v="55"/>
    <x v="126"/>
    <s v="B23037310002"/>
    <s v="BOD"/>
    <n v="2303731"/>
    <m/>
    <s v="00099021001 DEP.DE CHEQ.AJENOS,RET.DE CAM.,CONCEPTO: RETENCION DOBLE PERCEPCION DESCUENTO IMPORTE EXCEDENTARIO,DEP.: GOBIERNO AUTONOMO MUNICIPAL DE LA PAZ , PROCEDENCIA: BANCO UNION S.A., CHEQUE: 70979, FECHA DE EMISION:09/07/2025"/>
    <m/>
    <m/>
    <m/>
    <m/>
    <m/>
    <m/>
    <n v="0"/>
    <n v="2143.4899999999998"/>
    <s v="NO_CONCILIADO"/>
  </r>
  <r>
    <x v="3"/>
    <m/>
    <x v="3"/>
    <x v="126"/>
    <s v="B23037320002"/>
    <s v="BOD"/>
    <n v="2303732"/>
    <m/>
    <s v="00099021001 DEP.DE CHEQ.AJENOS,RET.DE CAM.,CONCEPTO: INCAPACIDAD,DEP.: CAJA NACIONAL DE SALUD , PROCEDENCIA: BANCO UNION S.A., CHEQUE: 105362, FECHA DE EMISION:20/06/2025"/>
    <m/>
    <m/>
    <m/>
    <m/>
    <m/>
    <m/>
    <n v="0"/>
    <n v="92473.17"/>
    <s v="NO_CONCILIADO"/>
  </r>
  <r>
    <x v="3"/>
    <m/>
    <x v="3"/>
    <x v="126"/>
    <s v="B23037340002"/>
    <s v="BOD"/>
    <n v="2303734"/>
    <m/>
    <s v="00099021001 DEP.DE CHEQ.AJENOS,RET.DE CAM.,CONCEPTO: INCAPACIDAD,DEP.: CAJA NACIONAL DE SALUD , PROCEDENCIA: BANCO UNION S.A., CHEQUE: 105373, FECHA DE EMISION:20/06/2025"/>
    <m/>
    <m/>
    <m/>
    <m/>
    <m/>
    <m/>
    <n v="0"/>
    <n v="38783.699999999997"/>
    <s v="NO_CONCILIADO"/>
  </r>
  <r>
    <x v="55"/>
    <m/>
    <x v="55"/>
    <x v="126"/>
    <s v="B23037350002"/>
    <s v="BOD"/>
    <n v="2303735"/>
    <m/>
    <s v="00099021001 DEP.DE CHEQ.AJENOS,RET.DE CAM.,CONCEPTO: RETENCION DOBLE PERCEPCION DESCUENTO IMPORTE EXCEDENTARIO,DEP.: GOBIERNO AUTONOMO MUNICIPAL DE LA PAZ , PROCEDENCIA: BANCO UNION S.A., CHEQUE: 70977, FECHA DE EMISION:09/07/2025"/>
    <m/>
    <m/>
    <m/>
    <m/>
    <m/>
    <m/>
    <n v="0"/>
    <n v="2143.4899999999998"/>
    <s v="NO_CONCILIADO"/>
  </r>
  <r>
    <x v="3"/>
    <m/>
    <x v="3"/>
    <x v="126"/>
    <s v="B23037370002"/>
    <s v="BOD"/>
    <n v="2303737"/>
    <m/>
    <s v="00099021001 DEP.DE CHEQ.AJENOS,RET.DE CAM.,CONCEPTO: INCAPACIDAD,DEP.: CAJA NACIONAL DE SALUD , PROCEDENCIA: BANCO UNION S.A., CHEQUE: 105382, FECHA DE EMISION:20/06/2025"/>
    <m/>
    <m/>
    <m/>
    <m/>
    <m/>
    <m/>
    <n v="0"/>
    <n v="109.37"/>
    <s v="NO_CONCILIADO"/>
  </r>
  <r>
    <x v="3"/>
    <m/>
    <x v="3"/>
    <x v="126"/>
    <s v="B23037390002"/>
    <s v="BOD"/>
    <n v="2303739"/>
    <m/>
    <s v="00099021001 DEP.DE CHEQ.AJENOS,RET.DE CAM.,CONCEPTO: INCAPACIDAD,DEP.: CAJA NACIONAL DE SALUD , PROCEDENCIA: BANCO UNION S.A., CHEQUE: 105368, FECHA DE EMISION:20/06/2025"/>
    <m/>
    <m/>
    <m/>
    <m/>
    <m/>
    <m/>
    <n v="0"/>
    <n v="2360.4899999999998"/>
    <s v="NO_CONCILIADO"/>
  </r>
  <r>
    <x v="3"/>
    <m/>
    <x v="3"/>
    <x v="126"/>
    <s v="B23037410002"/>
    <s v="BOD"/>
    <n v="2303741"/>
    <m/>
    <s v="00099021001 DEP.DE CHEQ.AJENOS,RET.DE CAM.,CONCEPTO: INCAPACIDAD,DEP.: CAJA NACIONAL DE SALUD , PROCEDENCIA: BANCO UNION S.A., CHEQUE: 105369, FECHA DE EMISION:20/06/2025"/>
    <m/>
    <m/>
    <m/>
    <m/>
    <m/>
    <m/>
    <n v="0"/>
    <n v="18855.740000000002"/>
    <s v="NO_CONCILIADO"/>
  </r>
  <r>
    <x v="3"/>
    <m/>
    <x v="3"/>
    <x v="126"/>
    <s v="B23037420002"/>
    <s v="BOD"/>
    <n v="2303742"/>
    <m/>
    <s v="00099021001 DEP.DE CHEQ.AJENOS,RET.DE CAM.,CONCEPTO: INCAPACIDAD,DEP.: CAJA NACIONAL DE SALUD , PROCEDENCIA: BANCO UNION S.A., CHEQUE: 105366, FECHA DE EMISION:20/06/2025"/>
    <m/>
    <m/>
    <m/>
    <m/>
    <m/>
    <m/>
    <n v="0"/>
    <n v="50072.4"/>
    <s v="NO_CONCILIADO"/>
  </r>
  <r>
    <x v="3"/>
    <m/>
    <x v="3"/>
    <x v="126"/>
    <s v="B23037440002"/>
    <s v="BOD"/>
    <n v="2303744"/>
    <m/>
    <s v="00099021001 DEP.DE CHEQ.AJENOS,RET.DE CAM.,CONCEPTO: INCAPACIDAD,DEP.: CAJA NACIONAL DE SALUD , PROCEDENCIA: BANCO UNION S.A., CHEQUE: 105425, FECHA DE EMISION:23/06/2025"/>
    <m/>
    <m/>
    <m/>
    <m/>
    <m/>
    <m/>
    <n v="0"/>
    <n v="79181.100000000006"/>
    <s v="NO_CONCILIADO"/>
  </r>
  <r>
    <x v="3"/>
    <m/>
    <x v="3"/>
    <x v="126"/>
    <s v="B23037480002"/>
    <s v="BOD"/>
    <n v="2303748"/>
    <m/>
    <s v="00099021001 DEP.DE CHEQ.AJENOS,RET.DE CAM.,CONCEPTO: INCAPACIDAD,DEP.: CAJA NACIONAL DE SALUD , PROCEDENCIA: BANCO UNION S.A., CHEQUE: 105380, FECHA DE EMISION:20/06/2025"/>
    <m/>
    <m/>
    <m/>
    <m/>
    <m/>
    <m/>
    <n v="0"/>
    <n v="11807.1"/>
    <s v="NO_CONCILIADO"/>
  </r>
  <r>
    <x v="3"/>
    <m/>
    <x v="3"/>
    <x v="126"/>
    <s v="B23037490002"/>
    <s v="BOD"/>
    <n v="2303749"/>
    <m/>
    <s v="00099021001 DEP.DE CHEQ.AJENOS,RET.DE CAM.,CONCEPTO: INCAPACIDAD,DEP.: CAJA NACIONAL DE SALUD , PROCEDENCIA: BANCO UNION S.A., CHEQUE: 105454, FECHA DE EMISION:23/06/2025"/>
    <m/>
    <m/>
    <m/>
    <m/>
    <m/>
    <m/>
    <n v="0"/>
    <n v="344.99"/>
    <s v="NO_CONCILIADO"/>
  </r>
  <r>
    <x v="3"/>
    <m/>
    <x v="3"/>
    <x v="126"/>
    <s v="B23037510002"/>
    <s v="BOD"/>
    <n v="2303751"/>
    <m/>
    <s v="00099021001 DEP.DE CHEQ.AJENOS,RET.DE CAM.,CONCEPTO: INCAPACIDAD,DEP.: CAJA NACIONAL DE SALUD , PROCEDENCIA: BANCO UNION S.A., CHEQUE: 105453, FECHA DE EMISION:23/06/2025"/>
    <m/>
    <m/>
    <m/>
    <m/>
    <m/>
    <m/>
    <n v="0"/>
    <n v="56422.8"/>
    <s v="NO_CONCILIADO"/>
  </r>
  <r>
    <x v="3"/>
    <m/>
    <x v="3"/>
    <x v="126"/>
    <s v="B23037530002"/>
    <s v="BOD"/>
    <n v="2303753"/>
    <m/>
    <s v="00099021001 DEP.DE CHEQ.AJENOS,RET.DE CAM.,CONCEPTO: INCAPACIDAD,DEP.: CAJA NACIONAL DE SALUD , PROCEDENCIA: BANCO UNION S.A., CHEQUE: 105381, FECHA DE EMISION:20/06/2025"/>
    <m/>
    <m/>
    <m/>
    <m/>
    <m/>
    <m/>
    <n v="0"/>
    <n v="13169.7"/>
    <s v="NO_CONCILIADO"/>
  </r>
  <r>
    <x v="3"/>
    <m/>
    <x v="3"/>
    <x v="126"/>
    <s v="B23037550002"/>
    <s v="BOD"/>
    <n v="2303755"/>
    <m/>
    <s v="00099021001 DEP.DE CHEQ.AJENOS,RET.DE CAM.,CONCEPTO: INCAPACIDAD,DEP.: CAJA NACIONAL DE SALUD , PROCEDENCIA: BANCO UNION S.A., CHEQUE: 105377, FECHA DE EMISION:20/06/2025"/>
    <m/>
    <m/>
    <m/>
    <m/>
    <m/>
    <m/>
    <n v="0"/>
    <n v="176462.8"/>
    <s v="NO_CONCILIADO"/>
  </r>
  <r>
    <x v="3"/>
    <m/>
    <x v="3"/>
    <x v="126"/>
    <s v="B23037570002"/>
    <s v="BOD"/>
    <n v="2303757"/>
    <m/>
    <s v="00099021001 DEP.DE CHEQ.AJENOS,RET.DE CAM.,CONCEPTO: INCAPACIDAD,DEP.: CAJA NACIONAL DE SALUD , PROCEDENCIA: BANCO UNION S.A., CHEQUE: 105367, FECHA DE EMISION:20/06/2025"/>
    <m/>
    <m/>
    <m/>
    <m/>
    <m/>
    <m/>
    <n v="0"/>
    <n v="58202.1"/>
    <s v="NO_CONCILIADO"/>
  </r>
  <r>
    <x v="3"/>
    <m/>
    <x v="3"/>
    <x v="126"/>
    <s v="B23037590002"/>
    <s v="BOD"/>
    <n v="2303759"/>
    <m/>
    <s v="00099021001 DEP.DE CHEQ.AJENOS,RET.DE CAM.,CONCEPTO: INCAPACIDAD,DEP.: CAJA NACIONAL DE SALUD , PROCEDENCIA: BANCO UNION S.A., CHEQUE: 105370, FECHA DE EMISION:20/06/2025"/>
    <m/>
    <m/>
    <m/>
    <m/>
    <m/>
    <m/>
    <n v="0"/>
    <n v="32514.42"/>
    <s v="NO_CONCILIADO"/>
  </r>
  <r>
    <x v="3"/>
    <m/>
    <x v="3"/>
    <x v="126"/>
    <s v="B23037610002"/>
    <s v="BOD"/>
    <n v="2303761"/>
    <m/>
    <s v="00099021001 DEP.DE CHEQ.AJENOS,RET.DE CAM.,CONCEPTO: INCAPACIDAD,DEP.: CAJA NACIONAL DE SALUD , PROCEDENCIA: BANCO UNION S.A., CHEQUE: 105371, FECHA DE EMISION:20/06/2025"/>
    <m/>
    <m/>
    <m/>
    <m/>
    <m/>
    <m/>
    <n v="0"/>
    <n v="31458.98"/>
    <s v="NO_CONCILIADO"/>
  </r>
  <r>
    <x v="1"/>
    <m/>
    <x v="1"/>
    <x v="126"/>
    <s v="B23037690002"/>
    <s v="BOD"/>
    <n v="2303769"/>
    <m/>
    <s v="00099021001 DEP.DE CHEQ.AJENOS,RET.DE CAM.,CONCEPTO: MARIA ESTHER GUTIERREZ ARANCIBIA,DEP.: BANCO UNION S.A. , PROCEDENCIA: BANCO UNION S.A., CHEQUE: 216121, FECHA DE EMISION:11/07/2025"/>
    <m/>
    <m/>
    <m/>
    <m/>
    <m/>
    <m/>
    <n v="0"/>
    <n v="5554.25"/>
    <s v="NO_CONCILIADO"/>
  </r>
  <r>
    <x v="1"/>
    <m/>
    <x v="1"/>
    <x v="126"/>
    <s v="B23037750002"/>
    <s v="BOD"/>
    <n v="2303775"/>
    <m/>
    <s v="00099021001 DEP.DE CHEQ.AJENOS,RET.DE CAM.,CONCEPTO: ALINA LUISA NOGALES JIMENEZ,DEP.: BANCO UNION S.A. , PROCEDENCIA: BANCO UNION S.A., CHEQUE: 216122, FECHA DE EMISION:11/07/2025"/>
    <m/>
    <m/>
    <m/>
    <m/>
    <m/>
    <m/>
    <n v="0"/>
    <n v="8415"/>
    <s v="NO_CONCILIADO"/>
  </r>
  <r>
    <x v="18"/>
    <m/>
    <x v="18"/>
    <x v="126"/>
    <s v="B23037790002"/>
    <s v="BOD"/>
    <n v="2303779"/>
    <m/>
    <s v="00099021001 DEP.DE CHEQ.AJENOS,RET.DE CAM.,CONCEPTO: LINO MAURICIO ROCHA RODRIGUEZ,DEP.: BANCO UNION S.A. , PROCEDENCIA: BANCO UNION S.A., CHEQUE: 216120, FECHA DE EMISION:11/07/2025/DJBR"/>
    <m/>
    <m/>
    <m/>
    <m/>
    <m/>
    <m/>
    <n v="0"/>
    <n v="10"/>
    <s v="CONCILIADO_PARCIAL"/>
  </r>
  <r>
    <x v="2"/>
    <m/>
    <x v="2"/>
    <x v="126"/>
    <s v="G32071800002"/>
    <s v="CRV"/>
    <n v="23854"/>
    <m/>
    <s v="DEVOLUCIÓN DE FONDOS SOLICITUD 055566-23854 DE YACIMIENTOS PETROLIFEROS FISCALES BOLIVIANOS REF.: TRAFIGURA PTE LTD 11ER POST PAGO SUM HIDR LIQ SUR ORIENTE 2024 OP UPCA 1268 HR DCIM 9317 2025 P 442, SEGÚN DISPOSICIÓN ADICIONAL TERCERA DE LA R.D. 025/2023. LIB. 00513012004 LBP-YPFB-UNICOMERCIAL (4030005415/1-2188907)"/>
    <m/>
    <m/>
    <m/>
    <m/>
    <m/>
    <m/>
    <n v="0"/>
    <n v="13652262.42"/>
    <s v="NO_CONCILIADO"/>
  </r>
  <r>
    <x v="2"/>
    <m/>
    <x v="2"/>
    <x v="126"/>
    <s v="G32071810002"/>
    <s v="CRV"/>
    <n v="23854"/>
    <m/>
    <s v="DEVOLUCIÓN DE SOLICITUD 055565-23854 A SOLICITUD DE YACIMIENTOS PETROLIFEROS FISCALES BOLIVIANOS REF.: TRAFIGURA PTE LTD 11ER POST PAGO SUM HIDR LIQ SUR ORIENTE 2024 OP UPCA 1268 HR DCIM 9317 2025 P 442, SEGÚN DISPOSICIÓN ADICIONAL TERCERA DE LA R.D. NO. 025/2023 LIB. 00513012004 LBP-YPFB-UNICOMERCIAL (4030005415/1-2188907)"/>
    <m/>
    <m/>
    <m/>
    <m/>
    <m/>
    <m/>
    <n v="0"/>
    <n v="13652262.42"/>
    <s v="NO_CONCILIADO"/>
  </r>
  <r>
    <x v="2"/>
    <m/>
    <x v="2"/>
    <x v="126"/>
    <s v="G32071840002"/>
    <s v="CRV"/>
    <n v="23857"/>
    <m/>
    <s v="DEVOLUCION DE FONDOS DE SOLIC. 055571-23857 DE YPFB DE 11/7/2025 REF.: BOTRADING SA 1ER POST PAGO SUM HIDR LIQ 2025 OP UPCA 1282 HR DCIM 15070 2025 P 439, SEGUN DISPOSICION ADICIONAL TERCERA DE LA R.D. NO.025/2023. LIB. 00099021001 TGN-RECURSOS ORDINARIOS (3987)"/>
    <m/>
    <m/>
    <m/>
    <m/>
    <m/>
    <m/>
    <n v="0"/>
    <n v="41760000"/>
    <s v="NO_CONCILIADO"/>
  </r>
  <r>
    <x v="2"/>
    <m/>
    <x v="2"/>
    <x v="126"/>
    <s v="G32071830002"/>
    <s v="CRV"/>
    <n v="23856"/>
    <m/>
    <s v="DEVOLUCIÓN DE SOLICITUD 055569-23856 A SOLICITUD DE YACIMIENTOS PETROLIFEROS FISCALES BOLIVIANOS REF.: VITOL ENERGIA AMERICAS SA 36TO POST PAGO SUM HIDR LIQ SUR ORIENTE 2024 OP UPCA 1283 HR DCIM 12237 2025 P 440, SEGÚN DISPOSICIÓN ADICIONAL TERCERA DE LA R.D. NO. 025/2023 LIB. 00513012004 LBP-YPFB-UNICOMERCIAL (4030005415/1-2188907)"/>
    <m/>
    <m/>
    <m/>
    <m/>
    <m/>
    <m/>
    <n v="0"/>
    <n v="20478393.870000001"/>
    <s v="NO_CONCILIADO"/>
  </r>
  <r>
    <x v="9"/>
    <m/>
    <x v="9"/>
    <x v="127"/>
    <s v="O23042540002"/>
    <s v="BOD"/>
    <n v="2304254"/>
    <m/>
    <s v="00099021001 DEPOSITO DE EFECTIVO, DEPOSITANTE: NIKOLE TERAN URUCHI, CONCEPTO: DEVOLUCION DE HABERES MES DE MAYO, CUENTA DE DEPOSITO: CUENTA UNICA DEL TESORO/DJBR"/>
    <m/>
    <m/>
    <m/>
    <m/>
    <m/>
    <m/>
    <n v="0"/>
    <n v="4836.13"/>
    <s v="NO_CONCILIADO"/>
  </r>
  <r>
    <x v="1"/>
    <m/>
    <x v="1"/>
    <x v="127"/>
    <s v="B23041900002"/>
    <s v="BOD"/>
    <n v="2304190"/>
    <m/>
    <s v="00099021001 DEP.DE CHEQ.AJENOS,RET.DE CAM.,CONCEPTO: DEPÓSITO,DEP.: JOSE NELSON LEON INOCENTE , PROCEDENCIA: BANCO UNION S.A., CHEQUE: 216124, FECHA DE EMISION:14/07/2025"/>
    <m/>
    <m/>
    <m/>
    <m/>
    <m/>
    <m/>
    <n v="0"/>
    <n v="610.25"/>
    <s v="NO_CONCILIADO"/>
  </r>
  <r>
    <x v="5"/>
    <m/>
    <x v="5"/>
    <x v="128"/>
    <s v="O23045780002"/>
    <s v="BOD"/>
    <n v="2304578"/>
    <m/>
    <s v="00086011102 DEPOSITO DE EFECTIVO, DEPOSITANTE: PETHER POSTIGO CARDONA, CONCEPTO: PAGO MULTA EMPRESA DE TRASPORTE TRANSPOSTIGO, CUENTA DE DEPOSITO: CUENTA UNICA DEL TESORO"/>
    <m/>
    <m/>
    <m/>
    <m/>
    <m/>
    <m/>
    <n v="0"/>
    <n v="4176"/>
    <s v="NO_CONCILIADO"/>
  </r>
  <r>
    <x v="5"/>
    <m/>
    <x v="5"/>
    <x v="128"/>
    <s v="O23046990002"/>
    <s v="BOD"/>
    <n v="2304699"/>
    <m/>
    <s v="00086011102 DEPOSITO DE EFECTIVO, DEPOSITANTE: FERNANTRUCKS S.R.L., CONCEPTO: PAGO DE MULTA POR CONTRAVENCION A LA LEY DE MEDIO AMBIENTE, CUENTA DE DEPOSITO: CUENTA UNICA DEL TESORO"/>
    <m/>
    <m/>
    <m/>
    <m/>
    <m/>
    <m/>
    <n v="0"/>
    <n v="12078"/>
    <s v="NO_CONCILIADO"/>
  </r>
  <r>
    <x v="1"/>
    <m/>
    <x v="1"/>
    <x v="129"/>
    <s v="O23050940002"/>
    <s v="BOD"/>
    <n v="2305094"/>
    <m/>
    <s v="00099021001 DEPOSITO DE EFECTIVO, DEPOSITANTE: MARIA AMALIA ALVAREZ GANTIER, CONCEPTO: DEPÓSITO, CUENTA DE DEPOSITO: CUENTA UNICA DEL TESORO"/>
    <m/>
    <m/>
    <m/>
    <m/>
    <m/>
    <m/>
    <n v="0"/>
    <n v="30.6"/>
    <s v="NO_CONCILIADO"/>
  </r>
  <r>
    <x v="1"/>
    <m/>
    <x v="1"/>
    <x v="129"/>
    <s v="O23051230002"/>
    <s v="BOD"/>
    <n v="2305123"/>
    <m/>
    <s v="00099021001 DEPOSITO DE EFECTIVO, DEPOSITANTE: ZULMA OLIVIA SUÑAGUA COPA, CONCEPTO: REVERSION TOTAL, CUENTA DE DEPOSITO: CUENTA UNICA DEL TESORO"/>
    <m/>
    <m/>
    <m/>
    <m/>
    <m/>
    <m/>
    <n v="0"/>
    <n v="865.7"/>
    <s v="NO_CONCILIADO"/>
  </r>
  <r>
    <x v="1"/>
    <m/>
    <x v="1"/>
    <x v="129"/>
    <s v="O23051860002"/>
    <s v="BOD"/>
    <n v="2305186"/>
    <m/>
    <s v="00099021001 DEPOSITO DE EFECTIVO, DEPOSITANTE: ANA MARIA BEATRIZ VALDIVIESO FERREIRA, CONCEPTO: DEVOLUCION, CUENTA DE DEPOSITO: CUENTA UNICA DEL TESORO"/>
    <m/>
    <m/>
    <m/>
    <m/>
    <m/>
    <m/>
    <n v="0"/>
    <n v="350"/>
    <s v="NO_CONCILIADO"/>
  </r>
  <r>
    <x v="9"/>
    <m/>
    <x v="9"/>
    <x v="129"/>
    <s v="O23052710002"/>
    <s v="BOD"/>
    <n v="2305271"/>
    <m/>
    <s v="00099021001 DEPOSITO DE EFECTIVO, DEPOSITANTE: MARIA VERONICA CLARIVEL CALATAYUD, CONCEPTO: REVERSION - ABRIL MINEDU UGPSEP, CUENTA DE DEPOSITO: CUENTA UNICA DEL TESORO"/>
    <m/>
    <m/>
    <m/>
    <m/>
    <m/>
    <m/>
    <n v="0"/>
    <n v="5182.8900000000003"/>
    <s v="NO_CONCILIADO"/>
  </r>
  <r>
    <x v="1"/>
    <m/>
    <x v="1"/>
    <x v="129"/>
    <s v="B23051430002"/>
    <s v="BOD"/>
    <n v="2305143"/>
    <m/>
    <s v="00099021001 DEP.DE CHEQ.AJENOS,RET.DE CAM.,CONCEPTO: DEPÓSITO,DEP.: JUANA MARIA MONTAÑO CALZADILLA , PROCEDENCIA: BANCO UNION S.A., CHEQUE: 216127, FECHA DE EMISION:17/07/2025"/>
    <m/>
    <m/>
    <m/>
    <m/>
    <m/>
    <m/>
    <n v="0"/>
    <n v="126.87"/>
    <s v="NO_CONCILIADO"/>
  </r>
  <r>
    <x v="52"/>
    <m/>
    <x v="52"/>
    <x v="129"/>
    <s v="Q22566900002"/>
    <s v="CRV"/>
    <n v="2256690"/>
    <m/>
    <s v="NUMERO DE LIBRETA CUT: 00153018002 OPERACIÓN E18 TRANSFERENCIA DEL SISTEMA FINANCIERO POR CUENTA DE TERCEROS A LA CUT OBSERVATORIO PLURINACIONAL DE LA CALIDAD DE EDUCACION OPCE SOL. UNITED NATIONS CHILDRENS FUND"/>
    <m/>
    <m/>
    <m/>
    <m/>
    <m/>
    <m/>
    <n v="0"/>
    <n v="60000"/>
    <s v="NO_CONCILIADO"/>
  </r>
  <r>
    <x v="6"/>
    <m/>
    <x v="6"/>
    <x v="129"/>
    <s v="F0026509"/>
    <s v="NTE"/>
    <n v="12501418"/>
    <m/>
    <s v="De: 00590012001 Transferencia de recursos a solicitud de la Empresa Pública QUIPUS dependiente del Ministerio de Desarrollo Productivo y Economía Plural mediante nota CITE: CAR/QUIPUS/GG/GAF/JDF/N° 0159/2025 en aplicación a la Resolución Ministerial N° 26 de 27/01/2025 que aprueba el Reglamento para la Canalización de Operaciones con Beneficiarios en el Exterior H.R. 2025-30271-R"/>
    <m/>
    <m/>
    <m/>
    <m/>
    <m/>
    <m/>
    <n v="7358917.9900000002"/>
    <n v="0"/>
    <s v="NO_CONCILIADO"/>
  </r>
  <r>
    <x v="1"/>
    <m/>
    <x v="1"/>
    <x v="130"/>
    <s v="O23055180002"/>
    <s v="BOD"/>
    <n v="2305518"/>
    <m/>
    <s v="00099021001 DEPOSITO DE EFECTIVO, DEPOSITANTE: ADUVIRI CHAVEZ SOFIA, CONCEPTO: DEPÓSITO, CUENTA DE DEPOSITO: CUENTA UNICA DEL TESORO"/>
    <m/>
    <m/>
    <m/>
    <m/>
    <m/>
    <m/>
    <n v="0"/>
    <n v="12"/>
    <s v="NO_CONCILIADO"/>
  </r>
  <r>
    <x v="1"/>
    <m/>
    <x v="1"/>
    <x v="130"/>
    <s v="O23055190002"/>
    <s v="BOD"/>
    <n v="2305519"/>
    <m/>
    <s v="00099021001 DEPOSITO DE EFECTIVO, DEPOSITANTE: AMPUERO PUITA ARTURO, CONCEPTO: DEPÓSITO, CUENTA DE DEPOSITO: CUENTA UNICA DEL TESORO"/>
    <m/>
    <m/>
    <m/>
    <m/>
    <m/>
    <m/>
    <n v="0"/>
    <n v="16"/>
    <s v="NO_CONCILIADO"/>
  </r>
  <r>
    <x v="1"/>
    <m/>
    <x v="1"/>
    <x v="130"/>
    <s v="O23055210002"/>
    <s v="BOD"/>
    <n v="2305521"/>
    <m/>
    <s v="00099021001 DEPOSITO DE EFECTIVO, DEPOSITANTE: APAZA VERA SEFERINA, CONCEPTO: DEPÓSITO, CUENTA DE DEPOSITO: CUENTA UNICA DEL TESORO"/>
    <m/>
    <m/>
    <m/>
    <m/>
    <m/>
    <m/>
    <n v="0"/>
    <n v="8"/>
    <s v="NO_CONCILIADO"/>
  </r>
  <r>
    <x v="1"/>
    <m/>
    <x v="1"/>
    <x v="130"/>
    <s v="O23055250002"/>
    <s v="BOD"/>
    <n v="2305525"/>
    <m/>
    <s v="00099021001 DEPOSITO DE EFECTIVO, DEPOSITANTE: CASTILLO MALLEA MABEL, CONCEPTO: DEPÓSITO, CUENTA DE DEPOSITO: CUENTA UNICA DEL TESORO"/>
    <m/>
    <m/>
    <m/>
    <m/>
    <m/>
    <m/>
    <n v="0"/>
    <n v="12"/>
    <s v="NO_CONCILIADO"/>
  </r>
  <r>
    <x v="1"/>
    <m/>
    <x v="1"/>
    <x v="130"/>
    <s v="O23055220002"/>
    <s v="BOD"/>
    <n v="2305522"/>
    <m/>
    <s v="00099021001 DEPOSITO DE EFECTIVO, DEPOSITANTE: CAHUAYA LUQUE JACQUELINE, CONCEPTO: DEPÓSITO, CUENTA DE DEPOSITO: CUENTA UNICA DEL TESORO"/>
    <m/>
    <m/>
    <m/>
    <m/>
    <m/>
    <m/>
    <n v="0"/>
    <n v="3"/>
    <s v="NO_CONCILIADO"/>
  </r>
  <r>
    <x v="1"/>
    <m/>
    <x v="1"/>
    <x v="130"/>
    <s v="O23055230002"/>
    <s v="BOD"/>
    <n v="2305523"/>
    <m/>
    <s v="00099021001 DEPOSITO DE EFECTIVO, DEPOSITANTE: CARBALLO MAMANI VICTOR, CONCEPTO: DEPÓSITO, CUENTA DE DEPOSITO: CUENTA UNICA DEL TESORO"/>
    <m/>
    <m/>
    <m/>
    <m/>
    <m/>
    <m/>
    <n v="0"/>
    <n v="9"/>
    <s v="NO_CONCILIADO"/>
  </r>
  <r>
    <x v="1"/>
    <m/>
    <x v="1"/>
    <x v="130"/>
    <s v="O23055240002"/>
    <s v="BOD"/>
    <n v="2305524"/>
    <m/>
    <s v="00099021001 DEPOSITO DE EFECTIVO, DEPOSITANTE: ERIKA SUSANA BLOCK GARCIA AGREDA DE VELEZ, CONCEPTO: DERECHO HABIENTE-DEVOLUCION RENTA DE JUNIO 2025, CUENTA DE DEPOSITO: CUENTA UNICA DEL TESORO"/>
    <m/>
    <m/>
    <m/>
    <m/>
    <m/>
    <m/>
    <n v="0"/>
    <n v="4028.02"/>
    <s v="NO_CONCILIADO"/>
  </r>
  <r>
    <x v="1"/>
    <m/>
    <x v="1"/>
    <x v="130"/>
    <s v="O23055260002"/>
    <s v="BOD"/>
    <n v="2305526"/>
    <m/>
    <s v="00099021001 DEPOSITO DE EFECTIVO, DEPOSITANTE: CHOQUE BAUTISTA ROBERTINA, CONCEPTO: DEPÓSITO, CUENTA DE DEPOSITO: CUENTA UNICA DEL TESORO"/>
    <m/>
    <m/>
    <m/>
    <m/>
    <m/>
    <m/>
    <n v="0"/>
    <n v="11"/>
    <s v="NO_CONCILIADO"/>
  </r>
  <r>
    <x v="1"/>
    <m/>
    <x v="1"/>
    <x v="130"/>
    <s v="O23055280002"/>
    <s v="BOD"/>
    <n v="2305528"/>
    <m/>
    <s v="00099021001 DEPOSITO DE EFECTIVO, DEPOSITANTE: DURAN ALBA DAVID, CONCEPTO: DEPÓSITO, CUENTA DE DEPOSITO: CUENTA UNICA DEL TESORO"/>
    <m/>
    <m/>
    <m/>
    <m/>
    <m/>
    <m/>
    <n v="0"/>
    <n v="5"/>
    <s v="NO_CONCILIADO"/>
  </r>
  <r>
    <x v="1"/>
    <m/>
    <x v="1"/>
    <x v="130"/>
    <s v="O23055300002"/>
    <s v="BOD"/>
    <n v="2305530"/>
    <m/>
    <s v="00099021001 DEPOSITO DE EFECTIVO, DEPOSITANTE: ERIKA SUSANA BLOCK GARCIA AGREDA DE VELEZ, CONCEPTO: TITULAR - DEVOLUCION RENTA DE JUNIO 2025, CUENTA DE DEPOSITO: CUENTA UNICA DEL TESORO"/>
    <m/>
    <m/>
    <m/>
    <m/>
    <m/>
    <m/>
    <n v="0"/>
    <n v="3779.94"/>
    <s v="NO_CONCILIADO"/>
  </r>
  <r>
    <x v="1"/>
    <m/>
    <x v="1"/>
    <x v="130"/>
    <s v="O23055310002"/>
    <s v="BOD"/>
    <n v="2305531"/>
    <m/>
    <s v="00099021001 DEPOSITO DE EFECTIVO, DEPOSITANTE: ENRIQUEZ VALLEJOS MAX, CONCEPTO: DEPÓSITO, CUENTA DE DEPOSITO: CUENTA UNICA DEL TESORO"/>
    <m/>
    <m/>
    <m/>
    <m/>
    <m/>
    <m/>
    <n v="0"/>
    <n v="4"/>
    <s v="NO_CONCILIADO"/>
  </r>
  <r>
    <x v="18"/>
    <m/>
    <x v="18"/>
    <x v="130"/>
    <s v="O23055320002"/>
    <s v="BOD"/>
    <n v="2305532"/>
    <m/>
    <s v="00099021001 DEPOSITO DE EFECTIVO, DEPOSITANTE: FLORES ROJAS MARIA ELENA, CONCEPTO: DEPÓSITO, CUENTA DE DEPOSITO: CUENTA UNICA DEL TESORO/DJBR"/>
    <m/>
    <m/>
    <m/>
    <m/>
    <m/>
    <m/>
    <n v="0"/>
    <n v="20"/>
    <s v="NO_CONCILIADO"/>
  </r>
  <r>
    <x v="1"/>
    <m/>
    <x v="1"/>
    <x v="130"/>
    <s v="O23055330002"/>
    <s v="BOD"/>
    <n v="2305533"/>
    <m/>
    <s v="00099021001 DEPOSITO DE EFECTIVO, DEPOSITANTE: FERNANDEZ CALLISAYA IVER, CONCEPTO: DEPÓSITO, CUENTA DE DEPOSITO: CUENTA UNICA DEL TESORO"/>
    <m/>
    <m/>
    <m/>
    <m/>
    <m/>
    <m/>
    <n v="0"/>
    <n v="19"/>
    <s v="NO_CONCILIADO"/>
  </r>
  <r>
    <x v="1"/>
    <m/>
    <x v="1"/>
    <x v="130"/>
    <s v="O23055340002"/>
    <s v="BOD"/>
    <n v="2305534"/>
    <m/>
    <s v="00099021001 DEPOSITO DE EFECTIVO, DEPOSITANTE: GARCIA RADA GIOVANY, CONCEPTO: DEPÓSITO, CUENTA DE DEPOSITO: CUENTA UNICA DEL TESORO"/>
    <m/>
    <m/>
    <m/>
    <m/>
    <m/>
    <m/>
    <n v="0"/>
    <n v="18"/>
    <s v="NO_CONCILIADO"/>
  </r>
  <r>
    <x v="1"/>
    <m/>
    <x v="1"/>
    <x v="130"/>
    <s v="O23055350002"/>
    <s v="BOD"/>
    <n v="2305535"/>
    <m/>
    <s v="00099021001 DEPOSITO DE EFECTIVO, DEPOSITANTE: GUZMAN OTAZO CAROL JESSICA, CONCEPTO: DEPÓSITO, CUENTA DE DEPOSITO: CUENTA UNICA DEL TESORO"/>
    <m/>
    <m/>
    <m/>
    <m/>
    <m/>
    <m/>
    <n v="0"/>
    <n v="14"/>
    <s v="NO_CONCILIADO"/>
  </r>
  <r>
    <x v="1"/>
    <m/>
    <x v="1"/>
    <x v="130"/>
    <s v="O23055370002"/>
    <s v="BOD"/>
    <n v="2305537"/>
    <m/>
    <s v="00099021001 DEPOSITO DE EFECTIVO, DEPOSITANTE: GUTIERREZ TORREZ CONSUELO, CONCEPTO: DEPÓSITO, CUENTA DE DEPOSITO: CUENTA UNICA DEL TESORO"/>
    <m/>
    <m/>
    <m/>
    <m/>
    <m/>
    <m/>
    <n v="0"/>
    <n v="26"/>
    <s v="NO_CONCILIADO"/>
  </r>
  <r>
    <x v="1"/>
    <m/>
    <x v="1"/>
    <x v="130"/>
    <s v="O23055390002"/>
    <s v="BOD"/>
    <n v="2305539"/>
    <m/>
    <s v="00099021001 DEPOSITO DE EFECTIVO, DEPOSITANTE: HUARACHI SILVIA, CONCEPTO: DEPÓSITO, CUENTA DE DEPOSITO: CUENTA UNICA DEL TESORO"/>
    <m/>
    <m/>
    <m/>
    <m/>
    <m/>
    <m/>
    <n v="0"/>
    <n v="6"/>
    <s v="NO_CONCILIADO"/>
  </r>
  <r>
    <x v="1"/>
    <m/>
    <x v="1"/>
    <x v="130"/>
    <s v="O23055400002"/>
    <s v="BOD"/>
    <n v="2305540"/>
    <m/>
    <s v="00099021001 DEPOSITO DE EFECTIVO, DEPOSITANTE: KUNO MAMANI RENE, CONCEPTO: DEPÓSITO, CUENTA DE DEPOSITO: CUENTA UNICA DEL TESORO"/>
    <m/>
    <m/>
    <m/>
    <m/>
    <m/>
    <m/>
    <n v="0"/>
    <n v="6"/>
    <s v="NO_CONCILIADO"/>
  </r>
  <r>
    <x v="1"/>
    <m/>
    <x v="1"/>
    <x v="130"/>
    <s v="O23055410002"/>
    <s v="BOD"/>
    <n v="2305541"/>
    <m/>
    <s v="00099021001 DEPOSITO DE EFECTIVO, DEPOSITANTE: LEDEZMA QUISBERT VIVIANA, CONCEPTO: DEPÓSITO, CUENTA DE DEPOSITO: CUENTA UNICA DEL TESORO"/>
    <m/>
    <m/>
    <m/>
    <m/>
    <m/>
    <m/>
    <n v="0"/>
    <n v="10"/>
    <s v="NO_CONCILIADO"/>
  </r>
  <r>
    <x v="1"/>
    <m/>
    <x v="1"/>
    <x v="130"/>
    <s v="O23055440002"/>
    <s v="BOD"/>
    <n v="2305544"/>
    <m/>
    <s v="00099021001 DEPOSITO DE EFECTIVO, DEPOSITANTE: MENDOZA CALEB, CONCEPTO: DEPÓSITO, CUENTA DE DEPOSITO: CUENTA UNICA DEL TESORO"/>
    <m/>
    <m/>
    <m/>
    <m/>
    <m/>
    <m/>
    <n v="0"/>
    <n v="5"/>
    <s v="NO_CONCILIADO"/>
  </r>
  <r>
    <x v="1"/>
    <m/>
    <x v="1"/>
    <x v="130"/>
    <s v="O23055460002"/>
    <s v="BOD"/>
    <n v="2305546"/>
    <m/>
    <s v="00099021001 DEPOSITO DE EFECTIVO, DEPOSITANTE: MERCADO CAYO MAIRENI, CONCEPTO: DEPÓSITO, CUENTA DE DEPOSITO: CUENTA UNICA DEL TESORO"/>
    <m/>
    <m/>
    <m/>
    <m/>
    <m/>
    <m/>
    <n v="0"/>
    <n v="3"/>
    <s v="NO_CONCILIADO"/>
  </r>
  <r>
    <x v="1"/>
    <m/>
    <x v="1"/>
    <x v="130"/>
    <s v="O23055470002"/>
    <s v="BOD"/>
    <n v="2305547"/>
    <m/>
    <s v="00099021001 DEPOSITO DE EFECTIVO, DEPOSITANTE: MIRANDA OÑA CARLA, CONCEPTO: DEPÓSITO, CUENTA DE DEPOSITO: CUENTA UNICA DEL TESORO"/>
    <m/>
    <m/>
    <m/>
    <m/>
    <m/>
    <m/>
    <n v="0"/>
    <n v="14"/>
    <s v="NO_CONCILIADO"/>
  </r>
  <r>
    <x v="1"/>
    <m/>
    <x v="1"/>
    <x v="130"/>
    <s v="O23055490002"/>
    <s v="BOD"/>
    <n v="2305549"/>
    <m/>
    <s v="00099021001 DEPOSITO DE EFECTIVO, DEPOSITANTE: MORALES ELOIZA EPIFANIA, CONCEPTO: DEPÓSITO, CUENTA DE DEPOSITO: CUENTA UNICA DEL TESORO"/>
    <m/>
    <m/>
    <m/>
    <m/>
    <m/>
    <m/>
    <n v="0"/>
    <n v="15"/>
    <s v="NO_CONCILIADO"/>
  </r>
  <r>
    <x v="1"/>
    <m/>
    <x v="1"/>
    <x v="130"/>
    <s v="O23055530002"/>
    <s v="BOD"/>
    <n v="2305553"/>
    <m/>
    <s v="00099021001 DEPOSITO DE EFECTIVO, DEPOSITANTE: PAREJA CASTILLO VERONICA, CONCEPTO: DEPÓSITO, CUENTA DE DEPOSITO: CUENTA UNICA DEL TESORO"/>
    <m/>
    <m/>
    <m/>
    <m/>
    <m/>
    <m/>
    <n v="0"/>
    <n v="7"/>
    <s v="NO_CONCILIADO"/>
  </r>
  <r>
    <x v="1"/>
    <m/>
    <x v="1"/>
    <x v="130"/>
    <s v="O23055500002"/>
    <s v="BOD"/>
    <n v="2305550"/>
    <m/>
    <s v="00099021001 DEPOSITO DE EFECTIVO, DEPOSITANTE: MONTIVEROS ZAPATA DAYSI, CONCEPTO: DEPÓSITO, CUENTA DE DEPOSITO: CUENTA UNICA DEL TESORO"/>
    <m/>
    <m/>
    <m/>
    <m/>
    <m/>
    <m/>
    <n v="0"/>
    <n v="12"/>
    <s v="NO_CONCILIADO"/>
  </r>
  <r>
    <x v="1"/>
    <m/>
    <x v="1"/>
    <x v="130"/>
    <s v="O23055510002"/>
    <s v="BOD"/>
    <n v="2305551"/>
    <m/>
    <s v="00099021001 DEPOSITO DE EFECTIVO, DEPOSITANTE: NINA CRUZ ALEIDA, CONCEPTO: DEPÓSITO, CUENTA DE DEPOSITO: CUENTA UNICA DEL TESORO"/>
    <m/>
    <m/>
    <m/>
    <m/>
    <m/>
    <m/>
    <n v="0"/>
    <n v="12"/>
    <s v="NO_CONCILIADO"/>
  </r>
  <r>
    <x v="1"/>
    <m/>
    <x v="1"/>
    <x v="130"/>
    <s v="O23055540002"/>
    <s v="BOD"/>
    <n v="2305554"/>
    <m/>
    <s v="00099021001 DEPOSITO DE EFECTIVO, DEPOSITANTE: QUISPE HUALLPA FREDY, CONCEPTO: DEPÓSITO, CUENTA DE DEPOSITO: CUENTA UNICA DEL TESORO"/>
    <m/>
    <m/>
    <m/>
    <m/>
    <m/>
    <m/>
    <n v="0"/>
    <n v="24"/>
    <s v="NO_CONCILIADO"/>
  </r>
  <r>
    <x v="1"/>
    <m/>
    <x v="1"/>
    <x v="130"/>
    <s v="O23055550002"/>
    <s v="BOD"/>
    <n v="2305555"/>
    <m/>
    <s v="00099021001 DEPOSITO DE EFECTIVO, DEPOSITANTE: QUISPE MAMANI SILVIA, CONCEPTO: DEPÓSITO, CUENTA DE DEPOSITO: CUENTA UNICA DEL TESORO"/>
    <m/>
    <m/>
    <m/>
    <m/>
    <m/>
    <m/>
    <n v="0"/>
    <n v="8"/>
    <s v="NO_CONCILIADO"/>
  </r>
  <r>
    <x v="1"/>
    <m/>
    <x v="1"/>
    <x v="130"/>
    <s v="O23055560002"/>
    <s v="BOD"/>
    <n v="2305556"/>
    <m/>
    <s v="00099021001 DEPOSITO DE EFECTIVO, DEPOSITANTE: SILVERSTEIN MORALES MONICA, CONCEPTO: DEPÓSITO, CUENTA DE DEPOSITO: CUENTA UNICA DEL TESORO"/>
    <m/>
    <m/>
    <m/>
    <m/>
    <m/>
    <m/>
    <n v="0"/>
    <n v="12"/>
    <s v="NO_CONCILIADO"/>
  </r>
  <r>
    <x v="1"/>
    <m/>
    <x v="1"/>
    <x v="130"/>
    <s v="O23055580002"/>
    <s v="BOD"/>
    <n v="2305558"/>
    <m/>
    <s v="00099021001 DEPOSITO DE EFECTIVO, DEPOSITANTE: VELARDE GUERRA TERESA, CONCEPTO: DEPÓSITO, CUENTA DE DEPOSITO: CUENTA UNICA DEL TESORO"/>
    <m/>
    <m/>
    <m/>
    <m/>
    <m/>
    <m/>
    <n v="0"/>
    <n v="14"/>
    <s v="NO_CONCILIADO"/>
  </r>
  <r>
    <x v="1"/>
    <m/>
    <x v="1"/>
    <x v="130"/>
    <s v="O23055590002"/>
    <s v="BOD"/>
    <n v="2305559"/>
    <m/>
    <s v="00099021001 DEPOSITO DE EFECTIVO, DEPOSITANTE: ZEGARRA NOLASCO LOURDES, CONCEPTO: DEPÓSITO, CUENTA DE DEPOSITO: CUENTA UNICA DEL TESORO"/>
    <m/>
    <m/>
    <m/>
    <m/>
    <m/>
    <m/>
    <n v="0"/>
    <n v="19"/>
    <s v="NO_CONCILIADO"/>
  </r>
  <r>
    <x v="1"/>
    <m/>
    <x v="1"/>
    <x v="130"/>
    <s v="O23055600002"/>
    <s v="BOD"/>
    <n v="2305560"/>
    <m/>
    <s v="00099021001 DEPOSITO DE EFECTIVO, DEPOSITANTE: ADUVIRI CHAVEZ SOFIA, CONCEPTO: DEPÓSITO, CUENTA DE DEPOSITO: CUENTA UNICA DEL TESORO"/>
    <m/>
    <m/>
    <m/>
    <m/>
    <m/>
    <m/>
    <n v="0"/>
    <n v="12"/>
    <s v="NO_CONCILIADO"/>
  </r>
  <r>
    <x v="1"/>
    <m/>
    <x v="1"/>
    <x v="130"/>
    <s v="O23055610002"/>
    <s v="BOD"/>
    <n v="2305561"/>
    <m/>
    <s v="00099021001 DEPOSITO DE EFECTIVO, DEPOSITANTE: AMPUERO PUITA ARTURO, CONCEPTO: DEPÓSITO, CUENTA DE DEPOSITO: CUENTA UNICA DEL TESORO"/>
    <m/>
    <m/>
    <m/>
    <m/>
    <m/>
    <m/>
    <n v="0"/>
    <n v="16"/>
    <s v="NO_CONCILIADO"/>
  </r>
  <r>
    <x v="1"/>
    <m/>
    <x v="1"/>
    <x v="130"/>
    <s v="O23055620002"/>
    <s v="BOD"/>
    <n v="2305562"/>
    <m/>
    <s v="00099021001 DEPOSITO DE EFECTIVO, DEPOSITANTE: CHOQUE BAUTISTA ROBERTINA, CONCEPTO: DEPÓSITO, CUENTA DE DEPOSITO: CUENTA UNICA DEL TESORO"/>
    <m/>
    <m/>
    <m/>
    <m/>
    <m/>
    <m/>
    <n v="0"/>
    <n v="17"/>
    <s v="NO_CONCILIADO"/>
  </r>
  <r>
    <x v="1"/>
    <m/>
    <x v="1"/>
    <x v="130"/>
    <s v="O23055630002"/>
    <s v="BOD"/>
    <n v="2305563"/>
    <m/>
    <s v="00099021001 DEPOSITO DE EFECTIVO, DEPOSITANTE: DURAN ALBA DAVID, CONCEPTO: DEPÓSITO, CUENTA DE DEPOSITO: CUENTA UNICA DEL TESORO"/>
    <m/>
    <m/>
    <m/>
    <m/>
    <m/>
    <m/>
    <n v="0"/>
    <n v="3"/>
    <s v="NO_CONCILIADO"/>
  </r>
  <r>
    <x v="1"/>
    <m/>
    <x v="1"/>
    <x v="130"/>
    <s v="O23055640002"/>
    <s v="BOD"/>
    <n v="2305564"/>
    <m/>
    <s v="00099021001 DEPOSITO DE EFECTIVO, DEPOSITANTE: ENRIQUEZ VALLEJOS MAX, CONCEPTO: DEPÓSITO, CUENTA DE DEPOSITO: CUENTA UNICA DEL TESORO"/>
    <m/>
    <m/>
    <m/>
    <m/>
    <m/>
    <m/>
    <n v="0"/>
    <n v="7"/>
    <s v="NO_CONCILIADO"/>
  </r>
  <r>
    <x v="18"/>
    <m/>
    <x v="18"/>
    <x v="130"/>
    <s v="O23055660002"/>
    <s v="BOD"/>
    <n v="2305566"/>
    <m/>
    <s v="00099021001 DEPOSITO DE EFECTIVO, DEPOSITANTE: FLORES ROJAS MARIA ELENA, CONCEPTO: DEPÓSITO, CUENTA DE DEPOSITO: CUENTA UNICA DEL TESORO/DJBR"/>
    <m/>
    <m/>
    <m/>
    <m/>
    <m/>
    <m/>
    <n v="0"/>
    <n v="10"/>
    <s v="NO_CONCILIADO"/>
  </r>
  <r>
    <x v="1"/>
    <m/>
    <x v="1"/>
    <x v="130"/>
    <s v="O23055670002"/>
    <s v="BOD"/>
    <n v="2305567"/>
    <m/>
    <s v="00099021001 DEPOSITO DE EFECTIVO, DEPOSITANTE: GARCIA RADA GIOVANY, CONCEPTO: DEPÓSITO, CUENTA DE DEPOSITO: CUENTA UNICA DEL TESORO"/>
    <m/>
    <m/>
    <m/>
    <m/>
    <m/>
    <m/>
    <n v="0"/>
    <n v="18"/>
    <s v="NO_CONCILIADO"/>
  </r>
  <r>
    <x v="1"/>
    <m/>
    <x v="1"/>
    <x v="130"/>
    <s v="O23055690002"/>
    <s v="BOD"/>
    <n v="2305569"/>
    <m/>
    <s v="00099021001 DEPOSITO DE EFECTIVO, DEPOSITANTE: GARNICA GUZMAN MARIA, CONCEPTO: DEPÓSITO, CUENTA DE DEPOSITO: CUENTA UNICA DEL TESORO"/>
    <m/>
    <m/>
    <m/>
    <m/>
    <m/>
    <m/>
    <n v="0"/>
    <n v="1"/>
    <s v="NO_CONCILIADO"/>
  </r>
  <r>
    <x v="1"/>
    <m/>
    <x v="1"/>
    <x v="130"/>
    <s v="O23055700002"/>
    <s v="BOD"/>
    <n v="2305570"/>
    <m/>
    <s v="00099021001 DEPOSITO DE EFECTIVO, DEPOSITANTE: GUZMAN OTAZO CAROL JESSICA, CONCEPTO: DEPÓSITO, CUENTA DE DEPOSITO: CUENTA UNICA DEL TESORO"/>
    <m/>
    <m/>
    <m/>
    <m/>
    <m/>
    <m/>
    <n v="0"/>
    <n v="14"/>
    <s v="NO_CONCILIADO"/>
  </r>
  <r>
    <x v="1"/>
    <m/>
    <x v="1"/>
    <x v="130"/>
    <s v="O23055710002"/>
    <s v="BOD"/>
    <n v="2305571"/>
    <m/>
    <s v="00099021001 DEPOSITO DE EFECTIVO, DEPOSITANTE: KUNO MAMANI RENE, CONCEPTO: DEPÓSITO, CUENTA DE DEPOSITO: CUENTA UNICA DEL TESORO"/>
    <m/>
    <m/>
    <m/>
    <m/>
    <m/>
    <m/>
    <n v="0"/>
    <n v="6"/>
    <s v="NO_CONCILIADO"/>
  </r>
  <r>
    <x v="1"/>
    <m/>
    <x v="1"/>
    <x v="130"/>
    <s v="O23055720002"/>
    <s v="BOD"/>
    <n v="2305572"/>
    <m/>
    <s v="00099021001 DEPOSITO DE EFECTIVO, DEPOSITANTE: LEDEZMA QUISBERT VIVIANA, CONCEPTO: DEPÓSITO, CUENTA DE DEPOSITO: CUENTA UNICA DEL TESORO"/>
    <m/>
    <m/>
    <m/>
    <m/>
    <m/>
    <m/>
    <n v="0"/>
    <n v="10"/>
    <s v="NO_CONCILIADO"/>
  </r>
  <r>
    <x v="1"/>
    <m/>
    <x v="1"/>
    <x v="130"/>
    <s v="O23055730002"/>
    <s v="BOD"/>
    <n v="2305573"/>
    <m/>
    <s v="00099021001 DEPOSITO DE EFECTIVO, DEPOSITANTE: MIRANDA OÑA CARLA, CONCEPTO: DEPÓSITO, CUENTA DE DEPOSITO: CUENTA UNICA DEL TESORO"/>
    <m/>
    <m/>
    <m/>
    <m/>
    <m/>
    <m/>
    <n v="0"/>
    <n v="20"/>
    <s v="NO_CONCILIADO"/>
  </r>
  <r>
    <x v="1"/>
    <m/>
    <x v="1"/>
    <x v="130"/>
    <s v="O23055750002"/>
    <s v="BOD"/>
    <n v="2305575"/>
    <m/>
    <s v="00099021001 DEPOSITO DE EFECTIVO, DEPOSITANTE: MORALES ELOIZA EPIFANIA, CONCEPTO: DEPÓSITO, CUENTA DE DEPOSITO: CUENTA UNICA DEL TESORO"/>
    <m/>
    <m/>
    <m/>
    <m/>
    <m/>
    <m/>
    <n v="0"/>
    <n v="10"/>
    <s v="NO_CONCILIADO"/>
  </r>
  <r>
    <x v="1"/>
    <m/>
    <x v="1"/>
    <x v="130"/>
    <s v="O23055760002"/>
    <s v="BOD"/>
    <n v="2305576"/>
    <m/>
    <s v="00099021001 DEPOSITO DE EFECTIVO, DEPOSITANTE: MONTIVEROS ZAPATA DAYSI, CONCEPTO: DEPÓSITO, CUENTA DE DEPOSITO: CUENTA UNICA DEL TESORO"/>
    <m/>
    <m/>
    <m/>
    <m/>
    <m/>
    <m/>
    <n v="0"/>
    <n v="12"/>
    <s v="NO_CONCILIADO"/>
  </r>
  <r>
    <x v="1"/>
    <m/>
    <x v="1"/>
    <x v="130"/>
    <s v="O23055800002"/>
    <s v="BOD"/>
    <n v="2305580"/>
    <m/>
    <s v="00099021001 DEPOSITO DE EFECTIVO, DEPOSITANTE: DURAN ALBA DAVID JOSE, CONCEPTO: DEPÓSITO, CUENTA DE DEPOSITO: CUENTA UNICA DEL TESORO"/>
    <m/>
    <m/>
    <m/>
    <m/>
    <m/>
    <m/>
    <n v="0"/>
    <n v="15"/>
    <s v="NO_CONCILIADO"/>
  </r>
  <r>
    <x v="1"/>
    <m/>
    <x v="1"/>
    <x v="130"/>
    <s v="O23055770002"/>
    <s v="BOD"/>
    <n v="2305577"/>
    <m/>
    <s v="00099021001 DEPOSITO DE EFECTIVO, DEPOSITANTE: PAREJA CASTILLO VERONICA, CONCEPTO: DEPÓSITO, CUENTA DE DEPOSITO: CUENTA UNICA DEL TESORO"/>
    <m/>
    <m/>
    <m/>
    <m/>
    <m/>
    <m/>
    <n v="0"/>
    <n v="39"/>
    <s v="NO_CONCILIADO"/>
  </r>
  <r>
    <x v="1"/>
    <m/>
    <x v="1"/>
    <x v="130"/>
    <s v="O23055780002"/>
    <s v="BOD"/>
    <n v="2305578"/>
    <m/>
    <s v="00099021001 DEPOSITO DE EFECTIVO, DEPOSITANTE: QUISPE HUALLPA FREDY, CONCEPTO: DEPÓSITO, CUENTA DE DEPOSITO: CUENTA UNICA DEL TESORO"/>
    <m/>
    <m/>
    <m/>
    <m/>
    <m/>
    <m/>
    <n v="0"/>
    <n v="12"/>
    <s v="NO_CONCILIADO"/>
  </r>
  <r>
    <x v="18"/>
    <m/>
    <x v="18"/>
    <x v="130"/>
    <s v="O23055790002"/>
    <s v="BOD"/>
    <n v="2305579"/>
    <m/>
    <s v="00099021001 DEPOSITO DE EFECTIVO, DEPOSITANTE: HEREDIA CHUCATINY CLAUDIA, CONCEPTO: DEPÓSITO, CUENTA DE DEPOSITO: CUENTA UNICA DEL TESORO/DJBR"/>
    <m/>
    <m/>
    <m/>
    <m/>
    <m/>
    <m/>
    <n v="0"/>
    <n v="9"/>
    <s v="NO_CONCILIADO"/>
  </r>
  <r>
    <x v="1"/>
    <m/>
    <x v="1"/>
    <x v="130"/>
    <s v="O23055810002"/>
    <s v="BOD"/>
    <n v="2305581"/>
    <m/>
    <s v="00099021001 DEPOSITO DE EFECTIVO, DEPOSITANTE: FLORES ROJAS BRIAN ALVARO, CONCEPTO: DEPÓSITO, CUENTA DE DEPOSITO: CUENTA UNICA DEL TESORO"/>
    <m/>
    <m/>
    <m/>
    <m/>
    <m/>
    <m/>
    <n v="0"/>
    <n v="34"/>
    <s v="NO_CONCILIADO"/>
  </r>
  <r>
    <x v="1"/>
    <m/>
    <x v="1"/>
    <x v="130"/>
    <s v="O23055820002"/>
    <s v="BOD"/>
    <n v="2305582"/>
    <m/>
    <s v="00099021001 DEPOSITO DE EFECTIVO, DEPOSITANTE: GUZMAN OTAZO CAROL JESSICA, CONCEPTO: DEPÓSITO, CUENTA DE DEPOSITO: CUENTA UNICA DEL TESORO"/>
    <m/>
    <m/>
    <m/>
    <m/>
    <m/>
    <m/>
    <n v="0"/>
    <n v="81"/>
    <s v="NO_CONCILIADO"/>
  </r>
  <r>
    <x v="18"/>
    <m/>
    <x v="18"/>
    <x v="130"/>
    <s v="O23055830002"/>
    <s v="BOD"/>
    <n v="2305583"/>
    <m/>
    <s v="00099021001 DEPOSITO DE EFECTIVO, DEPOSITANTE: FLORES ROJAS MARIA ELENA, CONCEPTO: DEPÓSITO, CUENTA DE DEPOSITO: CUENTA UNICA DEL TESORO/DJBR"/>
    <m/>
    <m/>
    <m/>
    <m/>
    <m/>
    <m/>
    <n v="0"/>
    <n v="8"/>
    <s v="NO_CONCILIADO"/>
  </r>
  <r>
    <x v="3"/>
    <m/>
    <x v="3"/>
    <x v="130"/>
    <s v="B23056330002"/>
    <s v="BOD"/>
    <n v="2305633"/>
    <m/>
    <s v="00099021001 DEP.DE CHEQ.AJENOS,RET.DE CAM.,CONCEPTO: DEPÓSITO,DEP.: BRENDA LIGIA YAPUR VARELA , PROCEDENCIA: BANCO UNION S.A., CHEQUE: 216129, FECHA DE EMISION:18/07/2025"/>
    <m/>
    <m/>
    <m/>
    <m/>
    <m/>
    <m/>
    <n v="0"/>
    <n v="377.12"/>
    <s v="NO_CONCILIADO"/>
  </r>
  <r>
    <x v="5"/>
    <m/>
    <x v="5"/>
    <x v="130"/>
    <s v="Q22579600002"/>
    <s v="CRV"/>
    <n v="2257960"/>
    <m/>
    <s v="NUMERO DE LIBRETA CUT: LIBRETA 00099021001 OPERACIÓN E75 TRANSFERENCIA DE LA CUENTA FISCAL BUN A LA CUT EN MN TRANSFERENCIA DE FONDOS A SOLICITUD DE GOB. AUTONOMO MCPAL. DE ARAMPAMPA CITE: GAMA/119/2025 CUENTA CUT 3987069001 - LIBRETA 00099021001 TGN-RECURSOS ORDINARIOS."/>
    <m/>
    <m/>
    <m/>
    <m/>
    <m/>
    <m/>
    <n v="0"/>
    <n v="100000"/>
    <s v="NO_CONCILIADO"/>
  </r>
  <r>
    <x v="56"/>
    <m/>
    <x v="56"/>
    <x v="130"/>
    <s v="G32147640019"/>
    <s v="DVD"/>
    <n v="23851"/>
    <m/>
    <s v="VENTA DE DIVISAS CON TRANSFERENCIA DE FONDOS A SOLICITUD DE ORGANO ELECTORAL PLURINACIONAL SEGUN SOLICITUD 23851 REF: TRANSFERENCIA AL EXTERIOR PARA PAGO DE HABERES AL PERSONAL PERMANENTE JUNIO 2025 NOTA TSE DNA SGH R NRO 1011 2025 Y PLANILLA 67004 LIB. 00099021001 TGN-RECURSOS ORDINARIOS (3987) POR DIFERENCIAL CAMBIARIO"/>
    <m/>
    <m/>
    <m/>
    <m/>
    <m/>
    <m/>
    <n v="0.05"/>
    <n v="0"/>
    <s v="NO_CONCILIADO"/>
  </r>
  <r>
    <x v="56"/>
    <m/>
    <x v="56"/>
    <x v="130"/>
    <s v="G32149510004"/>
    <s v="CRV"/>
    <n v="23867"/>
    <m/>
    <s v="VENTA DE DIVISAS A SOLICITUD DE ORGANO ELECTORAL PLURINACIONAL SEGUN SOLICITUD 23867 REF: PRIMERA REMESA VOTO EN EL EXTERIOR ELECCIONES GENERALES 2025 SANTIAGO CHILE NOTA TSE DNPE 280 DE 2025 LIB. 00099021001 TGN-RECURSOS ORDINARIOS (3987) POR DIFERENCIAL CAMBIARIO"/>
    <m/>
    <m/>
    <m/>
    <m/>
    <m/>
    <m/>
    <n v="0"/>
    <n v="0.02"/>
    <s v="NO_CONCILIADO"/>
  </r>
  <r>
    <x v="3"/>
    <m/>
    <x v="3"/>
    <x v="131"/>
    <s v="O23060660002"/>
    <s v="BOD"/>
    <n v="2306066"/>
    <m/>
    <s v="00099021001 DEPOSITO DE EFECTIVO, DEPOSITANTE: ALVARO MARCO ANTONIO CABA OLIVAREZ, CONCEPTO: CITE: MEFP/VTCP/DGPOT/ UAIS-CPI/ N°030/2016 REGULARIZACION: ENERO - FEBRERO 2025, CUENTA DE DEPOSITO: CUENTA UNICA DEL TESORO"/>
    <m/>
    <m/>
    <m/>
    <m/>
    <m/>
    <m/>
    <n v="0"/>
    <n v="16926"/>
    <s v="NO_CONCILIADO"/>
  </r>
  <r>
    <x v="1"/>
    <m/>
    <x v="1"/>
    <x v="131"/>
    <s v="O23060760002"/>
    <s v="BOD"/>
    <n v="2306076"/>
    <m/>
    <s v="00099021001 DEPOSITO DE EFECTIVO, DEPOSITANTE: MAGALI PARI POMAR, CONCEPTO: DEVOLUCION, CUENTA DE DEPOSITO: CUENTA UNICA DEL TESORO"/>
    <m/>
    <m/>
    <m/>
    <m/>
    <m/>
    <m/>
    <n v="0"/>
    <n v="501"/>
    <s v="NO_CONCILIADO"/>
  </r>
  <r>
    <x v="3"/>
    <m/>
    <x v="3"/>
    <x v="131"/>
    <s v="O23060620002"/>
    <s v="BOD"/>
    <n v="2306062"/>
    <m/>
    <s v="00099021001 DEPOSITO DE EFECTIVO, DEPOSITANTE: ALVARO MARCO ANTONIO CABA OLIVAREZ, CONCEPTO: CITE: MEFP/VTCP/DGPOT/ UAIS-CPI/ N°030/2016 REGULARIZACION: NOVIEMBRE - DICIEMBRE 2024, CUENTA DE DEPOSITO: CUENTA UNICA DEL TESORO"/>
    <m/>
    <m/>
    <m/>
    <m/>
    <m/>
    <m/>
    <n v="0"/>
    <n v="16926"/>
    <s v="NO_CONCILIADO"/>
  </r>
  <r>
    <x v="5"/>
    <m/>
    <x v="5"/>
    <x v="131"/>
    <s v="O23062000002"/>
    <s v="BOD"/>
    <n v="2306200"/>
    <m/>
    <s v="00086011102 DEPOSITO DE EFECTIVO, DEPOSITANTE: CAMSA S.A., CONCEPTO: SANCION DE MEDIO AMBIENTE, CUENTA DE DEPOSITO: CUENTA UNICA DEL TESORO"/>
    <m/>
    <m/>
    <m/>
    <m/>
    <m/>
    <m/>
    <n v="0"/>
    <n v="6874.92"/>
    <s v="NO_CONCILIADO"/>
  </r>
  <r>
    <x v="19"/>
    <m/>
    <x v="19"/>
    <x v="132"/>
    <s v="O23065630002"/>
    <s v="BOD"/>
    <n v="2306563"/>
    <m/>
    <s v="00099021001 DEPOSITO DE EFECTIVO, DEPOSITANTE: OSVALDO GARECA ALVAREZ, CONCEPTO: DEVOLUCION DE EXAMEN PREOCUPACIONAL GESTION 2025, CUENTA DE DEPOSITO: CUENTA UNICA DEL TESORO/DJBR"/>
    <m/>
    <m/>
    <m/>
    <m/>
    <m/>
    <m/>
    <n v="0"/>
    <n v="100"/>
    <s v="NO_CONCILIADO"/>
  </r>
  <r>
    <x v="1"/>
    <m/>
    <x v="1"/>
    <x v="132"/>
    <s v="O23065620002"/>
    <s v="BOD"/>
    <n v="2306562"/>
    <m/>
    <s v="00099021001 DEPOSITO DE EFECTIVO, DEPOSITANTE: CRISTHIAN REYNALDO TAPIA CHIKI, CONCEPTO: DEVOLUCION DE EXAMEN PREOCUPACIONAL GESTION 2025, CUENTA DE DEPOSITO: CUENTA UNICA DEL TESORO"/>
    <m/>
    <m/>
    <m/>
    <m/>
    <m/>
    <m/>
    <n v="0"/>
    <n v="100"/>
    <s v="NO_CONCILIADO"/>
  </r>
  <r>
    <x v="19"/>
    <m/>
    <x v="19"/>
    <x v="132"/>
    <s v="O23065640002"/>
    <s v="BOD"/>
    <n v="2306564"/>
    <m/>
    <s v="00099021001 DEPOSITO DE EFECTIVO, DEPOSITANTE: WILSON RONALD CALANI MAMANI, CONCEPTO: DEVOLUCION DE EXAMEN PREOCUPACIONAL GESTION 2025, CUENTA DE DEPOSITO: CUENTA UNICA DEL TESORO/DJBR"/>
    <m/>
    <m/>
    <m/>
    <m/>
    <m/>
    <m/>
    <n v="0"/>
    <n v="100"/>
    <s v="NO_CONCILIADO"/>
  </r>
  <r>
    <x v="19"/>
    <m/>
    <x v="19"/>
    <x v="132"/>
    <s v="O23065730002"/>
    <s v="BOD"/>
    <n v="2306573"/>
    <m/>
    <s v="00099021001 DEPOSITO DE EFECTIVO, DEPOSITANTE: OSCAR ALBERTO BALDERAS MONTAÑO, CONCEPTO: DEVOLUCION PASAJE AEREO, CUENTA DE DEPOSITO: CUENTA UNICA DEL TESORO/DJBR"/>
    <m/>
    <m/>
    <m/>
    <m/>
    <m/>
    <m/>
    <n v="0"/>
    <n v="785"/>
    <s v="NO_CONCILIADO"/>
  </r>
  <r>
    <x v="9"/>
    <m/>
    <x v="9"/>
    <x v="132"/>
    <s v="O23065750002"/>
    <s v="BOD"/>
    <n v="2306575"/>
    <m/>
    <s v="00099021001 DEPOSITO DE EFECTIVO, DEPOSITANTE: JHONNY OSWALDO CALLISAYA APAZA, CONCEPTO: DEVOLUCION DE PERCEPCION INDEBIDA, CUENTA DE DEPOSITO: CUENTA UNICA DEL TESORO/DJBR"/>
    <m/>
    <m/>
    <m/>
    <m/>
    <m/>
    <m/>
    <n v="0"/>
    <n v="5202.03"/>
    <s v="NO_CONCILIADO"/>
  </r>
  <r>
    <x v="48"/>
    <m/>
    <x v="48"/>
    <x v="132"/>
    <s v="O23065790002"/>
    <s v="BOD"/>
    <n v="2306579"/>
    <m/>
    <s v="00041044201 DEPOSITO DE EFECTIVO, DEPOSITANTE: CLAUDIA CASTAÑETA MAMANI, CONCEPTO: DEVOLUCIÓN POR EXCESO DE AGUINALDO, CUENTA DE DEPOSITO: CUENTA UNICA DEL TESORO"/>
    <m/>
    <m/>
    <m/>
    <m/>
    <m/>
    <m/>
    <n v="0"/>
    <n v="545.67999999999995"/>
    <s v="NO_CONCILIADO"/>
  </r>
  <r>
    <x v="3"/>
    <m/>
    <x v="3"/>
    <x v="132"/>
    <s v="B23065050002"/>
    <s v="BOD"/>
    <n v="2306505"/>
    <m/>
    <s v="00099021001 DEP.DE CHEQ.AJENOS,RET.DE CAM.,CONCEPTO: INCAPACIDAD,DEP.: CAJA NACIONAL DE SALUD , PROCEDENCIA: BANCO UNION S.A., CHEQUE: 5146, FECHA DE EMISION:07/07/2025"/>
    <m/>
    <m/>
    <m/>
    <m/>
    <m/>
    <m/>
    <n v="0"/>
    <n v="31927.17"/>
    <s v="NO_CONCILIADO"/>
  </r>
  <r>
    <x v="1"/>
    <m/>
    <x v="1"/>
    <x v="133"/>
    <s v="O23069420002"/>
    <s v="BOD"/>
    <n v="2306942"/>
    <m/>
    <s v="00099021001 DEPOSITO DE EFECTIVO, DEPOSITANTE: RUBEN VELASCO ALEJO, CONCEPTO: DEVOLUCION DE SUELDOS Y SALARIOS MES DE FEBRERO DE 2018, CUENTA DE DEPOSITO: CUENTA UNICA DEL TESORO"/>
    <m/>
    <m/>
    <m/>
    <m/>
    <m/>
    <m/>
    <n v="0"/>
    <n v="3301"/>
    <s v="NO_CONCILIADO"/>
  </r>
  <r>
    <x v="4"/>
    <m/>
    <x v="4"/>
    <x v="133"/>
    <s v="O23070980002"/>
    <s v="BOD"/>
    <n v="2307098"/>
    <m/>
    <s v="00099021001 DEPOSITO DE EFECTIVO, DEPOSITANTE: JORGE VISCARRA SUAREZ, CONCEPTO: REQUERIMIENTO DE PAGO ANH, CUENTA DE DEPOSITO: CUENTA UNICA DEL TESORO"/>
    <m/>
    <m/>
    <m/>
    <m/>
    <m/>
    <m/>
    <n v="0"/>
    <n v="1134"/>
    <s v="NO_CONCILIADO"/>
  </r>
  <r>
    <x v="1"/>
    <m/>
    <x v="1"/>
    <x v="133"/>
    <s v="B23069160002"/>
    <s v="BOD"/>
    <n v="2306916"/>
    <m/>
    <s v="00099021001 DEP.DE CHEQ.AJENOS,RET.DE CAM.,CONCEPTO: DEVOLUCIÓN DE PLANILLAS DE INCAPACIDADES SEGURO SOCIAL UNIVERSITARIO,DEP.: SEGURO SOCIAL UNIVERSITARIO COCHABAMBA , PROCEDENCIA: BANCO UNION S.A., CHEQUE: 27215, FECHA DE EMISION:01/07/2025"/>
    <m/>
    <m/>
    <m/>
    <m/>
    <m/>
    <m/>
    <n v="0"/>
    <n v="4674.32"/>
    <s v="NO_CONCILIADO"/>
  </r>
  <r>
    <x v="12"/>
    <m/>
    <x v="12"/>
    <x v="133"/>
    <s v="B23069230002"/>
    <s v="BOD"/>
    <n v="2306923"/>
    <m/>
    <s v="00099021001 DEP.DE CHEQ.AJENOS,RET.DE CAM.,CONCEPTO: RECUPERACIÓN DE DINERO PROCESO COACTIVO FISCAL,DEP.: XIMENA RAQUEL ASILLANES LAZCANO , PROCEDENCIA: BANCO UNION S.A., CHEQUE: 17715, FECHA DE EMISION:03/07/2025/DJBR"/>
    <m/>
    <m/>
    <m/>
    <m/>
    <m/>
    <m/>
    <n v="0"/>
    <n v="94218.61"/>
    <s v="NO_CONCILIADO"/>
  </r>
  <r>
    <x v="1"/>
    <m/>
    <x v="1"/>
    <x v="133"/>
    <s v="B23069620002"/>
    <s v="BOD"/>
    <n v="2306962"/>
    <m/>
    <s v="00099021001 DEP.DE CHEQ.AJENOS,RET.DE CAM.,CONCEPTO: DEVOLUCION,DEP.: XIMENA SALAZAR DELGADO , PROCEDENCIA: BANCO UNION S.A., CHEQUE: 216134, FECHA DE EMISION:23/07/2025"/>
    <m/>
    <m/>
    <m/>
    <m/>
    <m/>
    <m/>
    <n v="0"/>
    <n v="538.29999999999995"/>
    <s v="NO_CONCILIADO"/>
  </r>
  <r>
    <x v="1"/>
    <m/>
    <x v="1"/>
    <x v="133"/>
    <s v="B23069640002"/>
    <s v="BOD"/>
    <n v="2306964"/>
    <m/>
    <s v="00099021001 DEP.DE CHEQ.AJENOS,RET.DE CAM.,CONCEPTO: DEVOLUCION,DEP.: ROSSE MARY HERBAS GUTIERREZ , PROCEDENCIA: BANCO UNION S.A., CHEQUE: 216135, FECHA DE EMISION:23/07/2025/DJBR"/>
    <m/>
    <m/>
    <m/>
    <m/>
    <m/>
    <m/>
    <n v="0"/>
    <n v="239.56"/>
    <s v="NO_CONCILIADO"/>
  </r>
  <r>
    <x v="1"/>
    <m/>
    <x v="1"/>
    <x v="133"/>
    <s v="B23069680002"/>
    <s v="BOD"/>
    <n v="2306968"/>
    <m/>
    <s v="00099021001 DEP.DE CHEQ.AJENOS,RET.DE CAM.,CONCEPTO: DEPÓSITO,DEP.: ANTOLIN CHOQUE CRUZ , PROCEDENCIA: BANCO UNION S.A., CHEQUE: 216133, FECHA DE EMISION:23/07/2025"/>
    <m/>
    <m/>
    <m/>
    <m/>
    <m/>
    <m/>
    <n v="0"/>
    <n v="9547"/>
    <s v="NO_CONCILIADO"/>
  </r>
  <r>
    <x v="3"/>
    <m/>
    <x v="3"/>
    <x v="134"/>
    <s v="B23073900002"/>
    <s v="BOD"/>
    <n v="2307390"/>
    <m/>
    <s v="00099021001 DEP.DE CHEQ.AJENOS,RET.DE CAM.,CONCEPTO: PAGO POR DESCUENTOS DE MONTOS EXCEDENTES DE DOBLE PERCEPCION DE RECURSOS PUBLICOS,DEP.: CAJA NACIONAL DE SALUD , PROCEDENCIA: BANCO UNION S.A., CHEQUE: 85284, FECHA DE EMISION:21/07/2025"/>
    <m/>
    <m/>
    <m/>
    <m/>
    <m/>
    <m/>
    <n v="0"/>
    <n v="12790.75"/>
    <s v="NO_CONCILIADO"/>
  </r>
  <r>
    <x v="4"/>
    <m/>
    <x v="4"/>
    <x v="134"/>
    <s v="B23073980002"/>
    <s v="BOD"/>
    <n v="2307398"/>
    <m/>
    <s v="00099021001 DEP.DE CHEQ.AJENOS,RET.DE CAM.,CONCEPTO: DECUENTO FALTAS DEL PERSONAL CONSULTORES DE LINEA MES DE ABRIL,DEP.: AGENCIA NACIONAL DE HIDROCARBUROS , PROCEDENCIA: BANCO UNION S.A., CHEQUE: 7968, FECHA DE EMISION:21/07/2025"/>
    <m/>
    <m/>
    <m/>
    <m/>
    <m/>
    <m/>
    <n v="0"/>
    <n v="525.75"/>
    <s v="NO_CONCILIADO"/>
  </r>
  <r>
    <x v="4"/>
    <m/>
    <x v="4"/>
    <x v="134"/>
    <s v="B23074020002"/>
    <s v="BOD"/>
    <n v="2307402"/>
    <m/>
    <s v="00099021001 DEP.DE CHEQ.AJENOS,RET.DE CAM.,CONCEPTO: DECUENTO FALTAS DEL PERSONAL PERMANENTE MES ABRIL,DEP.: AGENCIA NACIONAL DE HIDROCARBUROS , PROCEDENCIA: BANCO UNION S.A., CHEQUE: 7966, FECHA DE EMISION:21/07/2025"/>
    <m/>
    <m/>
    <m/>
    <m/>
    <m/>
    <m/>
    <n v="0"/>
    <n v="13957.55"/>
    <s v="NO_CONCILIADO"/>
  </r>
  <r>
    <x v="4"/>
    <m/>
    <x v="4"/>
    <x v="134"/>
    <s v="B23074060002"/>
    <s v="BOD"/>
    <n v="2307406"/>
    <m/>
    <s v="00099021001 DEP.DE CHEQ.AJENOS,RET.DE CAM.,CONCEPTO: DESCUENTO POR PASAJES AEREOS NO UTILIZADOS (ENERO A ABRIL 2025),DEP.: AGENCIA NACIONAL DE HIDROCARBUROS , PROCEDENCIA: BANCO UNION S.A., CHEQUE: 7965, FECHA DE EMISION:21/07/2025"/>
    <m/>
    <m/>
    <m/>
    <m/>
    <m/>
    <m/>
    <n v="0"/>
    <n v="2499"/>
    <s v="CONCILIADO_PARCIAL"/>
  </r>
  <r>
    <x v="4"/>
    <m/>
    <x v="4"/>
    <x v="134"/>
    <s v="B23074130002"/>
    <s v="BOD"/>
    <n v="2307413"/>
    <m/>
    <s v="00099021001 DEP.DE CHEQ.AJENOS,RET.DE CAM.,CONCEPTO: DESCUENTOS FALTAS DE PERSONAL MES DE MAYO 2025,DEP.: AGENCIA NACIONAL DE HIDROCARBUROS , PROCEDENCIA: BANCO UNION S.A., CHEQUE: 7971, FECHA DE EMISION:21/07/2025"/>
    <m/>
    <m/>
    <m/>
    <m/>
    <m/>
    <m/>
    <n v="0"/>
    <n v="14933.52"/>
    <s v="NO_CONCILIADO"/>
  </r>
  <r>
    <x v="4"/>
    <m/>
    <x v="4"/>
    <x v="134"/>
    <s v="B23074180002"/>
    <s v="BOD"/>
    <n v="2307418"/>
    <m/>
    <s v="00099021001 DEP.DE CHEQ.AJENOS,RET.DE CAM.,CONCEPTO: DESCUENTO FALTAS PERSONAL MES MARZO/2025,DEP.: AGENCIA NACIONAL DE HIDROCARBUROS , PROCEDENCIA: BANCO UNION S.A., CHEQUE: 7964, FECHA DE EMISION:21/07/2025"/>
    <m/>
    <m/>
    <m/>
    <m/>
    <m/>
    <m/>
    <n v="0"/>
    <n v="13328.26"/>
    <s v="NO_CONCILIADO"/>
  </r>
  <r>
    <x v="1"/>
    <m/>
    <x v="1"/>
    <x v="134"/>
    <s v="B23074250002"/>
    <s v="BOD"/>
    <n v="2307425"/>
    <m/>
    <s v="00099021001 DEP.DE CHEQ.AJENOS,RET.DE CAM.,CONCEPTO: DEPÓSITO,DEP.: YENY VEGA CUENCA , PROCEDENCIA: BANCO UNION S.A., CHEQUE: 216136, FECHA DE EMISION:24/07/2025"/>
    <m/>
    <m/>
    <m/>
    <m/>
    <m/>
    <m/>
    <n v="0"/>
    <n v="2067.6"/>
    <s v="NO_CONCILIADO"/>
  </r>
  <r>
    <x v="57"/>
    <m/>
    <x v="57"/>
    <x v="134"/>
    <s v="B23074290002"/>
    <s v="BOD"/>
    <n v="2307429"/>
    <m/>
    <s v="00099021001 DEP.DE CHEQ.AJENOS,RET.DE CAM.,CONCEPTO: DEVOLUCION,DEP.: FREDDY ENRIQUE ROJAS LIMA LOBO , PROCEDENCIA: BANCO UNION S.A., CHEQUE: 216137, FECHA DE EMISION:24/07/2025/DJBR"/>
    <m/>
    <m/>
    <m/>
    <m/>
    <m/>
    <m/>
    <n v="0"/>
    <n v="49"/>
    <s v="CONCILIADO_PARCIAL"/>
  </r>
  <r>
    <x v="3"/>
    <m/>
    <x v="3"/>
    <x v="134"/>
    <s v="G32220620002"/>
    <s v="CRV"/>
    <n v="23927"/>
    <m/>
    <s v="DEVOLUCIÓN DE SOLICITUD 055654-23927 A SOLICITUD DE TESORO GENERAL DE LA NACION REF.: PAGO A LA EMPRESA IN CONTINU ET SERVICE POR LA ENTREGA DE 39.000 PASAPORTES CON CHIP ELECTRONICO SEGUN FACTURA NRO FACV034614, INFORME MEFP/VTCP/DGPOT/UOTG/NRO, SEGÚN R.D. NO. 025/2023 LIB. 00099021001 TGN-RECURSOS ORDINARIOS (3987)"/>
    <m/>
    <m/>
    <m/>
    <m/>
    <m/>
    <m/>
    <n v="0"/>
    <n v="1741830.48"/>
    <s v="NO_CONCILIADO"/>
  </r>
  <r>
    <x v="0"/>
    <m/>
    <x v="0"/>
    <x v="135"/>
    <s v="B23078600002"/>
    <s v="BOD"/>
    <n v="2307860"/>
    <m/>
    <s v="00015011108 DEP.DE CHEQ.AJENOS,RET.DE CAM.,CONCEPTO: DEPÓSITO A LA CUT,DEP.: MINISTERIO DE GOBIERNO , PROCEDENCIA: BANCO UNION S.A., CHEQUE: 52545, FECHA DE EMISION:23/07/2025"/>
    <m/>
    <m/>
    <m/>
    <m/>
    <m/>
    <m/>
    <n v="0"/>
    <n v="100"/>
    <s v="NO_CONCILIADO"/>
  </r>
  <r>
    <x v="1"/>
    <m/>
    <x v="1"/>
    <x v="135"/>
    <s v="B23078610002"/>
    <s v="BOD"/>
    <n v="2307861"/>
    <m/>
    <s v="00099021001 DEP.DE CHEQ.AJENOS,RET.DE CAM.,CONCEPTO: DEPÓSITO,DEP.: IBY TERESA SAINZ MERINO , PROCEDENCIA: BANCO UNION S.A., CHEQUE: 216141, FECHA DE EMISION:25/07/2025"/>
    <m/>
    <m/>
    <m/>
    <m/>
    <m/>
    <m/>
    <n v="0"/>
    <n v="68.900000000000006"/>
    <s v="NO_CONCILIADO"/>
  </r>
  <r>
    <x v="0"/>
    <m/>
    <x v="0"/>
    <x v="135"/>
    <s v="B23078620002"/>
    <s v="BOD"/>
    <n v="2307862"/>
    <m/>
    <s v="00015011108 DEP.DE CHEQ.AJENOS,RET.DE CAM.,CONCEPTO: DEPÓSITO A LA CUT,DEP.: MINISTERIO DE GOBIERNO , PROCEDENCIA: BANCO UNION S.A., CHEQUE: 52546, FECHA DE EMISION:23/07/2025"/>
    <m/>
    <m/>
    <m/>
    <m/>
    <m/>
    <m/>
    <n v="0"/>
    <n v="100"/>
    <s v="NO_CONCILIADO"/>
  </r>
  <r>
    <x v="1"/>
    <m/>
    <x v="1"/>
    <x v="136"/>
    <s v="O23085450002"/>
    <s v="BOD"/>
    <n v="2308545"/>
    <m/>
    <s v="00099021001 DEPOSITO DE EFECTIVO, DEPOSITANTE: RENE GUMERCINDO CHOQUE CANAVIRI, CONCEPTO: REVERSION DE BOLETA HABER MENSUAL, CUENTA DE DEPOSITO: CUENTA UNICA DEL TESORO"/>
    <m/>
    <m/>
    <m/>
    <m/>
    <m/>
    <m/>
    <n v="0"/>
    <n v="1929.2"/>
    <s v="NO_CONCILIADO"/>
  </r>
  <r>
    <x v="3"/>
    <m/>
    <x v="3"/>
    <x v="136"/>
    <s v="B23083000002"/>
    <s v="BOD"/>
    <n v="2308300"/>
    <m/>
    <s v="00099021001 DEP.DE CHEQ.AJENOS,RET.DE CAM.,CONCEPTO: INCAPACIDADOS,DEP.: CAJA NACIONAL DE SALUD , PROCEDENCIA: BANCO UNION S.A., CHEQUE: 43059, FECHA DE EMISION:10/07/2025"/>
    <m/>
    <m/>
    <m/>
    <m/>
    <m/>
    <m/>
    <n v="0"/>
    <n v="5507.92"/>
    <s v="NO_CONCILIADO"/>
  </r>
  <r>
    <x v="3"/>
    <m/>
    <x v="3"/>
    <x v="136"/>
    <s v="B23083010002"/>
    <s v="BOD"/>
    <n v="2308301"/>
    <m/>
    <s v="00099021001 DEP.DE CHEQ.AJENOS,RET.DE CAM.,CONCEPTO: INCAPACIDADOS,DEP.: CAJA NACIONAL DE SALUD , PROCEDENCIA: BANCO UNION S.A., CHEQUE: 43058, FECHA DE EMISION:10/07/2025"/>
    <m/>
    <m/>
    <m/>
    <m/>
    <m/>
    <m/>
    <n v="0"/>
    <n v="15751.8"/>
    <s v="NO_CONCILIADO"/>
  </r>
  <r>
    <x v="3"/>
    <m/>
    <x v="3"/>
    <x v="136"/>
    <s v="B23083040002"/>
    <s v="BOD"/>
    <n v="2308304"/>
    <m/>
    <s v="00099021001 DEP.DE CHEQ.AJENOS,RET.DE CAM.,CONCEPTO: INCAPACIDADOS,DEP.: CAJA NACIONAL DE SALUD , PROCEDENCIA: BANCO UNION S.A., CHEQUE: 43057, FECHA DE EMISION:10/07/2025"/>
    <m/>
    <m/>
    <m/>
    <m/>
    <m/>
    <m/>
    <n v="0"/>
    <n v="17439.3"/>
    <s v="NO_CONCILIADO"/>
  </r>
  <r>
    <x v="3"/>
    <m/>
    <x v="3"/>
    <x v="136"/>
    <s v="B23083060002"/>
    <s v="BOD"/>
    <n v="2308306"/>
    <m/>
    <s v="00099021001 DEP.DE CHEQ.AJENOS,RET.DE CAM.,CONCEPTO: INCAPACIDADOS,DEP.: CAJA NACIONAL DE SALUD , PROCEDENCIA: BANCO UNION S.A., CHEQUE: 43056, FECHA DE EMISION:10/07/2025"/>
    <m/>
    <m/>
    <m/>
    <m/>
    <m/>
    <m/>
    <n v="0"/>
    <n v="3548.59"/>
    <s v="NO_CONCILIADO"/>
  </r>
  <r>
    <x v="3"/>
    <m/>
    <x v="3"/>
    <x v="136"/>
    <s v="B23083070002"/>
    <s v="BOD"/>
    <n v="2308307"/>
    <m/>
    <s v="00099021001 DEP.DE CHEQ.AJENOS,RET.DE CAM.,CONCEPTO: INCAPACIDADOS,DEP.: CAJA NACIONAL DE SALUD , PROCEDENCIA: BANCO UNION S.A., CHEQUE: 43055, FECHA DE EMISION:10/07/2025"/>
    <m/>
    <m/>
    <m/>
    <m/>
    <m/>
    <m/>
    <n v="0"/>
    <n v="8821.6200000000008"/>
    <s v="NO_CONCILIADO"/>
  </r>
  <r>
    <x v="3"/>
    <m/>
    <x v="3"/>
    <x v="136"/>
    <s v="B23083100002"/>
    <s v="BOD"/>
    <n v="2308310"/>
    <m/>
    <s v="00099021001 DEP.DE CHEQ.AJENOS,RET.DE CAM.,CONCEPTO: INCAPACIDADOS,DEP.: CAJA NACIONAL DE SALUD , PROCEDENCIA: BANCO UNION S.A., CHEQUE: 43054, FECHA DE EMISION:10/07/2025"/>
    <m/>
    <m/>
    <m/>
    <m/>
    <m/>
    <m/>
    <n v="0"/>
    <n v="10532.24"/>
    <s v="NO_CONCILIADO"/>
  </r>
  <r>
    <x v="3"/>
    <m/>
    <x v="3"/>
    <x v="136"/>
    <s v="B23083130002"/>
    <s v="BOD"/>
    <n v="2308313"/>
    <m/>
    <s v="00099021001 DEP.DE CHEQ.AJENOS,RET.DE CAM.,CONCEPTO: INCAPACIDADOS,DEP.: CAJA NACIONAL DE SALUD , PROCEDENCIA: BANCO UNION S.A., CHEQUE: 43053, FECHA DE EMISION:10/07/2025"/>
    <m/>
    <m/>
    <m/>
    <m/>
    <m/>
    <m/>
    <n v="0"/>
    <n v="12968.31"/>
    <s v="NO_CONCILIADO"/>
  </r>
  <r>
    <x v="3"/>
    <m/>
    <x v="3"/>
    <x v="136"/>
    <s v="B23083170002"/>
    <s v="BOD"/>
    <n v="2308317"/>
    <m/>
    <s v="00099021001 DEP.DE CHEQ.AJENOS,RET.DE CAM.,CONCEPTO: INCAPACIDADOS,DEP.: CAJA NACIONAL DE SALUD , PROCEDENCIA: BANCO UNION S.A., CHEQUE: 43048, FECHA DE EMISION:10/07/2025"/>
    <m/>
    <m/>
    <m/>
    <m/>
    <m/>
    <m/>
    <n v="0"/>
    <n v="17042.23"/>
    <s v="NO_CONCILIADO"/>
  </r>
  <r>
    <x v="3"/>
    <m/>
    <x v="3"/>
    <x v="136"/>
    <s v="B23083190002"/>
    <s v="BOD"/>
    <n v="2308319"/>
    <m/>
    <s v="00099021001 DEP.DE CHEQ.AJENOS,RET.DE CAM.,CONCEPTO: INCAPACIDADOS,DEP.: CAJA NACIONAL DE SALUD , PROCEDENCIA: BANCO UNION S.A., CHEQUE: 43047, FECHA DE EMISION:10/07/2025"/>
    <m/>
    <m/>
    <m/>
    <m/>
    <m/>
    <m/>
    <n v="0"/>
    <n v="699.78"/>
    <s v="NO_CONCILIADO"/>
  </r>
  <r>
    <x v="3"/>
    <m/>
    <x v="3"/>
    <x v="136"/>
    <s v="B23083210002"/>
    <s v="BOD"/>
    <n v="2308321"/>
    <m/>
    <s v="00099021001 DEP.DE CHEQ.AJENOS,RET.DE CAM.,CONCEPTO: INCAPACIDADOS,DEP.: CAJA NACIONAL DE SALUD , PROCEDENCIA: BANCO UNION S.A., CHEQUE: 43046, FECHA DE EMISION:10/07/2025"/>
    <m/>
    <m/>
    <m/>
    <m/>
    <m/>
    <m/>
    <n v="0"/>
    <n v="1245.6500000000001"/>
    <s v="NO_CONCILIADO"/>
  </r>
  <r>
    <x v="1"/>
    <m/>
    <x v="1"/>
    <x v="136"/>
    <s v="B23083870002"/>
    <s v="BOD"/>
    <n v="2308387"/>
    <m/>
    <s v="00099021001 DEP.DE CHEQ.AJENOS,RET.DE CAM.,CONCEPTO: DEPOSITÓ,DEP.: EDELMINA CABEZAS MAMANI , PROCEDENCIA: BANCO UNION S.A., CHEQUE: 216143, FECHA DE EMISION:28/07/2025"/>
    <m/>
    <m/>
    <m/>
    <m/>
    <m/>
    <m/>
    <n v="0"/>
    <n v="806.25"/>
    <s v="NO_CONCILIADO"/>
  </r>
  <r>
    <x v="1"/>
    <m/>
    <x v="1"/>
    <x v="136"/>
    <s v="B23083890002"/>
    <s v="BOD"/>
    <n v="2308389"/>
    <m/>
    <s v="00099021001 DEP.DE CHEQ.AJENOS,RET.DE CAM.,CONCEPTO: DEPOSITÓ,DEP.: EDGAR REMMY CUIZA HUANACU , PROCEDENCIA: BANCO UNION S.A., CHEQUE: 216144, FECHA DE EMISION:28/07/2025"/>
    <m/>
    <m/>
    <m/>
    <m/>
    <m/>
    <m/>
    <n v="0"/>
    <n v="3564.43"/>
    <s v="NO_CONCILIADO"/>
  </r>
  <r>
    <x v="58"/>
    <m/>
    <x v="58"/>
    <x v="136"/>
    <s v="S11321800001"/>
    <s v="COB"/>
    <n v="1132180"/>
    <m/>
    <s v="'COBRO DE UTILES DE ESCRITORIO POR´||BS60.-Y REEMB.GSTS.COMUNICACION BS300.-.CARTA DE CREDITO STANDBY REF.:8285/225002050 (BCB:SB-R-2025-06) A/F ECEBOL,EN COMPL.A COMP.1132179, 28/07/2025. LIB.00132032001 ECEBOL - GESTION OPERATIVA REF.:SBLC 8285/225002050"/>
    <m/>
    <m/>
    <m/>
    <m/>
    <m/>
    <m/>
    <n v="360"/>
    <n v="0"/>
    <s v="NO_CONCILIADO"/>
  </r>
  <r>
    <x v="58"/>
    <m/>
    <x v="58"/>
    <x v="136"/>
    <s v="S11321950001"/>
    <s v="COB"/>
    <n v="1132195"/>
    <m/>
    <s v="||REGISTRO COBRO COMISION AVISO ENMIENDA CARTA DE CREDITO STANDBY BS300.-Y EMISION COMP.CONTABLE BS60.-REF.:8285/225002050 (BCB:SB-R-2025-06) A/F ECEBOL,EN COMPL.A COMP.1132179,28/07/2025. LIB.00132032001 ECEBOL - GESTION OPERATIVA REF.:SBLC 8285/225002050"/>
    <m/>
    <m/>
    <m/>
    <m/>
    <m/>
    <m/>
    <n v="360"/>
    <n v="0"/>
    <s v="NO_CONCILIADO"/>
  </r>
  <r>
    <x v="1"/>
    <m/>
    <x v="1"/>
    <x v="137"/>
    <s v="O23087740002"/>
    <s v="BOD"/>
    <n v="2308774"/>
    <m/>
    <s v="00099021001 DEPOSITO DE EFECTIVO, DEPOSITANTE: MARICELA CUELLAR ORTIZ, CONCEPTO: PAGO DE ELECTRICIDAD, CUENTA DE DEPOSITO: CUENTA UNICA DEL TESORO"/>
    <m/>
    <m/>
    <m/>
    <m/>
    <m/>
    <m/>
    <n v="0"/>
    <n v="500"/>
    <s v="NO_CONCILIADO"/>
  </r>
  <r>
    <x v="0"/>
    <m/>
    <x v="0"/>
    <x v="137"/>
    <s v="O23087950002"/>
    <s v="BOD"/>
    <n v="2308795"/>
    <m/>
    <s v="00015011108 DEPOSITO DE EFECTIVO, DEPOSITANTE: LIZETH ROCHA CONDORI, CONCEPTO: PAGO POR CERTIFICADO DE SOLVENCIA INSTITUCIONAL, CUENTA DE DEPOSITO: CUENTA UNICA DEL TESORO"/>
    <m/>
    <m/>
    <m/>
    <m/>
    <m/>
    <m/>
    <n v="0"/>
    <n v="100"/>
    <s v="NO_CONCILIADO"/>
  </r>
  <r>
    <x v="1"/>
    <m/>
    <x v="1"/>
    <x v="137"/>
    <s v="O23088940002"/>
    <s v="BOD"/>
    <n v="2308894"/>
    <m/>
    <s v="00099021001 DEPOSITO DE EFECTIVO, DEPOSITANTE: WENDY SHIRLEY GUISBERT SANCHEZ, CONCEPTO: DEPÓSITO POR EXCEDENTE POR TOPE SALARIAL, CUENTA DE DEPOSITO: CUENTA UNICA DEL TESORO"/>
    <m/>
    <m/>
    <m/>
    <m/>
    <m/>
    <m/>
    <n v="0"/>
    <n v="679.03"/>
    <s v="NO_CONCILIADO"/>
  </r>
  <r>
    <x v="1"/>
    <m/>
    <x v="1"/>
    <x v="137"/>
    <s v="O23090660002"/>
    <s v="BOD"/>
    <n v="2309066"/>
    <m/>
    <s v="00099021001 DEPOSITO DE EFECTIVO, DEPOSITANTE: LEONCIO FLORES CASTRO, CONCEPTO: DEVOLUCION DE COBRO INDEBIDO, CUENTA DE DEPOSITO: CUENTA UNICA DEL TESORO"/>
    <m/>
    <m/>
    <m/>
    <m/>
    <m/>
    <m/>
    <n v="0"/>
    <n v="2000"/>
    <s v="NO_CONCILIADO"/>
  </r>
  <r>
    <x v="1"/>
    <m/>
    <x v="1"/>
    <x v="137"/>
    <s v="O23090770002"/>
    <s v="BOD"/>
    <n v="2309077"/>
    <m/>
    <s v="00099021001 DEPOSITO DE EFECTIVO, DEPOSITANTE: RICHARD VALENTIN QUISBERT LAURA CI. 3383211, CONCEPTO: DEPÓSITO MONTO EXCEDENTE A LA REMUNERACION MAXIMA - JULIO 2025, CUENTA DE DEPOSITO: CUENTA UNICA DEL TESORO"/>
    <m/>
    <m/>
    <m/>
    <m/>
    <m/>
    <m/>
    <n v="0"/>
    <n v="13437.98"/>
    <s v="NO_CONCILIADO"/>
  </r>
  <r>
    <x v="1"/>
    <m/>
    <x v="1"/>
    <x v="137"/>
    <s v="B23088280002"/>
    <s v="BOD"/>
    <n v="2308828"/>
    <m/>
    <s v="00099021001 DEP.DE CHEQ.AJENOS,RET.DE CAM.,CONCEPTO: DEVOLUCION DE INCAPACIDAD TEMPORAL ABRIL 2025,DEP.: CAJA PETROLERA DE SALUD , PROCEDENCIA: BANCO UNION S.A., CHEQUE: 23249, FECHA DE EMISION:28/07/2025"/>
    <m/>
    <m/>
    <m/>
    <m/>
    <m/>
    <m/>
    <n v="0"/>
    <n v="27037.68"/>
    <s v="NO_CONCILIADO"/>
  </r>
  <r>
    <x v="1"/>
    <m/>
    <x v="1"/>
    <x v="137"/>
    <s v="B23088310002"/>
    <s v="BOD"/>
    <n v="2308831"/>
    <m/>
    <s v="00099021001 DEP.DE CHEQ.AJENOS,RET.DE CAM.,CONCEPTO: DEVOLUCION DE INCAPACIDAD TEMPORAL ABRIL 2025,DEP.: CAJA PETROLERA DE SALUD , PROCEDENCIA: BANCO UNION S.A., CHEQUE: 23251, FECHA DE EMISION:28/07/2025"/>
    <m/>
    <m/>
    <m/>
    <m/>
    <m/>
    <m/>
    <n v="0"/>
    <n v="21744"/>
    <s v="NO_CONCILIADO"/>
  </r>
  <r>
    <x v="1"/>
    <m/>
    <x v="1"/>
    <x v="137"/>
    <s v="B23088320002"/>
    <s v="BOD"/>
    <n v="2308832"/>
    <m/>
    <s v="00099021001 DEP.DE CHEQ.AJENOS,RET.DE CAM.,CONCEPTO: DEVOLUCION DE INCAPACIDAD TEMPORAL ABRIL 2025,DEP.: CAJA PETROLERA DE SALUD , PROCEDENCIA: BANCO UNION S.A., CHEQUE: 23252, FECHA DE EMISION:28/07/2025"/>
    <m/>
    <m/>
    <m/>
    <m/>
    <m/>
    <m/>
    <n v="0"/>
    <n v="32511.63"/>
    <s v="NO_CONCILIADO"/>
  </r>
  <r>
    <x v="1"/>
    <m/>
    <x v="1"/>
    <x v="137"/>
    <s v="B23088440002"/>
    <s v="BOD"/>
    <n v="2308844"/>
    <m/>
    <s v="00099021001 DEP.DE CHEQ.AJENOS,RET.DE CAM.,CONCEPTO: DEVOLUCION DE INCAPACIDAD TEMPORAL ABRIL 2025,DEP.: CAJA PETROLERA DE SALUD , PROCEDENCIA: BANCO UNION S.A., CHEQUE: 23257, FECHA DE EMISION:28/07/2025"/>
    <m/>
    <m/>
    <m/>
    <m/>
    <m/>
    <m/>
    <n v="0"/>
    <n v="236.05"/>
    <s v="NO_CONCILIADO"/>
  </r>
  <r>
    <x v="3"/>
    <m/>
    <x v="3"/>
    <x v="137"/>
    <s v="B23088460002"/>
    <s v="BOD"/>
    <n v="2308846"/>
    <m/>
    <s v="00099021001 DEP.DE CHEQ.AJENOS,RET.DE CAM.,CONCEPTO: INCAPACIDADES,DEP.: CAJA NACIONAL DE SALUD , PROCEDENCIA: BANCO UNION S.A., CHEQUE: 105837, FECHA DE EMISION:16/07/2025"/>
    <m/>
    <m/>
    <m/>
    <m/>
    <m/>
    <m/>
    <n v="0"/>
    <n v="142224.54"/>
    <s v="NO_CONCILIADO"/>
  </r>
  <r>
    <x v="3"/>
    <m/>
    <x v="3"/>
    <x v="137"/>
    <s v="B23088480002"/>
    <s v="BOD"/>
    <n v="2308848"/>
    <m/>
    <s v="00099021001 DEP.DE CHEQ.AJENOS,RET.DE CAM.,CONCEPTO: INCAPACIDADES,DEP.: CAJA NACIONAL DE SALUD , PROCEDENCIA: BANCO UNION S.A., CHEQUE: 105826, FECHA DE EMISION:16/07/2025"/>
    <m/>
    <m/>
    <m/>
    <m/>
    <m/>
    <m/>
    <n v="0"/>
    <n v="17731.8"/>
    <s v="NO_CONCILIADO"/>
  </r>
  <r>
    <x v="3"/>
    <m/>
    <x v="3"/>
    <x v="137"/>
    <s v="B23088500002"/>
    <s v="BOD"/>
    <n v="2308850"/>
    <m/>
    <s v="00099021001 DEP.DE CHEQ.AJENOS,RET.DE CAM.,CONCEPTO: INCAPACIDADES,DEP.: CAJA NACIONAL DE SALUD , PROCEDENCIA: BANCO UNION S.A., CHEQUE: 105816, FECHA DE EMISION:16/07/2025"/>
    <m/>
    <m/>
    <m/>
    <m/>
    <m/>
    <m/>
    <n v="0"/>
    <n v="485.67"/>
    <s v="NO_CONCILIADO"/>
  </r>
  <r>
    <x v="3"/>
    <m/>
    <x v="3"/>
    <x v="137"/>
    <s v="B23088540002"/>
    <s v="BOD"/>
    <n v="2308854"/>
    <m/>
    <s v="00099021001 DEP.DE CHEQ.AJENOS,RET.DE CAM.,CONCEPTO: INCAPACIDADES,DEP.: CAJA NACIONAL DE SALUD , PROCEDENCIA: BANCO UNION S.A., CHEQUE: 105815, FECHA DE EMISION:16/07/2025"/>
    <m/>
    <m/>
    <m/>
    <m/>
    <m/>
    <m/>
    <n v="0"/>
    <n v="745.12"/>
    <s v="NO_CONCILIADO"/>
  </r>
  <r>
    <x v="3"/>
    <m/>
    <x v="3"/>
    <x v="137"/>
    <s v="B23088570002"/>
    <s v="BOD"/>
    <n v="2308857"/>
    <m/>
    <s v="00099021001 DEP.DE CHEQ.AJENOS,RET.DE CAM.,CONCEPTO: INCAPACIDADES,DEP.: CAJA NACIONAL DE SALUD , PROCEDENCIA: BANCO UNION S.A., CHEQUE: 105824, FECHA DE EMISION:16/07/2025"/>
    <m/>
    <m/>
    <m/>
    <m/>
    <m/>
    <m/>
    <n v="0"/>
    <n v="23400.9"/>
    <s v="NO_CONCILIADO"/>
  </r>
  <r>
    <x v="3"/>
    <m/>
    <x v="3"/>
    <x v="137"/>
    <s v="B23088600002"/>
    <s v="BOD"/>
    <n v="2308860"/>
    <m/>
    <s v="00099021001 DEP.DE CHEQ.AJENOS,RET.DE CAM.,CONCEPTO: INCAPACIDADES,DEP.: CAJA NACIONAL DE SALUD , PROCEDENCIA: BANCO UNION S.A., CHEQUE: 105825, FECHA DE EMISION:16/07/2025"/>
    <m/>
    <m/>
    <m/>
    <m/>
    <m/>
    <m/>
    <n v="0"/>
    <n v="2675.94"/>
    <s v="NO_CONCILIADO"/>
  </r>
  <r>
    <x v="3"/>
    <m/>
    <x v="3"/>
    <x v="137"/>
    <s v="B23088620002"/>
    <s v="BOD"/>
    <n v="2308862"/>
    <m/>
    <s v="00099021001 DEP.DE CHEQ.AJENOS,RET.DE CAM.,CONCEPTO: INCAPACIDADES,DEP.: CAJA NACIONAL DE SALUD , PROCEDENCIA: BANCO UNION S.A., CHEQUE: 105821, FECHA DE EMISION:16/07/2025"/>
    <m/>
    <m/>
    <m/>
    <m/>
    <m/>
    <m/>
    <n v="0"/>
    <n v="9094.41"/>
    <s v="NO_CONCILIADO"/>
  </r>
  <r>
    <x v="3"/>
    <m/>
    <x v="3"/>
    <x v="137"/>
    <s v="B23088660002"/>
    <s v="BOD"/>
    <n v="2308866"/>
    <m/>
    <s v="00099021001 DEP.DE CHEQ.AJENOS,RET.DE CAM.,CONCEPTO: INCAPACIDADES,DEP.: CAJA NACIONAL DE SALUD , PROCEDENCIA: BANCO UNION S.A., CHEQUE: 105814, FECHA DE EMISION:16/07/2025"/>
    <m/>
    <m/>
    <m/>
    <m/>
    <m/>
    <m/>
    <n v="0"/>
    <n v="16367.4"/>
    <s v="NO_CONCILIADO"/>
  </r>
  <r>
    <x v="3"/>
    <m/>
    <x v="3"/>
    <x v="137"/>
    <s v="B23088670002"/>
    <s v="BOD"/>
    <n v="2308867"/>
    <m/>
    <s v="00099021001 DEP.DE CHEQ.AJENOS,RET.DE CAM.,CONCEPTO: INCAPACIDADES,DEP.: CAJA NACIONAL DE SALUD , PROCEDENCIA: BANCO UNION S.A., CHEQUE: 105843, FECHA DE EMISION:16/07/2025"/>
    <m/>
    <m/>
    <m/>
    <m/>
    <m/>
    <m/>
    <n v="0"/>
    <n v="6791.31"/>
    <s v="NO_CONCILIADO"/>
  </r>
  <r>
    <x v="3"/>
    <m/>
    <x v="3"/>
    <x v="137"/>
    <s v="B23088680002"/>
    <s v="BOD"/>
    <n v="2308868"/>
    <m/>
    <s v="00099021001 DEP.DE CHEQ.AJENOS,RET.DE CAM.,CONCEPTO: PAGO POR REEMBOLSO DE SUBSIDIO DE INCAPACIDAD DEL PERIODO DICIEMBRE/24,DEP.: CAJA NACIONAL DE SALUD , PROCEDENCIA: BANCO UNION S.A., CHEQUE: 85924, FECHA DE EMISION:29/07/2025"/>
    <m/>
    <m/>
    <m/>
    <m/>
    <m/>
    <m/>
    <n v="0"/>
    <n v="4345.28"/>
    <s v="NO_CONCILIADO"/>
  </r>
  <r>
    <x v="3"/>
    <m/>
    <x v="3"/>
    <x v="137"/>
    <s v="B23088690002"/>
    <s v="BOD"/>
    <n v="2308869"/>
    <m/>
    <s v="00099021001 DEP.DE CHEQ.AJENOS,RET.DE CAM.,CONCEPTO: INCAPACIDADES,DEP.: CAJA NACIONAL DE SALUD , PROCEDENCIA: BANCO UNION S.A., CHEQUE: 105834, FECHA DE EMISION:16/07/2025"/>
    <m/>
    <m/>
    <m/>
    <m/>
    <m/>
    <m/>
    <n v="0"/>
    <n v="12300.3"/>
    <s v="NO_CONCILIADO"/>
  </r>
  <r>
    <x v="3"/>
    <m/>
    <x v="3"/>
    <x v="137"/>
    <s v="B23088720002"/>
    <s v="BOD"/>
    <n v="2308872"/>
    <m/>
    <s v="00099021001 DEP.DE CHEQ.AJENOS,RET.DE CAM.,CONCEPTO: INCAPACIDADES,DEP.: CAJA NACIONAL DE SALUD , PROCEDENCIA: BANCO UNION S.A., CHEQUE: 105835, FECHA DE EMISION:16/07/2025"/>
    <m/>
    <m/>
    <m/>
    <m/>
    <m/>
    <m/>
    <n v="0"/>
    <n v="4195.26"/>
    <s v="NO_CONCILIADO"/>
  </r>
  <r>
    <x v="3"/>
    <m/>
    <x v="3"/>
    <x v="137"/>
    <s v="B23088770002"/>
    <s v="BOD"/>
    <n v="2308877"/>
    <m/>
    <s v="00099021001 DEP.DE CHEQ.AJENOS,RET.DE CAM.,CONCEPTO: INCAPACIDADES,DEP.: CAJA NACIONAL DE SALUD , PROCEDENCIA: BANCO UNION S.A., CHEQUE: 105832, FECHA DE EMISION:16/07/2025"/>
    <m/>
    <m/>
    <m/>
    <m/>
    <m/>
    <m/>
    <n v="0"/>
    <n v="23154.17"/>
    <s v="NO_CONCILIADO"/>
  </r>
  <r>
    <x v="3"/>
    <m/>
    <x v="3"/>
    <x v="137"/>
    <s v="B23088810002"/>
    <s v="BOD"/>
    <n v="2308881"/>
    <m/>
    <s v="00099021001 DEP.DE CHEQ.AJENOS,RET.DE CAM.,CONCEPTO: INCAPACIDADES,DEP.: CAJA NACIONAL DE SALUD , PROCEDENCIA: BANCO UNION S.A., CHEQUE: 105833, FECHA DE EMISION:16/07/2025"/>
    <m/>
    <m/>
    <m/>
    <m/>
    <m/>
    <m/>
    <n v="0"/>
    <n v="28595.7"/>
    <s v="NO_CONCILIADO"/>
  </r>
  <r>
    <x v="3"/>
    <m/>
    <x v="3"/>
    <x v="137"/>
    <s v="B23088840002"/>
    <s v="BOD"/>
    <n v="2308884"/>
    <m/>
    <s v="00099021001 DEP.DE CHEQ.AJENOS,RET.DE CAM.,CONCEPTO: INCAPACIDADES,DEP.: CAJA NACIONAL DE SALUD , PROCEDENCIA: BANCO UNION S.A., CHEQUE: 105819, FECHA DE EMISION:16/07/2025"/>
    <m/>
    <m/>
    <m/>
    <m/>
    <m/>
    <m/>
    <n v="0"/>
    <n v="11457"/>
    <s v="NO_CONCILIADO"/>
  </r>
  <r>
    <x v="3"/>
    <m/>
    <x v="3"/>
    <x v="137"/>
    <s v="B23088890002"/>
    <s v="BOD"/>
    <n v="2308889"/>
    <m/>
    <s v="00099021001 DEP.DE CHEQ.AJENOS,RET.DE CAM.,CONCEPTO: INCAPACIDADES,DEP.: CAJA NACIONAL DE SALUD , PROCEDENCIA: BANCO UNION S.A., CHEQUE: 105811, FECHA DE EMISION:16/07/2025"/>
    <m/>
    <m/>
    <m/>
    <m/>
    <m/>
    <m/>
    <n v="0"/>
    <n v="18233.55"/>
    <s v="NO_CONCILIADO"/>
  </r>
  <r>
    <x v="3"/>
    <m/>
    <x v="3"/>
    <x v="137"/>
    <s v="B23088910002"/>
    <s v="BOD"/>
    <n v="2308891"/>
    <m/>
    <s v="00099021001 DEP.DE CHEQ.AJENOS,RET.DE CAM.,CONCEPTO: INCAPACIDADES,DEP.: CAJA NACIONAL DE SALUD , PROCEDENCIA: BANCO UNION S.A., CHEQUE: 105823, FECHA DE EMISION:16/07/2025"/>
    <m/>
    <m/>
    <m/>
    <m/>
    <m/>
    <m/>
    <n v="0"/>
    <n v="28348.63"/>
    <s v="NO_CONCILIADO"/>
  </r>
  <r>
    <x v="3"/>
    <m/>
    <x v="3"/>
    <x v="137"/>
    <s v="B23088950002"/>
    <s v="BOD"/>
    <n v="2308895"/>
    <m/>
    <s v="00099021001 DEP.DE CHEQ.AJENOS,RET.DE CAM.,CONCEPTO: INCAPACIDADES,DEP.: CAJA NACIONAL DE SALUD , PROCEDENCIA: BANCO UNION S.A., CHEQUE: 105812, FECHA DE EMISION:16/07/2025"/>
    <m/>
    <m/>
    <m/>
    <m/>
    <m/>
    <m/>
    <n v="0"/>
    <n v="12791.7"/>
    <s v="NO_CONCILIADO"/>
  </r>
  <r>
    <x v="3"/>
    <m/>
    <x v="3"/>
    <x v="137"/>
    <s v="B23088970002"/>
    <s v="BOD"/>
    <n v="2308897"/>
    <m/>
    <s v="00099021001 DEP.DE CHEQ.AJENOS,RET.DE CAM.,CONCEPTO: INCAPACIDADES,DEP.: CAJA NACIONAL DE SALUD , PROCEDENCIA: BANCO UNION S.A., CHEQUE: 105839, FECHA DE EMISION:16/07/2025"/>
    <m/>
    <m/>
    <m/>
    <m/>
    <m/>
    <m/>
    <n v="0"/>
    <n v="62754.87"/>
    <s v="NO_CONCILIADO"/>
  </r>
  <r>
    <x v="3"/>
    <m/>
    <x v="3"/>
    <x v="137"/>
    <s v="B23089000002"/>
    <s v="BOD"/>
    <n v="2308900"/>
    <m/>
    <s v="00099021001 DEP.DE CHEQ.AJENOS,RET.DE CAM.,CONCEPTO: INCAPACIDADES,DEP.: CAJA NACIONAL DE SALUD , PROCEDENCIA: BANCO UNION S.A., CHEQUE: 105842, FECHA DE EMISION:16/07/2025"/>
    <m/>
    <m/>
    <m/>
    <m/>
    <m/>
    <m/>
    <n v="0"/>
    <n v="731.5"/>
    <s v="NO_CONCILIADO"/>
  </r>
  <r>
    <x v="3"/>
    <m/>
    <x v="3"/>
    <x v="137"/>
    <s v="B23089030002"/>
    <s v="BOD"/>
    <n v="2308903"/>
    <m/>
    <s v="00099021001 DEP.DE CHEQ.AJENOS,RET.DE CAM.,CONCEPTO: INCAPACIDADES,DEP.: CAJA NACIONAL DE SALUD , PROCEDENCIA: BANCO UNION S.A., CHEQUE: 105820, FECHA DE EMISION:16/07/2025"/>
    <m/>
    <m/>
    <m/>
    <m/>
    <m/>
    <m/>
    <n v="0"/>
    <n v="3573.74"/>
    <s v="NO_CONCILIADO"/>
  </r>
  <r>
    <x v="3"/>
    <m/>
    <x v="3"/>
    <x v="137"/>
    <s v="B23089060002"/>
    <s v="BOD"/>
    <n v="2308906"/>
    <m/>
    <s v="00099021001 DEP.DE CHEQ.AJENOS,RET.DE CAM.,CONCEPTO: INCAPACIDADES,DEP.: CAJA NACIONAL DE SALUD , PROCEDENCIA: BANCO UNION S.A., CHEQUE: 105836, FECHA DE EMISION:16/07/2025"/>
    <m/>
    <m/>
    <m/>
    <m/>
    <m/>
    <m/>
    <n v="0"/>
    <n v="445.5"/>
    <s v="NO_CONCILIADO"/>
  </r>
  <r>
    <x v="3"/>
    <m/>
    <x v="3"/>
    <x v="137"/>
    <s v="B23089110002"/>
    <s v="BOD"/>
    <n v="2308911"/>
    <m/>
    <s v="00099021001 DEP.DE CHEQ.AJENOS,RET.DE CAM.,CONCEPTO: INCAPACIDADES,DEP.: CAJA NACIONAL DE SALUD , PROCEDENCIA: BANCO UNION S.A., CHEQUE: 105840, FECHA DE EMISION:16/07/2025"/>
    <m/>
    <m/>
    <m/>
    <m/>
    <m/>
    <m/>
    <n v="0"/>
    <n v="18317.669999999998"/>
    <s v="NO_CONCILIADO"/>
  </r>
  <r>
    <x v="3"/>
    <m/>
    <x v="3"/>
    <x v="137"/>
    <s v="B23089130002"/>
    <s v="BOD"/>
    <n v="2308913"/>
    <m/>
    <s v="00099021001 DEP.DE CHEQ.AJENOS,RET.DE CAM.,CONCEPTO: INCAPACIDADES,DEP.: CAJA NACIONAL DE SALUD , PROCEDENCIA: BANCO UNION S.A., CHEQUE: 105822, FECHA DE EMISION:16/07/2025"/>
    <m/>
    <m/>
    <m/>
    <m/>
    <m/>
    <m/>
    <n v="0"/>
    <n v="3729.12"/>
    <s v="NO_CONCILIADO"/>
  </r>
  <r>
    <x v="3"/>
    <m/>
    <x v="3"/>
    <x v="137"/>
    <s v="B23089160002"/>
    <s v="BOD"/>
    <n v="2308916"/>
    <m/>
    <s v="00099021001 DEP.DE CHEQ.AJENOS,RET.DE CAM.,CONCEPTO: INCAPACIDADES,DEP.: CAJA NACIONAL DE SALUD , PROCEDENCIA: BANCO UNION S.A., CHEQUE: 105841, FECHA DE EMISION:16/07/2025"/>
    <m/>
    <m/>
    <m/>
    <m/>
    <m/>
    <m/>
    <n v="0"/>
    <n v="3588.75"/>
    <s v="NO_CONCILIADO"/>
  </r>
  <r>
    <x v="3"/>
    <m/>
    <x v="3"/>
    <x v="137"/>
    <s v="B23089180002"/>
    <s v="BOD"/>
    <n v="2308918"/>
    <m/>
    <s v="00099021001 DEP.DE CHEQ.AJENOS,RET.DE CAM.,CONCEPTO: INCAPACIDADES,DEP.: CAJA NACIONAL DE SALUD , PROCEDENCIA: BANCO UNION S.A., CHEQUE: 105838, FECHA DE EMISION:16/07/2025"/>
    <m/>
    <m/>
    <m/>
    <m/>
    <m/>
    <m/>
    <n v="0"/>
    <n v="450.32"/>
    <s v="NO_CONCILIADO"/>
  </r>
  <r>
    <x v="3"/>
    <m/>
    <x v="3"/>
    <x v="137"/>
    <s v="B23089220002"/>
    <s v="BOD"/>
    <n v="2308922"/>
    <m/>
    <s v="00099021001 DEP.DE CHEQ.AJENOS,RET.DE CAM.,CONCEPTO: INCAPACIDADES,DEP.: CAJA NACIONAL DE SALUD , PROCEDENCIA: BANCO UNION S.A., CHEQUE: 105828, FECHA DE EMISION:16/07/2025"/>
    <m/>
    <m/>
    <m/>
    <m/>
    <m/>
    <m/>
    <n v="0"/>
    <n v="41543.1"/>
    <s v="NO_CONCILIADO"/>
  </r>
  <r>
    <x v="3"/>
    <m/>
    <x v="3"/>
    <x v="137"/>
    <s v="B23089240002"/>
    <s v="BOD"/>
    <n v="2308924"/>
    <m/>
    <s v="00099021001 DEP.DE CHEQ.AJENOS,RET.DE CAM.,CONCEPTO: INCAPACIDADES,DEP.: CAJA NACIONAL DE SALUD , PROCEDENCIA: BANCO UNION S.A., CHEQUE: 105829, FECHA DE EMISION:16/07/2025"/>
    <m/>
    <m/>
    <m/>
    <m/>
    <m/>
    <m/>
    <n v="0"/>
    <n v="26074.799999999999"/>
    <s v="NO_CONCILIADO"/>
  </r>
  <r>
    <x v="3"/>
    <m/>
    <x v="3"/>
    <x v="137"/>
    <s v="B23089260002"/>
    <s v="BOD"/>
    <n v="2308926"/>
    <m/>
    <s v="00099021001 DEP.DE CHEQ.AJENOS,RET.DE CAM.,CONCEPTO: INCAPACIDADES,DEP.: CAJA NACIONAL DE SALUD , PROCEDENCIA: BANCO UNION S.A., CHEQUE: 105831, FECHA DE EMISION:16/07/2025"/>
    <m/>
    <m/>
    <m/>
    <m/>
    <m/>
    <m/>
    <n v="0"/>
    <n v="14668.2"/>
    <s v="NO_CONCILIADO"/>
  </r>
  <r>
    <x v="3"/>
    <m/>
    <x v="3"/>
    <x v="137"/>
    <s v="B23089280002"/>
    <s v="BOD"/>
    <n v="2308928"/>
    <m/>
    <s v="00099021001 DEP.DE CHEQ.AJENOS,RET.DE CAM.,CONCEPTO: INCAPACIDADES,DEP.: CAJA NACIONAL DE SALUD , PROCEDENCIA: BANCO UNION S.A., CHEQUE: 105818, FECHA DE EMISION:16/07/2025"/>
    <m/>
    <m/>
    <m/>
    <m/>
    <m/>
    <m/>
    <n v="0"/>
    <n v="16835.400000000001"/>
    <s v="NO_CONCILIADO"/>
  </r>
  <r>
    <x v="3"/>
    <m/>
    <x v="3"/>
    <x v="137"/>
    <s v="B23089320002"/>
    <s v="BOD"/>
    <n v="2308932"/>
    <m/>
    <s v="00099021001 DEP.DE CHEQ.AJENOS,RET.DE CAM.,CONCEPTO: INCAPACIDADES,DEP.: CAJA NACIONAL DE SALUD , PROCEDENCIA: BANCO UNION S.A., CHEQUE: 105827, FECHA DE EMISION:16/07/2025"/>
    <m/>
    <m/>
    <m/>
    <m/>
    <m/>
    <m/>
    <n v="0"/>
    <n v="2251.6799999999998"/>
    <s v="NO_CONCILIADO"/>
  </r>
  <r>
    <x v="3"/>
    <m/>
    <x v="3"/>
    <x v="137"/>
    <s v="B23089350002"/>
    <s v="BOD"/>
    <n v="2308935"/>
    <m/>
    <s v="00099021001 DEP.DE CHEQ.AJENOS,RET.DE CAM.,CONCEPTO: INCAPACIDADES,DEP.: CAJA NACIONAL DE SALUD , PROCEDENCIA: BANCO UNION S.A., CHEQUE: 105817, FECHA DE EMISION:16/07/2025"/>
    <m/>
    <m/>
    <m/>
    <m/>
    <m/>
    <m/>
    <n v="0"/>
    <n v="5755.5"/>
    <s v="NO_CONCILIADO"/>
  </r>
  <r>
    <x v="3"/>
    <m/>
    <x v="3"/>
    <x v="137"/>
    <s v="B23089390002"/>
    <s v="BOD"/>
    <n v="2308939"/>
    <m/>
    <s v="00099021001 DEP.DE CHEQ.AJENOS,RET.DE CAM.,CONCEPTO: INCAPACIDADES,DEP.: CAJA NACIONAL DE SALUD , PROCEDENCIA: BANCO UNION S.A., CHEQUE: 105813, FECHA DE EMISION:16/07/2025"/>
    <m/>
    <m/>
    <m/>
    <m/>
    <m/>
    <m/>
    <n v="0"/>
    <n v="15742.8"/>
    <s v="NO_CONCILIADO"/>
  </r>
  <r>
    <x v="52"/>
    <m/>
    <x v="52"/>
    <x v="137"/>
    <s v="Q22636320002"/>
    <s v="CRV"/>
    <n v="2263632"/>
    <m/>
    <s v="NUMERO DE LIBRETA CUT: 00153018002 OPERACIÓN E18 TRANSFERENCIA DEL SISTEMA FINANCIERO POR CUENTA DE TERCEROS A LA CUT OBSERVATORIO PLURINACIONAL DE LA CALIDAD DE EDUCACION OPCE"/>
    <m/>
    <m/>
    <m/>
    <m/>
    <m/>
    <m/>
    <n v="0"/>
    <n v="105000"/>
    <s v="NO_CONCILIADO"/>
  </r>
  <r>
    <x v="1"/>
    <m/>
    <x v="1"/>
    <x v="138"/>
    <s v="O23092960002"/>
    <s v="BOD"/>
    <n v="2309296"/>
    <m/>
    <s v="00099021001 DEPOSITO DE EFECTIVO, DEPOSITANTE: RENE LUIS GARCIA FERNANDEZ, CONCEPTO: DEVOLUCION DE VIATICOS, CUENTA DE DEPOSITO: CUENTA UNICA DEL TESORO"/>
    <m/>
    <m/>
    <m/>
    <m/>
    <m/>
    <m/>
    <n v="0"/>
    <n v="126.15"/>
    <s v="NO_CONCILIADO"/>
  </r>
  <r>
    <x v="1"/>
    <m/>
    <x v="1"/>
    <x v="138"/>
    <s v="O23093430002"/>
    <s v="BOD"/>
    <n v="2309343"/>
    <m/>
    <s v="00099021001 DEPOSITO DE EFECTIVO, DEPOSITANTE: MIGUEL ANGEL CONDORI ANAGUA, CONCEPTO: COMBUSTIBLE NO UTILIZADO, CUENTA DE DEPOSITO: CUENTA UNICA DEL TESORO"/>
    <m/>
    <m/>
    <m/>
    <m/>
    <m/>
    <m/>
    <n v="0"/>
    <n v="75"/>
    <s v="NO_CONCILIADO"/>
  </r>
  <r>
    <x v="3"/>
    <m/>
    <x v="3"/>
    <x v="138"/>
    <s v="O23093570002"/>
    <s v="BOD"/>
    <n v="2309357"/>
    <m/>
    <s v="00099021001 DEPOSITO DE EFECTIVO, DEPOSITANTE: OSCAR RODRIGUEZ CACERES, CONCEPTO: DEVOLUCION DE UN DIA DE SUELDO MAYO 2024, CUENTA DE DEPOSITO: CUENTA UNICA DEL TESORO/DJBR"/>
    <m/>
    <m/>
    <m/>
    <m/>
    <m/>
    <m/>
    <n v="0"/>
    <n v="83.33"/>
    <s v="NO_CONCILIADO"/>
  </r>
  <r>
    <x v="1"/>
    <m/>
    <x v="1"/>
    <x v="138"/>
    <s v="O23094120002"/>
    <s v="BOD"/>
    <n v="2309412"/>
    <m/>
    <s v="00099021001 DEPOSITO DE EFECTIVO, DEPOSITANTE: JHOSSELIN HUANCA TERRAZAS, CONCEPTO: DEVOLUCION DE NATALIDAD, CUENTA DE DEPOSITO: CUENTA UNICA DEL TESORO"/>
    <m/>
    <m/>
    <m/>
    <m/>
    <m/>
    <m/>
    <n v="0"/>
    <n v="2000"/>
    <s v="NO_CONCILIADO"/>
  </r>
  <r>
    <x v="19"/>
    <m/>
    <x v="19"/>
    <x v="138"/>
    <s v="B23092800002 "/>
    <s v="BOD"/>
    <n v="2309280"/>
    <m/>
    <s v="00099021001 DEP.DE CHEQ.AJENOS,RET.DE CAM.,CONCEPTO: INCAPACIDADES,DEP.: CAJA NACIONAL DE SALUD, PROCEDENCIA: BANCO UNION S.A., CHEQUE: 39868, FECHA DE EMISION:28/07/2025_x000a_DT-620 P1623"/>
    <m/>
    <m/>
    <m/>
    <m/>
    <m/>
    <m/>
    <n v="0"/>
    <n v="423"/>
    <s v="CONCILIADO_PARCIAL"/>
  </r>
  <r>
    <x v="48"/>
    <m/>
    <x v="48"/>
    <x v="138"/>
    <s v="B23092800002 "/>
    <s v="BOD"/>
    <n v="2309280"/>
    <m/>
    <s v="00099021001 DEP.DE CHEQ.AJENOS,RET.DE CAM.,CONCEPTO: INCAPACIDADES,DEP.: CAJA NACIONAL DE SALUD, PROCEDENCIA: BANCO UNION S.A., CHEQUE: 39868, FECHA DE EMISION:28/07/2025_x000a_DT-620 P1623"/>
    <m/>
    <m/>
    <m/>
    <m/>
    <m/>
    <m/>
    <n v="0"/>
    <n v="18631.8"/>
    <s v="CONCILIADO_PARCIAL"/>
  </r>
  <r>
    <x v="48"/>
    <m/>
    <x v="48"/>
    <x v="138"/>
    <s v="B23092800002 "/>
    <s v="BOD"/>
    <n v="2309280"/>
    <m/>
    <s v="00099021001 DEP.DE CHEQ.AJENOS,RET.DE CAM.,CONCEPTO: INCAPACIDADES,DEP.: CAJA NACIONAL DE SALUD, PROCEDENCIA: BANCO UNION S.A., CHEQUE: 39868, FECHA DE EMISION:28/07/2025_x000a_DT-620 P1623"/>
    <m/>
    <m/>
    <m/>
    <m/>
    <m/>
    <m/>
    <n v="0"/>
    <n v="3123.82"/>
    <s v="CONCILIADO_PARCIAL"/>
  </r>
  <r>
    <x v="22"/>
    <m/>
    <x v="22"/>
    <x v="138"/>
    <s v="B23092800002 "/>
    <s v="BOD"/>
    <n v="2309280"/>
    <m/>
    <s v="00099021001 DEP.DE CHEQ.AJENOS,RET.DE CAM.,CONCEPTO: INCAPACIDADES,DEP.: CAJA NACIONAL DE SALUD, PROCEDENCIA: BANCO UNION S.A., CHEQUE: 39868, FECHA DE EMISION:28/07/2025_x000a_DT-620 P1623"/>
    <m/>
    <m/>
    <m/>
    <m/>
    <m/>
    <m/>
    <n v="0"/>
    <n v="1815.76"/>
    <s v="CONCILIADO_PARCIAL"/>
  </r>
  <r>
    <x v="48"/>
    <m/>
    <x v="48"/>
    <x v="138"/>
    <s v="B23092800002 "/>
    <s v="BOD"/>
    <n v="2309280"/>
    <m/>
    <s v="00099021001 DEP.DE CHEQ.AJENOS,RET.DE CAM.,CONCEPTO: INCAPACIDADES,DEP.: CAJA NACIONAL DE SALUD, PROCEDENCIA: BANCO UNION S.A., CHEQUE: 39868, FECHA DE EMISION:28/07/2025_x000a_DT-620 P1623"/>
    <m/>
    <m/>
    <m/>
    <m/>
    <m/>
    <m/>
    <n v="0"/>
    <n v="17187.669999999998"/>
    <s v="CONCILIADO_PARCIAL"/>
  </r>
  <r>
    <x v="29"/>
    <m/>
    <x v="29"/>
    <x v="138"/>
    <s v="B23092800002 "/>
    <s v="BOD"/>
    <n v="2309280"/>
    <m/>
    <s v="00099021001 DEP.DE CHEQ.AJENOS,RET.DE CAM.,CONCEPTO: INCAPACIDADES,DEP.: CAJA NACIONAL DE SALUD, PROCEDENCIA: BANCO UNION S.A., CHEQUE: 39868, FECHA DE EMISION:28/07/2025_x000a_DT-620 P1623"/>
    <m/>
    <m/>
    <m/>
    <m/>
    <m/>
    <m/>
    <n v="0"/>
    <n v="6726.24"/>
    <s v="CONCILIADO_PARCIAL"/>
  </r>
  <r>
    <x v="59"/>
    <m/>
    <x v="59"/>
    <x v="138"/>
    <s v="B23092800002 "/>
    <s v="BOD"/>
    <n v="2309280"/>
    <m/>
    <s v="00099021001 DEP.DE CHEQ.AJENOS,RET.DE CAM.,CONCEPTO: INCAPACIDADES,DEP.: CAJA NACIONAL DE SALUD, PROCEDENCIA: BANCO UNION S.A., CHEQUE: 39868, FECHA DE EMISION:28/07/2025_x000a_DT-620 P1623"/>
    <m/>
    <m/>
    <m/>
    <m/>
    <m/>
    <m/>
    <n v="0"/>
    <n v="2080.8000000000002"/>
    <s v="CONCILIADO_PARCIAL"/>
  </r>
  <r>
    <x v="48"/>
    <m/>
    <x v="48"/>
    <x v="138"/>
    <s v="B23092800002 "/>
    <s v="BOD"/>
    <n v="2309280"/>
    <m/>
    <s v="00099021001 DEP.DE CHEQ.AJENOS,RET.DE CAM.,CONCEPTO: INCAPACIDADES,DEP.: CAJA NACIONAL DE SALUD, PROCEDENCIA: BANCO UNION S.A., CHEQUE: 39868, FECHA DE EMISION:28/07/2025_x000a_DT-620 P1623"/>
    <m/>
    <m/>
    <m/>
    <m/>
    <m/>
    <m/>
    <n v="0"/>
    <n v="17482.259999999998"/>
    <s v="CONCILIADO_PARCIAL"/>
  </r>
  <r>
    <x v="18"/>
    <m/>
    <x v="18"/>
    <x v="138"/>
    <s v="B23092800002 "/>
    <s v="BOD"/>
    <n v="2309280"/>
    <m/>
    <s v="00099021001 DEP.DE CHEQ.AJENOS,RET.DE CAM.,CONCEPTO: INCAPACIDADES,DEP.: CAJA NACIONAL DE SALUD, PROCEDENCIA: BANCO UNION S.A., CHEQUE: 39868, FECHA DE EMISION:28/07/2025_x000a_DT-620 P1623"/>
    <m/>
    <m/>
    <m/>
    <m/>
    <m/>
    <m/>
    <n v="0"/>
    <n v="1731.28"/>
    <s v="CONCILIADO_PARCIAL"/>
  </r>
  <r>
    <x v="22"/>
    <m/>
    <x v="22"/>
    <x v="138"/>
    <s v="B23092800002 "/>
    <s v="BOD"/>
    <n v="2309280"/>
    <m/>
    <s v="00099021001 DEP.DE CHEQ.AJENOS,RET.DE CAM.,CONCEPTO: INCAPACIDADES,DEP.: CAJA NACIONAL DE SALUD, PROCEDENCIA: BANCO UNION S.A., CHEQUE: 39868, FECHA DE EMISION:28/07/2025_x000a_DT-620 P1623"/>
    <m/>
    <m/>
    <m/>
    <m/>
    <m/>
    <m/>
    <n v="0"/>
    <n v="17374.5"/>
    <s v="CONCILIADO_PARCIAL"/>
  </r>
  <r>
    <x v="34"/>
    <m/>
    <x v="34"/>
    <x v="138"/>
    <s v="B23092800002 "/>
    <s v="BOD"/>
    <n v="2309280"/>
    <m/>
    <s v="00099021001 DEP.DE CHEQ.AJENOS,RET.DE CAM.,CONCEPTO: INCAPACIDADES,DEP.: CAJA NACIONAL DE SALUD, PROCEDENCIA: BANCO UNION S.A., CHEQUE: 39868, FECHA DE EMISION:28/07/2025_x000a_DT-620 P1623"/>
    <m/>
    <m/>
    <m/>
    <m/>
    <m/>
    <m/>
    <n v="0"/>
    <n v="6802.88"/>
    <s v="CONCILIADO_PARCIAL"/>
  </r>
  <r>
    <x v="19"/>
    <m/>
    <x v="19"/>
    <x v="138"/>
    <s v="B23092800002 "/>
    <s v="BOD"/>
    <n v="2309280"/>
    <m/>
    <s v="00099021001 DEP.DE CHEQ.AJENOS,RET.DE CAM.,CONCEPTO: INCAPACIDADES,DEP.: CAJA NACIONAL DE SALUD, PROCEDENCIA: BANCO UNION S.A., CHEQUE: 39868, FECHA DE EMISION:28/07/2025_x000a_DT-620 P1623"/>
    <m/>
    <m/>
    <m/>
    <m/>
    <m/>
    <m/>
    <n v="0"/>
    <n v="4815.8"/>
    <s v="CONCILIADO_PARCIAL"/>
  </r>
  <r>
    <x v="48"/>
    <m/>
    <x v="48"/>
    <x v="138"/>
    <s v="B23092800002 "/>
    <s v="BOD"/>
    <n v="2309280"/>
    <m/>
    <s v="00099021001 DEP.DE CHEQ.AJENOS,RET.DE CAM.,CONCEPTO: INCAPACIDADES,DEP.: CAJA NACIONAL DE SALUD, PROCEDENCIA: BANCO UNION S.A., CHEQUE: 39868, FECHA DE EMISION:28/07/2025_x000a_DT-620 P1623"/>
    <m/>
    <m/>
    <m/>
    <m/>
    <m/>
    <m/>
    <n v="0"/>
    <n v="20686.560000000001"/>
    <s v="CONCILIADO_PARCIAL"/>
  </r>
  <r>
    <x v="3"/>
    <m/>
    <x v="3"/>
    <x v="138"/>
    <s v="B23092810002"/>
    <s v="BOD"/>
    <n v="2309281"/>
    <m/>
    <s v="00099021001 DEP.DE CHEQ.AJENOS,RET.DE CAM.,CONCEPTO: INCAPACIDADES,DEP.: CAJA NACIONAL DE SALUD , PROCEDENCIA: BANCO UNION S.A., CHEQUE: 105985, FECHA DE EMISION:23/07/2025"/>
    <m/>
    <m/>
    <m/>
    <m/>
    <m/>
    <m/>
    <n v="0"/>
    <n v="62998.79"/>
    <s v="NO_CONCILIADO"/>
  </r>
  <r>
    <x v="3"/>
    <m/>
    <x v="3"/>
    <x v="138"/>
    <s v="B23092850002"/>
    <s v="BOD"/>
    <n v="2309285"/>
    <m/>
    <s v="00099021001 DEP.DE CHEQ.AJENOS,RET.DE CAM.,CONCEPTO: INCAPACIDADES,DEP.: CAJA NACIONAL DE SALUD , PROCEDENCIA: BANCO UNION S.A., CHEQUE: 105982, FECHA DE EMISION:23/07/2025"/>
    <m/>
    <m/>
    <m/>
    <m/>
    <m/>
    <m/>
    <n v="0"/>
    <n v="17731.8"/>
    <s v="NO_CONCILIADO"/>
  </r>
  <r>
    <x v="3"/>
    <m/>
    <x v="3"/>
    <x v="138"/>
    <s v="B23092860002"/>
    <s v="BOD"/>
    <n v="2309286"/>
    <m/>
    <s v="00099021001 DEP.DE CHEQ.AJENOS,RET.DE CAM.,CONCEPTO: INCAPACIDADES,DEP.: CAJA NACIONAL DE SALUD , PROCEDENCIA: BANCO UNION S.A., CHEQUE: 105983, FECHA DE EMISION:23/07/2025"/>
    <m/>
    <m/>
    <m/>
    <m/>
    <m/>
    <m/>
    <n v="0"/>
    <n v="171476.92"/>
    <s v="NO_CONCILIADO"/>
  </r>
  <r>
    <x v="3"/>
    <m/>
    <x v="3"/>
    <x v="138"/>
    <s v="B23092870002"/>
    <s v="BOD"/>
    <n v="2309287"/>
    <m/>
    <s v="00099021001 DEP.DE CHEQ.AJENOS,RET.DE CAM.,CONCEPTO: INCAPACIDADES,DEP.: CAJA NACIONAL DE SALUD , PROCEDENCIA: BANCO UNION S.A., CHEQUE: 105984, FECHA DE EMISION:23/07/2025"/>
    <m/>
    <m/>
    <m/>
    <m/>
    <m/>
    <m/>
    <n v="0"/>
    <n v="4242.42"/>
    <s v="NO_CONCILIADO"/>
  </r>
  <r>
    <x v="3"/>
    <m/>
    <x v="3"/>
    <x v="138"/>
    <s v="B23092890002"/>
    <s v="BOD"/>
    <n v="2309289"/>
    <m/>
    <s v="00099021001 DEP.DE CHEQ.AJENOS,RET.DE CAM.,CONCEPTO: INCAPACIDADES,DEP.: CAJA NACIONAL DE SALUD , PROCEDENCIA: BANCO UNION S.A., CHEQUE: 105981, FECHA DE EMISION:23/07/2025"/>
    <m/>
    <m/>
    <m/>
    <m/>
    <m/>
    <m/>
    <n v="0"/>
    <n v="506.4"/>
    <s v="NO_CONCILIADO"/>
  </r>
  <r>
    <x v="3"/>
    <m/>
    <x v="3"/>
    <x v="138"/>
    <s v="B23092930002"/>
    <s v="BOD"/>
    <n v="2309293"/>
    <m/>
    <s v="00099021001 DEP.DE CHEQ.AJENOS,RET.DE CAM.,CONCEPTO: INCAPACIDADES,DEP.: CAJA NACIONAL DE SALUD , PROCEDENCIA: BANCO UNION S.A., CHEQUE: 105980, FECHA DE EMISION:23/07/2025"/>
    <m/>
    <m/>
    <m/>
    <m/>
    <m/>
    <m/>
    <n v="0"/>
    <n v="4039.88"/>
    <s v="NO_CONCILIADO"/>
  </r>
  <r>
    <x v="3"/>
    <m/>
    <x v="3"/>
    <x v="138"/>
    <s v="B23092940002"/>
    <s v="BOD"/>
    <n v="2309294"/>
    <m/>
    <s v="00099021001 DEP.DE CHEQ.AJENOS,RET.DE CAM.,CONCEPTO: INCAPACIDADES,DEP.: CAJA NACIONAL DE SALUD , PROCEDENCIA: BANCO UNION S.A., CHEQUE: 104904, FECHA DE EMISION:15/07/2025"/>
    <m/>
    <m/>
    <m/>
    <m/>
    <m/>
    <m/>
    <n v="0"/>
    <n v="14184.9"/>
    <s v="NO_CONCILIADO"/>
  </r>
  <r>
    <x v="7"/>
    <m/>
    <x v="7"/>
    <x v="138"/>
    <s v="B23093690002"/>
    <s v="BOD"/>
    <n v="2309369"/>
    <m/>
    <s v="00526012001 DEP.DE CHEQ.AJENOS,RET.DE CAM.,CONCEPTO: DEVOLUCION DE FONDOS,DEP.: ROGELIO TIÑINI , PROCEDENCIA: BANCO UNION S.A., CHEQUE: 17168, FECHA DE EMISION:29/07/2025"/>
    <m/>
    <m/>
    <m/>
    <m/>
    <m/>
    <m/>
    <n v="0"/>
    <n v="1664.3"/>
    <s v="NO_CONCILIADO"/>
  </r>
  <r>
    <x v="7"/>
    <m/>
    <x v="7"/>
    <x v="138"/>
    <s v="B23093700002"/>
    <s v="BOD"/>
    <n v="2309370"/>
    <m/>
    <s v="00526012001 DEP.DE CHEQ.AJENOS,RET.DE CAM.,CONCEPTO: DEVOLUCION DE FONDOS,DEP.: ROGELIO TIÑINI , PROCEDENCIA: BANCO UNION S.A., CHEQUE: 17167, FECHA DE EMISION:29/07/2025"/>
    <m/>
    <m/>
    <m/>
    <m/>
    <m/>
    <m/>
    <n v="0"/>
    <n v="789.14"/>
    <s v="NO_CONCILIADO"/>
  </r>
  <r>
    <x v="60"/>
    <m/>
    <x v="60"/>
    <x v="138"/>
    <s v="Q22643840002"/>
    <s v="CRV"/>
    <n v="2264384"/>
    <m/>
    <s v="NUMERO DE LIBRETA CUT: 00572019205 OPERACIÓN E82 TRANSFERENCIA BDP FINPRO A LA CUT DESEMBOLSO NRO 22 FINPRO 27 OP 20027 IMPLEMENTACION DE LA INDUSTRIA DE CARNICOS EN EL BENI - EMAPA"/>
    <m/>
    <m/>
    <m/>
    <m/>
    <m/>
    <m/>
    <n v="0"/>
    <n v="5397100.1500000004"/>
    <s v="NO_CONCILIADO"/>
  </r>
  <r>
    <x v="3"/>
    <m/>
    <x v="3"/>
    <x v="138"/>
    <s v="S11324520001"/>
    <s v="DEV"/>
    <n v="1132452"/>
    <m/>
    <s v="||RESPUESTA A DEBITO DEL BANQUERO COBRO COMISIONES POR TRANSFERENCIA AL EXTERIOR SEGUN SWIFT NO.10268 DE LA FECHA REF.: SOLIC.055754-24004 DE MEFP POR TRANSF.EUR 100.- A FAVOR DE SOCIETE DE LA BOURSE DE LUXEMBOURG S.A. FACTURA 22402045 FECHA VALOR 29/07/2025. LIB.00099021001 TGN-RECURSOS ORDINARIOS EQUIV.A EUR 10.-"/>
    <m/>
    <m/>
    <m/>
    <m/>
    <m/>
    <m/>
    <n v="80.39"/>
    <n v="0"/>
    <s v="NO_CONCILIADO"/>
  </r>
  <r>
    <x v="3"/>
    <m/>
    <x v="3"/>
    <x v="138"/>
    <s v="S11324520004"/>
    <s v="COB"/>
    <n v="1132452"/>
    <m/>
    <s v="||RESPUESTA A DEBITO DEL BANQUERO COBRO COMISIONES POR TRANSFERENCIA AL EXTERIOR SEGUN SWIFT NO.10268 DE LA FECHA REF.: SOLIC.055754-24004 DE MEFP POR TRANSF.EUR 100.- A FAVOR DE SOCIETE DE LA BOURSE DE LUXEMBOURG S.A. FACTURA 22402045 FECHA VALOR 29/07/2025. LIB.00099021001 TGN-RECURSOS ORDINARIOS COBRO UTILES DE ESCRITORIO"/>
    <m/>
    <m/>
    <m/>
    <m/>
    <m/>
    <m/>
    <n v="60"/>
    <n v="0"/>
    <s v="NO_CONCILIADO"/>
  </r>
  <r>
    <x v="6"/>
    <m/>
    <x v="6"/>
    <x v="138"/>
    <s v="F0026912"/>
    <s v="NTE"/>
    <n v="12656621"/>
    <m/>
    <s v="De: 00590012001 Transferencia de recursos a solicitud de la Empresa Pública QUIPUS dependiente del Ministerio de Desarrollo Productivo y Economía Plural mediante nota CITE: CAR/QUIPUS/GG/GAF/JDF N° 0160/2025 de acuerdo a lo dispuesto en la Resolución Ministerial N° 26 de 27/01/2025 que aprueba el Reglamento para la Canalización de Operaciones con Beneficiarios en el Exterior (HR 2025-31532-R)"/>
    <m/>
    <m/>
    <m/>
    <m/>
    <m/>
    <m/>
    <n v="7358917.9900000002"/>
    <n v="0"/>
    <s v="NO_CONCILIADO"/>
  </r>
  <r>
    <x v="58"/>
    <m/>
    <x v="58"/>
    <x v="138"/>
    <s v="S11324990001"/>
    <s v="COB"/>
    <n v="1132499"/>
    <m/>
    <s v="'COBRO DE UTILES DE ESCRITORIO POR´||BS60.- Y REEMB. GASTOS DE COMUNICACIÓN BS300.- CARTA DE CREDITO STANDBY REF.: 1702468935 (BCB:SB-R-2024-08) A/F ECEBOL, S/G NOTA SEDEM/GG/EB N° 0815/2025, REC. EN FECHA 29/7/2025. LIB: 00132032001 ECEBOL - GESTION OPERATIVA REF.: SBLC 1702468935."/>
    <m/>
    <m/>
    <m/>
    <m/>
    <m/>
    <m/>
    <n v="360"/>
    <n v="0"/>
    <s v="NO_CONCILIADO"/>
  </r>
  <r>
    <x v="3"/>
    <m/>
    <x v="3"/>
    <x v="138"/>
    <s v="S11325210002"/>
    <s v="CRV"/>
    <n v="887"/>
    <m/>
    <s v="||TRANSFERENCIA A LA CUENTA ÚNICA DEL TESORO POR REMUNERACIÓN MÁXIMA DEL SECTOR PÚBLICO DE MARCELINO NARCISO ALIAGA LIMACHI, CORRESPONDIENTE AL MES DE JUNIO/2025, SEGÚN HOJA DE RUTA INTERNA BCB-SPI-HRI-2025-22006 Y DOCUMENTOS ADJUNTOS. TRANSFERENCIA REM.MÁXIMA DE MARCELINO NARCISO ALIAGA LIMACHI JUNIO/2025 LIBRETA 00099021001"/>
    <m/>
    <m/>
    <m/>
    <m/>
    <m/>
    <m/>
    <n v="0"/>
    <n v="4982.74"/>
    <s v="NO_CONCILIADO"/>
  </r>
  <r>
    <x v="0"/>
    <m/>
    <x v="0"/>
    <x v="139"/>
    <s v="O23097430002"/>
    <s v="BOD"/>
    <n v="2309743"/>
    <m/>
    <s v="00015021101 DEPOSITO DE EFECTIVO, DEPOSITANTE: JHONNY JASMANI HUCHANI PAREDES, CONCEPTO: PAGO EN DEMASIA, CUENTA DE DEPOSITO: CUENTA UNICA DEL TESORO"/>
    <m/>
    <m/>
    <m/>
    <m/>
    <m/>
    <m/>
    <n v="0"/>
    <n v="622.98"/>
    <s v="NO_CONCILIADO"/>
  </r>
  <r>
    <x v="1"/>
    <m/>
    <x v="1"/>
    <x v="139"/>
    <s v="O23098110002"/>
    <s v="BOD"/>
    <n v="2309811"/>
    <m/>
    <s v="00099021001 DEPOSITO DE EFECTIVO, DEPOSITANTE: ROSELYNN CADIMA BALDERRAMA, CONCEPTO: DEVOLUCION MES DE JULIO, CUENTA DE DEPOSITO: CUENTA UNICA DEL TESORO"/>
    <m/>
    <m/>
    <m/>
    <m/>
    <m/>
    <m/>
    <n v="0"/>
    <n v="1030"/>
    <s v="NO_CONCILIADO"/>
  </r>
  <r>
    <x v="0"/>
    <m/>
    <x v="0"/>
    <x v="139"/>
    <s v="O23098850002"/>
    <s v="BOD"/>
    <n v="2309885"/>
    <m/>
    <s v="00099021001 DEPOSITO DE EFECTIVO, DEPOSITANTE: SIMON VENTURA CONDORI, CONCEPTO: DEVOLUCION DE SALARIO, CUENTA DE DEPOSITO: CUENTA UNICA DEL TESORO/DJBR"/>
    <m/>
    <m/>
    <m/>
    <m/>
    <m/>
    <m/>
    <n v="0"/>
    <n v="2000"/>
    <s v="NO_CONCILIADO"/>
  </r>
  <r>
    <x v="1"/>
    <m/>
    <x v="1"/>
    <x v="139"/>
    <s v="O23099220002"/>
    <s v="BOD"/>
    <n v="2309922"/>
    <m/>
    <s v="00099021001 DEPOSITO DE EFECTIVO, DEPOSITANTE: TATIANA CHUNGARA TERAN, CONCEPTO: DEVOLUCION DE VIATICOS, CUENTA DE DEPOSITO: CUENTA UNICA DEL TESORO"/>
    <m/>
    <m/>
    <m/>
    <m/>
    <m/>
    <m/>
    <n v="0"/>
    <n v="0.05"/>
    <s v="CONCILIADO_PARCIAL"/>
  </r>
  <r>
    <x v="18"/>
    <m/>
    <x v="18"/>
    <x v="139"/>
    <s v="O23099630002"/>
    <s v="BOD"/>
    <n v="2309963"/>
    <m/>
    <s v="00099021001 DEPOSITO DE EFECTIVO, DEPOSITANTE: ELIZABETH FLORES LIMACHI, CONCEPTO: DEVOLUCION DE SALDOS C-31 P-2, CUENTA DE DEPOSITO: CUENTA UNICA DEL TESORO/DJBR"/>
    <m/>
    <m/>
    <m/>
    <m/>
    <m/>
    <m/>
    <n v="0"/>
    <n v="6900"/>
    <s v="NO_CONCILIADO"/>
  </r>
  <r>
    <x v="44"/>
    <m/>
    <x v="44"/>
    <x v="139"/>
    <s v="G32297790003"/>
    <s v="COB"/>
    <n v="20191"/>
    <m/>
    <s v="PAGO A AFD PRÉSTAMO CBO 1020 01 B VCTO. 31-07-2025 POR CUENTA DE TGN , NTI. 020191 VALOR 31-07-2025 CAPITAL EUR 1.471.670,35 INTERESES EUR 373.654,67 CTA. 3987 CUENTA UNICA DEL TESORO LIB. 00099021001 REF.: COMISIONES BANCARIAS"/>
    <m/>
    <m/>
    <m/>
    <m/>
    <m/>
    <m/>
    <n v="14824.04"/>
    <n v="0"/>
    <s v="NO_CONCILIADO"/>
  </r>
  <r>
    <x v="44"/>
    <m/>
    <x v="44"/>
    <x v="139"/>
    <s v="S11326410003"/>
    <s v="COB"/>
    <n v="1132641"/>
    <m/>
    <s v="||PAGO A AFD PRÉSTAMO CBO 1027 01J VCTO. 31-07-2025 POR CUENTA DE TGN , NTI. 020192 SEGUN NOTA MEFP/VTCP/DGCP/UODP/N°346/2025 DEL 30/07/2025 VALOR 31-07-2025 CAPITAL EUR 4.500.000,00 INTERESES EUR 1.458.565,88 CTA. 3987 CUENTA UNICA DEL TESORO LIB. 00099021001 REF.: COMISIONES BANCARIAS"/>
    <m/>
    <m/>
    <m/>
    <m/>
    <m/>
    <m/>
    <n v="47064.46"/>
    <n v="0"/>
    <s v="NO_CONCILIADO"/>
  </r>
  <r>
    <x v="44"/>
    <m/>
    <x v="44"/>
    <x v="139"/>
    <s v="S11326410001"/>
    <s v="NTI"/>
    <n v="1132641"/>
    <m/>
    <s v="||PAGO A AFD PRÉSTAMO CBO 1027 01J VCTO. 31-07-2025 POR CUENTA DE TGN , NTI. 020192 SEGUN NOTA MEFP/VTCP/DGCP/UODP/N°346/2025 DEL 30/07/2025 VALOR 31-07-2025 CAPITAL EUR 4.500.000,00 INTERESES EUR 1.458.565,88 CTA. 3987 CUENTA UNICA DEL TESORO LIB. 00099021001"/>
    <m/>
    <m/>
    <m/>
    <m/>
    <m/>
    <m/>
    <n v="47385314.149999999"/>
    <n v="0"/>
    <s v="NO_CONCILIADO"/>
  </r>
  <r>
    <x v="3"/>
    <m/>
    <x v="3"/>
    <x v="139"/>
    <s v="S11327030002"/>
    <s v="CRV"/>
    <n v="895"/>
    <m/>
    <s v="||TRANSFERENCIA A LA CUENTA ÚNICA DEL TESORO POR REMUNERACIÓN MÁXIMA DEL SECTOR PÚBLICO DE SERGIO CALLISAYA AVILA, SEGÚN HOJA DE RUTA INTERNA BCB-DCR-HRI-2025-21828 Y DOCUMENTOS ADJUNTOS. TRANSFERENCIA POR REMUNERACIÓN MÁXIMA DE SERGIO CALLISAYA AVILA LIBRETA 00099021001"/>
    <m/>
    <m/>
    <m/>
    <m/>
    <m/>
    <m/>
    <n v="0"/>
    <n v="2114.4699999999998"/>
    <s v="NO_CONCILIADO"/>
  </r>
  <r>
    <x v="1"/>
    <m/>
    <x v="1"/>
    <x v="140"/>
    <s v="O23102700002"/>
    <s v="BOD"/>
    <n v="2310270"/>
    <m/>
    <s v="00099021001 DEPOSITO DE EFECTIVO, DEPOSITANTE: HUGO EULOGIO LIUCA MURGA, CONCEPTO: DOBLE PERCEPCION, CUENTA DE DEPOSITO: CUENTA UNICA DEL TESORO"/>
    <m/>
    <m/>
    <m/>
    <m/>
    <m/>
    <m/>
    <n v="0"/>
    <n v="200"/>
    <s v="NO_CONCILIADO"/>
  </r>
  <r>
    <x v="48"/>
    <m/>
    <x v="48"/>
    <x v="140"/>
    <s v="O23102840002"/>
    <s v="BOD"/>
    <n v="2310284"/>
    <m/>
    <s v="00041044201 DEPOSITO DE EFECTIVO, DEPOSITANTE: ISRAEL NITAY ROMERO SALAZAR, CONCEPTO: DEVOLUCION, CUENTA DE DEPOSITO: CUENTA UNICA DEL TESORO"/>
    <m/>
    <m/>
    <m/>
    <m/>
    <m/>
    <m/>
    <n v="0"/>
    <n v="328"/>
    <s v="NO_CONCILIADO"/>
  </r>
  <r>
    <x v="1"/>
    <m/>
    <x v="1"/>
    <x v="140"/>
    <s v="O23104020002"/>
    <s v="BOD"/>
    <n v="2310402"/>
    <m/>
    <s v="00099021001 DEPOSITO DE EFECTIVO, DEPOSITANTE: ADOLFO QUISPE RAMOS, CONCEPTO: REVERSION, CUENTA DE DEPOSITO: CUENTA UNICA DEL TESORO"/>
    <m/>
    <m/>
    <m/>
    <m/>
    <m/>
    <m/>
    <n v="0"/>
    <n v="2473.3000000000002"/>
    <s v="NO_CONCILIADO"/>
  </r>
  <r>
    <x v="48"/>
    <m/>
    <x v="48"/>
    <x v="140"/>
    <s v="O23104350002"/>
    <s v="BOD"/>
    <n v="2310435"/>
    <m/>
    <s v="00041044201 DEPOSITO DE EFECTIVO, DEPOSITANTE: ANA MARIA COLQUE CHURATA, CONCEPTO: DEVOLUCION DE PAGO EN EXCESO, CUENTA DE DEPOSITO: CUENTA UNICA DEL TESORO"/>
    <m/>
    <m/>
    <m/>
    <m/>
    <m/>
    <m/>
    <n v="0"/>
    <n v="673.18"/>
    <s v="NO_CONCILIADO"/>
  </r>
  <r>
    <x v="61"/>
    <m/>
    <x v="61"/>
    <x v="140"/>
    <s v="Q22666080002"/>
    <s v="CRV"/>
    <n v="2266608"/>
    <m/>
    <s v="NUMERO DE LIBRETA CUT: 00681012001 OPERACIÓN E18 TRANSFERENCIA DEL SISTEMA FINANCIERO POR CUENTA DE TERCEROS A LA CUT TRANSFERENCIA EJECUCION DE BOLETA DE GARANTIA N 206092 CON VCTO AL 30/07/2025 A SOLICITUD DEL BENEFICIARIO MINISTERIO PUBLICO"/>
    <m/>
    <m/>
    <m/>
    <m/>
    <m/>
    <m/>
    <n v="0"/>
    <n v="2056.5300000000002"/>
    <s v="NO_CONCILIADO"/>
  </r>
  <r>
    <x v="1"/>
    <m/>
    <x v="1"/>
    <x v="141"/>
    <s v="O23107340002"/>
    <s v="BOD"/>
    <n v="2310734"/>
    <m/>
    <s v="00099021001 DEPOSITO DE EFECTIVO, DEPOSITANTE: SAAVEDRA YABETA EDWIN, CONCEPTO: PAGO POR DOBLE PERCEPCIÓN, CUENTA DE DEPOSITO: CUENTA UNICA DEL TESORO"/>
    <m/>
    <m/>
    <m/>
    <m/>
    <m/>
    <m/>
    <n v="0"/>
    <n v="739.89"/>
    <s v="NO_CONCILIADO"/>
  </r>
  <r>
    <x v="5"/>
    <m/>
    <x v="5"/>
    <x v="141"/>
    <s v="O23107640002"/>
    <s v="BOD"/>
    <n v="2310764"/>
    <m/>
    <s v="00086017006 DEPOSITO DE EFECTIVO, DEPOSITANTE: JIMMY UBALDO ALANOCA QUISPE, CONCEPTO: DEVOLUCION DE RECURSOS, CUENTA DE DEPOSITO: CUENTA UNICA DEL TESORO"/>
    <m/>
    <m/>
    <m/>
    <m/>
    <m/>
    <m/>
    <n v="0"/>
    <n v="995"/>
    <s v="NO_CONCILIADO"/>
  </r>
  <r>
    <x v="1"/>
    <m/>
    <x v="1"/>
    <x v="141"/>
    <s v="B23108170002"/>
    <s v="BOD"/>
    <n v="2310817"/>
    <m/>
    <s v="00099021001 DEP.DE CHEQ.AJENOS,RET.DE CAM.,CONCEPTO: DEPÓSITO,DEP.: ROSALVA FAJARDO GARCIA , PROCEDENCIA: BANCO UNION S.A., CHEQUE: 218891, FECHA DE EMISION:04/08/2025"/>
    <m/>
    <m/>
    <m/>
    <m/>
    <m/>
    <m/>
    <n v="0"/>
    <n v="874.06"/>
    <s v="NO_CONCILIADO"/>
  </r>
  <r>
    <x v="1"/>
    <m/>
    <x v="1"/>
    <x v="142"/>
    <s v="O23112420002"/>
    <s v="BOD"/>
    <n v="2311242"/>
    <m/>
    <s v="00099021001 DEPOSITO DE EFECTIVO, DEPOSITANTE: LEONARDO ANIBAL COLQUE CANAZA, CONCEPTO: AGUA, CUENTA DE DEPOSITO: CUENTA UNICA DEL TESORO"/>
    <m/>
    <m/>
    <m/>
    <m/>
    <m/>
    <m/>
    <n v="0"/>
    <n v="1000"/>
    <s v="NO_CONCILIADO"/>
  </r>
  <r>
    <x v="1"/>
    <m/>
    <x v="1"/>
    <x v="142"/>
    <s v="O23112430002"/>
    <s v="BOD"/>
    <n v="2311243"/>
    <m/>
    <s v="00099021001 DEPOSITO DE EFECTIVO, DEPOSITANTE: LEONARDO ANIBAL COLQUE CANAZA, CONCEPTO: ELECTRICIDAD, CUENTA DE DEPOSITO: CUENTA UNICA DEL TESORO"/>
    <m/>
    <m/>
    <m/>
    <m/>
    <m/>
    <m/>
    <n v="0"/>
    <n v="1000"/>
    <s v="NO_CONCILIADO"/>
  </r>
  <r>
    <x v="1"/>
    <m/>
    <x v="1"/>
    <x v="142"/>
    <s v="O23112460002"/>
    <s v="BOD"/>
    <n v="2311246"/>
    <m/>
    <s v="00099021001 DEPOSITO DE EFECTIVO, DEPOSITANTE: LEONARDO ANIBAL COLQUE CANAZA, CONCEPTO: GAS, CUENTA DE DEPOSITO: CUENTA UNICA DEL TESORO"/>
    <m/>
    <m/>
    <m/>
    <m/>
    <m/>
    <m/>
    <n v="0"/>
    <n v="1698.86"/>
    <s v="NO_CONCILIADO"/>
  </r>
  <r>
    <x v="0"/>
    <m/>
    <x v="0"/>
    <x v="142"/>
    <s v="O23113090002"/>
    <s v="BOD"/>
    <n v="2311309"/>
    <m/>
    <s v="00015021101 DEPOSITO DE EFECTIVO, DEPOSITANTE: JHONNY JASMANI HUCHANI PAREDES, CONCEPTO: PAGO EN DEMASIA, CUENTA DE DEPOSITO: CUENTA UNICA DEL TESORO"/>
    <m/>
    <m/>
    <m/>
    <m/>
    <m/>
    <m/>
    <n v="0"/>
    <n v="1089.1199999999999"/>
    <s v="NO_CONCILIADO"/>
  </r>
  <r>
    <x v="3"/>
    <m/>
    <x v="3"/>
    <x v="142"/>
    <s v="B23112700002"/>
    <s v="BOD"/>
    <n v="2311270"/>
    <m/>
    <s v="00099021001 DEP.DE CHEQ.AJENOS,RET.DE CAM.,CONCEPTO: DEVOLUCION DE CC - ABRIL 2025,DEP.: LA VITALICIA SEGUROS Y REASEGUROS DE VIDA S.A. , PROCEDENCIA: BANCO BISA S.A., CHEQUE: 1869327, FECHA DE EMISION:04/08/2025"/>
    <m/>
    <m/>
    <m/>
    <m/>
    <m/>
    <m/>
    <n v="0"/>
    <n v="2078.66"/>
    <s v="NO_CONCILIADO"/>
  </r>
  <r>
    <x v="3"/>
    <m/>
    <x v="3"/>
    <x v="142"/>
    <s v="B23112720002"/>
    <s v="BOD"/>
    <n v="2311272"/>
    <m/>
    <s v="00099021001 DEP.DE CHEQ.AJENOS,RET.DE CAM.,CONCEPTO: DEVOLUCION DE CC - ABRIL 2025,DEP.: LA VITALICIA SEGUROS Y REASEGUROS DE VIDA S.A. , PROCEDENCIA: BANCO BISA S.A., CHEQUE: 85872, FECHA DE EMISION:04/08/2025"/>
    <m/>
    <m/>
    <m/>
    <m/>
    <m/>
    <m/>
    <n v="0"/>
    <n v="13377.11"/>
    <s v="NO_CONCILIADO"/>
  </r>
  <r>
    <x v="3"/>
    <m/>
    <x v="3"/>
    <x v="142"/>
    <s v="Q22681840002"/>
    <s v="CRV"/>
    <n v="2268184"/>
    <m/>
    <s v="NUMERO DE LIBRETA CUT: LIBRETA NÂ° 00099021001 OPERACIÓN E75 TRANSFERENCIA DE LA CUENTA FISCAL BUN A LA CUT EN MN TRANSFERENCIA DE FONDOS A SOLICITUD DE: GOBIERNO AUTONOMO DEPARTAMENTAL DE POTOSI CITE:/GADP/SAF/TES/NÂ°251/2025"/>
    <m/>
    <m/>
    <m/>
    <m/>
    <m/>
    <m/>
    <n v="0"/>
    <n v="1000000"/>
    <s v="NO_CONCILIADO"/>
  </r>
  <r>
    <x v="1"/>
    <m/>
    <x v="1"/>
    <x v="143"/>
    <s v="O23118010002"/>
    <s v="BOD"/>
    <n v="2311801"/>
    <m/>
    <s v="00099021001 DEPOSITO DE EFECTIVO, DEPOSITANTE: EDUARDO DANIEL ZEGARRUNDO BUSTOS, CONCEPTO: DEVOLUCION DE SUELDO PERIODO DICIEMBRE 2023, CUENTA DE DEPOSITO: CUENTA UNICA DEL TESORO"/>
    <m/>
    <m/>
    <m/>
    <m/>
    <m/>
    <m/>
    <n v="0"/>
    <n v="7380.36"/>
    <s v="NO_CONCILIADO"/>
  </r>
  <r>
    <x v="1"/>
    <m/>
    <x v="1"/>
    <x v="143"/>
    <s v="O23118410002"/>
    <s v="BOD"/>
    <n v="2311841"/>
    <m/>
    <s v="00099021001 DEPOSITO DE EFECTIVO, DEPOSITANTE: IRMA CAPARICONA CHOQUEHUANCA, CONCEPTO: DEVOLUCION DE VACACIONES QUE NO CORRESPONDIA, CUENTA DE DEPOSITO: CUENTA UNICA DEL TESORO"/>
    <m/>
    <m/>
    <m/>
    <m/>
    <m/>
    <m/>
    <n v="0"/>
    <n v="991.37"/>
    <s v="NO_CONCILIADO"/>
  </r>
  <r>
    <x v="43"/>
    <m/>
    <x v="43"/>
    <x v="143"/>
    <s v="G32388000001"/>
    <s v="CVD"/>
    <n v="3238800"/>
    <m/>
    <s v="COBRO COSTOS DE PAPELERIA SEGUN TRANSFERENCIA DEL EXTERIOR POR ORDEN DE FIBERWELL INTERNATIONAL LIMITED (CHINA) REF.: CRED 218197525 - S002300 LIB. 00593012001 EMPRESA ESTATAL YACANA - RECURSOS PROPIOS"/>
    <m/>
    <m/>
    <m/>
    <m/>
    <m/>
    <m/>
    <n v="60"/>
    <n v="0"/>
    <s v="NO_CONCILIADO"/>
  </r>
  <r>
    <x v="2"/>
    <m/>
    <x v="2"/>
    <x v="143"/>
    <s v="Q22694270002"/>
    <s v="CRV"/>
    <n v="2269427"/>
    <m/>
    <s v="NUMERO DE LIBRETA CUT: 005130120028 OPERACIÓN E18 TRANSFERENCIA DEL SISTEMA FINANCIERO POR CUENTA DE TERCEROS A LA CUT PAGO DIVIDENDOS A YPFB"/>
    <m/>
    <m/>
    <m/>
    <m/>
    <m/>
    <m/>
    <n v="0"/>
    <n v="57927792"/>
    <s v="NO_CONCILIADO"/>
  </r>
  <r>
    <x v="44"/>
    <m/>
    <x v="44"/>
    <x v="143"/>
    <s v="S11331320003"/>
    <s v="COB"/>
    <n v="1133132"/>
    <m/>
    <s v="||PAGO A LA CAF PRÉSTAMO CFA010869 POR CUENTA DEL TGN, SEGÚN NOTA MEFP/VTCP/DGCP/UODP/N° 354/2025 DEL 08-08-2025, VALOR 08-08-2025. CTA. 3987 CUENTA UNICA DEL TESORO LIB. 00099021001 REF.: COMISIONES BANCARIAS"/>
    <m/>
    <m/>
    <m/>
    <m/>
    <m/>
    <m/>
    <n v="376.81"/>
    <n v="0"/>
    <s v="NO_CONCILIADO"/>
  </r>
  <r>
    <x v="2"/>
    <m/>
    <x v="2"/>
    <x v="143"/>
    <s v="G32395270002"/>
    <s v="CRV"/>
    <n v="24155"/>
    <m/>
    <s v="DEVOLUCIÓN DE FONDOS SOLICITUD 055940-24155 DE YACIMIENTOS PETROLIFEROS FISCALES BOLIVIANOS REF.: COPEC SA 6TO POST PAGO SUMINISTRO HIDR LIQ 2025 OP UPCA 1484 HR ULOP 20740 2025 P 558, SEGÚN DISPOSICIÓN ADICIONAL TERCERA DE LA R.D. 025/2023. LIB. 00513012004 LBP-YPFB-UNICOMERCIAL (4030005415/1-2188907)"/>
    <m/>
    <m/>
    <m/>
    <m/>
    <m/>
    <m/>
    <n v="0"/>
    <n v="43649006.049999997"/>
    <s v="NO_CONCILIADO"/>
  </r>
  <r>
    <x v="1"/>
    <m/>
    <x v="1"/>
    <x v="144"/>
    <s v="O23129170002"/>
    <s v="BOD"/>
    <n v="2312917"/>
    <m/>
    <s v="00099021001 DEPOSITO DE EFECTIVO, DEPOSITANTE: ANA MARIA BEATRIZ VALDIVIESO FERREIRA, CONCEPTO: DEVOLUCION, CUENTA DE DEPOSITO: CUENTA UNICA DEL TESORO"/>
    <m/>
    <m/>
    <m/>
    <m/>
    <m/>
    <m/>
    <n v="0"/>
    <n v="350"/>
    <s v="NO_CONCILIADO"/>
  </r>
  <r>
    <x v="1"/>
    <m/>
    <x v="1"/>
    <x v="144"/>
    <s v="B23128640002"/>
    <s v="BOD"/>
    <n v="2312864"/>
    <m/>
    <s v="00099021001 DEP.DE CHEQ.AJENOS,RET.DE CAM.,CONCEPTO: DEVOLUCION DE SUELDO,DEP.: JUAN CARLOS MAMANI LOPEZ , PROCEDENCIA: BANCO UNION S.A., CHEQUE: 220207, FECHA DE EMISION:11/08/2025"/>
    <m/>
    <m/>
    <m/>
    <m/>
    <m/>
    <m/>
    <n v="0"/>
    <n v="973.7"/>
    <s v="NO_CONCILIADO"/>
  </r>
  <r>
    <x v="3"/>
    <m/>
    <x v="3"/>
    <x v="144"/>
    <s v="Q22698500002"/>
    <s v="CRV"/>
    <n v="2269850"/>
    <m/>
    <s v="NUMERO DE LIBRETA CUT: 00099021001 OPERACIÓN E18 TRANSFERENCIA DEL SISTEMA FINANCIERO POR CUENTA DE TERCEROS A LA CUT SOL. VITOR HUGO COORDENACAO E GESTAO DE"/>
    <m/>
    <m/>
    <m/>
    <m/>
    <m/>
    <m/>
    <n v="0"/>
    <n v="864530.1"/>
    <s v="NO_CONCILIADO"/>
  </r>
  <r>
    <x v="3"/>
    <m/>
    <x v="3"/>
    <x v="145"/>
    <s v="O23134540002"/>
    <s v="BOD"/>
    <n v="2313454"/>
    <m/>
    <s v="00099021001 DEPOSITO DE EFECTIVO, DEPOSITANTE: SEGUROS PROVIDA S.A,, CONCEPTO: DEVOLUCION FONDOS NO COBRADOS CASO FALLECIDO SEGUN CONCILIACION ABRIL/2025, CUENTA DE DEPOSITO: CUENTA UNICA DEL TESORO"/>
    <m/>
    <m/>
    <m/>
    <m/>
    <m/>
    <m/>
    <n v="0"/>
    <n v="954.23"/>
    <s v="NO_CONCILIADO"/>
  </r>
  <r>
    <x v="1"/>
    <m/>
    <x v="1"/>
    <x v="145"/>
    <s v="O23134690002"/>
    <s v="BOD"/>
    <n v="2313469"/>
    <m/>
    <s v="00099021001 DEPOSITO DE EFECTIVO, DEPOSITANTE: LOURDES ALIAGA ZAPATA, CONCEPTO: DOBLE PERCEPCION MES DE AGOSTO 2025, CUENTA DE DEPOSITO: CUENTA UNICA DEL TESORO"/>
    <m/>
    <m/>
    <m/>
    <m/>
    <m/>
    <m/>
    <n v="0"/>
    <n v="2000"/>
    <s v="NO_CONCILIADO"/>
  </r>
  <r>
    <x v="1"/>
    <m/>
    <x v="1"/>
    <x v="145"/>
    <s v="O23136530002"/>
    <s v="BOD"/>
    <n v="2313653"/>
    <m/>
    <s v="00099021001 DEPOSITO DE EFECTIVO, DEPOSITANTE: WENDY CABRERA AGUILAR, CONCEPTO: DEVOLUCION POR EXCEDER TECHO SALARIAL WENDY CABRERA AGUILAR ENERO A JUNIO 2024, CUENTA DE DEPOSITO: CUENTA UNICA DEL TESORO"/>
    <m/>
    <m/>
    <m/>
    <m/>
    <m/>
    <m/>
    <n v="0"/>
    <n v="57214.18"/>
    <s v="NO_CONCILIADO"/>
  </r>
  <r>
    <x v="1"/>
    <m/>
    <x v="1"/>
    <x v="145"/>
    <s v="O23137410002"/>
    <s v="BOD"/>
    <n v="2313741"/>
    <m/>
    <s v="00099021001 DEPOSITO DE EFECTIVO, DEPOSITANTE: LEONCIO FLORES CASTRO, CONCEPTO: DEVOLUCION DE COBROS INDEBIDOS, CUENTA DE DEPOSITO: CUENTA UNICA DEL TESORO"/>
    <m/>
    <m/>
    <m/>
    <m/>
    <m/>
    <m/>
    <n v="0"/>
    <n v="2000"/>
    <s v="NO_CONCILIADO"/>
  </r>
  <r>
    <x v="34"/>
    <m/>
    <x v="34"/>
    <x v="145"/>
    <s v="B23135390002"/>
    <s v="BOD"/>
    <n v="2313539"/>
    <m/>
    <s v="00099021001 DEP.DE CHEQ.AJENOS,RET.DE CAM.,CONCEPTO: PAGO POR REEMBOLSO DE SUBSIDIO DE INCAPACIDAD TEMPORAL PERIODO ABRIL/25,DEP.: CAJA NACIONAL DE SALUD, PROCEDENCIA: BANCO UNION S.A., CHEQUE: 85421,_x000a_FECHA DE EMISION:08/08/2025_x000a_TRLP -1486-2025 P4396"/>
    <m/>
    <m/>
    <m/>
    <m/>
    <m/>
    <m/>
    <n v="0"/>
    <n v="105712.93"/>
    <s v="CONCILIADO_PARCIAL"/>
  </r>
  <r>
    <x v="36"/>
    <m/>
    <x v="36"/>
    <x v="145"/>
    <s v="B23135390002"/>
    <s v="BOD"/>
    <n v="2313539"/>
    <m/>
    <s v="00099021001 DEP.DE CHEQ.AJENOS,RET.DE CAM.,CONCEPTO: PAGO POR REEMBOLSO DE SUBSIDIO DE INCAPACIDAD TEMPORAL PERIODO ABRIL/25,DEP.: CAJA NACIONAL DE SALUD, PROCEDENCIA: BANCO UNION S.A., CHEQUE: 85421,_x000a_FECHA DE EMISION:08/08/2025_x000a_TRLP -1486-2025 P4396"/>
    <m/>
    <m/>
    <m/>
    <m/>
    <m/>
    <m/>
    <n v="0"/>
    <n v="133818.17000000001"/>
    <s v="CONCILIADO_PARCIAL"/>
  </r>
  <r>
    <x v="9"/>
    <m/>
    <x v="9"/>
    <x v="146"/>
    <s v="O23149410002"/>
    <s v="BOD"/>
    <n v="2314941"/>
    <m/>
    <s v="00099021001 DEPOSITO DE EFECTIVO, DEPOSITANTE: DAYSI IVONNE PUENTE BUSTOS, CONCEPTO: DEVOLUCION POR DOBLE PERCEPCION, CUENTA DE DEPOSITO: CUENTA UNICA DEL TESORO/DJBR"/>
    <m/>
    <m/>
    <m/>
    <m/>
    <m/>
    <m/>
    <n v="0"/>
    <n v="322.64"/>
    <s v="NO_CONCILIADO"/>
  </r>
  <r>
    <x v="1"/>
    <m/>
    <x v="1"/>
    <x v="146"/>
    <s v="O23150330002"/>
    <s v="BOD"/>
    <n v="2315033"/>
    <m/>
    <s v="00099021001 DEPOSITO DE EFECTIVO, DEPOSITANTE: ELIANA FERNANDEZ LAZARO, CONCEPTO: REVERSION PARCIAL, CUENTA DE DEPOSITO: CUENTA UNICA DEL TESORO"/>
    <m/>
    <m/>
    <m/>
    <m/>
    <m/>
    <m/>
    <n v="0"/>
    <n v="535.6"/>
    <s v="NO_CONCILIADO"/>
  </r>
  <r>
    <x v="1"/>
    <m/>
    <x v="1"/>
    <x v="146"/>
    <s v="O23151950002"/>
    <s v="BOD"/>
    <n v="2315195"/>
    <m/>
    <s v="00099021001 DEPOSITO DE EFECTIVO, DEPOSITANTE: MARICELA CUELLAR ORTIZ, CONCEPTO: CONSUMO DE ELECTRICIDAD, CUENTA DE DEPOSITO: CUENTA UNICA DEL TESORO"/>
    <m/>
    <m/>
    <m/>
    <m/>
    <m/>
    <m/>
    <n v="0"/>
    <n v="500"/>
    <s v="NO_CONCILIADO"/>
  </r>
  <r>
    <x v="5"/>
    <m/>
    <x v="5"/>
    <x v="146"/>
    <s v="B23149100002"/>
    <s v="BOD"/>
    <n v="2314910"/>
    <m/>
    <s v="00086031110 DEP.DE CHEQ.AJENOS,RET.DE CAM.,CONCEPTO: SISCO ENERO, FEBRERO, MARZO /2020,DEP.: PN AMBORO , PROCEDENCIA: BANCO UNION S.A., CHEQUE: 1438, FECHA DE EMISION:29/07/2025"/>
    <m/>
    <m/>
    <m/>
    <m/>
    <m/>
    <m/>
    <n v="0"/>
    <n v="8218"/>
    <s v="NO_CONCILIADO"/>
  </r>
  <r>
    <x v="5"/>
    <m/>
    <x v="5"/>
    <x v="146"/>
    <s v="B23149120002"/>
    <s v="BOD"/>
    <n v="2314912"/>
    <m/>
    <s v="00086031110 DEP.DE CHEQ.AJENOS,RET.DE CAM.,CONCEPTO: SISCO NOVIEMBRE Y DICIEMBRE/2019,DEP.: PN AMBORO , PROCEDENCIA: BANCO UNION S.A., CHEQUE: 1440, FECHA DE EMISION:29/07/2025"/>
    <m/>
    <m/>
    <m/>
    <m/>
    <m/>
    <m/>
    <n v="0"/>
    <n v="2380"/>
    <s v="NO_CONCILIADO"/>
  </r>
  <r>
    <x v="5"/>
    <m/>
    <x v="5"/>
    <x v="146"/>
    <s v="B23149160002"/>
    <s v="BOD"/>
    <n v="2314916"/>
    <m/>
    <s v="00086031110 DEP.DE CHEQ.AJENOS,RET.DE CAM.,CONCEPTO: SISCO DE ENERO - DICIEMBRE 2022,DEP.: PN AMBORO , PROCEDENCIA: BANCO UNION S.A., CHEQUE: 1435, FECHA DE EMISION:29/07/2025"/>
    <m/>
    <m/>
    <m/>
    <m/>
    <m/>
    <m/>
    <n v="0"/>
    <n v="35950"/>
    <s v="NO_CONCILIADO"/>
  </r>
  <r>
    <x v="5"/>
    <m/>
    <x v="5"/>
    <x v="146"/>
    <s v="B23149190002"/>
    <s v="BOD"/>
    <n v="2314919"/>
    <m/>
    <s v="00086031110 DEP.DE CHEQ.AJENOS,RET.DE CAM.,CONCEPTO: SISCO OCTUBRE Y NOVIEMBRE/2021,DEP.: PN AMBORO , PROCEDENCIA: BANCO UNION S.A., CHEQUE: 1437, FECHA DE EMISION:29/07/2025"/>
    <m/>
    <m/>
    <m/>
    <m/>
    <m/>
    <m/>
    <n v="0"/>
    <n v="1960"/>
    <s v="NO_CONCILIADO"/>
  </r>
  <r>
    <x v="1"/>
    <m/>
    <x v="1"/>
    <x v="146"/>
    <s v="B23149780002"/>
    <s v="BOD"/>
    <n v="2314978"/>
    <m/>
    <s v="00099021001 DEP.DE CHEQ.AJENOS,RET.DE CAM.,CONCEPTO: REVERSION DE BOLETA HABER MENSUAL,DEP.: HUGO ANTONIO MENDOZA ARCE , PROCEDENCIA: BANCO UNION S.A., CHEQUE: 220215, FECHA DE EMISION:14/08/2025"/>
    <m/>
    <m/>
    <m/>
    <m/>
    <m/>
    <m/>
    <n v="0"/>
    <n v="9072"/>
    <s v="NO_CONCILIADO"/>
  </r>
  <r>
    <x v="1"/>
    <m/>
    <x v="1"/>
    <x v="146"/>
    <s v="B23149820002"/>
    <s v="BOD"/>
    <n v="2314982"/>
    <m/>
    <s v="00099021001 DEP.DE CHEQ.AJENOS,RET.DE CAM.,CONCEPTO: REVERSION DE BOLETA HABER MENSUAL,DEP.: HUGO ANTONIO MENDOZA ARCE , PROCEDENCIA: BANCO UNION S.A., CHEQUE: 220216, FECHA DE EMISION:14/08/2025"/>
    <m/>
    <m/>
    <m/>
    <m/>
    <m/>
    <m/>
    <n v="0"/>
    <n v="9522"/>
    <s v="NO_CONCILIADO"/>
  </r>
  <r>
    <x v="1"/>
    <m/>
    <x v="1"/>
    <x v="146"/>
    <s v="B23149890002"/>
    <s v="BOD"/>
    <n v="2314989"/>
    <m/>
    <s v="00099021001 DEP.DE CHEQ.AJENOS,RET.DE CAM.,CONCEPTO: SOLICITUD DE REEMBOLSO DE SUBSIDIOS POR INCAPACIDAD TEMPORAL PERIODO MAYO/2025 REGIONAL LA PAZ,DEP.: CAJA DE SALUD DE LA BANCA PRIVADA"/>
    <m/>
    <m/>
    <m/>
    <m/>
    <m/>
    <m/>
    <n v="0"/>
    <n v="171.37"/>
    <s v="NO_CONCILIADO"/>
  </r>
  <r>
    <x v="1"/>
    <m/>
    <x v="1"/>
    <x v="146"/>
    <s v="B23149950002"/>
    <s v="BOD"/>
    <n v="2314995"/>
    <m/>
    <s v="00099021001 DEP.DE CHEQ.AJENOS,RET.DE CAM.,CONCEPTO: INCAPACIDAD TEMPORAL-PERIODO MAYO 2025-LA PAZ,DEP.: CAJA DE SALUD DE LA BANCA PRIVADA , PROCEDENCIA: BANCO NACIONAL DE BOLIVIA S.A., CHEQUE: 9937075, FECHA DE EMISION:29/07/2025"/>
    <m/>
    <m/>
    <m/>
    <m/>
    <m/>
    <m/>
    <n v="0"/>
    <n v="6366.41"/>
    <s v="NO_CONCILIADO"/>
  </r>
  <r>
    <x v="1"/>
    <m/>
    <x v="1"/>
    <x v="146"/>
    <s v="B23149990002"/>
    <s v="BOD"/>
    <n v="2314999"/>
    <m/>
    <s v="00099021001 DEP.DE CHEQ.AJENOS,RET.DE CAM.,CONCEPTO: INCAPACIDAD TEMPORAL -PERIODO ABRIL 2025-LA PAZ,DEP.: CAJA DE SALUD DE LA BANCA PRIVADA , PROCEDENCIA: BANCO NACIONAL DE BOLIVIA S.A., CHEQUE: 9936847, FECHA DE EMISION:29/07/2025"/>
    <m/>
    <m/>
    <m/>
    <m/>
    <m/>
    <m/>
    <n v="0"/>
    <n v="2296.1999999999998"/>
    <s v="NO_CONCILIADO"/>
  </r>
  <r>
    <x v="1"/>
    <m/>
    <x v="1"/>
    <x v="146"/>
    <s v="B23150030002"/>
    <s v="BOD"/>
    <n v="2315003"/>
    <m/>
    <s v="00099021001 DEP.DE CHEQ.AJENOS,RET.DE CAM.,CONCEPTO: SOLICITUD DE REEMBOLSO DE SUBSIDIOS POR INCAPACIDAD TEMPORAL PERIODO:ABRIL/2025 REGIONAL LA PAZ,DEP.: CAJA DE SALUD DE LA BANCA PRIVADA"/>
    <m/>
    <m/>
    <m/>
    <m/>
    <m/>
    <m/>
    <n v="0"/>
    <n v="3607.07"/>
    <s v="NO_CONCILIADO"/>
  </r>
  <r>
    <x v="19"/>
    <m/>
    <x v="19"/>
    <x v="147"/>
    <s v="O23156800002"/>
    <s v="BOD"/>
    <n v="2315680"/>
    <m/>
    <s v="00099021001 DEPOSITO DE EFECTIVO, DEPOSITANTE: PEDRO BENJAMIN VARGAS FERNANDEZ, CONCEPTO: DEVOLUCIÓN POR DIFERENCIACIÓN DE TARIFA PASAJE AÉREO, CUENTA DE DEPOSITO: CUENTA UNICA DEL TESORO/DJBR"/>
    <m/>
    <m/>
    <m/>
    <m/>
    <m/>
    <m/>
    <n v="0"/>
    <n v="141"/>
    <s v="NO_CONCILIADO"/>
  </r>
  <r>
    <x v="0"/>
    <m/>
    <x v="0"/>
    <x v="147"/>
    <s v="O23157160002"/>
    <s v="BOD"/>
    <n v="2315716"/>
    <m/>
    <s v="00015021101 DEPOSITO DE EFECTIVO, DEPOSITANTE: RODRIGO ROCABADO ROJAS, CONCEPTO: DEVOLUCION DE BONO A CARGO DEL MES DE ABRIL DE 2024, AL MES DE ENERO 2025 Y AGUINALDO 2024, CUENTA DE DEPOSITO: CUENTA UNICA DEL TESORO"/>
    <m/>
    <m/>
    <m/>
    <m/>
    <m/>
    <m/>
    <n v="0"/>
    <n v="10153"/>
    <s v="NO_CONCILIADO"/>
  </r>
  <r>
    <x v="62"/>
    <m/>
    <x v="62"/>
    <x v="147"/>
    <s v="B23155590002"/>
    <s v="BOD"/>
    <n v="2315559"/>
    <m/>
    <s v="00221022001 DEP.DE CHEQ.AJENOS,RET.DE CAM.,CONCEPTO: DEPÓSITO,DEP.: DANITZA NOELIA AYARDE LOPEZ , PROCEDENCIA: BANCO UNION S.A., CHEQUE: 220233, FECHA DE EMISION:15/08/2025"/>
    <m/>
    <m/>
    <m/>
    <m/>
    <m/>
    <m/>
    <n v="0"/>
    <n v="100"/>
    <s v="NO_CONCILIADO"/>
  </r>
  <r>
    <x v="44"/>
    <m/>
    <x v="44"/>
    <x v="147"/>
    <s v="S11339390001"/>
    <s v="NTI"/>
    <n v="1133939"/>
    <m/>
    <s v="||PAGO PRÉSTAMO EXIMBANK CHINA POPULAR PBC 2017 (31) 457 VCTO 21-07-2025 POR CUENTA DE TGN SEGÚN NOTA CITE: MEFP/VTCP/DGCP/UODP/N° 356/2025 DE FECHA 11-08-2025 VALOR 15-08-2025 CAPITAL USD19.304.837,76 INTERESES USD4.393.952,81 Y COMISIONES USD114,135.86 CTA. 3987 CUENTA ÚNICA DEL TESORO LIB. 00099021001"/>
    <m/>
    <m/>
    <m/>
    <m/>
    <m/>
    <m/>
    <n v="165737967.94999999"/>
    <n v="0"/>
    <s v="NO_CONCILIADO"/>
  </r>
  <r>
    <x v="44"/>
    <m/>
    <x v="44"/>
    <x v="147"/>
    <s v="S11339390003"/>
    <s v="COB"/>
    <n v="1133939"/>
    <m/>
    <s v="||PAGO PRÉSTAMO EXIMBANK CHINA POPULAR PBC 2017 (31) 457 VCTO 21-07-2025 POR CUENTA DE TGN SEGÚN NOTA CITE: MEFP/VTCP/DGCP/UODP/N° 356/2025 DE FECHA 11-08-2025 VALOR 15-08-2025 CAPITAL USD19.304.837,76 INTERESES USD4.393.952,81 Y COMISIONES USD114,135.86 CUENTA 3987 CUENTA UNICA DEL TESORO LIB. 00099021001 REF. COMISIONES BANCARIAS"/>
    <m/>
    <m/>
    <m/>
    <m/>
    <m/>
    <m/>
    <n v="163716.70000000001"/>
    <n v="0"/>
    <s v="NO_CONCILIADO"/>
  </r>
  <r>
    <x v="44"/>
    <m/>
    <x v="44"/>
    <x v="147"/>
    <s v="S11339420004"/>
    <s v="COB"/>
    <n v="1133942"/>
    <m/>
    <s v="||PAGO PRÉSTAMO EXIMBANK CHINA POPULAR PBC 2017 (31) 457 VCTO 21-07-2025 POR CUENTA DE TGN SEGÚN NOTA CITE: MEFP/VTCP/DGCP/UODP/N° 356/2025 DE FECHA 11-08-2025 VALOR 15-08-2025 CAPITAL USD501.862,24 CUENTA 3987 CUENTA ÚNICA DEL TESORO LIB. 00099021001 REF. COMISIONES BANCARIAS"/>
    <m/>
    <m/>
    <m/>
    <m/>
    <m/>
    <m/>
    <n v="3802.76"/>
    <n v="0"/>
    <s v="NO_CONCILIADO"/>
  </r>
  <r>
    <x v="44"/>
    <m/>
    <x v="44"/>
    <x v="147"/>
    <s v="S11339450001"/>
    <s v="DEV"/>
    <n v="1133945"/>
    <m/>
    <s v="||COMPLEMENTO A NUESTRO CPBTE.1133939 DE LA FECHA, POR PAGO PRÉSTAMO EXIMBANK CHINA POPULAR PBC 2017 (31) 457 VCTO 21-07-2025 POR CUENTA DE TGN SEGÚN NOTA CITE: MEFP/VTCP/DGCP/UODP/N° 356/2025 DE FECHA 11-08-2025 VALOR 15-08-2025, COBRO DE COMISIONES DEL BANQUERO USD10,00 CTA. 3987 CUENTA UNICA DEL TESORO LIB. 00099021001"/>
    <m/>
    <m/>
    <m/>
    <m/>
    <m/>
    <m/>
    <n v="69.599999999999994"/>
    <n v="0"/>
    <s v="NO_CONCILIADO"/>
  </r>
  <r>
    <x v="56"/>
    <m/>
    <x v="56"/>
    <x v="147"/>
    <s v="G32506230019"/>
    <s v="DVD"/>
    <n v="24194"/>
    <m/>
    <s v="VENTA DE DIVISAS CON TRANSFERENCIA DE FONDOS A SOLICITUD DE ORGANO ELECTORAL PLURINACIONAL SEGUN SOLICITUD 24194 REF: TRANSFERENCIA AL EXTERIOR PARA PAGO DE HABERES AL PERSONAL PERMANENTE JULIO 2025 NOTA TSE DNA SGH 2014 2025 Y PLANILLA 67005 LIB. 00099021001 TGN-RECURSOS ORDINARIOS (3987) POR DIFERENCIAL CAMBIARIO"/>
    <m/>
    <m/>
    <m/>
    <m/>
    <m/>
    <m/>
    <n v="0.05"/>
    <n v="0"/>
    <s v="NO_CONCILIADO"/>
  </r>
  <r>
    <x v="1"/>
    <m/>
    <x v="1"/>
    <x v="148"/>
    <s v="B23162910002"/>
    <s v="BOD"/>
    <n v="2316291"/>
    <m/>
    <s v="00099021001 DEP.DE CHEQ.AJENOS,RET.DE CAM.,CONCEPTO: DEVOLUCION DPH JUN/SEP,DEP.: KARLZ FRANZ MADUEÑO CESPEDES , PROCEDENCIA: BANCO UNION S.A., CHEQUE: 220241, FECHA DE EMISION:18/08/2025"/>
    <m/>
    <m/>
    <m/>
    <m/>
    <m/>
    <m/>
    <n v="0"/>
    <n v="1009.96"/>
    <s v="NO_CONCILIADO"/>
  </r>
  <r>
    <x v="3"/>
    <m/>
    <x v="3"/>
    <x v="148"/>
    <s v="Q22741410002"/>
    <s v="CRV"/>
    <n v="2274141"/>
    <m/>
    <s v="NUMERO DE LIBRETA CUT: 00099021001 OPERACIÓN E18 TRANSFERENCIA DEL SISTEMA FINANCIERO POR CUENTA DE TERCEROS A LA CUT PIESAT INF./CHINA CITIC BANK/ATT"/>
    <m/>
    <m/>
    <m/>
    <m/>
    <m/>
    <m/>
    <n v="0"/>
    <n v="10750237.4"/>
    <s v="NO_CONCILIADO"/>
  </r>
  <r>
    <x v="3"/>
    <m/>
    <x v="3"/>
    <x v="148"/>
    <s v="Q22742050002"/>
    <s v="CRV"/>
    <n v="2274205"/>
    <m/>
    <s v="NUMERO DE LIBRETA CUT: 00099021001 OPERACIÓN E18 TRANSFERENCIA DEL SISTEMA FINANCIERO POR CUENTA DE TERCEROS A LA CUT Devolucion de Compensacion de Cotizaciones Mensual CCM Pagos por Reproceso CUA 37211316"/>
    <m/>
    <m/>
    <m/>
    <m/>
    <m/>
    <m/>
    <n v="0"/>
    <n v="40312.69"/>
    <s v="NO_CONCILIADO"/>
  </r>
  <r>
    <x v="3"/>
    <m/>
    <x v="3"/>
    <x v="149"/>
    <s v="B23168390002"/>
    <s v="BOD"/>
    <n v="2316839"/>
    <m/>
    <s v="00099021001 DEP.DE CHEQ.AJENOS,RET.DE CAM.,CONCEPTO: INCAPACIDAD,DEP.: CAJA NACIONAL DE SALUD , PROCEDENCIA: BANCO UNION S.A., CHEQUE: 5164, FECHA DE EMISION:13/08/2025"/>
    <m/>
    <m/>
    <m/>
    <m/>
    <m/>
    <m/>
    <n v="0"/>
    <n v="16829.04"/>
    <s v="NO_CONCILIADO"/>
  </r>
  <r>
    <x v="1"/>
    <m/>
    <x v="1"/>
    <x v="149"/>
    <s v="B23169240002"/>
    <s v="BOD"/>
    <n v="2316924"/>
    <m/>
    <s v="00099021001 DEP.DE CHEQ.AJENOS,RET.DE CAM.,CONCEPTO: DEVOLUCION POR DPH POR EL MES DE 03/1979,DEP.: AURELIO CASTRO PANOZO , PROCEDENCIA: BANCO UNION S.A., CHEQUE: 220244, FECHA DE EMISION:19/08/2025"/>
    <m/>
    <m/>
    <m/>
    <m/>
    <m/>
    <m/>
    <n v="0"/>
    <n v="612.48"/>
    <s v="NO_CONCILIADO"/>
  </r>
  <r>
    <x v="1"/>
    <m/>
    <x v="1"/>
    <x v="149"/>
    <s v="B23169380002"/>
    <s v="BOD"/>
    <n v="2316938"/>
    <m/>
    <s v="00099021001 DEP.DE CHEQ.AJENOS,RET.DE CAM.,CONCEPTO: DEPÓSITO,DEP.: NELFY EVELING CHOQUE ECOS , PROCEDENCIA: BANCO UNION S.A., CHEQUE: 220249, FECHA DE EMISION:19/08/2025"/>
    <m/>
    <m/>
    <m/>
    <m/>
    <m/>
    <m/>
    <n v="0"/>
    <n v="476.07"/>
    <s v="NO_CONCILIADO"/>
  </r>
  <r>
    <x v="1"/>
    <m/>
    <x v="1"/>
    <x v="149"/>
    <s v="B23169410002"/>
    <s v="BOD"/>
    <n v="2316941"/>
    <m/>
    <s v="00099021001 DEP.DE CHEQ.AJENOS,RET.DE CAM.,CONCEPTO: DEPÓSITO,DEP.: NELFY EVELING CHOQUE ECOS , PROCEDENCIA: BANCO UNION S.A., CHEQUE: 220250, FECHA DE EMISION:19/08/2025"/>
    <m/>
    <m/>
    <m/>
    <m/>
    <m/>
    <m/>
    <n v="0"/>
    <n v="476.07"/>
    <s v="NO_CONCILIADO"/>
  </r>
  <r>
    <x v="19"/>
    <m/>
    <x v="19"/>
    <x v="150"/>
    <s v="O23177820002"/>
    <s v="BOD"/>
    <n v="2317782"/>
    <m/>
    <s v="00099021001 DEPOSITO DE EFECTIVO, DEPOSITANTE: MIGUEL ANGEL CESPEDES MENA, CONCEPTO: PAGO DE LARGA DISTANCIA NACIONAL TELEFONIA MOVIL, CUENTA DE DEPOSITO: CUENTA UNICA DEL TESORO/DJBR"/>
    <m/>
    <m/>
    <m/>
    <m/>
    <m/>
    <m/>
    <n v="0"/>
    <n v="0.92"/>
    <s v="NO_CONCILIADO"/>
  </r>
  <r>
    <x v="17"/>
    <m/>
    <x v="17"/>
    <x v="150"/>
    <s v="O23181110002"/>
    <s v="BOD"/>
    <n v="2318111"/>
    <m/>
    <s v="00548022001 DEPOSITO DE EFECTIVO, DEPOSITANTE: MELISSA MALORY NEGRON SANDOVAL, CONCEPTO: DEVOLUCION DE BOLETA DE GARANTIA, CUENTA DE DEPOSITO: CUENTA UNICA DEL TESORO"/>
    <m/>
    <m/>
    <m/>
    <m/>
    <m/>
    <m/>
    <n v="0"/>
    <n v="7700"/>
    <s v="NO_CONCILIADO"/>
  </r>
  <r>
    <x v="63"/>
    <m/>
    <x v="63"/>
    <x v="150"/>
    <s v="B23178500002"/>
    <s v="BOD"/>
    <n v="2317850"/>
    <m/>
    <s v="00099021001 DEP.DE CHEQ.AJENOS,RET.DE CAM.,CONCEPTO: PAGO POR REEMBOLSO DE SUBSIDIO DE INCAPACIDAD TEMPORAL DE FEBRERO Y MAYO/2025,DEP.: CAJA NACIONAL DE SALUD, PROCEDENCIA: BANCO UNION S.A., CHEQUE: 86260, FECHA DE EMISION:20/08/2025._x000a_TRLP-1500/2025 P4603"/>
    <m/>
    <m/>
    <m/>
    <m/>
    <m/>
    <m/>
    <n v="0"/>
    <n v="1853.1"/>
    <s v="CONCILIADO_PARCIAL"/>
  </r>
  <r>
    <x v="1"/>
    <m/>
    <x v="1"/>
    <x v="150"/>
    <s v="B23179550002"/>
    <s v="BOD"/>
    <n v="2317955"/>
    <m/>
    <s v="00099021001 DEP.DE CHEQ.AJENOS,RET.DE CAM.,CONCEPTO: DEVOLUCION SUELDO,DEP.: JUANA CUELLAR ARIAS , PROCEDENCIA: BANCO UNION S.A., CHEQUE: 220254, FECHA DE EMISION:20/08/2025"/>
    <m/>
    <m/>
    <m/>
    <m/>
    <m/>
    <m/>
    <n v="0"/>
    <n v="3138"/>
    <s v="NO_CONCILIADO"/>
  </r>
  <r>
    <x v="44"/>
    <m/>
    <x v="44"/>
    <x v="150"/>
    <s v="S11343980003"/>
    <s v="COB"/>
    <n v="1134398"/>
    <m/>
    <s v="||PAGO A CAF PRÉSTAMO CFA009272 VCTO. 18-08-2025 POR CUENTA DEL TGN, SEGÚN NOTA MEFP/VTCP/DGCP/UODP N° 372/2025 DE 20-08-2025, VALOR 20-08-2025. CTA. 3987 CUENTA UNICA DEL TESORO LIB. 00099021001 REF.: COMISIONES BANCARIAS"/>
    <m/>
    <m/>
    <m/>
    <m/>
    <m/>
    <m/>
    <n v="372.55"/>
    <n v="0"/>
    <s v="NO_CONCILIADO"/>
  </r>
  <r>
    <x v="3"/>
    <m/>
    <x v="3"/>
    <x v="151"/>
    <s v="B23187460002"/>
    <s v="BOD"/>
    <n v="2318746"/>
    <m/>
    <s v="00099021001 DEP.DE CHEQ.AJENOS,RET.DE CAM.,CONCEPTO: INCAPACIDAD,DEP.: CAJA NACIONAL DE SALUD , PROCEDENCIA: BANCO UNION S.A., CHEQUE: 106269, FECHA DE EMISION:11/08/2025"/>
    <m/>
    <m/>
    <m/>
    <m/>
    <m/>
    <m/>
    <n v="0"/>
    <n v="56001.599999999999"/>
    <s v="NO_CONCILIADO"/>
  </r>
  <r>
    <x v="3"/>
    <m/>
    <x v="3"/>
    <x v="151"/>
    <s v="B23187500002"/>
    <s v="BOD"/>
    <n v="2318750"/>
    <m/>
    <s v="00099021001 DEP.DE CHEQ.AJENOS,RET.DE CAM.,CONCEPTO: INCAPACIDAD,DEP.: CAJA NACIONAL DE SALUD , PROCEDENCIA: BANCO UNION S.A., CHEQUE: 106270, FECHA DE EMISION:11/08/2025"/>
    <m/>
    <m/>
    <m/>
    <m/>
    <m/>
    <m/>
    <n v="0"/>
    <n v="32872.660000000003"/>
    <s v="NO_CONCILIADO"/>
  </r>
  <r>
    <x v="3"/>
    <m/>
    <x v="3"/>
    <x v="151"/>
    <s v="B23187550002"/>
    <s v="BOD"/>
    <n v="2318755"/>
    <m/>
    <s v="00099021001 DEP.DE CHEQ.AJENOS,RET.DE CAM.,CONCEPTO: INCAPACIDAD,DEP.: CAJA NACIONAL DE SALUD , PROCEDENCIA: BANCO UNION S.A., CHEQUE: 106271, FECHA DE EMISION:11/08/2025"/>
    <m/>
    <m/>
    <m/>
    <m/>
    <m/>
    <m/>
    <n v="0"/>
    <n v="438315.79"/>
    <s v="NO_CONCILIADO"/>
  </r>
  <r>
    <x v="3"/>
    <m/>
    <x v="3"/>
    <x v="151"/>
    <s v="B23187600002"/>
    <s v="BOD"/>
    <n v="2318760"/>
    <m/>
    <s v="00099021001 DEP.DE CHEQ.AJENOS,RET.DE CAM.,CONCEPTO: INCAPACIDAD,DEP.: CAJA NACIONAL DE SALUD , PROCEDENCIA: BANCO UNION S.A., CHEQUE: 106272, FECHA DE EMISION:11/08/2025"/>
    <m/>
    <m/>
    <m/>
    <m/>
    <m/>
    <m/>
    <n v="0"/>
    <n v="119057.59"/>
    <s v="NO_CONCILIADO"/>
  </r>
  <r>
    <x v="3"/>
    <m/>
    <x v="3"/>
    <x v="151"/>
    <s v="B23187640002"/>
    <s v="BOD"/>
    <n v="2318764"/>
    <m/>
    <s v="00099021001 DEP.DE CHEQ.AJENOS,RET.DE CAM.,CONCEPTO: INCAPACIDAD,DEP.: CAJA NACIONAL DE SALUD , PROCEDENCIA: BANCO UNION S.A., CHEQUE: 106273, FECHA DE EMISION:11/08/2025"/>
    <m/>
    <m/>
    <m/>
    <m/>
    <m/>
    <m/>
    <n v="0"/>
    <n v="18591.419999999998"/>
    <s v="NO_CONCILIADO"/>
  </r>
  <r>
    <x v="3"/>
    <m/>
    <x v="3"/>
    <x v="151"/>
    <s v="B23187710002"/>
    <s v="BOD"/>
    <n v="2318771"/>
    <m/>
    <s v="00099021001 DEP.DE CHEQ.AJENOS,RET.DE CAM.,CONCEPTO: INCAPACIDAD,DEP.: CAJA NACIONAL DE SALUD , PROCEDENCIA: BANCO UNION S.A., CHEQUE: 106274, FECHA DE EMISION:11/08/2025"/>
    <m/>
    <m/>
    <m/>
    <m/>
    <m/>
    <m/>
    <n v="0"/>
    <n v="20318.400000000001"/>
    <s v="NO_CONCILIADO"/>
  </r>
  <r>
    <x v="3"/>
    <m/>
    <x v="3"/>
    <x v="151"/>
    <s v="B23187750002"/>
    <s v="BOD"/>
    <n v="2318775"/>
    <m/>
    <s v="00099021001 DEP.DE CHEQ.AJENOS,RET.DE CAM.,CONCEPTO: INCAPACIDAD,DEP.: CAJA NACIONAL DE SALUD , PROCEDENCIA: BANCO UNION S.A., CHEQUE: 106275, FECHA DE EMISION:11/08/2025"/>
    <m/>
    <m/>
    <m/>
    <m/>
    <m/>
    <m/>
    <n v="0"/>
    <n v="107823.77"/>
    <s v="NO_CONCILIADO"/>
  </r>
  <r>
    <x v="3"/>
    <m/>
    <x v="3"/>
    <x v="151"/>
    <s v="B23187800002"/>
    <s v="BOD"/>
    <n v="2318780"/>
    <m/>
    <s v="00099021001 DEP.DE CHEQ.AJENOS,RET.DE CAM.,CONCEPTO: INCAPACIDAD,DEP.: CAJA NACIONAL DE SALUD , PROCEDENCIA: BANCO UNION S.A., CHEQUE: 106276, FECHA DE EMISION:11/08/2025"/>
    <m/>
    <m/>
    <m/>
    <m/>
    <m/>
    <m/>
    <n v="0"/>
    <n v="241855.68"/>
    <s v="NO_CONCILIADO"/>
  </r>
  <r>
    <x v="3"/>
    <m/>
    <x v="3"/>
    <x v="151"/>
    <s v="B23187840002"/>
    <s v="BOD"/>
    <n v="2318784"/>
    <m/>
    <s v="00099021001 DEP.DE CHEQ.AJENOS,RET.DE CAM.,CONCEPTO: INCAPACIDAD,DEP.: CAJA NACIONAL DE SALUD , PROCEDENCIA: BANCO UNION S.A., CHEQUE: 106277, FECHA DE EMISION:11/08/2025"/>
    <m/>
    <m/>
    <m/>
    <m/>
    <m/>
    <m/>
    <n v="0"/>
    <n v="3753.6"/>
    <s v="NO_CONCILIADO"/>
  </r>
  <r>
    <x v="3"/>
    <m/>
    <x v="3"/>
    <x v="151"/>
    <s v="B23187900002"/>
    <s v="BOD"/>
    <n v="2318790"/>
    <m/>
    <s v="00099021001 DEP.DE CHEQ.AJENOS,RET.DE CAM.,CONCEPTO: INCAPACIDAD,DEP.: CAJA NACIONAL DE SALUD , PROCEDENCIA: BANCO UNION S.A., CHEQUE: 106278, FECHA DE EMISION:11/08/2025"/>
    <m/>
    <m/>
    <m/>
    <m/>
    <m/>
    <m/>
    <n v="0"/>
    <n v="65406.7"/>
    <s v="NO_CONCILIADO"/>
  </r>
  <r>
    <x v="3"/>
    <m/>
    <x v="3"/>
    <x v="151"/>
    <s v="B23187940002"/>
    <s v="BOD"/>
    <n v="2318794"/>
    <m/>
    <s v="00099021001 DEP.DE CHEQ.AJENOS,RET.DE CAM.,CONCEPTO: INCAPACIDAD,DEP.: CAJA NACIONAL DE SALUD , PROCEDENCIA: BANCO UNION S.A., CHEQUE: 106279, FECHA DE EMISION:11/08/2025"/>
    <m/>
    <m/>
    <m/>
    <m/>
    <m/>
    <m/>
    <n v="0"/>
    <n v="10086.15"/>
    <s v="NO_CONCILIADO"/>
  </r>
  <r>
    <x v="3"/>
    <m/>
    <x v="3"/>
    <x v="151"/>
    <s v="B23188000002"/>
    <s v="BOD"/>
    <n v="2318800"/>
    <m/>
    <s v="00099021001 DEP.DE CHEQ.AJENOS,RET.DE CAM.,CONCEPTO: INCAPACIDAD,DEP.: CAJA NACIONAL DE SALUD , PROCEDENCIA: BANCO UNION S.A., CHEQUE: 106281, FECHA DE EMISION:11/08/2025"/>
    <m/>
    <m/>
    <m/>
    <m/>
    <m/>
    <m/>
    <n v="0"/>
    <n v="402.5"/>
    <s v="NO_CONCILIADO"/>
  </r>
  <r>
    <x v="3"/>
    <m/>
    <x v="3"/>
    <x v="151"/>
    <s v="B23188030002"/>
    <s v="BOD"/>
    <n v="2318803"/>
    <m/>
    <s v="00099021001 DEP.DE CHEQ.AJENOS,RET.DE CAM.,CONCEPTO: INCAPACIDAD,DEP.: CAJA NACIONAL DE SALUD , PROCEDENCIA: BANCO UNION S.A., CHEQUE: 106282, FECHA DE EMISION:11/08/2025"/>
    <m/>
    <m/>
    <m/>
    <m/>
    <m/>
    <m/>
    <n v="0"/>
    <n v="293705.95"/>
    <s v="NO_CONCILIADO"/>
  </r>
  <r>
    <x v="3"/>
    <m/>
    <x v="3"/>
    <x v="151"/>
    <s v="B23188100002"/>
    <s v="BOD"/>
    <n v="2318810"/>
    <m/>
    <s v="00099021001 DEP.DE CHEQ.AJENOS,RET.DE CAM.,CONCEPTO: INCAPACIDAD,DEP.: CAJA NACIONAL DE SALUD , PROCEDENCIA: BANCO UNION S.A., CHEQUE: 106283, FECHA DE EMISION:11/08/2025"/>
    <m/>
    <m/>
    <m/>
    <m/>
    <m/>
    <m/>
    <n v="0"/>
    <n v="371.28"/>
    <s v="NO_CONCILIADO"/>
  </r>
  <r>
    <x v="3"/>
    <m/>
    <x v="3"/>
    <x v="151"/>
    <s v="B23188160002"/>
    <s v="BOD"/>
    <n v="2318816"/>
    <m/>
    <s v="00099021001 DEP.DE CHEQ.AJENOS,RET.DE CAM.,CONCEPTO: INCAPACIDAD,DEP.: CAJA NACIONAL DE SALUD , PROCEDENCIA: BANCO UNION S.A., CHEQUE: 106284, FECHA DE EMISION:11/08/2025"/>
    <m/>
    <m/>
    <m/>
    <m/>
    <m/>
    <m/>
    <n v="0"/>
    <n v="66379.960000000006"/>
    <s v="NO_CONCILIADO"/>
  </r>
  <r>
    <x v="1"/>
    <m/>
    <x v="1"/>
    <x v="151"/>
    <s v="B23188640002"/>
    <s v="BOD"/>
    <n v="2318864"/>
    <m/>
    <s v="00099021001 DEP.DE CHEQ.AJENOS,RET.DE CAM.,CONCEPTO: DEPÓSITO,DEP.: EMELIT VACA CONCHARI , PROCEDENCIA: BANCO UNION S.A., CHEQUE: 220255, FECHA DE EMISION:21/08/2025"/>
    <m/>
    <m/>
    <m/>
    <m/>
    <m/>
    <m/>
    <n v="0"/>
    <n v="2269.19"/>
    <s v="NO_CONCILIADO"/>
  </r>
  <r>
    <x v="3"/>
    <m/>
    <x v="3"/>
    <x v="151"/>
    <s v="B23188210002"/>
    <s v="BOD"/>
    <n v="2318821"/>
    <m/>
    <s v="00099021001 DEP.DE CHEQ.AJENOS,RET.DE CAM.,CONCEPTO: INCAPACIDAD,DEP.: CAJA NACIONAL DE SALUD , PROCEDENCIA: BANCO UNION S.A., CHEQUE: 106285, FECHA DE EMISION:11/08/2025"/>
    <m/>
    <m/>
    <m/>
    <m/>
    <m/>
    <m/>
    <n v="0"/>
    <n v="38385.9"/>
    <s v="NO_CONCILIADO"/>
  </r>
  <r>
    <x v="3"/>
    <m/>
    <x v="3"/>
    <x v="151"/>
    <s v="B23188270002"/>
    <s v="BOD"/>
    <n v="2318827"/>
    <m/>
    <s v="00099021001 DEP.DE CHEQ.AJENOS,RET.DE CAM.,CONCEPTO: INCAPACIDAD,DEP.: CAJA NACIONAL DE SALUD , PROCEDENCIA: BANCO UNION S.A., CHEQUE: 106286, FECHA DE EMISION:11/08/2025"/>
    <m/>
    <m/>
    <m/>
    <m/>
    <m/>
    <m/>
    <n v="0"/>
    <n v="15198.3"/>
    <s v="NO_CONCILIADO"/>
  </r>
  <r>
    <x v="3"/>
    <m/>
    <x v="3"/>
    <x v="151"/>
    <s v="B23188310002"/>
    <s v="BOD"/>
    <n v="2318831"/>
    <m/>
    <s v="00099021001 DEP.DE CHEQ.AJENOS,RET.DE CAM.,CONCEPTO: INCAPACIDAD,DEP.: CAJA NACIONAL DE SALUD , PROCEDENCIA: BANCO UNION S.A., CHEQUE: 106308, FECHA DE EMISION:13/08/2025"/>
    <m/>
    <m/>
    <m/>
    <m/>
    <m/>
    <m/>
    <n v="0"/>
    <n v="204986.66"/>
    <s v="NO_CONCILIADO"/>
  </r>
  <r>
    <x v="4"/>
    <m/>
    <x v="4"/>
    <x v="151"/>
    <s v="B23189790002"/>
    <s v="BOD"/>
    <n v="2318979"/>
    <m/>
    <s v="00099021001 DEP.DE CHEQ.AJENOS,RET.DE CAM.,CONCEPTO: DEVOLUCION DE REFRIGERIOS PAGO EN DEMASIA DICIEMBRE 2024,DEP.: AGENCIA NACIONAL DE HIDROCARBUROS , PROCEDENCIA: BANCO UNION S.A., CHEQUE: 7988, FECHA DE EMISION:12/08/2025"/>
    <m/>
    <m/>
    <m/>
    <m/>
    <m/>
    <m/>
    <n v="0"/>
    <n v="90"/>
    <s v="NO_CONCILIADO"/>
  </r>
  <r>
    <x v="4"/>
    <m/>
    <x v="4"/>
    <x v="151"/>
    <s v="B23189830002"/>
    <s v="BOD"/>
    <n v="2318983"/>
    <m/>
    <s v="00099021001 DEP.DE CHEQ.AJENOS,RET.DE CAM.,CONCEPTO: DESCUENTO POR BAJA MEDICA SRA ANA MARIDA AYALA GESTION 2024,DEP.: AGENCIA NACIONAL DE HIDROCARBUROS , PROCEDENCIA: BANCO UNION S.A., CHEQUE: 7990, FECHA DE EMISION:12/08/2025"/>
    <m/>
    <m/>
    <m/>
    <m/>
    <m/>
    <m/>
    <n v="0"/>
    <n v="5706.4"/>
    <s v="NO_CONCILIADO"/>
  </r>
  <r>
    <x v="4"/>
    <m/>
    <x v="4"/>
    <x v="151"/>
    <s v="B23189910002"/>
    <s v="BOD"/>
    <n v="2318991"/>
    <m/>
    <s v="00099021001 DEP.DE CHEQ.AJENOS,RET.DE CAM.,CONCEPTO: FALTAS DEL PERSONAL (DICIEMBRE 2024),DEP.: AGENCIA NACIONAL DE HIDROCARBUROS , PROCEDENCIA: BANCO UNION S.A., CHEQUE: 7991, FECHA DE EMISION:12/08/2025"/>
    <m/>
    <m/>
    <m/>
    <m/>
    <m/>
    <m/>
    <n v="0"/>
    <n v="6600.58"/>
    <s v="NO_CONCILIADO"/>
  </r>
  <r>
    <x v="4"/>
    <m/>
    <x v="4"/>
    <x v="151"/>
    <s v="B23189970002"/>
    <s v="BOD"/>
    <n v="2318997"/>
    <m/>
    <s v="00099021001 DEP.DE CHEQ.AJENOS,RET.DE CAM.,CONCEPTO: DESCUENTO FALTAS CONSULTORES DE LINEA MES DE NOVIEMBRE,DEP.: AGENCIA NACIONAL DE HIDROCARBUROS , PROCEDENCIA: BANCO UNION S.A., CHEQUE: 7987, FECHA DE EMISION:12/08/2025"/>
    <m/>
    <m/>
    <m/>
    <m/>
    <m/>
    <m/>
    <n v="0"/>
    <n v="1012.89"/>
    <s v="NO_CONCILIADO"/>
  </r>
  <r>
    <x v="3"/>
    <m/>
    <x v="3"/>
    <x v="151"/>
    <s v="Q22766370002"/>
    <s v="CRV"/>
    <n v="2276637"/>
    <m/>
    <s v="NUMERO DE LIBRETA CUT: 00099021001 OPERACIÓN E18 TRANSFERENCIA DEL SISTEMA FINANCIERO POR CUENTA DE TERCEROS A LA CUT Devolucion de Compensacin de Cotizaciones Mensual CCM Pagos por Reproceso CUA 100274730"/>
    <m/>
    <m/>
    <m/>
    <m/>
    <m/>
    <m/>
    <n v="0"/>
    <n v="7087.04"/>
    <s v="NO_CONCILIADO"/>
  </r>
  <r>
    <x v="64"/>
    <m/>
    <x v="64"/>
    <x v="152"/>
    <s v="O23198050002"/>
    <s v="BOD"/>
    <n v="2319805"/>
    <m/>
    <s v="00099021001 DEPOSITO DE EFECTIVO, DEPOSITANTE: RAUL ABELARDO NAVARRO ARANDO, CONCEPTO: REPOSICION DE FACTURA NAABOL, CUENTA DE DEPOSITO: CUENTA UNICA DEL TESORO/DJBR"/>
    <m/>
    <m/>
    <m/>
    <m/>
    <m/>
    <m/>
    <n v="0"/>
    <n v="15"/>
    <s v="NO_CONCILIADO"/>
  </r>
  <r>
    <x v="3"/>
    <m/>
    <x v="3"/>
    <x v="152"/>
    <s v="B23196760002"/>
    <s v="BOD"/>
    <n v="2319676"/>
    <m/>
    <s v="00099021001 DEP.DE CHEQ.AJENOS,RET.DE CAM.,CONCEPTO: INCAPACIDAD,DEP.: CAJA NACIONAL DE SALUD , PROCEDENCIA: BANCO UNION S.A., CHEQUE: 28303, FECHA DE EMISION:20/08/2025"/>
    <m/>
    <m/>
    <m/>
    <m/>
    <m/>
    <m/>
    <n v="0"/>
    <n v="360154.63"/>
    <s v="NO_CONCILIADO"/>
  </r>
  <r>
    <x v="3"/>
    <m/>
    <x v="3"/>
    <x v="152"/>
    <s v="S11346170001"/>
    <s v="COB"/>
    <n v="1134617"/>
    <m/>
    <s v="COBRO DE||ÚTILES DE ESCRITORIO POR EL REGISTRO DEL COMP. CONTABLE N° 1134616 DE LA FECHA, EN ATENCIÓN A NOTA OFICIO RECT.OF.N°0104/25 (TRAM-4204) DE FECHA 06/03/2025 ENVIADO POR LA UNIVERSIDAD AUTÓNOMA DEL BENI JOSÉ BALLIVIÁN COBRO ÚTILES DE ESCRITORIO DE LA CUENTA 1-9963443-UAB JOSE BALLIVIÁN  CUENTA ÚNICA UNIVERSITARIA"/>
    <m/>
    <m/>
    <m/>
    <m/>
    <m/>
    <m/>
    <n v="60"/>
    <n v="0"/>
    <s v="NO_CONCILIADO"/>
  </r>
  <r>
    <x v="8"/>
    <m/>
    <x v="8"/>
    <x v="153"/>
    <s v="O23206090002"/>
    <s v="BOD"/>
    <n v="2320609"/>
    <m/>
    <s v="00081071102 DEPOSITO DE EFECTIVO, DEPOSITANTE: EDWIN ANIBAL CANIZARES LOPEZ, CONCEPTO: DEVOLUCION DE 13% IVA - VIATICOS PREV. NO. 460-2024, CUENTA DE DEPOSITO: CUENTA UNICA DEL TESORO"/>
    <m/>
    <m/>
    <m/>
    <m/>
    <m/>
    <m/>
    <n v="0"/>
    <n v="49"/>
    <s v="NO_CONCILIADO"/>
  </r>
  <r>
    <x v="8"/>
    <m/>
    <x v="8"/>
    <x v="153"/>
    <s v="O23206130002"/>
    <s v="BOD"/>
    <n v="2320613"/>
    <m/>
    <s v="00081071102 DEPOSITO DE EFECTIVO, DEPOSITANTE: ADOLFO ALCOCER CAMACHO, CONCEPTO: DEVOLUCION DE 13% IVA - VIATICOS PREV. NO. 413-2024, CUENTA DE DEPOSITO: CUENTA UNICA DEL TESORO"/>
    <m/>
    <m/>
    <m/>
    <m/>
    <m/>
    <m/>
    <n v="0"/>
    <n v="49"/>
    <s v="NO_CONCILIADO"/>
  </r>
  <r>
    <x v="8"/>
    <m/>
    <x v="8"/>
    <x v="153"/>
    <s v="O23206140002"/>
    <s v="BOD"/>
    <n v="2320614"/>
    <m/>
    <s v="00081071102 DEPOSITO DE EFECTIVO, DEPOSITANTE: ADOLFO ALCOCER CAMACHO, CONCEPTO: DEVOLUCION DE 13% IVA - VIATICOS PREV. NO. 426-2024, CUENTA DE DEPOSITO: CUENTA UNICA DEL TESORO"/>
    <m/>
    <m/>
    <m/>
    <m/>
    <m/>
    <m/>
    <n v="0"/>
    <n v="49"/>
    <s v="NO_CONCILIADO"/>
  </r>
  <r>
    <x v="8"/>
    <m/>
    <x v="8"/>
    <x v="153"/>
    <s v="O23206170002"/>
    <s v="BOD"/>
    <n v="2320617"/>
    <m/>
    <s v="00081071102 DEPOSITO DE EFECTIVO, DEPOSITANTE: ADOLFO ROJAS ROJAS, CONCEPTO: DEVOLUCION DE 13% IVA - VIATICOS PREV. NO. 111-2024, CUENTA DE DEPOSITO: CUENTA UNICA DEL TESORO"/>
    <m/>
    <m/>
    <m/>
    <m/>
    <m/>
    <m/>
    <n v="0"/>
    <n v="118"/>
    <s v="NO_CONCILIADO"/>
  </r>
  <r>
    <x v="8"/>
    <m/>
    <x v="8"/>
    <x v="153"/>
    <s v="O23206190002"/>
    <s v="BOD"/>
    <n v="2320619"/>
    <m/>
    <s v="00081071102 DEPOSITO DE EFECTIVO, DEPOSITANTE: ADOLFO ROJAS ROJAS, CONCEPTO: DEVOLUCION DE 13% IVA - VIATICOS PREV. NO. 138-2024, CUENTA DE DEPOSITO: CUENTA UNICA DEL TESORO"/>
    <m/>
    <m/>
    <m/>
    <m/>
    <m/>
    <m/>
    <n v="0"/>
    <n v="49"/>
    <s v="NO_CONCILIADO"/>
  </r>
  <r>
    <x v="8"/>
    <m/>
    <x v="8"/>
    <x v="153"/>
    <s v="O23206210002"/>
    <s v="BOD"/>
    <n v="2320621"/>
    <m/>
    <s v="00081071102 DEPOSITO DE EFECTIVO, DEPOSITANTE: ADOLFO ROJAS ROJAS, CONCEPTO: DEVOLUCION DE 13% IVA - VIATICOS PREV. NO. 312-2024, CUENTA DE DEPOSITO: CUENTA UNICA DEL TESORO"/>
    <m/>
    <m/>
    <m/>
    <m/>
    <m/>
    <m/>
    <n v="0"/>
    <n v="69"/>
    <s v="NO_CONCILIADO"/>
  </r>
  <r>
    <x v="8"/>
    <m/>
    <x v="8"/>
    <x v="153"/>
    <s v="O23206250002"/>
    <s v="BOD"/>
    <n v="2320625"/>
    <m/>
    <s v="00081071102 DEPOSITO DE EFECTIVO, DEPOSITANTE: JORGE HAROLD SENZANO ARZE, CONCEPTO: DEVOLUCION DE 13% IVA - VIATICOS PREV. NO. 242-2024, CUENTA DE DEPOSITO: CUENTA UNICA DEL TESORO"/>
    <m/>
    <m/>
    <m/>
    <m/>
    <m/>
    <m/>
    <n v="0"/>
    <n v="49"/>
    <s v="NO_CONCILIADO"/>
  </r>
  <r>
    <x v="8"/>
    <m/>
    <x v="8"/>
    <x v="153"/>
    <s v="O23206300002"/>
    <s v="BOD"/>
    <n v="2320630"/>
    <m/>
    <s v="00081071102 DEPOSITO DE EFECTIVO, DEPOSITANTE: JORGE HAROLD SENZANO ARZE, CONCEPTO: DEVOLUCION DE 13% IVA - VIATICOS PREV. NO. 351-2024, CUENTA DE DEPOSITO: CUENTA UNICA DEL TESORO"/>
    <m/>
    <m/>
    <m/>
    <m/>
    <m/>
    <m/>
    <n v="0"/>
    <n v="69"/>
    <s v="NO_CONCILIADO"/>
  </r>
  <r>
    <x v="8"/>
    <m/>
    <x v="8"/>
    <x v="153"/>
    <s v="O23206310002"/>
    <s v="BOD"/>
    <n v="2320631"/>
    <m/>
    <s v="00081071102 DEPOSITO DE EFECTIVO, DEPOSITANTE: JORGE HAROLD SENZANO ARZE, CONCEPTO: DEVOLUCION DE 13% IVA - VIATICOS PREV. NO. 456-2024, CUENTA DE DEPOSITO: CUENTA UNICA DEL TESORO"/>
    <m/>
    <m/>
    <m/>
    <m/>
    <m/>
    <m/>
    <n v="0"/>
    <n v="49"/>
    <s v="NO_CONCILIADO"/>
  </r>
  <r>
    <x v="8"/>
    <m/>
    <x v="8"/>
    <x v="153"/>
    <s v="O23206340002"/>
    <s v="BOD"/>
    <n v="2320634"/>
    <m/>
    <s v="00081071102 DEPOSITO DE EFECTIVO, DEPOSITANTE: JORGE HAROLD SENZANO ARZE, CONCEPTO: DEVOLUCION DE 13% IVA - VIATICOS PREV. NO. 472-2024, CUENTA DE DEPOSITO: CUENTA UNICA DEL TESORO"/>
    <m/>
    <m/>
    <m/>
    <m/>
    <m/>
    <m/>
    <n v="0"/>
    <n v="49"/>
    <s v="NO_CONCILIADO"/>
  </r>
  <r>
    <x v="8"/>
    <m/>
    <x v="8"/>
    <x v="153"/>
    <s v="O23206370002"/>
    <s v="BOD"/>
    <n v="2320637"/>
    <m/>
    <s v="00081071102 DEPOSITO DE EFECTIVO, DEPOSITANTE: JOSE WALTER BACARREZA ROJAS, CONCEPTO: DEVOLUCION DE 13% IVA - VIATICOS PREV. NO. 234-2024, CUENTA DE DEPOSITO: CUENTA UNICA DEL TESORO"/>
    <m/>
    <m/>
    <m/>
    <m/>
    <m/>
    <m/>
    <n v="0"/>
    <n v="49"/>
    <s v="NO_CONCILIADO"/>
  </r>
  <r>
    <x v="8"/>
    <m/>
    <x v="8"/>
    <x v="153"/>
    <s v="O23206420002"/>
    <s v="BOD"/>
    <n v="2320642"/>
    <m/>
    <s v="00081071102 DEPOSITO DE EFECTIVO, DEPOSITANTE: JOSE WALTER BACARREZA ROJAS, CONCEPTO: DEVOLUCION DE 13% IVA - VIATICOS PREV. NO. 522-2024, CUENTA DE DEPOSITO: CUENTA UNICA DEL TESORO"/>
    <m/>
    <m/>
    <m/>
    <m/>
    <m/>
    <m/>
    <n v="0"/>
    <n v="118"/>
    <s v="NO_CONCILIADO"/>
  </r>
  <r>
    <x v="8"/>
    <m/>
    <x v="8"/>
    <x v="153"/>
    <s v="O23206430002"/>
    <s v="BOD"/>
    <n v="2320643"/>
    <m/>
    <s v="00081071102 DEPOSITO DE EFECTIVO, DEPOSITANTE: JOSE WALTER BACARREZA ROJAS, CONCEPTO: DEVOLUCION DE 13% IVA - VIATICOS PREV. NO. 561-2024, CUENTA DE DEPOSITO: CUENTA UNICA DEL TESORO"/>
    <m/>
    <m/>
    <m/>
    <m/>
    <m/>
    <m/>
    <n v="0"/>
    <n v="49"/>
    <s v="NO_CONCILIADO"/>
  </r>
  <r>
    <x v="8"/>
    <m/>
    <x v="8"/>
    <x v="153"/>
    <s v="O23206450002"/>
    <s v="BOD"/>
    <n v="2320645"/>
    <m/>
    <s v="00081071102 DEPOSITO DE EFECTIVO, DEPOSITANTE: JOSE WALTER BACARREZA ROJAS, CONCEPTO: DEVOLUCION DE 13% IVA - VIATICOS PREV. NO. 579-2024, CUENTA DE DEPOSITO: CUENTA UNICA DEL TESORO"/>
    <m/>
    <m/>
    <m/>
    <m/>
    <m/>
    <m/>
    <n v="0"/>
    <n v="49"/>
    <s v="NO_CONCILIADO"/>
  </r>
  <r>
    <x v="8"/>
    <m/>
    <x v="8"/>
    <x v="153"/>
    <s v="O23206500002"/>
    <s v="BOD"/>
    <n v="2320650"/>
    <m/>
    <s v="00081071102 DEPOSITO DE EFECTIVO, DEPOSITANTE: MIKE VELIZ MOYA, CONCEPTO: DEVOLUCION DE 13% IVA - VIATICOS PREV. NO. 252-2024, CUENTA DE DEPOSITO: CUENTA UNICA DEL TESORO"/>
    <m/>
    <m/>
    <m/>
    <m/>
    <m/>
    <m/>
    <n v="0"/>
    <n v="118"/>
    <s v="NO_CONCILIADO"/>
  </r>
  <r>
    <x v="8"/>
    <m/>
    <x v="8"/>
    <x v="153"/>
    <s v="O23206530002"/>
    <s v="BOD"/>
    <n v="2320653"/>
    <m/>
    <s v="00081071102 DEPOSITO DE EFECTIVO, DEPOSITANTE: MIKE VELIZ MOYA, CONCEPTO: DEVOLUCION DE 13% IVA - VIATICOS PREV. NO. 458-2024, CUENTA DE DEPOSITO: CUENTA UNICA DEL TESORO"/>
    <m/>
    <m/>
    <m/>
    <m/>
    <m/>
    <m/>
    <n v="0"/>
    <n v="41"/>
    <s v="NO_CONCILIADO"/>
  </r>
  <r>
    <x v="8"/>
    <m/>
    <x v="8"/>
    <x v="153"/>
    <s v="O23206540002"/>
    <s v="BOD"/>
    <n v="2320654"/>
    <m/>
    <s v="00081071102 DEPOSITO DE EFECTIVO, DEPOSITANTE: MIKE VELIZ MOYA, CONCEPTO: DEVOLUCION DE 13% IVA - VIATICOS PREV. NO. 531-2024, CUENTA DE DEPOSITO: CUENTA UNICA DEL TESORO"/>
    <m/>
    <m/>
    <m/>
    <m/>
    <m/>
    <m/>
    <n v="0"/>
    <n v="29"/>
    <s v="NO_CONCILIADO"/>
  </r>
  <r>
    <x v="8"/>
    <m/>
    <x v="8"/>
    <x v="153"/>
    <s v="O23206560002"/>
    <s v="BOD"/>
    <n v="2320656"/>
    <m/>
    <s v="00081071102 DEPOSITO DE EFECTIVO, DEPOSITANTE: OMAR ANDRES VELARDE SORUCO, CONCEPTO: DEVOLUCION DE 13% IVA - VIATICOS PREV. NO. 461-2024, CUENTA DE DEPOSITO: CUENTA UNICA DEL TESORO"/>
    <m/>
    <m/>
    <m/>
    <m/>
    <m/>
    <m/>
    <n v="0"/>
    <n v="41"/>
    <s v="NO_CONCILIADO"/>
  </r>
  <r>
    <x v="8"/>
    <m/>
    <x v="8"/>
    <x v="153"/>
    <s v="O23206590002"/>
    <s v="BOD"/>
    <n v="2320659"/>
    <m/>
    <s v="00081071102 DEPOSITO DE EFECTIVO, DEPOSITANTE: OMAR ANDRES VELARDE SORUCO, CONCEPTO: DEVOLUCION DE 13% IVA - VIATICOS PREV. NO. 512-2024, CUENTA DE DEPOSITO: CUENTA UNICA DEL TESORO"/>
    <m/>
    <m/>
    <m/>
    <m/>
    <m/>
    <m/>
    <n v="0"/>
    <n v="49"/>
    <s v="NO_CONCILIADO"/>
  </r>
  <r>
    <x v="8"/>
    <m/>
    <x v="8"/>
    <x v="153"/>
    <s v="O23206610002"/>
    <s v="BOD"/>
    <n v="2320661"/>
    <m/>
    <s v="00081071102 DEPOSITO DE EFECTIVO, DEPOSITANTE: OMAR ANDRES VELARDE SORUCO, CONCEPTO: DEVOLUCION DE 13% IVA - VIATICOS PREV. NO. 515-2024, CUENTA DE DEPOSITO: CUENTA UNICA DEL TESORO"/>
    <m/>
    <m/>
    <m/>
    <m/>
    <m/>
    <m/>
    <n v="0"/>
    <n v="29"/>
    <s v="NO_CONCILIADO"/>
  </r>
  <r>
    <x v="8"/>
    <m/>
    <x v="8"/>
    <x v="153"/>
    <s v="O23206620002"/>
    <s v="BOD"/>
    <n v="2320662"/>
    <m/>
    <s v="00081071102 DEPOSITO DE EFECTIVO, DEPOSITANTE: OMAR ANDRES VELARDE SORUCO, CONCEPTO: DEVOLUCION DE 13% IVA - VIATICOS PREV. NO. 520-2024, CUENTA DE DEPOSITO: CUENTA UNICA DEL TESORO"/>
    <m/>
    <m/>
    <m/>
    <m/>
    <m/>
    <m/>
    <n v="0"/>
    <n v="49"/>
    <s v="NO_CONCILIADO"/>
  </r>
  <r>
    <x v="8"/>
    <m/>
    <x v="8"/>
    <x v="153"/>
    <s v="O23206660002"/>
    <s v="BOD"/>
    <n v="2320666"/>
    <m/>
    <s v="00081071102 DEPOSITO DE EFECTIVO, DEPOSITANTE: OMAR ANDRES VELARDE SORUCO, CONCEPTO: DEVOLUCION DE 13% IVA - VIATICOS PREV. NO. 529-2024, CUENTA DE DEPOSITO: CUENTA UNICA DEL TESORO"/>
    <m/>
    <m/>
    <m/>
    <m/>
    <m/>
    <m/>
    <n v="0"/>
    <n v="29"/>
    <s v="NO_CONCILIADO"/>
  </r>
  <r>
    <x v="8"/>
    <m/>
    <x v="8"/>
    <x v="153"/>
    <s v="O23206680002"/>
    <s v="BOD"/>
    <n v="2320668"/>
    <m/>
    <s v="00081071102 DEPOSITO DE EFECTIVO, DEPOSITANTE: SIMON FLORES COPA, CONCEPTO: DEVOLUCION DE 13% IVA - VIATICOS PREV. NO. 462-2024, CUENTA DE DEPOSITO: CUENTA UNICA DEL TESORO"/>
    <m/>
    <m/>
    <m/>
    <m/>
    <m/>
    <m/>
    <n v="0"/>
    <n v="49"/>
    <s v="NO_CONCILIADO"/>
  </r>
  <r>
    <x v="8"/>
    <m/>
    <x v="8"/>
    <x v="153"/>
    <s v="O23206710002"/>
    <s v="BOD"/>
    <n v="2320671"/>
    <m/>
    <s v="00081071102 DEPOSITO DE EFECTIVO, DEPOSITANTE: VICTOR SEGOVIA SANCHEZ, CONCEPTO: DEVOLUCION DE 13% IVA - VIATICOS PREV. NO. 524-2024, CUENTA DE DEPOSITO: CUENTA UNICA DEL TESORO"/>
    <m/>
    <m/>
    <m/>
    <m/>
    <m/>
    <m/>
    <n v="0"/>
    <n v="69"/>
    <s v="NO_CONCILIADO"/>
  </r>
  <r>
    <x v="64"/>
    <m/>
    <x v="64"/>
    <x v="153"/>
    <s v="O23208030002"/>
    <s v="BOD"/>
    <n v="2320803"/>
    <m/>
    <s v="00099021001 DEPOSITO DE EFECTIVO, DEPOSITANTE: LUIS GUSTAVO BECERRA PILLCO, CONCEPTO: FACTURA NAABOL, CUENTA DE DEPOSITO: CUENTA UNICA DEL TESORO/DJBR"/>
    <m/>
    <m/>
    <m/>
    <m/>
    <m/>
    <m/>
    <n v="0"/>
    <n v="15"/>
    <s v="NO_CONCILIADO"/>
  </r>
  <r>
    <x v="3"/>
    <m/>
    <x v="3"/>
    <x v="153"/>
    <s v="B23206160002"/>
    <s v="BOD"/>
    <n v="2320616"/>
    <m/>
    <s v="00099021001 DEP.DE CHEQ.AJENOS,RET.DE CAM.,CONCEPTO: INCAPACIDAD,DEP.: CAJA NACIONAL DE SALUD , PROCEDENCIA: BANCO UNION S.A., CHEQUE: 16772, FECHA DE EMISION:21/08/2025"/>
    <m/>
    <m/>
    <m/>
    <m/>
    <m/>
    <m/>
    <n v="0"/>
    <n v="62075.82"/>
    <s v="NO_CONCILIADO"/>
  </r>
  <r>
    <x v="1"/>
    <m/>
    <x v="1"/>
    <x v="153"/>
    <s v="B23207080002"/>
    <s v="BOD"/>
    <n v="2320708"/>
    <m/>
    <s v="00099021001 DEP.DE CHEQ.AJENOS,RET.DE CAM.,CONCEPTO: REVERSION DE BOLETA HABER MENSUAL MES 07/2025 DE HABERES,DEP.: SONIA FATIMA MERCADO AGUILERA , PROCEDENCIA: BANCO UNION S.A., CHEQUE: 220270, FECHA DE EMISION:25/08/2025"/>
    <m/>
    <m/>
    <m/>
    <m/>
    <m/>
    <m/>
    <n v="0"/>
    <n v="67.510000000000005"/>
    <s v="CONCILIADO_PARCIAL"/>
  </r>
  <r>
    <x v="60"/>
    <m/>
    <x v="60"/>
    <x v="153"/>
    <s v="B23207600002"/>
    <s v="BOD"/>
    <n v="2320760"/>
    <m/>
    <s v="00572012001 DEP.DE CHEQ.AJENOS,RET.DE CAM.,CONCEPTO: DESCUENTO SIN GOCE DE HABERES,DEP.: EMAPA , PROCEDENCIA: BANCO UNION S.A., CHEQUE: 26915, FECHA DE EMISION:21/08/2025"/>
    <m/>
    <m/>
    <m/>
    <m/>
    <m/>
    <m/>
    <n v="0"/>
    <n v="165627.66"/>
    <s v="NO_CONCILIADO"/>
  </r>
  <r>
    <x v="3"/>
    <m/>
    <x v="3"/>
    <x v="153"/>
    <s v="S11346610002"/>
    <s v="CRV"/>
    <n v="1021"/>
    <m/>
    <s v="||TRANSFERENCIA A LA CUENTA ÚNICA DEL TESORO POR REMUNERACIÓN MÁXIMA DEL SECTOR PÚBLICO DE MARCELINO NARCISO ALIAGA LIMACHI, CORRESPONDIENTE AL MES DE JULIO/2025, SEGÚN HOJA DE RUTA INTERNA BCB-SPI-HRI-2025-24646 Y DOCUMENTOS ADJUNTOS. TRANSFERENCIA REM.MÁXIMA DE MARCELINO NARCISO ALIAGA LIMACHI JULIO/2025 LIBRETA 00099021001"/>
    <m/>
    <m/>
    <m/>
    <m/>
    <m/>
    <m/>
    <n v="0"/>
    <n v="6599.86"/>
    <s v="NO_CONCILIADO"/>
  </r>
  <r>
    <x v="9"/>
    <m/>
    <x v="9"/>
    <x v="154"/>
    <s v="O23212990002"/>
    <s v="BOD"/>
    <n v="2321299"/>
    <m/>
    <s v="00099021001 DEPOSITO DE EFECTIVO, DEPOSITANTE: ROMULO VIDAL PONGO MAMANI, CONCEPTO: DEVOLUCION POR DOBLE PERCEPCION, CUENTA DE DEPOSITO: CUENTA UNICA DEL TESORO/DJBR"/>
    <m/>
    <m/>
    <m/>
    <m/>
    <m/>
    <m/>
    <n v="0"/>
    <n v="2377.7600000000002"/>
    <s v="NO_CONCILIADO"/>
  </r>
  <r>
    <x v="5"/>
    <m/>
    <x v="5"/>
    <x v="154"/>
    <s v="O23213650002"/>
    <s v="BOD"/>
    <n v="2321365"/>
    <m/>
    <s v="00086014407 DEPOSITO DE EFECTIVO, DEPOSITANTE: GAM CULPINA, CONCEPTO: CIERRE DE CONVENIO, CUENTA DE DEPOSITO: CUENTA UNICA DEL TESORO"/>
    <m/>
    <m/>
    <m/>
    <m/>
    <m/>
    <m/>
    <n v="0"/>
    <n v="0.44"/>
    <s v="NO_CONCILIADO"/>
  </r>
  <r>
    <x v="1"/>
    <m/>
    <x v="1"/>
    <x v="154"/>
    <s v="B23213900002"/>
    <s v="BOD"/>
    <n v="2321390"/>
    <m/>
    <s v="00099021001 DEP.DE CHEQ.AJENOS,RET.DE CAM.,CONCEPTO: DEVOLUCION DE INCAPACIDAD TEMPORAL MAYO 2025,DEP.: CAJA PETROLERA DE SALUD OFICINA CENTRAL , PROCEDENCIA: BANCO UNION S.A., CHEQUE: 23333, FECHA DE EMISION:25/08/2025"/>
    <m/>
    <m/>
    <m/>
    <m/>
    <m/>
    <m/>
    <n v="0"/>
    <n v="1041.7"/>
    <s v="NO_CONCILIADO"/>
  </r>
  <r>
    <x v="1"/>
    <m/>
    <x v="1"/>
    <x v="154"/>
    <s v="B23213820002"/>
    <s v="BOD"/>
    <n v="2321382"/>
    <m/>
    <s v="00099021001 DEP.DE CHEQ.AJENOS,RET.DE CAM.,CONCEPTO: DEVOLUCION DE INCAPACIDAD TEMPORAL MAYO 2025,DEP.: CAJA PETROLERA DE SALUD OFICINA CENTRAL , PROCEDENCIA: BANCO UNION S.A., CHEQUE: 23332, FECHA DE EMISION:25/08/2025"/>
    <m/>
    <m/>
    <m/>
    <m/>
    <m/>
    <m/>
    <n v="0"/>
    <n v="18367.62"/>
    <s v="NO_CONCILIADO"/>
  </r>
  <r>
    <x v="1"/>
    <m/>
    <x v="1"/>
    <x v="154"/>
    <s v="B23213950002"/>
    <s v="BOD"/>
    <n v="2321395"/>
    <m/>
    <s v="00099021001 DEP.DE CHEQ.AJENOS,RET.DE CAM.,CONCEPTO: DEVOLUCION DE INCAPACIDAD TEMPORAL MAYO 2025,DEP.: CAJA PETROLERA DE SALUD OFICINA CENTRAL , PROCEDENCIA: BANCO UNION S.A., CHEQUE: 23334, FECHA DE EMISION:25/08/2025"/>
    <m/>
    <m/>
    <m/>
    <m/>
    <m/>
    <m/>
    <n v="0"/>
    <n v="17395.2"/>
    <s v="NO_CONCILIADO"/>
  </r>
  <r>
    <x v="1"/>
    <m/>
    <x v="1"/>
    <x v="154"/>
    <s v="B23214050002"/>
    <s v="BOD"/>
    <n v="2321405"/>
    <m/>
    <s v="00099021001 DEP.DE CHEQ.AJENOS,RET.DE CAM.,CONCEPTO: DEVOLUCION DE INCAPACIDAD TEMPORAL MAYO 2025,DEP.: CAJA PETROLERA DE SALUD OFICINA CENTRAL , PROCEDENCIA: BANCO UNION S.A., CHEQUE: 23335, FECHA DE EMISION:25/08/2025"/>
    <m/>
    <m/>
    <m/>
    <m/>
    <m/>
    <m/>
    <n v="0"/>
    <n v="15693.66"/>
    <s v="NO_CONCILIADO"/>
  </r>
  <r>
    <x v="1"/>
    <m/>
    <x v="1"/>
    <x v="154"/>
    <s v="B23214380002"/>
    <s v="BOD"/>
    <n v="2321438"/>
    <m/>
    <s v="00099021001 DEP.DE CHEQ.AJENOS,RET.DE CAM.,CONCEPTO: DEVOLUCION DE INCAPACIDAD TEMPORAL MAYO 2025,DEP.: CAJA PETROLERA DE SALUD OFICINA CENTRAL , PROCEDENCIA: BANCO UNION S.A., CHEQUE: 23340, FECHA DE EMISION:25/08/2025"/>
    <m/>
    <m/>
    <m/>
    <m/>
    <m/>
    <m/>
    <n v="0"/>
    <n v="950.1"/>
    <s v="NO_CONCILIADO"/>
  </r>
  <r>
    <x v="1"/>
    <m/>
    <x v="1"/>
    <x v="154"/>
    <s v="B23215330002"/>
    <s v="BOD"/>
    <n v="2321533"/>
    <m/>
    <s v="00099021001 DEP.DE CHEQ.AJENOS,RET.DE CAM.,CONCEPTO: REPORTE DE AVISO DE BAJA Y PAGO DE FONDOS EN CUSTODIA DE APORTES REALIZADOS,DEP.: CAJA DE SALUD DEL LA BANCA PRIVADA , PROCEDENCIA: BANCO NACIONAL DE BOLIVIA S.A., CHEQUE: 9932326, FECHA DE EMISION:22/08/2025"/>
    <m/>
    <m/>
    <m/>
    <m/>
    <m/>
    <m/>
    <n v="0"/>
    <n v="3704.26"/>
    <s v="NO_CONCILIADO"/>
  </r>
  <r>
    <x v="60"/>
    <m/>
    <x v="60"/>
    <x v="154"/>
    <s v="Q22787400002"/>
    <s v="CRV"/>
    <n v="2278740"/>
    <m/>
    <s v="NUMERO DE LIBRETA CUT: 00572019204 OPERACIÓN E82 TRANSFERENCIA BDP FINPRO A LA CUT DESEMBOLSO NRO 18 OP 20028 FINPRO 28 IMPLEMENTACION DE LA PLANTA PISCICOLA EN EL CHACO"/>
    <m/>
    <m/>
    <m/>
    <m/>
    <m/>
    <m/>
    <n v="0"/>
    <n v="1740032.2"/>
    <s v="NO_CONCILIADO"/>
  </r>
  <r>
    <x v="60"/>
    <m/>
    <x v="60"/>
    <x v="154"/>
    <s v="Q22787590002"/>
    <s v="CRV"/>
    <n v="2278759"/>
    <m/>
    <s v="NUMERO DE LIBRETA CUT: 00572019205 OPERACIÓN E82 TRANSFERENCIA BDP FINPRO A LA CUT DESEMBOLSO NRO 23 OP 20027 FINPRO 27 IMPLEMENTACION DE LA INDUSTRIA DE CARNICOS EN EL BENI"/>
    <m/>
    <m/>
    <m/>
    <m/>
    <m/>
    <m/>
    <n v="0"/>
    <n v="7911163.4900000002"/>
    <s v="NO_CONCILIADO"/>
  </r>
  <r>
    <x v="1"/>
    <m/>
    <x v="1"/>
    <x v="155"/>
    <s v="B23221090002"/>
    <s v="BOD"/>
    <n v="2322109"/>
    <m/>
    <s v="00099021001 DEP.DE CHEQ.AJENOS,RET.DE CAM.,CONCEPTO: DEPÓSITO,DEP.: ANGELA SACACA CORO , PROCEDENCIA: BANCO UNION S.A., CHEQUE: 220304, FECHA DE EMISION:27/08/2025"/>
    <m/>
    <m/>
    <m/>
    <m/>
    <m/>
    <m/>
    <n v="0"/>
    <n v="7626.53"/>
    <s v="NO_CONCILIADO"/>
  </r>
  <r>
    <x v="1"/>
    <m/>
    <x v="1"/>
    <x v="155"/>
    <s v="B23221110002"/>
    <s v="BOD"/>
    <n v="2322111"/>
    <m/>
    <s v="00099021001 DEP.DE CHEQ.AJENOS,RET.DE CAM.,CONCEPTO: DEVOLUCION POR DPH MES MAYO Y JUNIO DE 1993 AREA DE EDUCACION ITEM 3016,DEP.: DEYNOR GARRIDO SALAZAR , PROCEDENCIA: BANCO UNION S.A., CHEQUE: 220299, FECHA DE EMISION:26/08/2025"/>
    <m/>
    <m/>
    <m/>
    <m/>
    <m/>
    <m/>
    <n v="0"/>
    <n v="903.78"/>
    <s v="NO_CONCILIADO"/>
  </r>
  <r>
    <x v="1"/>
    <m/>
    <x v="1"/>
    <x v="155"/>
    <s v="B23221170002"/>
    <s v="BOD"/>
    <n v="2322117"/>
    <m/>
    <s v="00099021001 DEP.DE CHEQ.AJENOS,RET.DE CAM.,CONCEPTO: DEPÓSITO,DEP.: HIPOLITO HUGO GUARABIA HUISA , PROCEDENCIA: BANCO UNION S.A., CHEQUE: 220305, FECHA DE EMISION:27/08/2025"/>
    <m/>
    <m/>
    <m/>
    <m/>
    <m/>
    <m/>
    <n v="0"/>
    <n v="777.08"/>
    <s v="NO_CONCILIADO"/>
  </r>
  <r>
    <x v="1"/>
    <m/>
    <x v="1"/>
    <x v="155"/>
    <s v="B23221180002"/>
    <s v="BOD"/>
    <n v="2322118"/>
    <m/>
    <s v="00099021001 DEP.DE CHEQ.AJENOS,RET.DE CAM.,CONCEPTO: DEVOLUCION POR DPH MARZO 1989 A JULIO 1990 ITEM 556,DEP.: MAITE CANDELARIA GUZMAN ESCOBAR , PROCEDENCIA: BANCO UNION S.A., CHEQUE: 220306, FECHA DE EMISION:27/08/2025"/>
    <m/>
    <m/>
    <m/>
    <m/>
    <m/>
    <m/>
    <n v="0"/>
    <n v="6914.75"/>
    <s v="NO_CONCILIADO"/>
  </r>
  <r>
    <x v="18"/>
    <m/>
    <x v="18"/>
    <x v="155"/>
    <s v="B23221210002"/>
    <s v="BOD"/>
    <n v="2322121"/>
    <m/>
    <s v="00099021001 DEP.DE CHEQ.AJENOS,RET.DE CAM.,CONCEPTO: DEPÓSITO,DEP.: REYNALDO VARGAS RIVERA , PROCEDENCIA: BANCO UNION S.A., CHEQUE: 220307, FECHA DE EMISION:27/08/2025/DJBR"/>
    <m/>
    <m/>
    <m/>
    <m/>
    <m/>
    <m/>
    <n v="0"/>
    <n v="4996.87"/>
    <s v="NO_CONCILIADO"/>
  </r>
  <r>
    <x v="1"/>
    <m/>
    <x v="1"/>
    <x v="155"/>
    <s v="B23221260002"/>
    <s v="BOD"/>
    <n v="2322126"/>
    <m/>
    <s v="00099021001 DEP.DE CHEQ.AJENOS,RET.DE CAM.,CONCEPTO: DEPÓSITO,DEP.: RODRIGO SARDINAS YUCRA , PROCEDENCIA: BANCO UNION S.A., CHEQUE: 220295, FECHA DE EMISION:26/08/2025"/>
    <m/>
    <m/>
    <m/>
    <m/>
    <m/>
    <m/>
    <n v="0"/>
    <n v="5157.53"/>
    <s v="NO_CONCILIADO"/>
  </r>
  <r>
    <x v="1"/>
    <m/>
    <x v="1"/>
    <x v="155"/>
    <s v="B23221290002"/>
    <s v="BOD"/>
    <n v="2322129"/>
    <m/>
    <s v="00099021001 DEP.DE CHEQ.AJENOS,RET.DE CAM.,CONCEPTO: DEPÓSITO,DEP.: JULIO CESAR GUZMAN PARTES , PROCEDENCIA: BANCO UNION S.A., CHEQUE: 220296, FECHA DE EMISION:26/08/2025"/>
    <m/>
    <m/>
    <m/>
    <m/>
    <m/>
    <m/>
    <n v="0"/>
    <n v="5157.53"/>
    <s v="NO_CONCILIADO"/>
  </r>
  <r>
    <x v="1"/>
    <m/>
    <x v="1"/>
    <x v="155"/>
    <s v="B23221330002"/>
    <s v="BOD"/>
    <n v="2322133"/>
    <m/>
    <s v="00099021001 DEP.DE CHEQ.AJENOS,RET.DE CAM.,CONCEPTO: DEPÓSITO,DEP.: FRANZ REYNALDO OVIDIO ESPADA , PROCEDENCIA: BANCO UNION S.A., CHEQUE: 220297, FECHA DE EMISION:26/08/2025"/>
    <m/>
    <m/>
    <m/>
    <m/>
    <m/>
    <m/>
    <n v="0"/>
    <n v="5554.25"/>
    <s v="NO_CONCILIADO"/>
  </r>
  <r>
    <x v="1"/>
    <m/>
    <x v="1"/>
    <x v="155"/>
    <s v="B23221360002"/>
    <s v="BOD"/>
    <n v="2322136"/>
    <m/>
    <s v="00099021001 DEP.DE CHEQ.AJENOS,RET.DE CAM.,CONCEPTO: DEVOLUCION DE DOBLE REMUNERACION,DEP.: IVAN WILSON GOMEZ ZOLA , PROCEDENCIA: BANCO UNION S.A., CHEQUE: 220298, FECHA DE EMISION:26/08/2025"/>
    <m/>
    <m/>
    <m/>
    <m/>
    <m/>
    <m/>
    <n v="0"/>
    <n v="8100.08"/>
    <s v="NO_CONCILIADO"/>
  </r>
  <r>
    <x v="1"/>
    <m/>
    <x v="1"/>
    <x v="155"/>
    <s v="B23221470002"/>
    <s v="BOD"/>
    <n v="2322147"/>
    <m/>
    <s v="00099021001 DEP.DE CHEQ.AJENOS,RET.DE CAM.,CONCEPTO: DEVOLUCION DE AGUINALDO DE LA SEÑORA MARIA DEL ROSARIO CASTRO,DEP.: ANA MARIA CASTRO SOTO , PROCEDENCIA: BANCO UNION S.A., CHEQUE: 220314, FECHA DE EMISION:27/08/2025"/>
    <m/>
    <m/>
    <m/>
    <m/>
    <m/>
    <m/>
    <n v="0"/>
    <n v="8739"/>
    <s v="NO_CONCILIADO"/>
  </r>
  <r>
    <x v="44"/>
    <m/>
    <x v="44"/>
    <x v="155"/>
    <s v="G32700540003"/>
    <s v="COB"/>
    <n v="20402"/>
    <m/>
    <s v="PAGO A BID PRÉSTAMO 3091/BL-BO VCTO. 27-08-2025 POR CUENTA DE GOB.AUT.DEPT.PANDO, SEGUN MEFP/VTCP/DGCP/UODP/No 386/2025 DE 27-08-2025, VALOR 27-08-2025 CAPITAL USD 175.021,98 INTERESES USD 147.299,63 COMISIONES USD 617,97 CTA. 3987 CUENTA UNICA DEL TESORO LIB. 00099021001 REF.: COMISIONES BANCARIAS"/>
    <m/>
    <m/>
    <m/>
    <m/>
    <m/>
    <m/>
    <n v="2575.37"/>
    <n v="0"/>
    <s v="NO_CONCILIADO"/>
  </r>
  <r>
    <x v="44"/>
    <m/>
    <x v="44"/>
    <x v="155"/>
    <s v="G32700580003"/>
    <s v="COB"/>
    <n v="20392"/>
    <m/>
    <s v="PAGO A BID PRÉSTAMO 3091/BL-BO VCTO. 27-08-2025 POR CUENTA DE GOB.AUT.DEPT.BENI, SEGUN MEFP/VTCP/DGCP/UODP/No 386/2025 DE 27-08-2025, VALOR 27-08-2025 CAPITAL USD 241.090,68 INTERESES USD 177.064,72 CTA. 3987 CUENTA UNICA DEL TESORO LIB. 00099021001 REF.: COMISIONES BANCARIAS"/>
    <m/>
    <m/>
    <m/>
    <m/>
    <m/>
    <m/>
    <n v="3228.58"/>
    <n v="0"/>
    <s v="NO_CONCILIADO"/>
  </r>
  <r>
    <x v="5"/>
    <m/>
    <x v="5"/>
    <x v="155"/>
    <s v="Q22796540002"/>
    <s v="CRV"/>
    <n v="2279654"/>
    <m/>
    <s v="NUMERO DE LIBRETA CUT: LIBRETA NÂ° 00099021001 OPERACIÓN E75 TRANSFERENCIA DE LA CUENTA FISCAL BUN A LA CUT EN MN TRANSFERENCIA DE FONDOS A SOLICITUD DE: GOBIERNO AUTONOMO DEPARTAMENTAL DE ORURO, CITE: GAD-ORU/ADAFP/UF/ATCP/CE-0082/2025 CUENTA CUT 3987 LIBRETA NÂ°00099021001 &quot;TGN-RECURSOS ORDINAR"/>
    <m/>
    <m/>
    <m/>
    <m/>
    <m/>
    <m/>
    <n v="0"/>
    <n v="75806.39"/>
    <s v="NO_CONCILIADO"/>
  </r>
  <r>
    <x v="5"/>
    <m/>
    <x v="5"/>
    <x v="155"/>
    <s v="Q22796550002"/>
    <s v="CRV"/>
    <n v="2279655"/>
    <m/>
    <s v="NUMERO DE LIBRETA CUT: LIBRETA NÂ° 00099021001 OPERACIÓN E75 TRANSFERENCIA DE LA CUENTA FISCAL BUN A LA CUT EN MN TRANSFERENCIA DE FONDOS A SOLICITUD DE : GOBIERNO AUTONOMO DEPARTAMENTAL DE ORURO, CITE: GAD-ORU/SDAFP/UF/ATCP/CE-0080/2025 CUENTA CUT 3987 LIBRETA 0009902101&quot;TGN-RECURSOS ORDINARIOS"/>
    <m/>
    <m/>
    <m/>
    <m/>
    <m/>
    <m/>
    <n v="0"/>
    <n v="1800"/>
    <s v="NO_CONCILIADO"/>
  </r>
  <r>
    <x v="44"/>
    <m/>
    <x v="44"/>
    <x v="155"/>
    <s v="S11348580001"/>
    <s v="NTI"/>
    <n v="1134858"/>
    <m/>
    <s v="||PAGO A BID PRESTAMO 3091/BL-BO VCTO. 27-08-2025 POR CUENTA DE GOB.AUT.DEPT.PANDO, SEGUN MEFP/VTCP/DGCP/UODP/NO 386/2025 DE 27-08-2025, VALOR 27-08-2025 CAPITAL USD 175.021,98 INTERESES USD 147.299,63 COMISIONES USD 617,97 CTA. 3987 CUENTA ÚNICA DEL TESORO LIB 00099021001"/>
    <m/>
    <m/>
    <m/>
    <m/>
    <m/>
    <m/>
    <n v="2247659.48"/>
    <n v="0"/>
    <s v="NO_CONCILIADO"/>
  </r>
  <r>
    <x v="1"/>
    <m/>
    <x v="1"/>
    <x v="156"/>
    <s v="O23229470002"/>
    <s v="BOD"/>
    <n v="2322947"/>
    <m/>
    <s v="00099021001 DEPOSITO DE EFECTIVO, DEPOSITANTE: RICHARD VALENTIN QUISBERT LAURA CI. 3383211, CONCEPTO: DEPÓSITO MAXIMO EXCEDENTE A LA REMUNERACION MAXIMA - AGOSTO 2025, CUENTA DE DEPOSITO: CUENTA UNICA DEL TESORO"/>
    <m/>
    <m/>
    <m/>
    <m/>
    <m/>
    <m/>
    <n v="0"/>
    <n v="13437.98"/>
    <s v="NO_CONCILIADO"/>
  </r>
  <r>
    <x v="1"/>
    <m/>
    <x v="1"/>
    <x v="156"/>
    <s v="O23229980002"/>
    <s v="BOD"/>
    <n v="2322998"/>
    <m/>
    <s v="00099021001 DEPOSITO DE EFECTIVO, DEPOSITANTE: WENDY SHIRLEY GUISBERT SANCHEZ, CONCEPTO: DEPÓSITO POR EXCEDENTE POR TOPE SALARIAL, CUENTA DE DEPOSITO: CUENTA UNICA DEL TESORO"/>
    <m/>
    <m/>
    <m/>
    <m/>
    <m/>
    <m/>
    <n v="0"/>
    <n v="679.03"/>
    <s v="NO_CONCILIADO"/>
  </r>
  <r>
    <x v="1"/>
    <m/>
    <x v="1"/>
    <x v="156"/>
    <s v="O23230900002"/>
    <s v="BOD"/>
    <n v="2323090"/>
    <m/>
    <s v="00099021001 DEPOSITO DE EFECTIVO, DEPOSITANTE: IRAZEMA BURGOA PORTILLO, CONCEPTO: DEVOLUCION DE 1/2 DIA DE HONORARIOS POR NO MARCADO EN BIOMETRICO EN FECHA 06-06-2024, CUENTA DE DEPOSITO: CUENTA UNICA DEL TESORO"/>
    <m/>
    <m/>
    <m/>
    <m/>
    <m/>
    <m/>
    <n v="0"/>
    <n v="223.09"/>
    <s v="NO_CONCILIADO"/>
  </r>
  <r>
    <x v="1"/>
    <m/>
    <x v="1"/>
    <x v="156"/>
    <s v="O23231260002"/>
    <s v="BOD"/>
    <n v="2323126"/>
    <m/>
    <s v="00099021001 DEPOSITO DE EFECTIVO, DEPOSITANTE: WENDY CABRERA AGUILAR, CONCEPTO: DEVOLUCION POR EXCEDER TECHO SALARIAL, WENDY CABRERA AGUILAR, JULIO-DICIEMBRE 2024, CUENTA DE DEPOSITO: CUENTA UNICA DEL TESORO"/>
    <m/>
    <m/>
    <m/>
    <m/>
    <m/>
    <m/>
    <n v="0"/>
    <n v="57634.48"/>
    <s v="NO_CONCILIADO"/>
  </r>
  <r>
    <x v="1"/>
    <m/>
    <x v="1"/>
    <x v="156"/>
    <s v="O23232820002"/>
    <s v="BOD"/>
    <n v="2323282"/>
    <m/>
    <s v="00099021001 DEPOSITO DE EFECTIVO, DEPOSITANTE: ANDRES MARCELO GUTIERREZ VILLCA, CONCEPTO: REGULARIZACIONES POR TOPE SALARIAL, CUENTA DE DEPOSITO: CUENTA UNICA DEL TESORO"/>
    <m/>
    <m/>
    <m/>
    <m/>
    <m/>
    <m/>
    <n v="0"/>
    <n v="10.65"/>
    <s v="NO_CONCILIADO"/>
  </r>
  <r>
    <x v="1"/>
    <m/>
    <x v="1"/>
    <x v="156"/>
    <s v="B23229270002"/>
    <s v="BOD"/>
    <n v="2322927"/>
    <m/>
    <s v="00099021001 DEP.DE CHEQ.AJENOS,RET.DE CAM.,CONCEPTO: DEPÓSITO,DEP.: NICOLAS ORELLANA BECERRA , PROCEDENCIA: BANCO UNION S.A., CHEQUE: 220323, FECHA DE EMISION:28/08/2025"/>
    <m/>
    <m/>
    <m/>
    <m/>
    <m/>
    <m/>
    <n v="0"/>
    <n v="3152.09"/>
    <s v="NO_CONCILIADO"/>
  </r>
  <r>
    <x v="1"/>
    <m/>
    <x v="1"/>
    <x v="156"/>
    <s v="B23229300002"/>
    <s v="BOD"/>
    <n v="2322930"/>
    <m/>
    <s v="00099021001 DEP.DE CHEQ.AJENOS,RET.DE CAM.,CONCEPTO: DEPÓSITO,DEP.: NICOLAS ORELLANA BECERRA , PROCEDENCIA: BANCO UNION S.A., CHEQUE: 220324, FECHA DE EMISION:28/08/2025"/>
    <m/>
    <m/>
    <m/>
    <m/>
    <m/>
    <m/>
    <n v="0"/>
    <n v="5673.74"/>
    <s v="NO_CONCILIADO"/>
  </r>
  <r>
    <x v="19"/>
    <m/>
    <x v="19"/>
    <x v="157"/>
    <s v="O23236010002"/>
    <s v="BOD"/>
    <n v="2323601"/>
    <m/>
    <s v="00099021001 DEPOSITO DE EFECTIVO, DEPOSITANTE: PONCIANO SERAFIN TROCHE SULLCATA, CONCEPTO: DEVOLUCION EXAMEN PREOCUPACIONAL, CUENTA DE DEPOSITO: CUENTA UNICA DEL TESORO/DJBR"/>
    <m/>
    <m/>
    <m/>
    <m/>
    <m/>
    <m/>
    <n v="0"/>
    <n v="100"/>
    <s v="NO_CONCILIADO"/>
  </r>
  <r>
    <x v="1"/>
    <m/>
    <x v="1"/>
    <x v="157"/>
    <s v="O23237400002"/>
    <s v="BOD"/>
    <n v="2323740"/>
    <m/>
    <s v="00099021001 DEPOSITO DE EFECTIVO, DEPOSITANTE: ADILSON ORLANDO MENDIZABAL PANTOJA, CONCEPTO: DEVOLUCION FACTURA NAABOL, CUENTA DE DEPOSITO: CUENTA UNICA DEL TESORO"/>
    <m/>
    <m/>
    <m/>
    <m/>
    <m/>
    <m/>
    <n v="0"/>
    <n v="15"/>
    <s v="NO_CONCILIADO"/>
  </r>
  <r>
    <x v="3"/>
    <m/>
    <x v="3"/>
    <x v="157"/>
    <s v="B23237330002"/>
    <s v="BOD"/>
    <n v="2323733"/>
    <m/>
    <s v="00099021001 DEP.DE CHEQ.AJENOS,RET.DE CAM.,CONCEPTO: INCAPACIDAD,DEP.: CAJA NACIONAL DE SALUD , PROCEDENCIA: BANCO UNION S.A., CHEQUE: 106280, FECHA DE EMISION:11/08/2025"/>
    <m/>
    <m/>
    <m/>
    <m/>
    <m/>
    <m/>
    <n v="0"/>
    <n v="5439.84"/>
    <s v="NO_CONCILIADO"/>
  </r>
  <r>
    <x v="3"/>
    <m/>
    <x v="3"/>
    <x v="157"/>
    <s v="B23237420002"/>
    <s v="BOD"/>
    <n v="2323742"/>
    <m/>
    <s v="00099021001 DEP.DE CHEQ.AJENOS,RET.DE CAM.,CONCEPTO: INCAPACIDAD,DEP.: CAJA NACIONAL DE SALUD , PROCEDENCIA: BANCO UNION S.A., CHEQUE: 106441, FECHA DE EMISION:19/08/2025"/>
    <m/>
    <m/>
    <m/>
    <m/>
    <m/>
    <m/>
    <n v="0"/>
    <n v="16167.65"/>
    <s v="NO_CONCILIADO"/>
  </r>
  <r>
    <x v="3"/>
    <m/>
    <x v="3"/>
    <x v="157"/>
    <s v="B23237490002"/>
    <s v="BOD"/>
    <n v="2323749"/>
    <m/>
    <s v="00099021001 DEP.DE CHEQ.AJENOS,RET.DE CAM.,CONCEPTO: INCAPACIDAD,DEP.: CAJA NACIONA DE SALUD , PROCEDENCIA: BANCO UNION S.A., CHEQUE: 106437, FECHA DE EMISION:19/08/2025"/>
    <m/>
    <m/>
    <m/>
    <m/>
    <m/>
    <m/>
    <n v="0"/>
    <n v="2781.27"/>
    <s v="NO_CONCILIADO"/>
  </r>
  <r>
    <x v="3"/>
    <m/>
    <x v="3"/>
    <x v="157"/>
    <s v="B23237550002"/>
    <s v="BOD"/>
    <n v="2323755"/>
    <m/>
    <s v="00099021001 DEP.DE CHEQ.AJENOS,RET.DE CAM.,CONCEPTO: INCAPACIDAD,DEP.: CAJA NACIONAL DE SALUD , PROCEDENCIA: BANCO UNION S.A., CHEQUE: 106438, FECHA DE EMISION:19/08/2025"/>
    <m/>
    <m/>
    <m/>
    <m/>
    <m/>
    <m/>
    <n v="0"/>
    <n v="11050.2"/>
    <s v="NO_CONCILIADO"/>
  </r>
  <r>
    <x v="3"/>
    <m/>
    <x v="3"/>
    <x v="157"/>
    <s v="B23237610002"/>
    <s v="BOD"/>
    <n v="2323761"/>
    <m/>
    <s v="00099021001 DEP.DE CHEQ.AJENOS,RET.DE CAM.,CONCEPTO: INCAPACIDAD,DEP.: CAJA NACIONAL DE SALUD , PROCEDENCIA: BANCO UNION S.A., CHEQUE: 106439, FECHA DE EMISION:19/08/2025"/>
    <m/>
    <m/>
    <m/>
    <m/>
    <m/>
    <m/>
    <n v="0"/>
    <n v="1981.8"/>
    <s v="NO_CONCILIADO"/>
  </r>
  <r>
    <x v="3"/>
    <m/>
    <x v="3"/>
    <x v="157"/>
    <s v="B23237690002"/>
    <s v="BOD"/>
    <n v="2323769"/>
    <m/>
    <s v="00099021001 DEP.DE CHEQ.AJENOS,RET.DE CAM.,CONCEPTO: INCAPACIDAD,DEP.: CAJA NACIONAL DE SALUD , PROCEDENCIA: BANCO UNION S.A., CHEQUE: 106440, FECHA DE EMISION:19/08/2025"/>
    <m/>
    <m/>
    <m/>
    <m/>
    <m/>
    <m/>
    <n v="0"/>
    <n v="1108.44"/>
    <s v="NO_CONCILIADO"/>
  </r>
  <r>
    <x v="3"/>
    <m/>
    <x v="3"/>
    <x v="157"/>
    <s v="B23237750002"/>
    <s v="BOD"/>
    <n v="2323775"/>
    <m/>
    <s v="00099021001 DEP.DE CHEQ.AJENOS,RET.DE CAM.,CONCEPTO: INCAPACIDAD,DEP.: CAJA NACIONAL DE SALUD , PROCEDENCIA: BANCO UNION S.A., CHEQUE: 106442, FECHA DE EMISION:19/08/2025"/>
    <m/>
    <m/>
    <m/>
    <m/>
    <m/>
    <m/>
    <n v="0"/>
    <n v="8775"/>
    <s v="NO_CONCILIADO"/>
  </r>
  <r>
    <x v="3"/>
    <m/>
    <x v="3"/>
    <x v="157"/>
    <s v="B23237820002"/>
    <s v="BOD"/>
    <n v="2323782"/>
    <m/>
    <s v="00099021001 DEP.DE CHEQ.AJENOS,RET.DE CAM.,CONCEPTO: INCAPACIDAD,DEP.: CAJA NACIONAL DE SALUD , PROCEDENCIA: BANCO UNION S.A., CHEQUE: 106443, FECHA DE EMISION:19/08/2025"/>
    <m/>
    <m/>
    <m/>
    <m/>
    <m/>
    <m/>
    <n v="0"/>
    <n v="15256.8"/>
    <s v="NO_CONCILIADO"/>
  </r>
  <r>
    <x v="3"/>
    <m/>
    <x v="3"/>
    <x v="157"/>
    <s v="B23237910002"/>
    <s v="BOD"/>
    <n v="2323791"/>
    <m/>
    <s v="00099021001 DEP.DE CHEQ.AJENOS,RET.DE CAM.,CONCEPTO: INCAPACIDAD,DEP.: CAJA NACIONAL DE SALUD , PROCEDENCIA: BANCO UNION S.A., CHEQUE: 106444, FECHA DE EMISION:19/08/2025"/>
    <m/>
    <m/>
    <m/>
    <m/>
    <m/>
    <m/>
    <n v="0"/>
    <n v="26526.78"/>
    <s v="NO_CONCILIADO"/>
  </r>
  <r>
    <x v="3"/>
    <m/>
    <x v="3"/>
    <x v="157"/>
    <s v="B23237960002"/>
    <s v="BOD"/>
    <n v="2323796"/>
    <m/>
    <s v="00099021001 DEP.DE CHEQ.AJENOS,RET.DE CAM.,CONCEPTO: INCAPACIDAD,DEP.: CAJA NACIONAL DE SALUD , PROCEDENCIA: BANCO UNION S.A., CHEQUE: 106445, FECHA DE EMISION:19/08/2025"/>
    <m/>
    <m/>
    <m/>
    <m/>
    <m/>
    <m/>
    <n v="0"/>
    <n v="3545.1"/>
    <s v="NO_CONCILIADO"/>
  </r>
  <r>
    <x v="3"/>
    <m/>
    <x v="3"/>
    <x v="157"/>
    <s v="B23238000002"/>
    <s v="BOD"/>
    <n v="2323800"/>
    <m/>
    <s v="00099021001 DEP.DE CHEQ.AJENOS,RET.DE CAM.,CONCEPTO: INCAPACIDAD,DEP.: CAJA NACIONAL DE SALUD , PROCEDENCIA: BANCO UNION S.A., CHEQUE: 106446, FECHA DE EMISION:19/08/2025"/>
    <m/>
    <m/>
    <m/>
    <m/>
    <m/>
    <m/>
    <n v="0"/>
    <n v="27272.7"/>
    <s v="NO_CONCILIADO"/>
  </r>
  <r>
    <x v="3"/>
    <m/>
    <x v="3"/>
    <x v="157"/>
    <s v="B23238090002"/>
    <s v="BOD"/>
    <n v="2323809"/>
    <m/>
    <s v="00099021001 DEP.DE CHEQ.AJENOS,RET.DE CAM.,CONCEPTO: INCAPACIDAD,DEP.: CAJA NACIONAL DE SALUD , PROCEDENCIA: BANCO UNION S.A., CHEQUE: 20535, FECHA DE EMISION:25/08/2025"/>
    <m/>
    <m/>
    <m/>
    <m/>
    <m/>
    <m/>
    <n v="0"/>
    <n v="16983.22"/>
    <s v="NO_CONCILIADO"/>
  </r>
  <r>
    <x v="1"/>
    <m/>
    <x v="1"/>
    <x v="158"/>
    <s v="O23244250002"/>
    <s v="BOD"/>
    <n v="2324425"/>
    <m/>
    <s v="00099021001 DEPOSITO DE EFECTIVO, DEPOSITANTE: EDDA GOSALVEZ SANCHEZ, CONCEPTO: REVERSION TOTAL, CUENTA DE DEPOSITO: CUENTA UNICA DEL TESORO"/>
    <m/>
    <m/>
    <m/>
    <m/>
    <m/>
    <m/>
    <n v="0"/>
    <n v="2722.5"/>
    <s v="NO_CONCILIADO"/>
  </r>
  <r>
    <x v="1"/>
    <m/>
    <x v="1"/>
    <x v="158"/>
    <s v="O23244810002"/>
    <s v="BOD"/>
    <n v="2324481"/>
    <m/>
    <s v="00099021001 DEPOSITO DE EFECTIVO, DEPOSITANTE: HUGO EULOGIO LIUCA MURGA, CONCEPTO: DOBLE PERCEPCION, CUENTA DE DEPOSITO: CUENTA UNICA DEL TESORO"/>
    <m/>
    <m/>
    <m/>
    <m/>
    <m/>
    <m/>
    <n v="0"/>
    <n v="200"/>
    <s v="NO_CONCILIADO"/>
  </r>
  <r>
    <x v="5"/>
    <m/>
    <x v="5"/>
    <x v="158"/>
    <s v="O23245500002"/>
    <s v="BOD"/>
    <n v="2324550"/>
    <m/>
    <s v="00086011109 DEPOSITO DE EFECTIVO, DEPOSITANTE: YAMILEX QUENALLATA RENFIJO, CONCEPTO: REPOSICION DE CREDENCIAL A NOMBRE DE YAMILEX QUENALLATA RENFIJO, CUENTA DE DEPOSITO: CUENTA UNICA DEL TESORO"/>
    <m/>
    <m/>
    <m/>
    <m/>
    <m/>
    <m/>
    <n v="0"/>
    <n v="50"/>
    <s v="NO_CONCILIADO"/>
  </r>
  <r>
    <x v="3"/>
    <m/>
    <x v="3"/>
    <x v="158"/>
    <s v="B23243180002"/>
    <s v="BOD"/>
    <n v="2324318"/>
    <m/>
    <s v="00099021001 DEP.DE CHEQ.AJENOS,RET.DE CAM.,CONCEPTO: INCAPACIDAD,DEP.: CAJA NACIONAL DE SALUD , PROCEDENCIA: BANCO UNION S.A., CHEQUE: 20536, FECHA DE EMISION:25/08/2025"/>
    <m/>
    <m/>
    <m/>
    <m/>
    <m/>
    <m/>
    <n v="0"/>
    <n v="52765.2"/>
    <s v="NO_CONCILIADO"/>
  </r>
  <r>
    <x v="3"/>
    <m/>
    <x v="3"/>
    <x v="158"/>
    <s v="B23243220002"/>
    <s v="BOD"/>
    <n v="2324322"/>
    <m/>
    <s v="00099021001 DEP.DE CHEQ.AJENOS,RET.DE CAM.,CONCEPTO: INCAPACIDAD,DEP.: CAJA NACIONAL DE SALUD , PROCEDENCIA: BANCO UNION S.A., CHEQUE: 20537, FECHA DE EMISION:25/08/2025"/>
    <m/>
    <m/>
    <m/>
    <m/>
    <m/>
    <m/>
    <n v="0"/>
    <n v="47945.13"/>
    <s v="NO_CONCILIADO"/>
  </r>
  <r>
    <x v="37"/>
    <m/>
    <x v="37"/>
    <x v="158"/>
    <s v="B23243300002"/>
    <s v="BOD"/>
    <n v="2324330"/>
    <m/>
    <s v="00660012006 DEP.DE CHEQ.AJENOS,RET.DE CAM.,CONCEPTO: DEVOLUCIONES POR OBSERVACION DE AUDITORIA, GESTION 2024,DEP.: ORGANO JUDICIAL-DISTRITO COCHABAMBA , PROCEDENCIA: BANCO UNION S.A., CHEQUE: 1044, FECHA DE EMISION:26/08/2025"/>
    <m/>
    <m/>
    <m/>
    <m/>
    <m/>
    <m/>
    <n v="0"/>
    <n v="46064.1"/>
    <s v="NO_CONCILIADO"/>
  </r>
  <r>
    <x v="37"/>
    <m/>
    <x v="37"/>
    <x v="158"/>
    <s v="B23243340002"/>
    <s v="BOD"/>
    <n v="2324334"/>
    <m/>
    <s v="00660012006 DEP.DE CHEQ.AJENOS,RET.DE CAM.,CONCEPTO: DEVOLUCIONES POR OBSERVACION DE AUDITORIA, DESTION 2022,DEP.: ORGANO JUDICIAL-DISTRITO COCHABAMBA , PROCEDENCIA: BANCO UNION S.A., CHEQUE: 1043, FECHA DE EMISION:26/08/2025"/>
    <m/>
    <m/>
    <m/>
    <m/>
    <m/>
    <m/>
    <n v="0"/>
    <n v="528"/>
    <s v="NO_CONCILIADO"/>
  </r>
  <r>
    <x v="65"/>
    <m/>
    <x v="65"/>
    <x v="158"/>
    <s v="B23244070002"/>
    <s v="BOD"/>
    <n v="2324407"/>
    <m/>
    <s v="00249012001 DEP.DE CHEQ.AJENOS,RET.DE CAM.,CONCEPTO: ADQUISICION DE MEDICAMENTOS PARA LA CAJA PETROLERA DE SALUD,DEP.: CAJA PETROLERA DE SALUD OFICINA CENTRAL , PROCEDENCIA: BANCO UNION S.A., CHEQUE: 23385, FECHA DE EMISION:29/08/2025"/>
    <m/>
    <m/>
    <m/>
    <m/>
    <m/>
    <m/>
    <n v="0"/>
    <n v="15235543.300000001"/>
    <s v="NO_CONCILIADO"/>
  </r>
  <r>
    <x v="1"/>
    <m/>
    <x v="1"/>
    <x v="158"/>
    <s v="B23244200002"/>
    <s v="BOD"/>
    <n v="2324420"/>
    <m/>
    <s v="00099021001 DEP.DE CHEQ.AJENOS,RET.DE CAM.,CONCEPTO: DEVOLUCION SUELDO 13 DIAS AGOSTO 2021,DEP.: GABRIEL ANGEL SOTO PORTILLO , PROCEDENCIA: BANCO UNION S.A., CHEQUE: 220329, FECHA DE EMISION:01/09/2025"/>
    <m/>
    <m/>
    <m/>
    <m/>
    <m/>
    <m/>
    <n v="0"/>
    <n v="3549.66"/>
    <s v="NO_CONCILIADO"/>
  </r>
  <r>
    <x v="3"/>
    <m/>
    <x v="3"/>
    <x v="158"/>
    <s v="J06485720002"/>
    <s v="NTE"/>
    <n v="12897506"/>
    <m/>
    <s v="A:00099021001 Transferencia de recursos a solicitud de la Unidad de Administración e Información Salarial mediante nota CITE: MEFP/VTCP/DGPOT/UAIS/N°248/2025, Informe MEFP/VTCP/DGPOT/UAIS/No.161/2025 para la reversión definitiva de las Boletas de Pago solicitadas por varias entidades consignadas en el comprobante de pago N° 19140 H.R. 2025-21468-R"/>
    <m/>
    <m/>
    <m/>
    <m/>
    <m/>
    <m/>
    <n v="0"/>
    <n v="4669"/>
    <s v="NO_CONCILIADO"/>
  </r>
  <r>
    <x v="3"/>
    <m/>
    <x v="3"/>
    <x v="158"/>
    <s v="J06485730002"/>
    <s v="NTE"/>
    <n v="12897518"/>
    <m/>
    <s v="A:00099021001 Transferencia de recursos a solicitud de la Unidad de Administración e Información Salarial mediante nota CITE: MEFP/VTCP/DGPOT/UAIS/N°248/2025, Informe MEFP/VTCP/DGPOT/UAIS/No.161/2025 para la reversión definitiva de las Boletas de Pago solicitadas por varias entidades consignadas en el comprobante de pago N° 19140 H.R. 2025-21468-R"/>
    <m/>
    <m/>
    <m/>
    <m/>
    <m/>
    <m/>
    <n v="0"/>
    <n v="16404.88"/>
    <s v="NO_CONCILIADO"/>
  </r>
  <r>
    <x v="3"/>
    <m/>
    <x v="3"/>
    <x v="158"/>
    <s v="J06485740002"/>
    <s v="NTE"/>
    <n v="12897519"/>
    <m/>
    <s v="A:00099021001 Transferencia de recursos a solicitud de la Unidad de Administración e Información Salarial mediante nota CITE: MEFP/VTCP/DGPOT/UAIS/N°248/2025, Informe MEFP/VTCP/DGPOT/UAIS/No.161/2025 para la reversión definitiva de las Boletas de Pago solicitadas por varias entidades consignadas en el comprobante de pago N° 19140 H.R. 2025-21468-R"/>
    <m/>
    <m/>
    <m/>
    <m/>
    <m/>
    <m/>
    <n v="0"/>
    <n v="87273.69"/>
    <s v="CONCILIADO_PARCIAL"/>
  </r>
  <r>
    <x v="3"/>
    <m/>
    <x v="3"/>
    <x v="158"/>
    <s v="J06485750002"/>
    <s v="NTE"/>
    <n v="12897553"/>
    <m/>
    <s v="A:00099021001 Transferencia de recursos a solicitud de la Unidad de Administración e Información Salarial mediante nota CITE: MEFP/VTCP/DGPOT/UAIS/N°248/2025, Informe MEFP/VTCP/DGPOT/UAIS/No.161/2025 para la reversión definitiva de las Boletas de Pago solicitadas por varias entidades consignadas en el comprobante de pago N° 19140 H.R. 2025-21468-R"/>
    <m/>
    <m/>
    <m/>
    <m/>
    <m/>
    <m/>
    <n v="0"/>
    <n v="243603.95"/>
    <s v="NO_CONCILIADO"/>
  </r>
  <r>
    <x v="0"/>
    <m/>
    <x v="0"/>
    <x v="159"/>
    <s v="O23247800002"/>
    <s v="BOD"/>
    <n v="2324780"/>
    <m/>
    <s v="00015011108 DEPOSITO DE EFECTIVO, DEPOSITANTE: NAHUEL FLAVIO CHAVEZ CUBA, CONCEPTO: EXAMEN PREOCUPACIONAL, CUENTA DE DEPOSITO: CUENTA UNICA DEL TESORO"/>
    <m/>
    <m/>
    <m/>
    <m/>
    <m/>
    <m/>
    <n v="0"/>
    <n v="100"/>
    <s v="NO_CONCILIADO"/>
  </r>
  <r>
    <x v="36"/>
    <m/>
    <x v="36"/>
    <x v="159"/>
    <s v="O23249400002"/>
    <s v="BOD"/>
    <n v="2324940"/>
    <m/>
    <s v="00099021001 DEPOSITO DE EFECTIVO, DEPOSITANTE: ELENA MAQUERA MENDOZA, CONCEPTO: REVERSION DE BOLETA HABR MENSUAL, CUENTA DE DEPOSITO: CUENTA UNICA DEL TESORO/DJBR"/>
    <m/>
    <m/>
    <m/>
    <m/>
    <m/>
    <m/>
    <n v="0"/>
    <n v="17.57"/>
    <s v="NO_CONCILIADO"/>
  </r>
  <r>
    <x v="36"/>
    <m/>
    <x v="36"/>
    <x v="159"/>
    <s v="O23249460002"/>
    <s v="BOD"/>
    <n v="2324946"/>
    <m/>
    <s v="00099021001 DEPOSITO DE EFECTIVO, DEPOSITANTE: ELENA MAQUERA MENDOZA, CONCEPTO: REVERSION DE BOLETA HABER MENSUAL, CUENTA DE DEPOSITO: CUENTA UNICA DEL TESORO/DJBR"/>
    <m/>
    <m/>
    <m/>
    <m/>
    <m/>
    <m/>
    <n v="0"/>
    <n v="25.25"/>
    <s v="NO_CONCILIADO"/>
  </r>
  <r>
    <x v="1"/>
    <m/>
    <x v="1"/>
    <x v="159"/>
    <s v="B23249180002"/>
    <s v="BOD"/>
    <n v="2324918"/>
    <m/>
    <s v="00099021001 DEP.DE CHEQ.AJENOS,RET.DE CAM.,CONCEPTO: DEPÓSITO,DEP.: ELSA LEONOR VALDIVIA DELGADILLO , PROCEDENCIA: BANCO UNION S.A., CHEQUE: 220334, FECHA DE EMISION:02/09/2025"/>
    <m/>
    <m/>
    <m/>
    <m/>
    <m/>
    <m/>
    <n v="0"/>
    <n v="182.34"/>
    <s v="NO_CONCILIADO"/>
  </r>
  <r>
    <x v="1"/>
    <m/>
    <x v="1"/>
    <x v="159"/>
    <s v="B23249230002"/>
    <s v="BOD"/>
    <n v="2324923"/>
    <m/>
    <s v="00099021001 DEP.DE CHEQ.AJENOS,RET.DE CAM.,CONCEPTO: DEPÓSITO,DEP.: JESSICA SARIEL ARANDO CORO , PROCEDENCIA: BANCO UNION S.A., CHEQUE: 220337, FECHA DE EMISION:02/09/2025"/>
    <m/>
    <m/>
    <m/>
    <m/>
    <m/>
    <m/>
    <n v="0"/>
    <n v="4800"/>
    <s v="NO_CONCILIADO"/>
  </r>
  <r>
    <x v="3"/>
    <m/>
    <x v="3"/>
    <x v="159"/>
    <s v="J06485780002"/>
    <s v="NTE"/>
    <n v="12897554"/>
    <m/>
    <s v="A:00099021001 Transferencia de recursos a solicitud de la Unidad de Administración e Información Salarial mediante nota CITE: MEFP/VTCP/DGPOT/UAIS/N°248/2025, Informe MEFP/VTCP/DGPOT/UAIS/No.161/2025 para la reversión definitiva de las Boletas de Pago solicitadas por varias entidades consignadas en el comprobante de pago N° 19140 H.R. 2025-21468-R"/>
    <m/>
    <m/>
    <m/>
    <m/>
    <m/>
    <m/>
    <n v="0"/>
    <n v="9146"/>
    <s v="NO_CONCILIADO"/>
  </r>
  <r>
    <x v="44"/>
    <m/>
    <x v="44"/>
    <x v="159"/>
    <s v="S11354800003"/>
    <s v="COB"/>
    <n v="1135480"/>
    <m/>
    <s v="||PAGO A LA CAF PRÉSTAMOS CFA009277-CFA4987-CFA004990 Y CFA004991 POR CUENTA DEL TGN, SEGÚN NOTA MEFP/VTCP/DGCP/UODP/N° 400/2025 DEL 02-09-2025, VALOR 02-09-2025. CTA. 3987 CUENTA UNICA DEL TESORO LIB. 00099021001 REF.: COMISIONES BANCARIAS"/>
    <m/>
    <m/>
    <m/>
    <m/>
    <m/>
    <m/>
    <n v="614.37"/>
    <n v="0"/>
    <s v="NO_CONCILIADO"/>
  </r>
  <r>
    <x v="19"/>
    <m/>
    <x v="19"/>
    <x v="160"/>
    <s v="O23254870002"/>
    <s v="BOD"/>
    <n v="2325487"/>
    <m/>
    <s v="00099021001 DEPOSITO DE EFECTIVO, DEPOSITANTE: ARMINDA PADILLA CARMONA, CONCEPTO: POR DIFERENCIA TARIFARIA, CUENTA DE DEPOSITO: CUENTA UNICA DEL TESORO/DJBR"/>
    <m/>
    <m/>
    <m/>
    <m/>
    <m/>
    <m/>
    <n v="0"/>
    <n v="604"/>
    <s v="NO_CONCILIADO"/>
  </r>
  <r>
    <x v="3"/>
    <m/>
    <x v="3"/>
    <x v="160"/>
    <s v="B23255110002"/>
    <s v="BOD"/>
    <n v="2325511"/>
    <m/>
    <s v="00099021001 DEP.DE CHEQ.AJENOS,RET.DE CAM.,CONCEPTO: DEVOLUCION DE CC NO COBRADA MAYO 2025,DEP.: LA VITALICIA SEGUROS Y REASEGUROS DE VIDA S.A. , PROCEDENCIA: BANCO BISA S.A., CHEQUE: 1869334, FECHA DE EMISION:01/09/2025"/>
    <m/>
    <m/>
    <m/>
    <m/>
    <m/>
    <m/>
    <n v="0"/>
    <n v="2565.44"/>
    <s v="NO_CONCILIADO"/>
  </r>
  <r>
    <x v="3"/>
    <m/>
    <x v="3"/>
    <x v="160"/>
    <s v="B23255140002"/>
    <s v="BOD"/>
    <n v="2325514"/>
    <m/>
    <s v="00099021001 DEP.DE CHEQ.AJENOS,RET.DE CAM.,CONCEPTO: DEVOLUCION DE CC NO COBRADA MAYO 2025,DEP.: LA VITALICIA SEGUROS Y REASEGUROS DE VIDA S.A. , PROCEDENCIA: BANCO BISA S.A., CHEQUE: 85886, FECHA DE EMISION:02/09/2025"/>
    <m/>
    <m/>
    <m/>
    <m/>
    <m/>
    <m/>
    <n v="0"/>
    <n v="3442.42"/>
    <s v="NO_CONCILIADO"/>
  </r>
  <r>
    <x v="3"/>
    <m/>
    <x v="3"/>
    <x v="160"/>
    <s v="B23255280002"/>
    <s v="BOD"/>
    <n v="2325528"/>
    <m/>
    <s v="00099021001 DEP.DE CHEQ.AJENOS,RET.DE CAM.,CONCEPTO: PAGO POR DESCUENTO DE MONTOS EXCEDENTES DE DOBLE PERCEPCION DE RECURSOS PUBLICOS,DEP.: CAJA NACIONAL DE SALUD , PROCEDENCIA: BANCO UNION S.A., CHEQUE: 86434, FECHA DE EMISION:01/09/2025"/>
    <m/>
    <m/>
    <m/>
    <m/>
    <m/>
    <m/>
    <n v="0"/>
    <n v="12790.75"/>
    <s v="NO_CONCILIADO"/>
  </r>
  <r>
    <x v="1"/>
    <m/>
    <x v="1"/>
    <x v="160"/>
    <s v="B23256000002"/>
    <s v="BOD"/>
    <n v="2325600"/>
    <m/>
    <s v="00099021001 DEP.DE CHEQ.AJENOS,RET.DE CAM.,CONCEPTO: DEVOLUCION DE AGUINALDO 2021,DEP.: ELIZABETH CHAVEZ VACA , PROCEDENCIA: BANCO UNION S.A., CHEQUE: 220338, FECHA DE EMISION:03/09/2025"/>
    <m/>
    <m/>
    <m/>
    <m/>
    <m/>
    <m/>
    <n v="0"/>
    <n v="398.42"/>
    <s v="NO_CONCILIADO"/>
  </r>
  <r>
    <x v="1"/>
    <m/>
    <x v="1"/>
    <x v="160"/>
    <s v="B23256130002"/>
    <s v="BOD"/>
    <n v="2325613"/>
    <m/>
    <s v="00099021001 DEP.DE CHEQ.AJENOS,RET.DE CAM.,CONCEPTO: DEPÓSITO,DEP.: IVAN MAMANI QUISPE , PROCEDENCIA: BANCO UNION S.A., CHEQUE: 220934, FECHA DE EMISION:03/09/2025"/>
    <m/>
    <m/>
    <m/>
    <m/>
    <m/>
    <m/>
    <n v="0"/>
    <n v="5891.49"/>
    <s v="NO_CONCILIADO"/>
  </r>
  <r>
    <x v="1"/>
    <m/>
    <x v="1"/>
    <x v="160"/>
    <s v="B23256140002"/>
    <s v="BOD"/>
    <n v="2325614"/>
    <m/>
    <s v="00099021001 DEP.DE CHEQ.AJENOS,RET.DE CAM.,CONCEPTO: DEPÓSITO,DEP.: IVAN MAMANI QUISPE , PROCEDENCIA: BANCO UNION S.A., CHEQUE: 220935, FECHA DE EMISION:03/09/2025"/>
    <m/>
    <m/>
    <m/>
    <m/>
    <m/>
    <m/>
    <n v="0"/>
    <n v="5891.49"/>
    <s v="NO_CONCILIADO"/>
  </r>
  <r>
    <x v="3"/>
    <m/>
    <x v="3"/>
    <x v="160"/>
    <s v="B23256400002"/>
    <s v="BOD"/>
    <n v="2325640"/>
    <m/>
    <s v="00099021001 DEP.DE CHEQ.AJENOS,RET.DE CAM.,CONCEPTO: INCAPACIDAD TEMPORAL PERIODO JUNIO 2025 LA PAZ,DEP.: CAJA DE SALUD DE LA BANCA PRIVADA , PROCEDENCIA: BANCO NACIONAL DE BOLIVIA S.A., CHEQUE: 9942126, FECHA DE EMISION:29/08/2025"/>
    <m/>
    <m/>
    <m/>
    <m/>
    <m/>
    <m/>
    <n v="0"/>
    <n v="574.04999999999995"/>
    <s v="NO_CONCILIADO"/>
  </r>
  <r>
    <x v="66"/>
    <m/>
    <x v="66"/>
    <x v="160"/>
    <s v="F0027971"/>
    <s v="NTE"/>
    <n v="13000227"/>
    <m/>
    <s v="De: 00585012002 PARA LA CANALIZACION DE OPERACIONES CON BENEFICIARIOS DEL EXTERIOR SEGUN RESOLUCION MINISTERIAL 026 DEL 27 01 2025"/>
    <m/>
    <m/>
    <m/>
    <m/>
    <m/>
    <m/>
    <n v="3500000"/>
    <n v="0"/>
    <s v="NO_CONCILIADO"/>
  </r>
  <r>
    <x v="18"/>
    <m/>
    <x v="18"/>
    <x v="161"/>
    <s v="O23264270002"/>
    <s v="BOD"/>
    <n v="2326427"/>
    <m/>
    <s v="00099021001 DEPOSITO DE EFECTIVO, DEPOSITANTE: FANNY VALDEZ SAUCEDO, CONCEPTO: DEVOLUCION DE SALDOS C-31, CUENTA DE DEPOSITO: CUENTA UNICA DEL TESORO"/>
    <m/>
    <m/>
    <m/>
    <m/>
    <m/>
    <m/>
    <n v="0"/>
    <n v="1320"/>
    <s v="NO_CONCILIADO"/>
  </r>
  <r>
    <x v="20"/>
    <m/>
    <x v="20"/>
    <x v="161"/>
    <s v="G32821980002"/>
    <s v="CRV"/>
    <n v="24557"/>
    <m/>
    <s v="DEVOLUCIÓN DE FONDOS SOLICITUD 056428-24557 DE SERVICIO NACIONAL TEXTIL-SENATEX REF.: HR 2025.3048. 1ER. PAGO PARCIAL DEL ANTICIPO A NINGBO MH INDUSTRY CO. LTD SG. CTTO. DE ADHESION P. PROV. DE TELA RIP STOP VERDE OLIVO, SEGÚN R.D. 025/2023. LIB. 00378012002 SENATEX - ADMINISTRACION CENTRAL"/>
    <m/>
    <m/>
    <m/>
    <m/>
    <m/>
    <m/>
    <n v="0"/>
    <n v="577680"/>
    <s v="NO_CONCILIADO"/>
  </r>
  <r>
    <x v="1"/>
    <m/>
    <x v="1"/>
    <x v="162"/>
    <s v="O23268100002"/>
    <s v="BOD"/>
    <n v="2326810"/>
    <m/>
    <s v="00099021001 DEPOSITO DE EFECTIVO, DEPOSITANTE: WALTER PABLO LA SERNA MENA, CONCEPTO: REVERSION DE BOLETA HABER MENSUAL - MAYO 2025, CUENTA DE DEPOSITO: CUENTA UNICA DEL TESORO"/>
    <m/>
    <m/>
    <m/>
    <m/>
    <m/>
    <m/>
    <n v="0"/>
    <n v="7012.49"/>
    <s v="NO_CONCILIADO"/>
  </r>
  <r>
    <x v="1"/>
    <m/>
    <x v="1"/>
    <x v="162"/>
    <s v="O23269720002"/>
    <s v="BOD"/>
    <n v="2326972"/>
    <m/>
    <s v="00099021001 DEPOSITO DE EFECTIVO, DEPOSITANTE: LEONCIO FLORES CASTRO, CONCEPTO: CANCELACION DE COBROS INDEBIDOS, CUENTA DE DEPOSITO: CUENTA UNICA DEL TESORO"/>
    <m/>
    <m/>
    <m/>
    <m/>
    <m/>
    <m/>
    <n v="0"/>
    <n v="2000"/>
    <s v="NO_CONCILIADO"/>
  </r>
  <r>
    <x v="5"/>
    <m/>
    <x v="5"/>
    <x v="162"/>
    <s v="B23267550002"/>
    <s v="BOD"/>
    <n v="2326755"/>
    <m/>
    <s v="00086011101 DEP.DE CHEQ.AJENOS,RET.DE CAM.,CONCEPTO: PAGO COMISIONES SALDOS NO DESEMBOLSADOS, MEJORAMIENTO AMPLIACION PTAR PUCHUKOLLO-EL ALTO N°23,DEP.: EPSAS S.A. , PROCEDENCIA: BANCO DE CREDITO DE BOLIVIA S.A., CHEQUE: 22270, FECHA DE EMISION:02/09/2025"/>
    <m/>
    <m/>
    <m/>
    <m/>
    <m/>
    <m/>
    <n v="0"/>
    <n v="1177177.45"/>
    <s v="NO_CONCILIADO"/>
  </r>
  <r>
    <x v="67"/>
    <m/>
    <x v="67"/>
    <x v="162"/>
    <s v="B23267930002"/>
    <s v="BOD"/>
    <n v="2326793"/>
    <m/>
    <s v="00099021001 DEP.DE CHEQ.AJENOS,RET.DE CAM.,CONCEPTO: REEMBOLSO, AGENCIA BOLIVIANA DE ENERGIA NUCLEAR,DEP.: CAJA DE SALUD CORDES , PROCEDENCIA: BANCO UNION S.A., CHEQUE: 53165, FECHA DE EMISION:21/08/2025"/>
    <m/>
    <m/>
    <m/>
    <m/>
    <m/>
    <m/>
    <n v="0"/>
    <n v="97433.48"/>
    <s v="NO_CONCILIADO"/>
  </r>
  <r>
    <x v="10"/>
    <m/>
    <x v="10"/>
    <x v="162"/>
    <s v="Q22857170002"/>
    <s v="CRV"/>
    <n v="2285717"/>
    <m/>
    <s v="NUMERO DE LIBRETA CUT: LIBRETA NÂ° 00099024113 OPERACIÓN E75 TRANSFERENCIA DE LA CUENTA FISCAL BUN A LA CUT EN MN TRANSFERENCIA DE FONDOS A SOLICITUD DE: GOBIERNO AUTONOMO MUNICIPAL SUCRE, DIR.FINANCIERA CITE NÂ° 172/2025 CUENTA CUT 3987 LIBRETA NÂ° 00099024113 BOLIVIA CAMBIA."/>
    <m/>
    <m/>
    <m/>
    <m/>
    <m/>
    <m/>
    <n v="0"/>
    <n v="22915.24"/>
    <s v="NO_CONCILIADO"/>
  </r>
  <r>
    <x v="5"/>
    <m/>
    <x v="5"/>
    <x v="163"/>
    <s v="O23272590002"/>
    <s v="BOD"/>
    <n v="2327259"/>
    <m/>
    <s v="00086011109 DEPOSITO DE EFECTIVO, DEPOSITANTE: IBOLYA ANDREA ALBARRACIN PINELL, CONCEPTO: REPOSICION DE CREDENCIAL, CUENTA DE DEPOSITO: CUENTA UNICA DEL TESORO"/>
    <m/>
    <m/>
    <m/>
    <m/>
    <m/>
    <m/>
    <n v="0"/>
    <n v="50"/>
    <s v="NO_CONCILIADO"/>
  </r>
  <r>
    <x v="0"/>
    <m/>
    <x v="0"/>
    <x v="163"/>
    <s v="O23272780002"/>
    <s v="BOD"/>
    <n v="2327278"/>
    <m/>
    <s v="00099021001 DEPOSITO DE EFECTIVO, DEPOSITANTE: ESPERANZA AGUILAR ZEBALLOS, CONCEPTO: DEVOLUCIÓN HABERES POR SOBREPASAR LETRA &quot;A&quot; DE LA POLICÍA BOLIVIANA, CUENTA DE DEPOSITO: CUENTA UNICA DEL TESORO"/>
    <m/>
    <m/>
    <m/>
    <m/>
    <m/>
    <m/>
    <n v="0"/>
    <n v="10000"/>
    <s v="NO_CONCILIADO"/>
  </r>
  <r>
    <x v="48"/>
    <m/>
    <x v="48"/>
    <x v="163"/>
    <s v="O23273680002"/>
    <s v="BOD"/>
    <n v="2327368"/>
    <m/>
    <s v="00041044201 DEPOSITO DE EFECTIVO, DEPOSITANTE: ISRAEL NITAY ROMERO SALAZAR, CONCEPTO: DEVOLUCION, CUENTA DE DEPOSITO: CUENTA UNICA DEL TESORO"/>
    <m/>
    <m/>
    <m/>
    <m/>
    <m/>
    <m/>
    <n v="0"/>
    <n v="328"/>
    <s v="NO_CONCILIADO"/>
  </r>
  <r>
    <x v="19"/>
    <m/>
    <x v="19"/>
    <x v="163"/>
    <s v="O23274210002"/>
    <s v="BOD"/>
    <n v="2327421"/>
    <m/>
    <s v="00099021001 DEPOSITO DE EFECTIVO, DEPOSITANTE: MICHAEL BALDERRAMA SANCHEZ, CONCEPTO: DEVOLUCION DE PASAJE NO UTILIZADO, CUENTA DE DEPOSITO: CUENTA UNICA DEL TESORO/DJBR"/>
    <m/>
    <m/>
    <m/>
    <m/>
    <m/>
    <m/>
    <n v="0"/>
    <n v="363"/>
    <s v="NO_CONCILIADO"/>
  </r>
  <r>
    <x v="19"/>
    <m/>
    <x v="19"/>
    <x v="163"/>
    <s v="O23275590002"/>
    <s v="BOD"/>
    <n v="2327559"/>
    <m/>
    <s v="00099021001 DEPOSITO DE EFECTIVO, DEPOSITANTE: JOAQUIN NINA QUISPE, CONCEPTO: DEVOLUCION DE EXAMEN PREOCUPACIONAL GESTION 2025, CUENTA DE DEPOSITO: CUENTA UNICA DEL TESORO/DJBR"/>
    <m/>
    <m/>
    <m/>
    <m/>
    <m/>
    <m/>
    <n v="0"/>
    <n v="100"/>
    <s v="NO_CONCILIADO"/>
  </r>
  <r>
    <x v="19"/>
    <m/>
    <x v="19"/>
    <x v="163"/>
    <s v="O23275600002"/>
    <s v="BOD"/>
    <n v="2327560"/>
    <m/>
    <s v="00099021001 DEPOSITO DE EFECTIVO, DEPOSITANTE: ROBERT ELBIS SUYO CAZAS, CONCEPTO: DEVOLUCION DE EXAMEN PREOCUPACIONAL GESTION 2025, CUENTA DE DEPOSITO: CUENTA UNICA DEL TESORO/DJBR"/>
    <m/>
    <m/>
    <m/>
    <m/>
    <m/>
    <m/>
    <n v="0"/>
    <n v="100"/>
    <s v="NO_CONCILIADO"/>
  </r>
  <r>
    <x v="68"/>
    <m/>
    <x v="68"/>
    <x v="163"/>
    <s v="B23272660002"/>
    <s v="BOD"/>
    <n v="2327266"/>
    <m/>
    <s v="00253014114 DEP.DE CHEQ.AJENOS,RET.DE CAM.,CONCEPTO: CONSTRUCCION SISTEMA DE ALCANTARILLADO COQUEZA,DEP.: GAM TAHUA , PROCEDENCIA: BANCO UNION S.A., CHEQUE: 1900, FECHA DE EMISION:08/09/2025"/>
    <m/>
    <m/>
    <m/>
    <m/>
    <m/>
    <m/>
    <n v="0"/>
    <n v="4186.76"/>
    <s v="NO_CONCILIADO"/>
  </r>
  <r>
    <x v="68"/>
    <m/>
    <x v="68"/>
    <x v="163"/>
    <s v="B23272720002"/>
    <s v="BOD"/>
    <n v="2327272"/>
    <m/>
    <s v="00253014213 DEP.DE CHEQ.AJENOS,RET.DE CAM.,CONCEPTO: CONSTRUCCION SISTEMA DE ALCANTARILLADO SANITARIO SAN PEDRO DE QUEMES,DEP.: GAM SAN PEDRO DE QUEMES , PROCEDENCIA: BANCO UNION S.A., CHEQUE: 1901, FECHA DE EMISION:08/09/2025"/>
    <m/>
    <m/>
    <m/>
    <m/>
    <m/>
    <m/>
    <n v="0"/>
    <n v="13637.96"/>
    <s v="NO_CONCILIADO"/>
  </r>
  <r>
    <x v="68"/>
    <m/>
    <x v="68"/>
    <x v="163"/>
    <s v="B23272740002"/>
    <s v="BOD"/>
    <n v="2327274"/>
    <m/>
    <s v="00253014213 DEP.DE CHEQ.AJENOS,RET.DE CAM.,CONCEPTO: MANEJO INTEGRAL DE RESIDUOS SOLIDOS, SAN PEDRO DE QUEMES,DEP.: GAM SAN PEDRO DE QUEMES , PROCEDENCIA: BANCO UNION S.A., CHEQUE: 1902, FECHA DE EMISION:08/09/2025"/>
    <m/>
    <m/>
    <m/>
    <m/>
    <m/>
    <m/>
    <n v="0"/>
    <n v="5093.96"/>
    <s v="NO_CONCILIADO"/>
  </r>
  <r>
    <x v="3"/>
    <m/>
    <x v="3"/>
    <x v="163"/>
    <s v="B23272790002"/>
    <s v="BOD"/>
    <n v="2327279"/>
    <m/>
    <s v="00099021001 DEP.DE CHEQ.AJENOS,RET.DE CAM.,CONCEPTO: INCAPACIDAD,DEP.: CAJA NACIONAL DE SALUD , PROCEDENCIA: BANCO UNION S.A., CHEQUE: 20061, FECHA DE EMISION:04/09/2025"/>
    <m/>
    <m/>
    <m/>
    <m/>
    <m/>
    <m/>
    <n v="0"/>
    <n v="153720.12"/>
    <s v="NO_CONCILIADO"/>
  </r>
  <r>
    <x v="3"/>
    <m/>
    <x v="3"/>
    <x v="163"/>
    <s v="B23272810002"/>
    <s v="BOD"/>
    <n v="2327281"/>
    <m/>
    <s v="00099021001 DEP.DE CHEQ.AJENOS,RET.DE CAM.,CONCEPTO: INCAPACIDAD,DEP.: CAJA NACIONAL DE SALUD , PROCEDENCIA: BANCO UNION S.A., CHEQUE: 20062, FECHA DE EMISION:04/09/2025"/>
    <m/>
    <m/>
    <m/>
    <m/>
    <m/>
    <m/>
    <n v="0"/>
    <n v="107039.47"/>
    <s v="NO_CONCILIADO"/>
  </r>
  <r>
    <x v="1"/>
    <m/>
    <x v="1"/>
    <x v="163"/>
    <s v="B23273320002"/>
    <s v="BOD"/>
    <n v="2327332"/>
    <m/>
    <s v="00099021001 DEP.DE CHEQ.AJENOS,RET.DE CAM.,CONCEPTO: DEVOLUCION,DEP.: JULIA CHOQUE BERNA , PROCEDENCIA: BANCO UNION S.A., CHEQUE: 220943, FECHA DE EMISION:08/09/2025"/>
    <m/>
    <m/>
    <m/>
    <m/>
    <m/>
    <m/>
    <n v="0"/>
    <n v="3888.49"/>
    <s v="NO_CONCILIADO"/>
  </r>
  <r>
    <x v="1"/>
    <m/>
    <x v="1"/>
    <x v="163"/>
    <s v="B23273350002"/>
    <s v="BOD"/>
    <n v="2327335"/>
    <m/>
    <s v="00099021001 DEP.DE CHEQ.AJENOS,RET.DE CAM.,CONCEPTO: DEVOLUCION,DEP.: JOSE CARLOS VARGAS QUIROGA , PROCEDENCIA: BANCO UNION S.A., CHEQUE: 220942, FECHA DE EMISION:08/09/2025"/>
    <m/>
    <m/>
    <m/>
    <m/>
    <m/>
    <m/>
    <n v="0"/>
    <n v="2162.6999999999998"/>
    <s v="NO_CONCILIADO"/>
  </r>
  <r>
    <x v="19"/>
    <m/>
    <x v="19"/>
    <x v="163"/>
    <s v="O23275620002"/>
    <s v="BOD"/>
    <n v="2327562"/>
    <m/>
    <s v="00099021001 DEPOSITO DE EFECTIVO, DEPOSITANTE: TELMA NATALY TERRAZAS GONZALES, CONCEPTO: DEVOLUCION DE EXAMEN PREOCUPACIONAL GESTION 2025, CUENTA DE DEPOSITO: CUENTA UNICA DEL TESORO/DJBR"/>
    <m/>
    <m/>
    <m/>
    <m/>
    <m/>
    <m/>
    <n v="0"/>
    <n v="100"/>
    <s v="NO_CONCILIADO"/>
  </r>
  <r>
    <x v="19"/>
    <m/>
    <x v="19"/>
    <x v="163"/>
    <s v="O23275660002"/>
    <s v="BOD"/>
    <n v="2327566"/>
    <m/>
    <s v="00099021001 DEPOSITO DE EFECTIVO, DEPOSITANTE: CAMILO SERGIO QUIROGA VELASCO, CONCEPTO: DEVOLUCION DE EXAMEN PREOCUPACIONAL GESTION 2025, CUENTA DE DEPOSITO: CUENTA UNICA DEL TESORO/DJBR"/>
    <m/>
    <m/>
    <m/>
    <m/>
    <m/>
    <m/>
    <n v="0"/>
    <n v="100"/>
    <s v="NO_CONCILIADO"/>
  </r>
  <r>
    <x v="19"/>
    <m/>
    <x v="19"/>
    <x v="163"/>
    <s v="O23275670002"/>
    <s v="BOD"/>
    <n v="2327567"/>
    <m/>
    <s v="00099021001 DEPOSITO DE EFECTIVO, DEPOSITANTE: JESUS REYNALDO CONDORI CONDORI, CONCEPTO: DEVOLUCION DE EXAMEN PREOCUPACIONAL GESTION 2025, CUENTA DE DEPOSITO: CUENTA UNICA DEL TESORO/DJBR"/>
    <m/>
    <m/>
    <m/>
    <m/>
    <m/>
    <m/>
    <n v="0"/>
    <n v="100"/>
    <s v="NO_CONCILIADO"/>
  </r>
  <r>
    <x v="19"/>
    <m/>
    <x v="19"/>
    <x v="163"/>
    <s v="O23275680002"/>
    <s v="BOD"/>
    <n v="2327568"/>
    <m/>
    <s v="00099021001 DEPOSITO DE EFECTIVO, DEPOSITANTE: LOURDES YARA VENTURA HERRERA, CONCEPTO: DEVOLUCION DE EXAMEN PREOCUPACIONAL GESTION 2025, CUENTA DE DEPOSITO: CUENTA UNICA DEL TESORO/DJBR"/>
    <m/>
    <m/>
    <m/>
    <m/>
    <m/>
    <m/>
    <n v="0"/>
    <n v="100"/>
    <s v="NO_CONCILIADO"/>
  </r>
  <r>
    <x v="1"/>
    <m/>
    <x v="1"/>
    <x v="164"/>
    <s v="O23278600002"/>
    <s v="BOD"/>
    <n v="2327860"/>
    <m/>
    <s v="00099021001 DEPOSITO DE EFECTIVO, DEPOSITANTE: DAYLIN JHESENIA CAMARGO CORDOVA, CONCEPTO: DEVOLUCION DE SUELDOS FEBRERO A ABRIL DE 2024, CUENTA DE DEPOSITO: CUENTA UNICA DEL TESORO"/>
    <m/>
    <m/>
    <m/>
    <m/>
    <m/>
    <m/>
    <n v="0"/>
    <n v="11381.66"/>
    <s v="NO_CONCILIADO"/>
  </r>
  <r>
    <x v="5"/>
    <m/>
    <x v="5"/>
    <x v="164"/>
    <s v="O23279310002"/>
    <s v="BOD"/>
    <n v="2327931"/>
    <m/>
    <s v="00086011109 DEPOSITO DE EFECTIVO, DEPOSITANTE: ALEJANDRA GUADALUPE MARQUEZ CALDERON, CONCEPTO: REPOSICION DE CREDENCIAL, CUENTA DE DEPOSITO: CUENTA UNICA DEL TESORO"/>
    <m/>
    <m/>
    <m/>
    <m/>
    <m/>
    <m/>
    <n v="0"/>
    <n v="50"/>
    <s v="NO_CONCILIADO"/>
  </r>
  <r>
    <x v="9"/>
    <m/>
    <x v="9"/>
    <x v="164"/>
    <s v="O23279330002"/>
    <s v="BOD"/>
    <n v="2327933"/>
    <m/>
    <s v="00099021001 DEPOSITO DE EFECTIVO, DEPOSITANTE: ROSA BLANCO VALLEJOS, CONCEPTO: DEVOLUCION DE SUELDOS, CUENTA DE DEPOSITO: CUENTA UNICA DEL TESORO/DJBR"/>
    <m/>
    <m/>
    <m/>
    <m/>
    <m/>
    <m/>
    <n v="0"/>
    <n v="3645"/>
    <s v="NO_CONCILIADO"/>
  </r>
  <r>
    <x v="9"/>
    <m/>
    <x v="9"/>
    <x v="164"/>
    <s v="O23279360002"/>
    <s v="BOD"/>
    <n v="2327936"/>
    <m/>
    <s v="00099021001 DEPOSITO DE EFECTIVO, DEPOSITANTE: ROSA BLANCO VALLEJOS, CONCEPTO: DEVOLUCION DE SUELDOS, CUENTA DE DEPOSITO: CUENTA UNICA DEL TESORO/DJBR"/>
    <m/>
    <m/>
    <m/>
    <m/>
    <m/>
    <m/>
    <n v="0"/>
    <n v="3645"/>
    <s v="NO_CONCILIADO"/>
  </r>
  <r>
    <x v="1"/>
    <m/>
    <x v="1"/>
    <x v="164"/>
    <s v="O23280080002"/>
    <s v="BOD"/>
    <n v="2328008"/>
    <m/>
    <s v="00099021001 DEPOSITO DE EFECTIVO, DEPOSITANTE: HENRRY AQUISE QUISPE, CONCEPTO: DEVOLUCION DE SALARIO INCOMPLETO, CUENTA DE DEPOSITO: CUENTA UNICA DEL TESORO"/>
    <m/>
    <m/>
    <m/>
    <m/>
    <m/>
    <m/>
    <n v="0"/>
    <n v="0.03"/>
    <s v="CONCILIADO_PARCIAL"/>
  </r>
  <r>
    <x v="5"/>
    <m/>
    <x v="5"/>
    <x v="164"/>
    <s v="O23280160002"/>
    <s v="BOD"/>
    <n v="2328016"/>
    <m/>
    <s v="00086047004 DEPOSITO DE EFECTIVO, DEPOSITANTE: CONSULTORA MEGAGOD-FREEMAN ASOCIADOS, CONCEPTO: DEPÓSITO MULTA POR LIQUIDACION DE SALDOS CONTRATO N°265/2023 EDTP CONST. SIST. DE RIEGO YARVICOYA, CUENTA DE DEPOSITO: CUENTA UNICA DEL TESORO"/>
    <m/>
    <m/>
    <m/>
    <m/>
    <m/>
    <m/>
    <n v="0"/>
    <n v="15513.84"/>
    <s v="NO_CONCILIADO"/>
  </r>
  <r>
    <x v="69"/>
    <m/>
    <x v="69"/>
    <x v="164"/>
    <s v="G32891120002"/>
    <s v="CRV"/>
    <n v="24581"/>
    <m/>
    <s v="DEVOLUCION FONDOS DE SOLIC.056466-24581 DE DIR. GRAL. DE AERONAUTICA CIVIL DE 04/09/2025 REF.: HR-22539 PAGO A OACI, CUOTA ANUAL COMO ESTADO MIEMBRO DE BOLIVIA EN OACI, LEY 1759, CUOTA 2024, INFORME POCI/22539/25, SEGUN R.D. NO.025/2023. LIB. 00117012001 LBP-DGAC-DIRECCION GRAL.DE AERONAUTICA CIVIL (4010430031)"/>
    <m/>
    <m/>
    <m/>
    <m/>
    <m/>
    <m/>
    <n v="0"/>
    <n v="152834.64000000001"/>
    <s v="NO_CONCILIADO"/>
  </r>
  <r>
    <x v="69"/>
    <m/>
    <x v="69"/>
    <x v="164"/>
    <s v="G32891140002"/>
    <s v="CRV"/>
    <n v="24580"/>
    <m/>
    <s v="DEVOLUCION DE FONDOS DE SOLIC.056467-24580 DE DIR. GRAL. DE AERONAUTICA CIVIL DE 04/09/2025 REF.: HR-22539 PAGO A OACI, CUOTA ANUAL COMO EST MIEMBRO DE BOLIVIA EN OACI, CUOTA/2024, LEY 1759, INF POACI/22539/25, SEGUN R.D. NO.025/2023. LIB. 00117012001 LBP-DGAC-DIRECCION GRAL.DE AERONAUTICA CIVIL (4010430031)"/>
    <m/>
    <m/>
    <m/>
    <m/>
    <m/>
    <m/>
    <n v="0"/>
    <n v="201228.31"/>
    <s v="NO_CONCILIADO"/>
  </r>
  <r>
    <x v="69"/>
    <m/>
    <x v="69"/>
    <x v="164"/>
    <s v="G32891160002"/>
    <s v="CRV"/>
    <n v="24583"/>
    <m/>
    <s v="DEVOLUCION DE FONDOS DE SOLIC.056464-24583 DE DIR. GRAL. DE AERONAUTICA CIVIL DE 04/09/2025 REF.: HR-6186 PAGO EMP. UNIVERSAL AVIONICS SYSTEMS RENOVACION DE LICENCIA FMS, PARA LA AERONAVE CP-2600, CON VIGENCIA 18/03/2026, SEGUN R.D. NO.025/2023. LIB. 00117012001 LBP-DGAC-DIRECCION GRAL.DE AERONAUTICA CIVIL (4010430031)"/>
    <m/>
    <m/>
    <m/>
    <m/>
    <m/>
    <m/>
    <n v="0"/>
    <n v="38976"/>
    <s v="NO_CONCILIADO"/>
  </r>
  <r>
    <x v="69"/>
    <m/>
    <x v="69"/>
    <x v="164"/>
    <s v="G32891180002"/>
    <s v="CRV"/>
    <n v="24582"/>
    <m/>
    <s v="DEVOLUCION DE FONDOS DE SOLIC.056465-24582 DE DIR. GRAL. DE AERONAUTICA CIVIL DE 04/09/2025 REF.: HR-22539 PAGO A OACI, PROYECTO BOL/17/801/C, DESARROLLO AERONAUTICO, ACUERDO DGAC Y OACI, INF. POACI/-22539/25, PAGO A CTA GESTION/24, SEGUN R.D. NO.025/2023. LIB. 00117012001 LBP-DGAC-DIRECCION GRAL.DE AERONAUTICA CIVIL (4010430031)"/>
    <m/>
    <m/>
    <m/>
    <m/>
    <m/>
    <m/>
    <n v="0"/>
    <n v="2871856.92"/>
    <s v="NO_CONCILIADO"/>
  </r>
  <r>
    <x v="69"/>
    <m/>
    <x v="69"/>
    <x v="164"/>
    <s v="G32891200002"/>
    <s v="CRV"/>
    <n v="24579"/>
    <m/>
    <s v="DEVOLUCION DE FONDOS DE SOLIC.056468-24579 DE DIR. GRAL. DE AERONAUTICA CIVIL DE 04/09/2025 REF.: HR-22539 PAGO A OACI, PROY REGL RLA-06-901/N IMPLANTACION SIST ATM Y CNS, CUOTA GEST 24, INF. POACI-22539/25, SEGUN R.D. NO.025/2023. LIB. 00117012001 LBP-DGAC-DIRECCION GRAL.DE AERONAUTICA CIVIL (4010430031)"/>
    <m/>
    <m/>
    <m/>
    <m/>
    <m/>
    <m/>
    <n v="0"/>
    <n v="193334.88"/>
    <s v="NO_CONCILIADO"/>
  </r>
  <r>
    <x v="69"/>
    <m/>
    <x v="69"/>
    <x v="164"/>
    <s v="G32891220002"/>
    <s v="CRV"/>
    <n v="24578"/>
    <m/>
    <s v="DEVOLUCION DE FONDOS DE SOLIC. 056469-24578 DE DIR. GRAL. DE AERONAUTICA CIVIL DE 04/09/2025 REF.: HR-22539 PAGO A OACI, PROY REG RLA-99-901 SRVSOP SIST REG. DE SEG OPERACIONAL CUOTA GEST24 INF. POACI/22539/25, SEGUN R.D. NO.025/2023. LIB. 00117012001 LBP-DGAC-DIRECCION GRAL.DE AERONAUTICA CIVIL (4010430031)"/>
    <m/>
    <m/>
    <m/>
    <m/>
    <m/>
    <m/>
    <n v="0"/>
    <n v="556800"/>
    <s v="NO_CONCILIADO"/>
  </r>
  <r>
    <x v="69"/>
    <m/>
    <x v="69"/>
    <x v="164"/>
    <s v="G32891240002"/>
    <s v="CRV"/>
    <n v="24577"/>
    <m/>
    <s v="DEVOLUCION DE FONDOS DE SOLIC.056470-24577 DE DIR. GRAL. DE AERONAUTICA CIVIL DE 04/09/2025 REF.: HR-22539 PAGO A OACI, POR MEMBRESIA TRAINAIR PLUS INAC CBBA CUOTA GEST24 INF DE PAGO POACI-22539/25, SEGUN R.D. NO.025/2023. LIB. 00117012001 LBP-DGAC-DIRECCION GRAL.DE AERONAUTICA CIVIL (4010430031)"/>
    <m/>
    <m/>
    <m/>
    <m/>
    <m/>
    <m/>
    <n v="0"/>
    <n v="75376.800000000003"/>
    <s v="NO_CONCILIADO"/>
  </r>
  <r>
    <x v="69"/>
    <m/>
    <x v="69"/>
    <x v="164"/>
    <s v="G32891260002"/>
    <s v="CRV"/>
    <n v="24576"/>
    <m/>
    <s v="DEVOLUCION DE FONDOS DE SOLIC.056471-24576 DE DIR. GRAL. DE AERONAUTICA CIVIL DE 04/09/2025 REF.: HR-22539 PAGO A COMISION LATINOAMERICANA DE AVIACION CIVIL - CLAC CUOTA GEST 2024, DS-11557 INF POACI-INF-22539/25, SEGUN R.D. NO.025/2023. LIB. 00117012001 LBP-DGAC-DIRECCION GRAL.DE AERONAUTICA CIVIL (4010430031)"/>
    <m/>
    <m/>
    <m/>
    <m/>
    <m/>
    <m/>
    <n v="0"/>
    <n v="34800"/>
    <s v="NO_CONCILIADO"/>
  </r>
  <r>
    <x v="70"/>
    <m/>
    <x v="70"/>
    <x v="165"/>
    <s v="O23283500002"/>
    <s v="BOD"/>
    <n v="2328350"/>
    <m/>
    <s v="00099021001 DEPOSITO DE EFECTIVO, DEPOSITANTE: WINDSON JULY MARTINEZ, CONCEPTO: DEVOLUCION POR EXCEDENTE (REINTEGRO UMSA) MES DE FEBRERO, MARZO, ABRIL GESTION 2025, CUENTA DE DEPOSITO: CUENTA UNICA DEL TESORO/DJBR"/>
    <m/>
    <m/>
    <m/>
    <m/>
    <m/>
    <m/>
    <n v="0"/>
    <n v="264.68"/>
    <s v="NO_CONCILIADO"/>
  </r>
  <r>
    <x v="70"/>
    <m/>
    <x v="70"/>
    <x v="165"/>
    <s v="O23283510002"/>
    <s v="BOD"/>
    <n v="2328351"/>
    <m/>
    <s v="00099021001 DEPOSITO DE EFECTIVO, DEPOSITANTE: WINDSON JULY MARTINEZ, CONCEPTO: DEVOLUCION POR EXCEDENTE (REINTEGRO UPEA) MES DE FEBRERO, MARZO, ABRIL GESTION 2025, CUENTA DE DEPOSITO: CUENTA UNICA DEL TESORO/DJBR"/>
    <m/>
    <m/>
    <m/>
    <m/>
    <m/>
    <m/>
    <n v="0"/>
    <n v="137.13999999999999"/>
    <s v="NO_CONCILIADO"/>
  </r>
  <r>
    <x v="52"/>
    <m/>
    <x v="52"/>
    <x v="165"/>
    <s v="O23283580002"/>
    <s v="BOD"/>
    <n v="2328358"/>
    <m/>
    <s v="00099021001 DEPOSITO DE EFECTIVO, DEPOSITANTE: MARIA JOSE VELASCO GARCIA, CONCEPTO: DEVOLUCION DE PASAJES / FONDOS DE AVANCE, CUENTA DE DEPOSITO: CUENTA UNICA DEL TESORO/DJBR"/>
    <m/>
    <m/>
    <m/>
    <m/>
    <m/>
    <m/>
    <n v="0"/>
    <n v="30"/>
    <s v="NO_CONCILIADO"/>
  </r>
  <r>
    <x v="10"/>
    <m/>
    <x v="10"/>
    <x v="165"/>
    <s v="O23283610002"/>
    <s v="BOD"/>
    <n v="2328361"/>
    <m/>
    <s v="00099021001 DEPOSITO DE EFECTIVO, DEPOSITANTE: JIOVANNY EDWARD SAMANAMUD AVILA, CONCEPTO: DEVOLUCION DE PASAJES / FONDOS DE AVANCE, CUENTA DE DEPOSITO: CUENTA UNICA DEL TESORO/DJBR"/>
    <m/>
    <m/>
    <m/>
    <m/>
    <m/>
    <m/>
    <n v="0"/>
    <n v="30"/>
    <s v="NO_CONCILIADO"/>
  </r>
  <r>
    <x v="0"/>
    <m/>
    <x v="0"/>
    <x v="165"/>
    <s v="O23284350002"/>
    <s v="BOD"/>
    <n v="2328435"/>
    <m/>
    <s v="00099021001 DEPOSITO DE EFECTIVO, DEPOSITANTE: SANTOS CONDORI VILLCA, CONCEPTO: DEVOLUCION SOCORRO - MAYO 2025, CUENTA DE DEPOSITO: CUENTA UNICA DEL TESORO/DJBR"/>
    <m/>
    <m/>
    <m/>
    <m/>
    <m/>
    <m/>
    <n v="0"/>
    <n v="80"/>
    <s v="NO_CONCILIADO"/>
  </r>
  <r>
    <x v="1"/>
    <m/>
    <x v="1"/>
    <x v="165"/>
    <s v="O23284400002"/>
    <s v="BOD"/>
    <n v="2328440"/>
    <m/>
    <s v="00099021001 DEPOSITO DE EFECTIVO, DEPOSITANTE: ADRIAN FLORES LIMACHI, CONCEPTO: DEVOLUCION SOCORRO - MAYO 2025, CUENTA DE DEPOSITO: CUENTA UNICA DEL TESORO"/>
    <m/>
    <m/>
    <m/>
    <m/>
    <m/>
    <m/>
    <n v="0"/>
    <n v="80"/>
    <s v="NO_CONCILIADO"/>
  </r>
  <r>
    <x v="18"/>
    <m/>
    <x v="18"/>
    <x v="165"/>
    <s v="O23284900002"/>
    <s v="BOD"/>
    <n v="2328490"/>
    <m/>
    <s v="00099021001 DEPOSITO DE EFECTIVO, DEPOSITANTE: MIGUEL ANGEL SOTO MITA, CONCEPTO: DEVOLUCION DE DOS DIAS DE HABER POR ERROR EN LA ASIGNACION DE VACACION, CUENTA DE DEPOSITO: CUENTA UNICA DEL TESORO/DJBR"/>
    <m/>
    <m/>
    <m/>
    <m/>
    <m/>
    <m/>
    <n v="0"/>
    <n v="647.33000000000004"/>
    <s v="NO_CONCILIADO"/>
  </r>
  <r>
    <x v="1"/>
    <m/>
    <x v="1"/>
    <x v="165"/>
    <s v="O23284950002"/>
    <s v="BOD"/>
    <n v="2328495"/>
    <m/>
    <s v="00099021001 DEPOSITO DE EFECTIVO, DEPOSITANTE: CLAUDIA ANDREA DURAN CORNEJO, CONCEPTO: DEVOLUCION DE HABERES, CUENTA DE DEPOSITO: CUENTA UNICA DEL TESORO"/>
    <m/>
    <m/>
    <m/>
    <m/>
    <m/>
    <m/>
    <n v="0"/>
    <n v="1397.31"/>
    <s v="NO_CONCILIADO"/>
  </r>
  <r>
    <x v="64"/>
    <m/>
    <x v="64"/>
    <x v="165"/>
    <s v="O23285290002"/>
    <s v="BOD"/>
    <n v="2328529"/>
    <m/>
    <s v="00099021001 DEPOSITO DE EFECTIVO, DEPOSITANTE: MANUEL ALEJANDRO MONRROY VILLAFUERTE, CONCEPTO: DEVOLUCION DE VIATICOS, CUENTA DE DEPOSITO: CUENTA UNICA DEL TESORO/DJBR"/>
    <m/>
    <m/>
    <m/>
    <m/>
    <m/>
    <m/>
    <n v="0"/>
    <n v="540.27"/>
    <s v="NO_CONCILIADO"/>
  </r>
  <r>
    <x v="1"/>
    <m/>
    <x v="1"/>
    <x v="165"/>
    <s v="O23285530002"/>
    <s v="BOD"/>
    <n v="2328553"/>
    <m/>
    <s v="00099021001 DEPOSITO DE EFECTIVO, DEPOSITANTE: LEONARDO ANIBAL COLQUE CANAZA, CONCEPTO: AGUA, CUENTA DE DEPOSITO: CUENTA UNICA DEL TESORO"/>
    <m/>
    <m/>
    <m/>
    <m/>
    <m/>
    <m/>
    <n v="0"/>
    <n v="1000"/>
    <s v="NO_CONCILIADO"/>
  </r>
  <r>
    <x v="1"/>
    <m/>
    <x v="1"/>
    <x v="165"/>
    <s v="O23285550002"/>
    <s v="BOD"/>
    <n v="2328555"/>
    <m/>
    <s v="00099021001 DEPOSITO DE EFECTIVO, DEPOSITANTE: LEONARDO ANIBAL COLQUE CANAZA, CONCEPTO: ENERGIA, CUENTA DE DEPOSITO: CUENTA UNICA DEL TESORO"/>
    <m/>
    <m/>
    <m/>
    <m/>
    <m/>
    <m/>
    <n v="0"/>
    <n v="1000"/>
    <s v="NO_CONCILIADO"/>
  </r>
  <r>
    <x v="1"/>
    <m/>
    <x v="1"/>
    <x v="165"/>
    <s v="O23285580002"/>
    <s v="BOD"/>
    <n v="2328558"/>
    <m/>
    <s v="00099021001 DEPOSITO DE EFECTIVO, DEPOSITANTE: LEONARDO ANIBAL COLQUE CANAZA, CONCEPTO: GAS, CUENTA DE DEPOSITO: CUENTA UNICA DEL TESORO"/>
    <m/>
    <m/>
    <m/>
    <m/>
    <m/>
    <m/>
    <n v="0"/>
    <n v="1312.72"/>
    <s v="NO_CONCILIADO"/>
  </r>
  <r>
    <x v="71"/>
    <m/>
    <x v="71"/>
    <x v="165"/>
    <s v="B23284270002"/>
    <s v="BOD"/>
    <n v="2328427"/>
    <m/>
    <s v="00385014201 DEP.DE CHEQ.AJENOS,RET.DE CAM.,CONCEPTO: PASAJES,DEP.: BOA , PROCEDENCIA: BANCO UNION S.A., CHEQUE: 20209, FECHA DE EMISION:21/08/2025"/>
    <m/>
    <m/>
    <m/>
    <m/>
    <m/>
    <m/>
    <n v="0"/>
    <n v="3181"/>
    <s v="NO_CONCILIADO"/>
  </r>
  <r>
    <x v="48"/>
    <m/>
    <x v="48"/>
    <x v="166"/>
    <s v="O23289200002"/>
    <s v="BOD"/>
    <n v="2328920"/>
    <m/>
    <s v="00041044201 DEPOSITO DE EFECTIVO, DEPOSITANTE: MARCELO WASKAR CHOQUE MORALES, CONCEPTO: DEVOLUCION DEL PAGO DE AGUINALDO EN EXCESO - GESTION 2024, CUENTA DE DEPOSITO: CUENTA UNICA DEL TESORO"/>
    <m/>
    <m/>
    <m/>
    <m/>
    <m/>
    <m/>
    <n v="0"/>
    <n v="634.13"/>
    <s v="NO_CONCILIADO"/>
  </r>
  <r>
    <x v="18"/>
    <m/>
    <x v="18"/>
    <x v="166"/>
    <s v="O23289530002"/>
    <s v="BOD"/>
    <n v="2328953"/>
    <m/>
    <s v="00099021001 DEPOSITO DE EFECTIVO, DEPOSITANTE: ELIZABETH NINA LIMACHI, CONCEPTO: FUENTE:10 ORGANISMO: 111, CUENTA DE DEPOSITO: CUENTA UNICA DEL TESORO/DJBR"/>
    <m/>
    <m/>
    <m/>
    <m/>
    <m/>
    <m/>
    <n v="0"/>
    <n v="665.47"/>
    <s v="NO_CONCILIADO"/>
  </r>
  <r>
    <x v="18"/>
    <m/>
    <x v="18"/>
    <x v="166"/>
    <s v="O23289610002"/>
    <s v="BOD"/>
    <n v="2328961"/>
    <m/>
    <s v="00099021001 DEPOSITO DE EFECTIVO, DEPOSITANTE: JHOVANA CAHUAYA JARRO, CONCEPTO: DEVOLUCION DE 991,37 .- FUENTE 10 ORGANISMO 111, CUENTA DE DEPOSITO: CUENTA UNICA DEL TESORO/DJBR"/>
    <m/>
    <m/>
    <m/>
    <m/>
    <m/>
    <m/>
    <n v="0"/>
    <n v="991.37"/>
    <s v="NO_CONCILIADO"/>
  </r>
  <r>
    <x v="60"/>
    <m/>
    <x v="60"/>
    <x v="166"/>
    <s v="O23289700002"/>
    <s v="BOD"/>
    <n v="2328970"/>
    <m/>
    <s v="00572012001 DEPOSITO DE EFECTIVO, DEPOSITANTE: JOSE JUAN CARLOS GUARACHI QUISPE, CONCEPTO: FONDO NO UTILIZADO, CUENTA DE DEPOSITO: CUENTA UNICA DEL TESORO"/>
    <m/>
    <m/>
    <m/>
    <m/>
    <m/>
    <m/>
    <n v="0"/>
    <n v="10"/>
    <s v="NO_CONCILIADO"/>
  </r>
  <r>
    <x v="1"/>
    <m/>
    <x v="1"/>
    <x v="166"/>
    <s v="O23290410002"/>
    <s v="BOD"/>
    <n v="2329041"/>
    <m/>
    <s v="00099021001 DEPOSITO DE EFECTIVO, DEPOSITANTE: ANA MARIA BEATRIZ VALDIVIESO FERREIRA, CONCEPTO: DEVOLUCION, CUENTA DE DEPOSITO: CUENTA UNICA DEL TESORO"/>
    <m/>
    <m/>
    <m/>
    <m/>
    <m/>
    <m/>
    <n v="0"/>
    <n v="350"/>
    <s v="NO_CONCILIADO"/>
  </r>
  <r>
    <x v="7"/>
    <m/>
    <x v="7"/>
    <x v="166"/>
    <s v="O23291200002"/>
    <s v="BOD"/>
    <n v="2329120"/>
    <m/>
    <s v="00526012001 DEPOSITO DE EFECTIVO, DEPOSITANTE: JESUS MIGUEL ALVAREZ CHACHAQUI, CONCEPTO: DEVOLUCION, CUENTA DE DEPOSITO: CUENTA UNICA DEL TESORO"/>
    <m/>
    <m/>
    <m/>
    <m/>
    <m/>
    <m/>
    <n v="0"/>
    <n v="839"/>
    <s v="NO_CONCILIADO"/>
  </r>
  <r>
    <x v="19"/>
    <m/>
    <x v="19"/>
    <x v="166"/>
    <s v="O23291640002"/>
    <s v="BOD"/>
    <n v="2329164"/>
    <m/>
    <s v="00099021001 DEPOSITO DE EFECTIVO, DEPOSITANTE: AGUSTIN CALDERON CUELLAR, CONCEPTO: DEVOLUCION DE EXAMEN PREOCUPACIONAL GESTION 2025, CUENTA DE DEPOSITO: CUENTA UNICA DEL TESORO/DJBR"/>
    <m/>
    <m/>
    <m/>
    <m/>
    <m/>
    <m/>
    <n v="0"/>
    <n v="100"/>
    <s v="NO_CONCILIADO"/>
  </r>
  <r>
    <x v="19"/>
    <m/>
    <x v="19"/>
    <x v="166"/>
    <s v="O23291650002"/>
    <s v="BOD"/>
    <n v="2329165"/>
    <m/>
    <s v="00099021001 DEPOSITO DE EFECTIVO, DEPOSITANTE: LISETH ESTHEFANI PARADA YAVI, CONCEPTO: DEVOLUCION DE EXAMEN PREOCUPACIONAL GESTION 2025, CUENTA DE DEPOSITO: CUENTA UNICA DEL TESORO/DJBR"/>
    <m/>
    <m/>
    <m/>
    <m/>
    <m/>
    <m/>
    <n v="0"/>
    <n v="100"/>
    <s v="NO_CONCILIADO"/>
  </r>
  <r>
    <x v="19"/>
    <m/>
    <x v="19"/>
    <x v="166"/>
    <s v="O23291670002"/>
    <s v="BOD"/>
    <n v="2329167"/>
    <m/>
    <s v="00099021001 DEPOSITO DE EFECTIVO, DEPOSITANTE: JUAN CARLOS MIRANDA VARGAS, CONCEPTO: DEVOLUCION DE EXAMEN PREOCUPACIONAL GESTION 2025, CUENTA DE DEPOSITO: CUENTA UNICA DEL TESORO/DJBR"/>
    <m/>
    <m/>
    <m/>
    <m/>
    <m/>
    <m/>
    <n v="0"/>
    <n v="100"/>
    <s v="NO_CONCILIADO"/>
  </r>
  <r>
    <x v="19"/>
    <m/>
    <x v="19"/>
    <x v="166"/>
    <s v="O23291690002"/>
    <s v="BOD"/>
    <n v="2329169"/>
    <m/>
    <s v="00099021001 DEPOSITO DE EFECTIVO, DEPOSITANTE: MELODY LEIDY ESCOBAR SAAVEDRA, CONCEPTO: DEVOLUCION DE EXAMEN PREOCUPACIONAL GESTION 2025, CUENTA DE DEPOSITO: CUENTA UNICA DEL TESORO/DJBR"/>
    <m/>
    <m/>
    <m/>
    <m/>
    <m/>
    <m/>
    <n v="0"/>
    <n v="100"/>
    <s v="NO_CONCILIADO"/>
  </r>
  <r>
    <x v="1"/>
    <m/>
    <x v="1"/>
    <x v="166"/>
    <s v="O23291830002"/>
    <s v="BOD"/>
    <n v="2329183"/>
    <m/>
    <s v="00099021001 DEPOSITO DE EFECTIVO, DEPOSITANTE: GABRIELA TRIGUERO APAZA, CONCEPTO: DEVOLUCION DE HABERES FUENTE 10 ORGANISMO 111, CUENTA DE DEPOSITO: CUENTA UNICA DEL TESORO/DJBR"/>
    <m/>
    <m/>
    <m/>
    <m/>
    <m/>
    <m/>
    <n v="0"/>
    <n v="1513.31"/>
    <s v="NO_CONCILIADO"/>
  </r>
  <r>
    <x v="34"/>
    <m/>
    <x v="34"/>
    <x v="166"/>
    <s v="B23289650002"/>
    <s v="BOD"/>
    <n v="2328965"/>
    <m/>
    <s v="00099021001 DEP.DE CHEQ.AJENOS,RET.DE CAM.,CONCEPTO: PAGO POR REEMBOLSO DE SUBSIDIO DE INCAPACIDAD TEMPORAL DEL PERIODO MAYO/25,DEP.: CAJA NACIONAL DE SALUD, PROCEDENCIA: BANCO UNION S.A., CHEQUE: 86792, FECHA DE EMISION:11/09/2025_x000a_TRLP - 1541/2025 P5070"/>
    <m/>
    <m/>
    <m/>
    <m/>
    <m/>
    <m/>
    <n v="0"/>
    <n v="37532.49"/>
    <s v="CONCILIADO_PARCIAL"/>
  </r>
  <r>
    <x v="11"/>
    <m/>
    <x v="11"/>
    <x v="166"/>
    <s v="B23289650002"/>
    <s v="BOD"/>
    <n v="2328965"/>
    <m/>
    <s v="00099021001 DEP.DE CHEQ.AJENOS,RET.DE CAM.,CONCEPTO: PAGO POR REEMBOLSO DE SUBSIDIO DE INCAPACIDAD TEMPORAL DEL PERIODO MAYO/25,DEP.: CAJA NACIONAL DE SALUD, PROCEDENCIA: BANCO UNION S.A., CHEQUE: 86792, FECHA DE EMISION:11/09/2025_x000a_TRLP - 1541/2025 P5070"/>
    <m/>
    <m/>
    <m/>
    <m/>
    <m/>
    <m/>
    <n v="0"/>
    <n v="219.64"/>
    <s v="CONCILIADO_PARCIAL"/>
  </r>
  <r>
    <x v="72"/>
    <m/>
    <x v="72"/>
    <x v="166"/>
    <s v="B23289650002"/>
    <s v="BOD"/>
    <n v="2328965"/>
    <m/>
    <s v="00099021001 DEP.DE CHEQ.AJENOS,RET.DE CAM.,CONCEPTO: PAGO POR REEMBOLSO DE SUBSIDIO DE INCAPACIDAD TEMPORAL DEL PERIODO MAYO/25,DEP.: CAJA NACIONAL DE SALUD, PROCEDENCIA: BANCO UNION S.A., CHEQUE: 86792, FECHA DE EMISION:11/09/2025_x000a_TRLP - 1541/2025 P5070"/>
    <m/>
    <m/>
    <m/>
    <m/>
    <m/>
    <m/>
    <n v="0"/>
    <n v="504.6"/>
    <s v="CONCILIADO_PARCIAL"/>
  </r>
  <r>
    <x v="18"/>
    <m/>
    <x v="18"/>
    <x v="166"/>
    <s v="B23289890002"/>
    <s v="BOD"/>
    <n v="2328989"/>
    <m/>
    <s v="00099021001 DEP.DE CHEQ.AJENOS,RET.DE CAM.,CONCEPTO: DEVOLUCION DE SUELDO,DEP.: MARIELA ROMERO CHAVEZ , PROCEDENCIA: BANCO UNION S.A., CHEQUE: 220965, FECHA DE EMISION:11/09/2025/DJBR"/>
    <m/>
    <m/>
    <m/>
    <m/>
    <m/>
    <m/>
    <n v="0"/>
    <n v="4457.38"/>
    <s v="NO_CONCILIADO"/>
  </r>
  <r>
    <x v="1"/>
    <m/>
    <x v="1"/>
    <x v="167"/>
    <s v="O23293710002"/>
    <s v="BOD"/>
    <n v="2329371"/>
    <m/>
    <s v="00099021001 DEPOSITO DE EFECTIVO, DEPOSITANTE: LOURDES ALIAGA ZAPATA, CONCEPTO: DOBLE PERCEPCION MES DE SEPTIEMBRE, CUENTA DE DEPOSITO: CUENTA UNICA DEL TESORO"/>
    <m/>
    <m/>
    <m/>
    <m/>
    <m/>
    <m/>
    <n v="0"/>
    <n v="200"/>
    <s v="NO_CONCILIADO"/>
  </r>
  <r>
    <x v="1"/>
    <m/>
    <x v="1"/>
    <x v="167"/>
    <s v="O23293730002"/>
    <s v="BOD"/>
    <n v="2329373"/>
    <m/>
    <s v="00099021001 DEPOSITO DE EFECTIVO, DEPOSITANTE: LOURDES ALIAGA ZAPATA, CONCEPTO: DOBLE PERCEPCION MES DE SEPTIEMBRE, CUENTA DE DEPOSITO: CUENTA UNICA DEL TESORO"/>
    <m/>
    <m/>
    <m/>
    <m/>
    <m/>
    <m/>
    <n v="0"/>
    <n v="1800"/>
    <s v="NO_CONCILIADO"/>
  </r>
  <r>
    <x v="73"/>
    <m/>
    <x v="73"/>
    <x v="167"/>
    <s v="O23293850002"/>
    <s v="BOD"/>
    <n v="2329385"/>
    <m/>
    <s v="00070011102 DEPOSITO DE EFECTIVO, DEPOSITANTE: MIGUEL JUSTINIANO, CONCEPTO: DEVOLUCION FACTURA NAABOL, CUENTA DE DEPOSITO: CUENTA UNICA DEL TESORO"/>
    <m/>
    <m/>
    <m/>
    <m/>
    <m/>
    <m/>
    <n v="0"/>
    <n v="15"/>
    <s v="NO_CONCILIADO"/>
  </r>
  <r>
    <x v="73"/>
    <m/>
    <x v="73"/>
    <x v="167"/>
    <s v="O23293860002"/>
    <s v="BOD"/>
    <n v="2329386"/>
    <m/>
    <s v="00070011102 DEPOSITO DE EFECTIVO, DEPOSITANTE: MIGUEL JUSTINIANO, CONCEPTO: DEVOLUCION FACTURA NAABOL, CUENTA DE DEPOSITO: CUENTA UNICA DEL TESORO"/>
    <m/>
    <m/>
    <m/>
    <m/>
    <m/>
    <m/>
    <n v="0"/>
    <n v="15"/>
    <s v="NO_CONCILIADO"/>
  </r>
  <r>
    <x v="18"/>
    <m/>
    <x v="18"/>
    <x v="167"/>
    <s v="O23293880002"/>
    <s v="BOD"/>
    <n v="2329388"/>
    <m/>
    <s v="00099021001 DEPOSITO DE EFECTIVO, DEPOSITANTE: MIGUEL ANGEL SOTO MITA, CONCEPTO: SALDO DE DEVOLUCION DE DOS DIAS DE HABERES POR ASIGNACION DE VACACION ERRADA, CUENTA DE DEPOSITO: CUENTA UNICA DEL TESORO/DJBR"/>
    <m/>
    <m/>
    <m/>
    <m/>
    <m/>
    <m/>
    <n v="0"/>
    <n v="13.33"/>
    <s v="NO_CONCILIADO"/>
  </r>
  <r>
    <x v="18"/>
    <m/>
    <x v="18"/>
    <x v="167"/>
    <s v="O23294070002"/>
    <s v="BOD"/>
    <n v="2329407"/>
    <m/>
    <s v="00046034201 DEPOSITO DE EFECTIVO, DEPOSITANTE: ERICKA MONTAÑO, CONCEPTO: DEVOLUCION C-31 REG N°753 PAGO DE VIATICOS, CUENTA DE DEPOSITO: CUENTA UNICA DEL TESORO"/>
    <m/>
    <m/>
    <m/>
    <m/>
    <m/>
    <m/>
    <n v="0"/>
    <n v="391"/>
    <s v="NO_CONCILIADO"/>
  </r>
  <r>
    <x v="19"/>
    <m/>
    <x v="19"/>
    <x v="167"/>
    <s v="O23294080002"/>
    <s v="BOD"/>
    <n v="2329408"/>
    <m/>
    <s v="00099021001 DEPOSITO DE EFECTIVO, DEPOSITANTE: WILSON IGNACIO AGUILAR MARTINEZ, CONCEPTO: PASAJE AEREO NO UTILIZADO, CUENTA DE DEPOSITO: CUENTA UNICA DEL TESORO/DJBR"/>
    <m/>
    <m/>
    <m/>
    <m/>
    <m/>
    <m/>
    <n v="0"/>
    <n v="699"/>
    <s v="NO_CONCILIADO"/>
  </r>
  <r>
    <x v="18"/>
    <m/>
    <x v="18"/>
    <x v="167"/>
    <s v="O23294090002"/>
    <s v="BOD"/>
    <n v="2329409"/>
    <m/>
    <s v="00046034201 DEPOSITO DE EFECTIVO, DEPOSITANTE: ELFI RAQUEL LAPACA ILACIO, CONCEPTO: DEVOLUCION C-31 REG N°753 PAGO DE VIATICOS, CUENTA DE DEPOSITO: CUENTA UNICA DEL TESORO"/>
    <m/>
    <m/>
    <m/>
    <m/>
    <m/>
    <m/>
    <n v="0"/>
    <n v="391"/>
    <s v="NO_CONCILIADO"/>
  </r>
  <r>
    <x v="1"/>
    <m/>
    <x v="1"/>
    <x v="167"/>
    <s v="O23295340002"/>
    <s v="BOD"/>
    <n v="2329534"/>
    <m/>
    <s v="00099021001 DEPOSITO DE EFECTIVO, DEPOSITANTE: EFRONIA APAZA CRUZ, CONCEPTO: DEVOLUCION, CUENTA DE DEPOSITO: CUENTA UNICA DEL TESORO"/>
    <m/>
    <m/>
    <m/>
    <m/>
    <m/>
    <m/>
    <n v="0"/>
    <n v="1600.27"/>
    <s v="NO_CONCILIADO"/>
  </r>
  <r>
    <x v="18"/>
    <m/>
    <x v="18"/>
    <x v="167"/>
    <s v="O23295950002"/>
    <s v="BOD"/>
    <n v="2329595"/>
    <m/>
    <s v="00099021001 DEPOSITO DE EFECTIVO, DEPOSITANTE: CRISOL LIGORIA VERA QUISBERT, CONCEPTO: FUENTE 10 ORGAMISMO 111. COBRO DE VACACIONES ANTICIPADAS, CUENTA DE DEPOSITO: CUENTA UNICA DEL TESORO/DJBR"/>
    <m/>
    <m/>
    <m/>
    <m/>
    <m/>
    <m/>
    <n v="0"/>
    <n v="837.77"/>
    <s v="NO_CONCILIADO"/>
  </r>
  <r>
    <x v="0"/>
    <m/>
    <x v="0"/>
    <x v="167"/>
    <s v="O23296030002"/>
    <s v="BOD"/>
    <n v="2329603"/>
    <m/>
    <s v="00015011108 DEPOSITO DE EFECTIVO, DEPOSITANTE: ANGELA FIGUEREDO FERNANDEZ, CONCEPTO: DEVOLUCIÓN DE EXAMEN PREOCUPACIONAL, CUENTA DE DEPOSITO: CUENTA UNICA DEL TESORO"/>
    <m/>
    <m/>
    <m/>
    <m/>
    <m/>
    <m/>
    <n v="0"/>
    <n v="100"/>
    <s v="NO_CONCILIADO"/>
  </r>
  <r>
    <x v="18"/>
    <m/>
    <x v="18"/>
    <x v="168"/>
    <s v="O23298680002"/>
    <s v="BOD"/>
    <n v="2329868"/>
    <m/>
    <s v="00099021001 DEPOSITO DE EFECTIVO, DEPOSITANTE: CARLA MERCEDES AYAVIRI YAVI, CONCEPTO: DEVOLUCION DE SUELDOS JUNIO DE 2025, CUENTA DE DEPOSITO: CUENTA UNICA DEL TESORO/DJBR"/>
    <m/>
    <m/>
    <m/>
    <m/>
    <m/>
    <m/>
    <n v="0"/>
    <n v="8227.07"/>
    <s v="NO_CONCILIADO"/>
  </r>
  <r>
    <x v="39"/>
    <m/>
    <x v="39"/>
    <x v="168"/>
    <s v="O23299500002"/>
    <s v="BOD"/>
    <n v="2329950"/>
    <m/>
    <s v="00010011101 DEPOSITO DE EFECTIVO, DEPOSITANTE: LUIS BRICE MIRANDA LOPEZ, CONCEPTO: PAGO POR MULTA, CUENTA DE DEPOSITO: CUENTA UNICA DEL TESORO"/>
    <m/>
    <m/>
    <m/>
    <m/>
    <m/>
    <m/>
    <n v="0"/>
    <n v="139.22"/>
    <s v="NO_CONCILIADO"/>
  </r>
  <r>
    <x v="9"/>
    <m/>
    <x v="9"/>
    <x v="168"/>
    <s v="O23299650002"/>
    <s v="BOD"/>
    <n v="2329965"/>
    <m/>
    <s v="00099021001 DEPOSITO DE EFECTIVO, DEPOSITANTE: JHONNY OSWALDO CALLISAYA APAZA, CONCEPTO: DEVOLUCION DE PERCEPCION INDEBIDA, CUENTA DE DEPOSITO: CUENTA UNICA DEL TESORO/DJBR"/>
    <m/>
    <m/>
    <m/>
    <m/>
    <m/>
    <m/>
    <n v="0"/>
    <n v="1611.83"/>
    <s v="NO_CONCILIADO"/>
  </r>
  <r>
    <x v="8"/>
    <m/>
    <x v="8"/>
    <x v="168"/>
    <s v="O23299830002"/>
    <s v="BOD"/>
    <n v="2329983"/>
    <m/>
    <s v="00081011101 DEPOSITO DE EFECTIVO, DEPOSITANTE: MAXIMO ALBERTO PAREDES AVILA, CONCEPTO: DEVOLUCION CNS, CUENTA DE DEPOSITO: CUENTA UNICA DEL TESORO"/>
    <m/>
    <m/>
    <m/>
    <m/>
    <m/>
    <m/>
    <n v="0"/>
    <n v="500"/>
    <s v="NO_CONCILIADO"/>
  </r>
  <r>
    <x v="18"/>
    <m/>
    <x v="18"/>
    <x v="168"/>
    <s v="O23299940002"/>
    <s v="BOD"/>
    <n v="2329994"/>
    <m/>
    <s v="00046024204 DEPOSITO DE EFECTIVO, DEPOSITANTE: JUAN CARLOS ALARCON VARGAS, CONCEPTO: ., CUENTA DE DEPOSITO: CUENTA UNICA DEL TESORO"/>
    <m/>
    <m/>
    <m/>
    <m/>
    <m/>
    <m/>
    <n v="0"/>
    <n v="742"/>
    <s v="NO_CONCILIADO"/>
  </r>
  <r>
    <x v="1"/>
    <m/>
    <x v="1"/>
    <x v="168"/>
    <s v="B23299340002"/>
    <s v="BOD"/>
    <n v="2329934"/>
    <m/>
    <s v="00099021001 DEP.DE CHEQ.AJENOS,RET.DE CAM.,CONCEPTO: DEPÓSITO,DEP.: VALERIO FERNANDEZ UBINA , PROCEDENCIA: BANCO UNION S.A., CHEQUE: 220997, FECHA DE EMISION:12/09/2025/DJBR"/>
    <m/>
    <m/>
    <m/>
    <m/>
    <m/>
    <m/>
    <n v="0"/>
    <n v="2090.7600000000002"/>
    <s v="NO_CONCILIADO"/>
  </r>
  <r>
    <x v="1"/>
    <m/>
    <x v="1"/>
    <x v="168"/>
    <s v="B23299360002"/>
    <s v="BOD"/>
    <n v="2329936"/>
    <m/>
    <s v="00099021001 DEP.DE CHEQ.AJENOS,RET.DE CAM.,CONCEPTO: DEPÓSITO,DEP.: JUANA CUELLAR ARIAS , PROCEDENCIA: BANCO UNION S.A., CHEQUE: 220998, FECHA DE EMISION:12/09/2025"/>
    <m/>
    <m/>
    <m/>
    <m/>
    <m/>
    <m/>
    <n v="0"/>
    <n v="697.34"/>
    <s v="NO_CONCILIADO"/>
  </r>
  <r>
    <x v="1"/>
    <m/>
    <x v="1"/>
    <x v="168"/>
    <s v="B23299520002"/>
    <s v="BOD"/>
    <n v="2329952"/>
    <m/>
    <s v="00099021001 DEP.DE CHEQ.AJENOS,RET.DE CAM.,CONCEPTO: DEPÓSITO,DEP.: NIPZA VIZA CANAVIRI , PROCEDENCIA: BANCO UNION S.A., CHEQUE: 221003, FECHA DE EMISION:15/09/2025"/>
    <m/>
    <m/>
    <m/>
    <m/>
    <m/>
    <m/>
    <n v="0"/>
    <n v="196611.35"/>
    <s v="NO_CONCILIADO"/>
  </r>
  <r>
    <x v="44"/>
    <m/>
    <x v="44"/>
    <x v="168"/>
    <s v="G32954480003"/>
    <s v="COB"/>
    <n v="20448"/>
    <m/>
    <s v="PAGO A CAF PRÉSTAMO CFA009545 VCTO. 15-09-2025 POR CUENTA DE TGN, SEGÚN NOTA MEFP/VTCP/DGCP/UODP N° 418/2025 DE 12-09-2025, VALOR 15-09-2025 CAPITAL USD 71.954,55 INTERESES USD 31.674,04 COMISIONES USD 305.152,80 CTA. 3987 CUENTA UNICA DEL TESORO LIB. 00099021001 REF.: COMISIONES BANCARIAS"/>
    <m/>
    <m/>
    <m/>
    <m/>
    <m/>
    <m/>
    <n v="3164.23"/>
    <n v="0"/>
    <s v="NO_CONCILIADO"/>
  </r>
  <r>
    <x v="44"/>
    <m/>
    <x v="44"/>
    <x v="168"/>
    <s v="G32954490003"/>
    <s v="COB"/>
    <n v="20493"/>
    <m/>
    <s v="PAGO A CAF PRÉSTAMO CFA009784 VCTO. 15-09-2025 POR CUENTA DE TGN, SEGÚN NOTA MEFP/VTCP/DGCP/UODP N° 418/2025 DE 12-09-2025, VALOR 15-09-2025 CAPITAL USD 2.692.307,69 INTERESES USD 1.263.068,00 CTA. 3987 CUENTA UNICA DEL TESORO LIB. 00099021001 REF.: COMISIONES BANCARIAS"/>
    <m/>
    <m/>
    <m/>
    <m/>
    <m/>
    <m/>
    <n v="27493.91"/>
    <n v="0"/>
    <s v="NO_CONCILIADO"/>
  </r>
  <r>
    <x v="44"/>
    <m/>
    <x v="44"/>
    <x v="168"/>
    <s v="G32954500003"/>
    <s v="COB"/>
    <n v="20452"/>
    <m/>
    <s v="PAGO A CAF PRÉSTAMO CFA009787 VCTO. 15-09-2025 POR CUENTA DE TGN, SEGÚN NOTA MEFP/VTCP/DGCP/UODP N° 418/2025 DE 12-09-2025, VALOR 15-09-2025 CAPITAL USD 1.370.082,40 INTERESES USD 613.896,76 CTA. 3987 CUENTA UNICA DEL TESORO LIB. 00099021001 REF.: COMISIONES BANCARIAS"/>
    <m/>
    <m/>
    <m/>
    <m/>
    <m/>
    <m/>
    <n v="13970.1"/>
    <n v="0"/>
    <s v="NO_CONCILIADO"/>
  </r>
  <r>
    <x v="44"/>
    <m/>
    <x v="44"/>
    <x v="168"/>
    <s v="G32960150001"/>
    <s v="NTI"/>
    <n v="20541"/>
    <m/>
    <s v="PAGO A BID PRÉSTAMO 3822/BL-BO VCTO. 15-09-2025 POR CUENTA DE TGN, SEGÚN NOTA MEFP/VTCP/DGCP/UODP N° 418/2025 DE 15-09-2025, VALOR 15-09-2025 CAPITAL USD 584.586,03 INTERESES USD 505.930,43 CTA. 3987 CUENTA UNICA DEL TESORO LIB. 00099021001"/>
    <m/>
    <m/>
    <m/>
    <m/>
    <m/>
    <m/>
    <n v="7589994.5599999996"/>
    <n v="0"/>
    <s v="NO_CONCILIADO"/>
  </r>
  <r>
    <x v="44"/>
    <m/>
    <x v="44"/>
    <x v="168"/>
    <s v="G32960150004"/>
    <s v="COB"/>
    <n v="20541"/>
    <m/>
    <s v="PAGO A BID PRÉSTAMO 3822/BL-BO VCTO. 15-09-2025 POR CUENTA DE TGN, SEGÚN NOTA MEFP/VTCP/DGCP/UODP N° 418/2025 DE 15-09-2025, VALOR 15-09-2025 CAPITAL USD 584.586,03 INTERESES USD 505.930,43 CTA. 3987 CUENTA UNICA DEL TESORO LIB. 00099021001 REF.: COMISIONES BANCARIAS"/>
    <m/>
    <m/>
    <m/>
    <m/>
    <m/>
    <m/>
    <n v="7840.97"/>
    <n v="0"/>
    <s v="NO_CONCILIADO"/>
  </r>
  <r>
    <x v="44"/>
    <m/>
    <x v="44"/>
    <x v="168"/>
    <s v="G32960160003"/>
    <s v="COB"/>
    <n v="20465"/>
    <m/>
    <s v="PAGO A BID PRÉSTAMO 3822/BL-BO VCTO. 15-09-2025 POR CUENTA DE TGN, SEGÚN NOTA MEFP/VTCP/DGCP/UODP N° 418/2025 DE 15-09-2025, VALOR 15-09-2025 INTERESES USD 6.234,45 CTA. 3987 CUENTA UNICA DEL TESORO LIB. 00099021001 REF.: COMISIONES BANCARIAS"/>
    <m/>
    <m/>
    <m/>
    <m/>
    <m/>
    <m/>
    <n v="402.74"/>
    <n v="0"/>
    <s v="NO_CONCILIADO"/>
  </r>
  <r>
    <x v="44"/>
    <m/>
    <x v="44"/>
    <x v="168"/>
    <s v="G32960180003"/>
    <s v="COB"/>
    <n v="20406"/>
    <m/>
    <s v="PAGO A OPEP PRÉSTAMO 1287-P VCTO. 15-09-2025 POR CUENTA DE TGN, SEGÚN NOTA MEFP/VTCP/DGCP/UODP N° 418/2025 DE 15-09-2025, VALOR 15-09-2025 CAPITAL USD 498.180,00 INTERESES USD 79.765,92 CTA. 3987 CUENTA UNICA DEL TESORO LIB. 00099021001 REF.: COMISIONES BANCARIAS"/>
    <m/>
    <m/>
    <m/>
    <m/>
    <m/>
    <m/>
    <n v="4324.74"/>
    <n v="0"/>
    <s v="NO_CONCILIADO"/>
  </r>
  <r>
    <x v="44"/>
    <m/>
    <x v="44"/>
    <x v="168"/>
    <s v="G32960190001"/>
    <s v="NTI"/>
    <n v="20543"/>
    <m/>
    <s v="PAGO A OPEP PRÉSTAMO 1527-P VCTO. 15-09-2025 POR CUENTA DE TGN, SEGÚN NOTA MEFP/VTCP/DGCP/UODP N° 418/2025 DE 15-09-2025, VALOR 15-09-2025 CAPITAL USD 636.570,00 INTERESES USD 165.624,39 CTA. 3987 CUENTA UNICA DEL TESORO LIB. 00099021001"/>
    <m/>
    <m/>
    <m/>
    <m/>
    <m/>
    <m/>
    <n v="5583272.9500000002"/>
    <n v="0"/>
    <s v="NO_CONCILIADO"/>
  </r>
  <r>
    <x v="44"/>
    <m/>
    <x v="44"/>
    <x v="168"/>
    <s v="G32960190004"/>
    <s v="COB"/>
    <n v="20543"/>
    <m/>
    <s v="PAGO A OPEP PRÉSTAMO 1527-P VCTO. 15-09-2025 POR CUENTA DE TGN, SEGÚN NOTA MEFP/VTCP/DGCP/UODP N° 418/2025 DE 15-09-2025, VALOR 15-09-2025 CAPITAL USD 636.570,00 INTERESES USD 165.624,39 CTA. 3987 CUENTA UNICA DEL TESORO LIB. 00099021001 REF.: COMISIONES BANCARIAS"/>
    <m/>
    <m/>
    <m/>
    <m/>
    <m/>
    <m/>
    <n v="5863.02"/>
    <n v="0"/>
    <s v="NO_CONCILIADO"/>
  </r>
  <r>
    <x v="44"/>
    <m/>
    <x v="44"/>
    <x v="168"/>
    <s v="G32960200001"/>
    <s v="NTI"/>
    <n v="20542"/>
    <m/>
    <s v="PAGO A BID PRÉSTAMO 3540/BL-BO VCTO. 15-09-2025 POR CUENTA DE TGN, SEGÚN NOTA MEFP/VTCP/DGCP/UODP N° 418/2025 DE 15-09-2025, VALOR 15-09-2025 CAPITAL USD 2.443.698,87 INTERESES USD 2.012.280,48 COMISIONES USD 74.083,37 CTA. 3987 CUENTA UNICA DEL TESORO LIB. 00099021001"/>
    <m/>
    <m/>
    <m/>
    <m/>
    <m/>
    <m/>
    <n v="31529236.530000001"/>
    <n v="0"/>
    <s v="NO_CONCILIADO"/>
  </r>
  <r>
    <x v="44"/>
    <m/>
    <x v="44"/>
    <x v="168"/>
    <s v="G32960200004"/>
    <s v="COB"/>
    <n v="20542"/>
    <m/>
    <s v="PAGO A BID PRÉSTAMO 3540/BL-BO VCTO. 15-09-2025 POR CUENTA DE TGN, SEGÚN NOTA MEFP/VTCP/DGCP/UODP N° 418/2025 DE 15-09-2025, VALOR 15-09-2025 CAPITAL USD 2.443.698,87 INTERESES USD 2.012.280,48 COMISIONES USD 74.083,37 CTA. 3987 CUENTA UNICA DEL TESORO LIB. 00099021001 REF.: COMISIONES BANCARIAS"/>
    <m/>
    <m/>
    <m/>
    <m/>
    <m/>
    <m/>
    <n v="31436.21"/>
    <n v="0"/>
    <s v="NO_CONCILIADO"/>
  </r>
  <r>
    <x v="44"/>
    <m/>
    <x v="44"/>
    <x v="168"/>
    <s v="G32960210003"/>
    <s v="COB"/>
    <n v="20370"/>
    <m/>
    <s v="PAGO A BID PRÉSTAMO 3540/BL-BO VCTO. 15-09-2025 POR CUENTA DE TGN, SEGÚN NOTA MEFP/VTCP/DGCP/UODP N° 418/2025 DE 15-09-2025, VALOR 15-09-2025 INTERESES USD 35.749,00 CTA. 3987 CUENTA UNICA DEL TESORO LIB. 00099021001 REF.: COMISIONES BANCARIAS"/>
    <m/>
    <m/>
    <m/>
    <m/>
    <m/>
    <m/>
    <n v="605.25"/>
    <n v="0"/>
    <s v="NO_CONCILIADO"/>
  </r>
  <r>
    <x v="44"/>
    <m/>
    <x v="44"/>
    <x v="168"/>
    <s v="G32961740003"/>
    <s v="COB"/>
    <n v="20479"/>
    <m/>
    <s v="PAGO A BIRF PRÉSTAMO IBRD 9437-BO VCTO. 15-09-2025 POR CUENTA DE TGN, SEGÚN NOTA MEFP/VTCP/DGCP/UODP N° 418/2025 DE 15-09-2025, VALOR 15-09-2025 INTERESES USD 3.567.263,87 CTA. 3987 CUENTA UNICA DEL TESORO LIB. 00099021001 REF.: COMISIONES BANCARIAS"/>
    <m/>
    <m/>
    <m/>
    <m/>
    <m/>
    <m/>
    <n v="24831.4"/>
    <n v="0"/>
    <s v="NO_CONCILIADO"/>
  </r>
  <r>
    <x v="44"/>
    <m/>
    <x v="44"/>
    <x v="168"/>
    <s v="G32961750003"/>
    <s v="COB"/>
    <n v="20410"/>
    <m/>
    <s v="PAGO A IDA PRÉSTAMO 5454-BO VCTO. 15-09-2025 POR CUENTA DE TGN, SEGÚN NOTA MEFP/VTCP/DGCP/UODP N° 418/2025 DE 15-09-2025, VALOR 15-09-2025 CAPITAL USD 35.421,37 INTERESES USD 29.830,64 CTA. 3987 CUENTA UNICA DEL TESORO LIB. 00099021001 REF.: COMISIONES BANCARIAS"/>
    <m/>
    <m/>
    <m/>
    <m/>
    <m/>
    <m/>
    <n v="807.62"/>
    <n v="0"/>
    <s v="NO_CONCILIADO"/>
  </r>
  <r>
    <x v="58"/>
    <m/>
    <x v="58"/>
    <x v="169"/>
    <s v="O23304160002"/>
    <s v="BOD"/>
    <n v="2330416"/>
    <m/>
    <s v="00132072001 DEPOSITO DE EFECTIVO, DEPOSITANTE: OLFAN ORETEA FLORES, CONCEPTO: DEPÓSITO POR DEVOLUCION DE APORTES GESTORA MES MARZO/2025 PREV. 501, CUENTA DE DEPOSITO: CUENTA UNICA DEL TESORO"/>
    <m/>
    <m/>
    <m/>
    <m/>
    <m/>
    <m/>
    <n v="0"/>
    <n v="73.2"/>
    <s v="NO_CONCILIADO"/>
  </r>
  <r>
    <x v="19"/>
    <m/>
    <x v="19"/>
    <x v="169"/>
    <s v="O23304210002"/>
    <s v="BOD"/>
    <n v="2330421"/>
    <m/>
    <s v="00099021001 DEPOSITO DE EFECTIVO, DEPOSITANTE: NATALI MENESES CONTRERAS, CONCEPTO: DEVOLUCION DE EXAMEN PREOCUPACIONAL GESTION 2025, CUENTA DE DEPOSITO: CUENTA UNICA DEL TESORO/DJBR"/>
    <m/>
    <m/>
    <m/>
    <m/>
    <m/>
    <m/>
    <n v="0"/>
    <n v="100"/>
    <s v="NO_CONCILIADO"/>
  </r>
  <r>
    <x v="19"/>
    <m/>
    <x v="19"/>
    <x v="169"/>
    <s v="O23304230002"/>
    <s v="BOD"/>
    <n v="2330423"/>
    <m/>
    <s v="00099021001 DEPOSITO DE EFECTIVO, DEPOSITANTE: GERSON GARCIA SOTO, CONCEPTO: DEVOLUCION DE EXAMEN PREOCUPACIONAL GESTION 2025, CUENTA DE DEPOSITO: CUENTA UNICA DEL TESORO/DJBR"/>
    <m/>
    <m/>
    <m/>
    <m/>
    <m/>
    <m/>
    <n v="0"/>
    <n v="100"/>
    <s v="NO_CONCILIADO"/>
  </r>
  <r>
    <x v="74"/>
    <m/>
    <x v="74"/>
    <x v="169"/>
    <s v="O23304250002"/>
    <s v="BOD"/>
    <n v="2330425"/>
    <m/>
    <s v="00099021001 DEPOSITO DE EFECTIVO, DEPOSITANTE: ROLANDO FLORES CASTEDO, CONCEPTO: DEVOLUCION DE EXAMEN PREOCUPACIONAL GESTION 2025, CUENTA DE DEPOSITO: CUENTA UNICA DEL TESORO/DJBR"/>
    <m/>
    <m/>
    <m/>
    <m/>
    <m/>
    <m/>
    <n v="0"/>
    <n v="100"/>
    <s v="NO_CONCILIADO"/>
  </r>
  <r>
    <x v="5"/>
    <m/>
    <x v="5"/>
    <x v="169"/>
    <s v="O23304450002"/>
    <s v="BOD"/>
    <n v="2330445"/>
    <m/>
    <s v="00086047004 DEPOSITO DE EFECTIVO, DEPOSITANTE: DIFECCI SRL - LUIS FERNANDO PEREZ APAZA, CONCEPTO: MULTA - LIQUIDACION DE SALDOS CONTRATO N°280/2023 EDTP CONST PRESA SIST. DE RIEGO JACHARI (TURCO), CUENTA DE DEPOSITO: CUENTA UNICA DEL TESORO"/>
    <m/>
    <m/>
    <m/>
    <m/>
    <m/>
    <m/>
    <n v="0"/>
    <n v="51408"/>
    <s v="NO_CONCILIADO"/>
  </r>
  <r>
    <x v="0"/>
    <m/>
    <x v="0"/>
    <x v="169"/>
    <s v="O23304690002"/>
    <s v="BOD"/>
    <n v="2330469"/>
    <m/>
    <s v="00099021001 DEPOSITO DE EFECTIVO, DEPOSITANTE: JORGE EDUARDO CUELLAR PEREYRA, CONCEPTO: RESTANTE DE LA CUOTA QUE SE LE DIO PARA PAGO DE SERVICIOS BASICOS, CUENTA DE DEPOSITO: CUENTA UNICA DEL TESORO/DJBR"/>
    <m/>
    <m/>
    <m/>
    <m/>
    <m/>
    <m/>
    <n v="0"/>
    <n v="0.1"/>
    <s v="NO_CONCILIADO"/>
  </r>
  <r>
    <x v="7"/>
    <m/>
    <x v="7"/>
    <x v="169"/>
    <s v="O23305580002"/>
    <s v="BOD"/>
    <n v="2330558"/>
    <m/>
    <s v="00526012001 DEPOSITO DE EFECTIVO, DEPOSITANTE: JULIO FERNANDO VALDIVIA RODRIGUEZ, CONCEPTO: DEVOLUCION DE PASAJE NO USADO, GESTION 2024, CUENTA DE DEPOSITO: CUENTA UNICA DEL TESORO"/>
    <m/>
    <m/>
    <m/>
    <m/>
    <m/>
    <m/>
    <n v="0"/>
    <n v="246"/>
    <s v="NO_CONCILIADO"/>
  </r>
  <r>
    <x v="5"/>
    <m/>
    <x v="5"/>
    <x v="169"/>
    <s v="Q22910690002"/>
    <s v="CRV"/>
    <n v="2291069"/>
    <m/>
    <s v="NUMERO DE LIBRETA CUT: LIBRETA NÂ° 00099021001 OPERACIÓN E75 TRANSFERENCIA DE LA CUENTA FISCAL BUN A LA CUT EN MN TRANSFERENCIA DE FONDOS A SOLICITUD DE: GOBIERNO AUTONOMO DEPARTAMENTAL DE CHUQUISACA, CITE:CRT/JTCP/NRO. 0266/2025 CUENTA CUT 3987 LIBRETA NÂ° 00099021001 TGN - RECURSOS ORDINARI"/>
    <m/>
    <m/>
    <m/>
    <m/>
    <m/>
    <m/>
    <n v="0"/>
    <n v="78565.100000000006"/>
    <s v="NO_CONCILIADO"/>
  </r>
  <r>
    <x v="1"/>
    <m/>
    <x v="1"/>
    <x v="170"/>
    <s v="O23308460002"/>
    <s v="BOD"/>
    <n v="2330846"/>
    <m/>
    <s v="00099021001 DEPOSITO DE EFECTIVO, DEPOSITANTE: JOSE ARTURO GOYTIA MORALES, CONCEPTO: SALARIO EXCEDENTE, CUENTA DE DEPOSITO: CUENTA UNICA DEL TESORO"/>
    <m/>
    <m/>
    <m/>
    <m/>
    <m/>
    <m/>
    <n v="0"/>
    <n v="312.76"/>
    <s v="NO_CONCILIADO"/>
  </r>
  <r>
    <x v="1"/>
    <m/>
    <x v="1"/>
    <x v="170"/>
    <s v="O23308470002"/>
    <s v="BOD"/>
    <n v="2330847"/>
    <m/>
    <s v="00099021001 DEPOSITO DE EFECTIVO, DEPOSITANTE: NORMA INES OLIVARES ALCONCE, CONCEPTO: SALARIO EXCEDENTE, CUENTA DE DEPOSITO: CUENTA UNICA DEL TESORO"/>
    <m/>
    <m/>
    <m/>
    <m/>
    <m/>
    <m/>
    <n v="0"/>
    <n v="327.05"/>
    <s v="NO_CONCILIADO"/>
  </r>
  <r>
    <x v="1"/>
    <m/>
    <x v="1"/>
    <x v="170"/>
    <s v="O23308490002"/>
    <s v="BOD"/>
    <n v="2330849"/>
    <m/>
    <s v="00099021001 DEPOSITO DE EFECTIVO, DEPOSITANTE: JOSE FRANCISCO TIRADO ENCINAS, CONCEPTO: SALARIO EXCEDENTE, CUENTA DE DEPOSITO: CUENTA UNICA DEL TESORO"/>
    <m/>
    <m/>
    <m/>
    <m/>
    <m/>
    <m/>
    <n v="0"/>
    <n v="608.25"/>
    <s v="NO_CONCILIADO"/>
  </r>
  <r>
    <x v="1"/>
    <m/>
    <x v="1"/>
    <x v="170"/>
    <s v="O23308530002"/>
    <s v="BOD"/>
    <n v="2330853"/>
    <m/>
    <s v="00099021001 DEPOSITO DE EFECTIVO, DEPOSITANTE: HERNAN CAMARGO BARRIONUEVO, CONCEPTO: SALARIO EXCEDENTE, CUENTA DE DEPOSITO: CUENTA UNICA DEL TESORO"/>
    <m/>
    <m/>
    <m/>
    <m/>
    <m/>
    <m/>
    <n v="0"/>
    <n v="406.8"/>
    <s v="NO_CONCILIADO"/>
  </r>
  <r>
    <x v="1"/>
    <m/>
    <x v="1"/>
    <x v="170"/>
    <s v="O23308560002"/>
    <s v="BOD"/>
    <n v="2330856"/>
    <m/>
    <s v="00099021001 DEPOSITO DE EFECTIVO, DEPOSITANTE: JUAN JOSE MONTALVO ORTIZ, CONCEPTO: SALARIO EXCEDENTE, CUENTA DE DEPOSITO: CUENTA UNICA DEL TESORO"/>
    <m/>
    <m/>
    <m/>
    <m/>
    <m/>
    <m/>
    <n v="0"/>
    <n v="671.5"/>
    <s v="NO_CONCILIADO"/>
  </r>
  <r>
    <x v="1"/>
    <m/>
    <x v="1"/>
    <x v="170"/>
    <s v="O23308590002"/>
    <s v="BOD"/>
    <n v="2330859"/>
    <m/>
    <s v="00099021001 DEPOSITO DE EFECTIVO, DEPOSITANTE: HERNAN GUSTAVO VENEGAS RAMOS, CONCEPTO: SALARIO EXCEDENTE, CUENTA DE DEPOSITO: CUENTA UNICA DEL TESORO"/>
    <m/>
    <m/>
    <m/>
    <m/>
    <m/>
    <m/>
    <n v="0"/>
    <n v="242.74"/>
    <s v="NO_CONCILIADO"/>
  </r>
  <r>
    <x v="1"/>
    <m/>
    <x v="1"/>
    <x v="170"/>
    <s v="O23308630002"/>
    <s v="BOD"/>
    <n v="2330863"/>
    <m/>
    <s v="00099021001 DEPOSITO DE EFECTIVO, DEPOSITANTE: RICARDO QUISBERT FERNANDEZ, CONCEPTO: SALARIO EXCEDENTE, CUENTA DE DEPOSITO: CUENTA UNICA DEL TESORO"/>
    <m/>
    <m/>
    <m/>
    <m/>
    <m/>
    <m/>
    <n v="0"/>
    <n v="283.88"/>
    <s v="NO_CONCILIADO"/>
  </r>
  <r>
    <x v="1"/>
    <m/>
    <x v="1"/>
    <x v="170"/>
    <s v="O23308640002"/>
    <s v="BOD"/>
    <n v="2330864"/>
    <m/>
    <s v="00099021001 DEPOSITO DE EFECTIVO, DEPOSITANTE: RENE MIGUEL LENIS CAZAS, CONCEPTO: SALARIO EXCEDENTE, CUENTA DE DEPOSITO: CUENTA UNICA DEL TESORO"/>
    <m/>
    <m/>
    <m/>
    <m/>
    <m/>
    <m/>
    <n v="0"/>
    <n v="601.19000000000005"/>
    <s v="NO_CONCILIADO"/>
  </r>
  <r>
    <x v="1"/>
    <m/>
    <x v="1"/>
    <x v="170"/>
    <s v="O23308680002"/>
    <s v="BOD"/>
    <n v="2330868"/>
    <m/>
    <s v="00099021001 DEPOSITO DE EFECTIVO, DEPOSITANTE: MARIO JHILLMART VERA BLASS, CONCEPTO: SALARIO EXCEDENTE, CUENTA DE DEPOSITO: CUENTA UNICA DEL TESORO"/>
    <m/>
    <m/>
    <m/>
    <m/>
    <m/>
    <m/>
    <n v="0"/>
    <n v="724.79"/>
    <s v="NO_CONCILIADO"/>
  </r>
  <r>
    <x v="1"/>
    <m/>
    <x v="1"/>
    <x v="170"/>
    <s v="O23308710002"/>
    <s v="BOD"/>
    <n v="2330871"/>
    <m/>
    <s v="00099021001 DEPOSITO DE EFECTIVO, DEPOSITANTE: HUMBERTO BRACAMONTE ALANIZ, CONCEPTO: SALARIO EXCEDENTE, CUENTA DE DEPOSITO: CUENTA UNICA DEL TESORO"/>
    <m/>
    <m/>
    <m/>
    <m/>
    <m/>
    <m/>
    <n v="0"/>
    <n v="371.83"/>
    <s v="NO_CONCILIADO"/>
  </r>
  <r>
    <x v="19"/>
    <m/>
    <x v="19"/>
    <x v="170"/>
    <s v="O23310570002"/>
    <s v="BOD"/>
    <n v="2331057"/>
    <m/>
    <s v="00099021001 DEPOSITO DE EFECTIVO, DEPOSITANTE: LOURDES QUISPE CHURATA, CONCEPTO: DEVOLUCION DE VACACION ADELANTADO, CUENTA DE DEPOSITO: CUENTA UNICA DEL TESORO/DJBR"/>
    <m/>
    <m/>
    <m/>
    <m/>
    <m/>
    <m/>
    <n v="0"/>
    <n v="180.7"/>
    <s v="NO_CONCILIADO"/>
  </r>
  <r>
    <x v="1"/>
    <m/>
    <x v="1"/>
    <x v="170"/>
    <s v="O23310730002"/>
    <s v="BOD"/>
    <n v="2331073"/>
    <m/>
    <s v="00099021001 DEPOSITO DE EFECTIVO, DEPOSITANTE: WALTER PABLO LA SERNA MENA, CONCEPTO: REVERSION DE BOLETA HABER MENSUAL - ABRIL 2025, CUENTA DE DEPOSITO: CUENTA UNICA DEL TESORO"/>
    <m/>
    <m/>
    <m/>
    <m/>
    <m/>
    <m/>
    <n v="0"/>
    <n v="6679.75"/>
    <s v="NO_CONCILIADO"/>
  </r>
  <r>
    <x v="36"/>
    <m/>
    <x v="36"/>
    <x v="170"/>
    <s v="B23309390002"/>
    <s v="BOD"/>
    <n v="2330939"/>
    <m/>
    <s v="00266022001 DEP.DE CHEQ.AJENOS,RET.DE CAM.,CONCEPTO: EJECUCION DE POLIZA DE GARANTIA - ECOLLETI,DEP.: DIRECCION DEPARTAMENTAL DE EDUCACION LA PAZ , PROCEDENCIA: BANCO UNION S.A., CHEQUE: 186, FECHA DE EMISION:16/09/2025"/>
    <m/>
    <m/>
    <m/>
    <m/>
    <m/>
    <m/>
    <n v="0"/>
    <n v="89382.76"/>
    <s v="NO_CONCILIADO"/>
  </r>
  <r>
    <x v="44"/>
    <m/>
    <x v="44"/>
    <x v="170"/>
    <s v="G32988720003"/>
    <s v="COB"/>
    <n v="20460"/>
    <m/>
    <s v="PAGO A CAF PRÉSTAMO CFA011694 VCTO. 17-09-2025 POR CUENTA DE TGN, SEGUN NOTA MEFP/VTCP/DGCP/UODP/No 418/2025 DE 12-09-2025, VALOR 17-09-2025 INTERESES USD 562.016,24 COMISIONES USD 47.028,26 CTA. 3987 CUENTA UNICA DEL TESORO LIB. 00099021001 REF.: COMISIONES BANCARIAS"/>
    <m/>
    <m/>
    <m/>
    <m/>
    <m/>
    <m/>
    <n v="4538.01"/>
    <n v="0"/>
    <s v="NO_CONCILIADO"/>
  </r>
  <r>
    <x v="44"/>
    <m/>
    <x v="44"/>
    <x v="170"/>
    <s v="G32988730003"/>
    <s v="COB"/>
    <n v="20459"/>
    <m/>
    <s v="PAGO A CAF PRÉSTAMO CFA011691 VCTO. 17-09-2025 POR CUENTA DE TGN, SEGUN NOTA MEFP/VTCP/DGCP/UODP/No 418/2025 DE 12-09-2025, VALOR 17-09-2025 INTERESES USD 1.028.957,70 CTA. 3987 CUENTA UNICA DEL TESORO LIB. 00099021001 REF.: COMISIONES BANCARIAS"/>
    <m/>
    <m/>
    <m/>
    <m/>
    <m/>
    <m/>
    <n v="7418.67"/>
    <n v="0"/>
    <s v="NO_CONCILIADO"/>
  </r>
  <r>
    <x v="66"/>
    <m/>
    <x v="66"/>
    <x v="170"/>
    <s v="S11371410002"/>
    <s v="CRV"/>
    <n v="1137141"/>
    <m/>
    <s v="||TRANSFERENCIA DE FONDOS S/G MENSAJE SWIFT NRO. 12454 Y 12430, CORREO ELECTRONICO DE LA FECHA Y NOTA CITE ABE-DGE 77/2025 DE F.04.02.2025 (HRE-TGL-2320) DE LA AGENCIA BOLIVIANA ESPACIAL (SECTOR PÚBLICO). A LA LIBRETA 585012002- ABE VENTA DE SERVICIOS DE COMUNICACIÓN EN M/N; P/CTA DE IKO MEDIA GROUP AG"/>
    <m/>
    <m/>
    <m/>
    <m/>
    <m/>
    <m/>
    <n v="0"/>
    <n v="68428.5"/>
    <s v="NO_CONCILIADO"/>
  </r>
  <r>
    <x v="18"/>
    <m/>
    <x v="18"/>
    <x v="171"/>
    <s v="O23313650002"/>
    <s v="BOD"/>
    <n v="2331365"/>
    <m/>
    <s v="00099021001 DEPOSITO DE EFECTIVO, DEPOSITANTE: MINISTERIO DE SALUD Y DEPORTE, CONCEPTO: DEVOLUCION DE FONDOS, CUENTA DE DEPOSITO: CUENTA UNICA DEL TESORO"/>
    <m/>
    <m/>
    <m/>
    <m/>
    <m/>
    <m/>
    <n v="0"/>
    <n v="1"/>
    <s v="NO_CONCILIADO"/>
  </r>
  <r>
    <x v="2"/>
    <m/>
    <x v="2"/>
    <x v="171"/>
    <s v="O23314540002"/>
    <s v="BOD"/>
    <n v="2331454"/>
    <m/>
    <s v="00513252005 DEPOSITO DE EFECTIVO, DEPOSITANTE: EDGAR JOHNNY ARISPE ROSAS-INGERTEC, CONCEPTO: ANTICIPO DEL PROCESO GCC-CD-DRLA-275-24:, CUENTA DE DEPOSITO: CUENTA UNICA DEL TESORO"/>
    <m/>
    <m/>
    <m/>
    <m/>
    <m/>
    <m/>
    <n v="0"/>
    <n v="76138.320000000007"/>
    <s v="NO_CONCILIADO"/>
  </r>
  <r>
    <x v="9"/>
    <m/>
    <x v="9"/>
    <x v="171"/>
    <s v="O23314770002"/>
    <s v="BOD"/>
    <n v="2331477"/>
    <m/>
    <s v="00099021001 DEPOSITO DE EFECTIVO, DEPOSITANTE: FRANZ PANFILO BASILIO CALCINA, CONCEPTO: DEVOLUCION DE COBROS INDEBIDOS BONOS Y AGUINALDO 2020, CUENTA DE DEPOSITO: CUENTA UNICA DEL TESORO/DJBR"/>
    <m/>
    <m/>
    <m/>
    <m/>
    <m/>
    <m/>
    <n v="0"/>
    <n v="5571.01"/>
    <s v="NO_CONCILIADO"/>
  </r>
  <r>
    <x v="3"/>
    <m/>
    <x v="3"/>
    <x v="171"/>
    <s v="B23313510002"/>
    <s v="BOD"/>
    <n v="2331351"/>
    <m/>
    <s v="00099021001 DEP.DE CHEQ.AJENOS,RET.DE CAM.,CONCEPTO: INCAPACIDAD,DEP.: CAJA NACIONAL DE SALUD , PROCEDENCIA: BANCO UNION S.A., CHEQUE: 28423, FECHA DE EMISION:15/09/2025"/>
    <m/>
    <m/>
    <m/>
    <m/>
    <m/>
    <m/>
    <n v="0"/>
    <n v="439180.9"/>
    <s v="NO_CONCILIADO"/>
  </r>
  <r>
    <x v="3"/>
    <m/>
    <x v="3"/>
    <x v="171"/>
    <s v="B23313530002"/>
    <s v="BOD"/>
    <n v="2331353"/>
    <m/>
    <s v="00099021001 DEP.DE CHEQ.AJENOS,RET.DE CAM.,CONCEPTO: INCAPACIDAD,DEP.: CAJA NACIONAL DE SALUD , PROCEDENCIA: BANCO UNION S.A., CHEQUE: 28413, FECHA DE EMISION:12/09/2025"/>
    <m/>
    <m/>
    <m/>
    <m/>
    <m/>
    <m/>
    <n v="0"/>
    <n v="21613.5"/>
    <s v="NO_CONCILIADO"/>
  </r>
  <r>
    <x v="3"/>
    <m/>
    <x v="3"/>
    <x v="171"/>
    <s v="B23313550002"/>
    <s v="BOD"/>
    <n v="2331355"/>
    <m/>
    <s v="00099021001 DEP.DE CHEQ.AJENOS,RET.DE CAM.,CONCEPTO: INCAPACIDAD,DEP.: CAJA NACIONAL DE SALUD , PROCEDENCIA: BANCO UNION S.A., CHEQUE: 28412, FECHA DE EMISION:12/09/2025"/>
    <m/>
    <m/>
    <m/>
    <m/>
    <m/>
    <m/>
    <n v="0"/>
    <n v="23910.3"/>
    <s v="NO_CONCILIADO"/>
  </r>
  <r>
    <x v="3"/>
    <m/>
    <x v="3"/>
    <x v="171"/>
    <s v="B23313570002"/>
    <s v="BOD"/>
    <n v="2331357"/>
    <m/>
    <s v="00099021001 DEP.DE CHEQ.AJENOS,RET.DE CAM.,CONCEPTO: INCAPACIDAD,DEP.: CAJA NACIONAL DE SALUD , PROCEDENCIA: BANCO UNION S.A., CHEQUE: 28408, FECHA DE EMISION:12/09/2025"/>
    <m/>
    <m/>
    <m/>
    <m/>
    <m/>
    <m/>
    <n v="0"/>
    <n v="3969.46"/>
    <s v="NO_CONCILIADO"/>
  </r>
  <r>
    <x v="3"/>
    <m/>
    <x v="3"/>
    <x v="171"/>
    <s v="B23313580002"/>
    <s v="BOD"/>
    <n v="2331358"/>
    <m/>
    <s v="00099021001 DEP.DE CHEQ.AJENOS,RET.DE CAM.,CONCEPTO: INCAPACIDAD,DEP.: CAJA NACIONAL DE SALUD , PROCEDENCIA: BANCO UNION S.A., CHEQUE: 28407, FECHA DE EMISION:12/09/2025"/>
    <m/>
    <m/>
    <m/>
    <m/>
    <m/>
    <m/>
    <n v="0"/>
    <n v="48497.47"/>
    <s v="NO_CONCILIADO"/>
  </r>
  <r>
    <x v="3"/>
    <m/>
    <x v="3"/>
    <x v="171"/>
    <s v="B23313620002"/>
    <s v="BOD"/>
    <n v="2331362"/>
    <m/>
    <s v="00099021001 DEP.DE CHEQ.AJENOS,RET.DE CAM.,CONCEPTO: INCAPACIDAD,DEP.: CAJA NACIONAL DE SALUD , PROCEDENCIA: BANCO UNION S.A., CHEQUE: 28404, FECHA DE EMISION:12/09/2025"/>
    <m/>
    <m/>
    <m/>
    <m/>
    <m/>
    <m/>
    <n v="0"/>
    <n v="1425.15"/>
    <s v="NO_CONCILIADO"/>
  </r>
  <r>
    <x v="3"/>
    <m/>
    <x v="3"/>
    <x v="171"/>
    <s v="B23313700002"/>
    <s v="BOD"/>
    <n v="2331370"/>
    <m/>
    <s v="00099021001 DEP.DE CHEQ.AJENOS,RET.DE CAM.,CONCEPTO: INCAPACIDAD,DEP.: CAJA NACIONAL DE SALUD , PROCEDENCIA: BANCO UNION S.A., CHEQUE: 28399, FECHA DE EMISION:12/09/2025"/>
    <m/>
    <m/>
    <m/>
    <m/>
    <m/>
    <m/>
    <n v="0"/>
    <n v="12339.7"/>
    <s v="NO_CONCILIADO"/>
  </r>
  <r>
    <x v="3"/>
    <m/>
    <x v="3"/>
    <x v="171"/>
    <s v="B23313640002"/>
    <s v="BOD"/>
    <n v="2331364"/>
    <m/>
    <s v="00099021001 DEP.DE CHEQ.AJENOS,RET.DE CAM.,CONCEPTO: INCAPACIDAD,DEP.: CAJA NACIONAL DE SALUD , PROCEDENCIA: BANCO UNION S.A., CHEQUE: 28403, FECHA DE EMISION:12/09/2025"/>
    <m/>
    <m/>
    <m/>
    <m/>
    <m/>
    <m/>
    <n v="0"/>
    <n v="19780.2"/>
    <s v="NO_CONCILIADO"/>
  </r>
  <r>
    <x v="3"/>
    <m/>
    <x v="3"/>
    <x v="171"/>
    <s v="B23313660002"/>
    <s v="BOD"/>
    <n v="2331366"/>
    <m/>
    <s v="00099021001 DEP.DE CHEQ.AJENOS,RET.DE CAM.,CONCEPTO: INCAPACIDAD,DEP.: CAJA NACIONAL DE SALUD , PROCEDENCIA: BANCO UNION S.A., CHEQUE: 28402, FECHA DE EMISION:12/09/2025"/>
    <m/>
    <m/>
    <m/>
    <m/>
    <m/>
    <m/>
    <n v="0"/>
    <n v="89600.59"/>
    <s v="NO_CONCILIADO"/>
  </r>
  <r>
    <x v="3"/>
    <m/>
    <x v="3"/>
    <x v="171"/>
    <s v="B23313680002"/>
    <s v="BOD"/>
    <n v="2331368"/>
    <m/>
    <s v="00099021001 DEP.DE CHEQ.AJENOS,RET.DE CAM.,CONCEPTO: INCAPACIDAD,DEP.: CAJA NACIONAL DE SALUD , PROCEDENCIA: BANCO UNION S.A., CHEQUE: 28400, FECHA DE EMISION:12/09/2025"/>
    <m/>
    <m/>
    <m/>
    <m/>
    <m/>
    <m/>
    <n v="0"/>
    <n v="3546"/>
    <s v="NO_CONCILIADO"/>
  </r>
  <r>
    <x v="3"/>
    <m/>
    <x v="3"/>
    <x v="171"/>
    <s v="B23313730002"/>
    <s v="BOD"/>
    <n v="2331373"/>
    <m/>
    <s v="00099021001 DEP.DE CHEQ.AJENOS,RET.DE CAM.,CONCEPTO: INCAPACIDAD,DEP.: CAJA NACIONAL DE SALUD , PROCEDENCIA: BANCO UNION S.A., CHEQUE: 28398, FECHA DE EMISION:12/09/2025"/>
    <m/>
    <m/>
    <m/>
    <m/>
    <m/>
    <m/>
    <n v="0"/>
    <n v="724.8"/>
    <s v="NO_CONCILIADO"/>
  </r>
  <r>
    <x v="1"/>
    <m/>
    <x v="1"/>
    <x v="171"/>
    <s v="B23313940002"/>
    <s v="BOD"/>
    <n v="2331394"/>
    <m/>
    <s v="00099021001 DEP.DE CHEQ.AJENOS,RET.DE CAM.,CONCEPTO: DEPÓSITO,DEP.: ALCIRA HERRERA FLORES , PROCEDENCIA: BANCO UNION S.A., CHEQUE: 221011, FECHA DE EMISION:18/09/2025"/>
    <m/>
    <m/>
    <m/>
    <m/>
    <m/>
    <m/>
    <n v="0"/>
    <n v="6801.35"/>
    <s v="NO_CONCILIADO"/>
  </r>
  <r>
    <x v="5"/>
    <m/>
    <x v="5"/>
    <x v="171"/>
    <s v="B23314050002"/>
    <s v="BOD"/>
    <n v="2331405"/>
    <m/>
    <s v="00086011102 DEP.DE CHEQ.AJENOS,RET.DE CAM.,CONCEPTO: DEPÓSITO,DEP.: JOSE EDWIN MAITA SOLIZ , PROCEDENCIA: BANCO UNION S.A., CHEQUE: 221009, FECHA DE EMISION:18/09/2025"/>
    <m/>
    <m/>
    <m/>
    <m/>
    <m/>
    <m/>
    <n v="0"/>
    <n v="1200"/>
    <s v="NO_CONCILIADO"/>
  </r>
  <r>
    <x v="48"/>
    <m/>
    <x v="48"/>
    <x v="171"/>
    <s v="B23314480002"/>
    <s v="BOD"/>
    <n v="2331448"/>
    <m/>
    <s v="00041041102 DEP.DE CHEQ.AJENOS,RET.DE CAM.,CONCEPTO: PAGO MULTAS DE REGISTROS Y ACREDITACION DE LA EMPRESA JYE SERVICIOS,DEP.: JYE SERVICIOS , PROCEDENCIA: BANCO UNION S.A., CHEQUE: 840, FECHA DE EMISION:17/09/2025"/>
    <m/>
    <m/>
    <m/>
    <m/>
    <m/>
    <m/>
    <n v="0"/>
    <n v="5000"/>
    <s v="NO_CONCILIADO"/>
  </r>
  <r>
    <x v="48"/>
    <m/>
    <x v="48"/>
    <x v="171"/>
    <s v="B23314490002"/>
    <s v="BOD"/>
    <n v="2331449"/>
    <m/>
    <s v="00041041102 DEP.DE CHEQ.AJENOS,RET.DE CAM.,CONCEPTO: PAGO MULTAS DE REGISTROS Y ACREDITACION DE LA EMPRESA JYE SERVICIOS,DEP.: JYE SERVICIOS , PROCEDENCIA: BANCO UNION S.A., CHEQUE: 841, FECHA DE EMISION:17/09/2025"/>
    <m/>
    <m/>
    <m/>
    <m/>
    <m/>
    <m/>
    <n v="0"/>
    <n v="0.01"/>
    <s v="NO_CONCILIADO"/>
  </r>
  <r>
    <x v="48"/>
    <m/>
    <x v="48"/>
    <x v="171"/>
    <s v="B23314500002"/>
    <s v="BOD"/>
    <n v="2331450"/>
    <m/>
    <s v="00041041102 DEP.DE CHEQ.AJENOS,RET.DE CAM.,CONCEPTO: PAGO MULTAS DE REGISTROS Y ACREDITACION DE LA EMPRESA COSMOPLAY,DEP.: COSMOPLAY , PROCEDENCIA: BANCO UNION S.A., CHEQUE: 838, FECHA DE EMISION:16/09/2025"/>
    <m/>
    <m/>
    <m/>
    <m/>
    <m/>
    <m/>
    <n v="0"/>
    <n v="5000"/>
    <s v="NO_CONCILIADO"/>
  </r>
  <r>
    <x v="48"/>
    <m/>
    <x v="48"/>
    <x v="171"/>
    <s v="B23314520002"/>
    <s v="BOD"/>
    <n v="2331452"/>
    <m/>
    <s v="00041041102 DEP.DE CHEQ.AJENOS,RET.DE CAM.,CONCEPTO: PAGO MULTAS DE REGISTROS Y ACREDITACION DE LA EMPRESA VARGAS Y ARANIBAR S.R.L.,DEP.: VARGAS Y ARANIBAR S.R.L. , PROCEDENCIA: BANCO UNION S.A., CHEQUE: 839, FECHA DE EMISION:17/09/2025"/>
    <m/>
    <m/>
    <m/>
    <m/>
    <m/>
    <m/>
    <n v="0"/>
    <n v="12000"/>
    <s v="NO_CONCILIADO"/>
  </r>
  <r>
    <x v="48"/>
    <m/>
    <x v="48"/>
    <x v="171"/>
    <s v="B23314530002"/>
    <s v="BOD"/>
    <n v="2331453"/>
    <m/>
    <s v="00041041102 DEP.DE CHEQ.AJENOS,RET.DE CAM.,CONCEPTO: PAGO MULTAS DE REGISTROS Y ACREDITACION DE LA EMPRESA FABRICACION INTEGRAL BOLIVIANA FAINBO,DEP.: FABRICACION INTEGRAL BOLIVIANA FAINBO"/>
    <m/>
    <m/>
    <m/>
    <m/>
    <m/>
    <m/>
    <n v="0"/>
    <n v="5000"/>
    <s v="NO_CONCILIADO"/>
  </r>
  <r>
    <x v="44"/>
    <m/>
    <x v="44"/>
    <x v="171"/>
    <s v="G33005320003"/>
    <s v="COB"/>
    <n v="20457"/>
    <m/>
    <s v="PAGO A CAF PRÉSTAMO CFA010917 VCTO. 18-09-2025 POR CUENTA DE TGN SEGÚN NOTA MEFP/VTCP/DGCP/UODP/NRO. 421/2025 DE 15-09-2025, NTI. 020457 VALOR 18-09-2025 CAPITAL USD 5.000.000,00 INTERESES USD 3.071.964,33 CTA. 3987 CUENTA UNICA DEL TESORO REF.: COMISIONES BANCARIAS"/>
    <m/>
    <m/>
    <m/>
    <m/>
    <m/>
    <m/>
    <n v="55733.65"/>
    <n v="0"/>
    <s v="NO_CONCILIADO"/>
  </r>
  <r>
    <x v="44"/>
    <m/>
    <x v="44"/>
    <x v="171"/>
    <s v="G33006980003"/>
    <s v="COB"/>
    <n v="20451"/>
    <m/>
    <s v="PAGO A BID PRÉSTAMO 1075-SF-BO VCTO. 18-09-2025 POR CUENTA DE TGN SEGÚN NOTA MEFP/VTCP/DGCP/UODP/NRO. 421/2025 DE 15-09-2025, NTI. 020451 VALOR 18-09-2025 CAPITAL USD 43.499,22 INTERESES USD 14.034,16 CTA. 3987 CUENTA UNICA DEL TESORO REF.: COMISIONES BANCARIAS"/>
    <m/>
    <m/>
    <m/>
    <m/>
    <m/>
    <m/>
    <n v="754.66"/>
    <n v="0"/>
    <s v="NO_CONCILIADO"/>
  </r>
  <r>
    <x v="5"/>
    <m/>
    <x v="5"/>
    <x v="171"/>
    <s v="Q22928160002"/>
    <s v="CRV"/>
    <n v="2292816"/>
    <m/>
    <s v="NUMERO DE LIBRETA CUT: 00099021001 OPERACIÓN E75 TRANSFERENCIA DE LA CUENTA FISCAL BUN A LA CUT EN MN TRANSF.FDOS.AL.BCB SG.GOBIERNO AUTONOMO DEPARTAMENTAL DE ORURO, CITE: GAD-ORU/SDAFP/UF/ATCP/CE-0090/2025 CUENTA CUT 3987 LIBRETA NÂ° 00099021001"/>
    <m/>
    <m/>
    <m/>
    <m/>
    <m/>
    <m/>
    <n v="0"/>
    <n v="4709.0600000000004"/>
    <s v="NO_CONCILIADO"/>
  </r>
  <r>
    <x v="5"/>
    <m/>
    <x v="5"/>
    <x v="171"/>
    <s v="Q22928170002"/>
    <s v="CRV"/>
    <n v="2292817"/>
    <m/>
    <s v="NUMERO DE LIBRETA CUT: 00099021001 OPERACIÓN E75 TRANSFERENCIA DE LA CUENTA FISCAL BUN A LA CUT EN MN TRANSF.FDOS,AL.BCB SG.GOBIERNO AUTONOMO DEPARTAMENTAL DE ORURO, CITE: GAD-ORU/SDAFP/UF/ATCP/CE-0094/2025 CUENTA CUT 3987 LIBRETA NÂ° 00099021001"/>
    <m/>
    <m/>
    <m/>
    <m/>
    <m/>
    <m/>
    <n v="0"/>
    <n v="59441.54"/>
    <s v="NO_CONCILIADO"/>
  </r>
  <r>
    <x v="5"/>
    <m/>
    <x v="5"/>
    <x v="171"/>
    <s v="Q22928700002"/>
    <s v="CRV"/>
    <n v="2292870"/>
    <m/>
    <s v="NUMERO DE LIBRETA CUT: 00086014203 OPERACIÓN E18 TRANSFERENCIA DEL SISTEMA FINANCIERO POR CUENTA DE TERCEROS A LA CUT TRANSFERENCIA PARA PROYECTO ESTABLECIMIENTO DE PLANTACIONES FORESTALES CON CRITERIOS DE SOSTENIBILIDAD EN AREAS VULNERABLES DE LAS 5 MICRORREGIONES DE BOLIVIA FIDEICOMISO FONABOSQ"/>
    <m/>
    <m/>
    <m/>
    <m/>
    <m/>
    <m/>
    <n v="0"/>
    <n v="2000000"/>
    <s v="NO_CONCILIADO"/>
  </r>
  <r>
    <x v="3"/>
    <m/>
    <x v="3"/>
    <x v="171"/>
    <s v="Q22929570002"/>
    <s v="CRV"/>
    <n v="2292957"/>
    <m/>
    <s v="NUMERO DE LIBRETA CUT: 00099021001 OPERACIÓN E18 TRANSFERENCIA DEL SISTEMA FINANCIERO POR CUENTA DE TERCEROS A LA CUT TRASFERENCIA GESTORA PUBLICA"/>
    <m/>
    <m/>
    <m/>
    <m/>
    <m/>
    <m/>
    <n v="0"/>
    <n v="1056283.1599999999"/>
    <s v="NO_CONCILIADO"/>
  </r>
  <r>
    <x v="1"/>
    <m/>
    <x v="1"/>
    <x v="172"/>
    <s v="O23319360002"/>
    <s v="BOD"/>
    <n v="2331936"/>
    <m/>
    <s v="00099021001 DEPOSITO DE EFECTIVO, DEPOSITANTE: DULFREDO GARCIA VEDIA, CONCEPTO: DEVOLUCION DE SALARIO EXCEDENTE AL ASIGNADO AL PRESIDENTE JUNIO 2023, CUENTA DE DEPOSITO: CUENTA UNICA DEL TESORO"/>
    <m/>
    <m/>
    <m/>
    <m/>
    <m/>
    <m/>
    <n v="0"/>
    <n v="372.84"/>
    <s v="NO_CONCILIADO"/>
  </r>
  <r>
    <x v="54"/>
    <m/>
    <x v="54"/>
    <x v="172"/>
    <s v="O23319700002"/>
    <s v="BOD"/>
    <n v="2331970"/>
    <m/>
    <s v="00099021001 DEPOSITO DE EFECTIVO, DEPOSITANTE: RAMIRO MORALES MAMANI, CONCEPTO: DEVOLUCION DE BONO FRONTERA, CUENTA DE DEPOSITO: CUENTA UNICA DEL TESORO/DJBR"/>
    <m/>
    <m/>
    <m/>
    <m/>
    <m/>
    <m/>
    <n v="0"/>
    <n v="39328.199999999997"/>
    <s v="NO_CONCILIADO"/>
  </r>
  <r>
    <x v="1"/>
    <m/>
    <x v="1"/>
    <x v="172"/>
    <s v="O23319830002"/>
    <s v="BOD"/>
    <n v="2331983"/>
    <m/>
    <s v="00099021001 DEPOSITO DE EFECTIVO, DEPOSITANTE: MERWIN LUCIO MUÑOZ GARCIA, CONCEPTO: DEVOLUCION DE BONO FRONTERA, CUENTA DE DEPOSITO: CUENTA UNICA DEL TESORO"/>
    <m/>
    <m/>
    <m/>
    <m/>
    <m/>
    <m/>
    <n v="0"/>
    <n v="1918.88"/>
    <s v="NO_CONCILIADO"/>
  </r>
  <r>
    <x v="1"/>
    <m/>
    <x v="1"/>
    <x v="172"/>
    <s v="O23320450002"/>
    <s v="BOD"/>
    <n v="2332045"/>
    <m/>
    <s v="00099021001 DEPOSITO DE EFECTIVO, DEPOSITANTE: HORTENCIA PARRA MARZA, CONCEPTO: DEVOLUCION BONO DE FRONTERA, CUENTA DE DEPOSITO: CUENTA UNICA DEL TESORO"/>
    <m/>
    <m/>
    <m/>
    <m/>
    <m/>
    <m/>
    <n v="0"/>
    <n v="307.60000000000002"/>
    <s v="NO_CONCILIADO"/>
  </r>
  <r>
    <x v="1"/>
    <m/>
    <x v="1"/>
    <x v="172"/>
    <s v="O23320530002"/>
    <s v="BOD"/>
    <n v="2332053"/>
    <m/>
    <s v="00099021001 DEPOSITO DE EFECTIVO, DEPOSITANTE: CINTIA LILIAN IÑIGUEZ FUENTES, CONCEPTO: INCORRECTO CALCULO DE DE BONO ANTIGUEDAD, CUENTA DE DEPOSITO: CUENTA UNICA DEL TESORO"/>
    <m/>
    <m/>
    <m/>
    <m/>
    <m/>
    <m/>
    <n v="0"/>
    <n v="2016.1"/>
    <s v="NO_CONCILIADO"/>
  </r>
  <r>
    <x v="1"/>
    <m/>
    <x v="1"/>
    <x v="172"/>
    <s v="O23320580002"/>
    <s v="BOD"/>
    <n v="2332058"/>
    <m/>
    <s v="00099021001 DEPOSITO DE EFECTIVO, DEPOSITANTE: LISSETH PATRICIA MONTAÑO VALLEJOS, CONCEPTO: PERCEPCION INDEBIDA BONO FRONTERA, CUENTA DE DEPOSITO: CUENTA UNICA DEL TESORO"/>
    <m/>
    <m/>
    <m/>
    <m/>
    <m/>
    <m/>
    <n v="0"/>
    <n v="2876.4"/>
    <s v="NO_CONCILIADO"/>
  </r>
  <r>
    <x v="3"/>
    <m/>
    <x v="3"/>
    <x v="172"/>
    <s v="B23318200002"/>
    <s v="BOD"/>
    <n v="2331820"/>
    <m/>
    <s v="00099021001 DEP.DE CHEQ.AJENOS,RET.DE CAM.,CONCEPTO: PAGO POR CONCEPTO DE REEMBOLSO DE SUBSIDIO DE INCAPACIDAD TEMPORAL DEL PERIODO JUNIO/25,DEP.: CAJA NACIONAL DE SALUD , PROCEDENCIA: BANCO UNION S.A., CHEQUE: 87052, FECHA DE EMISION:19/09/2025"/>
    <m/>
    <m/>
    <m/>
    <m/>
    <m/>
    <m/>
    <n v="0"/>
    <n v="31096.62"/>
    <s v="NO_CONCILIADO"/>
  </r>
  <r>
    <x v="30"/>
    <m/>
    <x v="30"/>
    <x v="172"/>
    <s v="B23318220002"/>
    <s v="BOD"/>
    <n v="2331822"/>
    <m/>
    <s v="00099021001 DEP.DE CHEQ.AJENOS,RET.DE CAM.,CONCEPTO: PAGO POR CONCEPTO DE REEMBOLSO DE SUBSIDIO DE INCAPACIDAD TEMPORAL DEL PERIODO MAYO/25,DEP.: CAJA NACIONAL DE SALUD , PROCEDENCIA: BANCO UNION S.A., CHEQUE: 87051, FECHA DE EMISION:19/09/2025_x000a_TRLP-1546/2025 P-5285"/>
    <m/>
    <m/>
    <m/>
    <m/>
    <m/>
    <m/>
    <n v="0"/>
    <n v="821.84"/>
    <s v="CONCILIADO_PARCIAL"/>
  </r>
  <r>
    <x v="36"/>
    <m/>
    <x v="36"/>
    <x v="172"/>
    <s v="B23318220002"/>
    <s v="BOD"/>
    <n v="2331822"/>
    <m/>
    <s v="00099021001 DEP.DE CHEQ.AJENOS,RET.DE CAM.,CONCEPTO: PAGO POR CONCEPTO DE REEMBOLSO DE SUBSIDIO DE INCAPACIDAD TEMPORAL DEL PERIODO MAYO/25,DEP.: CAJA NACIONAL DE SALUD , PROCEDENCIA: BANCO UNION S.A., CHEQUE: 87051, FECHA DE EMISION:19/09/2025_x000a_TRLP-1546/2025 P-5285"/>
    <m/>
    <m/>
    <m/>
    <m/>
    <m/>
    <m/>
    <n v="0"/>
    <n v="10023.959999999999"/>
    <s v="CONCILIADO_PARCIAL"/>
  </r>
  <r>
    <x v="3"/>
    <m/>
    <x v="3"/>
    <x v="172"/>
    <s v="B23318300002"/>
    <s v="BOD"/>
    <n v="2331830"/>
    <m/>
    <s v="00099021001 DEP.DE CHEQ.AJENOS,RET.DE CAM.,CONCEPTO: DEVOLUCION DE INCAPACIDAD TEMPORAL JUNIO 2025,DEP.: CAJA PETROLERA DE SALUD OFICINA CENTRAL , PROCEDENCIA: BANCO UNION S.A., CHEQUE: 23432, FECHA DE EMISION:19/09/2025"/>
    <m/>
    <m/>
    <m/>
    <m/>
    <m/>
    <m/>
    <n v="0"/>
    <n v="4310.1499999999996"/>
    <s v="NO_CONCILIADO"/>
  </r>
  <r>
    <x v="71"/>
    <m/>
    <x v="71"/>
    <x v="172"/>
    <s v="B23318350002"/>
    <s v="BOD"/>
    <n v="2331835"/>
    <m/>
    <s v="00385014201 DEP.DE CHEQ.AJENOS,RET.DE CAM.,CONCEPTO: DEVOLUCION DE INCAPACIDAD TEMPORAL JUNIO 2025,DEP.: CAJA PETROLERA DE SALUD OFICINA CENTRAL , PROCEDENCIA: BANCO UNION S.A., CHEQUE: 23435, FECHA DE EMISION:19/09/2025"/>
    <m/>
    <m/>
    <m/>
    <m/>
    <m/>
    <m/>
    <n v="0"/>
    <n v="27973.599999999999"/>
    <s v="NO_CONCILIADO"/>
  </r>
  <r>
    <x v="3"/>
    <m/>
    <x v="3"/>
    <x v="172"/>
    <s v="B23318420002"/>
    <s v="BOD"/>
    <n v="2331842"/>
    <m/>
    <s v="00099021001 DEP.DE CHEQ.AJENOS,RET.DE CAM.,CONCEPTO: DEVOLUCION DE INCAPACIDAD TEMPORAL JUNIO 2025,DEP.: CAJA PETROLERA DE SALUD OFICINA CENTRAL , PROCEDENCIA: BANCO UNION S.A., CHEQUE: 23437, FECHA DE EMISION:19/09/2025"/>
    <m/>
    <m/>
    <m/>
    <m/>
    <m/>
    <m/>
    <n v="0"/>
    <n v="10551.38"/>
    <s v="NO_CONCILIADO"/>
  </r>
  <r>
    <x v="3"/>
    <m/>
    <x v="3"/>
    <x v="172"/>
    <s v="B23318480002"/>
    <s v="BOD"/>
    <n v="2331848"/>
    <m/>
    <s v="00099021001 DEP.DE CHEQ.AJENOS,RET.DE CAM.,CONCEPTO: DEVOLUCION DE INCAPACIDAD TEMPORAL JUNIO 2025,DEP.: CAJA PETROLERA DE SALUD OFICINA CENTRAL , PROCEDENCIA: BANCO UNION S.A., CHEQUE: 23440, FECHA DE EMISION:19/09/2025"/>
    <m/>
    <m/>
    <m/>
    <m/>
    <m/>
    <m/>
    <n v="0"/>
    <n v="1110"/>
    <s v="NO_CONCILIADO"/>
  </r>
  <r>
    <x v="3"/>
    <m/>
    <x v="3"/>
    <x v="172"/>
    <s v="B23318510002"/>
    <s v="BOD"/>
    <n v="2331851"/>
    <m/>
    <s v="00099021001 DEP.DE CHEQ.AJENOS,RET.DE CAM.,CONCEPTO: DEVOLUCION DE INCAPACIDAD TEMPORAL JUNIO 2025,DEP.: CAJA PETROLERA DE SALUD OFICINA CENTRAL , PROCEDENCIA: BANCO UNION S.A., CHEQUE: 23441, FECHA DE EMISION:19/09/2025"/>
    <m/>
    <m/>
    <m/>
    <m/>
    <m/>
    <m/>
    <n v="0"/>
    <n v="7202.7"/>
    <s v="NO_CONCILIADO"/>
  </r>
  <r>
    <x v="1"/>
    <m/>
    <x v="1"/>
    <x v="172"/>
    <s v="B23318850002"/>
    <s v="BOD"/>
    <n v="2331885"/>
    <m/>
    <s v="00099021001 DEP.DE CHEQ.AJENOS,RET.DE CAM.,CONCEPTO: DEPÓSITO,DEP.: ROLAND JOSE MONTENEGRO ESCALANTE , PROCEDENCIA: BANCO UNION S.A., CHEQUE: 221026, FECHA DE EMISION:19/09/2025"/>
    <m/>
    <m/>
    <m/>
    <m/>
    <m/>
    <m/>
    <n v="0"/>
    <n v="2009.67"/>
    <s v="NO_CONCILIADO"/>
  </r>
  <r>
    <x v="1"/>
    <m/>
    <x v="1"/>
    <x v="172"/>
    <s v="B23318810002"/>
    <s v="BOD"/>
    <n v="2331881"/>
    <m/>
    <s v="00099021001 DEP.DE CHEQ.AJENOS,RET.DE CAM.,CONCEPTO: DEPÓSITO,DEP.: JUAN MENDEZ CABALLERO , PROCEDENCIA: BANCO UNION S.A., CHEQUE: 221025, FECHA DE EMISION:19/09/2025"/>
    <m/>
    <m/>
    <m/>
    <m/>
    <m/>
    <m/>
    <n v="0"/>
    <n v="9369.86"/>
    <s v="NO_CONCILIADO"/>
  </r>
  <r>
    <x v="44"/>
    <m/>
    <x v="44"/>
    <x v="172"/>
    <s v="G33022100001"/>
    <s v="NTI"/>
    <n v="20570"/>
    <m/>
    <s v="PAGO A CAF PRÉSTAMO CFA012569 VCTO. 19-09-2025 POR CUENTA DE TGN SEGÚN NOTA MEFP/VTCP/DGCP/UODP/N° 421/2025 DEL 15-09-2025 , NTI. 020570 VALOR 19-09-2025 INTERESES USD 2.162.242,66 CTA. 3987 CUENTA UNICA DEL TESORO"/>
    <m/>
    <m/>
    <m/>
    <m/>
    <m/>
    <m/>
    <n v="15049208.91"/>
    <n v="0"/>
    <s v="NO_CONCILIADO"/>
  </r>
  <r>
    <x v="44"/>
    <m/>
    <x v="44"/>
    <x v="172"/>
    <s v="G33022100004"/>
    <s v="COB"/>
    <n v="20570"/>
    <m/>
    <s v="PAGO A CAF PRÉSTAMO CFA012569 VCTO. 19-09-2025 POR CUENTA DE TGN SEGÚN NOTA MEFP/VTCP/DGCP/UODP/N° 421/2025 DEL 15-09-2025 , NTI. 020570 VALOR 19-09-2025 INTERESES USD 2.162.242,66 CTA. 3987 CUENTA UNICA DEL TESORO REF.: COMISIONES BANCARIAS"/>
    <m/>
    <m/>
    <m/>
    <m/>
    <m/>
    <m/>
    <n v="15192.97"/>
    <n v="0"/>
    <s v="NO_CONCILIADO"/>
  </r>
  <r>
    <x v="2"/>
    <m/>
    <x v="2"/>
    <x v="172"/>
    <s v="G33023780004"/>
    <s v="DVD"/>
    <n v="24703"/>
    <m/>
    <s v="VENTA DE DIVISAS CON TRANSFERENCIA DE FONDOS A SOLICITUD DE YACIMIENTOS PETROLIFEROS FISCALES BOLIVIANOS SEGUN SOLICITUD 24703 REF: MEMBRESIA DE YPFB EN UNION INTERNATIONALE DU GAS GESTION 2025 OP DUER 128 2025 PROC 626 EQUIVALENTES 14.141,93 USD LIB. 00513012003 LBP-YPFB (2011349681373) POR DIFERENCIAL CAMBIARIO"/>
    <m/>
    <m/>
    <m/>
    <m/>
    <m/>
    <m/>
    <n v="788.15"/>
    <n v="0"/>
    <s v="NO_CONCILIADO"/>
  </r>
  <r>
    <x v="3"/>
    <m/>
    <x v="3"/>
    <x v="172"/>
    <s v="Q22934620002"/>
    <s v="CRV"/>
    <n v="2293462"/>
    <m/>
    <s v="NUMERO DE LIBRETA CUT: 00099021001 OPERACIÓN E18 TRANSFERENCIA DEL SISTEMA FINANCIERO POR CUENTA DE TERCEROS A LA CUT TRANSFERENCIA CONTRIBUCION BONO JUANCITO PINTO GESTION 2025 A SOLICITUD DE EMPRESA NACIONAL DE TELECOMUNICACIONES S.A. ENTEL S.A."/>
    <m/>
    <m/>
    <m/>
    <m/>
    <m/>
    <m/>
    <n v="0"/>
    <n v="65000000"/>
    <s v="NO_CONCILIADO"/>
  </r>
  <r>
    <x v="56"/>
    <m/>
    <x v="56"/>
    <x v="172"/>
    <s v="G33024500019"/>
    <s v="DVD"/>
    <n v="24722"/>
    <m/>
    <s v="VENTA DE DIVISAS CON TRANSFERENCIA DE FONDOS A SOLICITUD DE ORGANO ELECTORAL PLURINACIONAL SEGUN SOLICITUD 24722 REF: TRANSFERENCIA AL EXTERIOR PARA PAGO DE HABERES AL PERSONAL PERMANENTE AGOSTO 2025 NOTA TSE DNA SGH R 1441 2025 Y PLANILLA 67006 LIB. 00099021001 TGN-RECURSOS ORDINARIOS (3987) POR DIFERENCIAL CAMBIARIO"/>
    <m/>
    <m/>
    <m/>
    <m/>
    <m/>
    <m/>
    <n v="0.05"/>
    <n v="0"/>
    <s v="NO_CONCILIADO"/>
  </r>
  <r>
    <x v="3"/>
    <m/>
    <x v="3"/>
    <x v="172"/>
    <s v="Q22935480002"/>
    <s v="CRV"/>
    <n v="2293548"/>
    <m/>
    <s v="NUMERO DE LIBRETA CUT: 00099021001 OPERACIÓN E18 TRANSFERENCIA DEL SISTEMA FINANCIERO POR CUENTA DE TERCEROS A LA CUT TRANSFERENCIA POR APORTE JUANCITO PINTO GESTION 2025 A SOLICITUD MEFP/VPCF/DGPGP/UEP/230/2025"/>
    <m/>
    <m/>
    <m/>
    <m/>
    <m/>
    <m/>
    <n v="0"/>
    <n v="16500000"/>
    <s v="NO_CONCILIADO"/>
  </r>
  <r>
    <x v="2"/>
    <m/>
    <x v="2"/>
    <x v="172"/>
    <s v="G33026220001"/>
    <s v="DEV"/>
    <n v="20381"/>
    <m/>
    <s v="PAGO A EXIMBANK CHINA POPUL PRÉSTAMO GCL 2011 (17) 367 VCTO. 21-09-2025 POR CUENTA DE YPFB , NTI. 020381 VALOR 19-09-2025 CAPITAL RMY 12.447.146,49 INTERESES RMY 1.781.324,96 CTA. 00513012007 YPFB-RECURSOS NACIONALIZACION"/>
    <m/>
    <m/>
    <m/>
    <m/>
    <m/>
    <m/>
    <n v="13945819.02"/>
    <n v="0"/>
    <s v="NO_CONCILIADO"/>
  </r>
  <r>
    <x v="2"/>
    <m/>
    <x v="2"/>
    <x v="172"/>
    <s v="G33026220004"/>
    <s v="COB"/>
    <n v="20381"/>
    <m/>
    <s v="PAGO A EXIMBANK CHINA POPUL PRÉSTAMO GCL 2011 (17) 367 VCTO. 21-09-2025 POR CUENTA DE YPFB , NTI. 020381 VALOR 19-09-2025 CAPITAL RMY 12.447.146,49 INTERESES RMY 1.781.324,96 CTA. 00513012007 YPFB-RECURSOS NACIONALIZACION REF.: COMISIONES BANCARIAS"/>
    <m/>
    <m/>
    <m/>
    <m/>
    <m/>
    <m/>
    <n v="14105.38"/>
    <n v="0"/>
    <s v="NO_CONCILIADO"/>
  </r>
  <r>
    <x v="3"/>
    <m/>
    <x v="3"/>
    <x v="172"/>
    <s v="Q22936390002"/>
    <s v="CRV"/>
    <n v="2293639"/>
    <m/>
    <s v="NUMERO DE LIBRETA CUT: 00099021001 OPERACIÓN E18 TRANSFERENCIA DEL SISTEMA FINANCIERO POR CUENTA DE TERCEROS A LA CUT REGISTRO EN EL MARCO DE LAS POLITICAS SOCIALES IMPLEMENTADAS POR EL GOBIERNO DEL ESTADO PLURINACIONAL DE BOLIVIA Y EL DS 5454 DE FECHA 10 DE SEPTIEMBRE DE 2025 APORTE INICIAL 40"/>
    <m/>
    <m/>
    <m/>
    <m/>
    <m/>
    <m/>
    <n v="0"/>
    <n v="1120000"/>
    <s v="NO_CONCILIADO"/>
  </r>
  <r>
    <x v="1"/>
    <m/>
    <x v="1"/>
    <x v="173"/>
    <s v="O23323550002"/>
    <s v="BOD"/>
    <n v="2332355"/>
    <m/>
    <s v="00099021001 DEPOSITO DE EFECTIVO, DEPOSITANTE: LUIS SILVESTRE QUIROGA MENDIETA, CONCEPTO: DEVOLUCION MES DE AGOSTO 2025, CUENTA DE DEPOSITO: CUENTA UNICA DEL TESORO"/>
    <m/>
    <m/>
    <m/>
    <m/>
    <m/>
    <m/>
    <n v="0"/>
    <n v="1500"/>
    <s v="NO_CONCILIADO"/>
  </r>
  <r>
    <x v="0"/>
    <m/>
    <x v="0"/>
    <x v="173"/>
    <s v="O23324060002"/>
    <s v="BOD"/>
    <n v="2332406"/>
    <m/>
    <s v="00015011108 DEPOSITO DE EFECTIVO, DEPOSITANTE: MAYCOL MAMANI LIMACHI, CONCEPTO: REPOSICION COSTO DEL CURSO, CUENTA DE DEPOSITO: CUENTA UNICA DEL TESORO"/>
    <m/>
    <m/>
    <m/>
    <m/>
    <m/>
    <m/>
    <n v="0"/>
    <n v="480"/>
    <s v="NO_CONCILIADO"/>
  </r>
  <r>
    <x v="1"/>
    <m/>
    <x v="1"/>
    <x v="173"/>
    <s v="O23324270002"/>
    <s v="BOD"/>
    <n v="2332427"/>
    <m/>
    <s v="00099021001 DEPOSITO DE EFECTIVO, DEPOSITANTE: PATRICIA MARCELA JAVIER SEJAS, CONCEPTO: DEPÓSITO DE DEVOLUCION DE BONO DE FRONTERA, CUENTA DE DEPOSITO: CUENTA UNICA DEL TESORO"/>
    <m/>
    <m/>
    <m/>
    <m/>
    <m/>
    <m/>
    <n v="0"/>
    <n v="1755.6"/>
    <s v="NO_CONCILIADO"/>
  </r>
  <r>
    <x v="1"/>
    <m/>
    <x v="1"/>
    <x v="173"/>
    <s v="B23323240002"/>
    <s v="BOD"/>
    <n v="2332324"/>
    <m/>
    <s v="00099021001 DEP.DE CHEQ.AJENOS,RET.DE CAM.,CONCEPTO: DEPÓSITO,DEP.: CARLOS CLAURE ARABE , PROCEDENCIA: BANCO UNION S.A., CHEQUE: 221028, FECHA DE EMISION:22/09/2025"/>
    <m/>
    <m/>
    <m/>
    <m/>
    <m/>
    <m/>
    <n v="0"/>
    <n v="1822.81"/>
    <s v="NO_CONCILIADO"/>
  </r>
  <r>
    <x v="68"/>
    <m/>
    <x v="68"/>
    <x v="173"/>
    <s v="B23323220002"/>
    <s v="BOD"/>
    <n v="2332322"/>
    <m/>
    <s v="00253014122 DEP.DE CHEQ.AJENOS,RET.DE CAM.,CONCEPTO: CONSTRUCCION SISTEMA DE ALCANTARILLADO SANITARIO QUELCATA,DEP.: GAM EUCALIPTUS , PROCEDENCIA: BANCO UNION S.A., CHEQUE: 1911, FECHA DE EMISION:22/09/2025"/>
    <m/>
    <m/>
    <m/>
    <m/>
    <m/>
    <m/>
    <n v="0"/>
    <n v="15418.53"/>
    <s v="NO_CONCILIADO"/>
  </r>
  <r>
    <x v="1"/>
    <m/>
    <x v="1"/>
    <x v="173"/>
    <s v="B23323280002"/>
    <s v="BOD"/>
    <n v="2332328"/>
    <m/>
    <s v="00099021001 DEP.DE CHEQ.AJENOS,RET.DE CAM.,CONCEPTO: DEPÓSITO,DEP.: DAYSI VEDIA SALAS , PROCEDENCIA: BANCO UNION S.A., CHEQUE: 221031, FECHA DE EMISION:22/09/2025"/>
    <m/>
    <m/>
    <m/>
    <m/>
    <m/>
    <m/>
    <n v="0"/>
    <n v="98.95"/>
    <s v="NO_CONCILIADO"/>
  </r>
  <r>
    <x v="1"/>
    <m/>
    <x v="1"/>
    <x v="173"/>
    <s v="B23323290002"/>
    <s v="BOD"/>
    <n v="2332329"/>
    <m/>
    <s v="00099021001 DEP.DE CHEQ.AJENOS,RET.DE CAM.,CONCEPTO: DEPÓSITO,DEP.: KAREN PAMELA RIOS MENDEZ , PROCEDENCIA: BANCO UNION S.A., CHEQUE: 221032, FECHA DE EMISION:22/09/2025"/>
    <m/>
    <m/>
    <m/>
    <m/>
    <m/>
    <m/>
    <n v="0"/>
    <n v="6058"/>
    <s v="NO_CONCILIADO"/>
  </r>
  <r>
    <x v="44"/>
    <m/>
    <x v="44"/>
    <x v="173"/>
    <s v="G33044690001"/>
    <s v="NTI"/>
    <n v="20399"/>
    <m/>
    <s v="PAGO A PRIV PRÉSTAMO US29731QAC15 VCTO. 20-09-2025 POR CUENTA DE TGN, SEGÚN NOTA MEFP/VTCP/DGCP/UODP N° 417/2025 DE 15-09-2025, VALOR 22-09-2025 INTERESES USD 22.500.000,00 CTA. 3987 CUENTA UNICA DEL TESORO LIB. 00099021001"/>
    <m/>
    <m/>
    <m/>
    <m/>
    <m/>
    <m/>
    <n v="156600000"/>
    <n v="0"/>
    <s v="NO_CONCILIADO"/>
  </r>
  <r>
    <x v="44"/>
    <m/>
    <x v="44"/>
    <x v="173"/>
    <s v="G33044690004"/>
    <s v="COB"/>
    <n v="20399"/>
    <m/>
    <s v="PAGO A PRIV PRÉSTAMO US29731QAC15 VCTO. 20-09-2025 POR CUENTA DE TGN, SEGÚN NOTA MEFP/VTCP/DGCP/UODP N° 417/2025 DE 15-09-2025, VALOR 22-09-2025 INTERESES USD 22.500.000,00 CTA. 3987 CUENTA UNICA DEL TESORO LIB. 00099021001 REF.: COMISIONES BANCARIAS"/>
    <m/>
    <m/>
    <m/>
    <m/>
    <m/>
    <m/>
    <n v="154710"/>
    <n v="0"/>
    <s v="NO_CONCILIADO"/>
  </r>
  <r>
    <x v="44"/>
    <m/>
    <x v="44"/>
    <x v="173"/>
    <s v="G33044760003"/>
    <s v="COB"/>
    <n v="20474"/>
    <m/>
    <s v="PAGO A CAF PRÉSTAMO CFA004295 VCTO. 22-09-2025 POR CUENTA DE TGN, SEGÚN NOTA MEFP/VTCP/DGCP/UODP N° 430/2025 DE 19-10-2025, VALOR 22-09-2025 CAPITAL USD 2.532.249,56 INTERESES USD 74.322,16 CTA. 3987 CUENTA UNICA DEL TESORO LIB. 00099021001 REF.: COMISIONES BANCARIAS"/>
    <m/>
    <m/>
    <m/>
    <m/>
    <m/>
    <m/>
    <n v="18241.07"/>
    <n v="0"/>
    <s v="NO_CONCILIADO"/>
  </r>
  <r>
    <x v="44"/>
    <m/>
    <x v="44"/>
    <x v="173"/>
    <s v="G33044780001"/>
    <s v="NTI"/>
    <n v="20462"/>
    <m/>
    <s v="PAGO A CAF PRÉSTAMO CFA008340 VCTO. 22-09-2025 POR CUENTA DE TGN, SEGÚN NOTA MEFP/VTCP/DGCP/UODP N° 430/2025 DE 19-10-2025, VALOR 22-09-2025 CAPITAL USD 3.816.646,88 INTERESES USD 996.941,35 CTA. 3987 CUENTA UNICA DEL TESORO LIB. 00099021001"/>
    <m/>
    <m/>
    <m/>
    <m/>
    <m/>
    <m/>
    <n v="33502574.079999998"/>
    <n v="0"/>
    <s v="NO_CONCILIADO"/>
  </r>
  <r>
    <x v="44"/>
    <m/>
    <x v="44"/>
    <x v="173"/>
    <s v="G33044780004"/>
    <s v="COB"/>
    <n v="20462"/>
    <m/>
    <s v="PAGO A CAF PRÉSTAMO CFA008340 VCTO. 22-09-2025 POR CUENTA DE TGN, SEGÚN NOTA MEFP/VTCP/DGCP/UODP N° 430/2025 DE 19-10-2025, VALOR 22-09-2025 CAPITAL USD 3.816.646,88 INTERESES USD 996.941,35 CTA. 3987 CUENTA UNICA DEL TESORO LIB. 00099021001 REF.: COMISIONES BANCARIAS"/>
    <m/>
    <m/>
    <m/>
    <m/>
    <m/>
    <m/>
    <n v="33381.230000000003"/>
    <n v="0"/>
    <s v="NO_CONCILIADO"/>
  </r>
  <r>
    <x v="44"/>
    <m/>
    <x v="44"/>
    <x v="173"/>
    <s v="G33044820001"/>
    <s v="NTI"/>
    <n v="20461"/>
    <m/>
    <s v="PAGO A CAF PRÉSTAMO CFA004274 VCTO. 22-09-2025 POR CUENTA DE TGN, SEGÚN NOTA MEFP/VTCP/DGCP/UODP N° 430/2025 DE 19-09-2025, VALOR 22-09-2025 CAPITAL USD 750.000,00 INTERESES USD 22.012,69 CTA. 3987 CUENTA UNICA DEL TESORO LIB. 00099021001"/>
    <m/>
    <m/>
    <m/>
    <m/>
    <m/>
    <m/>
    <n v="5373208.3200000003"/>
    <n v="0"/>
    <s v="NO_CONCILIADO"/>
  </r>
  <r>
    <x v="44"/>
    <m/>
    <x v="44"/>
    <x v="173"/>
    <s v="G33044820004"/>
    <s v="COB"/>
    <n v="20461"/>
    <m/>
    <s v="PAGO A CAF PRÉSTAMO CFA004274 VCTO. 22-09-2025 POR CUENTA DE TGN, SEGÚN NOTA MEFP/VTCP/DGCP/UODP N° 430/2025 DE 19-09-2025, VALOR 22-09-2025 CAPITAL USD 750.000,00 INTERESES USD 22.012,69 CTA. 3987 CUENTA UNICA DEL TESORO LIB. 00099021001 REF.: COMISIONES BANCARIAS"/>
    <m/>
    <m/>
    <m/>
    <m/>
    <m/>
    <m/>
    <n v="5655.99"/>
    <n v="0"/>
    <s v="NO_CONCILIADO"/>
  </r>
  <r>
    <x v="75"/>
    <m/>
    <x v="75"/>
    <x v="173"/>
    <s v="G33049360002"/>
    <s v="CRV"/>
    <n v="3304936"/>
    <m/>
    <s v="TRANSFERENCIA DE FONDOS A SOLICITUD DE TRANSPORTES AEREOS BOLIVIANOS SEGUN SOLICITUD TAB-0008-2025 REF: TRASPASO DE FONDOS A LA CUENTA UNICA DEL TESORO - LIBRETA NRO. 00525012001 DE TAB, PARA LOS GASTOS ADMINISTRATIVOS Y OPERATIVOS 00525012001 LBP-TRANSPORTES AEREOS BOLIVIANOS (4030001162)"/>
    <m/>
    <m/>
    <m/>
    <m/>
    <m/>
    <m/>
    <n v="0"/>
    <n v="2500000.02"/>
    <s v="NO_CONCILIADO"/>
  </r>
  <r>
    <x v="44"/>
    <m/>
    <x v="44"/>
    <x v="173"/>
    <s v="S11375770001"/>
    <s v="NTI"/>
    <n v="1137577"/>
    <m/>
    <s v="||PAGO A EXIMBANK COREA PRÉSTAMO EDFC NO. BOL-1 VCTO.20/09/2025 POR CUENTA DEL TGN, SEGÚN MENSAJE SWIFT NRO.12844 DE LA FECHA, AUTORIZACIÓN S/G NOTA MEFP/VTCP/DGCP/UODP/N° 430/2025 DE 19/09/2025, VALOR 22/09/2025 CAPITAL KRW593.825.000 INTERESES KRW89.805.860 LIBRETA NRO.00099021001 TGN-RECURSOS ORDINARIOS (3987)"/>
    <m/>
    <m/>
    <m/>
    <m/>
    <m/>
    <m/>
    <n v="3453878.42"/>
    <n v="0"/>
    <s v="NO_CONCILIADO"/>
  </r>
  <r>
    <x v="44"/>
    <m/>
    <x v="44"/>
    <x v="173"/>
    <s v="S11375770002"/>
    <s v="DEV"/>
    <n v="1137577"/>
    <m/>
    <s v="||PAGO A EXIMBANK COREA PRÉSTAMO EDFC NO. BOL-1 VCTO.20/09/2025 POR CUENTA DEL TGN, SEGÚN MENSAJE SWIFT NRO.12844 DE LA FECHA, AUTORIZACIÓN S/G NOTA MEFP/VTCP/DGCP/UODP/N° 430/2025 DE 19/09/2025, VALOR 22/09/2025 CAPITAL KRW593.825.000 INTERESES KRW89.805.860 LIBRETA NRO.00099021001 TGN-RECURSOS ORDINARIOS (3987)"/>
    <m/>
    <m/>
    <m/>
    <m/>
    <m/>
    <m/>
    <n v="139.19999999999999"/>
    <n v="0"/>
    <s v="NO_CONCILIADO"/>
  </r>
  <r>
    <x v="44"/>
    <m/>
    <x v="44"/>
    <x v="173"/>
    <s v="S11375770004"/>
    <s v="COB"/>
    <n v="1137577"/>
    <m/>
    <s v="||PAGO A EXIMBANK COREA PRÉSTAMO EDFC NO. BOL-1 VCTO.20/09/2025 POR CUENTA DEL TGN, SEGÚN MENSAJE SWIFT NRO.12844 DE LA FECHA, AUTORIZACIÓN S/G NOTA MEFP/VTCP/DGCP/UODP/N° 430/2025 DE 19/09/2025, VALOR 22/09/2025 CAPITAL KRW593.825.000 INTERESES KRW89.805.860 LIBRETA NRO.00099021001 TGN-RECURSOS ORDINARIOS (3987) REF.: COMISIONES BANCARIAS"/>
    <m/>
    <m/>
    <m/>
    <m/>
    <m/>
    <m/>
    <n v="3764.28"/>
    <n v="0"/>
    <s v="NO_CONCILIADO"/>
  </r>
  <r>
    <x v="48"/>
    <m/>
    <x v="48"/>
    <x v="174"/>
    <s v="O23326880002"/>
    <s v="BOD"/>
    <n v="2332688"/>
    <m/>
    <s v="00041041102 DEPOSITO DE EFECTIVO, DEPOSITANTE: PAULINA TUPA HUARACHI, CONCEPTO: DEVOLUCION DEL PAGO AGUINALDO EN EXCESO - GESTION 2024, CUENTA DE DEPOSITO: CUENTA UNICA DEL TESORO"/>
    <m/>
    <m/>
    <m/>
    <m/>
    <m/>
    <m/>
    <n v="0"/>
    <n v="1040.81"/>
    <s v="NO_CONCILIADO"/>
  </r>
  <r>
    <x v="48"/>
    <m/>
    <x v="48"/>
    <x v="174"/>
    <s v="O23327040002"/>
    <s v="BOD"/>
    <n v="2332704"/>
    <m/>
    <s v="00041044201 DEPOSITO DE EFECTIVO, DEPOSITANTE: VIANCA PRISHILLA VILLAFUERTE PLATA, CONCEPTO: DEVOLUCION DEL PAGO DE AGUINALDO - GESTION 2024 VIANCA PRISHILLA VILLAFUERTE PLATA, CUENTA DE DEPOSITO: CUENTA UNICA DEL TESORO"/>
    <m/>
    <m/>
    <m/>
    <m/>
    <m/>
    <m/>
    <n v="0"/>
    <n v="1040.81"/>
    <s v="NO_CONCILIADO"/>
  </r>
  <r>
    <x v="1"/>
    <m/>
    <x v="1"/>
    <x v="174"/>
    <s v="O23327980002"/>
    <s v="BOD"/>
    <n v="2332798"/>
    <m/>
    <s v="00099021001 DEPOSITO DE EFECTIVO, DEPOSITANTE: LUZ MERY AGUILERA ROSALES, CONCEPTO: DEVOLUCION DE PAGO MES DE MAYO DE LA GESTION 2024, CUENTA DE DEPOSITO: CUENTA UNICA DEL TESORO"/>
    <m/>
    <m/>
    <m/>
    <m/>
    <m/>
    <m/>
    <n v="0"/>
    <n v="5958.42"/>
    <s v="NO_CONCILIADO"/>
  </r>
  <r>
    <x v="1"/>
    <m/>
    <x v="1"/>
    <x v="174"/>
    <s v="O23328170002"/>
    <s v="BOD"/>
    <n v="2332817"/>
    <m/>
    <s v="00099021001 DEPOSITO DE EFECTIVO, DEPOSITANTE: JULIETA CORINA CLAROS CHAVEZ, CONCEPTO: DEVOLUCION POR DPH POR EL MES DE AGOSTO DE 1994 AREA DE EDUCACION ITEM 20452 ORURO, CUENTA DE DEPOSITO: CUENTA UNICA DEL TESORO"/>
    <m/>
    <m/>
    <m/>
    <m/>
    <m/>
    <m/>
    <n v="0"/>
    <n v="806.5"/>
    <s v="NO_CONCILIADO"/>
  </r>
  <r>
    <x v="3"/>
    <m/>
    <x v="3"/>
    <x v="174"/>
    <s v="B23326680002"/>
    <s v="BOD"/>
    <n v="2332668"/>
    <m/>
    <s v="00099021001 DEP.DE CHEQ.AJENOS,RET.DE CAM.,CONCEPTO: BONO JUANCITO PINTO,DEP.: VALORES UNION S.A. , PROCEDENCIA: BANCO UNION S.A., CHEQUE: 13908, FECHA DE EMISION:23/09/2025"/>
    <m/>
    <m/>
    <m/>
    <m/>
    <m/>
    <m/>
    <n v="0"/>
    <n v="200000"/>
    <s v="NO_CONCILIADO"/>
  </r>
  <r>
    <x v="3"/>
    <m/>
    <x v="3"/>
    <x v="174"/>
    <s v="B23326930002"/>
    <s v="BOD"/>
    <n v="2332693"/>
    <m/>
    <s v="00099021001 DEP.DE CHEQ.AJENOS,RET.DE CAM.,CONCEPTO: DEVOLUCION DE PLANILLAS DE INCAPACIDADES,DEP.: CAJA CORDES , PROCEDENCIA: BANCO UNION S.A., CHEQUE: 53389, FECHA DE EMISION:25/08/2025"/>
    <m/>
    <m/>
    <m/>
    <m/>
    <m/>
    <m/>
    <n v="0"/>
    <n v="434.08"/>
    <s v="NO_CONCILIADO"/>
  </r>
  <r>
    <x v="1"/>
    <m/>
    <x v="1"/>
    <x v="174"/>
    <s v="B23327310002"/>
    <s v="BOD"/>
    <n v="2332731"/>
    <m/>
    <s v="00099021001 DEP.DE CHEQ.AJENOS,RET.DE CAM.,CONCEPTO: DEPÓSITO,DEP.: ELIZABETH VIRGINIA FILIPPS DIAZ , PROCEDENCIA: BANCO UNION S.A., CHEQUE: 221034, FECHA DE EMISION:23/09/2025"/>
    <m/>
    <m/>
    <m/>
    <m/>
    <m/>
    <m/>
    <n v="0"/>
    <n v="126.3"/>
    <s v="NO_CONCILIADO"/>
  </r>
  <r>
    <x v="1"/>
    <m/>
    <x v="1"/>
    <x v="174"/>
    <s v="B23327320002"/>
    <s v="BOD"/>
    <n v="2332732"/>
    <m/>
    <s v="00099021001 DEP.DE CHEQ.AJENOS,RET.DE CAM.,CONCEPTO: DEPÓSITO,DEP.: TERESA ELVIRA ZENTENO SANABRIA , PROCEDENCIA: BANCO UNION S.A., CHEQUE: 221035, FECHA DE EMISION:23/09/2025"/>
    <m/>
    <m/>
    <m/>
    <m/>
    <m/>
    <m/>
    <n v="0"/>
    <n v="188.91"/>
    <s v="NO_CONCILIADO"/>
  </r>
  <r>
    <x v="1"/>
    <m/>
    <x v="1"/>
    <x v="174"/>
    <s v="B23327330002"/>
    <s v="BOD"/>
    <n v="2332733"/>
    <m/>
    <s v="00099021001 DEP.DE CHEQ.AJENOS,RET.DE CAM.,CONCEPTO: DEPÓSITO,DEP.: FREDDY RAFAEL FUERTES FLORES , PROCEDENCIA: BANCO UNION S.A., CHEQUE: 221036, FECHA DE EMISION:23/09/2025"/>
    <m/>
    <m/>
    <m/>
    <m/>
    <m/>
    <m/>
    <n v="0"/>
    <n v="296.7"/>
    <s v="NO_CONCILIADO"/>
  </r>
  <r>
    <x v="1"/>
    <m/>
    <x v="1"/>
    <x v="174"/>
    <s v="B23327350002"/>
    <s v="BOD"/>
    <n v="2332735"/>
    <m/>
    <s v="00099021001 DEP.DE CHEQ.AJENOS,RET.DE CAM.,CONCEPTO: DEPÓSITO,DEP.: ROSA CUIZA FERNANDEZ , PROCEDENCIA: BANCO UNION S.A., CHEQUE: 221037, FECHA DE EMISION:23/09/2025"/>
    <m/>
    <m/>
    <m/>
    <m/>
    <m/>
    <m/>
    <n v="0"/>
    <n v="71.97"/>
    <s v="NO_CONCILIADO"/>
  </r>
  <r>
    <x v="1"/>
    <m/>
    <x v="1"/>
    <x v="174"/>
    <s v="B23327360002"/>
    <s v="BOD"/>
    <n v="2332736"/>
    <m/>
    <s v="00099021001 DEP.DE CHEQ.AJENOS,RET.DE CAM.,CONCEPTO: DEPÓSITO,DEP.: INDIRA FLORES BARRIENTOS , PROCEDENCIA: BANCO UNION S.A., CHEQUE: 221038, FECHA DE EMISION:23/09/2025"/>
    <m/>
    <m/>
    <m/>
    <m/>
    <m/>
    <m/>
    <n v="0"/>
    <n v="80.959999999999994"/>
    <s v="NO_CONCILIADO"/>
  </r>
  <r>
    <x v="1"/>
    <m/>
    <x v="1"/>
    <x v="174"/>
    <s v="B23327390002"/>
    <s v="BOD"/>
    <n v="2332739"/>
    <m/>
    <s v="00099021001 DEP.DE CHEQ.AJENOS,RET.DE CAM.,CONCEPTO: DEPÓSITO,DEP.: MARIA FUERTES ESTRADA , PROCEDENCIA: BANCO UNION S.A., CHEQUE: 221039, FECHA DE EMISION:23/09/2025"/>
    <m/>
    <m/>
    <m/>
    <m/>
    <m/>
    <m/>
    <n v="0"/>
    <n v="96.1"/>
    <s v="NO_CONCILIADO"/>
  </r>
  <r>
    <x v="1"/>
    <m/>
    <x v="1"/>
    <x v="174"/>
    <s v="B23327400002"/>
    <s v="BOD"/>
    <n v="2332740"/>
    <m/>
    <s v="00099021001 DEP.DE CHEQ.AJENOS,RET.DE CAM.,CONCEPTO: DEPÓSITO,DEP.: MARIA CRISTINA MAMANI CALA , PROCEDENCIA: BANCO UNION S.A., CHEQUE: 221040, FECHA DE EMISION:23/09/2025"/>
    <m/>
    <m/>
    <m/>
    <m/>
    <m/>
    <m/>
    <n v="0"/>
    <n v="98.95"/>
    <s v="NO_CONCILIADO"/>
  </r>
  <r>
    <x v="1"/>
    <m/>
    <x v="1"/>
    <x v="174"/>
    <s v="B23327420002"/>
    <s v="BOD"/>
    <n v="2332742"/>
    <m/>
    <s v="00099021001 DEP.DE CHEQ.AJENOS,RET.DE CAM.,CONCEPTO: DEPÓSITO,DEP.: WALTER FORTUNATO TAPIA FERNANDEZ , PROCEDENCIA: BANCO UNION S.A., CHEQUE: 221041, FECHA DE EMISION:23/09/2025"/>
    <m/>
    <m/>
    <m/>
    <m/>
    <m/>
    <m/>
    <n v="0"/>
    <n v="106.4"/>
    <s v="NO_CONCILIADO"/>
  </r>
  <r>
    <x v="1"/>
    <m/>
    <x v="1"/>
    <x v="174"/>
    <s v="B23327430002"/>
    <s v="BOD"/>
    <n v="2332743"/>
    <m/>
    <s v="00099021001 DEP.DE CHEQ.AJENOS,RET.DE CAM.,CONCEPTO: DEPÓSITO,DEP.: JHOAN ALVARO MAMANI JARA , PROCEDENCIA: BANCO UNION S.A., CHEQUE: 221042, FECHA DE EMISION:23/09/2025"/>
    <m/>
    <m/>
    <m/>
    <m/>
    <m/>
    <m/>
    <n v="0"/>
    <n v="412.05"/>
    <s v="NO_CONCILIADO"/>
  </r>
  <r>
    <x v="3"/>
    <m/>
    <x v="3"/>
    <x v="174"/>
    <s v="B23327680002"/>
    <s v="BOD"/>
    <n v="2332768"/>
    <m/>
    <s v="00099021001 DEP.DE CHEQ.AJENOS,RET.DE CAM.,CONCEPTO: FINANCIAMIENTO PARA EL BONO JUANCITO PINTO,DEP.: SEGUROS Y REASEGUROS PERSONALES UNIVIDA S.A. , PROCEDENCIA: BANCO UNION S.A., CHEQUE: 15278, FECHA DE EMISION:23/09/2025"/>
    <m/>
    <m/>
    <m/>
    <m/>
    <m/>
    <m/>
    <n v="0"/>
    <n v="3000000"/>
    <s v="NO_CONCILIADO"/>
  </r>
  <r>
    <x v="48"/>
    <m/>
    <x v="48"/>
    <x v="174"/>
    <s v="F0028669"/>
    <s v="NTE"/>
    <n v="13166510"/>
    <m/>
    <s v="De: 00041127001 De:00041127001 A:10000023012276 TRANSFERENCIA DE LA LIBRETA 00041127001 MDPyEP-BS IMPLEM.PROG. DE GESTIÓN TURÍSTICA BID 4643/BL-BO A LA CUENTA 10000023012276 TGN - DEVOLUCIÓN DE RECURSOS AL TESORO SEGUN INFORME INF/COBOL/DGE/UEPPFE N° 0210/2025 Y E INF/COBOL/DGE/UEPPFE 226/2025 DOC ADJUNTA A HR COBOL/2025-01553 DOC. ADJUNTA"/>
    <m/>
    <m/>
    <m/>
    <m/>
    <m/>
    <m/>
    <n v="456.92"/>
    <n v="0"/>
    <s v="NO_CONCILIADO"/>
  </r>
  <r>
    <x v="5"/>
    <m/>
    <x v="5"/>
    <x v="174"/>
    <s v="Q22951690002"/>
    <s v="CRV"/>
    <n v="2295169"/>
    <m/>
    <s v="NUMERO DE LIBRETA CUT: LIBRETA NÂ° 00099021001 OPERACIÓN E75 TRANSFERENCIA DE LA CUENTA FISCAL BUN A LA CUT EN MN TRANSFERENCIA DE FONDOS A SOLICITUD DE: GOBIERNO AUTONOMO MUNICIPAL SUCRE, DIR.FINANCIERA CITE NÂ° 182/2025 CUENTA CUT 3987 LIBRETA NÂ° 00099021001 TGN - RECURSOS ORDINARIOS."/>
    <m/>
    <m/>
    <m/>
    <m/>
    <m/>
    <m/>
    <n v="0"/>
    <n v="204413.74"/>
    <s v="NO_CONCILIADO"/>
  </r>
  <r>
    <x v="66"/>
    <m/>
    <x v="66"/>
    <x v="174"/>
    <s v="S11377890002"/>
    <s v="CRV"/>
    <n v="1137789"/>
    <m/>
    <s v="||TRANSFERENCIA DE FONDOS S/G. MENSAJES SWIFT NROS.12910-12882, EN ATENCIÓN A NOTA CITE: ABE-DGE 77/2025 DE FECHA 4/2/2025 (HRE-TGL-2320) ENVIADO POR LA AGENCIA BOLIVIANA ESPACIAL. A LA LIBRETA 585012002 ABE - VENTA DE SERVICIOS COMUNICACIÓN; P.CTA. DE SES S.A."/>
    <m/>
    <m/>
    <m/>
    <m/>
    <m/>
    <m/>
    <n v="0"/>
    <n v="12896.8"/>
    <s v="NO_CONCILIADO"/>
  </r>
  <r>
    <x v="44"/>
    <m/>
    <x v="44"/>
    <x v="174"/>
    <s v="G33067520001"/>
    <s v="NTI"/>
    <n v="20463"/>
    <m/>
    <s v="PAGO A CAF PRÉSTAMO CFA007725 VCTO. 23-09-2025 POR CUENTA DE TGN, SEGÚN NOTA MEFP/VTCP/DGCP/UODP N° 430/2025 DE 19-09-2025, VALOR 23-09-2025 CAPITAL USD 1.150.162,59 INTERESES USD 169.868,85 CTA. 3987 CUENTA UNICA DEL TESORO LIB. 00099021001"/>
    <m/>
    <m/>
    <m/>
    <m/>
    <m/>
    <m/>
    <n v="9187418.8200000003"/>
    <n v="0"/>
    <s v="NO_CONCILIADO"/>
  </r>
  <r>
    <x v="44"/>
    <m/>
    <x v="44"/>
    <x v="174"/>
    <s v="G33067510003"/>
    <s v="COB"/>
    <n v="20443"/>
    <m/>
    <s v="PAGO PRÉSTAMO BID 815-SF-BO VCTO. 23-09-2025 POR CUENTA DE TGN, SEGÚN NOTA MEFP/VTCP/DGCP/UODP N° 430/2025 DE 19-09-2025, VALOR 23-09-2025 CAPITAL USD 52.524,13 INTERESES USD 3.151,45 CTA. 3987 CUENTA UNICA DEL TESORO LIB. 00099021001 REF.: COMISIONES BANCARIAS"/>
    <m/>
    <m/>
    <m/>
    <m/>
    <m/>
    <m/>
    <n v="741.96"/>
    <n v="0"/>
    <s v="NO_CONCILIADO"/>
  </r>
  <r>
    <x v="44"/>
    <m/>
    <x v="44"/>
    <x v="174"/>
    <s v="G33067520004"/>
    <s v="COB"/>
    <n v="20463"/>
    <m/>
    <s v="PAGO A CAF PRÉSTAMO CFA007725 VCTO. 23-09-2025 POR CUENTA DE TGN, SEGÚN NOTA MEFP/VTCP/DGCP/UODP N° 430/2025 DE 19-09-2025, VALOR 23-09-2025 CAPITAL USD 1.150.162,59 INTERESES USD 169.868,85 CTA. 3987 CUENTA UNICA DEL TESORO LIB. 00099021001 REF.: COMISIONES BANCARIAS"/>
    <m/>
    <m/>
    <m/>
    <m/>
    <m/>
    <m/>
    <n v="9415.41"/>
    <n v="0"/>
    <s v="NO_CONCILIADO"/>
  </r>
  <r>
    <x v="44"/>
    <m/>
    <x v="44"/>
    <x v="174"/>
    <s v="G33067530001"/>
    <s v="NTI"/>
    <n v="20445"/>
    <m/>
    <s v="PAGO A BID PRÉSTAMO 964/SF-BO VCTO. 23-09-2025 POR CUENTA DE TGN ,SEGÚN NOTA MEFP/VTCP/DGCP/UODP N° 430/2025 DE 19-09-2025, VALOR 23-09-2025 CAPITAL USD 14.659,52 INTERESES USD 3.251,60 CTA. 3987 CUENTA UNICA DEL TESORO LIB. 00099021001"/>
    <m/>
    <m/>
    <m/>
    <m/>
    <m/>
    <m/>
    <n v="124661.4"/>
    <n v="0"/>
    <s v="NO_CONCILIADO"/>
  </r>
  <r>
    <x v="44"/>
    <m/>
    <x v="44"/>
    <x v="174"/>
    <s v="G33067530004"/>
    <s v="COB"/>
    <n v="20445"/>
    <m/>
    <s v="PAGO A BID PRÉSTAMO 964/SF-BO VCTO. 23-09-2025 POR CUENTA DE TGN ,SEGÚN NOTA MEFP/VTCP/DGCP/UODP N° 430/2025 DE 19-09-2025, VALOR 23-09-2025 CAPITAL USD 14.659,52 INTERESES USD 3.251,60 CTA. 3987 CUENTA UNICA DEL TESORO LIB. 00099021001 REF.: COMISIONES BANCARIAS"/>
    <m/>
    <m/>
    <m/>
    <m/>
    <m/>
    <m/>
    <n v="482.86"/>
    <n v="0"/>
    <s v="NO_CONCILIADO"/>
  </r>
  <r>
    <x v="3"/>
    <m/>
    <x v="3"/>
    <x v="174"/>
    <s v="J06514710002"/>
    <s v="NTE"/>
    <n v="13163139"/>
    <m/>
    <s v="A:00099021001 Transferencia de recursos a solicitud de la Empresa Nacional de Electricidad mediante nota CITE: ENDE-DEEM-9/76-25 en el marco de lo establecido en el Artículo 4 Parágrafo III del Decreto Supremo N° 5454 de 10 de Septiembre de 2025 para la entrega del incentivo a la permanencia escolar denominado Bono Juancito Pinto Gestión 2025 H.R. 2025-40277-R"/>
    <m/>
    <m/>
    <m/>
    <m/>
    <m/>
    <m/>
    <n v="0"/>
    <n v="115000000"/>
    <s v="NO_CONCILIADO"/>
  </r>
  <r>
    <x v="76"/>
    <m/>
    <x v="76"/>
    <x v="175"/>
    <s v="O23331770002"/>
    <s v="BOD"/>
    <n v="2333177"/>
    <m/>
    <s v="00099021001 DEPOSITO DE EFECTIVO, DEPOSITANTE: HARLEY JESUS RODRIGUEZ TELLEZ, CONCEPTO: REGULARIZACION POR TOPE SALARIAL MES DE AGOSTO 2025, CUENTA DE DEPOSITO: CUENTA UNICA DEL TESORO/DJBR"/>
    <m/>
    <m/>
    <m/>
    <m/>
    <m/>
    <m/>
    <n v="0"/>
    <n v="40.1"/>
    <s v="NO_CONCILIADO"/>
  </r>
  <r>
    <x v="19"/>
    <m/>
    <x v="19"/>
    <x v="175"/>
    <s v="O23332400002"/>
    <s v="BOD"/>
    <n v="2333240"/>
    <m/>
    <s v="00099021001 DEPOSITO DE EFECTIVO, DEPOSITANTE: CENTA LOTHY REK LOPEZ, CONCEPTO: DEVOLUCION, CUENTA DE DEPOSITO: CUENTA UNICA DEL TESORO/DJBR"/>
    <m/>
    <m/>
    <m/>
    <m/>
    <m/>
    <m/>
    <n v="0"/>
    <n v="1218"/>
    <s v="NO_CONCILIADO"/>
  </r>
  <r>
    <x v="5"/>
    <m/>
    <x v="5"/>
    <x v="175"/>
    <s v="O23332760002"/>
    <s v="BOD"/>
    <n v="2333276"/>
    <m/>
    <s v="00086017006 DEPOSITO DE EFECTIVO, DEPOSITANTE: RODRIGO TERAN AMURRIO, CONCEPTO: DEVOLUCION DE RECURSOS, CUENTA DE DEPOSITO: CUENTA UNICA DEL TESORO"/>
    <m/>
    <m/>
    <m/>
    <m/>
    <m/>
    <m/>
    <n v="0"/>
    <n v="148"/>
    <s v="NO_CONCILIADO"/>
  </r>
  <r>
    <x v="0"/>
    <m/>
    <x v="0"/>
    <x v="175"/>
    <s v="O23332940002"/>
    <s v="BOD"/>
    <n v="2333294"/>
    <m/>
    <s v="00015011108 DEPOSITO DE EFECTIVO, DEPOSITANTE: BERNARDO CONDORI, CONCEPTO: BASE DE BAJA PARA LA CAJA, CUENTA DE DEPOSITO: CUENTA UNICA DEL TESORO"/>
    <m/>
    <m/>
    <m/>
    <m/>
    <m/>
    <m/>
    <n v="0"/>
    <n v="100"/>
    <s v="NO_CONCILIADO"/>
  </r>
  <r>
    <x v="2"/>
    <m/>
    <x v="2"/>
    <x v="175"/>
    <s v="O23332960002"/>
    <s v="BOD"/>
    <n v="2333296"/>
    <m/>
    <s v="00099021001 DEPOSITO DE EFECTIVO, DEPOSITANTE: DANNY RONALD ROCA JIMENEZ, CONCEPTO: DEVOLUCION POR SUPERAR EL SUELDO DEL PRESIDENTE DEL ESTADO AGOSTO 2025, CUENTA DE DEPOSITO: CUENTA UNICA DEL TESORO/DJBR"/>
    <m/>
    <m/>
    <m/>
    <m/>
    <m/>
    <m/>
    <n v="0"/>
    <n v="2159.6999999999998"/>
    <s v="NO_CONCILIADO"/>
  </r>
  <r>
    <x v="17"/>
    <m/>
    <x v="17"/>
    <x v="175"/>
    <s v="O23333040002"/>
    <s v="BOD"/>
    <n v="2333304"/>
    <m/>
    <s v="00548132001 DEPOSITO DE EFECTIVO, DEPOSITANTE: EDWIN CHURA LOVERA, CONCEPTO: DEVOLUCION DE VIATICOS 13%, CUENTA DE DEPOSITO: CUENTA UNICA DEL TESORO"/>
    <m/>
    <m/>
    <m/>
    <m/>
    <m/>
    <m/>
    <n v="0"/>
    <n v="96"/>
    <s v="NO_CONCILIADO"/>
  </r>
  <r>
    <x v="15"/>
    <m/>
    <x v="15"/>
    <x v="175"/>
    <s v="O23333330002"/>
    <s v="BOD"/>
    <n v="2333333"/>
    <m/>
    <s v="00099021001 DEPOSITO DE EFECTIVO, DEPOSITANTE: FELIX GONZALO BAZAGOITIA CHACON, CONCEPTO: DEPÓSITO POR DEVOLUCION DE SUELDOS POR DIAS, CUENTA DE DEPOSITO: CUENTA UNICA DEL TESORO/DJBR"/>
    <m/>
    <m/>
    <m/>
    <m/>
    <m/>
    <m/>
    <n v="0"/>
    <n v="1474.44"/>
    <s v="NO_CONCILIADO"/>
  </r>
  <r>
    <x v="48"/>
    <m/>
    <x v="48"/>
    <x v="175"/>
    <s v="B23331830002"/>
    <s v="BOD"/>
    <n v="2333183"/>
    <m/>
    <s v="00041044201 DEP.DE CHEQ.AJENOS,RET.DE CAM.,CONCEPTO: DEVOLUCION DE PAGO DE AGUINALDO EN EXCESO - GESTION 2024 - ELIZABETH MOLLINEDO GONZALES,DEP.: ELIZABETH MOLLINEDO GONZALES , PROCEDENCIA: BANCO UNION S.A., CHEQUE: 845, FECHA DE EMISION:23/09/2025"/>
    <m/>
    <m/>
    <m/>
    <m/>
    <m/>
    <m/>
    <n v="0"/>
    <n v="2043.03"/>
    <s v="NO_CONCILIADO"/>
  </r>
  <r>
    <x v="1"/>
    <m/>
    <x v="1"/>
    <x v="175"/>
    <s v="B23332160002"/>
    <s v="BOD"/>
    <n v="2333216"/>
    <m/>
    <s v="00099021001 DEP.DE CHEQ.AJENOS,RET.DE CAM.,CONCEPTO: DEPÓSITO,DEP.: AURORA MAMANI VILLANUEVA , PROCEDENCIA: BANCO UNION S.A., CHEQUE: 221054, FECHA DE EMISION:24/09/2025"/>
    <m/>
    <m/>
    <m/>
    <m/>
    <m/>
    <m/>
    <n v="0"/>
    <n v="99"/>
    <s v="NO_CONCILIADO"/>
  </r>
  <r>
    <x v="1"/>
    <m/>
    <x v="1"/>
    <x v="175"/>
    <s v="B23332180002"/>
    <s v="BOD"/>
    <n v="2333218"/>
    <m/>
    <s v="00099021001 DEP.DE CHEQ.AJENOS,RET.DE CAM.,CONCEPTO: DEPÓSITO,DEP.: MARCELO BUSTILLOS FIGUEROA , PROCEDENCIA: BANCO UNION S.A., CHEQUE: 221056, FECHA DE EMISION:24/09/2025"/>
    <m/>
    <m/>
    <m/>
    <m/>
    <m/>
    <m/>
    <n v="0"/>
    <n v="180"/>
    <s v="NO_CONCILIADO"/>
  </r>
  <r>
    <x v="1"/>
    <m/>
    <x v="1"/>
    <x v="175"/>
    <s v="B23332220002"/>
    <s v="BOD"/>
    <n v="2333222"/>
    <m/>
    <s v="00099021001 DEP.DE CHEQ.AJENOS,RET.DE CAM.,CONCEPTO: DEPÓSITO,DEP.: PATRICIA IBARRA PEÑAS , PROCEDENCIA: BANCO UNION S.A., CHEQUE: 221059, FECHA DE EMISION:24/09/2025"/>
    <m/>
    <m/>
    <m/>
    <m/>
    <m/>
    <m/>
    <n v="0"/>
    <n v="22.5"/>
    <s v="NO_CONCILIADO"/>
  </r>
  <r>
    <x v="1"/>
    <m/>
    <x v="1"/>
    <x v="175"/>
    <s v="B23332260002"/>
    <s v="BOD"/>
    <n v="2333226"/>
    <m/>
    <s v="00099021001 DEP.DE CHEQ.AJENOS,RET.DE CAM.,CONCEPTO: DEPÓSITO,DEP.: GRABIELA BALDERRAMA , PROCEDENCIA: BANCO UNION S.A., CHEQUE: 221060, FECHA DE EMISION:24/09/2025"/>
    <m/>
    <m/>
    <m/>
    <m/>
    <m/>
    <m/>
    <n v="0"/>
    <n v="71.97"/>
    <s v="NO_CONCILIADO"/>
  </r>
  <r>
    <x v="1"/>
    <m/>
    <x v="1"/>
    <x v="175"/>
    <s v="B23332270002"/>
    <s v="BOD"/>
    <n v="2333227"/>
    <m/>
    <s v="00099021001 DEP.DE CHEQ.AJENOS,RET.DE CAM.,CONCEPTO: DEPÓSITO,DEP.: WILBER OPORTO ESTRADA , PROCEDENCIA: BANCO UNION S.A., CHEQUE: 221061, FECHA DE EMISION:24/09/2025"/>
    <m/>
    <m/>
    <m/>
    <m/>
    <m/>
    <m/>
    <n v="0"/>
    <n v="71.97"/>
    <s v="NO_CONCILIADO"/>
  </r>
  <r>
    <x v="1"/>
    <m/>
    <x v="1"/>
    <x v="175"/>
    <s v="B23332280002"/>
    <s v="BOD"/>
    <n v="2333228"/>
    <m/>
    <s v="00099021001 DEP.DE CHEQ.AJENOS,RET.DE CAM.,CONCEPTO: DEPÓSITO,DEP.: FELIX SIMON GRIMALDEZ CORO , PROCEDENCIA: BANCO UNION S.A., CHEQUE: 221062, FECHA DE EMISION:24/09/2025"/>
    <m/>
    <m/>
    <m/>
    <m/>
    <m/>
    <m/>
    <n v="0"/>
    <n v="166"/>
    <s v="NO_CONCILIADO"/>
  </r>
  <r>
    <x v="1"/>
    <m/>
    <x v="1"/>
    <x v="175"/>
    <s v="B23332290002"/>
    <s v="BOD"/>
    <n v="2333229"/>
    <m/>
    <s v="00099021001 DEP.DE CHEQ.AJENOS,RET.DE CAM.,CONCEPTO: DEPÓSITO,DEP.: ABIGAIL JUTURI CALA , PROCEDENCIA: BANCO UNION S.A., CHEQUE: 221063, FECHA DE EMISION:24/09/2025"/>
    <m/>
    <m/>
    <m/>
    <m/>
    <m/>
    <m/>
    <n v="0"/>
    <n v="350.7"/>
    <s v="NO_CONCILIADO"/>
  </r>
  <r>
    <x v="44"/>
    <m/>
    <x v="44"/>
    <x v="175"/>
    <s v="G33078160003"/>
    <s v="COB"/>
    <n v="20464"/>
    <m/>
    <s v="PAGO A CAF PRÉSTAMO CFA012373 VCTO. 24-09-2025 POR CUENTA DE TGN, SEGÚN NOTA MEFP/VTCP/DGCP/UODP N° 430/2025 DE 19-09-2025, VALOR 24-09-2025 INTERESES USD 761.711,81 COMISIONES USD 356.219,53 CTA. 3987 CUENTA UNICA DEL TESORO LIB. 00099021001 REF.: COMISIONES BANCARIAS"/>
    <m/>
    <m/>
    <m/>
    <m/>
    <m/>
    <m/>
    <n v="8029"/>
    <n v="0"/>
    <s v="NO_CONCILIADO"/>
  </r>
  <r>
    <x v="3"/>
    <m/>
    <x v="3"/>
    <x v="175"/>
    <s v="Q22959170002"/>
    <s v="CRV"/>
    <n v="2295917"/>
    <m/>
    <s v="NUMERO DE LIBRETA CUT: 00099021001 OPERACIÓN E18 TRANSFERENCIA DEL SISTEMA FINANCIERO POR CUENTA DE TERCEROS A LA CUT TRANSFERENCIA EN CUMPLIMIENTO AL DS 5454 A SOLICITUD DE S.A.F.I. UNION S.A."/>
    <m/>
    <m/>
    <m/>
    <m/>
    <m/>
    <m/>
    <n v="0"/>
    <n v="300000"/>
    <s v="NO_CONCILIADO"/>
  </r>
  <r>
    <x v="64"/>
    <m/>
    <x v="64"/>
    <x v="176"/>
    <s v="O23335470002"/>
    <s v="BOD"/>
    <n v="2333547"/>
    <m/>
    <s v="00099021001 DEPOSITO DE EFECTIVO, DEPOSITANTE: ASFI - TONINO HUMBERTO MITA CANZAYA, CONCEPTO: DEVOLUCION DE FACTURA NAABOL, CUENTA DE DEPOSITO: CUENTA UNICA DEL TESORO"/>
    <m/>
    <m/>
    <m/>
    <m/>
    <m/>
    <m/>
    <n v="0"/>
    <n v="15"/>
    <s v="NO_CONCILIADO"/>
  </r>
  <r>
    <x v="1"/>
    <m/>
    <x v="1"/>
    <x v="176"/>
    <s v="O23336370002"/>
    <s v="BOD"/>
    <n v="2333637"/>
    <m/>
    <s v="00099021001 DEPOSITO DE EFECTIVO, DEPOSITANTE: WENDY SHIRLEY GUISBERT SANCHEZ, CONCEPTO: DEPÓSITO POR EXCEDENTE POR TOPE SALARIAL, CUENTA DE DEPOSITO: CUENTA UNICA DEL TESORO"/>
    <m/>
    <m/>
    <m/>
    <m/>
    <m/>
    <m/>
    <n v="0"/>
    <n v="679.03"/>
    <s v="NO_CONCILIADO"/>
  </r>
  <r>
    <x v="1"/>
    <m/>
    <x v="1"/>
    <x v="176"/>
    <s v="O23336770002"/>
    <s v="BOD"/>
    <n v="2333677"/>
    <m/>
    <s v="00099021001 DEPOSITO DE EFECTIVO, DEPOSITANTE: ANDRES MARCELO GUTIERREZ VILLCA, CONCEPTO: DEVOLUCION POR TOPE SALARIAL -MES DE AGOSTO 2025, CUENTA DE DEPOSITO: CUENTA UNICA DEL TESORO"/>
    <m/>
    <m/>
    <m/>
    <m/>
    <m/>
    <m/>
    <n v="0"/>
    <n v="9.48"/>
    <s v="NO_CONCILIADO"/>
  </r>
  <r>
    <x v="8"/>
    <m/>
    <x v="8"/>
    <x v="176"/>
    <s v="O23337030002"/>
    <s v="BOD"/>
    <n v="2333703"/>
    <m/>
    <s v="00081011101 DEPOSITO DE EFECTIVO, DEPOSITANTE: RAMIRO HERBOSO CALVIMONTES, CONCEPTO: REPOSICION DE CREDENCIAL, CUENTA DE DEPOSITO: CUENTA UNICA DEL TESORO"/>
    <m/>
    <m/>
    <m/>
    <m/>
    <m/>
    <m/>
    <n v="0"/>
    <n v="30"/>
    <s v="NO_CONCILIADO"/>
  </r>
  <r>
    <x v="38"/>
    <m/>
    <x v="38"/>
    <x v="176"/>
    <s v="B23335940002"/>
    <s v="BOD"/>
    <n v="2333594"/>
    <m/>
    <s v="00099021001 DEP.DE CHEQ.AJENOS,RET.DE CAM.,CONCEPTO: INCAPACIDAD,DEP.: CAJA NACIONAL DE SALUD , PROCEDENCIA: BANCO UNION S.A., CHEQUE: 13310, FECHA DE EMISION:22/09/2025_x000a_T /12/173/2025 P0968"/>
    <m/>
    <m/>
    <m/>
    <m/>
    <m/>
    <m/>
    <n v="0"/>
    <n v="38247.870000000003"/>
    <s v="NO_CONCILIADO"/>
  </r>
  <r>
    <x v="38"/>
    <m/>
    <x v="38"/>
    <x v="176"/>
    <s v="B23335940002"/>
    <s v="BOD"/>
    <n v="2333594"/>
    <m/>
    <s v="00099021001 DEP.DE CHEQ.AJENOS,RET.DE CAM.,CONCEPTO: INCAPACIDAD,DEP.: CAJA NACIONAL DE SALUD , PROCEDENCIA: BANCO UNION S.A., CHEQUE: 13310, FECHA DE EMISION:22/09/2025_x000a_T /12/173/2025 P0968"/>
    <m/>
    <m/>
    <m/>
    <m/>
    <m/>
    <m/>
    <n v="0"/>
    <n v="37248.639999999999"/>
    <s v="NO_CONCILIADO"/>
  </r>
  <r>
    <x v="3"/>
    <m/>
    <x v="3"/>
    <x v="176"/>
    <s v="B23336300002"/>
    <s v="BOD"/>
    <n v="2333630"/>
    <m/>
    <s v="00099021001 DEP.DE CHEQ.AJENOS,RET.DE CAM.,CONCEPTO: PAGO POR DESCUENTOS DE MONTOS EXCEDENTARIO POR LA DOBLE PERCEPCION DE RECURSOS PUBLICOS,DEP.: CAJA NACIONAL DE SALUD , PROCEDENCIA: BANCO UNION S.A., CHEQUE: 87235, FECHA DE EMISION:25/09/2025"/>
    <m/>
    <m/>
    <m/>
    <m/>
    <m/>
    <m/>
    <n v="0"/>
    <n v="12790.75"/>
    <s v="NO_CONCILIADO"/>
  </r>
  <r>
    <x v="3"/>
    <m/>
    <x v="3"/>
    <x v="176"/>
    <s v="S11381590002"/>
    <s v="CRV"/>
    <n v="1192"/>
    <m/>
    <s v="||TRANSFERENCIA A LA CUENTA ÚNICA DEL TESORO POR REMUNERACIÓN MÁXIMA DEL SECTOR PÚBLICO DE ALIAGA LIMACHI MARCELINO NARCISO Y PINO GUZMAN GUMERCINDO HECTOR, CORRESPONDIENTE AL MES DE AGOSTO/2025, SEGÚN DOCUMENTOS ADJUNTOS. TRANSFERENCIA REM.MÁXIMA DE ALIAGA LIMACHI Y PINO GUZMAN CORRESP. A AGOSTO/2025 LIBRETA 00099021001"/>
    <m/>
    <m/>
    <m/>
    <m/>
    <m/>
    <m/>
    <n v="0"/>
    <n v="6990.25"/>
    <s v="NO_CONCILIADO"/>
  </r>
  <r>
    <x v="20"/>
    <m/>
    <x v="20"/>
    <x v="177"/>
    <s v="O23340110002"/>
    <s v="BOD"/>
    <n v="2334011"/>
    <m/>
    <s v="00378012002 DEPOSITO DE EFECTIVO, DEPOSITANTE: ADHEMAR EMILIO ATORA QUISPE, CONCEPTO: DEV. CREDITO FISCAL FACTURA N°184212, CUENTA DE DEPOSITO: CUENTA UNICA DEL TESORO"/>
    <m/>
    <m/>
    <m/>
    <m/>
    <m/>
    <m/>
    <n v="0"/>
    <n v="20.02"/>
    <s v="NO_CONCILIADO"/>
  </r>
  <r>
    <x v="64"/>
    <m/>
    <x v="64"/>
    <x v="177"/>
    <s v="O23341400002"/>
    <s v="BOD"/>
    <n v="2334140"/>
    <m/>
    <s v="00099021001 DEPOSITO DE EFECTIVO, DEPOSITANTE: MANUEL ALEJANDRO MONRROY VILLAFUERTE, CONCEPTO: DEVOLUCION DE FACTURA NAABOL, CUENTA DE DEPOSITO: CUENTA UNICA DEL TESORO/DJBR"/>
    <m/>
    <m/>
    <m/>
    <m/>
    <m/>
    <m/>
    <n v="0"/>
    <n v="15"/>
    <s v="NO_CONCILIADO"/>
  </r>
  <r>
    <x v="77"/>
    <m/>
    <x v="77"/>
    <x v="177"/>
    <s v="B23340030002"/>
    <s v="BOD"/>
    <n v="2334003"/>
    <m/>
    <s v="00423012001 DEP.DE CHEQ.AJENOS,RET.DE CAM.,CONCEPTO: CONVENIO INTERINSTITUCIONAL,DEP.: UNIVALLE S.A. , PROCEDENCIA: BANCO NACIONAL DE BOLIVIA S.A., CHEQUE: 9908, FECHA DE EMISION:23/09/2025"/>
    <m/>
    <m/>
    <m/>
    <m/>
    <m/>
    <m/>
    <n v="0"/>
    <n v="1392"/>
    <s v="NO_CONCILIADO"/>
  </r>
  <r>
    <x v="77"/>
    <m/>
    <x v="77"/>
    <x v="177"/>
    <s v="B23340060002"/>
    <s v="BOD"/>
    <n v="2334006"/>
    <m/>
    <s v="00423012001 DEP.DE CHEQ.AJENOS,RET.DE CAM.,CONCEPTO: CONVENIO INTERINSTITUCIONAL,DEP.: UNIVALLE S.A. , PROCEDENCIA: BANCO NACIONAL DE BOLIVIA S.A., CHEQUE: 9909, FECHA DE EMISION:23/09/2025"/>
    <m/>
    <m/>
    <m/>
    <m/>
    <m/>
    <m/>
    <n v="0"/>
    <n v="3898.2"/>
    <s v="NO_CONCILIADO"/>
  </r>
  <r>
    <x v="60"/>
    <m/>
    <x v="60"/>
    <x v="177"/>
    <s v="B23340520002"/>
    <s v="BOD"/>
    <n v="2334052"/>
    <m/>
    <s v="00572012001 DEP.DE CHEQ.AJENOS,RET.DE CAM.,CONCEPTO: DEVOLUCION DE FONDOS NO EJECUTADOS,DEP.: OVOPLUS S.R.L. , PROCEDENCIA: BANCO NACIONAL DE BOLIVIA S.A., CHEQUE: 653834, FECHA DE EMISION:17/09/2025"/>
    <m/>
    <m/>
    <m/>
    <m/>
    <m/>
    <m/>
    <n v="0"/>
    <n v="3000"/>
    <s v="NO_CONCILIADO"/>
  </r>
  <r>
    <x v="1"/>
    <m/>
    <x v="1"/>
    <x v="177"/>
    <s v="B23340590002"/>
    <s v="BOD"/>
    <n v="2334059"/>
    <m/>
    <s v="00099021001 DEP.DE CHEQ.AJENOS,RET.DE CAM.,CONCEPTO: DEPÓSITO,DEP.: GEOVANNA ZARATE CONDO , PROCEDENCIA: BANCO UNION S.A., CHEQUE: 221076, FECHA DE EMISION:26/09/2025"/>
    <m/>
    <m/>
    <m/>
    <m/>
    <m/>
    <m/>
    <n v="0"/>
    <n v="4932.45"/>
    <s v="NO_CONCILIADO"/>
  </r>
  <r>
    <x v="19"/>
    <m/>
    <x v="19"/>
    <x v="177"/>
    <s v="B23340710002"/>
    <s v="BOD"/>
    <n v="2334071"/>
    <m/>
    <s v="00099021001 DEP.DE CHEQ.AJENOS,RET.DE CAM.,CONCEPTO: DEVOLUCION DE PASAJES BOA,DEP.: CAMARA DE DIPUTADOS , PROCEDENCIA: BANCO UNION S.A., CHEQUE: 20404, FECHA DE EMISION:24/09/2025"/>
    <m/>
    <m/>
    <m/>
    <m/>
    <m/>
    <m/>
    <n v="0"/>
    <n v="668"/>
    <s v="NO_CONCILIADO"/>
  </r>
  <r>
    <x v="60"/>
    <m/>
    <x v="60"/>
    <x v="177"/>
    <s v="Q22972880002"/>
    <s v="CRV"/>
    <n v="2297288"/>
    <m/>
    <s v="NUMERO DE LIBRETA CUT: 00572019205 OPERACIÓN E82 TRANSFERENCIA BDP FINPRO A LA CUT DESEMBOLSO NRO 24 FINPRO 27 EMPLEMENTACION DE LA INDUSTRIA DE CARNICOS EN EL BENI - EMAPA"/>
    <m/>
    <m/>
    <m/>
    <m/>
    <m/>
    <m/>
    <n v="0"/>
    <n v="5118324.9400000004"/>
    <s v="NO_CONCILIADO"/>
  </r>
  <r>
    <x v="3"/>
    <m/>
    <x v="3"/>
    <x v="177"/>
    <s v="Q22974340002"/>
    <s v="CRV"/>
    <n v="2297434"/>
    <m/>
    <s v="NUMERO DE LIBRETA CUT: LIBRETA NÂ° 00099021001 OPERACIÓN E75 TRANSFERENCIA DE LA CUENTA FISCAL BUN A LA CUT EN MN TRANSFERENCIA DE FONDOS A SOLICITUD DE: EMPRESA LOCAL DE AGUA POTABLE Y ALCANTARILLADO SUCRE, CITE:ELAPAS-G.A.F.NÂ° 238/2025 CUENTA CUT 3987 LIBRETA NÂ° 00099021001 TGN- RECURSOS"/>
    <m/>
    <m/>
    <m/>
    <m/>
    <m/>
    <m/>
    <n v="0"/>
    <n v="53038.5"/>
    <s v="NO_CONCILIADO"/>
  </r>
  <r>
    <x v="5"/>
    <m/>
    <x v="5"/>
    <x v="177"/>
    <s v="Q22974440002"/>
    <s v="CRV"/>
    <n v="2297444"/>
    <m/>
    <s v="NUMERO DE LIBRETA CUT: LIBRETA NÂ° 00086011101 OPERACIÓN E75 TRANSFERENCIA DE LA CUENTA FISCAL BUN A LA CUT EN MN TRANSFERENCIA DE FONDOS A SOLICITUD DE: GOBIERNO AUTONOMO MUNICIPAL DE POTOSI CITE:GAMP/SAF/CONT/TES NÂ°101/2025, CUENTA CUT 3987 LIBRETA NÂ° 00086011101 MMAA-RENCA REGISTRO NACIONAL D"/>
    <m/>
    <m/>
    <m/>
    <m/>
    <m/>
    <m/>
    <n v="0"/>
    <n v="53339.81"/>
    <s v="NO_CONCILIADO"/>
  </r>
  <r>
    <x v="5"/>
    <m/>
    <x v="5"/>
    <x v="177"/>
    <s v="F0028806"/>
    <s v="DAU"/>
    <n v="13225437"/>
    <m/>
    <s v="De: 00086047011 Débito Automático (DA) al Ministerio de Medio Ambiente y Agua según nota CITE: MPD/VIPFE/DGPP/UP-NE 1594/2025 del Ministerio de Planificación del Desarrollo, Inf. Legal MPD/VIPFE/DGPP/UP-INF 0629/2025 e Inf. Técnico MPD/VIPFE/DGPP/UP-INF 0516/2025, CIF/VIPFE/DGPP/UP/CAF-PROMULPRE/No. 005/2016 por incumplimiento con el depósito del monto de las multas, conforme lo establecido en el numeral 6 de la Cláusula Vigésima del CIF, modificado por la Enmienda N°1 de 25 de julio de 2025 (HR"/>
    <m/>
    <m/>
    <m/>
    <m/>
    <m/>
    <m/>
    <n v="2459579.1800000002"/>
    <n v="0"/>
    <s v="NO_CONCILIADO"/>
  </r>
  <r>
    <x v="1"/>
    <m/>
    <x v="1"/>
    <x v="178"/>
    <s v="O23345210002"/>
    <s v="BOD"/>
    <n v="2334521"/>
    <m/>
    <s v="00099021001 DEPOSITO DE EFECTIVO, DEPOSITANTE: RICHARD VALENTIN QUISBERT LAURA CI. 3383211, CONCEPTO: DEPÓSITO MAXIMO EXCEDENTE A LA REMUNERACION MAXIMA - SEPTIEMBRE 2025, CUENTA DE DEPOSITO: CUENTA UNICA DEL TESORO"/>
    <m/>
    <m/>
    <m/>
    <m/>
    <m/>
    <m/>
    <n v="0"/>
    <n v="13795"/>
    <s v="NO_CONCILIADO"/>
  </r>
  <r>
    <x v="48"/>
    <m/>
    <x v="48"/>
    <x v="178"/>
    <s v="O23345560002"/>
    <s v="BOD"/>
    <n v="2334556"/>
    <m/>
    <s v="00099021001 DEPOSITO DE EFECTIVO, DEPOSITANTE: DELIA YHANNETH CHOQUE APAZA, CONCEPTO: DEVOLUCION DE PASAJE NO UTILIZADO, CUENTA DE DEPOSITO: CUENTA UNICA DEL TESORO/DJBR"/>
    <m/>
    <m/>
    <m/>
    <m/>
    <m/>
    <m/>
    <n v="0"/>
    <n v="1442"/>
    <s v="NO_CONCILIADO"/>
  </r>
  <r>
    <x v="1"/>
    <m/>
    <x v="1"/>
    <x v="178"/>
    <s v="O23346210002"/>
    <s v="BOD"/>
    <n v="2334621"/>
    <m/>
    <s v="00099021001 DEPOSITO DE EFECTIVO, DEPOSITANTE: NOEMI MELANI QUISPE MAMANI, CONCEPTO: OBJETO DEVOLUCION DE SUELDO DE 1 DIA MES DE FEBRERO GESTION 2021, CUENTA DE DEPOSITO: CUENTA UNICA DEL TESORO"/>
    <m/>
    <m/>
    <m/>
    <m/>
    <m/>
    <m/>
    <n v="0"/>
    <n v="147.88"/>
    <s v="NO_CONCILIADO"/>
  </r>
  <r>
    <x v="3"/>
    <m/>
    <x v="3"/>
    <x v="178"/>
    <s v="B23345130002"/>
    <s v="BOD"/>
    <n v="2334513"/>
    <m/>
    <s v="00099021001 DEP.DE CHEQ.AJENOS,RET.DE CAM.,CONCEPTO: DEVOLUCIÓN DE INCAPACIDAD TEMPORAL JUNIO 2025,DEP.: CAJA PETROLERA DE SALUD ADM. CENTRAL C.P.S. , PROCEDENCIA: BANCO UNION S.A., CHEQUE: 23452, FECHA DE EMISION:29/09/2025"/>
    <m/>
    <m/>
    <m/>
    <m/>
    <m/>
    <m/>
    <n v="0"/>
    <n v="12036.75"/>
    <s v="NO_CONCILIADO"/>
  </r>
  <r>
    <x v="3"/>
    <m/>
    <x v="3"/>
    <x v="178"/>
    <s v="B23345600002"/>
    <s v="BOD"/>
    <n v="2334560"/>
    <m/>
    <s v="00099021001 DEP.DE CHEQ.AJENOS,RET.DE CAM.,CONCEPTO: REMBOLSO INCAPACIDAD TEMPORAL,DEP.: AISEM , PROCEDENCIA: BANCO UNION S.A., CHEQUE: 651, FECHA DE EMISION:25/09/2025"/>
    <m/>
    <m/>
    <m/>
    <m/>
    <m/>
    <m/>
    <n v="0"/>
    <n v="6316.43"/>
    <s v="NO_CONCILIADO"/>
  </r>
  <r>
    <x v="3"/>
    <m/>
    <x v="3"/>
    <x v="178"/>
    <s v="B23345620002"/>
    <s v="BOD"/>
    <n v="2334562"/>
    <m/>
    <s v="00099021001 DEP.DE CHEQ.AJENOS,RET.DE CAM.,CONCEPTO: REMBOLSO INCAPACIDAD TEMPORAL,DEP.: AISEM , PROCEDENCIA: BANCO UNION S.A., CHEQUE: 652, FECHA DE EMISION:25/09/2025"/>
    <m/>
    <m/>
    <m/>
    <m/>
    <m/>
    <m/>
    <n v="0"/>
    <n v="4999.8999999999996"/>
    <s v="NO_CONCILIADO"/>
  </r>
  <r>
    <x v="3"/>
    <m/>
    <x v="3"/>
    <x v="178"/>
    <s v="B23345640002"/>
    <s v="BOD"/>
    <n v="2334564"/>
    <m/>
    <s v="00099021001 DEP.DE CHEQ.AJENOS,RET.DE CAM.,CONCEPTO: REMBOLSO INCAPACIDAD TEMPORAL,DEP.: AISEM , PROCEDENCIA: BANCO UNION S.A., CHEQUE: 653, FECHA DE EMISION:25/09/2025"/>
    <m/>
    <m/>
    <m/>
    <m/>
    <m/>
    <m/>
    <n v="0"/>
    <n v="1009.4"/>
    <s v="NO_CONCILIADO"/>
  </r>
  <r>
    <x v="60"/>
    <m/>
    <x v="60"/>
    <x v="178"/>
    <s v="Q22981210002"/>
    <s v="CRV"/>
    <n v="2298121"/>
    <m/>
    <s v="NUMERO DE LIBRETA CUT: 00572019204 OPERACIÓN E82 TRANSFERENCIA BDP FINPRO A LA CUT DESEMBOLSO NRO 19 FINPRO 28 OP. 20028 IMPLEMENTACION DE LA PLANTA PISCICOLA EN EL CHACO - EMAPA"/>
    <m/>
    <m/>
    <m/>
    <m/>
    <m/>
    <m/>
    <n v="0"/>
    <n v="769075.56"/>
    <s v="NO_CONCILIADO"/>
  </r>
  <r>
    <x v="48"/>
    <m/>
    <x v="48"/>
    <x v="179"/>
    <s v="O23348800002"/>
    <s v="BOD"/>
    <n v="2334880"/>
    <m/>
    <s v="00041041102 DEPOSITO DE EFECTIVO, DEPOSITANTE: VIDAL CORIA MAMANI, CONCEPTO: DEVOLUCION DE AGUINALDO 2024, CUENTA DE DEPOSITO: CUENTA UNICA DEL TESORO"/>
    <m/>
    <m/>
    <m/>
    <m/>
    <m/>
    <m/>
    <n v="0"/>
    <n v="342.67"/>
    <s v="NO_CONCILIADO"/>
  </r>
  <r>
    <x v="48"/>
    <m/>
    <x v="48"/>
    <x v="179"/>
    <s v="O23348810002"/>
    <s v="BOD"/>
    <n v="2334881"/>
    <m/>
    <s v="00041044201 DEPOSITO DE EFECTIVO, DEPOSITANTE: VIDAL CORIA MAMANI, CONCEPTO: DEVOLUCION DE AGUINALDO 2024, CUENTA DE DEPOSITO: CUENTA UNICA DEL TESORO"/>
    <m/>
    <m/>
    <m/>
    <m/>
    <m/>
    <m/>
    <n v="0"/>
    <n v="698.14"/>
    <s v="NO_CONCILIADO"/>
  </r>
  <r>
    <x v="60"/>
    <m/>
    <x v="60"/>
    <x v="179"/>
    <s v="O23349160002"/>
    <s v="BOD"/>
    <n v="2334916"/>
    <m/>
    <s v="00572012001 DEPOSITO DE EFECTIVO, DEPOSITANTE: OSCAR MAMANI FLORES CI. 12451248, CONCEPTO: DEVOLUCION DE PASAJES NO UTILIZADOS GESTION 2025 DE OSCAR MAMANI FLORES, CUENTA DE DEPOSITO: CUENTA UNICA DEL TESORO"/>
    <m/>
    <m/>
    <m/>
    <m/>
    <m/>
    <m/>
    <n v="0"/>
    <n v="623"/>
    <s v="NO_CONCILIADO"/>
  </r>
  <r>
    <x v="5"/>
    <m/>
    <x v="5"/>
    <x v="179"/>
    <s v="O23349280002"/>
    <s v="BOD"/>
    <n v="2334928"/>
    <m/>
    <s v="00086077012 DEPOSITO DE EFECTIVO, DEPOSITANTE: ALEJANDRO ANDREY ROCABADO QUIROGA, CONCEPTO: MUNICIPIO DE CARANAVI - MULTA POR CONSULTORIA, CUENTA DE DEPOSITO: CUENTA UNICA DEL TESORO"/>
    <m/>
    <m/>
    <m/>
    <m/>
    <m/>
    <m/>
    <n v="0"/>
    <n v="1"/>
    <s v="NO_CONCILIADO"/>
  </r>
  <r>
    <x v="9"/>
    <m/>
    <x v="9"/>
    <x v="179"/>
    <s v="O23350580002"/>
    <s v="BOD"/>
    <n v="2335058"/>
    <m/>
    <s v="00099021001 DEPOSITO DE EFECTIVO, DEPOSITANTE: MARGOTT TERESA CALSINA HUACANI, CONCEPTO: HABERES PERCIBIDOS INDEVIDAMENTE SEGUN NOTA HR: E-17937/2025, CUENTA DE DEPOSITO: CUENTA UNICA DEL TESORO/DJBR"/>
    <m/>
    <m/>
    <m/>
    <m/>
    <m/>
    <m/>
    <n v="0"/>
    <n v="2455.98"/>
    <s v="NO_CONCILIADO"/>
  </r>
  <r>
    <x v="19"/>
    <m/>
    <x v="19"/>
    <x v="179"/>
    <s v="O23350700002"/>
    <s v="BOD"/>
    <n v="2335070"/>
    <m/>
    <s v="00099021001 DEPOSITO DE EFECTIVO, DEPOSITANTE: EYNAR CESAR CAJIAS LUNA, CONCEPTO: DEVOLUCION - CARGUIO INCORRECTO DE COMBUSTIBLE (PREVENTIVO N°160-4/2024), CUENTA DE DEPOSITO: CUENTA UNICA DEL TESORO/DJBR"/>
    <m/>
    <m/>
    <m/>
    <m/>
    <m/>
    <m/>
    <n v="0"/>
    <n v="112.2"/>
    <s v="NO_CONCILIADO"/>
  </r>
  <r>
    <x v="1"/>
    <m/>
    <x v="1"/>
    <x v="179"/>
    <s v="B23349240002"/>
    <s v="BOD"/>
    <n v="2334924"/>
    <m/>
    <s v="00099021001 DEP.DE CHEQ.AJENOS,RET.DE CAM.,CONCEPTO: DEPÓSITO,DEP.: TEODORO CHOQUE MACHICADO , PROCEDENCIA: BANCO UNION S.A., CHEQUE: 222269, FECHA DE EMISION:30/09/2025"/>
    <m/>
    <m/>
    <m/>
    <m/>
    <m/>
    <m/>
    <n v="0"/>
    <n v="611.57000000000005"/>
    <s v="NO_CONCILIADO"/>
  </r>
  <r>
    <x v="1"/>
    <m/>
    <x v="1"/>
    <x v="179"/>
    <s v="B23349250002"/>
    <s v="BOD"/>
    <n v="2334925"/>
    <m/>
    <s v="00099021001 DEP.DE CHEQ.AJENOS,RET.DE CAM.,CONCEPTO: DEPÓSITO,DEP.: TERESA GLADYS MIRANDA MARTINEZ , PROCEDENCIA: BANCO UNION S.A., CHEQUE: 222270, FECHA DE EMISION:30/09/2025"/>
    <m/>
    <m/>
    <m/>
    <m/>
    <m/>
    <m/>
    <n v="0"/>
    <n v="197.9"/>
    <s v="NO_CONCILIADO"/>
  </r>
  <r>
    <x v="0"/>
    <m/>
    <x v="0"/>
    <x v="179"/>
    <s v="O23350780002"/>
    <s v="BOD"/>
    <n v="2335078"/>
    <m/>
    <s v="00099021001 DEPOSITO DE EFECTIVO, DEPOSITANTE: SIMON VENTURA CONDORI, CONCEPTO: DEVOLUCION DE SALARIO, CUENTA DE DEPOSITO: CUENTA UNICA DEL TESORO/DJBR"/>
    <m/>
    <m/>
    <m/>
    <m/>
    <m/>
    <m/>
    <n v="0"/>
    <n v="2000"/>
    <s v="NO_CONCILIADO"/>
  </r>
  <r>
    <x v="44"/>
    <m/>
    <x v="44"/>
    <x v="179"/>
    <s v="G33162630003"/>
    <s v="COB"/>
    <n v="20597"/>
    <m/>
    <s v="PAGO A BANCO EUROPEO DE INV PRÉSTAMO FI No 88662 VCTO. 30-09-2025 POR CUENTA DE TGN, SEGUN NOTA MEFP/VTCP/DGCP/UODP N° 441/2025 DE 29-09-2025, VALOR 30-09-2025 INTERESES USD 561.415,34 CTA. 3987 CUENTA UNICA DEL TESORO REF.: COMISIONES BANCARIAS"/>
    <m/>
    <m/>
    <m/>
    <m/>
    <m/>
    <m/>
    <n v="4211.34"/>
    <n v="0"/>
    <s v="NO_CONCILIADO"/>
  </r>
  <r>
    <x v="44"/>
    <m/>
    <x v="44"/>
    <x v="179"/>
    <s v="G33162620003"/>
    <s v="COB"/>
    <n v="20592"/>
    <m/>
    <s v="PAGO A BANCO EUROPEO DE INV PRÉSTAMO FI No 88662 VCTO. 30-09-2025 POR CUENTA DE TGN, SEGUN NOTA MEFP/VTCP/DGCP/UODP N° 441/2025 DE 29-09-2025, VALOR 30-09-2025 CAPITAL USD 684.590,10 INTERESES USD 653.610,59 COMISIONES USD 9.643,61 CTA. 3987 CUENTA UNICA DEL TESORO LIB. 00099021001 REF.: COMISIONES BANCARIAS"/>
    <m/>
    <m/>
    <m/>
    <m/>
    <m/>
    <m/>
    <n v="9606.18"/>
    <n v="0"/>
    <s v="NO_CONCILIADO"/>
  </r>
  <r>
    <x v="3"/>
    <m/>
    <x v="3"/>
    <x v="179"/>
    <s v="G33163490002"/>
    <s v="CRV"/>
    <n v="3316349"/>
    <m/>
    <s v="TRANSFERENCIA DE FONDOS A SOLICITUD DE TRANSPORTES AEREOS BOLIVIANOS SEGUN SOLICITUD TAB-0009-2025 REF: PAGO DEL 40% DEL BONO JUANCITO PINTO - GESTION 2025, DE ACUERDO A CRONOGRAMA ESTABLECIDO EN D.S. N° 5454 00099021001 TGN-RECURSOS ORDINARIOS (3987)"/>
    <m/>
    <m/>
    <m/>
    <m/>
    <m/>
    <m/>
    <n v="0"/>
    <n v="1400000.05"/>
    <s v="NO_CONCILIADO"/>
  </r>
  <r>
    <x v="66"/>
    <m/>
    <x v="66"/>
    <x v="179"/>
    <s v="S11387980002"/>
    <s v="CRV"/>
    <n v="1138798"/>
    <m/>
    <s v="||TRANSFERENCIA DE FONDOS S/G MENSAJES SWIFT NROS. 13245 Y 13244, CORREO ELECTRONICO DE LA FECHA Y NOTA CITE ABE-DGE 77/2025 DE F.04.02.2025 (HRE-TGL-2320) (SECTOR PÚBLICO) A LA LIBRETA 585012002; P/CTA DE IKO MEDIA GROUP AG"/>
    <m/>
    <m/>
    <m/>
    <m/>
    <m/>
    <m/>
    <n v="0"/>
    <n v="68428.5"/>
    <s v="NO_CONCILIADO"/>
  </r>
  <r>
    <x v="44"/>
    <m/>
    <x v="44"/>
    <x v="179"/>
    <s v="S11386990003"/>
    <s v="COB"/>
    <n v="1138699"/>
    <m/>
    <s v="||PAGO PRÉSTAMO 4292/LB-BO VCTO 15-09-2025 POR CUENTA DEL TGN, SEGÚN NOTA MEFP/VTCP/DGCP/UODP/N° 418/2025 DE FECHA 12-09-2025, VALOR 30-09-2025 CAPITAL CHF9.029.072,23, INTERESES CHF560.667,41, A APLICAR POR EL BID CHF25 CTA. 3987069001 CUENTA ÚNICA DEL TESORO  LIBRETA N° 00099021001 REF.: COMISIONES BANCARIAS"/>
    <m/>
    <m/>
    <m/>
    <m/>
    <m/>
    <m/>
    <n v="82819.05"/>
    <n v="0"/>
    <s v="NO_CONCILIADO"/>
  </r>
  <r>
    <x v="17"/>
    <m/>
    <x v="17"/>
    <x v="180"/>
    <s v="O23353020002"/>
    <s v="BOD"/>
    <n v="2335302"/>
    <m/>
    <s v="00548132001 DEPOSITO DE EFECTIVO, DEPOSITANTE: EDWIN CHURA LOVERA, CONCEPTO: DEVOLUCION DE VIATICOS 13%, CUENTA DE DEPOSITO: CUENTA UNICA DEL TESORO"/>
    <m/>
    <m/>
    <m/>
    <m/>
    <m/>
    <m/>
    <n v="0"/>
    <n v="145"/>
    <s v="NO_CONCILIADO"/>
  </r>
  <r>
    <x v="17"/>
    <m/>
    <x v="17"/>
    <x v="180"/>
    <s v="O23353040002"/>
    <s v="BOD"/>
    <n v="2335304"/>
    <m/>
    <s v="00548132001 DEPOSITO DE EFECTIVO, DEPOSITANTE: JHONNY GERMAN MAMANI MELENDRES, CONCEPTO: DEVOLUCION DE VIATICOS 13%, CUENTA DE DEPOSITO: CUENTA UNICA DEL TESORO"/>
    <m/>
    <m/>
    <m/>
    <m/>
    <m/>
    <m/>
    <n v="0"/>
    <n v="20"/>
    <s v="NO_CONCILIADO"/>
  </r>
  <r>
    <x v="62"/>
    <m/>
    <x v="62"/>
    <x v="180"/>
    <s v="O23353250002"/>
    <s v="BOD"/>
    <n v="2335325"/>
    <m/>
    <s v="00221022001 DEPOSITO DE EFECTIVO, DEPOSITANTE: GOLDENHOPE S.R.L., CONCEPTO: PAGO SENARECOM, CUENTA DE DEPOSITO: CUENTA UNICA DEL TESORO"/>
    <m/>
    <m/>
    <m/>
    <m/>
    <m/>
    <m/>
    <n v="0"/>
    <n v="100"/>
    <s v="NO_CONCILIADO"/>
  </r>
  <r>
    <x v="62"/>
    <m/>
    <x v="62"/>
    <x v="180"/>
    <s v="O23353260002"/>
    <s v="BOD"/>
    <n v="2335326"/>
    <m/>
    <s v="00221022001 DEPOSITO DE EFECTIVO, DEPOSITANTE: GOLDENHOPE S.R.L., CONCEPTO: PAGO SENARECOM, CUENTA DE DEPOSITO: CUENTA UNICA DEL TESORO"/>
    <m/>
    <m/>
    <m/>
    <m/>
    <m/>
    <m/>
    <n v="0"/>
    <n v="1900"/>
    <s v="NO_CONCILIADO"/>
  </r>
  <r>
    <x v="62"/>
    <m/>
    <x v="62"/>
    <x v="180"/>
    <s v="O23353270002"/>
    <s v="BOD"/>
    <n v="2335327"/>
    <m/>
    <s v="00221022001 DEPOSITO DE EFECTIVO, DEPOSITANTE: EMPRESA MINERA DIAMANTINA SRL, CONCEPTO: MULTA FORMULARIO M02, CUENTA DE DEPOSITO: CUENTA UNICA DEL TESORO"/>
    <m/>
    <m/>
    <m/>
    <m/>
    <m/>
    <m/>
    <n v="0"/>
    <n v="100"/>
    <s v="NO_CONCILIADO"/>
  </r>
  <r>
    <x v="62"/>
    <m/>
    <x v="62"/>
    <x v="180"/>
    <s v="O23353280002"/>
    <s v="BOD"/>
    <n v="2335328"/>
    <m/>
    <s v="00221022001 DEPOSITO DE EFECTIVO, DEPOSITANTE: GOLDENHOPE S.R.L., CONCEPTO: PAGO SENARECOM, CUENTA DE DEPOSITO: CUENTA UNICA DEL TESORO"/>
    <m/>
    <m/>
    <m/>
    <m/>
    <m/>
    <m/>
    <n v="0"/>
    <n v="1200"/>
    <s v="NO_CONCILIADO"/>
  </r>
  <r>
    <x v="62"/>
    <m/>
    <x v="62"/>
    <x v="180"/>
    <s v="O23353290002"/>
    <s v="BOD"/>
    <n v="2335329"/>
    <m/>
    <s v="00221022001 DEPOSITO DE EFECTIVO, DEPOSITANTE: EMPRESA MINERA DIAMANTINA SRL, CONCEPTO: MULTA FORMULARIO M02, CUENTA DE DEPOSITO: CUENTA UNICA DEL TESORO"/>
    <m/>
    <m/>
    <m/>
    <m/>
    <m/>
    <m/>
    <n v="0"/>
    <n v="100"/>
    <s v="NO_CONCILIADO"/>
  </r>
  <r>
    <x v="62"/>
    <m/>
    <x v="62"/>
    <x v="180"/>
    <s v="O23353310002"/>
    <s v="BOD"/>
    <n v="2335331"/>
    <m/>
    <s v="00221022001 DEPOSITO DE EFECTIVO, DEPOSITANTE: GOLDENHOPE S.R.L., CONCEPTO: PAGO SENARECOM, CUENTA DE DEPOSITO: CUENTA UNICA DEL TESORO"/>
    <m/>
    <m/>
    <m/>
    <m/>
    <m/>
    <m/>
    <n v="0"/>
    <n v="2300"/>
    <s v="NO_CONCILIADO"/>
  </r>
  <r>
    <x v="62"/>
    <m/>
    <x v="62"/>
    <x v="180"/>
    <s v="O23353320002"/>
    <s v="BOD"/>
    <n v="2335332"/>
    <m/>
    <s v="00221022001 DEPOSITO DE EFECTIVO, DEPOSITANTE: EMPRESA MINERA DIAMANTINA SRL, CONCEPTO: MULTA FORMULARIO M02, CUENTA DE DEPOSITO: CUENTA UNICA DEL TESORO"/>
    <m/>
    <m/>
    <m/>
    <m/>
    <m/>
    <m/>
    <n v="0"/>
    <n v="100"/>
    <s v="NO_CONCILIADO"/>
  </r>
  <r>
    <x v="62"/>
    <m/>
    <x v="62"/>
    <x v="180"/>
    <s v="O23353330002"/>
    <s v="BOD"/>
    <n v="2335333"/>
    <m/>
    <s v="00221022001 DEPOSITO DE EFECTIVO, DEPOSITANTE: GOLDENHOPE S.R.L., CONCEPTO: PAGO SENARECOM, CUENTA DE DEPOSITO: CUENTA UNICA DEL TESORO"/>
    <m/>
    <m/>
    <m/>
    <m/>
    <m/>
    <m/>
    <n v="0"/>
    <n v="2700"/>
    <s v="NO_CONCILIADO"/>
  </r>
  <r>
    <x v="62"/>
    <m/>
    <x v="62"/>
    <x v="180"/>
    <s v="O23353340002"/>
    <s v="BOD"/>
    <n v="2335334"/>
    <m/>
    <s v="00221022001 DEPOSITO DE EFECTIVO, DEPOSITANTE: EMPRESA MINERA DIAMANTINA SRL, CONCEPTO: MULTA FORMULARIO M02, CUENTA DE DEPOSITO: CUENTA UNICA DEL TESORO"/>
    <m/>
    <m/>
    <m/>
    <m/>
    <m/>
    <m/>
    <n v="0"/>
    <n v="100"/>
    <s v="NO_CONCILIADO"/>
  </r>
  <r>
    <x v="62"/>
    <m/>
    <x v="62"/>
    <x v="180"/>
    <s v="O23353350002"/>
    <s v="BOD"/>
    <n v="2335335"/>
    <m/>
    <s v="00221022001 DEPOSITO DE EFECTIVO, DEPOSITANTE: EMPRESA MINERA DIAMANTINA SRL, CONCEPTO: MULTA FORMULARIO M02, CUENTA DE DEPOSITO: CUENTA UNICA DEL TESORO"/>
    <m/>
    <m/>
    <m/>
    <m/>
    <m/>
    <m/>
    <n v="0"/>
    <n v="100"/>
    <s v="NO_CONCILIADO"/>
  </r>
  <r>
    <x v="62"/>
    <m/>
    <x v="62"/>
    <x v="180"/>
    <s v="O23353430002"/>
    <s v="BOD"/>
    <n v="2335343"/>
    <m/>
    <s v="00221022001 DEPOSITO DE EFECTIVO, DEPOSITANTE: EMPRESA MINERA DIAMANTINA SRL, CONCEPTO: MULTA FORMULARIO M02, CUENTA DE DEPOSITO: CUENTA UNICA DEL TESORO"/>
    <m/>
    <m/>
    <m/>
    <m/>
    <m/>
    <m/>
    <n v="0"/>
    <n v="100"/>
    <s v="NO_CONCILIADO"/>
  </r>
  <r>
    <x v="62"/>
    <m/>
    <x v="62"/>
    <x v="180"/>
    <s v="O23353360002"/>
    <s v="BOD"/>
    <n v="2335336"/>
    <m/>
    <s v="00221022001 DEPOSITO DE EFECTIVO, DEPOSITANTE: EMPRESA MINERA DIAMANTINA SRL, CONCEPTO: MULTA FORMULARIO M02, CUENTA DE DEPOSITO: CUENTA UNICA DEL TESORO"/>
    <m/>
    <m/>
    <m/>
    <m/>
    <m/>
    <m/>
    <n v="0"/>
    <n v="100"/>
    <s v="NO_CONCILIADO"/>
  </r>
  <r>
    <x v="62"/>
    <m/>
    <x v="62"/>
    <x v="180"/>
    <s v="O23353390002"/>
    <s v="BOD"/>
    <n v="2335339"/>
    <m/>
    <s v="00221022001 DEPOSITO DE EFECTIVO, DEPOSITANTE: EMPRESA MINERA DIAMANTINA SRL, CONCEPTO: MULTA FORMULARIO M02, CUENTA DE DEPOSITO: CUENTA UNICA DEL TESORO"/>
    <m/>
    <m/>
    <m/>
    <m/>
    <m/>
    <m/>
    <n v="0"/>
    <n v="100"/>
    <s v="NO_CONCILIADO"/>
  </r>
  <r>
    <x v="62"/>
    <m/>
    <x v="62"/>
    <x v="180"/>
    <s v="O23353400002"/>
    <s v="BOD"/>
    <n v="2335340"/>
    <m/>
    <s v="00221022001 DEPOSITO DE EFECTIVO, DEPOSITANTE: EMPRESA MINERA DIAMANTINA SRL, CONCEPTO: MULTA FORMULARIO M02, CUENTA DE DEPOSITO: CUENTA UNICA DEL TESORO"/>
    <m/>
    <m/>
    <m/>
    <m/>
    <m/>
    <m/>
    <n v="0"/>
    <n v="100"/>
    <s v="NO_CONCILIADO"/>
  </r>
  <r>
    <x v="62"/>
    <m/>
    <x v="62"/>
    <x v="180"/>
    <s v="O23353860002"/>
    <s v="BOD"/>
    <n v="2335386"/>
    <m/>
    <s v="00221022001 DEPOSITO DE EFECTIVO, DEPOSITANTE: EMPRESA MINERA ROCAMIR SRL NIT: 296454029, CONCEPTO: FUERA DE PLAZO, CUENTA DE DEPOSITO: CUENTA UNICA DEL TESORO"/>
    <m/>
    <m/>
    <m/>
    <m/>
    <m/>
    <m/>
    <n v="0"/>
    <n v="100"/>
    <s v="NO_CONCILIADO"/>
  </r>
  <r>
    <x v="62"/>
    <m/>
    <x v="62"/>
    <x v="180"/>
    <s v="O23354030002"/>
    <s v="BOD"/>
    <n v="2335403"/>
    <m/>
    <s v="00221022001 DEPOSITO DE EFECTIVO, DEPOSITANTE: ALTATERRA EMPRESA MINERA NIT:7317081012, CONCEPTO: FUERA DE PLAZO, CUENTA DE DEPOSITO: CUENTA UNICA DEL TESORO"/>
    <m/>
    <m/>
    <m/>
    <m/>
    <m/>
    <m/>
    <n v="0"/>
    <n v="100"/>
    <s v="NO_CONCILIADO"/>
  </r>
  <r>
    <x v="62"/>
    <m/>
    <x v="62"/>
    <x v="180"/>
    <s v="O23354050002"/>
    <s v="BOD"/>
    <n v="2335405"/>
    <m/>
    <s v="00221022001 DEPOSITO DE EFECTIVO, DEPOSITANTE: ALTATERRA EMPRESA MINERA NIT:7317081012, CONCEPTO: FUERA DE PLAZO, CUENTA DE DEPOSITO: CUENTA UNICA DEL TESORO"/>
    <m/>
    <m/>
    <m/>
    <m/>
    <m/>
    <m/>
    <n v="0"/>
    <n v="100"/>
    <s v="NO_CONCILIADO"/>
  </r>
  <r>
    <x v="62"/>
    <m/>
    <x v="62"/>
    <x v="180"/>
    <s v="O23354070002"/>
    <s v="BOD"/>
    <n v="2335407"/>
    <m/>
    <s v="00221022001 DEPOSITO DE EFECTIVO, DEPOSITANTE: ALTATERRA EMPRESA MINERA NIT:7317081012, CONCEPTO: FUERA DE PLAZO, CUENTA DE DEPOSITO: CUENTA UNICA DEL TESORO"/>
    <m/>
    <m/>
    <m/>
    <m/>
    <m/>
    <m/>
    <n v="0"/>
    <n v="100"/>
    <s v="NO_CONCILIADO"/>
  </r>
  <r>
    <x v="62"/>
    <m/>
    <x v="62"/>
    <x v="180"/>
    <s v="O23354130002"/>
    <s v="BOD"/>
    <n v="2335413"/>
    <m/>
    <s v="00221022001 DEPOSITO DE EFECTIVO, DEPOSITANTE: LA BOCAMINA S.R.L., CONCEPTO: MULTA FORMULARIO M02, CUENTA DE DEPOSITO: CUENTA UNICA DEL TESORO"/>
    <m/>
    <m/>
    <m/>
    <m/>
    <m/>
    <m/>
    <n v="0"/>
    <n v="100"/>
    <s v="NO_CONCILIADO"/>
  </r>
  <r>
    <x v="62"/>
    <m/>
    <x v="62"/>
    <x v="180"/>
    <s v="O23354160002"/>
    <s v="BOD"/>
    <n v="2335416"/>
    <m/>
    <s v="00221022001 DEPOSITO DE EFECTIVO, DEPOSITANTE: LA BOCAMINA S.R.L., CONCEPTO: MULTA FORMULARIO M02, CUENTA DE DEPOSITO: CUENTA UNICA DEL TESORO"/>
    <m/>
    <m/>
    <m/>
    <m/>
    <m/>
    <m/>
    <n v="0"/>
    <n v="100"/>
    <s v="NO_CONCILIADO"/>
  </r>
  <r>
    <x v="62"/>
    <m/>
    <x v="62"/>
    <x v="180"/>
    <s v="O23354180002"/>
    <s v="BOD"/>
    <n v="2335418"/>
    <m/>
    <s v="00221022001 DEPOSITO DE EFECTIVO, DEPOSITANTE: LA BOCAMINA S.R.L., CONCEPTO: MULTA FORMULARIO M02, CUENTA DE DEPOSITO: CUENTA UNICA DEL TESORO"/>
    <m/>
    <m/>
    <m/>
    <m/>
    <m/>
    <m/>
    <n v="0"/>
    <n v="100"/>
    <s v="NO_CONCILIADO"/>
  </r>
  <r>
    <x v="62"/>
    <m/>
    <x v="62"/>
    <x v="180"/>
    <s v="O23354220002"/>
    <s v="BOD"/>
    <n v="2335422"/>
    <m/>
    <s v="00221022001 DEPOSITO DE EFECTIVO, DEPOSITANTE: LA BOCAMINA S.R.L., CONCEPTO: MULTA FORMULARIO M02, CUENTA DE DEPOSITO: CUENTA UNICA DEL TESORO"/>
    <m/>
    <m/>
    <m/>
    <m/>
    <m/>
    <m/>
    <n v="0"/>
    <n v="100"/>
    <s v="NO_CONCILIADO"/>
  </r>
  <r>
    <x v="62"/>
    <m/>
    <x v="62"/>
    <x v="180"/>
    <s v="O23354230002"/>
    <s v="BOD"/>
    <n v="2335423"/>
    <m/>
    <s v="00221022001 DEPOSITO DE EFECTIVO, DEPOSITANTE: LA BOCAMINA S.R.L., CONCEPTO: MULTA FORMULARIO M02, CUENTA DE DEPOSITO: CUENTA UNICA DEL TESORO"/>
    <m/>
    <m/>
    <m/>
    <m/>
    <m/>
    <m/>
    <n v="0"/>
    <n v="100"/>
    <s v="NO_CONCILIADO"/>
  </r>
  <r>
    <x v="62"/>
    <m/>
    <x v="62"/>
    <x v="180"/>
    <s v="O23354240002"/>
    <s v="BOD"/>
    <n v="2335424"/>
    <m/>
    <s v="00221022001 DEPOSITO DE EFECTIVO, DEPOSITANTE: LA BOCAMINA S.R.L., CONCEPTO: MULTA FORMULARIO M02, CUENTA DE DEPOSITO: CUENTA UNICA DEL TESORO"/>
    <m/>
    <m/>
    <m/>
    <m/>
    <m/>
    <m/>
    <n v="0"/>
    <n v="100"/>
    <s v="NO_CONCILIADO"/>
  </r>
  <r>
    <x v="62"/>
    <m/>
    <x v="62"/>
    <x v="180"/>
    <s v="O23354260002"/>
    <s v="BOD"/>
    <n v="2335426"/>
    <m/>
    <s v="00221022001 DEPOSITO DE EFECTIVO, DEPOSITANTE: LA BOCAMINA S.R.L., CONCEPTO: MULTA FORMULARIO M02, CUENTA DE DEPOSITO: CUENTA UNICA DEL TESORO"/>
    <m/>
    <m/>
    <m/>
    <m/>
    <m/>
    <m/>
    <n v="0"/>
    <n v="100"/>
    <s v="NO_CONCILIADO"/>
  </r>
  <r>
    <x v="39"/>
    <m/>
    <x v="39"/>
    <x v="180"/>
    <s v="O23354290002"/>
    <s v="BOD"/>
    <n v="2335429"/>
    <m/>
    <s v="00010011101 DEPOSITO DE EFECTIVO, DEPOSITANTE: TAIYO MOTORS S.A., CONCEPTO: DEVOLUCION COBRO EN DEMASIA SEGUN FACTURA N°765, CUENTA DE DEPOSITO: CUENTA UNICA DEL TESORO"/>
    <m/>
    <m/>
    <m/>
    <m/>
    <m/>
    <m/>
    <n v="0"/>
    <n v="150"/>
    <s v="NO_CONCILIADO"/>
  </r>
  <r>
    <x v="62"/>
    <m/>
    <x v="62"/>
    <x v="180"/>
    <s v="O23353890002"/>
    <s v="BOD"/>
    <n v="2335389"/>
    <m/>
    <s v="00221022001 DEPOSITO DE EFECTIVO, DEPOSITANTE: EMPRESA MINERA ROCAMIR SRL NIT: 296454029, CONCEPTO: FUERA DE PLAZO, CUENTA DE DEPOSITO: CUENTA UNICA DEL TESORO"/>
    <m/>
    <m/>
    <m/>
    <m/>
    <m/>
    <m/>
    <n v="0"/>
    <n v="100"/>
    <s v="NO_CONCILIADO"/>
  </r>
  <r>
    <x v="62"/>
    <m/>
    <x v="62"/>
    <x v="180"/>
    <s v="O23353920002"/>
    <s v="BOD"/>
    <n v="2335392"/>
    <m/>
    <s v="00221022001 DEPOSITO DE EFECTIVO, DEPOSITANTE: EMPRESA MINERA ROCAMIR SRL NIT: 296454029, CONCEPTO: FUERA DE PLAZO, CUENTA DE DEPOSITO: CUENTA UNICA DEL TESORO"/>
    <m/>
    <m/>
    <m/>
    <m/>
    <m/>
    <m/>
    <n v="0"/>
    <n v="100"/>
    <s v="NO_CONCILIADO"/>
  </r>
  <r>
    <x v="62"/>
    <m/>
    <x v="62"/>
    <x v="180"/>
    <s v="O23353940002"/>
    <s v="BOD"/>
    <n v="2335394"/>
    <m/>
    <s v="00221022001 DEPOSITO DE EFECTIVO, DEPOSITANTE: ALTATERRA EMPRESA MINERA NIT:7317081012, CONCEPTO: FUERA DE PLAZO, CUENTA DE DEPOSITO: CUENTA UNICA DEL TESORO"/>
    <m/>
    <m/>
    <m/>
    <m/>
    <m/>
    <m/>
    <n v="0"/>
    <n v="100"/>
    <s v="NO_CONCILIADO"/>
  </r>
  <r>
    <x v="62"/>
    <m/>
    <x v="62"/>
    <x v="180"/>
    <s v="O23353960002"/>
    <s v="BOD"/>
    <n v="2335396"/>
    <m/>
    <s v="00221022001 DEPOSITO DE EFECTIVO, DEPOSITANTE: ALTATERRA EMPRESA MINERA NIT:7317081012, CONCEPTO: FUERA DE PLAZO, CUENTA DE DEPOSITO: CUENTA UNICA DEL TESORO"/>
    <m/>
    <m/>
    <m/>
    <m/>
    <m/>
    <m/>
    <n v="0"/>
    <n v="100"/>
    <s v="NO_CONCILIADO"/>
  </r>
  <r>
    <x v="62"/>
    <m/>
    <x v="62"/>
    <x v="180"/>
    <s v="O23353970002"/>
    <s v="BOD"/>
    <n v="2335397"/>
    <m/>
    <s v="00221022001 DEPOSITO DE EFECTIVO, DEPOSITANTE: ALTATERRA EMPRESA MINERA NIT:7317081012, CONCEPTO: FUERA DE PLAZO, CUENTA DE DEPOSITO: CUENTA UNICA DEL TESORO"/>
    <m/>
    <m/>
    <m/>
    <m/>
    <m/>
    <m/>
    <n v="0"/>
    <n v="100"/>
    <s v="NO_CONCILIADO"/>
  </r>
  <r>
    <x v="62"/>
    <m/>
    <x v="62"/>
    <x v="180"/>
    <s v="O23353980002"/>
    <s v="BOD"/>
    <n v="2335398"/>
    <m/>
    <s v="00221022001 DEPOSITO DE EFECTIVO, DEPOSITANTE: ALTATERRA EMPRESA MINERA NIT:7317081012, CONCEPTO: FUERA DE PLAZO, CUENTA DE DEPOSITO: CUENTA UNICA DEL TESORO"/>
    <m/>
    <m/>
    <m/>
    <m/>
    <m/>
    <m/>
    <n v="0"/>
    <n v="100"/>
    <s v="NO_CONCILIADO"/>
  </r>
  <r>
    <x v="62"/>
    <m/>
    <x v="62"/>
    <x v="180"/>
    <s v="O23354000002"/>
    <s v="BOD"/>
    <n v="2335400"/>
    <m/>
    <s v="00221022001 DEPOSITO DE EFECTIVO, DEPOSITANTE: ALTATERRA EMPRESA MINERA NIT:7317081012, CONCEPTO: FUERA DE PLAZO, CUENTA DE DEPOSITO: CUENTA UNICA DEL TESORO"/>
    <m/>
    <m/>
    <m/>
    <m/>
    <m/>
    <m/>
    <n v="0"/>
    <n v="100"/>
    <s v="NO_CONCILIADO"/>
  </r>
  <r>
    <x v="62"/>
    <m/>
    <x v="62"/>
    <x v="180"/>
    <s v="O23354010002"/>
    <s v="BOD"/>
    <n v="2335401"/>
    <m/>
    <s v="00221022001 DEPOSITO DE EFECTIVO, DEPOSITANTE: ALTATERRA EMPRESA MINERA NIT:7317081012, CONCEPTO: FUERA DE PLAZO, CUENTA DE DEPOSITO: CUENTA UNICA DEL TESORO"/>
    <m/>
    <m/>
    <m/>
    <m/>
    <m/>
    <m/>
    <n v="0"/>
    <n v="100"/>
    <s v="NO_CONCILIADO"/>
  </r>
  <r>
    <x v="2"/>
    <m/>
    <x v="2"/>
    <x v="180"/>
    <s v="O23354320002"/>
    <s v="BOD"/>
    <n v="2335432"/>
    <m/>
    <s v="00099021001 DEPOSITO DE EFECTIVO, DEPOSITANTE: GERENCIA NAL. DE REDES DE GAS Y DUCTOS - YPFB, CONCEPTO: DEVOLUCION DEL SALDO DE PAGO DE SERVICIO DE GAS DEL PREV - 195, CUENTA DE DEPOSITO: CUENTA UNICA DEL TESORO"/>
    <m/>
    <m/>
    <m/>
    <m/>
    <m/>
    <m/>
    <n v="0"/>
    <n v="1.64"/>
    <s v="NO_CONCILIADO"/>
  </r>
  <r>
    <x v="62"/>
    <m/>
    <x v="62"/>
    <x v="180"/>
    <s v="O23354380002"/>
    <s v="BOD"/>
    <n v="2335438"/>
    <m/>
    <s v="00221022001 DEPOSITO DE EFECTIVO, DEPOSITANTE: ALTATERRA EMPRESA MINERA NIT 7317081012, CONCEPTO: FUERA DE PLAZO, CUENTA DE DEPOSITO: CUENTA UNICA DEL TESORO"/>
    <m/>
    <m/>
    <m/>
    <m/>
    <m/>
    <m/>
    <n v="0"/>
    <n v="100"/>
    <s v="NO_CONCILIADO"/>
  </r>
  <r>
    <x v="62"/>
    <m/>
    <x v="62"/>
    <x v="180"/>
    <s v="O23354400002"/>
    <s v="BOD"/>
    <n v="2335440"/>
    <m/>
    <s v="00221022001 DEPOSITO DE EFECTIVO, DEPOSITANTE: EMPRESA MINERA ROCAMIR S.R.L. NIT 296454029, CONCEPTO: FUERA DE PLAZO, CUENTA DE DEPOSITO: CUENTA UNICA DEL TESORO"/>
    <m/>
    <m/>
    <m/>
    <m/>
    <m/>
    <m/>
    <n v="0"/>
    <n v="100"/>
    <s v="NO_CONCILIADO"/>
  </r>
  <r>
    <x v="0"/>
    <m/>
    <x v="0"/>
    <x v="180"/>
    <s v="O23354770002"/>
    <s v="BOD"/>
    <n v="2335477"/>
    <m/>
    <s v="00015011108 DEPOSITO DE EFECTIVO, DEPOSITANTE: JOSE DANIEL LLORENTI ROCHA, CONCEPTO: EXAMEN PRE-OCUPACIONAL, CUENTA DE DEPOSITO: CUENTA UNICA DEL TESORO"/>
    <m/>
    <m/>
    <m/>
    <m/>
    <m/>
    <m/>
    <n v="0"/>
    <n v="100"/>
    <s v="NO_CONCILIADO"/>
  </r>
  <r>
    <x v="17"/>
    <m/>
    <x v="17"/>
    <x v="180"/>
    <s v="O23355350002"/>
    <s v="BOD"/>
    <n v="2335535"/>
    <m/>
    <s v="00548132001 DEPOSITO DE EFECTIVO, DEPOSITANTE: OSMANY RAUL MACHICADO NARVAEZ, CONCEPTO: DEVOLUCION DE VIATICOS 13%, CUENTA DE DEPOSITO: CUENTA UNICA DEL TESORO"/>
    <m/>
    <m/>
    <m/>
    <m/>
    <m/>
    <m/>
    <n v="0"/>
    <n v="96"/>
    <s v="NO_CONCILIADO"/>
  </r>
  <r>
    <x v="1"/>
    <m/>
    <x v="1"/>
    <x v="180"/>
    <s v="B23353560002"/>
    <s v="BOD"/>
    <n v="2335356"/>
    <m/>
    <s v="00099021001 DEP.DE CHEQ.AJENOS,RET.DE CAM.,CONCEPTO: DEPÓSITO,DEP.: LUIS FERNANDO CASTRO SANCHEZ , PROCEDENCIA: BANCO UNION S.A., CHEQUE: 222274, FECHA DE EMISION:01/10/2025"/>
    <m/>
    <m/>
    <m/>
    <m/>
    <m/>
    <m/>
    <n v="0"/>
    <n v="35"/>
    <s v="NO_CONCILIADO"/>
  </r>
  <r>
    <x v="1"/>
    <m/>
    <x v="1"/>
    <x v="180"/>
    <s v="B23353590002"/>
    <s v="BOD"/>
    <n v="2335359"/>
    <m/>
    <s v="00099021001 DEP.DE CHEQ.AJENOS,RET.DE CAM.,CONCEPTO: DEPÓSITO,DEP.: NEYZA ARIAS MURGA , PROCEDENCIA: BANCO UNION S.A., CHEQUE: 222275, FECHA DE EMISION:01/10/2025"/>
    <m/>
    <m/>
    <m/>
    <m/>
    <m/>
    <m/>
    <n v="0"/>
    <n v="30515.54"/>
    <s v="NO_CONCILIADO"/>
  </r>
  <r>
    <x v="62"/>
    <m/>
    <x v="62"/>
    <x v="180"/>
    <s v="B23353620002"/>
    <s v="BOD"/>
    <n v="2335362"/>
    <m/>
    <s v="00221022001 DEP.DE CHEQ.AJENOS,RET.DE CAM.,CONCEPTO: DEPÓSITO,DEP.: FELICIA LLANOS RODRIGUEZ , PROCEDENCIA: BANCO UNION S.A., CHEQUE: 222276, FECHA DE EMISION:01/10/2025"/>
    <m/>
    <m/>
    <m/>
    <m/>
    <m/>
    <m/>
    <n v="0"/>
    <n v="60"/>
    <s v="NO_CONCILIADO"/>
  </r>
  <r>
    <x v="62"/>
    <m/>
    <x v="62"/>
    <x v="180"/>
    <s v="B23353640002"/>
    <s v="BOD"/>
    <n v="2335364"/>
    <m/>
    <s v="00221022001 DEP.DE CHEQ.AJENOS,RET.DE CAM.,CONCEPTO: DEPÓSITO,DEP.: MARIA LOURDES HUALLPA QUENTASI , PROCEDENCIA: BANCO UNION S.A., CHEQUE: 222277, FECHA DE EMISION:01/10/2025"/>
    <m/>
    <m/>
    <m/>
    <m/>
    <m/>
    <m/>
    <n v="0"/>
    <n v="120"/>
    <s v="NO_CONCILIADO"/>
  </r>
  <r>
    <x v="62"/>
    <m/>
    <x v="62"/>
    <x v="180"/>
    <s v="B23353660002"/>
    <s v="BOD"/>
    <n v="2335366"/>
    <m/>
    <s v="00221022001 DEP.DE CHEQ.AJENOS,RET.DE CAM.,CONCEPTO: DEPÓSITO,DEP.: MARIA LOURDES HUALLPA QUENTASI , PROCEDENCIA: BANCO UNION S.A., CHEQUE: 222278, FECHA DE EMISION:01/10/2025"/>
    <m/>
    <m/>
    <m/>
    <m/>
    <m/>
    <m/>
    <n v="0"/>
    <n v="150"/>
    <s v="NO_CONCILIADO"/>
  </r>
  <r>
    <x v="62"/>
    <m/>
    <x v="62"/>
    <x v="180"/>
    <s v="B23353690002"/>
    <s v="BOD"/>
    <n v="2335369"/>
    <m/>
    <s v="00221022001 DEP.DE CHEQ.AJENOS,RET.DE CAM.,CONCEPTO: DEPÓSITO,DEP.: LISBETH YAMILA CARVAJAL ROJAS , PROCEDENCIA: BANCO UNION S.A., CHEQUE: 222279, FECHA DE EMISION:01/10/2025"/>
    <m/>
    <m/>
    <m/>
    <m/>
    <m/>
    <m/>
    <n v="0"/>
    <n v="300"/>
    <s v="NO_CONCILIADO"/>
  </r>
  <r>
    <x v="1"/>
    <m/>
    <x v="1"/>
    <x v="180"/>
    <s v="B23353700002"/>
    <s v="BOD"/>
    <n v="2335370"/>
    <m/>
    <s v="00099021001 DEP.DE CHEQ.AJENOS,RET.DE CAM.,CONCEPTO: DEPÓSITO,DEP.: WEYMAR CASTRO OROS , PROCEDENCIA: BANCO UNION S.A., CHEQUE: 222280, FECHA DE EMISION:01/10/2025"/>
    <m/>
    <m/>
    <m/>
    <m/>
    <m/>
    <m/>
    <n v="0"/>
    <n v="337.35"/>
    <s v="NO_CONCILIADO"/>
  </r>
  <r>
    <x v="58"/>
    <m/>
    <x v="58"/>
    <x v="180"/>
    <s v="S11389560001"/>
    <s v="COB"/>
    <n v="1138956"/>
    <m/>
    <s v="'COBRO DE UTILES DE ESCRITORIO POR´||BS60.- Y REEMB. GASTOS DE COMUNICACIÓN BS300.-, CARTA DE CREDITO STANDBY REF: 1702468935 (SB-R-2024-08) A/F ECEBOL, S/G NOTA SEDEM/GG/EB N° 1022/2025, 29/9/2025. LIB:00132032001 ECEBOL - GESTION OPERATIVA REF.: COMISIONES SBLC 1702468935."/>
    <m/>
    <m/>
    <m/>
    <m/>
    <m/>
    <m/>
    <n v="360"/>
    <n v="0"/>
    <s v="NO_CONCILIADO"/>
  </r>
  <r>
    <x v="44"/>
    <m/>
    <x v="44"/>
    <x v="180"/>
    <s v="G33179360003"/>
    <s v="COB"/>
    <n v="20502"/>
    <m/>
    <s v="PAGO A IDA PRÉSTAMO 2531-BO VCTO. 01-10-2025 POR CUENTA DE TGN SEGÚN NOTA MEFP/VTCP/DGCP/UODP/N° 442/2025 DEL 29-09-2025, NTI. 020502 VALOR 01-10-2025 CAPITAL USD 32.730,10 INTERESES USD 6.032,14 CTA. 3987 CUENTA UNICA DEL TESORO REF.: COMISIONES BANCARIAS"/>
    <m/>
    <m/>
    <m/>
    <m/>
    <m/>
    <m/>
    <n v="625.89"/>
    <n v="0"/>
    <s v="NO_CONCILIADO"/>
  </r>
  <r>
    <x v="58"/>
    <m/>
    <x v="58"/>
    <x v="180"/>
    <s v="S11389580001"/>
    <s v="COB"/>
    <n v="1138958"/>
    <m/>
    <s v="'COBRO DE UTILES DE ESCRITORIO POR´||BS60.-, Y REEMB. GASTOS DE COMUNICACIÓN BS300.-, CARTA DE CREDITO STANDBY REF: 1702468934 (SB-R-2024-09) A/F ECEBOL, S/G NOTA SEDEM/GG/EB N° 1022/2025, 29/9/2025. LIB:00132032001 ECEBOL - GESTION OPERATIVA REF.: COMISIONES SBLC 1702468934."/>
    <m/>
    <m/>
    <m/>
    <m/>
    <m/>
    <m/>
    <n v="360"/>
    <n v="0"/>
    <s v="NO_CONCILIADO"/>
  </r>
  <r>
    <x v="6"/>
    <m/>
    <x v="6"/>
    <x v="180"/>
    <s v="J06520520002"/>
    <s v="NTE"/>
    <n v="13264230"/>
    <m/>
    <s v="A:00590012001 Transferencia de recursos a solicitud de la Empresa Pública QUIPUS dependiente del Ministerio de Desarrollo Productivo y Economía Plural mediante nota CITE: CAR/QUIPUS/GG/GAF/JDF/N° 0174/2025 por concepto de reversión de recursos no utilizados que fueron transferidos mediante la TDEV 145, en aplicación a la Resolución Ministerial N° 26 de 27/01/2025 que aprueba el Reglamento para la Canalización de Operaciones con Beneficiarios en el Exterior H.R. 2025-41505-R"/>
    <m/>
    <m/>
    <m/>
    <m/>
    <m/>
    <m/>
    <n v="0"/>
    <n v="7358917.9900000002"/>
    <s v="NO_CONCILIADO"/>
  </r>
  <r>
    <x v="6"/>
    <m/>
    <x v="6"/>
    <x v="180"/>
    <s v="J06520510002"/>
    <s v="NTE"/>
    <n v="13264192"/>
    <m/>
    <s v="A:00590012001 Transferencia de recursos a solicitud de la Empresa Pública QUIPUS dependiente del Ministerio de Desarrollo Productivo y Economía Plural mediante nota CITE: CAR/QUIPUS/GG/GAF/JDF/N° 0173/2025 por concepto de reversión de recursos no utilizados que fueron transferidos mediante la TDEV 118, en aplicación a la Resolución Ministerial N° 26 de 27/01/2025 que aprueba el Reglamento para la Canalización de Operaciones con Beneficiarios en el Exterior H.R. 2025-41508-R"/>
    <m/>
    <m/>
    <m/>
    <m/>
    <m/>
    <m/>
    <n v="0"/>
    <n v="1976591.69"/>
    <s v="NO_CONCILIADO"/>
  </r>
  <r>
    <x v="44"/>
    <m/>
    <x v="44"/>
    <x v="180"/>
    <s v="S11390300003"/>
    <s v="COB"/>
    <n v="1139030"/>
    <m/>
    <s v="||PAGO A BID PRÉSTAMO 1031-SF-BO VCTO. 17-09-2025 POR CUENTA DE TGN, SEGÚN NOTA MEFP/VTCP/DGCP/UODP/N°418/2025 DE FECHA 12-09-2025, VALOR 01-10-2025 CAPITAL USD274.875,16 INTERESES USD77.597,63"/>
    <m/>
    <m/>
    <m/>
    <m/>
    <m/>
    <m/>
    <n v="2777.94"/>
    <n v="0"/>
    <s v="NO_CONCILIADO"/>
  </r>
  <r>
    <x v="44"/>
    <m/>
    <x v="44"/>
    <x v="180"/>
    <s v="S11390270003"/>
    <s v="COB"/>
    <n v="1139027"/>
    <m/>
    <s v="||PAGO A BID PRÉSTAMO 1075-SF-BO-7 VCTO. 17-09-2025 POR CUENTA DE TGN, SEGÚN NOTA MEFP/VTCP/DGCP/UODP/N°418/2025 DE FECHA 12-09-2025, VALOR 01-10-2025 CAPITAL USD158.333,33 INTERESES USD44.697,71. CTA. 3987 CUENTA UNICA DEL TESORO REF.: COMISIONES BANCARIAS"/>
    <m/>
    <m/>
    <m/>
    <m/>
    <m/>
    <m/>
    <n v="1752.79"/>
    <n v="0"/>
    <s v="NO_CONCILIADO"/>
  </r>
  <r>
    <x v="1"/>
    <m/>
    <x v="1"/>
    <x v="181"/>
    <s v="O23358340002"/>
    <s v="BOD"/>
    <n v="2335834"/>
    <m/>
    <s v="00099021001 DEPOSITO DE EFECTIVO, DEPOSITANTE: CARLOS RAMIRO VALDEZ ENRIQUEZ, CONCEPTO: DEVOLUCION BONO DE RIESGO PROFESIONAL GESTION 2017, CUENTA DE DEPOSITO: CUENTA UNICA DEL TESORO"/>
    <m/>
    <m/>
    <m/>
    <m/>
    <m/>
    <m/>
    <n v="0"/>
    <n v="1140"/>
    <s v="NO_CONCILIADO"/>
  </r>
  <r>
    <x v="27"/>
    <m/>
    <x v="27"/>
    <x v="181"/>
    <s v="O23358480002"/>
    <s v="BOD"/>
    <n v="2335848"/>
    <m/>
    <s v="00099021001 DEPOSITO DE EFECTIVO, DEPOSITANTE: FELIX PEDRO FLORES SANCHEZ, CONCEPTO: RETENCION RC-IVA AGOSTO 2025, CUENTA DE DEPOSITO: CUENTA UNICA DEL TESORO/DJBR"/>
    <m/>
    <m/>
    <m/>
    <m/>
    <m/>
    <m/>
    <n v="0"/>
    <n v="62.49"/>
    <s v="NO_CONCILIADO"/>
  </r>
  <r>
    <x v="62"/>
    <m/>
    <x v="62"/>
    <x v="181"/>
    <s v="O23358580002"/>
    <s v="BOD"/>
    <n v="2335858"/>
    <m/>
    <s v="00221022001 DEPOSITO DE EFECTIVO, DEPOSITANTE: SOMINKOR SRL, CONCEPTO: FORM. H02 FUERA DE PLAZO, CUENTA DE DEPOSITO: CUENTA UNICA DEL TESORO"/>
    <m/>
    <m/>
    <m/>
    <m/>
    <m/>
    <m/>
    <n v="0"/>
    <n v="100"/>
    <s v="NO_CONCILIADO"/>
  </r>
  <r>
    <x v="62"/>
    <m/>
    <x v="62"/>
    <x v="181"/>
    <s v="O23358600002"/>
    <s v="BOD"/>
    <n v="2335860"/>
    <m/>
    <s v="00221022001 DEPOSITO DE EFECTIVO, DEPOSITANTE: TERRABOL MINING, CONCEPTO: SANCION TRAMITE FUERA DE PLAZO - 15 DIAS (CON INCREMENTO 10% / DIA): BS, CUENTA DE DEPOSITO: CUENTA UNICA DEL TESORO"/>
    <m/>
    <m/>
    <m/>
    <m/>
    <m/>
    <m/>
    <n v="0"/>
    <n v="280"/>
    <s v="NO_CONCILIADO"/>
  </r>
  <r>
    <x v="62"/>
    <m/>
    <x v="62"/>
    <x v="181"/>
    <s v="O23358610002"/>
    <s v="BOD"/>
    <n v="2335861"/>
    <m/>
    <s v="00221022001 DEPOSITO DE EFECTIVO, DEPOSITANTE: SOMINKOR SRL, CONCEPTO: FORM. H02 FUERA DE PLAZO, CUENTA DE DEPOSITO: CUENTA UNICA DEL TESORO"/>
    <m/>
    <m/>
    <m/>
    <m/>
    <m/>
    <m/>
    <n v="0"/>
    <n v="100"/>
    <s v="NO_CONCILIADO"/>
  </r>
  <r>
    <x v="62"/>
    <m/>
    <x v="62"/>
    <x v="181"/>
    <s v="O23358620002"/>
    <s v="BOD"/>
    <n v="2335862"/>
    <m/>
    <s v="00221022001 DEPOSITO DE EFECTIVO, DEPOSITANTE: TERRABOL MINING, CONCEPTO: SANCION TRAMITE FUERA DE PLAZO - 15 DIAS (CON INCREMENTO 10% / DIA): BS, CUENTA DE DEPOSITO: CUENTA UNICA DEL TESORO"/>
    <m/>
    <m/>
    <m/>
    <m/>
    <m/>
    <m/>
    <n v="0"/>
    <n v="170"/>
    <s v="NO_CONCILIADO"/>
  </r>
  <r>
    <x v="62"/>
    <m/>
    <x v="62"/>
    <x v="181"/>
    <s v="O23358630002"/>
    <s v="BOD"/>
    <n v="2335863"/>
    <m/>
    <s v="00221022001 DEPOSITO DE EFECTIVO, DEPOSITANTE: TERRABOL MINING, CONCEPTO: SANCION TRAMITE FUERA DE PLAZO - 15 DIAS (CON INCREMENTO 10% / DIA): BS, CUENTA DE DEPOSITO: CUENTA UNICA DEL TESORO"/>
    <m/>
    <m/>
    <m/>
    <m/>
    <m/>
    <m/>
    <n v="0"/>
    <n v="180"/>
    <s v="NO_CONCILIADO"/>
  </r>
  <r>
    <x v="62"/>
    <m/>
    <x v="62"/>
    <x v="181"/>
    <s v="O23358640002"/>
    <s v="BOD"/>
    <n v="2335864"/>
    <m/>
    <s v="00221022001 DEPOSITO DE EFECTIVO, DEPOSITANTE: SOMINKOR SRL, CONCEPTO: FORM. H02 FUERA DE PLAZO, CUENTA DE DEPOSITO: CUENTA UNICA DEL TESORO"/>
    <m/>
    <m/>
    <m/>
    <m/>
    <m/>
    <m/>
    <n v="0"/>
    <n v="100"/>
    <s v="NO_CONCILIADO"/>
  </r>
  <r>
    <x v="62"/>
    <m/>
    <x v="62"/>
    <x v="181"/>
    <s v="O23358660002"/>
    <s v="BOD"/>
    <n v="2335866"/>
    <m/>
    <s v="00221022001 DEPOSITO DE EFECTIVO, DEPOSITANTE: SOMINKOR SRL, CONCEPTO: FORM. H02 FUERA DE PLAZO, CUENTA DE DEPOSITO: CUENTA UNICA DEL TESORO"/>
    <m/>
    <m/>
    <m/>
    <m/>
    <m/>
    <m/>
    <n v="0"/>
    <n v="100"/>
    <s v="NO_CONCILIADO"/>
  </r>
  <r>
    <x v="62"/>
    <m/>
    <x v="62"/>
    <x v="181"/>
    <s v="O23358670002"/>
    <s v="BOD"/>
    <n v="2335867"/>
    <m/>
    <s v="00221022001 DEPOSITO DE EFECTIVO, DEPOSITANTE: SOMINKOR SRL, CONCEPTO: FORM. H02 FUERA DE PLAZO, CUENTA DE DEPOSITO: CUENTA UNICA DEL TESORO"/>
    <m/>
    <m/>
    <m/>
    <m/>
    <m/>
    <m/>
    <n v="0"/>
    <n v="100"/>
    <s v="NO_CONCILIADO"/>
  </r>
  <r>
    <x v="62"/>
    <m/>
    <x v="62"/>
    <x v="181"/>
    <s v="O23358690002"/>
    <s v="BOD"/>
    <n v="2335869"/>
    <m/>
    <s v="00221022001 DEPOSITO DE EFECTIVO, DEPOSITANTE: EMGUA S.R.L., CONCEPTO: FORM. H02 FUERA DE PLAZO, CUENTA DE DEPOSITO: CUENTA UNICA DEL TESORO"/>
    <m/>
    <m/>
    <m/>
    <m/>
    <m/>
    <m/>
    <n v="0"/>
    <n v="100"/>
    <s v="NO_CONCILIADO"/>
  </r>
  <r>
    <x v="9"/>
    <m/>
    <x v="9"/>
    <x v="181"/>
    <s v="O23359040002"/>
    <s v="BOD"/>
    <n v="2335904"/>
    <m/>
    <s v="00016011101 DEPOSITO DE EFECTIVO, DEPOSITANTE: GUSTAVO MICHEL GARCIA, CONCEPTO: DEPÓSITO, CUENTA DE DEPOSITO: CUENTA UNICA DEL TESORO"/>
    <m/>
    <m/>
    <m/>
    <m/>
    <m/>
    <m/>
    <n v="0"/>
    <n v="4682"/>
    <s v="NO_CONCILIADO"/>
  </r>
  <r>
    <x v="62"/>
    <m/>
    <x v="62"/>
    <x v="181"/>
    <s v="O23359160002"/>
    <s v="BOD"/>
    <n v="2335916"/>
    <m/>
    <s v="00221022001 DEPOSITO DE EFECTIVO, DEPOSITANTE: FRANZ JOSUE CASTILLO CALLISAYA, CONCEPTO: TRAMITE FUERA DE PLAZO M-02, CUENTA DE DEPOSITO: CUENTA UNICA DEL TESORO"/>
    <m/>
    <m/>
    <m/>
    <m/>
    <m/>
    <m/>
    <n v="0"/>
    <n v="100"/>
    <s v="NO_CONCILIADO"/>
  </r>
  <r>
    <x v="62"/>
    <m/>
    <x v="62"/>
    <x v="181"/>
    <s v="O23359170002"/>
    <s v="BOD"/>
    <n v="2335917"/>
    <m/>
    <s v="00221022001 DEPOSITO DE EFECTIVO, DEPOSITANTE: FRANZ JOSUE CASTILLO CALLISAYA, CONCEPTO: TRAMITE FUERA DE PLAZO M-02, CUENTA DE DEPOSITO: CUENTA UNICA DEL TESORO"/>
    <m/>
    <m/>
    <m/>
    <m/>
    <m/>
    <m/>
    <n v="0"/>
    <n v="100"/>
    <s v="NO_CONCILIADO"/>
  </r>
  <r>
    <x v="1"/>
    <m/>
    <x v="1"/>
    <x v="181"/>
    <s v="O23359280002"/>
    <s v="BOD"/>
    <n v="2335928"/>
    <m/>
    <s v="00099021001 DEPOSITO DE EFECTIVO, DEPOSITANTE: LEONARDO ANIBAL COLQUE CANAZA, CONCEPTO: PAGO DE GAS MES DE SEPTIEMBRE 2025, CUENTA DE DEPOSITO: CUENTA UNICA DEL TESORO"/>
    <m/>
    <m/>
    <m/>
    <m/>
    <m/>
    <m/>
    <n v="0"/>
    <n v="1454.76"/>
    <s v="NO_CONCILIADO"/>
  </r>
  <r>
    <x v="1"/>
    <m/>
    <x v="1"/>
    <x v="181"/>
    <s v="O23359310002"/>
    <s v="BOD"/>
    <n v="2335931"/>
    <m/>
    <s v="00099021001 DEPOSITO DE EFECTIVO, DEPOSITANTE: LEONARDO ANIBAL COLQUE CANAZA, CONCEPTO: PAGO DE AGUA, CUENTA DE DEPOSITO: CUENTA UNICA DEL TESORO"/>
    <m/>
    <m/>
    <m/>
    <m/>
    <m/>
    <m/>
    <n v="0"/>
    <n v="1000"/>
    <s v="NO_CONCILIADO"/>
  </r>
  <r>
    <x v="1"/>
    <m/>
    <x v="1"/>
    <x v="181"/>
    <s v="O23359340002"/>
    <s v="BOD"/>
    <n v="2335934"/>
    <m/>
    <s v="00099021001 DEPOSITO DE EFECTIVO, DEPOSITANTE: LEONARDO ANIBAL COLQUE CANAZA, CONCEPTO: PAGO DE LUZ, CUENTA DE DEPOSITO: CUENTA UNICA DEL TESORO"/>
    <m/>
    <m/>
    <m/>
    <m/>
    <m/>
    <m/>
    <n v="0"/>
    <n v="1000"/>
    <s v="NO_CONCILIADO"/>
  </r>
  <r>
    <x v="56"/>
    <m/>
    <x v="56"/>
    <x v="181"/>
    <s v="O23359380002"/>
    <s v="BOD"/>
    <n v="2335938"/>
    <m/>
    <s v="00099021001 DEPOSITO DE EFECTIVO, DEPOSITANTE: MELANY FERNANDEZ LENZ, CONCEPTO: DEVOLUCION SERVICIOS DIGITALIZADOR DE COMPUTO ELECCIONES GENERALES 2025-1RA VUELTA, CUENTA DE DEPOSITO: CUENTA UNICA DEL TESORO"/>
    <m/>
    <m/>
    <m/>
    <m/>
    <m/>
    <m/>
    <n v="0"/>
    <n v="2390.0300000000002"/>
    <s v="NO_CONCILIADO"/>
  </r>
  <r>
    <x v="62"/>
    <m/>
    <x v="62"/>
    <x v="181"/>
    <s v="B23358280002"/>
    <s v="BOD"/>
    <n v="2335828"/>
    <m/>
    <s v="00221022001 DEP.DE CHEQ.AJENOS,RET.DE CAM.,CONCEPTO: DEPÓSITO,DEP.: JAIME ARACA CASTRO , PROCEDENCIA: BANCO UNION S.A., CHEQUE: 222283, FECHA DE EMISION:02/10/2025"/>
    <m/>
    <m/>
    <m/>
    <m/>
    <m/>
    <m/>
    <n v="0"/>
    <n v="300"/>
    <s v="NO_CONCILIADO"/>
  </r>
  <r>
    <x v="62"/>
    <m/>
    <x v="62"/>
    <x v="181"/>
    <s v="B23358290002"/>
    <s v="BOD"/>
    <n v="2335829"/>
    <m/>
    <s v="00221022001 DEP.DE CHEQ.AJENOS,RET.DE CAM.,CONCEPTO: FUERA DE PLAZO,DEP.: NADIR VILLALBA MAMANI , PROCEDENCIA: BANCO UNION S.A., CHEQUE: 222284, FECHA DE EMISION:02/10/2025"/>
    <m/>
    <m/>
    <m/>
    <m/>
    <m/>
    <m/>
    <n v="0"/>
    <n v="300"/>
    <s v="NO_CONCILIADO"/>
  </r>
  <r>
    <x v="62"/>
    <m/>
    <x v="62"/>
    <x v="181"/>
    <s v="B23358300002"/>
    <s v="BOD"/>
    <n v="2335830"/>
    <m/>
    <s v="00221022001 DEP.DE CHEQ.AJENOS,RET.DE CAM.,CONCEPTO: DEPÓSITO,DEP.: JAIME ARACA CASTRO , PROCEDENCIA: BANCO UNION S.A., CHEQUE: 222285, FECHA DE EMISION:02/10/2025"/>
    <m/>
    <m/>
    <m/>
    <m/>
    <m/>
    <m/>
    <n v="0"/>
    <n v="300"/>
    <s v="NO_CONCILIADO"/>
  </r>
  <r>
    <x v="62"/>
    <m/>
    <x v="62"/>
    <x v="181"/>
    <s v="B23358310002"/>
    <s v="BOD"/>
    <n v="2335831"/>
    <m/>
    <s v="00221022001 DEP.DE CHEQ.AJENOS,RET.DE CAM.,CONCEPTO: PAGO MULTA FUERA DE PLAZO,DEP.: OLGA YELIMAR ALCOBA ECHALAR , PROCEDENCIA: BANCO UNION S.A., CHEQUE: 222286, FECHA DE EMISION:02/10/2025"/>
    <m/>
    <m/>
    <m/>
    <m/>
    <m/>
    <m/>
    <n v="0"/>
    <n v="400"/>
    <s v="NO_CONCILIADO"/>
  </r>
  <r>
    <x v="62"/>
    <m/>
    <x v="62"/>
    <x v="181"/>
    <s v="B23358330002"/>
    <s v="BOD"/>
    <n v="2335833"/>
    <m/>
    <s v="00221022001 DEP.DE CHEQ.AJENOS,RET.DE CAM.,CONCEPTO: PAGO MULTA FUERA DE PLAZO,DEP.: OLGA YELIMAR ALCOBA ECHALAR , PROCEDENCIA: BANCO UNION S.A., CHEQUE: 222287, FECHA DE EMISION:02/10/2025"/>
    <m/>
    <m/>
    <m/>
    <m/>
    <m/>
    <m/>
    <n v="0"/>
    <n v="400"/>
    <s v="NO_CONCILIADO"/>
  </r>
  <r>
    <x v="62"/>
    <m/>
    <x v="62"/>
    <x v="181"/>
    <s v="B23358350002"/>
    <s v="BOD"/>
    <n v="2335835"/>
    <m/>
    <s v="00221022001 DEP.DE CHEQ.AJENOS,RET.DE CAM.,CONCEPTO: PAGO MULTA FUERA DE PLAZO,DEP.: OLGA YELIMAR ALCOBA ECHALAR , PROCEDENCIA: BANCO UNION S.A., CHEQUE: 222288, FECHA DE EMISION:02/10/2025"/>
    <m/>
    <m/>
    <m/>
    <m/>
    <m/>
    <m/>
    <n v="0"/>
    <n v="500"/>
    <s v="NO_CONCILIADO"/>
  </r>
  <r>
    <x v="62"/>
    <m/>
    <x v="62"/>
    <x v="181"/>
    <s v="B23358370002"/>
    <s v="BOD"/>
    <n v="2335837"/>
    <m/>
    <s v="00221022001 DEP.DE CHEQ.AJENOS,RET.DE CAM.,CONCEPTO: PAGO DE MULTA FUERA DE PLAZO,DEP.: OLGA YELIMAR ALCOBA ECHALAR , PROCEDENCIA: BANCO UNION S.A., CHEQUE: 222289, FECHA DE EMISION:02/10/2025"/>
    <m/>
    <m/>
    <m/>
    <m/>
    <m/>
    <m/>
    <n v="0"/>
    <n v="600"/>
    <s v="NO_CONCILIADO"/>
  </r>
  <r>
    <x v="62"/>
    <m/>
    <x v="62"/>
    <x v="181"/>
    <s v="O23359740002"/>
    <s v="BOD"/>
    <n v="2335974"/>
    <m/>
    <s v="00221022001 DEPOSITO DE EFECTIVO, DEPOSITANTE: COMERC PROMETBOL, CONCEPTO: SANCION TRAMITE FUERA DE PLAZO, CUENTA DE DEPOSITO: CUENTA UNICA DEL TESORO"/>
    <m/>
    <m/>
    <m/>
    <m/>
    <m/>
    <m/>
    <n v="0"/>
    <n v="220"/>
    <s v="NO_CONCILIADO"/>
  </r>
  <r>
    <x v="3"/>
    <m/>
    <x v="3"/>
    <x v="181"/>
    <s v="Q23007330002"/>
    <s v="CRV"/>
    <n v="2300733"/>
    <m/>
    <s v="NUMERO DE LIBRETA CUT: 00099021001 OPERACIÓN E18 TRANSFERENCIA DEL SISTEMA FINANCIERO POR CUENTA DE TERCEROS A LA CUT REGISTRO EN EL MARCO DE LAS POLITICAS SOCIALES IMPLEMENTADAS POR EL GOBIERNO DEL ESTADO PLURINACIONAL DE BOLIVIA Y EL DS 5454 DE FECHA 10 DE SEPTIEMBRE DE 2025 APORTE FINAL 60 P"/>
    <m/>
    <m/>
    <m/>
    <m/>
    <m/>
    <m/>
    <n v="0"/>
    <n v="1680000"/>
    <s v="NO_CONCILIADO"/>
  </r>
  <r>
    <x v="58"/>
    <m/>
    <x v="58"/>
    <x v="181"/>
    <s v="S11391720001"/>
    <s v="COB"/>
    <n v="1139172"/>
    <m/>
    <s v="||COMISION TRANSFERENCIA FONDOS AL EXTERIOR 0,20% S/USD 7.423,80 (EQUIV.EUR 6.327,30) REEM. GASTOS COMUNICACION BS300.- Y EMISION COMPROBANTE CONTABLE BS60.- REF:PAGO N°6 LC I-2023-39 P/C ENVIBOL A/F BDF INDUSTRIES S.P.A. EN COMPL. A COMPROBANTE CONTABLE S-1139169 DE LA FECHA. LIB:00132072001 SEDEM-ADMINISTRACION RECAUDACION ENVIBOL REF:COMISIONES PAGO 6 LC I-2023-39."/>
    <m/>
    <m/>
    <m/>
    <m/>
    <m/>
    <m/>
    <n v="461.87"/>
    <n v="0"/>
    <s v="NO_CONCILIADO"/>
  </r>
  <r>
    <x v="58"/>
    <m/>
    <x v="58"/>
    <x v="181"/>
    <s v="S11391670001"/>
    <s v="COB"/>
    <n v="1139167"/>
    <m/>
    <s v="||COMISION TRANSFERENCIA FONDOS AL EXTERIOR 0,20% S/USD 48.115,46 (EQUIV.EUR 41.008,80) REEM. GASTOS COMUNICACION BS300.- Y EMISION COMPROBANTE CONTABLE BS60.- REF:PAGO N°5 LC I-2023-39 P/C ENVIBOL A/F BDF INDUSTRIES S.P.A. EN COMPL. A COMPROBANTE CONTABLE S-1139166 DE LA FECHA. LIB:00132072001 SEDEM-ADMINISTRACION RECAUDACION ENVIBOL REF:COMISIONES PAGO 5 LC I-2023-39."/>
    <m/>
    <m/>
    <m/>
    <m/>
    <m/>
    <m/>
    <n v="1020.14"/>
    <n v="0"/>
    <s v="NO_CONCILIADO"/>
  </r>
  <r>
    <x v="48"/>
    <m/>
    <x v="48"/>
    <x v="182"/>
    <s v="O23362340002"/>
    <s v="BOD"/>
    <n v="2336234"/>
    <m/>
    <s v="00041031107 DEPOSITO DE EFECTIVO, DEPOSITANTE: JHOHANCE ANCIR SALAS NINA, CONCEPTO: DEVOLUCION DE MULTA, CUENTA DE DEPOSITO: CUENTA UNICA DEL TESORO"/>
    <m/>
    <m/>
    <m/>
    <m/>
    <m/>
    <m/>
    <n v="0"/>
    <n v="577.44000000000005"/>
    <s v="NO_CONCILIADO"/>
  </r>
  <r>
    <x v="62"/>
    <m/>
    <x v="62"/>
    <x v="182"/>
    <s v="O23362910002"/>
    <s v="BOD"/>
    <n v="2336291"/>
    <m/>
    <s v="00221022001 DEPOSITO DE EFECTIVO, DEPOSITANTE: SOMINKOR, CONCEPTO: FORM H02 FUERA DE PLAZO, CUENTA DE DEPOSITO: CUENTA UNICA DEL TESORO"/>
    <m/>
    <m/>
    <m/>
    <m/>
    <m/>
    <m/>
    <n v="0"/>
    <n v="50"/>
    <s v="NO_CONCILIADO"/>
  </r>
  <r>
    <x v="62"/>
    <m/>
    <x v="62"/>
    <x v="182"/>
    <s v="O23362930002"/>
    <s v="BOD"/>
    <n v="2336293"/>
    <m/>
    <s v="00221022001 DEPOSITO DE EFECTIVO, DEPOSITANTE: SOMINKOR, CONCEPTO: FORM H02 FUERA DE PLAZO, CUENTA DE DEPOSITO: CUENTA UNICA DEL TESORO"/>
    <m/>
    <m/>
    <m/>
    <m/>
    <m/>
    <m/>
    <n v="0"/>
    <n v="40"/>
    <s v="NO_CONCILIADO"/>
  </r>
  <r>
    <x v="62"/>
    <m/>
    <x v="62"/>
    <x v="182"/>
    <s v="O23362940002"/>
    <s v="BOD"/>
    <n v="2336294"/>
    <m/>
    <s v="00221022001 DEPOSITO DE EFECTIVO, DEPOSITANTE: SOMINKOR, CONCEPTO: FORM H02 FUERA DE PLAZO, CUENTA DE DEPOSITO: CUENTA UNICA DEL TESORO"/>
    <m/>
    <m/>
    <m/>
    <m/>
    <m/>
    <m/>
    <n v="0"/>
    <n v="30"/>
    <s v="NO_CONCILIADO"/>
  </r>
  <r>
    <x v="62"/>
    <m/>
    <x v="62"/>
    <x v="182"/>
    <s v="O23362960002"/>
    <s v="BOD"/>
    <n v="2336296"/>
    <m/>
    <s v="00221022001 DEPOSITO DE EFECTIVO, DEPOSITANTE: SOMINKOR, CONCEPTO: FORM H02 FUERA DE PLAZO, CUENTA DE DEPOSITO: CUENTA UNICA DEL TESORO"/>
    <m/>
    <m/>
    <m/>
    <m/>
    <m/>
    <m/>
    <n v="0"/>
    <n v="20"/>
    <s v="NO_CONCILIADO"/>
  </r>
  <r>
    <x v="62"/>
    <m/>
    <x v="62"/>
    <x v="182"/>
    <s v="O23362970002"/>
    <s v="BOD"/>
    <n v="2336297"/>
    <m/>
    <s v="00221022001 DEPOSITO DE EFECTIVO, DEPOSITANTE: SOMINKOR, CONCEPTO: FORM H02 FUERA DE PLAZO, CUENTA DE DEPOSITO: CUENTA UNICA DEL TESORO"/>
    <m/>
    <m/>
    <m/>
    <m/>
    <m/>
    <m/>
    <n v="0"/>
    <n v="420"/>
    <s v="NO_CONCILIADO"/>
  </r>
  <r>
    <x v="62"/>
    <m/>
    <x v="62"/>
    <x v="182"/>
    <s v="O23363000002"/>
    <s v="BOD"/>
    <n v="2336300"/>
    <m/>
    <s v="00221022001 DEPOSITO DE EFECTIVO, DEPOSITANTE: SOMINKOR, CONCEPTO: FORM H02 FUERA DE PLAZO, CUENTA DE DEPOSITO: CUENTA UNICA DEL TESORO"/>
    <m/>
    <m/>
    <m/>
    <m/>
    <m/>
    <m/>
    <n v="0"/>
    <n v="290"/>
    <s v="NO_CONCILIADO"/>
  </r>
  <r>
    <x v="62"/>
    <m/>
    <x v="62"/>
    <x v="182"/>
    <s v="O23363030002"/>
    <s v="BOD"/>
    <n v="2336303"/>
    <m/>
    <s v="00221022001 DEPOSITO DE EFECTIVO, DEPOSITANTE: SOMINKOR, CONCEPTO: FORM H02 FUERA DE PLAZO, CUENTA DE DEPOSITO: CUENTA UNICA DEL TESORO"/>
    <m/>
    <m/>
    <m/>
    <m/>
    <m/>
    <m/>
    <n v="0"/>
    <n v="110"/>
    <s v="NO_CONCILIADO"/>
  </r>
  <r>
    <x v="62"/>
    <m/>
    <x v="62"/>
    <x v="182"/>
    <s v="O23363040002"/>
    <s v="BOD"/>
    <n v="2336304"/>
    <m/>
    <s v="00221022001 DEPOSITO DE EFECTIVO, DEPOSITANTE: SOMINKOR, CONCEPTO: FORM H02 FUERA DE PLAZO, CUENTA DE DEPOSITO: CUENTA UNICA DEL TESORO"/>
    <m/>
    <m/>
    <m/>
    <m/>
    <m/>
    <m/>
    <n v="0"/>
    <n v="10"/>
    <s v="NO_CONCILIADO"/>
  </r>
  <r>
    <x v="20"/>
    <m/>
    <x v="20"/>
    <x v="182"/>
    <s v="O23363580002"/>
    <s v="BOD"/>
    <n v="2336358"/>
    <m/>
    <s v="00099021001 DEPOSITO DE EFECTIVO, DEPOSITANTE: FRANZ FERNANDO PARY MALDONADO, CONCEPTO: DEVOLUCION SUELDO DICIEMBRE 2024, CUENTA DE DEPOSITO: CUENTA UNICA DEL TESORO/DJBR"/>
    <m/>
    <m/>
    <m/>
    <m/>
    <m/>
    <m/>
    <n v="0"/>
    <n v="6149"/>
    <s v="NO_CONCILIADO"/>
  </r>
  <r>
    <x v="62"/>
    <m/>
    <x v="62"/>
    <x v="182"/>
    <s v="O23363590002"/>
    <s v="BOD"/>
    <n v="2336359"/>
    <m/>
    <s v="00221022001 DEPOSITO DE EFECTIVO, DEPOSITANTE: CHACHI S.R.L., CONCEPTO: TRAMITE FORMULARIO M-02 (FUERA DE PLAZO), CUENTA DE DEPOSITO: CUENTA UNICA DEL TESORO"/>
    <m/>
    <m/>
    <m/>
    <m/>
    <m/>
    <m/>
    <n v="0"/>
    <n v="100"/>
    <s v="NO_CONCILIADO"/>
  </r>
  <r>
    <x v="62"/>
    <m/>
    <x v="62"/>
    <x v="182"/>
    <s v="O23363600002"/>
    <s v="BOD"/>
    <n v="2336360"/>
    <m/>
    <s v="00221022001 DEPOSITO DE EFECTIVO, DEPOSITANTE: CHACHI S.R.L., CONCEPTO: TRAMITE FORMULARIO M-02 (FUERA DE PLAZO), CUENTA DE DEPOSITO: CUENTA UNICA DEL TESORO"/>
    <m/>
    <m/>
    <m/>
    <m/>
    <m/>
    <m/>
    <n v="0"/>
    <n v="100"/>
    <s v="NO_CONCILIADO"/>
  </r>
  <r>
    <x v="62"/>
    <m/>
    <x v="62"/>
    <x v="182"/>
    <s v="O23363630002"/>
    <s v="BOD"/>
    <n v="2336363"/>
    <m/>
    <s v="00221022001 DEPOSITO DE EFECTIVO, DEPOSITANTE: CHACHI S.R.L., CONCEPTO: TRAMITE FORMULARIO M-02 (FUERA DE PLAZO), CUENTA DE DEPOSITO: CUENTA UNICA DEL TESORO"/>
    <m/>
    <m/>
    <m/>
    <m/>
    <m/>
    <m/>
    <n v="0"/>
    <n v="100"/>
    <s v="NO_CONCILIADO"/>
  </r>
  <r>
    <x v="62"/>
    <m/>
    <x v="62"/>
    <x v="182"/>
    <s v="O23363640002"/>
    <s v="BOD"/>
    <n v="2336364"/>
    <m/>
    <s v="00221022001 DEPOSITO DE EFECTIVO, DEPOSITANTE: CHACHI S.R.L., CONCEPTO: TRAMITE FORMULARIO M-02 (FUERA DE PLAZO), CUENTA DE DEPOSITO: CUENTA UNICA DEL TESORO"/>
    <m/>
    <m/>
    <m/>
    <m/>
    <m/>
    <m/>
    <n v="0"/>
    <n v="100"/>
    <s v="NO_CONCILIADO"/>
  </r>
  <r>
    <x v="62"/>
    <m/>
    <x v="62"/>
    <x v="182"/>
    <s v="O23363650002"/>
    <s v="BOD"/>
    <n v="2336365"/>
    <m/>
    <s v="00221022001 DEPOSITO DE EFECTIVO, DEPOSITANTE: CHACHI S.R.L., CONCEPTO: TRAMITE FORMULARIO M-02 (FUERA DE PLAZO), CUENTA DE DEPOSITO: CUENTA UNICA DEL TESORO"/>
    <m/>
    <m/>
    <m/>
    <m/>
    <m/>
    <m/>
    <n v="0"/>
    <n v="100"/>
    <s v="NO_CONCILIADO"/>
  </r>
  <r>
    <x v="62"/>
    <m/>
    <x v="62"/>
    <x v="182"/>
    <s v="O23363660002"/>
    <s v="BOD"/>
    <n v="2336366"/>
    <m/>
    <s v="00221022001 DEPOSITO DE EFECTIVO, DEPOSITANTE: CHACHI S.R.L., CONCEPTO: TRAMITE FORMULARIO M-02 (FUERA DE PLAZO), CUENTA DE DEPOSITO: CUENTA UNICA DEL TESORO"/>
    <m/>
    <m/>
    <m/>
    <m/>
    <m/>
    <m/>
    <n v="0"/>
    <n v="100"/>
    <s v="NO_CONCILIADO"/>
  </r>
  <r>
    <x v="62"/>
    <m/>
    <x v="62"/>
    <x v="182"/>
    <s v="O23363670002"/>
    <s v="BOD"/>
    <n v="2336367"/>
    <m/>
    <s v="00221022001 DEPOSITO DE EFECTIVO, DEPOSITANTE: CHACHI S.R.L., CONCEPTO: TRAMITE FORMULARIO M-02 (FUERA DE PLAZO), CUENTA DE DEPOSITO: CUENTA UNICA DEL TESORO"/>
    <m/>
    <m/>
    <m/>
    <m/>
    <m/>
    <m/>
    <n v="0"/>
    <n v="100"/>
    <s v="NO_CONCILIADO"/>
  </r>
  <r>
    <x v="62"/>
    <m/>
    <x v="62"/>
    <x v="182"/>
    <s v="O23363680002"/>
    <s v="BOD"/>
    <n v="2336368"/>
    <m/>
    <s v="00221022001 DEPOSITO DE EFECTIVO, DEPOSITANTE: CHACHI S.R.L., CONCEPTO: TRAMITE FORMULARIO M-02 (FUERA DE PLAZO), CUENTA DE DEPOSITO: CUENTA UNICA DEL TESORO"/>
    <m/>
    <m/>
    <m/>
    <m/>
    <m/>
    <m/>
    <n v="0"/>
    <n v="100"/>
    <s v="NO_CONCILIADO"/>
  </r>
  <r>
    <x v="62"/>
    <m/>
    <x v="62"/>
    <x v="182"/>
    <s v="O23363690002"/>
    <s v="BOD"/>
    <n v="2336369"/>
    <m/>
    <s v="00221022001 DEPOSITO DE EFECTIVO, DEPOSITANTE: CHACHI S.R.L., CONCEPTO: TRAMITE FORMULARIO M-02 (FUERA DE PLAZO), CUENTA DE DEPOSITO: CUENTA UNICA DEL TESORO"/>
    <m/>
    <m/>
    <m/>
    <m/>
    <m/>
    <m/>
    <n v="0"/>
    <n v="100"/>
    <s v="NO_CONCILIADO"/>
  </r>
  <r>
    <x v="62"/>
    <m/>
    <x v="62"/>
    <x v="182"/>
    <s v="O23363700002"/>
    <s v="BOD"/>
    <n v="2336370"/>
    <m/>
    <s v="00221022001 DEPOSITO DE EFECTIVO, DEPOSITANTE: CHACHI S.R.L., CONCEPTO: TRAMITE FORMULARIO M-02 (FUERA DE PLAZO), CUENTA DE DEPOSITO: CUENTA UNICA DEL TESORO"/>
    <m/>
    <m/>
    <m/>
    <m/>
    <m/>
    <m/>
    <n v="0"/>
    <n v="100"/>
    <s v="NO_CONCILIADO"/>
  </r>
  <r>
    <x v="62"/>
    <m/>
    <x v="62"/>
    <x v="182"/>
    <s v="O23363730002"/>
    <s v="BOD"/>
    <n v="2336373"/>
    <m/>
    <s v="00221022001 DEPOSITO DE EFECTIVO, DEPOSITANTE: CHACHI S.R.L., CONCEPTO: TRAMITE FORMULARIO M-02 (FUERA DE PLAZO), CUENTA DE DEPOSITO: CUENTA UNICA DEL TESORO"/>
    <m/>
    <m/>
    <m/>
    <m/>
    <m/>
    <m/>
    <n v="0"/>
    <n v="100"/>
    <s v="NO_CONCILIADO"/>
  </r>
  <r>
    <x v="62"/>
    <m/>
    <x v="62"/>
    <x v="182"/>
    <s v="O23363740002"/>
    <s v="BOD"/>
    <n v="2336374"/>
    <m/>
    <s v="00221022001 DEPOSITO DE EFECTIVO, DEPOSITANTE: CHACHI S.R.L., CONCEPTO: TRAMITE FORMULARIO M-02 (FUERA DE PLAZO), CUENTA DE DEPOSITO: CUENTA UNICA DEL TESORO"/>
    <m/>
    <m/>
    <m/>
    <m/>
    <m/>
    <m/>
    <n v="0"/>
    <n v="100"/>
    <s v="NO_CONCILIADO"/>
  </r>
  <r>
    <x v="62"/>
    <m/>
    <x v="62"/>
    <x v="182"/>
    <s v="O23363750002"/>
    <s v="BOD"/>
    <n v="2336375"/>
    <m/>
    <s v="00221022001 DEPOSITO DE EFECTIVO, DEPOSITANTE: CHACHI S.R.L., CONCEPTO: TRAMITE FORMULARIO M-02 (FUERA DE PLAZO), CUENTA DE DEPOSITO: CUENTA UNICA DEL TESORO"/>
    <m/>
    <m/>
    <m/>
    <m/>
    <m/>
    <m/>
    <n v="0"/>
    <n v="100"/>
    <s v="NO_CONCILIADO"/>
  </r>
  <r>
    <x v="62"/>
    <m/>
    <x v="62"/>
    <x v="182"/>
    <s v="O23363760002"/>
    <s v="BOD"/>
    <n v="2336376"/>
    <m/>
    <s v="00221022001 DEPOSITO DE EFECTIVO, DEPOSITANTE: CHACHI S.R.L., CONCEPTO: TRAMITE FORMULARIO M-02 (FUERA DE PLAZO), CUENTA DE DEPOSITO: CUENTA UNICA DEL TESORO"/>
    <m/>
    <m/>
    <m/>
    <m/>
    <m/>
    <m/>
    <n v="0"/>
    <n v="100"/>
    <s v="NO_CONCILIADO"/>
  </r>
  <r>
    <x v="62"/>
    <m/>
    <x v="62"/>
    <x v="182"/>
    <s v="O23363770002"/>
    <s v="BOD"/>
    <n v="2336377"/>
    <m/>
    <s v="00221022001 DEPOSITO DE EFECTIVO, DEPOSITANTE: CHACHI S.R.L., CONCEPTO: TRAMITE FORMULARIO M-02 (FUERA DE PLAZO), CUENTA DE DEPOSITO: CUENTA UNICA DEL TESORO"/>
    <m/>
    <m/>
    <m/>
    <m/>
    <m/>
    <m/>
    <n v="0"/>
    <n v="100"/>
    <s v="NO_CONCILIADO"/>
  </r>
  <r>
    <x v="62"/>
    <m/>
    <x v="62"/>
    <x v="182"/>
    <s v="O23363780002"/>
    <s v="BOD"/>
    <n v="2336378"/>
    <m/>
    <s v="00221022001 DEPOSITO DE EFECTIVO, DEPOSITANTE: CHACHI S.R.L., CONCEPTO: TRAMITE FORMULARIO M-02 (FUERA DE PLAZO), CUENTA DE DEPOSITO: CUENTA UNICA DEL TESORO"/>
    <m/>
    <m/>
    <m/>
    <m/>
    <m/>
    <m/>
    <n v="0"/>
    <n v="100"/>
    <s v="NO_CONCILIADO"/>
  </r>
  <r>
    <x v="62"/>
    <m/>
    <x v="62"/>
    <x v="182"/>
    <s v="O23363790002"/>
    <s v="BOD"/>
    <n v="2336379"/>
    <m/>
    <s v="00221022001 DEPOSITO DE EFECTIVO, DEPOSITANTE: CHACHI S.R.L., CONCEPTO: TRAMITE FORMULARIO M-02 (FUERA DE PLAZO), CUENTA DE DEPOSITO: CUENTA UNICA DEL TESORO"/>
    <m/>
    <m/>
    <m/>
    <m/>
    <m/>
    <m/>
    <n v="0"/>
    <n v="100"/>
    <s v="NO_CONCILIADO"/>
  </r>
  <r>
    <x v="62"/>
    <m/>
    <x v="62"/>
    <x v="182"/>
    <s v="O23363820002"/>
    <s v="BOD"/>
    <n v="2336382"/>
    <m/>
    <s v="00221022001 DEPOSITO DE EFECTIVO, DEPOSITANTE: CHACHI S.R.L., CONCEPTO: TRAMITE FORMULARIO M-02 (FUERA DE PLAZO), CUENTA DE DEPOSITO: CUENTA UNICA DEL TESORO"/>
    <m/>
    <m/>
    <m/>
    <m/>
    <m/>
    <m/>
    <n v="0"/>
    <n v="100"/>
    <s v="NO_CONCILIADO"/>
  </r>
  <r>
    <x v="62"/>
    <m/>
    <x v="62"/>
    <x v="182"/>
    <s v="O23363830002"/>
    <s v="BOD"/>
    <n v="2336383"/>
    <m/>
    <s v="00221022001 DEPOSITO DE EFECTIVO, DEPOSITANTE: CHACHI S.R.L., CONCEPTO: TRAMITE FORMULARIO M-02 (FUERA DE PLAZO), CUENTA DE DEPOSITO: CUENTA UNICA DEL TESORO"/>
    <m/>
    <m/>
    <m/>
    <m/>
    <m/>
    <m/>
    <n v="0"/>
    <n v="100"/>
    <s v="NO_CONCILIADO"/>
  </r>
  <r>
    <x v="62"/>
    <m/>
    <x v="62"/>
    <x v="182"/>
    <s v="O23363840002"/>
    <s v="BOD"/>
    <n v="2336384"/>
    <m/>
    <s v="00221022001 DEPOSITO DE EFECTIVO, DEPOSITANTE: CHACHI S.R.L., CONCEPTO: TRAMITE FORMULARIO M-02 (FUERA DE PLAZO), CUENTA DE DEPOSITO: CUENTA UNICA DEL TESORO"/>
    <m/>
    <m/>
    <m/>
    <m/>
    <m/>
    <m/>
    <n v="0"/>
    <n v="100"/>
    <s v="NO_CONCILIADO"/>
  </r>
  <r>
    <x v="62"/>
    <m/>
    <x v="62"/>
    <x v="182"/>
    <s v="O23363850002"/>
    <s v="BOD"/>
    <n v="2336385"/>
    <m/>
    <s v="00221022001 DEPOSITO DE EFECTIVO, DEPOSITANTE: CHACHI S.R.L., CONCEPTO: TRAMITE FORMULARIO M-02 (FUERA DE PLAZO), CUENTA DE DEPOSITO: CUENTA UNICA DEL TESORO"/>
    <m/>
    <m/>
    <m/>
    <m/>
    <m/>
    <m/>
    <n v="0"/>
    <n v="100"/>
    <s v="NO_CONCILIADO"/>
  </r>
  <r>
    <x v="62"/>
    <m/>
    <x v="62"/>
    <x v="182"/>
    <s v="O23363860002"/>
    <s v="BOD"/>
    <n v="2336386"/>
    <m/>
    <s v="00221022001 DEPOSITO DE EFECTIVO, DEPOSITANTE: CHACHI S.R.L., CONCEPTO: TRAMITE FORMULARIO M-02 (FUERA DE PLAZO), CUENTA DE DEPOSITO: CUENTA UNICA DEL TESORO"/>
    <m/>
    <m/>
    <m/>
    <m/>
    <m/>
    <m/>
    <n v="0"/>
    <n v="100"/>
    <s v="NO_CONCILIADO"/>
  </r>
  <r>
    <x v="62"/>
    <m/>
    <x v="62"/>
    <x v="182"/>
    <s v="O23363870002"/>
    <s v="BOD"/>
    <n v="2336387"/>
    <m/>
    <s v="00221022001 DEPOSITO DE EFECTIVO, DEPOSITANTE: CHACHI S.R.L., CONCEPTO: TRAMITE FORMULARIO M-02 (FUERA DE PLAZO), CUENTA DE DEPOSITO: CUENTA UNICA DEL TESORO"/>
    <m/>
    <m/>
    <m/>
    <m/>
    <m/>
    <m/>
    <n v="0"/>
    <n v="100"/>
    <s v="NO_CONCILIADO"/>
  </r>
  <r>
    <x v="62"/>
    <m/>
    <x v="62"/>
    <x v="182"/>
    <s v="O23363880002"/>
    <s v="BOD"/>
    <n v="2336388"/>
    <m/>
    <s v="00221022001 DEPOSITO DE EFECTIVO, DEPOSITANTE: CHACHI S.R.L., CONCEPTO: TRAMITE FORMULARIO M-02 (FUERA DE PLAZO), CUENTA DE DEPOSITO: CUENTA UNICA DEL TESORO"/>
    <m/>
    <m/>
    <m/>
    <m/>
    <m/>
    <m/>
    <n v="0"/>
    <n v="100"/>
    <s v="NO_CONCILIADO"/>
  </r>
  <r>
    <x v="62"/>
    <m/>
    <x v="62"/>
    <x v="182"/>
    <s v="O23363890002"/>
    <s v="BOD"/>
    <n v="2336389"/>
    <m/>
    <s v="00221022001 DEPOSITO DE EFECTIVO, DEPOSITANTE: CHACHI S.R.L., CONCEPTO: TRAMITE FORMULARIO M-02 (FUERA DE PLAZO), CUENTA DE DEPOSITO: CUENTA UNICA DEL TESORO"/>
    <m/>
    <m/>
    <m/>
    <m/>
    <m/>
    <m/>
    <n v="0"/>
    <n v="100"/>
    <s v="NO_CONCILIADO"/>
  </r>
  <r>
    <x v="62"/>
    <m/>
    <x v="62"/>
    <x v="182"/>
    <s v="O23363910002"/>
    <s v="BOD"/>
    <n v="2336391"/>
    <m/>
    <s v="00221022001 DEPOSITO DE EFECTIVO, DEPOSITANTE: CHACHI S.R.L., CONCEPTO: TRAMITE FORMULARIO M-02 (FUERA DE PLAZO), CUENTA DE DEPOSITO: CUENTA UNICA DEL TESORO"/>
    <m/>
    <m/>
    <m/>
    <m/>
    <m/>
    <m/>
    <n v="0"/>
    <n v="100"/>
    <s v="NO_CONCILIADO"/>
  </r>
  <r>
    <x v="62"/>
    <m/>
    <x v="62"/>
    <x v="182"/>
    <s v="O23363920002"/>
    <s v="BOD"/>
    <n v="2336392"/>
    <m/>
    <s v="00221022001 DEPOSITO DE EFECTIVO, DEPOSITANTE: CHACHI S.R.L., CONCEPTO: TRAMITE FORMULARIO M-02 (FUERA DE PLAZO), CUENTA DE DEPOSITO: CUENTA UNICA DEL TESORO"/>
    <m/>
    <m/>
    <m/>
    <m/>
    <m/>
    <m/>
    <n v="0"/>
    <n v="100"/>
    <s v="NO_CONCILIADO"/>
  </r>
  <r>
    <x v="62"/>
    <m/>
    <x v="62"/>
    <x v="182"/>
    <s v="O23363950002"/>
    <s v="BOD"/>
    <n v="2336395"/>
    <m/>
    <s v="00221022001 DEPOSITO DE EFECTIVO, DEPOSITANTE: CHACHI S.R.L., CONCEPTO: TRAMITE FORMULARIO M-02 (FUERA DE PLAZO), CUENTA DE DEPOSITO: CUENTA UNICA DEL TESORO"/>
    <m/>
    <m/>
    <m/>
    <m/>
    <m/>
    <m/>
    <n v="0"/>
    <n v="100"/>
    <s v="NO_CONCILIADO"/>
  </r>
  <r>
    <x v="62"/>
    <m/>
    <x v="62"/>
    <x v="182"/>
    <s v="O23363990002"/>
    <s v="BOD"/>
    <n v="2336399"/>
    <m/>
    <s v="00221022001 DEPOSITO DE EFECTIVO, DEPOSITANTE: CHACHI S.R.L., CONCEPTO: TRAMITE FORMULARIO M-02 (FUERA DE PLAZO), CUENTA DE DEPOSITO: CUENTA UNICA DEL TESORO"/>
    <m/>
    <m/>
    <m/>
    <m/>
    <m/>
    <m/>
    <n v="0"/>
    <n v="100"/>
    <s v="NO_CONCILIADO"/>
  </r>
  <r>
    <x v="62"/>
    <m/>
    <x v="62"/>
    <x v="182"/>
    <s v="O23363960002"/>
    <s v="BOD"/>
    <n v="2336396"/>
    <m/>
    <s v="00221022001 DEPOSITO DE EFECTIVO, DEPOSITANTE: CHACHI S.R.L., CONCEPTO: TRAMITE FORMULARIO M-02 (FUERA DE PLAZO), CUENTA DE DEPOSITO: CUENTA UNICA DEL TESORO"/>
    <m/>
    <m/>
    <m/>
    <m/>
    <m/>
    <m/>
    <n v="0"/>
    <n v="100"/>
    <s v="NO_CONCILIADO"/>
  </r>
  <r>
    <x v="62"/>
    <m/>
    <x v="62"/>
    <x v="182"/>
    <s v="O23363970002"/>
    <s v="BOD"/>
    <n v="2336397"/>
    <m/>
    <s v="00221022001 DEPOSITO DE EFECTIVO, DEPOSITANTE: CHACHI S.R.L., CONCEPTO: TRAMITE FORMULARIO M-02 (FUERA DE PLAZO), CUENTA DE DEPOSITO: CUENTA UNICA DEL TESORO"/>
    <m/>
    <m/>
    <m/>
    <m/>
    <m/>
    <m/>
    <n v="0"/>
    <n v="100"/>
    <s v="NO_CONCILIADO"/>
  </r>
  <r>
    <x v="62"/>
    <m/>
    <x v="62"/>
    <x v="182"/>
    <s v="O23363980002"/>
    <s v="BOD"/>
    <n v="2336398"/>
    <m/>
    <s v="00221022001 DEPOSITO DE EFECTIVO, DEPOSITANTE: CHACHI S.R.L., CONCEPTO: TRAMITE FORMULARIO M-02 (FUERA DE PLAZO), CUENTA DE DEPOSITO: CUENTA UNICA DEL TESORO"/>
    <m/>
    <m/>
    <m/>
    <m/>
    <m/>
    <m/>
    <n v="0"/>
    <n v="100"/>
    <s v="NO_CONCILIADO"/>
  </r>
  <r>
    <x v="62"/>
    <m/>
    <x v="62"/>
    <x v="182"/>
    <s v="O23364010002"/>
    <s v="BOD"/>
    <n v="2336401"/>
    <m/>
    <s v="00221022001 DEPOSITO DE EFECTIVO, DEPOSITANTE: CHACHI S.R.L., CONCEPTO: TRAMITE FORMULARIO M-02 (FUERA DE PLAZO), CUENTA DE DEPOSITO: CUENTA UNICA DEL TESORO"/>
    <m/>
    <m/>
    <m/>
    <m/>
    <m/>
    <m/>
    <n v="0"/>
    <n v="100"/>
    <s v="NO_CONCILIADO"/>
  </r>
  <r>
    <x v="62"/>
    <m/>
    <x v="62"/>
    <x v="182"/>
    <s v="O23364020002"/>
    <s v="BOD"/>
    <n v="2336402"/>
    <m/>
    <s v="00221022001 DEPOSITO DE EFECTIVO, DEPOSITANTE: CHACHI S.R.L., CONCEPTO: TRAMITE FORMULARIO M-02 (FUERA DE PLAZO), CUENTA DE DEPOSITO: CUENTA UNICA DEL TESORO"/>
    <m/>
    <m/>
    <m/>
    <m/>
    <m/>
    <m/>
    <n v="0"/>
    <n v="100"/>
    <s v="NO_CONCILIADO"/>
  </r>
  <r>
    <x v="62"/>
    <m/>
    <x v="62"/>
    <x v="182"/>
    <s v="O23364030002"/>
    <s v="BOD"/>
    <n v="2336403"/>
    <m/>
    <s v="00221022001 DEPOSITO DE EFECTIVO, DEPOSITANTE: CHACHI S.R.L., CONCEPTO: TRAMITE FORMULARIO M-02 (FUERA DE PLAZO), CUENTA DE DEPOSITO: CUENTA UNICA DEL TESORO"/>
    <m/>
    <m/>
    <m/>
    <m/>
    <m/>
    <m/>
    <n v="0"/>
    <n v="100"/>
    <s v="NO_CONCILIADO"/>
  </r>
  <r>
    <x v="62"/>
    <m/>
    <x v="62"/>
    <x v="182"/>
    <s v="O23364190002"/>
    <s v="BOD"/>
    <n v="2336419"/>
    <m/>
    <s v="00221012001 DEPOSITO DE EFECTIVO, DEPOSITANTE: ECOMINES COMPANY, CONCEPTO: 1 FORMULARIO M02 SEGUNDA QUICENA DE MAYO 2025, CUENTA DE DEPOSITO: CUENTA UNICA DEL TESORO"/>
    <m/>
    <m/>
    <m/>
    <m/>
    <m/>
    <m/>
    <n v="0"/>
    <n v="100"/>
    <s v="NO_CONCILIADO"/>
  </r>
  <r>
    <x v="3"/>
    <m/>
    <x v="3"/>
    <x v="182"/>
    <s v="B23362110002"/>
    <s v="BOD"/>
    <n v="2336211"/>
    <m/>
    <s v="00099021001 DEP.DE CHEQ.AJENOS,RET.DE CAM.,CONCEPTO: DEVOLUCION DE CC JUNIO 2025,DEP.: LA VITALICIA SEGUROS Y REASEGUROS DE VIDA S.A. , PROCEDENCIA: BANCO BISA S.A., CHEQUE: 85910, FECHA DE EMISION:02/10/2025"/>
    <m/>
    <m/>
    <m/>
    <m/>
    <m/>
    <m/>
    <n v="0"/>
    <n v="12033.6"/>
    <s v="NO_CONCILIADO"/>
  </r>
  <r>
    <x v="62"/>
    <m/>
    <x v="62"/>
    <x v="182"/>
    <s v="B23362330002"/>
    <s v="BOD"/>
    <n v="2336233"/>
    <m/>
    <s v="00221022001 DEP.DE CHEQ.AJENOS,RET.DE CAM.,CONCEPTO: DEPÓSITO,DEP.: JUAN CARLOS CANELAS MANRIQUE , PROCEDENCIA: BANCO UNION S.A., CHEQUE: 222296, FECHA DE EMISION:03/10/2025"/>
    <m/>
    <m/>
    <m/>
    <m/>
    <m/>
    <m/>
    <n v="0"/>
    <n v="100"/>
    <s v="NO_CONCILIADO"/>
  </r>
  <r>
    <x v="62"/>
    <m/>
    <x v="62"/>
    <x v="182"/>
    <s v="B23362350002"/>
    <s v="BOD"/>
    <n v="2336235"/>
    <m/>
    <s v="00221022001 DEP.DE CHEQ.AJENOS,RET.DE CAM.,CONCEPTO: DEPÓSITO,DEP.: JUAN CARLOS CANELAS MANRIQUE , PROCEDENCIA: BANCO UNION S.A., CHEQUE: 222295, FECHA DE EMISION:03/10/2025"/>
    <m/>
    <m/>
    <m/>
    <m/>
    <m/>
    <m/>
    <n v="0"/>
    <n v="100"/>
    <s v="NO_CONCILIADO"/>
  </r>
  <r>
    <x v="1"/>
    <m/>
    <x v="1"/>
    <x v="182"/>
    <s v="B23362380002"/>
    <s v="BOD"/>
    <n v="2336238"/>
    <m/>
    <s v="00099021001 DEP.DE CHEQ.AJENOS,RET.DE CAM.,CONCEPTO: DEPÓSITO,DEP.: LAURA SOFIA CAYOJA MAMANI , PROCEDENCIA: BANCO UNION S.A., CHEQUE: 222294, FECHA DE EMISION:03/10/2025"/>
    <m/>
    <m/>
    <m/>
    <m/>
    <m/>
    <m/>
    <n v="0"/>
    <n v="1686.64"/>
    <s v="NO_CONCILIADO"/>
  </r>
  <r>
    <x v="62"/>
    <m/>
    <x v="62"/>
    <x v="182"/>
    <s v="B23362400002"/>
    <s v="BOD"/>
    <n v="2336240"/>
    <m/>
    <s v="00221022001 DEP.DE CHEQ.AJENOS,RET.DE CAM.,CONCEPTO: DEPÓSITO,DEP.: JUAN CARLOS CANELAS MANRIQUE , PROCEDENCIA: BANCO UNION S.A., CHEQUE: 222293, FECHA DE EMISION:03/10/2025"/>
    <m/>
    <m/>
    <m/>
    <m/>
    <m/>
    <m/>
    <n v="0"/>
    <n v="20"/>
    <s v="NO_CONCILIADO"/>
  </r>
  <r>
    <x v="62"/>
    <m/>
    <x v="62"/>
    <x v="182"/>
    <s v="B23362440002"/>
    <s v="BOD"/>
    <n v="2336244"/>
    <m/>
    <s v="00221022001 DEP.DE CHEQ.AJENOS,RET.DE CAM.,CONCEPTO: DEPÓSITO,DEP.: JUAN CARLOS CANELAS MANRIQUE , PROCEDENCIA: BANCO UNION S.A., CHEQUE: 222292, FECHA DE EMISION:03/10/2025"/>
    <m/>
    <m/>
    <m/>
    <m/>
    <m/>
    <m/>
    <n v="0"/>
    <n v="50"/>
    <s v="NO_CONCILIADO"/>
  </r>
  <r>
    <x v="1"/>
    <m/>
    <x v="1"/>
    <x v="182"/>
    <s v="B23362450002"/>
    <s v="BOD"/>
    <n v="2336245"/>
    <m/>
    <s v="00099021001 DEP.DE CHEQ.AJENOS,RET.DE CAM.,CONCEPTO: DEPÓSITO,DEP.: EDGAR REMMY CUIZA HUANACU , PROCEDENCIA: BANCO UNION S.A., CHEQUE: 222291, FECHA DE EMISION:03/10/2025"/>
    <m/>
    <m/>
    <m/>
    <m/>
    <m/>
    <m/>
    <n v="0"/>
    <n v="3564.43"/>
    <s v="NO_CONCILIADO"/>
  </r>
  <r>
    <x v="48"/>
    <m/>
    <x v="48"/>
    <x v="182"/>
    <s v="B23362650002"/>
    <s v="BOD"/>
    <n v="2336265"/>
    <m/>
    <s v="00041041102 DEP.DE CHEQ.AJENOS,RET.DE CAM.,CONCEPTO: PAGO DE MULTAS DE REGISTRO Y CREDITACION DE LA UNIDAD PRODUCTIVA,DEP.: TEODOMIRO MAMANI MAMANI , PROCEDENCIA: BANCO UNION S.A., CHEQUE: 849, FECHA DE EMISION:03/10/2025"/>
    <m/>
    <m/>
    <m/>
    <m/>
    <m/>
    <m/>
    <n v="0"/>
    <n v="5000"/>
    <s v="NO_CONCILIADO"/>
  </r>
  <r>
    <x v="48"/>
    <m/>
    <x v="48"/>
    <x v="182"/>
    <s v="B23362660002"/>
    <s v="BOD"/>
    <n v="2336266"/>
    <m/>
    <s v="00041041102 DEP.DE CHEQ.AJENOS,RET.DE CAM.,CONCEPTO: PAGO DE MULTAS DE REGISTRO Y ACREDITACION DE LA EMPRESA MAVER SRL,DEP.: MAVER S.R.L. , PROCEDENCIA: BANCO UNION S.A., CHEQUE: 848, FECHA DE EMISION:02/10/2025"/>
    <m/>
    <m/>
    <m/>
    <m/>
    <m/>
    <m/>
    <n v="0"/>
    <n v="12000"/>
    <s v="NO_CONCILIADO"/>
  </r>
  <r>
    <x v="60"/>
    <m/>
    <x v="60"/>
    <x v="182"/>
    <s v="Q23016660002"/>
    <s v="CRV"/>
    <n v="2301666"/>
    <m/>
    <s v="NUMERO DE LIBRETA CUT: 00572019205 OPERACIÓN E82 TRANSFERENCIA BDP FINPRO A LA CUT DESEMBOLSO NRO 25 FINPRO 27 OP. 20027 IMPLEMENTACION DE LA INDUSTRIA DE CARNICOS EN EL BENI-EMAPA"/>
    <m/>
    <m/>
    <m/>
    <m/>
    <m/>
    <m/>
    <n v="0"/>
    <n v="2821096.37"/>
    <s v="NO_CONCILIADO"/>
  </r>
  <r>
    <x v="75"/>
    <m/>
    <x v="75"/>
    <x v="182"/>
    <s v="G33211830002"/>
    <s v="CRV"/>
    <n v="3321183"/>
    <m/>
    <s v="TRANSFERENCIA DE FONDOS A SOLICITUD DE TRANSPORTES AEREOS BOLIVIANOS SEGUN SOLICITUD TAB-0010-2025 REF: PAGO DEL 30% DEL BONO JUANCITO PINTO - GESTION 2025, DE ACUERDO A CRONOGRAMA ESTABLECIDO EN D.S. NRO. 5454 00099021001 TGN-RECURSOS ORDINARIOS (3987)"/>
    <m/>
    <m/>
    <m/>
    <m/>
    <m/>
    <m/>
    <n v="0"/>
    <n v="1050000.04"/>
    <s v="NO_CONCILIADO"/>
  </r>
  <r>
    <x v="18"/>
    <m/>
    <x v="18"/>
    <x v="183"/>
    <s v="O23367000002"/>
    <s v="BOD"/>
    <n v="2336700"/>
    <m/>
    <s v="00046024204 DEPOSITO DE EFECTIVO, DEPOSITANTE: FERNANDO LUIS VARGAS ZEBALLOS, CONCEPTO: DEVOLUCION POR PROCESO SUMARIO FERNANDO LUIS VARGAS ZEBALLOS FUENTE 42, CUENTA DE DEPOSITO: CUENTA UNICA DEL TESORO"/>
    <m/>
    <m/>
    <m/>
    <m/>
    <m/>
    <m/>
    <n v="0"/>
    <n v="793.55"/>
    <s v="NO_CONCILIADO"/>
  </r>
  <r>
    <x v="62"/>
    <m/>
    <x v="62"/>
    <x v="183"/>
    <s v="O23367140002"/>
    <s v="BOD"/>
    <n v="2336714"/>
    <m/>
    <s v="00221022001 DEPOSITO DE EFECTIVO, DEPOSITANTE: EMPRESA MINERA &quot;IQBQS&quot; S.R.L., CONCEPTO: FORMULARIO M-02 ATRASADO, CUENTA DE DEPOSITO: CUENTA UNICA DEL TESORO"/>
    <m/>
    <m/>
    <m/>
    <m/>
    <m/>
    <m/>
    <n v="0"/>
    <n v="100"/>
    <s v="NO_CONCILIADO"/>
  </r>
  <r>
    <x v="62"/>
    <m/>
    <x v="62"/>
    <x v="183"/>
    <s v="O23367190002"/>
    <s v="BOD"/>
    <n v="2336719"/>
    <m/>
    <s v="00221022001 DEPOSITO DE EFECTIVO, DEPOSITANTE: PLACARSI S.R.L., CONCEPTO: FORMULARIO M-02 ATRASADO, CUENTA DE DEPOSITO: CUENTA UNICA DEL TESORO"/>
    <m/>
    <m/>
    <m/>
    <m/>
    <m/>
    <m/>
    <n v="0"/>
    <n v="100"/>
    <s v="NO_CONCILIADO"/>
  </r>
  <r>
    <x v="62"/>
    <m/>
    <x v="62"/>
    <x v="183"/>
    <s v="O23367200002"/>
    <s v="BOD"/>
    <n v="2336720"/>
    <m/>
    <s v="00221022001 DEPOSITO DE EFECTIVO, DEPOSITANTE: PLACARSI S.R.L., CONCEPTO: FORMULARIO M-02 ATRASADO, CUENTA DE DEPOSITO: CUENTA UNICA DEL TESORO"/>
    <m/>
    <m/>
    <m/>
    <m/>
    <m/>
    <m/>
    <n v="0"/>
    <n v="100"/>
    <s v="NO_CONCILIADO"/>
  </r>
  <r>
    <x v="62"/>
    <m/>
    <x v="62"/>
    <x v="183"/>
    <s v="O23367210002"/>
    <s v="BOD"/>
    <n v="2336721"/>
    <m/>
    <s v="00221022001 DEPOSITO DE EFECTIVO, DEPOSITANTE: PLACARSI S.R.L., CONCEPTO: FORMULARIO M-02 ATRASADO, CUENTA DE DEPOSITO: CUENTA UNICA DEL TESORO"/>
    <m/>
    <m/>
    <m/>
    <m/>
    <m/>
    <m/>
    <n v="0"/>
    <n v="100"/>
    <s v="NO_CONCILIADO"/>
  </r>
  <r>
    <x v="62"/>
    <m/>
    <x v="62"/>
    <x v="183"/>
    <s v="O23367220002"/>
    <s v="BOD"/>
    <n v="2336722"/>
    <m/>
    <s v="00221022001 DEPOSITO DE EFECTIVO, DEPOSITANTE: PLACARSI S.R.L., CONCEPTO: FORMULARIO M-02 ATRASADO, CUENTA DE DEPOSITO: CUENTA UNICA DEL TESORO"/>
    <m/>
    <m/>
    <m/>
    <m/>
    <m/>
    <m/>
    <n v="0"/>
    <n v="100"/>
    <s v="NO_CONCILIADO"/>
  </r>
  <r>
    <x v="0"/>
    <m/>
    <x v="0"/>
    <x v="183"/>
    <s v="O23367430002"/>
    <s v="BOD"/>
    <n v="2336743"/>
    <m/>
    <s v="00015011108 DEPOSITO DE EFECTIVO, DEPOSITANTE: MINISTERIO DE GOBIERNO, CONCEPTO: DEPÓSITO, CUENTA DE DEPOSITO: CUENTA UNICA DEL TESORO"/>
    <m/>
    <m/>
    <m/>
    <m/>
    <m/>
    <m/>
    <n v="0"/>
    <n v="366.3"/>
    <s v="NO_CONCILIADO"/>
  </r>
  <r>
    <x v="62"/>
    <m/>
    <x v="62"/>
    <x v="183"/>
    <s v="O23367680002"/>
    <s v="BOD"/>
    <n v="2336768"/>
    <m/>
    <s v="00221022001 DEPOSITO DE EFECTIVO, DEPOSITANTE: NETOMIN S.R.L., CONCEPTO: M-02 FUERA DE PLAZO, CUENTA DE DEPOSITO: CUENTA UNICA DEL TESORO"/>
    <m/>
    <m/>
    <m/>
    <m/>
    <m/>
    <m/>
    <n v="0"/>
    <n v="100"/>
    <s v="NO_CONCILIADO"/>
  </r>
  <r>
    <x v="62"/>
    <m/>
    <x v="62"/>
    <x v="183"/>
    <s v="O23367690002"/>
    <s v="BOD"/>
    <n v="2336769"/>
    <m/>
    <s v="00221022001 DEPOSITO DE EFECTIVO, DEPOSITANTE: NETOMIN S.R.L., CONCEPTO: M-02 FUERA DE PLAZO, CUENTA DE DEPOSITO: CUENTA UNICA DEL TESORO"/>
    <m/>
    <m/>
    <m/>
    <m/>
    <m/>
    <m/>
    <n v="0"/>
    <n v="100"/>
    <s v="NO_CONCILIADO"/>
  </r>
  <r>
    <x v="62"/>
    <m/>
    <x v="62"/>
    <x v="183"/>
    <s v="O23367710002"/>
    <s v="BOD"/>
    <n v="2336771"/>
    <m/>
    <s v="00221022001 DEPOSITO DE EFECTIVO, DEPOSITANTE: NETOMIN S.R.L., CONCEPTO: M-02 FUERA DE PLAZO - 15 DIAS (INCREMENTO 10% DIA), CUENTA DE DEPOSITO: CUENTA UNICA DEL TESORO"/>
    <m/>
    <m/>
    <m/>
    <m/>
    <m/>
    <m/>
    <n v="0"/>
    <n v="510"/>
    <s v="NO_CONCILIADO"/>
  </r>
  <r>
    <x v="62"/>
    <m/>
    <x v="62"/>
    <x v="183"/>
    <s v="O23367720002"/>
    <s v="BOD"/>
    <n v="2336772"/>
    <m/>
    <s v="00221022001 DEPOSITO DE EFECTIVO, DEPOSITANTE: EMCAARBOL S.R.L., CONCEPTO: M-02 FUERA DE PLAZO, CUENTA DE DEPOSITO: CUENTA UNICA DEL TESORO"/>
    <m/>
    <m/>
    <m/>
    <m/>
    <m/>
    <m/>
    <n v="0"/>
    <n v="100"/>
    <s v="NO_CONCILIADO"/>
  </r>
  <r>
    <x v="62"/>
    <m/>
    <x v="62"/>
    <x v="183"/>
    <s v="O23367730002"/>
    <s v="BOD"/>
    <n v="2336773"/>
    <m/>
    <s v="00221022001 DEPOSITO DE EFECTIVO, DEPOSITANTE: NETOMIN S.R.L., CONCEPTO: M-02 FUERA DE PLAZO - 15 DIAS (INCREMENTO 10% DIA), CUENTA DE DEPOSITO: CUENTA UNICA DEL TESORO"/>
    <m/>
    <m/>
    <m/>
    <m/>
    <m/>
    <m/>
    <n v="0"/>
    <n v="430"/>
    <s v="NO_CONCILIADO"/>
  </r>
  <r>
    <x v="62"/>
    <m/>
    <x v="62"/>
    <x v="183"/>
    <s v="O23367750002"/>
    <s v="BOD"/>
    <n v="2336775"/>
    <m/>
    <s v="00221022001 DEPOSITO DE EFECTIVO, DEPOSITANTE: EMCAARBOL S.R.L., CONCEPTO: M-02 FUERA DE PLAZO, CUENTA DE DEPOSITO: CUENTA UNICA DEL TESORO"/>
    <m/>
    <m/>
    <m/>
    <m/>
    <m/>
    <m/>
    <n v="0"/>
    <n v="100"/>
    <s v="NO_CONCILIADO"/>
  </r>
  <r>
    <x v="62"/>
    <m/>
    <x v="62"/>
    <x v="183"/>
    <s v="O23367760002"/>
    <s v="BOD"/>
    <n v="2336776"/>
    <m/>
    <s v="00221022001 DEPOSITO DE EFECTIVO, DEPOSITANTE: NETOMIN S.R.L., CONCEPTO: M-02 FUERA DE PLAZO - 15 DIAS (INCREMENTO 10% DIA), CUENTA DE DEPOSITO: CUENTA UNICA DEL TESORO"/>
    <m/>
    <m/>
    <m/>
    <m/>
    <m/>
    <m/>
    <n v="0"/>
    <n v="200"/>
    <s v="NO_CONCILIADO"/>
  </r>
  <r>
    <x v="62"/>
    <m/>
    <x v="62"/>
    <x v="183"/>
    <s v="O23367780002"/>
    <s v="BOD"/>
    <n v="2336778"/>
    <m/>
    <s v="00221022001 DEPOSITO DE EFECTIVO, DEPOSITANTE: EMCAARBOL S.R.L., CONCEPTO: M-02 FUERA DE PLAZO, CUENTA DE DEPOSITO: CUENTA UNICA DEL TESORO"/>
    <m/>
    <m/>
    <m/>
    <m/>
    <m/>
    <m/>
    <n v="0"/>
    <n v="100"/>
    <s v="NO_CONCILIADO"/>
  </r>
  <r>
    <x v="62"/>
    <m/>
    <x v="62"/>
    <x v="183"/>
    <s v="O23367790002"/>
    <s v="BOD"/>
    <n v="2336779"/>
    <m/>
    <s v="00221022001 DEPOSITO DE EFECTIVO, DEPOSITANTE: EMCAARBOL S.R.L., CONCEPTO: M-02 FUERA DE PLAZO, CUENTA DE DEPOSITO: CUENTA UNICA DEL TESORO"/>
    <m/>
    <m/>
    <m/>
    <m/>
    <m/>
    <m/>
    <n v="0"/>
    <n v="100"/>
    <s v="NO_CONCILIADO"/>
  </r>
  <r>
    <x v="62"/>
    <m/>
    <x v="62"/>
    <x v="183"/>
    <s v="O23367800002"/>
    <s v="BOD"/>
    <n v="2336780"/>
    <m/>
    <s v="00221022001 DEPOSITO DE EFECTIVO, DEPOSITANTE: NETOMIN S.R.L., CONCEPTO: M-02 FUERA DE PLAZO - 15 DIAS (INCREMENTO 10% DIA), CUENTA DE DEPOSITO: CUENTA UNICA DEL TESORO"/>
    <m/>
    <m/>
    <m/>
    <m/>
    <m/>
    <m/>
    <n v="0"/>
    <n v="170"/>
    <s v="NO_CONCILIADO"/>
  </r>
  <r>
    <x v="62"/>
    <m/>
    <x v="62"/>
    <x v="183"/>
    <s v="O23367820002"/>
    <s v="BOD"/>
    <n v="2336782"/>
    <m/>
    <s v="00221022001 DEPOSITO DE EFECTIVO, DEPOSITANTE: EMCAARBOL S.R.L., CONCEPTO: M-02 FUERA DE PLAZO, CUENTA DE DEPOSITO: CUENTA UNICA DEL TESORO"/>
    <m/>
    <m/>
    <m/>
    <m/>
    <m/>
    <m/>
    <n v="0"/>
    <n v="100"/>
    <s v="NO_CONCILIADO"/>
  </r>
  <r>
    <x v="62"/>
    <m/>
    <x v="62"/>
    <x v="183"/>
    <s v="O23367830002"/>
    <s v="BOD"/>
    <n v="2336783"/>
    <m/>
    <s v="00221022001 DEPOSITO DE EFECTIVO, DEPOSITANTE: NETOMIN S.R.L., CONCEPTO: M-02 FUERA DE PLAZO - 15 DIAS (INCREMENTO 10% DIA), CUENTA DE DEPOSITO: CUENTA UNICA DEL TESORO"/>
    <m/>
    <m/>
    <m/>
    <m/>
    <m/>
    <m/>
    <n v="0"/>
    <n v="170"/>
    <s v="NO_CONCILIADO"/>
  </r>
  <r>
    <x v="62"/>
    <m/>
    <x v="62"/>
    <x v="183"/>
    <s v="O23367840002"/>
    <s v="BOD"/>
    <n v="2336784"/>
    <m/>
    <s v="00221022001 DEPOSITO DE EFECTIVO, DEPOSITANTE: EMCAARBOL S.R.L., CONCEPTO: M-02 FUERA DE PLAZO, CUENTA DE DEPOSITO: CUENTA UNICA DEL TESORO"/>
    <m/>
    <m/>
    <m/>
    <m/>
    <m/>
    <m/>
    <n v="0"/>
    <n v="100"/>
    <s v="NO_CONCILIADO"/>
  </r>
  <r>
    <x v="62"/>
    <m/>
    <x v="62"/>
    <x v="183"/>
    <s v="O23367850002"/>
    <s v="BOD"/>
    <n v="2336785"/>
    <m/>
    <s v="00221022001 DEPOSITO DE EFECTIVO, DEPOSITANTE: EMCAARBOL S.R.L., CONCEPTO: M-02 FUERA DE PLAZO, CUENTA DE DEPOSITO: CUENTA UNICA DEL TESORO"/>
    <m/>
    <m/>
    <m/>
    <m/>
    <m/>
    <m/>
    <n v="0"/>
    <n v="100"/>
    <s v="NO_CONCILIADO"/>
  </r>
  <r>
    <x v="62"/>
    <m/>
    <x v="62"/>
    <x v="183"/>
    <s v="O23367860002"/>
    <s v="BOD"/>
    <n v="2336786"/>
    <m/>
    <s v="00221022001 DEPOSITO DE EFECTIVO, DEPOSITANTE: NETOMIN S.R.L., CONCEPTO: M-02 FUERA DE PLAZO - 15 DIAS (INCREMENTO 10% DIA), CUENTA DE DEPOSITO: CUENTA UNICA DEL TESORO"/>
    <m/>
    <m/>
    <m/>
    <m/>
    <m/>
    <m/>
    <n v="0"/>
    <n v="120"/>
    <s v="NO_CONCILIADO"/>
  </r>
  <r>
    <x v="62"/>
    <m/>
    <x v="62"/>
    <x v="183"/>
    <s v="O23367870002"/>
    <s v="BOD"/>
    <n v="2336787"/>
    <m/>
    <s v="00221022001 DEPOSITO DE EFECTIVO, DEPOSITANTE: EMCAARBOL S.R.L., CONCEPTO: M-02 FUERA DE PLAZO, CUENTA DE DEPOSITO: CUENTA UNICA DEL TESORO"/>
    <m/>
    <m/>
    <m/>
    <m/>
    <m/>
    <m/>
    <n v="0"/>
    <n v="100"/>
    <s v="NO_CONCILIADO"/>
  </r>
  <r>
    <x v="62"/>
    <m/>
    <x v="62"/>
    <x v="183"/>
    <s v="O23367890002"/>
    <s v="BOD"/>
    <n v="2336789"/>
    <m/>
    <s v="00221022001 DEPOSITO DE EFECTIVO, DEPOSITANTE: EMCAARBOL S.R.L., CONCEPTO: M-02 FUERA DE PLAZO, CUENTA DE DEPOSITO: CUENTA UNICA DEL TESORO"/>
    <m/>
    <m/>
    <m/>
    <m/>
    <m/>
    <m/>
    <n v="0"/>
    <n v="100"/>
    <s v="NO_CONCILIADO"/>
  </r>
  <r>
    <x v="62"/>
    <m/>
    <x v="62"/>
    <x v="183"/>
    <s v="O23367960002"/>
    <s v="BOD"/>
    <n v="2336796"/>
    <m/>
    <s v="00221022001 DEPOSITO DE EFECTIVO, DEPOSITANTE: EMCAARBOL S.R.L., CONCEPTO: M-02 FUERA DE PLAZO, CUENTA DE DEPOSITO: CUENTA UNICA DEL TESORO"/>
    <m/>
    <m/>
    <m/>
    <m/>
    <m/>
    <m/>
    <n v="0"/>
    <n v="2040"/>
    <s v="NO_CONCILIADO"/>
  </r>
  <r>
    <x v="62"/>
    <m/>
    <x v="62"/>
    <x v="183"/>
    <s v="O23367900002"/>
    <s v="BOD"/>
    <n v="2336790"/>
    <m/>
    <s v="00221022001 DEPOSITO DE EFECTIVO, DEPOSITANTE: EMCAARBOL S.R.L., CONCEPTO: M-02 FUERA DE PLAZO, CUENTA DE DEPOSITO: CUENTA UNICA DEL TESORO"/>
    <m/>
    <m/>
    <m/>
    <m/>
    <m/>
    <m/>
    <n v="0"/>
    <n v="100"/>
    <s v="NO_CONCILIADO"/>
  </r>
  <r>
    <x v="62"/>
    <m/>
    <x v="62"/>
    <x v="183"/>
    <s v="O23367910002"/>
    <s v="BOD"/>
    <n v="2336791"/>
    <m/>
    <s v="00221022001 DEPOSITO DE EFECTIVO, DEPOSITANTE: EMCAARBOL S.R.L., CONCEPTO: M-02 FUERA DE PLAZO, CUENTA DE DEPOSITO: CUENTA UNICA DEL TESORO"/>
    <m/>
    <m/>
    <m/>
    <m/>
    <m/>
    <m/>
    <n v="0"/>
    <n v="100"/>
    <s v="NO_CONCILIADO"/>
  </r>
  <r>
    <x v="62"/>
    <m/>
    <x v="62"/>
    <x v="183"/>
    <s v="O23367920002"/>
    <s v="BOD"/>
    <n v="2336792"/>
    <m/>
    <s v="00221022001 DEPOSITO DE EFECTIVO, DEPOSITANTE: EMCAARBOL S.R.L., CONCEPTO: M-02 FUERA DE PLAZO, CUENTA DE DEPOSITO: CUENTA UNICA DEL TESORO"/>
    <m/>
    <m/>
    <m/>
    <m/>
    <m/>
    <m/>
    <n v="0"/>
    <n v="100"/>
    <s v="NO_CONCILIADO"/>
  </r>
  <r>
    <x v="62"/>
    <m/>
    <x v="62"/>
    <x v="183"/>
    <s v="O23367970002"/>
    <s v="BOD"/>
    <n v="2336797"/>
    <m/>
    <s v="00221022001 DEPOSITO DE EFECTIVO, DEPOSITANTE: EMCAARBOL S.R.L., CONCEPTO: M-02 FUERA DE PLAZO, CUENTA DE DEPOSITO: CUENTA UNICA DEL TESORO"/>
    <m/>
    <m/>
    <m/>
    <m/>
    <m/>
    <m/>
    <n v="0"/>
    <n v="340"/>
    <s v="NO_CONCILIADO"/>
  </r>
  <r>
    <x v="62"/>
    <m/>
    <x v="62"/>
    <x v="183"/>
    <s v="O23367980002"/>
    <s v="BOD"/>
    <n v="2336798"/>
    <m/>
    <s v="00221022001 DEPOSITO DE EFECTIVO, DEPOSITANTE: EMCAARBOL S.R.L., CONCEPTO: M-02 FUERA DE PLAZO, CUENTA DE DEPOSITO: CUENTA UNICA DEL TESORO"/>
    <m/>
    <m/>
    <m/>
    <m/>
    <m/>
    <m/>
    <n v="0"/>
    <n v="180"/>
    <s v="NO_CONCILIADO"/>
  </r>
  <r>
    <x v="62"/>
    <m/>
    <x v="62"/>
    <x v="183"/>
    <s v="O23368020002"/>
    <s v="BOD"/>
    <n v="2336802"/>
    <m/>
    <s v="00221022001 DEPOSITO DE EFECTIVO, DEPOSITANTE: EMCAARBOL S.R.L., CONCEPTO: M-02 FUERA DE PLAZO - 15 DIAS (INCREMENTO 10% DIA), CUENTA DE DEPOSITO: CUENTA UNICA DEL TESORO"/>
    <m/>
    <m/>
    <m/>
    <m/>
    <m/>
    <m/>
    <n v="0"/>
    <n v="10"/>
    <s v="NO_CONCILIADO"/>
  </r>
  <r>
    <x v="62"/>
    <m/>
    <x v="62"/>
    <x v="183"/>
    <s v="O23368040002"/>
    <s v="BOD"/>
    <n v="2336804"/>
    <m/>
    <s v="00221022001 DEPOSITO DE EFECTIVO, DEPOSITANTE: EMCAARBOL S.R.L., CONCEPTO: M-02 FUERA DE PLAZO - 15 DIAS (INCREMENTO 10% DIA), CUENTA DE DEPOSITO: CUENTA UNICA DEL TESORO"/>
    <m/>
    <m/>
    <m/>
    <m/>
    <m/>
    <m/>
    <n v="0"/>
    <n v="250"/>
    <s v="NO_CONCILIADO"/>
  </r>
  <r>
    <x v="62"/>
    <m/>
    <x v="62"/>
    <x v="183"/>
    <s v="O23368050002"/>
    <s v="BOD"/>
    <n v="2336805"/>
    <m/>
    <s v="00221022001 DEPOSITO DE EFECTIVO, DEPOSITANTE: EMCAARBOL S.R.L., CONCEPTO: M-02 FUERA DE PLAZO - 15 DIAS (INCREMENTO 10% DIA), CUENTA DE DEPOSITO: CUENTA UNICA DEL TESORO"/>
    <m/>
    <m/>
    <m/>
    <m/>
    <m/>
    <m/>
    <n v="0"/>
    <n v="230"/>
    <s v="NO_CONCILIADO"/>
  </r>
  <r>
    <x v="62"/>
    <m/>
    <x v="62"/>
    <x v="183"/>
    <s v="O23368070002"/>
    <s v="BOD"/>
    <n v="2336807"/>
    <m/>
    <s v="00221022001 DEPOSITO DE EFECTIVO, DEPOSITANTE: EMCAARBOL S.R.L., CONCEPTO: M-02 FUERA DE PLAZO - 15 DIAS (INCREMENTO 10% DIA), CUENTA DE DEPOSITO: CUENTA UNICA DEL TESORO"/>
    <m/>
    <m/>
    <m/>
    <m/>
    <m/>
    <m/>
    <n v="0"/>
    <n v="120"/>
    <s v="NO_CONCILIADO"/>
  </r>
  <r>
    <x v="62"/>
    <m/>
    <x v="62"/>
    <x v="183"/>
    <s v="O23368090002"/>
    <s v="BOD"/>
    <n v="2336809"/>
    <m/>
    <s v="00221022001 DEPOSITO DE EFECTIVO, DEPOSITANTE: EMCAARBOL S.R.L., CONCEPTO: M-02 FUERA DE PLAZO - 15 DIAS (INCREMENTO 10% DIA), CUENTA DE DEPOSITO: CUENTA UNICA DEL TESORO"/>
    <m/>
    <m/>
    <m/>
    <m/>
    <m/>
    <m/>
    <n v="0"/>
    <n v="100"/>
    <s v="NO_CONCILIADO"/>
  </r>
  <r>
    <x v="62"/>
    <m/>
    <x v="62"/>
    <x v="183"/>
    <s v="O23368100002"/>
    <s v="BOD"/>
    <n v="2336810"/>
    <m/>
    <s v="00221022001 DEPOSITO DE EFECTIVO, DEPOSITANTE: EMCAARBOL S.R.L., CONCEPTO: M-02 FUERA DE PLAZO - 15 DIAS (INCREMENTO 10% DIA), CUENTA DE DEPOSITO: CUENTA UNICA DEL TESORO"/>
    <m/>
    <m/>
    <m/>
    <m/>
    <m/>
    <m/>
    <n v="0"/>
    <n v="40"/>
    <s v="NO_CONCILIADO"/>
  </r>
  <r>
    <x v="62"/>
    <m/>
    <x v="62"/>
    <x v="183"/>
    <s v="O23368120002"/>
    <s v="BOD"/>
    <n v="2336812"/>
    <m/>
    <s v="00221022001 DEPOSITO DE EFECTIVO, DEPOSITANTE: EMCAARBOL S.R.L., CONCEPTO: M-02 FUERA DE PLAZO - 15 DIAS (INCREMENTO 10% DIA), CUENTA DE DEPOSITO: CUENTA UNICA DEL TESORO"/>
    <m/>
    <m/>
    <m/>
    <m/>
    <m/>
    <m/>
    <n v="0"/>
    <n v="60"/>
    <s v="NO_CONCILIADO"/>
  </r>
  <r>
    <x v="62"/>
    <m/>
    <x v="62"/>
    <x v="183"/>
    <s v="O23368130002"/>
    <s v="BOD"/>
    <n v="2336813"/>
    <m/>
    <s v="00221022001 DEPOSITO DE EFECTIVO, DEPOSITANTE: EMCAARBOL S.R.L., CONCEPTO: M-02 FUERA DE PLAZO - 15 DIAS (INCREMENTO 10% DIA), CUENTA DE DEPOSITO: CUENTA UNICA DEL TESORO"/>
    <m/>
    <m/>
    <m/>
    <m/>
    <m/>
    <m/>
    <n v="0"/>
    <n v="60"/>
    <s v="NO_CONCILIADO"/>
  </r>
  <r>
    <x v="62"/>
    <m/>
    <x v="62"/>
    <x v="183"/>
    <s v="O23368140002"/>
    <s v="BOD"/>
    <n v="2336814"/>
    <m/>
    <s v="00221022001 DEPOSITO DE EFECTIVO, DEPOSITANTE: EMCAARBOL S.R.L., CONCEPTO: M-02 FUERA DE PLAZO - 15 DIAS (INCREMENTO 10% DIA), CUENTA DE DEPOSITO: CUENTA UNICA DEL TESORO"/>
    <m/>
    <m/>
    <m/>
    <m/>
    <m/>
    <m/>
    <n v="0"/>
    <n v="250"/>
    <s v="NO_CONCILIADO"/>
  </r>
  <r>
    <x v="62"/>
    <m/>
    <x v="62"/>
    <x v="183"/>
    <s v="O23368150002"/>
    <s v="BOD"/>
    <n v="2336815"/>
    <m/>
    <s v="00221022001 DEPOSITO DE EFECTIVO, DEPOSITANTE: EMCAARBOL S.R.L., CONCEPTO: M-02 FUERA DE PLAZO - 15 DIAS (INCREMENTO 10% DIA), CUENTA DE DEPOSITO: CUENTA UNICA DEL TESORO"/>
    <m/>
    <m/>
    <m/>
    <m/>
    <m/>
    <m/>
    <n v="0"/>
    <n v="230"/>
    <s v="NO_CONCILIADO"/>
  </r>
  <r>
    <x v="62"/>
    <m/>
    <x v="62"/>
    <x v="183"/>
    <s v="O23368170002"/>
    <s v="BOD"/>
    <n v="2336817"/>
    <m/>
    <s v="00221022001 DEPOSITO DE EFECTIVO, DEPOSITANTE: EMCAARBOL S.R.L., CONCEPTO: M-02 FUERA DE PLAZO - 15 DIAS (INCREMENTO 10% DIA), CUENTA DE DEPOSITO: CUENTA UNICA DEL TESORO"/>
    <m/>
    <m/>
    <m/>
    <m/>
    <m/>
    <m/>
    <n v="0"/>
    <n v="120"/>
    <s v="NO_CONCILIADO"/>
  </r>
  <r>
    <x v="62"/>
    <m/>
    <x v="62"/>
    <x v="183"/>
    <s v="O23368180002"/>
    <s v="BOD"/>
    <n v="2336818"/>
    <m/>
    <s v="00221022001 DEPOSITO DE EFECTIVO, DEPOSITANTE: EMCAARBOL S.R.L., CONCEPTO: M-02 FUERA DE PLAZO - 15 DIAS (INCREMENTO 10% DIA), CUENTA DE DEPOSITO: CUENTA UNICA DEL TESORO"/>
    <m/>
    <m/>
    <m/>
    <m/>
    <m/>
    <m/>
    <n v="0"/>
    <n v="100"/>
    <s v="NO_CONCILIADO"/>
  </r>
  <r>
    <x v="62"/>
    <m/>
    <x v="62"/>
    <x v="183"/>
    <s v="O23368190002"/>
    <s v="BOD"/>
    <n v="2336819"/>
    <m/>
    <s v="00221022001 DEPOSITO DE EFECTIVO, DEPOSITANTE: EMCAARBOL S.R.L., CONCEPTO: M-02 FUERA DE PLAZO - 15 DIAS (INCREMENTO 10% DIA), CUENTA DE DEPOSITO: CUENTA UNICA DEL TESORO"/>
    <m/>
    <m/>
    <m/>
    <m/>
    <m/>
    <m/>
    <n v="0"/>
    <n v="40"/>
    <s v="NO_CONCILIADO"/>
  </r>
  <r>
    <x v="62"/>
    <m/>
    <x v="62"/>
    <x v="183"/>
    <s v="O23368200002"/>
    <s v="BOD"/>
    <n v="2336820"/>
    <m/>
    <s v="00221022001 DEPOSITO DE EFECTIVO, DEPOSITANTE: EMCAARBOL S.R.L., CONCEPTO: M-02 FUERA DE PLAZO - 15 DIAS (INCREMENTO 10% DIA), CUENTA DE DEPOSITO: CUENTA UNICA DEL TESORO"/>
    <m/>
    <m/>
    <m/>
    <m/>
    <m/>
    <m/>
    <n v="0"/>
    <n v="100"/>
    <s v="NO_CONCILIADO"/>
  </r>
  <r>
    <x v="62"/>
    <m/>
    <x v="62"/>
    <x v="183"/>
    <s v="O23368210002"/>
    <s v="BOD"/>
    <n v="2336821"/>
    <m/>
    <s v="00221022001 DEPOSITO DE EFECTIVO, DEPOSITANTE: EMCAARBOL S.R.L., CONCEPTO: M-02 FUERA DE PLAZO - 15 DIAS (INCREMENTO 10% DIA), CUENTA DE DEPOSITO: CUENTA UNICA DEL TESORO"/>
    <m/>
    <m/>
    <m/>
    <m/>
    <m/>
    <m/>
    <n v="0"/>
    <n v="170"/>
    <s v="NO_CONCILIADO"/>
  </r>
  <r>
    <x v="48"/>
    <m/>
    <x v="48"/>
    <x v="183"/>
    <s v="O23368290002"/>
    <s v="BOD"/>
    <n v="2336829"/>
    <m/>
    <s v="00041044201 DEPOSITO DE EFECTIVO, DEPOSITANTE: ISRAEL NITAY ROMERO SALAZAR, CONCEPTO: DEVOLUCION, CUENTA DE DEPOSITO: CUENTA UNICA DEL TESORO"/>
    <m/>
    <m/>
    <m/>
    <m/>
    <m/>
    <m/>
    <n v="0"/>
    <n v="326.39999999999998"/>
    <s v="NO_CONCILIADO"/>
  </r>
  <r>
    <x v="62"/>
    <m/>
    <x v="62"/>
    <x v="183"/>
    <s v="O23368340002"/>
    <s v="BOD"/>
    <n v="2336834"/>
    <m/>
    <s v="00221022001 DEPOSITO DE EFECTIVO, DEPOSITANTE: COLUMBA COLLARANI MOROCO DE LOBERA, CONCEPTO: TRAMITE FUERA DE PLAZO-FORMULARIO M-02, CUENTA DE DEPOSITO: CUENTA UNICA DEL TESORO"/>
    <m/>
    <m/>
    <m/>
    <m/>
    <m/>
    <m/>
    <n v="0"/>
    <n v="170"/>
    <s v="NO_CONCILIADO"/>
  </r>
  <r>
    <x v="62"/>
    <m/>
    <x v="62"/>
    <x v="183"/>
    <s v="O23368370002"/>
    <s v="BOD"/>
    <n v="2336837"/>
    <m/>
    <s v="00221022001 DEPOSITO DE EFECTIVO, DEPOSITANTE: COLUMBA COLLARANI MOROCO DE LOBERA, CONCEPTO: TRAMITE FUERA DE PLAZO-FORMULARIO M-02, CUENTA DE DEPOSITO: CUENTA UNICA DEL TESORO"/>
    <m/>
    <m/>
    <m/>
    <m/>
    <m/>
    <m/>
    <n v="0"/>
    <n v="110"/>
    <s v="NO_CONCILIADO"/>
  </r>
  <r>
    <x v="62"/>
    <m/>
    <x v="62"/>
    <x v="183"/>
    <s v="O23368390002"/>
    <s v="BOD"/>
    <n v="2336839"/>
    <m/>
    <s v="00221022001 DEPOSITO DE EFECTIVO, DEPOSITANTE: COLLUMBA COLLARANI MOROCO DE LOBERA, CONCEPTO: TRAMITE FUERA DE PLAZO-FORMULARIO M-02, CUENTA DE DEPOSITO: CUENTA UNICA DEL TESORO"/>
    <m/>
    <m/>
    <m/>
    <m/>
    <m/>
    <m/>
    <n v="0"/>
    <n v="200"/>
    <s v="NO_CONCILIADO"/>
  </r>
  <r>
    <x v="62"/>
    <m/>
    <x v="62"/>
    <x v="183"/>
    <s v="O23368400002"/>
    <s v="BOD"/>
    <n v="2336840"/>
    <m/>
    <s v="00221022001 DEPOSITO DE EFECTIVO, DEPOSITANTE: COLUMBA COLLARANI MOROCO DE LOBERA, CONCEPTO: TRAMITE FUERA DE PLAZO-FORMULARIO M-02, CUENTA DE DEPOSITO: CUENTA UNICA DEL TESORO"/>
    <m/>
    <m/>
    <m/>
    <m/>
    <m/>
    <m/>
    <n v="0"/>
    <n v="170"/>
    <s v="NO_CONCILIADO"/>
  </r>
  <r>
    <x v="62"/>
    <m/>
    <x v="62"/>
    <x v="183"/>
    <s v="O23368410002"/>
    <s v="BOD"/>
    <n v="2336841"/>
    <m/>
    <s v="00221022001 DEPOSITO DE EFECTIVO, DEPOSITANTE: COLUMBA COLLARANI MOROCO DE LOBERA, CONCEPTO: TRAMITE FUERA DE PLAZO-FORMULARIO M-02, CUENTA DE DEPOSITO: CUENTA UNICA DEL TESORO"/>
    <m/>
    <m/>
    <m/>
    <m/>
    <m/>
    <m/>
    <n v="0"/>
    <n v="150"/>
    <s v="NO_CONCILIADO"/>
  </r>
  <r>
    <x v="62"/>
    <m/>
    <x v="62"/>
    <x v="183"/>
    <s v="O23368430002"/>
    <s v="BOD"/>
    <n v="2336843"/>
    <m/>
    <s v="00221022001 DEPOSITO DE EFECTIVO, DEPOSITANTE: COLUMBA COLLARANI MOROCO DE LOBERA, CONCEPTO: TRAMITE FUERA DE PLAZO-FORMULARIO M-02, CUENTA DE DEPOSITO: CUENTA UNICA DEL TESORO"/>
    <m/>
    <m/>
    <m/>
    <m/>
    <m/>
    <m/>
    <n v="0"/>
    <n v="70"/>
    <s v="NO_CONCILIADO"/>
  </r>
  <r>
    <x v="62"/>
    <m/>
    <x v="62"/>
    <x v="183"/>
    <s v="O23368450002"/>
    <s v="BOD"/>
    <n v="2336845"/>
    <m/>
    <s v="00221022001 DEPOSITO DE EFECTIVO, DEPOSITANTE: COLUMBA COLLARANI MOROCO DE LOBERA, CONCEPTO: TRAMITE FUERA DE PLAZO-FORMULARIO M-02, CUENTA DE DEPOSITO: CUENTA UNICA DEL TESORO"/>
    <m/>
    <m/>
    <m/>
    <m/>
    <m/>
    <m/>
    <n v="0"/>
    <n v="100"/>
    <s v="NO_CONCILIADO"/>
  </r>
  <r>
    <x v="62"/>
    <m/>
    <x v="62"/>
    <x v="183"/>
    <s v="O23368480002"/>
    <s v="BOD"/>
    <n v="2336848"/>
    <m/>
    <s v="00221022001 DEPOSITO DE EFECTIVO, DEPOSITANTE: COLUMBA COLLARANI MOROCO DE LOBERA, CONCEPTO: TRAMITE FUERA DE PLAZO-FORMULARIO M-02, CUENTA DE DEPOSITO: CUENTA UNICA DEL TESORO"/>
    <m/>
    <m/>
    <m/>
    <m/>
    <m/>
    <m/>
    <n v="0"/>
    <n v="480"/>
    <s v="NO_CONCILIADO"/>
  </r>
  <r>
    <x v="62"/>
    <m/>
    <x v="62"/>
    <x v="183"/>
    <s v="O23368490002"/>
    <s v="BOD"/>
    <n v="2336849"/>
    <m/>
    <s v="00221022001 DEPOSITO DE EFECTIVO, DEPOSITANTE: COLUMBA COLLARANI MOROCO DE LOBERA, CONCEPTO: TRAMITE FUERA DE PLAZO-FORMULARIO M-02, CUENTA DE DEPOSITO: CUENTA UNICA DEL TESORO"/>
    <m/>
    <m/>
    <m/>
    <m/>
    <m/>
    <m/>
    <n v="0"/>
    <n v="220"/>
    <s v="NO_CONCILIADO"/>
  </r>
  <r>
    <x v="62"/>
    <m/>
    <x v="62"/>
    <x v="183"/>
    <s v="O23368510002"/>
    <s v="BOD"/>
    <n v="2336851"/>
    <m/>
    <s v="00221022001 DEPOSITO DE EFECTIVO, DEPOSITANTE: COLUMBA COLLARANI MOROCO DE LOBERA, CONCEPTO: TRAMITE FUERA DE PLAZO-FORMULARIO M-02, CUENTA DE DEPOSITO: CUENTA UNICA DEL TESORO"/>
    <m/>
    <m/>
    <m/>
    <m/>
    <m/>
    <m/>
    <n v="0"/>
    <n v="170"/>
    <s v="NO_CONCILIADO"/>
  </r>
  <r>
    <x v="62"/>
    <m/>
    <x v="62"/>
    <x v="183"/>
    <s v="O23368520002"/>
    <s v="BOD"/>
    <n v="2336852"/>
    <m/>
    <s v="00221022001 DEPOSITO DE EFECTIVO, DEPOSITANTE: COLUMBA COLLARANI MOROCO DE LOBERA, CONCEPTO: TRAMITE FUERA DE PLAZO-FORMULARIO M-02, CUENTA DE DEPOSITO: CUENTA UNICA DEL TESORO"/>
    <m/>
    <m/>
    <m/>
    <m/>
    <m/>
    <m/>
    <n v="0"/>
    <n v="330"/>
    <s v="NO_CONCILIADO"/>
  </r>
  <r>
    <x v="62"/>
    <m/>
    <x v="62"/>
    <x v="183"/>
    <s v="O23368530002"/>
    <s v="BOD"/>
    <n v="2336853"/>
    <m/>
    <s v="00221022001 DEPOSITO DE EFECTIVO, DEPOSITANTE: COLUMBA COLLARANI MOROCO DE LOBERA, CONCEPTO: TRAMITE FUERA DE PLAZO-FORMULARIO M-02, CUENTA DE DEPOSITO: CUENTA UNICA DEL TESORO"/>
    <m/>
    <m/>
    <m/>
    <m/>
    <m/>
    <m/>
    <n v="0"/>
    <n v="20"/>
    <s v="NO_CONCILIADO"/>
  </r>
  <r>
    <x v="62"/>
    <m/>
    <x v="62"/>
    <x v="183"/>
    <s v="O23368540002"/>
    <s v="BOD"/>
    <n v="2336854"/>
    <m/>
    <s v="00221022001 DEPOSITO DE EFECTIVO, DEPOSITANTE: COLUMBA COLLARANI MOROCO DE LOBERA, CONCEPTO: TRAMITE FUERA DE PLAZO-FORMULARIO M-02, CUENTA DE DEPOSITO: CUENTA UNICA DEL TESORO"/>
    <m/>
    <m/>
    <m/>
    <m/>
    <m/>
    <m/>
    <n v="0"/>
    <n v="170"/>
    <s v="NO_CONCILIADO"/>
  </r>
  <r>
    <x v="62"/>
    <m/>
    <x v="62"/>
    <x v="183"/>
    <s v="O23368550002"/>
    <s v="BOD"/>
    <n v="2336855"/>
    <m/>
    <s v="00221022001 DEPOSITO DE EFECTIVO, DEPOSITANTE: COLUMBA COLLARANI MOROCO DE LOBERA, CONCEPTO: TRAMITE FUERA DE PLAZO-FORMULARIO M-02, CUENTA DE DEPOSITO: CUENTA UNICA DEL TESORO"/>
    <m/>
    <m/>
    <m/>
    <m/>
    <m/>
    <m/>
    <n v="0"/>
    <n v="370"/>
    <s v="NO_CONCILIADO"/>
  </r>
  <r>
    <x v="62"/>
    <m/>
    <x v="62"/>
    <x v="183"/>
    <s v="O23368570002"/>
    <s v="BOD"/>
    <n v="2336857"/>
    <m/>
    <s v="00221022001 DEPOSITO DE EFECTIVO, DEPOSITANTE: COLUMBA COLLARANI MOROCO DE LOBERA, CONCEPTO: TRAMITE FUERA DE PLAZO-FORMULARIO M-02, CUENTA DE DEPOSITO: CUENTA UNICA DEL TESORO"/>
    <m/>
    <m/>
    <m/>
    <m/>
    <m/>
    <m/>
    <n v="0"/>
    <n v="430"/>
    <s v="NO_CONCILIADO"/>
  </r>
  <r>
    <x v="62"/>
    <m/>
    <x v="62"/>
    <x v="183"/>
    <s v="O23368580002"/>
    <s v="BOD"/>
    <n v="2336858"/>
    <m/>
    <s v="00221022001 DEPOSITO DE EFECTIVO, DEPOSITANTE: COLUMBA COLLARANI MOROCO DE LOBERA, CONCEPTO: TRAMITE FUERA DE PLAZO-FORMULARIO M-02, CUENTA DE DEPOSITO: CUENTA UNICA DEL TESORO"/>
    <m/>
    <m/>
    <m/>
    <m/>
    <m/>
    <m/>
    <n v="0"/>
    <n v="10"/>
    <s v="NO_CONCILIADO"/>
  </r>
  <r>
    <x v="62"/>
    <m/>
    <x v="62"/>
    <x v="183"/>
    <s v="O23368610002"/>
    <s v="BOD"/>
    <n v="2336861"/>
    <m/>
    <s v="00221022001 DEPOSITO DE EFECTIVO, DEPOSITANTE: COLUMBA COLLARANI MOROCO DE LOBERA, CONCEPTO: TRAMITE FUERA DE PLAZO-FORMULARIO M-02, CUENTA DE DEPOSITO: CUENTA UNICA DEL TESORO"/>
    <m/>
    <m/>
    <m/>
    <m/>
    <m/>
    <m/>
    <n v="0"/>
    <n v="10"/>
    <s v="NO_CONCILIADO"/>
  </r>
  <r>
    <x v="62"/>
    <m/>
    <x v="62"/>
    <x v="183"/>
    <s v="O23368620002"/>
    <s v="BOD"/>
    <n v="2336862"/>
    <m/>
    <s v="00221022001 DEPOSITO DE EFECTIVO, DEPOSITANTE: COLUMBA COLLARANI MOROCO DE LOBERA, CONCEPTO: TRAMITE FUERA DE PLAZO-FORMULARIO M-02, CUENTA DE DEPOSITO: CUENTA UNICA DEL TESORO"/>
    <m/>
    <m/>
    <m/>
    <m/>
    <m/>
    <m/>
    <n v="0"/>
    <n v="10"/>
    <s v="NO_CONCILIADO"/>
  </r>
  <r>
    <x v="62"/>
    <m/>
    <x v="62"/>
    <x v="183"/>
    <s v="O23368640002"/>
    <s v="BOD"/>
    <n v="2336864"/>
    <m/>
    <s v="00221022001 DEPOSITO DE EFECTIVO, DEPOSITANTE: COLUMBA COLLARANI MOROCO DE LOBERA, CONCEPTO: TRAMITE FUERA DE PLAZO-FORMULARIO M-02, CUENTA DE DEPOSITO: CUENTA UNICA DEL TESORO"/>
    <m/>
    <m/>
    <m/>
    <m/>
    <m/>
    <m/>
    <n v="0"/>
    <n v="10"/>
    <s v="NO_CONCILIADO"/>
  </r>
  <r>
    <x v="62"/>
    <m/>
    <x v="62"/>
    <x v="183"/>
    <s v="O23368700002"/>
    <s v="BOD"/>
    <n v="2336870"/>
    <m/>
    <s v="00221022001 DEPOSITO DE EFECTIVO, DEPOSITANTE: EMPRESA MINERO ORSO, CONCEPTO: MULTA, CUENTA DE DEPOSITO: CUENTA UNICA DEL TESORO"/>
    <m/>
    <m/>
    <m/>
    <m/>
    <m/>
    <m/>
    <n v="0"/>
    <n v="100"/>
    <s v="NO_CONCILIADO"/>
  </r>
  <r>
    <x v="62"/>
    <m/>
    <x v="62"/>
    <x v="183"/>
    <s v="O23368740002"/>
    <s v="BOD"/>
    <n v="2336874"/>
    <m/>
    <s v="00221022001 DEPOSITO DE EFECTIVO, DEPOSITANTE: COMERCIALIZADORA DE MINERALES VERADMIN S.R.L., CONCEPTO: FUERA DE PLAZO, CUENTA DE DEPOSITO: CUENTA UNICA DEL TESORO"/>
    <m/>
    <m/>
    <m/>
    <m/>
    <m/>
    <m/>
    <n v="0"/>
    <n v="120"/>
    <s v="NO_CONCILIADO"/>
  </r>
  <r>
    <x v="62"/>
    <m/>
    <x v="62"/>
    <x v="183"/>
    <s v="O23368760002"/>
    <s v="BOD"/>
    <n v="2336876"/>
    <m/>
    <s v="00221022001 DEPOSITO DE EFECTIVO, DEPOSITANTE: COMERCIALIZADORA DE MINERALES VERADMIN S.R.L., CONCEPTO: FUERA DE PLAZO, CUENTA DE DEPOSITO: CUENTA UNICA DEL TESORO"/>
    <m/>
    <m/>
    <m/>
    <m/>
    <m/>
    <m/>
    <n v="0"/>
    <n v="30"/>
    <s v="NO_CONCILIADO"/>
  </r>
  <r>
    <x v="62"/>
    <m/>
    <x v="62"/>
    <x v="183"/>
    <s v="O23368790002"/>
    <s v="BOD"/>
    <n v="2336879"/>
    <m/>
    <s v="00221022001 DEPOSITO DE EFECTIVO, DEPOSITANTE: COMERCIALIZADORA DE MINERALES VERADMIN S.R.L., CONCEPTO: FUERA DE PLAZO, CUENTA DE DEPOSITO: CUENTA UNICA DEL TESORO"/>
    <m/>
    <m/>
    <m/>
    <m/>
    <m/>
    <m/>
    <n v="0"/>
    <n v="30"/>
    <s v="NO_CONCILIADO"/>
  </r>
  <r>
    <x v="62"/>
    <m/>
    <x v="62"/>
    <x v="183"/>
    <s v="O23368810002"/>
    <s v="BOD"/>
    <n v="2336881"/>
    <m/>
    <s v="00221022001 DEPOSITO DE EFECTIVO, DEPOSITANTE: COMERCIALIZADORA DE MINERALES VERADMIN S.R.L., CONCEPTO: FUERA DE PLAZO, CUENTA DE DEPOSITO: CUENTA UNICA DEL TESORO"/>
    <m/>
    <m/>
    <m/>
    <m/>
    <m/>
    <m/>
    <n v="0"/>
    <n v="80"/>
    <s v="NO_CONCILIADO"/>
  </r>
  <r>
    <x v="62"/>
    <m/>
    <x v="62"/>
    <x v="183"/>
    <s v="O23368820002"/>
    <s v="BOD"/>
    <n v="2336882"/>
    <m/>
    <s v="00221022001 DEPOSITO DE EFECTIVO, DEPOSITANTE: COMERCIALIZADORA DE MINERALES VERADMIN S.R.L., CONCEPTO: FUERA DE PLAZO, CUENTA DE DEPOSITO: CUENTA UNICA DEL TESORO"/>
    <m/>
    <m/>
    <m/>
    <m/>
    <m/>
    <m/>
    <n v="0"/>
    <n v="100"/>
    <s v="NO_CONCILIADO"/>
  </r>
  <r>
    <x v="62"/>
    <m/>
    <x v="62"/>
    <x v="183"/>
    <s v="O23368840002"/>
    <s v="BOD"/>
    <n v="2336884"/>
    <m/>
    <s v="00221022001 DEPOSITO DE EFECTIVO, DEPOSITANTE: COMERCIALIZADORA DE MINERALES VERADMIN S.R.L., CONCEPTO: FUERA DE PLAZO, CUENTA DE DEPOSITO: CUENTA UNICA DEL TESORO"/>
    <m/>
    <m/>
    <m/>
    <m/>
    <m/>
    <m/>
    <n v="0"/>
    <n v="160"/>
    <s v="NO_CONCILIADO"/>
  </r>
  <r>
    <x v="62"/>
    <m/>
    <x v="62"/>
    <x v="183"/>
    <s v="O23368850002"/>
    <s v="BOD"/>
    <n v="2336885"/>
    <m/>
    <s v="00221022001 DEPOSITO DE EFECTIVO, DEPOSITANTE: COMERCIALIZADORA DE MINERALES VERADMIN S.R.L., CONCEPTO: FUERA DE PLAZO, CUENTA DE DEPOSITO: CUENTA UNICA DEL TESORO"/>
    <m/>
    <m/>
    <m/>
    <m/>
    <m/>
    <m/>
    <n v="0"/>
    <n v="240"/>
    <s v="NO_CONCILIADO"/>
  </r>
  <r>
    <x v="62"/>
    <m/>
    <x v="62"/>
    <x v="183"/>
    <s v="O23368860002"/>
    <s v="BOD"/>
    <n v="2336886"/>
    <m/>
    <s v="00221022001 DEPOSITO DE EFECTIVO, DEPOSITANTE: COMERCIALIZADORA DE MINERALES VERADMIN S.R.L., CONCEPTO: FUERA DE PLAZO, CUENTA DE DEPOSITO: CUENTA UNICA DEL TESORO"/>
    <m/>
    <m/>
    <m/>
    <m/>
    <m/>
    <m/>
    <n v="0"/>
    <n v="270"/>
    <s v="NO_CONCILIADO"/>
  </r>
  <r>
    <x v="62"/>
    <m/>
    <x v="62"/>
    <x v="183"/>
    <s v="O23368870002"/>
    <s v="BOD"/>
    <n v="2336887"/>
    <m/>
    <s v="00221022001 DEPOSITO DE EFECTIVO, DEPOSITANTE: COMERCIALIZADORA DE MINERALES VERADMIN S.R.L., CONCEPTO: FUERA DE PLAZO, CUENTA DE DEPOSITO: CUENTA UNICA DEL TESORO"/>
    <m/>
    <m/>
    <m/>
    <m/>
    <m/>
    <m/>
    <n v="0"/>
    <n v="290"/>
    <s v="NO_CONCILIADO"/>
  </r>
  <r>
    <x v="62"/>
    <m/>
    <x v="62"/>
    <x v="183"/>
    <s v="O23368890002"/>
    <s v="BOD"/>
    <n v="2336889"/>
    <m/>
    <s v="00221022001 DEPOSITO DE EFECTIVO, DEPOSITANTE: COMERCIALIZADORA DE MINERALES VERADMIN S.R.L., CONCEPTO: FUERA DE PLAZO, CUENTA DE DEPOSITO: CUENTA UNICA DEL TESORO"/>
    <m/>
    <m/>
    <m/>
    <m/>
    <m/>
    <m/>
    <n v="0"/>
    <n v="430"/>
    <s v="NO_CONCILIADO"/>
  </r>
  <r>
    <x v="1"/>
    <m/>
    <x v="1"/>
    <x v="183"/>
    <s v="O23369190002"/>
    <s v="BOD"/>
    <n v="2336919"/>
    <m/>
    <s v="00099021001 DEPOSITO DE EFECTIVO, DEPOSITANTE: MARIA ANGELICA MARTINEZ CUETO, CONCEPTO: DEVOLUCION, CUENTA DE DEPOSITO: CUENTA UNICA DEL TESORO"/>
    <m/>
    <m/>
    <m/>
    <m/>
    <m/>
    <m/>
    <n v="0"/>
    <n v="1387"/>
    <s v="NO_CONCILIADO"/>
  </r>
  <r>
    <x v="2"/>
    <m/>
    <x v="2"/>
    <x v="183"/>
    <s v="O23369340002"/>
    <s v="BOD"/>
    <n v="2336934"/>
    <m/>
    <s v="00513102001 DEPOSITO DE EFECTIVO, DEPOSITANTE: LOURDES QUISPE GARCIA, CONCEPTO: FACTURA N°11090 Y N°10982 NO REGISTRADA BCO UNION, CUENTA DE DEPOSITO: CUENTA UNICA DEL TESORO"/>
    <m/>
    <m/>
    <m/>
    <m/>
    <m/>
    <m/>
    <n v="0"/>
    <n v="10.4"/>
    <s v="NO_CONCILIADO"/>
  </r>
  <r>
    <x v="62"/>
    <m/>
    <x v="62"/>
    <x v="183"/>
    <s v="B23367340002"/>
    <s v="BOD"/>
    <n v="2336734"/>
    <m/>
    <s v="00221022001 DEP.DE CHEQ.AJENOS,RET.DE CAM.,CONCEPTO: PAGO FUERA DE PLAZO MAS MULTA,DEP.: CLARA HILDA HUAQUIPA RODAS , PROCEDENCIA: BANCO UNION S.A., CHEQUE: 222297, FECHA DE EMISION:06/10/2025"/>
    <m/>
    <m/>
    <m/>
    <m/>
    <m/>
    <m/>
    <n v="0"/>
    <n v="190"/>
    <s v="NO_CONCILIADO"/>
  </r>
  <r>
    <x v="62"/>
    <m/>
    <x v="62"/>
    <x v="183"/>
    <s v="B23367350002"/>
    <s v="BOD"/>
    <n v="2336735"/>
    <m/>
    <s v="00221022001 DEP.DE CHEQ.AJENOS,RET.DE CAM.,CONCEPTO: PAGO FUERA DE PLAZO MAS MULTA,DEP.: CLARA HILDA HUAQUIPA RODAS , PROCEDENCIA: BANCO UNION S.A., CHEQUE: 222298, FECHA DE EMISION:06/10/2025"/>
    <m/>
    <m/>
    <m/>
    <m/>
    <m/>
    <m/>
    <n v="0"/>
    <n v="190"/>
    <s v="NO_CONCILIADO"/>
  </r>
  <r>
    <x v="62"/>
    <m/>
    <x v="62"/>
    <x v="183"/>
    <s v="B23367400002"/>
    <s v="BOD"/>
    <n v="2336740"/>
    <m/>
    <s v="00221022001 DEP.DE CHEQ.AJENOS,RET.DE CAM.,CONCEPTO: PAGO FUERA DE PLAZO MAS MULTA,DEP.: CLARA HILDA HUAQUIPA RODAS , PROCEDENCIA: BANCO UNION S.A., CHEQUE: 222300, FECHA DE EMISION:06/10/2025"/>
    <m/>
    <m/>
    <m/>
    <m/>
    <m/>
    <m/>
    <n v="0"/>
    <n v="190"/>
    <s v="NO_CONCILIADO"/>
  </r>
  <r>
    <x v="62"/>
    <m/>
    <x v="62"/>
    <x v="183"/>
    <s v="B23367420002"/>
    <s v="BOD"/>
    <n v="2336742"/>
    <m/>
    <s v="00221022001 DEP.DE CHEQ.AJENOS,RET.DE CAM.,CONCEPTO: PAGO FUERA DE PLAZO MAS MULTA,DEP.: CLARA HILDA HUAQUIPA RODAS , PROCEDENCIA: BANCO UNION S.A., CHEQUE: 222301, FECHA DE EMISION:06/10/2025"/>
    <m/>
    <m/>
    <m/>
    <m/>
    <m/>
    <m/>
    <n v="0"/>
    <n v="190"/>
    <s v="NO_CONCILIADO"/>
  </r>
  <r>
    <x v="62"/>
    <m/>
    <x v="62"/>
    <x v="183"/>
    <s v="B23367440002"/>
    <s v="BOD"/>
    <n v="2336744"/>
    <m/>
    <s v="00221022001 DEP.DE CHEQ.AJENOS,RET.DE CAM.,CONCEPTO: DEPÓSITO,DEP.: BEBERLY JAVIER POVEDA , PROCEDENCIA: BANCO UNION S.A., CHEQUE: 222302, FECHA DE EMISION:06/10/2025"/>
    <m/>
    <m/>
    <m/>
    <m/>
    <m/>
    <m/>
    <n v="0"/>
    <n v="200"/>
    <s v="NO_CONCILIADO"/>
  </r>
  <r>
    <x v="62"/>
    <m/>
    <x v="62"/>
    <x v="183"/>
    <s v="B23367460002"/>
    <s v="BOD"/>
    <n v="2336746"/>
    <m/>
    <s v="00221022001 DEP.DE CHEQ.AJENOS,RET.DE CAM.,CONCEPTO: PAGO FUERA DE PLAZO MAS MULTA,DEP.: CLARA HILDA HUAQUIPA RODAS , PROCEDENCIA: BANCO UNION S.A., CHEQUE: 222303, FECHA DE EMISION:06/10/2025"/>
    <m/>
    <m/>
    <m/>
    <m/>
    <m/>
    <m/>
    <n v="0"/>
    <n v="200"/>
    <s v="NO_CONCILIADO"/>
  </r>
  <r>
    <x v="62"/>
    <m/>
    <x v="62"/>
    <x v="183"/>
    <s v="B23367470002"/>
    <s v="BOD"/>
    <n v="2336747"/>
    <m/>
    <s v="00221022001 DEP.DE CHEQ.AJENOS,RET.DE CAM.,CONCEPTO: TRAMITE M-02 FUERA DE PLAZO,DEP.: NOELIA RUTH CHAVARRIA MIRANDA , PROCEDENCIA: BANCO UNION S.A., CHEQUE: 222304, FECHA DE EMISION:06/10/2025"/>
    <m/>
    <m/>
    <m/>
    <m/>
    <m/>
    <m/>
    <n v="0"/>
    <n v="2400"/>
    <s v="NO_CONCILIADO"/>
  </r>
  <r>
    <x v="1"/>
    <m/>
    <x v="1"/>
    <x v="183"/>
    <s v="B23367480002"/>
    <s v="BOD"/>
    <n v="2336748"/>
    <m/>
    <s v="00099021001 DEP.DE CHEQ.AJENOS,RET.DE CAM.,CONCEPTO: A NOMBRE DE: COCA LUNA EDWIN VICENTE,DEP.: DORA BERNABE MARTINEZ , PROCEDENCIA: BANCO UNION S.A., CHEQUE: 222305, FECHA DE EMISION:06/10/2025"/>
    <m/>
    <m/>
    <m/>
    <m/>
    <m/>
    <m/>
    <n v="0"/>
    <n v="1920.53"/>
    <s v="NO_CONCILIADO"/>
  </r>
  <r>
    <x v="62"/>
    <m/>
    <x v="62"/>
    <x v="183"/>
    <s v="B23367490002"/>
    <s v="BOD"/>
    <n v="2336749"/>
    <m/>
    <s v="00221022001 DEP.DE CHEQ.AJENOS,RET.DE CAM.,CONCEPTO: DEPÓSITO,DEP.: TATIANA CELIA VARGAS ZARATE , PROCEDENCIA: BANCO UNION S.A., CHEQUE: 222306, FECHA DE EMISION:06/10/2025"/>
    <m/>
    <m/>
    <m/>
    <m/>
    <m/>
    <m/>
    <n v="0"/>
    <n v="100"/>
    <s v="NO_CONCILIADO"/>
  </r>
  <r>
    <x v="62"/>
    <m/>
    <x v="62"/>
    <x v="183"/>
    <s v="B23367520002"/>
    <s v="BOD"/>
    <n v="2336752"/>
    <m/>
    <s v="00221022001 DEP.DE CHEQ.AJENOS,RET.DE CAM.,CONCEPTO: DEPÓSITO,DEP.: TATIANA CELIA VARGAS ZARATE , PROCEDENCIA: BANCO UNION S.A., CHEQUE: 222307, FECHA DE EMISION:06/10/2025"/>
    <m/>
    <m/>
    <m/>
    <m/>
    <m/>
    <m/>
    <n v="0"/>
    <n v="200"/>
    <s v="NO_CONCILIADO"/>
  </r>
  <r>
    <x v="62"/>
    <m/>
    <x v="62"/>
    <x v="183"/>
    <s v="B23367530002"/>
    <s v="BOD"/>
    <n v="2336753"/>
    <m/>
    <s v="00221022001 DEP.DE CHEQ.AJENOS,RET.DE CAM.,CONCEPTO: DEPÓSITO,DEP.: TATIANA CELIA VARGAS ZARATE , PROCEDENCIA: BANCO UNION S.A., CHEQUE: 222308, FECHA DE EMISION:06/10/2025"/>
    <m/>
    <m/>
    <m/>
    <m/>
    <m/>
    <m/>
    <n v="0"/>
    <n v="300"/>
    <s v="NO_CONCILIADO"/>
  </r>
  <r>
    <x v="78"/>
    <m/>
    <x v="78"/>
    <x v="183"/>
    <s v="B23368000002"/>
    <s v="BOD"/>
    <n v="2336800"/>
    <m/>
    <s v="00234012001 DEP.DE CHEQ.AJENOS,RET.DE CAM.,CONCEPTO: DEVOLUCION POR LICENCIA SIN GOCE DE HABER SEGUN NOTA SGM. DAF. UFI. NIN -252/2025,DEP.: SERGEOMIN , PROCEDENCIA: BANCO UNION S.A., CHEQUE: 2067, FECHA DE EMISION:03/10/2025"/>
    <m/>
    <m/>
    <m/>
    <m/>
    <m/>
    <m/>
    <n v="0"/>
    <n v="265.02999999999997"/>
    <s v="NO_CONCILIADO"/>
  </r>
  <r>
    <x v="78"/>
    <m/>
    <x v="78"/>
    <x v="183"/>
    <s v="B23368010002"/>
    <s v="BOD"/>
    <n v="2336801"/>
    <m/>
    <s v="00234012001 DEP.DE CHEQ.AJENOS,RET.DE CAM.,CONCEPTO: DEVOLUCION POR LICENCIA SIN GOCE DE HABER SEGUN NOTA SGM. DAF. UFI. NIN -252/2025,DEP.: SERGEOMIN , PROCEDENCIA: BANCO UNION S.A., CHEQUE: 2065, FECHA DE EMISION:03/10/2025"/>
    <m/>
    <m/>
    <m/>
    <m/>
    <m/>
    <m/>
    <n v="0"/>
    <n v="14432.37"/>
    <s v="NO_CONCILIADO"/>
  </r>
  <r>
    <x v="78"/>
    <m/>
    <x v="78"/>
    <x v="183"/>
    <s v="B23368030002"/>
    <s v="BOD"/>
    <n v="2336803"/>
    <m/>
    <s v="00234012001 DEP.DE CHEQ.AJENOS,RET.DE CAM.,CONCEPTO: DEVOLUCION POR LICENCIA SIN GOCE DE HABER SEGUN NOTA SGM. DAF. UFI. NIN -252/2025,DEP.: SERGEOMIN , PROCEDENCIA: BANCO UNION S.A., CHEQUE: 2066, FECHA DE EMISION:03/10/2025"/>
    <m/>
    <m/>
    <m/>
    <m/>
    <m/>
    <m/>
    <n v="0"/>
    <n v="19701.830000000002"/>
    <s v="NO_CONCILIADO"/>
  </r>
  <r>
    <x v="3"/>
    <m/>
    <x v="3"/>
    <x v="183"/>
    <s v="Q23027720002"/>
    <s v="CRV"/>
    <n v="2302772"/>
    <m/>
    <s v="NUMERO DE LIBRETA CUT: 00099021001 OPERACIÓN E18 TRANSFERENCIA DEL SISTEMA FINANCIERO POR CUENTA DE TERCEROS A LA CUT DEVOLUCION DEL DESCUENTO DE 2 DIAS DE SUELDO DE LA GESTION 2024 MES MAYO Y JUNIO CUT 3987"/>
    <m/>
    <m/>
    <m/>
    <m/>
    <m/>
    <m/>
    <n v="0"/>
    <n v="195"/>
    <s v="NO_CONCILIADO"/>
  </r>
  <r>
    <x v="8"/>
    <m/>
    <x v="8"/>
    <x v="183"/>
    <s v="J06528330002"/>
    <s v="NTE"/>
    <n v="13253994"/>
    <m/>
    <s v="A:00081031101 A:00081031101 Transferencia de depósitos entre Cuentas Corrientes Fiscales del Centro de Comunicaciones La Paz por concepto de Servicios Generales y de Mantenimiento , realizados erroneamente por la entidad Navegacion Aerea y Aeropuertos Bolivianos"/>
    <m/>
    <m/>
    <m/>
    <m/>
    <m/>
    <m/>
    <n v="0"/>
    <n v="1172.29"/>
    <s v="NO_CONCILIADO"/>
  </r>
  <r>
    <x v="44"/>
    <m/>
    <x v="44"/>
    <x v="183"/>
    <s v="S11395030003"/>
    <s v="COB"/>
    <n v="1139503"/>
    <m/>
    <s v="||PAGO A BID PRÉSTAMO 3699/BL-BO VCTO. 15-09-2025 POR CUENTA DEL TGN, SEGÚN NOTA MEFP/VTCP/DGCP/UODP N° 418/2025 DE 12-09-2025, VALOR 06-10-2025 CAPITAL USD2.835.945,77 INTERESES USD2.533.533,81 CTA. 3987 CUENTA UNICA DEL TESORO LIB. 00099021001 REF.: COMISIONES BANCARIAS"/>
    <m/>
    <m/>
    <m/>
    <m/>
    <m/>
    <m/>
    <n v="37194.629999999997"/>
    <n v="0"/>
    <s v="NO_CONCILIADO"/>
  </r>
  <r>
    <x v="44"/>
    <m/>
    <x v="44"/>
    <x v="183"/>
    <s v="S11395040003"/>
    <s v="COB"/>
    <n v="1139504"/>
    <m/>
    <s v="||PAGO A BID PRÉSTAMO 3699/BL-BO VCTO. 15-09-2025 POR CUENTA DEL TGN, SEGÚN NOTA MEFP/VTCP/DGCP/UODP N° 418/2025 DE 12-09-2025, VALOR 06-10-2025 INTERESES USD29.944,11 CTA. 3987 CUENTA UNICA DEL TESORO LIB. 00099021001 REF.: COMISIONES BANCARIAS"/>
    <m/>
    <m/>
    <m/>
    <m/>
    <m/>
    <m/>
    <n v="565.39"/>
    <n v="0"/>
    <s v="NO_CONCILIADO"/>
  </r>
  <r>
    <x v="44"/>
    <m/>
    <x v="44"/>
    <x v="183"/>
    <s v="S11395050003"/>
    <s v="COB"/>
    <n v="1139505"/>
    <m/>
    <s v="||PAGO A BID PRÉSTAMO 4292/BL-BO VCTO. 15-09-2025 POR CUENTA DEL TGN, SEGÚN NOTA MEFP/VTCP/DGCP/UODP N° 418/2025 DE 12-09-2025, VALOR 06-10-2025 INTERESES USD29.204,52 CTA. 3987 CUENTA UNICA DEL TESORO LIB. 00099021001 REF.: COMISIONES BANCARIAS"/>
    <m/>
    <m/>
    <m/>
    <m/>
    <m/>
    <m/>
    <n v="560.30999999999995"/>
    <n v="0"/>
    <s v="NO_CONCILIADO"/>
  </r>
  <r>
    <x v="44"/>
    <m/>
    <x v="44"/>
    <x v="183"/>
    <s v="S11395110003"/>
    <s v="COB"/>
    <n v="1139511"/>
    <m/>
    <s v="||PAGO A BID PRÉSTAMO 4292/BL-BO VCTO. 15-09-2025 POR CUENTA DEL TGN, SEGÚN NOTA MEFP/VTCP/DGCP/UODP N° 418/2025 DE 12-09-2025, VALOR 06-10-2025 INTERESES USD22.684,93 CTA. 3987 CUENTA UNICA DEL TESORO LIB. 00099021001 REF.: COMISIONES BANCARIAS"/>
    <m/>
    <m/>
    <m/>
    <m/>
    <m/>
    <m/>
    <n v="515.58000000000004"/>
    <n v="0"/>
    <s v="NO_CONCILIADO"/>
  </r>
  <r>
    <x v="44"/>
    <m/>
    <x v="44"/>
    <x v="183"/>
    <s v="S11394890003"/>
    <s v="COB"/>
    <n v="1139489"/>
    <m/>
    <s v="||PAGO PRÉSTAMO BID 2771/BL-BO VCTO 20-09-2025 POR CUENTA DE TGN, S/G NOTA MEFP/VTCP/DGCP/UODP/N° 430/2025 DE FECHA 19-09-2025, VALOR 06-10-2025, CAPITAL USD 1.300.000 INTERESES USD 890.872,55 CTA. 3987 CUENTA UNICA DEL TESORO LIB. 00099021001 REF. COMISIONES BANCARIAS"/>
    <m/>
    <m/>
    <m/>
    <m/>
    <m/>
    <m/>
    <n v="15389.37"/>
    <n v="0"/>
    <s v="NO_CONCILIADO"/>
  </r>
  <r>
    <x v="44"/>
    <m/>
    <x v="44"/>
    <x v="183"/>
    <s v="S11394540003"/>
    <s v="COB"/>
    <n v="1139454"/>
    <m/>
    <s v="||PAGO PRÉSTAMO BID 2614/BL-BO VCTO 21-09-2025 POR CUENTA DE TGN, S/G NOTA MEFP/VTCP/DGCP/UODP/N° 430/2025 DE FECHA 19-09-2025, VALOR 06-10-2025, CAPITAL USD 559.900,71 INTERESES USD 326.304,15 CTA. 3987 CUENTA UNICA DEL TESORO LIB. 00099021001 REF. COMISIONES BANCARIAS"/>
    <m/>
    <m/>
    <m/>
    <m/>
    <m/>
    <m/>
    <n v="6439.33"/>
    <n v="0"/>
    <s v="NO_CONCILIADO"/>
  </r>
  <r>
    <x v="44"/>
    <m/>
    <x v="44"/>
    <x v="183"/>
    <s v="S11394990003"/>
    <s v="COB"/>
    <n v="1139499"/>
    <m/>
    <s v="||PAGO PRÉSTAMO BID 2771/BL-BO VCTO 20-09-2025 POR CUENTA DE TGN, S/G NOTA MEFP/VTCP/DGCP/UODP/N° 430/2025 DE FECHA 19-09-2025, VALOR 06-10-2025, INTERESES USD 19.660,27 CTA. 3987 CUENTA UNICA DEL TESORO LIB. 00099021001 REF. COMISIONES BANCARIAS"/>
    <m/>
    <m/>
    <m/>
    <m/>
    <m/>
    <m/>
    <n v="494.87"/>
    <n v="0"/>
    <s v="NO_CONCILIADO"/>
  </r>
  <r>
    <x v="44"/>
    <m/>
    <x v="44"/>
    <x v="183"/>
    <s v="S11395060003"/>
    <s v="COB"/>
    <n v="1139506"/>
    <m/>
    <s v="||PAGO PRÉSTAMO BID 2614/BL-BO VCTO 21-09-2025 POR CUENTA DE TGN, S/G NOTA MEFP/VTCP/DGCP/UODP/N° 430/2025 DE FECHA 19-09-2025, VALOR 06-10-2025, INTERESES USD 11.027,40 CTA. 3987 CUENTA UNICA DEL TESORO LIB. 00099021001 REF. COMISIONES BANCARIAS"/>
    <m/>
    <m/>
    <m/>
    <m/>
    <m/>
    <m/>
    <n v="435.67"/>
    <n v="0"/>
    <s v="NO_CONCILIADO"/>
  </r>
  <r>
    <x v="44"/>
    <m/>
    <x v="44"/>
    <x v="183"/>
    <s v="S11395130003"/>
    <s v="COB"/>
    <n v="1139513"/>
    <m/>
    <s v="||PAGO PRÉSTAMO BID 2498/BL-BO VCTO 26-09-2025 POR CUENTA DE TGN, S/G NOTA MEFP/VTCP/DGCP/UODP/N° 430/2025 DE FECHA 19-09-2025, VALOR 06-10-2025, CAPITAL USD 230.168,31 INTERESES USD 139.053,87 CTA. 3987 CUENTA UNICA DEL TESORO LIB. 00099021001 REF. COMISIONES BANCARIAS"/>
    <m/>
    <m/>
    <m/>
    <m/>
    <m/>
    <m/>
    <n v="2892.85"/>
    <n v="0"/>
    <s v="NO_CONCILIADO"/>
  </r>
  <r>
    <x v="44"/>
    <m/>
    <x v="44"/>
    <x v="183"/>
    <s v="S11395140003"/>
    <s v="COB"/>
    <n v="1139514"/>
    <m/>
    <s v="||PAGO PRÉSTAMO BID 2498/BL-BO VCTO 26-09-2025 POR CUENTA DE TGN, S/G NOTA MEFP/VTCP/DGCP/UODP/N° 430/2025 DE FECHA 19-09-2025, VALOR 06-10-2025, INTERESES USD 5.958,68 CTA. 3987 CUENTA UNICA DEL TESORO LIB. 00099021001 REF. COMISIONES BANCARIAS"/>
    <m/>
    <m/>
    <m/>
    <m/>
    <m/>
    <m/>
    <n v="400.89"/>
    <n v="0"/>
    <s v="NO_CONCILIADO"/>
  </r>
  <r>
    <x v="44"/>
    <m/>
    <x v="44"/>
    <x v="183"/>
    <s v="S11395160003"/>
    <s v="COB"/>
    <n v="1139516"/>
    <m/>
    <s v="||PAGO PRÉSTAMO BID 2719/BL-BO VCTO 21-09-2025 POR CUENTA DE TGN, S/G NOTA MEFP/VTCP/DGCP/UODP/N° 430/2025 DE FECHA 19-09-2025, VALOR 06-10-2025, CAPITAL USD 318.226,29 INTERESES USD 187.584,41 CTA. 3987 CUENTA UNICA DEL TESORO LIB. 00099021001 REF. COMISIONES BANCARIAS"/>
    <m/>
    <m/>
    <m/>
    <m/>
    <m/>
    <m/>
    <n v="3829.86"/>
    <n v="0"/>
    <s v="NO_CONCILIADO"/>
  </r>
  <r>
    <x v="44"/>
    <m/>
    <x v="44"/>
    <x v="183"/>
    <s v="S11395190003"/>
    <s v="COB"/>
    <n v="1139519"/>
    <m/>
    <s v="||PAGO PRÉSTAMO BID 2719/BL-BO VCTO 21-09-2025 POR CUENTA DE TGN, S/G NOTA MEFP/VTCP/DGCP/UODP/N° 430/2025 DE FECHA 19-09-2025, VALOR 06-10-2025, INTERESES USD 4.815,25 CTA. 3987 CUENTA UNICA DEL TESORO LIB. 00099021001 REF. COMISIONES BANCARIAS"/>
    <m/>
    <m/>
    <m/>
    <m/>
    <m/>
    <m/>
    <n v="393.07"/>
    <n v="0"/>
    <s v="NO_CONCILIADO"/>
  </r>
  <r>
    <x v="44"/>
    <m/>
    <x v="44"/>
    <x v="183"/>
    <s v="S11395330003"/>
    <s v="COB"/>
    <n v="1139533"/>
    <m/>
    <s v="||PAGO A BID PRÉSTAMO 1038-SF-BO VCTO. 27-09-2025 POR CUENTA DE TGN , SEGÚN NOTA MEFP/VTCP/DGCP/UODP/N°439/2025 DE 26/09/2025, VALOR 06/10/2025 CAPITAL USD3.907,46 INTERESES USD1.142,48 CTA. 3987 CUENTA UNICA DEL TESORO LIB. 00099021001 REF.: COMISIONES BANCARIAS"/>
    <m/>
    <m/>
    <m/>
    <m/>
    <m/>
    <m/>
    <n v="394.64"/>
    <n v="0"/>
    <s v="NO_CONCILIADO"/>
  </r>
  <r>
    <x v="44"/>
    <m/>
    <x v="44"/>
    <x v="183"/>
    <s v="S11395360003"/>
    <s v="COB"/>
    <n v="1139536"/>
    <m/>
    <s v="||PAGO A BID PRÉSTAMO 2365/BL-BO VCTO. 17-09-2025 POR CUENTA DE TGN , SEGÚN NOTA MEFP/VTCP/DGCP/UODP/N°418/2025 DE 12/09/2025, VALOR 06/10/2025 CAPITAL USD292.112,69 INTERESES USD182.739,03 CTA. 3987 CUENTA UNICA DEL TESORO LIB. 00099021001 REF.: COMISIONES BANCARIAS"/>
    <m/>
    <m/>
    <m/>
    <m/>
    <m/>
    <m/>
    <n v="3617.47"/>
    <n v="0"/>
    <s v="NO_CONCILIADO"/>
  </r>
  <r>
    <x v="44"/>
    <m/>
    <x v="44"/>
    <x v="183"/>
    <s v="S11395480003"/>
    <s v="COB"/>
    <n v="1139548"/>
    <m/>
    <s v="||PAGO A BID PRÉSTAMO 2365/BL-BO VCTO. 17-09-2025 POR CUENTA DE TGN , SEGÚN NOTA MEFP/VTCP/DGCP/UODP/N°418/2025 DE 12/09/2025, VALOR 06/10/2025 INTERESES USD7.561,64 CTA. 3987 CUENTA UNICA DEL TESORO LIB. 00099021001 REF.: COMISIONES BANCARIAS"/>
    <m/>
    <m/>
    <m/>
    <m/>
    <m/>
    <m/>
    <n v="411.86"/>
    <n v="0"/>
    <s v="NO_CONCILIADO"/>
  </r>
  <r>
    <x v="19"/>
    <m/>
    <x v="19"/>
    <x v="184"/>
    <s v="O23371510002"/>
    <s v="BOD"/>
    <n v="2337151"/>
    <m/>
    <s v="00099021001 DEPOSITO DE EFECTIVO, DEPOSITANTE: SANTIAGO RAMIRO HUMEREZ MARCA, CONCEPTO: DEVOLUCION PAGO DE VACACIONES, CUENTA DE DEPOSITO: CUENTA UNICA DEL TESORO/DJBR"/>
    <m/>
    <m/>
    <m/>
    <m/>
    <m/>
    <m/>
    <n v="0"/>
    <n v="11815.27"/>
    <s v="NO_CONCILIADO"/>
  </r>
  <r>
    <x v="17"/>
    <m/>
    <x v="17"/>
    <x v="184"/>
    <s v="O23371830002"/>
    <s v="BOD"/>
    <n v="2337183"/>
    <m/>
    <s v="00548012001 DEPOSITO DE EFECTIVO, DEPOSITANTE: JOHNNY CHOQUE RAMOS, CONCEPTO: DEVOLUCION DE VIATICOS, CUENTA DE DEPOSITO: CUENTA UNICA DEL TESORO"/>
    <m/>
    <m/>
    <m/>
    <m/>
    <m/>
    <m/>
    <n v="0"/>
    <n v="30"/>
    <s v="NO_CONCILIADO"/>
  </r>
  <r>
    <x v="11"/>
    <m/>
    <x v="11"/>
    <x v="184"/>
    <s v="O23371850002"/>
    <s v="BOD"/>
    <n v="2337185"/>
    <m/>
    <s v="00099021001 DEPOSITO DE EFECTIVO, DEPOSITANTE: EXALTO RUBEN RUIZ HUANCA, CONCEPTO: DEV. PASAJES AEREOS NO UTILIZADOS - JULIO 2025 SOBERANIA ALIMENTARIA C-31-189, CUENTA DE DEPOSITO: CUENTA UNICA DEL TESORO"/>
    <m/>
    <m/>
    <m/>
    <m/>
    <m/>
    <m/>
    <n v="0"/>
    <n v="818"/>
    <s v="NO_CONCILIADO"/>
  </r>
  <r>
    <x v="18"/>
    <m/>
    <x v="18"/>
    <x v="184"/>
    <s v="O23372120002"/>
    <s v="BOD"/>
    <n v="2337212"/>
    <m/>
    <s v="00099021001 DEPOSITO DE EFECTIVO, DEPOSITANTE: RENE ESTRADA MAMANI, CONCEPTO: FUENTE:10 - DEVOLUCION DE SUELDOS JUNIO 2025, CUENTA DE DEPOSITO: CUENTA UNICA DEL TESORO/DJBR"/>
    <m/>
    <m/>
    <m/>
    <m/>
    <m/>
    <m/>
    <n v="0"/>
    <n v="7442.35"/>
    <s v="NO_CONCILIADO"/>
  </r>
  <r>
    <x v="1"/>
    <m/>
    <x v="1"/>
    <x v="184"/>
    <s v="O23373240002"/>
    <s v="BOD"/>
    <n v="2337324"/>
    <m/>
    <s v="00099021001 DEPOSITO DE EFECTIVO, DEPOSITANTE: MARICELA CUELLAR ORTIZ, CONCEPTO: PAGO DE ELECTRICIDAD, CUENTA DE DEPOSITO: CUENTA UNICA DEL TESORO"/>
    <m/>
    <m/>
    <m/>
    <m/>
    <m/>
    <m/>
    <n v="0"/>
    <n v="500"/>
    <s v="NO_CONCILIADO"/>
  </r>
  <r>
    <x v="10"/>
    <m/>
    <x v="10"/>
    <x v="184"/>
    <s v="B23371680002"/>
    <s v="BOD"/>
    <n v="2337168"/>
    <m/>
    <s v="00099021001 DEP.DE CHEQ.AJENOS,RET.DE CAM.,CONCEPTO: DEVOLUCION SALDO, COBERTURA DESEGURO UNIBIENES S.A. OFICINA PRONASSLE-COBIJA,DEP.: UE-FNSE , PROCEDENCIA: BANCO UNION S.A., CHEQUE: 277, FECHA DE EMISION:02/10/2025"/>
    <m/>
    <m/>
    <m/>
    <m/>
    <m/>
    <m/>
    <n v="0"/>
    <n v="177.6"/>
    <s v="NO_CONCILIADO"/>
  </r>
  <r>
    <x v="1"/>
    <m/>
    <x v="1"/>
    <x v="184"/>
    <s v="B23371750002"/>
    <s v="BOD"/>
    <n v="2337175"/>
    <m/>
    <s v="00099021001 DEP.DE CHEQ.AJENOS,RET.DE CAM.,CONCEPTO: DEPÓSITO,DEP.: MARCO ANTONIO VARGAS ESPINOZA , PROCEDENCIA: BANCO UNION S.A., CHEQUE: 222309, FECHA DE EMISION:07/10/2025"/>
    <m/>
    <m/>
    <m/>
    <m/>
    <m/>
    <m/>
    <n v="0"/>
    <n v="5950.99"/>
    <s v="NO_CONCILIADO"/>
  </r>
  <r>
    <x v="1"/>
    <m/>
    <x v="1"/>
    <x v="185"/>
    <s v="O23375940002"/>
    <s v="BOD"/>
    <n v="2337594"/>
    <m/>
    <s v="00099021001 DEPOSITO DE EFECTIVO, DEPOSITANTE: MARTHA MONASTERIOS CALLISAYA, CONCEPTO: DEVOLUCION, CUENTA DE DEPOSITO: CUENTA UNICA DEL TESORO"/>
    <m/>
    <m/>
    <m/>
    <m/>
    <m/>
    <m/>
    <n v="0"/>
    <n v="1850"/>
    <s v="NO_CONCILIADO"/>
  </r>
  <r>
    <x v="8"/>
    <m/>
    <x v="8"/>
    <x v="185"/>
    <s v="O23376520002"/>
    <s v="BOD"/>
    <n v="2337652"/>
    <m/>
    <s v="00081011101 DEPOSITO DE EFECTIVO, DEPOSITANTE: MAXIMO ALBERTO PAREDES AVILA, CONCEPTO: DEVOLUCION CNS, CUENTA DE DEPOSITO: CUENTA UNICA DEL TESORO"/>
    <m/>
    <m/>
    <m/>
    <m/>
    <m/>
    <m/>
    <n v="0"/>
    <n v="500"/>
    <s v="NO_CONCILIADO"/>
  </r>
  <r>
    <x v="62"/>
    <m/>
    <x v="62"/>
    <x v="185"/>
    <s v="O23377190002"/>
    <s v="BOD"/>
    <n v="2337719"/>
    <m/>
    <s v="00221022001 DEPOSITO DE EFECTIVO, DEPOSITANTE: GOLDEN MULE S.A., CONCEPTO: FUERA DE PLAZO, CUENTA DE DEPOSITO: CUENTA UNICA DEL TESORO"/>
    <m/>
    <m/>
    <m/>
    <m/>
    <m/>
    <m/>
    <n v="0"/>
    <n v="310"/>
    <s v="NO_CONCILIADO"/>
  </r>
  <r>
    <x v="62"/>
    <m/>
    <x v="62"/>
    <x v="185"/>
    <s v="O23377500002"/>
    <s v="BOD"/>
    <n v="2337750"/>
    <m/>
    <s v="00221012001 DEPOSITO DE EFECTIVO, DEPOSITANTE: GRANITO UNIVERSAL SRL, CONCEPTO: FORMULARIO M-02 PRESENTADO FUERA DE PLAZO, CUENTA DE DEPOSITO: CUENTA UNICA DEL TESORO"/>
    <m/>
    <m/>
    <m/>
    <m/>
    <m/>
    <m/>
    <n v="0"/>
    <n v="100"/>
    <s v="NO_CONCILIADO"/>
  </r>
  <r>
    <x v="62"/>
    <m/>
    <x v="62"/>
    <x v="185"/>
    <s v="O23377520002"/>
    <s v="BOD"/>
    <n v="2337752"/>
    <m/>
    <s v="00221012001 DEPOSITO DE EFECTIVO, DEPOSITANTE: GRANITO UNIVERSAL SRL, CONCEPTO: FORMULARIO M-02 PRESENTADO FUERA DE PLAZO, CUENTA DE DEPOSITO: CUENTA UNICA DEL TESORO"/>
    <m/>
    <m/>
    <m/>
    <m/>
    <m/>
    <m/>
    <n v="0"/>
    <n v="100"/>
    <s v="NO_CONCILIADO"/>
  </r>
  <r>
    <x v="62"/>
    <m/>
    <x v="62"/>
    <x v="185"/>
    <s v="O23377540002"/>
    <s v="BOD"/>
    <n v="2337754"/>
    <m/>
    <s v="00221012001 DEPOSITO DE EFECTIVO, DEPOSITANTE: GRANITO UNIVERSAL SRL, CONCEPTO: FORMULARIO M-02 PRESENTADO FUERA DE PLAZO, CUENTA DE DEPOSITO: CUENTA UNICA DEL TESORO"/>
    <m/>
    <m/>
    <m/>
    <m/>
    <m/>
    <m/>
    <n v="0"/>
    <n v="100"/>
    <s v="NO_CONCILIADO"/>
  </r>
  <r>
    <x v="62"/>
    <m/>
    <x v="62"/>
    <x v="185"/>
    <s v="O23377550002"/>
    <s v="BOD"/>
    <n v="2337755"/>
    <m/>
    <s v="00221022001 DEPOSITO DE EFECTIVO, DEPOSITANTE: EDCOMIN S.R.L., CONCEPTO: FUERA DE PLAZO, CUENTA DE DEPOSITO: CUENTA UNICA DEL TESORO"/>
    <m/>
    <m/>
    <m/>
    <m/>
    <m/>
    <m/>
    <n v="0"/>
    <n v="100"/>
    <s v="NO_CONCILIADO"/>
  </r>
  <r>
    <x v="62"/>
    <m/>
    <x v="62"/>
    <x v="185"/>
    <s v="O23377560002"/>
    <s v="BOD"/>
    <n v="2337756"/>
    <m/>
    <s v="00221012001 DEPOSITO DE EFECTIVO, DEPOSITANTE: GRANITO UNIVERSAL SRL, CONCEPTO: FORMULARIO M-02 PRESENTADO FUERA DE PLAZO, CUENTA DE DEPOSITO: CUENTA UNICA DEL TESORO"/>
    <m/>
    <m/>
    <m/>
    <m/>
    <m/>
    <m/>
    <n v="0"/>
    <n v="100"/>
    <s v="NO_CONCILIADO"/>
  </r>
  <r>
    <x v="62"/>
    <m/>
    <x v="62"/>
    <x v="185"/>
    <s v="O23377570002"/>
    <s v="BOD"/>
    <n v="2337757"/>
    <m/>
    <s v="00221022001 DEPOSITO DE EFECTIVO, DEPOSITANTE: EDCOMIN S.R.L., CONCEPTO: FUERA DE PLAZO, CUENTA DE DEPOSITO: CUENTA UNICA DEL TESORO"/>
    <m/>
    <m/>
    <m/>
    <m/>
    <m/>
    <m/>
    <n v="0"/>
    <n v="100"/>
    <s v="NO_CONCILIADO"/>
  </r>
  <r>
    <x v="62"/>
    <m/>
    <x v="62"/>
    <x v="185"/>
    <s v="O23377590002"/>
    <s v="BOD"/>
    <n v="2337759"/>
    <m/>
    <s v="00221012001 DEPOSITO DE EFECTIVO, DEPOSITANTE: GRANITO UNIVERSAL SRL, CONCEPTO: FORMULARIO M-02 PRESENTADO FUERA DE PLAZO, CUENTA DE DEPOSITO: CUENTA UNICA DEL TESORO"/>
    <m/>
    <m/>
    <m/>
    <m/>
    <m/>
    <m/>
    <n v="0"/>
    <n v="100"/>
    <s v="NO_CONCILIADO"/>
  </r>
  <r>
    <x v="62"/>
    <m/>
    <x v="62"/>
    <x v="185"/>
    <s v="O23377640002"/>
    <s v="BOD"/>
    <n v="2337764"/>
    <m/>
    <s v="00221012001 DEPOSITO DE EFECTIVO, DEPOSITANTE: GRANITO UNIVERSAL SRL, CONCEPTO: FORMULARIO M-02 PRESENTADO FUERA DE PLAZO, CUENTA DE DEPOSITO: CUENTA UNICA DEL TESORO"/>
    <m/>
    <m/>
    <m/>
    <m/>
    <m/>
    <m/>
    <n v="0"/>
    <n v="100"/>
    <s v="NO_CONCILIADO"/>
  </r>
  <r>
    <x v="62"/>
    <m/>
    <x v="62"/>
    <x v="185"/>
    <s v="O23377600002"/>
    <s v="BOD"/>
    <n v="2337760"/>
    <m/>
    <s v="00221022001 DEPOSITO DE EFECTIVO, DEPOSITANTE: EDCOMIN S.R.L., CONCEPTO: FUERA DE PLAZO, CUENTA DE DEPOSITO: CUENTA UNICA DEL TESORO"/>
    <m/>
    <m/>
    <m/>
    <m/>
    <m/>
    <m/>
    <n v="0"/>
    <n v="100"/>
    <s v="NO_CONCILIADO"/>
  </r>
  <r>
    <x v="62"/>
    <m/>
    <x v="62"/>
    <x v="185"/>
    <s v="O23377610002"/>
    <s v="BOD"/>
    <n v="2337761"/>
    <m/>
    <s v="00221012001 DEPOSITO DE EFECTIVO, DEPOSITANTE: GRANITO UNIVERSAL SRL, CONCEPTO: FORMULARIO M-02 PRESENTADO FUERA DE PLAZO, CUENTA DE DEPOSITO: CUENTA UNICA DEL TESORO"/>
    <m/>
    <m/>
    <m/>
    <m/>
    <m/>
    <m/>
    <n v="0"/>
    <n v="100"/>
    <s v="NO_CONCILIADO"/>
  </r>
  <r>
    <x v="62"/>
    <m/>
    <x v="62"/>
    <x v="185"/>
    <s v="O23377620002"/>
    <s v="BOD"/>
    <n v="2337762"/>
    <m/>
    <s v="00221012001 DEPOSITO DE EFECTIVO, DEPOSITANTE: GRANITO UNIVERSAL SRL, CONCEPTO: FORMULARIO M-02 PRESENTADO FUERA DE PLAZO, CUENTA DE DEPOSITO: CUENTA UNICA DEL TESORO"/>
    <m/>
    <m/>
    <m/>
    <m/>
    <m/>
    <m/>
    <n v="0"/>
    <n v="100"/>
    <s v="NO_CONCILIADO"/>
  </r>
  <r>
    <x v="59"/>
    <m/>
    <x v="59"/>
    <x v="185"/>
    <s v="B23375980002"/>
    <s v="BOD"/>
    <n v="2337598"/>
    <m/>
    <s v="00599032003 DEP.DE CHEQ.AJENOS,RET.DE CAM.,CONCEPTO: CUENTAS POR COBRAR DESCUENTO POR PLANILLAS ACE,DEP.: E.B.A. , PROCEDENCIA: BANCO UNION S.A., CHEQUE: 1085, FECHA DE EMISION:06/10/2025"/>
    <m/>
    <m/>
    <m/>
    <m/>
    <m/>
    <m/>
    <n v="0"/>
    <n v="11002.87"/>
    <s v="NO_CONCILIADO"/>
  </r>
  <r>
    <x v="36"/>
    <m/>
    <x v="36"/>
    <x v="185"/>
    <s v="B23375990002"/>
    <s v="BOD"/>
    <n v="2337599"/>
    <m/>
    <s v="00099021001 DEP.DE CHEQ.AJENOS,RET.DE CAM.,CONCEPTO: PAGO POR REEMBOLSO DE SUBSIDIO DE INCAPACIDAD TEMPORAL PERIODO JUNIO 2025,DEP.: CAJA NACIONAL DE SALUD , PROCEDENCIA: BANCO UNION S.A., CHEQUE: 87428, FECHA DE EMISION:08/10/2025_x000a_TRLP-1586/2025 P-5647"/>
    <m/>
    <m/>
    <m/>
    <m/>
    <m/>
    <m/>
    <n v="0"/>
    <n v="41603.18"/>
    <s v="CONCILIADO_PARCIAL"/>
  </r>
  <r>
    <x v="59"/>
    <m/>
    <x v="59"/>
    <x v="185"/>
    <s v="B23376000002"/>
    <s v="BOD"/>
    <n v="2337600"/>
    <m/>
    <s v="00599032003 DEP.DE CHEQ.AJENOS,RET.DE CAM.,CONCEPTO: CUENTAS POR COBRAR DESCUENTO POR PLANILLAS ACE,DEP.: E.B.A. , PROCEDENCIA: BANCO UNION S.A., CHEQUE: 1086, FECHA DE EMISION:06/10/2025"/>
    <m/>
    <m/>
    <m/>
    <m/>
    <m/>
    <m/>
    <n v="0"/>
    <n v="216.6"/>
    <s v="NO_CONCILIADO"/>
  </r>
  <r>
    <x v="59"/>
    <m/>
    <x v="59"/>
    <x v="185"/>
    <s v="B23376010002"/>
    <s v="BOD"/>
    <n v="2337601"/>
    <m/>
    <s v="00599032003 DEP.DE CHEQ.AJENOS,RET.DE CAM.,CONCEPTO: CUENTAS POR COBRAR DESCUENTO POR PLANILLAS ACE,DEP.: E.B.A. , PROCEDENCIA: BANCO UNION S.A., CHEQUE: 1871, FECHA DE EMISION:06/10/2025"/>
    <m/>
    <m/>
    <m/>
    <m/>
    <m/>
    <m/>
    <n v="0"/>
    <n v="8558.9599999999991"/>
    <s v="NO_CONCILIADO"/>
  </r>
  <r>
    <x v="59"/>
    <m/>
    <x v="59"/>
    <x v="185"/>
    <s v="B23376020002"/>
    <s v="BOD"/>
    <n v="2337602"/>
    <m/>
    <s v="00599032003 DEP.DE CHEQ.AJENOS,RET.DE CAM.,CONCEPTO: CUENTAS POR COBRAR DESCUENTO POR PLANILLAS ACE,DEP.: E.B.A. , PROCEDENCIA: BANCO UNION S.A., CHEQUE: 1872, FECHA DE EMISION:06/10/2025"/>
    <m/>
    <m/>
    <m/>
    <m/>
    <m/>
    <m/>
    <n v="0"/>
    <n v="1400"/>
    <s v="NO_CONCILIADO"/>
  </r>
  <r>
    <x v="36"/>
    <m/>
    <x v="36"/>
    <x v="185"/>
    <s v="B23376030002"/>
    <s v="BOD"/>
    <n v="2337603"/>
    <m/>
    <s v="00099021001 DEP.DE CHEQ.AJENOS,RET.DE CAM.,CONCEPTO: PAGO POR REEMBOLSO DE SUBSIDIO DE INCAPACIDAD TEMPORAL PERIODO MAYO 2025,DEP.: CAJA NACIONAL DE SALUD , PROCEDENCIA: BANCO UNION S.A., CHEQUE: 87429, FECHA DE EMISION:08/10/2025_x000a_TRLP-1586/2025 P-5650"/>
    <m/>
    <m/>
    <m/>
    <m/>
    <m/>
    <m/>
    <n v="0"/>
    <n v="22867.63"/>
    <s v="CONCILIADO_PARCIAL"/>
  </r>
  <r>
    <x v="62"/>
    <m/>
    <x v="62"/>
    <x v="185"/>
    <s v="B23376130002"/>
    <s v="BOD"/>
    <n v="2337613"/>
    <m/>
    <s v="00221022001 DEP.DE CHEQ.AJENOS,RET.DE CAM.,CONCEPTO: DEPÓSITO,DEP.: VERONICA NANCY MOLLO GIRA , PROCEDENCIA: BANCO UNION S.A., CHEQUE: 222313, FECHA DE EMISION:08/10/2025"/>
    <m/>
    <m/>
    <m/>
    <m/>
    <m/>
    <m/>
    <n v="0"/>
    <n v="100"/>
    <s v="NO_CONCILIADO"/>
  </r>
  <r>
    <x v="62"/>
    <m/>
    <x v="62"/>
    <x v="185"/>
    <s v="B23376140002"/>
    <s v="BOD"/>
    <n v="2337614"/>
    <m/>
    <s v="00221022001 DEP.DE CHEQ.AJENOS,RET.DE CAM.,CONCEPTO: DEPÓSITO,DEP.: NANCY VILLACA MAMANI , PROCEDENCIA: BANCO UNION S.A., CHEQUE: 222314, FECHA DE EMISION:08/10/2025"/>
    <m/>
    <m/>
    <m/>
    <m/>
    <m/>
    <m/>
    <n v="0"/>
    <n v="100"/>
    <s v="NO_CONCILIADO"/>
  </r>
  <r>
    <x v="62"/>
    <m/>
    <x v="62"/>
    <x v="185"/>
    <s v="B23376160002"/>
    <s v="BOD"/>
    <n v="2337616"/>
    <m/>
    <s v="00221022001 DEP.DE CHEQ.AJENOS,RET.DE CAM.,CONCEPTO: DEPÓSITO,DEP.: NANCY VILLACA MAMANI , PROCEDENCIA: BANCO UNION S.A., CHEQUE: 222315, FECHA DE EMISION:08/10/2025"/>
    <m/>
    <m/>
    <m/>
    <m/>
    <m/>
    <m/>
    <n v="0"/>
    <n v="100"/>
    <s v="NO_CONCILIADO"/>
  </r>
  <r>
    <x v="62"/>
    <m/>
    <x v="62"/>
    <x v="185"/>
    <s v="B23376170002"/>
    <s v="BOD"/>
    <n v="2337617"/>
    <m/>
    <s v="00221022001 DEP.DE CHEQ.AJENOS,RET.DE CAM.,CONCEPTO: DEPÓSITO,DEP.: NANCY VILLACA MAMANI , PROCEDENCIA: BANCO UNION S.A., CHEQUE: 222316, FECHA DE EMISION:08/10/2025"/>
    <m/>
    <m/>
    <m/>
    <m/>
    <m/>
    <m/>
    <n v="0"/>
    <n v="100"/>
    <s v="NO_CONCILIADO"/>
  </r>
  <r>
    <x v="62"/>
    <m/>
    <x v="62"/>
    <x v="185"/>
    <s v="B23376180002"/>
    <s v="BOD"/>
    <n v="2337618"/>
    <m/>
    <s v="00221022001 DEP.DE CHEQ.AJENOS,RET.DE CAM.,CONCEPTO: DEPÓSITO,DEP.: NANCY VILLACA MAMANI , PROCEDENCIA: BANCO UNION S.A., CHEQUE: 222317, FECHA DE EMISION:08/10/2025"/>
    <m/>
    <m/>
    <m/>
    <m/>
    <m/>
    <m/>
    <n v="0"/>
    <n v="100"/>
    <s v="NO_CONCILIADO"/>
  </r>
  <r>
    <x v="62"/>
    <m/>
    <x v="62"/>
    <x v="185"/>
    <s v="B23376190002"/>
    <s v="BOD"/>
    <n v="2337619"/>
    <m/>
    <s v="00221022001 DEP.DE CHEQ.AJENOS,RET.DE CAM.,CONCEPTO: DEPÓSITO,DEP.: ZARELA ZULETA CONDORI , PROCEDENCIA: BANCO UNION S.A., CHEQUE: 222318, FECHA DE EMISION:08/10/2025"/>
    <m/>
    <m/>
    <m/>
    <m/>
    <m/>
    <m/>
    <n v="0"/>
    <n v="100"/>
    <s v="NO_CONCILIADO"/>
  </r>
  <r>
    <x v="62"/>
    <m/>
    <x v="62"/>
    <x v="185"/>
    <s v="B23376200002"/>
    <s v="BOD"/>
    <n v="2337620"/>
    <m/>
    <s v="00221012001 DEP.DE CHEQ.AJENOS,RET.DE CAM.,CONCEPTO: DEPÓSITO,DEP.: NADIR VILLALBA MAMANI , PROCEDENCIA: BANCO UNION S.A., CHEQUE: 222319, FECHA DE EMISION:08/10/2025"/>
    <m/>
    <m/>
    <m/>
    <m/>
    <m/>
    <m/>
    <n v="0"/>
    <n v="200"/>
    <s v="NO_CONCILIADO"/>
  </r>
  <r>
    <x v="24"/>
    <m/>
    <x v="24"/>
    <x v="185"/>
    <s v="B23376220002"/>
    <s v="BOD"/>
    <n v="2337622"/>
    <m/>
    <s v="00099021001 DEP.DE CHEQ.AJENOS,RET.DE CAM.,CONCEPTO: DEPÓSITO,DEP.: GILDA MARION CORO MIRANDA , PROCEDENCIA: BANCO UNION S.A., CHEQUE: 222320, FECHA DE EMISION:08/10/2025/DJBR"/>
    <m/>
    <m/>
    <m/>
    <m/>
    <m/>
    <m/>
    <n v="0"/>
    <n v="1000"/>
    <s v="NO_CONCILIADO"/>
  </r>
  <r>
    <x v="62"/>
    <m/>
    <x v="62"/>
    <x v="185"/>
    <s v="B23376240002"/>
    <s v="BOD"/>
    <n v="2337624"/>
    <m/>
    <s v="00221022001 DEP.DE CHEQ.AJENOS,RET.DE CAM.,CONCEPTO: DEPÓSITO,DEP.: VERONICA NANCY MOLLO GIRA , PROCEDENCIA: BANCO UNION S.A., CHEQUE: 222323, FECHA DE EMISION:08/10/2025"/>
    <m/>
    <m/>
    <m/>
    <m/>
    <m/>
    <m/>
    <n v="0"/>
    <n v="100"/>
    <s v="NO_CONCILIADO"/>
  </r>
  <r>
    <x v="62"/>
    <m/>
    <x v="62"/>
    <x v="185"/>
    <s v="B23376280002"/>
    <s v="BOD"/>
    <n v="2337628"/>
    <m/>
    <s v="00221022001 DEP.DE CHEQ.AJENOS,RET.DE CAM.,CONCEPTO: DEPÓSITO,DEP.: TATIANA CELIA VARGAS ZARATE , PROCEDENCIA: BANCO UNION S.A., CHEQUE: 222328, FECHA DE EMISION:08/10/2025"/>
    <m/>
    <m/>
    <m/>
    <m/>
    <m/>
    <m/>
    <n v="0"/>
    <n v="700"/>
    <s v="NO_CONCILIADO"/>
  </r>
  <r>
    <x v="62"/>
    <m/>
    <x v="62"/>
    <x v="185"/>
    <s v="B23376290002"/>
    <s v="BOD"/>
    <n v="2337629"/>
    <m/>
    <s v="00221022001 DEP.DE CHEQ.AJENOS,RET.DE CAM.,CONCEPTO: DEPÓSITO,DEP.: TATIANA CELIA VARGAS ZARATE , PROCEDENCIA: BANCO UNION S.A., CHEQUE: 222329, FECHA DE EMISION:08/10/2025"/>
    <m/>
    <m/>
    <m/>
    <m/>
    <m/>
    <m/>
    <n v="0"/>
    <n v="1000"/>
    <s v="NO_CONCILIADO"/>
  </r>
  <r>
    <x v="1"/>
    <m/>
    <x v="1"/>
    <x v="185"/>
    <s v="B23376310002"/>
    <s v="BOD"/>
    <n v="2337631"/>
    <m/>
    <s v="00099021001 DEP.DE CHEQ.AJENOS,RET.DE CAM.,CONCEPTO: DEPÓSITO,DEP.: MOISES PADILLA CHOQUE , PROCEDENCIA: BANCO UNION S.A., CHEQUE: 222330, FECHA DE EMISION:08/10/2025"/>
    <m/>
    <m/>
    <m/>
    <m/>
    <m/>
    <m/>
    <n v="0"/>
    <n v="1418.72"/>
    <s v="NO_CONCILIADO"/>
  </r>
  <r>
    <x v="62"/>
    <m/>
    <x v="62"/>
    <x v="185"/>
    <s v="B23376340002"/>
    <s v="BOD"/>
    <n v="2337634"/>
    <m/>
    <s v="00221022001 DEP.DE CHEQ.AJENOS,RET.DE CAM.,CONCEPTO: DEPÓSITO,DEP.: VERONICA NANCY MOLLO GIRA , PROCEDENCIA: BANCO UNION S.A., CHEQUE: 222324, FECHA DE EMISION:08/10/2025"/>
    <m/>
    <m/>
    <m/>
    <m/>
    <m/>
    <m/>
    <n v="0"/>
    <n v="100"/>
    <s v="NO_CONCILIADO"/>
  </r>
  <r>
    <x v="62"/>
    <m/>
    <x v="62"/>
    <x v="185"/>
    <s v="B23376350002"/>
    <s v="BOD"/>
    <n v="2337635"/>
    <m/>
    <s v="00221022001 DEP.DE CHEQ.AJENOS,RET.DE CAM.,CONCEPTO: DEPÓSITO,DEP.: LUDMER SUSAN MAMANI CHOQUE , PROCEDENCIA: BANCO UNION S.A., CHEQUE: 222325, FECHA DE EMISION:08/10/2025"/>
    <m/>
    <m/>
    <m/>
    <m/>
    <m/>
    <m/>
    <n v="0"/>
    <n v="100"/>
    <s v="NO_CONCILIADO"/>
  </r>
  <r>
    <x v="62"/>
    <m/>
    <x v="62"/>
    <x v="185"/>
    <s v="B23376360002"/>
    <s v="BOD"/>
    <n v="2337636"/>
    <m/>
    <s v="00221022001 DEP.DE CHEQ.AJENOS,RET.DE CAM.,CONCEPTO: DEPÓSITO,DEP.: LUDMER SUSAN MAMANI CHOQUE , PROCEDENCIA: BANCO UNION S.A., CHEQUE: 222326, FECHA DE EMISION:08/10/2025"/>
    <m/>
    <m/>
    <m/>
    <m/>
    <m/>
    <m/>
    <n v="0"/>
    <n v="100"/>
    <s v="NO_CONCILIADO"/>
  </r>
  <r>
    <x v="62"/>
    <m/>
    <x v="62"/>
    <x v="185"/>
    <s v="B23376370002"/>
    <s v="BOD"/>
    <n v="2337637"/>
    <m/>
    <s v="00221022001 DEP.DE CHEQ.AJENOS,RET.DE CAM.,CONCEPTO: DEPÓSITO,DEP.: LUDMER SUSAN MAMANI CHOQUE , PROCEDENCIA: BANCO UNION S.A., CHEQUE: 222327, FECHA DE EMISION:08/10/2025"/>
    <m/>
    <m/>
    <m/>
    <m/>
    <m/>
    <m/>
    <n v="0"/>
    <n v="100"/>
    <s v="NO_CONCILIADO"/>
  </r>
  <r>
    <x v="62"/>
    <m/>
    <x v="62"/>
    <x v="185"/>
    <s v="O23377670002"/>
    <s v="BOD"/>
    <n v="2337767"/>
    <m/>
    <s v="00221012001 DEPOSITO DE EFECTIVO, DEPOSITANTE: GRANITO UNIVERSAL SRL, CONCEPTO: FORMULARIO M-02 PRESENTADO FUERA DE PLAZO, CUENTA DE DEPOSITO: CUENTA UNICA DEL TESORO"/>
    <m/>
    <m/>
    <m/>
    <m/>
    <m/>
    <m/>
    <n v="0"/>
    <n v="100"/>
    <s v="NO_CONCILIADO"/>
  </r>
  <r>
    <x v="62"/>
    <m/>
    <x v="62"/>
    <x v="185"/>
    <s v="O23377680002"/>
    <s v="BOD"/>
    <n v="2337768"/>
    <m/>
    <s v="00221012001 DEPOSITO DE EFECTIVO, DEPOSITANTE: GRANITO UNIVERSAL SRL, CONCEPTO: FORMULARIO M-02 PRESENTADO FUERA DE PLAZO, CUENTA DE DEPOSITO: CUENTA UNICA DEL TESORO"/>
    <m/>
    <m/>
    <m/>
    <m/>
    <m/>
    <m/>
    <n v="0"/>
    <n v="100"/>
    <s v="NO_CONCILIADO"/>
  </r>
  <r>
    <x v="62"/>
    <m/>
    <x v="62"/>
    <x v="186"/>
    <s v="O23379620002"/>
    <s v="BOD"/>
    <n v="2337962"/>
    <m/>
    <s v="00221022001 DEPOSITO DE EFECTIVO, DEPOSITANTE: ROSE MARIE GALAN MUÑOZ, CONCEPTO: DEPÓSITO, CUENTA DE DEPOSITO: CUENTA UNICA DEL TESORO"/>
    <m/>
    <m/>
    <m/>
    <m/>
    <m/>
    <m/>
    <n v="0"/>
    <n v="100"/>
    <s v="NO_CONCILIADO"/>
  </r>
  <r>
    <x v="62"/>
    <m/>
    <x v="62"/>
    <x v="186"/>
    <s v="O23379630002"/>
    <s v="BOD"/>
    <n v="2337963"/>
    <m/>
    <s v="00221022001 DEPOSITO DE EFECTIVO, DEPOSITANTE: ROSE MARIE GALAN MUÑOZ, CONCEPTO: DEPÓSITO, CUENTA DE DEPOSITO: CUENTA UNICA DEL TESORO"/>
    <m/>
    <m/>
    <m/>
    <m/>
    <m/>
    <m/>
    <n v="0"/>
    <n v="100"/>
    <s v="NO_CONCILIADO"/>
  </r>
  <r>
    <x v="62"/>
    <m/>
    <x v="62"/>
    <x v="186"/>
    <s v="O23379800002"/>
    <s v="BOD"/>
    <n v="2337980"/>
    <m/>
    <s v="00221022001 DEPOSITO DE EFECTIVO, DEPOSITANTE: ROYALBOL SRL, CONCEPTO: TRAMITE M-02 FUERA DE PLAZO, CUENTA DE DEPOSITO: CUENTA UNICA DEL TESORO"/>
    <m/>
    <m/>
    <m/>
    <m/>
    <m/>
    <m/>
    <n v="0"/>
    <n v="1800"/>
    <s v="NO_CONCILIADO"/>
  </r>
  <r>
    <x v="62"/>
    <m/>
    <x v="62"/>
    <x v="186"/>
    <s v="O23379900002"/>
    <s v="BOD"/>
    <n v="2337990"/>
    <m/>
    <s v="00221022001 DEPOSITO DE EFECTIVO, DEPOSITANTE: JUAN RICHARD MOREIRA RODRIGUEZ, CONCEPTO: SANCION TRAMITE FUERA DE PLAZO, CUENTA DE DEPOSITO: CUENTA UNICA DEL TESORO"/>
    <m/>
    <m/>
    <m/>
    <m/>
    <m/>
    <m/>
    <n v="0"/>
    <n v="850"/>
    <s v="NO_CONCILIADO"/>
  </r>
  <r>
    <x v="62"/>
    <m/>
    <x v="62"/>
    <x v="186"/>
    <s v="O23379920002"/>
    <s v="BOD"/>
    <n v="2337992"/>
    <m/>
    <s v="00221022001 DEPOSITO DE EFECTIVO, DEPOSITANTE: JUAN RICHARD MOREIRA RODRIGUEZ, CONCEPTO: SANCION TRAMITE FUERA DE PLAZO, CUENTA DE DEPOSITO: CUENTA UNICA DEL TESORO"/>
    <m/>
    <m/>
    <m/>
    <m/>
    <m/>
    <m/>
    <n v="0"/>
    <n v="640"/>
    <s v="NO_CONCILIADO"/>
  </r>
  <r>
    <x v="62"/>
    <m/>
    <x v="62"/>
    <x v="186"/>
    <s v="O23379930002"/>
    <s v="BOD"/>
    <n v="2337993"/>
    <m/>
    <s v="00221022001 DEPOSITO DE EFECTIVO, DEPOSITANTE: JUAN RICHARD MOREIRA RODRIGUEZ, CONCEPTO: SANCION TRAMITE FUERA DE PLAZO, CUENTA DE DEPOSITO: CUENTA UNICA DEL TESORO"/>
    <m/>
    <m/>
    <m/>
    <m/>
    <m/>
    <m/>
    <n v="0"/>
    <n v="450"/>
    <s v="NO_CONCILIADO"/>
  </r>
  <r>
    <x v="62"/>
    <m/>
    <x v="62"/>
    <x v="186"/>
    <s v="O23379940002"/>
    <s v="BOD"/>
    <n v="2337994"/>
    <m/>
    <s v="00221022001 DEPOSITO DE EFECTIVO, DEPOSITANTE: JUAN RICHARD MOREIRA RODRIGUEZ, CONCEPTO: SANCION TRAMITE FUERA DE PLAZO, CUENTA DE DEPOSITO: CUENTA UNICA DEL TESORO"/>
    <m/>
    <m/>
    <m/>
    <m/>
    <m/>
    <m/>
    <n v="0"/>
    <n v="220"/>
    <s v="NO_CONCILIADO"/>
  </r>
  <r>
    <x v="62"/>
    <m/>
    <x v="62"/>
    <x v="186"/>
    <s v="O23379950002"/>
    <s v="BOD"/>
    <n v="2337995"/>
    <m/>
    <s v="00221022001 DEPOSITO DE EFECTIVO, DEPOSITANTE: JUAN RICHARD MOREIRA RODRIGUEZ, CONCEPTO: SANCION TRAMITE FUERA DE PLAZO, CUENTA DE DEPOSITO: CUENTA UNICA DEL TESORO"/>
    <m/>
    <m/>
    <m/>
    <m/>
    <m/>
    <m/>
    <n v="0"/>
    <n v="10"/>
    <s v="NO_CONCILIADO"/>
  </r>
  <r>
    <x v="62"/>
    <m/>
    <x v="62"/>
    <x v="186"/>
    <s v="O23380390002"/>
    <s v="BOD"/>
    <n v="2338039"/>
    <m/>
    <s v="00221022001 DEPOSITO DE EFECTIVO, DEPOSITANTE: COMERCIALIZADORA POLIMIN S.R.L., CONCEPTO: PAGO M02 FUERA DE PLAZO, CUENTA DE DEPOSITO: CUENTA UNICA DEL TESORO"/>
    <m/>
    <m/>
    <m/>
    <m/>
    <m/>
    <m/>
    <n v="0"/>
    <n v="100"/>
    <s v="NO_CONCILIADO"/>
  </r>
  <r>
    <x v="62"/>
    <m/>
    <x v="62"/>
    <x v="186"/>
    <s v="O23380170002"/>
    <s v="BOD"/>
    <n v="2338017"/>
    <m/>
    <s v="00221022001 DEPOSITO DE EFECTIVO, DEPOSITANTE: COMERCIALIZADORA POLIMIN S.R.L., CONCEPTO: PAGO M02 FUERA DE PLAZO, CUENTA DE DEPOSITO: CUENTA UNICA DEL TESORO"/>
    <m/>
    <m/>
    <m/>
    <m/>
    <m/>
    <m/>
    <n v="0"/>
    <n v="100"/>
    <s v="NO_CONCILIADO"/>
  </r>
  <r>
    <x v="62"/>
    <m/>
    <x v="62"/>
    <x v="186"/>
    <s v="O23380200002"/>
    <s v="BOD"/>
    <n v="2338020"/>
    <m/>
    <s v="00221022001 DEPOSITO DE EFECTIVO, DEPOSITANTE: COMERCIALIZADORA POLIMIN S.R.L., CONCEPTO: PAGO M02 FUERA DE PLAZO, CUENTA DE DEPOSITO: CUENTA UNICA DEL TESORO"/>
    <m/>
    <m/>
    <m/>
    <m/>
    <m/>
    <m/>
    <n v="0"/>
    <n v="100"/>
    <s v="NO_CONCILIADO"/>
  </r>
  <r>
    <x v="62"/>
    <m/>
    <x v="62"/>
    <x v="186"/>
    <s v="O23380210002"/>
    <s v="BOD"/>
    <n v="2338021"/>
    <m/>
    <s v="00221022001 DEPOSITO DE EFECTIVO, DEPOSITANTE: COMERCIALIZADORA POLIMIN S.R.L., CONCEPTO: PAGO M02 FUERA DE PLAZO, CUENTA DE DEPOSITO: CUENTA UNICA DEL TESORO"/>
    <m/>
    <m/>
    <m/>
    <m/>
    <m/>
    <m/>
    <n v="0"/>
    <n v="100"/>
    <s v="NO_CONCILIADO"/>
  </r>
  <r>
    <x v="62"/>
    <m/>
    <x v="62"/>
    <x v="186"/>
    <s v="O23380220002"/>
    <s v="BOD"/>
    <n v="2338022"/>
    <m/>
    <s v="00221022001 DEPOSITO DE EFECTIVO, DEPOSITANTE: COMERCIALIZADORA POLIMIN S.R.L., CONCEPTO: PAGO M02 FUERA DE PLAZO, CUENTA DE DEPOSITO: CUENTA UNICA DEL TESORO"/>
    <m/>
    <m/>
    <m/>
    <m/>
    <m/>
    <m/>
    <n v="0"/>
    <n v="100"/>
    <s v="NO_CONCILIADO"/>
  </r>
  <r>
    <x v="62"/>
    <m/>
    <x v="62"/>
    <x v="186"/>
    <s v="O23380240002"/>
    <s v="BOD"/>
    <n v="2338024"/>
    <m/>
    <s v="00221022001 DEPOSITO DE EFECTIVO, DEPOSITANTE: COMERCIALIZADORA POLIMIN S.R.L., CONCEPTO: PAGO M02 FUERA DE PLAZO, CUENTA DE DEPOSITO: CUENTA UNICA DEL TESORO"/>
    <m/>
    <m/>
    <m/>
    <m/>
    <m/>
    <m/>
    <n v="0"/>
    <n v="100"/>
    <s v="NO_CONCILIADO"/>
  </r>
  <r>
    <x v="62"/>
    <m/>
    <x v="62"/>
    <x v="186"/>
    <s v="O23380290002"/>
    <s v="BOD"/>
    <n v="2338029"/>
    <m/>
    <s v="00221022001 DEPOSITO DE EFECTIVO, DEPOSITANTE: COMERCIALIZADORA POLIMIN S.R.L., CONCEPTO: PAGO M02 FUERA DE PLAZO, CUENTA DE DEPOSITO: CUENTA UNICA DEL TESORO"/>
    <m/>
    <m/>
    <m/>
    <m/>
    <m/>
    <m/>
    <n v="0"/>
    <n v="100"/>
    <s v="NO_CONCILIADO"/>
  </r>
  <r>
    <x v="62"/>
    <m/>
    <x v="62"/>
    <x v="186"/>
    <s v="O23380260002"/>
    <s v="BOD"/>
    <n v="2338026"/>
    <m/>
    <s v="00221022001 DEPOSITO DE EFECTIVO, DEPOSITANTE: COMERCIALIZADORA POLIMIN S.R.L., CONCEPTO: PAGO M02 FUERA DE PLAZO, CUENTA DE DEPOSITO: CUENTA UNICA DEL TESORO"/>
    <m/>
    <m/>
    <m/>
    <m/>
    <m/>
    <m/>
    <n v="0"/>
    <n v="100"/>
    <s v="NO_CONCILIADO"/>
  </r>
  <r>
    <x v="62"/>
    <m/>
    <x v="62"/>
    <x v="186"/>
    <s v="O23380280002"/>
    <s v="BOD"/>
    <n v="2338028"/>
    <m/>
    <s v="00221022001 DEPOSITO DE EFECTIVO, DEPOSITANTE: COMERCIALIZADORA POLIMIN S.R.L., CONCEPTO: PAGO M02 FUERA DE PLAZO, CUENTA DE DEPOSITO: CUENTA UNICA DEL TESORO"/>
    <m/>
    <m/>
    <m/>
    <m/>
    <m/>
    <m/>
    <n v="0"/>
    <n v="100"/>
    <s v="NO_CONCILIADO"/>
  </r>
  <r>
    <x v="62"/>
    <m/>
    <x v="62"/>
    <x v="186"/>
    <s v="O23380310002"/>
    <s v="BOD"/>
    <n v="2338031"/>
    <m/>
    <s v="00221022001 DEPOSITO DE EFECTIVO, DEPOSITANTE: COMERCIALIZADORA POLIMIN S.R.L., CONCEPTO: PAGO M02 FUERA DE PLAZO, CUENTA DE DEPOSITO: CUENTA UNICA DEL TESORO"/>
    <m/>
    <m/>
    <m/>
    <m/>
    <m/>
    <m/>
    <n v="0"/>
    <n v="100"/>
    <s v="NO_CONCILIADO"/>
  </r>
  <r>
    <x v="62"/>
    <m/>
    <x v="62"/>
    <x v="186"/>
    <s v="O23380320002"/>
    <s v="BOD"/>
    <n v="2338032"/>
    <m/>
    <s v="00221022001 DEPOSITO DE EFECTIVO, DEPOSITANTE: COMERCIALIZADORA POLIMIN S.R.L., CONCEPTO: PAGO M02 FUERA DE PLAZO, CUENTA DE DEPOSITO: CUENTA UNICA DEL TESORO"/>
    <m/>
    <m/>
    <m/>
    <m/>
    <m/>
    <m/>
    <n v="0"/>
    <n v="100"/>
    <s v="NO_CONCILIADO"/>
  </r>
  <r>
    <x v="62"/>
    <m/>
    <x v="62"/>
    <x v="186"/>
    <s v="O23380330002"/>
    <s v="BOD"/>
    <n v="2338033"/>
    <m/>
    <s v="00221022001 DEPOSITO DE EFECTIVO, DEPOSITANTE: COMERCIALIZADORA POLIMIN S.R.L., CONCEPTO: PAGO M02 FUERA DE PLAZO, CUENTA DE DEPOSITO: CUENTA UNICA DEL TESORO"/>
    <m/>
    <m/>
    <m/>
    <m/>
    <m/>
    <m/>
    <n v="0"/>
    <n v="100"/>
    <s v="NO_CONCILIADO"/>
  </r>
  <r>
    <x v="62"/>
    <m/>
    <x v="62"/>
    <x v="186"/>
    <s v="O23380340002"/>
    <s v="BOD"/>
    <n v="2338034"/>
    <m/>
    <s v="00221022001 DEPOSITO DE EFECTIVO, DEPOSITANTE: COMERCIALIZADORA POLIMIN S.R.L., CONCEPTO: PAGO M02 FUERA DE PLAZO, CUENTA DE DEPOSITO: CUENTA UNICA DEL TESORO"/>
    <m/>
    <m/>
    <m/>
    <m/>
    <m/>
    <m/>
    <n v="0"/>
    <n v="100"/>
    <s v="NO_CONCILIADO"/>
  </r>
  <r>
    <x v="62"/>
    <m/>
    <x v="62"/>
    <x v="186"/>
    <s v="O23380370002"/>
    <s v="BOD"/>
    <n v="2338037"/>
    <m/>
    <s v="00221022001 DEPOSITO DE EFECTIVO, DEPOSITANTE: COMERCIALIZADORA POLIMIN S.R.L., CONCEPTO: PAGO M02 FUERA DE PLAZO, CUENTA DE DEPOSITO: CUENTA UNICA DEL TESORO"/>
    <m/>
    <m/>
    <m/>
    <m/>
    <m/>
    <m/>
    <n v="0"/>
    <n v="100"/>
    <s v="NO_CONCILIADO"/>
  </r>
  <r>
    <x v="1"/>
    <m/>
    <x v="1"/>
    <x v="186"/>
    <s v="O23380510002"/>
    <s v="BOD"/>
    <n v="2338051"/>
    <m/>
    <s v="00099021001 DEPOSITO DE EFECTIVO, DEPOSITANTE: FERNANDO VIDAL FLORES SARMIENTO, CONCEPTO: DEVOLUCION DE HABERES, CUENTA DE DEPOSITO: CUENTA UNICA DEL TESORO"/>
    <m/>
    <m/>
    <m/>
    <m/>
    <m/>
    <m/>
    <n v="0"/>
    <n v="468.14"/>
    <s v="NO_CONCILIADO"/>
  </r>
  <r>
    <x v="62"/>
    <m/>
    <x v="62"/>
    <x v="186"/>
    <s v="O23380550002"/>
    <s v="BOD"/>
    <n v="2338055"/>
    <m/>
    <s v="00221022001 DEPOSITO DE EFECTIVO, DEPOSITANTE: COMERC. 8 DE SEPTIEMBRE, CONCEPTO: SANCION TRAMITE FUERA DE PLAZO, CUENTA DE DEPOSITO: CUENTA UNICA DEL TESORO"/>
    <m/>
    <m/>
    <m/>
    <m/>
    <m/>
    <m/>
    <n v="0"/>
    <n v="250"/>
    <s v="NO_CONCILIADO"/>
  </r>
  <r>
    <x v="1"/>
    <m/>
    <x v="1"/>
    <x v="186"/>
    <s v="O23380840002"/>
    <s v="BOD"/>
    <n v="2338084"/>
    <m/>
    <s v="00099021001 DEPOSITO DE EFECTIVO, DEPOSITANTE: ROSELYNN CADIMA BALDERRAMA, CONCEPTO: DEVOLUCION MES DE AGOSTO, CUENTA DE DEPOSITO: CUENTA UNICA DEL TESORO"/>
    <m/>
    <m/>
    <m/>
    <m/>
    <m/>
    <m/>
    <n v="0"/>
    <n v="1750"/>
    <s v="NO_CONCILIADO"/>
  </r>
  <r>
    <x v="62"/>
    <m/>
    <x v="62"/>
    <x v="186"/>
    <s v="O23381100002"/>
    <s v="BOD"/>
    <n v="2338110"/>
    <m/>
    <s v="00221022001 DEPOSITO DE EFECTIVO, DEPOSITANTE: MASIKUNA SRL, CONCEPTO: TRAMITE FORMULARIO M02, CUENTA DE DEPOSITO: CUENTA UNICA DEL TESORO"/>
    <m/>
    <m/>
    <m/>
    <m/>
    <m/>
    <m/>
    <n v="0"/>
    <n v="100"/>
    <s v="NO_CONCILIADO"/>
  </r>
  <r>
    <x v="62"/>
    <m/>
    <x v="62"/>
    <x v="186"/>
    <s v="O23381110002"/>
    <s v="BOD"/>
    <n v="2338111"/>
    <m/>
    <s v="00221022001 DEPOSITO DE EFECTIVO, DEPOSITANTE: MASIKUNA SRL, CONCEPTO: TRAMITE FORMULARIO M02, CUENTA DE DEPOSITO: CUENTA UNICA DEL TESORO"/>
    <m/>
    <m/>
    <m/>
    <m/>
    <m/>
    <m/>
    <n v="0"/>
    <n v="100"/>
    <s v="NO_CONCILIADO"/>
  </r>
  <r>
    <x v="62"/>
    <m/>
    <x v="62"/>
    <x v="186"/>
    <s v="O23381120002"/>
    <s v="BOD"/>
    <n v="2338112"/>
    <m/>
    <s v="00221022001 DEPOSITO DE EFECTIVO, DEPOSITANTE: MASIKUNA SRL, CONCEPTO: TRAMITE FORMULARIO M02, CUENTA DE DEPOSITO: CUENTA UNICA DEL TESORO"/>
    <m/>
    <m/>
    <m/>
    <m/>
    <m/>
    <m/>
    <n v="0"/>
    <n v="100"/>
    <s v="NO_CONCILIADO"/>
  </r>
  <r>
    <x v="62"/>
    <m/>
    <x v="62"/>
    <x v="186"/>
    <s v="O23381130002"/>
    <s v="BOD"/>
    <n v="2338113"/>
    <m/>
    <s v="00221022001 DEPOSITO DE EFECTIVO, DEPOSITANTE: MASIKUNA SRL, CONCEPTO: TRAMITE FORMULARIO M02, CUENTA DE DEPOSITO: CUENTA UNICA DEL TESORO"/>
    <m/>
    <m/>
    <m/>
    <m/>
    <m/>
    <m/>
    <n v="0"/>
    <n v="100"/>
    <s v="NO_CONCILIADO"/>
  </r>
  <r>
    <x v="62"/>
    <m/>
    <x v="62"/>
    <x v="186"/>
    <s v="O23381350002"/>
    <s v="BOD"/>
    <n v="2338135"/>
    <m/>
    <s v="00221012001 DEPOSITO DE EFECTIVO, DEPOSITANTE: GRANITO UNIVERSAL S.R.L., CONCEPTO: FORMULARIO M-02 FUERA DE PLAZO, CUENTA DE DEPOSITO: CUENTA UNICA DEL TESORO"/>
    <m/>
    <m/>
    <m/>
    <m/>
    <m/>
    <m/>
    <n v="0"/>
    <n v="100"/>
    <s v="NO_CONCILIADO"/>
  </r>
  <r>
    <x v="62"/>
    <m/>
    <x v="62"/>
    <x v="186"/>
    <s v="O23381360002"/>
    <s v="BOD"/>
    <n v="2338136"/>
    <m/>
    <s v="00221012001 DEPOSITO DE EFECTIVO, DEPOSITANTE: GRANITO UNIVERSAL S.R.L., CONCEPTO: FORMULARIO M-02 FUERA DE PLAZO, CUENTA DE DEPOSITO: CUENTA UNICA DEL TESORO"/>
    <m/>
    <m/>
    <m/>
    <m/>
    <m/>
    <m/>
    <n v="0"/>
    <n v="100"/>
    <s v="NO_CONCILIADO"/>
  </r>
  <r>
    <x v="62"/>
    <m/>
    <x v="62"/>
    <x v="186"/>
    <s v="O23381420002"/>
    <s v="BOD"/>
    <n v="2338142"/>
    <m/>
    <s v="00221012001 DEPOSITO DE EFECTIVO, DEPOSITANTE: GRANITO UNIVERSAL S.R.L., CONCEPTO: FORMULARIO M-02 FUERA DE PLAZO, CUENTA DE DEPOSITO: CUENTA UNICA DEL TESORO"/>
    <m/>
    <m/>
    <m/>
    <m/>
    <m/>
    <m/>
    <n v="0"/>
    <n v="100"/>
    <s v="NO_CONCILIADO"/>
  </r>
  <r>
    <x v="62"/>
    <m/>
    <x v="62"/>
    <x v="186"/>
    <s v="O23381390002"/>
    <s v="BOD"/>
    <n v="2338139"/>
    <m/>
    <s v="00221012001 DEPOSITO DE EFECTIVO, DEPOSITANTE: GRANITO UNIVERSAL S.R.L., CONCEPTO: FORMULARIO M-02 FUERA DE PLAZO, CUENTA DE DEPOSITO: CUENTA UNICA DEL TESORO"/>
    <m/>
    <m/>
    <m/>
    <m/>
    <m/>
    <m/>
    <n v="0"/>
    <n v="100"/>
    <s v="NO_CONCILIADO"/>
  </r>
  <r>
    <x v="62"/>
    <m/>
    <x v="62"/>
    <x v="186"/>
    <s v="O23381400002"/>
    <s v="BOD"/>
    <n v="2338140"/>
    <m/>
    <s v="00221012001 DEPOSITO DE EFECTIVO, DEPOSITANTE: GRANITO UNIVERSAL S.R.L., CONCEPTO: FORMULARIO M-02 FUERA DE PLAZO, CUENTA DE DEPOSITO: CUENTA UNICA DEL TESORO"/>
    <m/>
    <m/>
    <m/>
    <m/>
    <m/>
    <m/>
    <n v="0"/>
    <n v="100"/>
    <s v="NO_CONCILIADO"/>
  </r>
  <r>
    <x v="62"/>
    <m/>
    <x v="62"/>
    <x v="186"/>
    <s v="O23381410002"/>
    <s v="BOD"/>
    <n v="2338141"/>
    <m/>
    <s v="00221012001 DEPOSITO DE EFECTIVO, DEPOSITANTE: GRANITO UNIVERSAL S.R.L., CONCEPTO: FORMULARIO M-02 FUERA DE PLAZO, CUENTA DE DEPOSITO: CUENTA UNICA DEL TESORO"/>
    <m/>
    <m/>
    <m/>
    <m/>
    <m/>
    <m/>
    <n v="0"/>
    <n v="100"/>
    <s v="NO_CONCILIADO"/>
  </r>
  <r>
    <x v="62"/>
    <m/>
    <x v="62"/>
    <x v="186"/>
    <s v="O23381430002"/>
    <s v="BOD"/>
    <n v="2338143"/>
    <m/>
    <s v="00221012001 DEPOSITO DE EFECTIVO, DEPOSITANTE: GRANITO UNIVERSAL S.R.L., CONCEPTO: FORMULARIO M-02 FUERA DE PLAZO, CUENTA DE DEPOSITO: CUENTA UNICA DEL TESORO"/>
    <m/>
    <m/>
    <m/>
    <m/>
    <m/>
    <m/>
    <n v="0"/>
    <n v="100"/>
    <s v="NO_CONCILIADO"/>
  </r>
  <r>
    <x v="62"/>
    <m/>
    <x v="62"/>
    <x v="186"/>
    <s v="O23381450002"/>
    <s v="BOD"/>
    <n v="2338145"/>
    <m/>
    <s v="00221012001 DEPOSITO DE EFECTIVO, DEPOSITANTE: GRANITO UNIVERSAL S.R.L., CONCEPTO: FORMULARIO M-02 FUERA DE PLAZO, CUENTA DE DEPOSITO: CUENTA UNICA DEL TESORO"/>
    <m/>
    <m/>
    <m/>
    <m/>
    <m/>
    <m/>
    <n v="0"/>
    <n v="100"/>
    <s v="NO_CONCILIADO"/>
  </r>
  <r>
    <x v="62"/>
    <m/>
    <x v="62"/>
    <x v="186"/>
    <s v="O23381470002"/>
    <s v="BOD"/>
    <n v="2338147"/>
    <m/>
    <s v="00221012001 DEPOSITO DE EFECTIVO, DEPOSITANTE: GRANITO UNIVERSAL S.R.L., CONCEPTO: FORMULARIO M-02 FUERA DE PLAZO, CUENTA DE DEPOSITO: CUENTA UNICA DEL TESORO"/>
    <m/>
    <m/>
    <m/>
    <m/>
    <m/>
    <m/>
    <n v="0"/>
    <n v="100"/>
    <s v="NO_CONCILIADO"/>
  </r>
  <r>
    <x v="62"/>
    <m/>
    <x v="62"/>
    <x v="186"/>
    <s v="O23381480002"/>
    <s v="BOD"/>
    <n v="2338148"/>
    <m/>
    <s v="00221012001 DEPOSITO DE EFECTIVO, DEPOSITANTE: GRANITO UNIVERSAL S.R.L., CONCEPTO: FORMULARIO M-02 FUERA DE PLAZO, CUENTA DE DEPOSITO: CUENTA UNICA DEL TESORO"/>
    <m/>
    <m/>
    <m/>
    <m/>
    <m/>
    <m/>
    <n v="0"/>
    <n v="100"/>
    <s v="NO_CONCILIADO"/>
  </r>
  <r>
    <x v="62"/>
    <m/>
    <x v="62"/>
    <x v="186"/>
    <s v="O23381500002"/>
    <s v="BOD"/>
    <n v="2338150"/>
    <m/>
    <s v="00221012001 DEPOSITO DE EFECTIVO, DEPOSITANTE: GRANITO UNIVERSAL S.R.L., CONCEPTO: FORMULARIO M-02 FUERA DE PLAZO, CUENTA DE DEPOSITO: CUENTA UNICA DEL TESORO"/>
    <m/>
    <m/>
    <m/>
    <m/>
    <m/>
    <m/>
    <n v="0"/>
    <n v="100"/>
    <s v="NO_CONCILIADO"/>
  </r>
  <r>
    <x v="62"/>
    <m/>
    <x v="62"/>
    <x v="186"/>
    <s v="O23381520002"/>
    <s v="BOD"/>
    <n v="2338152"/>
    <m/>
    <s v="00221012001 DEPOSITO DE EFECTIVO, DEPOSITANTE: GRANITO UNIVERSAL S.R.L., CONCEPTO: FORMULARIO M-02 FUERA DE PLAZO, CUENTA DE DEPOSITO: CUENTA UNICA DEL TESORO"/>
    <m/>
    <m/>
    <m/>
    <m/>
    <m/>
    <m/>
    <n v="0"/>
    <n v="100"/>
    <s v="NO_CONCILIADO"/>
  </r>
  <r>
    <x v="62"/>
    <m/>
    <x v="62"/>
    <x v="186"/>
    <s v="O23381530002"/>
    <s v="BOD"/>
    <n v="2338153"/>
    <m/>
    <s v="00221012001 DEPOSITO DE EFECTIVO, DEPOSITANTE: GRANITO UNIVERSAL S.R.L., CONCEPTO: FORMULARIO M-02 FUERA DE PLAZO, CUENTA DE DEPOSITO: CUENTA UNICA DEL TESORO"/>
    <m/>
    <m/>
    <m/>
    <m/>
    <m/>
    <m/>
    <n v="0"/>
    <n v="100"/>
    <s v="NO_CONCILIADO"/>
  </r>
  <r>
    <x v="62"/>
    <m/>
    <x v="62"/>
    <x v="186"/>
    <s v="O23381540002"/>
    <s v="BOD"/>
    <n v="2338154"/>
    <m/>
    <s v="00221012001 DEPOSITO DE EFECTIVO, DEPOSITANTE: GRANITO UNIVERSAL S.R.L., CONCEPTO: FORMULARIO M-02 FUERA DE PLAZO, CUENTA DE DEPOSITO: CUENTA UNICA DEL TESORO"/>
    <m/>
    <m/>
    <m/>
    <m/>
    <m/>
    <m/>
    <n v="0"/>
    <n v="100"/>
    <s v="NO_CONCILIADO"/>
  </r>
  <r>
    <x v="62"/>
    <m/>
    <x v="62"/>
    <x v="186"/>
    <s v="O23381580002"/>
    <s v="BOD"/>
    <n v="2338158"/>
    <m/>
    <s v="00221012001 DEPOSITO DE EFECTIVO, DEPOSITANTE: GRANITO UNIVERSAL S.R.L., CONCEPTO: FORMULARIO M-02 FUERA DE PLAZO, CUENTA DE DEPOSITO: CUENTA UNICA DEL TESORO"/>
    <m/>
    <m/>
    <m/>
    <m/>
    <m/>
    <m/>
    <n v="0"/>
    <n v="100"/>
    <s v="NO_CONCILIADO"/>
  </r>
  <r>
    <x v="62"/>
    <m/>
    <x v="62"/>
    <x v="186"/>
    <s v="O23381590002"/>
    <s v="BOD"/>
    <n v="2338159"/>
    <m/>
    <s v="00221012001 DEPOSITO DE EFECTIVO, DEPOSITANTE: GRANITO UNIVERSAL S.R.L., CONCEPTO: FORMULARIO M-02 FUERA DE PLAZO, CUENTA DE DEPOSITO: CUENTA UNICA DEL TESORO"/>
    <m/>
    <m/>
    <m/>
    <m/>
    <m/>
    <m/>
    <n v="0"/>
    <n v="100"/>
    <s v="NO_CONCILIADO"/>
  </r>
  <r>
    <x v="62"/>
    <m/>
    <x v="62"/>
    <x v="186"/>
    <s v="O23381600002"/>
    <s v="BOD"/>
    <n v="2338160"/>
    <m/>
    <s v="00221012001 DEPOSITO DE EFECTIVO, DEPOSITANTE: GRANITO UNIVERSAL S.R.L., CONCEPTO: FORMULARIO M-02 FUERA DE PLAZO, CUENTA DE DEPOSITO: CUENTA UNICA DEL TESORO"/>
    <m/>
    <m/>
    <m/>
    <m/>
    <m/>
    <m/>
    <n v="0"/>
    <n v="100"/>
    <s v="NO_CONCILIADO"/>
  </r>
  <r>
    <x v="62"/>
    <m/>
    <x v="62"/>
    <x v="186"/>
    <s v="O23381620002"/>
    <s v="BOD"/>
    <n v="2338162"/>
    <m/>
    <s v="00221012001 DEPOSITO DE EFECTIVO, DEPOSITANTE: GRANITO UNIVERSAL S.R.L., CONCEPTO: FORMULARIO M-02 FUERA DE PLAZO, CUENTA DE DEPOSITO: CUENTA UNICA DEL TESORO"/>
    <m/>
    <m/>
    <m/>
    <m/>
    <m/>
    <m/>
    <n v="0"/>
    <n v="100"/>
    <s v="NO_CONCILIADO"/>
  </r>
  <r>
    <x v="62"/>
    <m/>
    <x v="62"/>
    <x v="186"/>
    <s v="O23381640002"/>
    <s v="BOD"/>
    <n v="2338164"/>
    <m/>
    <s v="00221012001 DEPOSITO DE EFECTIVO, DEPOSITANTE: GRANITO UNIVERSAL S.R.L., CONCEPTO: FORMULARIO M-02 FUERA DE PLAZO, CUENTA DE DEPOSITO: CUENTA UNICA DEL TESORO"/>
    <m/>
    <m/>
    <m/>
    <m/>
    <m/>
    <m/>
    <n v="0"/>
    <n v="100"/>
    <s v="NO_CONCILIADO"/>
  </r>
  <r>
    <x v="62"/>
    <m/>
    <x v="62"/>
    <x v="186"/>
    <s v="O23381650002"/>
    <s v="BOD"/>
    <n v="2338165"/>
    <m/>
    <s v="00221012001 DEPOSITO DE EFECTIVO, DEPOSITANTE: GRANITO UNIVERSAL S.R.L., CONCEPTO: FORMULARIO M-02 FUERA DE PLAZO, CUENTA DE DEPOSITO: CUENTA UNICA DEL TESORO"/>
    <m/>
    <m/>
    <m/>
    <m/>
    <m/>
    <m/>
    <n v="0"/>
    <n v="100"/>
    <s v="NO_CONCILIADO"/>
  </r>
  <r>
    <x v="62"/>
    <m/>
    <x v="62"/>
    <x v="186"/>
    <s v="O23381760002"/>
    <s v="BOD"/>
    <n v="2338176"/>
    <m/>
    <s v="00221012001 DEPOSITO DE EFECTIVO, DEPOSITANTE: KING GRANITE, CONCEPTO: FORMULARIO M-02 FUERA DE PLAZO, CUENTA DE DEPOSITO: CUENTA UNICA DEL TESORO"/>
    <m/>
    <m/>
    <m/>
    <m/>
    <m/>
    <m/>
    <n v="0"/>
    <n v="100"/>
    <s v="NO_CONCILIADO"/>
  </r>
  <r>
    <x v="62"/>
    <m/>
    <x v="62"/>
    <x v="186"/>
    <s v="O23381710002"/>
    <s v="BOD"/>
    <n v="2338171"/>
    <m/>
    <s v="00221012001 DEPOSITO DE EFECTIVO, DEPOSITANTE: KING GRANITE, CONCEPTO: FORMULARIO M-02 FUERA DE PLAZO, CUENTA DE DEPOSITO: CUENTA UNICA DEL TESORO"/>
    <m/>
    <m/>
    <m/>
    <m/>
    <m/>
    <m/>
    <n v="0"/>
    <n v="100"/>
    <s v="NO_CONCILIADO"/>
  </r>
  <r>
    <x v="62"/>
    <m/>
    <x v="62"/>
    <x v="186"/>
    <s v="O23381720002"/>
    <s v="BOD"/>
    <n v="2338172"/>
    <m/>
    <s v="00221012001 DEPOSITO DE EFECTIVO, DEPOSITANTE: KING GRANITE, CONCEPTO: FORMULARIO M-02 FUERA DE PLAZO, CUENTA DE DEPOSITO: CUENTA UNICA DEL TESORO"/>
    <m/>
    <m/>
    <m/>
    <m/>
    <m/>
    <m/>
    <n v="0"/>
    <n v="100"/>
    <s v="NO_CONCILIADO"/>
  </r>
  <r>
    <x v="62"/>
    <m/>
    <x v="62"/>
    <x v="186"/>
    <s v="O23381730002"/>
    <s v="BOD"/>
    <n v="2338173"/>
    <m/>
    <s v="00221012001 DEPOSITO DE EFECTIVO, DEPOSITANTE: KING GRANITE, CONCEPTO: FORMULARIO M-02 FUERA DE PLAZO, CUENTA DE DEPOSITO: CUENTA UNICA DEL TESORO"/>
    <m/>
    <m/>
    <m/>
    <m/>
    <m/>
    <m/>
    <n v="0"/>
    <n v="100"/>
    <s v="NO_CONCILIADO"/>
  </r>
  <r>
    <x v="62"/>
    <m/>
    <x v="62"/>
    <x v="186"/>
    <s v="O23381770002"/>
    <s v="BOD"/>
    <n v="2338177"/>
    <m/>
    <s v="00221012001 DEPOSITO DE EFECTIVO, DEPOSITANTE: KING GRANITE, CONCEPTO: FORMULARIO M-02 FUERA DE PLAZO, CUENTA DE DEPOSITO: CUENTA UNICA DEL TESORO"/>
    <m/>
    <m/>
    <m/>
    <m/>
    <m/>
    <m/>
    <n v="0"/>
    <n v="100"/>
    <s v="NO_CONCILIADO"/>
  </r>
  <r>
    <x v="62"/>
    <m/>
    <x v="62"/>
    <x v="186"/>
    <s v="O23381780002"/>
    <s v="BOD"/>
    <n v="2338178"/>
    <m/>
    <s v="00221012001 DEPOSITO DE EFECTIVO, DEPOSITANTE: KING GRANITE, CONCEPTO: FORMULARIO M-02 FUERA DE PLAZO, CUENTA DE DEPOSITO: CUENTA UNICA DEL TESORO"/>
    <m/>
    <m/>
    <m/>
    <m/>
    <m/>
    <m/>
    <n v="0"/>
    <n v="100"/>
    <s v="NO_CONCILIADO"/>
  </r>
  <r>
    <x v="62"/>
    <m/>
    <x v="62"/>
    <x v="186"/>
    <s v="O23381790002"/>
    <s v="BOD"/>
    <n v="2338179"/>
    <m/>
    <s v="00221012001 DEPOSITO DE EFECTIVO, DEPOSITANTE: KING GRANITE, CONCEPTO: FORMULARIO M-02 FUERA DE PLAZO, CUENTA DE DEPOSITO: CUENTA UNICA DEL TESORO"/>
    <m/>
    <m/>
    <m/>
    <m/>
    <m/>
    <m/>
    <n v="0"/>
    <n v="100"/>
    <s v="NO_CONCILIADO"/>
  </r>
  <r>
    <x v="62"/>
    <m/>
    <x v="62"/>
    <x v="186"/>
    <s v="O23381800002"/>
    <s v="BOD"/>
    <n v="2338180"/>
    <m/>
    <s v="00221012001 DEPOSITO DE EFECTIVO, DEPOSITANTE: KING GRANITE, CONCEPTO: FORMULARIO M-02 FUERA DE PLAZO, CUENTA DE DEPOSITO: CUENTA UNICA DEL TESORO"/>
    <m/>
    <m/>
    <m/>
    <m/>
    <m/>
    <m/>
    <n v="0"/>
    <n v="100"/>
    <s v="NO_CONCILIADO"/>
  </r>
  <r>
    <x v="62"/>
    <m/>
    <x v="62"/>
    <x v="186"/>
    <s v="O23381810002"/>
    <s v="BOD"/>
    <n v="2338181"/>
    <m/>
    <s v="00221012001 DEPOSITO DE EFECTIVO, DEPOSITANTE: KING GRANITE, CONCEPTO: FORMULARIO M-02 FUERA DE PLAZO, CUENTA DE DEPOSITO: CUENTA UNICA DEL TESORO"/>
    <m/>
    <m/>
    <m/>
    <m/>
    <m/>
    <m/>
    <n v="0"/>
    <n v="100"/>
    <s v="NO_CONCILIADO"/>
  </r>
  <r>
    <x v="62"/>
    <m/>
    <x v="62"/>
    <x v="186"/>
    <s v="O23381820002"/>
    <s v="BOD"/>
    <n v="2338182"/>
    <m/>
    <s v="00221012001 DEPOSITO DE EFECTIVO, DEPOSITANTE: KING GRANITE, CONCEPTO: FORMULARIO M-02 FUERA DE PLAZO, CUENTA DE DEPOSITO: CUENTA UNICA DEL TESORO"/>
    <m/>
    <m/>
    <m/>
    <m/>
    <m/>
    <m/>
    <n v="0"/>
    <n v="100"/>
    <s v="NO_CONCILIADO"/>
  </r>
  <r>
    <x v="62"/>
    <m/>
    <x v="62"/>
    <x v="186"/>
    <s v="O23381850002"/>
    <s v="BOD"/>
    <n v="2338185"/>
    <m/>
    <s v="00221012001 DEPOSITO DE EFECTIVO, DEPOSITANTE: KING GRANITE, CONCEPTO: FORMULARIO M-02 FUERA DE PLAZO, CUENTA DE DEPOSITO: CUENTA UNICA DEL TESORO"/>
    <m/>
    <m/>
    <m/>
    <m/>
    <m/>
    <m/>
    <n v="0"/>
    <n v="100"/>
    <s v="NO_CONCILIADO"/>
  </r>
  <r>
    <x v="62"/>
    <m/>
    <x v="62"/>
    <x v="186"/>
    <s v="O23381870002"/>
    <s v="BOD"/>
    <n v="2338187"/>
    <m/>
    <s v="00221012001 DEPOSITO DE EFECTIVO, DEPOSITANTE: KING GRANITE, CONCEPTO: FORMULARIO M-02 FUERA DE PLAZO, CUENTA DE DEPOSITO: CUENTA UNICA DEL TESORO"/>
    <m/>
    <m/>
    <m/>
    <m/>
    <m/>
    <m/>
    <n v="0"/>
    <n v="100"/>
    <s v="NO_CONCILIADO"/>
  </r>
  <r>
    <x v="62"/>
    <m/>
    <x v="62"/>
    <x v="186"/>
    <s v="O23381880002"/>
    <s v="BOD"/>
    <n v="2338188"/>
    <m/>
    <s v="00221012001 DEPOSITO DE EFECTIVO, DEPOSITANTE: KING GRANITE, CONCEPTO: FORMULARIO M-02 FUERA DE PLAZO, CUENTA DE DEPOSITO: CUENTA UNICA DEL TESORO"/>
    <m/>
    <m/>
    <m/>
    <m/>
    <m/>
    <m/>
    <n v="0"/>
    <n v="100"/>
    <s v="NO_CONCILIADO"/>
  </r>
  <r>
    <x v="62"/>
    <m/>
    <x v="62"/>
    <x v="186"/>
    <s v="O23381890002"/>
    <s v="BOD"/>
    <n v="2338189"/>
    <m/>
    <s v="00221012001 DEPOSITO DE EFECTIVO, DEPOSITANTE: KING GRANITE, CONCEPTO: FORMULARIO M-02 FUERA DE PLAZO, CUENTA DE DEPOSITO: CUENTA UNICA DEL TESORO"/>
    <m/>
    <m/>
    <m/>
    <m/>
    <m/>
    <m/>
    <n v="0"/>
    <n v="100"/>
    <s v="NO_CONCILIADO"/>
  </r>
  <r>
    <x v="62"/>
    <m/>
    <x v="62"/>
    <x v="186"/>
    <s v="O23381910002"/>
    <s v="BOD"/>
    <n v="2338191"/>
    <m/>
    <s v="00221012001 DEPOSITO DE EFECTIVO, DEPOSITANTE: KING GRANITE, CONCEPTO: FORMULARIO M-02 FUERA DE PLAZO, CUENTA DE DEPOSITO: CUENTA UNICA DEL TESORO"/>
    <m/>
    <m/>
    <m/>
    <m/>
    <m/>
    <m/>
    <n v="0"/>
    <n v="100"/>
    <s v="NO_CONCILIADO"/>
  </r>
  <r>
    <x v="62"/>
    <m/>
    <x v="62"/>
    <x v="186"/>
    <s v="O23381920002"/>
    <s v="BOD"/>
    <n v="2338192"/>
    <m/>
    <s v="00221012001 DEPOSITO DE EFECTIVO, DEPOSITANTE: KING GRANITE, CONCEPTO: FORMULARIO M-02 FUERA DE PLAZO, CUENTA DE DEPOSITO: CUENTA UNICA DEL TESORO"/>
    <m/>
    <m/>
    <m/>
    <m/>
    <m/>
    <m/>
    <n v="0"/>
    <n v="100"/>
    <s v="NO_CONCILIADO"/>
  </r>
  <r>
    <x v="62"/>
    <m/>
    <x v="62"/>
    <x v="186"/>
    <s v="O23381930002"/>
    <s v="BOD"/>
    <n v="2338193"/>
    <m/>
    <s v="00221012001 DEPOSITO DE EFECTIVO, DEPOSITANTE: KING GRANITE, CONCEPTO: FORMULARIO M-02 FUERA DE PLAZO, CUENTA DE DEPOSITO: CUENTA UNICA DEL TESORO"/>
    <m/>
    <m/>
    <m/>
    <m/>
    <m/>
    <m/>
    <n v="0"/>
    <n v="100"/>
    <s v="NO_CONCILIADO"/>
  </r>
  <r>
    <x v="62"/>
    <m/>
    <x v="62"/>
    <x v="186"/>
    <s v="O23381940002"/>
    <s v="BOD"/>
    <n v="2338194"/>
    <m/>
    <s v="00221012001 DEPOSITO DE EFECTIVO, DEPOSITANTE: KING GRANITE, CONCEPTO: FORMULARIO M-02 FUERA DE PLAZO, CUENTA DE DEPOSITO: CUENTA UNICA DEL TESORO"/>
    <m/>
    <m/>
    <m/>
    <m/>
    <m/>
    <m/>
    <n v="0"/>
    <n v="100"/>
    <s v="NO_CONCILIADO"/>
  </r>
  <r>
    <x v="62"/>
    <m/>
    <x v="62"/>
    <x v="186"/>
    <s v="O23381960002"/>
    <s v="BOD"/>
    <n v="2338196"/>
    <m/>
    <s v="00221012001 DEPOSITO DE EFECTIVO, DEPOSITANTE: KING GRANITE, CONCEPTO: FORMULARIO M-02 FUERA DE PLAZO, CUENTA DE DEPOSITO: CUENTA UNICA DEL TESORO"/>
    <m/>
    <m/>
    <m/>
    <m/>
    <m/>
    <m/>
    <n v="0"/>
    <n v="100"/>
    <s v="NO_CONCILIADO"/>
  </r>
  <r>
    <x v="62"/>
    <m/>
    <x v="62"/>
    <x v="186"/>
    <s v="O23381970002"/>
    <s v="BOD"/>
    <n v="2338197"/>
    <m/>
    <s v="00221012001 DEPOSITO DE EFECTIVO, DEPOSITANTE: KING GRANITE, CONCEPTO: FORMULARIO M-02 FUERA DE PLAZO, CUENTA DE DEPOSITO: CUENTA UNICA DEL TESORO"/>
    <m/>
    <m/>
    <m/>
    <m/>
    <m/>
    <m/>
    <n v="0"/>
    <n v="100"/>
    <s v="NO_CONCILIADO"/>
  </r>
  <r>
    <x v="1"/>
    <m/>
    <x v="1"/>
    <x v="186"/>
    <s v="O23382040002"/>
    <s v="BOD"/>
    <n v="2338204"/>
    <m/>
    <s v="00099021001 DEPOSITO DE EFECTIVO, DEPOSITANTE: MARIO ZURITA GALVEZ, CONCEPTO: DEVOLUCION POR PAGO EN DEMASIA, CUENTA DE DEPOSITO: CUENTA UNICA DEL TESORO"/>
    <m/>
    <m/>
    <m/>
    <m/>
    <m/>
    <m/>
    <n v="0"/>
    <n v="1000"/>
    <s v="NO_CONCILIADO"/>
  </r>
  <r>
    <x v="62"/>
    <m/>
    <x v="62"/>
    <x v="186"/>
    <s v="O23382080002"/>
    <s v="BOD"/>
    <n v="2338208"/>
    <m/>
    <s v="00221012001 DEPOSITO DE EFECTIVO, DEPOSITANTE: KING GRANITE, CONCEPTO: FORMULARIO M-02 FUERA DE PLAZO, CUENTA DE DEPOSITO: CUENTA UNICA DEL TESORO"/>
    <m/>
    <m/>
    <m/>
    <m/>
    <m/>
    <m/>
    <n v="0"/>
    <n v="100"/>
    <s v="NO_CONCILIADO"/>
  </r>
  <r>
    <x v="62"/>
    <m/>
    <x v="62"/>
    <x v="186"/>
    <s v="O23382050002"/>
    <s v="BOD"/>
    <n v="2338205"/>
    <m/>
    <s v="00221012001 DEPOSITO DE EFECTIVO, DEPOSITANTE: KING GRANITE, CONCEPTO: FORMULARIO M-02 FUERA DE PLAZO, CUENTA DE DEPOSITO: CUENTA UNICA DEL TESORO"/>
    <m/>
    <m/>
    <m/>
    <m/>
    <m/>
    <m/>
    <n v="0"/>
    <n v="100"/>
    <s v="NO_CONCILIADO"/>
  </r>
  <r>
    <x v="62"/>
    <m/>
    <x v="62"/>
    <x v="186"/>
    <s v="O23382060002"/>
    <s v="BOD"/>
    <n v="2338206"/>
    <m/>
    <s v="00221012001 DEPOSITO DE EFECTIVO, DEPOSITANTE: KING GRANITE, CONCEPTO: FORMULARIO M-02 FUERA DE PLAZO, CUENTA DE DEPOSITO: CUENTA UNICA DEL TESORO"/>
    <m/>
    <m/>
    <m/>
    <m/>
    <m/>
    <m/>
    <n v="0"/>
    <n v="100"/>
    <s v="NO_CONCILIADO"/>
  </r>
  <r>
    <x v="62"/>
    <m/>
    <x v="62"/>
    <x v="186"/>
    <s v="O23382070002"/>
    <s v="BOD"/>
    <n v="2338207"/>
    <m/>
    <s v="00221012001 DEPOSITO DE EFECTIVO, DEPOSITANTE: KING GRANITE, CONCEPTO: FORMULARIO M-02 FUERA DE PLAZO, CUENTA DE DEPOSITO: CUENTA UNICA DEL TESORO"/>
    <m/>
    <m/>
    <m/>
    <m/>
    <m/>
    <m/>
    <n v="0"/>
    <n v="100"/>
    <s v="NO_CONCILIADO"/>
  </r>
  <r>
    <x v="62"/>
    <m/>
    <x v="62"/>
    <x v="186"/>
    <s v="O23382100002"/>
    <s v="BOD"/>
    <n v="2338210"/>
    <m/>
    <s v="00221012001 DEPOSITO DE EFECTIVO, DEPOSITANTE: KING GRANITE, CONCEPTO: FORMULARIO M-02 FUERA DE PLAZO, CUENTA DE DEPOSITO: CUENTA UNICA DEL TESORO"/>
    <m/>
    <m/>
    <m/>
    <m/>
    <m/>
    <m/>
    <n v="0"/>
    <n v="100"/>
    <s v="NO_CONCILIADO"/>
  </r>
  <r>
    <x v="62"/>
    <m/>
    <x v="62"/>
    <x v="186"/>
    <s v="O23382110002"/>
    <s v="BOD"/>
    <n v="2338211"/>
    <m/>
    <s v="00221012001 DEPOSITO DE EFECTIVO, DEPOSITANTE: KING GRANITE, CONCEPTO: FORMULARIO M-02 FUERA DE PLAZO, CUENTA DE DEPOSITO: CUENTA UNICA DEL TESORO"/>
    <m/>
    <m/>
    <m/>
    <m/>
    <m/>
    <m/>
    <n v="0"/>
    <n v="100"/>
    <s v="NO_CONCILIADO"/>
  </r>
  <r>
    <x v="62"/>
    <m/>
    <x v="62"/>
    <x v="186"/>
    <s v="O23382120002"/>
    <s v="BOD"/>
    <n v="2338212"/>
    <m/>
    <s v="00221012001 DEPOSITO DE EFECTIVO, DEPOSITANTE: KING GRANITE, CONCEPTO: FORMULARIO M-02 FUERA DE PLAZO, CUENTA DE DEPOSITO: CUENTA UNICA DEL TESORO"/>
    <m/>
    <m/>
    <m/>
    <m/>
    <m/>
    <m/>
    <n v="0"/>
    <n v="100"/>
    <s v="NO_CONCILIADO"/>
  </r>
  <r>
    <x v="62"/>
    <m/>
    <x v="62"/>
    <x v="186"/>
    <s v="O23382130002"/>
    <s v="BOD"/>
    <n v="2338213"/>
    <m/>
    <s v="00221012001 DEPOSITO DE EFECTIVO, DEPOSITANTE: KING GRANITE, CONCEPTO: FORMULARIO M-02 FUERA DE PLAZO, CUENTA DE DEPOSITO: CUENTA UNICA DEL TESORO"/>
    <m/>
    <m/>
    <m/>
    <m/>
    <m/>
    <m/>
    <n v="0"/>
    <n v="100"/>
    <s v="NO_CONCILIADO"/>
  </r>
  <r>
    <x v="62"/>
    <m/>
    <x v="62"/>
    <x v="186"/>
    <s v="O23382140002"/>
    <s v="BOD"/>
    <n v="2338214"/>
    <m/>
    <s v="00221012001 DEPOSITO DE EFECTIVO, DEPOSITANTE: KING GRANITE, CONCEPTO: FORMULARIO M-02 FUERA DE PLAZO, CUENTA DE DEPOSITO: CUENTA UNICA DEL TESORO"/>
    <m/>
    <m/>
    <m/>
    <m/>
    <m/>
    <m/>
    <n v="0"/>
    <n v="100"/>
    <s v="NO_CONCILIADO"/>
  </r>
  <r>
    <x v="62"/>
    <m/>
    <x v="62"/>
    <x v="186"/>
    <s v="O23382160002"/>
    <s v="BOD"/>
    <n v="2338216"/>
    <m/>
    <s v="00221012001 DEPOSITO DE EFECTIVO, DEPOSITANTE: KING GRANITE, CONCEPTO: FORMULARIO M-02 FUERA DE PLAZO, CUENTA DE DEPOSITO: CUENTA UNICA DEL TESORO"/>
    <m/>
    <m/>
    <m/>
    <m/>
    <m/>
    <m/>
    <n v="0"/>
    <n v="100"/>
    <s v="NO_CONCILIADO"/>
  </r>
  <r>
    <x v="3"/>
    <m/>
    <x v="3"/>
    <x v="186"/>
    <s v="O23382170002"/>
    <s v="BOD"/>
    <n v="2338217"/>
    <m/>
    <s v="00099021001 DEPOSITO DE EFECTIVO, DEPOSITANTE: SEGUROS PROVIDA S.A., CONCEPTO: DEVOLUCION CASO SOLICITADO CON ERROR SEGUN CONCILIACION JUNIO/2025, CUENTA DE DEPOSITO: CUENTA UNICA DEL TESORO"/>
    <m/>
    <m/>
    <m/>
    <m/>
    <m/>
    <m/>
    <n v="0"/>
    <n v="3133.49"/>
    <s v="NO_CONCILIADO"/>
  </r>
  <r>
    <x v="3"/>
    <m/>
    <x v="3"/>
    <x v="186"/>
    <s v="O23382190002"/>
    <s v="BOD"/>
    <n v="2338219"/>
    <m/>
    <s v="00099021001 DEPOSITO DE EFECTIVO, DEPOSITANTE: SEGUROS PROVIDA S.A, CONCEPTO: DEVOLUCION CASO NO COBRADO FALLECIDO SEGUN CONCILIACION JUNIO/2025, CUENTA DE DEPOSITO: CUENTA UNICA DEL TESORO"/>
    <m/>
    <m/>
    <m/>
    <m/>
    <m/>
    <m/>
    <n v="0"/>
    <n v="1395.34"/>
    <s v="NO_CONCILIADO"/>
  </r>
  <r>
    <x v="62"/>
    <m/>
    <x v="62"/>
    <x v="186"/>
    <s v="O23382200002"/>
    <s v="BOD"/>
    <n v="2338220"/>
    <m/>
    <s v="00221012001 DEPOSITO DE EFECTIVO, DEPOSITANTE: KING GRANITE, CONCEPTO: FORMULARIO M-02 FUERA DE PLAZO, CUENTA DE DEPOSITO: CUENTA UNICA DEL TESORO"/>
    <m/>
    <m/>
    <m/>
    <m/>
    <m/>
    <m/>
    <n v="0"/>
    <n v="100"/>
    <s v="NO_CONCILIADO"/>
  </r>
  <r>
    <x v="62"/>
    <m/>
    <x v="62"/>
    <x v="186"/>
    <s v="O23382210002"/>
    <s v="BOD"/>
    <n v="2338221"/>
    <m/>
    <s v="00221012001 DEPOSITO DE EFECTIVO, DEPOSITANTE: KING GRANITE, CONCEPTO: FORMULARIO M-02 FUERA DE PLAZO, CUENTA DE DEPOSITO: CUENTA UNICA DEL TESORO"/>
    <m/>
    <m/>
    <m/>
    <m/>
    <m/>
    <m/>
    <n v="0"/>
    <n v="100"/>
    <s v="NO_CONCILIADO"/>
  </r>
  <r>
    <x v="62"/>
    <m/>
    <x v="62"/>
    <x v="186"/>
    <s v="O23382220002"/>
    <s v="BOD"/>
    <n v="2338222"/>
    <m/>
    <s v="00221012001 DEPOSITO DE EFECTIVO, DEPOSITANTE: KING GRANITE, CONCEPTO: FORMULARIO M-02 FUERA DE PLAZO, CUENTA DE DEPOSITO: CUENTA UNICA DEL TESORO"/>
    <m/>
    <m/>
    <m/>
    <m/>
    <m/>
    <m/>
    <n v="0"/>
    <n v="100"/>
    <s v="NO_CONCILIADO"/>
  </r>
  <r>
    <x v="62"/>
    <m/>
    <x v="62"/>
    <x v="186"/>
    <s v="O23382240002"/>
    <s v="BOD"/>
    <n v="2338224"/>
    <m/>
    <s v="00221012001 DEPOSITO DE EFECTIVO, DEPOSITANTE: KING GRANITE, CONCEPTO: FORMULARIO M-02 FUERA DE PLAZO, CUENTA DE DEPOSITO: CUENTA UNICA DEL TESORO"/>
    <m/>
    <m/>
    <m/>
    <m/>
    <m/>
    <m/>
    <n v="0"/>
    <n v="100"/>
    <s v="NO_CONCILIADO"/>
  </r>
  <r>
    <x v="62"/>
    <m/>
    <x v="62"/>
    <x v="186"/>
    <s v="O23382260002"/>
    <s v="BOD"/>
    <n v="2338226"/>
    <m/>
    <s v="00221012001 DEPOSITO DE EFECTIVO, DEPOSITANTE: KING GRANITE, CONCEPTO: FORMULARIO M-02 FUERA DE PLAZO, CUENTA DE DEPOSITO: CUENTA UNICA DEL TESORO"/>
    <m/>
    <m/>
    <m/>
    <m/>
    <m/>
    <m/>
    <n v="0"/>
    <n v="100"/>
    <s v="NO_CONCILIADO"/>
  </r>
  <r>
    <x v="62"/>
    <m/>
    <x v="62"/>
    <x v="186"/>
    <s v="O23382270002"/>
    <s v="BOD"/>
    <n v="2338227"/>
    <m/>
    <s v="00221012001 DEPOSITO DE EFECTIVO, DEPOSITANTE: KING GRANITE, CONCEPTO: FORMULARIO M-02 FUERA DE PLAZO, CUENTA DE DEPOSITO: CUENTA UNICA DEL TESORO"/>
    <m/>
    <m/>
    <m/>
    <m/>
    <m/>
    <m/>
    <n v="0"/>
    <n v="100"/>
    <s v="NO_CONCILIADO"/>
  </r>
  <r>
    <x v="62"/>
    <m/>
    <x v="62"/>
    <x v="186"/>
    <s v="O23382300002"/>
    <s v="BOD"/>
    <n v="2338230"/>
    <m/>
    <s v="00221012001 DEPOSITO DE EFECTIVO, DEPOSITANTE: EAGLE GRANITE, CONCEPTO: FORMULARIO M-02 FUERA DE PLAZO, CUENTA DE DEPOSITO: CUENTA UNICA DEL TESORO"/>
    <m/>
    <m/>
    <m/>
    <m/>
    <m/>
    <m/>
    <n v="0"/>
    <n v="100"/>
    <s v="NO_CONCILIADO"/>
  </r>
  <r>
    <x v="62"/>
    <m/>
    <x v="62"/>
    <x v="186"/>
    <s v="O23382320002"/>
    <s v="BOD"/>
    <n v="2338232"/>
    <m/>
    <s v="00221012001 DEPOSITO DE EFECTIVO, DEPOSITANTE: EAGLE GRANITE, CONCEPTO: FORMULARIO M-02 FUERA DE PLAZO, CUENTA DE DEPOSITO: CUENTA UNICA DEL TESORO"/>
    <m/>
    <m/>
    <m/>
    <m/>
    <m/>
    <m/>
    <n v="0"/>
    <n v="100"/>
    <s v="NO_CONCILIADO"/>
  </r>
  <r>
    <x v="62"/>
    <m/>
    <x v="62"/>
    <x v="186"/>
    <s v="O23382330002"/>
    <s v="BOD"/>
    <n v="2338233"/>
    <m/>
    <s v="00221012001 DEPOSITO DE EFECTIVO, DEPOSITANTE: EAGLE GRANITE, CONCEPTO: FORMULARIO M-02 FUERA DE PLAZO, CUENTA DE DEPOSITO: CUENTA UNICA DEL TESORO"/>
    <m/>
    <m/>
    <m/>
    <m/>
    <m/>
    <m/>
    <n v="0"/>
    <n v="100"/>
    <s v="NO_CONCILIADO"/>
  </r>
  <r>
    <x v="62"/>
    <m/>
    <x v="62"/>
    <x v="186"/>
    <s v="O23382340002"/>
    <s v="BOD"/>
    <n v="2338234"/>
    <m/>
    <s v="00221012001 DEPOSITO DE EFECTIVO, DEPOSITANTE: EAGLE GRANITE, CONCEPTO: FORMULARIO M-02 FUERA DE PLAZO, CUENTA DE DEPOSITO: CUENTA UNICA DEL TESORO"/>
    <m/>
    <m/>
    <m/>
    <m/>
    <m/>
    <m/>
    <n v="0"/>
    <n v="100"/>
    <s v="NO_CONCILIADO"/>
  </r>
  <r>
    <x v="62"/>
    <m/>
    <x v="62"/>
    <x v="186"/>
    <s v="O23382390002"/>
    <s v="BOD"/>
    <n v="2338239"/>
    <m/>
    <s v="00221012001 DEPOSITO DE EFECTIVO, DEPOSITANTE: EAGLE GRANITE, CONCEPTO: FORMULARIO M-02 FUERA DE PLAZO, CUENTA DE DEPOSITO: CUENTA UNICA DEL TESORO"/>
    <m/>
    <m/>
    <m/>
    <m/>
    <m/>
    <m/>
    <n v="0"/>
    <n v="100"/>
    <s v="NO_CONCILIADO"/>
  </r>
  <r>
    <x v="62"/>
    <m/>
    <x v="62"/>
    <x v="186"/>
    <s v="O23382360002"/>
    <s v="BOD"/>
    <n v="2338236"/>
    <m/>
    <s v="00221012001 DEPOSITO DE EFECTIVO, DEPOSITANTE: EAGLE GRANITE, CONCEPTO: FORMULARIO M-02 FUERA DE PLAZO, CUENTA DE DEPOSITO: CUENTA UNICA DEL TESORO"/>
    <m/>
    <m/>
    <m/>
    <m/>
    <m/>
    <m/>
    <n v="0"/>
    <n v="100"/>
    <s v="NO_CONCILIADO"/>
  </r>
  <r>
    <x v="62"/>
    <m/>
    <x v="62"/>
    <x v="186"/>
    <s v="O23382370002"/>
    <s v="BOD"/>
    <n v="2338237"/>
    <m/>
    <s v="00221012001 DEPOSITO DE EFECTIVO, DEPOSITANTE: EAGLE GRANITE, CONCEPTO: FORMULARIO M-02 FUERA DE PLAZO, CUENTA DE DEPOSITO: CUENTA UNICA DEL TESORO"/>
    <m/>
    <m/>
    <m/>
    <m/>
    <m/>
    <m/>
    <n v="0"/>
    <n v="100"/>
    <s v="NO_CONCILIADO"/>
  </r>
  <r>
    <x v="62"/>
    <m/>
    <x v="62"/>
    <x v="186"/>
    <s v="O23382380002"/>
    <s v="BOD"/>
    <n v="2338238"/>
    <m/>
    <s v="00221012001 DEPOSITO DE EFECTIVO, DEPOSITANTE: EAGLE GRANITE, CONCEPTO: FORMULARIO M-02 FUERA DE PLAZO, CUENTA DE DEPOSITO: CUENTA UNICA DEL TESORO"/>
    <m/>
    <m/>
    <m/>
    <m/>
    <m/>
    <m/>
    <n v="0"/>
    <n v="100"/>
    <s v="NO_CONCILIADO"/>
  </r>
  <r>
    <x v="62"/>
    <m/>
    <x v="62"/>
    <x v="186"/>
    <s v="O23382400002"/>
    <s v="BOD"/>
    <n v="2338240"/>
    <m/>
    <s v="00221012001 DEPOSITO DE EFECTIVO, DEPOSITANTE: EAGLE GRANITE, CONCEPTO: FORMULARIO M-02 FUERA DE PLAZO, CUENTA DE DEPOSITO: CUENTA UNICA DEL TESORO"/>
    <m/>
    <m/>
    <m/>
    <m/>
    <m/>
    <m/>
    <n v="0"/>
    <n v="100"/>
    <s v="NO_CONCILIADO"/>
  </r>
  <r>
    <x v="62"/>
    <m/>
    <x v="62"/>
    <x v="186"/>
    <s v="O23382420002"/>
    <s v="BOD"/>
    <n v="2338242"/>
    <m/>
    <s v="00221012001 DEPOSITO DE EFECTIVO, DEPOSITANTE: EAGLE GRANITE, CONCEPTO: FORMULARIO M-02 FUERA DE PLAZO, CUENTA DE DEPOSITO: CUENTA UNICA DEL TESORO"/>
    <m/>
    <m/>
    <m/>
    <m/>
    <m/>
    <m/>
    <n v="0"/>
    <n v="100"/>
    <s v="NO_CONCILIADO"/>
  </r>
  <r>
    <x v="62"/>
    <m/>
    <x v="62"/>
    <x v="186"/>
    <s v="O23382430002"/>
    <s v="BOD"/>
    <n v="2338243"/>
    <m/>
    <s v="00221012001 DEPOSITO DE EFECTIVO, DEPOSITANTE: EAGLE GRANITE, CONCEPTO: FORMULARIO M-02 FUERA DE PLAZO, CUENTA DE DEPOSITO: CUENTA UNICA DEL TESORO"/>
    <m/>
    <m/>
    <m/>
    <m/>
    <m/>
    <m/>
    <n v="0"/>
    <n v="100"/>
    <s v="NO_CONCILIADO"/>
  </r>
  <r>
    <x v="62"/>
    <m/>
    <x v="62"/>
    <x v="186"/>
    <s v="O23382440002"/>
    <s v="BOD"/>
    <n v="2338244"/>
    <m/>
    <s v="00221012001 DEPOSITO DE EFECTIVO, DEPOSITANTE: EAGLE GRANITE, CONCEPTO: FORMULARIO M-02 FUERA DE PLAZO, CUENTA DE DEPOSITO: CUENTA UNICA DEL TESORO"/>
    <m/>
    <m/>
    <m/>
    <m/>
    <m/>
    <m/>
    <n v="0"/>
    <n v="100"/>
    <s v="NO_CONCILIADO"/>
  </r>
  <r>
    <x v="1"/>
    <m/>
    <x v="1"/>
    <x v="186"/>
    <s v="B23380050002"/>
    <s v="BOD"/>
    <n v="2338005"/>
    <m/>
    <s v="00099021001 DEP.DE CHEQ.AJENOS,RET.DE CAM.,CONCEPTO: DEPÓSITO,DEP.: MARIO GRANADO CLAROS , PROCEDENCIA: BANCO UNION S.A., CHEQUE: 222333, FECHA DE EMISION:09/10/2025"/>
    <m/>
    <m/>
    <m/>
    <m/>
    <m/>
    <m/>
    <n v="0"/>
    <n v="631.94000000000005"/>
    <s v="NO_CONCILIADO"/>
  </r>
  <r>
    <x v="1"/>
    <m/>
    <x v="1"/>
    <x v="186"/>
    <s v="B23380070002"/>
    <s v="BOD"/>
    <n v="2338007"/>
    <m/>
    <s v="00099021001 DEP.DE CHEQ.AJENOS,RET.DE CAM.,CONCEPTO: DEPÓSITO,DEP.: NOHELIA LUZ MAGNE AVENDAÑO , PROCEDENCIA: BANCO UNION S.A., CHEQUE: 222334, FECHA DE EMISION:09/10/2025"/>
    <m/>
    <m/>
    <m/>
    <m/>
    <m/>
    <m/>
    <n v="0"/>
    <n v="85.46"/>
    <s v="NO_CONCILIADO"/>
  </r>
  <r>
    <x v="1"/>
    <m/>
    <x v="1"/>
    <x v="186"/>
    <s v="B23380090002"/>
    <s v="BOD"/>
    <n v="2338009"/>
    <m/>
    <s v="00099021001 DEP.DE CHEQ.AJENOS,RET.DE CAM.,CONCEPTO: DEPÓSITO,DEP.: JOSE CARLOS CALLAPINO ORTIZ , PROCEDENCIA: BANCO UNION S.A., CHEQUE: 222335, FECHA DE EMISION:09/10/2025"/>
    <m/>
    <m/>
    <m/>
    <m/>
    <m/>
    <m/>
    <n v="0"/>
    <n v="274.10000000000002"/>
    <s v="NO_CONCILIADO"/>
  </r>
  <r>
    <x v="9"/>
    <m/>
    <x v="9"/>
    <x v="186"/>
    <s v="B23380100002"/>
    <s v="BOD"/>
    <n v="2338010"/>
    <m/>
    <s v="00099021001 DEP.DE CHEQ.AJENOS,RET.DE CAM.,CONCEPTO: DEPÓSITO,DEP.: SILVIA CHURIRI ORELLANA , PROCEDENCIA: BANCO UNION S.A., CHEQUE: 222336, FECHA DE EMISION:09/10/2025/DJBR"/>
    <m/>
    <m/>
    <m/>
    <m/>
    <m/>
    <m/>
    <n v="0"/>
    <n v="2212.42"/>
    <s v="NO_CONCILIADO"/>
  </r>
  <r>
    <x v="62"/>
    <m/>
    <x v="62"/>
    <x v="186"/>
    <s v="B23380120002"/>
    <s v="BOD"/>
    <n v="2338012"/>
    <m/>
    <s v="00221022001 DEP.DE CHEQ.AJENOS,RET.DE CAM.,CONCEPTO: DEPÓSITO,DEP.: GIOVANNA HUARITA JALLAZA , PROCEDENCIA: BANCO UNION S.A., CHEQUE: 222337, FECHA DE EMISION:09/10/2025"/>
    <m/>
    <m/>
    <m/>
    <m/>
    <m/>
    <m/>
    <n v="0"/>
    <n v="250"/>
    <s v="NO_CONCILIADO"/>
  </r>
  <r>
    <x v="62"/>
    <m/>
    <x v="62"/>
    <x v="186"/>
    <s v="B23380140002"/>
    <s v="BOD"/>
    <n v="2338014"/>
    <m/>
    <s v="00221022001 DEP.DE CHEQ.AJENOS,RET.DE CAM.,CONCEPTO: DEPÓSITO,DEP.: GIOVANNA HUARITA JALLAZA , PROCEDENCIA: BANCO UNION S.A., CHEQUE: 222338, FECHA DE EMISION:09/10/2025"/>
    <m/>
    <m/>
    <m/>
    <m/>
    <m/>
    <m/>
    <n v="0"/>
    <n v="400"/>
    <s v="NO_CONCILIADO"/>
  </r>
  <r>
    <x v="62"/>
    <m/>
    <x v="62"/>
    <x v="186"/>
    <s v="B23380150002"/>
    <s v="BOD"/>
    <n v="2338015"/>
    <m/>
    <s v="00221022001 DEP.DE CHEQ.AJENOS,RET.DE CAM.,CONCEPTO: DEPÓSITO,DEP.: GIOVANNA HUARITA JALLAZA , PROCEDENCIA: BANCO UNION S.A., CHEQUE: 222339, FECHA DE EMISION:09/10/2025"/>
    <m/>
    <m/>
    <m/>
    <m/>
    <m/>
    <m/>
    <n v="0"/>
    <n v="400"/>
    <s v="NO_CONCILIADO"/>
  </r>
  <r>
    <x v="62"/>
    <m/>
    <x v="62"/>
    <x v="186"/>
    <s v="B23380160002"/>
    <s v="BOD"/>
    <n v="2338016"/>
    <m/>
    <s v="00221022001 DEP.DE CHEQ.AJENOS,RET.DE CAM.,CONCEPTO: DEPÓSITO,DEP.: WILSON ARGELBOL CHAMBI GARCIA , PROCEDENCIA: BANCO UNION S.A., CHEQUE: 222340, FECHA DE EMISION:09/10/2025"/>
    <m/>
    <m/>
    <m/>
    <m/>
    <m/>
    <m/>
    <n v="0"/>
    <n v="400"/>
    <s v="NO_CONCILIADO"/>
  </r>
  <r>
    <x v="62"/>
    <m/>
    <x v="62"/>
    <x v="186"/>
    <s v="B23380180002"/>
    <s v="BOD"/>
    <n v="2338018"/>
    <m/>
    <s v="00221022001 DEP.DE CHEQ.AJENOS,RET.DE CAM.,CONCEPTO: DEPÓSITO,DEP.: GIOVANNA HUARITA JALLAZA , PROCEDENCIA: BANCO UNION S.A., CHEQUE: 222341, FECHA DE EMISION:09/10/2025"/>
    <m/>
    <m/>
    <m/>
    <m/>
    <m/>
    <m/>
    <n v="0"/>
    <n v="500"/>
    <s v="NO_CONCILIADO"/>
  </r>
  <r>
    <x v="62"/>
    <m/>
    <x v="62"/>
    <x v="186"/>
    <s v="B23380190002"/>
    <s v="BOD"/>
    <n v="2338019"/>
    <m/>
    <s v="00221022001 DEP.DE CHEQ.AJENOS,RET.DE CAM.,CONCEPTO: DEPÓSITO,DEP.: GIOVANNA HUARITA JALLAZA , PROCEDENCIA: BANCO UNION S.A., CHEQUE: 222342, FECHA DE EMISION:09/10/2025"/>
    <m/>
    <m/>
    <m/>
    <m/>
    <m/>
    <m/>
    <n v="0"/>
    <n v="500"/>
    <s v="NO_CONCILIADO"/>
  </r>
  <r>
    <x v="62"/>
    <m/>
    <x v="62"/>
    <x v="186"/>
    <s v="B23380230002"/>
    <s v="BOD"/>
    <n v="2338023"/>
    <m/>
    <s v="00221022001 DEP.DE CHEQ.AJENOS,RET.DE CAM.,CONCEPTO: DEPÓSITO,DEP.: GIOVANNA HUARITA JALLAZA , PROCEDENCIA: BANCO UNION S.A., CHEQUE: 222344, FECHA DE EMISION:09/10/2025"/>
    <m/>
    <m/>
    <m/>
    <m/>
    <m/>
    <m/>
    <n v="0"/>
    <n v="700"/>
    <s v="NO_CONCILIADO"/>
  </r>
  <r>
    <x v="62"/>
    <m/>
    <x v="62"/>
    <x v="186"/>
    <s v="B23380270002"/>
    <s v="BOD"/>
    <n v="2338027"/>
    <m/>
    <s v="00221022001 DEP.DE CHEQ.AJENOS,RET.DE CAM.,CONCEPTO: DEPÓSITO,DEP.: YESSICA GONZALES ENCINAS , PROCEDENCIA: BANCO UNION S.A., CHEQUE: 222345, FECHA DE EMISION:09/10/2025"/>
    <m/>
    <m/>
    <m/>
    <m/>
    <m/>
    <m/>
    <n v="0"/>
    <n v="100"/>
    <s v="NO_CONCILIADO"/>
  </r>
  <r>
    <x v="62"/>
    <m/>
    <x v="62"/>
    <x v="186"/>
    <s v="B23380300002"/>
    <s v="BOD"/>
    <n v="2338030"/>
    <m/>
    <s v="00221022001 DEP.DE CHEQ.AJENOS,RET.DE CAM.,CONCEPTO: DEPÓSITO,DEP.: YESSICA GONZALES ENCINAS , PROCEDENCIA: BANCO UNION S.A., CHEQUE: 222346, FECHA DE EMISION:09/10/2025"/>
    <m/>
    <m/>
    <m/>
    <m/>
    <m/>
    <m/>
    <n v="0"/>
    <n v="100"/>
    <s v="NO_CONCILIADO"/>
  </r>
  <r>
    <x v="62"/>
    <m/>
    <x v="62"/>
    <x v="186"/>
    <s v="B23380360002"/>
    <s v="BOD"/>
    <n v="2338036"/>
    <m/>
    <s v="00221022001 DEP.DE CHEQ.AJENOS,RET.DE CAM.,CONCEPTO: DEPÓSITO,DEP.: YESSICA GONZALES ENCINAS , PROCEDENCIA: BANCO UNION S.A., CHEQUE: 222347, FECHA DE EMISION:09/10/2025"/>
    <m/>
    <m/>
    <m/>
    <m/>
    <m/>
    <m/>
    <n v="0"/>
    <n v="100"/>
    <s v="NO_CONCILIADO"/>
  </r>
  <r>
    <x v="62"/>
    <m/>
    <x v="62"/>
    <x v="186"/>
    <s v="B23380400002"/>
    <s v="BOD"/>
    <n v="2338040"/>
    <m/>
    <s v="00221022001 DEP.DE CHEQ.AJENOS,RET.DE CAM.,CONCEPTO: DEPÓSITO,DEP.: YESSICA GONZALES ENCINAS , PROCEDENCIA: BANCO UNION S.A., CHEQUE: 222348, FECHA DE EMISION:09/10/2025"/>
    <m/>
    <m/>
    <m/>
    <m/>
    <m/>
    <m/>
    <n v="0"/>
    <n v="100"/>
    <s v="NO_CONCILIADO"/>
  </r>
  <r>
    <x v="62"/>
    <m/>
    <x v="62"/>
    <x v="186"/>
    <s v="B23380410002"/>
    <s v="BOD"/>
    <n v="2338041"/>
    <m/>
    <s v="00221022001 DEP.DE CHEQ.AJENOS,RET.DE CAM.,CONCEPTO: DEPÓSITO,DEP.: YESSICA GONZALES ENCINAS , PROCEDENCIA: BANCO UNION S.A., CHEQUE: 222349, FECHA DE EMISION:09/10/2025"/>
    <m/>
    <m/>
    <m/>
    <m/>
    <m/>
    <m/>
    <n v="0"/>
    <n v="100"/>
    <s v="NO_CONCILIADO"/>
  </r>
  <r>
    <x v="62"/>
    <m/>
    <x v="62"/>
    <x v="186"/>
    <s v="B23380420002"/>
    <s v="BOD"/>
    <n v="2338042"/>
    <m/>
    <s v="00221022001 DEP.DE CHEQ.AJENOS,RET.DE CAM.,CONCEPTO: DEPÓSITO,DEP.: YESSICA GONZALES ENCINAS , PROCEDENCIA: BANCO UNION S.A., CHEQUE: 222350, FECHA DE EMISION:09/10/2025"/>
    <m/>
    <m/>
    <m/>
    <m/>
    <m/>
    <m/>
    <n v="0"/>
    <n v="290"/>
    <s v="NO_CONCILIADO"/>
  </r>
  <r>
    <x v="62"/>
    <m/>
    <x v="62"/>
    <x v="186"/>
    <s v="B23380430002"/>
    <s v="BOD"/>
    <n v="2338043"/>
    <m/>
    <s v="00221022001 DEP.DE CHEQ.AJENOS,RET.DE CAM.,CONCEPTO: DEPÓSITO,DEP.: YESSICA GONZALES ENCINAS , PROCEDENCIA: BANCO UNION S.A., CHEQUE: 222351, FECHA DE EMISION:09/10/2025"/>
    <m/>
    <m/>
    <m/>
    <m/>
    <m/>
    <m/>
    <n v="0"/>
    <n v="410"/>
    <s v="NO_CONCILIADO"/>
  </r>
  <r>
    <x v="62"/>
    <m/>
    <x v="62"/>
    <x v="186"/>
    <s v="B23380460002"/>
    <s v="BOD"/>
    <n v="2338046"/>
    <m/>
    <s v="00221022001 DEP.DE CHEQ.AJENOS,RET.DE CAM.,CONCEPTO: DEPÓSITO,DEP.: YESSICA GONZALES ENCINAS , PROCEDENCIA: BANCO UNION S.A., CHEQUE: 222352, FECHA DE EMISION:09/10/2025"/>
    <m/>
    <m/>
    <m/>
    <m/>
    <m/>
    <m/>
    <n v="0"/>
    <n v="720"/>
    <s v="NO_CONCILIADO"/>
  </r>
  <r>
    <x v="68"/>
    <m/>
    <x v="68"/>
    <x v="186"/>
    <s v="B23380470002"/>
    <s v="BOD"/>
    <n v="2338047"/>
    <m/>
    <s v="00253014112 DEP.DE CHEQ.AJENOS,RET.DE CAM.,CONCEPTO: AMPLIACION SISTEMA DE ALCANTARILLADO SANITARIO TAHUA,DEP.: GAM TAHUA , PROCEDENCIA: BANCO UNION S.A., CHEQUE: 1916, FECHA DE EMISION:06/10/2025"/>
    <m/>
    <m/>
    <m/>
    <m/>
    <m/>
    <m/>
    <n v="0"/>
    <n v="8226.7199999999993"/>
    <s v="NO_CONCILIADO"/>
  </r>
  <r>
    <x v="62"/>
    <m/>
    <x v="62"/>
    <x v="186"/>
    <s v="B23380480002"/>
    <s v="BOD"/>
    <n v="2338048"/>
    <m/>
    <s v="00221022001 DEP.DE CHEQ.AJENOS,RET.DE CAM.,CONCEPTO: DEPÓSITO,DEP.: YESSICA GONZALES ENCINAS , PROCEDENCIA: BANCO UNION S.A., CHEQUE: 222353, FECHA DE EMISION:09/10/2025"/>
    <m/>
    <m/>
    <m/>
    <m/>
    <m/>
    <m/>
    <n v="0"/>
    <n v="100"/>
    <s v="NO_CONCILIADO"/>
  </r>
  <r>
    <x v="62"/>
    <m/>
    <x v="62"/>
    <x v="186"/>
    <s v="B23380490002"/>
    <s v="BOD"/>
    <n v="2338049"/>
    <m/>
    <s v="00221022001 DEP.DE CHEQ.AJENOS,RET.DE CAM.,CONCEPTO: DEPÓSITO,DEP.: GIOVANNA HUARITA JALLAZA , PROCEDENCIA: BANCO UNION S.A., CHEQUE: 222343, FECHA DE EMISION:09/10/2025"/>
    <m/>
    <m/>
    <m/>
    <m/>
    <m/>
    <m/>
    <n v="0"/>
    <n v="600"/>
    <s v="NO_CONCILIADO"/>
  </r>
  <r>
    <x v="68"/>
    <m/>
    <x v="68"/>
    <x v="186"/>
    <s v="B23380500002"/>
    <s v="BOD"/>
    <n v="2338050"/>
    <m/>
    <s v="00253014112 DEP.DE CHEQ.AJENOS,RET.DE CAM.,CONCEPTO: AMPLIACION SISTEMA DE AGUA POTABLE TAHUA (PROASRED),DEP.: GAM TAHUA , PROCEDENCIA: BANCO UNION S.A., CHEQUE: 1917, FECHA DE EMISION:06/10/2025"/>
    <m/>
    <m/>
    <m/>
    <m/>
    <m/>
    <m/>
    <n v="0"/>
    <n v="4011.61"/>
    <s v="NO_CONCILIADO"/>
  </r>
  <r>
    <x v="62"/>
    <m/>
    <x v="62"/>
    <x v="186"/>
    <s v="B23380530002"/>
    <s v="BOD"/>
    <n v="2338053"/>
    <m/>
    <s v="00221022001 DEP.DE CHEQ.AJENOS,RET.DE CAM.,CONCEPTO: DEPÓSITO,DEP.: VERONICA NANCY MOLLO GIRA , PROCEDENCIA: BANCO UNION S.A., CHEQUE: 221095, FECHA DE EMISION:09/10/2025"/>
    <m/>
    <m/>
    <m/>
    <m/>
    <m/>
    <m/>
    <n v="0"/>
    <n v="100"/>
    <s v="NO_CONCILIADO"/>
  </r>
  <r>
    <x v="62"/>
    <m/>
    <x v="62"/>
    <x v="186"/>
    <s v="B23380540002"/>
    <s v="BOD"/>
    <n v="2338054"/>
    <m/>
    <s v="00221022001 DEP.DE CHEQ.AJENOS,RET.DE CAM.,CONCEPTO: DEPÓSITO,DEP.: BYRON MARCELO MORALES ROCHA , PROCEDENCIA: BANCO UNION S.A., CHEQUE: 221096, FECHA DE EMISION:09/10/2025"/>
    <m/>
    <m/>
    <m/>
    <m/>
    <m/>
    <m/>
    <n v="0"/>
    <n v="100"/>
    <s v="NO_CONCILIADO"/>
  </r>
  <r>
    <x v="62"/>
    <m/>
    <x v="62"/>
    <x v="186"/>
    <s v="B23380570002"/>
    <s v="BOD"/>
    <n v="2338057"/>
    <m/>
    <s v="00221022001 DEP.DE CHEQ.AJENOS,RET.DE CAM.,CONCEPTO: DEPÓSITO,DEP.: BYRON MARCELO MORALES ROCHA , PROCEDENCIA: BANCO UNION S.A., CHEQUE: 221100, FECHA DE EMISION:09/10/2025"/>
    <m/>
    <m/>
    <m/>
    <m/>
    <m/>
    <m/>
    <n v="0"/>
    <n v="100"/>
    <s v="NO_CONCILIADO"/>
  </r>
  <r>
    <x v="60"/>
    <m/>
    <x v="60"/>
    <x v="186"/>
    <s v="B23380620002"/>
    <s v="BOD"/>
    <n v="2338062"/>
    <m/>
    <s v="00572012001 DEP.DE CHEQ.AJENOS,RET.DE CAM.,CONCEPTO: REEMBOLSO PARA EMPRESA DE APOYO A LA PRODUCCION DE ALIMENTOS,DEP.: CAJA DE SALUD CORDES , PROCEDENCIA: BANCO UNION S.A., CHEQUE: 54542, FECHA DE EMISION:25/09/2025"/>
    <m/>
    <m/>
    <m/>
    <m/>
    <m/>
    <m/>
    <n v="0"/>
    <n v="1299.54"/>
    <s v="NO_CONCILIADO"/>
  </r>
  <r>
    <x v="79"/>
    <m/>
    <x v="79"/>
    <x v="186"/>
    <s v="B23380640002"/>
    <s v="BOD"/>
    <n v="2338064"/>
    <m/>
    <s v="00342012001 DEP.DE CHEQ.AJENOS,RET.DE CAM.,CONCEPTO: FONDO NACIONAL DE INVERSION PRODUCTIVA SOCIAL,DEP.: CAJA DE SALUD CORDES , PROCEDENCIA: BANCO UNION S.A., CHEQUE: 54537, FECHA DE EMISION:25/09/2025"/>
    <m/>
    <m/>
    <m/>
    <m/>
    <m/>
    <m/>
    <n v="0"/>
    <n v="514.91999999999996"/>
    <s v="NO_CONCILIADO"/>
  </r>
  <r>
    <x v="62"/>
    <m/>
    <x v="62"/>
    <x v="186"/>
    <s v="O23382460002"/>
    <s v="BOD"/>
    <n v="2338246"/>
    <m/>
    <s v="00221012001 DEPOSITO DE EFECTIVO, DEPOSITANTE: EAGLE GRANITE, CONCEPTO: FORMULARIO M-02 FUERA DE PLAZO, CUENTA DE DEPOSITO: CUENTA UNICA DEL TESORO"/>
    <m/>
    <m/>
    <m/>
    <m/>
    <m/>
    <m/>
    <n v="0"/>
    <n v="100"/>
    <s v="NO_CONCILIADO"/>
  </r>
  <r>
    <x v="62"/>
    <m/>
    <x v="62"/>
    <x v="186"/>
    <s v="O23382480002"/>
    <s v="BOD"/>
    <n v="2338248"/>
    <m/>
    <s v="00221012001 DEPOSITO DE EFECTIVO, DEPOSITANTE: EAGLE GRANITE, CONCEPTO: FORMULARIO M-02 FUERA DE PLAZO, CUENTA DE DEPOSITO: CUENTA UNICA DEL TESORO"/>
    <m/>
    <m/>
    <m/>
    <m/>
    <m/>
    <m/>
    <n v="0"/>
    <n v="100"/>
    <s v="NO_CONCILIADO"/>
  </r>
  <r>
    <x v="62"/>
    <m/>
    <x v="62"/>
    <x v="186"/>
    <s v="O23382490002"/>
    <s v="BOD"/>
    <n v="2338249"/>
    <m/>
    <s v="00221012001 DEPOSITO DE EFECTIVO, DEPOSITANTE: EAGLE GRANITE, CONCEPTO: FORMULARIO M-02 FUERA DE PLAZO, CUENTA DE DEPOSITO: CUENTA UNICA DEL TESORO"/>
    <m/>
    <m/>
    <m/>
    <m/>
    <m/>
    <m/>
    <n v="0"/>
    <n v="100"/>
    <s v="NO_CONCILIADO"/>
  </r>
  <r>
    <x v="44"/>
    <m/>
    <x v="44"/>
    <x v="186"/>
    <s v="G33290720003"/>
    <s v="COB"/>
    <n v="20123"/>
    <m/>
    <s v="PAGO A BID PRÉSTAMO 2664/BL-BO VCTO. 05-10-2025 POR CUENTA DE TGN , NTI. 020123 VALOR 09-10-2025 CAPITAL USD 93.482,61 INTERESES USD 56.232,00 CTA. 3987 CUENTA UNICA DEL TESORO REF.: COMISIONES BANCARIAS"/>
    <m/>
    <m/>
    <m/>
    <m/>
    <m/>
    <m/>
    <n v="1387.01"/>
    <n v="0"/>
    <s v="NO_CONCILIADO"/>
  </r>
  <r>
    <x v="44"/>
    <m/>
    <x v="44"/>
    <x v="186"/>
    <s v="G33290740003"/>
    <s v="COB"/>
    <n v="20527"/>
    <m/>
    <s v="PAGO A BID PRÉSTAMO 2664/BL-BO VCTO. 05-10-2025 POR CUENTA DE TGN SEGÚN NOTA MEFP/VTCP/UODP/Nro.460/2025 DE 03-10-2025 , NTI. 020527 VALOR 09-10-2025 INTERESES USD 1.875,11 CTA. 3987 CUENTA UNICA DEL TESORO REF.: COMISIONES BANCARIAS"/>
    <m/>
    <m/>
    <m/>
    <m/>
    <m/>
    <m/>
    <n v="372.9"/>
    <n v="0"/>
    <s v="NO_CONCILIADO"/>
  </r>
  <r>
    <x v="1"/>
    <m/>
    <x v="1"/>
    <x v="187"/>
    <s v="O23384390002"/>
    <s v="BOD"/>
    <n v="2338439"/>
    <m/>
    <s v="00099021001 DEPOSITO DE EFECTIVO, DEPOSITANTE: LOURDES ALIAGA ZAPATA, CONCEPTO: DOBLE PERCEPCION MES DE OCTUBRE 2025, CUENTA DE DEPOSITO: CUENTA UNICA DEL TESORO"/>
    <m/>
    <m/>
    <m/>
    <m/>
    <m/>
    <m/>
    <n v="0"/>
    <n v="2000"/>
    <s v="NO_CONCILIADO"/>
  </r>
  <r>
    <x v="62"/>
    <m/>
    <x v="62"/>
    <x v="187"/>
    <s v="O23384610002"/>
    <s v="BOD"/>
    <n v="2338461"/>
    <m/>
    <s v="00221022001 DEPOSITO DE EFECTIVO, DEPOSITANTE: EMPRESA MINERA AGUADEMINA SRL, CONCEPTO: PAGO DE MULTA, CUENTA DE DEPOSITO: CUENTA UNICA DEL TESORO"/>
    <m/>
    <m/>
    <m/>
    <m/>
    <m/>
    <m/>
    <n v="0"/>
    <n v="100"/>
    <s v="NO_CONCILIADO"/>
  </r>
  <r>
    <x v="62"/>
    <m/>
    <x v="62"/>
    <x v="187"/>
    <s v="O23384660002"/>
    <s v="BOD"/>
    <n v="2338466"/>
    <m/>
    <s v="00221022001 DEPOSITO DE EFECTIVO, DEPOSITANTE: EMPRESA MINERA AGUADEMINA SRL, CONCEPTO: PAGO DE MULTA, CUENTA DE DEPOSITO: CUENTA UNICA DEL TESORO"/>
    <m/>
    <m/>
    <m/>
    <m/>
    <m/>
    <m/>
    <n v="0"/>
    <n v="100"/>
    <s v="NO_CONCILIADO"/>
  </r>
  <r>
    <x v="62"/>
    <m/>
    <x v="62"/>
    <x v="187"/>
    <s v="O23384630002"/>
    <s v="BOD"/>
    <n v="2338463"/>
    <m/>
    <s v="00221022001 DEPOSITO DE EFECTIVO, DEPOSITANTE: EMPRESA MINERA AGUADEMINA SRL, CONCEPTO: PAGO DE MULTA, CUENTA DE DEPOSITO: CUENTA UNICA DEL TESORO"/>
    <m/>
    <m/>
    <m/>
    <m/>
    <m/>
    <m/>
    <n v="0"/>
    <n v="100"/>
    <s v="NO_CONCILIADO"/>
  </r>
  <r>
    <x v="62"/>
    <m/>
    <x v="62"/>
    <x v="187"/>
    <s v="O23384640002"/>
    <s v="BOD"/>
    <n v="2338464"/>
    <m/>
    <s v="00221022001 DEPOSITO DE EFECTIVO, DEPOSITANTE: EMPRESA MINERA AGUADEMINA SRL, CONCEPTO: PAGO DE MULTA, CUENTA DE DEPOSITO: CUENTA UNICA DEL TESORO"/>
    <m/>
    <m/>
    <m/>
    <m/>
    <m/>
    <m/>
    <n v="0"/>
    <n v="100"/>
    <s v="NO_CONCILIADO"/>
  </r>
  <r>
    <x v="62"/>
    <m/>
    <x v="62"/>
    <x v="187"/>
    <s v="O23384650002"/>
    <s v="BOD"/>
    <n v="2338465"/>
    <m/>
    <s v="00221022001 DEPOSITO DE EFECTIVO, DEPOSITANTE: EMPRESA MINERA AGUADEMINA SRL, CONCEPTO: PAGO DE MULTA, CUENTA DE DEPOSITO: CUENTA UNICA DEL TESORO"/>
    <m/>
    <m/>
    <m/>
    <m/>
    <m/>
    <m/>
    <n v="0"/>
    <n v="100"/>
    <s v="NO_CONCILIADO"/>
  </r>
  <r>
    <x v="62"/>
    <m/>
    <x v="62"/>
    <x v="187"/>
    <s v="O23384670002"/>
    <s v="BOD"/>
    <n v="2338467"/>
    <m/>
    <s v="00221022001 DEPOSITO DE EFECTIVO, DEPOSITANTE: EMPRESA MINERA AGUADEMINA SRL, CONCEPTO: PAGO DE MULTA, CUENTA DE DEPOSITO: CUENTA UNICA DEL TESORO"/>
    <m/>
    <m/>
    <m/>
    <m/>
    <m/>
    <m/>
    <n v="0"/>
    <n v="100"/>
    <s v="NO_CONCILIADO"/>
  </r>
  <r>
    <x v="62"/>
    <m/>
    <x v="62"/>
    <x v="187"/>
    <s v="O23384680002"/>
    <s v="BOD"/>
    <n v="2338468"/>
    <m/>
    <s v="00221022001 DEPOSITO DE EFECTIVO, DEPOSITANTE: EMPRESA MINERA AGUADEMINA SRL, CONCEPTO: PAGO DE MULTA, CUENTA DE DEPOSITO: CUENTA UNICA DEL TESORO"/>
    <m/>
    <m/>
    <m/>
    <m/>
    <m/>
    <m/>
    <n v="0"/>
    <n v="100"/>
    <s v="NO_CONCILIADO"/>
  </r>
  <r>
    <x v="62"/>
    <m/>
    <x v="62"/>
    <x v="187"/>
    <s v="O23384690002"/>
    <s v="BOD"/>
    <n v="2338469"/>
    <m/>
    <s v="00221022001 DEPOSITO DE EFECTIVO, DEPOSITANTE: EMPRESA MINERA AGUADEMINA SRL, CONCEPTO: PAGO DE MULTA, CUENTA DE DEPOSITO: CUENTA UNICA DEL TESORO"/>
    <m/>
    <m/>
    <m/>
    <m/>
    <m/>
    <m/>
    <n v="0"/>
    <n v="100"/>
    <s v="NO_CONCILIADO"/>
  </r>
  <r>
    <x v="62"/>
    <m/>
    <x v="62"/>
    <x v="187"/>
    <s v="O23385170002"/>
    <s v="BOD"/>
    <n v="2338517"/>
    <m/>
    <s v="00221022001 DEPOSITO DE EFECTIVO, DEPOSITANTE: MASIKUNA SRL, CONCEPTO: TRAMITE FORMULARIO M02, CUENTA DE DEPOSITO: CUENTA UNICA DEL TESORO"/>
    <m/>
    <m/>
    <m/>
    <m/>
    <m/>
    <m/>
    <n v="0"/>
    <n v="600"/>
    <s v="NO_CONCILIADO"/>
  </r>
  <r>
    <x v="62"/>
    <m/>
    <x v="62"/>
    <x v="187"/>
    <s v="O23385180002"/>
    <s v="BOD"/>
    <n v="2338518"/>
    <m/>
    <s v="00221022001 DEPOSITO DE EFECTIVO, DEPOSITANTE: MASIKUNA SRL, CONCEPTO: TRAMITE FORMULARIO M02, CUENTA DE DEPOSITO: CUENTA UNICA DEL TESORO"/>
    <m/>
    <m/>
    <m/>
    <m/>
    <m/>
    <m/>
    <n v="0"/>
    <n v="520"/>
    <s v="NO_CONCILIADO"/>
  </r>
  <r>
    <x v="62"/>
    <m/>
    <x v="62"/>
    <x v="187"/>
    <s v="O23385200002"/>
    <s v="BOD"/>
    <n v="2338520"/>
    <m/>
    <s v="00221022001 DEPOSITO DE EFECTIVO, DEPOSITANTE: MASIKUNA SRL, CONCEPTO: TRAMITE FORMULARIO M02, CUENTA DE DEPOSITO: CUENTA UNICA DEL TESORO"/>
    <m/>
    <m/>
    <m/>
    <m/>
    <m/>
    <m/>
    <n v="0"/>
    <n v="450"/>
    <s v="NO_CONCILIADO"/>
  </r>
  <r>
    <x v="62"/>
    <m/>
    <x v="62"/>
    <x v="187"/>
    <s v="O23385220002"/>
    <s v="BOD"/>
    <n v="2338522"/>
    <m/>
    <s v="00221022001 DEPOSITO DE EFECTIVO, DEPOSITANTE: MASIKUNA SRL, CONCEPTO: TRAMITE FORMULARIO M02, CUENTA DE DEPOSITO: CUENTA UNICA DEL TESORO"/>
    <m/>
    <m/>
    <m/>
    <m/>
    <m/>
    <m/>
    <n v="0"/>
    <n v="210"/>
    <s v="NO_CONCILIADO"/>
  </r>
  <r>
    <x v="1"/>
    <m/>
    <x v="1"/>
    <x v="187"/>
    <s v="O23385500002"/>
    <s v="BOD"/>
    <n v="2338550"/>
    <m/>
    <s v="00099021001 DEPOSITO DE EFECTIVO, DEPOSITANTE: ARACELI INGRID PEREZ AÑAGUAYA, CONCEPTO: DEVOLUCION DE FONDOS EN AVANCE, CUENTA DE DEPOSITO: CUENTA UNICA DEL TESORO"/>
    <m/>
    <m/>
    <m/>
    <m/>
    <m/>
    <m/>
    <n v="0"/>
    <n v="1773"/>
    <s v="NO_CONCILIADO"/>
  </r>
  <r>
    <x v="8"/>
    <m/>
    <x v="8"/>
    <x v="187"/>
    <s v="O23385510002"/>
    <s v="BOD"/>
    <n v="2338551"/>
    <m/>
    <s v="00081011101 DEPOSITO DE EFECTIVO, DEPOSITANTE: MARIA LUZ SORUCO PORCEL, CONCEPTO: DEVOLUCION DE FONDOS EN AVANCE, CUENTA DE DEPOSITO: CUENTA UNICA DEL TESORO"/>
    <m/>
    <m/>
    <m/>
    <m/>
    <m/>
    <m/>
    <n v="0"/>
    <n v="2818.74"/>
    <s v="NO_CONCILIADO"/>
  </r>
  <r>
    <x v="62"/>
    <m/>
    <x v="62"/>
    <x v="187"/>
    <s v="O23385590002"/>
    <s v="BOD"/>
    <n v="2338559"/>
    <m/>
    <s v="00221022001 DEPOSITO DE EFECTIVO, DEPOSITANTE: TERRABOL MINING, CONCEPTO: SANCION TRAMITE FUERA DE PLAZO - 15 DIAS (CON INCREMENTO 10%/DIA) BS, CUENTA DE DEPOSITO: CUENTA UNICA DEL TESORO"/>
    <m/>
    <m/>
    <m/>
    <m/>
    <m/>
    <m/>
    <n v="0"/>
    <n v="80"/>
    <s v="NO_CONCILIADO"/>
  </r>
  <r>
    <x v="62"/>
    <m/>
    <x v="62"/>
    <x v="187"/>
    <s v="O23385610002"/>
    <s v="BOD"/>
    <n v="2338561"/>
    <m/>
    <s v="00221022001 DEPOSITO DE EFECTIVO, DEPOSITANTE: TERRABOL MINING, CONCEPTO: SANCION TRAMITE FUERA DE PLAZO - 15 DIAS(CON INCREMENTO 10%/DIA) BS, CUENTA DE DEPOSITO: CUENTA UNICA DEL TESORO"/>
    <m/>
    <m/>
    <m/>
    <m/>
    <m/>
    <m/>
    <n v="0"/>
    <n v="190"/>
    <s v="NO_CONCILIADO"/>
  </r>
  <r>
    <x v="0"/>
    <m/>
    <x v="0"/>
    <x v="187"/>
    <s v="O23385890002"/>
    <s v="BOD"/>
    <n v="2338589"/>
    <m/>
    <s v="00015011108 DEPOSITO DE EFECTIVO, DEPOSITANTE: DANITZA BELLO, CONCEPTO: EXAMEN PREOCUPACIONAL, CUENTA DE DEPOSITO: CUENTA UNICA DEL TESORO"/>
    <m/>
    <m/>
    <m/>
    <m/>
    <m/>
    <m/>
    <n v="0"/>
    <n v="100"/>
    <s v="NO_CONCILIADO"/>
  </r>
  <r>
    <x v="0"/>
    <m/>
    <x v="0"/>
    <x v="187"/>
    <s v="O23385900002"/>
    <s v="BOD"/>
    <n v="2338590"/>
    <m/>
    <s v="00015011108 DEPOSITO DE EFECTIVO, DEPOSITANTE: MANUEL CESAR GUARACHI VALENCIA, CONCEPTO: EXAMEN PREOCUPACIONAL, CUENTA DE DEPOSITO: CUENTA UNICA DEL TESORO"/>
    <m/>
    <m/>
    <m/>
    <m/>
    <m/>
    <m/>
    <n v="0"/>
    <n v="100"/>
    <s v="NO_CONCILIADO"/>
  </r>
  <r>
    <x v="0"/>
    <m/>
    <x v="0"/>
    <x v="187"/>
    <s v="O23385920002"/>
    <s v="BOD"/>
    <n v="2338592"/>
    <m/>
    <s v="00015011108 DEPOSITO DE EFECTIVO, DEPOSITANTE: EDUARDO DEL CASTILLO DEL CARPIO, CONCEPTO: EXAMEN PREOCUPACIONAL, CUENTA DE DEPOSITO: CUENTA UNICA DEL TESORO"/>
    <m/>
    <m/>
    <m/>
    <m/>
    <m/>
    <m/>
    <n v="0"/>
    <n v="100"/>
    <s v="NO_CONCILIADO"/>
  </r>
  <r>
    <x v="0"/>
    <m/>
    <x v="0"/>
    <x v="187"/>
    <s v="O23385950002"/>
    <s v="BOD"/>
    <n v="2338595"/>
    <m/>
    <s v="00015011108 DEPOSITO DE EFECTIVO, DEPOSITANTE: DENNER NAVI ORTIZ, CONCEPTO: EXAMEN PREOCUPACIONAL, CUENTA DE DEPOSITO: CUENTA UNICA DEL TESORO"/>
    <m/>
    <m/>
    <m/>
    <m/>
    <m/>
    <m/>
    <n v="0"/>
    <n v="100"/>
    <s v="NO_CONCILIADO"/>
  </r>
  <r>
    <x v="62"/>
    <m/>
    <x v="62"/>
    <x v="187"/>
    <s v="O23386070002"/>
    <s v="BOD"/>
    <n v="2338607"/>
    <m/>
    <s v="00221012001 DEPOSITO DE EFECTIVO, DEPOSITANTE: EAGLE GRANITE, CONCEPTO: FORMULARIO M-02 PRESENTACION FUERA DE PLAZO, CUENTA DE DEPOSITO: CUENTA UNICA DEL TESORO"/>
    <m/>
    <m/>
    <m/>
    <m/>
    <m/>
    <m/>
    <n v="0"/>
    <n v="100"/>
    <s v="NO_CONCILIADO"/>
  </r>
  <r>
    <x v="62"/>
    <m/>
    <x v="62"/>
    <x v="187"/>
    <s v="O23386120002"/>
    <s v="BOD"/>
    <n v="2338612"/>
    <m/>
    <s v="00221012001 DEPOSITO DE EFECTIVO, DEPOSITANTE: EAGLE GRANITE, CONCEPTO: FORMULARIO M-02 PRESENTACION FUERA DE PLAZO, CUENTA DE DEPOSITO: CUENTA UNICA DEL TESORO"/>
    <m/>
    <m/>
    <m/>
    <m/>
    <m/>
    <m/>
    <n v="0"/>
    <n v="100"/>
    <s v="NO_CONCILIADO"/>
  </r>
  <r>
    <x v="62"/>
    <m/>
    <x v="62"/>
    <x v="187"/>
    <s v="O23386150002"/>
    <s v="BOD"/>
    <n v="2338615"/>
    <m/>
    <s v="00221012001 DEPOSITO DE EFECTIVO, DEPOSITANTE: EAGLE GRANITE, CONCEPTO: FORMULARIO M-02 PRESENTACION FUERA DE PLAZO, CUENTA DE DEPOSITO: CUENTA UNICA DEL TESORO"/>
    <m/>
    <m/>
    <m/>
    <m/>
    <m/>
    <m/>
    <n v="0"/>
    <n v="100"/>
    <s v="NO_CONCILIADO"/>
  </r>
  <r>
    <x v="62"/>
    <m/>
    <x v="62"/>
    <x v="187"/>
    <s v="O23386160002"/>
    <s v="BOD"/>
    <n v="2338616"/>
    <m/>
    <s v="00221012001 DEPOSITO DE EFECTIVO, DEPOSITANTE: EAGLE GRANITE, CONCEPTO: FORMULARIO M-02 PRESENTACION FUERA DE PLAZO, CUENTA DE DEPOSITO: CUENTA UNICA DEL TESORO"/>
    <m/>
    <m/>
    <m/>
    <m/>
    <m/>
    <m/>
    <n v="0"/>
    <n v="100"/>
    <s v="NO_CONCILIADO"/>
  </r>
  <r>
    <x v="62"/>
    <m/>
    <x v="62"/>
    <x v="187"/>
    <s v="O23386170002"/>
    <s v="BOD"/>
    <n v="2338617"/>
    <m/>
    <s v="00221012001 DEPOSITO DE EFECTIVO, DEPOSITANTE: EAGLE GRANITE, CONCEPTO: FORMULARIO M-02 PRESENTACION FUERA DE PLAZO, CUENTA DE DEPOSITO: CUENTA UNICA DEL TESORO"/>
    <m/>
    <m/>
    <m/>
    <m/>
    <m/>
    <m/>
    <n v="0"/>
    <n v="100"/>
    <s v="NO_CONCILIADO"/>
  </r>
  <r>
    <x v="62"/>
    <m/>
    <x v="62"/>
    <x v="187"/>
    <s v="O23386180002"/>
    <s v="BOD"/>
    <n v="2338618"/>
    <m/>
    <s v="00221012001 DEPOSITO DE EFECTIVO, DEPOSITANTE: EAGLE GRANITE, CONCEPTO: FORMULARIO M-02 PRESENTACION FUERA DE PLAZO, CUENTA DE DEPOSITO: CUENTA UNICA DEL TESORO"/>
    <m/>
    <m/>
    <m/>
    <m/>
    <m/>
    <m/>
    <n v="0"/>
    <n v="100"/>
    <s v="NO_CONCILIADO"/>
  </r>
  <r>
    <x v="62"/>
    <m/>
    <x v="62"/>
    <x v="187"/>
    <s v="O23386190002"/>
    <s v="BOD"/>
    <n v="2338619"/>
    <m/>
    <s v="00221012001 DEPOSITO DE EFECTIVO, DEPOSITANTE: EAGLE GRANITE, CONCEPTO: FORMULARIO M-02 PRESENTACION FUERA DE PLAZO, CUENTA DE DEPOSITO: CUENTA UNICA DEL TESORO"/>
    <m/>
    <m/>
    <m/>
    <m/>
    <m/>
    <m/>
    <n v="0"/>
    <n v="100"/>
    <s v="NO_CONCILIADO"/>
  </r>
  <r>
    <x v="62"/>
    <m/>
    <x v="62"/>
    <x v="187"/>
    <s v="O23386200002"/>
    <s v="BOD"/>
    <n v="2338620"/>
    <m/>
    <s v="00221012001 DEPOSITO DE EFECTIVO, DEPOSITANTE: EAGLE GRANITE, CONCEPTO: FORMULARIO M-02 PRESENTACION FUERA DE PLAZO, CUENTA DE DEPOSITO: CUENTA UNICA DEL TESORO"/>
    <m/>
    <m/>
    <m/>
    <m/>
    <m/>
    <m/>
    <n v="0"/>
    <n v="100"/>
    <s v="NO_CONCILIADO"/>
  </r>
  <r>
    <x v="62"/>
    <m/>
    <x v="62"/>
    <x v="187"/>
    <s v="O23386210002"/>
    <s v="BOD"/>
    <n v="2338621"/>
    <m/>
    <s v="00221012001 DEPOSITO DE EFECTIVO, DEPOSITANTE: EAGLE GRANITE, CONCEPTO: FORMULARIO M-02 PRESENTACION FUERA DE PLAZO, CUENTA DE DEPOSITO: CUENTA UNICA DEL TESORO"/>
    <m/>
    <m/>
    <m/>
    <m/>
    <m/>
    <m/>
    <n v="0"/>
    <n v="100"/>
    <s v="NO_CONCILIADO"/>
  </r>
  <r>
    <x v="62"/>
    <m/>
    <x v="62"/>
    <x v="187"/>
    <s v="O23386220002"/>
    <s v="BOD"/>
    <n v="2338622"/>
    <m/>
    <s v="00221012001 DEPOSITO DE EFECTIVO, DEPOSITANTE: EAGLE GRANITE, CONCEPTO: FORMULARIO M-02 PRESENTACION FUERA DE PLAZO, CUENTA DE DEPOSITO: CUENTA UNICA DEL TESORO"/>
    <m/>
    <m/>
    <m/>
    <m/>
    <m/>
    <m/>
    <n v="0"/>
    <n v="100"/>
    <s v="NO_CONCILIADO"/>
  </r>
  <r>
    <x v="62"/>
    <m/>
    <x v="62"/>
    <x v="187"/>
    <s v="O23386230002"/>
    <s v="BOD"/>
    <n v="2338623"/>
    <m/>
    <s v="00221022001 DEPOSITO DE EFECTIVO, DEPOSITANTE: ARTCESMIN S.R.L., CONCEPTO: PAGO DE FORMULARIO, CUENTA DE DEPOSITO: CUENTA UNICA DEL TESORO"/>
    <m/>
    <m/>
    <m/>
    <m/>
    <m/>
    <m/>
    <n v="0"/>
    <n v="530"/>
    <s v="NO_CONCILIADO"/>
  </r>
  <r>
    <x v="62"/>
    <m/>
    <x v="62"/>
    <x v="187"/>
    <s v="O23386240002"/>
    <s v="BOD"/>
    <n v="2338624"/>
    <m/>
    <s v="00221012001 DEPOSITO DE EFECTIVO, DEPOSITANTE: EAGLE GRANITE, CONCEPTO: FORMULARIO M-02 PRESENTACION FUERA DE PLAZO, CUENTA DE DEPOSITO: CUENTA UNICA DEL TESORO"/>
    <m/>
    <m/>
    <m/>
    <m/>
    <m/>
    <m/>
    <n v="0"/>
    <n v="100"/>
    <s v="NO_CONCILIADO"/>
  </r>
  <r>
    <x v="62"/>
    <m/>
    <x v="62"/>
    <x v="187"/>
    <s v="O23386250002"/>
    <s v="BOD"/>
    <n v="2338625"/>
    <m/>
    <s v="00221012001 DEPOSITO DE EFECTIVO, DEPOSITANTE: EAGLE GRANITE, CONCEPTO: FORMULARIO M-02 PRESENTACION FUERA DE PLAZO, CUENTA DE DEPOSITO: CUENTA UNICA DEL TESORO"/>
    <m/>
    <m/>
    <m/>
    <m/>
    <m/>
    <m/>
    <n v="0"/>
    <n v="100"/>
    <s v="NO_CONCILIADO"/>
  </r>
  <r>
    <x v="62"/>
    <m/>
    <x v="62"/>
    <x v="187"/>
    <s v="O23386260002"/>
    <s v="BOD"/>
    <n v="2338626"/>
    <m/>
    <s v="00221022001 DEPOSITO DE EFECTIVO, DEPOSITANTE: ARTCESMIN S.R.L., CONCEPTO: PAGO DE FORMULARIO, CUENTA DE DEPOSITO: CUENTA UNICA DEL TESORO"/>
    <m/>
    <m/>
    <m/>
    <m/>
    <m/>
    <m/>
    <n v="0"/>
    <n v="310"/>
    <s v="NO_CONCILIADO"/>
  </r>
  <r>
    <x v="62"/>
    <m/>
    <x v="62"/>
    <x v="187"/>
    <s v="O23386270002"/>
    <s v="BOD"/>
    <n v="2338627"/>
    <m/>
    <s v="00221012001 DEPOSITO DE EFECTIVO, DEPOSITANTE: EAGLE GRANITE, CONCEPTO: FORMULARIO M-02 PRESENTACION FUERA DE PLAZO, CUENTA DE DEPOSITO: CUENTA UNICA DEL TESORO"/>
    <m/>
    <m/>
    <m/>
    <m/>
    <m/>
    <m/>
    <n v="0"/>
    <n v="100"/>
    <s v="NO_CONCILIADO"/>
  </r>
  <r>
    <x v="62"/>
    <m/>
    <x v="62"/>
    <x v="187"/>
    <s v="O23386280002"/>
    <s v="BOD"/>
    <n v="2338628"/>
    <m/>
    <s v="00221022001 DEPOSITO DE EFECTIVO, DEPOSITANTE: ARTCESMIN S.R.L., CONCEPTO: PAGO DE FORMULARIO, CUENTA DE DEPOSITO: CUENTA UNICA DEL TESORO"/>
    <m/>
    <m/>
    <m/>
    <m/>
    <m/>
    <m/>
    <n v="0"/>
    <n v="550"/>
    <s v="NO_CONCILIADO"/>
  </r>
  <r>
    <x v="62"/>
    <m/>
    <x v="62"/>
    <x v="187"/>
    <s v="O23386290002"/>
    <s v="BOD"/>
    <n v="2338629"/>
    <m/>
    <s v="00221012001 DEPOSITO DE EFECTIVO, DEPOSITANTE: EAGLE GRANITE, CONCEPTO: FORMULARIO M-02 PRESENTACION FUERA DE PLAZO, CUENTA DE DEPOSITO: CUENTA UNICA DEL TESORO"/>
    <m/>
    <m/>
    <m/>
    <m/>
    <m/>
    <m/>
    <n v="0"/>
    <n v="100"/>
    <s v="NO_CONCILIADO"/>
  </r>
  <r>
    <x v="62"/>
    <m/>
    <x v="62"/>
    <x v="187"/>
    <s v="O23386300002"/>
    <s v="BOD"/>
    <n v="2338630"/>
    <m/>
    <s v="00221022001 DEPOSITO DE EFECTIVO, DEPOSITANTE: ARTCESMIN S.R.L., CONCEPTO: MULTA, CUENTA DE DEPOSITO: CUENTA UNICA DEL TESORO"/>
    <m/>
    <m/>
    <m/>
    <m/>
    <m/>
    <m/>
    <n v="0"/>
    <n v="100"/>
    <s v="NO_CONCILIADO"/>
  </r>
  <r>
    <x v="62"/>
    <m/>
    <x v="62"/>
    <x v="187"/>
    <s v="O23386310002"/>
    <s v="BOD"/>
    <n v="2338631"/>
    <m/>
    <s v="00221012001 DEPOSITO DE EFECTIVO, DEPOSITANTE: EAGLE GRANITE, CONCEPTO: FORMULARIO M-02 PRESENTACION FUERA DE PLAZO, CUENTA DE DEPOSITO: CUENTA UNICA DEL TESORO"/>
    <m/>
    <m/>
    <m/>
    <m/>
    <m/>
    <m/>
    <n v="0"/>
    <n v="100"/>
    <s v="NO_CONCILIADO"/>
  </r>
  <r>
    <x v="62"/>
    <m/>
    <x v="62"/>
    <x v="187"/>
    <s v="O23386360002"/>
    <s v="BOD"/>
    <n v="2338636"/>
    <m/>
    <s v="00221012001 DEPOSITO DE EFECTIVO, DEPOSITANTE: EAGLE GRANITE, CONCEPTO: FORMULARIO M-02 PRESENTACION FUERA DE PLAZO, CUENTA DE DEPOSITO: CUENTA UNICA DEL TESORO"/>
    <m/>
    <m/>
    <m/>
    <m/>
    <m/>
    <m/>
    <n v="0"/>
    <n v="100"/>
    <s v="NO_CONCILIADO"/>
  </r>
  <r>
    <x v="62"/>
    <m/>
    <x v="62"/>
    <x v="187"/>
    <s v="O23386320002"/>
    <s v="BOD"/>
    <n v="2338632"/>
    <m/>
    <s v="00221012001 DEPOSITO DE EFECTIVO, DEPOSITANTE: EAGLE GRANITE, CONCEPTO: FORMULARIO M-02 PRESENTACION FUERA DE PLAZO, CUENTA DE DEPOSITO: CUENTA UNICA DEL TESORO"/>
    <m/>
    <m/>
    <m/>
    <m/>
    <m/>
    <m/>
    <n v="0"/>
    <n v="100"/>
    <s v="NO_CONCILIADO"/>
  </r>
  <r>
    <x v="62"/>
    <m/>
    <x v="62"/>
    <x v="187"/>
    <s v="O23386330002"/>
    <s v="BOD"/>
    <n v="2338633"/>
    <m/>
    <s v="00221022001 DEPOSITO DE EFECTIVO, DEPOSITANTE: ARTCESMIN S.R.L., CONCEPTO: MULTA, CUENTA DE DEPOSITO: CUENTA UNICA DEL TESORO"/>
    <m/>
    <m/>
    <m/>
    <m/>
    <m/>
    <m/>
    <n v="0"/>
    <n v="100"/>
    <s v="NO_CONCILIADO"/>
  </r>
  <r>
    <x v="62"/>
    <m/>
    <x v="62"/>
    <x v="187"/>
    <s v="O23386340002"/>
    <s v="BOD"/>
    <n v="2338634"/>
    <m/>
    <s v="00221012001 DEPOSITO DE EFECTIVO, DEPOSITANTE: EAGLE GRANITE, CONCEPTO: FORMULARIO M-02 PRESENTACION FUERA DE PLAZO, CUENTA DE DEPOSITO: CUENTA UNICA DEL TESORO"/>
    <m/>
    <m/>
    <m/>
    <m/>
    <m/>
    <m/>
    <n v="0"/>
    <n v="100"/>
    <s v="NO_CONCILIADO"/>
  </r>
  <r>
    <x v="62"/>
    <m/>
    <x v="62"/>
    <x v="187"/>
    <s v="O23386370002"/>
    <s v="BOD"/>
    <n v="2338637"/>
    <m/>
    <s v="00221012001 DEPOSITO DE EFECTIVO, DEPOSITANTE: EAGLE GRANITE, CONCEPTO: FORMULARIO M-02 PRESENTACION FUERA DE PLAZO, CUENTA DE DEPOSITO: CUENTA UNICA DEL TESORO"/>
    <m/>
    <m/>
    <m/>
    <m/>
    <m/>
    <m/>
    <n v="0"/>
    <n v="100"/>
    <s v="NO_CONCILIADO"/>
  </r>
  <r>
    <x v="62"/>
    <m/>
    <x v="62"/>
    <x v="187"/>
    <s v="O23386380002"/>
    <s v="BOD"/>
    <n v="2338638"/>
    <m/>
    <s v="00221012001 DEPOSITO DE EFECTIVO, DEPOSITANTE: EAGLE GRANITE, CONCEPTO: FORMULARIO M-02 PRESENTACION FUERA DE PLAZO, CUENTA DE DEPOSITO: CUENTA UNICA DEL TESORO"/>
    <m/>
    <m/>
    <m/>
    <m/>
    <m/>
    <m/>
    <n v="0"/>
    <n v="100"/>
    <s v="NO_CONCILIADO"/>
  </r>
  <r>
    <x v="62"/>
    <m/>
    <x v="62"/>
    <x v="187"/>
    <s v="O23386400002"/>
    <s v="BOD"/>
    <n v="2338640"/>
    <m/>
    <s v="00221012001 DEPOSITO DE EFECTIVO, DEPOSITANTE: EAGLE GRANITE, CONCEPTO: FORMULARIO M-02 PRESENTACION FUERA DE PLAZO, CUENTA DE DEPOSITO: CUENTA UNICA DEL TESORO"/>
    <m/>
    <m/>
    <m/>
    <m/>
    <m/>
    <m/>
    <n v="0"/>
    <n v="100"/>
    <s v="NO_CONCILIADO"/>
  </r>
  <r>
    <x v="62"/>
    <m/>
    <x v="62"/>
    <x v="187"/>
    <s v="B23384700002"/>
    <s v="BOD"/>
    <n v="2338470"/>
    <m/>
    <s v="00221022001 DEP.DE CHEQ.AJENOS,RET.DE CAM.,CONCEPTO: DEPÓSITO,DEP.: ARPROD SRL , PROCEDENCIA: BANCO UNION S.A., CHEQUE: 222365, FECHA DE EMISION:10/10/2025"/>
    <m/>
    <m/>
    <m/>
    <m/>
    <m/>
    <m/>
    <n v="0"/>
    <n v="100"/>
    <s v="NO_CONCILIADO"/>
  </r>
  <r>
    <x v="62"/>
    <m/>
    <x v="62"/>
    <x v="187"/>
    <s v="B23384720002"/>
    <s v="BOD"/>
    <n v="2338472"/>
    <m/>
    <s v="00221022001 DEP.DE CHEQ.AJENOS,RET.DE CAM.,CONCEPTO: DEPÓSITO,DEP.: TATIANA CELIA VARGAS ZARATE , PROCEDENCIA: BANCO UNION S.A., CHEQUE: 222366, FECHA DE EMISION:10/10/2025"/>
    <m/>
    <m/>
    <m/>
    <m/>
    <m/>
    <m/>
    <n v="0"/>
    <n v="100"/>
    <s v="NO_CONCILIADO"/>
  </r>
  <r>
    <x v="62"/>
    <m/>
    <x v="62"/>
    <x v="187"/>
    <s v="B23384730002"/>
    <s v="BOD"/>
    <n v="2338473"/>
    <m/>
    <s v="00221022001 DEP.DE CHEQ.AJENOS,RET.DE CAM.,CONCEPTO: DEPÓSITO,DEP.: ROSSELY CINTHIA HUANCA OLIVERA , PROCEDENCIA: BANCO UNION S.A., CHEQUE: 222367, FECHA DE EMISION:10/10/2025"/>
    <m/>
    <m/>
    <m/>
    <m/>
    <m/>
    <m/>
    <n v="0"/>
    <n v="100"/>
    <s v="NO_CONCILIADO"/>
  </r>
  <r>
    <x v="62"/>
    <m/>
    <x v="62"/>
    <x v="187"/>
    <s v="B23384740002"/>
    <s v="BOD"/>
    <n v="2338474"/>
    <m/>
    <s v="00221022001 DEP.DE CHEQ.AJENOS,RET.DE CAM.,CONCEPTO: DEPÓSITO,DEP.: ROSSELY CINTHIA HUANCA OLIVERA , PROCEDENCIA: BANCO UNION S.A., CHEQUE: 222368, FECHA DE EMISION:10/10/2025"/>
    <m/>
    <m/>
    <m/>
    <m/>
    <m/>
    <m/>
    <n v="0"/>
    <n v="100"/>
    <s v="NO_CONCILIADO"/>
  </r>
  <r>
    <x v="62"/>
    <m/>
    <x v="62"/>
    <x v="187"/>
    <s v="B23384750002"/>
    <s v="BOD"/>
    <n v="2338475"/>
    <m/>
    <s v="00221022001 DEP.DE CHEQ.AJENOS,RET.DE CAM.,CONCEPTO: DEPÓSITO,DEP.: ROSSELY CINTHIA HUANCA OLIVERA , PROCEDENCIA: BANCO UNION S.A., CHEQUE: 222369, FECHA DE EMISION:10/10/2025"/>
    <m/>
    <m/>
    <m/>
    <m/>
    <m/>
    <m/>
    <n v="0"/>
    <n v="100"/>
    <s v="NO_CONCILIADO"/>
  </r>
  <r>
    <x v="62"/>
    <m/>
    <x v="62"/>
    <x v="187"/>
    <s v="B23384770002"/>
    <s v="BOD"/>
    <n v="2338477"/>
    <m/>
    <s v="00221022001 DEP.DE CHEQ.AJENOS,RET.DE CAM.,CONCEPTO: DEPÓSITO,DEP.: JOAQUIN JORGE ANGULO LA MADRID , PROCEDENCIA: BANCO UNION S.A., CHEQUE: 222370, FECHA DE EMISION:10/10/2025"/>
    <m/>
    <m/>
    <m/>
    <m/>
    <m/>
    <m/>
    <n v="0"/>
    <n v="200"/>
    <s v="NO_CONCILIADO"/>
  </r>
  <r>
    <x v="62"/>
    <m/>
    <x v="62"/>
    <x v="187"/>
    <s v="B23384800002"/>
    <s v="BOD"/>
    <n v="2338480"/>
    <m/>
    <s v="00221022001 DEP.DE CHEQ.AJENOS,RET.DE CAM.,CONCEPTO: DEPÓSITO,DEP.: VICTOR ALARCON LAURA , PROCEDENCIA: BANCO UNION S.A., CHEQUE: 222371, FECHA DE EMISION:10/10/2025"/>
    <m/>
    <m/>
    <m/>
    <m/>
    <m/>
    <m/>
    <n v="0"/>
    <n v="400"/>
    <s v="NO_CONCILIADO"/>
  </r>
  <r>
    <x v="62"/>
    <m/>
    <x v="62"/>
    <x v="187"/>
    <s v="B23384820002"/>
    <s v="BOD"/>
    <n v="2338482"/>
    <m/>
    <s v="00221022001 DEP.DE CHEQ.AJENOS,RET.DE CAM.,CONCEPTO: DEPÓSITO,DEP.: VICTOR ALARCON LAURA , PROCEDENCIA: BANCO UNION S.A., CHEQUE: 222377, FECHA DE EMISION:10/10/2025"/>
    <m/>
    <m/>
    <m/>
    <m/>
    <m/>
    <m/>
    <n v="0"/>
    <n v="400"/>
    <s v="NO_CONCILIADO"/>
  </r>
  <r>
    <x v="62"/>
    <m/>
    <x v="62"/>
    <x v="187"/>
    <s v="B23384830002"/>
    <s v="BOD"/>
    <n v="2338483"/>
    <m/>
    <s v="00221022001 DEP.DE CHEQ.AJENOS,RET.DE CAM.,CONCEPTO: DEPÓSITO,DEP.: VICTOR ALARCON LAURA , PROCEDENCIA: BANCO UNION S.A., CHEQUE: 222373, FECHA DE EMISION:10/10/2025"/>
    <m/>
    <m/>
    <m/>
    <m/>
    <m/>
    <m/>
    <n v="0"/>
    <n v="1000"/>
    <s v="NO_CONCILIADO"/>
  </r>
  <r>
    <x v="1"/>
    <m/>
    <x v="1"/>
    <x v="187"/>
    <s v="B23384850002"/>
    <s v="BOD"/>
    <n v="2338485"/>
    <m/>
    <s v="00099021001 DEP.DE CHEQ.AJENOS,RET.DE CAM.,CONCEPTO: DEPÓSITO,DEP.: CRISTHIAN JORGE HIDALGO LARA , PROCEDENCIA: BANCO UNION S.A., CHEQUE: 222374, FECHA DE EMISION:10/10/2025"/>
    <m/>
    <m/>
    <m/>
    <m/>
    <m/>
    <m/>
    <n v="0"/>
    <n v="3280"/>
    <s v="NO_CONCILIADO"/>
  </r>
  <r>
    <x v="62"/>
    <m/>
    <x v="62"/>
    <x v="187"/>
    <s v="B23384860002"/>
    <s v="BOD"/>
    <n v="2338486"/>
    <m/>
    <s v="00221022001 DEP.DE CHEQ.AJENOS,RET.DE CAM.,CONCEPTO: DEPÓSITO,DEP.: ROSSELY CINTHIA HUANCA OLIVERA , PROCEDENCIA: BANCO UNION S.A., CHEQUE: 222375, FECHA DE EMISION:10/10/2025"/>
    <m/>
    <m/>
    <m/>
    <m/>
    <m/>
    <m/>
    <n v="0"/>
    <n v="100"/>
    <s v="NO_CONCILIADO"/>
  </r>
  <r>
    <x v="62"/>
    <m/>
    <x v="62"/>
    <x v="187"/>
    <s v="B23384890002"/>
    <s v="BOD"/>
    <n v="2338489"/>
    <m/>
    <s v="00221022001 DEP.DE CHEQ.AJENOS,RET.DE CAM.,CONCEPTO: DEPÓSITO,DEP.: ROSSELY CINTHIA HUANCA OLIVERA , PROCEDENCIA: BANCO UNION S.A., CHEQUE: 222376, FECHA DE EMISION:10/10/2025"/>
    <m/>
    <m/>
    <m/>
    <m/>
    <m/>
    <m/>
    <n v="0"/>
    <n v="100"/>
    <s v="NO_CONCILIADO"/>
  </r>
  <r>
    <x v="62"/>
    <m/>
    <x v="62"/>
    <x v="187"/>
    <s v="B23384900002"/>
    <s v="BOD"/>
    <n v="2338490"/>
    <m/>
    <s v="00221022001 DEP.DE CHEQ.AJENOS,RET.DE CAM.,CONCEPTO: DEPÓSITO,DEP.: BYRON MARCELO MORALES ROCHA , PROCEDENCIA: BANCO UNION S.A., CHEQUE: 222357, FECHA DE EMISION:10/10/2025"/>
    <m/>
    <m/>
    <m/>
    <m/>
    <m/>
    <m/>
    <n v="0"/>
    <n v="100"/>
    <s v="NO_CONCILIADO"/>
  </r>
  <r>
    <x v="62"/>
    <m/>
    <x v="62"/>
    <x v="187"/>
    <s v="B23384980002"/>
    <s v="BOD"/>
    <n v="2338498"/>
    <m/>
    <s v="00221022001 DEP.DE CHEQ.AJENOS,RET.DE CAM.,CONCEPTO: DEPÓSITO,DEP.: BYRON MARCELO MORALES ROCHA , PROCEDENCIA: BANCO UNION S.A., CHEQUE: 222362, FECHA DE EMISION:10/10/2025"/>
    <m/>
    <m/>
    <m/>
    <m/>
    <m/>
    <m/>
    <n v="0"/>
    <n v="120"/>
    <s v="NO_CONCILIADO"/>
  </r>
  <r>
    <x v="62"/>
    <m/>
    <x v="62"/>
    <x v="187"/>
    <s v="B23384920002"/>
    <s v="BOD"/>
    <n v="2338492"/>
    <m/>
    <s v="00221022001 DEP.DE CHEQ.AJENOS,RET.DE CAM.,CONCEPTO: DEPÓSITO,DEP.: YESSICA GONZALES ENCINAS , PROCEDENCIA: BANCO UNION S.A., CHEQUE: 222359, FECHA DE EMISION:10/10/2025"/>
    <m/>
    <m/>
    <m/>
    <m/>
    <m/>
    <m/>
    <n v="0"/>
    <n v="100"/>
    <s v="NO_CONCILIADO"/>
  </r>
  <r>
    <x v="62"/>
    <m/>
    <x v="62"/>
    <x v="187"/>
    <s v="B23384930002"/>
    <s v="BOD"/>
    <n v="2338493"/>
    <m/>
    <s v="00221022001 DEP.DE CHEQ.AJENOS,RET.DE CAM.,CONCEPTO: DEPÓSITO,DEP.: YESSICA GONZALES ENCINAS , PROCEDENCIA: BANCO UNION S.A., CHEQUE: 222360, FECHA DE EMISION:10/10/2025"/>
    <m/>
    <m/>
    <m/>
    <m/>
    <m/>
    <m/>
    <n v="0"/>
    <n v="100"/>
    <s v="NO_CONCILIADO"/>
  </r>
  <r>
    <x v="62"/>
    <m/>
    <x v="62"/>
    <x v="187"/>
    <s v="B23384950002"/>
    <s v="BOD"/>
    <n v="2338495"/>
    <m/>
    <s v="00221022001 DEP.DE CHEQ.AJENOS,RET.DE CAM.,CONCEPTO: DEPÓSITO,DEP.: YESSICA GONZALES ENCINAS , PROCEDENCIA: BANCO UNION S.A., CHEQUE: 222361, FECHA DE EMISION:10/10/2025"/>
    <m/>
    <m/>
    <m/>
    <m/>
    <m/>
    <m/>
    <n v="0"/>
    <n v="100"/>
    <s v="NO_CONCILIADO"/>
  </r>
  <r>
    <x v="62"/>
    <m/>
    <x v="62"/>
    <x v="187"/>
    <s v="B23385010002"/>
    <s v="BOD"/>
    <n v="2338501"/>
    <m/>
    <s v="00221022001 DEP.DE CHEQ.AJENOS,RET.DE CAM.,CONCEPTO: DEPÓSITO,DEP.: BYRON MARCELO MORALES ROCHA , PROCEDENCIA: BANCO UNION S.A., CHEQUE: 222363, FECHA DE EMISION:10/10/2025"/>
    <m/>
    <m/>
    <m/>
    <m/>
    <m/>
    <m/>
    <n v="0"/>
    <n v="100"/>
    <s v="NO_CONCILIADO"/>
  </r>
  <r>
    <x v="62"/>
    <m/>
    <x v="62"/>
    <x v="187"/>
    <s v="B23385020002"/>
    <s v="BOD"/>
    <n v="2338502"/>
    <m/>
    <s v="00221022001 DEP.DE CHEQ.AJENOS,RET.DE CAM.,CONCEPTO: DEPÓSITO,DEP.: YESSICA GONZALES ENCINAS , PROCEDENCIA: BANCO UNION S.A., CHEQUE: 222364, FECHA DE EMISION:10/10/2025"/>
    <m/>
    <m/>
    <m/>
    <m/>
    <m/>
    <m/>
    <n v="0"/>
    <n v="100"/>
    <s v="NO_CONCILIADO"/>
  </r>
  <r>
    <x v="44"/>
    <m/>
    <x v="44"/>
    <x v="187"/>
    <s v="G33308920003"/>
    <s v="COB"/>
    <n v="20554"/>
    <m/>
    <s v="PAGO A BID PRÉSTAMO 1597-SF-BO VCTO. 10-10-2025 POR CUENTA DE TGN SEGÚN NOTA MEFP/VTCP/DGCP/UODP/N° 460/2025 DEL 03-10-2025 , NTI. 020554 VALOR 10-10-2025 CAPITAL USD 501.496,36 INTERESES USD 201.148,13 CTA. 3987 CUENTA UNICA DEL TESORO REF.: COMISIONES BANCARIAS"/>
    <m/>
    <m/>
    <m/>
    <m/>
    <m/>
    <m/>
    <n v="5180.1099999999997"/>
    <n v="0"/>
    <s v="NO_CONCILIADO"/>
  </r>
  <r>
    <x v="80"/>
    <m/>
    <x v="80"/>
    <x v="187"/>
    <s v="Q23056890002"/>
    <s v="CRV"/>
    <n v="2305689"/>
    <m/>
    <s v="NUMERO DE LIBRETA CUT: LIBRETA NÂ° 01402014117 OPERACIÓN E75 TRANSFERENCIA DE LA CUENTA FISCAL BUN A LA CUT EN MN TRANSFERENCIA DE FONDOS A SOLICITUD DE: GOBIERNO AUTONOMO MUNICIPAL DE CARACOLLO, CITE: G.A.M.C. NÂº 1012 /2025 CUENTA CUT 3987 LIBRETA NÂ° 01402014117 TRANSF. FDI CARTERA IV (F"/>
    <m/>
    <m/>
    <m/>
    <m/>
    <m/>
    <m/>
    <n v="0"/>
    <n v="1139731.31"/>
    <s v="NO_CONCILIADO"/>
  </r>
  <r>
    <x v="3"/>
    <m/>
    <x v="3"/>
    <x v="187"/>
    <s v="Q23058100002"/>
    <s v="CRV"/>
    <n v="2305810"/>
    <m/>
    <s v="NUMERO DE LIBRETA CUT: 00099021001 OPERACIÓN E18 TRANSFERENCIA DEL SISTEMA FINANCIERO POR CUENTA DE TERCEROS A LA CUT Devolucion de Compensacion de Cotizaciones Mensual CCM FC Pagos Posterior a la Fecha de Fallecimiento y Pagos Mal Reportados Casos observados"/>
    <m/>
    <m/>
    <m/>
    <m/>
    <m/>
    <m/>
    <n v="0"/>
    <n v="109667.42"/>
    <s v="NO_CONCILIADO"/>
  </r>
  <r>
    <x v="3"/>
    <m/>
    <x v="3"/>
    <x v="187"/>
    <s v="Q23058110002"/>
    <s v="CRV"/>
    <n v="2305811"/>
    <m/>
    <s v="NUMERO DE LIBRETA CUT: 0099021001 OPERACIÓN E18 TRANSFERENCIA DEL SISTEMA FINANCIERO POR CUENTA DE TERCEROS A LA CUT TRANSFERENCIA DE RECURSOS DEL BONO CONTRA EL HAMBRE AL TESORO GENERAL DE LA NACION A SOLICITUD DE GESTORA PUBLICA DE LA SEGURIDAD SOCIAL DE LARGO PLAZO- BONO LUCHA CONTRA EL HAMBRE"/>
    <m/>
    <m/>
    <m/>
    <m/>
    <m/>
    <m/>
    <n v="0"/>
    <n v="3034.07"/>
    <s v="NO_CONCILIADO"/>
  </r>
  <r>
    <x v="44"/>
    <m/>
    <x v="44"/>
    <x v="187"/>
    <s v="G33314400004"/>
    <s v="COB"/>
    <n v="20676"/>
    <m/>
    <s v="PAGO A CAF PRÉSTAMO CFA007943 VCTO. 06-10-2025 POR CUENTA DE TGN SEGÚN NOTA MEFP/VTCP/DGCP/UODP/N° 460/2025 DEL 03-10-2025, NTI. 020676 VALOR 10-10-2025 CAPITAL USD 4.791.666,67 INTERESES USD 1.248.418,97 CTA. 3987 CUENTA UNICA DEL TESORO REF.: COMISIONES BANCARIAS"/>
    <m/>
    <m/>
    <m/>
    <m/>
    <m/>
    <m/>
    <n v="41795.019999999997"/>
    <n v="0"/>
    <s v="NO_CONCILIADO"/>
  </r>
  <r>
    <x v="44"/>
    <m/>
    <x v="44"/>
    <x v="187"/>
    <s v="G33314410001"/>
    <s v="NTI"/>
    <n v="20677"/>
    <m/>
    <s v="PAGO A CAF PRÉSTAMO CFA010253 VCTO. 06-10-2025 POR CUENTA DE TGN SEGÚN NOTA MEFP/VTCP/DGCP/UODP/N° 460/2025 DEL 03-10-2025, NTI. 020677 VALOR 10-10-2025 CAPITAL USD 199.409,09 INTERESES USD 103.995,65 CTA. 3987 CUENTA UNICA DEL TESORO"/>
    <m/>
    <m/>
    <m/>
    <m/>
    <m/>
    <m/>
    <n v="2111696.9900000002"/>
    <n v="0"/>
    <s v="NO_CONCILIADO"/>
  </r>
  <r>
    <x v="44"/>
    <m/>
    <x v="44"/>
    <x v="187"/>
    <s v="G33314410004"/>
    <s v="COB"/>
    <n v="20677"/>
    <m/>
    <s v="PAGO A CAF PRÉSTAMO CFA010253 VCTO. 06-10-2025 POR CUENTA DE TGN SEGÚN NOTA MEFP/VTCP/DGCP/UODP/N° 460/2025 DEL 03-10-2025, NTI. 020677 VALOR 10-10-2025 CAPITAL USD 199.409,09 INTERESES USD 103.995,65 CTA. 3987 CUENTA UNICA DEL TESORO REF.: COMISIONES BANCARIAS"/>
    <m/>
    <m/>
    <m/>
    <m/>
    <m/>
    <m/>
    <n v="2441.3200000000002"/>
    <n v="0"/>
    <s v="NO_CONCILIADO"/>
  </r>
  <r>
    <x v="44"/>
    <m/>
    <x v="44"/>
    <x v="187"/>
    <s v="G33314420003"/>
    <s v="COB"/>
    <n v="20568"/>
    <m/>
    <s v="PAGO A BID PRÉSTAMO 3151/BL-BO VCTO. 09-10-2025 POR CUENTA DE TGN SEGÚN NOTA MEFP/VTCP/DGCP/UODP/N° 460/2025 DEL 03-10-2025, NTI. 020568 VALOR 10-10-2025 CAPITAL USD 714.435,97 INTERESES USD 476.539,47 CTA. 3987 CUENTA UNICA DEL TESORO REF.: COMISIONES BANCARIAS"/>
    <m/>
    <m/>
    <m/>
    <m/>
    <m/>
    <m/>
    <n v="8530.1200000000008"/>
    <n v="0"/>
    <s v="NO_CONCILIADO"/>
  </r>
  <r>
    <x v="44"/>
    <m/>
    <x v="44"/>
    <x v="187"/>
    <s v="G33314450003"/>
    <s v="COB"/>
    <n v="20556"/>
    <m/>
    <s v="PAGO A BID PRÉSTAMO 3151/BL-BO VCTO. 09-10-2025 POR CUENTA DE TGN SEGÚN NOTA MEFP/VTCP/DGCP/UODP/N° 460/2025 DEL 03-10-2025, NTI. 020556 VALOR 10-10-2025 INTERESES USD 10.718,50 CTA. 3987 CUENTA UNICA DEL TESORO REF.: COMISIONES BANCARIAS"/>
    <m/>
    <m/>
    <m/>
    <m/>
    <m/>
    <m/>
    <n v="433.54"/>
    <n v="0"/>
    <s v="NO_CONCILIADO"/>
  </r>
  <r>
    <x v="44"/>
    <m/>
    <x v="44"/>
    <x v="187"/>
    <s v="G33314460003"/>
    <s v="COB"/>
    <n v="20545"/>
    <m/>
    <s v="PAGO A BID PRÉSTAMO 2597/BL-BO VCTO. 09-10-2025 POR CUENTA DE TGN SEGÚN NOTA MEFP/VTCP/DGCP/UODP/N° 460/2025 DEL 03-10-2025, NTI. 020545 VALOR 10-10-2025 CAPITAL USD 312.500,00 INTERESES USD 185.632,22 CTA. 3987 CUENTA UNICA DEL TESORO REF.: COMISIONES BANCARIAS"/>
    <m/>
    <m/>
    <m/>
    <m/>
    <m/>
    <m/>
    <n v="3777.17"/>
    <n v="0"/>
    <s v="NO_CONCILIADO"/>
  </r>
  <r>
    <x v="44"/>
    <m/>
    <x v="44"/>
    <x v="187"/>
    <s v="G33316200003"/>
    <s v="COB"/>
    <n v="20544"/>
    <m/>
    <s v="PAGO A BID PRÉSTAMO 2597/BL-BO VCTO. 09-10-2025 POR CUENTA DE TGN SEGÚN NOTA MEFP/VTCP/DGCP/UODP/N° 460/2025 DEL 03-10-2025, NTI. 020544 VALOR 10-10-2025 INTERESES USD 6.267,12 CTA. 3987 CUENTA UNICA DEL TESORO REF.: COMISIONES BANCARIAS"/>
    <m/>
    <m/>
    <m/>
    <m/>
    <m/>
    <m/>
    <n v="403.01"/>
    <n v="0"/>
    <s v="NO_CONCILIADO"/>
  </r>
  <r>
    <x v="44"/>
    <m/>
    <x v="44"/>
    <x v="187"/>
    <s v="G33316210003"/>
    <s v="COB"/>
    <n v="20550"/>
    <m/>
    <s v="PAGO A BID PRÉSTAMO 2637/BL-BO VCTO. 09-10-2025 POR CUENTA DE TGN SEGÚN NOTA MEFP/VTCP/DGCP/UODP/N° 460/2025 DEL 03-10-2025, NTI. 020550 VALOR 10-10-2025 CAPITAL USD 78.125,00 INTERESES USD 42.439,25 CTA. 3987 CUENTA UNICA DEL TESORO REF.: COMISIONES BANCARIAS"/>
    <m/>
    <m/>
    <m/>
    <m/>
    <m/>
    <m/>
    <n v="1187.04"/>
    <n v="0"/>
    <s v="NO_CONCILIADO"/>
  </r>
  <r>
    <x v="44"/>
    <m/>
    <x v="44"/>
    <x v="187"/>
    <s v="G33316230003"/>
    <s v="COB"/>
    <n v="20548"/>
    <m/>
    <s v="PAGO A BID PRÉSTAMO 2637/BL-BO VCTO. 09-10-2025 POR CUENTA DE TGN SEGÚN NOTA MEFP/VTCP/DGCP/UODP/N° 460/2025 DEL 03-10-2025, NTI. 020548 VALOR 10-10-2025 INTERESES USD 1.566,78 CTA. 3987 CUENTA UNICA DEL TESORO REF.: COMISIONES BANCARIAS"/>
    <m/>
    <m/>
    <m/>
    <m/>
    <m/>
    <m/>
    <n v="370.77"/>
    <n v="0"/>
    <s v="NO_CONCILIADO"/>
  </r>
  <r>
    <x v="60"/>
    <m/>
    <x v="60"/>
    <x v="187"/>
    <s v="S11398620001"/>
    <s v="COB"/>
    <n v="1139862"/>
    <m/>
    <s v="||COMISION TRANSFERENCIA FDOS.AL EXTERIOR 0,20% S/USD3.397.731,34,REEMB.GSTS.COMUNICACION BS300.-Y EMISION COMP.CONTABLE BS60.-REF.:PAGO 2 LC I-2023-54 P/C EMAPA A/F CHINA MACHINERY ENGINEERING CORPORATION,EN COMPL.A COMP.1139861,10/10/25. LIB.00572012001 LBP-EMAPA-EMP.DE APOYO A LA PROD.DE ALIMENTOS(4010651268)RF:COM.PAGO 2 LC I-2023-54"/>
    <m/>
    <m/>
    <m/>
    <m/>
    <m/>
    <m/>
    <n v="46976.86"/>
    <n v="0"/>
    <s v="NO_CONCILIADO"/>
  </r>
  <r>
    <x v="60"/>
    <m/>
    <x v="60"/>
    <x v="187"/>
    <s v="S11398650001"/>
    <s v="COB"/>
    <n v="1139865"/>
    <m/>
    <s v="||COMISION TRANSFERENCIA FDOS.AL EXTERIOR 0,20% S/USD2.873.563,22,REEMB.GSTS.COMUNICACION BS300.-Y EMISION COMP.CONTABLE 60.-REF.:PAGO 3 LC I-2023-55 P/C EMAPA A/F CHINA MACHINERY ENGINEERING CORPORATION,EN COMPL.A COMP.1139863,10/10/25. LIB.00572012001 LBP-EMAPA-EMP.DE APOYO A LA PROD.DE ALIMENTOS(4010651268)RF:COM.PAGO 3 LC I-2023-55"/>
    <m/>
    <m/>
    <m/>
    <m/>
    <m/>
    <m/>
    <n v="39785.31"/>
    <n v="0"/>
    <s v="NO_CONCILIADO"/>
  </r>
  <r>
    <x v="44"/>
    <m/>
    <x v="44"/>
    <x v="187"/>
    <s v="G33314400001"/>
    <s v="NTI"/>
    <n v="20676"/>
    <m/>
    <s v="PAGO A CAF PRÉSTAMO CFA007943 VCTO. 06-10-2025 POR CUENTA DE TGN SEGÚN NOTA MEFP/VTCP/DGCP/UODP/N° 460/2025 DEL 03-10-2025, NTI. 020676 VALOR 10-10-2025 CAPITAL USD 4.791.666,67 INTERESES USD 1.248.418,97 CTA. 3987 CUENTA UNICA DEL TESORO"/>
    <m/>
    <m/>
    <m/>
    <m/>
    <m/>
    <m/>
    <n v="42038996.049999997"/>
    <n v="0"/>
    <s v="NO_CONCILIADO"/>
  </r>
  <r>
    <x v="44"/>
    <m/>
    <x v="44"/>
    <x v="187"/>
    <s v="S11398600003"/>
    <s v="COB"/>
    <n v="1139860"/>
    <m/>
    <s v="||PAGO A BID PRÉSTAMO 1039/SF-BO VCTO. 27-09-2025 POR CUENTA DE TGN , SEGÚN NOTA MEFP/VTCP/DGCP/UODP/N°439/2025 DE 26/09/2025, VALOR 10/10/2025 CAPITAL 265.929,87 INTERESES 77.753,52 CTA. 3987 CUENTA UNICA DEL TESORO LIB. 00099021001 REF.: COMISIONES BANCARIAS"/>
    <m/>
    <m/>
    <m/>
    <m/>
    <m/>
    <m/>
    <n v="2717.64"/>
    <n v="0"/>
    <s v="NO_CONCILIADO"/>
  </r>
  <r>
    <x v="44"/>
    <m/>
    <x v="44"/>
    <x v="187"/>
    <s v="S11398890003"/>
    <s v="COB"/>
    <n v="1139889"/>
    <m/>
    <s v="||PAGO A FONPLATA PRÉSTAMO BOL 32/2018 II VCTO. 15-09-2025 POR CUENTA DE TGN, SEGÚN NOTA MEFP/VTCP/DGCP/UODP/N° 418/2025 DE 12-09-2025, VALOR 10/10/2025 CAPITAL USD1.649.523,81 INTERESES USD1.019.689,31 AJUSTE USD2.326,90 LIBRETA NRO.00099021001 TGN-RECURSOS ORDINARIOS (3987) REF.: COMISIONES BANCARIAS"/>
    <m/>
    <m/>
    <m/>
    <m/>
    <m/>
    <m/>
    <n v="18686.759999999998"/>
    <n v="0"/>
    <s v="NO_CONCILIADO"/>
  </r>
  <r>
    <x v="44"/>
    <m/>
    <x v="44"/>
    <x v="187"/>
    <s v="S11398750003"/>
    <s v="COB"/>
    <n v="1139875"/>
    <m/>
    <s v="||PAGO A BID PRÉSTAMO 2057/BL-BO VCTO. 27-09-2025 POR CUENTA DE TGN , SEGÚN NOTA MEFP/VTCP/DGCP/UODP/N°439/2025 DE 26/09/2025, VALOR 10/10/2025 INTERESES 12.451,73  CTA. 3987 CUENTA UNICA DEL TESORO LIB. 00099021001 REF.: COMISIONES BANCARIAS"/>
    <m/>
    <m/>
    <m/>
    <m/>
    <m/>
    <m/>
    <n v="445.41"/>
    <n v="0"/>
    <s v="NO_CONCILIADO"/>
  </r>
  <r>
    <x v="44"/>
    <m/>
    <x v="44"/>
    <x v="187"/>
    <s v="S11398780001"/>
    <s v="NTI"/>
    <n v="1139878"/>
    <m/>
    <s v="||PAGO PRÉSTAMO BID 2786/BL-BO VCTO 22-09-2025 POR CUENTA DE TGN, S/G NOTA MEFP/VTCP/DGCP/UODP/N° 430/2025 DE FECHA 19-09-2025, VALOR 10-10-2025 INTERESES USD 30.633,39 CTA.3987 CUENTA ÚNICA DEL TESORO LIB. 00099021001"/>
    <m/>
    <m/>
    <m/>
    <m/>
    <m/>
    <m/>
    <n v="213208.39"/>
    <n v="0"/>
    <s v="NO_CONCILIADO"/>
  </r>
  <r>
    <x v="44"/>
    <m/>
    <x v="44"/>
    <x v="187"/>
    <s v="S11398780003"/>
    <s v="COB"/>
    <n v="1139878"/>
    <m/>
    <s v="||PAGO PRÉSTAMO BID 2786/BL-BO VCTO 22-09-2025 POR CUENTA DE TGN, S/G NOTA MEFP/VTCP/DGCP/UODP/N° 430/2025 DE FECHA 19-09-2025, VALOR 10-10-2025 INTERESES USD 30.633,39 CTA. 3987 CUENTA UNICA DEL TESORO LIB. 00099021001 REF. COMISIONES BANCARIAS"/>
    <m/>
    <m/>
    <m/>
    <m/>
    <m/>
    <m/>
    <n v="570.12"/>
    <n v="0"/>
    <s v="NO_CONCILIADO"/>
  </r>
  <r>
    <x v="44"/>
    <m/>
    <x v="44"/>
    <x v="187"/>
    <s v="S11398790003"/>
    <s v="COB"/>
    <n v="1139879"/>
    <m/>
    <s v="||PAGO A BID PRÉSTAMO 2061/BL-BO VCTO. 27-09-2025 POR CUENTA DE TGN , SEGÚN NOTA MEFP/VTCP/DGCP/UODP/N°439/2025 DE 26/09/2025, VALOR 10/10/2025 CAPITAL 145.833,33 INTERESES 107.541,25 CTA. 3987 CUENTA UNICA DEL TESORO LIB. 00099021001 REF.: COMISIONES BANCARIAS"/>
    <m/>
    <m/>
    <m/>
    <m/>
    <m/>
    <m/>
    <n v="2098.12"/>
    <n v="0"/>
    <s v="NO_CONCILIADO"/>
  </r>
  <r>
    <x v="44"/>
    <m/>
    <x v="44"/>
    <x v="187"/>
    <s v="S11398800003"/>
    <s v="COB"/>
    <n v="1139880"/>
    <m/>
    <s v="||PAGO A BID PRÉSTAMO 2061/BL-BO VCTO. 27-09-2025 POR CUENTA DE TGN , SEGÚN NOTA MEFP/VTCP/DGCP/UODP/N°439/2025 DE 26/09/2025, VALOR 10/10/2025 INTERESES 3.780,82  CTA. 3987 CUENTA UNICA DEL TESORO LIB. 00099021001 REF.: COMISIONES BANCARIAS"/>
    <m/>
    <m/>
    <m/>
    <m/>
    <m/>
    <m/>
    <n v="385.93"/>
    <n v="0"/>
    <s v="NO_CONCILIADO"/>
  </r>
  <r>
    <x v="44"/>
    <m/>
    <x v="44"/>
    <x v="187"/>
    <s v="S11398810003"/>
    <s v="COB"/>
    <n v="1139881"/>
    <m/>
    <s v="||PAGO A BID PRÉSTAMO 2082/BL-BO VCTO. 27-09-2025 POR CUENTA DE TGN , SEGÚN NOTA MEFP/VTCP/DGCP/UODP/N°439/2025 DE 26/09/2025, VALOR 10/10/2025 CAPITAL 233.766,57 INTERESES 172.385,49 CTA. 3987 CUENTA UNICA DEL TESORO LIB. 00099021001 REF.: COMISIONES BANCARIAS"/>
    <m/>
    <m/>
    <m/>
    <m/>
    <m/>
    <m/>
    <n v="3146.19"/>
    <n v="0"/>
    <s v="NO_CONCILIADO"/>
  </r>
  <r>
    <x v="44"/>
    <m/>
    <x v="44"/>
    <x v="187"/>
    <s v="S11398850001"/>
    <s v="NTI"/>
    <n v="1139885"/>
    <m/>
    <s v="||PAGO PRÉSTAMO BID 2786/BL-BO VCTO 22-09-2025 POR CUENTA DE TGN, S/G NOTA MEFP/VTCP/DGCP/UODP/N° 430/2025 DE FECHA 19-09-2025, VALOR 10-10-2025 CAPITAL USD 2.047.300,61 INTERESES USD 1.262.054,13 CTA.3987 CUENTA ÚNICA DEL TESORO LIB. 00099021001"/>
    <m/>
    <m/>
    <m/>
    <m/>
    <m/>
    <m/>
    <n v="23033108.989999998"/>
    <n v="0"/>
    <s v="NO_CONCILIADO"/>
  </r>
  <r>
    <x v="44"/>
    <m/>
    <x v="44"/>
    <x v="187"/>
    <s v="S11398830003"/>
    <s v="COB"/>
    <n v="1139883"/>
    <m/>
    <s v="||PAGO A BID PRÉSTAMO 2082/BL-BO VCTO. 27-09-2025 POR CUENTA DE TGN , SEGÚN NOTA MEFP/VTCP/DGCP/UODP/N°439/2025 DE 26/09/2025, VALOR 10/10/2025 INTERESES 6.060,55  CTA. 3987 CUENTA UNICA DEL TESORO LIB. 00099021001 REF.: COMISIONES BANCARIAS"/>
    <m/>
    <m/>
    <m/>
    <m/>
    <m/>
    <m/>
    <n v="401.57"/>
    <n v="0"/>
    <s v="NO_CONCILIADO"/>
  </r>
  <r>
    <x v="44"/>
    <m/>
    <x v="44"/>
    <x v="187"/>
    <s v="S11398840001"/>
    <s v="NTI"/>
    <n v="1139884"/>
    <m/>
    <s v="||PAGO A FONPLATA PRÉSTAMO BOL 36/2023 VCTO. 15-09-2025 POR CUENTA DE TGN, SEGÚN NOTA MEFP/VTCP/DGCP/UODP/N° 418/2025 DE 12-09-2025, VALOR 10/10/2025 INTERESES USD661.212,96 COMISION USD66.679,01 LIBRETA NRO.00099021001 TGN-RECURSOS ORDINARIOS (3987)"/>
    <m/>
    <m/>
    <m/>
    <m/>
    <m/>
    <m/>
    <n v="5066128.1100000003"/>
    <n v="0"/>
    <s v="NO_CONCILIADO"/>
  </r>
  <r>
    <x v="44"/>
    <m/>
    <x v="44"/>
    <x v="187"/>
    <s v="S11398840003"/>
    <s v="COB"/>
    <n v="1139884"/>
    <m/>
    <s v="||PAGO A FONPLATA PRÉSTAMO BOL 36/2023 VCTO. 15-09-2025 POR CUENTA DE TGN, SEGÚN NOTA MEFP/VTCP/DGCP/UODP/N° 418/2025 DE 12-09-2025, VALOR 10/10/2025 INTERESES USD661.212,96 COMISION USD66.679,01 LIBRETA NRO.00099021001 TGN-RECURSOS ORDINARIOS (3987) REF.: COMISIONES BANCARIAS"/>
    <m/>
    <m/>
    <m/>
    <m/>
    <m/>
    <m/>
    <n v="5353.33"/>
    <n v="0"/>
    <s v="NO_CONCILIADO"/>
  </r>
  <r>
    <x v="44"/>
    <m/>
    <x v="44"/>
    <x v="187"/>
    <s v="S11398850003"/>
    <s v="COB"/>
    <n v="1139885"/>
    <m/>
    <s v="||PAGO PRÉSTAMO BID 2786/BL-BO VCTO 22-09-2025 POR CUENTA DE TGN, S/G NOTA MEFP/VTCP/DGCP/UODP/N° 430/2025 DE FECHA 19-09-2025, VALOR 10-10-2025 CAPITAL USD 2.047.300,61 INTERESES USD 1.262.054,13 CTA. 3987 CUENTA UNICA DEL TESORO LIB. 00099021001 REF. COMISIONES BANCARIAS"/>
    <m/>
    <m/>
    <m/>
    <m/>
    <m/>
    <m/>
    <n v="23062.14"/>
    <n v="0"/>
    <s v="NO_CONCILIADO"/>
  </r>
  <r>
    <x v="44"/>
    <m/>
    <x v="44"/>
    <x v="187"/>
    <s v="S11398880001"/>
    <s v="NTI"/>
    <n v="1139888"/>
    <m/>
    <s v="||PAGO A FONPLATA PRÉSTAMO BOL 35/2022 VCTO. 15-09-2025 POR CUENTA DE TGN, SEGÚN NOTA MEFP/VTCP/DGCP/UODP/N° 418/2025 DE 12-09-2025, VALOR 10/10/2025 INTERESES USD1.360.591,15 AJUSTE USD399,34 LIBRETA NRO.00099021001 TGN-RECURSOS ORDINARIOS (3987)"/>
    <m/>
    <m/>
    <m/>
    <m/>
    <m/>
    <m/>
    <n v="9472493.8100000005"/>
    <n v="0"/>
    <s v="NO_CONCILIADO"/>
  </r>
  <r>
    <x v="44"/>
    <m/>
    <x v="44"/>
    <x v="187"/>
    <s v="S11398880003"/>
    <s v="COB"/>
    <n v="1139888"/>
    <m/>
    <s v="||PAGO A FONPLATA PRÉSTAMO BOL 35/2022 VCTO. 15-09-2025 POR CUENTA DE TGN, SEGÚN NOTA MEFP/VTCP/DGCP/UODP/N° 418/2025 DE 12-09-2025, VALOR 10/10/2025 INTERESES USD1.360.591,15 AJUSTE USD399,34 LIBRETA NRO.00099021001 TGN-RECURSOS ORDINARIOS (3987) REF.: COMISIONES BANCARIAS"/>
    <m/>
    <m/>
    <m/>
    <m/>
    <m/>
    <m/>
    <n v="9696.39"/>
    <n v="0"/>
    <s v="NO_CONCILIADO"/>
  </r>
  <r>
    <x v="44"/>
    <m/>
    <x v="44"/>
    <x v="187"/>
    <s v="S11398730003"/>
    <s v="COB"/>
    <n v="1139873"/>
    <m/>
    <s v="||PAGO A BID PRÉSTAMO 2057/BL-BO VCTO. 27-09-2025 POR CUENTA DE TGN , SEGÚN NOTA MEFP/VTCP/DGCP/UODP/N°439/2025 DE 26/09/2025, VALOR 10/10/2025 CAPITAL 479.246,28 INTERESES 353.408,55 CTA. 3987 CUENTA UNICA DEL TESORO LIB. 00099021001 REF.: COMISIONES BANCARIAS"/>
    <m/>
    <m/>
    <m/>
    <m/>
    <m/>
    <m/>
    <n v="6071.98"/>
    <n v="0"/>
    <s v="NO_CONCILIADO"/>
  </r>
  <r>
    <x v="44"/>
    <m/>
    <x v="44"/>
    <x v="187"/>
    <s v="S11398770001"/>
    <s v="NTI"/>
    <n v="1139877"/>
    <m/>
    <s v="||PAGO A BID PRÉSTAMO 1050/SF-BO VCTO. 29-09-2025 POR CUENTA DE TGN, SEGÚN NOTA MEFP/VTCP/DGCP/UODP/N° 439/2025 DE 26-09-2025, VALOR 10/10/2025 CAPITAL USD424.849,72 INTERESES USD128.502,49 LIBRETA NRO.00099021001 TGN-RECURSOS ORDINARIOS (3987)"/>
    <m/>
    <m/>
    <m/>
    <m/>
    <m/>
    <m/>
    <n v="3851331.38"/>
    <n v="0"/>
    <s v="NO_CONCILIADO"/>
  </r>
  <r>
    <x v="44"/>
    <m/>
    <x v="44"/>
    <x v="187"/>
    <s v="S11398770003"/>
    <s v="COB"/>
    <n v="1139877"/>
    <m/>
    <s v="||PAGO A BID PRÉSTAMO 1050/SF-BO VCTO. 29-09-2025 POR CUENTA DE TGN, SEGÚN NOTA MEFP/VTCP/DGCP/UODP/N° 439/2025 DE 26-09-2025, VALOR 10/10/2025 CAPITAL USD424.849,72 INTERESES USD128.502,49 LIBRETA NRO.00099021001 TGN-RECURSOS ORDINARIOS (3987) REF.: COMISIONES BANCARIAS"/>
    <m/>
    <m/>
    <m/>
    <m/>
    <m/>
    <m/>
    <n v="4155.9799999999996"/>
    <n v="0"/>
    <s v="NO_CONCILIADO"/>
  </r>
  <r>
    <x v="44"/>
    <m/>
    <x v="44"/>
    <x v="187"/>
    <s v="S11398900003"/>
    <s v="COB"/>
    <n v="1139890"/>
    <m/>
    <s v="||PAGO A FONPLATA PRÉSTAMO BOL 32/2018 VCTO. 15-09-2025 POR CUENTA DE TGN, SEGÚN NOTA MEFP/VTCP/DGCP/UODP/N° 418/2025 DE 12-09-2025, VALOR 10/10/2025 CAPITAL USD 3.095.238,10 INTERESES USD2.059.819,78 AJUSTE USD225,01 LIBRETA NRO.00099021001 TGN-RECURSOS ORDINARIOS (3987) REF.: COMISIONES BANCARIAS"/>
    <m/>
    <m/>
    <m/>
    <m/>
    <m/>
    <m/>
    <n v="35725.22"/>
    <n v="0"/>
    <s v="NO_CONCILIADO"/>
  </r>
  <r>
    <x v="44"/>
    <m/>
    <x v="44"/>
    <x v="187"/>
    <s v="S11399270003"/>
    <s v="COB"/>
    <n v="1139927"/>
    <m/>
    <s v="||PAGO A FONPLATA PRÉSTAMO BOL 33/2019 VCTO. 15-09-2025 POR CUENTA DE TGN, SEGÚN NOTA MEFP/VTCP/DGCP/UODP/N° 418/2025 DE 12-09-2025, VALOR 10/10/2025 CAPITAL USD1.767.589,23 INTERESES USD1.062.965,91 COMISIONES USD14.581,00 AJUSTE USD2.198,38 LIBRETA NRO.00099021001 TGN-RECURSOS ORDINARIOS (3987) REF.: COMISIONES BANCARIAS"/>
    <m/>
    <m/>
    <m/>
    <m/>
    <m/>
    <m/>
    <n v="19892.68"/>
    <n v="0"/>
    <s v="NO_CONCILIADO"/>
  </r>
  <r>
    <x v="44"/>
    <m/>
    <x v="44"/>
    <x v="187"/>
    <s v="S11399290003"/>
    <s v="COB"/>
    <n v="1139929"/>
    <m/>
    <s v="||PAGO A FONPLATA PRÉSTAMO BOL 34/2021 VCTO. 15-09-2025 POR CUENTA DE TGN, SEGÚN NOTA MEFP/VTCP/DGCP/UODP/N° 418/2025 DE 12-09-2025, VALOR 10/10/2025 INTERESES USD3.492.272,49 AJUSTE USD2.319,88 LIBRETA NRO.00099021001 TGN-RECURSOS ORDINARIOS (3987) REF.: COMISIONES BANCARIAS"/>
    <m/>
    <m/>
    <m/>
    <m/>
    <m/>
    <m/>
    <n v="24332.89"/>
    <n v="0"/>
    <s v="NO_CONCILIADO"/>
  </r>
  <r>
    <x v="44"/>
    <m/>
    <x v="44"/>
    <x v="187"/>
    <s v="S11399310003"/>
    <s v="COB"/>
    <n v="1139931"/>
    <m/>
    <s v="||PAGO A FONPLATA PRÉSTAMO BOL 26/2015 VCTO. 27-09-2025 POR CUENTA DE TGN, SEGÚN NOTA MEFP/VTCP/DGCP/UODP/N° 439/2025 DE 26-09-2025, VALOR 10/10/2025 CAPITAL USD2.042.054,40 INTERESES USD943.642,74 COMISIONES USD18.714,26 AJUSTE USD1.033,86 LIBRETA NRO.00099021001 TGN-RECURSOS ORDINARIOS (3987) REF.: COMISIONES BANCARIAS"/>
    <m/>
    <m/>
    <m/>
    <m/>
    <m/>
    <m/>
    <n v="20977.39"/>
    <n v="0"/>
    <s v="NO_CONCILIADO"/>
  </r>
  <r>
    <x v="0"/>
    <m/>
    <x v="0"/>
    <x v="188"/>
    <s v="O23389360002"/>
    <s v="BOD"/>
    <n v="2338936"/>
    <m/>
    <s v="00015011108 DEPOSITO DE EFECTIVO, DEPOSITANTE: MIGUEL ANGEL ALARCON CORTEZ, CONCEPTO: PAGO DE CURSO, CUENTA DE DEPOSITO: CUENTA UNICA DEL TESORO"/>
    <m/>
    <m/>
    <m/>
    <m/>
    <m/>
    <m/>
    <n v="0"/>
    <n v="480"/>
    <s v="NO_CONCILIADO"/>
  </r>
  <r>
    <x v="62"/>
    <m/>
    <x v="62"/>
    <x v="188"/>
    <s v="O23389780002"/>
    <s v="BOD"/>
    <n v="2338978"/>
    <m/>
    <s v="00221022001 DEPOSITO DE EFECTIVO, DEPOSITANTE: EMAJ-BOL S.R.L., CONCEPTO: M-02 FUERA DE PLAZO CON 10% DE INCREMENTO, CUENTA DE DEPOSITO: CUENTA UNICA DEL TESORO"/>
    <m/>
    <m/>
    <m/>
    <m/>
    <m/>
    <m/>
    <n v="0"/>
    <n v="130"/>
    <s v="NO_CONCILIADO"/>
  </r>
  <r>
    <x v="62"/>
    <m/>
    <x v="62"/>
    <x v="188"/>
    <s v="O23389790002"/>
    <s v="BOD"/>
    <n v="2338979"/>
    <m/>
    <s v="00221022001 DEPOSITO DE EFECTIVO, DEPOSITANTE: EMAJ-BOL S.R.L., CONCEPTO: M-02 FUERA DE PLAZO CON 10% DE INCREMENTO, CUENTA DE DEPOSITO: CUENTA UNICA DEL TESORO"/>
    <m/>
    <m/>
    <m/>
    <m/>
    <m/>
    <m/>
    <n v="0"/>
    <n v="20"/>
    <s v="NO_CONCILIADO"/>
  </r>
  <r>
    <x v="62"/>
    <m/>
    <x v="62"/>
    <x v="188"/>
    <s v="O23389840002"/>
    <s v="BOD"/>
    <n v="2338984"/>
    <m/>
    <s v="00221022001 DEPOSITO DE EFECTIVO, DEPOSITANTE: ARTCESMIN, CONCEPTO: FUERA DE PLAZO, CUENTA DE DEPOSITO: CUENTA UNICA DEL TESORO"/>
    <m/>
    <m/>
    <m/>
    <m/>
    <m/>
    <m/>
    <n v="0"/>
    <n v="480"/>
    <s v="NO_CONCILIADO"/>
  </r>
  <r>
    <x v="62"/>
    <m/>
    <x v="62"/>
    <x v="188"/>
    <s v="O23389860002"/>
    <s v="BOD"/>
    <n v="2338986"/>
    <m/>
    <s v="00221022001 DEPOSITO DE EFECTIVO, DEPOSITANTE: ARTCESMIN, CONCEPTO: FUERA DE PLAZO, CUENTA DE DEPOSITO: CUENTA UNICA DEL TESORO"/>
    <m/>
    <m/>
    <m/>
    <m/>
    <m/>
    <m/>
    <n v="0"/>
    <n v="170"/>
    <s v="NO_CONCILIADO"/>
  </r>
  <r>
    <x v="62"/>
    <m/>
    <x v="62"/>
    <x v="188"/>
    <s v="O23389920002"/>
    <s v="BOD"/>
    <n v="2338992"/>
    <m/>
    <s v="00221022001 DEPOSITO DE EFECTIVO, DEPOSITANTE: ROSE MARIE GALAN MUÑOZ, CONCEPTO: DEPÓSITO, CUENTA DE DEPOSITO: CUENTA UNICA DEL TESORO"/>
    <m/>
    <m/>
    <m/>
    <m/>
    <m/>
    <m/>
    <n v="0"/>
    <n v="3770"/>
    <s v="NO_CONCILIADO"/>
  </r>
  <r>
    <x v="62"/>
    <m/>
    <x v="62"/>
    <x v="188"/>
    <s v="O23389930002"/>
    <s v="BOD"/>
    <n v="2338993"/>
    <m/>
    <s v="00221022001 DEPOSITO DE EFECTIVO, DEPOSITANTE: ROSE MARIE GALAN MUÑOZ, CONCEPTO: DEPÓSITO, CUENTA DE DEPOSITO: CUENTA UNICA DEL TESORO"/>
    <m/>
    <m/>
    <m/>
    <m/>
    <m/>
    <m/>
    <n v="0"/>
    <n v="80"/>
    <s v="NO_CONCILIADO"/>
  </r>
  <r>
    <x v="62"/>
    <m/>
    <x v="62"/>
    <x v="188"/>
    <s v="O23390020002"/>
    <s v="BOD"/>
    <n v="2339002"/>
    <m/>
    <s v="00221022001 DEPOSITO DE EFECTIVO, DEPOSITANTE: FREDDY MEDINA VEGA, CONCEPTO: M02 - 619730, CUENTA DE DEPOSITO: CUENTA UNICA DEL TESORO"/>
    <m/>
    <m/>
    <m/>
    <m/>
    <m/>
    <m/>
    <n v="0"/>
    <n v="100"/>
    <s v="NO_CONCILIADO"/>
  </r>
  <r>
    <x v="1"/>
    <m/>
    <x v="1"/>
    <x v="188"/>
    <s v="O23390370002"/>
    <s v="BOD"/>
    <n v="2339037"/>
    <m/>
    <s v="00099021001 DEPOSITO DE EFECTIVO, DEPOSITANTE: LUIS MAXIMO MEDINA PEREZ, CONCEPTO: DOBLE PERCEPCION DE INGRESOS PUBLICOS CORRESPONDIENTE AL MES DE SEPTIEMBRE, CUENTA DE DEPOSITO: CUENTA UNICA DEL TESORO"/>
    <m/>
    <m/>
    <m/>
    <m/>
    <m/>
    <m/>
    <n v="0"/>
    <n v="1677.67"/>
    <s v="NO_CONCILIADO"/>
  </r>
  <r>
    <x v="1"/>
    <m/>
    <x v="1"/>
    <x v="188"/>
    <s v="O23390490002"/>
    <s v="BOD"/>
    <n v="2339049"/>
    <m/>
    <s v="00099021001 DEPOSITO DE EFECTIVO, DEPOSITANTE: HIPOLITO CHURATA LUQUE, CONCEPTO: DEPÓSITO, CUENTA DE DEPOSITO: CUENTA UNICA DEL TESORO"/>
    <m/>
    <m/>
    <m/>
    <m/>
    <m/>
    <m/>
    <n v="0"/>
    <n v="2771.2"/>
    <s v="NO_CONCILIADO"/>
  </r>
  <r>
    <x v="3"/>
    <m/>
    <x v="3"/>
    <x v="188"/>
    <s v="B23389240002"/>
    <s v="BOD"/>
    <n v="2338924"/>
    <m/>
    <s v="00099021001 DEP.DE CHEQ.AJENOS,RET.DE CAM.,CONCEPTO: APORTE PARA EL BONO JUANCITO PINTO,DEP.: EMPRESA METALURGICA VINTO , PROCEDENCIA: BANCO UNION S.A., CHEQUE: 50051, FECHA DE EMISION:10/10/2025"/>
    <m/>
    <m/>
    <m/>
    <m/>
    <m/>
    <m/>
    <n v="0"/>
    <n v="1250000"/>
    <s v="NO_CONCILIADO"/>
  </r>
  <r>
    <x v="34"/>
    <m/>
    <x v="34"/>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970.65"/>
    <s v="CONCILIADO_PARCIAL"/>
  </r>
  <r>
    <x v="30"/>
    <m/>
    <x v="30"/>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1317.78"/>
    <s v="CONCILIADO_PARCIAL"/>
  </r>
  <r>
    <x v="11"/>
    <m/>
    <x v="11"/>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3402.2"/>
    <s v="CONCILIADO_PARCIAL"/>
  </r>
  <r>
    <x v="0"/>
    <m/>
    <x v="0"/>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4531.0800000000017"/>
    <s v="CONCILIADO_PARCIAL"/>
  </r>
  <r>
    <x v="60"/>
    <m/>
    <x v="60"/>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2915.52"/>
    <s v="CONCILIADO_PARCIAL"/>
  </r>
  <r>
    <x v="36"/>
    <m/>
    <x v="36"/>
    <x v="188"/>
    <s v="B23389320002"/>
    <s v="BOD"/>
    <n v="2338932"/>
    <m/>
    <s v="00099021001 DEP.DE CHEQ.AJENOS,RET.DE CAM.,CONCEPTO: PAGO POR CONCEPTO DE REEMBOLSO DE SUBSIDIO DE INCAPACIDAD TEMPORAL JUNIO/2025,DEP.: CAJA NACIONAL DE SALUD , PROCEDENCIA: BANCO UNION S.A., CHEQUE: 87473, FECHA DE EMISION:13/10/2025_x000a_TRLP-1601/2025 P-5731"/>
    <m/>
    <m/>
    <m/>
    <m/>
    <m/>
    <m/>
    <n v="0"/>
    <n v="35764.550000000003"/>
    <s v="CONCILIADO_PARCIAL"/>
  </r>
  <r>
    <x v="32"/>
    <m/>
    <x v="32"/>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7492.5"/>
    <s v="CONCILIADO_PARCIAL"/>
  </r>
  <r>
    <x v="22"/>
    <m/>
    <x v="22"/>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2856.16"/>
    <s v="CONCILIADO_PARCIAL"/>
  </r>
  <r>
    <x v="18"/>
    <m/>
    <x v="18"/>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591.84"/>
    <s v="CONCILIADO_PARCIAL"/>
  </r>
  <r>
    <x v="30"/>
    <m/>
    <x v="30"/>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2900.3"/>
    <s v="CONCILIADO_PARCIAL"/>
  </r>
  <r>
    <x v="81"/>
    <m/>
    <x v="81"/>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10698.48"/>
    <s v="CONCILIADO_PARCIAL"/>
  </r>
  <r>
    <x v="35"/>
    <m/>
    <x v="35"/>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2615.84"/>
    <s v="CONCILIADO_PARCIAL"/>
  </r>
  <r>
    <x v="11"/>
    <m/>
    <x v="11"/>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9559.17"/>
    <s v="CONCILIADO_PARCIAL"/>
  </r>
  <r>
    <x v="18"/>
    <m/>
    <x v="18"/>
    <x v="188"/>
    <s v="B23389330002"/>
    <s v="BOD"/>
    <n v="2338933"/>
    <m/>
    <s v="00099021001 DEP.DE CHEQ.AJENOS,RET.DE CAM.,CONCEPTO: PAGO POR CONCEPTO DE REEMBOLSO DE SUBSIDIO DE INCAPACIDAD TEMPORAL JULIO/2025,DEP.: CAJA NACIONAL DE SALUD , PROCEDENCIA: BANCO UNION S.A., CHEQUE:_x000a_87474, FECHA DE EMISION:13/10/2025._x000a_TRLP-1601/2025 P-5730"/>
    <m/>
    <m/>
    <m/>
    <m/>
    <m/>
    <m/>
    <n v="0"/>
    <n v="14161.5"/>
    <s v="CONCILIADO_PARCIAL"/>
  </r>
  <r>
    <x v="1"/>
    <m/>
    <x v="1"/>
    <x v="188"/>
    <s v="B23389420002"/>
    <s v="BOD"/>
    <n v="2338942"/>
    <m/>
    <s v="00099021001 DEP.DE CHEQ.AJENOS,RET.DE CAM.,CONCEPTO: DEPÓSITO,DEP.: JOSE NELSON MENDEZ MENDEZ , PROCEDENCIA: BANCO UNION S.A., CHEQUE: 221111, FECHA DE EMISION:13/10/2025"/>
    <m/>
    <m/>
    <m/>
    <m/>
    <m/>
    <m/>
    <n v="0"/>
    <n v="645.27"/>
    <s v="NO_CONCILIADO"/>
  </r>
  <r>
    <x v="18"/>
    <m/>
    <x v="18"/>
    <x v="188"/>
    <s v="B23389440002"/>
    <s v="BOD"/>
    <n v="2338944"/>
    <m/>
    <s v="00099021001 DEP.DE CHEQ.AJENOS,RET.DE CAM.,CONCEPTO: DEVOLUCION AGUINALDO,DEP.: ANA GABRIELA ROJAS ESPINOZA , PROCEDENCIA: BANCO UNION S.A., CHEQUE: 221117, FECHA DE EMISION:13/10/2025/DJBR"/>
    <m/>
    <m/>
    <m/>
    <m/>
    <m/>
    <m/>
    <n v="0"/>
    <n v="716.75"/>
    <s v="NO_CONCILIADO"/>
  </r>
  <r>
    <x v="62"/>
    <m/>
    <x v="62"/>
    <x v="188"/>
    <s v="B23389450002"/>
    <s v="BOD"/>
    <n v="2338945"/>
    <m/>
    <s v="00221022001 DEP.DE CHEQ.AJENOS,RET.DE CAM.,CONCEPTO: TRAMITE FORM M-02 FUERA DE PLAZO,DEP.: VERONICA NANCY MOLLO GIRA , PROCEDENCIA: BANCO UNION S.A., CHEQUE: 221114, FECHA DE EMISION:13/10/2025"/>
    <m/>
    <m/>
    <m/>
    <m/>
    <m/>
    <m/>
    <n v="0"/>
    <n v="100"/>
    <s v="NO_CONCILIADO"/>
  </r>
  <r>
    <x v="62"/>
    <m/>
    <x v="62"/>
    <x v="188"/>
    <s v="B23389460002"/>
    <s v="BOD"/>
    <n v="2338946"/>
    <m/>
    <s v="00221022001 DEP.DE CHEQ.AJENOS,RET.DE CAM.,CONCEPTO: MULTA FORM M-02 FUERA DE PLAZA,DEP.: BYRON MARCELO MORALES ROCHA , PROCEDENCIA: BANCO UNION S.A., CHEQUE: 221115, FECHA DE EMISION:13/10/2025"/>
    <m/>
    <m/>
    <m/>
    <m/>
    <m/>
    <m/>
    <n v="0"/>
    <n v="100"/>
    <s v="NO_CONCILIADO"/>
  </r>
  <r>
    <x v="62"/>
    <m/>
    <x v="62"/>
    <x v="188"/>
    <s v="B23389470002"/>
    <s v="BOD"/>
    <n v="2338947"/>
    <m/>
    <s v="00221022001 DEP.DE CHEQ.AJENOS,RET.DE CAM.,CONCEPTO: MULTA FORM M-02 FUERA DE PLAZO,DEP.: BYRON MARCELO MORALES ROCHA , PROCEDENCIA: BANCO UNION S.A., CHEQUE: 221116, FECHA DE EMISION:13/10/2025"/>
    <m/>
    <m/>
    <m/>
    <m/>
    <m/>
    <m/>
    <n v="0"/>
    <n v="100"/>
    <s v="NO_CONCILIADO"/>
  </r>
  <r>
    <x v="62"/>
    <m/>
    <x v="62"/>
    <x v="188"/>
    <s v="B23389490002"/>
    <s v="BOD"/>
    <n v="2338949"/>
    <m/>
    <s v="00221022001 DEP.DE CHEQ.AJENOS,RET.DE CAM.,CONCEPTO: FUERA DE PLAZO FORM. M-02,DEP.: MOISES FLORES QUECAÑO , PROCEDENCIA: BANCO UNION S.A., CHEQUE: 222379, FECHA DE EMISION:13/10/2025"/>
    <m/>
    <m/>
    <m/>
    <m/>
    <m/>
    <m/>
    <n v="0"/>
    <n v="90"/>
    <s v="NO_CONCILIADO"/>
  </r>
  <r>
    <x v="62"/>
    <m/>
    <x v="62"/>
    <x v="188"/>
    <s v="B23389500002"/>
    <s v="BOD"/>
    <n v="2338950"/>
    <m/>
    <s v="00221022001 DEP.DE CHEQ.AJENOS,RET.DE CAM.,CONCEPTO: SANCION TRAMITE FUERA DE PLAZO,DEP.: MOISES FLORES QUECAÑO , PROCEDENCIA: BANCO UNION S.A., CHEQUE: 222378, FECHA DE EMISION:13/10/2025"/>
    <m/>
    <m/>
    <m/>
    <m/>
    <m/>
    <m/>
    <n v="0"/>
    <n v="100"/>
    <s v="NO_CONCILIADO"/>
  </r>
  <r>
    <x v="62"/>
    <m/>
    <x v="62"/>
    <x v="188"/>
    <s v="B23389510002"/>
    <s v="BOD"/>
    <n v="2338951"/>
    <m/>
    <s v="00221022001 DEP.DE CHEQ.AJENOS,RET.DE CAM.,CONCEPTO: DEPÓSITO,DEP.: DAVID JULIAN CARDENAS TORREZ , PROCEDENCIA: BANCO UNION S.A., CHEQUE: 222381, FECHA DE EMISION:13/10/2025"/>
    <m/>
    <m/>
    <m/>
    <m/>
    <m/>
    <m/>
    <n v="0"/>
    <n v="500"/>
    <s v="NO_CONCILIADO"/>
  </r>
  <r>
    <x v="62"/>
    <m/>
    <x v="62"/>
    <x v="188"/>
    <s v="B23389550002"/>
    <s v="BOD"/>
    <n v="2338955"/>
    <m/>
    <s v="00221022001 DEP.DE CHEQ.AJENOS,RET.DE CAM.,CONCEPTO: DEPÓSITO,DEP.: DAVID JULIAN CARDENAS TORREZ , PROCEDENCIA: BANCO UNION S.A., CHEQUE: 222385, FECHA DE EMISION:13/10/2025"/>
    <m/>
    <m/>
    <m/>
    <m/>
    <m/>
    <m/>
    <n v="0"/>
    <n v="1200"/>
    <s v="NO_CONCILIADO"/>
  </r>
  <r>
    <x v="62"/>
    <m/>
    <x v="62"/>
    <x v="188"/>
    <s v="B23389520002"/>
    <s v="BOD"/>
    <n v="2338952"/>
    <m/>
    <s v="00221022001 DEP.DE CHEQ.AJENOS,RET.DE CAM.,CONCEPTO: DEPÓSITO,DEP.: DAVID JULIAN CARDENAS TORREZ , PROCEDENCIA: BANCO UNION S.A., CHEQUE: 222382, FECHA DE EMISION:13/10/2025"/>
    <m/>
    <m/>
    <m/>
    <m/>
    <m/>
    <m/>
    <n v="0"/>
    <n v="1000"/>
    <s v="NO_CONCILIADO"/>
  </r>
  <r>
    <x v="62"/>
    <m/>
    <x v="62"/>
    <x v="188"/>
    <s v="B23389530002"/>
    <s v="BOD"/>
    <n v="2338953"/>
    <m/>
    <s v="00221022001 DEP.DE CHEQ.AJENOS,RET.DE CAM.,CONCEPTO: DEPÓSITO,DEP.: DAVID JULIAN CARDENAS TORREZ , PROCEDENCIA: BANCO UNION S.A., CHEQUE: 222389, FECHA DE EMISION:13/10/2025"/>
    <m/>
    <m/>
    <m/>
    <m/>
    <m/>
    <m/>
    <n v="0"/>
    <n v="1100"/>
    <s v="NO_CONCILIADO"/>
  </r>
  <r>
    <x v="62"/>
    <m/>
    <x v="62"/>
    <x v="188"/>
    <s v="B23389540002"/>
    <s v="BOD"/>
    <n v="2338954"/>
    <m/>
    <s v="00221022001 DEP.DE CHEQ.AJENOS,RET.DE CAM.,CONCEPTO: DEPÓSITO,DEP.: DAVID JULIAN CARDENAS TORREZ , PROCEDENCIA: BANCO UNION S.A., CHEQUE: 222384, FECHA DE EMISION:13/10/2025"/>
    <m/>
    <m/>
    <m/>
    <m/>
    <m/>
    <m/>
    <n v="0"/>
    <n v="1200"/>
    <s v="NO_CONCILIADO"/>
  </r>
  <r>
    <x v="62"/>
    <m/>
    <x v="62"/>
    <x v="188"/>
    <s v="B23389560002"/>
    <s v="BOD"/>
    <n v="2338956"/>
    <m/>
    <s v="00221022001 DEP.DE CHEQ.AJENOS,RET.DE CAM.,CONCEPTO: DEPÓSITO,DEP.: DAVID JULIAN CARDENAS TORREZ , PROCEDENCIA: BANCO UNION S.A., CHEQUE: 222386, FECHA DE EMISION:13/10/2025"/>
    <m/>
    <m/>
    <m/>
    <m/>
    <m/>
    <m/>
    <n v="0"/>
    <n v="1400"/>
    <s v="NO_CONCILIADO"/>
  </r>
  <r>
    <x v="1"/>
    <m/>
    <x v="1"/>
    <x v="188"/>
    <s v="B23389590002"/>
    <s v="BOD"/>
    <n v="2338959"/>
    <m/>
    <s v="00099021001 DEP.DE CHEQ.AJENOS,RET.DE CAM.,CONCEPTO: DOBLE SUELDO JHORDAN YAMIL MIRABAL CARO,DEP.: JOANNA RUTH MIRABAL CARO , PROCEDENCIA: BANCO UNION S.A., CHEQUE: 222387, FECHA DE EMISION:13/10/2025"/>
    <m/>
    <m/>
    <m/>
    <m/>
    <m/>
    <m/>
    <n v="0"/>
    <n v="570.84"/>
    <s v="NO_CONCILIADO"/>
  </r>
  <r>
    <x v="12"/>
    <m/>
    <x v="12"/>
    <x v="188"/>
    <s v="B23389600002"/>
    <s v="BOD"/>
    <n v="2338960"/>
    <m/>
    <s v="00099021001 DEP.DE CHEQ.AJENOS,RET.DE CAM.,CONCEPTO: DEV POR DPH MES DE JUNIO 2015,DEP.: GERMAN SANTOS PINTO , PROCEDENCIA: BANCO UNION S.A., CHEQUE: 222388, FECHA DE EMISION:13/10/2025/DJBR"/>
    <m/>
    <m/>
    <m/>
    <m/>
    <m/>
    <m/>
    <n v="0"/>
    <n v="224.45"/>
    <s v="NO_CONCILIADO"/>
  </r>
  <r>
    <x v="62"/>
    <m/>
    <x v="62"/>
    <x v="189"/>
    <s v="O23392630002"/>
    <s v="BOD"/>
    <n v="2339263"/>
    <m/>
    <s v="00221022001 DEPOSITO DE EFECTIVO, DEPOSITANTE: ROYAL BOL S.R.L., CONCEPTO: POR FORMULARIOS RETRASADOS, CUENTA DE DEPOSITO: CUENTA UNICA DEL TESORO"/>
    <m/>
    <m/>
    <m/>
    <m/>
    <m/>
    <m/>
    <n v="0"/>
    <n v="700"/>
    <s v="NO_CONCILIADO"/>
  </r>
  <r>
    <x v="62"/>
    <m/>
    <x v="62"/>
    <x v="189"/>
    <s v="O23392640002"/>
    <s v="BOD"/>
    <n v="2339264"/>
    <m/>
    <s v="00221022001 DEPOSITO DE EFECTIVO, DEPOSITANTE: ROYAL BOL S.R.L., CONCEPTO: POR FORMULARIOS RETRASADOS, CUENTA DE DEPOSITO: CUENTA UNICA DEL TESORO"/>
    <m/>
    <m/>
    <m/>
    <m/>
    <m/>
    <m/>
    <n v="0"/>
    <n v="100"/>
    <s v="NO_CONCILIADO"/>
  </r>
  <r>
    <x v="62"/>
    <m/>
    <x v="62"/>
    <x v="189"/>
    <s v="O23392660002"/>
    <s v="BOD"/>
    <n v="2339266"/>
    <m/>
    <s v="00221022001 DEPOSITO DE EFECTIVO, DEPOSITANTE: ROYAL BOL S.R.L., CONCEPTO: POR FORMULARIOS RETRASADOS, CUENTA DE DEPOSITO: CUENTA UNICA DEL TESORO"/>
    <m/>
    <m/>
    <m/>
    <m/>
    <m/>
    <m/>
    <n v="0"/>
    <n v="100"/>
    <s v="NO_CONCILIADO"/>
  </r>
  <r>
    <x v="58"/>
    <m/>
    <x v="58"/>
    <x v="189"/>
    <s v="O23393140002"/>
    <s v="BOD"/>
    <n v="2339314"/>
    <m/>
    <s v="00132142001 DEPOSITO DE EFECTIVO, DEPOSITANTE: MOISES CALLAPA HILARI, CONCEPTO: DEVOLUCIÓN DE SALDO, CUENTA DE DEPOSITO: CUENTA UNICA DEL TESORO"/>
    <m/>
    <m/>
    <m/>
    <m/>
    <m/>
    <m/>
    <n v="0"/>
    <n v="21450"/>
    <s v="NO_CONCILIADO"/>
  </r>
  <r>
    <x v="62"/>
    <m/>
    <x v="62"/>
    <x v="189"/>
    <s v="O23393360002"/>
    <s v="BOD"/>
    <n v="2339336"/>
    <m/>
    <s v="00221022001 DEPOSITO DE EFECTIVO, DEPOSITANTE: SAN LUCAS S.A., CONCEPTO: PAGO, CUENTA DE DEPOSITO: CUENTA UNICA DEL TESORO"/>
    <m/>
    <m/>
    <m/>
    <m/>
    <m/>
    <m/>
    <n v="0"/>
    <n v="100"/>
    <s v="NO_CONCILIADO"/>
  </r>
  <r>
    <x v="5"/>
    <m/>
    <x v="5"/>
    <x v="189"/>
    <s v="O23393330002"/>
    <s v="BOD"/>
    <n v="2339333"/>
    <m/>
    <s v="00086014407 DEPOSITO DE EFECTIVO, DEPOSITANTE: UNIVERSIDAD AUTONOMA TOMAS FRIAS, CONCEPTO: CONCILIACION DE SALDOS, CUENTA DE DEPOSITO: CUENTA UNICA DEL TESORO"/>
    <m/>
    <m/>
    <m/>
    <m/>
    <m/>
    <m/>
    <n v="0"/>
    <n v="1580.99"/>
    <s v="NO_CONCILIADO"/>
  </r>
  <r>
    <x v="62"/>
    <m/>
    <x v="62"/>
    <x v="189"/>
    <s v="O23393370002"/>
    <s v="BOD"/>
    <n v="2339337"/>
    <m/>
    <s v="00221022001 DEPOSITO DE EFECTIVO, DEPOSITANTE: SAN LUCAS S.A., CONCEPTO: PAGO, CUENTA DE DEPOSITO: CUENTA UNICA DEL TESORO"/>
    <m/>
    <m/>
    <m/>
    <m/>
    <m/>
    <m/>
    <n v="0"/>
    <n v="100"/>
    <s v="NO_CONCILIADO"/>
  </r>
  <r>
    <x v="62"/>
    <m/>
    <x v="62"/>
    <x v="189"/>
    <s v="O23393390002"/>
    <s v="BOD"/>
    <n v="2339339"/>
    <m/>
    <s v="00221022001 DEPOSITO DE EFECTIVO, DEPOSITANTE: SAN LUCAS S.A., CONCEPTO: PAGO, CUENTA DE DEPOSITO: CUENTA UNICA DEL TESORO"/>
    <m/>
    <m/>
    <m/>
    <m/>
    <m/>
    <m/>
    <n v="0"/>
    <n v="100"/>
    <s v="NO_CONCILIADO"/>
  </r>
  <r>
    <x v="62"/>
    <m/>
    <x v="62"/>
    <x v="189"/>
    <s v="O23393410002"/>
    <s v="BOD"/>
    <n v="2339341"/>
    <m/>
    <s v="00221022001 DEPOSITO DE EFECTIVO, DEPOSITANTE: SAN LUCAS S.A., CONCEPTO: PAGO, CUENTA DE DEPOSITO: CUENTA UNICA DEL TESORO"/>
    <m/>
    <m/>
    <m/>
    <m/>
    <m/>
    <m/>
    <n v="0"/>
    <n v="100"/>
    <s v="NO_CONCILIADO"/>
  </r>
  <r>
    <x v="62"/>
    <m/>
    <x v="62"/>
    <x v="189"/>
    <s v="O23393440002"/>
    <s v="BOD"/>
    <n v="2339344"/>
    <m/>
    <s v="00221022001 DEPOSITO DE EFECTIVO, DEPOSITANTE: SAN LUCAS S.A., CONCEPTO: PAGO, CUENTA DE DEPOSITO: CUENTA UNICA DEL TESORO"/>
    <m/>
    <m/>
    <m/>
    <m/>
    <m/>
    <m/>
    <n v="0"/>
    <n v="100"/>
    <s v="NO_CONCILIADO"/>
  </r>
  <r>
    <x v="62"/>
    <m/>
    <x v="62"/>
    <x v="189"/>
    <s v="O23393450002"/>
    <s v="BOD"/>
    <n v="2339345"/>
    <m/>
    <s v="00221022001 DEPOSITO DE EFECTIVO, DEPOSITANTE: SAN LUCAS S.A., CONCEPTO: PAGO, CUENTA DE DEPOSITO: CUENTA UNICA DEL TESORO"/>
    <m/>
    <m/>
    <m/>
    <m/>
    <m/>
    <m/>
    <n v="0"/>
    <n v="100"/>
    <s v="NO_CONCILIADO"/>
  </r>
  <r>
    <x v="62"/>
    <m/>
    <x v="62"/>
    <x v="189"/>
    <s v="O23393460002"/>
    <s v="BOD"/>
    <n v="2339346"/>
    <m/>
    <s v="00221022001 DEPOSITO DE EFECTIVO, DEPOSITANTE: SAN LUCAS S.A., CONCEPTO: PAGO, CUENTA DE DEPOSITO: CUENTA UNICA DEL TESORO"/>
    <m/>
    <m/>
    <m/>
    <m/>
    <m/>
    <m/>
    <n v="0"/>
    <n v="100"/>
    <s v="NO_CONCILIADO"/>
  </r>
  <r>
    <x v="62"/>
    <m/>
    <x v="62"/>
    <x v="189"/>
    <s v="O23393470002"/>
    <s v="BOD"/>
    <n v="2339347"/>
    <m/>
    <s v="00221022001 DEPOSITO DE EFECTIVO, DEPOSITANTE: SAN LUCAS S.A., CONCEPTO: PAGO, CUENTA DE DEPOSITO: CUENTA UNICA DEL TESORO"/>
    <m/>
    <m/>
    <m/>
    <m/>
    <m/>
    <m/>
    <n v="0"/>
    <n v="100"/>
    <s v="NO_CONCILIADO"/>
  </r>
  <r>
    <x v="62"/>
    <m/>
    <x v="62"/>
    <x v="189"/>
    <s v="O23393480002"/>
    <s v="BOD"/>
    <n v="2339348"/>
    <m/>
    <s v="00221022001 DEPOSITO DE EFECTIVO, DEPOSITANTE: SAN LUCAS S.A., CONCEPTO: PAGO, CUENTA DE DEPOSITO: CUENTA UNICA DEL TESORO"/>
    <m/>
    <m/>
    <m/>
    <m/>
    <m/>
    <m/>
    <n v="0"/>
    <n v="100"/>
    <s v="NO_CONCILIADO"/>
  </r>
  <r>
    <x v="62"/>
    <m/>
    <x v="62"/>
    <x v="189"/>
    <s v="O23393490002"/>
    <s v="BOD"/>
    <n v="2339349"/>
    <m/>
    <s v="00221022001 DEPOSITO DE EFECTIVO, DEPOSITANTE: SAN LUCAS S.A., CONCEPTO: PAGO, CUENTA DE DEPOSITO: CUENTA UNICA DEL TESORO"/>
    <m/>
    <m/>
    <m/>
    <m/>
    <m/>
    <m/>
    <n v="0"/>
    <n v="100"/>
    <s v="NO_CONCILIADO"/>
  </r>
  <r>
    <x v="62"/>
    <m/>
    <x v="62"/>
    <x v="189"/>
    <s v="O23393500002"/>
    <s v="BOD"/>
    <n v="2339350"/>
    <m/>
    <s v="00221022001 DEPOSITO DE EFECTIVO, DEPOSITANTE: SAN LUCAS S.A., CONCEPTO: PAGO, CUENTA DE DEPOSITO: CUENTA UNICA DEL TESORO"/>
    <m/>
    <m/>
    <m/>
    <m/>
    <m/>
    <m/>
    <n v="0"/>
    <n v="100"/>
    <s v="NO_CONCILIADO"/>
  </r>
  <r>
    <x v="62"/>
    <m/>
    <x v="62"/>
    <x v="189"/>
    <s v="O23393680002"/>
    <s v="BOD"/>
    <n v="2339368"/>
    <m/>
    <s v="00221022001 DEPOSITO DE EFECTIVO, DEPOSITANTE: CRONITUNGSTEN BOLIVIA S.R.L., CONCEPTO: TRAMITE FORMULARIO M02 FUERA DE PLAZO, CUENTA DE DEPOSITO: CUENTA UNICA DEL TESORO"/>
    <m/>
    <m/>
    <m/>
    <m/>
    <m/>
    <m/>
    <n v="0"/>
    <n v="100"/>
    <s v="NO_CONCILIADO"/>
  </r>
  <r>
    <x v="8"/>
    <m/>
    <x v="8"/>
    <x v="189"/>
    <s v="O23393800002"/>
    <s v="BOD"/>
    <n v="2339380"/>
    <m/>
    <s v="00081011101 DEPOSITO DE EFECTIVO, DEPOSITANTE: DORIS PARDO ROJAS, CONCEPTO: PAGO POR EXTRAVIO DE CREDENCIAL, CUENTA DE DEPOSITO: CUENTA UNICA DEL TESORO"/>
    <m/>
    <m/>
    <m/>
    <m/>
    <m/>
    <m/>
    <n v="0"/>
    <n v="30"/>
    <s v="NO_CONCILIADO"/>
  </r>
  <r>
    <x v="82"/>
    <m/>
    <x v="82"/>
    <x v="189"/>
    <s v="O23394200002"/>
    <s v="BOD"/>
    <n v="2339420"/>
    <m/>
    <s v="00347012002 DEPOSITO DE EFECTIVO, DEPOSITANTE: NATALY SDENKA SALAS TORREZ, CONCEPTO: DEVOLUCION PREV 206 ISRAEL TICONA, CUENTA DE DEPOSITO: CUENTA UNICA DEL TESORO"/>
    <m/>
    <m/>
    <m/>
    <m/>
    <m/>
    <m/>
    <n v="0"/>
    <n v="50.1"/>
    <s v="NO_CONCILIADO"/>
  </r>
  <r>
    <x v="62"/>
    <m/>
    <x v="62"/>
    <x v="189"/>
    <s v="O23394760002"/>
    <s v="BOD"/>
    <n v="2339476"/>
    <m/>
    <s v="00221012001 DEPOSITO DE EFECTIVO, DEPOSITANTE: OMAR REYNAGA CHAVEZ, CONCEPTO: PAGO INCORRECTO, CUENTA DE DEPOSITO: CUENTA UNICA DEL TESORO"/>
    <m/>
    <m/>
    <m/>
    <m/>
    <m/>
    <m/>
    <n v="0"/>
    <n v="0.1"/>
    <s v="CONCILIADO_PARCIAL"/>
  </r>
  <r>
    <x v="62"/>
    <m/>
    <x v="62"/>
    <x v="189"/>
    <s v="O23394770002"/>
    <s v="BOD"/>
    <n v="2339477"/>
    <m/>
    <s v="00221022001 DEPOSITO DE EFECTIVO, DEPOSITANTE: FREDDY MEDINA VEGA, CONCEPTO: MO-2 620190, CUENTA DE DEPOSITO: CUENTA UNICA DEL TESORO"/>
    <m/>
    <m/>
    <m/>
    <m/>
    <m/>
    <m/>
    <n v="0"/>
    <n v="100"/>
    <s v="NO_CONCILIADO"/>
  </r>
  <r>
    <x v="62"/>
    <m/>
    <x v="62"/>
    <x v="189"/>
    <s v="O23394780002"/>
    <s v="BOD"/>
    <n v="2339478"/>
    <m/>
    <s v="00221022001 DEPOSITO DE EFECTIVO, DEPOSITANTE: FREDDY MEDINA VEGA, CONCEPTO: MO-2 620191, CUENTA DE DEPOSITO: CUENTA UNICA DEL TESORO"/>
    <m/>
    <m/>
    <m/>
    <m/>
    <m/>
    <m/>
    <n v="0"/>
    <n v="100"/>
    <s v="NO_CONCILIADO"/>
  </r>
  <r>
    <x v="62"/>
    <m/>
    <x v="62"/>
    <x v="189"/>
    <s v="O23394800002"/>
    <s v="BOD"/>
    <n v="2339480"/>
    <m/>
    <s v="00221022001 DEPOSITO DE EFECTIVO, DEPOSITANTE: FREDDY MEDINA VEGA, CONCEPTO: MO-2 620192, CUENTA DE DEPOSITO: CUENTA UNICA DEL TESORO"/>
    <m/>
    <m/>
    <m/>
    <m/>
    <m/>
    <m/>
    <n v="0"/>
    <n v="100"/>
    <s v="NO_CONCILIADO"/>
  </r>
  <r>
    <x v="62"/>
    <m/>
    <x v="62"/>
    <x v="189"/>
    <s v="O23394820002"/>
    <s v="BOD"/>
    <n v="2339482"/>
    <m/>
    <s v="00221022001 DEPOSITO DE EFECTIVO, DEPOSITANTE: Y.M.S.S.R.L., CONCEPTO: FUERA DE PLAZO DE ENTREGA, CUENTA DE DEPOSITO: CUENTA UNICA DEL TESORO"/>
    <m/>
    <m/>
    <m/>
    <m/>
    <m/>
    <m/>
    <n v="0"/>
    <n v="280"/>
    <s v="NO_CONCILIADO"/>
  </r>
  <r>
    <x v="62"/>
    <m/>
    <x v="62"/>
    <x v="189"/>
    <s v="O23394830002"/>
    <s v="BOD"/>
    <n v="2339483"/>
    <m/>
    <s v="00221022001 DEPOSITO DE EFECTIVO, DEPOSITANTE: Y.M.S.S.R.L., CONCEPTO: FUERA DE PLAZO DE ENTREGA, CUENTA DE DEPOSITO: CUENTA UNICA DEL TESORO"/>
    <m/>
    <m/>
    <m/>
    <m/>
    <m/>
    <m/>
    <n v="0"/>
    <n v="130"/>
    <s v="NO_CONCILIADO"/>
  </r>
  <r>
    <x v="62"/>
    <m/>
    <x v="62"/>
    <x v="189"/>
    <s v="O23394850002"/>
    <s v="BOD"/>
    <n v="2339485"/>
    <m/>
    <s v="00221022001 DEPOSITO DE EFECTIVO, DEPOSITANTE: Y.M.S.S.R.L., CONCEPTO: FUERA DE PLAZO DE ENTREGA, CUENTA DE DEPOSITO: CUENTA UNICA DEL TESORO"/>
    <m/>
    <m/>
    <m/>
    <m/>
    <m/>
    <m/>
    <n v="0"/>
    <n v="170"/>
    <s v="NO_CONCILIADO"/>
  </r>
  <r>
    <x v="62"/>
    <m/>
    <x v="62"/>
    <x v="189"/>
    <s v="O23394880002"/>
    <s v="BOD"/>
    <n v="2339488"/>
    <m/>
    <s v="00221022001 DEPOSITO DE EFECTIVO, DEPOSITANTE: Y.M.S.S.R.L., CONCEPTO: FUERA DE PLAZO DE ENTREGA, CUENTA DE DEPOSITO: CUENTA UNICA DEL TESORO"/>
    <m/>
    <m/>
    <m/>
    <m/>
    <m/>
    <m/>
    <n v="0"/>
    <n v="300"/>
    <s v="NO_CONCILIADO"/>
  </r>
  <r>
    <x v="3"/>
    <m/>
    <x v="3"/>
    <x v="189"/>
    <s v="B23393530002"/>
    <s v="BOD"/>
    <n v="2339353"/>
    <m/>
    <s v="00099021001 DEP.DE CHEQ.AJENOS,RET.DE CAM.,CONCEPTO: INCAPACIDAD,DEP.: CAJA NACIONAL DE SALUD , PROCEDENCIA: BANCO UNION S.A., CHEQUE: 12263, FECHA DE EMISION:09/10/2025"/>
    <m/>
    <m/>
    <m/>
    <m/>
    <m/>
    <m/>
    <n v="0"/>
    <n v="33810.83"/>
    <s v="NO_CONCILIADO"/>
  </r>
  <r>
    <x v="83"/>
    <m/>
    <x v="83"/>
    <x v="189"/>
    <s v="B23393590002"/>
    <s v="BOD"/>
    <n v="2339359"/>
    <m/>
    <s v="00283012002 DEP.DE CHEQ.AJENOS,RET.DE CAM.,CONCEPTO: INDEMNIZACION POR SINIESTRO ADUANA NACIONAL,DEP.: UNIBIENES S.A. , PROCEDENCIA: BANCO UNION S.A., CHEQUE: 6841, FECHA DE EMISION:10/10/2025"/>
    <m/>
    <m/>
    <m/>
    <m/>
    <m/>
    <m/>
    <n v="0"/>
    <n v="9117.4"/>
    <s v="NO_CONCILIADO"/>
  </r>
  <r>
    <x v="3"/>
    <m/>
    <x v="3"/>
    <x v="189"/>
    <s v="Q23071210002"/>
    <s v="CRV"/>
    <n v="2307121"/>
    <m/>
    <s v="NUMERO DE LIBRETA CUT: 0099021001 OPERACIÓN E18 TRANSFERENCIA DEL SISTEMA FINANCIERO POR CUENTA DE TERCEROS A LA CUT SOL. DE INVAP S.A.U. SUCURSAL BOLIVIA"/>
    <m/>
    <m/>
    <m/>
    <m/>
    <m/>
    <m/>
    <n v="0"/>
    <n v="10"/>
    <s v="NO_CONCILIADO"/>
  </r>
  <r>
    <x v="56"/>
    <m/>
    <x v="56"/>
    <x v="189"/>
    <s v="G33349780019"/>
    <s v="DVD"/>
    <n v="25033"/>
    <m/>
    <s v="VENTA DE DIVISAS CON TRANSFERENCIA DE FONDOS A SOLICITUD DE ORGANO ELECTORAL PLURINACIONAL SEGUN SOLICITUD 25033 REF: TRANSFERENCIA AL EXTERIOR PARA PAGO DE HABERES PERSONAL PERMANENTE SEPTIEMBRE 2025 NOTA TSE DNA SGH R 1557 2025 Y PLANILLA 67007 LIB. 00099021001 TGN-RECURSOS ORDINARIOS (3987) POR DIFERENCIAL CAMBIARIO"/>
    <m/>
    <m/>
    <m/>
    <m/>
    <m/>
    <m/>
    <n v="0.05"/>
    <n v="0"/>
    <s v="NO_CONCILIADO"/>
  </r>
  <r>
    <x v="39"/>
    <m/>
    <x v="39"/>
    <x v="189"/>
    <s v="G33349760001"/>
    <s v="CVD"/>
    <n v="3334976"/>
    <m/>
    <s v="COBRO COSTOS DE PAPELERIA POR REGULARIZACION DE TRANSFERENCIA DEL EXTERIOR POR ORDEN DE EMBAJADA DEL ESTADO PLURI (OTAWA CANADA) REF.: RECAUDACIÓN GESTORIA CONSULAR AL MES DE SEPTIEMBRE Y SALDOS SUPERAVITARIOS 2025 LIB. 00010011102 MIN.RELACIONES EXTERIORES - GESTORIA CONSULAR LEY Nº 3108"/>
    <m/>
    <m/>
    <m/>
    <m/>
    <m/>
    <m/>
    <n v="60"/>
    <n v="0"/>
    <s v="NO_CONCILIADO"/>
  </r>
  <r>
    <x v="39"/>
    <m/>
    <x v="39"/>
    <x v="189"/>
    <s v="G33349740001"/>
    <s v="CVD"/>
    <n v="3334974"/>
    <m/>
    <s v="COBRO COSTOS DE PAPELERIA POR REGULARIZACION DE TRANSFERENCIA DEL EXTERIOR POR ORDEN DE CONSULADO DE BOLIVIA (BOGOTA COLOMBIA) REF.: RECAUDACIÓN GESTORIA CONSULAR AL MES DE SEPTIEMBRE Y SALDOS SUPERAVITARIOS 2025. LIB. 00010011102 MIN.RELACIONES EXTERIORES - GESTORIA CONSULAR LEY Nº 3108"/>
    <m/>
    <m/>
    <m/>
    <m/>
    <m/>
    <m/>
    <n v="60"/>
    <n v="0"/>
    <s v="NO_CONCILIADO"/>
  </r>
  <r>
    <x v="39"/>
    <m/>
    <x v="39"/>
    <x v="189"/>
    <s v="G33349720001"/>
    <s v="CVD"/>
    <n v="3334972"/>
    <m/>
    <s v="COBRO COSTOS DE PAPELERIA POR REGULARIZACION DE TRANSFERENCIA DEL EXTERIOR POR ORDEN DE EMBAJADA DEL ESTADO PLURINACIONAL EN MEXICO REF.: RECAUDACIÓN GESTORIA CONSULAR AL MES DE SEPTIEMBRE Y SALDOS SUPERAVITARIOS 2025. LIB. 00010011102 MIN.RELACIONES EXTERIORES - GESTORIA CONSULAR LEY Nº 3108"/>
    <m/>
    <m/>
    <m/>
    <m/>
    <m/>
    <m/>
    <n v="60"/>
    <n v="0"/>
    <s v="NO_CONCILIADO"/>
  </r>
  <r>
    <x v="39"/>
    <m/>
    <x v="39"/>
    <x v="189"/>
    <s v="G33349700001"/>
    <s v="CVD"/>
    <n v="3334970"/>
    <m/>
    <s v="COBRO COSTOS DE PAPELERIA POR REGULARIZACION DE TRANSFERENCIA DEL EXTERIOR POR ORDEN DE EMBAJADA DE BOLIVIA EN PAISES BAJOS LA HAYA REF.: RECAUDACIÓN GESTORIA CONSULAR AL MES DE SEPTIEMBRE Y SALDOS SUPERAVITARIOS 2025. LIB. 00010011102 MIN.RELACIONES EXTERIORES - GESTORIA CONSULAR LEY Nº 3108"/>
    <m/>
    <m/>
    <m/>
    <m/>
    <m/>
    <m/>
    <n v="60"/>
    <n v="0"/>
    <s v="NO_CONCILIADO"/>
  </r>
  <r>
    <x v="39"/>
    <m/>
    <x v="39"/>
    <x v="189"/>
    <s v="G33349680001"/>
    <s v="CVD"/>
    <n v="3334968"/>
    <m/>
    <s v="COBRO COSTOS DE PAPELERIA POR REGULARIZACION DE TRANSFERENCIA DEL EXTERIOR POR ORDEN DE CONSULADO DEL ESTADO PLURINACIONAL DE BOLIVIA EN PUNO REF.: RECAUDACIÓN GESTORIA CONSULAR AL MES DE SEPTIEMBRE Y SALDOS SUPERAVITARIOS 2025. LIB. 00010011102 MIN.RELACIONES EXTERIORES - GESTORIA CONSULAR LEY Nº 3108"/>
    <m/>
    <m/>
    <m/>
    <m/>
    <m/>
    <m/>
    <n v="60"/>
    <n v="0"/>
    <s v="NO_CONCILIADO"/>
  </r>
  <r>
    <x v="75"/>
    <m/>
    <x v="75"/>
    <x v="189"/>
    <s v="G33351970002"/>
    <s v="CRV"/>
    <n v="3335197"/>
    <m/>
    <s v="TRANSFERENCIA DE FONDOS A SOLICITUD DE TRANSPORTES AEREOS BOLIVIANOS SEGUN SOLICITUD TAB-0011-2025 REF: PAGO DEL 30% DEL BONO JUANCITO PINTO - GESTION 2025, DE ACUERDO A CRONOGRAMA ESTABLECIDO EN D.S. NRO. 5454 00099021001 TGN-RECURSOS ORDINARIOS (3987)"/>
    <m/>
    <m/>
    <m/>
    <m/>
    <m/>
    <m/>
    <n v="0"/>
    <n v="1050000.04"/>
    <s v="NO_CONCILIADO"/>
  </r>
  <r>
    <x v="44"/>
    <m/>
    <x v="44"/>
    <x v="189"/>
    <s v="G33351990003"/>
    <s v="COB"/>
    <n v="20521"/>
    <m/>
    <s v="PAGO A CAF PRÉSTAMO CFA006763 VCTO. 14-10-2025 POR CUENTA DE TGN SEGÚN NOTA MEFP/VTCP/DGCP/UODP/N° 477/2025 DEL 09-10-202 , NTI. 020521 VALOR 14-10-2025 CAPITAL USD 712.256,25 INTERESES USD 174.833,63 CTA. 3987 CUENTA UNICA DEL TESORO REF.: COMISIONES BANCARIAS"/>
    <m/>
    <m/>
    <m/>
    <m/>
    <m/>
    <m/>
    <n v="6445.44"/>
    <n v="0"/>
    <s v="NO_CONCILIADO"/>
  </r>
  <r>
    <x v="44"/>
    <m/>
    <x v="44"/>
    <x v="189"/>
    <s v="S11401160003"/>
    <s v="COB"/>
    <n v="1140116"/>
    <m/>
    <s v="||PAGO A LA CAF PRÉSTAMOS CFA007943 Y CFA010253 POR CUENTA DEL TGN, SEGÚN NOTA MEFP/VTCP/DGCP/UODP/N° 482/2025 DE FECHA 14-10-2025, VALOR 14-10-2025. CTA. 3987 CUENTA UNICA DEL TESORO LIB. 00099021001 REF.: COMISIONES BANCARIAS"/>
    <m/>
    <m/>
    <m/>
    <m/>
    <m/>
    <m/>
    <n v="393.61"/>
    <n v="0"/>
    <s v="NO_CONCILIADO"/>
  </r>
  <r>
    <x v="39"/>
    <m/>
    <x v="39"/>
    <x v="189"/>
    <s v="G33353550001"/>
    <s v="CVD"/>
    <n v="3335355"/>
    <m/>
    <s v="COBRO COSTOS DE PAPELERIA SEGUN TRANSFERENCIA DEL EXTERIOR POR ORDEN DE CONSULADO DEL ESTADO PLURINACIONAL DE BOLIVIA EN ILO PERÚ REF.: RECAUDACION GESTORÍA CONSULAR AL MES DE SEPTIEMBRE Y SALDOS SUPERAVITARIOS 2025. LIB. 00010011102 MIN.RELACIONES EXTERIORES - GESTORIA CONSULAR LEY Nº 3108"/>
    <m/>
    <m/>
    <m/>
    <m/>
    <m/>
    <m/>
    <n v="60"/>
    <n v="0"/>
    <s v="NO_CONCILIADO"/>
  </r>
  <r>
    <x v="39"/>
    <m/>
    <x v="39"/>
    <x v="189"/>
    <s v="G33353490001"/>
    <s v="CVD"/>
    <n v="3335349"/>
    <m/>
    <s v="COBRO COSTOS DE PAPELERIA SEGUN TRANSFERENCIA DEL EXTERIOR POR ORDEN DE EMBAJADA DE BOLIVIA EN SAN JOSE DE COSTA RICA REF.: RECAUDACION GESTORÍA CONSULAR POR EL MES DE MARZO 2024. LIB. 00010011102 MIN.RELACIONES EXTERIORES - GESTORIA CONSULAR LEY Nº 3108"/>
    <m/>
    <m/>
    <m/>
    <m/>
    <m/>
    <m/>
    <n v="60"/>
    <n v="0"/>
    <s v="NO_CONCILIADO"/>
  </r>
  <r>
    <x v="39"/>
    <m/>
    <x v="39"/>
    <x v="189"/>
    <s v="G33353470001"/>
    <s v="CVD"/>
    <n v="3335347"/>
    <m/>
    <s v="COBRO COSTOS DE PAPELERIA SEGUN TRANSFERENCIA DEL EXTERIOR POR ORDEN DE CONSULADO GENERAL DE BOLIVIA EN BRASIL RIO DE JANEIRO REF.: GESTORIA CONSULAR ABONO CORRESPONDIENTE A SEPTIEMBRE 2025 MAS SUPERAVITARIO LIB. 00010011102 MIN.RELACIONES EXTERIORES - GESTORIA CONSULAR LEY Nº 3108"/>
    <m/>
    <m/>
    <m/>
    <m/>
    <m/>
    <m/>
    <n v="60"/>
    <n v="0"/>
    <s v="NO_CONCILIADO"/>
  </r>
  <r>
    <x v="39"/>
    <m/>
    <x v="39"/>
    <x v="189"/>
    <s v="G33355110001"/>
    <s v="CVD"/>
    <n v="3335511"/>
    <m/>
    <s v="COBRO COSTOS DE PAPELERIA SEGUN TRANSFERENCIA DEL EXTERIOR POR ORDEN DE CONSULADO DE BOLIVIA EN COMODORA ARGENTINA REF.: RECAUDACION GESTORÍA CONSULAR AL MES DE SEPTIEMBRE Y SALDOS SUPERAVITARIOS 2025. LIB. 00010011102 MIN.RELACIONES EXTERIORES - GESTORIA CONSULAR LEY Nº 3108"/>
    <m/>
    <m/>
    <m/>
    <m/>
    <m/>
    <m/>
    <n v="60"/>
    <n v="0"/>
    <s v="NO_CONCILIADO"/>
  </r>
  <r>
    <x v="39"/>
    <m/>
    <x v="39"/>
    <x v="189"/>
    <s v="G33355130001"/>
    <s v="CVD"/>
    <n v="3335513"/>
    <m/>
    <s v="COBRO COSTOS DE PAPELERIA SEGUN TRANSFERENCIA DEL EXTERIOR POR ORDEN DE CONSULADO DE BOLIVIA EN CALAMA CHILE REF.: RECAUDACION GESTORÍA CONSULAR AL MES DE SEPTIEMBRE Y SALDOS SUPERAVITARIOS 2025. LIB. 00010011102 MIN.RELACIONES EXTERIORES - GESTORIA CONSULAR LEY Nº 3108"/>
    <m/>
    <m/>
    <m/>
    <m/>
    <m/>
    <m/>
    <n v="60"/>
    <n v="0"/>
    <s v="NO_CONCILIADO"/>
  </r>
  <r>
    <x v="39"/>
    <m/>
    <x v="39"/>
    <x v="189"/>
    <s v="G33356730001"/>
    <s v="CVD"/>
    <n v="3335673"/>
    <m/>
    <s v="COBRO COSTOS DE PAPELERIA SEGUN TRANSFERENCIA DEL EXTERIOR POR ORDEN DE EMBAJADA DE BOLIVIA PANAMA REF.: RECAUDACION GESTORÍA CONSULAR AL MES DE SEPTIEMBRE Y SALDOS SUPERAVITARIOS 2025 LIB. 00010011102 MIN.RELACIONES EXTERIORES - GESTORIA CONSULAR LEY Nº 3108"/>
    <m/>
    <m/>
    <m/>
    <m/>
    <m/>
    <m/>
    <n v="60"/>
    <n v="0"/>
    <s v="NO_CONCILIADO"/>
  </r>
  <r>
    <x v="39"/>
    <m/>
    <x v="39"/>
    <x v="189"/>
    <s v="G33356750001"/>
    <s v="CVD"/>
    <n v="3335675"/>
    <m/>
    <s v="COBRO COSTOS DE PAPELERIA SEGUN TRANSFERENCIA DEL EXTERIOR POR ORDEN DE EMBAJADA DE BOLIVIA EN NICARAGUA MANAGUA REF.: RECAUDACION GESTORÍA CONSULAR POR EL MES DE MARZO 2024. LIB. 00010011102 MIN.RELACIONES EXTERIORES - GESTORIA CONSULAR LEY Nº 3108"/>
    <m/>
    <m/>
    <m/>
    <m/>
    <m/>
    <m/>
    <n v="60"/>
    <n v="0"/>
    <s v="NO_CONCILIADO"/>
  </r>
  <r>
    <x v="44"/>
    <m/>
    <x v="44"/>
    <x v="189"/>
    <s v="S11401270001"/>
    <s v="NTI"/>
    <n v="1140127"/>
    <m/>
    <s v="||PAGO PRÉSTAMO EXIMBANK CHINA GCL 2007 (13) 184 VCTO 21-09-2025 POR CUENTA DE TGN, S/G NOTA MEFP/VTCP/DGCP/UODP/N° 421/2025 DE FECHA 15-09-2025, VALOR 14-10-2025 CAPITAL RMY 12.168.507,6 INTERESES RMY 746.335,13 CTA. 3987 CUENTA UNICA DEL TESORO LIB. 00099021001"/>
    <m/>
    <m/>
    <m/>
    <m/>
    <m/>
    <m/>
    <n v="12656440.4"/>
    <n v="0"/>
    <s v="NO_CONCILIADO"/>
  </r>
  <r>
    <x v="44"/>
    <m/>
    <x v="44"/>
    <x v="189"/>
    <s v="S11401270003"/>
    <s v="COB"/>
    <n v="1140127"/>
    <m/>
    <s v="||PAGO PRÉSTAMO EXIMBANK CHINA GCL 2007 (13) 184 VCTO 21-09-2025 POR CUENTA DE TGN, S/G NOTA MEFP/VTCP/DGCP/UODP/N° 421/2025 DE FECHA 15-09-2025, VALOR 14-10-2025 CAPITAL RMY 12.168.507,6 INTERESES RMY 746.335,13 CTA. 3987 CUENTA UNICA DEL TESORO LIB. 00099021001 REF. COMISIONES BANCARIAS"/>
    <m/>
    <m/>
    <m/>
    <m/>
    <m/>
    <m/>
    <n v="12834.57"/>
    <n v="0"/>
    <s v="NO_CONCILIADO"/>
  </r>
  <r>
    <x v="44"/>
    <m/>
    <x v="44"/>
    <x v="189"/>
    <s v="S11401320001"/>
    <s v="NTI"/>
    <n v="1140132"/>
    <m/>
    <s v="||PAGO PRÉSTAMO EXIMBANK CHINA GCL 2011 (41) 391 VCTO 21-09-2025 POR CUENTA DE TGN, S/G NOTA MEFP/VTCP/DGCP/UODP/N° 421/2025 DE FECHA 15-09-2025, VALOR 14-10-2025 CAPITAL RMY 23.110.550,10 INTERESES RMY 3.543.617,68 CTA. 3987 CUENTA UNICA DEL TESORO LIB. 00099021001"/>
    <m/>
    <m/>
    <m/>
    <m/>
    <m/>
    <m/>
    <n v="26120866.780000001"/>
    <n v="0"/>
    <s v="NO_CONCILIADO"/>
  </r>
  <r>
    <x v="44"/>
    <m/>
    <x v="44"/>
    <x v="189"/>
    <s v="S11401320003"/>
    <s v="COB"/>
    <n v="1140132"/>
    <m/>
    <s v="||PAGO PRÉSTAMO EXIMBANK CHINA GCL 2011 (41) 391 VCTO 21-09-2025 POR CUENTA DE TGN, S/G NOTA MEFP/VTCP/DGCP/UODP/N° 421/2025 DE FECHA 15-09-2025, VALOR 14-10-2025 CAPITAL RMY 23.110.550,10 INTERESES RMY 3.543.617,68"/>
    <m/>
    <m/>
    <m/>
    <m/>
    <m/>
    <m/>
    <n v="26105.58"/>
    <n v="0"/>
    <s v="NO_CONCILIADO"/>
  </r>
  <r>
    <x v="44"/>
    <m/>
    <x v="44"/>
    <x v="189"/>
    <s v="S11401340001"/>
    <s v="NTI"/>
    <n v="1140134"/>
    <m/>
    <s v="||PAGO A LA AFD PRESTAMO CBO 1011 02 C VCTO. 30/09/2025 POR CUENTA DEL TGN SEGÚN NOTA MEFP/VTCP/DGCP/UODP/N°441/2025 DEL 29/09/2025 VALOR 14/10/2025 CAPITAL EUR182.241,40 INTERESES EUR65.304,85 LIBRETA NRO.00099021001 TGN-RECURSOS ORDINARIOS (3987)"/>
    <m/>
    <m/>
    <m/>
    <m/>
    <m/>
    <m/>
    <n v="1993084.11"/>
    <n v="0"/>
    <s v="NO_CONCILIADO"/>
  </r>
  <r>
    <x v="44"/>
    <m/>
    <x v="44"/>
    <x v="189"/>
    <s v="S11401340003"/>
    <s v="COB"/>
    <n v="1140134"/>
    <m/>
    <s v="||PAGO A LA AFD PRESTAMO CBO 1011 02 C VCTO. 30/09/2025 POR CUENTA DEL TGN SEGÚN NOTA MEFP/VTCP/DGCP/UODP/N°441/2025 DEL 29/09/2025 VALOR 14/10/2025 CAPITAL EUR182.241,40 INTERESES EUR65.304,85 LIBRETA NRO.00099021001 TGN-RECURSOS ORDINARIOS (3987) REF.: COMISIONES BANCARIAS"/>
    <m/>
    <m/>
    <m/>
    <m/>
    <m/>
    <m/>
    <n v="2324.4299999999998"/>
    <n v="0"/>
    <s v="NO_CONCILIADO"/>
  </r>
  <r>
    <x v="44"/>
    <m/>
    <x v="44"/>
    <x v="189"/>
    <s v="S11401490001"/>
    <s v="DEV"/>
    <n v="1140149"/>
    <m/>
    <s v="||COMPLEMENTO A NUESTRO CPBTE. S-1140132 DE LA FECHA, POR PAGO AL EXIMBANK CHINA GCL 2011 (41) 391 VCTO 21-09-2025 POR CUENTA DE TGN, S/G NOTA MEFP/VTCP/DGCP/UODP/N° 421/2025 DE FECHA 15-09-2025, COBRO DE COMISIONES DEL BANQUERO USD10,00 CTA. 3987 CUENTA UNICA DEL TESORO LIB. 00099021001 REF. COMISIONES BANQUERO"/>
    <m/>
    <m/>
    <m/>
    <m/>
    <m/>
    <m/>
    <n v="69.599999999999994"/>
    <n v="0"/>
    <s v="NO_CONCILIADO"/>
  </r>
  <r>
    <x v="44"/>
    <m/>
    <x v="44"/>
    <x v="189"/>
    <s v="S11401420001"/>
    <s v="NTI"/>
    <n v="1140142"/>
    <m/>
    <s v="||PAGO A AFD PRESTAMO CBO 1014 01 E VCTO. 30-09-2025 POR CUENTA DEL TGN SEGÚN NOTA MEFP/VTCP/DGCP/UODP/N°441/2025 DEL 29/09/2025 VALOR 14/10/2025 CAPITAL EUR5.092.426,44 INTERESES EUR684.108,38 LIBRETA NRO.00099021001 TGN-RECURSOS ORDINARIOS (3987)"/>
    <m/>
    <m/>
    <m/>
    <m/>
    <m/>
    <m/>
    <n v="46508964.109999999"/>
    <n v="0"/>
    <s v="NO_CONCILIADO"/>
  </r>
  <r>
    <x v="44"/>
    <m/>
    <x v="44"/>
    <x v="189"/>
    <s v="S11401420003"/>
    <s v="COB"/>
    <n v="1140142"/>
    <m/>
    <s v="||PAGO A AFD PRESTAMO CBO 1014 01 E VCTO. 30-09-2025 POR CUENTA DEL TGN SEGÚN NOTA MEFP/VTCP/DGCP/UODP/N°441/2025 DEL 29/09/2025 VALOR 14/10/2025 CAPITAL EUR5.092.426,44 INTERESES EUR684.108,38 LIBRETA NRO.00099021001 TGN-RECURSOS ORDINARIOS (3987) REF.: COMISIONES BANCARIAS"/>
    <m/>
    <m/>
    <m/>
    <m/>
    <m/>
    <m/>
    <n v="46200.72"/>
    <n v="0"/>
    <s v="NO_CONCILIADO"/>
  </r>
  <r>
    <x v="44"/>
    <m/>
    <x v="44"/>
    <x v="189"/>
    <s v="S11401460001"/>
    <s v="DEV"/>
    <n v="1140146"/>
    <m/>
    <s v="||COMPLEMENTO A NUESTRO CPBTE. S-1140127 DE LA FECHA, POR PAGO AL EXIMBANK CHINA GCL 2007 (13) 184 VCTO 21-09-2025 POR CUENTA DE TGN, S/G NOTA MEFP/VTCP/DGCP/UODP/N° 421/2025 DE FECHA 15-09-2025, COBRO DE COMISIONES DEL BANQUERO USD10,00 CTA. 3987 CUENTA UNICA DEL TESORO LIB. 00099021001 REF. COMISIONES BANQUERO"/>
    <m/>
    <m/>
    <m/>
    <m/>
    <m/>
    <m/>
    <n v="69.599999999999994"/>
    <n v="0"/>
    <s v="NO_CONCILIADO"/>
  </r>
  <r>
    <x v="44"/>
    <m/>
    <x v="44"/>
    <x v="189"/>
    <s v="S11401380001"/>
    <s v="NTI"/>
    <n v="1140138"/>
    <m/>
    <s v="||PAGO PRÉSTAMO EXIMBANK CHINA GCL 2016 (29) 599 VCTO 21-09-2025 POR CUENTA DE TGN, S/G NOTA MEFP/VTCP/DGCP/UODP/N° 421/2025 DE FECHA 15-09-2025, VALOR 14-10-2025 CAPITAL RMY 17.500.000,00 INTERESES RMY 2.504.444,44 CTA. 3987 CUENTA UNICA DEL TESORO LIB. 00099021001"/>
    <m/>
    <m/>
    <m/>
    <m/>
    <m/>
    <m/>
    <n v="19604192.190000001"/>
    <n v="0"/>
    <s v="NO_CONCILIADO"/>
  </r>
  <r>
    <x v="44"/>
    <m/>
    <x v="44"/>
    <x v="189"/>
    <s v="S11401380003"/>
    <s v="COB"/>
    <n v="1140138"/>
    <m/>
    <s v="||PAGO PRÉSTAMO EXIMBANK CHINA GCL 2016 (29) 599 VCTO 21-09-2025 POR CUENTA DE TGN, S/G NOTA MEFP/VTCP/DGCP/UODP/N° 421/2025 DE FECHA 15-09-2025, VALOR 14-10-2025 CAPITAL RMY 17.500.000,00 INTERESES RMY 2.504.444,44 CTA. 3987 CUENTA UNICA DEL TESORO LIB. 00099021001 REF. COMISIONES BANCARIAS"/>
    <m/>
    <m/>
    <m/>
    <m/>
    <m/>
    <m/>
    <n v="19682.490000000002"/>
    <n v="0"/>
    <s v="NO_CONCILIADO"/>
  </r>
  <r>
    <x v="44"/>
    <m/>
    <x v="44"/>
    <x v="189"/>
    <s v="S11401570001"/>
    <s v="DEV"/>
    <n v="1140157"/>
    <m/>
    <s v="||COMPLEMENTO A NUESTRO CPBTE. S-1140138 DE LA FECHA, POR PAGO AL EXIMBANK CHINA GCL 2016 (29) 599 VCTO 21-09-2025 POR CUENTA DE TGN, S/G NOTA MEFP/VTCP/DGCP/UODP/N° 421/2025, COBRO DE COMISIONES DEL BANQUERO USD10,00 CTA. 3987 CUENTA UNICA DEL TESORO LIB. 00099021001 REF. COMISIONES BANQUERO"/>
    <m/>
    <m/>
    <m/>
    <m/>
    <m/>
    <m/>
    <n v="69.599999999999994"/>
    <n v="0"/>
    <s v="NO_CONCILIADO"/>
  </r>
  <r>
    <x v="44"/>
    <m/>
    <x v="44"/>
    <x v="189"/>
    <s v="S11402100004"/>
    <s v="COB"/>
    <n v="1140210"/>
    <m/>
    <s v="||PAGO PRÉSTAMO EXIMBANK CHINA GCL 2009 (43) 294 VCTO 21-09-2025 POR CUENTA DE TGN, S/G NOTA MEFP/VTCP/DGCP/UODP/N° 421/2025, VALOR 14-10-2025 CAPITAL RMY 9.043.802,00 INTERESES RMY 1.109.373,26 CTA. 3987 CUENTA UNICA DEL TESORO LIB. 00099021001"/>
    <m/>
    <m/>
    <m/>
    <m/>
    <m/>
    <m/>
    <n v="10167.06"/>
    <n v="0"/>
    <s v="NO_CONCILIADO"/>
  </r>
  <r>
    <x v="44"/>
    <m/>
    <x v="44"/>
    <x v="189"/>
    <s v="S11402160004"/>
    <s v="COB"/>
    <n v="1140216"/>
    <m/>
    <s v="||PAGO PRÉSTAMO EXIMBANK CHINA GCL 2017 (02) 607 VCTO 21-09-2025 POR CUENTA DE TGN, S/G NOTA MEFP/VTCP/DGCP/UODP/N° 421/2025, VALOR 14-10-2025 CAPITAL RMY 17.500.000,00 INTERESES RMY 3.041.111,11 CTA. 3987 CUENTA UNICA DEL TESORO LIB. 00099021001 REF. COMISIONES BANCARIAS"/>
    <m/>
    <m/>
    <m/>
    <m/>
    <m/>
    <m/>
    <n v="20200.900000000001"/>
    <n v="0"/>
    <s v="NO_CONCILIADO"/>
  </r>
  <r>
    <x v="62"/>
    <m/>
    <x v="62"/>
    <x v="190"/>
    <s v="O23396830002"/>
    <s v="BOD"/>
    <n v="2339683"/>
    <m/>
    <s v="00221022001 DEPOSITO DE EFECTIVO, DEPOSITANTE: EMPRESA MINERA MINASTRI SRL, CONCEPTO: FUERA DE PLAZO, CUENTA DE DEPOSITO: CUENTA UNICA DEL TESORO"/>
    <m/>
    <m/>
    <m/>
    <m/>
    <m/>
    <m/>
    <n v="0"/>
    <n v="100"/>
    <s v="NO_CONCILIADO"/>
  </r>
  <r>
    <x v="62"/>
    <m/>
    <x v="62"/>
    <x v="190"/>
    <s v="O23396870002"/>
    <s v="BOD"/>
    <n v="2339687"/>
    <m/>
    <s v="00221022001 DEPOSITO DE EFECTIVO, DEPOSITANTE: EMPRESA MINERA MINASTRI SRL, CONCEPTO: FUERA DE PLAZO, CUENTA DE DEPOSITO: CUENTA UNICA DEL TESORO"/>
    <m/>
    <m/>
    <m/>
    <m/>
    <m/>
    <m/>
    <n v="0"/>
    <n v="100"/>
    <s v="NO_CONCILIADO"/>
  </r>
  <r>
    <x v="62"/>
    <m/>
    <x v="62"/>
    <x v="190"/>
    <s v="O23396880002"/>
    <s v="BOD"/>
    <n v="2339688"/>
    <m/>
    <s v="00221022001 DEPOSITO DE EFECTIVO, DEPOSITANTE: EMPRESA MINERA MINASTRI SRL, CONCEPTO: FUERA DE PLAZO, CUENTA DE DEPOSITO: CUENTA UNICA DEL TESORO"/>
    <m/>
    <m/>
    <m/>
    <m/>
    <m/>
    <m/>
    <n v="0"/>
    <n v="100"/>
    <s v="NO_CONCILIADO"/>
  </r>
  <r>
    <x v="62"/>
    <m/>
    <x v="62"/>
    <x v="190"/>
    <s v="O23396890002"/>
    <s v="BOD"/>
    <n v="2339689"/>
    <m/>
    <s v="00221022001 DEPOSITO DE EFECTIVO, DEPOSITANTE: EMPRESA MINERA MINASTRI SRL, CONCEPTO: FUERA DE PLAZO, CUENTA DE DEPOSITO: CUENTA UNICA DEL TESORO"/>
    <m/>
    <m/>
    <m/>
    <m/>
    <m/>
    <m/>
    <n v="0"/>
    <n v="100"/>
    <s v="NO_CONCILIADO"/>
  </r>
  <r>
    <x v="62"/>
    <m/>
    <x v="62"/>
    <x v="190"/>
    <s v="O23396910002"/>
    <s v="BOD"/>
    <n v="2339691"/>
    <m/>
    <s v="00221022001 DEPOSITO DE EFECTIVO, DEPOSITANTE: EMPRESA MINERA MINASTRI SRL, CONCEPTO: FUERA DE PLAZO, CUENTA DE DEPOSITO: CUENTA UNICA DEL TESORO"/>
    <m/>
    <m/>
    <m/>
    <m/>
    <m/>
    <m/>
    <n v="0"/>
    <n v="100"/>
    <s v="NO_CONCILIADO"/>
  </r>
  <r>
    <x v="62"/>
    <m/>
    <x v="62"/>
    <x v="190"/>
    <s v="O23396920002"/>
    <s v="BOD"/>
    <n v="2339692"/>
    <m/>
    <s v="00221022001 DEPOSITO DE EFECTIVO, DEPOSITANTE: EMPRESA MINERA MINASTRI SRL, CONCEPTO: FUERA DE PLAZO, CUENTA DE DEPOSITO: CUENTA UNICA DEL TESORO"/>
    <m/>
    <m/>
    <m/>
    <m/>
    <m/>
    <m/>
    <n v="0"/>
    <n v="100"/>
    <s v="NO_CONCILIADO"/>
  </r>
  <r>
    <x v="62"/>
    <m/>
    <x v="62"/>
    <x v="190"/>
    <s v="O23396940002"/>
    <s v="BOD"/>
    <n v="2339694"/>
    <m/>
    <s v="00221022001 DEPOSITO DE EFECTIVO, DEPOSITANTE: EMPRESA MINERA MINASTRI SRL, CONCEPTO: FUERA DE PLAZO, CUENTA DE DEPOSITO: CUENTA UNICA DEL TESORO"/>
    <m/>
    <m/>
    <m/>
    <m/>
    <m/>
    <m/>
    <n v="0"/>
    <n v="100"/>
    <s v="NO_CONCILIADO"/>
  </r>
  <r>
    <x v="62"/>
    <m/>
    <x v="62"/>
    <x v="190"/>
    <s v="O23396960002"/>
    <s v="BOD"/>
    <n v="2339696"/>
    <m/>
    <s v="00221022001 DEPOSITO DE EFECTIVO, DEPOSITANTE: EMPRESA MINERA MINASTRI SRL, CONCEPTO: FUERA DE PLAZO, CUENTA DE DEPOSITO: CUENTA UNICA DEL TESORO"/>
    <m/>
    <m/>
    <m/>
    <m/>
    <m/>
    <m/>
    <n v="0"/>
    <n v="100"/>
    <s v="NO_CONCILIADO"/>
  </r>
  <r>
    <x v="62"/>
    <m/>
    <x v="62"/>
    <x v="190"/>
    <s v="O23396970002"/>
    <s v="BOD"/>
    <n v="2339697"/>
    <m/>
    <s v="00221022001 DEPOSITO DE EFECTIVO, DEPOSITANTE: EMPRESA MINERA MINASTRI SRL, CONCEPTO: FUERA DE PLAZO, CUENTA DE DEPOSITO: CUENTA UNICA DEL TESORO"/>
    <m/>
    <m/>
    <m/>
    <m/>
    <m/>
    <m/>
    <n v="0"/>
    <n v="100"/>
    <s v="NO_CONCILIADO"/>
  </r>
  <r>
    <x v="62"/>
    <m/>
    <x v="62"/>
    <x v="190"/>
    <s v="O23396990002"/>
    <s v="BOD"/>
    <n v="2339699"/>
    <m/>
    <s v="00221022001 DEPOSITO DE EFECTIVO, DEPOSITANTE: ITACAMBA CEMENTO S.A., CONCEPTO: TRAMITE FORM. M02 FUERA DE PLAZO, CUENTA DE DEPOSITO: CUENTA UNICA DEL TESORO"/>
    <m/>
    <m/>
    <m/>
    <m/>
    <m/>
    <m/>
    <n v="0"/>
    <n v="100"/>
    <s v="NO_CONCILIADO"/>
  </r>
  <r>
    <x v="62"/>
    <m/>
    <x v="62"/>
    <x v="190"/>
    <s v="O23397000002"/>
    <s v="BOD"/>
    <n v="2339700"/>
    <m/>
    <s v="00221022001 DEPOSITO DE EFECTIVO, DEPOSITANTE: EMPRESA MINERA MINASTRI SRL, CONCEPTO: FUERA DE PLAZO, CUENTA DE DEPOSITO: CUENTA UNICA DEL TESORO"/>
    <m/>
    <m/>
    <m/>
    <m/>
    <m/>
    <m/>
    <n v="0"/>
    <n v="100"/>
    <s v="NO_CONCILIADO"/>
  </r>
  <r>
    <x v="62"/>
    <m/>
    <x v="62"/>
    <x v="190"/>
    <s v="O23397010002"/>
    <s v="BOD"/>
    <n v="2339701"/>
    <m/>
    <s v="00221022001 DEPOSITO DE EFECTIVO, DEPOSITANTE: EMPRESA MINERA MINASTRI SRL, CONCEPTO: FUERA DE PLAZO, CUENTA DE DEPOSITO: CUENTA UNICA DEL TESORO"/>
    <m/>
    <m/>
    <m/>
    <m/>
    <m/>
    <m/>
    <n v="0"/>
    <n v="100"/>
    <s v="NO_CONCILIADO"/>
  </r>
  <r>
    <x v="62"/>
    <m/>
    <x v="62"/>
    <x v="190"/>
    <s v="O23397020002"/>
    <s v="BOD"/>
    <n v="2339702"/>
    <m/>
    <s v="00221022001 DEPOSITO DE EFECTIVO, DEPOSITANTE: ITACAMBA CEMENTO S.A., CONCEPTO: SANCION TRAMITE FUERA DE PLAZO, CUENTA DE DEPOSITO: CUENTA UNICA DEL TESORO"/>
    <m/>
    <m/>
    <m/>
    <m/>
    <m/>
    <m/>
    <n v="0"/>
    <n v="270"/>
    <s v="NO_CONCILIADO"/>
  </r>
  <r>
    <x v="62"/>
    <m/>
    <x v="62"/>
    <x v="190"/>
    <s v="O23397030002"/>
    <s v="BOD"/>
    <n v="2339703"/>
    <m/>
    <s v="00221022001 DEPOSITO DE EFECTIVO, DEPOSITANTE: EMPRESA MINERA MINASTRI SRL, CONCEPTO: FUERA DE PLAZO, CUENTA DE DEPOSITO: CUENTA UNICA DEL TESORO"/>
    <m/>
    <m/>
    <m/>
    <m/>
    <m/>
    <m/>
    <n v="0"/>
    <n v="100"/>
    <s v="NO_CONCILIADO"/>
  </r>
  <r>
    <x v="62"/>
    <m/>
    <x v="62"/>
    <x v="190"/>
    <s v="O23397040002"/>
    <s v="BOD"/>
    <n v="2339704"/>
    <m/>
    <s v="00221022001 DEPOSITO DE EFECTIVO, DEPOSITANTE: EMPRESA MINERA MINASTRI SRL, CONCEPTO: FUERA DE PLAZO, CUENTA DE DEPOSITO: CUENTA UNICA DEL TESORO"/>
    <m/>
    <m/>
    <m/>
    <m/>
    <m/>
    <m/>
    <n v="0"/>
    <n v="100"/>
    <s v="NO_CONCILIADO"/>
  </r>
  <r>
    <x v="62"/>
    <m/>
    <x v="62"/>
    <x v="190"/>
    <s v="O23397050002"/>
    <s v="BOD"/>
    <n v="2339705"/>
    <m/>
    <s v="00221022001 DEPOSITO DE EFECTIVO, DEPOSITANTE: EMPRESA MINERA MINASTRI SRL, CONCEPTO: FUERA DE PLAZO, CUENTA DE DEPOSITO: CUENTA UNICA DEL TESORO"/>
    <m/>
    <m/>
    <m/>
    <m/>
    <m/>
    <m/>
    <n v="0"/>
    <n v="100"/>
    <s v="NO_CONCILIADO"/>
  </r>
  <r>
    <x v="62"/>
    <m/>
    <x v="62"/>
    <x v="190"/>
    <s v="O23397060002"/>
    <s v="BOD"/>
    <n v="2339706"/>
    <m/>
    <s v="00221022001 DEPOSITO DE EFECTIVO, DEPOSITANTE: EMPRESA MINERA MINASTRI SRL, CONCEPTO: FUERA DE PLAZO, CUENTA DE DEPOSITO: CUENTA UNICA DEL TESORO"/>
    <m/>
    <m/>
    <m/>
    <m/>
    <m/>
    <m/>
    <n v="0"/>
    <n v="100"/>
    <s v="NO_CONCILIADO"/>
  </r>
  <r>
    <x v="62"/>
    <m/>
    <x v="62"/>
    <x v="190"/>
    <s v="O23397070002"/>
    <s v="BOD"/>
    <n v="2339707"/>
    <m/>
    <s v="00221022001 DEPOSITO DE EFECTIVO, DEPOSITANTE: EMPRESA MINERA MINASTRI SRL, CONCEPTO: FUERA DE PLAZO, CUENTA DE DEPOSITO: CUENTA UNICA DEL TESORO"/>
    <m/>
    <m/>
    <m/>
    <m/>
    <m/>
    <m/>
    <n v="0"/>
    <n v="100"/>
    <s v="NO_CONCILIADO"/>
  </r>
  <r>
    <x v="62"/>
    <m/>
    <x v="62"/>
    <x v="190"/>
    <s v="O23397080002"/>
    <s v="BOD"/>
    <n v="2339708"/>
    <m/>
    <s v="00221022001 DEPOSITO DE EFECTIVO, DEPOSITANTE: EMPRESA MINERA MINASTRI SRL, CONCEPTO: FUERA DE PLAZO, CUENTA DE DEPOSITO: CUENTA UNICA DEL TESORO"/>
    <m/>
    <m/>
    <m/>
    <m/>
    <m/>
    <m/>
    <n v="0"/>
    <n v="100"/>
    <s v="NO_CONCILIADO"/>
  </r>
  <r>
    <x v="1"/>
    <m/>
    <x v="1"/>
    <x v="190"/>
    <s v="O23397100002"/>
    <s v="BOD"/>
    <n v="2339710"/>
    <m/>
    <s v="00099021001 DEPOSITO DE EFECTIVO, DEPOSITANTE: ARCADIA SOTO VILLCA DE VASQUEZ, CONCEPTO: DEVOLUCION DE PAGO DE ESCALAFON AL MERITO TRABAJADORES EN SALUD, CUENTA DE DEPOSITO: CUENTA UNICA DEL TESORO"/>
    <m/>
    <m/>
    <m/>
    <m/>
    <m/>
    <m/>
    <n v="0"/>
    <n v="23726.02"/>
    <s v="NO_CONCILIADO"/>
  </r>
  <r>
    <x v="62"/>
    <m/>
    <x v="62"/>
    <x v="190"/>
    <s v="O23397110002"/>
    <s v="BOD"/>
    <n v="2339711"/>
    <m/>
    <s v="00221022001 DEPOSITO DE EFECTIVO, DEPOSITANTE: EMPRESA MINERA MINASTRI SRL, CONCEPTO: FUERA DE PLAZO, CUENTA DE DEPOSITO: CUENTA UNICA DEL TESORO"/>
    <m/>
    <m/>
    <m/>
    <m/>
    <m/>
    <m/>
    <n v="0"/>
    <n v="100"/>
    <s v="NO_CONCILIADO"/>
  </r>
  <r>
    <x v="62"/>
    <m/>
    <x v="62"/>
    <x v="190"/>
    <s v="O23397120002"/>
    <s v="BOD"/>
    <n v="2339712"/>
    <m/>
    <s v="00221022001 DEPOSITO DE EFECTIVO, DEPOSITANTE: EMPRESA MINERA MINASTRI SRL, CONCEPTO: FUERA DE PLAZO, CUENTA DE DEPOSITO: CUENTA UNICA DEL TESORO"/>
    <m/>
    <m/>
    <m/>
    <m/>
    <m/>
    <m/>
    <n v="0"/>
    <n v="100"/>
    <s v="NO_CONCILIADO"/>
  </r>
  <r>
    <x v="62"/>
    <m/>
    <x v="62"/>
    <x v="190"/>
    <s v="O23397130002"/>
    <s v="BOD"/>
    <n v="2339713"/>
    <m/>
    <s v="00221022001 DEPOSITO DE EFECTIVO, DEPOSITANTE: EMPRESA MINERA MINASTRI SRL, CONCEPTO: FUERA DE PLAZO, CUENTA DE DEPOSITO: CUENTA UNICA DEL TESORO"/>
    <m/>
    <m/>
    <m/>
    <m/>
    <m/>
    <m/>
    <n v="0"/>
    <n v="100"/>
    <s v="NO_CONCILIADO"/>
  </r>
  <r>
    <x v="62"/>
    <m/>
    <x v="62"/>
    <x v="190"/>
    <s v="O23397160002"/>
    <s v="BOD"/>
    <n v="2339716"/>
    <m/>
    <s v="00221022001 DEPOSITO DE EFECTIVO, DEPOSITANTE: EMPRESA MINERA MINASTRI SRL, CONCEPTO: FUERA DE PLAZO, CUENTA DE DEPOSITO: CUENTA UNICA DEL TESORO"/>
    <m/>
    <m/>
    <m/>
    <m/>
    <m/>
    <m/>
    <n v="0"/>
    <n v="100"/>
    <s v="NO_CONCILIADO"/>
  </r>
  <r>
    <x v="62"/>
    <m/>
    <x v="62"/>
    <x v="190"/>
    <s v="O23397170002"/>
    <s v="BOD"/>
    <n v="2339717"/>
    <m/>
    <s v="00221022001 DEPOSITO DE EFECTIVO, DEPOSITANTE: EMPRESA MINERA MINASTRI SRL, CONCEPTO: FUERA DE PLAZO, CUENTA DE DEPOSITO: CUENTA UNICA DEL TESORO"/>
    <m/>
    <m/>
    <m/>
    <m/>
    <m/>
    <m/>
    <n v="0"/>
    <n v="100"/>
    <s v="NO_CONCILIADO"/>
  </r>
  <r>
    <x v="62"/>
    <m/>
    <x v="62"/>
    <x v="190"/>
    <s v="O23397190002"/>
    <s v="BOD"/>
    <n v="2339719"/>
    <m/>
    <s v="00221022001 DEPOSITO DE EFECTIVO, DEPOSITANTE: EMPRESA MINERA MINASTRI SRL, CONCEPTO: FUERA DE PLAZO, CUENTA DE DEPOSITO: CUENTA UNICA DEL TESORO"/>
    <m/>
    <m/>
    <m/>
    <m/>
    <m/>
    <m/>
    <n v="0"/>
    <n v="100"/>
    <s v="NO_CONCILIADO"/>
  </r>
  <r>
    <x v="62"/>
    <m/>
    <x v="62"/>
    <x v="190"/>
    <s v="O23397210002"/>
    <s v="BOD"/>
    <n v="2339721"/>
    <m/>
    <s v="00221022001 DEPOSITO DE EFECTIVO, DEPOSITANTE: EMPRESA MINERA MINASTRI SRL, CONCEPTO: FUERA DE PLAZO, CUENTA DE DEPOSITO: CUENTA UNICA DEL TESORO"/>
    <m/>
    <m/>
    <m/>
    <m/>
    <m/>
    <m/>
    <n v="0"/>
    <n v="100"/>
    <s v="NO_CONCILIADO"/>
  </r>
  <r>
    <x v="62"/>
    <m/>
    <x v="62"/>
    <x v="190"/>
    <s v="O23397230002"/>
    <s v="BOD"/>
    <n v="2339723"/>
    <m/>
    <s v="00221022001 DEPOSITO DE EFECTIVO, DEPOSITANTE: EMPRESA MINERA MINASTRI SRL, CONCEPTO: FUERA DE PLAZO, CUENTA DE DEPOSITO: CUENTA UNICA DEL TESORO"/>
    <m/>
    <m/>
    <m/>
    <m/>
    <m/>
    <m/>
    <n v="0"/>
    <n v="100"/>
    <s v="NO_CONCILIADO"/>
  </r>
  <r>
    <x v="62"/>
    <m/>
    <x v="62"/>
    <x v="190"/>
    <s v="O23397240002"/>
    <s v="BOD"/>
    <n v="2339724"/>
    <m/>
    <s v="00221022001 DEPOSITO DE EFECTIVO, DEPOSITANTE: EMPRESA MINERA MINASTRI SRL, CONCEPTO: FUERA DE PLAZO, CUENTA DE DEPOSITO: CUENTA UNICA DEL TESORO"/>
    <m/>
    <m/>
    <m/>
    <m/>
    <m/>
    <m/>
    <n v="0"/>
    <n v="100"/>
    <s v="NO_CONCILIADO"/>
  </r>
  <r>
    <x v="62"/>
    <m/>
    <x v="62"/>
    <x v="190"/>
    <s v="O23397270002"/>
    <s v="BOD"/>
    <n v="2339727"/>
    <m/>
    <s v="00221022001 DEPOSITO DE EFECTIVO, DEPOSITANTE: EMPRESA MINERA MINASTRI SRL, CONCEPTO: FUERA DE PLAZO, CUENTA DE DEPOSITO: CUENTA UNICA DEL TESORO"/>
    <m/>
    <m/>
    <m/>
    <m/>
    <m/>
    <m/>
    <n v="0"/>
    <n v="100"/>
    <s v="NO_CONCILIADO"/>
  </r>
  <r>
    <x v="62"/>
    <m/>
    <x v="62"/>
    <x v="190"/>
    <s v="O23397280002"/>
    <s v="BOD"/>
    <n v="2339728"/>
    <m/>
    <s v="00221022001 DEPOSITO DE EFECTIVO, DEPOSITANTE: EMPRESA MINERA MINASTRI SRL, CONCEPTO: FUERA DE PLAZO, CUENTA DE DEPOSITO: CUENTA UNICA DEL TESORO"/>
    <m/>
    <m/>
    <m/>
    <m/>
    <m/>
    <m/>
    <n v="0"/>
    <n v="100"/>
    <s v="NO_CONCILIADO"/>
  </r>
  <r>
    <x v="62"/>
    <m/>
    <x v="62"/>
    <x v="190"/>
    <s v="O23397290002"/>
    <s v="BOD"/>
    <n v="2339729"/>
    <m/>
    <s v="00221022001 DEPOSITO DE EFECTIVO, DEPOSITANTE: EMPRESA MINERA MINASTRI SRL, CONCEPTO: FUERA DE PLAZO, CUENTA DE DEPOSITO: CUENTA UNICA DEL TESORO"/>
    <m/>
    <m/>
    <m/>
    <m/>
    <m/>
    <m/>
    <n v="0"/>
    <n v="100"/>
    <s v="NO_CONCILIADO"/>
  </r>
  <r>
    <x v="62"/>
    <m/>
    <x v="62"/>
    <x v="190"/>
    <s v="O23397340002"/>
    <s v="BOD"/>
    <n v="2339734"/>
    <m/>
    <s v="00221022001 DEPOSITO DE EFECTIVO, DEPOSITANTE: EMPRESA MINERA MINASTRI SRL, CONCEPTO: FUERA DE PLAZO, CUENTA DE DEPOSITO: CUENTA UNICA DEL TESORO"/>
    <m/>
    <m/>
    <m/>
    <m/>
    <m/>
    <m/>
    <n v="0"/>
    <n v="100"/>
    <s v="NO_CONCILIADO"/>
  </r>
  <r>
    <x v="62"/>
    <m/>
    <x v="62"/>
    <x v="190"/>
    <s v="O23397350002"/>
    <s v="BOD"/>
    <n v="2339735"/>
    <m/>
    <s v="00221022001 DEPOSITO DE EFECTIVO, DEPOSITANTE: EMPRESA MINERA MINASTRI SRL, CONCEPTO: FUERA DE PLAZO, CUENTA DE DEPOSITO: CUENTA UNICA DEL TESORO"/>
    <m/>
    <m/>
    <m/>
    <m/>
    <m/>
    <m/>
    <n v="0"/>
    <n v="100"/>
    <s v="NO_CONCILIADO"/>
  </r>
  <r>
    <x v="0"/>
    <m/>
    <x v="0"/>
    <x v="190"/>
    <s v="O23397480002"/>
    <s v="BOD"/>
    <n v="2339748"/>
    <m/>
    <s v="00015011108 DEPOSITO DE EFECTIVO, DEPOSITANTE: VALERIA PRUDENCIO LARA, CONCEPTO: DEVOLUCION DE EXAMEN PREOCUPACIONAL, CUENTA DE DEPOSITO: CUENTA UNICA DEL TESORO"/>
    <m/>
    <m/>
    <m/>
    <m/>
    <m/>
    <m/>
    <n v="0"/>
    <n v="100"/>
    <s v="NO_CONCILIADO"/>
  </r>
  <r>
    <x v="78"/>
    <m/>
    <x v="78"/>
    <x v="190"/>
    <s v="O23397540002"/>
    <s v="BOD"/>
    <n v="2339754"/>
    <m/>
    <s v="00234012001 DEPOSITO DE EFECTIVO, DEPOSITANTE: FREDDY GONZALES VILLCA, CONCEPTO: DEVOLUCION DE VIATICOS GESTION 2010, COMISION DE VIAJE 21 AL 26 DE ABRIL 2010 MEMORANDUM SFTM.DAF.R, CUENTA DE DEPOSITO: CUENTA UNICA DEL TESORO"/>
    <m/>
    <m/>
    <m/>
    <m/>
    <m/>
    <m/>
    <n v="0"/>
    <n v="960"/>
    <s v="NO_CONCILIADO"/>
  </r>
  <r>
    <x v="62"/>
    <m/>
    <x v="62"/>
    <x v="190"/>
    <s v="O23397670002"/>
    <s v="BOD"/>
    <n v="2339767"/>
    <m/>
    <s v="00221022001 DEPOSITO DE EFECTIVO, DEPOSITANTE: PLATHMINER S.R.L., CONCEPTO: FORMULARIO M-02 ATRASADO, CUENTA DE DEPOSITO: CUENTA UNICA DEL TESORO"/>
    <m/>
    <m/>
    <m/>
    <m/>
    <m/>
    <m/>
    <n v="0"/>
    <n v="100"/>
    <s v="NO_CONCILIADO"/>
  </r>
  <r>
    <x v="62"/>
    <m/>
    <x v="62"/>
    <x v="190"/>
    <s v="O23397690002"/>
    <s v="BOD"/>
    <n v="2339769"/>
    <m/>
    <s v="00221022001 DEPOSITO DE EFECTIVO, DEPOSITANTE: PLATHMINER S.R.L., CONCEPTO: FORMULARIO M-02 ATRASADO, CUENTA DE DEPOSITO: CUENTA UNICA DEL TESORO"/>
    <m/>
    <m/>
    <m/>
    <m/>
    <m/>
    <m/>
    <n v="0"/>
    <n v="100"/>
    <s v="NO_CONCILIADO"/>
  </r>
  <r>
    <x v="1"/>
    <m/>
    <x v="1"/>
    <x v="190"/>
    <s v="O23397970002"/>
    <s v="BOD"/>
    <n v="2339797"/>
    <m/>
    <s v="00099021001 DEPOSITO DE EFECTIVO, DEPOSITANTE: RONALD ROCHA ZABALETA, CONCEPTO: DEVOLUCION DE SIETE DIAS DE VIATICOS POR REPROGRAMACION DE VIAJE SOLICITADO EN EL TRAMO LA PAZ SANTA, CUENTA DE DEPOSITO: CUENTA UNICA DEL TESORO"/>
    <m/>
    <m/>
    <m/>
    <m/>
    <m/>
    <m/>
    <n v="0"/>
    <n v="1817.9"/>
    <s v="NO_CONCILIADO"/>
  </r>
  <r>
    <x v="0"/>
    <m/>
    <x v="0"/>
    <x v="190"/>
    <s v="O23398010002"/>
    <s v="BOD"/>
    <n v="2339801"/>
    <m/>
    <s v="00015024201 DEPOSITO DE EFECTIVO, DEPOSITANTE: E.S. TUPAC KATARI SRL, CONCEPTO: DEVOLUCION DE COMPRA DE COMBUSTIBLE, CUENTA DE DEPOSITO: CUENTA UNICA DEL TESORO"/>
    <m/>
    <m/>
    <m/>
    <m/>
    <m/>
    <m/>
    <n v="0"/>
    <n v="112.2"/>
    <s v="NO_CONCILIADO"/>
  </r>
  <r>
    <x v="1"/>
    <m/>
    <x v="1"/>
    <x v="190"/>
    <s v="O23398170002"/>
    <s v="BOD"/>
    <n v="2339817"/>
    <m/>
    <s v="00099021001 DEPOSITO DE EFECTIVO, DEPOSITANTE: HERENIA APAZA YLARI, CONCEPTO: DEVOLUCION DE DEVENGADO NOVIEMBRE 2014, CUENTA DE DEPOSITO: CUENTA UNICA DEL TESORO"/>
    <m/>
    <m/>
    <m/>
    <m/>
    <m/>
    <m/>
    <n v="0"/>
    <n v="865.99"/>
    <s v="NO_CONCILIADO"/>
  </r>
  <r>
    <x v="8"/>
    <m/>
    <x v="8"/>
    <x v="190"/>
    <s v="O23398360002"/>
    <s v="BOD"/>
    <n v="2339836"/>
    <m/>
    <s v="00081011101 DEPOSITO DE EFECTIVO, DEPOSITANTE: RONALD RUIZ QUISPE, CONCEPTO: REPOSICION DE CREDENCIAL, CUENTA DE DEPOSITO: CUENTA UNICA DEL TESORO"/>
    <m/>
    <m/>
    <m/>
    <m/>
    <m/>
    <m/>
    <n v="0"/>
    <n v="30"/>
    <s v="NO_CONCILIADO"/>
  </r>
  <r>
    <x v="62"/>
    <m/>
    <x v="62"/>
    <x v="190"/>
    <s v="O23398450002"/>
    <s v="BOD"/>
    <n v="2339845"/>
    <m/>
    <s v="00221022001 DEPOSITO DE EFECTIVO, DEPOSITANTE: EMPRESA MINERA H.C. CAMBEROS S.R.L., CONCEPTO: TRAMITE FORMULARIO M-02 (FUERA DE PLAZO), CUENTA DE DEPOSITO: CUENTA UNICA DEL TESORO"/>
    <m/>
    <m/>
    <m/>
    <m/>
    <m/>
    <m/>
    <n v="0"/>
    <n v="100"/>
    <s v="NO_CONCILIADO"/>
  </r>
  <r>
    <x v="62"/>
    <m/>
    <x v="62"/>
    <x v="190"/>
    <s v="O23398480002"/>
    <s v="BOD"/>
    <n v="2339848"/>
    <m/>
    <s v="00221022001 DEPOSITO DE EFECTIVO, DEPOSITANTE: EMPRESA MINERA H.C. CAMBEROS S.R.L., CONCEPTO: TRAMITE FORMULARIO M-02 (FUERA DE PLAZO), CUENTA DE DEPOSITO: CUENTA UNICA DEL TESORO"/>
    <m/>
    <m/>
    <m/>
    <m/>
    <m/>
    <m/>
    <n v="0"/>
    <n v="100"/>
    <s v="NO_CONCILIADO"/>
  </r>
  <r>
    <x v="62"/>
    <m/>
    <x v="62"/>
    <x v="190"/>
    <s v="O23398500002"/>
    <s v="BOD"/>
    <n v="2339850"/>
    <m/>
    <s v="00221022001 DEPOSITO DE EFECTIVO, DEPOSITANTE: EMPRESA MINERA H.C. CAMBEROS S.R.L., CONCEPTO: TRAMITE FORMULARIO M-02 (FUERA DE PLAZO), CUENTA DE DEPOSITO: CUENTA UNICA DEL TESORO"/>
    <m/>
    <m/>
    <m/>
    <m/>
    <m/>
    <m/>
    <n v="0"/>
    <n v="100"/>
    <s v="NO_CONCILIADO"/>
  </r>
  <r>
    <x v="62"/>
    <m/>
    <x v="62"/>
    <x v="190"/>
    <s v="O23398520002"/>
    <s v="BOD"/>
    <n v="2339852"/>
    <m/>
    <s v="00221022001 DEPOSITO DE EFECTIVO, DEPOSITANTE: EMPRESA MINERA H.C. CAMBEROS S.R.L., CONCEPTO: TRAMITE FORMULARIO M-02 (FUERA DE PLAZO), CUENTA DE DEPOSITO: CUENTA UNICA DEL TESORO"/>
    <m/>
    <m/>
    <m/>
    <m/>
    <m/>
    <m/>
    <n v="0"/>
    <n v="100"/>
    <s v="NO_CONCILIADO"/>
  </r>
  <r>
    <x v="62"/>
    <m/>
    <x v="62"/>
    <x v="190"/>
    <s v="O23398530002"/>
    <s v="BOD"/>
    <n v="2339853"/>
    <m/>
    <s v="00221022001 DEPOSITO DE EFECTIVO, DEPOSITANTE: EMPRESA MINERA H.C. CAMBEROS S.R.L., CONCEPTO: TRAMITE FORMULARIO M-02 (FUERA DE PLAZO), CUENTA DE DEPOSITO: CUENTA UNICA DEL TESORO"/>
    <m/>
    <m/>
    <m/>
    <m/>
    <m/>
    <m/>
    <n v="0"/>
    <n v="100"/>
    <s v="NO_CONCILIADO"/>
  </r>
  <r>
    <x v="62"/>
    <m/>
    <x v="62"/>
    <x v="190"/>
    <s v="O23398540002"/>
    <s v="BOD"/>
    <n v="2339854"/>
    <m/>
    <s v="00221022001 DEPOSITO DE EFECTIVO, DEPOSITANTE: EMPRESA MINERA H.C. CAMBEROS S.R.L., CONCEPTO: TRAMITE FORMULARIO M-02 (FUERA DE PLAZO), CUENTA DE DEPOSITO: CUENTA UNICA DEL TESORO"/>
    <m/>
    <m/>
    <m/>
    <m/>
    <m/>
    <m/>
    <n v="0"/>
    <n v="100"/>
    <s v="NO_CONCILIADO"/>
  </r>
  <r>
    <x v="62"/>
    <m/>
    <x v="62"/>
    <x v="190"/>
    <s v="O23398560002"/>
    <s v="BOD"/>
    <n v="2339856"/>
    <m/>
    <s v="00221022001 DEPOSITO DE EFECTIVO, DEPOSITANTE: EMPRESA MINERA H.C. CAMBEROS S.R.L., CONCEPTO: TRAMITE FORMULARIO M-02 (FUERA DE PLAZO), CUENTA DE DEPOSITO: CUENTA UNICA DEL TESORO"/>
    <m/>
    <m/>
    <m/>
    <m/>
    <m/>
    <m/>
    <n v="0"/>
    <n v="100"/>
    <s v="NO_CONCILIADO"/>
  </r>
  <r>
    <x v="62"/>
    <m/>
    <x v="62"/>
    <x v="190"/>
    <s v="O23398570002"/>
    <s v="BOD"/>
    <n v="2339857"/>
    <m/>
    <s v="00221022001 DEPOSITO DE EFECTIVO, DEPOSITANTE: EMPRESA MINERA H.C. CAMBEROS S.R.L., CONCEPTO: TRAMITE FORMULARIO M-02 (FUERA DE PLAZO), CUENTA DE DEPOSITO: CUENTA UNICA DEL TESORO"/>
    <m/>
    <m/>
    <m/>
    <m/>
    <m/>
    <m/>
    <n v="0"/>
    <n v="100"/>
    <s v="NO_CONCILIADO"/>
  </r>
  <r>
    <x v="62"/>
    <m/>
    <x v="62"/>
    <x v="190"/>
    <s v="O23398580002"/>
    <s v="BOD"/>
    <n v="2339858"/>
    <m/>
    <s v="00221022001 DEPOSITO DE EFECTIVO, DEPOSITANTE: EMPRESA MINERA H.C. CAMBEROS S.R.L, CONCEPTO: TRAMITE FORMULARIO M-02 (FUERA DE PLAZO), CUENTA DE DEPOSITO: CUENTA UNICA DEL TESORO"/>
    <m/>
    <m/>
    <m/>
    <m/>
    <m/>
    <m/>
    <n v="0"/>
    <n v="100"/>
    <s v="NO_CONCILIADO"/>
  </r>
  <r>
    <x v="62"/>
    <m/>
    <x v="62"/>
    <x v="190"/>
    <s v="O23398590002"/>
    <s v="BOD"/>
    <n v="2339859"/>
    <m/>
    <s v="00221022001 DEPOSITO DE EFECTIVO, DEPOSITANTE: EMPRESA MINERA H.C. CAMBEROS S.R.L, CONCEPTO: TRAMITE FORMULARIO M-02 (FUERA DE PLAZO), CUENTA DE DEPOSITO: CUENTA UNICA DEL TESORO"/>
    <m/>
    <m/>
    <m/>
    <m/>
    <m/>
    <m/>
    <n v="0"/>
    <n v="100"/>
    <s v="NO_CONCILIADO"/>
  </r>
  <r>
    <x v="62"/>
    <m/>
    <x v="62"/>
    <x v="190"/>
    <s v="O23398600002"/>
    <s v="BOD"/>
    <n v="2339860"/>
    <m/>
    <s v="00221022001 DEPOSITO DE EFECTIVO, DEPOSITANTE: EMPRESA MINERA H.C. CAMBEROS S.R.L., CONCEPTO: TRAMITE FORMULARIO M-02 (FUERA DE PLAZO), CUENTA DE DEPOSITO: CUENTA UNICA DEL TESORO"/>
    <m/>
    <m/>
    <m/>
    <m/>
    <m/>
    <m/>
    <n v="0"/>
    <n v="100"/>
    <s v="NO_CONCILIADO"/>
  </r>
  <r>
    <x v="62"/>
    <m/>
    <x v="62"/>
    <x v="190"/>
    <s v="O23398620002"/>
    <s v="BOD"/>
    <n v="2339862"/>
    <m/>
    <s v="00221022001 DEPOSITO DE EFECTIVO, DEPOSITANTE: EMPRESA MINERA H.C. CAMBEROS S.R.L., CONCEPTO: TRAMITE FORMULARIO M-02 (FUERA DE PLAZO), CUENTA DE DEPOSITO: CUENTA UNICA DEL TESORO"/>
    <m/>
    <m/>
    <m/>
    <m/>
    <m/>
    <m/>
    <n v="0"/>
    <n v="100"/>
    <s v="NO_CONCILIADO"/>
  </r>
  <r>
    <x v="62"/>
    <m/>
    <x v="62"/>
    <x v="190"/>
    <s v="O23398660002"/>
    <s v="BOD"/>
    <n v="2339866"/>
    <m/>
    <s v="00221022001 DEPOSITO DE EFECTIVO, DEPOSITANTE: EMPRESA MINERA H.C. CAMBEROS S.R.L., CONCEPTO: TRAMITE FORMULARIO M-02 (FUERA DE PLAZO), CUENTA DE DEPOSITO: CUENTA UNICA DEL TESORO"/>
    <m/>
    <m/>
    <m/>
    <m/>
    <m/>
    <m/>
    <n v="0"/>
    <n v="100"/>
    <s v="NO_CONCILIADO"/>
  </r>
  <r>
    <x v="62"/>
    <m/>
    <x v="62"/>
    <x v="190"/>
    <s v="O23398630002"/>
    <s v="BOD"/>
    <n v="2339863"/>
    <m/>
    <s v="00221022001 DEPOSITO DE EFECTIVO, DEPOSITANTE: EMPRESA MINERA H.C. CAMBEROS S.R.L., CONCEPTO: TRAMITE FORMULARIO M-02 (FUERA DE PLAZO), CUENTA DE DEPOSITO: CUENTA UNICA DEL TESORO"/>
    <m/>
    <m/>
    <m/>
    <m/>
    <m/>
    <m/>
    <n v="0"/>
    <n v="100"/>
    <s v="NO_CONCILIADO"/>
  </r>
  <r>
    <x v="62"/>
    <m/>
    <x v="62"/>
    <x v="190"/>
    <s v="O23398640002"/>
    <s v="BOD"/>
    <n v="2339864"/>
    <m/>
    <s v="00221022001 DEPOSITO DE EFECTIVO, DEPOSITANTE: EMPRESA MINERA H.C. CAMBEROS S.R.L., CONCEPTO: TRAMITE FORMULARIO M-02 (FUERA DE PLAZO), CUENTA DE DEPOSITO: CUENTA UNICA DEL TESORO"/>
    <m/>
    <m/>
    <m/>
    <m/>
    <m/>
    <m/>
    <n v="0"/>
    <n v="100"/>
    <s v="NO_CONCILIADO"/>
  </r>
  <r>
    <x v="62"/>
    <m/>
    <x v="62"/>
    <x v="190"/>
    <s v="O23398670002"/>
    <s v="BOD"/>
    <n v="2339867"/>
    <m/>
    <s v="00221022001 DEPOSITO DE EFECTIVO, DEPOSITANTE: EMPRESA MINERA H.C. CAMBEROS S.R.L., CONCEPTO: TRAMITE FORMULARIO M-02 (FUERA DE PLAZO), CUENTA DE DEPOSITO: CUENTA UNICA DEL TESORO"/>
    <m/>
    <m/>
    <m/>
    <m/>
    <m/>
    <m/>
    <n v="0"/>
    <n v="100"/>
    <s v="NO_CONCILIADO"/>
  </r>
  <r>
    <x v="62"/>
    <m/>
    <x v="62"/>
    <x v="190"/>
    <s v="O23398680002"/>
    <s v="BOD"/>
    <n v="2339868"/>
    <m/>
    <s v="00221022001 DEPOSITO DE EFECTIVO, DEPOSITANTE: EMPRESA MINERA H.C. CAMBEROS S.R.L., CONCEPTO: TRAMITE FORMULARIO M-02 (FUERA DE PLAZO), CUENTA DE DEPOSITO: CUENTA UNICA DEL TESORO"/>
    <m/>
    <m/>
    <m/>
    <m/>
    <m/>
    <m/>
    <n v="0"/>
    <n v="100"/>
    <s v="NO_CONCILIADO"/>
  </r>
  <r>
    <x v="62"/>
    <m/>
    <x v="62"/>
    <x v="190"/>
    <s v="O23398700002"/>
    <s v="BOD"/>
    <n v="2339870"/>
    <m/>
    <s v="00221022001 DEPOSITO DE EFECTIVO, DEPOSITANTE: EMPRESA MINERA H.C. CAMBEROS S.R.L., CONCEPTO: TRAMITE FORMULARIO M-02 (FUERA DE PLAZO), CUENTA DE DEPOSITO: CUENTA UNICA DEL TESORO"/>
    <m/>
    <m/>
    <m/>
    <m/>
    <m/>
    <m/>
    <n v="0"/>
    <n v="100"/>
    <s v="NO_CONCILIADO"/>
  </r>
  <r>
    <x v="62"/>
    <m/>
    <x v="62"/>
    <x v="190"/>
    <s v="O23398920002"/>
    <s v="BOD"/>
    <n v="2339892"/>
    <m/>
    <s v="00221022001 DEPOSITO DE EFECTIVO, DEPOSITANTE: EMCAARBOL SRL, CONCEPTO: M-02 FUERA DE PLAZO - 15 DIAS (INCREMENTO 10%DIA), CUENTA DE DEPOSITO: CUENTA UNICA DEL TESORO"/>
    <m/>
    <m/>
    <m/>
    <m/>
    <m/>
    <m/>
    <n v="0"/>
    <n v="50"/>
    <s v="NO_CONCILIADO"/>
  </r>
  <r>
    <x v="62"/>
    <m/>
    <x v="62"/>
    <x v="190"/>
    <s v="O23398930002"/>
    <s v="BOD"/>
    <n v="2339893"/>
    <m/>
    <s v="00221022001 DEPOSITO DE EFECTIVO, DEPOSITANTE: EMCAARBOL SRL, CONCEPTO: M-02 FUERA DE PLAZO - 15 DIAS (INCREMENTO 10%DIA), CUENTA DE DEPOSITO: CUENTA UNICA DEL TESORO"/>
    <m/>
    <m/>
    <m/>
    <m/>
    <m/>
    <m/>
    <n v="0"/>
    <n v="50"/>
    <s v="NO_CONCILIADO"/>
  </r>
  <r>
    <x v="62"/>
    <m/>
    <x v="62"/>
    <x v="190"/>
    <s v="O23398940002"/>
    <s v="BOD"/>
    <n v="2339894"/>
    <m/>
    <s v="00221022001 DEPOSITO DE EFECTIVO, DEPOSITANTE: EMCAARBOL SRL, CONCEPTO: M-02 FUERA DE PLAZO - 15 DIAS (INCREMENTO 10%DIA), CUENTA DE DEPOSITO: CUENTA UNICA DEL TESORO"/>
    <m/>
    <m/>
    <m/>
    <m/>
    <m/>
    <m/>
    <n v="0"/>
    <n v="50"/>
    <s v="NO_CONCILIADO"/>
  </r>
  <r>
    <x v="62"/>
    <m/>
    <x v="62"/>
    <x v="190"/>
    <s v="O23398960002"/>
    <s v="BOD"/>
    <n v="2339896"/>
    <m/>
    <s v="00221022001 DEPOSITO DE EFECTIVO, DEPOSITANTE: EMCAARBOL SRL, CONCEPTO: M-02 FUERA DE PLAZO - 15 DIAS (INCREMENTO 10%DIA), CUENTA DE DEPOSITO: CUENTA UNICA DEL TESORO"/>
    <m/>
    <m/>
    <m/>
    <m/>
    <m/>
    <m/>
    <n v="0"/>
    <n v="50"/>
    <s v="NO_CONCILIADO"/>
  </r>
  <r>
    <x v="62"/>
    <m/>
    <x v="62"/>
    <x v="190"/>
    <s v="O23398970002"/>
    <s v="BOD"/>
    <n v="2339897"/>
    <m/>
    <s v="00221022001 DEPOSITO DE EFECTIVO, DEPOSITANTE: EMCAARBOL SRL, CONCEPTO: M-02 FUERA DE PLAZO - 15 DIAS (INCREMENTO 10%DIA), CUENTA DE DEPOSITO: CUENTA UNICA DEL TESORO"/>
    <m/>
    <m/>
    <m/>
    <m/>
    <m/>
    <m/>
    <n v="0"/>
    <n v="50"/>
    <s v="NO_CONCILIADO"/>
  </r>
  <r>
    <x v="62"/>
    <m/>
    <x v="62"/>
    <x v="190"/>
    <s v="O23398980002"/>
    <s v="BOD"/>
    <n v="2339898"/>
    <m/>
    <s v="00221022001 DEPOSITO DE EFECTIVO, DEPOSITANTE: EMCAARBOL SRL, CONCEPTO: M-02 FUERA DE PLAZO - 15 DIAS (INCREMENTO 10%DIA), CUENTA DE DEPOSITO: CUENTA UNICA DEL TESORO"/>
    <m/>
    <m/>
    <m/>
    <m/>
    <m/>
    <m/>
    <n v="0"/>
    <n v="50"/>
    <s v="NO_CONCILIADO"/>
  </r>
  <r>
    <x v="62"/>
    <m/>
    <x v="62"/>
    <x v="190"/>
    <s v="O23398990002"/>
    <s v="BOD"/>
    <n v="2339899"/>
    <m/>
    <s v="00221022001 DEPOSITO DE EFECTIVO, DEPOSITANTE: EMCAARBOL SRL, CONCEPTO: M-02 FUERA DE PLAZO - 15 DIAS (INCREMENTO 10%DIA), CUENTA DE DEPOSITO: CUENTA UNICA DEL TESORO"/>
    <m/>
    <m/>
    <m/>
    <m/>
    <m/>
    <m/>
    <n v="0"/>
    <n v="50"/>
    <s v="NO_CONCILIADO"/>
  </r>
  <r>
    <x v="62"/>
    <m/>
    <x v="62"/>
    <x v="190"/>
    <s v="O23399030002"/>
    <s v="BOD"/>
    <n v="2339903"/>
    <m/>
    <s v="00221022001 DEPOSITO DE EFECTIVO, DEPOSITANTE: EMSANBRI MIN SRL, CONCEPTO: M-02 FUERA DE PLAZO - 15 DIAS (INCREMENTO 10%DIA), CUENTA DE DEPOSITO: CUENTA UNICA DEL TESORO"/>
    <m/>
    <m/>
    <m/>
    <m/>
    <m/>
    <m/>
    <n v="0"/>
    <n v="250"/>
    <s v="NO_CONCILIADO"/>
  </r>
  <r>
    <x v="62"/>
    <m/>
    <x v="62"/>
    <x v="190"/>
    <s v="O23399000002"/>
    <s v="BOD"/>
    <n v="2339900"/>
    <m/>
    <s v="00221022001 DEPOSITO DE EFECTIVO, DEPOSITANTE: EMCAARBOL SRL, CONCEPTO: M-02 FUERA DE PLAZO - 15 DIAS (INCREMENTO 10%DIA), CUENTA DE DEPOSITO: CUENTA UNICA DEL TESORO"/>
    <m/>
    <m/>
    <m/>
    <m/>
    <m/>
    <m/>
    <n v="0"/>
    <n v="50"/>
    <s v="NO_CONCILIADO"/>
  </r>
  <r>
    <x v="62"/>
    <m/>
    <x v="62"/>
    <x v="190"/>
    <s v="O23399020002"/>
    <s v="BOD"/>
    <n v="2339902"/>
    <m/>
    <s v="00221022001 DEPOSITO DE EFECTIVO, DEPOSITANTE: EMCAARBOL SRL, CONCEPTO: M-02 FUERA DE PLAZO - 15 DIAS (INCREMENTO 10%DIA), CUENTA DE DEPOSITO: CUENTA UNICA DEL TESORO"/>
    <m/>
    <m/>
    <m/>
    <m/>
    <m/>
    <m/>
    <n v="0"/>
    <n v="50"/>
    <s v="NO_CONCILIADO"/>
  </r>
  <r>
    <x v="62"/>
    <m/>
    <x v="62"/>
    <x v="190"/>
    <s v="O23399040002"/>
    <s v="BOD"/>
    <n v="2339904"/>
    <m/>
    <s v="00221022001 DEPOSITO DE EFECTIVO, DEPOSITANTE: EMSANBRI MIN SRL, CONCEPTO: M-02 FUERA DE PLAZO - 15 DIAS (INCREMENTO 10%DIA), CUENTA DE DEPOSITO: CUENTA UNICA DEL TESORO"/>
    <m/>
    <m/>
    <m/>
    <m/>
    <m/>
    <m/>
    <n v="0"/>
    <n v="250"/>
    <s v="NO_CONCILIADO"/>
  </r>
  <r>
    <x v="62"/>
    <m/>
    <x v="62"/>
    <x v="190"/>
    <s v="O23399050002"/>
    <s v="BOD"/>
    <n v="2339905"/>
    <m/>
    <s v="00221022001 DEPOSITO DE EFECTIVO, DEPOSITANTE: EMSANBRI MIN SRL, CONCEPTO: M-02 FUERA DE PLAZO - 15 DIAS (INCREMENTO 10%DIA), CUENTA DE DEPOSITO: CUENTA UNICA DEL TESORO"/>
    <m/>
    <m/>
    <m/>
    <m/>
    <m/>
    <m/>
    <n v="0"/>
    <n v="250"/>
    <s v="NO_CONCILIADO"/>
  </r>
  <r>
    <x v="62"/>
    <m/>
    <x v="62"/>
    <x v="190"/>
    <s v="O23399070002"/>
    <s v="BOD"/>
    <n v="2339907"/>
    <m/>
    <s v="00221022001 DEPOSITO DE EFECTIVO, DEPOSITANTE: EMBRANSI MIN SRL, CONCEPTO: M-02 FUERA DE PLAZO - 15 DIAS (INCREMENTO 10%DIA), CUENTA DE DEPOSITO: CUENTA UNICA DEL TESORO"/>
    <m/>
    <m/>
    <m/>
    <m/>
    <m/>
    <m/>
    <n v="0"/>
    <n v="210"/>
    <s v="NO_CONCILIADO"/>
  </r>
  <r>
    <x v="62"/>
    <m/>
    <x v="62"/>
    <x v="190"/>
    <s v="O23399080002"/>
    <s v="BOD"/>
    <n v="2339908"/>
    <m/>
    <s v="00221022001 DEPOSITO DE EFECTIVO, DEPOSITANTE: EMBRANSI MIN SRL, CONCEPTO: M-02 FUERA DE PLAZO - 15 DIAS (INCREMENTO 10%DIA), CUENTA DE DEPOSITO: CUENTA UNICA DEL TESORO"/>
    <m/>
    <m/>
    <m/>
    <m/>
    <m/>
    <m/>
    <n v="0"/>
    <n v="120"/>
    <s v="NO_CONCILIADO"/>
  </r>
  <r>
    <x v="62"/>
    <m/>
    <x v="62"/>
    <x v="190"/>
    <s v="O23399090002"/>
    <s v="BOD"/>
    <n v="2339909"/>
    <m/>
    <s v="00221022001 DEPOSITO DE EFECTIVO, DEPOSITANTE: EMSANBRI MIN SRL, CONCEPTO: M-02 FUERA DE PLAZO - 15 DIAS (INCREMENTO 10%DIA), CUENTA DE DEPOSITO: CUENTA UNICA DEL TESORO"/>
    <m/>
    <m/>
    <m/>
    <m/>
    <m/>
    <m/>
    <n v="0"/>
    <n v="200"/>
    <s v="NO_CONCILIADO"/>
  </r>
  <r>
    <x v="62"/>
    <m/>
    <x v="62"/>
    <x v="190"/>
    <s v="O23399100002"/>
    <s v="BOD"/>
    <n v="2339910"/>
    <m/>
    <s v="00221022001 DEPOSITO DE EFECTIVO, DEPOSITANTE: EMSANBRI MIN SRL, CONCEPTO: M-02 FUERA DE PLAZO - 15 DIAS (INCREMENTO 10%DIA), CUENTA DE DEPOSITO: CUENTA UNICA DEL TESORO"/>
    <m/>
    <m/>
    <m/>
    <m/>
    <m/>
    <m/>
    <n v="0"/>
    <n v="160"/>
    <s v="NO_CONCILIADO"/>
  </r>
  <r>
    <x v="62"/>
    <m/>
    <x v="62"/>
    <x v="190"/>
    <s v="O23399110002"/>
    <s v="BOD"/>
    <n v="2339911"/>
    <m/>
    <s v="00221022001 DEPOSITO DE EFECTIVO, DEPOSITANTE: EMSANBRI MIN SRL, CONCEPTO: M-02 FUERA DE PLAZO - 15 DIAS (INCREMENTO 10%DIA), CUENTA DE DEPOSITO: CUENTA UNICA DEL TESORO"/>
    <m/>
    <m/>
    <m/>
    <m/>
    <m/>
    <m/>
    <n v="0"/>
    <n v="250"/>
    <s v="NO_CONCILIADO"/>
  </r>
  <r>
    <x v="62"/>
    <m/>
    <x v="62"/>
    <x v="190"/>
    <s v="O23399120002"/>
    <s v="BOD"/>
    <n v="2339912"/>
    <m/>
    <s v="00221022001 DEPOSITO DE EFECTIVO, DEPOSITANTE: COMERCIALIZADORA KENNAMETAL BOLIVIA SRL, CONCEPTO: PAGO DE MULTA, CUENTA DE DEPOSITO: CUENTA UNICA DEL TESORO"/>
    <m/>
    <m/>
    <m/>
    <m/>
    <m/>
    <m/>
    <n v="0"/>
    <n v="100"/>
    <s v="NO_CONCILIADO"/>
  </r>
  <r>
    <x v="62"/>
    <m/>
    <x v="62"/>
    <x v="190"/>
    <s v="O23399130002"/>
    <s v="BOD"/>
    <n v="2339913"/>
    <m/>
    <s v="00221022001 DEPOSITO DE EFECTIVO, DEPOSITANTE: COMERCIALIZADORA KENNAMETAL BOLIVIA SRL, CONCEPTO: PAGO DE MULTA, CUENTA DE DEPOSITO: CUENTA UNICA DEL TESORO"/>
    <m/>
    <m/>
    <m/>
    <m/>
    <m/>
    <m/>
    <n v="0"/>
    <n v="100"/>
    <s v="NO_CONCILIADO"/>
  </r>
  <r>
    <x v="62"/>
    <m/>
    <x v="62"/>
    <x v="190"/>
    <s v="O23399140002"/>
    <s v="BOD"/>
    <n v="2339914"/>
    <m/>
    <s v="00221022001 DEPOSITO DE EFECTIVO, DEPOSITANTE: EMSANBRI MIN SRL, CONCEPTO: M-02 FUERA DE PLAZO - 15 DIAS (INCREMENTO 10%DIA), CUENTA DE DEPOSITO: CUENTA UNICA DEL TESORO"/>
    <m/>
    <m/>
    <m/>
    <m/>
    <m/>
    <m/>
    <n v="0"/>
    <n v="340"/>
    <s v="NO_CONCILIADO"/>
  </r>
  <r>
    <x v="62"/>
    <m/>
    <x v="62"/>
    <x v="190"/>
    <s v="O23399150002"/>
    <s v="BOD"/>
    <n v="2339915"/>
    <m/>
    <s v="00221022001 DEPOSITO DE EFECTIVO, DEPOSITANTE: COMERCIALIZADORA KENNAMETAL BOLIVIA SRL, CONCEPTO: PAGO DE MULTA, CUENTA DE DEPOSITO: CUENTA UNICA DEL TESORO"/>
    <m/>
    <m/>
    <m/>
    <m/>
    <m/>
    <m/>
    <n v="0"/>
    <n v="100"/>
    <s v="NO_CONCILIADO"/>
  </r>
  <r>
    <x v="62"/>
    <m/>
    <x v="62"/>
    <x v="190"/>
    <s v="O23399160002"/>
    <s v="BOD"/>
    <n v="2339916"/>
    <m/>
    <s v="00221022001 DEPOSITO DE EFECTIVO, DEPOSITANTE: COMERCIALIZADORA KENNAMETAL BOLIVIA SRL, CONCEPTO: PAGO DE MULTA, CUENTA DE DEPOSITO: CUENTA UNICA DEL TESORO"/>
    <m/>
    <m/>
    <m/>
    <m/>
    <m/>
    <m/>
    <n v="0"/>
    <n v="100"/>
    <s v="NO_CONCILIADO"/>
  </r>
  <r>
    <x v="62"/>
    <m/>
    <x v="62"/>
    <x v="190"/>
    <s v="O23399180002"/>
    <s v="BOD"/>
    <n v="2339918"/>
    <m/>
    <s v="00221022001 DEPOSITO DE EFECTIVO, DEPOSITANTE: EMSANBRI MIN SRL, CONCEPTO: M-02 FUERA DE PLAZO - 15 DIAS (INCREMENTO 10%DIA), CUENTA DE DEPOSITO: CUENTA UNICA DEL TESORO"/>
    <m/>
    <m/>
    <m/>
    <m/>
    <m/>
    <m/>
    <n v="0"/>
    <n v="390"/>
    <s v="NO_CONCILIADO"/>
  </r>
  <r>
    <x v="62"/>
    <m/>
    <x v="62"/>
    <x v="190"/>
    <s v="O23399190002"/>
    <s v="BOD"/>
    <n v="2339919"/>
    <m/>
    <s v="00221022001 DEPOSITO DE EFECTIVO, DEPOSITANTE: EMSANBRI MIN SRL, CONCEPTO: M-02 FUERA DE PLAZO - 15 DIAS (INCREMENTO 10%DIA), CUENTA DE DEPOSITO: CUENTA UNICA DEL TESORO"/>
    <m/>
    <m/>
    <m/>
    <m/>
    <m/>
    <m/>
    <n v="0"/>
    <n v="340"/>
    <s v="NO_CONCILIADO"/>
  </r>
  <r>
    <x v="11"/>
    <m/>
    <x v="11"/>
    <x v="190"/>
    <s v="O23399210002"/>
    <s v="BOD"/>
    <n v="2339921"/>
    <m/>
    <s v="00047364102 DEPOSITO DE EFECTIVO, DEPOSITANTE: FONADIM, CONCEPTO: SALDO AJUSTADO GAM TIRAQUE, CUENTA DE DEPOSITO: CUENTA UNICA DEL TESORO"/>
    <m/>
    <m/>
    <m/>
    <m/>
    <m/>
    <m/>
    <n v="0"/>
    <n v="0.89"/>
    <s v="NO_CONCILIADO"/>
  </r>
  <r>
    <x v="62"/>
    <m/>
    <x v="62"/>
    <x v="190"/>
    <s v="B23397470002"/>
    <s v="BOD"/>
    <n v="2339747"/>
    <m/>
    <s v="00221022001 DEP.DE CHEQ.AJENOS,RET.DE CAM.,CONCEPTO: DEPÓSITO,DEP.: PATY BOHORQUEZ LEANDRO , PROCEDENCIA: BANCO UNION S.A., CHEQUE: 222396, FECHA DE EMISION:15/10/2025"/>
    <m/>
    <m/>
    <m/>
    <m/>
    <m/>
    <m/>
    <n v="0"/>
    <n v="200"/>
    <s v="NO_CONCILIADO"/>
  </r>
  <r>
    <x v="73"/>
    <m/>
    <x v="73"/>
    <x v="190"/>
    <s v="B23396810002"/>
    <s v="BOD"/>
    <n v="2339681"/>
    <m/>
    <s v="00070011102 DEP.DE CHEQ.AJENOS,RET.DE CAM.,CONCEPTO: DEVOLUCION DE FACTURAS - NAABOL,DEP.: FUNCIONARIOS DE MINISTERIO DE TRABAJO , PROCEDENCIA: BANCO UNION S.A., CHEQUE: 11714, FECHA DE EMISION:09/10/2025"/>
    <m/>
    <m/>
    <m/>
    <m/>
    <m/>
    <m/>
    <n v="0"/>
    <n v="180"/>
    <s v="NO_CONCILIADO"/>
  </r>
  <r>
    <x v="1"/>
    <m/>
    <x v="1"/>
    <x v="190"/>
    <s v="B23397450002"/>
    <s v="BOD"/>
    <n v="2339745"/>
    <m/>
    <s v="00099021001 DEP.DE CHEQ.AJENOS,RET.DE CAM.,CONCEPTO: DEPÓSITO,DEP.: JUAN CARLOS LLANQUE HUARACHI , PROCEDENCIA: BANCO UNION S.A., CHEQUE: 222395, FECHA DE EMISION:15/10/2025"/>
    <m/>
    <m/>
    <m/>
    <m/>
    <m/>
    <m/>
    <n v="0"/>
    <n v="1090.8"/>
    <s v="NO_CONCILIADO"/>
  </r>
  <r>
    <x v="62"/>
    <m/>
    <x v="62"/>
    <x v="190"/>
    <s v="B23397500002"/>
    <s v="BOD"/>
    <n v="2339750"/>
    <m/>
    <s v="00221022001 DEP.DE CHEQ.AJENOS,RET.DE CAM.,CONCEPTO: DEPÓSITO,DEP.: BALVINA QUISPE RAMIREZ , PROCEDENCIA: BANCO UNION S.A., CHEQUE: 222397, FECHA DE EMISION:15/10/2025"/>
    <m/>
    <m/>
    <m/>
    <m/>
    <m/>
    <m/>
    <n v="0"/>
    <n v="600"/>
    <s v="NO_CONCILIADO"/>
  </r>
  <r>
    <x v="62"/>
    <m/>
    <x v="62"/>
    <x v="190"/>
    <s v="B23397510002"/>
    <s v="BOD"/>
    <n v="2339751"/>
    <m/>
    <s v="00221022001 DEP.DE CHEQ.AJENOS,RET.DE CAM.,CONCEPTO: DEPÓSITO,DEP.: BALVINA QUISPE RAMIREZ , PROCEDENCIA: BANCO UNION S.A., CHEQUE: 222398, FECHA DE EMISION:15/10/2025"/>
    <m/>
    <m/>
    <m/>
    <m/>
    <m/>
    <m/>
    <n v="0"/>
    <n v="1100"/>
    <s v="NO_CONCILIADO"/>
  </r>
  <r>
    <x v="1"/>
    <m/>
    <x v="1"/>
    <x v="190"/>
    <s v="B23397530002"/>
    <s v="BOD"/>
    <n v="2339753"/>
    <m/>
    <s v="00099021001 DEP.DE CHEQ.AJENOS,RET.DE CAM.,CONCEPTO: DEPÓSITO,DEP.: FANNY YOLANDA LEYTON LAURA , PROCEDENCIA: BANCO UNION S.A., CHEQUE: 222399, FECHA DE EMISION:15/10/2025"/>
    <m/>
    <m/>
    <m/>
    <m/>
    <m/>
    <m/>
    <n v="0"/>
    <n v="395.71"/>
    <s v="NO_CONCILIADO"/>
  </r>
  <r>
    <x v="1"/>
    <m/>
    <x v="1"/>
    <x v="190"/>
    <s v="B23397550002"/>
    <s v="BOD"/>
    <n v="2339755"/>
    <m/>
    <s v="00099021001 DEP.DE CHEQ.AJENOS,RET.DE CAM.,CONCEPTO: DEPÓSITO,DEP.: FANNY YOLANDA LEYTON LAURA , PROCEDENCIA: BANCO UNION S.A., CHEQUE: 222400, FECHA DE EMISION:15/10/2025"/>
    <m/>
    <m/>
    <m/>
    <m/>
    <m/>
    <m/>
    <n v="0"/>
    <n v="2374.29"/>
    <s v="NO_CONCILIADO"/>
  </r>
  <r>
    <x v="1"/>
    <m/>
    <x v="1"/>
    <x v="190"/>
    <s v="B23397580002"/>
    <s v="BOD"/>
    <n v="2339758"/>
    <m/>
    <s v="00099021001 DEP.DE CHEQ.AJENOS,RET.DE CAM.,CONCEPTO: DEPÓSITO,DEP.: FANNY YOLANDA LEYTON LAURA , PROCEDENCIA: BANCO UNION S.A., CHEQUE: 222401, FECHA DE EMISION:15/10/2025"/>
    <m/>
    <m/>
    <m/>
    <m/>
    <m/>
    <m/>
    <n v="0"/>
    <n v="2374.29"/>
    <s v="NO_CONCILIADO"/>
  </r>
  <r>
    <x v="1"/>
    <m/>
    <x v="1"/>
    <x v="190"/>
    <s v="B23397610002"/>
    <s v="BOD"/>
    <n v="2339761"/>
    <m/>
    <s v="00099021001 DEP.DE CHEQ.AJENOS,RET.DE CAM.,CONCEPTO: DEVOLUCION,DEP.: ESTERFILA PANOZO AYALA , PROCEDENCIA: BANCO UNION S.A., CHEQUE: 222403, FECHA DE EMISION:15/10/2025"/>
    <m/>
    <m/>
    <m/>
    <m/>
    <m/>
    <m/>
    <n v="0"/>
    <n v="7134"/>
    <s v="NO_CONCILIADO"/>
  </r>
  <r>
    <x v="1"/>
    <m/>
    <x v="1"/>
    <x v="190"/>
    <s v="B23397640002"/>
    <s v="BOD"/>
    <n v="2339764"/>
    <m/>
    <s v="00099021001 DEP.DE CHEQ.AJENOS,RET.DE CAM.,CONCEPTO: DEVOLUCION,DEP.: MARCELO AMERICO AGUIRRE QUISPE , PROCEDENCIA: BANCO UNION S.A., CHEQUE: 222406, FECHA DE EMISION:15/10/2025"/>
    <m/>
    <m/>
    <m/>
    <m/>
    <m/>
    <m/>
    <n v="0"/>
    <n v="1955.19"/>
    <s v="NO_CONCILIADO"/>
  </r>
  <r>
    <x v="1"/>
    <m/>
    <x v="1"/>
    <x v="190"/>
    <s v="B23397650002"/>
    <s v="BOD"/>
    <n v="2339765"/>
    <m/>
    <s v="00099021001 DEP.DE CHEQ.AJENOS,RET.DE CAM.,CONCEPTO: DEVOLUCION,DEP.: MARIA LISBETH MORON , PROCEDENCIA: BANCO UNION S.A., CHEQUE: 222405, FECHA DE EMISION:15/10/2025"/>
    <m/>
    <m/>
    <m/>
    <m/>
    <m/>
    <m/>
    <n v="0"/>
    <n v="3315.64"/>
    <s v="NO_CONCILIADO"/>
  </r>
  <r>
    <x v="84"/>
    <m/>
    <x v="84"/>
    <x v="190"/>
    <s v="Q23079220002"/>
    <s v="CRV"/>
    <n v="2307922"/>
    <m/>
    <s v="NUMERO DE LIBRETA CUT: 00078014204 OPERACIÓN E18 TRANSFERENCIA DEL SISTEMA FINANCIERO POR CUENTA DE TERCEROS A LA CUT MHE Consulta y Participacion Empresas Privadas"/>
    <m/>
    <m/>
    <m/>
    <m/>
    <m/>
    <m/>
    <n v="0"/>
    <n v="184243.84"/>
    <s v="NO_CONCILIADO"/>
  </r>
  <r>
    <x v="3"/>
    <m/>
    <x v="3"/>
    <x v="190"/>
    <s v="Q23080280002"/>
    <s v="CRV"/>
    <n v="2308028"/>
    <m/>
    <s v="NUMERO DE LIBRETA CUT: 0099021001 OPERACIÓN E18 TRANSFERENCIA DEL SISTEMA FINANCIERO POR CUENTA DE TERCEROS A LA CUT SOL. ESC. DE INVAP S.A.U. SUC. BOLIVIA"/>
    <m/>
    <m/>
    <m/>
    <m/>
    <m/>
    <m/>
    <n v="0"/>
    <n v="3951282.34"/>
    <s v="NO_CONCILIADO"/>
  </r>
  <r>
    <x v="58"/>
    <m/>
    <x v="58"/>
    <x v="190"/>
    <s v="S11402850001"/>
    <s v="COB"/>
    <n v="1140285"/>
    <m/>
    <s v="||COMISION TRANSFERENCIA FONDOS AL EXTERIOR 0,20% S/USD1.098.604,30 (EQUIV.A EUR946.832,32).REF:PAGO 1 LC I-2023-47 P/C ENVIBOL A/F ZIPPE INDUSTRIEANLAGEN GMBH,EN COMPL. A COMP.1140284,15/10/25. LIB.00132072003 SEDEM-AMPL.PLANTA ENVASES DE VIDRIO EN ZUDAÑEZ-CH.REF.:COMIS.PAGO 1 LC I-2023-47"/>
    <m/>
    <m/>
    <m/>
    <m/>
    <m/>
    <m/>
    <n v="15432.86"/>
    <n v="0"/>
    <s v="NO_CONCILIADO"/>
  </r>
  <r>
    <x v="39"/>
    <m/>
    <x v="39"/>
    <x v="190"/>
    <s v="G33367690001"/>
    <s v="CVD"/>
    <n v="3336769"/>
    <m/>
    <s v="COBRO COSTOS DE PAPELERIA SEGUN TRANSFERENCIA DEL EXTERIOR POR ORDEN DE CONSULADO GENERAL DE BOLIVIA EN MILAN ITALIA REF.: RECAUDACION GESTORÍA CONSULAR POR EL MES DE MARZO 2024 LIB. 00010011102 MIN.RELACIONES EXTERIORES - GESTORIA CONSULAR LEY Nº 3108"/>
    <m/>
    <m/>
    <m/>
    <m/>
    <m/>
    <m/>
    <n v="60"/>
    <n v="0"/>
    <s v="NO_CONCILIADO"/>
  </r>
  <r>
    <x v="39"/>
    <m/>
    <x v="39"/>
    <x v="190"/>
    <s v="G33367720001"/>
    <s v="CVD"/>
    <n v="3336772"/>
    <m/>
    <s v="COBRO COSTOS DE PAPELERIA SEGUN TRANSFERENCIA DEL EXTERIOR POR ORDEN DE CONSULADO GENERAL DE BOLIVIA EN MADRID ESPAÑA REF.: GESTORIA SEP 90.032,63 SGC001 Y SALDO SUPERATIVO 20.152,77 USD LIB. 00010011102 MIN.RELACIONES EXTERIORES - GESTORIA CONSULAR LEY Nº 3108"/>
    <m/>
    <m/>
    <m/>
    <m/>
    <m/>
    <m/>
    <n v="60"/>
    <n v="0"/>
    <s v="NO_CONCILIADO"/>
  </r>
  <r>
    <x v="39"/>
    <m/>
    <x v="39"/>
    <x v="190"/>
    <s v="G33369200001"/>
    <s v="CVD"/>
    <n v="3336920"/>
    <m/>
    <s v="COBRO COSTOS DE PAPELERIA SEGUN TRANSFERENCIA DEL EXTERIOR POR ORDEN DE CONSULADO DE BOLIVIA EN MONTEVIDEO URUGUAY REF.: RECAUDACION GESTORÍA CONSULAR AL MES DE SEPTIEMBRE Y SALDOS SUPERAVITARIOS 2025 LIB. 00010011102 MIN.RELACIONES EXTERIORES - GESTORIA CONSULAR LEY Nº 3108"/>
    <m/>
    <m/>
    <m/>
    <m/>
    <m/>
    <m/>
    <n v="60"/>
    <n v="0"/>
    <s v="NO_CONCILIADO"/>
  </r>
  <r>
    <x v="39"/>
    <m/>
    <x v="39"/>
    <x v="190"/>
    <s v="G33369220001"/>
    <s v="CVD"/>
    <n v="3336922"/>
    <m/>
    <s v="COBRO COSTOS DE PAPELERIA SEGUN TRANSFERENCIA DEL EXTERIOR POR ORDEN DE CONSULADO GENERAL DE BOLIVIA EN LIMA PERU REF.: RECAUDACION GESTORÍA CONSULAR AL MES DE SEPTIEMBRE Y SALDOS SUPERAVITARIOS 2025. LIB. 00010011102 MIN.RELACIONES EXTERIORES - GESTORIA CONSULAR LEY Nº 3108"/>
    <m/>
    <m/>
    <m/>
    <m/>
    <m/>
    <m/>
    <n v="60"/>
    <n v="0"/>
    <s v="NO_CONCILIADO"/>
  </r>
  <r>
    <x v="39"/>
    <m/>
    <x v="39"/>
    <x v="190"/>
    <s v="G33369260001"/>
    <s v="CVD"/>
    <n v="3336926"/>
    <m/>
    <s v="COBRO COSTOS DE PAPELERIA SEGUN TRANSFERENCIA DEL EXTERIOR POR ORDEN DE VICECONSULADO DE BOLIVIA EN BERGAMO ITALIA REF.: RECAUDACION GESTORÍA CONSULAR POR EL MES DE MARZO 2024. LIB. 00010011102 MIN.RELACIONES EXTERIORES - GESTORIA CONSULAR LEY Nº 3108"/>
    <m/>
    <m/>
    <m/>
    <m/>
    <m/>
    <m/>
    <n v="60"/>
    <n v="0"/>
    <s v="NO_CONCILIADO"/>
  </r>
  <r>
    <x v="39"/>
    <m/>
    <x v="39"/>
    <x v="190"/>
    <s v="G33370770001"/>
    <s v="CVD"/>
    <n v="3337077"/>
    <m/>
    <s v="COBRO COSTOS DE PAPELERIA SEGUN TRANSFERENCIA DEL EXTERIOR POR ORDEN DE CONSULADO GENERAL DE BOLIVIA EN SAO PAULO BRASIL REF.: GESTORIA CONSULAR SEPTIEMBRE 2025 LIB. 00010011102 MIN.RELACIONES EXTERIORES - GESTORIA CONSULAR LEY Nº 3108"/>
    <m/>
    <m/>
    <m/>
    <m/>
    <m/>
    <m/>
    <n v="60"/>
    <n v="0"/>
    <s v="NO_CONCILIADO"/>
  </r>
  <r>
    <x v="44"/>
    <m/>
    <x v="44"/>
    <x v="190"/>
    <s v="S11403170003"/>
    <s v="COB"/>
    <n v="1140317"/>
    <m/>
    <s v="||PAGO PRÉSTAMO BID 3921/BL-BO VCTO 15-10-2025 POR CUENTA DEL TGN, SEGÚN NOTA MEFP/VTCP/DGCP/UODP/N° 477/2025 DE FECHA 09-10-2025, VALOR 15-10-2025 CAPITAL CHF8.126.072,91 INTERESES CHF649.189.98 LIB. 00099021001 TGN-RECURSOS ORDINARIOS (3987) REF.: COMISIONES BANCARIAS"/>
    <m/>
    <m/>
    <m/>
    <m/>
    <m/>
    <m/>
    <n v="75495.179999999993"/>
    <n v="0"/>
    <s v="NO_CONCILIADO"/>
  </r>
  <r>
    <x v="44"/>
    <m/>
    <x v="44"/>
    <x v="190"/>
    <s v="S11403170001"/>
    <s v="NTI"/>
    <n v="1140317"/>
    <m/>
    <s v="||PAGO PRÉSTAMO BID 3921/BL-BO VCTO 15-10-2025 POR CUENTA DEL TGN, SEGÚN NOTA MEFP/VTCP/DGCP/UODP/N° 477/2025 DE FECHA 09-10-2025, VALOR 15-10-2025 CAPITAL CHF8.126.072,91 INTERESES CHF649.189.98 LIB. 00099021001 TGN-RECURSOS ORDINARIOS (3987)"/>
    <m/>
    <m/>
    <m/>
    <m/>
    <m/>
    <m/>
    <n v="76230470.310000002"/>
    <n v="0"/>
    <s v="NO_CONCILIADO"/>
  </r>
  <r>
    <x v="44"/>
    <m/>
    <x v="44"/>
    <x v="190"/>
    <s v="S11402890003"/>
    <s v="COB"/>
    <n v="1140289"/>
    <m/>
    <s v="||PAGO PRÉSTAMO BID 5514/OC-BO VCTO 15-10-2025 POR CUENTA DEL TGN, SEGÚN NOTA MEFP/VTCP/DGCP/UODP/N° 477/2025 DE FECHA 09-10-2025, VALOR 15-10-2025 INTERESES CHF57.250,91 LIB. 00099021001 TGN-RECURSOS ORDINARIOS (3987) REF.: COMISIONES BANCARIAS"/>
    <m/>
    <m/>
    <m/>
    <m/>
    <m/>
    <m/>
    <n v="850.22"/>
    <n v="0"/>
    <s v="NO_CONCILIADO"/>
  </r>
  <r>
    <x v="44"/>
    <m/>
    <x v="44"/>
    <x v="190"/>
    <s v="S11402830003"/>
    <s v="COB"/>
    <n v="1140283"/>
    <m/>
    <s v="||PAGO PRÉSTAMO BID 4758/OC-BO VCTO 15-10-2025 POR CUENTA DEL TGN, SEGÚN NOTA MEFP/VTCP/DGCP/UODP/N° 477/2025 DE FECHA 09-10-2025, VALOR 15-10-2025 INTERESES CHF699.167,12 LIB. 00099021001 TGN-RECURSOS ORDINARIOS (3987) REF.: COMISIONES BANCARIAS"/>
    <m/>
    <m/>
    <m/>
    <m/>
    <m/>
    <m/>
    <n v="6346.38"/>
    <n v="0"/>
    <s v="NO_CONCILIADO"/>
  </r>
  <r>
    <x v="62"/>
    <m/>
    <x v="62"/>
    <x v="191"/>
    <s v="O23401720002"/>
    <s v="BOD"/>
    <n v="2340172"/>
    <m/>
    <s v="00221022001 DEPOSITO DE EFECTIVO, DEPOSITANTE: PARIS GOLD Y DIAMONDS SRL, CONCEPTO: PAGO MULTA TRAMITE FUERA DE PLAZO, CUENTA DE DEPOSITO: CUENTA UNICA DEL TESORO"/>
    <m/>
    <m/>
    <m/>
    <m/>
    <m/>
    <m/>
    <n v="0"/>
    <n v="100"/>
    <s v="NO_CONCILIADO"/>
  </r>
  <r>
    <x v="62"/>
    <m/>
    <x v="62"/>
    <x v="191"/>
    <s v="O23401740002"/>
    <s v="BOD"/>
    <n v="2340174"/>
    <m/>
    <s v="00221022001 DEPOSITO DE EFECTIVO, DEPOSITANTE: PARIS GOLD Y DIAMONDS SRL, CONCEPTO: PAGO MULTA TRAMITE FUERA DE PLAZO, CUENTA DE DEPOSITO: CUENTA UNICA DEL TESORO"/>
    <m/>
    <m/>
    <m/>
    <m/>
    <m/>
    <m/>
    <n v="0"/>
    <n v="100"/>
    <s v="NO_CONCILIADO"/>
  </r>
  <r>
    <x v="19"/>
    <m/>
    <x v="19"/>
    <x v="191"/>
    <s v="O23401800002"/>
    <s v="BOD"/>
    <n v="2340180"/>
    <m/>
    <s v="00099021001 DEPOSITO DE EFECTIVO, DEPOSITANTE: MIGUEL PEREZ SANDOVAL, CONCEPTO: DEVOLUCION DE PASAJE AEREO, CUENTA DE DEPOSITO: CUENTA UNICA DEL TESORO/DJBR"/>
    <m/>
    <m/>
    <m/>
    <m/>
    <m/>
    <m/>
    <n v="0"/>
    <n v="440"/>
    <s v="NO_CONCILIADO"/>
  </r>
  <r>
    <x v="19"/>
    <m/>
    <x v="19"/>
    <x v="191"/>
    <s v="O23401820002"/>
    <s v="BOD"/>
    <n v="2340182"/>
    <m/>
    <s v="00099021001 DEPOSITO DE EFECTIVO, DEPOSITANTE: LOURDES YARA VENTURA HERRERA, CONCEPTO: DEVOLUCION DE PASAJE AEREO, CUENTA DE DEPOSITO: CUENTA UNICA DEL TESORO/DJBR"/>
    <m/>
    <m/>
    <m/>
    <m/>
    <m/>
    <m/>
    <n v="0"/>
    <n v="440"/>
    <s v="NO_CONCILIADO"/>
  </r>
  <r>
    <x v="19"/>
    <m/>
    <x v="19"/>
    <x v="191"/>
    <s v="O23401840002"/>
    <s v="BOD"/>
    <n v="2340184"/>
    <m/>
    <s v="00099021001 DEPOSITO DE EFECTIVO, DEPOSITANTE: RODRIGO VEGA SALAZAR, CONCEPTO: DEVOLUCION DE PASAJE AEREO, CUENTA DE DEPOSITO: CUENTA UNICA DEL TESORO/DJBR"/>
    <m/>
    <m/>
    <m/>
    <m/>
    <m/>
    <m/>
    <n v="0"/>
    <n v="440"/>
    <s v="NO_CONCILIADO"/>
  </r>
  <r>
    <x v="1"/>
    <m/>
    <x v="1"/>
    <x v="191"/>
    <s v="O23401920002"/>
    <s v="BOD"/>
    <n v="2340192"/>
    <m/>
    <s v="00099021001 DEPOSITO DE EFECTIVO, DEPOSITANTE: ESTENKA QUINTANILLA LOPEZ, CONCEPTO: REVERSION TOTAL, CUENTA DE DEPOSITO: CUENTA UNICA DEL TESORO"/>
    <m/>
    <m/>
    <m/>
    <m/>
    <m/>
    <m/>
    <n v="0"/>
    <n v="8773.0300000000007"/>
    <s v="NO_CONCILIADO"/>
  </r>
  <r>
    <x v="7"/>
    <m/>
    <x v="7"/>
    <x v="191"/>
    <s v="O23402170002"/>
    <s v="BOD"/>
    <n v="2340217"/>
    <m/>
    <s v="00526012001 DEPOSITO DE EFECTIVO, DEPOSITANTE: BOLIVIA TV-SOFIA HEREDIA CHUCATINY, CONCEPTO: SALDO DE FONDO EN AVANCE DE HR 2078/2025, CUENTA DE DEPOSITO: CUENTA UNICA DEL TESORO"/>
    <m/>
    <m/>
    <m/>
    <m/>
    <m/>
    <m/>
    <n v="0"/>
    <n v="7800"/>
    <s v="NO_CONCILIADO"/>
  </r>
  <r>
    <x v="7"/>
    <m/>
    <x v="7"/>
    <x v="191"/>
    <s v="O23402190002"/>
    <s v="BOD"/>
    <n v="2340219"/>
    <m/>
    <s v="00526012001 DEPOSITO DE EFECTIVO, DEPOSITANTE: BOLIVIA TV-SOFIA HEREDIA CHUCATINY, CONCEPTO: DEVOLUCION DE GASTO POR PAGO DE MULTAS CPS HR 10452/2024, CUENTA DE DEPOSITO: CUENTA UNICA DEL TESORO"/>
    <m/>
    <m/>
    <m/>
    <m/>
    <m/>
    <m/>
    <n v="0"/>
    <n v="2138.54"/>
    <s v="NO_CONCILIADO"/>
  </r>
  <r>
    <x v="62"/>
    <m/>
    <x v="62"/>
    <x v="191"/>
    <s v="O23402340002"/>
    <s v="BOD"/>
    <n v="2340234"/>
    <m/>
    <s v="00221022001 DEPOSITO DE EFECTIVO, DEPOSITANTE: TERRABOL MINING, CONCEPTO: SANCION TRAMITE FUERA DE PLAZO - 15 DIAS (CON INCREMENTO 10%DIA)BS, CUENTA DE DEPOSITO: CUENTA UNICA DEL TESORO"/>
    <m/>
    <m/>
    <m/>
    <m/>
    <m/>
    <m/>
    <n v="0"/>
    <n v="160"/>
    <s v="NO_CONCILIADO"/>
  </r>
  <r>
    <x v="62"/>
    <m/>
    <x v="62"/>
    <x v="191"/>
    <s v="O23402380002"/>
    <s v="BOD"/>
    <n v="2340238"/>
    <m/>
    <s v="00221022001 DEPOSITO DE EFECTIVO, DEPOSITANTE: TERRABOL MINING, CONCEPTO: SANCION TRAMITE FUERA D EPLAZO - 15 DIAS(CON INCREMENTO 10%)BS, CUENTA DE DEPOSITO: CUENTA UNICA DEL TESORO"/>
    <m/>
    <m/>
    <m/>
    <m/>
    <m/>
    <m/>
    <n v="0"/>
    <n v="80"/>
    <s v="NO_CONCILIADO"/>
  </r>
  <r>
    <x v="62"/>
    <m/>
    <x v="62"/>
    <x v="191"/>
    <s v="O23402400002"/>
    <s v="BOD"/>
    <n v="2340240"/>
    <m/>
    <s v="00221022001 DEPOSITO DE EFECTIVO, DEPOSITANTE: TERRABOL MINING, CONCEPTO: SANCION TRAMITE FUERA D EPLAZO - 15 DIAS(CON INCREMENTO 10%)BS, CUENTA DE DEPOSITO: CUENTA UNICA DEL TESORO"/>
    <m/>
    <m/>
    <m/>
    <m/>
    <m/>
    <m/>
    <n v="0"/>
    <n v="40"/>
    <s v="NO_CONCILIADO"/>
  </r>
  <r>
    <x v="62"/>
    <m/>
    <x v="62"/>
    <x v="191"/>
    <s v="O23402650002"/>
    <s v="BOD"/>
    <n v="2340265"/>
    <m/>
    <s v="00221022001 DEPOSITO DE EFECTIVO, DEPOSITANTE: PROMEX - BOL, CONCEPTO: 13 FORMULARIOS M-02 SEGUNDA QUINCENA AGOSTO, CUENTA DE DEPOSITO: CUENTA UNICA DEL TESORO"/>
    <m/>
    <m/>
    <m/>
    <m/>
    <m/>
    <m/>
    <n v="0"/>
    <n v="1300"/>
    <s v="NO_CONCILIADO"/>
  </r>
  <r>
    <x v="62"/>
    <m/>
    <x v="62"/>
    <x v="191"/>
    <s v="O23402660002"/>
    <s v="BOD"/>
    <n v="2340266"/>
    <m/>
    <s v="00221022001 DEPOSITO DE EFECTIVO, DEPOSITANTE: PROMEX - BOL, CONCEPTO: 17 FORMULARIOS M-02 PRIMERA QUINCENA DE SEPTIEMBRE, CUENTA DE DEPOSITO: CUENTA UNICA DEL TESORO"/>
    <m/>
    <m/>
    <m/>
    <m/>
    <m/>
    <m/>
    <n v="0"/>
    <n v="1700"/>
    <s v="NO_CONCILIADO"/>
  </r>
  <r>
    <x v="62"/>
    <m/>
    <x v="62"/>
    <x v="191"/>
    <s v="O23402680002"/>
    <s v="BOD"/>
    <n v="2340268"/>
    <m/>
    <s v="00221022001 DEPOSITO DE EFECTIVO, DEPOSITANTE: PROMEX - BOL, CONCEPTO: 1 FORMULARIOS M-02 PRIMERA QUINCENA DE SEPTIEMBRE, CUENTA DE DEPOSITO: CUENTA UNICA DEL TESORO"/>
    <m/>
    <m/>
    <m/>
    <m/>
    <m/>
    <m/>
    <n v="0"/>
    <n v="100"/>
    <s v="NO_CONCILIADO"/>
  </r>
  <r>
    <x v="62"/>
    <m/>
    <x v="62"/>
    <x v="191"/>
    <s v="O23402720002"/>
    <s v="BOD"/>
    <n v="2340272"/>
    <m/>
    <s v="00221022001 DEPOSITO DE EFECTIVO, DEPOSITANTE: PROMEX - BOL, CONCEPTO: SANCION TRAMITE FUERA DE PLAZO - 15 DIAS (CON INCREMENTO 10% DIA) PRIMERA QUINCENA DE JULIO, CUENTA DE DEPOSITO: CUENTA UNICA DEL TESORO"/>
    <m/>
    <m/>
    <m/>
    <m/>
    <m/>
    <m/>
    <n v="0"/>
    <n v="3120"/>
    <s v="NO_CONCILIADO"/>
  </r>
  <r>
    <x v="62"/>
    <m/>
    <x v="62"/>
    <x v="191"/>
    <s v="O23402750002"/>
    <s v="BOD"/>
    <n v="2340275"/>
    <m/>
    <s v="00221022001 DEPOSITO DE EFECTIVO, DEPOSITANTE: PROMEX - BOL, CONCEPTO: SANCION TRAMITE FUERA DE PLAZO - 15 DIAS (CON INCREMENTO 10% DIA) SEGUNDA QUINCENA DE JULIO, CUENTA DE DEPOSITO: CUENTA UNICA DEL TESORO"/>
    <m/>
    <m/>
    <m/>
    <m/>
    <m/>
    <m/>
    <n v="0"/>
    <n v="1860"/>
    <s v="NO_CONCILIADO"/>
  </r>
  <r>
    <x v="62"/>
    <m/>
    <x v="62"/>
    <x v="191"/>
    <s v="O23402770002"/>
    <s v="BOD"/>
    <n v="2340277"/>
    <m/>
    <s v="00221022001 DEPOSITO DE EFECTIVO, DEPOSITANTE: PROMEX - BOL, CONCEPTO: SANCION TRAMITE FUERA DE PLAZO - 15 DIAS (CON INCREMENTO 10% DIA) PRIMERA QUINCENA DE AGOSTO, CUENTA DE DEPOSITO: CUENTA UNICA DEL TESORO"/>
    <m/>
    <m/>
    <m/>
    <m/>
    <m/>
    <m/>
    <n v="0"/>
    <n v="2400"/>
    <s v="NO_CONCILIADO"/>
  </r>
  <r>
    <x v="62"/>
    <m/>
    <x v="62"/>
    <x v="191"/>
    <s v="O23402810002"/>
    <s v="BOD"/>
    <n v="2340281"/>
    <m/>
    <s v="00221022001 DEPOSITO DE EFECTIVO, DEPOSITANTE: PROMEX - BOL, CONCEPTO: SANCION TRAMITE FUERA DE PLAZO - 15 DIAS (CON INCREMENTO 10% DIA) PRIMERA QUINCENA DE AGOSTO, CUENTA DE DEPOSITO: CUENTA UNICA DEL TESORO"/>
    <m/>
    <m/>
    <m/>
    <m/>
    <m/>
    <m/>
    <n v="0"/>
    <n v="210"/>
    <s v="NO_CONCILIADO"/>
  </r>
  <r>
    <x v="62"/>
    <m/>
    <x v="62"/>
    <x v="191"/>
    <s v="O23402850002"/>
    <s v="BOD"/>
    <n v="2340285"/>
    <m/>
    <s v="00221022001 DEPOSITO DE EFECTIVO, DEPOSITANTE: PROMEX - BOL, CONCEPTO: SANCION TRAMITE FUERA DE PLAZO - 15 DIAS (CON INCREMENTO 10% DIA) PRIMERA QUINCENA DE AGOSTO, CUENTA DE DEPOSITO: CUENTA UNICA DEL TESORO"/>
    <m/>
    <m/>
    <m/>
    <m/>
    <m/>
    <m/>
    <n v="0"/>
    <n v="210"/>
    <s v="NO_CONCILIADO"/>
  </r>
  <r>
    <x v="62"/>
    <m/>
    <x v="62"/>
    <x v="191"/>
    <s v="O23402880002"/>
    <s v="BOD"/>
    <n v="2340288"/>
    <m/>
    <s v="00221022001 DEPOSITO DE EFECTIVO, DEPOSITANTE: PROMEX - BOL, CONCEPTO: SANCION TRAMITE FUERA DE PLAZO - 15 DIAS (CON INCREMENTO 10% DIA) SEGUNDA QUINCENA DE AGOSTO, CUENTA DE DEPOSITO: CUENTA UNICA DEL TESORO"/>
    <m/>
    <m/>
    <m/>
    <m/>
    <m/>
    <m/>
    <n v="0"/>
    <n v="2410"/>
    <s v="NO_CONCILIADO"/>
  </r>
  <r>
    <x v="64"/>
    <m/>
    <x v="64"/>
    <x v="191"/>
    <s v="O23403560002"/>
    <s v="BOD"/>
    <n v="2340356"/>
    <m/>
    <s v="00099021001 DEPOSITO DE EFECTIVO, DEPOSITANTE: CARLOS MARTIN RODRIGUEZ SORIA, CONCEPTO: DEVOLUCION DE FACTURA NAABOL, CUENTA DE DEPOSITO: CUENTA UNICA DEL TESORO"/>
    <m/>
    <m/>
    <m/>
    <m/>
    <m/>
    <m/>
    <n v="0"/>
    <n v="15"/>
    <s v="NO_CONCILIADO"/>
  </r>
  <r>
    <x v="64"/>
    <m/>
    <x v="64"/>
    <x v="191"/>
    <s v="O23403570002"/>
    <s v="BOD"/>
    <n v="2340357"/>
    <m/>
    <s v="00099021001 DEPOSITO DE EFECTIVO, DEPOSITANTE: CARLOS MARTIN RODRIGUEZ SORIA, CONCEPTO: DEVOLUCION DE FACTURA NAABOL, CUENTA DE DEPOSITO: CUENTA UNICA DEL TESORO"/>
    <m/>
    <m/>
    <m/>
    <m/>
    <m/>
    <m/>
    <n v="0"/>
    <n v="15"/>
    <s v="NO_CONCILIADO"/>
  </r>
  <r>
    <x v="10"/>
    <m/>
    <x v="10"/>
    <x v="191"/>
    <s v="O23403580002"/>
    <s v="BOD"/>
    <n v="2340358"/>
    <m/>
    <s v="00099021001 DEPOSITO DE EFECTIVO, DEPOSITANTE: JIOVANNY EDWARD SAMANAMUD AVILA, CONCEPTO: REGULARIZACIONES POR TOPE SALARIAL AGOSTO 2025, CUENTA DE DEPOSITO: CUENTA UNICA DEL TESORO/DJBR"/>
    <m/>
    <m/>
    <m/>
    <m/>
    <m/>
    <m/>
    <n v="0"/>
    <n v="387.87"/>
    <s v="NO_CONCILIADO"/>
  </r>
  <r>
    <x v="10"/>
    <m/>
    <x v="10"/>
    <x v="191"/>
    <s v="O23403600002"/>
    <s v="BOD"/>
    <n v="2340360"/>
    <m/>
    <s v="00099021001 DEPOSITO DE EFECTIVO, DEPOSITANTE: JIOVANNY EDWARD SAMANAMUD AVILA, CONCEPTO: REGULARIZACION POR TOPE SALARIAL SEPTIEMBRE 2025, CUENTA DE DEPOSITO: CUENTA UNICA DEL TESORO/DJBR"/>
    <m/>
    <m/>
    <m/>
    <m/>
    <m/>
    <m/>
    <n v="0"/>
    <n v="882.8"/>
    <s v="NO_CONCILIADO"/>
  </r>
  <r>
    <x v="56"/>
    <m/>
    <x v="56"/>
    <x v="191"/>
    <s v="O23403790002"/>
    <s v="BOD"/>
    <n v="2340379"/>
    <m/>
    <s v="00099021001 DEPOSITO DE EFECTIVO, DEPOSITANTE: JAVIER PAUCARA ESCOBAR, CONCEPTO: REVERSION DEL SALDO NO EJECUTADO DE COMBUSTIBLE - ELECCIONES GENERALES PREV. 196485, CUENTA DE DEPOSITO: CUENTA UNICA DEL TESORO"/>
    <m/>
    <m/>
    <m/>
    <m/>
    <m/>
    <m/>
    <n v="0"/>
    <n v="374"/>
    <s v="NO_CONCILIADO"/>
  </r>
  <r>
    <x v="62"/>
    <m/>
    <x v="62"/>
    <x v="191"/>
    <s v="O23403900002"/>
    <s v="BOD"/>
    <n v="2340390"/>
    <m/>
    <s v="00221022001 DEPOSITO DE EFECTIVO, DEPOSITANTE: COMERC. PROMETBOL, CONCEPTO: FUERA DE PLAZO, CUENTA DE DEPOSITO: CUENTA UNICA DEL TESORO"/>
    <m/>
    <m/>
    <m/>
    <m/>
    <m/>
    <m/>
    <n v="0"/>
    <n v="100"/>
    <s v="NO_CONCILIADO"/>
  </r>
  <r>
    <x v="62"/>
    <m/>
    <x v="62"/>
    <x v="191"/>
    <s v="O23403920002"/>
    <s v="BOD"/>
    <n v="2340392"/>
    <m/>
    <s v="00221022001 DEPOSITO DE EFECTIVO, DEPOSITANTE: COMERC. PROMETBOL, CONCEPTO: SANCION TRAMITE FUERA DE PLAZO, CUENTA DE DEPOSITO: CUENTA UNICA DEL TESORO"/>
    <m/>
    <m/>
    <m/>
    <m/>
    <m/>
    <m/>
    <n v="0"/>
    <n v="280"/>
    <s v="NO_CONCILIADO"/>
  </r>
  <r>
    <x v="62"/>
    <m/>
    <x v="62"/>
    <x v="191"/>
    <s v="O23403940002"/>
    <s v="BOD"/>
    <n v="2340394"/>
    <m/>
    <s v="00221012001 DEPOSITO DE EFECTIVO, DEPOSITANTE: RAMIRO GONZALES, CONCEPTO: FUERA DE PLAZO, CUENTA DE DEPOSITO: CUENTA UNICA DEL TESORO"/>
    <m/>
    <m/>
    <m/>
    <m/>
    <m/>
    <m/>
    <n v="0"/>
    <n v="100"/>
    <s v="NO_CONCILIADO"/>
  </r>
  <r>
    <x v="62"/>
    <m/>
    <x v="62"/>
    <x v="191"/>
    <s v="O23403950002"/>
    <s v="BOD"/>
    <n v="2340395"/>
    <m/>
    <s v="00221012001 DEPOSITO DE EFECTIVO, DEPOSITANTE: RAMIRO GONZALES, CONCEPTO: FUERA DE PLAZO, CUENTA DE DEPOSITO: CUENTA UNICA DEL TESORO"/>
    <m/>
    <m/>
    <m/>
    <m/>
    <m/>
    <m/>
    <n v="0"/>
    <n v="100"/>
    <s v="NO_CONCILIADO"/>
  </r>
  <r>
    <x v="62"/>
    <m/>
    <x v="62"/>
    <x v="191"/>
    <s v="O23403970002"/>
    <s v="BOD"/>
    <n v="2340397"/>
    <m/>
    <s v="00221012001 DEPOSITO DE EFECTIVO, DEPOSITANTE: RAMIRO GONZALES, CONCEPTO: FUERA DE PLAZO, CUENTA DE DEPOSITO: CUENTA UNICA DEL TESORO"/>
    <m/>
    <m/>
    <m/>
    <m/>
    <m/>
    <m/>
    <n v="0"/>
    <n v="100"/>
    <s v="NO_CONCILIADO"/>
  </r>
  <r>
    <x v="1"/>
    <m/>
    <x v="1"/>
    <x v="191"/>
    <s v="O23404180002"/>
    <s v="BOD"/>
    <n v="2340418"/>
    <m/>
    <s v="00099021001 DEPOSITO DE EFECTIVO, DEPOSITANTE: DULCE MARIA ARAUJO DOMINGUES, CONCEPTO: DEVOLUCION, CUENTA DE DEPOSITO: CUENTA UNICA DEL TESORO"/>
    <m/>
    <m/>
    <m/>
    <m/>
    <m/>
    <m/>
    <n v="0"/>
    <n v="160"/>
    <s v="NO_CONCILIADO"/>
  </r>
  <r>
    <x v="62"/>
    <m/>
    <x v="62"/>
    <x v="191"/>
    <s v="O23404290002"/>
    <s v="BOD"/>
    <n v="2340429"/>
    <m/>
    <s v="00221022001 DEPOSITO DE EFECTIVO, DEPOSITANTE: GOLDEN MULE SA, CONCEPTO: FUERA DE PLAZO, CUENTA DE DEPOSITO: CUENTA UNICA DEL TESORO"/>
    <m/>
    <m/>
    <m/>
    <m/>
    <m/>
    <m/>
    <n v="0"/>
    <n v="100"/>
    <s v="NO_CONCILIADO"/>
  </r>
  <r>
    <x v="62"/>
    <m/>
    <x v="62"/>
    <x v="191"/>
    <s v="O23404310002"/>
    <s v="BOD"/>
    <n v="2340431"/>
    <m/>
    <s v="00221022001 DEPOSITO DE EFECTIVO, DEPOSITANTE: GOLDEN MULE SA, CONCEPTO: FUERA DE PLAZO, CUENTA DE DEPOSITO: CUENTA UNICA DEL TESORO"/>
    <m/>
    <m/>
    <m/>
    <m/>
    <m/>
    <m/>
    <n v="0"/>
    <n v="100"/>
    <s v="NO_CONCILIADO"/>
  </r>
  <r>
    <x v="62"/>
    <m/>
    <x v="62"/>
    <x v="191"/>
    <s v="O23404330002"/>
    <s v="BOD"/>
    <n v="2340433"/>
    <m/>
    <s v="00221022001 DEPOSITO DE EFECTIVO, DEPOSITANTE: GOLDEN MULE SA, CONCEPTO: FUERA DE PLAZO, CUENTA DE DEPOSITO: CUENTA UNICA DEL TESORO"/>
    <m/>
    <m/>
    <m/>
    <m/>
    <m/>
    <m/>
    <n v="0"/>
    <n v="100"/>
    <s v="NO_CONCILIADO"/>
  </r>
  <r>
    <x v="62"/>
    <m/>
    <x v="62"/>
    <x v="191"/>
    <s v="O23404360002"/>
    <s v="BOD"/>
    <n v="2340436"/>
    <m/>
    <s v="00221022001 DEPOSITO DE EFECTIVO, DEPOSITANTE: GOLDEN MULE SA, CONCEPTO: FUERA DE PLAZO, CUENTA DE DEPOSITO: CUENTA UNICA DEL TESORO"/>
    <m/>
    <m/>
    <m/>
    <m/>
    <m/>
    <m/>
    <n v="0"/>
    <n v="100"/>
    <s v="NO_CONCILIADO"/>
  </r>
  <r>
    <x v="62"/>
    <m/>
    <x v="62"/>
    <x v="191"/>
    <s v="O23404370002"/>
    <s v="BOD"/>
    <n v="2340437"/>
    <m/>
    <s v="00221022001 DEPOSITO DE EFECTIVO, DEPOSITANTE: GOLDEN MULE SA, CONCEPTO: FUERA DE PLAZO, CUENTA DE DEPOSITO: CUENTA UNICA DEL TESORO"/>
    <m/>
    <m/>
    <m/>
    <m/>
    <m/>
    <m/>
    <n v="0"/>
    <n v="100"/>
    <s v="NO_CONCILIADO"/>
  </r>
  <r>
    <x v="62"/>
    <m/>
    <x v="62"/>
    <x v="191"/>
    <s v="O23404380002"/>
    <s v="BOD"/>
    <n v="2340438"/>
    <m/>
    <s v="00221022001 DEPOSITO DE EFECTIVO, DEPOSITANTE: GOLDEN MULE SA, CONCEPTO: FUERA DE PLAZO, CUENTA DE DEPOSITO: CUENTA UNICA DEL TESORO"/>
    <m/>
    <m/>
    <m/>
    <m/>
    <m/>
    <m/>
    <n v="0"/>
    <n v="100"/>
    <s v="NO_CONCILIADO"/>
  </r>
  <r>
    <x v="62"/>
    <m/>
    <x v="62"/>
    <x v="191"/>
    <s v="O23404390002"/>
    <s v="BOD"/>
    <n v="2340439"/>
    <m/>
    <s v="00221022001 DEPOSITO DE EFECTIVO, DEPOSITANTE: GOLDEN MULE SA, CONCEPTO: FUERA DE PLAZO, CUENTA DE DEPOSITO: CUENTA UNICA DEL TESORO"/>
    <m/>
    <m/>
    <m/>
    <m/>
    <m/>
    <m/>
    <n v="0"/>
    <n v="100"/>
    <s v="NO_CONCILIADO"/>
  </r>
  <r>
    <x v="0"/>
    <m/>
    <x v="0"/>
    <x v="191"/>
    <s v="B23402030002"/>
    <s v="BOD"/>
    <n v="2340203"/>
    <m/>
    <s v="00099021001 DEP.DE CHEQ.AJENOS,RET.DE CAM.,CONCEPTO: PAGO POR CONCEPTO DE REEMBOLSO DE SUBSIDIO DE INCAPACIDAD TEMPORAL PERIODO JULIO 2025,DEP.: CAJA NACIONAL DE SALUD , PROCEDENCIA: BANCO UNION S.A., CHEQUE: 87540, FECHA DE EMISION:16/10/2025_x000a_TRLP - 1621/2025 P5826"/>
    <m/>
    <m/>
    <m/>
    <m/>
    <m/>
    <m/>
    <n v="0"/>
    <n v="3550.8900000000003"/>
    <s v="CONCILIADO_PARCIAL"/>
  </r>
  <r>
    <x v="11"/>
    <m/>
    <x v="11"/>
    <x v="191"/>
    <s v="B23402030002"/>
    <s v="BOD"/>
    <n v="2340203"/>
    <m/>
    <s v="00099021001 DEP.DE CHEQ.AJENOS,RET.DE CAM.,CONCEPTO: PAGO POR CONCEPTO DE REEMBOLSO DE SUBSIDIO DE INCAPACIDAD TEMPORAL PERIODO JULIO 2025,DEP.: CAJA NACIONAL DE SALUD , PROCEDENCIA: BANCO UNION S.A., CHEQUE: 87540, FECHA DE EMISION:16/10/2025_x000a_TRLP - 1621/2025 P5826"/>
    <m/>
    <m/>
    <m/>
    <m/>
    <m/>
    <m/>
    <n v="0"/>
    <n v="1451.7"/>
    <s v="CONCILIADO_PARCIAL"/>
  </r>
  <r>
    <x v="11"/>
    <m/>
    <x v="11"/>
    <x v="191"/>
    <s v="B23402030002"/>
    <s v="BOD"/>
    <n v="2340203"/>
    <m/>
    <s v="00099021001 DEP.DE CHEQ.AJENOS,RET.DE CAM.,CONCEPTO: PAGO POR CONCEPTO DE REEMBOLSO DE SUBSIDIO DE INCAPACIDAD TEMPORAL PERIODO JULIO 2025,DEP.: CAJA NACIONAL DE SALUD , PROCEDENCIA: BANCO UNION S.A., CHEQUE: 87540, FECHA DE EMISION:16/10/2025_x000a_TRLP - 1621/2025 P5826"/>
    <m/>
    <m/>
    <m/>
    <m/>
    <m/>
    <m/>
    <n v="0"/>
    <n v="10122.719999999999"/>
    <s v="CONCILIADO_PARCIAL"/>
  </r>
  <r>
    <x v="37"/>
    <m/>
    <x v="37"/>
    <x v="191"/>
    <s v="B23402030002"/>
    <s v="BOD"/>
    <n v="2340203"/>
    <m/>
    <s v="00099021001 DEP.DE CHEQ.AJENOS,RET.DE CAM.,CONCEPTO: PAGO POR CONCEPTO DE REEMBOLSO DE SUBSIDIO DE INCAPACIDAD TEMPORAL PERIODO JULIO 2025,DEP.: CAJA NACIONAL DE SALUD , PROCEDENCIA: BANCO UNION S.A., CHEQUE: 87540, FECHA DE EMISION:16/10/2025_x000a_TRLP - 1621/2025 P5826"/>
    <m/>
    <m/>
    <m/>
    <m/>
    <m/>
    <m/>
    <n v="0"/>
    <n v="7167.85"/>
    <s v="CONCILIADO_PARCIAL"/>
  </r>
  <r>
    <x v="3"/>
    <m/>
    <x v="3"/>
    <x v="191"/>
    <s v="B23402010002"/>
    <s v="BOD"/>
    <n v="2340201"/>
    <m/>
    <s v="00099021001 DEP.DE CHEQ.AJENOS,RET.DE CAM.,CONCEPTO: PAGO POR DESCUENTOS DE MONTOS EXEDENTARIOS POR LA DOBLE PERCEPCION DE RECURSOS PUBLICOS,DEP.: CAJA NACIONAL DE SALUD , PROCEDENCIA: BANCO UNION S.A., CHEQUE: 87628, FECHA DE EMISION:16/10/2025"/>
    <m/>
    <m/>
    <m/>
    <m/>
    <m/>
    <m/>
    <n v="0"/>
    <n v="12790.75"/>
    <s v="NO_CONCILIADO"/>
  </r>
  <r>
    <x v="3"/>
    <m/>
    <x v="3"/>
    <x v="191"/>
    <s v="B23402080002"/>
    <s v="BOD"/>
    <n v="2340208"/>
    <m/>
    <s v="00099021001 DEP.DE CHEQ.AJENOS,RET.DE CAM.,CONCEPTO: PAGO PARA JUANCITO PINTO,DEP.: CORPORACION MINERA DE BOLIVIA , PROCEDENCIA: BANCO UNION S.A., CHEQUE: 32469, FECHA DE EMISION:14/10/2025"/>
    <m/>
    <m/>
    <m/>
    <m/>
    <m/>
    <m/>
    <n v="0"/>
    <n v="20000000"/>
    <s v="NO_CONCILIADO"/>
  </r>
  <r>
    <x v="81"/>
    <m/>
    <x v="81"/>
    <x v="191"/>
    <s v="B23402160002"/>
    <s v="BOD"/>
    <n v="2340216"/>
    <m/>
    <s v="00682018007 DEP.DE CHEQ.AJENOS,RET.DE CAM.,CONCEPTO: FONDOS DE FINANCIAMIENTO,DEP.: GIZ , PROCEDENCIA: BANCO SOLIDARIO S.A. BANCOSOL S.A., CHEQUE: 675732, FECHA DE EMISION:15/10/2025"/>
    <m/>
    <m/>
    <m/>
    <m/>
    <m/>
    <m/>
    <n v="0"/>
    <n v="184511.2"/>
    <s v="NO_CONCILIADO"/>
  </r>
  <r>
    <x v="62"/>
    <m/>
    <x v="62"/>
    <x v="191"/>
    <s v="B23402230002"/>
    <s v="BOD"/>
    <n v="2340223"/>
    <m/>
    <s v="00221022001 DEP.DE CHEQ.AJENOS,RET.DE CAM.,CONCEPTO: DEPOSITÓ,DEP.: TATIANA CELIA VARGAS ZARATE , PROCEDENCIA: BANCO UNION S.A., CHEQUE: 222407, FECHA DE EMISION:16/10/2025"/>
    <m/>
    <m/>
    <m/>
    <m/>
    <m/>
    <m/>
    <n v="0"/>
    <n v="100"/>
    <s v="NO_CONCILIADO"/>
  </r>
  <r>
    <x v="62"/>
    <m/>
    <x v="62"/>
    <x v="191"/>
    <s v="B23402250002"/>
    <s v="BOD"/>
    <n v="2340225"/>
    <m/>
    <s v="00221022001 DEP.DE CHEQ.AJENOS,RET.DE CAM.,CONCEPTO: DEPOSITÓ,DEP.: TATIANA CELIA VARGAS ZARATE , PROCEDENCIA: BANCO UNION S.A., CHEQUE: 222408, FECHA DE EMISION:16/10/2025"/>
    <m/>
    <m/>
    <m/>
    <m/>
    <m/>
    <m/>
    <n v="0"/>
    <n v="100"/>
    <s v="NO_CONCILIADO"/>
  </r>
  <r>
    <x v="5"/>
    <m/>
    <x v="5"/>
    <x v="191"/>
    <s v="B23402260002"/>
    <s v="BOD"/>
    <n v="2340226"/>
    <m/>
    <s v="00086031111 DEP.DE CHEQ.AJENOS,RET.DE CAM.,CONCEPTO: SISCO ABRIL/2025,DEP.: RB TCO PILON LAJAS , PROCEDENCIA: BANCO UNION S.A., CHEQUE: 1552, FECHA DE EMISION:13/10/2025"/>
    <m/>
    <m/>
    <m/>
    <m/>
    <m/>
    <m/>
    <n v="0"/>
    <n v="850"/>
    <s v="NO_CONCILIADO"/>
  </r>
  <r>
    <x v="62"/>
    <m/>
    <x v="62"/>
    <x v="191"/>
    <s v="B23402280002"/>
    <s v="BOD"/>
    <n v="2340228"/>
    <m/>
    <s v="00221022001 DEP.DE CHEQ.AJENOS,RET.DE CAM.,CONCEPTO: DEPOSITÓ,DEP.: TATIANA CELIA VARGAS ZARATE , PROCEDENCIA: BANCO UNION S.A., CHEQUE: 222409, FECHA DE EMISION:16/10/2025"/>
    <m/>
    <m/>
    <m/>
    <m/>
    <m/>
    <m/>
    <n v="0"/>
    <n v="100"/>
    <s v="NO_CONCILIADO"/>
  </r>
  <r>
    <x v="62"/>
    <m/>
    <x v="62"/>
    <x v="191"/>
    <s v="B23402330002"/>
    <s v="BOD"/>
    <n v="2340233"/>
    <m/>
    <s v="00221022001 DEP.DE CHEQ.AJENOS,RET.DE CAM.,CONCEPTO: DEPOSITÓ,DEP.: TATIANA CELIA VARGAS ZARATE , PROCEDENCIA: BANCO UNION S.A., CHEQUE: 222410, FECHA DE EMISION:16/10/2025"/>
    <m/>
    <m/>
    <m/>
    <m/>
    <m/>
    <m/>
    <n v="0"/>
    <n v="100"/>
    <s v="NO_CONCILIADO"/>
  </r>
  <r>
    <x v="62"/>
    <m/>
    <x v="62"/>
    <x v="191"/>
    <s v="B23402350002"/>
    <s v="BOD"/>
    <n v="2340235"/>
    <m/>
    <s v="00221022001 DEP.DE CHEQ.AJENOS,RET.DE CAM.,CONCEPTO: DEPOSITÓ,DEP.: TATIANA CELIA VARGAS ZARATE , PROCEDENCIA: BANCO UNION S.A., CHEQUE: 222411, FECHA DE EMISION:16/10/2025"/>
    <m/>
    <m/>
    <m/>
    <m/>
    <m/>
    <m/>
    <n v="0"/>
    <n v="100"/>
    <s v="NO_CONCILIADO"/>
  </r>
  <r>
    <x v="62"/>
    <m/>
    <x v="62"/>
    <x v="191"/>
    <s v="B23402370002"/>
    <s v="BOD"/>
    <n v="2340237"/>
    <m/>
    <s v="00221022001 DEP.DE CHEQ.AJENOS,RET.DE CAM.,CONCEPTO: DEPOSITÓ,DEP.: TATIANA CELIA VARGAS ZARATE , PROCEDENCIA: BANCO UNION S.A., CHEQUE: 222412, FECHA DE EMISION:16/10/2025"/>
    <m/>
    <m/>
    <m/>
    <m/>
    <m/>
    <m/>
    <n v="0"/>
    <n v="100"/>
    <s v="NO_CONCILIADO"/>
  </r>
  <r>
    <x v="62"/>
    <m/>
    <x v="62"/>
    <x v="191"/>
    <s v="B23402390002"/>
    <s v="BOD"/>
    <n v="2340239"/>
    <m/>
    <s v="00221022001 DEP.DE CHEQ.AJENOS,RET.DE CAM.,CONCEPTO: DEPOSITÓ,DEP.: TATIANA CELIA VARGAS ZARATE , PROCEDENCIA: BANCO UNION S.A., CHEQUE: 222413, FECHA DE EMISION:16/10/2025"/>
    <m/>
    <m/>
    <m/>
    <m/>
    <m/>
    <m/>
    <n v="0"/>
    <n v="100"/>
    <s v="NO_CONCILIADO"/>
  </r>
  <r>
    <x v="62"/>
    <m/>
    <x v="62"/>
    <x v="191"/>
    <s v="B23402410002"/>
    <s v="BOD"/>
    <n v="2340241"/>
    <m/>
    <s v="00221022001 DEP.DE CHEQ.AJENOS,RET.DE CAM.,CONCEPTO: DEPOSITÓ,DEP.: TATIANA CELIA VARGAS ZARATE , PROCEDENCIA: BANCO UNION S.A., CHEQUE: 223498, FECHA DE EMISION:16/10/2025"/>
    <m/>
    <m/>
    <m/>
    <m/>
    <m/>
    <m/>
    <n v="0"/>
    <n v="100"/>
    <s v="NO_CONCILIADO"/>
  </r>
  <r>
    <x v="62"/>
    <m/>
    <x v="62"/>
    <x v="191"/>
    <s v="B23402430002"/>
    <s v="BOD"/>
    <n v="2340243"/>
    <m/>
    <s v="00221022001 DEP.DE CHEQ.AJENOS,RET.DE CAM.,CONCEPTO: DEPOSITÓ,DEP.: LISBETH YAMILA CARVAJAL ROJAS , PROCEDENCIA: BANCO UNION S.A., CHEQUE: 223499, FECHA DE EMISION:16/10/2025"/>
    <m/>
    <m/>
    <m/>
    <m/>
    <m/>
    <m/>
    <n v="0"/>
    <n v="400"/>
    <s v="NO_CONCILIADO"/>
  </r>
  <r>
    <x v="62"/>
    <m/>
    <x v="62"/>
    <x v="191"/>
    <s v="B23402440002"/>
    <s v="BOD"/>
    <n v="2340244"/>
    <m/>
    <s v="00221022001 DEP.DE CHEQ.AJENOS,RET.DE CAM.,CONCEPTO: DEPOSITÓ,DEP.: TATIANA CELIA VARGAS ZARATE , PROCEDENCIA: BANCO UNION S.A., CHEQUE: 223500, FECHA DE EMISION:16/10/2025"/>
    <m/>
    <m/>
    <m/>
    <m/>
    <m/>
    <m/>
    <n v="0"/>
    <n v="600"/>
    <s v="NO_CONCILIADO"/>
  </r>
  <r>
    <x v="62"/>
    <m/>
    <x v="62"/>
    <x v="191"/>
    <s v="B23402460002"/>
    <s v="BOD"/>
    <n v="2340246"/>
    <m/>
    <s v="00221022001 DEP.DE CHEQ.AJENOS,RET.DE CAM.,CONCEPTO: DEPOSITÓ,DEP.: TATIANA CELIA VARGAS ZARATE , PROCEDENCIA: BANCO UNION S.A., CHEQUE: 223501, FECHA DE EMISION:16/10/2025"/>
    <m/>
    <m/>
    <m/>
    <m/>
    <m/>
    <m/>
    <n v="0"/>
    <n v="800"/>
    <s v="NO_CONCILIADO"/>
  </r>
  <r>
    <x v="62"/>
    <m/>
    <x v="62"/>
    <x v="191"/>
    <s v="B23402480002"/>
    <s v="BOD"/>
    <n v="2340248"/>
    <m/>
    <s v="00221022001 DEP.DE CHEQ.AJENOS,RET.DE CAM.,CONCEPTO: DEPOSITÓ,DEP.: TATIANA CELIA VARGAS ZARATE , PROCEDENCIA: BANCO UNION S.A., CHEQUE: 223502, FECHA DE EMISION:16/10/2025"/>
    <m/>
    <m/>
    <m/>
    <m/>
    <m/>
    <m/>
    <n v="0"/>
    <n v="800"/>
    <s v="NO_CONCILIADO"/>
  </r>
  <r>
    <x v="62"/>
    <m/>
    <x v="62"/>
    <x v="191"/>
    <s v="B23402510002"/>
    <s v="BOD"/>
    <n v="2340251"/>
    <m/>
    <s v="00221022001 DEP.DE CHEQ.AJENOS,RET.DE CAM.,CONCEPTO: DEPOSITÓ,DEP.: TATIANA CELIA VARGAS ZARATE , PROCEDENCIA: BANCO UNION S.A., CHEQUE: 223503, FECHA DE EMISION:16/10/2025"/>
    <m/>
    <m/>
    <m/>
    <m/>
    <m/>
    <m/>
    <n v="0"/>
    <n v="900"/>
    <s v="NO_CONCILIADO"/>
  </r>
  <r>
    <x v="62"/>
    <m/>
    <x v="62"/>
    <x v="191"/>
    <s v="B23402530002"/>
    <s v="BOD"/>
    <n v="2340253"/>
    <m/>
    <s v="00221022001 DEP.DE CHEQ.AJENOS,RET.DE CAM.,CONCEPTO: DEPOSITÓ,DEP.: MAIRA EVELYN JIMENEZ RODRIGUEZ , PROCEDENCIA: BANCO UNION S.A., CHEQUE: 223504, FECHA DE EMISION:16/10/2025"/>
    <m/>
    <m/>
    <m/>
    <m/>
    <m/>
    <m/>
    <n v="0"/>
    <n v="1800"/>
    <s v="NO_CONCILIADO"/>
  </r>
  <r>
    <x v="59"/>
    <m/>
    <x v="59"/>
    <x v="191"/>
    <s v="B23402930002"/>
    <s v="BOD"/>
    <n v="2340293"/>
    <m/>
    <s v="00599032003 DEP.DE CHEQ.AJENOS,RET.DE CAM.,CONCEPTO: DEVOLUCION FONDOS EN AVANCE APAZA HUANCA HUMBERTO,DEP.: EBA , PROCEDENCIA: BANCO UNION S.A., CHEQUE: 1873, FECHA DE EMISION:14/10/2025"/>
    <m/>
    <m/>
    <m/>
    <m/>
    <m/>
    <m/>
    <n v="0"/>
    <n v="219.8"/>
    <s v="NO_CONCILIADO"/>
  </r>
  <r>
    <x v="59"/>
    <m/>
    <x v="59"/>
    <x v="191"/>
    <s v="B23402950002"/>
    <s v="BOD"/>
    <n v="2340295"/>
    <m/>
    <s v="00599072001 DEP.DE CHEQ.AJENOS,RET.DE CAM.,CONCEPTO: DEVOLUCION FONDOS EN AVANCE EDSON MIRANDA HUARACHI,DEP.: EBA , PROCEDENCIA: BANCO UNION S.A., CHEQUE: 286, FECHA DE EMISION:16/10/2025"/>
    <m/>
    <m/>
    <m/>
    <m/>
    <m/>
    <m/>
    <n v="0"/>
    <n v="611"/>
    <s v="NO_CONCILIADO"/>
  </r>
  <r>
    <x v="59"/>
    <m/>
    <x v="59"/>
    <x v="191"/>
    <s v="B23402960002"/>
    <s v="BOD"/>
    <n v="2340296"/>
    <m/>
    <s v="00599042001 DEP.DE CHEQ.AJENOS,RET.DE CAM.,CONCEPTO: DEVOLUCION FONDOS EN AVANCE WILFREDO RICALDEZ,DEP.: EBA , PROCEDENCIA: BANCO UNION S.A., CHEQUE: 1874, FECHA DE EMISION:14/10/2025"/>
    <m/>
    <m/>
    <m/>
    <m/>
    <m/>
    <m/>
    <n v="0"/>
    <n v="7958"/>
    <s v="NO_CONCILIADO"/>
  </r>
  <r>
    <x v="59"/>
    <m/>
    <x v="59"/>
    <x v="191"/>
    <s v="B23402970002"/>
    <s v="BOD"/>
    <n v="2340297"/>
    <m/>
    <s v="00599062001 DEP.DE CHEQ.AJENOS,RET.DE CAM.,CONCEPTO: AMORTIZACION CXC DENIS APAZA HUASEBE,DEP.: EBA , PROCEDENCIA: BANCO UNION S.A., CHEQUE: 1207, FECHA DE EMISION:16/10/2025"/>
    <m/>
    <m/>
    <m/>
    <m/>
    <m/>
    <m/>
    <n v="0"/>
    <n v="1000"/>
    <s v="NO_CONCILIADO"/>
  </r>
  <r>
    <x v="59"/>
    <m/>
    <x v="59"/>
    <x v="191"/>
    <s v="B23403010002"/>
    <s v="BOD"/>
    <n v="2340301"/>
    <m/>
    <s v="00599042001 DEP.DE CHEQ.AJENOS,RET.DE CAM.,CONCEPTO: DEVOLUCION EN FONDOS EN AVANCE ANA VIDAL BUTRON,DEP.: EBA , PROCEDENCIA: BANCO UNION S.A., CHEQUE: 1875, FECHA DE EMISION:14/10/2025"/>
    <m/>
    <m/>
    <m/>
    <m/>
    <m/>
    <m/>
    <n v="0"/>
    <n v="32.28"/>
    <s v="NO_CONCILIADO"/>
  </r>
  <r>
    <x v="59"/>
    <m/>
    <x v="59"/>
    <x v="191"/>
    <s v="B23403020002"/>
    <s v="BOD"/>
    <n v="2340302"/>
    <m/>
    <s v="00599062001 DEP.DE CHEQ.AJENOS,RET.DE CAM.,CONCEPTO: AMORTIZACION CXC BLADIMIR PINTO Y HARRY GUARI,DEP.: EBA , PROCEDENCIA: BANCO UNION S.A., CHEQUE: 1208, FECHA DE EMISION:16/10/2025"/>
    <m/>
    <m/>
    <m/>
    <m/>
    <m/>
    <m/>
    <n v="0"/>
    <n v="2000"/>
    <s v="NO_CONCILIADO"/>
  </r>
  <r>
    <x v="39"/>
    <m/>
    <x v="39"/>
    <x v="191"/>
    <s v="G33383580001"/>
    <s v="CVD"/>
    <n v="3338358"/>
    <m/>
    <s v="COBRO COSTOS DE PAPELERIA POR REGULARIZACION DE TRANSFERENCIA DEL EXTERIOR POR ORDEN DE CONSULADO DE BOLIVIA EN MURCIA ESPAÑA REF.: RECAUDACION GESTORÍA CONSULAR POR EL MES DE MARZO 2024 LIB. 00010011102 MIN.RELACIONES EXTERIORES - GESTORIA CONSULAR LEY Nº 3108"/>
    <m/>
    <m/>
    <m/>
    <m/>
    <m/>
    <m/>
    <n v="60"/>
    <n v="0"/>
    <s v="NO_CONCILIADO"/>
  </r>
  <r>
    <x v="39"/>
    <m/>
    <x v="39"/>
    <x v="191"/>
    <s v="G33388090001"/>
    <s v="CVD"/>
    <n v="3338809"/>
    <m/>
    <s v="COBRO COSTOS DE PAPELERIA SEGUN TRANSFERENCIA DEL EXTERIOR POR ORDEN DE CONSULADO DE BOLIVIA EN SEVILLA ESPAÑA REF.: RECAUDACION GESTORÍA CONSULAR HASTA EL MES DE SEPTIEMBRE MAS SALDOS SUPERAVITARIOS LIB. 00010011102 MIN.RELACIONES EXTERIORES - GESTORIA CONSULAR LEY Nº 3108"/>
    <m/>
    <m/>
    <m/>
    <m/>
    <m/>
    <m/>
    <n v="60"/>
    <n v="0"/>
    <s v="NO_CONCILIADO"/>
  </r>
  <r>
    <x v="39"/>
    <m/>
    <x v="39"/>
    <x v="191"/>
    <s v="G33388110001"/>
    <s v="CVD"/>
    <n v="3338811"/>
    <m/>
    <s v="COBRO COSTOS DE PAPELERIA SEGUN TRANSFERENCIA DEL EXTERIOR POR ORDEN DE EMBAJADA DE GINEBRA SUIZA (CONSULADO GENERAL DE BOLIVIA GENEVE) REF.: RECAUDACION GESTORÍA CONSULAR HASTA EL MES DE SEPTIEMBRE MAS SALDOS SUPERAVITARIOS LIB. 00010011102 MIN.RELACIONES EXTERIORES - GESTORIA CONSULAR LEY Nº 3108"/>
    <m/>
    <m/>
    <m/>
    <m/>
    <m/>
    <m/>
    <n v="60"/>
    <n v="0"/>
    <s v="NO_CONCILIADO"/>
  </r>
  <r>
    <x v="39"/>
    <m/>
    <x v="39"/>
    <x v="191"/>
    <s v="G33388130001"/>
    <s v="CVD"/>
    <n v="3338813"/>
    <m/>
    <s v="COBRO COSTOS DE PAPELERIA SEGUN TRANSFERENCIA DEL EXTERIOR POR ORDEN DE EMBAJADA DE BARCELONA ESPAÑA REF.: RECAUDACION GESTORÍA CONSULAR HASTA EL MES DE SEPTIEMBRE MAS SALDOS SUPERAVITARIOS LIB. 00010011102 MIN.RELACIONES EXTERIORES - GESTORIA CONSULAR LEY Nº 3108"/>
    <m/>
    <m/>
    <m/>
    <m/>
    <m/>
    <m/>
    <n v="60"/>
    <n v="0"/>
    <s v="NO_CONCILIADO"/>
  </r>
  <r>
    <x v="39"/>
    <m/>
    <x v="39"/>
    <x v="191"/>
    <s v="G33388150001"/>
    <s v="CVD"/>
    <n v="3338815"/>
    <m/>
    <s v="COBRO COSTOS DE PAPELERIA SEGUN TRANSFERENCIA DEL EXTERIOR POR ORDEN DE EMBAJADA DE BOLIVIA EN SEUL COREA DEL SUR REF.: RECAUDACION GESTORÍA CONSULAR AL MES DE SEPTIEMBRE Y SALDOS SUPERAVITARIOS 2025 LIB. 00010011102 MIN.RELACIONES EXTERIORES - GESTORIA CONSULAR LEY Nº 3108"/>
    <m/>
    <m/>
    <m/>
    <m/>
    <m/>
    <m/>
    <n v="60"/>
    <n v="0"/>
    <s v="NO_CONCILIADO"/>
  </r>
  <r>
    <x v="39"/>
    <m/>
    <x v="39"/>
    <x v="191"/>
    <s v="G33388180001"/>
    <s v="CVD"/>
    <n v="3338818"/>
    <m/>
    <s v="COBRO COSTOS DE PAPELERIA SEGUN TRANSFERENCIA DEL EXTERIOR POR ORDEN DE EMBAJADA DE BOLIVIA PARIS FRANCIA REF.: RECAUDACION GESTORÍA CONSULAR HASTA SEPTIEMBRE MAS SALDOS SUPERAVITARIOS LIB. 00010011102 MIN.RELACIONES EXTERIORES - GESTORIA CONSULAR LEY Nº 3108"/>
    <m/>
    <m/>
    <m/>
    <m/>
    <m/>
    <m/>
    <n v="60"/>
    <n v="0"/>
    <s v="NO_CONCILIADO"/>
  </r>
  <r>
    <x v="39"/>
    <m/>
    <x v="39"/>
    <x v="191"/>
    <s v="G33389830001"/>
    <s v="CVD"/>
    <n v="3338983"/>
    <m/>
    <s v="COBRO COSTOS DE PAPELERIA SEGUN TRANSFERENCIA DEL EXTERIOR POR ORDEN DE CONSULADO DE BOLIVIA EN SEVILLA (GRANADA) ESPAÑA REF.: SEGÚN (SWIFT URI/ATHLETIC TOURNAMENT PRIZE MONEYUNIVERSAL TENNIS BILL.COM 016JPFQKOZ13184F INV PM-BELGRADEW10/6/25 (RECAUDACION GESTORÍA CONSULAR AL MES DE SEPTIEMBRE Y SAL LIB. 00010011102 MIN.RELACIONES EXTERIORES - GESTORIA CONSULAR LEY Nº 3108"/>
    <m/>
    <m/>
    <m/>
    <m/>
    <m/>
    <m/>
    <n v="60"/>
    <n v="0"/>
    <s v="NO_CONCILIADO"/>
  </r>
  <r>
    <x v="8"/>
    <m/>
    <x v="8"/>
    <x v="192"/>
    <s v="O23406340002"/>
    <s v="BOD"/>
    <n v="2340634"/>
    <m/>
    <s v="00081011101 DEPOSITO DE EFECTIVO, DEPOSITANTE: OSCAR EDEVALDO CALLE CARVAJAL, CONCEPTO: DEVOLUCION DE PASAJES Y VIATICOS, CUENTA DE DEPOSITO: CUENTA UNICA DEL TESORO"/>
    <m/>
    <m/>
    <m/>
    <m/>
    <m/>
    <m/>
    <n v="0"/>
    <n v="1741"/>
    <s v="NO_CONCILIADO"/>
  </r>
  <r>
    <x v="1"/>
    <m/>
    <x v="1"/>
    <x v="192"/>
    <s v="O23406700002"/>
    <s v="BOD"/>
    <n v="2340670"/>
    <m/>
    <s v="00099021001 DEPOSITO DE EFECTIVO, DEPOSITANTE: IVELIZ AMPARO PATTY RAMIREZ, CONCEPTO: DEVOLUCION POR ERROR EN PLANILLAS, CUENTA DE DEPOSITO: CUENTA UNICA DEL TESORO"/>
    <m/>
    <m/>
    <m/>
    <m/>
    <m/>
    <m/>
    <n v="0"/>
    <n v="521.79999999999995"/>
    <s v="NO_CONCILIADO"/>
  </r>
  <r>
    <x v="62"/>
    <m/>
    <x v="62"/>
    <x v="192"/>
    <s v="O23406710002"/>
    <s v="BOD"/>
    <n v="2340671"/>
    <m/>
    <s v="00221022001 DEPOSITO DE EFECTIVO, DEPOSITANTE: LA BOCAMINA SRL, CONCEPTO: MULTA FORMULARIO M02, CUENTA DE DEPOSITO: CUENTA UNICA DEL TESORO"/>
    <m/>
    <m/>
    <m/>
    <m/>
    <m/>
    <m/>
    <n v="0"/>
    <n v="100"/>
    <s v="NO_CONCILIADO"/>
  </r>
  <r>
    <x v="62"/>
    <m/>
    <x v="62"/>
    <x v="192"/>
    <s v="O23406720002"/>
    <s v="BOD"/>
    <n v="2340672"/>
    <m/>
    <s v="00221022001 DEPOSITO DE EFECTIVO, DEPOSITANTE: LA BOCAMINA SRL, CONCEPTO: MULTA FORMULARIO M02, CUENTA DE DEPOSITO: CUENTA UNICA DEL TESORO"/>
    <m/>
    <m/>
    <m/>
    <m/>
    <m/>
    <m/>
    <n v="0"/>
    <n v="100"/>
    <s v="NO_CONCILIADO"/>
  </r>
  <r>
    <x v="62"/>
    <m/>
    <x v="62"/>
    <x v="192"/>
    <s v="O23406730002"/>
    <s v="BOD"/>
    <n v="2340673"/>
    <m/>
    <s v="00221022001 DEPOSITO DE EFECTIVO, DEPOSITANTE: LA BOCAMINA SRL, CONCEPTO: MULTA FORMULARIO M02, CUENTA DE DEPOSITO: CUENTA UNICA DEL TESORO"/>
    <m/>
    <m/>
    <m/>
    <m/>
    <m/>
    <m/>
    <n v="0"/>
    <n v="100"/>
    <s v="NO_CONCILIADO"/>
  </r>
  <r>
    <x v="62"/>
    <m/>
    <x v="62"/>
    <x v="192"/>
    <s v="O23406750002"/>
    <s v="BOD"/>
    <n v="2340675"/>
    <m/>
    <s v="00221022001 DEPOSITO DE EFECTIVO, DEPOSITANTE: EMPRESA MINERA PLATINIUM, CONCEPTO: MULTA FORMULARIO M02, CUENTA DE DEPOSITO: CUENTA UNICA DEL TESORO"/>
    <m/>
    <m/>
    <m/>
    <m/>
    <m/>
    <m/>
    <n v="0"/>
    <n v="100"/>
    <s v="NO_CONCILIADO"/>
  </r>
  <r>
    <x v="62"/>
    <m/>
    <x v="62"/>
    <x v="192"/>
    <s v="O23406760002"/>
    <s v="BOD"/>
    <n v="2340676"/>
    <m/>
    <s v="00221022001 DEPOSITO DE EFECTIVO, DEPOSITANTE: EMPRESA MINERA PLATINIUM, CONCEPTO: MULTA FORMULARIO M02, CUENTA DE DEPOSITO: CUENTA UNICA DEL TESORO"/>
    <m/>
    <m/>
    <m/>
    <m/>
    <m/>
    <m/>
    <n v="0"/>
    <n v="100"/>
    <s v="NO_CONCILIADO"/>
  </r>
  <r>
    <x v="62"/>
    <m/>
    <x v="62"/>
    <x v="192"/>
    <s v="O23407290002"/>
    <s v="BOD"/>
    <n v="2340729"/>
    <m/>
    <s v="00221022001 DEPOSITO DE EFECTIVO, DEPOSITANTE: ROGER RICARDO SALVADOR RAMIREZ, CONCEPTO: FORMULARIO M-02 FUERA DE PLAZO, CUENTA DE DEPOSITO: CUENTA UNICA DEL TESORO"/>
    <m/>
    <m/>
    <m/>
    <m/>
    <m/>
    <m/>
    <n v="0"/>
    <n v="100"/>
    <s v="NO_CONCILIADO"/>
  </r>
  <r>
    <x v="62"/>
    <m/>
    <x v="62"/>
    <x v="192"/>
    <s v="O23407310002"/>
    <s v="BOD"/>
    <n v="2340731"/>
    <m/>
    <s v="00221022001 DEPOSITO DE EFECTIVO, DEPOSITANTE: ROGER RICARDO SALVADOR RAMIREZ, CONCEPTO: FORMULARIO M-02 FUERA DE PLAZO, CUENTA DE DEPOSITO: CUENTA UNICA DEL TESORO"/>
    <m/>
    <m/>
    <m/>
    <m/>
    <m/>
    <m/>
    <n v="0"/>
    <n v="100"/>
    <s v="NO_CONCILIADO"/>
  </r>
  <r>
    <x v="62"/>
    <m/>
    <x v="62"/>
    <x v="192"/>
    <s v="O23407320002"/>
    <s v="BOD"/>
    <n v="2340732"/>
    <m/>
    <s v="00221022001 DEPOSITO DE EFECTIVO, DEPOSITANTE: ROGER RICARDO SALVADOR RAMIREZ, CONCEPTO: FORMULARIO M-02 FUERA DE PLAZO, CUENTA DE DEPOSITO: CUENTA UNICA DEL TESORO"/>
    <m/>
    <m/>
    <m/>
    <m/>
    <m/>
    <m/>
    <n v="0"/>
    <n v="100"/>
    <s v="NO_CONCILIADO"/>
  </r>
  <r>
    <x v="62"/>
    <m/>
    <x v="62"/>
    <x v="192"/>
    <s v="O23407330002"/>
    <s v="BOD"/>
    <n v="2340733"/>
    <m/>
    <s v="00221022001 DEPOSITO DE EFECTIVO, DEPOSITANTE: ROGER RICARDO SALVADOR RAMIREZ, CONCEPTO: FORMULARIO M-02 FUERA DE PLAZO, CUENTA DE DEPOSITO: CUENTA UNICA DEL TESORO"/>
    <m/>
    <m/>
    <m/>
    <m/>
    <m/>
    <m/>
    <n v="0"/>
    <n v="100"/>
    <s v="NO_CONCILIADO"/>
  </r>
  <r>
    <x v="62"/>
    <m/>
    <x v="62"/>
    <x v="192"/>
    <s v="O23407340002"/>
    <s v="BOD"/>
    <n v="2340734"/>
    <m/>
    <s v="00221022001 DEPOSITO DE EFECTIVO, DEPOSITANTE: ROGER RICARDO SALVADOR RAMIREZ, CONCEPTO: FORMULARIO M-02 FUERA DE PLAZO, CUENTA DE DEPOSITO: CUENTA UNICA DEL TESORO"/>
    <m/>
    <m/>
    <m/>
    <m/>
    <m/>
    <m/>
    <n v="0"/>
    <n v="100"/>
    <s v="NO_CONCILIADO"/>
  </r>
  <r>
    <x v="62"/>
    <m/>
    <x v="62"/>
    <x v="192"/>
    <s v="O23407350002"/>
    <s v="BOD"/>
    <n v="2340735"/>
    <m/>
    <s v="00221022001 DEPOSITO DE EFECTIVO, DEPOSITANTE: ROGER RICARDO SALVADOR RAMIREZ, CONCEPTO: FORMULARIO M-02 FUERA DE PLAZO, CUENTA DE DEPOSITO: CUENTA UNICA DEL TESORO"/>
    <m/>
    <m/>
    <m/>
    <m/>
    <m/>
    <m/>
    <n v="0"/>
    <n v="100"/>
    <s v="NO_CONCILIADO"/>
  </r>
  <r>
    <x v="62"/>
    <m/>
    <x v="62"/>
    <x v="192"/>
    <s v="O23407360002"/>
    <s v="BOD"/>
    <n v="2340736"/>
    <m/>
    <s v="00221022001 DEPOSITO DE EFECTIVO, DEPOSITANTE: ROGER RICARDO SALVADOR RAMIREZ, CONCEPTO: FORMULARIO M-02 FUERA DE PLAZO, CUENTA DE DEPOSITO: CUENTA UNICA DEL TESORO"/>
    <m/>
    <m/>
    <m/>
    <m/>
    <m/>
    <m/>
    <n v="0"/>
    <n v="100"/>
    <s v="NO_CONCILIADO"/>
  </r>
  <r>
    <x v="84"/>
    <m/>
    <x v="84"/>
    <x v="192"/>
    <s v="O23407540002"/>
    <s v="BOD"/>
    <n v="2340754"/>
    <m/>
    <s v="00078027011 DEPOSITO DE EFECTIVO, DEPOSITANTE: DANNY YAMIL CARAZAS GONZALES, CONCEPTO: DEVOLUCION, CUENTA DE DEPOSITO: CUENTA UNICA DEL TESORO"/>
    <m/>
    <m/>
    <m/>
    <m/>
    <m/>
    <m/>
    <n v="0"/>
    <n v="1500"/>
    <s v="NO_CONCILIADO"/>
  </r>
  <r>
    <x v="5"/>
    <m/>
    <x v="5"/>
    <x v="192"/>
    <s v="O23407700002"/>
    <s v="BOD"/>
    <n v="2340770"/>
    <m/>
    <s v="00086011102 DEPOSITO DE EFECTIVO, DEPOSITANTE: JONY FLORIAN AGUILAR MENDOZA, CONCEPTO: MULTAS POR CONTRAVENCIONES A LA LEY DE MEDIO AMBIENTE, CUENTA DE DEPOSITO: CUENTA UNICA DEL TESORO"/>
    <m/>
    <m/>
    <m/>
    <m/>
    <m/>
    <m/>
    <n v="0"/>
    <n v="900"/>
    <s v="NO_CONCILIADO"/>
  </r>
  <r>
    <x v="1"/>
    <m/>
    <x v="1"/>
    <x v="192"/>
    <s v="O23407790002"/>
    <s v="BOD"/>
    <n v="2340779"/>
    <m/>
    <s v="00099021001 DEPOSITO DE EFECTIVO, DEPOSITANTE: J WALTER ENRIQUEZ CHILE, CONCEPTO: DEVOLUCION DE VIATICO DE VACUNACION 2025, CUENTA DE DEPOSITO: CUENTA UNICA DEL TESORO"/>
    <m/>
    <m/>
    <m/>
    <m/>
    <m/>
    <m/>
    <n v="0"/>
    <n v="7134"/>
    <s v="NO_CONCILIADO"/>
  </r>
  <r>
    <x v="0"/>
    <m/>
    <x v="0"/>
    <x v="192"/>
    <s v="O23407980002"/>
    <s v="BOD"/>
    <n v="2340798"/>
    <m/>
    <s v="00015011108 DEPOSITO DE EFECTIVO, DEPOSITANTE: JULISA IRENE DURAN SERRANO, CONCEPTO: EXAMEN PREOCUPACIONAL, CUENTA DE DEPOSITO: CUENTA UNICA DEL TESORO"/>
    <m/>
    <m/>
    <m/>
    <m/>
    <m/>
    <m/>
    <n v="0"/>
    <n v="100"/>
    <s v="NO_CONCILIADO"/>
  </r>
  <r>
    <x v="0"/>
    <m/>
    <x v="0"/>
    <x v="192"/>
    <s v="O23408000002"/>
    <s v="BOD"/>
    <n v="2340800"/>
    <m/>
    <s v="00015011108 DEPOSITO DE EFECTIVO, DEPOSITANTE: ARIES RUBI ALIAGA RIOS, CONCEPTO: EXAMEN PREOCUPACIONAL, CUENTA DE DEPOSITO: CUENTA UNICA DEL TESORO"/>
    <m/>
    <m/>
    <m/>
    <m/>
    <m/>
    <m/>
    <n v="0"/>
    <n v="100"/>
    <s v="NO_CONCILIADO"/>
  </r>
  <r>
    <x v="1"/>
    <m/>
    <x v="1"/>
    <x v="192"/>
    <s v="O23408100002"/>
    <s v="BOD"/>
    <n v="2340810"/>
    <m/>
    <s v="00099021001 DEPOSITO DE EFECTIVO, DEPOSITANTE: JAVIER MONTECINOS, CONCEPTO: DEVOLUCION VIATICOS P-44, CUENTA DE DEPOSITO: CUENTA UNICA DEL TESORO"/>
    <m/>
    <m/>
    <m/>
    <m/>
    <m/>
    <m/>
    <n v="0"/>
    <n v="742"/>
    <s v="NO_CONCILIADO"/>
  </r>
  <r>
    <x v="56"/>
    <m/>
    <x v="56"/>
    <x v="192"/>
    <s v="O23408150002"/>
    <s v="BOD"/>
    <n v="2340815"/>
    <m/>
    <s v="00099021001 DEPOSITO DE EFECTIVO, DEPOSITANTE: YOVANA SALAS CALLISAYA, CONCEPTO: REVERSION DE SALDOS NO EJECUTADO DE COMBUSTIBLE-ELECCIONES GENERALES, CUENTA DE DEPOSITO: CUENTA UNICA DEL TESORO"/>
    <m/>
    <m/>
    <m/>
    <m/>
    <m/>
    <m/>
    <n v="0"/>
    <n v="9"/>
    <s v="CONCILIADO_PARCIAL"/>
  </r>
  <r>
    <x v="62"/>
    <m/>
    <x v="62"/>
    <x v="192"/>
    <s v="O23408420002"/>
    <s v="BOD"/>
    <n v="2340842"/>
    <m/>
    <s v="00221012001 DEPOSITO DE EFECTIVO, DEPOSITANTE: EMPRESA MINERA SALINAS OCONNOR SRL, CONCEPTO: M02 FUERA DE PLAZO, CUENTA DE DEPOSITO: CUENTA UNICA DEL TESORO"/>
    <m/>
    <m/>
    <m/>
    <m/>
    <m/>
    <m/>
    <n v="0"/>
    <n v="200"/>
    <s v="NO_CONCILIADO"/>
  </r>
  <r>
    <x v="62"/>
    <m/>
    <x v="62"/>
    <x v="192"/>
    <s v="O23408440002"/>
    <s v="BOD"/>
    <n v="2340844"/>
    <m/>
    <s v="00221012001 DEPOSITO DE EFECTIVO, DEPOSITANTE: EMPRESA MINERA SALINAS OCONNOR SRL, CONCEPTO: M02 FUERA DE PLAZO, CUENTA DE DEPOSITO: CUENTA UNICA DEL TESORO"/>
    <m/>
    <m/>
    <m/>
    <m/>
    <m/>
    <m/>
    <n v="0"/>
    <n v="230"/>
    <s v="NO_CONCILIADO"/>
  </r>
  <r>
    <x v="62"/>
    <m/>
    <x v="62"/>
    <x v="192"/>
    <s v="O23408510002"/>
    <s v="BOD"/>
    <n v="2340851"/>
    <m/>
    <s v="00221022001 DEPOSITO DE EFECTIVO, DEPOSITANTE: EMGUA SRL, CONCEPTO: FORM H02 FUERA DE PLAZO, CUENTA DE DEPOSITO: CUENTA UNICA DEL TESORO"/>
    <m/>
    <m/>
    <m/>
    <m/>
    <m/>
    <m/>
    <n v="0"/>
    <n v="240"/>
    <s v="NO_CONCILIADO"/>
  </r>
  <r>
    <x v="62"/>
    <m/>
    <x v="62"/>
    <x v="192"/>
    <s v="O23408530002"/>
    <s v="BOD"/>
    <n v="2340853"/>
    <m/>
    <s v="00221022001 DEPOSITO DE EFECTIVO, DEPOSITANTE: XIANGYUN TECNOLOGICA SRL, CONCEPTO: SENARECOM - RECURSOS PROPIOS, CUENTA DE DEPOSITO: CUENTA UNICA DEL TESORO"/>
    <m/>
    <m/>
    <m/>
    <m/>
    <m/>
    <m/>
    <n v="0"/>
    <n v="100"/>
    <s v="NO_CONCILIADO"/>
  </r>
  <r>
    <x v="58"/>
    <m/>
    <x v="58"/>
    <x v="192"/>
    <s v="O23408660002"/>
    <s v="BOD"/>
    <n v="2340866"/>
    <m/>
    <s v="00132142001 DEPOSITO DE EFECTIVO, DEPOSITANTE: ERLAND ANTONIO MERCADO MERCADO, CONCEPTO: DEVOLUCION DE SALDO, CUENTA DE DEPOSITO: CUENTA UNICA DEL TESORO"/>
    <m/>
    <m/>
    <m/>
    <m/>
    <m/>
    <m/>
    <n v="0"/>
    <n v="25.68"/>
    <s v="NO_CONCILIADO"/>
  </r>
  <r>
    <x v="62"/>
    <m/>
    <x v="62"/>
    <x v="192"/>
    <s v="O23408690002"/>
    <s v="BOD"/>
    <n v="2340869"/>
    <m/>
    <s v="00221022001 DEPOSITO DE EFECTIVO, DEPOSITANTE: METALMONIC S.R.L., CONCEPTO: DECLARACION DE LIQUIDACION FUERA DE PLAZO, CUENTA DE DEPOSITO: CUENTA UNICA DEL TESORO"/>
    <m/>
    <m/>
    <m/>
    <m/>
    <m/>
    <m/>
    <n v="0"/>
    <n v="300"/>
    <s v="NO_CONCILIADO"/>
  </r>
  <r>
    <x v="73"/>
    <m/>
    <x v="73"/>
    <x v="192"/>
    <s v="O23409050002"/>
    <s v="BOD"/>
    <n v="2340905"/>
    <m/>
    <s v="00070011102 DEPOSITO DE EFECTIVO, DEPOSITANTE: EDGAR RENAN FRIAS MAMANI, CONCEPTO: DEVOLUCION FACTURA NAABOL, CUENTA DE DEPOSITO: CUENTA UNICA DEL TESORO"/>
    <m/>
    <m/>
    <m/>
    <m/>
    <m/>
    <m/>
    <n v="0"/>
    <n v="15"/>
    <s v="NO_CONCILIADO"/>
  </r>
  <r>
    <x v="73"/>
    <m/>
    <x v="73"/>
    <x v="192"/>
    <s v="O23409060002"/>
    <s v="BOD"/>
    <n v="2340906"/>
    <m/>
    <s v="00070011102 DEPOSITO DE EFECTIVO, DEPOSITANTE: EDGAR RENAN FRIAS MAMANI, CONCEPTO: DEVOLUCION FACTURA NAABOL, CUENTA DE DEPOSITO: CUENTA UNICA DEL TESORO"/>
    <m/>
    <m/>
    <m/>
    <m/>
    <m/>
    <m/>
    <n v="0"/>
    <n v="15"/>
    <s v="NO_CONCILIADO"/>
  </r>
  <r>
    <x v="73"/>
    <m/>
    <x v="73"/>
    <x v="192"/>
    <s v="O23409080002"/>
    <s v="BOD"/>
    <n v="2340908"/>
    <m/>
    <s v="00070011102 DEPOSITO DE EFECTIVO, DEPOSITANTE: EDGAR RENAN FRIAS MAMANI, CONCEPTO: DEVOLUCION FACTURA NAABOL, CUENTA DE DEPOSITO: CUENTA UNICA DEL TESORO"/>
    <m/>
    <m/>
    <m/>
    <m/>
    <m/>
    <m/>
    <n v="0"/>
    <n v="15"/>
    <s v="NO_CONCILIADO"/>
  </r>
  <r>
    <x v="10"/>
    <m/>
    <x v="10"/>
    <x v="192"/>
    <s v="O23409140002"/>
    <s v="BOD"/>
    <n v="2340914"/>
    <m/>
    <s v="00099021001 DEPOSITO DE EFECTIVO, DEPOSITANTE: JUAN JOSE GARCIA VARGAS, CONCEPTO: REPOSICION DE PASAJES, CUENTA DE DEPOSITO: CUENTA UNICA DEL TESORO/DJBR"/>
    <m/>
    <m/>
    <m/>
    <m/>
    <m/>
    <m/>
    <n v="0"/>
    <n v="441"/>
    <s v="NO_CONCILIADO"/>
  </r>
  <r>
    <x v="59"/>
    <m/>
    <x v="59"/>
    <x v="192"/>
    <s v="B23406920002"/>
    <s v="BOD"/>
    <n v="2340692"/>
    <m/>
    <s v="00599042001 DEP.DE CHEQ.AJENOS,RET.DE CAM.,CONCEPTO: DEVOLUCION FONDOS EN AVANCE MARIANELA BURGOA VARGAS,DEP.: EBA , PROCEDENCIA: BANCO UNION S.A., CHEQUE: 1876, FECHA DE EMISION:14/10/2025"/>
    <m/>
    <m/>
    <m/>
    <m/>
    <m/>
    <m/>
    <n v="0"/>
    <n v="150"/>
    <s v="NO_CONCILIADO"/>
  </r>
  <r>
    <x v="59"/>
    <m/>
    <x v="59"/>
    <x v="192"/>
    <s v="B23406930002"/>
    <s v="BOD"/>
    <n v="2340693"/>
    <m/>
    <s v="00599062001 DEP.DE CHEQ.AJENOS,RET.DE CAM.,CONCEPTO: DEVOLUCION PAGO PRIMAS MILTON MOSCOSO SALINAS,DEP.: EBA , PROCEDENCIA: BANCO UNION S.A., CHEQUE: 1090, FECHA DE EMISION:14/10/2025"/>
    <m/>
    <m/>
    <m/>
    <m/>
    <m/>
    <m/>
    <n v="0"/>
    <n v="26657.71"/>
    <s v="NO_CONCILIADO"/>
  </r>
  <r>
    <x v="59"/>
    <m/>
    <x v="59"/>
    <x v="192"/>
    <s v="B23406970002"/>
    <s v="BOD"/>
    <n v="2340697"/>
    <m/>
    <s v="00599072001 DEP.DE CHEQ.AJENOS,RET.DE CAM.,CONCEPTO: DEVOLUCION FONDOS EN AVANCE CELIA RIVEROS PERCA,DEP.: EBA , PROCEDENCIA: BANCO UNION S.A., CHEQUE: 1877, FECHA DE EMISION:14/10/2025"/>
    <m/>
    <m/>
    <m/>
    <m/>
    <m/>
    <m/>
    <n v="0"/>
    <n v="30.92"/>
    <s v="NO_CONCILIADO"/>
  </r>
  <r>
    <x v="59"/>
    <m/>
    <x v="59"/>
    <x v="192"/>
    <s v="B23406990002"/>
    <s v="BOD"/>
    <n v="2340699"/>
    <m/>
    <s v="00599072001 DEP.DE CHEQ.AJENOS,RET.DE CAM.,CONCEPTO: DEVOLUCION FONDOS EN AVANCE ROBERTO AINI TOLEDO,DEP.: EBA , PROCEDENCIA: BANCO UNION S.A., CHEQUE: 1878, FECHA DE EMISION:14/10/2025"/>
    <m/>
    <m/>
    <m/>
    <m/>
    <m/>
    <m/>
    <n v="0"/>
    <n v="8503"/>
    <s v="NO_CONCILIADO"/>
  </r>
  <r>
    <x v="59"/>
    <m/>
    <x v="59"/>
    <x v="192"/>
    <s v="B23407010002"/>
    <s v="BOD"/>
    <n v="2340701"/>
    <m/>
    <s v="00599062001 DEP.DE CHEQ.AJENOS,RET.DE CAM.,CONCEPTO: AMORTIZACION CXC EMILY FERNANDEZ,DEP.: EBA , PROCEDENCIA: BANCO UNION S.A., CHEQUE: 1209, FECHA DE EMISION:16/10/2025"/>
    <m/>
    <m/>
    <m/>
    <m/>
    <m/>
    <m/>
    <n v="0"/>
    <n v="970.97"/>
    <s v="NO_CONCILIADO"/>
  </r>
  <r>
    <x v="59"/>
    <m/>
    <x v="59"/>
    <x v="192"/>
    <s v="B23407030002"/>
    <s v="BOD"/>
    <n v="2340703"/>
    <m/>
    <s v="00599062001 DEP.DE CHEQ.AJENOS,RET.DE CAM.,CONCEPTO: AMORTIZACION CXC JULIO ARANDO,DEP.: EBA , PROCEDENCIA: BANCO UNION S.A., CHEQUE: 1210, FECHA DE EMISION:16/10/2025"/>
    <m/>
    <m/>
    <m/>
    <m/>
    <m/>
    <m/>
    <n v="0"/>
    <n v="2980"/>
    <s v="NO_CONCILIADO"/>
  </r>
  <r>
    <x v="59"/>
    <m/>
    <x v="59"/>
    <x v="192"/>
    <s v="B23407050002"/>
    <s v="BOD"/>
    <n v="2340705"/>
    <m/>
    <s v="00599042002 DEP.DE CHEQ.AJENOS,RET.DE CAM.,CONCEPTO: REPOSICION CF 13% MARIA DEL CARMEN PONCE,DEP.: EBA , PROCEDENCIA: BANCO UNION S.A., CHEQUE: 1879, FECHA DE EMISION:16/10/2025"/>
    <m/>
    <m/>
    <m/>
    <m/>
    <m/>
    <m/>
    <n v="0"/>
    <n v="249.6"/>
    <s v="NO_CONCILIADO"/>
  </r>
  <r>
    <x v="71"/>
    <m/>
    <x v="71"/>
    <x v="192"/>
    <s v="B23407060002"/>
    <s v="BOD"/>
    <n v="2340706"/>
    <m/>
    <s v="00385014201 DEP.DE CHEQ.AJENOS,RET.DE CAM.,CONCEPTO: DEVOLUCION INCAPACIDAD TEMPORAL JULIO 2025,DEP.: CAJA PETROLERA DE SALUD OFICINA CENTRAL , PROCEDENCIA: BANCO UNION S.A., CHEQUE: 23511, FECHA DE EMISION:17/10/2025"/>
    <m/>
    <m/>
    <m/>
    <m/>
    <m/>
    <m/>
    <n v="0"/>
    <n v="35231.06"/>
    <s v="NO_CONCILIADO"/>
  </r>
  <r>
    <x v="1"/>
    <m/>
    <x v="1"/>
    <x v="192"/>
    <s v="B23407090002"/>
    <s v="BOD"/>
    <n v="2340709"/>
    <m/>
    <s v="00099021001 DEP.DE CHEQ.AJENOS,RET.DE CAM.,CONCEPTO: DEVOLUCION INCAPACIDAD TEMPORAL JULIO 2025,DEP.: CAJA PETROLERA DE SALUD OFICINA CENTRAL , PROCEDENCIA: BANCO UNION S.A., CHEQUE: 23513, FECHA DE EMISION:17/10/2025"/>
    <m/>
    <m/>
    <m/>
    <m/>
    <m/>
    <m/>
    <n v="0"/>
    <n v="17699.45"/>
    <s v="NO_CONCILIADO"/>
  </r>
  <r>
    <x v="1"/>
    <m/>
    <x v="1"/>
    <x v="192"/>
    <s v="B23407140002"/>
    <s v="BOD"/>
    <n v="2340714"/>
    <m/>
    <s v="00099021001 DEP.DE CHEQ.AJENOS,RET.DE CAM.,CONCEPTO: DEVOLUCION INCAPACIDAD TEMPORAL JULIO 2025,DEP.: CAJA PETROLERA DE SALUD OFICINA CENTRAL , PROCEDENCIA: BANCO UNION S.A., CHEQUE: 23515, FECHA DE EMISION:17/10/2025"/>
    <m/>
    <m/>
    <m/>
    <m/>
    <m/>
    <m/>
    <n v="0"/>
    <n v="4651.08"/>
    <s v="NO_CONCILIADO"/>
  </r>
  <r>
    <x v="59"/>
    <m/>
    <x v="59"/>
    <x v="192"/>
    <s v="B23407160002"/>
    <s v="BOD"/>
    <n v="2340716"/>
    <m/>
    <s v="00599032003 DEP.DE CHEQ.AJENOS,RET.DE CAM.,CONCEPTO: DEVOLUCION CF 13% MARIA ARNEZ,DEP.: EBA , PROCEDENCIA: BANCO UNION S.A., CHEQUE: 1883, FECHA DE EMISION:16/10/2025"/>
    <m/>
    <m/>
    <m/>
    <m/>
    <m/>
    <m/>
    <n v="0"/>
    <n v="31.63"/>
    <s v="NO_CONCILIADO"/>
  </r>
  <r>
    <x v="1"/>
    <m/>
    <x v="1"/>
    <x v="192"/>
    <s v="B23407170002"/>
    <s v="BOD"/>
    <n v="2340717"/>
    <m/>
    <s v="00099021001 DEP.DE CHEQ.AJENOS,RET.DE CAM.,CONCEPTO: DEVOLUCION INCAPACIDAD TEMPORAL JULIO 2025,DEP.: CAJA PETROLERA DE SALUD OFICINA CENTRAL , PROCEDENCIA: BANCO UNION S.A., CHEQUE: 23516, FECHA DE EMISION:17/10/2025"/>
    <m/>
    <m/>
    <m/>
    <m/>
    <m/>
    <m/>
    <n v="0"/>
    <n v="2160.81"/>
    <s v="NO_CONCILIADO"/>
  </r>
  <r>
    <x v="1"/>
    <m/>
    <x v="1"/>
    <x v="192"/>
    <s v="B23407180002"/>
    <s v="BOD"/>
    <n v="2340718"/>
    <m/>
    <s v="00099021001 DEP.DE CHEQ.AJENOS,RET.DE CAM.,CONCEPTO: DEVOLUCION INCAPACIDAD TEMPORAL JULIO 2025,DEP.: CAJA PETROLERA DE SALUD OFICINA CENTRAL , PROCEDENCIA: BANCO UNION S.A., CHEQUE: 23517, FECHA DE EMISION:17/10/2025"/>
    <m/>
    <m/>
    <m/>
    <m/>
    <m/>
    <m/>
    <n v="0"/>
    <n v="9767.2999999999993"/>
    <s v="NO_CONCILIADO"/>
  </r>
  <r>
    <x v="59"/>
    <m/>
    <x v="59"/>
    <x v="192"/>
    <s v="B23407230002"/>
    <s v="BOD"/>
    <n v="2340723"/>
    <m/>
    <s v="00599062001 DEP.DE CHEQ.AJENOS,RET.DE CAM.,CONCEPTO: AMORTIZACION CXC JONAS RAMOS ACHIMO,DEP.: EBA , PROCEDENCIA: BANCO UNION S.A., CHEQUE: 1211, FECHA DE EMISION:16/10/2025"/>
    <m/>
    <m/>
    <m/>
    <m/>
    <m/>
    <m/>
    <n v="0"/>
    <n v="2090"/>
    <s v="NO_CONCILIADO"/>
  </r>
  <r>
    <x v="85"/>
    <m/>
    <x v="85"/>
    <x v="192"/>
    <s v="B23407240002"/>
    <s v="BOD"/>
    <n v="2340724"/>
    <m/>
    <s v="00862012001 DEP.DE CHEQ.AJENOS,RET.DE CAM.,CONCEPTO: DEVOLUCION INCAPACIDAD TEMPORAL JULIO 2025,DEP.: CAJA PETROLERA DE SALUD OFICINA CENTRAL , PROCEDENCIA: BANCO UNION S.A., CHEQUE: 23519, FECHA DE EMISION:17/10/2025"/>
    <m/>
    <m/>
    <m/>
    <m/>
    <m/>
    <m/>
    <n v="0"/>
    <n v="980.7"/>
    <s v="NO_CONCILIADO"/>
  </r>
  <r>
    <x v="59"/>
    <m/>
    <x v="59"/>
    <x v="192"/>
    <s v="B23407250002"/>
    <s v="BOD"/>
    <n v="2340725"/>
    <m/>
    <s v="00599062001 DEP.DE CHEQ.AJENOS,RET.DE CAM.,CONCEPTO: AMORTIZACION CXC MARCELO GUASABE MOGRE,DEP.: EBA , PROCEDENCIA: BANCO UNION S.A., CHEQUE: 1212, FECHA DE EMISION:16/10/2025"/>
    <m/>
    <m/>
    <m/>
    <m/>
    <m/>
    <m/>
    <n v="0"/>
    <n v="5430.2"/>
    <s v="NO_CONCILIADO"/>
  </r>
  <r>
    <x v="59"/>
    <m/>
    <x v="59"/>
    <x v="192"/>
    <s v="B23407280002"/>
    <s v="BOD"/>
    <n v="2340728"/>
    <m/>
    <s v="00599062001 DEP.DE CHEQ.AJENOS,RET.DE CAM.,CONCEPTO: AMORTIZACION CXC INGRID MERCADO SORIA,DEP.: EBA , PROCEDENCIA: BANCO UNION S.A., CHEQUE: 1885, FECHA DE EMISION:16/10/2025"/>
    <m/>
    <m/>
    <m/>
    <m/>
    <m/>
    <m/>
    <n v="0"/>
    <n v="3500"/>
    <s v="NO_CONCILIADO"/>
  </r>
  <r>
    <x v="59"/>
    <m/>
    <x v="59"/>
    <x v="192"/>
    <s v="B23407380002"/>
    <s v="BOD"/>
    <n v="2340738"/>
    <m/>
    <s v="00599062001 DEP.DE CHEQ.AJENOS,RET.DE CAM.,CONCEPTO: DEVOLUCION PAGO PRIMAS MILTON MOSCOSO SALINAS,DEP.: EBA , PROCEDENCIA: BANCO UNION S.A., CHEQUE: 1092, FECHA DE EMISION:16/10/2025"/>
    <m/>
    <m/>
    <m/>
    <m/>
    <m/>
    <m/>
    <n v="0"/>
    <n v="7461.33"/>
    <s v="NO_CONCILIADO"/>
  </r>
  <r>
    <x v="59"/>
    <m/>
    <x v="59"/>
    <x v="192"/>
    <s v="B23407400002"/>
    <s v="BOD"/>
    <n v="2340740"/>
    <m/>
    <s v="00599042001 DEP.DE CHEQ.AJENOS,RET.DE CAM.,CONCEPTO: DEPOSITÓ MORA LISSETTE RIOJA,DEP.: EBA , PROCEDENCIA: BANCO UNION S.A., CHEQUE: 1886, FECHA DE EMISION:16/10/2025"/>
    <m/>
    <m/>
    <m/>
    <m/>
    <m/>
    <m/>
    <n v="0"/>
    <n v="3.76"/>
    <s v="NO_CONCILIADO"/>
  </r>
  <r>
    <x v="59"/>
    <m/>
    <x v="59"/>
    <x v="192"/>
    <s v="B23407420002"/>
    <s v="BOD"/>
    <n v="2340742"/>
    <m/>
    <s v="00599042001 DEP.DE CHEQ.AJENOS,RET.DE CAM.,CONCEPTO: DEPOSITÓ MORA MARGOTH ALCAZAR,DEP.: EBA , PROCEDENCIA: BANCO UNION S.A., CHEQUE: 1887, FECHA DE EMISION:16/10/2025"/>
    <m/>
    <m/>
    <m/>
    <m/>
    <m/>
    <m/>
    <n v="0"/>
    <n v="28.2"/>
    <s v="NO_CONCILIADO"/>
  </r>
  <r>
    <x v="59"/>
    <m/>
    <x v="59"/>
    <x v="192"/>
    <s v="B23407440002"/>
    <s v="BOD"/>
    <n v="2340744"/>
    <m/>
    <s v="00599062001 DEP.DE CHEQ.AJENOS,RET.DE CAM.,CONCEPTO: PAGO INTERNET CONVENIO IBMETRO RIBERALTA,DEP.: EBA , PROCEDENCIA: BANCO UNION S.A., CHEQUE: 1213, FECHA DE EMISION:16/10/2025"/>
    <m/>
    <m/>
    <m/>
    <m/>
    <m/>
    <m/>
    <n v="0"/>
    <n v="1200"/>
    <s v="NO_CONCILIADO"/>
  </r>
  <r>
    <x v="59"/>
    <m/>
    <x v="59"/>
    <x v="192"/>
    <s v="B23407460002"/>
    <s v="BOD"/>
    <n v="2340746"/>
    <m/>
    <s v="00599062001 DEP.DE CHEQ.AJENOS,RET.DE CAM.,CONCEPTO: DEPOSITÓ EN EXCESO,DEP.: EBA , PROCEDENCIA: BANCO UNION S.A., CHEQUE: 1093, FECHA DE EMISION:16/10/2025"/>
    <m/>
    <m/>
    <m/>
    <m/>
    <m/>
    <m/>
    <n v="0"/>
    <n v="0.5"/>
    <s v="NO_CONCILIADO"/>
  </r>
  <r>
    <x v="59"/>
    <m/>
    <x v="59"/>
    <x v="192"/>
    <s v="B23407480002"/>
    <s v="BOD"/>
    <n v="2340748"/>
    <m/>
    <s v="00599072001 DEP.DE CHEQ.AJENOS,RET.DE CAM.,CONCEPTO: REPOSICION CF 13% DAYANA COLQUE,DEP.: EBA , PROCEDENCIA: BANCO UNION S.A., CHEQUE: 1888, FECHA DE EMISION:16/10/2025"/>
    <m/>
    <m/>
    <m/>
    <m/>
    <m/>
    <m/>
    <n v="0"/>
    <n v="317.98"/>
    <s v="NO_CONCILIADO"/>
  </r>
  <r>
    <x v="59"/>
    <m/>
    <x v="59"/>
    <x v="192"/>
    <s v="B23407510002"/>
    <s v="BOD"/>
    <n v="2340751"/>
    <m/>
    <s v="00599072001 DEP.DE CHEQ.AJENOS,RET.DE CAM.,CONCEPTO: REPOSICION CF 13% NOEMY RAMOS,DEP.: EBA , PROCEDENCIA: BANCO UNION S.A., CHEQUE: 1889, FECHA DE EMISION:16/10/2025"/>
    <m/>
    <m/>
    <m/>
    <m/>
    <m/>
    <m/>
    <n v="0"/>
    <n v="122.2"/>
    <s v="NO_CONCILIADO"/>
  </r>
  <r>
    <x v="62"/>
    <m/>
    <x v="62"/>
    <x v="192"/>
    <s v="B23407520002"/>
    <s v="BOD"/>
    <n v="2340752"/>
    <m/>
    <s v="00221022001 DEP.DE CHEQ.AJENOS,RET.DE CAM.,CONCEPTO: NIT 154416022 JUAREZ GUZMAN SRL - MULTA FORMULARIO M-02,DEP.: LIZET DEBBIE NAVARRO BALDIVIEZO , PROCEDENCIA: BANCO UNION S.A., CHEQUE: 223506, FECHA DE EMISION:17/10/2025"/>
    <m/>
    <m/>
    <m/>
    <m/>
    <m/>
    <m/>
    <n v="0"/>
    <n v="600"/>
    <s v="NO_CONCILIADO"/>
  </r>
  <r>
    <x v="59"/>
    <m/>
    <x v="59"/>
    <x v="192"/>
    <s v="B23407530002"/>
    <s v="BOD"/>
    <n v="2340753"/>
    <m/>
    <s v="00599072001 DEP.DE CHEQ.AJENOS,RET.DE CAM.,CONCEPTO: DEVOLUCION RETENCION JOSE APAZA,DEP.: EBA , PROCEDENCIA: BANCO UNION S.A., CHEQUE: 1890, FECHA DE EMISION:16/10/2025"/>
    <m/>
    <m/>
    <m/>
    <m/>
    <m/>
    <m/>
    <n v="0"/>
    <n v="96"/>
    <s v="NO_CONCILIADO"/>
  </r>
  <r>
    <x v="62"/>
    <m/>
    <x v="62"/>
    <x v="192"/>
    <s v="B23407550002"/>
    <s v="BOD"/>
    <n v="2340755"/>
    <m/>
    <s v="00221022001 DEP.DE CHEQ.AJENOS,RET.DE CAM.,CONCEPTO: DEPÓSITO,DEP.: MAYRA YESICA FERNANDEZ CHAMBI , PROCEDENCIA: BANCO UNION S.A., CHEQUE: 223507, FECHA DE EMISION:17/10/2025"/>
    <m/>
    <m/>
    <m/>
    <m/>
    <m/>
    <m/>
    <n v="0"/>
    <n v="100"/>
    <s v="NO_CONCILIADO"/>
  </r>
  <r>
    <x v="59"/>
    <m/>
    <x v="59"/>
    <x v="192"/>
    <s v="B23407560002"/>
    <s v="BOD"/>
    <n v="2340756"/>
    <m/>
    <s v="00599062001 DEP.DE CHEQ.AJENOS,RET.DE CAM.,CONCEPTO: DEVOLUCION FONDO EN AVANCE C31 744,DEP.: EBA , PROCEDENCIA: BANCO UNION S.A., CHEQUE: 1094, FECHA DE EMISION:16/10/2025"/>
    <m/>
    <m/>
    <m/>
    <m/>
    <m/>
    <m/>
    <n v="0"/>
    <n v="0.5"/>
    <s v="NO_CONCILIADO"/>
  </r>
  <r>
    <x v="59"/>
    <m/>
    <x v="59"/>
    <x v="192"/>
    <s v="B23407570002"/>
    <s v="BOD"/>
    <n v="2340757"/>
    <m/>
    <s v="00599062001 DEP.DE CHEQ.AJENOS,RET.DE CAM.,CONCEPTO: AMORTIZACION CXC ALIANA GUZMAN,DEP.: EBA , PROCEDENCIA: BANCO UNION S.A., CHEQUE: 1214, FECHA DE EMISION:16/10/2025"/>
    <m/>
    <m/>
    <m/>
    <m/>
    <m/>
    <m/>
    <n v="0"/>
    <n v="1900"/>
    <s v="NO_CONCILIADO"/>
  </r>
  <r>
    <x v="62"/>
    <m/>
    <x v="62"/>
    <x v="192"/>
    <s v="B23407580002"/>
    <s v="BOD"/>
    <n v="2340758"/>
    <m/>
    <s v="00221022001 DEP.DE CHEQ.AJENOS,RET.DE CAM.,CONCEPTO: DEPÓSITO,DEP.: MAYRA YESICA FERNANDEZ CHAMBI , PROCEDENCIA: BANCO UNION S.A., CHEQUE: 223508, FECHA DE EMISION:17/10/2025"/>
    <m/>
    <m/>
    <m/>
    <m/>
    <m/>
    <m/>
    <n v="0"/>
    <n v="100"/>
    <s v="NO_CONCILIADO"/>
  </r>
  <r>
    <x v="62"/>
    <m/>
    <x v="62"/>
    <x v="192"/>
    <s v="B23407630002"/>
    <s v="BOD"/>
    <n v="2340763"/>
    <m/>
    <s v="00221022001 DEP.DE CHEQ.AJENOS,RET.DE CAM.,CONCEPTO: DEPÓSITO,DEP.: ZARA PAULA CANAVIRI MIRANDA , PROCEDENCIA: BANCO UNION S.A., CHEQUE: 223510, FECHA DE EMISION:17/10/2025"/>
    <m/>
    <m/>
    <m/>
    <m/>
    <m/>
    <m/>
    <n v="0"/>
    <n v="100"/>
    <s v="NO_CONCILIADO"/>
  </r>
  <r>
    <x v="85"/>
    <m/>
    <x v="85"/>
    <x v="192"/>
    <s v="B23407590002"/>
    <s v="BOD"/>
    <n v="2340759"/>
    <m/>
    <s v="00862012001 DEP.DE CHEQ.AJENOS,RET.DE CAM.,CONCEPTO: LICENCIA SIN GOCE DE HABERES - GUTIERREZ DAVILA JORGE DENNIS,DEP.: FNDR , PROCEDENCIA: BANCO UNION S.A., CHEQUE: 838, FECHA DE EMISION:15/10/2025"/>
    <m/>
    <m/>
    <m/>
    <m/>
    <m/>
    <m/>
    <n v="0"/>
    <n v="445.95"/>
    <s v="NO_CONCILIADO"/>
  </r>
  <r>
    <x v="59"/>
    <m/>
    <x v="59"/>
    <x v="192"/>
    <s v="B23407600002"/>
    <s v="BOD"/>
    <n v="2340760"/>
    <m/>
    <s v="00599062001 DEP.DE CHEQ.AJENOS,RET.DE CAM.,CONCEPTO: DEVOLUCION RETENCION RECIBO 4842 CLAUDIA LANDIVAR,DEP.: EBA , PROCEDENCIA: BANCO UNION S.A., CHEQUE: 1095, FECHA DE EMISION:16/10/2025"/>
    <m/>
    <m/>
    <m/>
    <m/>
    <m/>
    <m/>
    <n v="0"/>
    <n v="90.7"/>
    <s v="NO_CONCILIADO"/>
  </r>
  <r>
    <x v="62"/>
    <m/>
    <x v="62"/>
    <x v="192"/>
    <s v="B23407610002"/>
    <s v="BOD"/>
    <n v="2340761"/>
    <m/>
    <s v="00221022001 DEP.DE CHEQ.AJENOS,RET.DE CAM.,CONCEPTO: DEPÓSITO,DEP.: ZARA PAULA CANAVIRI MIRANDA , PROCEDENCIA: BANCO UNION S.A., CHEQUE: 223509, FECHA DE EMISION:17/10/2025"/>
    <m/>
    <m/>
    <m/>
    <m/>
    <m/>
    <m/>
    <n v="0"/>
    <n v="100"/>
    <s v="NO_CONCILIADO"/>
  </r>
  <r>
    <x v="62"/>
    <m/>
    <x v="62"/>
    <x v="192"/>
    <s v="B23407650002"/>
    <s v="BOD"/>
    <n v="2340765"/>
    <m/>
    <s v="00221022001 DEP.DE CHEQ.AJENOS,RET.DE CAM.,CONCEPTO: DEPÓSITO,DEP.: ZARA PAULA CANAVIRI MIRANDA , PROCEDENCIA: BANCO UNION S.A., CHEQUE: 223511, FECHA DE EMISION:17/10/2025"/>
    <m/>
    <m/>
    <m/>
    <m/>
    <m/>
    <m/>
    <n v="0"/>
    <n v="100"/>
    <s v="NO_CONCILIADO"/>
  </r>
  <r>
    <x v="59"/>
    <m/>
    <x v="59"/>
    <x v="192"/>
    <s v="B23407680002"/>
    <s v="BOD"/>
    <n v="2340768"/>
    <m/>
    <s v="00599062001 DEP.DE CHEQ.AJENOS,RET.DE CAM.,CONCEPTO: AMORTIZACION CXC INGRID MERCADO SORIA,DEP.: EBA , PROCEDENCIA: BANCO UNION S.A., CHEQUE: 1098, FECHA DE EMISION:16/10/2025"/>
    <m/>
    <m/>
    <m/>
    <m/>
    <m/>
    <m/>
    <n v="0"/>
    <n v="85241.29"/>
    <s v="CONCILIADO_PARCIAL"/>
  </r>
  <r>
    <x v="59"/>
    <m/>
    <x v="59"/>
    <x v="192"/>
    <s v="B23407720002"/>
    <s v="BOD"/>
    <n v="2340772"/>
    <m/>
    <s v="00599032003 DEP.DE CHEQ.AJENOS,RET.DE CAM.,CONCEPTO: SOLICITUD TRASPASO PAGO SEDEM FACT 894,DEP.: EBA , PROCEDENCIA: BANCO UNION S.A., CHEQUE: 1891, FECHA DE EMISION:16/10/2025"/>
    <m/>
    <m/>
    <m/>
    <m/>
    <m/>
    <m/>
    <n v="0"/>
    <n v="66690"/>
    <s v="NO_CONCILIADO"/>
  </r>
  <r>
    <x v="44"/>
    <m/>
    <x v="44"/>
    <x v="192"/>
    <s v="G33400760003"/>
    <s v="COB"/>
    <n v="20559"/>
    <m/>
    <s v="PAGO A BID PRÉSTAMO 4612/BL-BO VCTO. 15-10-2025 POR CUENTA DE TGN SEGÚN NOTA MEFP/VTCP/DGCP/UODP/No.477/2025 DEL 9 DE OCTUBRE DE 2025, VALOR 17-10-2025 INTERESES JPY 49.209.759 CTA. 3987 CUENTA UNICA DEL TESORO REF.: COMISIONES BANCARIAS"/>
    <m/>
    <m/>
    <m/>
    <m/>
    <m/>
    <m/>
    <n v="2604.4499999999998"/>
    <n v="0"/>
    <s v="NO_CONCILIADO"/>
  </r>
  <r>
    <x v="44"/>
    <m/>
    <x v="44"/>
    <x v="192"/>
    <s v="G33400770003"/>
    <s v="COB"/>
    <n v="20558"/>
    <m/>
    <s v="PAGO A BID PRÉSTAMO 4606/BL-BO VCTO. 15-10-2025 POR CUENTA DE TGN SEGÚN NOTA MEFP/VTCP/DGCP/UODP/No.477/2025 DEL 9 DE OCTUBRE DE 2025, VALOR 17-10-2025 INTERESES JPY 66.205.417 CTA. 3987 CUENTA UNICA DEL TESORO REF.: COMISIONES BANCARIAS"/>
    <m/>
    <m/>
    <m/>
    <m/>
    <m/>
    <m/>
    <n v="3379.63"/>
    <n v="0"/>
    <s v="NO_CONCILIADO"/>
  </r>
  <r>
    <x v="17"/>
    <m/>
    <x v="17"/>
    <x v="192"/>
    <s v="S11405000001"/>
    <s v="DEV"/>
    <n v="1140500"/>
    <m/>
    <s v="||REGISTRO BOLETA DE GARANTIA REF.:BG-011/2025 P/C CORPORACION DE LAS FUERZAS ARMADAS PARA EL DESARROLLO NACIONAL A/F ARMADA BOLIVIANA,S/G NOTA UEPII-G:390/2025,15/10/2025. LIB.00548082001 COFADENA-UNIDAD DE EJECUCIÓN DE PROYECTOS DE INGENIERÍA REF.:PROV.FDOS.BG-011/2025"/>
    <m/>
    <m/>
    <m/>
    <m/>
    <m/>
    <m/>
    <n v="668384.30000000005"/>
    <n v="0"/>
    <s v="NO_CONCILIADO"/>
  </r>
  <r>
    <x v="17"/>
    <m/>
    <x v="17"/>
    <x v="192"/>
    <s v="S11405010001"/>
    <s v="COB"/>
    <n v="1140501"/>
    <m/>
    <s v="||REGISTRO COBRO COMISION EMISION BOLETA DE GARANTIA 0,15% S/BS668.384,30,EN COMPL.A COMP.1140500 ADJ.DE LA FECHA REF.:BG-011/2025 P/C COFADENA A/F ARMADA BOLIVIANA. LIB.00548082001 COFADENA-UNIDAD DE EJECUCIÓN DE PROYECTOS DE INGENIERÍA REF.:COMIS.EMIS.BG-011/2025"/>
    <m/>
    <m/>
    <m/>
    <m/>
    <m/>
    <m/>
    <n v="616.99"/>
    <n v="0"/>
    <s v="NO_CONCILIADO"/>
  </r>
  <r>
    <x v="59"/>
    <m/>
    <x v="59"/>
    <x v="192"/>
    <s v="J06542720002"/>
    <s v="NTE"/>
    <n v="13381074"/>
    <m/>
    <s v="A:00599062001 COMPLEMENTO CHEQUE 1211 AMORITZACION CXC JONAS RAMOS ACHIMO"/>
    <m/>
    <m/>
    <m/>
    <m/>
    <m/>
    <m/>
    <n v="0"/>
    <n v="0.9"/>
    <s v="NO_CONCILIADO"/>
  </r>
  <r>
    <x v="39"/>
    <m/>
    <x v="39"/>
    <x v="192"/>
    <s v="G33405520001"/>
    <s v="CVD"/>
    <n v="3340552"/>
    <m/>
    <s v="COBRO COSTOS DE PAPELERIA SEGUN TRANSFERENCIA DEL EXTERIOR POR ORDEN DE CONSULADO DE BOLIVIA EN POCITOS- SALVAROR MAZZA ARGENTINA REF.: RECAUDACION GESTORÍA CONSULAR AL MES DE SEPTIEMBRE Y SALDOS SUPERAVITARIOS 2025 LIB. 00010011102 MIN.RELACIONES EXTERIORES - GESTORIA CONSULAR LEY Nº 3108"/>
    <m/>
    <m/>
    <m/>
    <m/>
    <m/>
    <m/>
    <n v="60"/>
    <n v="0"/>
    <s v="NO_CONCILIADO"/>
  </r>
  <r>
    <x v="39"/>
    <m/>
    <x v="39"/>
    <x v="192"/>
    <s v="G33405540001"/>
    <s v="CVD"/>
    <n v="3340554"/>
    <m/>
    <s v="COBRO COSTOS DE PAPELERIA SEGUN TRANSFERENCIA DEL EXTERIOR POR ORDEN DE EMBAJADA DE BOLIVIA EN AUSTRIA VIENA REF.: RECAUDACION GESTORÍA CONSULAR AL MES DE SEPTIEMBRE Y SALDOS SUPERAVITARIOS 2025 LIB. 00010011102 MIN.RELACIONES EXTERIORES - GESTORIA CONSULAR LEY Nº 3108"/>
    <m/>
    <m/>
    <m/>
    <m/>
    <m/>
    <m/>
    <n v="60"/>
    <n v="0"/>
    <s v="NO_CONCILIADO"/>
  </r>
  <r>
    <x v="39"/>
    <m/>
    <x v="39"/>
    <x v="192"/>
    <s v="G33405560001"/>
    <s v="CVD"/>
    <n v="3340556"/>
    <m/>
    <s v="COBRO COSTOS DE PAPELERIA SEGUN TRANSFERENCIA DEL EXTERIOR POR ORDEN DE VICECONSULADO DE BOLIVIA EN LA PLATA ARGENTINA REF.: RECAUDACION GESTORÍA CONSULAR AL MES DE SEPTIEMBRE Y SALDOS SUPERAVITARIOS 2025 LIB. 00010011102 MIN.RELACIONES EXTERIORES - GESTORIA CONSULAR LEY Nº 3108"/>
    <m/>
    <m/>
    <m/>
    <m/>
    <m/>
    <m/>
    <n v="60"/>
    <n v="0"/>
    <s v="NO_CONCILIADO"/>
  </r>
  <r>
    <x v="39"/>
    <m/>
    <x v="39"/>
    <x v="192"/>
    <s v="G33405580001"/>
    <s v="CVD"/>
    <n v="3340558"/>
    <m/>
    <s v="COBRO COSTOS DE PAPELERIA SEGUN TRANSFERENCIA DEL EXTERIOR POR ORDEN DE CONSULADO GENERAL DE BOLIVIA EN HOUSTON EEUU REF.: RECAUDACION GESTORÍA CONSULAR AL MES DE SEPTIEMBRE Y SALDOS SUPERAVITARIOS 2025 LIB. 00010011102 MIN.RELACIONES EXTERIORES - GESTORIA CONSULAR LEY Nº 3108"/>
    <m/>
    <m/>
    <m/>
    <m/>
    <m/>
    <m/>
    <n v="60"/>
    <n v="0"/>
    <s v="NO_CONCILIADO"/>
  </r>
  <r>
    <x v="39"/>
    <m/>
    <x v="39"/>
    <x v="192"/>
    <s v="G33409010001"/>
    <s v="CVD"/>
    <n v="3340901"/>
    <m/>
    <s v="COBRO COSTOS DE PAPELERIA SEGUN TRANSFERENCIA DEL EXTERIOR POR ORDEN DE CONSULADO GENERAL DE BOLIVIA EN GUAJARAMIRIM BRASIL REF.: RECAUDACION GESTORÍA CONSULAR AL MES DE SEPTIEMBRE Y SALDOS SUPERAVITARIOS 2025 LIB. 00010011102 MIN.RELACIONES EXTERIORES - GESTORIA CONSULAR LEY Nº 3108"/>
    <m/>
    <m/>
    <m/>
    <m/>
    <m/>
    <m/>
    <n v="60"/>
    <n v="0"/>
    <s v="NO_CONCILIADO"/>
  </r>
  <r>
    <x v="39"/>
    <m/>
    <x v="39"/>
    <x v="192"/>
    <s v="G33409030001"/>
    <s v="CVD"/>
    <n v="3340903"/>
    <m/>
    <s v="COBRO COSTOS DE PAPELERIA SEGUN TRANSFERENCIA DEL EXTERIOR POR ORDEN DE CONSULADO GENERAL DE BOLIVIA EN SANTIAGO CHILE REF.: RECAUDACION GESTORÍA CONSULAR AL MES DE SEPTIEMBRE Y SALDOS SUPERAVITARIOS 2025 LIB. 00010011102 MIN.RELACIONES EXTERIORES - GESTORIA CONSULAR LEY Nº 3108"/>
    <m/>
    <m/>
    <m/>
    <m/>
    <m/>
    <m/>
    <n v="60"/>
    <n v="0"/>
    <s v="NO_CONCILIADO"/>
  </r>
  <r>
    <x v="39"/>
    <m/>
    <x v="39"/>
    <x v="192"/>
    <s v="G33409050001"/>
    <s v="CVD"/>
    <n v="3340905"/>
    <m/>
    <s v="COBRO COSTOS DE PAPELERIA SEGUN TRANSFERENCIA DEL EXTERIOR POR ORDEN DE CONSULADO GENERAL DE BOLIVIA EN MIAMI EEUU REF.: RECAUDACION GESTORÍA CONSULAR AL MES DE SEPTIEMBRE Y SALDOS SUPERAVITARIOS 2025 LIB. 00010011102 MIN.RELACIONES EXTERIORES - GESTORIA CONSULAR LEY Nº 3108"/>
    <m/>
    <m/>
    <m/>
    <m/>
    <m/>
    <m/>
    <n v="60"/>
    <n v="0"/>
    <s v="NO_CONCILIADO"/>
  </r>
  <r>
    <x v="7"/>
    <m/>
    <x v="7"/>
    <x v="193"/>
    <s v="O23411230002"/>
    <s v="BOD"/>
    <n v="2341123"/>
    <m/>
    <s v="00526012001 DEPOSITO DE EFECTIVO, DEPOSITANTE: BOLIVIA TV RECAUDACIONES, CONCEPTO: DEVOLUCION PAGO POR MULTA IMPUESTO POR LA A.J.-RES.-SANC. N°10-0051-23, CUENTA DE DEPOSITO: CUENTA UNICA DEL TESORO"/>
    <m/>
    <m/>
    <m/>
    <m/>
    <m/>
    <m/>
    <n v="0"/>
    <n v="24648.9"/>
    <s v="NO_CONCILIADO"/>
  </r>
  <r>
    <x v="62"/>
    <m/>
    <x v="62"/>
    <x v="193"/>
    <s v="O23411340002"/>
    <s v="BOD"/>
    <n v="2341134"/>
    <m/>
    <s v="00221022001 DEPOSITO DE EFECTIVO, DEPOSITANTE: ROYAL BOL S.R.L., CONCEPTO: M02 FUERA DE PLAZO, CUENTA DE DEPOSITO: CUENTA UNICA DEL TESORO"/>
    <m/>
    <m/>
    <m/>
    <m/>
    <m/>
    <m/>
    <n v="0"/>
    <n v="2900"/>
    <s v="NO_CONCILIADO"/>
  </r>
  <r>
    <x v="62"/>
    <m/>
    <x v="62"/>
    <x v="193"/>
    <s v="O23411350002"/>
    <s v="BOD"/>
    <n v="2341135"/>
    <m/>
    <s v="00221022001 DEPOSITO DE EFECTIVO, DEPOSITANTE: ROYAL BOL S.R.L., CONCEPTO: M02 FUERA DE PLAZO, CUENTA DE DEPOSITO: CUENTA UNICA DEL TESORO"/>
    <m/>
    <m/>
    <m/>
    <m/>
    <m/>
    <m/>
    <n v="0"/>
    <n v="13140"/>
    <s v="NO_CONCILIADO"/>
  </r>
  <r>
    <x v="62"/>
    <m/>
    <x v="62"/>
    <x v="193"/>
    <s v="O23411640002"/>
    <s v="BOD"/>
    <n v="2341164"/>
    <m/>
    <s v="00221022001 DEPOSITO DE EFECTIVO, DEPOSITANTE: EMCCRISBOL, CONCEPTO: FORM. M-02 ATRASADO, CUENTA DE DEPOSITO: CUENTA UNICA DEL TESORO"/>
    <m/>
    <m/>
    <m/>
    <m/>
    <m/>
    <m/>
    <n v="0"/>
    <n v="100"/>
    <s v="NO_CONCILIADO"/>
  </r>
  <r>
    <x v="62"/>
    <m/>
    <x v="62"/>
    <x v="193"/>
    <s v="O23411660002"/>
    <s v="BOD"/>
    <n v="2341166"/>
    <m/>
    <s v="00221022001 DEPOSITO DE EFECTIVO, DEPOSITANTE: EMCCRISBOL, CONCEPTO: FORM. M-02 ATRASADO, CUENTA DE DEPOSITO: CUENTA UNICA DEL TESORO"/>
    <m/>
    <m/>
    <m/>
    <m/>
    <m/>
    <m/>
    <n v="0"/>
    <n v="200"/>
    <s v="NO_CONCILIADO"/>
  </r>
  <r>
    <x v="0"/>
    <m/>
    <x v="0"/>
    <x v="193"/>
    <s v="O23411720002"/>
    <s v="BOD"/>
    <n v="2341172"/>
    <m/>
    <s v="00099021001 DEPOSITO DE EFECTIVO, DEPOSITANTE: SIMON VENTURA CONDORI, CONCEPTO: DEVOLUCION DE SALARIO, CUENTA DE DEPOSITO: CUENTA UNICA DEL TESORO/DJBR"/>
    <m/>
    <m/>
    <m/>
    <m/>
    <m/>
    <m/>
    <n v="0"/>
    <n v="2000"/>
    <s v="NO_CONCILIADO"/>
  </r>
  <r>
    <x v="1"/>
    <m/>
    <x v="1"/>
    <x v="193"/>
    <s v="O23411730002"/>
    <s v="BOD"/>
    <n v="2341173"/>
    <m/>
    <s v="00099021001 DEPOSITO DE EFECTIVO, DEPOSITANTE: ROSELYNN CADIMA BALDERRAMA, CONCEPTO: DEVOLUCION MES DE SEPTIEMBRE, CUENTA DE DEPOSITO: CUENTA UNICA DEL TESORO"/>
    <m/>
    <m/>
    <m/>
    <m/>
    <m/>
    <m/>
    <n v="0"/>
    <n v="1750"/>
    <s v="NO_CONCILIADO"/>
  </r>
  <r>
    <x v="62"/>
    <m/>
    <x v="62"/>
    <x v="193"/>
    <s v="O23412560002"/>
    <s v="BOD"/>
    <n v="2341256"/>
    <m/>
    <s v="00221012001 DEPOSITO DE EFECTIVO, DEPOSITANTE: FERNANDO MANUEL ARENA CAMPERO, CONCEPTO: PAGO INCORRECTO, CUENTA DE DEPOSITO: CUENTA UNICA DEL TESORO"/>
    <m/>
    <m/>
    <m/>
    <m/>
    <m/>
    <m/>
    <n v="0"/>
    <n v="4214.28"/>
    <s v="NO_CONCILIADO"/>
  </r>
  <r>
    <x v="62"/>
    <m/>
    <x v="62"/>
    <x v="193"/>
    <s v="O23412650002"/>
    <s v="BOD"/>
    <n v="2341265"/>
    <m/>
    <s v="00221022001 DEPOSITO DE EFECTIVO, DEPOSITANTE: COMERCIALIZADORA KENNAMETAL BOLIVIA SRL, CONCEPTO: PAGO MULTA, CUENTA DE DEPOSITO: CUENTA UNICA DEL TESORO"/>
    <m/>
    <m/>
    <m/>
    <m/>
    <m/>
    <m/>
    <n v="0"/>
    <n v="100"/>
    <s v="NO_CONCILIADO"/>
  </r>
  <r>
    <x v="62"/>
    <m/>
    <x v="62"/>
    <x v="193"/>
    <s v="B23411430002"/>
    <s v="BOD"/>
    <n v="2341143"/>
    <m/>
    <s v="00221022001 DEP.DE CHEQ.AJENOS,RET.DE CAM.,CONCEPTO: DEPÓSITO,DEP.: JUAN CARLOS CANELAS MANRIQUE , PROCEDENCIA: BANCO UNION S.A., CHEQUE: 223512, FECHA DE EMISION:20/10/2025"/>
    <m/>
    <m/>
    <m/>
    <m/>
    <m/>
    <m/>
    <n v="0"/>
    <n v="90"/>
    <s v="NO_CONCILIADO"/>
  </r>
  <r>
    <x v="62"/>
    <m/>
    <x v="62"/>
    <x v="193"/>
    <s v="B23411460002"/>
    <s v="BOD"/>
    <n v="2341146"/>
    <m/>
    <s v="00221022001 DEP.DE CHEQ.AJENOS,RET.DE CAM.,CONCEPTO: DEPÓSITO,DEP.: JUAN CARLOS CANELAS MANRIQUE , PROCEDENCIA: BANCO UNION S.A., CHEQUE: 223513, FECHA DE EMISION:20/10/2025"/>
    <m/>
    <m/>
    <m/>
    <m/>
    <m/>
    <m/>
    <n v="0"/>
    <n v="100"/>
    <s v="NO_CONCILIADO"/>
  </r>
  <r>
    <x v="62"/>
    <m/>
    <x v="62"/>
    <x v="193"/>
    <s v="B23411480002"/>
    <s v="BOD"/>
    <n v="2341148"/>
    <m/>
    <s v="00221022001 DEP.DE CHEQ.AJENOS,RET.DE CAM.,CONCEPTO: DEPÓSITO,DEP.: CINTHIA ROMINA RAMOS RUIZ , PROCEDENCIA: BANCO UNION S.A., CHEQUE: 223514, FECHA DE EMISION:20/10/2025"/>
    <m/>
    <m/>
    <m/>
    <m/>
    <m/>
    <m/>
    <n v="0"/>
    <n v="120"/>
    <s v="NO_CONCILIADO"/>
  </r>
  <r>
    <x v="62"/>
    <m/>
    <x v="62"/>
    <x v="193"/>
    <s v="B23411500002"/>
    <s v="BOD"/>
    <n v="2341150"/>
    <m/>
    <s v="00221022001 DEP.DE CHEQ.AJENOS,RET.DE CAM.,CONCEPTO: DEPÓSITO,DEP.: ALAN ENRIQUEZ , PROCEDENCIA: BANCO UNION S.A., CHEQUE: 223515, FECHA DE EMISION:20/10/2025"/>
    <m/>
    <m/>
    <m/>
    <m/>
    <m/>
    <m/>
    <n v="0"/>
    <n v="300"/>
    <s v="NO_CONCILIADO"/>
  </r>
  <r>
    <x v="62"/>
    <m/>
    <x v="62"/>
    <x v="193"/>
    <s v="B23411520002"/>
    <s v="BOD"/>
    <n v="2341152"/>
    <m/>
    <s v="00221022001 DEP.DE CHEQ.AJENOS,RET.DE CAM.,CONCEPTO: DEPÓSITO,DEP.: ALAN ENRIQUEZ , PROCEDENCIA: BANCO UNION S.A., CHEQUE: 223516, FECHA DE EMISION:20/10/2025"/>
    <m/>
    <m/>
    <m/>
    <m/>
    <m/>
    <m/>
    <n v="0"/>
    <n v="500"/>
    <s v="NO_CONCILIADO"/>
  </r>
  <r>
    <x v="62"/>
    <m/>
    <x v="62"/>
    <x v="193"/>
    <s v="B23411530002"/>
    <s v="BOD"/>
    <n v="2341153"/>
    <m/>
    <s v="00221022001 DEP.DE CHEQ.AJENOS,RET.DE CAM.,CONCEPTO: DEPÓSITO,DEP.: JHANET SOLEDAD PUMARI VALVERDE , PROCEDENCIA: BANCO UNION S.A., CHEQUE: 223517, FECHA DE EMISION:20/10/2025"/>
    <m/>
    <m/>
    <m/>
    <m/>
    <m/>
    <m/>
    <n v="0"/>
    <n v="300"/>
    <s v="NO_CONCILIADO"/>
  </r>
  <r>
    <x v="62"/>
    <m/>
    <x v="62"/>
    <x v="193"/>
    <s v="B23411550002"/>
    <s v="BOD"/>
    <n v="2341155"/>
    <m/>
    <s v="00221022001 DEP.DE CHEQ.AJENOS,RET.DE CAM.,CONCEPTO: DEPÓSITO,DEP.: JHANET SOLEDAD PUMARI VALVERDE , PROCEDENCIA: BANCO UNION S.A., CHEQUE: 223518, FECHA DE EMISION:20/10/2025"/>
    <m/>
    <m/>
    <m/>
    <m/>
    <m/>
    <m/>
    <n v="0"/>
    <n v="400"/>
    <s v="NO_CONCILIADO"/>
  </r>
  <r>
    <x v="62"/>
    <m/>
    <x v="62"/>
    <x v="193"/>
    <s v="B23411570002"/>
    <s v="BOD"/>
    <n v="2341157"/>
    <m/>
    <s v="00221022001 DEP.DE CHEQ.AJENOS,RET.DE CAM.,CONCEPTO: DEPÓSITO,DEP.: DANIELA COLQUE MARCA , PROCEDENCIA: BANCO UNION S.A., CHEQUE: 223519, FECHA DE EMISION:20/10/2025"/>
    <m/>
    <m/>
    <m/>
    <m/>
    <m/>
    <m/>
    <n v="0"/>
    <n v="800"/>
    <s v="NO_CONCILIADO"/>
  </r>
  <r>
    <x v="62"/>
    <m/>
    <x v="62"/>
    <x v="193"/>
    <s v="B23411580002"/>
    <s v="BOD"/>
    <n v="2341158"/>
    <m/>
    <s v="00221022001 DEP.DE CHEQ.AJENOS,RET.DE CAM.,CONCEPTO: DEPÓSITO,DEP.: DANIELA COLQUE MARCA , PROCEDENCIA: BANCO UNION S.A., CHEQUE: 223520, FECHA DE EMISION:20/10/2025"/>
    <m/>
    <m/>
    <m/>
    <m/>
    <m/>
    <m/>
    <n v="0"/>
    <n v="800"/>
    <s v="NO_CONCILIADO"/>
  </r>
  <r>
    <x v="62"/>
    <m/>
    <x v="62"/>
    <x v="193"/>
    <s v="B23411620002"/>
    <s v="BOD"/>
    <n v="2341162"/>
    <m/>
    <s v="00221022001 DEP.DE CHEQ.AJENOS,RET.DE CAM.,CONCEPTO: DEPÓSITO,DEP.: ALAIN JAIME VASQUEZ CONDORI , PROCEDENCIA: BANCO UNION S.A., CHEQUE: 223521, FECHA DE EMISION:20/10/2025"/>
    <m/>
    <m/>
    <m/>
    <m/>
    <m/>
    <m/>
    <n v="0"/>
    <n v="1400"/>
    <s v="NO_CONCILIADO"/>
  </r>
  <r>
    <x v="60"/>
    <m/>
    <x v="60"/>
    <x v="193"/>
    <s v="Q23102830002"/>
    <s v="CRV"/>
    <n v="2310283"/>
    <m/>
    <s v="NUMERO DE LIBRETA CUT: 00572019205 OPERACIÓN E82 TRANSFERENCIA BDP FINPRO A LA CUT DESEMBOLSO NRO 26 FINPRO 27 OP. 20027 IMPLEMENTACION DE LA INDUSTRIA DE CARNICOS EN EL BENI - EMAPA"/>
    <m/>
    <m/>
    <m/>
    <m/>
    <m/>
    <m/>
    <n v="0"/>
    <n v="2973061.2"/>
    <s v="NO_CONCILIADO"/>
  </r>
  <r>
    <x v="39"/>
    <m/>
    <x v="39"/>
    <x v="193"/>
    <s v="G33419240001"/>
    <s v="CVD"/>
    <n v="3341924"/>
    <m/>
    <s v="COBRO COSTOS DE PAPELERIA POR REGULARIZACION DE TRANSFERENCIA DEL EXTERIOR POR ORDEN DE EMBAJADA DE BRASILIA EN BRASIL REF.: RECAUDACIÓN GESTORIA CONSULAR AL MES DE SEPTIEMBRE Y SALDOS SUPERAVITARIOS 2025 LIB. 00010011102 MIN.RELACIONES EXTERIORES - GESTORIA CONSULAR LEY Nº 3108"/>
    <m/>
    <m/>
    <m/>
    <m/>
    <m/>
    <m/>
    <n v="60"/>
    <n v="0"/>
    <s v="NO_CONCILIADO"/>
  </r>
  <r>
    <x v="86"/>
    <m/>
    <x v="86"/>
    <x v="193"/>
    <s v="Q23103650002"/>
    <s v="CRV"/>
    <n v="2310365"/>
    <m/>
    <s v="NUMERO DE LIBRETA CUT: LIBRETA NÂ° 00223012001 OPERACIÓN E75 TRANSFERENCIA DE LA CUENTA FISCAL BUN A LA CUT EN MN TRANSFERENCIA DE FONDOS A SOLICITUD DE LA: GOBIERNO AUTONOMO MUNICIPAL DE YUNCHARA, CITE: GAMY/DESP./MAE/NÂ° 0381/2025 CUENTA CUT 3987 LIBRETA NÂ° 00223012001 FONABOSQUE - RECURSO"/>
    <m/>
    <m/>
    <m/>
    <m/>
    <m/>
    <m/>
    <n v="0"/>
    <n v="20"/>
    <s v="NO_CONCILIADO"/>
  </r>
  <r>
    <x v="39"/>
    <m/>
    <x v="39"/>
    <x v="193"/>
    <s v="G33425350001"/>
    <s v="CVD"/>
    <n v="3342535"/>
    <m/>
    <s v="COBRO COSTOS DE PAPELERIA SEGUN TRANSFERENCIA DEL EXTERIOR POR ORDEN DE CONSULADO DE BOLIVIA EN BILBAO ESPAÑA REF.: RECAUDACION GESTORÍA CONSULAR AL MES DE SEPTIEMBRE Y SALDOS SUPERAVITARIOS 2025 LIB. 00010011102 MIN.RELACIONES EXTERIORES - GESTORIA CONSULAR LEY Nº 3108"/>
    <m/>
    <m/>
    <m/>
    <m/>
    <m/>
    <m/>
    <n v="60"/>
    <n v="0"/>
    <s v="NO_CONCILIADO"/>
  </r>
  <r>
    <x v="39"/>
    <m/>
    <x v="39"/>
    <x v="193"/>
    <s v="G33425370001"/>
    <s v="CVD"/>
    <n v="3342537"/>
    <m/>
    <s v="COBRO COSTOS DE PAPELERIA SEGUN TRANSFERENCIA DEL EXTERIOR POR ORDEN DE CONSULADO DE BOLIVIA EN IQUIQUE CHILE REF.: RECAUDACION GESTORÍA CONSULAR AL MES DE SEPTIEMBRE Y SALDOS SUPERAVITARIOS 2025 LIB. 00010011102 MIN.RELACIONES EXTERIORES - GESTORIA CONSULAR LEY Nº 3108"/>
    <m/>
    <m/>
    <m/>
    <m/>
    <m/>
    <m/>
    <n v="60"/>
    <n v="0"/>
    <s v="NO_CONCILIADO"/>
  </r>
  <r>
    <x v="44"/>
    <m/>
    <x v="44"/>
    <x v="193"/>
    <s v="S11407100001"/>
    <s v="NTI"/>
    <n v="1140710"/>
    <m/>
    <s v="||PAGO A BID PRÉSTAMO 1833-SF-BO VCTO.11-10-2025 POR CUENTA DE TGN, SEGÚN NOTA MEFP/VTCP/DGCP/UODP/N°477/2025 DE 09-10-2025, VALOR 20-10-2025 CAPITAL USD2.000.000,00 INTERESES USD882.410,96 LIBRETA NRO. 3987069001 TGN-RECURSOS ORDINARIOS (3987)"/>
    <m/>
    <m/>
    <m/>
    <m/>
    <m/>
    <m/>
    <n v="20061580.280000001"/>
    <n v="0"/>
    <s v="NO_CONCILIADO"/>
  </r>
  <r>
    <x v="44"/>
    <m/>
    <x v="44"/>
    <x v="193"/>
    <s v="S11407100003"/>
    <s v="COB"/>
    <n v="1140710"/>
    <m/>
    <s v="||PAGO A BID PRÉSTAMO 1833-SF-BO VCTO.11-10-2025 POR CUENTA DE TGN, SEGÚN NOTA MEFP/VTCP/DGCP/UODP/N°477/2025 DE 09-10-2025, VALOR 20-10-2025 CAPITAL USD2.000.000,00 INTERESES USD882.410,96 LIBRETA NRO. 3987069001 TGN-RECURSOS ORDINARIOS (3987) REF.: COMISIONES BANCARIAS"/>
    <m/>
    <m/>
    <m/>
    <m/>
    <m/>
    <m/>
    <n v="20133.330000000002"/>
    <n v="0"/>
    <s v="NO_CONCILIADO"/>
  </r>
  <r>
    <x v="44"/>
    <m/>
    <x v="44"/>
    <x v="193"/>
    <s v="G33427030001"/>
    <s v="NTI"/>
    <n v="20727"/>
    <m/>
    <s v="PAGO A BID PRÉSTAMO 5721/OC-BO VCTO. 15-10-2025 POR CUENTA DE TGN SEGÚN NOTA MEFP/VTCP/DGCP/UODP/No.477/2025 DEL 9 DE OCTUBRE DE 2025, VALOR 20-10-2025 INTERESES USD 157.026,89 COMISIONES USD 367.187,50 CTA. 3987 CUENTA UNICA DEL TESORO"/>
    <m/>
    <m/>
    <m/>
    <m/>
    <m/>
    <m/>
    <n v="3648532.15"/>
    <n v="0"/>
    <s v="NO_CONCILIADO"/>
  </r>
  <r>
    <x v="44"/>
    <m/>
    <x v="44"/>
    <x v="193"/>
    <s v="G33427030004"/>
    <s v="COB"/>
    <n v="20727"/>
    <m/>
    <s v="PAGO A BID PRÉSTAMO 5721/OC-BO VCTO. 15-10-2025 POR CUENTA DE TGN SEGÚN NOTA MEFP/VTCP/DGCP/UODP/No.477/2025 DEL 9 DE OCTUBRE DE 2025, VALOR 20-10-2025 INTERESES USD 157.026,89 COMISIONES USD 367.187,50 CTA. 3987 CUENTA UNICA DEL TESORO REF.: COMISIONES BANCARIAS"/>
    <m/>
    <m/>
    <m/>
    <m/>
    <m/>
    <m/>
    <n v="3956.08"/>
    <n v="0"/>
    <s v="NO_CONCILIADO"/>
  </r>
  <r>
    <x v="39"/>
    <m/>
    <x v="39"/>
    <x v="193"/>
    <s v="G33427060001"/>
    <s v="CVD"/>
    <n v="3342706"/>
    <m/>
    <s v="COBRO COSTOS DE PAPELERIA SEGUN TRANSFERENCIA DEL EXTERIOR POR ORDEN DE EMBAJADA DE BOLIVIA EN LONDRES-GRAN BRETAÑA REF.: RECAUDACION GESTORÍA CONSULAR AL MES DE SEPTIEMBRE Y SALDOS SUPERAVITARIOS 2025 LIB. 00010011102 MIN.RELACIONES EXTERIORES - GESTORIA CONSULAR LEY Nº 3108"/>
    <m/>
    <m/>
    <m/>
    <m/>
    <m/>
    <m/>
    <n v="60"/>
    <n v="0"/>
    <s v="NO_CONCILIADO"/>
  </r>
  <r>
    <x v="39"/>
    <m/>
    <x v="39"/>
    <x v="193"/>
    <s v="G33427080001"/>
    <s v="CVD"/>
    <n v="3342708"/>
    <m/>
    <s v="COBRO COSTOS DE PAPELERIA SEGUN TRANSFERENCIA DEL EXTERIOR POR ORDEN DE CONSULADO GENERAL DE BOLIVIA EN ARICA CHILE REF.: RECAUDACION GESTORÍA CONSULAR AL MES DE SEPTIEMBRE Y SALDOS SUPERAVITARIOS 2025 LIB. 00010011102 MIN.RELACIONES EXTERIORES - GESTORIA CONSULAR LEY Nº 3108"/>
    <m/>
    <m/>
    <m/>
    <m/>
    <m/>
    <m/>
    <n v="60"/>
    <n v="0"/>
    <s v="NO_CONCILIADO"/>
  </r>
  <r>
    <x v="39"/>
    <m/>
    <x v="39"/>
    <x v="193"/>
    <s v="G33427100001"/>
    <s v="CVD"/>
    <n v="3342710"/>
    <m/>
    <s v="COBRO COSTOS DE PAPELERIA SEGUN TRANSFERENCIA DEL EXTERIOR POR ORDEN DE CONSULADO DE BOLIVIA EN ANTOFAGASTA CHILE REF.: RECAUDACION GESTORÍA CONSULAR AL MES DE SEPTIEMBRE Y SALDOS SUPERAVITARIOS 2025 LIB. 00010011102 MIN.RELACIONES EXTERIORES - GESTORIA CONSULAR LEY Nº 3108"/>
    <m/>
    <m/>
    <m/>
    <m/>
    <m/>
    <m/>
    <n v="60"/>
    <n v="0"/>
    <s v="NO_CONCILIADO"/>
  </r>
  <r>
    <x v="49"/>
    <m/>
    <x v="49"/>
    <x v="193"/>
    <s v="G33427120001"/>
    <s v="CVD"/>
    <n v="3342712"/>
    <m/>
    <s v="COBRO COSTOS DE PAPELERIA SEGUN TRANSFERENCIA DEL EXTERIOR POR ORDEN DE VLG BUSINESS LIMITADA, FECHA VALOR 20/10/2025 REF:GOP DVE 0256/ROC/YLB BNY CUST RRN-F9S2510200251200. LIB. 00597032001 YLB-COMERCIALIZACION DE DIVERSAS SALES"/>
    <m/>
    <m/>
    <m/>
    <m/>
    <m/>
    <m/>
    <n v="60"/>
    <n v="0"/>
    <s v="NO_CONCILIADO"/>
  </r>
  <r>
    <x v="44"/>
    <m/>
    <x v="44"/>
    <x v="193"/>
    <s v="G33427170001"/>
    <s v="NTI"/>
    <n v="20728"/>
    <m/>
    <s v="PAGO A BID PRÉSTAMO 5514/OC-BO VCTO. 15-10-2025 POR CUENTA DE TGN SEGÚN NOTA MEFP/VTCP/DGCP/UODP/No.477/2025 DEL 9 DE OCTUBRE DE 2025 , VALOR 20-10-2025 INTERESES USD 813.544,08 COMISIONES USD 165.211,14 LIBRETA NRO. 3987069001 TGN-RECURSOS ORDINARIOS (3987)"/>
    <m/>
    <m/>
    <m/>
    <m/>
    <m/>
    <m/>
    <n v="6812136.3300000001"/>
    <n v="0"/>
    <s v="NO_CONCILIADO"/>
  </r>
  <r>
    <x v="44"/>
    <m/>
    <x v="44"/>
    <x v="193"/>
    <s v="G33427170004"/>
    <s v="COB"/>
    <n v="20728"/>
    <m/>
    <s v="PAGO A BID PRÉSTAMO 5514/OC-BO VCTO. 15-10-2025 POR CUENTA DE TGN SEGÚN NOTA MEFP/VTCP/DGCP/UODP/No.477/2025 DEL 9 DE OCTUBRE DE 2025 , VALOR 20-10-2025 INTERESES USD 813.544,08 COMISIONES USD 165.211,14 LIBRETA NRO.3987069001 TGN-RECURSOS ORDINARIOS (3987) REF.: COMISIONES BANCARIAS"/>
    <m/>
    <m/>
    <m/>
    <m/>
    <m/>
    <m/>
    <n v="7074.29"/>
    <n v="0"/>
    <s v="NO_CONCILIADO"/>
  </r>
  <r>
    <x v="44"/>
    <m/>
    <x v="44"/>
    <x v="193"/>
    <s v="G33428870001"/>
    <s v="NTI"/>
    <n v="20711"/>
    <m/>
    <s v="PAGO A IDA PRÉSTAMO 5903-BO VCTO. 15-10-2025 POR CUENTA DE TGN SEGÚN NOTA MEFP/VTCP/DGCP/UODP/No.477/2025 DEL 9 DE OCTUBRE DE 2025, VALOR 20-10-2025 CAPITAL USD 750.000,00 INTERESES USD 248.981,26 COMISIONES USD 14.725,84 LIBRETA NRO. 00099021001 TGN-RECURSOS ORDINARIOS (3987)"/>
    <m/>
    <m/>
    <m/>
    <m/>
    <m/>
    <m/>
    <n v="7055401.4199999999"/>
    <n v="0"/>
    <s v="NO_CONCILIADO"/>
  </r>
  <r>
    <x v="44"/>
    <m/>
    <x v="44"/>
    <x v="193"/>
    <s v="G33428870004"/>
    <s v="COB"/>
    <n v="20711"/>
    <m/>
    <s v="PAGO A IDA PRÉSTAMO 5903-BO VCTO. 15-10-2025 POR CUENTA DE TGN SEGÚN NOTA MEFP/VTCP/DGCP/UODP/No.477/2025 DEL 9 DE OCTUBRE DE 2025, VALOR 20-10-2025 CAPITAL USD 750.000,00 INTERESES USD 248.981,26 COMISIONES USD 14.725,84 LIBRETA NRO. 00099021001 TGN-RECURSOS ORDINARIOS (3987) REF.: COMISIONES BANCARIAS"/>
    <m/>
    <m/>
    <m/>
    <m/>
    <m/>
    <m/>
    <n v="7314.05"/>
    <n v="0"/>
    <s v="NO_CONCILIADO"/>
  </r>
  <r>
    <x v="44"/>
    <m/>
    <x v="44"/>
    <x v="193"/>
    <s v="G33428880001"/>
    <s v="NTI"/>
    <n v="20700"/>
    <m/>
    <s v="PAGO A BIRF PRÉSTAMO BIRF 8648-BO VCTO. 15-10-2025 POR CUENTA DE TGN, SEGÚN NOTA MEFP/VTCP/DGCP/UODP/No.477/2025 DEL 9 DE OCTUBRE DE 2025, VALOR 20-10-2025 INTERESES USD 4.464.543,73 COMISIONES USD 70.304,06 LIBRETA NRO. 00099021001 TGN-RECURSOS ORDINARIOS (3987)"/>
    <m/>
    <m/>
    <m/>
    <m/>
    <m/>
    <m/>
    <n v="31562540.620000001"/>
    <n v="0"/>
    <s v="NO_CONCILIADO"/>
  </r>
  <r>
    <x v="44"/>
    <m/>
    <x v="44"/>
    <x v="193"/>
    <s v="G33428880004"/>
    <s v="COB"/>
    <n v="20700"/>
    <m/>
    <s v="PAGO A BIRF PRÉSTAMO BIRF 8648-BO VCTO. 15-10-2025 POR CUENTA DE TGN, SEGÚN NOTA MEFP/VTCP/DGCP/UODP/No.477/2025 DEL 9 DE OCTUBRE DE 2025, VALOR 20-10-2025 INTERESES USD 4.464.543,73 COMISIONES USD 70.304,06 LIBRETA NRO. 00099021001 TGN-RECURSOS ORDINARIOS (3987) REF.: COMISIONES BANCARIAS"/>
    <m/>
    <m/>
    <m/>
    <m/>
    <m/>
    <m/>
    <n v="31469.07"/>
    <n v="0"/>
    <s v="NO_CONCILIADO"/>
  </r>
  <r>
    <x v="44"/>
    <m/>
    <x v="44"/>
    <x v="193"/>
    <s v="G33428890001"/>
    <s v="NTI"/>
    <n v="20703"/>
    <m/>
    <s v="PAGO A IDA PRÉSTAMO 5485-BO VCTO. 15-10-2025 POR CUENTA DE TGN, SEGÚN NOTA MEFP/VTCP/DGCP/UODP/No.477/2025 DEL 9 DE OCTUBRE DE 2025, VALOR 20-10-2025 CAPITAL USD 191.816,23 INTERESES USD 164.452,42 LIBRETA NRO. 00099021001 TGN-RECURSOS ORDINARIOS (3987)"/>
    <m/>
    <m/>
    <m/>
    <m/>
    <m/>
    <m/>
    <n v="2479629.7999999998"/>
    <n v="0"/>
    <s v="NO_CONCILIADO"/>
  </r>
  <r>
    <x v="44"/>
    <m/>
    <x v="44"/>
    <x v="193"/>
    <s v="G33428890004"/>
    <s v="COB"/>
    <n v="20703"/>
    <m/>
    <s v="PAGO A IDA PRÉSTAMO 5485-BO VCTO. 15-10-2025 POR CUENTA DE TGN, SEGÚN NOTA MEFP/VTCP/DGCP/UODP/No.477/2025 DEL 9 DE OCTUBRE DE 2025, VALOR 20-10-2025 CAPITAL USD 191.816,23 INTERESES USD 164.452,42 LIBRETA NRO. 00099021001 TGN-RECURSOS ORDINARIOS (3987) REF.: COMISIONES BANCARIAS"/>
    <m/>
    <m/>
    <m/>
    <m/>
    <m/>
    <m/>
    <n v="2804.01"/>
    <n v="0"/>
    <s v="NO_CONCILIADO"/>
  </r>
  <r>
    <x v="44"/>
    <m/>
    <x v="44"/>
    <x v="193"/>
    <s v="G33428900001"/>
    <s v="NTI"/>
    <n v="20708"/>
    <m/>
    <s v="PAGO A IDA PRÉSTAMO 6248-BO VCTO. 15-10-2025 POR CUENTA DE TGN , SEGÚN NOTA MEFP/VTCP/DGCP/UODP/No.477/2025 DEL 9 DE OCTUBRE DE 2025, VALOR 20-10-2025 INTERESES USD 82.639,32 LIBRETA NRO. 00099021001 TGN-RECURSOS ORDINARIOS (3987)"/>
    <m/>
    <m/>
    <m/>
    <m/>
    <m/>
    <m/>
    <n v="575169.67000000004"/>
    <n v="0"/>
    <s v="NO_CONCILIADO"/>
  </r>
  <r>
    <x v="44"/>
    <m/>
    <x v="44"/>
    <x v="193"/>
    <s v="G33428900004"/>
    <s v="COB"/>
    <n v="20708"/>
    <m/>
    <s v="PAGO A IDA PRÉSTAMO 6248-BO VCTO. 15-10-2025 POR CUENTA DE TGN , SEGÚN NOTA MEFP/VTCP/DGCP/UODP/No.477/2025 DEL 9 DE OCTUBRE DE 2025, VALOR 20-10-2025 INTERESES USD 82.639,32 LIBRETA NRO. 00099021001 TGN-RECURSOS ORDINARIOS (3987) REF.: COMISIONES BANCARIAS"/>
    <m/>
    <m/>
    <m/>
    <m/>
    <m/>
    <m/>
    <n v="926.91"/>
    <n v="0"/>
    <s v="NO_CONCILIADO"/>
  </r>
  <r>
    <x v="44"/>
    <m/>
    <x v="44"/>
    <x v="193"/>
    <s v="G33428910001"/>
    <s v="NTI"/>
    <n v="20702"/>
    <m/>
    <s v="PAGO A IDA PRÉSTAMO 5484-BO VCTO. 15-10-2025 POR CUENTA DE TGN , SEGÚN NOTA MEFP/VTCP/DGCP/UODP/No.477/2025 DEL 9 DE OCTUBRE DE 2025, VALOR 20-10-2025 CAPITAL USD 130.770,45 INTERESES USD 117.037,19 LIBRETA NRO. 00099021001 TGN-RECURSOS ORDINARIOS (3987)"/>
    <m/>
    <m/>
    <m/>
    <m/>
    <m/>
    <m/>
    <n v="1724741.17"/>
    <n v="0"/>
    <s v="NO_CONCILIADO"/>
  </r>
  <r>
    <x v="44"/>
    <m/>
    <x v="44"/>
    <x v="193"/>
    <s v="G33428910004"/>
    <s v="COB"/>
    <n v="20702"/>
    <m/>
    <s v="PAGO A IDA PRÉSTAMO 5484-BO VCTO. 15-10-2025 POR CUENTA DE TGN , SEGÚN NOTA MEFP/VTCP/DGCP/UODP/No.477/2025 DEL 9 DE OCTUBRE DE 2025, VALOR 20-10-2025 CAPITAL USD 130.770,45 INTERESES USD 117.037,19 LIBRETA NRO. 00099021001 TGN-RECURSOS ORDINARIOS (3987) REF.: COMISIONES BANCARIAS"/>
    <m/>
    <m/>
    <m/>
    <m/>
    <m/>
    <m/>
    <n v="2059.98"/>
    <n v="0"/>
    <s v="NO_CONCILIADO"/>
  </r>
  <r>
    <x v="44"/>
    <m/>
    <x v="44"/>
    <x v="193"/>
    <s v="G33428920001"/>
    <s v="NTI"/>
    <n v="20714"/>
    <m/>
    <s v="PAGO A BIRF PRÉSTAMO BIRF 8868-BO VCTO. 15-10-2025 POR CUENTA DE TGN , SEGÚN NOTA MEFP/VTCP/DGCP/UODP/No.477/2025 DEL 9 DE OCTUBRE DE 2025, VALOR 20-10-2025 INTERESES USD 3.911.687,87 LIBRETA NRO. 00099021001 TGN-RECURSOS ORDINARIOS (3987)"/>
    <m/>
    <m/>
    <m/>
    <m/>
    <m/>
    <m/>
    <n v="27225347.579999998"/>
    <n v="0"/>
    <s v="NO_CONCILIADO"/>
  </r>
  <r>
    <x v="44"/>
    <m/>
    <x v="44"/>
    <x v="193"/>
    <s v="G33429020004"/>
    <s v="COB"/>
    <n v="20720"/>
    <m/>
    <s v="PAGO A BID PRÉSTAMO 3722/BL-BO VCTO. 15-10-2025 POR CUENTA DE TGN , SEGÚN NOTA MEFP/VTCP/DGCP/UODP/No.477/2025 DEL 9 DE OCTUBRE DE 2025, VALOR 20-10-2025 CAPITAL USD 1.076.767,80 INTERESES USD 970.965,82 LIBRETA NRO. 00099021001 TGN-RECURSOS ORDINARIOS (3987) REF.: COMISIONES BANCARIAS"/>
    <m/>
    <m/>
    <m/>
    <m/>
    <m/>
    <m/>
    <n v="14407.43"/>
    <n v="0"/>
    <s v="NO_CONCILIADO"/>
  </r>
  <r>
    <x v="44"/>
    <m/>
    <x v="44"/>
    <x v="193"/>
    <s v="G33428930001"/>
    <s v="NTI"/>
    <n v="20715"/>
    <m/>
    <s v="PAGO A BIRF PRÉSTAMO IBRD 9611-BO VCTO. 15-10-2025 POR CUENTA DE TGN , SEGÚN NOTA MEFP/VTCP/DGCP/UODP/No.477/2025 DEL 9 DE OCTUBRE DE 2025, VALOR 20-10-2025 INTERESES USD 387.161,68 COMISIONES USD 139.978,68 LIBRETA NRO. 00099021001 TGN-RECURSOS ORDINARIOS (3987)"/>
    <m/>
    <m/>
    <m/>
    <m/>
    <m/>
    <m/>
    <n v="3668896.91"/>
    <n v="0"/>
    <s v="NO_CONCILIADO"/>
  </r>
  <r>
    <x v="44"/>
    <m/>
    <x v="44"/>
    <x v="193"/>
    <s v="G33428930004"/>
    <s v="COB"/>
    <n v="20715"/>
    <m/>
    <s v="PAGO A BIRF PRÉSTAMO IBRD 9611-BO VCTO. 15-10-2025 POR CUENTA DE TGN , SEGÚN NOTA MEFP/VTCP/DGCP/UODP/No.477/2025 DEL 9 DE OCTUBRE DE 2025, VALOR 20-10-2025 INTERESES USD 387.161,68 COMISIONES USD 139.978,68 LIBRETA NRO. 00099021001 TGN-RECURSOS ORDINARIOS (3987) REF.: COMISIONES BANCARIAS"/>
    <m/>
    <m/>
    <m/>
    <m/>
    <m/>
    <m/>
    <n v="3976.18"/>
    <n v="0"/>
    <s v="NO_CONCILIADO"/>
  </r>
  <r>
    <x v="44"/>
    <m/>
    <x v="44"/>
    <x v="193"/>
    <s v="G33428950001"/>
    <s v="NTI"/>
    <n v="20701"/>
    <m/>
    <s v="PAGO A IDA PRÉSTAMO 2650-BO VCTO. 15-10-2025 POR CUENTA DE TGN , SEGÚN NOTA MEFP/VTCP/DGCP/UODP/No.477/2025 DEL 9 DE OCTUBRE DE 2025, VALOR 20-10-2025 CAPITAL USD 87.664,96 INTERESES USD 19.425,14 LIBRETA NRO. 00099021001 TGN-RECURSOS ORDINARIOS (3987)"/>
    <m/>
    <m/>
    <m/>
    <m/>
    <m/>
    <m/>
    <n v="745347.1"/>
    <n v="0"/>
    <s v="NO_CONCILIADO"/>
  </r>
  <r>
    <x v="44"/>
    <m/>
    <x v="44"/>
    <x v="193"/>
    <s v="G33428950004"/>
    <s v="COB"/>
    <n v="20701"/>
    <m/>
    <s v="PAGO A IDA PRÉSTAMO 2650-BO VCTO. 15-10-2025 POR CUENTA DE TGN , SEGÚN NOTA MEFP/VTCP/DGCP/UODP/No.477/2025 DEL 9 DE OCTUBRE DE 2025, VALOR 20-10-2025 CAPITAL USD 87.664,96 INTERESES USD 19.425,14 LIBRETA NRO. 00099021001 TGN-RECURSOS ORDINARIOS (3987) REF.: COMISIONES BANCARIAS"/>
    <m/>
    <m/>
    <m/>
    <m/>
    <m/>
    <m/>
    <n v="1094.6400000000001"/>
    <n v="0"/>
    <s v="NO_CONCILIADO"/>
  </r>
  <r>
    <x v="44"/>
    <m/>
    <x v="44"/>
    <x v="193"/>
    <s v="G33428960001"/>
    <s v="NTI"/>
    <n v="20725"/>
    <m/>
    <s v="PAGO A IDA PRÉSTAMO TF-16083 VCTO. 15-10-2025 POR CUENTA DE TGN , SEGÚN NOTA MEFP/VTCP/DGCP/UODP/No.477/2025 DEL 9 DE OCTUBRE DE 2025, VALOR 20-10-2025 CAPITAL USD 275.596,35 INTERESES USD 13.504,22 LIBRETA NRO. 00099021001 TGN-RECURSOS ORDINARIOS (3987)"/>
    <m/>
    <m/>
    <m/>
    <m/>
    <m/>
    <m/>
    <n v="2012139.97"/>
    <n v="0"/>
    <s v="NO_CONCILIADO"/>
  </r>
  <r>
    <x v="44"/>
    <m/>
    <x v="44"/>
    <x v="193"/>
    <s v="G33428960004"/>
    <s v="COB"/>
    <n v="20725"/>
    <m/>
    <s v="PAGO A IDA PRÉSTAMO TF-16083 VCTO. 15-10-2025 POR CUENTA DE TGN , SEGÚN NOTA MEFP/VTCP/DGCP/UODP/No.477/2025 DEL 9 DE OCTUBRE DE 2025, VALOR 20-10-2025 CAPITAL USD 275.596,35 INTERESES USD 13.504,22 LIBRETA NRO. 00099021001 TGN-RECURSOS ORDINARIOS (3987) REF.: COMISIONES BANCARIAS"/>
    <m/>
    <m/>
    <m/>
    <m/>
    <m/>
    <m/>
    <n v="2343.23"/>
    <n v="0"/>
    <s v="NO_CONCILIADO"/>
  </r>
  <r>
    <x v="44"/>
    <m/>
    <x v="44"/>
    <x v="193"/>
    <s v="G33428990004"/>
    <s v="COB"/>
    <n v="20724"/>
    <m/>
    <s v="PAGO A BID PRÉSTAMO 4643/BL-BO VCTO. 15-10-2025 POR CUENTA DE TGN , SEGÚN NOTA MEFP/VTCP/DGCP/UODP/No.477/2025 DEL 9 DE OCTUBRE DE 2025, VALOR 20-10-2025 INTERESES USD 109.491,15 COMISIONES USD 15.818,89 LIBRETA NRO. 00099021001 TGN-RECURSOS ORDINARIOS (3987) REF.: COMISIONES BANCARIAS"/>
    <m/>
    <m/>
    <m/>
    <m/>
    <m/>
    <m/>
    <n v="1219.6300000000001"/>
    <n v="0"/>
    <s v="NO_CONCILIADO"/>
  </r>
  <r>
    <x v="44"/>
    <m/>
    <x v="44"/>
    <x v="193"/>
    <s v="G33428990001"/>
    <s v="NTI"/>
    <n v="20724"/>
    <m/>
    <s v="PAGO A BID PRÉSTAMO 4643/BL-BO VCTO. 15-10-2025 POR CUENTA DE TGN , SEGÚN NOTA MEFP/VTCP/DGCP/UODP/No.477/2025 DEL 9 DE OCTUBRE DE 2025, VALOR 20-10-2025 INTERESES USD 109.491,15 COMISIONES USD 15.818,89 LIBRETA NRO. 00099021001 TGN-RECURSOS ORDINARIOS (3987)"/>
    <m/>
    <m/>
    <m/>
    <m/>
    <m/>
    <m/>
    <n v="872157.88"/>
    <n v="0"/>
    <s v="NO_CONCILIADO"/>
  </r>
  <r>
    <x v="44"/>
    <m/>
    <x v="44"/>
    <x v="193"/>
    <s v="G33429000001"/>
    <s v="NTI"/>
    <n v="20726"/>
    <m/>
    <s v="PAGO A BID PRÉSTAMO 4643/BL-BO VCTO. 15-10-2025 POR CUENTA DE TGN , SEGÚN NOTA MEFP/VTCP/DGCP/UODP/No.477/2025 DEL 9 DE OCTUBRE DE 2025, VALOR 20-10-2025 INTERESES USD 854,36 LIBRETA NRO. 00099021001 TGN-RECURSOS ORDINARIOS (3987)"/>
    <m/>
    <m/>
    <m/>
    <m/>
    <m/>
    <m/>
    <n v="5946.35"/>
    <n v="0"/>
    <s v="NO_CONCILIADO"/>
  </r>
  <r>
    <x v="44"/>
    <m/>
    <x v="44"/>
    <x v="193"/>
    <s v="G33429000004"/>
    <s v="COB"/>
    <n v="20726"/>
    <m/>
    <s v="PAGO A BID PRÉSTAMO 4643/BL-BO VCTO. 15-10-2025 POR CUENTA DE TGN , SEGÚN NOTA MEFP/VTCP/DGCP/UODP/No.477/2025 DEL 9 DE OCTUBRE DE 2025, VALOR 20-10-2025 INTERESES USD 854,36 LIBRETA NRO. 00099021001 TGN-RECURSOS ORDINARIOS (3987) REF.: COMISIONES BANCARIAS"/>
    <m/>
    <m/>
    <m/>
    <m/>
    <m/>
    <m/>
    <n v="365.83"/>
    <n v="0"/>
    <s v="NO_CONCILIADO"/>
  </r>
  <r>
    <x v="44"/>
    <m/>
    <x v="44"/>
    <x v="193"/>
    <s v="G33429010001"/>
    <s v="NTI"/>
    <n v="20718"/>
    <m/>
    <s v="PAGO A BID PRÉSTAMO 3921/BL-BO VCTO. 15-10-2025 POR CUENTA DE TGN , SEGÚN NOTA MEFP/VTCP/DGCP/UODP/No.477/2025 DEL 9 DE OCTUBRE DE 2025, VALOR 20-10-2025 INTERESES USD 26.303,11 LIBRETA NRO. 00099021001 TGN-RECURSOS ORDINARIOS (3987)"/>
    <m/>
    <m/>
    <m/>
    <m/>
    <m/>
    <m/>
    <n v="183069.65"/>
    <n v="0"/>
    <s v="NO_CONCILIADO"/>
  </r>
  <r>
    <x v="44"/>
    <m/>
    <x v="44"/>
    <x v="193"/>
    <s v="G33429010004"/>
    <s v="COB"/>
    <n v="20718"/>
    <m/>
    <s v="PAGO A BID PRÉSTAMO 3921/BL-BO VCTO. 15-10-2025 POR CUENTA DE TGN , SEGÚN NOTA MEFP/VTCP/DGCP/UODP/No.477/2025 DEL 9 DE OCTUBRE DE 2025, VALOR 20-10-2025 INTERESES USD 26.303,11 LIBRETA NRO. 00099021001 TGN-RECURSOS ORDINARIOS (3987) REF.: COMISIONES BANCARIAS"/>
    <m/>
    <m/>
    <m/>
    <m/>
    <m/>
    <m/>
    <n v="540.41999999999996"/>
    <n v="0"/>
    <s v="NO_CONCILIADO"/>
  </r>
  <r>
    <x v="44"/>
    <m/>
    <x v="44"/>
    <x v="193"/>
    <s v="G33429020001"/>
    <s v="NTI"/>
    <n v="20720"/>
    <m/>
    <s v="PAGO A BID PRÉSTAMO 3722/BL-BO VCTO. 15-10-2025 POR CUENTA DE TGN , SEGÚN NOTA MEFP/VTCP/DGCP/UODP/No.477/2025 DEL 9 DE OCTUBRE DE 2025, VALOR 20-10-2025 CAPITAL USD 1.076.767,80 INTERESES USD 970.965,82 LIBRETA NRO. 00099021001 TGN-RECURSOS ORDINARIOS (3987)"/>
    <m/>
    <m/>
    <m/>
    <m/>
    <m/>
    <m/>
    <n v="14252226"/>
    <n v="0"/>
    <s v="NO_CONCILIADO"/>
  </r>
  <r>
    <x v="44"/>
    <m/>
    <x v="44"/>
    <x v="193"/>
    <s v="G33428920004"/>
    <s v="COB"/>
    <n v="20714"/>
    <m/>
    <s v="PAGO A BIRF PRÉSTAMO BIRF 8868-BO VCTO. 15-10-2025 POR CUENTA DE TGN , SEGÚN NOTA MEFP/VTCP/DGCP/UODP/No.477/2025 DEL 9 DE OCTUBRE DE 2025, VALOR 20-10-2025 INTERESES USD 3.911.687,87 LIBRETA NRO. 00099021001 TGN-RECURSOS ORDINARIOS (3987) REF.: COMISIONES BANCARIAS"/>
    <m/>
    <m/>
    <m/>
    <m/>
    <m/>
    <m/>
    <n v="27194.19"/>
    <n v="0"/>
    <s v="NO_CONCILIADO"/>
  </r>
  <r>
    <x v="44"/>
    <m/>
    <x v="44"/>
    <x v="193"/>
    <s v="G33429930004"/>
    <s v="COB"/>
    <n v="20721"/>
    <m/>
    <s v="PAGO A BID PRÉSTAMO 3722/BL-BO VCTO. 15-10-2025 POR CUENTA DE TGN , SEGÚN NOTA MEFP/VTCP/DGCP/UODP/No.477/2025 DEL 9 DE OCTUBRE DE 2025, VALOR 20-10-2025 INTERESES USD 11.273,74 LIBRETA NRO. 00099021001 TGN-RECURSOS ORDINARIOS (3987) REF.: COMISIONES BANCARIAS"/>
    <m/>
    <m/>
    <m/>
    <m/>
    <m/>
    <m/>
    <n v="437.31"/>
    <n v="0"/>
    <s v="NO_CONCILIADO"/>
  </r>
  <r>
    <x v="44"/>
    <m/>
    <x v="44"/>
    <x v="193"/>
    <s v="G33429930001"/>
    <s v="NTI"/>
    <n v="20721"/>
    <m/>
    <s v="PAGO A BID PRÉSTAMO 3722/BL-BO VCTO. 15-10-2025 POR CUENTA DE TGN , SEGÚN NOTA MEFP/VTCP/DGCP/UODP/No.477/2025 DEL 9 DE OCTUBRE DE 2025, VALOR 20-10-2025 INTERESES USD 11.273,74 LIBRETA NRO. 00099021001 TGN-RECURSOS ORDINARIOS (3987)"/>
    <m/>
    <m/>
    <m/>
    <m/>
    <m/>
    <m/>
    <n v="78465.23"/>
    <n v="0"/>
    <s v="NO_CONCILIADO"/>
  </r>
  <r>
    <x v="44"/>
    <m/>
    <x v="44"/>
    <x v="193"/>
    <s v="G33429940001"/>
    <s v="NTI"/>
    <n v="20729"/>
    <m/>
    <s v="PAGO A BID PRÉSTAMO 4612/BL-BO VCTO. 15-10-2025 POR CUENTA DE TGN , SEGÚN NOTA MEFP/VTCP/DGCP/UODP/No.477/2025 DEL 9 DE OCTUBRE DE 2025, VALOR 20-10-2025 INTERESES USD 956.349,41 COMISIONES USD 427.677,34 LIBRETA NRO. 00099021001 TGN-RECURSOS ORDINARIOS (3987)"/>
    <m/>
    <m/>
    <m/>
    <m/>
    <m/>
    <m/>
    <n v="9632826.1799999997"/>
    <n v="0"/>
    <s v="NO_CONCILIADO"/>
  </r>
  <r>
    <x v="44"/>
    <m/>
    <x v="44"/>
    <x v="193"/>
    <s v="G33429940004"/>
    <s v="COB"/>
    <n v="20729"/>
    <m/>
    <s v="PAGO A BID PRÉSTAMO 4612/BL-BO VCTO. 15-10-2025 POR CUENTA DE TGN , SEGÚN NOTA MEFP/VTCP/DGCP/UODP/No.477/2025 DEL 9 DE OCTUBRE DE 2025, VALOR 20-10-2025 INTERESES USD 956.349,41 COMISIONES USD 427.677,34 LIBRETA NRO. 00099021001 TGN-RECURSOS ORDINARIOS (3987) REF.: COMISIONES BANCARIAS"/>
    <m/>
    <m/>
    <m/>
    <m/>
    <m/>
    <m/>
    <n v="9854.4500000000007"/>
    <n v="0"/>
    <s v="NO_CONCILIADO"/>
  </r>
  <r>
    <x v="44"/>
    <m/>
    <x v="44"/>
    <x v="193"/>
    <s v="G33429950001"/>
    <s v="NTI"/>
    <n v="20730"/>
    <m/>
    <s v="PAGO A BID PRÉSTAMO 4612/BL-BO VCTO. 15-10-2025 POR CUENTA DE TGN , SEGÚN NOTA MEFP/VTCP/DGCP/UODP/No.477/2025 DEL 9 DE OCTUBRE DE 2025, VALOR 20-10-2025 INTERESES USD 13.967,53 LIBRETA NRO. 00099021001 TGN-RECURSOS ORDINARIOS (3987)"/>
    <m/>
    <m/>
    <m/>
    <m/>
    <m/>
    <m/>
    <n v="97214.01"/>
    <n v="0"/>
    <s v="NO_CONCILIADO"/>
  </r>
  <r>
    <x v="44"/>
    <m/>
    <x v="44"/>
    <x v="193"/>
    <s v="G33429950004"/>
    <s v="COB"/>
    <n v="20730"/>
    <m/>
    <s v="PAGO A BID PRÉSTAMO 4612/BL-BO VCTO. 15-10-2025 POR CUENTA DE TGN , SEGÚN NOTA MEFP/VTCP/DGCP/UODP/No.477/2025 DEL 9 DE OCTUBRE DE 2025, VALOR 20-10-2025 INTERESES USD 13.967,53 LIBRETA NRO. 00099021001 TGN-RECURSOS ORDINARIOS (3987) REF.: COMISIONES BANCARIAS"/>
    <m/>
    <m/>
    <m/>
    <m/>
    <m/>
    <m/>
    <n v="455.83"/>
    <n v="0"/>
    <s v="NO_CONCILIADO"/>
  </r>
  <r>
    <x v="44"/>
    <m/>
    <x v="44"/>
    <x v="193"/>
    <s v="G33429960001"/>
    <s v="NTI"/>
    <n v="20705"/>
    <m/>
    <s v="PAGO A BID PRÉSTAMO 4647/BL-BO VCTO. 15-10-2025 POR CUENTA DE TGN , SEGÚN NOTA MEFP/VTCP/DGCP/UODP/No.477/2025 DEL 9 DE OCTUBRE DE 2025, VALOR 20-10-2025 INTERESES USD 2.859,67 LIBRETA NRO. 00099021001 TGN-RECURSOS ORDINARIOS (3987)"/>
    <m/>
    <m/>
    <m/>
    <m/>
    <m/>
    <m/>
    <n v="19903.3"/>
    <n v="0"/>
    <s v="NO_CONCILIADO"/>
  </r>
  <r>
    <x v="44"/>
    <m/>
    <x v="44"/>
    <x v="193"/>
    <s v="G33429960004"/>
    <s v="COB"/>
    <n v="20705"/>
    <m/>
    <s v="PAGO A BID PRÉSTAMO 4647/BL-BO VCTO. 15-10-2025 POR CUENTA DE TGN , SEGÚN NOTA MEFP/VTCP/DGCP/UODP/No.477/2025 DEL 9 DE OCTUBRE DE 2025, VALOR 20-10-2025 INTERESES USD 2.859,67 LIBRETA NRO. 00099021001 TGN-RECURSOS ORDINARIOS (3987) REF.: COMISIONES BANCARIAS"/>
    <m/>
    <m/>
    <m/>
    <m/>
    <m/>
    <m/>
    <n v="379.62"/>
    <n v="0"/>
    <s v="NO_CONCILIADO"/>
  </r>
  <r>
    <x v="44"/>
    <m/>
    <x v="44"/>
    <x v="193"/>
    <s v="G33429970001"/>
    <s v="NTI"/>
    <n v="20704"/>
    <m/>
    <s v="PAGO A BID PRÉSTAMO 4647/BL-BO VCTO. 15-10-2025 POR CUENTA DE TGN , SEGÚN NOTA MEFP/VTCP/DGCP/UODP/No.477/2025 DEL 9 DE OCTUBRE DE 2025, VALOR 20-10-2025 INTERESES USD 366.922,17 COMISIONES USD 117.035,75 LIBRETA NRO. 00099021001 TGN-RECURSOS ORDINARIOS (3987)"/>
    <m/>
    <m/>
    <m/>
    <m/>
    <m/>
    <m/>
    <n v="3368347.12"/>
    <n v="0"/>
    <s v="NO_CONCILIADO"/>
  </r>
  <r>
    <x v="44"/>
    <m/>
    <x v="44"/>
    <x v="193"/>
    <s v="G33429970004"/>
    <s v="COB"/>
    <n v="20704"/>
    <m/>
    <s v="PAGO A BID PRÉSTAMO 4647/BL-BO VCTO. 15-10-2025 POR CUENTA DE TGN , SEGÚN NOTA MEFP/VTCP/DGCP/UODP/No.477/2025 DEL 9 DE OCTUBRE DE 2025, VALOR 20-10-2025 INTERESES USD 366.922,17 COMISIONES USD 117.035,75 LIBRETA NRO. 00099021001 TGN-RECURSOS ORDINARIOS (3987) REF.: COMISIONES BANCARIAS"/>
    <m/>
    <m/>
    <m/>
    <m/>
    <m/>
    <m/>
    <n v="3679.97"/>
    <n v="0"/>
    <s v="NO_CONCILIADO"/>
  </r>
  <r>
    <x v="44"/>
    <m/>
    <x v="44"/>
    <x v="193"/>
    <s v="G33429980001"/>
    <s v="NTI"/>
    <n v="20706"/>
    <m/>
    <s v="PAGO A BID PRÉSTAMO 3725/BL-BO VCTO. 15-10-2025 POR CUENTA DE TGN , SEGÚN NOTA MEFP/VTCP/DGCP/UODP/No.477/2025 DEL 9 DE OCTUBRE DE 2025, VALOR 20-10-2025 CAPITAL USD 109.569,18 INTERESES USD 91.581,49 LIBRETA NRO. 00099021001 TGN-RECURSOS ORDINARIOS (3987)"/>
    <m/>
    <m/>
    <m/>
    <m/>
    <m/>
    <m/>
    <n v="1400008.66"/>
    <n v="0"/>
    <s v="NO_CONCILIADO"/>
  </r>
  <r>
    <x v="44"/>
    <m/>
    <x v="44"/>
    <x v="193"/>
    <s v="G33429980004"/>
    <s v="COB"/>
    <n v="20706"/>
    <m/>
    <s v="PAGO A BID PRÉSTAMO 3725/BL-BO VCTO. 15-10-2025 POR CUENTA DE TGN , SEGÚN NOTA MEFP/VTCP/DGCP/UODP/No.477/2025 DEL 9 DE OCTUBRE DE 2025, VALOR 20-10-2025 CAPITAL USD 109.569,18 INTERESES USD 91.581,49 LIBRETA NRO. 00099021001 TGN-RECURSOS ORDINARIOS (3987) REF.: COMISIONES BANCARIAS"/>
    <m/>
    <m/>
    <m/>
    <m/>
    <m/>
    <m/>
    <n v="1739.89"/>
    <n v="0"/>
    <s v="NO_CONCILIADO"/>
  </r>
  <r>
    <x v="44"/>
    <m/>
    <x v="44"/>
    <x v="193"/>
    <s v="G33430000001"/>
    <s v="NTI"/>
    <n v="20707"/>
    <m/>
    <s v="PAGO A BID PRÉSTAMO 3725/BL-BO VCTO. 15-10-2025 POR CUENTA DE TGN , SEGÚN NOTA MEFP/VTCP/DGCP/UODP/No.477/2025 DEL 9 DE OCTUBRE DE 2025, VALOR 20-10-2025 INTERESES USD 1.164,84 LIBRETA NRO. 00099021001 TGN-RECURSOS ORDINARIOS (3987)"/>
    <m/>
    <m/>
    <m/>
    <m/>
    <m/>
    <m/>
    <n v="8107.29"/>
    <n v="0"/>
    <s v="NO_CONCILIADO"/>
  </r>
  <r>
    <x v="44"/>
    <m/>
    <x v="44"/>
    <x v="193"/>
    <s v="G33430020001"/>
    <s v="NTI"/>
    <n v="20719"/>
    <m/>
    <s v="PAGO A BID PRÉSTAMO 4758/OC-BO VCTO. 15-10-2025 POR CUENTA DE TGN , SEGÚN NOTA MEFP/VTCP/DGCP/UODP/No.477/2025 DEL 9 DE OCTUBRE DE 2025, VALOR 20-10-2025 INTERESES USD 20,25 LIBRETA NRO. 00099021001 TGN-RECURSOS ORDINARIOS (3987)"/>
    <m/>
    <m/>
    <m/>
    <m/>
    <m/>
    <m/>
    <n v="140.94"/>
    <n v="0"/>
    <s v="NO_CONCILIADO"/>
  </r>
  <r>
    <x v="44"/>
    <m/>
    <x v="44"/>
    <x v="193"/>
    <s v="G33430000004"/>
    <s v="COB"/>
    <n v="20707"/>
    <m/>
    <s v="PAGO A BID PRÉSTAMO 3725/BL-BO VCTO. 15-10-2025 POR CUENTA DE TGN , SEGÚN NOTA MEFP/VTCP/DGCP/UODP/No.477/2025 DEL 9 DE OCTUBRE DE 2025, VALOR 20-10-2025 INTERESES USD 1.164,84 LIBRETA NRO. 00099021001 TGN-RECURSOS ORDINARIOS (3987) REF.: COMISIONES BANCARIAS"/>
    <m/>
    <m/>
    <m/>
    <m/>
    <m/>
    <m/>
    <n v="367.96"/>
    <n v="0"/>
    <s v="NO_CONCILIADO"/>
  </r>
  <r>
    <x v="44"/>
    <m/>
    <x v="44"/>
    <x v="193"/>
    <s v="G33430020004"/>
    <s v="COB"/>
    <n v="20719"/>
    <m/>
    <s v="PAGO A BID PRÉSTAMO 4758/OC-BO VCTO. 15-10-2025 POR CUENTA DE TGN , SEGÚN NOTA MEFP/VTCP/DGCP/UODP/No.477/2025 DEL 9 DE OCTUBRE DE 2025, VALOR 20-10-2025 INTERESES USD 20,25 LIBRETA NRO. 00099021001 TGN-RECURSOS ORDINARIOS (3987) REF.: COMISIONES BANCARIAS"/>
    <m/>
    <m/>
    <m/>
    <m/>
    <m/>
    <m/>
    <n v="360.14"/>
    <n v="0"/>
    <s v="NO_CONCILIADO"/>
  </r>
  <r>
    <x v="44"/>
    <m/>
    <x v="44"/>
    <x v="193"/>
    <s v="S11407330001"/>
    <s v="NTI"/>
    <n v="1140733"/>
    <m/>
    <s v="||PAGO A BID PRÉSTAMO 4606/BL-BO VCTO. 15-10-2025 POR CUENTA DE TGN, SEGÚN NOTA MEFP/VTCP/DGCP/UODP/N° 477/2025 DE 09-10-2025, VALOR 20-10-2025 INTERESES USD 9.701,51 LIBRETA NRO. 00099021001 TGN-RECURSOS ORDINARIOS (3987)"/>
    <m/>
    <m/>
    <m/>
    <m/>
    <m/>
    <m/>
    <n v="67522.509999999995"/>
    <n v="0"/>
    <s v="NO_CONCILIADO"/>
  </r>
  <r>
    <x v="44"/>
    <m/>
    <x v="44"/>
    <x v="193"/>
    <s v="S11407330003"/>
    <s v="COB"/>
    <n v="1140733"/>
    <m/>
    <s v="||PAGO A BID PRÉSTAMO 4606/BL-BO VCTO. 15-10-2025 POR CUENTA DE TGN, SEGÚN NOTA MEFP/VTCP/DGCP/UODP/N° 477/2025 DE 09-10-2025, VALOR 20-10-2025 INTERESES USD 9.701,51 LIBRETA NRO. 00099021001 TGN-RECURSOS ORDINARIOS (3987) REF.: COMISIONES BANCARIAS"/>
    <m/>
    <m/>
    <m/>
    <m/>
    <m/>
    <m/>
    <n v="426.54"/>
    <n v="0"/>
    <s v="NO_CONCILIADO"/>
  </r>
  <r>
    <x v="44"/>
    <m/>
    <x v="44"/>
    <x v="193"/>
    <s v="S11407350001"/>
    <s v="NTI"/>
    <n v="1140735"/>
    <m/>
    <s v="||PAGO A BID PRÉSTAMO 4606/BL-BO VCTO. 15-10-2025 POR CUENTA DE TGN, SEGÚN NOTA MEFP/VTCP/DGCP/UODP/N° 477/2025 DE 09-10-2025, VALOR 20-10-2025 INTERESES USD 14,26 LIBRETA NRO. 00099021001 TGN-RECURSOS ORDINARIOS (3987)"/>
    <m/>
    <m/>
    <m/>
    <m/>
    <m/>
    <m/>
    <n v="99.25"/>
    <n v="0"/>
    <s v="NO_CONCILIADO"/>
  </r>
  <r>
    <x v="44"/>
    <m/>
    <x v="44"/>
    <x v="193"/>
    <s v="S11407350003"/>
    <s v="COB"/>
    <n v="1140735"/>
    <m/>
    <s v="||PAGO A BID PRÉSTAMO 4606/BL-BO VCTO. 15-10-2025 POR CUENTA DE TGN, SEGÚN NOTA MEFP/VTCP/DGCP/UODP/N° 477/2025 DE 09-10-2025, VALOR 20-10-2025 INTERESES USD 14,26 LIBRETA NRO. 00099021001 TGN-RECURSOS ORDINARIOS (3987) REF.: COMISIONES BANCARIAS"/>
    <m/>
    <m/>
    <m/>
    <m/>
    <m/>
    <m/>
    <n v="360.07"/>
    <n v="0"/>
    <s v="NO_CONCILIADO"/>
  </r>
  <r>
    <x v="9"/>
    <m/>
    <x v="9"/>
    <x v="194"/>
    <s v="O23414390002"/>
    <s v="BOD"/>
    <n v="2341439"/>
    <m/>
    <s v="00099021001 DEPOSITO DE EFECTIVO, DEPOSITANTE: MARCO ANTONIO VARGAS FUÑO, CONCEPTO: DEVOLUCION DE BECA DE ESTUDIO CONTRATO DGSU-036/2015 EXBECARIO JORGE DANIEL GROCK PEREIRA, CUENTA DE DEPOSITO: CUENTA UNICA DEL TESORO"/>
    <m/>
    <m/>
    <m/>
    <m/>
    <m/>
    <m/>
    <n v="0"/>
    <n v="50000"/>
    <s v="NO_CONCILIADO"/>
  </r>
  <r>
    <x v="87"/>
    <m/>
    <x v="87"/>
    <x v="194"/>
    <s v="O23414570002"/>
    <s v="BOD"/>
    <n v="2341457"/>
    <m/>
    <s v="00099021001 DEPOSITO DE EFECTIVO, DEPOSITANTE: GUERTY VERONICA MERCADO AGUIRRE, CONCEPTO: DEVOLUCION DE VIATICOS, CUENTA DE DEPOSITO: CUENTA UNICA DEL TESORO/DJBR"/>
    <m/>
    <m/>
    <m/>
    <m/>
    <m/>
    <m/>
    <n v="0"/>
    <n v="1741"/>
    <s v="CONCILIADO_PARCIAL"/>
  </r>
  <r>
    <x v="62"/>
    <m/>
    <x v="62"/>
    <x v="194"/>
    <s v="O23414810002"/>
    <s v="BOD"/>
    <n v="2341481"/>
    <m/>
    <s v="00221022001 DEPOSITO DE EFECTIVO, DEPOSITANTE: INDUSTRIALIZACION ESTANIFERA BOLIVIANA SRL, CONCEPTO: PAGO DE RETENCIONES FUERA DE PLAZO, CUENTA DE DEPOSITO: CUENTA UNICA DEL TESORO"/>
    <m/>
    <m/>
    <m/>
    <m/>
    <m/>
    <m/>
    <n v="0"/>
    <n v="100"/>
    <s v="NO_CONCILIADO"/>
  </r>
  <r>
    <x v="62"/>
    <m/>
    <x v="62"/>
    <x v="194"/>
    <s v="O23414820002"/>
    <s v="BOD"/>
    <n v="2341482"/>
    <m/>
    <s v="00221022001 DEPOSITO DE EFECTIVO, DEPOSITANTE: INDUSTRIALIZACION ESTANIFERA BOLIVIANA SRL, CONCEPTO: PAGO DE RETENCIONES FUERA DE PLAZO, CUENTA DE DEPOSITO: CUENTA UNICA DEL TESORO"/>
    <m/>
    <m/>
    <m/>
    <m/>
    <m/>
    <m/>
    <n v="0"/>
    <n v="100"/>
    <s v="NO_CONCILIADO"/>
  </r>
  <r>
    <x v="62"/>
    <m/>
    <x v="62"/>
    <x v="194"/>
    <s v="O23414830002"/>
    <s v="BOD"/>
    <n v="2341483"/>
    <m/>
    <s v="00221022001 DEPOSITO DE EFECTIVO, DEPOSITANTE: INDUSTRIALIZACION ESTANIFERA BOLIVIANA SRL, CONCEPTO: PAGO DE RETENCIONES FUERA DE PLAZO, CUENTA DE DEPOSITO: CUENTA UNICA DEL TESORO"/>
    <m/>
    <m/>
    <m/>
    <m/>
    <m/>
    <m/>
    <n v="0"/>
    <n v="100"/>
    <s v="NO_CONCILIADO"/>
  </r>
  <r>
    <x v="62"/>
    <m/>
    <x v="62"/>
    <x v="194"/>
    <s v="O23414850002"/>
    <s v="BOD"/>
    <n v="2341485"/>
    <m/>
    <s v="00221022001 DEPOSITO DE EFECTIVO, DEPOSITANTE: INDUSTRIALIZACION ESTANIFERA BOLIVIANA SRL, CONCEPTO: PAGO DE RETENCIONES FUERA DE PLAZO, CUENTA DE DEPOSITO: CUENTA UNICA DEL TESORO"/>
    <m/>
    <m/>
    <m/>
    <m/>
    <m/>
    <m/>
    <n v="0"/>
    <n v="100"/>
    <s v="NO_CONCILIADO"/>
  </r>
  <r>
    <x v="62"/>
    <m/>
    <x v="62"/>
    <x v="194"/>
    <s v="O23414860002"/>
    <s v="BOD"/>
    <n v="2341486"/>
    <m/>
    <s v="00221022001 DEPOSITO DE EFECTIVO, DEPOSITANTE: INDUSTRIALIZACION ESTANIFERA BOLIVIANA SRL, CONCEPTO: PAGO DE RETENCIONES FUERA DE PLAZO, CUENTA DE DEPOSITO: CUENTA UNICA DEL TESORO"/>
    <m/>
    <m/>
    <m/>
    <m/>
    <m/>
    <m/>
    <n v="0"/>
    <n v="100"/>
    <s v="NO_CONCILIADO"/>
  </r>
  <r>
    <x v="62"/>
    <m/>
    <x v="62"/>
    <x v="194"/>
    <s v="O23414900002"/>
    <s v="BOD"/>
    <n v="2341490"/>
    <m/>
    <s v="00221022001 DEPOSITO DE EFECTIVO, DEPOSITANTE: INDUSTRIALIZACION ESTANIFERA BOLIVIANA SRL, CONCEPTO: PAGO DE RETENCIONES FUERA DE PLAZO, CUENTA DE DEPOSITO: CUENTA UNICA DEL TESORO"/>
    <m/>
    <m/>
    <m/>
    <m/>
    <m/>
    <m/>
    <n v="0"/>
    <n v="100"/>
    <s v="NO_CONCILIADO"/>
  </r>
  <r>
    <x v="62"/>
    <m/>
    <x v="62"/>
    <x v="194"/>
    <s v="O23414890002"/>
    <s v="BOD"/>
    <n v="2341489"/>
    <m/>
    <s v="00221022001 DEPOSITO DE EFECTIVO, DEPOSITANTE: INDUSTRIALIZACION ESTANIFERA BOLIVIANA SRL, CONCEPTO: PAGO DE RETENCIONES FUERA DE PLAZO, CUENTA DE DEPOSITO: CUENTA UNICA DEL TESORO"/>
    <m/>
    <m/>
    <m/>
    <m/>
    <m/>
    <m/>
    <n v="0"/>
    <n v="100"/>
    <s v="NO_CONCILIADO"/>
  </r>
  <r>
    <x v="62"/>
    <m/>
    <x v="62"/>
    <x v="194"/>
    <s v="O23414920002"/>
    <s v="BOD"/>
    <n v="2341492"/>
    <m/>
    <s v="00221022001 DEPOSITO DE EFECTIVO, DEPOSITANTE: INDUSTRIALIZACION ESTANIFERA BOLIVIANA SRL, CONCEPTO: PAGO DE RETENCIONES FUERA DE PLAZO, CUENTA DE DEPOSITO: CUENTA UNICA DEL TESORO"/>
    <m/>
    <m/>
    <m/>
    <m/>
    <m/>
    <m/>
    <n v="0"/>
    <n v="100"/>
    <s v="NO_CONCILIADO"/>
  </r>
  <r>
    <x v="62"/>
    <m/>
    <x v="62"/>
    <x v="194"/>
    <s v="O23414930002"/>
    <s v="BOD"/>
    <n v="2341493"/>
    <m/>
    <s v="00221022001 DEPOSITO DE EFECTIVO, DEPOSITANTE: INDUSTRIALIZACION ESTANIFERA BOLIVIANA SRL, CONCEPTO: PAGO DE RETENCIONES FUERA DE PLAZO, CUENTA DE DEPOSITO: CUENTA UNICA DEL TESORO"/>
    <m/>
    <m/>
    <m/>
    <m/>
    <m/>
    <m/>
    <n v="0"/>
    <n v="100"/>
    <s v="NO_CONCILIADO"/>
  </r>
  <r>
    <x v="62"/>
    <m/>
    <x v="62"/>
    <x v="194"/>
    <s v="O23414950002"/>
    <s v="BOD"/>
    <n v="2341495"/>
    <m/>
    <s v="00221022001 DEPOSITO DE EFECTIVO, DEPOSITANTE: INDUSTRIALIZACION ESTANIFERA BOLIVIANA SRL, CONCEPTO: PAGO DE RETENCIONES FUERA DE PLAZO, CUENTA DE DEPOSITO: CUENTA UNICA DEL TESORO"/>
    <m/>
    <m/>
    <m/>
    <m/>
    <m/>
    <m/>
    <n v="0"/>
    <n v="100"/>
    <s v="NO_CONCILIADO"/>
  </r>
  <r>
    <x v="62"/>
    <m/>
    <x v="62"/>
    <x v="194"/>
    <s v="O23414980002"/>
    <s v="BOD"/>
    <n v="2341498"/>
    <m/>
    <s v="00221022001 DEPOSITO DE EFECTIVO, DEPOSITANTE: INDUSTRIALIZACION ESTANIFERA BOLIVIANA SRL, CONCEPTO: PAGO DE RETENCIONES FUERA DE PLAZO, CUENTA DE DEPOSITO: CUENTA UNICA DEL TESORO"/>
    <m/>
    <m/>
    <m/>
    <m/>
    <m/>
    <m/>
    <n v="0"/>
    <n v="100"/>
    <s v="NO_CONCILIADO"/>
  </r>
  <r>
    <x v="62"/>
    <m/>
    <x v="62"/>
    <x v="194"/>
    <s v="O23414990002"/>
    <s v="BOD"/>
    <n v="2341499"/>
    <m/>
    <s v="00221022001 DEPOSITO DE EFECTIVO, DEPOSITANTE: INDUSTRIALIZACION ESTANIFERA BOLIVIANA SRL, CONCEPTO: PAGO DE RETENCIONES FUERA DE PLAZO, CUENTA DE DEPOSITO: CUENTA UNICA DEL TESORO"/>
    <m/>
    <m/>
    <m/>
    <m/>
    <m/>
    <m/>
    <n v="0"/>
    <n v="100"/>
    <s v="NO_CONCILIADO"/>
  </r>
  <r>
    <x v="62"/>
    <m/>
    <x v="62"/>
    <x v="194"/>
    <s v="O23415000002"/>
    <s v="BOD"/>
    <n v="2341500"/>
    <m/>
    <s v="00221022001 DEPOSITO DE EFECTIVO, DEPOSITANTE: INDUSTRIALIZACION ESTANIFERA BOLIVIANA SRL, CONCEPTO: PAGO DE RETENCIONES FUERA DE PLAZO, CUENTA DE DEPOSITO: CUENTA UNICA DEL TESORO"/>
    <m/>
    <m/>
    <m/>
    <m/>
    <m/>
    <m/>
    <n v="0"/>
    <n v="100"/>
    <s v="NO_CONCILIADO"/>
  </r>
  <r>
    <x v="62"/>
    <m/>
    <x v="62"/>
    <x v="194"/>
    <s v="O23415020002"/>
    <s v="BOD"/>
    <n v="2341502"/>
    <m/>
    <s v="00221022001 DEPOSITO DE EFECTIVO, DEPOSITANTE: INDUSTRIALIZACION ESTANIFERA BOLIVIANA SRL, CONCEPTO: PAGO DE RETENCIONES FUERA DE PLAZO, CUENTA DE DEPOSITO: CUENTA UNICA DEL TESORO"/>
    <m/>
    <m/>
    <m/>
    <m/>
    <m/>
    <m/>
    <n v="0"/>
    <n v="100"/>
    <s v="NO_CONCILIADO"/>
  </r>
  <r>
    <x v="62"/>
    <m/>
    <x v="62"/>
    <x v="194"/>
    <s v="O23415040002"/>
    <s v="BOD"/>
    <n v="2341504"/>
    <m/>
    <s v="00221022001 DEPOSITO DE EFECTIVO, DEPOSITANTE: INDUSTRIALIZACION ESTANIFERA BOLIVIANA SRL, CONCEPTO: PAGO DE RETENCIONES FUERA DE PLAZO, CUENTA DE DEPOSITO: CUENTA UNICA DEL TESORO"/>
    <m/>
    <m/>
    <m/>
    <m/>
    <m/>
    <m/>
    <n v="0"/>
    <n v="100"/>
    <s v="NO_CONCILIADO"/>
  </r>
  <r>
    <x v="62"/>
    <m/>
    <x v="62"/>
    <x v="194"/>
    <s v="O23415060002"/>
    <s v="BOD"/>
    <n v="2341506"/>
    <m/>
    <s v="00221022001 DEPOSITO DE EFECTIVO, DEPOSITANTE: INDUSTRIALIZACION ESTANIFERA BOLIVIANA SRL, CONCEPTO: PAGO DE RETENCIONES FUREA DE PLAZO, CUENTA DE DEPOSITO: CUENTA UNICA DEL TESORO"/>
    <m/>
    <m/>
    <m/>
    <m/>
    <m/>
    <m/>
    <n v="0"/>
    <n v="100"/>
    <s v="NO_CONCILIADO"/>
  </r>
  <r>
    <x v="62"/>
    <m/>
    <x v="62"/>
    <x v="194"/>
    <s v="O23415070002"/>
    <s v="BOD"/>
    <n v="2341507"/>
    <m/>
    <s v="00221022001 DEPOSITO DE EFECTIVO, DEPOSITANTE: INDUSTRIALIZACION ESTANIFERA BOLIVIANA SRL, CONCEPTO: PAGO DE RETENCIONES FUERA DE PLAZO, CUENTA DE DEPOSITO: CUENTA UNICA DEL TESORO"/>
    <m/>
    <m/>
    <m/>
    <m/>
    <m/>
    <m/>
    <n v="0"/>
    <n v="100"/>
    <s v="NO_CONCILIADO"/>
  </r>
  <r>
    <x v="62"/>
    <m/>
    <x v="62"/>
    <x v="194"/>
    <s v="O23415080002"/>
    <s v="BOD"/>
    <n v="2341508"/>
    <m/>
    <s v="00221022001 DEPOSITO DE EFECTIVO, DEPOSITANTE: INDUSTRIALIZACION ESTANIFERA BOLIVIANA SRL, CONCEPTO: PAGO DE RETENCIONES FUERA DE PLAZO, CUENTA DE DEPOSITO: CUENTA UNICA DEL TESORO"/>
    <m/>
    <m/>
    <m/>
    <m/>
    <m/>
    <m/>
    <n v="0"/>
    <n v="100"/>
    <s v="NO_CONCILIADO"/>
  </r>
  <r>
    <x v="62"/>
    <m/>
    <x v="62"/>
    <x v="194"/>
    <s v="O23415100002"/>
    <s v="BOD"/>
    <n v="2341510"/>
    <m/>
    <s v="00221022001 DEPOSITO DE EFECTIVO, DEPOSITANTE: INDUSTRIALIZACION ESTANIFERA BOLIVIANA SRL, CONCEPTO: PAGO DE RETENCIONES FUERA DE PLAZO, CUENTA DE DEPOSITO: CUENTA UNICA DEL TESORO"/>
    <m/>
    <m/>
    <m/>
    <m/>
    <m/>
    <m/>
    <n v="0"/>
    <n v="100"/>
    <s v="NO_CONCILIADO"/>
  </r>
  <r>
    <x v="62"/>
    <m/>
    <x v="62"/>
    <x v="194"/>
    <s v="O23415120002"/>
    <s v="BOD"/>
    <n v="2341512"/>
    <m/>
    <s v="00221022001 DEPOSITO DE EFECTIVO, DEPOSITANTE: INDUSTRIALIZACION ESTANIFERA BOLIVIANA SRL, CONCEPTO: PAGO DE RETENCIONES FUERA DE PLAZO, CUENTA DE DEPOSITO: CUENTA UNICA DEL TESORO"/>
    <m/>
    <m/>
    <m/>
    <m/>
    <m/>
    <m/>
    <n v="0"/>
    <n v="100"/>
    <s v="NO_CONCILIADO"/>
  </r>
  <r>
    <x v="1"/>
    <m/>
    <x v="1"/>
    <x v="194"/>
    <s v="O23415190002"/>
    <s v="BOD"/>
    <n v="2341519"/>
    <m/>
    <s v="00099021001 DEPOSITO DE EFECTIVO, DEPOSITANTE: MARIO MARTIN MAYDANA COLQUE, CONCEPTO: DEVOLUCION POR MULTAS A CONTRATO ADMINISTRATIVO, CUENTA DE DEPOSITO: CUENTA UNICA DEL TESORO"/>
    <m/>
    <m/>
    <m/>
    <m/>
    <m/>
    <m/>
    <n v="0"/>
    <n v="9988.65"/>
    <s v="NO_CONCILIADO"/>
  </r>
  <r>
    <x v="58"/>
    <m/>
    <x v="58"/>
    <x v="194"/>
    <s v="O23415370002"/>
    <s v="BOD"/>
    <n v="2341537"/>
    <m/>
    <s v="00132132001 DEPOSITO DE EFECTIVO, DEPOSITANTE: PAULSEN ALCONZ, CONCEPTO: POR DEVOLUCION DE APORTES POR REVERSION DE PLANILLA C31-61, CUENTA DE DEPOSITO: CUENTA UNICA DEL TESORO"/>
    <m/>
    <m/>
    <m/>
    <m/>
    <m/>
    <m/>
    <n v="0"/>
    <n v="295.83"/>
    <s v="NO_CONCILIADO"/>
  </r>
  <r>
    <x v="88"/>
    <m/>
    <x v="88"/>
    <x v="194"/>
    <s v="O23415380002"/>
    <s v="BOD"/>
    <n v="2341538"/>
    <m/>
    <s v="00099021001 DEPOSITO DE EFECTIVO, DEPOSITANTE: GEANNINA MERY QUISBERT GONZALES, CONCEPTO: DEVOLUCION COSTO TOTAL DEL CURSO DE FORMACION, CUENTA DE DEPOSITO: CUENTA UNICA DEL TESORO/DJBR"/>
    <m/>
    <m/>
    <m/>
    <m/>
    <m/>
    <m/>
    <n v="0"/>
    <n v="300"/>
    <s v="NO_CONCILIADO"/>
  </r>
  <r>
    <x v="62"/>
    <m/>
    <x v="62"/>
    <x v="194"/>
    <s v="O23415400002"/>
    <s v="BOD"/>
    <n v="2341540"/>
    <m/>
    <s v="00221022001 DEPOSITO DE EFECTIVO, DEPOSITANTE: EMPRESA MINERA AGUADEMINA SRL, CONCEPTO: PAGO DE MULTA, CUENTA DE DEPOSITO: CUENTA UNICA DEL TESORO"/>
    <m/>
    <m/>
    <m/>
    <m/>
    <m/>
    <m/>
    <n v="0"/>
    <n v="280"/>
    <s v="NO_CONCILIADO"/>
  </r>
  <r>
    <x v="62"/>
    <m/>
    <x v="62"/>
    <x v="194"/>
    <s v="O23415420002"/>
    <s v="BOD"/>
    <n v="2341542"/>
    <m/>
    <s v="00221022001 DEPOSITO DE EFECTIVO, DEPOSITANTE: EMPRESA MINERA AGUADEMINA SRL, CONCEPTO: PAGO DE MULTA, CUENTA DE DEPOSITO: CUENTA UNICA DEL TESORO"/>
    <m/>
    <m/>
    <m/>
    <m/>
    <m/>
    <m/>
    <n v="0"/>
    <n v="220"/>
    <s v="NO_CONCILIADO"/>
  </r>
  <r>
    <x v="4"/>
    <m/>
    <x v="4"/>
    <x v="194"/>
    <s v="O23415430002"/>
    <s v="BOD"/>
    <n v="2341543"/>
    <m/>
    <s v="00099021001 DEPOSITO DE EFECTIVO, DEPOSITANTE: EMILSA CACERES CARDENAS, CONCEPTO: DEVOLUCION, CUENTA DE DEPOSITO: CUENTA UNICA DEL TESORO/DJBR"/>
    <m/>
    <m/>
    <m/>
    <m/>
    <m/>
    <m/>
    <n v="0"/>
    <n v="230.23"/>
    <s v="NO_CONCILIADO"/>
  </r>
  <r>
    <x v="62"/>
    <m/>
    <x v="62"/>
    <x v="194"/>
    <s v="O23415450002"/>
    <s v="BOD"/>
    <n v="2341545"/>
    <m/>
    <s v="00221022001 DEPOSITO DE EFECTIVO, DEPOSITANTE: EMPRESA MINERA AGUADEMINA SRL, CONCEPTO: PAGO DE MULTA, CUENTA DE DEPOSITO: CUENTA UNICA DEL TESORO"/>
    <m/>
    <m/>
    <m/>
    <m/>
    <m/>
    <m/>
    <n v="0"/>
    <n v="560"/>
    <s v="NO_CONCILIADO"/>
  </r>
  <r>
    <x v="62"/>
    <m/>
    <x v="62"/>
    <x v="194"/>
    <s v="O23415470002"/>
    <s v="BOD"/>
    <n v="2341547"/>
    <m/>
    <s v="00221022001 DEPOSITO DE EFECTIVO, DEPOSITANTE: EMPRESA MINERA AGUADEMINA SRL, CONCEPTO: PAGO DE MULTA, CUENTA DE DEPOSITO: CUENTA UNICA DEL TESORO"/>
    <m/>
    <m/>
    <m/>
    <m/>
    <m/>
    <m/>
    <n v="0"/>
    <n v="320"/>
    <s v="NO_CONCILIADO"/>
  </r>
  <r>
    <x v="62"/>
    <m/>
    <x v="62"/>
    <x v="194"/>
    <s v="O23415490002"/>
    <s v="BOD"/>
    <n v="2341549"/>
    <m/>
    <s v="00221022001 DEPOSITO DE EFECTIVO, DEPOSITANTE: EMPRESA MINERA AGUADEMINA SRL, CONCEPTO: PAGO DE MULTA, CUENTA DE DEPOSITO: CUENTA UNICA DEL TESORO"/>
    <m/>
    <m/>
    <m/>
    <m/>
    <m/>
    <m/>
    <n v="0"/>
    <n v="270"/>
    <s v="NO_CONCILIADO"/>
  </r>
  <r>
    <x v="62"/>
    <m/>
    <x v="62"/>
    <x v="194"/>
    <s v="O23415500002"/>
    <s v="BOD"/>
    <n v="2341550"/>
    <m/>
    <s v="00221022001 DEPOSITO DE EFECTIVO, DEPOSITANTE: EMPRESA MINERA AGUADEMINA SRL, CONCEPTO: PAGO DE MULTA, CUENTA DE DEPOSITO: CUENTA UNICA DEL TESORO"/>
    <m/>
    <m/>
    <m/>
    <m/>
    <m/>
    <m/>
    <n v="0"/>
    <n v="220"/>
    <s v="NO_CONCILIADO"/>
  </r>
  <r>
    <x v="62"/>
    <m/>
    <x v="62"/>
    <x v="194"/>
    <s v="O23415520002"/>
    <s v="BOD"/>
    <n v="2341552"/>
    <m/>
    <s v="00221022001 DEPOSITO DE EFECTIVO, DEPOSITANTE: EMPRESA MINERA AGUADEMINA SRL, CONCEPTO: PAGO DE MULTA, CUENTA DE DEPOSITO: CUENTA UNICA DEL TESORO"/>
    <m/>
    <m/>
    <m/>
    <m/>
    <m/>
    <m/>
    <n v="0"/>
    <n v="560"/>
    <s v="NO_CONCILIADO"/>
  </r>
  <r>
    <x v="62"/>
    <m/>
    <x v="62"/>
    <x v="194"/>
    <s v="O23415530002"/>
    <s v="BOD"/>
    <n v="2341553"/>
    <m/>
    <s v="00221022001 DEPOSITO DE EFECTIVO, DEPOSITANTE: EMPRESA MINERA AGUADEMINA SRL, CONCEPTO: PAGO DE MULTA, CUENTA DE DEPOSITO: CUENTA UNICA DEL TESORO"/>
    <m/>
    <m/>
    <m/>
    <m/>
    <m/>
    <m/>
    <n v="0"/>
    <n v="20"/>
    <s v="NO_CONCILIADO"/>
  </r>
  <r>
    <x v="64"/>
    <m/>
    <x v="64"/>
    <x v="194"/>
    <s v="O23415620002"/>
    <s v="BOD"/>
    <n v="2341562"/>
    <m/>
    <s v="00099021001 DEPOSITO DE EFECTIVO, DEPOSITANTE: EBER MILQUI MAMANI CONDORI, CONCEPTO: DEVOLUCION DE FACTURA NAABOL, CUENTA DE DEPOSITO: CUENTA UNICA DEL TESORO/DJBR"/>
    <m/>
    <m/>
    <m/>
    <m/>
    <m/>
    <m/>
    <n v="0"/>
    <n v="30"/>
    <s v="NO_CONCILIADO"/>
  </r>
  <r>
    <x v="59"/>
    <m/>
    <x v="59"/>
    <x v="194"/>
    <s v="O23415660002"/>
    <s v="BOD"/>
    <n v="2341566"/>
    <m/>
    <s v="00599032003 DEPOSITO DE EFECTIVO, DEPOSITANTE: WILLIAMS ARUNI CANAVIRI, CONCEPTO: REPOSICION DE CREDITO FISCAL FACTURA N°174, CUENTA DE DEPOSITO: CUENTA UNICA DEL TESORO"/>
    <m/>
    <m/>
    <m/>
    <m/>
    <m/>
    <m/>
    <n v="0"/>
    <n v="44.2"/>
    <s v="NO_CONCILIADO"/>
  </r>
  <r>
    <x v="8"/>
    <m/>
    <x v="8"/>
    <x v="194"/>
    <s v="O23415680002"/>
    <s v="BOD"/>
    <n v="2341568"/>
    <m/>
    <s v="00081071102 DEPOSITO DE EFECTIVO, DEPOSITANTE: JOSE WALTER BACARREZA ROJAS, CONCEPTO: DEVOLUCION DE PASAJES-OCTUBRE/2025, CUENTA DE DEPOSITO: CUENTA UNICA DEL TESORO"/>
    <m/>
    <m/>
    <m/>
    <m/>
    <m/>
    <m/>
    <n v="0"/>
    <n v="1037"/>
    <s v="NO_CONCILIADO"/>
  </r>
  <r>
    <x v="59"/>
    <m/>
    <x v="59"/>
    <x v="194"/>
    <s v="O23415690002"/>
    <s v="BOD"/>
    <n v="2341569"/>
    <m/>
    <s v="00599032003 DEPOSITO DE EFECTIVO, DEPOSITANTE: WILLIAMS ARUNI CANAVIRI, CONCEPTO: REPOSICION DE CREDITO FISCAL FACTURA N° 4809, CUENTA DE DEPOSITO: CUENTA UNICA DEL TESORO"/>
    <m/>
    <m/>
    <m/>
    <m/>
    <m/>
    <m/>
    <n v="0"/>
    <n v="111.93"/>
    <s v="NO_CONCILIADO"/>
  </r>
  <r>
    <x v="62"/>
    <m/>
    <x v="62"/>
    <x v="194"/>
    <s v="O23415740002"/>
    <s v="BOD"/>
    <n v="2341574"/>
    <m/>
    <s v="00221022001 DEPOSITO DE EFECTIVO, DEPOSITANTE: CERAMICA DEL ESTE SRL, CONCEPTO: MULTA POR DECLARACION FUERA DE PLAZO FORM M-02 ENERO 2024, CUENTA DE DEPOSITO: CUENTA UNICA DEL TESORO"/>
    <m/>
    <m/>
    <m/>
    <m/>
    <m/>
    <m/>
    <n v="0"/>
    <n v="100"/>
    <s v="NO_CONCILIADO"/>
  </r>
  <r>
    <x v="62"/>
    <m/>
    <x v="62"/>
    <x v="194"/>
    <s v="O23415790002"/>
    <s v="BOD"/>
    <n v="2341579"/>
    <m/>
    <s v="00221022001 DEPOSITO DE EFECTIVO, DEPOSITANTE: CERAMICA DEL ESTE SRL, CONCEPTO: MULTA POR DECLARACION FUERA DE PLAZO FORM M-02 MAYO 2024, CUENTA DE DEPOSITO: CUENTA UNICA DEL TESORO"/>
    <m/>
    <m/>
    <m/>
    <m/>
    <m/>
    <m/>
    <n v="0"/>
    <n v="100"/>
    <s v="NO_CONCILIADO"/>
  </r>
  <r>
    <x v="62"/>
    <m/>
    <x v="62"/>
    <x v="194"/>
    <s v="O23415760002"/>
    <s v="BOD"/>
    <n v="2341576"/>
    <m/>
    <s v="00221022001 DEPOSITO DE EFECTIVO, DEPOSITANTE: CERAMICA DEL ESTE SRL, CONCEPTO: MULTA POR DECLARACION FUERA DE PLAZO FORM M-02 FEBRERO 2024, CUENTA DE DEPOSITO: CUENTA UNICA DEL TESORO"/>
    <m/>
    <m/>
    <m/>
    <m/>
    <m/>
    <m/>
    <n v="0"/>
    <n v="100"/>
    <s v="NO_CONCILIADO"/>
  </r>
  <r>
    <x v="62"/>
    <m/>
    <x v="62"/>
    <x v="194"/>
    <s v="O23415770002"/>
    <s v="BOD"/>
    <n v="2341577"/>
    <m/>
    <s v="00221022001 DEPOSITO DE EFECTIVO, DEPOSITANTE: CERAMICA DEL ESTE SRL, CONCEPTO: MULTA POR DECLARACION FUERA DE PLAZO FORM M-02 MARZO 2024, CUENTA DE DEPOSITO: CUENTA UNICA DEL TESORO"/>
    <m/>
    <m/>
    <m/>
    <m/>
    <m/>
    <m/>
    <n v="0"/>
    <n v="100"/>
    <s v="NO_CONCILIADO"/>
  </r>
  <r>
    <x v="62"/>
    <m/>
    <x v="62"/>
    <x v="194"/>
    <s v="O23415780002"/>
    <s v="BOD"/>
    <n v="2341578"/>
    <m/>
    <s v="00221022001 DEPOSITO DE EFECTIVO, DEPOSITANTE: CERAMICA DEL ESTE SRL, CONCEPTO: MULTA POR DECLARACION FUERA DE PLAZO FORM M-02 ABRIL 2024, CUENTA DE DEPOSITO: CUENTA UNICA DEL TESORO"/>
    <m/>
    <m/>
    <m/>
    <m/>
    <m/>
    <m/>
    <n v="0"/>
    <n v="100"/>
    <s v="NO_CONCILIADO"/>
  </r>
  <r>
    <x v="62"/>
    <m/>
    <x v="62"/>
    <x v="194"/>
    <s v="O23415810002"/>
    <s v="BOD"/>
    <n v="2341581"/>
    <m/>
    <s v="00221022001 DEPOSITO DE EFECTIVO, DEPOSITANTE: CERAMICA DEL ESTE SRL, CONCEPTO: MULTA POR DECLARACION FUERA DE PLAZO FORM M-02 JUNIO 2024, CUENTA DE DEPOSITO: CUENTA UNICA DEL TESORO"/>
    <m/>
    <m/>
    <m/>
    <m/>
    <m/>
    <m/>
    <n v="0"/>
    <n v="100"/>
    <s v="NO_CONCILIADO"/>
  </r>
  <r>
    <x v="62"/>
    <m/>
    <x v="62"/>
    <x v="194"/>
    <s v="O23415820002"/>
    <s v="BOD"/>
    <n v="2341582"/>
    <m/>
    <s v="00221022001 DEPOSITO DE EFECTIVO, DEPOSITANTE: CERAMICA DEL ESTE SRL, CONCEPTO: MULTA POR DECLARACION FUERA DE PLAZO FORM M-02 JULIO 2024, CUENTA DE DEPOSITO: CUENTA UNICA DEL TESORO"/>
    <m/>
    <m/>
    <m/>
    <m/>
    <m/>
    <m/>
    <n v="0"/>
    <n v="100"/>
    <s v="NO_CONCILIADO"/>
  </r>
  <r>
    <x v="62"/>
    <m/>
    <x v="62"/>
    <x v="194"/>
    <s v="O23415830002"/>
    <s v="BOD"/>
    <n v="2341583"/>
    <m/>
    <s v="00221022001 DEPOSITO DE EFECTIVO, DEPOSITANTE: CERAMICA DEL ESTE SRL, CONCEPTO: MULTA POR DECLARACION FUERA DE PLAZO FORM M-02 AGOSTO 2024, CUENTA DE DEPOSITO: CUENTA UNICA DEL TESORO"/>
    <m/>
    <m/>
    <m/>
    <m/>
    <m/>
    <m/>
    <n v="0"/>
    <n v="100"/>
    <s v="NO_CONCILIADO"/>
  </r>
  <r>
    <x v="62"/>
    <m/>
    <x v="62"/>
    <x v="194"/>
    <s v="O23415850002"/>
    <s v="BOD"/>
    <n v="2341585"/>
    <m/>
    <s v="00221022001 DEPOSITO DE EFECTIVO, DEPOSITANTE: CERAMICA DEL ESTE SRL, CONCEPTO: MULTA POR DECLARACION FUERA DE PLAZO FORM M-02 SEPTIEMBRE 2024, CUENTA DE DEPOSITO: CUENTA UNICA DEL TESORO"/>
    <m/>
    <m/>
    <m/>
    <m/>
    <m/>
    <m/>
    <n v="0"/>
    <n v="100"/>
    <s v="NO_CONCILIADO"/>
  </r>
  <r>
    <x v="62"/>
    <m/>
    <x v="62"/>
    <x v="194"/>
    <s v="O23415860002"/>
    <s v="BOD"/>
    <n v="2341586"/>
    <m/>
    <s v="00221022001 DEPOSITO DE EFECTIVO, DEPOSITANTE: CERAMICA DEL ESTE SRL, CONCEPTO: MULTA POR DECLARACION FUERA DE PLAZO FORM M-02 OCTUBRE 2024, CUENTA DE DEPOSITO: CUENTA UNICA DEL TESORO"/>
    <m/>
    <m/>
    <m/>
    <m/>
    <m/>
    <m/>
    <n v="0"/>
    <n v="100"/>
    <s v="NO_CONCILIADO"/>
  </r>
  <r>
    <x v="62"/>
    <m/>
    <x v="62"/>
    <x v="194"/>
    <s v="O23415880002"/>
    <s v="BOD"/>
    <n v="2341588"/>
    <m/>
    <s v="00221022001 DEPOSITO DE EFECTIVO, DEPOSITANTE: CERAMICA DEL ESTE SRL, CONCEPTO: MULTA POR DECLARACION FUERA DE PLAZO FORM M-02 NOVIEMBRE 2024, CUENTA DE DEPOSITO: CUENTA UNICA DEL TESORO"/>
    <m/>
    <m/>
    <m/>
    <m/>
    <m/>
    <m/>
    <n v="0"/>
    <n v="100"/>
    <s v="NO_CONCILIADO"/>
  </r>
  <r>
    <x v="62"/>
    <m/>
    <x v="62"/>
    <x v="194"/>
    <s v="O23415900002"/>
    <s v="BOD"/>
    <n v="2341590"/>
    <m/>
    <s v="00221022001 DEPOSITO DE EFECTIVO, DEPOSITANTE: CERAMICA DEL ESTE SRL, CONCEPTO: MULTA POR DECLARACION FUERA DE PLAZO FORM M-02 DICIEMBRE 2024, CUENTA DE DEPOSITO: CUENTA UNICA DEL TESORO"/>
    <m/>
    <m/>
    <m/>
    <m/>
    <m/>
    <m/>
    <n v="0"/>
    <n v="100"/>
    <s v="NO_CONCILIADO"/>
  </r>
  <r>
    <x v="62"/>
    <m/>
    <x v="62"/>
    <x v="194"/>
    <s v="O23415910002"/>
    <s v="BOD"/>
    <n v="2341591"/>
    <m/>
    <s v="00221022001 DEPOSITO DE EFECTIVO, DEPOSITANTE: CERAMICA DEL ESTE SRL, CONCEPTO: MULTA POR DECLARACION FUERA DE PLAZO FORM M-02 ENERO 2025, CUENTA DE DEPOSITO: CUENTA UNICA DEL TESORO"/>
    <m/>
    <m/>
    <m/>
    <m/>
    <m/>
    <m/>
    <n v="0"/>
    <n v="100"/>
    <s v="NO_CONCILIADO"/>
  </r>
  <r>
    <x v="62"/>
    <m/>
    <x v="62"/>
    <x v="194"/>
    <s v="O23415920002"/>
    <s v="BOD"/>
    <n v="2341592"/>
    <m/>
    <s v="00221022001 DEPOSITO DE EFECTIVO, DEPOSITANTE: CERAMICA DEL ESTE SRL, CONCEPTO: MULTA POR DECLARACION FUERA DE PLAZO FORM M-02 FEBRERO 2025, CUENTA DE DEPOSITO: CUENTA UNICA DEL TESORO"/>
    <m/>
    <m/>
    <m/>
    <m/>
    <m/>
    <m/>
    <n v="0"/>
    <n v="100"/>
    <s v="NO_CONCILIADO"/>
  </r>
  <r>
    <x v="62"/>
    <m/>
    <x v="62"/>
    <x v="194"/>
    <s v="O23415940002"/>
    <s v="BOD"/>
    <n v="2341594"/>
    <m/>
    <s v="00221022001 DEPOSITO DE EFECTIVO, DEPOSITANTE: CERAMICA DEL ESTE SRL, CONCEPTO: MULTA POR DECLARACION FUERA DE PLAZO FORM M-02 MARZO 2025, CUENTA DE DEPOSITO: CUENTA UNICA DEL TESORO"/>
    <m/>
    <m/>
    <m/>
    <m/>
    <m/>
    <m/>
    <n v="0"/>
    <n v="100"/>
    <s v="NO_CONCILIADO"/>
  </r>
  <r>
    <x v="62"/>
    <m/>
    <x v="62"/>
    <x v="194"/>
    <s v="O23415950002"/>
    <s v="BOD"/>
    <n v="2341595"/>
    <m/>
    <s v="00221022001 DEPOSITO DE EFECTIVO, DEPOSITANTE: CERAMICA DEL ESTE SRL, CONCEPTO: MULTA POR DECLARACION FUERA DE PLAZO FORM M-02 ABRIL 2025, CUENTA DE DEPOSITO: CUENTA UNICA DEL TESORO"/>
    <m/>
    <m/>
    <m/>
    <m/>
    <m/>
    <m/>
    <n v="0"/>
    <n v="100"/>
    <s v="NO_CONCILIADO"/>
  </r>
  <r>
    <x v="62"/>
    <m/>
    <x v="62"/>
    <x v="194"/>
    <s v="O23415960002"/>
    <s v="BOD"/>
    <n v="2341596"/>
    <m/>
    <s v="00221022001 DEPOSITO DE EFECTIVO, DEPOSITANTE: CERAMICA DEL ESTE SRL, CONCEPTO: MULTA POR DECLARACION FUERA DE PLAZO FORM M-02 MAYO 2025, CUENTA DE DEPOSITO: CUENTA UNICA DEL TESORO"/>
    <m/>
    <m/>
    <m/>
    <m/>
    <m/>
    <m/>
    <n v="0"/>
    <n v="100"/>
    <s v="NO_CONCILIADO"/>
  </r>
  <r>
    <x v="62"/>
    <m/>
    <x v="62"/>
    <x v="194"/>
    <s v="O23415970002"/>
    <s v="BOD"/>
    <n v="2341597"/>
    <m/>
    <s v="00221022001 DEPOSITO DE EFECTIVO, DEPOSITANTE: CERAMICA DEL ESTE SRL, CONCEPTO: MULTA POR DECLARACION FUERA DE PLAZO FORM M-02 JUNIO 2025, CUENTA DE DEPOSITO: CUENTA UNICA DEL TESORO"/>
    <m/>
    <m/>
    <m/>
    <m/>
    <m/>
    <m/>
    <n v="0"/>
    <n v="100"/>
    <s v="NO_CONCILIADO"/>
  </r>
  <r>
    <x v="62"/>
    <m/>
    <x v="62"/>
    <x v="194"/>
    <s v="O23415990002"/>
    <s v="BOD"/>
    <n v="2341599"/>
    <m/>
    <s v="00221022001 DEPOSITO DE EFECTIVO, DEPOSITANTE: CERAMICA DEL ESTE SRL, CONCEPTO: MULTA POR DECLARACION FUERA DE PLAZO FORM M-02 JULIO 2025, CUENTA DE DEPOSITO: CUENTA UNICA DEL TESORO"/>
    <m/>
    <m/>
    <m/>
    <m/>
    <m/>
    <m/>
    <n v="0"/>
    <n v="100"/>
    <s v="NO_CONCILIADO"/>
  </r>
  <r>
    <x v="62"/>
    <m/>
    <x v="62"/>
    <x v="194"/>
    <s v="O23416000002"/>
    <s v="BOD"/>
    <n v="2341600"/>
    <m/>
    <s v="00221022001 DEPOSITO DE EFECTIVO, DEPOSITANTE: CERAMICA DEL ESTE SRL, CONCEPTO: MULTA POR DECLARACION FUERA DE PLAZO FORM M-02 AGOSTO 2025, CUENTA DE DEPOSITO: CUENTA UNICA DEL TESORO"/>
    <m/>
    <m/>
    <m/>
    <m/>
    <m/>
    <m/>
    <n v="0"/>
    <n v="100"/>
    <s v="NO_CONCILIADO"/>
  </r>
  <r>
    <x v="62"/>
    <m/>
    <x v="62"/>
    <x v="194"/>
    <s v="O23416030002"/>
    <s v="BOD"/>
    <n v="2341603"/>
    <m/>
    <s v="00221022001 DEPOSITO DE EFECTIVO, DEPOSITANTE: CERAMICA DEL ESTE SRL, CONCEPTO: MULTA POR DECLARACION FUERA DE PLAZO FORM M-02 SEPTIEMBRE 2025, CUENTA DE DEPOSITO: CUENTA UNICA DEL TESORO"/>
    <m/>
    <m/>
    <m/>
    <m/>
    <m/>
    <m/>
    <n v="0"/>
    <n v="100"/>
    <s v="NO_CONCILIADO"/>
  </r>
  <r>
    <x v="62"/>
    <m/>
    <x v="62"/>
    <x v="194"/>
    <s v="O23416060002"/>
    <s v="BOD"/>
    <n v="2341606"/>
    <m/>
    <s v="00221022001 DEPOSITO DE EFECTIVO, DEPOSITANTE: CERAMICA DEL NORTE SRL, CONCEPTO: MULTA POR DECLARACION FUERA DE PLAZO FORM M-02 ENERO 2024, CUENTA DE DEPOSITO: CUENTA UNICA DEL TESORO"/>
    <m/>
    <m/>
    <m/>
    <m/>
    <m/>
    <m/>
    <n v="0"/>
    <n v="100"/>
    <s v="NO_CONCILIADO"/>
  </r>
  <r>
    <x v="62"/>
    <m/>
    <x v="62"/>
    <x v="194"/>
    <s v="O23416070002"/>
    <s v="BOD"/>
    <n v="2341607"/>
    <m/>
    <s v="00221022001 DEPOSITO DE EFECTIVO, DEPOSITANTE: CERAMICA DEL NORTE SRL, CONCEPTO: MULTA POR DECLARACION FUERA DE PLAZO FORM M-02 FEBRERO 2024, CUENTA DE DEPOSITO: CUENTA UNICA DEL TESORO"/>
    <m/>
    <m/>
    <m/>
    <m/>
    <m/>
    <m/>
    <n v="0"/>
    <n v="100"/>
    <s v="NO_CONCILIADO"/>
  </r>
  <r>
    <x v="62"/>
    <m/>
    <x v="62"/>
    <x v="194"/>
    <s v="O23416100002"/>
    <s v="BOD"/>
    <n v="2341610"/>
    <m/>
    <s v="00221022001 DEPOSITO DE EFECTIVO, DEPOSITANTE: CERAMICA DEL NORTE SRL, CONCEPTO: MULTA POR DECLARACION FUERA DE PLAZO FORM M-02 MARZO 2024, CUENTA DE DEPOSITO: CUENTA UNICA DEL TESORO"/>
    <m/>
    <m/>
    <m/>
    <m/>
    <m/>
    <m/>
    <n v="0"/>
    <n v="100"/>
    <s v="NO_CONCILIADO"/>
  </r>
  <r>
    <x v="62"/>
    <m/>
    <x v="62"/>
    <x v="194"/>
    <s v="O23416110002"/>
    <s v="BOD"/>
    <n v="2341611"/>
    <m/>
    <s v="00221022001 DEPOSITO DE EFECTIVO, DEPOSITANTE: CERAMICA DEL NORTE SRL, CONCEPTO: MULTA POR DECLARACION FUERA DE PLAZO FORM M-02 ABRIL 2024, CUENTA DE DEPOSITO: CUENTA UNICA DEL TESORO"/>
    <m/>
    <m/>
    <m/>
    <m/>
    <m/>
    <m/>
    <n v="0"/>
    <n v="100"/>
    <s v="NO_CONCILIADO"/>
  </r>
  <r>
    <x v="62"/>
    <m/>
    <x v="62"/>
    <x v="194"/>
    <s v="O23416120002"/>
    <s v="BOD"/>
    <n v="2341612"/>
    <m/>
    <s v="00221022001 DEPOSITO DE EFECTIVO, DEPOSITANTE: CERAMICA DEL NORTE SRL, CONCEPTO: MULTA POR DECLARACION FUERA DE PLAZO FORM M-02 MAYO 2024, CUENTA DE DEPOSITO: CUENTA UNICA DEL TESORO"/>
    <m/>
    <m/>
    <m/>
    <m/>
    <m/>
    <m/>
    <n v="0"/>
    <n v="100"/>
    <s v="NO_CONCILIADO"/>
  </r>
  <r>
    <x v="62"/>
    <m/>
    <x v="62"/>
    <x v="194"/>
    <s v="O23416140002"/>
    <s v="BOD"/>
    <n v="2341614"/>
    <m/>
    <s v="00221022001 DEPOSITO DE EFECTIVO, DEPOSITANTE: CERAMICA DEL NORTE SRL, CONCEPTO: MULTA POR DECLARACION FUERA DE PLAZO FORM M-02 JUNIO 2024, CUENTA DE DEPOSITO: CUENTA UNICA DEL TESORO"/>
    <m/>
    <m/>
    <m/>
    <m/>
    <m/>
    <m/>
    <n v="0"/>
    <n v="100"/>
    <s v="NO_CONCILIADO"/>
  </r>
  <r>
    <x v="62"/>
    <m/>
    <x v="62"/>
    <x v="194"/>
    <s v="O23416150002"/>
    <s v="BOD"/>
    <n v="2341615"/>
    <m/>
    <s v="00221022001 DEPOSITO DE EFECTIVO, DEPOSITANTE: CERAMICA DEL NORTE SRL, CONCEPTO: MULTA POR DECLARACION FUERA DE PLAZO FORM M-02 JULIO 2024, CUENTA DE DEPOSITO: CUENTA UNICA DEL TESORO"/>
    <m/>
    <m/>
    <m/>
    <m/>
    <m/>
    <m/>
    <n v="0"/>
    <n v="100"/>
    <s v="NO_CONCILIADO"/>
  </r>
  <r>
    <x v="62"/>
    <m/>
    <x v="62"/>
    <x v="194"/>
    <s v="O23416170002"/>
    <s v="BOD"/>
    <n v="2341617"/>
    <m/>
    <s v="00221022001 DEPOSITO DE EFECTIVO, DEPOSITANTE:, CONCEPTO: MULTA POR DECLARACION FUERA DE PLAZO FORM M-02 AGOSTO 2024, CUENTA DE DEPOSITO: CUENTA UNICA DEL TESORO"/>
    <m/>
    <m/>
    <m/>
    <m/>
    <m/>
    <m/>
    <n v="0"/>
    <n v="100"/>
    <s v="NO_CONCILIADO"/>
  </r>
  <r>
    <x v="62"/>
    <m/>
    <x v="62"/>
    <x v="194"/>
    <s v="O23416180002"/>
    <s v="BOD"/>
    <n v="2341618"/>
    <m/>
    <s v="00221022001 DEPOSITO DE EFECTIVO, DEPOSITANTE: PLACARSI SRL, CONCEPTO: PARA PAGO DE EMPRESA, CUENTA DE DEPOSITO: CUENTA UNICA DEL TESORO"/>
    <m/>
    <m/>
    <m/>
    <m/>
    <m/>
    <m/>
    <n v="0"/>
    <n v="1580"/>
    <s v="NO_CONCILIADO"/>
  </r>
  <r>
    <x v="62"/>
    <m/>
    <x v="62"/>
    <x v="194"/>
    <s v="O23416190002"/>
    <s v="BOD"/>
    <n v="2341619"/>
    <m/>
    <s v="00221022001 DEPOSITO DE EFECTIVO, DEPOSITANTE: CERAMICA DEL NORTE SRL, CONCEPTO: MULTA POR DECLARACION FUERA DE PLAZO FORM M-02 SEPTIEMBRE 2024, CUENTA DE DEPOSITO: CUENTA UNICA DEL TESORO"/>
    <m/>
    <m/>
    <m/>
    <m/>
    <m/>
    <m/>
    <n v="0"/>
    <n v="100"/>
    <s v="NO_CONCILIADO"/>
  </r>
  <r>
    <x v="62"/>
    <m/>
    <x v="62"/>
    <x v="194"/>
    <s v="O23416200002"/>
    <s v="BOD"/>
    <n v="2341620"/>
    <m/>
    <s v="00221022001 DEPOSITO DE EFECTIVO, DEPOSITANTE: CERAMICA DEL NORTE SRL, CONCEPTO: MULTA POR DECLARACION FUERA DE PLAZO FORM M-02 OCTUBRE 2024, CUENTA DE DEPOSITO: CUENTA UNICA DEL TESORO"/>
    <m/>
    <m/>
    <m/>
    <m/>
    <m/>
    <m/>
    <n v="0"/>
    <n v="100"/>
    <s v="NO_CONCILIADO"/>
  </r>
  <r>
    <x v="62"/>
    <m/>
    <x v="62"/>
    <x v="194"/>
    <s v="O23416210002"/>
    <s v="BOD"/>
    <n v="2341621"/>
    <m/>
    <s v="00221022001 DEPOSITO DE EFECTIVO, DEPOSITANTE: CERAMICA DEL NORTE SRL, CONCEPTO: MULTA POR DECLARACION FUERA DE PLAZO FORM M-02 NOVIEMBRE 2024, CUENTA DE DEPOSITO: CUENTA UNICA DEL TESORO"/>
    <m/>
    <m/>
    <m/>
    <m/>
    <m/>
    <m/>
    <n v="0"/>
    <n v="100"/>
    <s v="NO_CONCILIADO"/>
  </r>
  <r>
    <x v="62"/>
    <m/>
    <x v="62"/>
    <x v="194"/>
    <s v="O23416240002"/>
    <s v="BOD"/>
    <n v="2341624"/>
    <m/>
    <s v="00221022001 DEPOSITO DE EFECTIVO, DEPOSITANTE: CERAMICA DEL NORTE SRL, CONCEPTO: MULTA POR DECLARACION FUERA DE PLAZO FORM M-02 DICIEMBRE 2024, CUENTA DE DEPOSITO: CUENTA UNICA DEL TESORO"/>
    <m/>
    <m/>
    <m/>
    <m/>
    <m/>
    <m/>
    <n v="0"/>
    <n v="100"/>
    <s v="NO_CONCILIADO"/>
  </r>
  <r>
    <x v="62"/>
    <m/>
    <x v="62"/>
    <x v="194"/>
    <s v="O23416250002"/>
    <s v="BOD"/>
    <n v="2341625"/>
    <m/>
    <s v="00221022001 DEPOSITO DE EFECTIVO, DEPOSITANTE: CERAMICA DEL NORTE SRL, CONCEPTO: MULTA POR DECLARACION FUERA DE PLAZO FORM M-02 ENERO 2025, CUENTA DE DEPOSITO: CUENTA UNICA DEL TESORO"/>
    <m/>
    <m/>
    <m/>
    <m/>
    <m/>
    <m/>
    <n v="0"/>
    <n v="100"/>
    <s v="NO_CONCILIADO"/>
  </r>
  <r>
    <x v="62"/>
    <m/>
    <x v="62"/>
    <x v="194"/>
    <s v="O23416260002"/>
    <s v="BOD"/>
    <n v="2341626"/>
    <m/>
    <s v="00221022001 DEPOSITO DE EFECTIVO, DEPOSITANTE: CERAMICA DEL NORTE SRL, CONCEPTO: MULTA POR DECLARACION FUERA DE PLAZO FORM M-02 FEBRERO 2025, CUENTA DE DEPOSITO: CUENTA UNICA DEL TESORO"/>
    <m/>
    <m/>
    <m/>
    <m/>
    <m/>
    <m/>
    <n v="0"/>
    <n v="100"/>
    <s v="NO_CONCILIADO"/>
  </r>
  <r>
    <x v="62"/>
    <m/>
    <x v="62"/>
    <x v="194"/>
    <s v="O23416290002"/>
    <s v="BOD"/>
    <n v="2341629"/>
    <m/>
    <s v="00221022001 DEPOSITO DE EFECTIVO, DEPOSITANTE: CERAMICA DEL NORTE SRL, CONCEPTO: MULTA POR DECLARACION FUERA DE PLAZO FORM M-02 MARZO 2025, CUENTA DE DEPOSITO: CUENTA UNICA DEL TESORO"/>
    <m/>
    <m/>
    <m/>
    <m/>
    <m/>
    <m/>
    <n v="0"/>
    <n v="100"/>
    <s v="NO_CONCILIADO"/>
  </r>
  <r>
    <x v="62"/>
    <m/>
    <x v="62"/>
    <x v="194"/>
    <s v="O23416310002"/>
    <s v="BOD"/>
    <n v="2341631"/>
    <m/>
    <s v="00221022001 DEPOSITO DE EFECTIVO, DEPOSITANTE: CERAMICA DEL NORTE SRL, CONCEPTO: MULTA POR DECLARACION FUERA DE PLAZO FORM M-02 ABRIL 2025, CUENTA DE DEPOSITO: CUENTA UNICA DEL TESORO"/>
    <m/>
    <m/>
    <m/>
    <m/>
    <m/>
    <m/>
    <n v="0"/>
    <n v="100"/>
    <s v="NO_CONCILIADO"/>
  </r>
  <r>
    <x v="62"/>
    <m/>
    <x v="62"/>
    <x v="194"/>
    <s v="O23416320002"/>
    <s v="BOD"/>
    <n v="2341632"/>
    <m/>
    <s v="00221022001 DEPOSITO DE EFECTIVO, DEPOSITANTE: COMERCIALIZADORA DE MINERALES VIACHA SA, CONCEPTO: FUERA DE PLAZO, CUENTA DE DEPOSITO: CUENTA UNICA DEL TESORO"/>
    <m/>
    <m/>
    <m/>
    <m/>
    <m/>
    <m/>
    <n v="0"/>
    <n v="100"/>
    <s v="NO_CONCILIADO"/>
  </r>
  <r>
    <x v="62"/>
    <m/>
    <x v="62"/>
    <x v="194"/>
    <s v="O23416330002"/>
    <s v="BOD"/>
    <n v="2341633"/>
    <m/>
    <s v="00221022001 DEPOSITO DE EFECTIVO, DEPOSITANTE: CERAMICA DEL NORTE SRL, CONCEPTO: MULTA POR DECLARACION FUERA DE PLAZO FORM M-02 MAYO 2025, CUENTA DE DEPOSITO: CUENTA UNICA DEL TESORO"/>
    <m/>
    <m/>
    <m/>
    <m/>
    <m/>
    <m/>
    <n v="0"/>
    <n v="100"/>
    <s v="NO_CONCILIADO"/>
  </r>
  <r>
    <x v="62"/>
    <m/>
    <x v="62"/>
    <x v="194"/>
    <s v="O23416340002"/>
    <s v="BOD"/>
    <n v="2341634"/>
    <m/>
    <s v="00221022001 DEPOSITO DE EFECTIVO, DEPOSITANTE: COMERCIALIZADORA DE MINERALES VIACHA SA, CONCEPTO: FUERA DE PLAZO, CUENTA DE DEPOSITO: CUENTA UNICA DEL TESORO"/>
    <m/>
    <m/>
    <m/>
    <m/>
    <m/>
    <m/>
    <n v="0"/>
    <n v="100"/>
    <s v="NO_CONCILIADO"/>
  </r>
  <r>
    <x v="62"/>
    <m/>
    <x v="62"/>
    <x v="194"/>
    <s v="O23416360002"/>
    <s v="BOD"/>
    <n v="2341636"/>
    <m/>
    <s v="00221022001 DEPOSITO DE EFECTIVO, DEPOSITANTE: CERAMICA DEL NORTE SRL, CONCEPTO: MULTA POR DECLARACION FUERA DE PLAZO FORM M-02 JUNIO 2025, CUENTA DE DEPOSITO: CUENTA UNICA DEL TESORO"/>
    <m/>
    <m/>
    <m/>
    <m/>
    <m/>
    <m/>
    <n v="0"/>
    <n v="100"/>
    <s v="NO_CONCILIADO"/>
  </r>
  <r>
    <x v="62"/>
    <m/>
    <x v="62"/>
    <x v="194"/>
    <s v="O23416410002"/>
    <s v="BOD"/>
    <n v="2341641"/>
    <m/>
    <s v="00221022001 DEPOSITO DE EFECTIVO, DEPOSITANTE: COMERCIALIZADORA DE MINERALES VIACHA SA, CONCEPTO: FUERA DE PLAZO, CUENTA DE DEPOSITO: CUENTA UNICA DEL TESORO"/>
    <m/>
    <m/>
    <m/>
    <m/>
    <m/>
    <m/>
    <n v="0"/>
    <n v="100"/>
    <s v="NO_CONCILIADO"/>
  </r>
  <r>
    <x v="62"/>
    <m/>
    <x v="62"/>
    <x v="194"/>
    <s v="O23416370002"/>
    <s v="BOD"/>
    <n v="2341637"/>
    <m/>
    <s v="00221022001 DEPOSITO DE EFECTIVO, DEPOSITANTE: COMERCIALIZADORA DE MINERALES VIACHA SA, CONCEPTO: FUERA DE PLAZO, CUENTA DE DEPOSITO: CUENTA UNICA DEL TESORO"/>
    <m/>
    <m/>
    <m/>
    <m/>
    <m/>
    <m/>
    <n v="0"/>
    <n v="100"/>
    <s v="NO_CONCILIADO"/>
  </r>
  <r>
    <x v="62"/>
    <m/>
    <x v="62"/>
    <x v="194"/>
    <s v="O23416390002"/>
    <s v="BOD"/>
    <n v="2341639"/>
    <m/>
    <s v="00221022001 DEPOSITO DE EFECTIVO, DEPOSITANTE: COMERCIALIZADORA DE MINERALES VIACHA SA, CONCEPTO: FUERA DE PLAZO, CUENTA DE DEPOSITO: CUENTA UNICA DEL TESORO"/>
    <m/>
    <m/>
    <m/>
    <m/>
    <m/>
    <m/>
    <n v="0"/>
    <n v="100"/>
    <s v="NO_CONCILIADO"/>
  </r>
  <r>
    <x v="62"/>
    <m/>
    <x v="62"/>
    <x v="194"/>
    <s v="O23416400002"/>
    <s v="BOD"/>
    <n v="2341640"/>
    <m/>
    <s v="00221022001 DEPOSITO DE EFECTIVO, DEPOSITANTE: CERAMICA DEL NORTE SRL, CONCEPTO: MULTA POR DECLARACION FUERA DE PLAZO FORM M-02 JULIO 2025, CUENTA DE DEPOSITO: CUENTA UNICA DEL TESORO"/>
    <m/>
    <m/>
    <m/>
    <m/>
    <m/>
    <m/>
    <n v="0"/>
    <n v="100"/>
    <s v="NO_CONCILIADO"/>
  </r>
  <r>
    <x v="62"/>
    <m/>
    <x v="62"/>
    <x v="194"/>
    <s v="O23416430002"/>
    <s v="BOD"/>
    <n v="2341643"/>
    <m/>
    <s v="00221022001 DEPOSITO DE EFECTIVO, DEPOSITANTE: CERAMICA DEL NORTE SRL, CONCEPTO: MULTA POR DECLARACION FUERA DE PLAZO FORM M-02 AGOSTO 2025, CUENTA DE DEPOSITO: CUENTA UNICA DEL TESORO"/>
    <m/>
    <m/>
    <m/>
    <m/>
    <m/>
    <m/>
    <n v="0"/>
    <n v="100"/>
    <s v="NO_CONCILIADO"/>
  </r>
  <r>
    <x v="62"/>
    <m/>
    <x v="62"/>
    <x v="194"/>
    <s v="O23416440002"/>
    <s v="BOD"/>
    <n v="2341644"/>
    <m/>
    <s v="00221022001 DEPOSITO DE EFECTIVO, DEPOSITANTE: COMERCIALIZADORA DE MINERALES VIACHA SA, CONCEPTO: FUERA DE PLAZO, CUENTA DE DEPOSITO: CUENTA UNICA DEL TESORO"/>
    <m/>
    <m/>
    <m/>
    <m/>
    <m/>
    <m/>
    <n v="0"/>
    <n v="100"/>
    <s v="NO_CONCILIADO"/>
  </r>
  <r>
    <x v="62"/>
    <m/>
    <x v="62"/>
    <x v="194"/>
    <s v="O23416450002"/>
    <s v="BOD"/>
    <n v="2341645"/>
    <m/>
    <s v="00221022001 DEPOSITO DE EFECTIVO, DEPOSITANTE: CERAMICA DEL NORTE SRL, CONCEPTO: MULTA POR DECLARACION FUERA DE PLAZO FORM M-02 SEPTIEMBRE 2025, CUENTA DE DEPOSITO: CUENTA UNICA DEL TESORO"/>
    <m/>
    <m/>
    <m/>
    <m/>
    <m/>
    <m/>
    <n v="0"/>
    <n v="100"/>
    <s v="NO_CONCILIADO"/>
  </r>
  <r>
    <x v="62"/>
    <m/>
    <x v="62"/>
    <x v="194"/>
    <s v="O23416460002"/>
    <s v="BOD"/>
    <n v="2341646"/>
    <m/>
    <s v="00221022001 DEPOSITO DE EFECTIVO, DEPOSITANTE: COMERCIALIZADORA DE MINERALES VIACHA SA, CONCEPTO: FUERA DE PLAZO, CUENTA DE DEPOSITO: CUENTA UNICA DEL TESORO"/>
    <m/>
    <m/>
    <m/>
    <m/>
    <m/>
    <m/>
    <n v="0"/>
    <n v="100"/>
    <s v="NO_CONCILIADO"/>
  </r>
  <r>
    <x v="73"/>
    <m/>
    <x v="73"/>
    <x v="194"/>
    <s v="O23416680002"/>
    <s v="BOD"/>
    <n v="2341668"/>
    <m/>
    <s v="00070011102 DEPOSITO DE EFECTIVO, DEPOSITANTE: EDSON SOCATICONA MAMANI, CONCEPTO: DEVOLUCION DE FACTURA NAABOL, CUENTA DE DEPOSITO: CUENTA UNICA DEL TESORO"/>
    <m/>
    <m/>
    <m/>
    <m/>
    <m/>
    <m/>
    <n v="0"/>
    <n v="15"/>
    <s v="NO_CONCILIADO"/>
  </r>
  <r>
    <x v="73"/>
    <m/>
    <x v="73"/>
    <x v="194"/>
    <s v="O23416690002"/>
    <s v="BOD"/>
    <n v="2341669"/>
    <m/>
    <s v="00070011102 DEPOSITO DE EFECTIVO, DEPOSITANTE: EDSON SOCATICONA MAMANI, CONCEPTO: DEVOLUCION DE FACTURA NAABOL, CUENTA DE DEPOSITO: CUENTA UNICA DEL TESORO"/>
    <m/>
    <m/>
    <m/>
    <m/>
    <m/>
    <m/>
    <n v="0"/>
    <n v="15"/>
    <s v="NO_CONCILIADO"/>
  </r>
  <r>
    <x v="62"/>
    <m/>
    <x v="62"/>
    <x v="194"/>
    <s v="O23416730002"/>
    <s v="BOD"/>
    <n v="2341673"/>
    <m/>
    <s v="00221022001 DEPOSITO DE EFECTIVO, DEPOSITANTE: Y.M.S. S.R.L., CONCEPTO: FUERA DE PLAZO DE ENTREGA, CUENTA DE DEPOSITO: CUENTA UNICA DEL TESORO"/>
    <m/>
    <m/>
    <m/>
    <m/>
    <m/>
    <m/>
    <n v="0"/>
    <n v="100"/>
    <s v="NO_CONCILIADO"/>
  </r>
  <r>
    <x v="62"/>
    <m/>
    <x v="62"/>
    <x v="194"/>
    <s v="O23416740002"/>
    <s v="BOD"/>
    <n v="2341674"/>
    <m/>
    <s v="00221022001 DEPOSITO DE EFECTIVO, DEPOSITANTE: Y.M.S. S.R.L., CONCEPTO: FUERA DE PLAZO DE ENTREGA, CUENTA DE DEPOSITO: CUENTA UNICA DEL TESORO"/>
    <m/>
    <m/>
    <m/>
    <m/>
    <m/>
    <m/>
    <n v="0"/>
    <n v="100"/>
    <s v="NO_CONCILIADO"/>
  </r>
  <r>
    <x v="62"/>
    <m/>
    <x v="62"/>
    <x v="194"/>
    <s v="O23416750002"/>
    <s v="BOD"/>
    <n v="2341675"/>
    <m/>
    <s v="00221022001 DEPOSITO DE EFECTIVO, DEPOSITANTE: Y.M.S. S.R.L., CONCEPTO: FUERA DE PLAZO DE ENTREGA, CUENTA DE DEPOSITO: CUENTA UNICA DEL TESORO"/>
    <m/>
    <m/>
    <m/>
    <m/>
    <m/>
    <m/>
    <n v="0"/>
    <n v="100"/>
    <s v="NO_CONCILIADO"/>
  </r>
  <r>
    <x v="62"/>
    <m/>
    <x v="62"/>
    <x v="194"/>
    <s v="O23416770002"/>
    <s v="BOD"/>
    <n v="2341677"/>
    <m/>
    <s v="00221022001 DEPOSITO DE EFECTIVO, DEPOSITANTE: Y.M.S. S.R.L., CONCEPTO: FUERA DE PLAZO DE ENTREGA, CUENTA DE DEPOSITO: CUENTA UNICA DEL TESORO"/>
    <m/>
    <m/>
    <m/>
    <m/>
    <m/>
    <m/>
    <n v="0"/>
    <n v="100"/>
    <s v="NO_CONCILIADO"/>
  </r>
  <r>
    <x v="62"/>
    <m/>
    <x v="62"/>
    <x v="194"/>
    <s v="B23414910002"/>
    <s v="BOD"/>
    <n v="2341491"/>
    <m/>
    <s v="00221022001 DEP.DE CHEQ.AJENOS,RET.DE CAM.,CONCEPTO: DEPÓSITO,DEP.: DANIELA COLQUE MARCA , PROCEDENCIA: BANCO UNION S.A., CHEQUE: 223524, FECHA DE EMISION:21/10/2025"/>
    <m/>
    <m/>
    <m/>
    <m/>
    <m/>
    <m/>
    <n v="0"/>
    <n v="1000"/>
    <s v="NO_CONCILIADO"/>
  </r>
  <r>
    <x v="62"/>
    <m/>
    <x v="62"/>
    <x v="194"/>
    <s v="B23414940002"/>
    <s v="BOD"/>
    <n v="2341494"/>
    <m/>
    <s v="00221022001 DEP.DE CHEQ.AJENOS,RET.DE CAM.,CONCEPTO: DEPÓSITO,DEP.: DANIELA COLQUE MARCA , PROCEDENCIA: BANCO UNION S.A., CHEQUE: 223525, FECHA DE EMISION:21/10/2025"/>
    <m/>
    <m/>
    <m/>
    <m/>
    <m/>
    <m/>
    <n v="0"/>
    <n v="1000"/>
    <s v="NO_CONCILIADO"/>
  </r>
  <r>
    <x v="1"/>
    <m/>
    <x v="1"/>
    <x v="194"/>
    <s v="B23414960002"/>
    <s v="BOD"/>
    <n v="2341496"/>
    <m/>
    <s v="00099021001 DEP.DE CHEQ.AJENOS,RET.DE CAM.,CONCEPTO: DEPÓSITO,DEP.: JORGE RAUL OPORTO MERCADO , PROCEDENCIA: BANCO UNION S.A., CHEQUE: 223526, FECHA DE EMISION:21/10/2025"/>
    <m/>
    <m/>
    <m/>
    <m/>
    <m/>
    <m/>
    <n v="0"/>
    <n v="74659.289999999994"/>
    <s v="NO_CONCILIADO"/>
  </r>
  <r>
    <x v="74"/>
    <m/>
    <x v="74"/>
    <x v="194"/>
    <s v="B23415010002"/>
    <s v="BOD"/>
    <n v="2341501"/>
    <m/>
    <s v="00099021001 DEP.DE CHEQ.AJENOS,RET.DE CAM.,CONCEPTO: DPH MES JULIO Y AGOSTO 2008 ITEMS 77852 Y 77853 SEDES SCZ,DEP.: BLANCA SANDOVAL PEÑA , PROCEDENCIA: BANCO UNION S.A., CHEQUE: 223527, FECHA DE EMISION:21/10/2025"/>
    <m/>
    <m/>
    <m/>
    <m/>
    <m/>
    <m/>
    <n v="0"/>
    <n v="7445.19"/>
    <s v="NO_CONCILIADO"/>
  </r>
  <r>
    <x v="3"/>
    <m/>
    <x v="3"/>
    <x v="194"/>
    <s v="B23415230002"/>
    <s v="BOD"/>
    <n v="2341523"/>
    <m/>
    <s v="00099021001 DEP.DE CHEQ.AJENOS,RET.DE CAM.,CONCEPTO: INCAPACIDAD,DEP.: CAJA NACIONAL DE SALUD , PROCEDENCIA: BANCO UNION S.A., CHEQUE: 20259, FECHA DE EMISION:14/10/2025"/>
    <m/>
    <m/>
    <m/>
    <m/>
    <m/>
    <m/>
    <n v="0"/>
    <n v="56471.29"/>
    <s v="NO_CONCILIADO"/>
  </r>
  <r>
    <x v="3"/>
    <m/>
    <x v="3"/>
    <x v="194"/>
    <s v="B23415250002"/>
    <s v="BOD"/>
    <n v="2341525"/>
    <m/>
    <s v="00099021001 DEP.DE CHEQ.AJENOS,RET.DE CAM.,CONCEPTO: INCAPACIDAD,DEP.: CAJA NACIONAL DE SALUD , PROCEDENCIA: BANCO UNION S.A., CHEQUE: 20260, FECHA DE EMISION:14/10/2025"/>
    <m/>
    <m/>
    <m/>
    <m/>
    <m/>
    <m/>
    <n v="0"/>
    <n v="46933.35"/>
    <s v="NO_CONCILIADO"/>
  </r>
  <r>
    <x v="62"/>
    <m/>
    <x v="62"/>
    <x v="194"/>
    <s v="O23416900002"/>
    <s v="BOD"/>
    <n v="2341690"/>
    <m/>
    <s v="00221022001 DEPOSITO DE EFECTIVO, DEPOSITANTE: CHACHI S.R.L., CONCEPTO: TRAMITE FOMR. M-02 FUERA DE PLAZO JUNIO 2025, CUENTA DE DEPOSITO: CUENTA UNICA DEL TESORO"/>
    <m/>
    <m/>
    <m/>
    <m/>
    <m/>
    <m/>
    <n v="0"/>
    <n v="10880"/>
    <s v="NO_CONCILIADO"/>
  </r>
  <r>
    <x v="62"/>
    <m/>
    <x v="62"/>
    <x v="194"/>
    <s v="O23416910002"/>
    <s v="BOD"/>
    <n v="2341691"/>
    <m/>
    <s v="00221022001 DEPOSITO DE EFECTIVO, DEPOSITANTE: CHACHI SRL, CONCEPTO: TRAMITE FOMR M-02 FUERA DE PLAZO JULIO 2025, CUENTA DE DEPOSITO: CUENTA UNICA DEL TESORO"/>
    <m/>
    <m/>
    <m/>
    <m/>
    <m/>
    <m/>
    <n v="0"/>
    <n v="5160"/>
    <s v="NO_CONCILIADO"/>
  </r>
  <r>
    <x v="62"/>
    <m/>
    <x v="62"/>
    <x v="194"/>
    <s v="O23416920002"/>
    <s v="BOD"/>
    <n v="2341692"/>
    <m/>
    <s v="00221022001 DEPOSITO DE EFECTIVO, DEPOSITANTE: CHACHI SRL, CONCEPTO: TRAMITE FOMR M-02 FUERA DE PLAZO AGOSTO 2025, CUENTA DE DEPOSITO: CUENTA UNICA DEL TESORO"/>
    <m/>
    <m/>
    <m/>
    <m/>
    <m/>
    <m/>
    <n v="0"/>
    <n v="3900"/>
    <s v="NO_CONCILIADO"/>
  </r>
  <r>
    <x v="39"/>
    <m/>
    <x v="39"/>
    <x v="194"/>
    <s v="G33435140001"/>
    <s v="CVD"/>
    <n v="3343514"/>
    <m/>
    <s v="COBRO COSTOS DE PAPELERIA POR REGULARIZACION DE TRANSFERENCIA DEL EXTERIOR POR ORDEN DE EMBAJADA DE BOLIVIA EN QUITO ECUADOR REF.: RECAUDACION GESTORÍA CONSULAR AL MES DE SEPTIEMBRE Y SALDOS SUPERAVITARIOS 2025 LIB. 00010011102 MIN.RELACIONES EXTERIORES - GESTORIA CONSULAR LEY Nº 3108"/>
    <m/>
    <m/>
    <m/>
    <m/>
    <m/>
    <m/>
    <n v="60"/>
    <n v="0"/>
    <s v="NO_CONCILIADO"/>
  </r>
  <r>
    <x v="39"/>
    <m/>
    <x v="39"/>
    <x v="194"/>
    <s v="G33435160001"/>
    <s v="CVD"/>
    <n v="3343516"/>
    <m/>
    <s v="COBRO COSTOS DE PAPELERIA POR REGULARIZACION DE TRANSFERENCIA DEL EXTERIOR POR ORDEN DE CONSULADO DE BOLIVIA EN CACERES BRASIL REF.: RECAUDACION GESTORÍA CONSULAR AL MES DE SEPTIEMBRE Y SALDOS SUPERAVITARIOS 2025 LIB. 00010011102 MIN.RELACIONES EXTERIORES - GESTORIA CONSULAR LEY Nº 3108"/>
    <m/>
    <m/>
    <m/>
    <m/>
    <m/>
    <m/>
    <n v="60"/>
    <n v="0"/>
    <s v="NO_CONCILIADO"/>
  </r>
  <r>
    <x v="39"/>
    <m/>
    <x v="39"/>
    <x v="194"/>
    <s v="G33435180001"/>
    <s v="CVD"/>
    <n v="3343518"/>
    <m/>
    <s v="COBRO COSTOS DE PAPELERIA POR REGULARIZACION DE TRANSFERENCIA DEL EXTERIOR POR ORDEN DE EMBAJADA DE BOLIVIA EN BRUSELAS BELGICA REF.: RECAUDACION GESTORÍA CONSULAR AL MES DE SEPTIEMBRE Y SALDOS SUPERAVITARIOS 2025. LIB. 00010011102 MIN.RELACIONES EXTERIORES - GESTORIA CONSULAR LEY Nº 3108"/>
    <m/>
    <m/>
    <m/>
    <m/>
    <m/>
    <m/>
    <n v="60"/>
    <n v="0"/>
    <s v="NO_CONCILIADO"/>
  </r>
  <r>
    <x v="39"/>
    <m/>
    <x v="39"/>
    <x v="194"/>
    <s v="G33435200001"/>
    <s v="CVD"/>
    <n v="3343520"/>
    <m/>
    <s v="COBRO COSTOS DE PAPELERIA POR REGULARIZACION DE TRANSFERENCIA DEL EXTERIOR POR ORDEN DE EMBAJADA DE BOLIVIA EN CHINA REF.: RECAUDACION GESTORÍA CONSULAR AL MES DE SEPTIEMBRE Y SALDOS SUPERAVITARIOS 2025 LIB. 00010011102 MIN.RELACIONES EXTERIORES - GESTORIA CONSULAR LEY Nº 3108"/>
    <m/>
    <m/>
    <m/>
    <m/>
    <m/>
    <m/>
    <n v="60"/>
    <n v="0"/>
    <s v="NO_CONCILIADO"/>
  </r>
  <r>
    <x v="39"/>
    <m/>
    <x v="39"/>
    <x v="194"/>
    <s v="G33435220001"/>
    <s v="CVD"/>
    <n v="3343522"/>
    <m/>
    <s v="COBRO COSTOS DE PAPELERIA POR REGULARIZACION DE TRANSFERENCIA DEL EXTERIOR POR ORDEN DE CONSULADO DE BOLIVIA EN TACNA PERU REF.: RECAUDACION GESTORÍA CONSULAR AL MES DE SEPTIEMBRE Y SALDOS SUPERAVITARIOS 2025 LIB. 00010011102 MIN.RELACIONES EXTERIORES - GESTORIA CONSULAR LEY Nº 3108"/>
    <m/>
    <m/>
    <m/>
    <m/>
    <m/>
    <m/>
    <n v="60"/>
    <n v="0"/>
    <s v="NO_CONCILIADO"/>
  </r>
  <r>
    <x v="83"/>
    <m/>
    <x v="83"/>
    <x v="194"/>
    <s v="Q23113650002"/>
    <s v="CRV"/>
    <n v="2311365"/>
    <m/>
    <s v="NUMERO DE LIBRETA CUT: 00283012002 OPERACIÓN E18 TRANSFERENCIA DEL SISTEMA FINANCIERO POR CUENTA DE TERCEROS A LA CUT PAGO A INDEMINZIACION"/>
    <m/>
    <m/>
    <m/>
    <m/>
    <m/>
    <m/>
    <n v="0"/>
    <n v="156600"/>
    <s v="NO_CONCILIADO"/>
  </r>
  <r>
    <x v="83"/>
    <m/>
    <x v="83"/>
    <x v="194"/>
    <s v="Q23113670002"/>
    <s v="CRV"/>
    <n v="2311367"/>
    <m/>
    <s v="NUMERO DE LIBRETA CUT: 00283012002 OPERACIÓN E18 TRANSFERENCIA DEL SISTEMA FINANCIERO POR CUENTA DE TERCEROS A LA CUT PAGO A INDEMNIZACION"/>
    <m/>
    <m/>
    <m/>
    <m/>
    <m/>
    <m/>
    <n v="0"/>
    <n v="361920"/>
    <s v="NO_CONCILIADO"/>
  </r>
  <r>
    <x v="44"/>
    <m/>
    <x v="44"/>
    <x v="194"/>
    <s v="G33442830004"/>
    <s v="COB"/>
    <n v="20713"/>
    <m/>
    <s v="PAGO A AFD PRÉSTAMO CBO 1037 02 L VCTO. 15-10-2025 POR CUENTA DE TGN SEGÚN NOTA MEFP/VTCP/DGCP/UODP/No.477/2025 DEL 9 DE OCTUBRE DE 2025, VALOR 21-10-2025 INTERESES EUR 4.427.583,33 LIBRETA NRO. 00099021001 TGN-RECURSOS ORDINARIOS (3987) REF.: COMISIONES BANCARIAS"/>
    <m/>
    <m/>
    <m/>
    <m/>
    <m/>
    <m/>
    <n v="35720.42"/>
    <n v="0"/>
    <s v="NO_CONCILIADO"/>
  </r>
  <r>
    <x v="44"/>
    <m/>
    <x v="44"/>
    <x v="194"/>
    <s v="G33442830001"/>
    <s v="NTI"/>
    <n v="20713"/>
    <m/>
    <s v="PAGO A AFD PRÉSTAMO CBO 1037 02 L VCTO. 15-10-2025 POR CUENTA DE TGN SEGÚN NOTA MEFP/VTCP/DGCP/UODP/No.477/2025 DEL 9 DE OCTUBRE DE 2025, VALOR 21-10-2025 INTERESES EUR 4.427.583,33 LIBRETA NRO. 00099021001 TGN-RECURSOS ORDINARIOS (3987)"/>
    <m/>
    <m/>
    <m/>
    <m/>
    <m/>
    <m/>
    <n v="35875910"/>
    <n v="0"/>
    <s v="NO_CONCILIADO"/>
  </r>
  <r>
    <x v="44"/>
    <m/>
    <x v="44"/>
    <x v="194"/>
    <s v="G33442820003"/>
    <s v="COB"/>
    <n v="20731"/>
    <m/>
    <s v="PAGO A FONPLATA PRÉSTAMO BOL 20/2013 VCTO. 18-10-2025 POR CUENTA DE TGN , SEGÚN NOTA MEFP/VTCP/DGCP/UODP/No.478/2025 DEL 10 DE OCTUBRE DE 2025 VALOR 21-10-2025 CAPITAL USD 1.458.589,65 INTERESES USD 388.542,00 CTA. 3987 CUENTA UNICA DEL TESORO LIB. 00099021001 REF.: COMISIONES BANCARIAS"/>
    <m/>
    <m/>
    <m/>
    <m/>
    <m/>
    <m/>
    <n v="13031.31"/>
    <n v="0"/>
    <s v="NO_CONCILIADO"/>
  </r>
  <r>
    <x v="39"/>
    <m/>
    <x v="39"/>
    <x v="194"/>
    <s v="G33445090001"/>
    <s v="CVD"/>
    <n v="3344509"/>
    <m/>
    <s v="COBRO COSTOS DE PAPELERIA SEGUN TRANSFERENCIA DEL EXTERIOR POR ORDEN DE CONSULADO DE BOLIVIA EN BRASIL CORUMBA (SAO PAULO) REF.: RECAUDACION GESTORÍA CONSULAR AL MES DE SEPTIEMBRE Y SALDOS SUPERAVITARIOS 2025 LIB. 00010011102 MIN.RELACIONES EXTERIORES - GESTORIA CONSULAR LEY Nº 3108"/>
    <m/>
    <m/>
    <m/>
    <m/>
    <m/>
    <m/>
    <n v="60"/>
    <n v="0"/>
    <s v="NO_CONCILIADO"/>
  </r>
  <r>
    <x v="39"/>
    <m/>
    <x v="39"/>
    <x v="194"/>
    <s v="G33445110001"/>
    <s v="CVD"/>
    <n v="3344511"/>
    <m/>
    <s v="COBRO COSTOS DE PAPELERIA SEGUN TRANSFERENCIA DEL EXTERIOR POR ORDEN DE CONSULADO DEL ESTADO PLURINACIONAL DE BOLIVIA EN CUSCO REF.: RECAUDACION GESTORÍA CONSULAR AL MES DE SEPTIEMBRE Y SALDOS SUPERAVITARIOS 2025 LIB. 00010011102 MIN.RELACIONES EXTERIORES - GESTORIA CONSULAR LEY Nº 3108"/>
    <m/>
    <m/>
    <m/>
    <m/>
    <m/>
    <m/>
    <n v="60"/>
    <n v="0"/>
    <s v="NO_CONCILIADO"/>
  </r>
  <r>
    <x v="39"/>
    <m/>
    <x v="39"/>
    <x v="194"/>
    <s v="G33445130001"/>
    <s v="CVD"/>
    <n v="3344513"/>
    <m/>
    <s v="COBRO COSTOS DE PAPELERIA SEGUN TRANSFERENCIA DEL EXTERIOR POR ORDEN DE EMBAJADA DE BOLIVIA EN BERLIN ALEMANIA REF.: RECAUDACION GESTORÍA CONSULAR AL MES DE SEPTIEMBRE Y SALDOS SUPERAVITARIOS 2025 LIB. 00010011102 MIN.RELACIONES EXTERIORES - GESTORIA CONSULAR LEY Nº 3108"/>
    <m/>
    <m/>
    <m/>
    <m/>
    <m/>
    <m/>
    <n v="60"/>
    <n v="0"/>
    <s v="NO_CONCILIADO"/>
  </r>
  <r>
    <x v="39"/>
    <m/>
    <x v="39"/>
    <x v="194"/>
    <s v="G33445150001"/>
    <s v="CVD"/>
    <n v="3344515"/>
    <m/>
    <s v="COBRO COSTOS DE PAPELERIA SEGUN TRANSFERENCIA DEL EXTERIOR POR ORDEN DE CONSULADO GENERAL DE BOLIVIA EN BUENOS AIRES ARGENTINA REF.: RECAUDACION GESTORÍA CONSULAR AL MES DE SEPTIEMBRE Y SALDOS SUPERAVITARIOS 2025 LIB. 00010011102 MIN.RELACIONES EXTERIORES - GESTORIA CONSULAR LEY Nº 3108"/>
    <m/>
    <m/>
    <m/>
    <m/>
    <m/>
    <m/>
    <n v="60"/>
    <n v="0"/>
    <s v="NO_CONCILIADO"/>
  </r>
  <r>
    <x v="39"/>
    <m/>
    <x v="39"/>
    <x v="194"/>
    <s v="G33445210001"/>
    <s v="CVD"/>
    <n v="3344521"/>
    <m/>
    <s v="COBRO COSTOS DE PAPELERIA SEGUN TRANSFERENCIA DEL EXTERIOR POR ORDEN DE CONSULADO GENERAL DE BOLIVIA EN MIAMI EEUU REF.: RECAUDACION GESTORÍA CONSULAR AL MES DE SEPTIEMBRE Y SALDOS SUPERAVITARIOS 2025 LIB. 00010011102 MIN.RELACIONES EXTERIORES - GESTORIA CONSULAR LEY Nº 3108"/>
    <m/>
    <m/>
    <m/>
    <m/>
    <m/>
    <m/>
    <n v="60"/>
    <n v="0"/>
    <s v="NO_CONCILIADO"/>
  </r>
  <r>
    <x v="39"/>
    <m/>
    <x v="39"/>
    <x v="194"/>
    <s v="G33445230001"/>
    <s v="CVD"/>
    <n v="3344523"/>
    <m/>
    <s v="COBRO COSTOS DE PAPELERIA SEGUN TRANSFERENCIA DEL EXTERIOR POR ORDEN DE CONSULADO DE BOLIVIA EN MENDOZA ARGENTINA REF.: RECAUDACION GESTORÍA CONSULAR AL MES DE SEPTIEMBRE Y SALDOS SUPERAVITARIOS 2025 LIB. 00010011102 MIN.RELACIONES EXTERIORES - GESTORIA CONSULAR LEY Nº 3108"/>
    <m/>
    <m/>
    <m/>
    <m/>
    <m/>
    <m/>
    <n v="60"/>
    <n v="0"/>
    <s v="NO_CONCILIADO"/>
  </r>
  <r>
    <x v="39"/>
    <m/>
    <x v="39"/>
    <x v="194"/>
    <s v="G33445250001"/>
    <s v="CVD"/>
    <n v="3344525"/>
    <m/>
    <s v="COBRO COSTOS DE PAPELERIA SEGUN TRANSFERENCIA DEL EXTERIOR POR ORDEN DE VICECONSULADO DE BOLIVIA EN PILAR ARGENTINA REF.: RECAUDACION GESTORÍA CONSULAR AL MES DE SEPTIEMBRE Y SALDOS SUPERAVITARIOS 2025 LIB. 00010011102 MIN.RELACIONES EXTERIORES - GESTORIA CONSULAR LEY Nº 3108"/>
    <m/>
    <m/>
    <m/>
    <m/>
    <m/>
    <m/>
    <n v="60"/>
    <n v="0"/>
    <s v="NO_CONCILIADO"/>
  </r>
  <r>
    <x v="39"/>
    <m/>
    <x v="39"/>
    <x v="194"/>
    <s v="G33445270001"/>
    <s v="CVD"/>
    <n v="3344527"/>
    <m/>
    <s v="COBRO COSTOS DE PAPELERIA SEGUN TRANSFERENCIA DEL EXTERIOR POR ORDEN DE CONSULADO DE BOLIVIA EN JUJUY ARGENTINA REF.: RECAUDACION GESTORÍA CONSULAR AL MES DE SEPTIEMBRE Y SALDOS SUPERAVITARIOS 2025 LIB. 00010011102 MIN.RELACIONES EXTERIORES - GESTORIA CONSULAR LEY Nº 3108"/>
    <m/>
    <m/>
    <m/>
    <m/>
    <m/>
    <m/>
    <n v="60"/>
    <n v="0"/>
    <s v="NO_CONCILIADO"/>
  </r>
  <r>
    <x v="39"/>
    <m/>
    <x v="39"/>
    <x v="194"/>
    <s v="G33445290001"/>
    <s v="CVD"/>
    <n v="3344529"/>
    <m/>
    <s v="COBRO COSTOS DE PAPELERIA SEGUN TRANSFERENCIA DEL EXTERIOR POR ORDEN DE VICECONSULADO DE BOLIVIA EN LA MATANZA ARGENTINA REF.: RECAUDACION GESTORÍA CONSULAR AL MES DE SEPTIEMBRE Y SALDOS SUPERAVITARIOS 2025 LIB. 00010011102 MIN.RELACIONES EXTERIORES - GESTORIA CONSULAR LEY Nº 3108"/>
    <m/>
    <m/>
    <m/>
    <m/>
    <m/>
    <m/>
    <n v="60"/>
    <n v="0"/>
    <s v="NO_CONCILIADO"/>
  </r>
  <r>
    <x v="39"/>
    <m/>
    <x v="39"/>
    <x v="194"/>
    <s v="G33445310001"/>
    <s v="CVD"/>
    <n v="3344531"/>
    <m/>
    <s v="COBRO COSTOS DE PAPELERIA SEGUN TRANSFERENCIA DEL EXTERIOR POR ORDEN DE EMBAJADA DE BOLIVIA EN ASUNCIÓN PARAGUAY REF.: RECAUDACION GESTORÍA CONSULAR AL MES DE SEPTIEMBRE Y SALDOS SUPERAVITARIOS 2025 LIB. 00010011102 MIN.RELACIONES EXTERIORES - GESTORIA CONSULAR LEY Nº 3108"/>
    <m/>
    <m/>
    <m/>
    <m/>
    <m/>
    <m/>
    <n v="60"/>
    <n v="0"/>
    <s v="NO_CONCILIADO"/>
  </r>
  <r>
    <x v="39"/>
    <m/>
    <x v="39"/>
    <x v="194"/>
    <s v="G33446900001"/>
    <s v="CVD"/>
    <n v="3344690"/>
    <m/>
    <s v="COBRO COSTOS DE PAPELERIA SEGUN TRANSFERENCIA DEL EXTERIOR POR ORDEN DE EMBAJADA DE BOLIVIA EN EL CAIRO EGIPTO REF.: RECAUDACION GESTORÍA CONSULAR AL MES DE SEPTIEMBRE Y SALDOS SUPERAVITARIOS 2025 LIB. 00010011102 MIN.RELACIONES EXTERIORES - GESTORIA CONSULAR LEY Nº 3108"/>
    <m/>
    <m/>
    <m/>
    <m/>
    <m/>
    <m/>
    <n v="60"/>
    <n v="0"/>
    <s v="NO_CONCILIADO"/>
  </r>
  <r>
    <x v="44"/>
    <m/>
    <x v="44"/>
    <x v="194"/>
    <s v="S11408510003"/>
    <s v="COB"/>
    <n v="1140851"/>
    <m/>
    <s v="||PAGO A LA CAF PRESTAMOS CFA005702 Y CFA007357 POR CUENTA DEL TGN, SEGÚN NOTA MEFP/VTCP/DGCP/UODP/N°498/2025 DE FECHA 21-10-2025, VALOR 21-10-2025 CTA.3987 CUENTA UNICA DEL TESORO LIB. 00099021001 REF.: COMISIONES BANCARIAS"/>
    <m/>
    <m/>
    <m/>
    <m/>
    <m/>
    <m/>
    <n v="380.37"/>
    <n v="0"/>
    <s v="NO_CONCILIADO"/>
  </r>
  <r>
    <x v="44"/>
    <m/>
    <x v="44"/>
    <x v="194"/>
    <s v="S11408640001"/>
    <s v="NTI"/>
    <n v="1140864"/>
    <m/>
    <s v="||PAGO A LA CAF PRÉSTAMO CFA005702 VCTO 20-10-2025 POR CUENTA DE TGN, S/G NOTA MEFP/VTCP/DGCP/UODP/N° 478/2025 DE FECHA 10-10-2025, VALOR 21-10-2025 CAPITAL USD 9.164.110,97 INTERESES USD 1.610.766,88 CTA.3987 CUENTA ÚNICA DEL TESORO LIB. 00099021001"/>
    <m/>
    <m/>
    <m/>
    <m/>
    <m/>
    <m/>
    <n v="74993149.840000004"/>
    <n v="0"/>
    <s v="NO_CONCILIADO"/>
  </r>
  <r>
    <x v="44"/>
    <m/>
    <x v="44"/>
    <x v="194"/>
    <s v="S11408640003"/>
    <s v="COB"/>
    <n v="1140864"/>
    <m/>
    <s v="||PAGO A LA CAF PRÉSTAMO CFA005702 VCTO 20-10-2025 POR CUENTA DE TGN, S/G NOTA MEFP/VTCP/DGCP/UODP/N° 478/2025 DE FECHA 10-10-2025, VALOR 21-10-2025 CAPITAL USD 9.164.110,97 INTERESES USD 1.610.766,88 CTA. 3987 CUENTA UNICA DEL TESORO LIB. 00099021001 REF. COMISIONES BANCARIAS"/>
    <m/>
    <m/>
    <m/>
    <m/>
    <m/>
    <m/>
    <n v="74275.679999999993"/>
    <n v="0"/>
    <s v="NO_CONCILIADO"/>
  </r>
  <r>
    <x v="44"/>
    <m/>
    <x v="44"/>
    <x v="194"/>
    <s v="S11408830001"/>
    <s v="NTI"/>
    <n v="1140883"/>
    <m/>
    <s v="||COMPLEMENTO CPTE N°1140894 POR PAGO A LA CAF PRÉSTAMO CFA007357 VCTO 20-10-2025 POR CUENTA DE TGN, S/G NOTA MEFP/VTCP/DGCP/UODP/N° 478/2025 DE FECHA 10-10-2025, VALOR 21-10-2025 CAPITAL USD3.324.662,16 INTERESES USD 934.996,22 CTA.3987 CUENTA ÚNICA DEL TESORO LIB. 00099021001"/>
    <m/>
    <m/>
    <m/>
    <m/>
    <m/>
    <m/>
    <n v="980441.28"/>
    <n v="0"/>
    <s v="NO_CONCILIADO"/>
  </r>
  <r>
    <x v="44"/>
    <m/>
    <x v="44"/>
    <x v="194"/>
    <s v="S11408830003"/>
    <s v="COB"/>
    <n v="1140883"/>
    <m/>
    <s v="||COMPLEMENTO CPTE N°1140894 POR PAGO A LA CAF PRÉSTAMO CFA007357 VCTO 20-10-2025 POR CUENTA DE TGN, S/G NOTA MEFP/VTCP/DGCP/UODP/N° 478/2025 DE FECHA 10-10-2025, VALOR 21-10-2025 CAPITAL USD3.324.662,16 INTERESES USD 934.996,22 CTA. 3987 CUENTA UNICA DEL TESORO LIB. 00099021001 REF. COMISIONES BANCARIAS"/>
    <m/>
    <m/>
    <m/>
    <m/>
    <m/>
    <m/>
    <n v="1326.37"/>
    <n v="0"/>
    <s v="NO_CONCILIADO"/>
  </r>
  <r>
    <x v="44"/>
    <m/>
    <x v="44"/>
    <x v="194"/>
    <s v="S11408940003"/>
    <s v="COB"/>
    <n v="1140894"/>
    <m/>
    <s v="||PAGO A LA CAF PRÉSTAMO CFA007357 VCTO 20-10-2025 POR CUENTA DE TGN, S/G NOTA MEFP/VTCP/DGCP/UODP/N° 478/2025 DE FECHA 10-10-2025, VALOR 21-10-2025 CAPITAL USD3.324.662,16 INTERESES USD 934.996,22 CTA. 3987 CUENTA UNICA DEL TESORO LIB. 00099021001 REF. COMISIONES BANCARIAS"/>
    <m/>
    <m/>
    <m/>
    <m/>
    <m/>
    <m/>
    <n v="28614.9"/>
    <n v="0"/>
    <s v="NO_CONCILIADO"/>
  </r>
  <r>
    <x v="62"/>
    <m/>
    <x v="62"/>
    <x v="195"/>
    <s v="O23419230002"/>
    <s v="BOD"/>
    <n v="2341923"/>
    <m/>
    <s v="00221012001 DEPOSITO DE EFECTIVO, DEPOSITANTE: COMPAÑIA MINERA HORIZONTE, CONCEPTO: M02 FUERA DE PLAZO, CUENTA DE DEPOSITO: CUENTA UNICA DEL TESORO"/>
    <m/>
    <m/>
    <m/>
    <m/>
    <m/>
    <m/>
    <n v="0"/>
    <n v="100"/>
    <s v="NO_CONCILIADO"/>
  </r>
  <r>
    <x v="62"/>
    <m/>
    <x v="62"/>
    <x v="195"/>
    <s v="O23419240002"/>
    <s v="BOD"/>
    <n v="2341924"/>
    <m/>
    <s v="00221012001 DEPOSITO DE EFECTIVO, DEPOSITANTE: COMPAÑIA MINERA HORIZONTE, CONCEPTO: M02 FUERA DE PLAZO, CUENTA DE DEPOSITO: CUENTA UNICA DEL TESORO"/>
    <m/>
    <m/>
    <m/>
    <m/>
    <m/>
    <m/>
    <n v="0"/>
    <n v="100"/>
    <s v="NO_CONCILIADO"/>
  </r>
  <r>
    <x v="62"/>
    <m/>
    <x v="62"/>
    <x v="195"/>
    <s v="O23419250002"/>
    <s v="BOD"/>
    <n v="2341925"/>
    <m/>
    <s v="00221012001 DEPOSITO DE EFECTIVO, DEPOSITANTE: COMPAÑIA MINERA HORIZONTE, CONCEPTO: M02 FUERA DE PLAZO, CUENTA DE DEPOSITO: CUENTA UNICA DEL TESORO"/>
    <m/>
    <m/>
    <m/>
    <m/>
    <m/>
    <m/>
    <n v="0"/>
    <n v="70"/>
    <s v="NO_CONCILIADO"/>
  </r>
  <r>
    <x v="62"/>
    <m/>
    <x v="62"/>
    <x v="195"/>
    <s v="O23419260002"/>
    <s v="BOD"/>
    <n v="2341926"/>
    <m/>
    <s v="00221012001 DEPOSITO DE EFECTIVO, DEPOSITANTE: COMPAÑIA MINERA HORIZONTE, CONCEPTO: M02 FUERA DE PLAZO, CUENTA DE DEPOSITO: CUENTA UNICA DEL TESORO"/>
    <m/>
    <m/>
    <m/>
    <m/>
    <m/>
    <m/>
    <n v="0"/>
    <n v="70"/>
    <s v="NO_CONCILIADO"/>
  </r>
  <r>
    <x v="1"/>
    <m/>
    <x v="1"/>
    <x v="195"/>
    <s v="O23419410002"/>
    <s v="BOD"/>
    <n v="2341941"/>
    <m/>
    <s v="00099021001 DEPOSITO DE EFECTIVO, DEPOSITANTE: MARCELO MAMANI MENDOZA, CONCEPTO: REVERSION DE BOLETA DE HABER MENSUAL DE AGOSTO 2025, CUENTA DE DEPOSITO: CUENTA UNICA DEL TESORO"/>
    <m/>
    <m/>
    <m/>
    <m/>
    <m/>
    <m/>
    <n v="0"/>
    <n v="3840.76"/>
    <s v="NO_CONCILIADO"/>
  </r>
  <r>
    <x v="62"/>
    <m/>
    <x v="62"/>
    <x v="195"/>
    <s v="O23419440002"/>
    <s v="BOD"/>
    <n v="2341944"/>
    <m/>
    <s v="00221022001 DEPOSITO DE EFECTIVO, DEPOSITANTE: EMPRESA MINERA MISKI RUMI, CONCEPTO: TRAMITE FORMULARIO M-02 FUERA DE PLAZO, CUENTA DE DEPOSITO: CUENTA UNICA DEL TESORO"/>
    <m/>
    <m/>
    <m/>
    <m/>
    <m/>
    <m/>
    <n v="0"/>
    <n v="100"/>
    <s v="NO_CONCILIADO"/>
  </r>
  <r>
    <x v="1"/>
    <m/>
    <x v="1"/>
    <x v="195"/>
    <s v="O23419480002"/>
    <s v="BOD"/>
    <n v="2341948"/>
    <m/>
    <s v="00099021001 DEPOSITO DE EFECTIVO, DEPOSITANTE: EUSEBIO RENE QUENTA CHAMBI, CONCEPTO: DEVOLUCION DE UN DIA DE VIATICO, CUENTA DE DEPOSITO: CUENTA UNICA DEL TESORO"/>
    <m/>
    <m/>
    <m/>
    <m/>
    <m/>
    <m/>
    <n v="0"/>
    <n v="145"/>
    <s v="NO_CONCILIADO"/>
  </r>
  <r>
    <x v="18"/>
    <m/>
    <x v="18"/>
    <x v="195"/>
    <s v="O23419510002"/>
    <s v="BOD"/>
    <n v="2341951"/>
    <m/>
    <s v="00046021109 DEPOSITO DE EFECTIVO, DEPOSITANTE: RED DE LIMPIEZA INDUSTRIAL, CONCEPTO: MULTA POR INCUMPLIMINETO DEL SERVICIO DE LIMPIEZA CORRESPONDIENTE AL MES DE SEPTIEMBRE 2025, CUENTA DE DEPOSITO: CUENTA UNICA DEL TESORO"/>
    <m/>
    <m/>
    <m/>
    <m/>
    <m/>
    <m/>
    <n v="0"/>
    <n v="1700"/>
    <s v="NO_CONCILIADO"/>
  </r>
  <r>
    <x v="8"/>
    <m/>
    <x v="8"/>
    <x v="195"/>
    <s v="O23419760002"/>
    <s v="BOD"/>
    <n v="2341976"/>
    <m/>
    <s v="00081011101 DEPOSITO DE EFECTIVO, DEPOSITANTE: ELIZABETH VARGAS LAZO, CONCEPTO: REPOSICION DE CREDENCIAL, CUENTA DE DEPOSITO: CUENTA UNICA DEL TESORO"/>
    <m/>
    <m/>
    <m/>
    <m/>
    <m/>
    <m/>
    <n v="0"/>
    <n v="30"/>
    <s v="NO_CONCILIADO"/>
  </r>
  <r>
    <x v="8"/>
    <m/>
    <x v="8"/>
    <x v="195"/>
    <s v="O23419770002"/>
    <s v="BOD"/>
    <n v="2341977"/>
    <m/>
    <s v="00081011101 DEPOSITO DE EFECTIVO, DEPOSITANTE: ELVIRA CONDORI POMA, CONCEPTO: REPOSICION DE CREDENCIAL, CUENTA DE DEPOSITO: CUENTA UNICA DEL TESORO"/>
    <m/>
    <m/>
    <m/>
    <m/>
    <m/>
    <m/>
    <n v="0"/>
    <n v="30"/>
    <s v="NO_CONCILIADO"/>
  </r>
  <r>
    <x v="8"/>
    <m/>
    <x v="8"/>
    <x v="195"/>
    <s v="O23419790002"/>
    <s v="BOD"/>
    <n v="2341979"/>
    <m/>
    <s v="00081011101 DEPOSITO DE EFECTIVO, DEPOSITANTE: MARIA LUZ SORUCO PORCEL, CONCEPTO: REPOSICION DE CREDENCIAL, CUENTA DE DEPOSITO: CUENTA UNICA DEL TESORO"/>
    <m/>
    <m/>
    <m/>
    <m/>
    <m/>
    <m/>
    <n v="0"/>
    <n v="30"/>
    <s v="NO_CONCILIADO"/>
  </r>
  <r>
    <x v="1"/>
    <m/>
    <x v="1"/>
    <x v="195"/>
    <s v="O23419980002"/>
    <s v="BOD"/>
    <n v="2341998"/>
    <m/>
    <s v="00099021001 DEPOSITO DE EFECTIVO, DEPOSITANTE: JHONY SEVERO CORDOVA ROJAS, CONCEPTO: REVERSION, CUENTA DE DEPOSITO: CUENTA UNICA DEL TESORO"/>
    <m/>
    <m/>
    <m/>
    <m/>
    <m/>
    <m/>
    <n v="0"/>
    <n v="8413"/>
    <s v="NO_CONCILIADO"/>
  </r>
  <r>
    <x v="62"/>
    <m/>
    <x v="62"/>
    <x v="195"/>
    <s v="O23420600002"/>
    <s v="BOD"/>
    <n v="2342060"/>
    <m/>
    <s v="00221022001 DEPOSITO DE EFECTIVO, DEPOSITANTE: ECEBOL, CONCEPTO: SENARECOM FORM. FUERA DE PLAZO, CUENTA DE DEPOSITO: CUENTA UNICA DEL TESORO"/>
    <m/>
    <m/>
    <m/>
    <m/>
    <m/>
    <m/>
    <n v="0"/>
    <n v="100"/>
    <s v="NO_CONCILIADO"/>
  </r>
  <r>
    <x v="62"/>
    <m/>
    <x v="62"/>
    <x v="195"/>
    <s v="O23420620002"/>
    <s v="BOD"/>
    <n v="2342062"/>
    <m/>
    <s v="00221022001 DEPOSITO DE EFECTIVO, DEPOSITANTE: ECEBOL, CONCEPTO: SENARECOM FORM. FUERA DE PLAZO, CUENTA DE DEPOSITO: CUENTA UNICA DEL TESORO"/>
    <m/>
    <m/>
    <m/>
    <m/>
    <m/>
    <m/>
    <n v="0"/>
    <n v="100"/>
    <s v="NO_CONCILIADO"/>
  </r>
  <r>
    <x v="62"/>
    <m/>
    <x v="62"/>
    <x v="195"/>
    <s v="O23420630002"/>
    <s v="BOD"/>
    <n v="2342063"/>
    <m/>
    <s v="00221022001 DEPOSITO DE EFECTIVO, DEPOSITANTE: ECEBOL, CONCEPTO: SENARECOM FORM. FUERA DE PLAZO, CUENTA DE DEPOSITO: CUENTA UNICA DEL TESORO"/>
    <m/>
    <m/>
    <m/>
    <m/>
    <m/>
    <m/>
    <n v="0"/>
    <n v="100"/>
    <s v="NO_CONCILIADO"/>
  </r>
  <r>
    <x v="1"/>
    <m/>
    <x v="1"/>
    <x v="195"/>
    <s v="O23420640002"/>
    <s v="BOD"/>
    <n v="2342064"/>
    <m/>
    <s v="00099021001 DEPOSITO DE EFECTIVO, DEPOSITANTE: ADONAY MICHAEL DELGADILLO DAZA, CONCEPTO: DEVOLUCION POR 6 DIAS DE MANUTENCION, CUENTA DE DEPOSITO: CUENTA UNICA DEL TESORO"/>
    <m/>
    <m/>
    <m/>
    <m/>
    <m/>
    <m/>
    <n v="0"/>
    <n v="2345.65"/>
    <s v="NO_CONCILIADO"/>
  </r>
  <r>
    <x v="62"/>
    <m/>
    <x v="62"/>
    <x v="195"/>
    <s v="O23420650002"/>
    <s v="BOD"/>
    <n v="2342065"/>
    <m/>
    <s v="00221022001 DEPOSITO DE EFECTIVO, DEPOSITANTE: ECEBOL, CONCEPTO: SENARECOM FORM. FUERA DE PLAZO, CUENTA DE DEPOSITO: CUENTA UNICA DEL TESORO"/>
    <m/>
    <m/>
    <m/>
    <m/>
    <m/>
    <m/>
    <n v="0"/>
    <n v="100"/>
    <s v="NO_CONCILIADO"/>
  </r>
  <r>
    <x v="62"/>
    <m/>
    <x v="62"/>
    <x v="195"/>
    <s v="O23420670002"/>
    <s v="BOD"/>
    <n v="2342067"/>
    <m/>
    <s v="00221022001 DEPOSITO DE EFECTIVO, DEPOSITANTE: ECEBOL, CONCEPTO: SENARECOM FORM. FUERA DE PLAZO, CUENTA DE DEPOSITO: CUENTA UNICA DEL TESORO"/>
    <m/>
    <m/>
    <m/>
    <m/>
    <m/>
    <m/>
    <n v="0"/>
    <n v="100"/>
    <s v="NO_CONCILIADO"/>
  </r>
  <r>
    <x v="9"/>
    <m/>
    <x v="9"/>
    <x v="195"/>
    <s v="O23420830002"/>
    <s v="BOD"/>
    <n v="2342083"/>
    <m/>
    <s v="00099021001 DEPOSITO DE EFECTIVO, DEPOSITANTE: GERMAN HUAYTA BELLO, CONCEPTO: DEVOLUCION DE SUELDO CORRESPONDIENTE AL MES DE FEBRERO 2025, CUENTA DE DEPOSITO: CUENTA UNICA DEL TESORO/DJBR"/>
    <m/>
    <m/>
    <m/>
    <m/>
    <m/>
    <m/>
    <n v="0"/>
    <n v="12417.1"/>
    <s v="NO_CONCILIADO"/>
  </r>
  <r>
    <x v="0"/>
    <m/>
    <x v="0"/>
    <x v="195"/>
    <s v="O23421010002"/>
    <s v="BOD"/>
    <n v="2342101"/>
    <m/>
    <s v="00015011108 DEPOSITO DE EFECTIVO, DEPOSITANTE: RAQUEL ARACENA AYAVIRI, CONCEPTO: EXAMEN PREOCUPACIONAL, CUENTA DE DEPOSITO: CUENTA UNICA DEL TESORO"/>
    <m/>
    <m/>
    <m/>
    <m/>
    <m/>
    <m/>
    <n v="0"/>
    <n v="100"/>
    <s v="NO_CONCILIADO"/>
  </r>
  <r>
    <x v="56"/>
    <m/>
    <x v="56"/>
    <x v="195"/>
    <s v="O23421020002"/>
    <s v="BOD"/>
    <n v="2342102"/>
    <m/>
    <s v="00099021001 DEPOSITO DE EFECTIVO, DEPOSITANTE: OSCAR MARTINEZ QUISPE, CONCEPTO: DEVOLUCION DE COMBUSTIBLE NO UTILIZADO, CUENTA DE DEPOSITO: CUENTA UNICA DEL TESORO/DJBR"/>
    <m/>
    <m/>
    <m/>
    <m/>
    <m/>
    <m/>
    <n v="0"/>
    <n v="132.19"/>
    <s v="NO_CONCILIADO"/>
  </r>
  <r>
    <x v="62"/>
    <m/>
    <x v="62"/>
    <x v="195"/>
    <s v="O23421060002"/>
    <s v="BOD"/>
    <n v="2342106"/>
    <m/>
    <s v="00221022001 DEPOSITO DE EFECTIVO, DEPOSITANTE: ROSE MARIA GALAN MUÑOZ, CONCEPTO: DEPÓSITO, CUENTA DE DEPOSITO: CUENTA UNICA DEL TESORO"/>
    <m/>
    <m/>
    <m/>
    <m/>
    <m/>
    <m/>
    <n v="0"/>
    <n v="170"/>
    <s v="NO_CONCILIADO"/>
  </r>
  <r>
    <x v="62"/>
    <m/>
    <x v="62"/>
    <x v="195"/>
    <s v="O23421080002"/>
    <s v="BOD"/>
    <n v="2342108"/>
    <m/>
    <s v="00221022001 DEPOSITO DE EFECTIVO, DEPOSITANTE: ROSE MARIA GALAN MUÑOZ, CONCEPTO: DEPÓSITO, CUENTA DE DEPOSITO: CUENTA UNICA DEL TESORO"/>
    <m/>
    <m/>
    <m/>
    <m/>
    <m/>
    <m/>
    <n v="0"/>
    <n v="60"/>
    <s v="NO_CONCILIADO"/>
  </r>
  <r>
    <x v="62"/>
    <m/>
    <x v="62"/>
    <x v="195"/>
    <s v="O23421150002"/>
    <s v="BOD"/>
    <n v="2342115"/>
    <m/>
    <s v="00221022001 DEPOSITO DE EFECTIVO, DEPOSITANTE: XIANGYUN TECNOLOGICA SRL, CONCEPTO: SENARECOM - RECURSOS PROPIOS, CUENTA DE DEPOSITO: CUENTA UNICA DEL TESORO"/>
    <m/>
    <m/>
    <m/>
    <m/>
    <m/>
    <m/>
    <n v="0"/>
    <n v="760"/>
    <s v="NO_CONCILIADO"/>
  </r>
  <r>
    <x v="62"/>
    <m/>
    <x v="62"/>
    <x v="195"/>
    <s v="O23421160002"/>
    <s v="BOD"/>
    <n v="2342116"/>
    <m/>
    <s v="00221022001 DEPOSITO DE EFECTIVO, DEPOSITANTE: SYRLEY PAMELA TORRES MIRANDA DE MARCA, CONCEPTO: REGALIAS, CUENTA DE DEPOSITO: CUENTA UNICA DEL TESORO"/>
    <m/>
    <m/>
    <m/>
    <m/>
    <m/>
    <m/>
    <n v="0"/>
    <n v="100"/>
    <s v="NO_CONCILIADO"/>
  </r>
  <r>
    <x v="62"/>
    <m/>
    <x v="62"/>
    <x v="195"/>
    <s v="O23421180002"/>
    <s v="BOD"/>
    <n v="2342118"/>
    <m/>
    <s v="00221022001 DEPOSITO DE EFECTIVO, DEPOSITANTE: SYRLEY PAMELA TORREZ MIRANDA DE MARCA, CONCEPTO: REGALIAS, CUENTA DE DEPOSITO: CUENTA UNICA DEL TESORO"/>
    <m/>
    <m/>
    <m/>
    <m/>
    <m/>
    <m/>
    <n v="0"/>
    <n v="100"/>
    <s v="NO_CONCILIADO"/>
  </r>
  <r>
    <x v="62"/>
    <m/>
    <x v="62"/>
    <x v="195"/>
    <s v="O23421190002"/>
    <s v="BOD"/>
    <n v="2342119"/>
    <m/>
    <s v="00221022001 DEPOSITO DE EFECTIVO, DEPOSITANTE: SYRLEY PAMELA TORREZ MIRANDA DE MARCA, CONCEPTO: REGALIAS, CUENTA DE DEPOSITO: CUENTA UNICA DEL TESORO"/>
    <m/>
    <m/>
    <m/>
    <m/>
    <m/>
    <m/>
    <n v="0"/>
    <n v="100"/>
    <s v="NO_CONCILIADO"/>
  </r>
  <r>
    <x v="62"/>
    <m/>
    <x v="62"/>
    <x v="195"/>
    <s v="O23421220002"/>
    <s v="BOD"/>
    <n v="2342122"/>
    <m/>
    <s v="00221022001 DEPOSITO DE EFECTIVO, DEPOSITANTE: SYRLEY PAMELA TORREZ MIRANDA DE MARCA, CONCEPTO: REGALIAS, CUENTA DE DEPOSITO: CUENTA UNICA DEL TESORO"/>
    <m/>
    <m/>
    <m/>
    <m/>
    <m/>
    <m/>
    <n v="0"/>
    <n v="100"/>
    <s v="NO_CONCILIADO"/>
  </r>
  <r>
    <x v="62"/>
    <m/>
    <x v="62"/>
    <x v="195"/>
    <s v="O23421230002"/>
    <s v="BOD"/>
    <n v="2342123"/>
    <m/>
    <s v="00221022001 DEPOSITO DE EFECTIVO, DEPOSITANTE: SYRLEY PAMELA TORREZ MIRANDA DE MARCA, CONCEPTO: REGALIAS, CUENTA DE DEPOSITO: CUENTA UNICA DEL TESORO"/>
    <m/>
    <m/>
    <m/>
    <m/>
    <m/>
    <m/>
    <n v="0"/>
    <n v="100"/>
    <s v="NO_CONCILIADO"/>
  </r>
  <r>
    <x v="62"/>
    <m/>
    <x v="62"/>
    <x v="195"/>
    <s v="O23421250002"/>
    <s v="BOD"/>
    <n v="2342125"/>
    <m/>
    <s v="00221022001 DEPOSITO DE EFECTIVO, DEPOSITANTE: SYRLEY PAMELA TORREZ MIRANDA DE MARCA, CONCEPTO: REGALIAS, CUENTA DE DEPOSITO: CUENTA UNICA DEL TESORO"/>
    <m/>
    <m/>
    <m/>
    <m/>
    <m/>
    <m/>
    <n v="0"/>
    <n v="100"/>
    <s v="NO_CONCILIADO"/>
  </r>
  <r>
    <x v="62"/>
    <m/>
    <x v="62"/>
    <x v="195"/>
    <s v="O23421260002"/>
    <s v="BOD"/>
    <n v="2342126"/>
    <m/>
    <s v="00221022001 DEPOSITO DE EFECTIVO, DEPOSITANTE: SYRLEY PAMAELA TORREZ MIRANDA DE MARCA, CONCEPTO: REGALIAS, CUENTA DE DEPOSITO: CUENTA UNICA DEL TESORO"/>
    <m/>
    <m/>
    <m/>
    <m/>
    <m/>
    <m/>
    <n v="0"/>
    <n v="100"/>
    <s v="NO_CONCILIADO"/>
  </r>
  <r>
    <x v="62"/>
    <m/>
    <x v="62"/>
    <x v="195"/>
    <s v="O23421280002"/>
    <s v="BOD"/>
    <n v="2342128"/>
    <m/>
    <s v="00221022001 DEPOSITO DE EFECTIVO, DEPOSITANTE: SYRLEY PAMELA TORREZ MIRANDA DE MARCA, CONCEPTO: REGALIAS, CUENTA DE DEPOSITO: CUENTA UNICA DEL TESORO"/>
    <m/>
    <m/>
    <m/>
    <m/>
    <m/>
    <m/>
    <n v="0"/>
    <n v="100"/>
    <s v="NO_CONCILIADO"/>
  </r>
  <r>
    <x v="62"/>
    <m/>
    <x v="62"/>
    <x v="195"/>
    <s v="O23421300002"/>
    <s v="BOD"/>
    <n v="2342130"/>
    <m/>
    <s v="00221022001 DEPOSITO DE EFECTIVO, DEPOSITANTE: SYRLEY PAMELA TORREZ MIRANDA DE MARCA, CONCEPTO: REGALIAS, CUENTA DE DEPOSITO: CUENTA UNICA DEL TESORO"/>
    <m/>
    <m/>
    <m/>
    <m/>
    <m/>
    <m/>
    <n v="0"/>
    <n v="100"/>
    <s v="NO_CONCILIADO"/>
  </r>
  <r>
    <x v="62"/>
    <m/>
    <x v="62"/>
    <x v="195"/>
    <s v="O23421310002"/>
    <s v="BOD"/>
    <n v="2342131"/>
    <m/>
    <s v="00221022001 DEPOSITO DE EFECTIVO, DEPOSITANTE: SYRLEY PAMELA TORREZ MIRANDA DE MARCA, CONCEPTO: REGALIAS, CUENTA DE DEPOSITO: CUENTA UNICA DEL TESORO"/>
    <m/>
    <m/>
    <m/>
    <m/>
    <m/>
    <m/>
    <n v="0"/>
    <n v="100"/>
    <s v="NO_CONCILIADO"/>
  </r>
  <r>
    <x v="62"/>
    <m/>
    <x v="62"/>
    <x v="195"/>
    <s v="O23421320002"/>
    <s v="BOD"/>
    <n v="2342132"/>
    <m/>
    <s v="00221022001 DEPOSITO DE EFECTIVO, DEPOSITANTE: SYRLEY PAMELA TORREZ MIRANDA DE MARCA, CONCEPTO: REGALIAS, CUENTA DE DEPOSITO: CUENTA UNICA DEL TESORO"/>
    <m/>
    <m/>
    <m/>
    <m/>
    <m/>
    <m/>
    <n v="0"/>
    <n v="100"/>
    <s v="NO_CONCILIADO"/>
  </r>
  <r>
    <x v="62"/>
    <m/>
    <x v="62"/>
    <x v="195"/>
    <s v="O23421340002"/>
    <s v="BOD"/>
    <n v="2342134"/>
    <m/>
    <s v="00221022001 DEPOSITO DE EFECTIVO, DEPOSITANTE: SYRLEY PAMELA TORREZ MIRANDA DE MARCA, CONCEPTO: REGALIAS, CUENTA DE DEPOSITO: CUENTA UNICA DEL TESORO"/>
    <m/>
    <m/>
    <m/>
    <m/>
    <m/>
    <m/>
    <n v="0"/>
    <n v="100"/>
    <s v="NO_CONCILIADO"/>
  </r>
  <r>
    <x v="62"/>
    <m/>
    <x v="62"/>
    <x v="195"/>
    <s v="O23421350002"/>
    <s v="BOD"/>
    <n v="2342135"/>
    <m/>
    <s v="00221022001 DEPOSITO DE EFECTIVO, DEPOSITANTE: SYRLEY PAMELA TORREZ MIRANDA DE MARCA, CONCEPTO: REGALIAS, CUENTA DE DEPOSITO: CUENTA UNICA DEL TESORO"/>
    <m/>
    <m/>
    <m/>
    <m/>
    <m/>
    <m/>
    <n v="0"/>
    <n v="100"/>
    <s v="NO_CONCILIADO"/>
  </r>
  <r>
    <x v="62"/>
    <m/>
    <x v="62"/>
    <x v="195"/>
    <s v="O23421360002"/>
    <s v="BOD"/>
    <n v="2342136"/>
    <m/>
    <s v="00221022001 DEPOSITO DE EFECTIVO, DEPOSITANTE: SYRLEY PAMELA TORREZ MIRANDA DE MARCA, CONCEPTO: REGALIAS, CUENTA DE DEPOSITO: CUENTA UNICA DEL TESORO"/>
    <m/>
    <m/>
    <m/>
    <m/>
    <m/>
    <m/>
    <n v="0"/>
    <n v="100"/>
    <s v="NO_CONCILIADO"/>
  </r>
  <r>
    <x v="62"/>
    <m/>
    <x v="62"/>
    <x v="195"/>
    <s v="O23421370002"/>
    <s v="BOD"/>
    <n v="2342137"/>
    <m/>
    <s v="00221022001 DEPOSITO DE EFECTIVO, DEPOSITANTE: SYRLEY PAMELA TORREZ MIRANDA DE MARCA, CONCEPTO: REGALIAS, CUENTA DE DEPOSITO: CUENTA UNICA DEL TESORO"/>
    <m/>
    <m/>
    <m/>
    <m/>
    <m/>
    <m/>
    <n v="0"/>
    <n v="100"/>
    <s v="NO_CONCILIADO"/>
  </r>
  <r>
    <x v="62"/>
    <m/>
    <x v="62"/>
    <x v="195"/>
    <s v="O23421400002"/>
    <s v="BOD"/>
    <n v="2342140"/>
    <m/>
    <s v="00221022001 DEPOSITO DE EFECTIVO, DEPOSITANTE: SYRLEY PAMELA TORREZ MIRANDA DE MARCA, CONCEPTO: REGALIAS, CUENTA DE DEPOSITO: CUENTA UNICA DEL TESORO"/>
    <m/>
    <m/>
    <m/>
    <m/>
    <m/>
    <m/>
    <n v="0"/>
    <n v="100"/>
    <s v="NO_CONCILIADO"/>
  </r>
  <r>
    <x v="62"/>
    <m/>
    <x v="62"/>
    <x v="195"/>
    <s v="O23421410002"/>
    <s v="BOD"/>
    <n v="2342141"/>
    <m/>
    <s v="00221022001 DEPOSITO DE EFECTIVO, DEPOSITANTE: SYRLEY PAMELA TORREZ MIRANDA DE MARCA, CONCEPTO: REGALIAS, CUENTA DE DEPOSITO: CUENTA UNICA DEL TESORO"/>
    <m/>
    <m/>
    <m/>
    <m/>
    <m/>
    <m/>
    <n v="0"/>
    <n v="100"/>
    <s v="NO_CONCILIADO"/>
  </r>
  <r>
    <x v="62"/>
    <m/>
    <x v="62"/>
    <x v="195"/>
    <s v="O23421420002"/>
    <s v="BOD"/>
    <n v="2342142"/>
    <m/>
    <s v="00221022001 DEPOSITO DE EFECTIVO, DEPOSITANTE: SYRLEY PAMELA TORREZ MIRANDA DE MARCA, CONCEPTO: REGALIAS, CUENTA DE DEPOSITO: CUENTA UNICA DEL TESORO"/>
    <m/>
    <m/>
    <m/>
    <m/>
    <m/>
    <m/>
    <n v="0"/>
    <n v="100"/>
    <s v="NO_CONCILIADO"/>
  </r>
  <r>
    <x v="62"/>
    <m/>
    <x v="62"/>
    <x v="195"/>
    <s v="O23421430002"/>
    <s v="BOD"/>
    <n v="2342143"/>
    <m/>
    <s v="00221022001 DEPOSITO DE EFECTIVO, DEPOSITANTE: SYRLEY PAMELA TORREZ MIRANDA DE MARCA, CONCEPTO: REGALIAS, CUENTA DE DEPOSITO: CUENTA UNICA DEL TESORO"/>
    <m/>
    <m/>
    <m/>
    <m/>
    <m/>
    <m/>
    <n v="0"/>
    <n v="100"/>
    <s v="NO_CONCILIADO"/>
  </r>
  <r>
    <x v="62"/>
    <m/>
    <x v="62"/>
    <x v="195"/>
    <s v="O23421440002"/>
    <s v="BOD"/>
    <n v="2342144"/>
    <m/>
    <s v="00221022001 DEPOSITO DE EFECTIVO, DEPOSITANTE: SYRLEY PAMELA TORREZ MIRANDA DE MARCA, CONCEPTO: REGALIAS, CUENTA DE DEPOSITO: CUENTA UNICA DEL TESORO"/>
    <m/>
    <m/>
    <m/>
    <m/>
    <m/>
    <m/>
    <n v="0"/>
    <n v="100"/>
    <s v="NO_CONCILIADO"/>
  </r>
  <r>
    <x v="62"/>
    <m/>
    <x v="62"/>
    <x v="195"/>
    <s v="O23421460002"/>
    <s v="BOD"/>
    <n v="2342146"/>
    <m/>
    <s v="00221022001 DEPOSITO DE EFECTIVO, DEPOSITANTE: SYRLEY PAMELA TORREZ MIRANDA DE MARCA, CONCEPTO: REGALIAS, CUENTA DE DEPOSITO: CUENTA UNICA DEL TESORO"/>
    <m/>
    <m/>
    <m/>
    <m/>
    <m/>
    <m/>
    <n v="0"/>
    <n v="100"/>
    <s v="NO_CONCILIADO"/>
  </r>
  <r>
    <x v="62"/>
    <m/>
    <x v="62"/>
    <x v="195"/>
    <s v="O23421480002"/>
    <s v="BOD"/>
    <n v="2342148"/>
    <m/>
    <s v="00221022001 DEPOSITO DE EFECTIVO, DEPOSITANTE: SYRLEY PAMELA TORREZ MIRANDA DE MARCA, CONCEPTO: REGALIAS, CUENTA DE DEPOSITO: CUENTA UNICA DEL TESORO"/>
    <m/>
    <m/>
    <m/>
    <m/>
    <m/>
    <m/>
    <n v="0"/>
    <n v="100"/>
    <s v="NO_CONCILIADO"/>
  </r>
  <r>
    <x v="62"/>
    <m/>
    <x v="62"/>
    <x v="195"/>
    <s v="O23421490002"/>
    <s v="BOD"/>
    <n v="2342149"/>
    <m/>
    <s v="00221022001 DEPOSITO DE EFECTIVO, DEPOSITANTE: SYRLEY PAMELA TORREZ MIRANDA DE MARCA, CONCEPTO: REGALIAS, CUENTA DE DEPOSITO: CUENTA UNICA DEL TESORO"/>
    <m/>
    <m/>
    <m/>
    <m/>
    <m/>
    <m/>
    <n v="0"/>
    <n v="100"/>
    <s v="NO_CONCILIADO"/>
  </r>
  <r>
    <x v="62"/>
    <m/>
    <x v="62"/>
    <x v="195"/>
    <s v="O23421500002"/>
    <s v="BOD"/>
    <n v="2342150"/>
    <m/>
    <s v="00221022001 DEPOSITO DE EFECTIVO, DEPOSITANTE: SYRLEY PAMELA TORREZ MIRANDA DE MARCA, CONCEPTO: REGALIAS, CUENTA DE DEPOSITO: CUENTA UNICA DEL TESORO"/>
    <m/>
    <m/>
    <m/>
    <m/>
    <m/>
    <m/>
    <n v="0"/>
    <n v="100"/>
    <s v="NO_CONCILIADO"/>
  </r>
  <r>
    <x v="62"/>
    <m/>
    <x v="62"/>
    <x v="195"/>
    <s v="O23421510002"/>
    <s v="BOD"/>
    <n v="2342151"/>
    <m/>
    <s v="00221022001 DEPOSITO DE EFECTIVO, DEPOSITANTE: SYRLEY PAMELA TORREZ MIRANDA DE MARCA, CONCEPTO: REGALIAS, CUENTA DE DEPOSITO: CUENTA UNICA DEL TESORO"/>
    <m/>
    <m/>
    <m/>
    <m/>
    <m/>
    <m/>
    <n v="0"/>
    <n v="100"/>
    <s v="NO_CONCILIADO"/>
  </r>
  <r>
    <x v="62"/>
    <m/>
    <x v="62"/>
    <x v="195"/>
    <s v="O23421520002"/>
    <s v="BOD"/>
    <n v="2342152"/>
    <m/>
    <s v="00221022001 DEPOSITO DE EFECTIVO, DEPOSITANTE: SYRLEY PAMELA TORREZ MIRANDA DE MARCA, CONCEPTO: REGALIAS, CUENTA DE DEPOSITO: CUENTA UNICA DEL TESORO"/>
    <m/>
    <m/>
    <m/>
    <m/>
    <m/>
    <m/>
    <n v="0"/>
    <n v="100"/>
    <s v="NO_CONCILIADO"/>
  </r>
  <r>
    <x v="37"/>
    <m/>
    <x v="37"/>
    <x v="195"/>
    <s v="B23419780002"/>
    <s v="BOD"/>
    <n v="2341978"/>
    <m/>
    <s v="00660042001 DEP.DE CHEQ.AJENOS,RET.DE CAM.,CONCEPTO: DEVOLUCION BONO DE REFRIGERIO POR UN DIA,DEP.: ORGANO JUDICIAL MAGISTRATURA , PROCEDENCIA: BANCO UNION S.A., CHEQUE: 455, FECHA DE EMISION:20/10/2025"/>
    <m/>
    <m/>
    <m/>
    <m/>
    <m/>
    <m/>
    <n v="0"/>
    <n v="18"/>
    <s v="NO_CONCILIADO"/>
  </r>
  <r>
    <x v="62"/>
    <m/>
    <x v="62"/>
    <x v="195"/>
    <s v="B23419810002"/>
    <s v="BOD"/>
    <n v="2341981"/>
    <m/>
    <s v="00221022001 DEP.DE CHEQ.AJENOS,RET.DE CAM.,CONCEPTO: DEPÓSITO,DEP.: MARIA DEL CARMEN VILLALTA CHACON , PROCEDENCIA: BANCO UNION S.A., CHEQUE: 223529, FECHA DE EMISION:22/10/2025"/>
    <m/>
    <m/>
    <m/>
    <m/>
    <m/>
    <m/>
    <n v="0"/>
    <n v="320"/>
    <s v="NO_CONCILIADO"/>
  </r>
  <r>
    <x v="62"/>
    <m/>
    <x v="62"/>
    <x v="195"/>
    <s v="B23419830002"/>
    <s v="BOD"/>
    <n v="2341983"/>
    <m/>
    <s v="00221022001 DEP.DE CHEQ.AJENOS,RET.DE CAM.,CONCEPTO: DEPÓSITO,DEP.: MARIA DEL CARMEN VILLALTA CHACON , PROCEDENCIA: BANCO UNION S.A., CHEQUE: 223530, FECHA DE EMISION:22/10/2025"/>
    <m/>
    <m/>
    <m/>
    <m/>
    <m/>
    <m/>
    <n v="0"/>
    <n v="320"/>
    <s v="NO_CONCILIADO"/>
  </r>
  <r>
    <x v="62"/>
    <m/>
    <x v="62"/>
    <x v="195"/>
    <s v="B23419840002"/>
    <s v="BOD"/>
    <n v="2341984"/>
    <m/>
    <s v="00221022001 DEP.DE CHEQ.AJENOS,RET.DE CAM.,CONCEPTO: DEPÓSITO,DEP.: MARIA DEL CARMEN VILLALTA CHACON , PROCEDENCIA: BANCO UNION S.A., CHEQUE: 223531, FECHA DE EMISION:22/10/2025"/>
    <m/>
    <m/>
    <m/>
    <m/>
    <m/>
    <m/>
    <n v="0"/>
    <n v="430"/>
    <s v="NO_CONCILIADO"/>
  </r>
  <r>
    <x v="62"/>
    <m/>
    <x v="62"/>
    <x v="195"/>
    <s v="B23419870002"/>
    <s v="BOD"/>
    <n v="2341987"/>
    <m/>
    <s v="00221022001 DEP.DE CHEQ.AJENOS,RET.DE CAM.,CONCEPTO: DEPÓSITO,DEP.: MARIA DEL CARMEN VILLALTA CHACON , PROCEDENCIA: BANCO UNION S.A., CHEQUE: 223532, FECHA DE EMISION:22/10/2025"/>
    <m/>
    <m/>
    <m/>
    <m/>
    <m/>
    <m/>
    <n v="0"/>
    <n v="430"/>
    <s v="NO_CONCILIADO"/>
  </r>
  <r>
    <x v="62"/>
    <m/>
    <x v="62"/>
    <x v="195"/>
    <s v="B23419890002"/>
    <s v="BOD"/>
    <n v="2341989"/>
    <m/>
    <s v="00221022001 DEP.DE CHEQ.AJENOS,RET.DE CAM.,CONCEPTO: DEPÓSITO,DEP.: MARIA DEL CARMEN VILLALTA CHACON , PROCEDENCIA: BANCO UNION S.A., CHEQUE: 223533, FECHA DE EMISION:22/10/2025"/>
    <m/>
    <m/>
    <m/>
    <m/>
    <m/>
    <m/>
    <n v="0"/>
    <n v="430"/>
    <s v="NO_CONCILIADO"/>
  </r>
  <r>
    <x v="62"/>
    <m/>
    <x v="62"/>
    <x v="195"/>
    <s v="B23419920002"/>
    <s v="BOD"/>
    <n v="2341992"/>
    <m/>
    <s v="00221022001 DEP.DE CHEQ.AJENOS,RET.DE CAM.,CONCEPTO: DEPÓSITO,DEP.: MARIA DEL CARMEN VILLALTA CHACON , PROCEDENCIA: BANCO UNION S.A., CHEQUE: 223534, FECHA DE EMISION:22/10/2025"/>
    <m/>
    <m/>
    <m/>
    <m/>
    <m/>
    <m/>
    <n v="0"/>
    <n v="550"/>
    <s v="NO_CONCILIADO"/>
  </r>
  <r>
    <x v="62"/>
    <m/>
    <x v="62"/>
    <x v="195"/>
    <s v="B23419950002"/>
    <s v="BOD"/>
    <n v="2341995"/>
    <m/>
    <s v="00221022001 DEP.DE CHEQ.AJENOS,RET.DE CAM.,CONCEPTO: DEPÓSITO,DEP.: MARIA DEL CARMEN VILLALTA CHACON , PROCEDENCIA: BANCO UNION S.A., CHEQUE: 223535, FECHA DE EMISION:22/10/2025"/>
    <m/>
    <m/>
    <m/>
    <m/>
    <m/>
    <m/>
    <n v="0"/>
    <n v="660"/>
    <s v="NO_CONCILIADO"/>
  </r>
  <r>
    <x v="62"/>
    <m/>
    <x v="62"/>
    <x v="195"/>
    <s v="B23419960002"/>
    <s v="BOD"/>
    <n v="2341996"/>
    <m/>
    <s v="00221022001 DEP.DE CHEQ.AJENOS,RET.DE CAM.,CONCEPTO: DEPÓSITO,DEP.: MARIA DEL CARMEN VILLALTA CHACON , PROCEDENCIA: BANCO UNION S.A., CHEQUE: 223536, FECHA DE EMISION:22/10/2025"/>
    <m/>
    <m/>
    <m/>
    <m/>
    <m/>
    <m/>
    <n v="0"/>
    <n v="660"/>
    <s v="NO_CONCILIADO"/>
  </r>
  <r>
    <x v="62"/>
    <m/>
    <x v="62"/>
    <x v="195"/>
    <s v="B23419970002"/>
    <s v="BOD"/>
    <n v="2341997"/>
    <m/>
    <s v="00221022001 DEP.DE CHEQ.AJENOS,RET.DE CAM.,CONCEPTO: DEPÓSITO,DEP.: MARIA DEL CARMEN VILLALTA CHACON , PROCEDENCIA: BANCO UNION S.A., CHEQUE: 223537, FECHA DE EMISION:22/10/2025"/>
    <m/>
    <m/>
    <m/>
    <m/>
    <m/>
    <m/>
    <n v="0"/>
    <n v="660"/>
    <s v="NO_CONCILIADO"/>
  </r>
  <r>
    <x v="62"/>
    <m/>
    <x v="62"/>
    <x v="195"/>
    <s v="B23419990002"/>
    <s v="BOD"/>
    <n v="2341999"/>
    <m/>
    <s v="00221022001 DEP.DE CHEQ.AJENOS,RET.DE CAM.,CONCEPTO: DEPÓSITO,DEP.: MARIA DEL CARMEN VILLALTA CHACON , PROCEDENCIA: BANCO UNION S.A., CHEQUE: 223538, FECHA DE EMISION:22/10/2025"/>
    <m/>
    <m/>
    <m/>
    <m/>
    <m/>
    <m/>
    <n v="0"/>
    <n v="660"/>
    <s v="NO_CONCILIADO"/>
  </r>
  <r>
    <x v="62"/>
    <m/>
    <x v="62"/>
    <x v="195"/>
    <s v="B23420000002"/>
    <s v="BOD"/>
    <n v="2342000"/>
    <m/>
    <s v="00221022001 DEP.DE CHEQ.AJENOS,RET.DE CAM.,CONCEPTO: DEPÓSITO,DEP.: MARIA DEL CARMEN VILLALTA CHACON , PROCEDENCIA: BANCO UNION S.A., CHEQUE: 223539, FECHA DE EMISION:22/10/2025"/>
    <m/>
    <m/>
    <m/>
    <m/>
    <m/>
    <m/>
    <n v="0"/>
    <n v="660"/>
    <s v="NO_CONCILIADO"/>
  </r>
  <r>
    <x v="62"/>
    <m/>
    <x v="62"/>
    <x v="195"/>
    <s v="B23420040002"/>
    <s v="BOD"/>
    <n v="2342004"/>
    <m/>
    <s v="00221022001 DEP.DE CHEQ.AJENOS,RET.DE CAM.,CONCEPTO: DEPÓSITO,DEP.: MARIA DEL CARMEN VILLALTA CHACON , PROCEDENCIA: BANCO UNION S.A., CHEQUE: 223540, FECHA DE EMISION:22/10/2025"/>
    <m/>
    <m/>
    <m/>
    <m/>
    <m/>
    <m/>
    <n v="0"/>
    <n v="770"/>
    <s v="NO_CONCILIADO"/>
  </r>
  <r>
    <x v="62"/>
    <m/>
    <x v="62"/>
    <x v="195"/>
    <s v="B23420050002"/>
    <s v="BOD"/>
    <n v="2342005"/>
    <m/>
    <s v="00221022001 DEP.DE CHEQ.AJENOS,RET.DE CAM.,CONCEPTO: DEPÓSITO,DEP.: MARIA DEL CARMEN VILLALTA CHACON , PROCEDENCIA: BANCO UNION S.A., CHEQUE: 223541, FECHA DE EMISION:22/10/2025"/>
    <m/>
    <m/>
    <m/>
    <m/>
    <m/>
    <m/>
    <n v="0"/>
    <n v="770"/>
    <s v="NO_CONCILIADO"/>
  </r>
  <r>
    <x v="1"/>
    <m/>
    <x v="1"/>
    <x v="195"/>
    <s v="B23420070002"/>
    <s v="BOD"/>
    <n v="2342007"/>
    <m/>
    <s v="00099021001 DEP.DE CHEQ.AJENOS,RET.DE CAM.,CONCEPTO: DEPÓSITO,DEP.: JOSE SANDRO FLORES YELMA , PROCEDENCIA: BANCO UNION S.A., CHEQUE: 223542, FECHA DE EMISION:22/10/2025"/>
    <m/>
    <m/>
    <m/>
    <m/>
    <m/>
    <m/>
    <n v="0"/>
    <n v="1630.57"/>
    <s v="NO_CONCILIADO"/>
  </r>
  <r>
    <x v="62"/>
    <m/>
    <x v="62"/>
    <x v="195"/>
    <s v="B23420100002"/>
    <s v="BOD"/>
    <n v="2342010"/>
    <m/>
    <s v="00221022001 DEP.DE CHEQ.AJENOS,RET.DE CAM.,CONCEPTO: DEPÓSITO,DEP.: BENJAMIN MANUEL SANDOVAL VILACAHUA , PROCEDENCIA: BANCO UNION S.A., CHEQUE: 223544, FECHA DE EMISION:22/10/2025"/>
    <m/>
    <m/>
    <m/>
    <m/>
    <m/>
    <m/>
    <n v="0"/>
    <n v="100"/>
    <s v="NO_CONCILIADO"/>
  </r>
  <r>
    <x v="62"/>
    <m/>
    <x v="62"/>
    <x v="195"/>
    <s v="B23420120002"/>
    <s v="BOD"/>
    <n v="2342012"/>
    <m/>
    <s v="00221022001 DEP.DE CHEQ.AJENOS,RET.DE CAM.,CONCEPTO: DEPÓSITO,DEP.: CLAUDIA ANDREA RIOS , PROCEDENCIA: BANCO UNION S.A., CHEQUE: 223545, FECHA DE EMISION:22/10/2025"/>
    <m/>
    <m/>
    <m/>
    <m/>
    <m/>
    <m/>
    <n v="0"/>
    <n v="50"/>
    <s v="NO_CONCILIADO"/>
  </r>
  <r>
    <x v="62"/>
    <m/>
    <x v="62"/>
    <x v="195"/>
    <s v="B23420130002"/>
    <s v="BOD"/>
    <n v="2342013"/>
    <m/>
    <s v="00221022001 DEP.DE CHEQ.AJENOS,RET.DE CAM.,CONCEPTO: DEPÓSITO,DEP.: CLAUDIA ANDREA RIOS , PROCEDENCIA: BANCO UNION S.A., CHEQUE: 223546, FECHA DE EMISION:22/10/2025"/>
    <m/>
    <m/>
    <m/>
    <m/>
    <m/>
    <m/>
    <n v="0"/>
    <n v="60"/>
    <s v="NO_CONCILIADO"/>
  </r>
  <r>
    <x v="38"/>
    <m/>
    <x v="38"/>
    <x v="195"/>
    <s v="B23420140002"/>
    <s v="BOD"/>
    <n v="2342014"/>
    <m/>
    <s v="00099021001 DEP.DE CHEQ.AJENOS,RET.DE CAM.,CONCEPTO: INCAPACIDAD,DEP.: CAJA NACIONAL DE SALUD, PROCEDENCIA: BANCO UNION S.A., CHEQUE: 13358, FECHA DE EMISION:20/10/2025._x000a_T/12/211/2025"/>
    <m/>
    <m/>
    <m/>
    <m/>
    <m/>
    <m/>
    <n v="0"/>
    <n v="23991.3"/>
    <s v="NO_CONCILIADO"/>
  </r>
  <r>
    <x v="38"/>
    <m/>
    <x v="38"/>
    <x v="195"/>
    <s v="B23420140002"/>
    <s v="BOD"/>
    <n v="2342014"/>
    <m/>
    <s v="00099021001 DEP.DE CHEQ.AJENOS,RET.DE CAM.,CONCEPTO: INCAPACIDAD,DEP.: CAJA NACIONAL DE SALUD, PROCEDENCIA: BANCO UNION S.A., CHEQUE: 13358, FECHA DE EMISION:20/10/2025._x000a_T/12/211/2025"/>
    <m/>
    <m/>
    <m/>
    <m/>
    <m/>
    <m/>
    <n v="0"/>
    <n v="1793.96"/>
    <s v="NO_CONCILIADO"/>
  </r>
  <r>
    <x v="0"/>
    <m/>
    <x v="0"/>
    <x v="195"/>
    <s v="B23420140002"/>
    <s v="BOD"/>
    <n v="2342014"/>
    <m/>
    <s v="00099021001 DEP.DE CHEQ.AJENOS,RET.DE CAM.,CONCEPTO: INCAPACIDAD,DEP.: CAJA NACIONAL DE SALUD, PROCEDENCIA: BANCO UNION S.A., CHEQUE: 13358, FECHA DE EMISION:20/10/2025._x000a_T/12/211/2025"/>
    <m/>
    <m/>
    <m/>
    <m/>
    <m/>
    <m/>
    <n v="0"/>
    <n v="256"/>
    <s v="NO_CONCILIADO"/>
  </r>
  <r>
    <x v="62"/>
    <m/>
    <x v="62"/>
    <x v="195"/>
    <s v="B23420150002"/>
    <s v="BOD"/>
    <n v="2342015"/>
    <m/>
    <s v="00221022001 DEP.DE CHEQ.AJENOS,RET.DE CAM.,CONCEPTO: DEPÓSITO,DEP.: CLAUDIA ANDREA RIOS , PROCEDENCIA: BANCO UNION S.A., CHEQUE: 223547, FECHA DE EMISION:22/10/2025"/>
    <m/>
    <m/>
    <m/>
    <m/>
    <m/>
    <m/>
    <n v="0"/>
    <n v="90"/>
    <s v="NO_CONCILIADO"/>
  </r>
  <r>
    <x v="62"/>
    <m/>
    <x v="62"/>
    <x v="195"/>
    <s v="B23420160002"/>
    <s v="BOD"/>
    <n v="2342016"/>
    <m/>
    <s v="00221022001 DEP.DE CHEQ.AJENOS,RET.DE CAM.,CONCEPTO: DEPÓSITO,DEP.: MARIA DEL CARMEN VILLALTA CHACON , PROCEDENCIA: BANCO UNION S.A., CHEQUE: 223548, FECHA DE EMISION:22/10/2025"/>
    <m/>
    <m/>
    <m/>
    <m/>
    <m/>
    <m/>
    <n v="0"/>
    <n v="100"/>
    <s v="NO_CONCILIADO"/>
  </r>
  <r>
    <x v="60"/>
    <m/>
    <x v="60"/>
    <x v="195"/>
    <s v="B23420170002"/>
    <s v="BOD"/>
    <n v="2342017"/>
    <m/>
    <s v="00572012001 DEP.DE CHEQ.AJENOS,RET.DE CAM.,CONCEPTO: INDEMNIZACION POR SINIESTRO A EMAPA,DEP.: UNIBIENES S.A. , PROCEDENCIA: BANCO UNION S.A., CHEQUE: 6864, FECHA DE EMISION:17/10/2025"/>
    <m/>
    <m/>
    <m/>
    <m/>
    <m/>
    <m/>
    <n v="0"/>
    <n v="884.59"/>
    <s v="NO_CONCILIADO"/>
  </r>
  <r>
    <x v="62"/>
    <m/>
    <x v="62"/>
    <x v="195"/>
    <s v="B23420190002"/>
    <s v="BOD"/>
    <n v="2342019"/>
    <m/>
    <s v="00221022001 DEP.DE CHEQ.AJENOS,RET.DE CAM.,CONCEPTO: DEPÓSITO,DEP.: MARIA DEL CARMEN VILLALTA CHACON , PROCEDENCIA: BANCO UNION S.A., CHEQUE: 223549, FECHA DE EMISION:22/10/2025"/>
    <m/>
    <m/>
    <m/>
    <m/>
    <m/>
    <m/>
    <n v="0"/>
    <n v="100"/>
    <s v="NO_CONCILIADO"/>
  </r>
  <r>
    <x v="83"/>
    <m/>
    <x v="83"/>
    <x v="195"/>
    <s v="B23420200002"/>
    <s v="BOD"/>
    <n v="2342020"/>
    <m/>
    <s v="00283012002 DEP.DE CHEQ.AJENOS,RET.DE CAM.,CONCEPTO: INDEMNIZACION POR SINIESTRO ADUANA NACIONAL,DEP.: UNIBIENES S.A. , PROCEDENCIA: BANCO UNION S.A., CHEQUE: 6848, FECHA DE EMISION:17/10/2025"/>
    <m/>
    <m/>
    <m/>
    <m/>
    <m/>
    <m/>
    <n v="0"/>
    <n v="40687.199999999997"/>
    <s v="NO_CONCILIADO"/>
  </r>
  <r>
    <x v="62"/>
    <m/>
    <x v="62"/>
    <x v="195"/>
    <s v="B23420210002"/>
    <s v="BOD"/>
    <n v="2342021"/>
    <m/>
    <s v="00221022001 DEP.DE CHEQ.AJENOS,RET.DE CAM.,CONCEPTO: DEPÓSITO,DEP.: MARIA DEL CARMEN VILLALTA CHACON , PROCEDENCIA: BANCO UNION S.A., CHEQUE: 223550, FECHA DE EMISION:22/10/2025"/>
    <m/>
    <m/>
    <m/>
    <m/>
    <m/>
    <m/>
    <n v="0"/>
    <n v="100"/>
    <s v="NO_CONCILIADO"/>
  </r>
  <r>
    <x v="62"/>
    <m/>
    <x v="62"/>
    <x v="195"/>
    <s v="B23420230002"/>
    <s v="BOD"/>
    <n v="2342023"/>
    <m/>
    <s v="00221022001 DEP.DE CHEQ.AJENOS,RET.DE CAM.,CONCEPTO: DEPÓSITO,DEP.: MARIA DEL CARMEN VILLALTA CHACON , PROCEDENCIA: BANCO UNION S.A., CHEQUE: 223551, FECHA DE EMISION:22/10/2025"/>
    <m/>
    <m/>
    <m/>
    <m/>
    <m/>
    <m/>
    <n v="0"/>
    <n v="100"/>
    <s v="NO_CONCILIADO"/>
  </r>
  <r>
    <x v="89"/>
    <m/>
    <x v="89"/>
    <x v="195"/>
    <s v="B23420250002"/>
    <s v="BOD"/>
    <n v="2342025"/>
    <m/>
    <s v="00292012001 DEP.DE CHEQ.AJENOS,RET.DE CAM.,CONCEPTO: INDEMNIZACION POR SINIESTRO A VIAS BOLIVIA,DEP.: UNIBIENES S.A. , PROCEDENCIA: BANCO UNION S.A., CHEQUE: 6855, FECHA DE EMISION:17/10/2025"/>
    <m/>
    <m/>
    <m/>
    <m/>
    <m/>
    <m/>
    <n v="0"/>
    <n v="1171"/>
    <s v="NO_CONCILIADO"/>
  </r>
  <r>
    <x v="62"/>
    <m/>
    <x v="62"/>
    <x v="195"/>
    <s v="B23420260002"/>
    <s v="BOD"/>
    <n v="2342026"/>
    <m/>
    <s v="00221022001 DEP.DE CHEQ.AJENOS,RET.DE CAM.,CONCEPTO: DEPÓSITO,DEP.: MARIA DEL CARMEN VILLALTA CHACON , PROCEDENCIA: BANCO UNION S.A., CHEQUE: 223552, FECHA DE EMISION:22/10/2025"/>
    <m/>
    <m/>
    <m/>
    <m/>
    <m/>
    <m/>
    <n v="0"/>
    <n v="100"/>
    <s v="NO_CONCILIADO"/>
  </r>
  <r>
    <x v="62"/>
    <m/>
    <x v="62"/>
    <x v="195"/>
    <s v="B23420280002"/>
    <s v="BOD"/>
    <n v="2342028"/>
    <m/>
    <s v="00221022001 DEP.DE CHEQ.AJENOS,RET.DE CAM.,CONCEPTO: DEPÓSITO,DEP.: MARIA DEL CARMEN VILLALTA CHACON , PROCEDENCIA: BANCO UNION S.A., CHEQUE: 223553, FECHA DE EMISION:22/10/2025"/>
    <m/>
    <m/>
    <m/>
    <m/>
    <m/>
    <m/>
    <n v="0"/>
    <n v="100"/>
    <s v="NO_CONCILIADO"/>
  </r>
  <r>
    <x v="62"/>
    <m/>
    <x v="62"/>
    <x v="195"/>
    <s v="B23420310002"/>
    <s v="BOD"/>
    <n v="2342031"/>
    <m/>
    <s v="00221022001 DEP.DE CHEQ.AJENOS,RET.DE CAM.,CONCEPTO: DEPÓSITO,DEP.: MARIA DEL CARMEN VILLALTA CHACON , PROCEDENCIA: BANCO UNION S.A., CHEQUE: 223554, FECHA DE EMISION:22/10/2025"/>
    <m/>
    <m/>
    <m/>
    <m/>
    <m/>
    <m/>
    <n v="0"/>
    <n v="100"/>
    <s v="NO_CONCILIADO"/>
  </r>
  <r>
    <x v="49"/>
    <m/>
    <x v="49"/>
    <x v="195"/>
    <s v="G33459490001"/>
    <s v="CVD"/>
    <n v="3345949"/>
    <m/>
    <s v="COBRO COSTOS DE PAPELERIA SEGUN TRANSFERENCIA DEL EXTERIOR POR ORDEN DE PTC S.A.C., FECHA VALOR 22/10/2025 REF:CANCELACIÓN DE ORDEN DE VENTA NO GOP-DVE-0259-ODV/25-VEX LIB. 00597032001 YLB-COMERCIALIZACION DE DIVERSAS SALES"/>
    <m/>
    <m/>
    <m/>
    <m/>
    <m/>
    <m/>
    <n v="60"/>
    <n v="0"/>
    <s v="NO_CONCILIADO"/>
  </r>
  <r>
    <x v="44"/>
    <m/>
    <x v="44"/>
    <x v="195"/>
    <s v="G33459520001"/>
    <s v="NTI"/>
    <n v="20739"/>
    <m/>
    <s v="PAGO A FONPLATA PRÉSTAMO BOL 27/2016 VCTO. 22-10-2025 POR CUENTA DE TGN , SEGÚN NOTA MEFP/VTCP/DGCP/UODP/No.478/2025 DEL 10 DE OCTUBRE DE 2025, VALOR 22-10-2025 CAPITAL USD 1.319.216,76 INTERESES USD 648.292,99 COMISIONES USD 58.049,20 CTA. 3987 CUENTA UNICA DEL TESORO LIB. 00099021001"/>
    <m/>
    <m/>
    <m/>
    <m/>
    <m/>
    <m/>
    <n v="14097890.289999999"/>
    <n v="0"/>
    <s v="NO_CONCILIADO"/>
  </r>
  <r>
    <x v="44"/>
    <m/>
    <x v="44"/>
    <x v="195"/>
    <s v="G33459520004"/>
    <s v="COB"/>
    <n v="20739"/>
    <m/>
    <s v="PAGO A FONPLATA PRÉSTAMO BOL 27/2016 VCTO. 22-10-2025 POR CUENTA DE TGN , SEGÚN NOTA MEFP/VTCP/DGCP/UODP/No.478/2025 DEL 10 DE OCTUBRE DE 2025, VALOR 22-10-2025 CAPITAL USD 1.319.216,76 INTERESES USD 648.292,99 COMISIONES USD 58.049,20 CTA. 3987 CUENTA UNICA DEL TESORO LIB. 00099021001 REF.: COMISIONES BANCARIAS"/>
    <m/>
    <m/>
    <m/>
    <m/>
    <m/>
    <m/>
    <n v="14255.34"/>
    <n v="0"/>
    <s v="NO_CONCILIADO"/>
  </r>
  <r>
    <x v="44"/>
    <m/>
    <x v="44"/>
    <x v="195"/>
    <s v="G33459530003"/>
    <s v="COB"/>
    <n v="20638"/>
    <m/>
    <s v="PAGO A BID PRÉSTAMO 2822/BL-BO VCTO. 22-10-2025 POR CUENTA DE TGN , SEGÚN NOTA MEFP/VTCP/DGCP/UODP/No.478/2025 DEL 10 DE OCTUBRE DE 2025, VALOR 22-10-2025 INTERESES USD 8.773,97 CTA. 3987 CUENTA UNICA DEL TESORO LIB. 00099021001 REF.: COMISIONES BANCARIAS"/>
    <m/>
    <m/>
    <m/>
    <m/>
    <m/>
    <m/>
    <n v="420.16"/>
    <n v="0"/>
    <s v="NO_CONCILIADO"/>
  </r>
  <r>
    <x v="39"/>
    <m/>
    <x v="39"/>
    <x v="195"/>
    <s v="G33461460001"/>
    <s v="CVD"/>
    <n v="3346146"/>
    <m/>
    <s v="COBRO COSTOS DE PAPELERIA SEGUN TRANSFERENCIA DEL EXTERIOR POR ORDEN DE CONSULADO DE BOLIVIA EN CÓRDOBA ARGENTINA REF.: RECAUDACION GESTORÍA CONSULAR AL MES DE SEPTIEMBRE Y SALDOS SUPERAVITARIOS 2025. LIB. 00010011102 MIN.RELACIONES EXTERIORES - GESTORIA CONSULAR LEY Nº 3108"/>
    <m/>
    <m/>
    <m/>
    <m/>
    <m/>
    <m/>
    <n v="60"/>
    <n v="0"/>
    <s v="NO_CONCILIADO"/>
  </r>
  <r>
    <x v="58"/>
    <m/>
    <x v="58"/>
    <x v="195"/>
    <s v="S11409730002"/>
    <s v="CRV"/>
    <n v="1140973"/>
    <m/>
    <s v="||REGISTRO DEVOLUCION FONDOS SALDO NO UTILIZADO CARTA DE CREDITO I-2023-12 P/C ECEBOL A/F SACYR INDUSTRIAL,S.L.U.,IMASA INGENIERÍA Y PROYECTOS, S.A.,UTE POTOSÍ UNIÓN TEMPORAL DE EMPRESAS,S/G NOTA SEDEM/GG/EB N° 1082/2025,16/10/2025. LIB.00132039202 SEDEM - FOMENTO A LAS EMPRESAS PUBLICAS PRODUCTIVAS RF:DEVOL.SLDO.NO UT.LC I-2023-12"/>
    <m/>
    <m/>
    <m/>
    <m/>
    <m/>
    <m/>
    <n v="0"/>
    <n v="985705.24"/>
    <s v="NO_CONCILIADO"/>
  </r>
  <r>
    <x v="58"/>
    <m/>
    <x v="58"/>
    <x v="195"/>
    <s v="S11409830001"/>
    <s v="COB"/>
    <n v="1140983"/>
    <m/>
    <s v="'COBRO DE UTILES DE ESCRITORIO POR´||BS60.-P/DEVOLUCION FONDOS SALDO NO UTILIZADO CARTA DE CREDITO I-2023-12 P/C ECEBOL A/F SACYR INDUSTRIAL, S.L.U.,IMASA INGENIERÍA Y PROYECTOS, S.A.,UTE POTOSÍ UNIÓN TEMPORAL DE EMPRESAS,EN COMPL.A COMP.1140973,22/10/2025. LIB.00132032001 ECEBOL - GESTION OPERATIVA REF.:COMIS.EMIS.COMP.CONT.DEV.FDOS.LC I-2023-12"/>
    <m/>
    <m/>
    <m/>
    <m/>
    <m/>
    <m/>
    <n v="60"/>
    <n v="0"/>
    <s v="NO_CONCILIADO"/>
  </r>
  <r>
    <x v="58"/>
    <m/>
    <x v="58"/>
    <x v="195"/>
    <s v="S11409840001"/>
    <s v="COB"/>
    <n v="1140984"/>
    <m/>
    <s v="'COBRO DE UTILES DE ESCRITORIO POR´||BS60.-Y REEMB.GSTS.CO,-BS300.-P/DEV.DOCS.LC I-2023-12 P/C ECEBOL A/F SACYR INDUSTRIAL, S.L.U.,IMASA INGENIERÍA Y PROYECTOS, S.A.,UTE POTOSÍ UNIÓN TEMPORAL DE EMPRESAS,EN COMPL.A COMP.1140973,22/10/2025. LIB.00132032001 ECEBOL - GESTION OPERATIVA REF.:COMIS.DEV.DOCS.LC I-2023-12"/>
    <m/>
    <m/>
    <m/>
    <m/>
    <m/>
    <m/>
    <n v="360"/>
    <n v="0"/>
    <s v="NO_CONCILIADO"/>
  </r>
  <r>
    <x v="44"/>
    <m/>
    <x v="44"/>
    <x v="195"/>
    <s v="S11410410001"/>
    <s v="NTI"/>
    <n v="1141041"/>
    <m/>
    <s v="||PAGO BID PRÉSTAMO BID 2822/BL-BO VCTO 22-10-2025 POR CUENTA DE TGN, S/G NOTA MEFP/VTCP/DGCP/UODP/N° 478/2025 DE FECHA 10-10-2025, VALOR 22-10-2025 CAPITAL 588.333,33 E INTERESES USD 365.507,65 CTA.3987 CUENTA ÚNICA DEL TESORO LIB. 00099021001"/>
    <m/>
    <m/>
    <m/>
    <m/>
    <m/>
    <m/>
    <n v="6638733.2199999997"/>
    <n v="0"/>
    <s v="NO_CONCILIADO"/>
  </r>
  <r>
    <x v="44"/>
    <m/>
    <x v="44"/>
    <x v="195"/>
    <s v="S11410410003"/>
    <s v="COB"/>
    <n v="1141041"/>
    <m/>
    <s v="||PAGO BID PRÉSTAMO BID 2822/BL-BO VCTO 22-10-2025 POR CUENTA DE TGN, S/G NOTA MEFP/VTCP/DGCP/UODP/N° 478/2025 DE FECHA 10-10-2025, VALOR 22-10-2025 CAPITAL 588.333,33 E INTERESES USD 365.507,65 CTA. 3987 CUENTA UNICA DEL TESORO LIB. 00099021001 REF. COMISIONES BANCARIAS"/>
    <m/>
    <m/>
    <m/>
    <m/>
    <m/>
    <m/>
    <n v="6903.34"/>
    <n v="0"/>
    <s v="NO_CONCILIADO"/>
  </r>
  <r>
    <x v="62"/>
    <m/>
    <x v="62"/>
    <x v="196"/>
    <s v="O23423450002"/>
    <s v="BOD"/>
    <n v="2342345"/>
    <m/>
    <s v="00221022001 DEPOSITO DE EFECTIVO, DEPOSITANTE: ROYAL BOL SRL, CONCEPTO: AUTO INICIAL DE PROCESO ADMINISTRATIVO SNRCM/DLP/N°06/2025, CUENTA DE DEPOSITO: CUENTA UNICA DEL TESORO"/>
    <m/>
    <m/>
    <m/>
    <m/>
    <m/>
    <m/>
    <n v="0"/>
    <n v="2110"/>
    <s v="NO_CONCILIADO"/>
  </r>
  <r>
    <x v="90"/>
    <m/>
    <x v="90"/>
    <x v="196"/>
    <s v="O23423540002"/>
    <s v="BOD"/>
    <n v="2342354"/>
    <m/>
    <s v="00382014303 DEPOSITO DE EFECTIVO, DEPOSITANTE: ANDREA DEL ROSARIO MARIACA VACA GUZMAN, CONCEPTO: DEVOLUCION DE COMPRA DE BANNER PASACALLES, CUENTA DE DEPOSITO: CUENTA UNICA DEL TESORO"/>
    <m/>
    <m/>
    <m/>
    <m/>
    <m/>
    <m/>
    <n v="0"/>
    <n v="235"/>
    <s v="NO_CONCILIADO"/>
  </r>
  <r>
    <x v="1"/>
    <m/>
    <x v="1"/>
    <x v="196"/>
    <s v="O23423750002"/>
    <s v="BOD"/>
    <n v="2342375"/>
    <m/>
    <s v="00099021001 DEPOSITO DE EFECTIVO, DEPOSITANTE: JUAN PABLO GOMEZ CALIZAYA, CONCEPTO: DEPÓSITO, CUENTA DE DEPOSITO: CUENTA UNICA DEL TESORO"/>
    <m/>
    <m/>
    <m/>
    <m/>
    <m/>
    <m/>
    <n v="0"/>
    <n v="181"/>
    <s v="NO_CONCILIADO"/>
  </r>
  <r>
    <x v="8"/>
    <m/>
    <x v="8"/>
    <x v="196"/>
    <s v="O23423870002"/>
    <s v="BOD"/>
    <n v="2342387"/>
    <m/>
    <s v="00081011101 DEPOSITO DE EFECTIVO, DEPOSITANTE: GONZALO MAMANI QUISPE, CONCEPTO: REPOSICION DE CREDENCIAL, CUENTA DE DEPOSITO: CUENTA UNICA DEL TESORO"/>
    <m/>
    <m/>
    <m/>
    <m/>
    <m/>
    <m/>
    <n v="0"/>
    <n v="30"/>
    <s v="NO_CONCILIADO"/>
  </r>
  <r>
    <x v="56"/>
    <m/>
    <x v="56"/>
    <x v="196"/>
    <s v="O23424010002"/>
    <s v="BOD"/>
    <n v="2342401"/>
    <m/>
    <s v="00099021001 DEPOSITO DE EFECTIVO, DEPOSITANTE: WALTER HUGO MARTINEZ CUETO, CONCEPTO: DEVOLUCION DE PASAJE PENDIENTE DE USO RUTA LPZ/TDD, CUENTA DE DEPOSITO: CUENTA UNICA DEL TESORO/DJBR"/>
    <m/>
    <m/>
    <m/>
    <m/>
    <m/>
    <m/>
    <n v="0"/>
    <n v="728"/>
    <s v="NO_CONCILIADO"/>
  </r>
  <r>
    <x v="1"/>
    <m/>
    <x v="1"/>
    <x v="196"/>
    <s v="O23424300002"/>
    <s v="BOD"/>
    <n v="2342430"/>
    <m/>
    <s v="00099021001 DEPOSITO DE EFECTIVO, DEPOSITANTE: PAMELA TICONA DAZA, CONCEPTO: DEVOLUCION DE PASAJE PENDIENTE DE USO RUTA LPZ/TJA, CUENTA DE DEPOSITO: CUENTA UNICA DEL TESORO"/>
    <m/>
    <m/>
    <m/>
    <m/>
    <m/>
    <m/>
    <n v="0"/>
    <n v="877"/>
    <s v="NO_CONCILIADO"/>
  </r>
  <r>
    <x v="62"/>
    <m/>
    <x v="62"/>
    <x v="196"/>
    <s v="O23424330002"/>
    <s v="BOD"/>
    <n v="2342433"/>
    <m/>
    <s v="00221022001 DEPOSITO DE EFECTIVO, DEPOSITANTE: CARLOS PATZI SUXO, CONCEPTO: PAGO POR FUERA PLAZO, CUENTA DE DEPOSITO: CUENTA UNICA DEL TESORO"/>
    <m/>
    <m/>
    <m/>
    <m/>
    <m/>
    <m/>
    <n v="0"/>
    <n v="100"/>
    <s v="NO_CONCILIADO"/>
  </r>
  <r>
    <x v="62"/>
    <m/>
    <x v="62"/>
    <x v="196"/>
    <s v="O23424360002"/>
    <s v="BOD"/>
    <n v="2342436"/>
    <m/>
    <s v="00221022001 DEPOSITO DE EFECTIVO, DEPOSITANTE: CARLOS PATZI SUXO, CONCEPTO: PAGO POR FUERA PLAZO, CUENTA DE DEPOSITO: CUENTA UNICA DEL TESORO"/>
    <m/>
    <m/>
    <m/>
    <m/>
    <m/>
    <m/>
    <n v="0"/>
    <n v="100"/>
    <s v="NO_CONCILIADO"/>
  </r>
  <r>
    <x v="62"/>
    <m/>
    <x v="62"/>
    <x v="196"/>
    <s v="O23424370002"/>
    <s v="BOD"/>
    <n v="2342437"/>
    <m/>
    <s v="00221022001 DEPOSITO DE EFECTIVO, DEPOSITANTE: CARLOS PATZI SUXO, CONCEPTO: PAGO POR FUERA PLAZO, CUENTA DE DEPOSITO: CUENTA UNICA DEL TESORO"/>
    <m/>
    <m/>
    <m/>
    <m/>
    <m/>
    <m/>
    <n v="0"/>
    <n v="100"/>
    <s v="NO_CONCILIADO"/>
  </r>
  <r>
    <x v="62"/>
    <m/>
    <x v="62"/>
    <x v="196"/>
    <s v="O23424380002"/>
    <s v="BOD"/>
    <n v="2342438"/>
    <m/>
    <s v="00221022001 DEPOSITO DE EFECTIVO, DEPOSITANTE: CARLOS PATZI SUXO, CONCEPTO: PAGO POR FUERA PLAZO, CUENTA DE DEPOSITO: CUENTA UNICA DEL TESORO"/>
    <m/>
    <m/>
    <m/>
    <m/>
    <m/>
    <m/>
    <n v="0"/>
    <n v="100"/>
    <s v="NO_CONCILIADO"/>
  </r>
  <r>
    <x v="62"/>
    <m/>
    <x v="62"/>
    <x v="196"/>
    <s v="O23424390002"/>
    <s v="BOD"/>
    <n v="2342439"/>
    <m/>
    <s v="00221022001 DEPOSITO DE EFECTIVO, DEPOSITANTE: CARLOS PATZI SUXO, CONCEPTO: PAGO POR FUERA PLAZO, CUENTA DE DEPOSITO: CUENTA UNICA DEL TESORO"/>
    <m/>
    <m/>
    <m/>
    <m/>
    <m/>
    <m/>
    <n v="0"/>
    <n v="100"/>
    <s v="NO_CONCILIADO"/>
  </r>
  <r>
    <x v="62"/>
    <m/>
    <x v="62"/>
    <x v="196"/>
    <s v="O23424400002"/>
    <s v="BOD"/>
    <n v="2342440"/>
    <m/>
    <s v="00221022001 DEPOSITO DE EFECTIVO, DEPOSITANTE: CARLOS PATZI SUXO, CONCEPTO: PAGO POR FUERA PLAZO, CUENTA DE DEPOSITO: CUENTA UNICA DEL TESORO"/>
    <m/>
    <m/>
    <m/>
    <m/>
    <m/>
    <m/>
    <n v="0"/>
    <n v="100"/>
    <s v="NO_CONCILIADO"/>
  </r>
  <r>
    <x v="62"/>
    <m/>
    <x v="62"/>
    <x v="196"/>
    <s v="O23424410002"/>
    <s v="BOD"/>
    <n v="2342441"/>
    <m/>
    <s v="00221022001 DEPOSITO DE EFECTIVO, DEPOSITANTE: CARLOS PATZI SUXO, CONCEPTO: PAGO POR FUERA PLAZO, CUENTA DE DEPOSITO: CUENTA UNICA DEL TESORO"/>
    <m/>
    <m/>
    <m/>
    <m/>
    <m/>
    <m/>
    <n v="0"/>
    <n v="100"/>
    <s v="NO_CONCILIADO"/>
  </r>
  <r>
    <x v="62"/>
    <m/>
    <x v="62"/>
    <x v="196"/>
    <s v="O23424420002"/>
    <s v="BOD"/>
    <n v="2342442"/>
    <m/>
    <s v="00221022001 DEPOSITO DE EFECTIVO, DEPOSITANTE: HERIBERTO MAMANI MAMANI, CONCEPTO: PAGO POR FUERA PLAZO, CUENTA DE DEPOSITO: CUENTA UNICA DEL TESORO"/>
    <m/>
    <m/>
    <m/>
    <m/>
    <m/>
    <m/>
    <n v="0"/>
    <n v="100"/>
    <s v="NO_CONCILIADO"/>
  </r>
  <r>
    <x v="62"/>
    <m/>
    <x v="62"/>
    <x v="196"/>
    <s v="O23424430002"/>
    <s v="BOD"/>
    <n v="2342443"/>
    <m/>
    <s v="00221022001 DEPOSITO DE EFECTIVO, DEPOSITANTE: ALICIA MAMANI MAMANI, CONCEPTO: PAGO POR FUERA PLAZO, CUENTA DE DEPOSITO: CUENTA UNICA DEL TESORO"/>
    <m/>
    <m/>
    <m/>
    <m/>
    <m/>
    <m/>
    <n v="0"/>
    <n v="100"/>
    <s v="NO_CONCILIADO"/>
  </r>
  <r>
    <x v="48"/>
    <m/>
    <x v="48"/>
    <x v="196"/>
    <s v="O23424470002"/>
    <s v="BOD"/>
    <n v="2342447"/>
    <m/>
    <s v="00041031107 DEPOSITO DE EFECTIVO, DEPOSITANTE: RUTH MARLENE CALLE CLEMENTE, CONCEPTO: DEVOLUCION DE FONDO ROTATIVO CAJA CHICA, CUENTA DE DEPOSITO: CUENTA UNICA DEL TESORO"/>
    <m/>
    <m/>
    <m/>
    <m/>
    <m/>
    <m/>
    <n v="0"/>
    <n v="89.6"/>
    <s v="NO_CONCILIADO"/>
  </r>
  <r>
    <x v="62"/>
    <m/>
    <x v="62"/>
    <x v="196"/>
    <s v="O23424680002"/>
    <s v="BOD"/>
    <n v="2342468"/>
    <m/>
    <s v="00221022001 DEPOSITO DE EFECTIVO, DEPOSITANTE: COMERCIALIZADORA POLIMIN S.R.L., CONCEPTO: PAGO M02 FUERA DE PLAZO, CUENTA DE DEPOSITO: CUENTA UNICA DEL TESORO"/>
    <m/>
    <m/>
    <m/>
    <m/>
    <m/>
    <m/>
    <n v="0"/>
    <n v="100"/>
    <s v="NO_CONCILIADO"/>
  </r>
  <r>
    <x v="62"/>
    <m/>
    <x v="62"/>
    <x v="196"/>
    <s v="O23424710002"/>
    <s v="BOD"/>
    <n v="2342471"/>
    <m/>
    <s v="00221022001 DEPOSITO DE EFECTIVO, DEPOSITANTE: COMERCIALIZADORA POLIMIN S.R.L., CONCEPTO: PAGO M02 FUERA DE PLAZO, CUENTA DE DEPOSITO: CUENTA UNICA DEL TESORO"/>
    <m/>
    <m/>
    <m/>
    <m/>
    <m/>
    <m/>
    <n v="0"/>
    <n v="100"/>
    <s v="NO_CONCILIADO"/>
  </r>
  <r>
    <x v="62"/>
    <m/>
    <x v="62"/>
    <x v="196"/>
    <s v="O23424730002"/>
    <s v="BOD"/>
    <n v="2342473"/>
    <m/>
    <s v="00221022001 DEPOSITO DE EFECTIVO, DEPOSITANTE: COMERCIALIZADORA POLIMIN S.R.L., CONCEPTO: PAGO M02 FUERA DE PLAZO, CUENTA DE DEPOSITO: CUENTA UNICA DEL TESORO"/>
    <m/>
    <m/>
    <m/>
    <m/>
    <m/>
    <m/>
    <n v="0"/>
    <n v="100"/>
    <s v="NO_CONCILIADO"/>
  </r>
  <r>
    <x v="62"/>
    <m/>
    <x v="62"/>
    <x v="196"/>
    <s v="O23424740002"/>
    <s v="BOD"/>
    <n v="2342474"/>
    <m/>
    <s v="00221022001 DEPOSITO DE EFECTIVO, DEPOSITANTE: COMERCIALIZADORA POLIMIN S.R.L., CONCEPTO: PAGO M02 FUERA DE PLAZO, CUENTA DE DEPOSITO: CUENTA UNICA DEL TESORO"/>
    <m/>
    <m/>
    <m/>
    <m/>
    <m/>
    <m/>
    <n v="0"/>
    <n v="100"/>
    <s v="NO_CONCILIADO"/>
  </r>
  <r>
    <x v="87"/>
    <m/>
    <x v="87"/>
    <x v="196"/>
    <s v="O23424780002"/>
    <s v="BOD"/>
    <n v="2342478"/>
    <m/>
    <s v="00099021001 DEPOSITO DE EFECTIVO, DEPOSITANTE: UNIVERSIDAD MAYOR DE SAN ANDRES, CONCEPTO: PAGO DE SERVICIOS BASICOS AL MES DE SEP 2025 A FAVOR DE LA PROCURADURIA GRAL DEL ESTADO, CUENTA DE DEPOSITO: CUENTA UNICA DEL TESORO"/>
    <m/>
    <m/>
    <m/>
    <m/>
    <m/>
    <m/>
    <n v="0"/>
    <n v="718.63"/>
    <s v="NO_CONCILIADO"/>
  </r>
  <r>
    <x v="62"/>
    <m/>
    <x v="62"/>
    <x v="196"/>
    <s v="O23425070002"/>
    <s v="BOD"/>
    <n v="2342507"/>
    <m/>
    <s v="00221022001 DEPOSITO DE EFECTIVO, DEPOSITANTE: COMERCIALIZADORA DE MINERALES MABRAMA, CONCEPTO: FORMULARIO FUERA DE PLAZO, CUENTA DE DEPOSITO: CUENTA UNICA DEL TESORO"/>
    <m/>
    <m/>
    <m/>
    <m/>
    <m/>
    <m/>
    <n v="0"/>
    <n v="100"/>
    <s v="NO_CONCILIADO"/>
  </r>
  <r>
    <x v="62"/>
    <m/>
    <x v="62"/>
    <x v="196"/>
    <s v="O23425080002"/>
    <s v="BOD"/>
    <n v="2342508"/>
    <m/>
    <s v="00221022001 DEPOSITO DE EFECTIVO, DEPOSITANTE: COMERCIALIZADORA DE MINERALES MABRAMA SRL, CONCEPTO: FORMULARIO FUERA DE PLAZO, CUENTA DE DEPOSITO: CUENTA UNICA DEL TESORO"/>
    <m/>
    <m/>
    <m/>
    <m/>
    <m/>
    <m/>
    <n v="0"/>
    <n v="100"/>
    <s v="NO_CONCILIADO"/>
  </r>
  <r>
    <x v="62"/>
    <m/>
    <x v="62"/>
    <x v="196"/>
    <s v="O23425090002"/>
    <s v="BOD"/>
    <n v="2342509"/>
    <m/>
    <s v="00221022001 DEPOSITO DE EFECTIVO, DEPOSITANTE: COMERCIALIZADORA DE MINERALES MABRAMA SRL, CONCEPTO: FORMULARIO FUERA DE PLAZO, CUENTA DE DEPOSITO: CUENTA UNICA DEL TESORO"/>
    <m/>
    <m/>
    <m/>
    <m/>
    <m/>
    <m/>
    <n v="0"/>
    <n v="100"/>
    <s v="NO_CONCILIADO"/>
  </r>
  <r>
    <x v="62"/>
    <m/>
    <x v="62"/>
    <x v="196"/>
    <s v="O23425100002"/>
    <s v="BOD"/>
    <n v="2342510"/>
    <m/>
    <s v="00221022001 DEPOSITO DE EFECTIVO, DEPOSITANTE: COMERCIALIZADORA DE MINERALES MABRAMA SRL, CONCEPTO: FORMULARIO FUERA DE PLAZO, CUENTA DE DEPOSITO: CUENTA UNICA DEL TESORO"/>
    <m/>
    <m/>
    <m/>
    <m/>
    <m/>
    <m/>
    <n v="0"/>
    <n v="100"/>
    <s v="NO_CONCILIADO"/>
  </r>
  <r>
    <x v="62"/>
    <m/>
    <x v="62"/>
    <x v="196"/>
    <s v="O23425130002"/>
    <s v="BOD"/>
    <n v="2342513"/>
    <m/>
    <s v="00221022001 DEPOSITO DE EFECTIVO, DEPOSITANTE: COMERCIALIZADORA DE MINERALES MABRAMA SRL, CONCEPTO: FORMULARIO FUERA DE PLAZO, CUENTA DE DEPOSITO: CUENTA UNICA DEL TESORO"/>
    <m/>
    <m/>
    <m/>
    <m/>
    <m/>
    <m/>
    <n v="0"/>
    <n v="100"/>
    <s v="NO_CONCILIADO"/>
  </r>
  <r>
    <x v="0"/>
    <m/>
    <x v="0"/>
    <x v="196"/>
    <s v="B23423730002"/>
    <s v="BOD"/>
    <n v="2342373"/>
    <m/>
    <s v="00015011108 DEP.DE CHEQ.AJENOS,RET.DE CAM.,CONCEPTO: DEPOSITÓ A LA CUT,DEP.: MINISTERIO DE GOBIERNO , PROCEDENCIA: BANCO UNION S.A., CHEQUE: 3299, FECHA DE EMISION:14/10/2025"/>
    <m/>
    <m/>
    <m/>
    <m/>
    <m/>
    <m/>
    <n v="0"/>
    <n v="3"/>
    <s v="NO_CONCILIADO"/>
  </r>
  <r>
    <x v="1"/>
    <m/>
    <x v="1"/>
    <x v="196"/>
    <s v="B23424000002"/>
    <s v="BOD"/>
    <n v="2342400"/>
    <m/>
    <s v="00099021001 DEP.DE CHEQ.AJENOS,RET.DE CAM.,CONCEPTO: DEVOLUCION PLANILLA DE INCAPACIDADES SEGURO SOCIAL UNIVERSITARIO,DEP.: SEGURO SOCIAL UNIVERSITARIO , PROCEDENCIA: BANCO UNION S.A., CHEQUE: 27785, FECHA DE EMISION:30/09/2025"/>
    <m/>
    <m/>
    <m/>
    <m/>
    <m/>
    <m/>
    <n v="0"/>
    <n v="5195.88"/>
    <s v="NO_CONCILIADO"/>
  </r>
  <r>
    <x v="62"/>
    <m/>
    <x v="62"/>
    <x v="196"/>
    <s v="B23424120002"/>
    <s v="BOD"/>
    <n v="2342412"/>
    <m/>
    <s v="00221022001 DEP.DE CHEQ.AJENOS,RET.DE CAM.,CONCEPTO: DEPOSITÓ,DEP.: ANDREA DAYANA ROMAY ZEGARRA , PROCEDENCIA: BANCO UNION S.A., CHEQUE: 223561, FECHA DE EMISION:23/10/2025"/>
    <m/>
    <m/>
    <m/>
    <m/>
    <m/>
    <m/>
    <n v="0"/>
    <n v="300"/>
    <s v="NO_CONCILIADO"/>
  </r>
  <r>
    <x v="1"/>
    <m/>
    <x v="1"/>
    <x v="196"/>
    <s v="B23424030002"/>
    <s v="BOD"/>
    <n v="2342403"/>
    <m/>
    <s v="00099021001 DEP.DE CHEQ.AJENOS,RET.DE CAM.,CONCEPTO: DEVOLUCION PLANILLA DE INCAPACIDADES SEGURO SOCIAL UNIVERSITARIO,DEP.: SEGURO SOCIAL UNIVERSITARIO , PROCEDENCIA: BANCO UNION S.A., CHEQUE: 27812, FECHA DE EMISION:02/10/2025"/>
    <m/>
    <m/>
    <m/>
    <m/>
    <m/>
    <m/>
    <n v="0"/>
    <n v="148.93"/>
    <s v="NO_CONCILIADO"/>
  </r>
  <r>
    <x v="62"/>
    <m/>
    <x v="62"/>
    <x v="196"/>
    <s v="B23424060002"/>
    <s v="BOD"/>
    <n v="2342406"/>
    <m/>
    <s v="00221022001 DEP.DE CHEQ.AJENOS,RET.DE CAM.,CONCEPTO: DEPOSITÓ,DEP.: ANDREA DAYANA ROMAY ZEGARRA , PROCEDENCIA: BANCO UNION S.A., CHEQUE: 223559, FECHA DE EMISION:23/10/2025"/>
    <m/>
    <m/>
    <m/>
    <m/>
    <m/>
    <m/>
    <n v="0"/>
    <n v="300"/>
    <s v="NO_CONCILIADO"/>
  </r>
  <r>
    <x v="62"/>
    <m/>
    <x v="62"/>
    <x v="196"/>
    <s v="B23424090002"/>
    <s v="BOD"/>
    <n v="2342409"/>
    <m/>
    <s v="00221022001 DEP.DE CHEQ.AJENOS,RET.DE CAM.,CONCEPTO: DEPOSITÓ,DEP.: ANDREA DAYANA ROMAY ZEGARRA , PROCEDENCIA: BANCO UNION S.A., CHEQUE: 223560, FECHA DE EMISION:23/10/2025"/>
    <m/>
    <m/>
    <m/>
    <m/>
    <m/>
    <m/>
    <n v="0"/>
    <n v="300"/>
    <s v="NO_CONCILIADO"/>
  </r>
  <r>
    <x v="62"/>
    <m/>
    <x v="62"/>
    <x v="196"/>
    <s v="B23424130002"/>
    <s v="BOD"/>
    <n v="2342413"/>
    <m/>
    <s v="00221022001 DEP.DE CHEQ.AJENOS,RET.DE CAM.,CONCEPTO: DEPOSITÓ,DEP.: ANDREA DAYANA ROMAY ZEGARRA , PROCEDENCIA: BANCO UNION S.A., CHEQUE: 223562, FECHA DE EMISION:23/10/2025"/>
    <m/>
    <m/>
    <m/>
    <m/>
    <m/>
    <m/>
    <n v="0"/>
    <n v="300"/>
    <s v="NO_CONCILIADO"/>
  </r>
  <r>
    <x v="62"/>
    <m/>
    <x v="62"/>
    <x v="196"/>
    <s v="B23424160002"/>
    <s v="BOD"/>
    <n v="2342416"/>
    <m/>
    <s v="00221022001 DEP.DE CHEQ.AJENOS,RET.DE CAM.,CONCEPTO: DEPOSITÓ,DEP.: MARIA DEL CARMEN VILLALTA CHACON , PROCEDENCIA: BANCO UNION S.A., CHEQUE: 223555, FECHA DE EMISION:22/10/2025"/>
    <m/>
    <m/>
    <m/>
    <m/>
    <m/>
    <m/>
    <n v="0"/>
    <n v="100"/>
    <s v="NO_CONCILIADO"/>
  </r>
  <r>
    <x v="62"/>
    <m/>
    <x v="62"/>
    <x v="196"/>
    <s v="B23424180002"/>
    <s v="BOD"/>
    <n v="2342418"/>
    <m/>
    <s v="00221022001 DEP.DE CHEQ.AJENOS,RET.DE CAM.,CONCEPTO: DEPOSITÓ,DEP.: MARIA DEL CARMEN VILLALTA CHACON , PROCEDENCIA: BANCO UNION S.A., CHEQUE: 223556, FECHA DE EMISION:22/10/2025"/>
    <m/>
    <m/>
    <m/>
    <m/>
    <m/>
    <m/>
    <n v="0"/>
    <n v="100"/>
    <s v="NO_CONCILIADO"/>
  </r>
  <r>
    <x v="62"/>
    <m/>
    <x v="62"/>
    <x v="196"/>
    <s v="B23424190002"/>
    <s v="BOD"/>
    <n v="2342419"/>
    <m/>
    <s v="00221022001 DEP.DE CHEQ.AJENOS,RET.DE CAM.,CONCEPTO: DEPOSITÓ,DEP.: MARIA DEL CARMEN VILLALTA CHACON , PROCEDENCIA: BANCO UNION S.A., CHEQUE: 223557, FECHA DE EMISION:22/10/2025"/>
    <m/>
    <m/>
    <m/>
    <m/>
    <m/>
    <m/>
    <n v="0"/>
    <n v="100"/>
    <s v="NO_CONCILIADO"/>
  </r>
  <r>
    <x v="62"/>
    <m/>
    <x v="62"/>
    <x v="196"/>
    <s v="B23424210002"/>
    <s v="BOD"/>
    <n v="2342421"/>
    <m/>
    <s v="00221022001 DEP.DE CHEQ.AJENOS,RET.DE CAM.,CONCEPTO: DEPOSITÓ,DEP.: MARIA DEL CARMEN VILLALTA CHACON , PROCEDENCIA: BANCO UNION S.A., CHEQUE: 223563, FECHA DE EMISION:23/10/2025"/>
    <m/>
    <m/>
    <m/>
    <m/>
    <m/>
    <m/>
    <n v="0"/>
    <n v="100"/>
    <s v="NO_CONCILIADO"/>
  </r>
  <r>
    <x v="62"/>
    <m/>
    <x v="62"/>
    <x v="196"/>
    <s v="B23424220002"/>
    <s v="BOD"/>
    <n v="2342422"/>
    <m/>
    <s v="00221022001 DEP.DE CHEQ.AJENOS,RET.DE CAM.,CONCEPTO: DEPOSITÓ,DEP.: MARIA DEL CARMEN VILLALTA CHACON , PROCEDENCIA: BANCO UNION S.A., CHEQUE: 223564, FECHA DE EMISION:23/10/2025"/>
    <m/>
    <m/>
    <m/>
    <m/>
    <m/>
    <m/>
    <n v="0"/>
    <n v="100"/>
    <s v="NO_CONCILIADO"/>
  </r>
  <r>
    <x v="62"/>
    <m/>
    <x v="62"/>
    <x v="196"/>
    <s v="B23424230002"/>
    <s v="BOD"/>
    <n v="2342423"/>
    <m/>
    <s v="00221022001 DEP.DE CHEQ.AJENOS,RET.DE CAM.,CONCEPTO: DEPOSITÓ,DEP.: MARIA DEL CARMEN VILLALTA CHACON , PROCEDENCIA: BANCO UNION S.A., CHEQUE: 223565, FECHA DE EMISION:23/10/2025"/>
    <m/>
    <m/>
    <m/>
    <m/>
    <m/>
    <m/>
    <n v="0"/>
    <n v="100"/>
    <s v="NO_CONCILIADO"/>
  </r>
  <r>
    <x v="62"/>
    <m/>
    <x v="62"/>
    <x v="196"/>
    <s v="B23424240002"/>
    <s v="BOD"/>
    <n v="2342424"/>
    <m/>
    <s v="00221022001 DEP.DE CHEQ.AJENOS,RET.DE CAM.,CONCEPTO: DEPOSITÓ,DEP.: MARIA DEL CARMEN VILLALTA CHACON , PROCEDENCIA: BANCO UNION S.A., CHEQUE: 223566, FECHA DE EMISION:23/10/2025"/>
    <m/>
    <m/>
    <m/>
    <m/>
    <m/>
    <m/>
    <n v="0"/>
    <n v="100"/>
    <s v="NO_CONCILIADO"/>
  </r>
  <r>
    <x v="49"/>
    <m/>
    <x v="49"/>
    <x v="196"/>
    <s v="B23424250002"/>
    <s v="BOD"/>
    <n v="2342425"/>
    <m/>
    <s v="00597022001 DEP.DE CHEQ.AJENOS,RET.DE CAM.,CONCEPTO: DEVOLUCION DE MULTA - DEPÓSITOS EFECTUADOS EN OCTUBRE - CONTRATO CTTO, YLB-GJU-N°160/2023,DEP.: FULL INDUSTRIA S.R.L. , PROCEDENCIA: BANCO UNION S.A., CHEQUE: 315, FECHA DE EMISION:22/10/2025"/>
    <m/>
    <m/>
    <m/>
    <m/>
    <m/>
    <m/>
    <n v="0"/>
    <n v="2020.08"/>
    <s v="NO_CONCILIADO"/>
  </r>
  <r>
    <x v="62"/>
    <m/>
    <x v="62"/>
    <x v="196"/>
    <s v="B23424270002"/>
    <s v="BOD"/>
    <n v="2342427"/>
    <m/>
    <s v="00221022001 DEP.DE CHEQ.AJENOS,RET.DE CAM.,CONCEPTO: DEPOSITÓ,DEP.: MARIA DEL CARMEN VILLALTA CHACON , PROCEDENCIA: BANCO UNION S.A., CHEQUE: 223567, FECHA DE EMISION:23/10/2025"/>
    <m/>
    <m/>
    <m/>
    <m/>
    <m/>
    <m/>
    <n v="0"/>
    <n v="110"/>
    <s v="NO_CONCILIADO"/>
  </r>
  <r>
    <x v="49"/>
    <m/>
    <x v="49"/>
    <x v="196"/>
    <s v="B23424280002"/>
    <s v="BOD"/>
    <n v="2342428"/>
    <m/>
    <s v="00597022001 DEP.DE CHEQ.AJENOS,RET.DE CAM.,CONCEPTO: DEVOLUCION DE MULTA - DEPÓSITOS EFECTUADOS EN AGOSTO Y SEPTIEMBRE - CONTRATO CTTO,YLB-GJU-N°160/2023,DEP.: FULL INDUSTRIA S.R.L. , PROCEDENCIA: BANCO UNION S.A., CHEQUE: 312, FECHA DE EMISION:20/10/2025"/>
    <m/>
    <m/>
    <m/>
    <m/>
    <m/>
    <m/>
    <n v="0"/>
    <n v="4040.16"/>
    <s v="NO_CONCILIADO"/>
  </r>
  <r>
    <x v="62"/>
    <m/>
    <x v="62"/>
    <x v="196"/>
    <s v="B23424290002"/>
    <s v="BOD"/>
    <n v="2342429"/>
    <m/>
    <s v="00221022001 DEP.DE CHEQ.AJENOS,RET.DE CAM.,CONCEPTO: DEPOSITÓ,DEP.: MARIA DEL CARMEN VILLALTA CHACON , PROCEDENCIA: BANCO UNION S.A., CHEQUE: 223568, FECHA DE EMISION:23/10/2025"/>
    <m/>
    <m/>
    <m/>
    <m/>
    <m/>
    <m/>
    <n v="0"/>
    <n v="220"/>
    <s v="NO_CONCILIADO"/>
  </r>
  <r>
    <x v="18"/>
    <m/>
    <x v="18"/>
    <x v="196"/>
    <s v="O23425530002"/>
    <s v="BOD"/>
    <n v="2342553"/>
    <m/>
    <s v="00099021001 DEPOSITO DE EFECTIVO, DEPOSITANTE: SOFIA BETHZABE CANAVIRI CARPIO, CONCEPTO: FUENTE 10 ORGANISMO 111, CUENTA DE DEPOSITO: CUENTA UNICA DEL TESORO/DJBR"/>
    <m/>
    <m/>
    <m/>
    <m/>
    <m/>
    <m/>
    <n v="0"/>
    <n v="1015"/>
    <s v="NO_CONCILIADO"/>
  </r>
  <r>
    <x v="44"/>
    <m/>
    <x v="44"/>
    <x v="196"/>
    <s v="G33474110001"/>
    <s v="NTI"/>
    <n v="20749"/>
    <m/>
    <s v="PAGO A FONPLATA PRÉSTAMO BOL 29/2017 VCTO. 23-10-2025 POR CUENTA DE TGN SG NOTA MEFP/VTCP/DGCP/UODP/No478/2025 DE 10-10-2025, NTI. 020749 VALOR 23-10-2025 CAPITAL USD 520.555,55 INTERESES USD 182.053,18 CTA. 3987 CUENTA UNICA DEL TESORO LIBRETA Nro 00099021001 TGN-RECURSOS ORDINARIOS"/>
    <m/>
    <m/>
    <m/>
    <m/>
    <m/>
    <m/>
    <n v="4890156.76"/>
    <n v="0"/>
    <s v="NO_CONCILIADO"/>
  </r>
  <r>
    <x v="39"/>
    <m/>
    <x v="39"/>
    <x v="196"/>
    <s v="G33474200001"/>
    <s v="CVD"/>
    <n v="3347420"/>
    <m/>
    <s v="COBRO COSTOS DE PAPELERIA POR REGULARIZACION DE TRANSFERENCIA DEL EXTERIOR POR ORDEN DE EMBAJADA DE BOLIVIA EN TOKIO JAPON REF.: RECAUDACION GESTORÍA CONSULAR AL MES DE SEPTIEMBRE Y SALDOS SUPERAVITARIOS 2025. LIB. 00010011102 MIN.RELACIONES EXTERIORES - GESTORIA CONSULAR LEY Nº 3108"/>
    <m/>
    <m/>
    <m/>
    <m/>
    <m/>
    <m/>
    <n v="60"/>
    <n v="0"/>
    <s v="NO_CONCILIADO"/>
  </r>
  <r>
    <x v="44"/>
    <m/>
    <x v="44"/>
    <x v="196"/>
    <s v="G33474110004"/>
    <s v="COB"/>
    <n v="20749"/>
    <m/>
    <s v="PAGO A FONPLATA PRÉSTAMO BOL 29/2017 VCTO. 23-10-2025 POR CUENTA DE TGN SG NOTA MEFP/VTCP/DGCP/UODP/No478/2025 DE 10-10-2025, NTI. 020749 VALOR 23-10-2025 CAPITAL USD 520.555,55 INTERESES USD 182.053,18 CTA. 3987 CUENTA UNICA DEL TESORO LIBRETA Nro 00099021001 TGN-RECURSOS ORDINARIOS REF.: COMISIONES BANCARIAS"/>
    <m/>
    <m/>
    <m/>
    <m/>
    <m/>
    <m/>
    <n v="5179.8999999999996"/>
    <n v="0"/>
    <s v="NO_CONCILIADO"/>
  </r>
  <r>
    <x v="39"/>
    <m/>
    <x v="39"/>
    <x v="196"/>
    <s v="G33479280001"/>
    <s v="CVD"/>
    <n v="3347928"/>
    <m/>
    <s v="COBRO COSTOS DE PAPELERIA SEGUN TRANSFERENCIA DEL EXTERIOR POR ORDEN DE CONSULAR SECTION OF THE BOLIVIA (EMBAJADA DE BOLIVIA EN NUEVA DELHI INDIA) REF.: RECAUDACION GESTORÍA CONSULAR AL MES DE SEPTIEMBRE Y SALDOS SUPERAVITARIOS 2025. LIB. 00010011102 MIN.RELACIONES EXTERIORES - GESTORIA CONSULAR LEY Nº 3108"/>
    <m/>
    <m/>
    <m/>
    <m/>
    <m/>
    <m/>
    <n v="60"/>
    <n v="0"/>
    <s v="NO_CONCILIADO"/>
  </r>
  <r>
    <x v="17"/>
    <m/>
    <x v="17"/>
    <x v="196"/>
    <s v="S11411200001"/>
    <s v="COB"/>
    <n v="1141120"/>
    <m/>
    <s v="'COBRO DE UTILES DE ESCRITORIO POR´||BS60.-P/REGISTRO EMISION BOLETA DE GARANTIA BG-012/2025 P/C CORPORACION DE LAS FUERZAS ARMADAS PARA EL DESARROLO NACIONAL A/F ARMADA BOLIVIANA,EN COMPL.A COMP.1141117,23/10/2025. LIB.00548082001 COFADENA-UNIDAD DE EJECUCIÓN DE PROYECTOS DE INGENIERÍA R:EMIS.COMP.CONT.BG-012-2025"/>
    <m/>
    <m/>
    <m/>
    <m/>
    <m/>
    <m/>
    <n v="60"/>
    <n v="0"/>
    <s v="NO_CONCILIADO"/>
  </r>
  <r>
    <x v="19"/>
    <m/>
    <x v="19"/>
    <x v="197"/>
    <s v="O23427540002"/>
    <s v="BOD"/>
    <n v="2342754"/>
    <m/>
    <s v="00099021001 DEPOSITO DE EFECTIVO, DEPOSITANTE: JUAN JOSE JAUREGUI URURI, CONCEPTO: DEPÓSITO, CUENTA DE DEPOSITO: CUENTA UNICA DEL TESORO/DJBR"/>
    <m/>
    <m/>
    <m/>
    <m/>
    <m/>
    <m/>
    <n v="0"/>
    <n v="425"/>
    <s v="NO_CONCILIADO"/>
  </r>
  <r>
    <x v="8"/>
    <m/>
    <x v="8"/>
    <x v="197"/>
    <s v="O23427660002"/>
    <s v="BOD"/>
    <n v="2342766"/>
    <m/>
    <s v="00081011101 DEPOSITO DE EFECTIVO, DEPOSITANTE: GONZALO VACA VALDEZ, CONCEPTO: PAGO DE DEUDA, CUENTA DE DEPOSITO: CUENTA UNICA DEL TESORO"/>
    <m/>
    <m/>
    <m/>
    <m/>
    <m/>
    <m/>
    <n v="0"/>
    <n v="1123"/>
    <s v="NO_CONCILIADO"/>
  </r>
  <r>
    <x v="7"/>
    <m/>
    <x v="7"/>
    <x v="197"/>
    <s v="O23427680002"/>
    <s v="BOD"/>
    <n v="2342768"/>
    <m/>
    <s v="00526012001 DEPOSITO DE EFECTIVO, DEPOSITANTE: BOLIVIA TV-JESUS HENRY VILLCA MADENI, CONCEPTO: DEVOLUCION IMPUESTOS ACADEMIA DEL SABER GESTION 2024-JESUS VILLCA, CUENTA DE DEPOSITO: CUENTA UNICA DEL TESORO"/>
    <m/>
    <m/>
    <m/>
    <m/>
    <m/>
    <m/>
    <n v="0"/>
    <n v="218.09"/>
    <s v="NO_CONCILIADO"/>
  </r>
  <r>
    <x v="62"/>
    <m/>
    <x v="62"/>
    <x v="197"/>
    <s v="O23427700002"/>
    <s v="BOD"/>
    <n v="2342770"/>
    <m/>
    <s v="00221022001 DEPOSITO DE EFECTIVO, DEPOSITANTE: MINERA DON VALERIANO S.R.L., CONCEPTO: PAGO DE MULTA FORMULARIO M-02, CUENTA DE DEPOSITO: CUENTA UNICA DEL TESORO"/>
    <m/>
    <m/>
    <m/>
    <m/>
    <m/>
    <m/>
    <n v="0"/>
    <n v="100"/>
    <s v="NO_CONCILIADO"/>
  </r>
  <r>
    <x v="62"/>
    <m/>
    <x v="62"/>
    <x v="197"/>
    <s v="O23427750002"/>
    <s v="BOD"/>
    <n v="2342775"/>
    <m/>
    <s v="00221022001 DEPOSITO DE EFECTIVO, DEPOSITANTE: MINERA DON VALERIANO S.R.L., CONCEPTO: PAGO DE MULTA FORMULARIO M-02, CUENTA DE DEPOSITO: CUENTA UNICA DEL TESORO"/>
    <m/>
    <m/>
    <m/>
    <m/>
    <m/>
    <m/>
    <n v="0"/>
    <n v="100"/>
    <s v="NO_CONCILIADO"/>
  </r>
  <r>
    <x v="62"/>
    <m/>
    <x v="62"/>
    <x v="197"/>
    <s v="O23427760002"/>
    <s v="BOD"/>
    <n v="2342776"/>
    <m/>
    <s v="00221022001 DEPOSITO DE EFECTIVO, DEPOSITANTE: MINERA DON VALERIANO S.R.L., CONCEPTO: PAGO DE MULTA FORMULARIO M-02, CUENTA DE DEPOSITO: CUENTA UNICA DEL TESORO"/>
    <m/>
    <m/>
    <m/>
    <m/>
    <m/>
    <m/>
    <n v="0"/>
    <n v="100"/>
    <s v="NO_CONCILIADO"/>
  </r>
  <r>
    <x v="62"/>
    <m/>
    <x v="62"/>
    <x v="197"/>
    <s v="O23427770002"/>
    <s v="BOD"/>
    <n v="2342777"/>
    <m/>
    <s v="00221022001 DEPOSITO DE EFECTIVO, DEPOSITANTE: MINERA DON VALERIANO S.R.L., CONCEPTO: PAGO DE MULTA FORMULARIO M-02, CUENTA DE DEPOSITO: CUENTA UNICA DEL TESORO"/>
    <m/>
    <m/>
    <m/>
    <m/>
    <m/>
    <m/>
    <n v="0"/>
    <n v="100"/>
    <s v="NO_CONCILIADO"/>
  </r>
  <r>
    <x v="62"/>
    <m/>
    <x v="62"/>
    <x v="197"/>
    <s v="O23427780002"/>
    <s v="BOD"/>
    <n v="2342778"/>
    <m/>
    <s v="00221022001 DEPOSITO DE EFECTIVO, DEPOSITANTE: MINERA DON VALERIANO S.R.L., CONCEPTO: PAGO DE MULTA FORMULARIO M-02, CUENTA DE DEPOSITO: CUENTA UNICA DEL TESORO"/>
    <m/>
    <m/>
    <m/>
    <m/>
    <m/>
    <m/>
    <n v="0"/>
    <n v="100"/>
    <s v="NO_CONCILIADO"/>
  </r>
  <r>
    <x v="62"/>
    <m/>
    <x v="62"/>
    <x v="197"/>
    <s v="O23427800002"/>
    <s v="BOD"/>
    <n v="2342780"/>
    <m/>
    <s v="00221022001 DEPOSITO DE EFECTIVO, DEPOSITANTE: MINERA DON VALERIANO S.R.L., CONCEPTO: PAGO DE MULTA FORMULARIO M-02, CUENTA DE DEPOSITO: CUENTA UNICA DEL TESORO"/>
    <m/>
    <m/>
    <m/>
    <m/>
    <m/>
    <m/>
    <n v="0"/>
    <n v="100"/>
    <s v="NO_CONCILIADO"/>
  </r>
  <r>
    <x v="62"/>
    <m/>
    <x v="62"/>
    <x v="197"/>
    <s v="O23427820002"/>
    <s v="BOD"/>
    <n v="2342782"/>
    <m/>
    <s v="00221022001 DEPOSITO DE EFECTIVO, DEPOSITANTE: MINERA DON VALERIANO S.R.L., CONCEPTO: PAGO DE MULTA FORMULARIO M-02, CUENTA DE DEPOSITO: CUENTA UNICA DEL TESORO"/>
    <m/>
    <m/>
    <m/>
    <m/>
    <m/>
    <m/>
    <n v="0"/>
    <n v="100"/>
    <s v="NO_CONCILIADO"/>
  </r>
  <r>
    <x v="62"/>
    <m/>
    <x v="62"/>
    <x v="197"/>
    <s v="O23427840002"/>
    <s v="BOD"/>
    <n v="2342784"/>
    <m/>
    <s v="00221022001 DEPOSITO DE EFECTIVO, DEPOSITANTE: MINERA DON VALERIANO S.R.L., CONCEPTO: PAGO DE MULTA FORMULARIO M-02, CUENTA DE DEPOSITO: CUENTA UNICA DEL TESORO"/>
    <m/>
    <m/>
    <m/>
    <m/>
    <m/>
    <m/>
    <n v="0"/>
    <n v="100"/>
    <s v="NO_CONCILIADO"/>
  </r>
  <r>
    <x v="62"/>
    <m/>
    <x v="62"/>
    <x v="197"/>
    <s v="O23427860002"/>
    <s v="BOD"/>
    <n v="2342786"/>
    <m/>
    <s v="00221022001 DEPOSITO DE EFECTIVO, DEPOSITANTE: MINERA DON VALERIANO S.R.L., CONCEPTO: PAGO DE MULTA FORMULARIO M-02, CUENTA DE DEPOSITO: CUENTA UNICA DEL TESORO"/>
    <m/>
    <m/>
    <m/>
    <m/>
    <m/>
    <m/>
    <n v="0"/>
    <n v="100"/>
    <s v="NO_CONCILIADO"/>
  </r>
  <r>
    <x v="62"/>
    <m/>
    <x v="62"/>
    <x v="197"/>
    <s v="O23427880002"/>
    <s v="BOD"/>
    <n v="2342788"/>
    <m/>
    <s v="00221022001 DEPOSITO DE EFECTIVO, DEPOSITANTE: MINERA DON VALERIANO S.R.L., CONCEPTO: PAGO DE MULTA FORMULARIO M-02, CUENTA DE DEPOSITO: CUENTA UNICA DEL TESORO"/>
    <m/>
    <m/>
    <m/>
    <m/>
    <m/>
    <m/>
    <n v="0"/>
    <n v="100"/>
    <s v="NO_CONCILIADO"/>
  </r>
  <r>
    <x v="62"/>
    <m/>
    <x v="62"/>
    <x v="197"/>
    <s v="O23427900002"/>
    <s v="BOD"/>
    <n v="2342790"/>
    <m/>
    <s v="00221022001 DEPOSITO DE EFECTIVO, DEPOSITANTE: MINERA DON VALERIANO S.R.L., CONCEPTO: PAGO DE MULTA FORMULARIO M-02, CUENTA DE DEPOSITO: CUENTA UNICA DEL TESORO"/>
    <m/>
    <m/>
    <m/>
    <m/>
    <m/>
    <m/>
    <n v="0"/>
    <n v="100"/>
    <s v="NO_CONCILIADO"/>
  </r>
  <r>
    <x v="62"/>
    <m/>
    <x v="62"/>
    <x v="197"/>
    <s v="O23427960002"/>
    <s v="BOD"/>
    <n v="2342796"/>
    <m/>
    <s v="00221022001 DEPOSITO DE EFECTIVO, DEPOSITANTE: MINERA DON VALERIANO S.R.L., CONCEPTO: PAGO DE MULTA FORMULARIO M-02, CUENTA DE DEPOSITO: CUENTA UNICA DEL TESORO"/>
    <m/>
    <m/>
    <m/>
    <m/>
    <m/>
    <m/>
    <n v="0"/>
    <n v="100"/>
    <s v="NO_CONCILIADO"/>
  </r>
  <r>
    <x v="62"/>
    <m/>
    <x v="62"/>
    <x v="197"/>
    <s v="O23427910002"/>
    <s v="BOD"/>
    <n v="2342791"/>
    <m/>
    <s v="00221022001 DEPOSITO DE EFECTIVO, DEPOSITANTE: MINERA DON VALERIANO S.R.L., CONCEPTO: PAGO DE MULTA FORMULARIO M-02, CUENTA DE DEPOSITO: CUENTA UNICA DEL TESORO"/>
    <m/>
    <m/>
    <m/>
    <m/>
    <m/>
    <m/>
    <n v="0"/>
    <n v="100"/>
    <s v="NO_CONCILIADO"/>
  </r>
  <r>
    <x v="62"/>
    <m/>
    <x v="62"/>
    <x v="197"/>
    <s v="O23427920002"/>
    <s v="BOD"/>
    <n v="2342792"/>
    <m/>
    <s v="00221022001 DEPOSITO DE EFECTIVO, DEPOSITANTE: MINERA DON VALERIANO S.R.L., CONCEPTO: PAGO DE MULTA FORMULARIO M-02, CUENTA DE DEPOSITO: CUENTA UNICA DEL TESORO"/>
    <m/>
    <m/>
    <m/>
    <m/>
    <m/>
    <m/>
    <n v="0"/>
    <n v="100"/>
    <s v="NO_CONCILIADO"/>
  </r>
  <r>
    <x v="62"/>
    <m/>
    <x v="62"/>
    <x v="197"/>
    <s v="O23427950002"/>
    <s v="BOD"/>
    <n v="2342795"/>
    <m/>
    <s v="00221022001 DEPOSITO DE EFECTIVO, DEPOSITANTE: MINERA DON VALERIANO S.R.L., CONCEPTO: PAGO DE MULTA FORMULARIO M-02, CUENTA DE DEPOSITO: CUENTA UNICA DEL TESORO"/>
    <m/>
    <m/>
    <m/>
    <m/>
    <m/>
    <m/>
    <n v="0"/>
    <n v="100"/>
    <s v="NO_CONCILIADO"/>
  </r>
  <r>
    <x v="62"/>
    <m/>
    <x v="62"/>
    <x v="197"/>
    <s v="O23427970002"/>
    <s v="BOD"/>
    <n v="2342797"/>
    <m/>
    <s v="00221022001 DEPOSITO DE EFECTIVO, DEPOSITANTE: MINERA DON VALERIANO S.R.L., CONCEPTO: PAGO DE MULTA FORMULARIO M-02, CUENTA DE DEPOSITO: CUENTA UNICA DEL TESORO"/>
    <m/>
    <m/>
    <m/>
    <m/>
    <m/>
    <m/>
    <n v="0"/>
    <n v="100"/>
    <s v="NO_CONCILIADO"/>
  </r>
  <r>
    <x v="62"/>
    <m/>
    <x v="62"/>
    <x v="197"/>
    <s v="O23427990002"/>
    <s v="BOD"/>
    <n v="2342799"/>
    <m/>
    <s v="00221022001 DEPOSITO DE EFECTIVO, DEPOSITANTE: MINERA DON VALERIANO S.R.L., CONCEPTO: PAGO DE MULTA FORMULARIO M-02, CUENTA DE DEPOSITO: CUENTA UNICA DEL TESORO"/>
    <m/>
    <m/>
    <m/>
    <m/>
    <m/>
    <m/>
    <n v="0"/>
    <n v="100"/>
    <s v="NO_CONCILIADO"/>
  </r>
  <r>
    <x v="62"/>
    <m/>
    <x v="62"/>
    <x v="197"/>
    <s v="O23428000002"/>
    <s v="BOD"/>
    <n v="2342800"/>
    <m/>
    <s v="00221022001 DEPOSITO DE EFECTIVO, DEPOSITANTE: MINERA DON VALERIANO S.R.L., CONCEPTO: PAGO DE MULTA FORMULARIO M-02, CUENTA DE DEPOSITO: CUENTA UNICA DEL TESORO"/>
    <m/>
    <m/>
    <m/>
    <m/>
    <m/>
    <m/>
    <n v="0"/>
    <n v="100"/>
    <s v="NO_CONCILIADO"/>
  </r>
  <r>
    <x v="62"/>
    <m/>
    <x v="62"/>
    <x v="197"/>
    <s v="O23428020002"/>
    <s v="BOD"/>
    <n v="2342802"/>
    <m/>
    <s v="00221022001 DEPOSITO DE EFECTIVO, DEPOSITANTE: MINERA DON VALERIANO S.R.L., CONCEPTO: PAGO DE MULTA FORMULARIO M-02, CUENTA DE DEPOSITO: CUENTA UNICA DEL TESORO"/>
    <m/>
    <m/>
    <m/>
    <m/>
    <m/>
    <m/>
    <n v="0"/>
    <n v="100"/>
    <s v="NO_CONCILIADO"/>
  </r>
  <r>
    <x v="62"/>
    <m/>
    <x v="62"/>
    <x v="197"/>
    <s v="O23428040002"/>
    <s v="BOD"/>
    <n v="2342804"/>
    <m/>
    <s v="00221022001 DEPOSITO DE EFECTIVO, DEPOSITANTE: MINERA DON VALERIANO S.R.L., CONCEPTO: PAGO DE MULTA FORMULARIO M-02, CUENTA DE DEPOSITO: CUENTA UNICA DEL TESORO"/>
    <m/>
    <m/>
    <m/>
    <m/>
    <m/>
    <m/>
    <n v="0"/>
    <n v="100"/>
    <s v="NO_CONCILIADO"/>
  </r>
  <r>
    <x v="62"/>
    <m/>
    <x v="62"/>
    <x v="197"/>
    <s v="O23428050002"/>
    <s v="BOD"/>
    <n v="2342805"/>
    <m/>
    <s v="00221022001 DEPOSITO DE EFECTIVO, DEPOSITANTE: MINERA DON VALERIANO S.R.L., CONCEPTO: PAGO DE MULTA FORMULARIO M-02, CUENTA DE DEPOSITO: CUENTA UNICA DEL TESORO"/>
    <m/>
    <m/>
    <m/>
    <m/>
    <m/>
    <m/>
    <n v="0"/>
    <n v="100"/>
    <s v="NO_CONCILIADO"/>
  </r>
  <r>
    <x v="62"/>
    <m/>
    <x v="62"/>
    <x v="197"/>
    <s v="O23428060002"/>
    <s v="BOD"/>
    <n v="2342806"/>
    <m/>
    <s v="00221022001 DEPOSITO DE EFECTIVO, DEPOSITANTE: MINERA DON VALERIANO S.R.L., CONCEPTO: PAGO DE MULTA FORMULARIO M-02, CUENTA DE DEPOSITO: CUENTA UNICA DEL TESORO"/>
    <m/>
    <m/>
    <m/>
    <m/>
    <m/>
    <m/>
    <n v="0"/>
    <n v="100"/>
    <s v="NO_CONCILIADO"/>
  </r>
  <r>
    <x v="62"/>
    <m/>
    <x v="62"/>
    <x v="197"/>
    <s v="O23428080002"/>
    <s v="BOD"/>
    <n v="2342808"/>
    <m/>
    <s v="00221022001 DEPOSITO DE EFECTIVO, DEPOSITANTE: MINERA DON VALERIANO S.R.L., CONCEPTO: PAGO DE MULTA FORMULARIO M-02, CUENTA DE DEPOSITO: CUENTA UNICA DEL TESORO"/>
    <m/>
    <m/>
    <m/>
    <m/>
    <m/>
    <m/>
    <n v="0"/>
    <n v="100"/>
    <s v="NO_CONCILIADO"/>
  </r>
  <r>
    <x v="62"/>
    <m/>
    <x v="62"/>
    <x v="197"/>
    <s v="O23428100002"/>
    <s v="BOD"/>
    <n v="2342810"/>
    <m/>
    <s v="00221022001 DEPOSITO DE EFECTIVO, DEPOSITANTE: MINERA DON VALERIANO S.R.L., CONCEPTO: PAGO DE MULTA FORMULARIO M-02, CUENTA DE DEPOSITO: CUENTA UNICA DEL TESORO"/>
    <m/>
    <m/>
    <m/>
    <m/>
    <m/>
    <m/>
    <n v="0"/>
    <n v="100"/>
    <s v="NO_CONCILIADO"/>
  </r>
  <r>
    <x v="62"/>
    <m/>
    <x v="62"/>
    <x v="197"/>
    <s v="O23428110002"/>
    <s v="BOD"/>
    <n v="2342811"/>
    <m/>
    <s v="00221022001 DEPOSITO DE EFECTIVO, DEPOSITANTE: MINERA DON VALERIANO S.R.L., CONCEPTO: PAGO DE MULTA FORMULARIO M-02, CUENTA DE DEPOSITO: CUENTA UNICA DEL TESORO"/>
    <m/>
    <m/>
    <m/>
    <m/>
    <m/>
    <m/>
    <n v="0"/>
    <n v="100"/>
    <s v="NO_CONCILIADO"/>
  </r>
  <r>
    <x v="62"/>
    <m/>
    <x v="62"/>
    <x v="197"/>
    <s v="O23428120002"/>
    <s v="BOD"/>
    <n v="2342812"/>
    <m/>
    <s v="00221022001 DEPOSITO DE EFECTIVO, DEPOSITANTE: MINERA DON VALERIANO S.R.L., CONCEPTO: PAGO DE MULTA FORMULARIO M-02, CUENTA DE DEPOSITO: CUENTA UNICA DEL TESORO"/>
    <m/>
    <m/>
    <m/>
    <m/>
    <m/>
    <m/>
    <n v="0"/>
    <n v="100"/>
    <s v="NO_CONCILIADO"/>
  </r>
  <r>
    <x v="62"/>
    <m/>
    <x v="62"/>
    <x v="197"/>
    <s v="O23428130002"/>
    <s v="BOD"/>
    <n v="2342813"/>
    <m/>
    <s v="00221022001 DEPOSITO DE EFECTIVO, DEPOSITANTE: MINERA DON VALERIANO S.R.L., CONCEPTO: PAGO DE MULTA FORMULARIO M-02, CUENTA DE DEPOSITO: CUENTA UNICA DEL TESORO"/>
    <m/>
    <m/>
    <m/>
    <m/>
    <m/>
    <m/>
    <n v="0"/>
    <n v="100"/>
    <s v="NO_CONCILIADO"/>
  </r>
  <r>
    <x v="62"/>
    <m/>
    <x v="62"/>
    <x v="197"/>
    <s v="O23428140002"/>
    <s v="BOD"/>
    <n v="2342814"/>
    <m/>
    <s v="00221022001 DEPOSITO DE EFECTIVO, DEPOSITANTE: MINERA DON VALERIANO S.R.L., CONCEPTO: PAGO DE MULTA FORMULARIO M-02, CUENTA DE DEPOSITO: CUENTA UNICA DEL TESORO"/>
    <m/>
    <m/>
    <m/>
    <m/>
    <m/>
    <m/>
    <n v="0"/>
    <n v="100"/>
    <s v="NO_CONCILIADO"/>
  </r>
  <r>
    <x v="62"/>
    <m/>
    <x v="62"/>
    <x v="197"/>
    <s v="O23428160002"/>
    <s v="BOD"/>
    <n v="2342816"/>
    <m/>
    <s v="00221022001 DEPOSITO DE EFECTIVO, DEPOSITANTE: MINERA DON VALERIANO S.R.L., CONCEPTO: PAGO DE MULTA FORMULARIO M-02, CUENTA DE DEPOSITO: CUENTA UNICA DEL TESORO"/>
    <m/>
    <m/>
    <m/>
    <m/>
    <m/>
    <m/>
    <n v="0"/>
    <n v="100"/>
    <s v="NO_CONCILIADO"/>
  </r>
  <r>
    <x v="62"/>
    <m/>
    <x v="62"/>
    <x v="197"/>
    <s v="O23428210002"/>
    <s v="BOD"/>
    <n v="2342821"/>
    <m/>
    <s v="00221022001 DEPOSITO DE EFECTIVO, DEPOSITANTE: MINERA DON VALERIANO S.R.L., CONCEPTO: PAGO DE MULTA FORMULARIO M-02, CUENTA DE DEPOSITO: CUENTA UNICA DEL TESORO"/>
    <m/>
    <m/>
    <m/>
    <m/>
    <m/>
    <m/>
    <n v="0"/>
    <n v="100"/>
    <s v="NO_CONCILIADO"/>
  </r>
  <r>
    <x v="62"/>
    <m/>
    <x v="62"/>
    <x v="197"/>
    <s v="O23428170002"/>
    <s v="BOD"/>
    <n v="2342817"/>
    <m/>
    <s v="00221022001 DEPOSITO DE EFECTIVO, DEPOSITANTE: MINERA DON VALERIANO S.R.L., CONCEPTO: PAGO DE MULTA FORMULARIO M-02, CUENTA DE DEPOSITO: CUENTA UNICA DEL TESORO"/>
    <m/>
    <m/>
    <m/>
    <m/>
    <m/>
    <m/>
    <n v="0"/>
    <n v="100"/>
    <s v="NO_CONCILIADO"/>
  </r>
  <r>
    <x v="62"/>
    <m/>
    <x v="62"/>
    <x v="197"/>
    <s v="O23428180002"/>
    <s v="BOD"/>
    <n v="2342818"/>
    <m/>
    <s v="00221022001 DEPOSITO DE EFECTIVO, DEPOSITANTE: MINERA DON VALERIANO S.R.L., CONCEPTO: PAGO DE MULTA FORMULARIO M-02, CUENTA DE DEPOSITO: CUENTA UNICA DEL TESORO"/>
    <m/>
    <m/>
    <m/>
    <m/>
    <m/>
    <m/>
    <n v="0"/>
    <n v="100"/>
    <s v="NO_CONCILIADO"/>
  </r>
  <r>
    <x v="62"/>
    <m/>
    <x v="62"/>
    <x v="197"/>
    <s v="O23428200002"/>
    <s v="BOD"/>
    <n v="2342820"/>
    <m/>
    <s v="00221022001 DEPOSITO DE EFECTIVO, DEPOSITANTE: MINERA DON VALERIANO S.R.L., CONCEPTO: PAGO DE MULTA FORMULARIO M-02, CUENTA DE DEPOSITO: CUENTA UNICA DEL TESORO"/>
    <m/>
    <m/>
    <m/>
    <m/>
    <m/>
    <m/>
    <n v="0"/>
    <n v="100"/>
    <s v="NO_CONCILIADO"/>
  </r>
  <r>
    <x v="62"/>
    <m/>
    <x v="62"/>
    <x v="197"/>
    <s v="O23428220002"/>
    <s v="BOD"/>
    <n v="2342822"/>
    <m/>
    <s v="00221022001 DEPOSITO DE EFECTIVO, DEPOSITANTE: MINERA DON VALERIANO S.R.L., CONCEPTO: PAGO DE MULTA FORMULARIO M-02, CUENTA DE DEPOSITO: CUENTA UNICA DEL TESORO"/>
    <m/>
    <m/>
    <m/>
    <m/>
    <m/>
    <m/>
    <n v="0"/>
    <n v="100"/>
    <s v="NO_CONCILIADO"/>
  </r>
  <r>
    <x v="62"/>
    <m/>
    <x v="62"/>
    <x v="197"/>
    <s v="O23428230002"/>
    <s v="BOD"/>
    <n v="2342823"/>
    <m/>
    <s v="00221022001 DEPOSITO DE EFECTIVO, DEPOSITANTE: MINERA DON VALERIANO S.R.L., CONCEPTO: PAGO DE MULTA FORMULARIO M-02, CUENTA DE DEPOSITO: CUENTA UNICA DEL TESORO"/>
    <m/>
    <m/>
    <m/>
    <m/>
    <m/>
    <m/>
    <n v="0"/>
    <n v="100"/>
    <s v="NO_CONCILIADO"/>
  </r>
  <r>
    <x v="62"/>
    <m/>
    <x v="62"/>
    <x v="197"/>
    <s v="O23428260002"/>
    <s v="BOD"/>
    <n v="2342826"/>
    <m/>
    <s v="00221022001 DEPOSITO DE EFECTIVO, DEPOSITANTE: MINERA DON VALERIANO S.R.L., CONCEPTO: PAGO DE MULTA FORMULARIO M-02, CUENTA DE DEPOSITO: CUENTA UNICA DEL TESORO"/>
    <m/>
    <m/>
    <m/>
    <m/>
    <m/>
    <m/>
    <n v="0"/>
    <n v="100"/>
    <s v="NO_CONCILIADO"/>
  </r>
  <r>
    <x v="62"/>
    <m/>
    <x v="62"/>
    <x v="197"/>
    <s v="O23428270002"/>
    <s v="BOD"/>
    <n v="2342827"/>
    <m/>
    <s v="00221022001 DEPOSITO DE EFECTIVO, DEPOSITANTE: MINERA DON VALERIANO S.R.L., CONCEPTO: PAGO DE MULTA FORMULARIO M-02, CUENTA DE DEPOSITO: CUENTA UNICA DEL TESORO"/>
    <m/>
    <m/>
    <m/>
    <m/>
    <m/>
    <m/>
    <n v="0"/>
    <n v="100"/>
    <s v="NO_CONCILIADO"/>
  </r>
  <r>
    <x v="62"/>
    <m/>
    <x v="62"/>
    <x v="197"/>
    <s v="O23428290002"/>
    <s v="BOD"/>
    <n v="2342829"/>
    <m/>
    <s v="00221022001 DEPOSITO DE EFECTIVO, DEPOSITANTE: MINERA DON VALERIANO S.R.L., CONCEPTO: PAGO DE MULTA FORMULARIO M-02, CUENTA DE DEPOSITO: CUENTA UNICA DEL TESORO"/>
    <m/>
    <m/>
    <m/>
    <m/>
    <m/>
    <m/>
    <n v="0"/>
    <n v="100"/>
    <s v="NO_CONCILIADO"/>
  </r>
  <r>
    <x v="62"/>
    <m/>
    <x v="62"/>
    <x v="197"/>
    <s v="O23428300002"/>
    <s v="BOD"/>
    <n v="2342830"/>
    <m/>
    <s v="00221022001 DEPOSITO DE EFECTIVO, DEPOSITANTE: MINERA DON VALERIANO S.R.L., CONCEPTO: PAGO DE MULTA FORMULARIO M-02, CUENTA DE DEPOSITO: CUENTA UNICA DEL TESORO"/>
    <m/>
    <m/>
    <m/>
    <m/>
    <m/>
    <m/>
    <n v="0"/>
    <n v="100"/>
    <s v="NO_CONCILIADO"/>
  </r>
  <r>
    <x v="62"/>
    <m/>
    <x v="62"/>
    <x v="197"/>
    <s v="O23428310002"/>
    <s v="BOD"/>
    <n v="2342831"/>
    <m/>
    <s v="00221022001 DEPOSITO DE EFECTIVO, DEPOSITANTE: MINERA DON VALERIANO S.R.L., CONCEPTO: PAGO DE MULTA FORMULARIO M-02, CUENTA DE DEPOSITO: CUENTA UNICA DEL TESORO"/>
    <m/>
    <m/>
    <m/>
    <m/>
    <m/>
    <m/>
    <n v="0"/>
    <n v="100"/>
    <s v="NO_CONCILIADO"/>
  </r>
  <r>
    <x v="62"/>
    <m/>
    <x v="62"/>
    <x v="197"/>
    <s v="O23428320002"/>
    <s v="BOD"/>
    <n v="2342832"/>
    <m/>
    <s v="00221022001 DEPOSITO DE EFECTIVO, DEPOSITANTE: MINERA DON VALERIANO S.R.L., CONCEPTO: PAGO DE MULTA FORMULARIO M-02, CUENTA DE DEPOSITO: CUENTA UNICA DEL TESORO"/>
    <m/>
    <m/>
    <m/>
    <m/>
    <m/>
    <m/>
    <n v="0"/>
    <n v="100"/>
    <s v="NO_CONCILIADO"/>
  </r>
  <r>
    <x v="62"/>
    <m/>
    <x v="62"/>
    <x v="197"/>
    <s v="O23428330002"/>
    <s v="BOD"/>
    <n v="2342833"/>
    <m/>
    <s v="00221022001 DEPOSITO DE EFECTIVO, DEPOSITANTE: MINERA DON VALERIANO S.R.L., CONCEPTO: PAGO DE MULTA FORMULARIO M-02, CUENTA DE DEPOSITO: CUENTA UNICA DEL TESORO"/>
    <m/>
    <m/>
    <m/>
    <m/>
    <m/>
    <m/>
    <n v="0"/>
    <n v="100"/>
    <s v="NO_CONCILIADO"/>
  </r>
  <r>
    <x v="2"/>
    <m/>
    <x v="2"/>
    <x v="197"/>
    <s v="O23428350002"/>
    <s v="BOD"/>
    <n v="2342835"/>
    <m/>
    <s v="00513132001 DEPOSITO DE EFECTIVO, DEPOSITANTE: ALVARO RODRIGO CASTRO CORDERO, CONCEPTO: REEMBOLSO BS 30 - SERV. DE TELEFONIA MOVIL MES DE SEPTIEMBRE 2025, CUENTA DE DEPOSITO: CUENTA UNICA DEL TESORO"/>
    <m/>
    <m/>
    <m/>
    <m/>
    <m/>
    <m/>
    <n v="0"/>
    <n v="30"/>
    <s v="NO_CONCILIADO"/>
  </r>
  <r>
    <x v="62"/>
    <m/>
    <x v="62"/>
    <x v="197"/>
    <s v="O23428360002"/>
    <s v="BOD"/>
    <n v="2342836"/>
    <m/>
    <s v="00221022001 DEPOSITO DE EFECTIVO, DEPOSITANTE: MINERA DON VALERIANO S.R.L., CONCEPTO: PAGO DE MULTA FORMULARIO M-02, CUENTA DE DEPOSITO: CUENTA UNICA DEL TESORO"/>
    <m/>
    <m/>
    <m/>
    <m/>
    <m/>
    <m/>
    <n v="0"/>
    <n v="100"/>
    <s v="NO_CONCILIADO"/>
  </r>
  <r>
    <x v="62"/>
    <m/>
    <x v="62"/>
    <x v="197"/>
    <s v="O23428370002"/>
    <s v="BOD"/>
    <n v="2342837"/>
    <m/>
    <s v="00221022001 DEPOSITO DE EFECTIVO, DEPOSITANTE: MINERA DON VALERIANO S.R.L., CONCEPTO: PAGO DE MULTA FORMULARIO M-02, CUENTA DE DEPOSITO: CUENTA UNICA DEL TESORO"/>
    <m/>
    <m/>
    <m/>
    <m/>
    <m/>
    <m/>
    <n v="0"/>
    <n v="100"/>
    <s v="NO_CONCILIADO"/>
  </r>
  <r>
    <x v="62"/>
    <m/>
    <x v="62"/>
    <x v="197"/>
    <s v="O23428380002"/>
    <s v="BOD"/>
    <n v="2342838"/>
    <m/>
    <s v="00221022001 DEPOSITO DE EFECTIVO, DEPOSITANTE: MINERA DON VALERIANO S.R.L., CONCEPTO: PAGO DE MULTA FORMULARIO M-02, CUENTA DE DEPOSITO: CUENTA UNICA DEL TESORO"/>
    <m/>
    <m/>
    <m/>
    <m/>
    <m/>
    <m/>
    <n v="0"/>
    <n v="100"/>
    <s v="NO_CONCILIADO"/>
  </r>
  <r>
    <x v="62"/>
    <m/>
    <x v="62"/>
    <x v="197"/>
    <s v="O23428390002"/>
    <s v="BOD"/>
    <n v="2342839"/>
    <m/>
    <s v="00221022001 DEPOSITO DE EFECTIVO, DEPOSITANTE: MINERA DON VALERIANO S.R.L., CONCEPTO: PAGO DE MULTA FORMULARIO M-02, CUENTA DE DEPOSITO: CUENTA UNICA DEL TESORO"/>
    <m/>
    <m/>
    <m/>
    <m/>
    <m/>
    <m/>
    <n v="0"/>
    <n v="100"/>
    <s v="NO_CONCILIADO"/>
  </r>
  <r>
    <x v="62"/>
    <m/>
    <x v="62"/>
    <x v="197"/>
    <s v="O23428400002"/>
    <s v="BOD"/>
    <n v="2342840"/>
    <m/>
    <s v="00221022001 DEPOSITO DE EFECTIVO, DEPOSITANTE: MINERA DON VALERIANO S.R.L., CONCEPTO: PAGO DE MULTA FORMULARIO M-02, CUENTA DE DEPOSITO: CUENTA UNICA DEL TESORO"/>
    <m/>
    <m/>
    <m/>
    <m/>
    <m/>
    <m/>
    <n v="0"/>
    <n v="100"/>
    <s v="NO_CONCILIADO"/>
  </r>
  <r>
    <x v="62"/>
    <m/>
    <x v="62"/>
    <x v="197"/>
    <s v="O23428410002"/>
    <s v="BOD"/>
    <n v="2342841"/>
    <m/>
    <s v="00221022001 DEPOSITO DE EFECTIVO, DEPOSITANTE: MINERA DON VALERIANO S.R.L., CONCEPTO: PAGO DE MULTA FORMULARIO M-02, CUENTA DE DEPOSITO: CUENTA UNICA DEL TESORO"/>
    <m/>
    <m/>
    <m/>
    <m/>
    <m/>
    <m/>
    <n v="0"/>
    <n v="100"/>
    <s v="NO_CONCILIADO"/>
  </r>
  <r>
    <x v="62"/>
    <m/>
    <x v="62"/>
    <x v="197"/>
    <s v="O23428470002"/>
    <s v="BOD"/>
    <n v="2342847"/>
    <m/>
    <s v="00221022001 DEPOSITO DE EFECTIVO, DEPOSITANTE: MINERA DON VALERIANO S.R.L., CONCEPTO: PAGO DE MULTA FORMULARIO M-02, CUENTA DE DEPOSITO: CUENTA UNICA DEL TESORO"/>
    <m/>
    <m/>
    <m/>
    <m/>
    <m/>
    <m/>
    <n v="0"/>
    <n v="100"/>
    <s v="NO_CONCILIADO"/>
  </r>
  <r>
    <x v="62"/>
    <m/>
    <x v="62"/>
    <x v="197"/>
    <s v="O23428450002"/>
    <s v="BOD"/>
    <n v="2342845"/>
    <m/>
    <s v="00221022001 DEPOSITO DE EFECTIVO, DEPOSITANTE: MINERA DON VALERIANO S.R.L., CONCEPTO: PAGO DE MULTA FORMULARIO M-02, CUENTA DE DEPOSITO: CUENTA UNICA DEL TESORO"/>
    <m/>
    <m/>
    <m/>
    <m/>
    <m/>
    <m/>
    <n v="0"/>
    <n v="100"/>
    <s v="NO_CONCILIADO"/>
  </r>
  <r>
    <x v="62"/>
    <m/>
    <x v="62"/>
    <x v="197"/>
    <s v="O23428460002"/>
    <s v="BOD"/>
    <n v="2342846"/>
    <m/>
    <s v="00221022001 DEPOSITO DE EFECTIVO, DEPOSITANTE: MINERA DON VALERIANO S.R.L., CONCEPTO: PAGO DE MULTA FORMULARIO M-02, CUENTA DE DEPOSITO: CUENTA UNICA DEL TESORO"/>
    <m/>
    <m/>
    <m/>
    <m/>
    <m/>
    <m/>
    <n v="0"/>
    <n v="100"/>
    <s v="NO_CONCILIADO"/>
  </r>
  <r>
    <x v="62"/>
    <m/>
    <x v="62"/>
    <x v="197"/>
    <s v="O23428480002"/>
    <s v="BOD"/>
    <n v="2342848"/>
    <m/>
    <s v="00221022001 DEPOSITO DE EFECTIVO, DEPOSITANTE: MINERA DON VALERIANO S.R.L., CONCEPTO: PAGO DE MULTA FORMULARIO M-02, CUENTA DE DEPOSITO: CUENTA UNICA DEL TESORO"/>
    <m/>
    <m/>
    <m/>
    <m/>
    <m/>
    <m/>
    <n v="0"/>
    <n v="100"/>
    <s v="NO_CONCILIADO"/>
  </r>
  <r>
    <x v="62"/>
    <m/>
    <x v="62"/>
    <x v="197"/>
    <s v="O23428490002"/>
    <s v="BOD"/>
    <n v="2342849"/>
    <m/>
    <s v="00221022001 DEPOSITO DE EFECTIVO, DEPOSITANTE: MINERA DON VALERIANO S.R.L., CONCEPTO: PAGO DE MULTA FORMULARIO M-02, CUENTA DE DEPOSITO: CUENTA UNICA DEL TESORO"/>
    <m/>
    <m/>
    <m/>
    <m/>
    <m/>
    <m/>
    <n v="0"/>
    <n v="100"/>
    <s v="NO_CONCILIADO"/>
  </r>
  <r>
    <x v="62"/>
    <m/>
    <x v="62"/>
    <x v="197"/>
    <s v="O23428500002"/>
    <s v="BOD"/>
    <n v="2342850"/>
    <m/>
    <s v="00221022001 DEPOSITO DE EFECTIVO, DEPOSITANTE: MINERA DON VALERIANO S.R.L., CONCEPTO: PAGO DE MULTA FORMULARIO M-02, CUENTA DE DEPOSITO: CUENTA UNICA DEL TESORO"/>
    <m/>
    <m/>
    <m/>
    <m/>
    <m/>
    <m/>
    <n v="0"/>
    <n v="100"/>
    <s v="NO_CONCILIADO"/>
  </r>
  <r>
    <x v="62"/>
    <m/>
    <x v="62"/>
    <x v="197"/>
    <s v="O23428510002"/>
    <s v="BOD"/>
    <n v="2342851"/>
    <m/>
    <s v="00221022001 DEPOSITO DE EFECTIVO, DEPOSITANTE: MINERA DON VALERIANO S.R.L., CONCEPTO: PAGO DE MULTA FORMULARIO M-02, CUENTA DE DEPOSITO: CUENTA UNICA DEL TESORO"/>
    <m/>
    <m/>
    <m/>
    <m/>
    <m/>
    <m/>
    <n v="0"/>
    <n v="100"/>
    <s v="NO_CONCILIADO"/>
  </r>
  <r>
    <x v="62"/>
    <m/>
    <x v="62"/>
    <x v="197"/>
    <s v="O23428520002"/>
    <s v="BOD"/>
    <n v="2342852"/>
    <m/>
    <s v="00221022001 DEPOSITO DE EFECTIVO, DEPOSITANTE: MINERA DON VALERIANO S.R.L., CONCEPTO: PAGO DE MULTA FORMULARIO M-02, CUENTA DE DEPOSITO: CUENTA UNICA DEL TESORO"/>
    <m/>
    <m/>
    <m/>
    <m/>
    <m/>
    <m/>
    <n v="0"/>
    <n v="100"/>
    <s v="NO_CONCILIADO"/>
  </r>
  <r>
    <x v="62"/>
    <m/>
    <x v="62"/>
    <x v="197"/>
    <s v="O23428540002"/>
    <s v="BOD"/>
    <n v="2342854"/>
    <m/>
    <s v="00221022001 DEPOSITO DE EFECTIVO, DEPOSITANTE: MINERA DON VALERIANO S.R.L., CONCEPTO: PAGO DE MULTA FORMULARIO M-02, CUENTA DE DEPOSITO: CUENTA UNICA DEL TESORO"/>
    <m/>
    <m/>
    <m/>
    <m/>
    <m/>
    <m/>
    <n v="0"/>
    <n v="100"/>
    <s v="NO_CONCILIADO"/>
  </r>
  <r>
    <x v="62"/>
    <m/>
    <x v="62"/>
    <x v="197"/>
    <s v="O23428560002"/>
    <s v="BOD"/>
    <n v="2342856"/>
    <m/>
    <s v="00221022001 DEPOSITO DE EFECTIVO, DEPOSITANTE: MINERA DON VALERIANO S.R.L., CONCEPTO: PAGO DE MULTA FORMULARIO M-02, CUENTA DE DEPOSITO: CUENTA UNICA DEL TESORO"/>
    <m/>
    <m/>
    <m/>
    <m/>
    <m/>
    <m/>
    <n v="0"/>
    <n v="100"/>
    <s v="NO_CONCILIADO"/>
  </r>
  <r>
    <x v="62"/>
    <m/>
    <x v="62"/>
    <x v="197"/>
    <s v="O23428570002"/>
    <s v="BOD"/>
    <n v="2342857"/>
    <m/>
    <s v="00221022001 DEPOSITO DE EFECTIVO, DEPOSITANTE: MINERA DON VALERIANO S.R.L., CONCEPTO: PAGO DE MULTA FORMULARIO M-02, CUENTA DE DEPOSITO: CUENTA UNICA DEL TESORO"/>
    <m/>
    <m/>
    <m/>
    <m/>
    <m/>
    <m/>
    <n v="0"/>
    <n v="100"/>
    <s v="NO_CONCILIADO"/>
  </r>
  <r>
    <x v="62"/>
    <m/>
    <x v="62"/>
    <x v="197"/>
    <s v="O23428590002"/>
    <s v="BOD"/>
    <n v="2342859"/>
    <m/>
    <s v="00221022001 DEPOSITO DE EFECTIVO, DEPOSITANTE: MINERA DON VALERIANO S.R.L., CONCEPTO: PAGO DE MULTA FORMULARIO M-02, CUENTA DE DEPOSITO: CUENTA UNICA DEL TESORO"/>
    <m/>
    <m/>
    <m/>
    <m/>
    <m/>
    <m/>
    <n v="0"/>
    <n v="100"/>
    <s v="NO_CONCILIADO"/>
  </r>
  <r>
    <x v="62"/>
    <m/>
    <x v="62"/>
    <x v="197"/>
    <s v="O23428620002"/>
    <s v="BOD"/>
    <n v="2342862"/>
    <m/>
    <s v="00221022001 DEPOSITO DE EFECTIVO, DEPOSITANTE: MINERA DON VALERIANO S.R.L., CONCEPTO: PAGO DE MULTA FORMULARIO M-02, CUENTA DE DEPOSITO: CUENTA UNICA DEL TESORO"/>
    <m/>
    <m/>
    <m/>
    <m/>
    <m/>
    <m/>
    <n v="0"/>
    <n v="100"/>
    <s v="NO_CONCILIADO"/>
  </r>
  <r>
    <x v="62"/>
    <m/>
    <x v="62"/>
    <x v="197"/>
    <s v="O23428630002"/>
    <s v="BOD"/>
    <n v="2342863"/>
    <m/>
    <s v="00221022001 DEPOSITO DE EFECTIVO, DEPOSITANTE: MINERA DON VALERIANO S.R.L., CONCEPTO: PAGO DE MULTA FORMULARIO M-02, CUENTA DE DEPOSITO: CUENTA UNICA DEL TESORO"/>
    <m/>
    <m/>
    <m/>
    <m/>
    <m/>
    <m/>
    <n v="0"/>
    <n v="100"/>
    <s v="NO_CONCILIADO"/>
  </r>
  <r>
    <x v="62"/>
    <m/>
    <x v="62"/>
    <x v="197"/>
    <s v="O23428640002"/>
    <s v="BOD"/>
    <n v="2342864"/>
    <m/>
    <s v="00221022001 DEPOSITO DE EFECTIVO, DEPOSITANTE: MINERA DON VALERIANO S.R.L., CONCEPTO: PAGO DE MULTA FORMULARIO M-02, CUENTA DE DEPOSITO: CUENTA UNICA DEL TESORO"/>
    <m/>
    <m/>
    <m/>
    <m/>
    <m/>
    <m/>
    <n v="0"/>
    <n v="100"/>
    <s v="NO_CONCILIADO"/>
  </r>
  <r>
    <x v="62"/>
    <m/>
    <x v="62"/>
    <x v="197"/>
    <s v="O23428660002"/>
    <s v="BOD"/>
    <n v="2342866"/>
    <m/>
    <s v="00221022001 DEPOSITO DE EFECTIVO, DEPOSITANTE: MINERA DON VALERIANO S.R.L., CONCEPTO: PAGO DE MULTA FORMULARIO M-02, CUENTA DE DEPOSITO: CUENTA UNICA DEL TESORO"/>
    <m/>
    <m/>
    <m/>
    <m/>
    <m/>
    <m/>
    <n v="0"/>
    <n v="100"/>
    <s v="NO_CONCILIADO"/>
  </r>
  <r>
    <x v="62"/>
    <m/>
    <x v="62"/>
    <x v="197"/>
    <s v="O23428680002"/>
    <s v="BOD"/>
    <n v="2342868"/>
    <m/>
    <s v="00221022001 DEPOSITO DE EFECTIVO, DEPOSITANTE: MINERA DON VALERIANO S.R.L., CONCEPTO: PAGO DE MULTA FORMULARIO M-02, CUENTA DE DEPOSITO: CUENTA UNICA DEL TESORO"/>
    <m/>
    <m/>
    <m/>
    <m/>
    <m/>
    <m/>
    <n v="0"/>
    <n v="100"/>
    <s v="NO_CONCILIADO"/>
  </r>
  <r>
    <x v="62"/>
    <m/>
    <x v="62"/>
    <x v="197"/>
    <s v="O23428730002"/>
    <s v="BOD"/>
    <n v="2342873"/>
    <m/>
    <s v="00221022001 DEPOSITO DE EFECTIVO, DEPOSITANTE: MINERA DON VALERIANO S.R.L., CONCEPTO: PAGO DE MULTA FORMULARIO M-02, CUENTA DE DEPOSITO: CUENTA UNICA DEL TESORO"/>
    <m/>
    <m/>
    <m/>
    <m/>
    <m/>
    <m/>
    <n v="0"/>
    <n v="100"/>
    <s v="NO_CONCILIADO"/>
  </r>
  <r>
    <x v="62"/>
    <m/>
    <x v="62"/>
    <x v="197"/>
    <s v="O23428690002"/>
    <s v="BOD"/>
    <n v="2342869"/>
    <m/>
    <s v="00221022001 DEPOSITO DE EFECTIVO, DEPOSITANTE: MINERA DON VALERIANO S.R.L., CONCEPTO: PAGO DE MULTA FORMULARIO M-02, CUENTA DE DEPOSITO: CUENTA UNICA DEL TESORO"/>
    <m/>
    <m/>
    <m/>
    <m/>
    <m/>
    <m/>
    <n v="0"/>
    <n v="100"/>
    <s v="NO_CONCILIADO"/>
  </r>
  <r>
    <x v="62"/>
    <m/>
    <x v="62"/>
    <x v="197"/>
    <s v="O23428700002"/>
    <s v="BOD"/>
    <n v="2342870"/>
    <m/>
    <s v="00221022001 DEPOSITO DE EFECTIVO, DEPOSITANTE: MINERA DON VALERIANO S.R.L., CONCEPTO: PAGO DE MULTA FORMULARIO M-02, CUENTA DE DEPOSITO: CUENTA UNICA DEL TESORO"/>
    <m/>
    <m/>
    <m/>
    <m/>
    <m/>
    <m/>
    <n v="0"/>
    <n v="100"/>
    <s v="NO_CONCILIADO"/>
  </r>
  <r>
    <x v="62"/>
    <m/>
    <x v="62"/>
    <x v="197"/>
    <s v="O23428720002"/>
    <s v="BOD"/>
    <n v="2342872"/>
    <m/>
    <s v="00221022001 DEPOSITO DE EFECTIVO, DEPOSITANTE: MINERA DON VALERIANO S.R.L., CONCEPTO: PAGO DE MULTA FORMULARIO M-02, CUENTA DE DEPOSITO: CUENTA UNICA DEL TESORO"/>
    <m/>
    <m/>
    <m/>
    <m/>
    <m/>
    <m/>
    <n v="0"/>
    <n v="100"/>
    <s v="NO_CONCILIADO"/>
  </r>
  <r>
    <x v="62"/>
    <m/>
    <x v="62"/>
    <x v="197"/>
    <s v="O23428740002"/>
    <s v="BOD"/>
    <n v="2342874"/>
    <m/>
    <s v="00221022001 DEPOSITO DE EFECTIVO, DEPOSITANTE: MINERA DON VALERIANO S.R.L., CONCEPTO: PAGO DE MULTA FORMULARIO M-02, CUENTA DE DEPOSITO: CUENTA UNICA DEL TESORO"/>
    <m/>
    <m/>
    <m/>
    <m/>
    <m/>
    <m/>
    <n v="0"/>
    <n v="100"/>
    <s v="NO_CONCILIADO"/>
  </r>
  <r>
    <x v="62"/>
    <m/>
    <x v="62"/>
    <x v="197"/>
    <s v="O23428750002"/>
    <s v="BOD"/>
    <n v="2342875"/>
    <m/>
    <s v="00221022001 DEPOSITO DE EFECTIVO, DEPOSITANTE: MINERA DON VALERIANO S.R.L., CONCEPTO: PAGO DE MULTA FORMULARIO M-02, CUENTA DE DEPOSITO: CUENTA UNICA DEL TESORO"/>
    <m/>
    <m/>
    <m/>
    <m/>
    <m/>
    <m/>
    <n v="0"/>
    <n v="100"/>
    <s v="NO_CONCILIADO"/>
  </r>
  <r>
    <x v="62"/>
    <m/>
    <x v="62"/>
    <x v="197"/>
    <s v="O23428760002"/>
    <s v="BOD"/>
    <n v="2342876"/>
    <m/>
    <s v="00221022001 DEPOSITO DE EFECTIVO, DEPOSITANTE: MINERA DON VALERIANO S.R.L., CONCEPTO: PAGO DE MULTA FORMULARIO M-02, CUENTA DE DEPOSITO: CUENTA UNICA DEL TESORO"/>
    <m/>
    <m/>
    <m/>
    <m/>
    <m/>
    <m/>
    <n v="0"/>
    <n v="100"/>
    <s v="NO_CONCILIADO"/>
  </r>
  <r>
    <x v="62"/>
    <m/>
    <x v="62"/>
    <x v="197"/>
    <s v="O23428780002"/>
    <s v="BOD"/>
    <n v="2342878"/>
    <m/>
    <s v="00221022001 DEPOSITO DE EFECTIVO, DEPOSITANTE: MINERA DON VALERIANO S.R.L., CONCEPTO: PAGO DE MULTA FORMULARIO M-02, CUENTA DE DEPOSITO: CUENTA UNICA DEL TESORO"/>
    <m/>
    <m/>
    <m/>
    <m/>
    <m/>
    <m/>
    <n v="0"/>
    <n v="100"/>
    <s v="NO_CONCILIADO"/>
  </r>
  <r>
    <x v="62"/>
    <m/>
    <x v="62"/>
    <x v="197"/>
    <s v="O23428790002"/>
    <s v="BOD"/>
    <n v="2342879"/>
    <m/>
    <s v="00221022001 DEPOSITO DE EFECTIVO, DEPOSITANTE: MINERA DON VALERIANO S.R.L., CONCEPTO: PAGO DE MULTA FORMULARIO M-02, CUENTA DE DEPOSITO: CUENTA UNICA DEL TESORO"/>
    <m/>
    <m/>
    <m/>
    <m/>
    <m/>
    <m/>
    <n v="0"/>
    <n v="100"/>
    <s v="NO_CONCILIADO"/>
  </r>
  <r>
    <x v="62"/>
    <m/>
    <x v="62"/>
    <x v="197"/>
    <s v="O23428800002"/>
    <s v="BOD"/>
    <n v="2342880"/>
    <m/>
    <s v="00221022001 DEPOSITO DE EFECTIVO, DEPOSITANTE: MINERA DON VALERIANO S.R.L., CONCEPTO: PAGO DE MULTA FORMULARIO M-02, CUENTA DE DEPOSITO: CUENTA UNICA DEL TESORO"/>
    <m/>
    <m/>
    <m/>
    <m/>
    <m/>
    <m/>
    <n v="0"/>
    <n v="100"/>
    <s v="NO_CONCILIADO"/>
  </r>
  <r>
    <x v="62"/>
    <m/>
    <x v="62"/>
    <x v="197"/>
    <s v="O23428820002"/>
    <s v="BOD"/>
    <n v="2342882"/>
    <m/>
    <s v="00221022001 DEPOSITO DE EFECTIVO, DEPOSITANTE: MINERA DON VALERIANO S.R.L., CONCEPTO: PAGO DE MULTA FORMULARIO M-02, CUENTA DE DEPOSITO: CUENTA UNICA DEL TESORO"/>
    <m/>
    <m/>
    <m/>
    <m/>
    <m/>
    <m/>
    <n v="0"/>
    <n v="100"/>
    <s v="NO_CONCILIADO"/>
  </r>
  <r>
    <x v="62"/>
    <m/>
    <x v="62"/>
    <x v="197"/>
    <s v="O23428830002"/>
    <s v="BOD"/>
    <n v="2342883"/>
    <m/>
    <s v="00221022001 DEPOSITO DE EFECTIVO, DEPOSITANTE: MINERA DON VALERIANO S.R.L., CONCEPTO: PAGO DE MULTA FORMULARIO M-02, CUENTA DE DEPOSITO: CUENTA UNICA DEL TESORO"/>
    <m/>
    <m/>
    <m/>
    <m/>
    <m/>
    <m/>
    <n v="0"/>
    <n v="100"/>
    <s v="NO_CONCILIADO"/>
  </r>
  <r>
    <x v="62"/>
    <m/>
    <x v="62"/>
    <x v="197"/>
    <s v="O23428840002"/>
    <s v="BOD"/>
    <n v="2342884"/>
    <m/>
    <s v="00221022001 DEPOSITO DE EFECTIVO, DEPOSITANTE: MINERA DON VALERIANO S.R.L., CONCEPTO: PAGO DE MULTA FORMULARIO M-02, CUENTA DE DEPOSITO: CUENTA UNICA DEL TESORO"/>
    <m/>
    <m/>
    <m/>
    <m/>
    <m/>
    <m/>
    <n v="0"/>
    <n v="100"/>
    <s v="NO_CONCILIADO"/>
  </r>
  <r>
    <x v="62"/>
    <m/>
    <x v="62"/>
    <x v="197"/>
    <s v="O23428860002"/>
    <s v="BOD"/>
    <n v="2342886"/>
    <m/>
    <s v="00221022001 DEPOSITO DE EFECTIVO, DEPOSITANTE: MINERA DON VALERIANO S.R.L., CONCEPTO: PAGO DE MULTA FORMULARIO M-02, CUENTA DE DEPOSITO: CUENTA UNICA DEL TESORO"/>
    <m/>
    <m/>
    <m/>
    <m/>
    <m/>
    <m/>
    <n v="0"/>
    <n v="100"/>
    <s v="NO_CONCILIADO"/>
  </r>
  <r>
    <x v="1"/>
    <m/>
    <x v="1"/>
    <x v="197"/>
    <s v="O23428870002"/>
    <s v="BOD"/>
    <n v="2342887"/>
    <m/>
    <s v="00099021001 DEPOSITO DE EFECTIVO, DEPOSITANTE: OVALDO OSCO CARI, CONCEPTO: DEVOLUCION DE VIATICOS, CUENTA DE DEPOSITO: CUENTA UNICA DEL TESORO"/>
    <m/>
    <m/>
    <m/>
    <m/>
    <m/>
    <m/>
    <n v="0"/>
    <n v="145"/>
    <s v="NO_CONCILIADO"/>
  </r>
  <r>
    <x v="62"/>
    <m/>
    <x v="62"/>
    <x v="197"/>
    <s v="O23428880002"/>
    <s v="BOD"/>
    <n v="2342888"/>
    <m/>
    <s v="00221022001 DEPOSITO DE EFECTIVO, DEPOSITANTE: MINERA DON VALERIANO S.R.L., CONCEPTO: PAGO DE MULTA FORMULARIO M-02, CUENTA DE DEPOSITO: CUENTA UNICA DEL TESORO"/>
    <m/>
    <m/>
    <m/>
    <m/>
    <m/>
    <m/>
    <n v="0"/>
    <n v="100"/>
    <s v="NO_CONCILIADO"/>
  </r>
  <r>
    <x v="62"/>
    <m/>
    <x v="62"/>
    <x v="197"/>
    <s v="O23428890002"/>
    <s v="BOD"/>
    <n v="2342889"/>
    <m/>
    <s v="00221022001 DEPOSITO DE EFECTIVO, DEPOSITANTE: MINERA DON VALERIANO S.R.L., CONCEPTO: PAGO DE MULTA FORMULARIO M-02, CUENTA DE DEPOSITO: CUENTA UNICA DEL TESORO"/>
    <m/>
    <m/>
    <m/>
    <m/>
    <m/>
    <m/>
    <n v="0"/>
    <n v="100"/>
    <s v="NO_CONCILIADO"/>
  </r>
  <r>
    <x v="62"/>
    <m/>
    <x v="62"/>
    <x v="197"/>
    <s v="O23428910002"/>
    <s v="BOD"/>
    <n v="2342891"/>
    <m/>
    <s v="00221022001 DEPOSITO DE EFECTIVO, DEPOSITANTE: MINERA DON VALERIANO S.R.L., CONCEPTO: PAGO DE MULTA FORMULARIO M-02, CUENTA DE DEPOSITO: CUENTA UNICA DEL TESORO"/>
    <m/>
    <m/>
    <m/>
    <m/>
    <m/>
    <m/>
    <n v="0"/>
    <n v="100"/>
    <s v="NO_CONCILIADO"/>
  </r>
  <r>
    <x v="62"/>
    <m/>
    <x v="62"/>
    <x v="197"/>
    <s v="O23428920002"/>
    <s v="BOD"/>
    <n v="2342892"/>
    <m/>
    <s v="00221022001 DEPOSITO DE EFECTIVO, DEPOSITANTE: MINERA DON VALERIANO S.R.L., CONCEPTO: PAGO DE MULTA FORMULARIO M-02, CUENTA DE DEPOSITO: CUENTA UNICA DEL TESORO"/>
    <m/>
    <m/>
    <m/>
    <m/>
    <m/>
    <m/>
    <n v="0"/>
    <n v="100"/>
    <s v="NO_CONCILIADO"/>
  </r>
  <r>
    <x v="62"/>
    <m/>
    <x v="62"/>
    <x v="197"/>
    <s v="O23428940002"/>
    <s v="BOD"/>
    <n v="2342894"/>
    <m/>
    <s v="00221022001 DEPOSITO DE EFECTIVO, DEPOSITANTE: MINERA DON VALERIANO S.R.L., CONCEPTO: PAGO DE MULTA FORMULARIO M-02, CUENTA DE DEPOSITO: CUENTA UNICA DEL TESORO"/>
    <m/>
    <m/>
    <m/>
    <m/>
    <m/>
    <m/>
    <n v="0"/>
    <n v="100"/>
    <s v="NO_CONCILIADO"/>
  </r>
  <r>
    <x v="62"/>
    <m/>
    <x v="62"/>
    <x v="197"/>
    <s v="O23428950002"/>
    <s v="BOD"/>
    <n v="2342895"/>
    <m/>
    <s v="00221022001 DEPOSITO DE EFECTIVO, DEPOSITANTE: MINERA DON VALERIANO S.R.L., CONCEPTO: PAGO DE MULTA FORMULARIO M-02, CUENTA DE DEPOSITO: CUENTA UNICA DEL TESORO"/>
    <m/>
    <m/>
    <m/>
    <m/>
    <m/>
    <m/>
    <n v="0"/>
    <n v="100"/>
    <s v="NO_CONCILIADO"/>
  </r>
  <r>
    <x v="62"/>
    <m/>
    <x v="62"/>
    <x v="197"/>
    <s v="O23428960002"/>
    <s v="BOD"/>
    <n v="2342896"/>
    <m/>
    <s v="00221022001 DEPOSITO DE EFECTIVO, DEPOSITANTE: EMPRESA MINERA MANQUIRI SA, CONCEPTO: FORMULARIO M02-PRIMERA QUINCENA DE DICIEMBRE 2024, CUENTA DE DEPOSITO: CUENTA UNICA DEL TESORO"/>
    <m/>
    <m/>
    <m/>
    <m/>
    <m/>
    <m/>
    <n v="0"/>
    <n v="1700"/>
    <s v="NO_CONCILIADO"/>
  </r>
  <r>
    <x v="62"/>
    <m/>
    <x v="62"/>
    <x v="197"/>
    <s v="O23428970002"/>
    <s v="BOD"/>
    <n v="2342897"/>
    <m/>
    <s v="00221022001 DEPOSITO DE EFECTIVO, DEPOSITANTE: MINERA DON VALERIANO S.R.L., CONCEPTO: PAGO DE MULTA FORMULARIO M-02, CUENTA DE DEPOSITO: CUENTA UNICA DEL TESORO"/>
    <m/>
    <m/>
    <m/>
    <m/>
    <m/>
    <m/>
    <n v="0"/>
    <n v="100"/>
    <s v="NO_CONCILIADO"/>
  </r>
  <r>
    <x v="62"/>
    <m/>
    <x v="62"/>
    <x v="197"/>
    <s v="O23429020002"/>
    <s v="BOD"/>
    <n v="2342902"/>
    <m/>
    <s v="00221022001 DEPOSITO DE EFECTIVO, DEPOSITANTE: EMPRESA MINERA MANQUIRI SA, CONCEPTO: FORMUARIO M02-SEGUNDA QUINCENA DE DICIEMBRE 2024, CUENTA DE DEPOSITO: CUENTA UNICA DEL TESORO"/>
    <m/>
    <m/>
    <m/>
    <m/>
    <m/>
    <m/>
    <n v="0"/>
    <n v="2200"/>
    <s v="NO_CONCILIADO"/>
  </r>
  <r>
    <x v="62"/>
    <m/>
    <x v="62"/>
    <x v="197"/>
    <s v="O23428980002"/>
    <s v="BOD"/>
    <n v="2342898"/>
    <m/>
    <s v="00221022001 DEPOSITO DE EFECTIVO, DEPOSITANTE: MINERA DON VALERIANO S.R.L., CONCEPTO: PAGO DE MULTA FORMULARIO M-02, CUENTA DE DEPOSITO: CUENTA UNICA DEL TESORO"/>
    <m/>
    <m/>
    <m/>
    <m/>
    <m/>
    <m/>
    <n v="0"/>
    <n v="100"/>
    <s v="NO_CONCILIADO"/>
  </r>
  <r>
    <x v="62"/>
    <m/>
    <x v="62"/>
    <x v="197"/>
    <s v="O23428990002"/>
    <s v="BOD"/>
    <n v="2342899"/>
    <m/>
    <s v="00221022001 DEPOSITO DE EFECTIVO, DEPOSITANTE: MINERA DON VALERIANO S.R.L., CONCEPTO: PAGO DE MULTA FORMULARIO M-02, CUENTA DE DEPOSITO: CUENTA UNICA DEL TESORO"/>
    <m/>
    <m/>
    <m/>
    <m/>
    <m/>
    <m/>
    <n v="0"/>
    <n v="100"/>
    <s v="NO_CONCILIADO"/>
  </r>
  <r>
    <x v="62"/>
    <m/>
    <x v="62"/>
    <x v="197"/>
    <s v="O23429010002"/>
    <s v="BOD"/>
    <n v="2342901"/>
    <m/>
    <s v="00221022001 DEPOSITO DE EFECTIVO, DEPOSITANTE: MINERA DON VALERIANO S.R.L., CONCEPTO: PAGO DE MULTA FORMULARIO M-02, CUENTA DE DEPOSITO: CUENTA UNICA DEL TESORO"/>
    <m/>
    <m/>
    <m/>
    <m/>
    <m/>
    <m/>
    <n v="0"/>
    <n v="100"/>
    <s v="NO_CONCILIADO"/>
  </r>
  <r>
    <x v="62"/>
    <m/>
    <x v="62"/>
    <x v="197"/>
    <s v="O23429030002"/>
    <s v="BOD"/>
    <n v="2342903"/>
    <m/>
    <s v="00221022001 DEPOSITO DE EFECTIVO, DEPOSITANTE: MINERA DON VALERIANO S.R.L., CONCEPTO: PAGO DE MULTA FORMULARIO M-02, CUENTA DE DEPOSITO: CUENTA UNICA DEL TESORO"/>
    <m/>
    <m/>
    <m/>
    <m/>
    <m/>
    <m/>
    <n v="0"/>
    <n v="100"/>
    <s v="NO_CONCILIADO"/>
  </r>
  <r>
    <x v="62"/>
    <m/>
    <x v="62"/>
    <x v="197"/>
    <s v="O23429040002"/>
    <s v="BOD"/>
    <n v="2342904"/>
    <m/>
    <s v="00221022001 DEPOSITO DE EFECTIVO, DEPOSITANTE: MINERA DON VALERIANO S.R.L., CONCEPTO: PAGO DE MULTA FORMULARIO M-02, CUENTA DE DEPOSITO: CUENTA UNICA DEL TESORO"/>
    <m/>
    <m/>
    <m/>
    <m/>
    <m/>
    <m/>
    <n v="0"/>
    <n v="100"/>
    <s v="NO_CONCILIADO"/>
  </r>
  <r>
    <x v="62"/>
    <m/>
    <x v="62"/>
    <x v="197"/>
    <s v="O23429060002"/>
    <s v="BOD"/>
    <n v="2342906"/>
    <m/>
    <s v="00221022001 DEPOSITO DE EFECTIVO, DEPOSITANTE: EMPRESA MINERA MANQUIRI SA, CONCEPTO: FORMULARIO M02-SEGUNDA QUINCENA DE JULIO 2025, CUENTA DE DEPOSITO: CUENTA UNICA DEL TESORO"/>
    <m/>
    <m/>
    <m/>
    <m/>
    <m/>
    <m/>
    <n v="0"/>
    <n v="300"/>
    <s v="NO_CONCILIADO"/>
  </r>
  <r>
    <x v="62"/>
    <m/>
    <x v="62"/>
    <x v="197"/>
    <s v="O23429070002"/>
    <s v="BOD"/>
    <n v="2342907"/>
    <m/>
    <s v="00221022001 DEPOSITO DE EFECTIVO, DEPOSITANTE: MINERA DON VALERIANO S.R.L., CONCEPTO: PAGO DE MULTA FORMULARIO M-02, CUENTA DE DEPOSITO: CUENTA UNICA DEL TESORO"/>
    <m/>
    <m/>
    <m/>
    <m/>
    <m/>
    <m/>
    <n v="0"/>
    <n v="100"/>
    <s v="NO_CONCILIADO"/>
  </r>
  <r>
    <x v="62"/>
    <m/>
    <x v="62"/>
    <x v="197"/>
    <s v="O23429080002"/>
    <s v="BOD"/>
    <n v="2342908"/>
    <m/>
    <s v="00221022001 DEPOSITO DE EFECTIVO, DEPOSITANTE: MINERA DON VALERIANO S.R.L., CONCEPTO: PAGO DE MULTA FORMULARIO M-02, CUENTA DE DEPOSITO: CUENTA UNICA DEL TESORO"/>
    <m/>
    <m/>
    <m/>
    <m/>
    <m/>
    <m/>
    <n v="0"/>
    <n v="100"/>
    <s v="NO_CONCILIADO"/>
  </r>
  <r>
    <x v="62"/>
    <m/>
    <x v="62"/>
    <x v="197"/>
    <s v="O23429090002"/>
    <s v="BOD"/>
    <n v="2342909"/>
    <m/>
    <s v="00221022001 DEPOSITO DE EFECTIVO, DEPOSITANTE: MINERA DON VALERIANO S.R.L., CONCEPTO: PAGO DE MULTA FORMULARIO M-02, CUENTA DE DEPOSITO: CUENTA UNICA DEL TESORO"/>
    <m/>
    <m/>
    <m/>
    <m/>
    <m/>
    <m/>
    <n v="0"/>
    <n v="100"/>
    <s v="NO_CONCILIADO"/>
  </r>
  <r>
    <x v="62"/>
    <m/>
    <x v="62"/>
    <x v="197"/>
    <s v="O23429110002"/>
    <s v="BOD"/>
    <n v="2342911"/>
    <m/>
    <s v="00221022001 DEPOSITO DE EFECTIVO, DEPOSITANTE: EMPRESA MINERA MANQUIRI SA, CONCEPTO: FORMULARIO M02-PRIMERA QUINCENA DE AGOSTO 2025, CUENTA DE DEPOSITO: CUENTA UNICA DEL TESORO"/>
    <m/>
    <m/>
    <m/>
    <m/>
    <m/>
    <m/>
    <n v="0"/>
    <n v="200"/>
    <s v="NO_CONCILIADO"/>
  </r>
  <r>
    <x v="62"/>
    <m/>
    <x v="62"/>
    <x v="197"/>
    <s v="O23429120002"/>
    <s v="BOD"/>
    <n v="2342912"/>
    <m/>
    <s v="00221022001 DEPOSITO DE EFECTIVO, DEPOSITANTE: MINERA DON VALERIANO S.R.L., CONCEPTO: PAGO DE MULTA FORMULARIO M-02, CUENTA DE DEPOSITO: CUENTA UNICA DEL TESORO"/>
    <m/>
    <m/>
    <m/>
    <m/>
    <m/>
    <m/>
    <n v="0"/>
    <n v="100"/>
    <s v="NO_CONCILIADO"/>
  </r>
  <r>
    <x v="62"/>
    <m/>
    <x v="62"/>
    <x v="197"/>
    <s v="O23429140002"/>
    <s v="BOD"/>
    <n v="2342914"/>
    <m/>
    <s v="00221022001 DEPOSITO DE EFECTIVO, DEPOSITANTE: MINERA DON VALERIANO S.R.L., CONCEPTO: PAGO DE MULTA FORMULARIO M-02, CUENTA DE DEPOSITO: CUENTA UNICA DEL TESORO"/>
    <m/>
    <m/>
    <m/>
    <m/>
    <m/>
    <m/>
    <n v="0"/>
    <n v="100"/>
    <s v="NO_CONCILIADO"/>
  </r>
  <r>
    <x v="62"/>
    <m/>
    <x v="62"/>
    <x v="197"/>
    <s v="O23429150002"/>
    <s v="BOD"/>
    <n v="2342915"/>
    <m/>
    <s v="00221022001 DEPOSITO DE EFECTIVO, DEPOSITANTE: MINERA DON VALERIANO S.R.L., CONCEPTO: PAGO DE MULTA FORMULARIO M-02, CUENTA DE DEPOSITO: CUENTA UNICA DEL TESORO"/>
    <m/>
    <m/>
    <m/>
    <m/>
    <m/>
    <m/>
    <n v="0"/>
    <n v="100"/>
    <s v="NO_CONCILIADO"/>
  </r>
  <r>
    <x v="62"/>
    <m/>
    <x v="62"/>
    <x v="197"/>
    <s v="O23429160002"/>
    <s v="BOD"/>
    <n v="2342916"/>
    <m/>
    <s v="00221022001 DEPOSITO DE EFECTIVO, DEPOSITANTE: EMPRESA MINERA MANQUIRI SA, CONCEPTO: FORMULARIO M02-SEGUNDA QUINCENA DE AGOSTO 2025, CUENTA DE DEPOSITO: CUENTA UNICA DEL TESORO"/>
    <m/>
    <m/>
    <m/>
    <m/>
    <m/>
    <m/>
    <n v="0"/>
    <n v="100"/>
    <s v="NO_CONCILIADO"/>
  </r>
  <r>
    <x v="62"/>
    <m/>
    <x v="62"/>
    <x v="197"/>
    <s v="O23429180002"/>
    <s v="BOD"/>
    <n v="2342918"/>
    <m/>
    <s v="00221022001 DEPOSITO DE EFECTIVO, DEPOSITANTE: MINERA DON VALERIANO S.R.L., CONCEPTO: PAGO DE MULTA FORMULARIO M-02, CUENTA DE DEPOSITO: CUENTA UNICA DEL TESORO"/>
    <m/>
    <m/>
    <m/>
    <m/>
    <m/>
    <m/>
    <n v="0"/>
    <n v="100"/>
    <s v="NO_CONCILIADO"/>
  </r>
  <r>
    <x v="62"/>
    <m/>
    <x v="62"/>
    <x v="197"/>
    <s v="O23429190002"/>
    <s v="BOD"/>
    <n v="2342919"/>
    <m/>
    <s v="00221022001 DEPOSITO DE EFECTIVO, DEPOSITANTE: MINERA DON VALERIANO S.R.L., CONCEPTO: PAGO DE MULTA FORMULARIO M-02, CUENTA DE DEPOSITO: CUENTA UNICA DEL TESORO"/>
    <m/>
    <m/>
    <m/>
    <m/>
    <m/>
    <m/>
    <n v="0"/>
    <n v="100"/>
    <s v="NO_CONCILIADO"/>
  </r>
  <r>
    <x v="62"/>
    <m/>
    <x v="62"/>
    <x v="197"/>
    <s v="O23429200002"/>
    <s v="BOD"/>
    <n v="2342920"/>
    <m/>
    <s v="00221022001 DEPOSITO DE EFECTIVO, DEPOSITANTE: MINERA DON VALERIANO S.R.L., CONCEPTO: PAGO DE MULTA FORMULARIO M-02, CUENTA DE DEPOSITO: CUENTA UNICA DEL TESORO"/>
    <m/>
    <m/>
    <m/>
    <m/>
    <m/>
    <m/>
    <n v="0"/>
    <n v="100"/>
    <s v="NO_CONCILIADO"/>
  </r>
  <r>
    <x v="62"/>
    <m/>
    <x v="62"/>
    <x v="197"/>
    <s v="O23429210002"/>
    <s v="BOD"/>
    <n v="2342921"/>
    <m/>
    <s v="00221022001 DEPOSITO DE EFECTIVO, DEPOSITANTE: EMPRESA MINERA MANQUIRI SA, CONCEPTO: FORMULARIO M02-PRIMERA QUINCENA DE SEPTIEMBRE 2025, CUENTA DE DEPOSITO: CUENTA UNICA DEL TESORO"/>
    <m/>
    <m/>
    <m/>
    <m/>
    <m/>
    <m/>
    <n v="0"/>
    <n v="100"/>
    <s v="NO_CONCILIADO"/>
  </r>
  <r>
    <x v="62"/>
    <m/>
    <x v="62"/>
    <x v="197"/>
    <s v="O23429220002"/>
    <s v="BOD"/>
    <n v="2342922"/>
    <m/>
    <s v="00221022001 DEPOSITO DE EFECTIVO, DEPOSITANTE: MINERA DON VALERIANO S.R.L., CONCEPTO: PAGO DE MULTA FORMULARIO M-02, CUENTA DE DEPOSITO: CUENTA UNICA DEL TESORO"/>
    <m/>
    <m/>
    <m/>
    <m/>
    <m/>
    <m/>
    <n v="0"/>
    <n v="100"/>
    <s v="NO_CONCILIADO"/>
  </r>
  <r>
    <x v="62"/>
    <m/>
    <x v="62"/>
    <x v="197"/>
    <s v="O23429240002"/>
    <s v="BOD"/>
    <n v="2342924"/>
    <m/>
    <s v="00221022001 DEPOSITO DE EFECTIVO, DEPOSITANTE: MINERA DON VALERIANO S.R.L., CONCEPTO: PAGO DE MULTA FORMULARIO M-02, CUENTA DE DEPOSITO: CUENTA UNICA DEL TESORO"/>
    <m/>
    <m/>
    <m/>
    <m/>
    <m/>
    <m/>
    <n v="0"/>
    <n v="100"/>
    <s v="NO_CONCILIADO"/>
  </r>
  <r>
    <x v="62"/>
    <m/>
    <x v="62"/>
    <x v="197"/>
    <s v="O23429680002"/>
    <s v="BOD"/>
    <n v="2342968"/>
    <m/>
    <s v="00221022001 DEPOSITO DE EFECTIVO, DEPOSITANTE: INDUSTRIALIZACION ESTANIFERA BOLIVIANA SRL, CONCEPTO: PAGO DE RETENCIONES FUERA DE PLAZO, CUENTA DE DEPOSITO: CUENTA UNICA DEL TESORO"/>
    <m/>
    <m/>
    <m/>
    <m/>
    <m/>
    <m/>
    <n v="0"/>
    <n v="100"/>
    <s v="NO_CONCILIADO"/>
  </r>
  <r>
    <x v="62"/>
    <m/>
    <x v="62"/>
    <x v="197"/>
    <s v="O23429690002"/>
    <s v="BOD"/>
    <n v="2342969"/>
    <m/>
    <s v="00221022001 DEPOSITO DE EFECTIVO, DEPOSITANTE: INDUSTRIALIZACION ESTANIFERA BOLIVIANA SRL, CONCEPTO: PAGO DE RETENCIONES FUERA D EPLAZO, CUENTA DE DEPOSITO: CUENTA UNICA DEL TESORO"/>
    <m/>
    <m/>
    <m/>
    <m/>
    <m/>
    <m/>
    <n v="0"/>
    <n v="100"/>
    <s v="NO_CONCILIADO"/>
  </r>
  <r>
    <x v="62"/>
    <m/>
    <x v="62"/>
    <x v="197"/>
    <s v="O23429720002"/>
    <s v="BOD"/>
    <n v="2342972"/>
    <m/>
    <s v="00221022001 DEPOSITO DE EFECTIVO, DEPOSITANTE: INDUSTRIALIZACION ESTANIFERA BOLIVIANA SRL, CONCEPTO: PAGO DE RETENCIONES FUERA DE PLAZO, CUENTA DE DEPOSITO: CUENTA UNICA DEL TESORO"/>
    <m/>
    <m/>
    <m/>
    <m/>
    <m/>
    <m/>
    <n v="0"/>
    <n v="100"/>
    <s v="NO_CONCILIADO"/>
  </r>
  <r>
    <x v="62"/>
    <m/>
    <x v="62"/>
    <x v="197"/>
    <s v="O23429730002"/>
    <s v="BOD"/>
    <n v="2342973"/>
    <m/>
    <s v="00221022001 DEPOSITO DE EFECTIVO, DEPOSITANTE: INDUSTRIALIZACION ESTANIFERA BOLIVIANA SRL, CONCEPTO: PAGO DE RETENCIONES FUERA DE PLAZO, CUENTA DE DEPOSITO: CUENTA UNICA DEL TESORO"/>
    <m/>
    <m/>
    <m/>
    <m/>
    <m/>
    <m/>
    <n v="0"/>
    <n v="100"/>
    <s v="NO_CONCILIADO"/>
  </r>
  <r>
    <x v="62"/>
    <m/>
    <x v="62"/>
    <x v="197"/>
    <s v="O23429740002"/>
    <s v="BOD"/>
    <n v="2342974"/>
    <m/>
    <s v="00221022001 DEPOSITO DE EFECTIVO, DEPOSITANTE: INDUSTRIALIZACION ESTANIFERA BOLIVIANA SRL, CONCEPTO: PAGO DE RETENCIONES FUERA DE PLAZO, CUENTA DE DEPOSITO: CUENTA UNICA DEL TESORO"/>
    <m/>
    <m/>
    <m/>
    <m/>
    <m/>
    <m/>
    <n v="0"/>
    <n v="100"/>
    <s v="NO_CONCILIADO"/>
  </r>
  <r>
    <x v="62"/>
    <m/>
    <x v="62"/>
    <x v="197"/>
    <s v="O23429760002"/>
    <s v="BOD"/>
    <n v="2342976"/>
    <m/>
    <s v="00221022001 DEPOSITO DE EFECTIVO, DEPOSITANTE: INDUSTRIALIZACION ESTANIFERA BOLIVIANA SRL, CONCEPTO: PAGO DE RETENCIONES FUERA DE PLAZO, CUENTA DE DEPOSITO: CUENTA UNICA DEL TESORO"/>
    <m/>
    <m/>
    <m/>
    <m/>
    <m/>
    <m/>
    <n v="0"/>
    <n v="100"/>
    <s v="NO_CONCILIADO"/>
  </r>
  <r>
    <x v="62"/>
    <m/>
    <x v="62"/>
    <x v="197"/>
    <s v="O23429780002"/>
    <s v="BOD"/>
    <n v="2342978"/>
    <m/>
    <s v="00221022001 DEPOSITO DE EFECTIVO, DEPOSITANTE: INDUSTRIALIZACION ESTANIFERA BOLIVIANA SRL, CONCEPTO: PAGO DE RETENCIONES FUERA DE PLAZO, CUENTA DE DEPOSITO: CUENTA UNICA DEL TESORO"/>
    <m/>
    <m/>
    <m/>
    <m/>
    <m/>
    <m/>
    <n v="0"/>
    <n v="100"/>
    <s v="NO_CONCILIADO"/>
  </r>
  <r>
    <x v="62"/>
    <m/>
    <x v="62"/>
    <x v="197"/>
    <s v="O23429800002"/>
    <s v="BOD"/>
    <n v="2342980"/>
    <m/>
    <s v="00221022001 DEPOSITO DE EFECTIVO, DEPOSITANTE: INDUSTRIALIZACION ESTANIFERA BOLIVIANA SRL, CONCEPTO: PAGO DE RETENCIONES FUERA DE PLAZO, CUENTA DE DEPOSITO: CUENTA UNICA DEL TESORO"/>
    <m/>
    <m/>
    <m/>
    <m/>
    <m/>
    <m/>
    <n v="0"/>
    <n v="100"/>
    <s v="NO_CONCILIADO"/>
  </r>
  <r>
    <x v="62"/>
    <m/>
    <x v="62"/>
    <x v="197"/>
    <s v="O23429810002"/>
    <s v="BOD"/>
    <n v="2342981"/>
    <m/>
    <s v="00221022001 DEPOSITO DE EFECTIVO, DEPOSITANTE: INDUSTRIALIZACION ESTANIFERA BOLIVIANA SRL, CONCEPTO: PAGO DE RETENCIONES FUERA DE PLAZO, CUENTA DE DEPOSITO: CUENTA UNICA DEL TESORO"/>
    <m/>
    <m/>
    <m/>
    <m/>
    <m/>
    <m/>
    <n v="0"/>
    <n v="100"/>
    <s v="NO_CONCILIADO"/>
  </r>
  <r>
    <x v="62"/>
    <m/>
    <x v="62"/>
    <x v="197"/>
    <s v="O23429840002"/>
    <s v="BOD"/>
    <n v="2342984"/>
    <m/>
    <s v="00221022001 DEPOSITO DE EFECTIVO, DEPOSITANTE: INDUSTRIALIZACION ESTANIFERA BOLIVIANA SRL, CONCEPTO: PAGO DE RETENCIONES FUERA DE PLAZO, CUENTA DE DEPOSITO: CUENTA UNICA DEL TESORO"/>
    <m/>
    <m/>
    <m/>
    <m/>
    <m/>
    <m/>
    <n v="0"/>
    <n v="100"/>
    <s v="NO_CONCILIADO"/>
  </r>
  <r>
    <x v="62"/>
    <m/>
    <x v="62"/>
    <x v="197"/>
    <s v="O23429850002"/>
    <s v="BOD"/>
    <n v="2342985"/>
    <m/>
    <s v="00221022001 DEPOSITO DE EFECTIVO, DEPOSITANTE: INDUSTRIALIZACION ESTANIFERA BOLIVIANA SRL, CONCEPTO: PAGO DE RETENCIONES FUERA DE PLAZO, CUENTA DE DEPOSITO: CUENTA UNICA DEL TESORO"/>
    <m/>
    <m/>
    <m/>
    <m/>
    <m/>
    <m/>
    <n v="0"/>
    <n v="100"/>
    <s v="NO_CONCILIADO"/>
  </r>
  <r>
    <x v="62"/>
    <m/>
    <x v="62"/>
    <x v="197"/>
    <s v="O23429860002"/>
    <s v="BOD"/>
    <n v="2342986"/>
    <m/>
    <s v="00221022001 DEPOSITO DE EFECTIVO, DEPOSITANTE: INDUSTRIALIZACION ESTANIFERA BOLIVIANA SRL, CONCEPTO: PAGO DE RETENCIONES FUERA DE PLAZO, CUENTA DE DEPOSITO: CUENTA UNICA DEL TESORO"/>
    <m/>
    <m/>
    <m/>
    <m/>
    <m/>
    <m/>
    <n v="0"/>
    <n v="100"/>
    <s v="NO_CONCILIADO"/>
  </r>
  <r>
    <x v="62"/>
    <m/>
    <x v="62"/>
    <x v="197"/>
    <s v="O23429890002"/>
    <s v="BOD"/>
    <n v="2342989"/>
    <m/>
    <s v="00221022001 DEPOSITO DE EFECTIVO, DEPOSITANTE: INDUSTRIALIZACION ESTANIFERA BOLIVIANA SRL, CONCEPTO: PAGO DE RETENCIONES FUERA DE PLAZO, CUENTA DE DEPOSITO: CUENTA UNICA DEL TESORO"/>
    <m/>
    <m/>
    <m/>
    <m/>
    <m/>
    <m/>
    <n v="0"/>
    <n v="100"/>
    <s v="NO_CONCILIADO"/>
  </r>
  <r>
    <x v="62"/>
    <m/>
    <x v="62"/>
    <x v="197"/>
    <s v="O23429900002"/>
    <s v="BOD"/>
    <n v="2342990"/>
    <m/>
    <s v="00221022001 DEPOSITO DE EFECTIVO, DEPOSITANTE: INDUSTRIALIZACION ESTANIFERA BOLIVIANA SRL, CONCEPTO: PAGO DE RETENCIONES FUERA DE PLAZO, CUENTA DE DEPOSITO: CUENTA UNICA DEL TESORO"/>
    <m/>
    <m/>
    <m/>
    <m/>
    <m/>
    <m/>
    <n v="0"/>
    <n v="100"/>
    <s v="NO_CONCILIADO"/>
  </r>
  <r>
    <x v="62"/>
    <m/>
    <x v="62"/>
    <x v="197"/>
    <s v="O23429910002"/>
    <s v="BOD"/>
    <n v="2342991"/>
    <m/>
    <s v="00221022001 DEPOSITO DE EFECTIVO, DEPOSITANTE: INDUSTRIALIZACION ESTANIFERA BOLIVIANA SRL, CONCEPTO: PAGO DE RETENCIONES FUERA DE PLAZO, CUENTA DE DEPOSITO: CUENTA UNICA DEL TESORO"/>
    <m/>
    <m/>
    <m/>
    <m/>
    <m/>
    <m/>
    <n v="0"/>
    <n v="100"/>
    <s v="NO_CONCILIADO"/>
  </r>
  <r>
    <x v="62"/>
    <m/>
    <x v="62"/>
    <x v="197"/>
    <s v="O23429960002"/>
    <s v="BOD"/>
    <n v="2342996"/>
    <m/>
    <s v="00221022001 DEPOSITO DE EFECTIVO, DEPOSITANTE: INDUSTRIALIZACION ESTANIFERA BOLIVIANA SRL, CONCEPTO: PAGO DE RETENCIONES FUERA DE PLAZO, CUENTA DE DEPOSITO: CUENTA UNICA DEL TESORO"/>
    <m/>
    <m/>
    <m/>
    <m/>
    <m/>
    <m/>
    <n v="0"/>
    <n v="100"/>
    <s v="NO_CONCILIADO"/>
  </r>
  <r>
    <x v="62"/>
    <m/>
    <x v="62"/>
    <x v="197"/>
    <s v="O23429920002"/>
    <s v="BOD"/>
    <n v="2342992"/>
    <m/>
    <s v="00221022001 DEPOSITO DE EFECTIVO, DEPOSITANTE: INDUSTRIALIZACION ESTANIFERA BOLIVIANA SRL, CONCEPTO: PAGO DE RETENCIONES FUERA DE PLAZO, CUENTA DE DEPOSITO: CUENTA UNICA DEL TESORO"/>
    <m/>
    <m/>
    <m/>
    <m/>
    <m/>
    <m/>
    <n v="0"/>
    <n v="100"/>
    <s v="NO_CONCILIADO"/>
  </r>
  <r>
    <x v="62"/>
    <m/>
    <x v="62"/>
    <x v="197"/>
    <s v="O23429940002"/>
    <s v="BOD"/>
    <n v="2342994"/>
    <m/>
    <s v="00221022001 DEPOSITO DE EFECTIVO, DEPOSITANTE: INDUSTRIALIZACION ESTANIFERA BOLIVIANA SRL, CONCEPTO: PAGO DE RETENCIONES FUERA DE PLAZO, CUENTA DE DEPOSITO: CUENTA UNICA DEL TESORO"/>
    <m/>
    <m/>
    <m/>
    <m/>
    <m/>
    <m/>
    <n v="0"/>
    <n v="100"/>
    <s v="NO_CONCILIADO"/>
  </r>
  <r>
    <x v="62"/>
    <m/>
    <x v="62"/>
    <x v="197"/>
    <s v="O23429950002"/>
    <s v="BOD"/>
    <n v="2342995"/>
    <m/>
    <s v="00221022001 DEPOSITO DE EFECTIVO, DEPOSITANTE: INDUSTRIALIZACION ESTANIFERA BOLIVIANA SRL, CONCEPTO: PAGO DE RETENCIONES FUERA DE PLAZO, CUENTA DE DEPOSITO: CUENTA UNICA DEL TESORO"/>
    <m/>
    <m/>
    <m/>
    <m/>
    <m/>
    <m/>
    <n v="0"/>
    <n v="100"/>
    <s v="NO_CONCILIADO"/>
  </r>
  <r>
    <x v="62"/>
    <m/>
    <x v="62"/>
    <x v="197"/>
    <s v="O23429970002"/>
    <s v="BOD"/>
    <n v="2342997"/>
    <m/>
    <s v="00221022001 DEPOSITO DE EFECTIVO, DEPOSITANTE: INDUSTRIALIZACION ESTANIFERA BOLIVIANA SRL, CONCEPTO: PAGO DE RETENCIONES FUERA DE PLAZO, CUENTA DE DEPOSITO: CUENTA UNICA DEL TESORO"/>
    <m/>
    <m/>
    <m/>
    <m/>
    <m/>
    <m/>
    <n v="0"/>
    <n v="100"/>
    <s v="NO_CONCILIADO"/>
  </r>
  <r>
    <x v="62"/>
    <m/>
    <x v="62"/>
    <x v="197"/>
    <s v="O23429260002"/>
    <s v="BOD"/>
    <n v="2342926"/>
    <m/>
    <s v="00221022001 DEPOSITO DE EFECTIVO, DEPOSITANTE: MINERA DON VALERIANO S.R.L., CONCEPTO: PAGO DE MULTA FORMULARIO M-02, CUENTA DE DEPOSITO: CUENTA UNICA DEL TESORO"/>
    <m/>
    <m/>
    <m/>
    <m/>
    <m/>
    <m/>
    <n v="0"/>
    <n v="100"/>
    <s v="NO_CONCILIADO"/>
  </r>
  <r>
    <x v="62"/>
    <m/>
    <x v="62"/>
    <x v="197"/>
    <s v="O23429270002"/>
    <s v="BOD"/>
    <n v="2342927"/>
    <m/>
    <s v="00221022001 DEPOSITO DE EFECTIVO, DEPOSITANTE: MINERA DON VALERIANO S.R.L., CONCEPTO: PAGO DE MULTA FORMULARIO M-02, CUENTA DE DEPOSITO: CUENTA UNICA DEL TESORO"/>
    <m/>
    <m/>
    <m/>
    <m/>
    <m/>
    <m/>
    <n v="0"/>
    <n v="100"/>
    <s v="NO_CONCILIADO"/>
  </r>
  <r>
    <x v="62"/>
    <m/>
    <x v="62"/>
    <x v="197"/>
    <s v="O23429280002"/>
    <s v="BOD"/>
    <n v="2342928"/>
    <m/>
    <s v="00221022001 DEPOSITO DE EFECTIVO, DEPOSITANTE: MINERA DON VALERIANO S.R.L., CONCEPTO: PAGO DE MULTA FORMULARIO M-02, CUENTA DE DEPOSITO: CUENTA UNICA DEL TESORO"/>
    <m/>
    <m/>
    <m/>
    <m/>
    <m/>
    <m/>
    <n v="0"/>
    <n v="100"/>
    <s v="NO_CONCILIADO"/>
  </r>
  <r>
    <x v="62"/>
    <m/>
    <x v="62"/>
    <x v="197"/>
    <s v="O23429300002"/>
    <s v="BOD"/>
    <n v="2342930"/>
    <m/>
    <s v="00221022001 DEPOSITO DE EFECTIVO, DEPOSITANTE: MINERA DON VALERIANO S.R.L., CONCEPTO: PAGO DE MULTA FORMULARIO M-02, CUENTA DE DEPOSITO: CUENTA UNICA DEL TESORO"/>
    <m/>
    <m/>
    <m/>
    <m/>
    <m/>
    <m/>
    <n v="0"/>
    <n v="100"/>
    <s v="NO_CONCILIADO"/>
  </r>
  <r>
    <x v="62"/>
    <m/>
    <x v="62"/>
    <x v="197"/>
    <s v="O23429310002"/>
    <s v="BOD"/>
    <n v="2342931"/>
    <m/>
    <s v="00221022001 DEPOSITO DE EFECTIVO, DEPOSITANTE: MINERA DON VALERIANO S.R.L., CONCEPTO: PAGO DE MULTA FORMULARIO M-02, CUENTA DE DEPOSITO: CUENTA UNICA DEL TESORO"/>
    <m/>
    <m/>
    <m/>
    <m/>
    <m/>
    <m/>
    <n v="0"/>
    <n v="100"/>
    <s v="NO_CONCILIADO"/>
  </r>
  <r>
    <x v="62"/>
    <m/>
    <x v="62"/>
    <x v="197"/>
    <s v="O23429370002"/>
    <s v="BOD"/>
    <n v="2342937"/>
    <m/>
    <s v="00221022001 DEPOSITO DE EFECTIVO, DEPOSITANTE: MINERA DON VALERIANO S.R.L., CONCEPTO: PAGO DE MULTA FORMULARIO M-02, CUENTA DE DEPOSITO: CUENTA UNICA DEL TESORO"/>
    <m/>
    <m/>
    <m/>
    <m/>
    <m/>
    <m/>
    <n v="0"/>
    <n v="100"/>
    <s v="NO_CONCILIADO"/>
  </r>
  <r>
    <x v="62"/>
    <m/>
    <x v="62"/>
    <x v="197"/>
    <s v="O23429340002"/>
    <s v="BOD"/>
    <n v="2342934"/>
    <m/>
    <s v="00221022001 DEPOSITO DE EFECTIVO, DEPOSITANTE: MINERA DON VALERIANO S.R.L., CONCEPTO: PAGO DE MULTA FORMULARIO M-02, CUENTA DE DEPOSITO: CUENTA UNICA DEL TESORO"/>
    <m/>
    <m/>
    <m/>
    <m/>
    <m/>
    <m/>
    <n v="0"/>
    <n v="100"/>
    <s v="NO_CONCILIADO"/>
  </r>
  <r>
    <x v="62"/>
    <m/>
    <x v="62"/>
    <x v="197"/>
    <s v="O23429350002"/>
    <s v="BOD"/>
    <n v="2342935"/>
    <m/>
    <s v="00221022001 DEPOSITO DE EFECTIVO, DEPOSITANTE: MINERA DON VALERIANO S.R.L., CONCEPTO: PAGO DE MULTA FORMULARIO M-02, CUENTA DE DEPOSITO: CUENTA UNICA DEL TESORO"/>
    <m/>
    <m/>
    <m/>
    <m/>
    <m/>
    <m/>
    <n v="0"/>
    <n v="100"/>
    <s v="NO_CONCILIADO"/>
  </r>
  <r>
    <x v="62"/>
    <m/>
    <x v="62"/>
    <x v="197"/>
    <s v="O23429360002"/>
    <s v="BOD"/>
    <n v="2342936"/>
    <m/>
    <s v="00221022001 DEPOSITO DE EFECTIVO, DEPOSITANTE: MINERA DON VALERIANO S.R.L., CONCEPTO: PAGO DE MULTA FORMULARIO M-02, CUENTA DE DEPOSITO: CUENTA UNICA DEL TESORO"/>
    <m/>
    <m/>
    <m/>
    <m/>
    <m/>
    <m/>
    <n v="0"/>
    <n v="100"/>
    <s v="NO_CONCILIADO"/>
  </r>
  <r>
    <x v="62"/>
    <m/>
    <x v="62"/>
    <x v="197"/>
    <s v="O23429410002"/>
    <s v="BOD"/>
    <n v="2342941"/>
    <m/>
    <s v="00221022001 DEPOSITO DE EFECTIVO, DEPOSITANTE: MINERA DON VALERIANO S.R.L., CONCEPTO: PAGO DE MULTA FORMULARIO M-02, CUENTA DE DEPOSITO: CUENTA UNICA DEL TESORO"/>
    <m/>
    <m/>
    <m/>
    <m/>
    <m/>
    <m/>
    <n v="0"/>
    <n v="100"/>
    <s v="NO_CONCILIADO"/>
  </r>
  <r>
    <x v="62"/>
    <m/>
    <x v="62"/>
    <x v="197"/>
    <s v="O23429420002"/>
    <s v="BOD"/>
    <n v="2342942"/>
    <m/>
    <s v="00221022001 DEPOSITO DE EFECTIVO, DEPOSITANTE: MINERA DON VALERIANO S.R.L., CONCEPTO: PAGO DE MULTA FORMULARIO M-02, CUENTA DE DEPOSITO: CUENTA UNICA DEL TESORO"/>
    <m/>
    <m/>
    <m/>
    <m/>
    <m/>
    <m/>
    <n v="0"/>
    <n v="100"/>
    <s v="NO_CONCILIADO"/>
  </r>
  <r>
    <x v="62"/>
    <m/>
    <x v="62"/>
    <x v="197"/>
    <s v="O23429430002"/>
    <s v="BOD"/>
    <n v="2342943"/>
    <m/>
    <s v="00221022001 DEPOSITO DE EFECTIVO, DEPOSITANTE: MINERA DON VALERIANO S.R.L., CONCEPTO: PAGO DE MULTA FORMULARIO M-02, CUENTA DE DEPOSITO: CUENTA UNICA DEL TESORO"/>
    <m/>
    <m/>
    <m/>
    <m/>
    <m/>
    <m/>
    <n v="0"/>
    <n v="100"/>
    <s v="NO_CONCILIADO"/>
  </r>
  <r>
    <x v="62"/>
    <m/>
    <x v="62"/>
    <x v="197"/>
    <s v="O23429440002"/>
    <s v="BOD"/>
    <n v="2342944"/>
    <m/>
    <s v="00221022001 DEPOSITO DE EFECTIVO, DEPOSITANTE: MINERA DON VALERIANO S.R.L., CONCEPTO: PAGO DE MULTA FORMULARIO M-02, CUENTA DE DEPOSITO: CUENTA UNICA DEL TESORO"/>
    <m/>
    <m/>
    <m/>
    <m/>
    <m/>
    <m/>
    <n v="0"/>
    <n v="100"/>
    <s v="NO_CONCILIADO"/>
  </r>
  <r>
    <x v="62"/>
    <m/>
    <x v="62"/>
    <x v="197"/>
    <s v="O23429450002"/>
    <s v="BOD"/>
    <n v="2342945"/>
    <m/>
    <s v="00221022001 DEPOSITO DE EFECTIVO, DEPOSITANTE: MINERA DON VALERIANO S.R.L., CONCEPTO: PAGO DE MULTA FORMULARIO M-02, CUENTA DE DEPOSITO: CUENTA UNICA DEL TESORO"/>
    <m/>
    <m/>
    <m/>
    <m/>
    <m/>
    <m/>
    <n v="0"/>
    <n v="100"/>
    <s v="NO_CONCILIADO"/>
  </r>
  <r>
    <x v="62"/>
    <m/>
    <x v="62"/>
    <x v="197"/>
    <s v="O23429460002"/>
    <s v="BOD"/>
    <n v="2342946"/>
    <m/>
    <s v="00221022001 DEPOSITO DE EFECTIVO, DEPOSITANTE: MINERA DON VALERIANO S.R.L., CONCEPTO: PAGO DE MULTA FORMULARIO M-02, CUENTA DE DEPOSITO: CUENTA UNICA DEL TESORO"/>
    <m/>
    <m/>
    <m/>
    <m/>
    <m/>
    <m/>
    <n v="0"/>
    <n v="100"/>
    <s v="NO_CONCILIADO"/>
  </r>
  <r>
    <x v="62"/>
    <m/>
    <x v="62"/>
    <x v="197"/>
    <s v="O23429470002"/>
    <s v="BOD"/>
    <n v="2342947"/>
    <m/>
    <s v="00221022001 DEPOSITO DE EFECTIVO, DEPOSITANTE: MINERA DON VALERIANO S.R.L., CONCEPTO: PAGO DE MULTA FORMULARIO M-02, CUENTA DE DEPOSITO: CUENTA UNICA DEL TESORO"/>
    <m/>
    <m/>
    <m/>
    <m/>
    <m/>
    <m/>
    <n v="0"/>
    <n v="100"/>
    <s v="NO_CONCILIADO"/>
  </r>
  <r>
    <x v="62"/>
    <m/>
    <x v="62"/>
    <x v="197"/>
    <s v="O23429480002"/>
    <s v="BOD"/>
    <n v="2342948"/>
    <m/>
    <s v="00221022001 DEPOSITO DE EFECTIVO, DEPOSITANTE: MINERA DON VALERIANO S.R.L., CONCEPTO: PAGO DE MULTA FORMULARIO M-02, CUENTA DE DEPOSITO: CUENTA UNICA DEL TESORO"/>
    <m/>
    <m/>
    <m/>
    <m/>
    <m/>
    <m/>
    <n v="0"/>
    <n v="100"/>
    <s v="NO_CONCILIADO"/>
  </r>
  <r>
    <x v="62"/>
    <m/>
    <x v="62"/>
    <x v="197"/>
    <s v="O23429510002"/>
    <s v="BOD"/>
    <n v="2342951"/>
    <m/>
    <s v="00221022001 DEPOSITO DE EFECTIVO, DEPOSITANTE: MINERA DON VALERIANO S.R.L., CONCEPTO: PAGO DE MULTA FORMULARIO M-02, CUENTA DE DEPOSITO: CUENTA UNICA DEL TESORO"/>
    <m/>
    <m/>
    <m/>
    <m/>
    <m/>
    <m/>
    <n v="0"/>
    <n v="100"/>
    <s v="NO_CONCILIADO"/>
  </r>
  <r>
    <x v="62"/>
    <m/>
    <x v="62"/>
    <x v="197"/>
    <s v="O23429530002"/>
    <s v="BOD"/>
    <n v="2342953"/>
    <m/>
    <s v="00221022001 DEPOSITO DE EFECTIVO, DEPOSITANTE: MINERA DON VALERIANO S.R.L., CONCEPTO: PAGO DE MULTA FORMULARIO M-02, CUENTA DE DEPOSITO: CUENTA UNICA DEL TESORO"/>
    <m/>
    <m/>
    <m/>
    <m/>
    <m/>
    <m/>
    <n v="0"/>
    <n v="100"/>
    <s v="NO_CONCILIADO"/>
  </r>
  <r>
    <x v="62"/>
    <m/>
    <x v="62"/>
    <x v="197"/>
    <s v="O23429540002"/>
    <s v="BOD"/>
    <n v="2342954"/>
    <m/>
    <s v="00221022001 DEPOSITO DE EFECTIVO, DEPOSITANTE: MINERA DON VALERIANO S.R.L., CONCEPTO: PAGO DE MULTA FORMULARIO M-02, CUENTA DE DEPOSITO: CUENTA UNICA DEL TESORO"/>
    <m/>
    <m/>
    <m/>
    <m/>
    <m/>
    <m/>
    <n v="0"/>
    <n v="100"/>
    <s v="NO_CONCILIADO"/>
  </r>
  <r>
    <x v="62"/>
    <m/>
    <x v="62"/>
    <x v="197"/>
    <s v="O23429550002"/>
    <s v="BOD"/>
    <n v="2342955"/>
    <m/>
    <s v="00221022001 DEPOSITO DE EFECTIVO, DEPOSITANTE: MINERA DON VALERIANO S.R.L., CONCEPTO: PAGO DE MULTA FORMULARIO M-02, CUENTA DE DEPOSITO: CUENTA UNICA DEL TESORO"/>
    <m/>
    <m/>
    <m/>
    <m/>
    <m/>
    <m/>
    <n v="0"/>
    <n v="100"/>
    <s v="NO_CONCILIADO"/>
  </r>
  <r>
    <x v="62"/>
    <m/>
    <x v="62"/>
    <x v="197"/>
    <s v="O23429560002"/>
    <s v="BOD"/>
    <n v="2342956"/>
    <m/>
    <s v="00221022001 DEPOSITO DE EFECTIVO, DEPOSITANTE: MINERA DON VALERIANO S.R.L., CONCEPTO: PAGO DE MULTA FORMULARIO M-02, CUENTA DE DEPOSITO: CUENTA UNICA DEL TESORO"/>
    <m/>
    <m/>
    <m/>
    <m/>
    <m/>
    <m/>
    <n v="0"/>
    <n v="100"/>
    <s v="NO_CONCILIADO"/>
  </r>
  <r>
    <x v="62"/>
    <m/>
    <x v="62"/>
    <x v="197"/>
    <s v="O23429570002"/>
    <s v="BOD"/>
    <n v="2342957"/>
    <m/>
    <s v="00221022001 DEPOSITO DE EFECTIVO, DEPOSITANTE: MINERA DON VALERIANO S.R.L., CONCEPTO: PAGO DE MULTA FORMULARIO M-02, CUENTA DE DEPOSITO: CUENTA UNICA DEL TESORO"/>
    <m/>
    <m/>
    <m/>
    <m/>
    <m/>
    <m/>
    <n v="0"/>
    <n v="100"/>
    <s v="NO_CONCILIADO"/>
  </r>
  <r>
    <x v="62"/>
    <m/>
    <x v="62"/>
    <x v="197"/>
    <s v="O23429590002"/>
    <s v="BOD"/>
    <n v="2342959"/>
    <m/>
    <s v="00221022001 DEPOSITO DE EFECTIVO, DEPOSITANTE: MINERA DON VALERIANO S.R.L., CONCEPTO: PAGO DE MULTA FORMULARIO M-02, CUENTA DE DEPOSITO: CUENTA UNICA DEL TESORO"/>
    <m/>
    <m/>
    <m/>
    <m/>
    <m/>
    <m/>
    <n v="0"/>
    <n v="100"/>
    <s v="NO_CONCILIADO"/>
  </r>
  <r>
    <x v="62"/>
    <m/>
    <x v="62"/>
    <x v="197"/>
    <s v="O23429610002"/>
    <s v="BOD"/>
    <n v="2342961"/>
    <m/>
    <s v="00221022001 DEPOSITO DE EFECTIVO, DEPOSITANTE: MINERA DON VALERIANO S.R.L., CONCEPTO: PAGO DE MULTA FORMULARIO M-02, CUENTA DE DEPOSITO: CUENTA UNICA DEL TESORO"/>
    <m/>
    <m/>
    <m/>
    <m/>
    <m/>
    <m/>
    <n v="0"/>
    <n v="100"/>
    <s v="NO_CONCILIADO"/>
  </r>
  <r>
    <x v="62"/>
    <m/>
    <x v="62"/>
    <x v="197"/>
    <s v="O23429620002"/>
    <s v="BOD"/>
    <n v="2342962"/>
    <m/>
    <s v="00221022001 DEPOSITO DE EFECTIVO, DEPOSITANTE: MINERA DON VALERIANO S.R.L., CONCEPTO: PAGO DE MULTA FORMULARIO M-02, CUENTA DE DEPOSITO: CUENTA UNICA DEL TESORO"/>
    <m/>
    <m/>
    <m/>
    <m/>
    <m/>
    <m/>
    <n v="0"/>
    <n v="100"/>
    <s v="NO_CONCILIADO"/>
  </r>
  <r>
    <x v="62"/>
    <m/>
    <x v="62"/>
    <x v="197"/>
    <s v="O23429660002"/>
    <s v="BOD"/>
    <n v="2342966"/>
    <m/>
    <s v="00221022001 DEPOSITO DE EFECTIVO, DEPOSITANTE: MINERA DON VALERIANO S.R.L., CONCEPTO: PAGO DE MULTA FORMULARIO M-02, CUENTA DE DEPOSITO: CUENTA UNICA DEL TESORO"/>
    <m/>
    <m/>
    <m/>
    <m/>
    <m/>
    <m/>
    <n v="0"/>
    <n v="100"/>
    <s v="NO_CONCILIADO"/>
  </r>
  <r>
    <x v="62"/>
    <m/>
    <x v="62"/>
    <x v="197"/>
    <s v="O23429630002"/>
    <s v="BOD"/>
    <n v="2342963"/>
    <m/>
    <s v="00221022001 DEPOSITO DE EFECTIVO, DEPOSITANTE: MINERA DON VALERIANO S.R.L., CONCEPTO: PAGO DE MULTA FORMULARIO M-02, CUENTA DE DEPOSITO: CUENTA UNICA DEL TESORO"/>
    <m/>
    <m/>
    <m/>
    <m/>
    <m/>
    <m/>
    <n v="0"/>
    <n v="100"/>
    <s v="NO_CONCILIADO"/>
  </r>
  <r>
    <x v="62"/>
    <m/>
    <x v="62"/>
    <x v="197"/>
    <s v="O23429640002"/>
    <s v="BOD"/>
    <n v="2342964"/>
    <m/>
    <s v="00221022001 DEPOSITO DE EFECTIVO, DEPOSITANTE: MINERA DON VALERIANO S.R.L., CONCEPTO: PAGO DE MULTA FORMULARIO M-02, CUENTA DE DEPOSITO: CUENTA UNICA DEL TESORO"/>
    <m/>
    <m/>
    <m/>
    <m/>
    <m/>
    <m/>
    <n v="0"/>
    <n v="100"/>
    <s v="NO_CONCILIADO"/>
  </r>
  <r>
    <x v="62"/>
    <m/>
    <x v="62"/>
    <x v="197"/>
    <s v="O23429650002"/>
    <s v="BOD"/>
    <n v="2342965"/>
    <m/>
    <s v="00221022001 DEPOSITO DE EFECTIVO, DEPOSITANTE: MINERA DON VALERIANO S.R.L., CONCEPTO: PAGO DE MULTA FORMULARIO M-02, CUENTA DE DEPOSITO: CUENTA UNICA DEL TESORO"/>
    <m/>
    <m/>
    <m/>
    <m/>
    <m/>
    <m/>
    <n v="0"/>
    <n v="100"/>
    <s v="NO_CONCILIADO"/>
  </r>
  <r>
    <x v="62"/>
    <m/>
    <x v="62"/>
    <x v="197"/>
    <s v="O23430130002"/>
    <s v="BOD"/>
    <n v="2343013"/>
    <m/>
    <s v="00221022001 DEPOSITO DE EFECTIVO, DEPOSITANTE: MUSUJ WAYRA S.R.L., CONCEPTO: FUERA DE PLAZO, CUENTA DE DEPOSITO: CUENTA UNICA DEL TESORO"/>
    <m/>
    <m/>
    <m/>
    <m/>
    <m/>
    <m/>
    <n v="0"/>
    <n v="100"/>
    <s v="NO_CONCILIADO"/>
  </r>
  <r>
    <x v="62"/>
    <m/>
    <x v="62"/>
    <x v="197"/>
    <s v="O23430140002"/>
    <s v="BOD"/>
    <n v="2343014"/>
    <m/>
    <s v="00221022001 DEPOSITO DE EFECTIVO, DEPOSITANTE: GOLDENHOPE S.R.L., CONCEPTO: PAGO SENARECOM, CUENTA DE DEPOSITO: CUENTA UNICA DEL TESORO"/>
    <m/>
    <m/>
    <m/>
    <m/>
    <m/>
    <m/>
    <n v="0"/>
    <n v="4100"/>
    <s v="NO_CONCILIADO"/>
  </r>
  <r>
    <x v="62"/>
    <m/>
    <x v="62"/>
    <x v="197"/>
    <s v="O23430150002"/>
    <s v="BOD"/>
    <n v="2343015"/>
    <m/>
    <s v="00221022001 DEPOSITO DE EFECTIVO, DEPOSITANTE: GOLDENHOPE S.R.L., CONCEPTO: PAGO SENARECOM, CUENTA DE DEPOSITO: CUENTA UNICA DEL TESORO"/>
    <m/>
    <m/>
    <m/>
    <m/>
    <m/>
    <m/>
    <n v="0"/>
    <n v="3600"/>
    <s v="NO_CONCILIADO"/>
  </r>
  <r>
    <x v="62"/>
    <m/>
    <x v="62"/>
    <x v="197"/>
    <s v="O23430200002"/>
    <s v="BOD"/>
    <n v="2343020"/>
    <m/>
    <s v="00221022001 DEPOSITO DE EFECTIVO, DEPOSITANTE: MUSUJ WAYRA S.R.L., CONCEPTO: FUERA DE PLAZO, CUENTA DE DEPOSITO: CUENTA UNICA DEL TESORO"/>
    <m/>
    <m/>
    <m/>
    <m/>
    <m/>
    <m/>
    <n v="0"/>
    <n v="100"/>
    <s v="NO_CONCILIADO"/>
  </r>
  <r>
    <x v="62"/>
    <m/>
    <x v="62"/>
    <x v="197"/>
    <s v="O23430160002"/>
    <s v="BOD"/>
    <n v="2343016"/>
    <m/>
    <s v="00221022001 DEPOSITO DE EFECTIVO, DEPOSITANTE: GOLDENHOPE S.R.L., CONCEPTO: PAGO SENARECOM, CUENTA DE DEPOSITO: CUENTA UNICA DEL TESORO"/>
    <m/>
    <m/>
    <m/>
    <m/>
    <m/>
    <m/>
    <n v="0"/>
    <n v="1500"/>
    <s v="NO_CONCILIADO"/>
  </r>
  <r>
    <x v="62"/>
    <m/>
    <x v="62"/>
    <x v="197"/>
    <s v="O23430170002"/>
    <s v="BOD"/>
    <n v="2343017"/>
    <m/>
    <s v="00221022001 DEPOSITO DE EFECTIVO, DEPOSITANTE: MUSUJ WAYRA S.R.L., CONCEPTO: FUERA DE PLAZO, CUENTA DE DEPOSITO: CUENTA UNICA DEL TESORO"/>
    <m/>
    <m/>
    <m/>
    <m/>
    <m/>
    <m/>
    <n v="0"/>
    <n v="100"/>
    <s v="NO_CONCILIADO"/>
  </r>
  <r>
    <x v="62"/>
    <m/>
    <x v="62"/>
    <x v="197"/>
    <s v="O23430180002"/>
    <s v="BOD"/>
    <n v="2343018"/>
    <m/>
    <s v="00221022001 DEPOSITO DE EFECTIVO, DEPOSITANTE: GOLDENHOPE S.R.L., CONCEPTO: PAGO SENARECOM, CUENTA DE DEPOSITO: CUENTA UNICA DEL TESORO"/>
    <m/>
    <m/>
    <m/>
    <m/>
    <m/>
    <m/>
    <n v="0"/>
    <n v="1800"/>
    <s v="NO_CONCILIADO"/>
  </r>
  <r>
    <x v="62"/>
    <m/>
    <x v="62"/>
    <x v="197"/>
    <s v="O23430210002"/>
    <s v="BOD"/>
    <n v="2343021"/>
    <m/>
    <s v="00221022001 DEPOSITO DE EFECTIVO, DEPOSITANTE: GOLDENHOPE S.R.L., CONCEPTO: PAGO SENARECOM, CUENTA DE DEPOSITO: CUENTA UNICA DEL TESORO"/>
    <m/>
    <m/>
    <m/>
    <m/>
    <m/>
    <m/>
    <n v="0"/>
    <n v="1800"/>
    <s v="NO_CONCILIADO"/>
  </r>
  <r>
    <x v="90"/>
    <m/>
    <x v="90"/>
    <x v="197"/>
    <s v="O23430480002"/>
    <s v="BOD"/>
    <n v="2343048"/>
    <m/>
    <s v="00382014303 DEPOSITO DE EFECTIVO, DEPOSITANTE: GUSTAVO SANDOVAL MERLO, CONCEPTO: DEVOLUCION POR COMPRA BANNER TIPO PASACALLE, CUENTA DE DEPOSITO: CUENTA UNICA DEL TESORO"/>
    <m/>
    <m/>
    <m/>
    <m/>
    <m/>
    <m/>
    <n v="0"/>
    <n v="235"/>
    <s v="NO_CONCILIADO"/>
  </r>
  <r>
    <x v="91"/>
    <m/>
    <x v="91"/>
    <x v="197"/>
    <s v="O23430570002"/>
    <s v="BOD"/>
    <n v="2343057"/>
    <m/>
    <s v="00601012001 DEPOSITO DE EFECTIVO, DEPOSITANTE: CLAUDIA NARVAEZ VALDEZ, CONCEPTO: REVESION DE PAGO DE PASAJES JS PREV 41 C-8, CUENTA DE DEPOSITO: CUENTA UNICA DEL TESORO"/>
    <m/>
    <m/>
    <m/>
    <m/>
    <m/>
    <m/>
    <n v="0"/>
    <n v="519"/>
    <s v="NO_CONCILIADO"/>
  </r>
  <r>
    <x v="1"/>
    <m/>
    <x v="1"/>
    <x v="197"/>
    <s v="O23430820002"/>
    <s v="BOD"/>
    <n v="2343082"/>
    <m/>
    <s v="00099021001 DEPOSITO DE EFECTIVO, DEPOSITANTE: ROSALIA OLARTE MENDOZA DE PALACIOS, CONCEPTO: LIQUIDACION POR DOBLE REMUNERACION DE HABERES, CUENTA DE DEPOSITO: CUENTA UNICA DEL TESORO"/>
    <m/>
    <m/>
    <m/>
    <m/>
    <m/>
    <m/>
    <n v="0"/>
    <n v="5842.75"/>
    <s v="NO_CONCILIADO"/>
  </r>
  <r>
    <x v="1"/>
    <m/>
    <x v="1"/>
    <x v="197"/>
    <s v="O23430850002"/>
    <s v="BOD"/>
    <n v="2343085"/>
    <m/>
    <s v="00099021001 DEPOSITO DE EFECTIVO, DEPOSITANTE: LEONCIO FLORES CASTRO, CONCEPTO: DEVOLUCION DE COBROS INDEVIDOS, CUENTA DE DEPOSITO: CUENTA UNICA DEL TESORO"/>
    <m/>
    <m/>
    <m/>
    <m/>
    <m/>
    <m/>
    <n v="0"/>
    <n v="2000"/>
    <s v="NO_CONCILIADO"/>
  </r>
  <r>
    <x v="1"/>
    <m/>
    <x v="1"/>
    <x v="197"/>
    <s v="O23431300002"/>
    <s v="BOD"/>
    <n v="2343130"/>
    <m/>
    <s v="00099021001 DEPOSITO DE EFECTIVO, DEPOSITANTE: ESPERANZA GUEVARA, CONCEPTO: DEVOLUCION DE VIATICOS, POR ERROR DE CALCULO DE FINANCIERA, CUENTA DE DEPOSITO: CUENTA UNICA DEL TESORO"/>
    <m/>
    <m/>
    <m/>
    <m/>
    <m/>
    <m/>
    <n v="0"/>
    <n v="2572.5"/>
    <s v="NO_CONCILIADO"/>
  </r>
  <r>
    <x v="1"/>
    <m/>
    <x v="1"/>
    <x v="197"/>
    <s v="O23431270002"/>
    <s v="BOD"/>
    <n v="2343127"/>
    <m/>
    <s v="00099021001 DEPOSITO DE EFECTIVO, DEPOSITANTE: ESPERANZA GUEVARA, CONCEPTO: DEVOLUCION DE PASAJE NO UTILIZADO AL EXTERIOR TRAMO (IDA) VIRU VIRU SANTA CRUZ - MONTEVIDEO DEL URUG, CUENTA DE DEPOSITO: CUENTA UNICA DEL TESORO"/>
    <m/>
    <m/>
    <m/>
    <m/>
    <m/>
    <m/>
    <n v="0"/>
    <n v="3354"/>
    <s v="NO_CONCILIADO"/>
  </r>
  <r>
    <x v="5"/>
    <m/>
    <x v="5"/>
    <x v="197"/>
    <s v="O23431290002"/>
    <s v="BOD"/>
    <n v="2343129"/>
    <m/>
    <s v="00099021001 DEPOSITO DE EFECTIVO, DEPOSITANTE: ARIEL BRUS MAMANI LICIDRO, CONCEPTO: DEVOLUCION POR SANCION RETRASO, CUENTA DE DEPOSITO: CUENTA UNICA DEL TESORO/DJBR"/>
    <m/>
    <m/>
    <m/>
    <m/>
    <m/>
    <m/>
    <n v="0"/>
    <n v="281.87"/>
    <s v="NO_CONCILIADO"/>
  </r>
  <r>
    <x v="1"/>
    <m/>
    <x v="1"/>
    <x v="197"/>
    <s v="O23431320002"/>
    <s v="BOD"/>
    <n v="2343132"/>
    <m/>
    <s v="00099021001 DEPOSITO DE EFECTIVO, DEPOSITANTE: KARLA TEREBA TORDOYA, CONCEPTO: DEVOLUCION 13% RC-IVA, CUENTA DE DEPOSITO: CUENTA UNICA DEL TESORO"/>
    <m/>
    <m/>
    <m/>
    <m/>
    <m/>
    <m/>
    <n v="0"/>
    <n v="94.64"/>
    <s v="NO_CONCILIADO"/>
  </r>
  <r>
    <x v="68"/>
    <m/>
    <x v="68"/>
    <x v="197"/>
    <s v="B23428770002"/>
    <s v="BOD"/>
    <n v="2342877"/>
    <m/>
    <s v="00253012002 DEP.DE CHEQ.AJENOS,RET.DE CAM.,CONCEPTO: ACUERDO RESTAURATIVO DEL CASO LPZ1908245-NUREJ 20297412,DEP.: WAGNER ERNESTO MORALES GARNICA , PROCEDENCIA: BANCO UNION S.A., CHEQUE: 1921, FECHA DE EMISION:22/10/2025"/>
    <m/>
    <m/>
    <m/>
    <m/>
    <m/>
    <m/>
    <n v="0"/>
    <n v="3000"/>
    <s v="NO_CONCILIADO"/>
  </r>
  <r>
    <x v="48"/>
    <m/>
    <x v="48"/>
    <x v="197"/>
    <s v="B23428850002"/>
    <s v="BOD"/>
    <n v="2342885"/>
    <m/>
    <s v="00099021001 DEP.DE CHEQ.AJENOS,RET.DE CAM.,CONCEPTO: DEVOLUCION DE RECURSOS DEL CURSO ESPECIALIZADO EN MICRISOFT EXCEL,DEP.: MIN. DE DESARROLLO PRODUCTIVO Y ECON. PLURAL , PROCEDENCIA: BANCO UNION S.A., CHEQUE: 3272, FECHA DE EMISION:22/10/2025"/>
    <m/>
    <m/>
    <m/>
    <m/>
    <m/>
    <m/>
    <n v="0"/>
    <n v="2400"/>
    <s v="NO_CONCILIADO"/>
  </r>
  <r>
    <x v="1"/>
    <m/>
    <x v="1"/>
    <x v="197"/>
    <s v="B23428930002"/>
    <s v="BOD"/>
    <n v="2342893"/>
    <m/>
    <s v="00099021001 DEP.DE CHEQ.AJENOS,RET.DE CAM.,CONCEPTO: DEVOLUCION DE PASAJES,DEP.: BOA , PROCEDENCIA: BANCO UNION S.A., CHEQUE: 20456, FECHA DE EMISION:17/10/2025"/>
    <m/>
    <m/>
    <m/>
    <m/>
    <m/>
    <m/>
    <n v="0"/>
    <n v="1102"/>
    <s v="NO_CONCILIADO"/>
  </r>
  <r>
    <x v="62"/>
    <m/>
    <x v="62"/>
    <x v="197"/>
    <s v="B23429050002"/>
    <s v="BOD"/>
    <n v="2342905"/>
    <m/>
    <s v="00221022001 DEP.DE CHEQ.AJENOS,RET.DE CAM.,CONCEPTO: DEPÓSITO,DEP.: BYRON MARCELO MORALES ROCHA , PROCEDENCIA: BANCO UNION S.A., CHEQUE: 223578, FECHA DE EMISION:24/10/2025"/>
    <m/>
    <m/>
    <m/>
    <m/>
    <m/>
    <m/>
    <n v="0"/>
    <n v="100"/>
    <s v="NO_CONCILIADO"/>
  </r>
  <r>
    <x v="62"/>
    <m/>
    <x v="62"/>
    <x v="197"/>
    <s v="B23429100002"/>
    <s v="BOD"/>
    <n v="2342910"/>
    <m/>
    <s v="00221022001 DEP.DE CHEQ.AJENOS,RET.DE CAM.,CONCEPTO: DEPÓSITO,DEP.: MARIBEL CORONADO NINA , PROCEDENCIA: BANCO UNION S.A., CHEQUE: 223579, FECHA DE EMISION:24/10/2025"/>
    <m/>
    <m/>
    <m/>
    <m/>
    <m/>
    <m/>
    <n v="0"/>
    <n v="900"/>
    <s v="NO_CONCILIADO"/>
  </r>
  <r>
    <x v="54"/>
    <m/>
    <x v="54"/>
    <x v="197"/>
    <s v="B23429170002"/>
    <s v="BOD"/>
    <n v="2342917"/>
    <m/>
    <s v="00099021001 DEP.DE CHEQ.AJENOS,RET.DE CAM.,CONCEPTO: DEPÓSITO,DEP.: VERONICA LLANQUE COPARI , PROCEDENCIA: BANCO UNION S.A., CHEQUE: 223582, FECHA DE EMISION:24/10/2025/DJBR"/>
    <m/>
    <m/>
    <m/>
    <m/>
    <m/>
    <m/>
    <n v="0"/>
    <n v="142.24"/>
    <s v="NO_CONCILIADO"/>
  </r>
  <r>
    <x v="62"/>
    <m/>
    <x v="62"/>
    <x v="197"/>
    <s v="B23429230002"/>
    <s v="BOD"/>
    <n v="2342923"/>
    <m/>
    <s v="00221022001 DEP.DE CHEQ.AJENOS,RET.DE CAM.,CONCEPTO: DEPÓSITO,DEP.: BALVINA QUISPE RAMIREZ , PROCEDENCIA: BANCO UNION S.A., CHEQUE: 223581, FECHA DE EMISION:24/10/2025"/>
    <m/>
    <m/>
    <m/>
    <m/>
    <m/>
    <m/>
    <n v="0"/>
    <n v="500"/>
    <s v="NO_CONCILIADO"/>
  </r>
  <r>
    <x v="3"/>
    <m/>
    <x v="3"/>
    <x v="197"/>
    <s v="G33487860002"/>
    <s v="CRV"/>
    <n v="25167"/>
    <m/>
    <s v="DEVOLUCIÓN DE FONDOS SOLICITUD 057306-25167 DE TESORO GENERAL DE LA NACION REF.: PAGO A LA EMPRESA IN CONTINU ET SERVICE POR LA ENTREGA DE 74.998 PASAPORTES CON CHIP ELECTRONICO SEGUN FACTURA NRO FACD033644 Y FACD033646, INFORME MEFP/VTCP/D, SEGÚN R.D. 025/2023. LIB. 00099021001 TGN-RECURSOS ORDINARIOS (3987)"/>
    <m/>
    <m/>
    <m/>
    <m/>
    <m/>
    <m/>
    <n v="0"/>
    <n v="3349584.68"/>
    <s v="NO_CONCILIADO"/>
  </r>
  <r>
    <x v="44"/>
    <m/>
    <x v="44"/>
    <x v="197"/>
    <s v="G33487840004"/>
    <s v="COB"/>
    <n v="20741"/>
    <m/>
    <s v="PAGO A FND PRÉSTAMO NDF 367 VCTO. 24-10-2025 POR CUENTA DE TGN , SEGÚN NOTA MEFP/VTCP/DGCP/UODP/No.478/2025 DEL 10 DE OCTUBRE DE 2025,VALOR 24-10-2025 CAPITAL EUR 49.226,27 INTERESES EUR 6.276,35 CTA. 3987 CUENTA UNICA DEL TESORO LIB.00099021001 REF.: COMISIONES BANCARIAS"/>
    <m/>
    <m/>
    <m/>
    <m/>
    <m/>
    <m/>
    <n v="802.33"/>
    <n v="0"/>
    <s v="NO_CONCILIADO"/>
  </r>
  <r>
    <x v="44"/>
    <m/>
    <x v="44"/>
    <x v="197"/>
    <s v="G33487840001"/>
    <s v="NTI"/>
    <n v="20741"/>
    <m/>
    <s v="PAGO A FND PRÉSTAMO NDF 367 VCTO. 24-10-2025 POR CUENTA DE TGN , SEGÚN NOTA MEFP/VTCP/DGCP/UODP/No.478/2025 DEL 10 DE OCTUBRE DE 2025,VALOR 24-10-2025 CAPITAL EUR 49.226,27 INTERESES EUR 6.276,35 CTA. 3987 CUENTA UNICA DEL TESORO LIB.00099021001"/>
    <m/>
    <m/>
    <m/>
    <m/>
    <m/>
    <m/>
    <n v="448761.45"/>
    <n v="0"/>
    <s v="NO_CONCILIADO"/>
  </r>
  <r>
    <x v="44"/>
    <m/>
    <x v="44"/>
    <x v="197"/>
    <s v="G33486310004"/>
    <s v="COB"/>
    <n v="20742"/>
    <m/>
    <s v="PAGO A FND PRÉSTAMO NDF-358 VCTO. 24-10-2025 POR CUENTA DE TGN , SEGÚN NOTA MEFP/VTCP/DGCP/UODP/No.478/2025 DEL 10 DE OCTUBRE DE 2025, VALOR 24-10-2025 CAPITAL EUR 95.690,58 INTERESES EUR 12.559,39 CTA. 3987 CUENTA UNICA DEL TESORO LIB.00099021001 REF.: COMISIONES BANCARIAS"/>
    <m/>
    <m/>
    <m/>
    <m/>
    <m/>
    <m/>
    <n v="1222.6500000000001"/>
    <n v="0"/>
    <s v="NO_CONCILIADO"/>
  </r>
  <r>
    <x v="44"/>
    <m/>
    <x v="44"/>
    <x v="197"/>
    <s v="G33486310001"/>
    <s v="NTI"/>
    <n v="20742"/>
    <m/>
    <s v="PAGO A FND PRÉSTAMO NDF-358 VCTO. 24-10-2025 POR CUENTA DE TGN , SEGÚN NOTA MEFP/VTCP/DGCP/UODP/No.478/2025 DEL 10 DE OCTUBRE DE 2025, VALOR 24-10-2025 CAPITAL EUR 95.690,58 INTERESES EUR 12.559,39 CTA. 3987 CUENTA UNICA DEL TESORO LIB.00099021001"/>
    <m/>
    <m/>
    <m/>
    <m/>
    <m/>
    <m/>
    <n v="875245.33"/>
    <n v="0"/>
    <s v="NO_CONCILIADO"/>
  </r>
  <r>
    <x v="44"/>
    <m/>
    <x v="44"/>
    <x v="197"/>
    <s v="G33486290004"/>
    <s v="COB"/>
    <n v="20740"/>
    <m/>
    <s v="PAGO A FND PRÉSTAMO NFD - 45 VCTO. 24-10-2025 POR CUENTA DE TGN , SEGÚN NOTA MEFP/VTCP/DGCP/UODP/No.478/2025 DEL 10 DE OCTUBRE DE 2025,VALOR 24-10-2025 CAPITAL EUR 96.216,93 INTERESES EUR 4.329,76 CTA. 3987 CUENTA UNICA DEL TESORO LIB.00099021001 REF.: COMISIONES BANCARIAS"/>
    <m/>
    <m/>
    <m/>
    <m/>
    <m/>
    <m/>
    <n v="1161.25"/>
    <n v="0"/>
    <s v="NO_CONCILIADO"/>
  </r>
  <r>
    <x v="44"/>
    <m/>
    <x v="44"/>
    <x v="197"/>
    <s v="G33486290001"/>
    <s v="NTI"/>
    <n v="20740"/>
    <m/>
    <s v="PAGO A FND PRÉSTAMO NFD - 45 VCTO. 24-10-2025 POR CUENTA DE TGN , SEGÚN NOTA MEFP/VTCP/DGCP/UODP/No.478/2025 DEL 10 DE OCTUBRE DE 2025,VALOR 24-10-2025 CAPITAL EUR 96.216,93 INTERESES EUR 4.329,76 CTA. 3987 CUENTA UNICA DEL TESORO LIB.00099021001"/>
    <m/>
    <m/>
    <m/>
    <m/>
    <m/>
    <m/>
    <n v="812961.2"/>
    <n v="0"/>
    <s v="NO_CONCILIADO"/>
  </r>
  <r>
    <x v="44"/>
    <m/>
    <x v="44"/>
    <x v="197"/>
    <s v="G33489580004"/>
    <s v="COB"/>
    <n v="20750"/>
    <m/>
    <s v="PAGO A CAF PRÉSTAMO CFA010968 VCTO. 24-10-2025 POR CUENTA DE TGN , SEGÚN NOTA MEFP/VTCP/DGCP/UODP/No.478/2025 DEL 10 DE OCTUBRE DE 2025, VALOR 24-10-2025 CAPITAL USD 5.000.000,00 INTERESES USD 3.011.420,04 CTA. 3987 CUENTA UNICA DEL TESORO LIB.00099021001 REF.: COMISIONES BANCARIAS"/>
    <m/>
    <m/>
    <m/>
    <m/>
    <m/>
    <m/>
    <n v="55318.34"/>
    <n v="0"/>
    <s v="NO_CONCILIADO"/>
  </r>
  <r>
    <x v="44"/>
    <m/>
    <x v="44"/>
    <x v="197"/>
    <s v="G33489580001"/>
    <s v="NTI"/>
    <n v="20750"/>
    <m/>
    <s v="PAGO A CAF PRÉSTAMO CFA010968 VCTO. 24-10-2025 POR CUENTA DE TGN , SEGÚN NOTA MEFP/VTCP/DGCP/UODP/No.478/2025 DEL 10 DE OCTUBRE DE 2025, VALOR 24-10-2025 CAPITAL USD 5.000.000,00 INTERESES USD 3.011.420,04 CTA. 3987 CUENTA UNICA DEL TESORO LIB.00099021001"/>
    <m/>
    <m/>
    <m/>
    <m/>
    <m/>
    <m/>
    <n v="55759483.479999997"/>
    <n v="0"/>
    <s v="NO_CONCILIADO"/>
  </r>
  <r>
    <x v="44"/>
    <m/>
    <x v="44"/>
    <x v="197"/>
    <s v="G33489570004"/>
    <s v="COB"/>
    <n v="20751"/>
    <m/>
    <s v="PAGO A CAF PRÉSTAMO CFA009609 VCTO. 24-10-2025 POR CUENTA DE TGN , SEGÚN NOTA MEFP/VTCP/DGCP/UODP/No.478/2025 DEL 10 DE OCTUBRE DE 2025, VALOR 24-10-2025 CAPITAL USD 826.892,79 INTERESES USD 190.838,54 COMISIONES USD 6.509,42 CTA. 3987 CUENTA UNICA DEL TESORO LIB.00099021001 REF.: COMISIONES BANCARIAS"/>
    <m/>
    <m/>
    <m/>
    <m/>
    <m/>
    <m/>
    <n v="7386.29"/>
    <n v="0"/>
    <s v="NO_CONCILIADO"/>
  </r>
  <r>
    <x v="44"/>
    <m/>
    <x v="44"/>
    <x v="197"/>
    <s v="G33489570001"/>
    <s v="NTI"/>
    <n v="20751"/>
    <m/>
    <s v="PAGO A CAF PRÉSTAMO CFA009609 VCTO. 24-10-2025 POR CUENTA DE TGN , SEGÚN NOTA MEFP/VTCP/DGCP/UODP/No.478/2025 DEL 10 DE OCTUBRE DE 2025, VALOR 24-10-2025 CAPITAL USD 826.892,79 INTERESES USD 190.838,54 COMISIONES USD 6.509,42 CTA. 3987 CUENTA UNICA DEL TESORO LIB.00099021001"/>
    <m/>
    <m/>
    <m/>
    <m/>
    <m/>
    <m/>
    <n v="7128715.6200000001"/>
    <n v="0"/>
    <s v="NO_CONCILIADO"/>
  </r>
  <r>
    <x v="44"/>
    <m/>
    <x v="44"/>
    <x v="197"/>
    <s v="G33489650001"/>
    <s v="NTI"/>
    <n v="20737"/>
    <m/>
    <s v="PAGO A FND PRÉSTAMO NDF-157 VCTO. 24-10-2025 POR CUENTA DE TGN , CTA. 3987 CUENTA UNICA DEL TESORO LIB.00099021001, VALOR 24-10-2025 CAPITAL USD 136.712,42 INTERESES USD 14.091,42 CTA. 3987 CUENTA UNICA DEL TESORO LIB.00099021001"/>
    <m/>
    <m/>
    <m/>
    <m/>
    <m/>
    <m/>
    <n v="1049594.73"/>
    <n v="0"/>
    <s v="NO_CONCILIADO"/>
  </r>
  <r>
    <x v="44"/>
    <m/>
    <x v="44"/>
    <x v="197"/>
    <s v="G33489650004"/>
    <s v="COB"/>
    <n v="20737"/>
    <m/>
    <s v="PAGO A FND PRÉSTAMO NDF-157 VCTO. 24-10-2025 POR CUENTA DE TGN , CTA. 3987 CUENTA UNICA DEL TESORO LIB.00099021001, VALOR 24-10-2025 CAPITAL USD 136.712,42 INTERESES USD 14.091,42 CTA. 3987 CUENTA UNICA DEL TESORO LIB.00099021001 REF.: COMISIONES BANCARIAS"/>
    <m/>
    <m/>
    <m/>
    <m/>
    <m/>
    <m/>
    <n v="1394.49"/>
    <n v="0"/>
    <s v="NO_CONCILIADO"/>
  </r>
  <r>
    <x v="44"/>
    <m/>
    <x v="44"/>
    <x v="197"/>
    <s v="G33489660001"/>
    <s v="NTI"/>
    <n v="20738"/>
    <m/>
    <s v="PAGO A FND PRÉSTAMO NDF-160 VCTO. 24-10-2025 POR CUENTA DE TGN , SEGÚN NOTA MEFP/VTCP/DGCP/UODP/No.478/2025 DEL 10 DE OCTUBRE DE 2025, VALOR 24-10-2025 CAPITAL USD 137.671,27 INTERESES USD 13.663,63 CTA. 3987 CUENTA UNICA DEL TESORO LIB.00099021001"/>
    <m/>
    <m/>
    <m/>
    <m/>
    <m/>
    <m/>
    <n v="1053290.8999999999"/>
    <n v="0"/>
    <s v="NO_CONCILIADO"/>
  </r>
  <r>
    <x v="44"/>
    <m/>
    <x v="44"/>
    <x v="197"/>
    <s v="G33489660004"/>
    <s v="COB"/>
    <n v="20738"/>
    <m/>
    <s v="PAGO A FND PRÉSTAMO NDF-160 VCTO. 24-10-2025 POR CUENTA DE TGN , SEGÚN NOTA MEFP/VTCP/DGCP/UODP/No.478/2025 DEL 10 DE OCTUBRE DE 2025, VALOR 24-10-2025 CAPITAL USD 137.671,27 INTERESES USD 13.663,63 CTA. 3987 CUENTA UNICA DEL TESORO LIB.00099021001 REF.: COMISIONES BANCARIAS"/>
    <m/>
    <m/>
    <m/>
    <m/>
    <m/>
    <m/>
    <n v="1398.12"/>
    <n v="0"/>
    <s v="NO_CONCILIADO"/>
  </r>
  <r>
    <x v="44"/>
    <m/>
    <x v="44"/>
    <x v="197"/>
    <s v="G33491280001"/>
    <s v="NTI"/>
    <n v="20734"/>
    <m/>
    <s v="PAGO A FND PRÉSTAMO NDF 291 VCTO. 24-10-2025 POR CUENTA DE TGN , SEGÚN NOTA MEFP/VTCP/DGCP/UODP/No.478/2025 DEL 10 DE OCTUBRE DE 2025, VALOR 24-10-2025 CAPITAL USD 72.026,56 INTERESES USD 9.075,33 CTA. 3987 CUENTA UNICA DEL TESORO LIB.00099021001"/>
    <m/>
    <m/>
    <m/>
    <m/>
    <m/>
    <m/>
    <n v="564469.15"/>
    <n v="0"/>
    <s v="NO_CONCILIADO"/>
  </r>
  <r>
    <x v="44"/>
    <m/>
    <x v="44"/>
    <x v="197"/>
    <s v="G33491280004"/>
    <s v="COB"/>
    <n v="20734"/>
    <m/>
    <s v="PAGO A FND PRÉSTAMO NDF 291 VCTO. 24-10-2025 POR CUENTA DE TGN , SEGÚN NOTA MEFP/VTCP/DGCP/UODP/No.478/2025 DEL 10 DE OCTUBRE DE 2025, VALOR 24-10-2025 CAPITAL USD 72.026,56 INTERESES USD 9.075,33 CTA. 3987 CUENTA UNICA DEL TESORO LIB.00099021001 REF.: COMISIONES BANCARIAS"/>
    <m/>
    <m/>
    <m/>
    <m/>
    <m/>
    <m/>
    <n v="916.35"/>
    <n v="0"/>
    <s v="NO_CONCILIADO"/>
  </r>
  <r>
    <x v="44"/>
    <m/>
    <x v="44"/>
    <x v="197"/>
    <s v="G33491320001"/>
    <s v="NTI"/>
    <n v="20735"/>
    <m/>
    <s v="PAGO A FND PRÉSTAMO NDF-320 VCTO. 24-10-2025 POR CUENTA DE TGN , SEGÚN NOTA MEFP/VTCP/DGCP/UODP/No.478/2025 DEL 10 DE OCTUBRE DE 2025, VALOR 24-10-2025 CAPITAL USD 36.626,55 INTERESES USD 4.754,89 CTA. 3987 CUENTA UNICA DEL TESORO LIB.00099021001"/>
    <m/>
    <m/>
    <m/>
    <m/>
    <m/>
    <m/>
    <n v="288014.82"/>
    <n v="0"/>
    <s v="NO_CONCILIADO"/>
  </r>
  <r>
    <x v="44"/>
    <m/>
    <x v="44"/>
    <x v="197"/>
    <s v="G33491320004"/>
    <s v="COB"/>
    <n v="20735"/>
    <m/>
    <s v="PAGO A FND PRÉSTAMO NDF-320 VCTO. 24-10-2025 POR CUENTA DE TGN , SEGÚN NOTA MEFP/VTCP/DGCP/UODP/No.478/2025 DEL 10 DE OCTUBRE DE 2025, VALOR 24-10-2025 CAPITAL USD 36.626,55 INTERESES USD 4.754,89 CTA. 3987 CUENTA UNICA DEL TESORO LIB.00099021001 REF.: COMISIONES BANCARIAS"/>
    <m/>
    <m/>
    <m/>
    <m/>
    <m/>
    <m/>
    <n v="643.87"/>
    <n v="0"/>
    <s v="NO_CONCILIADO"/>
  </r>
  <r>
    <x v="44"/>
    <m/>
    <x v="44"/>
    <x v="197"/>
    <s v="G33491330001"/>
    <s v="NTI"/>
    <n v="20736"/>
    <m/>
    <s v="PAGO A FND PRÉSTAMO NDF-322 VCTO. 24-10-2025 POR CUENTA DE TGN , SEGÚN NOTA MEFP/VTCP/DGCP/UODP/No.478/2025 DEL 10 DE OCTUBRE DE 2025, VALOR 24-10-2025 CAPITAL USD 134.690,20 INTERESES USD 17.485,55 CTA. 3987 CUENTA UNICA DEL TESORO LIB.00099021001 REF.: COMISIONES BANCARIAS"/>
    <m/>
    <m/>
    <m/>
    <m/>
    <m/>
    <m/>
    <n v="1059143.22"/>
    <n v="0"/>
    <s v="NO_CONCILIADO"/>
  </r>
  <r>
    <x v="44"/>
    <m/>
    <x v="44"/>
    <x v="197"/>
    <s v="G33491330004"/>
    <s v="COB"/>
    <n v="20736"/>
    <m/>
    <s v="PAGO A FND PRÉSTAMO NDF-322 VCTO. 24-10-2025 POR CUENTA DE TGN , SEGÚN NOTA MEFP/VTCP/DGCP/UODP/No.478/2025 DEL 10 DE OCTUBRE DE 2025, VALOR 24-10-2025 CAPITAL USD 134.690,20 INTERESES USD 17.485,55 CTA. 3987 CUENTA UNICA DEL TESORO LIB.00099021001 REF.: COMISIONES BANCARIAS"/>
    <m/>
    <m/>
    <m/>
    <m/>
    <m/>
    <m/>
    <n v="1403.95"/>
    <n v="0"/>
    <s v="NO_CONCILIADO"/>
  </r>
  <r>
    <x v="39"/>
    <m/>
    <x v="39"/>
    <x v="197"/>
    <s v="G33491510001"/>
    <s v="CVD"/>
    <n v="3349151"/>
    <m/>
    <s v="COBRO COSTOS DE PAPELERIA SEGUN TRANSFERENCIA DEL EXTERIOR POR ORDEN DE CONSULADO DE BOLIVIA EN ROSARIO -ARGENTINA REF:GESTORÍA CONSULAR SEPTIEMBRE Y SALDOS SUPERAVITARIOS 2025. LIB. 00010011102 MIN.RELACIONES EXTERIORES - GESTORIA CONSULAR LEY Nº 3108"/>
    <m/>
    <m/>
    <m/>
    <m/>
    <m/>
    <m/>
    <n v="60"/>
    <n v="0"/>
    <s v="NO_CONCILIADO"/>
  </r>
  <r>
    <x v="66"/>
    <m/>
    <x v="66"/>
    <x v="197"/>
    <s v="S11415830002"/>
    <s v="CRV"/>
    <n v="1141583"/>
    <m/>
    <s v="||TRANSFERENCIA DE FONDOS S/G. MENSAJE SWIFTS NRO.14676-14705, EN ATENCIÓN A CORREO ELECTRONICO Y NOTA CITE: ABE-DGE 77/2025 DE FECHA 4/2/2025 (HRE-TGL-2320) ENVIADO POR LA AGENCIA BOLIVIANA ESPACIAL. A LA LIBRETA 585012002 ABE - VENTA DE SERVICIOS COMUNICACIÓN; P.CTA. DE SES S A"/>
    <m/>
    <m/>
    <m/>
    <m/>
    <m/>
    <m/>
    <n v="0"/>
    <n v="12896.8"/>
    <s v="NO_CONCILIADO"/>
  </r>
  <r>
    <x v="62"/>
    <m/>
    <x v="62"/>
    <x v="198"/>
    <s v="O23433670002"/>
    <s v="BOD"/>
    <n v="2343367"/>
    <m/>
    <s v="00221022001 DEPOSITO DE EFECTIVO, DEPOSITANTE: SIMON AGUILAR MENDOZA, CONCEPTO: FUERA DE PLAZO, CUENTA DE DEPOSITO: CUENTA UNICA DEL TESORO"/>
    <m/>
    <m/>
    <m/>
    <m/>
    <m/>
    <m/>
    <n v="0"/>
    <n v="1400"/>
    <s v="NO_CONCILIADO"/>
  </r>
  <r>
    <x v="92"/>
    <m/>
    <x v="92"/>
    <x v="198"/>
    <s v="O23433760002"/>
    <s v="BOD"/>
    <n v="2343376"/>
    <m/>
    <s v="00099021001 DEPOSITO DE EFECTIVO, DEPOSITANTE: JORGE JOSE MENDIETA BLANCO, CONCEPTO: PENALIDAD Y DIFERENCIA GENERADA EN LA REPROGRAMACION DE VIAJE SOLICITADO, CUENTA DE DEPOSITO: CUENTA UNICA DEL TESORO/DJBR"/>
    <m/>
    <m/>
    <m/>
    <m/>
    <m/>
    <m/>
    <n v="0"/>
    <n v="138"/>
    <s v="NO_CONCILIADO"/>
  </r>
  <r>
    <x v="41"/>
    <m/>
    <x v="41"/>
    <x v="198"/>
    <s v="O23433810002"/>
    <s v="BOD"/>
    <n v="2343381"/>
    <m/>
    <s v="00099021001 DEPOSITO DE EFECTIVO, DEPOSITANTE: HARRY RAMIREZ TITO, CONCEPTO: REVERSION DE SERVICIOS BASICOS &quot;AGUA&quot; MES JUNIO 180140 RPM-3 &quot;GRAL ARZE&quot;, CUENTA DE DEPOSITO: CUENTA UNICA DEL TESORO"/>
    <m/>
    <m/>
    <m/>
    <m/>
    <m/>
    <m/>
    <n v="0"/>
    <n v="4"/>
    <s v="NO_CONCILIADO"/>
  </r>
  <r>
    <x v="1"/>
    <m/>
    <x v="1"/>
    <x v="198"/>
    <s v="O23433820002"/>
    <s v="BOD"/>
    <n v="2343382"/>
    <m/>
    <s v="00099021001 DEPOSITO DE EFECTIVO, DEPOSITANTE: JHONY SEVERO CORDOVA ROJAS, CONCEPTO: REVERSION DE BOLETA, CUENTA DE DEPOSITO: CUENTA UNICA DEL TESORO"/>
    <m/>
    <m/>
    <m/>
    <m/>
    <m/>
    <m/>
    <n v="0"/>
    <n v="166.88"/>
    <s v="NO_CONCILIADO"/>
  </r>
  <r>
    <x v="7"/>
    <m/>
    <x v="7"/>
    <x v="198"/>
    <s v="O23433850002"/>
    <s v="BOD"/>
    <n v="2343385"/>
    <m/>
    <s v="00526012001 DEPOSITO DE EFECTIVO, DEPOSITANTE: LIZETH DANITZA MAMANI MAMANI, CONCEPTO: DEVOLUCION DE SALDO DE GRAN FINAL DE LA ACADEMIA DEL SABER 2024, CUENTA DE DEPOSITO: CUENTA UNICA DEL TESORO"/>
    <m/>
    <m/>
    <m/>
    <m/>
    <m/>
    <m/>
    <n v="0"/>
    <n v="133"/>
    <s v="NO_CONCILIADO"/>
  </r>
  <r>
    <x v="18"/>
    <m/>
    <x v="18"/>
    <x v="198"/>
    <s v="O23433940002"/>
    <s v="BOD"/>
    <n v="2343394"/>
    <m/>
    <s v="00099021001 DEPOSITO DE EFECTIVO, DEPOSITANTE: PAOLA ANDREA ALARCON COCA, CONCEPTO: DEVOLUCION DE HABERES PAOLA ANDREA ALARCON COCA C31 90, CUENTA DE DEPOSITO: CUENTA UNICA DEL TESORO/DJBR"/>
    <m/>
    <m/>
    <m/>
    <m/>
    <m/>
    <m/>
    <n v="0"/>
    <n v="1037.9000000000001"/>
    <s v="NO_CONCILIADO"/>
  </r>
  <r>
    <x v="18"/>
    <m/>
    <x v="18"/>
    <x v="198"/>
    <s v="O23433950002"/>
    <s v="BOD"/>
    <n v="2343395"/>
    <m/>
    <s v="00099021001 DEPOSITO DE EFECTIVO, DEPOSITANTE: CHRISTHIAN RAUL ZAPATA MIRANDA, CONCEPTO: DEVOLUCION HABERES: CHRISTHIAN RAUL ZAPATA MIRANDA C-3190, CUENTA DE DEPOSITO: CUENTA UNICA DEL TESORO/DJBR"/>
    <m/>
    <m/>
    <m/>
    <m/>
    <m/>
    <m/>
    <n v="0"/>
    <n v="2566.0500000000002"/>
    <s v="NO_CONCILIADO"/>
  </r>
  <r>
    <x v="62"/>
    <m/>
    <x v="62"/>
    <x v="198"/>
    <s v="O23434120002"/>
    <s v="BOD"/>
    <n v="2343412"/>
    <m/>
    <s v="00221022001 DEPOSITO DE EFECTIVO, DEPOSITANTE: MINASTRI SRL, CONCEPTO: PAGO FORMULARIO M02, CUENTA DE DEPOSITO: CUENTA UNICA DEL TESORO"/>
    <m/>
    <m/>
    <m/>
    <m/>
    <m/>
    <m/>
    <n v="0"/>
    <n v="530"/>
    <s v="NO_CONCILIADO"/>
  </r>
  <r>
    <x v="62"/>
    <m/>
    <x v="62"/>
    <x v="198"/>
    <s v="O23434150002"/>
    <s v="BOD"/>
    <n v="2343415"/>
    <m/>
    <s v="00221022001 DEPOSITO DE EFECTIVO, DEPOSITANTE: MINASTRI SRL, CONCEPTO: PAGO FORMULARIO M02, CUENTA DE DEPOSITO: CUENTA UNICA DEL TESORO"/>
    <m/>
    <m/>
    <m/>
    <m/>
    <m/>
    <m/>
    <n v="0"/>
    <n v="490"/>
    <s v="NO_CONCILIADO"/>
  </r>
  <r>
    <x v="62"/>
    <m/>
    <x v="62"/>
    <x v="198"/>
    <s v="O23434180002"/>
    <s v="BOD"/>
    <n v="2343418"/>
    <m/>
    <s v="00221022001 DEPOSITO DE EFECTIVO, DEPOSITANTE: MINASTRI SRL, CONCEPTO: PAGO FORMULARIO M02, CUENTA DE DEPOSITO: CUENTA UNICA DEL TESORO"/>
    <m/>
    <m/>
    <m/>
    <m/>
    <m/>
    <m/>
    <n v="0"/>
    <n v="470"/>
    <s v="NO_CONCILIADO"/>
  </r>
  <r>
    <x v="62"/>
    <m/>
    <x v="62"/>
    <x v="198"/>
    <s v="O23434200002"/>
    <s v="BOD"/>
    <n v="2343420"/>
    <m/>
    <s v="00221022001 DEPOSITO DE EFECTIVO, DEPOSITANTE: MINASTRI SRL, CONCEPTO: PAGO FORMULARIO M02, CUENTA DE DEPOSITO: CUENTA UNICA DEL TESORO"/>
    <m/>
    <m/>
    <m/>
    <m/>
    <m/>
    <m/>
    <n v="0"/>
    <n v="360"/>
    <s v="NO_CONCILIADO"/>
  </r>
  <r>
    <x v="48"/>
    <m/>
    <x v="48"/>
    <x v="198"/>
    <s v="O23434210002"/>
    <s v="BOD"/>
    <n v="2343421"/>
    <m/>
    <s v="00099021001 DEPOSITO DE EFECTIVO, DEPOSITANTE: ZENON MAMANI TICONA, CONCEPTO: DEVOLUCION DE PASAJE AEREO LPB-GYA, CUENTA DE DEPOSITO: CUENTA UNICA DEL TESORO"/>
    <m/>
    <m/>
    <m/>
    <m/>
    <m/>
    <m/>
    <n v="0"/>
    <n v="2171"/>
    <s v="NO_CONCILIADO"/>
  </r>
  <r>
    <x v="62"/>
    <m/>
    <x v="62"/>
    <x v="198"/>
    <s v="O23434270002"/>
    <s v="BOD"/>
    <n v="2343427"/>
    <m/>
    <s v="00221022001 DEPOSITO DE EFECTIVO, DEPOSITANTE: MINASTRI SRL, CONCEPTO: PAGO FORMULARIO M02, CUENTA DE DEPOSITO: CUENTA UNICA DEL TESORO"/>
    <m/>
    <m/>
    <m/>
    <m/>
    <m/>
    <m/>
    <n v="0"/>
    <n v="290"/>
    <s v="NO_CONCILIADO"/>
  </r>
  <r>
    <x v="62"/>
    <m/>
    <x v="62"/>
    <x v="198"/>
    <s v="O23434230002"/>
    <s v="BOD"/>
    <n v="2343423"/>
    <m/>
    <s v="00221022001 DEPOSITO DE EFECTIVO, DEPOSITANTE: MINASTRI SRL, CONCEPTO: PAGO FORMULARIO M02, CUENTA DE DEPOSITO: CUENTA UNICA DEL TESORO"/>
    <m/>
    <m/>
    <m/>
    <m/>
    <m/>
    <m/>
    <n v="0"/>
    <n v="360"/>
    <s v="NO_CONCILIADO"/>
  </r>
  <r>
    <x v="62"/>
    <m/>
    <x v="62"/>
    <x v="198"/>
    <s v="O23434250002"/>
    <s v="BOD"/>
    <n v="2343425"/>
    <m/>
    <s v="00221022001 DEPOSITO DE EFECTIVO, DEPOSITANTE: MINASTRI SRL, CONCEPTO: PAGO FORMULARIO M02, CUENTA DE DEPOSITO: CUENTA UNICA DEL TESORO"/>
    <m/>
    <m/>
    <m/>
    <m/>
    <m/>
    <m/>
    <n v="0"/>
    <n v="340"/>
    <s v="NO_CONCILIADO"/>
  </r>
  <r>
    <x v="62"/>
    <m/>
    <x v="62"/>
    <x v="198"/>
    <s v="O23434260002"/>
    <s v="BOD"/>
    <n v="2343426"/>
    <m/>
    <s v="00221022001 DEPOSITO DE EFECTIVO, DEPOSITANTE: MINASTRI SRL, CONCEPTO: PAGO FORMULARIO M02, CUENTA DE DEPOSITO: CUENTA UNICA DEL TESORO"/>
    <m/>
    <m/>
    <m/>
    <m/>
    <m/>
    <m/>
    <n v="0"/>
    <n v="320"/>
    <s v="NO_CONCILIADO"/>
  </r>
  <r>
    <x v="62"/>
    <m/>
    <x v="62"/>
    <x v="198"/>
    <s v="O23434280002"/>
    <s v="BOD"/>
    <n v="2343428"/>
    <m/>
    <s v="00221022001 DEPOSITO DE EFECTIVO, DEPOSITANTE: MINASTRI SRL, CONCEPTO: PAGO FORMULARIO M02, CUENTA DE DEPOSITO: CUENTA UNICA DEL TESORO"/>
    <m/>
    <m/>
    <m/>
    <m/>
    <m/>
    <m/>
    <n v="0"/>
    <n v="270"/>
    <s v="NO_CONCILIADO"/>
  </r>
  <r>
    <x v="62"/>
    <m/>
    <x v="62"/>
    <x v="198"/>
    <s v="O23434300002"/>
    <s v="BOD"/>
    <n v="2343430"/>
    <m/>
    <s v="00221022001 DEPOSITO DE EFECTIVO, DEPOSITANTE: MINASTRI SRL, CONCEPTO: PAGO FORMULARIO M02, CUENTA DE DEPOSITO: CUENTA UNICA DEL TESORO"/>
    <m/>
    <m/>
    <m/>
    <m/>
    <m/>
    <m/>
    <n v="0"/>
    <n v="280"/>
    <s v="NO_CONCILIADO"/>
  </r>
  <r>
    <x v="62"/>
    <m/>
    <x v="62"/>
    <x v="198"/>
    <s v="O23434320002"/>
    <s v="BOD"/>
    <n v="2343432"/>
    <m/>
    <s v="00221022001 DEPOSITO DE EFECTIVO, DEPOSITANTE: MINASTRI SRL, CONCEPTO: PAGO FORMULARIO M02, CUENTA DE DEPOSITO: CUENTA UNICA DEL TESORO"/>
    <m/>
    <m/>
    <m/>
    <m/>
    <m/>
    <m/>
    <n v="0"/>
    <n v="240"/>
    <s v="NO_CONCILIADO"/>
  </r>
  <r>
    <x v="62"/>
    <m/>
    <x v="62"/>
    <x v="198"/>
    <s v="O23434330002"/>
    <s v="BOD"/>
    <n v="2343433"/>
    <m/>
    <s v="00221022001 DEPOSITO DE EFECTIVO, DEPOSITANTE: MINASTRI SRL, CONCEPTO: PAGO FORMULARIO M02, CUENTA DE DEPOSITO: CUENTA UNICA DEL TESORO"/>
    <m/>
    <m/>
    <m/>
    <m/>
    <m/>
    <m/>
    <n v="0"/>
    <n v="220"/>
    <s v="NO_CONCILIADO"/>
  </r>
  <r>
    <x v="62"/>
    <m/>
    <x v="62"/>
    <x v="198"/>
    <s v="O23434350002"/>
    <s v="BOD"/>
    <n v="2343435"/>
    <m/>
    <s v="00221022001 DEPOSITO DE EFECTIVO, DEPOSITANTE: MINASTRI SRL, CONCEPTO: PAGO FORMULARIO M02, CUENTA DE DEPOSITO: CUENTA UNICA DEL TESORO"/>
    <m/>
    <m/>
    <m/>
    <m/>
    <m/>
    <m/>
    <n v="0"/>
    <n v="170"/>
    <s v="NO_CONCILIADO"/>
  </r>
  <r>
    <x v="62"/>
    <m/>
    <x v="62"/>
    <x v="198"/>
    <s v="O23434360002"/>
    <s v="BOD"/>
    <n v="2343436"/>
    <m/>
    <s v="00221022001 DEPOSITO DE EFECTIVO, DEPOSITANTE: MINASTRI SRL, CONCEPTO: PAGO FORMULARIO M02, CUENTA DE DEPOSITO: CUENTA UNICA DEL TESORO"/>
    <m/>
    <m/>
    <m/>
    <m/>
    <m/>
    <m/>
    <n v="0"/>
    <n v="110"/>
    <s v="NO_CONCILIADO"/>
  </r>
  <r>
    <x v="62"/>
    <m/>
    <x v="62"/>
    <x v="198"/>
    <s v="O23434370002"/>
    <s v="BOD"/>
    <n v="2343437"/>
    <m/>
    <s v="00221022001 DEPOSITO DE EFECTIVO, DEPOSITANTE: MINASTRI SRL, CONCEPTO: PAGO FORMULARIO M02, CUENTA DE DEPOSITO: CUENTA UNICA DEL TESORO"/>
    <m/>
    <m/>
    <m/>
    <m/>
    <m/>
    <m/>
    <n v="0"/>
    <n v="60"/>
    <s v="NO_CONCILIADO"/>
  </r>
  <r>
    <x v="62"/>
    <m/>
    <x v="62"/>
    <x v="198"/>
    <s v="O23434390002"/>
    <s v="BOD"/>
    <n v="2343439"/>
    <m/>
    <s v="00221022001 DEPOSITO DE EFECTIVO, DEPOSITANTE: MINASTRI SRL, CONCEPTO: PAGO FORMULARIO M02, CUENTA DE DEPOSITO: CUENTA UNICA DEL TESORO"/>
    <m/>
    <m/>
    <m/>
    <m/>
    <m/>
    <m/>
    <n v="0"/>
    <n v="40"/>
    <s v="NO_CONCILIADO"/>
  </r>
  <r>
    <x v="62"/>
    <m/>
    <x v="62"/>
    <x v="198"/>
    <s v="O23434410002"/>
    <s v="BOD"/>
    <n v="2343441"/>
    <m/>
    <s v="00221022001 DEPOSITO DE EFECTIVO, DEPOSITANTE: MINASTRI SRL, CONCEPTO: PAGO FORMULARIO M02, CUENTA DE DEPOSITO: CUENTA UNICA DEL TESORO"/>
    <m/>
    <m/>
    <m/>
    <m/>
    <m/>
    <m/>
    <n v="0"/>
    <n v="10"/>
    <s v="NO_CONCILIADO"/>
  </r>
  <r>
    <x v="15"/>
    <m/>
    <x v="15"/>
    <x v="198"/>
    <s v="O23434460002"/>
    <s v="BOD"/>
    <n v="2343446"/>
    <m/>
    <s v="00099021001 DEPOSITO DE EFECTIVO, DEPOSITANTE: JOSELYN SERRUDO ESCALANTE, CONCEPTO: DEPÓSITO POR REVERSION TOTAL DE SUELDOS, CUENTA DE DEPOSITO: CUENTA UNICA DEL TESORO/DJBR"/>
    <m/>
    <m/>
    <m/>
    <m/>
    <m/>
    <m/>
    <n v="0"/>
    <n v="4964.6099999999997"/>
    <s v="NO_CONCILIADO"/>
  </r>
  <r>
    <x v="93"/>
    <m/>
    <x v="93"/>
    <x v="198"/>
    <s v="O23434560002"/>
    <s v="BOD"/>
    <n v="2343456"/>
    <m/>
    <s v="00312012001 DEPOSITO DE EFECTIVO, DEPOSITANTE: MARCO ANTONIO CABRERA ZARATE, CONCEPTO: PREVENTIVO N°1271, CUENTA DE DEPOSITO: CUENTA UNICA DEL TESORO"/>
    <m/>
    <m/>
    <m/>
    <m/>
    <m/>
    <m/>
    <n v="0"/>
    <n v="164"/>
    <s v="NO_CONCILIADO"/>
  </r>
  <r>
    <x v="93"/>
    <m/>
    <x v="93"/>
    <x v="198"/>
    <s v="O23434570002"/>
    <s v="BOD"/>
    <n v="2343457"/>
    <m/>
    <s v="00312012001 DEPOSITO DE EFECTIVO, DEPOSITANTE: WILLY SALVATIERRA CHACON, CONCEPTO: PREVENTIVO N°1499, CUENTA DE DEPOSITO: CUENTA UNICA DEL TESORO"/>
    <m/>
    <m/>
    <m/>
    <m/>
    <m/>
    <m/>
    <n v="0"/>
    <n v="171"/>
    <s v="NO_CONCILIADO"/>
  </r>
  <r>
    <x v="59"/>
    <m/>
    <x v="59"/>
    <x v="198"/>
    <s v="O23434900002"/>
    <s v="BOD"/>
    <n v="2343490"/>
    <m/>
    <s v="00599042001 DEPOSITO DE EFECTIVO, DEPOSITANTE: REYNALDO ARIZACA MANCHEGO, CONCEPTO: DEVOLUCION DE FONDO EN AVANCE I/2025-12249 SALDO PLANTAS EBA DEA 4, CUENTA DE DEPOSITO: CUENTA UNICA DEL TESORO"/>
    <m/>
    <m/>
    <m/>
    <m/>
    <m/>
    <m/>
    <n v="0"/>
    <n v="9.4600000000000009"/>
    <s v="NO_CONCILIADO"/>
  </r>
  <r>
    <x v="59"/>
    <m/>
    <x v="59"/>
    <x v="198"/>
    <s v="O23434960002"/>
    <s v="BOD"/>
    <n v="2343496"/>
    <m/>
    <s v="00599042001 DEPOSITO DE EFECTIVO, DEPOSITANTE: REYNALDO ARIZACA MANCHEGO, CONCEPTO: DEVOLUCION DE FONDO EN AVANCE I/2025-18827 FACTURAS NO DECLARADAS DEA 4, CUENTA DE DEPOSITO: CUENTA UNICA DEL TESORO"/>
    <m/>
    <m/>
    <m/>
    <m/>
    <m/>
    <m/>
    <n v="0"/>
    <n v="107.57"/>
    <s v="NO_CONCILIADO"/>
  </r>
  <r>
    <x v="1"/>
    <m/>
    <x v="1"/>
    <x v="198"/>
    <s v="O23435130002"/>
    <s v="BOD"/>
    <n v="2343513"/>
    <m/>
    <s v="00099021001 DEPOSITO DE EFECTIVO, DEPOSITANTE: HERMENEGILDO BARBOZA GARCIA, CONCEPTO: DEVOLUCION POR DIAS NO TRABAJADOS, CUENTA DE DEPOSITO: CUENTA UNICA DEL TESORO"/>
    <m/>
    <m/>
    <m/>
    <m/>
    <m/>
    <m/>
    <n v="0"/>
    <n v="1732"/>
    <s v="NO_CONCILIADO"/>
  </r>
  <r>
    <x v="62"/>
    <m/>
    <x v="62"/>
    <x v="198"/>
    <s v="O23435240002"/>
    <s v="BOD"/>
    <n v="2343524"/>
    <m/>
    <s v="00221022001 DEPOSITO DE EFECTIVO, DEPOSITANTE: ROGER RICARDO SALVADOR RAMIREZ, CONCEPTO: SANCION TRAMITE FUERA DE PLAZO 15 DIAS CON INCREMENTO 10% DIA, CUENTA DE DEPOSITO: CUENTA UNICA DEL TESORO"/>
    <m/>
    <m/>
    <m/>
    <m/>
    <m/>
    <m/>
    <n v="0"/>
    <n v="340"/>
    <s v="NO_CONCILIADO"/>
  </r>
  <r>
    <x v="62"/>
    <m/>
    <x v="62"/>
    <x v="198"/>
    <s v="O23435250002"/>
    <s v="BOD"/>
    <n v="2343525"/>
    <m/>
    <s v="00221022001 DEPOSITO DE EFECTIVO, DEPOSITANTE: ROGER RICARDO SALVADOR RAMIREZ, CONCEPTO: SANCION TRAMITE FUERA DE PLAZO 15 DIAS CON INCREMENTO 10% DIA, CUENTA DE DEPOSITO: CUENTA UNICA DEL TESORO"/>
    <m/>
    <m/>
    <m/>
    <m/>
    <m/>
    <m/>
    <n v="0"/>
    <n v="300"/>
    <s v="NO_CONCILIADO"/>
  </r>
  <r>
    <x v="62"/>
    <m/>
    <x v="62"/>
    <x v="198"/>
    <s v="O23435290002"/>
    <s v="BOD"/>
    <n v="2343529"/>
    <m/>
    <s v="00221022001 DEPOSITO DE EFECTIVO, DEPOSITANTE: ROGER RICARDO SALVADOR RAMIREZ, CONCEPTO: SANCION TRAMITE FUERA DE PLAZO 15 DIAS CON INCREMENTO 10% DIA, CUENTA DE DEPOSITO: CUENTA UNICA DEL TESORO"/>
    <m/>
    <m/>
    <m/>
    <m/>
    <m/>
    <m/>
    <n v="0"/>
    <n v="230"/>
    <s v="NO_CONCILIADO"/>
  </r>
  <r>
    <x v="62"/>
    <m/>
    <x v="62"/>
    <x v="198"/>
    <s v="O23435310002"/>
    <s v="BOD"/>
    <n v="2343531"/>
    <m/>
    <s v="00221022001 DEPOSITO DE EFECTIVO, DEPOSITANTE: ROGER RICARDO SALVADOR RAMIREZ, CONCEPTO: SANCION TRAMITE FUERA DE PLAZO 15 DIAS CON INCREMENTO 10% DIA, CUENTA DE DEPOSITO: CUENTA UNICA DEL TESORO"/>
    <m/>
    <m/>
    <m/>
    <m/>
    <m/>
    <m/>
    <n v="0"/>
    <n v="90"/>
    <s v="NO_CONCILIADO"/>
  </r>
  <r>
    <x v="62"/>
    <m/>
    <x v="62"/>
    <x v="198"/>
    <s v="O23435320002"/>
    <s v="BOD"/>
    <n v="2343532"/>
    <m/>
    <s v="00221022001 DEPOSITO DE EFECTIVO, DEPOSITANTE: ROGER RICARDO SALVADOR RAMIREZ, CONCEPTO: SANCION TRAMITE FUERA DE PLAZO 15 DIAS CON INCREMENTO 10% DIA, CUENTA DE DEPOSITO: CUENTA UNICA DEL TESORO"/>
    <m/>
    <m/>
    <m/>
    <m/>
    <m/>
    <m/>
    <n v="0"/>
    <n v="90"/>
    <s v="NO_CONCILIADO"/>
  </r>
  <r>
    <x v="62"/>
    <m/>
    <x v="62"/>
    <x v="198"/>
    <s v="O23435330002"/>
    <s v="BOD"/>
    <n v="2343533"/>
    <m/>
    <s v="00221022001 DEPOSITO DE EFECTIVO, DEPOSITANTE: ROGER RICARDO SALVADOR RAMIREZ, CONCEPTO: SANCION TRAMITE FUERA DE PLAZO 15 DIAS CON INCREMENTO 10% DIA, CUENTA DE DEPOSITO: CUENTA UNICA DEL TESORO"/>
    <m/>
    <m/>
    <m/>
    <m/>
    <m/>
    <m/>
    <n v="0"/>
    <n v="70"/>
    <s v="NO_CONCILIADO"/>
  </r>
  <r>
    <x v="59"/>
    <m/>
    <x v="59"/>
    <x v="198"/>
    <s v="O23435510002"/>
    <s v="BOD"/>
    <n v="2343551"/>
    <m/>
    <s v="00599032003 DEPOSITO DE EFECTIVO, DEPOSITANTE: ZENYY ARGUEDAS CAPCHA, CONCEPTO: DEVOLUCION DE FONDO ROTATIVO CON NURI I/-2025-19368, CUENTA DE DEPOSITO: CUENTA UNICA DEL TESORO"/>
    <m/>
    <m/>
    <m/>
    <m/>
    <m/>
    <m/>
    <n v="0"/>
    <n v="6346"/>
    <s v="NO_CONCILIADO"/>
  </r>
  <r>
    <x v="62"/>
    <m/>
    <x v="62"/>
    <x v="198"/>
    <s v="O23435530002"/>
    <s v="BOD"/>
    <n v="2343553"/>
    <m/>
    <s v="00221022001 DEPOSITO DE EFECTIVO, DEPOSITANTE: BRYAN ROCA ARIAS, CONCEPTO: MULTA POR DECLARACION FORMULARIO M02 FUERA DE PLAZO JULIO 2025, CUENTA DE DEPOSITO: CUENTA UNICA DEL TESORO"/>
    <m/>
    <m/>
    <m/>
    <m/>
    <m/>
    <m/>
    <n v="0"/>
    <n v="100"/>
    <s v="NO_CONCILIADO"/>
  </r>
  <r>
    <x v="62"/>
    <m/>
    <x v="62"/>
    <x v="198"/>
    <s v="O23435550002"/>
    <s v="BOD"/>
    <n v="2343555"/>
    <m/>
    <s v="00221022001 DEPOSITO DE EFECTIVO, DEPOSITANTE: BRYAN ROCA ARIAS, CONCEPTO: MULTA POR DECLARACION FORMULARIO M02 FUERA DE PLAZO AGOSTO 2025, CUENTA DE DEPOSITO: CUENTA UNICA DEL TESORO"/>
    <m/>
    <m/>
    <m/>
    <m/>
    <m/>
    <m/>
    <n v="0"/>
    <n v="100"/>
    <s v="NO_CONCILIADO"/>
  </r>
  <r>
    <x v="62"/>
    <m/>
    <x v="62"/>
    <x v="198"/>
    <s v="O23435560002"/>
    <s v="BOD"/>
    <n v="2343556"/>
    <m/>
    <s v="00221022001 DEPOSITO DE EFECTIVO, DEPOSITANTE: BRYAN ROCA ARIAS, CONCEPTO: MULTA POR DECLARACION FORMULARIO M02 FUERA DE PLAZO SEPTIEMBRE 2025, CUENTA DE DEPOSITO: CUENTA UNICA DEL TESORO"/>
    <m/>
    <m/>
    <m/>
    <m/>
    <m/>
    <m/>
    <n v="0"/>
    <n v="100"/>
    <s v="NO_CONCILIADO"/>
  </r>
  <r>
    <x v="62"/>
    <m/>
    <x v="62"/>
    <x v="198"/>
    <s v="O23436030002"/>
    <s v="BOD"/>
    <n v="2343603"/>
    <m/>
    <s v="00221022001 DEPOSITO DE EFECTIVO, DEPOSITANTE: EMPRESA MINERA H.C. CAMBEROS SRL, CONCEPTO: TRAMITE FUERA DE PLAZO-15DIAS (CON INCREMENTO DE 10% DIA), CUENTA DE DEPOSITO: CUENTA UNICA DEL TESORO"/>
    <m/>
    <m/>
    <m/>
    <m/>
    <m/>
    <m/>
    <n v="0"/>
    <n v="2430"/>
    <s v="NO_CONCILIADO"/>
  </r>
  <r>
    <x v="94"/>
    <m/>
    <x v="94"/>
    <x v="198"/>
    <s v="B23433490002"/>
    <s v="BOD"/>
    <n v="2343349"/>
    <m/>
    <s v="00299014101 DEP.DE CHEQ.AJENOS,RET.DE CAM.,CONCEPTO: TRANSFERENCIA DE GOBIERNO LA PAZ,DEP.: SEDERI - LA PAZ , PROCEDENCIA: BANCO UNION S.A., CHEQUE: 624, FECHA DE EMISION:27/10/2025"/>
    <m/>
    <m/>
    <m/>
    <m/>
    <m/>
    <m/>
    <n v="0"/>
    <n v="725000"/>
    <s v="NO_CONCILIADO"/>
  </r>
  <r>
    <x v="34"/>
    <m/>
    <x v="34"/>
    <x v="198"/>
    <s v="B23434070002"/>
    <s v="BOD"/>
    <n v="2343407"/>
    <m/>
    <s v="00099021001 DEP.DE CHEQ.AJENOS,RET.DE CAM.,CONCEPTO: PAGO POR REEMBOLSO DE SUBSIDIO DE INCAPACIDAD TEMPORAL DEL PERIODO JULIO 2025,DEP.: CAJA NACIONAL DE SALUD , PROCEDENCIA: BANCO UNION S.A., CHEQUE: 87932, FECHA DE EMISION:27/10/2025 _x000a_T /12/173/2025 P0968"/>
    <m/>
    <m/>
    <m/>
    <m/>
    <m/>
    <m/>
    <n v="0"/>
    <n v="78344.75"/>
    <s v="CONCILIADO_PARCIAL"/>
  </r>
  <r>
    <x v="73"/>
    <m/>
    <x v="73"/>
    <x v="198"/>
    <s v="B23434430002"/>
    <s v="BOD"/>
    <n v="2343443"/>
    <m/>
    <s v="00070011102 DEP.DE CHEQ.AJENOS,RET.DE CAM.,CONCEPTO: DEVOLUCION,DEP.: VARIOS FUNCIONARIOS , PROCEDENCIA: BANCO UNION S.A., CHEQUE: 11722, FECHA DE EMISION:24/10/2025"/>
    <m/>
    <m/>
    <m/>
    <m/>
    <m/>
    <m/>
    <n v="0"/>
    <n v="60"/>
    <s v="NO_CONCILIADO"/>
  </r>
  <r>
    <x v="73"/>
    <m/>
    <x v="73"/>
    <x v="198"/>
    <s v="B23434440002"/>
    <s v="BOD"/>
    <n v="2343444"/>
    <m/>
    <s v="00070011102 DEP.DE CHEQ.AJENOS,RET.DE CAM.,CONCEPTO: DEVOLUCION DE PASAJES AEREOS,DEP.: VARIOS FUNCIONARIOS , PROCEDENCIA: BANCO UNION S.A., CHEQUE: 11720, FECHA DE EMISION:24/10/2025"/>
    <m/>
    <m/>
    <m/>
    <m/>
    <m/>
    <m/>
    <n v="0"/>
    <n v="4898"/>
    <s v="CONCILIADO_PARCIAL"/>
  </r>
  <r>
    <x v="95"/>
    <m/>
    <x v="95"/>
    <x v="198"/>
    <s v="Q23141750002"/>
    <s v="CRV"/>
    <n v="2314175"/>
    <m/>
    <s v="NUMERO DE LIBRETA CUT: LIBRETA NÂ° 00302014201 OPERACIÓN E75 TRANSFERENCIA DE LA CUENTA FISCAL BUN A LA CUT EN MN TRANSFERENCIA DE FONDOS A SOLICITUD DE: SEDERI POTOSI - FONDO ROTATIVO SG.NOTA CITE:SEDERI/PT/145/2025, CUENTA CUT 3987 LIBRETA NÂ° 00302014201 SEDERI POTOSI"/>
    <m/>
    <m/>
    <m/>
    <m/>
    <m/>
    <m/>
    <n v="0"/>
    <n v="1100000"/>
    <s v="NO_CONCILIADO"/>
  </r>
  <r>
    <x v="39"/>
    <m/>
    <x v="39"/>
    <x v="198"/>
    <s v="G33515660001"/>
    <s v="CVD"/>
    <n v="3351566"/>
    <m/>
    <s v="COBRO COSTOS DE PAPELERIA POR REGULARIZACION DE TRANSFERENCIA DEL EXTERIOR POR ORDEN DE CONSULADO DE BOLIVIA EN VALENCIA - ESPAÑA REF:GESTORIA CONSULAR AL MES DE SEPTIEMBRE Y SALDOS SUPERAVITARIOS 2025 LIB. 00010011102 MIN.RELACIONES EXTERIORES - GESTORIA CONSULAR LEY Nº 3108"/>
    <m/>
    <m/>
    <m/>
    <m/>
    <m/>
    <m/>
    <n v="60"/>
    <n v="0"/>
    <s v="NO_CONCILIADO"/>
  </r>
  <r>
    <x v="3"/>
    <m/>
    <x v="3"/>
    <x v="198"/>
    <s v="S11416750002"/>
    <s v="CRV"/>
    <n v="1319"/>
    <m/>
    <s v="||TRANSFERENCIA A LA CUENTA ÚNICA DEL TESORO POR REMUNERACIÓN MÁXIMA DEL SECTOR PÚBLICO DE ALIAGA LIMACHI MARCELINO NARCISO Y PINO GUZMAN GUMERCINDO HECTOR, CORRESP.AL MES DE SEPTIEMBRE/2025 Y RETROACTIVO DE FEBRERO-ABRIL DE PINO GUZMAN GUMERCINDO HECTOR, SEGÚN DOC.ADJ. TRANSFERENCIA REM.MAXIMA DE ALIAGA LIMACHI Y PINO GUZMAN CORRESP. A SEP/2025 LIBRETA 00099021001"/>
    <m/>
    <m/>
    <m/>
    <m/>
    <m/>
    <m/>
    <n v="0"/>
    <n v="7353.64"/>
    <s v="NO_CONCILIADO"/>
  </r>
  <r>
    <x v="19"/>
    <m/>
    <x v="19"/>
    <x v="199"/>
    <s v="O23438200002"/>
    <s v="BOD"/>
    <n v="2343820"/>
    <m/>
    <s v="00099021001 DEPOSITO DE EFECTIVO, DEPOSITANTE: JULIO DIEGO ROMAÑA GALINDO, CONCEPTO: DEVOLUCION DE PAGO DE MAXIMA REMUNERACION GESTION 2024, CUENTA DE DEPOSITO: CUENTA UNICA DEL TESORO/DJBR"/>
    <m/>
    <m/>
    <m/>
    <m/>
    <m/>
    <m/>
    <n v="0"/>
    <n v="55.76"/>
    <s v="NO_CONCILIADO"/>
  </r>
  <r>
    <x v="19"/>
    <m/>
    <x v="19"/>
    <x v="199"/>
    <s v="O23438230002"/>
    <s v="BOD"/>
    <n v="2343823"/>
    <m/>
    <s v="00099021001 DEPOSITO DE EFECTIVO, DEPOSITANTE: JULIO DIEGO ROMAÑA GALINDO, CONCEPTO: DEVOLUCION DE PAGO DE MAXIMA REMUNERACION GESTION 2025, CUENTA DE DEPOSITO: CUENTA UNICA DEL TESORO/DJBR"/>
    <m/>
    <m/>
    <m/>
    <m/>
    <m/>
    <m/>
    <n v="0"/>
    <n v="167.34"/>
    <s v="NO_CONCILIADO"/>
  </r>
  <r>
    <x v="62"/>
    <m/>
    <x v="62"/>
    <x v="199"/>
    <s v="O23439350002"/>
    <s v="BOD"/>
    <n v="2343935"/>
    <m/>
    <s v="00221022001 DEPOSITO DE EFECTIVO, DEPOSITANTE: INDUSTRIALIZACION ESTANIFERA BOLIVIANA SRL, CONCEPTO: PAGO DE RETENCIONES FUERA DE PLAZO, CUENTA DE DEPOSITO: CUENTA UNICA DEL TESORO"/>
    <m/>
    <m/>
    <m/>
    <m/>
    <m/>
    <m/>
    <n v="0"/>
    <n v="100"/>
    <s v="NO_CONCILIADO"/>
  </r>
  <r>
    <x v="62"/>
    <m/>
    <x v="62"/>
    <x v="199"/>
    <s v="O23439370002"/>
    <s v="BOD"/>
    <n v="2343937"/>
    <m/>
    <s v="00221022001 DEPOSITO DE EFECTIVO, DEPOSITANTE: INDUSTRIALIZACION ESTANIFERA BOLIVIANA SRL, CONCEPTO: PAGO DE RETENCIONES FUERA DE PLAZO, CUENTA DE DEPOSITO: CUENTA UNICA DEL TESORO"/>
    <m/>
    <m/>
    <m/>
    <m/>
    <m/>
    <m/>
    <n v="0"/>
    <n v="100"/>
    <s v="NO_CONCILIADO"/>
  </r>
  <r>
    <x v="62"/>
    <m/>
    <x v="62"/>
    <x v="199"/>
    <s v="O23439380002"/>
    <s v="BOD"/>
    <n v="2343938"/>
    <m/>
    <s v="00221022001 DEPOSITO DE EFECTIVO, DEPOSITANTE: INDUSTRIALIZACION ESTANIFERA BOLIVIANA SRL, CONCEPTO: PAGO DE RETENCIONES FUERA DE PLAZO, CUENTA DE DEPOSITO: CUENTA UNICA DEL TESORO"/>
    <m/>
    <m/>
    <m/>
    <m/>
    <m/>
    <m/>
    <n v="0"/>
    <n v="100"/>
    <s v="NO_CONCILIADO"/>
  </r>
  <r>
    <x v="62"/>
    <m/>
    <x v="62"/>
    <x v="199"/>
    <s v="O23439390002"/>
    <s v="BOD"/>
    <n v="2343939"/>
    <m/>
    <s v="00221022001 DEPOSITO DE EFECTIVO, DEPOSITANTE: INDUSTRIALIZACION ESTANIFERA BOLIVIANA SRL, CONCEPTO: PAGO DE RETENCIONES FUERA DE PLAZO, CUENTA DE DEPOSITO: CUENTA UNICA DEL TESORO"/>
    <m/>
    <m/>
    <m/>
    <m/>
    <m/>
    <m/>
    <n v="0"/>
    <n v="100"/>
    <s v="NO_CONCILIADO"/>
  </r>
  <r>
    <x v="62"/>
    <m/>
    <x v="62"/>
    <x v="199"/>
    <s v="O23439410002"/>
    <s v="BOD"/>
    <n v="2343941"/>
    <m/>
    <s v="00221022001 DEPOSITO DE EFECTIVO, DEPOSITANTE: INDUSTRIALIZACION ESTANIFERA BOLIVIANA SRL, CONCEPTO: PAGO DE RETENCIONES FUERA DE PLAZO, CUENTA DE DEPOSITO: CUENTA UNICA DEL TESORO"/>
    <m/>
    <m/>
    <m/>
    <m/>
    <m/>
    <m/>
    <n v="0"/>
    <n v="100"/>
    <s v="NO_CONCILIADO"/>
  </r>
  <r>
    <x v="62"/>
    <m/>
    <x v="62"/>
    <x v="199"/>
    <s v="O23439460002"/>
    <s v="BOD"/>
    <n v="2343946"/>
    <m/>
    <s v="00221022001 DEPOSITO DE EFECTIVO, DEPOSITANTE: INDUSTRIALIZACION ESTANIFERA BOLIVIANA SRL, CONCEPTO: PAGO DE RETENCIONES FUERA DE PLAZO, CUENTA DE DEPOSITO: CUENTA UNICA DEL TESORO"/>
    <m/>
    <m/>
    <m/>
    <m/>
    <m/>
    <m/>
    <n v="0"/>
    <n v="100"/>
    <s v="NO_CONCILIADO"/>
  </r>
  <r>
    <x v="62"/>
    <m/>
    <x v="62"/>
    <x v="199"/>
    <s v="O23439420002"/>
    <s v="BOD"/>
    <n v="2343942"/>
    <m/>
    <s v="00221022001 DEPOSITO DE EFECTIVO, DEPOSITANTE: INDUSTRIALIZACION ESTANIFERA BOLIVIANA SRL, CONCEPTO: PAGO DE RETENCIONES FUERA DE PLAZO, CUENTA DE DEPOSITO: CUENTA UNICA DEL TESORO"/>
    <m/>
    <m/>
    <m/>
    <m/>
    <m/>
    <m/>
    <n v="0"/>
    <n v="100"/>
    <s v="NO_CONCILIADO"/>
  </r>
  <r>
    <x v="62"/>
    <m/>
    <x v="62"/>
    <x v="199"/>
    <s v="O23439440002"/>
    <s v="BOD"/>
    <n v="2343944"/>
    <m/>
    <s v="00221022001 DEPOSITO DE EFECTIVO, DEPOSITANTE: INDUSTRIALIZACION ESTANIFERA BOLIVIANA SRL, CONCEPTO: PAGO DE RETENCIONES FUERA DE PLAZO, CUENTA DE DEPOSITO: CUENTA UNICA DEL TESORO"/>
    <m/>
    <m/>
    <m/>
    <m/>
    <m/>
    <m/>
    <n v="0"/>
    <n v="100"/>
    <s v="NO_CONCILIADO"/>
  </r>
  <r>
    <x v="62"/>
    <m/>
    <x v="62"/>
    <x v="199"/>
    <s v="O23439450002"/>
    <s v="BOD"/>
    <n v="2343945"/>
    <m/>
    <s v="00221022001 DEPOSITO DE EFECTIVO, DEPOSITANTE: INDUSTRIALIZACION ESTANIFERA BOLIVIANA SRL, CONCEPTO: PAGO DE RETENCIONES FUERA DE PLAZO, CUENTA DE DEPOSITO: CUENTA UNICA DEL TESORO"/>
    <m/>
    <m/>
    <m/>
    <m/>
    <m/>
    <m/>
    <n v="0"/>
    <n v="100"/>
    <s v="NO_CONCILIADO"/>
  </r>
  <r>
    <x v="62"/>
    <m/>
    <x v="62"/>
    <x v="199"/>
    <s v="O23439480002"/>
    <s v="BOD"/>
    <n v="2343948"/>
    <m/>
    <s v="00221022001 DEPOSITO DE EFECTIVO, DEPOSITANTE: INDUSTRIALIZACION ESTANIFERA BOLIVIANA SRL, CONCEPTO: PAGO DE RETENCIONES FUERA DE PLAZO, CUENTA DE DEPOSITO: CUENTA UNICA DEL TESORO"/>
    <m/>
    <m/>
    <m/>
    <m/>
    <m/>
    <m/>
    <n v="0"/>
    <n v="100"/>
    <s v="NO_CONCILIADO"/>
  </r>
  <r>
    <x v="62"/>
    <m/>
    <x v="62"/>
    <x v="199"/>
    <s v="O23439740002"/>
    <s v="BOD"/>
    <n v="2343974"/>
    <m/>
    <s v="00221022001 DEPOSITO DE EFECTIVO, DEPOSITANTE: FRANZ JOSUE CASTILLO CALLISAYA, CONCEPTO: TRAMITE FUERA DE PLAZO M-02, CUENTA DE DEPOSITO: CUENTA UNICA DEL TESORO"/>
    <m/>
    <m/>
    <m/>
    <m/>
    <m/>
    <m/>
    <n v="0"/>
    <n v="100"/>
    <s v="NO_CONCILIADO"/>
  </r>
  <r>
    <x v="62"/>
    <m/>
    <x v="62"/>
    <x v="199"/>
    <s v="O23439760002"/>
    <s v="BOD"/>
    <n v="2343976"/>
    <m/>
    <s v="00221022001 DEPOSITO DE EFECTIVO, DEPOSITANTE: FRANZ JOSUE CASTILLO CALLIZAYA, CONCEPTO: TRAMITE FUERA DE PLAZO M-02, CUENTA DE DEPOSITO: CUENTA UNICA DEL TESORO"/>
    <m/>
    <m/>
    <m/>
    <m/>
    <m/>
    <m/>
    <n v="0"/>
    <n v="100"/>
    <s v="NO_CONCILIADO"/>
  </r>
  <r>
    <x v="62"/>
    <m/>
    <x v="62"/>
    <x v="199"/>
    <s v="O23439770002"/>
    <s v="BOD"/>
    <n v="2343977"/>
    <m/>
    <s v="00221022001 DEPOSITO DE EFECTIVO, DEPOSITANTE: FRANZ JOSUE CASTILLO CALLISAYA, CONCEPTO: TRAMITE FUERA DE PLAZO M-02, CUENTA DE DEPOSITO: CUENTA UNICA DEL TESORO"/>
    <m/>
    <m/>
    <m/>
    <m/>
    <m/>
    <m/>
    <n v="0"/>
    <n v="100"/>
    <s v="NO_CONCILIADO"/>
  </r>
  <r>
    <x v="62"/>
    <m/>
    <x v="62"/>
    <x v="199"/>
    <s v="O23439780002"/>
    <s v="BOD"/>
    <n v="2343978"/>
    <m/>
    <s v="00221022001 DEPOSITO DE EFECTIVO, DEPOSITANTE: FRANZ JOSUE CASTILLO CALLISAYA, CONCEPTO: TRAMITE FUERA DE PLAZO M-02, CUENTA DE DEPOSITO: CUENTA UNICA DEL TESORO"/>
    <m/>
    <m/>
    <m/>
    <m/>
    <m/>
    <m/>
    <n v="0"/>
    <n v="100"/>
    <s v="NO_CONCILIADO"/>
  </r>
  <r>
    <x v="62"/>
    <m/>
    <x v="62"/>
    <x v="199"/>
    <s v="O23439800002"/>
    <s v="BOD"/>
    <n v="2343980"/>
    <m/>
    <s v="00221022001 DEPOSITO DE EFECTIVO, DEPOSITANTE: FRANZ JOSUE CASTILLO CALLISAYA, CONCEPTO: TRAMITE FUERA DE PLAZO M-02, CUENTA DE DEPOSITO: CUENTA UNICA DEL TESORO"/>
    <m/>
    <m/>
    <m/>
    <m/>
    <m/>
    <m/>
    <n v="0"/>
    <n v="100"/>
    <s v="NO_CONCILIADO"/>
  </r>
  <r>
    <x v="62"/>
    <m/>
    <x v="62"/>
    <x v="199"/>
    <s v="O23439810002"/>
    <s v="BOD"/>
    <n v="2343981"/>
    <m/>
    <s v="00221022001 DEPOSITO DE EFECTIVO, DEPOSITANTE: FRANZ JOSUE CASTILLO CALLISAYA, CONCEPTO: TRAMITE FUERA DE PLAZO M-02, CUENTA DE DEPOSITO: CUENTA UNICA DEL TESORO"/>
    <m/>
    <m/>
    <m/>
    <m/>
    <m/>
    <m/>
    <n v="0"/>
    <n v="100"/>
    <s v="NO_CONCILIADO"/>
  </r>
  <r>
    <x v="62"/>
    <m/>
    <x v="62"/>
    <x v="199"/>
    <s v="O23439820002"/>
    <s v="BOD"/>
    <n v="2343982"/>
    <m/>
    <s v="00221022001 DEPOSITO DE EFECTIVO, DEPOSITANTE: FRANZ JOSUE CASTILLO CALLISAYA, CONCEPTO: TRAMITE FUERA DE PLAZO M-02, CUENTA DE DEPOSITO: CUENTA UNICA DEL TESORO"/>
    <m/>
    <m/>
    <m/>
    <m/>
    <m/>
    <m/>
    <n v="0"/>
    <n v="100"/>
    <s v="NO_CONCILIADO"/>
  </r>
  <r>
    <x v="62"/>
    <m/>
    <x v="62"/>
    <x v="199"/>
    <s v="O23439840002"/>
    <s v="BOD"/>
    <n v="2343984"/>
    <m/>
    <s v="00221022001 DEPOSITO DE EFECTIVO, DEPOSITANTE: FRANZ JOSUE CASTILLO CALLISAYA, CONCEPTO: TRAMITE FUERA DE PLAZO M-02, CUENTA DE DEPOSITO: CUENTA UNICA DEL TESORO"/>
    <m/>
    <m/>
    <m/>
    <m/>
    <m/>
    <m/>
    <n v="0"/>
    <n v="100"/>
    <s v="NO_CONCILIADO"/>
  </r>
  <r>
    <x v="62"/>
    <m/>
    <x v="62"/>
    <x v="199"/>
    <s v="O23439860002"/>
    <s v="BOD"/>
    <n v="2343986"/>
    <m/>
    <s v="00221022001 DEPOSITO DE EFECTIVO, DEPOSITANTE: FRANZ JOSUE CASTILLO CALLISAYA, CONCEPTO: TRAMITE FUERA DE PLAZO M-02, CUENTA DE DEPOSITO: CUENTA UNICA DEL TESORO"/>
    <m/>
    <m/>
    <m/>
    <m/>
    <m/>
    <m/>
    <n v="0"/>
    <n v="100"/>
    <s v="NO_CONCILIADO"/>
  </r>
  <r>
    <x v="62"/>
    <m/>
    <x v="62"/>
    <x v="199"/>
    <s v="O23439880002"/>
    <s v="BOD"/>
    <n v="2343988"/>
    <m/>
    <s v="00221022001 DEPOSITO DE EFECTIVO, DEPOSITANTE: FRANZ JOSUE CASTILLO CALLISAYA, CONCEPTO: TRAMITE FUERA DE PLAZO M-02, CUENTA DE DEPOSITO: CUENTA UNICA DEL TESORO"/>
    <m/>
    <m/>
    <m/>
    <m/>
    <m/>
    <m/>
    <n v="0"/>
    <n v="100"/>
    <s v="NO_CONCILIADO"/>
  </r>
  <r>
    <x v="77"/>
    <m/>
    <x v="77"/>
    <x v="199"/>
    <s v="B23437940002"/>
    <s v="BOD"/>
    <n v="2343794"/>
    <m/>
    <s v="00423142001 DEP.DE CHEQ.AJENOS,RET.DE CAM.,CONCEPTO: DEVOLUCION DE PAGO,DEP.: CAJA DE SALUD SERV. NAL. DE CAMINOS , PROCEDENCIA: BANCO UNION S.A., CHEQUE: 70, FECHA DE EMISION:22/10/2025"/>
    <m/>
    <m/>
    <m/>
    <m/>
    <m/>
    <m/>
    <n v="0"/>
    <n v="54.17"/>
    <s v="CONCILIADO_PARCIAL"/>
  </r>
  <r>
    <x v="1"/>
    <m/>
    <x v="1"/>
    <x v="199"/>
    <s v="B23438040002"/>
    <s v="BOD"/>
    <n v="2343804"/>
    <m/>
    <s v="00099021001 DEP.DE CHEQ.AJENOS,RET.DE CAM.,CONCEPTO: INCAPACIDAD TEMPORAL - JULIO 2025 - LA PAZ,DEP.: CAJA DE SALUD DE LA BANCA PRIVADA , PROCEDENCIA: BANCO NACIONAL DE BOLIVIA S.A., CHEQUE: 9945763, FECHA DE EMISION:23/10/2025"/>
    <m/>
    <m/>
    <m/>
    <m/>
    <m/>
    <m/>
    <n v="0"/>
    <n v="9825.33"/>
    <s v="NO_CONCILIADO"/>
  </r>
  <r>
    <x v="1"/>
    <m/>
    <x v="1"/>
    <x v="199"/>
    <s v="B23438020002"/>
    <s v="BOD"/>
    <n v="2343802"/>
    <m/>
    <s v="00099021001 DEP.DE CHEQ.AJENOS,RET.DE CAM.,CONCEPTO: REMISION PLANILLA DE REEMBOLSO POR INCAPACIDAD TEMPORAL JULIO 2025,DEP.: CAJA DE SALUD DE LA BANCA PRIVADA , PROCEDENCIA: BANCO NACIONAL DE BOLIVIA S.A., CHEQUE: 9945854, FECHA DE EMISION:23/10/2025"/>
    <m/>
    <m/>
    <m/>
    <m/>
    <m/>
    <m/>
    <n v="0"/>
    <n v="21565.62"/>
    <s v="NO_CONCILIADO"/>
  </r>
  <r>
    <x v="1"/>
    <m/>
    <x v="1"/>
    <x v="199"/>
    <s v="B23438070002"/>
    <s v="BOD"/>
    <n v="2343807"/>
    <m/>
    <s v="00099021001 DEP.DE CHEQ.AJENOS,RET.DE CAM.,CONCEPTO: REMISION PLANILLA DE REEMBOLSO DE INCAPACIDAD TEMPORAL AGOSTO 2025,DEP.: CAJA DE SALUD DE LA BANCA PRIVADA , PROCEDENCIA: BANCO NACIONAL DE BOLIVIA S.A., CHEQUE: 9946411, FECHA DE EMISION:23/10/2025"/>
    <m/>
    <m/>
    <m/>
    <m/>
    <m/>
    <m/>
    <n v="0"/>
    <n v="17610.759999999998"/>
    <s v="NO_CONCILIADO"/>
  </r>
  <r>
    <x v="1"/>
    <m/>
    <x v="1"/>
    <x v="199"/>
    <s v="B23438120002"/>
    <s v="BOD"/>
    <n v="2343812"/>
    <m/>
    <s v="00099021001 DEP.DE CHEQ.AJENOS,RET.DE CAM.,CONCEPTO: INCAPACIDAD TEMPORAL - PERIODO AGOSTO 2025 - LA PAZ,DEP.: CAJA DE SALUD DE LA BANCA PRIVADA , PROCEDENCIA: BANCO NACIONAL DE BOLIVIA S.A., CHEQUE: 9946363, FECHA DE EMISION:23/10/2025"/>
    <m/>
    <m/>
    <m/>
    <m/>
    <m/>
    <m/>
    <n v="0"/>
    <n v="20188.8"/>
    <s v="NO_CONCILIADO"/>
  </r>
  <r>
    <x v="62"/>
    <m/>
    <x v="62"/>
    <x v="199"/>
    <s v="B23438340002"/>
    <s v="BOD"/>
    <n v="2343834"/>
    <m/>
    <s v="00221022001 DEP.DE CHEQ.AJENOS,RET.DE CAM.,CONCEPTO: DEPOSITÓ,DEP.: RHIMI HUGO MENECES ORTEGA , PROCEDENCIA: BANCO UNION S.A., CHEQUE: 223584, FECHA DE EMISION:28/10/2025"/>
    <m/>
    <m/>
    <m/>
    <m/>
    <m/>
    <m/>
    <n v="0"/>
    <n v="470"/>
    <s v="NO_CONCILIADO"/>
  </r>
  <r>
    <x v="62"/>
    <m/>
    <x v="62"/>
    <x v="199"/>
    <s v="B23438360002"/>
    <s v="BOD"/>
    <n v="2343836"/>
    <m/>
    <s v="00221022001 DEP.DE CHEQ.AJENOS,RET.DE CAM.,CONCEPTO: DEPOSITÓ,DEP.: ROBERTO CARLOS RODRIGUEZ LLAVE , PROCEDENCIA: BANCO UNION S.A., CHEQUE: 223585, FECHA DE EMISION:28/10/2025"/>
    <m/>
    <m/>
    <m/>
    <m/>
    <m/>
    <m/>
    <n v="0"/>
    <n v="400"/>
    <s v="NO_CONCILIADO"/>
  </r>
  <r>
    <x v="62"/>
    <m/>
    <x v="62"/>
    <x v="199"/>
    <s v="B23438380002"/>
    <s v="BOD"/>
    <n v="2343838"/>
    <m/>
    <s v="00221022001 DEP.DE CHEQ.AJENOS,RET.DE CAM.,CONCEPTO: DEPOSITÓ,DEP.: SANTOS LUIS GUTIERREZ CHOQUE , PROCEDENCIA: BANCO UNION S.A., CHEQUE: 223586, FECHA DE EMISION:28/10/2025"/>
    <m/>
    <m/>
    <m/>
    <m/>
    <m/>
    <m/>
    <n v="0"/>
    <n v="500"/>
    <s v="NO_CONCILIADO"/>
  </r>
  <r>
    <x v="62"/>
    <m/>
    <x v="62"/>
    <x v="199"/>
    <s v="B23438390002"/>
    <s v="BOD"/>
    <n v="2343839"/>
    <m/>
    <s v="00221022001 DEP.DE CHEQ.AJENOS,RET.DE CAM.,CONCEPTO: DEPOSITÓ,DEP.: DANITZA NOELIA AYARDE LOPEZ , PROCEDENCIA: BANCO UNION S.A., CHEQUE: 223587, FECHA DE EMISION:28/10/2025"/>
    <m/>
    <m/>
    <m/>
    <m/>
    <m/>
    <m/>
    <n v="0"/>
    <n v="600"/>
    <s v="NO_CONCILIADO"/>
  </r>
  <r>
    <x v="62"/>
    <m/>
    <x v="62"/>
    <x v="199"/>
    <s v="B23438400002"/>
    <s v="BOD"/>
    <n v="2343840"/>
    <m/>
    <s v="00221022001 DEP.DE CHEQ.AJENOS,RET.DE CAM.,CONCEPTO: DEPOSITÓ,DEP.: SANTOS LUIS GUTIERREZ CHOQUE , PROCEDENCIA: BANCO UNION S.A., CHEQUE: 223588, FECHA DE EMISION:28/10/2025"/>
    <m/>
    <m/>
    <m/>
    <m/>
    <m/>
    <m/>
    <n v="0"/>
    <n v="800"/>
    <s v="NO_CONCILIADO"/>
  </r>
  <r>
    <x v="62"/>
    <m/>
    <x v="62"/>
    <x v="199"/>
    <s v="B23438430002"/>
    <s v="BOD"/>
    <n v="2343843"/>
    <m/>
    <s v="00221022001 DEP.DE CHEQ.AJENOS,RET.DE CAM.,CONCEPTO: DEPOSITÓ,DEP.: JHOVANA CONDORI MAMANI , PROCEDENCIA: BANCO UNION S.A., CHEQUE: 223589, FECHA DE EMISION:28/10/2025"/>
    <m/>
    <m/>
    <m/>
    <m/>
    <m/>
    <m/>
    <n v="0"/>
    <n v="300"/>
    <s v="NO_CONCILIADO"/>
  </r>
  <r>
    <x v="62"/>
    <m/>
    <x v="62"/>
    <x v="199"/>
    <s v="B23438450002"/>
    <s v="BOD"/>
    <n v="2343845"/>
    <m/>
    <s v="00221022001 DEP.DE CHEQ.AJENOS,RET.DE CAM.,CONCEPTO: DEPOSITÓ,DEP.: GIOVANNA HUARITA JALLAZA , PROCEDENCIA: BANCO UNION S.A., CHEQUE: 223590, FECHA DE EMISION:28/10/2025"/>
    <m/>
    <m/>
    <m/>
    <m/>
    <m/>
    <m/>
    <n v="0"/>
    <n v="600"/>
    <s v="NO_CONCILIADO"/>
  </r>
  <r>
    <x v="62"/>
    <m/>
    <x v="62"/>
    <x v="199"/>
    <s v="B23438480002"/>
    <s v="BOD"/>
    <n v="2343848"/>
    <m/>
    <s v="00221022001 DEP.DE CHEQ.AJENOS,RET.DE CAM.,CONCEPTO: DEPOSITÓ,DEP.: JHOVANA CONDORI MAMANI , PROCEDENCIA: BANCO UNION S.A., CHEQUE: 223591, FECHA DE EMISION:28/10/2025"/>
    <m/>
    <m/>
    <m/>
    <m/>
    <m/>
    <m/>
    <n v="0"/>
    <n v="600"/>
    <s v="NO_CONCILIADO"/>
  </r>
  <r>
    <x v="62"/>
    <m/>
    <x v="62"/>
    <x v="199"/>
    <s v="B23438490002"/>
    <s v="BOD"/>
    <n v="2343849"/>
    <m/>
    <s v="00221022001 DEP.DE CHEQ.AJENOS,RET.DE CAM.,CONCEPTO: DEPOSITÓ,DEP.: JHOVANA CONDORI MAMANI , PROCEDENCIA: BANCO UNION S.A., CHEQUE: 223592, FECHA DE EMISION:28/10/2025"/>
    <m/>
    <m/>
    <m/>
    <m/>
    <m/>
    <m/>
    <n v="0"/>
    <n v="600"/>
    <s v="NO_CONCILIADO"/>
  </r>
  <r>
    <x v="62"/>
    <m/>
    <x v="62"/>
    <x v="199"/>
    <s v="B23438510002"/>
    <s v="BOD"/>
    <n v="2343851"/>
    <m/>
    <s v="00221022001 DEP.DE CHEQ.AJENOS,RET.DE CAM.,CONCEPTO: DEPOSITÓ,DEP.: JHOVANA CONDORI MAMANI , PROCEDENCIA: BANCO UNION S.A., CHEQUE: 223593, FECHA DE EMISION:28/10/2025"/>
    <m/>
    <m/>
    <m/>
    <m/>
    <m/>
    <m/>
    <n v="0"/>
    <n v="700"/>
    <s v="NO_CONCILIADO"/>
  </r>
  <r>
    <x v="62"/>
    <m/>
    <x v="62"/>
    <x v="199"/>
    <s v="B23438640002"/>
    <s v="BOD"/>
    <n v="2343864"/>
    <m/>
    <s v="00221022001 DEP.DE CHEQ.AJENOS,RET.DE CAM.,CONCEPTO: DEPOSITÓ,DEP.: ANA BEATRIZ DAVALOS REYNAGA , PROCEDENCIA: BANCO UNION S.A., CHEQUE: 223597, FECHA DE EMISION:28/10/2025"/>
    <m/>
    <m/>
    <m/>
    <m/>
    <m/>
    <m/>
    <n v="0"/>
    <n v="200"/>
    <s v="NO_CONCILIADO"/>
  </r>
  <r>
    <x v="62"/>
    <m/>
    <x v="62"/>
    <x v="199"/>
    <s v="B23438520002"/>
    <s v="BOD"/>
    <n v="2343852"/>
    <m/>
    <s v="00221022001 DEP.DE CHEQ.AJENOS,RET.DE CAM.,CONCEPTO: DEPOSITÓ,DEP.: JHOVANA CONDORI MAMANI , PROCEDENCIA: BANCO UNION S.A., CHEQUE: 223594, FECHA DE EMISION:28/10/2025"/>
    <m/>
    <m/>
    <m/>
    <m/>
    <m/>
    <m/>
    <n v="0"/>
    <n v="800"/>
    <s v="NO_CONCILIADO"/>
  </r>
  <r>
    <x v="62"/>
    <m/>
    <x v="62"/>
    <x v="199"/>
    <s v="B23438560002"/>
    <s v="BOD"/>
    <n v="2343856"/>
    <m/>
    <s v="00221022001 DEP.DE CHEQ.AJENOS,RET.DE CAM.,CONCEPTO: DEPOSITÓ,DEP.: JHOVANA CONDORI MAMANI , PROCEDENCIA: BANCO UNION S.A., CHEQUE: 223595, FECHA DE EMISION:28/10/2025"/>
    <m/>
    <m/>
    <m/>
    <m/>
    <m/>
    <m/>
    <n v="0"/>
    <n v="1000"/>
    <s v="NO_CONCILIADO"/>
  </r>
  <r>
    <x v="62"/>
    <m/>
    <x v="62"/>
    <x v="199"/>
    <s v="B23438600002"/>
    <s v="BOD"/>
    <n v="2343860"/>
    <m/>
    <s v="00221022001 DEP.DE CHEQ.AJENOS,RET.DE CAM.,CONCEPTO: DEPOSITÓ,DEP.: WILSON ARGELBOL CHAMBI GARCIA , PROCEDENCIA: BANCO UNION S.A., CHEQUE: 223596, FECHA DE EMISION:28/10/2025"/>
    <m/>
    <m/>
    <m/>
    <m/>
    <m/>
    <m/>
    <n v="0"/>
    <n v="1400"/>
    <s v="NO_CONCILIADO"/>
  </r>
  <r>
    <x v="62"/>
    <m/>
    <x v="62"/>
    <x v="199"/>
    <s v="B23438680002"/>
    <s v="BOD"/>
    <n v="2343868"/>
    <m/>
    <s v="00221022001 DEP.DE CHEQ.AJENOS,RET.DE CAM.,CONCEPTO: DEPOSITÓ,DEP.: JHANET SOLEDAD PUMARI VALVERDE , PROCEDENCIA: BANCO UNION S.A., CHEQUE: 223598, FECHA DE EMISION:28/10/2025"/>
    <m/>
    <m/>
    <m/>
    <m/>
    <m/>
    <m/>
    <n v="0"/>
    <n v="1190"/>
    <s v="NO_CONCILIADO"/>
  </r>
  <r>
    <x v="62"/>
    <m/>
    <x v="62"/>
    <x v="199"/>
    <s v="B23438690002"/>
    <s v="BOD"/>
    <n v="2343869"/>
    <m/>
    <s v="00221022001 DEP.DE CHEQ.AJENOS,RET.DE CAM.,CONCEPTO: DEPOSITÓ,DEP.: OLGA YELIMAR ALCOBA ECHALAR , PROCEDENCIA: BANCO UNION S.A., CHEQUE: 223599, FECHA DE EMISION:28/10/2025"/>
    <m/>
    <m/>
    <m/>
    <m/>
    <m/>
    <m/>
    <n v="0"/>
    <n v="520"/>
    <s v="NO_CONCILIADO"/>
  </r>
  <r>
    <x v="62"/>
    <m/>
    <x v="62"/>
    <x v="199"/>
    <s v="B23438700002"/>
    <s v="BOD"/>
    <n v="2343870"/>
    <m/>
    <s v="00221022001 DEP.DE CHEQ.AJENOS,RET.DE CAM.,CONCEPTO: DEPOSITÓ,DEP.: OLGA YELIMAR ALCOBA ECHALAR , PROCEDENCIA: BANCO UNION S.A., CHEQUE: 223600, FECHA DE EMISION:28/10/2025"/>
    <m/>
    <m/>
    <m/>
    <m/>
    <m/>
    <m/>
    <n v="0"/>
    <n v="630"/>
    <s v="NO_CONCILIADO"/>
  </r>
  <r>
    <x v="62"/>
    <m/>
    <x v="62"/>
    <x v="199"/>
    <s v="B23438730002"/>
    <s v="BOD"/>
    <n v="2343873"/>
    <m/>
    <s v="00221022001 DEP.DE CHEQ.AJENOS,RET.DE CAM.,CONCEPTO: DEPOSITÓ,DEP.: OLGA YELIMAR ALCOBA ECHALAR , PROCEDENCIA: BANCO UNION S.A., CHEQUE: 223601, FECHA DE EMISION:28/10/2025"/>
    <m/>
    <m/>
    <m/>
    <m/>
    <m/>
    <m/>
    <n v="0"/>
    <n v="1430"/>
    <s v="NO_CONCILIADO"/>
  </r>
  <r>
    <x v="62"/>
    <m/>
    <x v="62"/>
    <x v="199"/>
    <s v="B23438750002"/>
    <s v="BOD"/>
    <n v="2343875"/>
    <m/>
    <s v="00221022001 DEP.DE CHEQ.AJENOS,RET.DE CAM.,CONCEPTO: DEPOSITÓ,DEP.: OLGA YELIMAR ALCOBA ECHALAR , PROCEDENCIA: BANCO UNION S.A., CHEQUE: 223602, FECHA DE EMISION:28/10/2025"/>
    <m/>
    <m/>
    <m/>
    <m/>
    <m/>
    <m/>
    <n v="0"/>
    <n v="1500"/>
    <s v="NO_CONCILIADO"/>
  </r>
  <r>
    <x v="62"/>
    <m/>
    <x v="62"/>
    <x v="199"/>
    <s v="B23438780002"/>
    <s v="BOD"/>
    <n v="2343878"/>
    <m/>
    <s v="00221022001 DEP.DE CHEQ.AJENOS,RET.DE CAM.,CONCEPTO: DEPOSITÓ,DEP.: OLGA YELIMAR ALCOBA ECHALAR , PROCEDENCIA: BANCO UNION S.A., CHEQUE: 223603, FECHA DE EMISION:28/10/2025"/>
    <m/>
    <m/>
    <m/>
    <m/>
    <m/>
    <m/>
    <n v="0"/>
    <n v="3950"/>
    <s v="NO_CONCILIADO"/>
  </r>
  <r>
    <x v="77"/>
    <m/>
    <x v="77"/>
    <x v="199"/>
    <s v="B23438800002"/>
    <s v="BOD"/>
    <n v="2343880"/>
    <m/>
    <s v="00423012001 DEP.DE CHEQ.AJENOS,RET.DE CAM.,CONCEPTO: CONVENIO INTERISTITUCIONAL,DEP.: UNIVALLE S.A. , PROCEDENCIA: BANCO NACIONAL DE BOLIVIA S.A., CHEQUE: 10096, FECHA DE EMISION:23/10/2025"/>
    <m/>
    <m/>
    <m/>
    <m/>
    <m/>
    <m/>
    <n v="0"/>
    <n v="1392"/>
    <s v="NO_CONCILIADO"/>
  </r>
  <r>
    <x v="77"/>
    <m/>
    <x v="77"/>
    <x v="199"/>
    <s v="B23438810002"/>
    <s v="BOD"/>
    <n v="2343881"/>
    <m/>
    <s v="00423012001 DEP.DE CHEQ.AJENOS,RET.DE CAM.,CONCEPTO: CONVENIO INTERISTITUCIONAL,DEP.: UNIVALLE S.A. , PROCEDENCIA: BANCO NACIONAL DE BOLIVIA S.A., CHEQUE: 10097, FECHA DE EMISION:23/10/2025"/>
    <m/>
    <m/>
    <m/>
    <m/>
    <m/>
    <m/>
    <n v="0"/>
    <n v="3897.6"/>
    <s v="NO_CONCILIADO"/>
  </r>
  <r>
    <x v="1"/>
    <m/>
    <x v="1"/>
    <x v="199"/>
    <s v="O23439990002"/>
    <s v="BOD"/>
    <n v="2343999"/>
    <m/>
    <s v="00099021001 DEPOSITO DE EFECTIVO, DEPOSITANTE: LUIS BLANCO MAMANI, CONCEPTO: DEVOLUCION DE 4 DIAS, CUENTA DE DEPOSITO: CUENTA UNICA DEL TESORO"/>
    <m/>
    <m/>
    <m/>
    <m/>
    <m/>
    <m/>
    <n v="0"/>
    <n v="576.11"/>
    <s v="NO_CONCILIADO"/>
  </r>
  <r>
    <x v="39"/>
    <m/>
    <x v="39"/>
    <x v="199"/>
    <s v="G33529860001"/>
    <s v="CVD"/>
    <n v="3352986"/>
    <m/>
    <s v="COBRO COSTOS DE PAPELERIA SEGUN TRANSFERENCIA DEL EXTERIOR POR ORDEN DE EMBAJADA DE BOLIVIA EN SUECIA ESTOCOLMO REF.: RECAUDACION GESTORÍA CONSULAR AL MES DE SEPTIEMBRE Y SALDOS SUPERAVITARIOS 2025. LIB. 00010011102 MIN.RELACIONES EXTERIORES - GESTORIA CONSULAR LEY Nº 3108"/>
    <m/>
    <m/>
    <m/>
    <m/>
    <m/>
    <m/>
    <n v="60"/>
    <n v="0"/>
    <s v="NO_CONCILIADO"/>
  </r>
  <r>
    <x v="39"/>
    <m/>
    <x v="39"/>
    <x v="199"/>
    <s v="G33529880001"/>
    <s v="CVD"/>
    <n v="3352988"/>
    <m/>
    <s v="COBRO COSTOS DE PAPELERIA SEGUN TRANSFERENCIA DEL EXTERIOR POR ORDEN DE CONSULADO DE BOLIVIA EPITACIOLANDIA ACRE BRASIL REF.: RECAUDACIÓN GESTORIA CONSULAR AL MES DE SEPTIEMBRE Y SALDOS SUPERAVITARIOS 2025. LIB. 00010011102 MIN.RELACIONES EXTERIORES - GESTORIA CONSULAR LEY Nº 3108"/>
    <m/>
    <m/>
    <m/>
    <m/>
    <m/>
    <m/>
    <n v="60"/>
    <n v="0"/>
    <s v="NO_CONCILIADO"/>
  </r>
  <r>
    <x v="66"/>
    <m/>
    <x v="66"/>
    <x v="199"/>
    <s v="S11417620002"/>
    <s v="CRV"/>
    <n v="1141762"/>
    <m/>
    <s v="||TRANSFERENCIA DE FONDOS SEGÚN MENSAJES SWIFT N°14937 Y 14982 DE LA FECHA Y NOTA CITE: ABE-DGE 77/2025 DE LA AGENCIA BOLIVIANA ESPACIAL DE FECHA 4/2/2025 (HRE-TGL-2320). (SECTOR PÚBLICO). A LA LIB. N°585012002 ABE - VENTA DE SERVICIOS COMUNICACIÓN, P/CTA. DE IKO MEDIA GROUP AG"/>
    <m/>
    <m/>
    <m/>
    <m/>
    <m/>
    <m/>
    <n v="0"/>
    <n v="68428.5"/>
    <s v="NO_CONCILIADO"/>
  </r>
  <r>
    <x v="59"/>
    <m/>
    <x v="59"/>
    <x v="200"/>
    <s v="O23442120002"/>
    <s v="BOD"/>
    <n v="2344212"/>
    <m/>
    <s v="00599012001 DEPOSITO DE EFECTIVO, DEPOSITANTE: MARCELO ISRAEL LEYVA LOPEZ, CONCEPTO: REPOSICION DE CREDENCIAL, CUENTA DE DEPOSITO: CUENTA UNICA DEL TESORO"/>
    <m/>
    <m/>
    <m/>
    <m/>
    <m/>
    <m/>
    <n v="0"/>
    <n v="50"/>
    <s v="NO_CONCILIADO"/>
  </r>
  <r>
    <x v="1"/>
    <m/>
    <x v="1"/>
    <x v="200"/>
    <s v="O23442710002"/>
    <s v="BOD"/>
    <n v="2344271"/>
    <m/>
    <s v="00099021001 DEPOSITO DE EFECTIVO, DEPOSITANTE: WENDY SHIRLEY GUISBERT SANCHEZ, CONCEPTO: DEPÓSITO POR EXCEDENTE POR TOPE SALARIAL, CUENTA DE DEPOSITO: CUENTA UNICA DEL TESORO"/>
    <m/>
    <m/>
    <m/>
    <m/>
    <m/>
    <m/>
    <n v="0"/>
    <n v="679.03"/>
    <s v="NO_CONCILIADO"/>
  </r>
  <r>
    <x v="62"/>
    <m/>
    <x v="62"/>
    <x v="200"/>
    <s v="O23443090002"/>
    <s v="BOD"/>
    <n v="2344309"/>
    <m/>
    <s v="00221022001 DEPOSITO DE EFECTIVO, DEPOSITANTE: COMERCIALIZADORA KENNAMETAL BOLIVIA SRL, CONCEPTO: PAGO MULTA, CUENTA DE DEPOSITO: CUENTA UNICA DEL TESORO"/>
    <m/>
    <m/>
    <m/>
    <m/>
    <m/>
    <m/>
    <n v="0"/>
    <n v="100"/>
    <s v="NO_CONCILIADO"/>
  </r>
  <r>
    <x v="62"/>
    <m/>
    <x v="62"/>
    <x v="200"/>
    <s v="O23443100002"/>
    <s v="BOD"/>
    <n v="2344310"/>
    <m/>
    <s v="00221022001 DEPOSITO DE EFECTIVO, DEPOSITANTE: COMERCIALIZADORA KENNAMETAL BOLIVIA SRL, CONCEPTO: PAGO MULTA, CUENTA DE DEPOSITO: CUENTA UNICA DEL TESORO"/>
    <m/>
    <m/>
    <m/>
    <m/>
    <m/>
    <m/>
    <n v="0"/>
    <n v="90"/>
    <s v="NO_CONCILIADO"/>
  </r>
  <r>
    <x v="62"/>
    <m/>
    <x v="62"/>
    <x v="200"/>
    <s v="O23443130002"/>
    <s v="BOD"/>
    <n v="2344313"/>
    <m/>
    <s v="00221022001 DEPOSITO DE EFECTIVO, DEPOSITANTE: COMERCIALIZADORA KENNAMETAL BOLIVIA SRL, CONCEPTO: PAGO MULTA, CUENTA DE DEPOSITO: CUENTA UNICA DEL TESORO"/>
    <m/>
    <m/>
    <m/>
    <m/>
    <m/>
    <m/>
    <n v="0"/>
    <n v="140"/>
    <s v="NO_CONCILIADO"/>
  </r>
  <r>
    <x v="62"/>
    <m/>
    <x v="62"/>
    <x v="200"/>
    <s v="O23443150002"/>
    <s v="BOD"/>
    <n v="2344315"/>
    <m/>
    <s v="00221022001 DEPOSITO DE EFECTIVO, DEPOSITANTE: COMERCIALIZADORA KENNAMETAL BOLIVIA SRL, CONCEPTO: PAGO MULTA, CUENTA DE DEPOSITO: CUENTA UNICA DEL TESORO"/>
    <m/>
    <m/>
    <m/>
    <m/>
    <m/>
    <m/>
    <n v="0"/>
    <n v="40"/>
    <s v="NO_CONCILIADO"/>
  </r>
  <r>
    <x v="19"/>
    <m/>
    <x v="19"/>
    <x v="200"/>
    <s v="O23443340002"/>
    <s v="BOD"/>
    <n v="2344334"/>
    <m/>
    <s v="00099021001 DEPOSITO DE EFECTIVO, DEPOSITANTE: ALCIRA RODRIGUEZ MONTAÑO, CONCEPTO: PAGO DE PASAJES, CUENTA DE DEPOSITO: CUENTA UNICA DEL TESORO/DJBR"/>
    <m/>
    <m/>
    <m/>
    <m/>
    <m/>
    <m/>
    <n v="0"/>
    <n v="9146"/>
    <s v="NO_CONCILIADO"/>
  </r>
  <r>
    <x v="62"/>
    <m/>
    <x v="62"/>
    <x v="200"/>
    <s v="O23443160002"/>
    <s v="BOD"/>
    <n v="2344316"/>
    <m/>
    <s v="00221022001 DEPOSITO DE EFECTIVO, DEPOSITANTE: COMERCIALIZADORA KENNAMETAL BOLIVIA SRL, CONCEPTO: PAGO MULTA, CUENTA DE DEPOSITO: CUENTA UNICA DEL TESORO"/>
    <m/>
    <m/>
    <m/>
    <m/>
    <m/>
    <m/>
    <n v="0"/>
    <n v="120"/>
    <s v="NO_CONCILIADO"/>
  </r>
  <r>
    <x v="19"/>
    <m/>
    <x v="19"/>
    <x v="200"/>
    <s v="O23443170002"/>
    <s v="BOD"/>
    <n v="2344317"/>
    <m/>
    <s v="00099021001 DEPOSITO DE EFECTIVO, DEPOSITANTE: ISIDORO QUISPE HUANCA, CONCEPTO: DEVOLUCION DE PASAJES, CUENTA DE DEPOSITO: CUENTA UNICA DEL TESORO/DJBR"/>
    <m/>
    <m/>
    <m/>
    <m/>
    <m/>
    <m/>
    <n v="0"/>
    <n v="389"/>
    <s v="NO_CONCILIADO"/>
  </r>
  <r>
    <x v="62"/>
    <m/>
    <x v="62"/>
    <x v="200"/>
    <s v="O23443520002"/>
    <s v="BOD"/>
    <n v="2344352"/>
    <m/>
    <s v="00221022001 DEPOSITO DE EFECTIVO, DEPOSITANTE: DAVID CARDENAS TORREZ, CONCEPTO: OPERACIONES FUERA DE PLAZO M02, CUENTA DE DEPOSITO: CUENTA UNICA DEL TESORO"/>
    <m/>
    <m/>
    <m/>
    <m/>
    <m/>
    <m/>
    <n v="0"/>
    <n v="200"/>
    <s v="NO_CONCILIADO"/>
  </r>
  <r>
    <x v="62"/>
    <m/>
    <x v="62"/>
    <x v="200"/>
    <s v="O23443600002"/>
    <s v="BOD"/>
    <n v="2344360"/>
    <m/>
    <s v="00221022001 DEPOSITO DE EFECTIVO, DEPOSITANTE: EMPRESA MINDEPO SRL, CONCEPTO: OPERACIONES FUERA DE PLAZO M02, CUENTA DE DEPOSITO: CUENTA UNICA DEL TESORO"/>
    <m/>
    <m/>
    <m/>
    <m/>
    <m/>
    <m/>
    <n v="0"/>
    <n v="200"/>
    <s v="NO_CONCILIADO"/>
  </r>
  <r>
    <x v="62"/>
    <m/>
    <x v="62"/>
    <x v="200"/>
    <s v="O23443610002"/>
    <s v="BOD"/>
    <n v="2344361"/>
    <m/>
    <s v="00221022001 DEPOSITO DE EFECTIVO, DEPOSITANTE: EMPRESA MINDEPO SRL, CONCEPTO: OPERACIONES FUERA DE PLAZO M02, CUENTA DE DEPOSITO: CUENTA UNICA DEL TESORO"/>
    <m/>
    <m/>
    <m/>
    <m/>
    <m/>
    <m/>
    <n v="0"/>
    <n v="1000"/>
    <s v="NO_CONCILIADO"/>
  </r>
  <r>
    <x v="62"/>
    <m/>
    <x v="62"/>
    <x v="200"/>
    <s v="O23444070002"/>
    <s v="BOD"/>
    <n v="2344407"/>
    <m/>
    <s v="00221022001 DEPOSITO DE EFECTIVO, DEPOSITANTE: MINERA SEÑOR DE BURGOS SRL, CONCEPTO: TRAMITE FORMULARIO M-02 FUERA DE PLAZO, CUENTA DE DEPOSITO: CUENTA UNICA DEL TESORO"/>
    <m/>
    <m/>
    <m/>
    <m/>
    <m/>
    <m/>
    <n v="0"/>
    <n v="100"/>
    <s v="NO_CONCILIADO"/>
  </r>
  <r>
    <x v="62"/>
    <m/>
    <x v="62"/>
    <x v="200"/>
    <s v="O23444080002"/>
    <s v="BOD"/>
    <n v="2344408"/>
    <m/>
    <s v="00221022001 DEPOSITO DE EFECTIVO, DEPOSITANTE: MINERA SEÑOR DE BURGOS SRL, CONCEPTO: TRAMITE FORMULARIO M-02 FUERA DE PLAZO, CUENTA DE DEPOSITO: CUENTA UNICA DEL TESORO"/>
    <m/>
    <m/>
    <m/>
    <m/>
    <m/>
    <m/>
    <n v="0"/>
    <n v="100"/>
    <s v="NO_CONCILIADO"/>
  </r>
  <r>
    <x v="62"/>
    <m/>
    <x v="62"/>
    <x v="200"/>
    <s v="O23444120002"/>
    <s v="BOD"/>
    <n v="2344412"/>
    <m/>
    <s v="00221022001 DEPOSITO DE EFECTIVO, DEPOSITANTE: MINERA SEÑOR DE BURGOS SRL, CONCEPTO: TRAMITE FORMULARIO M-02 FUERA DE PLAZO, CUENTA DE DEPOSITO: CUENTA UNICA DEL TESORO"/>
    <m/>
    <m/>
    <m/>
    <m/>
    <m/>
    <m/>
    <n v="0"/>
    <n v="100"/>
    <s v="NO_CONCILIADO"/>
  </r>
  <r>
    <x v="62"/>
    <m/>
    <x v="62"/>
    <x v="200"/>
    <s v="O23444130002"/>
    <s v="BOD"/>
    <n v="2344413"/>
    <m/>
    <s v="00221022001 DEPOSITO DE EFECTIVO, DEPOSITANTE: MINERA SEÑOR DE BURGOS SRL, CONCEPTO: TRAMITE FORMULARIO M-02 FUERA DE PLAZO, CUENTA DE DEPOSITO: CUENTA UNICA DEL TESORO"/>
    <m/>
    <m/>
    <m/>
    <m/>
    <m/>
    <m/>
    <n v="0"/>
    <n v="100"/>
    <s v="NO_CONCILIADO"/>
  </r>
  <r>
    <x v="62"/>
    <m/>
    <x v="62"/>
    <x v="200"/>
    <s v="O23444190002"/>
    <s v="BOD"/>
    <n v="2344419"/>
    <m/>
    <s v="00221022001 DEPOSITO DE EFECTIVO, DEPOSITANTE: MINERA SEÑOR DE BURGOS SRL, CONCEPTO: TRAMITE FORMULARIO M-02 FUERA DE PLAZO, CUENTA DE DEPOSITO: CUENTA UNICA DEL TESORO"/>
    <m/>
    <m/>
    <m/>
    <m/>
    <m/>
    <m/>
    <n v="0"/>
    <n v="100"/>
    <s v="NO_CONCILIADO"/>
  </r>
  <r>
    <x v="62"/>
    <m/>
    <x v="62"/>
    <x v="200"/>
    <s v="O23444140002"/>
    <s v="BOD"/>
    <n v="2344414"/>
    <m/>
    <s v="00221022001 DEPOSITO DE EFECTIVO, DEPOSITANTE: MINERA SEÑOR DE BURGOS SRL, CONCEPTO: TRAMITE FORMULARIO M-02 FUERA DE PLAZO, CUENTA DE DEPOSITO: CUENTA UNICA DEL TESORO"/>
    <m/>
    <m/>
    <m/>
    <m/>
    <m/>
    <m/>
    <n v="0"/>
    <n v="100"/>
    <s v="NO_CONCILIADO"/>
  </r>
  <r>
    <x v="62"/>
    <m/>
    <x v="62"/>
    <x v="200"/>
    <s v="O23444150002"/>
    <s v="BOD"/>
    <n v="2344415"/>
    <m/>
    <s v="00221022001 DEPOSITO DE EFECTIVO, DEPOSITANTE: MINERA SEÑOR DE BURGOS SRL, CONCEPTO: TRAMITE FORMULARIO M-02 FUERA DE PLAZO, CUENTA DE DEPOSITO: CUENTA UNICA DEL TESORO"/>
    <m/>
    <m/>
    <m/>
    <m/>
    <m/>
    <m/>
    <n v="0"/>
    <n v="100"/>
    <s v="NO_CONCILIADO"/>
  </r>
  <r>
    <x v="62"/>
    <m/>
    <x v="62"/>
    <x v="200"/>
    <s v="O23444160002"/>
    <s v="BOD"/>
    <n v="2344416"/>
    <m/>
    <s v="00221022001 DEPOSITO DE EFECTIVO, DEPOSITANTE: MINERA SEÑOR DE BURGOS SRL, CONCEPTO: TRAMITE FORMULARIO M-02 FUERA DE PLAZO, CUENTA DE DEPOSITO: CUENTA UNICA DEL TESORO"/>
    <m/>
    <m/>
    <m/>
    <m/>
    <m/>
    <m/>
    <n v="0"/>
    <n v="100"/>
    <s v="NO_CONCILIADO"/>
  </r>
  <r>
    <x v="62"/>
    <m/>
    <x v="62"/>
    <x v="200"/>
    <s v="O23444200002"/>
    <s v="BOD"/>
    <n v="2344420"/>
    <m/>
    <s v="00221022001 DEPOSITO DE EFECTIVO, DEPOSITANTE: MINERA SEÑOR DE BURGOS SRL, CONCEPTO: TRAMITE FORMULARIO M-02 FUERA DE PLAZO, CUENTA DE DEPOSITO: CUENTA UNICA DEL TESORO"/>
    <m/>
    <m/>
    <m/>
    <m/>
    <m/>
    <m/>
    <n v="0"/>
    <n v="100"/>
    <s v="NO_CONCILIADO"/>
  </r>
  <r>
    <x v="62"/>
    <m/>
    <x v="62"/>
    <x v="200"/>
    <s v="O23444230002"/>
    <s v="BOD"/>
    <n v="2344423"/>
    <m/>
    <s v="00221022001 DEPOSITO DE EFECTIVO, DEPOSITANTE: MINERA SEÑOR DE BURGOS SRL, CONCEPTO: TRAMITE FORMULARIO M-02 FUERA DE PLAZO, CUENTA DE DEPOSITO: CUENTA UNICA DEL TESORO"/>
    <m/>
    <m/>
    <m/>
    <m/>
    <m/>
    <m/>
    <n v="0"/>
    <n v="100"/>
    <s v="NO_CONCILIADO"/>
  </r>
  <r>
    <x v="62"/>
    <m/>
    <x v="62"/>
    <x v="200"/>
    <s v="O23444270002"/>
    <s v="BOD"/>
    <n v="2344427"/>
    <m/>
    <s v="00221022001 DEPOSITO DE EFECTIVO, DEPOSITANTE: MINERA SEÑOR DE BURGOS SRL, CONCEPTO: TRAMITE FORMULARIO M-02 FUERA DE PLAZO, CUENTA DE DEPOSITO: CUENTA UNICA DEL TESORO"/>
    <m/>
    <m/>
    <m/>
    <m/>
    <m/>
    <m/>
    <n v="0"/>
    <n v="100"/>
    <s v="NO_CONCILIADO"/>
  </r>
  <r>
    <x v="62"/>
    <m/>
    <x v="62"/>
    <x v="200"/>
    <s v="O23444320002"/>
    <s v="BOD"/>
    <n v="2344432"/>
    <m/>
    <s v="00221022001 DEPOSITO DE EFECTIVO, DEPOSITANTE: MINERA SEÑOR DE BURGOS SRL, CONCEPTO: TRAMITE FORMULARIO M-02 FUERA DE PLAZO, CUENTA DE DEPOSITO: CUENTA UNICA DEL TESORO"/>
    <m/>
    <m/>
    <m/>
    <m/>
    <m/>
    <m/>
    <n v="0"/>
    <n v="100"/>
    <s v="NO_CONCILIADO"/>
  </r>
  <r>
    <x v="62"/>
    <m/>
    <x v="62"/>
    <x v="200"/>
    <s v="O23444580002"/>
    <s v="BOD"/>
    <n v="2344458"/>
    <m/>
    <s v="00221022001 DEPOSITO DE EFECTIVO, DEPOSITANTE: PLUS METALS LTDA, CONCEPTO: PAGO POR MULTA, FUERA DE PLAZO LLENADO DE FORMULARIO M-02, CUENTA DE DEPOSITO: CUENTA UNICA DEL TESORO"/>
    <m/>
    <m/>
    <m/>
    <m/>
    <m/>
    <m/>
    <n v="0"/>
    <n v="6200"/>
    <s v="NO_CONCILIADO"/>
  </r>
  <r>
    <x v="20"/>
    <m/>
    <x v="20"/>
    <x v="200"/>
    <s v="O23444620002"/>
    <s v="BOD"/>
    <n v="2344462"/>
    <m/>
    <s v="00378012002 DEPOSITO DE EFECTIVO, DEPOSITANTE: ADHEMAR EMILIO ATORA QUISPE, CONCEPTO: DEV. SEGUN C31-442, CUENTA DE DEPOSITO: CUENTA UNICA DEL TESORO"/>
    <m/>
    <m/>
    <m/>
    <m/>
    <m/>
    <m/>
    <n v="0"/>
    <n v="23700"/>
    <s v="NO_CONCILIADO"/>
  </r>
  <r>
    <x v="61"/>
    <m/>
    <x v="61"/>
    <x v="200"/>
    <s v="B23442290002"/>
    <s v="BOD"/>
    <n v="2344229"/>
    <m/>
    <s v="00099021001 DEP.DE CHEQ.AJENOS,RET.DE CAM.,CONCEPTO: INCAPACIDAD,DEP.: CAJA NACIONAL DE SALUD , PROCEDENCIA: BANCO UNION S.A., CHEQUE: 40788, FECHA DE EMISION:28/10/2025_x000a_TRLP-1601/2025 P-5730"/>
    <m/>
    <m/>
    <m/>
    <m/>
    <m/>
    <m/>
    <n v="0"/>
    <n v="7374.7"/>
    <s v="CONCILIADO_PARCIAL"/>
  </r>
  <r>
    <x v="61"/>
    <m/>
    <x v="61"/>
    <x v="200"/>
    <s v="B23442290002"/>
    <s v="BOD"/>
    <n v="2344229"/>
    <m/>
    <s v="00099021001 DEP.DE CHEQ.AJENOS,RET.DE CAM.,CONCEPTO: INCAPACIDAD,DEP.: CAJA NACIONAL DE SALUD , PROCEDENCIA: BANCO UNION S.A., CHEQUE: 40788, FECHA DE EMISION:28/10/2025_x000a_TRLP-1601/2025 P-5730"/>
    <m/>
    <m/>
    <m/>
    <m/>
    <m/>
    <m/>
    <n v="0"/>
    <n v="1429.6"/>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09.71000000000004"/>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834.49"/>
    <s v="CONCILIADO_PARCIAL"/>
  </r>
  <r>
    <x v="56"/>
    <m/>
    <x v="56"/>
    <x v="200"/>
    <s v="B23442290002"/>
    <s v="BOD"/>
    <n v="2344229"/>
    <m/>
    <s v="00099021001 DEP.DE CHEQ.AJENOS,RET.DE CAM.,CONCEPTO: INCAPACIDAD,DEP.: CAJA NACIONAL DE SALUD , PROCEDENCIA: BANCO UNION S.A., CHEQUE: 40788, FECHA DE EMISION:28/10/2025_x000a_TRLP-1601/2025 P-5730"/>
    <m/>
    <m/>
    <m/>
    <m/>
    <m/>
    <m/>
    <n v="0"/>
    <n v="1338.52"/>
    <s v="CONCILIADO_PARCIAL"/>
  </r>
  <r>
    <x v="13"/>
    <m/>
    <x v="13"/>
    <x v="200"/>
    <s v="B23442290002"/>
    <s v="BOD"/>
    <n v="2344229"/>
    <m/>
    <s v="00099021001 DEP.DE CHEQ.AJENOS,RET.DE CAM.,CONCEPTO: INCAPACIDAD,DEP.: CAJA NACIONAL DE SALUD , PROCEDENCIA: BANCO UNION S.A., CHEQUE: 40788, FECHA DE EMISION:28/10/2025_x000a_TRLP-1601/2025 P-5730"/>
    <m/>
    <m/>
    <m/>
    <m/>
    <m/>
    <m/>
    <n v="0"/>
    <n v="2271.88"/>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897.3999999999999"/>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377.76000000000022"/>
    <s v="CONCILIADO_PARCIAL"/>
  </r>
  <r>
    <x v="13"/>
    <m/>
    <x v="13"/>
    <x v="200"/>
    <s v="B23442290002"/>
    <s v="BOD"/>
    <n v="2344229"/>
    <m/>
    <s v="00099021001 DEP.DE CHEQ.AJENOS,RET.DE CAM.,CONCEPTO: INCAPACIDAD,DEP.: CAJA NACIONAL DE SALUD , PROCEDENCIA: BANCO UNION S.A., CHEQUE: 40788, FECHA DE EMISION:28/10/2025_x000a_TRLP-1601/2025 P-5730"/>
    <m/>
    <m/>
    <m/>
    <m/>
    <m/>
    <m/>
    <n v="0"/>
    <n v="96261.14"/>
    <s v="CONCILIADO_PARCIAL"/>
  </r>
  <r>
    <x v="61"/>
    <m/>
    <x v="61"/>
    <x v="200"/>
    <s v="B23442290002"/>
    <s v="BOD"/>
    <n v="2344229"/>
    <m/>
    <s v="00099021001 DEP.DE CHEQ.AJENOS,RET.DE CAM.,CONCEPTO: INCAPACIDAD,DEP.: CAJA NACIONAL DE SALUD , PROCEDENCIA: BANCO UNION S.A., CHEQUE: 40788, FECHA DE EMISION:28/10/2025_x000a_TRLP-1601/2025 P-5730"/>
    <m/>
    <m/>
    <m/>
    <m/>
    <m/>
    <m/>
    <n v="0"/>
    <n v="1260.9100000000001"/>
    <s v="CONCILIADO_PARCIAL"/>
  </r>
  <r>
    <x v="61"/>
    <m/>
    <x v="61"/>
    <x v="200"/>
    <s v="B23442290002"/>
    <s v="BOD"/>
    <n v="2344229"/>
    <m/>
    <s v="00099021001 DEP.DE CHEQ.AJENOS,RET.DE CAM.,CONCEPTO: INCAPACIDAD,DEP.: CAJA NACIONAL DE SALUD , PROCEDENCIA: BANCO UNION S.A., CHEQUE: 40788, FECHA DE EMISION:28/10/2025_x000a_TRLP-1601/2025 P-5730"/>
    <m/>
    <m/>
    <m/>
    <m/>
    <m/>
    <m/>
    <n v="0"/>
    <n v="3716.64"/>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3180.25"/>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754.06"/>
    <s v="CONCILIADO_PARCIAL"/>
  </r>
  <r>
    <x v="56"/>
    <m/>
    <x v="56"/>
    <x v="200"/>
    <s v="B23442290002"/>
    <s v="BOD"/>
    <n v="2344229"/>
    <m/>
    <s v="00099021001 DEP.DE CHEQ.AJENOS,RET.DE CAM.,CONCEPTO: INCAPACIDAD,DEP.: CAJA NACIONAL DE SALUD , PROCEDENCIA: BANCO UNION S.A., CHEQUE: 40788, FECHA DE EMISION:28/10/2025_x000a_TRLP-1601/2025 P-5730"/>
    <m/>
    <m/>
    <m/>
    <m/>
    <m/>
    <m/>
    <n v="0"/>
    <n v="4053"/>
    <s v="CONCILIADO_PARCIAL"/>
  </r>
  <r>
    <x v="56"/>
    <m/>
    <x v="56"/>
    <x v="200"/>
    <s v="B23442290002"/>
    <s v="BOD"/>
    <n v="2344229"/>
    <m/>
    <s v="00099021001 DEP.DE CHEQ.AJENOS,RET.DE CAM.,CONCEPTO: INCAPACIDAD,DEP.: CAJA NACIONAL DE SALUD , PROCEDENCIA: BANCO UNION S.A., CHEQUE: 40788, FECHA DE EMISION:28/10/2025_x000a_TRLP-1601/2025 P-5730"/>
    <m/>
    <m/>
    <m/>
    <m/>
    <m/>
    <m/>
    <n v="0"/>
    <n v="465.45"/>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164.0999999999999"/>
    <s v="CONCILIADO_PARCIAL"/>
  </r>
  <r>
    <x v="0"/>
    <m/>
    <x v="0"/>
    <x v="200"/>
    <s v="B23442290002"/>
    <s v="BOD"/>
    <n v="2344229"/>
    <m/>
    <s v="00099021001 DEP.DE CHEQ.AJENOS,RET.DE CAM.,CONCEPTO: INCAPACIDAD,DEP.: CAJA NACIONAL DE SALUD , PROCEDENCIA: BANCO UNION S.A., CHEQUE: 40788, FECHA DE EMISION:28/10/2025_x000a_TRLP-1601/2025 P-5730"/>
    <m/>
    <m/>
    <m/>
    <m/>
    <m/>
    <m/>
    <n v="0"/>
    <n v="1010.66"/>
    <s v="CONCILIADO_PARCIAL"/>
  </r>
  <r>
    <x v="41"/>
    <m/>
    <x v="41"/>
    <x v="200"/>
    <s v="B23442290002"/>
    <s v="BOD"/>
    <n v="2344229"/>
    <m/>
    <s v="00099021001 DEP.DE CHEQ.AJENOS,RET.DE CAM.,CONCEPTO: INCAPACIDAD,DEP.: CAJA NACIONAL DE SALUD , PROCEDENCIA: BANCO UNION S.A., CHEQUE: 40788, FECHA DE EMISION:28/10/2025_x000a_TRLP-1601/2025 P-5730"/>
    <m/>
    <m/>
    <m/>
    <m/>
    <m/>
    <m/>
    <n v="0"/>
    <n v="231.38"/>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3742.45"/>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3971.25"/>
    <s v="CONCILIADO_PARCIAL"/>
  </r>
  <r>
    <x v="13"/>
    <m/>
    <x v="13"/>
    <x v="200"/>
    <s v="B23442290002"/>
    <s v="BOD"/>
    <n v="2344229"/>
    <m/>
    <s v="00099021001 DEP.DE CHEQ.AJENOS,RET.DE CAM.,CONCEPTO: INCAPACIDAD,DEP.: CAJA NACIONAL DE SALUD , PROCEDENCIA: BANCO UNION S.A., CHEQUE: 40788, FECHA DE EMISION:28/10/2025_x000a_TRLP-1601/2025 P-5730"/>
    <m/>
    <m/>
    <m/>
    <m/>
    <m/>
    <m/>
    <n v="0"/>
    <n v="91446.9"/>
    <s v="CONCILIADO_PARCIAL"/>
  </r>
  <r>
    <x v="61"/>
    <m/>
    <x v="61"/>
    <x v="200"/>
    <s v="B23442290002"/>
    <s v="BOD"/>
    <n v="2344229"/>
    <m/>
    <s v="00099021001 DEP.DE CHEQ.AJENOS,RET.DE CAM.,CONCEPTO: INCAPACIDAD,DEP.: CAJA NACIONAL DE SALUD , PROCEDENCIA: BANCO UNION S.A., CHEQUE: 40788, FECHA DE EMISION:28/10/2025_x000a_TRLP-1601/2025 P-5730"/>
    <m/>
    <m/>
    <m/>
    <m/>
    <m/>
    <m/>
    <n v="0"/>
    <n v="852.1"/>
    <s v="CONCILIADO_PARCIAL"/>
  </r>
  <r>
    <x v="61"/>
    <m/>
    <x v="61"/>
    <x v="200"/>
    <s v="B23442290002"/>
    <s v="BOD"/>
    <n v="2344229"/>
    <m/>
    <s v="00099021001 DEP.DE CHEQ.AJENOS,RET.DE CAM.,CONCEPTO: INCAPACIDAD,DEP.: CAJA NACIONAL DE SALUD , PROCEDENCIA: BANCO UNION S.A., CHEQUE: 40788, FECHA DE EMISION:28/10/2025_x000a_TRLP-1601/2025 P-5730"/>
    <m/>
    <m/>
    <m/>
    <m/>
    <m/>
    <m/>
    <n v="0"/>
    <n v="2798.11"/>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3158.32"/>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3538.88"/>
    <s v="CONCILIADO_PARCIAL"/>
  </r>
  <r>
    <x v="56"/>
    <m/>
    <x v="56"/>
    <x v="200"/>
    <s v="B23442290002"/>
    <s v="BOD"/>
    <n v="2344229"/>
    <m/>
    <s v="00099021001 DEP.DE CHEQ.AJENOS,RET.DE CAM.,CONCEPTO: INCAPACIDAD,DEP.: CAJA NACIONAL DE SALUD , PROCEDENCIA: BANCO UNION S.A., CHEQUE: 40788, FECHA DE EMISION:28/10/2025_x000a_TRLP-1601/2025 P-5730"/>
    <m/>
    <m/>
    <m/>
    <m/>
    <m/>
    <m/>
    <n v="0"/>
    <n v="4822.26"/>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011.06"/>
    <s v="CONCILIADO_PARCIAL"/>
  </r>
  <r>
    <x v="81"/>
    <m/>
    <x v="81"/>
    <x v="200"/>
    <s v="B23442290002"/>
    <s v="BOD"/>
    <n v="2344229"/>
    <m/>
    <s v="00099021001 DEP.DE CHEQ.AJENOS,RET.DE CAM.,CONCEPTO: INCAPACIDAD,DEP.: CAJA NACIONAL DE SALUD , PROCEDENCIA: BANCO UNION S.A., CHEQUE: 40788, FECHA DE EMISION:28/10/2025_x000a_TRLP-1601/2025 P-5730"/>
    <m/>
    <m/>
    <m/>
    <m/>
    <m/>
    <m/>
    <n v="0"/>
    <n v="13187.07"/>
    <s v="CONCILIADO_PARCIAL"/>
  </r>
  <r>
    <x v="96"/>
    <m/>
    <x v="96"/>
    <x v="200"/>
    <s v="B23442290002"/>
    <s v="BOD"/>
    <n v="2344229"/>
    <m/>
    <s v="00099021001 DEP.DE CHEQ.AJENOS,RET.DE CAM.,CONCEPTO: INCAPACIDAD,DEP.: CAJA NACIONAL DE SALUD , PROCEDENCIA: BANCO UNION S.A., CHEQUE: 40788, FECHA DE EMISION:28/10/2025_x000a_TRLP-1601/2025 P-5730"/>
    <m/>
    <m/>
    <m/>
    <m/>
    <m/>
    <m/>
    <n v="0"/>
    <n v="6960"/>
    <s v="CONCILIADO_PARCIAL"/>
  </r>
  <r>
    <x v="13"/>
    <m/>
    <x v="13"/>
    <x v="200"/>
    <s v="B23442290002"/>
    <s v="BOD"/>
    <n v="2344229"/>
    <m/>
    <s v="00099021001 DEP.DE CHEQ.AJENOS,RET.DE CAM.,CONCEPTO: INCAPACIDAD,DEP.: CAJA NACIONAL DE SALUD , PROCEDENCIA: BANCO UNION S.A., CHEQUE: 40788, FECHA DE EMISION:28/10/2025_x000a_TRLP-1601/2025 P-5730"/>
    <m/>
    <m/>
    <m/>
    <m/>
    <m/>
    <m/>
    <n v="0"/>
    <n v="1542.06"/>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1809.95"/>
    <s v="CONCILIADO_PARCIAL"/>
  </r>
  <r>
    <x v="37"/>
    <m/>
    <x v="37"/>
    <x v="200"/>
    <s v="B23442290002"/>
    <s v="BOD"/>
    <n v="2344229"/>
    <m/>
    <s v="00099021001 DEP.DE CHEQ.AJENOS,RET.DE CAM.,CONCEPTO: INCAPACIDAD,DEP.: CAJA NACIONAL DE SALUD , PROCEDENCIA: BANCO UNION S.A., CHEQUE: 40788, FECHA DE EMISION:28/10/2025_x000a_TRLP-1601/2025 P-5730"/>
    <m/>
    <m/>
    <m/>
    <m/>
    <m/>
    <m/>
    <n v="0"/>
    <n v="17524.550000000003"/>
    <s v="CONCILIADO_PARCIAL"/>
  </r>
  <r>
    <x v="13"/>
    <m/>
    <x v="13"/>
    <x v="200"/>
    <s v="B23442290002"/>
    <s v="BOD"/>
    <n v="2344229"/>
    <m/>
    <s v="00099021001 DEP.DE CHEQ.AJENOS,RET.DE CAM.,CONCEPTO: INCAPACIDAD,DEP.: CAJA NACIONAL DE SALUD , PROCEDENCIA: BANCO UNION S.A., CHEQUE: 40788, FECHA DE EMISION:28/10/2025_x000a_TRLP-1601/2025 P-5730"/>
    <m/>
    <m/>
    <m/>
    <m/>
    <m/>
    <m/>
    <n v="0"/>
    <n v="89957.64"/>
    <s v="CONCILIADO_PARCIAL"/>
  </r>
  <r>
    <x v="3"/>
    <m/>
    <x v="3"/>
    <x v="200"/>
    <s v="B23442300002"/>
    <s v="BOD"/>
    <n v="2344230"/>
    <m/>
    <s v="00099021001 DEP.DE CHEQ.AJENOS,RET.DE CAM.,CONCEPTO: INCAPACIDAD,DEP.: CAJA NACIONAL DE SALUD , PROCEDENCIA: BANCO UNION S.A., CHEQUE: 20261, FECHA DE EMISION:16/10/2025"/>
    <m/>
    <m/>
    <m/>
    <m/>
    <m/>
    <m/>
    <n v="0"/>
    <n v="3403.25"/>
    <s v="NO_CONCILIADO"/>
  </r>
  <r>
    <x v="3"/>
    <m/>
    <x v="3"/>
    <x v="200"/>
    <s v="B23442310002"/>
    <s v="BOD"/>
    <n v="2344231"/>
    <m/>
    <s v="00099021001 DEP.DE CHEQ.AJENOS,RET.DE CAM.,CONCEPTO: INCAPACIDAD,DEP.: CAJA NACIONAL DE SALUD , PROCEDENCIA: BANCO UNION S.A., CHEQUE: 20262, FECHA DE EMISION:16/10/2025"/>
    <m/>
    <m/>
    <m/>
    <m/>
    <m/>
    <m/>
    <n v="0"/>
    <n v="28168.38"/>
    <s v="NO_CONCILIADO"/>
  </r>
  <r>
    <x v="3"/>
    <m/>
    <x v="3"/>
    <x v="200"/>
    <s v="B23442330002"/>
    <s v="BOD"/>
    <n v="2344233"/>
    <m/>
    <s v="00099021001 DEP.DE CHEQ.AJENOS,RET.DE CAM.,CONCEPTO: INCAPACIDAD,DEP.: CAJA NACIONAL DE SALUD , PROCEDENCIA: BANCO UNION S.A., CHEQUE: 20263, FECHA DE EMISION:16/10/2025"/>
    <m/>
    <m/>
    <m/>
    <m/>
    <m/>
    <m/>
    <n v="0"/>
    <n v="112825.47"/>
    <s v="NO_CONCILIADO"/>
  </r>
  <r>
    <x v="3"/>
    <m/>
    <x v="3"/>
    <x v="200"/>
    <s v="B23442340002"/>
    <s v="BOD"/>
    <n v="2344234"/>
    <m/>
    <s v="00099021001 DEP.DE CHEQ.AJENOS,RET.DE CAM.,CONCEPTO: INCAPACIDAD,DEP.: CAJA NACIONAL DE SALUD , PROCEDENCIA: BANCO UNION S.A., CHEQUE: 20271, FECHA DE EMISION:20/10/2025"/>
    <m/>
    <m/>
    <m/>
    <m/>
    <m/>
    <m/>
    <n v="0"/>
    <n v="20731.740000000002"/>
    <s v="NO_CONCILIADO"/>
  </r>
  <r>
    <x v="3"/>
    <m/>
    <x v="3"/>
    <x v="200"/>
    <s v="B23442350002"/>
    <s v="BOD"/>
    <n v="2344235"/>
    <m/>
    <s v="00099021001 DEP.DE CHEQ.AJENOS,RET.DE CAM.,CONCEPTO: INCAPACIDAD,DEP.: CAJA NACIONAL DE SALUD , PROCEDENCIA: BANCO UNION S.A., CHEQUE: 20272, FECHA DE EMISION:20/10/2025"/>
    <m/>
    <m/>
    <m/>
    <m/>
    <m/>
    <m/>
    <n v="0"/>
    <n v="27244.799999999999"/>
    <s v="NO_CONCILIADO"/>
  </r>
  <r>
    <x v="1"/>
    <m/>
    <x v="1"/>
    <x v="200"/>
    <s v="B23442360002"/>
    <s v="BOD"/>
    <n v="2344236"/>
    <m/>
    <s v="00099021001 DEP.DE CHEQ.AJENOS,RET.DE CAM.,CONCEPTO: REEMBOLSO DE SUBSIDIOS POR INCAPACIDAD TEMPORAL PERIODO AGOSTO 2025 REG. LA PAZ,DEP.: CAJA DE SALUD DE LA BANCA PRIVADA , PROCEDENCIA: BANCO NACIONAL DE BOLIVIA S.A., CHEQUE: 9946133, FECHA DE EMISION:23/10/20"/>
    <m/>
    <m/>
    <m/>
    <m/>
    <m/>
    <m/>
    <n v="0"/>
    <n v="3742.44"/>
    <s v="NO_CONCILIADO"/>
  </r>
  <r>
    <x v="3"/>
    <m/>
    <x v="3"/>
    <x v="200"/>
    <s v="B23442370002"/>
    <s v="BOD"/>
    <n v="2344237"/>
    <m/>
    <s v="00099021001 DEP.DE CHEQ.AJENOS,RET.DE CAM.,CONCEPTO: INCAPACIDAD,DEP.: CAJA NACIONAL DE SALUD , PROCEDENCIA: BANCO UNION S.A., CHEQUE: 20273, FECHA DE EMISION:20/10/2025"/>
    <m/>
    <m/>
    <m/>
    <m/>
    <m/>
    <m/>
    <n v="0"/>
    <n v="28351.89"/>
    <s v="NO_CONCILIADO"/>
  </r>
  <r>
    <x v="3"/>
    <m/>
    <x v="3"/>
    <x v="200"/>
    <s v="B23442380002"/>
    <s v="BOD"/>
    <n v="2344238"/>
    <m/>
    <s v="00099021001 DEP.DE CHEQ.AJENOS,RET.DE CAM.,CONCEPTO: INCAPACIDAD,DEP.: CAJA NACIONAL DE SALUD , PROCEDENCIA: BANCO UNION S.A., CHEQUE: 20274, FECHA DE EMISION:20/10/2025"/>
    <m/>
    <m/>
    <m/>
    <m/>
    <m/>
    <m/>
    <n v="0"/>
    <n v="24043.040000000001"/>
    <s v="NO_CONCILIADO"/>
  </r>
  <r>
    <x v="1"/>
    <m/>
    <x v="1"/>
    <x v="200"/>
    <s v="B23442650002"/>
    <s v="BOD"/>
    <n v="2344265"/>
    <m/>
    <s v="00099021001 DEP.DE CHEQ.AJENOS,RET.DE CAM.,CONCEPTO: DEPÓSITO,DEP.: YESICA VEDIA CALA , PROCEDENCIA: BANCO UNION S.A., CHEQUE: 223611, FECHA DE EMISION:29/10/2025"/>
    <m/>
    <m/>
    <m/>
    <m/>
    <m/>
    <m/>
    <n v="0"/>
    <n v="6715.14"/>
    <s v="NO_CONCILIADO"/>
  </r>
  <r>
    <x v="1"/>
    <m/>
    <x v="1"/>
    <x v="200"/>
    <s v="B23442680002"/>
    <s v="BOD"/>
    <n v="2344268"/>
    <m/>
    <s v="00099021001 DEP.DE CHEQ.AJENOS,RET.DE CAM.,CONCEPTO: DEPÓSITO,DEP.: JUANA CUELLAR ARIAS , PROCEDENCIA: BANCO UNION S.A., CHEQUE: 223612, FECHA DE EMISION:29/10/2025"/>
    <m/>
    <m/>
    <m/>
    <m/>
    <m/>
    <m/>
    <n v="0"/>
    <n v="98.46"/>
    <s v="NO_CONCILIADO"/>
  </r>
  <r>
    <x v="83"/>
    <m/>
    <x v="83"/>
    <x v="200"/>
    <s v="B23443050002"/>
    <s v="BOD"/>
    <n v="2344305"/>
    <m/>
    <s v="00283012003 DEP.DE CHEQ.AJENOS,RET.DE CAM.,CONCEPTO: GROR-DESCUENTO DE PLANILLA DE PAGO CONSULTORES -DIC 2020,MARZO-AGOSTO 2025,DEP.: ADUANA NACIONAL , PROCEDENCIA: BANCO UNION S.A., CHEQUE: 5370, FECHA DE EMISION:27/10/2025"/>
    <m/>
    <m/>
    <m/>
    <m/>
    <m/>
    <m/>
    <n v="0"/>
    <n v="15854.34"/>
    <s v="NO_CONCILIADO"/>
  </r>
  <r>
    <x v="62"/>
    <m/>
    <x v="62"/>
    <x v="200"/>
    <s v="O23444770002"/>
    <s v="BOD"/>
    <n v="2344477"/>
    <m/>
    <s v="00221022001 DEPOSITO DE EFECTIVO, DEPOSITANTE: EDSON SANTOS, CONCEPTO: FUERA DE PLAZO SENARECOM, CUENTA DE DEPOSITO: CUENTA UNICA DEL TESORO"/>
    <m/>
    <m/>
    <m/>
    <m/>
    <m/>
    <m/>
    <n v="0"/>
    <n v="400"/>
    <s v="NO_CONCILIADO"/>
  </r>
  <r>
    <x v="62"/>
    <m/>
    <x v="62"/>
    <x v="200"/>
    <s v="O23444780002"/>
    <s v="BOD"/>
    <n v="2344478"/>
    <m/>
    <s v="00221022001 DEPOSITO DE EFECTIVO, DEPOSITANTE: EDSON SANTOS, CONCEPTO: FUERA DE PLAZO SENARECOM, CUENTA DE DEPOSITO: CUENTA UNICA DEL TESORO"/>
    <m/>
    <m/>
    <m/>
    <m/>
    <m/>
    <m/>
    <n v="0"/>
    <n v="250"/>
    <s v="NO_CONCILIADO"/>
  </r>
  <r>
    <x v="62"/>
    <m/>
    <x v="62"/>
    <x v="200"/>
    <s v="O23444790002"/>
    <s v="BOD"/>
    <n v="2344479"/>
    <m/>
    <s v="00221022001 DEPOSITO DE EFECTIVO, DEPOSITANTE: EDSON SANTOS, CONCEPTO: FUERA DE PLAZO SENARECOM, CUENTA DE DEPOSITO: CUENTA UNICA DEL TESORO"/>
    <m/>
    <m/>
    <m/>
    <m/>
    <m/>
    <m/>
    <n v="0"/>
    <n v="40"/>
    <s v="NO_CONCILIADO"/>
  </r>
  <r>
    <x v="44"/>
    <m/>
    <x v="44"/>
    <x v="200"/>
    <s v="G33550260004"/>
    <s v="COB"/>
    <n v="20782"/>
    <m/>
    <s v="PAGO A CAF PRÉSTAMO CFA010546 VCTO. 29-10-2025 POR CUENTA DE TGN SG. NOTA MEFP/VTCP/DGCP/UODP/No504/2025 DE 28-10-2025, NTI. 020782 VALOR 29-10-2025 CAPITAL USD 3.850.000,00 INTERESES USD 2.050.056,54 CTA. 3987 CUENTA UNICA DEL TESORO REF.: COMISIONES BANCARIAS"/>
    <m/>
    <m/>
    <m/>
    <m/>
    <m/>
    <m/>
    <n v="40834.410000000003"/>
    <n v="0"/>
    <s v="NO_CONCILIADO"/>
  </r>
  <r>
    <x v="44"/>
    <m/>
    <x v="44"/>
    <x v="200"/>
    <s v="G33550260001"/>
    <s v="NTI"/>
    <n v="20782"/>
    <m/>
    <s v="PAGO A CAF PRÉSTAMO CFA010546 VCTO. 29-10-2025 POR CUENTA DE TGN SG. NOTA MEFP/VTCP/DGCP/UODP/No504/2025 DE 28-10-2025, NTI. 020782 VALOR 29-10-2025 CAPITAL USD 3.850.000,00 INTERESES USD 2.050.056,54 CTA. 3987 CUENTA UNICA DEL TESORO"/>
    <m/>
    <m/>
    <m/>
    <m/>
    <m/>
    <m/>
    <n v="41064393.520000003"/>
    <n v="0"/>
    <s v="NO_CONCILIADO"/>
  </r>
  <r>
    <x v="44"/>
    <m/>
    <x v="44"/>
    <x v="200"/>
    <s v="J06555690002"/>
    <s v="NTE"/>
    <n v="13448273"/>
    <m/>
    <s v="A:00099021001 GAD DE TARIJA, TRANSFERENCIA DE RECUPERACIONES SEGUN NOTA GEF-LCR-DYF-1179-NOT/25 POR CONCEPTO DE PAGO DE CAPITAL E INTERESES DE ACUERDO A CONTRATO DE FIDEICOMISO &quot;FINANCIAMIENTO DE APOYO A LA REACTIVACION DE LA INVERSIÓN PUBLICA” (FARIP) FIRMADO ENTRE EL MPD Y EL FNDR."/>
    <m/>
    <m/>
    <m/>
    <m/>
    <m/>
    <m/>
    <n v="0"/>
    <n v="187189.06"/>
    <s v="NO_CONCILIADO"/>
  </r>
  <r>
    <x v="85"/>
    <m/>
    <x v="85"/>
    <x v="200"/>
    <s v="J06555700002"/>
    <s v="NTE"/>
    <n v="13448371"/>
    <m/>
    <s v="A:00862012001 GAD DE TARIJ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8372.080000000002"/>
    <s v="NO_CONCILIADO"/>
  </r>
  <r>
    <x v="85"/>
    <m/>
    <x v="85"/>
    <x v="200"/>
    <s v="J06555720002"/>
    <s v="NTE"/>
    <n v="13448414"/>
    <m/>
    <s v="A:00862012001 GAD DE TARIJ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537.65"/>
    <s v="NO_CONCILIADO"/>
  </r>
  <r>
    <x v="44"/>
    <m/>
    <x v="44"/>
    <x v="200"/>
    <s v="J06555730002"/>
    <s v="NTE"/>
    <n v="13448381"/>
    <m/>
    <s v="A:00099021001 GAD DE TARIJA, TRANSFERENCIA DE RECUPERACIONES SEGUN NOTA GEF-LCR-DYF-1179-NOT/25 POR CONCEPTO DE PAGO DE CAPITAL E INTERESES DE ACUERDO A CONTRATO DE FIDEICOMISO &quot;FINANCIAMIENTO DE APOYO A LA REACTIVACION DE LA INVERSIÓN PUBLICA” (FARIP) FIRMADO ENTRE EL MPD Y EL FNDR."/>
    <m/>
    <m/>
    <m/>
    <m/>
    <m/>
    <m/>
    <n v="0"/>
    <n v="140789.15"/>
    <s v="NO_CONCILIADO"/>
  </r>
  <r>
    <x v="44"/>
    <m/>
    <x v="44"/>
    <x v="200"/>
    <s v="J06555740002"/>
    <s v="NTE"/>
    <n v="13448383"/>
    <m/>
    <s v="A:00099021001 GAD DE TARIJA, TRANSFERENCIA DE RECUPERACIONES SEGUN NOTA GEF-LCR-DYF-1179-NOT/25 POR CONCEPTO DE PAGO DE INTERESES DE ACUERDO A CONTRATO DE FIDEICOMISO &quot;FINANCIAMIENTO DE APOYO A LA REACTIVACION DE LA INVERSIÓN PUBLICA” (FARIP) FIRMADO ENTRE EL MPD Y EL FNDR."/>
    <m/>
    <m/>
    <m/>
    <m/>
    <m/>
    <m/>
    <n v="0"/>
    <n v="3537.66"/>
    <s v="NO_CONCILIADO"/>
  </r>
  <r>
    <x v="44"/>
    <m/>
    <x v="44"/>
    <x v="200"/>
    <s v="J06555750002"/>
    <s v="NTE"/>
    <n v="13448467"/>
    <m/>
    <s v="A:00099021001 GAM DE ACHACACHI, TRANSFERENCIA DE RECUPERACIONES SEGUN NOTA GEF-LCR-DYF-1179-NOT/25 POR CONCEPTO DE PAGO DE CAPITAL E INTERESES DE ACUERDO A CONTRATO DE FIDEICOMISO &quot;FINANCIAMIENTO DE APOYO A LA REACTIVACION DE LA INVERSIÓN PUBLICA” (FARIP) FIRMADO ENTRE EL MPD Y EL FNDR."/>
    <m/>
    <m/>
    <m/>
    <m/>
    <m/>
    <m/>
    <n v="0"/>
    <n v="19669.8"/>
    <s v="NO_CONCILIADO"/>
  </r>
  <r>
    <x v="85"/>
    <m/>
    <x v="85"/>
    <x v="200"/>
    <s v="J06555760002"/>
    <s v="NTE"/>
    <n v="13448468"/>
    <m/>
    <s v="A:00862012001 GAM DE ACHACACH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079.01"/>
    <s v="NO_CONCILIADO"/>
  </r>
  <r>
    <x v="85"/>
    <m/>
    <x v="85"/>
    <x v="200"/>
    <s v="J06555780002"/>
    <s v="NTE"/>
    <n v="13448811"/>
    <m/>
    <s v="A:00862012001 GAM DE YAMPARAEZ,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0493.04"/>
    <s v="NO_CONCILIADO"/>
  </r>
  <r>
    <x v="44"/>
    <m/>
    <x v="44"/>
    <x v="200"/>
    <s v="J06555790002"/>
    <s v="NTE"/>
    <n v="13448810"/>
    <m/>
    <s v="A:00099021001 GAM DE YAMPARAEZ, TRANSFERENCIA DE RECUPERACIONES SEGUN NOTA GEF-LCR-DYF-1179-NOT/25 POR CONCEPTO DE PAGO DE INTERESES DE ACUERDO A CONTRATO DE FIDEICOMISO &quot;FINANCIAMIENTO DE APOYO A LA REACTIVACION DE LA INVERSIÓN PUBLICA” (FARIP) FIRMADO ENTRE EL MPD Y EL FNDR."/>
    <m/>
    <m/>
    <m/>
    <m/>
    <m/>
    <m/>
    <n v="0"/>
    <n v="10493.04"/>
    <s v="NO_CONCILIADO"/>
  </r>
  <r>
    <x v="85"/>
    <m/>
    <x v="85"/>
    <x v="200"/>
    <s v="J06555800002"/>
    <s v="NTE"/>
    <n v="13448809"/>
    <m/>
    <s v="A:00862012001 GAM DE YAMPARAEZ,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8234.17"/>
    <s v="NO_CONCILIADO"/>
  </r>
  <r>
    <x v="44"/>
    <m/>
    <x v="44"/>
    <x v="200"/>
    <s v="J06555810002"/>
    <s v="NTE"/>
    <n v="13448808"/>
    <m/>
    <s v="A:00099021001 GAM DE YAMPARAEZ, TRANSFERENCIA DE RECUPERACIONES SEGUN NOTA GEF-LCR-DYF-1179-NOT/25 POR CONCEPTO DE PAGO DE CAPITAL E INTERESES DE ACUERDO A CONTRATO DE FIDEICOMISO &quot;FINANCIAMIENTO DE APOYO A LA REACTIVACION DE LA INVERSIÓN PUBLICA” (FARIP) FIRMADO ENTRE EL MPD Y EL FNDR."/>
    <m/>
    <m/>
    <m/>
    <m/>
    <m/>
    <m/>
    <n v="0"/>
    <n v="56177.66"/>
    <s v="NO_CONCILIADO"/>
  </r>
  <r>
    <x v="44"/>
    <m/>
    <x v="44"/>
    <x v="200"/>
    <s v="J06555820002"/>
    <s v="NTE"/>
    <n v="13448779"/>
    <m/>
    <s v="A:00099021001 GAM DE YAMPARAEZ, TRANSFERENCIA DE RECUPERACIONES SEGUN NOTA GEF-LCR-DYF-1179-NOT/25 POR CONCEPTO DE PAGO DE CAPITAL E INTERESES DE ACUERDO A CONTRATO DE FIDEICOMISO &quot;FINANCIAMIENTO DE APOYO A LA REACTIVACION DE LA INVERSIÓN PUBLICA” (FARIP) FIRMADO ENTRE EL MPD Y EL FNDR."/>
    <m/>
    <m/>
    <m/>
    <m/>
    <m/>
    <m/>
    <n v="0"/>
    <n v="19531.939999999999"/>
    <s v="NO_CONCILIADO"/>
  </r>
  <r>
    <x v="85"/>
    <m/>
    <x v="85"/>
    <x v="200"/>
    <s v="J06555860002"/>
    <s v="NTE"/>
    <n v="13448755"/>
    <m/>
    <s v="A:00862012001 GAM DE VILLA LIBERTAD LICOM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790.74"/>
    <s v="NO_CONCILIADO"/>
  </r>
  <r>
    <x v="85"/>
    <m/>
    <x v="85"/>
    <x v="200"/>
    <s v="J06555830002"/>
    <s v="NTE"/>
    <n v="13448778"/>
    <m/>
    <s v="A:00862012001 GAM DE VILLA LIBERTAD LICOM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910.65"/>
    <s v="NO_CONCILIADO"/>
  </r>
  <r>
    <x v="44"/>
    <m/>
    <x v="44"/>
    <x v="200"/>
    <s v="J06555840002"/>
    <s v="NTE"/>
    <n v="13448754"/>
    <m/>
    <s v="A:00099021001 GAM DE VILLA LIBERTAD LICOMA, TRANSFERENCIA DE RECUPERACIONES SEGUN NOTA GEF-LCR-DYF-1179-NOT/25 POR CONCEPTO DE PAGO DE INTERESES DE ACUERDO A CONTRATO DE FIDEICOMISO &quot;FINANCIAMIENTO DE APOYO A LA REACTIVACION DE LA INVERSIÓN PUBLICA” (FARIP) FIRMADO ENTRE EL MPD Y EL FNDR."/>
    <m/>
    <m/>
    <m/>
    <m/>
    <m/>
    <m/>
    <n v="0"/>
    <n v="3790.74"/>
    <s v="NO_CONCILIADO"/>
  </r>
  <r>
    <x v="44"/>
    <m/>
    <x v="44"/>
    <x v="200"/>
    <s v="J06555850002"/>
    <s v="NTE"/>
    <n v="13448756"/>
    <m/>
    <s v="A:00099021001 GAM DE VILLA LIBERTAD LICOMA, TRANSFERENCIA DE RECUPERACIONES SEGUN NOTA GEF-LCR-DYF-1179-NOT/25 POR CONCEPTO DE PAGO DE INTERESES DE ACUERDO A CONTRATO DE FIDEICOMISO &quot;FINANCIAMIENTO DE APOYO A LA REACTIVACION DE LA INVERSIÓN PUBLICA” (FARIP) FIRMADO ENTRE EL MPD Y EL FNDR."/>
    <m/>
    <m/>
    <m/>
    <m/>
    <m/>
    <m/>
    <n v="0"/>
    <n v="910.66"/>
    <s v="NO_CONCILIADO"/>
  </r>
  <r>
    <x v="85"/>
    <m/>
    <x v="85"/>
    <x v="200"/>
    <s v="J06555870002"/>
    <s v="NTE"/>
    <n v="13448780"/>
    <m/>
    <s v="A:00862012001 GAM DE YAMPARAEZ,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863.05"/>
    <s v="NO_CONCILIADO"/>
  </r>
  <r>
    <x v="85"/>
    <m/>
    <x v="85"/>
    <x v="200"/>
    <s v="J06555880002"/>
    <s v="NTE"/>
    <n v="13448734"/>
    <m/>
    <s v="A:00862012001 GAM DE SAN LUC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5713.34"/>
    <s v="NO_CONCILIADO"/>
  </r>
  <r>
    <x v="44"/>
    <m/>
    <x v="44"/>
    <x v="200"/>
    <s v="J06555890002"/>
    <s v="NTE"/>
    <n v="13448735"/>
    <m/>
    <s v="A:00099021001 GAM DE SAPAHAQUI, TRANSFERENCIA DE RECUPERACIONES SEGUN NOTA GEF-LCR-DYF-1179-NOT/25 POR CONCEPTO DE PAGO DE CAPITAL E INTERESES DE ACUERDO A CONTRATO DE FIDEICOMISO &quot;FINANCIAMIENTO DE APOYO A LA REACTIVACION DE LA INVERSIÓN PUBLICA” (FARIP) FIRMADO ENTRE EL MPD Y EL FNDR."/>
    <m/>
    <m/>
    <m/>
    <m/>
    <m/>
    <m/>
    <n v="0"/>
    <n v="2251.4499999999998"/>
    <s v="NO_CONCILIADO"/>
  </r>
  <r>
    <x v="44"/>
    <m/>
    <x v="44"/>
    <x v="200"/>
    <s v="J06555900002"/>
    <s v="NTE"/>
    <n v="13448712"/>
    <m/>
    <s v="A:00099021001 GAM DE SAN LUCAS, TRANSFERENCIA DE RECUPERACIONES SEGUN NOTA GEF-LCR-DYF-1179-NOT/25 POR CONCEPTO DE PAGO DE INTERESES DE ACUERDO A CONTRATO DE FIDEICOMISO &quot;FINANCIAMIENTO DE APOYO A LA REACTIVACION DE LA INVERSIÓN PUBLICA” (FARIP) FIRMADO ENTRE EL MPD Y EL FNDR."/>
    <m/>
    <m/>
    <m/>
    <m/>
    <m/>
    <m/>
    <n v="0"/>
    <n v="5713.35"/>
    <s v="NO_CONCILIADO"/>
  </r>
  <r>
    <x v="85"/>
    <m/>
    <x v="85"/>
    <x v="200"/>
    <s v="J06555910002"/>
    <s v="NTE"/>
    <n v="13448736"/>
    <m/>
    <s v="A:00862012001 GAM DE SAPAHAQU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251.4499999999998"/>
    <s v="NO_CONCILIADO"/>
  </r>
  <r>
    <x v="85"/>
    <m/>
    <x v="85"/>
    <x v="200"/>
    <s v="J06555920002"/>
    <s v="NTE"/>
    <n v="13448669"/>
    <m/>
    <s v="A:00862012001 GAM DE SAN LUC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464.64"/>
    <s v="NO_CONCILIADO"/>
  </r>
  <r>
    <x v="44"/>
    <m/>
    <x v="44"/>
    <x v="200"/>
    <s v="J06555930002"/>
    <s v="NTE"/>
    <n v="13448668"/>
    <m/>
    <s v="A:00099021001 GAM DE SAN LUCAS, TRANSFERENCIA DE RECUPERACIONES SEGUN NOTA GEF-LCR-DYF-1179-NOT/25 POR CONCEPTO DE PAGO DE INTERESES DE ACUERDO A CONTRATO DE FIDEICOMISO &quot;FINANCIAMIENTO DE APOYO A LA REACTIVACION DE LA INVERSIÓN PUBLICA” (FARIP) FIRMADO ENTRE EL MPD Y EL FNDR."/>
    <m/>
    <m/>
    <m/>
    <m/>
    <m/>
    <m/>
    <n v="0"/>
    <n v="2464.65"/>
    <s v="NO_CONCILIADO"/>
  </r>
  <r>
    <x v="44"/>
    <m/>
    <x v="44"/>
    <x v="200"/>
    <s v="J06555940002"/>
    <s v="NTE"/>
    <n v="13448654"/>
    <m/>
    <s v="A:00099021001 GAM DE SAN LUCAS, TRANSFERENCIA DE RECUPERACIONES SEGUN NOTA GEF-LCR-DYF-1179-NOT/25 POR CONCEPTO DE PAGO DE CAPITAL E INTERESES DE ACUERDO A CONTRATO DE FIDEICOMISO &quot;FINANCIAMIENTO DE APOYO A LA REACTIVACION DE LA INVERSIÓN PUBLICA” (FARIP) FIRMADO ENTRE EL MPD Y EL FNDR."/>
    <m/>
    <m/>
    <m/>
    <m/>
    <m/>
    <m/>
    <n v="0"/>
    <n v="61036.37"/>
    <s v="NO_CONCILIADO"/>
  </r>
  <r>
    <x v="44"/>
    <m/>
    <x v="44"/>
    <x v="200"/>
    <s v="J06555950002"/>
    <s v="NTE"/>
    <n v="13448656"/>
    <m/>
    <s v="A:00099021001 GAM DE SAN LUCAS, TRANSFERENCIA DE RECUPERACIONES SEGUN NOTA GEF-LCR-DYF-1179-NOT/25 POR CONCEPTO DE PAGO DE CAPITAL E INTERESES DE ACUERDO A CONTRATO DE FIDEICOMISO &quot;FINANCIAMIENTO DE APOYO A LA REACTIVACION DE LA INVERSIÓN PUBLICA” (FARIP) FIRMADO ENTRE EL MPD Y EL FNDR."/>
    <m/>
    <m/>
    <m/>
    <m/>
    <m/>
    <m/>
    <n v="0"/>
    <n v="38731.67"/>
    <s v="NO_CONCILIADO"/>
  </r>
  <r>
    <x v="85"/>
    <m/>
    <x v="85"/>
    <x v="200"/>
    <s v="J06555990002"/>
    <s v="NTE"/>
    <n v="13448658"/>
    <m/>
    <s v="A:00862012001 GAM DE SAN LUC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5870.74"/>
    <s v="NO_CONCILIADO"/>
  </r>
  <r>
    <x v="85"/>
    <m/>
    <x v="85"/>
    <x v="200"/>
    <s v="J06555960002"/>
    <s v="NTE"/>
    <n v="13448655"/>
    <m/>
    <s v="A:00862012001 GAM DE SAN LUC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8946.4699999999993"/>
    <s v="NO_CONCILIADO"/>
  </r>
  <r>
    <x v="44"/>
    <m/>
    <x v="44"/>
    <x v="200"/>
    <s v="J06555970002"/>
    <s v="NTE"/>
    <n v="13448469"/>
    <m/>
    <s v="A:00099021001 GAM DE ACHACACHI, TRANSFERENCIA DE RECUPERACIONES SEGUN NOTA GEF-LCR-DYF-1179-NOT/25 POR CONCEPTO DE PAGO DE INTERESES DE ACUERDO A CONTRATO DE FIDEICOMISO &quot;FINANCIAMIENTO DE APOYO A LA REACTIVACION DE LA INVERSIÓN PUBLICA” (FARIP) FIRMADO ENTRE EL MPD Y EL FNDR."/>
    <m/>
    <m/>
    <m/>
    <m/>
    <m/>
    <m/>
    <n v="0"/>
    <n v="4110.53"/>
    <s v="NO_CONCILIADO"/>
  </r>
  <r>
    <x v="85"/>
    <m/>
    <x v="85"/>
    <x v="200"/>
    <s v="J06555980002"/>
    <s v="NTE"/>
    <n v="13448484"/>
    <m/>
    <s v="A:00862012001 GAM DE ACHACACH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4110.53"/>
    <s v="NO_CONCILIADO"/>
  </r>
  <r>
    <x v="85"/>
    <m/>
    <x v="85"/>
    <x v="200"/>
    <s v="J06556000002"/>
    <s v="NTE"/>
    <n v="13448486"/>
    <m/>
    <s v="A:00862012001 GAM DE ACHACACH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707.77"/>
    <s v="NO_CONCILIADO"/>
  </r>
  <r>
    <x v="44"/>
    <m/>
    <x v="44"/>
    <x v="200"/>
    <s v="J06556010002"/>
    <s v="NTE"/>
    <n v="13448485"/>
    <m/>
    <s v="A:00099021001 GAM DE ACHACACHI, TRANSFERENCIA DE RECUPERACIONES SEGUN NOTA GEF-LCR-DYF-1179-NOT/25 POR CONCEPTO DE PAGO DE INTERESES DE ACUERDO A CONTRATO DE FIDEICOMISO &quot;FINANCIAMIENTO DE APOYO A LA REACTIVACION DE LA INVERSIÓN PUBLICA” (FARIP) FIRMADO ENTRE EL MPD Y EL FNDR."/>
    <m/>
    <m/>
    <m/>
    <m/>
    <m/>
    <m/>
    <n v="0"/>
    <n v="707.78"/>
    <s v="NO_CONCILIADO"/>
  </r>
  <r>
    <x v="44"/>
    <m/>
    <x v="44"/>
    <x v="200"/>
    <s v="J06556020002"/>
    <s v="NTE"/>
    <n v="13448514"/>
    <m/>
    <s v="A:00099021001 GAM DE COMARAPA, TRANSFERENCIA DE RECUPERACIONES SEGUN NOTA GEF-LCR-DYF-1179-NOT/25 POR CONCEPTO DE PAGO DE CAPITAL E INTERESES DE ACUERDO A CONTRATO DE FIDEICOMISO &quot;FINANCIAMIENTO DE APOYO A LA REACTIVACION DE LA INVERSIÓN PUBLICA” (FARIP) FIRMADO ENTRE EL MPD Y EL FNDR."/>
    <m/>
    <m/>
    <m/>
    <m/>
    <m/>
    <m/>
    <n v="0"/>
    <n v="49473.81"/>
    <s v="NO_CONCILIADO"/>
  </r>
  <r>
    <x v="85"/>
    <m/>
    <x v="85"/>
    <x v="200"/>
    <s v="J06556030002"/>
    <s v="NTE"/>
    <n v="13448528"/>
    <m/>
    <s v="A:00862012001 GAM DE COMARAP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7498.87"/>
    <s v="NO_CONCILIADO"/>
  </r>
  <r>
    <x v="85"/>
    <m/>
    <x v="85"/>
    <x v="200"/>
    <s v="J06556040002"/>
    <s v="NTE"/>
    <n v="13448513"/>
    <m/>
    <s v="A:00862012001 GAM DE ALTO BEN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85.53"/>
    <s v="NO_CONCILIADO"/>
  </r>
  <r>
    <x v="44"/>
    <m/>
    <x v="44"/>
    <x v="200"/>
    <s v="J06556050002"/>
    <s v="NTE"/>
    <n v="13448512"/>
    <m/>
    <s v="A:00099021001 GAM DE ALTO BENI, TRANSFERENCIA DE RECUPERACIONES SEGUN NOTA GEF-LCR-DYF-1179-NOT/25 POR CONCEPTO DE PAGO DE CAPITAL E INTERESES DE ACUERDO A CONTRATO DE FIDEICOMISO &quot;FINANCIAMIENTO DE APOYO A LA REACTIVACION DE LA INVERSIÓN PUBLICA” (FARIP) FIRMADO ENTRE EL MPD Y EL FNDR."/>
    <m/>
    <m/>
    <m/>
    <m/>
    <m/>
    <m/>
    <n v="0"/>
    <n v="4583.95"/>
    <s v="NO_CONCILIADO"/>
  </r>
  <r>
    <x v="85"/>
    <m/>
    <x v="85"/>
    <x v="200"/>
    <s v="J06556060002"/>
    <s v="NTE"/>
    <n v="13448633"/>
    <m/>
    <s v="A:00862012001 GAM DE SAN BENITO,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5076.06"/>
    <s v="NO_CONCILIADO"/>
  </r>
  <r>
    <x v="44"/>
    <m/>
    <x v="44"/>
    <x v="200"/>
    <s v="J06556070002"/>
    <s v="NTE"/>
    <n v="13448632"/>
    <m/>
    <s v="A:00099021001 GAM DE SAN BENITO, TRANSFERENCIA DE RECUPERACIONES SEGUN NOTA GEF-LCR-DYF-1179-NOT/25 POR CONCEPTO DE PAGO DE CAPITAL E INTERESES DE ACUERDO A CONTRATO DE FIDEICOMISO &quot;FINANCIAMIENTO DE APOYO A LA REACTIVACION DE LA INVERSIÓN PUBLICA” (FARIP) FIRMADO ENTRE EL MPD Y EL FNDR."/>
    <m/>
    <m/>
    <m/>
    <m/>
    <m/>
    <m/>
    <n v="0"/>
    <n v="15076.07"/>
    <s v="NO_CONCILIADO"/>
  </r>
  <r>
    <x v="85"/>
    <m/>
    <x v="85"/>
    <x v="200"/>
    <s v="J06556080002"/>
    <s v="NTE"/>
    <n v="13448571"/>
    <m/>
    <s v="A:00862012001 GAM DE PUERTO VILLARROEL,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7576"/>
    <s v="NO_CONCILIADO"/>
  </r>
  <r>
    <x v="44"/>
    <m/>
    <x v="44"/>
    <x v="200"/>
    <s v="J06556090002"/>
    <s v="NTE"/>
    <n v="13448570"/>
    <m/>
    <s v="A:00099021001 GAM DE PUERTO VILLARROEL, TRANSFERENCIA DE RECUPERACIONES SEGUN NOTA GEF-LCR-DYF-1179-NOT/25 POR CONCEPTO DE PAGO DE CAPITAL E INTERESES DE ACUERDO A CONTRATO DE FIDEICOMISO &quot;FINANCIAMIENTO DE APOYO A LA REACTIVACION DE LA INVERSIÓN PUBLICA” (FARIP) FIRMADO ENTRE EL MPD Y EL FNDR."/>
    <m/>
    <m/>
    <m/>
    <m/>
    <m/>
    <m/>
    <n v="0"/>
    <n v="49982.31"/>
    <s v="NO_CONCILIADO"/>
  </r>
  <r>
    <x v="85"/>
    <m/>
    <x v="85"/>
    <x v="200"/>
    <s v="J06556100002"/>
    <s v="NTE"/>
    <n v="13448551"/>
    <m/>
    <s v="A:00862012001 GAM DE PUERTO VILLARROEL,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8285.1"/>
    <s v="NO_CONCILIADO"/>
  </r>
  <r>
    <x v="44"/>
    <m/>
    <x v="44"/>
    <x v="200"/>
    <s v="J06556140002"/>
    <s v="NTE"/>
    <n v="13448572"/>
    <m/>
    <s v="A:00099021001 GAM DE PUERTO VILLARROEL, TRANSFERENCIA DE RECUPERACIONES SEGUN NOTA GEF-LCR-DYF-1179-NOT/25 POR CONCEPTO DE PAGO DE INTERESES DE ACUERDO A CONTRATO DE FIDEICOMISO &quot;FINANCIAMIENTO DE APOYO A LA REACTIVACION DE LA INVERSIÓN PUBLICA” (FARIP) FIRMADO ENTRE EL MPD Y EL FNDR."/>
    <m/>
    <m/>
    <m/>
    <m/>
    <m/>
    <m/>
    <n v="0"/>
    <n v="3447.42"/>
    <s v="NO_CONCILIADO"/>
  </r>
  <r>
    <x v="44"/>
    <m/>
    <x v="44"/>
    <x v="200"/>
    <s v="J06556110002"/>
    <s v="NTE"/>
    <n v="13448608"/>
    <m/>
    <s v="A:00099021001 GAM DE SAN BENITO, TRANSFERENCIA DE RECUPERACIONES SEGUN NOTA GEF-LCR-DYF-1179-NOT/25 POR CONCEPTO DE PAGO DE CAPITAL E INTERESES DE ACUERDO A CONTRATO DE FIDEICOMISO &quot;FINANCIAMIENTO DE APOYO A LA REACTIVACION DE LA INVERSIÓN PUBLICA” (FARIP) FIRMADO ENTRE EL MPD Y EL FNDR."/>
    <m/>
    <m/>
    <m/>
    <m/>
    <m/>
    <m/>
    <n v="0"/>
    <n v="27803.42"/>
    <s v="NO_CONCILIADO"/>
  </r>
  <r>
    <x v="85"/>
    <m/>
    <x v="85"/>
    <x v="200"/>
    <s v="J06556120002"/>
    <s v="NTE"/>
    <n v="13448609"/>
    <m/>
    <s v="A:00862012001 GAM DE SAN BENITO,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4075.33"/>
    <s v="NO_CONCILIADO"/>
  </r>
  <r>
    <x v="85"/>
    <m/>
    <x v="85"/>
    <x v="200"/>
    <s v="J06556130002"/>
    <s v="NTE"/>
    <n v="13448592"/>
    <m/>
    <s v="A:00862012001 GAM DE PUERTO VILLARROEL,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447.42"/>
    <s v="NO_CONCILIADO"/>
  </r>
  <r>
    <x v="44"/>
    <m/>
    <x v="44"/>
    <x v="200"/>
    <s v="J06556150002"/>
    <s v="NTE"/>
    <n v="13448550"/>
    <m/>
    <s v="A:00099021001 GAM DE PUERTO VILLARROEL, TRANSFERENCIA DE RECUPERACIONES SEGUN NOTA GEF-LCR-DYF-1179-NOT/25 POR CONCEPTO DE PAGO DE CAPITAL E INTERESES DE ACUERDO A CONTRATO DE FIDEICOMISO &quot;FINANCIAMIENTO DE APOYO A LA REACTIVACION DE LA INVERSIÓN PUBLICA” (FARIP) FIRMADO ENTRE EL MPD Y EL FNDR."/>
    <m/>
    <m/>
    <m/>
    <m/>
    <m/>
    <m/>
    <n v="0"/>
    <n v="54659.18"/>
    <s v="NO_CONCILIADO"/>
  </r>
  <r>
    <x v="44"/>
    <m/>
    <x v="44"/>
    <x v="200"/>
    <s v="J06556160002"/>
    <s v="NTE"/>
    <n v="13448529"/>
    <m/>
    <s v="A:00099021001 GAM DE PADCAYA, TRANSFERENCIA DE RECUPERACIONES SEGUN NOTA GEF-LCR-DYF-1179-NOT/25 POR CONCEPTO DE PAGO DE INTERESES DE ACUERDO A CONTRATO DE FIDEICOMISO &quot;FINANCIAMIENTO DE APOYO A LA REACTIVACION DE LA INVERSIÓN PUBLICA” (FARIP) FIRMADO ENTRE EL MPD Y EL FNDR."/>
    <m/>
    <m/>
    <m/>
    <m/>
    <m/>
    <m/>
    <n v="0"/>
    <n v="3522.72"/>
    <s v="NO_CONCILIADO"/>
  </r>
  <r>
    <x v="85"/>
    <m/>
    <x v="85"/>
    <x v="200"/>
    <s v="J06556170002"/>
    <s v="NTE"/>
    <n v="13448530"/>
    <m/>
    <s v="A:00862012001 GAM DE PADCAY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522.71"/>
    <s v="NO_CONCILIADO"/>
  </r>
  <r>
    <x v="1"/>
    <m/>
    <x v="1"/>
    <x v="201"/>
    <s v="O23447390002"/>
    <s v="BOD"/>
    <n v="2344739"/>
    <m/>
    <s v="00099021001 DEPOSITO DE EFECTIVO, DEPOSITANTE: EDGAR DELGADO VARGAS, CONCEPTO: DEVOLUCION DE MEDIO DIA DE SUELDO, CUENTA DE DEPOSITO: CUENTA UNICA DEL TESORO"/>
    <m/>
    <m/>
    <m/>
    <m/>
    <m/>
    <m/>
    <n v="0"/>
    <n v="251.52"/>
    <s v="NO_CONCILIADO"/>
  </r>
  <r>
    <x v="5"/>
    <m/>
    <x v="5"/>
    <x v="201"/>
    <s v="O23447410002"/>
    <s v="BOD"/>
    <n v="2344741"/>
    <m/>
    <s v="00086011102 DEPOSITO DE EFECTIVO, DEPOSITANTE: HIDRO CRUZ S.R.L., CONCEPTO: MULTAS POR CONTRAVENCIONES A LA LEY DE MEDIO AMBIENTE, CUENTA DE DEPOSITO: CUENTA UNICA DEL TESORO"/>
    <m/>
    <m/>
    <m/>
    <m/>
    <m/>
    <m/>
    <n v="0"/>
    <n v="8509.0499999999993"/>
    <s v="NO_CONCILIADO"/>
  </r>
  <r>
    <x v="1"/>
    <m/>
    <x v="1"/>
    <x v="201"/>
    <s v="O23447620002"/>
    <s v="BOD"/>
    <n v="2344762"/>
    <m/>
    <s v="00099021001 DEPOSITO DE EFECTIVO, DEPOSITANTE: EDUARD PABLO LIZONDO, CONCEPTO: REVERSION TOTAL, CUENTA DE DEPOSITO: CUENTA UNICA DEL TESORO"/>
    <m/>
    <m/>
    <m/>
    <m/>
    <m/>
    <m/>
    <n v="0"/>
    <n v="2680.33"/>
    <s v="NO_CONCILIADO"/>
  </r>
  <r>
    <x v="62"/>
    <m/>
    <x v="62"/>
    <x v="201"/>
    <s v="O23447690002"/>
    <s v="BOD"/>
    <n v="2344769"/>
    <m/>
    <s v="00221022001 DEPOSITO DE EFECTIVO, DEPOSITANTE: GOLDENHOPE S.R.L., CONCEPTO: SANCION TRAMITE FUERA DE PLAZO, CUENTA DE DEPOSITO: CUENTA UNICA DEL TESORO"/>
    <m/>
    <m/>
    <m/>
    <m/>
    <m/>
    <m/>
    <n v="0"/>
    <n v="33030"/>
    <s v="NO_CONCILIADO"/>
  </r>
  <r>
    <x v="62"/>
    <m/>
    <x v="62"/>
    <x v="201"/>
    <s v="O23447700002"/>
    <s v="BOD"/>
    <n v="2344770"/>
    <m/>
    <s v="00221022001 DEPOSITO DE EFECTIVO, DEPOSITANTE: GOLDENHOPE S.R.L., CONCEPTO: SANCION TRAMITE FUERA DE PLAZO, CUENTA DE DEPOSITO: CUENTA UNICA DEL TESORO"/>
    <m/>
    <m/>
    <m/>
    <m/>
    <m/>
    <m/>
    <n v="0"/>
    <n v="21470"/>
    <s v="NO_CONCILIADO"/>
  </r>
  <r>
    <x v="62"/>
    <m/>
    <x v="62"/>
    <x v="201"/>
    <s v="O23447720002"/>
    <s v="BOD"/>
    <n v="2344772"/>
    <m/>
    <s v="00221022001 DEPOSITO DE EFECTIVO, DEPOSITANTE: GOLDENHOPE S.R.L., CONCEPTO: SANCION TRAMITE FUERA DE PLAZO, CUENTA DE DEPOSITO: CUENTA UNICA DEL TESORO"/>
    <m/>
    <m/>
    <m/>
    <m/>
    <m/>
    <m/>
    <n v="0"/>
    <n v="9590"/>
    <s v="NO_CONCILIADO"/>
  </r>
  <r>
    <x v="62"/>
    <m/>
    <x v="62"/>
    <x v="201"/>
    <s v="O23447730002"/>
    <s v="BOD"/>
    <n v="2344773"/>
    <m/>
    <s v="00221022001 DEPOSITO DE EFECTIVO, DEPOSITANTE: GOLDENHOPE S.R.L., CONCEPTO: SANCION TRAMITE FUERA DE PLAZO, CUENTA DE DEPOSITO: CUENTA UNICA DEL TESORO"/>
    <m/>
    <m/>
    <m/>
    <m/>
    <m/>
    <m/>
    <n v="0"/>
    <n v="6490"/>
    <s v="NO_CONCILIADO"/>
  </r>
  <r>
    <x v="62"/>
    <m/>
    <x v="62"/>
    <x v="201"/>
    <s v="O23448040002"/>
    <s v="BOD"/>
    <n v="2344804"/>
    <m/>
    <s v="00221022001 DEPOSITO DE EFECTIVO, DEPOSITANTE: GOLDENHOPE S.R.L., CONCEPTO: FORMULARIO FUERA DE PLAZO, CUENTA DE DEPOSITO: CUENTA UNICA DEL TESORO"/>
    <m/>
    <m/>
    <m/>
    <m/>
    <m/>
    <m/>
    <n v="0"/>
    <n v="900"/>
    <s v="NO_CONCILIADO"/>
  </r>
  <r>
    <x v="62"/>
    <m/>
    <x v="62"/>
    <x v="201"/>
    <s v="O23447760002"/>
    <s v="BOD"/>
    <n v="2344776"/>
    <m/>
    <s v="00221022001 DEPOSITO DE EFECTIVO, DEPOSITANTE: GOLDENHOPE S.R.L., CONCEPTO: SANCION TRAMITE FUERA DE PLAZO, CUENTA DE DEPOSITO: CUENTA UNICA DEL TESORO"/>
    <m/>
    <m/>
    <m/>
    <m/>
    <m/>
    <m/>
    <n v="0"/>
    <n v="3750"/>
    <s v="NO_CONCILIADO"/>
  </r>
  <r>
    <x v="1"/>
    <m/>
    <x v="1"/>
    <x v="201"/>
    <s v="O23447790002"/>
    <s v="BOD"/>
    <n v="2344779"/>
    <m/>
    <s v="00099021001 DEPOSITO DE EFECTIVO, DEPOSITANTE: RICHARD V ALENTIN QUISBERT LAURA 3383211, CONCEPTO: DEPOSITÓ MAXIMO EXCEDENTE A LA REMUNERACION MAXIMA-OCTUBRE 2025, CUENTA DE DEPOSITO: CUENTA UNICA DEL TESORO"/>
    <m/>
    <m/>
    <m/>
    <m/>
    <m/>
    <m/>
    <n v="0"/>
    <n v="13795"/>
    <s v="NO_CONCILIADO"/>
  </r>
  <r>
    <x v="91"/>
    <m/>
    <x v="91"/>
    <x v="201"/>
    <s v="O23448220002"/>
    <s v="BOD"/>
    <n v="2344822"/>
    <m/>
    <s v="00601012001 DEPOSITO DE EFECTIVO, DEPOSITANTE: MARY PEREZ, CONCEPTO: DEVOLUCION DE VIATICOS Y PASAJES AEREOS, CUENTA DE DEPOSITO: CUENTA UNICA DEL TESORO"/>
    <m/>
    <m/>
    <m/>
    <m/>
    <m/>
    <m/>
    <n v="0"/>
    <n v="2242"/>
    <s v="NO_CONCILIADO"/>
  </r>
  <r>
    <x v="5"/>
    <m/>
    <x v="5"/>
    <x v="201"/>
    <s v="O23448240002"/>
    <s v="BOD"/>
    <n v="2344824"/>
    <m/>
    <s v="00086047012 DEPOSITO DE EFECTIVO, DEPOSITANTE: MARIO RODRIGO GUZMAN GARCIA, CONCEPTO: DEVOLUCION DE VIATICOS, CUENTA DE DEPOSITO: CUENTA UNICA DEL TESORO"/>
    <m/>
    <m/>
    <m/>
    <m/>
    <m/>
    <m/>
    <n v="0"/>
    <n v="0.1"/>
    <s v="CONCILIADO_PARCIAL"/>
  </r>
  <r>
    <x v="56"/>
    <m/>
    <x v="56"/>
    <x v="201"/>
    <s v="O23448320002"/>
    <s v="BOD"/>
    <n v="2344832"/>
    <m/>
    <s v="00099021001 DEPOSITO DE EFECTIVO, DEPOSITANTE: RAMIRO BERNARDO CASTELLON SAN MIGUEL, CONCEPTO: DEVOLUCION DE PASAJE DE USO RUTA LPZ/TJA, CUENTA DE DEPOSITO: CUENTA UNICA DEL TESORO/DJBR"/>
    <m/>
    <m/>
    <m/>
    <m/>
    <m/>
    <m/>
    <n v="0"/>
    <n v="877"/>
    <s v="NO_CONCILIADO"/>
  </r>
  <r>
    <x v="1"/>
    <m/>
    <x v="1"/>
    <x v="201"/>
    <s v="O23448360002"/>
    <s v="BOD"/>
    <n v="2344836"/>
    <m/>
    <s v="00099021001 DEPOSITO DE EFECTIVO, DEPOSITANTE: EUSTAQUIO HUMIRI CALLISAYA, CONCEPTO: DEVOLUCION COMBUSTIBLE, CUENTA DE DEPOSITO: CUENTA UNICA DEL TESORO"/>
    <m/>
    <m/>
    <m/>
    <m/>
    <m/>
    <m/>
    <n v="0"/>
    <n v="598"/>
    <s v="NO_CONCILIADO"/>
  </r>
  <r>
    <x v="9"/>
    <m/>
    <x v="9"/>
    <x v="201"/>
    <s v="O23448540002"/>
    <s v="BOD"/>
    <n v="2344854"/>
    <m/>
    <s v="00099021001 DEPOSITO DE EFECTIVO, DEPOSITANTE: MARIA CRISTINA MARTINEZ ORDOÑEZ, CONCEPTO: POR LOS 7 AL 28 DE FEBRERO QUE SE PERCIBIO REMUNERACION SIN EJERCER LA UNEFCO, CUENTA DE DEPOSITO: CUENTA UNICA DEL TESORO"/>
    <m/>
    <m/>
    <m/>
    <m/>
    <m/>
    <m/>
    <n v="0"/>
    <n v="5669.6"/>
    <s v="NO_CONCILIADO"/>
  </r>
  <r>
    <x v="9"/>
    <m/>
    <x v="9"/>
    <x v="201"/>
    <s v="O23448560002"/>
    <s v="BOD"/>
    <n v="2344856"/>
    <m/>
    <s v="00099021001 DEPOSITO DE EFECTIVO, DEPOSITANTE: MARIA CRISTINA MARTINEZ ORDOÑEZ, CONCEPTO: POR EL MES DE MARZO QUE SE PERCIBIO REMUNERACION SIN EJERCER EN LA UNEFCO, CUENTA DE DEPOSITO: CUENTA UNICA DEL TESORO"/>
    <m/>
    <m/>
    <m/>
    <m/>
    <m/>
    <m/>
    <n v="0"/>
    <n v="7087"/>
    <s v="NO_CONCILIADO"/>
  </r>
  <r>
    <x v="62"/>
    <m/>
    <x v="62"/>
    <x v="201"/>
    <s v="O23448700002"/>
    <s v="BOD"/>
    <n v="2344870"/>
    <m/>
    <s v="00221022001 DEPOSITO DE EFECTIVO, DEPOSITANTE: INDUSTRIA FERRO MUTUN S.A., CONCEPTO: TRAMITE M-02 FUERA DE PLAZO, CUENTA DE DEPOSITO: CUENTA UNICA DEL TESORO"/>
    <m/>
    <m/>
    <m/>
    <m/>
    <m/>
    <m/>
    <n v="0"/>
    <n v="100"/>
    <s v="NO_CONCILIADO"/>
  </r>
  <r>
    <x v="62"/>
    <m/>
    <x v="62"/>
    <x v="201"/>
    <s v="O23448710002"/>
    <s v="BOD"/>
    <n v="2344871"/>
    <m/>
    <s v="00221022001 DEPOSITO DE EFECTIVO, DEPOSITANTE: INDUSTRIA FERRO MUTUN S.A., CONCEPTO: TRAMITE M-02 FUERA DE PLAZO, CUENTA DE DEPOSITO: CUENTA UNICA DEL TESORO"/>
    <m/>
    <m/>
    <m/>
    <m/>
    <m/>
    <m/>
    <n v="0"/>
    <n v="100"/>
    <s v="NO_CONCILIADO"/>
  </r>
  <r>
    <x v="62"/>
    <m/>
    <x v="62"/>
    <x v="201"/>
    <s v="O23448740002"/>
    <s v="BOD"/>
    <n v="2344874"/>
    <m/>
    <s v="00221022001 DEPOSITO DE EFECTIVO, DEPOSITANTE: INDUSTRIA FERRO MUTUN S.A., CONCEPTO: TRAMITE M-02 FUERA DE PLAZO, CUENTA DE DEPOSITO: CUENTA UNICA DEL TESORO"/>
    <m/>
    <m/>
    <m/>
    <m/>
    <m/>
    <m/>
    <n v="0"/>
    <n v="100"/>
    <s v="NO_CONCILIADO"/>
  </r>
  <r>
    <x v="62"/>
    <m/>
    <x v="62"/>
    <x v="201"/>
    <s v="O23449250002"/>
    <s v="BOD"/>
    <n v="2344925"/>
    <m/>
    <s v="00221022001 DEPOSITO DE EFECTIVO, DEPOSITANTE: EMPRESA CALERA ORIENTAL SRL, CONCEPTO: PAGO DE 1 FORMULARIO M-02 POR FUERA DE PLAZO CON ID 612902, CUENTA DE DEPOSITO: CUENTA UNICA DEL TESORO"/>
    <m/>
    <m/>
    <m/>
    <m/>
    <m/>
    <m/>
    <n v="0"/>
    <n v="300"/>
    <s v="NO_CONCILIADO"/>
  </r>
  <r>
    <x v="62"/>
    <m/>
    <x v="62"/>
    <x v="201"/>
    <s v="O23449410002"/>
    <s v="BOD"/>
    <n v="2344941"/>
    <m/>
    <s v="00221022001 DEPOSITO DE EFECTIVO, DEPOSITANTE: MINERALES Y METALES DEL ORIENTE SRL, CONCEPTO: MULTA POR PRESENTACION FUERA DE FECHA FORMULARIO M-02, CUENTA DE DEPOSITO: CUENTA UNICA DEL TESORO"/>
    <m/>
    <m/>
    <m/>
    <m/>
    <m/>
    <m/>
    <n v="0"/>
    <n v="100"/>
    <s v="NO_CONCILIADO"/>
  </r>
  <r>
    <x v="62"/>
    <m/>
    <x v="62"/>
    <x v="201"/>
    <s v="O23449420002"/>
    <s v="BOD"/>
    <n v="2344942"/>
    <m/>
    <s v="00221022001 DEPOSITO DE EFECTIVO, DEPOSITANTE: MINERALES Y METALES DEL ORIENTE SRL, CONCEPTO: MULTA POR PRESENTACION FUERA DE FECHA FORMULARIO M-02, CUENTA DE DEPOSITO: CUENTA UNICA DEL TESORO"/>
    <m/>
    <m/>
    <m/>
    <m/>
    <m/>
    <m/>
    <n v="0"/>
    <n v="100"/>
    <s v="NO_CONCILIADO"/>
  </r>
  <r>
    <x v="62"/>
    <m/>
    <x v="62"/>
    <x v="201"/>
    <s v="O23449450002"/>
    <s v="BOD"/>
    <n v="2344945"/>
    <m/>
    <s v="00221022001 DEPOSITO DE EFECTIVO, DEPOSITANTE: MINERALES Y METALES DEL ORIENTE SRL, CONCEPTO: MULTA POR PRESENTACION FUERA DE FECHA FORMULARIO M-02, CUENTA DE DEPOSITO: CUENTA UNICA DEL TESORO"/>
    <m/>
    <m/>
    <m/>
    <m/>
    <m/>
    <m/>
    <n v="0"/>
    <n v="100"/>
    <s v="NO_CONCILIADO"/>
  </r>
  <r>
    <x v="62"/>
    <m/>
    <x v="62"/>
    <x v="201"/>
    <s v="O23449470002"/>
    <s v="BOD"/>
    <n v="2344947"/>
    <m/>
    <s v="00221022001 DEPOSITO DE EFECTIVO, DEPOSITANTE: MINERALES Y METALES DEL ORIENTE SRL, CONCEPTO: MULTA POR PRESENTACION FUERA DE FECHA FORMULARIO M-02, CUENTA DE DEPOSITO: CUENTA UNICA DEL TESORO"/>
    <m/>
    <m/>
    <m/>
    <m/>
    <m/>
    <m/>
    <n v="0"/>
    <n v="100"/>
    <s v="NO_CONCILIADO"/>
  </r>
  <r>
    <x v="62"/>
    <m/>
    <x v="62"/>
    <x v="201"/>
    <s v="O23449490002"/>
    <s v="BOD"/>
    <n v="2344949"/>
    <m/>
    <s v="00221022001 DEPOSITO DE EFECTIVO, DEPOSITANTE: MINERALES Y METALES DEL ORIENTE SRL, CONCEPTO: SANCION POR PRESENTACION FUERA DE FECHA FORMULARIO M-02, CUENTA DE DEPOSITO: CUENTA UNICA DEL TESORO"/>
    <m/>
    <m/>
    <m/>
    <m/>
    <m/>
    <m/>
    <n v="0"/>
    <n v="60"/>
    <s v="NO_CONCILIADO"/>
  </r>
  <r>
    <x v="62"/>
    <m/>
    <x v="62"/>
    <x v="201"/>
    <s v="O23449500002"/>
    <s v="BOD"/>
    <n v="2344950"/>
    <m/>
    <s v="00221022001 DEPOSITO DE EFECTIVO, DEPOSITANTE: MINERALES Y METALES DEL ORIENTE SRL, CONCEPTO: SANCION POR PRESENTACION FUERA DE FECHA FORMULARIO M-02, CUENTA DE DEPOSITO: CUENTA UNICA DEL TESORO"/>
    <m/>
    <m/>
    <m/>
    <m/>
    <m/>
    <m/>
    <n v="0"/>
    <n v="60"/>
    <s v="NO_CONCILIADO"/>
  </r>
  <r>
    <x v="62"/>
    <m/>
    <x v="62"/>
    <x v="201"/>
    <s v="O23449540002"/>
    <s v="BOD"/>
    <n v="2344954"/>
    <m/>
    <s v="00221022001 DEPOSITO DE EFECTIVO, DEPOSITANTE: MINERALES Y METALES DEL ORIENTE SRL, CONCEPTO: SANCION POR PRESENTACION FUERA DE FECHA FORMULARIO M-02, CUENTA DE DEPOSITO: CUENTA UNICA DEL TESORO"/>
    <m/>
    <m/>
    <m/>
    <m/>
    <m/>
    <m/>
    <n v="0"/>
    <n v="260"/>
    <s v="NO_CONCILIADO"/>
  </r>
  <r>
    <x v="62"/>
    <m/>
    <x v="62"/>
    <x v="201"/>
    <s v="O23449550002"/>
    <s v="BOD"/>
    <n v="2344955"/>
    <m/>
    <s v="00221022001 DEPOSITO DE EFECTIVO, DEPOSITANTE: MINERALESY METALES DEL ORIENTE SRL, CONCEPTO: SANCION POR PRESENTACION FUERA DE FECHA FORMULARIO M-02, CUENTA DE DEPOSITO: CUENTA UNICA DEL TESORO"/>
    <m/>
    <m/>
    <m/>
    <m/>
    <m/>
    <m/>
    <n v="0"/>
    <n v="260"/>
    <s v="NO_CONCILIADO"/>
  </r>
  <r>
    <x v="2"/>
    <m/>
    <x v="2"/>
    <x v="201"/>
    <s v="B23447070002"/>
    <s v="BOD"/>
    <n v="2344707"/>
    <m/>
    <s v="00513172001 DEP.DE CHEQ.AJENOS,RET.DE CAM.,CONCEPTO: IMPORTE PARA LA CANELACION DE IMPUESTOS DE EESS PUERTO QUIJARRO,DEP.: Y.P.F.B. , PROCEDENCIA: BANCO UNION S.A., CHEQUE: 8145, FECHA DE EMISION:28/10/2025"/>
    <m/>
    <m/>
    <m/>
    <m/>
    <m/>
    <m/>
    <n v="0"/>
    <n v="24701"/>
    <s v="NO_CONCILIADO"/>
  </r>
  <r>
    <x v="1"/>
    <m/>
    <x v="1"/>
    <x v="201"/>
    <s v="B23447430002"/>
    <s v="BOD"/>
    <n v="2344743"/>
    <m/>
    <s v="00099021001 DEP.DE CHEQ.AJENOS,RET.DE CAM.,CONCEPTO: DEPÓSITO,DEP.: GUNAR JUSTO RIVERA BARRIOS , PROCEDENCIA: BANCO UNION S.A., CHEQUE: 223614, FECHA DE EMISION:30/10/2025"/>
    <m/>
    <m/>
    <m/>
    <m/>
    <m/>
    <m/>
    <n v="0"/>
    <n v="9256.5300000000007"/>
    <s v="NO_CONCILIADO"/>
  </r>
  <r>
    <x v="62"/>
    <m/>
    <x v="62"/>
    <x v="201"/>
    <s v="B23447450002"/>
    <s v="BOD"/>
    <n v="2344745"/>
    <m/>
    <s v="00221022001 DEP.DE CHEQ.AJENOS,RET.DE CAM.,CONCEPTO: DEPÓSITO,DEP.: ADRIANA MELANIE CLAROS VASQUEZ , PROCEDENCIA: BANCO UNION S.A., CHEQUE: 223615, FECHA DE EMISION:30/10/2025"/>
    <m/>
    <m/>
    <m/>
    <m/>
    <m/>
    <m/>
    <n v="0"/>
    <n v="140"/>
    <s v="NO_CONCILIADO"/>
  </r>
  <r>
    <x v="62"/>
    <m/>
    <x v="62"/>
    <x v="201"/>
    <s v="B23447470002"/>
    <s v="BOD"/>
    <n v="2344747"/>
    <m/>
    <s v="00221022001 DEP.DE CHEQ.AJENOS,RET.DE CAM.,CONCEPTO: DEPÓSITO,DEP.: ADRIANA MELANIE CLAROS VASQUEZ , PROCEDENCIA: BANCO UNION S.A., CHEQUE: 223616, FECHA DE EMISION:30/10/2025"/>
    <m/>
    <m/>
    <m/>
    <m/>
    <m/>
    <m/>
    <n v="0"/>
    <n v="150"/>
    <s v="NO_CONCILIADO"/>
  </r>
  <r>
    <x v="1"/>
    <m/>
    <x v="1"/>
    <x v="201"/>
    <s v="B23447510002"/>
    <s v="BOD"/>
    <n v="2344751"/>
    <m/>
    <s v="00099021001 DEP.DE CHEQ.AJENOS,RET.DE CAM.,CONCEPTO: DEPÓSITO,DEP.: JUAN JOHNNY BAUTISTA GUTIERREZ , PROCEDENCIA: BANCO UNION S.A., CHEQUE: 223617, FECHA DE EMISION:30/10/2025"/>
    <m/>
    <m/>
    <m/>
    <m/>
    <m/>
    <m/>
    <n v="0"/>
    <n v="1348.16"/>
    <s v="NO_CONCILIADO"/>
  </r>
  <r>
    <x v="62"/>
    <m/>
    <x v="62"/>
    <x v="201"/>
    <s v="B23447520002"/>
    <s v="BOD"/>
    <n v="2344752"/>
    <m/>
    <s v="00221022001 DEP.DE CHEQ.AJENOS,RET.DE CAM.,CONCEPTO: DEPÓSITO,DEP.: SONIA MONTAÑO MAMANI , PROCEDENCIA: BANCO UNION S.A., CHEQUE: 223618, FECHA DE EMISION:30/10/2025"/>
    <m/>
    <m/>
    <m/>
    <m/>
    <m/>
    <m/>
    <n v="0"/>
    <n v="1800"/>
    <s v="NO_CONCILIADO"/>
  </r>
  <r>
    <x v="62"/>
    <m/>
    <x v="62"/>
    <x v="201"/>
    <s v="B23447540002"/>
    <s v="BOD"/>
    <n v="2344754"/>
    <m/>
    <s v="00221022001 DEP.DE CHEQ.AJENOS,RET.DE CAM.,CONCEPTO: DEPÓSITO,DEP.: ADRIANA MELANIE CLAROS VASQUEZ , PROCEDENCIA: BANCO UNION S.A., CHEQUE: 223619, FECHA DE EMISION:30/10/2025"/>
    <m/>
    <m/>
    <m/>
    <m/>
    <m/>
    <m/>
    <n v="0"/>
    <n v="140"/>
    <s v="NO_CONCILIADO"/>
  </r>
  <r>
    <x v="48"/>
    <m/>
    <x v="48"/>
    <x v="201"/>
    <s v="B23448000002"/>
    <s v="BOD"/>
    <n v="2344800"/>
    <m/>
    <s v="00041041102 DEP.DE CHEQ.AJENOS,RET.DE CAM.,CONCEPTO: PAGO DE MULTAS DE REGISTRO Y ACREDITACION DE LA EMPRESA FABRICAL S.R.L.,DEP.: FABRICAL S.R.L. , PROCEDENCIA: BANCO UNION S.A., CHEQUE: 857, FECHA DE EMISION:30/10/2025"/>
    <m/>
    <m/>
    <m/>
    <m/>
    <m/>
    <m/>
    <n v="0"/>
    <n v="12000"/>
    <s v="NO_CONCILIADO"/>
  </r>
  <r>
    <x v="48"/>
    <m/>
    <x v="48"/>
    <x v="201"/>
    <s v="B23448020002"/>
    <s v="BOD"/>
    <n v="2344802"/>
    <m/>
    <s v="00041041102 DEP.DE CHEQ.AJENOS,RET.DE CAM.,CONCEPTO: PAGO DE MULTAS DE REGISTRO Y ACREDITACION DE LA UNIDAD PRODUCTIVA SERGRALTEC,DEP.: SERGRALTEC , PROCEDENCIA: BANCO UNION S.A., CHEQUE: 858, FECHA DE EMISION:30/10/2025"/>
    <m/>
    <m/>
    <m/>
    <m/>
    <m/>
    <m/>
    <n v="0"/>
    <n v="5000"/>
    <s v="NO_CONCILIADO"/>
  </r>
  <r>
    <x v="39"/>
    <m/>
    <x v="39"/>
    <x v="201"/>
    <s v="G33562400001"/>
    <s v="CVD"/>
    <n v="3356240"/>
    <m/>
    <s v="COBRO COSTOS DE PAPELERIA SEGUN TRANSFERENCIA DEL EXTERIOR POR ORDEN DE CONSULADO DE BOLIVIA EN EL VIEDMA ARGENTINA REF.: RECAUDACION GESTORÍA CONSULAR AL MES DE SEPTIEMBRE Y SALDOS SUPERAVITARIOS 2025. LIB. 00010011102 MIN.RELACIONES EXTERIORES - GESTORIA CONSULAR LEY Nº 3108"/>
    <m/>
    <m/>
    <m/>
    <m/>
    <m/>
    <m/>
    <n v="60"/>
    <n v="0"/>
    <s v="NO_CONCILIADO"/>
  </r>
  <r>
    <x v="3"/>
    <m/>
    <x v="3"/>
    <x v="201"/>
    <s v="J06556260002"/>
    <s v="NTE"/>
    <n v="13451518"/>
    <m/>
    <s v="A:00099021001 EN CUMPLIMIENTO AL DECRETO SUPREMO NO.5454 Y NOTA MEFP-VPCF-DGPGP-UEP-NO.241-2025, LAS EMPRESA MINERAS: HUANUNI, COROCORO Y COMIBOL ADMINISTRACION CENTRAL, REALIZAMOS LA TRANSFERENCIA PARA EL PAGO DEL BONO JUANCITO PINTO, PARA LA GESTION 2025"/>
    <m/>
    <m/>
    <m/>
    <m/>
    <m/>
    <m/>
    <n v="0"/>
    <n v="29500000"/>
    <s v="NO_CONCILIADO"/>
  </r>
  <r>
    <x v="17"/>
    <m/>
    <x v="17"/>
    <x v="201"/>
    <s v="F0029872"/>
    <s v="NTE"/>
    <n v="13469569"/>
    <m/>
    <s v="De: 00548022001 REGISTRO DE OPERACION PARA LA TRANSFERENCIA DE DIVISAS AL EXTERIOR, POR LA PROVISION DE UTILLAJE PARA MAQUINAS DE LA PLANTA DE PRODUCCION DE LA FBM"/>
    <m/>
    <m/>
    <m/>
    <m/>
    <m/>
    <m/>
    <n v="584582.77"/>
    <n v="0"/>
    <s v="NO_CONCILIADO"/>
  </r>
  <r>
    <x v="58"/>
    <m/>
    <x v="58"/>
    <x v="201"/>
    <s v="S11420250001"/>
    <s v="COB"/>
    <n v="1142025"/>
    <m/>
    <s v="'COBRO DE UTILES DE ESCRITORIO POR´||BS60.-Y REGISTRO REEMB.GSTS.COMUNICACION BS300.- CARTA DE CREDITO STANDBY REF.:1702468934 (BCB:SB-R-2024-09) A/F ECEBOL,S/G NOTA SEDEM/GG/EB N° 1140/2025,29/10/2025. LIB.00132032001 ECEBOL - GESTION OPERATIVA REF.:COMISIONES SBLC 1702468934"/>
    <m/>
    <m/>
    <m/>
    <m/>
    <m/>
    <m/>
    <n v="360"/>
    <n v="0"/>
    <s v="NO_CONCILIADO"/>
  </r>
  <r>
    <x v="58"/>
    <m/>
    <x v="58"/>
    <x v="201"/>
    <s v="S11420240001"/>
    <s v="COB"/>
    <n v="1142024"/>
    <m/>
    <s v="'COBRO DE UTILES DE ESCRITORIO POR´||BS60.-Y REGISTRO REEMB.GSTS.COMUNICACION BS300.- CARTA DE CREDITO STANDBY REF.:1702468935 (BCB:SB-R-2024-08) A/F ECEBOL,S/G NOTA SEDEM/GG/EB N° 1138/2025,29/10/2025. LIB.00132032001 ECEBOL - GESTION OPERATIVA REF.:COMISIONES SBLC 1702468935"/>
    <m/>
    <m/>
    <m/>
    <m/>
    <m/>
    <m/>
    <n v="360"/>
    <n v="0"/>
    <s v="NO_CONCILIADO"/>
  </r>
  <r>
    <x v="17"/>
    <m/>
    <x v="17"/>
    <x v="201"/>
    <s v="F0029872"/>
    <s v="NTE"/>
    <n v="13469526"/>
    <m/>
    <s v="De: 00548022001 REGISTRO DE OPERACION PARA LA TRANSFERENCIA DE DIVISAS AL EXTERIOR, POR EL SERVICIO DE TRANSPORTE DE CARGA INTERNACIONAL"/>
    <m/>
    <m/>
    <m/>
    <m/>
    <m/>
    <m/>
    <n v="539060.1"/>
    <n v="0"/>
    <s v="NO_CONCILIADO"/>
  </r>
  <r>
    <x v="85"/>
    <m/>
    <x v="85"/>
    <x v="201"/>
    <s v="J06556620002"/>
    <s v="NTE"/>
    <n v="13456760"/>
    <m/>
    <s v="A:00862012001 GAM DE LLALLAGU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50537.32"/>
    <s v="NO_CONCILIADO"/>
  </r>
  <r>
    <x v="44"/>
    <m/>
    <x v="44"/>
    <x v="201"/>
    <s v="J06556650002"/>
    <s v="NTE"/>
    <n v="13456766"/>
    <m/>
    <s v="A:00099021001 GAM DE TIRAQUE, TRANSFERENCIA DE RECUPERACIONES SEGUN NOTA GEF-LCR-DYF-1179-NOT/25 POR CONCEPTO DE PAGO DE CAPITAL E INTERESES DE ACUERDO A CONTRATO DE FIDEICOMISO &quot;FINANCIAMIENTO DE APOYO A LA REACTIVACION DE LA INVERSIÓN PUBLICA” (FARIP) FIRMADO ENTRE EL MPD Y EL FNDR"/>
    <m/>
    <m/>
    <m/>
    <m/>
    <m/>
    <m/>
    <n v="0"/>
    <n v="71609.77"/>
    <s v="NO_CONCILIADO"/>
  </r>
  <r>
    <x v="85"/>
    <m/>
    <x v="85"/>
    <x v="201"/>
    <s v="J06556660002"/>
    <s v="NTE"/>
    <n v="13456762"/>
    <m/>
    <s v="A:00862012001 GAM DE PUCARAN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4275.32"/>
    <s v="NO_CONCILIADO"/>
  </r>
  <r>
    <x v="44"/>
    <m/>
    <x v="44"/>
    <x v="201"/>
    <s v="J06556670002"/>
    <s v="NTE"/>
    <n v="13456763"/>
    <m/>
    <s v="A:00099021001 GAM DE SICAYA, TRANSFERENCIA DE RECUPERACIONES SEGUN NOTA GEF-LCR-DYF-1179-NOT/25 POR CONCEPTO DE PAGO DE CAPITAL E INTERESES DE ACUERDO A CONTRATO DE FIDEICOMISO &quot;FINANCIAMIENTO DE APOYO A LA REACTIVACION DE LA INVERSIÓN PUBLICA” (FARIP) FIRMADO ENTRE EL MPD Y EL FNDR."/>
    <m/>
    <m/>
    <m/>
    <m/>
    <m/>
    <m/>
    <n v="0"/>
    <n v="20693.86"/>
    <s v="NO_CONCILIADO"/>
  </r>
  <r>
    <x v="85"/>
    <m/>
    <x v="85"/>
    <x v="201"/>
    <s v="J06556810002"/>
    <s v="NTE"/>
    <n v="13456736"/>
    <m/>
    <s v="A:00862012001 GAM DE CAIROM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7083.68"/>
    <s v="NO_CONCILIADO"/>
  </r>
  <r>
    <x v="85"/>
    <m/>
    <x v="85"/>
    <x v="201"/>
    <s v="J06556820002"/>
    <s v="NTE"/>
    <n v="13456740"/>
    <m/>
    <s v="A:00862012001 GAM DE COMANCHE,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904.23"/>
    <s v="NO_CONCILIADO"/>
  </r>
  <r>
    <x v="44"/>
    <m/>
    <x v="44"/>
    <x v="201"/>
    <s v="J06556840002"/>
    <s v="NTE"/>
    <n v="13456741"/>
    <m/>
    <s v="A:00099021001 GAM DE COROICO, TRANSFERENCIA DE RECUPERACIONES SEGUN NOTA GEF-LCR-DYF-1179-NOT/25 POR CONCEPTO DE PAGO DE CAPITAL E INTERESES DE ACUERDO A CONTRATO DE FIDEICOMISO &quot;FINANCIAMIENTO DE APOYO A LA REACTIVACION DE LA INVERSIÓN PUBLICA” (FARIP) FIRMADO ENTRE EL MPD Y EL FNDR."/>
    <m/>
    <m/>
    <m/>
    <m/>
    <m/>
    <m/>
    <n v="0"/>
    <n v="39356.980000000003"/>
    <s v="NO_CONCILIADO"/>
  </r>
  <r>
    <x v="44"/>
    <m/>
    <x v="44"/>
    <x v="201"/>
    <s v="J06556860002"/>
    <s v="NTE"/>
    <n v="13456739"/>
    <m/>
    <s v="A:00099021001 GAM DE COMANCHE, TRANSFERENCIA DE RECUPERACIONES SEGUN NOTA GEF-LCR-DYF-1179-NOT/25 POR CONCEPTO DE PAGO DE CAPITAL E INTERESES DE ACUERDO A CONTRATO DE FIDEICOMISO &quot;FINANCIAMIENTO DE APOYO A LA REACTIVACION DE LA INVERSIÓN PUBLICA” (FARIP) FIRMADO ENTRE EL MPD Y EL FNDR."/>
    <m/>
    <m/>
    <m/>
    <m/>
    <m/>
    <m/>
    <n v="0"/>
    <n v="26638.560000000001"/>
    <s v="NO_CONCILIADO"/>
  </r>
  <r>
    <x v="44"/>
    <m/>
    <x v="44"/>
    <x v="201"/>
    <s v="J06556870002"/>
    <s v="NTE"/>
    <n v="13456735"/>
    <m/>
    <s v="A:00099021001 GAM DE CAIROMA, TRANSFERENCIA DE RECUPERACIONES SEGUN NOTA GEF-LCR-DYF-1179-NOT/25 POR CONCEPTO DE PAGO DE CAPITAL E INTERESES DE ACUERDO A CONTRATO DE FIDEICOMISO &quot;FINANCIAMIENTO DE APOYO A LA REACTIVACION DE LA INVERSIÓN PUBLICA” (FARIP) FIRMADO ENTRE EL MPD Y EL FNDR."/>
    <m/>
    <m/>
    <m/>
    <m/>
    <m/>
    <m/>
    <n v="0"/>
    <n v="50026.6"/>
    <s v="NO_CONCILIADO"/>
  </r>
  <r>
    <x v="85"/>
    <m/>
    <x v="85"/>
    <x v="201"/>
    <s v="J06556890002"/>
    <s v="NTE"/>
    <n v="13456749"/>
    <m/>
    <s v="A:00862012001 GAM DE EL VILLAR,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025.68"/>
    <s v="NO_CONCILIADO"/>
  </r>
  <r>
    <x v="85"/>
    <m/>
    <x v="85"/>
    <x v="201"/>
    <s v="J06556900002"/>
    <s v="NTE"/>
    <n v="13456742"/>
    <m/>
    <s v="A:00862012001 GAM DE COROICO,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5965.48"/>
    <s v="NO_CONCILIADO"/>
  </r>
  <r>
    <x v="44"/>
    <m/>
    <x v="44"/>
    <x v="201"/>
    <s v="J06556910002"/>
    <s v="NTE"/>
    <n v="13456750"/>
    <m/>
    <s v="A:00099021001 GAM DE LA ASUNTA, TRANSFERENCIA DE RECUPERACIONES SEGUN NOTA GEF-LCR-DYF-1179-NOT/25 POR CONCEPTO DE PAGO DE CAPITAL E INTERESES DE ACUERDO A CONTRATO DE FIDEICOMISO &quot;FINANCIAMIENTO DE APOYO A LA REACTIVACION DE LA INVERSIÓN PUBLICA” (FARIP) FIRMADO ENTRE EL MPD Y EL FNDR."/>
    <m/>
    <m/>
    <m/>
    <m/>
    <m/>
    <m/>
    <n v="0"/>
    <n v="11269.68"/>
    <s v="NO_CONCILIADO"/>
  </r>
  <r>
    <x v="85"/>
    <m/>
    <x v="85"/>
    <x v="201"/>
    <s v="J06556920002"/>
    <s v="NTE"/>
    <n v="13456744"/>
    <m/>
    <s v="A:00862012001 GAM DE EL VILLAR,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1264.56"/>
    <s v="NO_CONCILIADO"/>
  </r>
  <r>
    <x v="44"/>
    <m/>
    <x v="44"/>
    <x v="201"/>
    <s v="J06556930002"/>
    <s v="NTE"/>
    <n v="13456743"/>
    <m/>
    <s v="A:00099021001 GAM DE EL VILLAR, TRANSFERENCIA DE RECUPERACIONES SEGUN NOTA GEF-LCR-DYF-1179-NOT/25 POR CONCEPTO DE PAGO DE CAPITAL E INTERESES DE ACUERDO A CONTRATO DE FIDEICOMISO &quot;FINANCIAMIENTO DE APOYO A LA REACTIVACION DE LA INVERSIÓN PUBLICA” (FARIP) FIRMADO ENTRE EL MPD Y EL FNDR."/>
    <m/>
    <m/>
    <m/>
    <m/>
    <m/>
    <m/>
    <n v="0"/>
    <n v="74317.119999999995"/>
    <s v="NO_CONCILIADO"/>
  </r>
  <r>
    <x v="44"/>
    <m/>
    <x v="44"/>
    <x v="201"/>
    <s v="J06556940002"/>
    <s v="NTE"/>
    <n v="13456748"/>
    <m/>
    <s v="A:00099021001 GAM DE EL VILLAR, TRANSFERENCIA DE RECUPERACIONES SEGUN NOTA GEF-LCR-DYF-1179-NOT/25 POR CONCEPTO DE PAGO DE INTERESES DE ACUERDO A CONTRATO DE FIDEICOMISO &quot;FINANCIAMIENTO DE APOYO A LA REACTIVACION DE LA INVERSIÓN PUBLICA” (FARIP) FIRMADO ENTRE EL MPD Y EL FNDR."/>
    <m/>
    <m/>
    <m/>
    <m/>
    <m/>
    <m/>
    <n v="0"/>
    <n v="2025.68"/>
    <s v="NO_CONCILIADO"/>
  </r>
  <r>
    <x v="85"/>
    <m/>
    <x v="85"/>
    <x v="201"/>
    <s v="J06556950002"/>
    <s v="NTE"/>
    <n v="13456758"/>
    <m/>
    <s v="A:00862012001 GAM DE LA ASUNT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535.95000000000005"/>
    <s v="NO_CONCILIADO"/>
  </r>
  <r>
    <x v="85"/>
    <m/>
    <x v="85"/>
    <x v="201"/>
    <s v="J06556960002"/>
    <s v="NTE"/>
    <n v="13456751"/>
    <m/>
    <s v="A:00862012001 GAM DE LA ASUNT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708.19"/>
    <s v="NO_CONCILIADO"/>
  </r>
  <r>
    <x v="85"/>
    <m/>
    <x v="85"/>
    <x v="201"/>
    <s v="J06556970002"/>
    <s v="NTE"/>
    <n v="13456753"/>
    <m/>
    <s v="A:00862012001 GAM DE LA ASUNT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017.5"/>
    <s v="NO_CONCILIADO"/>
  </r>
  <r>
    <x v="44"/>
    <m/>
    <x v="44"/>
    <x v="201"/>
    <s v="J06556980002"/>
    <s v="NTE"/>
    <n v="13456756"/>
    <m/>
    <s v="A:00099021001 GAM DE LA ASUNTA, TRANSFERENCIA DE RECUPERACIONES SEGUN NOTA GEF-LCR-DYF-1179-NOT/25 POR CONCEPTO DE PAGO DE INTERESES DE ACUERDO A CONTRATO DE FIDEICOMISO &quot;FINANCIAMIENTO DE APOYO A LA REACTIVACION DE LA INVERSIÓN PUBLICA” (FARIP) FIRMADO ENTRE EL MPD Y EL FNDR."/>
    <m/>
    <m/>
    <m/>
    <m/>
    <m/>
    <m/>
    <n v="0"/>
    <n v="535.95000000000005"/>
    <s v="NO_CONCILIADO"/>
  </r>
  <r>
    <x v="44"/>
    <m/>
    <x v="44"/>
    <x v="201"/>
    <s v="J06556990002"/>
    <s v="NTE"/>
    <n v="13456752"/>
    <m/>
    <s v="A:00099021001 GAM DE LA ASUNTA, TRANSFERENCIA DE RECUPERACIONES SEGUN NOTA GEF-LCR-DYF-1179-NOT/25 POR CONCEPTO DE PAGO DE CAPITAL E INTERESES DE ACUERDO A CONTRATO DE FIDEICOMISO &quot;FINANCIAMIENTO DE APOYO A LA REACTIVACION DE LA INVERSIÓN PUBLICA” (FARIP) FIRMADO ENTRE EL MPD Y EL FNDR."/>
    <m/>
    <m/>
    <m/>
    <m/>
    <m/>
    <m/>
    <n v="0"/>
    <n v="19907.7"/>
    <s v="NO_CONCILIADO"/>
  </r>
  <r>
    <x v="44"/>
    <m/>
    <x v="44"/>
    <x v="201"/>
    <s v="J06557000002"/>
    <s v="NTE"/>
    <n v="13456759"/>
    <m/>
    <s v="A:00099021001 GAM DE LLALLAGUA, TRANSFERENCIA DE RECUPERACIONES SEGUN NOTA GEF-LCR-DYF-1179-NOT/25 POR CONCEPTO DE PAGO DE INTERESES DE ACUERDO A CONTRATO DE FIDEICOMISO &quot;FINANCIAMIENTO DE APOYO A LA REACTIVACION DE LA INVERSIÓN PUBLICA” (FARIP) FIRMADO ENTRE EL MPD Y EL FNDR."/>
    <m/>
    <m/>
    <m/>
    <m/>
    <m/>
    <m/>
    <n v="0"/>
    <n v="50537.33"/>
    <s v="NO_CONCILIADO"/>
  </r>
  <r>
    <x v="85"/>
    <m/>
    <x v="85"/>
    <x v="201"/>
    <s v="J06557010002"/>
    <s v="NTE"/>
    <n v="13456755"/>
    <m/>
    <s v="A:00862012001 GAM DE LA ASUNT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6039.09"/>
    <s v="NO_CONCILIADO"/>
  </r>
  <r>
    <x v="44"/>
    <m/>
    <x v="44"/>
    <x v="201"/>
    <s v="J06557020002"/>
    <s v="NTE"/>
    <n v="13456754"/>
    <m/>
    <s v="A:00099021001 GAM DE LA ASUNTA, TRANSFERENCIA DE RECUPERACIONES SEGUN NOTA GEF-LCR-DYF-1179-NOT/25 POR CONCEPTO DE PAGO DE INTERESES DE ACUERDO A CONTRATO DE FIDEICOMISO &quot;FINANCIAMIENTO DE APOYO A LA REACTIVACION DE LA INVERSIÓN PUBLICA” (FARIP) FIRMADO ENTRE EL MPD Y EL FNDR."/>
    <m/>
    <m/>
    <m/>
    <m/>
    <m/>
    <m/>
    <n v="0"/>
    <n v="6039.1"/>
    <s v="NO_CONCILIADO"/>
  </r>
  <r>
    <x v="44"/>
    <m/>
    <x v="44"/>
    <x v="201"/>
    <s v="J06557030002"/>
    <s v="NTE"/>
    <n v="13456761"/>
    <m/>
    <s v="A:00099021001 GAM DE PUCARANI, TRANSFERENCIA DE RECUPERACIONES SEGUN NOTA GEF-LCR-DYF-1179-NOT/25 POR CONCEPTO DE PAGO DE CAPITAL E INTERESES DE ACUERDO A CONTRATO DE FIDEICOMISO &quot;FINANCIAMIENTO DE APOYO A LA REACTIVACION DE LA INVERSIÓN PUBLICA” (FARIP) FIRMADO ENTRE EL MPD Y EL FNDR"/>
    <m/>
    <m/>
    <m/>
    <m/>
    <m/>
    <m/>
    <n v="0"/>
    <n v="91268.54"/>
    <s v="NO_CONCILIADO"/>
  </r>
  <r>
    <x v="85"/>
    <m/>
    <x v="85"/>
    <x v="201"/>
    <s v="J06557040002"/>
    <s v="NTE"/>
    <n v="13456764"/>
    <m/>
    <s v="A:00862012001 GAM DE SICAY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033.16"/>
    <s v="NO_CONCILIADO"/>
  </r>
  <r>
    <x v="59"/>
    <m/>
    <x v="59"/>
    <x v="202"/>
    <s v="O23452000002"/>
    <s v="BOD"/>
    <n v="2345200"/>
    <m/>
    <s v="00599042001 DEPOSITO DE EFECTIVO, DEPOSITANTE: GUIDO GUTIERREZ, CONCEPTO: DEVOLUCION FONDO EN AVANCE 18827, FACTURA NO DECLARADA, DE REYNALDO ARIZACA MANCHEGO, CUENTA DE DEPOSITO: CUENTA UNICA DEL TESORO"/>
    <m/>
    <m/>
    <m/>
    <m/>
    <m/>
    <m/>
    <n v="0"/>
    <n v="15.1"/>
    <s v="NO_CONCILIADO"/>
  </r>
  <r>
    <x v="18"/>
    <m/>
    <x v="18"/>
    <x v="202"/>
    <s v="O23452290002"/>
    <s v="BOD"/>
    <n v="2345229"/>
    <m/>
    <s v="00046021109 DEPOSITO DE EFECTIVO, DEPOSITANTE: ANIBAL ANTONIO CRUZ SENZANO, CONCEPTO: DEVOLUCION DE VIATICO Y GASTOS DE REPRESENTACION VIAJE A GINEBRA SUIZA DEL 2 AL 8/2/20, CUENTA DE DEPOSITO: CUENTA UNICA DEL TESORO"/>
    <m/>
    <m/>
    <m/>
    <m/>
    <m/>
    <m/>
    <n v="0"/>
    <n v="3132"/>
    <s v="NO_CONCILIADO"/>
  </r>
  <r>
    <x v="62"/>
    <m/>
    <x v="62"/>
    <x v="202"/>
    <s v="O23452680002"/>
    <s v="BOD"/>
    <n v="2345268"/>
    <m/>
    <s v="00221022001 DEPOSITO DE EFECTIVO, DEPOSITANTE: JUCHUY ORKO LTDA, CONCEPTO: PAGO POR FORMULARIO M-02, CUENTA DE DEPOSITO: CUENTA UNICA DEL TESORO"/>
    <m/>
    <m/>
    <m/>
    <m/>
    <m/>
    <m/>
    <n v="0"/>
    <n v="170"/>
    <s v="NO_CONCILIADO"/>
  </r>
  <r>
    <x v="62"/>
    <m/>
    <x v="62"/>
    <x v="202"/>
    <s v="O23452730002"/>
    <s v="BOD"/>
    <n v="2345273"/>
    <m/>
    <s v="00221022001 DEPOSITO DE EFECTIVO, DEPOSITANTE: JUCHUY ORKO LTDA, CONCEPTO: PAGO POR FORMULARIO M-02, CUENTA DE DEPOSITO: CUENTA UNICA DEL TESORO"/>
    <m/>
    <m/>
    <m/>
    <m/>
    <m/>
    <m/>
    <n v="0"/>
    <n v="200"/>
    <s v="NO_CONCILIADO"/>
  </r>
  <r>
    <x v="19"/>
    <m/>
    <x v="19"/>
    <x v="202"/>
    <s v="O23452690002"/>
    <s v="BOD"/>
    <n v="2345269"/>
    <m/>
    <s v="00099021001 DEPOSITO DE EFECTIVO, DEPOSITANTE: GLADYS VALENTINA ALARCON FARFAN, CONCEPTO: DEVOLUCION, CUENTA DE DEPOSITO: CUENTA UNICA DEL TESORO/DJBR"/>
    <m/>
    <m/>
    <m/>
    <m/>
    <m/>
    <m/>
    <n v="0"/>
    <n v="125"/>
    <s v="NO_CONCILIADO"/>
  </r>
  <r>
    <x v="62"/>
    <m/>
    <x v="62"/>
    <x v="202"/>
    <s v="O23452700002"/>
    <s v="BOD"/>
    <n v="2345270"/>
    <m/>
    <s v="00221022001 DEPOSITO DE EFECTIVO, DEPOSITANTE: JUCHUY ORKO LTDA, CONCEPTO: PAGO POR FORMULARIO M-02, CUENTA DE DEPOSITO: CUENTA UNICA DEL TESORO"/>
    <m/>
    <m/>
    <m/>
    <m/>
    <m/>
    <m/>
    <n v="0"/>
    <n v="110"/>
    <s v="NO_CONCILIADO"/>
  </r>
  <r>
    <x v="62"/>
    <m/>
    <x v="62"/>
    <x v="202"/>
    <s v="O23452740002"/>
    <s v="BOD"/>
    <n v="2345274"/>
    <m/>
    <s v="00221022001 DEPOSITO DE EFECTIVO, DEPOSITANTE: JUCHUY ORKO LTDA, CONCEPTO: PAGO POR FORMULARIO M-02, CUENTA DE DEPOSITO: CUENTA UNICA DEL TESORO"/>
    <m/>
    <m/>
    <m/>
    <m/>
    <m/>
    <m/>
    <n v="0"/>
    <n v="190"/>
    <s v="NO_CONCILIADO"/>
  </r>
  <r>
    <x v="56"/>
    <m/>
    <x v="56"/>
    <x v="202"/>
    <s v="O23452750002"/>
    <s v="BOD"/>
    <n v="2345275"/>
    <m/>
    <s v="00099021001 DEPOSITO DE EFECTIVO, DEPOSITANTE: ELMER ARUQUIPA YUJRA, CONCEPTO: DEVOLUCION DE ESTIPENDIO DE JURADOS ELECTORALES RUTAS ESPECIALES C-15 PREVENTIVO 856, CUENTA DE DEPOSITO: CUENTA UNICA DEL TESORO"/>
    <m/>
    <m/>
    <m/>
    <m/>
    <m/>
    <m/>
    <n v="0"/>
    <n v="480"/>
    <s v="NO_CONCILIADO"/>
  </r>
  <r>
    <x v="62"/>
    <m/>
    <x v="62"/>
    <x v="202"/>
    <s v="O23452760002"/>
    <s v="BOD"/>
    <n v="2345276"/>
    <m/>
    <s v="00221022001 DEPOSITO DE EFECTIVO, DEPOSITANTE: JUCHUY ORKO LTDA, CONCEPTO: PAGO POR FORMULARIO M-02, CUENTA DE DEPOSITO: CUENTA UNICA DEL TESORO"/>
    <m/>
    <m/>
    <m/>
    <m/>
    <m/>
    <m/>
    <n v="0"/>
    <n v="150"/>
    <s v="NO_CONCILIADO"/>
  </r>
  <r>
    <x v="62"/>
    <m/>
    <x v="62"/>
    <x v="202"/>
    <s v="O23452790002"/>
    <s v="BOD"/>
    <n v="2345279"/>
    <m/>
    <s v="00221022001 DEPOSITO DE EFECTIVO, DEPOSITANTE: JUCHUY ORKO LTDA, CONCEPTO: PAGO POR FORMULARIO M-02, CUENTA DE DEPOSITO: CUENTA UNICA DEL TESORO"/>
    <m/>
    <m/>
    <m/>
    <m/>
    <m/>
    <m/>
    <n v="0"/>
    <n v="80"/>
    <s v="NO_CONCILIADO"/>
  </r>
  <r>
    <x v="62"/>
    <m/>
    <x v="62"/>
    <x v="202"/>
    <s v="O23452800002"/>
    <s v="BOD"/>
    <n v="2345280"/>
    <m/>
    <s v="00221022001 DEPOSITO DE EFECTIVO, DEPOSITANTE: JUCHUY ORKO LTDA, CONCEPTO: PAGO POR FORMULARIO M-02, CUENTA DE DEPOSITO: CUENTA UNICA DEL TESORO"/>
    <m/>
    <m/>
    <m/>
    <m/>
    <m/>
    <m/>
    <n v="0"/>
    <n v="170"/>
    <s v="NO_CONCILIADO"/>
  </r>
  <r>
    <x v="62"/>
    <m/>
    <x v="62"/>
    <x v="202"/>
    <s v="O23452820002"/>
    <s v="BOD"/>
    <n v="2345282"/>
    <m/>
    <s v="00221022001 DEPOSITO DE EFECTIVO, DEPOSITANTE: JUCHUY ORKO LTDA, CONCEPTO: PAGO POR FORMULARIO M-02, CUENTA DE DEPOSITO: CUENTA UNICA DEL TESORO"/>
    <m/>
    <m/>
    <m/>
    <m/>
    <m/>
    <m/>
    <n v="0"/>
    <n v="240"/>
    <s v="NO_CONCILIADO"/>
  </r>
  <r>
    <x v="62"/>
    <m/>
    <x v="62"/>
    <x v="202"/>
    <s v="O23452830002"/>
    <s v="BOD"/>
    <n v="2345283"/>
    <m/>
    <s v="00221022001 DEPOSITO DE EFECTIVO, DEPOSITANTE: JUCHUY ORKO LTDA, CONCEPTO: PAGO POR FORMULARIO M-02, CUENTA DE DEPOSITO: CUENTA UNICA DEL TESORO"/>
    <m/>
    <m/>
    <m/>
    <m/>
    <m/>
    <m/>
    <n v="0"/>
    <n v="70"/>
    <s v="NO_CONCILIADO"/>
  </r>
  <r>
    <x v="62"/>
    <m/>
    <x v="62"/>
    <x v="202"/>
    <s v="O23452840002"/>
    <s v="BOD"/>
    <n v="2345284"/>
    <m/>
    <s v="00221022001 DEPOSITO DE EFECTIVO, DEPOSITANTE: JUCHUY ORKO LTDA, CONCEPTO: PAGO POR FORMULARIO M-02, CUENTA DE DEPOSITO: CUENTA UNICA DEL TESORO"/>
    <m/>
    <m/>
    <m/>
    <m/>
    <m/>
    <m/>
    <n v="0"/>
    <n v="70"/>
    <s v="NO_CONCILIADO"/>
  </r>
  <r>
    <x v="62"/>
    <m/>
    <x v="62"/>
    <x v="202"/>
    <s v="O23452900002"/>
    <s v="BOD"/>
    <n v="2345290"/>
    <m/>
    <s v="00221022001 DEPOSITO DE EFECTIVO, DEPOSITANTE: JUCHUY ORKO LTDA, CONCEPTO: PAGO POR FORMULARIO M-02 FUERA DE PLAZO, CUENTA DE DEPOSITO: CUENTA UNICA DEL TESORO"/>
    <m/>
    <m/>
    <m/>
    <m/>
    <m/>
    <m/>
    <n v="0"/>
    <n v="1200"/>
    <s v="NO_CONCILIADO"/>
  </r>
  <r>
    <x v="7"/>
    <m/>
    <x v="7"/>
    <x v="202"/>
    <s v="O23453260002"/>
    <s v="BOD"/>
    <n v="2345326"/>
    <m/>
    <s v="00526012001 DEPOSITO DE EFECTIVO, DEPOSITANTE: BOLIVIA TV, CONCEPTO: DEVOLUCION FONDOS EN AVANCE, CUENTA DE DEPOSITO: CUENTA UNICA DEL TESORO"/>
    <m/>
    <m/>
    <m/>
    <m/>
    <m/>
    <m/>
    <n v="0"/>
    <n v="120"/>
    <s v="NO_CONCILIADO"/>
  </r>
  <r>
    <x v="62"/>
    <m/>
    <x v="62"/>
    <x v="202"/>
    <s v="O23453320002"/>
    <s v="BOD"/>
    <n v="2345332"/>
    <m/>
    <s v="00221022001 DEPOSITO DE EFECTIVO, DEPOSITANTE: EMPRESA MINERA RODRIGUEZJM S.R.L., CONCEPTO: DEPÓSITOS FUERA DE PLAZO, CUENTA DE DEPOSITO: CUENTA UNICA DEL TESORO"/>
    <m/>
    <m/>
    <m/>
    <m/>
    <m/>
    <m/>
    <n v="0"/>
    <n v="700"/>
    <s v="NO_CONCILIADO"/>
  </r>
  <r>
    <x v="73"/>
    <m/>
    <x v="73"/>
    <x v="202"/>
    <s v="O23453360002"/>
    <s v="BOD"/>
    <n v="2345336"/>
    <m/>
    <s v="00070011102 DEPOSITO DE EFECTIVO, DEPOSITANTE: JUAN CARLOS HUARACHI QUISPE, CONCEPTO: DEVOLUCION DE PAGO DE PASAJE AEREO INTERNACIONAL, CUENTA DE DEPOSITO: CUENTA UNICA DEL TESORO"/>
    <m/>
    <m/>
    <m/>
    <m/>
    <m/>
    <m/>
    <n v="0"/>
    <n v="23528.07"/>
    <s v="NO_CONCILIADO"/>
  </r>
  <r>
    <x v="59"/>
    <m/>
    <x v="59"/>
    <x v="202"/>
    <s v="O23453620002"/>
    <s v="BOD"/>
    <n v="2345362"/>
    <m/>
    <s v="00599032003 DEPOSITO DE EFECTIVO, DEPOSITANTE: JAIME RICHARD VARGAS AQUINO, CONCEPTO: DEVOLUCION DE FONDOS EN AVANCE, CUENTA DE DEPOSITO: CUENTA UNICA DEL TESORO"/>
    <m/>
    <m/>
    <m/>
    <m/>
    <m/>
    <m/>
    <n v="0"/>
    <n v="12154"/>
    <s v="NO_CONCILIADO"/>
  </r>
  <r>
    <x v="1"/>
    <m/>
    <x v="1"/>
    <x v="202"/>
    <s v="O23453740002"/>
    <s v="BOD"/>
    <n v="2345374"/>
    <m/>
    <s v="00099021001 DEPOSITO DE EFECTIVO, DEPOSITANTE: LEONARDO ANIBAL COLQUE CANAZA, CONCEPTO: PAGO DE AGUA, CUENTA DE DEPOSITO: CUENTA UNICA DEL TESORO"/>
    <m/>
    <m/>
    <m/>
    <m/>
    <m/>
    <m/>
    <n v="0"/>
    <n v="1000"/>
    <s v="NO_CONCILIADO"/>
  </r>
  <r>
    <x v="1"/>
    <m/>
    <x v="1"/>
    <x v="202"/>
    <s v="O23453750002"/>
    <s v="BOD"/>
    <n v="2345375"/>
    <m/>
    <s v="00099021001 DEPOSITO DE EFECTIVO, DEPOSITANTE: LEONARDO ANIBAL COLQUE CANAZA, CONCEPTO: PAGO DE LUZ, CUENTA DE DEPOSITO: CUENTA UNICA DEL TESORO"/>
    <m/>
    <m/>
    <m/>
    <m/>
    <m/>
    <m/>
    <n v="0"/>
    <n v="1000"/>
    <s v="NO_CONCILIADO"/>
  </r>
  <r>
    <x v="1"/>
    <m/>
    <x v="1"/>
    <x v="202"/>
    <s v="O23453770002"/>
    <s v="BOD"/>
    <n v="2345377"/>
    <m/>
    <s v="00099021001 DEPOSITO DE EFECTIVO, DEPOSITANTE: LEONARDO ANIBAL COLQUE CANAZA, CONCEPTO: PAGO DE GAS, CUENTA DE DEPOSITO: CUENTA UNICA DEL TESORO"/>
    <m/>
    <m/>
    <m/>
    <m/>
    <m/>
    <m/>
    <n v="0"/>
    <n v="1718.65"/>
    <s v="NO_CONCILIADO"/>
  </r>
  <r>
    <x v="8"/>
    <m/>
    <x v="8"/>
    <x v="202"/>
    <s v="O23454020002"/>
    <s v="BOD"/>
    <n v="2345402"/>
    <m/>
    <s v="00081071102 DEPOSITO DE EFECTIVO, DEPOSITANTE: JOSE WALTER BACARREZA ROJAS, CONCEPTO: DEVOLUCION RC-IVA PREVENTIVO 452, CUENTA DE DEPOSITO: CUENTA UNICA DEL TESORO"/>
    <m/>
    <m/>
    <m/>
    <m/>
    <m/>
    <m/>
    <n v="0"/>
    <n v="49"/>
    <s v="NO_CONCILIADO"/>
  </r>
  <r>
    <x v="10"/>
    <m/>
    <x v="10"/>
    <x v="202"/>
    <s v="O23454270002"/>
    <s v="BOD"/>
    <n v="2345427"/>
    <m/>
    <s v="00099021001 DEPOSITO DE EFECTIVO, DEPOSITANTE: MIN. PRESIDENCIA, CONCEPTO: PAGO ENERGIA ELECTRICA SEPT/2025 UE-FNSE-PRONASSLE, CUENTA DE DEPOSITO: CUENTA UNICA DEL TESORO"/>
    <m/>
    <m/>
    <m/>
    <m/>
    <m/>
    <m/>
    <n v="0"/>
    <n v="15.28"/>
    <s v="NO_CONCILIADO"/>
  </r>
  <r>
    <x v="10"/>
    <m/>
    <x v="10"/>
    <x v="202"/>
    <s v="O23454250002"/>
    <s v="BOD"/>
    <n v="2345425"/>
    <m/>
    <s v="00099021001 DEPOSITO DE EFECTIVO, DEPOSITANTE: MIN. PRESIDENCIA, CONCEPTO: PAGO DE ENERGIA ELECTRICA AGOSTO/2025 UE FNSE-PRONASSLE, CUENTA DE DEPOSITO: CUENTA UNICA DEL TESORO"/>
    <m/>
    <m/>
    <m/>
    <m/>
    <m/>
    <m/>
    <n v="0"/>
    <n v="16.059999999999999"/>
    <s v="NO_CONCILIADO"/>
  </r>
  <r>
    <x v="0"/>
    <m/>
    <x v="0"/>
    <x v="202"/>
    <s v="O23454320002"/>
    <s v="BOD"/>
    <n v="2345432"/>
    <m/>
    <s v="00099021001 DEPOSITO DE EFECTIVO, DEPOSITANTE: SIMON VENTURA CONDORI, CONCEPTO: DEVOLUCION DE SALARIOS, CUENTA DE DEPOSITO: CUENTA UNICA DEL TESORO/DJBR"/>
    <m/>
    <m/>
    <m/>
    <m/>
    <m/>
    <m/>
    <n v="0"/>
    <n v="2000"/>
    <s v="NO_CONCILIADO"/>
  </r>
  <r>
    <x v="58"/>
    <m/>
    <x v="58"/>
    <x v="202"/>
    <s v="B23451550002"/>
    <s v="BOD"/>
    <n v="2345155"/>
    <m/>
    <s v="00132052001 DEP.DE CHEQ.AJENOS,RET.DE CAM.,CONCEPTO: DEPÓSITO POR PERMISO SIN GOCE DE HABER - JUNIO Y JULIO,DEP.: EEPS , PROCEDENCIA: BANCO UNION S.A., CHEQUE: 270, FECHA DE EMISION:29/10/2025"/>
    <m/>
    <m/>
    <m/>
    <m/>
    <m/>
    <m/>
    <n v="0"/>
    <n v="152.5"/>
    <s v="NO_CONCILIADO"/>
  </r>
  <r>
    <x v="48"/>
    <m/>
    <x v="48"/>
    <x v="202"/>
    <s v="B23451940002"/>
    <s v="BOD"/>
    <n v="2345194"/>
    <m/>
    <s v="00041031107 DEP.DE CHEQ.AJENOS,RET.DE CAM.,CONCEPTO: TRASPASO POR INCAPACIDAD TEMPORAL-CAJA PETROLERA DE SALUD,DEP.: IBMETRO , PROCEDENCIA: BANCO UNION S.A., CHEQUE: 3220, FECHA DE EMISION:30/10/2025"/>
    <m/>
    <m/>
    <m/>
    <m/>
    <m/>
    <m/>
    <n v="0"/>
    <n v="45368.3"/>
    <s v="NO_CONCILIADO"/>
  </r>
  <r>
    <x v="1"/>
    <m/>
    <x v="1"/>
    <x v="202"/>
    <s v="B23452260002"/>
    <s v="BOD"/>
    <n v="2345226"/>
    <m/>
    <s v="00099021001 DEP.DE CHEQ.AJENOS,RET.DE CAM.,CONCEPTO: EJECUCION DE GARANTIA A PRIMER REQUERIMIENTO - BAJO DECLARACION JURADA,DEP.: BANCO BISA S.A. , PROCEDENCIA: BANCO BISA S.A., CHEQUE: 6380, FECHA DE EMISION:22/10/2025"/>
    <m/>
    <m/>
    <m/>
    <m/>
    <m/>
    <m/>
    <n v="0"/>
    <n v="408884.09"/>
    <s v="NO_CONCILIADO"/>
  </r>
  <r>
    <x v="72"/>
    <m/>
    <x v="72"/>
    <x v="202"/>
    <s v="B23452270002"/>
    <s v="BOD"/>
    <n v="2345227"/>
    <m/>
    <s v="00099021001 DEP.DE CHEQ.AJENOS,RET.DE CAM.,CONCEPTO: DEVOLUCION DE VIATICOS GESTION 2020,DEP.: INSTITUTO DEL SEGURO AGRARIO , PROCEDENCIA: BANCO UNION S.A., CHEQUE: 2077, FECHA DE EMISION:30/10/2025"/>
    <m/>
    <m/>
    <m/>
    <m/>
    <m/>
    <m/>
    <n v="0"/>
    <n v="2548"/>
    <s v="NO_CONCILIADO"/>
  </r>
  <r>
    <x v="72"/>
    <m/>
    <x v="72"/>
    <x v="202"/>
    <s v="B23452300002"/>
    <s v="BOD"/>
    <n v="2345230"/>
    <m/>
    <s v="00099021001 DEP.DE CHEQ.AJENOS,RET.DE CAM.,CONCEPTO: DEVOLUCION DE VIATICOS GESTION 2020,DEP.: INSTITUTO DEL SEGURO AGRARIO , PROCEDENCIA: BANCO UNION S.A., CHEQUE: 2078, FECHA DE EMISION:30/10/2025"/>
    <m/>
    <m/>
    <m/>
    <m/>
    <m/>
    <m/>
    <n v="0"/>
    <n v="20"/>
    <s v="NO_CONCILIADO"/>
  </r>
  <r>
    <x v="72"/>
    <m/>
    <x v="72"/>
    <x v="202"/>
    <s v="B23452330002"/>
    <s v="BOD"/>
    <n v="2345233"/>
    <m/>
    <s v="00099021001 DEP.DE CHEQ.AJENOS,RET.DE CAM.,CONCEPTO: DEVOLUCION DE MULTAS GESTION 2024,DEP.: INSTITUTO DEL SEGURO AGRARIO , PROCEDENCIA: BANCO UNION S.A., CHEQUE: 2080, FECHA DE EMISION:30/10/2025"/>
    <m/>
    <m/>
    <m/>
    <m/>
    <m/>
    <m/>
    <n v="0"/>
    <n v="1884.77"/>
    <s v="NO_CONCILIADO"/>
  </r>
  <r>
    <x v="72"/>
    <m/>
    <x v="72"/>
    <x v="202"/>
    <s v="B23452340002"/>
    <s v="BOD"/>
    <n v="2345234"/>
    <m/>
    <s v="00099021001 DEP.DE CHEQ.AJENOS,RET.DE CAM.,CONCEPTO: DEVOLUCION DE VIATICOS GESTION 2020,DEP.: INSTITUTO DEL SEGURO AGRARIO , PROCEDENCIA: BANCO UNION S.A., CHEQUE: 2081, FECHA DE EMISION:30/10/2025"/>
    <m/>
    <m/>
    <m/>
    <m/>
    <m/>
    <m/>
    <n v="0"/>
    <n v="215"/>
    <s v="NO_CONCILIADO"/>
  </r>
  <r>
    <x v="72"/>
    <m/>
    <x v="72"/>
    <x v="202"/>
    <s v="B23452360002"/>
    <s v="BOD"/>
    <n v="2345236"/>
    <m/>
    <s v="00099021001 DEP.DE CHEQ.AJENOS,RET.DE CAM.,CONCEPTO: DEVOLUCION DE REFRIGERIOS GESTION 2024,DEP.: INSTITUTO DEL SEGURO AGRARIO , PROCEDENCIA: BANCO UNION S.A., CHEQUE: 2082, FECHA DE EMISION:30/10/2025"/>
    <m/>
    <m/>
    <m/>
    <m/>
    <m/>
    <m/>
    <n v="0"/>
    <n v="18"/>
    <s v="NO_CONCILIADO"/>
  </r>
  <r>
    <x v="19"/>
    <m/>
    <x v="19"/>
    <x v="202"/>
    <s v="B23452370002"/>
    <s v="BOD"/>
    <n v="2345237"/>
    <m/>
    <s v="00099021001 DEP.DE CHEQ.AJENOS,RET.DE CAM.,CONCEPTO: DEVOLUCION DE GASTOS DE REPRESENTACION NO UTILIZADOS - SENADOR RODRIGUEZ,DEP.: CAMARA DE SENADORES , PROCEDENCIA: BANCO UNION S.A., CHEQUE: 1078, FECHA DE EMISION:29/10/2025"/>
    <m/>
    <m/>
    <m/>
    <m/>
    <m/>
    <m/>
    <n v="0"/>
    <n v="522"/>
    <s v="NO_CONCILIADO"/>
  </r>
  <r>
    <x v="19"/>
    <m/>
    <x v="19"/>
    <x v="202"/>
    <s v="B23452390002"/>
    <s v="BOD"/>
    <n v="2345239"/>
    <m/>
    <s v="00099021001 DEP.DE CHEQ.AJENOS,RET.DE CAM.,CONCEPTO: DEVOLUCION DE VIATICOS NO UTILIZADOS - SENADOR RODRIGUEZ,DEP.: CAMARA DE SENADORES , PROCEDENCIA: BANCO UNION S.A., CHEQUE: 1079, FECHA DE EMISION:29/10/2025"/>
    <m/>
    <m/>
    <m/>
    <m/>
    <m/>
    <m/>
    <n v="0"/>
    <n v="2088"/>
    <s v="NO_CONCILIADO"/>
  </r>
  <r>
    <x v="72"/>
    <m/>
    <x v="72"/>
    <x v="202"/>
    <s v="B23452400002"/>
    <s v="BOD"/>
    <n v="2345240"/>
    <m/>
    <s v="00099021001 DEP.DE CHEQ.AJENOS,RET.DE CAM.,CONCEPTO: DEVOLUCION DE REFRIGERIOS GESTION 2024,DEP.: INSTITUTO DEL SEGURO AGRARIO , PROCEDENCIA: BANCO UNION S.A., CHEQUE: 2084, FECHA DE EMISION:30/10/2025"/>
    <m/>
    <m/>
    <m/>
    <m/>
    <m/>
    <m/>
    <n v="0"/>
    <n v="36"/>
    <s v="NO_CONCILIADO"/>
  </r>
  <r>
    <x v="72"/>
    <m/>
    <x v="72"/>
    <x v="202"/>
    <s v="B23452420002"/>
    <s v="BOD"/>
    <n v="2345242"/>
    <m/>
    <s v="00099021001 DEP.DE CHEQ.AJENOS,RET.DE CAM.,CONCEPTO: DEVOLUCION DE VIATICOS GESTION 2020,DEP.: INSTITUTO DEL SEGURO AGRARIO , PROCEDENCIA: BANCO UNION S.A., CHEQUE: 2085, FECHA DE EMISION:30/10/2025"/>
    <m/>
    <m/>
    <m/>
    <m/>
    <m/>
    <m/>
    <n v="0"/>
    <n v="2850"/>
    <s v="NO_CONCILIADO"/>
  </r>
  <r>
    <x v="72"/>
    <m/>
    <x v="72"/>
    <x v="202"/>
    <s v="B23452440002"/>
    <s v="BOD"/>
    <n v="2345244"/>
    <m/>
    <s v="00099021001 DEP.DE CHEQ.AJENOS,RET.DE CAM.,CONCEPTO: DEVOLUCION DE VIATICOS GESTION 2020,DEP.: INSTITUTO DEL SEGURO AGRARIO , PROCEDENCIA: BANCO UNION S.A., CHEQUE: 2086, FECHA DE EMISION:30/10/2025"/>
    <m/>
    <m/>
    <m/>
    <m/>
    <m/>
    <m/>
    <n v="0"/>
    <n v="225"/>
    <s v="NO_CONCILIADO"/>
  </r>
  <r>
    <x v="18"/>
    <m/>
    <x v="18"/>
    <x v="202"/>
    <s v="B23452460002"/>
    <s v="BOD"/>
    <n v="2345246"/>
    <m/>
    <s v="00099021001 DEP.DE CHEQ.AJENOS,RET.DE CAM.,CONCEPTO: DEPOSITÓ,DEP.: FERNANDO USCAMAITA JUSTINIANO , PROCEDENCIA: BANCO UNION S.A., CHEQUE: 223621, FECHA DE EMISION:31/10/2025/DJBR"/>
    <m/>
    <m/>
    <m/>
    <m/>
    <m/>
    <m/>
    <n v="0"/>
    <n v="9243.51"/>
    <s v="NO_CONCILIADO"/>
  </r>
  <r>
    <x v="72"/>
    <m/>
    <x v="72"/>
    <x v="202"/>
    <s v="B23452470002"/>
    <s v="BOD"/>
    <n v="2345247"/>
    <m/>
    <s v="00099021001 DEP.DE CHEQ.AJENOS,RET.DE CAM.,CONCEPTO: DEVOLUCION DE VIATICOS GESTION 2020,DEP.: INSTITUTO DEL SEGURO AGRARIO , PROCEDENCIA: BANCO UNION S.A., CHEQUE: 2087, FECHA DE EMISION:30/10/2025"/>
    <m/>
    <m/>
    <m/>
    <m/>
    <m/>
    <m/>
    <n v="0"/>
    <n v="495"/>
    <s v="NO_CONCILIADO"/>
  </r>
  <r>
    <x v="72"/>
    <m/>
    <x v="72"/>
    <x v="202"/>
    <s v="B23452490002"/>
    <s v="BOD"/>
    <n v="2345249"/>
    <m/>
    <s v="00099021001 DEP.DE CHEQ.AJENOS,RET.DE CAM.,CONCEPTO: DEVOLUCION DE VIATICOS,DEP.: INSTITUTO DEL SEGURO AGRARIO , PROCEDENCIA: BANCO UNION S.A., CHEQUE: 2088, FECHA DE EMISION:30/10/2025"/>
    <m/>
    <m/>
    <m/>
    <m/>
    <m/>
    <m/>
    <n v="0"/>
    <n v="700"/>
    <s v="NO_CONCILIADO"/>
  </r>
  <r>
    <x v="62"/>
    <m/>
    <x v="62"/>
    <x v="202"/>
    <s v="B23452500002"/>
    <s v="BOD"/>
    <n v="2345250"/>
    <m/>
    <s v="00221022001 DEP.DE CHEQ.AJENOS,RET.DE CAM.,CONCEPTO: DEPOSITÓ,DEP.: MARCO ANTONIO TITO PINEDO , PROCEDENCIA: BANCO UNION S.A., CHEQUE: 223622, FECHA DE EMISION:31/10/2025"/>
    <m/>
    <m/>
    <m/>
    <m/>
    <m/>
    <m/>
    <n v="0"/>
    <n v="2770"/>
    <s v="NO_CONCILIADO"/>
  </r>
  <r>
    <x v="72"/>
    <m/>
    <x v="72"/>
    <x v="202"/>
    <s v="B23452520002"/>
    <s v="BOD"/>
    <n v="2345252"/>
    <m/>
    <s v="00099021001 DEP.DE CHEQ.AJENOS,RET.DE CAM.,CONCEPTO: DEVOLUCION DE VIATICOS GESTION 2020,DEP.: INSTITUTO DEL SEGURO AGRARIO , PROCEDENCIA: BANCO UNION S.A., CHEQUE: 2089, FECHA DE EMISION:30/10/2025"/>
    <m/>
    <m/>
    <m/>
    <m/>
    <m/>
    <m/>
    <n v="0"/>
    <n v="300"/>
    <s v="NO_CONCILIADO"/>
  </r>
  <r>
    <x v="62"/>
    <m/>
    <x v="62"/>
    <x v="202"/>
    <s v="B23452530002"/>
    <s v="BOD"/>
    <n v="2345253"/>
    <m/>
    <s v="00221022001 DEP.DE CHEQ.AJENOS,RET.DE CAM.,CONCEPTO: DEPOSITÓ,DEP.: MARCO ANTONIO TITO PINEDO , PROCEDENCIA: BANCO UNION S.A., CHEQUE: 223623, FECHA DE EMISION:31/10/2025"/>
    <m/>
    <m/>
    <m/>
    <m/>
    <m/>
    <m/>
    <n v="0"/>
    <n v="3800"/>
    <s v="NO_CONCILIADO"/>
  </r>
  <r>
    <x v="62"/>
    <m/>
    <x v="62"/>
    <x v="202"/>
    <s v="B23452560002"/>
    <s v="BOD"/>
    <n v="2345256"/>
    <m/>
    <s v="00221022001 DEP.DE CHEQ.AJENOS,RET.DE CAM.,CONCEPTO: DEPOSITÓ,DEP.: KEVIN DAVID SAUCIRI MEJIA , PROCEDENCIA: BANCO UNION S.A., CHEQUE: 223624, FECHA DE EMISION:31/10/2025"/>
    <m/>
    <m/>
    <m/>
    <m/>
    <m/>
    <m/>
    <n v="0"/>
    <n v="100"/>
    <s v="NO_CONCILIADO"/>
  </r>
  <r>
    <x v="62"/>
    <m/>
    <x v="62"/>
    <x v="202"/>
    <s v="B23452600002"/>
    <s v="BOD"/>
    <n v="2345260"/>
    <m/>
    <s v="00221022001 DEP.DE CHEQ.AJENOS,RET.DE CAM.,CONCEPTO: DEPOSITÓ,DEP.: KEVIN DAVID SAUCIRI MEJIA , PROCEDENCIA: BANCO UNION S.A., CHEQUE: 223625, FECHA DE EMISION:31/10/2025"/>
    <m/>
    <m/>
    <m/>
    <m/>
    <m/>
    <m/>
    <n v="0"/>
    <n v="100"/>
    <s v="NO_CONCILIADO"/>
  </r>
  <r>
    <x v="62"/>
    <m/>
    <x v="62"/>
    <x v="202"/>
    <s v="B23452620002"/>
    <s v="BOD"/>
    <n v="2345262"/>
    <m/>
    <s v="00221022001 DEP.DE CHEQ.AJENOS,RET.DE CAM.,CONCEPTO: DEPOSITÓ,DEP.: OMAR PORTUGAL BRAVO , PROCEDENCIA: BANCO UNION S.A., CHEQUE: 223627, FECHA DE EMISION:31/10/2025"/>
    <m/>
    <m/>
    <m/>
    <m/>
    <m/>
    <m/>
    <n v="0"/>
    <n v="520"/>
    <s v="NO_CONCILIADO"/>
  </r>
  <r>
    <x v="85"/>
    <m/>
    <x v="85"/>
    <x v="202"/>
    <s v="J06557060002"/>
    <s v="NTE"/>
    <n v="13456767"/>
    <m/>
    <s v="A:00862012001 GAM DE TIRAQUE,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0328.48"/>
    <s v="NO_CONCILIADO"/>
  </r>
  <r>
    <x v="85"/>
    <m/>
    <x v="85"/>
    <x v="202"/>
    <s v="J06557080002"/>
    <s v="NTE"/>
    <n v="13456769"/>
    <m/>
    <s v="A:00862012001 GAM DE TIRAQUE,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9140.83"/>
    <s v="NO_CONCILIADO"/>
  </r>
  <r>
    <x v="85"/>
    <m/>
    <x v="85"/>
    <x v="202"/>
    <s v="J06557110002"/>
    <s v="NTE"/>
    <n v="13456774"/>
    <m/>
    <s v="A:00862012001 GAM DE VILLA ZUDAÑEZ,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056.66"/>
    <s v="NO_CONCILIADO"/>
  </r>
  <r>
    <x v="85"/>
    <m/>
    <x v="85"/>
    <x v="202"/>
    <s v="J06557120002"/>
    <s v="NTE"/>
    <n v="13456772"/>
    <m/>
    <s v="A:00862012001 GAM DE VILA VIL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609.75"/>
    <s v="NO_CONCILIADO"/>
  </r>
  <r>
    <x v="85"/>
    <m/>
    <x v="85"/>
    <x v="202"/>
    <s v="J06557140002"/>
    <s v="NTE"/>
    <n v="13456776"/>
    <m/>
    <s v="A:00862012001 GAM DE WARNE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44543.39000000001"/>
    <s v="NO_CONCILIADO"/>
  </r>
  <r>
    <x v="85"/>
    <m/>
    <x v="85"/>
    <x v="202"/>
    <s v="J06557160002"/>
    <s v="NTE"/>
    <n v="13456779"/>
    <m/>
    <s v="A:00862012001 GAM DE WARNE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8258.39"/>
    <s v="NO_CONCILIADO"/>
  </r>
  <r>
    <x v="85"/>
    <m/>
    <x v="85"/>
    <x v="202"/>
    <s v="J06557180002"/>
    <s v="NTE"/>
    <n v="13456782"/>
    <m/>
    <s v="A:00862012001 GAD DE CHUQUISACA,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274422.69"/>
    <s v="NO_CONCILIADO"/>
  </r>
  <r>
    <x v="44"/>
    <m/>
    <x v="44"/>
    <x v="202"/>
    <s v="J06557230002"/>
    <s v="NTE"/>
    <n v="13445229"/>
    <m/>
    <s v="A:00099021001 Transferencia de recursos a solicitud del Fondo de Desarrollo del Sistema Financiero y de Apoyo al Sector Productivo dependiente del Ministerio de Planificación del Desarrollo mediante nota CITE: FSF-DAA-NE-3739/2025, Informe FSF-DJ-INF-1646/2025 por concepto de recuperaciones de capital de cartera correspondiente al Fideicomiso del Programa de Reconversión Productiva y Comercial. H.R. 2025-45710-R"/>
    <m/>
    <m/>
    <m/>
    <m/>
    <m/>
    <m/>
    <n v="0"/>
    <n v="17035.86"/>
    <s v="NO_CONCILIADO"/>
  </r>
  <r>
    <x v="3"/>
    <m/>
    <x v="3"/>
    <x v="202"/>
    <s v="G33581810002"/>
    <s v="CRV"/>
    <n v="25255"/>
    <m/>
    <s v="DEVOLUCIÓN DE SOLICITUD 057447-25255 DE TESORO GENERAL DE LA NACION REF.: PAGO A LA EMPRESA IN CONTINU ET SERVICE POR LA ENTREGA DE 74.623 PASAPORTES CON CHIP ELECTRONICO SEGUN FACTURA NRO FACD033673 Y FACD033675, INFORME MEFP/VTCP/D, SEGÚN R.D. NO. 025/2023 LIB. 00099021001 TGN-RECURSOS ORDINARIOS (3987)"/>
    <m/>
    <m/>
    <m/>
    <m/>
    <m/>
    <m/>
    <n v="0"/>
    <n v="3332836.31"/>
    <s v="NO_CONCILIADO"/>
  </r>
  <r>
    <x v="39"/>
    <m/>
    <x v="39"/>
    <x v="202"/>
    <s v="G33583540001"/>
    <s v="CVD"/>
    <n v="3358354"/>
    <m/>
    <s v="COBRO COSTOS DE PAPELERIA SEGUN TRANSFERENCIA DEL EXTERIOR POR ORDEN DE EMBAJADA DE BOLIVIA EN ROMA ITALIA REF.: RECAUDACION GESTORÍA CONSULAR AL MES DE SEPTIEMBRE Y SALDOS SUPERAVITARIOS 2025. LIB. 00010011102 MIN.RELACIONES EXTERIORES - GESTORIA CONSULAR LEY Nº 3108"/>
    <m/>
    <m/>
    <m/>
    <m/>
    <m/>
    <m/>
    <n v="60"/>
    <n v="0"/>
    <s v="NO_CONCILIADO"/>
  </r>
  <r>
    <x v="2"/>
    <m/>
    <x v="2"/>
    <x v="202"/>
    <s v="G33583560001"/>
    <s v="CVD"/>
    <n v="3358356"/>
    <m/>
    <s v="COBRO COSTOS DE PAPELERIA SEGUN TRANSFERENCIA DEL EXTERIOR POR ORDEN DE FIDEICOMISO HERCO-CKM (LIMA PERÚ) REF.: CRED EMB 26C-01 CIST CONTRATO 48 FECHA VALOR 31/10/2025. LIB. 00513062002 YPFB - EXPORTACIÓN DE GLP Y OTROS-BOLIVIANOS"/>
    <m/>
    <m/>
    <m/>
    <m/>
    <m/>
    <m/>
    <n v="60"/>
    <n v="0"/>
    <s v="NO_CONCILIADO"/>
  </r>
  <r>
    <x v="2"/>
    <m/>
    <x v="2"/>
    <x v="202"/>
    <s v="G33583520001"/>
    <s v="CVD"/>
    <n v="3358352"/>
    <m/>
    <s v="COBRO COSTOS DE PAPELERIA SEGUN TRANSFERENCIA DEL EXTERIOR POR ORDEN DE FIDEICOMISO HERCO-CKM (LIMA PERÚ) REF.: CRED EMB 26B-02 CIST CONTRATO 48 FECHA VALOR 31/10/2025. LIB. 00513062002 YPFB - EXPORTACIÓN DE GLP Y OTROS-BOLIVIANOS"/>
    <m/>
    <m/>
    <m/>
    <m/>
    <m/>
    <m/>
    <n v="60"/>
    <n v="0"/>
    <s v="NO_CONCILIADO"/>
  </r>
  <r>
    <x v="3"/>
    <m/>
    <x v="3"/>
    <x v="202"/>
    <s v="G33585440002"/>
    <s v="CRV"/>
    <n v="25254"/>
    <m/>
    <s v="DEVOLUCIÓN DE FONDOS SOLICITUD 057463-25254 DE TESORO GENERAL DE LA NACION REF.: PAGO A LA EMPRESA IN CONTINU ET SERVICE POR LA ENTREGA DE 75.000 PASAPORTES CON CHIP ELECTRONICO SEGUN FACTURA NRO FACD033641 Y FACD033642, INFORME MEFP/VTCP/D, SEGÚN R.D. 025/2023. LIB. 00099021001 TGN-RECURSOS ORDINARIOS (3987)"/>
    <m/>
    <m/>
    <m/>
    <m/>
    <m/>
    <m/>
    <n v="0"/>
    <n v="2934217.33"/>
    <s v="NO_CONCILIADO"/>
  </r>
  <r>
    <x v="56"/>
    <m/>
    <x v="56"/>
    <x v="203"/>
    <s v="O23457150002"/>
    <s v="BOD"/>
    <n v="2345715"/>
    <m/>
    <s v="00670022001 DEPOSITO DE EFECTIVO, DEPOSITANTE: YANET VERONICA TORRES QUINTEROS, CONCEPTO: DEVOLUCION DE VIATICOS, CUENTA DE DEPOSITO: CUENTA UNICA DEL TESORO"/>
    <m/>
    <m/>
    <m/>
    <m/>
    <m/>
    <m/>
    <n v="0"/>
    <n v="1015"/>
    <s v="NO_CONCILIADO"/>
  </r>
  <r>
    <x v="56"/>
    <m/>
    <x v="56"/>
    <x v="203"/>
    <s v="O23457170002"/>
    <s v="BOD"/>
    <n v="2345717"/>
    <m/>
    <s v="00670022001 DEPOSITO DE EFECTIVO, DEPOSITANTE: ANA MARLENA CHAMBI HUAYHUA, CONCEPTO: DEVOLUCION DE VIATICOS, CUENTA DE DEPOSITO: CUENTA UNICA DEL TESORO"/>
    <m/>
    <m/>
    <m/>
    <m/>
    <m/>
    <m/>
    <n v="0"/>
    <n v="2900"/>
    <s v="NO_CONCILIADO"/>
  </r>
  <r>
    <x v="56"/>
    <m/>
    <x v="56"/>
    <x v="203"/>
    <s v="O23457360002"/>
    <s v="BOD"/>
    <n v="2345736"/>
    <m/>
    <s v="00670022001 DEPOSITO DE EFECTIVO, DEPOSITANTE: ELENA CONDE GONZALES, CONCEPTO: DEVOLUCION DE VIATICOS, CUENTA DE DEPOSITO: CUENTA UNICA DEL TESORO"/>
    <m/>
    <m/>
    <m/>
    <m/>
    <m/>
    <m/>
    <n v="0"/>
    <n v="2900"/>
    <s v="NO_CONCILIADO"/>
  </r>
  <r>
    <x v="56"/>
    <m/>
    <x v="56"/>
    <x v="203"/>
    <s v="O23457380002"/>
    <s v="BOD"/>
    <n v="2345738"/>
    <m/>
    <s v="00670022001 DEPOSITO DE EFECTIVO, DEPOSITANTE: JOSE LUIS AÑAGUAYA POMA, CONCEPTO: DEVOLUCION DE VIATICOS, CUENTA DE DEPOSITO: CUENTA UNICA DEL TESORO"/>
    <m/>
    <m/>
    <m/>
    <m/>
    <m/>
    <m/>
    <n v="0"/>
    <n v="2900"/>
    <s v="NO_CONCILIADO"/>
  </r>
  <r>
    <x v="56"/>
    <m/>
    <x v="56"/>
    <x v="203"/>
    <s v="O23457410002"/>
    <s v="BOD"/>
    <n v="2345741"/>
    <m/>
    <s v="00670022001 DEPOSITO DE EFECTIVO, DEPOSITANTE: SABINA MIRANDA HUAYHUA, CONCEPTO: DEVOLUCION DE VIATICOS, CUENTA DE DEPOSITO: CUENTA UNICA DEL TESORO"/>
    <m/>
    <m/>
    <m/>
    <m/>
    <m/>
    <m/>
    <n v="0"/>
    <n v="2900"/>
    <s v="NO_CONCILIADO"/>
  </r>
  <r>
    <x v="56"/>
    <m/>
    <x v="56"/>
    <x v="203"/>
    <s v="O23457470002"/>
    <s v="BOD"/>
    <n v="2345747"/>
    <m/>
    <s v="00670022001 DEPOSITO DE EFECTIVO, DEPOSITANTE: CARMEN CORONADO GUACHALLA, CONCEPTO: DEVOLUCION DE VIATICOS, CUENTA DE DEPOSITO: CUENTA UNICA DEL TESORO"/>
    <m/>
    <m/>
    <m/>
    <m/>
    <m/>
    <m/>
    <n v="0"/>
    <n v="2900"/>
    <s v="NO_CONCILIADO"/>
  </r>
  <r>
    <x v="56"/>
    <m/>
    <x v="56"/>
    <x v="203"/>
    <s v="O23457510002"/>
    <s v="BOD"/>
    <n v="2345751"/>
    <m/>
    <s v="00670022001 DEPOSITO DE EFECTIVO, DEPOSITANTE: BETSUA JIMENEZ JIMENEZ, CONCEPTO: DEVOLUCION DE VIATICOS, CUENTA DE DEPOSITO: CUENTA UNICA DEL TESORO"/>
    <m/>
    <m/>
    <m/>
    <m/>
    <m/>
    <m/>
    <n v="0"/>
    <n v="2900"/>
    <s v="NO_CONCILIADO"/>
  </r>
  <r>
    <x v="56"/>
    <m/>
    <x v="56"/>
    <x v="203"/>
    <s v="O23457530002"/>
    <s v="BOD"/>
    <n v="2345753"/>
    <m/>
    <s v="00670022001 DEPOSITO DE EFECTIVO, DEPOSITANTE: ALFONSO MAMANI LUQUE, CONCEPTO: DEVOLUCION DE VIATICOS, CUENTA DE DEPOSITO: CUENTA UNICA DEL TESORO"/>
    <m/>
    <m/>
    <m/>
    <m/>
    <m/>
    <m/>
    <n v="0"/>
    <n v="2900"/>
    <s v="NO_CONCILIADO"/>
  </r>
  <r>
    <x v="62"/>
    <m/>
    <x v="62"/>
    <x v="203"/>
    <s v="O23457540002"/>
    <s v="BOD"/>
    <n v="2345754"/>
    <m/>
    <s v="00221022001 DEPOSITO DE EFECTIVO, DEPOSITANTE: EMPRESA MINERA MISKI RUMI, CONCEPTO: SANCION TRAMITE FUERA DE PLAZO - 15 DIAS (CON INCREMENTO 10% /DIA), CUENTA DE DEPOSITO: CUENTA UNICA DEL TESORO"/>
    <m/>
    <m/>
    <m/>
    <m/>
    <m/>
    <m/>
    <n v="0"/>
    <n v="30"/>
    <s v="NO_CONCILIADO"/>
  </r>
  <r>
    <x v="56"/>
    <m/>
    <x v="56"/>
    <x v="203"/>
    <s v="O23457610002"/>
    <s v="BOD"/>
    <n v="2345761"/>
    <m/>
    <s v="00670022001 DEPOSITO DE EFECTIVO, DEPOSITANTE: ROMMEL WALTER LIMA HERRERA, CONCEPTO: DEVOLUCION, CUENTA DE DEPOSITO: CUENTA UNICA DEL TESORO"/>
    <m/>
    <m/>
    <m/>
    <m/>
    <m/>
    <m/>
    <n v="0"/>
    <n v="2900"/>
    <s v="NO_CONCILIADO"/>
  </r>
  <r>
    <x v="0"/>
    <m/>
    <x v="0"/>
    <x v="203"/>
    <s v="O23457620002"/>
    <s v="BOD"/>
    <n v="2345762"/>
    <m/>
    <s v="00099021001 DEPOSITO DE EFECTIVO, DEPOSITANTE: SONIA ELDER VILDOZO VDA DE TARQUI, CONCEPTO: COBRO INDEBIDO, CUENTA DE DEPOSITO: CUENTA UNICA DEL TESORO/DJBR"/>
    <m/>
    <m/>
    <m/>
    <m/>
    <m/>
    <m/>
    <n v="0"/>
    <n v="2097.7600000000002"/>
    <s v="NO_CONCILIADO"/>
  </r>
  <r>
    <x v="56"/>
    <m/>
    <x v="56"/>
    <x v="203"/>
    <s v="O23457750002"/>
    <s v="BOD"/>
    <n v="2345775"/>
    <m/>
    <s v="00670022001 DEPOSITO DE EFECTIVO, DEPOSITANTE: LOURDES CONDE QUISPE, CONCEPTO: DEVOLUCION DE VIATICOS, CUENTA DE DEPOSITO: CUENTA UNICA DEL TESORO"/>
    <m/>
    <m/>
    <m/>
    <m/>
    <m/>
    <m/>
    <n v="0"/>
    <n v="2900"/>
    <s v="NO_CONCILIADO"/>
  </r>
  <r>
    <x v="56"/>
    <m/>
    <x v="56"/>
    <x v="203"/>
    <s v="O23457770002"/>
    <s v="BOD"/>
    <n v="2345777"/>
    <m/>
    <s v="00670022001 DEPOSITO DE EFECTIVO, DEPOSITANTE: LUIS MIGUEL CALLISAYA CALLISAYA, CONCEPTO: DEVOLUCION DE VIATICOS, CUENTA DE DEPOSITO: CUENTA UNICA DEL TESORO"/>
    <m/>
    <m/>
    <m/>
    <m/>
    <m/>
    <m/>
    <n v="0"/>
    <n v="2900"/>
    <s v="NO_CONCILIADO"/>
  </r>
  <r>
    <x v="56"/>
    <m/>
    <x v="56"/>
    <x v="203"/>
    <s v="O23457820002"/>
    <s v="BOD"/>
    <n v="2345782"/>
    <m/>
    <s v="00670022001 DEPOSITO DE EFECTIVO, DEPOSITANTE: LESLIE ANGELA CHOQUE YUGAR, CONCEPTO: DEVOLUCION DE VIATICOS, CUENTA DE DEPOSITO: CUENTA UNICA DEL TESORO"/>
    <m/>
    <m/>
    <m/>
    <m/>
    <m/>
    <m/>
    <n v="0"/>
    <n v="2900"/>
    <s v="NO_CONCILIADO"/>
  </r>
  <r>
    <x v="9"/>
    <m/>
    <x v="9"/>
    <x v="203"/>
    <s v="O23457900002"/>
    <s v="BOD"/>
    <n v="2345790"/>
    <m/>
    <s v="00099021001 DEPOSITO DE EFECTIVO, DEPOSITANTE: NELIDA AGRAMONT MORALES, CONCEPTO: DEPÓSITO 1ER PAGO CUOTA DEVOLUCION BECA SEGUN CONTRATO DGSU /100 BECAS N° 27/2019, CUENTA DE DEPOSITO: CUENTA UNICA DEL TESORO"/>
    <m/>
    <m/>
    <m/>
    <m/>
    <m/>
    <m/>
    <n v="0"/>
    <n v="4036.49"/>
    <s v="NO_CONCILIADO"/>
  </r>
  <r>
    <x v="56"/>
    <m/>
    <x v="56"/>
    <x v="203"/>
    <s v="O23458000002"/>
    <s v="BOD"/>
    <n v="2345800"/>
    <m/>
    <s v="00670022001 DEPOSITO DE EFECTIVO, DEPOSITANTE: CELIA DORA CHURA TARQUI, CONCEPTO: DEVOLUCION, CUENTA DE DEPOSITO: CUENTA UNICA DEL TESORO"/>
    <m/>
    <m/>
    <m/>
    <m/>
    <m/>
    <m/>
    <n v="0"/>
    <n v="2900"/>
    <s v="NO_CONCILIADO"/>
  </r>
  <r>
    <x v="56"/>
    <m/>
    <x v="56"/>
    <x v="203"/>
    <s v="O23458150002"/>
    <s v="BOD"/>
    <n v="2345815"/>
    <m/>
    <s v="00670022001 DEPOSITO DE EFECTIVO, DEPOSITANTE: JUANA SILVANA RAMOS HUANCANI, CONCEPTO: DEVOLUCION DE VIATICOS, CUENTA DE DEPOSITO: CUENTA UNICA DEL TESORO"/>
    <m/>
    <m/>
    <m/>
    <m/>
    <m/>
    <m/>
    <n v="0"/>
    <n v="2900"/>
    <s v="NO_CONCILIADO"/>
  </r>
  <r>
    <x v="56"/>
    <m/>
    <x v="56"/>
    <x v="203"/>
    <s v="O23458020002"/>
    <s v="BOD"/>
    <n v="2345802"/>
    <m/>
    <s v="00670022001 DEPOSITO DE EFECTIVO, DEPOSITANTE: CARMEN BEATRIZ MAMANI QUISPE, CONCEPTO: DEVOLUCION, CUENTA DE DEPOSITO: CUENTA UNICA DEL TESORO"/>
    <m/>
    <m/>
    <m/>
    <m/>
    <m/>
    <m/>
    <n v="0"/>
    <n v="2900"/>
    <s v="NO_CONCILIADO"/>
  </r>
  <r>
    <x v="1"/>
    <m/>
    <x v="1"/>
    <x v="203"/>
    <s v="O23458110002"/>
    <s v="BOD"/>
    <n v="2345811"/>
    <m/>
    <s v="00099021001 DEPOSITO DE EFECTIVO, DEPOSITANTE: OSCAR CHOQUEHUANCA HILIRE, CONCEPTO: DEVOLUCION DE EXCEDENTE SALARIAL, CUENTA DE DEPOSITO: CUENTA UNICA DEL TESORO"/>
    <m/>
    <m/>
    <m/>
    <m/>
    <m/>
    <m/>
    <n v="0"/>
    <n v="358"/>
    <s v="NO_CONCILIADO"/>
  </r>
  <r>
    <x v="56"/>
    <m/>
    <x v="56"/>
    <x v="203"/>
    <s v="O23458130002"/>
    <s v="BOD"/>
    <n v="2345813"/>
    <m/>
    <s v="00670022001 DEPOSITO DE EFECTIVO, DEPOSITANTE: SILVANA MITA GUTIERREZ, CONCEPTO: DEVOLUCION DE VIATICOS, CUENTA DE DEPOSITO: CUENTA UNICA DEL TESORO"/>
    <m/>
    <m/>
    <m/>
    <m/>
    <m/>
    <m/>
    <n v="0"/>
    <n v="2900"/>
    <s v="NO_CONCILIADO"/>
  </r>
  <r>
    <x v="18"/>
    <m/>
    <x v="18"/>
    <x v="203"/>
    <s v="O23458270002"/>
    <s v="BOD"/>
    <n v="2345827"/>
    <m/>
    <s v="00046171101 DEPOSITO DE EFECTIVO, DEPOSITANTE: INGENIERIA EN TECNOLOGIAS EN SALUD ITM, CONCEPTO: MULTAS, CUENTA DE DEPOSITO: CUENTA UNICA DEL TESORO"/>
    <m/>
    <m/>
    <m/>
    <m/>
    <m/>
    <m/>
    <n v="0"/>
    <n v="833"/>
    <s v="NO_CONCILIADO"/>
  </r>
  <r>
    <x v="56"/>
    <m/>
    <x v="56"/>
    <x v="203"/>
    <s v="O23458630002"/>
    <s v="BOD"/>
    <n v="2345863"/>
    <m/>
    <s v="00670022001 DEPOSITO DE EFECTIVO, DEPOSITANTE: SONIA MARLENE TOLA ALVAREZ, CONCEPTO: DEVOLUCION, CUENTA DE DEPOSITO: CUENTA UNICA DEL TESORO"/>
    <m/>
    <m/>
    <m/>
    <m/>
    <m/>
    <m/>
    <n v="0"/>
    <n v="2900"/>
    <s v="NO_CONCILIADO"/>
  </r>
  <r>
    <x v="18"/>
    <m/>
    <x v="18"/>
    <x v="203"/>
    <s v="O23458650002"/>
    <s v="BOD"/>
    <n v="2345865"/>
    <m/>
    <s v="00046171101 DEPOSITO DE EFECTIVO, DEPOSITANTE: RAICES IMPORT EXPORT LTDA., CONCEPTO: SANCION PECUNIARIA, CUENTA DE DEPOSITO: CUENTA UNICA DEL TESORO"/>
    <m/>
    <m/>
    <m/>
    <m/>
    <m/>
    <m/>
    <n v="0"/>
    <n v="1660"/>
    <s v="NO_CONCILIADO"/>
  </r>
  <r>
    <x v="5"/>
    <m/>
    <x v="5"/>
    <x v="203"/>
    <s v="O23458680002"/>
    <s v="BOD"/>
    <n v="2345868"/>
    <m/>
    <s v="00086038008 DEPOSITO DE EFECTIVO, DEPOSITANTE: BERNARDINA RUTH SUXO MARTINEZ, CONCEPTO: PAGO DEVOLUCION DE REFRIGERIO, CUENTA DE DEPOSITO: CUENTA UNICA DEL TESORO"/>
    <m/>
    <m/>
    <m/>
    <m/>
    <m/>
    <m/>
    <n v="0"/>
    <n v="36"/>
    <s v="NO_CONCILIADO"/>
  </r>
  <r>
    <x v="18"/>
    <m/>
    <x v="18"/>
    <x v="203"/>
    <s v="O23458740002"/>
    <s v="BOD"/>
    <n v="2345874"/>
    <m/>
    <s v="00046171101 DEPOSITO DE EFECTIVO, DEPOSITANTE: FARMASHOPPING, CONCEPTO: SANCION PECUNIARIA, CUENTA DE DEPOSITO: CUENTA UNICA DEL TESORO"/>
    <m/>
    <m/>
    <m/>
    <m/>
    <m/>
    <m/>
    <n v="0"/>
    <n v="2500"/>
    <s v="NO_CONCILIADO"/>
  </r>
  <r>
    <x v="56"/>
    <m/>
    <x v="56"/>
    <x v="203"/>
    <s v="O23458770002"/>
    <s v="BOD"/>
    <n v="2345877"/>
    <m/>
    <s v="00670022001 DEPOSITO DE EFECTIVO, DEPOSITANTE: XIMENA CATUNTA QUENALLATA, CONCEPTO: DEVOLUCION DE VIATICOS, CUENTA DE DEPOSITO: CUENTA UNICA DEL TESORO"/>
    <m/>
    <m/>
    <m/>
    <m/>
    <m/>
    <m/>
    <n v="0"/>
    <n v="2900"/>
    <s v="NO_CONCILIADO"/>
  </r>
  <r>
    <x v="56"/>
    <m/>
    <x v="56"/>
    <x v="203"/>
    <s v="O23458780002"/>
    <s v="BOD"/>
    <n v="2345878"/>
    <m/>
    <s v="00670022001 DEPOSITO DE EFECTIVO, DEPOSITANTE: JAVIER GONZALES CHOQUE, CONCEPTO: DEVOLUCION DE VIATICOS, CUENTA DE DEPOSITO: CUENTA UNICA DEL TESORO"/>
    <m/>
    <m/>
    <m/>
    <m/>
    <m/>
    <m/>
    <n v="0"/>
    <n v="1015"/>
    <s v="NO_CONCILIADO"/>
  </r>
  <r>
    <x v="97"/>
    <m/>
    <x v="97"/>
    <x v="203"/>
    <s v="O23458800002"/>
    <s v="BOD"/>
    <n v="2345880"/>
    <m/>
    <s v="00383012001 DEPOSITO DE EFECTIVO, DEPOSITANTE: ANGELA MARIA COPAJA VELASCO, CONCEPTO: PERIODO SEPTIEMBRE GESTION 2025, CUENTA DE DEPOSITO: CUENTA UNICA DEL TESORO"/>
    <m/>
    <m/>
    <m/>
    <m/>
    <m/>
    <m/>
    <n v="0"/>
    <n v="4907"/>
    <s v="NO_CONCILIADO"/>
  </r>
  <r>
    <x v="97"/>
    <m/>
    <x v="97"/>
    <x v="203"/>
    <s v="O23458820002"/>
    <s v="BOD"/>
    <n v="2345882"/>
    <m/>
    <s v="00383012001 DEPOSITO DE EFECTIVO, DEPOSITANTE: ANGELA MARIA COPAJA VELASCO, CONCEPTO: PERIODO AGOSTO GESTION 2025, CUENTA DE DEPOSITO: CUENTA UNICA DEL TESORO"/>
    <m/>
    <m/>
    <m/>
    <m/>
    <m/>
    <m/>
    <n v="0"/>
    <n v="3906"/>
    <s v="NO_CONCILIADO"/>
  </r>
  <r>
    <x v="56"/>
    <m/>
    <x v="56"/>
    <x v="203"/>
    <s v="O23458840002"/>
    <s v="BOD"/>
    <n v="2345884"/>
    <m/>
    <s v="00670022001 DEPOSITO DE EFECTIVO, DEPOSITANTE: JUAN CARLOS RODRIGUEZ FERNANDEZ, CONCEPTO: DEVOLUCION DE VIATICOS, CUENTA DE DEPOSITO: CUENTA UNICA DEL TESORO"/>
    <m/>
    <m/>
    <m/>
    <m/>
    <m/>
    <m/>
    <n v="0"/>
    <n v="2900"/>
    <s v="NO_CONCILIADO"/>
  </r>
  <r>
    <x v="62"/>
    <m/>
    <x v="62"/>
    <x v="203"/>
    <s v="O23458860002"/>
    <s v="BOD"/>
    <n v="2345886"/>
    <m/>
    <s v="00221022001 DEPOSITO DE EFECTIVO, DEPOSITANTE: COMERCIALIZADORA DE MINERALES MANBRANA SRL, CONCEPTO: COMPRA DE MINERALES, CUENTA DE DEPOSITO: CUENTA UNICA DEL TESORO"/>
    <m/>
    <m/>
    <m/>
    <m/>
    <m/>
    <m/>
    <n v="0"/>
    <n v="3610"/>
    <s v="NO_CONCILIADO"/>
  </r>
  <r>
    <x v="18"/>
    <m/>
    <x v="18"/>
    <x v="203"/>
    <s v="O23458880002"/>
    <s v="BOD"/>
    <n v="2345888"/>
    <m/>
    <s v="00046034201 DEPOSITO DE EFECTIVO, DEPOSITANTE: JEYSA VILLARREAL CARVAJAL, CONCEPTO: DEVOLUCION C-31 DEV N°96 PAGO DE VIATICOS, CUENTA DE DEPOSITO: CUENTA UNICA DEL TESORO"/>
    <m/>
    <m/>
    <m/>
    <m/>
    <m/>
    <m/>
    <n v="0"/>
    <n v="371"/>
    <s v="NO_CONCILIADO"/>
  </r>
  <r>
    <x v="56"/>
    <m/>
    <x v="56"/>
    <x v="203"/>
    <s v="O23458890002"/>
    <s v="BOD"/>
    <n v="2345889"/>
    <m/>
    <s v="00670022001 DEPOSITO DE EFECTIVO, DEPOSITANTE: VIZNE GERARDO RAMIREZ CHAMBI, CONCEPTO: DEVOLUCIÓN, CUENTA DE DEPOSITO: CUENTA UNICA DEL TESORO"/>
    <m/>
    <m/>
    <m/>
    <m/>
    <m/>
    <m/>
    <n v="0"/>
    <n v="2900"/>
    <s v="NO_CONCILIADO"/>
  </r>
  <r>
    <x v="56"/>
    <m/>
    <x v="56"/>
    <x v="203"/>
    <s v="O23458930002"/>
    <s v="BOD"/>
    <n v="2345893"/>
    <m/>
    <s v="00670022001 DEPOSITO DE EFECTIVO, DEPOSITANTE: FERNANDO RENE ANDRES GUARDIA BARRIGA, CONCEPTO: DEVOLUCION DE VIATICOS, CUENTA DE DEPOSITO: CUENTA UNICA DEL TESORO"/>
    <m/>
    <m/>
    <m/>
    <m/>
    <m/>
    <m/>
    <n v="0"/>
    <n v="2900"/>
    <s v="NO_CONCILIADO"/>
  </r>
  <r>
    <x v="56"/>
    <m/>
    <x v="56"/>
    <x v="203"/>
    <s v="O23458970002"/>
    <s v="BOD"/>
    <n v="2345897"/>
    <m/>
    <s v="00670022001 DEPOSITO DE EFECTIVO, DEPOSITANTE: JHENNY MARIBEL CHOQUEHUANCA COLQUEHUANCA, CONCEPTO: DEVOLUCION DE VIATICOS, CUENTA DE DEPOSITO: CUENTA UNICA DEL TESORO"/>
    <m/>
    <m/>
    <m/>
    <m/>
    <m/>
    <m/>
    <n v="0"/>
    <n v="2900"/>
    <s v="NO_CONCILIADO"/>
  </r>
  <r>
    <x v="56"/>
    <m/>
    <x v="56"/>
    <x v="203"/>
    <s v="O23458990002"/>
    <s v="BOD"/>
    <n v="2345899"/>
    <m/>
    <s v="00670022001 DEPOSITO DE EFECTIVO, DEPOSITANTE: MARIA TERESA CERDA CONDORI, CONCEPTO: DEVOLUCION DE VIATICOS, CUENTA DE DEPOSITO: CUENTA UNICA DEL TESORO"/>
    <m/>
    <m/>
    <m/>
    <m/>
    <m/>
    <m/>
    <n v="0"/>
    <n v="2900"/>
    <s v="NO_CONCILIADO"/>
  </r>
  <r>
    <x v="56"/>
    <m/>
    <x v="56"/>
    <x v="203"/>
    <s v="O23459000002"/>
    <s v="BOD"/>
    <n v="2345900"/>
    <m/>
    <s v="00670022001 DEPOSITO DE EFECTIVO, DEPOSITANTE: PRIMITIVA LAIME CANCARI, CONCEPTO: DEVOLUCION DE VIATICOS, CUENTA DE DEPOSITO: CUENTA UNICA DEL TESORO"/>
    <m/>
    <m/>
    <m/>
    <m/>
    <m/>
    <m/>
    <n v="0"/>
    <n v="2900"/>
    <s v="NO_CONCILIADO"/>
  </r>
  <r>
    <x v="62"/>
    <m/>
    <x v="62"/>
    <x v="203"/>
    <s v="O23459020002"/>
    <s v="BOD"/>
    <n v="2345902"/>
    <m/>
    <s v="00221022001 DEPOSITO DE EFECTIVO, DEPOSITANTE: ECEBOL, CONCEPTO: FORM POR FUERA DE PLAZO, CUENTA DE DEPOSITO: CUENTA UNICA DEL TESORO"/>
    <m/>
    <m/>
    <m/>
    <m/>
    <m/>
    <m/>
    <n v="0"/>
    <n v="100"/>
    <s v="NO_CONCILIADO"/>
  </r>
  <r>
    <x v="62"/>
    <m/>
    <x v="62"/>
    <x v="203"/>
    <s v="O23459040002"/>
    <s v="BOD"/>
    <n v="2345904"/>
    <m/>
    <s v="00221022001 DEPOSITO DE EFECTIVO, DEPOSITANTE: ECEBOL, CONCEPTO: FORM POR FUERA DE PLAZO, CUENTA DE DEPOSITO: CUENTA UNICA DEL TESORO"/>
    <m/>
    <m/>
    <m/>
    <m/>
    <m/>
    <m/>
    <n v="0"/>
    <n v="100"/>
    <s v="NO_CONCILIADO"/>
  </r>
  <r>
    <x v="62"/>
    <m/>
    <x v="62"/>
    <x v="203"/>
    <s v="O23459050002"/>
    <s v="BOD"/>
    <n v="2345905"/>
    <m/>
    <s v="00221022001 DEPOSITO DE EFECTIVO, DEPOSITANTE: ECEBOL, CONCEPTO: FORM POR FUERA DE PLAZO, CUENTA DE DEPOSITO: CUENTA UNICA DEL TESORO"/>
    <m/>
    <m/>
    <m/>
    <m/>
    <m/>
    <m/>
    <n v="0"/>
    <n v="100"/>
    <s v="NO_CONCILIADO"/>
  </r>
  <r>
    <x v="62"/>
    <m/>
    <x v="62"/>
    <x v="203"/>
    <s v="O23459060002"/>
    <s v="BOD"/>
    <n v="2345906"/>
    <m/>
    <s v="00221022001 DEPOSITO DE EFECTIVO, DEPOSITANTE: ECEBOL, CONCEPTO: FORM POR FUERA DE PLAZO, CUENTA DE DEPOSITO: CUENTA UNICA DEL TESORO"/>
    <m/>
    <m/>
    <m/>
    <m/>
    <m/>
    <m/>
    <n v="0"/>
    <n v="100"/>
    <s v="NO_CONCILIADO"/>
  </r>
  <r>
    <x v="56"/>
    <m/>
    <x v="56"/>
    <x v="203"/>
    <s v="O23459070002"/>
    <s v="BOD"/>
    <n v="2345907"/>
    <m/>
    <s v="00670022001 DEPOSITO DE EFECTIVO, DEPOSITANTE: ANA ADELIA LARUTA TOLA, CONCEPTO: DEVOLUCION, CUENTA DE DEPOSITO: CUENTA UNICA DEL TESORO"/>
    <m/>
    <m/>
    <m/>
    <m/>
    <m/>
    <m/>
    <n v="0"/>
    <n v="2900"/>
    <s v="NO_CONCILIADO"/>
  </r>
  <r>
    <x v="62"/>
    <m/>
    <x v="62"/>
    <x v="203"/>
    <s v="O23459080002"/>
    <s v="BOD"/>
    <n v="2345908"/>
    <m/>
    <s v="00221022001 DEPOSITO DE EFECTIVO, DEPOSITANTE: ECEBOL, CONCEPTO: FORM POR FUERA DE PLAZO, CUENTA DE DEPOSITO: CUENTA UNICA DEL TESORO"/>
    <m/>
    <m/>
    <m/>
    <m/>
    <m/>
    <m/>
    <n v="0"/>
    <n v="100"/>
    <s v="NO_CONCILIADO"/>
  </r>
  <r>
    <x v="62"/>
    <m/>
    <x v="62"/>
    <x v="203"/>
    <s v="O23459100002"/>
    <s v="BOD"/>
    <n v="2345910"/>
    <m/>
    <s v="00221022001 DEPOSITO DE EFECTIVO, DEPOSITANTE: ECEBOL, CONCEPTO: FORM POR FUERA DE PLAZO, CUENTA DE DEPOSITO: CUENTA UNICA DEL TESORO"/>
    <m/>
    <m/>
    <m/>
    <m/>
    <m/>
    <m/>
    <n v="0"/>
    <n v="100"/>
    <s v="NO_CONCILIADO"/>
  </r>
  <r>
    <x v="62"/>
    <m/>
    <x v="62"/>
    <x v="203"/>
    <s v="O23459110002"/>
    <s v="BOD"/>
    <n v="2345911"/>
    <m/>
    <s v="00221022001 DEPOSITO DE EFECTIVO, DEPOSITANTE: ECEBOL, CONCEPTO: FORM POR FUERA DE PLAZO, CUENTA DE DEPOSITO: CUENTA UNICA DEL TESORO"/>
    <m/>
    <m/>
    <m/>
    <m/>
    <m/>
    <m/>
    <n v="0"/>
    <n v="100"/>
    <s v="NO_CONCILIADO"/>
  </r>
  <r>
    <x v="62"/>
    <m/>
    <x v="62"/>
    <x v="203"/>
    <s v="O23459120002"/>
    <s v="BOD"/>
    <n v="2345912"/>
    <m/>
    <s v="00221022001 DEPOSITO DE EFECTIVO, DEPOSITANTE: ECEBOL, CONCEPTO: FORM POR FUERA DE PLAZO, CUENTA DE DEPOSITO: CUENTA UNICA DEL TESORO"/>
    <m/>
    <m/>
    <m/>
    <m/>
    <m/>
    <m/>
    <n v="0"/>
    <n v="100"/>
    <s v="NO_CONCILIADO"/>
  </r>
  <r>
    <x v="56"/>
    <m/>
    <x v="56"/>
    <x v="203"/>
    <s v="O23459340002"/>
    <s v="BOD"/>
    <n v="2345934"/>
    <m/>
    <s v="00670022001 DEPOSITO DE EFECTIVO, DEPOSITANTE: NELLY MAMANI HUACANI, CONCEPTO: DEVOLUCION, CUENTA DE DEPOSITO: CUENTA UNICA DEL TESORO"/>
    <m/>
    <m/>
    <m/>
    <m/>
    <m/>
    <m/>
    <n v="0"/>
    <n v="2900"/>
    <s v="NO_CONCILIADO"/>
  </r>
  <r>
    <x v="56"/>
    <m/>
    <x v="56"/>
    <x v="203"/>
    <s v="O23459240002"/>
    <s v="BOD"/>
    <n v="2345924"/>
    <m/>
    <s v="00670022001 DEPOSITO DE EFECTIVO, DEPOSITANTE: EUSEBIO RENE QUENTA CHAMBI, CONCEPTO: DEVOLUCION DE VIATICOS, CUENTA DE DEPOSITO: CUENTA UNICA DEL TESORO"/>
    <m/>
    <m/>
    <m/>
    <m/>
    <m/>
    <m/>
    <n v="0"/>
    <n v="2900"/>
    <s v="NO_CONCILIADO"/>
  </r>
  <r>
    <x v="56"/>
    <m/>
    <x v="56"/>
    <x v="203"/>
    <s v="O23459290002"/>
    <s v="BOD"/>
    <n v="2345929"/>
    <m/>
    <s v="00670022001 DEPOSITO DE EFECTIVO, DEPOSITANTE: DANIELA ESTEFANY MITA TORREZ, CONCEPTO: DEVOLUCION DE VIATICOS, CUENTA DE DEPOSITO: CUENTA UNICA DEL TESORO"/>
    <m/>
    <m/>
    <m/>
    <m/>
    <m/>
    <m/>
    <n v="0"/>
    <n v="2900"/>
    <s v="NO_CONCILIADO"/>
  </r>
  <r>
    <x v="56"/>
    <m/>
    <x v="56"/>
    <x v="203"/>
    <s v="O23459330002"/>
    <s v="BOD"/>
    <n v="2345933"/>
    <m/>
    <s v="00670022001 DEPOSITO DE EFECTIVO, DEPOSITANTE: IVAN PAYE FLORES, CONCEPTO: DEVOLUCION DE VIATICOS, CUENTA DE DEPOSITO: CUENTA UNICA DEL TESORO"/>
    <m/>
    <m/>
    <m/>
    <m/>
    <m/>
    <m/>
    <n v="0"/>
    <n v="2900"/>
    <s v="NO_CONCILIADO"/>
  </r>
  <r>
    <x v="56"/>
    <m/>
    <x v="56"/>
    <x v="203"/>
    <s v="O23459380002"/>
    <s v="BOD"/>
    <n v="2345938"/>
    <m/>
    <s v="00670022001 DEPOSITO DE EFECTIVO, DEPOSITANTE: NOEMI VASQUEZ VASQUEZ, CONCEPTO: DEVOLUCION, CUENTA DE DEPOSITO: CUENTA UNICA DEL TESORO"/>
    <m/>
    <m/>
    <m/>
    <m/>
    <m/>
    <m/>
    <n v="0"/>
    <n v="2900"/>
    <s v="NO_CONCILIADO"/>
  </r>
  <r>
    <x v="9"/>
    <m/>
    <x v="9"/>
    <x v="203"/>
    <s v="O23459510002"/>
    <s v="BOD"/>
    <n v="2345951"/>
    <m/>
    <s v="00099021001 DEPOSITO DE EFECTIVO, DEPOSITANTE: JEANNETH MIRIAM ZARATE RADA, CONCEPTO: REEMBOLSO DE BECA OTORGADO POR EL MINISTERIO DE EDUCACION, CUENTA DE DEPOSITO: CUENTA UNICA DEL TESORO"/>
    <m/>
    <m/>
    <m/>
    <m/>
    <m/>
    <m/>
    <n v="0"/>
    <n v="3000"/>
    <s v="NO_CONCILIADO"/>
  </r>
  <r>
    <x v="56"/>
    <m/>
    <x v="56"/>
    <x v="203"/>
    <s v="O23459530002"/>
    <s v="BOD"/>
    <n v="2345953"/>
    <m/>
    <s v="00670022001 DEPOSITO DE EFECTIVO, DEPOSITANTE: SERGIO ALVARO MORENO LAGOS, CONCEPTO: DEVOLUCION DE VIATICOS, CUENTA DE DEPOSITO: CUENTA UNICA DEL TESORO"/>
    <m/>
    <m/>
    <m/>
    <m/>
    <m/>
    <m/>
    <n v="0"/>
    <n v="2900"/>
    <s v="NO_CONCILIADO"/>
  </r>
  <r>
    <x v="39"/>
    <m/>
    <x v="39"/>
    <x v="203"/>
    <s v="O23459590002"/>
    <s v="BOD"/>
    <n v="2345959"/>
    <m/>
    <s v="00099021001 DEPOSITO DE EFECTIVO, DEPOSITANTE: JOSE NELSON ANTEZANA GARCIA, CONCEPTO: DEVOLUCION DE PASAJES AEREOS GESTION 2024, CUENTA DE DEPOSITO: CUENTA UNICA DEL TESORO/DJBR"/>
    <m/>
    <m/>
    <m/>
    <m/>
    <m/>
    <m/>
    <n v="0"/>
    <n v="1313"/>
    <s v="NO_CONCILIADO"/>
  </r>
  <r>
    <x v="56"/>
    <m/>
    <x v="56"/>
    <x v="203"/>
    <s v="O23459640002"/>
    <s v="BOD"/>
    <n v="2345964"/>
    <m/>
    <s v="00670022001 DEPOSITO DE EFECTIVO, DEPOSITANTE: JHOSSELINE ELI BONIFACIO CHOQUE, CONCEPTO: DEVOLUCION DE VIATICOS, CUENTA DE DEPOSITO: CUENTA UNICA DEL TESORO"/>
    <m/>
    <m/>
    <m/>
    <m/>
    <m/>
    <m/>
    <n v="0"/>
    <n v="2900"/>
    <s v="NO_CONCILIADO"/>
  </r>
  <r>
    <x v="56"/>
    <m/>
    <x v="56"/>
    <x v="203"/>
    <s v="O23459650002"/>
    <s v="BOD"/>
    <n v="2345965"/>
    <m/>
    <s v="00670022001 DEPOSITO DE EFECTIVO, DEPOSITANTE: FANNY EDUARDA GALLEGOS TAPIA, CONCEPTO: DEVOLUCION, CUENTA DE DEPOSITO: CUENTA UNICA DEL TESORO"/>
    <m/>
    <m/>
    <m/>
    <m/>
    <m/>
    <m/>
    <n v="0"/>
    <n v="2900"/>
    <s v="NO_CONCILIADO"/>
  </r>
  <r>
    <x v="56"/>
    <m/>
    <x v="56"/>
    <x v="203"/>
    <s v="O23459670002"/>
    <s v="BOD"/>
    <n v="2345967"/>
    <m/>
    <s v="00670022001 DEPOSITO DE EFECTIVO, DEPOSITANTE: HELEN WENDY CHURQUI SEGALES, CONCEPTO: DEVOLUCION VIATICOS, CUENTA DE DEPOSITO: CUENTA UNICA DEL TESORO"/>
    <m/>
    <m/>
    <m/>
    <m/>
    <m/>
    <m/>
    <n v="0"/>
    <n v="2900"/>
    <s v="NO_CONCILIADO"/>
  </r>
  <r>
    <x v="56"/>
    <m/>
    <x v="56"/>
    <x v="203"/>
    <s v="O23459680002"/>
    <s v="BOD"/>
    <n v="2345968"/>
    <m/>
    <s v="00670022001 DEPOSITO DE EFECTIVO, DEPOSITANTE: MARIA EUSEBIA CACHACA RAMOS, CONCEPTO: DEVOLUCION DE VIATICOS, CUENTA DE DEPOSITO: CUENTA UNICA DEL TESORO"/>
    <m/>
    <m/>
    <m/>
    <m/>
    <m/>
    <m/>
    <n v="0"/>
    <n v="2900"/>
    <s v="NO_CONCILIADO"/>
  </r>
  <r>
    <x v="56"/>
    <m/>
    <x v="56"/>
    <x v="203"/>
    <s v="O23459690002"/>
    <s v="BOD"/>
    <n v="2345969"/>
    <m/>
    <s v="00670022001 DEPOSITO DE EFECTIVO, DEPOSITANTE: SHIRLEY ROSA CARTAGENA VASQUEZ, CONCEPTO: DEVOLUCION DE VIATICOS, CUENTA DE DEPOSITO: CUENTA UNICA DEL TESORO"/>
    <m/>
    <m/>
    <m/>
    <m/>
    <m/>
    <m/>
    <n v="0"/>
    <n v="2900"/>
    <s v="NO_CONCILIADO"/>
  </r>
  <r>
    <x v="56"/>
    <m/>
    <x v="56"/>
    <x v="203"/>
    <s v="O23459700002"/>
    <s v="BOD"/>
    <n v="2345970"/>
    <m/>
    <s v="00670022001 DEPOSITO DE EFECTIVO, DEPOSITANTE: CAPAC ANTONIO CALLISAYA VALERIANO, CONCEPTO: DEVOLUCION DE VIATICOS, CUENTA DE DEPOSITO: CUENTA UNICA DEL TESORO"/>
    <m/>
    <m/>
    <m/>
    <m/>
    <m/>
    <m/>
    <n v="0"/>
    <n v="2900"/>
    <s v="NO_CONCILIADO"/>
  </r>
  <r>
    <x v="49"/>
    <m/>
    <x v="49"/>
    <x v="203"/>
    <s v="B23457650002"/>
    <s v="BOD"/>
    <n v="2345765"/>
    <m/>
    <s v="00597029201 DEP.DE CHEQ.AJENOS,RET.DE CAM.,CONCEPTO: DEPÓSITO,DEP.: SHIRLEY EDITH JEMIO SAAVEDRA , PROCEDENCIA: BANCO UNION S.A., CHEQUE: 223628, FECHA DE EMISION:04/11/2025"/>
    <m/>
    <m/>
    <m/>
    <m/>
    <m/>
    <m/>
    <n v="0"/>
    <n v="6296"/>
    <s v="NO_CONCILIADO"/>
  </r>
  <r>
    <x v="62"/>
    <m/>
    <x v="62"/>
    <x v="203"/>
    <s v="B23457660002"/>
    <s v="BOD"/>
    <n v="2345766"/>
    <m/>
    <s v="00221022001 DEP.DE CHEQ.AJENOS,RET.DE CAM.,CONCEPTO: DEPÓSITO,DEP.: JAIME ZEGARRA ZEGADA , PROCEDENCIA: BANCO UNION S.A., CHEQUE: 223629, FECHA DE EMISION:04/11/2025"/>
    <m/>
    <m/>
    <m/>
    <m/>
    <m/>
    <m/>
    <n v="0"/>
    <n v="3110"/>
    <s v="NO_CONCILIADO"/>
  </r>
  <r>
    <x v="62"/>
    <m/>
    <x v="62"/>
    <x v="203"/>
    <s v="B23457680002"/>
    <s v="BOD"/>
    <n v="2345768"/>
    <m/>
    <s v="00221022001 DEP.DE CHEQ.AJENOS,RET.DE CAM.,CONCEPTO: DEPÓSITO,DEP.: JULIA PAULINA SACAICO MAMANI , PROCEDENCIA: BANCO UNION S.A., CHEQUE: 223630, FECHA DE EMISION:04/11/2025"/>
    <m/>
    <m/>
    <m/>
    <m/>
    <m/>
    <m/>
    <n v="0"/>
    <n v="1040"/>
    <s v="NO_CONCILIADO"/>
  </r>
  <r>
    <x v="62"/>
    <m/>
    <x v="62"/>
    <x v="203"/>
    <s v="B23457700002"/>
    <s v="BOD"/>
    <n v="2345770"/>
    <m/>
    <s v="00221022001 DEP.DE CHEQ.AJENOS,RET.DE CAM.,CONCEPTO: DEPÓSITO,DEP.: KEVIN DAVID SAUCIRI MEJIA , PROCEDENCIA: BANCO UNION S.A., CHEQUE: 223631, FECHA DE EMISION:04/11/2025"/>
    <m/>
    <m/>
    <m/>
    <m/>
    <m/>
    <m/>
    <n v="0"/>
    <n v="100"/>
    <s v="NO_CONCILIADO"/>
  </r>
  <r>
    <x v="62"/>
    <m/>
    <x v="62"/>
    <x v="203"/>
    <s v="B23457730002"/>
    <s v="BOD"/>
    <n v="2345773"/>
    <m/>
    <s v="00221022001 DEP.DE CHEQ.AJENOS,RET.DE CAM.,CONCEPTO: DEPÓSITO,DEP.: BYRON MARCELO MORALES ROCHA , PROCEDENCIA: BANCO UNION S.A., CHEQUE: 223632, FECHA DE EMISION:04/11/2025"/>
    <m/>
    <m/>
    <m/>
    <m/>
    <m/>
    <m/>
    <n v="0"/>
    <n v="100"/>
    <s v="NO_CONCILIADO"/>
  </r>
  <r>
    <x v="62"/>
    <m/>
    <x v="62"/>
    <x v="203"/>
    <s v="B23457740002"/>
    <s v="BOD"/>
    <n v="2345774"/>
    <m/>
    <s v="00221022001 DEP.DE CHEQ.AJENOS,RET.DE CAM.,CONCEPTO: DEPÓSITO,DEP.: BYRON MARCELO MORALES ROCHA , PROCEDENCIA: BANCO UNION S.A., CHEQUE: 223633, FECHA DE EMISION:04/11/2025"/>
    <m/>
    <m/>
    <m/>
    <m/>
    <m/>
    <m/>
    <n v="0"/>
    <n v="100"/>
    <s v="NO_CONCILIADO"/>
  </r>
  <r>
    <x v="62"/>
    <m/>
    <x v="62"/>
    <x v="203"/>
    <s v="B23457760002"/>
    <s v="BOD"/>
    <n v="2345776"/>
    <m/>
    <s v="00221022001 DEP.DE CHEQ.AJENOS,RET.DE CAM.,CONCEPTO: DEPÓSITO,DEP.: BYRON MARCELO MORALES ROCHA , PROCEDENCIA: BANCO UNION S.A., CHEQUE: 223634, FECHA DE EMISION:04/11/2025"/>
    <m/>
    <m/>
    <m/>
    <m/>
    <m/>
    <m/>
    <n v="0"/>
    <n v="100"/>
    <s v="NO_CONCILIADO"/>
  </r>
  <r>
    <x v="62"/>
    <m/>
    <x v="62"/>
    <x v="203"/>
    <s v="B23457780002"/>
    <s v="BOD"/>
    <n v="2345778"/>
    <m/>
    <s v="00221022001 DEP.DE CHEQ.AJENOS,RET.DE CAM.,CONCEPTO: DEPÓSITO,DEP.: BYRON MARCELO MORALES ROCHA , PROCEDENCIA: BANCO UNION S.A., CHEQUE: 223635, FECHA DE EMISION:04/11/2025"/>
    <m/>
    <m/>
    <m/>
    <m/>
    <m/>
    <m/>
    <n v="0"/>
    <n v="230"/>
    <s v="NO_CONCILIADO"/>
  </r>
  <r>
    <x v="83"/>
    <m/>
    <x v="83"/>
    <x v="203"/>
    <s v="B23457790002"/>
    <s v="BOD"/>
    <n v="2345779"/>
    <m/>
    <s v="00283012002 DEP.DE CHEQ.AJENOS,RET.DE CAM.,CONCEPTO: DEVOLUCION DE PASAJES AEREOS POR BOA 2021-2025,DEP.: ADUANA NACIONAL , PROCEDENCIA: BANCO UNION S.A., CHEQUE: 20545, FECHA DE EMISION:30/10/2025"/>
    <m/>
    <m/>
    <m/>
    <m/>
    <m/>
    <m/>
    <n v="0"/>
    <n v="22797"/>
    <s v="NO_CONCILIADO"/>
  </r>
  <r>
    <x v="62"/>
    <m/>
    <x v="62"/>
    <x v="203"/>
    <s v="B23457800002"/>
    <s v="BOD"/>
    <n v="2345780"/>
    <m/>
    <s v="00221022001 DEP.DE CHEQ.AJENOS,RET.DE CAM.,CONCEPTO: DEPÓSITO,DEP.: BEBERLY JAVIER POVEDA , PROCEDENCIA: BANCO UNION S.A., CHEQUE: 223636, FECHA DE EMISION:04/11/2025"/>
    <m/>
    <m/>
    <m/>
    <m/>
    <m/>
    <m/>
    <n v="0"/>
    <n v="1000"/>
    <s v="NO_CONCILIADO"/>
  </r>
  <r>
    <x v="18"/>
    <m/>
    <x v="18"/>
    <x v="203"/>
    <s v="B23457810002"/>
    <s v="BOD"/>
    <n v="2345781"/>
    <m/>
    <s v="00099021001 DEP.DE CHEQ.AJENOS,RET.DE CAM.,CONCEPTO: DEPÓSITO,DEP.: MAXIMO QUISPE CHOQUE , PROCEDENCIA: BANCO UNION S.A., CHEQUE: 223637, FECHA DE EMISION:04/11/2025/DJBR"/>
    <m/>
    <m/>
    <m/>
    <m/>
    <m/>
    <m/>
    <n v="0"/>
    <n v="49"/>
    <s v="NO_CONCILIADO"/>
  </r>
  <r>
    <x v="83"/>
    <m/>
    <x v="83"/>
    <x v="203"/>
    <s v="B23457830002"/>
    <s v="BOD"/>
    <n v="2345783"/>
    <m/>
    <s v="00283012002 DEP.DE CHEQ.AJENOS,RET.DE CAM.,CONCEPTO: DEVOLUCION DE PASAJE AEREO POR BOA 2024,DEP.: ADUANA NACIONAL , PROCEDENCIA: BANCO UNION S.A., CHEQUE: 20552, FECHA DE EMISION:31/10/2025"/>
    <m/>
    <m/>
    <m/>
    <m/>
    <m/>
    <m/>
    <n v="0"/>
    <n v="137"/>
    <s v="NO_CONCILIADO"/>
  </r>
  <r>
    <x v="5"/>
    <m/>
    <x v="5"/>
    <x v="203"/>
    <s v="B23457840002"/>
    <s v="BOD"/>
    <n v="2345784"/>
    <m/>
    <s v="00086031101 DEP.DE CHEQ.AJENOS,RET.DE CAM.,CONCEPTO: INGRESO DE RECURSOS PROVENIENTES DEL CONVENIO ENTRE EL SERVICIO DE AREAS PROTEGIDAS SERNAP Y TELEFON,DEP.: MMAYA-SERNAP PARQUE NACIONAL Y ANMI. AGUARAGUE"/>
    <m/>
    <m/>
    <m/>
    <m/>
    <m/>
    <m/>
    <n v="0"/>
    <n v="54000"/>
    <s v="NO_CONCILIADO"/>
  </r>
  <r>
    <x v="62"/>
    <m/>
    <x v="62"/>
    <x v="203"/>
    <s v="B23457850002"/>
    <s v="BOD"/>
    <n v="2345785"/>
    <m/>
    <s v="00221022001 DEP.DE CHEQ.AJENOS,RET.DE CAM.,CONCEPTO: DEPÓSITO,DEP.: BALVINA QUISPE RAMIREZ , PROCEDENCIA: BANCO UNION S.A., CHEQUE: 223638, FECHA DE EMISION:04/11/2025"/>
    <m/>
    <m/>
    <m/>
    <m/>
    <m/>
    <m/>
    <n v="0"/>
    <n v="100"/>
    <s v="NO_CONCILIADO"/>
  </r>
  <r>
    <x v="62"/>
    <m/>
    <x v="62"/>
    <x v="203"/>
    <s v="B23457860002"/>
    <s v="BOD"/>
    <n v="2345786"/>
    <m/>
    <s v="00221022001 DEP.DE CHEQ.AJENOS,RET.DE CAM.,CONCEPTO: DEPÓSITO,DEP.: BALVINA QUISPE RAMIREZ , PROCEDENCIA: BANCO UNION S.A., CHEQUE: 223639, FECHA DE EMISION:04/11/2025"/>
    <m/>
    <m/>
    <m/>
    <m/>
    <m/>
    <m/>
    <n v="0"/>
    <n v="1300"/>
    <s v="NO_CONCILIADO"/>
  </r>
  <r>
    <x v="56"/>
    <m/>
    <x v="56"/>
    <x v="203"/>
    <s v="B23457980002"/>
    <s v="BOD"/>
    <n v="2345798"/>
    <m/>
    <s v="00099021001 DEP.DE CHEQ.AJENOS,RET.DE CAM.,CONCEPTO: DEVOLUCION DE PAGO EN DEMASIA,DEP.: TED CHUQUISACA , PROCEDENCIA: BANCO UNION S.A., CHEQUE: 6118, FECHA DE EMISION:24/10/2025"/>
    <m/>
    <m/>
    <m/>
    <m/>
    <m/>
    <m/>
    <n v="0"/>
    <n v="21760"/>
    <s v="NO_CONCILIADO"/>
  </r>
  <r>
    <x v="5"/>
    <m/>
    <x v="5"/>
    <x v="203"/>
    <s v="B23457870002"/>
    <s v="BOD"/>
    <n v="2345787"/>
    <m/>
    <s v="00086031101 DEP.DE CHEQ.AJENOS,RET.DE CAM.,CONCEPTO: INGRESO DE RECURSOS DE MULTAS POR INFRACCIONES ADMINIS. Y REGLAMENTO GENERAL DE AREAS PROTEGIDAS GES,DEP.: MMAYA-SERNAP PARQUE NACIONAL Y ANMI. AGUARAGUE"/>
    <m/>
    <m/>
    <m/>
    <m/>
    <m/>
    <m/>
    <n v="0"/>
    <n v="20800"/>
    <s v="NO_CONCILIADO"/>
  </r>
  <r>
    <x v="62"/>
    <m/>
    <x v="62"/>
    <x v="203"/>
    <s v="B23457880002"/>
    <s v="BOD"/>
    <n v="2345788"/>
    <m/>
    <s v="00221022001 DEP.DE CHEQ.AJENOS,RET.DE CAM.,CONCEPTO: DEPÓSITO,DEP.: BALVINA QUISPE RAMIREZ , PROCEDENCIA: BANCO UNION S.A., CHEQUE: 223640, FECHA DE EMISION:04/11/2025"/>
    <m/>
    <m/>
    <m/>
    <m/>
    <m/>
    <m/>
    <n v="0"/>
    <n v="1400"/>
    <s v="NO_CONCILIADO"/>
  </r>
  <r>
    <x v="83"/>
    <m/>
    <x v="83"/>
    <x v="203"/>
    <s v="Q23183890002"/>
    <s v="CRV"/>
    <n v="2318389"/>
    <m/>
    <s v="NUMERO DE LIBRETA CUT: 00283012001 OPERACIÓN E18 TRANSFERENCIA DEL SISTEMA FINANCIERO POR CUENTA DE TERCEROS A LA CUT SOL. ESC. DE ALMACENERA BOLIVIANA S.A."/>
    <m/>
    <m/>
    <m/>
    <m/>
    <m/>
    <m/>
    <n v="0"/>
    <n v="289575.39"/>
    <s v="NO_CONCILIADO"/>
  </r>
  <r>
    <x v="44"/>
    <m/>
    <x v="44"/>
    <x v="203"/>
    <s v="G33602610001"/>
    <s v="NTI"/>
    <n v="20652"/>
    <m/>
    <s v="PAGO A BID PRÉSTAMO 3385/BL-BO VCTO. 04-11-2025 POR CUENTA DE TGN , SEGÚN NOTA MEFP/VTCP/DGCP/UODP/N° 510/2025 DEL 31-10-2025 NTI. 020652 VALOR 04-11-2025 INTERESES USD 46.727,12 CTA. 3987 CUENTA UNICA DEL TESORO LIB.: N° 00099021001"/>
    <m/>
    <m/>
    <m/>
    <m/>
    <m/>
    <m/>
    <n v="325220.76"/>
    <n v="0"/>
    <s v="NO_CONCILIADO"/>
  </r>
  <r>
    <x v="44"/>
    <m/>
    <x v="44"/>
    <x v="203"/>
    <s v="G33602610004"/>
    <s v="COB"/>
    <n v="20652"/>
    <m/>
    <s v="PAGO A BID PRÉSTAMO 3385/BL-BO VCTO. 04-11-2025 POR CUENTA DE TGN , SEGÚN NOTA MEFP/VTCP/DGCP/UODP/N° 510/2025 DEL 31-10-2025 NTI. 020652 VALOR 04-11-2025 INTERESES USD 46.727,12 CTA. 3987 CUENTA UNICA DEL TESORO LIB.: N° 00099021001 REF.: COMISIONES BANCARIAS"/>
    <m/>
    <m/>
    <m/>
    <m/>
    <m/>
    <m/>
    <n v="680.57"/>
    <n v="0"/>
    <s v="NO_CONCILIADO"/>
  </r>
  <r>
    <x v="44"/>
    <m/>
    <x v="44"/>
    <x v="203"/>
    <s v="G33602630004"/>
    <s v="COB"/>
    <n v="20755"/>
    <m/>
    <s v="PAGO A IDA PRÉSTAMO IDA 6670-BO VCTO. 01-11-2025 POR CUENTA DE TGN, SEGÚN NOTA MEFP/VTCP/DGCP/UODP/N° 510/2025 DEL 31-10-2025 NTI. 020755 VALOR 04-11-2025 INTERESES USD 666.067,12 CTA. 3987 CUENTA UNICA DEL TESORO LIB.: N° 00099021001 REF.: COMISIONES BANCARIAS"/>
    <m/>
    <m/>
    <m/>
    <m/>
    <m/>
    <m/>
    <n v="4929.24"/>
    <n v="0"/>
    <s v="NO_CONCILIADO"/>
  </r>
  <r>
    <x v="44"/>
    <m/>
    <x v="44"/>
    <x v="203"/>
    <s v="G33602620001"/>
    <s v="NTI"/>
    <n v="20679"/>
    <m/>
    <s v="PAGO A BID PRÉSTAMO 3385/BL-BO VCTO. 04-11-2025 POR CUENTA DE TGN , SEGÚN NOTA MEFP/VTCP/DGCP/UODP/N° 510/2025 DEL 31-10-2025 NTI. 020679 VALOR 04-11-2025 CAPITAL USD 3.162.386,90 INTERESES USD 2.696.191,98 CTA. 3987 CUENTA UNICA DEL TESORO LIB.: N° 00099021001"/>
    <m/>
    <m/>
    <m/>
    <m/>
    <m/>
    <m/>
    <n v="40775709"/>
    <n v="0"/>
    <s v="NO_CONCILIADO"/>
  </r>
  <r>
    <x v="44"/>
    <m/>
    <x v="44"/>
    <x v="203"/>
    <s v="G33602620004"/>
    <s v="COB"/>
    <n v="20679"/>
    <m/>
    <s v="PAGO A BID PRÉSTAMO 3385/BL-BO VCTO. 04-11-2025 POR CUENTA DE TGN , SEGÚN NOTA MEFP/VTCP/DGCP/UODP/N° 510/2025 DEL 31-10-2025 NTI. 020679 VALOR 04-11-2025 CAPITAL USD 3.162.386,90 INTERESES USD 2.696.191,98 CTA. 3987 CUENTA UNICA DEL TESORO LIB.: N° 00099021001 REF.: COMISIONES BANCARIAS"/>
    <m/>
    <m/>
    <m/>
    <m/>
    <m/>
    <m/>
    <n v="40549.86"/>
    <n v="0"/>
    <s v="NO_CONCILIADO"/>
  </r>
  <r>
    <x v="44"/>
    <m/>
    <x v="44"/>
    <x v="203"/>
    <s v="G33602640001"/>
    <s v="NTI"/>
    <n v="20756"/>
    <m/>
    <s v="PAGO A IDA PRÉSTAMO 6671-BO VCTO. 01-11-2025 POR CUENTA DE TGN, SEGÚN NOTA MEFP/VTCP/DGCP/UODP/N° 510/2025 DEL 31-10-2025 NTI. 020756 VALOR 04-11-2025 CAPITAL USD 549.430,94 INTERESES USD 439.544,76 CTA. 3987 CUENTA UNICA DEL TESORO LIB.: N° 00099021001"/>
    <m/>
    <m/>
    <m/>
    <m/>
    <m/>
    <m/>
    <n v="6883270.8700000001"/>
    <n v="0"/>
    <s v="NO_CONCILIADO"/>
  </r>
  <r>
    <x v="44"/>
    <m/>
    <x v="44"/>
    <x v="203"/>
    <s v="G33602640004"/>
    <s v="COB"/>
    <n v="20756"/>
    <m/>
    <s v="PAGO A IDA PRÉSTAMO 6671-BO VCTO. 01-11-2025 POR CUENTA DE TGN, SEGÚN NOTA MEFP/VTCP/DGCP/UODP/N° 510/2025 DEL 31-10-2025 NTI. 020756 VALOR 04-11-2025 CAPITAL USD 549.430,94 INTERESES USD 439.544,76 CTA. 3987 CUENTA UNICA DEL TESORO LIB.: N° 00099021001 REF.: COMISIONES BANCARIAS"/>
    <m/>
    <m/>
    <m/>
    <m/>
    <m/>
    <m/>
    <n v="7144.4"/>
    <n v="0"/>
    <s v="NO_CONCILIADO"/>
  </r>
  <r>
    <x v="44"/>
    <m/>
    <x v="44"/>
    <x v="203"/>
    <s v="G33602650001"/>
    <s v="NTI"/>
    <n v="20754"/>
    <m/>
    <s v="PAGO A BIRF PRÉSTAMO BIRF 9115-BO VCTO. 01-11-2025 POR CUENTA DE TGN, SEGÚN NOTA MEFP/VTCP/DGCP/UODP/N° 510/2025 DEL 31-10-2025 NTI. 020754 VALOR 04-11-2025 INTERESES USD 6.343.496,26 CTA. 3987 CUENTA UNICA DEL TESORO LIB.: N° 00099021001"/>
    <m/>
    <m/>
    <m/>
    <m/>
    <m/>
    <m/>
    <n v="44150733.969999999"/>
    <n v="0"/>
    <s v="NO_CONCILIADO"/>
  </r>
  <r>
    <x v="44"/>
    <m/>
    <x v="44"/>
    <x v="203"/>
    <s v="G33602650004"/>
    <s v="COB"/>
    <n v="20754"/>
    <m/>
    <s v="PAGO A BIRF PRÉSTAMO BIRF 9115-BO VCTO. 01-11-2025 POR CUENTA DE TGN, SEGÚN NOTA MEFP/VTCP/DGCP/UODP/N° 510/2025 DEL 31-10-2025 NTI. 020754 VALOR 04-11-2025 INTERESES USD 6.343.496,26 CTA. 3987 CUENTA UNICA DEL TESORO LIB.: N° 00099021001 REF.: COMISIONES BANCARIAS"/>
    <m/>
    <m/>
    <m/>
    <m/>
    <m/>
    <m/>
    <n v="43876.41"/>
    <n v="0"/>
    <s v="NO_CONCILIADO"/>
  </r>
  <r>
    <x v="44"/>
    <m/>
    <x v="44"/>
    <x v="203"/>
    <s v="G33602630001"/>
    <s v="NTI"/>
    <n v="20755"/>
    <m/>
    <s v="PAGO A IDA PRÉSTAMO IDA 6670-BO VCTO. 01-11-2025 POR CUENTA DE TGN, SEGÚN NOTA MEFP/VTCP/DGCP/UODP/N° 510/2025 DEL 31-10-2025 NTI. 020755 VALOR 04-11-2025 INTERESES USD 666.067,12 CTA. 3987 CUENTA UNICA DEL TESORO LIB.: N° 00099021001"/>
    <m/>
    <m/>
    <m/>
    <m/>
    <m/>
    <m/>
    <n v="4635827.16"/>
    <n v="0"/>
    <s v="NO_CONCILIADO"/>
  </r>
  <r>
    <x v="98"/>
    <m/>
    <x v="98"/>
    <x v="203"/>
    <s v="G33605800004"/>
    <s v="CRV"/>
    <n v="24888"/>
    <m/>
    <s v="VENTA DE DIVISAS CON TRANSFERENCIA DE FONDOS A SOLICITUD DE MINISTERIO DE PLANIFICACION DEL DESARROLLO SEGUN SOLICITUD 24888 REF: VENTA DIVISAS PARA TRANSFERENCIA AL EXTERIOR, SEGURO-ASIST MEDICA (UN ANO A PARTIR DE OCT/25) BECARIA MARIANELA MAMANI S/G INF 497/25 EQUIVALENTES 753,94 USD LIB. 00099021001 TGN-RECURSOS ORDINARIOS (3987) POR DIFERENCIAL CAMBIARIO"/>
    <m/>
    <m/>
    <m/>
    <m/>
    <m/>
    <m/>
    <n v="0"/>
    <n v="1.78"/>
    <s v="NO_CONCILIADO"/>
  </r>
  <r>
    <x v="2"/>
    <m/>
    <x v="2"/>
    <x v="203"/>
    <s v="G33605860001"/>
    <s v="CVD"/>
    <n v="3360586"/>
    <m/>
    <s v="COBRO COSTOS DE PAPELERIA SEGUN TRANSFERENCIA DEL EXTERIOR POR ORDEN DE YPF EXPLORACIÓN + PRODUCCIÓN DE FERMIN PERALTA TORRES REF.: 7873600302JO CTRC FECHA VALOR 3/11/2025. LIB. 00513012007 YPFB - RECURSOS NACIONALIZACIÓN"/>
    <m/>
    <m/>
    <m/>
    <m/>
    <m/>
    <m/>
    <n v="60"/>
    <n v="0"/>
    <s v="NO_CONCILIADO"/>
  </r>
  <r>
    <x v="98"/>
    <m/>
    <x v="98"/>
    <x v="203"/>
    <s v="G33604230004"/>
    <s v="DVD"/>
    <n v="25097"/>
    <m/>
    <s v="VENTA DE DIVISAS CON TRANSFERENCIA DE FONDOS A SOLICITUD DE MINISTERIO DE PLANIFICACION DEL DESARROLLO SEGUN SOLICITUD 25097 REF: VENTA DIVISAS TRANSFERENCIA EXTERIOR MANUTENCION OCTUBRE A DICIEMBRE 2025 Y SEGURO DANIELA ALANOCA CHOQUE SEGUN INFORME 530/2025 EQUIVALENTES 6.047,69 USD LIB. 00099021001 TGN-RECURSOS ORDINARIOS (3987) POR DIFERENCIAL CAMBIARIO"/>
    <m/>
    <m/>
    <m/>
    <m/>
    <m/>
    <m/>
    <n v="342.41"/>
    <n v="0"/>
    <s v="NO_CONCILIADO"/>
  </r>
  <r>
    <x v="98"/>
    <m/>
    <x v="98"/>
    <x v="203"/>
    <s v="G33604240004"/>
    <s v="DVD"/>
    <n v="25095"/>
    <m/>
    <s v="VENTA DE DIVISAS CON TRANSFERENCIA DE FONDOS A SOLICITUD DE MINISTERIO DE PLANIFICACION DEL DESARROLLO SEGUN SOLICITUD 25095 REF: VENTA DIVISAS PARA TRANSFERENCIA AL EXTERIOR, MANUTENCION OCTUBRE A DICIEMBRE 2025 MARIANELA MAMANI POMA SEGUN INFORME 535/2025 EQUIVALENTES 2.767,21 USD LIB. 00099021001 TGN-RECURSOS ORDINARIOS (3987) POR DIFERENCIAL CAMBIARIO"/>
    <m/>
    <m/>
    <m/>
    <m/>
    <m/>
    <m/>
    <n v="156.66999999999999"/>
    <n v="0"/>
    <s v="NO_CONCILIADO"/>
  </r>
  <r>
    <x v="98"/>
    <m/>
    <x v="98"/>
    <x v="203"/>
    <s v="G33604250004"/>
    <s v="DVD"/>
    <n v="25094"/>
    <m/>
    <s v="VENTA DE DIVISAS CON TRANSFERENCIA DE FONDOS A SOLICITUD DE MINISTERIO DE PLANIFICACION DEL DESARROLLO SEGUN SOLICITUD 25094 REF: VENTA DIVISAS PARA TRANSFERENCIA AL EXTERIOR, MANUTENCION OCTUBRE A DICIEMBRE 2025 BECARIO SERGIO FERNANDEZ SEG INF 534/2025 EQUIVALENTES 5.776,55 USD LIB. 00099021001 TGN-RECURSOS ORDINARIOS (3987) POR DIFERENCIAL CAMBIARIO"/>
    <m/>
    <m/>
    <m/>
    <m/>
    <m/>
    <m/>
    <n v="327.05"/>
    <n v="0"/>
    <s v="NO_CONCILIADO"/>
  </r>
  <r>
    <x v="69"/>
    <m/>
    <x v="69"/>
    <x v="203"/>
    <s v="S11423610003"/>
    <s v="COB"/>
    <n v="1142361"/>
    <m/>
    <s v="||TRANSFERENCIA DE FONDOS S/G MENSAJE SWIFT NRO. 15424 EN ATENCIÓN A CORREO ELECTRÓNICO Y NOTA: DGAC/DAF/FIN/NE-0008/25 (HRE-TGL-2025-1866) ENVIADO POR LA DIRECCIÓN GENERAL DE AERONÁUTICA CIVIL (SECTOR PÚBLICO). DEBITO DE LA LIBRETA 00117012001 DGAC, REPOSICIÓN ÚTILES DE ESCRITORIO."/>
    <m/>
    <m/>
    <m/>
    <m/>
    <m/>
    <m/>
    <n v="60"/>
    <n v="0"/>
    <s v="NO_CONCILIADO"/>
  </r>
  <r>
    <x v="69"/>
    <m/>
    <x v="69"/>
    <x v="203"/>
    <s v="S11423690003"/>
    <s v="COB"/>
    <n v="1142369"/>
    <m/>
    <s v="||REGULARIZACIÓN DE NUESTRA OPERACIÓN N°1142354 DE LA FECHA SEGÚN NOTA CITE: DGAC/DAF/FIN/NE-0008/25 DE F. 29/01/2025 (HRE-TGL-1866) Y CORREO ELECTRÓNICO DE LA DGAC DE LA FECHA. DÉBITO DE LA LIBRETA 00117012001 DGAC, REPOSICIÓN DE ÚTILES DE ESCRITORIO."/>
    <m/>
    <m/>
    <m/>
    <m/>
    <m/>
    <m/>
    <n v="60"/>
    <n v="0"/>
    <s v="NO_CONCILIADO"/>
  </r>
  <r>
    <x v="62"/>
    <m/>
    <x v="62"/>
    <x v="204"/>
    <s v="O23461450002"/>
    <s v="BOD"/>
    <n v="2346145"/>
    <m/>
    <s v="00221012001 DEPOSITO DE EFECTIVO, DEPOSITANTE: EMPRESA: RAMIRO GONZALES, CONCEPTO: FUERA DE PLAZO, CUENTA DE DEPOSITO: CUENTA UNICA DEL TESORO"/>
    <m/>
    <m/>
    <m/>
    <m/>
    <m/>
    <m/>
    <n v="0"/>
    <n v="100"/>
    <s v="NO_CONCILIADO"/>
  </r>
  <r>
    <x v="62"/>
    <m/>
    <x v="62"/>
    <x v="204"/>
    <s v="O23461460002"/>
    <s v="BOD"/>
    <n v="2346146"/>
    <m/>
    <s v="00221012001 DEPOSITO DE EFECTIVO, DEPOSITANTE: EMPRESA: RAMIRO GONZALES, CONCEPTO: POR FUERA DE PLAZO POR 34 DIAS, CUENTA DE DEPOSITO: CUENTA UNICA DEL TESORO"/>
    <m/>
    <m/>
    <m/>
    <m/>
    <m/>
    <m/>
    <n v="0"/>
    <n v="340"/>
    <s v="NO_CONCILIADO"/>
  </r>
  <r>
    <x v="62"/>
    <m/>
    <x v="62"/>
    <x v="204"/>
    <s v="O23461470002"/>
    <s v="BOD"/>
    <n v="2346147"/>
    <m/>
    <s v="00221012001 DEPOSITO DE EFECTIVO, DEPOSITANTE: EMPRESA: RAMIRO GONZALES, CONCEPTO: POR FUERA DE PLAZO POR DIA, CUENTA DE DEPOSITO: CUENTA UNICA DEL TESORO"/>
    <m/>
    <m/>
    <m/>
    <m/>
    <m/>
    <m/>
    <n v="0"/>
    <n v="100"/>
    <s v="NO_CONCILIADO"/>
  </r>
  <r>
    <x v="56"/>
    <m/>
    <x v="56"/>
    <x v="204"/>
    <s v="O23461480002"/>
    <s v="BOD"/>
    <n v="2346148"/>
    <m/>
    <s v="00670022001 DEPOSITO DE EFECTIVO, DEPOSITANTE: JULIA CALLISAYA MAMANI, CONCEPTO: DEVOLUCION, CUENTA DE DEPOSITO: CUENTA UNICA DEL TESORO"/>
    <m/>
    <m/>
    <m/>
    <m/>
    <m/>
    <m/>
    <n v="0"/>
    <n v="2900"/>
    <s v="NO_CONCILIADO"/>
  </r>
  <r>
    <x v="56"/>
    <m/>
    <x v="56"/>
    <x v="204"/>
    <s v="O23461500002"/>
    <s v="BOD"/>
    <n v="2346150"/>
    <m/>
    <s v="00670022001 DEPOSITO DE EFECTIVO, DEPOSITANTE: NELLY DIAZ AYALA DE RIVEROS, CONCEPTO: DEVOLUCION DE VIATICOS, CUENTA DE DEPOSITO: CUENTA UNICA DEL TESORO"/>
    <m/>
    <m/>
    <m/>
    <m/>
    <m/>
    <m/>
    <n v="0"/>
    <n v="2900"/>
    <s v="NO_CONCILIADO"/>
  </r>
  <r>
    <x v="17"/>
    <m/>
    <x v="17"/>
    <x v="204"/>
    <s v="O23461540002"/>
    <s v="BOD"/>
    <n v="2346154"/>
    <m/>
    <s v="00548132001 DEPOSITO DE EFECTIVO, DEPOSITANTE: JHONNY GERMAN MAMANI MELENDRES, CONCEPTO: DEVOLUCION DE VIATICOS 13%, CUENTA DE DEPOSITO: CUENTA UNICA DEL TESORO"/>
    <m/>
    <m/>
    <m/>
    <m/>
    <m/>
    <m/>
    <n v="0"/>
    <n v="39"/>
    <s v="NO_CONCILIADO"/>
  </r>
  <r>
    <x v="97"/>
    <m/>
    <x v="97"/>
    <x v="204"/>
    <s v="O23461630002"/>
    <s v="BOD"/>
    <n v="2346163"/>
    <m/>
    <s v="00383012001 DEPOSITO DE EFECTIVO, DEPOSITANTE: MENSAJE DE PAZ, CONCEPTO: PAGO ENVIOS MES DE MAYO, CUENTA DE DEPOSITO: CUENTA UNICA DEL TESORO"/>
    <m/>
    <m/>
    <m/>
    <m/>
    <m/>
    <m/>
    <n v="0"/>
    <n v="1571"/>
    <s v="NO_CONCILIADO"/>
  </r>
  <r>
    <x v="56"/>
    <m/>
    <x v="56"/>
    <x v="204"/>
    <s v="O23461770002"/>
    <s v="BOD"/>
    <n v="2346177"/>
    <m/>
    <s v="00670022001 DEPOSITO DE EFECTIVO, DEPOSITANTE: DORCA ELIZABETH QUENTA CHAVEZ, CONCEPTO: DEVOLUCION DE VIATICOS, CUENTA DE DEPOSITO: CUENTA UNICA DEL TESORO"/>
    <m/>
    <m/>
    <m/>
    <m/>
    <m/>
    <m/>
    <n v="0"/>
    <n v="2900"/>
    <s v="NO_CONCILIADO"/>
  </r>
  <r>
    <x v="56"/>
    <m/>
    <x v="56"/>
    <x v="204"/>
    <s v="O23461790002"/>
    <s v="BOD"/>
    <n v="2346179"/>
    <m/>
    <s v="00670022001 DEPOSITO DE EFECTIVO, DEPOSITANTE: SHANY CHUQUIMIA QUISBERT, CONCEPTO: DEVOLUCION DE VIATICOS, CUENTA DE DEPOSITO: CUENTA UNICA DEL TESORO"/>
    <m/>
    <m/>
    <m/>
    <m/>
    <m/>
    <m/>
    <n v="0"/>
    <n v="2900"/>
    <s v="NO_CONCILIADO"/>
  </r>
  <r>
    <x v="56"/>
    <m/>
    <x v="56"/>
    <x v="204"/>
    <s v="O23461800002"/>
    <s v="BOD"/>
    <n v="2346180"/>
    <m/>
    <s v="00670022001 DEPOSITO DE EFECTIVO, DEPOSITANTE: JOSE MARTIN PRIETO MIRO, CONCEPTO: DEVOLUCION DE VIATICOS, CUENTA DE DEPOSITO: CUENTA UNICA DEL TESORO"/>
    <m/>
    <m/>
    <m/>
    <m/>
    <m/>
    <m/>
    <n v="0"/>
    <n v="2900"/>
    <s v="NO_CONCILIADO"/>
  </r>
  <r>
    <x v="63"/>
    <m/>
    <x v="63"/>
    <x v="204"/>
    <s v="O23461830002"/>
    <s v="BOD"/>
    <n v="2346183"/>
    <m/>
    <s v="00251012001 DEPOSITO DE EFECTIVO, DEPOSITANTE: DAGMAR AMERICA TORRICO DURAN, CONCEPTO: DEVOLUCIONES, CUENTA DE DEPOSITO: CUENTA UNICA DEL TESORO"/>
    <m/>
    <m/>
    <m/>
    <m/>
    <m/>
    <m/>
    <n v="0"/>
    <n v="408.85"/>
    <s v="NO_CONCILIADO"/>
  </r>
  <r>
    <x v="19"/>
    <m/>
    <x v="19"/>
    <x v="204"/>
    <s v="O23461860002"/>
    <s v="BOD"/>
    <n v="2346186"/>
    <m/>
    <s v="00099021001 DEPOSITO DE EFECTIVO, DEPOSITANTE: MARIOLY A. DAISY MORON OSINAGA, CONCEPTO: DEVOLUCION DE GASTOS ADMINISTRATIVOS POR BOLETOS AEREOS NO UTILIZADOS - GESTION 2024, CUENTA DE DEPOSITO: CUENTA UNICA DEL TESORO/DJBR"/>
    <m/>
    <m/>
    <m/>
    <m/>
    <m/>
    <m/>
    <n v="0"/>
    <n v="431"/>
    <s v="NO_CONCILIADO"/>
  </r>
  <r>
    <x v="99"/>
    <m/>
    <x v="99"/>
    <x v="204"/>
    <s v="O23461960002"/>
    <s v="BOD"/>
    <n v="2346196"/>
    <m/>
    <s v="00293144201 DEPOSITO DE EFECTIVO, DEPOSITANTE: FABIAN WALTER ZALLES MORALES, CONCEPTO: CENTRO CULTURAL MARINA NUÑEZ DEL PRADO TRANSFERENCIAS BCB, CUENTA DE DEPOSITO: CUENTA UNICA DEL TESORO"/>
    <m/>
    <m/>
    <m/>
    <m/>
    <m/>
    <m/>
    <n v="0"/>
    <n v="220.73"/>
    <s v="NO_CONCILIADO"/>
  </r>
  <r>
    <x v="97"/>
    <m/>
    <x v="97"/>
    <x v="204"/>
    <s v="O23461970002"/>
    <s v="BOD"/>
    <n v="2346197"/>
    <m/>
    <s v="00383012001 DEPOSITO DE EFECTIVO, DEPOSITANTE: SAUL FERNANDO TERAN FLORES, CONCEPTO: PAGO DE SERVICIOS DE CORREOS, CUENTA DE DEPOSITO: CUENTA UNICA DEL TESORO"/>
    <m/>
    <m/>
    <m/>
    <m/>
    <m/>
    <m/>
    <n v="0"/>
    <n v="130"/>
    <s v="NO_CONCILIADO"/>
  </r>
  <r>
    <x v="99"/>
    <m/>
    <x v="99"/>
    <x v="204"/>
    <s v="O23461980002"/>
    <s v="BOD"/>
    <n v="2346198"/>
    <m/>
    <s v="00293014201 DEPOSITO DE EFECTIVO, DEPOSITANTE: ESTEFANI HUIZA FERNANDEZ, CONCEPTO: FUNDACION CULTURAL BCB - TRANSFERENCIAS BCB, CUENTA DE DEPOSITO: CUENTA UNICA DEL TESORO"/>
    <m/>
    <m/>
    <m/>
    <m/>
    <m/>
    <m/>
    <n v="0"/>
    <n v="278.43"/>
    <s v="NO_CONCILIADO"/>
  </r>
  <r>
    <x v="56"/>
    <m/>
    <x v="56"/>
    <x v="204"/>
    <s v="O23461990002"/>
    <s v="BOD"/>
    <n v="2346199"/>
    <m/>
    <s v="00670022001 DEPOSITO DE EFECTIVO, DEPOSITANTE: CELMI MABEL CALLEX CHIPANA, CONCEPTO: DEVOLUCION, CUENTA DE DEPOSITO: CUENTA UNICA DEL TESORO"/>
    <m/>
    <m/>
    <m/>
    <m/>
    <m/>
    <m/>
    <n v="0"/>
    <n v="2900"/>
    <s v="NO_CONCILIADO"/>
  </r>
  <r>
    <x v="56"/>
    <m/>
    <x v="56"/>
    <x v="204"/>
    <s v="O23462410002"/>
    <s v="BOD"/>
    <n v="2346241"/>
    <m/>
    <s v="00670022001 DEPOSITO DE EFECTIVO, DEPOSITANTE: ALEX ALCIDES CAZORLA CARREÑO, CONCEPTO: DEVOLUCION DE VIATICOS, CUENTA DE DEPOSITO: CUENTA UNICA DEL TESORO"/>
    <m/>
    <m/>
    <m/>
    <m/>
    <m/>
    <m/>
    <n v="0"/>
    <n v="2900"/>
    <s v="NO_CONCILIADO"/>
  </r>
  <r>
    <x v="56"/>
    <m/>
    <x v="56"/>
    <x v="204"/>
    <s v="O23462430002"/>
    <s v="BOD"/>
    <n v="2346243"/>
    <m/>
    <s v="00670022001 DEPOSITO DE EFECTIVO, DEPOSITANTE: MIRIAM BLANCO MAMANI, CONCEPTO: DEVOLUCION DE VIATICOS, CUENTA DE DEPOSITO: CUENTA UNICA DEL TESORO"/>
    <m/>
    <m/>
    <m/>
    <m/>
    <m/>
    <m/>
    <n v="0"/>
    <n v="2900"/>
    <s v="NO_CONCILIADO"/>
  </r>
  <r>
    <x v="56"/>
    <m/>
    <x v="56"/>
    <x v="204"/>
    <s v="O23462470002"/>
    <s v="BOD"/>
    <n v="2346247"/>
    <m/>
    <s v="00670022001 DEPOSITO DE EFECTIVO, DEPOSITANTE: NICOLASA NOGALES CAMPOS, CONCEPTO: DEVOLUCION POR CONCEPTO DE VIATICOS, CUENTA DE DEPOSITO: CUENTA UNICA DEL TESORO"/>
    <m/>
    <m/>
    <m/>
    <m/>
    <m/>
    <m/>
    <n v="0"/>
    <n v="2900"/>
    <s v="NO_CONCILIADO"/>
  </r>
  <r>
    <x v="62"/>
    <m/>
    <x v="62"/>
    <x v="204"/>
    <s v="O23462490002"/>
    <s v="BOD"/>
    <n v="2346249"/>
    <m/>
    <s v="00221022001 DEPOSITO DE EFECTIVO, DEPOSITANTE: BRYAN ROCA ARIAS, CONCEPTO: MULTA POR DECLARACION DE FUERA DE PLAZO FORMULARIO M-02 OCTUBRE 2025, CUENTA DE DEPOSITO: CUENTA UNICA DEL TESORO"/>
    <m/>
    <m/>
    <m/>
    <m/>
    <m/>
    <m/>
    <n v="0"/>
    <n v="100"/>
    <s v="NO_CONCILIADO"/>
  </r>
  <r>
    <x v="56"/>
    <m/>
    <x v="56"/>
    <x v="204"/>
    <s v="O23462500002"/>
    <s v="BOD"/>
    <n v="2346250"/>
    <m/>
    <s v="00670022001 DEPOSITO DE EFECTIVO, DEPOSITANTE: RENAN IVAN UGARTE CHAMBI, CONCEPTO: DEVOLUCION DE VIATICOS, CUENTA DE DEPOSITO: CUENTA UNICA DEL TESORO"/>
    <m/>
    <m/>
    <m/>
    <m/>
    <m/>
    <m/>
    <n v="0"/>
    <n v="2900"/>
    <s v="NO_CONCILIADO"/>
  </r>
  <r>
    <x v="56"/>
    <m/>
    <x v="56"/>
    <x v="204"/>
    <s v="O23462510002"/>
    <s v="BOD"/>
    <n v="2346251"/>
    <m/>
    <s v="00670022001 DEPOSITO DE EFECTIVO, DEPOSITANTE: LENIN CARLOS JARRO MAMANI, CONCEPTO: DEVOLUCION DE VIATICO, CUENTA DE DEPOSITO: CUENTA UNICA DEL TESORO"/>
    <m/>
    <m/>
    <m/>
    <m/>
    <m/>
    <m/>
    <n v="0"/>
    <n v="2900"/>
    <s v="NO_CONCILIADO"/>
  </r>
  <r>
    <x v="1"/>
    <m/>
    <x v="1"/>
    <x v="204"/>
    <s v="O23462530002"/>
    <s v="BOD"/>
    <n v="2346253"/>
    <m/>
    <s v="00099021001 DEPOSITO DE EFECTIVO, DEPOSITANTE: URSINA MANUELO CORNEJO, CONCEPTO: DEVOLUCION, CUENTA DE DEPOSITO: CUENTA UNICA DEL TESORO"/>
    <m/>
    <m/>
    <m/>
    <m/>
    <m/>
    <m/>
    <n v="0"/>
    <n v="2945"/>
    <s v="NO_CONCILIADO"/>
  </r>
  <r>
    <x v="98"/>
    <m/>
    <x v="98"/>
    <x v="204"/>
    <s v="O23462670002"/>
    <s v="BOD"/>
    <n v="2346267"/>
    <m/>
    <s v="00066047002 DEPOSITO DE EFECTIVO, DEPOSITANTE: UCEP - MI RIEGO, CONCEPTO: DEVOLUCION DE FONDOS, CUENTA DE DEPOSITO: CUENTA UNICA DEL TESORO"/>
    <m/>
    <m/>
    <m/>
    <m/>
    <m/>
    <m/>
    <n v="0"/>
    <n v="1"/>
    <s v="NO_CONCILIADO"/>
  </r>
  <r>
    <x v="56"/>
    <m/>
    <x v="56"/>
    <x v="204"/>
    <s v="O23462600002"/>
    <s v="BOD"/>
    <n v="2346260"/>
    <m/>
    <s v="00670022001 DEPOSITO DE EFECTIVO, DEPOSITANTE: PEDRO MAMANI CUSI, CONCEPTO: DEVOLUCION, CUENTA DE DEPOSITO: CUENTA UNICA DEL TESORO"/>
    <m/>
    <m/>
    <m/>
    <m/>
    <m/>
    <m/>
    <n v="0"/>
    <n v="2900"/>
    <s v="NO_CONCILIADO"/>
  </r>
  <r>
    <x v="56"/>
    <m/>
    <x v="56"/>
    <x v="204"/>
    <s v="O23462690002"/>
    <s v="BOD"/>
    <n v="2346269"/>
    <m/>
    <s v="00670022001 DEPOSITO DE EFECTIVO, DEPOSITANTE: TEODOCIA LOZA LAURA, CONCEPTO: DEVOLUCION DE VIATICOS, CUENTA DE DEPOSITO: CUENTA UNICA DEL TESORO"/>
    <m/>
    <m/>
    <m/>
    <m/>
    <m/>
    <m/>
    <n v="0"/>
    <n v="2900"/>
    <s v="NO_CONCILIADO"/>
  </r>
  <r>
    <x v="18"/>
    <m/>
    <x v="18"/>
    <x v="204"/>
    <s v="O23462770002"/>
    <s v="BOD"/>
    <n v="2346277"/>
    <m/>
    <s v="00046171101 DEPOSITO DE EFECTIVO, DEPOSITANTE: BABY AND TOYS, CONCEPTO: MULTA, CUENTA DE DEPOSITO: CUENTA UNICA DEL TESORO"/>
    <m/>
    <m/>
    <m/>
    <m/>
    <m/>
    <m/>
    <n v="0"/>
    <n v="500"/>
    <s v="NO_CONCILIADO"/>
  </r>
  <r>
    <x v="39"/>
    <m/>
    <x v="39"/>
    <x v="204"/>
    <s v="O23462820002"/>
    <s v="BOD"/>
    <n v="2346282"/>
    <m/>
    <s v="00010011101 DEPOSITO DE EFECTIVO, DEPOSITANTE: KARINA SOLIZ SANCHEZ, CONCEPTO: PAGO DE SERVICIOS, CUENTA DE DEPOSITO: CUENTA UNICA DEL TESORO"/>
    <m/>
    <m/>
    <m/>
    <m/>
    <m/>
    <m/>
    <n v="0"/>
    <n v="400"/>
    <s v="NO_CONCILIADO"/>
  </r>
  <r>
    <x v="39"/>
    <m/>
    <x v="39"/>
    <x v="204"/>
    <s v="O23462830002"/>
    <s v="BOD"/>
    <n v="2346283"/>
    <m/>
    <s v="00010011101 DEPOSITO DE EFECTIVO, DEPOSITANTE: KARINA SOLIZ SANCHEZ, CONCEPTO: PAGO DE SERVICIOS, CUENTA DE DEPOSITO: CUENTA UNICA DEL TESORO"/>
    <m/>
    <m/>
    <m/>
    <m/>
    <m/>
    <m/>
    <n v="0"/>
    <n v="400"/>
    <s v="NO_CONCILIADO"/>
  </r>
  <r>
    <x v="100"/>
    <m/>
    <x v="100"/>
    <x v="204"/>
    <s v="O23462910002"/>
    <s v="BOD"/>
    <n v="2346291"/>
    <m/>
    <s v="00190012003 DEPOSITO DE EFECTIVO, DEPOSITANTE: ADRIAN ALVARO CHAMBI QUENTA, CONCEPTO: OBLIGACION PENDIENTE CASO ADRIAN CHAMBI, CUENTA DE DEPOSITO: CUENTA UNICA DEL TESORO"/>
    <m/>
    <m/>
    <m/>
    <m/>
    <m/>
    <m/>
    <n v="0"/>
    <n v="1000"/>
    <s v="NO_CONCILIADO"/>
  </r>
  <r>
    <x v="56"/>
    <m/>
    <x v="56"/>
    <x v="204"/>
    <s v="O23463020002"/>
    <s v="BOD"/>
    <n v="2346302"/>
    <m/>
    <s v="00670022001 DEPOSITO DE EFECTIVO, DEPOSITANTE: HUGO ALVARO HONORIO TOLA, CONCEPTO: DEVOLUCION DE DOBLE VIATICO, CUENTA DE DEPOSITO: CUENTA UNICA DEL TESORO"/>
    <m/>
    <m/>
    <m/>
    <m/>
    <m/>
    <m/>
    <n v="0"/>
    <n v="2900"/>
    <s v="NO_CONCILIADO"/>
  </r>
  <r>
    <x v="56"/>
    <m/>
    <x v="56"/>
    <x v="204"/>
    <s v="O23463080002"/>
    <s v="BOD"/>
    <n v="2346308"/>
    <m/>
    <s v="00670022001 DEPOSITO DE EFECTIVO, DEPOSITANTE: IVAN GROVER PAZ MANCILLA, CONCEPTO: DEVOLUCION, CUENTA DE DEPOSITO: CUENTA UNICA DEL TESORO"/>
    <m/>
    <m/>
    <m/>
    <m/>
    <m/>
    <m/>
    <n v="0"/>
    <n v="2900"/>
    <s v="NO_CONCILIADO"/>
  </r>
  <r>
    <x v="19"/>
    <m/>
    <x v="19"/>
    <x v="204"/>
    <s v="O23463230002"/>
    <s v="BOD"/>
    <n v="2346323"/>
    <m/>
    <s v="00099021001 DEPOSITO DE EFECTIVO, DEPOSITANTE: ISRAEL HUAYTARI MARTINEZ, CONCEPTO: GASTOS ADMINISTRATIVOS, CUENTA DE DEPOSITO: CUENTA UNICA DEL TESORO/DJBR"/>
    <m/>
    <m/>
    <m/>
    <m/>
    <m/>
    <m/>
    <n v="0"/>
    <n v="330"/>
    <s v="NO_CONCILIADO"/>
  </r>
  <r>
    <x v="56"/>
    <m/>
    <x v="56"/>
    <x v="204"/>
    <s v="O23463260002"/>
    <s v="BOD"/>
    <n v="2346326"/>
    <m/>
    <s v="00670022001 DEPOSITO DE EFECTIVO, DEPOSITANTE: ANA MARISOL CONDORI PACAJES, CONCEPTO: DEVOLUCION, CUENTA DE DEPOSITO: CUENTA UNICA DEL TESORO"/>
    <m/>
    <m/>
    <m/>
    <m/>
    <m/>
    <m/>
    <n v="0"/>
    <n v="2900"/>
    <s v="NO_CONCILIADO"/>
  </r>
  <r>
    <x v="9"/>
    <m/>
    <x v="9"/>
    <x v="204"/>
    <s v="O23463290002"/>
    <s v="BOD"/>
    <n v="2346329"/>
    <m/>
    <s v="00016011101 DEPOSITO DE EFECTIVO, DEPOSITANTE: CARLOS ERWIN TICONA QUISPE, CONCEPTO: RESARCIMIENTO DE CURSO SUBVENCIONADO, CUENTA DE DEPOSITO: CUENTA UNICA DEL TESORO"/>
    <m/>
    <m/>
    <m/>
    <m/>
    <m/>
    <m/>
    <n v="0"/>
    <n v="180"/>
    <s v="NO_CONCILIADO"/>
  </r>
  <r>
    <x v="62"/>
    <m/>
    <x v="62"/>
    <x v="204"/>
    <s v="O23463300002"/>
    <s v="BOD"/>
    <n v="2346330"/>
    <m/>
    <s v="00221012001 DEPOSITO DE EFECTIVO, DEPOSITANTE: ALENAT COMERCIALIZACION EN MINERALES SRL, CONCEPTO: POR PRESENTACION DE FORMULARIO M-02 FUERA DE PLAZO COMUNICADO DGE/INS/22/2025, CUENTA DE DEPOSITO: CUENTA UNICA DEL TESORO"/>
    <m/>
    <m/>
    <m/>
    <m/>
    <m/>
    <m/>
    <n v="0"/>
    <n v="300"/>
    <s v="NO_CONCILIADO"/>
  </r>
  <r>
    <x v="62"/>
    <m/>
    <x v="62"/>
    <x v="204"/>
    <s v="O23463340002"/>
    <s v="BOD"/>
    <n v="2346334"/>
    <m/>
    <s v="00221012001 DEPOSITO DE EFECTIVO, DEPOSITANTE: ALENAT COMERCIALIZACION EN MINERALES SRL, CONCEPTO: SANCION POR PRESENTACION FORM M-02 FUERA DE PLAZO COMUNICADO DGE/INS/22/2025, CUENTA DE DEPOSITO: CUENTA UNICA DEL TESORO"/>
    <m/>
    <m/>
    <m/>
    <m/>
    <m/>
    <m/>
    <n v="0"/>
    <n v="30"/>
    <s v="NO_CONCILIADO"/>
  </r>
  <r>
    <x v="0"/>
    <m/>
    <x v="0"/>
    <x v="204"/>
    <s v="O23463350002"/>
    <s v="BOD"/>
    <n v="2346335"/>
    <m/>
    <s v="00015011108 DEPOSITO DE EFECTIVO, DEPOSITANTE: RODRIGO GUTIERREZ RODRIGUEZ, CONCEPTO: DEVOLUCION EXAMEN PREOCUPACIONAL, CUENTA DE DEPOSITO: CUENTA UNICA DEL TESORO"/>
    <m/>
    <m/>
    <m/>
    <m/>
    <m/>
    <m/>
    <n v="0"/>
    <n v="100"/>
    <s v="NO_CONCILIADO"/>
  </r>
  <r>
    <x v="93"/>
    <m/>
    <x v="93"/>
    <x v="204"/>
    <s v="O23463380002"/>
    <s v="BOD"/>
    <n v="2346338"/>
    <m/>
    <s v="00312012001 DEPOSITO DE EFECTIVO, DEPOSITANTE: ALEXANDER GONZALES CANDIA, CONCEPTO: PREVENTIVO 1610, CUENTA DE DEPOSITO: CUENTA UNICA DEL TESORO"/>
    <m/>
    <m/>
    <m/>
    <m/>
    <m/>
    <m/>
    <n v="0"/>
    <n v="16.8"/>
    <s v="NO_CONCILIADO"/>
  </r>
  <r>
    <x v="49"/>
    <m/>
    <x v="49"/>
    <x v="204"/>
    <s v="O23463420002"/>
    <s v="BOD"/>
    <n v="2346342"/>
    <m/>
    <s v="00597012001 DEPOSITO DE EFECTIVO, DEPOSITANTE: GERENCIA DE INVESTIGACION Y DESARROLLO-YLB, CONCEPTO: POR RETENCIONES DE IMPUESTOS, CUENTA DE DEPOSITO: CUENTA UNICA DEL TESORO"/>
    <m/>
    <m/>
    <m/>
    <m/>
    <m/>
    <m/>
    <n v="0"/>
    <n v="245.4"/>
    <s v="NO_CONCILIADO"/>
  </r>
  <r>
    <x v="56"/>
    <m/>
    <x v="56"/>
    <x v="204"/>
    <s v="O23463490002"/>
    <s v="BOD"/>
    <n v="2346349"/>
    <m/>
    <s v="00670022001 DEPOSITO DE EFECTIVO, DEPOSITANTE: JUANA VERONICA HUANTO HUANCA, CONCEPTO: DEVOLUCION, CUENTA DE DEPOSITO: CUENTA UNICA DEL TESORO"/>
    <m/>
    <m/>
    <m/>
    <m/>
    <m/>
    <m/>
    <n v="0"/>
    <n v="2900"/>
    <s v="NO_CONCILIADO"/>
  </r>
  <r>
    <x v="56"/>
    <m/>
    <x v="56"/>
    <x v="204"/>
    <s v="O23463510002"/>
    <s v="BOD"/>
    <n v="2346351"/>
    <m/>
    <s v="00670022001 DEPOSITO DE EFECTIVO, DEPOSITANTE: MABEL ROSARIO SALINAS CHOQUE, CONCEPTO: DEVOLUCION, CUENTA DE DEPOSITO: CUENTA UNICA DEL TESORO"/>
    <m/>
    <m/>
    <m/>
    <m/>
    <m/>
    <m/>
    <n v="0"/>
    <n v="2900"/>
    <s v="NO_CONCILIADO"/>
  </r>
  <r>
    <x v="56"/>
    <m/>
    <x v="56"/>
    <x v="204"/>
    <s v="O23463560002"/>
    <s v="BOD"/>
    <n v="2346356"/>
    <m/>
    <s v="00670022001 DEPOSITO DE EFECTIVO, DEPOSITANTE: MILENKA YOVANA CRUZ ALCON, CONCEPTO: DEVOLUCION, CUENTA DE DEPOSITO: CUENTA UNICA DEL TESORO"/>
    <m/>
    <m/>
    <m/>
    <m/>
    <m/>
    <m/>
    <n v="0"/>
    <n v="2900"/>
    <s v="NO_CONCILIADO"/>
  </r>
  <r>
    <x v="89"/>
    <m/>
    <x v="89"/>
    <x v="204"/>
    <s v="B23461590002"/>
    <s v="BOD"/>
    <n v="2346159"/>
    <m/>
    <s v="00292012001 DEP.DE CHEQ.AJENOS,RET.DE CAM.,CONCEPTO: DEPÓSITO POR INCAPACIDAD TEMPORAL FUERA DE TIEMPO,DEP.: VIAS BOLIVIA , PROCEDENCIA: BANCO UNION S.A., CHEQUE: 4145, FECHA DE EMISION:27/10/2025"/>
    <m/>
    <m/>
    <m/>
    <m/>
    <m/>
    <m/>
    <n v="0"/>
    <n v="954.6"/>
    <s v="NO_CONCILIADO"/>
  </r>
  <r>
    <x v="89"/>
    <m/>
    <x v="89"/>
    <x v="204"/>
    <s v="B23461620002"/>
    <s v="BOD"/>
    <n v="2346162"/>
    <m/>
    <s v="00292012001 DEP.DE CHEQ.AJENOS,RET.DE CAM.,CONCEPTO: EJECUCION BOLETA DE GARANTIA,DEP.: VIAS BOLIVIA , PROCEDENCIA: BANCO UNION S.A., CHEQUE: 4144, FECHA DE EMISION:27/10/2025"/>
    <m/>
    <m/>
    <m/>
    <m/>
    <m/>
    <m/>
    <n v="0"/>
    <n v="7729"/>
    <s v="NO_CONCILIADO"/>
  </r>
  <r>
    <x v="6"/>
    <m/>
    <x v="6"/>
    <x v="204"/>
    <s v="B23461810002"/>
    <s v="BOD"/>
    <n v="2346181"/>
    <m/>
    <s v="00590012001 DEP.DE CHEQ.AJENOS,RET.DE CAM.,CONCEPTO: DEVOLUCION DE SERIEDAD DE PROPUESTA,DEP.: UNIVERSIDAD AUTONOMA DE ORURO , PROCEDENCIA: BANCO UNION S.A., CHEQUE: 824, FECHA DE EMISION:05/11/2025"/>
    <m/>
    <m/>
    <m/>
    <m/>
    <m/>
    <m/>
    <n v="0"/>
    <n v="12160"/>
    <s v="NO_CONCILIADO"/>
  </r>
  <r>
    <x v="62"/>
    <m/>
    <x v="62"/>
    <x v="204"/>
    <s v="B23462000002"/>
    <s v="BOD"/>
    <n v="2346200"/>
    <m/>
    <s v="00221022001 DEP.DE CHEQ.AJENOS,RET.DE CAM.,CONCEPTO: DEPÓSITO,DEP.: BYRON MARCELO MORALES ROCHA , PROCEDENCIA: BANCO UNION S.A., CHEQUE: 223642, FECHA DE EMISION:05/11/2025"/>
    <m/>
    <m/>
    <m/>
    <m/>
    <m/>
    <m/>
    <n v="0"/>
    <n v="100"/>
    <s v="NO_CONCILIADO"/>
  </r>
  <r>
    <x v="1"/>
    <m/>
    <x v="1"/>
    <x v="204"/>
    <s v="B23462010002"/>
    <s v="BOD"/>
    <n v="2346201"/>
    <m/>
    <s v="00099021001 DEP.DE CHEQ.AJENOS,RET.DE CAM.,CONCEPTO: DEPÓSITO,DEP.: VICTOR GONZALES MAMANI , PROCEDENCIA: BANCO UNION S.A., CHEQUE: 223643, FECHA DE EMISION:05/11/2025"/>
    <m/>
    <m/>
    <m/>
    <m/>
    <m/>
    <m/>
    <n v="0"/>
    <n v="1854.88"/>
    <s v="NO_CONCILIADO"/>
  </r>
  <r>
    <x v="101"/>
    <m/>
    <x v="101"/>
    <x v="204"/>
    <s v="B23462030002"/>
    <s v="BOD"/>
    <n v="2346203"/>
    <m/>
    <s v="00865012001 DEP.DE CHEQ.AJENOS,RET.DE CAM.,CONCEPTO: DEVOLUCION POR CONCEPTO LICENCIAS PERSONALES SIN GOCE DE HABER,DEP.: FODESIF , PROCEDENCIA: BANCO UNION S.A., CHEQUE: 208, FECHA DE EMISION:04/11/2025"/>
    <m/>
    <m/>
    <m/>
    <m/>
    <m/>
    <m/>
    <n v="0"/>
    <n v="814.71"/>
    <s v="NO_CONCILIADO"/>
  </r>
  <r>
    <x v="62"/>
    <m/>
    <x v="62"/>
    <x v="204"/>
    <s v="B23462050002"/>
    <s v="BOD"/>
    <n v="2346205"/>
    <m/>
    <s v="00221022001 DEP.DE CHEQ.AJENOS,RET.DE CAM.,CONCEPTO: DEPÓSITO,DEP.: VIVIANA ORMACHEA SANCHEZ , PROCEDENCIA: BANCO UNION S.A., CHEQUE: 223644, FECHA DE EMISION:05/11/2025"/>
    <m/>
    <m/>
    <m/>
    <m/>
    <m/>
    <m/>
    <n v="0"/>
    <n v="200"/>
    <s v="NO_CONCILIADO"/>
  </r>
  <r>
    <x v="79"/>
    <m/>
    <x v="79"/>
    <x v="204"/>
    <s v="B23462190002"/>
    <s v="BOD"/>
    <n v="2346219"/>
    <m/>
    <s v="00342012001 DEP.DE CHEQ.AJENOS,RET.DE CAM.,CONCEPTO: EJECUCION GARANTIA SANTA CRUZ,DEP.: CRISTINA SOLIZ RAMOS , PROCEDENCIA: BANCO UNION S.A., CHEQUE: 1020, FECHA DE EMISION:27/10/2025"/>
    <m/>
    <m/>
    <m/>
    <m/>
    <m/>
    <m/>
    <n v="0"/>
    <n v="9723"/>
    <s v="NO_CONCILIADO"/>
  </r>
  <r>
    <x v="79"/>
    <m/>
    <x v="79"/>
    <x v="204"/>
    <s v="B23462220002"/>
    <s v="BOD"/>
    <n v="2346222"/>
    <m/>
    <s v="00342012001 DEP.DE CHEQ.AJENOS,RET.DE CAM.,CONCEPTO: EJECUCION GARANTIA SANTA CRUZ,DEP.: QUINTAFACHADA DISEÑO Y CONSTRUCCION , PROCEDENCIA: BANCO UNION S.A., CHEQUE: 1021, FECHA DE EMISION:27/10/2025"/>
    <m/>
    <m/>
    <m/>
    <m/>
    <m/>
    <m/>
    <n v="0"/>
    <n v="9684.2999999999993"/>
    <s v="NO_CONCILIADO"/>
  </r>
  <r>
    <x v="79"/>
    <m/>
    <x v="79"/>
    <x v="204"/>
    <s v="B23462310002"/>
    <s v="BOD"/>
    <n v="2346231"/>
    <m/>
    <s v="00342012001 DEP.DE CHEQ.AJENOS,RET.DE CAM.,CONCEPTO: RECOMENDACION 24 DE AUDITORIA,DEP.: MAITTE CLAROS RIFARACHI , PROCEDENCIA: BANCO UNION S.A., CHEQUE: 1025, FECHA DE EMISION:27/10/2025"/>
    <m/>
    <m/>
    <m/>
    <m/>
    <m/>
    <m/>
    <n v="0"/>
    <n v="2024.92"/>
    <s v="NO_CONCILIADO"/>
  </r>
  <r>
    <x v="79"/>
    <m/>
    <x v="79"/>
    <x v="204"/>
    <s v="B23462270002"/>
    <s v="BOD"/>
    <n v="2346227"/>
    <m/>
    <s v="00342012001 DEP.DE CHEQ.AJENOS,RET.DE CAM.,CONCEPTO: EJECUCION GARANTIA SANTA CRUZ,DEP.: CONTRUASMAGNO , PROCEDENCIA: BANCO UNION S.A., CHEQUE: 1022, FECHA DE EMISION:27/10/2025"/>
    <m/>
    <m/>
    <m/>
    <m/>
    <m/>
    <m/>
    <n v="0"/>
    <n v="9698"/>
    <s v="NO_CONCILIADO"/>
  </r>
  <r>
    <x v="79"/>
    <m/>
    <x v="79"/>
    <x v="204"/>
    <s v="B23462280002"/>
    <s v="BOD"/>
    <n v="2346228"/>
    <m/>
    <s v="00342012001 DEP.DE CHEQ.AJENOS,RET.DE CAM.,CONCEPTO: EJECUCION GARANTIA POTOSI,DEP.: CONSULTORA Y CONSTRUCTORA ARDAGI , PROCEDENCIA: BANCO UNION S.A., CHEQUE: 1023, FECHA DE EMISION:27/10/2025"/>
    <m/>
    <m/>
    <m/>
    <m/>
    <m/>
    <m/>
    <n v="0"/>
    <n v="7691"/>
    <s v="NO_CONCILIADO"/>
  </r>
  <r>
    <x v="39"/>
    <m/>
    <x v="39"/>
    <x v="204"/>
    <s v="G33616780022"/>
    <s v="CRV"/>
    <n v="25295"/>
    <m/>
    <s v="VENTA DE DIVISAS CON TRANSFERENCIA DE FONDOS A SOLICITUD DE MINISTERIO DE RELACIONES EXTERIORES SEGUN SOLICITUD 25295 REF: PROCESO 80 PAGO DE COSTO DE VIDA A PERSONAL DE EMBAJADAS Y CONSULADOS CORRESPONDIENTE AL MES DE JUNIO PLANILLA 062504 LIB. 00099021001 TGN-RECURSOS ORDINARIOS (3987) POR DIFERENCIAL CAMBIARIO"/>
    <m/>
    <m/>
    <m/>
    <m/>
    <m/>
    <m/>
    <n v="0"/>
    <n v="0.05"/>
    <s v="NO_CONCILIADO"/>
  </r>
  <r>
    <x v="79"/>
    <m/>
    <x v="79"/>
    <x v="204"/>
    <s v="Q23190940002"/>
    <s v="CRV"/>
    <n v="2319094"/>
    <m/>
    <s v="NUMERO DE LIBRETA CUT: 03420102001 OPERACIÓN E18 TRANSFERENCIA DEL SISTEMA FINANCIERO POR CUENTA DE TERCEROS A LA CUT TRANSFERENCIA DE SALDOS NO UTILIZADOS EN CUMPLIMIENTO AL ARTÃCULO 7, NUMERAL 7.3.4 DEL REGLAMENTO OPERATIVO DEL FIDEICOMISO AEVIVIENDA Y CORRESPONDE AL SALDO QUE NO FUE TRANSFER"/>
    <m/>
    <m/>
    <m/>
    <m/>
    <m/>
    <m/>
    <n v="0"/>
    <n v="6659141.75"/>
    <s v="NO_CONCILIADO"/>
  </r>
  <r>
    <x v="39"/>
    <m/>
    <x v="39"/>
    <x v="204"/>
    <s v="G33618570001"/>
    <s v="CVD"/>
    <n v="3361857"/>
    <m/>
    <s v="COBRO COSTOS DE PAPELERIA POR REGULARIZACION DE TRANSFERENCIA DEL EXTERIOR POR ORDEN DE CONSULADO DE BOLIVIA EN EL SALTA ARGENTINA REF.: RECAUDACION GESTORÍA CONSULAR AL MES DE SEPTIEMBRE Y SALDOS SUPERAVITARIOS 2025. LIB. 00010011102 MIN.RELACIONES EXTERIORES - GESTORIA CONSULAR LEY Nº 3108"/>
    <m/>
    <m/>
    <m/>
    <m/>
    <m/>
    <m/>
    <n v="60"/>
    <n v="0"/>
    <s v="NO_CONCILIADO"/>
  </r>
  <r>
    <x v="102"/>
    <m/>
    <x v="102"/>
    <x v="204"/>
    <s v="Q23194650002"/>
    <s v="CRV"/>
    <n v="2319465"/>
    <m/>
    <s v="NUMERO DE LIBRETA CUT: LIBRETA NÂ° 00373024108 OPERACIÓN E75 TRANSFERENCIA DE LA CUENTA FISCAL BUN A LA CUT EN MN TRANSFERENCIA DE FONDOS A SOLICITUD DE: GOBIERNO AUTONOMO MUNICIPAL DE PORCO SG.NOTA DE FECHA 05/11/2025, CUENTA CUT 3987 LIBRETA NÂ° 00373024108 FDI - TRANSFERENCIAS PROGR. Y/O PROYEC"/>
    <m/>
    <m/>
    <m/>
    <m/>
    <m/>
    <m/>
    <n v="0"/>
    <n v="12.48"/>
    <s v="NO_CONCILIADO"/>
  </r>
  <r>
    <x v="59"/>
    <m/>
    <x v="59"/>
    <x v="204"/>
    <s v="J06558330002"/>
    <s v="NTE"/>
    <n v="13595810"/>
    <m/>
    <s v="A:00599062001 COMPLEMENTO (CHEQUE 1098) AMORTIZACION CXC INGRID MERCADO SORIA (DEPOSITO DE LA CUENTA EBA-ALMENDRA FONDO ROTATIVO - RIBERALTA SALDO FONDO ROTATIVO)"/>
    <m/>
    <m/>
    <m/>
    <m/>
    <m/>
    <m/>
    <n v="0"/>
    <n v="14758.71"/>
    <s v="NO_CONCILIADO"/>
  </r>
  <r>
    <x v="59"/>
    <m/>
    <x v="59"/>
    <x v="204"/>
    <s v="J06558410002"/>
    <s v="NTE"/>
    <n v="13595818"/>
    <m/>
    <s v="A:00599042001 I/2025-15344 FACTURA NO DECLARADA (Bs. 39.29 + Bs. 51.31)"/>
    <m/>
    <m/>
    <m/>
    <m/>
    <m/>
    <m/>
    <n v="0"/>
    <n v="90.6"/>
    <s v="NO_CONCILIADO"/>
  </r>
  <r>
    <x v="103"/>
    <m/>
    <x v="103"/>
    <x v="204"/>
    <s v="Q23199450002"/>
    <s v="CRV"/>
    <n v="2319945"/>
    <m/>
    <s v="NUMERO DE LIBRETA CUT: 00514010007 OPERACIÓN E18 TRANSFERENCIA DEL SISTEMA FINANCIERO POR CUENTA DE TERCEROS A LA CUT TRANSFERENCIA POR DEVOLUCION SALDOS NO EJECUTADOS PROYECTO PLANTA SOLAR UYUNI-POTOSI A SOLICITUD DE EMPRESA ELECTRICA ENDE GUARACACHI S.A."/>
    <m/>
    <m/>
    <m/>
    <m/>
    <m/>
    <m/>
    <n v="0"/>
    <n v="2663544.91"/>
    <s v="NO_CONCILIADO"/>
  </r>
  <r>
    <x v="2"/>
    <m/>
    <x v="2"/>
    <x v="204"/>
    <s v="F0030120"/>
    <s v="NTE"/>
    <n v="13614887"/>
    <m/>
    <s v="De: 00513012004 De: 00513012004 Transferencia de la CUT libreta 00513012004 YPFB UNCOMERCIAL a favor de la cuenta 10000059607918 YPFB Transferencias al Exterior, en el marco de R.M. 026 del 27/1/2025 y del Decreto Supremo 4773. Según nota TOBE 0111/2025."/>
    <m/>
    <m/>
    <m/>
    <m/>
    <m/>
    <m/>
    <n v="28872505.34"/>
    <n v="0"/>
    <s v="NO_CONCILIADO"/>
  </r>
  <r>
    <x v="2"/>
    <m/>
    <x v="2"/>
    <x v="204"/>
    <s v="F0030120"/>
    <s v="NTE"/>
    <n v="13614869"/>
    <m/>
    <s v="De: 00513012004 De: 00513012004 Transferencia de la CUT libreta 00513012004 YPFB UNCOMERCIAL a favor de la cuenta 10000059607918 YPFB Transferencias al Exterior, en el marco de R.M. 026 del 27/1/2025 y del Decreto Supremo 4773. Según nota TOBE 0109/2025."/>
    <m/>
    <m/>
    <m/>
    <m/>
    <m/>
    <m/>
    <n v="52371104.079999998"/>
    <n v="0"/>
    <s v="NO_CONCILIADO"/>
  </r>
  <r>
    <x v="104"/>
    <m/>
    <x v="104"/>
    <x v="204"/>
    <s v="S11424480003"/>
    <s v="COB"/>
    <n v="1142448"/>
    <m/>
    <s v="||TRANSFERENCIA DE FONDOS S/G MENSAJES SWIFT NRO. 15500-15520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69"/>
    <m/>
    <x v="69"/>
    <x v="204"/>
    <s v="S11424490003"/>
    <s v="COB"/>
    <n v="1142449"/>
    <m/>
    <s v="||TRANSFERENCIA DE FONDOS SEGÚN MENSAJES SWIFT N°15521 Y 15501 DE LA FECHA Y NOTA CITE: DGAC/DAF/FIN/NE-0008/25 (HRE-TGL-1866) DE FECHA 29/01/2025 DE LA DIRECCIÓN GENERAL DE AERONÁUTICA CIVIL. (SECTOR PÚBLICO). DÉBITO DE LA LIBRETA 00117012001 DGAC, REPOSICIÓN DE ÚTILES DE ESCRITORIO."/>
    <m/>
    <m/>
    <m/>
    <m/>
    <m/>
    <m/>
    <n v="60"/>
    <n v="0"/>
    <s v="NO_CONCILIADO"/>
  </r>
  <r>
    <x v="59"/>
    <m/>
    <x v="59"/>
    <x v="204"/>
    <s v="S11424590001"/>
    <s v="DEV"/>
    <n v="1142459"/>
    <m/>
    <s v="||TRANSFERENCIA DE FONDOS S/G. NOTA CITE: MEFP/VTCP/DGCP/UF/N°296/2025 DE LA FECHA (HRE-TSO-1570), DEBITO AUTOMÁTICO A LA EMPRESA BOLIVIANA DE ALIMENTOS Y DERIVADOS EN FAVOR DEL FIDEICOMISO FINPRO. DEBITO DE LA LIBRETA N°00599042001 EBA-ENDULZANTES ADMINISTRACIÓN Y OPERATIVO."/>
    <m/>
    <m/>
    <m/>
    <m/>
    <m/>
    <m/>
    <n v="10146632.16"/>
    <n v="0"/>
    <s v="NO_CONCILIADO"/>
  </r>
  <r>
    <x v="59"/>
    <m/>
    <x v="59"/>
    <x v="204"/>
    <s v="S11424600001"/>
    <s v="COB"/>
    <n v="1142460"/>
    <m/>
    <s v="'COBRO DE'||ÚTILES DE ESCRITORIO POR EL COMPROBANTE NRO.1142459 DE LA FECHA, S/G NOTA CITE: MEFP/VTCP/DGCP/UF/N°296/2025 DE LA FECHA (HRE-TSO-1570), ENVIADO POR EL MINISTERIO DE ECONOMÍA Y FINANZAS PÚBLICAS. DEB.DE LA LIB.N°00599042001 EBA-ENDULZANTES ADMINISTRACIÓN Y OPERATIVO,COBRO DE ÚTILES DE ESCRITORIO"/>
    <m/>
    <m/>
    <m/>
    <m/>
    <m/>
    <m/>
    <n v="60"/>
    <n v="0"/>
    <s v="NO_CONCILIADO"/>
  </r>
  <r>
    <x v="2"/>
    <m/>
    <x v="2"/>
    <x v="204"/>
    <s v="S11424640001"/>
    <s v="COB"/>
    <n v="1142464"/>
    <m/>
    <s v="'COBRO DE'||ÚTILES DE ESCRITORIO POR EL COMPROBANTE NRO.1142463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04"/>
    <s v="S11424670001"/>
    <s v="COB"/>
    <n v="1142467"/>
    <m/>
    <s v="'COBRO DE'||ÚTILES DE ESCRITORIO POR EL COMPROBANTE NRO.1142466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69"/>
    <m/>
    <x v="69"/>
    <x v="204"/>
    <s v="S11424680003"/>
    <s v="COB"/>
    <n v="1142468"/>
    <m/>
    <s v="||TRANSFERENCIA DE FONDOS SEGÚN MENSAJE SWIFT N°15546 DE LA FECHA Y NOTA CITE: DGAC/DAF/FIN/NE-0008/25 (HRE-TGL-1866) DE FECHA 29/01/2025 DE LA DIRECCIÓN GENERAL DE AERONÁUTICA CIVIL. (SECTOR PÚBLICO). DÉBITO DE LA LIBRETA 00117012001 DGAC, REPOSICIÓN DE ÚTILES DE ESCRITORIO."/>
    <m/>
    <m/>
    <m/>
    <m/>
    <m/>
    <m/>
    <n v="60"/>
    <n v="0"/>
    <s v="NO_CONCILIADO"/>
  </r>
  <r>
    <x v="2"/>
    <m/>
    <x v="2"/>
    <x v="204"/>
    <s v="S11424730001"/>
    <s v="COB"/>
    <n v="1142473"/>
    <m/>
    <s v="'COBRO DE'||ÚTILES DE ESCRITORIO POR EL COMPROBANTE NRO.1142471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04"/>
    <s v="S11424780001"/>
    <s v="COB"/>
    <n v="1142478"/>
    <m/>
    <s v="'COBRO DE'||ÚTILES DE ESCRITORIO POR EL COMPROBANTE NRO. 1142477 DE LA FECHA, S/G. NOTA GAFC-0356/DFC/URTE-097/2025 DE FECHA 26/2/2025 (HRE-TGL-2025-3945) ENVIADO POR YACIMIENTOS PETROLÍFEROS FISCALES BOLIVIANOS. DÉBITO DE LA LIBRETA 00513022001 YPFB-&quot;OPERACIONES&quot; COBRO DE ÚTILES DE ESCRITORIO."/>
    <m/>
    <m/>
    <m/>
    <m/>
    <m/>
    <m/>
    <n v="60"/>
    <n v="0"/>
    <s v="NO_CONCILIADO"/>
  </r>
  <r>
    <x v="105"/>
    <m/>
    <x v="105"/>
    <x v="205"/>
    <s v="O23465520002"/>
    <s v="BOD"/>
    <n v="2346552"/>
    <m/>
    <s v="00522012001 DEPOSITO DE EFECTIVO, DEPOSITANTE: CONSUELO MARISOL LOPEZ CEREZO, CONCEPTO: ALQUILER PREDIOS SANTA CRUZ DEL MES DE OCTUBRE DEL 2025, CUENTA DE DEPOSITO: CUENTA UNICA DEL TESORO"/>
    <m/>
    <m/>
    <m/>
    <m/>
    <m/>
    <m/>
    <n v="0"/>
    <n v="2550"/>
    <s v="NO_CONCILIADO"/>
  </r>
  <r>
    <x v="105"/>
    <m/>
    <x v="105"/>
    <x v="205"/>
    <s v="O23465530002"/>
    <s v="BOD"/>
    <n v="2346553"/>
    <m/>
    <s v="00522012001 DEPOSITO DE EFECTIVO, DEPOSITANTE: DAVID LEDEZMA ZAMBRANA, CONCEPTO: ALQUILER PREDIOS SANTA CRUZ DEL MES DE NOVIMEBRE DEL 2025, CUENTA DE DEPOSITO: CUENTA UNICA DEL TESORO"/>
    <m/>
    <m/>
    <m/>
    <m/>
    <m/>
    <m/>
    <n v="0"/>
    <n v="2500"/>
    <s v="NO_CONCILIADO"/>
  </r>
  <r>
    <x v="105"/>
    <m/>
    <x v="105"/>
    <x v="205"/>
    <s v="O23465550002"/>
    <s v="BOD"/>
    <n v="2346555"/>
    <m/>
    <s v="00522012001 DEPOSITO DE EFECTIVO, DEPOSITANTE: VICTORIA PASTORA CHAMBI ALARCON, CONCEPTO: ALQUILER PREDIOS LA PAZ DEL MES DE NOVIEMBRE DEL 2025, CUENTA DE DEPOSITO: CUENTA UNICA DEL TESORO"/>
    <m/>
    <m/>
    <m/>
    <m/>
    <m/>
    <m/>
    <n v="0"/>
    <n v="330"/>
    <s v="NO_CONCILIADO"/>
  </r>
  <r>
    <x v="58"/>
    <m/>
    <x v="58"/>
    <x v="205"/>
    <s v="O23465950002"/>
    <s v="BOD"/>
    <n v="2346595"/>
    <m/>
    <s v="00132032001 DEPOSITO DE EFECTIVO, DEPOSITANTE: OMAR HUGO PAZ GOMEZ, CONCEPTO: DEVOLUCION DE VIATICOS, CUENTA DE DEPOSITO: CUENTA UNICA DEL TESORO"/>
    <m/>
    <m/>
    <m/>
    <m/>
    <m/>
    <m/>
    <n v="0"/>
    <n v="166.95"/>
    <s v="NO_CONCILIADO"/>
  </r>
  <r>
    <x v="56"/>
    <m/>
    <x v="56"/>
    <x v="205"/>
    <s v="O23465990002"/>
    <s v="BOD"/>
    <n v="2346599"/>
    <m/>
    <s v="00670022001 DEPOSITO DE EFECTIVO, DEPOSITANTE: MAIRA BEELSENIA APAZA CHIARA, CONCEPTO: DEVOLUCION DE VIATICOS, CUENTA DE DEPOSITO: CUENTA UNICA DEL TESORO"/>
    <m/>
    <m/>
    <m/>
    <m/>
    <m/>
    <m/>
    <n v="0"/>
    <n v="2900"/>
    <s v="NO_CONCILIADO"/>
  </r>
  <r>
    <x v="56"/>
    <m/>
    <x v="56"/>
    <x v="205"/>
    <s v="O23466070002"/>
    <s v="BOD"/>
    <n v="2346607"/>
    <m/>
    <s v="00670022001 DEPOSITO DE EFECTIVO, DEPOSITANTE: VALERIA VARGAS DIAZ DE OROPEZA, CONCEPTO: DEVOLUCION DE VIATICOS, CUENTA DE DEPOSITO: CUENTA UNICA DEL TESORO"/>
    <m/>
    <m/>
    <m/>
    <m/>
    <m/>
    <m/>
    <n v="0"/>
    <n v="2900"/>
    <s v="NO_CONCILIADO"/>
  </r>
  <r>
    <x v="49"/>
    <m/>
    <x v="49"/>
    <x v="205"/>
    <s v="O23466090002"/>
    <s v="BOD"/>
    <n v="2346609"/>
    <m/>
    <s v="00597012001 DEPOSITO DE EFECTIVO, DEPOSITANTE: CYTEC DE MEXICO S.A., CONCEPTO: RECURSOS PROPIOS VENTAS YLB, CUENTA DE DEPOSITO: CUENTA UNICA DEL TESORO"/>
    <m/>
    <m/>
    <m/>
    <m/>
    <m/>
    <m/>
    <n v="0"/>
    <n v="1694.75"/>
    <s v="NO_CONCILIADO"/>
  </r>
  <r>
    <x v="5"/>
    <m/>
    <x v="5"/>
    <x v="205"/>
    <s v="O23466290002"/>
    <s v="BOD"/>
    <n v="2346629"/>
    <m/>
    <s v="00086011109 DEPOSITO DE EFECTIVO, DEPOSITANTE: MARIA BELEN CABRERA PATZI, CONCEPTO: REPOSICIÓN DE CREDENCIAL, CUENTA DE DEPOSITO: CUENTA UNICA DEL TESORO"/>
    <m/>
    <m/>
    <m/>
    <m/>
    <m/>
    <m/>
    <n v="0"/>
    <n v="50"/>
    <s v="NO_CONCILIADO"/>
  </r>
  <r>
    <x v="88"/>
    <m/>
    <x v="88"/>
    <x v="205"/>
    <s v="O23466350002"/>
    <s v="BOD"/>
    <n v="2346635"/>
    <m/>
    <s v="00030011106 DEPOSITO DE EFECTIVO, DEPOSITANTE: SUSANA RIOS LAGUNA CI. 3425706, CONCEPTO: CREDENCIAL, CUENTA DE DEPOSITO: CUENTA UNICA DEL TESORO"/>
    <m/>
    <m/>
    <m/>
    <m/>
    <m/>
    <m/>
    <n v="0"/>
    <n v="100"/>
    <s v="NO_CONCILIADO"/>
  </r>
  <r>
    <x v="56"/>
    <m/>
    <x v="56"/>
    <x v="205"/>
    <s v="O23466460002"/>
    <s v="BOD"/>
    <n v="2346646"/>
    <m/>
    <s v="00670022001 DEPOSITO DE EFECTIVO, DEPOSITANTE: ZENON VARGAS LOBO, CONCEPTO: DEVOLUCION DE VIATICOS, CUENTA DE DEPOSITO: CUENTA UNICA DEL TESORO"/>
    <m/>
    <m/>
    <m/>
    <m/>
    <m/>
    <m/>
    <n v="0"/>
    <n v="2900"/>
    <s v="NO_CONCILIADO"/>
  </r>
  <r>
    <x v="0"/>
    <m/>
    <x v="0"/>
    <x v="205"/>
    <s v="O23466470002"/>
    <s v="BOD"/>
    <n v="2346647"/>
    <m/>
    <s v="00015011108 DEPOSITO DE EFECTIVO, DEPOSITANTE: KATHERINE CALDERON VALLE, CONCEPTO: EXAMEN PREOCUPACIONAL, CUENTA DE DEPOSITO: CUENTA UNICA DEL TESORO"/>
    <m/>
    <m/>
    <m/>
    <m/>
    <m/>
    <m/>
    <n v="0"/>
    <n v="100"/>
    <s v="NO_CONCILIADO"/>
  </r>
  <r>
    <x v="9"/>
    <m/>
    <x v="9"/>
    <x v="205"/>
    <s v="O23466620002"/>
    <s v="BOD"/>
    <n v="2346662"/>
    <m/>
    <s v="00099021001 DEPOSITO DE EFECTIVO, DEPOSITANTE: RICARDO IGNACIO HUERTA SAAVEDRA, CONCEPTO: CUMPLIMIENTO DE LA OBLIGACION CON EL MINISTERIO DE EDUCACION DEL PROYECTO 100 BECAS DE POSTGRADO, CUENTA DE DEPOSITO: CUENTA UNICA DEL TESORO"/>
    <m/>
    <m/>
    <m/>
    <m/>
    <m/>
    <m/>
    <n v="0"/>
    <n v="352807.29"/>
    <s v="NO_CONCILIADO"/>
  </r>
  <r>
    <x v="106"/>
    <m/>
    <x v="106"/>
    <x v="205"/>
    <s v="O23466630002"/>
    <s v="BOD"/>
    <n v="2346663"/>
    <m/>
    <s v="00099021001 DEPOSITO DE EFECTIVO, DEPOSITANTE: JUAN ANGEL CORONEL SARDON, CONCEPTO: DEVOLUCION SENASIR COACTIVO SOCIAL, CUENTA DE DEPOSITO: CUENTA UNICA DEL TESORO"/>
    <m/>
    <m/>
    <m/>
    <m/>
    <m/>
    <m/>
    <n v="0"/>
    <n v="3513.93"/>
    <s v="NO_CONCILIADO"/>
  </r>
  <r>
    <x v="107"/>
    <m/>
    <x v="107"/>
    <x v="205"/>
    <s v="O23466690002"/>
    <s v="BOD"/>
    <n v="2346669"/>
    <m/>
    <s v="00287102001 DEPOSITO DE EFECTIVO, DEPOSITANTE: ALVARO LUIS GUZMAN ALARCON, CONCEPTO: EXTRAVIO DE CREDENCIAL, CUENTA DE DEPOSITO: CUENTA UNICA DEL TESORO"/>
    <m/>
    <m/>
    <m/>
    <m/>
    <m/>
    <m/>
    <n v="0"/>
    <n v="35"/>
    <s v="NO_CONCILIADO"/>
  </r>
  <r>
    <x v="97"/>
    <m/>
    <x v="97"/>
    <x v="205"/>
    <s v="O23466820002"/>
    <s v="BOD"/>
    <n v="2346682"/>
    <m/>
    <s v="00383012001 DEPOSITO DE EFECTIVO, DEPOSITANTE: ALBERTO PRIMITIVO ORTUÑO QUIROGA, CONCEPTO: ALQUILERES, CUENTA DE DEPOSITO: CUENTA UNICA DEL TESORO"/>
    <m/>
    <m/>
    <m/>
    <m/>
    <m/>
    <m/>
    <n v="0"/>
    <n v="1236.1099999999999"/>
    <s v="NO_CONCILIADO"/>
  </r>
  <r>
    <x v="106"/>
    <m/>
    <x v="106"/>
    <x v="205"/>
    <s v="O23466910002"/>
    <s v="BOD"/>
    <n v="2346691"/>
    <m/>
    <s v="00099021001 DEPOSITO DE EFECTIVO, DEPOSITANTE: SERGIO RENAN BUSTILLO AYALA, CONCEPTO: DEVOLUCION DE PASAJES AEREOS NO UTILIZADOS MES DE ABRIL, CUENTA DE DEPOSITO: CUENTA UNICA DEL TESORO/DJBR"/>
    <m/>
    <m/>
    <m/>
    <m/>
    <m/>
    <m/>
    <n v="0"/>
    <n v="622"/>
    <s v="NO_CONCILIADO"/>
  </r>
  <r>
    <x v="62"/>
    <m/>
    <x v="62"/>
    <x v="205"/>
    <s v="O23466960002"/>
    <s v="BOD"/>
    <n v="2346696"/>
    <m/>
    <s v="00221012001 DEPOSITO DE EFECTIVO, DEPOSITANTE: AMAZONIC SUSTAINABLE ENTERPRISES SRL, CONCEPTO: FORMULARIO M02 PRESENTADO FUERA DE PLAZO, CUENTA DE DEPOSITO: CUENTA UNICA DEL TESORO"/>
    <m/>
    <m/>
    <m/>
    <m/>
    <m/>
    <m/>
    <n v="0"/>
    <n v="600"/>
    <s v="NO_CONCILIADO"/>
  </r>
  <r>
    <x v="62"/>
    <m/>
    <x v="62"/>
    <x v="205"/>
    <s v="O23466970002"/>
    <s v="BOD"/>
    <n v="2346697"/>
    <m/>
    <s v="00221012001 DEPOSITO DE EFECTIVO, DEPOSITANTE: AMAZONIC SUSTAINABLE ENTERPRISES SRL, CONCEPTO: FORMULARIO M02 PRESENTADO FUERA DE PLAZO, CUENTA DE DEPOSITO: CUENTA UNICA DEL TESORO"/>
    <m/>
    <m/>
    <m/>
    <m/>
    <m/>
    <m/>
    <n v="0"/>
    <n v="600"/>
    <s v="NO_CONCILIADO"/>
  </r>
  <r>
    <x v="62"/>
    <m/>
    <x v="62"/>
    <x v="205"/>
    <s v="O23466980002"/>
    <s v="BOD"/>
    <n v="2346698"/>
    <m/>
    <s v="00221012001 DEPOSITO DE EFECTIVO, DEPOSITANTE: AMAZONIC SUSTAINABLE ENTERPRISES SRL, CONCEPTO: FORMULARIO M02 PRESENTADO FUERA DE PLAZO, CUENTA DE DEPOSITO: CUENTA UNICA DEL TESORO"/>
    <m/>
    <m/>
    <m/>
    <m/>
    <m/>
    <m/>
    <n v="0"/>
    <n v="600"/>
    <s v="NO_CONCILIADO"/>
  </r>
  <r>
    <x v="62"/>
    <m/>
    <x v="62"/>
    <x v="205"/>
    <s v="O23467000002"/>
    <s v="BOD"/>
    <n v="2346700"/>
    <m/>
    <s v="00221012001 DEPOSITO DE EFECTIVO, DEPOSITANTE: AMAZONIC SUSTAINABLE ENTERPRISES SRL, CONCEPTO: FORMULARIO M02 PRESENTADO FUERA DE PLAZO, CUENTA DE DEPOSITO: CUENTA UNICA DEL TESORO"/>
    <m/>
    <m/>
    <m/>
    <m/>
    <m/>
    <m/>
    <n v="0"/>
    <n v="360"/>
    <s v="NO_CONCILIADO"/>
  </r>
  <r>
    <x v="62"/>
    <m/>
    <x v="62"/>
    <x v="205"/>
    <s v="O23467010002"/>
    <s v="BOD"/>
    <n v="2346701"/>
    <m/>
    <s v="00221012001 DEPOSITO DE EFECTIVO, DEPOSITANTE: AMAZONIC SUSTAINABLE ENTERPRISES SRL, CONCEPTO: FORMULARIO M02 PRESENTADO FUERA DE PLAZO, CUENTA DE DEPOSITO: CUENTA UNICA DEL TESORO"/>
    <m/>
    <m/>
    <m/>
    <m/>
    <m/>
    <m/>
    <n v="0"/>
    <n v="360"/>
    <s v="NO_CONCILIADO"/>
  </r>
  <r>
    <x v="62"/>
    <m/>
    <x v="62"/>
    <x v="205"/>
    <s v="O23467020002"/>
    <s v="BOD"/>
    <n v="2346702"/>
    <m/>
    <s v="00221012001 DEPOSITO DE EFECTIVO, DEPOSITANTE: AMAZONIC SUSTAINABLE ENTERPRISES SRL, CONCEPTO: FORMULARIO M02 PRESENTADO FUERA DE PLAZO, CUENTA DE DEPOSITO: CUENTA UNICA DEL TESORO"/>
    <m/>
    <m/>
    <m/>
    <m/>
    <m/>
    <m/>
    <n v="0"/>
    <n v="360"/>
    <s v="NO_CONCILIADO"/>
  </r>
  <r>
    <x v="62"/>
    <m/>
    <x v="62"/>
    <x v="205"/>
    <s v="O23467040002"/>
    <s v="BOD"/>
    <n v="2346704"/>
    <m/>
    <s v="00221012001 DEPOSITO DE EFECTIVO, DEPOSITANTE: AMAZONIC SUSTAINABLE ENTERPRISES SRL, CONCEPTO: FORMULARIO M02 PRESENTADO FUERA DE PLAZO, CUENTA DE DEPOSITO: CUENTA UNICA DEL TESORO"/>
    <m/>
    <m/>
    <m/>
    <m/>
    <m/>
    <m/>
    <n v="0"/>
    <n v="160"/>
    <s v="NO_CONCILIADO"/>
  </r>
  <r>
    <x v="62"/>
    <m/>
    <x v="62"/>
    <x v="205"/>
    <s v="O23467050002"/>
    <s v="BOD"/>
    <n v="2346705"/>
    <m/>
    <s v="00221012001 DEPOSITO DE EFECTIVO, DEPOSITANTE: AMAZONIC SUSTAINABLE ENTERPRISES SRL, CONCEPTO: FORMULARIO M02 PRESENTADO FUERA DE PLAZO, CUENTA DE DEPOSITO: CUENTA UNICA DEL TESORO"/>
    <m/>
    <m/>
    <m/>
    <m/>
    <m/>
    <m/>
    <n v="0"/>
    <n v="160"/>
    <s v="NO_CONCILIADO"/>
  </r>
  <r>
    <x v="62"/>
    <m/>
    <x v="62"/>
    <x v="205"/>
    <s v="O23467090002"/>
    <s v="BOD"/>
    <n v="2346709"/>
    <m/>
    <s v="00221012001 DEPOSITO DE EFECTIVO, DEPOSITANTE: AMAZONIC SUSTAINABLE ENTERPRISES SRL, CONCEPTO: FORMULARIO M02 PRESENTADO FUERA DE PLAZO, CUENTA DE DEPOSITO: CUENTA UNICA DEL TESORO"/>
    <m/>
    <m/>
    <m/>
    <m/>
    <m/>
    <m/>
    <n v="0"/>
    <n v="160"/>
    <s v="NO_CONCILIADO"/>
  </r>
  <r>
    <x v="83"/>
    <m/>
    <x v="83"/>
    <x v="205"/>
    <s v="O23467230002"/>
    <s v="BOD"/>
    <n v="2346723"/>
    <m/>
    <s v="00283012002 DEPOSITO DE EFECTIVO, DEPOSITANTE: DEPÓSITOS ADUANEROS BOLIVIANOS, CONCEPTO: FALTANTE DE MERCANCIA BALDE Y TUBO CORRUGADO OPERATIVO TJ-PIA PJ-60033, CUENTA DE DEPOSITO: CUENTA UNICA DEL TESORO"/>
    <m/>
    <m/>
    <m/>
    <m/>
    <m/>
    <m/>
    <n v="0"/>
    <n v="0.97"/>
    <s v="NO_CONCILIADO"/>
  </r>
  <r>
    <x v="9"/>
    <m/>
    <x v="9"/>
    <x v="205"/>
    <s v="O23467250002"/>
    <s v="BOD"/>
    <n v="2346725"/>
    <m/>
    <s v="00016011101 DEPOSITO DE EFECTIVO, DEPOSITANTE: NELSON WILSON MAMANI QUISPE, CONCEPTO: DEVOLUCION, CUENTA DE DEPOSITO: CUENTA UNICA DEL TESORO"/>
    <m/>
    <m/>
    <m/>
    <m/>
    <m/>
    <m/>
    <n v="0"/>
    <n v="18"/>
    <s v="NO_CONCILIADO"/>
  </r>
  <r>
    <x v="108"/>
    <m/>
    <x v="108"/>
    <x v="205"/>
    <s v="B23465480002"/>
    <s v="BOD"/>
    <n v="2346548"/>
    <m/>
    <s v="00290012001 DEP.DE CHEQ.AJENOS,RET.DE CAM.,CONCEPTO: OTROS INGRESOS SEGUN TRAMITE N°11661485,DEP.: SERVICIO DE IMPUESTOS NACIONALES , PROCEDENCIA: BANCO UNION S.A., CHEQUE: 8296, FECHA DE EMISION:31/10/2025"/>
    <m/>
    <m/>
    <m/>
    <m/>
    <m/>
    <m/>
    <n v="0"/>
    <n v="18772.86"/>
    <s v="NO_CONCILIADO"/>
  </r>
  <r>
    <x v="3"/>
    <m/>
    <x v="3"/>
    <x v="205"/>
    <s v="B23465750002"/>
    <s v="BOD"/>
    <n v="2346575"/>
    <m/>
    <s v="00099021001 DEP.DE CHEQ.AJENOS,RET.DE CAM.,CONCEPTO: DEVOLUCION DE CC NO COBRADA JULIO 2025,DEP.: LA VITALICIA SEGUROS Y REASEGUROS DE VIDA S.A. , PROCEDENCIA: BANCO BISA S.A., CHEQUE: 1869345, FECHA DE EMISION:05/11/2025"/>
    <m/>
    <m/>
    <m/>
    <m/>
    <m/>
    <m/>
    <n v="0"/>
    <n v="931.18"/>
    <s v="NO_CONCILIADO"/>
  </r>
  <r>
    <x v="3"/>
    <m/>
    <x v="3"/>
    <x v="205"/>
    <s v="B23465760002"/>
    <s v="BOD"/>
    <n v="2346576"/>
    <m/>
    <s v="00099021001 DEP.DE CHEQ.AJENOS,RET.DE CAM.,CONCEPTO: DEVOLUCION DE CC NO COBRADA JULIO 2025,DEP.: LA VITALICIA SEGUROS Y REASEGUROS DE VIDA S.A. , PROCEDENCIA: BANCO BISA S.A., CHEQUE: 85928, FECHA DE EMISION:05/11/2025"/>
    <m/>
    <m/>
    <m/>
    <m/>
    <m/>
    <m/>
    <n v="0"/>
    <n v="1457.92"/>
    <s v="NO_CONCILIADO"/>
  </r>
  <r>
    <x v="109"/>
    <m/>
    <x v="109"/>
    <x v="205"/>
    <s v="B23465820002"/>
    <s v="BOD"/>
    <n v="2346582"/>
    <m/>
    <s v="00591012001 DEP.DE CHEQ.AJENOS,RET.DE CAM.,CONCEPTO: SG HR: MT-2025-08865,DEP.: E.E.T.C. MI TELEFERICO , PROCEDENCIA: BANCO UNION S.A., CHEQUE: 4430, FECHA DE EMISION:05/11/2025"/>
    <m/>
    <m/>
    <m/>
    <m/>
    <m/>
    <m/>
    <n v="0"/>
    <n v="327.74"/>
    <s v="NO_CONCILIADO"/>
  </r>
  <r>
    <x v="109"/>
    <m/>
    <x v="109"/>
    <x v="205"/>
    <s v="B23465830002"/>
    <s v="BOD"/>
    <n v="2346583"/>
    <m/>
    <s v="00591012001 DEP.DE CHEQ.AJENOS,RET.DE CAM.,CONCEPTO: SG HR: MT-2025-05719,DEP.: E.E.T.C. MI TELEFERICO , PROCEDENCIA: BANCO UNION S.A., CHEQUE: 4431, FECHA DE EMISION:05/11/2025"/>
    <m/>
    <m/>
    <m/>
    <m/>
    <m/>
    <m/>
    <n v="0"/>
    <n v="5405.24"/>
    <s v="NO_CONCILIADO"/>
  </r>
  <r>
    <x v="109"/>
    <m/>
    <x v="109"/>
    <x v="205"/>
    <s v="B23465840002"/>
    <s v="BOD"/>
    <n v="2346584"/>
    <m/>
    <s v="00591012001 DEP.DE CHEQ.AJENOS,RET.DE CAM.,CONCEPTO: SG HR: MT/2025-08669,DEP.: E.E.T.C. MI TELEFERICO , PROCEDENCIA: BANCO UNION S.A., CHEQUE: 4432, FECHA DE EMISION:05/11/2025"/>
    <m/>
    <m/>
    <m/>
    <m/>
    <m/>
    <m/>
    <n v="0"/>
    <n v="1057996.76"/>
    <s v="NO_CONCILIADO"/>
  </r>
  <r>
    <x v="62"/>
    <m/>
    <x v="62"/>
    <x v="205"/>
    <s v="B23466010002"/>
    <s v="BOD"/>
    <n v="2346601"/>
    <m/>
    <s v="00221022001 DEP.DE CHEQ.AJENOS,RET.DE CAM.,CONCEPTO: DEPÓSITO,DEP.: ANDRES FLORES MARTINEZ , PROCEDENCIA: BANCO UNION S.A., CHEQUE: 223645, FECHA DE EMISION:06/11/2025"/>
    <m/>
    <m/>
    <m/>
    <m/>
    <m/>
    <m/>
    <n v="0"/>
    <n v="6010"/>
    <s v="NO_CONCILIADO"/>
  </r>
  <r>
    <x v="1"/>
    <m/>
    <x v="1"/>
    <x v="205"/>
    <s v="B23466020002"/>
    <s v="BOD"/>
    <n v="2346602"/>
    <m/>
    <s v="00099021001 DEP.DE CHEQ.AJENOS,RET.DE CAM.,CONCEPTO: DEVOLUCION DE PAGO EN DEMASIA,DEP.: PERCILIANA GABRIEL CONDORI , PROCEDENCIA: BANCO UNION S.A., CHEQUE: 223794, FECHA DE EMISION:06/11/2025"/>
    <m/>
    <m/>
    <m/>
    <m/>
    <m/>
    <m/>
    <n v="0"/>
    <n v="4614.0200000000004"/>
    <s v="NO_CONCILIADO"/>
  </r>
  <r>
    <x v="62"/>
    <m/>
    <x v="62"/>
    <x v="205"/>
    <s v="B23466060002"/>
    <s v="BOD"/>
    <n v="2346606"/>
    <m/>
    <s v="00221022001 DEP.DE CHEQ.AJENOS,RET.DE CAM.,CONCEPTO: DEPÓSITO,DEP.: MAYRA YESICA FERNANDEZ CHAMBI , PROCEDENCIA: BANCO UNION S.A., CHEQUE: 223795, FECHA DE EMISION:06/11/2025"/>
    <m/>
    <m/>
    <m/>
    <m/>
    <m/>
    <m/>
    <n v="0"/>
    <n v="1810"/>
    <s v="NO_CONCILIADO"/>
  </r>
  <r>
    <x v="62"/>
    <m/>
    <x v="62"/>
    <x v="205"/>
    <s v="B23466080002"/>
    <s v="BOD"/>
    <n v="2346608"/>
    <m/>
    <s v="00221022001 DEP.DE CHEQ.AJENOS,RET.DE CAM.,CONCEPTO: SANCION TRAMITE FUERA DE PLAZO,DEP.: JHEANNETH ALFONSO CRUZ , PROCEDENCIA: BANCO UNION S.A., CHEQUE: 223796, FECHA DE EMISION:06/11/2025"/>
    <m/>
    <m/>
    <m/>
    <m/>
    <m/>
    <m/>
    <n v="0"/>
    <n v="940"/>
    <s v="NO_CONCILIADO"/>
  </r>
  <r>
    <x v="62"/>
    <m/>
    <x v="62"/>
    <x v="205"/>
    <s v="B23466100002"/>
    <s v="BOD"/>
    <n v="2346610"/>
    <m/>
    <s v="00221022001 DEP.DE CHEQ.AJENOS,RET.DE CAM.,CONCEPTO: SANCION TRAMITE FORMULARIO M02,DEP.: LUDMER SUSAN MAMANI CHOQUE , PROCEDENCIA: BANCO UNION S.A., CHEQUE: 223797, FECHA DE EMISION:06/11/2025"/>
    <m/>
    <m/>
    <m/>
    <m/>
    <m/>
    <m/>
    <n v="0"/>
    <n v="850"/>
    <s v="NO_CONCILIADO"/>
  </r>
  <r>
    <x v="62"/>
    <m/>
    <x v="62"/>
    <x v="205"/>
    <s v="B23466110002"/>
    <s v="BOD"/>
    <n v="2346611"/>
    <m/>
    <s v="00221022001 DEP.DE CHEQ.AJENOS,RET.DE CAM.,CONCEPTO: FORMULARIO M-02,DEP.: LUDMER SUSAN MAMANI CHOQUE , PROCEDENCIA: BANCO UNION S.A., CHEQUE: 223798, FECHA DE EMISION:06/11/2025"/>
    <m/>
    <m/>
    <m/>
    <m/>
    <m/>
    <m/>
    <n v="0"/>
    <n v="410"/>
    <s v="NO_CONCILIADO"/>
  </r>
  <r>
    <x v="62"/>
    <m/>
    <x v="62"/>
    <x v="205"/>
    <s v="B23466120002"/>
    <s v="BOD"/>
    <n v="2346612"/>
    <m/>
    <s v="00221022001 DEP.DE CHEQ.AJENOS,RET.DE CAM.,CONCEPTO: FORMULARIO M-02,DEP.: LUDMER SUSAN MAMANI CHOQUE , PROCEDENCIA: BANCO UNION S.A., CHEQUE: 223799, FECHA DE EMISION:06/11/2025"/>
    <m/>
    <m/>
    <m/>
    <m/>
    <m/>
    <m/>
    <n v="0"/>
    <n v="100"/>
    <s v="NO_CONCILIADO"/>
  </r>
  <r>
    <x v="1"/>
    <m/>
    <x v="1"/>
    <x v="205"/>
    <s v="B23466130002"/>
    <s v="BOD"/>
    <n v="2346613"/>
    <m/>
    <s v="00099021001 DEP.DE CHEQ.AJENOS,RET.DE CAM.,CONCEPTO: DEVOLUCION,DEP.: OLGA LUZ ALDAPIZ FLORES , PROCEDENCIA: BANCO UNION S.A., CHEQUE: 221146, FECHA DE EMISION:06/11/2025"/>
    <m/>
    <m/>
    <m/>
    <m/>
    <m/>
    <m/>
    <n v="0"/>
    <n v="1"/>
    <s v="NO_CONCILIADO"/>
  </r>
  <r>
    <x v="1"/>
    <m/>
    <x v="1"/>
    <x v="205"/>
    <s v="B23466140002"/>
    <s v="BOD"/>
    <n v="2346614"/>
    <m/>
    <s v="00099021001 DEP.DE CHEQ.AJENOS,RET.DE CAM.,CONCEPTO: DEV HABERES MES DE JUNIO 2025,DEP.: JULIAN PACA MAMANI , PROCEDENCIA: BANCO UNION S.A., CHEQUE: 221147, FECHA DE EMISION:06/11/2025"/>
    <m/>
    <m/>
    <m/>
    <m/>
    <m/>
    <m/>
    <n v="0"/>
    <n v="5058"/>
    <s v="NO_CONCILIADO"/>
  </r>
  <r>
    <x v="62"/>
    <m/>
    <x v="62"/>
    <x v="205"/>
    <s v="B23466150002"/>
    <s v="BOD"/>
    <n v="2346615"/>
    <m/>
    <s v="00221022001 DEP.DE CHEQ.AJENOS,RET.DE CAM.,CONCEPTO: DEPÓSITO,DEP.: MAYRA YESICA FERNANDEZ CHAMBI , PROCEDENCIA: BANCO UNION S.A., CHEQUE: 221148, FECHA DE EMISION:06/11/2025"/>
    <m/>
    <m/>
    <m/>
    <m/>
    <m/>
    <m/>
    <n v="0"/>
    <n v="100"/>
    <s v="NO_CONCILIADO"/>
  </r>
  <r>
    <x v="62"/>
    <m/>
    <x v="62"/>
    <x v="205"/>
    <s v="B23466160002"/>
    <s v="BOD"/>
    <n v="2346616"/>
    <m/>
    <s v="00221022001 DEP.DE CHEQ.AJENOS,RET.DE CAM.,CONCEPTO: FORMULARIO FUERA DE PLAZO,DEP.: LUDMER SUSAN MAMANI CHOQUE , PROCEDENCIA: BANCO UNION S.A., CHEQUE: 221149, FECHA DE EMISION:06/11/2025"/>
    <m/>
    <m/>
    <m/>
    <m/>
    <m/>
    <m/>
    <n v="0"/>
    <n v="100"/>
    <s v="NO_CONCILIADO"/>
  </r>
  <r>
    <x v="62"/>
    <m/>
    <x v="62"/>
    <x v="205"/>
    <s v="B23466170002"/>
    <s v="BOD"/>
    <n v="2346617"/>
    <m/>
    <s v="00221022001 DEP.DE CHEQ.AJENOS,RET.DE CAM.,CONCEPTO: TRAMITE FORM M02 FUERA DE PLAZO,DEP.: JHEANNETH ALFONSO CRUZ , PROCEDENCIA: BANCO UNION S.A., CHEQUE: 221150, FECHA DE EMISION:06/11/2025"/>
    <m/>
    <m/>
    <m/>
    <m/>
    <m/>
    <m/>
    <n v="0"/>
    <n v="100"/>
    <s v="NO_CONCILIADO"/>
  </r>
  <r>
    <x v="104"/>
    <m/>
    <x v="104"/>
    <x v="205"/>
    <s v="B23466280002"/>
    <s v="BOD"/>
    <n v="2346628"/>
    <m/>
    <s v="00389012001 DEP.DE CHEQ.AJENOS,RET.DE CAM.,CONCEPTO: DEP. FDO ROT-GARANTIAS,DEP.: NAABOL , PROCEDENCIA: BANCO UNION S.A., CHEQUE: 1162, FECHA DE EMISION:05/11/2025"/>
    <m/>
    <m/>
    <m/>
    <m/>
    <m/>
    <m/>
    <n v="0"/>
    <n v="5921.8"/>
    <s v="NO_CONCILIADO"/>
  </r>
  <r>
    <x v="56"/>
    <m/>
    <x v="56"/>
    <x v="205"/>
    <s v="O23467370002"/>
    <s v="BOD"/>
    <n v="2346737"/>
    <m/>
    <s v="00670022001 DEPOSITO DE EFECTIVO, DEPOSITANTE: FERNANDO NANO CALCINA QUISPE, CONCEPTO: DEVOLUCION DE VIATICOS, CUENTA DE DEPOSITO: CUENTA UNICA DEL TESORO"/>
    <m/>
    <m/>
    <m/>
    <m/>
    <m/>
    <m/>
    <n v="0"/>
    <n v="2900"/>
    <s v="NO_CONCILIADO"/>
  </r>
  <r>
    <x v="77"/>
    <m/>
    <x v="77"/>
    <x v="205"/>
    <s v="O23467380002"/>
    <s v="BOD"/>
    <n v="2346738"/>
    <m/>
    <s v="00423012001 DEPOSITO DE EFECTIVO, DEPOSITANTE: GIOSELINE NOELIA AUZA CHUNGARA, CONCEPTO: DEVOLUCION DE SUELDO MES DE OCTUBRE, CUENTA DE DEPOSITO: CUENTA UNICA DEL TESORO"/>
    <m/>
    <m/>
    <m/>
    <m/>
    <m/>
    <m/>
    <n v="0"/>
    <n v="0.02"/>
    <s v="CONCILIADO_PARCIAL"/>
  </r>
  <r>
    <x v="44"/>
    <m/>
    <x v="44"/>
    <x v="205"/>
    <s v="S11425000003"/>
    <s v="COB"/>
    <n v="1142500"/>
    <m/>
    <s v="||TRANS. DE FONDOS A LA AFD POR INDEMNIZACION COMPENSATORIA P/REEMBOLSO ANTICIPADO DE EUR6.862.365,21 (23.04.2025) PREST. CBO 1011 02 C, S/G NOTA AFD 2117/2025/BOL DEL 28.08.2025 Y NOTAS MEFP/VTCP/DGCP/UODP/N°506/2025 DEL 30.10.25 Y MEFP/VTCP/DGCP/UODP/N°441/2025. LIBRETA 00099021001 TGN RECURSOS ORDINARIOS (3987) REF.: COMISIONES BANCARIAS"/>
    <m/>
    <m/>
    <m/>
    <m/>
    <m/>
    <m/>
    <n v="3332.64"/>
    <n v="0"/>
    <s v="NO_CONCILIADO"/>
  </r>
  <r>
    <x v="98"/>
    <m/>
    <x v="98"/>
    <x v="205"/>
    <s v="J06558750002"/>
    <s v="NTE"/>
    <n v="13594264"/>
    <m/>
    <s v="A:00099021001 GAM DE ARBIETO TRANSFERENCIA DE RECUPERACIONES SEGÚN NOTA INTERNA GEF-LCR-DYF-1179-NOT/25, POR CONCEPTO DE CAPITAL E INTERESES DE ACUERDO A CONTRATO DE FIDEICOMISO “FINANCIMIENTO DE APOYO A LA REACTIVACION DE LA INVERSION PUBLICA” (FARIP) FIRMADO ENTRE EL MPD Y EL FNDR."/>
    <m/>
    <m/>
    <m/>
    <m/>
    <m/>
    <m/>
    <n v="0"/>
    <n v="39779.46"/>
    <s v="NO_CONCILIADO"/>
  </r>
  <r>
    <x v="85"/>
    <m/>
    <x v="85"/>
    <x v="205"/>
    <s v="J06558760002"/>
    <s v="NTE"/>
    <n v="13594315"/>
    <m/>
    <s v="A:00862012001 GAM DE BOLPEBRA TRANSFERENCIA DE RECUPERACIONES SEGÚN NOTA INTERNA GEF-LCR-DYF-1179-NOT/25, POR CONCEPTO DE REMUNERACION DE ADMINISTRACION QUE CORRESPONDE AL FNDR DE ACUERDO A CONTRATO DE FIDEICOMISO “FINANCIMIENTO DE APOYO A LA REACTIVACION DE LA INVERSION PUBLICA” (FARIP)."/>
    <m/>
    <m/>
    <m/>
    <m/>
    <m/>
    <m/>
    <n v="0"/>
    <n v="4499.41"/>
    <s v="NO_CONCILIADO"/>
  </r>
  <r>
    <x v="98"/>
    <m/>
    <x v="98"/>
    <x v="205"/>
    <s v="J06558770002"/>
    <s v="NTE"/>
    <n v="13594327"/>
    <m/>
    <s v="A:00099021001 GAM DE COCHABAMBA TRANSFERENCIA DE RECUPERACIONES SEGÚN NOTA INTERNA GEF-LCR-DYF-1179-NOT/25, POR CONCEPTO DE CAPITAL E INTERESES DE ACUERDO A CONTRATO DE FIDEICOMISO “FINANCIMIENTO DE APOYO A LA REACTIVACION DE LA INVERSION PUBLICA” (FARIP) FIRMADO ENTRE EL MPD Y EL FNDR."/>
    <m/>
    <m/>
    <m/>
    <m/>
    <m/>
    <m/>
    <n v="0"/>
    <n v="127243.02"/>
    <s v="NO_CONCILIADO"/>
  </r>
  <r>
    <x v="85"/>
    <m/>
    <x v="85"/>
    <x v="205"/>
    <s v="J06558780002"/>
    <s v="NTE"/>
    <n v="13594336"/>
    <m/>
    <s v="A:00862012001 GAM DE COCHABAMBA TRANSFERENCIA DE RECUPERACIONES SEGÚN NOTA INTERNA GEF-LCR-DYF-1179-NOT/25, POR CONCEPTO DE REMUNERACION DE ADMINISTRACION QUE CORRESPONDE AL FNDR DE ACUERDO A CONTRATO DE FIDEICOMISO “FINANCIMIENTO DE APOYO A LA REACTIVACION DE LA INVERSION PUBLICA” (FARIP)."/>
    <m/>
    <m/>
    <m/>
    <m/>
    <m/>
    <m/>
    <n v="0"/>
    <n v="127243.01"/>
    <s v="NO_CONCILIADO"/>
  </r>
  <r>
    <x v="85"/>
    <m/>
    <x v="85"/>
    <x v="205"/>
    <s v="J06558790002"/>
    <s v="NTE"/>
    <n v="13594277"/>
    <m/>
    <s v="A:00862012001 GAM DE ARBIETO TRANSFERENCIA DE RECUPERACIONES SEGÚN NOTA INTERNA GEF-LCR-DYF-1179-NOT/25, POR CONCEPTO DE REMUNERACION DE ADMINISTRACION QUE CORRESPONDE AL FNDR DE ACUERDO A CONTRATO DE FIDEICOMISO “FINANCIMIENTO DE APOYO A LA REACTIVACION DE LA INVERSION PUBLICA” (FARIP)."/>
    <m/>
    <m/>
    <m/>
    <m/>
    <m/>
    <m/>
    <n v="0"/>
    <n v="5830.72"/>
    <s v="NO_CONCILIADO"/>
  </r>
  <r>
    <x v="85"/>
    <m/>
    <x v="85"/>
    <x v="205"/>
    <s v="J06558800002"/>
    <s v="NTE"/>
    <n v="13594295"/>
    <m/>
    <s v="A:00862012001 GAM DE ARBIETO TRANSFERENCIA DE RECUPERACIONES SEGÚN NOTA INTERNA GEF-LCR-DYF-1179-NOT/25, POR CONCEPTO DE REMUNERACION DE ADMINISTRACION QUE CORRESPONDE AL FNDR DE ACUERDO A CONTRATO DE FIDEICOMISO “FINANCIMIENTO DE APOYO A LA REACTIVACION DE LA INVERSION PUBLICA” (FARIP)."/>
    <m/>
    <m/>
    <m/>
    <m/>
    <m/>
    <m/>
    <n v="0"/>
    <n v="5620.04"/>
    <s v="NO_CONCILIADO"/>
  </r>
  <r>
    <x v="98"/>
    <m/>
    <x v="98"/>
    <x v="205"/>
    <s v="J06558810002"/>
    <s v="NTE"/>
    <n v="13594296"/>
    <m/>
    <s v="A:00099021001 GAM DE BOLPEBRA TRANSFERENCIA DE RECUPERACIONES SEGÚN NOTA INTERNA GEF-LCR-DYF-1179-NOT/25, POR CONCEPTO DE CAPITAL E INTERESES DE ACUERDO A CONTRATO DE FIDEICOMISO “FINANCIMIENTO DE APOYO A LA REACTIVACION DE LA INVERSION PUBLICA” (FARIP) FIRMADO ENTRE EL MPD Y EL FNDR."/>
    <m/>
    <m/>
    <m/>
    <m/>
    <m/>
    <m/>
    <n v="0"/>
    <n v="4499.42"/>
    <s v="NO_CONCILIADO"/>
  </r>
  <r>
    <x v="98"/>
    <m/>
    <x v="98"/>
    <x v="205"/>
    <s v="J06558820002"/>
    <s v="NTE"/>
    <n v="13594278"/>
    <m/>
    <s v="A:00099021001 GAM DE ARBIETO TRANSFERENCIA DE RECUPERACIONES SEGÚN NOTA INTERNA GEF-LCR-DYF-1179-NOT/25, POR CONCEPTO DE CAPITAL E INTERESES DE ACUERDO A CONTRATO DE FIDEICOMISO “FINANCIMIENTO DE APOYO A LA REACTIVACION DE LA INVERSION PUBLICA” (FARIP) FIRMADO ENTRE EL MPD Y EL FNDR."/>
    <m/>
    <m/>
    <m/>
    <m/>
    <m/>
    <m/>
    <n v="0"/>
    <n v="37077.83"/>
    <s v="NO_CONCILIADO"/>
  </r>
  <r>
    <x v="102"/>
    <m/>
    <x v="102"/>
    <x v="205"/>
    <s v="Q23203230002"/>
    <s v="CRV"/>
    <n v="2320323"/>
    <m/>
    <s v="NUMERO DE LIBRETA CUT: LIBRETA NÂ° 00373024105 OPERACIÓN E75 TRANSFERENCIA DE LA CUENTA FISCAL BUN A LA CUT EN MN TRANSFERENCIA DE FONDOS A SOLICITUD DE: GOBIERNO AUTONOMO MUNICIPAL DE TINGIPAYA SG.NOTA CITE/GAMT/MYM/N 634/2025, CUENTA CUT 3987 LIBRETA NÂ° 00373024105 FDI - TRANSFERENCIAS PROGRAMA"/>
    <m/>
    <m/>
    <m/>
    <m/>
    <m/>
    <m/>
    <n v="0"/>
    <n v="871.44"/>
    <s v="NO_CONCILIADO"/>
  </r>
  <r>
    <x v="102"/>
    <m/>
    <x v="102"/>
    <x v="205"/>
    <s v="Q23203240002"/>
    <s v="CRV"/>
    <n v="2320324"/>
    <m/>
    <s v="NUMERO DE LIBRETA CUT: LIBRETA NÂ° 00373024105 OPERACIÓN E75 TRANSFERENCIA DE LA CUENTA FISCAL BUN A LA CUT EN MN TRANSFERENCIA DE FONDOS A SOLICITUD DE GOB. AUTONOMO MCPAL. DE SACABAMBA CITE: GAMS/JLRR/281/2025 CUENTA CUT 3987069001 LIBRETA NÂ° 00373024105 FDI - TRANSFERENCIAS PROGRAMADAS Y/O P"/>
    <m/>
    <m/>
    <m/>
    <m/>
    <m/>
    <m/>
    <n v="0"/>
    <n v="15223.44"/>
    <s v="NO_CONCILIADO"/>
  </r>
  <r>
    <x v="59"/>
    <m/>
    <x v="59"/>
    <x v="205"/>
    <s v="J06558830002"/>
    <s v="NTE"/>
    <n v="13617243"/>
    <m/>
    <s v="A:00599062001 DEPOSITOS POR AMORTIZACION CXC I/2024-11627"/>
    <m/>
    <m/>
    <m/>
    <m/>
    <m/>
    <m/>
    <n v="0"/>
    <n v="15071"/>
    <s v="NO_CONCILIADO"/>
  </r>
  <r>
    <x v="59"/>
    <m/>
    <x v="59"/>
    <x v="205"/>
    <s v="J06558890002"/>
    <s v="NTE"/>
    <n v="13617245"/>
    <m/>
    <s v="A:00599062001 DEPOSITO POR AMORTIZACION CXC I/2024-14111"/>
    <m/>
    <m/>
    <m/>
    <m/>
    <m/>
    <m/>
    <n v="0"/>
    <n v="42320.4"/>
    <s v="NO_CONCILIADO"/>
  </r>
  <r>
    <x v="85"/>
    <m/>
    <x v="85"/>
    <x v="205"/>
    <s v="J06558950002"/>
    <s v="NTE"/>
    <n v="13594376"/>
    <m/>
    <s v="A:00862012001 GAM DE CORIPATA TRANSFERENCIA DE RECUPERACIONES SEGÚN NOTA INTERNA GEF-LCR-DYF-1179-NOT/25, POR CONCEPTO DE REMUNERACION DE ADMINISTRACION QUE CORRESPONDE AL FNDR DE ACUERDO A CONTRATO DE FIDEICOMISO “FINANCIMIENTO DE APOYO A LA REACTIVACION DE LA INVERSION PUBLICA” (FARIP)."/>
    <m/>
    <m/>
    <m/>
    <m/>
    <m/>
    <m/>
    <n v="0"/>
    <n v="8837.44"/>
    <s v="NO_CONCILIADO"/>
  </r>
  <r>
    <x v="98"/>
    <m/>
    <x v="98"/>
    <x v="205"/>
    <s v="J06558960002"/>
    <s v="NTE"/>
    <n v="13594354"/>
    <m/>
    <s v="A:00099021001 GAM DE CORIPATA TRANSFERENCIA DE RECUPERACIONES SEGÚN NOTA INTERNA GEF-LCR-DYF-1179-NOT/25, POR CONCEPTO DE INTERESES DE ACUERDO A CONTRATO DE FIDEICOMISO “FINANCIMIENTO DE APOYO A LA REACTIVACION DE LA INVERSION PUBLICA” (FARIP) FIRMADO ENTRE EL MPD Y EL FNDR."/>
    <m/>
    <m/>
    <m/>
    <m/>
    <m/>
    <m/>
    <n v="0"/>
    <n v="8837.4500000000007"/>
    <s v="NO_CONCILIADO"/>
  </r>
  <r>
    <x v="98"/>
    <m/>
    <x v="98"/>
    <x v="205"/>
    <s v="J06558970002"/>
    <s v="NTE"/>
    <n v="13594337"/>
    <m/>
    <s v="A:00099021001 GAM DE COMBAYA TRANSFERENCIA DE RECUPERACIONES SEGÚN NOTA INTERNA GEF-LCR-DYF-1179-NOT/25, POR CONCEPTO DE INTERESES DE ACUERDO A CONTRATO DE FIDEICOMISO “FINANCIMIENTO DE APOYO A LA REACTIVACION DE LA INVERSION PUBLICA” (FARIP) FIRMADO ENTRE EL MPD Y EL FNDR."/>
    <m/>
    <m/>
    <m/>
    <m/>
    <m/>
    <m/>
    <n v="0"/>
    <n v="1009.86"/>
    <s v="NO_CONCILIADO"/>
  </r>
  <r>
    <x v="85"/>
    <m/>
    <x v="85"/>
    <x v="205"/>
    <s v="J06558980002"/>
    <s v="NTE"/>
    <n v="13594353"/>
    <m/>
    <s v="A:00862012001 GAM DE COMBAYA TRANSFERENCIA DE RECUPERACIONES SEGÚN NOTA INTERNA GEF-LCR-DYF-1179-NOT/25, POR CONCEPTO DE REMUNERACION DE ADMINISTRACION QUE CORRESPONDE AL FNDR DE ACUERDO A CONTRATO DE FIDEICOMISO “FINANCIMIENTO DE APOYO A LA REACTIVACION DE LA INVERSION PUBLICA” (FARIP)."/>
    <m/>
    <m/>
    <m/>
    <m/>
    <m/>
    <m/>
    <n v="0"/>
    <n v="1009.85"/>
    <s v="NO_CONCILIADO"/>
  </r>
  <r>
    <x v="98"/>
    <m/>
    <x v="98"/>
    <x v="205"/>
    <s v="J06558990002"/>
    <s v="NTE"/>
    <n v="13594377"/>
    <m/>
    <s v="A:00099021001 GAM DE CUEVO TRANSFERENCIA DE RECUPERACIONES SEGÚN NOTA INTERNA GEF-LCR-DYF-1179-NOT/25, POR CONCEPTO DE CAPITAL E INTERESES DE ACUERDO A CONTRATO DE FIDEICOMISO “FINANCIMIENTO DE APOYO A LA REACTIVACION DE LA INVERSION PUBLICA” (FARIP) FIRMADO ENTRE EL MPD Y EL FNDR."/>
    <m/>
    <m/>
    <m/>
    <m/>
    <m/>
    <m/>
    <n v="0"/>
    <n v="20971.79"/>
    <s v="NO_CONCILIADO"/>
  </r>
  <r>
    <x v="85"/>
    <m/>
    <x v="85"/>
    <x v="205"/>
    <s v="J06559000002"/>
    <s v="NTE"/>
    <n v="13594393"/>
    <m/>
    <s v="A:00862012001 GAM DE CUEVO TRANSFERENCIA DE RECUPERACIONES SEGÚN NOTA INTERNA GEF-LCR-DYF-1179-NOT/25, POR CONCEPTO DE REMUNERACION DE ADMINISTRACION QUE CORRESPONDE AL FNDR DE ACUERDO A CONTRATO DE FIDEICOMISO “FINANCIMIENTO DE APOYO A LA REACTIVACION DE LA INVERSION PUBLICA” (FARIP)."/>
    <m/>
    <m/>
    <m/>
    <m/>
    <m/>
    <m/>
    <n v="0"/>
    <n v="3177.79"/>
    <s v="NO_CONCILIADO"/>
  </r>
  <r>
    <x v="59"/>
    <m/>
    <x v="59"/>
    <x v="205"/>
    <s v="J06560740002"/>
    <s v="NTE"/>
    <n v="13617258"/>
    <m/>
    <s v="A:00599082001 DEVOLUCION DE FONDOS EN AVANCE I/2025-17076"/>
    <m/>
    <m/>
    <m/>
    <m/>
    <m/>
    <m/>
    <n v="0"/>
    <n v="11356.84"/>
    <s v="NO_CONCILIADO"/>
  </r>
  <r>
    <x v="98"/>
    <m/>
    <x v="98"/>
    <x v="205"/>
    <s v="J06560770002"/>
    <s v="NTE"/>
    <n v="13594484"/>
    <m/>
    <s v="A:00099021001 GAM DE FERNANDEZ ALONSO TRANSFERENCIA DE RECUPERACIONES SEGÚN NOTA INTERNA GEF-LCR-DYF-1179-NOT/25, POR CONCEPTO DE CAPITAL E INTERESES DE ACUERDO A CONTRATO DE FIDEICOMISO “FINANCIMIENTO DE APOYO A LA REACTIVACION DE LA INVERSION PUBLICA” (FARIP) FIRMADO ENTRE EL MPD Y EL FNDR."/>
    <m/>
    <m/>
    <m/>
    <m/>
    <m/>
    <m/>
    <n v="0"/>
    <n v="8189.25"/>
    <s v="NO_CONCILIADO"/>
  </r>
  <r>
    <x v="85"/>
    <m/>
    <x v="85"/>
    <x v="205"/>
    <s v="J06560780002"/>
    <s v="NTE"/>
    <n v="13594434"/>
    <m/>
    <s v="A:00862012001 GAM DE EL ALTO TRANSFERENCIA DE RECUPERACIONES SEGÚN NOTA INTERNA GEF-LCR-DYF-1179-NOT/25, POR CONCEPTO DE REMUNERACION DE ADMINISTRACION QUE CORRESPONDE AL FNDR DE ACUERDO A CONTRATO DE FIDEICOMISO “FINANCIMIENTO DE APOYO A LA REACTIVACION DE LA INVERSION PUBLICA” (FARIP)."/>
    <m/>
    <m/>
    <m/>
    <m/>
    <m/>
    <m/>
    <n v="0"/>
    <n v="81280.92"/>
    <s v="NO_CONCILIADO"/>
  </r>
  <r>
    <x v="98"/>
    <m/>
    <x v="98"/>
    <x v="205"/>
    <s v="J06560790002"/>
    <s v="NTE"/>
    <n v="13594465"/>
    <m/>
    <s v="A:00099021001 GAM DE ENTRE RIOS (COCHABAMBA)TRANSFERENCIA DE RECUPERACIONES SEGÚN NOTA INTERNA GEF-LCR-DYF-1179-NOT/25, POR CONCEPTO DE CAPITAL E INTERESES DE ACUERDO A CONTRATO DE FIDEICOMISO “FINANCIMIENTO DE APOYO A LA REACTIVACION DE LA INVERSION PUBLICA” (FARIP) FIRMADO ENTRE EL MPD Y EL FNDR."/>
    <m/>
    <m/>
    <m/>
    <m/>
    <m/>
    <m/>
    <n v="0"/>
    <n v="526274.75"/>
    <s v="NO_CONCILIADO"/>
  </r>
  <r>
    <x v="98"/>
    <m/>
    <x v="98"/>
    <x v="205"/>
    <s v="J06560800002"/>
    <s v="NTE"/>
    <n v="13594394"/>
    <m/>
    <s v="A:00099021001 GAM DE EL ALTO TRANSFERENCIA DE RECUPERACIONES SEGÚN NOTA INTERNA GEF-LCR-DYF-1179-NOT/25, POR CONCEPTO DE CAPITAL E INTERESES DE ACUERDO A CONTRATO DE FIDEICOMISO “FINANCIMIENTO DE APOYO A LA REACTIVACION DE LA INVERSION PUBLICA” (FARIP) FIRMADO ENTRE EL MPD Y EL FNDR."/>
    <m/>
    <m/>
    <m/>
    <m/>
    <m/>
    <m/>
    <n v="0"/>
    <n v="570150.61"/>
    <s v="NO_CONCILIADO"/>
  </r>
  <r>
    <x v="85"/>
    <m/>
    <x v="85"/>
    <x v="205"/>
    <s v="J06560810002"/>
    <s v="NTE"/>
    <n v="13594466"/>
    <m/>
    <s v="A:00862012001 GAM DE ENTRE RIOS (COCHABAMBA) TRANSFERENCIA DE RECUPERACIONES SEGÚN NOTA INTERNA GEF-LCR-DYF-1179-NOT/25, POR CONCEPTO DE REMUNERACION DE ADMINISTRACION QUE CORRESPONDE AL FNDR DE ACUERDO A CONTRATO DE FIDEICOMISO “FINANCIMIENTO DE APOYO A LA REACTIVACION DE LA INVERSION PUBLICA” (FARIP)."/>
    <m/>
    <m/>
    <m/>
    <m/>
    <m/>
    <m/>
    <n v="0"/>
    <n v="72496.12"/>
    <s v="NO_CONCILIADO"/>
  </r>
  <r>
    <x v="85"/>
    <m/>
    <x v="85"/>
    <x v="205"/>
    <s v="J06560820002"/>
    <s v="NTE"/>
    <n v="13594508"/>
    <m/>
    <s v="A:00862012001 GAM DE FERNANDEZ ALONSO TRANSFERENCIA DE RECUPERACIONES SEGÚN NOTA INTERNA GEF-LCR-DYF-1179-NOT/25, POR CONCEPTO DE REMUNERACION DE ADMINISTRACION QUE CORRESPONDE AL FNDR DE ACUERDO A CONTRATO DE FIDEICOMISO “FINANCIMIENTO DE APOYO A LA REACTIVACION DE LA INVERSION PUBLICA” (FARIP)."/>
    <m/>
    <m/>
    <m/>
    <m/>
    <m/>
    <m/>
    <n v="0"/>
    <n v="1241.26"/>
    <s v="NO_CONCILIADO"/>
  </r>
  <r>
    <x v="59"/>
    <m/>
    <x v="59"/>
    <x v="205"/>
    <s v="J06561920002"/>
    <s v="NTE"/>
    <n v="13617261"/>
    <m/>
    <s v="A:00599062001 DEVOLUCION DE FONDOS EN AVANCE I/2025-04470"/>
    <m/>
    <m/>
    <m/>
    <m/>
    <m/>
    <m/>
    <n v="0"/>
    <n v="371"/>
    <s v="NO_CONCILIADO"/>
  </r>
  <r>
    <x v="59"/>
    <m/>
    <x v="59"/>
    <x v="205"/>
    <s v="J06561930002"/>
    <s v="NTE"/>
    <n v="13617259"/>
    <m/>
    <s v="A:00599062001 REPOSICION CF FACTURA NO DECLARADA I/2025-18468"/>
    <m/>
    <m/>
    <m/>
    <m/>
    <m/>
    <m/>
    <n v="0"/>
    <n v="75.290000000000006"/>
    <s v="NO_CONCILIADO"/>
  </r>
  <r>
    <x v="59"/>
    <m/>
    <x v="59"/>
    <x v="205"/>
    <s v="J06561940002"/>
    <s v="NTE"/>
    <n v="13617262"/>
    <m/>
    <s v="A:00599062001 DEPOSITOS POR AMORTIZACION CXC (Bs 82.500,00 + Bs. 3.000,00 + Bs. 3.000,00) E/2025-03272"/>
    <m/>
    <m/>
    <m/>
    <m/>
    <m/>
    <m/>
    <n v="0"/>
    <n v="88500"/>
    <s v="NO_CONCILIADO"/>
  </r>
  <r>
    <x v="59"/>
    <m/>
    <x v="59"/>
    <x v="205"/>
    <s v="J06561950002"/>
    <s v="NTE"/>
    <n v="13617264"/>
    <m/>
    <s v="A:00599012001 REPOSICION CREDENCIAL E/2025-04653"/>
    <m/>
    <m/>
    <m/>
    <m/>
    <m/>
    <m/>
    <n v="0"/>
    <n v="50"/>
    <s v="NO_CONCILIADO"/>
  </r>
  <r>
    <x v="59"/>
    <m/>
    <x v="59"/>
    <x v="205"/>
    <s v="J06561960002"/>
    <s v="NTE"/>
    <n v="13617263"/>
    <m/>
    <s v="A:00599012001 REPOSICION CREDENCIAL I/2025-06706"/>
    <m/>
    <m/>
    <m/>
    <m/>
    <m/>
    <m/>
    <n v="0"/>
    <n v="50"/>
    <s v="NO_CONCILIADO"/>
  </r>
  <r>
    <x v="59"/>
    <m/>
    <x v="59"/>
    <x v="205"/>
    <s v="J06561970002"/>
    <s v="NTE"/>
    <n v="13617268"/>
    <m/>
    <s v="A:00599012001 DEPOSITO POR AMORTIZACION DE CXC POLICARPIO TOLEDO"/>
    <m/>
    <m/>
    <m/>
    <m/>
    <m/>
    <m/>
    <n v="0"/>
    <n v="34506"/>
    <s v="NO_CONCILIADO"/>
  </r>
  <r>
    <x v="59"/>
    <m/>
    <x v="59"/>
    <x v="205"/>
    <s v="J06562000002"/>
    <s v="NTE"/>
    <n v="13617267"/>
    <m/>
    <s v="A:00599062001 DEVOLUCION DE FONDO EN AVANCE C31 744 ZONA C-COBIJA"/>
    <m/>
    <m/>
    <m/>
    <m/>
    <m/>
    <m/>
    <n v="0"/>
    <n v="110"/>
    <s v="NO_CONCILIADO"/>
  </r>
  <r>
    <x v="98"/>
    <m/>
    <x v="98"/>
    <x v="205"/>
    <s v="J06562010002"/>
    <s v="NTE"/>
    <n v="13594509"/>
    <m/>
    <s v="A:00099021001 GAM DE FERNANDEZ ALONSO TRANSFERENCIA DE RECUPERACIONES SEGÚN NOTA INTERNA GEF-LCR-DYF-1179-NOT/25, POR CONCEPTO DE INTERESES DE ACUERDO A CONTRATO DE FIDEICOMISO “FINANCIMIENTO DE APOYO A LA REACTIVACION DE LA INVERSION PUBLICA” (FARIP) FIRMADO ENTRE EL MPD Y EL FNDR."/>
    <m/>
    <m/>
    <m/>
    <m/>
    <m/>
    <m/>
    <n v="0"/>
    <n v="4319.17"/>
    <s v="NO_CONCILIADO"/>
  </r>
  <r>
    <x v="85"/>
    <m/>
    <x v="85"/>
    <x v="205"/>
    <s v="J06562020002"/>
    <s v="NTE"/>
    <n v="13594530"/>
    <m/>
    <s v="A:00862012001 GAM DE FERNANDEZ ALONSO TRANSFERENCIA DE RECUPERACIONES SEGÚN NOTA INTERNA GEF-LCR-DYF-1179-NOT/25, POR CONCEPTO DE REMUNERACION DE ADMINISTRACION QUE CORRESPONDE AL FNDR DE ACUERDO A CONTRATO DE FIDEICOMISO “FINANCIMIENTO DE APOYO A LA REACTIVACION DE LA INVERSION PUBLICA” (FARIP)."/>
    <m/>
    <m/>
    <m/>
    <m/>
    <m/>
    <m/>
    <n v="0"/>
    <n v="4319.17"/>
    <s v="NO_CONCILIADO"/>
  </r>
  <r>
    <x v="98"/>
    <m/>
    <x v="98"/>
    <x v="205"/>
    <s v="J06562030002"/>
    <s v="NTE"/>
    <n v="13609150"/>
    <m/>
    <s v="A:00099021001 GAM DE LA PAZ TRANSFERENCIA DE RECUPERACIONES SEGÚN NOTA INTERNA GEF-LCR-DYF-1179-NOT/25, POR CONCEPTO DE CAPITAL E INTERESES DE ACUERDO A CONTRATO DE FIDEICOMISO “FINANCIMIENTO DE APOYO A LA REACTIVACION DE LA INVERSION PUBLICA” (FARIP) FIRMADO ENTRE EL MPD Y EL FNDR."/>
    <m/>
    <m/>
    <m/>
    <m/>
    <m/>
    <m/>
    <n v="0"/>
    <n v="265809.83"/>
    <s v="NO_CONCILIADO"/>
  </r>
  <r>
    <x v="85"/>
    <m/>
    <x v="85"/>
    <x v="205"/>
    <s v="J06562040002"/>
    <s v="NTE"/>
    <n v="13595181"/>
    <m/>
    <s v="A:00862012001 GAM DE HUANUNI TRANSFERENCIA DE RECUPERACIONES SEGÚN NOTA INTERNA GEF-LCR-DYF-1179-NOT/25, POR CONCEPTO DE REMUNERACION DE ADMINISTRACION QUE CORRESPONDE AL FNDR DE ACUERDO A CONTRATO DE FIDEICOMISO “FINANCIMIENTO DE APOYO A LA REACTIVACION DE LA INVERSION PUBLICA” (FARIP)."/>
    <m/>
    <m/>
    <m/>
    <m/>
    <m/>
    <m/>
    <n v="0"/>
    <n v="3870.55"/>
    <s v="NO_CONCILIADO"/>
  </r>
  <r>
    <x v="98"/>
    <m/>
    <x v="98"/>
    <x v="205"/>
    <s v="J06562050002"/>
    <s v="NTE"/>
    <n v="13609130"/>
    <m/>
    <s v="A:00099021001 GAM DE HUAYLLAMARCA (SANTIAGO DE HUAYLLAMARCA)TRANSFERENCIA DE RECUPERACIONES SEGÚN NOTA INTERNA GEF-LCR-DYF-1179-NOT/25, POR CONCEPTO DE INTERESES DE ACUERDO A CONTRATO DE FIDEICOMISO “FINANCIMIENTO DE APOYO A LA REACTIVACION DE LA INVERSION PUBLICA” (FARIP) FIRMADO ENTRE EL MPD Y EL FNDR."/>
    <m/>
    <m/>
    <m/>
    <m/>
    <m/>
    <m/>
    <n v="0"/>
    <n v="5998.22"/>
    <s v="NO_CONCILIADO"/>
  </r>
  <r>
    <x v="98"/>
    <m/>
    <x v="98"/>
    <x v="205"/>
    <s v="J06562060002"/>
    <s v="NTE"/>
    <n v="13595155"/>
    <m/>
    <s v="A:00099021001 GAM DE HUANUNI TRANSFERENCIA DE RECUPERACIONES SEGÚN NOTA INTERNA GEF-LCR-DYF-1179-NOT/25, POR CONCEPTO DE CAPITAL E INTERESES DE ACUERDO A CONTRATO DE FIDEICOMISO “FINANCIMIENTO DE APOYO A LA REACTIVACION DE LA INVERSION PUBLICA” (FARIP) FIRMADO ENTRE EL MPD Y EL FNDR."/>
    <m/>
    <m/>
    <m/>
    <m/>
    <m/>
    <m/>
    <n v="0"/>
    <n v="26404.74"/>
    <s v="NO_CONCILIADO"/>
  </r>
  <r>
    <x v="85"/>
    <m/>
    <x v="85"/>
    <x v="205"/>
    <s v="J06562070002"/>
    <s v="NTE"/>
    <n v="13609151"/>
    <m/>
    <s v="A:00862012001 GAM DE LA PAZ TRANSFERENCIA DE RECUPERACIONES SEGÚN NOTA INTERNA GEF-LCR-DYF-1179-NOT/25, POR CONCEPTO DE REMUNERACION DE ADMINISTRACION QUE CORRESPONDE AL FNDR DE ACUERDO A CONTRATO DE FIDEICOMISO “FINANCIMIENTO DE APOYO A LA REACTIVACION DE LA INVERSION PUBLICA” (FARIP)."/>
    <m/>
    <m/>
    <m/>
    <m/>
    <m/>
    <m/>
    <n v="0"/>
    <n v="40289.879999999997"/>
    <s v="NO_CONCILIADO"/>
  </r>
  <r>
    <x v="85"/>
    <m/>
    <x v="85"/>
    <x v="205"/>
    <s v="J06562080002"/>
    <s v="NTE"/>
    <n v="13609149"/>
    <m/>
    <s v="A:00862012001 GAM DE HUAYLLAMARCA (SANTIAGO DE HUAYLLAMARCA) TRANSFERENCIA DE RECUPERACIONES SEGÚN NOTA INTERNA GEF-LCR-DYF-1179-NOT/25, POR CONCEPTO DE REMUNERACION DE ADMINISTRACION QUE CORRESPONDE AL FNDR DE ACUERDO A CONTRATO DE FIDEICOMISO “FINANCIMIENTO DE APOYO A LA REACTIVACION DE LA INVERSION PUBLICA” (FARIP)."/>
    <m/>
    <m/>
    <m/>
    <m/>
    <m/>
    <m/>
    <n v="0"/>
    <n v="5998.22"/>
    <s v="NO_CONCILIADO"/>
  </r>
  <r>
    <x v="98"/>
    <m/>
    <x v="98"/>
    <x v="205"/>
    <s v="J06562090002"/>
    <s v="NTE"/>
    <n v="13609193"/>
    <m/>
    <s v="A:00099021001 GAM DE PAILON TRANSFERENCIA DE RECUPERACIONES SEGÚN NOTA INTERNA GEF-LCR-DYF-1179-NOT/25, POR CONCEPTO DE CAPITAL E INTERESES DE ACUERDO A CONTRATO DE FIDEICOMISO “FINANCIMIENTO DE APOYO A LA REACTIVACION DE LA INVERSION PUBLICA” (FARIP) FIRMADO ENTRE EL MPD Y EL FNDR."/>
    <m/>
    <m/>
    <m/>
    <m/>
    <m/>
    <m/>
    <n v="0"/>
    <n v="15272.65"/>
    <s v="NO_CONCILIADO"/>
  </r>
  <r>
    <x v="85"/>
    <m/>
    <x v="85"/>
    <x v="205"/>
    <s v="J06562100002"/>
    <s v="NTE"/>
    <n v="13609181"/>
    <m/>
    <s v="A:00862012001 GAM DE ORURO TRANSFERENCIA DE RECUPERACIONES SEGÚN NOTA INTERNA GEF-LCR-DYF-1179-NOT/25, POR CONCEPTO DE REMUNERACION DE ADMINISTRACION QUE CORRESPONDE AL FNDR DE ACUERDO A CONTRATO DE FIDEICOMISO “FINANCIMIENTO DE APOYO A LA REACTIVACION DE LA INVERSION PUBLICA” (FARIP)."/>
    <m/>
    <m/>
    <m/>
    <m/>
    <m/>
    <m/>
    <n v="0"/>
    <n v="10633.47"/>
    <s v="NO_CONCILIADO"/>
  </r>
  <r>
    <x v="85"/>
    <m/>
    <x v="85"/>
    <x v="205"/>
    <s v="J06562110002"/>
    <s v="NTE"/>
    <n v="13609166"/>
    <m/>
    <s v="A:00862012001 GAM DE MAIRANA TRANSFERENCIA DE RECUPERACIONES SEGÚN NOTA INTERNA GEF-LCR-DYF-1179-NOT/25, POR CONCEPTO DE REMUNERACION DE ADMINISTRACION QUE CORRESPONDE AL FNDR DE ACUERDO A CONTRATO DE FIDEICOMISO “FINANCIMIENTO DE APOYO A LA REACTIVACION DE LA INVERSION PUBLICA” (FARIP)."/>
    <m/>
    <m/>
    <m/>
    <m/>
    <m/>
    <m/>
    <n v="0"/>
    <n v="30222.34"/>
    <s v="NO_CONCILIADO"/>
  </r>
  <r>
    <x v="98"/>
    <m/>
    <x v="98"/>
    <x v="205"/>
    <s v="J06562120002"/>
    <s v="NTE"/>
    <n v="13609165"/>
    <m/>
    <s v="A:00099021001 GAM DE MAIRANA TRANSFERENCIA DE RECUPERACIONES SEGÚN NOTA INTERNA GEF-LCR-DYF-1179-NOT/25, POR CONCEPTO DE CAPITAL E INTERESES DE ACUERDO A CONTRATO DE FIDEICOMISO “FINANCIMIENTO DE APOYO A LA REACTIVACION DE LA INVERSION PUBLICA” (FARIP) FIRMADO ENTRE EL MPD Y EL FNDR."/>
    <m/>
    <m/>
    <m/>
    <m/>
    <m/>
    <m/>
    <n v="0"/>
    <n v="207542.3"/>
    <s v="NO_CONCILIADO"/>
  </r>
  <r>
    <x v="98"/>
    <m/>
    <x v="98"/>
    <x v="205"/>
    <s v="J06562130002"/>
    <s v="NTE"/>
    <n v="13609180"/>
    <m/>
    <s v="A:00099021001 GAM DE ORURO TRANSFERENCIA DE RECUPERACIONES SEGÚN NOTA INTERNA GEF-LCR-DYF-1179-NOT/25, POR CONCEPTO DE CAPITAL E INTERESES DE ACUERDO A CONTRATO DE FIDEICOMISO “FINANCIMIENTO DE APOYO A LA REACTIVACION DE LA INVERSION PUBLICA” (FARIP) FIRMADO ENTRE EL MPD Y EL FNDR."/>
    <m/>
    <m/>
    <m/>
    <m/>
    <m/>
    <m/>
    <n v="0"/>
    <n v="107347.3"/>
    <s v="NO_CONCILIADO"/>
  </r>
  <r>
    <x v="85"/>
    <m/>
    <x v="85"/>
    <x v="205"/>
    <s v="J06562140002"/>
    <s v="NTE"/>
    <n v="13609194"/>
    <m/>
    <s v="A:00862012001 GAM DE PAILON TRANSFERENCIA DE RECUPERACIONES SEGÚN NOTA INTERNA GEF-LCR-DYF-1179-NOT/25, POR CONCEPTO DE REMUNERACION DE ADMINISTRACION QUE CORRESPONDE AL FNDR DE ACUERDO A CONTRATO DE FIDEICOMISO “FINANCIMIENTO DE APOYO A LA REACTIVACION DE LA INVERSION PUBLICA” (FARIP)."/>
    <m/>
    <m/>
    <m/>
    <m/>
    <m/>
    <m/>
    <n v="0"/>
    <n v="2314.91"/>
    <s v="NO_CONCILIADO"/>
  </r>
  <r>
    <x v="98"/>
    <m/>
    <x v="98"/>
    <x v="205"/>
    <s v="J06562150002"/>
    <s v="NTE"/>
    <n v="13609202"/>
    <m/>
    <s v="A:00099021001 GAM DE POJO TRANSFERENCIA DE RECUPERACIONES SEGÚN NOTA INTERNA GEF-LCR-DYF-1179-NOT/25, POR CONCEPTO DE INTERESES DE ACUERDO A CONTRATO DE FIDEICOMISO “FINANCIMIENTO DE APOYO A LA REACTIVACION DE LA INVERSION PUBLICA” (FARIP) FIRMADO ENTRE EL MPD Y EL FNDR."/>
    <m/>
    <m/>
    <m/>
    <m/>
    <m/>
    <m/>
    <n v="0"/>
    <n v="8112.93"/>
    <s v="NO_CONCILIADO"/>
  </r>
  <r>
    <x v="85"/>
    <m/>
    <x v="85"/>
    <x v="205"/>
    <s v="J06562160002"/>
    <s v="NTE"/>
    <n v="13609203"/>
    <m/>
    <s v="A:00862012001 GAM DE POJO TRANSFERENCIA DE RECUPERACIONES SEGÚN NOTA INTERNA GEF-LCR-DYF-1179-NOT/25, POR CONCEPTO DE REMUNERACION DE ADMINISTRACION QUE CORRESPONDE AL FNDR DE ACUERDO A CONTRATO DE FIDEICOMISO “FINANCIMIENTO DE APOYO A LA REACTIVACION DE LA INVERSION PUBLICA” (FARIP)."/>
    <m/>
    <m/>
    <m/>
    <m/>
    <m/>
    <m/>
    <n v="0"/>
    <n v="8112.93"/>
    <s v="NO_CONCILIADO"/>
  </r>
  <r>
    <x v="98"/>
    <m/>
    <x v="98"/>
    <x v="205"/>
    <s v="J06562170002"/>
    <s v="NTE"/>
    <n v="13609204"/>
    <m/>
    <s v="A:00099021001 GAM DE POJO TRANSFERENCIA DE RECUPERACIONES SEGÚN NOTA INTERNA GEF-LCR-DYF-1179-NOT/25, POR CONCEPTO DE CAPITAL E INTERESES DE ACUERDO A CONTRATO DE FIDEICOMISO “FINANCIMIENTO DE APOYO A LA REACTIVACION DE LA INVERSION PUBLICA” (FARIP) FIRMADO ENTRE EL MPD Y EL FNDR."/>
    <m/>
    <m/>
    <m/>
    <m/>
    <m/>
    <m/>
    <n v="0"/>
    <n v="22840.9"/>
    <s v="NO_CONCILIADO"/>
  </r>
  <r>
    <x v="85"/>
    <m/>
    <x v="85"/>
    <x v="205"/>
    <s v="J06562180002"/>
    <s v="NTE"/>
    <n v="13609218"/>
    <m/>
    <s v="A:00862012001 GAM DE POJO TRANSFERENCIA DE RECUPERACIONES SEGÚN NOTA INTERNA GEF-LCR-DYF-1179-NOT/25, POR CONCEPTO DE REMUNERACION DE ADMINISTRACION QUE CORRESPONDE AL FNDR DE ACUERDO A CONTRATO DE FIDEICOMISO “FINANCIMIENTO DE APOYO A LA REACTIVACION DE LA INVERSION PUBLICA” (FARIP)."/>
    <m/>
    <m/>
    <m/>
    <m/>
    <m/>
    <m/>
    <n v="0"/>
    <n v="3462.1"/>
    <s v="NO_CONCILIADO"/>
  </r>
  <r>
    <x v="103"/>
    <m/>
    <x v="103"/>
    <x v="205"/>
    <s v="G33645190002"/>
    <s v="CRV"/>
    <n v="3364519"/>
    <m/>
    <s v="TRANSFERENCIA DEL EXTERIOR SEGUN SWIFT NO.15558 Y NO.15557 DE FECHA 06/11/2025 ORDENANTE: COMPANIA ADMINIST DEL MERCADO MAYORISTA ELECTRICO SOC ANONIMA (AR/CAPITAL FEDERAL) REF.: CRED FACTURA N 30 LIB. 00514012005 ENDE-Bs. ING EGR INTERCAMBIO INTERNAL ENERGIA ELECTRICA"/>
    <m/>
    <m/>
    <m/>
    <m/>
    <m/>
    <m/>
    <n v="0"/>
    <n v="5398536.4800000004"/>
    <s v="NO_CONCILIADO"/>
  </r>
  <r>
    <x v="98"/>
    <m/>
    <x v="98"/>
    <x v="205"/>
    <s v="J06562450002"/>
    <s v="NTE"/>
    <n v="13609290"/>
    <m/>
    <s v="A:00099021001 GAM DE SACABA TRANSFERENCIA DE RECUPERACIONES SEGÚN NOTA INTERNA GEF-LCR-DYF-1179-NOT/25, POR CONCEPTO DE INTERESES DE ACUERDO A CONTRATO DE FIDEICOMISO “FINANCIMIENTO DE APOYO A LA REACTIVACION DE LA INVERSION PUBLICA” (FARIP) FIRMADO ENTRE EL MPD Y EL FNDR."/>
    <m/>
    <m/>
    <m/>
    <m/>
    <m/>
    <m/>
    <n v="0"/>
    <n v="3150"/>
    <s v="NO_CONCILIADO"/>
  </r>
  <r>
    <x v="98"/>
    <m/>
    <x v="98"/>
    <x v="205"/>
    <s v="J06562460002"/>
    <s v="NTE"/>
    <n v="13609241"/>
    <m/>
    <s v="A:00099021001 GAM DE PUNA (VILLA TALAVERA) TRANSFERENCIA DE RECUPERACIONES SEGÚN NOTA INTERNA GEF-LCR-DYF-1179-NOT/25, POR CONCEPTO DE INTERESES DE ACUERDO A CONTRATO DE FIDEICOMISO “FINANCIMIENTO DE APOYO A LA REACTIVACION DE LA INVERSION PUBLICA” (FARIP) FIRMADO ENTRE EL MPD Y EL FNDR."/>
    <m/>
    <m/>
    <m/>
    <m/>
    <m/>
    <m/>
    <n v="0"/>
    <n v="1884.13"/>
    <s v="NO_CONCILIADO"/>
  </r>
  <r>
    <x v="98"/>
    <m/>
    <x v="98"/>
    <x v="205"/>
    <s v="J06562470002"/>
    <s v="NTE"/>
    <n v="13609219"/>
    <m/>
    <s v="A:00099021001 GAM DE POTOSI TRANSFERENCIA DE RECUPERACIONES SEGÚN NOTA INTERNA GEF-LCR-DYF-1179-NOT/25, POR CONCEPTO DE INTERESES DE ACUERDO A CONTRATO DE FIDEICOMISO “FINANCIMIENTO DE APOYO A LA REACTIVACION DE LA INVERSION PUBLICA” (FARIP) FIRMADO ENTRE EL MPD Y EL FNDR."/>
    <m/>
    <m/>
    <m/>
    <m/>
    <m/>
    <m/>
    <n v="0"/>
    <n v="50566.14"/>
    <s v="NO_CONCILIADO"/>
  </r>
  <r>
    <x v="85"/>
    <m/>
    <x v="85"/>
    <x v="205"/>
    <s v="J06562480002"/>
    <s v="NTE"/>
    <n v="13609260"/>
    <m/>
    <s v="A:00862012001 GAM DE PUNA (VILLA TALAVERA) TRANSFERENCIA DE RECUPERACIONES SEGÚN NOTA INTERNA GEF-LCR-DYF-1179-NOT/25, POR CONCEPTO DE REMUNERACION DE ADMINISTRACION QUE CORRESPONDE AL FNDR DE ACUERDO A CONTRATO DE FIDEICOMISO “FINANCIMIENTO DE APOYO A LA REACTIVACION DE LA INVERSION PUBLICA” (FARIP)."/>
    <m/>
    <m/>
    <m/>
    <m/>
    <m/>
    <m/>
    <n v="0"/>
    <n v="1884.13"/>
    <s v="NO_CONCILIADO"/>
  </r>
  <r>
    <x v="98"/>
    <m/>
    <x v="98"/>
    <x v="205"/>
    <s v="J06562490002"/>
    <s v="NTE"/>
    <n v="13609262"/>
    <m/>
    <s v="A:00099021001 GAM DE SACABA TRANSFERENCIA DE RECUPERACIONES SEGÚN NOTA INTERNA GEF-LCR-DYF-1179-NOT/25, POR CONCEPTO DE CAPITAL E INTERESES DE ACUERDO A CONTRATO DE FIDEICOMISO “FINANCIMIENTO DE APOYO A LA REACTIVACION DE LA INVERSION PUBLICA” (FARIP) FIRMADO ENTRE EL MPD Y EL FNDR."/>
    <m/>
    <m/>
    <m/>
    <m/>
    <m/>
    <m/>
    <n v="0"/>
    <n v="896163.28"/>
    <s v="NO_CONCILIADO"/>
  </r>
  <r>
    <x v="85"/>
    <m/>
    <x v="85"/>
    <x v="205"/>
    <s v="J06562500002"/>
    <s v="NTE"/>
    <n v="13609240"/>
    <m/>
    <s v="A:00862012001 GAM DE POTOSI TRANSFERENCIA DE RECUPERACIONES SEGÚN NOTA INTERNA GEF-LCR-DYF-1179-NOT/25, POR CONCEPTO DE REMUNERACION DE ADMINISTRACION QUE CORRESPONDE AL FNDR DE ACUERDO A CONTRATO DE FIDEICOMISO “FINANCIMIENTO DE APOYO A LA REACTIVACION DE LA INVERSION PUBLICA” (FARIP)."/>
    <m/>
    <m/>
    <m/>
    <m/>
    <m/>
    <m/>
    <n v="0"/>
    <n v="50566.14"/>
    <s v="NO_CONCILIADO"/>
  </r>
  <r>
    <x v="85"/>
    <m/>
    <x v="85"/>
    <x v="205"/>
    <s v="J06562510002"/>
    <s v="NTE"/>
    <n v="13609289"/>
    <m/>
    <s v="A:00862012001 GAM DE SACABA TRANSFERENCIA DE RECUPERACIONES SEGÚN NOTA INTERNA GEF-LCR-DYF-1179-NOT/25, POR CONCEPTO DE REMUNERACION DE ADMINISTRACION QUE CORRESPONDE AL FNDR DE ACUERDO A CONTRATO DE FIDEICOMISO “FINANCIMIENTO DE APOYO A LA REACTIVACION DE LA INVERSION PUBLICA” (FARIP)."/>
    <m/>
    <m/>
    <m/>
    <m/>
    <m/>
    <m/>
    <n v="0"/>
    <n v="139845.18"/>
    <s v="NO_CONCILIADO"/>
  </r>
  <r>
    <x v="85"/>
    <m/>
    <x v="85"/>
    <x v="205"/>
    <s v="J06562520002"/>
    <s v="NTE"/>
    <n v="13609291"/>
    <m/>
    <s v="A:00862012001 GAM DE SACABA TRANSFERENCIA DE RECUPERACIONES SEGÚN NOTA INTERNA GEF-LCR-DYF-1179-NOT/25, POR CONCEPTO DE REMUNERACION DE ADMINISTRACION QUE CORRESPONDE AL FNDR DE ACUERDO A CONTRATO DE FIDEICOMISO “FINANCIMIENTO DE APOYO A LA REACTIVACION DE LA INVERSION PUBLICA” (FARIP)."/>
    <m/>
    <m/>
    <m/>
    <m/>
    <m/>
    <m/>
    <n v="0"/>
    <n v="3150"/>
    <s v="NO_CONCILIADO"/>
  </r>
  <r>
    <x v="98"/>
    <m/>
    <x v="98"/>
    <x v="205"/>
    <s v="J06562530002"/>
    <s v="NTE"/>
    <n v="13609324"/>
    <m/>
    <s v="A:00099021001 GAM DE SAN JUAN (SANTA CRUZ) TRANSFERENCIA DE RECUPERACIONES SEGÚN NOTA INTERNA GEF-LCR-DYF-1179-NOT/25, POR CONCEPTO DE CAPITAL E INTERESES DE ACUERDO A CONTRATO DE FIDEICOMISO “FINANCIMIENTO DE APOYO A LA REACTIVACION DE LA INVERSION PUBLICA” (FARIP) FIRMADO ENTRE EL MPD Y EL FNDR."/>
    <m/>
    <m/>
    <m/>
    <m/>
    <m/>
    <m/>
    <n v="0"/>
    <n v="19547.02"/>
    <s v="NO_CONCILIADO"/>
  </r>
  <r>
    <x v="85"/>
    <m/>
    <x v="85"/>
    <x v="205"/>
    <s v="J06562540002"/>
    <s v="NTE"/>
    <n v="13609358"/>
    <m/>
    <s v="A:00862012001 GAM DE SAN PEDRO (OBISPO SANTIESTEVAN) TRANSFERENCIA DE RECUPERACIONES SEGÚN NOTA INTERNA GEF-LCR-DYF-1179-NOT/25, POR CONCEPTO DE REMUNERACION DE ADMINISTRACION QUE CORRESPONDE AL FNDR DE ACUERDO A CONTRATO DE FIDEICOMISO “FINANCIMIENTO DE APOYO A LA REACTIVACION DE LA INVERSION PUBLICA” (FARIP)."/>
    <m/>
    <m/>
    <m/>
    <m/>
    <m/>
    <m/>
    <n v="0"/>
    <n v="86.01"/>
    <s v="NO_CONCILIADO"/>
  </r>
  <r>
    <x v="85"/>
    <m/>
    <x v="85"/>
    <x v="205"/>
    <s v="J06562550002"/>
    <s v="NTE"/>
    <n v="13609325"/>
    <m/>
    <s v="A:00862012001 GAM DE SAN JUAN (SANTA CRUZ) TRANSFERENCIA DE RECUPERACIONES SEGÚN NOTA INTERNA GEF-LCR-DYF-1179-NOT/25, POR CONCEPTO DE REMUNERACION DE ADMINISTRACION QUE CORRESPONDE AL FNDR DE ACUERDO A CONTRATO DE FIDEICOMISO “FINANCIMIENTO DE APOYO A LA REACTIVACION DE LA INVERSION PUBLICA” (FARIP)."/>
    <m/>
    <m/>
    <m/>
    <m/>
    <m/>
    <m/>
    <n v="0"/>
    <n v="2865.21"/>
    <s v="NO_CONCILIADO"/>
  </r>
  <r>
    <x v="98"/>
    <m/>
    <x v="98"/>
    <x v="205"/>
    <s v="J06562560002"/>
    <s v="NTE"/>
    <n v="13609357"/>
    <m/>
    <s v="A:00099021001 GAM DE SAN PEDRO (OBISPO SANTIESTEVAN) TRANSFERENCIA DE RECUPERACIONES SEGÚN NOTA INTERNA GEF-LCR-DYF-1179-NOT/25, POR CONCEPTO DE INTERESES DE ACUERDO A CONTRATO DE FIDEICOMISO “FINANCIMIENTO DE APOYO A LA REACTIVACION DE LA INVERSION PUBLICA” (FARIP) FIRMADO ENTRE EL MPD Y EL FNDR."/>
    <m/>
    <m/>
    <m/>
    <m/>
    <m/>
    <m/>
    <n v="0"/>
    <n v="86.01"/>
    <s v="NO_CONCILIADO"/>
  </r>
  <r>
    <x v="98"/>
    <m/>
    <x v="98"/>
    <x v="205"/>
    <s v="J06562570002"/>
    <s v="NTE"/>
    <n v="13609391"/>
    <m/>
    <s v="A:00099021001 GAM DE SENA TRANSFERENCIA DE RECUPERACIONES SEGÚN NOTA INTERNA GEF-LCR-DYF-1179-NOT/25, POR CONCEPTO DE CAPITAL E INTERESES DE ACUERDO A CONTRATO DE FIDEICOMISO “FINANCIMIENTO DE APOYO A LA REACTIVACION DE LA INVERSION PUBLICA” (FARIP) FIRMADO ENTRE EL MPD Y EL FNDR."/>
    <m/>
    <m/>
    <m/>
    <m/>
    <m/>
    <m/>
    <n v="0"/>
    <n v="13313.65"/>
    <s v="NO_CONCILIADO"/>
  </r>
  <r>
    <x v="98"/>
    <m/>
    <x v="98"/>
    <x v="205"/>
    <s v="J06562580002"/>
    <s v="NTE"/>
    <n v="13609393"/>
    <m/>
    <s v="A:00099021001 GAM DE SICA SICA (VILLA AROMA) TRANSFERENCIA DE RECUPERACIONES SEGÚN NOTA INTERNA GEF-LCR-DYF-1179-NOT/25, POR CONCEPTO DE CAPITAL E INTERESES DE ACUERDO A CONTRATO DE FIDEICOMISO “FINANCIMIENTO DE APOYO A LA REACTIVACION DE LA INVERSION PUBLICA” (FARIP) FIRMADO ENTRE EL MPD Y EL FNDR."/>
    <m/>
    <m/>
    <m/>
    <m/>
    <m/>
    <m/>
    <n v="0"/>
    <n v="30682.42"/>
    <s v="NO_CONCILIADO"/>
  </r>
  <r>
    <x v="85"/>
    <m/>
    <x v="85"/>
    <x v="205"/>
    <s v="J06562590002"/>
    <s v="NTE"/>
    <n v="13609422"/>
    <m/>
    <s v="A:00862012001 GAM DE SICA SICA (VILLA AROMA) TRANSFERENCIA DE RECUPERACIONES SEGÚN NOTA INTERNA GEF-LCR-DYF-1179-NOT/25, POR CONCEPTO DE REMUNERACION DE ADMINISTRACION QUE CORRESPONDE AL FNDR DE ACUERDO A CONTRATO DE FIDEICOMISO “FINANCIMIENTO DE APOYO A LA REACTIVACION DE LA INVERSION PUBLICA” (FARIP)."/>
    <m/>
    <m/>
    <m/>
    <m/>
    <m/>
    <m/>
    <n v="0"/>
    <n v="4497.33"/>
    <s v="NO_CONCILIADO"/>
  </r>
  <r>
    <x v="85"/>
    <m/>
    <x v="85"/>
    <x v="205"/>
    <s v="J06562600002"/>
    <s v="NTE"/>
    <n v="13609392"/>
    <m/>
    <s v="A:00862012001 GAM DE SENA TRANSFERENCIA DE RECUPERACIONES SEGÚN NOTA INTERNA GEF-LCR-DYF-1179-NOT/25, POR CONCEPTO DE REMUNERACION DE ADMINISTRACION QUE CORRESPONDE AL FNDR DE ACUERDO A CONTRATO DE FIDEICOMISO “FINANCIMIENTO DE APOYO A LA REACTIVACION DE LA INVERSION PUBLICA” (FARIP)."/>
    <m/>
    <m/>
    <m/>
    <m/>
    <m/>
    <m/>
    <n v="0"/>
    <n v="1951.47"/>
    <s v="NO_CONCILIADO"/>
  </r>
  <r>
    <x v="98"/>
    <m/>
    <x v="98"/>
    <x v="205"/>
    <s v="J06562610002"/>
    <s v="NTE"/>
    <n v="13609446"/>
    <m/>
    <s v="A:00099021001 GAM DE SICA SICA (VILLA AROMA) TRANSFERENCIA DE RECUPERACIONES SEGÚN NOTA INTERNA GEF-LCR-DYF-1179-NOT/25, POR CONCEPTO DE INTERESES DE ACUERDO A CONTRATO DE FIDEICOMISO “FINANCIMIENTO DE APOYO A LA REACTIVACION DE LA INVERSION PUBLICA” (FARIP) FIRMADO ENTRE EL MPD Y EL FNDR."/>
    <m/>
    <m/>
    <m/>
    <m/>
    <m/>
    <m/>
    <n v="0"/>
    <n v="5087.25"/>
    <s v="NO_CONCILIADO"/>
  </r>
  <r>
    <x v="98"/>
    <m/>
    <x v="98"/>
    <x v="205"/>
    <s v="J06562620002"/>
    <s v="NTE"/>
    <n v="13609468"/>
    <m/>
    <s v="A:00099021001 GAM DE SOPACHUY TRANSFERENCIA DE RECUPERACIONES SEGÚN NOTA INTERNA GEF-LCR-DYF-1179-NOT/25, POR CONCEPTO DE CAPITAL E INTERESES DE ACUERDO A CONTRATO DE FIDEICOMISO “FINANCIMIENTO DE APOYO A LA REACTIVACION DE LA INVERSION PUBLICA” (FARIP) FIRMADO ENTRE EL MPD Y EL FNDR."/>
    <m/>
    <m/>
    <m/>
    <m/>
    <m/>
    <m/>
    <n v="0"/>
    <n v="33077.449999999997"/>
    <s v="NO_CONCILIADO"/>
  </r>
  <r>
    <x v="85"/>
    <m/>
    <x v="85"/>
    <x v="205"/>
    <s v="J06562630002"/>
    <s v="NTE"/>
    <n v="13609467"/>
    <m/>
    <s v="A:00862012001 GAM DE SICA SICA (VILLA AROMA) TRANSFERENCIA DE RECUPERACIONES SEGÚN NOTA INTERNA GEF-LCR-DYF-1179-NOT/25, POR CONCEPTO DE REMUNERACION DE ADMINISTRACION QUE CORRESPONDE AL FNDR DE ACUERDO A CONTRATO DE FIDEICOMISO “FINANCIMIENTO DE APOYO A LA REACTIVACION DE LA INVERSION PUBLICA” (FARIP)."/>
    <m/>
    <m/>
    <m/>
    <m/>
    <m/>
    <m/>
    <n v="0"/>
    <n v="11283.62"/>
    <s v="NO_CONCILIADO"/>
  </r>
  <r>
    <x v="98"/>
    <m/>
    <x v="98"/>
    <x v="205"/>
    <s v="J06562640002"/>
    <s v="NTE"/>
    <n v="13609448"/>
    <m/>
    <s v="A:00099021001 GAM DE SICA SICA (VILLA AROMA) TRANSFERENCIA DE RECUPERACIONES SEGÚN NOTA INTERNA GEF-LCR-DYF-1179-NOT/25, POR CONCEPTO DE CAPITAL E INTERESES DE ACUERDO A CONTRATO DE FIDEICOMISO “FINANCIMIENTO DE APOYO A LA REACTIVACION DE LA INVERSION PUBLICA” (FARIP) FIRMADO ENTRE EL MPD Y EL FNDR."/>
    <m/>
    <m/>
    <m/>
    <m/>
    <m/>
    <m/>
    <n v="0"/>
    <n v="11283.62"/>
    <s v="NO_CONCILIADO"/>
  </r>
  <r>
    <x v="85"/>
    <m/>
    <x v="85"/>
    <x v="205"/>
    <s v="J06562650002"/>
    <s v="NTE"/>
    <n v="13609447"/>
    <m/>
    <s v="A:00862012001 GAM DE SICA SICA (VILLA AROMA) TRANSFERENCIA DE RECUPERACIONES SEGÚN NOTA INTERNA GEF-LCR-DYF-1179-NOT/25, POR CONCEPTO DE REMUNERACION DE ADMINISTRACION QUE CORRESPONDE AL FNDR DE ACUERDO A CONTRATO DE FIDEICOMISO “FINANCIMIENTO DE APOYO A LA REACTIVACION DE LA INVERSION PUBLICA” (FARIP)."/>
    <m/>
    <m/>
    <m/>
    <m/>
    <m/>
    <m/>
    <n v="0"/>
    <n v="5087.24"/>
    <s v="NO_CONCILIADO"/>
  </r>
  <r>
    <x v="98"/>
    <m/>
    <x v="98"/>
    <x v="205"/>
    <s v="J06562660002"/>
    <s v="NTE"/>
    <n v="13609487"/>
    <m/>
    <s v="A:00099021001 GAM DE SOPACHUY TRANSFERENCIA DE RECUPERACIONES SEGÚN NOTA INTERNA GEF-LCR-DYF-1179-NOT/25, POR CONCEPTO DE INTERESES DE ACUERDO A CONTRATO DE FIDEICOMISO “FINANCIMIENTO DE APOYO A LA REACTIVACION DE LA INVERSION PUBLICA” (FARIP) FIRMADO ENTRE EL MPD Y EL FNDR."/>
    <m/>
    <m/>
    <m/>
    <m/>
    <m/>
    <m/>
    <n v="0"/>
    <n v="4523.34"/>
    <s v="NO_CONCILIADO"/>
  </r>
  <r>
    <x v="85"/>
    <m/>
    <x v="85"/>
    <x v="205"/>
    <s v="J06562670002"/>
    <s v="NTE"/>
    <n v="13609486"/>
    <m/>
    <s v="A:00862012001 GAM DE SOPACHUY TRANSFERENCIA DE RECUPERACIONES SEGÚN NOTA INTERNA GEF-LCR-DYF-1179-NOT/25, POR CONCEPTO DE REMUNERACION DE ADMINISTRACION QUE CORRESPONDE AL FNDR DE ACUERDO A CONTRATO DE FIDEICOMISO “FINANCIMIENTO DE APOYO A LA REACTIVACION DE LA INVERSION PUBLICA” (FARIP)."/>
    <m/>
    <m/>
    <m/>
    <m/>
    <m/>
    <m/>
    <n v="0"/>
    <n v="4815.6099999999997"/>
    <s v="NO_CONCILIADO"/>
  </r>
  <r>
    <x v="85"/>
    <m/>
    <x v="85"/>
    <x v="205"/>
    <s v="J06562680002"/>
    <s v="NTE"/>
    <n v="13609508"/>
    <m/>
    <s v="A:00862012001 GAM DE SOPACHUY TRANSFERENCIA DE RECUPERACIONES SEGÚN NOTA INTERNA GEF-LCR-DYF-1179-NOT/25, POR CONCEPTO DE REMUNERACION DE ADMINISTRACION QUE CORRESPONDE AL FNDR DE ACUERDO A CONTRATO DE FIDEICOMISO “FINANCIMIENTO DE APOYO A LA REACTIVACION DE LA INVERSION PUBLICA” (FARIP)."/>
    <m/>
    <m/>
    <m/>
    <m/>
    <m/>
    <m/>
    <n v="0"/>
    <n v="4523.33"/>
    <s v="NO_CONCILIADO"/>
  </r>
  <r>
    <x v="98"/>
    <m/>
    <x v="98"/>
    <x v="205"/>
    <s v="J06562690002"/>
    <s v="NTE"/>
    <n v="13609509"/>
    <m/>
    <s v="A:00099021001 GAM DE SORACACHI TRANSFERENCIA DE RECUPERACIONES SEGÚN NOTA INTERNA GEF-LCR-DYF-1179-NOT/25, POR CONCEPTO DE INTERESES DE ACUERDO A CONTRATO DE FIDEICOMISO “FINANCIMIENTO DE APOYO A LA REACTIVACION DE LA INVERSION PUBLICA” (FARIP) FIRMADO ENTRE EL MPD Y EL FNDR."/>
    <m/>
    <m/>
    <m/>
    <m/>
    <m/>
    <m/>
    <n v="0"/>
    <n v="8873.7800000000007"/>
    <s v="NO_CONCILIADO"/>
  </r>
  <r>
    <x v="85"/>
    <m/>
    <x v="85"/>
    <x v="205"/>
    <s v="J06562700002"/>
    <s v="NTE"/>
    <n v="13609529"/>
    <m/>
    <s v="A:00862012001 GAM DE SORACACHI TRANSFERENCIA DE RECUPERACIONES SEGÚN NOTA INTERNA GEF-LCR-DYF-1179-NOT/25, POR CONCEPTO DE REMUNERACION DE ADMINISTRACION QUE CORRESPONDE AL FNDR DE ACUERDO A CONTRATO DE FIDEICOMISO “FINANCIMIENTO DE APOYO A LA REACTIVACION DE LA INVERSION PUBLICA” (FARIP)."/>
    <m/>
    <m/>
    <m/>
    <m/>
    <m/>
    <m/>
    <n v="0"/>
    <n v="8873.7800000000007"/>
    <s v="NO_CONCILIADO"/>
  </r>
  <r>
    <x v="85"/>
    <m/>
    <x v="85"/>
    <x v="205"/>
    <s v="J06562710002"/>
    <s v="NTE"/>
    <n v="13609561"/>
    <m/>
    <s v="A:00862012001 GAM DE TAHUA TRANSFERENCIA DE RECUPERACIONES SEGÚN NOTA INTERNA GEF-LCR-DYF-1179-NOT/25, POR CONCEPTO DE REMUNERACION DE ADMINISTRACION QUE CORRESPONDE AL FNDR DE ACUERDO A CONTRATO DE FIDEICOMISO “FINANCIMIENTO DE APOYO A LA REACTIVACION DE LA INVERSION PUBLICA” (FARIP)."/>
    <m/>
    <m/>
    <m/>
    <m/>
    <m/>
    <m/>
    <n v="0"/>
    <n v="1304.6300000000001"/>
    <s v="NO_CONCILIADO"/>
  </r>
  <r>
    <x v="85"/>
    <m/>
    <x v="85"/>
    <x v="205"/>
    <s v="J06562720002"/>
    <s v="NTE"/>
    <n v="13609611"/>
    <m/>
    <s v="A:00862012001 GAM DE TOLEDO TRANSFERENCIA DE RECUPERACIONES SEGÚN NOTA INTERNA GEF-LCR-DYF-1179-NOT/25, POR CONCEPTO DE REMUNERACION DE ADMINISTRACION QUE CORRESPONDE AL FNDR DE ACUERDO A CONTRATO DE FIDEICOMISO “FINANCIMIENTO DE APOYO A LA REACTIVACION DE LA INVERSION PUBLICA” (FARIP)."/>
    <m/>
    <m/>
    <m/>
    <m/>
    <m/>
    <m/>
    <n v="0"/>
    <n v="18035.330000000002"/>
    <s v="NO_CONCILIADO"/>
  </r>
  <r>
    <x v="98"/>
    <m/>
    <x v="98"/>
    <x v="205"/>
    <s v="J06562730002"/>
    <s v="NTE"/>
    <n v="13609610"/>
    <m/>
    <s v="A:00099021001 GAM DE TOLEDO TRANSFERENCIA DE RECUPERACIONES SEGÚN NOTA INTERNA GEF-LCR-DYF-1179-NOT/25, POR CONCEPTO DE CAPITAL E INTERESES DE ACUERDO A CONTRATO DE FIDEICOMISO “FINANCIMIENTO DE APOYO A LA REACTIVACION DE LA INVERSION PUBLICA” (FARIP) FIRMADO ENTRE EL MPD Y EL FNDR."/>
    <m/>
    <m/>
    <m/>
    <m/>
    <m/>
    <m/>
    <n v="0"/>
    <n v="123324.74"/>
    <s v="NO_CONCILIADO"/>
  </r>
  <r>
    <x v="98"/>
    <m/>
    <x v="98"/>
    <x v="205"/>
    <s v="J06562740002"/>
    <s v="NTE"/>
    <n v="13609581"/>
    <m/>
    <s v="A:00099021001 GAM DE TITO YUPANQUI (A. PARQUIPUJIO) TRANSFERENCIA DE RECUPERACIONES SEGÚN NOTA INTERNA GEF-LCR-DYF-1179-NOT/25, POR CONCEPTO DE INTERESES DE ACUERDO A CONTRATO DE FIDEICOMISO “FINANCIMIENTO DE APOYO A LA REACTIVACION DE LA INVERSION PUBLICA” (FARIP) FIRMADO ENTRE EL MPD Y EL FNDR."/>
    <m/>
    <m/>
    <m/>
    <m/>
    <m/>
    <m/>
    <n v="0"/>
    <n v="4902.1099999999997"/>
    <s v="NO_CONCILIADO"/>
  </r>
  <r>
    <x v="98"/>
    <m/>
    <x v="98"/>
    <x v="205"/>
    <s v="J06562750002"/>
    <s v="NTE"/>
    <n v="13609530"/>
    <m/>
    <s v="A:00099021001 GAM DE TAHUA TRANSFERENCIA DE RECUPERACIONES SEGÚN NOTA INTERNA GEF-LCR-DYF-1179-NOT/25, POR CONCEPTO DE CAPITAL E INTERESES DE ACUERDO A CONTRATO DE FIDEICOMISO “FINANCIMIENTO DE APOYO A LA REACTIVACION DE LA INVERSION PUBLICA” (FARIP) FIRMADO ENTRE EL MPD Y EL FNDR"/>
    <m/>
    <m/>
    <m/>
    <m/>
    <m/>
    <m/>
    <n v="0"/>
    <n v="8339.33"/>
    <s v="NO_CONCILIADO"/>
  </r>
  <r>
    <x v="85"/>
    <m/>
    <x v="85"/>
    <x v="205"/>
    <s v="J06562760002"/>
    <s v="NTE"/>
    <n v="13609596"/>
    <m/>
    <s v="A:00862012001 GAM DE TITO YUPANQUI (A. PARQUIPUJIO) TRANSFERENCIA DE RECUPERACIONES SEGÚN NOTA INTERNA GEF-LCR-DYF-1179-NOT/25, POR CONCEPTO DE REMUNERACION DE ADMINISTRACION QUE CORRESPONDE AL FNDR DE ACUERDO A CONTRATO DE FIDEICOMISO “FINANCIMIENTO DE APOYO A LA REACTIVACION DE LA INVERSION PUBLICA” (FARIP)."/>
    <m/>
    <m/>
    <m/>
    <m/>
    <m/>
    <m/>
    <n v="0"/>
    <n v="4902.1099999999997"/>
    <s v="NO_CONCILIADO"/>
  </r>
  <r>
    <x v="85"/>
    <m/>
    <x v="85"/>
    <x v="205"/>
    <s v="J06562770002"/>
    <s v="NTE"/>
    <n v="13609580"/>
    <m/>
    <s v="A:00862012001 GAM DE TINGUIPAYA TRANSFERENCIA DE RECUPERACIONES SEGÚN NOTA INTERNA GEF-LCR-DYF-1179-NOT/25, POR CONCEPTO DE REMUNERACION DE ADMINISTRACION QUE CORRESPONDE AL FNDR DE ACUERDO A CONTRATO DE FIDEICOMISO “FINANCIMIENTO DE APOYO A LA REACTIVACION DE LA INVERSION PUBLICA” (FARIP)."/>
    <m/>
    <m/>
    <m/>
    <m/>
    <m/>
    <m/>
    <n v="0"/>
    <n v="15524.6"/>
    <s v="NO_CONCILIADO"/>
  </r>
  <r>
    <x v="98"/>
    <m/>
    <x v="98"/>
    <x v="205"/>
    <s v="J06562780002"/>
    <s v="NTE"/>
    <n v="13609562"/>
    <m/>
    <s v="A:00099021001 GAM DE TINGUIPAYA TRANSFERENCIA DE RECUPERACIONES SEGÚN NOTA INTERNA GEF-LCR-DYF-1179-NOT/25, POR CONCEPTO DE CAPITAL E INTERESES DE ACUERDO A CONTRATO DE FIDEICOMISO “FINANCIMIENTO DE APOYO A LA REACTIVACION DE LA INVERSION PUBLICA” (FARIP) FIRMADO ENTRE EL MPD Y EL FNDR."/>
    <m/>
    <m/>
    <m/>
    <m/>
    <m/>
    <m/>
    <n v="0"/>
    <n v="102424.9"/>
    <s v="NO_CONCILIADO"/>
  </r>
  <r>
    <x v="98"/>
    <m/>
    <x v="98"/>
    <x v="205"/>
    <s v="J06562790002"/>
    <s v="NTE"/>
    <n v="13609618"/>
    <m/>
    <s v="A:00099021001 GAM DE TOMINA TRANSFERENCIA DE RECUPERACIONES SEGÚN NOTA INTERNA GEF-LCR-DYF-1179-NOT/25, POR CONCEPTO DE INTERESES DE ACUERDO A CONTRATO DE FIDEICOMISO “FINANCIMIENTO DE APOYO A LA REACTIVACION DE LA INVERSION PUBLICA” (FARIP) FIRMADO ENTRE EL MPD Y EL FNDR."/>
    <m/>
    <m/>
    <m/>
    <m/>
    <m/>
    <m/>
    <n v="0"/>
    <n v="536.66999999999996"/>
    <s v="NO_CONCILIADO"/>
  </r>
  <r>
    <x v="98"/>
    <m/>
    <x v="98"/>
    <x v="205"/>
    <s v="J06562800002"/>
    <s v="NTE"/>
    <n v="13609624"/>
    <m/>
    <s v="A:00099021001 GAM DE URIONDO (CONCEPCION) TRANSFERENCIA DE RECUPERACIONES SEGÚN NOTA INTERNA GEF-LCR-DYF-1179-NOT/25, POR CONCEPTO DE CAPITAL E INTERESES DE ACUERDO A CONTRATO DE FIDEICOMISO “FINANCIMIENTO DE APOYO A LA REACTIVACION DE LA INVERSION PUBLICA” (FARIP) FIRMADO ENTRE EL MPD Y EL FNDR."/>
    <m/>
    <m/>
    <m/>
    <m/>
    <m/>
    <m/>
    <n v="0"/>
    <n v="143259.04999999999"/>
    <s v="NO_CONCILIADO"/>
  </r>
  <r>
    <x v="85"/>
    <m/>
    <x v="85"/>
    <x v="205"/>
    <s v="J06562810002"/>
    <s v="NTE"/>
    <n v="13609619"/>
    <m/>
    <s v="A:00862012001 GAM DE TOMINA TRANSFERENCIA DE RECUPERACIONES SEGÚN NOTA INTERNA GEF-LCR-DYF-1179-NOT/25, POR CONCEPTO DE REMUNERACION DE ADMINISTRACION QUE CORRESPONDE AL FNDR DE ACUERDO A CONTRATO DE FIDEICOMISO “FINANCIMIENTO DE APOYO A LA REACTIVACION DE LA INVERSION PUBLICA” (FARIP)."/>
    <m/>
    <m/>
    <m/>
    <m/>
    <m/>
    <m/>
    <n v="0"/>
    <n v="536.66"/>
    <s v="NO_CONCILIADO"/>
  </r>
  <r>
    <x v="85"/>
    <m/>
    <x v="85"/>
    <x v="205"/>
    <s v="J06562820002"/>
    <s v="NTE"/>
    <n v="13609625"/>
    <m/>
    <s v="A:00862012001 GAM DE URIONDO (CONCEPCION) TRANSFERENCIA DE RECUPERACIONES SEGÚN NOTA INTERNA GEF-LCR-DYF-1179-NOT/25, POR CONCEPTO DE REMUNERACION DE ADMINISTRACION QUE CORRESPONDE AL FNDR DE ACUERDO A CONTRATO DE FIDEICOMISO “FINANCIMIENTO DE APOYO A LA REACTIVACION DE LA INVERSION PUBLICA” (FARIP)."/>
    <m/>
    <m/>
    <m/>
    <m/>
    <m/>
    <m/>
    <n v="0"/>
    <n v="21644.639999999999"/>
    <s v="NO_CONCILIADO"/>
  </r>
  <r>
    <x v="98"/>
    <m/>
    <x v="98"/>
    <x v="205"/>
    <s v="J06562830002"/>
    <s v="NTE"/>
    <n v="13609626"/>
    <m/>
    <s v="A:00099021001 GAM DE UYUNI TRANSFERENCIA DE RECUPERACIONES SEGÚN NOTA INTERNA GEF-LCR-DYF-1179-NOT/25, POR CONCEPTO DE INTERESES DE ACUERDO A CONTRATO DE FIDEICOMISO “FINANCIMIENTO DE APOYO A LA REACTIVACION DE LA INVERSION PUBLICA” (FARIP) FIRMADO ENTRE EL MPD Y EL FNDR."/>
    <m/>
    <m/>
    <m/>
    <m/>
    <m/>
    <m/>
    <n v="0"/>
    <n v="33278.589999999997"/>
    <s v="NO_CONCILIADO"/>
  </r>
  <r>
    <x v="103"/>
    <m/>
    <x v="103"/>
    <x v="205"/>
    <s v="G33645200001"/>
    <s v="CVD"/>
    <n v="3364520"/>
    <m/>
    <s v="COBRO COSTOS DE PAPELERIA SEGUN TRANSFERENCIA DEL EXTERIOR POR ORDEN DE COMPANIA ADMINIST DEL MERCADO MAYORISTA ELECTRICO SOC ANONIMA (AR/CAPITAL FEDERAL) REF.: CRED FACTURA N 30 LIB. 00514012005 ENDE-Bs. ING EGR INTERCAMBIO INTERNAL ENERGIA ELECTRICA"/>
    <m/>
    <m/>
    <m/>
    <m/>
    <m/>
    <m/>
    <n v="60"/>
    <n v="0"/>
    <s v="NO_CONCILIADO"/>
  </r>
  <r>
    <x v="2"/>
    <m/>
    <x v="2"/>
    <x v="205"/>
    <s v="G33645120001"/>
    <s v="CVD"/>
    <n v="3364512"/>
    <m/>
    <s v="COBRO COSTOS DE PAPELERIA SEGUN TRANSFERENCIA DEL EXTERIOR POR ORDEN DE MTX COMERCIALIZADORA DE GAS LTDA (BR) REF.: IM00533525594001 GAS NATURAL FECHA VALOR 5/11/2025. LIB. 00513012015 YPFB-HEROES DEL CHACO-BS"/>
    <m/>
    <m/>
    <m/>
    <m/>
    <m/>
    <m/>
    <n v="60"/>
    <n v="0"/>
    <s v="NO_CONCILIADO"/>
  </r>
  <r>
    <x v="2"/>
    <m/>
    <x v="2"/>
    <x v="205"/>
    <s v="F0030184"/>
    <s v="NTE"/>
    <n v="13624538"/>
    <m/>
    <s v="De: 00513012004 De: 00513012004 De: 00513012004 Transferencia de la CUT libreta 00513012004 YPFB UNCOMERCIAL a favor de la cuenta 10000059607918 YPFB Transferencias al Exterior, en el marco de R.M. 026 del 27/1/2025 y del Decreto Supremo 4773. Según nota TOBE 01172025."/>
    <m/>
    <m/>
    <m/>
    <m/>
    <m/>
    <m/>
    <n v="50139085.359999999"/>
    <n v="0"/>
    <s v="NO_CONCILIADO"/>
  </r>
  <r>
    <x v="2"/>
    <m/>
    <x v="2"/>
    <x v="205"/>
    <s v="F0030184"/>
    <s v="NTE"/>
    <n v="13624576"/>
    <m/>
    <s v="De: 00513012004 De: 00513012004 De: 00513012004 Transferencia de la CUT libreta 00513012004 YPFB UNCOMERCIAL a favor de la cuenta 10000059607918 YPFB Transferencias al Exterior, en el marco de R.M. 026 del 27/1/2025 y del Decreto Supremo 4773. Según nota TOBE 0116/2025."/>
    <m/>
    <m/>
    <m/>
    <m/>
    <m/>
    <m/>
    <n v="24132240.710000001"/>
    <n v="0"/>
    <s v="NO_CONCILIADO"/>
  </r>
  <r>
    <x v="2"/>
    <m/>
    <x v="2"/>
    <x v="205"/>
    <s v="F0030184"/>
    <s v="NTE"/>
    <n v="13624586"/>
    <m/>
    <s v="De: 00513012004 De: 00513012004 De: 00513012004 Transferencia de la CUT libreta 00513012004 YPFB UNCOMERCIAL a favor de la cuenta 10000059607918 YPFB Transferencias al Exterior, en el marco de R.M. 026 del 27/1/2025 y del Decreto Supremo 4773. Según nota TOBE 0115/2025."/>
    <m/>
    <m/>
    <m/>
    <m/>
    <m/>
    <m/>
    <n v="50142388.469999999"/>
    <n v="0"/>
    <s v="NO_CONCILIADO"/>
  </r>
  <r>
    <x v="2"/>
    <m/>
    <x v="2"/>
    <x v="205"/>
    <s v="F0030184"/>
    <s v="NTE"/>
    <n v="13624587"/>
    <m/>
    <s v="De: 00513012004 De: 00513012004 De: 00513012004 Transferencia de la CUT libreta 00513012004 YPFB UNCOMERCIAL a favor de la cuenta 10000059607918 YPFB Transferencias al Exterior, en el marco de R.M. 026 del 27/1/2025 y del Decreto Supremo 4773. Según nota TOBE 01142025."/>
    <m/>
    <m/>
    <m/>
    <m/>
    <m/>
    <m/>
    <n v="191110.75"/>
    <n v="0"/>
    <s v="NO_CONCILIADO"/>
  </r>
  <r>
    <x v="110"/>
    <m/>
    <x v="110"/>
    <x v="205"/>
    <s v="G33646810002"/>
    <s v="CRV"/>
    <n v="3364681"/>
    <m/>
    <s v="TRANSFERENCIA DEL EXTERIOR SEGUN SWIFT NO.15809 DE FECHA 06/11/2025 ORDENANTE: CONSULADO DE BOLIVIA EN CALAMA REF.: TRANSFERENCIA OCTUBRE SEGIP LIB. 00340012005 SEGIP - RECAUDACION EXTERIOR - CEDULAS DE IDENTIDAD"/>
    <m/>
    <m/>
    <m/>
    <m/>
    <m/>
    <m/>
    <n v="0"/>
    <n v="112099.26"/>
    <s v="NO_CONCILIADO"/>
  </r>
  <r>
    <x v="85"/>
    <m/>
    <x v="85"/>
    <x v="205"/>
    <s v="J06562870002"/>
    <s v="NTE"/>
    <n v="13614094"/>
    <m/>
    <s v="A:00862012001 GAD DE TARIJA, TRANSFERENCIA DE RECUPERACIONES SEGÚN NOTA INTERNA GEF-LCR-JSZ-1139-NOT/25, POR CONCEPTO DE REMUNERACION POR ADMINISTRACION QUE CORRESPONDEN AL FNDR DE ACUERDO A CONTRATO DE FIDEICOMISO PROGRAMA “APOYO A LA EJECUCION DE LA INVERSION PUBLICA” (AEIP)."/>
    <m/>
    <m/>
    <m/>
    <m/>
    <m/>
    <m/>
    <n v="0"/>
    <n v="1"/>
    <s v="NO_CONCILIADO"/>
  </r>
  <r>
    <x v="85"/>
    <m/>
    <x v="85"/>
    <x v="205"/>
    <s v="J06563010002"/>
    <s v="NTE"/>
    <n v="13613898"/>
    <m/>
    <s v="A:00862012001 GAM DE PADILLA, TRANSFERENCIA DE RECUPERACIONES SEGÚN NOTA INTERNA GEF-LCR-JSZ-1139-NOT/25, POR CONCEPTO DE REMUNERACION POR ADMINISTRACION QUE CORRESPONDEN AL FNDR DE ACUERDO A CONTRATO DE FIDEICOMISO PROGRAMA “APOYO A LA EJECUCION DE LA INVERSION PUBLICA” (AEIP)."/>
    <m/>
    <m/>
    <m/>
    <m/>
    <m/>
    <m/>
    <n v="0"/>
    <n v="4717.5600000000004"/>
    <s v="NO_CONCILIADO"/>
  </r>
  <r>
    <x v="85"/>
    <m/>
    <x v="85"/>
    <x v="205"/>
    <s v="J06563140002"/>
    <s v="NTE"/>
    <n v="13610639"/>
    <m/>
    <s v="A:00862012001 GAR DEL GRAN CHACO TRANSFERENCIA DE RECUPERACIONES SEGÚN NOTA INTERNA GEF-LCR-DYF-1179-NOT/25, POR CONCEPTO DE REMUNERACION DE ADMINISTRACION QUE CORRESPONDE AL FNDR DE ACUERDO A CONTRATO DE FIDEICOMISO “FINANCIMIENTO DE APOYO A LA REACTIVACION DE LA INVERSION PUBLICA” (FARIP)."/>
    <m/>
    <m/>
    <m/>
    <m/>
    <m/>
    <m/>
    <n v="0"/>
    <n v="131054.23"/>
    <s v="NO_CONCILIADO"/>
  </r>
  <r>
    <x v="98"/>
    <m/>
    <x v="98"/>
    <x v="205"/>
    <s v="J06563130002"/>
    <s v="NTE"/>
    <n v="13610626"/>
    <m/>
    <s v="A:00099021001 GAD DE SANTA CRUZ TRANSFERENCIA DE RECUPERACIONES SEGÚN NOTA INTERNA GEF-LCR-DYF-1179-NOT/25, POR CONCEPTO DE CAPITAL E INTERESES DE ACUERDO A CONTRATO DE FIDEICOMISO “FINANCIMIENTO DE APOYO A LA REACTIVACION DE LA INVERSION PUBLICA” (FARIP) FIRMADO ENTRE EL MPD Y EL FNDR."/>
    <m/>
    <m/>
    <m/>
    <m/>
    <m/>
    <m/>
    <n v="0"/>
    <n v="8286797.0800000001"/>
    <s v="NO_CONCILIADO"/>
  </r>
  <r>
    <x v="85"/>
    <m/>
    <x v="85"/>
    <x v="205"/>
    <s v="J06563160002"/>
    <s v="NTE"/>
    <n v="13610632"/>
    <m/>
    <s v="A:00862012001 GAD DE SANTA CRUZ TRANSFERENCIA DE RECUPERACIONES SEGÚN NOTA INTERNA GEF-LCR-DYF-1179-NOT/25, POR CONCEPTO DE REMUNERACION DE ADMINISTRACION QUE CORRESPONDE AL FNDR DE ACUERDO A CONTRATO DE FIDEICOMISO “FINANCIMIENTO DE APOYO A LA REACTIVACION DE LA INVERSION PUBLICA” (FARIP)."/>
    <m/>
    <m/>
    <m/>
    <m/>
    <m/>
    <m/>
    <n v="0"/>
    <n v="1214295.3799999999"/>
    <s v="NO_CONCILIADO"/>
  </r>
  <r>
    <x v="98"/>
    <m/>
    <x v="98"/>
    <x v="205"/>
    <s v="J06563170002"/>
    <s v="NTE"/>
    <n v="13610638"/>
    <m/>
    <s v="A:00099021001 GAR DEL GRAN CHACO TRANSFERENCIA DE RECUPERACIONES SEGÚN NOTA INTERNA GEF-LCR-DYF-1179-NOT/25, POR CONCEPTO DE INTERESES DE ACUERDO A CONTRATO DE FIDEICOMISO “FINANCIMIENTO DE APOYO A LA REACTIVACION DE LA INVERSION PUBLICA” (FARIP) FIRMADO ENTRE EL MPD Y EL FNDR."/>
    <m/>
    <m/>
    <m/>
    <m/>
    <m/>
    <m/>
    <n v="0"/>
    <n v="131054.24"/>
    <s v="NO_CONCILIADO"/>
  </r>
  <r>
    <x v="98"/>
    <m/>
    <x v="98"/>
    <x v="205"/>
    <s v="J06563190002"/>
    <s v="NTE"/>
    <n v="13610619"/>
    <m/>
    <s v="A:00099021001 GAD DE ORURO TRANSFERENCIA DE RECUPERACIONES SEGÚN NOTA INTERNA GEF-LCR-DYF-1179-NOT/25, POR CONCEPTO DE CAPITAL E INTERESES DE ACUERDO A CONTRATO DE FIDEICOMISO “FINANCIMIENTO DE APOYO A LA REACTIVACION DE LA INVERSION PUBLICA” (FARIP) FIRMADO ENTRE EL MPD Y EL FNDR."/>
    <m/>
    <m/>
    <m/>
    <m/>
    <m/>
    <m/>
    <n v="0"/>
    <n v="144644.39000000001"/>
    <s v="NO_CONCILIADO"/>
  </r>
  <r>
    <x v="98"/>
    <m/>
    <x v="98"/>
    <x v="205"/>
    <s v="J06563200002"/>
    <s v="NTE"/>
    <n v="13610612"/>
    <m/>
    <s v="A:00099021001 GAD DE COCHABAMBA TRANSFERENCIA DE RECUPERACIONES SEGÚN NOTA INTERNA GEF-LCR-DYF-1179-NOT/25, POR CONCEPTO DE INTERESES DE ACUERDO A CONTRATO DE FIDEICOMISO “FINANCIMIENTO DE APOYO A LA REACTIVACION DE LA INVERSION PUBLICA” (FARIP) FIRMADO ENTRE EL MPD Y EL FNDR."/>
    <m/>
    <m/>
    <m/>
    <m/>
    <m/>
    <m/>
    <n v="0"/>
    <n v="3630.75"/>
    <s v="NO_CONCILIADO"/>
  </r>
  <r>
    <x v="85"/>
    <m/>
    <x v="85"/>
    <x v="205"/>
    <s v="J06563210002"/>
    <s v="NTE"/>
    <n v="13610620"/>
    <m/>
    <s v="A:00862012001 GAD DE ORURO TRANSFERENCIA DE RECUPERACIONES SEGÚN NOTA INTERNA GEF-LCR-DYF-1179-NOT/25, POR CONCEPTO DE REMUNERACION DE ADMINISTRACION QUE CORRESPONDE AL FNDR DE ACUERDO A CONTRATO DE FIDEICOMISO “FINANCIMIENTO DE APOYO A LA REACTIVACION DE LA INVERSION PUBLICA” (FARIP)."/>
    <m/>
    <m/>
    <m/>
    <m/>
    <m/>
    <m/>
    <n v="0"/>
    <n v="23771.34"/>
    <s v="NO_CONCILIADO"/>
  </r>
  <r>
    <x v="85"/>
    <m/>
    <x v="85"/>
    <x v="205"/>
    <s v="J06563220002"/>
    <s v="NTE"/>
    <n v="13610617"/>
    <m/>
    <s v="A:00862012001 GAD DE COCHABAMBA TRANSFERENCIA DE RECUPERACIONES SEGÚN NOTA INTERNA GEF-LCR-DYF-1179-NOT/25, POR CONCEPTO DE REMUNERACION DE ADMINISTRACION QUE CORRESPONDE AL FNDR DE ACUERDO A CONTRATO DE FIDEICOMISO “FINANCIMIENTO DE APOYO A LA REACTIVACION DE LA INVERSION PUBLICA” (FARIP)."/>
    <m/>
    <m/>
    <m/>
    <m/>
    <m/>
    <m/>
    <n v="0"/>
    <n v="3630.75"/>
    <s v="NO_CONCILIADO"/>
  </r>
  <r>
    <x v="98"/>
    <m/>
    <x v="98"/>
    <x v="205"/>
    <s v="J06563230002"/>
    <s v="NTE"/>
    <n v="13610607"/>
    <m/>
    <s v="A:00099021001 GAD DE COCHABAMBA TRANSFERENCIA DE RECUPERACIONES SEGÚN NOTA INTERNA GEF-LCR-DYF-1179-NOT/25, POR CONCEPTO DE INTERESES DE ACUERDO A CONTRATO DE FIDEICOMISO “FINANCIMIENTO DE APOYO A LA REACTIVACION DE LA INVERSION PUBLICA” (FARIP) FIRMADO ENTRE EL MPD Y EL FNDR."/>
    <m/>
    <m/>
    <m/>
    <m/>
    <m/>
    <m/>
    <n v="0"/>
    <n v="20946.61"/>
    <s v="NO_CONCILIADO"/>
  </r>
  <r>
    <x v="85"/>
    <m/>
    <x v="85"/>
    <x v="205"/>
    <s v="J06563240002"/>
    <s v="NTE"/>
    <n v="13610608"/>
    <m/>
    <s v="A:00862012001 GAD DE COCHABAMBA TRANSFERENCIA DE RECUPERACIONES SEGÚN NOTA INTERNA GEF-LCR-DYF-1179-NOT/25, POR CONCEPTO DE REMUNERACION DE ADMINISTRACION QUE CORRESPONDE AL FNDR DE ACUERDO A CONTRATO DE FIDEICOMISO “FINANCIMIENTO DE APOYO A LA REACTIVACION DE LA INVERSION PUBLICA” (FARIP)."/>
    <m/>
    <m/>
    <m/>
    <m/>
    <m/>
    <m/>
    <n v="0"/>
    <n v="20946.61"/>
    <s v="NO_CONCILIADO"/>
  </r>
  <r>
    <x v="85"/>
    <m/>
    <x v="85"/>
    <x v="205"/>
    <s v="J06563250002"/>
    <s v="NTE"/>
    <n v="13610596"/>
    <m/>
    <s v="A:00862012001 GAD DE CHUQUISACA TRANSFERENCIA DE RECUPERACIONES SEGÚN NOTA INTERNA GEF-LCR-DYF-1179-NOT/25, POR CONCEPTO DE REMUNERACION DE ADMINISTRACION QUE CORRESPONDE AL FNDR DE ACUERDO A CONTRATO DE FIDEICOMISO “FINANCIMIENTO DE APOYO A LA REACTIVACION DE LA INVERSION PUBLICA” (FARIP)."/>
    <m/>
    <m/>
    <m/>
    <m/>
    <m/>
    <m/>
    <n v="0"/>
    <n v="76584.53"/>
    <s v="NO_CONCILIADO"/>
  </r>
  <r>
    <x v="85"/>
    <m/>
    <x v="85"/>
    <x v="205"/>
    <s v="J06563290002"/>
    <s v="NTE"/>
    <n v="13609632"/>
    <m/>
    <s v="A:00862012001 GAM DE UYUNI TRANSFERENCIA DE RECUPERACIONES SEGÚN NOTA INTERNA GEF-LCR-DYF-1179-NOT/25, POR CONCEPTO DE REMUNERACION DE ADMINISTRACION QUE CORRESPONDE AL FNDR DE ACUERDO A CONTRATO DE FIDEICOMISO “FINANCIMIENTO DE APOYO A LA REACTIVACION DE LA INVERSION PUBLICA” (FARIP)."/>
    <m/>
    <m/>
    <m/>
    <m/>
    <m/>
    <m/>
    <n v="0"/>
    <n v="33278.589999999997"/>
    <s v="NO_CONCILIADO"/>
  </r>
  <r>
    <x v="98"/>
    <m/>
    <x v="98"/>
    <x v="205"/>
    <s v="J06563260002"/>
    <s v="NTE"/>
    <n v="13610597"/>
    <m/>
    <s v="A:00099021001 GAD DE COCHABAMBA TRANSFERENCIA DE RECUPERACIONES SEGÚN NOTA INTERNA GEF-LCR-DYF-1179-NOT/25, POR CONCEPTO DE CAPITAL E INTERESES DE ACUERDO A CONTRATO DE FIDEICOMISO “FINANCIMIENTO DE APOYO A LA REACTIVACION DE LA INVERSION PUBLICA” (FARIP) FIRMADO ENTRE EL MPD Y EL FNDR."/>
    <m/>
    <m/>
    <m/>
    <m/>
    <m/>
    <m/>
    <n v="0"/>
    <n v="240184.79"/>
    <s v="NO_CONCILIADO"/>
  </r>
  <r>
    <x v="85"/>
    <m/>
    <x v="85"/>
    <x v="205"/>
    <s v="J06563270002"/>
    <s v="NTE"/>
    <n v="13610606"/>
    <m/>
    <s v="A:00862012001 GAD DE COCHABAMBA TRANSFERENCIA DE RECUPERACIONES SEGÚN NOTA INTERNA GEF-LCR-DYF-1179-NOT/25, POR CONCEPTO DE REMUNERACION DE ADMINISTRACION QUE CORRESPONDE AL FNDR DE ACUERDO A CONTRATO DE FIDEICOMISO “FINANCIMIENTO DE APOYO A LA REACTIVACION DE LA INVERSION PUBLICA” (FARIP)."/>
    <m/>
    <m/>
    <m/>
    <m/>
    <m/>
    <m/>
    <n v="0"/>
    <n v="32197.41"/>
    <s v="NO_CONCILIADO"/>
  </r>
  <r>
    <x v="98"/>
    <m/>
    <x v="98"/>
    <x v="205"/>
    <s v="J06563280002"/>
    <s v="NTE"/>
    <n v="13609633"/>
    <m/>
    <s v="A:00099021001 GAM DE VIACHA TRANSFERENCIA DE RECUPERACIONES SEGÚN NOTA INTERNA GEF-LCR-DYF-1179-NOT/25, POR CONCEPTO DE CAPITAL E INTERESES DE ACUERDO A CONTRATO DE FIDEICOMISO “FINANCIMIENTO DE APOYO A LA REACTIVACION DE LA INVERSION PUBLICA” (FARIP) FIRMADO ENTRE EL MPD Y EL FNDR."/>
    <m/>
    <m/>
    <m/>
    <m/>
    <m/>
    <m/>
    <n v="0"/>
    <n v="861031.42"/>
    <s v="NO_CONCILIADO"/>
  </r>
  <r>
    <x v="85"/>
    <m/>
    <x v="85"/>
    <x v="205"/>
    <s v="J06563300002"/>
    <s v="NTE"/>
    <n v="13609640"/>
    <m/>
    <s v="A:00862012001 GAM DE VIACHA TRANSFERENCIA DE RECUPERACIONES SEGÚN NOTA INTERNA GEF-LCR-DYF-1179-NOT/25, POR CONCEPTO DE REMUNERACION DE ADMINISTRACION QUE CORRESPONDE AL FNDR DE ACUERDO A CONTRATO DE FIDEICOMISO “FINANCIMIENTO DE APOYO A LA REACTIVACION DE LA INVERSION PUBLICA” (FARIP)."/>
    <m/>
    <m/>
    <m/>
    <m/>
    <m/>
    <m/>
    <n v="0"/>
    <n v="126176.98"/>
    <s v="NO_CONCILIADO"/>
  </r>
  <r>
    <x v="85"/>
    <m/>
    <x v="85"/>
    <x v="205"/>
    <s v="J06563310002"/>
    <s v="NTE"/>
    <n v="13609649"/>
    <m/>
    <s v="A:00862012001 GAM DE VIACHA TRANSFERENCIA DE RECUPERACIONES SEGÚN NOTA INTERNA GEF-LCR-DYF-1179-NOT/25, POR CONCEPTO DE REMUNERACION DE ADMINISTRACION QUE CORRESPONDE AL FNDR DE ACUERDO A CONTRATO DE FIDEICOMISO “FINANCIMIENTO DE APOYO A LA REACTIVACION DE LA INVERSION PUBLICA” (FARIP)."/>
    <m/>
    <m/>
    <m/>
    <m/>
    <m/>
    <m/>
    <n v="0"/>
    <n v="46182.89"/>
    <s v="NO_CONCILIADO"/>
  </r>
  <r>
    <x v="98"/>
    <m/>
    <x v="98"/>
    <x v="205"/>
    <s v="J06563320002"/>
    <s v="NTE"/>
    <n v="13609650"/>
    <m/>
    <s v="A:00099021001 GAM DE VILLA CHARCAS TRANSFERENCIA DE RECUPERACIONES SEGÚN NOTA INTERNA GEF-LCR-DYF-1179-NOT/25, POR CONCEPTO DE CAPITAL E INTERESES DE ACUERDO A CONTRATO DE FIDEICOMISO “FINANCIMIENTO DE APOYO A LA REACTIVACION DE LA INVERSION PUBLICA” (FARIP) FIRMADO ENTRE EL MPD Y EL FNDR."/>
    <m/>
    <m/>
    <m/>
    <m/>
    <m/>
    <m/>
    <n v="0"/>
    <n v="68703.91"/>
    <s v="NO_CONCILIADO"/>
  </r>
  <r>
    <x v="98"/>
    <m/>
    <x v="98"/>
    <x v="205"/>
    <s v="J06563330002"/>
    <s v="NTE"/>
    <n v="13609641"/>
    <m/>
    <s v="A:00099021001 GAM DE VIACHA TRANSFERENCIA DE RECUPERACIONES SEGÚN NOTA INTERNA GEF-LCR-DYF-1179-NOT/25, POR CONCEPTO DE CAPITAL E INTERESES DE ACUERDO A CONTRATO DE FIDEICOMISO “FINANCIMIENTO DE APOYO A LA REACTIVACION DE LA INVERSION PUBLICA” (FARIP) FIRMADO ENTRE EL MPD Y EL FNDR."/>
    <m/>
    <m/>
    <m/>
    <m/>
    <m/>
    <m/>
    <n v="0"/>
    <n v="304684.81"/>
    <s v="NO_CONCILIADO"/>
  </r>
  <r>
    <x v="85"/>
    <m/>
    <x v="85"/>
    <x v="205"/>
    <s v="J06563340002"/>
    <s v="NTE"/>
    <n v="13609651"/>
    <m/>
    <s v="A:00862012001 GAM DE VILLA CHARCAS TRANSFERENCIA DE RECUPERACIONES SEGÚN NOTA INTERNA GEF-LCR-DYF-1179-NOT/25, POR CONCEPTO DE REMUNERACION DE ADMINISTRACION QUE CORRESPONDE AL FNDR DE ACUERDO A CONTRATO DE FIDEICOMISO “FINANCIMIENTO DE APOYO A LA REACTIVACION DE LA INVERSION PUBLICA” (FARIP)."/>
    <m/>
    <m/>
    <m/>
    <m/>
    <m/>
    <m/>
    <n v="0"/>
    <n v="10413.67"/>
    <s v="NO_CONCILIADO"/>
  </r>
  <r>
    <x v="58"/>
    <m/>
    <x v="58"/>
    <x v="205"/>
    <s v="S11425230001"/>
    <s v="COB"/>
    <n v="1142523"/>
    <m/>
    <s v="||COMISION TRANSFERENCIA FDOS.AL EXTERIOR 0,20% S/USD87.519,90,REEMB.GSTS.COMUNICACION BS300.-Y EMISION COMP.CONTABLE BS60.-REF.:PAGO 2 LC I-2023-37 P/C EPP KOKABOL A/F COMASA EUROPE S.R.L.,EN COMPL.A COMP.1142522,06/11/2025. LIB.00132102001 KOKABOL-GESTIÓN OPERATIVA REF.:COMISIONES PAGO 2 LC I-2023-37"/>
    <m/>
    <m/>
    <m/>
    <m/>
    <m/>
    <m/>
    <n v="1560.77"/>
    <n v="0"/>
    <s v="NO_CONCILIADO"/>
  </r>
  <r>
    <x v="110"/>
    <m/>
    <x v="110"/>
    <x v="205"/>
    <s v="G33646820001"/>
    <s v="CVD"/>
    <n v="3364682"/>
    <m/>
    <s v="COBRO COSTOS DE PAPELERIA SEGUN TRANSFERENCIA DEL EXTERIOR POR ORDEN DE CONSULADO DE BOLIVIA EN CALAMA REF.: TRANSFERENCIA OCTUBRE SEGIP LIB. 00340012003 RECAUDACION EXTRANJERIA - C.I. -L.C."/>
    <m/>
    <m/>
    <m/>
    <m/>
    <m/>
    <m/>
    <n v="60"/>
    <n v="0"/>
    <s v="NO_CONCILIADO"/>
  </r>
  <r>
    <x v="2"/>
    <m/>
    <x v="2"/>
    <x v="205"/>
    <s v="F0030186"/>
    <s v="NTE"/>
    <n v="13624627"/>
    <m/>
    <s v="De: 00513012004 De: 00513012004 De: 00513012004 Transferencia de la CUT libreta 00513012004 YPFB UNCOMERCIAL a favor de la cuenta 10000059607918 YPFB Transferencias al Exterior, en el marco de R.M. 026 del 27/1/2025 y del Decreto Supremo 4773. Según nota TOBE 0112/2025."/>
    <m/>
    <m/>
    <m/>
    <m/>
    <m/>
    <m/>
    <n v="15381138.18"/>
    <n v="0"/>
    <s v="NO_CONCILIADO"/>
  </r>
  <r>
    <x v="2"/>
    <m/>
    <x v="2"/>
    <x v="205"/>
    <s v="F0030186"/>
    <s v="NTE"/>
    <n v="13624611"/>
    <m/>
    <s v="De: 00513012004 De: 00513012004 De: 00513012004 Transferencia de la CUT libreta 00513012004 YPFB UNCOMERCIAL a favor de la cuenta 10000059607918 YPFB Transferencias al Exterior, en el marco de R.M. 026 del 27/1/2025 y del Decreto Supremo 4773. Según nota TOBE 0113/2025."/>
    <m/>
    <m/>
    <m/>
    <m/>
    <m/>
    <m/>
    <n v="28887053.260000002"/>
    <n v="0"/>
    <s v="NO_CONCILIADO"/>
  </r>
  <r>
    <x v="98"/>
    <m/>
    <x v="98"/>
    <x v="205"/>
    <s v="J06563360002"/>
    <s v="NTE"/>
    <n v="13609657"/>
    <m/>
    <s v="A:00099021001 GAM DE VILLA ZUDAÑEZ (TACOPAYA) TRANSFERENCIA DE RECUPERACIONES SEGÚN NOTA INTERNA GEF-LCR-DYF-1179-NOT/25, POR CONCEPTO DE CAPITAL E INTERESES DE ACUERDO A CONTRATO DE FIDEICOMISO “FINANCIMIENTO DE APOYO A LA REACTIVACION DE LA INVERSION PUBLICA” (FARIP) FIRMADO ENTRE EL MPD Y EL FNDR."/>
    <m/>
    <m/>
    <m/>
    <m/>
    <m/>
    <m/>
    <n v="0"/>
    <n v="129416.14"/>
    <s v="NO_CONCILIADO"/>
  </r>
  <r>
    <x v="85"/>
    <m/>
    <x v="85"/>
    <x v="205"/>
    <s v="J06563370002"/>
    <s v="NTE"/>
    <n v="13609656"/>
    <m/>
    <s v="A:00862012001 GAM DE VILLA GUALBERTO VILLARROEL TRANSFERENCIA DE RECUPERACIONES SEGÚN NOTA INTERNA GEF-LCR-DYF-1179-NOT/25, POR CONCEPTO DE REMUNERACION DE ADMINISTRACION QUE CORRESPONDE AL FNDR DE ACUERDO A CONTRATO DE FIDEICOMISO “FINANCIMIENTO DE APOYO A LA REACTIVACION DE LA INVERSION PUBLICA” (FARIP)."/>
    <m/>
    <m/>
    <m/>
    <m/>
    <m/>
    <m/>
    <n v="0"/>
    <n v="1900"/>
    <s v="NO_CONCILIADO"/>
  </r>
  <r>
    <x v="98"/>
    <m/>
    <x v="98"/>
    <x v="205"/>
    <s v="J06563380002"/>
    <s v="NTE"/>
    <n v="13609653"/>
    <m/>
    <s v="A:00099021001 GAM DE VILLA GUALBERTO VILLARROEL TRANSFERENCIA DE RECUPERACIONES SEGÚN NOTA INTERNA GEF-LCR-DYF-1179-NOT/25, POR CONCEPTO DE INTERESES DE ACUERDO A CONTRATO DE FIDEICOMISO “FINANCIMIENTO DE APOYO A LA REACTIVACION DE LA INVERSION PUBLICA” (FARIP) FIRMADO ENTRE EL MPD Y EL FNDR."/>
    <m/>
    <m/>
    <m/>
    <m/>
    <m/>
    <m/>
    <n v="0"/>
    <n v="1900"/>
    <s v="NO_CONCILIADO"/>
  </r>
  <r>
    <x v="102"/>
    <m/>
    <x v="102"/>
    <x v="205"/>
    <s v="J06563390002"/>
    <s v="NTE"/>
    <n v="13623134"/>
    <m/>
    <s v="A:00373024104 Transferencia de recursos de acuerdo al Informe CITE: MEFP/VTCP/DGPOT/UPCFTGN/INF/Nº141/2025 para transferencia de recursos al Fondo de Desarrollo Indígena a favor de las UNIBOL, correspondiente al mes de Octubre de 2025, (H.R.2025-00616-D)"/>
    <m/>
    <m/>
    <m/>
    <m/>
    <m/>
    <m/>
    <n v="0"/>
    <n v="1800614.23"/>
    <s v="NO_CONCILIADO"/>
  </r>
  <r>
    <x v="102"/>
    <m/>
    <x v="102"/>
    <x v="205"/>
    <s v="J06563400002"/>
    <s v="NTE"/>
    <n v="13623153"/>
    <m/>
    <s v="A:00373024101 Transferencia de recursos de acuerdo al Informe CITE: MEFP/VTCP/DGPOT/UPCFTGN/INF/Nº142/2025 para la transferencia de recursos para gastos de funcionamiento del Fondo de Desarrollo Indígena para Fortalecimiento Institucional, correspondiente al mes de octubre de 2025, (H.R.2025-00702-D)"/>
    <m/>
    <m/>
    <m/>
    <m/>
    <m/>
    <m/>
    <n v="0"/>
    <n v="540184.27"/>
    <s v="NO_CONCILIADO"/>
  </r>
  <r>
    <x v="85"/>
    <m/>
    <x v="85"/>
    <x v="205"/>
    <s v="J06563410002"/>
    <s v="NTE"/>
    <n v="13609678"/>
    <m/>
    <s v="A:00862012001 GAM DE VITICHI TRANSFERENCIA DE RECUPERACIONES SEGÚN NOTA INTERNA GEF-LCR-DYF-1179-NOT/25, POR CONCEPTO DE REMUNERACION DE ADMINISTRACION QUE CORRESPONDE AL FNDR DE ACUERDO A CONTRATO DE FIDEICOMISO “FINANCIMIENTO DE APOYO A LA REACTIVACION DE LA INVERSION PUBLICA” (FARIP)."/>
    <m/>
    <m/>
    <m/>
    <m/>
    <m/>
    <m/>
    <n v="0"/>
    <n v="11220.94"/>
    <s v="NO_CONCILIADO"/>
  </r>
  <r>
    <x v="85"/>
    <m/>
    <x v="85"/>
    <x v="205"/>
    <s v="J06563420002"/>
    <s v="NTE"/>
    <n v="13609660"/>
    <m/>
    <s v="A:00862012001 GAM DE VILLA ZUDAÑEZ (TACOPAYA) TRANSFERENCIA DE RECUPERACIONES SEGÚN NOTA INTERNA GEF-LCR-DYF-1179-NOT/25, POR CONCEPTO DE REMUNERACION DE ADMINISTRACION QUE CORRESPONDE AL FNDR DE ACUERDO A CONTRATO DE FIDEICOMISO “FINANCIMIENTO DE APOYO A LA REACTIVACION DE LA INVERSION PUBLICA” (FARIP)."/>
    <m/>
    <m/>
    <m/>
    <m/>
    <m/>
    <m/>
    <n v="0"/>
    <n v="2278.67"/>
    <s v="NO_CONCILIADO"/>
  </r>
  <r>
    <x v="98"/>
    <m/>
    <x v="98"/>
    <x v="205"/>
    <s v="J06563430002"/>
    <s v="NTE"/>
    <n v="13609661"/>
    <m/>
    <s v="A:00099021001 GAM DE VITICHI TRANSFERENCIA DE RECUPERACIONES SEGÚN NOTA INTERNA GEF-LCR-DYF-1179-NOT/25, POR CONCEPTO DE CAPITAL E INTERESES DE ACUERDO A CONTRATO DE FIDEICOMISO “FINANCIMIENTO DE APOYO A LA REACTIVACION DE LA INVERSION PUBLICA” (FARIP) FIRMADO ENTRE EL MPD Y EL FNDR."/>
    <m/>
    <m/>
    <m/>
    <m/>
    <m/>
    <m/>
    <n v="0"/>
    <n v="26593.16"/>
    <s v="NO_CONCILIADO"/>
  </r>
  <r>
    <x v="85"/>
    <m/>
    <x v="85"/>
    <x v="205"/>
    <s v="J06563470002"/>
    <s v="NTE"/>
    <n v="13610563"/>
    <m/>
    <s v="A:00862012001 GAM DE YOTALA TRANSFERENCIA DE RECUPERACIONES SEGÚN NOTA INTERNA GEF-LCR-DYF-1179-NOT/25, POR CONCEPTO DE REMUNERACION DE ADMINISTRACION QUE CORRESPONDE AL FNDR DE ACUERDO A CONTRATO DE FIDEICOMISO “FINANCIMIENTO DE APOYO A LA REACTIVACION DE LA INVERSION PUBLICA” (FARIP)."/>
    <m/>
    <m/>
    <m/>
    <m/>
    <m/>
    <m/>
    <n v="0"/>
    <n v="6512.6"/>
    <s v="NO_CONCILIADO"/>
  </r>
  <r>
    <x v="85"/>
    <m/>
    <x v="85"/>
    <x v="205"/>
    <s v="J06563440002"/>
    <s v="NTE"/>
    <n v="13609664"/>
    <m/>
    <s v="A:00862012001 GAM DE VITICHI TRANSFERENCIA DE RECUPERACIONES SEGÚN NOTA INTERNA GEF-LCR-DYF-1179-NOT/25, POR CONCEPTO DE REMUNERACION DE ADMINISTRACION QUE CORRESPONDE AL FNDR DE ACUERDO A CONTRATO DE FIDEICOMISO “FINANCIMIENTO DE APOYO A LA REACTIVACION DE LA INVERSION PUBLICA” (FARIP)."/>
    <m/>
    <m/>
    <m/>
    <m/>
    <m/>
    <m/>
    <n v="0"/>
    <n v="3898.16"/>
    <s v="NO_CONCILIADO"/>
  </r>
  <r>
    <x v="98"/>
    <m/>
    <x v="98"/>
    <x v="205"/>
    <s v="J06563450002"/>
    <s v="NTE"/>
    <n v="13609677"/>
    <m/>
    <s v="A:00099021001 GAM DE VITICHI TRANSFERENCIA DE RECUPERACIONES SEGÚN NOTA INTERNA GEF-LCR-DYF-1179-NOT/25, POR CONCEPTO DE INTERESES DE ACUERDO A CONTRATO DE FIDEICOMISO “FINANCIMIENTO DE APOYO A LA REACTIVACION DE LA INVERSION PUBLICA” (FARIP) FIRMADO ENTRE EL MPD Y EL FNDR."/>
    <m/>
    <m/>
    <m/>
    <m/>
    <m/>
    <m/>
    <n v="0"/>
    <n v="11220.95"/>
    <s v="NO_CONCILIADO"/>
  </r>
  <r>
    <x v="98"/>
    <m/>
    <x v="98"/>
    <x v="205"/>
    <s v="J06563460002"/>
    <s v="NTE"/>
    <n v="13609692"/>
    <m/>
    <s v="A:00099021001 GAM DE YOTALA TRANSFERENCIA DE RECUPERACIONES SEGÚN NOTA INTERNA GEF-LCR-DYF-1179-NOT/25, POR CONCEPTO DE CAPITAL E INTERESES DE ACUERDO A CONTRATO DE FIDEICOMISO “FINANCIMIENTO DE APOYO A LA REACTIVACION DE LA INVERSION PUBLICA” (FARIP) FIRMADO ENTRE EL MPD Y EL FNDR."/>
    <m/>
    <m/>
    <m/>
    <m/>
    <m/>
    <m/>
    <n v="0"/>
    <n v="45993.18"/>
    <s v="NO_CONCILIADO"/>
  </r>
  <r>
    <x v="98"/>
    <m/>
    <x v="98"/>
    <x v="205"/>
    <s v="J06563480002"/>
    <s v="NTE"/>
    <n v="13610578"/>
    <m/>
    <s v="A:00099021001 GAD DE CHUQUISACA TRANSFERENCIA DE RECUPERACIONES SEGÚN NOTA INTERNA GEF-LCR-DYF-1179-NOT/25, POR CONCEPTO DE INTERESES DE ACUERDO A CONTRATO DE FIDEICOMISO “FINANCIMIENTO DE APOYO A LA REACTIVACION DE LA INVERSION PUBLICA” (FARIP) FIRMADO ENTRE EL MPD Y EL FNDR."/>
    <m/>
    <m/>
    <m/>
    <m/>
    <m/>
    <m/>
    <n v="0"/>
    <n v="76584.539999999994"/>
    <s v="NO_CONCILIADO"/>
  </r>
  <r>
    <x v="3"/>
    <m/>
    <x v="3"/>
    <x v="205"/>
    <s v="J06563530002"/>
    <s v="NTE"/>
    <n v="13624537"/>
    <m/>
    <s v="A:00099021001 Transferencia de recursos a solicitud de la Unidad de Administración e Información Salarial mediante nota CITE: MEFP/VTCP/DGPOT/UAIS/N°329/2025, Informe CITE: MEFP/VTCP/DGPOT/UAIS/N°205/2025 para la reposición de Boletas de Pago solicitadas detalladas en el comprobante de pago N°19151 HR 2025-46927-R"/>
    <m/>
    <m/>
    <m/>
    <m/>
    <m/>
    <m/>
    <n v="0"/>
    <n v="211175.58"/>
    <s v="NO_CONCILIADO"/>
  </r>
  <r>
    <x v="69"/>
    <m/>
    <x v="69"/>
    <x v="205"/>
    <s v="S11425390003"/>
    <s v="COB"/>
    <n v="1142539"/>
    <m/>
    <s v="||TRANSFERENCIA DE FONDOS SEGÚN MENSAJE SWIFT N°15732 DE LA FECHA Y NOTA CITE: DGAC/DAF/FIN/NE-0008/25 (HRE-TGL-1866) DE FECHA 29/01/2025 DE LA DIRECCIÓN GENERAL DE AERONÁUTICA CIVIL. (SECTOR PÚBLICO). DÉBITO DE LA LIBRETA 00117012001 DGAC, REPOSICIÓN DE ÚTILES DE ESCRITORIO."/>
    <m/>
    <m/>
    <m/>
    <m/>
    <m/>
    <m/>
    <n v="60"/>
    <n v="0"/>
    <s v="NO_CONCILIADO"/>
  </r>
  <r>
    <x v="69"/>
    <m/>
    <x v="69"/>
    <x v="205"/>
    <s v="S11425800003"/>
    <s v="COB"/>
    <n v="1142580"/>
    <m/>
    <s v="||TRANSFERENCIA DE FONDOS S/G MENSAJE SWIFT NRO. 15538 DE FECHA 5/11/2025 EN ATENCIÓN A CORREO ELECTRÓNICO Y NOTA: DGAC/DAF/FIN/NE-0008/25 (HRE-TGL-2025-1866) ENVIADO POR LA DIRECCIÓN GENERAL DE AERONÁUTICA CIVIL (SECTOR PÚBLICO). DEBITO DE LA LIBRETA 00117012001 DGAC, REPOSICIÓN ÚTILES DE ESCRITORIO."/>
    <m/>
    <m/>
    <m/>
    <m/>
    <m/>
    <m/>
    <n v="60"/>
    <n v="0"/>
    <s v="NO_CONCILIADO"/>
  </r>
  <r>
    <x v="1"/>
    <m/>
    <x v="1"/>
    <x v="206"/>
    <s v="O23468870002"/>
    <s v="BOD"/>
    <n v="2346887"/>
    <m/>
    <s v="00099021001 DEPOSITO DE EFECTIVO, DEPOSITANTE: LEONARDO FRANZ MOLLINEDO SILVA, CONCEPTO: DEVOLUCION DE EXCESO DE HABERES DEL MES DE OCTUBRE 2025, CUENTA DE DEPOSITO: CUENTA UNICA DEL TESORO"/>
    <m/>
    <m/>
    <m/>
    <m/>
    <m/>
    <m/>
    <n v="0"/>
    <n v="19.25"/>
    <s v="NO_CONCILIADO"/>
  </r>
  <r>
    <x v="56"/>
    <m/>
    <x v="56"/>
    <x v="206"/>
    <s v="O23468890002"/>
    <s v="BOD"/>
    <n v="2346889"/>
    <m/>
    <s v="00670022001 DEPOSITO DE EFECTIVO, DEPOSITANTE: REIZA CARMEN CHACHAQUI MAMANI, CONCEPTO: DEVOLUCION, CUENTA DE DEPOSITO: CUENTA UNICA DEL TESORO"/>
    <m/>
    <m/>
    <m/>
    <m/>
    <m/>
    <m/>
    <n v="0"/>
    <n v="2900"/>
    <s v="NO_CONCILIADO"/>
  </r>
  <r>
    <x v="111"/>
    <m/>
    <x v="111"/>
    <x v="206"/>
    <s v="O23468980002"/>
    <s v="BOD"/>
    <n v="2346898"/>
    <m/>
    <s v="00586012001 DEPOSITO DE EFECTIVO, DEPOSITANTE: FRANKLIN APAZA LEANDRO, CONCEPTO: RESOLUCION FINAL PROCESO SUMARIO ADMINISTRATIVO INTERNO N°005/2025, CUENTA DE DEPOSITO: CUENTA UNICA DEL TESORO"/>
    <m/>
    <m/>
    <m/>
    <m/>
    <m/>
    <m/>
    <n v="0"/>
    <n v="1800"/>
    <s v="NO_CONCILIADO"/>
  </r>
  <r>
    <x v="8"/>
    <m/>
    <x v="8"/>
    <x v="206"/>
    <s v="O23469030002"/>
    <s v="BOD"/>
    <n v="2346903"/>
    <m/>
    <s v="00081011101 DEPOSITO DE EFECTIVO, DEPOSITANTE: ALBERTO SAUCEDO LEIGUES, CONCEPTO: PASAJES AL INTERIOR DEL PAIS, CUENTA DE DEPOSITO: CUENTA UNICA DEL TESORO"/>
    <m/>
    <m/>
    <m/>
    <m/>
    <m/>
    <m/>
    <n v="0"/>
    <n v="1440"/>
    <s v="NO_CONCILIADO"/>
  </r>
  <r>
    <x v="43"/>
    <m/>
    <x v="43"/>
    <x v="206"/>
    <s v="O23469120002"/>
    <s v="BOD"/>
    <n v="2346912"/>
    <m/>
    <s v="00593012001 DEPOSITO DE EFECTIVO, DEPOSITANTE: ENRIQUE MANFRED ESPEJO, CONCEPTO: DEVOLUCION DE REPOSICION REALIZADA EN EXCESO (POR GASTOS DE DESACTUALIZACION) JULIO 2024, CUENTA DE DEPOSITO: CUENTA UNICA DEL TESORO"/>
    <m/>
    <m/>
    <m/>
    <m/>
    <m/>
    <m/>
    <n v="0"/>
    <n v="723.3"/>
    <s v="NO_CONCILIADO"/>
  </r>
  <r>
    <x v="1"/>
    <m/>
    <x v="1"/>
    <x v="206"/>
    <s v="O23469220002"/>
    <s v="BOD"/>
    <n v="2346922"/>
    <m/>
    <s v="00099021001 DEPOSITO DE EFECTIVO, DEPOSITANTE: MARIDZA CASTEDO MAHE, CONCEPTO: DEVOLUCION DEL VIATICO DE VACUNACION GESTION 2025, CUENTA DE DEPOSITO: CUENTA UNICA DEL TESORO"/>
    <m/>
    <m/>
    <m/>
    <m/>
    <m/>
    <m/>
    <n v="0"/>
    <n v="4329"/>
    <s v="NO_CONCILIADO"/>
  </r>
  <r>
    <x v="0"/>
    <m/>
    <x v="0"/>
    <x v="206"/>
    <s v="O23469180002"/>
    <s v="BOD"/>
    <n v="2346918"/>
    <m/>
    <s v="00015011108 DEPOSITO DE EFECTIVO, DEPOSITANTE: JOSELYN DANIELA GONZALES SANJINES, CONCEPTO: DEVOLUCION DE DINERO POR REVOCACION DE RESOLUCION 131/2025, CUENTA DE DEPOSITO: CUENTA UNICA DEL TESORO"/>
    <m/>
    <m/>
    <m/>
    <m/>
    <m/>
    <m/>
    <n v="0"/>
    <n v="300"/>
    <s v="NO_CONCILIADO"/>
  </r>
  <r>
    <x v="18"/>
    <m/>
    <x v="18"/>
    <x v="206"/>
    <s v="O23469200002"/>
    <s v="BOD"/>
    <n v="2346920"/>
    <m/>
    <s v="00099021001 DEPOSITO DE EFECTIVO, DEPOSITANTE: VICTOR ALFREDO SAIGUA SALAZAR, CONCEPTO: DEVOLUCION DEL VIATICO DE VACUNACION GESTION 2025, CUENTA DE DEPOSITO: CUENTA UNICA DEL TESORO/DJBR"/>
    <m/>
    <m/>
    <m/>
    <m/>
    <m/>
    <m/>
    <n v="0"/>
    <n v="4329"/>
    <s v="NO_CONCILIADO"/>
  </r>
  <r>
    <x v="18"/>
    <m/>
    <x v="18"/>
    <x v="206"/>
    <s v="O23469210002"/>
    <s v="BOD"/>
    <n v="2346921"/>
    <m/>
    <s v="00099021001 DEPOSITO DE EFECTIVO, DEPOSITANTE: ANA MARIA MONTAÑO ARIAS, CONCEPTO: DEVOLUCION DEL VIATICO DE VACUNACION GESTION 2025, CUENTA DE DEPOSITO: CUENTA UNICA DEL TESORO"/>
    <m/>
    <m/>
    <m/>
    <m/>
    <m/>
    <m/>
    <n v="0"/>
    <n v="4329"/>
    <s v="NO_CONCILIADO"/>
  </r>
  <r>
    <x v="18"/>
    <m/>
    <x v="18"/>
    <x v="206"/>
    <s v="O23469260002"/>
    <s v="BOD"/>
    <n v="2346926"/>
    <m/>
    <s v="00099021001 DEPOSITO DE EFECTIVO, DEPOSITANTE: FABIOLA ERIKA RIVERO ROCA, CONCEPTO: DEVOLUCION DEL VIATICO DE VACUNACION GESTION 2025, CUENTA DE DEPOSITO: CUENTA UNICA DEL TESORO"/>
    <m/>
    <m/>
    <m/>
    <m/>
    <m/>
    <m/>
    <n v="0"/>
    <n v="4329"/>
    <s v="NO_CONCILIADO"/>
  </r>
  <r>
    <x v="18"/>
    <m/>
    <x v="18"/>
    <x v="206"/>
    <s v="O23469270002"/>
    <s v="BOD"/>
    <n v="2346927"/>
    <m/>
    <s v="00099021001 DEPOSITO DE EFECTIVO, DEPOSITANTE: YVONNE ZORAYA PEÑA MARAZ, CONCEPTO: DEVOLUCION DEL VIATICO DE VACUNACION GESTION 2025, CUENTA DE DEPOSITO: CUENTA UNICA DEL TESORO"/>
    <m/>
    <m/>
    <m/>
    <m/>
    <m/>
    <m/>
    <n v="0"/>
    <n v="4329"/>
    <s v="NO_CONCILIADO"/>
  </r>
  <r>
    <x v="1"/>
    <m/>
    <x v="1"/>
    <x v="206"/>
    <s v="O23469280002"/>
    <s v="BOD"/>
    <n v="2346928"/>
    <m/>
    <s v="00099021001 DEPOSITO DE EFECTIVO, DEPOSITANTE: LEONARDO LOZA, CONCEPTO: DEVOLUCION DE PASAJE AEREO, CUENTA DE DEPOSITO: CUENTA UNICA DEL TESORO"/>
    <m/>
    <m/>
    <m/>
    <m/>
    <m/>
    <m/>
    <n v="0"/>
    <n v="374"/>
    <s v="NO_CONCILIADO"/>
  </r>
  <r>
    <x v="56"/>
    <m/>
    <x v="56"/>
    <x v="206"/>
    <s v="O23469300002"/>
    <s v="BOD"/>
    <n v="2346930"/>
    <m/>
    <s v="00670022001 DEPOSITO DE EFECTIVO, DEPOSITANTE: IRINEO PAREDES BLANCO, CONCEPTO: DEVOLUCION DE VIATICOS, CUENTA DE DEPOSITO: CUENTA UNICA DEL TESORO"/>
    <m/>
    <m/>
    <m/>
    <m/>
    <m/>
    <m/>
    <n v="0"/>
    <n v="2900"/>
    <s v="NO_CONCILIADO"/>
  </r>
  <r>
    <x v="9"/>
    <m/>
    <x v="9"/>
    <x v="206"/>
    <s v="O23469330002"/>
    <s v="BOD"/>
    <n v="2346933"/>
    <m/>
    <s v="00016011101 DEPOSITO DE EFECTIVO, DEPOSITANTE: JUAN BENITO SACARI BEJARANO, CONCEPTO: DEVOLUCION REFRIGERIO ENERO/2025, CUENTA DE DEPOSITO: CUENTA UNICA DEL TESORO"/>
    <m/>
    <m/>
    <m/>
    <m/>
    <m/>
    <m/>
    <n v="0"/>
    <n v="306"/>
    <s v="NO_CONCILIADO"/>
  </r>
  <r>
    <x v="83"/>
    <m/>
    <x v="83"/>
    <x v="206"/>
    <s v="O23469660002"/>
    <s v="BOD"/>
    <n v="2346966"/>
    <m/>
    <s v="00283012002 DEPOSITO DE EFECTIVO, DEPOSITANTE: NAYDA CINTHIA CUELLAR TANCARA, CONCEPTO: REPOSICION DE CREDENCIAL, CUENTA DE DEPOSITO: CUENTA UNICA DEL TESORO"/>
    <m/>
    <m/>
    <m/>
    <m/>
    <m/>
    <m/>
    <n v="0"/>
    <n v="207"/>
    <s v="NO_CONCILIADO"/>
  </r>
  <r>
    <x v="0"/>
    <m/>
    <x v="0"/>
    <x v="206"/>
    <s v="O23469730002"/>
    <s v="BOD"/>
    <n v="2346973"/>
    <m/>
    <s v="00015011108 DEPOSITO DE EFECTIVO, DEPOSITANTE: MINISTERIO DE GOBIERNO, CONCEPTO: PAGO DE CONSUMO DE AGUA (EPSAS), CUENTA DE DEPOSITO: CUENTA UNICA DEL TESORO"/>
    <m/>
    <m/>
    <m/>
    <m/>
    <m/>
    <m/>
    <n v="0"/>
    <n v="363.5"/>
    <s v="NO_CONCILIADO"/>
  </r>
  <r>
    <x v="0"/>
    <m/>
    <x v="0"/>
    <x v="206"/>
    <s v="O23469990002"/>
    <s v="BOD"/>
    <n v="2346999"/>
    <m/>
    <s v="00015011107 DEPOSITO DE EFECTIVO, DEPOSITANTE: PROMID, CONCEPTO: PAGO CONSUMO AGUA NOVIEMBRE/25, CUENTA DE DEPOSITO: CUENTA UNICA DEL TESORO"/>
    <m/>
    <m/>
    <m/>
    <m/>
    <m/>
    <m/>
    <n v="0"/>
    <n v="464.15"/>
    <s v="NO_CONCILIADO"/>
  </r>
  <r>
    <x v="5"/>
    <m/>
    <x v="5"/>
    <x v="206"/>
    <s v="O23470000002"/>
    <s v="BOD"/>
    <n v="2347000"/>
    <m/>
    <s v="00099021001 DEPOSITO DE EFECTIVO, DEPOSITANTE: CARLOS MAURICIO FERNANDEZ MAVRICH, CONCEPTO: DEVOLUCION DE PASAJES AEREOS, CUENTA DE DEPOSITO: CUENTA UNICA DEL TESORO/DJBR"/>
    <m/>
    <m/>
    <m/>
    <m/>
    <m/>
    <m/>
    <n v="0"/>
    <n v="2138"/>
    <s v="NO_CONCILIADO"/>
  </r>
  <r>
    <x v="9"/>
    <m/>
    <x v="9"/>
    <x v="206"/>
    <s v="O23470140002"/>
    <s v="BOD"/>
    <n v="2347014"/>
    <m/>
    <s v="00099021001 DEPOSITO DE EFECTIVO, DEPOSITANTE: JANE LEONOR ROQUE MAMANI, CONCEPTO: DEPÓSITO SALDO TOTAL DEL PROGRAMA 100 BECAS DEL MINISTERIO DE EDUCACION, CUENTA DE DEPOSITO: CUENTA UNICA DEL TESORO"/>
    <m/>
    <m/>
    <m/>
    <m/>
    <m/>
    <m/>
    <n v="0"/>
    <n v="65605"/>
    <s v="NO_CONCILIADO"/>
  </r>
  <r>
    <x v="1"/>
    <m/>
    <x v="1"/>
    <x v="206"/>
    <s v="O23470200002"/>
    <s v="BOD"/>
    <n v="2347020"/>
    <m/>
    <s v="00099021001 DEPOSITO DE EFECTIVO, DEPOSITANTE: MIGUEL ANGEL CONDORI ANAGUA, CONCEPTO: COMBUSTIBLE NO UTILIZADO, CUENTA DE DEPOSITO: CUENTA UNICA DEL TESORO"/>
    <m/>
    <m/>
    <m/>
    <m/>
    <m/>
    <m/>
    <n v="0"/>
    <n v="96.19"/>
    <s v="NO_CONCILIADO"/>
  </r>
  <r>
    <x v="56"/>
    <m/>
    <x v="56"/>
    <x v="206"/>
    <s v="O23470220002"/>
    <s v="BOD"/>
    <n v="2347022"/>
    <m/>
    <s v="00670022001 DEPOSITO DE EFECTIVO, DEPOSITANTE: MELISSA KATHERIN HUANCA MARCA, CONCEPTO: DEVOLUCION DE VIATICOS, CUENTA DE DEPOSITO: CUENTA UNICA DEL TESORO"/>
    <m/>
    <m/>
    <m/>
    <m/>
    <m/>
    <m/>
    <n v="0"/>
    <n v="2900"/>
    <s v="NO_CONCILIADO"/>
  </r>
  <r>
    <x v="56"/>
    <m/>
    <x v="56"/>
    <x v="206"/>
    <s v="O23470230002"/>
    <s v="BOD"/>
    <n v="2347023"/>
    <m/>
    <s v="00670022001 DEPOSITO DE EFECTIVO, DEPOSITANTE: MARISOL WARA POMA MARCA, CONCEPTO: DEVOLUCION DE VIATICOS, CUENTA DE DEPOSITO: CUENTA UNICA DEL TESORO"/>
    <m/>
    <m/>
    <m/>
    <m/>
    <m/>
    <m/>
    <n v="0"/>
    <n v="2900"/>
    <s v="NO_CONCILIADO"/>
  </r>
  <r>
    <x v="56"/>
    <m/>
    <x v="56"/>
    <x v="206"/>
    <s v="O23470270002"/>
    <s v="BOD"/>
    <n v="2347027"/>
    <m/>
    <s v="00670022001 DEPOSITO DE EFECTIVO, DEPOSITANTE: ERIKA YOSARA ALARCON QUISBETH, CONCEPTO: DEVOLUCION DE VIATICOS, CUENTA DE DEPOSITO: CUENTA UNICA DEL TESORO"/>
    <m/>
    <m/>
    <m/>
    <m/>
    <m/>
    <m/>
    <n v="0"/>
    <n v="2900"/>
    <s v="NO_CONCILIADO"/>
  </r>
  <r>
    <x v="97"/>
    <m/>
    <x v="97"/>
    <x v="206"/>
    <s v="O23470290002"/>
    <s v="BOD"/>
    <n v="2347029"/>
    <m/>
    <s v="00383012001 DEPOSITO DE EFECTIVO, DEPOSITANTE: COLLECTION S.R.L., CONCEPTO: NOTA DE COBRANZA - PERIODO MAYO GESTION 2025, CUENTA DE DEPOSITO: CUENTA UNICA DEL TESORO"/>
    <m/>
    <m/>
    <m/>
    <m/>
    <m/>
    <m/>
    <n v="0"/>
    <n v="10515"/>
    <s v="NO_CONCILIADO"/>
  </r>
  <r>
    <x v="97"/>
    <m/>
    <x v="97"/>
    <x v="206"/>
    <s v="O23470300002"/>
    <s v="BOD"/>
    <n v="2347030"/>
    <m/>
    <s v="00383012001 DEPOSITO DE EFECTIVO, DEPOSITANTE: COLLECTION S.R.L., CONCEPTO: NOTA DE COBRANZA - PERIODO JUNIO GESTION 2025, CUENTA DE DEPOSITO: CUENTA UNICA DEL TESORO"/>
    <m/>
    <m/>
    <m/>
    <m/>
    <m/>
    <m/>
    <n v="0"/>
    <n v="9405"/>
    <s v="NO_CONCILIADO"/>
  </r>
  <r>
    <x v="5"/>
    <m/>
    <x v="5"/>
    <x v="206"/>
    <s v="O23470310002"/>
    <s v="BOD"/>
    <n v="2347031"/>
    <m/>
    <s v="00086038008 DEPOSITO DE EFECTIVO, DEPOSITANTE: SERNAP, CONCEPTO: DEVOLUCION DE REFRIGERIO DE JUNIO, CUENTA DE DEPOSITO: CUENTA UNICA DEL TESORO"/>
    <m/>
    <m/>
    <m/>
    <m/>
    <m/>
    <m/>
    <n v="0"/>
    <n v="2773"/>
    <s v="NO_CONCILIADO"/>
  </r>
  <r>
    <x v="5"/>
    <m/>
    <x v="5"/>
    <x v="206"/>
    <s v="O23470330002"/>
    <s v="BOD"/>
    <n v="2347033"/>
    <m/>
    <s v="00086038008 DEPOSITO DE EFECTIVO, DEPOSITANTE: SERNAP, CONCEPTO: DEVOLUCION DE REFRIGERIO DE JULIO, CUENTA DE DEPOSITO: CUENTA UNICA DEL TESORO"/>
    <m/>
    <m/>
    <m/>
    <m/>
    <m/>
    <m/>
    <n v="0"/>
    <n v="3241"/>
    <s v="NO_CONCILIADO"/>
  </r>
  <r>
    <x v="112"/>
    <m/>
    <x v="112"/>
    <x v="206"/>
    <s v="O23470350002"/>
    <s v="BOD"/>
    <n v="2347035"/>
    <m/>
    <s v="00099021001 DEPOSITO DE EFECTIVO, DEPOSITANTE: HARLEY JESUS RODRIGUEZ TELLEZ, CONCEPTO: REGULARIZACION POR TOPE SALARIAL MES DE FEBRERO/2025, CUENTA DE DEPOSITO: CUENTA UNICA DEL TESORO/DJBR"/>
    <m/>
    <m/>
    <m/>
    <m/>
    <m/>
    <m/>
    <n v="0"/>
    <n v="182.12"/>
    <s v="NO_CONCILIADO"/>
  </r>
  <r>
    <x v="112"/>
    <m/>
    <x v="112"/>
    <x v="206"/>
    <s v="O23470370002"/>
    <s v="BOD"/>
    <n v="2347037"/>
    <m/>
    <s v="00099021001 DEPOSITO DE EFECTIVO, DEPOSITANTE: HARLEY JESUS RODRIGUEZ TELLEZ, CONCEPTO: REGULARIZACION POR TOPE SALARIAL MES DE MARZO/2025, CUENTA DE DEPOSITO: CUENTA UNICA DEL TESORO/DJBR"/>
    <m/>
    <m/>
    <m/>
    <m/>
    <m/>
    <m/>
    <n v="0"/>
    <n v="188.11"/>
    <s v="NO_CONCILIADO"/>
  </r>
  <r>
    <x v="112"/>
    <m/>
    <x v="112"/>
    <x v="206"/>
    <s v="O23470420002"/>
    <s v="BOD"/>
    <n v="2347042"/>
    <m/>
    <s v="00099021001 DEPOSITO DE EFECTIVO, DEPOSITANTE: HARLEY JESUS RODRIGUEZ TELLEZ, CONCEPTO: REGULARIZACION POR TOPE SALARIAL MES DE ABRIL/2025, CUENTA DE DEPOSITO: CUENTA UNICA DEL TESORO/DJBR"/>
    <m/>
    <m/>
    <m/>
    <m/>
    <m/>
    <m/>
    <n v="0"/>
    <n v="188.11"/>
    <s v="NO_CONCILIADO"/>
  </r>
  <r>
    <x v="52"/>
    <m/>
    <x v="52"/>
    <x v="206"/>
    <s v="O23470450002"/>
    <s v="BOD"/>
    <n v="2347045"/>
    <m/>
    <s v="00153018002 DEPOSITO DE EFECTIVO, DEPOSITANTE: WINSTON GIL CONDORI MISTO, CONCEPTO: DEVOLUCION POR PASAJES, CUENTA DE DEPOSITO: CUENTA UNICA DEL TESORO"/>
    <m/>
    <m/>
    <m/>
    <m/>
    <m/>
    <m/>
    <n v="0"/>
    <n v="30"/>
    <s v="NO_CONCILIADO"/>
  </r>
  <r>
    <x v="52"/>
    <m/>
    <x v="52"/>
    <x v="206"/>
    <s v="O23470470002"/>
    <s v="BOD"/>
    <n v="2347047"/>
    <m/>
    <s v="00153018002 DEPOSITO DE EFECTIVO, DEPOSITANTE: WINSTON GIL CONDORI MISTO, CONCEPTO: DEVOLUCION DE PASAJES, CUENTA DE DEPOSITO: CUENTA UNICA DEL TESORO"/>
    <m/>
    <m/>
    <m/>
    <m/>
    <m/>
    <m/>
    <n v="0"/>
    <n v="30"/>
    <s v="NO_CONCILIADO"/>
  </r>
  <r>
    <x v="60"/>
    <m/>
    <x v="60"/>
    <x v="206"/>
    <s v="O23470480002"/>
    <s v="BOD"/>
    <n v="2347048"/>
    <m/>
    <s v="00572012001 DEPOSITO DE EFECTIVO, DEPOSITANTE: VICTOR HUGO MAMANI SULLCATA, CONCEPTO: DEVOLUCION DE PASAJES NO UTILIZADOS DE FECHA 21/07/2025 N° BOLETO 9302884745632, CUENTA DE DEPOSITO: CUENTA UNICA DEL TESORO"/>
    <m/>
    <m/>
    <m/>
    <m/>
    <m/>
    <m/>
    <n v="0"/>
    <n v="938"/>
    <s v="NO_CONCILIADO"/>
  </r>
  <r>
    <x v="19"/>
    <m/>
    <x v="19"/>
    <x v="206"/>
    <s v="O23470510002"/>
    <s v="BOD"/>
    <n v="2347051"/>
    <m/>
    <s v="00099021001 DEPOSITO DE EFECTIVO, DEPOSITANTE: LEONARDO FABIAN AYALA SORIA, CONCEPTO: DEVOLUCION DEL MONTO CORRESPONDIENTE GASTOS ADMINISTRATIVOS, CUENTA DE DEPOSITO: CUENTA UNICA DEL TESORO/DJBR"/>
    <m/>
    <m/>
    <m/>
    <m/>
    <m/>
    <m/>
    <n v="0"/>
    <n v="430"/>
    <s v="NO_CONCILIADO"/>
  </r>
  <r>
    <x v="56"/>
    <m/>
    <x v="56"/>
    <x v="206"/>
    <s v="O23470700002"/>
    <s v="BOD"/>
    <n v="2347070"/>
    <m/>
    <s v="00670022001 DEPOSITO DE EFECTIVO, DEPOSITANTE: DAYSI MARGOTH QUISPE CORDERO, CONCEPTO: DEVOLUCION DE VIATICOS, CUENTA DE DEPOSITO: CUENTA UNICA DEL TESORO"/>
    <m/>
    <m/>
    <m/>
    <m/>
    <m/>
    <m/>
    <n v="0"/>
    <n v="2900"/>
    <s v="NO_CONCILIADO"/>
  </r>
  <r>
    <x v="113"/>
    <m/>
    <x v="113"/>
    <x v="206"/>
    <s v="O23470930002"/>
    <s v="BOD"/>
    <n v="2347093"/>
    <m/>
    <s v="00130012002 DEPOSITO DE EFECTIVO, DEPOSITANTE: EVA CUBA GUTIERREZ, CONCEPTO: DEVOLUCION DE INCAPACIDADES DE LA CAJA GESTION 2024, CUENTA DE DEPOSITO: CUENTA UNICA DEL TESORO"/>
    <m/>
    <m/>
    <m/>
    <m/>
    <m/>
    <m/>
    <n v="0"/>
    <n v="12418.29"/>
    <s v="NO_CONCILIADO"/>
  </r>
  <r>
    <x v="56"/>
    <m/>
    <x v="56"/>
    <x v="206"/>
    <s v="O23470950002"/>
    <s v="BOD"/>
    <n v="2347095"/>
    <m/>
    <s v="00670022001 DEPOSITO DE EFECTIVO, DEPOSITANTE: GISELA NATALY AGUILAR MARTINEZ, CONCEPTO: DEVOLUCION, CUENTA DE DEPOSITO: CUENTA UNICA DEL TESORO"/>
    <m/>
    <m/>
    <m/>
    <m/>
    <m/>
    <m/>
    <n v="0"/>
    <n v="2900"/>
    <s v="NO_CONCILIADO"/>
  </r>
  <r>
    <x v="56"/>
    <m/>
    <x v="56"/>
    <x v="206"/>
    <s v="O23471040002"/>
    <s v="BOD"/>
    <n v="2347104"/>
    <m/>
    <s v="00670022001 DEPOSITO DE EFECTIVO, DEPOSITANTE: RUBEN DARIO PINTO BALTAZAR, CONCEPTO: DEVOLUCION, CUENTA DE DEPOSITO: CUENTA UNICA DEL TESORO"/>
    <m/>
    <m/>
    <m/>
    <m/>
    <m/>
    <m/>
    <n v="0"/>
    <n v="2900"/>
    <s v="NO_CONCILIADO"/>
  </r>
  <r>
    <x v="114"/>
    <m/>
    <x v="114"/>
    <x v="206"/>
    <s v="O23471110002"/>
    <s v="BOD"/>
    <n v="2347111"/>
    <m/>
    <s v="00053011103 DEPOSITO DE EFECTIVO, DEPOSITANTE: JULIO NATALIO CONDORI AMARU, CONCEPTO: REPOSICION DE CREDENCIAL INSTITUCIONAL, CUENTA DE DEPOSITO: CUENTA UNICA DEL TESORO"/>
    <m/>
    <m/>
    <m/>
    <m/>
    <m/>
    <m/>
    <n v="0"/>
    <n v="35"/>
    <s v="NO_CONCILIADO"/>
  </r>
  <r>
    <x v="56"/>
    <m/>
    <x v="56"/>
    <x v="206"/>
    <s v="O23471360002"/>
    <s v="BOD"/>
    <n v="2347136"/>
    <m/>
    <s v="00670022001 DEPOSITO DE EFECTIVO, DEPOSITANTE: ISABEL MITA GUARACHI, CONCEPTO: DEVOLUCION, CUENTA DE DEPOSITO: CUENTA UNICA DEL TESORO"/>
    <m/>
    <m/>
    <m/>
    <m/>
    <m/>
    <m/>
    <n v="0"/>
    <n v="2900"/>
    <s v="NO_CONCILIADO"/>
  </r>
  <r>
    <x v="1"/>
    <m/>
    <x v="1"/>
    <x v="206"/>
    <s v="O23471230002"/>
    <s v="BOD"/>
    <n v="2347123"/>
    <m/>
    <s v="00099021001 DEPOSITO DE EFECTIVO, DEPOSITANTE: VICTOR MIGUEL ESTRADA ZACARIAS, CONCEPTO: REGULARIZACION POR TOPE SALARIAL MES DE AGOSTO 2025, CUENTA DE DEPOSITO: CUENTA UNICA DEL TESORO"/>
    <m/>
    <m/>
    <m/>
    <m/>
    <m/>
    <m/>
    <n v="0"/>
    <n v="3638"/>
    <s v="NO_CONCILIADO"/>
  </r>
  <r>
    <x v="20"/>
    <m/>
    <x v="20"/>
    <x v="206"/>
    <s v="O23471380002"/>
    <s v="BOD"/>
    <n v="2347138"/>
    <m/>
    <s v="00378012002 DEPOSITO DE EFECTIVO, DEPOSITANTE: ADHEMAR EMILIO ATORA QUISPE, CONCEPTO: DEVOLUCION SALDOS MSC, CUENTA DE DEPOSITO: CUENTA UNICA DEL TESORO"/>
    <m/>
    <m/>
    <m/>
    <m/>
    <m/>
    <m/>
    <n v="0"/>
    <n v="22304"/>
    <s v="NO_CONCILIADO"/>
  </r>
  <r>
    <x v="20"/>
    <m/>
    <x v="20"/>
    <x v="206"/>
    <s v="O23471390002"/>
    <s v="BOD"/>
    <n v="2347139"/>
    <m/>
    <s v="00378012002 DEPOSITO DE EFECTIVO, DEPOSITANTE: ADHEMAR EMILIO ATORA QUISPE, CONCEPTO: DEVOLUCION SEGUN C31-441/24, CUENTA DE DEPOSITO: CUENTA UNICA DEL TESORO"/>
    <m/>
    <m/>
    <m/>
    <m/>
    <m/>
    <m/>
    <n v="0"/>
    <n v="17360"/>
    <s v="NO_CONCILIADO"/>
  </r>
  <r>
    <x v="56"/>
    <m/>
    <x v="56"/>
    <x v="206"/>
    <s v="O23471540002"/>
    <s v="BOD"/>
    <n v="2347154"/>
    <m/>
    <s v="00670022001 DEPOSITO DE EFECTIVO, DEPOSITANTE: KAREN MALENE ALBA APAZA, CONCEPTO: DEVOLUCION, CUENTA DE DEPOSITO: CUENTA UNICA DEL TESORO"/>
    <m/>
    <m/>
    <m/>
    <m/>
    <m/>
    <m/>
    <n v="0"/>
    <n v="2900"/>
    <s v="NO_CONCILIADO"/>
  </r>
  <r>
    <x v="62"/>
    <m/>
    <x v="62"/>
    <x v="206"/>
    <s v="O23471560002"/>
    <s v="BOD"/>
    <n v="2347156"/>
    <m/>
    <s v="00221022001 DEPOSITO DE EFECTIVO, DEPOSITANTE: CORMERCIALIZADORA DE MINERALES VIACHA S.A., CONCEPTO: FUERA DE PLAZO, CUENTA DE DEPOSITO: CUENTA UNICA DEL TESORO"/>
    <m/>
    <m/>
    <m/>
    <m/>
    <m/>
    <m/>
    <n v="0"/>
    <n v="100"/>
    <s v="NO_CONCILIADO"/>
  </r>
  <r>
    <x v="8"/>
    <m/>
    <x v="8"/>
    <x v="206"/>
    <s v="O23471570002"/>
    <s v="BOD"/>
    <n v="2347157"/>
    <m/>
    <s v="00081011101 DEPOSITO DE EFECTIVO, DEPOSITANTE: EDGAR MONTAÑO ROJAS, CONCEPTO: DEVOLUCION DE PASAJES NO UTILIZADOS, CUENTA DE DEPOSITO: CUENTA UNICA DEL TESORO"/>
    <m/>
    <m/>
    <m/>
    <m/>
    <m/>
    <m/>
    <n v="0"/>
    <n v="8713.5"/>
    <s v="NO_CONCILIADO"/>
  </r>
  <r>
    <x v="108"/>
    <m/>
    <x v="108"/>
    <x v="206"/>
    <s v="B23468960002"/>
    <s v="BOD"/>
    <n v="2346896"/>
    <m/>
    <s v="00290012001 DEP.DE CHEQ.AJENOS,RET.DE CAM.,CONCEPTO: MULTAS A CONSULTORES DE LINEA S/G TRAMITE N°11697262,DEP.: SERVICIO DE IMPUESTOS NACIONALES , PROCEDENCIA: BANCO UNION S.A., CHEQUE: 8299, FECHA DE EMISION:05/11/2025"/>
    <m/>
    <m/>
    <m/>
    <m/>
    <m/>
    <m/>
    <n v="0"/>
    <n v="5687.61"/>
    <s v="NO_CONCILIADO"/>
  </r>
  <r>
    <x v="108"/>
    <m/>
    <x v="108"/>
    <x v="206"/>
    <s v="B23468970002"/>
    <s v="BOD"/>
    <n v="2346897"/>
    <m/>
    <s v="00290012001 DEP.DE CHEQ.AJENOS,RET.DE CAM.,CONCEPTO: CPS. DEVOLUCION POR INCAPACIDADES TEMPORALES S/G TRAMITE N°11766592,DEP.: SERVICIO DE IMPUESTOS NACIONALES , PROCEDENCIA: BANCO UNION S.A., CHEQUE: 8298, FECHA DE EMISION:31/10/2025"/>
    <m/>
    <m/>
    <m/>
    <m/>
    <m/>
    <m/>
    <n v="0"/>
    <n v="340373.82"/>
    <s v="NO_CONCILIADO"/>
  </r>
  <r>
    <x v="115"/>
    <m/>
    <x v="115"/>
    <x v="206"/>
    <s v="B23468990002"/>
    <s v="BOD"/>
    <n v="2346899"/>
    <m/>
    <s v="00580012001 DEP.DE CHEQ.AJENOS,RET.DE CAM.,CONCEPTO: DESCUENTO LICENCIA SIN GOCE DE HABERES MES SEPTIEMBRE 2025,DEP.: DEPÓSITOS ADUANEROS BOLIVIANOS , PROCEDENCIA: BANCO UNION S.A., CHEQUE: 2015, FECHA DE EMISION:30/10/2025"/>
    <m/>
    <m/>
    <m/>
    <m/>
    <m/>
    <m/>
    <n v="0"/>
    <n v="3946.55"/>
    <s v="NO_CONCILIADO"/>
  </r>
  <r>
    <x v="58"/>
    <m/>
    <x v="58"/>
    <x v="206"/>
    <s v="B23469830002"/>
    <s v="BOD"/>
    <n v="2346983"/>
    <m/>
    <s v="00132032001 DEP.DE CHEQ.AJENOS,RET.DE CAM.,CONCEPTO: LICENCIAS SIN GOCE DE HABERES,DEP.: ECOBOL , PROCEDENCIA: BANCO UNION S.A., CHEQUE: 5205, FECHA DE EMISION:06/11/2025"/>
    <m/>
    <m/>
    <m/>
    <m/>
    <m/>
    <m/>
    <n v="0"/>
    <n v="21565.08"/>
    <s v="NO_CONCILIADO"/>
  </r>
  <r>
    <x v="56"/>
    <m/>
    <x v="56"/>
    <x v="206"/>
    <s v="B23469840002"/>
    <s v="BOD"/>
    <n v="2346984"/>
    <m/>
    <s v="00099021001 DEP.DE CHEQ.AJENOS,RET.DE CAM.,CONCEPTO: DEVOLUCION DE ESTIPENDIOS JURADOS,DEP.: TED SANTA CRUZ , PROCEDENCIA: BANCO UNION S.A., CHEQUE: 9196, FECHA DE EMISION:29/10/2025"/>
    <m/>
    <m/>
    <m/>
    <m/>
    <m/>
    <m/>
    <n v="0"/>
    <n v="745604"/>
    <s v="NO_CONCILIADO"/>
  </r>
  <r>
    <x v="1"/>
    <m/>
    <x v="1"/>
    <x v="206"/>
    <s v="B23469960002"/>
    <s v="BOD"/>
    <n v="2346996"/>
    <m/>
    <s v="00099021001 DEP.DE CHEQ.AJENOS,RET.DE CAM.,CONCEPTO: DEV. DE HABERES MAYO 2025,DEP.: JULIAN PACA MAMANI , PROCEDENCIA: BANCO UNION S.A., CHEQUE: 223800, FECHA DE EMISION:07/11/2025"/>
    <m/>
    <m/>
    <m/>
    <m/>
    <m/>
    <m/>
    <n v="0"/>
    <n v="5058"/>
    <s v="NO_CONCILIADO"/>
  </r>
  <r>
    <x v="4"/>
    <m/>
    <x v="4"/>
    <x v="206"/>
    <s v="B23470090002"/>
    <s v="BOD"/>
    <n v="2347009"/>
    <m/>
    <s v="00099021001 DEP.DE CHEQ.AJENOS,RET.DE CAM.,CONCEPTO: DESCUENTO POR FALLAS AL PERSONAL MES AGOSTO/2025,DEP.: AGENCIA NACIONAL DE HIDROCARBUROS , PROCEDENCIA: BANCO UNION S.A., CHEQUE: 8108, FECHA DE EMISION:05/11/2025"/>
    <m/>
    <m/>
    <m/>
    <m/>
    <m/>
    <m/>
    <n v="0"/>
    <n v="9421.07"/>
    <s v="NO_CONCILIADO"/>
  </r>
  <r>
    <x v="90"/>
    <m/>
    <x v="90"/>
    <x v="206"/>
    <s v="B23470100002"/>
    <s v="BOD"/>
    <n v="2347010"/>
    <m/>
    <s v="00099021001 DEP.DE CHEQ.AJENOS,RET.DE CAM.,CONCEPTO: REEMBOLSO POR BAJA A LA CAJA BANCARIA ESTATAL DE SALUD,DEP.: AISEM , PROCEDENCIA: BANCO UNION S.A., CHEQUE: 660, FECHA DE EMISION:04/11/2025"/>
    <m/>
    <m/>
    <m/>
    <m/>
    <m/>
    <m/>
    <n v="0"/>
    <n v="39052.93"/>
    <s v="NO_CONCILIADO"/>
  </r>
  <r>
    <x v="4"/>
    <m/>
    <x v="4"/>
    <x v="206"/>
    <s v="B23470110002"/>
    <s v="BOD"/>
    <n v="2347011"/>
    <m/>
    <s v="00099021001 DEP.DE CHEQ.AJENOS,RET.DE CAM.,CONCEPTO: FALTAS DEL PERSONAL MES AGOSTO/2025,DEP.: AGENCIA NACIONAL DE HIDROCARBUROS , PROCEDENCIA: BANCO UNION S.A., CHEQUE: 8111, FECHA DE EMISION:05/11/2025"/>
    <m/>
    <m/>
    <m/>
    <m/>
    <m/>
    <m/>
    <n v="0"/>
    <n v="1604.3"/>
    <s v="NO_CONCILIADO"/>
  </r>
  <r>
    <x v="4"/>
    <m/>
    <x v="4"/>
    <x v="206"/>
    <s v="B23470130002"/>
    <s v="BOD"/>
    <n v="2347013"/>
    <m/>
    <s v="00099021001 DEP.DE CHEQ.AJENOS,RET.DE CAM.,CONCEPTO: FALTAS MES JULIO/2025 PERSONAL DE LINEA CONSULTORES, DESCUENTO,DEP.: AGENCIA NACIONAL DE HIDROCARBUROS , PROCEDENCIA: BANCO UNION S.A., CHEQUE: 8083, FECHA DE EMISION:17/10/2025"/>
    <m/>
    <m/>
    <m/>
    <m/>
    <m/>
    <m/>
    <n v="0"/>
    <n v="310.83"/>
    <s v="NO_CONCILIADO"/>
  </r>
  <r>
    <x v="4"/>
    <m/>
    <x v="4"/>
    <x v="206"/>
    <s v="B23470150002"/>
    <s v="BOD"/>
    <n v="2347015"/>
    <m/>
    <s v="00099021001 DEP.DE CHEQ.AJENOS,RET.DE CAM.,CONCEPTO: FALTAS PERSONAL PERMANENTE MES SEPTIEMBRE/2025,DEP.: AGENCIA NACIONAL DE HIDROCARBUROS , PROCEDENCIA: BANCO UNION S.A., CHEQUE: 8113, FECHA DE EMISION:05/11/2025"/>
    <m/>
    <m/>
    <m/>
    <m/>
    <m/>
    <m/>
    <n v="0"/>
    <n v="9566.15"/>
    <s v="NO_CONCILIADO"/>
  </r>
  <r>
    <x v="4"/>
    <m/>
    <x v="4"/>
    <x v="206"/>
    <s v="B23470160002"/>
    <s v="BOD"/>
    <n v="2347016"/>
    <m/>
    <s v="00099021001 DEP.DE CHEQ.AJENOS,RET.DE CAM.,CONCEPTO: DESCUENTO POR CAPACITACION DE RRHH 2025,DEP.: AGENCIA NACIONAL DE HIDROCARBUROS , PROCEDENCIA: BANCO UNION S.A., CHEQUE: 8077, FECHA DE EMISION:17/10/2025"/>
    <m/>
    <m/>
    <m/>
    <m/>
    <m/>
    <m/>
    <n v="0"/>
    <n v="900"/>
    <s v="NO_CONCILIADO"/>
  </r>
  <r>
    <x v="4"/>
    <m/>
    <x v="4"/>
    <x v="206"/>
    <s v="B23470250002"/>
    <s v="BOD"/>
    <n v="2347025"/>
    <m/>
    <s v="00099021001 DEP.DE CHEQ.AJENOS,RET.DE CAM.,CONCEPTO: FALTAS DEL PERSONAL MES DE JUNIO/2025,DEP.: AGENCIA NACIONAL DE HIDROCARBUROS , PROCEDENCIA: BANCO UNION S.A., CHEQUE: 8109, FECHA DE EMISION:05/11/2025"/>
    <m/>
    <m/>
    <m/>
    <m/>
    <m/>
    <m/>
    <n v="0"/>
    <n v="21474.79"/>
    <s v="NO_CONCILIADO"/>
  </r>
  <r>
    <x v="4"/>
    <m/>
    <x v="4"/>
    <x v="206"/>
    <s v="B23470280002"/>
    <s v="BOD"/>
    <n v="2347028"/>
    <m/>
    <s v="00099021001 DEP.DE CHEQ.AJENOS,RET.DE CAM.,CONCEPTO: FALTAS AL PERSONAL PERMANENTE MES DE JULIO/2025,DEP.: AGENCIA NACIONAL DE HIDROCARBUROS , PROCEDENCIA: BANCO UNION S.A., CHEQUE: 8080, FECHA DE EMISION:17/10/2025"/>
    <m/>
    <m/>
    <m/>
    <m/>
    <m/>
    <m/>
    <n v="0"/>
    <n v="8337.01"/>
    <s v="NO_CONCILIADO"/>
  </r>
  <r>
    <x v="42"/>
    <m/>
    <x v="42"/>
    <x v="206"/>
    <s v="Q23207600002"/>
    <s v="CRV"/>
    <n v="2320760"/>
    <m/>
    <s v="NUMERO DE LIBRETA CUT: 00291084301 ABC-BS OPERACIÓN E18 TRANSFERENCIA DEL SISTEMA FINANCIERO POR CUENTA DE TERCEROS A LA CUT ABC-BS CAF-10253 CONS.CARR.STA.CRUZ-LAS"/>
    <m/>
    <m/>
    <m/>
    <m/>
    <m/>
    <m/>
    <n v="0"/>
    <n v="6932719.8300000001"/>
    <s v="NO_CONCILIADO"/>
  </r>
  <r>
    <x v="98"/>
    <m/>
    <x v="98"/>
    <x v="206"/>
    <s v="G33652510004"/>
    <s v="DVD"/>
    <n v="25338"/>
    <m/>
    <s v="VENTA DE DIVISAS CON TRANSFERENCIA DE FONDOS A SOLICITUD DE MINISTERIO DE PLANIFICACION DEL DESARROLLO SEGUN SOLICITUD 25338 REF: VENTA DIVISAS PARA TRANSFERENCIA AL EXTERIOR, COLEGIATURA 2025-2026 A IES CIEMAT UNED BECARIO SERGIO FERNANDEZ SEGUN INFORME 549/2025 EQUIVALENTES 404,47 USD LIB. 00099021001 TGN-RECURSOS ORDINARIOS (3987) POR DIFERENCIAL CAMBIARIO"/>
    <m/>
    <m/>
    <m/>
    <m/>
    <m/>
    <m/>
    <n v="25.76"/>
    <n v="0"/>
    <s v="NO_CONCILIADO"/>
  </r>
  <r>
    <x v="98"/>
    <m/>
    <x v="98"/>
    <x v="206"/>
    <s v="G33652500004"/>
    <s v="DVD"/>
    <n v="25337"/>
    <m/>
    <s v="VENTA DE DIVISAS CON TRANSFERENCIA DE FONDOS A SOLICITUD DE MINISTERIO DE PLANIFICACION DEL DESARROLLO SEGUN SOLICITUD 25337 REF: VENTA DIVISAS TRANSFERENCIA AL EXTERIOR COLEGIATURA 2025/2026 UNIVERSIDAD POLITECNICA DE VALENCIA BECARIA MARIANELA MAMANI 552/2025 EQUIVALENTES 353,19 USD LIB. 00099021001 TGN-RECURSOS ORDINARIOS (3987) POR DIFERENCIAL CAMBIARIO"/>
    <m/>
    <m/>
    <m/>
    <m/>
    <m/>
    <m/>
    <n v="22.5"/>
    <n v="0"/>
    <s v="NO_CONCILIADO"/>
  </r>
  <r>
    <x v="66"/>
    <m/>
    <x v="66"/>
    <x v="206"/>
    <s v="G33656320002"/>
    <s v="CRV"/>
    <n v="25365"/>
    <m/>
    <s v="DEVOLUCION DE FONDOS DE SOLIC.057577-25365 DE ABE DE 06/11/2025 REF.: PAGO FINAL DEL 10 AL FINAL DEL CONTRATO A LA EMPRESA ST ENGINEERING IDIRECT INC RENOVACION DEL SOPORTE CARE PLAN DEL HUB NEWTEC SERV. D, SEGUN R.D. NO.025/2023. LIB. 00585012002 ABE - VENTA DE SERVICIOS COMUNICACIÓN"/>
    <m/>
    <m/>
    <m/>
    <m/>
    <m/>
    <m/>
    <n v="0"/>
    <n v="64639.44"/>
    <s v="NO_CONCILIADO"/>
  </r>
  <r>
    <x v="66"/>
    <m/>
    <x v="66"/>
    <x v="206"/>
    <s v="G33656330002"/>
    <s v="CRV"/>
    <n v="25364"/>
    <m/>
    <s v="DEVOLUCION DE FONDOS DE SOLIC.057578-25364 DE ABE DE 06/11/2025 REF.: PAGO FINAL DEL 70 PORCIENTO A EMP. ST ENGINEERING IDIDRECT INC ADQ. DE KITS VSAT DE ALTA CAPACIDAD ADICIONALES PARA SERV., SEGUN R.D. NO.025/2023. LIB. 00585012002 ABE - VENTA DE SERVICIOS COMUNICACIÓN"/>
    <m/>
    <m/>
    <m/>
    <m/>
    <m/>
    <m/>
    <n v="0"/>
    <n v="523050.69"/>
    <s v="NO_CONCILIADO"/>
  </r>
  <r>
    <x v="66"/>
    <m/>
    <x v="66"/>
    <x v="206"/>
    <s v="G33656340002"/>
    <s v="CRV"/>
    <n v="25363"/>
    <m/>
    <s v="DEVOLUCION DE FONDOS DE SOLIC.057579-25363 DE ABE DE 06/11/2025 REF.: PAGO FINAL DEL 30 PORCIENTO A LA EMP. ETL SYSTEMS INC A LA RECEPCION DE BIENES EN LA ESTACION TERRENA DE AMACHUMA POR LA ADQ DE, SEGUN R.D. NO.025/2023. LIB. 00585012002 ABE - VENTA DE SERVICIOS COMUNICACIÓN"/>
    <m/>
    <m/>
    <m/>
    <m/>
    <m/>
    <m/>
    <n v="0"/>
    <n v="93170.39"/>
    <s v="NO_CONCILIADO"/>
  </r>
  <r>
    <x v="66"/>
    <m/>
    <x v="66"/>
    <x v="206"/>
    <s v="G33656350002"/>
    <s v="CRV"/>
    <n v="25362"/>
    <m/>
    <s v="DEVOLUCION DE FONDOS DE SOLIC.057580-25362 DE ABE DE 06/11/2025 REF.: PAGO FINAL DEL 10 PORCIENTO A ENTREGA DE Y RECEPCION FINAL EMP. COMTECH SATELLIETENETWORK TECHNOLOGIES INC ADQUISICION DE UN AMPLIFICADO, SEGUN R.D. NO.025/2023. LIB. 00585012002 ABE - VENTA DE SERVICIOS COMUNICACIÓN"/>
    <m/>
    <m/>
    <m/>
    <m/>
    <m/>
    <m/>
    <n v="0"/>
    <n v="49618.54"/>
    <s v="NO_CONCILIADO"/>
  </r>
  <r>
    <x v="110"/>
    <m/>
    <x v="110"/>
    <x v="206"/>
    <s v="G33658410002"/>
    <s v="CRV"/>
    <n v="3365841"/>
    <m/>
    <s v="TRANSFERENCIA DEL EXTERIOR SEGUN SWIFT NO.15810 DE FECHA 07/11/2025 ORDENANTE: CONSULADO GENL DE BOLIVIA EN WASHINGTON REF.: RECAUDACION EXTERIOR CEDULA DE IDENTIDAD OCTUBRE 2025. LIB. 00340012005 SEGIP - RECAUDACION EXTERIOR - CEDULAS DE IDENTIDAD"/>
    <m/>
    <m/>
    <m/>
    <m/>
    <m/>
    <m/>
    <n v="0"/>
    <n v="51423.040000000001"/>
    <s v="NO_CONCILIADO"/>
  </r>
  <r>
    <x v="83"/>
    <m/>
    <x v="83"/>
    <x v="206"/>
    <s v="Q23210270002"/>
    <s v="CRV"/>
    <n v="2321027"/>
    <m/>
    <s v="NUMERO DE LIBRETA CUT: 00283012001 OPERACIÓN E18 TRANSFERENCIA DEL SISTEMA FINANCIERO POR CUENTA DE TERCEROS A LA CUT SOL. ESC. DE SOCIEDAD JENNEFER SRL"/>
    <m/>
    <m/>
    <m/>
    <m/>
    <m/>
    <m/>
    <n v="0"/>
    <n v="6516.91"/>
    <s v="NO_CONCILIADO"/>
  </r>
  <r>
    <x v="110"/>
    <m/>
    <x v="110"/>
    <x v="206"/>
    <s v="G33658420001"/>
    <s v="CVD"/>
    <n v="3365842"/>
    <m/>
    <s v="COBRO COSTOS DE PAPELERIA SEGUN TRANSFERENCIA DEL EXTERIOR POR ORDEN DE CONSULADO GENL DE BOLIVIA EN WASHINGTON REF.: RECAUDACION EXTERIOR CEDULA DE IDENTIDAD OCTUBRE 2025. LIB. 00340012003 RECAUDACION EXTRANJERIA - C.I. -L.C."/>
    <m/>
    <m/>
    <m/>
    <m/>
    <m/>
    <m/>
    <n v="60"/>
    <n v="0"/>
    <s v="NO_CONCILIADO"/>
  </r>
  <r>
    <x v="102"/>
    <m/>
    <x v="102"/>
    <x v="206"/>
    <s v="Q23212260002"/>
    <s v="CRV"/>
    <n v="2321226"/>
    <m/>
    <s v="NUMERO DE LIBRETA CUT: LIBRETA NÂ° 00373024105 OPERACIÓN E75 TRANSFERENCIA DE LA CUENTA FISCAL BUN A LA CUT EN MN TRANSFERENCIA DE FONDOS A SOLICITUD DE: GOBIERNO AUTONOMO MUNICIPAL DE SAN JAVIER CITE:G.A.M.S.J./OF.ENT./NO. 222/2025 CUENTA CUT 3987 LIBRETA NÂ° 00373024105 FDI - TRANSFERENCIAS"/>
    <m/>
    <m/>
    <m/>
    <m/>
    <m/>
    <m/>
    <n v="0"/>
    <n v="107331.15"/>
    <s v="NO_CONCILIADO"/>
  </r>
  <r>
    <x v="110"/>
    <m/>
    <x v="110"/>
    <x v="206"/>
    <s v="G33661590002"/>
    <s v="CRV"/>
    <n v="3366159"/>
    <m/>
    <s v="TRANSFERENCIA DEL EXTERIOR SEGUN SWIFT NO.15844 DE FECHA 07/11/2025 ORDENANTE: CONSULADO GERAL DA BOLIVIA GESTORIA SAO PAULO - BRASIL REF:RECAUDACIÓN EXTERIOR CEDULA DE IDENTIDAD. LIB. 00340012005 SEGIP - RECAUDACION EXTERIOR - CEDULAS DE IDENTIDAD"/>
    <m/>
    <m/>
    <m/>
    <m/>
    <m/>
    <m/>
    <n v="0"/>
    <n v="75222.23"/>
    <s v="NO_CONCILIADO"/>
  </r>
  <r>
    <x v="110"/>
    <m/>
    <x v="110"/>
    <x v="206"/>
    <s v="G33661600001"/>
    <s v="CVD"/>
    <n v="3366160"/>
    <m/>
    <s v="COBRO COSTOS DE PAPELERIA SEGUN TRANSFERENCIA DEL EXTERIOR POR ORDEN DE CONSULADO GERAL DA BOLIVIA GESTORIA SAO PAULO - BRASIL REF:RECAUDACIÓN EXTERIOR CEDULA DE IDENTIDAD. LIB. 00340012003 RECAUDACION EXTRANJERIA - C.I. -L.C."/>
    <m/>
    <m/>
    <m/>
    <m/>
    <m/>
    <m/>
    <n v="60"/>
    <n v="0"/>
    <s v="NO_CONCILIADO"/>
  </r>
  <r>
    <x v="116"/>
    <m/>
    <x v="116"/>
    <x v="206"/>
    <s v="J06570440002"/>
    <s v="DAU"/>
    <n v="13650263"/>
    <m/>
    <s v="A:00099021001 Pago de interés corriente a favor del TGN del vcto. 08-oct-2024, adeudado por el GAD La Paz, correspondiente al Convenio de Reprogramación CAF 2324 y nota MEFP/VTCP/DGAFT/USCFT N°1094/2024 y adjuntos."/>
    <m/>
    <m/>
    <m/>
    <m/>
    <m/>
    <m/>
    <n v="0"/>
    <n v="29912.48"/>
    <s v="NO_CONCILIADO"/>
  </r>
  <r>
    <x v="2"/>
    <m/>
    <x v="2"/>
    <x v="206"/>
    <s v="G33663080002"/>
    <s v="CRV"/>
    <n v="25409"/>
    <m/>
    <s v="DEVOLUCION DE FONDOS DE SOLIC.057631-25409 DE YPFB DE 07/11/2025 REF.: 2DO POST PAGO SUMINISTRO HIDR LIQ 2025 OP UPCA 2056 HR ULOP 27106 2025 P 862, SEGUN DISPOSICION ADICIONAL TERCERA DE LA R.D. NO.025/2023. LIB. 00513012004 LBP-YPFB-UNICOMERCIAL (4030005415/1-2188907)"/>
    <m/>
    <m/>
    <m/>
    <m/>
    <m/>
    <m/>
    <n v="0"/>
    <n v="68676955.060000002"/>
    <s v="NO_CONCILIADO"/>
  </r>
  <r>
    <x v="107"/>
    <m/>
    <x v="107"/>
    <x v="206"/>
    <s v="S11426040003"/>
    <s v="COB"/>
    <n v="1142604"/>
    <m/>
    <s v="'TRANSFERENCIA'||RECIBIDA DEL EXTERIOR SEGUN MENSAJES SWIFT NOS. 15814-15813 (REM.EXT.) DE FECHA 07-11-2025, VALOR 06-11-2025 POR DESEMBOLSO DE FONPLATA PRESTAMO BOL-39/2024 NRO. 1.1. LIBRETA NRO. 00287102001 FPS-RECURSOS PROPIOS REF.: UTILES DE ESCRITORIO"/>
    <m/>
    <m/>
    <m/>
    <m/>
    <m/>
    <m/>
    <n v="60"/>
    <n v="0"/>
    <s v="NO_CONCILIADO"/>
  </r>
  <r>
    <x v="58"/>
    <m/>
    <x v="58"/>
    <x v="206"/>
    <s v="S11426070001"/>
    <s v="DEV"/>
    <n v="1142607"/>
    <m/>
    <s v="||RESP.A DEBITO COMISIONES BANQUERO P/TRANSF.FDOS.EXT.Y EMISION COMP.CONTABLE BS60.-REF.:PAGO 5 LC I-2023-39 P/C ENVIBOL A/F BDF INDUSTRIES SPA,S/G SWIFT 15821,07/11/2025. LIB.00132072001 SEDEM-ADMINISTRACION RECAUDACION ENVIBOL EN BS RF:COMIS.BANQUERO PAGO 5 LC I-2023-39"/>
    <m/>
    <m/>
    <m/>
    <m/>
    <m/>
    <m/>
    <n v="48.23"/>
    <n v="0"/>
    <s v="NO_CONCILIADO"/>
  </r>
  <r>
    <x v="58"/>
    <m/>
    <x v="58"/>
    <x v="206"/>
    <s v="S11426070004"/>
    <s v="COB"/>
    <n v="1142607"/>
    <m/>
    <s v="||RESP.A DEBITO COMISIONES BANQUERO P/TRANSF.FDOS.EXT.Y EMISION COMP.CONTABLE BS60.-REF.:PAGO 5 LC I-2023-39 P/C ENVIBOL A/F BDF INDUSTRIES SPA,S/G SWIFT 15821,07/11/2025. LIB.00132072001 SEDEM-ADMINISTRACION RECAUDACION ENVIBOL EN BS RF:C.C.COMIS.P5 LC I-2023-39"/>
    <m/>
    <m/>
    <m/>
    <m/>
    <m/>
    <m/>
    <n v="60"/>
    <n v="0"/>
    <s v="NO_CONCILIADO"/>
  </r>
  <r>
    <x v="58"/>
    <m/>
    <x v="58"/>
    <x v="206"/>
    <s v="S11426080001"/>
    <s v="DEV"/>
    <n v="1142608"/>
    <m/>
    <s v="||RESP.A DEBITO COMISIONES BANQUERO P/TRANSF.FDOS.EXT.Y EMISION COMP.CONTABLE BS60.-REF.:PAGO 6 LC I-2023-39 P/C ENVIBOL A/F BDF INDUSTRIES SPA,S/G SWIFT 15820,07/11/2025. LIB.00132072001 SEDEM-ADMINISTRACION RECAUDACION ENVIBOL EN BS RF:COMIS.BANQUERO PAGO 6 LC I-2023-39"/>
    <m/>
    <m/>
    <m/>
    <m/>
    <m/>
    <m/>
    <n v="48.23"/>
    <n v="0"/>
    <s v="NO_CONCILIADO"/>
  </r>
  <r>
    <x v="58"/>
    <m/>
    <x v="58"/>
    <x v="206"/>
    <s v="S11426080004"/>
    <s v="COB"/>
    <n v="1142608"/>
    <m/>
    <s v="||RESP.A DEBITO COMISIONES BANQUERO P/TRANSF.FDOS.EXT.Y EMISION COMP.CONTABLE BS60.-REF.:PAGO 6 LC I-2023-39 P/C ENVIBOL A/F BDF INDUSTRIES SPA,S/G SWIFT 15820,07/11/2025. LIB.00132072001 SEDEM-ADMINISTRACION RECAUDACION ENVIBOL EN BS RF:C.C.COMIS.P6 LC I-2023-39"/>
    <m/>
    <m/>
    <m/>
    <m/>
    <m/>
    <m/>
    <n v="60"/>
    <n v="0"/>
    <s v="NO_CONCILIADO"/>
  </r>
  <r>
    <x v="59"/>
    <m/>
    <x v="59"/>
    <x v="206"/>
    <s v="J06570480002"/>
    <s v="NTE"/>
    <n v="13627348"/>
    <m/>
    <s v="A:00599012001 FACTURA NO DECLARADA I/2025-19232"/>
    <m/>
    <m/>
    <m/>
    <m/>
    <m/>
    <m/>
    <n v="0"/>
    <n v="11.96"/>
    <s v="NO_CONCILIADO"/>
  </r>
  <r>
    <x v="59"/>
    <m/>
    <x v="59"/>
    <x v="206"/>
    <s v="J06570490002"/>
    <s v="NTE"/>
    <n v="13627349"/>
    <m/>
    <s v="A:00599012001 MORA I/2025-17786"/>
    <m/>
    <m/>
    <m/>
    <m/>
    <m/>
    <m/>
    <n v="0"/>
    <n v="2.7"/>
    <s v="NO_CONCILIADO"/>
  </r>
  <r>
    <x v="59"/>
    <m/>
    <x v="59"/>
    <x v="206"/>
    <s v="J06570500002"/>
    <s v="NTE"/>
    <n v="13627350"/>
    <m/>
    <s v="A:00599012001 MORA I/2025-09815"/>
    <m/>
    <m/>
    <m/>
    <m/>
    <m/>
    <m/>
    <n v="0"/>
    <n v="8.5"/>
    <s v="NO_CONCILIADO"/>
  </r>
  <r>
    <x v="2"/>
    <m/>
    <x v="2"/>
    <x v="206"/>
    <s v="F0030228"/>
    <s v="NTE"/>
    <n v="13648877"/>
    <m/>
    <s v="De: 00513012004 De: 00513012004 De: 00513012004 De: 00513012004 Transferencia de la CUT libreta 00513012004 YPFB UNCOMERCIAL a favor de la cuenta 10000059607918 YPFB Transferencias al Exterior, en el marco de R.M. 026 del 27/1/2025 y del Decreto Supremo 4773. Según nota TOBE 0118/2025."/>
    <m/>
    <m/>
    <m/>
    <m/>
    <m/>
    <m/>
    <n v="115056101.94"/>
    <n v="0"/>
    <s v="NO_CONCILIADO"/>
  </r>
  <r>
    <x v="59"/>
    <m/>
    <x v="59"/>
    <x v="206"/>
    <s v="J06570510002"/>
    <s v="NTE"/>
    <n v="13627351"/>
    <m/>
    <s v="A:00599012001 SALDO FONDO EN AVANCE C31 2005 I/2024-21960"/>
    <m/>
    <m/>
    <m/>
    <m/>
    <m/>
    <m/>
    <n v="0"/>
    <n v="203.6"/>
    <s v="NO_CONCILIADO"/>
  </r>
  <r>
    <x v="69"/>
    <m/>
    <x v="69"/>
    <x v="206"/>
    <s v="S11426510003"/>
    <s v="COB"/>
    <n v="1142651"/>
    <m/>
    <s v="||REGULARIZACIÓN DE LA OPERACIÓN N°1140761 DEL DEPARTAMENTO DE OPERACIONES DE INVERSIÓN DE FECHA 20/10/2025, S.G. NOTA DGAC/DAF/FIN/NE-0250/25 DE F. 7/11/2025 (HRE-TSO-1593) Y DGAC/DAF/FIN/NE-0008/25 (HRE-TGL-1866) DE FECHA 29/01/2025 DE LA DGAC DÉBITO DE LA LIBRETA 00117012001 DGAC, REPOSICIÓN DE ÚTILES DE ESCRITORIO."/>
    <m/>
    <m/>
    <m/>
    <m/>
    <m/>
    <m/>
    <n v="60"/>
    <n v="0"/>
    <s v="NO_CONCILIADO"/>
  </r>
  <r>
    <x v="85"/>
    <m/>
    <x v="85"/>
    <x v="206"/>
    <s v="J06570640002"/>
    <s v="NTE"/>
    <n v="13626200"/>
    <m/>
    <s v="A:00862012001 GAM DE IXIAM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64.66"/>
    <s v="NO_CONCILIADO"/>
  </r>
  <r>
    <x v="98"/>
    <m/>
    <x v="98"/>
    <x v="206"/>
    <s v="J06570680002"/>
    <s v="NTE"/>
    <n v="13624784"/>
    <m/>
    <s v="A:00099021001 GAM DE SAN PABLO DE HUACARETA, TRANSFERENCIA DE RECUPERACIONES SEGUN NOTA GEF-LCR-JSZ-1139-NOT/25 POR CONCEPTO DE PAGO DE CAPITAL E INTERESES DE ACUERDO A CONTRATO DE FIDEICOMISO &quot;PROGRAMA APOYO A LA EJECUCION DE LA INVERSION PUBLICA&quot; (AEIP) FIRMADO ENTRE MINISTERIO DE PLANIFICACION Y EL FNDR"/>
    <m/>
    <m/>
    <m/>
    <m/>
    <m/>
    <m/>
    <n v="0"/>
    <n v="31544.66"/>
    <s v="NO_CONCILIADO"/>
  </r>
  <r>
    <x v="98"/>
    <m/>
    <x v="98"/>
    <x v="206"/>
    <s v="J06570650002"/>
    <s v="NTE"/>
    <n v="13626199"/>
    <m/>
    <s v="A:00099021001 GAM DE IXIAMAS, TRANSFERENCIA DE RECUPERACIONES SEGUN NOTA GEF-LCR-DYF-1179-NOT/25 POR CONCEPTO DE PAGO DE INTERESES DE ACUERDO A CONTRATO DE FIDEICOMISO &quot;FINANCIAMIENTO DE APOYO A LA REACTIVACION DE LA INVERSIÓN PUBLICA” (FARIP) FIRMADO ENTRE EL MPD Y EL FNDR."/>
    <m/>
    <m/>
    <m/>
    <m/>
    <m/>
    <m/>
    <n v="0"/>
    <n v="364.67"/>
    <s v="NO_CONCILIADO"/>
  </r>
  <r>
    <x v="98"/>
    <m/>
    <x v="98"/>
    <x v="206"/>
    <s v="J06570660002"/>
    <s v="NTE"/>
    <n v="13624728"/>
    <m/>
    <s v="A:00099021001 GAM DE VILLA CHARCAS, TRANSFERENCIA DE RECUPERACIONES SEGUN NOTA GEF-LCR-JSZ-1361-NOT/25 POR CONCEPTO DE PAGO DE INTERESES PENAL DE ACUERDO A CONTRATO DE FIDEICOMISO &quot;PROGRAMA APOYO A LA EJECUCION DE LA INVERSION PUBLICA&quot; (AEIP) FIRMADO ENTRE MINISTERIO DE PLANIFICACION Y EL FNDR"/>
    <m/>
    <m/>
    <m/>
    <m/>
    <m/>
    <m/>
    <n v="0"/>
    <n v="0.83"/>
    <s v="NO_CONCILIADO"/>
  </r>
  <r>
    <x v="85"/>
    <m/>
    <x v="85"/>
    <x v="206"/>
    <s v="J06570670002"/>
    <s v="NTE"/>
    <n v="13626111"/>
    <m/>
    <s v="A:00862012001 GAM DE BATALLAS,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6233.49"/>
    <s v="NO_CONCILIADO"/>
  </r>
  <r>
    <x v="85"/>
    <m/>
    <x v="85"/>
    <x v="206"/>
    <s v="J06570690002"/>
    <s v="NTE"/>
    <n v="13624785"/>
    <m/>
    <s v="A:00862012001 GAM DE SAN PABLO DE HUACARETA, TRANSFERENCIA DE RECUPERACIONES SEGUN NOTA GE-LCR-JSZ-1139-NOT/25 POR CONCEPTO DE REMUNERACIÓN POR ADMINISTRACION DE FIDEICOMISO QUE CORRESPONDEN AL FNDR DE ACUERDO A CONTRATO DE FIDEICOMISO PROGRAMA “APOYO A LA EJECUCION DE LA INVERSION PUBLICA&quot; (AEIP)."/>
    <m/>
    <m/>
    <m/>
    <m/>
    <m/>
    <m/>
    <n v="0"/>
    <n v="13894.22"/>
    <s v="NO_CONCILIADO"/>
  </r>
  <r>
    <x v="98"/>
    <m/>
    <x v="98"/>
    <x v="206"/>
    <s v="J06570700002"/>
    <s v="NTE"/>
    <n v="13624709"/>
    <m/>
    <s v="A:00099021001 GAM DE VILLA CHARCAS, TRANSFERENCIA DE RECUPERACIONES SEGUN NOTA GEF-LCR-JSZ-1139-NOT/25 POR CONCEPTO DE PAGO DE CAPITAL E INTERESES DE ACUERDO A CONTRATO DE FIDEICOMISO &quot;PROGRAMA APOYO A LA EJECUCION DE LA INVERSION PUBLICA&quot; (AEIP) FIRMADO ENTRE MINISTERIO DE PLANIFICACION Y EL FNDR."/>
    <m/>
    <m/>
    <m/>
    <m/>
    <m/>
    <m/>
    <n v="0"/>
    <n v="73636.639999999999"/>
    <s v="NO_CONCILIADO"/>
  </r>
  <r>
    <x v="98"/>
    <m/>
    <x v="98"/>
    <x v="206"/>
    <s v="J06570710002"/>
    <s v="NTE"/>
    <n v="13626160"/>
    <m/>
    <s v="A:00099021001 GAM DE CALACOTO, TRANSFERENCIA DE RECUPERACIONES SEGUN NOTA GEF-LCR-DYF-1179-NOT/25 POR CONCEPTO DE PAGO DE INTERESES DE ACUERDO A CONTRATO DE FIDEICOMISO &quot;FINANCIAMIENTO DE APOYO A LA REACTIVACION DE LA INVERSIÓN PUBLICA” (FARIP) FIRMADO ENTRE EL MPD Y EL FNDR."/>
    <m/>
    <m/>
    <m/>
    <m/>
    <m/>
    <m/>
    <n v="0"/>
    <n v="329.24"/>
    <s v="NO_CONCILIADO"/>
  </r>
  <r>
    <x v="98"/>
    <m/>
    <x v="98"/>
    <x v="206"/>
    <s v="J06570720002"/>
    <s v="NTE"/>
    <n v="13626110"/>
    <m/>
    <s v="A:00099021001 GAM DE BATALLAS, TRANSFERENCIA DE RECUPERACIONES SEGUN NOTA GEF-LCR-DYF-1179-NOT/25 POR CONCEPTO DE PAGO DE INTERESES DE ACUERDO A CONTRATO DE FIDEICOMISO &quot;FINANCIAMIENTO DE APOYO A LA REACTIVACION DE LA INVERSIÓN PUBLICA” (FARIP) FIRMADO ENTRE EL MPD Y EL FNDR."/>
    <m/>
    <m/>
    <m/>
    <m/>
    <m/>
    <m/>
    <n v="0"/>
    <n v="6233.49"/>
    <s v="NO_CONCILIADO"/>
  </r>
  <r>
    <x v="85"/>
    <m/>
    <x v="85"/>
    <x v="206"/>
    <s v="J06570730002"/>
    <s v="NTE"/>
    <n v="13624757"/>
    <m/>
    <s v="A:00862012001 GAM DE VILLA CHARCAS, TRANSFERENCIA DE RECUPERACIONES SEGUN NOTA GE-LCR-JSZ-1139-NOT/25 POR CONCEPTO DE REMUNERACIÓN POR ADMINISTRACION DE FIDEICOMISO QUE CORRESPONDEN AL FNDR DE ACUERDO A CONTRATO DE FIDEICOMISO PROGRAMA “APOYO A LA EJECUCION DE LA INVERSION PUBLICA&quot; (AEIP)."/>
    <m/>
    <m/>
    <m/>
    <m/>
    <m/>
    <m/>
    <n v="0"/>
    <n v="6219.18"/>
    <s v="NO_CONCILIADO"/>
  </r>
  <r>
    <x v="85"/>
    <m/>
    <x v="85"/>
    <x v="206"/>
    <s v="J06570520002"/>
    <s v="NTE"/>
    <n v="13626362"/>
    <m/>
    <s v="A:00862012001 GAM DE MACHACAMARCA, TRANSFERENCIA DE RECUPERACIONES SEGUN NOTA GE-LCR-DYF-1390-NOT/25 POR CONCEPTO DE REMUNERACIÓN DE ADMINISTRACION DE FIDEICOMISO QUE CORRESPONDEN AL FNDR DE ACUERDO A CONTRATO DE FIDEICOMISO &quot;FINANCIAMIENTO DE APOYO A LA REACTIVACION DE LA INVERSIÓN PUBLICA” (FARIP)."/>
    <m/>
    <m/>
    <m/>
    <m/>
    <m/>
    <m/>
    <n v="0"/>
    <n v="4592.83"/>
    <s v="NO_CONCILIADO"/>
  </r>
  <r>
    <x v="98"/>
    <m/>
    <x v="98"/>
    <x v="206"/>
    <s v="J06570530002"/>
    <s v="NTE"/>
    <n v="13626361"/>
    <m/>
    <s v="A:00099021001 GAM DE MACHACAMARCA, TRANSFERENCIA DE RECUPERACIONES SEGUN NOTA GEF-LCR-DYF-1390-NOT/25 POR CONCEPTO DE PAGO DE INTERES PENAL DE ACUERDO A CONTRATO DE FIDEICOMISO &quot;FINANCIAMIENTO DE APOYO A LA REACTIVACION DE LA INVERSIÓN PUBLICA” (FARIP) FIRMADO ENTRE EL MPD Y EL FNDR."/>
    <m/>
    <m/>
    <m/>
    <m/>
    <m/>
    <m/>
    <n v="0"/>
    <n v="1.38"/>
    <s v="NO_CONCILIADO"/>
  </r>
  <r>
    <x v="85"/>
    <m/>
    <x v="85"/>
    <x v="206"/>
    <s v="J06570540002"/>
    <s v="NTE"/>
    <n v="13626331"/>
    <m/>
    <s v="A:00862012001 GAM DE SAN LORENZO (BLANCA FLOR), TRANSFERENCIA DE RECUPERACIONES SEGUN NOTA GE-LCR-DYF-1390-NOT/25 POR CONCEPTO DE REMUNERACIÓN DE ADMINISTRACION DE FIDEICOMISO QUE CORRESPONDEN AL FNDR DE ACUERDO A CONTRATO DE FIDEICOMISO &quot;FINANCIAMIENTO DE APOYO A LA REACTIVACION DE LA INVERSIÓN PUBLICA” (FARIP)."/>
    <m/>
    <m/>
    <m/>
    <m/>
    <m/>
    <m/>
    <n v="0"/>
    <n v="3505"/>
    <s v="NO_CONCILIADO"/>
  </r>
  <r>
    <x v="85"/>
    <m/>
    <x v="85"/>
    <x v="206"/>
    <s v="J06570550002"/>
    <s v="NTE"/>
    <n v="13626328"/>
    <m/>
    <s v="A:00862012001 GAM DE BATALLAS, TRANSFERENCIA DE RECUPERACIONES SEGUN NOTA GE-LCR-DYF-1390-NOT/25 POR CONCEPTO DE REMUNERACIÓN DE ADMINISTRACION DE FIDEICOMISO QUE CORRESPONDEN AL FNDR DE ACUERDO A CONTRATO DE FIDEICOMISO &quot;FINANCIAMIENTO DE APOYO A LA REACTIVACION DE LA INVERSIÓN PUBLICA” (FARIP)."/>
    <m/>
    <m/>
    <m/>
    <m/>
    <m/>
    <m/>
    <n v="0"/>
    <n v="11404.93"/>
    <s v="NO_CONCILIADO"/>
  </r>
  <r>
    <x v="98"/>
    <m/>
    <x v="98"/>
    <x v="206"/>
    <s v="J06570560002"/>
    <s v="NTE"/>
    <n v="13626330"/>
    <m/>
    <s v="A:00099021001 GAM DE SAN LORENZO (BLANCA FLOR), TRANSFERENCIA DE RECUPERACIONES SEGUN NOTA GEF-LCR-DYF-1390-NOT/25 POR CONCEPTO DE PAGO DE INTERES PENAL DE ACUERDO A CONTRATO DE FIDEICOMISO &quot;FINANCIAMIENTO DE APOYO A LA REACTIVACION DE LA INVERSIÓN PUBLICA” (FARIP) FIRMADO ENTRE EL MPD Y EL FNDR."/>
    <m/>
    <m/>
    <m/>
    <m/>
    <m/>
    <m/>
    <n v="0"/>
    <n v="1.0900000000000001"/>
    <s v="NO_CONCILIADO"/>
  </r>
  <r>
    <x v="98"/>
    <m/>
    <x v="98"/>
    <x v="206"/>
    <s v="J06570570002"/>
    <s v="NTE"/>
    <n v="13626329"/>
    <m/>
    <s v="A:00099021001 GAM DE SAN LORENZO (BLANCA FLOR), TRANSFERENCIA DE RECUPERACIONES SEGUN NOTA GEF-LCR-DYF-1390-NOT/25 POR CONCEPTO DE PAGO DE CAPITAL E INTERESES DE ACUERDO A CONTRATO DE FIDEICOMISO &quot;FINANCIAMIENTO DE APOYO A LA REACTIVACION DE LA INVERSIÓN PUBLICA” (FARIP) FIRMADO ENTRE EL MPD Y EL FNDR."/>
    <m/>
    <m/>
    <m/>
    <m/>
    <m/>
    <m/>
    <n v="0"/>
    <n v="23911.23"/>
    <s v="NO_CONCILIADO"/>
  </r>
  <r>
    <x v="98"/>
    <m/>
    <x v="98"/>
    <x v="206"/>
    <s v="J06570580002"/>
    <s v="NTE"/>
    <n v="13626360"/>
    <m/>
    <s v="A:00099021001 GAM DE MACHACAMARCA, TRANSFERENCIA DE RECUPERACIONES SEGUN NOTA GEF-LCR-DYF-1390-NOT/25 POR CONCEPTO DE PAGO DE CAPITAL E INTERESES DE ACUERDO A CONTRATO DE FIDEICOMISO &quot;FINANCIAMIENTO DE APOYO A LA REACTIVACION DE LA INVERSIÓN PUBLICA” (FARIP) FIRMADO ENTRE EL MPD Y EL FNDR."/>
    <m/>
    <m/>
    <m/>
    <m/>
    <m/>
    <m/>
    <n v="0"/>
    <n v="30301.17"/>
    <s v="NO_CONCILIADO"/>
  </r>
  <r>
    <x v="85"/>
    <m/>
    <x v="85"/>
    <x v="206"/>
    <s v="J06570590002"/>
    <s v="NTE"/>
    <n v="13626230"/>
    <m/>
    <s v="A:00862012001 GAM DE SORACACH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066.66"/>
    <s v="NO_CONCILIADO"/>
  </r>
  <r>
    <x v="98"/>
    <m/>
    <x v="98"/>
    <x v="206"/>
    <s v="J06570600002"/>
    <s v="NTE"/>
    <n v="13626297"/>
    <m/>
    <s v="A:00099021001 GAM DE BATALLAS, TRANSFERENCIA DE RECUPERACIONES SEGUN NOTA GEF-LCR-DYF-1390-NOT/25 POR CONCEPTO DE PAGO DE INTERES PENAL DE ACUERDO A CONTRATO DE FIDEICOMISO &quot;FINANCIAMIENTO DE APOYO A LA REACTIVACION DE LA INVERSIÓN PUBLICA” (FARIP) FIRMADO ENTRE EL MPD Y EL FNDR."/>
    <m/>
    <m/>
    <m/>
    <m/>
    <m/>
    <m/>
    <n v="0"/>
    <n v="0.85"/>
    <s v="NO_CONCILIADO"/>
  </r>
  <r>
    <x v="85"/>
    <m/>
    <x v="85"/>
    <x v="206"/>
    <s v="J06570610002"/>
    <s v="NTE"/>
    <n v="13626161"/>
    <m/>
    <s v="A:00862012001 GAM DE CALACOTO,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329.23"/>
    <s v="NO_CONCILIADO"/>
  </r>
  <r>
    <x v="98"/>
    <m/>
    <x v="98"/>
    <x v="206"/>
    <s v="J06570620002"/>
    <s v="NTE"/>
    <n v="13626296"/>
    <m/>
    <s v="A:00099021001 GAM DE BATALLAS, TRANSFERENCIA DE RECUPERACIONES SEGUN NOTA GEF-LCR-DYF-1390-NOT/25 POR CONCEPTO DE PAGO DE CAPITAL E INTERESES DE ACUERDO A CONTRATO DE FIDEICOMISO &quot;FINANCIAMIENTO DE APOYO A LA REACTIVACION DE LA INVERSIÓN PUBLICA” (FARIP) FIRMADO ENTRE EL MPD Y EL FNDR."/>
    <m/>
    <m/>
    <m/>
    <m/>
    <m/>
    <m/>
    <n v="0"/>
    <n v="75243.39"/>
    <s v="NO_CONCILIADO"/>
  </r>
  <r>
    <x v="98"/>
    <m/>
    <x v="98"/>
    <x v="206"/>
    <s v="J06570630002"/>
    <s v="NTE"/>
    <n v="13626229"/>
    <m/>
    <s v="A:00099021001 GAM DE SORACACHI, TRANSFERENCIA DE RECUPERACIONES SEGUN NOTA GEF-LCR-DYF-1179-NOT/25 POR CONCEPTO DE PAGO DE INTERESES DE ACUERDO A CONTRATO DE FIDEICOMISO &quot;FINANCIAMIENTO DE APOYO A LA REACTIVACION DE LA INVERSIÓN PUBLICA” (FARIP) FIRMADO ENTRE EL MPD Y EL FNDR."/>
    <m/>
    <m/>
    <m/>
    <m/>
    <m/>
    <m/>
    <n v="0"/>
    <n v="3066.67"/>
    <s v="NO_CONCILIADO"/>
  </r>
  <r>
    <x v="69"/>
    <m/>
    <x v="69"/>
    <x v="206"/>
    <s v="S11426620003"/>
    <s v="COB"/>
    <n v="1142662"/>
    <m/>
    <s v="||REGULARIZACIÓN DE NUESTRA OPERACIÓN N°1142642 DE LA FECHA SEGÚN NOTA CITE: DGAC/DAF/FIN/NE-0008/25 DE F. 29/01/2025 (HRE-TGL-1866) Y CORREO ELECTRÓNICO DE LA DGAC DE LA FECHA. DÉBITO DE LA LIBRETA 00117012001 DGAC, REPOSICIÓN DE ÚTILES DE ESCRITORIO."/>
    <m/>
    <m/>
    <m/>
    <m/>
    <m/>
    <m/>
    <n v="60"/>
    <n v="0"/>
    <s v="NO_CONCILIADO"/>
  </r>
  <r>
    <x v="99"/>
    <m/>
    <x v="99"/>
    <x v="206"/>
    <s v="S11426660002"/>
    <s v="CRV"/>
    <n v="1142666"/>
    <m/>
    <s v="||TRANSF.RECURSOS FUNDACION CULTURAL DEL BCB P/PAGO DEL CERTIF. AVANCE DE OBRA N°5 (CAO N°5) - LIQUIDACION FINAL DEL PROYECTO - &quot;RESTAU.CENTRO CULTURAL MUSEO NUÑEZ DEL PRADO&quot;, S/G FC-BCB-PDCIA N°1131/2025, INF.BCB-GADM-SCONT-DAF-INF-2025-175, AUTORIZ.GADM HR.BCB-HRE-TGL-2025-18809. TRANSF.LIBRETA Nº00293144202-FC-BCB PROYECTOS RESTAU. CC-MMNP Y AMPL. CC-MMMP -LA"/>
    <m/>
    <m/>
    <m/>
    <m/>
    <m/>
    <m/>
    <n v="0"/>
    <n v="166315.85999999999"/>
    <s v="NO_CONCILIADO"/>
  </r>
  <r>
    <x v="99"/>
    <m/>
    <x v="99"/>
    <x v="206"/>
    <s v="S11426570002"/>
    <s v="CRV"/>
    <n v="1142657"/>
    <m/>
    <s v="||TRANSF.RECURSOS FUND.CULTURAL DEL BCB INV. CORRESP. A LA CERTIF.AVANCE OBRA.(CAO N°24) Y CERTIF.AVANCE SUPERV. N°24 (CAS N°24) PROY. CONST.EDIF ARCHIVO Y BIBL.NAC. BOL-SUCRE, S/G FC-BCB-PDCIA N°1138/2025, BCB-GADM-SCONT-DAF-INF-2025-173, AUT.HR.BCB-HRE-TGL-2025-18883 TRANSFERENCIA A LA LIBRETA Nº 00293054202- FC-BCB CONST.EDIF.ARCH BIBL.NAL DE BOLIVIA-ABNB"/>
    <m/>
    <m/>
    <m/>
    <m/>
    <m/>
    <m/>
    <n v="0"/>
    <n v="144989.18"/>
    <s v="NO_CONCILIADO"/>
  </r>
  <r>
    <x v="62"/>
    <m/>
    <x v="62"/>
    <x v="207"/>
    <s v="O23473280002"/>
    <s v="BOD"/>
    <n v="2347328"/>
    <m/>
    <s v="00221022001 DEPOSITO DE EFECTIVO, DEPOSITANTE: YELLOW TREE SRL, CONCEPTO: PAGO DE SANCION ECONOMICA, FORMULARIO M-02 FUERA DE PLAZO, CUENTA DE DEPOSITO: CUENTA UNICA DEL TESORO"/>
    <m/>
    <m/>
    <m/>
    <m/>
    <m/>
    <m/>
    <n v="0"/>
    <n v="2600"/>
    <s v="NO_CONCILIADO"/>
  </r>
  <r>
    <x v="8"/>
    <m/>
    <x v="8"/>
    <x v="207"/>
    <s v="O23473290002"/>
    <s v="BOD"/>
    <n v="2347329"/>
    <m/>
    <s v="00081011101 DEPOSITO DE EFECTIVO, DEPOSITANTE: GUERY RUDY GARCIA ARANIBAR, CONCEPTO: DEVOLUCION DE PASAJE NO UTILIZADO-GESTION 2024, CUENTA DE DEPOSITO: CUENTA UNICA DEL TESORO"/>
    <m/>
    <m/>
    <m/>
    <m/>
    <m/>
    <m/>
    <n v="0"/>
    <n v="8713.5"/>
    <s v="NO_CONCILIADO"/>
  </r>
  <r>
    <x v="1"/>
    <m/>
    <x v="1"/>
    <x v="207"/>
    <s v="O23473310002"/>
    <s v="BOD"/>
    <n v="2347331"/>
    <m/>
    <s v="00099021001 DEPOSITO DE EFECTIVO, DEPOSITANTE: EUSTAQUIO HUMIRI CALLISAYA, CONCEPTO: DEVOLUCION DE VIATICOS, CUENTA DE DEPOSITO: CUENTA UNICA DEL TESORO"/>
    <m/>
    <m/>
    <m/>
    <m/>
    <m/>
    <m/>
    <n v="0"/>
    <n v="725"/>
    <s v="NO_CONCILIADO"/>
  </r>
  <r>
    <x v="1"/>
    <m/>
    <x v="1"/>
    <x v="207"/>
    <s v="O23473350002"/>
    <s v="BOD"/>
    <n v="2347335"/>
    <m/>
    <s v="00099021001 DEPOSITO DE EFECTIVO, DEPOSITANTE: MARTHA MONASTERIOS CALLISAYA, CONCEPTO: POR COBRO IRREGULAR DESPUES DE FALLECIMIENTO, CUENTA DE DEPOSITO: CUENTA UNICA DEL TESORO"/>
    <m/>
    <m/>
    <m/>
    <m/>
    <m/>
    <m/>
    <n v="0"/>
    <n v="1829.2"/>
    <s v="NO_CONCILIADO"/>
  </r>
  <r>
    <x v="0"/>
    <m/>
    <x v="0"/>
    <x v="207"/>
    <s v="O23473360002"/>
    <s v="BOD"/>
    <n v="2347336"/>
    <m/>
    <s v="00015011108 DEPOSITO DE EFECTIVO, DEPOSITANTE: MARIA GARCIA VARGAS, CONCEPTO: EXAMEN PREOCUPACIONAL, CUENTA DE DEPOSITO: CUENTA UNICA DEL TESORO"/>
    <m/>
    <m/>
    <m/>
    <m/>
    <m/>
    <m/>
    <n v="0"/>
    <n v="100"/>
    <s v="NO_CONCILIADO"/>
  </r>
  <r>
    <x v="62"/>
    <m/>
    <x v="62"/>
    <x v="207"/>
    <s v="O23473510002"/>
    <s v="BOD"/>
    <n v="2347351"/>
    <m/>
    <s v="00221022001 DEPOSITO DE EFECTIVO, DEPOSITANTE: FERNANDO TABOADA PINTO, CONCEPTO: PAGO DE MULTA (FUERA DE PLAZO) FORMULARIO M-02, CUENTA DE DEPOSITO: CUENTA UNICA DEL TESORO"/>
    <m/>
    <m/>
    <m/>
    <m/>
    <m/>
    <m/>
    <n v="0"/>
    <n v="100"/>
    <s v="NO_CONCILIADO"/>
  </r>
  <r>
    <x v="62"/>
    <m/>
    <x v="62"/>
    <x v="207"/>
    <s v="O23473530002"/>
    <s v="BOD"/>
    <n v="2347353"/>
    <m/>
    <s v="00221022001 DEPOSITO DE EFECTIVO, DEPOSITANTE: FERNANDO TABOADA PINTO, CONCEPTO: PAGO DE MULTA (FUERA DE PLAZO) FORMULARIO M-02, CUENTA DE DEPOSITO: CUENTA UNICA DEL TESORO"/>
    <m/>
    <m/>
    <m/>
    <m/>
    <m/>
    <m/>
    <n v="0"/>
    <n v="100"/>
    <s v="NO_CONCILIADO"/>
  </r>
  <r>
    <x v="62"/>
    <m/>
    <x v="62"/>
    <x v="207"/>
    <s v="O23473540002"/>
    <s v="BOD"/>
    <n v="2347354"/>
    <m/>
    <s v="00221022001 DEPOSITO DE EFECTIVO, DEPOSITANTE: FERNANDO TABOADA PINTO, CONCEPTO: PAGO DE MULTA (FUERA DE PLAZO) FORMULARIO M-02, CUENTA DE DEPOSITO: CUENTA UNICA DEL TESORO"/>
    <m/>
    <m/>
    <m/>
    <m/>
    <m/>
    <m/>
    <n v="0"/>
    <n v="100"/>
    <s v="NO_CONCILIADO"/>
  </r>
  <r>
    <x v="62"/>
    <m/>
    <x v="62"/>
    <x v="207"/>
    <s v="O23473560002"/>
    <s v="BOD"/>
    <n v="2347356"/>
    <m/>
    <s v="00221022001 DEPOSITO DE EFECTIVO, DEPOSITANTE: FERNANDO TABOADA PINTO, CONCEPTO: PAGO DE MULTA (FUERA DE PLAZO) FORMULARIO M-02, CUENTA DE DEPOSITO: CUENTA UNICA DEL TESORO"/>
    <m/>
    <m/>
    <m/>
    <m/>
    <m/>
    <m/>
    <n v="0"/>
    <n v="100"/>
    <s v="NO_CONCILIADO"/>
  </r>
  <r>
    <x v="62"/>
    <m/>
    <x v="62"/>
    <x v="207"/>
    <s v="O23473580002"/>
    <s v="BOD"/>
    <n v="2347358"/>
    <m/>
    <s v="00221022001 DEPOSITO DE EFECTIVO, DEPOSITANTE: FERNANDO TABOADA PINTO, CONCEPTO: PAGO DE MULTA (FUERA DE PLAZO) FORMULARIO M-02, CUENTA DE DEPOSITO: CUENTA UNICA DEL TESORO"/>
    <m/>
    <m/>
    <m/>
    <m/>
    <m/>
    <m/>
    <n v="0"/>
    <n v="100"/>
    <s v="NO_CONCILIADO"/>
  </r>
  <r>
    <x v="62"/>
    <m/>
    <x v="62"/>
    <x v="207"/>
    <s v="O23473590002"/>
    <s v="BOD"/>
    <n v="2347359"/>
    <m/>
    <s v="00221022001 DEPOSITO DE EFECTIVO, DEPOSITANTE: FERNANDO TABOADA PINTO, CONCEPTO: PAGO DE MULTA (FUERA DE PLAZO) FORMULARIO M-02, CUENTA DE DEPOSITO: CUENTA UNICA DEL TESORO"/>
    <m/>
    <m/>
    <m/>
    <m/>
    <m/>
    <m/>
    <n v="0"/>
    <n v="100"/>
    <s v="NO_CONCILIADO"/>
  </r>
  <r>
    <x v="62"/>
    <m/>
    <x v="62"/>
    <x v="207"/>
    <s v="O23473600002"/>
    <s v="BOD"/>
    <n v="2347360"/>
    <m/>
    <s v="00221022001 DEPOSITO DE EFECTIVO, DEPOSITANTE: FERNANDO TABOADA PINTO, CONCEPTO: PAGO DE MULTA (FUERA DE PLAZO) FORMULARIO M-02, CUENTA DE DEPOSITO: CUENTA UNICA DEL TESORO"/>
    <m/>
    <m/>
    <m/>
    <m/>
    <m/>
    <m/>
    <n v="0"/>
    <n v="100"/>
    <s v="NO_CONCILIADO"/>
  </r>
  <r>
    <x v="62"/>
    <m/>
    <x v="62"/>
    <x v="207"/>
    <s v="O23473610002"/>
    <s v="BOD"/>
    <n v="2347361"/>
    <m/>
    <s v="00221022001 DEPOSITO DE EFECTIVO, DEPOSITANTE: FERNANDO TABOADA PINTO, CONCEPTO: PAGO DE MULTA (FUERA DE PLAZO) FORMULARIO M-02, CUENTA DE DEPOSITO: CUENTA UNICA DEL TESORO"/>
    <m/>
    <m/>
    <m/>
    <m/>
    <m/>
    <m/>
    <n v="0"/>
    <n v="100"/>
    <s v="NO_CONCILIADO"/>
  </r>
  <r>
    <x v="62"/>
    <m/>
    <x v="62"/>
    <x v="207"/>
    <s v="O23473670002"/>
    <s v="BOD"/>
    <n v="2347367"/>
    <m/>
    <s v="00221022001 DEPOSITO DE EFECTIVO, DEPOSITANTE: FERNANDO TABOADA PINTO, CONCEPTO: PAGO DE MULTA (FUERA DE PLAZO) FORMULARIO M-02, CUENTA DE DEPOSITO: CUENTA UNICA DEL TESORO"/>
    <m/>
    <m/>
    <m/>
    <m/>
    <m/>
    <m/>
    <n v="0"/>
    <n v="100"/>
    <s v="NO_CONCILIADO"/>
  </r>
  <r>
    <x v="62"/>
    <m/>
    <x v="62"/>
    <x v="207"/>
    <s v="O23473620002"/>
    <s v="BOD"/>
    <n v="2347362"/>
    <m/>
    <s v="00221022001 DEPOSITO DE EFECTIVO, DEPOSITANTE: FERNANDO TABOADA PINTO, CONCEPTO: PAGO DE MULTA (FUERA DE PLAZO) FORMULARIO M-02, CUENTA DE DEPOSITO: CUENTA UNICA DEL TESORO"/>
    <m/>
    <m/>
    <m/>
    <m/>
    <m/>
    <m/>
    <n v="0"/>
    <n v="100"/>
    <s v="NO_CONCILIADO"/>
  </r>
  <r>
    <x v="62"/>
    <m/>
    <x v="62"/>
    <x v="207"/>
    <s v="O23473640002"/>
    <s v="BOD"/>
    <n v="2347364"/>
    <m/>
    <s v="00221022001 DEPOSITO DE EFECTIVO, DEPOSITANTE: FERNANDO TABOADA PINTO, CONCEPTO: PAGO DE MULTA (FUERA DE PLAZO) FORMULARIO M-02, CUENTA DE DEPOSITO: CUENTA UNICA DEL TESORO"/>
    <m/>
    <m/>
    <m/>
    <m/>
    <m/>
    <m/>
    <n v="0"/>
    <n v="100"/>
    <s v="NO_CONCILIADO"/>
  </r>
  <r>
    <x v="62"/>
    <m/>
    <x v="62"/>
    <x v="207"/>
    <s v="O23473660002"/>
    <s v="BOD"/>
    <n v="2347366"/>
    <m/>
    <s v="00221022001 DEPOSITO DE EFECTIVO, DEPOSITANTE: FERNANDO TABOADA PINTO, CONCEPTO: PAGO DE MULTA (FUERA DE PLAZO) FORMULARIO M-02, CUENTA DE DEPOSITO: CUENTA UNICA DEL TESORO"/>
    <m/>
    <m/>
    <m/>
    <m/>
    <m/>
    <m/>
    <n v="0"/>
    <n v="100"/>
    <s v="NO_CONCILIADO"/>
  </r>
  <r>
    <x v="62"/>
    <m/>
    <x v="62"/>
    <x v="207"/>
    <s v="O23473690002"/>
    <s v="BOD"/>
    <n v="2347369"/>
    <m/>
    <s v="00221022001 DEPOSITO DE EFECTIVO, DEPOSITANTE: FERNANDO TABOADA PINTO, CONCEPTO: PAGO DE MULTA (FUERA DE PLAZO) FORMULARIO M-02, CUENTA DE DEPOSITO: CUENTA UNICA DEL TESORO"/>
    <m/>
    <m/>
    <m/>
    <m/>
    <m/>
    <m/>
    <n v="0"/>
    <n v="100"/>
    <s v="NO_CONCILIADO"/>
  </r>
  <r>
    <x v="62"/>
    <m/>
    <x v="62"/>
    <x v="207"/>
    <s v="O23473710002"/>
    <s v="BOD"/>
    <n v="2347371"/>
    <m/>
    <s v="00221022001 DEPOSITO DE EFECTIVO, DEPOSITANTE: FERNANDO TABOADA PINTO, CONCEPTO: PAGO DE MULTA (FUERA DE PLAZO) FORMULARIO M-02, CUENTA DE DEPOSITO: CUENTA UNICA DEL TESORO"/>
    <m/>
    <m/>
    <m/>
    <m/>
    <m/>
    <m/>
    <n v="0"/>
    <n v="100"/>
    <s v="NO_CONCILIADO"/>
  </r>
  <r>
    <x v="62"/>
    <m/>
    <x v="62"/>
    <x v="207"/>
    <s v="O23473720002"/>
    <s v="BOD"/>
    <n v="2347372"/>
    <m/>
    <s v="00221022001 DEPOSITO DE EFECTIVO, DEPOSITANTE: FERNANDO TABOADA PINTO, CONCEPTO: PAGO DE MULTA (FUERA DE PLAZO) FORMULARIO M-02, CUENTA DE DEPOSITO: CUENTA UNICA DEL TESORO"/>
    <m/>
    <m/>
    <m/>
    <m/>
    <m/>
    <m/>
    <n v="0"/>
    <n v="100"/>
    <s v="NO_CONCILIADO"/>
  </r>
  <r>
    <x v="62"/>
    <m/>
    <x v="62"/>
    <x v="207"/>
    <s v="O23473730002"/>
    <s v="BOD"/>
    <n v="2347373"/>
    <m/>
    <s v="00221022001 DEPOSITO DE EFECTIVO, DEPOSITANTE: FERNANDO TABOADA PINTO, CONCEPTO: PAGO DE MULTA (FUERA DE PLAZO) FORMULARIO M-02, CUENTA DE DEPOSITO: CUENTA UNICA DEL TESORO"/>
    <m/>
    <m/>
    <m/>
    <m/>
    <m/>
    <m/>
    <n v="0"/>
    <n v="100"/>
    <s v="NO_CONCILIADO"/>
  </r>
  <r>
    <x v="62"/>
    <m/>
    <x v="62"/>
    <x v="207"/>
    <s v="O23473740002"/>
    <s v="BOD"/>
    <n v="2347374"/>
    <m/>
    <s v="00221022001 DEPOSITO DE EFECTIVO, DEPOSITANTE: FERNANDO TABOADA PINTO, CONCEPTO: PAGO DE MULTA (FUERA DE PLAZO) FORMULARIO M-02, CUENTA DE DEPOSITO: CUENTA UNICA DEL TESORO"/>
    <m/>
    <m/>
    <m/>
    <m/>
    <m/>
    <m/>
    <n v="0"/>
    <n v="100"/>
    <s v="NO_CONCILIADO"/>
  </r>
  <r>
    <x v="62"/>
    <m/>
    <x v="62"/>
    <x v="207"/>
    <s v="O23473750002"/>
    <s v="BOD"/>
    <n v="2347375"/>
    <m/>
    <s v="00221022001 DEPOSITO DE EFECTIVO, DEPOSITANTE: FERNANDO TABOADA PINTO, CONCEPTO: PAGO DE MULTA (FUERA DE PLAZO) FORMULARIO M-02, CUENTA DE DEPOSITO: CUENTA UNICA DEL TESORO"/>
    <m/>
    <m/>
    <m/>
    <m/>
    <m/>
    <m/>
    <n v="0"/>
    <n v="100"/>
    <s v="NO_CONCILIADO"/>
  </r>
  <r>
    <x v="62"/>
    <m/>
    <x v="62"/>
    <x v="207"/>
    <s v="O23473770002"/>
    <s v="BOD"/>
    <n v="2347377"/>
    <m/>
    <s v="00221022001 DEPOSITO DE EFECTIVO, DEPOSITANTE: FERNANDO TABOADA PINTO, CONCEPTO: PAGO DE MULTA (FUERA DE PLAZO) FORMULARIO M-02, CUENTA DE DEPOSITO: CUENTA UNICA DEL TESORO"/>
    <m/>
    <m/>
    <m/>
    <m/>
    <m/>
    <m/>
    <n v="0"/>
    <n v="100"/>
    <s v="NO_CONCILIADO"/>
  </r>
  <r>
    <x v="62"/>
    <m/>
    <x v="62"/>
    <x v="207"/>
    <s v="O23473780002"/>
    <s v="BOD"/>
    <n v="2347378"/>
    <m/>
    <s v="00221022001 DEPOSITO DE EFECTIVO, DEPOSITANTE: FERNANDO TABOADA PINTO, CONCEPTO: PAGO DE MULTA (FUERA DE PLAZO) FORMULARIO M-02, CUENTA DE DEPOSITO: CUENTA UNICA DEL TESORO"/>
    <m/>
    <m/>
    <m/>
    <m/>
    <m/>
    <m/>
    <n v="0"/>
    <n v="100"/>
    <s v="NO_CONCILIADO"/>
  </r>
  <r>
    <x v="62"/>
    <m/>
    <x v="62"/>
    <x v="207"/>
    <s v="O23473800002"/>
    <s v="BOD"/>
    <n v="2347380"/>
    <m/>
    <s v="00221022001 DEPOSITO DE EFECTIVO, DEPOSITANTE: FERNANDO TABOADA PINTO, CONCEPTO: PAGO DE MULTA (FUERA DE PLAZO) FORMULARIO M-02, CUENTA DE DEPOSITO: CUENTA UNICA DEL TESORO"/>
    <m/>
    <m/>
    <m/>
    <m/>
    <m/>
    <m/>
    <n v="0"/>
    <n v="100"/>
    <s v="NO_CONCILIADO"/>
  </r>
  <r>
    <x v="62"/>
    <m/>
    <x v="62"/>
    <x v="207"/>
    <s v="O23473810002"/>
    <s v="BOD"/>
    <n v="2347381"/>
    <m/>
    <s v="00221022001 DEPOSITO DE EFECTIVO, DEPOSITANTE: FERNANDO TABOADA PINTO, CONCEPTO: PAGO DE MULTA (FUERA DE PLAZO) FORMULARIO M-02, CUENTA DE DEPOSITO: CUENTA UNICA DEL TESORO"/>
    <m/>
    <m/>
    <m/>
    <m/>
    <m/>
    <m/>
    <n v="0"/>
    <n v="100"/>
    <s v="NO_CONCILIADO"/>
  </r>
  <r>
    <x v="62"/>
    <m/>
    <x v="62"/>
    <x v="207"/>
    <s v="O23473820002"/>
    <s v="BOD"/>
    <n v="2347382"/>
    <m/>
    <s v="00221022001 DEPOSITO DE EFECTIVO, DEPOSITANTE: FERNANDO TABOADA PINTO, CONCEPTO: PAGO DE MULTA (FUERA DE PLAZO) FORMULARIO M-02, CUENTA DE DEPOSITO: CUENTA UNICA DEL TESORO"/>
    <m/>
    <m/>
    <m/>
    <m/>
    <m/>
    <m/>
    <n v="0"/>
    <n v="100"/>
    <s v="NO_CONCILIADO"/>
  </r>
  <r>
    <x v="97"/>
    <m/>
    <x v="97"/>
    <x v="207"/>
    <s v="O23473880002"/>
    <s v="BOD"/>
    <n v="2347388"/>
    <m/>
    <s v="00383012001 DEPOSITO DE EFECTIVO, DEPOSITANTE: AGENCIA BOLIVIANA DE CORREOS, CONCEPTO: REGIONAL TARIJA 20-25/10/2025, CUENTA DE DEPOSITO: CUENTA UNICA DEL TESORO"/>
    <m/>
    <m/>
    <m/>
    <m/>
    <m/>
    <m/>
    <n v="0"/>
    <n v="3951"/>
    <s v="NO_CONCILIADO"/>
  </r>
  <r>
    <x v="97"/>
    <m/>
    <x v="97"/>
    <x v="207"/>
    <s v="O23473890002"/>
    <s v="BOD"/>
    <n v="2347389"/>
    <m/>
    <s v="00383012001 DEPOSITO DE EFECTIVO, DEPOSITANTE: AGENCIA BOLIVIANA DE CORREOS, CONCEPTO: REGIONAL SUCRE 20-25/10/2025, CUENTA DE DEPOSITO: CUENTA UNICA DEL TESORO"/>
    <m/>
    <m/>
    <m/>
    <m/>
    <m/>
    <m/>
    <n v="0"/>
    <n v="5799"/>
    <s v="NO_CONCILIADO"/>
  </r>
  <r>
    <x v="97"/>
    <m/>
    <x v="97"/>
    <x v="207"/>
    <s v="O23473900002"/>
    <s v="BOD"/>
    <n v="2347390"/>
    <m/>
    <s v="00383012001 DEPOSITO DE EFECTIVO, DEPOSITANTE: AGENCIA BOLIVIANA DE CORREOS, CONCEPTO: CAJA DE SALUD DE LA BANCA PRIVADA, CUENTA DE DEPOSITO: CUENTA UNICA DEL TESORO"/>
    <m/>
    <m/>
    <m/>
    <m/>
    <m/>
    <m/>
    <n v="0"/>
    <n v="93"/>
    <s v="NO_CONCILIADO"/>
  </r>
  <r>
    <x v="97"/>
    <m/>
    <x v="97"/>
    <x v="207"/>
    <s v="O23473910002"/>
    <s v="BOD"/>
    <n v="2347391"/>
    <m/>
    <s v="00383012001 DEPOSITO DE EFECTIVO, DEPOSITANTE: AGENCIA BOLIVIANA DE CORREOS, CONCEPTO: REGIONAL SUCRE 25/09/2025, CUENTA DE DEPOSITO: CUENTA UNICA DEL TESORO"/>
    <m/>
    <m/>
    <m/>
    <m/>
    <m/>
    <m/>
    <n v="0"/>
    <n v="2"/>
    <s v="NO_CONCILIADO"/>
  </r>
  <r>
    <x v="97"/>
    <m/>
    <x v="97"/>
    <x v="207"/>
    <s v="O23473920002"/>
    <s v="BOD"/>
    <n v="2347392"/>
    <m/>
    <s v="00383012001 DEPOSITO DE EFECTIVO, DEPOSITANTE: AGENCIA BOLIVIANA DE CORREOS, CONCEPTO: REGIONAL SUCRE 27-31/10/2025, CUENTA DE DEPOSITO: CUENTA UNICA DEL TESORO"/>
    <m/>
    <m/>
    <m/>
    <m/>
    <m/>
    <m/>
    <n v="0"/>
    <n v="2493"/>
    <s v="NO_CONCILIADO"/>
  </r>
  <r>
    <x v="97"/>
    <m/>
    <x v="97"/>
    <x v="207"/>
    <s v="O23473930002"/>
    <s v="BOD"/>
    <n v="2347393"/>
    <m/>
    <s v="00383012001 DEPOSITO DE EFECTIVO, DEPOSITANTE: AGENCIA BOLIVIANA DE CORREOS, CONCEPTO: REGIONAL ORURO 20-25/10/2025, CUENTA DE DEPOSITO: CUENTA UNICA DEL TESORO"/>
    <m/>
    <m/>
    <m/>
    <m/>
    <m/>
    <m/>
    <n v="0"/>
    <n v="1887"/>
    <s v="NO_CONCILIADO"/>
  </r>
  <r>
    <x v="97"/>
    <m/>
    <x v="97"/>
    <x v="207"/>
    <s v="O23473940002"/>
    <s v="BOD"/>
    <n v="2347394"/>
    <m/>
    <s v="00383012001 DEPOSITO DE EFECTIVO, DEPOSITANTE: AGENCIA BOLIVIANA DE CORREOS, CONCEPTO: ARMADA BOLIVIANA SEPTIEMBRE/2025, CUENTA DE DEPOSITO: CUENTA UNICA DEL TESORO"/>
    <m/>
    <m/>
    <m/>
    <m/>
    <m/>
    <m/>
    <n v="0"/>
    <n v="245"/>
    <s v="NO_CONCILIADO"/>
  </r>
  <r>
    <x v="97"/>
    <m/>
    <x v="97"/>
    <x v="207"/>
    <s v="O23473950002"/>
    <s v="BOD"/>
    <n v="2347395"/>
    <m/>
    <s v="00383012001 DEPOSITO DE EFECTIVO, DEPOSITANTE: AGENCIA BOLIVIANA DE CORREOS, CONCEPTO: REGIONAL TARIJA 27-31/10/2025, CUENTA DE DEPOSITO: CUENTA UNICA DEL TESORO"/>
    <m/>
    <m/>
    <m/>
    <m/>
    <m/>
    <m/>
    <n v="0"/>
    <n v="1754"/>
    <s v="NO_CONCILIADO"/>
  </r>
  <r>
    <x v="97"/>
    <m/>
    <x v="97"/>
    <x v="207"/>
    <s v="O23473960002"/>
    <s v="BOD"/>
    <n v="2347396"/>
    <m/>
    <s v="00383012001 DEPOSITO DE EFECTIVO, DEPOSITANTE: AGENCIA BOLIVIANA DE CORREOS, CONCEPTO: REGIONAL COCHABAMBA 30/09/2025, CUENTA DE DEPOSITO: CUENTA UNICA DEL TESORO"/>
    <m/>
    <m/>
    <m/>
    <m/>
    <m/>
    <m/>
    <n v="0"/>
    <n v="6"/>
    <s v="NO_CONCILIADO"/>
  </r>
  <r>
    <x v="97"/>
    <m/>
    <x v="97"/>
    <x v="207"/>
    <s v="O23473970002"/>
    <s v="BOD"/>
    <n v="2347397"/>
    <m/>
    <s v="00383012001 DEPOSITO DE EFECTIVO, DEPOSITANTE: AGENCIA BOLIVIANA DE CORREOS, CONCEPTO: REGIONAL SANTA CRUZ 1-30/09/2025, CUENTA DE DEPOSITO: CUENTA UNICA DEL TESORO"/>
    <m/>
    <m/>
    <m/>
    <m/>
    <m/>
    <m/>
    <n v="0"/>
    <n v="57924.9"/>
    <s v="NO_CONCILIADO"/>
  </r>
  <r>
    <x v="97"/>
    <m/>
    <x v="97"/>
    <x v="207"/>
    <s v="O23473980002"/>
    <s v="BOD"/>
    <n v="2347398"/>
    <m/>
    <s v="00383012001 DEPOSITO DE EFECTIVO, DEPOSITANTE: AGENCIA BOLIVIANA DE CORREOS, CONCEPTO: SAFI UNION S.A., CUENTA DE DEPOSITO: CUENTA UNICA DEL TESORO"/>
    <m/>
    <m/>
    <m/>
    <m/>
    <m/>
    <m/>
    <n v="0"/>
    <n v="6787"/>
    <s v="NO_CONCILIADO"/>
  </r>
  <r>
    <x v="97"/>
    <m/>
    <x v="97"/>
    <x v="207"/>
    <s v="O23474010002"/>
    <s v="BOD"/>
    <n v="2347401"/>
    <m/>
    <s v="00383012001 DEPOSITO DE EFECTIVO, DEPOSITANTE: AGENCIA BOLIVIANA DE CORREOS, CONCEPTO: REGIONAL BENI 10-31/10/2025, CUENTA DE DEPOSITO: CUENTA UNICA DEL TESORO"/>
    <m/>
    <m/>
    <m/>
    <m/>
    <m/>
    <m/>
    <n v="0"/>
    <n v="3486.5"/>
    <s v="NO_CONCILIADO"/>
  </r>
  <r>
    <x v="97"/>
    <m/>
    <x v="97"/>
    <x v="207"/>
    <s v="O23474020002"/>
    <s v="BOD"/>
    <n v="2347402"/>
    <m/>
    <s v="00383012001 DEPOSITO DE EFECTIVO, DEPOSITANTE: AGENCIA BOLIVIANA DE CORREOS, CONCEPTO: REGIONAL ORURO 13-18/10/2025, CUENTA DE DEPOSITO: CUENTA UNICA DEL TESORO"/>
    <m/>
    <m/>
    <m/>
    <m/>
    <m/>
    <m/>
    <n v="0"/>
    <n v="1515.5"/>
    <s v="NO_CONCILIADO"/>
  </r>
  <r>
    <x v="97"/>
    <m/>
    <x v="97"/>
    <x v="207"/>
    <s v="O23474040002"/>
    <s v="BOD"/>
    <n v="2347404"/>
    <m/>
    <s v="00383012001 DEPOSITO DE EFECTIVO, DEPOSITANTE: AGENCIA BOLIVIANA DE CORREOS, CONCEPTO: REGIONAL LA PAZ 27-31/10/2025, CUENTA DE DEPOSITO: CUENTA UNICA DEL TESORO"/>
    <m/>
    <m/>
    <m/>
    <m/>
    <m/>
    <m/>
    <n v="0"/>
    <n v="47628.5"/>
    <s v="NO_CONCILIADO"/>
  </r>
  <r>
    <x v="97"/>
    <m/>
    <x v="97"/>
    <x v="207"/>
    <s v="O23474060002"/>
    <s v="BOD"/>
    <n v="2347406"/>
    <m/>
    <s v="00383012001 DEPOSITO DE EFECTIVO, DEPOSITANTE: AGENCIA BOLIVIANA DE CORREOS, CONCEPTO: EBIM, CUENTA DE DEPOSITO: CUENTA UNICA DEL TESORO"/>
    <m/>
    <m/>
    <m/>
    <m/>
    <m/>
    <m/>
    <n v="0"/>
    <n v="12"/>
    <s v="NO_CONCILIADO"/>
  </r>
  <r>
    <x v="97"/>
    <m/>
    <x v="97"/>
    <x v="207"/>
    <s v="O23474070002"/>
    <s v="BOD"/>
    <n v="2347407"/>
    <m/>
    <s v="00383012001 DEPOSITO DE EFECTIVO, DEPOSITANTE: AGENCIA BOLIVIANA DE CORREOS, CONCEPTO: EBIM, CUENTA DE DEPOSITO: CUENTA UNICA DEL TESORO"/>
    <m/>
    <m/>
    <m/>
    <m/>
    <m/>
    <m/>
    <n v="0"/>
    <n v="60"/>
    <s v="NO_CONCILIADO"/>
  </r>
  <r>
    <x v="42"/>
    <m/>
    <x v="42"/>
    <x v="207"/>
    <s v="O23474200002"/>
    <s v="BOD"/>
    <n v="2347420"/>
    <m/>
    <s v="00099021001 DEPOSITO DE EFECTIVO, DEPOSITANTE: RAMIRO MAMANI LIMACHI, CONCEPTO: DEVOLUCION DE AGUINALDO-GESTION 2024, CUENTA DE DEPOSITO: CUENTA UNICA DEL TESORO/DJBR"/>
    <m/>
    <m/>
    <m/>
    <m/>
    <m/>
    <m/>
    <n v="0"/>
    <n v="973.23"/>
    <s v="NO_CONCILIADO"/>
  </r>
  <r>
    <x v="87"/>
    <m/>
    <x v="87"/>
    <x v="207"/>
    <s v="O23474380002"/>
    <s v="BOD"/>
    <n v="2347438"/>
    <m/>
    <s v="00099021001 DEPOSITO DE EFECTIVO, DEPOSITANTE: UNIVERSIDAD MAYOR DE SAN ANDRÉS, CONCEPTO: PAGO SE SERVICIOS BÁSICOS OCTUBRE 2025 A FAVOR DE LA PROCURADURÍA GRAL. DEL ESTADO, CUENTA DE DEPOSITO: CUENTA UNICA DEL TESORO"/>
    <m/>
    <m/>
    <m/>
    <m/>
    <m/>
    <m/>
    <n v="0"/>
    <n v="726.3"/>
    <s v="NO_CONCILIADO"/>
  </r>
  <r>
    <x v="83"/>
    <m/>
    <x v="83"/>
    <x v="207"/>
    <s v="O23474680002"/>
    <s v="BOD"/>
    <n v="2347468"/>
    <m/>
    <s v="00283064101 DEPOSITO DE EFECTIVO, DEPOSITANTE: JORGE ALFREDO GARCIA HERRERA, CONCEPTO: DEVOLUCION POR PAGO INDEBIDO A FAVOR DE LA ADUANA NACIONAL, CUENTA DE DEPOSITO: CUENTA UNICA DEL TESORO"/>
    <m/>
    <m/>
    <m/>
    <m/>
    <m/>
    <m/>
    <n v="0"/>
    <n v="20"/>
    <s v="NO_CONCILIADO"/>
  </r>
  <r>
    <x v="18"/>
    <m/>
    <x v="18"/>
    <x v="207"/>
    <s v="O23474790002"/>
    <s v="BOD"/>
    <n v="2347479"/>
    <m/>
    <s v="00046171101 DEPOSITO DE EFECTIVO, DEPOSITANTE: INNOVAMAGISTRAL S.R.L., CONCEPTO: SANCION PECUNIARIA, CUENTA DE DEPOSITO: CUENTA UNICA DEL TESORO"/>
    <m/>
    <m/>
    <m/>
    <m/>
    <m/>
    <m/>
    <n v="0"/>
    <n v="830"/>
    <s v="NO_CONCILIADO"/>
  </r>
  <r>
    <x v="58"/>
    <m/>
    <x v="58"/>
    <x v="207"/>
    <s v="O23474820002"/>
    <s v="BOD"/>
    <n v="2347482"/>
    <m/>
    <s v="00132112001 DEPOSITO DE EFECTIVO, DEPOSITANTE: LUIS FERNANDO ZUBIETA VISCARRA, CONCEPTO: C-31 328 N° COMPROMISO 8 DEVOLUCIÓN DE SALDO BENEFICIO DEL PASAJE 9302414756808, CUENTA DE DEPOSITO: CUENTA UNICA DEL TESORO"/>
    <m/>
    <m/>
    <m/>
    <m/>
    <m/>
    <m/>
    <n v="0"/>
    <n v="174"/>
    <s v="NO_CONCILIADO"/>
  </r>
  <r>
    <x v="101"/>
    <m/>
    <x v="101"/>
    <x v="207"/>
    <s v="O23474850002"/>
    <s v="BOD"/>
    <n v="2347485"/>
    <m/>
    <s v="00865012001 DEPOSITO DE EFECTIVO, DEPOSITANTE: BEATRIZ LAURA ONOFRE, CONCEPTO: DEVOLUCION DE REFRIGERIO, CUENTA DE DEPOSITO: CUENTA UNICA DEL TESORO"/>
    <m/>
    <m/>
    <m/>
    <m/>
    <m/>
    <m/>
    <n v="0"/>
    <n v="18"/>
    <s v="NO_CONCILIADO"/>
  </r>
  <r>
    <x v="101"/>
    <m/>
    <x v="101"/>
    <x v="207"/>
    <s v="O23474920002"/>
    <s v="BOD"/>
    <n v="2347492"/>
    <m/>
    <s v="00865012001 DEPOSITO DE EFECTIVO, DEPOSITANTE: CRISTIAN BUTRON CLAURE, CONCEPTO: DEVOLUCION DE REFRIGERIO, CUENTA DE DEPOSITO: CUENTA UNICA DEL TESORO"/>
    <m/>
    <m/>
    <m/>
    <m/>
    <m/>
    <m/>
    <n v="0"/>
    <n v="18"/>
    <s v="NO_CONCILIADO"/>
  </r>
  <r>
    <x v="58"/>
    <m/>
    <x v="58"/>
    <x v="207"/>
    <s v="O23474950002"/>
    <s v="BOD"/>
    <n v="2347495"/>
    <m/>
    <s v="00132072001 DEPOSITO DE EFECTIVO, DEPOSITANTE: ROXANA SANDOVAL MONTERO, CONCEPTO: DEPÓSITO POR LA DIFERENCIA NO REGISTRADA DE LA FACTURA N°3 DEL PREV. 831, CUENTA DE DEPOSITO: CUENTA UNICA DEL TESORO"/>
    <m/>
    <m/>
    <m/>
    <m/>
    <m/>
    <m/>
    <n v="0"/>
    <n v="11.7"/>
    <s v="NO_CONCILIADO"/>
  </r>
  <r>
    <x v="58"/>
    <m/>
    <x v="58"/>
    <x v="207"/>
    <s v="O23474970002"/>
    <s v="BOD"/>
    <n v="2347497"/>
    <m/>
    <s v="00132072001 DEPOSITO DE EFECTIVO, DEPOSITANTE: CLAUDIA YUCRA MERAS, CONCEPTO: DEVOLUCION A LA CUT POR PASAJE AEREO NO UTILIZADO DE INFORME CON HR 40835, CUENTA DE DEPOSITO: CUENTA UNICA DEL TESORO"/>
    <m/>
    <m/>
    <m/>
    <m/>
    <m/>
    <m/>
    <n v="0"/>
    <n v="463"/>
    <s v="NO_CONCILIADO"/>
  </r>
  <r>
    <x v="18"/>
    <m/>
    <x v="18"/>
    <x v="207"/>
    <s v="O23475190002"/>
    <s v="BOD"/>
    <n v="2347519"/>
    <m/>
    <s v="00046171101 DEPOSITO DE EFECTIVO, DEPOSITANTE: LHUMAT RYT, CONCEPTO: SANCION PECUNIARIA, CUENTA DE DEPOSITO: CUENTA UNICA DEL TESORO"/>
    <m/>
    <m/>
    <m/>
    <m/>
    <m/>
    <m/>
    <n v="0"/>
    <n v="5000"/>
    <s v="NO_CONCILIADO"/>
  </r>
  <r>
    <x v="19"/>
    <m/>
    <x v="19"/>
    <x v="207"/>
    <s v="O23475250002"/>
    <s v="BOD"/>
    <n v="2347525"/>
    <m/>
    <s v="00099021001 DEPOSITO DE EFECTIVO, DEPOSITANTE: FREDDY VELASQUEZ APARICIO, CONCEPTO: DEVOLUCION POR GASTOS ADMINISTRATIVOS - PASAJE DE VUELO, CUENTA DE DEPOSITO: CUENTA UNICA DEL TESORO/DJBR"/>
    <m/>
    <m/>
    <m/>
    <m/>
    <m/>
    <m/>
    <n v="0"/>
    <n v="430"/>
    <s v="NO_CONCILIADO"/>
  </r>
  <r>
    <x v="7"/>
    <m/>
    <x v="7"/>
    <x v="207"/>
    <s v="O23475380002"/>
    <s v="BOD"/>
    <n v="2347538"/>
    <m/>
    <s v="00526012001 DEPOSITO DE EFECTIVO, DEPOSITANTE: MARCO ANTONIO BALLON RUEDA, CONCEPTO: DEVOLUCION FONDOS EN AVANCE, CUENTA DE DEPOSITO: CUENTA UNICA DEL TESORO"/>
    <m/>
    <m/>
    <m/>
    <m/>
    <m/>
    <m/>
    <n v="0"/>
    <n v="1628.67"/>
    <s v="NO_CONCILIADO"/>
  </r>
  <r>
    <x v="62"/>
    <m/>
    <x v="62"/>
    <x v="207"/>
    <s v="O23475440002"/>
    <s v="BOD"/>
    <n v="2347544"/>
    <m/>
    <s v="00221022001 DEPOSITO DE EFECTIVO, DEPOSITANTE: DANIEL MARCELO PINTO VARGAS, CONCEPTO: POR TRAMITE FORMULARIO M-02 (FUERA DE PLAZO), CUENTA DE DEPOSITO: CUENTA UNICA DEL TESORO"/>
    <m/>
    <m/>
    <m/>
    <m/>
    <m/>
    <m/>
    <n v="0"/>
    <n v="450"/>
    <s v="NO_CONCILIADO"/>
  </r>
  <r>
    <x v="56"/>
    <m/>
    <x v="56"/>
    <x v="207"/>
    <s v="O23475820002"/>
    <s v="BOD"/>
    <n v="2347582"/>
    <m/>
    <s v="00670022001 DEPOSITO DE EFECTIVO, DEPOSITANTE: MARCIA ANDREA CORZO GARCIA, CONCEPTO: DEVOLUCION DE VIATICOS, CUENTA DE DEPOSITO: CUENTA UNICA DEL TESORO"/>
    <m/>
    <m/>
    <m/>
    <m/>
    <m/>
    <m/>
    <n v="0"/>
    <n v="2900"/>
    <s v="NO_CONCILIADO"/>
  </r>
  <r>
    <x v="42"/>
    <m/>
    <x v="42"/>
    <x v="207"/>
    <s v="O23475950002"/>
    <s v="BOD"/>
    <n v="2347595"/>
    <m/>
    <s v="00099021001 DEPOSITO DE EFECTIVO, DEPOSITANTE: CELIA MAMANI CASTILLO, CONCEPTO: DEVOLUCION DE AGUINALDO-GESTION 2024, CUENTA DE DEPOSITO: CUENTA UNICA DEL TESORO/DJBR"/>
    <m/>
    <m/>
    <m/>
    <m/>
    <m/>
    <m/>
    <n v="0"/>
    <n v="368.83"/>
    <s v="NO_CONCILIADO"/>
  </r>
  <r>
    <x v="109"/>
    <m/>
    <x v="109"/>
    <x v="207"/>
    <s v="B23473650002"/>
    <s v="BOD"/>
    <n v="2347365"/>
    <m/>
    <s v="00591012001 DEP.DE CHEQ.AJENOS,RET.DE CAM.,CONCEPTO: SG HR:MT/2025-07869,DEP.: E.E.T.C. MI TELEFERICO , PROCEDENCIA: BANCO UNION S.A., CHEQUE: 4434, FECHA DE EMISION:07/11/2025"/>
    <m/>
    <m/>
    <m/>
    <m/>
    <m/>
    <m/>
    <n v="0"/>
    <n v="3200"/>
    <s v="NO_CONCILIADO"/>
  </r>
  <r>
    <x v="109"/>
    <m/>
    <x v="109"/>
    <x v="207"/>
    <s v="B23473680002"/>
    <s v="BOD"/>
    <n v="2347368"/>
    <m/>
    <s v="00591012001 DEP.DE CHEQ.AJENOS,RET.DE CAM.,CONCEPTO: SG HR:MT/2025-07869,DEP.: E.E.T.C. MI TELEFERICO , PROCEDENCIA: BANCO UNION S.A., CHEQUE: 4433, FECHA DE EMISION:07/11/2025"/>
    <m/>
    <m/>
    <m/>
    <m/>
    <m/>
    <m/>
    <n v="0"/>
    <n v="29345.4"/>
    <s v="NO_CONCILIADO"/>
  </r>
  <r>
    <x v="117"/>
    <m/>
    <x v="117"/>
    <x v="207"/>
    <s v="B23473760002"/>
    <s v="BOD"/>
    <n v="2347376"/>
    <m/>
    <s v="00155012001 DEP.DE CHEQ.AJENOS,RET.DE CAM.,CONCEPTO: SANCION DISCIPLINARIA JEAN SANDRO ORTIZ COLQUE,DEP.: DIRNOPLU , PROCEDENCIA: BANCO UNION S.A., CHEQUE: 1113, FECHA DE EMISION:06/11/2025"/>
    <m/>
    <m/>
    <m/>
    <m/>
    <m/>
    <m/>
    <n v="0"/>
    <n v="8250"/>
    <s v="NO_CONCILIADO"/>
  </r>
  <r>
    <x v="84"/>
    <m/>
    <x v="84"/>
    <x v="207"/>
    <s v="B23474160002"/>
    <s v="BOD"/>
    <n v="2347416"/>
    <m/>
    <s v="00078011102 DEP.DE CHEQ.AJENOS,RET.DE CAM.,CONCEPTO: PAGO DE DEUDA,DEP.: COOPSEL R.L. , PROCEDENCIA: BANCO NACIONAL DE BOLIVIA S.A., CHEQUE: 896266, FECHA DE EMISION:06/11/2025"/>
    <m/>
    <m/>
    <m/>
    <m/>
    <m/>
    <m/>
    <n v="0"/>
    <n v="17273.61"/>
    <s v="NO_CONCILIADO"/>
  </r>
  <r>
    <x v="84"/>
    <m/>
    <x v="84"/>
    <x v="207"/>
    <s v="B23474170002"/>
    <s v="BOD"/>
    <n v="2347417"/>
    <m/>
    <s v="00078011102 DEP.DE CHEQ.AJENOS,RET.DE CAM.,CONCEPTO: PAGO DE DEUDA,DEP.: COOPSEL R.L. , PROCEDENCIA: BANCO NACIONAL DE BOLIVIA S.A., CHEQUE: 896153, FECHA DE EMISION:06/11/2025"/>
    <m/>
    <m/>
    <m/>
    <m/>
    <m/>
    <m/>
    <n v="0"/>
    <n v="42650.879999999997"/>
    <s v="NO_CONCILIADO"/>
  </r>
  <r>
    <x v="62"/>
    <m/>
    <x v="62"/>
    <x v="207"/>
    <s v="B23474260002"/>
    <s v="BOD"/>
    <n v="2347426"/>
    <m/>
    <s v="00221022001 DEP.DE CHEQ.AJENOS,RET.DE CAM.,CONCEPTO: DEPÓSITO,DEP.: ALAN ENRIQUEZ , PROCEDENCIA: BANCO UNION S.A., CHEQUE: 223802, FECHA DE EMISION:10/11/2025"/>
    <m/>
    <m/>
    <m/>
    <m/>
    <m/>
    <m/>
    <n v="0"/>
    <n v="100"/>
    <s v="NO_CONCILIADO"/>
  </r>
  <r>
    <x v="62"/>
    <m/>
    <x v="62"/>
    <x v="207"/>
    <s v="B23474280002"/>
    <s v="BOD"/>
    <n v="2347428"/>
    <m/>
    <s v="00221022001 DEP.DE CHEQ.AJENOS,RET.DE CAM.,CONCEPTO: DEPÓSITO,DEP.: ALAN ENRIQUEZ , PROCEDENCIA: BANCO UNION S.A., CHEQUE: 223803, FECHA DE EMISION:10/11/2025"/>
    <m/>
    <m/>
    <m/>
    <m/>
    <m/>
    <m/>
    <n v="0"/>
    <n v="200"/>
    <s v="NO_CONCILIADO"/>
  </r>
  <r>
    <x v="62"/>
    <m/>
    <x v="62"/>
    <x v="207"/>
    <s v="B23474320002"/>
    <s v="BOD"/>
    <n v="2347432"/>
    <m/>
    <s v="00221022001 DEP.DE CHEQ.AJENOS,RET.DE CAM.,CONCEPTO: DEPÓSITO,DEP.: ALAN ENRIQUEZ , PROCEDENCIA: BANCO UNION S.A., CHEQUE: 223804, FECHA DE EMISION:10/11/2025"/>
    <m/>
    <m/>
    <m/>
    <m/>
    <m/>
    <m/>
    <n v="0"/>
    <n v="200"/>
    <s v="NO_CONCILIADO"/>
  </r>
  <r>
    <x v="62"/>
    <m/>
    <x v="62"/>
    <x v="207"/>
    <s v="B23474350002"/>
    <s v="BOD"/>
    <n v="2347435"/>
    <m/>
    <s v="00221022001 DEP.DE CHEQ.AJENOS,RET.DE CAM.,CONCEPTO: DEPÓSITO,DEP.: ALAN ENRIQUEZ , PROCEDENCIA: BANCO UNION S.A., CHEQUE: 223805, FECHA DE EMISION:10/11/2025"/>
    <m/>
    <m/>
    <m/>
    <m/>
    <m/>
    <m/>
    <n v="0"/>
    <n v="200"/>
    <s v="NO_CONCILIADO"/>
  </r>
  <r>
    <x v="62"/>
    <m/>
    <x v="62"/>
    <x v="207"/>
    <s v="B23474390002"/>
    <s v="BOD"/>
    <n v="2347439"/>
    <m/>
    <s v="00221022001 DEP.DE CHEQ.AJENOS,RET.DE CAM.,CONCEPTO: DEPÓSITO,DEP.: ALAN ENRIQUEZ , PROCEDENCIA: BANCO UNION S.A., CHEQUE: 223806, FECHA DE EMISION:10/11/2025"/>
    <m/>
    <m/>
    <m/>
    <m/>
    <m/>
    <m/>
    <n v="0"/>
    <n v="300"/>
    <s v="NO_CONCILIADO"/>
  </r>
  <r>
    <x v="62"/>
    <m/>
    <x v="62"/>
    <x v="207"/>
    <s v="B23474410002"/>
    <s v="BOD"/>
    <n v="2347441"/>
    <m/>
    <s v="00221022001 DEP.DE CHEQ.AJENOS,RET.DE CAM.,CONCEPTO: DEPÓSITO,DEP.: VICTOR ALARCON LAURA , PROCEDENCIA: BANCO UNION S.A., CHEQUE: 223807, FECHA DE EMISION:10/11/2025"/>
    <m/>
    <m/>
    <m/>
    <m/>
    <m/>
    <m/>
    <n v="0"/>
    <n v="500"/>
    <s v="NO_CONCILIADO"/>
  </r>
  <r>
    <x v="62"/>
    <m/>
    <x v="62"/>
    <x v="207"/>
    <s v="B23474440002"/>
    <s v="BOD"/>
    <n v="2347444"/>
    <m/>
    <s v="00221022001 DEP.DE CHEQ.AJENOS,RET.DE CAM.,CONCEPTO: DEPÓSITO,DEP.: ALAN ENRIQUEZ , PROCEDENCIA: BANCO UNION S.A., CHEQUE: 223808, FECHA DE EMISION:10/11/2025"/>
    <m/>
    <m/>
    <m/>
    <m/>
    <m/>
    <m/>
    <n v="0"/>
    <n v="500"/>
    <s v="NO_CONCILIADO"/>
  </r>
  <r>
    <x v="62"/>
    <m/>
    <x v="62"/>
    <x v="207"/>
    <s v="B23474500002"/>
    <s v="BOD"/>
    <n v="2347450"/>
    <m/>
    <s v="00221022001 DEP.DE CHEQ.AJENOS,RET.DE CAM.,CONCEPTO: DEPÓSITO,DEP.: ALAN ENRIQUEZ , PROCEDENCIA: BANCO UNION S.A., CHEQUE: 223809, FECHA DE EMISION:10/11/2025"/>
    <m/>
    <m/>
    <m/>
    <m/>
    <m/>
    <m/>
    <n v="0"/>
    <n v="500"/>
    <s v="NO_CONCILIADO"/>
  </r>
  <r>
    <x v="62"/>
    <m/>
    <x v="62"/>
    <x v="207"/>
    <s v="B23474520002"/>
    <s v="BOD"/>
    <n v="2347452"/>
    <m/>
    <s v="00221022001 DEP.DE CHEQ.AJENOS,RET.DE CAM.,CONCEPTO: DEPÓSITO,DEP.: NOELIA RUTH CHAVARRIA MIRANDA , PROCEDENCIA: BANCO UNION S.A., CHEQUE: 223810, FECHA DE EMISION:10/11/2025"/>
    <m/>
    <m/>
    <m/>
    <m/>
    <m/>
    <m/>
    <n v="0"/>
    <n v="570"/>
    <s v="NO_CONCILIADO"/>
  </r>
  <r>
    <x v="62"/>
    <m/>
    <x v="62"/>
    <x v="207"/>
    <s v="B23474550002"/>
    <s v="BOD"/>
    <n v="2347455"/>
    <m/>
    <s v="00221022001 DEP.DE CHEQ.AJENOS,RET.DE CAM.,CONCEPTO: DEPÓSITO,DEP.: VICTOR ALARCON LAURA , PROCEDENCIA: BANCO UNION S.A., CHEQUE: 223811, FECHA DE EMISION:10/11/2025"/>
    <m/>
    <m/>
    <m/>
    <m/>
    <m/>
    <m/>
    <n v="0"/>
    <n v="1100"/>
    <s v="NO_CONCILIADO"/>
  </r>
  <r>
    <x v="62"/>
    <m/>
    <x v="62"/>
    <x v="207"/>
    <s v="B23474580002"/>
    <s v="BOD"/>
    <n v="2347458"/>
    <m/>
    <s v="00221022001 DEP.DE CHEQ.AJENOS,RET.DE CAM.,CONCEPTO: DEPÓSITO,DEP.: ANDREINA TEJERINA AVILEZ , PROCEDENCIA: BANCO UNION S.A., CHEQUE: 223812, FECHA DE EMISION:10/11/2025"/>
    <m/>
    <m/>
    <m/>
    <m/>
    <m/>
    <m/>
    <n v="0"/>
    <n v="100"/>
    <s v="NO_CONCILIADO"/>
  </r>
  <r>
    <x v="62"/>
    <m/>
    <x v="62"/>
    <x v="207"/>
    <s v="B23474600002"/>
    <s v="BOD"/>
    <n v="2347460"/>
    <m/>
    <s v="00221022001 DEP.DE CHEQ.AJENOS,RET.DE CAM.,CONCEPTO: DEPÓSITO,DEP.: ANDREINA TEJERINA AVILEZ , PROCEDENCIA: BANCO UNION S.A., CHEQUE: 223813, FECHA DE EMISION:10/11/2025"/>
    <m/>
    <m/>
    <m/>
    <m/>
    <m/>
    <m/>
    <n v="0"/>
    <n v="100"/>
    <s v="NO_CONCILIADO"/>
  </r>
  <r>
    <x v="1"/>
    <m/>
    <x v="1"/>
    <x v="207"/>
    <s v="B23474620002"/>
    <s v="BOD"/>
    <n v="2347462"/>
    <m/>
    <s v="00099021001 DEP.DE CHEQ.AJENOS,RET.DE CAM.,CONCEPTO: DEPÓSITO,DEP.: GENARO CAZON ESTRADA , PROCEDENCIA: BANCO UNION S.A., CHEQUE: 223814, FECHA DE EMISION:10/11/2025"/>
    <m/>
    <m/>
    <m/>
    <m/>
    <m/>
    <m/>
    <n v="0"/>
    <n v="1583"/>
    <s v="NO_CONCILIADO"/>
  </r>
  <r>
    <x v="0"/>
    <m/>
    <x v="0"/>
    <x v="207"/>
    <s v="B23474660002"/>
    <s v="BOD"/>
    <n v="2347466"/>
    <m/>
    <s v="00015011108 DEP.DE CHEQ.AJENOS,RET.DE CAM.,CONCEPTO: DEPÓSITO A LA CUT,DEP.: MINISTERIO DE GOBIERNO , PROCEDENCIA: BANCO UNION S.A., CHEQUE: 52562, FECHA DE EMISION:07/11/2025"/>
    <m/>
    <m/>
    <m/>
    <m/>
    <m/>
    <m/>
    <n v="0"/>
    <n v="100"/>
    <s v="NO_CONCILIADO"/>
  </r>
  <r>
    <x v="0"/>
    <m/>
    <x v="0"/>
    <x v="207"/>
    <s v="B23474670002"/>
    <s v="BOD"/>
    <n v="2347467"/>
    <m/>
    <s v="00015011108 DEP.DE CHEQ.AJENOS,RET.DE CAM.,CONCEPTO: DEPÓSITO A LA CUT,DEP.: MINISTERIO DE GOBIERNO , PROCEDENCIA: BANCO UNION S.A., CHEQUE: 52564, FECHA DE EMISION:07/11/2025"/>
    <m/>
    <m/>
    <m/>
    <m/>
    <m/>
    <m/>
    <n v="0"/>
    <n v="100"/>
    <s v="NO_CONCILIADO"/>
  </r>
  <r>
    <x v="0"/>
    <m/>
    <x v="0"/>
    <x v="207"/>
    <s v="B23474690002"/>
    <s v="BOD"/>
    <n v="2347469"/>
    <m/>
    <s v="00015011108 DEP.DE CHEQ.AJENOS,RET.DE CAM.,CONCEPTO: DEPÓSITO A LA CUT,DEP.: MINISTERIO DE GOBIERNO , PROCEDENCIA: BANCO UNION S.A., CHEQUE: 52563, FECHA DE EMISION:07/11/2025"/>
    <m/>
    <m/>
    <m/>
    <m/>
    <m/>
    <m/>
    <n v="0"/>
    <n v="100"/>
    <s v="NO_CONCILIADO"/>
  </r>
  <r>
    <x v="48"/>
    <m/>
    <x v="48"/>
    <x v="207"/>
    <s v="B23474960002"/>
    <s v="BOD"/>
    <n v="2347496"/>
    <m/>
    <s v="00099021001 DEP.DE CHEQ.AJENOS,RET.DE CAM.,CONCEPTO: REEMBOLSO - MINISTERIO DE DESARROLLO PRODUCTIVO Y ECONOMIA PLURAL,DEP.: CAJA DE SALUD CORDES , PROCEDENCIA: BANCO UNION S.A., CHEQUE: 55817, FECHA DE EMISION:28/10/2025"/>
    <m/>
    <m/>
    <m/>
    <m/>
    <m/>
    <m/>
    <n v="0"/>
    <n v="6238.24"/>
    <s v="NO_CONCILIADO"/>
  </r>
  <r>
    <x v="8"/>
    <m/>
    <x v="8"/>
    <x v="207"/>
    <s v="B23474910002"/>
    <s v="BOD"/>
    <n v="2347491"/>
    <m/>
    <s v="00081011101 DEP.DE CHEQ.AJENOS,RET.DE CAM.,CONCEPTO: REEMBOLSO - MINISTERIO DE OBRAS PUBLICAS, SERVICIOS Y VIVIENDA,DEP.: CAJA DE SALUD CORDES , PROCEDENCIA: BANCO UNION S.A., CHEQUE: 55826, FECHA DE EMISION:28/10/2025"/>
    <m/>
    <m/>
    <m/>
    <m/>
    <m/>
    <m/>
    <n v="0"/>
    <n v="1012.12"/>
    <s v="NO_CONCILIADO"/>
  </r>
  <r>
    <x v="118"/>
    <m/>
    <x v="118"/>
    <x v="207"/>
    <s v="B23474930002"/>
    <s v="BOD"/>
    <n v="2347493"/>
    <m/>
    <s v="00099021001 DEP.DE CHEQ.AJENOS,RET.DE CAM.,CONCEPTO: REEMBOLSO - SERVICIO ESTATAL DE AUTONOMIAS,DEP.: CAJA DE SALUD CORDES , PROCEDENCIA: BANCO UNION S.A., CHEQUE: 55511, FECHA DE EMISION:21/10/2025"/>
    <m/>
    <m/>
    <m/>
    <m/>
    <m/>
    <m/>
    <n v="0"/>
    <n v="7027.06"/>
    <s v="NO_CONCILIADO"/>
  </r>
  <r>
    <x v="5"/>
    <m/>
    <x v="5"/>
    <x v="207"/>
    <s v="B23474940002"/>
    <s v="BOD"/>
    <n v="2347494"/>
    <m/>
    <s v="00099021001 DEP.DE CHEQ.AJENOS,RET.DE CAM.,CONCEPTO: REEMBOLSO - MINISTERIO DE MEDIO AMBIENTE Y AGUA,DEP.: CAJA DE SALUD CORDES , PROCEDENCIA: BANCO UNION S.A., CHEQUE: 55818, FECHA DE EMISION:28/10/2025"/>
    <m/>
    <m/>
    <m/>
    <m/>
    <m/>
    <m/>
    <n v="0"/>
    <n v="14980.89"/>
    <s v="NO_CONCILIADO"/>
  </r>
  <r>
    <x v="8"/>
    <m/>
    <x v="8"/>
    <x v="207"/>
    <s v="B23474980002"/>
    <s v="BOD"/>
    <n v="2347498"/>
    <m/>
    <s v="00081011101 DEP.DE CHEQ.AJENOS,RET.DE CAM.,CONCEPTO: REEMBOLSO - MINISTERIO DE OBRAS PUBLICAS, SERVICIOS Y VIVIENDA,DEP.: CAJA DE SALUD CORDES , PROCEDENCIA: BANCO UNION S.A., CHEQUE: 55077, FECHA DE EMISION:14/10/2025"/>
    <m/>
    <m/>
    <m/>
    <m/>
    <m/>
    <m/>
    <n v="0"/>
    <n v="12571.88"/>
    <s v="NO_CONCILIADO"/>
  </r>
  <r>
    <x v="79"/>
    <m/>
    <x v="79"/>
    <x v="207"/>
    <s v="B23474990002"/>
    <s v="BOD"/>
    <n v="2347499"/>
    <m/>
    <s v="00342012001 DEP.DE CHEQ.AJENOS,RET.DE CAM.,CONCEPTO: REEMBOLSO - AGENCIA ESTATAL DE VIVIENDA,DEP.: CAJA DE SALUD CORDES , PROCEDENCIA: BANCO UNION S.A., CHEQUE: 55816, FECHA DE EMISION:28/10/2025"/>
    <m/>
    <m/>
    <m/>
    <m/>
    <m/>
    <m/>
    <n v="0"/>
    <n v="1237.6199999999999"/>
    <s v="NO_CONCILIADO"/>
  </r>
  <r>
    <x v="119"/>
    <m/>
    <x v="119"/>
    <x v="207"/>
    <s v="B23475010002"/>
    <s v="BOD"/>
    <n v="2347501"/>
    <m/>
    <s v="00099021001 DEP.DE CHEQ.AJENOS,RET.DE CAM.,CONCEPTO: REEMBOLSO - AUTORIDAD PLURINACIONAL DE LA MADRE TIERRA,DEP.: CAJA DE SALUD CORDES , PROCEDENCIA: BANCO UNION S.A., CHEQUE: 55819, FECHA DE EMISION:28/10/2025"/>
    <m/>
    <m/>
    <m/>
    <m/>
    <m/>
    <m/>
    <n v="0"/>
    <n v="1213.72"/>
    <s v="NO_CONCILIADO"/>
  </r>
  <r>
    <x v="107"/>
    <m/>
    <x v="107"/>
    <x v="207"/>
    <s v="B23475020002"/>
    <s v="BOD"/>
    <n v="2347502"/>
    <m/>
    <s v="00287102001 DEP.DE CHEQ.AJENOS,RET.DE CAM.,CONCEPTO: REEMBOLSO - FONDO NACIONAL DE INVERSION PRODUCTIVA Y SOCIAL - F.P.S.,DEP.: CAJA DE SALUD CORDES , PROCEDENCIA: BANCO UNION S.A., CHEQUE: 55821, FECHA DE EMISION:28/10/2025"/>
    <m/>
    <m/>
    <m/>
    <m/>
    <m/>
    <m/>
    <n v="0"/>
    <n v="1056.92"/>
    <s v="NO_CONCILIADO"/>
  </r>
  <r>
    <x v="48"/>
    <m/>
    <x v="48"/>
    <x v="207"/>
    <s v="B23475060002"/>
    <s v="BOD"/>
    <n v="2347506"/>
    <m/>
    <s v="00099021001 DEP.DE CHEQ.AJENOS,RET.DE CAM.,CONCEPTO: REEMBOLSO - MINISTERIO DE DESARROLLO PRODUCTIVO Y ECONOMIA PLURAL,DEP.: CAJA DE SALUD CORDES , PROCEDENCIA: BANCO UNION S.A., CHEQUE: 55823, FECHA DE EMISION:28/10/2025"/>
    <m/>
    <m/>
    <m/>
    <m/>
    <m/>
    <m/>
    <n v="0"/>
    <n v="21867.88"/>
    <s v="NO_CONCILIADO"/>
  </r>
  <r>
    <x v="79"/>
    <m/>
    <x v="79"/>
    <x v="207"/>
    <s v="B23475080002"/>
    <s v="BOD"/>
    <n v="2347508"/>
    <m/>
    <s v="00342012001 DEP.DE CHEQ.AJENOS,RET.DE CAM.,CONCEPTO: REEMBOLSO - AGENCIA ESTATAL DE VIVIENDA,DEP.: CAJA DE SALUD CORDES , PROCEDENCIA: BANCO UNION S.A., CHEQUE: 55825, FECHA DE EMISION:28/10/2025"/>
    <m/>
    <m/>
    <m/>
    <m/>
    <m/>
    <m/>
    <n v="0"/>
    <n v="62083.1"/>
    <s v="NO_CONCILIADO"/>
  </r>
  <r>
    <x v="97"/>
    <m/>
    <x v="97"/>
    <x v="207"/>
    <s v="B23475100002"/>
    <s v="BOD"/>
    <n v="2347510"/>
    <m/>
    <s v="00383012001 DEP.DE CHEQ.AJENOS,RET.DE CAM.,CONCEPTO: REEMBOLSO - AGENCIA BOLIVIANA DE CORREOS,DEP.: CAJA DE SALUD CORDES , PROCEDENCIA: BANCO UNION S.A., CHEQUE: 55502, FECHA DE EMISION:21/10/2025"/>
    <m/>
    <m/>
    <m/>
    <m/>
    <m/>
    <m/>
    <n v="0"/>
    <n v="665"/>
    <s v="NO_CONCILIADO"/>
  </r>
  <r>
    <x v="8"/>
    <m/>
    <x v="8"/>
    <x v="207"/>
    <s v="B23475110002"/>
    <s v="BOD"/>
    <n v="2347511"/>
    <m/>
    <s v="00081011101 DEP.DE CHEQ.AJENOS,RET.DE CAM.,CONCEPTO: REEMBOLSO - MINISTERIO DE OBRAS PUBLICAS, SERVICIOS Y VIVIENDA,DEP.: CAJA DE SALUD CORDES , PROCEDENCIA: BANCO UNION S.A., CHEQUE: 55167, FECHA DE EMISION:17/10/2025"/>
    <m/>
    <m/>
    <m/>
    <m/>
    <m/>
    <m/>
    <n v="0"/>
    <n v="4891.21"/>
    <s v="NO_CONCILIADO"/>
  </r>
  <r>
    <x v="59"/>
    <m/>
    <x v="59"/>
    <x v="207"/>
    <s v="J06570750002"/>
    <s v="NTE"/>
    <n v="13627420"/>
    <m/>
    <s v="A:00599042001 FACTURA NO DECLARADA I/2025-16178"/>
    <m/>
    <m/>
    <m/>
    <m/>
    <m/>
    <m/>
    <n v="0"/>
    <n v="19.510000000000002"/>
    <s v="NO_CONCILIADO"/>
  </r>
  <r>
    <x v="59"/>
    <m/>
    <x v="59"/>
    <x v="207"/>
    <s v="J06570770002"/>
    <s v="NTE"/>
    <n v="13627407"/>
    <m/>
    <s v="A:00599042002 REPOSICION FACTURA NO DECLARADA 2272853 I/2025-17351"/>
    <m/>
    <m/>
    <m/>
    <m/>
    <m/>
    <m/>
    <n v="0"/>
    <n v="2.5"/>
    <s v="NO_CONCILIADO"/>
  </r>
  <r>
    <x v="59"/>
    <m/>
    <x v="59"/>
    <x v="207"/>
    <s v="J06570780002"/>
    <s v="NTE"/>
    <n v="13627409"/>
    <m/>
    <s v="A:00599042001 FACTURA NO DECLARADA I/2025-146 I/2025-14887 I/2025-18001 I/2025-18260 (Bs. 10,05 + 13,10 + 232,51 + 689,00 +97,88)"/>
    <m/>
    <m/>
    <m/>
    <m/>
    <m/>
    <m/>
    <n v="0"/>
    <n v="1042.54"/>
    <s v="NO_CONCILIADO"/>
  </r>
  <r>
    <x v="59"/>
    <m/>
    <x v="59"/>
    <x v="207"/>
    <s v="J06570830002"/>
    <s v="NTE"/>
    <n v="13627410"/>
    <m/>
    <s v="A:00599042001 MORA I/2025-13230 I/2025-16381 I/2025-17180 I/2025-18609 (Bs. 7,50 + 8,90 + 2,90 + 11,00)"/>
    <m/>
    <m/>
    <m/>
    <m/>
    <m/>
    <m/>
    <n v="0"/>
    <n v="30.3"/>
    <s v="NO_CONCILIADO"/>
  </r>
  <r>
    <x v="59"/>
    <m/>
    <x v="59"/>
    <x v="207"/>
    <s v="J06570980002"/>
    <s v="NTE"/>
    <n v="13627404"/>
    <m/>
    <s v="A:00599042002 MORA I/2025-13852 I/2025-15677 I/2025-18962 I/2025-19985 (Bs. 1,60 + 1,10 + 3,80 + 1,10)"/>
    <m/>
    <m/>
    <m/>
    <m/>
    <m/>
    <m/>
    <n v="0"/>
    <n v="7.6"/>
    <s v="NO_CONCILIADO"/>
  </r>
  <r>
    <x v="59"/>
    <m/>
    <x v="59"/>
    <x v="207"/>
    <s v="J06571050002"/>
    <s v="NTE"/>
    <n v="13627389"/>
    <m/>
    <s v="A:00599072001 INDEMNIZACION PRODUCTOS EBA POR INCIDENTE VEHICULAR RECLAMOSITREF00000001 I/2024-24480"/>
    <m/>
    <m/>
    <m/>
    <m/>
    <m/>
    <m/>
    <n v="0"/>
    <n v="880.32"/>
    <s v="NO_CONCILIADO"/>
  </r>
  <r>
    <x v="59"/>
    <m/>
    <x v="59"/>
    <x v="207"/>
    <s v="J06571070002"/>
    <s v="NTE"/>
    <n v="13627387"/>
    <m/>
    <s v="A:00599032003 FACTURA NO DECLARADA I/2024-26463 31.20 + 58.24"/>
    <m/>
    <m/>
    <m/>
    <m/>
    <m/>
    <m/>
    <n v="0"/>
    <n v="89.44"/>
    <s v="NO_CONCILIADO"/>
  </r>
  <r>
    <x v="59"/>
    <m/>
    <x v="59"/>
    <x v="207"/>
    <s v="J06571080002"/>
    <s v="NTE"/>
    <n v="13627385"/>
    <m/>
    <s v="A:00599022001 FACTURA NO DECLARDA I/2025-18643 7.80 + 2.60 + 1.95"/>
    <m/>
    <m/>
    <m/>
    <m/>
    <m/>
    <m/>
    <n v="0"/>
    <n v="12.35"/>
    <s v="NO_CONCILIADO"/>
  </r>
  <r>
    <x v="59"/>
    <m/>
    <x v="59"/>
    <x v="207"/>
    <s v="J06571090002"/>
    <s v="NTE"/>
    <n v="13627391"/>
    <m/>
    <s v="A:00599072001 FACTURA NO DECLARADA I/2024-04661"/>
    <m/>
    <m/>
    <m/>
    <m/>
    <m/>
    <m/>
    <n v="0"/>
    <n v="11.7"/>
    <s v="NO_CONCILIADO"/>
  </r>
  <r>
    <x v="59"/>
    <m/>
    <x v="59"/>
    <x v="207"/>
    <s v="J06571100002"/>
    <s v="NTE"/>
    <n v="13627388"/>
    <m/>
    <s v="A:00599042001 INDEMNIZACION PRODUCTOS EBA POR INCIDENTE VEHICULAR RECLAMOSITREF00000001 I/2024-24480"/>
    <m/>
    <m/>
    <m/>
    <m/>
    <m/>
    <m/>
    <n v="0"/>
    <n v="3899.9"/>
    <s v="NO_CONCILIADO"/>
  </r>
  <r>
    <x v="59"/>
    <m/>
    <x v="59"/>
    <x v="207"/>
    <s v="J06571110002"/>
    <s v="NTE"/>
    <n v="13627390"/>
    <m/>
    <s v="A:00599072001 MORA I/2025-16361 I/2025-07439 I/2025-16400 I/2025-16400 I/2025-20961 123,00 + 44,60 + 171,70 + 7,60"/>
    <m/>
    <m/>
    <m/>
    <m/>
    <m/>
    <m/>
    <n v="0"/>
    <n v="346.9"/>
    <s v="NO_CONCILIADO"/>
  </r>
  <r>
    <x v="59"/>
    <m/>
    <x v="59"/>
    <x v="207"/>
    <s v="J06571120002"/>
    <s v="NTE"/>
    <n v="13627383"/>
    <m/>
    <s v="A:00599022001 FACTURA NO DECLARADA I/2025-08686"/>
    <m/>
    <m/>
    <m/>
    <m/>
    <m/>
    <m/>
    <n v="0"/>
    <n v="2.21"/>
    <s v="NO_CONCILIADO"/>
  </r>
  <r>
    <x v="59"/>
    <m/>
    <x v="59"/>
    <x v="207"/>
    <s v="J06571130002"/>
    <s v="NTE"/>
    <n v="13627382"/>
    <m/>
    <s v="A:00599012001 DEPOSITO GARANTIA CONTRATO EDSON GABRIEL CANAZAS SALGADO"/>
    <m/>
    <m/>
    <m/>
    <m/>
    <m/>
    <m/>
    <n v="0"/>
    <n v="5000"/>
    <s v="NO_CONCILIADO"/>
  </r>
  <r>
    <x v="59"/>
    <m/>
    <x v="59"/>
    <x v="207"/>
    <s v="J06571140002"/>
    <s v="NTE"/>
    <n v="13627379"/>
    <m/>
    <s v="A:00599012001 FACTURA NO DECLARDA I/2025-09783"/>
    <m/>
    <m/>
    <m/>
    <m/>
    <m/>
    <m/>
    <n v="0"/>
    <n v="609.70000000000005"/>
    <s v="NO_CONCILIADO"/>
  </r>
  <r>
    <x v="59"/>
    <m/>
    <x v="59"/>
    <x v="207"/>
    <s v="J06571150002"/>
    <s v="NTE"/>
    <n v="13627384"/>
    <m/>
    <s v="A:00599022001 FACTURA NO DECLARADA I/2025-08686"/>
    <m/>
    <m/>
    <m/>
    <m/>
    <m/>
    <m/>
    <n v="0"/>
    <n v="9.1"/>
    <s v="NO_CONCILIADO"/>
  </r>
  <r>
    <x v="59"/>
    <m/>
    <x v="59"/>
    <x v="207"/>
    <s v="J06571170002"/>
    <s v="NTE"/>
    <n v="13627381"/>
    <m/>
    <s v="A:00599012001 DEPOSITO GARANTIA CONTRATO MERY GONZALES OVANDI"/>
    <m/>
    <m/>
    <m/>
    <m/>
    <m/>
    <m/>
    <n v="0"/>
    <n v="5000"/>
    <s v="NO_CONCILIADO"/>
  </r>
  <r>
    <x v="59"/>
    <m/>
    <x v="59"/>
    <x v="207"/>
    <s v="J06571180002"/>
    <s v="NTE"/>
    <n v="13627378"/>
    <m/>
    <s v="A:00599032003 FACTURA NO DECLARADA I/2025-10851"/>
    <m/>
    <m/>
    <m/>
    <m/>
    <m/>
    <m/>
    <n v="0"/>
    <n v="12.33"/>
    <s v="NO_CONCILIADO"/>
  </r>
  <r>
    <x v="59"/>
    <m/>
    <x v="59"/>
    <x v="207"/>
    <s v="J06571210002"/>
    <s v="NTE"/>
    <n v="13627372"/>
    <m/>
    <s v="A:00599032003 FACTURA NO DECLARADA E/2025-04135"/>
    <m/>
    <m/>
    <m/>
    <m/>
    <m/>
    <m/>
    <n v="0"/>
    <n v="390"/>
    <s v="NO_CONCILIADO"/>
  </r>
  <r>
    <x v="59"/>
    <m/>
    <x v="59"/>
    <x v="207"/>
    <s v="J06571250002"/>
    <s v="NTE"/>
    <n v="13627366"/>
    <m/>
    <s v="A:00599032003 FONDO EN AVANCE I/2025-24756"/>
    <m/>
    <m/>
    <m/>
    <m/>
    <m/>
    <m/>
    <n v="0"/>
    <n v="744"/>
    <s v="NO_CONCILIADO"/>
  </r>
  <r>
    <x v="59"/>
    <m/>
    <x v="59"/>
    <x v="207"/>
    <s v="J06571220002"/>
    <s v="NTE"/>
    <n v="13627376"/>
    <m/>
    <s v="A:00599032003 FONDO EN AVANCE I/2024-20028 I/2025-22538"/>
    <m/>
    <m/>
    <m/>
    <m/>
    <m/>
    <m/>
    <n v="0"/>
    <n v="360"/>
    <s v="NO_CONCILIADO"/>
  </r>
  <r>
    <x v="59"/>
    <m/>
    <x v="59"/>
    <x v="207"/>
    <s v="J06571230002"/>
    <s v="NTE"/>
    <n v="13627375"/>
    <m/>
    <s v="A:00599032003 FONDO EN AVANCE I/2025-08872"/>
    <m/>
    <m/>
    <m/>
    <m/>
    <m/>
    <m/>
    <n v="0"/>
    <n v="26"/>
    <s v="NO_CONCILIADO"/>
  </r>
  <r>
    <x v="59"/>
    <m/>
    <x v="59"/>
    <x v="207"/>
    <s v="J06571240002"/>
    <s v="NTE"/>
    <n v="13627377"/>
    <m/>
    <s v="A:00599032003 FACTURA NO DECLARADA I/2025-18909"/>
    <m/>
    <m/>
    <m/>
    <m/>
    <m/>
    <m/>
    <n v="0"/>
    <n v="767"/>
    <s v="NO_CONCILIADO"/>
  </r>
  <r>
    <x v="59"/>
    <m/>
    <x v="59"/>
    <x v="207"/>
    <s v="J06571270002"/>
    <s v="NTE"/>
    <n v="13627369"/>
    <m/>
    <s v="A:00599032003 FACTURA NO DECLARADA I/2025-02840"/>
    <m/>
    <m/>
    <m/>
    <m/>
    <m/>
    <m/>
    <n v="0"/>
    <n v="1.95"/>
    <s v="NO_CONCILIADO"/>
  </r>
  <r>
    <x v="59"/>
    <m/>
    <x v="59"/>
    <x v="207"/>
    <s v="J06571280002"/>
    <s v="NTE"/>
    <n v="13627370"/>
    <m/>
    <s v="A:00599032003 FACTURA NO DECLARADA I/2025-10465"/>
    <m/>
    <m/>
    <m/>
    <m/>
    <m/>
    <m/>
    <n v="0"/>
    <n v="15.99"/>
    <s v="NO_CONCILIADO"/>
  </r>
  <r>
    <x v="59"/>
    <m/>
    <x v="59"/>
    <x v="207"/>
    <s v="J06571300002"/>
    <s v="NTE"/>
    <n v="13627371"/>
    <m/>
    <s v="A:00599032003 FACTURA NO DECLARADA I/2024-25610"/>
    <m/>
    <m/>
    <m/>
    <m/>
    <m/>
    <m/>
    <n v="0"/>
    <n v="17.940000000000001"/>
    <s v="NO_CONCILIADO"/>
  </r>
  <r>
    <x v="59"/>
    <m/>
    <x v="59"/>
    <x v="207"/>
    <s v="J06571320002"/>
    <s v="NTE"/>
    <n v="13627367"/>
    <m/>
    <s v="A:00599032003 FONDO EN AVANCE I/2025-12435"/>
    <m/>
    <m/>
    <m/>
    <m/>
    <m/>
    <m/>
    <n v="0"/>
    <n v="171"/>
    <s v="NO_CONCILIADO"/>
  </r>
  <r>
    <x v="59"/>
    <m/>
    <x v="59"/>
    <x v="207"/>
    <s v="J06571330002"/>
    <s v="NTE"/>
    <n v="13627363"/>
    <m/>
    <s v="A:00599032003 FACTURA NO DECLARADA I/2025-04298"/>
    <m/>
    <m/>
    <m/>
    <m/>
    <m/>
    <m/>
    <n v="0"/>
    <n v="7.8"/>
    <s v="NO_CONCILIADO"/>
  </r>
  <r>
    <x v="59"/>
    <m/>
    <x v="59"/>
    <x v="207"/>
    <s v="J06571340002"/>
    <s v="NTE"/>
    <n v="13627357"/>
    <m/>
    <s v="A:00599032003 MORA I/2025-14459"/>
    <m/>
    <m/>
    <m/>
    <m/>
    <m/>
    <m/>
    <n v="0"/>
    <n v="267.5"/>
    <s v="NO_CONCILIADO"/>
  </r>
  <r>
    <x v="59"/>
    <m/>
    <x v="59"/>
    <x v="207"/>
    <s v="J06571360002"/>
    <s v="NTE"/>
    <n v="13627358"/>
    <m/>
    <s v="A:00599032003 FACTURA NO DECLARADA I/2025-13400"/>
    <m/>
    <m/>
    <m/>
    <m/>
    <m/>
    <m/>
    <n v="0"/>
    <n v="8.0299999999999994"/>
    <s v="NO_CONCILIADO"/>
  </r>
  <r>
    <x v="59"/>
    <m/>
    <x v="59"/>
    <x v="207"/>
    <s v="J06571410002"/>
    <s v="NTE"/>
    <n v="13627353"/>
    <m/>
    <s v="A:00599022001 FACTURA NO DECLARADA I/2025-09879"/>
    <m/>
    <m/>
    <m/>
    <m/>
    <m/>
    <m/>
    <n v="0"/>
    <n v="216.58"/>
    <s v="NO_CONCILIADO"/>
  </r>
  <r>
    <x v="59"/>
    <m/>
    <x v="59"/>
    <x v="207"/>
    <s v="J06571430002"/>
    <s v="NTE"/>
    <n v="13627354"/>
    <m/>
    <s v="A:00599022001 FACTURA NO DECLARADA I/2025-16140"/>
    <m/>
    <m/>
    <m/>
    <m/>
    <m/>
    <m/>
    <n v="0"/>
    <n v="2.6"/>
    <s v="NO_CONCILIADO"/>
  </r>
  <r>
    <x v="59"/>
    <m/>
    <x v="59"/>
    <x v="207"/>
    <s v="J06571440002"/>
    <s v="NTE"/>
    <n v="13627352"/>
    <m/>
    <s v="A:00599012001 REPOSICION MORA FACTURA 2193909 I/2025-16471"/>
    <m/>
    <m/>
    <m/>
    <m/>
    <m/>
    <m/>
    <n v="0"/>
    <n v="14.7"/>
    <s v="NO_CONCILIADO"/>
  </r>
  <r>
    <x v="2"/>
    <m/>
    <x v="2"/>
    <x v="207"/>
    <s v="G33675390001"/>
    <s v="CVD"/>
    <n v="3367539"/>
    <m/>
    <s v="COBRO COSTOS DE PAPELERIA SEGUN TRANSFERENCIA DEL EXTERIOR POR ORDEN DE PETROLEO BRAS SA (BRAZIL RIO DE JANEIRO, BRAZIL) REF.: NO.EXB-GAS-316-25.1/6.11.2025 FECHA VALOR 10/11/2025 LIB. 00513012007 YPFB - RECURSOS NACIONALIZACIÓN"/>
    <m/>
    <m/>
    <m/>
    <m/>
    <m/>
    <m/>
    <n v="60"/>
    <n v="0"/>
    <s v="NO_CONCILIADO"/>
  </r>
  <r>
    <x v="44"/>
    <m/>
    <x v="44"/>
    <x v="207"/>
    <s v="G33679940003"/>
    <s v="COB"/>
    <n v="20660"/>
    <m/>
    <s v="PAGO A CAF PRÉSTAMO CFA011997 VCTO. 10-11-2025 POR CUENTA DE TGN, SEGÚN NOTA MEFP/VTCP/DGCP/UODP N° 524/2025 DE 06-11-2025, VALOR 10-11-2025 INTERESES USD 504.822,07 COMISIONES USD 116.443,02 CTA. 3987 CUENTA UNICA DEL TESORO LIB. 00099021001 REF.: COMISIONES BANCARIAS"/>
    <m/>
    <m/>
    <m/>
    <m/>
    <m/>
    <m/>
    <n v="4621.91"/>
    <n v="0"/>
    <s v="NO_CONCILIADO"/>
  </r>
  <r>
    <x v="44"/>
    <m/>
    <x v="44"/>
    <x v="207"/>
    <s v="G33679930003"/>
    <s v="COB"/>
    <n v="20650"/>
    <m/>
    <s v="PAGO A CAF PRÉSTAMO CFA006843 VCTO. 10-11-2025 POR CUENTA DE TGN, SEGÚN NOTA MEFP/VTCP/DGCP/UODP N° 524/2025 DE 06-11-2025, VALOR 10-11-2025 CAPITAL USD 21.590,50 INTERESES USD 5.352,50 CTA. 3987 CUENTA UNICA DEL TESORO REF.: COMISIONES BANCARIAS"/>
    <m/>
    <m/>
    <m/>
    <m/>
    <m/>
    <m/>
    <n v="544.80999999999995"/>
    <n v="0"/>
    <s v="NO_CONCILIADO"/>
  </r>
  <r>
    <x v="44"/>
    <m/>
    <x v="44"/>
    <x v="207"/>
    <s v="G33679920003"/>
    <s v="COB"/>
    <n v="20659"/>
    <m/>
    <s v="PAGO A CAF PRÉSTAMO CFA011994 VCTO. 10-11-2025 POR CUENTA DE TGN, SEGÚN NOTA MEFP/VTCP/DGCP/UODP N° 524/2025 DE 06-11-2025, VALOR 10-11-2025 INTERESES USD 788.969,21 COMISIONES USD 59.441,82 CTA. 3987 CUENTA UNICA DEL TESORO LIB. 00099021001 REF.: COMISIONES BANCARIAS"/>
    <m/>
    <m/>
    <m/>
    <m/>
    <m/>
    <m/>
    <n v="6180.09"/>
    <n v="0"/>
    <s v="NO_CONCILIADO"/>
  </r>
  <r>
    <x v="44"/>
    <m/>
    <x v="44"/>
    <x v="207"/>
    <s v="G33679950003"/>
    <s v="COB"/>
    <n v="20661"/>
    <m/>
    <s v="PAGO A CAF PRÉSTAMO CFA011999 VCTO. 10-11-2025 POR CUENTA DE TGN, SEGÚN NOTA MEFP/VTCP/DGCP/UODP N° 524/2025 DE 06-11-2025, VALOR 10-11-2025 INTERESES USD 140.357,19 COMISIONES USD 45.864,58 CTA. 3987 CUENTA UNICA DEL TESORO LIB. 00099021001 REF.: COMISIONES BANCARIAS"/>
    <m/>
    <m/>
    <m/>
    <m/>
    <m/>
    <m/>
    <n v="1637.47"/>
    <n v="0"/>
    <s v="NO_CONCILIADO"/>
  </r>
  <r>
    <x v="44"/>
    <m/>
    <x v="44"/>
    <x v="207"/>
    <s v="G33679960003"/>
    <s v="COB"/>
    <n v="20654"/>
    <m/>
    <s v="PAGO A FONPLATA PRÉSTAMO BOL 21/2014 VCTO. 08-11-2025 POR CUENTA DE TGN, SEGÚN NOTA MEFP/VTCP/DGCP/UODP N° 524/2025 DE 06-11-2025, VALOR 10-11-2025 CAPITAL USD 1.604.842,55 INTERESES USD 425.373,78 CTA. 3987 CUENTA UNICA DEL TESORO LIB. 00099021001 REF.: COMISIONES BANCARIAS"/>
    <m/>
    <m/>
    <m/>
    <m/>
    <m/>
    <m/>
    <n v="14287.31"/>
    <n v="0"/>
    <s v="NO_CONCILIADO"/>
  </r>
  <r>
    <x v="49"/>
    <m/>
    <x v="49"/>
    <x v="207"/>
    <s v="G33681280002"/>
    <s v="CRV"/>
    <n v="3368128"/>
    <m/>
    <s v="TRANSFERENCIA DEL EXTERIOR SEGUN SWIFT NO.15934 Y NO.15933 DE FECHA 10/11/2025 ORDENANTE: VLG BUSINESS LIMITADA (CL SANTIAGO) REF.: CRED GOP DVE 0271/ROC/YLB LIB. 00597012001 RECURSOS PROPIOS VENTAS YLB"/>
    <m/>
    <m/>
    <m/>
    <m/>
    <m/>
    <m/>
    <n v="0"/>
    <n v="1019944.8"/>
    <s v="NO_CONCILIADO"/>
  </r>
  <r>
    <x v="49"/>
    <m/>
    <x v="49"/>
    <x v="207"/>
    <s v="G33681290001"/>
    <s v="CVD"/>
    <n v="3368129"/>
    <m/>
    <s v="COBRO COSTOS DE PAPELERIA SEGUN TRANSFERENCIA DEL EXTERIOR POR ORDEN DE VLG BUSINESS LIMITADA (CL SANTIAGO) REF.: CRED GOP DVE 0271/ROC/YLB LIB. 00597032001 YLB-COMERCIALIZACION DE DIVERSAS SALES"/>
    <m/>
    <m/>
    <m/>
    <m/>
    <m/>
    <m/>
    <n v="60"/>
    <n v="0"/>
    <s v="NO_CONCILIADO"/>
  </r>
  <r>
    <x v="66"/>
    <m/>
    <x v="66"/>
    <x v="207"/>
    <s v="S11427050002"/>
    <s v="CRV"/>
    <n v="1142705"/>
    <m/>
    <s v="||TRANSFERENCIA DE FONDOS SEGÚN MENSAJES SWIFT N°15930 Y 15931 DE LA FECHA Y NOTA CITE: ABE-DGE 77/2025 DE LA AGENCIA BOLIVIANA ESPACIAL DE FECHA 4/2/2025 (HRE-TGL-2320). (SECTOR PÚBLICO). LIBRETA N°585012002 ABE - VENTA DE SERVICIOS COMUNICACIÓN, P/CTA DE SES S.A."/>
    <m/>
    <m/>
    <m/>
    <m/>
    <m/>
    <m/>
    <n v="0"/>
    <n v="12896.8"/>
    <s v="NO_CONCILIADO"/>
  </r>
  <r>
    <x v="1"/>
    <m/>
    <x v="1"/>
    <x v="208"/>
    <s v="O23477530002"/>
    <s v="BOD"/>
    <n v="2347753"/>
    <m/>
    <s v="00099021001 DEPOSITO DE EFECTIVO, DEPOSITANTE: JUAN PABLO CHAVEZ VACA, CONCEPTO: DEVOLUCION DE RECURSOS, CUENTA DE DEPOSITO: CUENTA UNICA DEL TESORO"/>
    <m/>
    <m/>
    <m/>
    <m/>
    <m/>
    <m/>
    <n v="0"/>
    <n v="608"/>
    <s v="NO_CONCILIADO"/>
  </r>
  <r>
    <x v="1"/>
    <m/>
    <x v="1"/>
    <x v="208"/>
    <s v="O23477540002"/>
    <s v="BOD"/>
    <n v="2347754"/>
    <m/>
    <s v="00099021001 DEPOSITO DE EFECTIVO, DEPOSITANTE: JUAN PABLO CHAVEZ VACA, CONCEPTO: DEVOLUCION DE RECURSOS, CUENTA DE DEPOSITO: CUENTA UNICA DEL TESORO"/>
    <m/>
    <m/>
    <m/>
    <m/>
    <m/>
    <m/>
    <n v="0"/>
    <n v="699"/>
    <s v="NO_CONCILIADO"/>
  </r>
  <r>
    <x v="105"/>
    <m/>
    <x v="105"/>
    <x v="208"/>
    <s v="O23477660002"/>
    <s v="BOD"/>
    <n v="2347766"/>
    <m/>
    <s v="00522012001 DEPOSITO DE EFECTIVO, DEPOSITANTE: MAXIMO GUARACHI, CONCEPTO: ALQUILER PREDIOS LA PAZ DE LOS MESES DE SEPTIEMBRE Y OCTUBRE DEL 2025, CUENTA DE DEPOSITO: CUENTA UNICA DEL TESORO"/>
    <m/>
    <m/>
    <m/>
    <m/>
    <m/>
    <m/>
    <n v="0"/>
    <n v="407"/>
    <s v="NO_CONCILIADO"/>
  </r>
  <r>
    <x v="105"/>
    <m/>
    <x v="105"/>
    <x v="208"/>
    <s v="O23477680002"/>
    <s v="BOD"/>
    <n v="2347768"/>
    <m/>
    <s v="00522012001 DEPOSITO DE EFECTIVO, DEPOSITANTE: VIRGINIA CRISTINA QUENTA DE AVALOS, CONCEPTO: ALQUILER PREDIOS LA PAZ DE LOS MESES DE SEPTIEMBRE Y OCTUBRE DEL 2025, CUENTA DE DEPOSITO: CUENTA UNICA DEL TESORO"/>
    <m/>
    <m/>
    <m/>
    <m/>
    <m/>
    <m/>
    <n v="0"/>
    <n v="200"/>
    <s v="NO_CONCILIADO"/>
  </r>
  <r>
    <x v="105"/>
    <m/>
    <x v="105"/>
    <x v="208"/>
    <s v="O23477700002"/>
    <s v="BOD"/>
    <n v="2347770"/>
    <m/>
    <s v="00522012001 DEPOSITO DE EFECTIVO, DEPOSITANTE: PAUL LEDEZMA ZAMBRANA, CONCEPTO: ALQUILER PREDIO STA CRUZ DEL MES DE NOVIEMBRE DEL 2025, CUENTA DE DEPOSITO: CUENTA UNICA DEL TESORO"/>
    <m/>
    <m/>
    <m/>
    <m/>
    <m/>
    <m/>
    <n v="0"/>
    <n v="3000"/>
    <s v="NO_CONCILIADO"/>
  </r>
  <r>
    <x v="105"/>
    <m/>
    <x v="105"/>
    <x v="208"/>
    <s v="O23477710002"/>
    <s v="BOD"/>
    <n v="2347771"/>
    <m/>
    <s v="00522012001 DEPOSITO DE EFECTIVO, DEPOSITANTE: SEBASTIANA PARDO MENECES, CONCEPTO: ALQUILER DE PREDIOS CBBA DE LOS MESES DE SEPTIEMBRE OCTUBRE Y NOVIEMBRE DEL 2025 SG CONTRATO N°57, CUENTA DE DEPOSITO: CUENTA UNICA DEL TESORO"/>
    <m/>
    <m/>
    <m/>
    <m/>
    <m/>
    <m/>
    <n v="0"/>
    <n v="900"/>
    <s v="NO_CONCILIADO"/>
  </r>
  <r>
    <x v="105"/>
    <m/>
    <x v="105"/>
    <x v="208"/>
    <s v="O23477740002"/>
    <s v="BOD"/>
    <n v="2347774"/>
    <m/>
    <s v="00522012001 DEPOSITO DE EFECTIVO, DEPOSITANTE: SEBASTIANA PARDO MENECES, CONCEPTO: ALQUILER DE PREDIOS CBBA DE LOS MESES DE SEPTIEMBRE OCTUBRE Y NOVIEMBRE DEL 2025 SG CONTRATO N°56, CUENTA DE DEPOSITO: CUENTA UNICA DEL TESORO"/>
    <m/>
    <m/>
    <m/>
    <m/>
    <m/>
    <m/>
    <n v="0"/>
    <n v="900"/>
    <s v="NO_CONCILIADO"/>
  </r>
  <r>
    <x v="105"/>
    <m/>
    <x v="105"/>
    <x v="208"/>
    <s v="O23477750002"/>
    <s v="BOD"/>
    <n v="2347775"/>
    <m/>
    <s v="00522012001 DEPOSITO DE EFECTIVO, DEPOSITANTE: FAVIOLA ROCIO QUIROZ COLLO, CONCEPTO: ALQUILER DE PREDIOS POTOSI DEL MES DE NOVIEMBRE DEL 2025, CUENTA DE DEPOSITO: CUENTA UNICA DEL TESORO"/>
    <m/>
    <m/>
    <m/>
    <m/>
    <m/>
    <m/>
    <n v="0"/>
    <n v="3500"/>
    <s v="NO_CONCILIADO"/>
  </r>
  <r>
    <x v="10"/>
    <m/>
    <x v="10"/>
    <x v="208"/>
    <s v="O23477850002"/>
    <s v="BOD"/>
    <n v="2347785"/>
    <m/>
    <s v="00099021001 DEPOSITO DE EFECTIVO, DEPOSITANTE: EDUARDO PEREIRA ALCOCER, CONCEPTO: DEVOLUCION DE RECURSOS, CUENTA DE DEPOSITO: CUENTA UNICA DEL TESORO/DJBR"/>
    <m/>
    <m/>
    <m/>
    <m/>
    <m/>
    <m/>
    <n v="0"/>
    <n v="1398"/>
    <s v="NO_CONCILIADO"/>
  </r>
  <r>
    <x v="1"/>
    <m/>
    <x v="1"/>
    <x v="208"/>
    <s v="O23477880002"/>
    <s v="BOD"/>
    <n v="2347788"/>
    <m/>
    <s v="00099021001 DEPOSITO DE EFECTIVO, DEPOSITANTE: MARIA ELENA MENDIZABAL CACERES, CONCEPTO: DEVOLUCION POR DOBLE PERCEPCION DE HABERES DE LOS MESES DE DE MARZO/19992 Y MAYO/1994, CUENTA DE DEPOSITO: CUENTA UNICA DEL TESORO"/>
    <m/>
    <m/>
    <m/>
    <m/>
    <m/>
    <m/>
    <n v="0"/>
    <n v="1239.83"/>
    <s v="NO_CONCILIADO"/>
  </r>
  <r>
    <x v="0"/>
    <m/>
    <x v="0"/>
    <x v="208"/>
    <s v="O23477990002"/>
    <s v="BOD"/>
    <n v="2347799"/>
    <m/>
    <s v="00099021001 DEPOSITO DE EFECTIVO, DEPOSITANTE: IVERT VALDA DURAN, CONCEPTO: PAGO DE PASAJES AEREOS, CUENTA DE DEPOSITO: CUENTA UNICA DEL TESORO/DJBR"/>
    <m/>
    <m/>
    <m/>
    <m/>
    <m/>
    <m/>
    <n v="0"/>
    <n v="1253"/>
    <s v="NO_CONCILIADO"/>
  </r>
  <r>
    <x v="62"/>
    <m/>
    <x v="62"/>
    <x v="208"/>
    <s v="O23478100002"/>
    <s v="BOD"/>
    <n v="2347810"/>
    <m/>
    <s v="00221022001 DEPOSITO DE EFECTIVO, DEPOSITANTE: COMERCIALIZADORA D'MINERALES MANBRANA SRL, CONCEPTO: PAGO FUERA DE PLAZO FORMULARIO M-02, CUENTA DE DEPOSITO: CUENTA UNICA DEL TESORO"/>
    <m/>
    <m/>
    <m/>
    <m/>
    <m/>
    <m/>
    <n v="0"/>
    <n v="540"/>
    <s v="NO_CONCILIADO"/>
  </r>
  <r>
    <x v="39"/>
    <m/>
    <x v="39"/>
    <x v="208"/>
    <s v="O23478200002"/>
    <s v="BOD"/>
    <n v="2347820"/>
    <m/>
    <s v="00010011101 DEPOSITO DE EFECTIVO, DEPOSITANTE: MINISTERIO DE RELACIONES ESTERIORES, CONCEPTO: OTROS INGRESOS, CUENTA DE DEPOSITO: CUENTA UNICA DEL TESORO"/>
    <m/>
    <m/>
    <m/>
    <m/>
    <m/>
    <m/>
    <n v="0"/>
    <n v="1"/>
    <s v="NO_CONCILIADO"/>
  </r>
  <r>
    <x v="1"/>
    <m/>
    <x v="1"/>
    <x v="208"/>
    <s v="O23478430002"/>
    <s v="BOD"/>
    <n v="2347843"/>
    <m/>
    <s v="00099021001 DEPOSITO DE EFECTIVO, DEPOSITANTE: MARIA CELESTE TORREZ SOLIZ, CONCEPTO: DEVOLUCION DE 20 CTVS PARA COMPLETAR LA REVERSION DEFINITIVA DEL MES DE MAYO 2025, CUENTA DE DEPOSITO: CUENTA UNICA DEL TESORO"/>
    <m/>
    <m/>
    <m/>
    <m/>
    <m/>
    <m/>
    <n v="0"/>
    <n v="0.2"/>
    <s v="NO_CONCILIADO"/>
  </r>
  <r>
    <x v="9"/>
    <m/>
    <x v="9"/>
    <x v="208"/>
    <s v="O23478440002"/>
    <s v="BOD"/>
    <n v="2347844"/>
    <m/>
    <s v="00099021001 DEPOSITO DE EFECTIVO, DEPOSITANTE: JESSICA SARIEL ARANDA CORO, CONCEPTO: DEVOLUCION DE 94 CTVS PARA COMPLETAR LA REVERSION DEFINITIVA DE LOS MES DE JUNIO Y JULIO 2025, CUENTA DE DEPOSITO: CUENTA UNICA DEL TESORO/DJBR"/>
    <m/>
    <m/>
    <m/>
    <m/>
    <m/>
    <m/>
    <n v="0"/>
    <n v="0.94"/>
    <s v="NO_CONCILIADO"/>
  </r>
  <r>
    <x v="1"/>
    <m/>
    <x v="1"/>
    <x v="208"/>
    <s v="O23478510002"/>
    <s v="BOD"/>
    <n v="2347851"/>
    <m/>
    <s v="00099021001 DEPOSITO DE EFECTIVO, DEPOSITANTE: JUSTA MENDOZA DE CARVAJAL, CONCEPTO: DEVOLUCION DE RETROACTIVO, CUENTA DE DEPOSITO: CUENTA UNICA DEL TESORO"/>
    <m/>
    <m/>
    <m/>
    <m/>
    <m/>
    <m/>
    <n v="0"/>
    <n v="700"/>
    <s v="NO_CONCILIADO"/>
  </r>
  <r>
    <x v="56"/>
    <m/>
    <x v="56"/>
    <x v="208"/>
    <s v="O23478600002"/>
    <s v="BOD"/>
    <n v="2347860"/>
    <m/>
    <s v="00670022001 DEPOSITO DE EFECTIVO, DEPOSITANTE: CATHERINE AGUILAR MIRANDA, CONCEPTO: DEVOLUCION DE VIATICOS, CUENTA DE DEPOSITO: CUENTA UNICA DEL TESORO"/>
    <m/>
    <m/>
    <m/>
    <m/>
    <m/>
    <m/>
    <n v="0"/>
    <n v="2900"/>
    <s v="NO_CONCILIADO"/>
  </r>
  <r>
    <x v="19"/>
    <m/>
    <x v="19"/>
    <x v="208"/>
    <s v="O23478630002"/>
    <s v="BOD"/>
    <n v="2347863"/>
    <m/>
    <s v="00099021001 DEPOSITO DE EFECTIVO, DEPOSITANTE: ELOY PATTY CONDORI, CONCEPTO: DEVOLUCION POR LA ASIGNACION DE PASAJES AEREOS GESTION 2025, CUENTA DE DEPOSITO: CUENTA UNICA DEL TESORO/DJBR"/>
    <m/>
    <m/>
    <m/>
    <m/>
    <m/>
    <m/>
    <n v="0"/>
    <n v="530"/>
    <s v="NO_CONCILIADO"/>
  </r>
  <r>
    <x v="104"/>
    <m/>
    <x v="104"/>
    <x v="208"/>
    <s v="O23478780002"/>
    <s v="BOD"/>
    <n v="2347878"/>
    <m/>
    <s v="00389032001 DEPOSITO DE EFECTIVO, DEPOSITANTE: POLICARPIO FLORES MENDOLAS, CONCEPTO: DEVOLUCION DE VIATICOS PREV. N°617 DA. (03), CUENTA DE DEPOSITO: CUENTA UNICA DEL TESORO"/>
    <m/>
    <m/>
    <m/>
    <m/>
    <m/>
    <m/>
    <n v="0"/>
    <n v="371"/>
    <s v="NO_CONCILIADO"/>
  </r>
  <r>
    <x v="98"/>
    <m/>
    <x v="98"/>
    <x v="208"/>
    <s v="O23478710002"/>
    <s v="BOD"/>
    <n v="2347871"/>
    <m/>
    <s v="00066047005 DEPOSITO DE EFECTIVO, DEPOSITANTE: RAFAEL HUGO CORTEZ SANCHEZ, CONCEPTO: DEPÓSITO POR 1/2 DIA DE HONORARIOS POR ATRASOS MES DE OCTUBRE, CUENTA DE DEPOSITO: CUENTA UNICA DEL TESORO"/>
    <m/>
    <m/>
    <m/>
    <m/>
    <m/>
    <m/>
    <n v="0"/>
    <n v="242.9"/>
    <s v="NO_CONCILIADO"/>
  </r>
  <r>
    <x v="0"/>
    <m/>
    <x v="0"/>
    <x v="208"/>
    <s v="O23478740002"/>
    <s v="BOD"/>
    <n v="2347874"/>
    <m/>
    <s v="00015011108 DEPOSITO DE EFECTIVO, DEPOSITANTE: ALVARO JAVIER MORENO BALDERRAMA, CONCEPTO: EXAMEN PREOCUPACIONAL, CUENTA DE DEPOSITO: CUENTA UNICA DEL TESORO"/>
    <m/>
    <m/>
    <m/>
    <m/>
    <m/>
    <m/>
    <n v="0"/>
    <n v="100"/>
    <s v="NO_CONCILIADO"/>
  </r>
  <r>
    <x v="0"/>
    <m/>
    <x v="0"/>
    <x v="208"/>
    <s v="O23478770002"/>
    <s v="BOD"/>
    <n v="2347877"/>
    <m/>
    <s v="00015011108 DEPOSITO DE EFECTIVO, DEPOSITANTE: ALCIRA CAROLA ARRAYA BORGES, CONCEPTO: EXAMEN PREOCUPACIONAL, CUENTA DE DEPOSITO: CUENTA UNICA DEL TESORO"/>
    <m/>
    <m/>
    <m/>
    <m/>
    <m/>
    <m/>
    <n v="0"/>
    <n v="100"/>
    <s v="NO_CONCILIADO"/>
  </r>
  <r>
    <x v="25"/>
    <m/>
    <x v="25"/>
    <x v="208"/>
    <s v="O23478940002"/>
    <s v="BOD"/>
    <n v="2347894"/>
    <m/>
    <s v="00099021001 DEPOSITO DE EFECTIVO, DEPOSITANTE: LAUREN LETICIA FERNANDEZ SORUCO, CONCEPTO: DEVOLUCION DE PENALIDADES VIAJE EN COMISION A LA CIUDAD DE CBBA C-31 N°457, CUENTA DE DEPOSITO: CUENTA UNICA DEL TESORO/DJBR"/>
    <m/>
    <m/>
    <m/>
    <m/>
    <m/>
    <m/>
    <n v="0"/>
    <n v="120"/>
    <s v="NO_CONCILIADO"/>
  </r>
  <r>
    <x v="25"/>
    <m/>
    <x v="25"/>
    <x v="208"/>
    <s v="O23478970002"/>
    <s v="BOD"/>
    <n v="2347897"/>
    <m/>
    <s v="00099021001 DEPOSITO DE EFECTIVO, DEPOSITANTE: LAUREN LETICIA FERNANDEZ SORUCO, CONCEPTO: DEVOLUCION DE PENALIDADES VIAJE EN COMISION A LA CIUDAD DE SANTA CRUZ C-31 N°553, CUENTA DE DEPOSITO: CUENTA UNICA DEL TESORO/DJBR"/>
    <m/>
    <m/>
    <m/>
    <m/>
    <m/>
    <m/>
    <n v="0"/>
    <n v="30"/>
    <s v="NO_CONCILIADO"/>
  </r>
  <r>
    <x v="62"/>
    <m/>
    <x v="62"/>
    <x v="208"/>
    <s v="O23479140002"/>
    <s v="BOD"/>
    <n v="2347914"/>
    <m/>
    <s v="00221022001 DEPOSITO DE EFECTIVO, DEPOSITANTE: BENTRADE SRL, CONCEPTO: SANCION TRAMITE FUERA DE PLAZO, CUENTA DE DEPOSITO: CUENTA UNICA DEL TESORO"/>
    <m/>
    <m/>
    <m/>
    <m/>
    <m/>
    <m/>
    <n v="0"/>
    <n v="570"/>
    <s v="NO_CONCILIADO"/>
  </r>
  <r>
    <x v="5"/>
    <m/>
    <x v="5"/>
    <x v="208"/>
    <s v="O23479280002"/>
    <s v="BOD"/>
    <n v="2347928"/>
    <m/>
    <s v="00086038008 DEPOSITO DE EFECTIVO, DEPOSITANTE: TATIANA HUANCA NALEMA, CONCEPTO: DEVOLUCION DE REFRIGERIOS DUPLICADOS REFRIGERIO Y VIATICOS, CUENTA DE DEPOSITO: CUENTA UNICA DEL TESORO"/>
    <m/>
    <m/>
    <m/>
    <m/>
    <m/>
    <m/>
    <n v="0"/>
    <n v="63"/>
    <s v="NO_CONCILIADO"/>
  </r>
  <r>
    <x v="5"/>
    <m/>
    <x v="5"/>
    <x v="208"/>
    <s v="O23479290002"/>
    <s v="BOD"/>
    <n v="2347929"/>
    <m/>
    <s v="00086038008 DEPOSITO DE EFECTIVO, DEPOSITANTE: TATIANA HUANCA NALEMA, CONCEPTO: DEVOLUCION DE REFRIGERIOS DUPLICADOS REFRIGERIO Y VIATICOS DICIEMBRE, CUENTA DE DEPOSITO: CUENTA UNICA DEL TESORO"/>
    <m/>
    <m/>
    <m/>
    <m/>
    <m/>
    <m/>
    <n v="0"/>
    <n v="144"/>
    <s v="NO_CONCILIADO"/>
  </r>
  <r>
    <x v="5"/>
    <m/>
    <x v="5"/>
    <x v="208"/>
    <s v="O23479320002"/>
    <s v="BOD"/>
    <n v="2347932"/>
    <m/>
    <s v="00086038008 DEPOSITO DE EFECTIVO, DEPOSITANTE: TATIANA HUANCA NALEMA, CONCEPTO: DEVOLUCION DE REFRIGERIOS DUPLICADOS REFRIGERIO Y VIATICOS ENERO Y FEBRERO, CUENTA DE DEPOSITO: CUENTA UNICA DEL TESORO"/>
    <m/>
    <m/>
    <m/>
    <m/>
    <m/>
    <m/>
    <n v="0"/>
    <n v="270"/>
    <s v="NO_CONCILIADO"/>
  </r>
  <r>
    <x v="5"/>
    <m/>
    <x v="5"/>
    <x v="208"/>
    <s v="O23479330002"/>
    <s v="BOD"/>
    <n v="2347933"/>
    <m/>
    <s v="00086038008 DEPOSITO DE EFECTIVO, DEPOSITANTE: TATIANA HUANCA NALEMA, CONCEPTO: DEVOLUCION DE REFRIGERIOS DUPLICADOS REFRIGERIO Y VIATICOS MARZO Y ABRIL, CUENTA DE DEPOSITO: CUENTA UNICA DEL TESORO"/>
    <m/>
    <m/>
    <m/>
    <m/>
    <m/>
    <m/>
    <n v="0"/>
    <n v="54"/>
    <s v="NO_CONCILIADO"/>
  </r>
  <r>
    <x v="5"/>
    <m/>
    <x v="5"/>
    <x v="208"/>
    <s v="O23479360002"/>
    <s v="BOD"/>
    <n v="2347936"/>
    <m/>
    <s v="00086038008 DEPOSITO DE EFECTIVO, DEPOSITANTE: TATIANA HUANCA NALEMA, CONCEPTO: DEVOLUCION DE REFRIGERIOS DUPLICADOS REFRIGERIO Y VIATICOS MAYO, CUENTA DE DEPOSITO: CUENTA UNICA DEL TESORO"/>
    <m/>
    <m/>
    <m/>
    <m/>
    <m/>
    <m/>
    <n v="0"/>
    <n v="9"/>
    <s v="NO_CONCILIADO"/>
  </r>
  <r>
    <x v="5"/>
    <m/>
    <x v="5"/>
    <x v="208"/>
    <s v="O23479380002"/>
    <s v="BOD"/>
    <n v="2347938"/>
    <m/>
    <s v="00086038008 DEPOSITO DE EFECTIVO, DEPOSITANTE: TATIANA HUANCA NALEMA, CONCEPTO: DEVOLUCION DE REFRIGERIOS DUPLICADOS REFRIGERIO Y VIATICOS JULIO Y AGOSTO, CUENTA DE DEPOSITO: CUENTA UNICA DEL TESORO"/>
    <m/>
    <m/>
    <m/>
    <m/>
    <m/>
    <m/>
    <n v="0"/>
    <n v="90"/>
    <s v="NO_CONCILIADO"/>
  </r>
  <r>
    <x v="88"/>
    <m/>
    <x v="88"/>
    <x v="208"/>
    <s v="O23479470002"/>
    <s v="BOD"/>
    <n v="2347947"/>
    <m/>
    <s v="00099021001 DEPOSITO DE EFECTIVO, DEPOSITANTE: KEVIN BERRIOS RODRIGO, CONCEPTO: DEVOLUCION DE PASAJES AEREOS GESTION 2024, CUENTA DE DEPOSITO: CUENTA UNICA DEL TESORO/DJBR"/>
    <m/>
    <m/>
    <m/>
    <m/>
    <m/>
    <m/>
    <n v="0"/>
    <n v="1605"/>
    <s v="NO_CONCILIADO"/>
  </r>
  <r>
    <x v="67"/>
    <m/>
    <x v="67"/>
    <x v="208"/>
    <s v="B23477510002"/>
    <s v="BOD"/>
    <n v="2347751"/>
    <m/>
    <s v="00099021001 DEP.DE CHEQ.AJENOS,RET.DE CAM.,CONCEPTO: DEVOLUCION DE RECURSOS POR RESTITUCION DE CREDENCIALES,DEP.: AGENCIA BOLIVIANA DE ENERGIA NUCLEAR ABEN , PROCEDENCIA: BANCO UNION S.A., CHEQUE: 845, FECHA DE EMISION:07/11/2025"/>
    <m/>
    <m/>
    <m/>
    <m/>
    <m/>
    <m/>
    <n v="0"/>
    <n v="100"/>
    <s v="NO_CONCILIADO"/>
  </r>
  <r>
    <x v="108"/>
    <m/>
    <x v="108"/>
    <x v="208"/>
    <s v="B23477590002"/>
    <s v="BOD"/>
    <n v="2347759"/>
    <m/>
    <s v="00290012001 DEP.DE CHEQ.AJENOS,RET.DE CAM.,CONCEPTO: OTROS INGRESOS S/G TRAMITE N°11827227,DEP.: SERVICIO DE IMPUESTOS NACIONALES , PROCEDENCIA: BANCO UNION S.A., CHEQUE: 8301, FECHA DE EMISION:06/11/2025"/>
    <m/>
    <m/>
    <m/>
    <m/>
    <m/>
    <m/>
    <n v="0"/>
    <n v="18"/>
    <s v="NO_CONCILIADO"/>
  </r>
  <r>
    <x v="108"/>
    <m/>
    <x v="108"/>
    <x v="208"/>
    <s v="B23477620002"/>
    <s v="BOD"/>
    <n v="2347762"/>
    <m/>
    <s v="00290012001 DEP.DE CHEQ.AJENOS,RET.DE CAM.,CONCEPTO: MULTAS A CONSULTORES INDIVIDUALES DE LINEA S/G TRAMITE N°11823613,DEP.: SERVICIO DE IMPUESTOS NACIONALES , PROCEDENCIA: BANCO UNION S.A., CHEQUE: 8302, FECHA DE EMISION:06/11/2025"/>
    <m/>
    <m/>
    <m/>
    <m/>
    <m/>
    <m/>
    <n v="0"/>
    <n v="1138.8"/>
    <s v="NO_CONCILIADO"/>
  </r>
  <r>
    <x v="120"/>
    <m/>
    <x v="120"/>
    <x v="208"/>
    <s v="B23478080002"/>
    <s v="BOD"/>
    <n v="2347808"/>
    <m/>
    <s v="00595012003 DEP.DE CHEQ.AJENOS,RET.DE CAM.,CONCEPTO: POR INCAPACIDAD TEMPORAL CSBP-ORURO,DEP.: CAJA DE SALUD DE LA BANCA PRIVADA , PROCEDENCIA: BANCO NACIONAL DE BOLIVIA S.A., CHEQUE: 5091282, FECHA DE EMISION:22/10/2025"/>
    <m/>
    <m/>
    <m/>
    <m/>
    <m/>
    <m/>
    <n v="0"/>
    <n v="2166.59"/>
    <s v="NO_CONCILIADO"/>
  </r>
  <r>
    <x v="83"/>
    <m/>
    <x v="83"/>
    <x v="208"/>
    <s v="B23478160002"/>
    <s v="BOD"/>
    <n v="2347816"/>
    <m/>
    <s v="00283014101 DEP.DE CHEQ.AJENOS,RET.DE CAM.,CONCEPTO: DEPÓSITO POR LICENCIA SIN GOCE DE HABEFR-SAHONERO CHALOUP ANDREA JAQUELINE JULIO 2025,DEP.: ADUANA NACIONAL , PROCEDENCIA: BANCO UNION S.A., CHEQUE: 5373, FECHA DE EMISION:05/11/2025"/>
    <m/>
    <m/>
    <m/>
    <m/>
    <m/>
    <m/>
    <n v="0"/>
    <n v="5541.68"/>
    <s v="NO_CONCILIADO"/>
  </r>
  <r>
    <x v="39"/>
    <m/>
    <x v="39"/>
    <x v="208"/>
    <s v="B23478180002"/>
    <s v="BOD"/>
    <n v="2347818"/>
    <m/>
    <s v="00010011102 DEP.DE CHEQ.AJENOS,RET.DE CAM.,CONCEPTO: COMPENSACION SERVICIO EXTERIOR CON RECAUDACION GESTORIA,DEP.: MINISTERIO DE RELACIONES EXTERIORES , PROCEDENCIA: BANCO UNION S.A., CHEQUE: 533, FECHA DE EMISION:07/11/2025"/>
    <m/>
    <m/>
    <m/>
    <m/>
    <m/>
    <m/>
    <n v="0"/>
    <n v="492335.75"/>
    <s v="NO_CONCILIADO"/>
  </r>
  <r>
    <x v="83"/>
    <m/>
    <x v="83"/>
    <x v="208"/>
    <s v="B23478190002"/>
    <s v="BOD"/>
    <n v="2347819"/>
    <m/>
    <s v="00283014101 DEP.DE CHEQ.AJENOS,RET.DE CAM.,CONCEPTO: DEPÓSITO POR DESCUENTOS TRIBUTARIOSD-JULIO 2025,DEP.: ADUANA NACIONAL , PROCEDENCIA: BANCO UNION S.A., CHEQUE: 5374, FECHA DE EMISION:05/11/2025"/>
    <m/>
    <m/>
    <m/>
    <m/>
    <m/>
    <m/>
    <n v="0"/>
    <n v="12839"/>
    <s v="NO_CONCILIADO"/>
  </r>
  <r>
    <x v="83"/>
    <m/>
    <x v="83"/>
    <x v="208"/>
    <s v="B23478220002"/>
    <s v="BOD"/>
    <n v="2347822"/>
    <m/>
    <s v="00283014101 DEP.DE CHEQ.AJENOS,RET.DE CAM.,CONCEPTO: DEPÓSITO POR LICENCIA SIN GOCE DE HABER-CARVALLO MONICA,SAHONERO ANDREA,ZURITA PABLO-AGOSTO,DEP.: ADUANA NACIONAL , PROCEDENCIA: BANCO UNION S.A., CHEQUE: 5377, FECHA DE EMISION:05/11/2025"/>
    <m/>
    <m/>
    <m/>
    <m/>
    <m/>
    <m/>
    <n v="0"/>
    <n v="12899.32"/>
    <s v="NO_CONCILIADO"/>
  </r>
  <r>
    <x v="83"/>
    <m/>
    <x v="83"/>
    <x v="208"/>
    <s v="B23478230002"/>
    <s v="BOD"/>
    <n v="2347823"/>
    <m/>
    <s v="00283014101 DEP.DE CHEQ.AJENOS,RET.DE CAM.,CONCEPTO: DEPÓSITO POR DESCUENTOS TRIBUTARIOS-AGOSTO,DEP.: ADUANA NACIONAL , PROCEDENCIA: BANCO UNION S.A., CHEQUE: 5378, FECHA DE EMISION:05/11/2025"/>
    <m/>
    <m/>
    <m/>
    <m/>
    <m/>
    <m/>
    <n v="0"/>
    <n v="8055.7"/>
    <s v="NO_CONCILIADO"/>
  </r>
  <r>
    <x v="83"/>
    <m/>
    <x v="83"/>
    <x v="208"/>
    <s v="B23478240002"/>
    <s v="BOD"/>
    <n v="2347824"/>
    <m/>
    <s v="00283014101 DEP.DE CHEQ.AJENOS,RET.DE CAM.,CONCEPTO: DEPÓSITO POR EXCEDENTE BONO DE ANTIGUEDAD-CORI ALVARO-AGOSTO,DEP.: ADUANA NACIONAL , PROCEDENCIA: BANCO UNION S.A., CHEQUE: 5379, FECHA DE EMISION:05/11/2025"/>
    <m/>
    <m/>
    <m/>
    <m/>
    <m/>
    <m/>
    <n v="0"/>
    <n v="1803.2"/>
    <s v="NO_CONCILIADO"/>
  </r>
  <r>
    <x v="83"/>
    <m/>
    <x v="83"/>
    <x v="208"/>
    <s v="B23478260002"/>
    <s v="BOD"/>
    <n v="2347826"/>
    <m/>
    <s v="00283012002 DEP.DE CHEQ.AJENOS,RET.DE CAM.,CONCEPTO: DEPÓSITO POR EXTRAVIO DE CREDENCIAL DE CHIJO NANCY,ORTIZ OMAR,ANTONIO XIMENA, MAMANI LUIS Y QUISPE A,DEP.: ADUANA NACIONAL , PROCEDENCIA: BANCO UNION S.A., CHEQUE: 5380, FECHA DE EMISION:05/11/2025"/>
    <m/>
    <m/>
    <m/>
    <m/>
    <m/>
    <m/>
    <n v="0"/>
    <n v="988.45"/>
    <s v="NO_CONCILIADO"/>
  </r>
  <r>
    <x v="83"/>
    <m/>
    <x v="83"/>
    <x v="208"/>
    <s v="B23478270002"/>
    <s v="BOD"/>
    <n v="2347827"/>
    <m/>
    <s v="00283012002 DEP.DE CHEQ.AJENOS,RET.DE CAM.,CONCEPTO: REPROBACION CURSOS DE CAPACITACION-MORALES ZULMA Y MORALES CARLA-AGOSTO 2025,DEP.: ADUANA NACIONAL , PROCEDENCIA: BANCO UNION S.A., CHEQUE: 5381, FECHA DE EMISION:05/11/2025"/>
    <m/>
    <m/>
    <m/>
    <m/>
    <m/>
    <m/>
    <n v="0"/>
    <n v="1314.18"/>
    <s v="NO_CONCILIADO"/>
  </r>
  <r>
    <x v="83"/>
    <m/>
    <x v="83"/>
    <x v="208"/>
    <s v="B23478280002"/>
    <s v="BOD"/>
    <n v="2347828"/>
    <m/>
    <s v="00283014101 DEP.DE CHEQ.AJENOS,RET.DE CAM.,CONCEPTO: DEPÓSITO POR LICENCIA SIN GOCE DE HABER-ZURITA PABLO Y MAITA JORGE-SEPTIEMBRE 2025,DEP.: ADUANA NACIONAL , PROCEDENCIA: BANCO UNION S.A., CHEQUE: 5382, FECHA DE EMISION:05/11/2025"/>
    <m/>
    <m/>
    <m/>
    <m/>
    <m/>
    <m/>
    <n v="0"/>
    <n v="14842.59"/>
    <s v="NO_CONCILIADO"/>
  </r>
  <r>
    <x v="83"/>
    <m/>
    <x v="83"/>
    <x v="208"/>
    <s v="B23478300002"/>
    <s v="BOD"/>
    <n v="2347830"/>
    <m/>
    <s v="00283012002 DEP.DE CHEQ.AJENOS,RET.DE CAM.,CONCEPTO: DEPÓSITO POR LICENCIA SIN GOCE DE HABER-ARUQUIPA MAYTA JHONNY ELMER--SEPTIEMBRE 2025,DEP.: ADUANA NACIONAL , PROCEDENCIA: BANCO UNION S.A., CHEQUE: 5383, FECHA DE EMISION:05/11/2025"/>
    <m/>
    <m/>
    <m/>
    <m/>
    <m/>
    <m/>
    <n v="0"/>
    <n v="354.71"/>
    <s v="NO_CONCILIADO"/>
  </r>
  <r>
    <x v="83"/>
    <m/>
    <x v="83"/>
    <x v="208"/>
    <s v="B23478310002"/>
    <s v="BOD"/>
    <n v="2347831"/>
    <m/>
    <s v="00283014101 DEP.DE CHEQ.AJENOS,RET.DE CAM.,CONCEPTO: DEPÓSITO POR DESCUENTOS TRIBUTARIOS-SEPTIEMBRE 2025,DEP.: ADUANA NACIONAL , PROCEDENCIA: BANCO UNION S.A., CHEQUE: 5384, FECHA DE EMISION:05/11/2025"/>
    <m/>
    <m/>
    <m/>
    <m/>
    <m/>
    <m/>
    <n v="0"/>
    <n v="2226.54"/>
    <s v="NO_CONCILIADO"/>
  </r>
  <r>
    <x v="42"/>
    <m/>
    <x v="42"/>
    <x v="208"/>
    <s v="B23478320002"/>
    <s v="BOD"/>
    <n v="2347832"/>
    <m/>
    <s v="00291012006 DEP.DE CHEQ.AJENOS,RET.DE CAM.,CONCEPTO: DEPÓSITO,DEP.: ROSARIO ALCOCER , PROCEDENCIA: BANCO UNION S.A., CHEQUE: 223818, FECHA DE EMISION:11/11/2025"/>
    <m/>
    <m/>
    <m/>
    <m/>
    <m/>
    <m/>
    <n v="0"/>
    <n v="6273"/>
    <s v="NO_CONCILIADO"/>
  </r>
  <r>
    <x v="83"/>
    <m/>
    <x v="83"/>
    <x v="208"/>
    <s v="B23478330002"/>
    <s v="BOD"/>
    <n v="2347833"/>
    <m/>
    <s v="00283014101 DEP.DE CHEQ.AJENOS,RET.DE CAM.,CONCEPTO: DEPÓSITO POR EXCEDENTE BONO DE ANTIGUEDAD-CORI CRESPO ALVARO DARIO-SEPTIEMBRE,DEP.: ADUANA NACIONAL , PROCEDENCIA: BANCO UNION S.A., CHEQUE: 5385, FECHA DE EMISION:05/11/2025"/>
    <m/>
    <m/>
    <m/>
    <m/>
    <m/>
    <m/>
    <n v="0"/>
    <n v="1803.2"/>
    <s v="NO_CONCILIADO"/>
  </r>
  <r>
    <x v="1"/>
    <m/>
    <x v="1"/>
    <x v="208"/>
    <s v="B23478340002"/>
    <s v="BOD"/>
    <n v="2347834"/>
    <m/>
    <s v="00099021001 DEP.DE CHEQ.AJENOS,RET.DE CAM.,CONCEPTO: DEPÓSITO,DEP.: MIREYSA BANEGAS MARQUEZ , PROCEDENCIA: BANCO UNION S.A., CHEQUE: 223817, FECHA DE EMISION:11/11/2025"/>
    <m/>
    <m/>
    <m/>
    <m/>
    <m/>
    <m/>
    <n v="0"/>
    <n v="279.31"/>
    <s v="NO_CONCILIADO"/>
  </r>
  <r>
    <x v="83"/>
    <m/>
    <x v="83"/>
    <x v="208"/>
    <s v="B23478360002"/>
    <s v="BOD"/>
    <n v="2347836"/>
    <m/>
    <s v="00283012002 DEP.DE CHEQ.AJENOS,RET.DE CAM.,CONCEPTO: DEPÓSITO POR EXTRAVIO DE CREDENCIAL-MENDOZA RODRIGO, VELASQUEZ JESUS-SEPTIEMBRE,DEP.: ADUANA NACIONAL , PROCEDENCIA: BANCO UNION S.A., CHEQUE: 5386, FECHA DE EMISION:05/11/2025"/>
    <m/>
    <m/>
    <m/>
    <m/>
    <m/>
    <m/>
    <n v="0"/>
    <n v="404.06"/>
    <s v="NO_CONCILIADO"/>
  </r>
  <r>
    <x v="83"/>
    <m/>
    <x v="83"/>
    <x v="208"/>
    <s v="B23478380002"/>
    <s v="BOD"/>
    <n v="2347838"/>
    <m/>
    <s v="00283012002 DEP.DE CHEQ.AJENOS,RET.DE CAM.,CONCEPTO: DEPÓSITO POR REPROBACION CURSOS DE CAPACITACION-ASTORGA ISABEL-HUARACHI EDSSON, LIMACHI DORIS-SEPTIE,DEP.: ADUANA NACIONAL , PROCEDENCIA: BANCO UNION S.A., CHEQUE: 5387, FECHA DE EMISION:05/11/2025"/>
    <m/>
    <m/>
    <m/>
    <m/>
    <m/>
    <m/>
    <n v="0"/>
    <n v="2376"/>
    <s v="NO_CONCILIADO"/>
  </r>
  <r>
    <x v="83"/>
    <m/>
    <x v="83"/>
    <x v="208"/>
    <s v="B23478400002"/>
    <s v="BOD"/>
    <n v="2347840"/>
    <m/>
    <s v="00283012002 DEP.DE CHEQ.AJENOS,RET.DE CAM.,CONCEPTO: DEPÓSITO POR EXTRAVIO ROPA DE TRABAJO-TORRES MIRANDA BELISARIO-SEPTIEMBRE,DEP.: ADUANA NACIONAL , PROCEDENCIA: BANCO UNION S.A., CHEQUE: 5388, FECHA DE EMISION:05/11/2025"/>
    <m/>
    <m/>
    <m/>
    <m/>
    <m/>
    <m/>
    <n v="0"/>
    <n v="145"/>
    <s v="NO_CONCILIADO"/>
  </r>
  <r>
    <x v="98"/>
    <m/>
    <x v="98"/>
    <x v="208"/>
    <s v="J06572820002"/>
    <s v="NTE"/>
    <n v="13626392"/>
    <m/>
    <s v="A:00099021001 GAM DE RIBERALTA, TRANSFERENCIA DE RECUPERACIONES SEGUN NOTA GEF-LCR-DYF-1405-NOT/25 POR CONCEPTO DE PAGO DE CAPITAL E INTERESES DE ACUERDO A CONTRATO DE FIDEICOMISO &quot;FINANCIAMIENTO DE APOYO A LA REACTIVACION DE LA INVERSIÓN PUBLICA” (FARIP) FIRMADO ENTRE EL MPD Y EL FNDR."/>
    <m/>
    <m/>
    <m/>
    <m/>
    <m/>
    <m/>
    <n v="0"/>
    <n v="909041.34"/>
    <s v="NO_CONCILIADO"/>
  </r>
  <r>
    <x v="98"/>
    <m/>
    <x v="98"/>
    <x v="208"/>
    <s v="J06572830002"/>
    <s v="NTE"/>
    <n v="13680385"/>
    <m/>
    <s v="A:00099021001 GAM DE RIBERALTA, TRANSFERENCIA DE RECUPERACIONES SEGUN NOTA GEF-LCR-DYF-1405-NOT/25 POR CONCEPTO DE PAGO DE INTERES PENAL DE ACUERDO A CONTRATO DE FIDEICOMISO &quot;FINANCIAMIENTO DE APOYO A LA REACTIVACION DE LA INVERSIÓN PUBLICA” (FARIP) FIRMADO ENTRE EL MPD Y EL FNDR."/>
    <m/>
    <m/>
    <m/>
    <m/>
    <m/>
    <m/>
    <n v="0"/>
    <n v="62.65"/>
    <s v="NO_CONCILIADO"/>
  </r>
  <r>
    <x v="85"/>
    <m/>
    <x v="85"/>
    <x v="208"/>
    <s v="J06572840002"/>
    <s v="NTE"/>
    <n v="13680386"/>
    <m/>
    <s v="A:00862012001 GAM DE RIBERALTA, TRANSFERENCIA DE RECUPERACIONES SEGUN NOTA GE-LCR-DYF-1405-NOT/25 POR CONCEPTO DE REMUNERACIÓN DE ADMINISTRACION DE FIDEICOMISO QUE CORRESPONDEN AL FNDR DE ACUERDO A CONTRATO DE FIDEICOMISO &quot;FINANCIAMIENTO DE APOYO A LA REACTIVACION DE LA INVERSIÓN PUBLICA” (FARIP)."/>
    <m/>
    <m/>
    <m/>
    <m/>
    <m/>
    <m/>
    <n v="0"/>
    <n v="128411.76"/>
    <s v="NO_CONCILIADO"/>
  </r>
  <r>
    <x v="85"/>
    <m/>
    <x v="85"/>
    <x v="208"/>
    <s v="J06572850002"/>
    <s v="NTE"/>
    <n v="13680389"/>
    <m/>
    <s v="A:00862012001 GAM DE CHULUMANI, TRANSFERENCIA DE RECUPERACIONES SEGUN NOTA GE-LCR-DYF-1179-NOT/25 POR CONCEPTO DE REMUNERACIÓN DE ADMINISTRACION DE FIDEICOMISO QUE CORRESPONDEN AL FNDR DE ACUERDO A CONTRATO DE FIDEICOMISO &quot;FINANCIAMIENTO DE APOYO A LA REACTIVACION DE LA INVERSIÓN PUBLICA” (FARIP)."/>
    <m/>
    <m/>
    <m/>
    <m/>
    <m/>
    <m/>
    <n v="0"/>
    <n v="1818.52"/>
    <s v="NO_CONCILIADO"/>
  </r>
  <r>
    <x v="98"/>
    <m/>
    <x v="98"/>
    <x v="208"/>
    <s v="J06572860002"/>
    <s v="NTE"/>
    <n v="13680388"/>
    <m/>
    <s v="A:00099021001 GAM DE CHULUMANI, TRANSFERENCIA DE RECUPERACIONES SEGUN NOTA GEF-LCR-DYF-1179-NOT/25 POR CONCEPTO DE PAGO DE INTERESES DE ACUERDO A CONTRATO DE FIDEICOMISO &quot;FINANCIAMIENTO DE APOYO A LA REACTIVACION DE LA INVERSIÓN PUBLICA” (FARIP) FIRMADO ENTRE EL MPD Y EL FNDR."/>
    <m/>
    <m/>
    <m/>
    <m/>
    <m/>
    <m/>
    <n v="0"/>
    <n v="1818.53"/>
    <s v="NO_CONCILIADO"/>
  </r>
  <r>
    <x v="102"/>
    <m/>
    <x v="102"/>
    <x v="208"/>
    <s v="Q23225970002"/>
    <s v="CRV"/>
    <n v="2322597"/>
    <m/>
    <s v="NUMERO DE LIBRETA CUT: LIBRETA NÂ° 00373024105 OPERACIÓN E75 TRANSFERENCIA DE LA CUENTA FISCAL BUN A LA CUT EN MN TRANSFERENCIA DE FONDOS A SOLICITUD DEL: GOBIERNO AUTONOMO MUNICIPAL SAN LORENZO, CITE: OF.DESP. GAMSL NÂ° 863/2025 CUENTA CUT 3987 LIBRETA NÂ° 00373024105 &quot;FDI - TRANSFERENCIAS PRO"/>
    <m/>
    <m/>
    <m/>
    <m/>
    <m/>
    <m/>
    <n v="0"/>
    <n v="239901.62"/>
    <s v="NO_CONCILIADO"/>
  </r>
  <r>
    <x v="2"/>
    <m/>
    <x v="2"/>
    <x v="208"/>
    <s v="G33697860001"/>
    <s v="CVD"/>
    <n v="3369786"/>
    <m/>
    <s v="COBRO COSTOS DE PAPELERIA SEGUN TRANSFERENCIA DEL EXTERIOR POR ORDEN DE MTX COMERCIALIZADORA DE GAS LTDA. (BR) REF.: RFB PPA MTX 56/25 GAS NATURAL FECHA VALOR 10/11/2025 LIB. 00513012015 YPFB-HEROES DEL CHACO-BS"/>
    <m/>
    <m/>
    <m/>
    <m/>
    <m/>
    <m/>
    <n v="60"/>
    <n v="0"/>
    <s v="NO_CONCILIADO"/>
  </r>
  <r>
    <x v="97"/>
    <m/>
    <x v="97"/>
    <x v="208"/>
    <s v="S11427290002"/>
    <s v="CRV"/>
    <n v="1142729"/>
    <m/>
    <s v="||REGULARIZACIÓN DE LA OPERACIÓN N°1142366 DEL DEPARTAMENTO DE OPERACIONES DE INVERSIÓN DE FECHA 4/11/2025, SEGÚN NOTA CITE: AGBC-AGBC/DAF/TFC-CPRV-0959-CAR/2025 DE F.10/11/2025 (HRE-TSO-1607) Y AGBC-AGBC/DAF/TFC-CPRV-0045-CAR/2025 DE F.27/01/2025 (HRE-TGL-1747). A LA LIB.00383012001 INGRESOS AGENCIA BOLIVIANA DE CORREOS,P/CTA.DE POSTE ITALINE SOCIETA PER AZIONI"/>
    <m/>
    <m/>
    <m/>
    <m/>
    <m/>
    <m/>
    <n v="0"/>
    <n v="365037.64"/>
    <s v="NO_CONCILIADO"/>
  </r>
  <r>
    <x v="97"/>
    <m/>
    <x v="97"/>
    <x v="208"/>
    <s v="S11427290003"/>
    <s v="COB"/>
    <n v="1142729"/>
    <m/>
    <s v="||REGULARIZACIÓN DE LA OPERACIÓN N°1142366 DEL DEPARTAMENTO DE OPERACIONES DE INVERSIÓN DE FECHA 4/11/2025, SEGÚN NOTA CITE: AGBC-AGBC/DAF/TFC-CPRV-0959-CAR/2025 DE F.10/11/2025 (HRE-TSO-1607) Y AGBC-AGBC/DAF/TFC-CPRV-0045-CAR/2025 DE F.27/01/2025 (HRE-TGL-1747). DÉBITO DE LA LIBRETA 00383012001 INGRESOS AGENCIA BOLIVIANA DE CORREOS,COBRO DE ÚTILES DE ESCRITORIO"/>
    <m/>
    <m/>
    <m/>
    <m/>
    <m/>
    <m/>
    <n v="60"/>
    <n v="0"/>
    <s v="NO_CONCILIADO"/>
  </r>
  <r>
    <x v="2"/>
    <m/>
    <x v="2"/>
    <x v="208"/>
    <s v="S11427500001"/>
    <s v="COB"/>
    <n v="1142750"/>
    <m/>
    <s v="'COBRO DE'||ÚTILES DE ESCRITORIO POR EL COMPROBANTE NRO.1142748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08"/>
    <s v="S11427520001"/>
    <s v="COB"/>
    <n v="1142752"/>
    <m/>
    <s v="'COBRO DE'||ÚTILES DE ESCRITORIO POR EL COMPROBANTE NRO.1142751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58"/>
    <m/>
    <x v="58"/>
    <x v="208"/>
    <s v="S11427390001"/>
    <s v="COB"/>
    <n v="1142739"/>
    <m/>
    <s v="'COBRO DE UTILES DE ESCRITORIO POR´||BS60.- Y REEMB. GASTOS DE COMUNICACION BS300.- CARTA DE CREDITO STANDBY REF.: 07175698398 (BCB:SB-R-2025-11) S/G NOTA SEDEM/GG/EB N° 1171/2025 REC. EN FECHA 10/11/2025. LIB: 00132032001 ECEBOL - GESTION OPERATIVA."/>
    <m/>
    <m/>
    <m/>
    <m/>
    <m/>
    <m/>
    <n v="360"/>
    <n v="0"/>
    <s v="NO_CONCILIADO"/>
  </r>
  <r>
    <x v="68"/>
    <m/>
    <x v="68"/>
    <x v="208"/>
    <s v="I01346520002"/>
    <s v="CRV"/>
    <n v="134652"/>
    <m/>
    <s v="TRANSFERENCIA AUTOMATICA SEGUN INSTRUCCION DEL MINISTERIO DE ECONOMIA Y FINANZAS PUBLICAS LIBRETA 00253014314 EMAGUA - FONDO DE DISPOSICION KFW PACC I"/>
    <m/>
    <m/>
    <m/>
    <m/>
    <m/>
    <m/>
    <n v="0"/>
    <n v="273702.38"/>
    <s v="NO_CONCILIADO"/>
  </r>
  <r>
    <x v="70"/>
    <m/>
    <x v="70"/>
    <x v="208"/>
    <s v="S11427550001"/>
    <s v="DEV"/>
    <n v="1142755"/>
    <m/>
    <s v="||RESPUESTA A DEBITO DEL BANQUERO S/G MJE SWIFT NO. 15977 DE LA FECHA POR COBRO DE COMIS.DEL BANQUERO POR TRANSF. AL EXT. POR EUR 6.567,45 A FAVOR DE OECD, GESTIONES 2022 Y 2023. LIB.00222012001 INIAF-A NIVEL NACIONAL (COMIS.EQUIVALENTE A EUR 15.-)"/>
    <m/>
    <m/>
    <m/>
    <m/>
    <m/>
    <m/>
    <n v="120.69"/>
    <n v="0"/>
    <s v="NO_CONCILIADO"/>
  </r>
  <r>
    <x v="58"/>
    <m/>
    <x v="58"/>
    <x v="208"/>
    <s v="S11427840004"/>
    <s v="COB"/>
    <n v="1142784"/>
    <m/>
    <s v="||TRANSFERENCIA DE FONDOS S/G. NOTA CITE: MEFP/VTCP/DGCP/UF/N°311/2025 DE LA FECHA (HRE-TSO-1608), DEBITO AUTOMÁTICO A LA EMPRESA PÚBLICA PRODUCTIVA DE CEMENTO DE BOLIVIA-ECEBOL EN FAVOR DEL FIDEICOMISO FINPRO. COBRO ÚTILES DE ESCRITORIO LIB.N°00132032001 ECEBOL-GESTIÓN OPERATIVA."/>
    <m/>
    <m/>
    <m/>
    <m/>
    <m/>
    <m/>
    <n v="60"/>
    <n v="0"/>
    <s v="NO_CONCILIADO"/>
  </r>
  <r>
    <x v="58"/>
    <m/>
    <x v="58"/>
    <x v="208"/>
    <s v="S11427840001"/>
    <s v="DEV"/>
    <n v="1142784"/>
    <m/>
    <s v="||TRANSFERENCIA DE FONDOS S/G. NOTA CITE: MEFP/VTCP/DGCP/UF/N°311/2025 DE LA FECHA (HRE-TSO-1608), DEBITO AUTOMÁTICO A LA EMPRESA PÚBLICA PRODUCTIVA DE CEMENTO DE BOLIVIA-ECEBOL EN FAVOR DEL FIDEICOMISO FINPRO. DEBITO DE LA LIBRETA N°00132032001 ECEBOL-GESTIÓN OPERATIVA."/>
    <m/>
    <m/>
    <m/>
    <m/>
    <m/>
    <m/>
    <n v="163930159.66999999"/>
    <n v="0"/>
    <s v="NO_CONCILIADO"/>
  </r>
  <r>
    <x v="70"/>
    <m/>
    <x v="70"/>
    <x v="208"/>
    <s v="S11427550004"/>
    <s v="COB"/>
    <n v="1142755"/>
    <m/>
    <s v="||RESPUESTA A DEBITO DEL BANQUERO S/G MJE SWIFT NO. 15977 DE LA FECHA POR COBRO DE COMIS.DEL BANQUERO POR TRANSF. AL EXT. POR EUR 6.567,45 A FAVOR DE OECD, GESTIONES 2022 Y 2023. CGO. LIB.00222012001 INIAF-A NIVEL NACIONAL (COBRO UTILES DE ESCRITORIO)"/>
    <m/>
    <m/>
    <m/>
    <m/>
    <m/>
    <m/>
    <n v="60"/>
    <n v="0"/>
    <s v="NO_CONCILIADO"/>
  </r>
  <r>
    <x v="62"/>
    <m/>
    <x v="62"/>
    <x v="209"/>
    <s v="O23481260002"/>
    <s v="BOD"/>
    <n v="2348126"/>
    <m/>
    <s v="00221022001 DEPOSITO DE EFECTIVO, DEPOSITANTE: ECOMINES COMPANY, CONCEPTO: 1 FORMULARIO M-02 PRIMERA QUINCENA OCTUBRE, CUENTA DE DEPOSITO: CUENTA UNICA DEL TESORO"/>
    <m/>
    <m/>
    <m/>
    <m/>
    <m/>
    <m/>
    <n v="0"/>
    <n v="100"/>
    <s v="NO_CONCILIADO"/>
  </r>
  <r>
    <x v="0"/>
    <m/>
    <x v="0"/>
    <x v="209"/>
    <s v="O23481340002"/>
    <s v="BOD"/>
    <n v="2348134"/>
    <m/>
    <s v="00099021001 DEPOSITO DE EFECTIVO, DEPOSITANTE: ROBERTO IGNACIO RIOS SANJINES, CONCEPTO: DEVOLUCION DE PASAJES AEREOS DE ROBERTO RIOS SANJINES, CUENTA DE DEPOSITO: CUENTA UNICA DEL TESORO/DJBR"/>
    <m/>
    <m/>
    <m/>
    <m/>
    <m/>
    <m/>
    <n v="0"/>
    <n v="800"/>
    <s v="NO_CONCILIADO"/>
  </r>
  <r>
    <x v="0"/>
    <m/>
    <x v="0"/>
    <x v="209"/>
    <s v="O23481410002"/>
    <s v="BOD"/>
    <n v="2348141"/>
    <m/>
    <s v="00015011108 DEPOSITO DE EFECTIVO, DEPOSITANTE: JOSE IVAN COCA MIER, CONCEPTO: INTERES POR MORA LUZ, CUENTA DE DEPOSITO: CUENTA UNICA DEL TESORO"/>
    <m/>
    <m/>
    <m/>
    <m/>
    <m/>
    <m/>
    <n v="0"/>
    <n v="2.2000000000000002"/>
    <s v="NO_CONCILIADO"/>
  </r>
  <r>
    <x v="0"/>
    <m/>
    <x v="0"/>
    <x v="209"/>
    <s v="O23481420002"/>
    <s v="BOD"/>
    <n v="2348142"/>
    <m/>
    <s v="00015011108 DEPOSITO DE EFECTIVO, DEPOSITANTE: JOSE IVAN COCA MIER, CONCEPTO: INTERES POR MORA LUZ, CUENTA DE DEPOSITO: CUENTA UNICA DEL TESORO"/>
    <m/>
    <m/>
    <m/>
    <m/>
    <m/>
    <m/>
    <n v="0"/>
    <n v="6.4"/>
    <s v="NO_CONCILIADO"/>
  </r>
  <r>
    <x v="0"/>
    <m/>
    <x v="0"/>
    <x v="209"/>
    <s v="O23481430002"/>
    <s v="BOD"/>
    <n v="2348143"/>
    <m/>
    <s v="00015011108 DEPOSITO DE EFECTIVO, DEPOSITANTE: JOSE IVAN COCA MIER, CONCEPTO: INTERES POR MORA LUZ, CUENTA DE DEPOSITO: CUENTA UNICA DEL TESORO"/>
    <m/>
    <m/>
    <m/>
    <m/>
    <m/>
    <m/>
    <n v="0"/>
    <n v="4.0999999999999996"/>
    <s v="NO_CONCILIADO"/>
  </r>
  <r>
    <x v="17"/>
    <m/>
    <x v="17"/>
    <x v="209"/>
    <s v="O23481510002"/>
    <s v="BOD"/>
    <n v="2348151"/>
    <m/>
    <s v="00548132001 DEPOSITO DE EFECTIVO, DEPOSITANTE: GERMAN LUIS AJNO CRUZ, CONCEPTO: DEVOLUCION DE VIATICOS 13 %, CUENTA DE DEPOSITO: CUENTA UNICA DEL TESORO"/>
    <m/>
    <m/>
    <m/>
    <m/>
    <m/>
    <m/>
    <n v="0"/>
    <n v="97.5"/>
    <s v="NO_CONCILIADO"/>
  </r>
  <r>
    <x v="17"/>
    <m/>
    <x v="17"/>
    <x v="209"/>
    <s v="O23481640002"/>
    <s v="BOD"/>
    <n v="2348164"/>
    <m/>
    <s v="00548132001 DEPOSITO DE EFECTIVO, DEPOSITANTE: EDWIN MAGNE APAZA, CONCEPTO: DEVOLUCION DE VIATICOS 13%, CUENTA DE DEPOSITO: CUENTA UNICA DEL TESORO"/>
    <m/>
    <m/>
    <m/>
    <m/>
    <m/>
    <m/>
    <n v="0"/>
    <n v="117"/>
    <s v="NO_CONCILIADO"/>
  </r>
  <r>
    <x v="77"/>
    <m/>
    <x v="77"/>
    <x v="209"/>
    <s v="O23481680002"/>
    <s v="BOD"/>
    <n v="2348168"/>
    <m/>
    <s v="00423172001 DEPOSITO DE EFECTIVO, DEPOSITANTE: MIRIAM TERESA ACERO COPA, CONCEPTO: DEVOLUCION DE COSTAS JUDICIALES, CUENTA DE DEPOSITO: CUENTA UNICA DEL TESORO"/>
    <m/>
    <m/>
    <m/>
    <m/>
    <m/>
    <m/>
    <n v="0"/>
    <n v="9480.2999999999993"/>
    <s v="NO_CONCILIADO"/>
  </r>
  <r>
    <x v="77"/>
    <m/>
    <x v="77"/>
    <x v="209"/>
    <s v="O23481700002"/>
    <s v="BOD"/>
    <n v="2348170"/>
    <m/>
    <s v="00423182001 DEPOSITO DE EFECTIVO, DEPOSITANTE: MIRIAM TERESA ACERO COPA, CONCEPTO: DEVOLUCION DE COSTAS JUDICIALES, CUENTA DE DEPOSITO: CUENTA UNICA DEL TESORO"/>
    <m/>
    <m/>
    <m/>
    <m/>
    <m/>
    <m/>
    <n v="0"/>
    <n v="3160.1"/>
    <s v="NO_CONCILIADO"/>
  </r>
  <r>
    <x v="18"/>
    <m/>
    <x v="18"/>
    <x v="209"/>
    <s v="O23481900002"/>
    <s v="BOD"/>
    <n v="2348190"/>
    <m/>
    <s v="00046021109 DEPOSITO DE EFECTIVO, DEPOSITANTE: OSCAR GUIMER DURAN CHAVARRIA, CONCEPTO: DEVOLUCION DE RECURSOS, CUENTA DE DEPOSITO: CUENTA UNICA DEL TESORO"/>
    <m/>
    <m/>
    <m/>
    <m/>
    <m/>
    <m/>
    <n v="0"/>
    <n v="355"/>
    <s v="NO_CONCILIADO"/>
  </r>
  <r>
    <x v="5"/>
    <m/>
    <x v="5"/>
    <x v="209"/>
    <s v="O23482000002"/>
    <s v="BOD"/>
    <n v="2348200"/>
    <m/>
    <s v="00086038008 DEPOSITO DE EFECTIVO, DEPOSITANTE: SERNAP, CONCEPTO: DEVOLUCION DE REFRIGERIO DE AGOSTO, CUENTA DE DEPOSITO: CUENTA UNICA DEL TESORO"/>
    <m/>
    <m/>
    <m/>
    <m/>
    <m/>
    <m/>
    <n v="0"/>
    <n v="2611"/>
    <s v="NO_CONCILIADO"/>
  </r>
  <r>
    <x v="0"/>
    <m/>
    <x v="0"/>
    <x v="209"/>
    <s v="O23482090002"/>
    <s v="BOD"/>
    <n v="2348209"/>
    <m/>
    <s v="00015021102 DEPOSITO DE EFECTIVO, DEPOSITANTE: EUGENIO CHAMBI APAZA, CONCEPTO: PAGO PARCIAL DE LA DEVOLUCION DE SUELDOS COBRADOS, CUENTA DE DEPOSITO: CUENTA UNICA DEL TESORO"/>
    <m/>
    <m/>
    <m/>
    <m/>
    <m/>
    <m/>
    <n v="0"/>
    <n v="25000"/>
    <s v="NO_CONCILIADO"/>
  </r>
  <r>
    <x v="106"/>
    <m/>
    <x v="106"/>
    <x v="209"/>
    <s v="O23482260002"/>
    <s v="BOD"/>
    <n v="2348226"/>
    <m/>
    <s v="00099021001 DEPOSITO DE EFECTIVO, DEPOSITANTE: SANTOS MIGUEL DEL SOLAR AGUILAR, CONCEPTO: DEVOLUCION DE HABERES MES OCTUBRE 2025, CUENTA DE DEPOSITO: CUENTA UNICA DEL TESORO/DJBR"/>
    <m/>
    <m/>
    <m/>
    <m/>
    <m/>
    <m/>
    <n v="0"/>
    <n v="1391.99"/>
    <s v="NO_CONCILIADO"/>
  </r>
  <r>
    <x v="62"/>
    <m/>
    <x v="62"/>
    <x v="209"/>
    <s v="O23482300002"/>
    <s v="BOD"/>
    <n v="2348230"/>
    <m/>
    <s v="00221022001 DEPOSITO DE EFECTIVO, DEPOSITANTE: COMITSA, CONCEPTO: PAGO POR FORMULARIO M-02 FUERA DE PLAZO, CUENTA DE DEPOSITO: CUENTA UNICA DEL TESORO"/>
    <m/>
    <m/>
    <m/>
    <m/>
    <m/>
    <m/>
    <n v="0"/>
    <n v="100"/>
    <s v="NO_CONCILIADO"/>
  </r>
  <r>
    <x v="62"/>
    <m/>
    <x v="62"/>
    <x v="209"/>
    <s v="O23482310002"/>
    <s v="BOD"/>
    <n v="2348231"/>
    <m/>
    <s v="00221022001 DEPOSITO DE EFECTIVO, DEPOSITANTE: COMITSA, CONCEPTO: PAGO POR FORMULARIO M-02 FUERA DE PLAZO, CUENTA DE DEPOSITO: CUENTA UNICA DEL TESORO"/>
    <m/>
    <m/>
    <m/>
    <m/>
    <m/>
    <m/>
    <n v="0"/>
    <n v="100"/>
    <s v="NO_CONCILIADO"/>
  </r>
  <r>
    <x v="62"/>
    <m/>
    <x v="62"/>
    <x v="209"/>
    <s v="O23482320002"/>
    <s v="BOD"/>
    <n v="2348232"/>
    <m/>
    <s v="00221022001 DEPOSITO DE EFECTIVO, DEPOSITANTE: COMITSA, CONCEPTO: PAGO POR FORMULARIO M-02 FUERA DE PLAZO, CUENTA DE DEPOSITO: CUENTA UNICA DEL TESORO"/>
    <m/>
    <m/>
    <m/>
    <m/>
    <m/>
    <m/>
    <n v="0"/>
    <n v="100"/>
    <s v="NO_CONCILIADO"/>
  </r>
  <r>
    <x v="62"/>
    <m/>
    <x v="62"/>
    <x v="209"/>
    <s v="O23482330002"/>
    <s v="BOD"/>
    <n v="2348233"/>
    <m/>
    <s v="00221022001 DEPOSITO DE EFECTIVO, DEPOSITANTE: COMITSA, CONCEPTO: PAGO POR FORMULARIO M-02 FUERA DE PLAZO, CUENTA DE DEPOSITO: CUENTA UNICA DEL TESORO"/>
    <m/>
    <m/>
    <m/>
    <m/>
    <m/>
    <m/>
    <n v="0"/>
    <n v="100"/>
    <s v="NO_CONCILIADO"/>
  </r>
  <r>
    <x v="62"/>
    <m/>
    <x v="62"/>
    <x v="209"/>
    <s v="O23482340002"/>
    <s v="BOD"/>
    <n v="2348234"/>
    <m/>
    <s v="00221022001 DEPOSITO DE EFECTIVO, DEPOSITANTE: COMITSA, CONCEPTO: PAGO POR FORMULARIO M-02 FUERA DE PLAZO, CUENTA DE DEPOSITO: CUENTA UNICA DEL TESORO"/>
    <m/>
    <m/>
    <m/>
    <m/>
    <m/>
    <m/>
    <n v="0"/>
    <n v="100"/>
    <s v="NO_CONCILIADO"/>
  </r>
  <r>
    <x v="62"/>
    <m/>
    <x v="62"/>
    <x v="209"/>
    <s v="O23482350002"/>
    <s v="BOD"/>
    <n v="2348235"/>
    <m/>
    <s v="00221022001 DEPOSITO DE EFECTIVO, DEPOSITANTE: COMERCIALIZADORA DE MINERALES VIACHA S.A., CONCEPTO: FUERA DE PLAZO, CUENTA DE DEPOSITO: CUENTA UNICA DEL TESORO"/>
    <m/>
    <m/>
    <m/>
    <m/>
    <m/>
    <m/>
    <n v="0"/>
    <n v="100"/>
    <s v="NO_CONCILIADO"/>
  </r>
  <r>
    <x v="62"/>
    <m/>
    <x v="62"/>
    <x v="209"/>
    <s v="O23482370002"/>
    <s v="BOD"/>
    <n v="2348237"/>
    <m/>
    <s v="00221022001 DEPOSITO DE EFECTIVO, DEPOSITANTE: COMERCIALIZADORA DE MINERALES VIACHA S.A., CONCEPTO: FUERA DE PLAZO, CUENTA DE DEPOSITO: CUENTA UNICA DEL TESORO"/>
    <m/>
    <m/>
    <m/>
    <m/>
    <m/>
    <m/>
    <n v="0"/>
    <n v="100"/>
    <s v="NO_CONCILIADO"/>
  </r>
  <r>
    <x v="62"/>
    <m/>
    <x v="62"/>
    <x v="209"/>
    <s v="O23482380002"/>
    <s v="BOD"/>
    <n v="2348238"/>
    <m/>
    <s v="00221022001 DEPOSITO DE EFECTIVO, DEPOSITANTE: COMERCIALIZADORA DE MINERALES VIACHA S.A., CONCEPTO: FUERA DE PLAZO, CUENTA DE DEPOSITO: CUENTA UNICA DEL TESORO"/>
    <m/>
    <m/>
    <m/>
    <m/>
    <m/>
    <m/>
    <n v="0"/>
    <n v="100"/>
    <s v="NO_CONCILIADO"/>
  </r>
  <r>
    <x v="62"/>
    <m/>
    <x v="62"/>
    <x v="209"/>
    <s v="O23482400002"/>
    <s v="BOD"/>
    <n v="2348240"/>
    <m/>
    <s v="00221022001 DEPOSITO DE EFECTIVO, DEPOSITANTE: COMERCIALIZADORA DE MINERALES VIACHA S.A., CONCEPTO: FUERA DE PLAZO, CUENTA DE DEPOSITO: CUENTA UNICA DEL TESORO"/>
    <m/>
    <m/>
    <m/>
    <m/>
    <m/>
    <m/>
    <n v="0"/>
    <n v="100"/>
    <s v="NO_CONCILIADO"/>
  </r>
  <r>
    <x v="62"/>
    <m/>
    <x v="62"/>
    <x v="209"/>
    <s v="O23482410002"/>
    <s v="BOD"/>
    <n v="2348241"/>
    <m/>
    <s v="00221022001 DEPOSITO DE EFECTIVO, DEPOSITANTE: COMERCIALIZADORA DE MINERALES VIACHA S.A., CONCEPTO: FUERA DE PLAZO, CUENTA DE DEPOSITO: CUENTA UNICA DEL TESORO"/>
    <m/>
    <m/>
    <m/>
    <m/>
    <m/>
    <m/>
    <n v="0"/>
    <n v="100"/>
    <s v="NO_CONCILIADO"/>
  </r>
  <r>
    <x v="62"/>
    <m/>
    <x v="62"/>
    <x v="209"/>
    <s v="O23482420002"/>
    <s v="BOD"/>
    <n v="2348242"/>
    <m/>
    <s v="00221022001 DEPOSITO DE EFECTIVO, DEPOSITANTE: COMERCIALIZADORA DE MINERALES VIACHA S.A., CONCEPTO: FUERA DE PLAZO, CUENTA DE DEPOSITO: CUENTA UNICA DEL TESORO"/>
    <m/>
    <m/>
    <m/>
    <m/>
    <m/>
    <m/>
    <n v="0"/>
    <n v="100"/>
    <s v="NO_CONCILIADO"/>
  </r>
  <r>
    <x v="69"/>
    <m/>
    <x v="69"/>
    <x v="209"/>
    <s v="O23482440002"/>
    <s v="BOD"/>
    <n v="2348244"/>
    <m/>
    <s v="00117012001 DEPOSITO DE EFECTIVO, DEPOSITANTE: ERWIN JOEL CARRION MUJICA, CONCEPTO: DEVOLUCION DE VIATICO, CUENTA DE DEPOSITO: CUENTA UNICA DEL TESORO"/>
    <m/>
    <m/>
    <m/>
    <m/>
    <m/>
    <m/>
    <n v="0"/>
    <n v="4802.3999999999996"/>
    <s v="NO_CONCILIADO"/>
  </r>
  <r>
    <x v="69"/>
    <m/>
    <x v="69"/>
    <x v="209"/>
    <s v="O23482460002"/>
    <s v="BOD"/>
    <n v="2348246"/>
    <m/>
    <s v="00117012001 DEPOSITO DE EFECTIVO, DEPOSITANTE: JULIO CESAR GOMEZ GALLEGOS, CONCEPTO: DEVOLUCION DE VIATICO, CUENTA DE DEPOSITO: CUENTA UNICA DEL TESORO"/>
    <m/>
    <m/>
    <m/>
    <m/>
    <m/>
    <m/>
    <n v="0"/>
    <n v="4802.3999999999996"/>
    <s v="NO_CONCILIADO"/>
  </r>
  <r>
    <x v="59"/>
    <m/>
    <x v="59"/>
    <x v="209"/>
    <s v="O23482530002"/>
    <s v="BOD"/>
    <n v="2348253"/>
    <m/>
    <s v="00599032003 DEPOSITO DE EFECTIVO, DEPOSITANTE: JAIME RICHARD VARGAS AQUINO, CONCEPTO: DEVOLUCION DE 13% FACTURA NRO.22, CUENTA DE DEPOSITO: CUENTA UNICA DEL TESORO"/>
    <m/>
    <m/>
    <m/>
    <m/>
    <m/>
    <m/>
    <n v="0"/>
    <n v="507"/>
    <s v="NO_CONCILIADO"/>
  </r>
  <r>
    <x v="59"/>
    <m/>
    <x v="59"/>
    <x v="209"/>
    <s v="O23482560002"/>
    <s v="BOD"/>
    <n v="2348256"/>
    <m/>
    <s v="00599032003 DEPOSITO DE EFECTIVO, DEPOSITANTE: JAIME RICHARD VARGAS AQUINO, CONCEPTO: DEVOLUCION DE 13% FACTURA NRO.98, CUENTA DE DEPOSITO: CUENTA UNICA DEL TESORO"/>
    <m/>
    <m/>
    <m/>
    <m/>
    <m/>
    <m/>
    <n v="0"/>
    <n v="29.25"/>
    <s v="NO_CONCILIADO"/>
  </r>
  <r>
    <x v="9"/>
    <m/>
    <x v="9"/>
    <x v="209"/>
    <s v="O23482740002"/>
    <s v="BOD"/>
    <n v="2348274"/>
    <m/>
    <s v="00099021001 DEPOSITO DE EFECTIVO, DEPOSITANTE: CLAUDIA JANETH LIMACHI NINA, CONCEPTO: DEVOLUCION DE BECA DE ESTUDIO CONTRATO DGSU-009/2027 DE EX BECARIA CLAUDIA JANETH LIMACHI NINA, CUENTA DE DEPOSITO: CUENTA UNICA DEL TESORO"/>
    <m/>
    <m/>
    <m/>
    <m/>
    <m/>
    <m/>
    <n v="0"/>
    <n v="8000"/>
    <s v="NO_CONCILIADO"/>
  </r>
  <r>
    <x v="62"/>
    <m/>
    <x v="62"/>
    <x v="209"/>
    <s v="O23482770002"/>
    <s v="BOD"/>
    <n v="2348277"/>
    <m/>
    <s v="00221022001 DEPOSITO DE EFECTIVO, DEPOSITANTE: COMERCIALIZADORA DE MINERALES MANBRANA SRL, CONCEPTO: PAGO FUERA DE PLAZO, FORMULARIO M02, CUENTA DE DEPOSITO: CUENTA UNICA DEL TESORO"/>
    <m/>
    <m/>
    <m/>
    <m/>
    <m/>
    <m/>
    <n v="0"/>
    <n v="100"/>
    <s v="NO_CONCILIADO"/>
  </r>
  <r>
    <x v="56"/>
    <m/>
    <x v="56"/>
    <x v="209"/>
    <s v="O23482850002"/>
    <s v="BOD"/>
    <n v="2348285"/>
    <m/>
    <s v="00670022001 DEPOSITO DE EFECTIVO, DEPOSITANTE: WILMMER PAZ AQUINO, CONCEPTO: DEVOLUCION DE VIATICOS, CUENTA DE DEPOSITO: CUENTA UNICA DEL TESORO"/>
    <m/>
    <m/>
    <m/>
    <m/>
    <m/>
    <m/>
    <n v="0"/>
    <n v="2900"/>
    <s v="NO_CONCILIADO"/>
  </r>
  <r>
    <x v="62"/>
    <m/>
    <x v="62"/>
    <x v="209"/>
    <s v="O23482990002"/>
    <s v="BOD"/>
    <n v="2348299"/>
    <m/>
    <s v="00221012001 DEPOSITO DE EFECTIVO, DEPOSITANTE: FERNANDO MANUEL ARENAS CAMPERO, CONCEPTO: PAGO INCORRECTO, CUENTA DE DEPOSITO: CUENTA UNICA DEL TESORO"/>
    <m/>
    <m/>
    <m/>
    <m/>
    <m/>
    <m/>
    <n v="0"/>
    <n v="901"/>
    <s v="NO_CONCILIADO"/>
  </r>
  <r>
    <x v="9"/>
    <m/>
    <x v="9"/>
    <x v="209"/>
    <s v="O23483100002"/>
    <s v="BOD"/>
    <n v="2348310"/>
    <m/>
    <s v="00099021001 DEPOSITO DE EFECTIVO, DEPOSITANTE: LUIS ANDRES MOLLERICON TITIRICO, CONCEPTO: DEV. DE EX-BECARIO LUIS ANDRES MOLLERICON TITIRICO DE CONTRATO DGSE-014/2018, CUENTA DE DEPOSITO: CUENTA UNICA DEL TESORO"/>
    <m/>
    <m/>
    <m/>
    <m/>
    <m/>
    <m/>
    <n v="0"/>
    <n v="7000"/>
    <s v="NO_CONCILIADO"/>
  </r>
  <r>
    <x v="100"/>
    <m/>
    <x v="100"/>
    <x v="209"/>
    <s v="O23483110002"/>
    <s v="BOD"/>
    <n v="2348311"/>
    <m/>
    <s v="00190012002 DEPOSITO DE EFECTIVO, DEPOSITANTE: SERGEOMIN, CONCEPTO: TRANSFERENCIA PATENTE MINERA AGOSTO 2025, CUENTA DE DEPOSITO: CUENTA UNICA DEL TESORO"/>
    <m/>
    <m/>
    <m/>
    <m/>
    <m/>
    <m/>
    <n v="0"/>
    <n v="24"/>
    <s v="NO_CONCILIADO"/>
  </r>
  <r>
    <x v="48"/>
    <m/>
    <x v="48"/>
    <x v="209"/>
    <s v="O23483120002"/>
    <s v="BOD"/>
    <n v="2348312"/>
    <m/>
    <s v="00041031107 DEPOSITO DE EFECTIVO, DEPOSITANTE: JORGE LUIS CUSI SARZURI, CONCEPTO: DEVOLUCION DE RECURSOS NO UTILIZADOS VIATICOS, CUENTA DE DEPOSITO: CUENTA UNICA DEL TESORO"/>
    <m/>
    <m/>
    <m/>
    <m/>
    <m/>
    <m/>
    <n v="0"/>
    <n v="222"/>
    <s v="NO_CONCILIADO"/>
  </r>
  <r>
    <x v="48"/>
    <m/>
    <x v="48"/>
    <x v="209"/>
    <s v="O23483140002"/>
    <s v="BOD"/>
    <n v="2348314"/>
    <m/>
    <s v="00041031107 DEPOSITO DE EFECTIVO, DEPOSITANTE: JORGE ALFREDO LUQUE CARI, CONCEPTO: DEVOLUCION DE RECURSOS NO UTILIZADOS VIATICOS, CUENTA DE DEPOSITO: CUENTA UNICA DEL TESORO"/>
    <m/>
    <m/>
    <m/>
    <m/>
    <m/>
    <m/>
    <n v="0"/>
    <n v="222"/>
    <s v="NO_CONCILIADO"/>
  </r>
  <r>
    <x v="1"/>
    <m/>
    <x v="1"/>
    <x v="209"/>
    <s v="O23483210002"/>
    <s v="BOD"/>
    <n v="2348321"/>
    <m/>
    <s v="00099021001 DEPOSITO DE EFECTIVO, DEPOSITANTE: FREDDY ACARAPI CHOQUEHUANCA, CONCEPTO: DEVOLUCION DE REFRIGERIO CORRESPONDIENTE AL 12 DE OCTUBRE DE 2025-TSE, CUENTA DE DEPOSITO: CUENTA UNICA DEL TESORO"/>
    <m/>
    <m/>
    <m/>
    <m/>
    <m/>
    <m/>
    <n v="0"/>
    <n v="34.5"/>
    <s v="NO_CONCILIADO"/>
  </r>
  <r>
    <x v="37"/>
    <m/>
    <x v="37"/>
    <x v="209"/>
    <s v="B23481310002"/>
    <s v="BOD"/>
    <n v="2348131"/>
    <m/>
    <s v="00660012006 DEP.DE CHEQ.AJENOS,RET.DE CAM.,CONCEPTO: DEVOLUCION POR COBRO ERRONEO DE BASE IMPONIBLE GESTION 2024,DEP.: ORGANO JUDICIAL DISTRITO COCHABAMBA , PROCEDENCIA: BANCO UNION S.A., CHEQUE: 1114, FECHA DE EMISION:05/11/2025"/>
    <m/>
    <m/>
    <m/>
    <m/>
    <m/>
    <m/>
    <n v="0"/>
    <n v="4300"/>
    <s v="NO_CONCILIADO"/>
  </r>
  <r>
    <x v="7"/>
    <m/>
    <x v="7"/>
    <x v="209"/>
    <s v="B23481440002"/>
    <s v="BOD"/>
    <n v="2348144"/>
    <m/>
    <s v="00526012001 DEP.DE CHEQ.AJENOS,RET.DE CAM.,CONCEPTO: DEVOLUCION DE FONDOS EN AVANCE,DEP.: ROSMERY JHOVANA BALLEJOS HUANCA , PROCEDENCIA: BANCO UNION S.A., CHEQUE: 17199, FECHA DE EMISION:06/11/2025"/>
    <m/>
    <m/>
    <m/>
    <m/>
    <m/>
    <m/>
    <n v="0"/>
    <n v="3657.95"/>
    <s v="NO_CONCILIADO"/>
  </r>
  <r>
    <x v="7"/>
    <m/>
    <x v="7"/>
    <x v="209"/>
    <s v="B23481480002"/>
    <s v="BOD"/>
    <n v="2348148"/>
    <m/>
    <s v="00526012001 DEP.DE CHEQ.AJENOS,RET.DE CAM.,CONCEPTO: DEVOLUCION DE FONDOS EN AVANCE,DEP.: ROSMERY JHOVANA BALLEJOS HUANCA , PROCEDENCIA: BANCO UNION S.A., CHEQUE: 17198, FECHA DE EMISION:06/11/2025"/>
    <m/>
    <m/>
    <m/>
    <m/>
    <m/>
    <m/>
    <n v="0"/>
    <n v="800"/>
    <s v="NO_CONCILIADO"/>
  </r>
  <r>
    <x v="106"/>
    <m/>
    <x v="106"/>
    <x v="209"/>
    <s v="B23481760002"/>
    <s v="BOD"/>
    <n v="2348176"/>
    <m/>
    <s v="00035011105 DEP.DE CHEQ.AJENOS,RET.DE CAM.,CONCEPTO: DEVOLUCION DE RECURSOS POR INCAPACIDAD TEMPORAL (UCAS)MES DE FEBRERO 2025,DEP.: MINISTERIO DE ECONOMIA Y FINANZAS PUBLICAS , PROCEDENCIA: BANCO UNION S.A., CHEQUE: 1144, FECHA DE EMISION:11/11/2025"/>
    <m/>
    <m/>
    <m/>
    <m/>
    <m/>
    <m/>
    <n v="0"/>
    <n v="1358.91"/>
    <s v="NO_CONCILIADO"/>
  </r>
  <r>
    <x v="58"/>
    <m/>
    <x v="58"/>
    <x v="209"/>
    <s v="B23481770002"/>
    <s v="BOD"/>
    <n v="2348177"/>
    <m/>
    <s v="00132022001 DEP.DE CHEQ.AJENOS,RET.DE CAM.,CONCEPTO: DEVOLUCION DE VIATICOS,DEP.: JAVIER VILLANUEVA NUÑEZ , PROCEDENCIA: BANCO UNION S.A., CHEQUE: 478, FECHA DE EMISION:11/11/2025"/>
    <m/>
    <m/>
    <m/>
    <m/>
    <m/>
    <m/>
    <n v="0"/>
    <n v="1113"/>
    <s v="NO_CONCILIADO"/>
  </r>
  <r>
    <x v="62"/>
    <m/>
    <x v="62"/>
    <x v="209"/>
    <s v="B23481930002"/>
    <s v="BOD"/>
    <n v="2348193"/>
    <m/>
    <s v="00221022001 DEP.DE CHEQ.AJENOS,RET.DE CAM.,CONCEPTO: DEPÓSITO,DEP.: JHEANNETH ALFONSO CRUZ , PROCEDENCIA: BANCO UNION S.A., CHEQUE: 223821, FECHA DE EMISION:12/11/2025"/>
    <m/>
    <m/>
    <m/>
    <m/>
    <m/>
    <m/>
    <n v="0"/>
    <n v="170"/>
    <s v="NO_CONCILIADO"/>
  </r>
  <r>
    <x v="62"/>
    <m/>
    <x v="62"/>
    <x v="209"/>
    <s v="B23481950002"/>
    <s v="BOD"/>
    <n v="2348195"/>
    <m/>
    <s v="00221022001 DEP.DE CHEQ.AJENOS,RET.DE CAM.,CONCEPTO: DEPÓSITO,DEP.: JHEANNETH ALFONSO CRUZ , PROCEDENCIA: BANCO UNION S.A., CHEQUE: 223822, FECHA DE EMISION:12/11/2025"/>
    <m/>
    <m/>
    <m/>
    <m/>
    <m/>
    <m/>
    <n v="0"/>
    <n v="360"/>
    <s v="NO_CONCILIADO"/>
  </r>
  <r>
    <x v="62"/>
    <m/>
    <x v="62"/>
    <x v="209"/>
    <s v="B23481970002"/>
    <s v="BOD"/>
    <n v="2348197"/>
    <m/>
    <s v="00221022001 DEP.DE CHEQ.AJENOS,RET.DE CAM.,CONCEPTO: DEPÓSITO,DEP.: BALVINA QUISPE RAMIREZ , PROCEDENCIA: BANCO UNION S.A., CHEQUE: 223823, FECHA DE EMISION:12/11/2025"/>
    <m/>
    <m/>
    <m/>
    <m/>
    <m/>
    <m/>
    <n v="0"/>
    <n v="2600"/>
    <s v="NO_CONCILIADO"/>
  </r>
  <r>
    <x v="62"/>
    <m/>
    <x v="62"/>
    <x v="209"/>
    <s v="B23481990002"/>
    <s v="BOD"/>
    <n v="2348199"/>
    <m/>
    <s v="00221022001 DEP.DE CHEQ.AJENOS,RET.DE CAM.,CONCEPTO: DEPÓSITO,DEP.: BALVINA QUISPE RAMIREZ , PROCEDENCIA: BANCO UNION S.A., CHEQUE: 223824, FECHA DE EMISION:12/11/2025"/>
    <m/>
    <m/>
    <m/>
    <m/>
    <m/>
    <m/>
    <n v="0"/>
    <n v="2800"/>
    <s v="NO_CONCILIADO"/>
  </r>
  <r>
    <x v="62"/>
    <m/>
    <x v="62"/>
    <x v="209"/>
    <s v="B23482020002"/>
    <s v="BOD"/>
    <n v="2348202"/>
    <m/>
    <s v="00221022001 DEP.DE CHEQ.AJENOS,RET.DE CAM.,CONCEPTO: DEPÓSITO,DEP.: FLAVIA HINOJOSA ROCHA , PROCEDENCIA: BANCO UNION S.A., CHEQUE: 223825, FECHA DE EMISION:12/11/2025"/>
    <m/>
    <m/>
    <m/>
    <m/>
    <m/>
    <m/>
    <n v="0"/>
    <n v="100"/>
    <s v="NO_CONCILIADO"/>
  </r>
  <r>
    <x v="1"/>
    <m/>
    <x v="1"/>
    <x v="209"/>
    <s v="B23482080002"/>
    <s v="BOD"/>
    <n v="2348208"/>
    <m/>
    <s v="00099021001 DEP.DE CHEQ.AJENOS,RET.DE CAM.,CONCEPTO: DEPÓSITO,DEP.: MARIA ISABEL CAMACHO PARRILLA , PROCEDENCIA: BANCO UNION S.A., CHEQUE: 223826, FECHA DE EMISION:12/11/2025"/>
    <m/>
    <m/>
    <m/>
    <m/>
    <m/>
    <m/>
    <n v="0"/>
    <n v="575.16999999999996"/>
    <s v="NO_CONCILIADO"/>
  </r>
  <r>
    <x v="121"/>
    <m/>
    <x v="121"/>
    <x v="209"/>
    <s v="B23482100002"/>
    <s v="BOD"/>
    <n v="2348210"/>
    <m/>
    <s v="00099021001 DEP.DE CHEQ.AJENOS,RET.DE CAM.,CONCEPTO: DEPÓSITO,DEP.: JULIO SANTOS TOLA , PROCEDENCIA: BANCO UNION S.A., CHEQUE: 223827, FECHA DE EMISION:12/11/2025/DJBR"/>
    <m/>
    <m/>
    <m/>
    <m/>
    <m/>
    <m/>
    <n v="0"/>
    <n v="3630.99"/>
    <s v="NO_CONCILIADO"/>
  </r>
  <r>
    <x v="1"/>
    <m/>
    <x v="1"/>
    <x v="209"/>
    <s v="B23482140002"/>
    <s v="BOD"/>
    <n v="2348214"/>
    <m/>
    <s v="00099021001 DEP.DE CHEQ.AJENOS,RET.DE CAM.,CONCEPTO: DEVOLUCION DE PRIMA-ANEXO 003 DE EXCLUSION POLIZA N°AULP00004896,DEP.: UNIBIENES S.A. , PROCEDENCIA: BANCO UNION S.A., CHEQUE: 6895, FECHA DE EMISION:11/11/2025"/>
    <m/>
    <m/>
    <m/>
    <m/>
    <m/>
    <m/>
    <n v="0"/>
    <n v="192.24"/>
    <s v="NO_CONCILIADO"/>
  </r>
  <r>
    <x v="89"/>
    <m/>
    <x v="89"/>
    <x v="209"/>
    <s v="B23482180002"/>
    <s v="BOD"/>
    <n v="2348218"/>
    <m/>
    <s v="00292012001 DEP.DE CHEQ.AJENOS,RET.DE CAM.,CONCEPTO: INDEMNIZACION POR SINIESTRO A VIAS BOLIVIA,DEP.: UNIBIENES S.A. , PROCEDENCIA: BANCO UNION S.A., CHEQUE: 6894, FECHA DE EMISION:06/11/2025"/>
    <m/>
    <m/>
    <m/>
    <m/>
    <m/>
    <m/>
    <n v="0"/>
    <n v="220.45"/>
    <s v="NO_CONCILIADO"/>
  </r>
  <r>
    <x v="60"/>
    <m/>
    <x v="60"/>
    <x v="209"/>
    <s v="B23482200002"/>
    <s v="BOD"/>
    <n v="2348220"/>
    <m/>
    <s v="00572012001 DEP.DE CHEQ.AJENOS,RET.DE CAM.,CONCEPTO: INDEMNIZACION POR SINIESTRO A EMAPA,DEP.: UNIBIENES S.A. , PROCEDENCIA: BANCO UNION S.A., CHEQUE: 6863, FECHA DE EMISION:17/10/2025"/>
    <m/>
    <m/>
    <m/>
    <m/>
    <m/>
    <m/>
    <n v="0"/>
    <n v="1364.83"/>
    <s v="NO_CONCILIADO"/>
  </r>
  <r>
    <x v="11"/>
    <m/>
    <x v="11"/>
    <x v="209"/>
    <s v="B23482230002"/>
    <s v="BOD"/>
    <n v="2348223"/>
    <m/>
    <s v="00047377001 DEP.DE CHEQ.AJENOS,RET.DE CAM.,CONCEPTO: DEVOLUCION,DEP.: COMUNIDAD ORIGINARIA LACA LACA , PROCEDENCIA: BANCO UNION S.A., CHEQUE: 2, FECHA DE EMISION:11/11/2025"/>
    <m/>
    <m/>
    <m/>
    <m/>
    <m/>
    <m/>
    <n v="0"/>
    <n v="143500"/>
    <s v="NO_CONCILIADO"/>
  </r>
  <r>
    <x v="66"/>
    <m/>
    <x v="66"/>
    <x v="209"/>
    <s v="B23482240002"/>
    <s v="BOD"/>
    <n v="2348224"/>
    <m/>
    <s v="00585012002 DEP.DE CHEQ.AJENOS,RET.DE CAM.,CONCEPTO: PAGO DE SERVICIO,DEP.: AGENCIA BOLIVIANA ESPACIAL , PROCEDENCIA: BANCO UNION S.A., CHEQUE: 1853, FECHA DE EMISION:06/11/2025"/>
    <m/>
    <m/>
    <m/>
    <m/>
    <m/>
    <m/>
    <n v="0"/>
    <n v="1115315"/>
    <s v="NO_CONCILIADO"/>
  </r>
  <r>
    <x v="68"/>
    <m/>
    <x v="68"/>
    <x v="209"/>
    <s v="B23482360002"/>
    <s v="BOD"/>
    <n v="2348236"/>
    <m/>
    <s v="00253014211 DEP.DE CHEQ.AJENOS,RET.DE CAM.,CONCEPTO: COMISIONES DE COMPROMISO DE CONVENIO,DEP.: GAM URIONDO , PROCEDENCIA: BANCO UNION S.A., CHEQUE: 1928, FECHA DE EMISION:12/11/2025"/>
    <m/>
    <m/>
    <m/>
    <m/>
    <m/>
    <m/>
    <n v="0"/>
    <n v="41541.410000000003"/>
    <s v="NO_CONCILIADO"/>
  </r>
  <r>
    <x v="0"/>
    <m/>
    <x v="0"/>
    <x v="209"/>
    <s v="B23482470002"/>
    <s v="BOD"/>
    <n v="2348247"/>
    <m/>
    <s v="00015091101 DEP.DE CHEQ.AJENOS,RET.DE CAM.,CONCEPTO: DEVOLUCION INCAPACIDAD TEMPORAL MES DE JUNIO 2025,DEP.: MINISTERIO DE GOBIERNO , PROCEDENCIA: BANCO UNION S.A., CHEQUE: 1280, FECHA DE EMISION:07/11/2025"/>
    <m/>
    <m/>
    <m/>
    <m/>
    <m/>
    <m/>
    <n v="0"/>
    <n v="7835.3"/>
    <s v="NO_CONCILIADO"/>
  </r>
  <r>
    <x v="44"/>
    <m/>
    <x v="44"/>
    <x v="209"/>
    <s v="G33714940003"/>
    <s v="COB"/>
    <n v="20662"/>
    <m/>
    <s v="PAGO A CAF PRÉSTAMO CFA012603 VCTO. 12-11-2025 POR CUENTA DE TGN, SEGÚN NOTA MEFP/VTCP/DGCP/UODP N° 524/2025 DE 06-11-2025, VALOR 12-11-2025 INTERESES USD 4.911.110,00 CTA. 3987 CUENTA UNICA DEL TESORO LIB. 00099021001 REF.: COMISIONES BANCARIAS"/>
    <m/>
    <m/>
    <m/>
    <m/>
    <m/>
    <m/>
    <n v="34050.21"/>
    <n v="0"/>
    <s v="NO_CONCILIADO"/>
  </r>
  <r>
    <x v="44"/>
    <m/>
    <x v="44"/>
    <x v="209"/>
    <s v="G33714930003"/>
    <s v="COB"/>
    <n v="20656"/>
    <m/>
    <s v="PAGO A FONPLATA PRÉSTAMO BOL 30/2017 VCTO. 12-11-2025 POR CUENTA DE TGN, SEGÚN NOTA MEFP/VTCP/DGCP/UODP N° 524/2025 DE 06-11-2025, VALOR 12-11-2025 CAPITAL USD 1.818.181,82 INTERESES USD 957.075,05 CTA. 3987 CUENTA UNICA DEL TESORO LIB. 00099021001 REF.: COMISIONES BANCARIAS"/>
    <m/>
    <m/>
    <m/>
    <m/>
    <m/>
    <m/>
    <n v="19398.28"/>
    <n v="0"/>
    <s v="NO_CONCILIADO"/>
  </r>
  <r>
    <x v="107"/>
    <m/>
    <x v="107"/>
    <x v="209"/>
    <s v="G33713180003"/>
    <s v="COB"/>
    <n v="3371318"/>
    <m/>
    <s v="TRANSFERENCIA RECIBIDA DEL EXTERIOR SEGÚN MENSAJES SWIFT Nos. 16011-15985 (REM.EXT.) DE FECHA 12-11-2025 POR DESEMBOLSO DE BID PRÉSTAMO 4403/BL-BO REQ 00033 BO 2025086089 LIBRETA N° 00287102001 FPS-RECURSOS PROPIOS REF.: UTILES DE ESCRITORIO"/>
    <m/>
    <m/>
    <m/>
    <m/>
    <m/>
    <m/>
    <n v="60"/>
    <n v="0"/>
    <s v="NO_CONCILIADO"/>
  </r>
  <r>
    <x v="110"/>
    <m/>
    <x v="110"/>
    <x v="209"/>
    <s v="G33716460002"/>
    <s v="CRV"/>
    <n v="3371646"/>
    <m/>
    <s v="TRANSFERENCIA DEL EXTERIOR SEGUN SWIFT NO.15990 DE FECHA 12/11/2025 ORDENANTE: CONSULADO DE BOLIVIA EN MADRID, ES S N5161001B, REF. LICENCIAS DE CONDUCIR CORRESP. A OCTUBRE (6077696010094758. TRN/20251112-00124123) LIB. 00340012004 SEGIP-RECAUDACION EXTERIOR-LICENCIAS DE CONDUCIR"/>
    <m/>
    <m/>
    <m/>
    <m/>
    <m/>
    <m/>
    <n v="0"/>
    <n v="17904.599999999999"/>
    <s v="NO_CONCILIADO"/>
  </r>
  <r>
    <x v="110"/>
    <m/>
    <x v="110"/>
    <x v="209"/>
    <s v="G33716480002"/>
    <s v="CRV"/>
    <n v="3371648"/>
    <m/>
    <s v="TRANSFERENCIA DEL EXTERIOR SEGUN SWIFT NO.15989 DE FECHA 12/11/2025 ORDENANTE: CONSULADO DE BOLIVIA EN MADRID, ES S N5161001B, REF.: CEDULAS DE IDENTIDAD CORRESPONDIENTES A OCTUBRE LIB. 00340012005 SEGIP - RECAUDACION EXTERIOR - CEDULAS DE IDENTIDAD"/>
    <m/>
    <m/>
    <m/>
    <m/>
    <m/>
    <m/>
    <n v="0"/>
    <n v="88384.24"/>
    <s v="NO_CONCILIADO"/>
  </r>
  <r>
    <x v="110"/>
    <m/>
    <x v="110"/>
    <x v="209"/>
    <s v="G33716470001"/>
    <s v="CVD"/>
    <n v="3371647"/>
    <m/>
    <s v="COBRO COSTOS DE PAPELERIA SEGUN TRANSFERENCIA DEL EXTERIOR POR ORDEN DE CONSULADO DE BOLIVIA EN MADRID, ES S N5161001B, REF. LICENCIAS DE CONDUCIR CORRESP. A OCTUBRE (6077696010094758. TRN/20251112-00124123) LIB. 00340012003 RECAUDACION EXTRANJERIA - C.I. -L.C."/>
    <m/>
    <m/>
    <m/>
    <m/>
    <m/>
    <m/>
    <n v="60"/>
    <n v="0"/>
    <s v="NO_CONCILIADO"/>
  </r>
  <r>
    <x v="110"/>
    <m/>
    <x v="110"/>
    <x v="209"/>
    <s v="G33716490001"/>
    <s v="CVD"/>
    <n v="3371649"/>
    <m/>
    <s v="COBRO COSTOS DE PAPELERIA SEGUN TRANSFERENCIA DEL EXTERIOR POR ORDEN DE CONSULADO DE BOLIVIA EN MADRID, ES S N5161001B, REF.: CEDULAS DE IDENTIDAD CORRESPONDIENTES A OCTUBRE LIB. 00340012003 RECAUDACION EXTRANJERIA - C.I. -L.C."/>
    <m/>
    <m/>
    <m/>
    <m/>
    <m/>
    <m/>
    <n v="60"/>
    <n v="0"/>
    <s v="NO_CONCILIADO"/>
  </r>
  <r>
    <x v="2"/>
    <m/>
    <x v="2"/>
    <x v="209"/>
    <s v="G33718050001"/>
    <s v="CVD"/>
    <n v="3371805"/>
    <m/>
    <s v="COBRO COSTOS DE PAPELERIA SEGUN TRANSFERENCIA DEL EXTERIOR POR ORDEN DE OILY LUBRIFICANTES E QUIMICOS LTD (BR/CAMPO GRANDE) FECHA VALOR 12/11/2025 REF.: CRED INV/061/2025 (S0653165C38701 - TRN/20251112-00473094) LIB. 00513062002 YPFB - EXPORTACIÓN DE GLP Y OTROS-BOLIVIANOS"/>
    <m/>
    <m/>
    <m/>
    <m/>
    <m/>
    <m/>
    <n v="60"/>
    <n v="0"/>
    <s v="NO_CONCILIADO"/>
  </r>
  <r>
    <x v="87"/>
    <m/>
    <x v="87"/>
    <x v="209"/>
    <s v="S11428090001"/>
    <s v="COB"/>
    <n v="1142809"/>
    <m/>
    <s v="'COBRO DE UTILES DE ESCRITORIO POR´||COMPLEMENTO A COMPROBANTE S-1142805 DE LA FECHA REG.DE TRANSF.DEL EXTERIOR P/ORDEN DE PERMANENT COURT OF ARBITRATION (GRAVENHAGE) A SOL. DE LA PROCURADURIA GRAL.ESTADO REF.: CASO CPA NO. 2018-39 DEVOLUCION SALDO. LIB. 00099021001 TGN-RECURSOS ORDINARIOS (3987), UTILES DE ESCRITIORIO."/>
    <m/>
    <m/>
    <m/>
    <m/>
    <m/>
    <m/>
    <n v="60"/>
    <n v="0"/>
    <s v="NO_CONCILIADO"/>
  </r>
  <r>
    <x v="122"/>
    <m/>
    <x v="122"/>
    <x v="209"/>
    <s v="Q23237720002"/>
    <s v="CRV"/>
    <n v="2323772"/>
    <m/>
    <s v="NUMERO DE LIBRETA CUT: LIBRETA NÂ°00272022001 OPERACIÓN E75 TRANSFERENCIA DE LA CUENTA FISCAL BUN A LA CUT EN MN TRANSFERENCIA DE FONDOS A SOLICITUD DE: DIREC. DPTAL. DE EDUCACIÃN BENI - DIRECCION DEPARTAMENTAL DE EDUCACION BENI - FONDO ROTATIVO, CITE:DDE-BENI NÂ° 1595/2025, CUENTA CUT 3987 LIB"/>
    <m/>
    <m/>
    <m/>
    <m/>
    <m/>
    <m/>
    <n v="0"/>
    <n v="1395"/>
    <s v="NO_CONCILIADO"/>
  </r>
  <r>
    <x v="122"/>
    <m/>
    <x v="122"/>
    <x v="209"/>
    <s v="Q23238030002"/>
    <s v="CRV"/>
    <n v="2323803"/>
    <m/>
    <s v="NUMERO DE LIBRETA CUT: LIBRETA NÂ° 00272022001 OPERACIÓN E75 TRANSFERENCIA DE LA CUENTA FISCAL BUN A LA CUT EN MN TRANSFERENCIA DE FONDOS A SOLICITUD DE: DIREC. DPTAL. DE EDUCACIÃN BENI - DIRECCION DEPARTAMENTAL DE EDUCACION BENI - FONDO ROTATIVO, CITE: DDE-BENI NÂ°1594/2025, CUENTA CUT 3987 LI"/>
    <m/>
    <m/>
    <m/>
    <m/>
    <m/>
    <m/>
    <n v="0"/>
    <n v="222"/>
    <s v="NO_CONCILIADO"/>
  </r>
  <r>
    <x v="122"/>
    <m/>
    <x v="122"/>
    <x v="209"/>
    <s v="Q23238040002"/>
    <s v="CRV"/>
    <n v="2323804"/>
    <m/>
    <s v="NUMERO DE LIBRETA CUT: LIBRETA NÂ°00272022001 OPERACIÓN E75 TRANSFERENCIA DE LA CUENTA FISCAL BUN A LA CUT EN MN TRANSFERENCIA DE FONDOS A SOLICITUD DE: DIREC. DPTAL. DE EDUCACIÃN BENI - DIRECCION DEPARTAMENTAL DE EDUCACION BENI - FONDO ROTATIVO, CITE:DDE-BENI NÂ° 1593/2025, CUENTA CUT 3987 LI"/>
    <m/>
    <m/>
    <m/>
    <m/>
    <m/>
    <m/>
    <n v="0"/>
    <n v="742"/>
    <s v="NO_CONCILIADO"/>
  </r>
  <r>
    <x v="69"/>
    <m/>
    <x v="69"/>
    <x v="209"/>
    <s v="S11428070003"/>
    <s v="COB"/>
    <n v="1142807"/>
    <m/>
    <s v="||TRANSFERENCIA DE FONDOS SEGÚN MENSAJE SWIFT N°15997, CORREO ELECTRÓNICO DE LA FECHA Y NOTA CITE: DGAC/DAF/FIN/NE-0008/25 (HRE-TGL-1866) DE FECHA 29/01/2025 DE LA DIRECCIÓN GENERAL DE AERONÁUTICA CIVIL. (SECTOR PÚBLICO). DÉBITO DE LA LIBRETA 00117012001 DGAC, REPOSICIÓN DE ÚTILES DE ESCRITORIO."/>
    <m/>
    <m/>
    <m/>
    <m/>
    <m/>
    <m/>
    <n v="60"/>
    <n v="0"/>
    <s v="NO_CONCILIADO"/>
  </r>
  <r>
    <x v="2"/>
    <m/>
    <x v="2"/>
    <x v="209"/>
    <s v="S11428200001"/>
    <s v="COB"/>
    <n v="1142820"/>
    <m/>
    <s v="'COBRO DE'||ÚTILES DE ESCRITORIO POR EL COMPROBANTE NRO.1142817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09"/>
    <s v="S11428210001"/>
    <s v="COB"/>
    <n v="1142821"/>
    <m/>
    <s v="'COBRO DE'||ÚTILES DE ESCRITORIO POR EL COMPROBANTE NRO.1142818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68"/>
    <m/>
    <x v="68"/>
    <x v="209"/>
    <s v="I01346850002"/>
    <s v="CRV"/>
    <n v="134685"/>
    <m/>
    <s v="TRANSFERENCIA AUTOMATICA SEGUN INSTRUCCION DEL MINISTERIO DE ECONOMIA Y FINANZAS PUBLICAS LIBRETA 00253018013 EMAGUA FONDO DE DISPOSICION MC - PACC KFW"/>
    <m/>
    <m/>
    <m/>
    <m/>
    <m/>
    <m/>
    <n v="0"/>
    <n v="5897931.3300000001"/>
    <s v="NO_CONCILIADO"/>
  </r>
  <r>
    <x v="5"/>
    <m/>
    <x v="5"/>
    <x v="209"/>
    <s v="I01346860002"/>
    <s v="CRV"/>
    <n v="134686"/>
    <m/>
    <s v="TRANSFERENCIA AUTOMATICA SEGUN INSTRUCCION DEL MINISTERIO DE ECONOMIA Y FINANZAS PUBLICAS LIBRETA 00086018054 MMAYA - BS -KFW MANEJO INTEGRAL CUENCA RIO RAVELO"/>
    <m/>
    <m/>
    <m/>
    <m/>
    <m/>
    <m/>
    <n v="0"/>
    <n v="656799.03"/>
    <s v="NO_CONCILIADO"/>
  </r>
  <r>
    <x v="62"/>
    <m/>
    <x v="62"/>
    <x v="210"/>
    <s v="O23485420002"/>
    <s v="BOD"/>
    <n v="2348542"/>
    <m/>
    <s v="00221012001 DEPOSITO DE EFECTIVO, DEPOSITANTE: FERNANDO MANUEL ARENAS CAMPERO, CONCEPTO: PAGO INCORRECTO, CUENTA DE DEPOSITO: CUENTA UNICA DEL TESORO"/>
    <m/>
    <m/>
    <m/>
    <m/>
    <m/>
    <m/>
    <n v="0"/>
    <n v="0.14000000000000001"/>
    <s v="NO_CONCILIADO"/>
  </r>
  <r>
    <x v="62"/>
    <m/>
    <x v="62"/>
    <x v="210"/>
    <s v="O23485490002"/>
    <s v="BOD"/>
    <n v="2348549"/>
    <m/>
    <s v="00221022001 DEPOSITO DE EFECTIVO, DEPOSITANTE: EMPRESA MINDEPO SRL, CONCEPTO: OPERACIONES FUERA DE PLAZO M02, CUENTA DE DEPOSITO: CUENTA UNICA DEL TESORO"/>
    <m/>
    <m/>
    <m/>
    <m/>
    <m/>
    <m/>
    <n v="0"/>
    <n v="200"/>
    <s v="NO_CONCILIADO"/>
  </r>
  <r>
    <x v="62"/>
    <m/>
    <x v="62"/>
    <x v="210"/>
    <s v="O23485500002"/>
    <s v="BOD"/>
    <n v="2348550"/>
    <m/>
    <s v="00221022001 DEPOSITO DE EFECTIVO, DEPOSITANTE: EMPRESA MINDEPO SRL, CONCEPTO: OPERACIONES FUERA DE PLAZO M02, CUENTA DE DEPOSITO: CUENTA UNICA DEL TESORO"/>
    <m/>
    <m/>
    <m/>
    <m/>
    <m/>
    <m/>
    <n v="0"/>
    <n v="600"/>
    <s v="NO_CONCILIADO"/>
  </r>
  <r>
    <x v="1"/>
    <m/>
    <x v="1"/>
    <x v="210"/>
    <s v="O23485530002"/>
    <s v="BOD"/>
    <n v="2348553"/>
    <m/>
    <s v="00099021001 DEPOSITO DE EFECTIVO, DEPOSITANTE: MERY MAGDALENA CHOQUE QUISPE, CONCEPTO: DEVOLUCION DEL BONO JUANA AZURDUY, CUENTA DE DEPOSITO: CUENTA UNICA DEL TESORO"/>
    <m/>
    <m/>
    <m/>
    <m/>
    <m/>
    <m/>
    <n v="0"/>
    <n v="50"/>
    <s v="NO_CONCILIADO"/>
  </r>
  <r>
    <x v="18"/>
    <m/>
    <x v="18"/>
    <x v="210"/>
    <s v="O23485540002"/>
    <s v="BOD"/>
    <n v="2348554"/>
    <m/>
    <s v="00046114201 DEPOSITO DE EFECTIVO, DEPOSITANTE: MERY MAGDALENA CHOQUE QUISPE, CONCEPTO: COMISION DEL BANCO, CUENTA DE DEPOSITO: CUENTA UNICA DEL TESORO"/>
    <m/>
    <m/>
    <m/>
    <m/>
    <m/>
    <m/>
    <n v="0"/>
    <n v="3.38"/>
    <s v="NO_CONCILIADO"/>
  </r>
  <r>
    <x v="17"/>
    <m/>
    <x v="17"/>
    <x v="210"/>
    <s v="O23485620002"/>
    <s v="BOD"/>
    <n v="2348562"/>
    <m/>
    <s v="00548132001 DEPOSITO DE EFECTIVO, DEPOSITANTE: MATEO PRIMO VILLEGAS CATACORA, CONCEPTO: RETENCION DE VIATICOS, CUENTA DE DEPOSITO: CUENTA UNICA DEL TESORO"/>
    <m/>
    <m/>
    <m/>
    <m/>
    <m/>
    <m/>
    <n v="0"/>
    <n v="108.6"/>
    <s v="NO_CONCILIADO"/>
  </r>
  <r>
    <x v="62"/>
    <m/>
    <x v="62"/>
    <x v="210"/>
    <s v="O23485700002"/>
    <s v="BOD"/>
    <n v="2348570"/>
    <m/>
    <s v="00221022001 DEPOSITO DE EFECTIVO, DEPOSITANTE: SAN LUCAS S.A., CONCEPTO: PAGOS FUERA DE PLAZO, CUENTA DE DEPOSITO: CUENTA UNICA DEL TESORO"/>
    <m/>
    <m/>
    <m/>
    <m/>
    <m/>
    <m/>
    <n v="0"/>
    <n v="100"/>
    <s v="NO_CONCILIADO"/>
  </r>
  <r>
    <x v="62"/>
    <m/>
    <x v="62"/>
    <x v="210"/>
    <s v="O23485710002"/>
    <s v="BOD"/>
    <n v="2348571"/>
    <m/>
    <s v="00221022001 DEPOSITO DE EFECTIVO, DEPOSITANTE: SAN LUCAS S.A., CONCEPTO: PAGOS FUERA DE PLAZO, CUENTA DE DEPOSITO: CUENTA UNICA DEL TESORO"/>
    <m/>
    <m/>
    <m/>
    <m/>
    <m/>
    <m/>
    <n v="0"/>
    <n v="100"/>
    <s v="NO_CONCILIADO"/>
  </r>
  <r>
    <x v="62"/>
    <m/>
    <x v="62"/>
    <x v="210"/>
    <s v="O23485720002"/>
    <s v="BOD"/>
    <n v="2348572"/>
    <m/>
    <s v="00221022001 DEPOSITO DE EFECTIVO, DEPOSITANTE: SAN LUCAS S.A., CONCEPTO: PAGOS FUERA DE PLAZO, CUENTA DE DEPOSITO: CUENTA UNICA DEL TESORO"/>
    <m/>
    <m/>
    <m/>
    <m/>
    <m/>
    <m/>
    <n v="0"/>
    <n v="100"/>
    <s v="NO_CONCILIADO"/>
  </r>
  <r>
    <x v="62"/>
    <m/>
    <x v="62"/>
    <x v="210"/>
    <s v="O23485740002"/>
    <s v="BOD"/>
    <n v="2348574"/>
    <m/>
    <s v="00221022001 DEPOSITO DE EFECTIVO, DEPOSITANTE: SAN LUCAS S.A., CONCEPTO: PAGOS FUERA DE PLAZO, CUENTA DE DEPOSITO: CUENTA UNICA DEL TESORO"/>
    <m/>
    <m/>
    <m/>
    <m/>
    <m/>
    <m/>
    <n v="0"/>
    <n v="100"/>
    <s v="NO_CONCILIADO"/>
  </r>
  <r>
    <x v="62"/>
    <m/>
    <x v="62"/>
    <x v="210"/>
    <s v="O23485750002"/>
    <s v="BOD"/>
    <n v="2348575"/>
    <m/>
    <s v="00221022001 DEPOSITO DE EFECTIVO, DEPOSITANTE: SAN LUCAS S.A., CONCEPTO: PAGOS FUERA DE PLAZO, CUENTA DE DEPOSITO: CUENTA UNICA DEL TESORO"/>
    <m/>
    <m/>
    <m/>
    <m/>
    <m/>
    <m/>
    <n v="0"/>
    <n v="100"/>
    <s v="NO_CONCILIADO"/>
  </r>
  <r>
    <x v="62"/>
    <m/>
    <x v="62"/>
    <x v="210"/>
    <s v="O23485760002"/>
    <s v="BOD"/>
    <n v="2348576"/>
    <m/>
    <s v="00221022001 DEPOSITO DE EFECTIVO, DEPOSITANTE: SAN LUCAS S.A., CONCEPTO: PAGOS FUERA DE PLAZO, CUENTA DE DEPOSITO: CUENTA UNICA DEL TESORO"/>
    <m/>
    <m/>
    <m/>
    <m/>
    <m/>
    <m/>
    <n v="0"/>
    <n v="100"/>
    <s v="NO_CONCILIADO"/>
  </r>
  <r>
    <x v="62"/>
    <m/>
    <x v="62"/>
    <x v="210"/>
    <s v="O23485770002"/>
    <s v="BOD"/>
    <n v="2348577"/>
    <m/>
    <s v="00221022001 DEPOSITO DE EFECTIVO, DEPOSITANTE: SAN LUCAS S.A., CONCEPTO: PAGOS FUERA DE PLAZO, CUENTA DE DEPOSITO: CUENTA UNICA DEL TESORO"/>
    <m/>
    <m/>
    <m/>
    <m/>
    <m/>
    <m/>
    <n v="0"/>
    <n v="100"/>
    <s v="NO_CONCILIADO"/>
  </r>
  <r>
    <x v="62"/>
    <m/>
    <x v="62"/>
    <x v="210"/>
    <s v="O23485780002"/>
    <s v="BOD"/>
    <n v="2348578"/>
    <m/>
    <s v="00221022001 DEPOSITO DE EFECTIVO, DEPOSITANTE: SAN LUCAS S.A., CONCEPTO: PAGOS FUERA DE PLAZO, CUENTA DE DEPOSITO: CUENTA UNICA DEL TESORO"/>
    <m/>
    <m/>
    <m/>
    <m/>
    <m/>
    <m/>
    <n v="0"/>
    <n v="100"/>
    <s v="NO_CONCILIADO"/>
  </r>
  <r>
    <x v="62"/>
    <m/>
    <x v="62"/>
    <x v="210"/>
    <s v="O23485800002"/>
    <s v="BOD"/>
    <n v="2348580"/>
    <m/>
    <s v="00221022001 DEPOSITO DE EFECTIVO, DEPOSITANTE: SAN LUCAS S.A., CONCEPTO: PAGOS FUERA DE PLAZO, CUENTA DE DEPOSITO: CUENTA UNICA DEL TESORO"/>
    <m/>
    <m/>
    <m/>
    <m/>
    <m/>
    <m/>
    <n v="0"/>
    <n v="100"/>
    <s v="NO_CONCILIADO"/>
  </r>
  <r>
    <x v="62"/>
    <m/>
    <x v="62"/>
    <x v="210"/>
    <s v="O23485820002"/>
    <s v="BOD"/>
    <n v="2348582"/>
    <m/>
    <s v="00221022001 DEPOSITO DE EFECTIVO, DEPOSITANTE: SAN LUCAS S.A., CONCEPTO: PAGOS FUERA DE PLAZO, CUENTA DE DEPOSITO: CUENTA UNICA DEL TESORO"/>
    <m/>
    <m/>
    <m/>
    <m/>
    <m/>
    <m/>
    <n v="0"/>
    <n v="100"/>
    <s v="NO_CONCILIADO"/>
  </r>
  <r>
    <x v="62"/>
    <m/>
    <x v="62"/>
    <x v="210"/>
    <s v="O23485830002"/>
    <s v="BOD"/>
    <n v="2348583"/>
    <m/>
    <s v="00221022001 DEPOSITO DE EFECTIVO, DEPOSITANTE: SAN LUCAS S.A., CONCEPTO: PAGOS FUERA DE PLAZO, CUENTA DE DEPOSITO: CUENTA UNICA DEL TESORO"/>
    <m/>
    <m/>
    <m/>
    <m/>
    <m/>
    <m/>
    <n v="0"/>
    <n v="100"/>
    <s v="NO_CONCILIADO"/>
  </r>
  <r>
    <x v="62"/>
    <m/>
    <x v="62"/>
    <x v="210"/>
    <s v="O23485850002"/>
    <s v="BOD"/>
    <n v="2348585"/>
    <m/>
    <s v="00221022001 DEPOSITO DE EFECTIVO, DEPOSITANTE: SAN LUCAS S.A., CONCEPTO: PAGOS FUERA DE PLAZO, CUENTA DE DEPOSITO: CUENTA UNICA DEL TESORO"/>
    <m/>
    <m/>
    <m/>
    <m/>
    <m/>
    <m/>
    <n v="0"/>
    <n v="100"/>
    <s v="NO_CONCILIADO"/>
  </r>
  <r>
    <x v="64"/>
    <m/>
    <x v="64"/>
    <x v="210"/>
    <s v="O23485590002"/>
    <s v="BOD"/>
    <n v="2348559"/>
    <m/>
    <s v="00099021001 DEPOSITO DE EFECTIVO, DEPOSITANTE: MANUEL ALEJANDRO MONRROY VILLAFUERTE, CONCEPTO: DEVOLUCION FACTURAS NAABOL VIAJE ARGENTINA, CUENTA DE DEPOSITO: CUENTA UNICA DEL TESORO/DJBR"/>
    <m/>
    <m/>
    <m/>
    <m/>
    <m/>
    <m/>
    <n v="0"/>
    <n v="273.60000000000002"/>
    <s v="NO_CONCILIADO"/>
  </r>
  <r>
    <x v="1"/>
    <m/>
    <x v="1"/>
    <x v="210"/>
    <s v="O23485580002"/>
    <s v="BOD"/>
    <n v="2348558"/>
    <m/>
    <s v="00099021001 DEPOSITO DE EFECTIVO, DEPOSITANTE: RUBEN LOPEZ LEMA, CONCEPTO: 3RA CUOTA DEVOLUCION DE BECA CONTRATO N°13/2019-EXBECARIO RUBEN LOPEZ LEMA, CUENTA DE DEPOSITO: CUENTA UNICA DEL TESORO"/>
    <m/>
    <m/>
    <m/>
    <m/>
    <m/>
    <m/>
    <n v="0"/>
    <n v="39000"/>
    <s v="NO_CONCILIADO"/>
  </r>
  <r>
    <x v="62"/>
    <m/>
    <x v="62"/>
    <x v="210"/>
    <s v="O23485880002"/>
    <s v="BOD"/>
    <n v="2348588"/>
    <m/>
    <s v="00221022001 DEPOSITO DE EFECTIVO, DEPOSITANTE: SAN LUCAS S.A., CONCEPTO: PAGOS FUERA DE PLAZO, CUENTA DE DEPOSITO: CUENTA UNICA DEL TESORO"/>
    <m/>
    <m/>
    <m/>
    <m/>
    <m/>
    <m/>
    <n v="0"/>
    <n v="100"/>
    <s v="NO_CONCILIADO"/>
  </r>
  <r>
    <x v="62"/>
    <m/>
    <x v="62"/>
    <x v="210"/>
    <s v="O23485980002"/>
    <s v="BOD"/>
    <n v="2348598"/>
    <m/>
    <s v="00221022001 DEPOSITO DE EFECTIVO, DEPOSITANTE: SAN LUCAS S.A., CONCEPTO: PAGOS FUERA DE PLAZO, CUENTA DE DEPOSITO: CUENTA UNICA DEL TESORO"/>
    <m/>
    <m/>
    <m/>
    <m/>
    <m/>
    <m/>
    <n v="0"/>
    <n v="100"/>
    <s v="NO_CONCILIADO"/>
  </r>
  <r>
    <x v="62"/>
    <m/>
    <x v="62"/>
    <x v="210"/>
    <s v="O23485970002"/>
    <s v="BOD"/>
    <n v="2348597"/>
    <m/>
    <s v="00221022001 DEPOSITO DE EFECTIVO, DEPOSITANTE: SAN LUCAS S.A., CONCEPTO: PAGOS FUERA DE PLAZO, CUENTA DE DEPOSITO: CUENTA UNICA DEL TESORO"/>
    <m/>
    <m/>
    <m/>
    <m/>
    <m/>
    <m/>
    <n v="0"/>
    <n v="100"/>
    <s v="NO_CONCILIADO"/>
  </r>
  <r>
    <x v="62"/>
    <m/>
    <x v="62"/>
    <x v="210"/>
    <s v="O23485960002"/>
    <s v="BOD"/>
    <n v="2348596"/>
    <m/>
    <s v="00221022001 DEPOSITO DE EFECTIVO, DEPOSITANTE: SAN LUCAS S.A., CONCEPTO: PAGOS FUERA DE PLAZO, CUENTA DE DEPOSITO: CUENTA UNICA DEL TESORO"/>
    <m/>
    <m/>
    <m/>
    <m/>
    <m/>
    <m/>
    <n v="0"/>
    <n v="100"/>
    <s v="NO_CONCILIADO"/>
  </r>
  <r>
    <x v="62"/>
    <m/>
    <x v="62"/>
    <x v="210"/>
    <s v="O23485930002"/>
    <s v="BOD"/>
    <n v="2348593"/>
    <m/>
    <s v="00221022001 DEPOSITO DE EFECTIVO, DEPOSITANTE: SAN LUCAS S.A., CONCEPTO: PAGOS FUERA DE PLAZO, CUENTA DE DEPOSITO: CUENTA UNICA DEL TESORO"/>
    <m/>
    <m/>
    <m/>
    <m/>
    <m/>
    <m/>
    <n v="0"/>
    <n v="100"/>
    <s v="NO_CONCILIADO"/>
  </r>
  <r>
    <x v="62"/>
    <m/>
    <x v="62"/>
    <x v="210"/>
    <s v="O23485910002"/>
    <s v="BOD"/>
    <n v="2348591"/>
    <m/>
    <s v="00221022001 DEPOSITO DE EFECTIVO, DEPOSITANTE: SAN LUCAS S.A., CONCEPTO: PAGOS FUERA DE PLAZO, CUENTA DE DEPOSITO: CUENTA UNICA DEL TESORO"/>
    <m/>
    <m/>
    <m/>
    <m/>
    <m/>
    <m/>
    <n v="0"/>
    <n v="100"/>
    <s v="NO_CONCILIADO"/>
  </r>
  <r>
    <x v="62"/>
    <m/>
    <x v="62"/>
    <x v="210"/>
    <s v="O23485890002"/>
    <s v="BOD"/>
    <n v="2348589"/>
    <m/>
    <s v="00221022001 DEPOSITO DE EFECTIVO, DEPOSITANTE: SAN LUCAS S.A., CONCEPTO: PAGOS FUERA DE PLAZO, CUENTA DE DEPOSITO: CUENTA UNICA DEL TESORO"/>
    <m/>
    <m/>
    <m/>
    <m/>
    <m/>
    <m/>
    <n v="0"/>
    <n v="100"/>
    <s v="NO_CONCILIADO"/>
  </r>
  <r>
    <x v="8"/>
    <m/>
    <x v="8"/>
    <x v="210"/>
    <s v="O23486270002"/>
    <s v="BOD"/>
    <n v="2348627"/>
    <m/>
    <s v="00081011101 DEPOSITO DE EFECTIVO, DEPOSITANTE: MAXIMO ALBERTO PAREDES AVILA, CONCEPTO: DEVOLUCION CNS, CUENTA DE DEPOSITO: CUENTA UNICA DEL TESORO"/>
    <m/>
    <m/>
    <m/>
    <m/>
    <m/>
    <m/>
    <n v="0"/>
    <n v="500"/>
    <s v="NO_CONCILIADO"/>
  </r>
  <r>
    <x v="19"/>
    <m/>
    <x v="19"/>
    <x v="210"/>
    <s v="O23486240002"/>
    <s v="BOD"/>
    <n v="2348624"/>
    <m/>
    <s v="00099021001 DEPOSITO DE EFECTIVO, DEPOSITANTE: LAURA MARLENE LUJAN CONDORI, CONCEPTO: DEVOLUCION DE PASAJE NO UTILIZADO, CUENTA DE DEPOSITO: CUENTA UNICA DEL TESORO/DJBR"/>
    <m/>
    <m/>
    <m/>
    <m/>
    <m/>
    <m/>
    <n v="0"/>
    <n v="779"/>
    <s v="NO_CONCILIADO"/>
  </r>
  <r>
    <x v="18"/>
    <m/>
    <x v="18"/>
    <x v="210"/>
    <s v="O23486180002"/>
    <s v="BOD"/>
    <n v="2348618"/>
    <m/>
    <s v="00046171101 DEPOSITO DE EFECTIVO, DEPOSITANTE: EASY MEDICAL, CONCEPTO: PAGO DE CUOTA - NOVIEMBRE, CUENTA DE DEPOSITO: CUENTA UNICA DEL TESORO"/>
    <m/>
    <m/>
    <m/>
    <m/>
    <m/>
    <m/>
    <n v="0"/>
    <n v="830"/>
    <s v="NO_CONCILIADO"/>
  </r>
  <r>
    <x v="19"/>
    <m/>
    <x v="19"/>
    <x v="210"/>
    <s v="O23486170002"/>
    <s v="BOD"/>
    <n v="2348617"/>
    <m/>
    <s v="00099021001 DEPOSITO DE EFECTIVO, DEPOSITANTE: JOAQUIN NINA QUISPE, CONCEPTO: DEVOLUCION DE PASAJE, CUENTA DE DEPOSITO: CUENTA UNICA DEL TESORO/DJBR"/>
    <m/>
    <m/>
    <m/>
    <m/>
    <m/>
    <m/>
    <n v="0"/>
    <n v="330"/>
    <s v="NO_CONCILIADO"/>
  </r>
  <r>
    <x v="9"/>
    <m/>
    <x v="9"/>
    <x v="210"/>
    <s v="O23486120002"/>
    <s v="BOD"/>
    <n v="2348612"/>
    <m/>
    <s v="00016011101 DEPOSITO DE EFECTIVO, DEPOSITANTE: ESTELA CHAMBI DE MERMA, CONCEPTO: ALQUILER DEL SALON PAYA - MINISTERIO DE EDUCACION, CUENTA DE DEPOSITO: CUENTA UNICA DEL TESORO"/>
    <m/>
    <m/>
    <m/>
    <m/>
    <m/>
    <m/>
    <n v="0"/>
    <n v="1000"/>
    <s v="NO_CONCILIADO"/>
  </r>
  <r>
    <x v="62"/>
    <m/>
    <x v="62"/>
    <x v="210"/>
    <s v="O23486380002"/>
    <s v="BOD"/>
    <n v="2348638"/>
    <m/>
    <s v="00221022001 DEPOSITO DE EFECTIVO, DEPOSITANTE: LONGLEE SRL, CONCEPTO: M02 - 622997, CUENTA DE DEPOSITO: CUENTA UNICA DEL TESORO"/>
    <m/>
    <m/>
    <m/>
    <m/>
    <m/>
    <m/>
    <n v="0"/>
    <n v="100"/>
    <s v="NO_CONCILIADO"/>
  </r>
  <r>
    <x v="62"/>
    <m/>
    <x v="62"/>
    <x v="210"/>
    <s v="O23486430002"/>
    <s v="BOD"/>
    <n v="2348643"/>
    <m/>
    <s v="00221022001 DEPOSITO DE EFECTIVO, DEPOSITANTE: LONGLEE SRL, CONCEPTO: M02 - 622784, CUENTA DE DEPOSITO: CUENTA UNICA DEL TESORO"/>
    <m/>
    <m/>
    <m/>
    <m/>
    <m/>
    <m/>
    <n v="0"/>
    <n v="100"/>
    <s v="NO_CONCILIADO"/>
  </r>
  <r>
    <x v="59"/>
    <m/>
    <x v="59"/>
    <x v="210"/>
    <s v="O23486480002"/>
    <s v="BOD"/>
    <n v="2348648"/>
    <m/>
    <s v="00599042001 DEPOSITO DE EFECTIVO, DEPOSITANTE: REYNALDO ARIZACA MANCHEGO, CONCEPTO: DEPÓSITO, CUENTA DE DEPOSITO: CUENTA UNICA DEL TESORO"/>
    <m/>
    <m/>
    <m/>
    <m/>
    <m/>
    <m/>
    <n v="0"/>
    <n v="0.5"/>
    <s v="NO_CONCILIADO"/>
  </r>
  <r>
    <x v="59"/>
    <m/>
    <x v="59"/>
    <x v="210"/>
    <s v="O23486490002"/>
    <s v="BOD"/>
    <n v="2348649"/>
    <m/>
    <s v="00599072001 DEPOSITO DE EFECTIVO, DEPOSITANTE: REYNALDO ARIZACA MANCHEGO, CONCEPTO: DEPÓSITO, CUENTA DE DEPOSITO: CUENTA UNICA DEL TESORO"/>
    <m/>
    <m/>
    <m/>
    <m/>
    <m/>
    <m/>
    <n v="0"/>
    <n v="0.3"/>
    <s v="CONCILIADO_PARCIAL"/>
  </r>
  <r>
    <x v="9"/>
    <m/>
    <x v="9"/>
    <x v="210"/>
    <s v="O23486560002"/>
    <s v="BOD"/>
    <n v="2348656"/>
    <m/>
    <s v="00016101101 DEPOSITO DE EFECTIVO, DEPOSITANTE: GABRIELA SANCHEZ JIMENEZ, CONCEPTO: DEVOLUCION DE IMPUESTOS SIP 21, CUENTA DE DEPOSITO: CUENTA UNICA DEL TESORO"/>
    <m/>
    <m/>
    <m/>
    <m/>
    <m/>
    <m/>
    <n v="0"/>
    <n v="48"/>
    <s v="NO_CONCILIADO"/>
  </r>
  <r>
    <x v="37"/>
    <m/>
    <x v="37"/>
    <x v="210"/>
    <s v="O23486700002"/>
    <s v="BOD"/>
    <n v="2348670"/>
    <m/>
    <s v="00660072001 DEPOSITO DE EFECTIVO, DEPOSITANTE: WARA LINETT TANCARA CHINCHE, CONCEPTO: DEVOLUCION VIATICO, VIAJE A PUCARANI, DE FECHA 24/10/2025-TANCARA WARA, CUENTA DE DEPOSITO: CUENTA UNICA DEL TESORO"/>
    <m/>
    <m/>
    <m/>
    <m/>
    <m/>
    <m/>
    <n v="0"/>
    <n v="111"/>
    <s v="NO_CONCILIADO"/>
  </r>
  <r>
    <x v="19"/>
    <m/>
    <x v="19"/>
    <x v="210"/>
    <s v="O23486860002"/>
    <s v="BOD"/>
    <n v="2348686"/>
    <m/>
    <s v="00099021001 DEPOSITO DE EFECTIVO, DEPOSITANTE: LUIS ADOLFO FLORES ROBERTS, CONCEPTO: DEVOLUCION DE PAGO DE MAXIMA REMUNERACION GESTION 2024, CUENTA DE DEPOSITO: CUENTA UNICA DEL TESORO/DJBR"/>
    <m/>
    <m/>
    <m/>
    <m/>
    <m/>
    <m/>
    <n v="0"/>
    <n v="5906.87"/>
    <s v="NO_CONCILIADO"/>
  </r>
  <r>
    <x v="5"/>
    <m/>
    <x v="5"/>
    <x v="210"/>
    <s v="O23486950002"/>
    <s v="BOD"/>
    <n v="2348695"/>
    <m/>
    <s v="00086011102 DEPOSITO DE EFECTIVO, DEPOSITANTE: GLORIA PATRICIA ROCA GUZMAN, CONCEPTO: MULTAS, CUENTA DE DEPOSITO: CUENTA UNICA DEL TESORO"/>
    <m/>
    <m/>
    <m/>
    <m/>
    <m/>
    <m/>
    <n v="0"/>
    <n v="5580"/>
    <s v="NO_CONCILIADO"/>
  </r>
  <r>
    <x v="64"/>
    <m/>
    <x v="64"/>
    <x v="210"/>
    <s v="O23486960002"/>
    <s v="BOD"/>
    <n v="2348696"/>
    <m/>
    <s v="00099021001 DEPOSITO DE EFECTIVO, DEPOSITANTE: RAUL ABELARDO NAVARRO ARANDO, CONCEPTO: DEVOLUCION DE VIATICOS, CUENTA DE DEPOSITO: CUENTA UNICA DEL TESORO/DJBR"/>
    <m/>
    <m/>
    <m/>
    <m/>
    <m/>
    <m/>
    <n v="0"/>
    <n v="111.3"/>
    <s v="NO_CONCILIADO"/>
  </r>
  <r>
    <x v="3"/>
    <m/>
    <x v="3"/>
    <x v="210"/>
    <s v="B23485000002"/>
    <s v="BOD"/>
    <n v="2348500"/>
    <m/>
    <s v="00099021001 DEP.DE CHEQ.AJENOS,RET.DE CAM.,CONCEPTO: INCAPACIDADES,DEP.: CAJA NACIONAL DE SALUD , PROCEDENCIA: BANCO UNION S.A., CHEQUE: 48633, FECHA DE EMISION:13/11/2025"/>
    <m/>
    <m/>
    <m/>
    <m/>
    <m/>
    <m/>
    <n v="0"/>
    <n v="3117.9"/>
    <s v="NO_CONCILIADO"/>
  </r>
  <r>
    <x v="3"/>
    <m/>
    <x v="3"/>
    <x v="210"/>
    <s v="B23485030002"/>
    <s v="BOD"/>
    <n v="2348503"/>
    <m/>
    <s v="00099021001 DEP.DE CHEQ.AJENOS,RET.DE CAM.,CONCEPTO: INCAPACIDADES,DEP.: CAJA NACIONAL DE SALUD , PROCEDENCIA: BANCO UNION S.A., CHEQUE: 48632, FECHA DE EMISION:13/11/2025"/>
    <m/>
    <m/>
    <m/>
    <m/>
    <m/>
    <m/>
    <n v="0"/>
    <n v="6649.29"/>
    <s v="NO_CONCILIADO"/>
  </r>
  <r>
    <x v="3"/>
    <m/>
    <x v="3"/>
    <x v="210"/>
    <s v="B23485040002"/>
    <s v="BOD"/>
    <n v="2348504"/>
    <m/>
    <s v="00099021001 DEP.DE CHEQ.AJENOS,RET.DE CAM.,CONCEPTO: INCAPACIDADES,DEP.: CAJA NACIONAL DE SALUD , PROCEDENCIA: BANCO UNION S.A., CHEQUE: 48631, FECHA DE EMISION:13/11/2025"/>
    <m/>
    <m/>
    <m/>
    <m/>
    <m/>
    <m/>
    <n v="0"/>
    <n v="42094.63"/>
    <s v="NO_CONCILIADO"/>
  </r>
  <r>
    <x v="3"/>
    <m/>
    <x v="3"/>
    <x v="210"/>
    <s v="B23485050002"/>
    <s v="BOD"/>
    <n v="2348505"/>
    <m/>
    <s v="00099021001 DEP.DE CHEQ.AJENOS,RET.DE CAM.,CONCEPTO: INCAPACIDADES,DEP.: CAJA NACIONAL DE SALUD , PROCEDENCIA: BANCO UNION S.A., CHEQUE: 48630, FECHA DE EMISION:13/11/2025"/>
    <m/>
    <m/>
    <m/>
    <m/>
    <m/>
    <m/>
    <n v="0"/>
    <n v="126.62"/>
    <s v="NO_CONCILIADO"/>
  </r>
  <r>
    <x v="3"/>
    <m/>
    <x v="3"/>
    <x v="210"/>
    <s v="B23485060002"/>
    <s v="BOD"/>
    <n v="2348506"/>
    <m/>
    <s v="00099021001 DEP.DE CHEQ.AJENOS,RET.DE CAM.,CONCEPTO: INCAPACIDADES,DEP.: CAJA NACIONAL DE SALUD , PROCEDENCIA: BANCO UNION S.A., CHEQUE: 48629, FECHA DE EMISION:13/11/2025"/>
    <m/>
    <m/>
    <m/>
    <m/>
    <m/>
    <m/>
    <n v="0"/>
    <n v="31708.07"/>
    <s v="NO_CONCILIADO"/>
  </r>
  <r>
    <x v="3"/>
    <m/>
    <x v="3"/>
    <x v="210"/>
    <s v="B23485080002"/>
    <s v="BOD"/>
    <n v="2348508"/>
    <m/>
    <s v="00099021001 DEP.DE CHEQ.AJENOS,RET.DE CAM.,CONCEPTO: INCAPACIDADES,DEP.: CAJA NACIONAL DE SALUD , PROCEDENCIA: BANCO UNION S.A., CHEQUE: 48628, FECHA DE EMISION:13/11/2025"/>
    <m/>
    <m/>
    <m/>
    <m/>
    <m/>
    <m/>
    <n v="0"/>
    <n v="18744.37"/>
    <s v="NO_CONCILIADO"/>
  </r>
  <r>
    <x v="3"/>
    <m/>
    <x v="3"/>
    <x v="210"/>
    <s v="B23485090002"/>
    <s v="BOD"/>
    <n v="2348509"/>
    <m/>
    <s v="00099021001 DEP.DE CHEQ.AJENOS,RET.DE CAM.,CONCEPTO: INCAPACIDADES,DEP.: CAJA NACIONAL DE SALUD , PROCEDENCIA: BANCO UNION S.A., CHEQUE: 48627, FECHA DE EMISION:13/11/2025"/>
    <m/>
    <m/>
    <m/>
    <m/>
    <m/>
    <m/>
    <n v="0"/>
    <n v="233.06"/>
    <s v="NO_CONCILIADO"/>
  </r>
  <r>
    <x v="3"/>
    <m/>
    <x v="3"/>
    <x v="210"/>
    <s v="B23485100002"/>
    <s v="BOD"/>
    <n v="2348510"/>
    <m/>
    <s v="00099021001 DEP.DE CHEQ.AJENOS,RET.DE CAM.,CONCEPTO: INCAPACIDADES,DEP.: CAJA NACIONAL DE SALUD , PROCEDENCIA: BANCO UNION S.A., CHEQUE: 48626, FECHA DE EMISION:13/11/2025"/>
    <m/>
    <m/>
    <m/>
    <m/>
    <m/>
    <m/>
    <n v="0"/>
    <n v="820.4"/>
    <s v="NO_CONCILIADO"/>
  </r>
  <r>
    <x v="3"/>
    <m/>
    <x v="3"/>
    <x v="210"/>
    <s v="B23485110002"/>
    <s v="BOD"/>
    <n v="2348511"/>
    <m/>
    <s v="00099021001 DEP.DE CHEQ.AJENOS,RET.DE CAM.,CONCEPTO: INCAPACIDADES,DEP.: CAJA NACIONAL DE SALUD , PROCEDENCIA: BANCO UNION S.A., CHEQUE: 48625, FECHA DE EMISION:13/11/2025"/>
    <m/>
    <m/>
    <m/>
    <m/>
    <m/>
    <m/>
    <n v="0"/>
    <n v="874.76"/>
    <s v="NO_CONCILIADO"/>
  </r>
  <r>
    <x v="3"/>
    <m/>
    <x v="3"/>
    <x v="210"/>
    <s v="B23485120002"/>
    <s v="BOD"/>
    <n v="2348512"/>
    <m/>
    <s v="00099021001 DEP.DE CHEQ.AJENOS,RET.DE CAM.,CONCEPTO: INCAPACIDADES,DEP.: CAJA NACIONAL DE SALUD , PROCEDENCIA: BANCO UNION S.A., CHEQUE: 48624, FECHA DE EMISION:13/11/2025"/>
    <m/>
    <m/>
    <m/>
    <m/>
    <m/>
    <m/>
    <n v="0"/>
    <n v="2667.5"/>
    <s v="NO_CONCILIADO"/>
  </r>
  <r>
    <x v="3"/>
    <m/>
    <x v="3"/>
    <x v="210"/>
    <s v="B23485140002"/>
    <s v="BOD"/>
    <n v="2348514"/>
    <m/>
    <s v="00099021001 DEP.DE CHEQ.AJENOS,RET.DE CAM.,CONCEPTO: INCAPACIDADES,DEP.: CAJA NACIONAL DE SALUD , PROCEDENCIA: BANCO UNION S.A., CHEQUE: 48623, FECHA DE EMISION:13/11/2025"/>
    <m/>
    <m/>
    <m/>
    <m/>
    <m/>
    <m/>
    <n v="0"/>
    <n v="2738.16"/>
    <s v="NO_CONCILIADO"/>
  </r>
  <r>
    <x v="3"/>
    <m/>
    <x v="3"/>
    <x v="210"/>
    <s v="B23485150002"/>
    <s v="BOD"/>
    <n v="2348515"/>
    <m/>
    <s v="00099021001 DEP.DE CHEQ.AJENOS,RET.DE CAM.,CONCEPTO: INCAPACIDADES,DEP.: CAJA NACIONAL DE SALUD , PROCEDENCIA: BANCO UNION S.A., CHEQUE: 48622, FECHA DE EMISION:13/11/2025"/>
    <m/>
    <m/>
    <m/>
    <m/>
    <m/>
    <m/>
    <n v="0"/>
    <n v="7578"/>
    <s v="NO_CONCILIADO"/>
  </r>
  <r>
    <x v="3"/>
    <m/>
    <x v="3"/>
    <x v="210"/>
    <s v="B23485160002"/>
    <s v="BOD"/>
    <n v="2348516"/>
    <m/>
    <s v="00099021001 DEP.DE CHEQ.AJENOS,RET.DE CAM.,CONCEPTO: INCAPACIDADES,DEP.: CAJA NACIONAL DE SALUD , PROCEDENCIA: BANCO UNION S.A., CHEQUE: 48621, FECHA DE EMISION:13/11/2025"/>
    <m/>
    <m/>
    <m/>
    <m/>
    <m/>
    <m/>
    <n v="0"/>
    <n v="2416.46"/>
    <s v="NO_CONCILIADO"/>
  </r>
  <r>
    <x v="3"/>
    <m/>
    <x v="3"/>
    <x v="210"/>
    <s v="B23485170002"/>
    <s v="BOD"/>
    <n v="2348517"/>
    <m/>
    <s v="00099021001 DEP.DE CHEQ.AJENOS,RET.DE CAM.,CONCEPTO: INCAPACIDADES,DEP.: CAJA NACIONAL DE SALUD , PROCEDENCIA: BANCO UNION S.A., CHEQUE: 48620, FECHA DE EMISION:13/11/2025"/>
    <m/>
    <m/>
    <m/>
    <m/>
    <m/>
    <m/>
    <n v="0"/>
    <n v="3161.93"/>
    <s v="NO_CONCILIADO"/>
  </r>
  <r>
    <x v="3"/>
    <m/>
    <x v="3"/>
    <x v="210"/>
    <s v="B23485180002"/>
    <s v="BOD"/>
    <n v="2348518"/>
    <m/>
    <s v="00099021001 DEP.DE CHEQ.AJENOS,RET.DE CAM.,CONCEPTO: INCAPACIDADES,DEP.: CAJA NACIONAL DE SALUD , PROCEDENCIA: BANCO UNION S.A., CHEQUE: 48619, FECHA DE EMISION:13/11/2025"/>
    <m/>
    <m/>
    <m/>
    <m/>
    <m/>
    <m/>
    <n v="0"/>
    <n v="1483.35"/>
    <s v="NO_CONCILIADO"/>
  </r>
  <r>
    <x v="3"/>
    <m/>
    <x v="3"/>
    <x v="210"/>
    <s v="B23485190002"/>
    <s v="BOD"/>
    <n v="2348519"/>
    <m/>
    <s v="00099021001 DEP.DE CHEQ.AJENOS,RET.DE CAM.,CONCEPTO: INCAPACIDADES,DEP.: CAJA NACIONAL DE SALUD , PROCEDENCIA: BANCO UNION S.A., CHEQUE: 48618, FECHA DE EMISION:13/11/2025"/>
    <m/>
    <m/>
    <m/>
    <m/>
    <m/>
    <m/>
    <n v="0"/>
    <n v="1776.19"/>
    <s v="NO_CONCILIADO"/>
  </r>
  <r>
    <x v="3"/>
    <m/>
    <x v="3"/>
    <x v="210"/>
    <s v="B23485200002"/>
    <s v="BOD"/>
    <n v="2348520"/>
    <m/>
    <s v="00099021001 DEP.DE CHEQ.AJENOS,RET.DE CAM.,CONCEPTO: INCAPACIDADES,DEP.: CAJA NACIONAL DE SALUD , PROCEDENCIA: BANCO UNION S.A., CHEQUE: 48615, FECHA DE EMISION:13/11/2025"/>
    <m/>
    <m/>
    <m/>
    <m/>
    <m/>
    <m/>
    <n v="0"/>
    <n v="19594.080000000002"/>
    <s v="NO_CONCILIADO"/>
  </r>
  <r>
    <x v="3"/>
    <m/>
    <x v="3"/>
    <x v="210"/>
    <s v="B23485210002"/>
    <s v="BOD"/>
    <n v="2348521"/>
    <m/>
    <s v="00099021001 DEP.DE CHEQ.AJENOS,RET.DE CAM.,CONCEPTO: INCAPACIDADES,DEP.: CAJA NACIONAL DE SALUD , PROCEDENCIA: BANCO UNION S.A., CHEQUE: 48614, FECHA DE EMISION:13/11/2025"/>
    <m/>
    <m/>
    <m/>
    <m/>
    <m/>
    <m/>
    <n v="0"/>
    <n v="126638.85"/>
    <s v="NO_CONCILIADO"/>
  </r>
  <r>
    <x v="107"/>
    <m/>
    <x v="107"/>
    <x v="210"/>
    <s v="B23485560002"/>
    <s v="BOD"/>
    <n v="2348556"/>
    <m/>
    <s v="00287102001 DEP.DE CHEQ.AJENOS,RET.DE CAM.,CONCEPTO: REEMBOLSO INCAPACIDAD TEMPORAL CAJA CORDES,DEP.: LEONARDO FABIO CASTRO TAMBO , PROCEDENCIA: BANCO UNION S.A., CHEQUE: 55579, FECHA DE EMISION:17/10/2025"/>
    <m/>
    <m/>
    <m/>
    <m/>
    <m/>
    <m/>
    <n v="0"/>
    <n v="12633.6"/>
    <s v="NO_CONCILIADO"/>
  </r>
  <r>
    <x v="3"/>
    <m/>
    <x v="3"/>
    <x v="210"/>
    <s v="B23485220002"/>
    <s v="BOD"/>
    <n v="2348522"/>
    <m/>
    <s v="00099021001 DEP.DE CHEQ.AJENOS,RET.DE CAM.,CONCEPTO: INCAPACIDADES,DEP.: CAJA NACIONAL DE SALUD , PROCEDENCIA: BANCO UNION S.A., CHEQUE: 48613, FECHA DE EMISION:13/11/2025"/>
    <m/>
    <m/>
    <m/>
    <m/>
    <m/>
    <m/>
    <n v="0"/>
    <n v="97396.56"/>
    <s v="NO_CONCILIADO"/>
  </r>
  <r>
    <x v="103"/>
    <m/>
    <x v="103"/>
    <x v="210"/>
    <s v="B23485290002"/>
    <s v="BOD"/>
    <n v="2348529"/>
    <m/>
    <s v="00514012004 DEP.DE CHEQ.AJENOS,RET.DE CAM.,CONCEPTO: TRANSFERENCIA ENTRE CUENTAS DE LA EMPRESA,DEP.: ENDE , PROCEDENCIA: BANCO UNION S.A., CHEQUE: 31826, FECHA DE EMISION:11/11/2025"/>
    <m/>
    <m/>
    <m/>
    <m/>
    <m/>
    <m/>
    <n v="0"/>
    <n v="79640691.709999993"/>
    <s v="NO_CONCILIADO"/>
  </r>
  <r>
    <x v="107"/>
    <m/>
    <x v="107"/>
    <x v="210"/>
    <s v="B23485570002"/>
    <s v="BOD"/>
    <n v="2348557"/>
    <m/>
    <s v="00287102001 DEP.DE CHEQ.AJENOS,RET.DE CAM.,CONCEPTO: REVERSION PERMISO SIN GOCE DE HABERES,DEP.: LEONARDO FABIO CASTRO TAMBO , PROCEDENCIA: BANCO UNION S.A., CHEQUE: 1914, FECHA DE EMISION:12/11/2025"/>
    <m/>
    <m/>
    <m/>
    <m/>
    <m/>
    <m/>
    <n v="0"/>
    <n v="24262.03"/>
    <s v="NO_CONCILIADO"/>
  </r>
  <r>
    <x v="9"/>
    <m/>
    <x v="9"/>
    <x v="210"/>
    <s v="B23485600002"/>
    <s v="BOD"/>
    <n v="2348560"/>
    <m/>
    <s v="00016014201 DEP.DE CHEQ.AJENOS,RET.DE CAM.,CONCEPTO: DIPLOMAS DE BACHILLER 2023,GAD COCHABAMBA,DEP.: MIN ISTERIO DE EDUCACION-FONDO ROTATIVO , PROCEDENCIA: BANCO UNION S.A., CHEQUE: 1399, FECHA DE EMISION:11/11/2025"/>
    <m/>
    <m/>
    <m/>
    <m/>
    <m/>
    <m/>
    <n v="0"/>
    <n v="1566950"/>
    <s v="NO_CONCILIADO"/>
  </r>
  <r>
    <x v="89"/>
    <m/>
    <x v="89"/>
    <x v="210"/>
    <s v="B23485630002"/>
    <s v="BOD"/>
    <n v="2348563"/>
    <m/>
    <s v="00292012001 DEP.DE CHEQ.AJENOS,RET.DE CAM.,CONCEPTO: DEPÓSITO CORRESPONDIENTE A ROCETAS DE LA EMPRESA INSUMOS BOLIVIA,DEP.: ROSSI ROSARIO POMA QUISPE , PROCEDENCIA: BANCO UNION S.A., CHEQUE: 4150, FECHA DE EMISION:06/11/2025"/>
    <m/>
    <m/>
    <m/>
    <m/>
    <m/>
    <m/>
    <n v="0"/>
    <n v="26"/>
    <s v="NO_CONCILIADO"/>
  </r>
  <r>
    <x v="12"/>
    <m/>
    <x v="12"/>
    <x v="210"/>
    <s v="B23485790002"/>
    <s v="BOD"/>
    <n v="2348579"/>
    <m/>
    <s v="00099021001 DEP.DE CHEQ.AJENOS,RET.DE CAM.,CONCEPTO: DEVOLUCION DE SUELDO JUNIO Y JULIO 2025,DEP.: GALIA LIZETH CASTELLON GARNICA , PROCEDENCIA: BANCO UNION S.A., CHEQUE: 223829, FECHA DE EMISION:13/11/2025/DJBR"/>
    <m/>
    <m/>
    <m/>
    <m/>
    <m/>
    <m/>
    <n v="0"/>
    <n v="17161.96"/>
    <s v="NO_CONCILIADO"/>
  </r>
  <r>
    <x v="62"/>
    <m/>
    <x v="62"/>
    <x v="210"/>
    <s v="B23485840002"/>
    <s v="BOD"/>
    <n v="2348584"/>
    <m/>
    <s v="00221022001 DEP.DE CHEQ.AJENOS,RET.DE CAM.,CONCEPTO: DEPÓSITO,DEP.: NELSON FERNANDEZ AQUINO , PROCEDENCIA: BANCO UNION S.A., CHEQUE: 223830, FECHA DE EMISION:13/11/2025"/>
    <m/>
    <m/>
    <m/>
    <m/>
    <m/>
    <m/>
    <n v="0"/>
    <n v="100"/>
    <s v="NO_CONCILIADO"/>
  </r>
  <r>
    <x v="62"/>
    <m/>
    <x v="62"/>
    <x v="210"/>
    <s v="B23485870002"/>
    <s v="BOD"/>
    <n v="2348587"/>
    <m/>
    <s v="00221022001 DEP.DE CHEQ.AJENOS,RET.DE CAM.,CONCEPTO: DEPÓSITO,DEP.: NELSON FERNANDEZ AQUINO , PROCEDENCIA: BANCO UNION S.A., CHEQUE: 223831, FECHA DE EMISION:13/11/2025"/>
    <m/>
    <m/>
    <m/>
    <m/>
    <m/>
    <m/>
    <n v="0"/>
    <n v="2150"/>
    <s v="NO_CONCILIADO"/>
  </r>
  <r>
    <x v="62"/>
    <m/>
    <x v="62"/>
    <x v="210"/>
    <s v="B23485920002"/>
    <s v="BOD"/>
    <n v="2348592"/>
    <m/>
    <s v="00221022001 DEP.DE CHEQ.AJENOS,RET.DE CAM.,CONCEPTO: M-02 FUERA DE PLAZO,DEP.: ADRIANA MELANIE CLAROS VASQUEZ , PROCEDENCIA: BANCO UNION S.A., CHEQUE: 223832, FECHA DE EMISION:13/11/2025"/>
    <m/>
    <m/>
    <m/>
    <m/>
    <m/>
    <m/>
    <n v="0"/>
    <n v="120"/>
    <s v="NO_CONCILIADO"/>
  </r>
  <r>
    <x v="62"/>
    <m/>
    <x v="62"/>
    <x v="210"/>
    <s v="B23485950002"/>
    <s v="BOD"/>
    <n v="2348595"/>
    <m/>
    <s v="00221022001 DEP.DE CHEQ.AJENOS,RET.DE CAM.,CONCEPTO: M-02 FUERA DE PLAZO,DEP.: ADRIANA MELANIE CLAROS VASQUEZ , PROCEDENCIA: BANCO UNION S.A., CHEQUE: 223833, FECHA DE EMISION:13/11/2025"/>
    <m/>
    <m/>
    <m/>
    <m/>
    <m/>
    <m/>
    <n v="0"/>
    <n v="140"/>
    <s v="NO_CONCILIADO"/>
  </r>
  <r>
    <x v="62"/>
    <m/>
    <x v="62"/>
    <x v="210"/>
    <s v="B23485990002"/>
    <s v="BOD"/>
    <n v="2348599"/>
    <m/>
    <s v="00221022001 DEP.DE CHEQ.AJENOS,RET.DE CAM.,CONCEPTO: M-02 FUERA DE PLAZO,DEP.: ADRIANA MELANIE CLAROS VASQUEZ , PROCEDENCIA: BANCO UNION S.A., CHEQUE: 221158, FECHA DE EMISION:13/11/2025"/>
    <m/>
    <m/>
    <m/>
    <m/>
    <m/>
    <m/>
    <n v="0"/>
    <n v="150"/>
    <s v="NO_CONCILIADO"/>
  </r>
  <r>
    <x v="62"/>
    <m/>
    <x v="62"/>
    <x v="210"/>
    <s v="B23486010002"/>
    <s v="BOD"/>
    <n v="2348601"/>
    <m/>
    <s v="00221022001 DEP.DE CHEQ.AJENOS,RET.DE CAM.,CONCEPTO: M-02 FUERA DE PLAZO,DEP.: ADRIANA MELANIE CLAROS VASQUEZ , PROCEDENCIA: BANCO UNION S.A., CHEQUE: 221159, FECHA DE EMISION:13/11/2025"/>
    <m/>
    <m/>
    <m/>
    <m/>
    <m/>
    <m/>
    <n v="0"/>
    <n v="150"/>
    <s v="NO_CONCILIADO"/>
  </r>
  <r>
    <x v="62"/>
    <m/>
    <x v="62"/>
    <x v="210"/>
    <s v="B23486030002"/>
    <s v="BOD"/>
    <n v="2348603"/>
    <m/>
    <s v="00221022001 DEP.DE CHEQ.AJENOS,RET.DE CAM.,CONCEPTO: M-02 FUERA DE PLAZO,DEP.: ADRIANA MELANIE CLAROS VASQUEZ , PROCEDENCIA: BANCO UNION S.A., CHEQUE: 221160, FECHA DE EMISION:13/11/2025"/>
    <m/>
    <m/>
    <m/>
    <m/>
    <m/>
    <m/>
    <n v="0"/>
    <n v="150"/>
    <s v="NO_CONCILIADO"/>
  </r>
  <r>
    <x v="0"/>
    <m/>
    <x v="0"/>
    <x v="210"/>
    <s v="B23486050002"/>
    <s v="BOD"/>
    <n v="2348605"/>
    <m/>
    <s v="00099021001 DEP.DE CHEQ.AJENOS,RET.DE CAM.,CONCEPTO: DEV DE DICIEMBRE 2011, ENERO, FEBRERO, MARZO 2012,DEP.: JORGE CARLOS ALIZARES ARIAS , PROCEDENCIA: BANCO UNION S.A., CHEQUE: 221163, FECHA DE EMISION:13/11/2025/DJBR"/>
    <m/>
    <m/>
    <m/>
    <m/>
    <m/>
    <m/>
    <n v="0"/>
    <n v="8000"/>
    <s v="NO_CONCILIADO"/>
  </r>
  <r>
    <x v="73"/>
    <m/>
    <x v="73"/>
    <x v="210"/>
    <s v="B23486080002"/>
    <s v="BOD"/>
    <n v="2348608"/>
    <m/>
    <s v="00070011102 DEP.DE CHEQ.AJENOS,RET.DE CAM.,CONCEPTO: REPARACION DE ASCENSOR,DEP.: CREDINFORM INTERNATIONAL S.A. , PROCEDENCIA: BANCO MERCANTIL SANTA CRUZ S.A., CHEQUE: 131442, FECHA DE EMISION:06/11/2025"/>
    <m/>
    <m/>
    <m/>
    <m/>
    <m/>
    <m/>
    <n v="0"/>
    <n v="1889.64"/>
    <s v="NO_CONCILIADO"/>
  </r>
  <r>
    <x v="123"/>
    <m/>
    <x v="123"/>
    <x v="210"/>
    <s v="B23486110002"/>
    <s v="BOD"/>
    <n v="2348611"/>
    <m/>
    <s v="00578012002 DEP.DE CHEQ.AJENOS,RET.DE CAM.,CONCEPTO: REVERSION,DEP.: BOLIVIANA DE AVIACION , PROCEDENCIA: BANCO UNION S.A., CHEQUE: 20588, FECHA DE EMISION:13/11/2025"/>
    <m/>
    <m/>
    <m/>
    <m/>
    <m/>
    <m/>
    <n v="0"/>
    <n v="17597.03"/>
    <s v="NO_CONCILIADO"/>
  </r>
  <r>
    <x v="5"/>
    <m/>
    <x v="5"/>
    <x v="210"/>
    <s v="B23486160002"/>
    <s v="BOD"/>
    <n v="2348616"/>
    <m/>
    <s v="00086031101 DEP.DE CHEQ.AJENOS,RET.DE CAM.,CONCEPTO: INGRESO DE RECURSOS RECAUDADOS POR EL APANMI EL PALMAR POR COBRO DE SISCO LOS TURISTAS DEL MES DE OC,DEP.: ROMMEL DANIEL PORTUGAL TROCHE"/>
    <m/>
    <m/>
    <m/>
    <m/>
    <m/>
    <m/>
    <n v="0"/>
    <n v="1460"/>
    <s v="NO_CONCILIADO"/>
  </r>
  <r>
    <x v="97"/>
    <m/>
    <x v="97"/>
    <x v="210"/>
    <s v="O23486980002"/>
    <s v="BOD"/>
    <n v="2348698"/>
    <m/>
    <s v="00383012001 DEPOSITO DE EFECTIVO, DEPOSITANTE: AGENCIA BOLIVIANA DE CORREOS, CONCEPTO: REGIONAL LA PAZ 1-8/11/2025, CUENTA DE DEPOSITO: CUENTA UNICA DEL TESORO"/>
    <m/>
    <m/>
    <m/>
    <m/>
    <m/>
    <m/>
    <n v="0"/>
    <n v="41931.9"/>
    <s v="NO_CONCILIADO"/>
  </r>
  <r>
    <x v="39"/>
    <m/>
    <x v="39"/>
    <x v="210"/>
    <s v="G33725250002"/>
    <s v="CRV"/>
    <n v="3372525"/>
    <m/>
    <s v="REGULARIZACION DE TRANSFERENCIA DEL EXTERIOR SEGUN SWIFT NO.16019 DE FECHA 13/11/2025 ORDENANTE: EMBAJADA DE BOLIVIA (PY ASUNCIÓN) REF.: DEVOLUCIÓN DE SALDOS NO EJECUTADOS DEL OEP LIB. 00099021001 TGN-RECURSOS ORDINARIOS (3987)"/>
    <m/>
    <m/>
    <m/>
    <m/>
    <m/>
    <m/>
    <n v="0"/>
    <n v="17733.37"/>
    <s v="NO_CONCILIADO"/>
  </r>
  <r>
    <x v="39"/>
    <m/>
    <x v="39"/>
    <x v="210"/>
    <s v="G33725260001"/>
    <s v="CVD"/>
    <n v="3372526"/>
    <m/>
    <s v="COBRO COSTOS DE PAPELERIA POR REGULARIZACION DE TRANSFERENCIA DEL EXTERIOR POR ORDEN DE EMBAJADA DE BOLIVIA (PY ASUNCIÓN) REF.: DEVOLUCIÓN DE SALDOS NO EJECUTADOS DEL OEP LIB. 00099021001 TGN-RECURSOS ORDINARIOS (3987)"/>
    <m/>
    <m/>
    <m/>
    <m/>
    <m/>
    <m/>
    <n v="60"/>
    <n v="0"/>
    <s v="NO_CONCILIADO"/>
  </r>
  <r>
    <x v="44"/>
    <m/>
    <x v="44"/>
    <x v="210"/>
    <s v="G33726850003"/>
    <s v="COB"/>
    <n v="20651"/>
    <m/>
    <s v="PAGO A CAF PRÉSTAMO CFA007372 VCTO. 13-11-2025 POR CUENTA DE TGN, SEGÚN NOTA MEFP/VTCP/DGCP/UODP N° 524/2025 DE 06-11-2025, VALOR 13-11-2025 CAPITAL USD 2.884.615,38 INTERESES USD 414.796,16 CTA. 3987 CUENTA UNICA DEL TESORO LIB. 00099021001 REF.: COMISIONES BANCARIAS"/>
    <m/>
    <m/>
    <m/>
    <m/>
    <m/>
    <m/>
    <n v="22993.95"/>
    <n v="0"/>
    <s v="NO_CONCILIADO"/>
  </r>
  <r>
    <x v="44"/>
    <m/>
    <x v="44"/>
    <x v="210"/>
    <s v="G33726860003"/>
    <s v="COB"/>
    <n v="20624"/>
    <m/>
    <s v="PAGO A BID PRÉSTAMO 1020-SF-BO VCTO. 13-11-2025 POR CUENTA DE TGN, SEGÚN NOTA MEFP/VTCP/DGCP/UODP N° 524/2025 DE 06-11-2025, VALOR 13-11-2025 CAPITAL USD 41.410,31 INTERESES USD 11.272,68 CTA. 3987 CUENTA UNICA DEL TESORO LIB. 00099021001 REF.: COMISIONES BANCARIAS"/>
    <m/>
    <m/>
    <m/>
    <m/>
    <m/>
    <m/>
    <n v="721.38"/>
    <n v="0"/>
    <s v="NO_CONCILIADO"/>
  </r>
  <r>
    <x v="69"/>
    <m/>
    <x v="69"/>
    <x v="210"/>
    <s v="S11428510003"/>
    <s v="COB"/>
    <n v="1142851"/>
    <m/>
    <s v="||REGULARIZACIÓN DE LA OPERACIÓN N°1142766 DEL DEPARTAMENTO DE OPERACIONES DE INVERSIÓN DE FECHA 11/11/2025, SEGÚN CORREO ELECTRÓNICO DE F. 12/11/2025 DE LA DGAC. DÉBITO DE LA LIBRETA 00117012001 DGAC, REPOSICIÓN DE ÚTILES DE ESCRITORIO."/>
    <m/>
    <m/>
    <m/>
    <m/>
    <m/>
    <m/>
    <n v="60"/>
    <n v="0"/>
    <s v="NO_CONCILIADO"/>
  </r>
  <r>
    <x v="44"/>
    <m/>
    <x v="44"/>
    <x v="210"/>
    <s v="G33726870002"/>
    <s v="CRV"/>
    <n v="3372687"/>
    <m/>
    <s v="PAGO PRÉSTAMO BID BID 1020-SF-BO VCTO. 13-11-2025 POR CUENTA DE BANCO DE DESARROLLO , VALOR 13-11-2025 CAPITAL BS 1.346.605,83 LIBRETA NRO 00099021001 TGN - RECURSOS ORDINARIOS (3987) - ALIVIO MDRI"/>
    <m/>
    <m/>
    <m/>
    <m/>
    <m/>
    <m/>
    <n v="0"/>
    <n v="1713177.76"/>
    <s v="NO_CONCILIADO"/>
  </r>
  <r>
    <x v="98"/>
    <m/>
    <x v="98"/>
    <x v="210"/>
    <s v="J06572880002"/>
    <s v="NTE"/>
    <n v="13712663"/>
    <m/>
    <s v="A:00099021001 GAM DE CHULUMANI, TRANSFERENCIA DE RECUPERACIONES SEGUN NOTA GEF-LCR-DYF-1456-NOT/25 POR CONCEPTO DE PAGO DE CAPITAL E INTERESES DE ACUERDO A CONTRATO DE FIDEICOMISO &quot;FINANCIAMIENTO DE APOYO A LA REACTIVACION DE LA INVERSIÓN PUBLICA” (FARIP) FIRMADO ENTRE EL MPD Y EL FNDR."/>
    <m/>
    <m/>
    <m/>
    <m/>
    <m/>
    <m/>
    <n v="0"/>
    <n v="3518.45"/>
    <s v="NO_CONCILIADO"/>
  </r>
  <r>
    <x v="85"/>
    <m/>
    <x v="85"/>
    <x v="210"/>
    <s v="J06572890002"/>
    <s v="NTE"/>
    <n v="13712677"/>
    <m/>
    <s v="A:00862012001 GAM DE CHULUMANI, TRANSFERENCIA DE RECUPERACIONES SEGUN NOTA GE-LCR-DYF-1456-NOT/25 POR CONCEPTO DE REMUNERACIÓN DE ADMINISTRACION DE FIDEICOMISO QUE CORRESPONDEN AL FNDR DE ACUERDO A CONTRATO DE FIDEICOMISO &quot;FINANCIAMIENTO DE APOYO A LA REACTIVACION DE LA INVERSIÓN PUBLICA” (FARIP)."/>
    <m/>
    <m/>
    <m/>
    <m/>
    <m/>
    <m/>
    <n v="0"/>
    <n v="59.3"/>
    <s v="NO_CONCILIADO"/>
  </r>
  <r>
    <x v="69"/>
    <m/>
    <x v="69"/>
    <x v="210"/>
    <s v="S11428750003"/>
    <s v="COB"/>
    <n v="1142875"/>
    <m/>
    <s v="||TRANSFERENCIA DE FONDOS SEGÚN MENSAJES SWIFT N°16121 Y 16123 DE LA FECHA Y NOTA CITE: DGAC/DAF/FIN/NE-0008/25 (HRE-TGL-1866) DE FECHA 29/01/2025 DE LA DIRECCIÓN GENERAL DE AERONÁUTICA CIVIL. (SECTOR PÚBLICO). DÉBITO DE LA LIBRETA 00117012001 DGAC, REPOSICIÓN DE ÚTILES DE ESCRITORIO."/>
    <m/>
    <m/>
    <m/>
    <m/>
    <m/>
    <m/>
    <n v="60"/>
    <n v="0"/>
    <s v="NO_CONCILIADO"/>
  </r>
  <r>
    <x v="116"/>
    <m/>
    <x v="116"/>
    <x v="210"/>
    <s v="Q23244180002"/>
    <s v="CRV"/>
    <n v="2324418"/>
    <m/>
    <s v="NUMERO DE LIBRETA CUT: LIBRETA NÂ° 00099021001 OPERACIÓN E75 TRANSFERENCIA DE LA CUENTA FISCAL BUN A LA CUT EN MN TRANSFERENCIA DE FONDOS A SOLICITUD DEL: GOBIERNO AUTONOMO DEPARTAMENTAL DE TARIJA, CITE: GADT/SDEF/EMM/OF.NÂ°847/2025 CUENTA CUT 3987 LIBRETA NÂ° 00099021001 &quot;TGN&quot; RECURSOS ORDINA"/>
    <m/>
    <m/>
    <m/>
    <m/>
    <m/>
    <m/>
    <n v="0"/>
    <n v="7868.7"/>
    <s v="NO_CONCILIADO"/>
  </r>
  <r>
    <x v="69"/>
    <m/>
    <x v="69"/>
    <x v="210"/>
    <s v="S11428810003"/>
    <s v="COB"/>
    <n v="1142881"/>
    <m/>
    <s v="||TRANSFERENCIA DE FONDOS SEGÚN MENSAJE SWIFT N°16038, CORREO ELECTRÓNICO DE LA FECHA Y NOTA CITE: DGAC/DAF/FIN/NE-0008/25 (HRE-TGL-1866) DE FECHA 29/01/2025 DE LA DIRECCIÓN GENERAL DE AERONÁUTICA CIVIL. (SECTOR PÚBLICO). DÉBITO DE LA LIBRETA 00117012001 DGAC, REPOSICIÓN DE ÚTILES DE ESCRITORIO."/>
    <m/>
    <m/>
    <m/>
    <m/>
    <m/>
    <m/>
    <n v="60"/>
    <n v="0"/>
    <s v="NO_CONCILIADO"/>
  </r>
  <r>
    <x v="58"/>
    <m/>
    <x v="58"/>
    <x v="210"/>
    <s v="S11428690001"/>
    <s v="COB"/>
    <n v="1142869"/>
    <m/>
    <s v="||AMPLIACION DE VALIDEZ 0,15% S/USD 128.039,85 (EUR 110.512,50) POR 181 DIAS, REEMB. GASTOS DE COMUNICACION BS300.- Y EMISION DE COMPROBANTE CONTABLE BS60.- S/G NOTA SEDEM/GG/EV N°0403/2025, REC. EN F. 12/11/25 REF: I-2024-02 P/C ENVIBOL A/F ANTONINI S.R.L. LIB:00132072003 SEDEM-AMPL. PLANTA ENVASES DE VIDRIO EN ZUDAÑEZ-CH REF:COMIS ENMIENDA 3 LC I-2024-02"/>
    <m/>
    <m/>
    <m/>
    <m/>
    <m/>
    <m/>
    <n v="1022.4"/>
    <n v="0"/>
    <s v="NO_CONCILIADO"/>
  </r>
  <r>
    <x v="58"/>
    <m/>
    <x v="58"/>
    <x v="210"/>
    <s v="S11428680001"/>
    <s v="COB"/>
    <n v="1142868"/>
    <m/>
    <s v="||AMPLIACION DE VALIDEZ 0,15% S/USD 274.250,12 (EUR 236.708,08) POR 332 DIAS, REEMB. GASTOS DE COMUNICACION BS300.- Y EMISION DE COMPROBANTE CONTABLE BS60.- S/G NOTA SEDEM/GG/EV N°0403/2025, REC. EN F. 12/11/25 REF: I-2023-47 P/C ENVIBOL A/F ZIPPE INDUSTRIEANLAGEN GMBH. LIB:00132072003 SEDEM-AMPL. PLANTA ENVASES DE VIDRIO EN ZUDAÑEZ-CH REF:COMIS ENMIENDA 1 LC I-2023-47"/>
    <m/>
    <m/>
    <m/>
    <m/>
    <m/>
    <m/>
    <n v="2962.55"/>
    <n v="0"/>
    <s v="NO_CONCILIADO"/>
  </r>
  <r>
    <x v="2"/>
    <m/>
    <x v="2"/>
    <x v="210"/>
    <s v="G33734790001"/>
    <s v="CVD"/>
    <n v="3373479"/>
    <m/>
    <s v="COBRO COSTOS DE PAPELERIA SEGUN TRANSFERENCIA DEL EXTERIOR POR ORDEN DE FIDEICOMISO HERCO-CKM (LIMA-PERU) REF.: CRED EMB 27A-02 CIST CONTRATO 48 FECHA VALOR 13/11/2025 (S0653166A5D801 TRN/20251113-00124975) LIB. 00513062002 YPFB - EXPORTACIÓN DE GLP Y OTROS-BOLIVIANOS"/>
    <m/>
    <m/>
    <m/>
    <m/>
    <m/>
    <m/>
    <n v="60"/>
    <n v="0"/>
    <s v="NO_CONCILIADO"/>
  </r>
  <r>
    <x v="2"/>
    <m/>
    <x v="2"/>
    <x v="210"/>
    <s v="G33733340001"/>
    <s v="CVD"/>
    <n v="3373334"/>
    <m/>
    <s v="COBRO COSTOS DE PAPELERIA SEGUN TRANSFERENCIA DEL EXTERIOR POR ORDEN DE COMPANHIA MATO-GROSSENSE DE GAS - MTGAS (CUIABA - BRASIL) FECHA VALOR 12/11/2025 REF.: /BNF/BRASBRRJRJ1 (2025111200847174 TRN/20251112-00534200) LIB. 00513012015 YPFB-HEROES DEL CHACO-BS"/>
    <m/>
    <m/>
    <m/>
    <m/>
    <m/>
    <m/>
    <n v="60"/>
    <n v="0"/>
    <s v="NO_CONCILIADO"/>
  </r>
  <r>
    <x v="2"/>
    <m/>
    <x v="2"/>
    <x v="210"/>
    <s v="G33733320001"/>
    <s v="CVD"/>
    <n v="3373332"/>
    <m/>
    <s v="COBRO COSTOS DE PAPELERIA SEGUN TRANSFERENCIA DEL EXTERIOR POR ORDEN DE COMPANHIA MATO-GROSSENSE DE GAS - MTGAS (CUIABA - BRASIL) FECHA VALOR 12/11/2025 REF.: /BNF/BRASBRRJRJ1 FACTURA EXB-MTT 44/25 (2025111200819927 TRN/20251112-00527806) LIB. 00513012015 YPFB-HEROES DEL CHACO-BS"/>
    <m/>
    <m/>
    <m/>
    <m/>
    <m/>
    <m/>
    <n v="60"/>
    <n v="0"/>
    <s v="NO_CONCILIADO"/>
  </r>
  <r>
    <x v="83"/>
    <m/>
    <x v="83"/>
    <x v="210"/>
    <s v="Q23244240002"/>
    <s v="CRV"/>
    <n v="2324424"/>
    <m/>
    <s v="NUMERO DE LIBRETA CUT: TGN 00283012001 OPERACIÓN E18 TRANSFERENCIA DEL SISTEMA FINANCIERO POR CUENTA DE TERCEROS A LA CUT SOL ALMACENERA BOLIVIANA SA"/>
    <m/>
    <m/>
    <m/>
    <m/>
    <m/>
    <m/>
    <n v="0"/>
    <n v="298680.43"/>
    <s v="NO_CONCILIADO"/>
  </r>
  <r>
    <x v="83"/>
    <m/>
    <x v="83"/>
    <x v="210"/>
    <s v="Q23244250002"/>
    <s v="CRV"/>
    <n v="2324425"/>
    <m/>
    <s v="NUMERO DE LIBRETA CUT: TGN 00283012001 OPERACIÓN E18 TRANSFERENCIA DEL SISTEMA FINANCIERO POR CUENTA DE TERCEROS A LA CUT SOL ALMACENERA BOLIVIANA SA"/>
    <m/>
    <m/>
    <m/>
    <m/>
    <m/>
    <m/>
    <n v="0"/>
    <n v="2012248.51"/>
    <s v="NO_CONCILIADO"/>
  </r>
  <r>
    <x v="3"/>
    <m/>
    <x v="3"/>
    <x v="210"/>
    <s v="Q23244540002"/>
    <s v="CRV"/>
    <n v="2324454"/>
    <m/>
    <s v="NUMERO DE LIBRETA CUT: 00099021001 OPERACIÓN E18 TRANSFERENCIA DEL SISTEMA FINANCIERO POR CUENTA DE TERCEROS A LA CUT TRASPASO GESTORA"/>
    <m/>
    <m/>
    <m/>
    <m/>
    <m/>
    <m/>
    <n v="0"/>
    <n v="146321.71"/>
    <s v="NO_CONCILIADO"/>
  </r>
  <r>
    <x v="70"/>
    <m/>
    <x v="70"/>
    <x v="210"/>
    <s v="S11428910002"/>
    <s v="CRV"/>
    <n v="1142891"/>
    <m/>
    <s v="||REGULARIZACION DE RECURSOS PENDIENTES DE APLICACIÓN DEL COMPTE 1142830 DE FECHA 12/11/2025 REG. POR EL DPTO.DE OPERACIONES DE INVERSION EN ATENCIÓN A NOTA MDRYT/INIAF/DAF/UFIN/N°0200/2025 DE LA FECHA ENVIADO POR EL INIAF (TRAM-19988). A LA LIB.00222018014 INIAF-CIMMYT PLATAFORMA DE FENOTIPADO EN CAMPO PARA PYRICULARIA"/>
    <m/>
    <m/>
    <m/>
    <m/>
    <m/>
    <m/>
    <n v="0"/>
    <n v="224500.02"/>
    <s v="NO_CONCILIADO"/>
  </r>
  <r>
    <x v="70"/>
    <m/>
    <x v="70"/>
    <x v="210"/>
    <s v="S11428940001"/>
    <s v="COB"/>
    <n v="1142894"/>
    <m/>
    <s v="COBRO DE||ÚTILES DE ESCRITORIO POR REG. DE COMP. CONTABLE N°1142891 DE LA FECHA, SG. NOTA MDRYT/INIAF/DAF/UFIN/N°0200/2025 DE LA FECHA ENVIADO POR EL INSTITUTO NACIONAL DE INNOVACION AGROPECUARIA Y FORESTAL. COBRO ÚTILES DE ESCRITORIO DE LA LIB 00222012001 INIAF- A NIVEL NACIONAL"/>
    <m/>
    <m/>
    <m/>
    <m/>
    <m/>
    <m/>
    <n v="60"/>
    <n v="0"/>
    <s v="NO_CONCILIADO"/>
  </r>
  <r>
    <x v="62"/>
    <m/>
    <x v="62"/>
    <x v="211"/>
    <s v="O23488880002"/>
    <s v="BOD"/>
    <n v="2348888"/>
    <m/>
    <s v="00221022001 DEPOSITO DE EFECTIVO, DEPOSITANTE: GOLDENHOPE S.R.L., CONCEPTO: PAGO DE SANCION M-02, CUENTA DE DEPOSITO: CUENTA UNICA DEL TESORO"/>
    <m/>
    <m/>
    <m/>
    <m/>
    <m/>
    <m/>
    <n v="0"/>
    <n v="270"/>
    <s v="NO_CONCILIADO"/>
  </r>
  <r>
    <x v="62"/>
    <m/>
    <x v="62"/>
    <x v="211"/>
    <s v="O23488850002"/>
    <s v="BOD"/>
    <n v="2348885"/>
    <m/>
    <s v="00221022001 DEPOSITO DE EFECTIVO, DEPOSITANTE: GOLDENHOPE S.R.L., CONCEPTO: PAGO FUERA DE PLAZO M-02, CUENTA DE DEPOSITO: CUENTA UNICA DEL TESORO"/>
    <m/>
    <m/>
    <m/>
    <m/>
    <m/>
    <m/>
    <n v="0"/>
    <n v="1800"/>
    <s v="NO_CONCILIADO"/>
  </r>
  <r>
    <x v="62"/>
    <m/>
    <x v="62"/>
    <x v="211"/>
    <s v="O23488860002"/>
    <s v="BOD"/>
    <n v="2348886"/>
    <m/>
    <s v="00221022001 DEPOSITO DE EFECTIVO, DEPOSITANTE: GOLDENHOPE S.R.L., CONCEPTO: PAGO DE SANCION M-02, CUENTA DE DEPOSITO: CUENTA UNICA DEL TESORO"/>
    <m/>
    <m/>
    <m/>
    <m/>
    <m/>
    <m/>
    <n v="0"/>
    <n v="1460"/>
    <s v="NO_CONCILIADO"/>
  </r>
  <r>
    <x v="62"/>
    <m/>
    <x v="62"/>
    <x v="211"/>
    <s v="O23488870002"/>
    <s v="BOD"/>
    <n v="2348887"/>
    <m/>
    <s v="00221022001 DEPOSITO DE EFECTIVO, DEPOSITANTE: GOLDENHOPE S.R.L., CONCEPTO: PAGO FUERA DE PLAZO M-02, CUENTA DE DEPOSITO: CUENTA UNICA DEL TESORO"/>
    <m/>
    <m/>
    <m/>
    <m/>
    <m/>
    <m/>
    <n v="0"/>
    <n v="800"/>
    <s v="NO_CONCILIADO"/>
  </r>
  <r>
    <x v="1"/>
    <m/>
    <x v="1"/>
    <x v="211"/>
    <s v="O23488960002"/>
    <s v="BOD"/>
    <n v="2348896"/>
    <m/>
    <s v="00099021001 DEPOSITO DE EFECTIVO, DEPOSITANTE: HIPOLITO CHURATA LUQUE CI. 4753241, CONCEPTO: DEVOLUCION DE DIAS NO TRABAJADOS, CUENTA DE DEPOSITO: CUENTA UNICA DEL TESORO"/>
    <m/>
    <m/>
    <m/>
    <m/>
    <m/>
    <m/>
    <n v="0"/>
    <n v="1064.3800000000001"/>
    <s v="NO_CONCILIADO"/>
  </r>
  <r>
    <x v="18"/>
    <m/>
    <x v="18"/>
    <x v="211"/>
    <s v="O23489180002"/>
    <s v="BOD"/>
    <n v="2348918"/>
    <m/>
    <s v="00046024204 DEPOSITO DE EFECTIVO, DEPOSITANTE: KAREN CECILIA SOLAR SOLIZ, CONCEPTO: DEVOLUCION DE PASAJES, CUENTA DE DEPOSITO: CUENTA UNICA DEL TESORO"/>
    <m/>
    <m/>
    <m/>
    <m/>
    <m/>
    <m/>
    <n v="0"/>
    <n v="1138"/>
    <s v="NO_CONCILIADO"/>
  </r>
  <r>
    <x v="117"/>
    <m/>
    <x v="117"/>
    <x v="211"/>
    <s v="O23489470002"/>
    <s v="BOD"/>
    <n v="2348947"/>
    <m/>
    <s v="00155012001 DEPOSITO DE EFECTIVO, DEPOSITANTE: RAMIRO JAIME AVILES NOVILLO, CONCEPTO: PROCESOS DE CONTRATACION Y PAGOS REALIZADOS PARA EL SERVICIO DE ARRENDAMIENTO DE LAS OFICINAS, CUENTA DE DEPOSITO: CUENTA UNICA DEL TESORO"/>
    <m/>
    <m/>
    <m/>
    <m/>
    <m/>
    <m/>
    <n v="0"/>
    <n v="2886.47"/>
    <s v="NO_CONCILIADO"/>
  </r>
  <r>
    <x v="1"/>
    <m/>
    <x v="1"/>
    <x v="211"/>
    <s v="O23489630002"/>
    <s v="BOD"/>
    <n v="2348963"/>
    <m/>
    <s v="00099021001 DEPOSITO DE EFECTIVO, DEPOSITANTE: ANA MARIA BEATRIZ VALDIVIESO FERREIRA, CONCEPTO: DEVOLUCION, CUENTA DE DEPOSITO: CUENTA UNICA DEL TESORO"/>
    <m/>
    <m/>
    <m/>
    <m/>
    <m/>
    <m/>
    <n v="0"/>
    <n v="350"/>
    <s v="NO_CONCILIADO"/>
  </r>
  <r>
    <x v="56"/>
    <m/>
    <x v="56"/>
    <x v="211"/>
    <s v="O23489800002"/>
    <s v="BOD"/>
    <n v="2348980"/>
    <m/>
    <s v="00099021001 DEPOSITO DE EFECTIVO, DEPOSITANTE: ARIEL RICARDO SEJAS IBAÑEZ, CONCEPTO: REV. SALDO NO EJECUTADO COMBUSTIBLE ELEC. GENERAL 19.10.25 PREV N°219439, CUENTA DE DEPOSITO: CUENTA UNICA DEL TESORO"/>
    <m/>
    <m/>
    <m/>
    <m/>
    <m/>
    <m/>
    <n v="0"/>
    <n v="820"/>
    <s v="NO_CONCILIADO"/>
  </r>
  <r>
    <x v="18"/>
    <m/>
    <x v="18"/>
    <x v="211"/>
    <s v="O23489940002"/>
    <s v="BOD"/>
    <n v="2348994"/>
    <m/>
    <s v="00046171101 DEPOSITO DE EFECTIVO, DEPOSITANTE: LIIVER HOUSE DENTAL MEDICAL SRL, CONCEPTO: SANCION PECUNIARIA, CUENTA DE DEPOSITO: CUENTA UNICA DEL TESORO"/>
    <m/>
    <m/>
    <m/>
    <m/>
    <m/>
    <m/>
    <n v="0"/>
    <n v="500"/>
    <s v="NO_CONCILIADO"/>
  </r>
  <r>
    <x v="18"/>
    <m/>
    <x v="18"/>
    <x v="211"/>
    <s v="O23489950002"/>
    <s v="BOD"/>
    <n v="2348995"/>
    <m/>
    <s v="00099021001 DEPOSITO DE EFECTIVO, DEPOSITANTE: LICETH DANIELA LOAYZA FLORES, CONCEPTO: DEVOLUCION DE PAGO DE SEGURO SOCIAL OBLIGATORIO MES MAYO, CUENTA DE DEPOSITO: CUENTA UNICA DEL TESORO/DJBR"/>
    <m/>
    <m/>
    <m/>
    <m/>
    <m/>
    <m/>
    <n v="0"/>
    <n v="882"/>
    <s v="NO_CONCILIADO"/>
  </r>
  <r>
    <x v="62"/>
    <m/>
    <x v="62"/>
    <x v="211"/>
    <s v="O23490000002"/>
    <s v="BOD"/>
    <n v="2349000"/>
    <m/>
    <s v="00221022001 DEPOSITO DE EFECTIVO, DEPOSITANTE: METALMONIC SRL, CONCEPTO: DECLARACION DE LIQUIDACION FUERA DE PLAZO, CUENTA DE DEPOSITO: CUENTA UNICA DEL TESORO"/>
    <m/>
    <m/>
    <m/>
    <m/>
    <m/>
    <m/>
    <n v="0"/>
    <n v="100"/>
    <s v="NO_CONCILIADO"/>
  </r>
  <r>
    <x v="84"/>
    <m/>
    <x v="84"/>
    <x v="211"/>
    <s v="O23490130002"/>
    <s v="BOD"/>
    <n v="2349013"/>
    <m/>
    <s v="00078027011 DEPOSITO DE EFECTIVO, DEPOSITANTE: DANNY YAMIL CARAZAS GONZALES, CONCEPTO: DEVOLUCION, CUENTA DE DEPOSITO: CUENTA UNICA DEL TESORO"/>
    <m/>
    <m/>
    <m/>
    <m/>
    <m/>
    <m/>
    <n v="0"/>
    <n v="15"/>
    <s v="NO_CONCILIADO"/>
  </r>
  <r>
    <x v="62"/>
    <m/>
    <x v="62"/>
    <x v="211"/>
    <s v="O23490010002"/>
    <s v="BOD"/>
    <n v="2349001"/>
    <m/>
    <s v="00221022001 DEPOSITO DE EFECTIVO, DEPOSITANTE: METALMONIC SRL, CONCEPTO: DECLARACION DE LIQUIDACION FUERA DE PLAZO, CUENTA DE DEPOSITO: CUENTA UNICA DEL TESORO"/>
    <m/>
    <m/>
    <m/>
    <m/>
    <m/>
    <m/>
    <n v="0"/>
    <n v="700"/>
    <s v="NO_CONCILIADO"/>
  </r>
  <r>
    <x v="62"/>
    <m/>
    <x v="62"/>
    <x v="211"/>
    <s v="O23490060002"/>
    <s v="BOD"/>
    <n v="2349006"/>
    <m/>
    <s v="00221022001 DEPOSITO DE EFECTIVO, DEPOSITANTE: ALTATERRA EMPRESA MINERA, CONCEPTO: FUERA DE PLAZO, CUENTA DE DEPOSITO: CUENTA UNICA DEL TESORO"/>
    <m/>
    <m/>
    <m/>
    <m/>
    <m/>
    <m/>
    <n v="0"/>
    <n v="100"/>
    <s v="NO_CONCILIADO"/>
  </r>
  <r>
    <x v="62"/>
    <m/>
    <x v="62"/>
    <x v="211"/>
    <s v="O23490080002"/>
    <s v="BOD"/>
    <n v="2349008"/>
    <m/>
    <s v="00221022001 DEPOSITO DE EFECTIVO, DEPOSITANTE: ALTATERRA EMPRESA MINERA, CONCEPTO: FUERA DE PLAZO, CUENTA DE DEPOSITO: CUENTA UNICA DEL TESORO"/>
    <m/>
    <m/>
    <m/>
    <m/>
    <m/>
    <m/>
    <n v="0"/>
    <n v="100"/>
    <s v="NO_CONCILIADO"/>
  </r>
  <r>
    <x v="9"/>
    <m/>
    <x v="9"/>
    <x v="211"/>
    <s v="O23490480002"/>
    <s v="BOD"/>
    <n v="2349048"/>
    <m/>
    <s v="00099021001 DEPOSITO DE EFECTIVO, DEPOSITANTE: CLAUDIO CESAR CLAROS OLIVARES, CONCEPTO: DEVOLUCION DE BECA DE ESTUDIO CONTRATO DGESU-025/20218 DE CLAUDIO CESAR CLAROS OLIVARES, CUENTA DE DEPOSITO: CUENTA UNICA DEL TESORO"/>
    <m/>
    <m/>
    <m/>
    <m/>
    <m/>
    <m/>
    <n v="0"/>
    <n v="12900"/>
    <s v="NO_CONCILIADO"/>
  </r>
  <r>
    <x v="62"/>
    <m/>
    <x v="62"/>
    <x v="211"/>
    <s v="O23490290002"/>
    <s v="BOD"/>
    <n v="2349029"/>
    <m/>
    <s v="00221022001 DEPOSITO DE EFECTIVO, DEPOSITANTE: MARIBEL MIRANDA MACHACA, CONCEPTO: DEPÓSITO, CUENTA DE DEPOSITO: CUENTA UNICA DEL TESORO"/>
    <m/>
    <m/>
    <m/>
    <m/>
    <m/>
    <m/>
    <n v="0"/>
    <n v="380"/>
    <s v="NO_CONCILIADO"/>
  </r>
  <r>
    <x v="4"/>
    <m/>
    <x v="4"/>
    <x v="211"/>
    <s v="O23490310002"/>
    <s v="BOD"/>
    <n v="2349031"/>
    <m/>
    <s v="00099021001 DEPOSITO DE EFECTIVO, DEPOSITANTE: SERGIO LUIS AQUINO COLODRO, CONCEPTO: DEVOLUCION DE COMPRA DE PASAJE AEREO - ANH, CUENTA DE DEPOSITO: CUENTA UNICA DEL TESORO"/>
    <m/>
    <m/>
    <m/>
    <m/>
    <m/>
    <m/>
    <n v="0"/>
    <n v="1557"/>
    <s v="NO_CONCILIADO"/>
  </r>
  <r>
    <x v="97"/>
    <m/>
    <x v="97"/>
    <x v="211"/>
    <s v="O23490380002"/>
    <s v="BOD"/>
    <n v="2349038"/>
    <m/>
    <s v="00383012001 DEPOSITO DE EFECTIVO, DEPOSITANTE: LESO ANALITICO SRL, CONCEPTO: PAGO DESERVICIOS DE CORREOS, CUENTA DE DEPOSITO: CUENTA UNICA DEL TESORO"/>
    <m/>
    <m/>
    <m/>
    <m/>
    <m/>
    <m/>
    <n v="0"/>
    <n v="82"/>
    <s v="NO_CONCILIADO"/>
  </r>
  <r>
    <x v="108"/>
    <m/>
    <x v="108"/>
    <x v="211"/>
    <s v="B23488620002"/>
    <s v="BOD"/>
    <n v="2348862"/>
    <m/>
    <s v="00290012001 DEP.DE CHEQ.AJENOS,RET.DE CAM.,CONCEPTO: OTROS INGRESOS SEGUN TRAMITE N°11837194,DEP.: SERVICIO DE IMPUESTOS NACIONALES , PROCEDENCIA: BANCO UNION S.A., CHEQUE: 8305, FECHA DE EMISION:11/11/2025"/>
    <m/>
    <m/>
    <m/>
    <m/>
    <m/>
    <m/>
    <n v="0"/>
    <n v="324"/>
    <s v="NO_CONCILIADO"/>
  </r>
  <r>
    <x v="3"/>
    <m/>
    <x v="3"/>
    <x v="211"/>
    <s v="B23488680002"/>
    <s v="BOD"/>
    <n v="2348868"/>
    <m/>
    <s v="00099021001 DEP.DE CHEQ.AJENOS,RET.DE CAM.,CONCEPTO: INCAPACIDADES,DEP.: CAJA NACIONAL DE SALUD , PROCEDENCIA: BANCO UNION S.A., CHEQUE: 48695, FECHA DE EMISION:17/11/2025"/>
    <m/>
    <m/>
    <m/>
    <m/>
    <m/>
    <m/>
    <n v="0"/>
    <n v="77341.05"/>
    <s v="NO_CONCILIADO"/>
  </r>
  <r>
    <x v="108"/>
    <m/>
    <x v="108"/>
    <x v="211"/>
    <s v="B23488630002"/>
    <s v="BOD"/>
    <n v="2348863"/>
    <m/>
    <s v="00290012001 DEP.DE CHEQ.AJENOS,RET.DE CAM.,CONCEPTO: OTROS INGRESOS SEGUN TRAMITE N°11837083,DEP.: SERVICIO DE IMPUESTOS NACIONALES , PROCEDENCIA: BANCO UNION S.A., CHEQUE: 8303, FECHA DE EMISION:11/11/2025"/>
    <m/>
    <m/>
    <m/>
    <m/>
    <m/>
    <m/>
    <n v="0"/>
    <n v="8600"/>
    <s v="NO_CONCILIADO"/>
  </r>
  <r>
    <x v="108"/>
    <m/>
    <x v="108"/>
    <x v="211"/>
    <s v="B23488640002"/>
    <s v="BOD"/>
    <n v="2348864"/>
    <m/>
    <s v="00290012001 DEP.DE CHEQ.AJENOS,RET.DE CAM.,CONCEPTO: OTROS INGRESOS SEGUN TRAMITE N°11836720,DEP.: SERVICIO DE IMPUESTOS NACIONALES , PROCEDENCIA: BANCO UNION S.A., CHEQUE: 8304, FECHA DE EMISION:11/11/2025"/>
    <m/>
    <m/>
    <m/>
    <m/>
    <m/>
    <m/>
    <n v="0"/>
    <n v="3733.26"/>
    <s v="NO_CONCILIADO"/>
  </r>
  <r>
    <x v="3"/>
    <m/>
    <x v="3"/>
    <x v="211"/>
    <s v="B23488650002"/>
    <s v="BOD"/>
    <n v="2348865"/>
    <m/>
    <s v="00099021001 DEP.DE CHEQ.AJENOS,RET.DE CAM.,CONCEPTO: INCAPACIDADES,DEP.: CAJA NACIONAL DE SALUD , PROCEDENCIA: BANCO UNION S.A., CHEQUE: 48693, FECHA DE EMISION:17/11/2025"/>
    <m/>
    <m/>
    <m/>
    <m/>
    <m/>
    <m/>
    <n v="0"/>
    <n v="208878.3"/>
    <s v="NO_CONCILIADO"/>
  </r>
  <r>
    <x v="3"/>
    <m/>
    <x v="3"/>
    <x v="211"/>
    <s v="B23488690002"/>
    <s v="BOD"/>
    <n v="2348869"/>
    <m/>
    <s v="00099021001 DEP.DE CHEQ.AJENOS,RET.DE CAM.,CONCEPTO: INCAPACIDADES,DEP.: CAJA NACIONAL DE SALUD , PROCEDENCIA: BANCO UNION S.A., CHEQUE: 48692, FECHA DE EMISION:17/11/2025"/>
    <m/>
    <m/>
    <m/>
    <m/>
    <m/>
    <m/>
    <n v="0"/>
    <n v="110284.2"/>
    <s v="NO_CONCILIADO"/>
  </r>
  <r>
    <x v="3"/>
    <m/>
    <x v="3"/>
    <x v="211"/>
    <s v="B23488700002"/>
    <s v="BOD"/>
    <n v="2348870"/>
    <m/>
    <s v="00099021001 DEP.DE CHEQ.AJENOS,RET.DE CAM.,CONCEPTO: INCAPACIDADES,DEP.: CAJA NACIONAL DE SALUD , PROCEDENCIA: BANCO UNION S.A., CHEQUE: 48696, FECHA DE EMISION:17/11/2025"/>
    <m/>
    <m/>
    <m/>
    <m/>
    <m/>
    <m/>
    <n v="0"/>
    <n v="35666.1"/>
    <s v="NO_CONCILIADO"/>
  </r>
  <r>
    <x v="3"/>
    <m/>
    <x v="3"/>
    <x v="211"/>
    <s v="B23488720002"/>
    <s v="BOD"/>
    <n v="2348872"/>
    <m/>
    <s v="00099021001 DEP.DE CHEQ.AJENOS,RET.DE CAM.,CONCEPTO: INCAPACIDADES,DEP.: CAJA NACIONAL DE SALUD , PROCEDENCIA: BANCO UNION S.A., CHEQUE: 48694, FECHA DE EMISION:17/11/2025"/>
    <m/>
    <m/>
    <m/>
    <m/>
    <m/>
    <m/>
    <n v="0"/>
    <n v="1445.66"/>
    <s v="NO_CONCILIADO"/>
  </r>
  <r>
    <x v="3"/>
    <m/>
    <x v="3"/>
    <x v="211"/>
    <s v="B23489010002"/>
    <s v="BOD"/>
    <n v="2348901"/>
    <m/>
    <s v="00099021001 DEP.DE CHEQ.AJENOS,RET.DE CAM.,CONCEPTO: INCAPACIDADES,DEP.: CAJA NACIONAL DE SALUD , PROCEDENCIA: BANCO UNION S.A., CHEQUE: 106968, FECHA DE EMISION:12/11/2025"/>
    <m/>
    <m/>
    <m/>
    <m/>
    <m/>
    <m/>
    <n v="0"/>
    <n v="134246.98000000001"/>
    <s v="NO_CONCILIADO"/>
  </r>
  <r>
    <x v="3"/>
    <m/>
    <x v="3"/>
    <x v="211"/>
    <s v="B23489030002"/>
    <s v="BOD"/>
    <n v="2348903"/>
    <m/>
    <s v="00099021001 DEP.DE CHEQ.AJENOS,RET.DE CAM.,CONCEPTO: INCAPACIDADES,DEP.: CAJA NACIONAL DE SALUD , PROCEDENCIA: BANCO UNION S.A., CHEQUE: 106971, FECHA DE EMISION:12/11/2025"/>
    <m/>
    <m/>
    <m/>
    <m/>
    <m/>
    <m/>
    <n v="0"/>
    <n v="12953.84"/>
    <s v="NO_CONCILIADO"/>
  </r>
  <r>
    <x v="3"/>
    <m/>
    <x v="3"/>
    <x v="211"/>
    <s v="B23489040002"/>
    <s v="BOD"/>
    <n v="2348904"/>
    <m/>
    <s v="00099021001 DEP.DE CHEQ.AJENOS,RET.DE CAM.,CONCEPTO: INCAPACIDADES,DEP.: CAJA NACIONAL DE SALUD , PROCEDENCIA: BANCO UNION S.A., CHEQUE: 106969, FECHA DE EMISION:12/11/2025"/>
    <m/>
    <m/>
    <m/>
    <m/>
    <m/>
    <m/>
    <n v="0"/>
    <n v="2366.1"/>
    <s v="NO_CONCILIADO"/>
  </r>
  <r>
    <x v="3"/>
    <m/>
    <x v="3"/>
    <x v="211"/>
    <s v="B23489070002"/>
    <s v="BOD"/>
    <n v="2348907"/>
    <m/>
    <s v="00099021001 DEP.DE CHEQ.AJENOS,RET.DE CAM.,CONCEPTO: INCAPACIDADES,DEP.: CAJA NACIONAL DE SALUD , PROCEDENCIA: BANCO UNION S.A., CHEQUE: 107621, FECHA DE EMISION:24/10/2025"/>
    <m/>
    <m/>
    <m/>
    <m/>
    <m/>
    <m/>
    <n v="0"/>
    <n v="14469.3"/>
    <s v="NO_CONCILIADO"/>
  </r>
  <r>
    <x v="3"/>
    <m/>
    <x v="3"/>
    <x v="211"/>
    <s v="B23489080002"/>
    <s v="BOD"/>
    <n v="2348908"/>
    <m/>
    <s v="00099021001 DEP.DE CHEQ.AJENOS,RET.DE CAM.,CONCEPTO: INCAPACIDADES,DEP.: CAJA NACIONAL DE SALUD , PROCEDENCIA: BANCO UNION S.A., CHEQUE: 107619, FECHA DE EMISION:24/10/2025"/>
    <m/>
    <m/>
    <m/>
    <m/>
    <m/>
    <m/>
    <n v="0"/>
    <n v="21540.5"/>
    <s v="NO_CONCILIADO"/>
  </r>
  <r>
    <x v="3"/>
    <m/>
    <x v="3"/>
    <x v="211"/>
    <s v="B23489110002"/>
    <s v="BOD"/>
    <n v="2348911"/>
    <m/>
    <s v="00099021001 DEP.DE CHEQ.AJENOS,RET.DE CAM.,CONCEPTO: INCAPACIDADES,DEP.: CAJA NACIONAL DE SALUD , PROCEDENCIA: BANCO UNION S.A., CHEQUE: 107622, FECHA DE EMISION:24/10/2025"/>
    <m/>
    <m/>
    <m/>
    <m/>
    <m/>
    <m/>
    <n v="0"/>
    <n v="512260.08"/>
    <s v="NO_CONCILIADO"/>
  </r>
  <r>
    <x v="3"/>
    <m/>
    <x v="3"/>
    <x v="211"/>
    <s v="B23489130002"/>
    <s v="BOD"/>
    <n v="2348913"/>
    <m/>
    <s v="00099021001 DEP.DE CHEQ.AJENOS,RET.DE CAM.,CONCEPTO: INCAPACIDADES,DEP.: CAJA NACIONAL DE SALUD , PROCEDENCIA: BANCO UNION S.A., CHEQUE: 107615, FECHA DE EMISION:24/10/2025"/>
    <m/>
    <m/>
    <m/>
    <m/>
    <m/>
    <m/>
    <n v="0"/>
    <n v="2208.36"/>
    <s v="NO_CONCILIADO"/>
  </r>
  <r>
    <x v="3"/>
    <m/>
    <x v="3"/>
    <x v="211"/>
    <s v="B23489140002"/>
    <s v="BOD"/>
    <n v="2348914"/>
    <m/>
    <s v="00099021001 DEP.DE CHEQ.AJENOS,RET.DE CAM.,CONCEPTO: INCAPACIDADES,DEP.: CAJA NACIONAL DE SALUD , PROCEDENCIA: BANCO UNION S.A., CHEQUE: 107675, FECHA DE EMISION:27/10/2025"/>
    <m/>
    <m/>
    <m/>
    <m/>
    <m/>
    <m/>
    <n v="0"/>
    <n v="1763.16"/>
    <s v="NO_CONCILIADO"/>
  </r>
  <r>
    <x v="3"/>
    <m/>
    <x v="3"/>
    <x v="211"/>
    <s v="B23489150002"/>
    <s v="BOD"/>
    <n v="2348915"/>
    <m/>
    <s v="00099021001 DEP.DE CHEQ.AJENOS,RET.DE CAM.,CONCEPTO: INCAPACIDADES,DEP.: CAJA NACIONAL DE SALUD , PROCEDENCIA: BANCO UNION S.A., CHEQUE: 107618, FECHA DE EMISION:24/10/2025"/>
    <m/>
    <m/>
    <m/>
    <m/>
    <m/>
    <m/>
    <n v="0"/>
    <n v="6072.98"/>
    <s v="NO_CONCILIADO"/>
  </r>
  <r>
    <x v="3"/>
    <m/>
    <x v="3"/>
    <x v="211"/>
    <s v="B23489160002"/>
    <s v="BOD"/>
    <n v="2348916"/>
    <m/>
    <s v="00099021001 DEP.DE CHEQ.AJENOS,RET.DE CAM.,CONCEPTO: INCAPACIDADES,DEP.: CAJA NACIONAL DE SALUD , PROCEDENCIA: BANCO UNION S.A., CHEQUE: 107616, FECHA DE EMISION:24/10/2025"/>
    <m/>
    <m/>
    <m/>
    <m/>
    <m/>
    <m/>
    <n v="0"/>
    <n v="1661.54"/>
    <s v="NO_CONCILIADO"/>
  </r>
  <r>
    <x v="3"/>
    <m/>
    <x v="3"/>
    <x v="211"/>
    <s v="B23489170002"/>
    <s v="BOD"/>
    <n v="2348917"/>
    <m/>
    <s v="00099021001 DEP.DE CHEQ.AJENOS,RET.DE CAM.,CONCEPTO: INCAPACIDADES,DEP.: CAJA NACIONAL DE SALUD , PROCEDENCIA: BANCO UNION S.A., CHEQUE: 107620, FECHA DE EMISION:24/10/2025"/>
    <m/>
    <m/>
    <m/>
    <m/>
    <m/>
    <m/>
    <n v="0"/>
    <n v="155212.68"/>
    <s v="NO_CONCILIADO"/>
  </r>
  <r>
    <x v="3"/>
    <m/>
    <x v="3"/>
    <x v="211"/>
    <s v="B23489190002"/>
    <s v="BOD"/>
    <n v="2348919"/>
    <m/>
    <s v="00099021001 DEP.DE CHEQ.AJENOS,RET.DE CAM.,CONCEPTO: INCAPACIDADES,DEP.: CAJA NACIONAL DE SALUD , PROCEDENCIA: BANCO UNION S.A., CHEQUE: 107617, FECHA DE EMISION:24/10/2025"/>
    <m/>
    <m/>
    <m/>
    <m/>
    <m/>
    <m/>
    <n v="0"/>
    <n v="9451.9"/>
    <s v="NO_CONCILIADO"/>
  </r>
  <r>
    <x v="62"/>
    <m/>
    <x v="62"/>
    <x v="211"/>
    <s v="B23489330002"/>
    <s v="BOD"/>
    <n v="2348933"/>
    <m/>
    <s v="00221022001 DEP.DE CHEQ.AJENOS,RET.DE CAM.,CONCEPTO: DEPÓSITO,DEP.: VICTOR ALARCON LAURA , PROCEDENCIA: BANCO UNION S.A., CHEQUE: 223663, FECHA DE EMISION:17/11/2025"/>
    <m/>
    <m/>
    <m/>
    <m/>
    <m/>
    <m/>
    <n v="0"/>
    <n v="3520"/>
    <s v="NO_CONCILIADO"/>
  </r>
  <r>
    <x v="62"/>
    <m/>
    <x v="62"/>
    <x v="211"/>
    <s v="B23489250002"/>
    <s v="BOD"/>
    <n v="2348925"/>
    <m/>
    <s v="00221022001 DEP.DE CHEQ.AJENOS,RET.DE CAM.,CONCEPTO: DEPÓSITO,DEP.: BALVINA QUISPE RAMIREZ , PROCEDENCIA: BANCO UNION S.A., CHEQUE: 223661, FECHA DE EMISION:17/11/2025"/>
    <m/>
    <m/>
    <m/>
    <m/>
    <m/>
    <m/>
    <n v="0"/>
    <n v="2600"/>
    <s v="NO_CONCILIADO"/>
  </r>
  <r>
    <x v="62"/>
    <m/>
    <x v="62"/>
    <x v="211"/>
    <s v="B23489290002"/>
    <s v="BOD"/>
    <n v="2348929"/>
    <m/>
    <s v="00221022001 DEP.DE CHEQ.AJENOS,RET.DE CAM.,CONCEPTO: DEPÓSITO,DEP.: BALVINA QUISPE RAMIREZ , PROCEDENCIA: BANCO UNION S.A., CHEQUE: 223662, FECHA DE EMISION:17/11/2025"/>
    <m/>
    <m/>
    <m/>
    <m/>
    <m/>
    <m/>
    <n v="0"/>
    <n v="2800"/>
    <s v="NO_CONCILIADO"/>
  </r>
  <r>
    <x v="62"/>
    <m/>
    <x v="62"/>
    <x v="211"/>
    <s v="B23489360002"/>
    <s v="BOD"/>
    <n v="2348936"/>
    <m/>
    <s v="00221022001 DEP.DE CHEQ.AJENOS,RET.DE CAM.,CONCEPTO: DEPÓSITO,DEP.: FELICIA LLANOS RODRIGUEZ , PROCEDENCIA: BANCO UNION S.A., CHEQUE: 223664, FECHA DE EMISION:17/11/2025"/>
    <m/>
    <m/>
    <m/>
    <m/>
    <m/>
    <m/>
    <n v="0"/>
    <n v="400"/>
    <s v="NO_CONCILIADO"/>
  </r>
  <r>
    <x v="62"/>
    <m/>
    <x v="62"/>
    <x v="211"/>
    <s v="B23489390002"/>
    <s v="BOD"/>
    <n v="2348939"/>
    <m/>
    <s v="00221022001 DEP.DE CHEQ.AJENOS,RET.DE CAM.,CONCEPTO: DEPÓSITO,DEP.: ADRIANA MELANIE CLAROS VASQUEZ , PROCEDENCIA: BANCO UNION S.A., CHEQUE: 223839, FECHA DE EMISION:17/11/2025"/>
    <m/>
    <m/>
    <m/>
    <m/>
    <m/>
    <m/>
    <n v="0"/>
    <n v="160"/>
    <s v="NO_CONCILIADO"/>
  </r>
  <r>
    <x v="62"/>
    <m/>
    <x v="62"/>
    <x v="211"/>
    <s v="B23489420002"/>
    <s v="BOD"/>
    <n v="2348942"/>
    <m/>
    <s v="00221022001 DEP.DE CHEQ.AJENOS,RET.DE CAM.,CONCEPTO: DEPÓSITO,DEP.: ADRIANA MELANIE CLAROS VASQUEZ , PROCEDENCIA: BANCO UNION S.A., CHEQUE: 223840, FECHA DE EMISION:17/11/2025"/>
    <m/>
    <m/>
    <m/>
    <m/>
    <m/>
    <m/>
    <n v="0"/>
    <n v="160"/>
    <s v="NO_CONCILIADO"/>
  </r>
  <r>
    <x v="5"/>
    <m/>
    <x v="5"/>
    <x v="211"/>
    <s v="B23489440002"/>
    <s v="BOD"/>
    <n v="2348944"/>
    <m/>
    <s v="00086057002 DEP.DE CHEQ.AJENOS,RET.DE CAM.,CONCEPTO: DEPÓSITO,DEP.: ERWIN ORTIZ SUAREZ , PROCEDENCIA: BANCO UNION S.A., CHEQUE: 223841, FECHA DE EMISION:17/11/2025"/>
    <m/>
    <m/>
    <m/>
    <m/>
    <m/>
    <m/>
    <n v="0"/>
    <n v="2502.58"/>
    <s v="NO_CONCILIADO"/>
  </r>
  <r>
    <x v="18"/>
    <m/>
    <x v="18"/>
    <x v="211"/>
    <s v="B23489460002"/>
    <s v="BOD"/>
    <n v="2348946"/>
    <m/>
    <s v="00099021001 DEP.DE CHEQ.AJENOS,RET.DE CAM.,CONCEPTO: DEPÓSITO,DEP.: LUIS ANTONIO ARCE MORALES , PROCEDENCIA: BANCO UNION S.A., CHEQUE: 223842, FECHA DE EMISION:17/11/2025/DJBR"/>
    <m/>
    <m/>
    <m/>
    <m/>
    <m/>
    <m/>
    <n v="0"/>
    <n v="25742.94"/>
    <s v="NO_CONCILIADO"/>
  </r>
  <r>
    <x v="62"/>
    <m/>
    <x v="62"/>
    <x v="211"/>
    <s v="B23489510002"/>
    <s v="BOD"/>
    <n v="2348951"/>
    <m/>
    <s v="00221022001 DEP.DE CHEQ.AJENOS,RET.DE CAM.,CONCEPTO: DEPÓSITO,DEP.: PAOLA MICHELLE SANCHEZ VELIZ , PROCEDENCIA: BANCO UNION S.A., CHEQUE: 223843, FECHA DE EMISION:17/11/2025"/>
    <m/>
    <m/>
    <m/>
    <m/>
    <m/>
    <m/>
    <n v="0"/>
    <n v="100"/>
    <s v="NO_CONCILIADO"/>
  </r>
  <r>
    <x v="62"/>
    <m/>
    <x v="62"/>
    <x v="211"/>
    <s v="B23489540002"/>
    <s v="BOD"/>
    <n v="2348954"/>
    <m/>
    <s v="00221022001 DEP.DE CHEQ.AJENOS,RET.DE CAM.,CONCEPTO: DEPÓSITO,DEP.: VICTOR ALARCON LAURA , PROCEDENCIA: BANCO UNION S.A., CHEQUE: 223844, FECHA DE EMISION:17/11/2025"/>
    <m/>
    <m/>
    <m/>
    <m/>
    <m/>
    <m/>
    <n v="0"/>
    <n v="1980"/>
    <s v="NO_CONCILIADO"/>
  </r>
  <r>
    <x v="117"/>
    <m/>
    <x v="117"/>
    <x v="211"/>
    <s v="B23489650002"/>
    <s v="BOD"/>
    <n v="2348965"/>
    <m/>
    <s v="00155012001 DEP.DE CHEQ.AJENOS,RET.DE CAM.,CONCEPTO: IMPRESION CREDENCIALES NOTARIALES TARIJA - CBBA,DEP.: DIRECCION DEL NOTARIADO PLURINACIONAL , PROCEDENCIA: BANCO UNION S.A., CHEQUE: 1116, FECHA DE EMISION:17/11/2025"/>
    <m/>
    <m/>
    <m/>
    <m/>
    <m/>
    <m/>
    <n v="0"/>
    <n v="702"/>
    <s v="NO_CONCILIADO"/>
  </r>
  <r>
    <x v="44"/>
    <m/>
    <x v="44"/>
    <x v="211"/>
    <s v="G33751610003"/>
    <s v="COB"/>
    <n v="20630"/>
    <m/>
    <s v="PAGO A BID PRÉSTAMO 1940/BL-BO VCTO. 15-11-2025 POR CUENTA DE TGN, SEGÚN NOTA MEFP/VTCP/DGCP/UODP N° 533/2025 DE 12-11-2025, VALOR 17-11-2025 INTERESES USD 7.923,28 CTA. 3987 CUENTA UNICA DEL TESORO LIB. 00099021001 REF.: COMISIONES BANCARIAS"/>
    <m/>
    <m/>
    <m/>
    <m/>
    <m/>
    <m/>
    <n v="414.33"/>
    <n v="0"/>
    <s v="NO_CONCILIADO"/>
  </r>
  <r>
    <x v="44"/>
    <m/>
    <x v="44"/>
    <x v="211"/>
    <s v="G33750160003"/>
    <s v="COB"/>
    <n v="20745"/>
    <m/>
    <s v="PAGO A BID PRÉSTAMO 2828/BL-BO VCTO. 15-11-2025 POR CUENTA DE TGN, SEGÚN NOTA MEFP/VTCP/DGCP/UODP N° 533/2025 DE 12-11-2025, VALOR 17-11-2025 INTERESES USD 10.023,14 CTA. 3987 CUENTA UNICA DEL TESORO LIB. 00099021001 REF.: COMISIONES BANCARIAS"/>
    <m/>
    <m/>
    <m/>
    <m/>
    <m/>
    <m/>
    <n v="428.74"/>
    <n v="0"/>
    <s v="NO_CONCILIADO"/>
  </r>
  <r>
    <x v="44"/>
    <m/>
    <x v="44"/>
    <x v="211"/>
    <s v="G33750170003"/>
    <s v="COB"/>
    <n v="20746"/>
    <m/>
    <s v="PAGO A BID PRÉSTAMO 2828/BL-BO VCTO. 15-11-2025 POR CUENTA DE TGN, SEGÚN NOTA MEFP/VTCP/DGCP/UODP N° 533/2025 DE 12-11-2025, VALOR 17-11-2025 CAPITAL USD 662.612,92 INTERESES USD 400.467,83 CTA. 3987 CUENTA UNICA DEL TESORO LIB. 00099021001 REF.: COMISIONES BANCARIAS"/>
    <m/>
    <m/>
    <m/>
    <m/>
    <m/>
    <m/>
    <n v="7652.73"/>
    <n v="0"/>
    <s v="NO_CONCILIADO"/>
  </r>
  <r>
    <x v="44"/>
    <m/>
    <x v="44"/>
    <x v="211"/>
    <s v="G33751580003"/>
    <s v="COB"/>
    <n v="20646"/>
    <m/>
    <s v="PAGO A BID PRÉSTAMO 1839-SF-BO VCTO. 16-11-2025 POR CUENTA DE TGN, SEGÚN NOTA MEFP/VTCP/DGCP/UODP N° 533/2025 DE 12-11-2025, VALOR 17-11-2025 CAPITAL USD 163.247,07 INTERESES USD 72.419,09 CTA. 3987 CUENTA UNICA DEL TESORO LIB. 00099021001 REF.: COMISIONES BANCARIAS"/>
    <m/>
    <m/>
    <m/>
    <m/>
    <m/>
    <m/>
    <n v="1976.7"/>
    <n v="0"/>
    <s v="NO_CONCILIADO"/>
  </r>
  <r>
    <x v="44"/>
    <m/>
    <x v="44"/>
    <x v="211"/>
    <s v="G33751590003"/>
    <s v="COB"/>
    <n v="20663"/>
    <m/>
    <s v="PAGO A CAF PRÉSTAMO CFA009344 VCTO. 17-11-2025 POR CUENTA DE TGN, SEGÚN NOTA MEFP/VTCP/DGCP/UODP N° 533/2025 DE 12-11-2025, VALOR 17-11-2025 CAPITAL USD 3.201.911,97 INTERESES USD 1.300.887,74 CTA. 3987 CUENTA UNICA DEL TESORO LIB. 00099021001 REF.: COMISIONES BANCARIAS"/>
    <m/>
    <m/>
    <m/>
    <m/>
    <m/>
    <m/>
    <n v="31249.21"/>
    <n v="0"/>
    <s v="NO_CONCILIADO"/>
  </r>
  <r>
    <x v="44"/>
    <m/>
    <x v="44"/>
    <x v="211"/>
    <s v="G33751600003"/>
    <s v="COB"/>
    <n v="20629"/>
    <m/>
    <s v="PAGO A BID PRÉSTAMO 1940/BL-BO VCTO. 15-11-2025 POR CUENTA DE TGN, SEGÚN NOTA MEFP/VTCP/DGCP/UODP N° 533/2025 DE 12-11-2025, VALOR 17-11-2025 CAPITAL USD 305.942,33 INTERESES USD 188.917,29 CTA. 3987 CUENTA UNICA DEL TESORO LIB. 00099021001 REF.: COMISIONES BANCARIAS"/>
    <m/>
    <m/>
    <m/>
    <m/>
    <m/>
    <m/>
    <n v="3754.74"/>
    <n v="0"/>
    <s v="NO_CONCILIADO"/>
  </r>
  <r>
    <x v="44"/>
    <m/>
    <x v="44"/>
    <x v="211"/>
    <s v="G33751620003"/>
    <s v="COB"/>
    <n v="20682"/>
    <m/>
    <s v="PAGO A BID PRÉSTAMO 5801/OC-BO VCTO. 15-11-2025 POR CUENTA DE TGN, SEGÚN NOTA MEFP/VTCP/DGCP/UODP N° 533/2025 DE 12-11-2025, VALOR 17-11-2025 INTERESES USD 558.769,30 COMISIONES USD 206.284,40 CTA. 3987 CUENTA UNICA DEL TESORO LIB. 00099021001 REF.: COMISIONES BANCARIAS"/>
    <m/>
    <m/>
    <m/>
    <m/>
    <m/>
    <m/>
    <n v="5608.24"/>
    <n v="0"/>
    <s v="NO_CONCILIADO"/>
  </r>
  <r>
    <x v="44"/>
    <m/>
    <x v="44"/>
    <x v="211"/>
    <s v="G33751630003"/>
    <s v="COB"/>
    <n v="20615"/>
    <m/>
    <s v="PAGO A BID PRÉSTAMO 2448/BL-BO VCTO. 16-11-2025 POR CUENTA DE TGN, SEGÚN NOTA MEFP/VTCP/DGCP/UODP N° 533/2025 DE 12-11-2025, VALOR 17-11-2025 CAPITAL USD 291.666,67 INTERESES USD 236.559,72 CTA. 3987 CUENTA UNICA DEL TESORO LIB. 00099021001 REF.: COMISIONES BANCARIAS"/>
    <m/>
    <m/>
    <m/>
    <m/>
    <m/>
    <m/>
    <n v="3983.66"/>
    <n v="0"/>
    <s v="NO_CONCILIADO"/>
  </r>
  <r>
    <x v="44"/>
    <m/>
    <x v="44"/>
    <x v="211"/>
    <s v="G33751640003"/>
    <s v="COB"/>
    <n v="20612"/>
    <m/>
    <s v="PAGO A BID PRÉSTAMO 2448/BL-BO VCTO. 16-11-2025 POR CUENTA DE TGN, SEGÚN NOTA MEFP/VTCP/DGCP/UODP N° 533/2025 DE 12-11-2025, VALOR 17-11-2025 INTERESES USD 7.561,64 CTA. 3987 CUENTA UNICA DEL TESORO LIB. 00099021001 REF.: COMISIONES BANCARIAS"/>
    <m/>
    <m/>
    <m/>
    <m/>
    <m/>
    <m/>
    <n v="411.86"/>
    <n v="0"/>
    <s v="NO_CONCILIADO"/>
  </r>
  <r>
    <x v="44"/>
    <m/>
    <x v="44"/>
    <x v="211"/>
    <s v="G33751650003"/>
    <s v="COB"/>
    <n v="20678"/>
    <m/>
    <s v="PAGO A BID PRÉSTAMO 5802/KI-BO VCTO. 15-11-2025 POR CUENTA DE TGN, SEGÚN NOTA MEFP/VTCP/DGCP/UODP N° 533/2025 DE 12-11-2025, VALOR 17-11-2025 INTERESES USD 84.577,69 CTA. 3987 CUENTA UNICA DEL TESORO LIB. 00099021001 REF.: COMISIONES BANCARIAS"/>
    <m/>
    <m/>
    <m/>
    <m/>
    <m/>
    <m/>
    <n v="940.22"/>
    <n v="0"/>
    <s v="NO_CONCILIADO"/>
  </r>
  <r>
    <x v="44"/>
    <m/>
    <x v="44"/>
    <x v="211"/>
    <s v="G33751710003"/>
    <s v="COB"/>
    <n v="20619"/>
    <m/>
    <s v="PAGO A OPEP PRÉSTAMO 12601P VCTO. 15-11-2025 POR CUENTA DE TGN, SEGÚN NOTA MEFP/VTCP/DGCP/UODP N° 533/2025 DE 12-11-2025, VALOR 17-11-2025 CAPITAL USD 1.939.370,00 INTERESES USD 697.262,14 CTA. 3987 CUENTA UNICA DEL TESORO LIB. 00099021001 REF.: COMISIONES BANCARIAS"/>
    <m/>
    <m/>
    <m/>
    <m/>
    <m/>
    <m/>
    <n v="18447.28"/>
    <n v="0"/>
    <s v="NO_CONCILIADO"/>
  </r>
  <r>
    <x v="44"/>
    <m/>
    <x v="44"/>
    <x v="211"/>
    <s v="G33753220003"/>
    <s v="COB"/>
    <n v="20748"/>
    <m/>
    <s v="PAGO A BID PRÉSTAMO 5835/OC-BO VCTO. 15-11-2025 POR CUENTA DE TGN, SEGÚN NOTA MEFP/VTCP/DGCP/UODP N° 533/2025 DE 12-11-2025, VALOR 17-11-2025 INTERESES USD 160.150,54 COMISIONES USD 95.724,03 CTA. 3987 CUENTA UNICA DEL TESORO LIB. 00099021001 REF.: COMISIONES BANCARIAS"/>
    <m/>
    <m/>
    <m/>
    <m/>
    <m/>
    <m/>
    <n v="2115.27"/>
    <n v="0"/>
    <s v="NO_CONCILIADO"/>
  </r>
  <r>
    <x v="44"/>
    <m/>
    <x v="44"/>
    <x v="211"/>
    <s v="G33753230003"/>
    <s v="COB"/>
    <n v="20743"/>
    <m/>
    <s v="PAGO A BID PRÉSTAMO 5601/OC-BO VCTO. 15-11-2025 POR CUENTA DE TGN, SEGÚN NOTA MEFP/VTCP/DGCP/UODP N° 533/2025 DE 12-11-2025, VALOR 17-11-2025 INTERESES USD 335.369,68 COMISIONES USD 124.118,00 CTA. 3987 CUENTA UNICA DEL TESORO LIB. 00099021001 REF.: COMISIONES BANCARIAS"/>
    <m/>
    <m/>
    <m/>
    <m/>
    <m/>
    <m/>
    <n v="3512.1"/>
    <n v="0"/>
    <s v="NO_CONCILIADO"/>
  </r>
  <r>
    <x v="44"/>
    <m/>
    <x v="44"/>
    <x v="211"/>
    <s v="G33753250003"/>
    <s v="COB"/>
    <n v="20752"/>
    <m/>
    <s v="PAGO A BID PRÉSTAMO 4769/OC-BO VCTO. 15-11-2025 POR CUENTA DE TGN, SEGÚN NOTA MEFP/VTCP/DGCP/UODP N° 533/2025 DE 12-11-2025, VALOR 17-11-2025 INTERESES USD 64,04 CTA. 3987 CUENTA UNICA DEL TESORO LIB. 00099021001 REF.: COMISIONES BANCARIAS"/>
    <m/>
    <m/>
    <m/>
    <m/>
    <m/>
    <m/>
    <n v="360.41"/>
    <n v="0"/>
    <s v="NO_CONCILIADO"/>
  </r>
  <r>
    <x v="44"/>
    <m/>
    <x v="44"/>
    <x v="211"/>
    <s v="G33753240003"/>
    <s v="COB"/>
    <n v="20753"/>
    <m/>
    <s v="PAGO A BID PRÉSTAMO 5039/OC-BO VCTO. 15-11-2025 POR CUENTA DE TGN, SEGÚN NOTA MEFP/VTCP/DGCP/UODP N° 533/2025 DE 12-11-2025, VALOR 17-11-2025 INTERESES USD 311,47 CTA. 3987 CUENTA UNICA DEL TESORO LIB. 00099021001 REF.: COMISIONES BANCARIAS"/>
    <m/>
    <m/>
    <m/>
    <m/>
    <m/>
    <m/>
    <n v="362.13"/>
    <n v="0"/>
    <s v="NO_CONCILIADO"/>
  </r>
  <r>
    <x v="49"/>
    <m/>
    <x v="49"/>
    <x v="211"/>
    <s v="G33753510002"/>
    <s v="CRV"/>
    <n v="3375351"/>
    <m/>
    <s v="TRANSFERENCIA DEL EXTERIOR SEGUN SWIFT NO.16250 Y NO.16233 DE FECHA 17/11/2025 ORDENANTE: ECONOMET SPA (LAS CONDES CHILE) REF.: CRED WIRE TRANSFER 2025111300521931 LIB. 00597012001 RECURSOS PROPIOS VENTAS YLB"/>
    <m/>
    <m/>
    <m/>
    <m/>
    <m/>
    <m/>
    <n v="0"/>
    <n v="323627.36"/>
    <s v="NO_CONCILIADO"/>
  </r>
  <r>
    <x v="86"/>
    <m/>
    <x v="86"/>
    <x v="211"/>
    <s v="Q23255450002"/>
    <s v="CRV"/>
    <n v="2325545"/>
    <m/>
    <s v="NUMERO DE LIBRETA CUT: LIBRETA NÂ° 00223012001 OPERACIÓN E75 TRANSFERENCIA DE LA CUENTA FISCAL BUN A LA CUT EN MN TRANSFERENCIA DE FONDOS A SOLICITUD DE: GOBIERNO AUTONOMO MUNICIPAL DE VILLA ALCALA, CITE: GAMA/DESP/NÂ°657/2025 CUENTA CUT 3987 LIBRETA NÂ° 00223012001 FONABOSQUE - RECURSOS ESPE"/>
    <m/>
    <m/>
    <m/>
    <m/>
    <m/>
    <m/>
    <n v="0"/>
    <n v="160259.56"/>
    <s v="NO_CONCILIADO"/>
  </r>
  <r>
    <x v="44"/>
    <m/>
    <x v="44"/>
    <x v="211"/>
    <s v="G33753270003"/>
    <s v="COB"/>
    <n v="20683"/>
    <m/>
    <s v="PAGO A BID PRÉSTAMO 3730/BL-BO VCTO. 15-11-2025 POR CUENTA DE TGN, SEGÚN NOTA MEFP/VTCP/DGCP/UODP N° 533/2025 DE 12-11-2025, VALOR 17-11-2025 CAPITAL USD 543.272,13 INTERESES USD 581.642,27 CTA. 3987 CUENTA UNICA DEL TESORO LIB. 00099021001 REF.: COMISIONES BANCARIAS"/>
    <m/>
    <m/>
    <m/>
    <m/>
    <m/>
    <m/>
    <n v="8076.88"/>
    <n v="0"/>
    <s v="NO_CONCILIADO"/>
  </r>
  <r>
    <x v="44"/>
    <m/>
    <x v="44"/>
    <x v="211"/>
    <s v="G33753280003"/>
    <s v="COB"/>
    <n v="20680"/>
    <m/>
    <s v="PAGO A BID PRÉSTAMO 3730/BL-BO VCTO. 15-11-2025 POR CUENTA DE TGN, SEGÚN NOTA MEFP/VTCP/DGCP/UODP N° 533/2025 DE 12-11-2025, VALOR 17-11-2025 INTERESES USD 5.671,23 CTA. 3987 CUENTA UNICA DEL TESORO LIB. 00099021001 REF.: COMISIONES BANCARIAS"/>
    <m/>
    <m/>
    <m/>
    <m/>
    <m/>
    <m/>
    <n v="398.9"/>
    <n v="0"/>
    <s v="NO_CONCILIADO"/>
  </r>
  <r>
    <x v="44"/>
    <m/>
    <x v="44"/>
    <x v="211"/>
    <s v="G33753290003"/>
    <s v="COB"/>
    <n v="20605"/>
    <m/>
    <s v="PAGO A BID PRÉSTAMO 3667/BL-BO VCTO. 15-11-2025 POR CUENTA DE TGN, SEGÚN NOTA MEFP/VTCP/DGCP/UODP N° 533/2025 DE 12-11-2025, VALOR 17-11-2025 CAPITAL USD 1.593.750,00 INTERESES USD 987.553,52 CTA. 3987 CUENTA UNICA DEL TESORO LIB. 00099021001 REF.: COMISIONES BANCARIAS"/>
    <m/>
    <m/>
    <m/>
    <m/>
    <m/>
    <m/>
    <n v="18067.72"/>
    <n v="0"/>
    <s v="NO_CONCILIADO"/>
  </r>
  <r>
    <x v="44"/>
    <m/>
    <x v="44"/>
    <x v="211"/>
    <s v="G33753300003"/>
    <s v="COB"/>
    <n v="20604"/>
    <m/>
    <s v="PAGO A BID PRÉSTAMO 3667/BL-BO VCTO. 15-11-2025 POR CUENTA DE TGN, SEGÚN NOTA MEFP/VTCP/DGCP/UODP N° 533/2025 DE 12-11-2025, VALOR 17-11-2025 INTERESES USD 17.013,70 CTA. 3987 CUENTA UNICA DEL TESORO LIB. 00099021001 REF.: COMISIONES BANCARIAS"/>
    <m/>
    <m/>
    <m/>
    <m/>
    <m/>
    <m/>
    <n v="476.69"/>
    <n v="0"/>
    <s v="NO_CONCILIADO"/>
  </r>
  <r>
    <x v="44"/>
    <m/>
    <x v="44"/>
    <x v="211"/>
    <s v="G33753310003"/>
    <s v="COB"/>
    <n v="20603"/>
    <m/>
    <s v="PAGO A BID PRÉSTAMO 3666/BL-BO VCTO. 15-11-2025 POR CUENTA DE TGN, SEGÚN NOTA MEFP/VTCP/DGCP/UODP N° 533/2025 DE 12-11-2025, VALOR 17-11-2025 CAPITAL USD 1.770.833,33 INTERESES USD 1.190.978,87 CTA. 3987 CUENTA UNICA DEL TESORO LIB. 00099021001 REF.: COMISIONES BANCARIAS"/>
    <m/>
    <m/>
    <m/>
    <m/>
    <m/>
    <m/>
    <n v="20678.02"/>
    <n v="0"/>
    <s v="NO_CONCILIADO"/>
  </r>
  <r>
    <x v="44"/>
    <m/>
    <x v="44"/>
    <x v="211"/>
    <s v="G33753320003"/>
    <s v="COB"/>
    <n v="20602"/>
    <m/>
    <s v="PAGO A BID PRÉSTAMO 3666/BL-BO VCTO. 15-11-2025 POR CUENTA DE TGN, SEGÚN NOTA MEFP/VTCP/DGCP/UODP N° 533/2025 DE 12-11-2025, VALOR 17-11-2025 INTERESES USD 18.904,11 CTA. 3987 CUENTA UNICA DEL TESORO LIB. 00099021001 REF.: COMISIONES BANCARIAS"/>
    <m/>
    <m/>
    <m/>
    <m/>
    <m/>
    <m/>
    <n v="489.65"/>
    <n v="0"/>
    <s v="NO_CONCILIADO"/>
  </r>
  <r>
    <x v="44"/>
    <m/>
    <x v="44"/>
    <x v="211"/>
    <s v="G33753330003"/>
    <s v="COB"/>
    <n v="20747"/>
    <m/>
    <s v="PAGO A BID PRÉSTAMO 4633/BL-BO VCTO. 15-11-2025 POR CUENTA DE TGN, SEGÚN NOTA MEFP/VTCP/DGCP/UODP N° 533/2025 DE 12-11-2025, VALOR 17-11-2025 INTERESES USD 644.792,37 COMISIONES USD 110.837,69 CTA. 3987 CUENTA UNICA DEL TESORO LIB. 00099021001 REF.: COMISIONES BANCARIAS"/>
    <m/>
    <m/>
    <m/>
    <m/>
    <m/>
    <m/>
    <n v="5543.62"/>
    <n v="0"/>
    <s v="NO_CONCILIADO"/>
  </r>
  <r>
    <x v="44"/>
    <m/>
    <x v="44"/>
    <x v="211"/>
    <s v="G33753340003"/>
    <s v="COB"/>
    <n v="20744"/>
    <m/>
    <s v="PAGO A BID PRÉSTAMO 4633/BL-BO VCTO. 15-11-2025 POR CUENTA DE TGN, SEGÚN NOTA MEFP/VTCP/DGCP/UODP N° 533/2025 DE 12-11-2025, VALOR 17-11-2025 INTERESES USD 4.965,42 CTA. 3987 CUENTA UNICA DEL TESORO LIB. 00099021001 REF.: COMISIONES BANCARIAS"/>
    <m/>
    <m/>
    <m/>
    <m/>
    <m/>
    <m/>
    <n v="394.09"/>
    <n v="0"/>
    <s v="NO_CONCILIADO"/>
  </r>
  <r>
    <x v="2"/>
    <m/>
    <x v="2"/>
    <x v="211"/>
    <s v="G33753480001"/>
    <s v="CVD"/>
    <n v="3375348"/>
    <m/>
    <s v="COBRO COSTOS DE PAPELERIA SEGUN TRANSFERENCIA DEL EXTERIOR POR ORDEN DE OILY LUBRIFICANTES LTDA (BRAZIL CAMPO GRANDE) REF.: CRED PRE - FACTURA 062/2025 FECHA VALOR 13/11/2025. LIB. 00513062002 YPFB - EXPORTACIÓN DE GLP Y OTROS-BOLIVIANOS"/>
    <m/>
    <m/>
    <m/>
    <m/>
    <m/>
    <m/>
    <n v="60"/>
    <n v="0"/>
    <s v="NO_CONCILIADO"/>
  </r>
  <r>
    <x v="2"/>
    <m/>
    <x v="2"/>
    <x v="211"/>
    <s v="G33753500001"/>
    <s v="CVD"/>
    <n v="3375350"/>
    <m/>
    <s v="COBRO COSTOS DE PAPELERIA SEGUN TRANSFERENCIA DEL EXTERIOR POR ORDEN DE FIDEICOMISO HERCO - CKM (LIMA PERÚ) REF.: CRED EMB 27B-27C-28A-28B-28C-10 CIS CONT 48 FECHA VALOR 14/11/2025. LIB. 00513062002 YPFB - EXPORTACIÓN DE GLP Y OTROS-BOLIVIANOS"/>
    <m/>
    <m/>
    <m/>
    <m/>
    <m/>
    <m/>
    <n v="60"/>
    <n v="0"/>
    <s v="NO_CONCILIADO"/>
  </r>
  <r>
    <x v="49"/>
    <m/>
    <x v="49"/>
    <x v="211"/>
    <s v="G33753520001"/>
    <s v="CVD"/>
    <n v="3375352"/>
    <m/>
    <s v="COBRO COSTOS DE PAPELERIA SEGUN TRANSFERENCIA DEL EXTERIOR POR ORDEN DE ECONOMET SPA (LAS CONDES CHILE) REF.: CRED WIRE TRANSFER 2025111300521931 LIB. 00597032001 YLB-COMERCIALIZACION DE DIVERSAS SALES"/>
    <m/>
    <m/>
    <m/>
    <m/>
    <m/>
    <m/>
    <n v="60"/>
    <n v="0"/>
    <s v="NO_CONCILIADO"/>
  </r>
  <r>
    <x v="44"/>
    <m/>
    <x v="44"/>
    <x v="211"/>
    <s v="G33753260003"/>
    <s v="COB"/>
    <n v="20684"/>
    <m/>
    <s v="PAGO A BID PRÉSTAMO 3731/OC-BO VCTO. 15-11-2025 POR CUENTA DE TGN, SEGÚN NOTA MEFP/VTCP/DGCP/UODP N° 533/2025 DE 12-11-2025, VALOR 17-11-2025 CAPITAL USD 805.198,63 INTERESES USD 794.835,73 COMISIONES USD 23.697,06 CTA. 3987 CUENTA UNICA DEL TESORO LIB. 00099021001 REF.: COMISIONES BANCARIAS"/>
    <m/>
    <m/>
    <m/>
    <m/>
    <m/>
    <m/>
    <n v="11498.79"/>
    <n v="0"/>
    <s v="NO_CONCILIADO"/>
  </r>
  <r>
    <x v="110"/>
    <m/>
    <x v="110"/>
    <x v="211"/>
    <s v="G33754990002"/>
    <s v="CRV"/>
    <n v="3375499"/>
    <m/>
    <s v="REGULARIZACION DE TRANSFERENCIA DEL EXTERIOR SEGUN SWIFT NO.15946 DE FECHA 17/11/2025 ORDENANTE: CONS DEL ESTADO PLURINAC. DE BOLIV (ARGENTINA) REF.: RECAUDACION SEGI (TRN/20251110-00402040) LIB. 00340012005 SEGIP - RECAUDACION EXTERIOR - CEDULAS DE IDENTIDAD"/>
    <m/>
    <m/>
    <m/>
    <m/>
    <m/>
    <m/>
    <n v="0"/>
    <n v="119709.13"/>
    <s v="NO_CONCILIADO"/>
  </r>
  <r>
    <x v="110"/>
    <m/>
    <x v="110"/>
    <x v="211"/>
    <s v="G33756460002"/>
    <s v="CRV"/>
    <n v="3375646"/>
    <m/>
    <s v="TRANSFERENCIA DEL EXTERIOR SEGUN SWIFT NO.16239 DE FECHA 17/11/2025 ORDENANTE: CONSULADO GENERAL DE BOLIVIA BARCELONA ESPAÑA REF:RECAUDACIÓN EXTERIOR CÉDULAS DE IDENTIDAD. LIB. 00340012005 SEGIP - RECAUDACION EXTERIOR - CEDULAS DE IDENTIDAD"/>
    <m/>
    <m/>
    <m/>
    <m/>
    <m/>
    <m/>
    <n v="0"/>
    <n v="47482.38"/>
    <s v="NO_CONCILIADO"/>
  </r>
  <r>
    <x v="110"/>
    <m/>
    <x v="110"/>
    <x v="211"/>
    <s v="G33756480002"/>
    <s v="CRV"/>
    <n v="3375648"/>
    <m/>
    <s v="TRANSFERENCIA DEL EXTERIOR SEGUN SWIFT NO.16238 DE FECHA 17/11/2025 ORDENANTE: CONSULADO GENERAL DE BOLIVIA REF:RECAUDACIÓN EXTERIOR LICENCIAS DE CONDUCIR. LIB. 00340012004 SEGIP-RECAUDACION EXTERIOR-LICENCIAS DE CONDUCIR"/>
    <m/>
    <m/>
    <m/>
    <m/>
    <m/>
    <m/>
    <n v="0"/>
    <n v="8173.62"/>
    <s v="NO_CONCILIADO"/>
  </r>
  <r>
    <x v="10"/>
    <m/>
    <x v="10"/>
    <x v="211"/>
    <s v="Q23256100002"/>
    <s v="CRV"/>
    <n v="2325610"/>
    <m/>
    <s v="NUMERO DE LIBRETA CUT: 000990204113 OPERACIÓN E18 TRANSFERENCIA DEL SISTEMA FINANCIERO POR CUENTA DE TERCEROS A LA CUT EMP CONSTRUCTORA TILUCHI AMAZONICO SRL"/>
    <m/>
    <m/>
    <m/>
    <m/>
    <m/>
    <m/>
    <n v="0"/>
    <n v="1804321.13"/>
    <s v="NO_CONCILIADO"/>
  </r>
  <r>
    <x v="110"/>
    <m/>
    <x v="110"/>
    <x v="211"/>
    <s v="G33755000001"/>
    <s v="CVD"/>
    <n v="3375500"/>
    <m/>
    <s v="COBRO COSTOS DE PAPELERIA POR REGULARIZACION DE TRANSFERENCIA DEL EXTERIOR POR ORDEN DE CONS DEL ESTADO PLURINAC. DE BOLIV (ARGENTINA) REF.: RECAUDACION SEGI (TRN/20251110-00402040) LIB. 00340012003 RECAUDACION EXTRANJERIA - C.I. -L.C."/>
    <m/>
    <m/>
    <m/>
    <m/>
    <m/>
    <m/>
    <n v="60"/>
    <n v="0"/>
    <s v="NO_CONCILIADO"/>
  </r>
  <r>
    <x v="110"/>
    <m/>
    <x v="110"/>
    <x v="211"/>
    <s v="G33756490001"/>
    <s v="CVD"/>
    <n v="3375649"/>
    <m/>
    <s v="COBRO COSTOS DE PAPELERIA SEGUN TRANSFERENCIA DEL EXTERIOR POR ORDEN DE CONSULADO GENERAL DE BOLIVIA REF:RECAUDACIÓN EXTERIOR LICENCIAS DE CONDUCIR. LIB. 00340012003 RECAUDACION EXTRANJERIA - C.I. -L.C."/>
    <m/>
    <m/>
    <m/>
    <m/>
    <m/>
    <m/>
    <n v="60"/>
    <n v="0"/>
    <s v="NO_CONCILIADO"/>
  </r>
  <r>
    <x v="110"/>
    <m/>
    <x v="110"/>
    <x v="211"/>
    <s v="G33756470001"/>
    <s v="CVD"/>
    <n v="3375647"/>
    <m/>
    <s v="COBRO COSTOS DE PAPELERIA SEGUN TRANSFERENCIA DEL EXTERIOR POR ORDEN DE CONSULADO GENERAL DE BOLIVIA BARCELONA ESPAÑA REF:RECAUDACIÓN EXTERIOR CÉDULAS DE IDENTIDAD. LIB. 00340012003 RECAUDACION EXTRANJERIA - C.I. -L.C."/>
    <m/>
    <m/>
    <m/>
    <m/>
    <m/>
    <m/>
    <n v="60"/>
    <n v="0"/>
    <s v="NO_CONCILIADO"/>
  </r>
  <r>
    <x v="44"/>
    <m/>
    <x v="44"/>
    <x v="211"/>
    <s v="G33756710003"/>
    <s v="COB"/>
    <n v="20607"/>
    <m/>
    <s v="PAGO A BID PRÉSTAMO 5039/OC-BO VCTO. 15-11-2025 POR CUENTA DE TGN, SEGÚN NOTA MEFP/VTCP/DGCP/UODP N° 533/2025 DE 12-11-2025, VALOR 17-11-2025 INTERESES CHF 3.613.435,17 CTA. 3987 CUENTA UNICA DEL TESORO LIB. 00099021001 REF.: COMISIONES BANCARIAS"/>
    <m/>
    <m/>
    <m/>
    <m/>
    <m/>
    <m/>
    <n v="31654.22"/>
    <n v="0"/>
    <s v="NO_CONCILIADO"/>
  </r>
  <r>
    <x v="44"/>
    <m/>
    <x v="44"/>
    <x v="211"/>
    <s v="G33756700003"/>
    <s v="COB"/>
    <n v="20606"/>
    <m/>
    <s v="PAGO A BID PRÉSTAMO 4769/OC-BO VCTO. 15-11-2025 POR CUENTA DE TGN, SEGÚN NOTA MEFP/VTCP/DGCP/UODP N° 533/2025 DE 12-11-2025, VALOR 17-11-2025 CAPITAL CHF 4.514.500,00 INTERESES CHF 682.118,38 CTA. 3987 CUENTA UNICA DEL TESORO LIB. 00099021001 REF.: COMISIONES BANCARIAS"/>
    <m/>
    <m/>
    <m/>
    <m/>
    <m/>
    <m/>
    <n v="45365.440000000002"/>
    <n v="0"/>
    <s v="NO_CONCILIADO"/>
  </r>
  <r>
    <x v="39"/>
    <m/>
    <x v="39"/>
    <x v="211"/>
    <s v="G33758450002"/>
    <s v="CRV"/>
    <n v="3375845"/>
    <m/>
    <s v="REGULARIZACION DE TRANSFERENCIA DEL EXTERIOR SEGUN SWIFT NO.16001 DE FECHA 17/11/2025 ORDENANTE: CONSULADO DE BOLIVIA EN ARICA REF.: DEVOLUCIÓN SALDOS VOTO EXTERIOR 2025. LIB. 00099021001 TGN-RECURSOS ORDINARIOS (3987)"/>
    <m/>
    <m/>
    <m/>
    <m/>
    <m/>
    <m/>
    <n v="0"/>
    <n v="59535.95"/>
    <s v="NO_CONCILIADO"/>
  </r>
  <r>
    <x v="97"/>
    <m/>
    <x v="97"/>
    <x v="211"/>
    <s v="S11429520002"/>
    <s v="CRV"/>
    <n v="1142952"/>
    <m/>
    <s v="||TRANSFERENCIA DE FONDOS SEGÚN MENSAJES SWIFT N°16200 Y 16202, CORREO ELECTRÓNICO DE LA FECHA Y NOTA CITE: AGBC-AGBC/DAF/TFC-CPRV-0045-CAR/2025 DE AGENCIA BOLIVIANA DE CORREOS DE FECHA 27/01/2025 (HRE-TGL-1747). (SECTOR PÚBLICO). A LA LIBRETA 00383012001 INGRESOS AGENCIA BOLIVIANA DE CORREOS, P/CTA. DE POST CH AG"/>
    <m/>
    <m/>
    <m/>
    <m/>
    <m/>
    <m/>
    <n v="0"/>
    <n v="38837.01"/>
    <s v="NO_CONCILIADO"/>
  </r>
  <r>
    <x v="39"/>
    <m/>
    <x v="39"/>
    <x v="211"/>
    <s v="G33758460001"/>
    <s v="CVD"/>
    <n v="3375846"/>
    <m/>
    <s v="COBRO COSTOS DE PAPELERIA POR REGULARIZACION DE TRANSFERENCIA DEL EXTERIOR POR ORDEN DE CONSULADO DE BOLIVIA EN ARICA REF.: DEVOLUCIÓN SALDOS VOTO EXTERIOR 2025. LIB. 00099021001 TGN-RECURSOS ORDINARIOS (3987)"/>
    <m/>
    <m/>
    <m/>
    <m/>
    <m/>
    <m/>
    <n v="60"/>
    <n v="0"/>
    <s v="NO_CONCILIADO"/>
  </r>
  <r>
    <x v="2"/>
    <m/>
    <x v="2"/>
    <x v="211"/>
    <s v="S11429290001"/>
    <s v="COB"/>
    <n v="1142929"/>
    <m/>
    <s v="'COBRO DE'||ÚTILES DE ESCRITORIO POR EL COMPROBANTE NRO.1142928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1"/>
    <s v="S11429310001"/>
    <s v="COB"/>
    <n v="1142931"/>
    <m/>
    <s v="'COBRO DE'||ÚTILES DE ESCRITORIO POR EL COMPROBANTE NRO.1142930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1"/>
    <s v="S11429420001"/>
    <s v="COB"/>
    <n v="1142942"/>
    <m/>
    <s v="'COBRO DE'||ÚTILES DE ESCRITORIO POR EL COMPROBANTE NRO. 1142941 DE LA FECHA, S/G. NOTA GAFC-0356/DFC/URTE-097/2025 DE FECHA 26/2/2025 (HRE-TGL-2025-3945) ENVIADO POR YACIMIENTOS PETROLÍFEROS FISCALES BOLIVIANOS. DÉBITO DE LA LIBRETA 00513022001 YPFB-&quot;OPERACIONES&quot; COBRO DE ÚTILES DE ESCRITORIO."/>
    <m/>
    <m/>
    <m/>
    <m/>
    <m/>
    <m/>
    <n v="60"/>
    <n v="0"/>
    <s v="NO_CONCILIADO"/>
  </r>
  <r>
    <x v="97"/>
    <m/>
    <x v="97"/>
    <x v="211"/>
    <s v="S11429520003"/>
    <s v="COB"/>
    <n v="1142952"/>
    <m/>
    <s v="||TRANSFERENCIA DE FONDOS SEGÚN MENSAJES SWIFT N°16200 Y 16202, CORREO ELECTRÓNICO DE LA FECHA Y NOTA CITE: AGBC-AGBC/DAF/TFC-CPRV-0045-CAR/2025 DE AGENCIA BOLIVIANA DE CORREOS DE FECHA 27/01/2025 (HRE-TGL-1747). (SECTOR PÚBLICO). DÉBITO DE LA LIB. 00383012001 INGRESOS AGENCIA BOLIVIANA DE CORREOS, COBRO DE ÚTILES DE ESCRITORIO"/>
    <m/>
    <m/>
    <m/>
    <m/>
    <m/>
    <m/>
    <n v="60"/>
    <n v="0"/>
    <s v="NO_CONCILIADO"/>
  </r>
  <r>
    <x v="2"/>
    <m/>
    <x v="2"/>
    <x v="211"/>
    <s v="F0030470"/>
    <s v="NTE"/>
    <n v="13725085"/>
    <m/>
    <s v="De: 00513012004 Transferencia de la CUT libreta 00513012004 YPFB UNCOMERCIAL a favor de la cuenta 10000059607918 YPFB Transferencias al Exterior, en el marco de R.M. 026 del 27/1/2025 y del Decreto Supremo 4773. Según nota TOBE 0120/2025."/>
    <m/>
    <m/>
    <m/>
    <m/>
    <m/>
    <m/>
    <n v="25147389.609999999"/>
    <n v="0"/>
    <s v="NO_CONCILIADO"/>
  </r>
  <r>
    <x v="69"/>
    <m/>
    <x v="69"/>
    <x v="211"/>
    <s v="S11429490003"/>
    <s v="COB"/>
    <n v="1142949"/>
    <m/>
    <s v="||TRANSFERENCIA DE FONDOS SEGÚN MENSAJE SWIFT N°16228,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9"/>
    <m/>
    <x v="69"/>
    <x v="211"/>
    <s v="S11429470003"/>
    <s v="COB"/>
    <n v="1142947"/>
    <m/>
    <s v="||TRANSFERENCIA DE FONDOS SEGÚN MENSAJE SWIFT N°16237, CORREO ELECTÓNICO DE LA FECHA Y NOTA CITE: DGAC/DAF/FIN/NE-0008/25 (HRE-TGL-1866) DE FECHA 29/01/2025 DE LA DIRECCIÓN GENERAL DE AERONÁUTICA CIVIL. (SECTOR PÚBLICO). DÉBITO DE LA LIBRETA 00117012001 DGAC, REPOSICIÓN DE ÚTILES DE ESCRITORIO."/>
    <m/>
    <m/>
    <m/>
    <m/>
    <m/>
    <m/>
    <n v="60"/>
    <n v="0"/>
    <s v="NO_CONCILIADO"/>
  </r>
  <r>
    <x v="2"/>
    <m/>
    <x v="2"/>
    <x v="211"/>
    <s v="F0030470"/>
    <s v="NTE"/>
    <n v="13725084"/>
    <m/>
    <s v="De: 00513012004 Transferencia de la CUT libreta 00513012004 YPFB UNCOMERCIAL a favor de la cuenta 10000059607918 YPFB Transferencias al Exterior, en el marco de R.M. 026 del 27/1/2025 y del Decreto Supremo 4773. Según nota TOBE 0119/2025."/>
    <m/>
    <m/>
    <m/>
    <m/>
    <m/>
    <m/>
    <n v="77984040.189999998"/>
    <n v="0"/>
    <s v="NO_CONCILIADO"/>
  </r>
  <r>
    <x v="1"/>
    <m/>
    <x v="1"/>
    <x v="212"/>
    <s v="O23492370002"/>
    <s v="BOD"/>
    <n v="2349237"/>
    <m/>
    <s v="00099021001 DEPOSITO DE EFECTIVO, DEPOSITANTE: ADELA ORELLANA (CI. 965190), CONCEPTO: PAGO POR EXCESO DE COBRO DE SUELDOS, CUENTA DE DEPOSITO: CUENTA UNICA DEL TESORO"/>
    <m/>
    <m/>
    <m/>
    <m/>
    <m/>
    <m/>
    <n v="0"/>
    <n v="155945.42000000001"/>
    <s v="NO_CONCILIADO"/>
  </r>
  <r>
    <x v="19"/>
    <m/>
    <x v="19"/>
    <x v="212"/>
    <s v="O23492510002"/>
    <s v="BOD"/>
    <n v="2349251"/>
    <m/>
    <s v="00099021001 DEPOSITO DE EFECTIVO, DEPOSITANTE: LOURDES YARA VENTURA HERRERA, CONCEPTO: DEVOLUCION DE PASAJE, CUENTA DE DEPOSITO: CUENTA UNICA DEL TESORO/DJBR"/>
    <m/>
    <m/>
    <m/>
    <m/>
    <m/>
    <m/>
    <n v="0"/>
    <n v="330"/>
    <s v="NO_CONCILIADO"/>
  </r>
  <r>
    <x v="19"/>
    <m/>
    <x v="19"/>
    <x v="212"/>
    <s v="O23492520002"/>
    <s v="BOD"/>
    <n v="2349252"/>
    <m/>
    <s v="00099021001 DEPOSITO DE EFECTIVO, DEPOSITANTE: MIGUEL PEREZ SANDOVAL, CONCEPTO: DEVOLUCION DE PASAJE, CUENTA DE DEPOSITO: CUENTA UNICA DEL TESORO/DJBR"/>
    <m/>
    <m/>
    <m/>
    <m/>
    <m/>
    <m/>
    <n v="0"/>
    <n v="330"/>
    <s v="NO_CONCILIADO"/>
  </r>
  <r>
    <x v="4"/>
    <m/>
    <x v="4"/>
    <x v="212"/>
    <s v="O23492530002"/>
    <s v="BOD"/>
    <n v="2349253"/>
    <m/>
    <s v="00099021001 DEPOSITO DE EFECTIVO, DEPOSITANTE: ERICK GHILMAR BILBAO PORTANDA, CONCEPTO: DEVOLUCION DE PASAJESD AEREOS QUE GENERARON PAGO CON C31, CUENTA DE DEPOSITO: CUENTA UNICA DEL TESORO/DJBR"/>
    <m/>
    <m/>
    <m/>
    <m/>
    <m/>
    <m/>
    <n v="0"/>
    <n v="60"/>
    <s v="NO_CONCILIADO"/>
  </r>
  <r>
    <x v="62"/>
    <m/>
    <x v="62"/>
    <x v="212"/>
    <s v="O23492680002"/>
    <s v="BOD"/>
    <n v="2349268"/>
    <m/>
    <s v="00221022001 DEPOSITO DE EFECTIVO, DEPOSITANTE: SAN CLEMENTE SRL, CONCEPTO: SENARECOM, CUENTA DE DEPOSITO: CUENTA UNICA DEL TESORO"/>
    <m/>
    <m/>
    <m/>
    <m/>
    <m/>
    <m/>
    <n v="0"/>
    <n v="100"/>
    <s v="NO_CONCILIADO"/>
  </r>
  <r>
    <x v="18"/>
    <m/>
    <x v="18"/>
    <x v="212"/>
    <s v="O23492800002"/>
    <s v="BOD"/>
    <n v="2349280"/>
    <m/>
    <s v="00046171101 DEPOSITO DE EFECTIVO, DEPOSITANTE: U.S.F. SRL, CONCEPTO: SANCIÓN POR INCUMPLIMIENTO A LA NORMA SEGÚN R.A N° S/63 DEL 01/8/2025, CUENTA DE DEPOSITO: CUENTA UNICA DEL TESORO"/>
    <m/>
    <m/>
    <m/>
    <m/>
    <m/>
    <m/>
    <n v="0"/>
    <n v="3000"/>
    <s v="NO_CONCILIADO"/>
  </r>
  <r>
    <x v="17"/>
    <m/>
    <x v="17"/>
    <x v="212"/>
    <s v="O23493030002"/>
    <s v="BOD"/>
    <n v="2349303"/>
    <m/>
    <s v="00548012001 DEPOSITO DE EFECTIVO, DEPOSITANTE: JESSICA ROXANA VILLCA COLQUE, CONCEPTO: RETENCION DE VIATICOS 13%, CUENTA DE DEPOSITO: CUENTA UNICA DEL TESORO"/>
    <m/>
    <m/>
    <m/>
    <m/>
    <m/>
    <m/>
    <n v="0"/>
    <n v="96.46"/>
    <s v="NO_CONCILIADO"/>
  </r>
  <r>
    <x v="62"/>
    <m/>
    <x v="62"/>
    <x v="212"/>
    <s v="O23493010002"/>
    <s v="BOD"/>
    <n v="2349301"/>
    <m/>
    <s v="00221022001 DEPOSITO DE EFECTIVO, DEPOSITANTE: COMERCIALIZADORA DE MINERALES MANBRANA SRL, CONCEPTO: PAGO FUERA DE PLAZO FORMULARIO M02, CUENTA DE DEPOSITO: CUENTA UNICA DEL TESORO"/>
    <m/>
    <m/>
    <m/>
    <m/>
    <m/>
    <m/>
    <n v="0"/>
    <n v="1290"/>
    <s v="NO_CONCILIADO"/>
  </r>
  <r>
    <x v="17"/>
    <m/>
    <x v="17"/>
    <x v="212"/>
    <s v="O23493050002"/>
    <s v="BOD"/>
    <n v="2349305"/>
    <m/>
    <s v="00548012001 DEPOSITO DE EFECTIVO, DEPOSITANTE: YURGUEN CRISTHIAN GONZALES TOLA, CONCEPTO: RETENCION DE VIATICOS 13%, CUENTA DE DEPOSITO: CUENTA UNICA DEL TESORO"/>
    <m/>
    <m/>
    <m/>
    <m/>
    <m/>
    <m/>
    <n v="0"/>
    <n v="96.46"/>
    <s v="NO_CONCILIADO"/>
  </r>
  <r>
    <x v="18"/>
    <m/>
    <x v="18"/>
    <x v="212"/>
    <s v="O23493090002"/>
    <s v="BOD"/>
    <n v="2349309"/>
    <m/>
    <s v="00046171101 DEPOSITO DE EFECTIVO, DEPOSITANTE: OXICLEAN AIR LIFE LTDA, CONCEPTO: PAGO DE MULTA, CUENTA DE DEPOSITO: CUENTA UNICA DEL TESORO"/>
    <m/>
    <m/>
    <m/>
    <m/>
    <m/>
    <m/>
    <n v="0"/>
    <n v="1250"/>
    <s v="NO_CONCILIADO"/>
  </r>
  <r>
    <x v="62"/>
    <m/>
    <x v="62"/>
    <x v="212"/>
    <s v="O23493180002"/>
    <s v="BOD"/>
    <n v="2349318"/>
    <m/>
    <s v="00221022001 DEPOSITO DE EFECTIVO, DEPOSITANTE: JHUNIOR GONZALES SEJAS, CONCEPTO: PAGO DE MULTA, CUENTA DE DEPOSITO: CUENTA UNICA DEL TESORO"/>
    <m/>
    <m/>
    <m/>
    <m/>
    <m/>
    <m/>
    <n v="0"/>
    <n v="100"/>
    <s v="NO_CONCILIADO"/>
  </r>
  <r>
    <x v="62"/>
    <m/>
    <x v="62"/>
    <x v="212"/>
    <s v="O23493600002"/>
    <s v="BOD"/>
    <n v="2349360"/>
    <m/>
    <s v="00221022001 DEPOSITO DE EFECTIVO, DEPOSITANTE: COMERCIALIZADORA KENNAMETAL BOLIVIA SRL, CONCEPTO: PAGO MULTA, CUENTA DE DEPOSITO: CUENTA UNICA DEL TESORO"/>
    <m/>
    <m/>
    <m/>
    <m/>
    <m/>
    <m/>
    <n v="0"/>
    <n v="60"/>
    <s v="NO_CONCILIADO"/>
  </r>
  <r>
    <x v="62"/>
    <m/>
    <x v="62"/>
    <x v="212"/>
    <s v="O23493620002"/>
    <s v="BOD"/>
    <n v="2349362"/>
    <m/>
    <s v="00221022001 DEPOSITO DE EFECTIVO, DEPOSITANTE: COMERCIALIZADORA KENNAMETAL BOLIVIA SRL, CONCEPTO: PAGO MULTA, CUENTA DE DEPOSITO: CUENTA UNICA DEL TESORO"/>
    <m/>
    <m/>
    <m/>
    <m/>
    <m/>
    <m/>
    <n v="0"/>
    <n v="10"/>
    <s v="NO_CONCILIADO"/>
  </r>
  <r>
    <x v="62"/>
    <m/>
    <x v="62"/>
    <x v="212"/>
    <s v="O23493650002"/>
    <s v="BOD"/>
    <n v="2349365"/>
    <m/>
    <s v="00221022001 DEPOSITO DE EFECTIVO, DEPOSITANTE: COMERCIALIZADORA KENNAMETAL BOLIVIA SRL, CONCEPTO: PAGO MULTA, CUENTA DE DEPOSITO: CUENTA UNICA DEL TESORO"/>
    <m/>
    <m/>
    <m/>
    <m/>
    <m/>
    <m/>
    <n v="0"/>
    <n v="150"/>
    <s v="NO_CONCILIADO"/>
  </r>
  <r>
    <x v="62"/>
    <m/>
    <x v="62"/>
    <x v="212"/>
    <s v="O23493660002"/>
    <s v="BOD"/>
    <n v="2349366"/>
    <m/>
    <s v="00221022001 DEPOSITO DE EFECTIVO, DEPOSITANTE: COMERCIALIZADORA KENNAMETAL BOLIVIA SRL, CONCEPTO: PAGO MULTA, CUENTA DE DEPOSITO: CUENTA UNICA DEL TESORO"/>
    <m/>
    <m/>
    <m/>
    <m/>
    <m/>
    <m/>
    <n v="0"/>
    <n v="40"/>
    <s v="NO_CONCILIADO"/>
  </r>
  <r>
    <x v="62"/>
    <m/>
    <x v="62"/>
    <x v="212"/>
    <s v="O23493730002"/>
    <s v="BOD"/>
    <n v="2349373"/>
    <m/>
    <s v="00221022001 DEPOSITO DE EFECTIVO, DEPOSITANTE: COMERCIALIZADORA KENNAMETAL BOLIVIA SRL, CONCEPTO: PAGO MULTA, CUENTA DE DEPOSITO: CUENTA UNICA DEL TESORO"/>
    <m/>
    <m/>
    <m/>
    <m/>
    <m/>
    <m/>
    <n v="0"/>
    <n v="100"/>
    <s v="NO_CONCILIADO"/>
  </r>
  <r>
    <x v="62"/>
    <m/>
    <x v="62"/>
    <x v="212"/>
    <s v="O23493670002"/>
    <s v="BOD"/>
    <n v="2349367"/>
    <m/>
    <s v="00221022001 DEPOSITO DE EFECTIVO, DEPOSITANTE: COMERCIALIZADORA KENNAMETAL BOLIVIA SRL, CONCEPTO: PAGO MULTA, CUENTA DE DEPOSITO: CUENTA UNICA DEL TESORO"/>
    <m/>
    <m/>
    <m/>
    <m/>
    <m/>
    <m/>
    <n v="0"/>
    <n v="150"/>
    <s v="NO_CONCILIADO"/>
  </r>
  <r>
    <x v="62"/>
    <m/>
    <x v="62"/>
    <x v="212"/>
    <s v="O23493690002"/>
    <s v="BOD"/>
    <n v="2349369"/>
    <m/>
    <s v="00221022001 DEPOSITO DE EFECTIVO, DEPOSITANTE: COMERCIALIZADORA KENNAMETAL BOLIVIA SRL, CONCEPTO: PAGO MULTA, CUENTA DE DEPOSITO: CUENTA UNICA DEL TESORO"/>
    <m/>
    <m/>
    <m/>
    <m/>
    <m/>
    <m/>
    <n v="0"/>
    <n v="100"/>
    <s v="NO_CONCILIADO"/>
  </r>
  <r>
    <x v="62"/>
    <m/>
    <x v="62"/>
    <x v="212"/>
    <s v="O23493710002"/>
    <s v="BOD"/>
    <n v="2349371"/>
    <m/>
    <s v="00221022001 DEPOSITO DE EFECTIVO, DEPOSITANTE: COMERCIALIZADORA KENNAMETAL BOLIVIA SRL, CONCEPTO: PAGO MULTA, CUENTA DE DEPOSITO: CUENTA UNICA DEL TESORO"/>
    <m/>
    <m/>
    <m/>
    <m/>
    <m/>
    <m/>
    <n v="0"/>
    <n v="100"/>
    <s v="NO_CONCILIADO"/>
  </r>
  <r>
    <x v="62"/>
    <m/>
    <x v="62"/>
    <x v="212"/>
    <s v="O23493750002"/>
    <s v="BOD"/>
    <n v="2349375"/>
    <m/>
    <s v="00221022001 DEPOSITO DE EFECTIVO, DEPOSITANTE: COMERCIALIZADORA KENNAMETAL BOLIVIA SRL, CONCEPTO: PAGO MULTA, CUENTA DE DEPOSITO: CUENTA UNICA DEL TESORO"/>
    <m/>
    <m/>
    <m/>
    <m/>
    <m/>
    <m/>
    <n v="0"/>
    <n v="100"/>
    <s v="NO_CONCILIADO"/>
  </r>
  <r>
    <x v="62"/>
    <m/>
    <x v="62"/>
    <x v="212"/>
    <s v="O23493760002"/>
    <s v="BOD"/>
    <n v="2349376"/>
    <m/>
    <s v="00221022001 DEPOSITO DE EFECTIVO, DEPOSITANTE: COMERCIALIZADORA KENNAMETAL BOLIVIA SRL, CONCEPTO: PAGO MULTA, CUENTA DE DEPOSITO: CUENTA UNICA DEL TESORO"/>
    <m/>
    <m/>
    <m/>
    <m/>
    <m/>
    <m/>
    <n v="0"/>
    <n v="100"/>
    <s v="NO_CONCILIADO"/>
  </r>
  <r>
    <x v="9"/>
    <m/>
    <x v="9"/>
    <x v="212"/>
    <s v="O23493850002"/>
    <s v="BOD"/>
    <n v="2349385"/>
    <m/>
    <s v="00016011101 DEPOSITO DE EFECTIVO, DEPOSITANTE: LIBRERIA DEL MINISTERIO DE EDUCACION, CONCEPTO: VENTA DE MATERIAL BIBLIOGRAFICO Y/O MULTIMEDIA DE LA LIBRERIA DEL MINISTERIO DE EDUCACION, CUENTA DE DEPOSITO: CUENTA UNICA DEL TESORO"/>
    <m/>
    <m/>
    <m/>
    <m/>
    <m/>
    <m/>
    <n v="0"/>
    <n v="66"/>
    <s v="NO_CONCILIADO"/>
  </r>
  <r>
    <x v="124"/>
    <m/>
    <x v="124"/>
    <x v="212"/>
    <s v="O23493880002"/>
    <s v="BOD"/>
    <n v="2349388"/>
    <m/>
    <s v="00596012001 DEPOSITO DE EFECTIVO, DEPOSITANTE: GUERY NAYTER MAGNE CHINCHE, CONCEPTO: REVERSION DE SALDOS NO EJECUTADOS PREVENTIVO N°1112, CUENTA DE DEPOSITO: CUENTA UNICA DEL TESORO"/>
    <m/>
    <m/>
    <m/>
    <m/>
    <m/>
    <m/>
    <n v="0"/>
    <n v="18"/>
    <s v="NO_CONCILIADO"/>
  </r>
  <r>
    <x v="124"/>
    <m/>
    <x v="124"/>
    <x v="212"/>
    <s v="O23493900002"/>
    <s v="BOD"/>
    <n v="2349390"/>
    <m/>
    <s v="00596012001 DEPOSITO DE EFECTIVO, DEPOSITANTE: GUERY NAYTER MAGNE CHINCHE, CONCEPTO: REVERSION DE SALDOS NO EJECUTADOS PREVENTIVO N°945, CUENTA DE DEPOSITO: CUENTA UNICA DEL TESORO"/>
    <m/>
    <m/>
    <m/>
    <m/>
    <m/>
    <m/>
    <n v="0"/>
    <n v="9"/>
    <s v="NO_CONCILIADO"/>
  </r>
  <r>
    <x v="124"/>
    <m/>
    <x v="124"/>
    <x v="212"/>
    <s v="O23493910002"/>
    <s v="BOD"/>
    <n v="2349391"/>
    <m/>
    <s v="00596012001 DEPOSITO DE EFECTIVO, DEPOSITANTE: GUERY NAYTER MAGNE CHINCHE, CONCEPTO: REVERSION DE SALDOS NO EJECUTADOS PREVENTIVO N°824, CUENTA DE DEPOSITO: CUENTA UNICA DEL TESORO"/>
    <m/>
    <m/>
    <m/>
    <m/>
    <m/>
    <m/>
    <n v="0"/>
    <n v="1"/>
    <s v="NO_CONCILIADO"/>
  </r>
  <r>
    <x v="124"/>
    <m/>
    <x v="124"/>
    <x v="212"/>
    <s v="O23493920002"/>
    <s v="BOD"/>
    <n v="2349392"/>
    <m/>
    <s v="00596012001 DEPOSITO DE EFECTIVO, DEPOSITANTE: GUERY NAYTER MAGNE CHINCHE, CONCEPTO: REVERSION DE SALDOS NO EJECUTADOS PREVENTIVO N°672, CUENTA DE DEPOSITO: CUENTA UNICA DEL TESORO"/>
    <m/>
    <m/>
    <m/>
    <m/>
    <m/>
    <m/>
    <n v="0"/>
    <n v="14"/>
    <s v="NO_CONCILIADO"/>
  </r>
  <r>
    <x v="124"/>
    <m/>
    <x v="124"/>
    <x v="212"/>
    <s v="O23493930002"/>
    <s v="BOD"/>
    <n v="2349393"/>
    <m/>
    <s v="00596012001 DEPOSITO DE EFECTIVO, DEPOSITANTE: GUERY NAYTER MAGNE CHINCHE, CONCEPTO: REVERSION DE SALDOS NO EJECUTADOS PREVENTIVO N°557, CUENTA DE DEPOSITO: CUENTA UNICA DEL TESORO"/>
    <m/>
    <m/>
    <m/>
    <m/>
    <m/>
    <m/>
    <n v="0"/>
    <n v="41"/>
    <s v="NO_CONCILIADO"/>
  </r>
  <r>
    <x v="0"/>
    <m/>
    <x v="0"/>
    <x v="212"/>
    <s v="O23493980002"/>
    <s v="BOD"/>
    <n v="2349398"/>
    <m/>
    <s v="00015011108 DEPOSITO DE EFECTIVO, DEPOSITANTE: MARY ISABEL TORRICO NINA, CONCEPTO: DEVOLUCION EXAMEN PREOCUPACIONAL, CUENTA DE DEPOSITO: CUENTA UNICA DEL TESORO"/>
    <m/>
    <m/>
    <m/>
    <m/>
    <m/>
    <m/>
    <n v="0"/>
    <n v="100"/>
    <s v="NO_CONCILIADO"/>
  </r>
  <r>
    <x v="62"/>
    <m/>
    <x v="62"/>
    <x v="212"/>
    <s v="O23494010002"/>
    <s v="BOD"/>
    <n v="2349401"/>
    <m/>
    <s v="00221022001 DEPOSITO DE EFECTIVO, DEPOSITANTE: EMPRESA VIRCOMINBOL, CONCEPTO: DEPÓSITO, CUENTA DE DEPOSITO: CUENTA UNICA DEL TESORO"/>
    <m/>
    <m/>
    <m/>
    <m/>
    <m/>
    <m/>
    <n v="0"/>
    <n v="60"/>
    <s v="NO_CONCILIADO"/>
  </r>
  <r>
    <x v="110"/>
    <m/>
    <x v="110"/>
    <x v="212"/>
    <s v="B23492440002"/>
    <s v="BOD"/>
    <n v="2349244"/>
    <m/>
    <s v="00099021001 DEP.DE CHEQ.AJENOS,RET.DE CAM.,CONCEPTO: DEV. BOLETOS AEREOS G/2025 FTE 41 CASTRO ALCAZAR MARIELA VIVIAN, H.R. 42216/2025,DEP.: SEGIP , PROCEDENCIA: BANCO UNION S.A., CHEQUE: 16676, FECHA DE EMISION:13/11/2025"/>
    <m/>
    <m/>
    <m/>
    <m/>
    <m/>
    <m/>
    <n v="0"/>
    <n v="400"/>
    <s v="NO_CONCILIADO"/>
  </r>
  <r>
    <x v="123"/>
    <m/>
    <x v="123"/>
    <x v="212"/>
    <s v="B23492570002"/>
    <s v="BOD"/>
    <n v="2349257"/>
    <m/>
    <s v="00578012002 DEP.DE CHEQ.AJENOS,RET.DE CAM.,CONCEPTO: REVERSION,DEP.: BOLIVIANA DE AVIACION , PROCEDENCIA: BANCO UNION S.A., CHEQUE: 20605, FECHA DE EMISION:17/11/2025"/>
    <m/>
    <m/>
    <m/>
    <m/>
    <m/>
    <m/>
    <n v="0"/>
    <n v="42550.26"/>
    <s v="NO_CONCILIADO"/>
  </r>
  <r>
    <x v="1"/>
    <m/>
    <x v="1"/>
    <x v="212"/>
    <s v="B23492820002"/>
    <s v="BOD"/>
    <n v="2349282"/>
    <m/>
    <s v="00099021001 DEP.DE CHEQ.AJENOS,RET.DE CAM.,CONCEPTO: DEPÓSITO,DEP.: JUAN RAMON HUARACHI HUANCA , PROCEDENCIA: BANCO UNION S.A., CHEQUE: 223848, FECHA DE EMISION:18/11/2025"/>
    <m/>
    <m/>
    <m/>
    <m/>
    <m/>
    <m/>
    <n v="0"/>
    <n v="6279.79"/>
    <s v="NO_CONCILIADO"/>
  </r>
  <r>
    <x v="123"/>
    <m/>
    <x v="123"/>
    <x v="212"/>
    <s v="B23492590002"/>
    <s v="BOD"/>
    <n v="2349259"/>
    <m/>
    <s v="00578012002 DEP.DE CHEQ.AJENOS,RET.DE CAM.,CONCEPTO: REVERSION,DEP.: BOLIVIANA DE AVIACION , PROCEDENCIA: BANCO UNION S.A., CHEQUE: 20604, FECHA DE EMISION:17/11/2025"/>
    <m/>
    <m/>
    <m/>
    <m/>
    <m/>
    <m/>
    <n v="0"/>
    <n v="67703.179999999993"/>
    <s v="NO_CONCILIADO"/>
  </r>
  <r>
    <x v="62"/>
    <m/>
    <x v="62"/>
    <x v="212"/>
    <s v="B23492760002"/>
    <s v="BOD"/>
    <n v="2349276"/>
    <m/>
    <s v="00221022001 DEP.DE CHEQ.AJENOS,RET.DE CAM.,CONCEPTO: DEPÓSITO,DEP.: SANTOS LUIS GUTIERREZ CHOQUE , PROCEDENCIA: BANCO UNION S.A., CHEQUE: 223846, FECHA DE EMISION:18/11/2025"/>
    <m/>
    <m/>
    <m/>
    <m/>
    <m/>
    <m/>
    <n v="0"/>
    <n v="800"/>
    <s v="NO_CONCILIADO"/>
  </r>
  <r>
    <x v="62"/>
    <m/>
    <x v="62"/>
    <x v="212"/>
    <s v="B23492780002"/>
    <s v="BOD"/>
    <n v="2349278"/>
    <m/>
    <s v="00221022001 DEP.DE CHEQ.AJENOS,RET.DE CAM.,CONCEPTO: DEPOSITÓ,DEP.: SANTOS LUIS GUTIERREZ CHOQUE , PROCEDENCIA: BANCO UNION S.A., CHEQUE: 223847, FECHA DE EMISION:18/11/2025"/>
    <m/>
    <m/>
    <m/>
    <m/>
    <m/>
    <m/>
    <n v="0"/>
    <n v="2200"/>
    <s v="NO_CONCILIADO"/>
  </r>
  <r>
    <x v="58"/>
    <m/>
    <x v="58"/>
    <x v="212"/>
    <s v="B23492890002"/>
    <s v="BOD"/>
    <n v="2349289"/>
    <m/>
    <s v="00132012007 DEP.DE CHEQ.AJENOS,RET.DE CAM.,CONCEPTO: DEPÓSITOS DE FACTURAS NO DECLARADAS 13%,DEP.: SEDEM , PROCEDENCIA: BANCO UNION S.A., CHEQUE: 5219, FECHA DE EMISION:17/11/2025"/>
    <m/>
    <m/>
    <m/>
    <m/>
    <m/>
    <m/>
    <n v="0"/>
    <n v="3850.77"/>
    <s v="NO_CONCILIADO"/>
  </r>
  <r>
    <x v="56"/>
    <m/>
    <x v="56"/>
    <x v="212"/>
    <s v="B23493040002"/>
    <s v="BOD"/>
    <n v="2349304"/>
    <m/>
    <s v="00099021001 DEP.DE CHEQ.AJENOS,RET.DE CAM.,CONCEPTO: DEVOLUCION DE ESTIPENDIO JURADOS,DEP.: TED SANTA CRUZ , PROCEDENCIA: BANCO UNION S.A., CHEQUE: 9206, FECHA DE EMISION:14/11/2025"/>
    <m/>
    <m/>
    <m/>
    <m/>
    <m/>
    <m/>
    <n v="0"/>
    <n v="814680"/>
    <s v="NO_CONCILIADO"/>
  </r>
  <r>
    <x v="56"/>
    <m/>
    <x v="56"/>
    <x v="212"/>
    <s v="B23493070002"/>
    <s v="BOD"/>
    <n v="2349307"/>
    <m/>
    <s v="00099021001 DEP.DE CHEQ.AJENOS,RET.DE CAM.,CONCEPTO: DEVOLUCION DE ESTIPENDIO JURADOS,DEP.: TED COCHABAMBA , PROCEDENCIA: BANCO UNION S.A., CHEQUE: 6583, FECHA DE EMISION:11/11/2025"/>
    <m/>
    <m/>
    <m/>
    <m/>
    <m/>
    <m/>
    <n v="0"/>
    <n v="411180"/>
    <s v="NO_CONCILIADO"/>
  </r>
  <r>
    <x v="2"/>
    <m/>
    <x v="2"/>
    <x v="212"/>
    <s v="G33775430001"/>
    <s v="CVD"/>
    <n v="3377543"/>
    <m/>
    <s v="COBRO COSTOS DE PAPELERIA SEGUN TRANSFERENCIA DEL EXTERIOR POR ORDEN DE OILY LUBRIFICANTES E QUIMICOS LTD (BR/CAMPO GRANDE) FECHA VALOR 18/11/2025 REF.: CRED INV/063/2025 (S0653222673301 - TRN/20251118-00245711) LIB. 00513062002 YPFB - EXPORTACIÓN DE GLP Y OTROS-BOLIVIANOS"/>
    <m/>
    <m/>
    <m/>
    <m/>
    <m/>
    <m/>
    <n v="60"/>
    <n v="0"/>
    <s v="NO_CONCILIADO"/>
  </r>
  <r>
    <x v="39"/>
    <m/>
    <x v="39"/>
    <x v="212"/>
    <s v="G33776090002"/>
    <s v="CRV"/>
    <n v="3377609"/>
    <m/>
    <s v="REGULARIZACION DE TRANSFERENCIA DEL EXTERIOR SEGUN SWIFT NO.16197 DE FECHA 18/11/2025 ORDENANTE: EMBAJADA DE BOLIVIA (BOGOTA COLOMBIA) REF.: 2025111300354327 (TRN/20251113-00354327) LIB. 00099021001 TGN-RECURSOS ORDINARIOS (3987)"/>
    <m/>
    <m/>
    <m/>
    <m/>
    <m/>
    <m/>
    <n v="0"/>
    <n v="4135.55"/>
    <s v="NO_CONCILIADO"/>
  </r>
  <r>
    <x v="56"/>
    <m/>
    <x v="56"/>
    <x v="212"/>
    <s v="G33776110002"/>
    <s v="CRV"/>
    <n v="3377611"/>
    <m/>
    <s v="REGULARIZACION DE TRANSFERENCIA DEL EXTERIOR SEGUN SWIFT NO.15982 DE FECHA 18/11/2025 ORDENANTE: CONSULADO DE BOLIVIA EN CALAMA (CALAMA) REF.: DEVOLUCION DE SALDOS ORGANO ELECTORAL (FBW0167KCKN30001 - TRN/20251112-00096607) LIB. 00099021001 TGN-RECURSOS ORDINARIOS (3987)"/>
    <m/>
    <m/>
    <m/>
    <m/>
    <m/>
    <m/>
    <n v="0"/>
    <n v="89604.7"/>
    <s v="NO_CONCILIADO"/>
  </r>
  <r>
    <x v="39"/>
    <m/>
    <x v="39"/>
    <x v="212"/>
    <s v="G33776130002"/>
    <s v="CRV"/>
    <n v="3377613"/>
    <m/>
    <s v="REGULARIZACION DE TRANSFERENCIA DEL EXTERIOR SEGUN SWIFT NO.15939 DE FECHA 18/11/2025 ORDENANTE: CONSULADO DEL ESTADO PLURINACIONAL (AR/SALVADOR) REF.: TRB0811739706000 TRN/20251110-00378577 LIB. 00099021001 TGN-RECURSOS ORDINARIOS (3987)"/>
    <m/>
    <m/>
    <m/>
    <m/>
    <m/>
    <m/>
    <n v="0"/>
    <n v="33864.94"/>
    <s v="NO_CONCILIADO"/>
  </r>
  <r>
    <x v="39"/>
    <m/>
    <x v="39"/>
    <x v="212"/>
    <s v="G33776150002"/>
    <s v="CRV"/>
    <n v="3377615"/>
    <m/>
    <s v="REGULARIZACION DE TRANSFERENCIA DEL EXTERIOR SEGUN SWIFT NO.15992 DE FECHA 18/11/2025 ORDENANTE: CONSULADO DEL ESTADO PLURINACIONAL DE BOLIVIA EN ILO-PERU (ILO, MOQUEGUA PERU) REF.: BNF/DEVOLUCION DE SALDOS NO EJECUTADOS VOTO EN EL EXTERIOR (H213735001 TRN/20251112-00133492) LIB. 00099021001 TGN-RECURSOS ORDINARIOS (3987)"/>
    <m/>
    <m/>
    <m/>
    <m/>
    <m/>
    <m/>
    <n v="0"/>
    <n v="8831.91"/>
    <s v="NO_CONCILIADO"/>
  </r>
  <r>
    <x v="39"/>
    <m/>
    <x v="39"/>
    <x v="212"/>
    <s v="G33776170002"/>
    <s v="CRV"/>
    <n v="3377617"/>
    <m/>
    <s v="REGULARIZACION DE TRANSFERENCIA DEL EXTERIOR SEGUN SWIFT NO.16030 DE FECHA 18/11/2025 ORDENANTE: AMBASSADE DE BOLIVIE (BE/1050 BRUXELLES) REF.: INS/GEBABEBB36A (PAY251112C048698 IMAD/20251112B1Q8201C003932 TRN/20251112-00499800) LIB. 00099021001 TGN-RECURSOS ORDINARIOS (3987)"/>
    <m/>
    <m/>
    <m/>
    <m/>
    <m/>
    <m/>
    <n v="0"/>
    <n v="20302.86"/>
    <s v="NO_CONCILIADO"/>
  </r>
  <r>
    <x v="39"/>
    <m/>
    <x v="39"/>
    <x v="212"/>
    <s v="G33776100001"/>
    <s v="CVD"/>
    <n v="3377610"/>
    <m/>
    <s v="COBRO COSTOS DE PAPELERIA POR REGULARIZACION DE TRANSFERENCIA DEL EXTERIOR POR ORDEN DE EMBAJADA DE BOLIVIA (BOGOTA COLOMBIA) REF.: 2025111300354327 (TRN/20251113-00354327) LIB. 00099021001 TGN-RECURSOS ORDINARIOS (3987)"/>
    <m/>
    <m/>
    <m/>
    <m/>
    <m/>
    <m/>
    <n v="60"/>
    <n v="0"/>
    <s v="NO_CONCILIADO"/>
  </r>
  <r>
    <x v="56"/>
    <m/>
    <x v="56"/>
    <x v="212"/>
    <s v="G33776120001"/>
    <s v="CVD"/>
    <n v="3377612"/>
    <m/>
    <s v="COBRO COSTOS DE PAPELERIA POR REGULARIZACION DE TRANSFERENCIA DEL EXTERIOR POR ORDEN DE CONSULADO DE BOLIVIA EN CALAMA (CALAMA) REF.: DEVOLUCION DE SALDOS ORGANO ELECTORAL (FBW0167KCKN30001 - TRN/20251112-00096607) LIB. 00099021001 TGN-RECURSOS ORDINARIOS (3987)"/>
    <m/>
    <m/>
    <m/>
    <m/>
    <m/>
    <m/>
    <n v="60"/>
    <n v="0"/>
    <s v="NO_CONCILIADO"/>
  </r>
  <r>
    <x v="39"/>
    <m/>
    <x v="39"/>
    <x v="212"/>
    <s v="G33776140001"/>
    <s v="CVD"/>
    <n v="3377614"/>
    <m/>
    <s v="COBRO COSTOS DE PAPELERIA POR REGULARIZACION DE TRANSFERENCIA DEL EXTERIOR POR ORDEN DE CONSULADO DEL ESTADO PLURINACIONAL (AR/SALVADOR) REF.: TRB0811739706000 TRN/20251110-00378577 LIB. 00099021001 TGN-RECURSOS ORDINARIOS (3987)"/>
    <m/>
    <m/>
    <m/>
    <m/>
    <m/>
    <m/>
    <n v="60"/>
    <n v="0"/>
    <s v="NO_CONCILIADO"/>
  </r>
  <r>
    <x v="56"/>
    <m/>
    <x v="56"/>
    <x v="212"/>
    <s v="G33776160001"/>
    <s v="CVD"/>
    <n v="3377616"/>
    <m/>
    <s v="COBRO COSTOS DE PAPELERIA POR REGULARIZACION DE TRANSFERENCIA DEL EXTERIOR POR ORDEN DE CONSULADO DEL ESTADO PLURINACIONAL DE BOLIVIA EN ILO-PERU (ILO, MOQUEGUA PERU) REF.: BNF/DEVOLUCION DE SALDOS NO EJECUTADOS VOTO EN EL EXTERIOR (H213735001 TRN/20251112-00133492) LIB. 00099021001 TGN-RECURSOS ORDINARIOS (3987)"/>
    <m/>
    <m/>
    <m/>
    <m/>
    <m/>
    <m/>
    <n v="60"/>
    <n v="0"/>
    <s v="NO_CONCILIADO"/>
  </r>
  <r>
    <x v="39"/>
    <m/>
    <x v="39"/>
    <x v="212"/>
    <s v="G33776180001"/>
    <s v="CVD"/>
    <n v="3377618"/>
    <m/>
    <s v="COBRO COSTOS DE PAPELERIA POR REGULARIZACION DE TRANSFERENCIA DEL EXTERIOR POR ORDEN DE AMBASSADE DE BOLIVIE (BE/1050 BRUXELLES) REF.: INS/GEBABEBB36A (PAY251112C048698 IMAD/20251112B1Q8201C003932 TRN/20251112-00499800) LIB. 00099021001 TGN-RECURSOS ORDINARIOS (3987)"/>
    <m/>
    <m/>
    <m/>
    <m/>
    <m/>
    <m/>
    <n v="60"/>
    <n v="0"/>
    <s v="NO_CONCILIADO"/>
  </r>
  <r>
    <x v="2"/>
    <m/>
    <x v="2"/>
    <x v="212"/>
    <s v="G33777610004"/>
    <s v="DVD"/>
    <n v="25417"/>
    <m/>
    <s v="VENTA DE DIVISAS CON TRANSFERENCIA DE FONDOS A SOLICITUD DE YACIMIENTOS PETROLIFEROS FISCALES BOLIVIANOS SEGUN SOLICITUD 25417 REF: 2DO POST PAGO SUMINISTRO HIDR LIQ 2025 OP UPCA 2056 HR ULOP 27106 2025 P 875 EQUIVALENTES 5.323.833,06 USD LIB. 00513012004 LBP-YPFB-UNICOMERCIAL (4030005415/1-2188907) POR DIFERENCIAL CAMBIARIO"/>
    <m/>
    <m/>
    <m/>
    <m/>
    <m/>
    <m/>
    <n v="538723.94999999995"/>
    <n v="0"/>
    <s v="NO_CONCILIADO"/>
  </r>
  <r>
    <x v="2"/>
    <m/>
    <x v="2"/>
    <x v="212"/>
    <s v="S11430080001"/>
    <s v="COB"/>
    <n v="1143008"/>
    <m/>
    <s v="'COBRO DE'||ÚTILES DE ESCRITORIO POR EL COMPROBANTE NRO.1143007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69"/>
    <m/>
    <x v="69"/>
    <x v="212"/>
    <s v="S11430280003"/>
    <s v="COB"/>
    <n v="1143028"/>
    <m/>
    <s v="||TRANSFERENCIA DE FONDOS S/G MENSAJE SWIFT NRO. 16395 DE FECHA 18/11/2025 EN ATENCIÓN A CORREO ELECTRÓNICO Y NOTA: DGAC/DAF/FIN/NE-0008/25 (HRE-TGL-2025-1866) ENVIADO POR LA DIRECCIÓN GENERAL DE AERONÁUTICA CIVIL (SECTOR PÚBLICO). DÉBITO DE LA LIBRETA 00117012001 DGAC, REPOSICIÓN DE ÚTILES DE ESCRITORIO."/>
    <m/>
    <m/>
    <m/>
    <m/>
    <m/>
    <m/>
    <n v="60"/>
    <n v="0"/>
    <s v="NO_CONCILIADO"/>
  </r>
  <r>
    <x v="2"/>
    <m/>
    <x v="2"/>
    <x v="212"/>
    <s v="S11430140001"/>
    <s v="COB"/>
    <n v="1143014"/>
    <m/>
    <s v="'COBRO DE'||ÚTILES DE ESCRITORIO POR EL COMPROBANTE NRO.1143012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2"/>
    <s v="S11430170001"/>
    <s v="COB"/>
    <n v="1143017"/>
    <m/>
    <s v="'COBRO DE'||ÚTILES DE ESCRITORIO POR EL COMPROBANTE NRO.1143016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69"/>
    <m/>
    <x v="69"/>
    <x v="212"/>
    <s v="S11430110003"/>
    <s v="COB"/>
    <n v="1143011"/>
    <m/>
    <s v="||TRANSFERENCIA DE FONDOS S/G MENSAJES SWIFT NROS. 16387 Y 16380, CORREO ELECTRONICO DE LA FECHA Y NOTA CITE DGAC/DAF/FIN/NE-0008/25 DE F.29.01.2025 (HRE-TGL-1866) DE LA DIRECCION GENERAL DE AERONAUTICA CIVIL (SECTOR PÚBLICO). DEBITO DE LA LIBRETA 00117012001 DGAC, REPOSICIÓN DE ÚTILES DE ESCRITORIO."/>
    <m/>
    <m/>
    <m/>
    <m/>
    <m/>
    <m/>
    <n v="60"/>
    <n v="0"/>
    <s v="NO_CONCILIADO"/>
  </r>
  <r>
    <x v="56"/>
    <m/>
    <x v="56"/>
    <x v="212"/>
    <s v="G33778290002"/>
    <s v="CRV"/>
    <n v="3377829"/>
    <m/>
    <s v="REGULARIZACION DE TRANSFERENCIA DEL EXTERIOR SEGUN SWIFT NO.16040 DE FECHA 18/11/2025 ORDENANTE: CONSULADO DE BOLIVIA EN CACERES REF:DEVOLUCIÓN DE SALDOS ELECCIONES GENERALES 2025. LIB. 00099021001 TGN-RECURSOS ORDINARIOS (3987)"/>
    <m/>
    <m/>
    <m/>
    <m/>
    <m/>
    <m/>
    <n v="0"/>
    <n v="11339.65"/>
    <s v="NO_CONCILIADO"/>
  </r>
  <r>
    <x v="56"/>
    <m/>
    <x v="56"/>
    <x v="212"/>
    <s v="G33778310002"/>
    <s v="CRV"/>
    <n v="3377831"/>
    <m/>
    <s v="REGULARIZACION DE TRANSFERENCIA DEL EXTERIOR SEGUN SWIFT NO.16125 DE FECHA 18/11/2025 ORDENANTE: CONSULADO DA REPUBLICA DA BOLIVIA GUAJARAMIRIM - BRASIL REF:REEMBOLSO DE SALDOS NO UTILIZADOS ELECCIONES GENERALES 2025. LIB. 00099021001 TGN-RECURSOS ORDINARIOS (3987)"/>
    <m/>
    <m/>
    <m/>
    <m/>
    <m/>
    <m/>
    <n v="0"/>
    <n v="16773.45"/>
    <s v="NO_CONCILIADO"/>
  </r>
  <r>
    <x v="39"/>
    <m/>
    <x v="39"/>
    <x v="212"/>
    <s v="G33778330002"/>
    <s v="CRV"/>
    <n v="3377833"/>
    <m/>
    <s v="REGULARIZACION DE TRANSFERENCIA DEL EXTERIOR SEGUN SWIFT NO.15886 DE FECHA 18/11/2025 ORDENANTE: VICECONSULADO DE BOLIVIA LA PLATA REF:DEVOLUCIÓN DE SALDOS. LIB. 00099021001 TGN-RECURSOS ORDINARIOS (3987)"/>
    <m/>
    <m/>
    <m/>
    <m/>
    <m/>
    <m/>
    <n v="0"/>
    <n v="11804.48"/>
    <s v="NO_CONCILIADO"/>
  </r>
  <r>
    <x v="39"/>
    <m/>
    <x v="39"/>
    <x v="212"/>
    <s v="G33778350002"/>
    <s v="CRV"/>
    <n v="3377835"/>
    <m/>
    <s v="REGULARIZACION DE TRANSFERENCIA DEL EXTERIOR SEGUN SWIFT NO.15887 DE FECHA 18/11/2025 ORDENANTE: VICECONSULADO DE BOLIVIA LA PLATA REF:DEVOLUCIÓN DE SALDOS. LIB. 00099021001 TGN-RECURSOS ORDINARIOS (3987)"/>
    <m/>
    <m/>
    <m/>
    <m/>
    <m/>
    <m/>
    <n v="0"/>
    <n v="111377.66"/>
    <s v="NO_CONCILIADO"/>
  </r>
  <r>
    <x v="56"/>
    <m/>
    <x v="56"/>
    <x v="212"/>
    <s v="G33778400002"/>
    <s v="CRV"/>
    <n v="3377840"/>
    <m/>
    <s v="REGULARIZACION DE TRANSFERENCIA DEL EXTERIOR SEGUN SWIFT NO.15991 DE FECHA 18/11/2025 ORDENANTE: CONSULADO DEL ESTADO PLURINACIONAL DE BOLIVIA EN CUSCO (CUZCO-PERU), REF.: SALDOS NO EJECUTADOS OEP (N460710001 - TRN/20251112-00132359) LIB. 00099021001 TGN-RECURSOS ORDINARIOS (3987)"/>
    <m/>
    <m/>
    <m/>
    <m/>
    <m/>
    <m/>
    <n v="0"/>
    <n v="6537.99"/>
    <s v="NO_CONCILIADO"/>
  </r>
  <r>
    <x v="56"/>
    <m/>
    <x v="56"/>
    <x v="212"/>
    <s v="G33778300001"/>
    <s v="CVD"/>
    <n v="3377830"/>
    <m/>
    <s v="COBRO COSTOS DE PAPELERIA POR REGULARIZACION DE TRANSFERENCIA DEL EXTERIOR POR ORDEN DE CONSULADO DE BOLIVIA EN CACERES REF:DEVOLUCIÓN DE SALDOS ELECCIONES GENERALES 2025. LIB. 00099021001 TGN-RECURSOS ORDINARIOS (3987)"/>
    <m/>
    <m/>
    <m/>
    <m/>
    <m/>
    <m/>
    <n v="60"/>
    <n v="0"/>
    <s v="NO_CONCILIADO"/>
  </r>
  <r>
    <x v="39"/>
    <m/>
    <x v="39"/>
    <x v="212"/>
    <s v="G33778360001"/>
    <s v="CVD"/>
    <n v="3377836"/>
    <m/>
    <s v="COBRO COSTOS DE PAPELERIA POR REGULARIZACION DE TRANSFERENCIA DEL EXTERIOR POR ORDEN DE VICECONSULADO DE BOLIVIA LA PLATA REF:DEVOLUCIÓN DE SALDOS. LIB. 00099021001 TGN-RECURSOS ORDINARIOS (3987)"/>
    <m/>
    <m/>
    <m/>
    <m/>
    <m/>
    <m/>
    <n v="60"/>
    <n v="0"/>
    <s v="NO_CONCILIADO"/>
  </r>
  <r>
    <x v="39"/>
    <m/>
    <x v="39"/>
    <x v="212"/>
    <s v="G33778340001"/>
    <s v="CVD"/>
    <n v="3377834"/>
    <m/>
    <s v="COBRO COSTOS DE PAPELERIA POR REGULARIZACION DE TRANSFERENCIA DEL EXTERIOR POR ORDEN DE VICECONSULADO DE BOLIVIA LA PLATA REF:DEVOLUCIÓN DE SALDOS. LIB. 00099021001 TGN-RECURSOS ORDINARIOS (3987)"/>
    <m/>
    <m/>
    <m/>
    <m/>
    <m/>
    <m/>
    <n v="60"/>
    <n v="0"/>
    <s v="NO_CONCILIADO"/>
  </r>
  <r>
    <x v="56"/>
    <m/>
    <x v="56"/>
    <x v="212"/>
    <s v="G33778320001"/>
    <s v="CVD"/>
    <n v="3377832"/>
    <m/>
    <s v="COBRO COSTOS DE PAPELERIA POR REGULARIZACION DE TRANSFERENCIA DEL EXTERIOR POR ORDEN DE CONSULADO DA REPUBLICA DA BOLIVIA GUAJARAMIRIM - BRASIL REF:REEMBOLSO DE SALDOS NO UTILIZADOS ELECCIONES GENERALES 2025. LIB. 00099021001 TGN-RECURSOS ORDINARIOS (3987)"/>
    <m/>
    <m/>
    <m/>
    <m/>
    <m/>
    <m/>
    <n v="60"/>
    <n v="0"/>
    <s v="NO_CONCILIADO"/>
  </r>
  <r>
    <x v="56"/>
    <m/>
    <x v="56"/>
    <x v="212"/>
    <s v="G33778410001"/>
    <s v="CVD"/>
    <n v="3377841"/>
    <m/>
    <s v="COBRO COSTOS DE PAPELERIA POR REGULARIZACION DE TRANSFERENCIA DEL EXTERIOR POR ORDEN DE CONSULADO DEL ESTADO PLURINACIONAL DE BOLIVIA EN CUSCO (CUZCO-PERU), REF.: SALDOS NO EJECUTADOS OEP (N460710001 - TRN/20251112-00132359) LIB. 00099021001 TGN-RECURSOS ORDINARIOS (3987)"/>
    <m/>
    <m/>
    <m/>
    <m/>
    <m/>
    <m/>
    <n v="60"/>
    <n v="0"/>
    <s v="NO_CONCILIADO"/>
  </r>
  <r>
    <x v="99"/>
    <m/>
    <x v="99"/>
    <x v="212"/>
    <s v="S11429690002"/>
    <s v="CRV"/>
    <n v="1142969"/>
    <m/>
    <s v="||TRANSF.RECURSOS FUND.CULTURAL DEL BCB P/PAGO DE LA DEVOLUCION DE RET. P/CONCEPTO GTIA DE CUMPLIM. CTTO. OBRA DEL PROYECTO &quot;RESTAU. CENTRO CULTURAL MUSEO MARINA NUÑEZ DEL PRADO&quot;, S/G FC-BCB-PDCIA N°1132/2025, BCB-GADM-SCONT-DAF-INF-2025-178, AUT.HR.BCB-HRE-TGL-2025-18884 TRANSFERENCIA A LA LIBRETA Nº 00293144202 - FC-BCB PROYECTOS RESTAU.CC-MMNP Y AMPL. CC-MMNP - LA"/>
    <m/>
    <m/>
    <m/>
    <m/>
    <m/>
    <m/>
    <n v="0"/>
    <n v="25205.63"/>
    <s v="NO_CONCILIADO"/>
  </r>
  <r>
    <x v="105"/>
    <m/>
    <x v="105"/>
    <x v="213"/>
    <s v="O23495860002"/>
    <s v="BOD"/>
    <n v="2349586"/>
    <m/>
    <s v="00522012001 DEPOSITO DE EFECTIVO, DEPOSITANTE: MAXIMO FABIAN CHOQUEHUANCA CHUI, CONCEPTO: ALQUILER DE PREDIOS LA PAZ DEL MES DE OCT-NOV-DIC DEL 2025, CUENTA DE DEPOSITO: CUENTA UNICA DEL TESORO"/>
    <m/>
    <m/>
    <m/>
    <m/>
    <m/>
    <m/>
    <n v="0"/>
    <n v="435"/>
    <s v="NO_CONCILIADO"/>
  </r>
  <r>
    <x v="105"/>
    <m/>
    <x v="105"/>
    <x v="213"/>
    <s v="O23495800002"/>
    <s v="BOD"/>
    <n v="2349580"/>
    <m/>
    <s v="00522012001 DEPOSITO DE EFECTIVO, DEPOSITANTE: SILVIA APARICIO CANO, CONCEPTO: ALQUILER DE PREDIOS POTOSI DEL MES DE NOVIEMBRE DEL 2025, CUENTA DE DEPOSITO: CUENTA UNICA DEL TESORO"/>
    <m/>
    <m/>
    <m/>
    <m/>
    <m/>
    <m/>
    <n v="0"/>
    <n v="7100"/>
    <s v="NO_CONCILIADO"/>
  </r>
  <r>
    <x v="105"/>
    <m/>
    <x v="105"/>
    <x v="213"/>
    <s v="O23495830002"/>
    <s v="BOD"/>
    <n v="2349583"/>
    <m/>
    <s v="00522012001 DEPOSITO DE EFECTIVO, DEPOSITANTE: ELVIS CALLE FERNANDEZ, CONCEPTO: ALQUILER DE PREDIOS SANTA CRUZ DEL 4TO PAGO PARCIAL SG COMPROMISO DE PAGO, CUENTA DE DEPOSITO: CUENTA UNICA DEL TESORO"/>
    <m/>
    <m/>
    <m/>
    <m/>
    <m/>
    <m/>
    <n v="0"/>
    <n v="5000"/>
    <s v="NO_CONCILIADO"/>
  </r>
  <r>
    <x v="105"/>
    <m/>
    <x v="105"/>
    <x v="213"/>
    <s v="O23495840002"/>
    <s v="BOD"/>
    <n v="2349584"/>
    <m/>
    <s v="00522012001 DEPOSITO DE EFECTIVO, DEPOSITANTE: GRACIELA VASQUEZ MAMANI, CONCEPTO: ALQUILER DE PREDIOS LA PAZ DEL MES DE SEPTIEMBRE DEL 2025, CUENTA DE DEPOSITO: CUENTA UNICA DEL TESORO"/>
    <m/>
    <m/>
    <m/>
    <m/>
    <m/>
    <m/>
    <n v="0"/>
    <n v="9592"/>
    <s v="NO_CONCILIADO"/>
  </r>
  <r>
    <x v="105"/>
    <m/>
    <x v="105"/>
    <x v="213"/>
    <s v="O23495880002"/>
    <s v="BOD"/>
    <n v="2349588"/>
    <m/>
    <s v="00522012001 DEPOSITO DE EFECTIVO, DEPOSITANTE: MACARIO POMA HUARACHI, CONCEPTO: ALQUILER DE PREDIOS LA PAZ DEL MES DE SEPTIEMBRE DEL 2025, CUENTA DE DEPOSITO: CUENTA UNICA DEL TESORO"/>
    <m/>
    <m/>
    <m/>
    <m/>
    <m/>
    <m/>
    <n v="0"/>
    <n v="8500"/>
    <s v="NO_CONCILIADO"/>
  </r>
  <r>
    <x v="105"/>
    <m/>
    <x v="105"/>
    <x v="213"/>
    <s v="O23495890002"/>
    <s v="BOD"/>
    <n v="2349589"/>
    <m/>
    <s v="00522012001 DEPOSITO DE EFECTIVO, DEPOSITANTE: ELVIS CALLE FERNANDEZ, CONCEPTO: ALQUILER DE PREDIOS SANTA CRUZ DEL MES DE OCTUBRE DEL 2025, CUENTA DE DEPOSITO: CUENTA UNICA DEL TESORO"/>
    <m/>
    <m/>
    <m/>
    <m/>
    <m/>
    <m/>
    <n v="0"/>
    <n v="3550"/>
    <s v="NO_CONCILIADO"/>
  </r>
  <r>
    <x v="73"/>
    <m/>
    <x v="73"/>
    <x v="213"/>
    <s v="O23495940002"/>
    <s v="BOD"/>
    <n v="2349594"/>
    <m/>
    <s v="00070011102 DEPOSITO DE EFECTIVO, DEPOSITANTE: GEMA MONTHSERRAD DUEÑAS TAPIA, CONCEPTO: DEPÓSITO EN EFECTIVO, CUENTA DE DEPOSITO: CUENTA UNICA DEL TESORO"/>
    <m/>
    <m/>
    <m/>
    <m/>
    <m/>
    <m/>
    <n v="0"/>
    <n v="0.54"/>
    <s v="NO_CONCILIADO"/>
  </r>
  <r>
    <x v="35"/>
    <m/>
    <x v="35"/>
    <x v="213"/>
    <s v="O23495970002"/>
    <s v="BOD"/>
    <n v="2349597"/>
    <m/>
    <s v="00206012001 DEPOSITO DE EFECTIVO, DEPOSITANTE: INSTITUTO NACIONAL DE ESTADISTICA, CONCEPTO: DEPÓSITO POR VENTAS DE LA OFICINA CENTRAL LA PAZA DE FECHA 18/11/2025, CUENTA DE DEPOSITO: CUENTA UNICA DEL TESORO"/>
    <m/>
    <m/>
    <m/>
    <m/>
    <m/>
    <m/>
    <n v="0"/>
    <n v="64.2"/>
    <s v="NO_CONCILIADO"/>
  </r>
  <r>
    <x v="59"/>
    <m/>
    <x v="59"/>
    <x v="213"/>
    <s v="O23496230002"/>
    <s v="BOD"/>
    <n v="2349623"/>
    <m/>
    <s v="00599012001 DEPOSITO DE EFECTIVO, DEPOSITANTE: GABRIEL ALEJANDRO QUISBERT VARGAS, CONCEPTO: DEVOLUCION DE FONDOS EN AVANCE, CUENTA DE DEPOSITO: CUENTA UNICA DEL TESORO"/>
    <m/>
    <m/>
    <m/>
    <m/>
    <m/>
    <m/>
    <n v="0"/>
    <n v="7940"/>
    <s v="NO_CONCILIADO"/>
  </r>
  <r>
    <x v="7"/>
    <m/>
    <x v="7"/>
    <x v="213"/>
    <s v="O23496260002"/>
    <s v="BOD"/>
    <n v="2349626"/>
    <m/>
    <s v="00526012001 DEPOSITO DE EFECTIVO, DEPOSITANTE: STIVEN RUSSO APAZA SANDOVAL, CONCEPTO: DEVOLUCION DE FONDOS EN AVANCE, CUENTA DE DEPOSITO: CUENTA UNICA DEL TESORO"/>
    <m/>
    <m/>
    <m/>
    <m/>
    <m/>
    <m/>
    <n v="0"/>
    <n v="140"/>
    <s v="NO_CONCILIADO"/>
  </r>
  <r>
    <x v="10"/>
    <m/>
    <x v="10"/>
    <x v="213"/>
    <s v="O23496270002"/>
    <s v="BOD"/>
    <n v="2349627"/>
    <m/>
    <s v="00099021001 DEPOSITO DE EFECTIVO, DEPOSITANTE: GILDA CESPEDES QUEVEDO, CONCEPTO: DEVOLUCION DE PASAJE DE GILDA CESPEDES QUEVEDO LP-CBBA, CUENTA DE DEPOSITO: CUENTA UNICA DEL TESORO/DJBR"/>
    <m/>
    <m/>
    <m/>
    <m/>
    <m/>
    <m/>
    <n v="0"/>
    <n v="363"/>
    <s v="NO_CONCILIADO"/>
  </r>
  <r>
    <x v="9"/>
    <m/>
    <x v="9"/>
    <x v="213"/>
    <s v="O23496310002"/>
    <s v="BOD"/>
    <n v="2349631"/>
    <m/>
    <s v="00099021001 DEPOSITO DE EFECTIVO, DEPOSITANTE: HELEN LAURA COARITA FERNANDEZ, CONCEPTO: DEVOLUCION DE BECA DE ESTUDIO CONTRATO DGESU-048/2017, CUENTA DE DEPOSITO: CUENTA UNICA DEL TESORO"/>
    <m/>
    <m/>
    <m/>
    <m/>
    <m/>
    <m/>
    <n v="0"/>
    <n v="13000"/>
    <s v="NO_CONCILIADO"/>
  </r>
  <r>
    <x v="18"/>
    <m/>
    <x v="18"/>
    <x v="213"/>
    <s v="O23496470002"/>
    <s v="BOD"/>
    <n v="2349647"/>
    <m/>
    <s v="00046171101 DEPOSITO DE EFECTIVO, DEPOSITANTE: SALVATIERRA-MEDICAL (S-MEDICAL) S.R.L., CONCEPTO: TERCERA CUOTA, CUENTA DE DEPOSITO: CUENTA UNICA DEL TESORO"/>
    <m/>
    <m/>
    <m/>
    <m/>
    <m/>
    <m/>
    <n v="0"/>
    <n v="1250"/>
    <s v="NO_CONCILIADO"/>
  </r>
  <r>
    <x v="1"/>
    <m/>
    <x v="1"/>
    <x v="213"/>
    <s v="O23496500002"/>
    <s v="BOD"/>
    <n v="2349650"/>
    <m/>
    <s v="00099021001 DEPOSITO DE EFECTIVO, DEPOSITANTE: JHONATAN ARIAS ARIAS, CONCEPTO: DEVOLUCION DE PAGO EN DEMASIA, CUENTA DE DEPOSITO: CUENTA UNICA DEL TESORO"/>
    <m/>
    <m/>
    <m/>
    <m/>
    <m/>
    <m/>
    <n v="0"/>
    <n v="415.2"/>
    <s v="NO_CONCILIADO"/>
  </r>
  <r>
    <x v="19"/>
    <m/>
    <x v="19"/>
    <x v="213"/>
    <s v="O23496510002"/>
    <s v="BOD"/>
    <n v="2349651"/>
    <m/>
    <s v="00099021001 DEPOSITO DE EFECTIVO, DEPOSITANTE: LOURDES YARA VENTURA HERRERA, CONCEPTO: DEVOLUCIÓN DE PASAJE AÉREO, CUENTA DE DEPOSITO: CUENTA UNICA DEL TESORO/DJBR"/>
    <m/>
    <m/>
    <m/>
    <m/>
    <m/>
    <m/>
    <n v="0"/>
    <n v="330"/>
    <s v="NO_CONCILIADO"/>
  </r>
  <r>
    <x v="108"/>
    <m/>
    <x v="108"/>
    <x v="213"/>
    <s v="B23495640002"/>
    <s v="BOD"/>
    <n v="2349564"/>
    <m/>
    <s v="00290012001 DEP.DE CHEQ.AJENOS,RET.DE CAM.,CONCEPTO: OTROS INGRESOS SEGUN TRAMITE N°11410633,DEP.: SERVICIO DE IMPUESTOS NACIONALES , PROCEDENCIA: BANCO UNION S.A., CHEQUE: 8312, FECHA DE EMISION:13/11/2025"/>
    <m/>
    <m/>
    <m/>
    <m/>
    <m/>
    <m/>
    <n v="0"/>
    <n v="12600"/>
    <s v="NO_CONCILIADO"/>
  </r>
  <r>
    <x v="108"/>
    <m/>
    <x v="108"/>
    <x v="213"/>
    <s v="B23495650002"/>
    <s v="BOD"/>
    <n v="2349565"/>
    <m/>
    <s v="00290012001 DEP.DE CHEQ.AJENOS,RET.DE CAM.,CONCEPTO: OTROS INGRESOS SEGUN TRAMITE N°11838372,DEP.: SERVICIO DE IMPUESTOS NACIONALES , PROCEDENCIA: BANCO UNION S.A., CHEQUE: 8309, FECHA DE EMISION:12/11/2025"/>
    <m/>
    <m/>
    <m/>
    <m/>
    <m/>
    <m/>
    <n v="0"/>
    <n v="24215.5"/>
    <s v="NO_CONCILIADO"/>
  </r>
  <r>
    <x v="108"/>
    <m/>
    <x v="108"/>
    <x v="213"/>
    <s v="B23495690002"/>
    <s v="BOD"/>
    <n v="2349569"/>
    <m/>
    <s v="00290164102 DEP.DE CHEQ.AJENOS,RET.DE CAM.,CONCEPTO: REVERSION SEGUN TRAMITE N°11838370,DEP.: SERVICIO DE IMPUESTOS NACIONALES , PROCEDENCIA: BANCO UNION S.A., CHEQUE: 8311, FECHA DE EMISION:12/11/2025"/>
    <m/>
    <m/>
    <m/>
    <m/>
    <m/>
    <m/>
    <n v="0"/>
    <n v="120"/>
    <s v="NO_CONCILIADO"/>
  </r>
  <r>
    <x v="37"/>
    <m/>
    <x v="37"/>
    <x v="213"/>
    <s v="B23495730002"/>
    <s v="BOD"/>
    <n v="2349573"/>
    <m/>
    <s v="00660012006 DEP.DE CHEQ.AJENOS,RET.DE CAM.,CONCEPTO: DEVOLUCION POR OBSERVACIONES DE RR-HH DE LA OFICINA DPTAL. CBBA,DEP.: ORGANO JUDICIAL DISTRITO COCHABAMBA , PROCEDENCIA: BANCO UNION S.A., CHEQUE: 1116, FECHA DE EMISION:11/11/2025"/>
    <m/>
    <m/>
    <m/>
    <m/>
    <m/>
    <m/>
    <n v="0"/>
    <n v="314.36"/>
    <s v="NO_CONCILIADO"/>
  </r>
  <r>
    <x v="35"/>
    <m/>
    <x v="35"/>
    <x v="213"/>
    <s v="B23495960002"/>
    <s v="BOD"/>
    <n v="2349596"/>
    <m/>
    <s v="00206018009 DEP.DE CHEQ.AJENOS,RET.DE CAM.,CONCEPTO: TERCER DESEMBOLSO UNICEF,DEP.: INSTITUTO NACIONAL DE ESTADISTICA , PROCEDENCIA: BANCO UNION S.A., CHEQUE: 5688, FECHA DE EMISION:18/11/2025"/>
    <m/>
    <m/>
    <m/>
    <m/>
    <m/>
    <m/>
    <n v="0"/>
    <n v="80790.399999999994"/>
    <s v="NO_CONCILIADO"/>
  </r>
  <r>
    <x v="62"/>
    <m/>
    <x v="62"/>
    <x v="213"/>
    <s v="B23496180002"/>
    <s v="BOD"/>
    <n v="2349618"/>
    <m/>
    <s v="00221022001 DEP.DE CHEQ.AJENOS,RET.DE CAM.,CONCEPTO: DEPÓSITO,DEP.: DIEGO ARMANDO TAPIA TERCEROS , PROCEDENCIA: BANCO UNION S.A., CHEQUE: 223849, FECHA DE EMISION:19/11/2025"/>
    <m/>
    <m/>
    <m/>
    <m/>
    <m/>
    <m/>
    <n v="0"/>
    <n v="1600"/>
    <s v="NO_CONCILIADO"/>
  </r>
  <r>
    <x v="19"/>
    <m/>
    <x v="19"/>
    <x v="213"/>
    <s v="B23496190002"/>
    <s v="BOD"/>
    <n v="2349619"/>
    <m/>
    <s v="00099021001 DEP.DE CHEQ.AJENOS,RET.DE CAM.,CONCEPTO: DEVOLUCION DE PASAJES DE LA CAMARA DE DIPUTADOS-DIP. URQUIDI,DEP.: BOA , PROCEDENCIA: BANCO UNION S.A., CHEQUE: 20579, FECHA DE EMISION:11/11/2025"/>
    <m/>
    <m/>
    <m/>
    <m/>
    <m/>
    <m/>
    <n v="0"/>
    <n v="1140"/>
    <s v="NO_CONCILIADO"/>
  </r>
  <r>
    <x v="62"/>
    <m/>
    <x v="62"/>
    <x v="213"/>
    <s v="B23496210002"/>
    <s v="BOD"/>
    <n v="2349621"/>
    <m/>
    <s v="00221022001 DEP.DE CHEQ.AJENOS,RET.DE CAM.,CONCEPTO: DEPÓSITO,DEP.: JHANET SOLEDAD PUMARI VALVERDE , PROCEDENCIA: BANCO UNION S.A., CHEQUE: 223850, FECHA DE EMISION:19/11/2025"/>
    <m/>
    <m/>
    <m/>
    <m/>
    <m/>
    <m/>
    <n v="0"/>
    <n v="610"/>
    <s v="NO_CONCILIADO"/>
  </r>
  <r>
    <x v="19"/>
    <m/>
    <x v="19"/>
    <x v="213"/>
    <s v="B23496220002"/>
    <s v="BOD"/>
    <n v="2349622"/>
    <m/>
    <s v="00099021001 DEP.DE CHEQ.AJENOS,RET.DE CAM.,CONCEPTO: DEVOLUCION DE PASAJES DE LA CAMARA DE DIPUTADOS-FUNCIONARIO ENCINAS,DEP.: BOA , PROCEDENCIA: BANCO UNION S.A., CHEQUE: 20572, FECHA DE EMISION:10/11/2025"/>
    <m/>
    <m/>
    <m/>
    <m/>
    <m/>
    <m/>
    <n v="0"/>
    <n v="464"/>
    <s v="NO_CONCILIADO"/>
  </r>
  <r>
    <x v="62"/>
    <m/>
    <x v="62"/>
    <x v="213"/>
    <s v="B23496240002"/>
    <s v="BOD"/>
    <n v="2349624"/>
    <m/>
    <s v="00221022001 DEP.DE CHEQ.AJENOS,RET.DE CAM.,CONCEPTO: DEPÓSITO,DEP.: JAIME ARACA CASTRO , PROCEDENCIA: BANCO UNION S.A., CHEQUE: 223851, FECHA DE EMISION:19/11/2025"/>
    <m/>
    <m/>
    <m/>
    <m/>
    <m/>
    <m/>
    <n v="0"/>
    <n v="100"/>
    <s v="NO_CONCILIADO"/>
  </r>
  <r>
    <x v="62"/>
    <m/>
    <x v="62"/>
    <x v="213"/>
    <s v="B23496250002"/>
    <s v="BOD"/>
    <n v="2349625"/>
    <m/>
    <s v="00221022001 DEP.DE CHEQ.AJENOS,RET.DE CAM.,CONCEPTO: DEPÓSITO,DEP.: YOLANDA ETHEL SARAVIA POVEDA , PROCEDENCIA: BANCO UNION S.A., CHEQUE: 223852, FECHA DE EMISION:19/11/2025"/>
    <m/>
    <m/>
    <m/>
    <m/>
    <m/>
    <m/>
    <n v="0"/>
    <n v="1010"/>
    <s v="NO_CONCILIADO"/>
  </r>
  <r>
    <x v="62"/>
    <m/>
    <x v="62"/>
    <x v="213"/>
    <s v="B23496280002"/>
    <s v="BOD"/>
    <n v="2349628"/>
    <m/>
    <s v="00221022001 DEP.DE CHEQ.AJENOS,RET.DE CAM.,CONCEPTO: DEPÓSITO,DEP.: YOLANDA ETHEL SARAVIA POVEDA , PROCEDENCIA: BANCO UNION S.A., CHEQUE: 223853, FECHA DE EMISION:19/11/2025"/>
    <m/>
    <m/>
    <m/>
    <m/>
    <m/>
    <m/>
    <n v="0"/>
    <n v="1120"/>
    <s v="NO_CONCILIADO"/>
  </r>
  <r>
    <x v="18"/>
    <m/>
    <x v="18"/>
    <x v="213"/>
    <s v="B23496320002"/>
    <s v="BOD"/>
    <n v="2349632"/>
    <m/>
    <s v="00099021001 DEP.DE CHEQ.AJENOS,RET.DE CAM.,CONCEPTO: DEPÓSITO,DEP.: PAOLA SAHONERO ADRIAN , PROCEDENCIA: BANCO UNION S.A., CHEQUE: 223854, FECHA DE EMISION:19/11/2025/DJBR"/>
    <m/>
    <m/>
    <m/>
    <m/>
    <m/>
    <m/>
    <n v="0"/>
    <n v="17161.96"/>
    <s v="NO_CONCILIADO"/>
  </r>
  <r>
    <x v="26"/>
    <m/>
    <x v="26"/>
    <x v="213"/>
    <s v="B23496330002"/>
    <s v="BOD"/>
    <n v="2349633"/>
    <m/>
    <s v="00133012001 DEP.DE CHEQ.AJENOS,RET.DE CAM.,CONCEPTO: DEVOLUCION,DEP.: CREDINFORM INTERNATIONAL S.A. , PROCEDENCIA: BANCO MERCANTIL SANTA CRUZ S.A., CHEQUE: 131474, FECHA DE EMISION:18/11/2025"/>
    <m/>
    <m/>
    <m/>
    <m/>
    <m/>
    <m/>
    <n v="0"/>
    <n v="3875"/>
    <s v="NO_CONCILIADO"/>
  </r>
  <r>
    <x v="62"/>
    <m/>
    <x v="62"/>
    <x v="213"/>
    <s v="B23496340002"/>
    <s v="BOD"/>
    <n v="2349634"/>
    <m/>
    <s v="00221022001 DEP.DE CHEQ.AJENOS,RET.DE CAM.,CONCEPTO: DEPÓSITO,DEP.: JHENIFER CHAMBI MAMANI , PROCEDENCIA: BANCO UNION S.A., CHEQUE: 223855, FECHA DE EMISION:19/11/2025"/>
    <m/>
    <m/>
    <m/>
    <m/>
    <m/>
    <m/>
    <n v="0"/>
    <n v="100"/>
    <s v="NO_CONCILIADO"/>
  </r>
  <r>
    <x v="62"/>
    <m/>
    <x v="62"/>
    <x v="213"/>
    <s v="B23496350002"/>
    <s v="BOD"/>
    <n v="2349635"/>
    <m/>
    <s v="00221022001 DEP.DE CHEQ.AJENOS,RET.DE CAM.,CONCEPTO: DEPÓSITO,DEP.: ALAN ENRIQUEZ , PROCEDENCIA: BANCO UNION S.A., CHEQUE: 223856, FECHA DE EMISION:19/11/2025"/>
    <m/>
    <m/>
    <m/>
    <m/>
    <m/>
    <m/>
    <n v="0"/>
    <n v="300"/>
    <s v="NO_CONCILIADO"/>
  </r>
  <r>
    <x v="62"/>
    <m/>
    <x v="62"/>
    <x v="213"/>
    <s v="B23496370002"/>
    <s v="BOD"/>
    <n v="2349637"/>
    <m/>
    <s v="00221022001 DEP.DE CHEQ.AJENOS,RET.DE CAM.,CONCEPTO: DEPÓSITO,DEP.: YOSSY VALERIA CRUZ SUTURI , PROCEDENCIA: BANCO UNION S.A., CHEQUE: 223857, FECHA DE EMISION:19/11/2025"/>
    <m/>
    <m/>
    <m/>
    <m/>
    <m/>
    <m/>
    <n v="0"/>
    <n v="1600"/>
    <s v="NO_CONCILIADO"/>
  </r>
  <r>
    <x v="56"/>
    <m/>
    <x v="56"/>
    <x v="213"/>
    <s v="O23497060002"/>
    <s v="BOD"/>
    <n v="2349706"/>
    <m/>
    <s v="00099021001 DEPOSITO DE EFECTIVO, DEPOSITANTE: GYSELA ETELVINA CHAVARRIA CHUMACERO, CONCEPTO: DEVOLUCION DE REFRIGERIO CORRESPONDIENTE AL 19 DE OCTUBRE DE 2025-TSE, CUENTA DE DEPOSITO: CUENTA UNICA DEL TESORO"/>
    <m/>
    <m/>
    <m/>
    <m/>
    <m/>
    <m/>
    <n v="0"/>
    <n v="552"/>
    <s v="NO_CONCILIADO"/>
  </r>
  <r>
    <x v="0"/>
    <m/>
    <x v="0"/>
    <x v="213"/>
    <s v="O23497110002"/>
    <s v="BOD"/>
    <n v="2349711"/>
    <m/>
    <s v="00099021001 DEPOSITO DE EFECTIVO, DEPOSITANTE: SIMON VENTURA CONDORI, CONCEPTO: DEVOLUCION DE SALARIOS, CUENTA DE DEPOSITO: CUENTA UNICA DEL TESORO/DJBR"/>
    <m/>
    <m/>
    <m/>
    <m/>
    <m/>
    <m/>
    <n v="0"/>
    <n v="2000"/>
    <s v="NO_CONCILIADO"/>
  </r>
  <r>
    <x v="62"/>
    <m/>
    <x v="62"/>
    <x v="213"/>
    <s v="O23497370002"/>
    <s v="BOD"/>
    <n v="2349737"/>
    <m/>
    <s v="00221022001 DEPOSITO DE EFECTIVO, DEPOSITANTE: SEYMBOL SRL, CONCEPTO: ., CUENTA DE DEPOSITO: CUENTA UNICA DEL TESORO"/>
    <m/>
    <m/>
    <m/>
    <m/>
    <m/>
    <m/>
    <n v="0"/>
    <n v="200"/>
    <s v="NO_CONCILIADO"/>
  </r>
  <r>
    <x v="62"/>
    <m/>
    <x v="62"/>
    <x v="213"/>
    <s v="O23497360002"/>
    <s v="BOD"/>
    <n v="2349736"/>
    <m/>
    <s v="00221022001 DEPOSITO DE EFECTIVO, DEPOSITANTE: SEYMBOL SRL, CONCEPTO: ., CUENTA DE DEPOSITO: CUENTA UNICA DEL TESORO"/>
    <m/>
    <m/>
    <m/>
    <m/>
    <m/>
    <m/>
    <n v="0"/>
    <n v="200"/>
    <s v="NO_CONCILIADO"/>
  </r>
  <r>
    <x v="62"/>
    <m/>
    <x v="62"/>
    <x v="213"/>
    <s v="O23497350002"/>
    <s v="BOD"/>
    <n v="2349735"/>
    <m/>
    <s v="00221022001 DEPOSITO DE EFECTIVO, DEPOSITANTE: SEYMBOL SRL, CONCEPTO: ., CUENTA DE DEPOSITO: CUENTA UNICA DEL TESORO"/>
    <m/>
    <m/>
    <m/>
    <m/>
    <m/>
    <m/>
    <n v="0"/>
    <n v="100"/>
    <s v="NO_CONCILIADO"/>
  </r>
  <r>
    <x v="62"/>
    <m/>
    <x v="62"/>
    <x v="213"/>
    <s v="O23497330002"/>
    <s v="BOD"/>
    <n v="2349733"/>
    <m/>
    <s v="00221022001 DEPOSITO DE EFECTIVO, DEPOSITANTE: SEYMBOL SRL, CONCEPTO: ., CUENTA DE DEPOSITO: CUENTA UNICA DEL TESORO"/>
    <m/>
    <m/>
    <m/>
    <m/>
    <m/>
    <m/>
    <n v="0"/>
    <n v="100"/>
    <s v="NO_CONCILIADO"/>
  </r>
  <r>
    <x v="62"/>
    <m/>
    <x v="62"/>
    <x v="213"/>
    <s v="O23497220002"/>
    <s v="BOD"/>
    <n v="2349722"/>
    <m/>
    <s v="00221022001 DEPOSITO DE EFECTIVO, DEPOSITANTE: COMERCIALIZADORA KENNAMETAL BOLIVIA SRL, CONCEPTO: PAGO MULTA, CUENTA DE DEPOSITO: CUENTA UNICA DEL TESORO"/>
    <m/>
    <m/>
    <m/>
    <m/>
    <m/>
    <m/>
    <n v="0"/>
    <n v="30"/>
    <s v="NO_CONCILIADO"/>
  </r>
  <r>
    <x v="62"/>
    <m/>
    <x v="62"/>
    <x v="213"/>
    <s v="O23497200002"/>
    <s v="BOD"/>
    <n v="2349720"/>
    <m/>
    <s v="00221012001 DEPOSITO DE EFECTIVO, DEPOSITANTE: EMPRESA RAMIRO GONZALES, CONCEPTO: PAGO FUERA DE PLAZO 13 DIAS, CUENTA DE DEPOSITO: CUENTA UNICA DEL TESORO"/>
    <m/>
    <m/>
    <m/>
    <m/>
    <m/>
    <m/>
    <n v="0"/>
    <n v="130"/>
    <s v="NO_CONCILIADO"/>
  </r>
  <r>
    <x v="62"/>
    <m/>
    <x v="62"/>
    <x v="213"/>
    <s v="O23497170002"/>
    <s v="BOD"/>
    <n v="2349717"/>
    <m/>
    <s v="00221012001 DEPOSITO DE EFECTIVO, DEPOSITANTE: EMPRESA RAMIRO GONZALES, CONCEPTO: PAGO FUERA DE PLAZO 10 DIAS, CUENTA DE DEPOSITO: CUENTA UNICA DEL TESORO"/>
    <m/>
    <m/>
    <m/>
    <m/>
    <m/>
    <m/>
    <n v="0"/>
    <n v="100"/>
    <s v="NO_CONCILIADO"/>
  </r>
  <r>
    <x v="56"/>
    <m/>
    <x v="56"/>
    <x v="213"/>
    <s v="G33782850002"/>
    <s v="CRV"/>
    <n v="3378285"/>
    <m/>
    <s v="REGULARIZACION DE TRANSFERENCIA DEL EXTERIOR SEGUN SWIFT NO.16020 DE FECHA 19/11/2025 ORDENANTE: EMBASSY OF BOLIVIA (JAPAN) REF.: RETUR OF FUNDS - DEVOLUCIÓN DE SALDOS NO EJECUTADOS AL ORGANO ELECTORAL PLURINACIONAL. LIB. 00099021001 TGN-RECURSOS ORDINARIOS (3987)"/>
    <m/>
    <m/>
    <m/>
    <m/>
    <m/>
    <m/>
    <n v="0"/>
    <n v="22345.56"/>
    <s v="NO_CONCILIADO"/>
  </r>
  <r>
    <x v="56"/>
    <m/>
    <x v="56"/>
    <x v="213"/>
    <s v="G33782870002"/>
    <s v="CRV"/>
    <n v="3378287"/>
    <m/>
    <s v="REGULARIZACION DE TRANSFERENCIA DEL EXTERIOR SEGUN SWIFT NO. 16357 DE FECHA 19/11/2025 ORDENANTE: CONSULADO DE BOLIVIA ANTOFAGASTA - CHILE REF:DEVOLUCIÓN DE SALDOS VOTO EXTERIOR 2025. LIB. 00099021001 TGN-RECURSOS ORDINARIOS (3987)"/>
    <m/>
    <m/>
    <m/>
    <m/>
    <m/>
    <m/>
    <n v="0"/>
    <n v="712673.4"/>
    <s v="NO_CONCILIADO"/>
  </r>
  <r>
    <x v="56"/>
    <m/>
    <x v="56"/>
    <x v="213"/>
    <s v="G33782860001"/>
    <s v="CVD"/>
    <n v="3378286"/>
    <m/>
    <s v="COBRO COSTOS DE PAPELERIA POR REGULARIZACION DE TRANSFERENCIA DEL EXTERIOR POR ORDEN DE EMBASSY OF BOLIVIA (JAPAN) REF.: RETUR OF FUNDS - DEVOLUCIÓN DE SALDOS NO EJECUTADOS AL ORGANO ELECTORAL PLURINACIONAL. LIB. 00099021001 TGN-RECURSOS ORDINARIOS (3987)"/>
    <m/>
    <m/>
    <m/>
    <m/>
    <m/>
    <m/>
    <n v="60"/>
    <n v="0"/>
    <s v="NO_CONCILIADO"/>
  </r>
  <r>
    <x v="56"/>
    <m/>
    <x v="56"/>
    <x v="213"/>
    <s v="G33782880001"/>
    <s v="CVD"/>
    <n v="3378288"/>
    <m/>
    <s v="COBRO COSTOS DE PAPELERIA POR REGULARIZACION DE TRANSFERENCIA DEL EXTERIOR POR ORDEN DE CONSULADO DE BOLIVIA ANTOFAGASTA - CHILE REF:DEVOLUCIÓN DE SALDOS VOTO EXTERIOR 2025. LIB. 00099021001 TGN-RECURSOS ORDINARIOS (3987)"/>
    <m/>
    <m/>
    <m/>
    <m/>
    <m/>
    <m/>
    <n v="60"/>
    <n v="0"/>
    <s v="NO_CONCILIADO"/>
  </r>
  <r>
    <x v="56"/>
    <m/>
    <x v="56"/>
    <x v="213"/>
    <s v="G33789870002"/>
    <s v="CRV"/>
    <n v="3378987"/>
    <m/>
    <s v="TRANSFERENCIA DEL EXTERIOR SEGUN SWIFT NO.16443 DE FECHA 19/11/2025 ORDENANTE: CONSULADO GENERAL DEL ESTADO MIAMI REF:DEVOLUCIÓN DE SALDOS ELECCIONES NACIONALES 2025. LIB. 00099021001 TGN-RECURSOS ORDINARIOS (3987)"/>
    <m/>
    <m/>
    <m/>
    <m/>
    <m/>
    <m/>
    <n v="0"/>
    <n v="63947.48"/>
    <s v="NO_CONCILIADO"/>
  </r>
  <r>
    <x v="39"/>
    <m/>
    <x v="39"/>
    <x v="213"/>
    <s v="G33789890002"/>
    <s v="CRV"/>
    <n v="3378989"/>
    <m/>
    <s v="REGULARIZACION DE TRANSFERENCIA DEL EXTERIOR SEGUN SWIFT NO.15822 DE FECHA 19/11/2025 ORDENANTE: CONSULADO GERAL DO ESTADO PLURINACIONAL DE BOLIVIA REF:DEVOLUCIÓN DE SALDOS NO EJECUTADOS. LIB. 00099021001 TGN-RECURSOS ORDINARIOS (3987)"/>
    <m/>
    <m/>
    <m/>
    <m/>
    <m/>
    <m/>
    <n v="0"/>
    <n v="21775.7"/>
    <s v="NO_CONCILIADO"/>
  </r>
  <r>
    <x v="56"/>
    <m/>
    <x v="56"/>
    <x v="213"/>
    <s v="G33789990002"/>
    <s v="CRV"/>
    <n v="3378999"/>
    <m/>
    <s v="REGULARIZACION DE TRANSFERENCIA DEL EXTERIOR SEGUN SWIFT NO.16226 DE FECHA 19/11/2025 ORDENANTE: EMBAIXADA DO ESTADO PLURINACIONAL DA BOLIVIA REF:DEVOLUCIÓN DE SALDO NO EJECUTADOS ELECCIONES GENERALES 2025. LIB. 00099021001 TGN-RECURSOS ORDINARIOS (3987)"/>
    <m/>
    <m/>
    <m/>
    <m/>
    <m/>
    <m/>
    <n v="0"/>
    <n v="13499.31"/>
    <s v="NO_CONCILIADO"/>
  </r>
  <r>
    <x v="39"/>
    <m/>
    <x v="39"/>
    <x v="213"/>
    <s v="G33789910002"/>
    <s v="CRV"/>
    <n v="3378991"/>
    <m/>
    <s v="REGULARIZACION DE TRANSFERENCIA DEL EXTERIOR SEGUN SWIFT NO.16335 DE FECHA 19/11/2025 ORDENANTE: CONSULADO DEL ESTADO PLURINACIONAL CÓRDOBA - ARGENTINA REF:DEVOLUCIÓN DE SALDOS NO EJECUTADOS. LIB. 00099021001 TGN-RECURSOS ORDINARIOS (3987)"/>
    <m/>
    <m/>
    <m/>
    <m/>
    <m/>
    <m/>
    <n v="0"/>
    <n v="77256.429999999993"/>
    <s v="NO_CONCILIADO"/>
  </r>
  <r>
    <x v="39"/>
    <m/>
    <x v="39"/>
    <x v="213"/>
    <s v="G33789940002"/>
    <s v="CRV"/>
    <n v="3378994"/>
    <m/>
    <s v="TRANSFERENCIA DEL EXTERIOR SEGUN SWIFT NO.16412 DE FECHA 19/11/2025 ORDENANTE: CONSULADO DEL ESTADO PLURINACIONAL CORDOBA-ARGENTINA REF:DEVOLUCIÓN DE SALDOS NO EJECUTADOS LIB. 00099021001 TGN-RECURSOS ORDINARIOS (3987)"/>
    <m/>
    <m/>
    <m/>
    <m/>
    <m/>
    <m/>
    <n v="0"/>
    <n v="215.34"/>
    <s v="NO_CONCILIADO"/>
  </r>
  <r>
    <x v="39"/>
    <m/>
    <x v="39"/>
    <x v="213"/>
    <s v="G33789970002"/>
    <s v="CRV"/>
    <n v="3378997"/>
    <m/>
    <s v="TRANSFERENCIA DEL EXTERIOR SEGUN SWIFT NO.16400 DE FECHA 19/11/2025 ORDENANTE: CONSULADO DEL ESTADO PLURINACIONAL DE BOLIVIA EN PUNO REF:DEVOLUCIÓN DE SALDOS NO EJECUTADOS. LIB. 00099021001 TGN-RECURSOS ORDINARIOS (3987)"/>
    <m/>
    <m/>
    <m/>
    <m/>
    <m/>
    <m/>
    <n v="0"/>
    <n v="14392.83"/>
    <s v="NO_CONCILIADO"/>
  </r>
  <r>
    <x v="56"/>
    <m/>
    <x v="56"/>
    <x v="213"/>
    <s v="G33790010002"/>
    <s v="CRV"/>
    <n v="3379001"/>
    <m/>
    <s v="REGULARIZACION DE TRANSFERENCIA DEL EXTERIOR SEGUN SWIFT NO.16012 DE FECHA 19/11/2025 ORDENANTE: CONSULADO GENERAL DE BOLIVIA EN MILAN (IT/MILANO) REF.: DEVOLUCIÓN DE SALDOS NO EJECUTADOS ORGANO ELECTORAL PLURINACIONAL LIB. 00099021001 TGN-RECURSOS ORDINARIOS (3987)"/>
    <m/>
    <m/>
    <m/>
    <m/>
    <m/>
    <m/>
    <n v="0"/>
    <n v="35064.410000000003"/>
    <s v="NO_CONCILIADO"/>
  </r>
  <r>
    <x v="39"/>
    <m/>
    <x v="39"/>
    <x v="213"/>
    <s v="G33789920001"/>
    <s v="CVD"/>
    <n v="3378992"/>
    <m/>
    <s v="COBRO COSTOS DE PAPELERIA POR REGULARIZACION DE TRANSFERENCIA DEL EXTERIOR POR ORDEN DE CONSULADO DEL ESTADO PLURINACIONAL CÓRDOBA - ARGENTINA REF:DEVOLUCIÓN DE SALDOS NO EJECUTADOS. LIB. 00099021001 TGN-RECURSOS ORDINARIOS (3987)"/>
    <m/>
    <m/>
    <m/>
    <m/>
    <m/>
    <m/>
    <n v="60"/>
    <n v="0"/>
    <s v="NO_CONCILIADO"/>
  </r>
  <r>
    <x v="39"/>
    <m/>
    <x v="39"/>
    <x v="213"/>
    <s v="G33789950001"/>
    <s v="CVD"/>
    <n v="3378995"/>
    <m/>
    <s v="COBRO COSTOS DE PAPELERIA SEGUN TRANSFERENCIA DEL EXTERIOR POR ORDEN DE CONSULADO DEL ESTADO PLURINACIONAL CORDOBA-ARGENTINA REF:DEVOLUCIÓN DE SALDOS NO EJECUTADOS LIB. 00099021001 TGN-RECURSOS ORDINARIOS (3987)"/>
    <m/>
    <m/>
    <m/>
    <m/>
    <m/>
    <m/>
    <n v="60"/>
    <n v="0"/>
    <s v="NO_CONCILIADO"/>
  </r>
  <r>
    <x v="39"/>
    <m/>
    <x v="39"/>
    <x v="213"/>
    <s v="G33789980001"/>
    <s v="CVD"/>
    <n v="3378998"/>
    <m/>
    <s v="COBRO COSTOS DE PAPELERIA SEGUN TRANSFERENCIA DEL EXTERIOR POR ORDEN DE CONSULADO DEL ESTADO PLURINACIONAL DE BOLIVIA EN PUNO REF:DEVOLUCIÓN DE SALDOS NO EJECUTADOS. LIB. 00099021001 TGN-RECURSOS ORDINARIOS (3987)"/>
    <m/>
    <m/>
    <m/>
    <m/>
    <m/>
    <m/>
    <n v="60"/>
    <n v="0"/>
    <s v="NO_CONCILIADO"/>
  </r>
  <r>
    <x v="56"/>
    <m/>
    <x v="56"/>
    <x v="213"/>
    <s v="G33790000001"/>
    <s v="CVD"/>
    <n v="3379000"/>
    <m/>
    <s v="COBRO COSTOS DE PAPELERIA POR REGULARIZACION DE TRANSFERENCIA DEL EXTERIOR POR ORDEN DE EMBAIXADA DO ESTADO PLURINACIONAL DA BOLIVIA REF:DEVOLUCIÓN DE SALDO NO EJECUTADOS ELECCIONES GENERALES 2025. LIB. 00099021001 TGN-RECURSOS ORDINARIOS (3987)"/>
    <m/>
    <m/>
    <m/>
    <m/>
    <m/>
    <m/>
    <n v="60"/>
    <n v="0"/>
    <s v="NO_CONCILIADO"/>
  </r>
  <r>
    <x v="56"/>
    <m/>
    <x v="56"/>
    <x v="213"/>
    <s v="G33790020001"/>
    <s v="CVD"/>
    <n v="3379002"/>
    <m/>
    <s v="COBRO COSTOS DE PAPELERIA POR REGULARIZACION DE TRANSFERENCIA DEL EXTERIOR POR ORDEN DE CONSULADO GENERAL DE BOLIVIA EN MILAN (IT/MILANO) REF.: DEVOLUCIÓN DE SALDOS NO EJECUTADOS ORGANO ELECTORAL PLURINACIONAL LIB. 00099021001 TGN-RECURSOS ORDINARIOS (3987)"/>
    <m/>
    <m/>
    <m/>
    <m/>
    <m/>
    <m/>
    <n v="60"/>
    <n v="0"/>
    <s v="NO_CONCILIADO"/>
  </r>
  <r>
    <x v="2"/>
    <m/>
    <x v="2"/>
    <x v="213"/>
    <s v="S11433770001"/>
    <s v="COB"/>
    <n v="1143377"/>
    <m/>
    <s v="'COBRO DE'||ÚTILES DE ESCRITORIO POR EL COMPROBANTE NRO. 1143376 DE LA FECHA, S/G. NOTA GAFC-0356/DFC/URTE-097/2025 DE FECHA 26/2/2025 (HRE-TGL-2025-3945) ENVIADO POR YACIMIENTOS PETROLÍFEROS FISCALES BOLIVIANOS. DÉBITO DE LA LIBRETA 00513022001 YPFB-&quot;OPERACIONES&quot; COBRO DE ÚTILES DE ESCRITORIO."/>
    <m/>
    <m/>
    <m/>
    <m/>
    <m/>
    <m/>
    <n v="60"/>
    <n v="0"/>
    <s v="NO_CONCILIADO"/>
  </r>
  <r>
    <x v="69"/>
    <m/>
    <x v="69"/>
    <x v="213"/>
    <s v="S11434000003"/>
    <s v="COB"/>
    <n v="1143400"/>
    <m/>
    <s v="||TRANSFERENCIA DE FONDOS SEGÚN MENSAJE SWIFT N°16441, CORREO ELECTRÓNICO DE LA FECHA Y NOTA CITE: DGAC/DAF/FIN/NE-0008/25 (HRE-TGL-1866) DE FECHA 29/01/2025 DE LA DIRECCIÓN GENERAL DE AERONÁUTICA CIVIL. (SECTOR PÚBLICO). DÉBITO DE LA LIBRETA 00117012001 DGAC, REPOSICIÓN DE ÚTILES DE ESCRITORIO."/>
    <m/>
    <m/>
    <m/>
    <m/>
    <m/>
    <m/>
    <n v="60"/>
    <n v="0"/>
    <s v="NO_CONCILIADO"/>
  </r>
  <r>
    <x v="2"/>
    <m/>
    <x v="2"/>
    <x v="213"/>
    <s v="S11433920001"/>
    <s v="COB"/>
    <n v="1143392"/>
    <m/>
    <s v="'COBRO DE'||ÚTILES DE ESCRITORIO POR EL COMPROBANTE NRO.1143391 DE LA FECHA S/G. NOTA CITE GAFC-0356/ DFC/URTE-097/2025 DE F.26.02.2025 (HRE-TGL-3945) ENVIADA POR YACIMIENTOS PETROLIFEROS FISCALES BOLIVIANOS DEBITO DE LA LIBRETA 00513022001 YPFB  OPERACIONES, COBRO DE UTILES DE ESCRITORIO"/>
    <m/>
    <m/>
    <m/>
    <m/>
    <m/>
    <m/>
    <n v="60"/>
    <n v="0"/>
    <s v="NO_CONCILIADO"/>
  </r>
  <r>
    <x v="65"/>
    <m/>
    <x v="65"/>
    <x v="213"/>
    <s v="S11434010003"/>
    <s v="COB"/>
    <n v="1143401"/>
    <m/>
    <s v="||REGULARIZACION DE LA OPERACION N°S1142650, REGISTRADA POR EL DEPTO. DE OPERACIONES DE INVERSION EN F.7.11.2025, EN ATENCION A CORREO ELECTRONICO DE LA CENTRAL DE ABASTECIMIENTO Y SUMINISTRO DE SALUD. DEBITO DE LA LIB. 00249012001 LBP  CEASS-CENTRAL DE ABAS. Y SUM.DE SALUD, COBRO DE UTIL. DE ESCRITO"/>
    <m/>
    <m/>
    <m/>
    <m/>
    <m/>
    <m/>
    <n v="60"/>
    <n v="0"/>
    <s v="NO_CONCILIADO"/>
  </r>
  <r>
    <x v="69"/>
    <m/>
    <x v="69"/>
    <x v="213"/>
    <s v="S11434030003"/>
    <s v="COB"/>
    <n v="1143403"/>
    <m/>
    <s v="||TRANSFERENCIA DE FONDOS S/G MENSAJE SWIFT NRO. 16451, CORREO ELECTRONICO DE LA FECHA Y NOTA CITE DGAC/DAF/FIN/NE-0008/25 DE F.29.01.2025 (HRE-TGL-1866) DE LA DIRECCION GENERAL DE AERONAUTICA CIVIL (SECTOR PÚBLICO). DEBITO DE LA LIBRETA 00117012001 DGAC, REPOSICIÓN DE ÚTILES DE ESCRITORIO."/>
    <m/>
    <m/>
    <m/>
    <m/>
    <m/>
    <m/>
    <n v="60"/>
    <n v="0"/>
    <s v="NO_CONCILIADO"/>
  </r>
  <r>
    <x v="2"/>
    <m/>
    <x v="2"/>
    <x v="213"/>
    <s v="S11434060001"/>
    <s v="COB"/>
    <n v="1143406"/>
    <m/>
    <s v="'COBRO DE'||ÚTILES DE ESCRITORIO POR EL COMPROBANTE NRO.1143405 DE LA FECHA S/G. NOTA CITE GAFC-0356/ DFC/URTE-097/2025 DE F.26.02.2025 (HRE-TGL-3945) ENVIADA POR YACIMIENTOS PETROLIFEROS FISCALES BOLIVIANOS DEBITO DE LA LIBRETA 00513022001 YPFB  OPERACIONES"/>
    <m/>
    <m/>
    <m/>
    <m/>
    <m/>
    <m/>
    <n v="60"/>
    <n v="0"/>
    <s v="NO_CONCILIADO"/>
  </r>
  <r>
    <x v="69"/>
    <m/>
    <x v="69"/>
    <x v="213"/>
    <s v="S11434080003"/>
    <s v="COB"/>
    <n v="1143408"/>
    <m/>
    <s v="||TRANSFERENCIA DE FONDOS SEGÚN MENSAJES SWIFT N°16460 Y 16457, CORREO ELECTRÓNICO DE LA FECHA Y NOTA CITE: DGAC/DAF/FIN/NE-0008/25 (HRE-TGL-1866) DE FECHA 29/01/2025 DE LA DIRECCIÓN GENERAL DE AERONÁUTICA CIVIL. (SECTOR PÚBLICO). DÉBITO DE LA LIBRETA 00117012001 DGAC, REPOSICIÓN DE ÚTILES DE ESCRITORIO."/>
    <m/>
    <m/>
    <m/>
    <m/>
    <m/>
    <m/>
    <n v="60"/>
    <n v="0"/>
    <s v="NO_CONCILIADO"/>
  </r>
  <r>
    <x v="2"/>
    <m/>
    <x v="2"/>
    <x v="213"/>
    <s v="S11434090001"/>
    <s v="COB"/>
    <n v="1143409"/>
    <m/>
    <s v="'COBRO DE'||ÚTILES DE ESCRITORIO POR EL COMPROBANTE NRO.1143402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3"/>
    <s v="G33789850001"/>
    <s v="CVD"/>
    <n v="3378985"/>
    <m/>
    <s v="COBRO COSTOS DE PAPELERIA SEGUN TRANSFERENCIA DEL EXTERIOR POR ORDEN DE MGAS COMERCIALIZADORA GAS NATURAL LTDA (BR/RIO DE JANEIRO) REF.: CRED 2268287322JS YPFB GAS NATURAL LIB. 00513012015 YPFB-HEROES DEL CHACO-BS"/>
    <m/>
    <m/>
    <m/>
    <m/>
    <m/>
    <m/>
    <n v="60"/>
    <n v="0"/>
    <s v="NO_CONCILIADO"/>
  </r>
  <r>
    <x v="56"/>
    <m/>
    <x v="56"/>
    <x v="213"/>
    <s v="G33789880001"/>
    <s v="CVD"/>
    <n v="3378988"/>
    <m/>
    <s v="COBRO COSTOS DE PAPELERIA SEGUN TRANSFERENCIA DEL EXTERIOR POR ORDEN DE CONSULADO GENERAL DEL ESTADO MIAMI REF:DEVOLUCIÓN DE SALDOS ELECCIONES NACIONALES 2025. LIB. 00099021001 TGN-RECURSOS ORDINARIOS (3987)"/>
    <m/>
    <m/>
    <m/>
    <m/>
    <m/>
    <m/>
    <n v="60"/>
    <n v="0"/>
    <s v="NO_CONCILIADO"/>
  </r>
  <r>
    <x v="39"/>
    <m/>
    <x v="39"/>
    <x v="213"/>
    <s v="G33789900001"/>
    <s v="CVD"/>
    <n v="3378990"/>
    <m/>
    <s v="COBRO COSTOS DE PAPELERIA POR REGULARIZACION DE TRANSFERENCIA DEL EXTERIOR POR ORDEN DE CONSULADO GERAL DO ESTADO PLURINACIONAL DE BOLIVIA REF:DEVOLUCIÓN DE SALDOS NO EJECUTADOS. LIB. 00099021001 TGN-RECURSOS ORDINARIOS (3987)"/>
    <m/>
    <m/>
    <m/>
    <m/>
    <m/>
    <m/>
    <n v="60"/>
    <n v="0"/>
    <s v="NO_CONCILIADO"/>
  </r>
  <r>
    <x v="56"/>
    <m/>
    <x v="56"/>
    <x v="213"/>
    <s v="G33789000002"/>
    <s v="CRV"/>
    <n v="3378900"/>
    <m/>
    <s v="REGULARIZACION DE TRANSFERENCIA DEL EXTERIOR SEGUN SWIFT NO.16245 DE FECHA 19/11/2025 ORDENANTE: EMBAJADA DEL ESTADO PLURINACIONAL - MEXICO REF:DEVOLUCIÓN DE SALDOS NO EJECUTADOS VOTO EN EL EXTERIOR. LIB. 00099021001 TGN-RECURSOS ORDINARIOS (3987)"/>
    <m/>
    <m/>
    <m/>
    <m/>
    <m/>
    <m/>
    <n v="0"/>
    <n v="17698.39"/>
    <s v="NO_CONCILIADO"/>
  </r>
  <r>
    <x v="102"/>
    <m/>
    <x v="102"/>
    <x v="213"/>
    <s v="Q23269830002"/>
    <s v="CRV"/>
    <n v="2326983"/>
    <m/>
    <s v="NUMERO DE LIBRETA CUT: LIBRETA NÂ° 00373024105 OPERACIÓN E75 TRANSFERENCIA DE LA CUENTA FISCAL BUN A LA CUT EN MN TRANSFERENCIA DE FONDOS A SOLICITUD DE: GOB. AUTONOMO MCPAL. QUIME CITE:GAMQ/MAE/RLH/NÂ°335/2025 CUENTA CUT 3987 LIBRETA NÂ° 00373024105 &quot;FDI-TRANSFERENCIAS PROGRAMAS Y/O PROYECTOS ("/>
    <m/>
    <m/>
    <m/>
    <m/>
    <m/>
    <m/>
    <n v="0"/>
    <n v="4499.99"/>
    <s v="NO_CONCILIADO"/>
  </r>
  <r>
    <x v="102"/>
    <m/>
    <x v="102"/>
    <x v="213"/>
    <s v="Q23269840002"/>
    <s v="CRV"/>
    <n v="2326984"/>
    <m/>
    <s v="NUMERO DE LIBRETA CUT: LIBRETA NÂ° 00373024105 OPERACIÓN E75 TRANSFERENCIA DE LA CUENTA FISCAL BUN A LA CUT EN MN TRANSFERENCIA DE FONDOS A SOLICITUD DE: GOB. AUTONOMO MCPAL. QUIME CITE:GAMQ/MAE/RLH/NÂ°336/2025 CUENTA CUT 3987 LIBRETA NÂ° 00373024105 &quot;FDI-TRANSFERENCIAS PROGRAMAS Y/O PROYECTOS ("/>
    <m/>
    <m/>
    <m/>
    <m/>
    <m/>
    <m/>
    <n v="0"/>
    <n v="23171.56"/>
    <s v="NO_CONCILIADO"/>
  </r>
  <r>
    <x v="11"/>
    <m/>
    <x v="11"/>
    <x v="213"/>
    <s v="Q23269850002"/>
    <s v="CRV"/>
    <n v="2326985"/>
    <m/>
    <s v="NUMERO DE LIBRETA CUT: LIBRETA 00047134101 OPERACIÓN E75 TRANSFERENCIA DE LA CUENTA FISCAL BUN A LA CUT EN MN TRANSFERENCIA DE FONDOS A SOLICITUD DE GOB. AUTONOMO MCPAL. DE COLOMI CITE: GAMC/00513/2025 CUENTA CUT 3987069001 - LIBRETA 00047134101 MDRYT-PARIII BS CONTRAPARTE GAMS FTE 41 ORG 113."/>
    <m/>
    <m/>
    <m/>
    <m/>
    <m/>
    <m/>
    <n v="0"/>
    <n v="139854.01999999999"/>
    <s v="NO_CONCILIADO"/>
  </r>
  <r>
    <x v="102"/>
    <m/>
    <x v="102"/>
    <x v="213"/>
    <s v="Q23269860002"/>
    <s v="CRV"/>
    <n v="2326986"/>
    <m/>
    <s v="NUMERO DE LIBRETA CUT: LIBRETA NÂ° 00373024105 OPERACIÓN E75 TRANSFERENCIA DE LA CUENTA FISCAL BUN A LA CUT EN MN TRANSFERENCIA DE FONDOS A SOLICITUD DE: GOBIERNO AUTONOMO MUNICIPAL DE OCURI SG.NOTA CITE: GAMO/SMAF/027/2025, CUENTA CUT 3987 LIBRETA NÂ° 00373024105 FDI - TRANSFERENCIAS PROGRAMAS Y/"/>
    <m/>
    <m/>
    <m/>
    <m/>
    <m/>
    <m/>
    <n v="0"/>
    <n v="36"/>
    <s v="NO_CONCILIADO"/>
  </r>
  <r>
    <x v="42"/>
    <m/>
    <x v="42"/>
    <x v="213"/>
    <s v="Q23273750002"/>
    <s v="CRV"/>
    <n v="2327375"/>
    <m/>
    <s v="NUMERO DE LIBRETA CUT: 00291012006 OPERACIÓN E18 TRANSFERENCIA DEL SISTEMA FINANCIERO POR CUENTA DE TERCEROS A LA CUT TRANSFERENCIA DERECHO DE VIA CONTRATO ABC NÂ° 12/25 GSC USO A SOLICITUD DE YPBF CHACO S.A."/>
    <m/>
    <m/>
    <m/>
    <m/>
    <m/>
    <m/>
    <n v="0"/>
    <n v="11336.03"/>
    <s v="NO_CONCILIADO"/>
  </r>
  <r>
    <x v="56"/>
    <m/>
    <x v="56"/>
    <x v="213"/>
    <s v="G33789010001"/>
    <s v="CVD"/>
    <n v="3378901"/>
    <m/>
    <s v="COBRO COSTOS DE PAPELERIA POR REGULARIZACION DE TRANSFERENCIA DEL EXTERIOR POR ORDEN DE EMBAJADA DEL ESTADO PLURINACIONAL - MEXICO REF:DEVOLUCIÓN DE SALDOS NO EJECUTADOS VOTO EN EL EXTERIOR. LIB. 00099021001 TGN-RECURSOS ORDINARIOS (3987)"/>
    <m/>
    <m/>
    <m/>
    <m/>
    <m/>
    <m/>
    <n v="60"/>
    <n v="0"/>
    <s v="NO_CONCILIADO"/>
  </r>
  <r>
    <x v="99"/>
    <m/>
    <x v="99"/>
    <x v="213"/>
    <s v="S11429700002"/>
    <s v="CRV"/>
    <n v="1142970"/>
    <m/>
    <s v="||TRANSF.RECURSOS FUND.CULTURAL DEL BCB P/PAGO DE ANTICIPO ADICIONAL DE OBRA &quot;CONST.DEL EDIFICIO DE ARCHIVO Y BIBLIOTECA NACIONALES DE BOLIVIA - ABNB - SUCRE&quot;, S/G FC-BCB.DG.EXT N°285/2025, BCB-GADM-SCONT-DAF-INF-2025-181, AUT.HR.BCB-HRE-TGL-2025-19403 TRANSFERENCIA A LA LIBRETA Nº 00293054202- FC-BCB CONST.EDIF.ARCH BIBL.NAL DE BOLIVIA-ABNB"/>
    <m/>
    <m/>
    <m/>
    <m/>
    <m/>
    <m/>
    <n v="0"/>
    <n v="3949514.9"/>
    <s v="NO_CONCILIADO"/>
  </r>
  <r>
    <x v="69"/>
    <m/>
    <x v="69"/>
    <x v="213"/>
    <s v="S11433100003"/>
    <s v="COB"/>
    <n v="1143310"/>
    <m/>
    <s v="||TRANSFERENCIA DE FONDOS SEGÚN MENSAJE SWIFT N°16429, CORREO ELECTRÓNICO DE LA FECHA Y NOTA CITE: DGAC/DAF/FIN/NE-0008/25 (HRE-TGL-1866) DE FECHA 29/01/2025 DE LA DIRECCIÓN GENERAL DE AERONÁUTICA CIVIL. (SECTOR PÚBLICO). DÉBITO DE LA LIBRETA 00117012001 DGAC, REPOSICIÓN DE ÚTILES DE ESCRITORIO."/>
    <m/>
    <m/>
    <m/>
    <m/>
    <m/>
    <m/>
    <n v="60"/>
    <n v="0"/>
    <s v="NO_CONCILIADO"/>
  </r>
  <r>
    <x v="1"/>
    <m/>
    <x v="1"/>
    <x v="214"/>
    <s v="O23498770002"/>
    <s v="BOD"/>
    <n v="2349877"/>
    <m/>
    <s v="00099021001 DEPOSITO DE EFECTIVO, DEPOSITANTE: WENDY MARIN MENDOZA, CONCEPTO: DEVOLUCION, CUENTA DE DEPOSITO: CUENTA UNICA DEL TESORO"/>
    <m/>
    <m/>
    <m/>
    <m/>
    <m/>
    <m/>
    <n v="0"/>
    <n v="550"/>
    <s v="NO_CONCILIADO"/>
  </r>
  <r>
    <x v="1"/>
    <m/>
    <x v="1"/>
    <x v="214"/>
    <s v="O23498960002"/>
    <s v="BOD"/>
    <n v="2349896"/>
    <m/>
    <s v="00099021001 DEPOSITO DE EFECTIVO, DEPOSITANTE: LOURDES ALIAGA ZAPATA, CONCEPTO: DOBLE PERCEPCION MES DE NOVIEMBRE 2025, CUENTA DE DEPOSITO: CUENTA UNICA DEL TESORO"/>
    <m/>
    <m/>
    <m/>
    <m/>
    <m/>
    <m/>
    <n v="0"/>
    <n v="2000"/>
    <s v="NO_CONCILIADO"/>
  </r>
  <r>
    <x v="62"/>
    <m/>
    <x v="62"/>
    <x v="214"/>
    <s v="O23499260002"/>
    <s v="BOD"/>
    <n v="2349926"/>
    <m/>
    <s v="00221022001 DEPOSITO DE EFECTIVO, DEPOSITANTE: PLACARSI SRL, CONCEPTO: FORM. M-02 ATRASADO, CUENTA DE DEPOSITO: CUENTA UNICA DEL TESORO"/>
    <m/>
    <m/>
    <m/>
    <m/>
    <m/>
    <m/>
    <n v="0"/>
    <n v="190"/>
    <s v="NO_CONCILIADO"/>
  </r>
  <r>
    <x v="18"/>
    <m/>
    <x v="18"/>
    <x v="214"/>
    <s v="O23499320002"/>
    <s v="BOD"/>
    <n v="2349932"/>
    <m/>
    <s v="00099021001 DEPOSITO DE EFECTIVO, DEPOSITANTE: LISBETH NOELIA SANDOVAL COLQUE, CONCEPTO: DEVOLUCION DE RECURSOS PUBLICOS EN CALIDAD DE ESTIPENDIO, CUENTA DE DEPOSITO: CUENTA UNICA DEL TESORO/DJBR"/>
    <m/>
    <m/>
    <m/>
    <m/>
    <m/>
    <m/>
    <n v="0"/>
    <n v="1296.5999999999999"/>
    <s v="NO_CONCILIADO"/>
  </r>
  <r>
    <x v="73"/>
    <m/>
    <x v="73"/>
    <x v="214"/>
    <s v="O23499490002"/>
    <s v="BOD"/>
    <n v="2349949"/>
    <m/>
    <s v="00070011102 DEPOSITO DE EFECTIVO, DEPOSITANTE: TATIANA ESPINOZA PRADO, CONCEPTO: DEVOLUCION POR EL CURSO DE INDUCCION AL SERVICIO PUBLICO, CUENTA DE DEPOSITO: CUENTA UNICA DEL TESORO"/>
    <m/>
    <m/>
    <m/>
    <m/>
    <m/>
    <m/>
    <n v="0"/>
    <n v="140"/>
    <s v="NO_CONCILIADO"/>
  </r>
  <r>
    <x v="62"/>
    <m/>
    <x v="62"/>
    <x v="214"/>
    <s v="O23499670002"/>
    <s v="BOD"/>
    <n v="2349967"/>
    <m/>
    <s v="00221022001 DEPOSITO DE EFECTIVO, DEPOSITANTE: EMPRESA MINERA H.C. CAMBEROS, CONCEPTO: TRAMITE FORMULARIO M-02 (FUERA DE PLAZO), CUENTA DE DEPOSITO: CUENTA UNICA DEL TESORO"/>
    <m/>
    <m/>
    <m/>
    <m/>
    <m/>
    <m/>
    <n v="0"/>
    <n v="100"/>
    <s v="NO_CONCILIADO"/>
  </r>
  <r>
    <x v="62"/>
    <m/>
    <x v="62"/>
    <x v="214"/>
    <s v="O23499700002"/>
    <s v="BOD"/>
    <n v="2349970"/>
    <m/>
    <s v="00221022001 DEPOSITO DE EFECTIVO, DEPOSITANTE: EMPRESA MINERA H.C. CAMBEROS, CONCEPTO: TRAMITE FORMULARIO M-02(FUERA DE PLAZO) CON 10% DE INCREMENTO, CUENTA DE DEPOSITO: CUENTA UNICA DEL TESORO"/>
    <m/>
    <m/>
    <m/>
    <m/>
    <m/>
    <m/>
    <n v="0"/>
    <n v="100"/>
    <s v="NO_CONCILIADO"/>
  </r>
  <r>
    <x v="62"/>
    <m/>
    <x v="62"/>
    <x v="214"/>
    <s v="O23499810002"/>
    <s v="BOD"/>
    <n v="2349981"/>
    <m/>
    <s v="00221022001 DEPOSITO DE EFECTIVO, DEPOSITANTE: BEYMAR JOSE LOPEZ CORIS, CONCEPTO: DECLARACION DE LIQUIDACION FUERA DE PLAZO, CUENTA DE DEPOSITO: CUENTA UNICA DEL TESORO"/>
    <m/>
    <m/>
    <m/>
    <m/>
    <m/>
    <m/>
    <n v="0"/>
    <n v="200"/>
    <s v="NO_CONCILIADO"/>
  </r>
  <r>
    <x v="62"/>
    <m/>
    <x v="62"/>
    <x v="214"/>
    <s v="O23499720002"/>
    <s v="BOD"/>
    <n v="2349972"/>
    <m/>
    <s v="00221022001 DEPOSITO DE EFECTIVO, DEPOSITANTE: EMPRESA MINERA H.C. CAMBEROS, CONCEPTO: TRAMITE FORMULARIO M-02(FUERA DE PLAZO), CUENTA DE DEPOSITO: CUENTA UNICA DEL TESORO"/>
    <m/>
    <m/>
    <m/>
    <m/>
    <m/>
    <m/>
    <n v="0"/>
    <n v="100"/>
    <s v="NO_CONCILIADO"/>
  </r>
  <r>
    <x v="62"/>
    <m/>
    <x v="62"/>
    <x v="214"/>
    <s v="O23499740002"/>
    <s v="BOD"/>
    <n v="2349974"/>
    <m/>
    <s v="00221022001 DEPOSITO DE EFECTIVO, DEPOSITANTE: EMPRESA MINERA H.C. CAMBEROS, CONCEPTO: TRAMITE FORMULARIO M-02(FUERA DE PLAZO) CON 10% DE INCREMENTO, CUENTA DE DEPOSITO: CUENTA UNICA DEL TESORO"/>
    <m/>
    <m/>
    <m/>
    <m/>
    <m/>
    <m/>
    <n v="0"/>
    <n v="100"/>
    <s v="NO_CONCILIADO"/>
  </r>
  <r>
    <x v="58"/>
    <m/>
    <x v="58"/>
    <x v="214"/>
    <s v="O23499800002"/>
    <s v="BOD"/>
    <n v="2349980"/>
    <m/>
    <s v="00132052001 DEPOSITO DE EFECTIVO, DEPOSITANTE: JOSE MANUEL VILLALOBOS MAMANI, CONCEPTO: POR INCUMPLIMIENTO AL INSTRUCTIVO TRIBUTARIO, CUENTA DE DEPOSITO: CUENTA UNICA DEL TESORO"/>
    <m/>
    <m/>
    <m/>
    <m/>
    <m/>
    <m/>
    <n v="0"/>
    <n v="89.89"/>
    <s v="NO_CONCILIADO"/>
  </r>
  <r>
    <x v="1"/>
    <m/>
    <x v="1"/>
    <x v="214"/>
    <s v="O23499900002"/>
    <s v="BOD"/>
    <n v="2349990"/>
    <m/>
    <s v="00099021001 DEPOSITO DE EFECTIVO, DEPOSITANTE: PORFIRIO LIMACHI POMA, CONCEPTO: COBRO INDEBIDO-DEVOLUCION, CUENTA DE DEPOSITO: CUENTA UNICA DEL TESORO"/>
    <m/>
    <m/>
    <m/>
    <m/>
    <m/>
    <m/>
    <n v="0"/>
    <n v="950"/>
    <s v="NO_CONCILIADO"/>
  </r>
  <r>
    <x v="101"/>
    <m/>
    <x v="101"/>
    <x v="214"/>
    <s v="O23499940002"/>
    <s v="BOD"/>
    <n v="2349994"/>
    <m/>
    <s v="00865012001 DEPOSITO DE EFECTIVO, DEPOSITANTE: RUTH MARISOL GARCIA SANDY, CONCEPTO: PAGO DE DEUDA, CUENTA DE DEPOSITO: CUENTA UNICA DEL TESORO"/>
    <m/>
    <m/>
    <m/>
    <m/>
    <m/>
    <m/>
    <n v="0"/>
    <n v="539.5"/>
    <s v="NO_CONCILIADO"/>
  </r>
  <r>
    <x v="62"/>
    <m/>
    <x v="62"/>
    <x v="214"/>
    <s v="O23500700002"/>
    <s v="BOD"/>
    <n v="2350070"/>
    <m/>
    <s v="00221022001 DEPOSITO DE EFECTIVO, DEPOSITANTE: EMPRESA MINERA LA CORDILLERA DEL SUR, CONCEPTO: TRAMITE DE FORMULARIO M-2 (FUERA DE PLAZO), CUENTA DE DEPOSITO: CUENTA UNICA DEL TESORO"/>
    <m/>
    <m/>
    <m/>
    <m/>
    <m/>
    <m/>
    <n v="0"/>
    <n v="100"/>
    <s v="NO_CONCILIADO"/>
  </r>
  <r>
    <x v="62"/>
    <m/>
    <x v="62"/>
    <x v="214"/>
    <s v="O23500670002"/>
    <s v="BOD"/>
    <n v="2350067"/>
    <m/>
    <s v="00221022001 DEPOSITO DE EFECTIVO, DEPOSITANTE: EMPRESA MINERA LA CORDILLERA DEL SUR, CONCEPTO: TRAMITE DE FORMULARIO M-2 (FUERA DE PLAZO), CUENTA DE DEPOSITO: CUENTA UNICA DEL TESORO"/>
    <m/>
    <m/>
    <m/>
    <m/>
    <m/>
    <m/>
    <n v="0"/>
    <n v="100"/>
    <s v="NO_CONCILIADO"/>
  </r>
  <r>
    <x v="62"/>
    <m/>
    <x v="62"/>
    <x v="214"/>
    <s v="O23500710002"/>
    <s v="BOD"/>
    <n v="2350071"/>
    <m/>
    <s v="00221022001 DEPOSITO DE EFECTIVO, DEPOSITANTE: EMPRESA MINERA LA CORDILLERA DEL SUR, CONCEPTO: TRAMITE DE FORMULARIO M-2 (FUERA DE PLAZO), CUENTA DE DEPOSITO: CUENTA UNICA DEL TESORO"/>
    <m/>
    <m/>
    <m/>
    <m/>
    <m/>
    <m/>
    <n v="0"/>
    <n v="100"/>
    <s v="NO_CONCILIADO"/>
  </r>
  <r>
    <x v="62"/>
    <m/>
    <x v="62"/>
    <x v="214"/>
    <s v="O23500740002"/>
    <s v="BOD"/>
    <n v="2350074"/>
    <m/>
    <s v="00221022001 DEPOSITO DE EFECTIVO, DEPOSITANTE: GOLDEN MULE S.A., CONCEPTO: FUERA DE PLAZO, CUENTA DE DEPOSITO: CUENTA UNICA DEL TESORO"/>
    <m/>
    <m/>
    <m/>
    <m/>
    <m/>
    <m/>
    <n v="0"/>
    <n v="260"/>
    <s v="NO_CONCILIADO"/>
  </r>
  <r>
    <x v="62"/>
    <m/>
    <x v="62"/>
    <x v="214"/>
    <s v="O23500750002"/>
    <s v="BOD"/>
    <n v="2350075"/>
    <m/>
    <s v="00221022001 DEPOSITO DE EFECTIVO, DEPOSITANTE: GOLDEN MULE S.A., CONCEPTO: FUERA DE PLAZO, CUENTA DE DEPOSITO: CUENTA UNICA DEL TESORO"/>
    <m/>
    <m/>
    <m/>
    <m/>
    <m/>
    <m/>
    <n v="0"/>
    <n v="100"/>
    <s v="NO_CONCILIADO"/>
  </r>
  <r>
    <x v="62"/>
    <m/>
    <x v="62"/>
    <x v="214"/>
    <s v="O23500760002"/>
    <s v="BOD"/>
    <n v="2350076"/>
    <m/>
    <s v="00221022001 DEPOSITO DE EFECTIVO, DEPOSITANTE: GOLDEN MULE S.A., CONCEPTO: FUERA DE PLAZO, CUENTA DE DEPOSITO: CUENTA UNICA DEL TESORO"/>
    <m/>
    <m/>
    <m/>
    <m/>
    <m/>
    <m/>
    <n v="0"/>
    <n v="100"/>
    <s v="NO_CONCILIADO"/>
  </r>
  <r>
    <x v="62"/>
    <m/>
    <x v="62"/>
    <x v="214"/>
    <s v="O23500770002"/>
    <s v="BOD"/>
    <n v="2350077"/>
    <m/>
    <s v="00221022001 DEPOSITO DE EFECTIVO, DEPOSITANTE: GOLDEN MULE S.A., CONCEPTO: FUERA DE PLAZO, CUENTA DE DEPOSITO: CUENTA UNICA DEL TESORO"/>
    <m/>
    <m/>
    <m/>
    <m/>
    <m/>
    <m/>
    <n v="0"/>
    <n v="100"/>
    <s v="NO_CONCILIADO"/>
  </r>
  <r>
    <x v="62"/>
    <m/>
    <x v="62"/>
    <x v="214"/>
    <s v="O23500780002"/>
    <s v="BOD"/>
    <n v="2350078"/>
    <m/>
    <s v="00221022001 DEPOSITO DE EFECTIVO, DEPOSITANTE: GOLDEN MULE S.A., CONCEPTO: FUERA DE PLAZO, CUENTA DE DEPOSITO: CUENTA UNICA DEL TESORO"/>
    <m/>
    <m/>
    <m/>
    <m/>
    <m/>
    <m/>
    <n v="0"/>
    <n v="100"/>
    <s v="NO_CONCILIADO"/>
  </r>
  <r>
    <x v="98"/>
    <m/>
    <x v="98"/>
    <x v="214"/>
    <s v="O23500990002"/>
    <s v="BOD"/>
    <n v="2350099"/>
    <m/>
    <s v="00099021001 DEPOSITO DE EFECTIVO, DEPOSITANTE: CONCESIONARIA PAULA CHURA, CONCEPTO: SERVICIO DE AGUA POTABLE (MINISTERIO DE PLANIFICACION Y DESARROLLO), CUENTA DE DEPOSITO: CUENTA UNICA DEL TESORO"/>
    <m/>
    <m/>
    <m/>
    <m/>
    <m/>
    <m/>
    <n v="0"/>
    <n v="80.37"/>
    <s v="NO_CONCILIADO"/>
  </r>
  <r>
    <x v="98"/>
    <m/>
    <x v="98"/>
    <x v="214"/>
    <s v="O23501000002"/>
    <s v="BOD"/>
    <n v="2350100"/>
    <m/>
    <s v="00099021001 DEPOSITO DE EFECTIVO, DEPOSITANTE: CONCESIONARIA PAULA CHURA, CONCEPTO: SERVICIO DE ENERGIA ELECTRICA (MINISTERIO DE PLANIFICACION Y DESARROLLO), CUENTA DE DEPOSITO: CUENTA UNICA DEL TESORO"/>
    <m/>
    <m/>
    <m/>
    <m/>
    <m/>
    <m/>
    <n v="0"/>
    <n v="169.88"/>
    <s v="NO_CONCILIADO"/>
  </r>
  <r>
    <x v="97"/>
    <m/>
    <x v="97"/>
    <x v="214"/>
    <s v="O23501020002"/>
    <s v="BOD"/>
    <n v="2350102"/>
    <m/>
    <s v="00383012001 DEPOSITO DE EFECTIVO, DEPOSITANTE: AGENCIA BOLIVIANA DE CORREOS, CONCEPTO: REGIONAL LA PAZ 10-15/11/2025, CUENTA DE DEPOSITO: CUENTA UNICA DEL TESORO"/>
    <m/>
    <m/>
    <m/>
    <m/>
    <m/>
    <m/>
    <n v="0"/>
    <n v="41435.1"/>
    <s v="NO_CONCILIADO"/>
  </r>
  <r>
    <x v="108"/>
    <m/>
    <x v="108"/>
    <x v="214"/>
    <s v="B23498900002"/>
    <s v="BOD"/>
    <n v="2349890"/>
    <m/>
    <s v="00290012001 DEP.DE CHEQ.AJENOS,RET.DE CAM.,CONCEPTO: OTROS INGRESOS SEGUN TRAMITE N°11852636,DEP.: SERVICIO DE IMPUESTOS NACIONALES , PROCEDENCIA: BANCO UNION S.A., CHEQUE: 8313, FECHA DE EMISION:18/11/2025"/>
    <m/>
    <m/>
    <m/>
    <m/>
    <m/>
    <m/>
    <n v="0"/>
    <n v="126"/>
    <s v="NO_CONCILIADO"/>
  </r>
  <r>
    <x v="1"/>
    <m/>
    <x v="1"/>
    <x v="214"/>
    <s v="B23498970002"/>
    <s v="BOD"/>
    <n v="2349897"/>
    <m/>
    <s v="00099021001 DEP.DE CHEQ.AJENOS,RET.DE CAM.,CONCEPTO: DEVOLUCION PLANILLAS DE INCAPACIDADES,DEP.: CAJA DE SALUD CORDES , PROCEDENCIA: BANCO UNION S.A., CHEQUE: 55785, FECHA DE EMISION:24/10/2025"/>
    <m/>
    <m/>
    <m/>
    <m/>
    <m/>
    <m/>
    <n v="0"/>
    <n v="5428.96"/>
    <s v="NO_CONCILIADO"/>
  </r>
  <r>
    <x v="3"/>
    <m/>
    <x v="3"/>
    <x v="214"/>
    <s v="B23499140002"/>
    <s v="BOD"/>
    <n v="2349914"/>
    <m/>
    <s v="00099021001 DEP.DE CHEQ.AJENOS,RET.DE CAM.,CONCEPTO: PAGO REEMBOLSO DE SUBSIDIO DE INCAPACIDAD PERIODO JULIO 2025,DEP.: CAJA NACIONAL DE SALUD , PROCEDENCIA: BANCO UNION S.A., CHEQUE: 88554, FECHA DE EMISION:20/11/2025"/>
    <m/>
    <m/>
    <m/>
    <m/>
    <m/>
    <m/>
    <n v="0"/>
    <n v="7043.31"/>
    <s v="NO_CONCILIADO"/>
  </r>
  <r>
    <x v="3"/>
    <m/>
    <x v="3"/>
    <x v="214"/>
    <s v="B23499150002"/>
    <s v="BOD"/>
    <n v="2349915"/>
    <m/>
    <s v="00099021001 DEP.DE CHEQ.AJENOS,RET.DE CAM.,CONCEPTO: PAGO REEMBOLSO DE SUBSIDIO DE INCAPACIDAD TEMPORAL PERIODO AGOSTO 2025,DEP.: CAJA NACIONAL DE SALUD , PROCEDENCIA: BANCO UNION S.A., CHEQUE: 88555, FECHA DE EMISION:20/11/2025"/>
    <m/>
    <m/>
    <m/>
    <m/>
    <m/>
    <m/>
    <n v="0"/>
    <n v="200050.42"/>
    <s v="NO_CONCILIADO"/>
  </r>
  <r>
    <x v="3"/>
    <m/>
    <x v="3"/>
    <x v="214"/>
    <s v="B23499180002"/>
    <s v="BOD"/>
    <n v="2349918"/>
    <m/>
    <s v="00099021001 DEP.DE CHEQ.AJENOS,RET.DE CAM.,CONCEPTO: INCAPACIDADES,DEP.: CAJA NACIONAL DE SALUD , PROCEDENCIA: BANCO UNION S.A., CHEQUE: 12341, FECHA DE EMISION:13/11/2025"/>
    <m/>
    <m/>
    <m/>
    <m/>
    <m/>
    <m/>
    <n v="0"/>
    <n v="23532.32"/>
    <s v="NO_CONCILIADO"/>
  </r>
  <r>
    <x v="107"/>
    <m/>
    <x v="107"/>
    <x v="214"/>
    <s v="B23499240002"/>
    <s v="BOD"/>
    <n v="2349924"/>
    <m/>
    <s v="00287102001 DEP.DE CHEQ.AJENOS,RET.DE CAM.,CONCEPTO: FONDO NACIONAL DE INVERSION PRODUCTIVA Y SOCIAL - F.P.S.,DEP.: CAJA DE SALUD CORDES , PROCEDENCIA: BANCO UNION S.A., CHEQUE: 56478, FECHA DE EMISION:11/11/2025"/>
    <m/>
    <m/>
    <m/>
    <m/>
    <m/>
    <m/>
    <n v="0"/>
    <n v="6584.08"/>
    <s v="NO_CONCILIADO"/>
  </r>
  <r>
    <x v="5"/>
    <m/>
    <x v="5"/>
    <x v="214"/>
    <s v="B23499250002"/>
    <s v="BOD"/>
    <n v="2349925"/>
    <m/>
    <s v="00099021001 DEP.DE CHEQ.AJENOS,RET.DE CAM.,CONCEPTO: MINISTERIO DE MEDIO AMBIENTE Y AGUA,DEP.: CAJA DE SALUD CORDES , PROCEDENCIA: BANCO UNION S.A., CHEQUE: 56477, FECHA DE EMISION:11/11/2025"/>
    <m/>
    <m/>
    <m/>
    <m/>
    <m/>
    <m/>
    <n v="0"/>
    <n v="1097.8399999999999"/>
    <s v="NO_CONCILIADO"/>
  </r>
  <r>
    <x v="1"/>
    <m/>
    <x v="1"/>
    <x v="214"/>
    <s v="B23499310002"/>
    <s v="BOD"/>
    <n v="2349931"/>
    <m/>
    <s v="00099024113 DEP.DE CHEQ.AJENOS,RET.DE CAM.,CONCEPTO: EJECUCION DE BOLETA DE GARANTIA MOD. ED. DANIEL CAMPOS,DEP.: BANCO PRODEM S.A. , PROCEDENCIA: BANCO PRODEM SOCIEDAD ANONIMA, CHEQUE: 2549, FECHA DE EMISION:17/11/2025"/>
    <m/>
    <m/>
    <m/>
    <m/>
    <m/>
    <m/>
    <n v="0"/>
    <n v="986229.02"/>
    <s v="NO_CONCILIADO"/>
  </r>
  <r>
    <x v="62"/>
    <m/>
    <x v="62"/>
    <x v="214"/>
    <s v="B23499330002"/>
    <s v="BOD"/>
    <n v="2349933"/>
    <m/>
    <s v="00221022001 DEP.DE CHEQ.AJENOS,RET.DE CAM.,CONCEPTO: DEPÓSITO,DEP.: ANGEL JULIO MENDOZA FLORES , PROCEDENCIA: BANCO UNION S.A., CHEQUE: 223861, FECHA DE EMISION:20/11/2025"/>
    <m/>
    <m/>
    <m/>
    <m/>
    <m/>
    <m/>
    <n v="0"/>
    <n v="3200"/>
    <s v="NO_CONCILIADO"/>
  </r>
  <r>
    <x v="62"/>
    <m/>
    <x v="62"/>
    <x v="214"/>
    <s v="B23499350002"/>
    <s v="BOD"/>
    <n v="2349935"/>
    <m/>
    <s v="00221022001 DEP.DE CHEQ.AJENOS,RET.DE CAM.,CONCEPTO: DEPÓSITO,DEP.: WILSON ARGELBOL CHAMBI GARCIA , PROCEDENCIA: BANCO UNION S.A., CHEQUE: 223860, FECHA DE EMISION:20/11/2025"/>
    <m/>
    <m/>
    <m/>
    <m/>
    <m/>
    <m/>
    <n v="0"/>
    <n v="200"/>
    <s v="NO_CONCILIADO"/>
  </r>
  <r>
    <x v="5"/>
    <m/>
    <x v="5"/>
    <x v="214"/>
    <s v="B23499470002"/>
    <s v="BOD"/>
    <n v="2349947"/>
    <m/>
    <s v="00086038003 DEP.DE CHEQ.AJENOS,RET.DE CAM.,CONCEPTO: 3ER DESEMBOLSO FIDUCIARIO,DEP.: FUNDESNAP , PROCEDENCIA: BANCO BISA S.A., CHEQUE: 2957, FECHA DE EMISION:17/11/2025"/>
    <m/>
    <m/>
    <m/>
    <m/>
    <m/>
    <m/>
    <n v="0"/>
    <n v="54800"/>
    <s v="NO_CONCILIADO"/>
  </r>
  <r>
    <x v="77"/>
    <m/>
    <x v="77"/>
    <x v="214"/>
    <s v="B23499560002"/>
    <s v="BOD"/>
    <n v="2349956"/>
    <m/>
    <s v="00423012001 DEP.DE CHEQ.AJENOS,RET.DE CAM.,CONCEPTO: CONVENIO INTERINSTITUCIONAL,DEP.: UNIVALLE S.A. , PROCEDENCIA: BANCO NACIONAL DE BOLIVIA S.A., CHEQUE: 10271, FECHA DE EMISION:13/11/2025"/>
    <m/>
    <m/>
    <m/>
    <m/>
    <m/>
    <m/>
    <n v="0"/>
    <n v="1392"/>
    <s v="NO_CONCILIADO"/>
  </r>
  <r>
    <x v="5"/>
    <m/>
    <x v="5"/>
    <x v="214"/>
    <s v="B23499480002"/>
    <s v="BOD"/>
    <n v="2349948"/>
    <m/>
    <s v="00086038003 DEP.DE CHEQ.AJENOS,RET.DE CAM.,CONCEPTO: 3ER DESEMBOLSO FIDUCIARIO,DEP.: FUNDESNAP , PROCEDENCIA: BANCO BISA S.A., CHEQUE: 2958, FECHA DE EMISION:17/11/2025"/>
    <m/>
    <m/>
    <m/>
    <m/>
    <m/>
    <m/>
    <n v="0"/>
    <n v="34250"/>
    <s v="NO_CONCILIADO"/>
  </r>
  <r>
    <x v="5"/>
    <m/>
    <x v="5"/>
    <x v="214"/>
    <s v="B23499500002"/>
    <s v="BOD"/>
    <n v="2349950"/>
    <m/>
    <s v="00086038003 DEP.DE CHEQ.AJENOS,RET.DE CAM.,CONCEPTO: 3ER DESEMBOLSO FIDUCIARIO,DEP.: FUNDESNAP , PROCEDENCIA: BANCO BISA S.A., CHEQUE: 2952, FECHA DE EMISION:20/11/2025"/>
    <m/>
    <m/>
    <m/>
    <m/>
    <m/>
    <m/>
    <n v="0"/>
    <n v="137000"/>
    <s v="NO_CONCILIADO"/>
  </r>
  <r>
    <x v="5"/>
    <m/>
    <x v="5"/>
    <x v="214"/>
    <s v="B23499540002"/>
    <s v="BOD"/>
    <n v="2349954"/>
    <m/>
    <s v="00086038003 DEP.DE CHEQ.AJENOS,RET.DE CAM.,CONCEPTO: 3ER DESEMBOLSO FIDUCIARIO,DEP.: FUNDESNAP , PROCEDENCIA: BANCO BISA S.A., CHEQUE: 2951, FECHA DE EMISION:20/11/2025"/>
    <m/>
    <m/>
    <m/>
    <m/>
    <m/>
    <m/>
    <n v="0"/>
    <n v="137000"/>
    <s v="NO_CONCILIADO"/>
  </r>
  <r>
    <x v="5"/>
    <m/>
    <x v="5"/>
    <x v="214"/>
    <s v="B23499620002"/>
    <s v="BOD"/>
    <n v="2349962"/>
    <m/>
    <s v="00086038003 DEP.DE CHEQ.AJENOS,RET.DE CAM.,CONCEPTO: 3ER DESEMBOLSO FIDUCIARIO,DEP.: FUNDESNAP , PROCEDENCIA: BANCO BISA S.A., CHEQUE: 2953, FECHA DE EMISION:20/11/2025"/>
    <m/>
    <m/>
    <m/>
    <m/>
    <m/>
    <m/>
    <n v="0"/>
    <n v="137000"/>
    <s v="NO_CONCILIADO"/>
  </r>
  <r>
    <x v="5"/>
    <m/>
    <x v="5"/>
    <x v="214"/>
    <s v="B23499650002"/>
    <s v="BOD"/>
    <n v="2349965"/>
    <m/>
    <s v="00086038003 DEP.DE CHEQ.AJENOS,RET.DE CAM.,CONCEPTO: 3ER DESEMBOLSO FIDUCIARIO,DEP.: FUNDESNAP , PROCEDENCIA: BANCO BISA S.A., CHEQUE: 2954, FECHA DE EMISION:20/11/2025"/>
    <m/>
    <m/>
    <m/>
    <m/>
    <m/>
    <m/>
    <n v="0"/>
    <n v="137000"/>
    <s v="NO_CONCILIADO"/>
  </r>
  <r>
    <x v="5"/>
    <m/>
    <x v="5"/>
    <x v="214"/>
    <s v="B23499690002"/>
    <s v="BOD"/>
    <n v="2349969"/>
    <m/>
    <s v="00086038003 DEP.DE CHEQ.AJENOS,RET.DE CAM.,CONCEPTO: 3ER DESEMBOLSO FIDUCIARIO,DEP.: FUNDESNAP , PROCEDENCIA: BANCO BISA S.A., CHEQUE: 2955, FECHA DE EMISION:20/11/2025"/>
    <m/>
    <m/>
    <m/>
    <m/>
    <m/>
    <m/>
    <n v="0"/>
    <n v="137000"/>
    <s v="NO_CONCILIADO"/>
  </r>
  <r>
    <x v="5"/>
    <m/>
    <x v="5"/>
    <x v="214"/>
    <s v="B23499730002"/>
    <s v="BOD"/>
    <n v="2349973"/>
    <m/>
    <s v="00086038003 DEP.DE CHEQ.AJENOS,RET.DE CAM.,CONCEPTO: 3ER DESEMBOLSO FIDUCIARIO,DEP.: FUNDESNAP , PROCEDENCIA: BANCO BISA S.A., CHEQUE: 2956, FECHA DE EMISION:20/11/2025"/>
    <m/>
    <m/>
    <m/>
    <m/>
    <m/>
    <m/>
    <n v="0"/>
    <n v="137000"/>
    <s v="NO_CONCILIADO"/>
  </r>
  <r>
    <x v="83"/>
    <m/>
    <x v="83"/>
    <x v="214"/>
    <s v="B23499820002"/>
    <s v="BOD"/>
    <n v="2349982"/>
    <m/>
    <s v="00283012002 DEP.DE CHEQ.AJENOS,RET.DE CAM.,CONCEPTO: INDEMINIZACION POR SINIESTRO ADUANA NACIONAL,DEP.: UNIBIENES S.A. , PROCEDENCIA: BANCO UNION S.A., CHEQUE: 6905, FECHA DE EMISION:18/11/2025"/>
    <m/>
    <m/>
    <m/>
    <m/>
    <m/>
    <m/>
    <n v="0"/>
    <n v="12903.88"/>
    <s v="NO_CONCILIADO"/>
  </r>
  <r>
    <x v="83"/>
    <m/>
    <x v="83"/>
    <x v="214"/>
    <s v="B23499830002"/>
    <s v="BOD"/>
    <n v="2349983"/>
    <m/>
    <s v="00283012002 DEP.DE CHEQ.AJENOS,RET.DE CAM.,CONCEPTO: INDEMINIZACION POR SINIESTRO ADUANA NACIONAL,DEP.: UNIBIENES S.A. , PROCEDENCIA: BANCO UNION S.A., CHEQUE: 6907, FECHA DE EMISION:18/11/2025"/>
    <m/>
    <m/>
    <m/>
    <m/>
    <m/>
    <m/>
    <n v="0"/>
    <n v="2706"/>
    <s v="NO_CONCILIADO"/>
  </r>
  <r>
    <x v="83"/>
    <m/>
    <x v="83"/>
    <x v="214"/>
    <s v="B23499850002"/>
    <s v="BOD"/>
    <n v="2349985"/>
    <m/>
    <s v="00283012002 DEP.DE CHEQ.AJENOS,RET.DE CAM.,CONCEPTO: INDEMINIZACION POR SINIESTRO ADUANA NACIONAL,DEP.: UNIBIENES S.A. , PROCEDENCIA: BANCO UNION S.A., CHEQUE: 6906, FECHA DE EMISION:18/11/2025"/>
    <m/>
    <m/>
    <m/>
    <m/>
    <m/>
    <m/>
    <n v="0"/>
    <n v="4657.6000000000004"/>
    <s v="NO_CONCILIADO"/>
  </r>
  <r>
    <x v="78"/>
    <m/>
    <x v="78"/>
    <x v="214"/>
    <s v="B23499860002"/>
    <s v="BOD"/>
    <n v="2349986"/>
    <m/>
    <s v="00234012001 DEP.DE CHEQ.AJENOS,RET.DE CAM.,CONCEPTO: RECUPERACION DE CUENTAS POR COBRAR GESTION 2010,DEP.: RICHARD FIDEL ARANCIBIA MATOS , PROCEDENCIA: BANCO UNION S.A., CHEQUE: 2099, FECHA DE EMISION:17/11/2025"/>
    <m/>
    <m/>
    <m/>
    <m/>
    <m/>
    <m/>
    <n v="0"/>
    <n v="2943"/>
    <s v="NO_CONCILIADO"/>
  </r>
  <r>
    <x v="78"/>
    <m/>
    <x v="78"/>
    <x v="214"/>
    <s v="B23499890002"/>
    <s v="BOD"/>
    <n v="2349989"/>
    <m/>
    <s v="00234012001 DEP.DE CHEQ.AJENOS,RET.DE CAM.,CONCEPTO: DEVOLUCION DE VIATICO CORRESPONDIENTE DEL 21 AL 26 DE ABRIL DE 2010,DEP.: TEODORO QUISPE GUARACHI , PROCEDENCIA: BANCO UNION S.A., CHEQUE: 2098, FECHA DE EMISION:17/11/2025"/>
    <m/>
    <m/>
    <m/>
    <m/>
    <m/>
    <m/>
    <n v="0"/>
    <n v="960"/>
    <s v="NO_CONCILIADO"/>
  </r>
  <r>
    <x v="2"/>
    <m/>
    <x v="2"/>
    <x v="214"/>
    <s v="G33797840001"/>
    <s v="CVD"/>
    <n v="3379784"/>
    <m/>
    <s v="COBRO COSTOS DE PAPELERIA POR REGULARIZACION DE TRANSFERENCIA DEL EXTERIOR POR ORDEN DE YPFB ENERGIA DO BRASIL LTDA (BR RIO DE JANEIRO) FECHA VALOR 19/11/2025, REF.:/INV/EXB-EDB-09/25,EXB-EDBC-09/25/INV/EXB-EDBT-09/25 CRED (S065323284CA01 - TRN/20251119-00235893) LIB. 00513012015 YPFB-HEROES DEL CHACO-BS"/>
    <m/>
    <m/>
    <m/>
    <m/>
    <m/>
    <m/>
    <n v="60"/>
    <n v="0"/>
    <s v="NO_CONCILIADO"/>
  </r>
  <r>
    <x v="44"/>
    <m/>
    <x v="44"/>
    <x v="214"/>
    <s v="G33803760003"/>
    <s v="COB"/>
    <n v="20664"/>
    <m/>
    <s v="PAGO A CAF PRÉSTAMO CFA005802 VCTO. 20-11-2025 POR CUENTA DE TGN, SEGÚN NOTA MEFP/VTCP/DGCP/UODP N° 533/2025 DE 12-11-2025, VALOR 20-11-2025 CAPITAL USD 2.903.008,94 INTERESES USD 525.889,10 CTA. 3987 CUENTA UNICA DEL TESORO LIB. 00099021001 REF.: COMISIONES BANCARIAS"/>
    <m/>
    <m/>
    <m/>
    <m/>
    <m/>
    <m/>
    <n v="23882.25"/>
    <n v="0"/>
    <s v="NO_CONCILIADO"/>
  </r>
  <r>
    <x v="69"/>
    <m/>
    <x v="69"/>
    <x v="214"/>
    <s v="S11434310003"/>
    <s v="COB"/>
    <n v="1143431"/>
    <m/>
    <s v="||TRANSFERENCIA DE FONDOS SEGÚN MENSAJES SWIFT N°16471 Y 16507 DE LA FECHA Y NOTA CITE: DGAC/DAF/FIN/NE-0008/25 (HRE-TGL-1866) DE FECHA 29/01/2025 DE LA DIRECCIÓN GENERAL DE AERONÁUTICA CIVIL. (SECTOR PÚBLICO). DÉBITO DE LA LIBRETA 00117012001 DGAC, REPOSICIÓN DE ÚTILES DE ESCRITORIO."/>
    <m/>
    <m/>
    <m/>
    <m/>
    <m/>
    <m/>
    <n v="60"/>
    <n v="0"/>
    <s v="NO_CONCILIADO"/>
  </r>
  <r>
    <x v="44"/>
    <m/>
    <x v="44"/>
    <x v="214"/>
    <s v="G33803770003"/>
    <s v="COB"/>
    <n v="20647"/>
    <m/>
    <s v="PAGO PRÉSTAMO BID 803-SF-BO VCTO. 20-11-2025 POR CUENTA DE TGN, SEGÚN NOTA MEFP/VTCP/DGCP/UODP N° 533/2025 DE 12-11-2025, VALOR 20-11-2025 CAPITAL USD 83.325,60 INTERESES USD 3.333,02 CTA. 3987 CUENTA UNICA DEL TESORO LIB. 00099021001 REF.: COMISIONES BANCARIAS"/>
    <m/>
    <m/>
    <m/>
    <m/>
    <m/>
    <m/>
    <n v="954.49"/>
    <n v="0"/>
    <s v="NO_CONCILIADO"/>
  </r>
  <r>
    <x v="69"/>
    <m/>
    <x v="69"/>
    <x v="214"/>
    <s v="S11434380003"/>
    <s v="COB"/>
    <n v="1143438"/>
    <m/>
    <s v="||TRANSFERENCIA DE FONDOS S/G MENSAJE SWIFT NRO. 16478 Y 16464 EN ATENCIÓN DE LA NOTA: DGAC/DAF/FIN/NE-0008/25 (HRE-TGL-2025-1866) ENVIADO POR LA DIRECCIÓN GENERAL DE AERONÁUTICA CIVIL (SECTOR PÚBLICO). DEBITO DE LA LIBRETA 00117012001 DGAC, REPOSICIÓN ÚTILES DE ESCRITORIO."/>
    <m/>
    <m/>
    <m/>
    <m/>
    <m/>
    <m/>
    <n v="60"/>
    <n v="0"/>
    <s v="NO_CONCILIADO"/>
  </r>
  <r>
    <x v="39"/>
    <m/>
    <x v="39"/>
    <x v="214"/>
    <s v="G33806930002"/>
    <s v="CRV"/>
    <n v="3380693"/>
    <m/>
    <s v="REGULARIZACION DE TRANSFERENCIA DEL EXTERIOR SEGUN SWIFT NO.16213 DE FECHA 20/11/2025 ORDENANTE: EMBAJADA DE BOLIVIA (QUITO - ECUADOR), REF. DEVOLUCION E SAL (TRN/20251114-00338088) LIB. 00099021001 TGN-RECURSOS ORDINARIOS (3987)"/>
    <m/>
    <m/>
    <m/>
    <m/>
    <m/>
    <m/>
    <n v="0"/>
    <n v="6999.81"/>
    <s v="NO_CONCILIADO"/>
  </r>
  <r>
    <x v="56"/>
    <m/>
    <x v="56"/>
    <x v="214"/>
    <s v="G33806950002"/>
    <s v="CRV"/>
    <n v="3380695"/>
    <m/>
    <s v="REGULARIZACION DE TRANSFERENCIA DEL EXTERIOR SEGUN SWIFT NO.16211 DE FECHA 20/11/2025 ORDENANTE: CONSULDADO GERAL DA BOLIVIA - GASTOS DE FUNCIONAMIENTO, REF.: BNF/DEVOLUCION DE SALDOS PROCESO ELECTORAL-EMPADRONAMIENTO MASIVO- 1RA. VUELTAY 2DA. VUELTA (2025111300468602 - TRN/20251114-00363156) LIB. 00099021001 TGN-RECURSOS ORDINARIOS (3987)"/>
    <m/>
    <m/>
    <m/>
    <m/>
    <m/>
    <m/>
    <n v="0"/>
    <n v="937468.8"/>
    <s v="NO_CONCILIADO"/>
  </r>
  <r>
    <x v="56"/>
    <m/>
    <x v="56"/>
    <x v="214"/>
    <s v="G33806970002"/>
    <s v="CRV"/>
    <n v="3380697"/>
    <m/>
    <s v="REGULARIZACION DE TRANSFERENCIA DEL EXTERIOR SEGUN SWIFT NO.16013 DE FECHA 20/11/2025 ORDENANTE: CONSULADO GENERAL DE BOLIVIA EN MILAN REF.: DEVOLUCIÓN DE SALDOS NO EJECUTADOS AL ORGANO ELECTORAL. LIB. 00099021001 TGN-RECURSOS ORDINARIOS (3987)"/>
    <m/>
    <m/>
    <m/>
    <m/>
    <m/>
    <m/>
    <n v="0"/>
    <n v="35054.94"/>
    <s v="NO_CONCILIADO"/>
  </r>
  <r>
    <x v="2"/>
    <m/>
    <x v="2"/>
    <x v="214"/>
    <s v="G33806830001"/>
    <s v="CVD"/>
    <n v="3380683"/>
    <m/>
    <s v="COBRO COSTOS DE PAPELERIA SEGUN TRANSFERENCIA DEL EXTERIOR POR ORDEN DE TRADENER LIMITADA (BR/CURITIBA) FECHA VALOR 19/11/2025 REF.: /INV/EXB-TDF-09 25 (01532525337 - TRN/20251119-00317402) LIB. 00513012015 YPFB-HEROES DEL CHACO-BS"/>
    <m/>
    <m/>
    <m/>
    <m/>
    <m/>
    <m/>
    <n v="60"/>
    <n v="0"/>
    <s v="NO_CONCILIADO"/>
  </r>
  <r>
    <x v="2"/>
    <m/>
    <x v="2"/>
    <x v="214"/>
    <s v="G33806850001"/>
    <s v="CVD"/>
    <n v="3380685"/>
    <m/>
    <s v="COBRO COSTOS DE PAPELERIA SEGUN TRANSFERENCIA DEL EXTERIOR POR ORDEN DE MTX COMERCIALIZADORA DE GAS LTDA. BR. FECHA VALOR 19/11/2025 REF. /REC/ACC (GAS NATURAL) IM00537554445001 - TRN/20251119-00316610 LIB. 00513012015 YPFB-HEROES DEL CHACO-BS"/>
    <m/>
    <m/>
    <m/>
    <m/>
    <m/>
    <m/>
    <n v="60"/>
    <n v="0"/>
    <s v="NO_CONCILIADO"/>
  </r>
  <r>
    <x v="2"/>
    <m/>
    <x v="2"/>
    <x v="214"/>
    <s v="G33806880001"/>
    <s v="CVD"/>
    <n v="3380688"/>
    <m/>
    <s v="COBRO COSTOS DE PAPELERIA SEGUN TRANSFERENCIA DEL EXTERIOR POR ORDEN DE TRADENER LIMITADA (BR/CURITIBA) FECHA VALOR 19/11/2025 REF.: /INV/EXB-TDIC-03/25 (01532525035 -TRN/20251119-00316974) LIB. 00513012015 YPFB-HEROES DEL CHACO-BS"/>
    <m/>
    <m/>
    <m/>
    <m/>
    <m/>
    <m/>
    <n v="60"/>
    <n v="0"/>
    <s v="NO_CONCILIADO"/>
  </r>
  <r>
    <x v="2"/>
    <m/>
    <x v="2"/>
    <x v="214"/>
    <s v="G33806900001"/>
    <s v="CVD"/>
    <n v="3380690"/>
    <m/>
    <s v="COBRO COSTOS DE PAPELERIA SEGUN TRANSFERENCIA DEL EXTERIOR POR ORDEN DE MTX COMERCIALIZADORA DE GAS LTDA., FECHA VALOR 19/11/2025 REF:GAS NATURAL LIB. 00513012015 YPFB-HEROES DEL CHACO-BS"/>
    <m/>
    <m/>
    <m/>
    <m/>
    <m/>
    <m/>
    <n v="60"/>
    <n v="0"/>
    <s v="NO_CONCILIADO"/>
  </r>
  <r>
    <x v="2"/>
    <m/>
    <x v="2"/>
    <x v="214"/>
    <s v="G33806920001"/>
    <s v="CVD"/>
    <n v="3380692"/>
    <m/>
    <s v="COBRO COSTOS DE PAPELERIA SEGUN TRANSFERENCIA DEL EXTERIOR POR ORDEN DE TRADENER LIMITADA, FECHA VALOR 19/11/2025 REF:INV EXBTDF0925 LIB. 00513012015 YPFB-HEROES DEL CHACO-BS"/>
    <m/>
    <m/>
    <m/>
    <m/>
    <m/>
    <m/>
    <n v="60"/>
    <n v="0"/>
    <s v="NO_CONCILIADO"/>
  </r>
  <r>
    <x v="39"/>
    <m/>
    <x v="39"/>
    <x v="214"/>
    <s v="G33806940001"/>
    <s v="CVD"/>
    <n v="3380694"/>
    <m/>
    <s v="COBRO COSTOS DE PAPELERIA POR REGULARIZACION DE TRANSFERENCIA DEL EXTERIOR POR ORDEN DE EMBAJADA DE BOLIVIA (QUITO - ECUADOR), REF. DEVOLUCION E SAL (TRN/20251114-00338088) LIB. 00099021001 TGN-RECURSOS ORDINARIOS (3987)"/>
    <m/>
    <m/>
    <m/>
    <m/>
    <m/>
    <m/>
    <n v="60"/>
    <n v="0"/>
    <s v="NO_CONCILIADO"/>
  </r>
  <r>
    <x v="56"/>
    <m/>
    <x v="56"/>
    <x v="214"/>
    <s v="G33806960001"/>
    <s v="CVD"/>
    <n v="3380696"/>
    <m/>
    <s v="COBRO COSTOS DE PAPELERIA POR REGULARIZACION DE TRANSFERENCIA DEL EXTERIOR POR ORDEN DE CONSULDADO GERAL DA BOLIVIA - GASTOS DE FUNCIONAMIENTO, REF.: BNF/DEVOLUCION DE SALDOS PROCESO ELECTORAL-EMPADRONAMIENTO MASIVO- 1RA. VUELTAY 2DA. VUELTA (2025111300468602 - TRN/20251114-00363156) LIB. 00099021001 TGN-RECURSOS ORDINARIOS (3987)"/>
    <m/>
    <m/>
    <m/>
    <m/>
    <m/>
    <m/>
    <n v="60"/>
    <n v="0"/>
    <s v="NO_CONCILIADO"/>
  </r>
  <r>
    <x v="56"/>
    <m/>
    <x v="56"/>
    <x v="214"/>
    <s v="G33806980001"/>
    <s v="CVD"/>
    <n v="3380698"/>
    <m/>
    <s v="COBRO COSTOS DE PAPELERIA POR REGULARIZACION DE TRANSFERENCIA DEL EXTERIOR POR ORDEN DE CONSULADO GENERAL DE BOLIVIA EN MILAN REF.: DEVOLUCIÓN DE SALDOS NO EJECUTADOS AL ORGANO ELECTORAL. LIB. 00099021001 TGN-RECURSOS ORDINARIOS (3987)"/>
    <m/>
    <m/>
    <m/>
    <m/>
    <m/>
    <m/>
    <n v="60"/>
    <n v="0"/>
    <s v="NO_CONCILIADO"/>
  </r>
  <r>
    <x v="39"/>
    <m/>
    <x v="39"/>
    <x v="214"/>
    <s v="G33810000002"/>
    <s v="CRV"/>
    <n v="3381000"/>
    <m/>
    <s v="REGULARIZACION DE TRANSFERENCIA DEL EXTERIOR SEGUN SWIFT NO.16291 DE FECHA 20/11/2025 ORDENANTE: CONSULADO DA BOLIVIA EN BRASILEIA SAO PAULO-BRASIL REF:DEVOLUCIÓN DE SALDOS NO EJECUTADOS. LIB. 00099021001 TGN-RECURSOS ORDINARIOS (3987)"/>
    <m/>
    <m/>
    <m/>
    <m/>
    <m/>
    <m/>
    <n v="0"/>
    <n v="6703.73"/>
    <s v="NO_CONCILIADO"/>
  </r>
  <r>
    <x v="3"/>
    <m/>
    <x v="3"/>
    <x v="214"/>
    <s v="Q23282140002"/>
    <s v="CRV"/>
    <n v="2328214"/>
    <m/>
    <s v="NUMERO DE LIBRETA CUT: 00099021001 OPERACIÓN E18 TRANSFERENCIA DEL SISTEMA FINANCIERO POR CUENTA DE TERCEROS A LA CUT traspaso gestora"/>
    <m/>
    <m/>
    <m/>
    <m/>
    <m/>
    <m/>
    <n v="0"/>
    <n v="70172.38"/>
    <s v="NO_CONCILIADO"/>
  </r>
  <r>
    <x v="3"/>
    <m/>
    <x v="3"/>
    <x v="214"/>
    <s v="Q23281260002"/>
    <s v="CRV"/>
    <n v="2328126"/>
    <m/>
    <s v="NUMERO DE LIBRETA CUT: 00099021001 OPERACIÓN E18 TRANSFERENCIA DEL SISTEMA FINANCIERO POR CUENTA DE TERCEROS A LA CUT transferencia gestora"/>
    <m/>
    <m/>
    <m/>
    <m/>
    <m/>
    <m/>
    <n v="0"/>
    <n v="979235.18"/>
    <s v="NO_CONCILIADO"/>
  </r>
  <r>
    <x v="2"/>
    <m/>
    <x v="2"/>
    <x v="214"/>
    <s v="G33809990001"/>
    <s v="CVD"/>
    <n v="3380999"/>
    <m/>
    <s v="COBRO COSTOS DE PAPELERIA SEGUN TRANSFERENCIA DEL EXTERIOR POR ORDEN DE CORPORACION ANDINA DEL GAS PERU S.A.C. (LIMA-PERU) FECHA VALOR 20/11/2025 REF.: SALDO FACTURA 1165 - ORDEN DE VENTA NRO YPFB-OV-GPDI-DPDI-UEHL-04-2025 (2025111800426860 - TRN/20251120-00050093) LIB. 00513062002 YPFB - EXPORTACIÓN DE GLP Y OTROS-BOLIVIANOS"/>
    <m/>
    <m/>
    <m/>
    <m/>
    <m/>
    <m/>
    <n v="60"/>
    <n v="0"/>
    <s v="NO_CONCILIADO"/>
  </r>
  <r>
    <x v="39"/>
    <m/>
    <x v="39"/>
    <x v="214"/>
    <s v="G33810010001"/>
    <s v="CVD"/>
    <n v="3381001"/>
    <m/>
    <s v="COBRO COSTOS DE PAPELERIA POR REGULARIZACION DE TRANSFERENCIA DEL EXTERIOR POR ORDEN DE CONSULADO DA BOLIVIA EN BRASILEIA SAO PAULO-BRASIL REF:DEVOLUCIÓN DE SALDOS NO EJECUTADOS. LIB. 00099021001 TGN-RECURSOS ORDINARIOS (3987)"/>
    <m/>
    <m/>
    <m/>
    <m/>
    <m/>
    <m/>
    <n v="60"/>
    <n v="0"/>
    <s v="NO_CONCILIADO"/>
  </r>
  <r>
    <x v="3"/>
    <m/>
    <x v="3"/>
    <x v="214"/>
    <s v="J06577780002"/>
    <s v="NTE"/>
    <n v="13724521"/>
    <m/>
    <s v="A:00099021001 Transferencia de recursos a solicitud de la Unidad de Administración e Información Salarial mediante nota CITE: MEFP/VTCP/DGPOT/UAIS/N°344/2025, Informe CITE: MEFP/VTCP/DGPOT/UAIS/N°212/2025 para la reversión definitiva de boletas de pago solicitadas por el SENASIR detalladas en el comprobante de pago N°72097 HR 2025-48466-R"/>
    <m/>
    <m/>
    <m/>
    <m/>
    <m/>
    <m/>
    <n v="0"/>
    <n v="5165.7299999999996"/>
    <s v="NO_CONCILIADO"/>
  </r>
  <r>
    <x v="2"/>
    <m/>
    <x v="2"/>
    <x v="214"/>
    <s v="F0030522"/>
    <s v="NTE"/>
    <n v="13740773"/>
    <m/>
    <s v="De: 00513012004 Transferencia de la CUT libreta 00513012004 YPFB UNCOMERCIAL a favor de la cuenta 10000059607918 YPFB Transferencias al Exterior, en el marco de R.M. 026 del 27/1/2025 y del Decreto Supremo 4773. Según nota TOBE 00122/2025."/>
    <m/>
    <m/>
    <m/>
    <m/>
    <m/>
    <m/>
    <n v="53134137.240000002"/>
    <n v="0"/>
    <s v="NO_CONCILIADO"/>
  </r>
  <r>
    <x v="2"/>
    <m/>
    <x v="2"/>
    <x v="214"/>
    <s v="F0030522"/>
    <s v="NTE"/>
    <n v="13740772"/>
    <m/>
    <s v="De: 00513012004 Transferencia de la CUT libreta 00513012004 YPFB UNCOMERCIAL a favor de la cuenta 10000059607918 YPFB Transferencias al Exterior, en el marco de R.M. 026 del 27/1/2025 y del Decreto Supremo 4773. Según nota TOBE 00121/2025."/>
    <m/>
    <m/>
    <m/>
    <m/>
    <m/>
    <m/>
    <n v="53134137.119999997"/>
    <n v="0"/>
    <s v="NO_CONCILIADO"/>
  </r>
  <r>
    <x v="62"/>
    <m/>
    <x v="62"/>
    <x v="215"/>
    <s v="O23502480002"/>
    <s v="BOD"/>
    <n v="2350248"/>
    <m/>
    <s v="00221022001 DEPOSITO DE EFECTIVO, DEPOSITANTE: AXAR INTERNATIONAL S.R.L., CONCEPTO: DEMORA EN FORM. M-02 DE SENARECOM, CUENTA DE DEPOSITO: CUENTA UNICA DEL TESORO"/>
    <m/>
    <m/>
    <m/>
    <m/>
    <m/>
    <m/>
    <n v="0"/>
    <n v="100"/>
    <s v="NO_CONCILIADO"/>
  </r>
  <r>
    <x v="105"/>
    <m/>
    <x v="105"/>
    <x v="215"/>
    <s v="O23502570002"/>
    <s v="BOD"/>
    <n v="2350257"/>
    <m/>
    <s v="00522012001 DEPOSITO DE EFECTIVO, DEPOSITANTE: ORLANDO ROQUE CHAMBI, CONCEPTO: ALQUILER PREDIOS CBBA - OCTUBRE 2025 - CONTRATO N°53, CUENTA DE DEPOSITO: CUENTA UNICA DEL TESORO"/>
    <m/>
    <m/>
    <m/>
    <m/>
    <m/>
    <m/>
    <n v="0"/>
    <n v="400"/>
    <s v="NO_CONCILIADO"/>
  </r>
  <r>
    <x v="105"/>
    <m/>
    <x v="105"/>
    <x v="215"/>
    <s v="O23502580002"/>
    <s v="BOD"/>
    <n v="2350258"/>
    <m/>
    <s v="00522012001 DEPOSITO DE EFECTIVO, DEPOSITANTE: ORLANDO ROQUE CHAMBI, CONCEPTO: ALQUILER PREDIOS CBBA - OCTUBRE 2025 - CONTRATO N°54, CUENTA DE DEPOSITO: CUENTA UNICA DEL TESORO"/>
    <m/>
    <m/>
    <m/>
    <m/>
    <m/>
    <m/>
    <n v="0"/>
    <n v="400"/>
    <s v="NO_CONCILIADO"/>
  </r>
  <r>
    <x v="105"/>
    <m/>
    <x v="105"/>
    <x v="215"/>
    <s v="O23502640002"/>
    <s v="BOD"/>
    <n v="2350264"/>
    <m/>
    <s v="00522012001 DEPOSITO DE EFECTIVO, DEPOSITANTE: JOAQUIN CEBALLOS COLORADO, CONCEPTO: ALQUILER PREDIOS CBBA - OCTUBRE 2025 - CONTRATO N°33/2025, CUENTA DE DEPOSITO: CUENTA UNICA DEL TESORO"/>
    <m/>
    <m/>
    <m/>
    <m/>
    <m/>
    <m/>
    <n v="0"/>
    <n v="1770"/>
    <s v="NO_CONCILIADO"/>
  </r>
  <r>
    <x v="105"/>
    <m/>
    <x v="105"/>
    <x v="215"/>
    <s v="O23502590002"/>
    <s v="BOD"/>
    <n v="2350259"/>
    <m/>
    <s v="00522012001 DEPOSITO DE EFECTIVO, DEPOSITANTE: ORLANDO ROQUE CHAMBI, CONCEPTO: ALQUILER PREDIOS CBBA - OCTUBRE 2025 - CONTRATO N°55, CUENTA DE DEPOSITO: CUENTA UNICA DEL TESORO"/>
    <m/>
    <m/>
    <m/>
    <m/>
    <m/>
    <m/>
    <n v="0"/>
    <n v="400"/>
    <s v="NO_CONCILIADO"/>
  </r>
  <r>
    <x v="105"/>
    <m/>
    <x v="105"/>
    <x v="215"/>
    <s v="O23502600002"/>
    <s v="BOD"/>
    <n v="2350260"/>
    <m/>
    <s v="00522012001 DEPOSITO DE EFECTIVO, DEPOSITANTE: ARMANDO SIACARA CHAMBI, CONCEPTO: ALQUILER PREDIOS SANTA CRUZ - SEPTIEMBRE 2025, CUENTA DE DEPOSITO: CUENTA UNICA DEL TESORO"/>
    <m/>
    <m/>
    <m/>
    <m/>
    <m/>
    <m/>
    <n v="0"/>
    <n v="27540"/>
    <s v="NO_CONCILIADO"/>
  </r>
  <r>
    <x v="105"/>
    <m/>
    <x v="105"/>
    <x v="215"/>
    <s v="O23502620002"/>
    <s v="BOD"/>
    <n v="2350262"/>
    <m/>
    <s v="00522012001 DEPOSITO DE EFECTIVO, DEPOSITANTE: JOAQUIN CEBALLOS COLORADO, CONCEPTO: ALQUILER PREDIOS CBBA - OCTUBRE 2025 - CONTRATO N°06/2025, CUENTA DE DEPOSITO: CUENTA UNICA DEL TESORO"/>
    <m/>
    <m/>
    <m/>
    <m/>
    <m/>
    <m/>
    <n v="0"/>
    <n v="1020"/>
    <s v="NO_CONCILIADO"/>
  </r>
  <r>
    <x v="105"/>
    <m/>
    <x v="105"/>
    <x v="215"/>
    <s v="O23502650002"/>
    <s v="BOD"/>
    <n v="2350265"/>
    <m/>
    <s v="00522012001 DEPOSITO DE EFECTIVO, DEPOSITANTE: JOAQUIN CEBALLOS COLORADO, CONCEPTO: ALQUILER PREDIOS CBBA - OCTUBRE 2025 - CONTRATO N°34/2025, CUENTA DE DEPOSITO: CUENTA UNICA DEL TESORO"/>
    <m/>
    <m/>
    <m/>
    <m/>
    <m/>
    <m/>
    <n v="0"/>
    <n v="3100"/>
    <s v="NO_CONCILIADO"/>
  </r>
  <r>
    <x v="105"/>
    <m/>
    <x v="105"/>
    <x v="215"/>
    <s v="O23502670002"/>
    <s v="BOD"/>
    <n v="2350267"/>
    <m/>
    <s v="00522012001 DEPOSITO DE EFECTIVO, DEPOSITANTE: JOAQUIN CEBALLOS COLORADO, CONCEPTO: ALQUILER PREDIOS CBBA - OCTUBRE 2025 - CONTRATO N°01/2025, CUENTA DE DEPOSITO: CUENTA UNICA DEL TESORO"/>
    <m/>
    <m/>
    <m/>
    <m/>
    <m/>
    <m/>
    <n v="0"/>
    <n v="22000.22"/>
    <s v="NO_CONCILIADO"/>
  </r>
  <r>
    <x v="39"/>
    <m/>
    <x v="39"/>
    <x v="215"/>
    <s v="O23502910002"/>
    <s v="BOD"/>
    <n v="2350291"/>
    <m/>
    <s v="00010011102 DEPOSITO DE EFECTIVO, DEPOSITANTE: CARLOS ERNESTO MOLDIZ CASTILLO, CONCEPTO: DEVOLUCION GESTORIA CONSULAR, CUENTA DE DEPOSITO: CUENTA UNICA DEL TESORO"/>
    <m/>
    <m/>
    <m/>
    <m/>
    <m/>
    <m/>
    <n v="0"/>
    <n v="26.24"/>
    <s v="NO_CONCILIADO"/>
  </r>
  <r>
    <x v="1"/>
    <m/>
    <x v="1"/>
    <x v="215"/>
    <s v="O23503030002"/>
    <s v="BOD"/>
    <n v="2350303"/>
    <m/>
    <s v="00099021001 DEPOSITO DE EFECTIVO, DEPOSITANTE: MARICELA CUELLAR ORTIZ, CONCEPTO: CONSUMO ELECTRICO DE OCTUBRE, CUENTA DE DEPOSITO: CUENTA UNICA DEL TESORO"/>
    <m/>
    <m/>
    <m/>
    <m/>
    <m/>
    <m/>
    <n v="0"/>
    <n v="500"/>
    <s v="NO_CONCILIADO"/>
  </r>
  <r>
    <x v="19"/>
    <m/>
    <x v="19"/>
    <x v="215"/>
    <s v="O23503100002"/>
    <s v="BOD"/>
    <n v="2350310"/>
    <m/>
    <s v="00099021001 DEPOSITO DE EFECTIVO, DEPOSITANTE: LAURA QUISPE PATSI, CONCEPTO: DEVOLUCION POR OMISION, CUENTA DE DEPOSITO: CUENTA UNICA DEL TESORO/DJBR"/>
    <m/>
    <m/>
    <m/>
    <m/>
    <m/>
    <m/>
    <n v="0"/>
    <n v="79.5"/>
    <s v="NO_CONCILIADO"/>
  </r>
  <r>
    <x v="70"/>
    <m/>
    <x v="70"/>
    <x v="215"/>
    <s v="O23503200002"/>
    <s v="BOD"/>
    <n v="2350320"/>
    <m/>
    <s v="00222012001 DEPOSITO DE EFECTIVO, DEPOSITANTE: GERMAN FLORES MEDINACELI, CONCEPTO: DEVOLUCION DE SUELDO CORRESPONDIENTE A 12 DIAS INCLUYENDO LOS APORTES PATRONALES DEL MES DE SEPTIEM-, CUENTA DE DEPOSITO: CUENTA UNICA DEL TESORO"/>
    <m/>
    <m/>
    <m/>
    <m/>
    <m/>
    <m/>
    <n v="0"/>
    <n v="3414.09"/>
    <s v="NO_CONCILIADO"/>
  </r>
  <r>
    <x v="56"/>
    <m/>
    <x v="56"/>
    <x v="215"/>
    <s v="O23503210002"/>
    <s v="BOD"/>
    <n v="2350321"/>
    <m/>
    <s v="00099021001 DEPOSITO DE EFECTIVO, DEPOSITANTE: MARCELO ANTONIO NAVIA CASTILLO, CONCEPTO: DEPÓSITO VIATICOS AL INTERIOR DEL PAIS, CUENTA DE DEPOSITO: CUENTA UNICA DEL TESORO/DJBR"/>
    <m/>
    <m/>
    <m/>
    <m/>
    <m/>
    <m/>
    <n v="0"/>
    <n v="1038.8"/>
    <s v="NO_CONCILIADO"/>
  </r>
  <r>
    <x v="9"/>
    <m/>
    <x v="9"/>
    <x v="215"/>
    <s v="O23503240002"/>
    <s v="BOD"/>
    <n v="2350324"/>
    <m/>
    <s v="00099021001 DEPOSITO DE EFECTIVO, DEPOSITANTE: CECILIA ALEJANDRA RIOS TERAN, CONCEPTO: RESTITUCION PROGRAMA 100 BECAS DE ESTUDIO PARA LA SOBERANIA CIENTIFICA Y TECNOLOGIA, CUENTA DE DEPOSITO: CUENTA UNICA DEL TESORO"/>
    <m/>
    <m/>
    <m/>
    <m/>
    <m/>
    <m/>
    <n v="0"/>
    <n v="5000"/>
    <s v="NO_CONCILIADO"/>
  </r>
  <r>
    <x v="56"/>
    <m/>
    <x v="56"/>
    <x v="215"/>
    <s v="O23503270002"/>
    <s v="BOD"/>
    <n v="2350327"/>
    <m/>
    <s v="00099021001 DEPOSITO DE EFECTIVO, DEPOSITANTE: YUBINKA BUSTAMANTE RAMOS, CONCEPTO: DEVOLUCION DE VIATICOS, CUENTA DE DEPOSITO: CUENTA UNICA DEL TESORO/DJBR"/>
    <m/>
    <m/>
    <m/>
    <m/>
    <m/>
    <m/>
    <n v="0"/>
    <n v="1038.8"/>
    <s v="NO_CONCILIADO"/>
  </r>
  <r>
    <x v="121"/>
    <m/>
    <x v="121"/>
    <x v="215"/>
    <s v="O23503370002"/>
    <s v="BOD"/>
    <n v="2350337"/>
    <m/>
    <s v="00267022001 DEPOSITO DE EFECTIVO, DEPOSITANTE: KATHERINE MARDONIA HERBAS ANGULO CI.8054147, CONCEPTO: DEVOLUCION POR PAGO ERRONEO DEL BONO TE DE OCT. 2025, CUENTA DE DEPOSITO: CUENTA UNICA DEL TESORO"/>
    <m/>
    <m/>
    <m/>
    <m/>
    <m/>
    <m/>
    <n v="0"/>
    <n v="414"/>
    <s v="NO_CONCILIADO"/>
  </r>
  <r>
    <x v="125"/>
    <m/>
    <x v="125"/>
    <x v="215"/>
    <s v="O23503890002"/>
    <s v="BOD"/>
    <n v="2350389"/>
    <m/>
    <s v="00099021001 DEPOSITO DE EFECTIVO, DEPOSITANTE: SILVIA JHANETT CRISPIN QUISPE, CONCEPTO: REPOSICION DE CREDENCIAL, CUENTA DE DEPOSITO: CUENTA UNICA DEL TESORO/DJBR"/>
    <m/>
    <m/>
    <m/>
    <m/>
    <m/>
    <m/>
    <n v="0"/>
    <n v="19"/>
    <s v="NO_CONCILIADO"/>
  </r>
  <r>
    <x v="62"/>
    <m/>
    <x v="62"/>
    <x v="215"/>
    <s v="O23503750002"/>
    <s v="BOD"/>
    <n v="2350375"/>
    <m/>
    <s v="00221022001 DEPOSITO DE EFECTIVO, DEPOSITANTE: YHAILIN YAMIRKA TOLA CHOQUE, CONCEPTO: PAGO DE FORMULARIO CON RETRASO, CUENTA DE DEPOSITO: CUENTA UNICA DEL TESORO"/>
    <m/>
    <m/>
    <m/>
    <m/>
    <m/>
    <m/>
    <n v="0"/>
    <n v="290"/>
    <s v="NO_CONCILIADO"/>
  </r>
  <r>
    <x v="62"/>
    <m/>
    <x v="62"/>
    <x v="215"/>
    <s v="O23503760002"/>
    <s v="BOD"/>
    <n v="2350376"/>
    <m/>
    <s v="00221022001 DEPOSITO DE EFECTIVO, DEPOSITANTE: COMERCIALIZADORA MINAS DE PLATA, CONCEPTO: PAGO DE MULTA, CUENTA DE DEPOSITO: CUENTA UNICA DEL TESORO"/>
    <m/>
    <m/>
    <m/>
    <m/>
    <m/>
    <m/>
    <n v="0"/>
    <n v="130"/>
    <s v="NO_CONCILIADO"/>
  </r>
  <r>
    <x v="1"/>
    <m/>
    <x v="1"/>
    <x v="215"/>
    <s v="O23503790002"/>
    <s v="BOD"/>
    <n v="2350379"/>
    <m/>
    <s v="00099021001 DEPOSITO DE EFECTIVO, DEPOSITANTE: LEONCIO FLORES CASTRO, CONCEPTO: PAGO DE COBROS INDEBIDOS, CUENTA DE DEPOSITO: CUENTA UNICA DEL TESORO"/>
    <m/>
    <m/>
    <m/>
    <m/>
    <m/>
    <m/>
    <n v="0"/>
    <n v="2000"/>
    <s v="NO_CONCILIADO"/>
  </r>
  <r>
    <x v="62"/>
    <m/>
    <x v="62"/>
    <x v="215"/>
    <s v="O23504110002"/>
    <s v="BOD"/>
    <n v="2350411"/>
    <m/>
    <s v="00221022001 DEPOSITO DE EFECTIVO, DEPOSITANTE: TERRABOL MINIG, CONCEPTO: M-02 FUERA DE PLAZO, CUENTA DE DEPOSITO: CUENTA UNICA DEL TESORO"/>
    <m/>
    <m/>
    <m/>
    <m/>
    <m/>
    <m/>
    <n v="0"/>
    <n v="100"/>
    <s v="NO_CONCILIADO"/>
  </r>
  <r>
    <x v="62"/>
    <m/>
    <x v="62"/>
    <x v="215"/>
    <s v="O23504130002"/>
    <s v="BOD"/>
    <n v="2350413"/>
    <m/>
    <s v="00221022001 DEPOSITO DE EFECTIVO, DEPOSITANTE: TERRABOL MINIG, CONCEPTO: M-02 FUERA DE PLAZO, CUENTA DE DEPOSITO: CUENTA UNICA DEL TESORO"/>
    <m/>
    <m/>
    <m/>
    <m/>
    <m/>
    <m/>
    <n v="0"/>
    <n v="100"/>
    <s v="NO_CONCILIADO"/>
  </r>
  <r>
    <x v="62"/>
    <m/>
    <x v="62"/>
    <x v="215"/>
    <s v="O23504150002"/>
    <s v="BOD"/>
    <n v="2350415"/>
    <m/>
    <s v="00221022001 DEPOSITO DE EFECTIVO, DEPOSITANTE: TERRABOL MINIG, CONCEPTO: M-02 FUERA DE PLAZO, CUENTA DE DEPOSITO: CUENTA UNICA DEL TESORO"/>
    <m/>
    <m/>
    <m/>
    <m/>
    <m/>
    <m/>
    <n v="0"/>
    <n v="100"/>
    <s v="NO_CONCILIADO"/>
  </r>
  <r>
    <x v="62"/>
    <m/>
    <x v="62"/>
    <x v="215"/>
    <s v="O23504170002"/>
    <s v="BOD"/>
    <n v="2350417"/>
    <m/>
    <s v="00221022001 DEPOSITO DE EFECTIVO, DEPOSITANTE: TERRABOL MINIG, CONCEPTO: M-02 FUERA DE PLAZO, CUENTA DE DEPOSITO: CUENTA UNICA DEL TESORO"/>
    <m/>
    <m/>
    <m/>
    <m/>
    <m/>
    <m/>
    <n v="0"/>
    <n v="100"/>
    <s v="NO_CONCILIADO"/>
  </r>
  <r>
    <x v="62"/>
    <m/>
    <x v="62"/>
    <x v="215"/>
    <s v="O23504180002"/>
    <s v="BOD"/>
    <n v="2350418"/>
    <m/>
    <s v="00221022001 DEPOSITO DE EFECTIVO, DEPOSITANTE: TERRABOL MINIG, CONCEPTO: M-02 FUERA DE PLAZO, CUENTA DE DEPOSITO: CUENTA UNICA DEL TESORO"/>
    <m/>
    <m/>
    <m/>
    <m/>
    <m/>
    <m/>
    <n v="0"/>
    <n v="100"/>
    <s v="NO_CONCILIADO"/>
  </r>
  <r>
    <x v="110"/>
    <m/>
    <x v="110"/>
    <x v="215"/>
    <s v="O23504210002"/>
    <s v="BOD"/>
    <n v="2350421"/>
    <m/>
    <s v="00099021001 DEPOSITO DE EFECTIVO, DEPOSITANTE: TERESA PATRICIA LINO VASQUEZ, CONCEPTO: DEVOLUCION DEL SUELDO DEL MES DE OCTUBRE 2025, CUENTA DE DEPOSITO: CUENTA UNICA DEL TESORO/DJBR"/>
    <m/>
    <m/>
    <m/>
    <m/>
    <m/>
    <m/>
    <n v="0"/>
    <n v="3605.1"/>
    <s v="NO_CONCILIADO"/>
  </r>
  <r>
    <x v="62"/>
    <m/>
    <x v="62"/>
    <x v="215"/>
    <s v="O23504280002"/>
    <s v="BOD"/>
    <n v="2350428"/>
    <m/>
    <s v="00221022001 DEPOSITO DE EFECTIVO, DEPOSITANTE: TERRABOL MINIG, CONCEPTO: SANCIÓN TRAMITE FUERA DE PLAZO  15 DÍAS (CON INCREMENTO 10%)BS, CUENTA DE DEPOSITO: CUENTA UNICA DEL TESORO"/>
    <m/>
    <m/>
    <m/>
    <m/>
    <m/>
    <m/>
    <n v="0"/>
    <n v="110"/>
    <s v="NO_CONCILIADO"/>
  </r>
  <r>
    <x v="62"/>
    <m/>
    <x v="62"/>
    <x v="215"/>
    <s v="O23504220002"/>
    <s v="BOD"/>
    <n v="2350422"/>
    <m/>
    <s v="00221022001 DEPOSITO DE EFECTIVO, DEPOSITANTE: TERRABOL MINIG, CONCEPTO: SANCIÓN TRAMITE FUERA DE PLAZO  15 DÍAS (CON INCREMENTO 10%)BS, CUENTA DE DEPOSITO: CUENTA UNICA DEL TESORO"/>
    <m/>
    <m/>
    <m/>
    <m/>
    <m/>
    <m/>
    <n v="0"/>
    <n v="110"/>
    <s v="NO_CONCILIADO"/>
  </r>
  <r>
    <x v="62"/>
    <m/>
    <x v="62"/>
    <x v="215"/>
    <s v="O23504230002"/>
    <s v="BOD"/>
    <n v="2350423"/>
    <m/>
    <s v="00221022001 DEPOSITO DE EFECTIVO, DEPOSITANTE: TERRABOL MINIG, CONCEPTO: SANCIÓN TRAMITE FUERA DE PLAZO  15 DÍAS (CON INCREMENTO 10%)BS, CUENTA DE DEPOSITO: CUENTA UNICA DEL TESORO"/>
    <m/>
    <m/>
    <m/>
    <m/>
    <m/>
    <m/>
    <n v="0"/>
    <n v="170"/>
    <s v="NO_CONCILIADO"/>
  </r>
  <r>
    <x v="62"/>
    <m/>
    <x v="62"/>
    <x v="215"/>
    <s v="O23504250002"/>
    <s v="BOD"/>
    <n v="2350425"/>
    <m/>
    <s v="00221022001 DEPOSITO DE EFECTIVO, DEPOSITANTE: TERRABOL MINIG, CONCEPTO: SANCIÓN TRAMITE FUERA DE PLAZO  15 DÍAS (CON INCREMENTO 10%)BS, CUENTA DE DEPOSITO: CUENTA UNICA DEL TESORO"/>
    <m/>
    <m/>
    <m/>
    <m/>
    <m/>
    <m/>
    <n v="0"/>
    <n v="80"/>
    <s v="NO_CONCILIADO"/>
  </r>
  <r>
    <x v="10"/>
    <m/>
    <x v="10"/>
    <x v="215"/>
    <s v="O23504410002"/>
    <s v="BOD"/>
    <n v="2350441"/>
    <m/>
    <s v="00099021001 DEPOSITO DE EFECTIVO, DEPOSITANTE: DIEGO MAURICIO PRIETO HERBAS, CONCEPTO: PASAJES PENDIENTES DE USO CASO: (PRIETO DIEGO), CUENTA DE DEPOSITO: CUENTA UNICA DEL TESORO/DJBR"/>
    <m/>
    <m/>
    <m/>
    <m/>
    <m/>
    <m/>
    <n v="0"/>
    <n v="614"/>
    <s v="NO_CONCILIADO"/>
  </r>
  <r>
    <x v="62"/>
    <m/>
    <x v="62"/>
    <x v="215"/>
    <s v="O23504490002"/>
    <s v="BOD"/>
    <n v="2350449"/>
    <m/>
    <s v="00221022001 DEPOSITO DE EFECTIVO, DEPOSITANTE: COMERCIALIZADORADE MINERALES VIACHA S.A., CONCEPTO: FUERA DE PLAZO, CUENTA DE DEPOSITO: CUENTA UNICA DEL TESORO"/>
    <m/>
    <m/>
    <m/>
    <m/>
    <m/>
    <m/>
    <n v="0"/>
    <n v="100"/>
    <s v="NO_CONCILIADO"/>
  </r>
  <r>
    <x v="62"/>
    <m/>
    <x v="62"/>
    <x v="215"/>
    <s v="O23504630002"/>
    <s v="BOD"/>
    <n v="2350463"/>
    <m/>
    <s v="00221022001 DEPOSITO DE EFECTIVO, DEPOSITANTE: TOP AGRO, CONCEPTO: TRAMITE FORM M-02, CUENTA DE DEPOSITO: CUENTA UNICA DEL TESORO"/>
    <m/>
    <m/>
    <m/>
    <m/>
    <m/>
    <m/>
    <n v="0"/>
    <n v="100"/>
    <s v="NO_CONCILIADO"/>
  </r>
  <r>
    <x v="62"/>
    <m/>
    <x v="62"/>
    <x v="215"/>
    <s v="O23504670002"/>
    <s v="BOD"/>
    <n v="2350467"/>
    <m/>
    <s v="00221022001 DEPOSITO DE EFECTIVO, DEPOSITANTE: EMPRESA MINERA LA ENCONTRADA SRL, CONCEPTO: PAGO DE MULTA, CUENTA DE DEPOSITO: CUENTA UNICA DEL TESORO"/>
    <m/>
    <m/>
    <m/>
    <m/>
    <m/>
    <m/>
    <n v="0"/>
    <n v="1490.92"/>
    <s v="NO_CONCILIADO"/>
  </r>
  <r>
    <x v="49"/>
    <m/>
    <x v="49"/>
    <x v="215"/>
    <s v="B23503130002"/>
    <s v="BOD"/>
    <n v="2350313"/>
    <m/>
    <s v="00597012001 DEP.DE CHEQ.AJENOS,RET.DE CAM.,CONCEPTO: EJECUCION DE BOLETA,DEP.: CREDINFORM INTERNATIONAL S.A. , PROCEDENCIA: BANCO MERCANTIL SANTA CRUZ S.A., CHEQUE: 131455, FECHA DE EMISION:12/11/2025"/>
    <m/>
    <m/>
    <m/>
    <m/>
    <m/>
    <m/>
    <n v="0"/>
    <n v="81931.5"/>
    <s v="NO_CONCILIADO"/>
  </r>
  <r>
    <x v="5"/>
    <m/>
    <x v="5"/>
    <x v="215"/>
    <s v="B23503140002"/>
    <s v="BOD"/>
    <n v="2350314"/>
    <m/>
    <s v="00086031101 DEP.DE CHEQ.AJENOS,RET.DE CAM.,CONCEPTO: INGRESO DE RECURSOS RECAUDADOS PARQ. NAL. TUNARI POR COBRO DE SISCO A LOS VISITANTES TURISTAS NAL.,DEP.: MMAYA-SERNAP-PN TUNARI , PROCEDENCIA: BANCO UNION S.A., CHEQUE: 759, FECHA DE EMISION:06/11/2025"/>
    <m/>
    <m/>
    <m/>
    <m/>
    <m/>
    <m/>
    <n v="0"/>
    <n v="280"/>
    <s v="NO_CONCILIADO"/>
  </r>
  <r>
    <x v="49"/>
    <m/>
    <x v="49"/>
    <x v="215"/>
    <s v="B23503160002"/>
    <s v="BOD"/>
    <n v="2350316"/>
    <m/>
    <s v="00597012001 DEP.DE CHEQ.AJENOS,RET.DE CAM.,CONCEPTO: EJECUCION DE BOLETA,DEP.: CREDINFORM INTERNATIONAL S.A. , PROCEDENCIA: BANCO MERCANTIL SANTA CRUZ S.A., CHEQUE: 131456, FECHA DE EMISION:12/11/2025"/>
    <m/>
    <m/>
    <m/>
    <m/>
    <m/>
    <m/>
    <n v="0"/>
    <n v="123758.6"/>
    <s v="NO_CONCILIADO"/>
  </r>
  <r>
    <x v="5"/>
    <m/>
    <x v="5"/>
    <x v="215"/>
    <s v="B23503190002"/>
    <s v="BOD"/>
    <n v="2350319"/>
    <m/>
    <s v="00086031110 DEP.DE CHEQ.AJENOS,RET.DE CAM.,CONCEPTO: INGRESO DE RECURSOS RECAUDADOS PARQ. NAL. ANMI AMBORO POR COBRO DE SISCO A LOS VISITANTES TURISTAS,DEP.: MMAYA-SERNAP-PN TUNARI , PROCEDENCIA: BANCO UNION S.A., CHEQUE: 1447, FECHA DE EMISION:04/11/2025"/>
    <m/>
    <m/>
    <m/>
    <m/>
    <m/>
    <m/>
    <n v="0"/>
    <n v="5890"/>
    <s v="NO_CONCILIADO"/>
  </r>
  <r>
    <x v="73"/>
    <m/>
    <x v="73"/>
    <x v="215"/>
    <s v="B23503280002"/>
    <s v="BOD"/>
    <n v="2350328"/>
    <m/>
    <s v="00099021001 DEP.DE CHEQ.AJENOS,RET.DE CAM.,CONCEPTO: DEVOLUCION POR ATRASO,DEP.: FELIX FLORES CHAMBI , PROCEDENCIA: BANCO UNION S.A., CHEQUE: 11731, FECHA DE EMISION:20/11/2025/DJBR"/>
    <m/>
    <m/>
    <m/>
    <m/>
    <m/>
    <m/>
    <n v="0"/>
    <n v="3431.29"/>
    <s v="NO_CONCILIADO"/>
  </r>
  <r>
    <x v="62"/>
    <m/>
    <x v="62"/>
    <x v="215"/>
    <s v="B23503290002"/>
    <s v="BOD"/>
    <n v="2350329"/>
    <m/>
    <s v="00221012001 DEP.DE CHEQ.AJENOS,RET.DE CAM.,CONCEPTO: DEPÓSITO,DEP.: MISIHEL ALEXANDRA ROSAS VILLA , PROCEDENCIA: BANCO UNION S.A., CHEQUE: 223862, FECHA DE EMISION:21/11/2025"/>
    <m/>
    <m/>
    <m/>
    <m/>
    <m/>
    <m/>
    <n v="0"/>
    <n v="90"/>
    <s v="NO_CONCILIADO"/>
  </r>
  <r>
    <x v="62"/>
    <m/>
    <x v="62"/>
    <x v="215"/>
    <s v="B23503300002"/>
    <s v="BOD"/>
    <n v="2350330"/>
    <m/>
    <s v="00221022001 DEP.DE CHEQ.AJENOS,RET.DE CAM.,CONCEPTO: DEPÓSITO,DEP.: MARIA DEL CARMEN VILLALTA CHACON , PROCEDENCIA: BANCO UNION S.A., CHEQUE: 223863, FECHA DE EMISION:21/11/2025"/>
    <m/>
    <m/>
    <m/>
    <m/>
    <m/>
    <m/>
    <n v="0"/>
    <n v="100"/>
    <s v="NO_CONCILIADO"/>
  </r>
  <r>
    <x v="73"/>
    <m/>
    <x v="73"/>
    <x v="215"/>
    <s v="B23503320002"/>
    <s v="BOD"/>
    <n v="2350332"/>
    <m/>
    <s v="00070011102 DEP.DE CHEQ.AJENOS,RET.DE CAM.,CONCEPTO: DEVOLUCION DE ECOJET,DEP.: VARIOS SERVIDORES , PROCEDENCIA: BANCO UNION S.A., CHEQUE: 11733, FECHA DE EMISION:20/11/2025"/>
    <m/>
    <m/>
    <m/>
    <m/>
    <m/>
    <m/>
    <n v="0"/>
    <n v="14256"/>
    <s v="NO_CONCILIADO"/>
  </r>
  <r>
    <x v="123"/>
    <m/>
    <x v="123"/>
    <x v="215"/>
    <s v="B23503340002"/>
    <s v="BOD"/>
    <n v="2350334"/>
    <m/>
    <s v="00578012002 DEP.DE CHEQ.AJENOS,RET.DE CAM.,CONCEPTO: REVERSION,DEP.: BOLIVIANA DE AVIACION , PROCEDENCIA: BANCO UNION S.A., CHEQUE: 20616, FECHA DE EMISION:21/11/2025"/>
    <m/>
    <m/>
    <m/>
    <m/>
    <m/>
    <m/>
    <n v="0"/>
    <n v="4412.76"/>
    <s v="NO_CONCILIADO"/>
  </r>
  <r>
    <x v="120"/>
    <m/>
    <x v="120"/>
    <x v="215"/>
    <s v="B23503350002"/>
    <s v="BOD"/>
    <n v="2350335"/>
    <m/>
    <s v="00595012005 DEP.DE CHEQ.AJENOS,RET.DE CAM.,CONCEPTO: DEPÓSITO INTERESES OCTUBRE 2025 AE VIVIENDA,DEP.: GESTORA PUBLICA DE PENSIONES , PROCEDENCIA: BANCO UNION S.A., CHEQUE: 2304, FECHA DE EMISION:13/11/2025"/>
    <m/>
    <m/>
    <m/>
    <m/>
    <m/>
    <m/>
    <n v="0"/>
    <n v="1218.8699999999999"/>
    <s v="NO_CONCILIADO"/>
  </r>
  <r>
    <x v="77"/>
    <m/>
    <x v="77"/>
    <x v="215"/>
    <s v="B23503360002"/>
    <s v="BOD"/>
    <n v="2350336"/>
    <m/>
    <s v="00423012001 DEP.DE CHEQ.AJENOS,RET.DE CAM.,CONCEPTO: CONVENIO INTERINSTITUCIONAL,DEP.: UNIVALLE S.A. , PROCEDENCIA: BANCO NACIONAL DE BOLIVIA S.A., CHEQUE: 10272, FECHA DE EMISION:13/11/2025"/>
    <m/>
    <m/>
    <m/>
    <m/>
    <m/>
    <m/>
    <n v="0"/>
    <n v="3897.6"/>
    <s v="NO_CONCILIADO"/>
  </r>
  <r>
    <x v="120"/>
    <m/>
    <x v="120"/>
    <x v="215"/>
    <s v="B23503380002"/>
    <s v="BOD"/>
    <n v="2350338"/>
    <m/>
    <s v="00595012003 DEP.DE CHEQ.AJENOS,RET.DE CAM.,CONCEPTO: DEVOLUCION VIATICOS FUNCIONARIOS GESTORA,DEP.: GESTORA PUBLICA DE PENSIONES , PROCEDENCIA: BANCO UNION S.A., CHEQUE: 2306, FECHA DE EMISION:18/11/2025"/>
    <m/>
    <m/>
    <m/>
    <m/>
    <m/>
    <m/>
    <n v="0"/>
    <n v="1138"/>
    <s v="CONCILIADO_PARCIAL"/>
  </r>
  <r>
    <x v="120"/>
    <m/>
    <x v="120"/>
    <x v="215"/>
    <s v="B23503390002"/>
    <s v="BOD"/>
    <n v="2350339"/>
    <m/>
    <s v="00595012003 DEP.DE CHEQ.AJENOS,RET.DE CAM.,CONCEPTO: DEVOLUCION PAGO EN EXCESO AGUINALDO 2024,DEP.: GESTORA PUBLICA DE PENSIONES , PROCEDENCIA: BANCO UNION S.A., CHEQUE: 2307, FECHA DE EMISION:18/11/2025"/>
    <m/>
    <m/>
    <m/>
    <m/>
    <m/>
    <m/>
    <n v="0"/>
    <n v="1232.4000000000001"/>
    <s v="NO_CONCILIADO"/>
  </r>
  <r>
    <x v="120"/>
    <m/>
    <x v="120"/>
    <x v="215"/>
    <s v="B23503420002"/>
    <s v="BOD"/>
    <n v="2350342"/>
    <m/>
    <s v="00595012003 DEP.DE CHEQ.AJENOS,RET.DE CAM.,CONCEPTO: DEPÓSITO REPOSICION CREDENCIAL GESTORA,DEP.: GESTORA PUBLICA DE PENSIONES , PROCEDENCIA: BANCO UNION S.A., CHEQUE: 2308, FECHA DE EMISION:19/11/2025"/>
    <m/>
    <m/>
    <m/>
    <m/>
    <m/>
    <m/>
    <n v="0"/>
    <n v="50"/>
    <s v="NO_CONCILIADO"/>
  </r>
  <r>
    <x v="120"/>
    <m/>
    <x v="120"/>
    <x v="215"/>
    <s v="B23503430002"/>
    <s v="BOD"/>
    <n v="2350343"/>
    <m/>
    <s v="00595012003 DEP.DE CHEQ.AJENOS,RET.DE CAM.,CONCEPTO: DEPÓSITO POR DEVOLUCION FACTURA RECHAZADA DE SILVANA TEJADA,DEP.: GESTORA PUBLICA DE PENSIONES , PROCEDENCIA: BANCO UNION S.A., CHEQUE: 2309, FECHA DE EMISION:19/11/2025"/>
    <m/>
    <m/>
    <m/>
    <m/>
    <m/>
    <m/>
    <n v="0"/>
    <n v="650"/>
    <s v="NO_CONCILIADO"/>
  </r>
  <r>
    <x v="26"/>
    <m/>
    <x v="26"/>
    <x v="215"/>
    <s v="B23503520002"/>
    <s v="BOD"/>
    <n v="2350352"/>
    <m/>
    <s v="00133012001 DEP.DE CHEQ.AJENOS,RET.DE CAM.,CONCEPTO: PAGO DE INDEMNIZACION,DEP.: CREDINFORM INTERNATIONAL S.A. , PROCEDENCIA: BANCO MERCANTIL SANTA CRUZ S.A., CHEQUE: 131488, FECHA DE EMISION:19/11/2025"/>
    <m/>
    <m/>
    <m/>
    <m/>
    <m/>
    <m/>
    <n v="0"/>
    <n v="1405.05"/>
    <s v="NO_CONCILIADO"/>
  </r>
  <r>
    <x v="117"/>
    <m/>
    <x v="117"/>
    <x v="215"/>
    <s v="B23503530002"/>
    <s v="BOD"/>
    <n v="2350353"/>
    <m/>
    <s v="00155012001 DEP.DE CHEQ.AJENOS,RET.DE CAM.,CONCEPTO: DESCUENTO POR PERMISO SIN GOCE DE HABERES JOSE LUIS ZELADA ROSALES,DEP.: DIRNOPLU , PROCEDENCIA: BANCO UNION S.A., CHEQUE: 1118, FECHA DE EMISION:21/11/2025"/>
    <m/>
    <m/>
    <m/>
    <m/>
    <m/>
    <m/>
    <n v="0"/>
    <n v="990.13"/>
    <s v="NO_CONCILIADO"/>
  </r>
  <r>
    <x v="56"/>
    <m/>
    <x v="56"/>
    <x v="215"/>
    <s v="G33819140002"/>
    <s v="CRV"/>
    <n v="3381914"/>
    <m/>
    <s v="REGULARIZACION DE TRANSFERENCIA DEL EXTERIOR SEGUN SWIFT NO.16504 DE FECHA 21/11/2025 ORDENANTE: CONSULADO GENERAL DE BOLIVIA LIMA-PERU REF:DEVOLUCIÓN DE SALDOS NO EJECUTADOS ELECCIONES GENERALES 2025. LIB. 00099021001 TGN-RECURSOS ORDINARIOS (3987)"/>
    <m/>
    <m/>
    <m/>
    <m/>
    <m/>
    <m/>
    <n v="0"/>
    <n v="17554.669999999998"/>
    <s v="NO_CONCILIADO"/>
  </r>
  <r>
    <x v="56"/>
    <m/>
    <x v="56"/>
    <x v="215"/>
    <s v="G33819160002"/>
    <s v="CRV"/>
    <n v="3381916"/>
    <m/>
    <s v="REGULARIZACION DE TRANSFERENCIA DEL EXTERIOR SEGUN SWIFT NO.16505 DE FECHA 21/11/2025 ORDENANTE: EMBASSY OF THE PLURINATIONAL STATE OF BOLIVIA LOS ANGELES-EE.UU. REF:DEVOLUCIÓN DE SALDOS NO EJECUTADOS ELECCIONES GENERALES 2025. LIB. 00099021001 TGN-RECURSOS ORDINARIOS (3987)"/>
    <m/>
    <m/>
    <m/>
    <m/>
    <m/>
    <m/>
    <n v="0"/>
    <n v="20183.080000000002"/>
    <s v="NO_CONCILIADO"/>
  </r>
  <r>
    <x v="56"/>
    <m/>
    <x v="56"/>
    <x v="215"/>
    <s v="G33819150001"/>
    <s v="CVD"/>
    <n v="3381915"/>
    <m/>
    <s v="COBRO COSTOS DE PAPELERIA POR REGULARIZACION DE TRANSFERENCIA DEL EXTERIOR POR ORDEN DE CONSULADO GENERAL DE BOLIVIA LIMA-PERU REF:DEVOLUCIÓN DE SALDOS NO EJECUTADOS ELECCIONES GENERALES 2025. LIB. 00099021001 TGN-RECURSOS ORDINARIOS (3987)"/>
    <m/>
    <m/>
    <m/>
    <m/>
    <m/>
    <m/>
    <n v="60"/>
    <n v="0"/>
    <s v="NO_CONCILIADO"/>
  </r>
  <r>
    <x v="56"/>
    <m/>
    <x v="56"/>
    <x v="215"/>
    <s v="G33819170001"/>
    <s v="CVD"/>
    <n v="3381917"/>
    <m/>
    <s v="COBRO COSTOS DE PAPELERIA POR REGULARIZACION DE TRANSFERENCIA DEL EXTERIOR POR ORDEN DE EMBASSY OF THE PLURINATIONAL STATE OF BOLIVIA LOS ANGELES-EE.UU. REF:DEVOLUCIÓN DE SALDOS NO EJECUTADOS ELECCIONES GENERALES 2025. LIB. 00099021001 TGN-RECURSOS ORDINARIOS (3987)"/>
    <m/>
    <m/>
    <m/>
    <m/>
    <m/>
    <m/>
    <n v="60"/>
    <n v="0"/>
    <s v="NO_CONCILIADO"/>
  </r>
  <r>
    <x v="11"/>
    <m/>
    <x v="11"/>
    <x v="215"/>
    <s v="Q23287500002"/>
    <s v="CRV"/>
    <n v="2328750"/>
    <m/>
    <s v="NUMERO DE LIBRETA CUT: LIBRETA NÂ° 00047134206 OPERACIÓN E75 TRANSFERENCIA DE LA CUENTA FISCAL BUN A LA CUT EN MN TRANSFERENCIA DE FONDOS A SOLICITUD DE: GOBIERNO AUTONOMO MUNICIPAL DE PALCA CITE: GAMP/MAE/DESP/NÂ°1179/2025 CUENTA CUT 3987 LIBRETA NÂ° 00047134206 &quot;MDRYT - PAR III BS CONTRAPARTE G"/>
    <m/>
    <m/>
    <m/>
    <m/>
    <m/>
    <m/>
    <n v="0"/>
    <n v="33000"/>
    <s v="NO_CONCILIADO"/>
  </r>
  <r>
    <x v="11"/>
    <m/>
    <x v="11"/>
    <x v="215"/>
    <s v="Q23287690002"/>
    <s v="CRV"/>
    <n v="2328769"/>
    <m/>
    <s v="NUMERO DE LIBRETA CUT: LIBRETA NÂ° 00047134102 OPERACIÓN E75 TRANSFERENCIA DE LA CUENTA FISCAL BUN A LA CUT EN MN TRANSFERENCIA DE FONDOS A SOLICITUD DE: GOBIERNO AUTONOMO MUNICIPAL DE PALCA CITE: GAMP/MAE/DESP/NÂ°1181/2025 CUENTA CUT 3987 LIBRETA NÂ° 00047134102 &quot;MDRYT - PAR III BS CONTRAPARTE G"/>
    <m/>
    <m/>
    <m/>
    <m/>
    <m/>
    <m/>
    <n v="0"/>
    <n v="21060"/>
    <s v="NO_CONCILIADO"/>
  </r>
  <r>
    <x v="11"/>
    <m/>
    <x v="11"/>
    <x v="215"/>
    <s v="Q23287710002"/>
    <s v="CRV"/>
    <n v="2328771"/>
    <m/>
    <s v="NUMERO DE LIBRETA CUT: LIBRETA NÂ° 00047134101 OPERACIÓN E75 TRANSFERENCIA DE LA CUENTA FISCAL BUN A LA CUT EN MN TRANSFERENCIA DE FONDOS A SOLICITUD DE: GOBIERNO AUTONOMO MUNICIPAL DE PALCA CITE: GAMP/MAE/DESP/NÂ°1180/2025 CUENTA CUT 3987 LIBRETA NÂ° 00047134101 &quot;MDRYT - PARIII BS CONTRAPARTE GA"/>
    <m/>
    <m/>
    <m/>
    <m/>
    <m/>
    <m/>
    <n v="0"/>
    <n v="36257.53"/>
    <s v="NO_CONCILIADO"/>
  </r>
  <r>
    <x v="69"/>
    <m/>
    <x v="69"/>
    <x v="215"/>
    <s v="S11435120003"/>
    <s v="COB"/>
    <n v="1143512"/>
    <m/>
    <s v="||TRANSFERENCIA DE FONDOS SEGÚN MENSAJES SWIFT N°16562 Y 16561 DE LA FECHA Y NOTA CITE: DGAC/DAF/FIN/NE-0008/25 (HRE-TGL-1866) DE FECHA 29/01/2025 DE LA DIRECCIÓN GENERAL DE AERONÁUTICA CIVIL. (SECTOR PÚBLICO). DÉBITO DE LA LIBRETA 00117012001 DGAC, REPOSICIÓN DE ÚTILES DE ESCRITORIO."/>
    <m/>
    <m/>
    <m/>
    <m/>
    <m/>
    <m/>
    <n v="60"/>
    <n v="0"/>
    <s v="NO_CONCILIADO"/>
  </r>
  <r>
    <x v="69"/>
    <m/>
    <x v="69"/>
    <x v="215"/>
    <s v="S11435160003"/>
    <s v="COB"/>
    <n v="1143516"/>
    <m/>
    <s v="||TRANSFERENCIA DE FONDOS S/G MENSAJE SWIFT NRO. 16566-16567 DE FECHA 5/11/2025 EN ATENCIÓN A CORREO ELECTRÓNICO Y NOTA: DGAC/DAF/FIN/NE-0008/25 (HRE-TGL-2025-1866) ENVIADO POR LA DIRECCIÓN GENERAL DE AERONÁUTICA CIVIL (SECTOR PÚBLICO). DEBITO DE LA LIBRETA 00117012001 DGAC, REPOSICIÓN ÚTILES DE ESCRITORIO."/>
    <m/>
    <m/>
    <m/>
    <m/>
    <m/>
    <m/>
    <n v="60"/>
    <n v="0"/>
    <s v="NO_CONCILIADO"/>
  </r>
  <r>
    <x v="69"/>
    <m/>
    <x v="69"/>
    <x v="215"/>
    <s v="S11435110003"/>
    <s v="COB"/>
    <n v="1143511"/>
    <m/>
    <s v="||TRANSFERENCIA DE FONDOS SEGÚN MENSAJES SWIFT N°16559 Y 16560 DE LA FECHA Y NOTA CITE: DGAC/DAF/FIN/NE-0008/25 (HRE-TGL-1866) DE FECHA 29/01/2025 DE LA DIRECCIÓN GENERAL DE AERONÁUTICA CIVIL. (SECTOR PÚBLICO). DÉBITO DE LA LIBRETA 00117012001 DGAC, REPOSICIÓN DE ÚTILES DE ESCRITORIO."/>
    <m/>
    <m/>
    <m/>
    <m/>
    <m/>
    <m/>
    <n v="60"/>
    <n v="0"/>
    <s v="NO_CONCILIADO"/>
  </r>
  <r>
    <x v="56"/>
    <m/>
    <x v="56"/>
    <x v="215"/>
    <s v="G33828250002"/>
    <s v="CRV"/>
    <n v="3382825"/>
    <m/>
    <s v="TRANSFERENCIA DEL EXTERIOR SEGUN SWIFT NO.16563 DE FECHA 21/11/2025 ORDENANTE: EMBAJADA DE BOLIVIA (PANAMA) REF.: DEVOLUCIÓN DE SALDOS NO EJECUTADOS AL ÓRGANO ELECTORAL LIB. 00099021001 TGN-RECURSOS ORDINARIOS (3987)"/>
    <m/>
    <m/>
    <m/>
    <m/>
    <m/>
    <m/>
    <n v="0"/>
    <n v="10898.96"/>
    <s v="NO_CONCILIADO"/>
  </r>
  <r>
    <x v="2"/>
    <m/>
    <x v="2"/>
    <x v="215"/>
    <s v="F0030552"/>
    <s v="NTE"/>
    <n v="13749806"/>
    <m/>
    <s v="De: 00513012004 Transferencia de la CUT libreta 00513012004 YPFB UNCOMERCIAL a favor de la cuenta 10000059607918 YPFB Transferencias al Exterior, en el marco de R.M. 026 del 27/1/2025 y del Decreto Supremo 4773. Según nota TOBE 00123/2025."/>
    <m/>
    <m/>
    <m/>
    <m/>
    <m/>
    <m/>
    <n v="52615452.640000001"/>
    <n v="0"/>
    <s v="NO_CONCILIADO"/>
  </r>
  <r>
    <x v="2"/>
    <m/>
    <x v="2"/>
    <x v="215"/>
    <s v="F0030552"/>
    <s v="NTE"/>
    <n v="13749824"/>
    <m/>
    <s v="De: 00513012004 Transferencia de la CUT libreta 00513012004 YPFB UNCOMERCIAL a favor de la cuenta 10000059607918 YPFB Transferencias al Exterior, en el marco de R.M. 026 del 27/1/2025 y del Decreto Supremo 4773. Según nota TOBE 00124/2025."/>
    <m/>
    <m/>
    <m/>
    <m/>
    <m/>
    <m/>
    <n v="52615452.759999998"/>
    <n v="0"/>
    <s v="NO_CONCILIADO"/>
  </r>
  <r>
    <x v="2"/>
    <m/>
    <x v="2"/>
    <x v="215"/>
    <s v="F0030552"/>
    <s v="NTE"/>
    <n v="13749840"/>
    <m/>
    <s v="De: 00513012004 Transferencia de la CUT libreta 00513012004 YPFB UNCOMERCIAL a favor de la cuenta 10000059607918 YPFB Transferencias al Exterior, en el marco de R.M. 026 del 27/1/2025 y del Decreto Supremo 4773. Según nota TOBE 00126/2025."/>
    <m/>
    <m/>
    <m/>
    <m/>
    <m/>
    <m/>
    <n v="52605135.020000003"/>
    <n v="0"/>
    <s v="NO_CONCILIADO"/>
  </r>
  <r>
    <x v="2"/>
    <m/>
    <x v="2"/>
    <x v="215"/>
    <s v="F0030552"/>
    <s v="NTE"/>
    <n v="13749839"/>
    <m/>
    <s v="De: 00513012004 Transferencia de la CUT libreta 00513012004 YPFB UNCOMERCIAL a favor de la cuenta 10000059607918 YPFB Transferencias al Exterior, en el marco de R.M. 026 del 27/1/2025 y del Decreto Supremo 4773. Según nota TOBE 00125/2025."/>
    <m/>
    <m/>
    <m/>
    <m/>
    <m/>
    <m/>
    <n v="52611249.590000004"/>
    <n v="0"/>
    <s v="NO_CONCILIADO"/>
  </r>
  <r>
    <x v="2"/>
    <m/>
    <x v="2"/>
    <x v="215"/>
    <s v="G33828230001"/>
    <s v="CVD"/>
    <n v="3382823"/>
    <m/>
    <s v="COBRO COSTOS DE PAPELERIA SEGUN TRANSFERENCIA DEL EXTERIOR POR ORDEN DE COMPANHIA MATO-GROSSENSE DE GAS - MTGAS, FECHA VALOR 21/11/2025 REF:GAS NATURAL LIB. 00513012015 YPFB-HEROES DEL CHACO-BS"/>
    <m/>
    <m/>
    <m/>
    <m/>
    <m/>
    <m/>
    <n v="60"/>
    <n v="0"/>
    <s v="NO_CONCILIADO"/>
  </r>
  <r>
    <x v="56"/>
    <m/>
    <x v="56"/>
    <x v="215"/>
    <s v="G33828260001"/>
    <s v="CVD"/>
    <n v="3382826"/>
    <m/>
    <s v="COBRO COSTOS DE PAPELERIA SEGUN TRANSFERENCIA DEL EXTERIOR POR ORDEN DE EMBAJADA DE BOLIVIA (PANAMA) REF.: DEVOLUCIÓN DE SALDOS NO EJECUTADOS AL ÓRGANO ELECTORAL LIB. 00099021001 TGN-RECURSOS ORDINARIOS (3987)"/>
    <m/>
    <m/>
    <m/>
    <m/>
    <m/>
    <m/>
    <n v="60"/>
    <n v="0"/>
    <s v="NO_CONCILIADO"/>
  </r>
  <r>
    <x v="69"/>
    <m/>
    <x v="69"/>
    <x v="215"/>
    <s v="S11435200003"/>
    <s v="COB"/>
    <n v="1143520"/>
    <m/>
    <s v="||TRANSFERENCIA DE FONDOS S/G MENSAJE SWIFT NRO. 16572 EN ATENCIÓN A LA NOTA: DGAC/DAF/FIN/NE-0008/25 (HRE-TGL-2025-1866) ENVIADO POR LA DIRECCIÓN GENERAL DE AERONÁUTICA CIVIL (SECTOR PÚBLICO). DÉBITO DE LA LIBRETA 00117012001 DGAC, REPOSICIÓN DE ÚTILES DE ESCRITORIO."/>
    <m/>
    <m/>
    <m/>
    <m/>
    <m/>
    <m/>
    <n v="60"/>
    <n v="0"/>
    <s v="NO_CONCILIADO"/>
  </r>
  <r>
    <x v="9"/>
    <m/>
    <x v="9"/>
    <x v="216"/>
    <s v="O23506620002"/>
    <s v="BOD"/>
    <n v="2350662"/>
    <m/>
    <s v="00016011101 DEPOSITO DE EFECTIVO, DEPOSITANTE: FE Y ALEGRIA, CONCEPTO: ALQUILER DE SALON PAYA, CUENTA DE DEPOSITO: CUENTA UNICA DEL TESORO"/>
    <m/>
    <m/>
    <m/>
    <m/>
    <m/>
    <m/>
    <n v="0"/>
    <n v="2000"/>
    <s v="NO_CONCILIADO"/>
  </r>
  <r>
    <x v="9"/>
    <m/>
    <x v="9"/>
    <x v="216"/>
    <s v="O23506630002"/>
    <s v="BOD"/>
    <n v="2350663"/>
    <m/>
    <s v="00016011101 DEPOSITO DE EFECTIVO, DEPOSITANTE: FE Y ALEGRIA, CONCEPTO: ALQUILER DE SALON PAYA, CUENTA DE DEPOSITO: CUENTA UNICA DEL TESORO"/>
    <m/>
    <m/>
    <m/>
    <m/>
    <m/>
    <m/>
    <n v="0"/>
    <n v="2000"/>
    <s v="NO_CONCILIADO"/>
  </r>
  <r>
    <x v="0"/>
    <m/>
    <x v="0"/>
    <x v="216"/>
    <s v="O23506660002"/>
    <s v="BOD"/>
    <n v="2350666"/>
    <m/>
    <s v="00015011108 DEPOSITO DE EFECTIVO, DEPOSITANTE: MAXIMO JHONNY AGUILAR MONTECINOS, CONCEPTO: ., CUENTA DE DEPOSITO: CUENTA UNICA DEL TESORO"/>
    <m/>
    <m/>
    <m/>
    <m/>
    <m/>
    <m/>
    <n v="0"/>
    <n v="100"/>
    <s v="NO_CONCILIADO"/>
  </r>
  <r>
    <x v="103"/>
    <m/>
    <x v="103"/>
    <x v="216"/>
    <s v="O23506730002"/>
    <s v="BOD"/>
    <n v="2350673"/>
    <m/>
    <s v="00514014302 DEPOSITO DE EFECTIVO, DEPOSITANTE: REINALDO CLAURE, CONCEPTO: DEVOLUCION, CUENTA DE DEPOSITO: CUENTA UNICA DEL TESORO"/>
    <m/>
    <m/>
    <m/>
    <m/>
    <m/>
    <m/>
    <n v="0"/>
    <n v="252.22"/>
    <s v="NO_CONCILIADO"/>
  </r>
  <r>
    <x v="19"/>
    <m/>
    <x v="19"/>
    <x v="216"/>
    <s v="O23506950002"/>
    <s v="BOD"/>
    <n v="2350695"/>
    <m/>
    <s v="00099021001 DEPOSITO DE EFECTIVO, DEPOSITANTE: CÁMARA DE DIPUTADOS, CONCEPTO: PAGO POR OMISION DE MARCADO, CUENTA DE DEPOSITO: CUENTA UNICA DEL TESORO"/>
    <m/>
    <m/>
    <m/>
    <m/>
    <m/>
    <m/>
    <n v="0"/>
    <n v="154.5"/>
    <s v="NO_CONCILIADO"/>
  </r>
  <r>
    <x v="98"/>
    <m/>
    <x v="98"/>
    <x v="216"/>
    <s v="O23507160002"/>
    <s v="BOD"/>
    <n v="2350716"/>
    <m/>
    <s v="00099021001 DEPOSITO DE EFECTIVO, DEPOSITANTE: JIOVANNY EDWARD SAMANAMUD AVILA, CONCEPTO: DEVOLUCION DE EXCEDENTES EN REMUNERACION SALARIAL, CUENTA DE DEPOSITO: CUENTA UNICA DEL TESORO/DJBR"/>
    <m/>
    <m/>
    <m/>
    <m/>
    <m/>
    <m/>
    <n v="0"/>
    <n v="882.8"/>
    <s v="NO_CONCILIADO"/>
  </r>
  <r>
    <x v="93"/>
    <m/>
    <x v="93"/>
    <x v="216"/>
    <s v="O23507180002"/>
    <s v="BOD"/>
    <n v="2350718"/>
    <m/>
    <s v="00099021001 DEPOSITO DE EFECTIVO, DEPOSITANTE: RUBEN LLANOS PACHACOPA, CONCEPTO: PREVENTIVO N°1439, CUENTA DE DEPOSITO: CUENTA UNICA DEL TESORO/DJBR"/>
    <m/>
    <m/>
    <m/>
    <m/>
    <m/>
    <m/>
    <n v="0"/>
    <n v="13"/>
    <s v="NO_CONCILIADO"/>
  </r>
  <r>
    <x v="4"/>
    <m/>
    <x v="4"/>
    <x v="216"/>
    <s v="O23507190002"/>
    <s v="BOD"/>
    <n v="2350719"/>
    <m/>
    <s v="00099021001 DEPOSITO DE EFECTIVO, DEPOSITANTE: MARCOS MIGUEL RODRIGUEZ INOFUENTES, CONCEPTO: DEVOLUCION DE VIATICOS, CUENTA DE DEPOSITO: CUENTA UNICA DEL TESORO/DJBR"/>
    <m/>
    <m/>
    <m/>
    <m/>
    <m/>
    <m/>
    <n v="0"/>
    <n v="630.70000000000005"/>
    <s v="NO_CONCILIADO"/>
  </r>
  <r>
    <x v="1"/>
    <m/>
    <x v="1"/>
    <x v="216"/>
    <s v="O23507210002"/>
    <s v="BOD"/>
    <n v="2350721"/>
    <m/>
    <s v="00099021001 DEPOSITO DE EFECTIVO, DEPOSITANTE: JOAQUIN COIMBA ARIAS, CONCEPTO: PREVENTIVO N°874, CUENTA DE DEPOSITO: CUENTA UNICA DEL TESORO"/>
    <m/>
    <m/>
    <m/>
    <m/>
    <m/>
    <m/>
    <n v="0"/>
    <n v="28"/>
    <s v="NO_CONCILIADO"/>
  </r>
  <r>
    <x v="5"/>
    <m/>
    <x v="5"/>
    <x v="216"/>
    <s v="O23507290002"/>
    <s v="BOD"/>
    <n v="2350729"/>
    <m/>
    <s v="00086014407 DEPOSITO DE EFECTIVO, DEPOSITANTE: GOBIERNO AUTONOMO MUNICIPAL DE ANCORAIMES, CONCEPTO: CONCILIACION DE SALDO DEL CIF N°031/2021, CUENTA DE DEPOSITO: CUENTA UNICA DEL TESORO"/>
    <m/>
    <m/>
    <m/>
    <m/>
    <m/>
    <m/>
    <n v="0"/>
    <n v="4962.8500000000004"/>
    <s v="NO_CONCILIADO"/>
  </r>
  <r>
    <x v="7"/>
    <m/>
    <x v="7"/>
    <x v="216"/>
    <s v="O23507300002"/>
    <s v="BOD"/>
    <n v="2350730"/>
    <m/>
    <s v="00526012001 DEPOSITO DE EFECTIVO, DEPOSITANTE: MARITZA MAYA, CONCEPTO: DEVOLUCION DE RECURSOS (PASAJES) C-31 N°2863, CUENTA DE DEPOSITO: CUENTA UNICA DEL TESORO"/>
    <m/>
    <m/>
    <m/>
    <m/>
    <m/>
    <m/>
    <n v="0"/>
    <n v="30"/>
    <s v="NO_CONCILIADO"/>
  </r>
  <r>
    <x v="62"/>
    <m/>
    <x v="62"/>
    <x v="216"/>
    <s v="O23507320002"/>
    <s v="BOD"/>
    <n v="2350732"/>
    <m/>
    <s v="00221022001 DEPOSITO DE EFECTIVO, DEPOSITANTE: EMAJ-BOL S.R.L., CONCEPTO: M-02 FUERA DE PLAZO CON 10% DE INCREMENTO, CUENTA DE DEPOSITO: CUENTA UNICA DEL TESORO"/>
    <m/>
    <m/>
    <m/>
    <m/>
    <m/>
    <m/>
    <n v="0"/>
    <n v="60"/>
    <s v="NO_CONCILIADO"/>
  </r>
  <r>
    <x v="62"/>
    <m/>
    <x v="62"/>
    <x v="216"/>
    <s v="O23507330002"/>
    <s v="BOD"/>
    <n v="2350733"/>
    <m/>
    <s v="00221022001 DEPOSITO DE EFECTIVO, DEPOSITANTE: EMAJ-BOL S.R.L., CONCEPTO: M-02 FUERA DE PLAZO, CUENTA DE DEPOSITO: CUENTA UNICA DEL TESORO"/>
    <m/>
    <m/>
    <m/>
    <m/>
    <m/>
    <m/>
    <n v="0"/>
    <n v="100"/>
    <s v="NO_CONCILIADO"/>
  </r>
  <r>
    <x v="5"/>
    <m/>
    <x v="5"/>
    <x v="216"/>
    <s v="O23507420002"/>
    <s v="BOD"/>
    <n v="2350742"/>
    <m/>
    <s v="00086038008 DEPOSITO DE EFECTIVO, DEPOSITANTE: TATIANA HUANCA NALEMA, CONCEPTO: PAGO EN DEMASIA DE LA LUZ DEL MES DE JUNIO, CUENTA DE DEPOSITO: CUENTA UNICA DEL TESORO"/>
    <m/>
    <m/>
    <m/>
    <m/>
    <m/>
    <m/>
    <n v="0"/>
    <n v="3.8"/>
    <s v="NO_CONCILIADO"/>
  </r>
  <r>
    <x v="18"/>
    <m/>
    <x v="18"/>
    <x v="216"/>
    <s v="O23507500002"/>
    <s v="BOD"/>
    <n v="2350750"/>
    <m/>
    <s v="00046171101 DEPOSITO DE EFECTIVO, DEPOSITANTE: MARCELO DANIEL RIVERA SARAVIA, CONCEPTO: PAGO DE MULTA, CUENTA DE DEPOSITO: CUENTA UNICA DEL TESORO"/>
    <m/>
    <m/>
    <m/>
    <m/>
    <m/>
    <m/>
    <n v="0"/>
    <n v="2580"/>
    <s v="NO_CONCILIADO"/>
  </r>
  <r>
    <x v="62"/>
    <m/>
    <x v="62"/>
    <x v="216"/>
    <s v="O23507580002"/>
    <s v="BOD"/>
    <n v="2350758"/>
    <m/>
    <s v="00221022001 DEPOSITO DE EFECTIVO, DEPOSITANTE: METALMONIC SRL, CONCEPTO: FUERA DE PLAZO, CUENTA DE DEPOSITO: CUENTA UNICA DEL TESORO"/>
    <m/>
    <m/>
    <m/>
    <m/>
    <m/>
    <m/>
    <n v="0"/>
    <n v="900"/>
    <s v="NO_CONCILIADO"/>
  </r>
  <r>
    <x v="62"/>
    <m/>
    <x v="62"/>
    <x v="216"/>
    <s v="O23507620002"/>
    <s v="BOD"/>
    <n v="2350762"/>
    <m/>
    <s v="00221022001 DEPOSITO DE EFECTIVO, DEPOSITANTE: METALMONIC SRL, CONCEPTO: FUERA DE PLAZO, CUENTA DE DEPOSITO: CUENTA UNICA DEL TESORO"/>
    <m/>
    <m/>
    <m/>
    <m/>
    <m/>
    <m/>
    <n v="0"/>
    <n v="300"/>
    <s v="NO_CONCILIADO"/>
  </r>
  <r>
    <x v="62"/>
    <m/>
    <x v="62"/>
    <x v="216"/>
    <s v="O23507590002"/>
    <s v="BOD"/>
    <n v="2350759"/>
    <m/>
    <s v="00221022001 DEPOSITO DE EFECTIVO, DEPOSITANTE: METALMONIC SRL, CONCEPTO: FUERA DE PLAZO, CUENTA DE DEPOSITO: CUENTA UNICA DEL TESORO"/>
    <m/>
    <m/>
    <m/>
    <m/>
    <m/>
    <m/>
    <n v="0"/>
    <n v="500"/>
    <s v="NO_CONCILIADO"/>
  </r>
  <r>
    <x v="62"/>
    <m/>
    <x v="62"/>
    <x v="216"/>
    <s v="O23507600002"/>
    <s v="BOD"/>
    <n v="2350760"/>
    <m/>
    <s v="00221022001 DEPOSITO DE EFECTIVO, DEPOSITANTE: METALMONIC SRL, CONCEPTO: FUERA DE PLAZO, CUENTA DE DEPOSITO: CUENTA UNICA DEL TESORO"/>
    <m/>
    <m/>
    <m/>
    <m/>
    <m/>
    <m/>
    <n v="0"/>
    <n v="500"/>
    <s v="NO_CONCILIADO"/>
  </r>
  <r>
    <x v="62"/>
    <m/>
    <x v="62"/>
    <x v="216"/>
    <s v="O23507610002"/>
    <s v="BOD"/>
    <n v="2350761"/>
    <m/>
    <s v="00221022001 DEPOSITO DE EFECTIVO, DEPOSITANTE: METALMONIC SRL, CONCEPTO: FUERA DE PLAZO, CUENTA DE DEPOSITO: CUENTA UNICA DEL TESORO"/>
    <m/>
    <m/>
    <m/>
    <m/>
    <m/>
    <m/>
    <n v="0"/>
    <n v="200"/>
    <s v="NO_CONCILIADO"/>
  </r>
  <r>
    <x v="62"/>
    <m/>
    <x v="62"/>
    <x v="216"/>
    <s v="O23507630002"/>
    <s v="BOD"/>
    <n v="2350763"/>
    <m/>
    <s v="00221022001 DEPOSITO DE EFECTIVO, DEPOSITANTE: METALMONIC SRL, CONCEPTO: INCREMENTO 10%, CUENTA DE DEPOSITO: CUENTA UNICA DEL TESORO"/>
    <m/>
    <m/>
    <m/>
    <m/>
    <m/>
    <m/>
    <n v="0"/>
    <n v="820"/>
    <s v="NO_CONCILIADO"/>
  </r>
  <r>
    <x v="62"/>
    <m/>
    <x v="62"/>
    <x v="216"/>
    <s v="O23507650002"/>
    <s v="BOD"/>
    <n v="2350765"/>
    <m/>
    <s v="00221022001 DEPOSITO DE EFECTIVO, DEPOSITANTE: METALMONIC SRL, CONCEPTO: INCREMENTO 10%, CUENTA DE DEPOSITO: CUENTA UNICA DEL TESORO"/>
    <m/>
    <m/>
    <m/>
    <m/>
    <m/>
    <m/>
    <n v="0"/>
    <n v="40"/>
    <s v="NO_CONCILIADO"/>
  </r>
  <r>
    <x v="62"/>
    <m/>
    <x v="62"/>
    <x v="216"/>
    <s v="O23507680002"/>
    <s v="BOD"/>
    <n v="2350768"/>
    <m/>
    <s v="00221022001 DEPOSITO DE EFECTIVO, DEPOSITANTE: METALMONIC SRL, CONCEPTO: INCREMENTO 10%, CUENTA DE DEPOSITO: CUENTA UNICA DEL TESORO"/>
    <m/>
    <m/>
    <m/>
    <m/>
    <m/>
    <m/>
    <n v="0"/>
    <n v="130"/>
    <s v="NO_CONCILIADO"/>
  </r>
  <r>
    <x v="62"/>
    <m/>
    <x v="62"/>
    <x v="216"/>
    <s v="O23507710002"/>
    <s v="BOD"/>
    <n v="2350771"/>
    <m/>
    <s v="00221022001 DEPOSITO DE EFECTIVO, DEPOSITANTE: METALMONIC SRL, CONCEPTO: INCREMENTO 10%, CUENTA DE DEPOSITO: CUENTA UNICA DEL TESORO"/>
    <m/>
    <m/>
    <m/>
    <m/>
    <m/>
    <m/>
    <n v="0"/>
    <n v="180"/>
    <s v="NO_CONCILIADO"/>
  </r>
  <r>
    <x v="99"/>
    <m/>
    <x v="99"/>
    <x v="216"/>
    <s v="O23507770002"/>
    <s v="BOD"/>
    <n v="2350777"/>
    <m/>
    <s v="00293134202 DEPOSITO DE EFECTIVO, DEPOSITANTE: LOURDES CHOQUE QUISPE, CONCEPTO: PAGO DE DEUDA CORRESPONDIENTE AL CERTIFICADO DE LIQUIDACION FINAL CONTRATO N°116/2023, CUENTA DE DEPOSITO: CUENTA UNICA DEL TESORO"/>
    <m/>
    <m/>
    <m/>
    <m/>
    <m/>
    <m/>
    <n v="0"/>
    <n v="102592.75"/>
    <s v="NO_CONCILIADO"/>
  </r>
  <r>
    <x v="26"/>
    <m/>
    <x v="26"/>
    <x v="216"/>
    <s v="O23507820002"/>
    <s v="BOD"/>
    <n v="2350782"/>
    <m/>
    <s v="00133012001 DEPOSITO DE EFECTIVO, DEPOSITANTE: AMILCAR VALENCIA CABALLERO, CONCEPTO: SALDO PREMIO SORTEO PRIMAVERA SOLIDARIA - SANTA CRUZ, CUENTA DE DEPOSITO: CUENTA UNICA DEL TESORO"/>
    <m/>
    <m/>
    <m/>
    <m/>
    <m/>
    <m/>
    <n v="0"/>
    <n v="1230"/>
    <s v="NO_CONCILIADO"/>
  </r>
  <r>
    <x v="26"/>
    <m/>
    <x v="26"/>
    <x v="216"/>
    <s v="O23507840002"/>
    <s v="BOD"/>
    <n v="2350784"/>
    <m/>
    <s v="00133012001 DEPOSITO DE EFECTIVO, DEPOSITANTE: AMILCAR VALENCIA CABALLERO, CONCEPTO: SALDO PREMIO SORTEO PRIMAVERA SOLIDARIA - POTOSI, CUENTA DE DEPOSITO: CUENTA UNICA DEL TESORO"/>
    <m/>
    <m/>
    <m/>
    <m/>
    <m/>
    <m/>
    <n v="0"/>
    <n v="1230"/>
    <s v="NO_CONCILIADO"/>
  </r>
  <r>
    <x v="26"/>
    <m/>
    <x v="26"/>
    <x v="216"/>
    <s v="O23507850002"/>
    <s v="BOD"/>
    <n v="2350785"/>
    <m/>
    <s v="00133012001 DEPOSITO DE EFECTIVO, DEPOSITANTE: AMILCAR VALENCIA CABALLERO, CONCEPTO: SALDO PREMIO SORTEO PRIMAVERA SOLIDARIA - YACUIBA, CUENTA DE DEPOSITO: CUENTA UNICA DEL TESORO"/>
    <m/>
    <m/>
    <m/>
    <m/>
    <m/>
    <m/>
    <n v="0"/>
    <n v="260"/>
    <s v="NO_CONCILIADO"/>
  </r>
  <r>
    <x v="26"/>
    <m/>
    <x v="26"/>
    <x v="216"/>
    <s v="O23507870002"/>
    <s v="BOD"/>
    <n v="2350787"/>
    <m/>
    <s v="00133012001 DEPOSITO DE EFECTIVO, DEPOSITANTE: AMILCAR VALENCIA CABALLERO, CONCEPTO: SALDO PREMIO SORTEO PRIMAVERA SOLIDARIA - TRINIDAD, CUENTA DE DEPOSITO: CUENTA UNICA DEL TESORO"/>
    <m/>
    <m/>
    <m/>
    <m/>
    <m/>
    <m/>
    <n v="0"/>
    <n v="1463"/>
    <s v="NO_CONCILIADO"/>
  </r>
  <r>
    <x v="26"/>
    <m/>
    <x v="26"/>
    <x v="216"/>
    <s v="O23507880002"/>
    <s v="BOD"/>
    <n v="2350788"/>
    <m/>
    <s v="00133012001 DEPOSITO DE EFECTIVO, DEPOSITANTE: AMILCAR VALENCIA CABALLERO, CONCEPTO: SALDO PREMIO SORTEO PRIMAVERA SOLIDARIA - SUCRE, CUENTA DE DEPOSITO: CUENTA UNICA DEL TESORO"/>
    <m/>
    <m/>
    <m/>
    <m/>
    <m/>
    <m/>
    <n v="0"/>
    <n v="1554"/>
    <s v="NO_CONCILIADO"/>
  </r>
  <r>
    <x v="1"/>
    <m/>
    <x v="1"/>
    <x v="216"/>
    <s v="B23506810002"/>
    <s v="BOD"/>
    <n v="2350681"/>
    <m/>
    <s v="00099021001 DEP.DE CHEQ.AJENOS,RET.DE CAM.,CONCEPTO: DEPÓSITO,DEP.: EDWIN MAMANI ROJAS , PROCEDENCIA: BANCO UNION S.A., CHEQUE: 223865, FECHA DE EMISION:24/11/2025"/>
    <m/>
    <m/>
    <m/>
    <m/>
    <m/>
    <m/>
    <n v="0"/>
    <n v="35"/>
    <s v="NO_CONCILIADO"/>
  </r>
  <r>
    <x v="62"/>
    <m/>
    <x v="62"/>
    <x v="216"/>
    <s v="B23506840002"/>
    <s v="BOD"/>
    <n v="2350684"/>
    <m/>
    <s v="00221022001 DEP.DE CHEQ.AJENOS,RET.DE CAM.,CONCEPTO: DEPÓSITO,DEP.: MIRIAN CUELLAR CHOQUE , PROCEDENCIA: BANCO UNION S.A., CHEQUE: 223867, FECHA DE EMISION:24/11/2025"/>
    <m/>
    <m/>
    <m/>
    <m/>
    <m/>
    <m/>
    <n v="0"/>
    <n v="120"/>
    <s v="NO_CONCILIADO"/>
  </r>
  <r>
    <x v="62"/>
    <m/>
    <x v="62"/>
    <x v="216"/>
    <s v="B23506860002"/>
    <s v="BOD"/>
    <n v="2350686"/>
    <m/>
    <s v="00221022001 DEP.DE CHEQ.AJENOS,RET.DE CAM.,CONCEPTO: DEPÓSITO,DEP.: MIRIAN CUELLAR CHOQUE , PROCEDENCIA: BANCO UNION S.A., CHEQUE: 223868, FECHA DE EMISION:24/11/2025"/>
    <m/>
    <m/>
    <m/>
    <m/>
    <m/>
    <m/>
    <n v="0"/>
    <n v="120"/>
    <s v="NO_CONCILIADO"/>
  </r>
  <r>
    <x v="62"/>
    <m/>
    <x v="62"/>
    <x v="216"/>
    <s v="B23506880002"/>
    <s v="BOD"/>
    <n v="2350688"/>
    <m/>
    <s v="00221022001 DEP.DE CHEQ.AJENOS,RET.DE CAM.,CONCEPTO: DEPÓSITO,DEP.: MIRIAN CUELLAR CHOQUE , PROCEDENCIA: BANCO UNION S.A., CHEQUE: 223869, FECHA DE EMISION:24/11/2025"/>
    <m/>
    <m/>
    <m/>
    <m/>
    <m/>
    <m/>
    <n v="0"/>
    <n v="120"/>
    <s v="NO_CONCILIADO"/>
  </r>
  <r>
    <x v="62"/>
    <m/>
    <x v="62"/>
    <x v="216"/>
    <s v="B23506900002"/>
    <s v="BOD"/>
    <n v="2350690"/>
    <m/>
    <s v="00221022001 DEP.DE CHEQ.AJENOS,RET.DE CAM.,CONCEPTO: DEPÓSITO,DEP.: ANAHI CANO PACO , PROCEDENCIA: BANCO UNION S.A., CHEQUE: 223870, FECHA DE EMISION:24/11/2025"/>
    <m/>
    <m/>
    <m/>
    <m/>
    <m/>
    <m/>
    <n v="0"/>
    <n v="260"/>
    <s v="NO_CONCILIADO"/>
  </r>
  <r>
    <x v="62"/>
    <m/>
    <x v="62"/>
    <x v="216"/>
    <s v="B23506920002"/>
    <s v="BOD"/>
    <n v="2350692"/>
    <m/>
    <s v="00221022001 DEP.DE CHEQ.AJENOS,RET.DE CAM.,CONCEPTO: DEPÓSITO,DEP.: BEBERLY JAVIER POVEDA , PROCEDENCIA: BANCO UNION S.A., CHEQUE: 223871, FECHA DE EMISION:24/11/2025"/>
    <m/>
    <m/>
    <m/>
    <m/>
    <m/>
    <m/>
    <n v="0"/>
    <n v="600"/>
    <s v="NO_CONCILIADO"/>
  </r>
  <r>
    <x v="62"/>
    <m/>
    <x v="62"/>
    <x v="216"/>
    <s v="B23506990002"/>
    <s v="BOD"/>
    <n v="2350699"/>
    <m/>
    <s v="00221022001 DEP.DE CHEQ.AJENOS,RET.DE CAM.,CONCEPTO: DEPÓSITO,DEP.: MARIA DEL CARMEN VILLALTA CHACON , PROCEDENCIA: BANCO UNION S.A., CHEQUE: 223668, FECHA DE EMISION:24/11/2025"/>
    <m/>
    <m/>
    <m/>
    <m/>
    <m/>
    <m/>
    <n v="0"/>
    <n v="100"/>
    <s v="NO_CONCILIADO"/>
  </r>
  <r>
    <x v="1"/>
    <m/>
    <x v="1"/>
    <x v="216"/>
    <s v="B23506940002"/>
    <s v="BOD"/>
    <n v="2350694"/>
    <m/>
    <s v="00099021001 DEP.DE CHEQ.AJENOS,RET.DE CAM.,CONCEPTO: DEPÓSITO,DEP.: RUBITZA LAURA VIDAURRE CAZON , PROCEDENCIA: BANCO UNION S.A., CHEQUE: 223873, FECHA DE EMISION:24/11/2025"/>
    <m/>
    <m/>
    <m/>
    <m/>
    <m/>
    <m/>
    <n v="0"/>
    <n v="174"/>
    <s v="NO_CONCILIADO"/>
  </r>
  <r>
    <x v="62"/>
    <m/>
    <x v="62"/>
    <x v="216"/>
    <s v="B23506960002"/>
    <s v="BOD"/>
    <n v="2350696"/>
    <m/>
    <s v="00221022001 DEP.DE CHEQ.AJENOS,RET.DE CAM.,CONCEPTO: DEPÓSITO,DEP.: ANDREA ESTHER GARCIA LAIME , PROCEDENCIA: BANCO UNION S.A., CHEQUE: 223874, FECHA DE EMISION:24/11/2025"/>
    <m/>
    <m/>
    <m/>
    <m/>
    <m/>
    <m/>
    <n v="0"/>
    <n v="1265"/>
    <s v="NO_CONCILIADO"/>
  </r>
  <r>
    <x v="62"/>
    <m/>
    <x v="62"/>
    <x v="216"/>
    <s v="B23506980002"/>
    <s v="BOD"/>
    <n v="2350698"/>
    <m/>
    <s v="00221022001 DEP.DE CHEQ.AJENOS,RET.DE CAM.,CONCEPTO: DEPÓSITO,DEP.: ANDREA ESTHER GARCIA LAIME , PROCEDENCIA: BANCO UNION S.A., CHEQUE: 223667, FECHA DE EMISION:24/11/2025"/>
    <m/>
    <m/>
    <m/>
    <m/>
    <m/>
    <m/>
    <n v="0"/>
    <n v="14855"/>
    <s v="NO_CONCILIADO"/>
  </r>
  <r>
    <x v="62"/>
    <m/>
    <x v="62"/>
    <x v="216"/>
    <s v="B23507010002"/>
    <s v="BOD"/>
    <n v="2350701"/>
    <m/>
    <s v="00221022001 DEP.DE CHEQ.AJENOS,RET.DE CAM.,CONCEPTO: DEPÓSITO,DEP.: MARIA DEL CARMEN VILLALTA CHACON , PROCEDENCIA: BANCO UNION S.A., CHEQUE: 223671, FECHA DE EMISION:24/11/2025"/>
    <m/>
    <m/>
    <m/>
    <m/>
    <m/>
    <m/>
    <n v="0"/>
    <n v="120"/>
    <s v="NO_CONCILIADO"/>
  </r>
  <r>
    <x v="62"/>
    <m/>
    <x v="62"/>
    <x v="216"/>
    <s v="B23507040002"/>
    <s v="BOD"/>
    <n v="2350704"/>
    <m/>
    <s v="00221022001 DEP.DE CHEQ.AJENOS,RET.DE CAM.,CONCEPTO: DEPÓSITO,DEP.: MARIA DEL CARMEN VILLALTA CHACON , PROCEDENCIA: BANCO UNION S.A., CHEQUE: 223669, FECHA DE EMISION:24/11/2025"/>
    <m/>
    <m/>
    <m/>
    <m/>
    <m/>
    <m/>
    <n v="0"/>
    <n v="100"/>
    <s v="NO_CONCILIADO"/>
  </r>
  <r>
    <x v="62"/>
    <m/>
    <x v="62"/>
    <x v="216"/>
    <s v="B23507060002"/>
    <s v="BOD"/>
    <n v="2350706"/>
    <m/>
    <s v="00221022001 DEP.DE CHEQ.AJENOS,RET.DE CAM.,CONCEPTO: DEPÓSITO,DEP.: MARIA DEL CARMEN VILLALTA CHACON , PROCEDENCIA: BANCO UNION S.A., CHEQUE: 223670, FECHA DE EMISION:24/11/2025"/>
    <m/>
    <m/>
    <m/>
    <m/>
    <m/>
    <m/>
    <n v="0"/>
    <n v="100"/>
    <s v="NO_CONCILIADO"/>
  </r>
  <r>
    <x v="62"/>
    <m/>
    <x v="62"/>
    <x v="216"/>
    <s v="B23507070002"/>
    <s v="BOD"/>
    <n v="2350707"/>
    <m/>
    <s v="00221022001 DEP.DE CHEQ.AJENOS,RET.DE CAM.,CONCEPTO: DEPÓSITO,DEP.: MARIA DEL CARMEN VILLALTA CHACON , PROCEDENCIA: BANCO UNION S.A., CHEQUE: 223672, FECHA DE EMISION:24/11/2025"/>
    <m/>
    <m/>
    <m/>
    <m/>
    <m/>
    <m/>
    <n v="0"/>
    <n v="120"/>
    <s v="NO_CONCILIADO"/>
  </r>
  <r>
    <x v="18"/>
    <m/>
    <x v="18"/>
    <x v="216"/>
    <s v="B23507080002"/>
    <s v="BOD"/>
    <n v="2350708"/>
    <m/>
    <s v="00099021001 DEP.DE CHEQ.AJENOS,RET.DE CAM.,CONCEPTO: DEPÓSITO,DEP.: VICTOR HUGO ARAMAYO MARTINEZ , PROCEDENCIA: BANCO UNION S.A., CHEQUE: 223673, FECHA DE EMISION:24/11/2025/DJBR"/>
    <m/>
    <m/>
    <m/>
    <m/>
    <m/>
    <m/>
    <n v="0"/>
    <n v="8580.98"/>
    <s v="NO_CONCILIADO"/>
  </r>
  <r>
    <x v="1"/>
    <m/>
    <x v="1"/>
    <x v="216"/>
    <s v="B23507090002"/>
    <s v="BOD"/>
    <n v="2350709"/>
    <m/>
    <s v="00099021001 DEP.DE CHEQ.AJENOS,RET.DE CAM.,CONCEPTO: DEPÓSITO,DEP.: WESESLAO EULOGIO CAPURATA OROCONDO , PROCEDENCIA: BANCO UNION S.A., CHEQUE: 223674, FECHA DE EMISION:24/11/2025"/>
    <m/>
    <m/>
    <m/>
    <m/>
    <m/>
    <m/>
    <n v="0"/>
    <n v="500.4"/>
    <s v="NO_CONCILIADO"/>
  </r>
  <r>
    <x v="11"/>
    <m/>
    <x v="11"/>
    <x v="216"/>
    <s v="B23507270002"/>
    <s v="BOD"/>
    <n v="2350727"/>
    <m/>
    <s v="00047137004 DEP.DE CHEQ.AJENOS,RET.DE CAM.,CONCEPTO: DEVOLUCION,DEP.: PROYECTO PAR , PROCEDENCIA: BANCO UNION S.A., CHEQUE: 486, FECHA DE EMISION:20/11/2025"/>
    <m/>
    <m/>
    <m/>
    <m/>
    <m/>
    <m/>
    <n v="0"/>
    <n v="165130"/>
    <s v="NO_CONCILIADO"/>
  </r>
  <r>
    <x v="9"/>
    <m/>
    <x v="9"/>
    <x v="216"/>
    <s v="O23508020002"/>
    <s v="BOD"/>
    <n v="2350802"/>
    <m/>
    <s v="00099021001 DEPOSITO DE EFECTIVO, DEPOSITANTE: MARCO ANTONIO VARGAS FUÑO, CONCEPTO: DEVOLUCION DE BECA DE ESTUDIO CONTRATO DGSU-036/2015 EXBECARIO JORGE DANIEL GROCK PEREIRA, CUENTA DE DEPOSITO: CUENTA UNICA DEL TESORO"/>
    <m/>
    <m/>
    <m/>
    <m/>
    <m/>
    <m/>
    <n v="0"/>
    <n v="5000"/>
    <s v="NO_CONCILIADO"/>
  </r>
  <r>
    <x v="0"/>
    <m/>
    <x v="0"/>
    <x v="216"/>
    <s v="O23508050002"/>
    <s v="BOD"/>
    <n v="2350805"/>
    <m/>
    <s v="00099021001 DEPOSITO DE EFECTIVO, DEPOSITANTE: SIMON VENTURA CONDORI, CONCEPTO: DEVOLUCION DE SALARIOS, CUENTA DE DEPOSITO: CUENTA UNICA DEL TESORO/DJBR"/>
    <m/>
    <m/>
    <m/>
    <m/>
    <m/>
    <m/>
    <n v="0"/>
    <n v="2000"/>
    <s v="NO_CONCILIADO"/>
  </r>
  <r>
    <x v="0"/>
    <m/>
    <x v="0"/>
    <x v="216"/>
    <s v="O23508060002"/>
    <s v="BOD"/>
    <n v="2350806"/>
    <m/>
    <s v="00099021001 DEPOSITO DE EFECTIVO, DEPOSITANTE: SIMON VENTURA CONDORI, CONCEPTO: DEVOLUCION DE SALARIOS, CUENTA DE DEPOSITO: CUENTA UNICA DEL TESORO/DJBR"/>
    <m/>
    <m/>
    <m/>
    <m/>
    <m/>
    <m/>
    <n v="0"/>
    <n v="2000"/>
    <s v="NO_CONCILIADO"/>
  </r>
  <r>
    <x v="0"/>
    <m/>
    <x v="0"/>
    <x v="216"/>
    <s v="O23508100002"/>
    <s v="BOD"/>
    <n v="2350810"/>
    <m/>
    <s v="00099021001 DEPOSITO DE EFECTIVO, DEPOSITANTE: MINISTERIO DE GOBIERNO DIPREVCON, CONCEPTO: DEV. PAGO EN EXCEDENTE PREV. 1650 SERV TELEFONIA D.A. TRINIDAD MAYO 2025, CUENTA DE DEPOSITO: CUENTA UNICA DEL TESORO"/>
    <m/>
    <m/>
    <m/>
    <m/>
    <m/>
    <m/>
    <n v="0"/>
    <n v="0.5"/>
    <s v="NO_CONCILIADO"/>
  </r>
  <r>
    <x v="97"/>
    <m/>
    <x v="97"/>
    <x v="216"/>
    <s v="O23508110002"/>
    <s v="BOD"/>
    <n v="2350811"/>
    <m/>
    <s v="00383012001 DEPOSITO DE EFECTIVO, DEPOSITANTE: FAMAC LTDA, CONCEPTO: NOTA DE COBRANZA-PERIODO OCTUBRE GESTION 2025, CUENTA DE DEPOSITO: CUENTA UNICA DEL TESORO"/>
    <m/>
    <m/>
    <m/>
    <m/>
    <m/>
    <m/>
    <n v="0"/>
    <n v="30"/>
    <s v="NO_CONCILIADO"/>
  </r>
  <r>
    <x v="1"/>
    <m/>
    <x v="1"/>
    <x v="216"/>
    <s v="O23508120002"/>
    <s v="BOD"/>
    <n v="2350812"/>
    <m/>
    <s v="00099021001 DEPOSITO DE EFECTIVO, DEPOSITANTE: PLURAL EDITORES S.R.L., CONCEPTO: DEVOLUCION DE PAGO EN EXCEDENTE, CUENTA DE DEPOSITO: CUENTA UNICA DEL TESORO"/>
    <m/>
    <m/>
    <m/>
    <m/>
    <m/>
    <m/>
    <n v="0"/>
    <n v="17"/>
    <s v="NO_CONCILIADO"/>
  </r>
  <r>
    <x v="98"/>
    <m/>
    <x v="98"/>
    <x v="216"/>
    <s v="J06578380002"/>
    <s v="NTE"/>
    <n v="13741418"/>
    <m/>
    <s v="A:00099021001 UNIVERSIDAD NACIONAL SIGLO XX, TRANSFERENCIA DE RECUPERACIONES SEGUN NOTA GEF-LCR-JSZ-1486-NOT/25 POR CONCEPTO DE PAGO DE CAPITAL E INTERESES DE ACUERDO A CONTRATO DE FIDEICOMISO &quot;FINANCIAMIENTO UNIVERSIDADES PUBLICAS AUTONOMAS” FIRMADO ENTRE EL MPD Y EL FNDR."/>
    <m/>
    <m/>
    <m/>
    <m/>
    <m/>
    <m/>
    <n v="0"/>
    <n v="236782.43"/>
    <s v="NO_CONCILIADO"/>
  </r>
  <r>
    <x v="56"/>
    <m/>
    <x v="56"/>
    <x v="216"/>
    <s v="G33837140002"/>
    <s v="CRV"/>
    <n v="3383714"/>
    <m/>
    <s v="REGULARIZACION DE TRANSFERENCIA DEL EXTERIOR SEGUN SWIFT NO.16530 DE FECHA 24/11/2025 ORDENANTE: EMBAJADA DE BOLIVIA MONTEVIDEO - URUGUAY REF:DEVOLUCIÓN DE SALDOS NO EJECUTADOS ELECCIONES GENERALES DEL 2025. LIB. 00099021001 TGN-RECURSOS ORDINARIOS (3987)"/>
    <m/>
    <m/>
    <m/>
    <m/>
    <m/>
    <m/>
    <n v="0"/>
    <n v="12686.82"/>
    <s v="NO_CONCILIADO"/>
  </r>
  <r>
    <x v="75"/>
    <m/>
    <x v="75"/>
    <x v="216"/>
    <s v="G33835580002"/>
    <s v="CRV"/>
    <n v="3383558"/>
    <m/>
    <s v="TRANSFERENCIA DE FONDOS A SOLICITUD DE TRANSPORTES AEREOS BOLIVIANOS SEGUN SOLICITUD TAB-0012-2025 REF: TRASPASO DE FONDOS A LA CUENTA UNICA DEL TESORO - LIBRETA N° 00525012001 DE TAB, PARA LOS GASTOS ADMINISTRATIVOS Y OPERATIVOS 00525012001 LBP-TRANSPORTES AEREOS BOLIVIANOS (4030001162)"/>
    <m/>
    <m/>
    <m/>
    <m/>
    <m/>
    <m/>
    <n v="0"/>
    <n v="1000000.04"/>
    <s v="NO_CONCILIADO"/>
  </r>
  <r>
    <x v="56"/>
    <m/>
    <x v="56"/>
    <x v="216"/>
    <s v="G33837150001"/>
    <s v="CVD"/>
    <n v="3383715"/>
    <m/>
    <s v="COBRO COSTOS DE PAPELERIA POR REGULARIZACION DE TRANSFERENCIA DEL EXTERIOR POR ORDEN DE EMBAJADA DE BOLIVIA MONTEVIDEO - URUGUAY REF:DEVOLUCIÓN DE SALDOS NO EJECUTADOS ELECCIONES GENERALES DEL 2025. LIB. 00099021001 TGN-RECURSOS ORDINARIOS (3987)"/>
    <m/>
    <m/>
    <m/>
    <m/>
    <m/>
    <m/>
    <n v="60"/>
    <n v="0"/>
    <s v="NO_CONCILIADO"/>
  </r>
  <r>
    <x v="2"/>
    <m/>
    <x v="2"/>
    <x v="216"/>
    <s v="G33837170001"/>
    <s v="CVD"/>
    <n v="3383717"/>
    <m/>
    <s v="COBRO COSTOS DE PAPELERIA SEGUN TRANSFERENCIA DEL EXTERIOR POR ORDEN DE OILY LUBRIFICANTES E QUIMICOS LTDA (BR/CAMPO GRANDE) REF.: CRED INV N 0654/2025, 064/2025 FECHA VALOR 21/11/2025. LIB. 00513062002 YPFB - EXPORTACIÓN DE GLP Y OTROS-BOLIVIANOS"/>
    <m/>
    <m/>
    <m/>
    <m/>
    <m/>
    <m/>
    <n v="60"/>
    <n v="0"/>
    <s v="NO_CONCILIADO"/>
  </r>
  <r>
    <x v="11"/>
    <m/>
    <x v="11"/>
    <x v="216"/>
    <s v="Q23295030002"/>
    <s v="CRV"/>
    <n v="2329503"/>
    <m/>
    <s v="NUMERO DE LIBRETA CUT: LIBRETA 00047134101 OPERACIÓN E75 TRANSFERENCIA DE LA CUENTA FISCAL BUN A LA CUT EN MN TRANSFERENCIA DE FONDOS A SOLICITUD DE GOB. AUTONOMO MCPAL. DE COLOMI CITE: GAMC/00512/2025 CUENTA CUT 3987069001 - LIBRETA 00047134101 MDRYT-PARIII BS CONTRAPARTE GAMS FTE 41 ORG 113."/>
    <m/>
    <m/>
    <m/>
    <m/>
    <m/>
    <m/>
    <n v="0"/>
    <n v="94426.78"/>
    <s v="NO_CONCILIADO"/>
  </r>
  <r>
    <x v="2"/>
    <m/>
    <x v="2"/>
    <x v="216"/>
    <s v="S11435560001"/>
    <s v="COB"/>
    <n v="1143556"/>
    <m/>
    <s v="'COBRO DE'||ÚTILES DE ESCRITORIO POR EL COMPROBANTE NRO.1143555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39"/>
    <m/>
    <x v="39"/>
    <x v="216"/>
    <s v="G33846420002"/>
    <s v="CRV"/>
    <n v="3384642"/>
    <m/>
    <s v="TRANSFERENCIA DEL EXTERIOR SEGUN SWIFT NO.16578 DE FECHA 24/11/2025 ORDENANTE: CONSULADO GENERAL DE BOLIVIA (WASHINGTON DC) REF.: CHPSSN/S005805 2025112100513322 (TRN/20251121-00314363) LIB. 00099021001 TGN-RECURSOS ORDINARIOS (3987)"/>
    <m/>
    <m/>
    <m/>
    <m/>
    <m/>
    <m/>
    <n v="0"/>
    <n v="315850.86"/>
    <s v="NO_CONCILIADO"/>
  </r>
  <r>
    <x v="44"/>
    <m/>
    <x v="44"/>
    <x v="216"/>
    <s v="S11436000003"/>
    <s v="CRV"/>
    <n v="1143600"/>
    <m/>
    <s v="||PAGO PRESTAMO BID 846-SF-BO VCTO.24-11-2025 POR CUENTA DEL FNDR SEGUN COD.LIQ. 020648 VALOR 5-11-2025 CAPITAL USD10.244,10 INTERESES USD27.044,41. LIBRETA NRO.00099021001 TGN-RECURSOS ORDINARIOS (3987)  ALIVIO MDRI"/>
    <m/>
    <m/>
    <m/>
    <m/>
    <m/>
    <m/>
    <n v="0"/>
    <n v="259528.03"/>
    <s v="NO_CONCILIADO"/>
  </r>
  <r>
    <x v="2"/>
    <m/>
    <x v="2"/>
    <x v="216"/>
    <s v="S11435890001"/>
    <s v="COB"/>
    <n v="1143589"/>
    <m/>
    <s v="'COBRO DE'||ÚTILES DE ESCRITORIO POR EL COMPROBANTE NRO.1143587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6"/>
    <s v="S11435900001"/>
    <s v="COB"/>
    <n v="1143590"/>
    <m/>
    <s v="'COBRO DE'||ÚTILES DE ESCRITORIO POR EL COMPROBANTE NRO.1143588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6"/>
    <s v="S11435920001"/>
    <s v="COB"/>
    <n v="1143592"/>
    <m/>
    <s v="'COBRO DE'||ÚTILES DE ESCRITORIO POR EL COMPROBANTE NRO. 1143591 DE LA FECHA, S/G. NOTA GAFC-0356/DFC/URTE-097/2025 DE FECHA 26/2/2025 (HRE-TGL-2025-3945) ENVIADO POR YACIMIENTOS PETROLÍFEROS FISCALES BOLIVIANOS. DÉBITO DE LA LIBRETA 00513022001 YPFB-&quot;OPERACIONES&quot; COBRO DE ÚTILES DE ESCRITORIO."/>
    <m/>
    <m/>
    <m/>
    <m/>
    <m/>
    <m/>
    <n v="60"/>
    <n v="0"/>
    <s v="NO_CONCILIADO"/>
  </r>
  <r>
    <x v="2"/>
    <m/>
    <x v="2"/>
    <x v="216"/>
    <s v="S11436020001"/>
    <s v="COB"/>
    <n v="1143602"/>
    <m/>
    <s v="'COBRO DE'||ÚTILES DE ESCRITORIO POR EL COMPROBANTE NRO.1143601 DE LA FECHA S/G. NOTA CITE GAFC-0356/ DFC/URTE-097/2025 DE F.26.02.2025 (HRE-TGL-3945) ENVIADA POR YACIMIENTOS PETROLIFEROS FISCALES BOLIVIANOS DEBITO DE LA LIBRETA 00513022001 YPFB  OPERACIONES, REPOSICION DE UTILES DE ESCRITORIO"/>
    <m/>
    <m/>
    <m/>
    <m/>
    <m/>
    <m/>
    <n v="60"/>
    <n v="0"/>
    <s v="NO_CONCILIADO"/>
  </r>
  <r>
    <x v="39"/>
    <m/>
    <x v="39"/>
    <x v="216"/>
    <s v="G33846430001"/>
    <s v="CVD"/>
    <n v="3384643"/>
    <m/>
    <s v="COBRO COSTOS DE PAPELERIA SEGUN TRANSFERENCIA DEL EXTERIOR POR ORDEN DE CONSULADO GENERAL DE BOLIVIA (WASHINGTON DC) REF.: CHPSSN/S005805 2025112100513322 (TRN/20251121-00314363) LIB. 00099021001 TGN-RECURSOS ORDINARIOS (3987)"/>
    <m/>
    <m/>
    <m/>
    <m/>
    <m/>
    <m/>
    <n v="60"/>
    <n v="0"/>
    <s v="NO_CONCILIADO"/>
  </r>
  <r>
    <x v="2"/>
    <m/>
    <x v="2"/>
    <x v="216"/>
    <s v="G33846450001"/>
    <s v="CVD"/>
    <n v="3384645"/>
    <m/>
    <s v="COBRO COSTOS DE PAPELERIA SEGUN TRANSFERENCIA DEL EXTERIOR POR ORDEN DE YPFB ENERGIA DO BRASIL LTDA (BR RIO DE JANEIRO) REF.: CRED INVOICE FOR ENGINEERING SERVICES FREEDOM FOR IMMI BILL.COM INV MN10282025-11102025 FECHA VALOR 21/11/2025. LIB. 00513012015 YPFB-HEROES DEL CHACO-BS"/>
    <m/>
    <m/>
    <m/>
    <m/>
    <m/>
    <m/>
    <n v="60"/>
    <n v="0"/>
    <s v="NO_CONCILIADO"/>
  </r>
  <r>
    <x v="2"/>
    <m/>
    <x v="2"/>
    <x v="216"/>
    <s v="G33846470001"/>
    <s v="CVD"/>
    <n v="3384647"/>
    <m/>
    <s v="COBRO COSTOS DE PAPELERIA SEGUN TRANSFERENCIA DEL EXTERIOR POR ORDEN DE YPFB ENERGIA DO BRASIL LTDA (BR RIO DE JANEIRO) REF.: TRAVEL RIEMBURSEMENT TO ANNUAL MTG INTERNATIONAL GY BILL.COM INV 11/20/25 FECHA VALOR 21/11/2025. LIB. 00513012015 YPFB-HEROES DEL CHACO-BS"/>
    <m/>
    <m/>
    <m/>
    <m/>
    <m/>
    <m/>
    <n v="60"/>
    <n v="0"/>
    <s v="NO_CONCILIADO"/>
  </r>
  <r>
    <x v="44"/>
    <m/>
    <x v="44"/>
    <x v="216"/>
    <s v="G33847910003"/>
    <s v="COB"/>
    <n v="20636"/>
    <m/>
    <s v="PAGO A BID PRÉSTAMO 1056-SF-BO VCTO. 23-11-2025 POR CUENTA DE TGN , NTI. 20636 VALOR 24-11-2025 CAPITAL USD 13.761,77 INTERESES USD 4.162,46 CTA. 3987 CUENTA UNICA DEL TESORO LIB. 00099021001 REF.: COMISIONES BANCARIAS"/>
    <m/>
    <m/>
    <m/>
    <m/>
    <m/>
    <m/>
    <n v="482.93"/>
    <n v="0"/>
    <s v="NO_CONCILIADO"/>
  </r>
  <r>
    <x v="44"/>
    <m/>
    <x v="44"/>
    <x v="216"/>
    <s v="G33847920003"/>
    <s v="COB"/>
    <n v="20641"/>
    <m/>
    <s v="PAGO A BID PRÉSTAMO 1057-SF-BO VCTO. 23-11-2025 POR CUENTA DE TGN , NTI. 20641 VALOR 24-11-2025 CAPITAL USD 312.091,23 INTERESES USD 94.396,91 CTA. 3987 CUENTA UNICA DEL TESORO LIB. 00099021001 REF.: COMISIONES BANCARIAS"/>
    <m/>
    <m/>
    <m/>
    <m/>
    <m/>
    <m/>
    <n v="3148.52"/>
    <n v="0"/>
    <s v="NO_CONCILIADO"/>
  </r>
  <r>
    <x v="44"/>
    <m/>
    <x v="44"/>
    <x v="216"/>
    <s v="G33847930003"/>
    <s v="COB"/>
    <n v="20645"/>
    <m/>
    <s v="PAGO A BID PRÉSTAMO 1743-SF-BO VCTO. 23-11-2025 POR CUENTA DE TGN , NTI. 20645 VALOR 24-11-2025 CAPITAL USD 250.000,00 INTERESES USD 108.383,56 CTA. 3987 CUENTA UNICA DEL TESORO LIB. 00099021001 REF.: COMISIONES BANCARIAS"/>
    <m/>
    <m/>
    <m/>
    <m/>
    <m/>
    <m/>
    <n v="2818.49"/>
    <n v="0"/>
    <s v="NO_CONCILIADO"/>
  </r>
  <r>
    <x v="9"/>
    <m/>
    <x v="9"/>
    <x v="217"/>
    <s v="O23509940002"/>
    <s v="BOD"/>
    <n v="2350994"/>
    <m/>
    <s v="00016011101 DEPOSITO DE EFECTIVO, DEPOSITANTE: U.E. MACARIO PINILLA, CONCEPTO: PAGO DE USO DE SALON AVELINO SIÑANI Y PANTALLA, CUENTA DE DEPOSITO: CUENTA UNICA DEL TESORO"/>
    <m/>
    <m/>
    <m/>
    <m/>
    <m/>
    <m/>
    <n v="0"/>
    <n v="5500"/>
    <s v="NO_CONCILIADO"/>
  </r>
  <r>
    <x v="120"/>
    <m/>
    <x v="120"/>
    <x v="217"/>
    <s v="O23510040002"/>
    <s v="BOD"/>
    <n v="2351004"/>
    <m/>
    <s v="00595012003 DEPOSITO DE EFECTIVO, DEPOSITANTE: EDWIN LUIS QUISPE HUANCA, CONCEPTO: DEVOLUCION DE VIATICOS, CUENTA DE DEPOSITO: CUENTA UNICA DEL TESORO"/>
    <m/>
    <m/>
    <m/>
    <m/>
    <m/>
    <m/>
    <n v="0"/>
    <n v="111"/>
    <s v="NO_CONCILIADO"/>
  </r>
  <r>
    <x v="62"/>
    <m/>
    <x v="62"/>
    <x v="217"/>
    <s v="O23510070002"/>
    <s v="BOD"/>
    <n v="2351007"/>
    <m/>
    <s v="00221022001 DEPOSITO DE EFECTIVO, DEPOSITANTE: GILBER MARCO ANTONIO CHOQUE RODRIGUEZ, CONCEPTO: MULTA POR PRESENTACION A DESTIEMPO FORMULARIO M-02, CUENTA DE DEPOSITO: CUENTA UNICA DEL TESORO"/>
    <m/>
    <m/>
    <m/>
    <m/>
    <m/>
    <m/>
    <n v="0"/>
    <n v="100"/>
    <s v="NO_CONCILIADO"/>
  </r>
  <r>
    <x v="34"/>
    <m/>
    <x v="34"/>
    <x v="217"/>
    <s v="O23510750002"/>
    <s v="BOD"/>
    <n v="2351075"/>
    <m/>
    <s v="00099021001 DEPOSITO DE EFECTIVO, DEPOSITANTE: LUIS MAXIMO MEDINA PEREZ, CONCEPTO: REMUNERACION MAXIMA PERMITIDA EN EL SECTOR PÚBLICO -MEDINA PEREZ LUIS MAXIMO, CUENTA DE DEPOSITO: CUENTA UNICA DEL TESORO/DJBR"/>
    <m/>
    <m/>
    <m/>
    <m/>
    <m/>
    <m/>
    <n v="0"/>
    <n v="1677.67"/>
    <s v="NO_CONCILIADO"/>
  </r>
  <r>
    <x v="62"/>
    <m/>
    <x v="62"/>
    <x v="217"/>
    <s v="O23510150002"/>
    <s v="BOD"/>
    <n v="2351015"/>
    <m/>
    <s v="00221022001 DEPOSITO DE EFECTIVO, DEPOSITANTE: LA BOCAMINA SRL, CONCEPTO: FORMULARIO MULTA M02, CUENTA DE DEPOSITO: CUENTA UNICA DEL TESORO"/>
    <m/>
    <m/>
    <m/>
    <m/>
    <m/>
    <m/>
    <n v="0"/>
    <n v="100"/>
    <s v="NO_CONCILIADO"/>
  </r>
  <r>
    <x v="62"/>
    <m/>
    <x v="62"/>
    <x v="217"/>
    <s v="O23510160002"/>
    <s v="BOD"/>
    <n v="2351016"/>
    <m/>
    <s v="00221022001 DEPOSITO DE EFECTIVO, DEPOSITANTE: LA BOCAMINA SRL, CONCEPTO: FORMULARIO MULTA M02, CUENTA DE DEPOSITO: CUENTA UNICA DEL TESORO"/>
    <m/>
    <m/>
    <m/>
    <m/>
    <m/>
    <m/>
    <n v="0"/>
    <n v="100"/>
    <s v="NO_CONCILIADO"/>
  </r>
  <r>
    <x v="62"/>
    <m/>
    <x v="62"/>
    <x v="217"/>
    <s v="O23510190002"/>
    <s v="BOD"/>
    <n v="2351019"/>
    <m/>
    <s v="00221022001 DEPOSITO DE EFECTIVO, DEPOSITANTE: LA BOCAMINA SRL, CONCEPTO: FORMULARIO MULTA M02, CUENTA DE DEPOSITO: CUENTA UNICA DEL TESORO"/>
    <m/>
    <m/>
    <m/>
    <m/>
    <m/>
    <m/>
    <n v="0"/>
    <n v="100"/>
    <s v="NO_CONCILIADO"/>
  </r>
  <r>
    <x v="62"/>
    <m/>
    <x v="62"/>
    <x v="217"/>
    <s v="O23510200002"/>
    <s v="BOD"/>
    <n v="2351020"/>
    <m/>
    <s v="00221022001 DEPOSITO DE EFECTIVO, DEPOSITANTE: LA BOCAMINA SRL, CONCEPTO: FORMULARIO MULTA M02, CUENTA DE DEPOSITO: CUENTA UNICA DEL TESORO"/>
    <m/>
    <m/>
    <m/>
    <m/>
    <m/>
    <m/>
    <n v="0"/>
    <n v="100"/>
    <s v="NO_CONCILIADO"/>
  </r>
  <r>
    <x v="62"/>
    <m/>
    <x v="62"/>
    <x v="217"/>
    <s v="O23510240002"/>
    <s v="BOD"/>
    <n v="2351024"/>
    <m/>
    <s v="00221022001 DEPOSITO DE EFECTIVO, DEPOSITANTE: LA BOCAMINA SRL, CONCEPTO: FORMULARIO MULTA M02, CUENTA DE DEPOSITO: CUENTA UNICA DEL TESORO"/>
    <m/>
    <m/>
    <m/>
    <m/>
    <m/>
    <m/>
    <n v="0"/>
    <n v="100"/>
    <s v="NO_CONCILIADO"/>
  </r>
  <r>
    <x v="62"/>
    <m/>
    <x v="62"/>
    <x v="217"/>
    <s v="O23510210002"/>
    <s v="BOD"/>
    <n v="2351021"/>
    <m/>
    <s v="00221022001 DEPOSITO DE EFECTIVO, DEPOSITANTE: LA BOCAMINA SRL, CONCEPTO: FORMULARIO M02, CUENTA DE DEPOSITO: CUENTA UNICA DEL TESORO"/>
    <m/>
    <m/>
    <m/>
    <m/>
    <m/>
    <m/>
    <n v="0"/>
    <n v="100"/>
    <s v="NO_CONCILIADO"/>
  </r>
  <r>
    <x v="62"/>
    <m/>
    <x v="62"/>
    <x v="217"/>
    <s v="O23510220002"/>
    <s v="BOD"/>
    <n v="2351022"/>
    <m/>
    <s v="00221022001 DEPOSITO DE EFECTIVO, DEPOSITANTE: LA BOCAMINA SRL, CONCEPTO: FORMULARIO MULTA M02, CUENTA DE DEPOSITO: CUENTA UNICA DEL TESORO"/>
    <m/>
    <m/>
    <m/>
    <m/>
    <m/>
    <m/>
    <n v="0"/>
    <n v="100"/>
    <s v="NO_CONCILIADO"/>
  </r>
  <r>
    <x v="62"/>
    <m/>
    <x v="62"/>
    <x v="217"/>
    <s v="O23510230002"/>
    <s v="BOD"/>
    <n v="2351023"/>
    <m/>
    <s v="00221022001 DEPOSITO DE EFECTIVO, DEPOSITANTE: LA BOCAMINA SRL, CONCEPTO: FORMULARIO MULTA M02, CUENTA DE DEPOSITO: CUENTA UNICA DEL TESORO"/>
    <m/>
    <m/>
    <m/>
    <m/>
    <m/>
    <m/>
    <n v="0"/>
    <n v="100"/>
    <s v="NO_CONCILIADO"/>
  </r>
  <r>
    <x v="62"/>
    <m/>
    <x v="62"/>
    <x v="217"/>
    <s v="O23510260002"/>
    <s v="BOD"/>
    <n v="2351026"/>
    <m/>
    <s v="00221022001 DEPOSITO DE EFECTIVO, DEPOSITANTE: LA BOCAMINA SRL, CONCEPTO: FORMULARIO MULTA M02, CUENTA DE DEPOSITO: CUENTA UNICA DEL TESORO"/>
    <m/>
    <m/>
    <m/>
    <m/>
    <m/>
    <m/>
    <n v="0"/>
    <n v="100"/>
    <s v="NO_CONCILIADO"/>
  </r>
  <r>
    <x v="62"/>
    <m/>
    <x v="62"/>
    <x v="217"/>
    <s v="O23510270002"/>
    <s v="BOD"/>
    <n v="2351027"/>
    <m/>
    <s v="00221022001 DEPOSITO DE EFECTIVO, DEPOSITANTE: LA BOCAMINA SRL, CONCEPTO: FORMULARIO MULTA M02, CUENTA DE DEPOSITO: CUENTA UNICA DEL TESORO"/>
    <m/>
    <m/>
    <m/>
    <m/>
    <m/>
    <m/>
    <n v="0"/>
    <n v="100"/>
    <s v="NO_CONCILIADO"/>
  </r>
  <r>
    <x v="62"/>
    <m/>
    <x v="62"/>
    <x v="217"/>
    <s v="O23510280002"/>
    <s v="BOD"/>
    <n v="2351028"/>
    <m/>
    <s v="00221022001 DEPOSITO DE EFECTIVO, DEPOSITANTE: LA BOCAMINA SRL, CONCEPTO: FORMULARIO MULTA M02, CUENTA DE DEPOSITO: CUENTA UNICA DEL TESORO"/>
    <m/>
    <m/>
    <m/>
    <m/>
    <m/>
    <m/>
    <n v="0"/>
    <n v="100"/>
    <s v="NO_CONCILIADO"/>
  </r>
  <r>
    <x v="6"/>
    <m/>
    <x v="6"/>
    <x v="217"/>
    <s v="O23510310002"/>
    <s v="BOD"/>
    <n v="2351031"/>
    <m/>
    <s v="00590012001 DEPOSITO DE EFECTIVO, DEPOSITANTE: DAGMAR AMERICA TORRICO DURAN, CONCEPTO: DEVOLUCIONES DE ACUERDO A SOLICITUD, CUENTA DE DEPOSITO: CUENTA UNICA DEL TESORO"/>
    <m/>
    <m/>
    <m/>
    <m/>
    <m/>
    <m/>
    <n v="0"/>
    <n v="132.57"/>
    <s v="NO_CONCILIADO"/>
  </r>
  <r>
    <x v="62"/>
    <m/>
    <x v="62"/>
    <x v="217"/>
    <s v="O23510900002"/>
    <s v="BOD"/>
    <n v="2351090"/>
    <m/>
    <s v="00221022001 DEPOSITO DE EFECTIVO, DEPOSITANTE: ECOMINES COMPANY, CONCEPTO: FORMULARIO FUERA DE PLAZO, CUENTA DE DEPOSITO: CUENTA UNICA DEL TESORO"/>
    <m/>
    <m/>
    <m/>
    <m/>
    <m/>
    <m/>
    <n v="0"/>
    <n v="60"/>
    <s v="NO_CONCILIADO"/>
  </r>
  <r>
    <x v="59"/>
    <m/>
    <x v="59"/>
    <x v="217"/>
    <s v="O23510970002"/>
    <s v="BOD"/>
    <n v="2351097"/>
    <m/>
    <s v="00599012001 DEPOSITO DE EFECTIVO, DEPOSITANTE: VICTOR LEONARDO CABRERA ARANCIBIA, CONCEPTO: DEVOLUCION DE FONDOS EN AVANCE NURI I/2025-23829, CUENTA DE DEPOSITO: CUENTA UNICA DEL TESORO"/>
    <m/>
    <m/>
    <m/>
    <m/>
    <m/>
    <m/>
    <n v="0"/>
    <n v="56171"/>
    <s v="NO_CONCILIADO"/>
  </r>
  <r>
    <x v="26"/>
    <m/>
    <x v="26"/>
    <x v="217"/>
    <s v="O23511220002"/>
    <s v="BOD"/>
    <n v="2351122"/>
    <m/>
    <s v="00133012001 DEPOSITO DE EFECTIVO, DEPOSITANTE: AMILCAR VALENCIA CABALLERO, CONCEPTO: SALDO PREMIO MENOR SORTEO PRIMAVERA SOLIDARIA - COCHABAMBA, CUENTA DE DEPOSITO: CUENTA UNICA DEL TESORO"/>
    <m/>
    <m/>
    <m/>
    <m/>
    <m/>
    <m/>
    <n v="0"/>
    <n v="4294"/>
    <s v="NO_CONCILIADO"/>
  </r>
  <r>
    <x v="26"/>
    <m/>
    <x v="26"/>
    <x v="217"/>
    <s v="O23511240002"/>
    <s v="BOD"/>
    <n v="2351124"/>
    <m/>
    <s v="00133012001 DEPOSITO DE EFECTIVO, DEPOSITANTE: AMILCAR VALENCIA CABALLERO, CONCEPTO: SALDO PREMIO MENOR SORTEO PRIMAVERA SOLIDARIA - TARIJA, CUENTA DE DEPOSITO: CUENTA UNICA DEL TESORO"/>
    <m/>
    <m/>
    <m/>
    <m/>
    <m/>
    <m/>
    <n v="0"/>
    <n v="3061"/>
    <s v="NO_CONCILIADO"/>
  </r>
  <r>
    <x v="125"/>
    <m/>
    <x v="125"/>
    <x v="217"/>
    <s v="O23511260002"/>
    <s v="BOD"/>
    <n v="2351126"/>
    <m/>
    <s v="00099021001 DEPOSITO DE EFECTIVO, DEPOSITANTE: SILVIA JHANETT CRISPIN QUISPE, CONCEPTO: DEVOLUCION POR EXTRAVIO DE CREDENCIAL, CUENTA DE DEPOSITO: CUENTA UNICA DEL TESORO/DJBR"/>
    <m/>
    <m/>
    <m/>
    <m/>
    <m/>
    <m/>
    <n v="0"/>
    <n v="0.5"/>
    <s v="NO_CONCILIADO"/>
  </r>
  <r>
    <x v="19"/>
    <m/>
    <x v="19"/>
    <x v="217"/>
    <s v="O23511290002"/>
    <s v="BOD"/>
    <n v="2351129"/>
    <m/>
    <s v="00099021001 DEPOSITO DE EFECTIVO, DEPOSITANTE: OSCAR GROVER NINA APAZA, CONCEPTO: DEVOLUCION POR LA ASIGNACION DE PASAJES AEREOS EN LA GESTION 2024, CUENTA DE DEPOSITO: CUENTA UNICA DEL TESORO/DJBR"/>
    <m/>
    <m/>
    <m/>
    <m/>
    <m/>
    <m/>
    <n v="0"/>
    <n v="363"/>
    <s v="NO_CONCILIADO"/>
  </r>
  <r>
    <x v="8"/>
    <m/>
    <x v="8"/>
    <x v="217"/>
    <s v="O23511330002"/>
    <s v="BOD"/>
    <n v="2351133"/>
    <m/>
    <s v="00081011101 DEPOSITO DE EFECTIVO, DEPOSITANTE: GROVER BAUTISTA SUXO, CONCEPTO: REPOSICION DE CREDENCIAL, CUENTA DE DEPOSITO: CUENTA UNICA DEL TESORO"/>
    <m/>
    <m/>
    <m/>
    <m/>
    <m/>
    <m/>
    <n v="0"/>
    <n v="30"/>
    <s v="NO_CONCILIADO"/>
  </r>
  <r>
    <x v="59"/>
    <m/>
    <x v="59"/>
    <x v="217"/>
    <s v="O23511410002"/>
    <s v="BOD"/>
    <n v="2351141"/>
    <m/>
    <s v="00599012001 DEPOSITO DE EFECTIVO, DEPOSITANTE: JUAN CARLOS CONDORI PATTY, CONCEPTO: PASAJE NO UTILIZADO, CUENTA DE DEPOSITO: CUENTA UNICA DEL TESORO"/>
    <m/>
    <m/>
    <m/>
    <m/>
    <m/>
    <m/>
    <n v="0"/>
    <n v="246"/>
    <s v="NO_CONCILIADO"/>
  </r>
  <r>
    <x v="18"/>
    <m/>
    <x v="18"/>
    <x v="217"/>
    <s v="O23511540002"/>
    <s v="BOD"/>
    <n v="2351154"/>
    <m/>
    <s v="00046171101 DEPOSITO DE EFECTIVO, DEPOSITANTE: MIJAIL BRYAN PADILLA CADENA, CONCEPTO: INGRESO POR VENTA DE SERVICIOS, CUENTA DE DEPOSITO: CUENTA UNICA DEL TESORO"/>
    <m/>
    <m/>
    <m/>
    <m/>
    <m/>
    <m/>
    <n v="0"/>
    <n v="2000"/>
    <s v="NO_CONCILIADO"/>
  </r>
  <r>
    <x v="37"/>
    <m/>
    <x v="37"/>
    <x v="217"/>
    <s v="B23509680002"/>
    <s v="BOD"/>
    <n v="2350968"/>
    <m/>
    <s v="00660132001 DEP.DE CHEQ.AJENOS,RET.DE CAM.,CONCEPTO: DEVOLUCIÓN DE VIÁTICOS GESTIÓN 2025,DEP.: ORGANO JUDICIAL DISTRITO BENI , PROCEDENCIA: BANCO UNION S.A., CHEQUE: 518, FECHA DE EMISION:20/11/2025"/>
    <m/>
    <m/>
    <m/>
    <m/>
    <m/>
    <m/>
    <n v="0"/>
    <n v="4600"/>
    <s v="NO_CONCILIADO"/>
  </r>
  <r>
    <x v="3"/>
    <m/>
    <x v="3"/>
    <x v="217"/>
    <s v="B23509760002"/>
    <s v="BOD"/>
    <n v="2350976"/>
    <m/>
    <s v="00099021001 DEP.DE CHEQ.AJENOS,RET.DE CAM.,CONCEPTO: INCAPACIDAD,DEP.: CAJA NACIONAL DE SALUD , PROCEDENCIA: BANCO UNION S.A., CHEQUE: 14346, FECHA DE EMISION:19/11/2025"/>
    <m/>
    <m/>
    <m/>
    <m/>
    <m/>
    <m/>
    <n v="0"/>
    <n v="2937.6"/>
    <s v="NO_CONCILIADO"/>
  </r>
  <r>
    <x v="3"/>
    <m/>
    <x v="3"/>
    <x v="217"/>
    <s v="B23509770002"/>
    <s v="BOD"/>
    <n v="2350977"/>
    <m/>
    <s v="00099021001 DEP.DE CHEQ.AJENOS,RET.DE CAM.,CONCEPTO: INCAPACIDAD,DEP.: CAJA NACIONAL DE SALUD , PROCEDENCIA: BANCO UNION S.A., CHEQUE: 14347, FECHA DE EMISION:19/11/2025"/>
    <m/>
    <m/>
    <m/>
    <m/>
    <m/>
    <m/>
    <n v="0"/>
    <n v="10123.68"/>
    <s v="NO_CONCILIADO"/>
  </r>
  <r>
    <x v="3"/>
    <m/>
    <x v="3"/>
    <x v="217"/>
    <s v="B23509860002"/>
    <s v="BOD"/>
    <n v="2350986"/>
    <m/>
    <s v="00099021001 DEP.DE CHEQ.AJENOS,RET.DE CAM.,CONCEPTO: INCAPACIDAD,DEP.: CAJA NACIONAL DE SALUD , PROCEDENCIA: BANCO UNION S.A., CHEQUE: 14351, FECHA DE EMISION:19/11/2025"/>
    <m/>
    <m/>
    <m/>
    <m/>
    <m/>
    <m/>
    <n v="0"/>
    <n v="8775"/>
    <s v="NO_CONCILIADO"/>
  </r>
  <r>
    <x v="3"/>
    <m/>
    <x v="3"/>
    <x v="217"/>
    <s v="B23509780002"/>
    <s v="BOD"/>
    <n v="2350978"/>
    <m/>
    <s v="00099021001 DEP.DE CHEQ.AJENOS,RET.DE CAM.,CONCEPTO: INCAPACIDAD,DEP.: CAJA NACIONAL DE SALUD , PROCEDENCIA: BANCO UNION S.A., CHEQUE: 14348, FECHA DE EMISION:19/11/2025"/>
    <m/>
    <m/>
    <m/>
    <m/>
    <m/>
    <m/>
    <n v="0"/>
    <n v="45061.53"/>
    <s v="NO_CONCILIADO"/>
  </r>
  <r>
    <x v="3"/>
    <m/>
    <x v="3"/>
    <x v="217"/>
    <s v="B23509800002"/>
    <s v="BOD"/>
    <n v="2350980"/>
    <m/>
    <s v="00099021001 DEP.DE CHEQ.AJENOS,RET.DE CAM.,CONCEPTO: INCAPACIDAD,DEP.: CAJA NACIONAL DE SALUD , PROCEDENCIA: BANCO UNION S.A., CHEQUE: 14349, FECHA DE EMISION:19/11/2025"/>
    <m/>
    <m/>
    <m/>
    <m/>
    <m/>
    <m/>
    <n v="0"/>
    <n v="12409.2"/>
    <s v="NO_CONCILIADO"/>
  </r>
  <r>
    <x v="3"/>
    <m/>
    <x v="3"/>
    <x v="217"/>
    <s v="B23509820002"/>
    <s v="BOD"/>
    <n v="2350982"/>
    <m/>
    <s v="00099021001 DEP.DE CHEQ.AJENOS,RET.DE CAM.,CONCEPTO: INCAPACIDAD,DEP.: CAJA NACIONAL DE SALUD , PROCEDENCIA: BANCO UNION S.A., CHEQUE: 14350, FECHA DE EMISION:19/11/2025"/>
    <m/>
    <m/>
    <m/>
    <m/>
    <m/>
    <m/>
    <n v="0"/>
    <n v="3352.94"/>
    <s v="NO_CONCILIADO"/>
  </r>
  <r>
    <x v="3"/>
    <m/>
    <x v="3"/>
    <x v="217"/>
    <s v="B23509870002"/>
    <s v="BOD"/>
    <n v="2350987"/>
    <m/>
    <s v="00099021001 DEP.DE CHEQ.AJENOS,RET.DE CAM.,CONCEPTO: INCAPACIDAD,DEP.: CAJA NACIONAL DE SALUD , PROCEDENCIA: BANCO UNION S.A., CHEQUE: 14352, FECHA DE EMISION:19/11/2025"/>
    <m/>
    <m/>
    <m/>
    <m/>
    <m/>
    <m/>
    <n v="0"/>
    <n v="11713.5"/>
    <s v="NO_CONCILIADO"/>
  </r>
  <r>
    <x v="3"/>
    <m/>
    <x v="3"/>
    <x v="217"/>
    <s v="B23509880002"/>
    <s v="BOD"/>
    <n v="2350988"/>
    <m/>
    <s v="00099021001 DEP.DE CHEQ.AJENOS,RET.DE CAM.,CONCEPTO: INCAPACIDAD,DEP.: CAJA NACIONAL DE SALUD , PROCEDENCIA: BANCO UNION S.A., CHEQUE: 14353, FECHA DE EMISION:19/11/2025"/>
    <m/>
    <m/>
    <m/>
    <m/>
    <m/>
    <m/>
    <n v="0"/>
    <n v="16031.57"/>
    <s v="NO_CONCILIADO"/>
  </r>
  <r>
    <x v="115"/>
    <m/>
    <x v="115"/>
    <x v="217"/>
    <s v="B23509890002"/>
    <s v="BOD"/>
    <n v="2350989"/>
    <m/>
    <s v="00580012001 DEP.DE CHEQ.AJENOS,RET.DE CAM.,CONCEPTO: MULTA SUBARRENDATARIO,DEP.: DEPÓSITOS ADUANEROS BOLIVIANOS , PROCEDENCIA: BANCO UNION S.A., CHEQUE: 2047, FECHA DE EMISION:20/11/2025"/>
    <m/>
    <m/>
    <m/>
    <m/>
    <m/>
    <m/>
    <n v="0"/>
    <n v="418.79"/>
    <s v="NO_CONCILIADO"/>
  </r>
  <r>
    <x v="3"/>
    <m/>
    <x v="3"/>
    <x v="217"/>
    <s v="B23509900002"/>
    <s v="BOD"/>
    <n v="2350990"/>
    <m/>
    <s v="00099021001 DEP.DE CHEQ.AJENOS,RET.DE CAM.,CONCEPTO: INCAPACIDAD,DEP.: CAJA NACIONAL DE SALUD , PROCEDENCIA: BANCO UNION S.A., CHEQUE: 14354, FECHA DE EMISION:19/11/2025"/>
    <m/>
    <m/>
    <m/>
    <m/>
    <m/>
    <m/>
    <n v="0"/>
    <n v="8932.75"/>
    <s v="NO_CONCILIADO"/>
  </r>
  <r>
    <x v="115"/>
    <m/>
    <x v="115"/>
    <x v="217"/>
    <s v="B23509920002"/>
    <s v="BOD"/>
    <n v="2350992"/>
    <m/>
    <s v="00580012001 DEP.DE CHEQ.AJENOS,RET.DE CAM.,CONCEPTO: DEPÓSITO NO IDENTIFICADO,DEP.: DEPÓSITOS ADUANEROS BOLIVIANOS , PROCEDENCIA: BANCO UNION S.A., CHEQUE: 2050, FECHA DE EMISION:21/11/2025"/>
    <m/>
    <m/>
    <m/>
    <m/>
    <m/>
    <m/>
    <n v="0"/>
    <n v="116.51"/>
    <s v="NO_CONCILIADO"/>
  </r>
  <r>
    <x v="78"/>
    <m/>
    <x v="78"/>
    <x v="217"/>
    <s v="B23509960002"/>
    <s v="BOD"/>
    <n v="2350996"/>
    <m/>
    <s v="00234012001 DEP.DE CHEQ.AJENOS,RET.DE CAM.,CONCEPTO: DEVOLUCION - DEPÓSITO ERRONEO SEGUN NOTA SGM. DAF. UFI NIN-321/2025,DEP.: ROSMERY KORE PACCO , PROCEDENCIA: BANCO UNION S.A., CHEQUE: 2104, FECHA DE EMISION:20/11/2025"/>
    <m/>
    <m/>
    <m/>
    <m/>
    <m/>
    <m/>
    <n v="0"/>
    <n v="1"/>
    <s v="NO_CONCILIADO"/>
  </r>
  <r>
    <x v="6"/>
    <m/>
    <x v="6"/>
    <x v="217"/>
    <s v="B23509970002"/>
    <s v="BOD"/>
    <n v="2350997"/>
    <m/>
    <s v="00590012001 DEP.DE CHEQ.AJENOS,RET.DE CAM.,CONCEPTO: DEPÓSITO VENTA DE CARTONES,DEP.: ALEXANDER USTARES , PROCEDENCIA: BANCO UNION S.A., CHEQUE: 828, FECHA DE EMISION:25/11/2025"/>
    <m/>
    <m/>
    <m/>
    <m/>
    <m/>
    <m/>
    <n v="0"/>
    <n v="4879.5"/>
    <s v="NO_CONCILIADO"/>
  </r>
  <r>
    <x v="78"/>
    <m/>
    <x v="78"/>
    <x v="217"/>
    <s v="B23509990002"/>
    <s v="BOD"/>
    <n v="2350999"/>
    <m/>
    <s v="00234012001 DEP.DE CHEQ.AJENOS,RET.DE CAM.,CONCEPTO: DEVOLUCION POR CONCEPTO DE REFRIGERIO SEGUN NOTA SGM. DAF. ADM. RR.HH. - NI -270/2025,DEP.: GUIDO HUMBERTO QUEZADA CORTEZ , PROCEDENCIA: BANCO UNION S.A., CHEQUE: 2105, FECHA DE EMISION:20/11/2025"/>
    <m/>
    <m/>
    <m/>
    <m/>
    <m/>
    <m/>
    <n v="0"/>
    <n v="18"/>
    <s v="NO_CONCILIADO"/>
  </r>
  <r>
    <x v="6"/>
    <m/>
    <x v="6"/>
    <x v="217"/>
    <s v="B23510000002"/>
    <s v="BOD"/>
    <n v="2351000"/>
    <m/>
    <s v="00590012001 DEP.DE CHEQ.AJENOS,RET.DE CAM.,CONCEPTO: DEVOLUCION DE DEPÓSITO DE GARANTIA YPFB,DEP.: YPFB , PROCEDENCIA: BANCO UNION S.A., CHEQUE: 827, FECHA DE EMISION:25/11/2025"/>
    <m/>
    <m/>
    <m/>
    <m/>
    <m/>
    <m/>
    <n v="0"/>
    <n v="30798"/>
    <s v="NO_CONCILIADO"/>
  </r>
  <r>
    <x v="78"/>
    <m/>
    <x v="78"/>
    <x v="217"/>
    <s v="B23510010002"/>
    <s v="BOD"/>
    <n v="2351001"/>
    <m/>
    <s v="00234012001 DEP.DE CHEQ.AJENOS,RET.DE CAM.,CONCEPTO: DEVOLUCION - LICENCIA SIN GOCE DE HABER SEGUN NOTA SGM. DAF. UFI NIN-320/2025,DEP.: SALINAS MERCADO ULISES YERKO , PROCEDENCIA: BANCO UNION S.A., CHEQUE: 2102, FECHA DE EMISION:20/11/2025"/>
    <m/>
    <m/>
    <m/>
    <m/>
    <m/>
    <m/>
    <n v="0"/>
    <n v="1188.5"/>
    <s v="NO_CONCILIADO"/>
  </r>
  <r>
    <x v="78"/>
    <m/>
    <x v="78"/>
    <x v="217"/>
    <s v="B23510020002"/>
    <s v="BOD"/>
    <n v="2351002"/>
    <m/>
    <s v="00234012001 DEP.DE CHEQ.AJENOS,RET.DE CAM.,CONCEPTO: TRANSFERENCIA TBP DEPÓSITO SEGUN NOTA SGM. DAF. UFI NIN-25/2025,DEP.: RICHARD VELASQUEZ RENJIPO , PROCEDENCIA: BANCO UNION S.A., CHEQUE: 2103, FECHA DE EMISION:20/11/2025"/>
    <m/>
    <m/>
    <m/>
    <m/>
    <m/>
    <m/>
    <n v="0"/>
    <n v="0.15"/>
    <s v="NO_CONCILIADO"/>
  </r>
  <r>
    <x v="120"/>
    <m/>
    <x v="120"/>
    <x v="217"/>
    <s v="B23510030002"/>
    <s v="BOD"/>
    <n v="2351003"/>
    <m/>
    <s v="00595012003 DEP.DE CHEQ.AJENOS,RET.DE CAM.,CONCEPTO: DEVOLUCION DE FONDOS POR SUBSIDIOS DE INCAPACIDAD TEMPORAL PERIODO 9/2025,DEP.: CAJA DE SALUD DE LA BANCA PRIVADA , PROCEDENCIA: BANCO NACIONAL DE BOLIVIA S.A., CHEQUE: 7235688, FECHA DE EMISION:11/11/2025"/>
    <m/>
    <m/>
    <m/>
    <m/>
    <m/>
    <m/>
    <n v="0"/>
    <n v="1976.13"/>
    <s v="NO_CONCILIADO"/>
  </r>
  <r>
    <x v="3"/>
    <m/>
    <x v="3"/>
    <x v="217"/>
    <s v="B23510050002"/>
    <s v="BOD"/>
    <n v="2351005"/>
    <m/>
    <s v="00099021001 DEP.DE CHEQ.AJENOS,RET.DE CAM.,CONCEPTO: PAGO POR DESCUENTO DE MONTOS ESCEDENTES DE DOBLE PERCEPCION DE RECURSOS PUBLICOS,DEP.: CAJA NACIONAL DE SALUD , PROCEDENCIA: BANCO UNION S.A., CHEQUE: 88700, FECHA DE EMISION:25/11/2025"/>
    <m/>
    <m/>
    <m/>
    <m/>
    <m/>
    <m/>
    <n v="0"/>
    <n v="12790.75"/>
    <s v="NO_CONCILIADO"/>
  </r>
  <r>
    <x v="123"/>
    <m/>
    <x v="123"/>
    <x v="217"/>
    <s v="B23510250002"/>
    <s v="BOD"/>
    <n v="2351025"/>
    <m/>
    <s v="00578012002 DEP.DE CHEQ.AJENOS,RET.DE CAM.,CONCEPTO: REVERSIÓN,DEP.: BOLIVIANA DE AVIACIÓN , PROCEDENCIA: BANCO UNION S.A., CHEQUE: 3567, FECHA DE EMISION:20/11/2025"/>
    <m/>
    <m/>
    <m/>
    <m/>
    <m/>
    <m/>
    <n v="0"/>
    <n v="142"/>
    <s v="NO_CONCILIADO"/>
  </r>
  <r>
    <x v="89"/>
    <m/>
    <x v="89"/>
    <x v="217"/>
    <s v="B23510460002"/>
    <s v="BOD"/>
    <n v="2351046"/>
    <m/>
    <s v="00292012001 DEP.DE CHEQ.AJENOS,RET.DE CAM.,CONCEPTO: RECUPERACIÓN DE PAGO ERRÓNEO DE REFRIGERIO CORRESPONDIENTE MES DE SEPTIEMBRE 2025.,DEP.: VIAS BOLIVIA - ROSSI POMA , PROCEDENCIA: BANCO UNION S.A., CHEQUE: 4152, FECHA DE EMISION:12/11/2025"/>
    <m/>
    <m/>
    <m/>
    <m/>
    <m/>
    <m/>
    <n v="0"/>
    <n v="630"/>
    <s v="NO_CONCILIADO"/>
  </r>
  <r>
    <x v="44"/>
    <m/>
    <x v="44"/>
    <x v="217"/>
    <s v="G33854560003"/>
    <s v="COB"/>
    <n v="20618"/>
    <m/>
    <s v="PAGO A BID PRÉSTAMO 2951/BL-BO VCTO. 25-11-2025 POR CUENTA DE TGN, SEGÚN NOTA MEFP/VTCP/DGCP/UODP N° 545/2025 DE 24-11-2025, VALOR 25-11-2025 INTERESES USD 18.334,25 CTA. 3987 CUENTA UNICA DEL TESORO LIB. 00099021001 REF.: COMISIONES BANCARIAS"/>
    <m/>
    <m/>
    <m/>
    <m/>
    <m/>
    <m/>
    <n v="485.74"/>
    <n v="0"/>
    <s v="NO_CONCILIADO"/>
  </r>
  <r>
    <x v="44"/>
    <m/>
    <x v="44"/>
    <x v="217"/>
    <s v="G33854650003"/>
    <s v="COB"/>
    <n v="20675"/>
    <m/>
    <s v="PAGO A BID PRÉSTAMO 2880/BL-BO VCTO. 25-11-2025 POR CUENTA DE TGN, SEGÚN NOTA MEFP/VTCP/DGCP/UODP N° 545/2025 DE 24-11-2025, VALOR 25-11-2025 INTERESES USD 103,52 CTA. 3987 CUENTA UNICA DEL TESORO LIB. 00099021001 REF.: COMISIONES BANCARIAS"/>
    <m/>
    <m/>
    <m/>
    <m/>
    <m/>
    <m/>
    <n v="360.69"/>
    <n v="0"/>
    <s v="NO_CONCILIADO"/>
  </r>
  <r>
    <x v="44"/>
    <m/>
    <x v="44"/>
    <x v="217"/>
    <s v="G33854660003"/>
    <s v="COB"/>
    <n v="20672"/>
    <m/>
    <s v="PAGO A BID PRÉSTAMO 2880/BL-BO VCTO. 25-11-2025 POR CUENTA DE TGN, SEGÚN NOTA MEFP/VTCP/DGCP/UODP N° 545/2025 DE 24-11-2025, VALOR 25-11-2025 CAPITAL USD 8.879,74 INTERESES USD 9.032,98 COMISIONES USD 108,37 CTA. 3987 CUENTA UNICA DEL TESORO LIB. 00099021001 REF.: COMISIONES BANCARIAS"/>
    <m/>
    <m/>
    <m/>
    <m/>
    <m/>
    <m/>
    <n v="483.62"/>
    <n v="0"/>
    <s v="NO_CONCILIADO"/>
  </r>
  <r>
    <x v="44"/>
    <m/>
    <x v="44"/>
    <x v="217"/>
    <s v="G33854670003"/>
    <s v="COB"/>
    <n v="20824"/>
    <m/>
    <s v="PAGO A BID PRÉSTAMO 2880/BL-BO VCTO. 25-11-2025 POR CUENTA DE TGN, SEGÚN NOTA MEFP/VTCP/DGCP/UODP N° 545/2025 DE 24-11-2025, VALOR 25-11-2025 INTERESES USD 1.457,14 CTA. 3987 CUENTA UNICA DEL TESORO LIB. 00099021001 REF.: COMISIONES BANCARIAS"/>
    <m/>
    <m/>
    <m/>
    <m/>
    <m/>
    <m/>
    <n v="370.02"/>
    <n v="0"/>
    <s v="NO_CONCILIADO"/>
  </r>
  <r>
    <x v="44"/>
    <m/>
    <x v="44"/>
    <x v="217"/>
    <s v="G33854680003"/>
    <s v="COB"/>
    <n v="20839"/>
    <m/>
    <s v="PAGO A BID PRÉSTAMO 2880/BL-BO VCTO. 25-11-2025 POR CUENTA DE TGN, SEGÚN NOTA MEFP/VTCP/DGCP/UODP N° 545/2025 DE 24-11-2025, VALOR 25-11-2025 CAPITAL USD 99.554,71 INTERESES USD 66.653,50 COMISIONES USD 1.812,67 CTA. 3987 CUENTA UNICA DEL TESORO LIB. 00099021001 REF.: COMISIONES BANCARIAS"/>
    <m/>
    <m/>
    <m/>
    <m/>
    <m/>
    <m/>
    <n v="1512.62"/>
    <n v="0"/>
    <s v="NO_CONCILIADO"/>
  </r>
  <r>
    <x v="83"/>
    <m/>
    <x v="83"/>
    <x v="217"/>
    <s v="Q23302160002"/>
    <s v="CRV"/>
    <n v="2330216"/>
    <m/>
    <s v="NUMERO DE LIBRETA CUT: 00283012002 OPERACIÓN E18 TRANSFERENCIA DEL SISTEMA FINANCIERO POR CUENTA DE TERCEROS A LA CUT PAGO POR RECLAMACION No. AUT-018130, POLIZA AUT054042 DE SINISIESTRO 06.09.218 PERDIDA TOTAL DE VEHICULO CON PLACA 3025-ULH - ADUANA NACIONAL"/>
    <m/>
    <m/>
    <m/>
    <m/>
    <m/>
    <m/>
    <n v="0"/>
    <n v="437088"/>
    <s v="NO_CONCILIADO"/>
  </r>
  <r>
    <x v="69"/>
    <m/>
    <x v="69"/>
    <x v="217"/>
    <s v="S11436430003"/>
    <s v="COB"/>
    <n v="1143643"/>
    <m/>
    <s v="||TRANSFERENCIA DE FONDOS SEGÚN MENSAJES SWIFT N°16669 Y 16645 DE LA FECHA Y NOTA CITE: DGAC/DAF/FIN/NE-0008/25 (HRE-TGL-1866) DE FECHA 29/01/2025 DE LA DIRECCIÓN GENERAL DE AERONÁUTICA CIVIL. (SECTOR PÚBLICO). DÉBITO DE LA LIBRETA 00117012001 DGAC, REPOSICIÓN DE ÚTILES DE ESCRITORIO."/>
    <m/>
    <m/>
    <m/>
    <m/>
    <m/>
    <m/>
    <n v="60"/>
    <n v="0"/>
    <s v="NO_CONCILIADO"/>
  </r>
  <r>
    <x v="39"/>
    <m/>
    <x v="39"/>
    <x v="217"/>
    <s v="G33858610002"/>
    <s v="CRV"/>
    <n v="3385861"/>
    <m/>
    <s v="REGULARIZACION DE TRANSFERENCIA DEL EXTERIOR SEGUN SWIFT NO.16164 DE FECHA 25/11/2025 ORDENANTE: CONSULADO DE BOLIVIA EN MURCIA REF:DEVOLUCIÓN DE SALDOS NO EJECUTADOS. LIB. 00099021001 TGN-RECURSOS ORDINARIOS (3987)"/>
    <m/>
    <m/>
    <m/>
    <m/>
    <m/>
    <m/>
    <n v="0"/>
    <n v="116900.44"/>
    <s v="NO_CONCILIADO"/>
  </r>
  <r>
    <x v="56"/>
    <m/>
    <x v="56"/>
    <x v="217"/>
    <s v="G33858670002"/>
    <s v="CRV"/>
    <n v="3385867"/>
    <m/>
    <s v="REGULARIZACION DE TRANSFERENCIA DEL EXTERIOR SEGUN SWIFT NO.16609 DE FECHA 25/11/2025 ORDENANTE: CONSULADO DE BOLIVIA EN TACNA (TACNA/PERU) REF.: DEVOLUCION DEL SALDO DE RECURSOS DE LAS ELECCIONES GENERALES VOTO EN EL EXTERIOR 2025 PRIMERA Y SEGUNDA VUELTA (TRN/20251121-00323548) LIB. 00099021001 TGN-RECURSOS ORDINARIOS (3987)"/>
    <m/>
    <m/>
    <m/>
    <m/>
    <m/>
    <m/>
    <n v="0"/>
    <n v="16439.990000000002"/>
    <s v="NO_CONCILIADO"/>
  </r>
  <r>
    <x v="11"/>
    <m/>
    <x v="11"/>
    <x v="217"/>
    <s v="Q23302800002"/>
    <s v="CRV"/>
    <n v="2330280"/>
    <m/>
    <s v="NUMERO DE LIBRETA CUT: LIBRETA 00047134102 OPERACIÓN E75 TRANSFERENCIA DE LA CUENTA FISCAL BUN A LA CUT EN MN TRANSFERENCIA DE FONDOS A SOLICITUD DE GOB. AUTONOMO MCPAL. DE VILLA TUNARI CITE: G.A.M.V.T. NÂ° 1475/2025 CUENTA CUT 3987069001 - LIBRETA 00047134102 MDRYT - PARIII.."/>
    <m/>
    <m/>
    <m/>
    <m/>
    <m/>
    <m/>
    <n v="0"/>
    <n v="97204.32"/>
    <s v="NO_CONCILIADO"/>
  </r>
  <r>
    <x v="39"/>
    <m/>
    <x v="39"/>
    <x v="217"/>
    <s v="G33858620001"/>
    <s v="CVD"/>
    <n v="3385862"/>
    <m/>
    <s v="COBRO COSTOS DE PAPELERIA POR REGULARIZACION DE TRANSFERENCIA DEL EXTERIOR POR ORDEN DE CONSULADO DE BOLIVIA EN MURCIA REF:DEVOLUCIÓN DE SALDOS NO EJECUTADOS. LIB. 00099021001 TGN-RECURSOS ORDINARIOS (3987)"/>
    <m/>
    <m/>
    <m/>
    <m/>
    <m/>
    <m/>
    <n v="60"/>
    <n v="0"/>
    <s v="NO_CONCILIADO"/>
  </r>
  <r>
    <x v="2"/>
    <m/>
    <x v="2"/>
    <x v="217"/>
    <s v="G33858640001"/>
    <s v="CVD"/>
    <n v="3385864"/>
    <m/>
    <s v="COBRO COSTOS DE PAPELERIA SEGUN TRANSFERENCIA DEL EXTERIOR POR ORDEN DE MTX COMERCIALIZADORA DE GAS LTDA., FECHA VALOR 24/11/2025 REF: RFB GTMTX03/25 LIB. 00513012015 YPFB-HEROES DEL CHACO-BS"/>
    <m/>
    <m/>
    <m/>
    <m/>
    <m/>
    <m/>
    <n v="60"/>
    <n v="0"/>
    <s v="NO_CONCILIADO"/>
  </r>
  <r>
    <x v="2"/>
    <m/>
    <x v="2"/>
    <x v="217"/>
    <s v="G33858660001"/>
    <s v="CVD"/>
    <n v="3385866"/>
    <m/>
    <s v="COBRO COSTOS DE PAPELERIA SEGUN TRANSFERENCIA DEL EXTERIOR POR ORDEN DE FIDEICOMISO HERCO-CKM (LIMA PERÚ) REF.: CRED EMB 29A-02 CIST CONTRATO 48 FECHA VALOR 25/11/2025. LIB. 00513062002 YPFB - EXPORTACIÓN DE GLP Y OTROS-BOLIVIANOS"/>
    <m/>
    <m/>
    <m/>
    <m/>
    <m/>
    <m/>
    <n v="60"/>
    <n v="0"/>
    <s v="NO_CONCILIADO"/>
  </r>
  <r>
    <x v="56"/>
    <m/>
    <x v="56"/>
    <x v="217"/>
    <s v="G33858680001"/>
    <s v="CVD"/>
    <n v="3385868"/>
    <m/>
    <s v="COBRO COSTOS DE PAPELERIA POR REGULARIZACION DE TRANSFERENCIA DEL EXTERIOR POR ORDEN DE CONSULADO DE BOLIVIA EN TACNA (TACNA/PERU) REF.: DEVOLUCION DEL SALDO DE RECURSOS DE LAS ELECCIONES GENERALES VOTO EN EL EXTERIOR 2025 PRIMERA Y SEGUNDA VUELTA (TRN/20251121-00323548) LIB. 00099021001 TGN-RECURSOS ORDINARIOS (3987)"/>
    <m/>
    <m/>
    <m/>
    <m/>
    <m/>
    <m/>
    <n v="60"/>
    <n v="0"/>
    <s v="NO_CONCILIADO"/>
  </r>
  <r>
    <x v="21"/>
    <m/>
    <x v="21"/>
    <x v="217"/>
    <s v="G33860360002"/>
    <s v="CRV"/>
    <n v="25441"/>
    <m/>
    <s v="DEVOLUCION DE FONDOS DE SOLIC.057764-25441 DE ASPB DE 24/11/2025 REF.: HR5033 PTO MATARANI PAGO A FACILIDAD PORTUARIA SAC POR EL SERVICIO DE DESESTIBA,NOVIEMBRE 2025. BOLETA DE VENTA ELECTRONICA B001-1197, POR ESTAR DUPLICADO EL CODIGO Y PROCESO 25441. LIB. 00594012001 ASP-B FONDO DE OPERACIONES"/>
    <m/>
    <m/>
    <m/>
    <m/>
    <m/>
    <m/>
    <n v="0"/>
    <n v="70085.600000000006"/>
    <s v="NO_CONCILIADO"/>
  </r>
  <r>
    <x v="104"/>
    <m/>
    <x v="104"/>
    <x v="217"/>
    <s v="S11436690003"/>
    <s v="COB"/>
    <n v="1143669"/>
    <m/>
    <s v="||TRANSFERENCIA DE FONDOS S/G MENSAJES SWIFT NROS. 16670 Y 16646 DE LA FECHA Y NOTA CITE CAR/DGE-DNAF NRO. 0031/2025 (HRE-TGL-2025-1912) DE FECHA 29/01/2025 DE LA NAVEGACION AEREA Y AEROPUERTOS BOLIVIANOS (SECTOR PUBLICO) REPOSICION DE UTILES DE ESCRITORIO"/>
    <m/>
    <m/>
    <m/>
    <m/>
    <m/>
    <m/>
    <n v="60"/>
    <n v="0"/>
    <s v="NO_CONCILIADO"/>
  </r>
  <r>
    <x v="104"/>
    <m/>
    <x v="104"/>
    <x v="217"/>
    <s v="S11436770003"/>
    <s v="COB"/>
    <n v="1143677"/>
    <m/>
    <s v="||TRANSFERENCIA DE FONDOS S/G MENSAJES SWIFT NROS. 16677 Y 16676 DE LA FECHA Y NOTA CAR/DGE-DNAF NRO. 0031/2025 (HRE-TGL-2025-1912) DE FECHA 29/01/2025 DE LA NAVEGACION AEREA Y AEROPUERTOS BOLIVIANOS (SECTOR PUBLICO) REPOSICION DE UTILES DE ESCRITORIO"/>
    <m/>
    <m/>
    <m/>
    <m/>
    <m/>
    <m/>
    <n v="60"/>
    <n v="0"/>
    <s v="NO_CONCILIADO"/>
  </r>
  <r>
    <x v="44"/>
    <m/>
    <x v="44"/>
    <x v="217"/>
    <s v="G33863410001"/>
    <s v="NTI"/>
    <n v="20919"/>
    <m/>
    <s v="PAGO A BID PRÉSTAMO 2951/BL-BO VCTO. 25-11-2025 POR CUENTA DE TGN, SEGÚN NOTA MEFP/VTCP/DGCP/UODP N° 545/2025 DE 24-11-2025, VALOR 25-11-2025 CAPITAL USD 1.238.500,49 INTERESES USD 775.257,47 CTA. 3987 CUENTA UNICA DEL TESORO LIB. 00099021001"/>
    <m/>
    <m/>
    <m/>
    <m/>
    <m/>
    <m/>
    <n v="14015755.4"/>
    <n v="0"/>
    <s v="NO_CONCILIADO"/>
  </r>
  <r>
    <x v="44"/>
    <m/>
    <x v="44"/>
    <x v="217"/>
    <s v="G33863410004"/>
    <s v="COB"/>
    <n v="20919"/>
    <m/>
    <s v="PAGO A BID PRÉSTAMO 2951/BL-BO VCTO. 25-11-2025 POR CUENTA DE TGN, SEGÚN NOTA MEFP/VTCP/DGCP/UODP N° 545/2025 DE 24-11-2025, VALOR 25-11-2025 CAPITAL USD 1.238.500,49 INTERESES USD 775.257,47 CTA. 3987 CUENTA UNICA DEL TESORO LIB. 00099021001 REF.: COMISIONES BANCARIAS"/>
    <m/>
    <m/>
    <m/>
    <m/>
    <m/>
    <m/>
    <n v="14174.39"/>
    <n v="0"/>
    <s v="NO_CONCILIADO"/>
  </r>
  <r>
    <x v="49"/>
    <m/>
    <x v="49"/>
    <x v="217"/>
    <s v="S11436740001"/>
    <s v="COB"/>
    <n v="1143674"/>
    <m/>
    <s v="||AMPLIACION DE VALIDEZ 0,15% S/USD 299.288.- POR 90 DIAS, REEMB. GASTOS DE COMUNICACION BS300.- Y EMISION DE COMPROBANTE CONTABLE BS60.- S/G NOTA YLB-PRE-GAF-0260-CAR/25 REF: I-2025-01 P/C YACIMIENTOS DE LITIO BOLIVIANOS A/F CYTEC DE MÉXICO S.A. DE C.V. LIB:00597022001 YLB-PLANTA IND. SALMUERA SALAR DE UYUNI REF: COMISIONES ENMIENDA 3 LC I-2025-01."/>
    <m/>
    <m/>
    <m/>
    <m/>
    <m/>
    <m/>
    <n v="1129.9000000000001"/>
    <n v="0"/>
    <s v="NO_CONCILIADO"/>
  </r>
  <r>
    <x v="56"/>
    <m/>
    <x v="56"/>
    <x v="217"/>
    <s v="S11437000002"/>
    <s v="CRV"/>
    <n v="1143700"/>
    <m/>
    <s v="||TRANSFERENCIA DE FONDOS DEL EXTERIOR SEGUN SWIFT NO. 16649 DE LA FECHA , ORDENANTE AMBASSADE DEL STAT PLURINATIONAL PARIS-FRANCIA A FAVOR DEL ORGANO ELECTORAL PLURINACIONAL REF:DEVOLUCION DE SALDOS NO EJECUTADOS. LIBRETA 00099021001 TGN-RECURSOS ORDINARIOS"/>
    <m/>
    <m/>
    <m/>
    <m/>
    <m/>
    <m/>
    <n v="0"/>
    <n v="19363.439999999999"/>
    <s v="NO_CONCILIADO"/>
  </r>
  <r>
    <x v="56"/>
    <m/>
    <x v="56"/>
    <x v="217"/>
    <s v="S11437000003"/>
    <s v="COB"/>
    <n v="1143700"/>
    <m/>
    <s v="||TRANSFERENCIA DE FONDOS DEL EXTERIOR SEGUN SWIFT NO. 16649 DE LA FECHA , ORDENANTE AMBASSADE DEL STAT PLURINATIONAL PARIS-FRANCIA A FAVOR DEL ORGANO ELECTORAL PLURINACIONAL REF:DEVOLUCION DE SALDOS NO EJECUTADOS. CGO. LIBRETA 00099021001 TGN-RECURSOS ORDINARIOS (UTILES DE ESCRITORIO)"/>
    <m/>
    <m/>
    <m/>
    <m/>
    <m/>
    <m/>
    <n v="60"/>
    <n v="0"/>
    <s v="NO_CONCILIADO"/>
  </r>
  <r>
    <x v="44"/>
    <m/>
    <x v="44"/>
    <x v="217"/>
    <s v="G33865730001"/>
    <s v="NTI"/>
    <n v="20936"/>
    <m/>
    <s v="PAGO A BID PRÉSTAMO 1099-SF-BO VCTO. 25-11-2025 POR CUENTA DE TGN, SEGÚN NOTA MEFP/VTCP/DGCP/UODP N° 545/2025 DE 24-11-2025, VALOR 25-11-2025 CAPITAL USD 322.323,01 INTERESES USD 110.490,56 CTA. 3987 CUENTA UNICA DEL TESORO LIB. 00099021001"/>
    <m/>
    <m/>
    <m/>
    <m/>
    <m/>
    <m/>
    <n v="3012382.45"/>
    <n v="0"/>
    <s v="NO_CONCILIADO"/>
  </r>
  <r>
    <x v="2"/>
    <m/>
    <x v="2"/>
    <x v="217"/>
    <s v="S11436900004"/>
    <s v="COB"/>
    <n v="1143690"/>
    <m/>
    <s v="||TRANSFERENCIA DE FONDOS S/G.CITE: MEFP/VTCP/DGPOT/UPCFTGN/N°1202/2025 DE LA FECHA DEL MIN.DE ECONOMIA Y FINANZAS PUBLICAS. (HRE-TSO-1679). DEBITO DE LA LIBRETA N°00513012007 YPFB RECURSOS NACIONALIZACIÓN. REPOSICION UTILES DE ESCRITORIO"/>
    <m/>
    <m/>
    <m/>
    <m/>
    <m/>
    <m/>
    <n v="60"/>
    <n v="0"/>
    <s v="NO_CONCILIADO"/>
  </r>
  <r>
    <x v="2"/>
    <m/>
    <x v="2"/>
    <x v="217"/>
    <s v="S11436900001"/>
    <s v="DEV"/>
    <n v="1143690"/>
    <m/>
    <s v="||TRANSFERENCIA DE FONDOS S/G.CITE: MEFP/VTCP/DGPOT/UPCFTGN/N°1202/2025 DE LA FECHA DEL MIN.DE ECONOMIA Y FINANZAS PUBLICAS. (HRE-TSO-1679). DEBITO DE LA LIBRETA N°00513012015 YPFB - HEROES DEL CHACO - BS. (VENTA DIVISAS)"/>
    <m/>
    <m/>
    <m/>
    <m/>
    <m/>
    <m/>
    <n v="223984250.31"/>
    <n v="0"/>
    <s v="NO_CONCILIADO"/>
  </r>
  <r>
    <x v="44"/>
    <m/>
    <x v="44"/>
    <x v="217"/>
    <s v="G33865730004"/>
    <s v="COB"/>
    <n v="20936"/>
    <m/>
    <s v="PAGO A BID PRÉSTAMO 1099-SF-BO VCTO. 25-11-2025 POR CUENTA DE TGN, SEGÚN NOTA MEFP/VTCP/DGCP/UODP N° 545/2025 DE 24-11-2025, VALOR 25-11-2025 CAPITAL USD 322.323,01 INTERESES USD 110.490,56 CTA. 3987 CUENTA UNICA DEL TESORO LIB. 00099021001 REF.: COMISIONES BANCARIAS"/>
    <m/>
    <m/>
    <m/>
    <m/>
    <m/>
    <m/>
    <n v="3329.08"/>
    <n v="0"/>
    <s v="NO_CONCILIADO"/>
  </r>
  <r>
    <x v="44"/>
    <m/>
    <x v="44"/>
    <x v="217"/>
    <s v="G33865720004"/>
    <s v="COB"/>
    <n v="20935"/>
    <m/>
    <s v="PAGO A BID PRÉSTAMO 1101-SF-BO VCTO. 25-11-2025 POR CUENTA DE TGN, SEGÚN NOTA MEFP/VTCP/DGCP/UODP N° 545/2025 DE 24-11-2025, VALOR 25-11-2025 CAPITAL USD 1.227.710,40 INTERESES USD 420.852,40 CTA. 3987 CUENTA UNICA DEL TESORO LIB. 00099021001 REF.: COMISIONES BANCARIAS"/>
    <m/>
    <m/>
    <m/>
    <m/>
    <m/>
    <m/>
    <n v="11669.12"/>
    <n v="0"/>
    <s v="NO_CONCILIADO"/>
  </r>
  <r>
    <x v="44"/>
    <m/>
    <x v="44"/>
    <x v="217"/>
    <s v="G33865720001"/>
    <s v="NTI"/>
    <n v="20935"/>
    <m/>
    <s v="PAGO A BID PRÉSTAMO 1101-SF-BO VCTO. 25-11-2025 POR CUENTA DE TGN, SEGÚN NOTA MEFP/VTCP/DGCP/UODP N° 545/2025 DE 24-11-2025, VALOR 25-11-2025 CAPITAL USD 1.227.710,40 INTERESES USD 420.852,40 CTA. 3987 CUENTA UNICA DEL TESORO LIB. 00099021001"/>
    <m/>
    <m/>
    <m/>
    <m/>
    <m/>
    <m/>
    <n v="11473997.09"/>
    <n v="0"/>
    <s v="NO_CONCILIADO"/>
  </r>
  <r>
    <x v="69"/>
    <m/>
    <x v="69"/>
    <x v="217"/>
    <s v="S11436800003"/>
    <s v="COB"/>
    <n v="1143680"/>
    <m/>
    <s v="||TRANSFERENCIA DE FONDOS S/G SWIFT NRO. 16682, NOTA CITE DGAC/DAF/FIN/NE-0008/25 DE FECHA 29/01/2025 (HRE-TGL--2025-1866) Y CORREO ELECTRONICO DE LA FECHA DE LA DIRECCION GENERAL DE AERONAUTICA CIVIL (SECTOR PUBLICO) DEBITO DE LA LIBRETA 00117012001 DGAC, REPOSICIÓN DE ÚTILES DE ESCRITORIO."/>
    <m/>
    <m/>
    <m/>
    <m/>
    <m/>
    <m/>
    <n v="60"/>
    <n v="0"/>
    <s v="NO_CONCILIADO"/>
  </r>
  <r>
    <x v="105"/>
    <m/>
    <x v="105"/>
    <x v="218"/>
    <s v="O23513150002"/>
    <s v="BOD"/>
    <n v="2351315"/>
    <m/>
    <s v="00522012001 DEPOSITO DE EFECTIVO, DEPOSITANTE: MARIA ROSARIO MERLO CHOQUE, CONCEPTO: ALQUILER PREDIOS LPZ MESES JUL-AGOS-SEPT-OCT-NOV/2025, CUENTA DE DEPOSITO: CUENTA UNICA DEL TESORO"/>
    <m/>
    <m/>
    <m/>
    <m/>
    <m/>
    <m/>
    <n v="0"/>
    <n v="675"/>
    <s v="NO_CONCILIADO"/>
  </r>
  <r>
    <x v="21"/>
    <m/>
    <x v="21"/>
    <x v="218"/>
    <s v="O23513480002"/>
    <s v="BOD"/>
    <n v="2351348"/>
    <m/>
    <s v="00099021001 DEPOSITO DE EFECTIVO, DEPOSITANTE: WILNOR MACHACA LLUSCO, CONCEPTO: DEVOLUCION PAGO DE REFRIGERIO, CUENTA DE DEPOSITO: CUENTA UNICA DEL TESORO/DJBR"/>
    <m/>
    <m/>
    <m/>
    <m/>
    <m/>
    <m/>
    <n v="0"/>
    <n v="362"/>
    <s v="NO_CONCILIADO"/>
  </r>
  <r>
    <x v="62"/>
    <m/>
    <x v="62"/>
    <x v="218"/>
    <s v="O23513610002"/>
    <s v="BOD"/>
    <n v="2351361"/>
    <m/>
    <s v="00221022001 DEPOSITO DE EFECTIVO, DEPOSITANTE: SOBOCE S.A., CONCEPTO: TRAMITE FORMULARIO M-02 (FUERA DE PLAZO), CUENTA DE DEPOSITO: CUENTA UNICA DEL TESORO"/>
    <m/>
    <m/>
    <m/>
    <m/>
    <m/>
    <m/>
    <n v="0"/>
    <n v="100"/>
    <s v="NO_CONCILIADO"/>
  </r>
  <r>
    <x v="62"/>
    <m/>
    <x v="62"/>
    <x v="218"/>
    <s v="O23513670002"/>
    <s v="BOD"/>
    <n v="2351367"/>
    <m/>
    <s v="00221022001 DEPOSITO DE EFECTIVO, DEPOSITANTE: SOBOCE S.A., CONCEPTO: TRAMITE FORMULARIO M-02 (FUERA DE PLAZO), CUENTA DE DEPOSITO: CUENTA UNICA DEL TESORO"/>
    <m/>
    <m/>
    <m/>
    <m/>
    <m/>
    <m/>
    <n v="0"/>
    <n v="100"/>
    <s v="NO_CONCILIADO"/>
  </r>
  <r>
    <x v="62"/>
    <m/>
    <x v="62"/>
    <x v="218"/>
    <s v="O23513630002"/>
    <s v="BOD"/>
    <n v="2351363"/>
    <m/>
    <s v="00221022001 DEPOSITO DE EFECTIVO, DEPOSITANTE: SOBOCE S.A., CONCEPTO: TRAMITE FORMULARIO M-02 (FUERA DE PLAZO), CUENTA DE DEPOSITO: CUENTA UNICA DEL TESORO"/>
    <m/>
    <m/>
    <m/>
    <m/>
    <m/>
    <m/>
    <n v="0"/>
    <n v="100"/>
    <s v="NO_CONCILIADO"/>
  </r>
  <r>
    <x v="62"/>
    <m/>
    <x v="62"/>
    <x v="218"/>
    <s v="O23513640002"/>
    <s v="BOD"/>
    <n v="2351364"/>
    <m/>
    <s v="00221022001 DEPOSITO DE EFECTIVO, DEPOSITANTE: SOBOCE S.A., CONCEPTO: TRAMITE FORMULARIO M-02 (FUERA DE PLAZO), CUENTA DE DEPOSITO: CUENTA UNICA DEL TESORO"/>
    <m/>
    <m/>
    <m/>
    <m/>
    <m/>
    <m/>
    <n v="0"/>
    <n v="100"/>
    <s v="NO_CONCILIADO"/>
  </r>
  <r>
    <x v="62"/>
    <m/>
    <x v="62"/>
    <x v="218"/>
    <s v="O23513650002"/>
    <s v="BOD"/>
    <n v="2351365"/>
    <m/>
    <s v="00221022001 DEPOSITO DE EFECTIVO, DEPOSITANTE: SOBOCE S.A., CONCEPTO: TRAMITE FORMULARIO M-02 (FUERA DE PLAZO), CUENTA DE DEPOSITO: CUENTA UNICA DEL TESORO"/>
    <m/>
    <m/>
    <m/>
    <m/>
    <m/>
    <m/>
    <n v="0"/>
    <n v="100"/>
    <s v="NO_CONCILIADO"/>
  </r>
  <r>
    <x v="62"/>
    <m/>
    <x v="62"/>
    <x v="218"/>
    <s v="O23513680002"/>
    <s v="BOD"/>
    <n v="2351368"/>
    <m/>
    <s v="00221022001 DEPOSITO DE EFECTIVO, DEPOSITANTE: SOBOCE S.A., CONCEPTO: TRAMITE FORMULARIO M-02 (FUERA DE PLAZO), CUENTA DE DEPOSITO: CUENTA UNICA DEL TESORO"/>
    <m/>
    <m/>
    <m/>
    <m/>
    <m/>
    <m/>
    <n v="0"/>
    <n v="100"/>
    <s v="NO_CONCILIADO"/>
  </r>
  <r>
    <x v="62"/>
    <m/>
    <x v="62"/>
    <x v="218"/>
    <s v="O23513690002"/>
    <s v="BOD"/>
    <n v="2351369"/>
    <m/>
    <s v="00221022001 DEPOSITO DE EFECTIVO, DEPOSITANTE: SOBOCE S.A., CONCEPTO: TRAMITE FORMULARIO M-02 (FUERA DE PLAZO), CUENTA DE DEPOSITO: CUENTA UNICA DEL TESORO"/>
    <m/>
    <m/>
    <m/>
    <m/>
    <m/>
    <m/>
    <n v="0"/>
    <n v="100"/>
    <s v="NO_CONCILIADO"/>
  </r>
  <r>
    <x v="62"/>
    <m/>
    <x v="62"/>
    <x v="218"/>
    <s v="O23513700002"/>
    <s v="BOD"/>
    <n v="2351370"/>
    <m/>
    <s v="00221022001 DEPOSITO DE EFECTIVO, DEPOSITANTE: SOBOCE S.A., CONCEPTO: TRAMITE FORMULARIO M-02 (FUERA DE PLAZO), CUENTA DE DEPOSITO: CUENTA UNICA DEL TESORO"/>
    <m/>
    <m/>
    <m/>
    <m/>
    <m/>
    <m/>
    <n v="0"/>
    <n v="100"/>
    <s v="NO_CONCILIADO"/>
  </r>
  <r>
    <x v="46"/>
    <m/>
    <x v="46"/>
    <x v="218"/>
    <s v="O23513710002"/>
    <s v="BOD"/>
    <n v="2351371"/>
    <m/>
    <s v="00099021001 DEPOSITO DE EFECTIVO, DEPOSITANTE: JOSE LUIS LENZ SAENZ, CONCEPTO: DEVOLUCION DE SALDOS FONDOS EN AVANCE, CUENTA DE DEPOSITO: CUENTA UNICA DEL TESORO/DJBR"/>
    <m/>
    <m/>
    <m/>
    <m/>
    <m/>
    <m/>
    <n v="0"/>
    <n v="15.39"/>
    <s v="NO_CONCILIADO"/>
  </r>
  <r>
    <x v="62"/>
    <m/>
    <x v="62"/>
    <x v="218"/>
    <s v="O23513720002"/>
    <s v="BOD"/>
    <n v="2351372"/>
    <m/>
    <s v="00221022001 DEPOSITO DE EFECTIVO, DEPOSITANTE: SOBOCE S.A., CONCEPTO: TRAMITE FORMULARIO M-02 (FUERA DE PLAZO), CUENTA DE DEPOSITO: CUENTA UNICA DEL TESORO"/>
    <m/>
    <m/>
    <m/>
    <m/>
    <m/>
    <m/>
    <n v="0"/>
    <n v="100"/>
    <s v="NO_CONCILIADO"/>
  </r>
  <r>
    <x v="62"/>
    <m/>
    <x v="62"/>
    <x v="218"/>
    <s v="O23513740002"/>
    <s v="BOD"/>
    <n v="2351374"/>
    <m/>
    <s v="00221022001 DEPOSITO DE EFECTIVO, DEPOSITANTE: SOBOCE S.A., CONCEPTO: TRAMITE FORMULARIO M-02 (FUERA DE PLAZO), CUENTA DE DEPOSITO: CUENTA UNICA DEL TESORO"/>
    <m/>
    <m/>
    <m/>
    <m/>
    <m/>
    <m/>
    <n v="0"/>
    <n v="100"/>
    <s v="NO_CONCILIADO"/>
  </r>
  <r>
    <x v="62"/>
    <m/>
    <x v="62"/>
    <x v="218"/>
    <s v="O23513750002"/>
    <s v="BOD"/>
    <n v="2351375"/>
    <m/>
    <s v="00221022001 DEPOSITO DE EFECTIVO, DEPOSITANTE: SOBOCE S.A., CONCEPTO: TRAMITE FORMULARIO M-02 (FUERA DE PLAZO), CUENTA DE DEPOSITO: CUENTA UNICA DEL TESORO"/>
    <m/>
    <m/>
    <m/>
    <m/>
    <m/>
    <m/>
    <n v="0"/>
    <n v="100"/>
    <s v="NO_CONCILIADO"/>
  </r>
  <r>
    <x v="62"/>
    <m/>
    <x v="62"/>
    <x v="218"/>
    <s v="O23513760002"/>
    <s v="BOD"/>
    <n v="2351376"/>
    <m/>
    <s v="00221022001 DEPOSITO DE EFECTIVO, DEPOSITANTE: SOBOCE S.A., CONCEPTO: TRAMITE FORMULARIO M-02 (FUERA DE PLAZO), CUENTA DE DEPOSITO: CUENTA UNICA DEL TESORO"/>
    <m/>
    <m/>
    <m/>
    <m/>
    <m/>
    <m/>
    <n v="0"/>
    <n v="100"/>
    <s v="NO_CONCILIADO"/>
  </r>
  <r>
    <x v="62"/>
    <m/>
    <x v="62"/>
    <x v="218"/>
    <s v="O23513770002"/>
    <s v="BOD"/>
    <n v="2351377"/>
    <m/>
    <s v="00221022001 DEPOSITO DE EFECTIVO, DEPOSITANTE: SOBOCE S.A., CONCEPTO: TRAMITE FORMULARIO M-02 (FUERA DE PLAZO), CUENTA DE DEPOSITO: CUENTA UNICA DEL TESORO"/>
    <m/>
    <m/>
    <m/>
    <m/>
    <m/>
    <m/>
    <n v="0"/>
    <n v="100"/>
    <s v="NO_CONCILIADO"/>
  </r>
  <r>
    <x v="62"/>
    <m/>
    <x v="62"/>
    <x v="218"/>
    <s v="O23513780002"/>
    <s v="BOD"/>
    <n v="2351378"/>
    <m/>
    <s v="00221022001 DEPOSITO DE EFECTIVO, DEPOSITANTE: SOBOCE S.A., CONCEPTO: TRAMITE FORMULARIO M-02 (FUERA DE PLAZO), CUENTA DE DEPOSITO: CUENTA UNICA DEL TESORO"/>
    <m/>
    <m/>
    <m/>
    <m/>
    <m/>
    <m/>
    <n v="0"/>
    <n v="100"/>
    <s v="NO_CONCILIADO"/>
  </r>
  <r>
    <x v="62"/>
    <m/>
    <x v="62"/>
    <x v="218"/>
    <s v="O23513790002"/>
    <s v="BOD"/>
    <n v="2351379"/>
    <m/>
    <s v="00221022001 DEPOSITO DE EFECTIVO, DEPOSITANTE: SOBOCE S.A., CONCEPTO: TRAMITE FORMULARIO M-02 (FUERA DE PLAZO), CUENTA DE DEPOSITO: CUENTA UNICA DEL TESORO"/>
    <m/>
    <m/>
    <m/>
    <m/>
    <m/>
    <m/>
    <n v="0"/>
    <n v="100"/>
    <s v="NO_CONCILIADO"/>
  </r>
  <r>
    <x v="62"/>
    <m/>
    <x v="62"/>
    <x v="218"/>
    <s v="O23513820002"/>
    <s v="BOD"/>
    <n v="2351382"/>
    <m/>
    <s v="00221022001 DEPOSITO DE EFECTIVO, DEPOSITANTE: SOBOCE S.A., CONCEPTO: TRAMITE FORMULARIO M-02 (FUERA DE PLAZO), CUENTA DE DEPOSITO: CUENTA UNICA DEL TESORO"/>
    <m/>
    <m/>
    <m/>
    <m/>
    <m/>
    <m/>
    <n v="0"/>
    <n v="100"/>
    <s v="NO_CONCILIADO"/>
  </r>
  <r>
    <x v="62"/>
    <m/>
    <x v="62"/>
    <x v="218"/>
    <s v="O23513830002"/>
    <s v="BOD"/>
    <n v="2351383"/>
    <m/>
    <s v="00221022001 DEPOSITO DE EFECTIVO, DEPOSITANTE: SOBOCE S.A., CONCEPTO: TRAMITE FORMULARIO M-02 (FUERA DE PLAZO), CUENTA DE DEPOSITO: CUENTA UNICA DEL TESORO"/>
    <m/>
    <m/>
    <m/>
    <m/>
    <m/>
    <m/>
    <n v="0"/>
    <n v="100"/>
    <s v="NO_CONCILIADO"/>
  </r>
  <r>
    <x v="62"/>
    <m/>
    <x v="62"/>
    <x v="218"/>
    <s v="O23513840002"/>
    <s v="BOD"/>
    <n v="2351384"/>
    <m/>
    <s v="00221022001 DEPOSITO DE EFECTIVO, DEPOSITANTE: SOBOCE S.A., CONCEPTO: TRAMITE FORMULARIO M-02 (FUERA DE PLAZO), CUENTA DE DEPOSITO: CUENTA UNICA DEL TESORO"/>
    <m/>
    <m/>
    <m/>
    <m/>
    <m/>
    <m/>
    <n v="0"/>
    <n v="100"/>
    <s v="NO_CONCILIADO"/>
  </r>
  <r>
    <x v="62"/>
    <m/>
    <x v="62"/>
    <x v="218"/>
    <s v="O23513860002"/>
    <s v="BOD"/>
    <n v="2351386"/>
    <m/>
    <s v="00221022001 DEPOSITO DE EFECTIVO, DEPOSITANTE: SOBOCE S.A., CONCEPTO: TRAMITE FORMULARIO M-02 (FUERA DE PLAZO), CUENTA DE DEPOSITO: CUENTA UNICA DEL TESORO"/>
    <m/>
    <m/>
    <m/>
    <m/>
    <m/>
    <m/>
    <n v="0"/>
    <n v="100"/>
    <s v="NO_CONCILIADO"/>
  </r>
  <r>
    <x v="49"/>
    <m/>
    <x v="49"/>
    <x v="218"/>
    <s v="O23514110002"/>
    <s v="BOD"/>
    <n v="2351411"/>
    <m/>
    <s v="00597012001 DEPOSITO DE EFECTIVO, DEPOSITANTE: EDWIN VARGAS PEÑARANDA, CONCEPTO: MULTA, CUENTA DE DEPOSITO: CUENTA UNICA DEL TESORO"/>
    <m/>
    <m/>
    <m/>
    <m/>
    <m/>
    <m/>
    <n v="0"/>
    <n v="3.1"/>
    <s v="NO_CONCILIADO"/>
  </r>
  <r>
    <x v="0"/>
    <m/>
    <x v="0"/>
    <x v="218"/>
    <s v="O23514130002"/>
    <s v="BOD"/>
    <n v="2351413"/>
    <m/>
    <s v="00099021001 DEPOSITO DE EFECTIVO, DEPOSITANTE: SUBTENIENTE OMAR CALLISAYA RAMOS C.I. 12734444, CONCEPTO: CUANTIFICACION DE HABERES PARA REVERSION DEFINITIVA ANTE MEFP FEB/2024, CUENTA DE DEPOSITO: CUENTA UNICA DEL TESORO/DJBR"/>
    <m/>
    <m/>
    <m/>
    <m/>
    <m/>
    <m/>
    <n v="0"/>
    <n v="2443.77"/>
    <s v="NO_CONCILIADO"/>
  </r>
  <r>
    <x v="9"/>
    <m/>
    <x v="9"/>
    <x v="218"/>
    <s v="O23514150002"/>
    <s v="BOD"/>
    <n v="2351415"/>
    <m/>
    <s v="00016011101 DEPOSITO DE EFECTIVO, DEPOSITANTE: JUAN BAUTISTA LUNA PARRA, CONCEPTO: ALQUILER DE SALON Y USO DE PANTALLA, CUENTA DE DEPOSITO: CUENTA UNICA DEL TESORO"/>
    <m/>
    <m/>
    <m/>
    <m/>
    <m/>
    <m/>
    <n v="0"/>
    <n v="5500"/>
    <s v="NO_CONCILIADO"/>
  </r>
  <r>
    <x v="0"/>
    <m/>
    <x v="0"/>
    <x v="218"/>
    <s v="O23514240002"/>
    <s v="BOD"/>
    <n v="2351424"/>
    <m/>
    <s v="00099021001 DEPOSITO DE EFECTIVO, DEPOSITANTE: SUBTENIENTE OMAR CALLISAYA RAMOS C.I. 12734444, CONCEPTO: CUANTIFICACIÓN DE HABERES PARA REVERSIÓN DEFINITIVA ANTE MEFP MAR/2024, CUENTA DE DEPOSITO: CUENTA UNICA DEL TESORO/DJBR"/>
    <m/>
    <m/>
    <m/>
    <m/>
    <m/>
    <m/>
    <n v="0"/>
    <n v="2819.71"/>
    <s v="NO_CONCILIADO"/>
  </r>
  <r>
    <x v="0"/>
    <m/>
    <x v="0"/>
    <x v="218"/>
    <s v="O23514310002"/>
    <s v="BOD"/>
    <n v="2351431"/>
    <m/>
    <s v="00099021001 DEPOSITO DE EFECTIVO, DEPOSITANTE: SUBTENIENTE OMAR CALLISAYA RAMOS C.I.12734444, CONCEPTO: CUANTIFICACIÓN DE HABERES PARA REVERSIÓN DEFINITIVA ANTE MEFP ABRIL/2024, CUENTA DE DEPOSITO: CUENTA UNICA DEL TESORO/DJBR"/>
    <m/>
    <m/>
    <m/>
    <m/>
    <m/>
    <m/>
    <n v="0"/>
    <n v="2819.71"/>
    <s v="NO_CONCILIADO"/>
  </r>
  <r>
    <x v="0"/>
    <m/>
    <x v="0"/>
    <x v="218"/>
    <s v="O23514350002"/>
    <s v="BOD"/>
    <n v="2351435"/>
    <m/>
    <s v="00099021001 DEPOSITO DE EFECTIVO, DEPOSITANTE: SUBTENIENTE OMAR CALLISAYA RAMOS C.I. 12734444, CONCEPTO: CUANTIFICACIÓN DE HABERES PARA REVERSIÓN DEFINITIVA ANTE MEFP REINTEGRO/2024, CUENTA DE DEPOSITO: CUENTA UNICA DEL TESORO/DJBR"/>
    <m/>
    <m/>
    <m/>
    <m/>
    <m/>
    <m/>
    <n v="0"/>
    <n v="471.74"/>
    <s v="NO_CONCILIADO"/>
  </r>
  <r>
    <x v="56"/>
    <m/>
    <x v="56"/>
    <x v="218"/>
    <s v="O23514360002"/>
    <s v="BOD"/>
    <n v="2351436"/>
    <m/>
    <s v="00099021001 DEPOSITO DE EFECTIVO, DEPOSITANTE: ELMER ARUQUIPA YUJRA, CONCEPTO: DEVOLUCION DE PEAJES. PREVENTIVO 754, CUENTA DE DEPOSITO: CUENTA UNICA DEL TESORO/DJBR"/>
    <m/>
    <m/>
    <m/>
    <m/>
    <m/>
    <m/>
    <n v="0"/>
    <n v="2"/>
    <s v="NO_CONCILIADO"/>
  </r>
  <r>
    <x v="0"/>
    <m/>
    <x v="0"/>
    <x v="218"/>
    <s v="O23514490002"/>
    <s v="BOD"/>
    <n v="2351449"/>
    <m/>
    <s v="00099021001 DEPOSITO DE EFECTIVO, DEPOSITANTE: SUBTENIENTE OMAR CALLISAYA RAMOS C.I. 12374444, CONCEPTO: CUANTIFICACIÓN DE HABERES PARA REVERSIÓN DEFINITIVA ANTE MEFP AGOSTO/2024, CUENTA DE DEPOSITO: CUENTA UNICA DEL TESORO/DJBR"/>
    <m/>
    <m/>
    <m/>
    <m/>
    <m/>
    <m/>
    <n v="0"/>
    <n v="2984.27"/>
    <s v="NO_CONCILIADO"/>
  </r>
  <r>
    <x v="0"/>
    <m/>
    <x v="0"/>
    <x v="218"/>
    <s v="O23514400002"/>
    <s v="BOD"/>
    <n v="2351440"/>
    <m/>
    <s v="00099021001 DEPOSITO DE EFECTIVO, DEPOSITANTE: SUBTENIENTE OMAR CALLISAYA RAMOS C.I. 12734444, CONCEPTO: CUANTIFICACIÓN DE HABERES PARA REVERSIÓN DEFINITIVA ANTE MEFP MAYO/2024, CUENTA DE DEPOSITO: CUENTA UNICA DEL TESORO/DJBR"/>
    <m/>
    <m/>
    <m/>
    <m/>
    <m/>
    <m/>
    <n v="0"/>
    <n v="2984.27"/>
    <s v="NO_CONCILIADO"/>
  </r>
  <r>
    <x v="0"/>
    <m/>
    <x v="0"/>
    <x v="218"/>
    <s v="O23514420002"/>
    <s v="BOD"/>
    <n v="2351442"/>
    <m/>
    <s v="00099021001 DEPOSITO DE EFECTIVO, DEPOSITANTE: SUBTENIENTE OMAR CALLISAYA RAMOS C.I. 12734444, CONCEPTO: CUANTIFICACIÓN DE HABERES PARA REVERSIÓN DEFINITIVA ANTE MEFP JUNIO/2024, CUENTA DE DEPOSITO: CUENTA UNICA DEL TESORO/DJBR"/>
    <m/>
    <m/>
    <m/>
    <m/>
    <m/>
    <m/>
    <n v="0"/>
    <n v="2984.27"/>
    <s v="NO_CONCILIADO"/>
  </r>
  <r>
    <x v="0"/>
    <m/>
    <x v="0"/>
    <x v="218"/>
    <s v="O23514460002"/>
    <s v="BOD"/>
    <n v="2351446"/>
    <m/>
    <s v="00099021001 DEPOSITO DE EFECTIVO, DEPOSITANTE: SUBTENIENTE OMAR CALLISAYA RAMOS C.I. 12734444, CONCEPTO: CUANTIFICACIÓN DE HABERES PARA REVERSIÓN DEFINITIVA ANTE MEFP JULIO/2024, CUENTA DE DEPOSITO: CUENTA UNICA DEL TESORO/DJBR"/>
    <m/>
    <m/>
    <m/>
    <m/>
    <m/>
    <m/>
    <n v="0"/>
    <n v="2287.9499999999998"/>
    <s v="NO_CONCILIADO"/>
  </r>
  <r>
    <x v="1"/>
    <m/>
    <x v="1"/>
    <x v="218"/>
    <s v="O23514520002"/>
    <s v="BOD"/>
    <n v="2351452"/>
    <m/>
    <s v="00099021001 DEPOSITO DE EFECTIVO, DEPOSITANTE: MARYOLY QUISPE MAMANI, CONCEPTO: DEVOLUCION DE SUELDOS SEPTIEMBRE PARA AJUSTE, CUENTA DE DEPOSITO: CUENTA UNICA DEL TESORO"/>
    <m/>
    <m/>
    <m/>
    <m/>
    <m/>
    <m/>
    <n v="0"/>
    <n v="12467"/>
    <s v="NO_CONCILIADO"/>
  </r>
  <r>
    <x v="0"/>
    <m/>
    <x v="0"/>
    <x v="218"/>
    <s v="O23514540002"/>
    <s v="BOD"/>
    <n v="2351454"/>
    <m/>
    <s v="00099021001 DEPOSITO DE EFECTIVO, DEPOSITANTE: SUBTENIENTE OMAR CALLISAYA RAMOS C.I. 12734444, CONCEPTO: CUANTIFICACIÓN DE HABERES PARA REVERSIÓN DEFINITIVA ANTE MEFP SEPTIEMBRE/2024, CUENTA DE DEPOSITO: CUENTA UNICA DEL TESORO/DJBR"/>
    <m/>
    <m/>
    <m/>
    <m/>
    <m/>
    <m/>
    <n v="0"/>
    <n v="2984.27"/>
    <s v="NO_CONCILIADO"/>
  </r>
  <r>
    <x v="1"/>
    <m/>
    <x v="1"/>
    <x v="218"/>
    <s v="O23514550002"/>
    <s v="BOD"/>
    <n v="2351455"/>
    <m/>
    <s v="00099021001 DEPOSITO DE EFECTIVO, DEPOSITANTE: RICARDO SONCCO MONTES, CONCEPTO: DEVOLUCION DE SUELDOS SEPTIEMBRE PARA AJUSTE, CUENTA DE DEPOSITO: CUENTA UNICA DEL TESORO"/>
    <m/>
    <m/>
    <m/>
    <m/>
    <m/>
    <m/>
    <n v="0"/>
    <n v="12038"/>
    <s v="NO_CONCILIADO"/>
  </r>
  <r>
    <x v="9"/>
    <m/>
    <x v="9"/>
    <x v="218"/>
    <s v="O23514580002"/>
    <s v="BOD"/>
    <n v="2351458"/>
    <m/>
    <s v="00099021001 DEPOSITO DE EFECTIVO, DEPOSITANTE: LOURDES ROSARIO CHALLAPA CHOQUE, CONCEPTO: DEVOLUCION DE SUELDOS SEPTIEMBRE PARA AJUSTE, CUENTA DE DEPOSITO: CUENTA UNICA DEL TESORO/DJBR"/>
    <m/>
    <m/>
    <m/>
    <m/>
    <m/>
    <m/>
    <n v="0"/>
    <n v="12038"/>
    <s v="NO_CONCILIADO"/>
  </r>
  <r>
    <x v="9"/>
    <m/>
    <x v="9"/>
    <x v="218"/>
    <s v="O23514590002"/>
    <s v="BOD"/>
    <n v="2351459"/>
    <m/>
    <s v="00099021001 DEPOSITO DE EFECTIVO, DEPOSITANTE: SUBTENIENTE OMAR CALLISAYA RAMOS C.I. 12734444, CONCEPTO: CUANTIFICACIÓN DE HABERES PARA REVERSIÓN DEFINITIVA ANTE MEFP OCTUBRE/2024, CUENTA DE DEPOSITO: CUENTA UNICA DEL TESORO/DJBR"/>
    <m/>
    <m/>
    <m/>
    <m/>
    <m/>
    <m/>
    <n v="0"/>
    <n v="2997.06"/>
    <s v="NO_CONCILIADO"/>
  </r>
  <r>
    <x v="9"/>
    <m/>
    <x v="9"/>
    <x v="218"/>
    <s v="O23514600002"/>
    <s v="BOD"/>
    <n v="2351460"/>
    <m/>
    <s v="00099021001 DEPOSITO DE EFECTIVO, DEPOSITANTE: ROSMERY DURAN LOMAR, CONCEPTO: DEVOLUCION DE SUELDOS SEPTIEMBRE PARA AJUSTE, CUENTA DE DEPOSITO: CUENTA UNICA DEL TESORO/DJBR"/>
    <m/>
    <m/>
    <m/>
    <m/>
    <m/>
    <m/>
    <n v="0"/>
    <n v="6334"/>
    <s v="NO_CONCILIADO"/>
  </r>
  <r>
    <x v="1"/>
    <m/>
    <x v="1"/>
    <x v="218"/>
    <s v="O23514610002"/>
    <s v="BOD"/>
    <n v="2351461"/>
    <m/>
    <s v="00099021001 DEPOSITO DE EFECTIVO, DEPOSITANTE: JHONNY IBAÑEZ CARBAJAL, CONCEPTO: DEVOLUCION DE SUELDOS SEPTIEMBRE PARA AJUSTE, CUENTA DE DEPOSITO: CUENTA UNICA DEL TESORO"/>
    <m/>
    <m/>
    <m/>
    <m/>
    <m/>
    <m/>
    <n v="0"/>
    <n v="9773"/>
    <s v="NO_CONCILIADO"/>
  </r>
  <r>
    <x v="0"/>
    <m/>
    <x v="0"/>
    <x v="218"/>
    <s v="O23514630002"/>
    <s v="BOD"/>
    <n v="2351463"/>
    <m/>
    <s v="00099021001 DEPOSITO DE EFECTIVO, DEPOSITANTE: SUBTENIENTE OMAR CALLISAYA RAMOS C.I. 12734444, CONCEPTO: CUANTIFICACIÓN DE HABERES PARA REVERSIÓN DEFINITIVA ANTE MEFP NOVIEMBRE/2024, CUENTA DE DEPOSITO: CUENTA UNICA DEL TESORO/DJBR"/>
    <m/>
    <m/>
    <m/>
    <m/>
    <m/>
    <m/>
    <n v="0"/>
    <n v="1498.53"/>
    <s v="NO_CONCILIADO"/>
  </r>
  <r>
    <x v="9"/>
    <m/>
    <x v="9"/>
    <x v="218"/>
    <s v="O23514640002"/>
    <s v="BOD"/>
    <n v="2351464"/>
    <m/>
    <s v="00099021001 DEPOSITO DE EFECTIVO, DEPOSITANTE: MAYRA ALEJANDRA GRIMALDIS FLORES, CONCEPTO: DEVOLUCION DE SUELDOS SEPTIEMBRE PARA AJUSTE, CUENTA DE DEPOSITO: CUENTA UNICA DEL TESORO/DJBR"/>
    <m/>
    <m/>
    <m/>
    <m/>
    <m/>
    <m/>
    <n v="0"/>
    <n v="7374.33"/>
    <s v="NO_CONCILIADO"/>
  </r>
  <r>
    <x v="9"/>
    <m/>
    <x v="9"/>
    <x v="218"/>
    <s v="O23514650002"/>
    <s v="BOD"/>
    <n v="2351465"/>
    <m/>
    <s v="00099021001 DEPOSITO DE EFECTIVO, DEPOSITANTE: MARIBEL ROSIO FLORES PADILLA, CONCEPTO: DEVOLUCION DE SUELDOS SEPTIEMBRE PARA AJUSTE, CUENTA DE DEPOSITO: CUENTA UNICA DEL TESORO/DJBR"/>
    <m/>
    <m/>
    <m/>
    <m/>
    <m/>
    <m/>
    <n v="0"/>
    <n v="7901"/>
    <s v="NO_CONCILIADO"/>
  </r>
  <r>
    <x v="9"/>
    <m/>
    <x v="9"/>
    <x v="218"/>
    <s v="O23514660002"/>
    <s v="BOD"/>
    <n v="2351466"/>
    <m/>
    <s v="00099021001 DEPOSITO DE EFECTIVO, DEPOSITANTE: AGUSTINA MARTINA MAMANI CANCHARI, CONCEPTO: DEVOLUCION DE SUELDOS SEPTIEMBRE PARA AJUSTE, CUENTA DE DEPOSITO: CUENTA UNICA DEL TESORO/DJBR"/>
    <m/>
    <m/>
    <m/>
    <m/>
    <m/>
    <m/>
    <n v="0"/>
    <n v="7901"/>
    <s v="NO_CONCILIADO"/>
  </r>
  <r>
    <x v="9"/>
    <m/>
    <x v="9"/>
    <x v="218"/>
    <s v="O23514680002"/>
    <s v="BOD"/>
    <n v="2351468"/>
    <m/>
    <s v="00099021001 DEPOSITO DE EFECTIVO, DEPOSITANTE: OMAR ABRAHAM MENDOZA CALLE, CONCEPTO: DEVOLUCION DE SUELDOS SEPTIEMBRE PARA AJUSTE, CUENTA DE DEPOSITO: CUENTA UNICA DEL TESORO/DJBR"/>
    <m/>
    <m/>
    <m/>
    <m/>
    <m/>
    <m/>
    <n v="0"/>
    <n v="7901"/>
    <s v="NO_CONCILIADO"/>
  </r>
  <r>
    <x v="9"/>
    <m/>
    <x v="9"/>
    <x v="218"/>
    <s v="O23514690002"/>
    <s v="BOD"/>
    <n v="2351469"/>
    <m/>
    <s v="00099021001 DEPOSITO DE EFECTIVO, DEPOSITANTE: ANGEL MAMANI YUJRA, CONCEPTO: DEVOLUCION DE SUELDOS SEPTIEMBRE PARA AJUSTE, CUENTA DE DEPOSITO: CUENTA UNICA DEL TESORO/DJBR"/>
    <m/>
    <m/>
    <m/>
    <m/>
    <m/>
    <m/>
    <n v="0"/>
    <n v="7901"/>
    <s v="NO_CONCILIADO"/>
  </r>
  <r>
    <x v="1"/>
    <m/>
    <x v="1"/>
    <x v="218"/>
    <s v="O23514700002"/>
    <s v="BOD"/>
    <n v="2351470"/>
    <m/>
    <s v="00099021001 DEPOSITO DE EFECTIVO, DEPOSITANTE: JOSE GABRIEL TERRAZAS COLQUE, CONCEPTO: DEVOLUCION DE SUELDOS SEPTIEMBRE PARA AJUSTE, CUENTA DE DEPOSITO: CUENTA UNICA DEL TESORO"/>
    <m/>
    <m/>
    <m/>
    <m/>
    <m/>
    <m/>
    <n v="0"/>
    <n v="7901"/>
    <s v="NO_CONCILIADO"/>
  </r>
  <r>
    <x v="9"/>
    <m/>
    <x v="9"/>
    <x v="218"/>
    <s v="O23514750002"/>
    <s v="BOD"/>
    <n v="2351475"/>
    <m/>
    <s v="00099021001 DEPOSITO DE EFECTIVO, DEPOSITANTE: MARIBEL VELASQUEZ ARAMAYO, CONCEPTO: DEVOLUCION DE SUELDOS SEPTIEMBRE PARA AJUSTE, CUENTA DE DEPOSITO: CUENTA UNICA DEL TESORO/DJBR"/>
    <m/>
    <m/>
    <m/>
    <m/>
    <m/>
    <m/>
    <n v="0"/>
    <n v="7901"/>
    <s v="NO_CONCILIADO"/>
  </r>
  <r>
    <x v="9"/>
    <m/>
    <x v="9"/>
    <x v="218"/>
    <s v="O23514810002"/>
    <s v="BOD"/>
    <n v="2351481"/>
    <m/>
    <s v="00099021001 DEPOSITO DE EFECTIVO, DEPOSITANTE: MARIBEL CHOQUE RENGEL, CONCEPTO: DEVOLUCION DE SUELDOS SEPTIEMBRE PARA AJUSTE, CUENTA DE DEPOSITO: CUENTA UNICA DEL TESORO/DJBR"/>
    <m/>
    <m/>
    <m/>
    <m/>
    <m/>
    <m/>
    <n v="0"/>
    <n v="7901"/>
    <s v="NO_CONCILIADO"/>
  </r>
  <r>
    <x v="1"/>
    <m/>
    <x v="1"/>
    <x v="218"/>
    <s v="O23514850002"/>
    <s v="BOD"/>
    <n v="2351485"/>
    <m/>
    <s v="00099021001 DEPOSITO DE EFECTIVO, DEPOSITANTE: LAURA SILVIA MAMANI ARCE, CONCEPTO: DEVOLUCION DE SUELDOS SEPTIEMBRE PARA AJUSTE, CUENTA DE DEPOSITO: CUENTA UNICA DEL TESORO"/>
    <m/>
    <m/>
    <m/>
    <m/>
    <m/>
    <m/>
    <n v="0"/>
    <n v="5501"/>
    <s v="NO_CONCILIADO"/>
  </r>
  <r>
    <x v="1"/>
    <m/>
    <x v="1"/>
    <x v="218"/>
    <s v="O23514860002"/>
    <s v="BOD"/>
    <n v="2351486"/>
    <m/>
    <s v="00099021001 DEPOSITO DE EFECTIVO, DEPOSITANTE: AYDA MACHACA SOTO, CONCEPTO: DEVOLUCION DE SUELDOS SEPTIEMBRE PARA AJUSTE, CUENTA DE DEPOSITO: CUENTA UNICA DEL TESORO"/>
    <m/>
    <m/>
    <m/>
    <m/>
    <m/>
    <m/>
    <n v="0"/>
    <n v="4001"/>
    <s v="NO_CONCILIADO"/>
  </r>
  <r>
    <x v="9"/>
    <m/>
    <x v="9"/>
    <x v="218"/>
    <s v="O23514870002"/>
    <s v="BOD"/>
    <n v="2351487"/>
    <m/>
    <s v="00099021001 DEPOSITO DE EFECTIVO, DEPOSITANTE: CELSO HUAYLLANI LOPEZ, CONCEPTO: DEVOLUCION BONO DE ANTIGUEDAD SEPTIEMBRE, CUENTA DE DEPOSITO: CUENTA UNICA DEL TESORO/DJBR"/>
    <m/>
    <m/>
    <m/>
    <m/>
    <m/>
    <m/>
    <n v="0"/>
    <n v="440"/>
    <s v="NO_CONCILIADO"/>
  </r>
  <r>
    <x v="18"/>
    <m/>
    <x v="18"/>
    <x v="218"/>
    <s v="O23514890002"/>
    <s v="BOD"/>
    <n v="2351489"/>
    <m/>
    <s v="00046171101 DEPOSITO DE EFECTIVO, DEPOSITANTE: INDUSTRIA 3BBUENOBONITOBARATO, CONCEPTO: SANCION PECUNIARIA RESOLUCION S/093, CUENTA DE DEPOSITO: CUENTA UNICA DEL TESORO"/>
    <m/>
    <m/>
    <m/>
    <m/>
    <m/>
    <m/>
    <n v="0"/>
    <n v="2500"/>
    <s v="NO_CONCILIADO"/>
  </r>
  <r>
    <x v="0"/>
    <m/>
    <x v="0"/>
    <x v="218"/>
    <s v="O23514900002"/>
    <s v="BOD"/>
    <n v="2351490"/>
    <m/>
    <s v="00015011107 DEPOSITO DE EFECTIVO, DEPOSITANTE: PROMID, CONCEPTO: PAGO CONSUMO ENERGIA ELECTRICA NOVIEMBRE 2025, CUENTA DE DEPOSITO: CUENTA UNICA DEL TESORO"/>
    <m/>
    <m/>
    <m/>
    <m/>
    <m/>
    <m/>
    <n v="0"/>
    <n v="567.41999999999996"/>
    <s v="NO_CONCILIADO"/>
  </r>
  <r>
    <x v="1"/>
    <m/>
    <x v="1"/>
    <x v="218"/>
    <s v="O23514910002"/>
    <s v="BOD"/>
    <n v="2351491"/>
    <m/>
    <s v="00099021001 DEPOSITO DE EFECTIVO, DEPOSITANTE: IVAN ANGEL VILLARROEL SILVA, CONCEPTO: REVERSION DEFINITIVA, CUENTA DE DEPOSITO: CUENTA UNICA DEL TESORO"/>
    <m/>
    <m/>
    <m/>
    <m/>
    <m/>
    <m/>
    <n v="0"/>
    <n v="5810.97"/>
    <s v="NO_CONCILIADO"/>
  </r>
  <r>
    <x v="26"/>
    <m/>
    <x v="26"/>
    <x v="218"/>
    <s v="O23515060002"/>
    <s v="BOD"/>
    <n v="2351506"/>
    <m/>
    <s v="00133012001 DEPOSITO DE EFECTIVO, DEPOSITANTE: AMILCAR VALENCIA CABALLERO, CONCEPTO: SALDO PREMIO MENOR SORTEO PRIMAVERA SOLIDARIA-ORURO, CUENTA DE DEPOSITO: CUENTA UNICA DEL TESORO"/>
    <m/>
    <m/>
    <m/>
    <m/>
    <m/>
    <m/>
    <n v="0"/>
    <n v="1920"/>
    <s v="NO_CONCILIADO"/>
  </r>
  <r>
    <x v="1"/>
    <m/>
    <x v="1"/>
    <x v="218"/>
    <s v="O23515080002"/>
    <s v="BOD"/>
    <n v="2351508"/>
    <m/>
    <s v="00099021001 DEPOSITO DE EFECTIVO, DEPOSITANTE: GUISELA SHEINY CHAPARRO CHOQUE, CONCEPTO: DEV. DE SUELDOS MARZO ABRIL RETROACTIVO MAYO JUNIO JULIO AGOSTO Y SEPTIEMBRE 2025, CUENTA DE DEPOSITO: CUENTA UNICA DEL TESORO"/>
    <m/>
    <m/>
    <m/>
    <m/>
    <m/>
    <m/>
    <n v="0"/>
    <n v="30397.27"/>
    <s v="NO_CONCILIADO"/>
  </r>
  <r>
    <x v="5"/>
    <m/>
    <x v="5"/>
    <x v="218"/>
    <s v="O23515100002"/>
    <s v="BOD"/>
    <n v="2351510"/>
    <m/>
    <s v="00086011102 DEPOSITO DE EFECTIVO, DEPOSITANTE: BENIGNA FUENTES GONZALES, CONCEPTO: PAGO DE MULTA, CUENTA DE DEPOSITO: CUENTA UNICA DEL TESORO"/>
    <m/>
    <m/>
    <m/>
    <m/>
    <m/>
    <m/>
    <n v="0"/>
    <n v="9556.2000000000007"/>
    <s v="NO_CONCILIADO"/>
  </r>
  <r>
    <x v="106"/>
    <m/>
    <x v="106"/>
    <x v="218"/>
    <s v="O23515180002"/>
    <s v="BOD"/>
    <n v="2351518"/>
    <m/>
    <s v="00099021001 DEPOSITO DE EFECTIVO, DEPOSITANTE: RUBEN LUCIO PEREZ ANTEZANA, CONCEPTO: DEVOLUCION SENASIR, CUENTA DE DEPOSITO: CUENTA UNICA DEL TESORO"/>
    <m/>
    <m/>
    <m/>
    <m/>
    <m/>
    <m/>
    <n v="0"/>
    <n v="450"/>
    <s v="NO_CONCILIADO"/>
  </r>
  <r>
    <x v="126"/>
    <m/>
    <x v="126"/>
    <x v="218"/>
    <s v="O23515310002"/>
    <s v="BOD"/>
    <n v="2351531"/>
    <m/>
    <s v="00099021001 DEPOSITO DE EFECTIVO, DEPOSITANTE: ISIDORA JIMENEZ CASTRO, CONCEPTO: DEVOLUCION DE PASAJE AEREO NO UTILIZADO GESTION 2025, CUENTA DE DEPOSITO: CUENTA UNICA DEL TESORO/DJBR"/>
    <m/>
    <m/>
    <m/>
    <m/>
    <m/>
    <m/>
    <n v="0"/>
    <n v="256"/>
    <s v="NO_CONCILIADO"/>
  </r>
  <r>
    <x v="126"/>
    <m/>
    <x v="126"/>
    <x v="218"/>
    <s v="O23515320002"/>
    <s v="BOD"/>
    <n v="2351532"/>
    <m/>
    <s v="00099021001 DEPOSITO DE EFECTIVO, DEPOSITANTE: CLAUDIA SEMPERTEGUI SANDOVAL, CONCEPTO: DEVOLUCION DE PASAJE AEREO NO UTILIZADO GESTION 2025, CUENTA DE DEPOSITO: CUENTA UNICA DEL TESORO/DJBR"/>
    <m/>
    <m/>
    <m/>
    <m/>
    <m/>
    <m/>
    <n v="0"/>
    <n v="1079"/>
    <s v="NO_CONCILIADO"/>
  </r>
  <r>
    <x v="1"/>
    <m/>
    <x v="1"/>
    <x v="218"/>
    <s v="O23515360002"/>
    <s v="BOD"/>
    <n v="2351536"/>
    <m/>
    <s v="00099021001 DEPOSITO DE EFECTIVO, DEPOSITANTE: CLAUDIA SEMPERTEGUI SANDOVAL, CONCEPTO: DEVOLUCION DE PASAJE AEREO NO UTILIZADO GESTION 2025, CUENTA DE DEPOSITO: CUENTA UNICA DEL TESORO"/>
    <m/>
    <m/>
    <m/>
    <m/>
    <m/>
    <m/>
    <n v="0"/>
    <n v="417"/>
    <s v="NO_CONCILIADO"/>
  </r>
  <r>
    <x v="126"/>
    <m/>
    <x v="126"/>
    <x v="218"/>
    <s v="O23515380002"/>
    <s v="BOD"/>
    <n v="2351538"/>
    <m/>
    <s v="00099021001 DEPOSITO DE EFECTIVO, DEPOSITANTE: ANGEL EDSON DAVALOS ROJAS, CONCEPTO: DEVOLUCION DE PASAJE AEREO NO UTILIZADO GESTION 2025, CUENTA DE DEPOSITO: CUENTA UNICA DEL TESORO/DJBR"/>
    <m/>
    <m/>
    <m/>
    <m/>
    <m/>
    <m/>
    <n v="0"/>
    <n v="1914"/>
    <s v="NO_CONCILIADO"/>
  </r>
  <r>
    <x v="127"/>
    <m/>
    <x v="127"/>
    <x v="218"/>
    <s v="B23513290002"/>
    <s v="BOD"/>
    <n v="2351329"/>
    <m/>
    <s v="00134012001 DEP.DE CHEQ.AJENOS,RET.DE CAM.,CONCEPTO: POR DESCUENTO SIN GOCE DE HABER - AGOSTO Y SEPTIEMBRE,DEP.: COVIPOL , PROCEDENCIA: BANCO UNION S.A., CHEQUE: 320, FECHA DE EMISION:24/11/2025"/>
    <m/>
    <m/>
    <m/>
    <m/>
    <m/>
    <m/>
    <n v="0"/>
    <n v="1600.73"/>
    <s v="NO_CONCILIADO"/>
  </r>
  <r>
    <x v="128"/>
    <m/>
    <x v="128"/>
    <x v="218"/>
    <s v="B23513370002"/>
    <s v="BOD"/>
    <n v="2351337"/>
    <m/>
    <s v="00244012001 DEP.DE CHEQ.AJENOS,RET.DE CAM.,CONCEPTO: DEVOLUCION DE RECURSOS DE MARIA LUISA ALIAGA MAMANI,DEP.: SERVICIO NACIONAL DE AEROFOTOGRAMETRIA , PROCEDENCIA: BANCO UNION S.A., CHEQUE: 1077, FECHA DE EMISION:25/11/2025"/>
    <m/>
    <m/>
    <m/>
    <m/>
    <m/>
    <m/>
    <n v="0"/>
    <n v="150"/>
    <s v="NO_CONCILIADO"/>
  </r>
  <r>
    <x v="37"/>
    <m/>
    <x v="37"/>
    <x v="218"/>
    <s v="B23513450002"/>
    <s v="BOD"/>
    <n v="2351345"/>
    <m/>
    <s v="00660042001 DEP.DE CHEQ.AJENOS,RET.DE CAM.,CONCEPTO: DEVOLUCION DE VIATICOS DE 2 FUNCIONARIOS DEL AGROAMBIENTAL,DEP.: ORGANO JUDICIAL-DISTRITO SUCRE , PROCEDENCIA: BANCO UNION S.A., CHEQUE: 464, FECHA DE EMISION:24/11/2025"/>
    <m/>
    <m/>
    <m/>
    <m/>
    <m/>
    <m/>
    <n v="0"/>
    <n v="2030"/>
    <s v="NO_CONCILIADO"/>
  </r>
  <r>
    <x v="62"/>
    <m/>
    <x v="62"/>
    <x v="218"/>
    <s v="B23513560002"/>
    <s v="BOD"/>
    <n v="2351356"/>
    <m/>
    <s v="00221022001 DEP.DE CHEQ.AJENOS,RET.DE CAM.,CONCEPTO: DEPÓSITO,DEP.: MARIANELA GONZALES ROCHA , PROCEDENCIA: BANCO UNION S.A., CHEQUE: 223876, FECHA DE EMISION:26/11/2025"/>
    <m/>
    <m/>
    <m/>
    <m/>
    <m/>
    <m/>
    <n v="0"/>
    <n v="1900"/>
    <s v="NO_CONCILIADO"/>
  </r>
  <r>
    <x v="62"/>
    <m/>
    <x v="62"/>
    <x v="218"/>
    <s v="B23513580002"/>
    <s v="BOD"/>
    <n v="2351358"/>
    <m/>
    <s v="00221022001 DEP.DE CHEQ.AJENOS,RET.DE CAM.,CONCEPTO: DEPÓSITO,DEP.: MARIANELA GONZALES ROCHA , PROCEDENCIA: BANCO UNION S.A., CHEQUE: 223877, FECHA DE EMISION:26/11/2025"/>
    <m/>
    <m/>
    <m/>
    <m/>
    <m/>
    <m/>
    <n v="0"/>
    <n v="2450"/>
    <s v="NO_CONCILIADO"/>
  </r>
  <r>
    <x v="62"/>
    <m/>
    <x v="62"/>
    <x v="218"/>
    <s v="B23513590002"/>
    <s v="BOD"/>
    <n v="2351359"/>
    <m/>
    <s v="00221022001 DEP.DE CHEQ.AJENOS,RET.DE CAM.,CONCEPTO: DEPÓSITO,DEP.: WILSON ARGELBOL CHAMBI GARCIA , PROCEDENCIA: BANCO UNION S.A., CHEQUE: 223878, FECHA DE EMISION:26/11/2025"/>
    <m/>
    <m/>
    <m/>
    <m/>
    <m/>
    <m/>
    <n v="0"/>
    <n v="600"/>
    <s v="NO_CONCILIADO"/>
  </r>
  <r>
    <x v="62"/>
    <m/>
    <x v="62"/>
    <x v="218"/>
    <s v="B23513600002"/>
    <s v="BOD"/>
    <n v="2351360"/>
    <m/>
    <s v="00221022001 DEP.DE CHEQ.AJENOS,RET.DE CAM.,CONCEPTO: DEPÓSITO,DEP.: WILSON ARGELBOL CHAMBI GARCIA , PROCEDENCIA: BANCO UNION S.A., CHEQUE: 223879, FECHA DE EMISION:26/11/2025"/>
    <m/>
    <m/>
    <m/>
    <m/>
    <m/>
    <m/>
    <n v="0"/>
    <n v="1400"/>
    <s v="NO_CONCILIADO"/>
  </r>
  <r>
    <x v="62"/>
    <m/>
    <x v="62"/>
    <x v="218"/>
    <s v="B23513620002"/>
    <s v="BOD"/>
    <n v="2351362"/>
    <m/>
    <s v="00221022001 DEP.DE CHEQ.AJENOS,RET.DE CAM.,CONCEPTO: DEPÓSITO,DEP.: JHIMY HERRERA OJEDA , PROCEDENCIA: BANCO UNION S.A., CHEQUE: 223880, FECHA DE EMISION:26/11/2025"/>
    <m/>
    <m/>
    <m/>
    <m/>
    <m/>
    <m/>
    <n v="0"/>
    <n v="2034"/>
    <s v="NO_CONCILIADO"/>
  </r>
  <r>
    <x v="3"/>
    <m/>
    <x v="3"/>
    <x v="218"/>
    <s v="B23513800002"/>
    <s v="BOD"/>
    <n v="2351380"/>
    <m/>
    <s v="00099021001 DEP.DE CHEQ.AJENOS,RET.DE CAM.,CONCEPTO: INCAPACIDAD,DEP.: CAJA NACIONAL DE SALUD , PROCEDENCIA: BANCO UNION S.A., CHEQUE: 108052, FECHA DE EMISION:11/11/2025"/>
    <m/>
    <m/>
    <m/>
    <m/>
    <m/>
    <m/>
    <n v="0"/>
    <n v="28252.799999999999"/>
    <s v="NO_CONCILIADO"/>
  </r>
  <r>
    <x v="3"/>
    <m/>
    <x v="3"/>
    <x v="218"/>
    <s v="B23513850002"/>
    <s v="BOD"/>
    <n v="2351385"/>
    <m/>
    <s v="00099021001 DEP.DE CHEQ.AJENOS,RET.DE CAM.,CONCEPTO: INCAPACIDAD,DEP.: CAJA NACIONAL DE SALUD , PROCEDENCIA: BANCO UNION S.A., CHEQUE: 108042, FECHA DE EMISION:11/11/2025"/>
    <m/>
    <m/>
    <m/>
    <m/>
    <m/>
    <m/>
    <n v="0"/>
    <n v="5300.16"/>
    <s v="NO_CONCILIADO"/>
  </r>
  <r>
    <x v="3"/>
    <m/>
    <x v="3"/>
    <x v="218"/>
    <s v="B23513880002"/>
    <s v="BOD"/>
    <n v="2351388"/>
    <m/>
    <s v="00099021001 DEP.DE CHEQ.AJENOS,RET.DE CAM.,CONCEPTO: INCAPACIDAD,DEP.: CAJA NACIONAL DE SALUD , PROCEDENCIA: BANCO UNION S.A., CHEQUE: 108041, FECHA DE EMISION:11/11/2025"/>
    <m/>
    <m/>
    <m/>
    <m/>
    <m/>
    <m/>
    <n v="0"/>
    <n v="20592"/>
    <s v="NO_CONCILIADO"/>
  </r>
  <r>
    <x v="3"/>
    <m/>
    <x v="3"/>
    <x v="218"/>
    <s v="B23513990002"/>
    <s v="BOD"/>
    <n v="2351399"/>
    <m/>
    <s v="00099021001 DEP.DE CHEQ.AJENOS,RET.DE CAM.,CONCEPTO: INCAPACIDAD,DEP.: CAJA NACIONAL DE SALUD , PROCEDENCIA: BANCO UNION S.A., CHEQUE: 108044, FECHA DE EMISION:11/11/2025"/>
    <m/>
    <m/>
    <m/>
    <m/>
    <m/>
    <m/>
    <n v="0"/>
    <n v="22914"/>
    <s v="NO_CONCILIADO"/>
  </r>
  <r>
    <x v="3"/>
    <m/>
    <x v="3"/>
    <x v="218"/>
    <s v="B23513910002"/>
    <s v="BOD"/>
    <n v="2351391"/>
    <m/>
    <s v="00099021001 DEP.DE CHEQ.AJENOS,RET.DE CAM.,CONCEPTO: INCAPACIDAD,DEP.: CAJA NACIONAL DE SALUD , PROCEDENCIA: BANCO UNION S.A., CHEQUE: 107996, FECHA DE EMISION:11/11/2025"/>
    <m/>
    <m/>
    <m/>
    <m/>
    <m/>
    <m/>
    <n v="0"/>
    <n v="85608.09"/>
    <s v="NO_CONCILIADO"/>
  </r>
  <r>
    <x v="3"/>
    <m/>
    <x v="3"/>
    <x v="218"/>
    <s v="B23513930002"/>
    <s v="BOD"/>
    <n v="2351393"/>
    <m/>
    <s v="00099021001 DEP.DE CHEQ.AJENOS,RET.DE CAM.,CONCEPTO: INCAPACIDAD,DEP.: CAJA NACIONAL DE SALUD , PROCEDENCIA: BANCO UNION S.A., CHEQUE: 107998, FECHA DE EMISION:11/11/2025"/>
    <m/>
    <m/>
    <m/>
    <m/>
    <m/>
    <m/>
    <n v="0"/>
    <n v="7425"/>
    <s v="NO_CONCILIADO"/>
  </r>
  <r>
    <x v="3"/>
    <m/>
    <x v="3"/>
    <x v="218"/>
    <s v="B23513970002"/>
    <s v="BOD"/>
    <n v="2351397"/>
    <m/>
    <s v="00099021001 DEP.DE CHEQ.AJENOS,RET.DE CAM.,CONCEPTO: INCAPACIDAD,DEP.: CAJA NACIONAL DE SALUD , PROCEDENCIA: BANCO UNION S.A., CHEQUE: 108050, FECHA DE EMISION:11/11/2025"/>
    <m/>
    <m/>
    <m/>
    <m/>
    <m/>
    <m/>
    <n v="0"/>
    <n v="31097.7"/>
    <s v="NO_CONCILIADO"/>
  </r>
  <r>
    <x v="3"/>
    <m/>
    <x v="3"/>
    <x v="218"/>
    <s v="B23514020002"/>
    <s v="BOD"/>
    <n v="2351402"/>
    <m/>
    <s v="00099021001 DEP.DE CHEQ.AJENOS,RET.DE CAM.,CONCEPTO: INCAPACIDAD,DEP.: CAJA NACIONAL DE SALUD , PROCEDENCIA: BANCO UNION S.A., CHEQUE: 108065, FECHA DE EMISION:12/11/2025"/>
    <m/>
    <m/>
    <m/>
    <m/>
    <m/>
    <m/>
    <n v="0"/>
    <n v="21361.5"/>
    <s v="NO_CONCILIADO"/>
  </r>
  <r>
    <x v="3"/>
    <m/>
    <x v="3"/>
    <x v="218"/>
    <s v="B23514040002"/>
    <s v="BOD"/>
    <n v="2351404"/>
    <m/>
    <s v="00099021001 DEP.DE CHEQ.AJENOS,RET.DE CAM.,CONCEPTO: INCAPACIDAD,DEP.: CAJA NACIONAL DE SALUD , PROCEDENCIA: BANCO UNION S.A., CHEQUE: 107995, FECHA DE EMISION:11/11/2025"/>
    <m/>
    <m/>
    <m/>
    <m/>
    <m/>
    <m/>
    <n v="0"/>
    <n v="600.4"/>
    <s v="NO_CONCILIADO"/>
  </r>
  <r>
    <x v="3"/>
    <m/>
    <x v="3"/>
    <x v="218"/>
    <s v="B23514060002"/>
    <s v="BOD"/>
    <n v="2351406"/>
    <m/>
    <s v="00099021001 DEP.DE CHEQ.AJENOS,RET.DE CAM.,CONCEPTO: INCAPACIDAD,DEP.: CAJA NACIONAL DE SALUD , PROCEDENCIA: BANCO UNION S.A., CHEQUE: 108043, FECHA DE EMISION:11/11/2025"/>
    <m/>
    <m/>
    <m/>
    <m/>
    <m/>
    <m/>
    <n v="0"/>
    <n v="29377.86"/>
    <s v="NO_CONCILIADO"/>
  </r>
  <r>
    <x v="3"/>
    <m/>
    <x v="3"/>
    <x v="218"/>
    <s v="B23514070002"/>
    <s v="BOD"/>
    <n v="2351407"/>
    <m/>
    <s v="00099021001 DEP.DE CHEQ.AJENOS,RET.DE CAM.,CONCEPTO: INCAPACIDAD,DEP.: CAJA NACIONAL DE SALUD , PROCEDENCIA: BANCO UNION S.A., CHEQUE: 108085, FECHA DE EMISION:13/11/2025"/>
    <m/>
    <m/>
    <m/>
    <m/>
    <m/>
    <m/>
    <n v="0"/>
    <n v="55755.07"/>
    <s v="NO_CONCILIADO"/>
  </r>
  <r>
    <x v="3"/>
    <m/>
    <x v="3"/>
    <x v="218"/>
    <s v="B23514100002"/>
    <s v="BOD"/>
    <n v="2351410"/>
    <m/>
    <s v="00099021001 DEP.DE CHEQ.AJENOS,RET.DE CAM.,CONCEPTO: INCAPACIDAD,DEP.: CAJA NACIONAL DE SALUD , PROCEDENCIA: BANCO UNION S.A., CHEQUE: 108048, FECHA DE EMISION:11/11/2025"/>
    <m/>
    <m/>
    <m/>
    <m/>
    <m/>
    <m/>
    <n v="0"/>
    <n v="395198.08"/>
    <s v="NO_CONCILIADO"/>
  </r>
  <r>
    <x v="3"/>
    <m/>
    <x v="3"/>
    <x v="218"/>
    <s v="B23514120002"/>
    <s v="BOD"/>
    <n v="2351412"/>
    <m/>
    <s v="00099021001 DEP.DE CHEQ.AJENOS,RET.DE CAM.,CONCEPTO: INCAPACIDAD,DEP.: CAJA NACIONAL DE SALUD , PROCEDENCIA: BANCO UNION S.A., CHEQUE: 108053, FECHA DE EMISION:11/11/2025"/>
    <m/>
    <m/>
    <m/>
    <m/>
    <m/>
    <m/>
    <n v="0"/>
    <n v="16835.400000000001"/>
    <s v="NO_CONCILIADO"/>
  </r>
  <r>
    <x v="3"/>
    <m/>
    <x v="3"/>
    <x v="218"/>
    <s v="B23514160002"/>
    <s v="BOD"/>
    <n v="2351416"/>
    <m/>
    <s v="00099021001 DEP.DE CHEQ.AJENOS,RET.DE CAM.,CONCEPTO: INCAPACIDAD,DEP.: CAJA NACIONAL DE SALUD , PROCEDENCIA: BANCO UNION S.A., CHEQUE: 108045, FECHA DE EMISION:11/11/2025"/>
    <m/>
    <m/>
    <m/>
    <m/>
    <m/>
    <m/>
    <n v="0"/>
    <n v="16211.7"/>
    <s v="NO_CONCILIADO"/>
  </r>
  <r>
    <x v="3"/>
    <m/>
    <x v="3"/>
    <x v="218"/>
    <s v="B23514190002"/>
    <s v="BOD"/>
    <n v="2351419"/>
    <m/>
    <s v="00099021001 DEP.DE CHEQ.AJENOS,RET.DE CAM.,CONCEPTO: INCAPACIDAD,DEP.: CAJA NACIONAL DE SALUD , PROCEDENCIA: BANCO UNION S.A., CHEQUE: 108049, FECHA DE EMISION:11/11/2025"/>
    <m/>
    <m/>
    <m/>
    <m/>
    <m/>
    <m/>
    <n v="0"/>
    <n v="437.2"/>
    <s v="NO_CONCILIADO"/>
  </r>
  <r>
    <x v="3"/>
    <m/>
    <x v="3"/>
    <x v="218"/>
    <s v="B23514200002"/>
    <s v="BOD"/>
    <n v="2351420"/>
    <m/>
    <s v="00099021001 DEP.DE CHEQ.AJENOS,RET.DE CAM.,CONCEPTO: INCAPACIDAD,DEP.: CAJA NACIONAL DE SALUD , PROCEDENCIA: BANCO UNION S.A., CHEQUE: 108047, FECHA DE EMISION:11/11/2025"/>
    <m/>
    <m/>
    <m/>
    <m/>
    <m/>
    <m/>
    <n v="0"/>
    <n v="62686.8"/>
    <s v="NO_CONCILIADO"/>
  </r>
  <r>
    <x v="3"/>
    <m/>
    <x v="3"/>
    <x v="218"/>
    <s v="B23514230002"/>
    <s v="BOD"/>
    <n v="2351423"/>
    <m/>
    <s v="00099021001 DEP.DE CHEQ.AJENOS,RET.DE CAM.,CONCEPTO: INCAPACIDAD,DEP.: CAJA NACIONAL DE SALUD , PROCEDENCIA: BANCO UNION S.A., CHEQUE: 108046, FECHA DE EMISION:11/11/2025"/>
    <m/>
    <m/>
    <m/>
    <m/>
    <m/>
    <m/>
    <n v="0"/>
    <n v="43080.3"/>
    <s v="NO_CONCILIADO"/>
  </r>
  <r>
    <x v="3"/>
    <m/>
    <x v="3"/>
    <x v="218"/>
    <s v="B23514260002"/>
    <s v="BOD"/>
    <n v="2351426"/>
    <m/>
    <s v="00099021001 DEP.DE CHEQ.AJENOS,RET.DE CAM.,CONCEPTO: INCAPACIDAD,DEP.: CAJA NACIONAL DE SALUD , PROCEDENCIA: BANCO UNION S.A., CHEQUE: 108036, FECHA DE EMISION:11/11/2025"/>
    <m/>
    <m/>
    <m/>
    <m/>
    <m/>
    <m/>
    <n v="0"/>
    <n v="8422.11"/>
    <s v="NO_CONCILIADO"/>
  </r>
  <r>
    <x v="3"/>
    <m/>
    <x v="3"/>
    <x v="218"/>
    <s v="B23514370002"/>
    <s v="BOD"/>
    <n v="2351437"/>
    <m/>
    <s v="00099021001 DEP.DE CHEQ.AJENOS,RET.DE CAM.,CONCEPTO: INCAPACIDAD,DEP.: CAJA NACIONAL DE SALUD , PROCEDENCIA: BANCO UNION S.A., CHEQUE: 108051, FECHA DE EMISION:11/11/2025"/>
    <m/>
    <m/>
    <m/>
    <m/>
    <m/>
    <m/>
    <n v="0"/>
    <n v="13678.2"/>
    <s v="NO_CONCILIADO"/>
  </r>
  <r>
    <x v="3"/>
    <m/>
    <x v="3"/>
    <x v="218"/>
    <s v="B23514290002"/>
    <s v="BOD"/>
    <n v="2351429"/>
    <m/>
    <s v="00099021001 DEP.DE CHEQ.AJENOS,RET.DE CAM.,CONCEPTO: INCAPACIDAD,DEP.: CAJA NACIONAL DE SALUD , PROCEDENCIA: BANCO UNION S.A., CHEQUE: 107999, FECHA DE EMISION:11/11/2025"/>
    <m/>
    <m/>
    <m/>
    <m/>
    <m/>
    <m/>
    <n v="0"/>
    <n v="3810"/>
    <s v="NO_CONCILIADO"/>
  </r>
  <r>
    <x v="3"/>
    <m/>
    <x v="3"/>
    <x v="218"/>
    <s v="B23514320002"/>
    <s v="BOD"/>
    <n v="2351432"/>
    <m/>
    <s v="00099021001 DEP.DE CHEQ.AJENOS,RET.DE CAM.,CONCEPTO: INCAPACIDAD,DEP.: CAJA NACIONAL DE SALUD , PROCEDENCIA: BANCO UNION S.A., CHEQUE: 108055, FECHA DE EMISION:11/11/2025"/>
    <m/>
    <m/>
    <m/>
    <m/>
    <m/>
    <m/>
    <n v="0"/>
    <n v="182.22"/>
    <s v="NO_CONCILIADO"/>
  </r>
  <r>
    <x v="3"/>
    <m/>
    <x v="3"/>
    <x v="218"/>
    <s v="B23514340002"/>
    <s v="BOD"/>
    <n v="2351434"/>
    <m/>
    <s v="00099021001 DEP.DE CHEQ.AJENOS,RET.DE CAM.,CONCEPTO: INCAPACIDAD,DEP.: CAJA NACIONAL DE SALUD , PROCEDENCIA: BANCO UNION S.A., CHEQUE: 108054, FECHA DE EMISION:11/11/2025"/>
    <m/>
    <m/>
    <m/>
    <m/>
    <m/>
    <m/>
    <n v="0"/>
    <n v="2258.4499999999998"/>
    <s v="NO_CONCILIADO"/>
  </r>
  <r>
    <x v="3"/>
    <m/>
    <x v="3"/>
    <x v="218"/>
    <s v="B23514390002"/>
    <s v="BOD"/>
    <n v="2351439"/>
    <m/>
    <s v="00099021001 DEP.DE CHEQ.AJENOS,RET.DE CAM.,CONCEPTO: INCAPACIDAD,DEP.: CAJA NACIONAL DE SALUD , PROCEDENCIA: BANCO UNION S.A., CHEQUE: 108040, FECHA DE EMISION:11/11/2025"/>
    <m/>
    <m/>
    <m/>
    <m/>
    <m/>
    <m/>
    <n v="0"/>
    <n v="153564.04"/>
    <s v="NO_CONCILIADO"/>
  </r>
  <r>
    <x v="3"/>
    <m/>
    <x v="3"/>
    <x v="218"/>
    <s v="B23514410002"/>
    <s v="BOD"/>
    <n v="2351441"/>
    <m/>
    <s v="00099021001 DEP.DE CHEQ.AJENOS,RET.DE CAM.,CONCEPTO: INCAPACIDAD,DEP.: CAJA NACIONAL DE SALUD , PROCEDENCIA: BANCO UNION S.A., CHEQUE: 108035, FECHA DE EMISION:11/11/2025"/>
    <m/>
    <m/>
    <m/>
    <m/>
    <m/>
    <m/>
    <n v="0"/>
    <n v="476.25"/>
    <s v="NO_CONCILIADO"/>
  </r>
  <r>
    <x v="3"/>
    <m/>
    <x v="3"/>
    <x v="218"/>
    <s v="B23514440002"/>
    <s v="BOD"/>
    <n v="2351444"/>
    <m/>
    <s v="00099021001 DEP.DE CHEQ.AJENOS,RET.DE CAM.,CONCEPTO: INCAPACIDAD,DEP.: CAJA NACIONAL DE SALUD , PROCEDENCIA: BANCO UNION S.A., CHEQUE: 108037, FECHA DE EMISION:11/11/2025"/>
    <m/>
    <m/>
    <m/>
    <m/>
    <m/>
    <m/>
    <n v="0"/>
    <n v="12622.5"/>
    <s v="NO_CONCILIADO"/>
  </r>
  <r>
    <x v="3"/>
    <m/>
    <x v="3"/>
    <x v="218"/>
    <s v="B23514450002"/>
    <s v="BOD"/>
    <n v="2351445"/>
    <m/>
    <s v="00099021001 DEP.DE CHEQ.AJENOS,RET.DE CAM.,CONCEPTO: INCAPACIDAD,DEP.: CAJA NACIONAL DE SALUD , PROCEDENCIA: BANCO UNION S.A., CHEQUE: 108038, FECHA DE EMISION:11/11/2025"/>
    <m/>
    <m/>
    <m/>
    <m/>
    <m/>
    <m/>
    <n v="0"/>
    <n v="19987.88"/>
    <s v="NO_CONCILIADO"/>
  </r>
  <r>
    <x v="3"/>
    <m/>
    <x v="3"/>
    <x v="218"/>
    <s v="B23514480002"/>
    <s v="BOD"/>
    <n v="2351448"/>
    <m/>
    <s v="00099021001 DEP.DE CHEQ.AJENOS,RET.DE CAM.,CONCEPTO: INCAPACIDAD,DEP.: CAJA NACIONAL DE SALUD , PROCEDENCIA: BANCO UNION S.A., CHEQUE: 107997, FECHA DE EMISION:11/11/2025"/>
    <m/>
    <m/>
    <m/>
    <m/>
    <m/>
    <m/>
    <n v="0"/>
    <n v="8886.57"/>
    <s v="NO_CONCILIADO"/>
  </r>
  <r>
    <x v="3"/>
    <m/>
    <x v="3"/>
    <x v="218"/>
    <s v="B23514510002"/>
    <s v="BOD"/>
    <n v="2351451"/>
    <m/>
    <s v="00099021001 DEP.DE CHEQ.AJENOS,RET.DE CAM.,CONCEPTO: INCAPACIDAD,DEP.: CAJA NACIONAL DE SALUD , PROCEDENCIA: BANCO UNION S.A., CHEQUE: 108039, FECHA DE EMISION:11/11/2025"/>
    <m/>
    <m/>
    <m/>
    <m/>
    <m/>
    <m/>
    <n v="0"/>
    <n v="149453.79"/>
    <s v="NO_CONCILIADO"/>
  </r>
  <r>
    <x v="3"/>
    <m/>
    <x v="3"/>
    <x v="218"/>
    <s v="B23514530002"/>
    <s v="BOD"/>
    <n v="2351453"/>
    <m/>
    <s v="00099021001 DEP.DE CHEQ.AJENOS,RET.DE CAM.,CONCEPTO: INCAPACIDAD,DEP.: CAJA NACIONAL DE SALUD , PROCEDENCIA: BANCO UNION S.A., CHEQUE: 108056, FECHA DE EMISION:11/11/2025"/>
    <m/>
    <m/>
    <m/>
    <m/>
    <m/>
    <m/>
    <n v="0"/>
    <n v="162588.95000000001"/>
    <s v="NO_CONCILIADO"/>
  </r>
  <r>
    <x v="3"/>
    <m/>
    <x v="3"/>
    <x v="218"/>
    <s v="B23514570002"/>
    <s v="BOD"/>
    <n v="2351457"/>
    <m/>
    <s v="00099021001 DEP.DE CHEQ.AJENOS,RET.DE CAM.,CONCEPTO: INCAPACIDAD,DEP.: CAJA NACIONAL DE SALUD , PROCEDENCIA: BANCO UNION S.A., CHEQUE: 108057, FECHA DE EMISION:11/11/2025"/>
    <m/>
    <m/>
    <m/>
    <m/>
    <m/>
    <m/>
    <n v="0"/>
    <n v="259833.43"/>
    <s v="NO_CONCILIADO"/>
  </r>
  <r>
    <x v="44"/>
    <m/>
    <x v="44"/>
    <x v="218"/>
    <s v="G33869680003"/>
    <s v="COB"/>
    <n v="20617"/>
    <m/>
    <s v="PAGO A BID PRÉSTAMO 2971/BL-BO VCTO. 26-11-2025 POR CUENTA DE TGN, SEGÚN NOTA MEFP/VTCP/DGCP/UODP N° 545/2025 DE 24-11-2025, VALOR 26-11-2025 CAPITAL USD 1.766.666,67 INTERESES USD 1.501.754,57 CTA. 3987 CUENTA UNICA DEL TESORO LIB. 00099021001 REF.: COMISIONES BANCARIAS"/>
    <m/>
    <m/>
    <m/>
    <m/>
    <m/>
    <m/>
    <n v="22781.360000000001"/>
    <n v="0"/>
    <s v="NO_CONCILIADO"/>
  </r>
  <r>
    <x v="85"/>
    <m/>
    <x v="85"/>
    <x v="218"/>
    <s v="J06586540002"/>
    <s v="NTE"/>
    <n v="13759885"/>
    <m/>
    <s v="A:00862012001 GAM DE VILLAMONTES, TRANSFERENCIA DE RECUPERACIONES SEGUN NOTA GEF-LCR-JSZ-1139-NOT/25 POR CONCEPTO DE REMUNERACIÓN POR ADMINISTRACION DE FIDEICOMISO QUE CORRESPONDEN AL FNDR DE ACUERDO A CONTRATO DE FIDEICOMISO PROGRAMA “APOYO A LA EJECUCION DE LA INVERSION PUBLICA&quot; (AEIP)."/>
    <m/>
    <m/>
    <m/>
    <m/>
    <m/>
    <m/>
    <n v="0"/>
    <n v="10107.370000000001"/>
    <s v="NO_CONCILIADO"/>
  </r>
  <r>
    <x v="98"/>
    <m/>
    <x v="98"/>
    <x v="218"/>
    <s v="J06586550002"/>
    <s v="NTE"/>
    <n v="13759884"/>
    <m/>
    <s v="A:00099021001 GAM DE VILLAMONTES, TRANSFERENCIA DE RECUPERACIONES SEGUN NOTA GEF-LCR-JSZ-1139-NOT/25 POR CONCEPTO DE PAGO DE INTERESES DE ACUERDO A CONTRATO DE FIDEICOMISO &quot;PROGRAMA APOYO A LA EJECUCION DE LA INVERSION PUBLICA&quot; (AEIP) FIRMADO ENTRE MINISTERIO DE PLANIFICACION Y EL FNDR"/>
    <m/>
    <m/>
    <m/>
    <m/>
    <m/>
    <m/>
    <n v="0"/>
    <n v="10107.379999999999"/>
    <s v="NO_CONCILIADO"/>
  </r>
  <r>
    <x v="102"/>
    <m/>
    <x v="102"/>
    <x v="218"/>
    <s v="S11437200002"/>
    <s v="CRV"/>
    <n v="1143720"/>
    <m/>
    <s v="'TRANSFERENCIA DE FONDOS||S/G.NOTA CITE: MEFP/VTCP/DGAFT/UOIET/TES/N°2450/2025 DE F.6/10/2025 DEL MEFP (HRE-TSO-1418), CORREO ELECTRONICO DEL BUN, POR INCUMPLIMIENTO A OBLIG.DEL GAM SPE CONVENIO INTERGUBERNATIVO DE FINANCIAMIENTO FDI/CONV/N°08/2019 ABONO A LA LIBRETA N°00373024105 FDI-TRANSFERENCIAS PROGRAMAS Y/O PROYECTOS (TGN-IDH)"/>
    <m/>
    <m/>
    <m/>
    <m/>
    <m/>
    <m/>
    <n v="0"/>
    <n v="200000"/>
    <s v="NO_CONCILIADO"/>
  </r>
  <r>
    <x v="102"/>
    <m/>
    <x v="102"/>
    <x v="218"/>
    <s v="Q23310680002"/>
    <s v="CRV"/>
    <n v="2331068"/>
    <m/>
    <s v="NUMERO DE LIBRETA CUT: LIBRETA NÂ° 00373024108 OPERACIÓN E75 TRANSFERENCIA DE LA CUENTA FISCAL BUN A LA CUT EN MN TRANSFERENCIA DE FONDOS A SOLICITUD DE: GOBIERNO AUTONOMO MUNICIPAL DE PUERTO GONZALO MORENO CITE: CARTA EXTERNA: GAM PGM NÂ° 152/2025 CUENTA CUT 3987069001 LIBRETA NÂ° 0037302410"/>
    <m/>
    <m/>
    <m/>
    <m/>
    <m/>
    <m/>
    <n v="0"/>
    <n v="840.92"/>
    <s v="NO_CONCILIADO"/>
  </r>
  <r>
    <x v="86"/>
    <m/>
    <x v="86"/>
    <x v="218"/>
    <s v="Q23310690002"/>
    <s v="CRV"/>
    <n v="2331069"/>
    <m/>
    <s v="NUMERO DE LIBRETA CUT: LIBRETA NÂ° 00223012001 OPERACIÓN E75 TRANSFERENCIA DE LA CUENTA FISCAL BUN A LA CUT EN MN TRANSFERENCIA DE FONDOS A SOLICITUD DE: GOBIERNO AUTONOMO MUNICIPAL DE VILLA ALCALA, CITE: GAMA/DESP/NÂ°696/2025 CUENTA CUT 3987 LIBRETA NÂ° 00223012001 FONABOSQUE - RECURSOS ESPECI"/>
    <m/>
    <m/>
    <m/>
    <m/>
    <m/>
    <m/>
    <n v="0"/>
    <n v="4000"/>
    <s v="NO_CONCILIADO"/>
  </r>
  <r>
    <x v="2"/>
    <m/>
    <x v="2"/>
    <x v="218"/>
    <s v="G33877570001"/>
    <s v="CVD"/>
    <n v="3387757"/>
    <m/>
    <s v="COBRO COSTOS DE PAPELERIA SEGUN TRANSFERENCIA DEL EXTERIOR POR ORDEN DE MTX COMERCIALIZADORA DE GAS LTDA. BR REF.: RFB PPA-MTX-GT 09/25 - PPA-MTX-GT0 8/25 FECHA VALOR 25/11/2025 LIB. 00513012015 YPFB-HEROES DEL CHACO-BS"/>
    <m/>
    <m/>
    <m/>
    <m/>
    <m/>
    <m/>
    <n v="60"/>
    <n v="0"/>
    <s v="NO_CONCILIADO"/>
  </r>
  <r>
    <x v="2"/>
    <m/>
    <x v="2"/>
    <x v="218"/>
    <s v="S11437330001"/>
    <s v="COB"/>
    <n v="1143733"/>
    <m/>
    <s v="'COBRO DE'||ÚTILES DE ESCRITORIO POR EL COMPROBANTE NRO.1143732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18"/>
    <s v="S11437350001"/>
    <s v="COB"/>
    <n v="1143735"/>
    <m/>
    <s v="'COBRO DE'||ÚTILES DE ESCRITORIO POR EL COMPROBANTE NRO. 1143734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69"/>
    <m/>
    <x v="69"/>
    <x v="218"/>
    <s v="S11437360003"/>
    <s v="COB"/>
    <n v="1143736"/>
    <m/>
    <s v="||TRANSFERENCIA DE FONDOS S/G MENSAJE SWIFT NRO. 16716, DE LA FECHA Y NOTA CITE DGAC/DAF/FIN/NE-0008/25 DE F.29.01.2025 (HRE-TGL-1866) DE LA DIRECCION GENERAL DE AERONAUTICA CIVIL (SECTOR PÚBLICO). DEBITO DE LA LIBRETA 00117012001 DGAC, REPOSICIÓN DE ÚTILES DE ESCRITORIO."/>
    <m/>
    <m/>
    <m/>
    <m/>
    <m/>
    <m/>
    <n v="60"/>
    <n v="0"/>
    <s v="NO_CONCILIADO"/>
  </r>
  <r>
    <x v="69"/>
    <m/>
    <x v="69"/>
    <x v="218"/>
    <s v="S11437380003"/>
    <s v="COB"/>
    <n v="1143738"/>
    <m/>
    <s v="||TRANSFERENCIA DE FONDOS S/G MENSAJES SWIFT NRO. 16727 Y 16719 Y NOTA: DGAC/DAF/FIN/NE-0008/25 (HRE-TGL-2025-1866) ENVIADO POR LA DIRECCIÓN GENERAL DE AERONÁUTICA CIVIL (SECTOR PÚBLICO). DEBITO DE LA LIBRETA 00117012001 DGAC REPOSICION DE UTILES DE ESCRITORIO"/>
    <m/>
    <m/>
    <m/>
    <m/>
    <m/>
    <m/>
    <n v="60"/>
    <n v="0"/>
    <s v="NO_CONCILIADO"/>
  </r>
  <r>
    <x v="69"/>
    <m/>
    <x v="69"/>
    <x v="218"/>
    <s v="S11437440003"/>
    <s v="COB"/>
    <n v="1143744"/>
    <m/>
    <s v="||TRANSFERENCIA DE FONDOS SEGÚN MENSAJES SWIFT N° 16694, CORREO ELECTRÓNICO DE LA FECHA Y NOTA CITE: DGAC/DAF/FIN/NE-0008/25 (HRE-TGL-1866) DE FECHA 29/01/2025 DE LA DIRECCIÓN GENERAL DE AERONÁUTICA CIVIL. (SECTOR PÚBLICO). DÉBITO DE LA LIBRETA 00117012001 DGAC, REPOSICIÓN DE ÚTILES DE ESCRITORIO."/>
    <m/>
    <m/>
    <m/>
    <m/>
    <m/>
    <m/>
    <n v="60"/>
    <n v="0"/>
    <s v="NO_CONCILIADO"/>
  </r>
  <r>
    <x v="3"/>
    <m/>
    <x v="3"/>
    <x v="218"/>
    <s v="J06588330002"/>
    <s v="NTE"/>
    <n v="13767693"/>
    <m/>
    <s v="A:00099021001 DEVOLUCIÓN DEUDA AL TGN POR PARTE DEL SR. GUILLERMO ARAMAYO HERRERA CORRESPONDIENTE AL MES DE OCTUBRE/2025, S/G. INF. SENASIR/UAF/INF N° 2187/2025, DE FECHA 24/11/2025"/>
    <m/>
    <m/>
    <m/>
    <m/>
    <m/>
    <m/>
    <n v="0"/>
    <n v="1027.3499999999999"/>
    <s v="NO_CONCILIADO"/>
  </r>
  <r>
    <x v="2"/>
    <m/>
    <x v="2"/>
    <x v="218"/>
    <s v="G33878960001"/>
    <s v="CVD"/>
    <n v="3387896"/>
    <m/>
    <s v="COBRO COSTOS DE PAPELERIA SEGUN TRANSFERENCIA DEL EXTERIOR POR ORDEN DE MTX COMERCIALIZADORA DE GAS LTDA BR REF.: FV00538875941001 - S006657 FECHA VALOR 25.11.2025. LIB. 00513012015 YPFB-HEROES DEL CHACO-BS"/>
    <m/>
    <m/>
    <m/>
    <m/>
    <m/>
    <m/>
    <n v="60"/>
    <n v="0"/>
    <s v="NO_CONCILIADO"/>
  </r>
  <r>
    <x v="98"/>
    <m/>
    <x v="98"/>
    <x v="218"/>
    <s v="J06588360002"/>
    <s v="NTE"/>
    <n v="13741429"/>
    <m/>
    <s v="A:00099021001 UNIVERSIDAD NACIONAL SIGLO XX, TRANSFERENCIA DE RECUPERACIONES SEGUN NOTA GEF-LCR-DYF-1486-NOT/25 POR CONCEPTO DE PAGO DE INTERES PENAL DE ACUERDO A CONTRATO DE FIDEICOMISO &quot;FINANCIAMIENTO UNIVERSIDADES PUBLICAS AUTONOMAS” FIRMADO ENTRE EL MPD Y EL FNDR."/>
    <m/>
    <m/>
    <m/>
    <m/>
    <m/>
    <m/>
    <n v="0"/>
    <n v="58.03"/>
    <s v="NO_CONCILIADO"/>
  </r>
  <r>
    <x v="85"/>
    <m/>
    <x v="85"/>
    <x v="218"/>
    <s v="J06588370002"/>
    <s v="NTE"/>
    <n v="13741437"/>
    <m/>
    <s v="A:00862012001 UNIVERSIDAD NACIONAL SIGLO XX, TRANSFERENCIA DE RECUPERACIONES SEGUN NOTA GEF-LCR-JSZ-1486-NOT/25 POR CONCEPTO DE REMUNERACIÓN DE ADMINISTRACION DE FIDEICOMISO QUE CORRESPONDEN AL FNDR DE ACUERDO A CONTRATO DE FIDEICOMISO “FINANCIAMIENTO UNIVERSIDADES PUBLICAS AUTONOMAS”."/>
    <m/>
    <m/>
    <m/>
    <m/>
    <m/>
    <m/>
    <n v="0"/>
    <n v="8421.9599999999991"/>
    <s v="NO_CONCILIADO"/>
  </r>
  <r>
    <x v="2"/>
    <m/>
    <x v="2"/>
    <x v="218"/>
    <s v="G33882160002"/>
    <s v="CRV"/>
    <n v="25444"/>
    <m/>
    <s v="DEVOLUCIÓN DE SOLICITUD 057789-25444 DE YACIMIENTOS PETROLIFEROS FISCALES BOLIVIANOS REF.: VITOL ENERGIA AMERICAS SA 10MO POST PAGO SUM HIDR LIQ 2025 OP UPCA 1862 HR ULOP 25277 2025 P 895, SEGÚN DISPOSICIÓN ADICIONAL TERCERA DE LA R.D. NO. 025/2023. LIB. 00513012004 LBP-YPFB-UNICOMERCIAL (4030005415/1-2188907)"/>
    <m/>
    <m/>
    <m/>
    <m/>
    <m/>
    <m/>
    <n v="0"/>
    <n v="23561205.48"/>
    <s v="NO_CONCILIADO"/>
  </r>
  <r>
    <x v="2"/>
    <m/>
    <x v="2"/>
    <x v="218"/>
    <s v="F0030697"/>
    <s v="NTE"/>
    <n v="13782246"/>
    <m/>
    <s v="De: 00513012004 Transferencia de la CUT libreta 00513012004 YPFB UNCOMERCIAL a favor de la cuenta 10000059607918 YPFB Transferencias al Exterior, en el marco de R.M. 026 del 27/1/2025 y del Decreto Supremo 4773. Según nota TOBE 0127/2025."/>
    <m/>
    <m/>
    <m/>
    <m/>
    <m/>
    <m/>
    <n v="36822402.060000002"/>
    <n v="0"/>
    <s v="NO_CONCILIADO"/>
  </r>
  <r>
    <x v="44"/>
    <m/>
    <x v="44"/>
    <x v="218"/>
    <s v="S11437530001"/>
    <s v="NTI"/>
    <n v="1143753"/>
    <m/>
    <s v="||PAGO A BID PRÉSTAMO 2971/BL-BO VCTO. 26-11-2025 POR CUENTA DEL TGN, SEGÚN NOTA MEFP/VTCP/DGCP/UODP N° 545/2025 DE 24-11-2025, VALOR 26-11-2025 INTERESES USD26.717,81 CTA. 3987 CUENTA UNICA DEL TESORO LIB. 00099021001"/>
    <m/>
    <m/>
    <m/>
    <m/>
    <m/>
    <m/>
    <n v="185955.96"/>
    <n v="0"/>
    <s v="NO_CONCILIADO"/>
  </r>
  <r>
    <x v="44"/>
    <m/>
    <x v="44"/>
    <x v="218"/>
    <s v="S11437530003"/>
    <s v="COB"/>
    <n v="1143753"/>
    <m/>
    <s v="||PAGO A BID PRÉSTAMO 2971/BL-BO VCTO. 26-11-2025 POR CUENTA DEL TGN, SEGÚN NOTA MEFP/VTCP/DGCP/UODP N° 545/2025 DE 24-11-2025, VALOR 26-11-2025 INTERESES USD26.717,81 CTA. 3987 CUENTA UNICA DEL TESORO LIB. 00099021001 REF.: COMISIONES BANCARIAS"/>
    <m/>
    <m/>
    <m/>
    <m/>
    <m/>
    <m/>
    <n v="543.29999999999995"/>
    <n v="0"/>
    <s v="NO_CONCILIADO"/>
  </r>
  <r>
    <x v="69"/>
    <m/>
    <x v="69"/>
    <x v="218"/>
    <s v="S11437670003"/>
    <s v="COB"/>
    <n v="1143767"/>
    <m/>
    <s v="||TRANSFERENCIA DE FONDOS S/G MENSAJE SWIFT NRO. 16773 EN ATENCIÓN A CORREO ELECTRÓNICO DE LA DGAC Y NOTA: DGAC/DAF/FIN/NE-0008/25 (HRE-TGL-2025-1866) ENVIADO POR LA DIRECCIÓN GENERAL DE AERONÁUTICA CIVIL (SECTOR PÚBLICO). DEBITO DE LA LIBRETA 00117012001 DGAC, REPOSICIÓN ÚTILES DE ESCRITORIO."/>
    <m/>
    <m/>
    <m/>
    <m/>
    <m/>
    <m/>
    <n v="60"/>
    <n v="0"/>
    <s v="NO_CONCILIADO"/>
  </r>
  <r>
    <x v="44"/>
    <m/>
    <x v="44"/>
    <x v="218"/>
    <s v="S11437610001"/>
    <s v="COB"/>
    <n v="1143761"/>
    <m/>
    <s v="COBRO DE||ÚTILES DE ESCRITORIO POR REGISTRO DEL COMPROBANTE CONTABLE N°1143757 DE LA FECHA SG MEFP/VTCP/DGCP/UODP/N°197/2025 (TRAM-7118) DE FECHA 23/04/2025 ENVIADO POR EL MINISTERIO DE ECONOMÍA Y FINANZAS PÚBLICAS. COBRO ÚTILES DE ESCRITORIO DE LA CTA. 3987 LIBRETA N° 00099021001 TGN-RECURSOS ORDINARIOS"/>
    <m/>
    <m/>
    <m/>
    <m/>
    <m/>
    <m/>
    <n v="60"/>
    <n v="0"/>
    <s v="NO_CONCILIADO"/>
  </r>
  <r>
    <x v="17"/>
    <m/>
    <x v="17"/>
    <x v="219"/>
    <s v="O23517050002"/>
    <s v="BOD"/>
    <n v="2351705"/>
    <m/>
    <s v="00548132001 DEPOSITO DE EFECTIVO, DEPOSITANTE: JHONNY SUCUJAYO SOLIS, CONCEPTO: DEVOLUCION DE VIATICOS DEL 13%, CUENTA DE DEPOSITO: CUENTA UNICA DEL TESORO"/>
    <m/>
    <m/>
    <m/>
    <m/>
    <m/>
    <m/>
    <n v="0"/>
    <n v="97.5"/>
    <s v="NO_CONCILIADO"/>
  </r>
  <r>
    <x v="7"/>
    <m/>
    <x v="7"/>
    <x v="219"/>
    <s v="O23517120002"/>
    <s v="BOD"/>
    <n v="2351712"/>
    <m/>
    <s v="00526012001 DEPOSITO DE EFECTIVO, DEPOSITANTE: LILIAN RITA CUELLAR QUINTELA, CONCEPTO: RESOLUCION ADM. ASBTV/MDGC N° 042/2025, CUENTA DE DEPOSITO: CUENTA UNICA DEL TESORO"/>
    <m/>
    <m/>
    <m/>
    <m/>
    <m/>
    <m/>
    <n v="0"/>
    <n v="702.1"/>
    <s v="NO_CONCILIADO"/>
  </r>
  <r>
    <x v="7"/>
    <m/>
    <x v="7"/>
    <x v="219"/>
    <s v="O23517220002"/>
    <s v="BOD"/>
    <n v="2351722"/>
    <m/>
    <s v="00526012001 DEPOSITO DE EFECTIVO, DEPOSITANTE: PATRICIA CONDORI CONDORI, CONCEPTO: DEVOLUCIÓN FONDO EN AVANCE - SOLVENCIA FISCAL, CUENTA DE DEPOSITO: CUENTA UNICA DEL TESORO"/>
    <m/>
    <m/>
    <m/>
    <m/>
    <m/>
    <m/>
    <n v="0"/>
    <n v="800"/>
    <s v="NO_CONCILIADO"/>
  </r>
  <r>
    <x v="79"/>
    <m/>
    <x v="79"/>
    <x v="219"/>
    <s v="O23517290002"/>
    <s v="BOD"/>
    <n v="2351729"/>
    <m/>
    <s v="00342012001 DEPOSITO DE EFECTIVO, DEPOSITANTE: MARCO ANTONIO MAMANI SOLIZ, CONCEPTO: DEVOLUCIÓN DE PASAJE AÉREO NO UTILIZADO, CUENTA DE DEPOSITO: CUENTA UNICA DEL TESORO"/>
    <m/>
    <m/>
    <m/>
    <m/>
    <m/>
    <m/>
    <n v="0"/>
    <n v="1897"/>
    <s v="NO_CONCILIADO"/>
  </r>
  <r>
    <x v="9"/>
    <m/>
    <x v="9"/>
    <x v="219"/>
    <s v="O23517300002"/>
    <s v="BOD"/>
    <n v="2351730"/>
    <m/>
    <s v="00099021001 DEPOSITO DE EFECTIVO, DEPOSITANTE: MARIA SOLEDAD CHINO MAMANI CI 6785524 LP, CONCEPTO: DEVOLUCION CONTRATO DGSU-016/2018 DE LA EX-BECARIA MARIA SOLEDAD CHINO MAMANI, CUENTA DE DEPOSITO: CUENTA UNICA DEL TESORO"/>
    <m/>
    <m/>
    <m/>
    <m/>
    <m/>
    <m/>
    <n v="0"/>
    <n v="2000"/>
    <s v="NO_CONCILIADO"/>
  </r>
  <r>
    <x v="0"/>
    <m/>
    <x v="0"/>
    <x v="219"/>
    <s v="O23517420002"/>
    <s v="BOD"/>
    <n v="2351742"/>
    <m/>
    <s v="00099021001 DEPOSITO DE EFECTIVO, DEPOSITANTE: RONALD IVAN FERNANDEZ CHINO, CONCEPTO: DEVOLUCION DE RECURSOS POR CARGUIO DE COMBUSTIBLE FEBRERO 2025 A LA DIR. NAL. ADM. DE LA POLICIA BOL, CUENTA DE DEPOSITO: CUENTA UNICA DEL TESORO"/>
    <m/>
    <m/>
    <m/>
    <m/>
    <m/>
    <m/>
    <n v="0"/>
    <n v="112.2"/>
    <s v="NO_CONCILIADO"/>
  </r>
  <r>
    <x v="0"/>
    <m/>
    <x v="0"/>
    <x v="219"/>
    <s v="O23517450002"/>
    <s v="BOD"/>
    <n v="2351745"/>
    <m/>
    <s v="00099021001 DEPOSITO DE EFECTIVO, DEPOSITANTE: JUAN CESAR MOLLO CONDORI, CONCEPTO: DEVOLUCION DE RECURSOS POR CARGUIO DE COMBUSTIBLE ABRIL 2025 A LA DIR. NAL. ADM. DE LA POLICIA BOLIV, CUENTA DE DEPOSITO: CUENTA UNICA DEL TESORO"/>
    <m/>
    <m/>
    <m/>
    <m/>
    <m/>
    <m/>
    <n v="0"/>
    <n v="112.2"/>
    <s v="NO_CONCILIADO"/>
  </r>
  <r>
    <x v="0"/>
    <m/>
    <x v="0"/>
    <x v="219"/>
    <s v="O23517460002"/>
    <s v="BOD"/>
    <n v="2351746"/>
    <m/>
    <s v="00099021001 DEPOSITO DE EFECTIVO, DEPOSITANTE: JUAN CESAR MOLLO CONDORI, CONCEPTO: DEVOLUCION DE RECURSOS POR CARGUIO DE COMBUSTIBLE JUNIO 2025 A LA DIR. NAL. ADM. DE LA POLICIA BOLIV, CUENTA DE DEPOSITO: CUENTA UNICA DEL TESORO"/>
    <m/>
    <m/>
    <m/>
    <m/>
    <m/>
    <m/>
    <n v="0"/>
    <n v="112.2"/>
    <s v="NO_CONCILIADO"/>
  </r>
  <r>
    <x v="0"/>
    <m/>
    <x v="0"/>
    <x v="219"/>
    <s v="O23517480002"/>
    <s v="BOD"/>
    <n v="2351748"/>
    <m/>
    <s v="00099021001 DEPOSITO DE EFECTIVO, DEPOSITANTE: GUSTAVO ENRIQUE TERAN MARISCAL, CONCEPTO: DEV. DE RECURSOS POR CARGUIO DE COMBUSTIBLE JUNIO 2025 DRR. NAL. ADM. DE LA POL. BOL., CUENTA DE DEPOSITO: CUENTA UNICA DEL TESORO"/>
    <m/>
    <m/>
    <m/>
    <m/>
    <m/>
    <m/>
    <n v="0"/>
    <n v="112.2"/>
    <s v="NO_CONCILIADO"/>
  </r>
  <r>
    <x v="0"/>
    <m/>
    <x v="0"/>
    <x v="219"/>
    <s v="O23517490002"/>
    <s v="BOD"/>
    <n v="2351749"/>
    <m/>
    <s v="00099021001 DEPOSITO DE EFECTIVO, DEPOSITANTE: CESAR PLATA TANCARA, CONCEPTO: DEV. DE RECURSOS POR CARGUIO DE COMBUSTIBLE ABRIL 2025 DIR. NAL. ADM. DE LA POL. BOL., CUENTA DE DEPOSITO: CUENTA UNICA DEL TESORO"/>
    <m/>
    <m/>
    <m/>
    <m/>
    <m/>
    <m/>
    <n v="0"/>
    <n v="112.2"/>
    <s v="NO_CONCILIADO"/>
  </r>
  <r>
    <x v="97"/>
    <m/>
    <x v="97"/>
    <x v="219"/>
    <s v="O23517500002"/>
    <s v="BOD"/>
    <n v="2351750"/>
    <m/>
    <s v="00383012001 DEPOSITO DE EFECTIVO, DEPOSITANTE: ARTES ELECTRONICAS, CONCEPTO: PAGO MES DE SEPTIEMBRE 2025, CUENTA DE DEPOSITO: CUENTA UNICA DEL TESORO"/>
    <m/>
    <m/>
    <m/>
    <m/>
    <m/>
    <m/>
    <n v="0"/>
    <n v="360"/>
    <s v="NO_CONCILIADO"/>
  </r>
  <r>
    <x v="0"/>
    <m/>
    <x v="0"/>
    <x v="219"/>
    <s v="O23517540002"/>
    <s v="BOD"/>
    <n v="2351754"/>
    <m/>
    <s v="00015024201 DEPOSITO DE EFECTIVO, DEPOSITANTE: OMAR QUISPE MAYTA, CONCEPTO: DEV. DE RECURSOS POR CARGUIO DE COMBUSTIBLE JULIO 2025 DIR. NAL. ADM. DE LA POL. BOL., CUENTA DE DEPOSITO: CUENTA UNICA DEL TESORO"/>
    <m/>
    <m/>
    <m/>
    <m/>
    <m/>
    <m/>
    <n v="0"/>
    <n v="112.2"/>
    <s v="NO_CONCILIADO"/>
  </r>
  <r>
    <x v="124"/>
    <m/>
    <x v="124"/>
    <x v="219"/>
    <s v="O23517750002"/>
    <s v="BOD"/>
    <n v="2351775"/>
    <m/>
    <s v="00596012001 DEPOSITO DE EFECTIVO, DEPOSITANTE: GUERY NAYTER MAGNE CHINCHE, CONCEPTO: REVERSION DE SALDOS NO EJECUTADOS PREVENTIVO N°1223, CUENTA DE DEPOSITO: CUENTA UNICA DEL TESORO"/>
    <m/>
    <m/>
    <m/>
    <m/>
    <m/>
    <m/>
    <n v="0"/>
    <n v="4"/>
    <s v="NO_CONCILIADO"/>
  </r>
  <r>
    <x v="70"/>
    <m/>
    <x v="70"/>
    <x v="219"/>
    <s v="O23517850002"/>
    <s v="BOD"/>
    <n v="2351785"/>
    <m/>
    <s v="00222012001 DEPOSITO DE EFECTIVO, DEPOSITANTE: INIAF, CONCEPTO: ., CUENTA DE DEPOSITO: CUENTA UNICA DEL TESORO"/>
    <m/>
    <m/>
    <m/>
    <m/>
    <m/>
    <m/>
    <n v="0"/>
    <n v="3.09"/>
    <s v="NO_CONCILIADO"/>
  </r>
  <r>
    <x v="64"/>
    <m/>
    <x v="64"/>
    <x v="219"/>
    <s v="O23518060002"/>
    <s v="BOD"/>
    <n v="2351806"/>
    <m/>
    <s v="00099021001 DEPOSITO DE EFECTIVO, DEPOSITANTE: JUAN JOSE CONDORI QUISBERT, CONCEPTO: DEVOLUCION DE SERVICIOS BASICOS SUCRE, CUENTA DE DEPOSITO: CUENTA UNICA DEL TESORO/DJBR"/>
    <m/>
    <m/>
    <m/>
    <m/>
    <m/>
    <m/>
    <n v="0"/>
    <n v="91.33"/>
    <s v="NO_CONCILIADO"/>
  </r>
  <r>
    <x v="103"/>
    <m/>
    <x v="103"/>
    <x v="219"/>
    <s v="O23518070002"/>
    <s v="BOD"/>
    <n v="2351807"/>
    <m/>
    <s v="00514014303 DEPOSITO DE EFECTIVO, DEPOSITANTE: ARIEL GONZALES VELASCO, CONCEPTO: DEVOLUCION, CUENTA DE DEPOSITO: CUENTA UNICA DEL TESORO"/>
    <m/>
    <m/>
    <m/>
    <m/>
    <m/>
    <m/>
    <n v="0"/>
    <n v="30"/>
    <s v="NO_CONCILIADO"/>
  </r>
  <r>
    <x v="1"/>
    <m/>
    <x v="1"/>
    <x v="219"/>
    <s v="O23518130002"/>
    <s v="BOD"/>
    <n v="2351813"/>
    <m/>
    <s v="00099021001 DEPOSITO DE EFECTIVO, DEPOSITANTE: WENDY SHIRLEY GUISBERT SANCHEZ, CONCEPTO: DEPÓSITO POR EXCEDENTE POR TOPE SALARIAL, CUENTA DE DEPOSITO: CUENTA UNICA DEL TESORO"/>
    <m/>
    <m/>
    <m/>
    <m/>
    <m/>
    <m/>
    <n v="0"/>
    <n v="907.58"/>
    <s v="NO_CONCILIADO"/>
  </r>
  <r>
    <x v="0"/>
    <m/>
    <x v="0"/>
    <x v="219"/>
    <s v="O23518240002"/>
    <s v="BOD"/>
    <n v="2351824"/>
    <m/>
    <s v="00099021001 DEPOSITO DE EFECTIVO, DEPOSITANTE: LIZETH CAROLINA SERRANO COPA, CONCEPTO: CUANTIFICACIÓN DE HABERES PARA REVERSIÓN DEFINITIVA ANTE MEFP MARZO/2024, CUENTA DE DEPOSITO: CUENTA UNICA DEL TESORO/DJBR"/>
    <m/>
    <m/>
    <m/>
    <m/>
    <m/>
    <m/>
    <n v="0"/>
    <n v="2819.71"/>
    <s v="NO_CONCILIADO"/>
  </r>
  <r>
    <x v="0"/>
    <m/>
    <x v="0"/>
    <x v="219"/>
    <s v="O23518300002"/>
    <s v="BOD"/>
    <n v="2351830"/>
    <m/>
    <s v="00099021001 DEPOSITO DE EFECTIVO, DEPOSITANTE: LIZETH CAROLINA SERRANO COPA, CONCEPTO: CUANTIFICACIÓN DE HABERES PARA REVERSIÓN DEFINITIVA ANTE MEFP ABRIL/2024, CUENTA DE DEPOSITO: CUENTA UNICA DEL TESORO/DJBR"/>
    <m/>
    <m/>
    <m/>
    <m/>
    <m/>
    <m/>
    <n v="0"/>
    <n v="2819.71"/>
    <s v="NO_CONCILIADO"/>
  </r>
  <r>
    <x v="0"/>
    <m/>
    <x v="0"/>
    <x v="219"/>
    <s v="O23518310002"/>
    <s v="BOD"/>
    <n v="2351831"/>
    <m/>
    <s v="00099021001 DEPOSITO DE EFECTIVO, DEPOSITANTE: LIZETH CAROLINA SERRANO COPA, CONCEPTO: CUANTIFICACIÓN DE HABERES PARA REVERSIÓN DEFINITIVA ANTE MEFP REINTEGRO/2024, CUENTA DE DEPOSITO: CUENTA UNICA DEL TESORO/DJBR"/>
    <m/>
    <m/>
    <m/>
    <m/>
    <m/>
    <m/>
    <n v="0"/>
    <n v="329.12"/>
    <s v="NO_CONCILIADO"/>
  </r>
  <r>
    <x v="0"/>
    <m/>
    <x v="0"/>
    <x v="219"/>
    <s v="O23518330002"/>
    <s v="BOD"/>
    <n v="2351833"/>
    <m/>
    <s v="00099021001 DEPOSITO DE EFECTIVO, DEPOSITANTE: LIZETH CAROLINA SERRANO COPA, CONCEPTO: CUANTIFICACIÓN DE HABERES PARA REVERSIÓN DEFINITIVA ANTE MEFP MAYO/2024, CUENTA DE DEPOSITO: CUENTA UNICA DEL TESORO/DJBR"/>
    <m/>
    <m/>
    <m/>
    <m/>
    <m/>
    <m/>
    <n v="0"/>
    <n v="2984.27"/>
    <s v="NO_CONCILIADO"/>
  </r>
  <r>
    <x v="0"/>
    <m/>
    <x v="0"/>
    <x v="219"/>
    <s v="O23518360002"/>
    <s v="BOD"/>
    <n v="2351836"/>
    <m/>
    <s v="00099021001 DEPOSITO DE EFECTIVO, DEPOSITANTE: LIZETH CAROLINA SERRANO COPA, CONCEPTO: CUANTIFICACIÓN DE HABERES PARA REVERSIÓN DEFINITIVA ANTE MEFP JUNIO/2024, CUENTA DE DEPOSITO: CUENTA UNICA DEL TESORO/DJBR"/>
    <m/>
    <m/>
    <m/>
    <m/>
    <m/>
    <m/>
    <n v="0"/>
    <n v="2984.27"/>
    <s v="NO_CONCILIADO"/>
  </r>
  <r>
    <x v="0"/>
    <m/>
    <x v="0"/>
    <x v="219"/>
    <s v="O23518410002"/>
    <s v="BOD"/>
    <n v="2351841"/>
    <m/>
    <s v="00099021001 DEPOSITO DE EFECTIVO, DEPOSITANTE: LIZETH CAROLINA SERRANO COPA, CONCEPTO: CUANTIFICACIÓN DE HABERES PARA REVERSIÓN DEFINITIVA ANTE MEFP JULIO/2024, CUENTA DE DEPOSITO: CUENTA UNICA DEL TESORO/DJBR"/>
    <m/>
    <m/>
    <m/>
    <m/>
    <m/>
    <m/>
    <n v="0"/>
    <n v="2287.9499999999998"/>
    <s v="NO_CONCILIADO"/>
  </r>
  <r>
    <x v="0"/>
    <m/>
    <x v="0"/>
    <x v="219"/>
    <s v="O23518490002"/>
    <s v="BOD"/>
    <n v="2351849"/>
    <m/>
    <s v="00099021001 DEPOSITO DE EFECTIVO, DEPOSITANTE: LIZETH CAROLINA SERRANO COPA, CONCEPTO: CUANTIFICACIÓN DE HABERES PARA REVERSIÓN DEFINITIVA ANTE MEFP NOV/2024, CUENTA DE DEPOSITO: CUENTA UNICA DEL TESORO/DJBR"/>
    <m/>
    <m/>
    <m/>
    <m/>
    <m/>
    <m/>
    <n v="0"/>
    <n v="1498.53"/>
    <s v="NO_CONCILIADO"/>
  </r>
  <r>
    <x v="0"/>
    <m/>
    <x v="0"/>
    <x v="219"/>
    <s v="O23518430002"/>
    <s v="BOD"/>
    <n v="2351843"/>
    <m/>
    <s v="00099021001 DEPOSITO DE EFECTIVO, DEPOSITANTE: LIZETH CAROLINA SERRANO COPA, CONCEPTO: CUANTIFICACIÓN DE HABERES PARA REVERSIÓN DEFINITIVA ANTE MEFP AGOSTO/2024, CUENTA DE DEPOSITO: CUENTA UNICA DEL TESORO/DJBR"/>
    <m/>
    <m/>
    <m/>
    <m/>
    <m/>
    <m/>
    <n v="0"/>
    <n v="2984.27"/>
    <s v="NO_CONCILIADO"/>
  </r>
  <r>
    <x v="0"/>
    <m/>
    <x v="0"/>
    <x v="219"/>
    <s v="O23518450002"/>
    <s v="BOD"/>
    <n v="2351845"/>
    <m/>
    <s v="00099021001 DEPOSITO DE EFECTIVO, DEPOSITANTE: LIZETH CAROLINA SERRANO COPA, CONCEPTO: CUANTIFICACIÓN DE HABERES PARA REVERSIÓN DEFINITIVA ANTE MEFP SEP/2024, CUENTA DE DEPOSITO: CUENTA UNICA DEL TESORO/DJBR"/>
    <m/>
    <m/>
    <m/>
    <m/>
    <m/>
    <m/>
    <n v="0"/>
    <n v="2984.27"/>
    <s v="NO_CONCILIADO"/>
  </r>
  <r>
    <x v="0"/>
    <m/>
    <x v="0"/>
    <x v="219"/>
    <s v="O23518470002"/>
    <s v="BOD"/>
    <n v="2351847"/>
    <m/>
    <s v="00099021001 DEPOSITO DE EFECTIVO, DEPOSITANTE: LIZETH CAROLINA SERRANO COPA, CONCEPTO: CUANTIFICACIÓN DE HABERES PARA REVERSIÓN DEFINITIVA ANTE MEFP OCTUBRE/2024, CUENTA DE DEPOSITO: CUENTA UNICA DEL TESORO/DJBR"/>
    <m/>
    <m/>
    <m/>
    <m/>
    <m/>
    <m/>
    <n v="0"/>
    <n v="2997.06"/>
    <s v="NO_CONCILIADO"/>
  </r>
  <r>
    <x v="62"/>
    <m/>
    <x v="62"/>
    <x v="219"/>
    <s v="O23518710002"/>
    <s v="BOD"/>
    <n v="2351871"/>
    <m/>
    <s v="00221022001 DEPOSITO DE EFECTIVO, DEPOSITANTE: GOLDEN MULE SA, CONCEPTO: FUERA DE PLAZO, CUENTA DE DEPOSITO: CUENTA UNICA DEL TESORO"/>
    <m/>
    <m/>
    <m/>
    <m/>
    <m/>
    <m/>
    <n v="0"/>
    <n v="100"/>
    <s v="NO_CONCILIADO"/>
  </r>
  <r>
    <x v="62"/>
    <m/>
    <x v="62"/>
    <x v="219"/>
    <s v="O23518720002"/>
    <s v="BOD"/>
    <n v="2351872"/>
    <m/>
    <s v="00221022001 DEPOSITO DE EFECTIVO, DEPOSITANTE: GOLDEN MULE SA, CONCEPTO: FUERA DE PLAZO, CUENTA DE DEPOSITO: CUENTA UNICA DEL TESORO"/>
    <m/>
    <m/>
    <m/>
    <m/>
    <m/>
    <m/>
    <n v="0"/>
    <n v="100"/>
    <s v="NO_CONCILIADO"/>
  </r>
  <r>
    <x v="62"/>
    <m/>
    <x v="62"/>
    <x v="219"/>
    <s v="O23518740002"/>
    <s v="BOD"/>
    <n v="2351874"/>
    <m/>
    <s v="00221022001 DEPOSITO DE EFECTIVO, DEPOSITANTE: GOLDEN MULE SA, CONCEPTO: FUERA DE PLAZO, CUENTA DE DEPOSITO: CUENTA UNICA DEL TESORO"/>
    <m/>
    <m/>
    <m/>
    <m/>
    <m/>
    <m/>
    <n v="0"/>
    <n v="100"/>
    <s v="NO_CONCILIADO"/>
  </r>
  <r>
    <x v="62"/>
    <m/>
    <x v="62"/>
    <x v="219"/>
    <s v="O23518760002"/>
    <s v="BOD"/>
    <n v="2351876"/>
    <m/>
    <s v="00221022001 DEPOSITO DE EFECTIVO, DEPOSITANTE: GOLDEN MULE SA, CONCEPTO: FUERA DE PLAZO, CUENTA DE DEPOSITO: CUENTA UNICA DEL TESORO"/>
    <m/>
    <m/>
    <m/>
    <m/>
    <m/>
    <m/>
    <n v="0"/>
    <n v="100"/>
    <s v="NO_CONCILIADO"/>
  </r>
  <r>
    <x v="56"/>
    <m/>
    <x v="56"/>
    <x v="219"/>
    <s v="O23519090002"/>
    <s v="BOD"/>
    <n v="2351909"/>
    <m/>
    <s v="00670022001 DEPOSITO DE EFECTIVO, DEPOSITANTE: GUADALUPE LIZETH ROCHA GARCIA, CONCEPTO: DEVOLUCION, CUENTA DE DEPOSITO: CUENTA UNICA DEL TESORO"/>
    <m/>
    <m/>
    <m/>
    <m/>
    <m/>
    <m/>
    <n v="0"/>
    <n v="2900"/>
    <s v="NO_CONCILIADO"/>
  </r>
  <r>
    <x v="42"/>
    <m/>
    <x v="42"/>
    <x v="219"/>
    <s v="O23519150002"/>
    <s v="BOD"/>
    <n v="2351915"/>
    <m/>
    <s v="00291012002 DEPOSITO DE EFECTIVO, DEPOSITANTE: JOSE LUIS BOYAN TELLEZ, CONCEPTO: DEVOLUCION POR AUTO FINAL SUMARIO N°ABC/SUM/021/2024, CUENTA DE DEPOSITO: CUENTA UNICA DEL TESORO"/>
    <m/>
    <m/>
    <m/>
    <m/>
    <m/>
    <m/>
    <n v="0"/>
    <n v="1130"/>
    <s v="NO_CONCILIADO"/>
  </r>
  <r>
    <x v="42"/>
    <m/>
    <x v="42"/>
    <x v="219"/>
    <s v="O23519180002"/>
    <s v="BOD"/>
    <n v="2351918"/>
    <m/>
    <s v="00291012002 DEPOSITO DE EFECTIVO, DEPOSITANTE: JOSE LUIS BOYAN TELLEZ, CONCEPTO: DEVOLUCION POR AUTO FINAL SUMARIO N°ABC/SUM/018/2024, CUENTA DE DEPOSITO: CUENTA UNICA DEL TESORO"/>
    <m/>
    <m/>
    <m/>
    <m/>
    <m/>
    <m/>
    <n v="0"/>
    <n v="565"/>
    <s v="NO_CONCILIADO"/>
  </r>
  <r>
    <x v="25"/>
    <m/>
    <x v="25"/>
    <x v="219"/>
    <s v="B23516960002"/>
    <s v="BOD"/>
    <n v="2351696"/>
    <m/>
    <s v="00224012002 DEP.DE CHEQ.AJENOS,RET.DE CAM.,CONCEPTO: PARA EFECTUAR PAGOS VIA SIGEP, DE PRODUCCION Y COMERCIALIZACION PALMITO,DEP.: INSUMOS BOLIVIA , PROCEDENCIA: BANCO UNION S.A., CHEQUE: 3419, FECHA DE EMISION:26/11/2025"/>
    <m/>
    <m/>
    <m/>
    <m/>
    <m/>
    <m/>
    <n v="0"/>
    <n v="2200000"/>
    <s v="NO_CONCILIADO"/>
  </r>
  <r>
    <x v="25"/>
    <m/>
    <x v="25"/>
    <x v="219"/>
    <s v="B23516970002"/>
    <s v="BOD"/>
    <n v="2351697"/>
    <m/>
    <s v="00224012007 DEP.DE CHEQ.AJENOS,RET.DE CAM.,CONCEPTO: PARA EFECTUAR PAGOS DE PRODUCCION Y COMERCIALIZACION PIÑA IVIRGARZAMA,DEP.: INSUMOS BOLIVIA , PROCEDENCIA: BANCO UNION S.A., CHEQUE: 2326, FECHA DE EMISION:26/11/2025"/>
    <m/>
    <m/>
    <m/>
    <m/>
    <m/>
    <m/>
    <n v="0"/>
    <n v="2000000"/>
    <s v="NO_CONCILIADO"/>
  </r>
  <r>
    <x v="108"/>
    <m/>
    <x v="108"/>
    <x v="219"/>
    <s v="B23517130002"/>
    <s v="BOD"/>
    <n v="2351713"/>
    <m/>
    <s v="00290012001 DEP.DE CHEQ.AJENOS,RET.DE CAM.,CONCEPTO: OTROS INGRESOS S/G TRAMITE N°11853632,DEP.: SERVICIO DE IMPUESTOS NACIONALES , PROCEDENCIA: BANCO UNION S.A., CHEQUE: 8317, FECHA DE EMISION:20/11/2025"/>
    <m/>
    <m/>
    <m/>
    <m/>
    <m/>
    <m/>
    <n v="0"/>
    <n v="2000"/>
    <s v="NO_CONCILIADO"/>
  </r>
  <r>
    <x v="129"/>
    <m/>
    <x v="129"/>
    <x v="219"/>
    <s v="B23517160002"/>
    <s v="BOD"/>
    <n v="2351716"/>
    <m/>
    <s v="00099021001 DEP.DE CHEQ.AJENOS,RET.DE CAM.,CONCEPTO: PARA PROYECTOS DE INVERSIÓN Y PROGRAMAS DE INTERÉS SOCIAL,DEP.: EMPRESA METALURGIA VINTO , PROCEDENCIA: BANCO UNION S.A., CHEQUE: 50375, FECHA DE EMISION:26/11/2025"/>
    <m/>
    <m/>
    <m/>
    <m/>
    <m/>
    <m/>
    <n v="0"/>
    <n v="7145834"/>
    <s v="NO_CONCILIADO"/>
  </r>
  <r>
    <x v="3"/>
    <m/>
    <x v="3"/>
    <x v="219"/>
    <s v="B23517240002"/>
    <s v="BOD"/>
    <n v="2351724"/>
    <m/>
    <s v="00099021001 DEP.DE CHEQ.AJENOS,RET.DE CAM.,CONCEPTO: INCAPACIDAD,DEP.: CAJA NACIONAL DE SALUD , PROCEDENCIA: BANCO UNION S.A., CHEQUE: 13448, FECHA DE EMISION:25/11/2025"/>
    <m/>
    <m/>
    <m/>
    <m/>
    <m/>
    <m/>
    <n v="0"/>
    <n v="83717.789999999994"/>
    <s v="NO_CONCILIADO"/>
  </r>
  <r>
    <x v="110"/>
    <m/>
    <x v="110"/>
    <x v="219"/>
    <s v="B23517370002"/>
    <s v="BOD"/>
    <n v="2351737"/>
    <m/>
    <s v="00099021001 DEP.DE CHEQ.AJENOS,RET.DE CAM.,CONCEPTO: DEV. LINEA CORP. MOVIL SILVIA GLADYS ZARATE BERNAL-SEP-2025 FTE 41 ORG 111,DEP.: SEGIP , PROCEDENCIA: BANCO UNION S.A., CHEQUE: 16688, FECHA DE EMISION:18/11/2025"/>
    <m/>
    <m/>
    <m/>
    <m/>
    <m/>
    <m/>
    <n v="0"/>
    <n v="30"/>
    <s v="NO_CONCILIADO"/>
  </r>
  <r>
    <x v="110"/>
    <m/>
    <x v="110"/>
    <x v="219"/>
    <s v="B23517390002"/>
    <s v="BOD"/>
    <n v="2351739"/>
    <m/>
    <s v="00099021001 DEP.DE CHEQ.AJENOS,RET.DE CAM.,CONCEPTO: DEV. VIATICOS-2025 FTE 41 ORG 111 RAMOS CATUNTA WILSON H.R. 44177/2025 C-31 SIPN°804/2025,DEP.: SEGIP , PROCEDENCIA: BANCO UNION S.A., CHEQUE: 16694, FECHA DE EMISION:20/11/2025"/>
    <m/>
    <m/>
    <m/>
    <m/>
    <m/>
    <m/>
    <n v="0"/>
    <n v="1440.72"/>
    <s v="NO_CONCILIADO"/>
  </r>
  <r>
    <x v="110"/>
    <m/>
    <x v="110"/>
    <x v="219"/>
    <s v="B23517400002"/>
    <s v="BOD"/>
    <n v="2351740"/>
    <m/>
    <s v="00340012003 DEP.DE CHEQ.AJENOS,RET.DE CAM.,CONCEPTO: DEV. POR OBS. UD. NAL. ADU. INTR. RR.HH.-2024 FTE20 ORG 230 CUEVAS DUCHEN NATALY,DEP.: SEGIP , PROCEDENCIA: BANCO UNION S.A., CHEQUE: 16687, FECHA DE EMISION:20/11/2025"/>
    <m/>
    <m/>
    <m/>
    <m/>
    <m/>
    <m/>
    <n v="0"/>
    <n v="174"/>
    <s v="NO_CONCILIADO"/>
  </r>
  <r>
    <x v="110"/>
    <m/>
    <x v="110"/>
    <x v="219"/>
    <s v="B23517430002"/>
    <s v="BOD"/>
    <n v="2351743"/>
    <m/>
    <s v="00340012003 DEP.DE CHEQ.AJENOS,RET.DE CAM.,CONCEPTO: DEV. OBS. UNDAD NAL. AUD. INT. RRHH-2024 FTE 20 ORG 230 VARIOS FUN.,DEP.: SEGIP , PROCEDENCIA: BANCO UNION S.A., CHEQUE: 16691, FECHA DE EMISION:20/11/2025"/>
    <m/>
    <m/>
    <m/>
    <m/>
    <m/>
    <m/>
    <n v="0"/>
    <n v="442"/>
    <s v="NO_CONCILIADO"/>
  </r>
  <r>
    <x v="84"/>
    <m/>
    <x v="84"/>
    <x v="219"/>
    <s v="B23517550002"/>
    <s v="BOD"/>
    <n v="2351755"/>
    <m/>
    <s v="00078034201 DEP.DE CHEQ.AJENOS,RET.DE CAM.,CONCEPTO: PAGOS REALIZADOS POR PROPIETARIOS DE VEHICULOS, CONCILIACION TALLERES Y LICENCIA SIN GOCE DE HABERES,DEP.: EEC-GNV , PROCEDENCIA: BANCO UNION S.A., CHEQUE: 465, FECHA DE EMISION:24/11/2025"/>
    <m/>
    <m/>
    <m/>
    <m/>
    <m/>
    <m/>
    <n v="0"/>
    <n v="15739.62"/>
    <s v="NO_CONCILIADO"/>
  </r>
  <r>
    <x v="1"/>
    <m/>
    <x v="1"/>
    <x v="219"/>
    <s v="B23517580002"/>
    <s v="BOD"/>
    <n v="2351758"/>
    <m/>
    <s v="00099021001 DEP.DE CHEQ.AJENOS,RET.DE CAM.,CONCEPTO: DEPÓSITO,DEP.: JUDITH MENDOZA ENCINAS , PROCEDENCIA: BANCO UNION S.A., CHEQUE: 223881, FECHA DE EMISION:27/11/2025"/>
    <m/>
    <m/>
    <m/>
    <m/>
    <m/>
    <m/>
    <n v="0"/>
    <n v="215.87"/>
    <s v="NO_CONCILIADO"/>
  </r>
  <r>
    <x v="1"/>
    <m/>
    <x v="1"/>
    <x v="219"/>
    <s v="B23517640002"/>
    <s v="BOD"/>
    <n v="2351764"/>
    <m/>
    <s v="00099021001 DEP.DE CHEQ.AJENOS,RET.DE CAM.,CONCEPTO: DEPÓSITO,DEP.: JUDITH MENDOZA ENCINAS , PROCEDENCIA: BANCO UNION S.A., CHEQUE: 223882, FECHA DE EMISION:27/11/2025"/>
    <m/>
    <m/>
    <m/>
    <m/>
    <m/>
    <m/>
    <n v="0"/>
    <n v="227.02"/>
    <s v="NO_CONCILIADO"/>
  </r>
  <r>
    <x v="1"/>
    <m/>
    <x v="1"/>
    <x v="219"/>
    <s v="B23517680002"/>
    <s v="BOD"/>
    <n v="2351768"/>
    <m/>
    <s v="00099021001 DEP.DE CHEQ.AJENOS,RET.DE CAM.,CONCEPTO: DEPÓSITO,DEP.: PAOLA LIZETH MANU CAMACHO , PROCEDENCIA: BANCO UNION S.A., CHEQUE: 223883, FECHA DE EMISION:27/11/2025"/>
    <m/>
    <m/>
    <m/>
    <m/>
    <m/>
    <m/>
    <n v="0"/>
    <n v="2058"/>
    <s v="NO_CONCILIADO"/>
  </r>
  <r>
    <x v="62"/>
    <m/>
    <x v="62"/>
    <x v="219"/>
    <s v="B23517700002"/>
    <s v="BOD"/>
    <n v="2351770"/>
    <m/>
    <s v="00221022001 DEP.DE CHEQ.AJENOS,RET.DE CAM.,CONCEPTO: DEPÓSITO,DEP.: VERONICA ELIZABETH LOPEZ TARQUI , PROCEDENCIA: BANCO UNION S.A., CHEQUE: 223884, FECHA DE EMISION:27/11/2025"/>
    <m/>
    <m/>
    <m/>
    <m/>
    <m/>
    <m/>
    <n v="0"/>
    <n v="26340"/>
    <s v="NO_CONCILIADO"/>
  </r>
  <r>
    <x v="18"/>
    <m/>
    <x v="18"/>
    <x v="219"/>
    <s v="B23517770002"/>
    <s v="BOD"/>
    <n v="2351777"/>
    <m/>
    <s v="00046024204 DEP.DE CHEQ.AJENOS,RET.DE CAM.,CONCEPTO: DEVOLUCION DEL SR. FERNANDO LUIS VARGAS ZEBALLOS POR DESCUENTOS- SUMARIANTE,DEP.: ELIZABETH LUISA RIOS SAAVEDRA , PROCEDENCIA: BANCO UNION S.A., CHEQUE: 538, FECHA DE EMISION:24/11/2025"/>
    <m/>
    <m/>
    <m/>
    <m/>
    <m/>
    <m/>
    <n v="0"/>
    <n v="3174.2"/>
    <s v="NO_CONCILIADO"/>
  </r>
  <r>
    <x v="78"/>
    <m/>
    <x v="78"/>
    <x v="219"/>
    <s v="B23517780002"/>
    <s v="BOD"/>
    <n v="2351778"/>
    <m/>
    <s v="00234012001 DEP.DE CHEQ.AJENOS,RET.DE CAM.,CONCEPTO: DEVOLUCION DE LICENCIA SIN GOCE DE HABER SEGUN NOTA SGM. DAF. ADM. RR.HH - NI - 285/2025,DEP.: SERGEOMIN , PROCEDENCIA: BANCO UNION S.A., CHEQUE: 2108, FECHA DE EMISION:25/11/2025"/>
    <m/>
    <m/>
    <m/>
    <m/>
    <m/>
    <m/>
    <n v="0"/>
    <n v="9601.14"/>
    <s v="NO_CONCILIADO"/>
  </r>
  <r>
    <x v="70"/>
    <m/>
    <x v="70"/>
    <x v="219"/>
    <s v="B23517830002"/>
    <s v="BOD"/>
    <n v="2351783"/>
    <m/>
    <s v="00222012001 DEP.DE CHEQ.AJENOS,RET.DE CAM.,CONCEPTO: INIAF A NIVEL NACIONAL,DEP.: INIAF , PROCEDENCIA: BANCO UNION S.A., CHEQUE: 2795, FECHA DE EMISION:25/11/2025"/>
    <m/>
    <m/>
    <m/>
    <m/>
    <m/>
    <m/>
    <n v="0"/>
    <n v="26"/>
    <s v="NO_CONCILIADO"/>
  </r>
  <r>
    <x v="45"/>
    <m/>
    <x v="45"/>
    <x v="219"/>
    <s v="B23517930002"/>
    <s v="BOD"/>
    <n v="2351793"/>
    <m/>
    <s v="00099021001 DEP.DE CHEQ.AJENOS,RET.DE CAM.,CONCEPTO: DEVOLUCION DE PRIMA - AGETIC,DEP.: UNIBIENES S.A. , PROCEDENCIA: BANCO PARA EL FOMENTO A INICIATIVAS ECONOMICAS S.A.- BANCO FIE S.A., CHEQUE: 21, FECHA"/>
    <m/>
    <m/>
    <m/>
    <m/>
    <m/>
    <m/>
    <n v="0"/>
    <n v="1435.66"/>
    <s v="NO_CONCILIADO"/>
  </r>
  <r>
    <x v="56"/>
    <m/>
    <x v="56"/>
    <x v="219"/>
    <s v="B23517940002"/>
    <s v="BOD"/>
    <n v="2351794"/>
    <m/>
    <s v="00670012002 DEP.DE CHEQ.AJENOS,RET.DE CAM.,CONCEPTO: LIQUIDACION FINAL ACTIVOS - SEGURO FORTALEZA,DEP.: TED CHUQUISACA , PROCEDENCIA: BANCO UNION S.A., CHEQUE: 6125, FECHA DE EMISION:25/11/2025"/>
    <m/>
    <m/>
    <m/>
    <m/>
    <m/>
    <m/>
    <n v="0"/>
    <n v="1642938.71"/>
    <s v="NO_CONCILIADO"/>
  </r>
  <r>
    <x v="1"/>
    <m/>
    <x v="1"/>
    <x v="219"/>
    <s v="B23517970002"/>
    <s v="BOD"/>
    <n v="2351797"/>
    <m/>
    <s v="00099021001 DEP.DE CHEQ.AJENOS,RET.DE CAM.,CONCEPTO: DEVOLUCION DE PRIMA - AULP00006967,DEP.: UNIBIENES S.A. , PROCEDENCIA: BANCO PARA EL FOMENTO A INICIATIVAS ECONOMICAS S.A.- BANCO FIE S.A., CHEQUE: 20, FECHA"/>
    <m/>
    <m/>
    <m/>
    <m/>
    <m/>
    <m/>
    <n v="0"/>
    <n v="3378.79"/>
    <s v="NO_CONCILIADO"/>
  </r>
  <r>
    <x v="35"/>
    <m/>
    <x v="35"/>
    <x v="219"/>
    <s v="B23518020002"/>
    <s v="BOD"/>
    <n v="2351802"/>
    <m/>
    <s v="00206012001 DEP.DE CHEQ.AJENOS,RET.DE CAM.,CONCEPTO: DEPÓSITO POR OTROS INGRESOS,DEP.: INSTITUTO NACIONAL DE ESTADISTICA , PROCEDENCIA: BANCO UNION S.A., CHEQUE: 8623, FECHA DE EMISION:26/11/2025"/>
    <m/>
    <m/>
    <m/>
    <m/>
    <m/>
    <m/>
    <n v="0"/>
    <n v="70.09"/>
    <s v="NO_CONCILIADO"/>
  </r>
  <r>
    <x v="35"/>
    <m/>
    <x v="35"/>
    <x v="219"/>
    <s v="B23518030002"/>
    <s v="BOD"/>
    <n v="2351803"/>
    <m/>
    <s v="00206012001 DEP.DE CHEQ.AJENOS,RET.DE CAM.,CONCEPTO: DEPÓSITO POR OTROS INGRESOS,DEP.: INSTITUTO NACIONAL DE ESTADISTICA , PROCEDENCIA: BANCO UNION S.A., CHEQUE: 5690, FECHA DE EMISION:26/11/2025"/>
    <m/>
    <m/>
    <m/>
    <m/>
    <m/>
    <m/>
    <n v="0"/>
    <n v="12.49"/>
    <s v="NO_CONCILIADO"/>
  </r>
  <r>
    <x v="83"/>
    <m/>
    <x v="83"/>
    <x v="219"/>
    <s v="B23518050002"/>
    <s v="BOD"/>
    <n v="2351805"/>
    <m/>
    <s v="00283072001 DEP.DE CHEQ.AJENOS,RET.DE CAM.,CONCEPTO: DESCUENTOS DE PLANILLAS DE PAGOS A LOS CONSULTORES DE LINEA-GR-POTOSI,DEP.: ADUANA NACIONAL , PROCEDENCIA: BANCO UNION S.A., CHEQUE: 5393, FECHA DE EMISION:22/11/2025"/>
    <m/>
    <m/>
    <m/>
    <m/>
    <m/>
    <m/>
    <n v="0"/>
    <n v="1181.0999999999999"/>
    <s v="NO_CONCILIADO"/>
  </r>
  <r>
    <x v="39"/>
    <m/>
    <x v="39"/>
    <x v="219"/>
    <s v="G33888270002"/>
    <s v="CRV"/>
    <n v="3388827"/>
    <m/>
    <s v="REGULARIZACION DE TRANSFERENCIA DEL EXTERIOR SEGUN SWIFT NO.16696 DE FECHA 27/11/2025 ORDENANTE: VICECONSULADO DEL ESTADO PLURINACIONAL MATANZA-ARGENTINA REF:DEVOLUCIÓN DE SALDOS NO EJECUTADOS. LIB. 00099021001 TGN-RECURSOS ORDINARIOS (3987)"/>
    <m/>
    <m/>
    <m/>
    <m/>
    <m/>
    <m/>
    <n v="0"/>
    <n v="389558.82"/>
    <s v="NO_CONCILIADO"/>
  </r>
  <r>
    <x v="39"/>
    <m/>
    <x v="39"/>
    <x v="219"/>
    <s v="G33888280001"/>
    <s v="CVD"/>
    <n v="3388828"/>
    <m/>
    <s v="COBRO COSTOS DE PAPELERIA POR REGULARIZACION DE TRANSFERENCIA DEL EXTERIOR POR ORDEN DE VICECONSULADO DEL ESTADO PLURINACIONAL MATANZA-ARGENTINA REF:DEVOLUCIÓN DE SALDOS NO EJECUTADOS. LIB. 00099021001 TGN-RECURSOS ORDINARIOS (3987)"/>
    <m/>
    <m/>
    <m/>
    <m/>
    <m/>
    <m/>
    <n v="60"/>
    <n v="0"/>
    <s v="NO_CONCILIADO"/>
  </r>
  <r>
    <x v="5"/>
    <m/>
    <x v="5"/>
    <x v="219"/>
    <s v="Q23317010002"/>
    <s v="CRV"/>
    <n v="2331701"/>
    <m/>
    <s v="NUMERO DE LIBRETA CUT: 00086038008 OPERACIÓN E18 TRANSFERENCIA DEL SISTEMA FINANCIERO POR CUENTA DE TERCEROS A LA CUT A SOLICITUD DE WCS CITE WCS BOLIVIA 443 FY26"/>
    <m/>
    <m/>
    <m/>
    <m/>
    <m/>
    <m/>
    <n v="0"/>
    <n v="682927.27"/>
    <s v="NO_CONCILIADO"/>
  </r>
  <r>
    <x v="69"/>
    <m/>
    <x v="69"/>
    <x v="219"/>
    <s v="S11438080003"/>
    <s v="COB"/>
    <n v="1143808"/>
    <m/>
    <s v="||TRANSFERENCIA DE FONDOS S/G MENSAJE SWIFT NRO. 16779 EN ATENCIÓN A CORREO ELECTRÓNICO DE LA DGAC Y NOTA: DGAC/DAF/FIN/NE-0008/25 (HRE-TGL-2025-1866) ENVIADO POR LA DIRECCIÓN GENERAL DE AERONÁUTICA CIVIL (SECTOR PÚBLICO). DEBITO DE LA LIBRETA 00117012001 DGAC, REPOSICIÓN ÚTILES DE ESCRITORIO."/>
    <m/>
    <m/>
    <m/>
    <m/>
    <m/>
    <m/>
    <n v="60"/>
    <n v="0"/>
    <s v="NO_CONCILIADO"/>
  </r>
  <r>
    <x v="2"/>
    <m/>
    <x v="2"/>
    <x v="219"/>
    <s v="S11438110001"/>
    <s v="DEV"/>
    <n v="1143811"/>
    <m/>
    <s v="||TRANSFERENCIA DE FONDOS S/G.CITE: MEFP/VTCP/DGPOT/UPCFTGN/N°1210/2025 DE LA FECHA DEL MINISTERIO DE ECONOMIA Y FINANZAS PUBLICAS. (HRE-TSO-1684). DEBITO DE LA LIBRETA N°00513012015 YPFB - HEROES DEL CHACO - BS. (VENTA DIVISAS)"/>
    <m/>
    <m/>
    <m/>
    <m/>
    <m/>
    <m/>
    <n v="60956204.579999998"/>
    <n v="0"/>
    <s v="NO_CONCILIADO"/>
  </r>
  <r>
    <x v="2"/>
    <m/>
    <x v="2"/>
    <x v="219"/>
    <s v="S11438110004"/>
    <s v="COB"/>
    <n v="1143811"/>
    <m/>
    <s v="||TRANSFERENCIA DE FONDOS S/G.CITE: MEFP/VTCP/DGPOT/UPCFTGN/N°1210/2025 DE LA FECHA DEL MINISTERIO DE ECONOMIA Y FINANZAS PUBLICAS. (HRE-TSO-1684). DEBITO DE LA LIBRETA N°00513012007 YPFB RECURSOS NACIONALIZACIÓN. REPOSICION UTILES DE ESCRITORIO"/>
    <m/>
    <m/>
    <m/>
    <m/>
    <m/>
    <m/>
    <n v="60"/>
    <n v="0"/>
    <s v="NO_CONCILIADO"/>
  </r>
  <r>
    <x v="56"/>
    <m/>
    <x v="56"/>
    <x v="219"/>
    <s v="S11438130002"/>
    <s v="CRV"/>
    <n v="1143813"/>
    <m/>
    <s v="||TRANSFERENCIA DE FONDOS DEL EXTERIOR SEGUN SWIFT NO. 16783 DE LA FECHA, ORDENANTE BOTSCHAFT DES PLURINATIOLEN STATES BOLIVIEN A /FAVOR DEL ORGANO ELECTORAL PLURINACIONAL REF:DEVOLUCION DE SALDOS NO EJECUTADOS BERLIN-ALEMANIA. LIBRETA 00099021001 TGN RECURSOS ORDINARIOS EQUIVALENTE A EUR 1.176,64"/>
    <m/>
    <m/>
    <m/>
    <m/>
    <m/>
    <m/>
    <n v="0"/>
    <n v="9356.82"/>
    <s v="NO_CONCILIADO"/>
  </r>
  <r>
    <x v="56"/>
    <m/>
    <x v="56"/>
    <x v="219"/>
    <s v="S11438130003"/>
    <s v="COB"/>
    <n v="1143813"/>
    <m/>
    <s v="||TRANSFERENCIA DE FONDOS DEL EXTERIOR SEGUN SWIFT NO. 16783 DE LA FECHA, ORDENANTE BOTSCHAFT DES PLURINATIOLEN STATES BOLIVIEN A /FAVOR DEL ORGANO ELECTORAL PLURINACIONAL REF:DEVOLUCION DE SALDOS NO EJECUTADOS BERLIN-ALEMANIA. CGO. LIBRETA 00099021001 TGN RECURSOS ORDINARIOS (UTILES DE ESCRITORIO)"/>
    <m/>
    <m/>
    <m/>
    <m/>
    <m/>
    <m/>
    <n v="60"/>
    <n v="0"/>
    <s v="NO_CONCILIADO"/>
  </r>
  <r>
    <x v="5"/>
    <m/>
    <x v="5"/>
    <x v="219"/>
    <s v="Q23323530002"/>
    <s v="CRV"/>
    <n v="2332353"/>
    <m/>
    <s v="NUMERO DE LIBRETA CUT: 00086038008 OPERACIÓN E18 TRANSFERENCIA DEL SISTEMA FINANCIERO POR CUENTA DE TERCEROS A LA CUT A SOLICITUD DE WCS CITE WCS BOLIVIA 456 FY26"/>
    <m/>
    <m/>
    <m/>
    <m/>
    <m/>
    <m/>
    <n v="0"/>
    <n v="457500"/>
    <s v="NO_CONCILIADO"/>
  </r>
  <r>
    <x v="5"/>
    <m/>
    <x v="5"/>
    <x v="219"/>
    <s v="Q23323560002"/>
    <s v="CRV"/>
    <n v="2332356"/>
    <m/>
    <s v="NUMERO DE LIBRETA CUT: 00086038008 OPERACIÓN E18 TRANSFERENCIA DEL SISTEMA FINANCIERO POR CUENTA DE TERCEROS A LA CUT A SOLICITUD DE WCS CITE WCS BOLIVIA 457 FY26"/>
    <m/>
    <m/>
    <m/>
    <m/>
    <m/>
    <m/>
    <n v="0"/>
    <n v="457500"/>
    <s v="NO_CONCILIADO"/>
  </r>
  <r>
    <x v="3"/>
    <m/>
    <x v="3"/>
    <x v="219"/>
    <s v="S11437990002"/>
    <s v="CRV"/>
    <n v="1382"/>
    <m/>
    <s v="||TRANSFERENCIA A LA CUENTA ÚNICA DEL TESORO POR REMUNERACIÓN MÁXIMA DEL SECTOR PÚBLICO DE ALIAGA LIMACHI MARCELINO NARCISO Y PINO GUZMAN GUMERCINDO HECTOR, CORRESPONDIENTE AL MES DE OCTUBRE/2025, SEGÚN DOCUMENTOS ADJUNTOS. TRANSFERENCIA REM.MAXIMA DE ALIAGA LIMACHI Y PINO GUZMAN CORRESP. A OCT/2025 LIBRETA 00099021001"/>
    <m/>
    <m/>
    <m/>
    <m/>
    <m/>
    <m/>
    <n v="0"/>
    <n v="6990.25"/>
    <s v="NO_CONCILIADO"/>
  </r>
  <r>
    <x v="1"/>
    <m/>
    <x v="1"/>
    <x v="220"/>
    <s v="O23521150002"/>
    <s v="BOD"/>
    <n v="2352115"/>
    <m/>
    <s v="00099021001 DEPOSITO DE EFECTIVO, DEPOSITANTE: RICHAR VALENTIN QUISBERT LAURA C.I. 3383211, CONCEPTO: DEPÓSITO MÁXIMO EXCEDENTE A LA REMUNERACIÓN MÁXIMA NOVIEMBRE 2025, CUENTA DE DEPOSITO: CUENTA UNICA DEL TESORO"/>
    <m/>
    <m/>
    <m/>
    <m/>
    <m/>
    <m/>
    <n v="0"/>
    <n v="13795"/>
    <s v="NO_CONCILIADO"/>
  </r>
  <r>
    <x v="0"/>
    <m/>
    <x v="0"/>
    <x v="220"/>
    <s v="O23521250002"/>
    <s v="BOD"/>
    <n v="2352125"/>
    <m/>
    <s v="00015011108 DEPOSITO DE EFECTIVO, DEPOSITANTE: ABAD RODOLFO ARANA LOAYZA, CONCEPTO: EXAMEN PREOCUPACIONAL, CUENTA DE DEPOSITO: CUENTA UNICA DEL TESORO"/>
    <m/>
    <m/>
    <m/>
    <m/>
    <m/>
    <m/>
    <n v="0"/>
    <n v="100"/>
    <s v="NO_CONCILIADO"/>
  </r>
  <r>
    <x v="110"/>
    <m/>
    <x v="110"/>
    <x v="220"/>
    <s v="O23521260002"/>
    <s v="BOD"/>
    <n v="2352126"/>
    <m/>
    <s v="00099021001 DEPOSITO DE EFECTIVO, DEPOSITANTE: TERESA PATRICIA LINO VASQUEZ, CONCEPTO: DEVOLUCION DE SUELDO DEL MES DE OCTUBRE 2025, CUENTA DE DEPOSITO: CUENTA UNICA DEL TESORO/DJBR"/>
    <m/>
    <m/>
    <m/>
    <m/>
    <m/>
    <m/>
    <n v="0"/>
    <n v="144.1"/>
    <s v="NO_CONCILIADO"/>
  </r>
  <r>
    <x v="1"/>
    <m/>
    <x v="1"/>
    <x v="220"/>
    <s v="O23521430002"/>
    <s v="BOD"/>
    <n v="2352143"/>
    <m/>
    <s v="00099021001 DEPOSITO DE EFECTIVO, DEPOSITANTE: PABLO SALAZAR MORALES, CONCEPTO: DEVOLUCION DE PASAJE AEREO NO UTILIZADO, CUENTA DE DEPOSITO: CUENTA UNICA DEL TESORO"/>
    <m/>
    <m/>
    <m/>
    <m/>
    <m/>
    <m/>
    <n v="0"/>
    <n v="2193"/>
    <s v="NO_CONCILIADO"/>
  </r>
  <r>
    <x v="18"/>
    <m/>
    <x v="18"/>
    <x v="220"/>
    <s v="O23521660002"/>
    <s v="BOD"/>
    <n v="2352166"/>
    <m/>
    <s v="00046171101 DEPOSITO DE EFECTIVO, DEPOSITANTE: OSTEOGRUP S.R.L., CONCEPTO: SANCION PECUNIARIA, CUENTA DE DEPOSITO: CUENTA UNICA DEL TESORO"/>
    <m/>
    <m/>
    <m/>
    <m/>
    <m/>
    <m/>
    <n v="0"/>
    <n v="2500"/>
    <s v="NO_CONCILIADO"/>
  </r>
  <r>
    <x v="1"/>
    <m/>
    <x v="1"/>
    <x v="220"/>
    <s v="O23521900002"/>
    <s v="BOD"/>
    <n v="2352190"/>
    <m/>
    <s v="00099021001 DEPOSITO DE EFECTIVO, DEPOSITANTE: JIMMY SILES GABRIEL, CONCEPTO: DEVOLUCION DE HABERES DE DOCENCIA DEL MES FEBRERO GESTION 2024, CUENTA DE DEPOSITO: CUENTA UNICA DEL TESORO"/>
    <m/>
    <m/>
    <m/>
    <m/>
    <m/>
    <m/>
    <n v="0"/>
    <n v="1597.84"/>
    <s v="NO_CONCILIADO"/>
  </r>
  <r>
    <x v="1"/>
    <m/>
    <x v="1"/>
    <x v="220"/>
    <s v="O23521960002"/>
    <s v="BOD"/>
    <n v="2352196"/>
    <m/>
    <s v="00099021001 DEPOSITO DE EFECTIVO, DEPOSITANTE: JIMMY SILES GABRIEL, CONCEPTO: DEVOLUCION DE HABERES DE DOCENCIA DEL MES MAYO GESTION 2024, CUENTA DE DEPOSITO: CUENTA UNICA DEL TESORO"/>
    <m/>
    <m/>
    <m/>
    <m/>
    <m/>
    <m/>
    <n v="0"/>
    <n v="2984.27"/>
    <s v="NO_CONCILIADO"/>
  </r>
  <r>
    <x v="1"/>
    <m/>
    <x v="1"/>
    <x v="220"/>
    <s v="O23521920002"/>
    <s v="BOD"/>
    <n v="2352192"/>
    <m/>
    <s v="00099021001 DEPOSITO DE EFECTIVO, DEPOSITANTE: JIMMY SILES GABRIEL, CONCEPTO: DEVOLUCION DE HABERES DE DOCENCIA DEL MES MARZO GESTION 2024, CUENTA DE DEPOSITO: CUENTA UNICA DEL TESORO"/>
    <m/>
    <m/>
    <m/>
    <m/>
    <m/>
    <m/>
    <n v="0"/>
    <n v="2819.71"/>
    <s v="NO_CONCILIADO"/>
  </r>
  <r>
    <x v="1"/>
    <m/>
    <x v="1"/>
    <x v="220"/>
    <s v="O23521930002"/>
    <s v="BOD"/>
    <n v="2352193"/>
    <m/>
    <s v="00099021001 DEPOSITO DE EFECTIVO, DEPOSITANTE: JIMMY SILES GABRIEL, CONCEPTO: DEVOLUCION DE HABERES DE DOCENCIA DEL MES ABRIL GESTION 2024, CUENTA DE DEPOSITO: CUENTA UNICA DEL TESORO"/>
    <m/>
    <m/>
    <m/>
    <m/>
    <m/>
    <m/>
    <n v="0"/>
    <n v="2819.71"/>
    <s v="NO_CONCILIADO"/>
  </r>
  <r>
    <x v="1"/>
    <m/>
    <x v="1"/>
    <x v="220"/>
    <s v="O23521940002"/>
    <s v="BOD"/>
    <n v="2352194"/>
    <m/>
    <s v="00099021001 DEPOSITO DE EFECTIVO, DEPOSITANTE: JIMMY SILES GABRIEL, CONCEPTO: DEVOLUCION DE HABERES DE DOCENCIA REINTEGRO GESTION 2024, CUENTA DE DEPOSITO: CUENTA UNICA DEL TESORO"/>
    <m/>
    <m/>
    <m/>
    <m/>
    <m/>
    <m/>
    <n v="0"/>
    <n v="422.38"/>
    <s v="NO_CONCILIADO"/>
  </r>
  <r>
    <x v="1"/>
    <m/>
    <x v="1"/>
    <x v="220"/>
    <s v="O23521980002"/>
    <s v="BOD"/>
    <n v="2352198"/>
    <m/>
    <s v="00099021001 DEPOSITO DE EFECTIVO, DEPOSITANTE: JIMMY SILES GABRIEL, CONCEPTO: DEVOLUCION DE HABERES DE DOCENCIA DEL MES JUNIO GESTION 2024, CUENTA DE DEPOSITO: CUENTA UNICA DEL TESORO"/>
    <m/>
    <m/>
    <m/>
    <m/>
    <m/>
    <m/>
    <n v="0"/>
    <n v="2984.27"/>
    <s v="NO_CONCILIADO"/>
  </r>
  <r>
    <x v="1"/>
    <m/>
    <x v="1"/>
    <x v="220"/>
    <s v="O23521990002"/>
    <s v="BOD"/>
    <n v="2352199"/>
    <m/>
    <s v="00099021001 DEPOSITO DE EFECTIVO, DEPOSITANTE: JIMMY SILES GABRIEL, CONCEPTO: DEVOLUCION DE HABERES DE DOCENCIA DEL MES JULIO GESTION 2024, CUENTA DE DEPOSITO: CUENTA UNICA DEL TESORO"/>
    <m/>
    <m/>
    <m/>
    <m/>
    <m/>
    <m/>
    <n v="0"/>
    <n v="2287.9499999999998"/>
    <s v="NO_CONCILIADO"/>
  </r>
  <r>
    <x v="1"/>
    <m/>
    <x v="1"/>
    <x v="220"/>
    <s v="O23522000002"/>
    <s v="BOD"/>
    <n v="2352200"/>
    <m/>
    <s v="00099021001 DEPOSITO DE EFECTIVO, DEPOSITANTE: JIMMY SILES GABRIEL, CONCEPTO: DEVOLUCION DE HABERES DE DOCENCIA DEL MES AGOSTO GESTION 2024, CUENTA DE DEPOSITO: CUENTA UNICA DEL TESORO"/>
    <m/>
    <m/>
    <m/>
    <m/>
    <m/>
    <m/>
    <n v="0"/>
    <n v="2984.27"/>
    <s v="NO_CONCILIADO"/>
  </r>
  <r>
    <x v="1"/>
    <m/>
    <x v="1"/>
    <x v="220"/>
    <s v="O23522010002"/>
    <s v="BOD"/>
    <n v="2352201"/>
    <m/>
    <s v="00099021001 DEPOSITO DE EFECTIVO, DEPOSITANTE: JIMMY SILES GABRIEL, CONCEPTO: DEVOLUCION DE HABERES DE DOCENCIA DEL MES SEPTIEMBRE GESTION 2024, CUENTA DE DEPOSITO: CUENTA UNICA DEL TESORO"/>
    <m/>
    <m/>
    <m/>
    <m/>
    <m/>
    <m/>
    <n v="0"/>
    <n v="2984.27"/>
    <s v="NO_CONCILIADO"/>
  </r>
  <r>
    <x v="103"/>
    <m/>
    <x v="103"/>
    <x v="220"/>
    <s v="O23522020002"/>
    <s v="BOD"/>
    <n v="2352202"/>
    <m/>
    <s v="00514014302 DEPOSITO DE EFECTIVO, DEPOSITANTE: REYNALDO PINAYA, CONCEPTO: DEVOLUCION, CUENTA DE DEPOSITO: CUENTA UNICA DEL TESORO"/>
    <m/>
    <m/>
    <m/>
    <m/>
    <m/>
    <m/>
    <n v="0"/>
    <n v="116"/>
    <s v="NO_CONCILIADO"/>
  </r>
  <r>
    <x v="1"/>
    <m/>
    <x v="1"/>
    <x v="220"/>
    <s v="O23522030002"/>
    <s v="BOD"/>
    <n v="2352203"/>
    <m/>
    <s v="00099021001 DEPOSITO DE EFECTIVO, DEPOSITANTE: JIMMY SILES GABRIEL, CONCEPTO: DEVOLUCION DE HABERES DE DOCENCIA DEL MES OCTUBRE GESTION 2024, CUENTA DE DEPOSITO: CUENTA UNICA DEL TESORO"/>
    <m/>
    <m/>
    <m/>
    <m/>
    <m/>
    <m/>
    <n v="0"/>
    <n v="2997.06"/>
    <s v="NO_CONCILIADO"/>
  </r>
  <r>
    <x v="103"/>
    <m/>
    <x v="103"/>
    <x v="220"/>
    <s v="O23522040002"/>
    <s v="BOD"/>
    <n v="2352204"/>
    <m/>
    <s v="00514014302 DEPOSITO DE EFECTIVO, DEPOSITANTE: WILBER MEDRANO, CONCEPTO: DEVOLUCION, CUENTA DE DEPOSITO: CUENTA UNICA DEL TESORO"/>
    <m/>
    <m/>
    <m/>
    <m/>
    <m/>
    <m/>
    <n v="0"/>
    <n v="894.87"/>
    <s v="NO_CONCILIADO"/>
  </r>
  <r>
    <x v="103"/>
    <m/>
    <x v="103"/>
    <x v="220"/>
    <s v="O23522050002"/>
    <s v="BOD"/>
    <n v="2352205"/>
    <m/>
    <s v="00514014302 DEPOSITO DE EFECTIVO, DEPOSITANTE: WILBER MEDRANO, CONCEPTO: DEVOLUCION, CUENTA DE DEPOSITO: CUENTA UNICA DEL TESORO"/>
    <m/>
    <m/>
    <m/>
    <m/>
    <m/>
    <m/>
    <n v="0"/>
    <n v="100"/>
    <s v="NO_CONCILIADO"/>
  </r>
  <r>
    <x v="103"/>
    <m/>
    <x v="103"/>
    <x v="220"/>
    <s v="O23522070002"/>
    <s v="BOD"/>
    <n v="2352207"/>
    <m/>
    <s v="00514014302 DEPOSITO DE EFECTIVO, DEPOSITANTE: ALEJANDRO CADIMA, CONCEPTO: DEVOLUCION, CUENTA DE DEPOSITO: CUENTA UNICA DEL TESORO"/>
    <m/>
    <m/>
    <m/>
    <m/>
    <m/>
    <m/>
    <n v="0"/>
    <n v="120"/>
    <s v="NO_CONCILIADO"/>
  </r>
  <r>
    <x v="103"/>
    <m/>
    <x v="103"/>
    <x v="220"/>
    <s v="O23522080002"/>
    <s v="BOD"/>
    <n v="2352208"/>
    <m/>
    <s v="00514014302 DEPOSITO DE EFECTIVO, DEPOSITANTE: JAVIER QUIROZ, CONCEPTO: DEVOLUCION, CUENTA DE DEPOSITO: CUENTA UNICA DEL TESORO"/>
    <m/>
    <m/>
    <m/>
    <m/>
    <m/>
    <m/>
    <n v="0"/>
    <n v="94"/>
    <s v="NO_CONCILIADO"/>
  </r>
  <r>
    <x v="1"/>
    <m/>
    <x v="1"/>
    <x v="220"/>
    <s v="O23522290002"/>
    <s v="BOD"/>
    <n v="2352229"/>
    <m/>
    <s v="00099021001 DEPOSITO DE EFECTIVO, DEPOSITANTE: JIMMY SILES GABRIEL, CONCEPTO: DEVOLUCION DE HABERES DE DOCENCIA DEL MES NOVIEMBRE GESTION 2024, CUENTA DE DEPOSITO: CUENTA UNICA DEL TESORO"/>
    <m/>
    <m/>
    <m/>
    <m/>
    <m/>
    <m/>
    <n v="0"/>
    <n v="1498.53"/>
    <s v="NO_CONCILIADO"/>
  </r>
  <r>
    <x v="0"/>
    <m/>
    <x v="0"/>
    <x v="220"/>
    <s v="O23522300002"/>
    <s v="BOD"/>
    <n v="2352230"/>
    <m/>
    <s v="00015011108 DEPOSITO DE EFECTIVO, DEPOSITANTE: CAMILO ALBERTO MORALES CENTELLAS, CONCEPTO: FORMULARIO PARA EL EXAMEN PREOCUPACIONAL, CUENTA DE DEPOSITO: CUENTA UNICA DEL TESORO"/>
    <m/>
    <m/>
    <m/>
    <m/>
    <m/>
    <m/>
    <n v="0"/>
    <n v="100"/>
    <s v="NO_CONCILIADO"/>
  </r>
  <r>
    <x v="126"/>
    <m/>
    <x v="126"/>
    <x v="220"/>
    <s v="O23522400002"/>
    <s v="BOD"/>
    <n v="2352240"/>
    <m/>
    <s v="00099021001 DEPOSITO DE EFECTIVO, DEPOSITANTE: GERY ROJAS ANTEZANA, CONCEPTO: DEVOLUCION DE PASAJES AEREOS NO UTILIZADOS, CUENTA DE DEPOSITO: CUENTA UNICA DEL TESORO/DJBR"/>
    <m/>
    <m/>
    <m/>
    <m/>
    <m/>
    <m/>
    <n v="0"/>
    <n v="939"/>
    <s v="NO_CONCILIADO"/>
  </r>
  <r>
    <x v="62"/>
    <m/>
    <x v="62"/>
    <x v="220"/>
    <s v="O23522450002"/>
    <s v="BOD"/>
    <n v="2352245"/>
    <m/>
    <s v="00221022001 DEPOSITO DE EFECTIVO, DEPOSITANTE: EMPRESA MINDEPO SRL, CONCEPTO: OPERACIONES FUERA DE PLAZO M02, CUENTA DE DEPOSITO: CUENTA UNICA DEL TESORO"/>
    <m/>
    <m/>
    <m/>
    <m/>
    <m/>
    <m/>
    <n v="0"/>
    <n v="600"/>
    <s v="NO_CONCILIADO"/>
  </r>
  <r>
    <x v="62"/>
    <m/>
    <x v="62"/>
    <x v="220"/>
    <s v="O23522460002"/>
    <s v="BOD"/>
    <n v="2352246"/>
    <m/>
    <s v="00221022001 DEPOSITO DE EFECTIVO, DEPOSITANTE: EMPRESA MINDEPO SRL, CONCEPTO: OPERACIONES FUERA DE PLAZO M02, CUENTA DE DEPOSITO: CUENTA UNICA DEL TESORO"/>
    <m/>
    <m/>
    <m/>
    <m/>
    <m/>
    <m/>
    <n v="0"/>
    <n v="500"/>
    <s v="NO_CONCILIADO"/>
  </r>
  <r>
    <x v="62"/>
    <m/>
    <x v="62"/>
    <x v="220"/>
    <s v="O23522470002"/>
    <s v="BOD"/>
    <n v="2352247"/>
    <m/>
    <s v="00221022001 DEPOSITO DE EFECTIVO, DEPOSITANTE: EMPRESA MINDEPO SRL, CONCEPTO: OPERACIONES FUERA DE PLAZO M02, CUENTA DE DEPOSITO: CUENTA UNICA DEL TESORO"/>
    <m/>
    <m/>
    <m/>
    <m/>
    <m/>
    <m/>
    <n v="0"/>
    <n v="500"/>
    <s v="NO_CONCILIADO"/>
  </r>
  <r>
    <x v="62"/>
    <m/>
    <x v="62"/>
    <x v="220"/>
    <s v="O23522480002"/>
    <s v="BOD"/>
    <n v="2352248"/>
    <m/>
    <s v="00221022001 DEPOSITO DE EFECTIVO, DEPOSITANTE: EMPRESA MINDEPO SRL, CONCEPTO: OPERACIONES FUERA DE PLAZO M02, CUENTA DE DEPOSITO: CUENTA UNICA DEL TESORO"/>
    <m/>
    <m/>
    <m/>
    <m/>
    <m/>
    <m/>
    <n v="0"/>
    <n v="400"/>
    <s v="NO_CONCILIADO"/>
  </r>
  <r>
    <x v="9"/>
    <m/>
    <x v="9"/>
    <x v="220"/>
    <s v="O23523000002"/>
    <s v="BOD"/>
    <n v="2352300"/>
    <m/>
    <s v="00016011101 DEPOSITO DE EFECTIVO, DEPOSITANTE: LIBRERIA DEL MINISTERIO DE EDUCACION, CONCEPTO: VENTA DE MATERIAL BIBLIOGRAFICO Y/O MULTIMEDIA DE LA LIBRERIA DEL MINISTERIO DE EDUCACION, CUENTA DE DEPOSITO: CUENTA UNICA DEL TESORO"/>
    <m/>
    <m/>
    <m/>
    <m/>
    <m/>
    <m/>
    <n v="0"/>
    <n v="21"/>
    <s v="NO_CONCILIADO"/>
  </r>
  <r>
    <x v="18"/>
    <m/>
    <x v="18"/>
    <x v="220"/>
    <s v="O23522950002"/>
    <s v="BOD"/>
    <n v="2352295"/>
    <m/>
    <s v="00046114201 DEPOSITO DE EFECTIVO, DEPOSITANTE: ELEIN FIORELA CAÑAVERAL YUPANQUI, CONCEPTO: DEPÓSITO POR UN DIA SIN GOCE DE HABER PLANILLA MES OCTURE 2025, CUENTA DE DEPOSITO: CUENTA UNICA DEL TESORO"/>
    <m/>
    <m/>
    <m/>
    <m/>
    <m/>
    <m/>
    <n v="0"/>
    <n v="160.13"/>
    <s v="NO_CONCILIADO"/>
  </r>
  <r>
    <x v="18"/>
    <m/>
    <x v="18"/>
    <x v="220"/>
    <s v="O23522980002"/>
    <s v="BOD"/>
    <n v="2352298"/>
    <m/>
    <s v="00046114201 DEPOSITO DE EFECTIVO, DEPOSITANTE: CRISTIAN OLIVERA PEREDO, CONCEPTO: DEPÓSITO POR PERMISO SIN GOCE DE HABER, CUENTA DE DEPOSITO: CUENTA UNICA DEL TESORO"/>
    <m/>
    <m/>
    <m/>
    <m/>
    <m/>
    <m/>
    <n v="0"/>
    <n v="153.63"/>
    <s v="NO_CONCILIADO"/>
  </r>
  <r>
    <x v="48"/>
    <m/>
    <x v="48"/>
    <x v="220"/>
    <s v="B23521180002"/>
    <s v="BOD"/>
    <n v="2352118"/>
    <m/>
    <s v="00099021001 DEP.DE CHEQ.AJENOS,RET.DE CAM.,CONCEPTO: DEVOLUCION DE PASAJES AEREOS DE LA AGENCIA BOLIVIANA DE TURISMO ABOTUR LTDA,DEP.: MINISTERIO DE DESARROLLO PRODUCTIVO , PROCEDENCIA: BANCO UNION S.A., CHEQUE: 1440, FECHA DE EMISION:27/11/2025"/>
    <m/>
    <m/>
    <m/>
    <m/>
    <m/>
    <m/>
    <n v="0"/>
    <n v="1755"/>
    <s v="NO_CONCILIADO"/>
  </r>
  <r>
    <x v="37"/>
    <m/>
    <x v="37"/>
    <x v="220"/>
    <s v="B23521190002"/>
    <s v="BOD"/>
    <n v="2352119"/>
    <m/>
    <s v="00660082001 DEP.DE CHEQ.AJENOS,RET.DE CAM.,CONCEPTO: DEVOLUCION DE VIATICOS DE 5 FUNCIONARIOS,DEP.: ORGANO JUDICIAL DISTRITO COCHABAMBA , PROCEDENCIA: BANCO UNION S.A., CHEQUE: 1127, FECHA DE EMISION:20/11/2025"/>
    <m/>
    <m/>
    <m/>
    <m/>
    <m/>
    <m/>
    <n v="0"/>
    <n v="2660"/>
    <s v="NO_CONCILIADO"/>
  </r>
  <r>
    <x v="48"/>
    <m/>
    <x v="48"/>
    <x v="220"/>
    <s v="B23521220002"/>
    <s v="BOD"/>
    <n v="2352122"/>
    <m/>
    <s v="00041011104 DEP.DE CHEQ.AJENOS,RET.DE CAM.,CONCEPTO: CORRESPONDIENTE A LA EMISION DE LA CERTIFICACION SELLO HECHO EN BOLIVIA,DEP.: MINISTERIO DE DESARROLLO PRODUCTIVO , PROCEDENCIA: BANCO UNION S.A., CHEQUE: 1441, FECHA DE EMISION:27/11/2025"/>
    <m/>
    <m/>
    <m/>
    <m/>
    <m/>
    <m/>
    <n v="0"/>
    <n v="10750"/>
    <s v="NO_CONCILIADO"/>
  </r>
  <r>
    <x v="0"/>
    <m/>
    <x v="0"/>
    <x v="220"/>
    <s v="B23521380002"/>
    <s v="BOD"/>
    <n v="2352138"/>
    <m/>
    <s v="00015011108 DEP.DE CHEQ.AJENOS,RET.DE CAM.,CONCEPTO: DEPÓSITO A LA CUT,DEP.: MINISTERIO DE GOBIERNO , PROCEDENCIA: BANCO UNION S.A., CHEQUE: 3134, FECHA DE EMISION:18/11/2025"/>
    <m/>
    <m/>
    <m/>
    <m/>
    <m/>
    <m/>
    <n v="0"/>
    <n v="2400"/>
    <s v="NO_CONCILIADO"/>
  </r>
  <r>
    <x v="0"/>
    <m/>
    <x v="0"/>
    <x v="220"/>
    <s v="B23521420002"/>
    <s v="BOD"/>
    <n v="2352142"/>
    <m/>
    <s v="00015011108 DEP.DE CHEQ.AJENOS,RET.DE CAM.,CONCEPTO: DEPÓSITO A LA CUT,DEP.: MINISTERIO DE GOBIERNO , PROCEDENCIA: BANCO UNION S.A., CHEQUE: 52568, FECHA DE EMISION:18/11/2025"/>
    <m/>
    <m/>
    <m/>
    <m/>
    <m/>
    <m/>
    <n v="0"/>
    <n v="100"/>
    <s v="NO_CONCILIADO"/>
  </r>
  <r>
    <x v="0"/>
    <m/>
    <x v="0"/>
    <x v="220"/>
    <s v="B23521440002"/>
    <s v="BOD"/>
    <n v="2352144"/>
    <m/>
    <s v="00015011108 DEP.DE CHEQ.AJENOS,RET.DE CAM.,CONCEPTO: DEPÓSITO A LA CUT,DEP.: MINISTERIO DE GOBIERNO , PROCEDENCIA: BANCO UNION S.A., CHEQUE: 52569, FECHA DE EMISION:18/11/2025"/>
    <m/>
    <m/>
    <m/>
    <m/>
    <m/>
    <m/>
    <n v="0"/>
    <n v="100"/>
    <s v="NO_CONCILIADO"/>
  </r>
  <r>
    <x v="0"/>
    <m/>
    <x v="0"/>
    <x v="220"/>
    <s v="B23521450002"/>
    <s v="BOD"/>
    <n v="2352145"/>
    <m/>
    <s v="00015011108 DEP.DE CHEQ.AJENOS,RET.DE CAM.,CONCEPTO: DEPÓSITO A LA CUT,DEP.: MINISTERIO DE GOBIERNO , PROCEDENCIA: BANCO UNION S.A., CHEQUE: 3136, FECHA DE EMISION:18/11/2025"/>
    <m/>
    <m/>
    <m/>
    <m/>
    <m/>
    <m/>
    <n v="0"/>
    <n v="3"/>
    <s v="NO_CONCILIADO"/>
  </r>
  <r>
    <x v="0"/>
    <m/>
    <x v="0"/>
    <x v="220"/>
    <s v="B23521460002"/>
    <s v="BOD"/>
    <n v="2352146"/>
    <m/>
    <s v="00015011108 DEP.DE CHEQ.AJENOS,RET.DE CAM.,CONCEPTO: DEPÓSITO A LA CUT,DEP.: MINISTERIO DE GOBIERNO , PROCEDENCIA: BANCO UNION S.A., CHEQUE: 52567, FECHA DE EMISION:18/11/2025"/>
    <m/>
    <m/>
    <m/>
    <m/>
    <m/>
    <m/>
    <n v="0"/>
    <n v="100"/>
    <s v="NO_CONCILIADO"/>
  </r>
  <r>
    <x v="1"/>
    <m/>
    <x v="1"/>
    <x v="220"/>
    <s v="B23521500002"/>
    <s v="BOD"/>
    <n v="2352150"/>
    <m/>
    <s v="00099021001 DEP.DE CHEQ.AJENOS,RET.DE CAM.,CONCEPTO: COBRO MULTAS CONSTRUCCION TINGLADO COBIJA POL. BOL.,DEP.: RAMOS CONSTRUCCIONES SRL , PROCEDENCIA: BANCO UNION S.A., CHEQUE: 52566, FECHA DE EMISION:18/11/2025"/>
    <m/>
    <m/>
    <m/>
    <m/>
    <m/>
    <m/>
    <n v="0"/>
    <n v="7565.49"/>
    <s v="NO_CONCILIADO"/>
  </r>
  <r>
    <x v="37"/>
    <m/>
    <x v="37"/>
    <x v="220"/>
    <s v="B23521530002"/>
    <s v="BOD"/>
    <n v="2352153"/>
    <m/>
    <s v="00660032001 DEP.DE CHEQ.AJENOS,RET.DE CAM.,CONCEPTO: DEVOLUCION DE PASAJES Y VIATICOS,DEP.: ORGANO JUDICIAL-DISTRITO SUCRE , PROCEDENCIA: BANCO UNION S.A., CHEQUE: 340, FECHA DE EMISION:24/11/2025"/>
    <m/>
    <m/>
    <m/>
    <m/>
    <m/>
    <m/>
    <n v="0"/>
    <n v="1634.5"/>
    <s v="NO_CONCILIADO"/>
  </r>
  <r>
    <x v="62"/>
    <m/>
    <x v="62"/>
    <x v="220"/>
    <s v="B23521570002"/>
    <s v="BOD"/>
    <n v="2352157"/>
    <m/>
    <s v="00221022001 DEP.DE CHEQ.AJENOS,RET.DE CAM.,CONCEPTO: DEPÓSITO,DEP.: DANIELA COLQUE MARCA , PROCEDENCIA: BANCO UNION S.A., CHEQUE: 223886, FECHA DE EMISION:28/11/2025"/>
    <m/>
    <m/>
    <m/>
    <m/>
    <m/>
    <m/>
    <n v="0"/>
    <n v="400"/>
    <s v="NO_CONCILIADO"/>
  </r>
  <r>
    <x v="62"/>
    <m/>
    <x v="62"/>
    <x v="220"/>
    <s v="B23521580002"/>
    <s v="BOD"/>
    <n v="2352158"/>
    <m/>
    <s v="00221022001 DEP.DE CHEQ.AJENOS,RET.DE CAM.,CONCEPTO: DEPÓSITO,DEP.: DANIELA COLQUE MARCA , PROCEDENCIA: BANCO UNION S.A., CHEQUE: 223887, FECHA DE EMISION:28/11/2025"/>
    <m/>
    <m/>
    <m/>
    <m/>
    <m/>
    <m/>
    <n v="0"/>
    <n v="900"/>
    <s v="NO_CONCILIADO"/>
  </r>
  <r>
    <x v="59"/>
    <m/>
    <x v="59"/>
    <x v="220"/>
    <s v="B23521590002"/>
    <s v="BOD"/>
    <n v="2352159"/>
    <m/>
    <s v="00599012001 DEP.DE CHEQ.AJENOS,RET.DE CAM.,CONCEPTO: DEVOLUCION DE INCAPACIDADES GESTION 2024 SEGUN I/2025-19220,DEP.: EBA , PROCEDENCIA: BANCO UNION S.A., CHEQUE: 1134, FECHA DE EMISION:27/11/2025"/>
    <m/>
    <m/>
    <m/>
    <m/>
    <m/>
    <m/>
    <n v="0"/>
    <n v="244471.59"/>
    <s v="NO_CONCILIADO"/>
  </r>
  <r>
    <x v="62"/>
    <m/>
    <x v="62"/>
    <x v="220"/>
    <s v="B23521600002"/>
    <s v="BOD"/>
    <n v="2352160"/>
    <m/>
    <s v="00221022001 DEP.DE CHEQ.AJENOS,RET.DE CAM.,CONCEPTO: FORMULARIO M 02 MULTA,DEP.: LUDMER SUSAN MAMANI CHOQUE , PROCEDENCIA: BANCO UNION S.A., CHEQUE: 223888, FECHA DE EMISION:28/11/2025"/>
    <m/>
    <m/>
    <m/>
    <m/>
    <m/>
    <m/>
    <n v="0"/>
    <n v="100"/>
    <s v="NO_CONCILIADO"/>
  </r>
  <r>
    <x v="62"/>
    <m/>
    <x v="62"/>
    <x v="220"/>
    <s v="B23521610002"/>
    <s v="BOD"/>
    <n v="2352161"/>
    <m/>
    <s v="00221022001 DEP.DE CHEQ.AJENOS,RET.DE CAM.,CONCEPTO: FORMULARIO M 02 SANCION,DEP.: LUDMER SUSAN MAMANI CHOQUE , PROCEDENCIA: BANCO UNION S.A., CHEQUE: 223889, FECHA DE EMISION:28/11/2025"/>
    <m/>
    <m/>
    <m/>
    <m/>
    <m/>
    <m/>
    <n v="0"/>
    <n v="370"/>
    <s v="NO_CONCILIADO"/>
  </r>
  <r>
    <x v="59"/>
    <m/>
    <x v="59"/>
    <x v="220"/>
    <s v="B23521620002"/>
    <s v="BOD"/>
    <n v="2352162"/>
    <m/>
    <s v="00599012001 DEP.DE CHEQ.AJENOS,RET.DE CAM.,CONCEPTO: DEVOLUCION DE INCAPACIDADES GESTION 2022 SEGUN I/2025-19220,DEP.: EBA , PROCEDENCIA: BANCO UNION S.A., CHEQUE: 1136, FECHA DE EMISION:27/11/2025"/>
    <m/>
    <m/>
    <m/>
    <m/>
    <m/>
    <m/>
    <n v="0"/>
    <n v="307309.61"/>
    <s v="NO_CONCILIADO"/>
  </r>
  <r>
    <x v="62"/>
    <m/>
    <x v="62"/>
    <x v="220"/>
    <s v="B23521630002"/>
    <s v="BOD"/>
    <n v="2352163"/>
    <m/>
    <s v="00221022001 DEP.DE CHEQ.AJENOS,RET.DE CAM.,CONCEPTO: TRAMITE FORM M-02 FUERA DE PLAZO,DEP.: ANDREA ESTHER GARCIA LAIME , PROCEDENCIA: BANCO UNION S.A., CHEQUE: 223890, FECHA DE EMISION:28/11/2025"/>
    <m/>
    <m/>
    <m/>
    <m/>
    <m/>
    <m/>
    <n v="0"/>
    <n v="365"/>
    <s v="NO_CONCILIADO"/>
  </r>
  <r>
    <x v="128"/>
    <m/>
    <x v="128"/>
    <x v="220"/>
    <s v="B23521640002"/>
    <s v="BOD"/>
    <n v="2352164"/>
    <m/>
    <s v="00099021001 DEP.DE CHEQ.AJENOS,RET.DE CAM.,CONCEPTO: RENDICIÓN FINAL DE FONDO ROTATIVO,DEP.: SERVICIO NACIONAL DE AEROFOTOGRAMETRIA , PROCEDENCIA: BANCO UNION S.A., CHEQUE: 1081, FECHA DE EMISION:28/11/2025"/>
    <m/>
    <m/>
    <m/>
    <m/>
    <m/>
    <m/>
    <n v="0"/>
    <n v="1227"/>
    <s v="NO_CONCILIADO"/>
  </r>
  <r>
    <x v="62"/>
    <m/>
    <x v="62"/>
    <x v="220"/>
    <s v="B23521650002"/>
    <s v="BOD"/>
    <n v="2352165"/>
    <m/>
    <s v="00221022001 DEP.DE CHEQ.AJENOS,RET.DE CAM.,CONCEPTO: TRAMITE FORM M-02 FUERA DE PLAZO,DEP.: ANDREA ESTHER GARCIA LAIME , PROCEDENCIA: BANCO UNION S.A., CHEQUE: 223891, FECHA DE EMISION:28/11/2025"/>
    <m/>
    <m/>
    <m/>
    <m/>
    <m/>
    <m/>
    <n v="0"/>
    <n v="2195"/>
    <s v="NO_CONCILIADO"/>
  </r>
  <r>
    <x v="39"/>
    <m/>
    <x v="39"/>
    <x v="220"/>
    <s v="B23521760002"/>
    <s v="BOD"/>
    <n v="2352176"/>
    <m/>
    <s v="00010011102 DEP.DE CHEQ.AJENOS,RET.DE CAM.,CONCEPTO: COMPENSACION SERVICIO EXTERIOR CON RECAUDACION GESTORIA,DEP.: JHASMILA ELIZABETH FLORES ARUQUIPA , PROCEDENCIA: BANCO UNION S.A., CHEQUE: 545, FECHA DE EMISION:27/11/2025"/>
    <m/>
    <m/>
    <m/>
    <m/>
    <m/>
    <m/>
    <n v="0"/>
    <n v="334221.33"/>
    <s v="NO_CONCILIADO"/>
  </r>
  <r>
    <x v="128"/>
    <m/>
    <x v="128"/>
    <x v="220"/>
    <s v="B23521690002"/>
    <s v="BOD"/>
    <n v="2352169"/>
    <m/>
    <s v="00244012001 DEP.DE CHEQ.AJENOS,RET.DE CAM.,CONCEPTO: RENDICIÓN FINAL DE FONDO ROTATIVO,DEP.: SERVICIO NACIONAL DE AEROFOTOGRAMETRÍA , PROCEDENCIA: BANCO UNION S.A., CHEQUE: 1080, FECHA DE EMISION:28/11/2025"/>
    <m/>
    <m/>
    <m/>
    <m/>
    <m/>
    <m/>
    <n v="0"/>
    <n v="23084"/>
    <s v="NO_CONCILIADO"/>
  </r>
  <r>
    <x v="130"/>
    <m/>
    <x v="130"/>
    <x v="220"/>
    <s v="B23521730002"/>
    <s v="BOD"/>
    <n v="2352173"/>
    <m/>
    <s v="00587012001 DEP.DE CHEQ.AJENOS,RET.DE CAM.,CONCEPTO: I/2025-05446, DEPÓSITO LICENCIAS SIN GOCE DE HABERES, CORRESPONDIENTE AL MES DE SEPTIEMBRE 2025,DEP.: E.B.C. , PROCEDENCIA: BANCO UNION S.A., CHEQUE: 2814, FECHA DE EMISION:27/11/2025"/>
    <m/>
    <m/>
    <m/>
    <m/>
    <m/>
    <m/>
    <n v="0"/>
    <n v="426.67"/>
    <s v="NO_CONCILIADO"/>
  </r>
  <r>
    <x v="123"/>
    <m/>
    <x v="123"/>
    <x v="220"/>
    <s v="B23521810002"/>
    <s v="BOD"/>
    <n v="2352181"/>
    <m/>
    <s v="00578012002 DEP.DE CHEQ.AJENOS,RET.DE CAM.,CONCEPTO: REVERSION,DEP.: BOLIVIANA DE AVIACION , PROCEDENCIA: BANCO UNION S.A., CHEQUE: 20620, FECHA DE EMISION:28/11/2025"/>
    <m/>
    <m/>
    <m/>
    <m/>
    <m/>
    <m/>
    <n v="0"/>
    <n v="4473.5"/>
    <s v="NO_CONCILIADO"/>
  </r>
  <r>
    <x v="48"/>
    <m/>
    <x v="48"/>
    <x v="220"/>
    <s v="B23522090002"/>
    <s v="BOD"/>
    <n v="2352209"/>
    <m/>
    <s v="00041011103 DEP.DE CHEQ.AJENOS,RET.DE CAM.,CONCEPTO: CORRESPONDIENTE A LA EMISION DE AUTORIZACIONES PREVIAS DE IMPORTACION,DEP.: MINISTERIO DE DESARROLO PRODUCTIVO , PROCEDENCIA: BANCO UNION S.A., CHEQUE: 1442, FECHA DE EMISION:27/11/2025"/>
    <m/>
    <m/>
    <m/>
    <m/>
    <m/>
    <m/>
    <n v="0"/>
    <n v="345779"/>
    <s v="NO_CONCILIADO"/>
  </r>
  <r>
    <x v="97"/>
    <m/>
    <x v="97"/>
    <x v="220"/>
    <s v="Q23323840002"/>
    <s v="CRV"/>
    <n v="2332384"/>
    <m/>
    <s v="NUMERO DE LIBRETA CUT: 00383012001 OPERACIÓN E18 TRANSFERENCIA DEL SISTEMA FINANCIERO POR CUENTA DE TERCEROS A LA CUT PAGO DE SERVICIO DE CORRESPONDENCIA ORURO NOVIEMBRE 2025 DE CRECER IFD"/>
    <m/>
    <m/>
    <m/>
    <m/>
    <m/>
    <m/>
    <n v="0"/>
    <n v="168"/>
    <s v="NO_CONCILIADO"/>
  </r>
  <r>
    <x v="44"/>
    <m/>
    <x v="44"/>
    <x v="220"/>
    <s v="G33906800001"/>
    <s v="NTI"/>
    <n v="20962"/>
    <m/>
    <s v="PAGO A BID PRÉSTAMO 2223/BL-BO VCTO. 27-11-2025 POR CUENTA DE TGN, SEGUN NOTA MEFP/VTCP/DGCP/UODP N° 545/2025 DE 24-11-2025, VALOR 28-11-2025 CAPITAL USD 290.738,24 INTERESES USD 167.298,21 CTA. 3987 CUENTA UNICA DEL TESORO LIB. 00099021001"/>
    <m/>
    <m/>
    <m/>
    <m/>
    <m/>
    <m/>
    <n v="3187933.69"/>
    <n v="0"/>
    <s v="NO_CONCILIADO"/>
  </r>
  <r>
    <x v="44"/>
    <m/>
    <x v="44"/>
    <x v="220"/>
    <s v="G33906800004"/>
    <s v="COB"/>
    <n v="20962"/>
    <m/>
    <s v="PAGO A BID PRÉSTAMO 2223/BL-BO VCTO. 27-11-2025 POR CUENTA DE TGN, SEGUN NOTA MEFP/VTCP/DGCP/UODP N° 545/2025 DE 24-11-2025, VALOR 28-11-2025 CAPITAL USD 290.738,24 INTERESES USD 167.298,21 CTA. 3987 CUENTA UNICA DEL TESORO LIB. 00099021001 REF.: COMISIONES BANCARIAS"/>
    <m/>
    <m/>
    <m/>
    <m/>
    <m/>
    <m/>
    <n v="3502.15"/>
    <n v="0"/>
    <s v="NO_CONCILIADO"/>
  </r>
  <r>
    <x v="44"/>
    <m/>
    <x v="44"/>
    <x v="220"/>
    <s v="G33906810001"/>
    <s v="NTI"/>
    <n v="20963"/>
    <m/>
    <s v="PAGO A BID PRÉSTAMO 2223/BL-BO VCTO. 27-11-2025 POR CUENTA DE TGN, SEGUN NOTA MEFP/VTCP/DGCP/UODP N° 545/2025 DE 24-11-2025, VALOR 28-11-2025 INTERESES USD 7.537,63 CTA. 3987 CUENTA UNICA DEL TESORO LIB. 00099021001"/>
    <m/>
    <m/>
    <m/>
    <m/>
    <m/>
    <m/>
    <n v="52461.9"/>
    <n v="0"/>
    <s v="NO_CONCILIADO"/>
  </r>
  <r>
    <x v="44"/>
    <m/>
    <x v="44"/>
    <x v="220"/>
    <s v="G33906810004"/>
    <s v="COB"/>
    <n v="20963"/>
    <m/>
    <s v="PAGO A BID PRÉSTAMO 2223/BL-BO VCTO. 27-11-2025 POR CUENTA DE TGN, SEGUN NOTA MEFP/VTCP/DGCP/UODP N° 545/2025 DE 24-11-2025, VALOR 28-11-2025 INTERESES USD 7.537,63 CTA. 3987 CUENTA UNICA DEL TESORO LIB. 00099021001 REF.: COMISIONES BANCARIAS"/>
    <m/>
    <m/>
    <m/>
    <m/>
    <m/>
    <m/>
    <n v="411.72"/>
    <n v="0"/>
    <s v="NO_CONCILIADO"/>
  </r>
  <r>
    <x v="44"/>
    <m/>
    <x v="44"/>
    <x v="220"/>
    <s v="G33908590001"/>
    <s v="NTI"/>
    <n v="20964"/>
    <m/>
    <s v="PAGO A BID PRÉSTAMO 2233/BL-BO VCTO. 27-11-2025 POR CUENTA DE TGN, SEGUN NOTA MEFP/VTCP/DGCP/UODP N° 545/2025 DE 24-11-2025, VALOR 28-11-2025 CAPITAL USD 364.583,32 INTERESES USD 214.145,99 CTA. 3987 CUENTA UNICA DEL TESORO LIB. 00099021001"/>
    <m/>
    <m/>
    <m/>
    <m/>
    <m/>
    <m/>
    <n v="4027956"/>
    <n v="0"/>
    <s v="NO_CONCILIADO"/>
  </r>
  <r>
    <x v="44"/>
    <m/>
    <x v="44"/>
    <x v="220"/>
    <s v="G33908590004"/>
    <s v="COB"/>
    <n v="20964"/>
    <m/>
    <s v="PAGO A BID PRÉSTAMO 2233/BL-BO VCTO. 27-11-2025 POR CUENTA DE TGN, SEGUN NOTA MEFP/VTCP/DGCP/UODP N° 545/2025 DE 24-11-2025, VALOR 28-11-2025 CAPITAL USD 364.583,32 INTERESES USD 214.145,99 CTA. 3987 CUENTA UNICA DEL TESORO LIB. 00099021001 REF.: COMISIONES BANCARIAS"/>
    <m/>
    <m/>
    <m/>
    <m/>
    <m/>
    <m/>
    <n v="4330.09"/>
    <n v="0"/>
    <s v="NO_CONCILIADO"/>
  </r>
  <r>
    <x v="44"/>
    <m/>
    <x v="44"/>
    <x v="220"/>
    <s v="G33908600001"/>
    <s v="NTI"/>
    <n v="20965"/>
    <m/>
    <s v="PAGO A BID PRÉSTAMO 2233/BL-BO VCTO. 27-11-2025 POR CUENTA DE TGN, SEGUN NOTA MEFP/VTCP/DGCP/UODP N° 545/2025 DE 24-11-2025, VALOR 28-11-2025 INTERESES USD 9.452,05 CTA. 3987 CUENTA UNICA DEL TESORO LIB. 00099021001"/>
    <m/>
    <m/>
    <m/>
    <m/>
    <m/>
    <m/>
    <n v="65786.27"/>
    <n v="0"/>
    <s v="NO_CONCILIADO"/>
  </r>
  <r>
    <x v="44"/>
    <m/>
    <x v="44"/>
    <x v="220"/>
    <s v="G33908600004"/>
    <s v="COB"/>
    <n v="20965"/>
    <m/>
    <s v="PAGO A BID PRÉSTAMO 2233/BL-BO VCTO. 27-11-2025 POR CUENTA DE TGN, SEGUN NOTA MEFP/VTCP/DGCP/UODP N° 545/2025 DE 24-11-2025, VALOR 28-11-2025 INTERESES USD 9.452,05 CTA. 3987 CUENTA UNICA DEL TESORO LIB. 00099021001 REF.: COMISIONES BANCARIAS"/>
    <m/>
    <m/>
    <m/>
    <m/>
    <m/>
    <m/>
    <n v="424.83"/>
    <n v="0"/>
    <s v="NO_CONCILIADO"/>
  </r>
  <r>
    <x v="44"/>
    <m/>
    <x v="44"/>
    <x v="220"/>
    <s v="G33908660001"/>
    <s v="NTI"/>
    <n v="20960"/>
    <m/>
    <s v="PAGO A BID PRÉSTAMO 2216/BL-BO VCTO. 27-11-2025 POR CUENTA DE TGN, SEGUN NOTA MEFP/VTCP/DGCP/UODP N° 545/2025 DE 24-11-2025, VALOR 28-11-2025 CAPITAL USD 72.090,10 INTERESES USD 33.694,02 CTA. 3987 CUENTA UNICA DEL TESORO LIB. 00099021001"/>
    <m/>
    <m/>
    <m/>
    <m/>
    <m/>
    <m/>
    <n v="736257.48"/>
    <n v="0"/>
    <s v="NO_CONCILIADO"/>
  </r>
  <r>
    <x v="2"/>
    <m/>
    <x v="2"/>
    <x v="220"/>
    <s v="G33908640001"/>
    <s v="CVD"/>
    <n v="3390864"/>
    <m/>
    <s v="COBRO COSTOS DE PAPELERIA SEGUN TRANSFERENCIA DEL EXTERIOR POR ORDEN DE FIDEICOMISO HERCO-CKM (LIMA-PERU) REF.: CRED EMB 29B-03 CIST CONTRATO 48 FECHA VALOR 28/11/2025 (2123527331JS TRN/20251128-00189894) LIB. 00513062002 YPFB - EXPORTACIÓN DE GLP Y OTROS-BOLIVIANOS"/>
    <m/>
    <m/>
    <m/>
    <m/>
    <m/>
    <m/>
    <n v="60"/>
    <n v="0"/>
    <s v="NO_CONCILIADO"/>
  </r>
  <r>
    <x v="44"/>
    <m/>
    <x v="44"/>
    <x v="220"/>
    <s v="G33908650001"/>
    <s v="NTI"/>
    <n v="20966"/>
    <m/>
    <s v="PAGO A BID PRÉSTAMO 2199/BL-BO VCTO. 27-11-2025 POR CUENTA DE TGN, SEGUN NOTA MEFP/VTCP/DGCP/UODP N° 545/2025 DE 24-11-2025, VALOR 28-11-2025 CAPITAL USD 291.666,66 INTERESES USD 157.839,20 CTA. 3987 CUENTA UNICA DEL TESORO LIB. 00099021001"/>
    <m/>
    <m/>
    <m/>
    <m/>
    <m/>
    <m/>
    <n v="3128560.79"/>
    <n v="0"/>
    <s v="NO_CONCILIADO"/>
  </r>
  <r>
    <x v="44"/>
    <m/>
    <x v="44"/>
    <x v="220"/>
    <s v="G33908650004"/>
    <s v="COB"/>
    <n v="20966"/>
    <m/>
    <s v="PAGO A BID PRÉSTAMO 2199/BL-BO VCTO. 27-11-2025 POR CUENTA DE TGN, SEGUN NOTA MEFP/VTCP/DGCP/UODP N° 545/2025 DE 24-11-2025, VALOR 28-11-2025 CAPITAL USD 291.666,66 INTERESES USD 157.839,20 CTA. 3987 CUENTA UNICA DEL TESORO LIB. 00099021001 REF.: COMISIONES BANCARIAS"/>
    <m/>
    <m/>
    <m/>
    <m/>
    <m/>
    <m/>
    <n v="3443.64"/>
    <n v="0"/>
    <s v="NO_CONCILIADO"/>
  </r>
  <r>
    <x v="44"/>
    <m/>
    <x v="44"/>
    <x v="220"/>
    <s v="G33908660004"/>
    <s v="COB"/>
    <n v="20960"/>
    <m/>
    <s v="PAGO A BID PRÉSTAMO 2216/BL-BO VCTO. 27-11-2025 POR CUENTA DE TGN, SEGUN NOTA MEFP/VTCP/DGCP/UODP N° 545/2025 DE 24-11-2025, VALOR 28-11-2025 CAPITAL USD 72.090,10 INTERESES USD 33.694,02 CTA. 3987 CUENTA UNICA DEL TESORO LIB. 00099021001 REF.: COMISIONES BANCARIAS"/>
    <m/>
    <m/>
    <m/>
    <m/>
    <m/>
    <m/>
    <n v="1085.6500000000001"/>
    <n v="0"/>
    <s v="NO_CONCILIADO"/>
  </r>
  <r>
    <x v="44"/>
    <m/>
    <x v="44"/>
    <x v="220"/>
    <s v="G33908690001"/>
    <s v="NTI"/>
    <n v="20961"/>
    <m/>
    <s v="PAGO A BID PRÉSTAMO 2216/BL-BO VCTO. 27-11-2025 POR CUENTA DE TGN, SEGUN NOTA MEFP/VTCP/DGCP/UODP N° 545/2025 DE 24-11-2025, VALOR 28-11-2025 INTERESES USD 1.868,98 CTA. 3987 CUENTA UNICA DEL TESORO LIB. 00099021001"/>
    <m/>
    <m/>
    <m/>
    <m/>
    <m/>
    <m/>
    <n v="13008.1"/>
    <n v="0"/>
    <s v="NO_CONCILIADO"/>
  </r>
  <r>
    <x v="44"/>
    <m/>
    <x v="44"/>
    <x v="220"/>
    <s v="G33908690004"/>
    <s v="COB"/>
    <n v="20961"/>
    <m/>
    <s v="PAGO A BID PRÉSTAMO 2216/BL-BO VCTO. 27-11-2025 POR CUENTA DE TGN, SEGUN NOTA MEFP/VTCP/DGCP/UODP N° 545/2025 DE 24-11-2025, VALOR 28-11-2025 INTERESES USD 1.868,98 CTA. 3987 CUENTA UNICA DEL TESORO LIB. 00099021001 REF.: COMISIONES BANCARIAS"/>
    <m/>
    <m/>
    <m/>
    <m/>
    <m/>
    <m/>
    <n v="372.83"/>
    <n v="0"/>
    <s v="NO_CONCILIADO"/>
  </r>
  <r>
    <x v="44"/>
    <m/>
    <x v="44"/>
    <x v="220"/>
    <s v="G33908700001"/>
    <s v="NTI"/>
    <n v="20967"/>
    <m/>
    <s v="PAGO A BID PRÉSTAMO 2199/BL-BO VCTO. 27-11-2025 POR CUENTA DE TGN, SEGUN NOTA MEFP/VTCP/DGCP/UODP N° 545/2025 DE 24-11-2025, VALOR 28-11-2025 INTERESES USD 7.561,64 CTA. 3987 CUENTA UNICA DEL TESORO LIB. 00099021001"/>
    <m/>
    <m/>
    <m/>
    <m/>
    <m/>
    <m/>
    <n v="52629.01"/>
    <n v="0"/>
    <s v="NO_CONCILIADO"/>
  </r>
  <r>
    <x v="44"/>
    <m/>
    <x v="44"/>
    <x v="220"/>
    <s v="G33908700004"/>
    <s v="COB"/>
    <n v="20967"/>
    <m/>
    <s v="PAGO A BID PRÉSTAMO 2199/BL-BO VCTO. 27-11-2025 POR CUENTA DE TGN, SEGUN NOTA MEFP/VTCP/DGCP/UODP N° 545/2025 DE 24-11-2025, VALOR 28-11-2025 INTERESES USD 7.561,64 CTA. 3987 CUENTA UNICA DEL TESORO LIB. 00099021001 REF.: COMISIONES BANCARIAS"/>
    <m/>
    <m/>
    <m/>
    <m/>
    <m/>
    <m/>
    <n v="411.86"/>
    <n v="0"/>
    <s v="NO_CONCILIADO"/>
  </r>
  <r>
    <x v="44"/>
    <m/>
    <x v="44"/>
    <x v="220"/>
    <s v="G33908710001"/>
    <s v="NTI"/>
    <n v="20959"/>
    <m/>
    <s v="PAGO A FONPLATA PRÉSTAMO BOL 28/2016 VCTO. 28-11-2025 POR CUENTA DE TGN, SEGUN NOTA MEFP/VTCP/DGCP/UODP N° 545/2025 DE 24-11-2025, VALOR 28-11-2025 CAPITAL USD 483.635,67 INTERESES USD 135.911,18 CTA. 3987 CUENTA UNICA DEL TESORO LIB. 00099021001"/>
    <m/>
    <m/>
    <m/>
    <m/>
    <m/>
    <m/>
    <n v="4312046.08"/>
    <n v="0"/>
    <s v="NO_CONCILIADO"/>
  </r>
  <r>
    <x v="44"/>
    <m/>
    <x v="44"/>
    <x v="220"/>
    <s v="G33908710004"/>
    <s v="COB"/>
    <n v="20959"/>
    <m/>
    <s v="PAGO A FONPLATA PRÉSTAMO BOL 28/2016 VCTO. 28-11-2025 POR CUENTA DE TGN, SEGUN NOTA MEFP/VTCP/DGCP/UODP N° 545/2025 DE 24-11-2025, VALOR 28-11-2025 CAPITAL USD 483.635,67 INTERESES USD 135.911,18 CTA. 3987 CUENTA UNICA DEL TESORO LIB. 00099021001 REF.: COMISIONES BANCARIAS"/>
    <m/>
    <m/>
    <m/>
    <m/>
    <m/>
    <m/>
    <n v="4610.1099999999997"/>
    <n v="0"/>
    <s v="NO_CONCILIADO"/>
  </r>
  <r>
    <x v="44"/>
    <m/>
    <x v="44"/>
    <x v="220"/>
    <s v="G33908730001"/>
    <s v="NTI"/>
    <n v="20958"/>
    <m/>
    <s v="PAGO A CAF PRÉSTAMO CFA007649 VCTO. 28-11-2025 POR CUENTA DE TGN, SEGUN NOTA MEFP/VTCP/DGCP/UODP N° 545/2025 DE 24-11-2025, VALOR 28-11-2025 CAPITAL USD 99.522,46 INTERESES USD 33.647,17 CTA. 3987 CUENTA UNICA DEL TESORO LIB. 00099021001"/>
    <m/>
    <m/>
    <m/>
    <m/>
    <m/>
    <m/>
    <n v="926860.62"/>
    <n v="0"/>
    <s v="NO_CONCILIADO"/>
  </r>
  <r>
    <x v="44"/>
    <m/>
    <x v="44"/>
    <x v="220"/>
    <s v="G33908730004"/>
    <s v="COB"/>
    <n v="20958"/>
    <m/>
    <s v="PAGO A CAF PRÉSTAMO CFA007649 VCTO. 28-11-2025 POR CUENTA DE TGN, SEGUN NOTA MEFP/VTCP/DGCP/UODP N° 545/2025 DE 24-11-2025, VALOR 28-11-2025 CAPITAL USD 99.522,46 INTERESES USD 33.647,17 CTA. 3987 CUENTA UNICA DEL TESORO LIB. 00099021001 REF.: COMISIONES BANCARIAS"/>
    <m/>
    <m/>
    <m/>
    <m/>
    <m/>
    <m/>
    <n v="1273.55"/>
    <n v="0"/>
    <s v="NO_CONCILIADO"/>
  </r>
  <r>
    <x v="44"/>
    <m/>
    <x v="44"/>
    <x v="220"/>
    <s v="G33908740001"/>
    <s v="NTI"/>
    <n v="20955"/>
    <m/>
    <s v="PAGO A CAF PRÉSTAMO CFA007657 VCTO. 28-11-2025 POR CUENTA DE TGN, SEGUN NOTA MEFP/VTCP/DGCP/UODP N° 545/2025 DE 24-11-2025, VALOR 28-11-2025 CAPITAL USD 3.218.926,51 INTERESES USD 360.290,36 CTA. 3987 CUENTA UNICA DEL TESORO LIB. 00099021001"/>
    <m/>
    <m/>
    <m/>
    <m/>
    <m/>
    <m/>
    <n v="24911349.420000002"/>
    <n v="0"/>
    <s v="NO_CONCILIADO"/>
  </r>
  <r>
    <x v="44"/>
    <m/>
    <x v="44"/>
    <x v="220"/>
    <s v="G33908740004"/>
    <s v="COB"/>
    <n v="20955"/>
    <m/>
    <s v="PAGO A CAF PRÉSTAMO CFA007657 VCTO. 28-11-2025 POR CUENTA DE TGN, SEGUN NOTA MEFP/VTCP/DGCP/UODP N° 545/2025 DE 24-11-2025, VALOR 28-11-2025 CAPITAL USD 3.218.926,51 INTERESES USD 360.290,36 CTA. 3987 CUENTA UNICA DEL TESORO LIB. 00099021001 REF.: COMISIONES BANCARIAS"/>
    <m/>
    <m/>
    <m/>
    <m/>
    <m/>
    <m/>
    <n v="24913.45"/>
    <n v="0"/>
    <s v="NO_CONCILIADO"/>
  </r>
  <r>
    <x v="44"/>
    <m/>
    <x v="44"/>
    <x v="220"/>
    <s v="G33908750001"/>
    <s v="NTI"/>
    <n v="20954"/>
    <m/>
    <s v="PAGO A BANCO EUROPEO DE INV PRÉSTAMO FIN 82800 VCTO. 30-11-2025 POR CUENTA DE TGN, SEGUN NOTA MEFP/VTCP/DGCP/UODP N° 545/2025 DE 24-11-2025, VALOR 28-11-2025 CAPITAL USD 337.031,25 INTERESES USD 207.177,48 CTA. 3987 CUENTA UNICA DEL TESORO LIB. 00099021001"/>
    <m/>
    <m/>
    <m/>
    <m/>
    <m/>
    <m/>
    <n v="3787692.76"/>
    <n v="0"/>
    <s v="NO_CONCILIADO"/>
  </r>
  <r>
    <x v="44"/>
    <m/>
    <x v="44"/>
    <x v="220"/>
    <s v="G33908750004"/>
    <s v="COB"/>
    <n v="20954"/>
    <m/>
    <s v="PAGO A BANCO EUROPEO DE INV PRÉSTAMO FIN 82800 VCTO. 30-11-2025 POR CUENTA DE TGN, SEGUN NOTA MEFP/VTCP/DGCP/UODP N° 545/2025 DE 24-11-2025, VALOR 28-11-2025 CAPITAL USD 337.031,25 INTERESES USD 207.177,48 CTA. 3987 CUENTA UNICA DEL TESORO LIB. 00099021001 REF.: COMISIONES BANCARIAS"/>
    <m/>
    <m/>
    <m/>
    <m/>
    <m/>
    <m/>
    <n v="4093.28"/>
    <n v="0"/>
    <s v="NO_CONCILIADO"/>
  </r>
  <r>
    <x v="123"/>
    <m/>
    <x v="123"/>
    <x v="220"/>
    <s v="S11438790001"/>
    <s v="DEV"/>
    <n v="1143879"/>
    <m/>
    <s v="||TRANSFERENCIA DE FONDOS SG. NOTA MEFP/VTCP/DGCP/UF/N°345/2025 (TRAM-1685) DE FECHA 27/11/2025, REF.: DÉBITO AUTOMÁTICO A LA EMPRESA PÚBLICA NACIONAL ESTRATÉGICA BOLIVIANA DE AVIACIÓN EN FAVOR DEL FIDEICOMISO FINPRO. DE LA LIBRETA 00578012002 BOA-BOLIVIANA DE AVIACION-INGRESOS"/>
    <m/>
    <m/>
    <m/>
    <m/>
    <m/>
    <m/>
    <n v="3996011.99"/>
    <n v="0"/>
    <s v="NO_CONCILIADO"/>
  </r>
  <r>
    <x v="123"/>
    <m/>
    <x v="123"/>
    <x v="220"/>
    <s v="S11438800001"/>
    <s v="COB"/>
    <n v="1143880"/>
    <m/>
    <s v="COBRO DE||ÚTILES DE ESCRITORIO SG. NOTA MEFP/VTCP/DGCP/UF/N°345/2025 POR REGISTRO DE COMPROB. CONTABLE N°1143879, REF.: DÉBITO AUTOMÁTICO A LA EMPRESA PÚBLICA NACIONAL ESTRATÉGICA BOLIVIANA DE AVIACIÓN EN FAVOR DEL FIDEICOMISO FINPRO. COBRO ÚTILES DE ESCRITORIO DE LA LIBRETA 00578012002 BOA-BOLIVIANA DE AVIACION-INGRESOS"/>
    <m/>
    <m/>
    <m/>
    <m/>
    <m/>
    <m/>
    <n v="60"/>
    <n v="0"/>
    <s v="NO_CONCILIADO"/>
  </r>
  <r>
    <x v="98"/>
    <m/>
    <x v="98"/>
    <x v="220"/>
    <s v="J06591030002"/>
    <s v="NTE"/>
    <n v="13798347"/>
    <m/>
    <s v="A:00099021001 GAM DE POSTRER VALLE, TRANSFERENCIA DE RECUPERACIONES SEGUN NOTA GEF-LCR-JSZ-1139-NOT/25 POR CONCEPTO DE PAGO DE CAPITAL E INTERESES DE ACUERDO A CONTRATO DE FIDEICOMISO &quot;PROGRAMA APOYO A LA EJECUCION DE LA INVERSION PUBLICA&quot; (AEIP) FIRMADO ENTRE MINISTERIO DE PLANIFICACION Y EL FNDR"/>
    <m/>
    <m/>
    <m/>
    <m/>
    <m/>
    <m/>
    <n v="0"/>
    <n v="10916.99"/>
    <s v="NO_CONCILIADO"/>
  </r>
  <r>
    <x v="85"/>
    <m/>
    <x v="85"/>
    <x v="220"/>
    <s v="J06591040002"/>
    <s v="NTE"/>
    <n v="13798357"/>
    <m/>
    <s v="A:00862012001 GAM DE POSTRER VALLE, TRANSFERENCIA DE RECUPERACIONES SEGUN NOTA GEF-LCR-JSZ-1139-NOT/25 POR CONCEPTO DE REMUNERACIÓN POR ADMINISTRACION DE FIDEICOMISO QUE CORRESPONDEN AL FNDR DE ACUERDO A CONTRATO DE FIDEICOMISO PROGRAMA “APOYO A LA EJECUCION DE LA INVERSION PUBLICA&quot; (AEIP)."/>
    <m/>
    <m/>
    <m/>
    <m/>
    <m/>
    <m/>
    <n v="0"/>
    <n v="8347.91"/>
    <s v="NO_CONCILIADO"/>
  </r>
  <r>
    <x v="44"/>
    <m/>
    <x v="44"/>
    <x v="220"/>
    <s v="S11439710001"/>
    <s v="PTV"/>
    <n v="1143971"/>
    <m/>
    <s v="||TRANSFERENCIA DE FONDOS POR PARTE DEL TGN, POR VENCIMIENTO DE BONOS DEL TGN, SEGÚN NOTA MEFP/VTCP/DGCP/UODP/N° 550/2025 DE FECHA 28-11-2025 DEL MEFP, LIBRETA 00099021001 TGN - RECURSOS ORDINARIOS  MONEDA NACIONAL LIBRETA 00099021001 TGN - RECURSOS ORDINARIOS  MONEDA NACIONAL"/>
    <m/>
    <m/>
    <m/>
    <m/>
    <m/>
    <m/>
    <n v="110977650"/>
    <n v="0"/>
    <s v="NO_CONCILIADO"/>
  </r>
  <r>
    <x v="2"/>
    <m/>
    <x v="2"/>
    <x v="220"/>
    <s v="G33915480002"/>
    <s v="CRV"/>
    <n v="25470"/>
    <m/>
    <s v="DEVOLUCIÓN DE FONDOS SOLICITUD 057820-25470 DE YACIMIENTOS PETROLIFEROS FISCALES BOLIVIANOS REF.: VITOL ENERGIA AMERICAS SA 10MO POST PAGO SUM HIDR LIQ 2025 OP UPCA 1862 HR ULOP 25277 2025 P 898, SEGÚN DISPOSICIÓN ADICIONAL TERCERA DE LA R.D. 025/2023. LIB. 00513012004 LBP-YPFB-UNICOMERCIAL (4030005415/1-2188907)"/>
    <m/>
    <m/>
    <m/>
    <m/>
    <m/>
    <m/>
    <n v="0"/>
    <n v="27458979.850000001"/>
    <s v="NO_CONCILIADO"/>
  </r>
  <r>
    <x v="66"/>
    <m/>
    <x v="66"/>
    <x v="220"/>
    <s v="S11440240002"/>
    <s v="CRV"/>
    <n v="1144024"/>
    <m/>
    <s v="||TRANSFERENCIA DE FONDOS SEGÚN MENSAJES SWIFT N°16846 Y 16847, CORREO ELECTRÓNICO DE LA FECHA Y NOTA CITE: ABE-DGE 77/2025 DE LA AGENCIA BOLIVIANA ESPACIAL DE FECHA 4/2/2025 (HRE-TGL-2320). (SECTOR PÚBLICO). LIBRETA N°585012002 ABE - VENTA DE SERVICIOS COMUNICACIÓN, P/CTA. DE IKO MEDIA GROUP AG"/>
    <m/>
    <m/>
    <m/>
    <m/>
    <m/>
    <m/>
    <n v="0"/>
    <n v="68428.5"/>
    <s v="NO_CONCILIADO"/>
  </r>
  <r>
    <x v="2"/>
    <m/>
    <x v="2"/>
    <x v="220"/>
    <s v="F0030780"/>
    <s v="NTE"/>
    <n v="13801158"/>
    <m/>
    <s v="De: 00513012004 Transferencia de la CUT libreta 00513012004 YPFB UNCOMERCIAL a favor de la cuenta 10000059607918 YPFB Transferencias al Exterior, en el marco de R.M. 026 del 27/1/2025 y del Decreto Supremo 4773. Según nota TOBE 0128/2025."/>
    <m/>
    <m/>
    <m/>
    <m/>
    <m/>
    <m/>
    <n v="68383851.450000003"/>
    <n v="0"/>
    <s v="NO_CONCILIADO"/>
  </r>
  <r>
    <x v="2"/>
    <m/>
    <x v="2"/>
    <x v="220"/>
    <s v="F0030780"/>
    <s v="NTE"/>
    <n v="13801655"/>
    <m/>
    <s v="De: 00513012004 Transferencia de la CUT libreta 00513012004 YPFB UNCOMERCIAL a favor de la cuenta 10000059607918 YPFB Transferencias al Exterior, en el marco de R.M. 026 del 27/1/2025 y del Decreto Supremo 4773. Según nota TOBE 0129/2025."/>
    <m/>
    <m/>
    <m/>
    <m/>
    <m/>
    <m/>
    <n v="41886118.119999997"/>
    <n v="0"/>
    <s v="NO_CONCILIADO"/>
  </r>
  <r>
    <x v="2"/>
    <m/>
    <x v="2"/>
    <x v="220"/>
    <s v="F0030780"/>
    <s v="NTE"/>
    <n v="13801656"/>
    <m/>
    <s v="De: 00513012004 Transferencia de la CUT libreta 00513012004 YPFB UNCOMERCIAL a favor de la cuenta 10000059607918 YPFB Transferencias al Exterior, en el marco de R.M. 026 del 27/1/2025 y del Decreto Supremo 4773. Según nota TOBE 0130/2025."/>
    <m/>
    <m/>
    <m/>
    <m/>
    <m/>
    <m/>
    <n v="10471529.539999999"/>
    <n v="0"/>
    <s v="NO_CONCILIADO"/>
  </r>
  <r>
    <x v="2"/>
    <m/>
    <x v="2"/>
    <x v="220"/>
    <s v="F0030780"/>
    <s v="NTE"/>
    <n v="13801671"/>
    <m/>
    <s v="De: 00513012004 Transferencia de la CUT libreta 00513012004 YPFB UNCOMERCIAL a favor de la cuenta 10000059607918 YPFB Transferencias al Exterior, en el marco de R.M. 026 del 27/1/2025 y del Decreto Supremo 4773. Según nota TOBE 0131/2025."/>
    <m/>
    <m/>
    <m/>
    <m/>
    <m/>
    <m/>
    <n v="3141560.54"/>
    <n v="0"/>
    <s v="NO_CONCILIADO"/>
  </r>
  <r>
    <x v="2"/>
    <m/>
    <x v="2"/>
    <x v="220"/>
    <s v="S11439450001"/>
    <s v="COB"/>
    <n v="1143945"/>
    <m/>
    <s v="'COBRO DE'||ÚTILES DE ESCRITORIO POR EL COMPROBANTE NRO. 1143934 DE LA FECHA, S/G. NOTA GAFC-0356/DFC/URTE-097/2025 DE FECHA 26/02/2025 (HRE-TGL-2025-3945) ENVIADO POR YACIMIENTOS PETROLÍFEROS FISCALES BOLIVIANOS. DÉBITO DE LA LIBRETA 00513022001 YPFB-&quot;OPERACIONES&quot; COBRO DE ÚTILES DE ESCRITORIO."/>
    <m/>
    <m/>
    <m/>
    <m/>
    <m/>
    <m/>
    <n v="60"/>
    <n v="0"/>
    <s v="NO_CONCILIADO"/>
  </r>
  <r>
    <x v="2"/>
    <m/>
    <x v="2"/>
    <x v="220"/>
    <s v="S11439120001"/>
    <s v="COB"/>
    <n v="1143912"/>
    <m/>
    <s v="'COBRO DE'||ÚTILES DE ESCRITORIO POR EL COMPROBANTE NRO. 1143910 DE LA FECHA, S/G. NOTA GAFC-0356/DFC/URTE-097/2025 DE FECHA 26/2/2025 (HRE-TGL-2025-3945) ENVIADO POR YACIMIENTOS PETROLÍFEROS FISCALES BOLIVIANOS. DÉBITO DE LA LIBRETA 00513022001 YPFB-&quot;OPERACIONES&quot; COBRO DE ÚTILES DE ESCRITORIO."/>
    <m/>
    <m/>
    <m/>
    <m/>
    <m/>
    <m/>
    <n v="60"/>
    <n v="0"/>
    <s v="NO_CONCILIADO"/>
  </r>
  <r>
    <x v="104"/>
    <m/>
    <x v="104"/>
    <x v="220"/>
    <s v="S11439580003"/>
    <s v="COB"/>
    <n v="1143958"/>
    <m/>
    <s v="||TRANSFERENCIA DE FONDOS S/G MENSAJE SWIFT NRO. 16818 EN ATENCIÓN A CORREO ELECTRÓNICO DE NAABOL Y CITE: CAR/DGE-DNAF N°0031/2025 DE FECHA 29/1/2025 (HRE-TGL-1912) ENVIADA POR NAVEGACIÓN AÉREA Y AEROPUERTOS BOLIVIANOS (SECTOR PÚBLICO). DEBITO DE LA LIBRETA 00389012001 NAABOL-ADMINISTRACION, COBRO DE ÚTILES DE ESCRITORIO."/>
    <m/>
    <m/>
    <m/>
    <m/>
    <m/>
    <m/>
    <n v="60"/>
    <n v="0"/>
    <s v="NO_CONCILIADO"/>
  </r>
  <r>
    <x v="104"/>
    <m/>
    <x v="104"/>
    <x v="220"/>
    <s v="S11439620003"/>
    <s v="COB"/>
    <n v="1143962"/>
    <m/>
    <s v="||TRANSFERENCIA DE FONDOS SEGÚN MENSAJE SWIFT N°16821,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104"/>
    <m/>
    <x v="104"/>
    <x v="220"/>
    <s v="S11439660003"/>
    <s v="COB"/>
    <n v="1143966"/>
    <m/>
    <s v="||TRANSFERENCIA DE FONDOS S/G MENSAJES SWIFT NROS. 16837,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69"/>
    <m/>
    <x v="69"/>
    <x v="220"/>
    <s v="S11440010003"/>
    <s v="COB"/>
    <n v="1144001"/>
    <m/>
    <s v="||TRANSFERENCIA DE FONDOS SEGÚN MENSAJE SWIFT N°16817,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9"/>
    <m/>
    <x v="69"/>
    <x v="220"/>
    <s v="S11440120003"/>
    <s v="COB"/>
    <n v="1144012"/>
    <m/>
    <s v="||TRANSFERENCIA DE FONDOS S/G MENSAJE SWIFT NRO. 16820, CORREO ELECTRONICO DE LA FECHA Y NOTA CITE DGAC/DAF/FIN/NE-0008/25 DE F.29.01.2025 (HRE-TGL-1866) DE LA DIRECCION GENERAL DE AERONAUTICA CIVIL (SECTOR PÚBLICO). DEBITO DE LA LIBRETA 00117012001 DGAC, REPOSICIÓN DE ÚTILES DE ESCRITORIO."/>
    <m/>
    <m/>
    <m/>
    <m/>
    <m/>
    <m/>
    <n v="60"/>
    <n v="0"/>
    <s v="NO_CONCILIADO"/>
  </r>
  <r>
    <x v="69"/>
    <m/>
    <x v="69"/>
    <x v="220"/>
    <s v="S11440130003"/>
    <s v="COB"/>
    <n v="1144013"/>
    <m/>
    <s v="||TRANSFERENCIA DE FONDOS SEGÚN MENSAJE SWIFT N°16861,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9"/>
    <m/>
    <x v="69"/>
    <x v="220"/>
    <s v="S11440140003"/>
    <s v="COB"/>
    <n v="1144014"/>
    <m/>
    <s v="||TRANSFERENCIA DE FONDOS SEGÚN MENSAJE SWIFT N°16863, CORREO ELECTRÓNICO DE LA FECHA Y NOTA CITE: DGAC/DAF/FIN/NE-0008/25 (HRE-TGL-1866) DE FECHA 29/01/2025 DE LA DIRECCIÓN GENERAL DE AERONÁUTICA CIVIL. (SECTOR PÚBLICO). DÉBITO DE LA LIBRETA 00117012001 DGAC, REPOSICIÓN DE ÚTILES DE ESCRITORIO."/>
    <m/>
    <m/>
    <m/>
    <m/>
    <m/>
    <m/>
    <n v="60"/>
    <n v="0"/>
    <s v="NO_CONCILIADO"/>
  </r>
  <r>
    <x v="104"/>
    <m/>
    <x v="104"/>
    <x v="220"/>
    <s v="S11440150003"/>
    <s v="COB"/>
    <n v="1144015"/>
    <m/>
    <s v="||TRANSFERENCIA DE FONDOS S/G MENSAJE SWIFT NRO. 16862 EN ATENCIÓN A CORREO ELECTRÓNICO DE NAABOL Y CITE: CAR/DGE-DNAF N°0031/2025 DE FECHA 29/1/2025 (HRE-TGL-1912) ENVIADA POR NAVEGACIÓN AÉREA Y AEROPUERTOS BOLIVIANOS (SECTOR PÚBLICO). DEBITO DE LA LIBRETA 00389012001 NAABOL-ADMINISTRACIÓN CENTRAL, COBRO DE ÚTILES DE ESCRITORIO."/>
    <m/>
    <m/>
    <m/>
    <m/>
    <m/>
    <m/>
    <n v="60"/>
    <n v="0"/>
    <s v="NO_CONCILIADO"/>
  </r>
  <r>
    <x v="49"/>
    <m/>
    <x v="49"/>
    <x v="220"/>
    <s v="G33917420002"/>
    <s v="CRV"/>
    <n v="3391742"/>
    <m/>
    <s v="TRANSFERENCIA DEL EXTERIOR SEGUN SWIFT NO.16852-16853 DE FECHA 28/11/2025 ORDENANTE: IMPORTADORA Y EXPORTADORA AS SPA, FECHA VALOR 28/11/2025. LIB. 00597012001 RECURSOS PROPIOS VENTAS YLB"/>
    <m/>
    <m/>
    <m/>
    <m/>
    <m/>
    <m/>
    <n v="0"/>
    <n v="148669.92000000001"/>
    <s v="NO_CONCILIADO"/>
  </r>
  <r>
    <x v="49"/>
    <m/>
    <x v="49"/>
    <x v="220"/>
    <s v="G33917430001"/>
    <s v="CVD"/>
    <n v="3391743"/>
    <m/>
    <s v="COBRO COSTOS DE PAPELERIA SEGUN TRANSFERENCIA DEL EXTERIOR POR ORDEN DE IMPORTADORA Y EXPORTADORA AS SPA, FECHA VALOR 28/11/2025. LIB. 00597032001 YLB-COMERCIALIZACION DE DIVERSAS SALES"/>
    <m/>
    <m/>
    <m/>
    <m/>
    <m/>
    <m/>
    <n v="60"/>
    <n v="0"/>
    <s v="NO_CONCILIADO"/>
  </r>
  <r>
    <x v="2"/>
    <m/>
    <x v="2"/>
    <x v="220"/>
    <s v="G33917460001"/>
    <s v="CVD"/>
    <n v="3391746"/>
    <m/>
    <s v="COBRO COSTOS DE PAPELERIA SEGUN TRANSFERENCIA DEL EXTERIOR POR ORDEN DE MTX COMERCIALIZADORA DE GAS LTDA. BR. FECHA VALOR 28/11/2025 REF.FV00539414778001 - TRN/20251128-00551572 LIB. 00513012015 YPFB-HEROES DEL CHACO-BS"/>
    <m/>
    <m/>
    <m/>
    <m/>
    <m/>
    <m/>
    <n v="60"/>
    <n v="0"/>
    <s v="NO_CONCILIADO"/>
  </r>
  <r>
    <x v="2"/>
    <m/>
    <x v="2"/>
    <x v="220"/>
    <s v="G33917480001"/>
    <s v="CVD"/>
    <n v="3391748"/>
    <m/>
    <s v="COBRO COSTOS DE PAPELERIA SEGUN TRANSFERENCIA DEL EXTERIOR POR ORDEN DE MTX COMERCIALIZADORA DE GAS LTDA. BR. FECHA VALOR 28/11/2025 REF.FV00539687314001 TRN/20251128-00617285 LIB. 00513012015 YPFB-HEROES DEL CHACO-BS"/>
    <m/>
    <m/>
    <m/>
    <m/>
    <m/>
    <m/>
    <n v="60"/>
    <n v="0"/>
    <s v="NO_CONCILIADO"/>
  </r>
  <r>
    <x v="2"/>
    <m/>
    <x v="2"/>
    <x v="220"/>
    <s v="S11439170001"/>
    <s v="COB"/>
    <n v="1143917"/>
    <m/>
    <s v="'COBRO DE'||ÚTILES DE ESCRITORIO POR EL COMPROBANTE NRO.1143914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2"/>
    <m/>
    <x v="2"/>
    <x v="220"/>
    <s v="S11439350001"/>
    <s v="COB"/>
    <n v="1143935"/>
    <m/>
    <s v="'COBRO DE'||ÚTILES DE ESCRITORIO POR EL COMPROBANTE NRO.1143931 DE LA FECHA S/G. NOTA CITE GAFC-0356/ DFC/URTE-097/2025 DE F.26.02.2025 (HRE-TGL-3945) ENVIADA POR YACIMIENTOS PETROLIFEROS FISCALES BOLIVIANOS DEBITO DE LA LIBRETA 00513022001 YPFB  OPERACIONES, REPOSICION DE UTILES DE ESCRITORIO"/>
    <m/>
    <m/>
    <m/>
    <m/>
    <m/>
    <m/>
    <n v="60"/>
    <n v="0"/>
    <s v="NO_CONCILIADO"/>
  </r>
  <r>
    <x v="69"/>
    <m/>
    <x v="69"/>
    <x v="220"/>
    <s v="S11440050003"/>
    <s v="COB"/>
    <n v="1144005"/>
    <m/>
    <s v="||TRANSFERENCIA DE FONDOS S/G MENSAJE SWIFT NRO. 16838 EN ATENCIÓN A CORREO ELECTRÓNICO DE LA DGAC Y NOTA: DGAC/DAF/FIN/NE-0008/25 DE FECHA 29.01.2025 (HRE-TGL-2025-1866) ENVIADO POR LA DIRECCIÓN GENERAL DE AERONÁUTICA CIVIL (SECTOR PÚBLICO). DEBITO DE LA LIBRETA 00117012001 DGAC, REPOSICIÓN ÚTILES DE ESCRITORIO."/>
    <m/>
    <m/>
    <m/>
    <m/>
    <m/>
    <m/>
    <n v="60"/>
    <n v="0"/>
    <s v="NO_CONCILIADO"/>
  </r>
  <r>
    <x v="3"/>
    <m/>
    <x v="3"/>
    <x v="220"/>
    <s v="S11440270003"/>
    <s v="COB"/>
    <n v="1144027"/>
    <m/>
    <s v="||TRANSFERENCIA DE FONDOS S/G MENSAJES SWIFT NROS. 16830 Y 16808, CORREO ELECTRONICO DE LA FECHA DE LA CAJA DE SALUD CORDES. DEBITO DE LA CUENTA 1-20354978 CAJA DE SALUD CORDES- APORTES NAC.; COBRO DE UTILES DE ESCRITORIO"/>
    <m/>
    <m/>
    <m/>
    <m/>
    <m/>
    <m/>
    <n v="6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
  <r>
    <x v="0"/>
    <m/>
    <x v="0"/>
    <x v="0"/>
    <s v="D00259200011"/>
    <s v="RVL"/>
    <n v="25920"/>
    <m/>
    <s v="AJUSTE COMPLEMENTARIO POR REVALORIZACION SALDOS DE ACTIVOS DE RESERVA Y OBLIGACIONES MONEDA EXTRANJERA (DOLARES) Saldo MO = -28668868.78 ;Bs/Mo: 6.86000000000 ;Saldo Bs: -196668439.84"/>
    <m/>
    <m/>
    <m/>
    <m/>
    <n v="0"/>
    <n v="0"/>
    <n v="0.01"/>
    <n v="0"/>
    <s v="NO_CONCILIADO"/>
  </r>
  <r>
    <x v="0"/>
    <m/>
    <x v="0"/>
    <x v="1"/>
    <s v="D00259250008"/>
    <s v="RVL"/>
    <n v="25925"/>
    <m/>
    <s v="AJUSTE COMPLEMENTARIO POR REVALORIZACION SALDOS DE ACTIVOS DE RESERVA Y OBLIGACIONES MONEDA EXTRANJERA (DOLARES) Saldo MO = -16020341.82 ;Bs/Mo: 6.86000000000 ;Saldo Bs: -109899544.90"/>
    <m/>
    <m/>
    <m/>
    <m/>
    <n v="0"/>
    <n v="0"/>
    <n v="0.01"/>
    <n v="0"/>
    <s v="NO_CONCILIADO"/>
  </r>
  <r>
    <x v="1"/>
    <m/>
    <x v="1"/>
    <x v="2"/>
    <s v="G29848590002"/>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0"/>
    <m/>
    <x v="0"/>
    <x v="2"/>
    <s v="D00259310010"/>
    <s v="RVL"/>
    <n v="25931"/>
    <m/>
    <s v="AJUSTE COMPLEMENTARIO POR REVALORIZACION SALDOS DE ACTIVOS DE RESERVA Y OBLIGACIONES MONEDA EXTRANJERA (DOLARES) Saldo MO = -16151048.64 ;Bs/Mo: 6.86000000000 ;Saldo Bs: -110796193.68"/>
    <m/>
    <m/>
    <m/>
    <m/>
    <n v="0"/>
    <n v="0"/>
    <n v="0.01"/>
    <n v="0"/>
    <s v="NO_CONCILIADO"/>
  </r>
  <r>
    <x v="0"/>
    <m/>
    <x v="0"/>
    <x v="3"/>
    <s v="D00259400013"/>
    <s v="RVL"/>
    <n v="25940"/>
    <m/>
    <s v="AJUSTE COMPLEMENTARIO POR REVALORIZACION SALDOS DE ACTIVOS DE RESERVA Y OBLIGACIONES MONEDA EXTRANJERA (DOLARES) Saldo MO = -16210890.33 ;Bs/Mo: 6.86000000000 ;Saldo Bs: -111206707.67"/>
    <m/>
    <m/>
    <m/>
    <m/>
    <n v="0"/>
    <n v="0"/>
    <n v="0.01"/>
    <n v="0"/>
    <s v="NO_CONCILIADO"/>
  </r>
  <r>
    <x v="0"/>
    <m/>
    <x v="0"/>
    <x v="4"/>
    <s v="D00259510001"/>
    <s v="RVL"/>
    <n v="25951"/>
    <m/>
    <s v="AJUSTE COMPLEMENTARIO POR REVALORIZACION SALDOS DE ACTIVOS DE RESERVA Y OBLIGACIONES MONEDA EXTRANJERA (DOLARES) Saldo MO = -16220873.89 ;Bs/Mo: 6.86000000000 ;Saldo Bs: -111275194.88"/>
    <m/>
    <m/>
    <m/>
    <m/>
    <n v="0"/>
    <n v="0"/>
    <n v="0"/>
    <n v="0.01"/>
    <s v="NO_CONCILIADO"/>
  </r>
  <r>
    <x v="1"/>
    <m/>
    <x v="1"/>
    <x v="5"/>
    <s v="G29907210002"/>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0"/>
    <m/>
    <x v="0"/>
    <x v="5"/>
    <s v="D00259570009"/>
    <s v="RVL"/>
    <n v="25957"/>
    <m/>
    <s v="AJUSTE COMPLEMENTARIO POR REVALORIZACION SALDOS DE ACTIVOS DE RESERVA Y OBLIGACIONES MONEDA EXTRANJERA (DOLARES) Saldo MO = -16810913.73 ;Bs/Mo: 6.86000000000 ;Saldo Bs: -115322868.20"/>
    <m/>
    <m/>
    <m/>
    <m/>
    <n v="0"/>
    <n v="0"/>
    <n v="0.01"/>
    <n v="0"/>
    <s v="NO_CONCILIADO"/>
  </r>
  <r>
    <x v="0"/>
    <m/>
    <x v="0"/>
    <x v="6"/>
    <s v="D00259620012"/>
    <s v="RVL"/>
    <n v="25962"/>
    <m/>
    <s v="AJUSTE COMPLEMENTARIO POR REVALORIZACION SALDOS DE ACTIVOS DE RESERVA Y OBLIGACIONES MONEDA EXTRANJERA (DOLARES) Saldo MO = -17028204.04 ;Bs/Mo: 6.86000000000 ;Saldo Bs: -116813479.73"/>
    <m/>
    <m/>
    <m/>
    <m/>
    <n v="0"/>
    <n v="0"/>
    <n v="0.02"/>
    <n v="0"/>
    <s v="NO_CONCILIADO"/>
  </r>
  <r>
    <x v="0"/>
    <m/>
    <x v="0"/>
    <x v="7"/>
    <s v="D00259670008"/>
    <s v="RVL"/>
    <n v="25967"/>
    <m/>
    <s v="AJUSTE COMPLEMENTARIO POR REVALORIZACION SALDOS DE ACTIVOS DE RESERVA Y OBLIGACIONES MONEDA EXTRANJERA (DOLARES) Saldo MO = -64378.40 ;Bs/Mo: 6.86000000000 ;Saldo Bs: -441635.80"/>
    <m/>
    <m/>
    <m/>
    <m/>
    <n v="0"/>
    <n v="0"/>
    <n v="0"/>
    <n v="0.02"/>
    <s v="NO_CONCILIADO"/>
  </r>
  <r>
    <x v="1"/>
    <m/>
    <x v="1"/>
    <x v="8"/>
    <s v="G29970820002"/>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0"/>
    <m/>
    <x v="0"/>
    <x v="8"/>
    <s v="D00259770011"/>
    <s v="RVL"/>
    <n v="25977"/>
    <m/>
    <s v="AJUSTE COMPLEMENTARIO POR REVALORIZACION SALDOS DE ACTIVOS DE RESERVA Y OBLIGACIONES MONEDA EXTRANJERA (DOLARES) Saldo MO = -209361563.63 ;Bs/Mo: 6.86000000000 ;Saldo Bs: -1436220326.51"/>
    <m/>
    <m/>
    <m/>
    <m/>
    <n v="0"/>
    <n v="0"/>
    <n v="0.01"/>
    <n v="0"/>
    <s v="NO_CONCILIADO"/>
  </r>
  <r>
    <x v="0"/>
    <m/>
    <x v="0"/>
    <x v="9"/>
    <s v="D00259910012"/>
    <s v="RVL"/>
    <n v="25991"/>
    <m/>
    <s v="AJUSTE COMPLEMENTARIO POR REVALORIZACION SALDOS DE ACTIVOS DE RESERVA Y OBLIGACIONES MONEDA EXTRANJERA (DOLARES) Saldo MO = -209031535.85 ;Bs/Mo: 6.86000000000 ;Saldo Bs: -1433956335.94"/>
    <m/>
    <m/>
    <m/>
    <m/>
    <n v="0"/>
    <n v="0"/>
    <n v="0.01"/>
    <n v="0"/>
    <s v="NO_CONCILIADO"/>
  </r>
  <r>
    <x v="0"/>
    <m/>
    <x v="0"/>
    <x v="10"/>
    <s v="D00259960011"/>
    <s v="RVL"/>
    <n v="25996"/>
    <m/>
    <s v="AJUSTE COMPLEMENTARIO POR REVALORIZACION SALDOS DE ACTIVOS DE RESERVA Y OBLIGACIONES MONEDA EXTRANJERA (DOLARES) Saldo MO = -115302530.18 ;Bs/Mo: 6.86000000000 ;Saldo Bs: -790975357.01"/>
    <m/>
    <m/>
    <m/>
    <m/>
    <n v="0"/>
    <n v="0"/>
    <n v="0"/>
    <n v="0.02"/>
    <s v="NO_CONCILIADO"/>
  </r>
  <r>
    <x v="1"/>
    <m/>
    <x v="1"/>
    <x v="11"/>
    <s v="G30026750002"/>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0"/>
    <m/>
    <x v="0"/>
    <x v="12"/>
    <s v="D00260140011"/>
    <s v="RVL"/>
    <n v="26014"/>
    <m/>
    <s v="AJUSTE COMPLEMENTARIO POR REVALORIZACION SALDOS DE ACTIVOS DE RESERVA Y OBLIGACIONES MONEDA EXTRANJERA (DOLARES) Saldo MO = -110401010.44 ;Bs/Mo: 6.86000000000 ;Saldo Bs: -757350931.61"/>
    <m/>
    <m/>
    <m/>
    <m/>
    <n v="0"/>
    <n v="0"/>
    <n v="0"/>
    <n v="0.01"/>
    <s v="NO_CONCILIADO"/>
  </r>
  <r>
    <x v="0"/>
    <m/>
    <x v="0"/>
    <x v="13"/>
    <s v="D00260230002"/>
    <s v="RVL"/>
    <n v="26023"/>
    <m/>
    <s v="AJUSTE COMPLEMENTARIO POR REVALORIZACION SALDOS DE ACTIVOS DE RESERVA Y OBLIGACIONES MONEDA EXTRANJERA (DOLARES) Saldo MO = -110418973.47 ;Bs/Mo: 6.86000000000 ;Saldo Bs: -757474158.01"/>
    <m/>
    <m/>
    <m/>
    <m/>
    <n v="0"/>
    <n v="0"/>
    <n v="0.01"/>
    <n v="0"/>
    <s v="NO_CONCILIADO"/>
  </r>
  <r>
    <x v="0"/>
    <m/>
    <x v="0"/>
    <x v="14"/>
    <s v="D00260280008"/>
    <s v="RVL"/>
    <n v="26028"/>
    <m/>
    <s v="AJUSTE COMPLEMENTARIO POR REVALORIZACION SALDOS DE ACTIVOS DE RESERVA Y OBLIGACIONES MONEDA EXTRANJERA (DOLARES) Saldo MO = -146452243.23 ;Bs/Mo: 6.86000000000 ;Saldo Bs: -1004662388.55"/>
    <m/>
    <m/>
    <m/>
    <m/>
    <n v="0"/>
    <n v="0"/>
    <n v="0"/>
    <n v="0.01"/>
    <s v="NO_CONCILIADO"/>
  </r>
  <r>
    <x v="0"/>
    <m/>
    <x v="0"/>
    <x v="15"/>
    <s v="D00260330008"/>
    <s v="RVL"/>
    <n v="26033"/>
    <m/>
    <s v="AJUSTE COMPLEMENTARIO POR REVALORIZACION SALDOS DE ACTIVOS DE RESERVA Y OBLIGACIONES MONEDA EXTRANJERA (DOLARES) Saldo MO = -102712063.56 ;Bs/Mo: 6.86000000000 ;Saldo Bs: -704604756.03"/>
    <m/>
    <m/>
    <m/>
    <m/>
    <n v="0"/>
    <n v="0"/>
    <n v="0.01"/>
    <n v="0"/>
    <s v="NO_CONCILIADO"/>
  </r>
  <r>
    <x v="0"/>
    <m/>
    <x v="0"/>
    <x v="16"/>
    <s v="D00260370009"/>
    <s v="RVL"/>
    <n v="26037"/>
    <m/>
    <s v="AJUSTE COMPLEMENTARIO POR REVALORIZACION SALDOS DE ACTIVOS DE RESERVA Y OBLIGACIONES MONEDA EXTRANJERA (DOLARES) Saldo MO = -102861386.25 ;Bs/Mo: 6.86000000000 ;Saldo Bs: -705629109.67"/>
    <m/>
    <m/>
    <m/>
    <m/>
    <n v="0"/>
    <n v="0"/>
    <n v="0"/>
    <n v="0.01"/>
    <s v="NO_CONCILIADO"/>
  </r>
  <r>
    <x v="0"/>
    <m/>
    <x v="0"/>
    <x v="17"/>
    <s v="D00260430008"/>
    <s v="RVL"/>
    <n v="26043"/>
    <m/>
    <s v="AJUSTE COMPLEMENTARIO POR REVALORIZACION SALDOS DE ACTIVOS DE RESERVA Y OBLIGACIONES MONEDA EXTRANJERA (DOLARES) Saldo MO = -104469276.56 ;Bs/Mo: 6.86000000000 ;Saldo Bs: -716659237.21"/>
    <m/>
    <m/>
    <m/>
    <m/>
    <n v="0"/>
    <n v="0"/>
    <n v="0.01"/>
    <n v="0"/>
    <s v="NO_CONCILIADO"/>
  </r>
  <r>
    <x v="0"/>
    <m/>
    <x v="0"/>
    <x v="18"/>
    <s v="D00260790009"/>
    <s v="RVL"/>
    <n v="26079"/>
    <m/>
    <s v="AJUSTE COMPLEMENTARIO POR REVALORIZACION SALDOS DE ACTIVOS DE RESERVA Y OBLIGACIONES MONEDA EXTRANJERA (DOLARES) Saldo MO = -73241878.15 ;Bs/Mo: 6.86000000000 ;Saldo Bs: -502439284.09"/>
    <m/>
    <m/>
    <m/>
    <m/>
    <n v="0"/>
    <n v="0"/>
    <n v="0"/>
    <n v="0.02"/>
    <s v="NO_CONCILIADO"/>
  </r>
  <r>
    <x v="0"/>
    <m/>
    <x v="0"/>
    <x v="19"/>
    <s v="D00260930009"/>
    <s v="RVL"/>
    <n v="26093"/>
    <m/>
    <s v="AJUSTE COMPLEMENTARIO POR REVALORIZACION SALDOS DE ACTIVOS DE RESERVA Y OBLIGACIONES MONEDA EXTRANJERA (DOLARES) Saldo MO = -62800815.49 ;Bs/Mo: 6.86000000000 ;Saldo Bs: -430813594.25"/>
    <m/>
    <m/>
    <m/>
    <m/>
    <n v="0"/>
    <n v="0"/>
    <n v="0"/>
    <n v="0.01"/>
    <s v="NO_CONCILIADO"/>
  </r>
  <r>
    <x v="0"/>
    <m/>
    <x v="0"/>
    <x v="20"/>
    <s v="D00260990006"/>
    <s v="RVL"/>
    <n v="26099"/>
    <m/>
    <s v="AJUSTE COMPLEMENTARIO POR REVALORIZACION SALDOS DE ACTIVOS DE RESERVA Y OBLIGACIONES MONEDA EXTRANJERA (DOLARES) Saldo MO = -53713451.67 ;Bs/Mo: 6.86000000000 ;Saldo Bs: -368474278.45"/>
    <m/>
    <m/>
    <m/>
    <m/>
    <n v="0"/>
    <n v="0"/>
    <n v="0"/>
    <n v="0.01"/>
    <s v="NO_CONCILIADO"/>
  </r>
  <r>
    <x v="1"/>
    <m/>
    <x v="1"/>
    <x v="21"/>
    <s v="G30288040002"/>
    <s v="CRV"/>
    <n v="3028804"/>
    <m/>
    <s v="TRANSFERENCIA DEL EXTERIOR SEGUN SWIFT NO.2048 DE FECHA 12/02/2025 ORDENANTE: YPF EXPLORACIÓN + PRODUCCIÓN DE FERMIN PERALTA TORRES DELTA REF.: ATS OF 25/02/11 FECHA VALOR 11/02/2025 LIB. 00513012005 YPFB-OPERACIONES EXTRAORDINARIAS USD"/>
    <m/>
    <m/>
    <m/>
    <m/>
    <n v="0"/>
    <n v="62606.18"/>
    <n v="0"/>
    <n v="429478.39"/>
    <s v="NO_CONCILIADO"/>
  </r>
  <r>
    <x v="0"/>
    <m/>
    <x v="0"/>
    <x v="21"/>
    <s v="D00261050006"/>
    <s v="RVL"/>
    <n v="26105"/>
    <m/>
    <s v="AJUSTE COMPLEMENTARIO POR REVALORIZACION SALDOS DE ACTIVOS DE RESERVA Y OBLIGACIONES MONEDA EXTRANJERA (DOLARES) Saldo MO = -54037091.57 ;Bs/Mo: 6.86000000000 ;Saldo Bs: -370694448.18"/>
    <m/>
    <m/>
    <m/>
    <m/>
    <n v="0"/>
    <n v="0"/>
    <n v="0.01"/>
    <n v="0"/>
    <s v="NO_CONCILIADO"/>
  </r>
  <r>
    <x v="0"/>
    <m/>
    <x v="0"/>
    <x v="22"/>
    <s v="D00261100011"/>
    <s v="RVL"/>
    <n v="26110"/>
    <m/>
    <s v="AJUSTE COMPLEMENTARIO POR REVALORIZACION SALDOS DE ACTIVOS DE RESERVA Y OBLIGACIONES MONEDA EXTRANJERA (DOLARES) Saldo MO = -54173651.36 ;Bs/Mo: 6.86000000000 ;Saldo Bs: -371631248.34"/>
    <m/>
    <m/>
    <m/>
    <m/>
    <n v="0"/>
    <n v="0"/>
    <n v="0.01"/>
    <n v="0"/>
    <s v="NO_CONCILIADO"/>
  </r>
  <r>
    <x v="0"/>
    <m/>
    <x v="0"/>
    <x v="23"/>
    <s v="D00261150012"/>
    <s v="RVL"/>
    <n v="26115"/>
    <m/>
    <s v="AJUSTE COMPLEMENTARIO POR REVALORIZACION SALDOS DE ACTIVOS DE RESERVA Y OBLIGACIONES MONEDA EXTRANJERA (DOLARES) Saldo MO = -54420885.15 ;Bs/Mo: 6.86000000000 ;Saldo Bs: -373327272.12"/>
    <m/>
    <m/>
    <m/>
    <m/>
    <n v="0"/>
    <n v="0"/>
    <n v="0"/>
    <n v="0.01"/>
    <s v="NO_CONCILIADO"/>
  </r>
  <r>
    <x v="0"/>
    <m/>
    <x v="0"/>
    <x v="24"/>
    <s v="D00261230002"/>
    <s v="RVL"/>
    <n v="26123"/>
    <m/>
    <s v="AJUSTE COMPLEMENTARIO POR REVALORIZACION SALDOS DE ACTIVOS DE RESERVA Y OBLIGACIONES MONEDA EXTRANJERA (DOLARES) Saldo MO = -54435694.47 ;Bs/Mo: 6.86000000000 ;Saldo Bs: -373428864.07"/>
    <m/>
    <m/>
    <m/>
    <m/>
    <n v="0"/>
    <n v="0"/>
    <n v="0.01"/>
    <n v="0"/>
    <s v="NO_CONCILIADO"/>
  </r>
  <r>
    <x v="0"/>
    <m/>
    <x v="0"/>
    <x v="25"/>
    <s v="D00261270011"/>
    <s v="RVL"/>
    <n v="26127"/>
    <m/>
    <s v="AJUSTE COMPLEMENTARIO POR REVALORIZACION SALDOS DE ACTIVOS DE RESERVA Y OBLIGACIONES MONEDA EXTRANJERA (DOLARES) Saldo MO = -56590430.05 ;Bs/Mo: 6.86000000000 ;Saldo Bs: -388210350.15"/>
    <m/>
    <m/>
    <m/>
    <m/>
    <n v="0"/>
    <n v="0"/>
    <n v="0.01"/>
    <n v="0"/>
    <s v="NO_CONCILIADO"/>
  </r>
  <r>
    <x v="0"/>
    <m/>
    <x v="0"/>
    <x v="26"/>
    <s v="D00261370008"/>
    <s v="RVL"/>
    <n v="26137"/>
    <m/>
    <s v="AJUSTE COMPLEMENTARIO POR REVALORIZACION SALDOS DE ACTIVOS DE RESERVA Y OBLIGACIONES MONEDA EXTRANJERA (DOLARES) Saldo MO = -9537486.48 ;Bs/Mo: 6.86000000000 ;Saldo Bs: -65427157.26"/>
    <m/>
    <m/>
    <m/>
    <m/>
    <n v="0"/>
    <n v="0"/>
    <n v="0.01"/>
    <n v="0"/>
    <s v="NO_CONCILIADO"/>
  </r>
  <r>
    <x v="0"/>
    <m/>
    <x v="0"/>
    <x v="27"/>
    <s v="D00261410006"/>
    <s v="RVL"/>
    <n v="26141"/>
    <m/>
    <s v="AJUSTE COMPLEMENTARIO POR REVALORIZACION SALDOS DE ACTIVOS DE RESERVA Y OBLIGACIONES MONEDA EXTRANJERA (DOLARES) Saldo MO = -9087271.09 ;Bs/Mo: 6.86000000000 ;Saldo Bs: -62338679.67"/>
    <m/>
    <m/>
    <m/>
    <m/>
    <n v="0"/>
    <n v="0"/>
    <n v="0"/>
    <n v="0.01"/>
    <s v="NO_CONCILIADO"/>
  </r>
  <r>
    <x v="0"/>
    <m/>
    <x v="0"/>
    <x v="28"/>
    <s v="D00261470010"/>
    <s v="RVL"/>
    <n v="26147"/>
    <m/>
    <s v="AJUSTE COMPLEMENTARIO POR REVALORIZACION SALDOS DE ACTIVOS DE RESERVA Y OBLIGACIONES MONEDA EXTRANJERA (DOLARES) Saldo MO = -260824.11 ;Bs/Mo: 6.86000000000 ;Saldo Bs: -1789253.40"/>
    <m/>
    <m/>
    <m/>
    <m/>
    <n v="0"/>
    <n v="0"/>
    <n v="0.01"/>
    <n v="0"/>
    <s v="NO_CONCILIADO"/>
  </r>
  <r>
    <x v="0"/>
    <m/>
    <x v="0"/>
    <x v="29"/>
    <s v="D00261620010"/>
    <s v="RVL"/>
    <n v="26162"/>
    <m/>
    <s v="AJUSTE COMPLEMENTARIO POR REVALORIZACION SALDOS DE ACTIVOS DE RESERVA Y OBLIGACIONES MONEDA EXTRANJERA (DOLARES) Saldo MO = -24876.90 ;Bs/Mo: 6.86000000000 ;Saldo Bs: -170655.55"/>
    <m/>
    <m/>
    <m/>
    <m/>
    <n v="0"/>
    <n v="0"/>
    <n v="0.02"/>
    <n v="0"/>
    <s v="NO_CONCILIADO"/>
  </r>
  <r>
    <x v="2"/>
    <m/>
    <x v="2"/>
    <x v="30"/>
    <s v="G30438700002"/>
    <s v="CRV"/>
    <n v="3043870"/>
    <m/>
    <s v="TRANSFERENCIA RECIBIDA DEL EXTERIOR SEGÚN MENSAJES SWIFT Nos. 2766-2767 (REM.EXT.) DE FECHA 25-02-2025 POR DESEMBOLSO DE BID PRÉSTAMO 4403/BL-BO REQ 00024 BO 2025007262 LIBRETA N° 00086047007 MMAYA-UCEP MI RIEGO IMPLEMENTACION PROGRAMA BOLIVIA RESILIENTE"/>
    <m/>
    <m/>
    <m/>
    <m/>
    <n v="0"/>
    <n v="220801"/>
    <n v="0"/>
    <n v="1514694.86"/>
    <s v="NO_CONCILIADO"/>
  </r>
  <r>
    <x v="2"/>
    <m/>
    <x v="2"/>
    <x v="30"/>
    <s v="G30438700003"/>
    <s v="COB"/>
    <n v="3043870"/>
    <m/>
    <s v="TRANSFERENCIA RECIBIDA DEL EXTERIOR SEGÚN MENSAJES SWIFT Nos. 2766-2767 (REM.EXT.) DE FECHA 25-02-2025 POR DESEMBOLSO DE BID PRÉSTAMO 4403/BL-BO REQ 00024 BO 2025007262 LIBRETA N° 00086047007 MMAYA-UCEP MI RIEGO IMPLEMENTACION PROGRAMA BOLIVIA RESILIENTE REF.: UTILES DE ESCRITORIO"/>
    <m/>
    <m/>
    <m/>
    <m/>
    <n v="8.75"/>
    <n v="0"/>
    <n v="60.03"/>
    <n v="0"/>
    <s v="NO_CONCILIADO"/>
  </r>
  <r>
    <x v="0"/>
    <m/>
    <x v="0"/>
    <x v="30"/>
    <s v="D00261670010"/>
    <s v="RVL"/>
    <n v="26167"/>
    <m/>
    <s v="AJUSTE COMPLEMENTARIO POR REVALORIZACION SALDOS DE ACTIVOS DE RESERVA Y OBLIGACIONES MONEDA EXTRANJERA (DOLARES) Saldo MO = -2069343.24 ;Bs/Mo: 6.86000000000 ;Saldo Bs: -14195694.62"/>
    <m/>
    <m/>
    <m/>
    <m/>
    <n v="0"/>
    <n v="0"/>
    <n v="0"/>
    <n v="0.01"/>
    <s v="NO_CONCILIADO"/>
  </r>
  <r>
    <x v="0"/>
    <m/>
    <x v="0"/>
    <x v="31"/>
    <s v="D00261710009"/>
    <s v="RVL"/>
    <n v="26171"/>
    <m/>
    <s v="AJUSTE COMPLEMENTARIO POR REVALORIZACION SALDOS DE ACTIVOS DE RESERVA Y OBLIGACIONES MONEDA EXTRANJERA (DOLARES) Saldo MO = -47736556.33 ;Bs/Mo: 6.86000000000 ;Saldo Bs: -327472776.40"/>
    <m/>
    <m/>
    <m/>
    <m/>
    <n v="0"/>
    <n v="0"/>
    <n v="0"/>
    <n v="0.02"/>
    <s v="NO_CONCILIADO"/>
  </r>
  <r>
    <x v="0"/>
    <m/>
    <x v="0"/>
    <x v="32"/>
    <s v="D00261770008"/>
    <s v="RVL"/>
    <n v="26177"/>
    <m/>
    <s v="AJUSTE COMPLEMENTARIO POR REVALORIZACION SALDOS DE ACTIVOS DE RESERVA Y OBLIGACIONES MONEDA EXTRANJERA (DOLARES) Saldo MO = -1101389.34 ;Bs/Mo: 6.86000000000 ;Saldo Bs: -7555530.88"/>
    <m/>
    <m/>
    <m/>
    <m/>
    <n v="0"/>
    <n v="0"/>
    <n v="0.01"/>
    <n v="0"/>
    <s v="NO_CONCILIADO"/>
  </r>
  <r>
    <x v="0"/>
    <m/>
    <x v="0"/>
    <x v="33"/>
    <s v="D00261920002"/>
    <s v="RVL"/>
    <n v="26192"/>
    <m/>
    <s v="AJUSTE COMPLEMENTARIO POR REVALORIZACION SALDOS DE ACTIVOS DE RESERVA Y OBLIGACIONES MONEDA EXTRANJERA (DOLARES) Saldo MO = -1170632.04 ;Bs/Mo: 6.86000000000 ;Saldo Bs: -8030535.80"/>
    <m/>
    <m/>
    <m/>
    <m/>
    <n v="0"/>
    <n v="0"/>
    <n v="0.01"/>
    <n v="0"/>
    <s v="NO_CONCILIADO"/>
  </r>
  <r>
    <x v="0"/>
    <m/>
    <x v="0"/>
    <x v="34"/>
    <s v="D00262050010"/>
    <s v="RVL"/>
    <n v="26205"/>
    <m/>
    <s v="AJUSTE COMPLEMENTARIO POR REVALORIZACION SALDOS DE ACTIVOS DE RESERVA Y OBLIGACIONES MONEDA EXTRANJERA (DOLARES) Saldo MO = -912103.01 ;Bs/Mo: 6.86000000000 ;Saldo Bs: -6257026.64"/>
    <m/>
    <m/>
    <m/>
    <m/>
    <n v="0"/>
    <n v="0"/>
    <n v="0"/>
    <n v="0.01"/>
    <s v="NO_CONCILIADO"/>
  </r>
  <r>
    <x v="0"/>
    <m/>
    <x v="0"/>
    <x v="35"/>
    <s v="D00262100010"/>
    <s v="RVL"/>
    <n v="26210"/>
    <m/>
    <s v="AJUSTE COMPLEMENTARIO POR REVALORIZACION SALDOS DE ACTIVOS DE RESERVA Y OBLIGACIONES MONEDA EXTRANJERA (DOLARES) Saldo MO = -1014886.16 ;Bs/Mo: 6.86000000000 ;Saldo Bs: -6962119.07"/>
    <m/>
    <m/>
    <m/>
    <m/>
    <n v="0"/>
    <n v="0"/>
    <n v="0.01"/>
    <n v="0"/>
    <s v="NO_CONCILIADO"/>
  </r>
  <r>
    <x v="0"/>
    <m/>
    <x v="0"/>
    <x v="36"/>
    <s v="D00262170012"/>
    <s v="RVL"/>
    <n v="26217"/>
    <m/>
    <s v="AJUSTE COMPLEMENTARIO POR REVALORIZACION SALDOS DE ACTIVOS DE RESERVA Y OBLIGACIONES MONEDA EXTRANJERA (DOLARES) Saldo MO = -1084726.27 ;Bs/Mo: 6.86000000000 ;Saldo Bs: -7441222.22"/>
    <m/>
    <m/>
    <m/>
    <m/>
    <n v="0"/>
    <n v="0"/>
    <n v="0.01"/>
    <n v="0"/>
    <s v="NO_CONCILIADO"/>
  </r>
  <r>
    <x v="1"/>
    <m/>
    <x v="1"/>
    <x v="37"/>
    <s v="G30575890002"/>
    <s v="CRV"/>
    <n v="3057589"/>
    <m/>
    <s v="TRANSFERENCIA DEL EXTERIOR SEGUN SWIFT NO.3338 DE FECHA 11/03/2025 ORDENANTE: YPF EXPLORACIÓN + PRODUCCIÓN DE FERMIN PERALTA TORRES REF.: ATS OF 25/03/10 FECHA VALOR 10/03/2025 LIB. 00513012005 YPFB-OPERACIONES EXTRAORDINARIAS USD"/>
    <m/>
    <m/>
    <m/>
    <m/>
    <n v="0"/>
    <n v="62606.18"/>
    <n v="0"/>
    <n v="429478.39"/>
    <s v="NO_CONCILIADO"/>
  </r>
  <r>
    <x v="0"/>
    <m/>
    <x v="0"/>
    <x v="38"/>
    <s v="D00262410005"/>
    <s v="RVL"/>
    <n v="26241"/>
    <m/>
    <s v="AJUSTE COMPLEMENTARIO POR REVALORIZACION SALDOS DE ACTIVOS DE RESERVA Y OBLIGACIONES MONEDA EXTRANJERA (DOLARES) Saldo MO = -371668.70 ;Bs/Mo: 6.86000000000 ;Saldo Bs: -2549647.30"/>
    <m/>
    <m/>
    <m/>
    <m/>
    <n v="0"/>
    <n v="0"/>
    <n v="0.02"/>
    <n v="0"/>
    <s v="NO_CONCILIADO"/>
  </r>
  <r>
    <x v="0"/>
    <m/>
    <x v="0"/>
    <x v="39"/>
    <s v="D00262460003"/>
    <s v="RVL"/>
    <n v="26246"/>
    <m/>
    <s v="AJUSTE COMPLEMENTARIO POR REVALORIZACION SALDOS DE ACTIVOS DE RESERVA Y OBLIGACIONES MONEDA EXTRANJERA (DOLARES) Saldo MO = -521221.33 ;Bs/Mo: 6.86000000000 ;Saldo Bs: -3575578.31"/>
    <m/>
    <m/>
    <m/>
    <m/>
    <n v="0"/>
    <n v="0"/>
    <n v="0"/>
    <n v="0.01"/>
    <s v="NO_CONCILIADO"/>
  </r>
  <r>
    <x v="3"/>
    <m/>
    <x v="3"/>
    <x v="40"/>
    <s v="S11220290002"/>
    <s v="CRV"/>
    <n v="1122029"/>
    <m/>
    <s v="||DEVOLUCION DE FONDOS, POR USD 8,75, SEGÚN NOTA BCB-GOM-SOSP-DOSP-CI-2025-59 DE 10/3/2025. LIB: 00348018001 APMT - UNOPS - DONACION - USD, REF: DEVOLUCION DE FONDOS."/>
    <m/>
    <m/>
    <m/>
    <m/>
    <n v="0"/>
    <n v="8.75"/>
    <n v="0"/>
    <n v="60.03"/>
    <s v="NO_CONCILIADO"/>
  </r>
  <r>
    <x v="0"/>
    <m/>
    <x v="0"/>
    <x v="40"/>
    <s v="D00262500009"/>
    <s v="RVL"/>
    <n v="26250"/>
    <m/>
    <s v="AJUSTE COMPLEMENTARIO POR REVALORIZACION SALDOS DE ACTIVOS DE RESERVA Y OBLIGACIONES MONEDA EXTRANJERA (DOLARES) Saldo MO = -694590.26 ;Bs/Mo: 6.86000000000 ;Saldo Bs: -4764889.20"/>
    <m/>
    <m/>
    <m/>
    <m/>
    <n v="0"/>
    <n v="0"/>
    <n v="0.02"/>
    <n v="0"/>
    <s v="NO_CONCILIADO"/>
  </r>
  <r>
    <x v="0"/>
    <m/>
    <x v="0"/>
    <x v="41"/>
    <s v="D00262600001"/>
    <s v="RVL"/>
    <n v="26260"/>
    <m/>
    <s v="AJUSTE COMPLEMENTARIO POR REVALORIZACION SALDOS DE ACTIVOS DE RESERVA Y OBLIGACIONES MONEDA EXTRANJERA (DOLARES) Saldo MO = -714512.74 ;Bs/Mo: 6.86000000000 ;Saldo Bs: -4901557.39"/>
    <m/>
    <m/>
    <m/>
    <m/>
    <n v="0"/>
    <n v="0"/>
    <n v="0"/>
    <n v="0.01"/>
    <s v="NO_CONCILIADO"/>
  </r>
  <r>
    <x v="0"/>
    <m/>
    <x v="0"/>
    <x v="42"/>
    <s v="D00262650007"/>
    <s v="RVL"/>
    <n v="26265"/>
    <m/>
    <s v="AJUSTE COMPLEMENTARIO POR REVALORIZACION SALDOS DE ACTIVOS DE RESERVA Y OBLIGACIONES MONEDA EXTRANJERA (DOLARES) Saldo MO = -3793577.24 ;Bs/Mo: 6.86000000000 ;Saldo Bs: -26023939.86"/>
    <m/>
    <m/>
    <m/>
    <m/>
    <n v="0"/>
    <n v="0"/>
    <n v="0"/>
    <n v="0.01"/>
    <s v="NO_CONCILIADO"/>
  </r>
  <r>
    <x v="0"/>
    <m/>
    <x v="0"/>
    <x v="43"/>
    <s v="D00262700008"/>
    <s v="RVL"/>
    <n v="26270"/>
    <m/>
    <s v="AJUSTE COMPLEMENTARIO POR REVALORIZACION SALDOS DE ACTIVOS DE RESERVA Y OBLIGACIONES MONEDA EXTRANJERA (DOLARES) Saldo MO = -600092.32 ;Bs/Mo: 6.86000000000 ;Saldo Bs: -4116633.31"/>
    <m/>
    <m/>
    <m/>
    <m/>
    <n v="0"/>
    <n v="0"/>
    <n v="0"/>
    <n v="0.01"/>
    <s v="NO_CONCILIADO"/>
  </r>
  <r>
    <x v="0"/>
    <m/>
    <x v="0"/>
    <x v="44"/>
    <s v="D00262960001"/>
    <s v="RVL"/>
    <n v="26296"/>
    <m/>
    <s v="AJUSTE COMPLEMENTARIO POR REVALORIZACION SALDOS DE ACTIVOS DE RESERVA Y OBLIGACIONES MONEDA EXTRANJERA (DOLARES) Saldo MO = -606113.46 ;Bs/Mo: 6.86000000000 ;Saldo Bs: -4157938.33"/>
    <m/>
    <m/>
    <m/>
    <m/>
    <n v="0"/>
    <n v="0"/>
    <n v="0"/>
    <n v="0.01"/>
    <s v="NO_CONCILIADO"/>
  </r>
  <r>
    <x v="0"/>
    <m/>
    <x v="0"/>
    <x v="45"/>
    <s v="D00263010014"/>
    <s v="RVL"/>
    <n v="26301"/>
    <m/>
    <s v="AJUSTE COMPLEMENTARIO POR REVALORIZACION SALDOS DE ACTIVOS DE RESERVA Y OBLIGACIONES MONEDA EXTRANJERA (DOLARES) Saldo MO = -3202665.67 ;Bs/Mo: 6.86000000000 ;Saldo Bs: -21970286.49"/>
    <m/>
    <m/>
    <m/>
    <m/>
    <n v="0"/>
    <n v="0"/>
    <n v="0"/>
    <n v="0.01"/>
    <s v="NO_CONCILIADO"/>
  </r>
  <r>
    <x v="0"/>
    <m/>
    <x v="0"/>
    <x v="46"/>
    <s v="D00263050013"/>
    <s v="RVL"/>
    <n v="26305"/>
    <m/>
    <s v="AJUSTE COMPLEMENTARIO POR REVALORIZACION SALDOS DE ACTIVOS DE RESERVA Y OBLIGACIONES MONEDA EXTRANJERA (DOLARES) Saldo MO = -61879742.81 ;Bs/Mo: 6.86000000000 ;Saldo Bs: -424495035.69"/>
    <m/>
    <m/>
    <m/>
    <m/>
    <n v="0"/>
    <n v="0"/>
    <n v="0.01"/>
    <n v="0"/>
    <s v="NO_CONCILIADO"/>
  </r>
  <r>
    <x v="0"/>
    <m/>
    <x v="0"/>
    <x v="47"/>
    <s v="D00263100013"/>
    <s v="RVL"/>
    <n v="26310"/>
    <m/>
    <s v="AJUSTE COMPLEMENTARIO POR REVALORIZACION SALDOS DE ACTIVOS DE RESERVA Y OBLIGACIONES MONEDA EXTRANJERA (DOLARES) Saldo MO = -102603689.59 ;Bs/Mo: 6.86000000000 ;Saldo Bs: -703861310.57"/>
    <m/>
    <m/>
    <m/>
    <m/>
    <n v="0"/>
    <n v="0"/>
    <n v="0"/>
    <n v="0.02"/>
    <s v="NO_CONCILIADO"/>
  </r>
  <r>
    <x v="0"/>
    <m/>
    <x v="0"/>
    <x v="48"/>
    <s v="D00263160008"/>
    <s v="RVL"/>
    <n v="26316"/>
    <m/>
    <s v="AJUSTE COMPLEMENTARIO POR REVALORIZACION SALDOS DE ACTIVOS DE RESERVA Y OBLIGACIONES MONEDA EXTRANJERA (DOLARES) Saldo MO = -94430681.22 ;Bs/Mo: 6.86000000000 ;Saldo Bs: -647794473.15"/>
    <m/>
    <m/>
    <m/>
    <m/>
    <n v="0"/>
    <n v="0"/>
    <n v="0"/>
    <n v="0.02"/>
    <s v="NO_CONCILIADO"/>
  </r>
  <r>
    <x v="0"/>
    <m/>
    <x v="0"/>
    <x v="49"/>
    <s v="D00263320012"/>
    <s v="RVL"/>
    <n v="26332"/>
    <m/>
    <s v="AJUSTE COMPLEMENTARIO POR REVALORIZACION SALDOS DE ACTIVOS DE RESERVA Y OBLIGACIONES MONEDA EXTRANJERA (DOLARES) Saldo MO = -42598547.07 ;Bs/Mo: 6.86000000000 ;Saldo Bs: -292226032.89"/>
    <m/>
    <m/>
    <m/>
    <m/>
    <n v="0"/>
    <n v="0"/>
    <n v="0"/>
    <n v="0.01"/>
    <s v="NO_CONCILIADO"/>
  </r>
  <r>
    <x v="0"/>
    <m/>
    <x v="0"/>
    <x v="50"/>
    <s v="D00263390008"/>
    <s v="RVL"/>
    <n v="26339"/>
    <m/>
    <s v="AJUSTE COMPLEMENTARIO POR REVALORIZACION SALDOS DE ACTIVOS DE RESERVA Y OBLIGACIONES MONEDA EXTRANJERA (DOLARES) Saldo MO = -47544866.51 ;Bs/Mo: 6.86000000000 ;Saldo Bs: -326157784.27"/>
    <m/>
    <m/>
    <m/>
    <m/>
    <n v="0"/>
    <n v="0"/>
    <n v="0.01"/>
    <n v="0"/>
    <s v="NO_CONCILIADO"/>
  </r>
  <r>
    <x v="0"/>
    <m/>
    <x v="0"/>
    <x v="51"/>
    <s v="D00263440007"/>
    <s v="RVL"/>
    <n v="26344"/>
    <m/>
    <s v="AJUSTE COMPLEMENTARIO POR REVALORIZACION SALDOS DE ACTIVOS DE RESERVA Y OBLIGACIONES MONEDA EXTRANJERA (DOLARES) Saldo MO = -44770492.74 ;Bs/Mo: 6.86000000000 ;Saldo Bs: -307125580.19"/>
    <m/>
    <m/>
    <m/>
    <m/>
    <n v="0"/>
    <n v="0"/>
    <n v="0"/>
    <n v="0.01"/>
    <s v="NO_CONCILIADO"/>
  </r>
  <r>
    <x v="0"/>
    <m/>
    <x v="0"/>
    <x v="52"/>
    <s v="D00263480006"/>
    <s v="RVL"/>
    <n v="26348"/>
    <m/>
    <s v="AJUSTE COMPLEMENTARIO POR REVALORIZACION SALDOS DE ACTIVOS DE RESERVA Y OBLIGACIONES MONEDA EXTRANJERA (DOLARES) Saldo MO = -44803630.92 ;Bs/Mo: 6.86000000000 ;Saldo Bs: -307352908.13"/>
    <m/>
    <m/>
    <m/>
    <m/>
    <n v="0"/>
    <n v="0"/>
    <n v="0.02"/>
    <n v="0"/>
    <s v="NO_CONCILIADO"/>
  </r>
  <r>
    <x v="1"/>
    <m/>
    <x v="1"/>
    <x v="53"/>
    <s v="G30888510002"/>
    <s v="CRV"/>
    <n v="3088851"/>
    <m/>
    <s v="REGULARIZACION DE TRANSFERENCIA DEL EXTERIOR SEGUN SWIFT NO.4343 Y NO.4342 DE FECHA 04/04/2025 ORDENANTE: CANACOL ENERGY LTD (CALGARY AB) REF.: CRED URI/PROFORMANO 14 BS11.936,40 FECHA VALOR 2/04/2025 LIB. 00513012005 YPFB-OPERACIONES EXTRAORDINARIAS USD"/>
    <m/>
    <m/>
    <m/>
    <m/>
    <n v="0"/>
    <n v="1745"/>
    <n v="0"/>
    <n v="11970.7"/>
    <s v="NO_CONCILIADO"/>
  </r>
  <r>
    <x v="0"/>
    <m/>
    <x v="0"/>
    <x v="53"/>
    <s v="D00263530008"/>
    <s v="RVL"/>
    <n v="26353"/>
    <m/>
    <s v="AJUSTE COMPLEMENTARIO POR REVALORIZACION SALDOS DE ACTIVOS DE RESERVA Y OBLIGACIONES MONEDA EXTRANJERA (DOLARES) Saldo MO = -61537034.48 ;Bs/Mo: 6.86000000000 ;Saldo Bs: -422144056.55"/>
    <m/>
    <m/>
    <m/>
    <m/>
    <n v="0"/>
    <n v="0"/>
    <n v="0.02"/>
    <n v="0"/>
    <s v="NO_CONCILIADO"/>
  </r>
  <r>
    <x v="0"/>
    <m/>
    <x v="0"/>
    <x v="54"/>
    <s v="D00263740012"/>
    <s v="RVL"/>
    <n v="26374"/>
    <m/>
    <s v="AJUSTE COMPLEMENTARIO POR REVALORIZACION SALDOS DE ACTIVOS DE RESERVA Y OBLIGACIONES MONEDA EXTRANJERA (DOLARES) Saldo MO = -56497828.48 ;Bs/Mo: 6.86000000000 ;Saldo Bs: -387575103.34"/>
    <m/>
    <m/>
    <m/>
    <m/>
    <n v="0"/>
    <n v="0"/>
    <n v="0"/>
    <n v="0.03"/>
    <s v="NO_CONCILIADO"/>
  </r>
  <r>
    <x v="1"/>
    <m/>
    <x v="1"/>
    <x v="55"/>
    <s v="G30958130002"/>
    <s v="CRV"/>
    <n v="3095813"/>
    <m/>
    <s v="TRANSFERENCIA DEL EXTERIOR SEGUN SWIFT NO.4917 DE FECHA 10/04/2025 ORDENANTE: YPF EXPLORACIÓN + PRODUCCIÓN DE FERMIN PERALTA TORRES REF.: ATS OF 25/04/09 FECHA VALOR 10/04/2025 LIB. 00513012005 YPFB-OPERACIONES EXTRAORDINARIAS USD"/>
    <m/>
    <m/>
    <m/>
    <m/>
    <n v="0"/>
    <n v="62606.18"/>
    <n v="0"/>
    <n v="429478.39"/>
    <s v="NO_CONCILIADO"/>
  </r>
  <r>
    <x v="0"/>
    <m/>
    <x v="0"/>
    <x v="56"/>
    <s v="D00263850010"/>
    <s v="RVL"/>
    <n v="26385"/>
    <m/>
    <s v="AJUSTE COMPLEMENTARIO POR REVALORIZACION SALDOS DE ACTIVOS DE RESERVA Y OBLIGACIONES MONEDA EXTRANJERA (DOLARES) Saldo MO = -64499964.90 ;Bs/Mo: 6.86000000000 ;Saldo Bs: -442469759.22"/>
    <m/>
    <m/>
    <m/>
    <m/>
    <n v="0"/>
    <n v="0"/>
    <n v="0.01"/>
    <n v="0"/>
    <s v="NO_CONCILIADO"/>
  </r>
  <r>
    <x v="0"/>
    <m/>
    <x v="0"/>
    <x v="57"/>
    <s v="D00263900001"/>
    <s v="RVL"/>
    <n v="26390"/>
    <m/>
    <s v="AJUSTE COMPLEMENTARIO POR REVALORIZACION SALDOS DE ACTIVOS DE RESERVA Y OBLIGACIONES MONEDA EXTRANJERA (DOLARES) Saldo MO = -64515098.67 ;Bs/Mo: 6.86000000000 ;Saldo Bs: -442573576.87"/>
    <m/>
    <m/>
    <m/>
    <m/>
    <n v="0"/>
    <n v="0"/>
    <n v="0"/>
    <n v="0.01"/>
    <s v="NO_CONCILIADO"/>
  </r>
  <r>
    <x v="0"/>
    <m/>
    <x v="0"/>
    <x v="58"/>
    <s v="D00264000010"/>
    <s v="RVL"/>
    <n v="26400"/>
    <m/>
    <s v="AJUSTE COMPLEMENTARIO POR REVALORIZACION SALDOS DE ACTIVOS DE RESERVA Y OBLIGACIONES MONEDA EXTRANJERA (DOLARES) Saldo MO = -62416009.25 ;Bs/Mo: 6.86000000000 ;Saldo Bs: -428173823.47"/>
    <m/>
    <m/>
    <m/>
    <m/>
    <n v="0"/>
    <n v="0"/>
    <n v="0.01"/>
    <n v="0"/>
    <s v="NO_CONCILIADO"/>
  </r>
  <r>
    <x v="0"/>
    <m/>
    <x v="0"/>
    <x v="59"/>
    <s v="D00264120010"/>
    <s v="RVL"/>
    <n v="26412"/>
    <m/>
    <s v="AJUSTE COMPLEMENTARIO POR REVALORIZACION SALDOS DE ACTIVOS DE RESERVA Y OBLIGACIONES MONEDA EXTRANJERA (DOLARES) Saldo MO = -38656296.61 ;Bs/Mo: 6.86000000000 ;Saldo Bs: -265182194.73"/>
    <m/>
    <m/>
    <m/>
    <m/>
    <n v="0"/>
    <n v="0"/>
    <n v="0"/>
    <n v="0.01"/>
    <s v="NO_CONCILIADO"/>
  </r>
  <r>
    <x v="0"/>
    <m/>
    <x v="0"/>
    <x v="60"/>
    <s v="J06338670002"/>
    <s v="NTE"/>
    <n v="11636897"/>
    <m/>
    <s v="A:00099021001 Transferencia de recursos a solicitud del Órgano Judicial mediante nota CITE: UNID./NAL./FINANZAS/DAF/OJ N°332/2025 (operación bimonetaria) a favor del Gobierno Autónomo Municipal de Laja por concepto de Restitución del Certificado de Depósito Judicial N°0135190-86105 Tipo de Cambio (6,86) H.R.2025-15709-R"/>
    <m/>
    <m/>
    <m/>
    <m/>
    <n v="0"/>
    <n v="1228.23"/>
    <n v="0"/>
    <n v="8425.66"/>
    <s v="NO_CONCILIADO"/>
  </r>
  <r>
    <x v="0"/>
    <m/>
    <x v="0"/>
    <x v="60"/>
    <s v="D00264160011"/>
    <s v="RVL"/>
    <n v="26416"/>
    <m/>
    <s v="AJUSTE COMPLEMENTARIO POR REVALORIZACION SALDOS DE ACTIVOS DE RESERVA Y OBLIGACIONES MONEDA EXTRANJERA (DOLARES) Saldo MO = -32589530.33 ;Bs/Mo: 6.86000000000 ;Saldo Bs: -223564178.05"/>
    <m/>
    <m/>
    <m/>
    <m/>
    <n v="0"/>
    <n v="0"/>
    <n v="0"/>
    <n v="0.01"/>
    <s v="NO_CONCILIADO"/>
  </r>
  <r>
    <x v="0"/>
    <m/>
    <x v="0"/>
    <x v="61"/>
    <s v="D00264280002"/>
    <s v="RVL"/>
    <n v="26428"/>
    <m/>
    <s v="AJUSTE COMPLEMENTARIO POR REVALORIZACION SALDOS DE ACTIVOS DE RESERVA Y OBLIGACIONES MONEDA EXTRANJERA (DOLARES) Saldo MO = -32622421.17 ;Bs/Mo: 6.86000000000 ;Saldo Bs: -223789809.22"/>
    <m/>
    <m/>
    <m/>
    <m/>
    <n v="0"/>
    <n v="0"/>
    <n v="0"/>
    <n v="0.01"/>
    <s v="NO_CONCILIADO"/>
  </r>
  <r>
    <x v="0"/>
    <m/>
    <x v="0"/>
    <x v="62"/>
    <s v="D00264340013"/>
    <s v="RVL"/>
    <n v="26434"/>
    <m/>
    <s v="AJUSTE COMPLEMENTARIO POR REVALORIZACION SALDOS DE ACTIVOS DE RESERVA Y OBLIGACIONES MONEDA EXTRANJERA (DOLARES) Saldo MO = -13884453.11 ;Bs/Mo: 6.86000000000 ;Saldo Bs: -95247348.35"/>
    <m/>
    <m/>
    <m/>
    <m/>
    <n v="0"/>
    <n v="0"/>
    <n v="0.02"/>
    <n v="0"/>
    <s v="NO_CONCILIADO"/>
  </r>
  <r>
    <x v="0"/>
    <m/>
    <x v="0"/>
    <x v="63"/>
    <s v="D00264390009"/>
    <s v="RVL"/>
    <n v="26439"/>
    <m/>
    <s v="AJUSTE COMPLEMENTARIO POR REVALORIZACION SALDOS DE ACTIVOS DE RESERVA Y OBLIGACIONES MONEDA EXTRANJERA (DOLARES) Saldo MO = -18574211.81 ;Bs/Mo: 6.86000000000 ;Saldo Bs: -127419093.01"/>
    <m/>
    <m/>
    <m/>
    <m/>
    <n v="0"/>
    <n v="0"/>
    <n v="0"/>
    <n v="0.01"/>
    <s v="NO_CONCILIADO"/>
  </r>
  <r>
    <x v="2"/>
    <m/>
    <x v="2"/>
    <x v="64"/>
    <s v="S11253290002"/>
    <s v="CRV"/>
    <n v="1125329"/>
    <m/>
    <s v="||REGULARIZACIÓN DE RECURSOS PENDIENTES DE APLICACIÓN DEL COMP. CONTABLE N° 1119360 DE FECHA 13/02/2025, SG. NOTA MMAYA/DGAA N° 121/2025 DE FECHA 23/04/25 (TRAM 562) ENVIADO POR EL MINISTERIO DE MEDIO AMBIENTE Y AGUA A LA LIB. 00086018029 MMAYA-$US-FORT.CAP.NAL.GEST.SUST.QUIM. Y RESID.POR CTA DE UNITED NATIONS."/>
    <m/>
    <m/>
    <m/>
    <m/>
    <n v="0"/>
    <n v="37875"/>
    <n v="0"/>
    <n v="259822.5"/>
    <s v="NO_CONCILIADO"/>
  </r>
  <r>
    <x v="2"/>
    <m/>
    <x v="2"/>
    <x v="64"/>
    <s v="S11253310001"/>
    <s v="COB"/>
    <n v="1125331"/>
    <m/>
    <s v="COBRO DE||ÚTILES DE ESCRITORIO POR EL REGISTRO DEL COMP. CONTABLE N° 1125329 DE LA FECHA , SG. NOTA MMAYA/DGAA N° 121/2025 DE FECHA 23/04/25 (TRAM - 562) ENVIADO POR EL MINISTERIO DE MEDIO AMBIENTE Y AGUA COBRO ÚTILES DE ESCRITORIO DE LA LIB. 00086018029 MMAYA-$US-FORT.CAP.NAL.GEST.SUST.QUIM. Y RESID"/>
    <m/>
    <m/>
    <m/>
    <m/>
    <n v="8.75"/>
    <n v="0"/>
    <n v="60.03"/>
    <n v="0"/>
    <s v="NO_CONCILIADO"/>
  </r>
  <r>
    <x v="0"/>
    <m/>
    <x v="0"/>
    <x v="64"/>
    <s v="D00264490008"/>
    <s v="RVL"/>
    <n v="26449"/>
    <m/>
    <s v="AJUSTE COMPLEMENTARIO POR REVALORIZACION SALDOS DE ACTIVOS DE RESERVA Y OBLIGACIONES MONEDA EXTRANJERA (DOLARES) Saldo MO = -8496824.89 ;Bs/Mo: 6.86000000000 ;Saldo Bs: -58288218.74"/>
    <m/>
    <m/>
    <m/>
    <m/>
    <n v="0"/>
    <n v="0"/>
    <n v="0"/>
    <n v="0.01"/>
    <s v="NO_CONCILIADO"/>
  </r>
  <r>
    <x v="0"/>
    <m/>
    <x v="0"/>
    <x v="65"/>
    <s v="D00264530011"/>
    <s v="RVL"/>
    <n v="26453"/>
    <m/>
    <s v="AJUSTE COMPLEMENTARIO POR REVALORIZACION SALDOS DE ACTIVOS DE RESERVA Y OBLIGACIONES MONEDA EXTRANJERA (DOLARES) Saldo MO = -7805574.41 ;Bs/Mo: 6.86000000000 ;Saldo Bs: -53546240.44"/>
    <m/>
    <m/>
    <m/>
    <m/>
    <n v="0"/>
    <n v="0"/>
    <n v="0"/>
    <n v="0.01"/>
    <s v="NO_CONCILIADO"/>
  </r>
  <r>
    <x v="0"/>
    <m/>
    <x v="0"/>
    <x v="66"/>
    <s v="D00264630001"/>
    <s v="RVL"/>
    <n v="26463"/>
    <m/>
    <s v="AJUSTE COMPLEMENTARIO POR REVALORIZACION SALDOS DE ACTIVOS DE RESERVA Y OBLIGACIONES MONEDA EXTRANJERA (DOLARES) Saldo MO = -7822637.39 ;Bs/Mo: 6.86000000000 ;Saldo Bs: -53663292.49"/>
    <m/>
    <m/>
    <m/>
    <m/>
    <n v="0"/>
    <n v="0"/>
    <n v="0"/>
    <n v="0.01"/>
    <s v="NO_CONCILIADO"/>
  </r>
  <r>
    <x v="0"/>
    <m/>
    <x v="0"/>
    <x v="67"/>
    <s v="D00264680009"/>
    <s v="RVL"/>
    <n v="26468"/>
    <m/>
    <s v="AJUSTE COMPLEMENTARIO POR REVALORIZACION SALDOS DE ACTIVOS DE RESERVA Y OBLIGACIONES MONEDA EXTRANJERA (DOLARES) Saldo MO = -8432114.87 ;Bs/Mo: 6.86000000000 ;Saldo Bs: -57844308.00"/>
    <m/>
    <m/>
    <m/>
    <m/>
    <n v="0"/>
    <n v="0"/>
    <n v="0"/>
    <n v="0.01"/>
    <s v="NO_CONCILIADO"/>
  </r>
  <r>
    <x v="0"/>
    <m/>
    <x v="0"/>
    <x v="68"/>
    <s v="D00264730010"/>
    <s v="RVL"/>
    <n v="26473"/>
    <m/>
    <s v="AJUSTE COMPLEMENTARIO POR REVALORIZACION SALDOS DE ACTIVOS DE RESERVA Y OBLIGACIONES MONEDA EXTRANJERA (DOLARES) Saldo MO = -5052434.29 ;Bs/Mo: 6.86000000000 ;Saldo Bs: -34659699.22"/>
    <m/>
    <m/>
    <m/>
    <m/>
    <n v="0"/>
    <n v="0"/>
    <n v="0"/>
    <n v="0.01"/>
    <s v="NO_CONCILIADO"/>
  </r>
  <r>
    <x v="0"/>
    <m/>
    <x v="0"/>
    <x v="69"/>
    <s v="D00264790012"/>
    <s v="RVL"/>
    <n v="26479"/>
    <m/>
    <s v="AJUSTE COMPLEMENTARIO POR REVALORIZACION SALDOS DE ACTIVOS DE RESERVA Y OBLIGACIONES MONEDA EXTRANJERA (DOLARES) Saldo MO = -4422652.28 ;Bs/Mo: 6.86000000000 ;Saldo Bs: -30339394.62"/>
    <m/>
    <m/>
    <m/>
    <m/>
    <n v="0"/>
    <n v="0"/>
    <n v="0"/>
    <n v="0.02"/>
    <s v="NO_CONCILIADO"/>
  </r>
  <r>
    <x v="0"/>
    <m/>
    <x v="0"/>
    <x v="70"/>
    <s v="D00264910007"/>
    <s v="RVL"/>
    <n v="26491"/>
    <m/>
    <s v="AJUSTE COMPLEMENTARIO POR REVALORIZACION SALDOS DE ACTIVOS DE RESERVA Y OBLIGACIONES MONEDA EXTRANJERA (DOLARES) Saldo MO = -1106277.27 ;Bs/Mo: 6.86000000000 ;Saldo Bs: -7589062.09"/>
    <m/>
    <m/>
    <m/>
    <m/>
    <n v="0"/>
    <n v="0"/>
    <n v="0.02"/>
    <n v="0"/>
    <s v="NO_CONCILIADO"/>
  </r>
  <r>
    <x v="1"/>
    <m/>
    <x v="1"/>
    <x v="71"/>
    <s v="G31234950002"/>
    <s v="CRV"/>
    <n v="3123495"/>
    <m/>
    <s v="TRANSFERENCIA DEL EXTERIOR SEGUN SWIFT NO.6141 DE FECHA 05/05/2025 ORDENANTE: YPF EXPLORACIÓN + PRODUCCIÓN DE FERMIN PERALTA TORRES REF.: ATS OF 25/04/30 FECHA VALOR 5/05/2025 LIB. 00513012005 YPFB-OPERACIONES EXTRAORDINARIAS USD"/>
    <m/>
    <m/>
    <m/>
    <m/>
    <n v="0"/>
    <n v="62606.18"/>
    <n v="0"/>
    <n v="429478.39"/>
    <s v="NO_CONCILIADO"/>
  </r>
  <r>
    <x v="0"/>
    <m/>
    <x v="0"/>
    <x v="72"/>
    <s v="D00265100007"/>
    <s v="RVL"/>
    <n v="26510"/>
    <m/>
    <s v="AJUSTE COMPLEMENTARIO POR REVALORIZACION SALDOS DE ACTIVOS DE RESERVA Y OBLIGACIONES MONEDA EXTRANJERA (DOLARES) Saldo MO = -735137.82 ;Bs/Mo: 6.86000000000 ;Saldo Bs: -5043045.43"/>
    <m/>
    <m/>
    <m/>
    <m/>
    <n v="0"/>
    <n v="0"/>
    <n v="0"/>
    <n v="0.02"/>
    <s v="NO_CONCILIADO"/>
  </r>
  <r>
    <x v="0"/>
    <m/>
    <x v="0"/>
    <x v="73"/>
    <s v="D00265150009"/>
    <s v="RVL"/>
    <n v="26515"/>
    <m/>
    <s v="AJUSTE COMPLEMENTARIO POR REVALORIZACION SALDOS DE ACTIVOS DE RESERVA Y OBLIGACIONES MONEDA EXTRANJERA (DOLARES) Saldo MO = -773100.48 ;Bs/Mo: 6.86000000000 ;Saldo Bs: -5303469.30"/>
    <m/>
    <m/>
    <m/>
    <m/>
    <n v="0"/>
    <n v="0"/>
    <n v="0.01"/>
    <n v="0"/>
    <s v="NO_CONCILIADO"/>
  </r>
  <r>
    <x v="4"/>
    <m/>
    <x v="4"/>
    <x v="74"/>
    <s v="G31325990003"/>
    <s v="CRV"/>
    <n v="23401"/>
    <m/>
    <s v="TRANSFERENCIA DE FONDOS AL EXTERIOR A SOLICITUD DE AGENCIA NACIONAL DE HIDROCARBUROS SEGUN SOLICITUD 23401 REF: DPE - TRF. PAGO A LA ARIAE POR CUOTA ANUAL GESTION 2024, S/ NI-DPEUPAE 0052/2025, INF-DPE 0005/2025, INF. UGIRE 0014/2025 Y DOC. ADJ. EQUIVALENTES 1.039,92 USD LIB. 00099021001 TGN-RECURSOS ORDINARIOS-DOLARES AMERICANOS (5970) POR DIFERENCIAL CAMBIARIO"/>
    <m/>
    <m/>
    <m/>
    <m/>
    <n v="0"/>
    <n v="19.309999999999999"/>
    <n v="0"/>
    <n v="132.47"/>
    <s v="NO_CONCILIADO"/>
  </r>
  <r>
    <x v="0"/>
    <m/>
    <x v="0"/>
    <x v="74"/>
    <s v="D00265430007"/>
    <s v="RVL"/>
    <n v="26543"/>
    <m/>
    <s v="AJUSTE COMPLEMENTARIO POR REVALORIZACION SALDOS DE ACTIVOS DE RESERVA Y OBLIGACIONES MONEDA EXTRANJERA (DOLARES) Saldo MO = -99508649.61 ;Bs/Mo: 6.86000000000 ;Saldo Bs: -682629336.31"/>
    <m/>
    <m/>
    <m/>
    <m/>
    <n v="0"/>
    <n v="0"/>
    <n v="0"/>
    <n v="0.01"/>
    <s v="NO_CONCILIADO"/>
  </r>
  <r>
    <x v="2"/>
    <m/>
    <x v="2"/>
    <x v="75"/>
    <s v="G31348380002"/>
    <s v="CRV"/>
    <n v="3134838"/>
    <m/>
    <s v="TRANSFERENCIA RECIBIDA DEL EXTERIOR SEGÚN MENSAJES SWIFT Nos. 6569-6568 (REM.EXT.) DE FECHA 13-03-2025 POR DESEMBOLSO DE BID PRÉSTAMO 4710/BL-BO REQ.00006 BO 2025031219 LIBRETA N° 00086017007 MMAYA-$US-PROG. AGUA Y SANEAMIENTO (BID 4710/BL-BO)"/>
    <m/>
    <m/>
    <m/>
    <m/>
    <n v="0"/>
    <n v="6000000"/>
    <n v="0"/>
    <n v="41160000"/>
    <s v="NO_CONCILIADO"/>
  </r>
  <r>
    <x v="2"/>
    <m/>
    <x v="2"/>
    <x v="75"/>
    <s v="G31348380003"/>
    <s v="COB"/>
    <n v="3134838"/>
    <m/>
    <s v="TRANSFERENCIA RECIBIDA DEL EXTERIOR SEGÚN MENSAJES SWIFT Nos. 6569-6568 (REM.EXT.) DE FECHA 13-03-2025 POR DESEMBOLSO DE BID PRÉSTAMO 4710/BL-BO REQ.00006 BO 2025031219 LIBRETA N° 00086017007 MMAYA-$US-PROG. AGUA Y SANEAMIENTO (BID 4710/BL-BO) REF.: UTILES DE ESCRITORIO"/>
    <m/>
    <m/>
    <m/>
    <m/>
    <n v="8.75"/>
    <n v="0"/>
    <n v="60.03"/>
    <n v="0"/>
    <s v="NO_CONCILIADO"/>
  </r>
  <r>
    <x v="0"/>
    <m/>
    <x v="0"/>
    <x v="75"/>
    <s v="D00265480009"/>
    <s v="RVL"/>
    <n v="26548"/>
    <m/>
    <s v="AJUSTE COMPLEMENTARIO POR REVALORIZACION SALDOS DE ACTIVOS DE RESERVA Y OBLIGACIONES MONEDA EXTRANJERA (DOLARES) Saldo MO = -105870976.32 ;Bs/Mo: 6.86000000000 ;Saldo Bs: -726274897.54"/>
    <m/>
    <m/>
    <m/>
    <m/>
    <n v="0"/>
    <n v="0"/>
    <n v="0"/>
    <n v="0.02"/>
    <s v="NO_CONCILIADO"/>
  </r>
  <r>
    <x v="2"/>
    <m/>
    <x v="2"/>
    <x v="76"/>
    <s v="S11269740002"/>
    <s v="CRV"/>
    <n v="1126974"/>
    <m/>
    <s v="||REGULARIZACION DE RECURSOS PENDIENTES DE APLICACIÓN DEL COMPROBANTE 1126252 DE FECHA 9/5/2025 REGISTRADO POR EL DPTO.DE OPERACIONES DE INVERSION EN ATENCIÓN A NOTA MMAYA/DGAA N°192/2025 (TRAM-632) DE LA FECHA ENVIADO POR EL MINISTERIO DEL MEDIO AMBIENTE Y AGUA. A LA LIB.00086018029 MMAYA-$U$-FORT.CAP.NAL.GEST.SUST.QUIM. Y RESID."/>
    <m/>
    <m/>
    <m/>
    <m/>
    <n v="0"/>
    <n v="123000"/>
    <n v="0"/>
    <n v="843780"/>
    <s v="NO_CONCILIADO"/>
  </r>
  <r>
    <x v="2"/>
    <m/>
    <x v="2"/>
    <x v="76"/>
    <s v="S11269750001"/>
    <s v="COB"/>
    <n v="1126975"/>
    <m/>
    <s v="COBRO DE||ÚTILES DE ESCRITORIO POR REG. DE COMP. CONTABLE N°1126974 DE LA FECHA, SEGÚN NOTA MMAYA/DGAA N°192/2025 DE LA FECHA ENVIADO POR EL MINISTERIO MEDIO AMBIENTE Y AGUA. COSTO ÚTILES DE ESCRITORIO DE LA LIB.00086018029 MMAYA-$U$-FORT.CAP.NAL.GEST.SUST.QUIM. Y RESID"/>
    <m/>
    <m/>
    <m/>
    <m/>
    <n v="8.75"/>
    <n v="0"/>
    <n v="60.03"/>
    <n v="0"/>
    <s v="NO_CONCILIADO"/>
  </r>
  <r>
    <x v="0"/>
    <m/>
    <x v="0"/>
    <x v="76"/>
    <s v="D00265530008"/>
    <s v="RVL"/>
    <n v="26553"/>
    <m/>
    <s v="AJUSTE COMPLEMENTARIO POR REVALORIZACION SALDOS DE ACTIVOS DE RESERVA Y OBLIGACIONES MONEDA EXTRANJERA (DOLARES) Saldo MO = -74067148.96 ;Bs/Mo: 6.86000000000 ;Saldo Bs: -508100641.86"/>
    <m/>
    <m/>
    <m/>
    <m/>
    <n v="0"/>
    <n v="0"/>
    <n v="0"/>
    <n v="0.01"/>
    <s v="NO_CONCILIADO"/>
  </r>
  <r>
    <x v="0"/>
    <m/>
    <x v="0"/>
    <x v="77"/>
    <s v="D00265590009"/>
    <s v="RVL"/>
    <n v="26559"/>
    <m/>
    <s v="AJUSTE COMPLEMENTARIO POR REVALORIZACION SALDOS DE ACTIVOS DE RESERVA Y OBLIGACIONES MONEDA EXTRANJERA (DOLARES) Saldo MO = -72028786.33 ;Bs/Mo: 6.86000000000 ;Saldo Bs: -494117474.23"/>
    <m/>
    <m/>
    <m/>
    <m/>
    <n v="0"/>
    <n v="0"/>
    <n v="0.01"/>
    <n v="0"/>
    <s v="NO_CONCILIADO"/>
  </r>
  <r>
    <x v="0"/>
    <m/>
    <x v="0"/>
    <x v="78"/>
    <s v="D00265680001"/>
    <s v="RVL"/>
    <n v="26568"/>
    <m/>
    <s v="AJUSTE COMPLEMENTARIO POR REVALORIZACION SALDOS DE ACTIVOS DE RESERVA Y OBLIGACIONES MONEDA EXTRANJERA (DOLARES) Saldo MO = -72052263.94 ;Bs/Mo: 6.86000000000 ;Saldo Bs: -494278530.62"/>
    <m/>
    <m/>
    <m/>
    <m/>
    <n v="0"/>
    <n v="0"/>
    <n v="0"/>
    <n v="0.01"/>
    <s v="NO_CONCILIADO"/>
  </r>
  <r>
    <x v="0"/>
    <m/>
    <x v="0"/>
    <x v="79"/>
    <s v="D00265800012"/>
    <s v="RVL"/>
    <n v="26580"/>
    <m/>
    <s v="AJUSTE COMPLEMENTARIO POR REVALORIZACION SALDOS DE ACTIVOS DE RESERVA Y OBLIGACIONES MONEDA EXTRANJERA (DOLARES) Saldo MO = -65161771.58 ;Bs/Mo: 6.86000000000 ;Saldo Bs: -447009753.05"/>
    <m/>
    <m/>
    <m/>
    <m/>
    <n v="0"/>
    <n v="0"/>
    <n v="0.01"/>
    <n v="0"/>
    <s v="NO_CONCILIADO"/>
  </r>
  <r>
    <x v="0"/>
    <m/>
    <x v="0"/>
    <x v="80"/>
    <s v="D00265910008"/>
    <s v="RVL"/>
    <n v="26591"/>
    <m/>
    <s v="AJUSTE COMPLEMENTARIO POR REVALORIZACION SALDOS DE ACTIVOS DE RESERVA Y OBLIGACIONES MONEDA EXTRANJERA (DOLARES) Saldo MO = -78762084.99 ;Bs/Mo: 6.86000000000 ;Saldo Bs: -540307903.04"/>
    <m/>
    <m/>
    <m/>
    <m/>
    <n v="0"/>
    <n v="0"/>
    <n v="0.01"/>
    <n v="0"/>
    <s v="NO_CONCILIADO"/>
  </r>
  <r>
    <x v="0"/>
    <m/>
    <x v="0"/>
    <x v="81"/>
    <s v="D00266150008"/>
    <s v="RVL"/>
    <n v="26615"/>
    <m/>
    <s v="AJUSTE COMPLEMENTARIO POR REVALORIZACION SALDOS DE ACTIVOS DE RESERVA Y OBLIGACIONES MONEDA EXTRANJERA (DOLARES) Saldo MO = -78186543.41 ;Bs/Mo: 6.86000000000 ;Saldo Bs: -536359687.80"/>
    <m/>
    <m/>
    <m/>
    <m/>
    <n v="0"/>
    <n v="0"/>
    <n v="0.01"/>
    <n v="0"/>
    <s v="NO_CONCILIADO"/>
  </r>
  <r>
    <x v="0"/>
    <m/>
    <x v="0"/>
    <x v="82"/>
    <s v="D00266220014"/>
    <s v="RVL"/>
    <n v="26622"/>
    <m/>
    <s v="AJUSTE COMPLEMENTARIO POR REVALORIZACION SALDOS DE ACTIVOS DE RESERVA Y OBLIGACIONES MONEDA EXTRANJERA (DOLARES) Saldo MO = -104795443.12 ;Bs/Mo: 6.86000000000 ;Saldo Bs: -718896739.81"/>
    <m/>
    <m/>
    <m/>
    <m/>
    <n v="0"/>
    <n v="0"/>
    <n v="0.01"/>
    <n v="0"/>
    <s v="NO_CONCILIADO"/>
  </r>
  <r>
    <x v="0"/>
    <m/>
    <x v="0"/>
    <x v="83"/>
    <s v="D00266260011"/>
    <s v="RVL"/>
    <n v="26626"/>
    <m/>
    <s v="AJUSTE COMPLEMENTARIO POR REVALORIZACION SALDOS DE ACTIVOS DE RESERVA Y OBLIGACIONES MONEDA EXTRANJERA (DOLARES) Saldo MO = -68027422.29 ;Bs/Mo: 6.86000000000 ;Saldo Bs: -466668116.90"/>
    <m/>
    <m/>
    <m/>
    <m/>
    <n v="0"/>
    <n v="0"/>
    <n v="0"/>
    <n v="0.01"/>
    <s v="NO_CONCILIADO"/>
  </r>
  <r>
    <x v="0"/>
    <m/>
    <x v="0"/>
    <x v="84"/>
    <s v="D00266370010"/>
    <s v="RVL"/>
    <n v="26637"/>
    <m/>
    <s v="AJUSTE COMPLEMENTARIO POR REVALORIZACION SALDOS DE ACTIVOS DE RESERVA Y OBLIGACIONES MONEDA EXTRANJERA (DOLARES) Saldo MO = -62121615.11 ;Bs/Mo: 6.86000000000 ;Saldo Bs: -426154279.66"/>
    <m/>
    <m/>
    <m/>
    <m/>
    <n v="0"/>
    <n v="0"/>
    <n v="0.01"/>
    <n v="0"/>
    <s v="NO_CONCILIADO"/>
  </r>
  <r>
    <x v="0"/>
    <m/>
    <x v="0"/>
    <x v="85"/>
    <s v="D00266480001"/>
    <s v="RVL"/>
    <n v="26648"/>
    <m/>
    <s v="AJUSTE COMPLEMENTARIO POR REVALORIZACION SALDOS DE ACTIVOS DE RESERVA Y OBLIGACIONES MONEDA EXTRANJERA (DOLARES) Saldo MO = -62144951.73 ;Bs/Mo: 6.86000000000 ;Saldo Bs: -426314368.86"/>
    <m/>
    <m/>
    <m/>
    <m/>
    <n v="0"/>
    <n v="0"/>
    <n v="0"/>
    <n v="0.01"/>
    <s v="NO_CONCILIADO"/>
  </r>
  <r>
    <x v="0"/>
    <m/>
    <x v="0"/>
    <x v="86"/>
    <s v="D00266530011"/>
    <s v="RVL"/>
    <n v="26653"/>
    <m/>
    <s v="AJUSTE COMPLEMENTARIO POR REVALORIZACION SALDOS DE ACTIVOS DE RESERVA Y OBLIGACIONES MONEDA EXTRANJERA (DOLARES) Saldo MO = -63825985.84 ;Bs/Mo: 6.86000000000 ;Saldo Bs: -437846262.87"/>
    <m/>
    <m/>
    <m/>
    <m/>
    <n v="0"/>
    <n v="0"/>
    <n v="0.01"/>
    <n v="0"/>
    <s v="NO_CONCILIADO"/>
  </r>
  <r>
    <x v="0"/>
    <m/>
    <x v="0"/>
    <x v="87"/>
    <s v="D00266590009"/>
    <s v="RVL"/>
    <n v="26659"/>
    <m/>
    <s v="AJUSTE COMPLEMENTARIO POR REVALORIZACION SALDOS DE ACTIVOS DE RESERVA Y OBLIGACIONES MONEDA EXTRANJERA (DOLARES) Saldo MO = -64701641.67 ;Bs/Mo: 6.86000000000 ;Saldo Bs: -443853261.85"/>
    <m/>
    <m/>
    <m/>
    <m/>
    <n v="0"/>
    <n v="0"/>
    <n v="0"/>
    <n v="0.01"/>
    <s v="NO_CONCILIADO"/>
  </r>
  <r>
    <x v="0"/>
    <m/>
    <x v="0"/>
    <x v="88"/>
    <s v="D00266660007"/>
    <s v="RVL"/>
    <n v="26666"/>
    <m/>
    <s v="AJUSTE COMPLEMENTARIO POR REVALORIZACION SALDOS DE ACTIVOS DE RESERVA Y OBLIGACIONES MONEDA EXTRANJERA (DOLARES) Saldo MO = -64264694.66 ;Bs/Mo: 6.86000000000 ;Saldo Bs: -440855805.38"/>
    <m/>
    <m/>
    <m/>
    <m/>
    <n v="0"/>
    <n v="0"/>
    <n v="0.01"/>
    <n v="0"/>
    <s v="NO_CONCILIADO"/>
  </r>
  <r>
    <x v="0"/>
    <m/>
    <x v="0"/>
    <x v="89"/>
    <s v="D00266770011"/>
    <s v="RVL"/>
    <n v="26677"/>
    <m/>
    <s v="AJUSTE COMPLEMENTARIO POR REVALORIZACION SALDOS DE ACTIVOS DE RESERVA Y OBLIGACIONES MONEDA EXTRANJERA (DOLARES) Saldo MO = -62789297.82 ;Bs/Mo: 6.86000000000 ;Saldo Bs: -430734583.04"/>
    <m/>
    <m/>
    <m/>
    <m/>
    <n v="0"/>
    <n v="0"/>
    <n v="0"/>
    <n v="0.01"/>
    <s v="NO_CONCILIADO"/>
  </r>
  <r>
    <x v="0"/>
    <m/>
    <x v="0"/>
    <x v="90"/>
    <s v="D00266890001"/>
    <s v="RVL"/>
    <n v="26689"/>
    <m/>
    <s v="AJUSTE COMPLEMENTARIO POR REVALORIZACION SALDOS DE ACTIVOS DE RESERVA Y OBLIGACIONES MONEDA EXTRANJERA (DOLARES) Saldo MO = -62820019.12 ;Bs/Mo: 6.86000000000 ;Saldo Bs: -430945331.17"/>
    <m/>
    <m/>
    <m/>
    <m/>
    <n v="0"/>
    <n v="0"/>
    <n v="0.01"/>
    <n v="0"/>
    <s v="NO_CONCILIADO"/>
  </r>
  <r>
    <x v="0"/>
    <m/>
    <x v="0"/>
    <x v="91"/>
    <s v="D00266940008"/>
    <s v="RVL"/>
    <n v="26694"/>
    <m/>
    <s v="AJUSTE COMPLEMENTARIO POR REVALORIZACION SALDOS DE ACTIVOS DE RESERVA Y OBLIGACIONES MONEDA EXTRANJERA (DOLARES) Saldo MO = -70048410.69 ;Bs/Mo: 6.86000000000 ;Saldo Bs: -480532097.34"/>
    <m/>
    <m/>
    <m/>
    <m/>
    <n v="0"/>
    <n v="0"/>
    <n v="0.01"/>
    <n v="0"/>
    <s v="NO_CONCILIADO"/>
  </r>
  <r>
    <x v="1"/>
    <m/>
    <x v="1"/>
    <x v="92"/>
    <s v="G31699910002"/>
    <s v="CRV"/>
    <n v="3169991"/>
    <m/>
    <s v="TRANSFERENCIA DEL EXTERIOR SEGUN SWIFT NO.7804 DE FECHA 11/06/2025 ORDENANTE: YPF EXPLORACIÓN + PRODUCCIÓN DE FERMIN PERALTA TORRES REF.: ATS OF 25/06/10 FECHA VALOR 10/06/2025 LIB. 00513012005 YPFB-OPERACIONES EXTRAORDINARIAS USD"/>
    <m/>
    <m/>
    <m/>
    <m/>
    <n v="0"/>
    <n v="62606.18"/>
    <n v="0"/>
    <n v="429478.39"/>
    <s v="NO_CONCILIADO"/>
  </r>
  <r>
    <x v="2"/>
    <m/>
    <x v="2"/>
    <x v="93"/>
    <n v="112548614"/>
    <s v="BOD"/>
    <n v="2295503"/>
    <m/>
    <s v="00086017007 DEPOSITO DE EFECTIVO, DEPOSITANTE: JIMMY UBALDO ALANOCA QUISPE, CONCEPTO: PAGO POR COMISIONES BANCARIAS DE OFICINA, CUENTA DE DEPOSITO: CUENTA UNICA DEL TESORO EN DOLARES AMERICANOS"/>
    <m/>
    <m/>
    <m/>
    <m/>
    <n v="0"/>
    <n v="8.75"/>
    <n v="0"/>
    <n v="60.03"/>
    <s v="NO_CONCILIADO"/>
  </r>
  <r>
    <x v="0"/>
    <m/>
    <x v="0"/>
    <x v="93"/>
    <s v="D00267090012"/>
    <s v="RVL"/>
    <n v="26709"/>
    <m/>
    <s v="AJUSTE COMPLEMENTARIO POR REVALORIZACION SALDOS DE ACTIVOS DE RESERVA Y OBLIGACIONES MONEDA EXTRANJERA (DOLARES) Saldo MO = -70418756.21 ;Bs/Mo: 6.86000000000 ;Saldo Bs: -483072667.59"/>
    <m/>
    <m/>
    <m/>
    <m/>
    <n v="0"/>
    <n v="0"/>
    <n v="0"/>
    <n v="0.01"/>
    <s v="NO_CONCILIADO"/>
  </r>
  <r>
    <x v="2"/>
    <m/>
    <x v="2"/>
    <x v="94"/>
    <s v="G31755040002"/>
    <s v="CRV"/>
    <n v="3175504"/>
    <m/>
    <s v="TRANSFERENCIA RECIBIDA DEL EXTERIOR SEGÚN MENSAJES SWIFT Nos. 7983-7982 (REM.EXT.) DE FECHA 16-06-2025 POR DESEMBOLSO DE OPEP PRÉSTAMO 12601P NIDB/0000011745 LIBRETA N° 00086047008 MMAYA-USD.UCEP MI RIEGO FONDO OPEC-OFID"/>
    <m/>
    <m/>
    <m/>
    <m/>
    <n v="0"/>
    <n v="4506156.62"/>
    <n v="0"/>
    <n v="30912234.41"/>
    <s v="NO_CONCILIADO"/>
  </r>
  <r>
    <x v="2"/>
    <m/>
    <x v="2"/>
    <x v="94"/>
    <s v="G31755040003"/>
    <s v="COB"/>
    <n v="3175504"/>
    <m/>
    <s v="TRANSFERENCIA RECIBIDA DEL EXTERIOR SEGÚN MENSAJES SWIFT Nos. 7983-7982 (REM.EXT.) DE FECHA 16-06-2025 POR DESEMBOLSO DE OPEP PRÉSTAMO 12601P NIDB/0000011745 LIBRETA N° 00086047008 MMAYA-USD.UCEP MI RIEGO FONDO OPEC-OFID REF.: UTILES DE ESCRITORIO"/>
    <m/>
    <m/>
    <m/>
    <m/>
    <n v="8.75"/>
    <n v="0"/>
    <n v="60.03"/>
    <n v="0"/>
    <s v="NO_CONCILIADO"/>
  </r>
  <r>
    <x v="0"/>
    <m/>
    <x v="0"/>
    <x v="94"/>
    <s v="D00267310009"/>
    <s v="RVL"/>
    <n v="26731"/>
    <m/>
    <s v="AJUSTE COMPLEMENTARIO POR REVALORIZACION SALDOS DE ACTIVOS DE RESERVA Y OBLIGACIONES MONEDA EXTRANJERA (DOLARES) Saldo MO = -104365464.93 ;Bs/Mo: 6.86000000000 ;Saldo Bs: -715947089.43"/>
    <m/>
    <m/>
    <m/>
    <m/>
    <n v="0"/>
    <n v="0"/>
    <n v="0.01"/>
    <n v="0"/>
    <s v="NO_CONCILIADO"/>
  </r>
  <r>
    <x v="0"/>
    <m/>
    <x v="0"/>
    <x v="95"/>
    <s v="D00267360007"/>
    <s v="RVL"/>
    <n v="26736"/>
    <m/>
    <s v="AJUSTE COMPLEMENTARIO POR REVALORIZACION SALDOS DE ACTIVOS DE RESERVA Y OBLIGACIONES MONEDA EXTRANJERA (DOLARES) Saldo MO = -38094690.28 ;Bs/Mo: 6.86000000000 ;Saldo Bs: -261329575.31"/>
    <m/>
    <m/>
    <m/>
    <m/>
    <n v="0"/>
    <n v="0"/>
    <n v="0"/>
    <n v="0.01"/>
    <s v="NO_CONCILIADO"/>
  </r>
  <r>
    <x v="5"/>
    <m/>
    <x v="5"/>
    <x v="96"/>
    <s v="S11293430001"/>
    <s v="DEV"/>
    <n v="1129343"/>
    <m/>
    <s v="||REGULARIZACION DE NUESTRO COMPROBANTE S-1128279 DE 04-06-2025 POR COBRO DE COMISIONES QUE EFECTUA EL BANCO DE ESPAÑA POR PAGO DEL PRESTAMO FIDA E-7-BO SEGUN NOTA MEFP/VTCP/DGCP/UODP/N°263/2025 DE 17-06-2025. LIBRETA NRO. 00099021001 TGN-RECURSOS ORDINARIOS-DOLARES AMERICANOS (5970)"/>
    <m/>
    <m/>
    <m/>
    <m/>
    <n v="114.84"/>
    <n v="0"/>
    <n v="787.8"/>
    <n v="0"/>
    <s v="NO_CONCILIADO"/>
  </r>
  <r>
    <x v="0"/>
    <m/>
    <x v="0"/>
    <x v="96"/>
    <s v="D00267410012"/>
    <s v="RVL"/>
    <n v="26741"/>
    <m/>
    <s v="AJUSTE COMPLEMENTARIO POR REVALORIZACION SALDOS DE ACTIVOS DE RESERVA Y OBLIGACIONES MONEDA EXTRANJERA (DOLARES) Saldo MO = -35863286.88 ;Bs/Mo: 6.86000000000 ;Saldo Bs: -246022147.99"/>
    <m/>
    <m/>
    <m/>
    <m/>
    <n v="0"/>
    <n v="0"/>
    <n v="0"/>
    <n v="0.01"/>
    <s v="NO_CONCILIADO"/>
  </r>
  <r>
    <x v="2"/>
    <m/>
    <x v="2"/>
    <x v="97"/>
    <s v="G31806930002"/>
    <s v="CRV"/>
    <n v="3180693"/>
    <m/>
    <s v="TRANSFERENCIA RECIBIDA DEL EXTERIOR SEGÚN MENSAJES SWIFT Nos. 8280-8281 (REM.EXT.) DE FECHA 20-06-2025 POR DESEMBOLSO DE CAF PRÉSTAMO CFA009759 PROGRAMA DE PRESAS LIBRETA N° 00086047006 MMAYA-USD-PROGRAMA PRESAS"/>
    <m/>
    <m/>
    <m/>
    <m/>
    <n v="0"/>
    <n v="5089795.92"/>
    <n v="0"/>
    <n v="34916000.009999998"/>
    <s v="NO_CONCILIADO"/>
  </r>
  <r>
    <x v="2"/>
    <m/>
    <x v="2"/>
    <x v="97"/>
    <s v="G31806930003"/>
    <s v="COB"/>
    <n v="3180693"/>
    <m/>
    <s v="TRANSFERENCIA RECIBIDA DEL EXTERIOR SEGÚN MENSAJES SWIFT Nos. 8280-8281 (REM.EXT.) DE FECHA 20-06-2025 POR DESEMBOLSO DE CAF PRÉSTAMO CFA009759 PROGRAMA DE PRESAS LIBRETA N° 00086047006 MMAYA-USD-PROGRAMA PRESAS REF.: UTILES DE ESCRITORIO"/>
    <m/>
    <m/>
    <m/>
    <m/>
    <n v="8.75"/>
    <n v="0"/>
    <n v="60.03"/>
    <n v="0"/>
    <s v="NO_CONCILIADO"/>
  </r>
  <r>
    <x v="0"/>
    <m/>
    <x v="0"/>
    <x v="97"/>
    <s v="D00267520008"/>
    <s v="RVL"/>
    <n v="26752"/>
    <m/>
    <s v="AJUSTE COMPLEMENTARIO POR REVALORIZACION SALDOS DE ACTIVOS DE RESERVA Y OBLIGACIONES MONEDA EXTRANJERA (DOLARES) Saldo MO = -45658109.80 ;Bs/Mo: 6.86000000000 ;Saldo Bs: -313214633.22"/>
    <m/>
    <m/>
    <m/>
    <m/>
    <n v="0"/>
    <n v="0"/>
    <n v="0"/>
    <n v="0.01"/>
    <s v="NO_CONCILIADO"/>
  </r>
  <r>
    <x v="0"/>
    <m/>
    <x v="0"/>
    <x v="98"/>
    <s v="D00267670010"/>
    <s v="RVL"/>
    <n v="26767"/>
    <m/>
    <s v="AJUSTE COMPLEMENTARIO POR REVALORIZACION SALDOS DE ACTIVOS DE RESERVA Y OBLIGACIONES MONEDA EXTRANJERA (DOLARES) Saldo MO = -36949095.55 ;Bs/Mo: 6.86000000000 ;Saldo Bs: -253470795.49"/>
    <m/>
    <m/>
    <m/>
    <m/>
    <n v="0"/>
    <n v="0"/>
    <n v="0.02"/>
    <n v="0"/>
    <s v="NO_CONCILIADO"/>
  </r>
  <r>
    <x v="0"/>
    <m/>
    <x v="0"/>
    <x v="99"/>
    <s v="D00267720007"/>
    <s v="RVL"/>
    <n v="26772"/>
    <m/>
    <s v="AJUSTE COMPLEMENTARIO POR REVALORIZACION SALDOS DE ACTIVOS DE RESERVA Y OBLIGACIONES MONEDA EXTRANJERA (DOLARES) Saldo MO = -36948092.96 ;Bs/Mo: 6.86000000000 ;Saldo Bs: -253463917.69"/>
    <m/>
    <m/>
    <m/>
    <m/>
    <n v="0"/>
    <n v="0"/>
    <n v="0"/>
    <n v="0.02"/>
    <s v="NO_CONCILIADO"/>
  </r>
  <r>
    <x v="0"/>
    <m/>
    <x v="0"/>
    <x v="100"/>
    <s v="D00267780009"/>
    <s v="RVL"/>
    <n v="26778"/>
    <m/>
    <s v="AJUSTE COMPLEMENTARIO POR REVALORIZACION SALDOS DE ACTIVOS DE RESERVA Y OBLIGACIONES MONEDA EXTRANJERA (DOLARES) Saldo MO = -79334900.67 ;Bs/Mo: 6.86000000000 ;Saldo Bs: -544237418.61"/>
    <m/>
    <m/>
    <m/>
    <m/>
    <n v="0"/>
    <n v="0"/>
    <n v="0.01"/>
    <n v="0"/>
    <s v="NO_CONCILIADO"/>
  </r>
  <r>
    <x v="0"/>
    <m/>
    <x v="0"/>
    <x v="101"/>
    <s v="D00267900009"/>
    <s v="RVL"/>
    <n v="26790"/>
    <m/>
    <s v="AJUSTE COMPLEMENTARIO POR REVALORIZACION SALDOS DE ACTIVOS DE RESERVA Y OBLIGACIONES MONEDA EXTRANJERA (DOLARES) Saldo MO = -35990518.97 ;Bs/Mo: 6.86000000000 ;Saldo Bs: -246894960.14"/>
    <m/>
    <m/>
    <m/>
    <m/>
    <n v="0"/>
    <n v="0"/>
    <n v="0.01"/>
    <n v="0"/>
    <s v="NO_CONCILIADO"/>
  </r>
  <r>
    <x v="0"/>
    <m/>
    <x v="0"/>
    <x v="102"/>
    <s v="D00268060013"/>
    <s v="RVL"/>
    <n v="26806"/>
    <m/>
    <s v="AJUSTE COMPLEMENTARIO POR REVALORIZACION SALDOS DE ACTIVOS DE RESERVA Y OBLIGACIONES MONEDA EXTRANJERA (DOLARES) Saldo MO = -35519587.22 ;Bs/Mo: 6.86000000000 ;Saldo Bs: -243664368.32"/>
    <m/>
    <m/>
    <m/>
    <m/>
    <n v="0"/>
    <n v="0"/>
    <n v="0"/>
    <n v="0.01"/>
    <s v="NO_CONCILIADO"/>
  </r>
  <r>
    <x v="0"/>
    <m/>
    <x v="0"/>
    <x v="103"/>
    <s v="D00268180005"/>
    <s v="RVL"/>
    <n v="26818"/>
    <m/>
    <s v="AJUSTE COMPLEMENTARIO POR REVALORIZACION SALDOS DE ACTIVOS DE RESERVA Y OBLIGACIONES MONEDA EXTRANJERA (DOLARES) Saldo MO = -35914221.21 ;Bs/Mo: 6.86000000000 ;Saldo Bs: -246371557.51"/>
    <m/>
    <m/>
    <m/>
    <m/>
    <n v="0"/>
    <n v="0"/>
    <n v="0.01"/>
    <n v="0"/>
    <s v="NO_CONCILIADO"/>
  </r>
  <r>
    <x v="1"/>
    <m/>
    <x v="1"/>
    <x v="104"/>
    <s v="G31959300002"/>
    <s v="CRV"/>
    <n v="3195930"/>
    <m/>
    <s v="TRANSFERENCIA DEL EXTERIOR SEGUN SWIFT NO.9082 DE FECHA 03/07/2025 ORDENANTE: YPF EXPLORACIÓN + PRODUCCIÓN DE FERMIN PERALTA TORRES REF.: ATS OF 25/07/02 FECHA VALOR 2/07/2025. LIB. 00513012005 YPFB-OPERACIONES EXTRAORDINARIAS USD"/>
    <m/>
    <m/>
    <m/>
    <m/>
    <n v="0"/>
    <n v="62606.18"/>
    <n v="0"/>
    <n v="429478.39"/>
    <s v="NO_CONCILIADO"/>
  </r>
  <r>
    <x v="0"/>
    <m/>
    <x v="0"/>
    <x v="104"/>
    <s v="D00268230010"/>
    <s v="RVL"/>
    <n v="26823"/>
    <m/>
    <s v="AJUSTE COMPLEMENTARIO POR REVALORIZACION SALDOS DE ACTIVOS DE RESERVA Y OBLIGACIONES MONEDA EXTRANJERA (DOLARES) Saldo MO = -34364909.71 ;Bs/Mo: 6.86000000000 ;Saldo Bs: -235743280.60"/>
    <m/>
    <m/>
    <m/>
    <m/>
    <n v="0"/>
    <n v="0"/>
    <n v="0"/>
    <n v="0.01"/>
    <s v="NO_CONCILIADO"/>
  </r>
  <r>
    <x v="0"/>
    <m/>
    <x v="0"/>
    <x v="105"/>
    <s v="D00268290012"/>
    <s v="RVL"/>
    <n v="26829"/>
    <m/>
    <s v="AJUSTE COMPLEMENTARIO POR REVALORIZACION SALDOS DE ACTIVOS DE RESERVA Y OBLIGACIONES MONEDA EXTRANJERA (DOLARES) Saldo MO = -34577498.25 ;Bs/Mo: 6.86000000000 ;Saldo Bs: -237201637.99"/>
    <m/>
    <m/>
    <m/>
    <m/>
    <n v="0"/>
    <n v="0"/>
    <n v="0"/>
    <n v="0.01"/>
    <s v="NO_CONCILIADO"/>
  </r>
  <r>
    <x v="6"/>
    <m/>
    <x v="6"/>
    <x v="106"/>
    <s v="S11306590002"/>
    <s v="CRV"/>
    <n v="1130659"/>
    <m/>
    <s v="||DEV. DE FONDOS DE SOLICITUD 055398-23733 DE FECHA 25/06/2025 A SOL. DE MIN. RR.EE., BENEFICIARIO AMBASSY OF BOLIVIA POR USD 3.450,77, REF. USP250626-000660 RETORNO DE FONDOS USD 3.400,77 MENOS USD 50.- DESCONTADO AL IMPORTE ORIGINAL REF.: INCORRECTLY FOR MATTED LIBRETA NO. 00099021001 TGN-RECURSOS ORDINARIOS-DOLARES AMERICANOS."/>
    <m/>
    <m/>
    <m/>
    <m/>
    <n v="0"/>
    <n v="3400.77"/>
    <n v="0"/>
    <n v="23329.279999999999"/>
    <s v="NO_CONCILIADO"/>
  </r>
  <r>
    <x v="6"/>
    <m/>
    <x v="6"/>
    <x v="106"/>
    <s v="S11306610002"/>
    <s v="CRV"/>
    <n v="1130661"/>
    <m/>
    <s v="||DEVOLUCION DE FONDOS DE SOLICITUD 055397-23732 DE FECHA 25/06/2025 A SOL. DE MIN. RR.EE., BENEFICIARIO AMBASSY OF BOLIVIA POR USD 9.715,59 REF.: USP250626-000686 RETORNO DE FONDOS USD 9.665,59 MENOS USD 50.- DESCONTADO AL IMPORTE ORIGINAL REF.: INCORRECTLY FORMATTED LIB. 00099021001 TGN-RECURSOS ORDINARIOS-DOLARES AMERICANOS"/>
    <m/>
    <m/>
    <m/>
    <m/>
    <n v="0"/>
    <n v="9665.59"/>
    <n v="0"/>
    <n v="66305.95"/>
    <s v="NO_CONCILIADO"/>
  </r>
  <r>
    <x v="0"/>
    <m/>
    <x v="0"/>
    <x v="107"/>
    <s v="D00268640007"/>
    <s v="RVL"/>
    <n v="26864"/>
    <m/>
    <s v="AJUSTE COMPLEMENTARIO POR REVALORIZACION SALDOS DE ACTIVOS DE RESERVA Y OBLIGACIONES MONEDA EXTRANJERA (DOLARES) Saldo MO = -19347956.76 ;Bs/Mo: 6.86000000000 ;Saldo Bs: -132726983.36"/>
    <m/>
    <m/>
    <m/>
    <m/>
    <n v="0"/>
    <n v="0"/>
    <n v="0"/>
    <n v="0.01"/>
    <s v="NO_CONCILIADO"/>
  </r>
  <r>
    <x v="0"/>
    <m/>
    <x v="0"/>
    <x v="108"/>
    <s v="D00268690008"/>
    <s v="RVL"/>
    <n v="26869"/>
    <m/>
    <s v="AJUSTE COMPLEMENTARIO POR REVALORIZACION SALDOS DE ACTIVOS DE RESERVA Y OBLIGACIONES MONEDA EXTRANJERA (DOLARES) Saldo MO = -119228646.54 ;Bs/Mo: 6.86000000000 ;Saldo Bs: -817908515.25"/>
    <m/>
    <m/>
    <m/>
    <m/>
    <n v="0"/>
    <n v="0"/>
    <n v="0"/>
    <n v="0.01"/>
    <s v="NO_CONCILIADO"/>
  </r>
  <r>
    <x v="0"/>
    <m/>
    <x v="0"/>
    <x v="109"/>
    <s v="D00268800001"/>
    <s v="RVL"/>
    <n v="26880"/>
    <m/>
    <s v="AJUSTE COMPLEMENTARIO POR REVALORIZACION SALDOS DE ACTIVOS DE RESERVA Y OBLIGACIONES MONEDA EXTRANJERA (DOLARES) Saldo MO = -119259336.44 ;Bs/Mo: 6.86000000000 ;Saldo Bs: -818119047.97"/>
    <m/>
    <m/>
    <m/>
    <m/>
    <n v="0"/>
    <n v="0"/>
    <n v="0"/>
    <n v="0.01"/>
    <s v="NO_CONCILIADO"/>
  </r>
  <r>
    <x v="0"/>
    <m/>
    <x v="0"/>
    <x v="110"/>
    <s v="D00268850008"/>
    <s v="RVL"/>
    <n v="26885"/>
    <m/>
    <s v="AJUSTE COMPLEMENTARIO POR REVALORIZACION SALDOS DE ACTIVOS DE RESERVA Y OBLIGACIONES MONEDA EXTRANJERA (DOLARES) Saldo MO = -113350853.70 ;Bs/Mo: 6.86000000000 ;Saldo Bs: -777586856.39"/>
    <m/>
    <m/>
    <m/>
    <m/>
    <n v="0"/>
    <n v="0"/>
    <n v="0.01"/>
    <n v="0"/>
    <s v="NO_CONCILIADO"/>
  </r>
  <r>
    <x v="0"/>
    <m/>
    <x v="0"/>
    <x v="111"/>
    <s v="D00268930009"/>
    <s v="RVL"/>
    <n v="26893"/>
    <m/>
    <s v="AJUSTE COMPLEMENTARIO POR REVALORIZACION SALDOS DE ACTIVOS DE RESERVA Y OBLIGACIONES MONEDA EXTRANJERA (DOLARES) Saldo MO = -83403647.18 ;Bs/Mo: 6.86000000000 ;Saldo Bs: -572149019.64"/>
    <m/>
    <m/>
    <m/>
    <m/>
    <n v="0"/>
    <n v="0"/>
    <n v="0"/>
    <n v="0.01"/>
    <s v="NO_CONCILIADO"/>
  </r>
  <r>
    <x v="0"/>
    <m/>
    <x v="0"/>
    <x v="112"/>
    <s v="D00269040015"/>
    <s v="RVL"/>
    <n v="26904"/>
    <m/>
    <s v="AJUSTE COMPLEMENTARIO POR REVALORIZACION SALDOS DE ACTIVOS DE RESERVA Y OBLIGACIONES MONEDA EXTRANJERA (DOLARES) Saldo MO = -82620289.89 ;Bs/Mo: 6.86000000000 ;Saldo Bs: -566775188.66"/>
    <m/>
    <m/>
    <m/>
    <m/>
    <n v="0"/>
    <n v="0"/>
    <n v="0.01"/>
    <n v="0"/>
    <s v="NO_CONCILIADO"/>
  </r>
  <r>
    <x v="5"/>
    <m/>
    <x v="5"/>
    <x v="113"/>
    <s v="G32154990008"/>
    <s v="DEV"/>
    <n v="20280"/>
    <m/>
    <s v="PAGO A EXIMBANK CHINA POPUL PRÉSTAMO PBC 2016 (38) 426 VCTO. 21-07-2025 POR CUENTA DE TGN , NTI. 020280 VALOR 21-07-2025 CAPITAL USD 20.122.742,04 INTERESES USD 4.240.722,26 CTA. 5970 CUENTA UNICA DEL TESORO DOLARES AMERICANOS LIB. 00099021001 REF. COMISION DEL BANQUERO"/>
    <m/>
    <m/>
    <m/>
    <m/>
    <n v="10"/>
    <n v="0"/>
    <n v="68.599999999999994"/>
    <n v="0"/>
    <s v="NO_CONCILIADO"/>
  </r>
  <r>
    <x v="5"/>
    <m/>
    <x v="5"/>
    <x v="113"/>
    <s v="G32155000008"/>
    <s v="DEV"/>
    <n v="20278"/>
    <m/>
    <s v="PAGO A EXIMBANK CHINA POPUL PRÉSTAMO PBC 2015 (08) 350 VCTO. 21-07-2025 POR CUENTA DE TGN , NTI. 020278 VALOR 21-07-2025 CAPITAL USD 27.355.555,56 INTERESES USD 4.513.274,09 COMISIONES USD 2.025,45 CTA. 5970 CUENTA UNICA DEL TESORO DOLARES AMERICANOS LIB. 00099021001 REF. COMISION DEL BANQUERO"/>
    <m/>
    <m/>
    <m/>
    <m/>
    <n v="10"/>
    <n v="0"/>
    <n v="68.599999999999994"/>
    <n v="0"/>
    <s v="NO_CONCILIADO"/>
  </r>
  <r>
    <x v="5"/>
    <m/>
    <x v="5"/>
    <x v="113"/>
    <s v="G32154980008"/>
    <s v="DEV"/>
    <n v="20279"/>
    <m/>
    <s v="PAGO A EXIMBANK CHINA POPUL PRÉSTAMO PBC 2016 (22) 410 VCTO. 21-07-2025 POR CUENTA DE TGN , NTI. 020279 VALOR 21-07-2025 CAPITAL USD 10.752.500,00 INTERESES USD 2.431.449,68 CTA. 5970 CUENTA UNICA DEL TESORO DOLARES AMERICANOS LIB. 00099021001 REF. COMISION DEL BANQUERO"/>
    <m/>
    <m/>
    <m/>
    <m/>
    <n v="10"/>
    <n v="0"/>
    <n v="68.599999999999994"/>
    <n v="0"/>
    <s v="NO_CONCILIADO"/>
  </r>
  <r>
    <x v="0"/>
    <m/>
    <x v="0"/>
    <x v="113"/>
    <s v="D00269250010"/>
    <s v="RVL"/>
    <n v="26925"/>
    <m/>
    <s v="AJUSTE COMPLEMENTARIO POR REVALORIZACION SALDOS DE ACTIVOS DE RESERVA Y OBLIGACIONES MONEDA EXTRANJERA (DOLARES) Saldo MO = -14033966.00 ;Bs/Mo: 6.86000000000 ;Saldo Bs: -96273006.77"/>
    <m/>
    <m/>
    <m/>
    <m/>
    <n v="0"/>
    <n v="0"/>
    <n v="0.01"/>
    <n v="0"/>
    <s v="NO_CONCILIADO"/>
  </r>
  <r>
    <x v="0"/>
    <m/>
    <x v="0"/>
    <x v="114"/>
    <s v="D00269360009"/>
    <s v="RVL"/>
    <n v="26936"/>
    <m/>
    <s v="AJUSTE COMPLEMENTARIO POR REVALORIZACION SALDOS DE ACTIVOS DE RESERVA Y OBLIGACIONES MONEDA EXTRANJERA (DOLARES) Saldo MO = -10231696.11 ;Bs/Mo: 6.86000000000 ;Saldo Bs: -70189435.32"/>
    <m/>
    <m/>
    <m/>
    <m/>
    <n v="0"/>
    <n v="0"/>
    <n v="0.01"/>
    <n v="0"/>
    <s v="NO_CONCILIADO"/>
  </r>
  <r>
    <x v="0"/>
    <m/>
    <x v="0"/>
    <x v="115"/>
    <s v="D00269420007"/>
    <s v="RVL"/>
    <n v="26942"/>
    <m/>
    <s v="AJUSTE COMPLEMENTARIO POR REVALORIZACION SALDOS DE ACTIVOS DE RESERVA Y OBLIGACIONES MONEDA EXTRANJERA (DOLARES) Saldo MO = -12119705.17 ;Bs/Mo: 6.86000000000 ;Saldo Bs: -83141177.46"/>
    <m/>
    <m/>
    <m/>
    <m/>
    <n v="0"/>
    <n v="0"/>
    <n v="0"/>
    <n v="0.01"/>
    <s v="NO_CONCILIADO"/>
  </r>
  <r>
    <x v="2"/>
    <m/>
    <x v="2"/>
    <x v="116"/>
    <s v="G32239180002"/>
    <s v="CRV"/>
    <n v="3223918"/>
    <m/>
    <s v="TRANSFERENCIA RECIBIDA DEL EXTERIOR SEGÚN MENSAJES SWIFT Nos. 10100-10099 (REM.EXT.) DE FECHA 25-07-2025 POR DESEMBOLSO DE CAF PRÉSTAMO CFA009757 PROGRAMA MAS INVERSIÓN PARA EL RIEGO II LIBRETA N° 00086047005 MMAYA-USD-PROG.MAS INVERSION PARA EL RIEGO II TRAD.Y TEC."/>
    <m/>
    <m/>
    <m/>
    <m/>
    <n v="0"/>
    <n v="613041"/>
    <n v="0"/>
    <n v="4205461.26"/>
    <s v="NO_CONCILIADO"/>
  </r>
  <r>
    <x v="2"/>
    <m/>
    <x v="2"/>
    <x v="116"/>
    <s v="G32239180003"/>
    <s v="COB"/>
    <n v="3223918"/>
    <m/>
    <s v="TRANSFERENCIA RECIBIDA DEL EXTERIOR SEGÚN MENSAJES SWIFT Nos. 10100-10099 (REM.EXT.) DE FECHA 25-07-2025 POR DESEMBOLSO DE CAF PRÉSTAMO CFA009757 PROGRAMA MAS INVERSIÓN PARA EL RIEGO II LIBRETA N° 00086047005 MMAYA-USD-PROG.MAS INVERSION PARA EL RIEGO II TRAD.Y TEC. REF.: UTILES DE ESCRITORIO"/>
    <m/>
    <m/>
    <m/>
    <m/>
    <n v="8.75"/>
    <n v="0"/>
    <n v="60.03"/>
    <n v="0"/>
    <s v="NO_CONCILIADO"/>
  </r>
  <r>
    <x v="0"/>
    <m/>
    <x v="0"/>
    <x v="117"/>
    <s v="D00269600001"/>
    <s v="RVL"/>
    <n v="26960"/>
    <m/>
    <s v="AJUSTE COMPLEMENTARIO POR REVALORIZACION SALDOS DE ACTIVOS DE RESERVA Y OBLIGACIONES MONEDA EXTRANJERA (DOLARES) Saldo MO = -11962674.40 ;Bs/Mo: 6.86000000000 ;Saldo Bs: -82063946.39"/>
    <m/>
    <m/>
    <m/>
    <m/>
    <n v="0"/>
    <n v="0"/>
    <n v="0.01"/>
    <n v="0"/>
    <s v="NO_CONCILIADO"/>
  </r>
  <r>
    <x v="2"/>
    <m/>
    <x v="2"/>
    <x v="118"/>
    <s v="G32256610002"/>
    <s v="CRV"/>
    <n v="3225661"/>
    <m/>
    <s v="TRANSFERENCIA RECIBIDA DEL EXTERIOR SEGÚN MENSAJES SWIFT Nos. 10167-10147 (REM.EXT.) DE FECHA 28-07-2025 POR DESEMBOLSO DE BID PRÉSTAMO 4403/BL-BO REQ 00026 BO 20250497785 LIBRETA N° 00086047007 MMAYA-UCEP MI RIEGO IMPLEMENTACION PROGRAMA BOLIVIA RESILIENTE"/>
    <m/>
    <m/>
    <m/>
    <m/>
    <n v="0"/>
    <n v="228378.86"/>
    <n v="0"/>
    <n v="1566678.98"/>
    <s v="NO_CONCILIADO"/>
  </r>
  <r>
    <x v="2"/>
    <m/>
    <x v="2"/>
    <x v="118"/>
    <s v="G32256610003"/>
    <s v="COB"/>
    <n v="3225661"/>
    <m/>
    <s v="TRANSFERENCIA RECIBIDA DEL EXTERIOR SEGÚN MENSAJES SWIFT Nos. 10167-10147 (REM.EXT.) DE FECHA 28-07-2025 POR DESEMBOLSO DE BID PRÉSTAMO 4403/BL-BO REQ 00026 BO 20250497785 LIBRETA N° 00086047007 MMAYA-UCEP MI RIEGO IMPLEMENTACION PROGRAMA BOLIVIA RESILIENTE REF.: UTILES DE ESCRITORIO"/>
    <m/>
    <m/>
    <m/>
    <m/>
    <n v="8.75"/>
    <n v="0"/>
    <n v="60.03"/>
    <n v="0"/>
    <s v="NO_CONCILIADO"/>
  </r>
  <r>
    <x v="0"/>
    <m/>
    <x v="0"/>
    <x v="118"/>
    <s v="D00269660011"/>
    <s v="RVL"/>
    <n v="26966"/>
    <m/>
    <s v="AJUSTE COMPLEMENTARIO POR REVALORIZACION SALDOS DE ACTIVOS DE RESERVA Y OBLIGACIONES MONEDA EXTRANJERA (DOLARES) Saldo MO = -39192928.76 ;Bs/Mo: 6.86000000000 ;Saldo Bs: -268863491.28"/>
    <m/>
    <m/>
    <m/>
    <m/>
    <n v="0"/>
    <n v="0"/>
    <n v="0"/>
    <n v="0.01"/>
    <s v="NO_CONCILIADO"/>
  </r>
  <r>
    <x v="7"/>
    <m/>
    <x v="7"/>
    <x v="119"/>
    <s v="S11324850002"/>
    <s v="CRV"/>
    <n v="1132485"/>
    <m/>
    <s v="'TRANSFERENCIA'||RECIBIDA DEL EXTERIOR SEGUN MENSAJES SWIFT NRO. 10279-10266 DE FECHA 30-07-2025 POR DESEMBOLSO DEL BID REF.: GRT SX-15362-BO LIBRETA NRO. 00253018001 EMAGUA - DONACION BID"/>
    <m/>
    <m/>
    <m/>
    <m/>
    <n v="0"/>
    <n v="275577.31"/>
    <n v="0"/>
    <n v="1890460.35"/>
    <s v="NO_CONCILIADO"/>
  </r>
  <r>
    <x v="7"/>
    <m/>
    <x v="7"/>
    <x v="119"/>
    <s v="S11324850003"/>
    <s v="COB"/>
    <n v="1132485"/>
    <m/>
    <s v="'TRANSFERENCIA'||RECIBIDA DEL EXTERIOR SEGUN MENSAJES SWIFT NRO. 10279-10266 DE FECHA 30-07-2025 POR DESEMBOLSO DEL BID REF.: GRT SX-15362-BO LIBRETA NRO. 00253018001 EMAGUA - DONACION BID REF:UTILES DE ESCRITORIO"/>
    <m/>
    <m/>
    <m/>
    <m/>
    <n v="8.75"/>
    <n v="0"/>
    <n v="60.03"/>
    <n v="0"/>
    <s v="NO_CONCILIADO"/>
  </r>
  <r>
    <x v="0"/>
    <m/>
    <x v="0"/>
    <x v="119"/>
    <s v="D00269760007"/>
    <s v="RVL"/>
    <n v="26976"/>
    <m/>
    <s v="AJUSTE COMPLEMENTARIO POR REVALORIZACION SALDOS DE ACTIVOS DE RESERVA Y OBLIGACIONES MONEDA EXTRANJERA (DOLARES) Saldo MO = -5723970.56 ;Bs/Mo: 6.86000000000 ;Saldo Bs: -39266438.05"/>
    <m/>
    <m/>
    <m/>
    <m/>
    <n v="0"/>
    <n v="0"/>
    <n v="0.01"/>
    <n v="0"/>
    <s v="NO_CONCILIADO"/>
  </r>
  <r>
    <x v="5"/>
    <m/>
    <x v="5"/>
    <x v="120"/>
    <s v="G32297790001"/>
    <s v="NTI"/>
    <n v="20191"/>
    <m/>
    <s v="PAGO A AFD PRÉSTAMO CBO 1020 01 B VCTO. 31-07-2025 POR CUENTA DE TGN , NTI. 020191 VALOR 31-07-2025 CAPITAL EUR 1.471.670,35 INTERESES EUR 373.654,67 CTA. 5970 CUENTA UNICA DEL TESORO DOLARES AMERICANOS LIB. 00099021001"/>
    <m/>
    <m/>
    <m/>
    <m/>
    <n v="2108461.37"/>
    <n v="0"/>
    <n v="14464045"/>
    <n v="0"/>
    <s v="NO_CONCILIADO"/>
  </r>
  <r>
    <x v="0"/>
    <m/>
    <x v="0"/>
    <x v="121"/>
    <s v="D00270070006"/>
    <s v="RVL"/>
    <n v="27007"/>
    <m/>
    <s v="AJUSTE COMPLEMENTARIO POR REVALORIZACION SALDOS DE ACTIVOS DE RESERVA Y OBLIGACIONES MONEDA EXTRANJERA (DOLARES) Saldo MO = -21051543.99 ;Bs/Mo: 6.86000000000 ;Saldo Bs: -144413591.76"/>
    <m/>
    <m/>
    <m/>
    <m/>
    <n v="0"/>
    <n v="0"/>
    <n v="0"/>
    <n v="0.01"/>
    <s v="NO_CONCILIADO"/>
  </r>
  <r>
    <x v="0"/>
    <m/>
    <x v="0"/>
    <x v="122"/>
    <s v="D00270150009"/>
    <s v="RVL"/>
    <n v="27015"/>
    <m/>
    <s v="AJUSTE COMPLEMENTARIO POR REVALORIZACION SALDOS DE ACTIVOS DE RESERVA Y OBLIGACIONES MONEDA EXTRANJERA (DOLARES) Saldo MO = -20962333.52 ;Bs/Mo: 6.86000000000 ;Saldo Bs: -143801607.94"/>
    <m/>
    <m/>
    <m/>
    <m/>
    <n v="0"/>
    <n v="0"/>
    <n v="0"/>
    <n v="0.01"/>
    <s v="NO_CONCILIADO"/>
  </r>
  <r>
    <x v="8"/>
    <m/>
    <x v="8"/>
    <x v="123"/>
    <s v="G32386240002"/>
    <s v="CRV"/>
    <n v="3238624"/>
    <m/>
    <s v="TRANSFERENCIA RECIBIDA DEL EXTERIOR SEGÚN MENSAJES SWIFT Nos. 10578-10556 (REM.EXT.) DE FECHA 08-08-2025 POR DESEMBOLSO DE BID PRÉSTAMO 5801/OC-BO REQ 00003 BO 2025042803 LIBRETA N° 00078027007 MHE-$US-PROG. ELEC. RURAL III(PER III)-5801/OC-BO-5802/KI-BO"/>
    <m/>
    <m/>
    <m/>
    <m/>
    <n v="0"/>
    <n v="185381.04"/>
    <n v="0"/>
    <n v="1271713.93"/>
    <s v="NO_CONCILIADO"/>
  </r>
  <r>
    <x v="8"/>
    <m/>
    <x v="8"/>
    <x v="123"/>
    <s v="G32386240003"/>
    <s v="COB"/>
    <n v="3238624"/>
    <m/>
    <s v="TRANSFERENCIA RECIBIDA DEL EXTERIOR SEGÚN MENSAJES SWIFT Nos. 10578-10556 (REM.EXT.) DE FECHA 08-08-2025 POR DESEMBOLSO DE BID PRÉSTAMO 5801/OC-BO REQ 00003 BO 2025042803 LIBRETA N° 00078027007 MHE-$US-PROG. ELEC. RURAL III(PER III)-5801/OC-BO-5802/KI-BO REF.: UTILES DE ESCRITORIO"/>
    <m/>
    <m/>
    <m/>
    <m/>
    <n v="8.75"/>
    <n v="0"/>
    <n v="60.03"/>
    <n v="0"/>
    <s v="NO_CONCILIADO"/>
  </r>
  <r>
    <x v="8"/>
    <m/>
    <x v="8"/>
    <x v="123"/>
    <s v="G32390270002"/>
    <s v="CRV"/>
    <n v="3239027"/>
    <m/>
    <s v="TRANSFERENCIA RECIBIDA DEL EXTERIOR SEGÚN MENSAJES SWIFT Nos. 10579-10557 (REM.EXT.) DE FECHA 08-08-2025 POR DESEMBOLSO DE BID PRÉSTAMO 4633/BL-BO REQ 0007 BO 2025030219 LIBRETA N° 00078027005 MHE-$US-PROG. EXP. INFRA. ELECT.(PEIE)-4633/BL-BO"/>
    <m/>
    <m/>
    <m/>
    <m/>
    <n v="0"/>
    <n v="537143.79"/>
    <n v="0"/>
    <n v="3684806.4"/>
    <s v="NO_CONCILIADO"/>
  </r>
  <r>
    <x v="8"/>
    <m/>
    <x v="8"/>
    <x v="123"/>
    <s v="G32390270003"/>
    <s v="COB"/>
    <n v="3239027"/>
    <m/>
    <s v="TRANSFERENCIA RECIBIDA DEL EXTERIOR SEGÚN MENSAJES SWIFT Nos. 10579-10557 (REM.EXT.) DE FECHA 08-08-2025 POR DESEMBOLSO DE BID PRÉSTAMO 4633/BL-BO REQ 0007 BO 2025030219 LIBRETA N° 00078027005 MHE-$US-PROG. EXP. INFRA. ELECT.(PEIE)-4633/BL-BO REF.: UTILES DE ESCRITORIO"/>
    <m/>
    <m/>
    <m/>
    <m/>
    <n v="8.75"/>
    <n v="0"/>
    <n v="60.03"/>
    <n v="0"/>
    <s v="NO_CONCILIADO"/>
  </r>
  <r>
    <x v="5"/>
    <m/>
    <x v="5"/>
    <x v="123"/>
    <s v="S11331320001"/>
    <s v="NTI"/>
    <n v="1133132"/>
    <m/>
    <s v="||PAGO A LA CAF PRÉSTAMO CFA010869 POR CUENTA DEL TGN, SEGÚN NOTA MEFP/VTCP/DGCP/UODP/N° 354/2025 DEL 08-08-2025, VALOR 08-08-2025. CTA. 5970 CUENTA ÚNICA DEL TESORO DÓLARES AMERICANOS LIB. 00099021001"/>
    <m/>
    <m/>
    <m/>
    <m/>
    <n v="2453.44"/>
    <n v="0"/>
    <n v="16830.599999999999"/>
    <n v="0"/>
    <s v="NO_CONCILIADO"/>
  </r>
  <r>
    <x v="0"/>
    <m/>
    <x v="0"/>
    <x v="123"/>
    <s v="D00270320012"/>
    <s v="RVL"/>
    <n v="27032"/>
    <m/>
    <s v="AJUSTE COMPLEMENTARIO POR REVALORIZACION SALDOS DE ACTIVOS DE RESERVA Y OBLIGACIONES MONEDA EXTRANJERA (DOLARES) Saldo MO = -8819920.44 ;Bs/Mo: 6.86000000000 ;Saldo Bs: -60504654.20"/>
    <m/>
    <m/>
    <m/>
    <m/>
    <n v="0"/>
    <n v="0"/>
    <n v="0"/>
    <n v="0.02"/>
    <s v="NO_CONCILIADO"/>
  </r>
  <r>
    <x v="1"/>
    <m/>
    <x v="1"/>
    <x v="124"/>
    <s v="G32437640002"/>
    <s v="CRV"/>
    <n v="3243764"/>
    <m/>
    <s v="TRANSFERENCIA DEL EXTERIOR SEGUN SWIFT NO.10748 DE FECHA 12/08/2025 ORDENANTE: YPF EXPLORACIÓN + PRODUCCIÓN DE FERMIN PERALTA TORRES REF.: 7818500223JO - CTRC FECHA VALOR 11/08/2025 LIB. 00513012005 YPFB-OPERACIONES EXTRAORDINARIAS USD"/>
    <m/>
    <m/>
    <m/>
    <m/>
    <n v="0"/>
    <n v="62606.18"/>
    <n v="0"/>
    <n v="429478.39"/>
    <s v="NO_CONCILIADO"/>
  </r>
  <r>
    <x v="0"/>
    <m/>
    <x v="0"/>
    <x v="125"/>
    <s v="D00270580012"/>
    <s v="RVL"/>
    <n v="27058"/>
    <m/>
    <s v="AJUSTE COMPLEMENTARIO POR REVALORIZACION SALDOS DE ACTIVOS DE RESERVA Y OBLIGACIONES MONEDA EXTRANJERA (DOLARES) Saldo MO = -1828050.69 ;Bs/Mo: 6.86000000000 ;Saldo Bs: -12540427.72"/>
    <m/>
    <m/>
    <m/>
    <m/>
    <n v="0"/>
    <n v="0"/>
    <n v="0"/>
    <n v="0.01"/>
    <s v="NO_CONCILIADO"/>
  </r>
  <r>
    <x v="9"/>
    <m/>
    <x v="9"/>
    <x v="126"/>
    <s v="G32489380002"/>
    <s v="CRV"/>
    <n v="24098"/>
    <m/>
    <s v="DEVOLUCION DE FONDOS DE SOLIC.055867-24098 DE MIN. DE DEFENSA DE 04/08/2025 REF.: PAGO A MIL COM SUPPORT POR ADQUISICION DE BIENES AERONAUTICOS DEL PROCESO DE CONTRATACION NRO 14 DEL GRUPO AEREO 31, SEGUN R.D. NO.025/2023. LIB. 00099021001 TGN-RECURSOS ORDINARIOS-DOLARES AMERICANOS (5970)"/>
    <m/>
    <m/>
    <m/>
    <m/>
    <n v="0"/>
    <n v="56595.3"/>
    <n v="0"/>
    <n v="388243.76"/>
    <s v="NO_CONCILIADO"/>
  </r>
  <r>
    <x v="9"/>
    <m/>
    <x v="9"/>
    <x v="126"/>
    <s v="G32489550002"/>
    <s v="CRV"/>
    <n v="24094"/>
    <m/>
    <s v="DEVOLUCION DE FONDOS DE SOLIC.055870-24094 DE MIN. DEFENSA DE 04/08/2025 REF.: PAGO AIRPARTS COMPANY INC ADQ. BIENES AERONAUTICOS PROCESO DE CONTRAT. NRO 8 DEL SERV. ABASTECIMIENTO AEREO, SEGUN R.D. NO.025/2023. LIB. 00099021001 TGN-RECURSOS ORDINARIOS-DOLARES AMERICANOS (5970)"/>
    <m/>
    <m/>
    <m/>
    <m/>
    <n v="0"/>
    <n v="172232"/>
    <n v="0"/>
    <n v="1181511.52"/>
    <s v="NO_CONCILIADO"/>
  </r>
  <r>
    <x v="0"/>
    <m/>
    <x v="0"/>
    <x v="126"/>
    <s v="D00270640005"/>
    <s v="RVL"/>
    <n v="27064"/>
    <m/>
    <s v="AJUSTE COMPLEMENTARIO POR REVALORIZACION SALDOS DE ACTIVOS DE RESERVA Y OBLIGACIONES MONEDA EXTRANJERA (DOLARES) Saldo MO = -501570.32 ;Bs/Mo: 6.86000000000 ;Saldo Bs: -3440772.38"/>
    <m/>
    <m/>
    <m/>
    <m/>
    <n v="0"/>
    <n v="0"/>
    <n v="0"/>
    <n v="0.02"/>
    <s v="NO_CONCILIADO"/>
  </r>
  <r>
    <x v="5"/>
    <m/>
    <x v="5"/>
    <x v="127"/>
    <s v="S11339420001"/>
    <s v="NTI"/>
    <n v="1133942"/>
    <m/>
    <s v="||PAGO PRÉSTAMO EXIMBANK CHINA POPULAR PBC 2017 (31) 457 VCTO 21-07-2025 POR CUENTA DE TGN SEGÚN NOTA CITE: MEFP/VTCP/DGCP/UODP/N° 356/2025 DE FECHA 11-08-2025 VALOR 15-08-2025 CAPITAL USD501.862,24 CTA. 5970 CUENTA ÚNICA DEL TESORO DÓLARES AMERICANOS LIB. 00099021001"/>
    <m/>
    <m/>
    <m/>
    <m/>
    <n v="501862.24"/>
    <n v="0"/>
    <n v="3442774.97"/>
    <n v="0"/>
    <s v="NO_CONCILIADO"/>
  </r>
  <r>
    <x v="5"/>
    <m/>
    <x v="5"/>
    <x v="127"/>
    <s v="S11339420002"/>
    <s v="DEV"/>
    <n v="1133942"/>
    <m/>
    <s v="||PAGO PRÉSTAMO EXIMBANK CHINA POPULAR PBC 2017 (31) 457 VCTO 21-07-2025 POR CUENTA DE TGN SEGÚN NOTA CITE: MEFP/VTCP/DGCP/UODP/N° 356/2025 DE FECHA 11-08-2025 VALOR 15-08-2025 CAPITAL USD501.862,24 CTA. 5970 CUENTA ÚNICA DEL TESORO DÓLARES AMERICANOS LIB. 00099021001 REF. COMISIONES DEL BANQUERO"/>
    <m/>
    <m/>
    <m/>
    <m/>
    <n v="10"/>
    <n v="0"/>
    <n v="68.599999999999994"/>
    <n v="0"/>
    <s v="NO_CONCILIADO"/>
  </r>
  <r>
    <x v="0"/>
    <m/>
    <x v="0"/>
    <x v="128"/>
    <s v="D00270800002"/>
    <s v="RVL"/>
    <n v="27080"/>
    <m/>
    <s v="AJUSTE COMPLEMENTARIO POR REVALORIZACION SALDOS DE ACTIVOS DE RESERVA Y OBLIGACIONES MONEDA EXTRANJERA (DOLARES) Saldo MO = -24850.33 ;Bs/Mo: 6.86000000000 ;Saldo Bs: -170473.27"/>
    <m/>
    <m/>
    <m/>
    <m/>
    <n v="0"/>
    <n v="0"/>
    <n v="0.01"/>
    <n v="0"/>
    <s v="NO_CONCILIADO"/>
  </r>
  <r>
    <x v="0"/>
    <m/>
    <x v="0"/>
    <x v="129"/>
    <s v="D00270910011"/>
    <s v="RVL"/>
    <n v="27091"/>
    <m/>
    <s v="AJUSTE COMPLEMENTARIO POR REVALORIZACION SALDOS DE ACTIVOS DE RESERVA Y OBLIGACIONES MONEDA EXTRANJERA (DOLARES) Saldo MO = -3397478.21 ;Bs/Mo: 6.86000000000 ;Saldo Bs: -23306700.53"/>
    <m/>
    <m/>
    <m/>
    <m/>
    <n v="0"/>
    <n v="0"/>
    <n v="0.01"/>
    <n v="0"/>
    <s v="NO_CONCILIADO"/>
  </r>
  <r>
    <x v="5"/>
    <m/>
    <x v="5"/>
    <x v="130"/>
    <s v="S11343980001"/>
    <s v="NTI"/>
    <n v="1134398"/>
    <m/>
    <s v="||PAGO A CAF PRÉSTAMO CFA009272 VCTO. 18-08-2025 POR CUENTA DEL TGN, SEGÚN NOTA MEFP/VTCP/DGCP/UODP N° 372/2025 DE 20-08-2025, VALOR 20-08-2025. CTA. 5970 CUENTA ÚNICA DEL TESORO DÓLARES AMERICANOS LIB. 00099021001"/>
    <m/>
    <m/>
    <m/>
    <m/>
    <n v="1825.99"/>
    <n v="0"/>
    <n v="12526.29"/>
    <n v="0"/>
    <s v="NO_CONCILIADO"/>
  </r>
  <r>
    <x v="5"/>
    <m/>
    <x v="5"/>
    <x v="130"/>
    <s v="S11344200002"/>
    <s v="DEV"/>
    <n v="1134420"/>
    <m/>
    <s v="||PAGO A EXIMBANK COREA PRÉSTAMO EDFC NO. BOL-2 VCTO.20/08/2025 POR CUENTA DEL TGN, SEGÚN MENSAJE SWIFT NRO. 11188 DE LA FECHA, AUTORIZACIÓN S/G NOTA MEFP/VTCP/DGCP/UODP/N°369/2025 DE 15/08/2025, VALOR 20/08/2025 CAPITAL KRW713.093.000 INTERESES KRW16.974.650 LIB. 00099021001 TGN-RECURSOS ORDINARIOS-DOLARES AMERICANOS (5970)"/>
    <m/>
    <m/>
    <m/>
    <m/>
    <n v="20"/>
    <n v="0"/>
    <n v="137.19999999999999"/>
    <n v="0"/>
    <s v="NO_CONCILIADO"/>
  </r>
  <r>
    <x v="0"/>
    <m/>
    <x v="0"/>
    <x v="131"/>
    <s v="D00271110009"/>
    <s v="RVL"/>
    <n v="27111"/>
    <m/>
    <s v="AJUSTE COMPLEMENTARIO POR REVALORIZACION SALDOS DE ACTIVOS DE RESERVA Y OBLIGACIONES MONEDA EXTRANJERA (DOLARES) Saldo MO = -619650.57 ;Bs/Mo: 6.86000000000 ;Saldo Bs: -4250802.92"/>
    <m/>
    <m/>
    <m/>
    <m/>
    <n v="0"/>
    <n v="0"/>
    <n v="0.01"/>
    <n v="0"/>
    <s v="NO_CONCILIADO"/>
  </r>
  <r>
    <x v="9"/>
    <m/>
    <x v="9"/>
    <x v="132"/>
    <s v="G32657350002"/>
    <s v="CRV"/>
    <n v="24281"/>
    <m/>
    <s v="DEVOLUCIÓN DE FONDOS SOLICITUD 056055-24281 DE MINISTERIO DE DEFENSA REF.: PAGO A PROFESSIONAL AVIATION SUPPORT POR ADQUISICION DE BIENES AERONAUTICOS DEL PROCESO DE CONTRATACION 15 GRUPO AEREO 51, SEGÚN R.D. 025/2023. LIB. 00099021001 TGN-RECURSOS ORDINARIOS-DOLARES AMERICANOS (5970)"/>
    <m/>
    <m/>
    <m/>
    <m/>
    <n v="0"/>
    <n v="128999.96"/>
    <n v="0"/>
    <n v="884939.73"/>
    <s v="NO_CONCILIADO"/>
  </r>
  <r>
    <x v="9"/>
    <m/>
    <x v="9"/>
    <x v="132"/>
    <s v="G32657360002"/>
    <s v="CRV"/>
    <n v="24282"/>
    <m/>
    <s v="DEVOLUCIÓN DE FONDOS SOLICITUD 056056-24282 DE MINISTERIO DE DEFENSA REF.: PAGO A LA EMPRESA A Y S INTERNATIONAL SUPPLY POR REPUESTOS SEGUN PROCESO DE CONTRATACION 13 DEL GRUPO AEREO 71, SEGÚN R.D. 025/2023. LIB. 00099021001 TGN-RECURSOS ORDINARIOS-DOLARES AMERICANOS (5970)"/>
    <m/>
    <m/>
    <m/>
    <m/>
    <n v="0"/>
    <n v="263596"/>
    <n v="0"/>
    <n v="1808268.56"/>
    <s v="NO_CONCILIADO"/>
  </r>
  <r>
    <x v="10"/>
    <m/>
    <x v="10"/>
    <x v="133"/>
    <s v="G32685160002"/>
    <s v="CRV"/>
    <n v="24379"/>
    <m/>
    <s v="DEVOLUCION DE FONDOS DE SOLIC.056245-24379 DEL MIN. PUBLICO DE 26/08/2025 REF.: PGO ROBERTO ALARCON CONS POR PRODUC PARA EL DESARROLLO DE LA DOCENCIA DERECH0 PENAL CON ENFOQUE DE GENERO Y ENFASIS EN FEMINICIO, SEGUN R.D. NO.025/2023. LIB. 00099021001 TGN-RECURSOS ORDINARIOS-DOLARES AMERICANOS (5970)"/>
    <m/>
    <m/>
    <m/>
    <m/>
    <n v="0"/>
    <n v="1181"/>
    <n v="0"/>
    <n v="8101.66"/>
    <s v="NO_CONCILIADO"/>
  </r>
  <r>
    <x v="5"/>
    <m/>
    <x v="5"/>
    <x v="134"/>
    <s v="G32700580001"/>
    <s v="NTI"/>
    <n v="20392"/>
    <m/>
    <s v="PAGO A BID PRÉSTAMO 3091/BL-BO VCTO. 27-08-2025 POR CUENTA DE GOB.AUT.DEPT.BENI, SEGUN MEFP/VTCP/DGCP/UODP/No 386/2025 DE 27-08-2025, VALOR 27-08-2025 CAPITAL USD 241.090,68 INTERESES USD 177.064,72 CTA. 5970 CUENTA UNICA DEL TESORO DOLARES AMERICANOS LIB. 00099021001"/>
    <m/>
    <m/>
    <m/>
    <m/>
    <n v="418155.4"/>
    <n v="0"/>
    <n v="2868546.04"/>
    <n v="0"/>
    <s v="NO_CONCILIADO"/>
  </r>
  <r>
    <x v="5"/>
    <m/>
    <x v="5"/>
    <x v="134"/>
    <s v="G32700540001"/>
    <s v="NTI"/>
    <n v="20402"/>
    <m/>
    <s v="PAGO A BID PRÉSTAMO 3091/BL-BO VCTO. 27-08-2025 POR CUENTA DE GOB.AUT.DEPT.PANDO, SEGUN MEFP/VTCP/DGCP/UODP/No 386/2025 DE 27-08-2025, VALOR 27-08-2025 CAPITAL USD 175.021,98 INTERESES USD 147.299,63 COMISIONES USD 617,97 CTA. 5970 CUENTA UNICA DEL TESORO DOLARES AMERICANOS LIB. 00099021001"/>
    <m/>
    <m/>
    <m/>
    <m/>
    <n v="322939.58"/>
    <n v="0"/>
    <n v="2215365.52"/>
    <n v="0"/>
    <s v="NO_CONCILIADO"/>
  </r>
  <r>
    <x v="0"/>
    <m/>
    <x v="0"/>
    <x v="134"/>
    <s v="S11348570002"/>
    <s v="CRV"/>
    <n v="1134857"/>
    <m/>
    <s v="||REGULARIZACIÓN DE NUESTRO COMPROBANTE. G-3270054 DE LA FECHA PARA CAMBIAR LA CUENTA PAGADORA DE USD A BOLIVIANOS, A SOLICITUD DEL MEFP CTA.5970 CUENTA ÚNICA DEL TESORO DOLARES AMERICANOS LIB 00099021001 REG.COMP. G-3270054 DE LA FECHA"/>
    <m/>
    <m/>
    <m/>
    <m/>
    <n v="0"/>
    <n v="322939.58"/>
    <n v="0"/>
    <n v="2215365.52"/>
    <s v="NO_CONCILIADO"/>
  </r>
  <r>
    <x v="0"/>
    <m/>
    <x v="0"/>
    <x v="135"/>
    <s v="D00271460009"/>
    <s v="RVL"/>
    <n v="27146"/>
    <m/>
    <s v="AJUSTE COMPLEMENTARIO POR REVALORIZACION SALDOS DE ACTIVOS DE RESERVA Y OBLIGACIONES MONEDA EXTRANJERA (DOLARES) Saldo MO = -784574.92 ;Bs/Mo: 6.86000000000 ;Saldo Bs: -5382183.97"/>
    <m/>
    <m/>
    <m/>
    <m/>
    <n v="0"/>
    <n v="0"/>
    <n v="0.02"/>
    <n v="0"/>
    <s v="NO_CONCILIADO"/>
  </r>
  <r>
    <x v="0"/>
    <m/>
    <x v="0"/>
    <x v="136"/>
    <s v="D00271520002"/>
    <s v="RVL"/>
    <n v="27152"/>
    <m/>
    <s v="AJUSTE COMPLEMENTARIO POR REVALORIZACION SALDOS DE ACTIVOS DE RESERVA Y OBLIGACIONES MONEDA EXTRANJERA (DOLARES) Saldo MO = -789689.89 ;Bs/Mo: 6.86000000000 ;Saldo Bs: -5417272.64"/>
    <m/>
    <m/>
    <m/>
    <m/>
    <n v="0"/>
    <n v="0"/>
    <n v="0"/>
    <n v="0.01"/>
    <s v="NO_CONCILIADO"/>
  </r>
  <r>
    <x v="0"/>
    <m/>
    <x v="0"/>
    <x v="137"/>
    <s v="D00271580002"/>
    <s v="RVL"/>
    <n v="27158"/>
    <m/>
    <s v="AJUSTE COMPLEMENTARIO POR REVALORIZACION SALDOS DE ACTIVOS DE RESERVA Y OBLIGACIONES MONEDA EXTRANJERA (DOLARES) Saldo MO = -791005.06 ;Bs/Mo: 6.86000000000 ;Saldo Bs: -5426294.72"/>
    <m/>
    <m/>
    <m/>
    <m/>
    <n v="0"/>
    <n v="0"/>
    <n v="0.01"/>
    <n v="0"/>
    <s v="NO_CONCILIADO"/>
  </r>
  <r>
    <x v="0"/>
    <m/>
    <x v="0"/>
    <x v="138"/>
    <s v="D00271640009"/>
    <s v="RVL"/>
    <n v="27164"/>
    <m/>
    <s v="AJUSTE COMPLEMENTARIO POR REVALORIZACION SALDOS DE ACTIVOS DE RESERVA Y OBLIGACIONES MONEDA EXTRANJERA (DOLARES) Saldo MO = -799820.63 ;Bs/Mo: 6.86000000000 ;Saldo Bs: -5486769.51"/>
    <m/>
    <m/>
    <m/>
    <m/>
    <n v="0"/>
    <n v="0"/>
    <n v="0"/>
    <n v="0.01"/>
    <s v="NO_CONCILIADO"/>
  </r>
  <r>
    <x v="5"/>
    <m/>
    <x v="5"/>
    <x v="139"/>
    <s v="S11354800001"/>
    <s v="NTI"/>
    <n v="1135480"/>
    <m/>
    <s v="||PAGO A LA CAF PRÉSTAMOS CFA009277-CFA4987-CFA004990 Y CFA004991 POR CUENTA DEL TGN, SEGÚN NOTA MEFP/VTCP/DGCP/UODP/N° 400/2025 DEL 02-09-2025, VALOR 02-09-2025. CTA. 5970 CUENTA ÚNICA DEL TESORO DÓLARES AMERICANOS LIB. 00099021001"/>
    <m/>
    <m/>
    <m/>
    <m/>
    <n v="37079.269999999997"/>
    <n v="0"/>
    <n v="254363.79"/>
    <n v="0"/>
    <s v="NO_CONCILIADO"/>
  </r>
  <r>
    <x v="0"/>
    <m/>
    <x v="0"/>
    <x v="140"/>
    <s v="D00271820007"/>
    <s v="RVL"/>
    <n v="27182"/>
    <m/>
    <s v="AJUSTE COMPLEMENTARIO POR REVALORIZACION SALDOS DE ACTIVOS DE RESERVA Y OBLIGACIONES MONEDA EXTRANJERA (DOLARES) Saldo MO = -3971290.17 ;Bs/Mo: 6.86000000000 ;Saldo Bs: -27243050.56"/>
    <m/>
    <m/>
    <m/>
    <m/>
    <n v="0"/>
    <n v="0"/>
    <n v="0"/>
    <n v="0.01"/>
    <s v="NO_CONCILIADO"/>
  </r>
  <r>
    <x v="11"/>
    <m/>
    <x v="11"/>
    <x v="141"/>
    <s v="O23268020002"/>
    <s v="BOD"/>
    <n v="2326802"/>
    <m/>
    <s v="00099021001 DEPOSITO DE EFECTIVO, DEPOSITANTE: APOYO ORGANIZACION IOI - COMITE ORGANIZADOR, CONCEPTO: APOYO ORGANIZACIÓN OLIMPIADA INTERNACIONAL DE INFORMÁTICA, CUENTA DE DEPOSITO: CUENTA UNICA DEL TESORO EN DOLARES AMERICANOS"/>
    <m/>
    <m/>
    <m/>
    <m/>
    <n v="0"/>
    <n v="27510"/>
    <n v="0"/>
    <n v="188718.6"/>
    <s v="NO_CONCILIADO"/>
  </r>
  <r>
    <x v="1"/>
    <m/>
    <x v="1"/>
    <x v="142"/>
    <s v="G32869070002"/>
    <s v="CRV"/>
    <n v="3286907"/>
    <m/>
    <s v="TRANSFERENCIA DEL EXTERIOR SEGUN SWIFT NO. 11966 DE FECHA 08/09/2025 ORDENANTE: YPF EXPLORACIÓN + PRODUCCIÓN DE FERMÍN PERALTA TORRES DELTA, FECHA VALOR 05/09/2025 REF:LOCINS CTRC LIB. 00513012005 YPFB-OPERACIONES EXTRAORDINARIAS USD"/>
    <m/>
    <m/>
    <m/>
    <m/>
    <n v="0"/>
    <n v="62606.18"/>
    <n v="0"/>
    <n v="429478.39"/>
    <s v="NO_CONCILIADO"/>
  </r>
  <r>
    <x v="0"/>
    <m/>
    <x v="0"/>
    <x v="143"/>
    <s v="D00272180013"/>
    <s v="RVL"/>
    <n v="27218"/>
    <m/>
    <s v="AJUSTE COMPLEMENTARIO POR REVALORIZACION SALDOS DE ACTIVOS DE RESERVA Y OBLIGACIONES MONEDA EXTRANJERA (DOLARES) Saldo MO = -10716679.54 ;Bs/Mo: 6.86000000000 ;Saldo Bs: -73516421.65"/>
    <m/>
    <m/>
    <m/>
    <m/>
    <n v="0"/>
    <n v="0"/>
    <n v="0.01"/>
    <n v="0"/>
    <s v="NO_CONCILIADO"/>
  </r>
  <r>
    <x v="0"/>
    <m/>
    <x v="0"/>
    <x v="144"/>
    <s v="D00272310007"/>
    <s v="RVL"/>
    <n v="27231"/>
    <m/>
    <s v="AJUSTE COMPLEMENTARIO POR REVALORIZACION SALDOS DE ACTIVOS DE RESERVA Y OBLIGACIONES MONEDA EXTRANJERA (DOLARES) Saldo MO = -10605539.93 ;Bs/Mo: 6.86000000000 ;Saldo Bs: -72754003.91"/>
    <m/>
    <m/>
    <m/>
    <m/>
    <n v="0"/>
    <n v="0"/>
    <n v="0"/>
    <n v="0.01"/>
    <s v="NO_CONCILIADO"/>
  </r>
  <r>
    <x v="5"/>
    <m/>
    <x v="5"/>
    <x v="145"/>
    <s v="G32954480001"/>
    <s v="NTI"/>
    <n v="20448"/>
    <m/>
    <s v="PAGO A CAF PRÉSTAMO CFA009545 VCTO. 15-09-2025 POR CUENTA DE TGN, SEGÚN NOTA MEFP/VTCP/DGCP/UODP N° 418/2025 DE 12-09-2025, VALOR 15-09-2025 CAPITAL USD 71.954,55 INTERESES USD 31.674,04 COMISIONES USD 305.152,80 CTA. 5970 CUENTA UNICA DEL TESORO DOLARES AMERICANOS LIB. 00099021001"/>
    <m/>
    <m/>
    <m/>
    <m/>
    <n v="408781.39"/>
    <n v="0"/>
    <n v="2804240.34"/>
    <n v="0"/>
    <s v="NO_CONCILIADO"/>
  </r>
  <r>
    <x v="5"/>
    <m/>
    <x v="5"/>
    <x v="145"/>
    <s v="G32954490001"/>
    <s v="NTI"/>
    <n v="20493"/>
    <m/>
    <s v="PAGO A CAF PRÉSTAMO CFA009784 VCTO. 15-09-2025 POR CUENTA DE TGN, SEGÚN NOTA MEFP/VTCP/DGCP/UODP N° 418/2025 DE 12-09-2025, VALOR 15-09-2025 CAPITAL USD 2.692.307,69 INTERESES USD 1.263.068,00 CTA. 5970 CUENTA UNICA DEL TESORO DOLARES AMERICANOS LIB. 00099021001"/>
    <m/>
    <m/>
    <m/>
    <m/>
    <n v="3955375.69"/>
    <n v="0"/>
    <n v="27133877.23"/>
    <n v="0"/>
    <s v="NO_CONCILIADO"/>
  </r>
  <r>
    <x v="5"/>
    <m/>
    <x v="5"/>
    <x v="145"/>
    <s v="G32954500001"/>
    <s v="NTI"/>
    <n v="20452"/>
    <m/>
    <s v="PAGO A CAF PRÉSTAMO CFA009787 VCTO. 15-09-2025 POR CUENTA DE TGN, SEGÚN NOTA MEFP/VTCP/DGCP/UODP N° 418/2025 DE 12-09-2025, VALOR 15-09-2025 CAPITAL USD 1.370.082,40 INTERESES USD 613.896,76 CTA. 5970 CUENTA UNICA DEL TESORO DOLARES AMERICANOS LIB. 00099021001"/>
    <m/>
    <m/>
    <m/>
    <m/>
    <n v="1983979.16"/>
    <n v="0"/>
    <n v="13610097.039999999"/>
    <n v="0"/>
    <s v="NO_CONCILIADO"/>
  </r>
  <r>
    <x v="5"/>
    <m/>
    <x v="5"/>
    <x v="145"/>
    <s v="G32960160001"/>
    <s v="NTI"/>
    <n v="20465"/>
    <m/>
    <s v="PAGO A BID PRÉSTAMO 3822/BL-BO VCTO. 15-09-2025 POR CUENTA DE TGN, SEGÚN NOTA MEFP/VTCP/DGCP/UODP N° 418/2025 DE 15-09-2025, VALOR 15-09-2025 INTERESES USD 6.234,45 CTA. 5970 CUENTA UNICA DEL TESORO DOLARES AMERICANOS LIB. 00099021001"/>
    <m/>
    <m/>
    <m/>
    <m/>
    <n v="6234.45"/>
    <n v="0"/>
    <n v="42768.33"/>
    <n v="0"/>
    <s v="NO_CONCILIADO"/>
  </r>
  <r>
    <x v="5"/>
    <m/>
    <x v="5"/>
    <x v="145"/>
    <s v="G32960180001"/>
    <s v="NTI"/>
    <n v="20406"/>
    <m/>
    <s v="PAGO A OPEP PRÉSTAMO 1287-P VCTO. 15-09-2025 POR CUENTA DE TGN, SEGÚN NOTA MEFP/VTCP/DGCP/UODP N° 418/2025 DE 15-09-2025, VALOR 15-09-2025 CAPITAL USD 498.180,00 INTERESES USD 79.765,92 CTA. 5970 CUENTA UNICA DEL TESORO DOLARES AMERICANOS LIB. 00099021001"/>
    <m/>
    <m/>
    <m/>
    <m/>
    <n v="577945.92000000004"/>
    <n v="0"/>
    <n v="3964709.01"/>
    <n v="0"/>
    <s v="NO_CONCILIADO"/>
  </r>
  <r>
    <x v="5"/>
    <m/>
    <x v="5"/>
    <x v="145"/>
    <s v="G32961750001"/>
    <s v="NTI"/>
    <n v="20410"/>
    <m/>
    <s v="PAGO A IDA PRÉSTAMO 5454-BO VCTO. 15-09-2025 POR CUENTA DE TGN, SEGÚN NOTA MEFP/VTCP/DGCP/UODP N° 418/2025 DE 15-09-2025, VALOR 15-09-2025 CAPITAL USD 35.421,37 INTERESES USD 29.830,64 CTA. 5970 CUENTA UNICA DEL TESORO DOLARES AMERICANOS LIB. 00099021001"/>
    <m/>
    <m/>
    <m/>
    <m/>
    <n v="65252.01"/>
    <n v="0"/>
    <n v="447628.79"/>
    <n v="0"/>
    <s v="NO_CONCILIADO"/>
  </r>
  <r>
    <x v="5"/>
    <m/>
    <x v="5"/>
    <x v="145"/>
    <s v="G32961740001"/>
    <s v="NTI"/>
    <n v="20479"/>
    <m/>
    <s v="PAGO A BIRF PRÉSTAMO IBRD 9437-BO VCTO. 15-09-2025 POR CUENTA DE TGN, SEGÚN NOTA MEFP/VTCP/DGCP/UODP N° 418/2025 DE 15-09-2025, VALOR 15-09-2025 INTERESES USD 3.567.263,87 CTA. 5970 CUENTA UNICA DEL TESORO DOLARES AMERICANOS LIB. 00099021001"/>
    <m/>
    <m/>
    <m/>
    <m/>
    <n v="3567263.87"/>
    <n v="0"/>
    <n v="24471430.149999999"/>
    <n v="0"/>
    <s v="NO_CONCILIADO"/>
  </r>
  <r>
    <x v="5"/>
    <m/>
    <x v="5"/>
    <x v="145"/>
    <s v="G32960210001"/>
    <s v="NTI"/>
    <n v="20370"/>
    <m/>
    <s v="PAGO A BID PRÉSTAMO 3540/BL-BO VCTO. 15-09-2025 POR CUENTA DE TGN, SEGÚN NOTA MEFP/VTCP/DGCP/UODP N° 418/2025 DE 15-09-2025, VALOR 15-09-2025 INTERESES USD 35.749,00 CTA. 5970 CUENTA UNICA DEL TESORO DOLARES AMERICANOS LIB. 00099021001"/>
    <m/>
    <m/>
    <m/>
    <m/>
    <n v="35749"/>
    <n v="0"/>
    <n v="245238.14"/>
    <n v="0"/>
    <s v="NO_CONCILIADO"/>
  </r>
  <r>
    <x v="0"/>
    <m/>
    <x v="0"/>
    <x v="145"/>
    <s v="D00272460010"/>
    <s v="RVL"/>
    <n v="27246"/>
    <m/>
    <s v="AJUSTE COMPLEMENTARIO POR REVALORIZACION SALDOS DE ACTIVOS DE RESERVA Y OBLIGACIONES MONEDA EXTRANJERA (DOLARES) Saldo MO = -11857437.63 ;Bs/Mo: 6.86000000000 ;Saldo Bs: -81342022.15"/>
    <m/>
    <m/>
    <m/>
    <m/>
    <n v="0"/>
    <n v="0"/>
    <n v="0.01"/>
    <n v="0"/>
    <s v="NO_CONCILIADO"/>
  </r>
  <r>
    <x v="5"/>
    <m/>
    <x v="5"/>
    <x v="146"/>
    <s v="G32988720001"/>
    <s v="NTI"/>
    <n v="20460"/>
    <m/>
    <s v="PAGO A CAF PRÉSTAMO CFA011694 VCTO. 17-09-2025 POR CUENTA DE TGN, SEGUN NOTA MEFP/VTCP/DGCP/UODP/No 418/2025 DE 12-09-2025, VALOR 17-09-2025 INTERESES USD 562.016,24 COMISIONES USD 47.028,26 CTA. 5970 CUENTA UNICA DEL TESORO DOLARES AMERICANOS LIB. 00099021001"/>
    <m/>
    <m/>
    <m/>
    <m/>
    <n v="609044.5"/>
    <n v="0"/>
    <n v="4178045.27"/>
    <n v="0"/>
    <s v="NO_CONCILIADO"/>
  </r>
  <r>
    <x v="5"/>
    <m/>
    <x v="5"/>
    <x v="146"/>
    <s v="G32988730001"/>
    <s v="NTI"/>
    <n v="20459"/>
    <m/>
    <s v="PAGO A CAF PRÉSTAMO CFA011691 VCTO. 17-09-2025 POR CUENTA DE TGN, SEGUN NOTA MEFP/VTCP/DGCP/UODP/No 418/2025 DE 12-09-2025, VALOR 17-09-2025 INTERESES USD 1.028.957,70 CTA. 5970 CUENTA UNICA DEL TESORO DOLARES AMERICANOS LIB. 00099021001"/>
    <m/>
    <m/>
    <m/>
    <m/>
    <n v="1028957.7"/>
    <n v="0"/>
    <n v="7058649.8200000003"/>
    <n v="0"/>
    <s v="NO_CONCILIADO"/>
  </r>
  <r>
    <x v="0"/>
    <m/>
    <x v="0"/>
    <x v="146"/>
    <s v="D00272570004"/>
    <s v="RVL"/>
    <n v="27257"/>
    <m/>
    <s v="AJUSTE COMPLEMENTARIO POR REVALORIZACION SALDOS DE ACTIVOS DE RESERVA Y OBLIGACIONES MONEDA EXTRANJERA (DOLARES) Saldo MO = -10431293.25 ;Bs/Mo: 6.86000000000 ;Saldo Bs: -71558671.71"/>
    <m/>
    <m/>
    <m/>
    <m/>
    <n v="0"/>
    <n v="0"/>
    <n v="0.01"/>
    <n v="0"/>
    <s v="NO_CONCILIADO"/>
  </r>
  <r>
    <x v="5"/>
    <m/>
    <x v="5"/>
    <x v="147"/>
    <s v="G33005320001"/>
    <s v="NTI"/>
    <n v="20457"/>
    <m/>
    <s v="PAGO A CAF PRÉSTAMO CFA010917 VCTO. 18-09-2025 POR CUENTA DE TGN SEGÚN NOTA MEFP/VTCP/DGCP/UODP/NRO. 421/2025 DE 15-09-2025, NTI. 020457 VALOR 18-09-2025 CAPITAL USD 5.000.000,00 INTERESES USD 3.071.964,33 CTA. 5970 CUENTA UNICA DEL TESORO DOLARES AMERICANOS"/>
    <m/>
    <m/>
    <m/>
    <m/>
    <n v="8071964.3300000001"/>
    <n v="0"/>
    <n v="55373675.299999997"/>
    <n v="0"/>
    <s v="NO_CONCILIADO"/>
  </r>
  <r>
    <x v="5"/>
    <m/>
    <x v="5"/>
    <x v="147"/>
    <s v="G33006980001"/>
    <s v="NTI"/>
    <n v="20451"/>
    <m/>
    <s v="PAGO A BID PRÉSTAMO 1075-SF-BO VCTO. 18-09-2025 POR CUENTA DE TGN SEGÚN NOTA MEFP/VTCP/DGCP/UODP/NRO. 421/2025 DE 15-09-2025, NTI. 020451 VALOR 18-09-2025 CAPITAL USD 43.499,22 INTERESES USD 14.034,16 CTA. 5970 CUENTA UNICA DEL TESORO DOLARES AMERICANOS"/>
    <m/>
    <m/>
    <m/>
    <m/>
    <n v="57533.38"/>
    <n v="0"/>
    <n v="394678.99"/>
    <n v="0"/>
    <s v="NO_CONCILIADO"/>
  </r>
  <r>
    <x v="0"/>
    <m/>
    <x v="0"/>
    <x v="147"/>
    <s v="D00272620009"/>
    <s v="RVL"/>
    <n v="27262"/>
    <m/>
    <s v="AJUSTE COMPLEMENTARIO POR REVALORIZACION SALDOS DE ACTIVOS DE RESERVA Y OBLIGACIONES MONEDA EXTRANJERA (DOLARES) Saldo MO = -2312436.66 ;Bs/Mo: 6.86000000000 ;Saldo Bs: -15863315.50"/>
    <m/>
    <m/>
    <m/>
    <m/>
    <n v="0"/>
    <n v="0"/>
    <n v="0.01"/>
    <n v="0"/>
    <s v="NO_CONCILIADO"/>
  </r>
  <r>
    <x v="5"/>
    <m/>
    <x v="5"/>
    <x v="148"/>
    <s v="G33044760001"/>
    <s v="NTI"/>
    <n v="20474"/>
    <m/>
    <s v="PAGO A CAF PRÉSTAMO CFA004295 VCTO. 22-09-2025 POR CUENTA DE TGN, SEGÚN NOTA MEFP/VTCP/DGCP/UODP N° 430/2025 DE 19-10-2025, VALOR 22-09-2025 CAPITAL USD 2.532.249,56 INTERESES USD 74.322,16 CTA. 5970 CUENTA UNICA DEL TESORO DOLARES AMERICANOS LIB. 00099021001"/>
    <m/>
    <m/>
    <m/>
    <m/>
    <n v="2606571.7200000002"/>
    <n v="0"/>
    <n v="17881082"/>
    <n v="0"/>
    <s v="NO_CONCILIADO"/>
  </r>
  <r>
    <x v="0"/>
    <m/>
    <x v="0"/>
    <x v="148"/>
    <s v="D00272840010"/>
    <s v="RVL"/>
    <n v="27284"/>
    <m/>
    <s v="AJUSTE COMPLEMENTARIO POR REVALORIZACION SALDOS DE ACTIVOS DE RESERVA Y OBLIGACIONES MONEDA EXTRANJERA (DOLARES) Saldo MO = -437471.03 ;Bs/Mo: 6.86000000000 ;Saldo Bs: -3001051.28"/>
    <m/>
    <m/>
    <m/>
    <m/>
    <n v="0"/>
    <n v="0"/>
    <n v="0.01"/>
    <n v="0"/>
    <s v="NO_CONCILIADO"/>
  </r>
  <r>
    <x v="5"/>
    <m/>
    <x v="5"/>
    <x v="149"/>
    <s v="G33067510001"/>
    <s v="NTI"/>
    <n v="20443"/>
    <m/>
    <s v="PAGO PRÉSTAMO BID 815-SF-BO VCTO. 23-09-2025 POR CUENTA DE TGN, SEGÚN NOTA MEFP/VTCP/DGCP/UODP N° 430/2025 DE 19-09-2025, VALOR 23-09-2025 CAPITAL USD 52.524,13 INTERESES USD 3.151,45 CTA. 5970 CUENTA UNICA DEL TESORO DOLARES AMERICANOS LIB. 00099021001"/>
    <m/>
    <m/>
    <m/>
    <m/>
    <n v="55675.58"/>
    <n v="0"/>
    <n v="381934.48"/>
    <n v="0"/>
    <s v="NO_CONCILIADO"/>
  </r>
  <r>
    <x v="0"/>
    <m/>
    <x v="0"/>
    <x v="149"/>
    <s v="D00272900008"/>
    <s v="RVL"/>
    <n v="27290"/>
    <m/>
    <s v="AJUSTE COMPLEMENTARIO POR REVALORIZACION SALDOS DE ACTIVOS DE RESERVA Y OBLIGACIONES MONEDA EXTRANJERA (DOLARES) Saldo MO = -53290062.52 ;Bs/Mo: 6.86000000000 ;Saldo Bs: -365569828.90"/>
    <m/>
    <m/>
    <m/>
    <m/>
    <n v="0"/>
    <n v="0"/>
    <n v="0.01"/>
    <n v="0"/>
    <s v="NO_CONCILIADO"/>
  </r>
  <r>
    <x v="5"/>
    <m/>
    <x v="5"/>
    <x v="150"/>
    <s v="G33078160001"/>
    <s v="NTI"/>
    <n v="20464"/>
    <m/>
    <s v="PAGO A CAF PRÉSTAMO CFA012373 VCTO. 24-09-2025 POR CUENTA DE TGN, SEGÚN NOTA MEFP/VTCP/DGCP/UODP N° 430/2025 DE 19-09-2025, VALOR 24-09-2025 INTERESES USD 761.711,81 COMISIONES USD 356.219,53 CTA. 5970 CUENTA UNICA DEL TESORO DOLARES AMERICANOS LIB. 00099021001"/>
    <m/>
    <m/>
    <m/>
    <m/>
    <n v="1117931.3400000001"/>
    <n v="0"/>
    <n v="7669008.9900000002"/>
    <n v="0"/>
    <s v="NO_CONCILIADO"/>
  </r>
  <r>
    <x v="2"/>
    <m/>
    <x v="2"/>
    <x v="151"/>
    <s v="G33119060002"/>
    <s v="CRV"/>
    <n v="3311906"/>
    <m/>
    <s v="TRANSFERENCIA RECIBIDA DEL EXTERIOR SEGÚN MENSAJES SWIFT Nos. 13106-13105 (REM.EXT.) DE FECHA 26-09-2025 POR DESEMBOLSO DE BID PRÉSTAMO 4710/BL-BO REQ.00008 BO 2025070423 LIBRETA N° 00086017007 MMAYA-$US-PROG. AGUA Y SANEAMIENTO (BID 4710/BL-BO)"/>
    <m/>
    <m/>
    <m/>
    <m/>
    <n v="0"/>
    <n v="10000000"/>
    <n v="0"/>
    <n v="68600000"/>
    <s v="NO_CONCILIADO"/>
  </r>
  <r>
    <x v="2"/>
    <m/>
    <x v="2"/>
    <x v="151"/>
    <s v="G33119060003"/>
    <s v="COB"/>
    <n v="3311906"/>
    <m/>
    <s v="TRANSFERENCIA RECIBIDA DEL EXTERIOR SEGÚN MENSAJES SWIFT Nos. 13106-13105 (REM.EXT.) DE FECHA 26-09-2025 POR DESEMBOLSO DE BID PRÉSTAMO 4710/BL-BO REQ.00008 BO 2025070423 LIBRETA N° 00086017007 MMAYA-$US-PROG. AGUA Y SANEAMIENTO (BID 4710/BL-BO) REF.: UTILES DE ESCRITORIO"/>
    <m/>
    <m/>
    <m/>
    <m/>
    <n v="8.75"/>
    <n v="0"/>
    <n v="60.03"/>
    <n v="0"/>
    <s v="NO_CONCILIADO"/>
  </r>
  <r>
    <x v="0"/>
    <m/>
    <x v="0"/>
    <x v="151"/>
    <s v="D00273070006"/>
    <s v="RVL"/>
    <n v="27307"/>
    <m/>
    <s v="AJUSTE COMPLEMENTARIO POR REVALORIZACION SALDOS DE ACTIVOS DE RESERVA Y OBLIGACIONES MONEDA EXTRANJERA (DOLARES) Saldo MO = -30779744.55 ;Bs/Mo: 6.86000000000 ;Saldo Bs: -211149047.59"/>
    <m/>
    <m/>
    <m/>
    <m/>
    <n v="0"/>
    <n v="0"/>
    <n v="0"/>
    <n v="0.02"/>
    <s v="NO_CONCILIADO"/>
  </r>
  <r>
    <x v="12"/>
    <m/>
    <x v="12"/>
    <x v="152"/>
    <s v="G33143850002"/>
    <s v="CRV"/>
    <n v="24841"/>
    <m/>
    <s v="DEVOLUCION DE FONDOS DE SOLIC.056816-24841 DE LA VICEPRECIDENCIA DEL ESTADO DE 26/09/2025 REF.: PAGO A ROYAL FBO SERV. DE COMBUSTIBLE Y OTROS DEL VIAJE AL EXTERIOR BRASIL 2023 DEL VICEPRESIDENTE SEGUN INFORME DE CONFORMIDAD, SEGUN R.D. NO.025/2023. LIB. 00099021001 TGN-RECURSOS ORDINARIOS-DOLARES AMERICANOS (5970)"/>
    <m/>
    <m/>
    <m/>
    <m/>
    <n v="0"/>
    <n v="18524.009999999998"/>
    <n v="0"/>
    <n v="127074.71"/>
    <s v="NO_CONCILIADO"/>
  </r>
  <r>
    <x v="12"/>
    <m/>
    <x v="12"/>
    <x v="152"/>
    <s v="G33143840002"/>
    <s v="CRV"/>
    <n v="24842"/>
    <m/>
    <s v="DEVOLUCION DE FONDOS DE SOLIC.056817-24842 DE VICEPRESIDENCIA DEL ESTADO DE 26/09/2025 REF.: PAGO A ROYAL FBO SERV. DE COMBUSTIBLE Y OTROS DEL VIAJE AL EXTERIOR MEXICO 2024 DEL VICEPRESIDENTE SEGUN INFORME DE CONFORMIDAD, SEGUN R.D. NO.025/2023. LIB. 00099021001 TGN-RECURSOS ORDINARIOS-DOLARES AMERICANOS (5970)"/>
    <m/>
    <m/>
    <m/>
    <m/>
    <n v="0"/>
    <n v="20057.22"/>
    <n v="0"/>
    <n v="137592.53"/>
    <s v="NO_CONCILIADO"/>
  </r>
  <r>
    <x v="5"/>
    <m/>
    <x v="5"/>
    <x v="153"/>
    <s v="G33162630001"/>
    <s v="NTI"/>
    <n v="20597"/>
    <m/>
    <s v="PAGO A BANCO EUROPEO DE INV PRÉSTAMO FI No 88662 VCTO. 30-09-2025 POR CUENTA DE TGN, SEGUN NOTA MEFP/VTCP/DGCP/UODP N° 441/2025 DE 29-09-2025, VALOR 30-09-2025 INTERESES USD 561.415,34 CTA. 5970 CUENTA UNICA DEL TESORO DOLARES AMERICANOS LIB. 00099021001"/>
    <m/>
    <m/>
    <m/>
    <m/>
    <n v="561415.34"/>
    <n v="0"/>
    <n v="3851309.23"/>
    <n v="0"/>
    <s v="NO_CONCILIADO"/>
  </r>
  <r>
    <x v="5"/>
    <m/>
    <x v="5"/>
    <x v="153"/>
    <s v="G33162620001"/>
    <s v="NTI"/>
    <n v="20592"/>
    <m/>
    <s v="PAGO A BANCO EUROPEO DE INV PRÉSTAMO FI No 88662 VCTO. 30-09-2025 POR CUENTA DE TGN, SEGUN NOTA MEFP/VTCP/DGCP/UODP N° 441/2025 DE 29-09-2025, VALOR 30-09-2025 CAPITAL USD 684.590,10 INTERESES USD 653.610,59 COMISIONES USD 9.643,61 CTA. 5970 CUENTA UNICA DEL TESORO DOLARES AMERICANOS LIB. 00099021001"/>
    <m/>
    <m/>
    <m/>
    <m/>
    <n v="1347844.3"/>
    <n v="0"/>
    <n v="9246211.9000000004"/>
    <n v="0"/>
    <s v="NO_CONCILIADO"/>
  </r>
  <r>
    <x v="5"/>
    <m/>
    <x v="5"/>
    <x v="153"/>
    <s v="S11386990001"/>
    <s v="NTI"/>
    <n v="1138699"/>
    <m/>
    <s v="||PAGO PRÉSTAMO 4292/LB-BO VCTO 15-09-2025 POR CUENTA DEL TGN, SEGÚN NOTA MEFP/VTCP/DGCP/UODP/N° 418/2025 DE FECHA 12-09-2025, VALOR 30-09-2025 CAPITAL CHF9.029.072,23, INTERESES CHF560.667,41, A APLICAR POR EL BID CHF25 LIB. 00099021001 TGN-RECURSOS ORDINARIOS-DOLARES AMERICANOS (5970)"/>
    <m/>
    <m/>
    <m/>
    <m/>
    <n v="12020266.720000001"/>
    <n v="0"/>
    <n v="82459029.700000003"/>
    <n v="0"/>
    <s v="NO_CONCILIADO"/>
  </r>
  <r>
    <x v="5"/>
    <m/>
    <x v="5"/>
    <x v="154"/>
    <s v="G33179360001"/>
    <s v="NTI"/>
    <n v="20502"/>
    <m/>
    <s v="PAGO A IDA PRÉSTAMO 2531-BO VCTO. 01-10-2025 POR CUENTA DE TGN SEGÚN NOTA MEFP/VTCP/DGCP/UODP/N° 442/2025 DEL 29-09-2025, NTI. 020502 VALOR 01-10-2025 CAPITAL USD 32.730,10 INTERESES USD 6.032,14 CTA. 5970 CUENTA UNICA DEL TESORO DOLARES AMERICANOS"/>
    <m/>
    <m/>
    <m/>
    <m/>
    <n v="38762.239999999998"/>
    <n v="0"/>
    <n v="265908.96999999997"/>
    <n v="0"/>
    <s v="NO_CONCILIADO"/>
  </r>
  <r>
    <x v="5"/>
    <m/>
    <x v="5"/>
    <x v="154"/>
    <s v="S11390270001"/>
    <s v="NTI"/>
    <n v="1139027"/>
    <m/>
    <s v="||PAGO A BID PRÉSTAMO 1075-SF-BO-7 VCTO. 17-09-2025 POR CUENTA DE TGN, SEGÚN NOTA MEFP/VTCP/DGCP/UODP/N°418/2025 DE FECHA 12-09-2025, VALOR 01-10-2025 CAPITAL USD158.333,33 INTERESES USD44.697,71. CTA. 5970 CUENTA UNICA DEL TESORO DOLARES AMERICANOS"/>
    <m/>
    <m/>
    <m/>
    <m/>
    <n v="203031.04000000001"/>
    <n v="0"/>
    <n v="1392792.93"/>
    <n v="0"/>
    <s v="NO_CONCILIADO"/>
  </r>
  <r>
    <x v="5"/>
    <m/>
    <x v="5"/>
    <x v="154"/>
    <s v="S11390300001"/>
    <s v="NTI"/>
    <n v="1139030"/>
    <m/>
    <s v="||PAGO A BID PRÉSTAMO 1031-SF-BO VCTO. 17-09-2025 POR CUENTA DE TGN, SEGÚN NOTA MEFP/VTCP/DGCP/UODP/N°418/2025 DE FECHA 12-09-2025, VALOR 01-10-2025 CAPITAL USD274.875,16 INTERESES USD77.597,63 CTA. 5970 CUENTA UNICA DEL TESORO DOLARES AMERICANOS"/>
    <m/>
    <m/>
    <m/>
    <m/>
    <n v="352472.79"/>
    <n v="0"/>
    <n v="2417963.34"/>
    <n v="0"/>
    <s v="NO_CONCILIADO"/>
  </r>
  <r>
    <x v="0"/>
    <m/>
    <x v="0"/>
    <x v="155"/>
    <s v="D00273410005"/>
    <s v="RVL"/>
    <n v="27341"/>
    <m/>
    <s v="AJUSTE COMPLEMENTARIO POR REVALORIZACION SALDOS DE ACTIVOS DE RESERVA Y OBLIGACIONES MONEDA EXTRANJERA (DOLARES) Saldo MO = -12512160.30 ;Bs/Mo: 6.86000000000 ;Saldo Bs: -85833419.65"/>
    <m/>
    <m/>
    <m/>
    <m/>
    <n v="0"/>
    <n v="0"/>
    <n v="0"/>
    <n v="0.01"/>
    <s v="NO_CONCILIADO"/>
  </r>
  <r>
    <x v="0"/>
    <m/>
    <x v="0"/>
    <x v="156"/>
    <s v="D00273470008"/>
    <s v="RVL"/>
    <n v="27347"/>
    <m/>
    <s v="AJUSTE COMPLEMENTARIO POR REVALORIZACION SALDOS DE ACTIVOS DE RESERVA Y OBLIGACIONES MONEDA EXTRANJERA (DOLARES) Saldo MO = -22107114.80 ;Bs/Mo: 6.86000000000 ;Saldo Bs: -151654807.54"/>
    <m/>
    <m/>
    <m/>
    <m/>
    <n v="0"/>
    <n v="0"/>
    <n v="0.01"/>
    <n v="0"/>
    <s v="NO_CONCILIADO"/>
  </r>
  <r>
    <x v="5"/>
    <m/>
    <x v="5"/>
    <x v="157"/>
    <s v="S11395050001"/>
    <s v="NTI"/>
    <n v="1139505"/>
    <m/>
    <s v="||PAGO A BID PRÉSTAMO 4292/BL-BO VCTO. 15-09-2025 POR CUENTA DEL TGN, SEGÚN NOTA MEFP/VTCP/DGCP/UODP N° 418/2025 DE 12-09-2025, VALOR 06-10-2025 INTERESES USD29.204,52 CTA. 5970 CUENTA ÚNICA DEL TESORO DÓLARES AMERICANOS LIB. 00099021001"/>
    <m/>
    <m/>
    <m/>
    <m/>
    <n v="29204.52"/>
    <n v="0"/>
    <n v="200343.01"/>
    <n v="0"/>
    <s v="NO_CONCILIADO"/>
  </r>
  <r>
    <x v="5"/>
    <m/>
    <x v="5"/>
    <x v="157"/>
    <s v="S11395040001"/>
    <s v="NTI"/>
    <n v="1139504"/>
    <m/>
    <s v="||PAGO A BID PRÉSTAMO 3699/BL-BO VCTO. 15-09-2025 POR CUENTA DEL TGN, SEGÚN NOTA MEFP/VTCP/DGCP/UODP N° 418/2025 DE 12-09-2025, VALOR 06-10-2025 INTERESES USD29.944,11 CTA. 5970 CUENTA ÚNICA DEL TESORO DÓLARES AMERICANOS LIB. 00099021001"/>
    <m/>
    <m/>
    <m/>
    <m/>
    <n v="29944.11"/>
    <n v="0"/>
    <n v="205416.59"/>
    <n v="0"/>
    <s v="NO_CONCILIADO"/>
  </r>
  <r>
    <x v="5"/>
    <m/>
    <x v="5"/>
    <x v="157"/>
    <s v="S11395110001"/>
    <s v="NTI"/>
    <n v="1139511"/>
    <m/>
    <s v="||PAGO A BID PRÉSTAMO 4292/BL-BO VCTO. 15-09-2025 POR CUENTA DEL TGN, SEGÚN NOTA MEFP/VTCP/DGCP/UODP N° 418/2025 DE 12-09-2025, VALOR 06-10-2025 INTERESES USD22.684,93 CTA. 5970 CUENTA ÚNICA DEL TESORO DÓLARES AMERICANOS LIB. 00099021001"/>
    <m/>
    <m/>
    <m/>
    <m/>
    <n v="22684.93"/>
    <n v="0"/>
    <n v="155618.62"/>
    <n v="0"/>
    <s v="NO_CONCILIADO"/>
  </r>
  <r>
    <x v="5"/>
    <m/>
    <x v="5"/>
    <x v="157"/>
    <s v="S11395030001"/>
    <s v="NTI"/>
    <n v="1139503"/>
    <m/>
    <s v="||PAGO A BID PRÉSTAMO 3699/BL-BO VCTO. 15-09-2025 POR CUENTA DEL TGN, SEGÚN NOTA MEFP/VTCP/DGCP/UODP N° 418/2025 DE 12-09-2025, VALOR 06-10-2025 CAPITAL USD2.835.945,77 INTERESES USD2.533.533,81 CTA. 5970 CUENTA ÚNICA DEL TESORO DÓLARES AMERICANOS LIB. 00099021001"/>
    <m/>
    <m/>
    <m/>
    <m/>
    <n v="5369479.5800000001"/>
    <n v="0"/>
    <n v="36834629.920000002"/>
    <n v="0"/>
    <s v="NO_CONCILIADO"/>
  </r>
  <r>
    <x v="5"/>
    <m/>
    <x v="5"/>
    <x v="157"/>
    <s v="S11394890001"/>
    <s v="NTI"/>
    <n v="1139489"/>
    <m/>
    <s v="||PAGO PRÉSTAMO BID 2771/BL-BO VCTO 20-09-2025 POR CUENTA DE TGN, S/G NOTA MEFP/VTCP/DGCP/UODP/N° 430/2025 DE FECHA 19-09-2025, VALOR 06-10-2025, CAPITAL USD 1.300.000 INTERESES USD 890.872,55 CTA. 5970 CUENTA UNICA DEL TESORO DOLARES AMERICANOS LIB. 00099021001"/>
    <m/>
    <m/>
    <m/>
    <m/>
    <n v="2190872.5499999998"/>
    <n v="0"/>
    <n v="15029385.689999999"/>
    <n v="0"/>
    <s v="NO_CONCILIADO"/>
  </r>
  <r>
    <x v="5"/>
    <m/>
    <x v="5"/>
    <x v="157"/>
    <s v="S11394990001"/>
    <s v="NTI"/>
    <n v="1139499"/>
    <m/>
    <s v="||PAGO PRÉSTAMO BID 2771/BL-BO VCTO 20-09-2025 POR CUENTA DE TGN, S/G NOTA MEFP/VTCP/DGCP/UODP/N° 430/2025 DE FECHA 19-09-2025, VALOR 06-10-2025, INTERESES USD 19.660,27 CTA. 5970 CUENTA UNICA DEL TESORO DOLARES AMERICANOS LIB. 00099021001"/>
    <m/>
    <m/>
    <m/>
    <m/>
    <n v="19660.27"/>
    <n v="0"/>
    <n v="134869.45000000001"/>
    <n v="0"/>
    <s v="NO_CONCILIADO"/>
  </r>
  <r>
    <x v="5"/>
    <m/>
    <x v="5"/>
    <x v="157"/>
    <s v="S11394540001"/>
    <s v="NTI"/>
    <n v="1139454"/>
    <m/>
    <s v="||PAGO PRÉSTAMO BID 2614/BL-BO VCTO 21-09-2025 POR CUENTA DE TGN, S/G NOTA MEFP/VTCP/DGCP/UODP/N° 430/2025 DE FECHA 19-09-2025, VALOR 06-10-2025, CAPITAL USD 559.900,71 INTERESES USD 326.304,15 CTA. 5970 CUENTA UNICA DEL TESORO DOLARES AMERICANOS LIB. 00099021001"/>
    <m/>
    <m/>
    <m/>
    <m/>
    <n v="886204.86"/>
    <n v="0"/>
    <n v="6079365.3399999999"/>
    <n v="0"/>
    <s v="NO_CONCILIADO"/>
  </r>
  <r>
    <x v="5"/>
    <m/>
    <x v="5"/>
    <x v="157"/>
    <s v="S11395060001"/>
    <s v="NTI"/>
    <n v="1139506"/>
    <m/>
    <s v="||PAGO PRÉSTAMO BID 2614/BL-BO VCTO 21-09-2025 POR CUENTA DE TGN, S/G NOTA MEFP/VTCP/DGCP/UODP/N° 430/2025 DE FECHA 19-09-2025, VALOR 06-10-2025, INTERESES USD 11.027,40 CTA. 5970 CUENTA UNICA DEL TESORO DOLARES AMERICANOS LIB. 00099021001"/>
    <m/>
    <m/>
    <m/>
    <m/>
    <n v="11027.4"/>
    <n v="0"/>
    <n v="75647.960000000006"/>
    <n v="0"/>
    <s v="NO_CONCILIADO"/>
  </r>
  <r>
    <x v="5"/>
    <m/>
    <x v="5"/>
    <x v="157"/>
    <s v="S11395130001"/>
    <s v="NTI"/>
    <n v="1139513"/>
    <m/>
    <s v="||PAGO PRÉSTAMO BID 2498/BL-BO VCTO 26-09-2025 POR CUENTA DE TGN, S/G NOTA MEFP/VTCP/DGCP/UODP/N° 430/2025 DE FECHA 19-09-2025, VALOR 06-10-2025, CAPITAL USD 230.168,31 INTERESES USD 139.053,87 CTA. 5970 CUENTA UNICA DEL TESORO DOLARES AMERICANOS LIB. 00099021001"/>
    <m/>
    <m/>
    <m/>
    <m/>
    <n v="369222.18"/>
    <n v="0"/>
    <n v="2532864.15"/>
    <n v="0"/>
    <s v="NO_CONCILIADO"/>
  </r>
  <r>
    <x v="5"/>
    <m/>
    <x v="5"/>
    <x v="157"/>
    <s v="S11395140001"/>
    <s v="NTI"/>
    <n v="1139514"/>
    <m/>
    <s v="||PAGO PRÉSTAMO BID 2498/BL-BO VCTO 26-09-2025 POR CUENTA DE TGN, S/G NOTA MEFP/VTCP/DGCP/UODP/N° 430/2025 DE FECHA 19-09-2025, VALOR 06-10-2025, INTERESES USD 5.958,68 CTA. 5970 CUENTA UNICA DEL TESORO DOLARES AMERICANOS LIB. 00099021001"/>
    <m/>
    <m/>
    <m/>
    <m/>
    <n v="5958.68"/>
    <n v="0"/>
    <n v="40876.54"/>
    <n v="0"/>
    <s v="NO_CONCILIADO"/>
  </r>
  <r>
    <x v="5"/>
    <m/>
    <x v="5"/>
    <x v="157"/>
    <s v="S11395160001"/>
    <s v="NTI"/>
    <n v="1139516"/>
    <m/>
    <s v="||PAGO PRÉSTAMO BID 2719/BL-BO VCTO 21-09-2025 POR CUENTA DE TGN, S/G NOTA MEFP/VTCP/DGCP/UODP/N° 430/2025 DE FECHA 19-09-2025, VALOR 06-10-2025, CAPITAL USD 318.226,29 INTERESES USD 187.584,41 CTA. 5970 CUENTA UNICA DEL TESORO DOLARES AMERICANOS LIB. 00099021001"/>
    <m/>
    <m/>
    <m/>
    <m/>
    <n v="505810.7"/>
    <n v="0"/>
    <n v="3469861.4"/>
    <n v="0"/>
    <s v="NO_CONCILIADO"/>
  </r>
  <r>
    <x v="5"/>
    <m/>
    <x v="5"/>
    <x v="157"/>
    <s v="S11395190001"/>
    <s v="NTI"/>
    <n v="1139519"/>
    <m/>
    <s v="||PAGO PRÉSTAMO BID 2719/BL-BO VCTO 21-09-2025 POR CUENTA DE TGN, S/G NOTA MEFP/VTCP/DGCP/UODP/N° 430/2025 DE FECHA 19-09-2025, VALOR 06-10-2025, INTERESES USD 4.815,25 CTA. 5970 CUENTA UNICA DEL TESORO DOLARES AMERICANOS LIB. 00099021001"/>
    <m/>
    <m/>
    <m/>
    <m/>
    <n v="4815.25"/>
    <n v="0"/>
    <n v="33032.620000000003"/>
    <n v="0"/>
    <s v="NO_CONCILIADO"/>
  </r>
  <r>
    <x v="5"/>
    <m/>
    <x v="5"/>
    <x v="157"/>
    <s v="S11395330001"/>
    <s v="NTI"/>
    <n v="1139533"/>
    <m/>
    <s v="||PAGO A BID PRÉSTAMO 1038-SF-BO VCTO. 27-09-2025 POR CUENTA DE TGN , SEGÚN NOTA MEFP/VTCP/DGCP/UODP/N°439/2025 DE 26/09/2025, VALOR 06/10/2025 CAPITAL USD3.907,46 INTERESES USD1.142,48 CTA. 5970 CUENTA UNICA DEL TESORO DOLARES AMERICANOS LIB. 00099021001"/>
    <m/>
    <m/>
    <m/>
    <m/>
    <n v="5049.9399999999996"/>
    <n v="0"/>
    <n v="34642.589999999997"/>
    <n v="0"/>
    <s v="NO_CONCILIADO"/>
  </r>
  <r>
    <x v="5"/>
    <m/>
    <x v="5"/>
    <x v="157"/>
    <s v="S11395360001"/>
    <s v="NTI"/>
    <n v="1139536"/>
    <m/>
    <s v="||PAGO A BID PRÉSTAMO 2365/BL-BO VCTO. 17-09-2025 POR CUENTA DE TGN , SEGÚN NOTA MEFP/VTCP/DGCP/UODP/N°418/2025 DE 12/09/2025, VALOR 06/10/2025 CAPITAL USD292.112,69 INTERESES USD182.739,03 CTA. 5970 CUENTA UNICA DEL TESORO DOLARES AMERICANOS LIB. 00099021001"/>
    <m/>
    <m/>
    <m/>
    <m/>
    <n v="474851.72"/>
    <n v="0"/>
    <n v="3257482.8"/>
    <n v="0"/>
    <s v="NO_CONCILIADO"/>
  </r>
  <r>
    <x v="5"/>
    <m/>
    <x v="5"/>
    <x v="157"/>
    <s v="S11395480001"/>
    <s v="NTI"/>
    <n v="1139548"/>
    <m/>
    <s v="||PAGO A BID PRÉSTAMO 2365/BL-BO VCTO. 17-09-2025 POR CUENTA DE TGN , SEGÚN NOTA MEFP/VTCP/DGCP/UODP/N°418/2025 DE 12/09/2025, VALOR 06/10/2025 INTERESES USD7.561,64 CTA. 5970 CUENTA UNICA DEL TESORO DOLARES AMERICANOS LIB. 00099021001"/>
    <m/>
    <m/>
    <m/>
    <m/>
    <n v="7561.64"/>
    <n v="0"/>
    <n v="51872.85"/>
    <n v="0"/>
    <s v="NO_CONCILIADO"/>
  </r>
  <r>
    <x v="0"/>
    <m/>
    <x v="0"/>
    <x v="157"/>
    <s v="D00273630008"/>
    <s v="RVL"/>
    <n v="27363"/>
    <m/>
    <s v="AJUSTE COMPLEMENTARIO POR REVALORIZACION SALDOS DE ACTIVOS DE RESERVA Y OBLIGACIONES MONEDA EXTRANJERA (DOLARES) Saldo MO = -21806867.32 ;Bs/Mo: 6.86000000000 ;Saldo Bs: -149595109.83"/>
    <m/>
    <m/>
    <m/>
    <m/>
    <n v="0"/>
    <n v="0"/>
    <n v="0.01"/>
    <n v="0"/>
    <s v="NO_CONCILIADO"/>
  </r>
  <r>
    <x v="0"/>
    <m/>
    <x v="0"/>
    <x v="158"/>
    <s v="D00273680007"/>
    <s v="RVL"/>
    <n v="27368"/>
    <m/>
    <s v="AJUSTE COMPLEMENTARIO POR REVALORIZACION SALDOS DE ACTIVOS DE RESERVA Y OBLIGACIONES MONEDA EXTRANJERA (DOLARES) Saldo MO = -21756487.59 ;Bs/Mo: 6.86000000000 ;Saldo Bs: -149249504.86"/>
    <m/>
    <m/>
    <m/>
    <m/>
    <n v="0"/>
    <n v="0"/>
    <n v="0"/>
    <n v="0.01"/>
    <s v="NO_CONCILIADO"/>
  </r>
  <r>
    <x v="1"/>
    <m/>
    <x v="1"/>
    <x v="159"/>
    <s v="G33279750002"/>
    <s v="CRV"/>
    <n v="3327975"/>
    <m/>
    <s v="TRANSFERENCIA DEL EXTERIOR SEGUN SWIFT NO.13523 DE FECHA 08/10/2025 ORDENANTE: YPF EXPLORACIÓN + PRODUCCIÓN DE FERMIN PERALTA TORRES REF.: 6452500280JO CTRC FECHA VALOR 7/10/2025. LIB. 00513012005 YPFB-OPERACIONES EXTRAORDINARIAS USD"/>
    <m/>
    <m/>
    <m/>
    <m/>
    <n v="0"/>
    <n v="62606.18"/>
    <n v="0"/>
    <n v="429478.39"/>
    <s v="NO_CONCILIADO"/>
  </r>
  <r>
    <x v="5"/>
    <m/>
    <x v="5"/>
    <x v="160"/>
    <s v="G33290720001"/>
    <s v="NTI"/>
    <n v="20123"/>
    <m/>
    <s v="PAGO A BID PRÉSTAMO 2664/BL-BO VCTO. 05-10-2025 POR CUENTA DE TGN , NTI. 020123 VALOR 09-10-2025 CAPITAL USD 93.482,61 INTERESES USD 56.232,00 CTA. 5970 CUENTA UNICA DEL TESORO DOLARES AMERICANOS"/>
    <m/>
    <m/>
    <m/>
    <m/>
    <n v="149714.60999999999"/>
    <n v="0"/>
    <n v="1027042.22"/>
    <n v="0"/>
    <s v="NO_CONCILIADO"/>
  </r>
  <r>
    <x v="5"/>
    <m/>
    <x v="5"/>
    <x v="160"/>
    <s v="G33290740001"/>
    <s v="NTI"/>
    <n v="20527"/>
    <m/>
    <s v="PAGO A BID PRÉSTAMO 2664/BL-BO VCTO. 05-10-2025 POR CUENTA DE TGN SEGÚN NOTA MEFP/VTCP/UODP/Nro.460/2025 DE 03-10-2025 , NTI. 020527 VALOR 09-10-2025 INTERESES USD 1.875,11 CTA. 5970 CUENTA UNICA DEL TESORO DOLARES AMERICANOS"/>
    <m/>
    <m/>
    <m/>
    <m/>
    <n v="1875.11"/>
    <n v="0"/>
    <n v="12863.25"/>
    <n v="0"/>
    <s v="NO_CONCILIADO"/>
  </r>
  <r>
    <x v="5"/>
    <m/>
    <x v="5"/>
    <x v="161"/>
    <s v="G33308920001"/>
    <s v="NTI"/>
    <n v="20554"/>
    <m/>
    <s v="PAGO A BID PRÉSTAMO 1597-SF-BO VCTO. 10-10-2025 POR CUENTA DE TGN SEGÚN NOTA MEFP/VTCP/DGCP/UODP/N° 460/2025 DEL 03-10-2025 , NTI. 020554 VALOR 10-10-2025 CAPITAL USD 501.496,36 INTERESES USD 201.148,13 CTA. 5970 CUENTA UNICA DEL TESORO DOLARES AMERICANOS"/>
    <m/>
    <m/>
    <m/>
    <m/>
    <n v="702644.49"/>
    <n v="0"/>
    <n v="4820141.2"/>
    <n v="0"/>
    <s v="NO_CONCILIADO"/>
  </r>
  <r>
    <x v="5"/>
    <m/>
    <x v="5"/>
    <x v="161"/>
    <s v="G33314450001"/>
    <s v="NTI"/>
    <n v="20556"/>
    <m/>
    <s v="PAGO A BID PRÉSTAMO 3151/BL-BO VCTO. 09-10-2025 POR CUENTA DE TGN SEGÚN NOTA MEFP/VTCP/DGCP/UODP/N° 460/2025 DEL 03-10-2025, NTI. 020556 VALOR 10-10-2025 INTERESES USD 10.718,50 CTA. 5970 CUENTA UNICA DEL TESORO DOLARES AMERICANOS"/>
    <m/>
    <m/>
    <m/>
    <m/>
    <n v="10718.5"/>
    <n v="0"/>
    <n v="73528.91"/>
    <n v="0"/>
    <s v="NO_CONCILIADO"/>
  </r>
  <r>
    <x v="5"/>
    <m/>
    <x v="5"/>
    <x v="161"/>
    <s v="G33316230001"/>
    <s v="NTI"/>
    <n v="20548"/>
    <m/>
    <s v="PAGO A BID PRÉSTAMO 2637/BL-BO VCTO. 09-10-2025 POR CUENTA DE TGN SEGÚN NOTA MEFP/VTCP/DGCP/UODP/N° 460/2025 DEL 03-10-2025, NTI. 020548 VALOR 10-10-2025 INTERESES USD 1.566,78 CTA. 5970 CUENTA UNICA DEL TESORO DOLARES AMERICANOS"/>
    <m/>
    <m/>
    <m/>
    <m/>
    <n v="1566.78"/>
    <n v="0"/>
    <n v="10748.11"/>
    <n v="0"/>
    <s v="NO_CONCILIADO"/>
  </r>
  <r>
    <x v="5"/>
    <m/>
    <x v="5"/>
    <x v="161"/>
    <s v="G33316200001"/>
    <s v="NTI"/>
    <n v="20544"/>
    <m/>
    <s v="PAGO A BID PRÉSTAMO 2597/BL-BO VCTO. 09-10-2025 POR CUENTA DE TGN SEGÚN NOTA MEFP/VTCP/DGCP/UODP/N° 460/2025 DEL 03-10-2025, NTI. 020544 VALOR 10-10-2025 INTERESES USD 6.267,12 CTA. 5970 CUENTA UNICA DEL TESORO DOLARES AMERICANOS"/>
    <m/>
    <m/>
    <m/>
    <m/>
    <n v="6267.12"/>
    <n v="0"/>
    <n v="42992.44"/>
    <n v="0"/>
    <s v="NO_CONCILIADO"/>
  </r>
  <r>
    <x v="5"/>
    <m/>
    <x v="5"/>
    <x v="161"/>
    <s v="G33316210001"/>
    <s v="NTI"/>
    <n v="20550"/>
    <m/>
    <s v="PAGO A BID PRÉSTAMO 2637/BL-BO VCTO. 09-10-2025 POR CUENTA DE TGN SEGÚN NOTA MEFP/VTCP/DGCP/UODP/N° 460/2025 DEL 03-10-2025, NTI. 020550 VALOR 10-10-2025 CAPITAL USD 78.125,00 INTERESES USD 42.439,25 CTA. 5970 CUENTA UNICA DEL TESORO DOLARES AMERICANOS"/>
    <m/>
    <m/>
    <m/>
    <m/>
    <n v="120564.25"/>
    <n v="0"/>
    <n v="827070.76"/>
    <n v="0"/>
    <s v="NO_CONCILIADO"/>
  </r>
  <r>
    <x v="5"/>
    <m/>
    <x v="5"/>
    <x v="161"/>
    <s v="G33314420001"/>
    <s v="NTI"/>
    <n v="20568"/>
    <m/>
    <s v="PAGO A BID PRÉSTAMO 3151/BL-BO VCTO. 09-10-2025 POR CUENTA DE TGN SEGÚN NOTA MEFP/VTCP/DGCP/UODP/N° 460/2025 DEL 03-10-2025, NTI. 020568 VALOR 10-10-2025 CAPITAL USD 714.435,97 INTERESES USD 476.539,47 CTA. 5970 CUENTA UNICA DEL TESORO DOLARES AMERICANOS"/>
    <m/>
    <m/>
    <m/>
    <m/>
    <n v="1190975.44"/>
    <n v="0"/>
    <n v="8170091.5199999996"/>
    <n v="0"/>
    <s v="NO_CONCILIADO"/>
  </r>
  <r>
    <x v="5"/>
    <m/>
    <x v="5"/>
    <x v="161"/>
    <s v="G33314460001"/>
    <s v="NTI"/>
    <n v="20545"/>
    <m/>
    <s v="PAGO A BID PRÉSTAMO 2597/BL-BO VCTO. 09-10-2025 POR CUENTA DE TGN SEGÚN NOTA MEFP/VTCP/DGCP/UODP/N° 460/2025 DEL 03-10-2025, NTI. 020545 VALOR 10-10-2025 CAPITAL USD 312.500,00 INTERESES USD 185.632,22 CTA. 5970 CUENTA UNICA DEL TESORO DOLARES AMERICANOS"/>
    <m/>
    <m/>
    <m/>
    <m/>
    <n v="498132.22"/>
    <n v="0"/>
    <n v="3417187.03"/>
    <n v="0"/>
    <s v="NO_CONCILIADO"/>
  </r>
  <r>
    <x v="5"/>
    <m/>
    <x v="5"/>
    <x v="161"/>
    <s v="S11398800001"/>
    <s v="NTI"/>
    <n v="1139880"/>
    <m/>
    <s v="||PAGO A BID PRÉSTAMO 2061/BL-BO VCTO. 27-09-2025 POR CUENTA DE TGN , SEGÚN NOTA MEFP/VTCP/DGCP/UODP/N°439/2025 DE 26/09/2025, VALOR 10/10/2025 INTERESES 3.780,82  CTA. 5970 CUENTA UNICA DEL TESORO DOLARES AMERICANOS LIB. 00099021001"/>
    <m/>
    <m/>
    <m/>
    <m/>
    <n v="3780.82"/>
    <n v="0"/>
    <n v="25936.43"/>
    <n v="0"/>
    <s v="NO_CONCILIADO"/>
  </r>
  <r>
    <x v="5"/>
    <m/>
    <x v="5"/>
    <x v="161"/>
    <s v="S11398830001"/>
    <s v="NTI"/>
    <n v="1139883"/>
    <m/>
    <s v="||PAGO A BID PRÉSTAMO 2082/BL-BO VCTO. 27-09-2025 POR CUENTA DE TGN , SEGÚN NOTA MEFP/VTCP/DGCP/UODP/N°439/2025 DE 26/09/2025, VALOR 10/10/2025 INTERESES 6.060,55  CTA. 5970 CUENTA UNICA DEL TESORO DOLARES AMERICANOS LIB. 00099021001"/>
    <m/>
    <m/>
    <m/>
    <m/>
    <n v="6060.55"/>
    <n v="0"/>
    <n v="41575.370000000003"/>
    <n v="0"/>
    <s v="NO_CONCILIADO"/>
  </r>
  <r>
    <x v="5"/>
    <m/>
    <x v="5"/>
    <x v="161"/>
    <s v="S11398790001"/>
    <s v="NTI"/>
    <n v="1139879"/>
    <m/>
    <s v="||PAGO A BID PRÉSTAMO 2061/BL-BO VCTO. 27-09-2025 POR CUENTA DE TGN , SEGÚN NOTA MEFP/VTCP/DGCP/UODP/N°439/2025 DE 26/09/2025, VALOR 10/10/2025 CAPITAL 145.833,33 INTERESES 107.541,25 CTA. 5970 CUENTA UNICA DEL TESORO DOLARES AMERICANOS LIB. 00099021001"/>
    <m/>
    <m/>
    <m/>
    <m/>
    <n v="253374.58"/>
    <n v="0"/>
    <n v="1738149.62"/>
    <n v="0"/>
    <s v="NO_CONCILIADO"/>
  </r>
  <r>
    <x v="5"/>
    <m/>
    <x v="5"/>
    <x v="161"/>
    <s v="S11398750001"/>
    <s v="NTI"/>
    <n v="1139875"/>
    <m/>
    <s v="||PAGO A BID PRÉSTAMO 2057/BL-BO VCTO. 27-09-2025 POR CUENTA DE TGN , SEGÚN NOTA MEFP/VTCP/DGCP/UODP/N°439/2025 DE 26/09/2025, VALOR 10/10/2025 INTERESES 12.451,73  CTA. 5970 CUENTA UNICA DEL TESORO DOLARES AMERICANOS LIB. 00099021001"/>
    <m/>
    <m/>
    <m/>
    <m/>
    <n v="12451.73"/>
    <n v="0"/>
    <n v="85418.87"/>
    <n v="0"/>
    <s v="NO_CONCILIADO"/>
  </r>
  <r>
    <x v="5"/>
    <m/>
    <x v="5"/>
    <x v="161"/>
    <s v="S11398810001"/>
    <s v="NTI"/>
    <n v="1139881"/>
    <m/>
    <s v="||PAGO A BID PRÉSTAMO 2082/BL-BO VCTO. 27-09-2025 POR CUENTA DE TGN , SEGÚN NOTA MEFP/VTCP/DGCP/UODP/N°439/2025 DE 26/09/2025, VALOR 10/10/2025 CAPITAL 233.766,57 INTERESES 172.385,49 CTA. 5970 CUENTA UNICA DEL TESORO DOLARES AMERICANOS LIB. 00099021001"/>
    <m/>
    <m/>
    <m/>
    <m/>
    <n v="406152.06"/>
    <n v="0"/>
    <n v="2786203.13"/>
    <n v="0"/>
    <s v="NO_CONCILIADO"/>
  </r>
  <r>
    <x v="5"/>
    <m/>
    <x v="5"/>
    <x v="161"/>
    <s v="S11398890001"/>
    <s v="NTI"/>
    <n v="1139889"/>
    <m/>
    <s v="||PAGO A FONPLATA PRÉSTAMO BOL 32/2018 II VCTO. 15-09-2025 POR CUENTA DE TGN, SEGÚN NOTA MEFP/VTCP/DGCP/UODP/N° 418/2025 DE 12-09-2025, VALOR 10/10/2025 CAPITAL USD1.649.523,81 INTERESES USD1.019.689,31 AJUSTE USD2.326,90 LIBRETA NRO.00099021001 TGN-RECURSOS ORDINARIOS-DOLARES AMERICANOS (5970)"/>
    <m/>
    <m/>
    <m/>
    <m/>
    <n v="2671540.02"/>
    <n v="0"/>
    <n v="18326764.539999999"/>
    <n v="0"/>
    <s v="NO_CONCILIADO"/>
  </r>
  <r>
    <x v="5"/>
    <m/>
    <x v="5"/>
    <x v="161"/>
    <s v="S11398600001"/>
    <s v="NTI"/>
    <n v="1139860"/>
    <m/>
    <s v="||PAGO A BID PRÉSTAMO 1039/SF-BO VCTO. 27-09-2025 POR CUENTA DE TGN , SEGÚN NOTA MEFP/VTCP/DGCP/UODP/N°439/2025 DE 26/09/2025, VALOR 10/10/2025 CAPITAL 265.929,87 INTERESES 77.753,52 CTA. 5970 CUENTA UNICA DEL TESORO DOLARES AMERICANOS LIB. 00099021001"/>
    <m/>
    <m/>
    <m/>
    <m/>
    <n v="343683.39"/>
    <n v="0"/>
    <n v="2357668.06"/>
    <n v="0"/>
    <s v="NO_CONCILIADO"/>
  </r>
  <r>
    <x v="5"/>
    <m/>
    <x v="5"/>
    <x v="161"/>
    <s v="S11398730001"/>
    <s v="NTI"/>
    <n v="1139873"/>
    <m/>
    <s v="||PAGO A BID PRÉSTAMO 2057/BL-BO VCTO. 27-09-2025 POR CUENTA DE TGN , SEGÚN NOTA MEFP/VTCP/DGCP/UODP/N°439/2025 DE 26/09/2025, VALOR 10/10/2025 CAPITAL 479.246,28 INTERESES 353.408,55 CTA. 5970 CUENTA UNICA DEL TESORO DOLARES AMERICANOS LIB. 00099021001"/>
    <m/>
    <m/>
    <m/>
    <m/>
    <n v="832654.83"/>
    <n v="0"/>
    <n v="5712012.1299999999"/>
    <n v="0"/>
    <s v="NO_CONCILIADO"/>
  </r>
  <r>
    <x v="5"/>
    <m/>
    <x v="5"/>
    <x v="161"/>
    <s v="S11399290001"/>
    <s v="NTI"/>
    <n v="1139929"/>
    <m/>
    <s v="||PAGO A FONPLATA PRÉSTAMO BOL 34/2021 VCTO. 15-09-2025 POR CUENTA DE TGN, SEGÚN NOTA MEFP/VTCP/DGCP/UODP/N° 418/2025 DE 12-09-2025, VALOR 10/10/2025 INTERESES USD3.492.272,49 AJUSTE USD2.319,88 LIBRETA NRO.00099021001 TGN-RECURSOS ORDINARIOS-DOLARES AMERICANOS (5970)"/>
    <m/>
    <m/>
    <m/>
    <m/>
    <n v="3494592.37"/>
    <n v="0"/>
    <n v="23972903.66"/>
    <n v="0"/>
    <s v="NO_CONCILIADO"/>
  </r>
  <r>
    <x v="5"/>
    <m/>
    <x v="5"/>
    <x v="161"/>
    <s v="S11398900001"/>
    <s v="NTI"/>
    <n v="1139890"/>
    <m/>
    <s v="||PAGO A FONPLATA PRÉSTAMO BOL 32/2018 VCTO. 15-09-2025 POR CUENTA DE TGN, SEGÚN NOTA MEFP/VTCP/DGCP/UODP/N° 418/2025 DE 12-09-2025, VALOR 10/10/2025 CAPITAL USD 3.095.238,10 INTERESES USD2.059.819,78 AJUSTE USD225,01 LIBRETA NRO.00099021001 TGN-RECURSOS ORDINARIOS-DOLARES AMERICANOS (5970)"/>
    <m/>
    <m/>
    <m/>
    <m/>
    <n v="5155282.8899999997"/>
    <n v="0"/>
    <n v="35365240.630000003"/>
    <n v="0"/>
    <s v="NO_CONCILIADO"/>
  </r>
  <r>
    <x v="5"/>
    <m/>
    <x v="5"/>
    <x v="161"/>
    <s v="S11399310001"/>
    <s v="NTI"/>
    <n v="1139931"/>
    <m/>
    <s v="||PAGO A FONPLATA PRÉSTAMO BOL 26/2015 VCTO. 27-09-2025 POR CUENTA DE TGN, SEGÚN NOTA MEFP/VTCP/DGCP/UODP/N° 439/2025 DE 26-09-2025, VALOR 10/10/2025 CAPITAL USD2.042.054,40 INTERESES USD943.642,74 COMISIONES USD18.714,26 AJUSTE USD1.033,86 LIBRETA NRO.00099021001 TGN-RECURSOS ORDINARIOS-DOLARES AMERICANOS (5970)"/>
    <m/>
    <m/>
    <m/>
    <m/>
    <n v="3005445.26"/>
    <n v="0"/>
    <n v="20617354.48"/>
    <n v="0"/>
    <s v="NO_CONCILIADO"/>
  </r>
  <r>
    <x v="5"/>
    <m/>
    <x v="5"/>
    <x v="161"/>
    <s v="S11399270001"/>
    <s v="NTI"/>
    <n v="1139927"/>
    <m/>
    <s v="||PAGO A FONPLATA PRÉSTAMO BOL 33/2019 VCTO. 15-09-2025 POR CUENTA DE TGN, SEGÚN NOTA MEFP/VTCP/DGCP/UODP/N° 418/2025 DE 12-09-2025, VALOR 10/10/2025 CAPITAL USD1.767.589,23 INTERESES USD1.062.965,91 COMISIONES USD14.581,00 AJUSTE USD2.198,38 LIBRETA NRO.00099021001 TGN-RECURSOS ORDINARIOS-DOLARES AMERICANOS (5970)"/>
    <m/>
    <m/>
    <m/>
    <m/>
    <n v="2847334.52"/>
    <n v="0"/>
    <n v="19532714.809999999"/>
    <n v="0"/>
    <s v="NO_CONCILIADO"/>
  </r>
  <r>
    <x v="0"/>
    <m/>
    <x v="0"/>
    <x v="161"/>
    <s v="D00273860014"/>
    <s v="RVL"/>
    <n v="27386"/>
    <m/>
    <s v="AJUSTE COMPLEMENTARIO POR REVALORIZACION SALDOS DE ACTIVOS DE RESERVA Y OBLIGACIONES MONEDA EXTRANJERA (DOLARES) Saldo MO = -148757.04 ;Bs/Mo: 6.86000000000 ;Saldo Bs: -1020473.28"/>
    <m/>
    <m/>
    <m/>
    <m/>
    <n v="0"/>
    <n v="0"/>
    <n v="0"/>
    <n v="0.01"/>
    <s v="NO_CONCILIADO"/>
  </r>
  <r>
    <x v="5"/>
    <m/>
    <x v="5"/>
    <x v="162"/>
    <s v="G33351990001"/>
    <s v="NTI"/>
    <n v="20521"/>
    <m/>
    <s v="PAGO A CAF PRÉSTAMO CFA006763 VCTO. 14-10-2025 POR CUENTA DE TGN SEGÚN NOTA MEFP/VTCP/DGCP/UODP/N° 477/2025 DEL 09-10-202 , NTI. 020521 VALOR 14-10-2025 CAPITAL USD 712.256,25 INTERESES USD 174.833,63 CTA. 5970 CUENTA UNICA DEL TESORO DOLARES AMERICANOS"/>
    <m/>
    <m/>
    <m/>
    <m/>
    <n v="887089.88"/>
    <n v="0"/>
    <n v="6085436.5800000001"/>
    <n v="0"/>
    <s v="NO_CONCILIADO"/>
  </r>
  <r>
    <x v="5"/>
    <m/>
    <x v="5"/>
    <x v="162"/>
    <s v="S11401160001"/>
    <s v="NTI"/>
    <n v="1140116"/>
    <m/>
    <s v="||PAGO A LA CAF PRÉSTAMOS CFA007943 Y CFA010253 POR CUENTA DEL TGN, SEGÚN NOTA MEFP/VTCP/DGCP/UODP/N° 482/2025 DE FECHA 14-10-2025, VALOR 14-10-2025. CTA. 5970 CUENTA ÚNICA DEL TESORO DÓLARES AMERICANOS LIB. 00099021001"/>
    <m/>
    <m/>
    <m/>
    <m/>
    <n v="4900.58"/>
    <n v="0"/>
    <n v="33617.980000000003"/>
    <n v="0"/>
    <s v="NO_CONCILIADO"/>
  </r>
  <r>
    <x v="5"/>
    <m/>
    <x v="5"/>
    <x v="162"/>
    <s v="S11402160001"/>
    <s v="NTI"/>
    <n v="1140216"/>
    <m/>
    <s v="||PAGO PRÉSTAMO EXIMBANK CHINA GCL 2017 (02) 607 VCTO 21-09-2025 POR CUENTA DE TGN, S/G NOTA MEFP/VTCP/DGCP/UODP/N° 421/2025, VALOR 14-10-2025 CAPITAL RMY 17.500.000,00 INTERESES RMY 3.041.111,11 CTA. 5970 CUENTA UNICA DEL TESORO DOLARES AMERICANOS LIB. 00099021001"/>
    <m/>
    <m/>
    <m/>
    <m/>
    <n v="2892258.78"/>
    <n v="0"/>
    <n v="19840895.23"/>
    <n v="0"/>
    <s v="NO_CONCILIADO"/>
  </r>
  <r>
    <x v="5"/>
    <m/>
    <x v="5"/>
    <x v="162"/>
    <s v="S11402100002"/>
    <s v="DEV"/>
    <n v="1140210"/>
    <m/>
    <s v="||PAGO PRÉSTAMO EXIMBANK CHINA GCL 2009 (43) 294 VCTO 21-09-2025 POR CUENTA DE TGN, S/G NOTA MEFP/VTCP/DGCP/UODP/N° 421/2025, VALOR 14-10-2025 CAPITAL RMY 9.043.802,00 INTERESES RMY 1.109.373,26 CTA. 5970 CUENTA UNICA DEL TESORO DOLARES AMERICANOS LIB. 00099021001 REF. COMISIONES BANQUERO"/>
    <m/>
    <m/>
    <m/>
    <m/>
    <n v="10"/>
    <n v="0"/>
    <n v="68.599999999999994"/>
    <n v="0"/>
    <s v="NO_CONCILIADO"/>
  </r>
  <r>
    <x v="5"/>
    <m/>
    <x v="5"/>
    <x v="162"/>
    <s v="S11402100001"/>
    <s v="NTI"/>
    <n v="1140210"/>
    <m/>
    <s v="||PAGO PRÉSTAMO EXIMBANK CHINA GCL 2009 (43) 294 VCTO 21-09-2025 POR CUENTA DE TGN, S/G NOTA MEFP/VTCP/DGCP/UODP/N° 421/2025, VALOR 14-10-2025 CAPITAL RMY 9.043.802,00 INTERESES RMY 1.109.373,26 CTA. 5970 CUENTA UNICA DEL TESORO DOLARES AMERICANOS LIB. 00099021001"/>
    <m/>
    <m/>
    <m/>
    <m/>
    <n v="1429601.84"/>
    <n v="0"/>
    <n v="9807068.6199999992"/>
    <n v="0"/>
    <s v="NO_CONCILIADO"/>
  </r>
  <r>
    <x v="5"/>
    <m/>
    <x v="5"/>
    <x v="162"/>
    <s v="S11402160002"/>
    <s v="DEV"/>
    <n v="1140216"/>
    <m/>
    <s v="||PAGO PRÉSTAMO EXIMBANK CHINA GCL 2017 (02) 607 VCTO 21-09-2025 POR CUENTA DE TGN, S/G NOTA MEFP/VTCP/DGCP/UODP/N° 421/2025, VALOR 14-10-2025 CAPITAL RMY 17.500.000,00 INTERESES RMY 3.041.111,11 CTA. 5970 CUENTA UNICA DEL TESORO DOLARES AMERICANOS LIB. 00099021001 REF. COMISIONES BANQUERO"/>
    <m/>
    <m/>
    <m/>
    <m/>
    <n v="10"/>
    <n v="0"/>
    <n v="68.599999999999994"/>
    <n v="0"/>
    <s v="NO_CONCILIADO"/>
  </r>
  <r>
    <x v="0"/>
    <m/>
    <x v="0"/>
    <x v="162"/>
    <s v="D00274100008"/>
    <s v="RVL"/>
    <n v="27410"/>
    <m/>
    <s v="AJUSTE COMPLEMENTARIO POR REVALORIZACION SALDOS DE ACTIVOS DE RESERVA Y OBLIGACIONES MONEDA EXTRANJERA (DOLARES) Saldo MO = -1992014.17 ;Bs/Mo: 6.86000000000 ;Saldo Bs: -13665217.19"/>
    <m/>
    <m/>
    <m/>
    <m/>
    <n v="0"/>
    <n v="0"/>
    <n v="0"/>
    <n v="0.02"/>
    <s v="NO_CONCILIADO"/>
  </r>
  <r>
    <x v="5"/>
    <m/>
    <x v="5"/>
    <x v="163"/>
    <s v="S11402890001"/>
    <s v="NTI"/>
    <n v="1140289"/>
    <m/>
    <s v="||PAGO PRÉSTAMO BID 5514/OC-BO VCTO 15-10-2025 POR CUENTA DEL TGN, SEGÚN NOTA MEFP/VTCP/DGCP/UODP/N° 477/2025 DE FECHA 09-10-2025, VALOR 15-10-2025 INTERESES CHF57.250,91 LIB. 00099021001 TGN-RECURSOS ORDINARIOS-DOLARES AMERICANOS (5970)"/>
    <m/>
    <m/>
    <m/>
    <m/>
    <n v="71456.479999999996"/>
    <n v="0"/>
    <n v="490191.45"/>
    <n v="0"/>
    <s v="NO_CONCILIADO"/>
  </r>
  <r>
    <x v="5"/>
    <m/>
    <x v="5"/>
    <x v="163"/>
    <s v="S11402830001"/>
    <s v="NTI"/>
    <n v="1140283"/>
    <m/>
    <s v="||PAGO PRÉSTAMO BID 4758/OC-BO VCTO 15-10-2025 POR CUENTA DEL TGN, SEGÚN NOTA MEFP/VTCP/DGCP/UODP/N° 477/2025 DE FECHA 09-10-2025, VALOR 15-10-2025 INTERESES CHF699.167,12 LIB. 00099021001 TGN-RECURSOS ORDINARIOS-DOLARES AMERICANOS (5970)"/>
    <m/>
    <m/>
    <m/>
    <m/>
    <n v="872650.26"/>
    <n v="0"/>
    <n v="5986380.7800000003"/>
    <n v="0"/>
    <s v="NO_CONCILIADO"/>
  </r>
  <r>
    <x v="0"/>
    <m/>
    <x v="0"/>
    <x v="164"/>
    <s v="D00274220008"/>
    <s v="RVL"/>
    <n v="27422"/>
    <m/>
    <s v="AJUSTE COMPLEMENTARIO POR REVALORIZACION SALDOS DE ACTIVOS DE RESERVA Y OBLIGACIONES MONEDA EXTRANJERA (DOLARES) Saldo MO = -1506611.92 ;Bs/Mo: 6.86000000000 ;Saldo Bs: -10335357.78"/>
    <m/>
    <m/>
    <m/>
    <m/>
    <n v="0"/>
    <n v="0"/>
    <n v="0.01"/>
    <n v="0"/>
    <s v="NO_CONCILIADO"/>
  </r>
  <r>
    <x v="5"/>
    <m/>
    <x v="5"/>
    <x v="165"/>
    <s v="G33400760001"/>
    <s v="NTI"/>
    <n v="20559"/>
    <m/>
    <s v="PAGO A BID PRÉSTAMO 4612/BL-BO VCTO. 15-10-2025 POR CUENTA DE TGN SEGÚN NOTA MEFP/VTCP/DGCP/UODP/No.477/2025 DEL 9 DE OCTUBRE DE 2025, VALOR 17-10-2025 INTERESES JPY 49.209.759 CTA. 5970 CUENTA UNICA DEL TESORO DOLARES AMERICANOS"/>
    <m/>
    <m/>
    <m/>
    <m/>
    <n v="327180.34000000003"/>
    <n v="0"/>
    <n v="2244457.13"/>
    <n v="0"/>
    <s v="NO_CONCILIADO"/>
  </r>
  <r>
    <x v="5"/>
    <m/>
    <x v="5"/>
    <x v="165"/>
    <s v="G33400770001"/>
    <s v="NTI"/>
    <n v="20558"/>
    <m/>
    <s v="PAGO A BID PRÉSTAMO 4606/BL-BO VCTO. 15-10-2025 POR CUENTA DE TGN SEGÚN NOTA MEFP/VTCP/DGCP/UODP/No.477/2025 DEL 9 DE OCTUBRE DE 2025, VALOR 17-10-2025 INTERESES JPY 66.205.417 CTA. 5970 CUENTA UNICA DEL TESORO DOLARES AMERICANOS"/>
    <m/>
    <m/>
    <m/>
    <m/>
    <n v="440179.16"/>
    <n v="0"/>
    <n v="3019629.04"/>
    <n v="0"/>
    <s v="NO_CONCILIADO"/>
  </r>
  <r>
    <x v="0"/>
    <m/>
    <x v="0"/>
    <x v="166"/>
    <s v="D00274430009"/>
    <s v="RVL"/>
    <n v="27443"/>
    <m/>
    <s v="AJUSTE COMPLEMENTARIO POR REVALORIZACION SALDOS DE ACTIVOS DE RESERVA Y OBLIGACIONES MONEDA EXTRANJERA (DOLARES) Saldo MO = -832103.43 ;Bs/Mo: 6.86000000000 ;Saldo Bs: -5708229.52"/>
    <m/>
    <m/>
    <m/>
    <m/>
    <n v="0"/>
    <n v="0"/>
    <n v="0"/>
    <n v="0.01"/>
    <s v="NO_CONCILIADO"/>
  </r>
  <r>
    <x v="5"/>
    <m/>
    <x v="5"/>
    <x v="167"/>
    <s v="G33442820001"/>
    <s v="NTI"/>
    <n v="20731"/>
    <m/>
    <s v="PAGO A FONPLATA PRÉSTAMO BOL 20/2013 VCTO. 18-10-2025 POR CUENTA DE TGN , SEGÚN NOTA MEFP/VTCP/DGCP/UODP/No.478/2025 DEL 10 DE OCTUBRE DE 2025 VALOR 21-10-2025 CAPITAL USD 1.458.589,65 INTERESES USD 388.542,00 CTA. 5970 CUENTA UNICA DEL TESORO DOLARES AMERICANOS LIB. 00099021001"/>
    <m/>
    <m/>
    <m/>
    <m/>
    <n v="1847131.65"/>
    <n v="0"/>
    <n v="12671323.119999999"/>
    <n v="0"/>
    <s v="NO_CONCILIADO"/>
  </r>
  <r>
    <x v="2"/>
    <m/>
    <x v="2"/>
    <x v="167"/>
    <s v="S11408420002"/>
    <s v="CRV"/>
    <n v="1140842"/>
    <m/>
    <s v="||REGULARIZACIÓN DE RECURSOS PENDIENTES DE APLICACIÓN DEL COMP. CONTABLE N° 1140749 DE FECHA 20/10/2025, SG. CORREO INSTITUCIONAL DE FECHA 21/10/25 ENVIADO POR EL MINISTERIO DE MEDIO AMBIENTE Y AGUA. A LA LIB.00086018031 MMAYA-$US-PNUMA-DES.GLOBAL REV Y ACTUALIZACION PNA."/>
    <m/>
    <m/>
    <m/>
    <m/>
    <n v="0"/>
    <n v="100077.5"/>
    <n v="0"/>
    <n v="686531.65"/>
    <s v="NO_CONCILIADO"/>
  </r>
  <r>
    <x v="2"/>
    <m/>
    <x v="2"/>
    <x v="167"/>
    <s v="S11408480001"/>
    <s v="COB"/>
    <n v="1140848"/>
    <m/>
    <s v="COBRO DE||ÚTILES DE ESCRITORIO POR REG. DE COMP. CONTABLE N°1140842 DE LA FECHA, SG. CORREO INSTITUCIONAL DE LA FECHA ENVIADO POR EL MINISTERIO MEDIO AMBIENTE Y AGUA. COBRO ÚTILES DE ESCRIT. DE LA LIB.N°00086018031 MMAYA-$US-PNUMA-DES.GLOBAL REV Y ACTUALIZACION PNA."/>
    <m/>
    <m/>
    <m/>
    <m/>
    <n v="8.75"/>
    <n v="0"/>
    <n v="60.03"/>
    <n v="0"/>
    <s v="NO_CONCILIADO"/>
  </r>
  <r>
    <x v="5"/>
    <m/>
    <x v="5"/>
    <x v="167"/>
    <s v="S11408510001"/>
    <s v="NTI"/>
    <n v="1140851"/>
    <m/>
    <s v="||PAGO A LA CAF PRESTAMOS CFA005702 Y CFA007357 POR CUENTA DEL TGN, SEGÚN NOTA MEFP/VTCP/DGCP/UODP/N°498/2025 DE FECHA 21-10-2025, VALOR 21-10-2025 CTA.5970 CUENTA UNICA DEL TESORO DOLARES AMERICANOS LIB. 00099021001"/>
    <m/>
    <m/>
    <m/>
    <m/>
    <n v="2968.72"/>
    <n v="0"/>
    <n v="20365.419999999998"/>
    <n v="0"/>
    <s v="NO_CONCILIADO"/>
  </r>
  <r>
    <x v="5"/>
    <m/>
    <x v="5"/>
    <x v="167"/>
    <s v="S11408940001"/>
    <s v="NTI"/>
    <n v="1140894"/>
    <m/>
    <s v="||PAGO A LA CAF PRÉSTAMO CFA007357 VCTO 20-10-2025 POR CUENTA DE TGN, S/G NOTA MEFP/VTCP/DGCP/UODP/N° 478/2025 DE FECHA 10-10-2025, VALOR 21-10-2025 CAPITAL USD3.324.662,16 INTERESES USD 934.996,22 CTA. 5970 CUENTA UNICA DEL TESORO DOLARES AMERICANOS LIB. 00099021001"/>
    <m/>
    <m/>
    <m/>
    <m/>
    <n v="4118790.38"/>
    <n v="0"/>
    <n v="28254902.010000002"/>
    <n v="0"/>
    <s v="NO_CONCILIADO"/>
  </r>
  <r>
    <x v="0"/>
    <m/>
    <x v="0"/>
    <x v="167"/>
    <s v="D00274490010"/>
    <s v="RVL"/>
    <n v="27449"/>
    <m/>
    <s v="AJUSTE COMPLEMENTARIO POR REVALORIZACION SALDOS DE ACTIVOS DE RESERVA Y OBLIGACIONES MONEDA EXTRANJERA (DOLARES) Saldo MO = -1383522.22 ;Bs/Mo: 6.86000000000 ;Saldo Bs: -9490962.41"/>
    <m/>
    <m/>
    <m/>
    <m/>
    <n v="0"/>
    <n v="0"/>
    <n v="0"/>
    <n v="0.02"/>
    <s v="NO_CONCILIADO"/>
  </r>
  <r>
    <x v="4"/>
    <m/>
    <x v="4"/>
    <x v="168"/>
    <s v="G33458090003"/>
    <s v="CRV"/>
    <n v="25130"/>
    <m/>
    <s v="TRANSFERENCIA DE FONDOS AL EXTERIOR A SOLICITUD DE AGENCIA NACIONAL DE HIDROCARBUROS SEGUN SOLICITUD 25130 REF: DPE - TRF. PAGO A LA ARIAE POR CUOTA ANUAL GESTION 2023, S/NI-DPEUPAE 0097/2025, INF-UPAE 0013/2024, INF. UGIRE 0064/2023 Y DOC. ADJ. EQUIVALENTES 1.089,29 USD LIB. 00099021001 TGN-RECURSOS ORDINARIOS-DOLARES AMERICANOS (5970) POR DIFERENCIAL CAMBIARIO"/>
    <m/>
    <m/>
    <m/>
    <m/>
    <n v="0"/>
    <n v="0.27"/>
    <n v="0"/>
    <n v="1.85"/>
    <s v="NO_CONCILIADO"/>
  </r>
  <r>
    <x v="5"/>
    <m/>
    <x v="5"/>
    <x v="168"/>
    <s v="G33459530001"/>
    <s v="NTI"/>
    <n v="20638"/>
    <m/>
    <s v="PAGO A BID PRÉSTAMO 2822/BL-BO VCTO. 22-10-2025 POR CUENTA DE TGN , SEGÚN NOTA MEFP/VTCP/DGCP/UODP/No.478/2025 DEL 10 DE OCTUBRE DE 2025, VALOR 22-10-2025 INTERESES USD 8.773,97 CTA. 5970 CUENTA UNICA DEL TESORO DOLARES AMERICANOS LIB. 00099021001"/>
    <m/>
    <m/>
    <m/>
    <m/>
    <n v="8773.9699999999993"/>
    <n v="0"/>
    <n v="60189.43"/>
    <n v="0"/>
    <s v="NO_CONCILIADO"/>
  </r>
  <r>
    <x v="0"/>
    <m/>
    <x v="0"/>
    <x v="169"/>
    <s v="D00274610008"/>
    <s v="RVL"/>
    <n v="27461"/>
    <m/>
    <s v="AJUSTE COMPLEMENTARIO POR REVALORIZACION SALDOS DE ACTIVOS DE RESERVA Y OBLIGACIONES MONEDA EXTRANJERA (DOLARES) Saldo MO = -524196.29 ;Bs/Mo: 6.86000000000 ;Saldo Bs: -3595986.53"/>
    <m/>
    <m/>
    <m/>
    <m/>
    <n v="0"/>
    <n v="0"/>
    <n v="0"/>
    <n v="0.02"/>
    <s v="NO_CONCILIADO"/>
  </r>
  <r>
    <x v="13"/>
    <m/>
    <x v="13"/>
    <x v="170"/>
    <s v="G33499400002"/>
    <s v="CRV"/>
    <n v="25078"/>
    <m/>
    <s v="DEVOLUCIÓN DE FONDOS SOLICITUD 057149-25078 DE TESORO GENERAL DE LA NACION REF.: DOCUMENTO CONVERTIDO DE LA GESTION 2023 ENT15 DA9 NO.DOC2858.1.1 (PAGO A PROFESSIONAL AVIATION SUPPORT POR SERVICIO DE MANTENIMIENTO TECNICO INTEGRAL PARA AERO, SEGÚN R.D. 025/2023. LIB. 00099021001 TGN-RECURSOS ORDINARIOS-DOLARES AMERICANOS (5970)"/>
    <m/>
    <m/>
    <m/>
    <m/>
    <n v="0"/>
    <n v="665835.59"/>
    <n v="0"/>
    <n v="4567632.1500000004"/>
    <s v="NO_CONCILIADO"/>
  </r>
  <r>
    <x v="0"/>
    <m/>
    <x v="0"/>
    <x v="170"/>
    <s v="D00274660008"/>
    <s v="RVL"/>
    <n v="27466"/>
    <m/>
    <s v="AJUSTE COMPLEMENTARIO POR REVALORIZACION SALDOS DE ACTIVOS DE RESERVA Y OBLIGACIONES MONEDA EXTRANJERA (DOLARES) Saldo MO = -1174212.23 ;Bs/Mo: 6.86000000000 ;Saldo Bs: -8055095.89"/>
    <m/>
    <m/>
    <m/>
    <m/>
    <n v="0"/>
    <n v="0"/>
    <n v="0"/>
    <n v="0.01"/>
    <s v="NO_CONCILIADO"/>
  </r>
  <r>
    <x v="0"/>
    <m/>
    <x v="0"/>
    <x v="171"/>
    <s v="D00274800006"/>
    <s v="RVL"/>
    <n v="27480"/>
    <m/>
    <s v="AJUSTE COMPLEMENTARIO POR REVALORIZACION SALDOS DE ACTIVOS DE RESERVA Y OBLIGACIONES MONEDA EXTRANJERA (DOLARES) Saldo MO = -638947.27 ;Bs/Mo: 6.86000000000 ;Saldo Bs: -4383178.28"/>
    <m/>
    <m/>
    <m/>
    <m/>
    <n v="0"/>
    <n v="0"/>
    <n v="0.01"/>
    <n v="0"/>
    <s v="NO_CONCILIADO"/>
  </r>
  <r>
    <x v="0"/>
    <m/>
    <x v="0"/>
    <x v="172"/>
    <s v="D00274860011"/>
    <s v="RVL"/>
    <n v="27486"/>
    <m/>
    <s v="AJUSTE COMPLEMENTARIO POR REVALORIZACION SALDOS DE ACTIVOS DE RESERVA Y OBLIGACIONES MONEDA EXTRANJERA (DOLARES) Saldo MO = -566364.31 ;Bs/Mo: 6.86000000000 ;Saldo Bs: -3885259.15"/>
    <m/>
    <m/>
    <m/>
    <m/>
    <n v="0"/>
    <n v="0"/>
    <n v="0"/>
    <n v="0.02"/>
    <s v="NO_CONCILIADO"/>
  </r>
  <r>
    <x v="0"/>
    <m/>
    <x v="0"/>
    <x v="173"/>
    <s v="D00274950012"/>
    <s v="RVL"/>
    <n v="27495"/>
    <m/>
    <s v="AJUSTE COMPLEMENTARIO POR REVALORIZACION SALDOS DE ACTIVOS DE RESERVA Y OBLIGACIONES MONEDA EXTRANJERA (DOLARES) Saldo MO = -472604.49 ;Bs/Mo: 6.86000000000 ;Saldo Bs: -3242066.78"/>
    <m/>
    <m/>
    <m/>
    <m/>
    <n v="0"/>
    <n v="0"/>
    <n v="0"/>
    <n v="0.02"/>
    <s v="NO_CONCILIADO"/>
  </r>
  <r>
    <x v="0"/>
    <m/>
    <x v="0"/>
    <x v="174"/>
    <s v="D00275000010"/>
    <s v="RVL"/>
    <n v="27500"/>
    <m/>
    <s v="AJUSTE COMPLEMENTARIO POR REVALORIZACION SALDOS DE ACTIVOS DE RESERVA Y OBLIGACIONES MONEDA EXTRANJERA (DOLARES) Saldo MO = -7300472.60 ;Bs/Mo: 6.86000000000 ;Saldo Bs: -50081242.02"/>
    <m/>
    <m/>
    <m/>
    <m/>
    <n v="0"/>
    <n v="0"/>
    <n v="0"/>
    <n v="0.02"/>
    <s v="NO_CONCILIADO"/>
  </r>
  <r>
    <x v="14"/>
    <m/>
    <x v="14"/>
    <x v="175"/>
    <s v="G33604220003"/>
    <s v="CRV"/>
    <n v="25251"/>
    <m/>
    <s v="TRANSFERENCIA DE FONDOS AL EXTERIOR A SOLICITUD DE AUTORIDAD DE SUPERVISION DEL SISTEMA FINANCIERO SEGUN SOLICITUD 25251 REF: PAGO MEMBRESIA 2025 IOSCO, BANKINTER, C/ALCALA N. 181, 28009, M.E., CTA. IBAN ES8701280089050100033855, SWIFT BKBKESMMXXX EUROS 21.041 EQUIVALENTES 24.260,35 USD LIB. 00099021001 TGN-RECURSOS ORDINARIOS-DOLARES AMERICANOS (5970) POR DIFERENCIAL CAMBIARIO"/>
    <m/>
    <m/>
    <m/>
    <m/>
    <n v="0"/>
    <n v="132.47"/>
    <n v="0"/>
    <n v="908.74"/>
    <s v="NO_CONCILIADO"/>
  </r>
  <r>
    <x v="15"/>
    <m/>
    <x v="15"/>
    <x v="175"/>
    <s v="G33604160002"/>
    <s v="CRV"/>
    <n v="3360416"/>
    <m/>
    <s v="TRANSFERENCIA RECIBIDA DEL EXTERIOR SEGÚN MENSAJES SWIFT Nos. 15347-15346 (REM.EXT.) DE FECHA 04-11-2025 POR DESEMBOLSO DE BID PRÉSTAMO 5376/OC-BO REQ 00052 BO 2025083307 LIBRETA N° 00046027001 MSD-$US. REEMBOLSO - CONTRATO DE PRESTAMO 5376/OC-BO"/>
    <m/>
    <m/>
    <m/>
    <m/>
    <n v="0"/>
    <n v="1972353.7"/>
    <n v="0"/>
    <n v="13530346.380000001"/>
    <s v="NO_CONCILIADO"/>
  </r>
  <r>
    <x v="1"/>
    <m/>
    <x v="1"/>
    <x v="175"/>
    <s v="G33605850002"/>
    <s v="CRV"/>
    <n v="3360585"/>
    <m/>
    <s v="TRANSFERENCIA DEL EXTERIOR SEGUN SWIFT NO.15435 DE FECHA 04/11/2025 ORDENANTE: YPF EXPLORACIÓN + PRODUCCIÓN DE FERMIN PERALTA TORRES REF.: 7873600302JO CTRC FECHA VALOR 3/11/2025. LIB. 00513012005 YPFB-OPERACIONES EXTRAORDINARIAS USD"/>
    <m/>
    <m/>
    <m/>
    <m/>
    <n v="0"/>
    <n v="62606.18"/>
    <n v="0"/>
    <n v="429478.39"/>
    <s v="NO_CONCILIADO"/>
  </r>
  <r>
    <x v="15"/>
    <m/>
    <x v="15"/>
    <x v="175"/>
    <s v="G33604160003"/>
    <s v="COB"/>
    <n v="3360416"/>
    <m/>
    <s v="TRANSFERENCIA RECIBIDA DEL EXTERIOR SEGÚN MENSAJES SWIFT Nos. 15347-15346 (REM.EXT.) DE FECHA 04-11-2025 POR DESEMBOLSO DE BID PRÉSTAMO 5376/OC-BO REQ 00052 BO 2025083307 LIBRETA N° 00046027001 MSD-$US. REEMBOLSO - CONTRATO DE PRESTAMO 5376/OC-BO REF.: UTILES DE ESCRITORIO"/>
    <m/>
    <m/>
    <m/>
    <m/>
    <n v="8.75"/>
    <n v="0"/>
    <n v="60.03"/>
    <n v="0"/>
    <s v="NO_CONCILIADO"/>
  </r>
  <r>
    <x v="9"/>
    <m/>
    <x v="9"/>
    <x v="175"/>
    <s v="S11423590001"/>
    <s v="COB"/>
    <n v="1142359"/>
    <m/>
    <s v="'COBRO DE'||ÚTILES DE ESCRITORIO POR EL COMPROBANTE N°1142357 Y NOTA CITE: RIBB/UAF/SCO N°009/25 DEL REGISTRO INTERNACIONAL BOLIVIANO DE BUQUES DE FECHA 29/01/2025 (HRE-TGL-1880). (SECTOR PÚBLICO). DÉBITO DE LA LIBRETA 00020061101 MIN.DEF.-RIBB-ING.VARIOS USD."/>
    <m/>
    <m/>
    <m/>
    <m/>
    <n v="8.75"/>
    <n v="0"/>
    <n v="60.03"/>
    <n v="0"/>
    <s v="NO_CONCILIADO"/>
  </r>
  <r>
    <x v="0"/>
    <m/>
    <x v="0"/>
    <x v="175"/>
    <s v="D00275210010"/>
    <s v="RVL"/>
    <n v="27521"/>
    <m/>
    <s v="AJUSTE COMPLEMENTARIO POR REVALORIZACION SALDOS DE ACTIVOS DE RESERVA Y OBLIGACIONES MONEDA EXTRANJERA (DOLARES) Saldo MO = -9974770.52 ;Bs/Mo: 6.86000000000 ;Saldo Bs: -68426925.74"/>
    <m/>
    <m/>
    <m/>
    <m/>
    <n v="0"/>
    <n v="0"/>
    <n v="0"/>
    <n v="0.03"/>
    <s v="NO_CONCILIADO"/>
  </r>
  <r>
    <x v="6"/>
    <m/>
    <x v="6"/>
    <x v="176"/>
    <s v="G33618560002"/>
    <s v="CRV"/>
    <n v="3361856"/>
    <m/>
    <s v="REGULARIZACION DE TRANSFERENCIA DEL EXTERIOR SEGUN SWIFT NO.15442 DE FECHA 05/11/2025 ORDENANTE: CONSULADO DE BOLIVIA EN EL SALTA ARGENTINA REF.: RECAUDACION GESTORÍA CONSULAR AL MES DE SEPTIEMBRE Y SALDOS SUPERAVITARIOS 2025. LIB. 00010011102 MIN.REL.EXT.- USD INGRESOS POR GESTORÍA CONSULAR"/>
    <m/>
    <m/>
    <m/>
    <m/>
    <n v="0"/>
    <n v="3776.7"/>
    <n v="0"/>
    <n v="25908.16"/>
    <s v="NO_CONCILIADO"/>
  </r>
  <r>
    <x v="0"/>
    <m/>
    <x v="0"/>
    <x v="176"/>
    <s v="D00275260005"/>
    <s v="RVL"/>
    <n v="27526"/>
    <m/>
    <s v="AJUSTE COMPLEMENTARIO POR REVALORIZACION SALDOS DE ACTIVOS DE RESERVA Y OBLIGACIONES MONEDA EXTRANJERA (DOLARES) Saldo MO = -8934604.71 ;Bs/Mo: 6.86000000000 ;Saldo Bs: -61291388.32"/>
    <m/>
    <m/>
    <m/>
    <m/>
    <n v="0"/>
    <n v="0"/>
    <n v="0.01"/>
    <n v="0"/>
    <s v="NO_CONCILIADO"/>
  </r>
  <r>
    <x v="16"/>
    <m/>
    <x v="16"/>
    <x v="177"/>
    <s v="G33635760002"/>
    <s v="CRV"/>
    <n v="25332"/>
    <m/>
    <s v="DEVOLUCIÓN DE SOLICITUD 057544-25332 DE ASAMBLEA LEGISLATIVA PLURINACIONAL REF.: PAGO MEMBRESIA TRANSFERENCIA AL PARLAMENTO ANDINO 2024 CUOTA INSTITUCIONAL DE LA ASAMBLEA LEGISLATIVA DE BOLIVIA, SEGÚN R.D. NO. 025/2023. LIB. 00099021001 TGN-RECURSOS ORDINARIOS-DOLARES AMERICANOS (5970)"/>
    <m/>
    <m/>
    <m/>
    <m/>
    <n v="0"/>
    <n v="50000"/>
    <n v="0"/>
    <n v="343000"/>
    <s v="NO_CONCILIADO"/>
  </r>
  <r>
    <x v="16"/>
    <m/>
    <x v="16"/>
    <x v="177"/>
    <s v="G33636560002"/>
    <s v="CRV"/>
    <n v="25335"/>
    <m/>
    <s v="DEVOLUCION DE FONDOS DE SOLIC.057540-25335 DE LA ALP DE 05/11/2025 REF.: PAGO MEMBRESIA TRANSFERENCIA AL PARLAMENTO UNION INTERPARLAMENTARIA 2025 CUOTA INSTITUCIONAL DE LA ASAMBLEA LEGISLATIVA DE BOLIVIA, SEGUN R.D. NO.025/2023. LIB. 00099021001 TGN-RECURSOS ORDINARIOS-DOLARES AMERICANOS (5970)"/>
    <m/>
    <m/>
    <m/>
    <m/>
    <n v="0"/>
    <n v="17958.05"/>
    <n v="0"/>
    <n v="123192.22"/>
    <s v="NO_CONCILIADO"/>
  </r>
  <r>
    <x v="16"/>
    <m/>
    <x v="16"/>
    <x v="177"/>
    <s v="G33636550002"/>
    <s v="CRV"/>
    <n v="25330"/>
    <m/>
    <s v="DEVOLUCION DE FONDOS DE SOLIC.057541-25330 DE LA ALP DE 05/11/2025 REF.: PAGO MEMBRESIA TRANSFERENCIA AL PARLAMENTO UNION INTERPARLAMENTARIA 2024 CUOTA INSTITUCIONAL DE LA ASAMBLEA LEGISLATIVA DE BOLIVIA, SEGUN R.D. NO.025/2023. LIB. 00099021001 TGN-RECURSOS ORDINARIOS-DOLARES AMERICANOS (5970)"/>
    <m/>
    <m/>
    <m/>
    <m/>
    <n v="0"/>
    <n v="17455.73"/>
    <n v="0"/>
    <n v="119746.31"/>
    <s v="NO_CONCILIADO"/>
  </r>
  <r>
    <x v="16"/>
    <m/>
    <x v="16"/>
    <x v="177"/>
    <s v="G33636540002"/>
    <s v="CRV"/>
    <n v="25331"/>
    <m/>
    <s v="DEVOLUCION DE FONDOS DE SOLIC.057545-25331 DE LA ALP DE 05/11/2025 REF.: PAGO MEMBRESIA TRANSFERENCIA AL PARLAMENTO UNION INTERPARLAMENTARIA SALDO 2023 CUOTA INSTITUCIONAL DE LA ASAMBLEA LEGISLATIVA BOLIVIA, SEGUN R.D. NO.025/2023. LIB. 00099021001 TGN-RECURSOS ORDINARIOS-DOLARES AMERICANOS (5970)"/>
    <m/>
    <m/>
    <m/>
    <m/>
    <n v="0"/>
    <n v="1342.7"/>
    <n v="0"/>
    <n v="9210.92"/>
    <s v="NO_CONCILIADO"/>
  </r>
  <r>
    <x v="16"/>
    <m/>
    <x v="16"/>
    <x v="177"/>
    <s v="G33635730002"/>
    <s v="CRV"/>
    <n v="25334"/>
    <m/>
    <s v="DEVOLUCIÓN DE SOLICITUD 057542-25334 DE ASAMBLEA LEGISLATIVA PLURINACIONAL REF.: PAGO MEMBRESIA TRANSFERENCIA AL PARLAMENTO LATINOAMERICANO Y CARIBENO 2024 CUOTA INSTITUCIONAL DE LA ASAMBLEA LEGISLATIVA DE BOLIVIA, SEGÚN R.D. NO. 025/2023. LIB. 00099021001 TGN-RECURSOS ORDINARIOS-DOLARES AMERICANOS (5970)"/>
    <m/>
    <m/>
    <m/>
    <m/>
    <n v="0"/>
    <n v="30000"/>
    <n v="0"/>
    <n v="205800"/>
    <s v="NO_CONCILIADO"/>
  </r>
  <r>
    <x v="16"/>
    <m/>
    <x v="16"/>
    <x v="177"/>
    <s v="G33635740002"/>
    <s v="CRV"/>
    <n v="25333"/>
    <m/>
    <s v="DEVOLUCIÓN DE SOLICITUD 057543-25333 DE ASAMBLEA LEGISLATIVA PLURINACIONALREF.: PAGO MEMBRESIA TRANSFERENCIA AL PARLAMENTO LATINOAMERICANO Y CARIBENO 2025 CUOTA INSTITUCIONAL DE LA ASAMBLEA LEGISLATIVA DE BOLIVIA, SEGÚN R.D. NO. 025/2023. LIB. 00099021001 TGN-RECURSOS ORDINARIOS-DOLARES AMERICANOS (5970)"/>
    <m/>
    <m/>
    <m/>
    <m/>
    <n v="0"/>
    <n v="30000"/>
    <n v="0"/>
    <n v="205800"/>
    <s v="NO_CONCILIADO"/>
  </r>
  <r>
    <x v="5"/>
    <m/>
    <x v="5"/>
    <x v="177"/>
    <s v="S11425000001"/>
    <s v="DEV"/>
    <n v="1142500"/>
    <m/>
    <s v="||TRANS. DE FONDOS A LA AFD POR INDEMNIZACION COMPENSATORIA P/REEMBOLSO ANTICIPADO DE EUR6.862.365,21 (23.04.2025) PREST. CBO 1011 02 C, S/G NOTA AFD 2117/2025/BOL DEL 28.08.2025 Y NOTAS MEFP/VTCP/DGCP/UODP/N°506/2025 DEL 30.10.25 Y MEFP/VTCP/DGCP/UODP/N°441/2025. LIBRETA 00099021001 TGN-RECURSOS ORDINARIOS-DOLARES AMERICANOS (5970)"/>
    <m/>
    <m/>
    <m/>
    <m/>
    <n v="216664.67"/>
    <n v="0"/>
    <n v="1486319.64"/>
    <n v="0"/>
    <s v="NO_CONCILIADO"/>
  </r>
  <r>
    <x v="0"/>
    <m/>
    <x v="0"/>
    <x v="177"/>
    <s v="D00275310009"/>
    <s v="RVL"/>
    <n v="27531"/>
    <m/>
    <s v="AJUSTE COMPLEMENTARIO POR REVALORIZACION SALDOS DE ACTIVOS DE RESERVA Y OBLIGACIONES MONEDA EXTRANJERA (DOLARES) Saldo MO = -6279126.56 ;Bs/Mo: 6.86000000000 ;Saldo Bs: -43074808.21"/>
    <m/>
    <m/>
    <m/>
    <m/>
    <n v="0"/>
    <n v="0"/>
    <n v="0.01"/>
    <n v="0"/>
    <s v="NO_CONCILIADO"/>
  </r>
  <r>
    <x v="17"/>
    <m/>
    <x v="17"/>
    <x v="178"/>
    <s v="G33654560002"/>
    <s v="CRV"/>
    <n v="25378"/>
    <m/>
    <s v="DEVOLUCIÓN DE SOLICITUD 057588-25378 DE MINISTERIO DE LA PRESIDENCIA REF.: PAGO DE DIVISAS A A AND S INTERNATIONAL SUPPLY INC POR ADQUISICION DE EQUIPO DE COMPUTACION PARA LA AERONAVE DEL MINISTERIO DE LA PRESIDENCIA CON MATRICULA F, SEGÚN R.D. NO.025/2023 LIB. 00099021001 TGN-RECURSOS ORDINARIOS-DOLARES AMERICANOS (5970)"/>
    <m/>
    <m/>
    <m/>
    <m/>
    <n v="0"/>
    <n v="35280"/>
    <n v="0"/>
    <n v="242020.8"/>
    <s v="NO_CONCILIADO"/>
  </r>
  <r>
    <x v="16"/>
    <m/>
    <x v="16"/>
    <x v="178"/>
    <s v="G33654610002"/>
    <s v="CRV"/>
    <n v="25355"/>
    <m/>
    <s v="DEVOLUCIÓN DE SOLICITUD 057568-25355 DE ASAMBLEA LEGISLATIVA PLURINACIONAL REF.: PAGO MEMBRESIA TRANSFERENCIA AL PARLAMENTO ANDINO 2025 CUOTA INSTITUCIONAL DE LA ASAMBLEA LEGISLATIVA DE BOLIVIA, SEGÚN R.D. NO.025/2023 LIB. 00099021001 TGN-RECURSOS ORDINARIOS-DOLARES AMERICANOS (5970)"/>
    <m/>
    <m/>
    <m/>
    <m/>
    <n v="0"/>
    <n v="50000"/>
    <n v="0"/>
    <n v="343000"/>
    <s v="NO_CONCILIADO"/>
  </r>
  <r>
    <x v="17"/>
    <m/>
    <x v="17"/>
    <x v="178"/>
    <s v="G33656240002"/>
    <s v="CRV"/>
    <n v="25373"/>
    <m/>
    <s v="DEVOLUCION DE FONDOS DE SOLIC.057590-25373 DE MIN. DE LA PRESIDENCIA DE 06/11/2025 REF.: PAGO DIVISAS A MILCOM INC, POR ADQUI. REPUESTOS Y ACCESORIOS, SG/INVOICE B6443 24 INF. MPR DGAA UA 1361 INF 24, WELL FARGO BANK CUENTA 917, SEGUN R.D. NO.025/2023. LIB. 00099021001 TGN-RECURSOS ORDINARIOS-DOLARES AMERICANOS (5970)"/>
    <m/>
    <m/>
    <m/>
    <m/>
    <n v="0"/>
    <n v="247810.5"/>
    <n v="0"/>
    <n v="1699980.03"/>
    <s v="NO_CONCILIADO"/>
  </r>
  <r>
    <x v="17"/>
    <m/>
    <x v="17"/>
    <x v="178"/>
    <s v="G33656250002"/>
    <s v="CRV"/>
    <n v="25375"/>
    <m/>
    <s v="DEVOLUCION DE FONDOS DE SOLIC.057591-25375 DE MIN. DE LA PRESIDENCIA DE 06/11/2025 REF.: PAGO DIVISAS A MILCOM INC, POR ADQUI. REPUESTOS, MATERI. Y ACCES. AERONAUTICOS SG/INVOICE A2412 24, INF. MPR DGAA UA 705 INF 24, WEL, SEGUN R.D. NO.025/2023. LIB. 00099021001 TGN-RECURSOS ORDINARIOS-DOLARES AMERICANOS (5970)"/>
    <m/>
    <m/>
    <m/>
    <m/>
    <n v="0"/>
    <n v="41406"/>
    <n v="0"/>
    <n v="284045.15999999997"/>
    <s v="NO_CONCILIADO"/>
  </r>
  <r>
    <x v="17"/>
    <m/>
    <x v="17"/>
    <x v="178"/>
    <s v="G33656360002"/>
    <s v="CRV"/>
    <n v="25377"/>
    <m/>
    <s v="DEVOLUCIÓN DE FONDOS SOLICITUD 057587-25377 DE MINISTERIO DE LA PRESIDENCIA REF.: PAGO DE DIVISAS A A AND S INTERNATIONAL SUPPLY INC POR ADQUISICION DE FLUIDOS Y LUBRICANTES PARA LAS AERONAVES DEL MINISTERIO DE LA PRESIDENCIA EC-145 Y AS, SEGÚN R.D. 025/2023. LIB. 00099021001 TGN-RECURSOS ORDINARIOS-DOLARES AMERICANOS (5970)"/>
    <m/>
    <m/>
    <m/>
    <m/>
    <n v="0"/>
    <n v="35029.599999999999"/>
    <n v="0"/>
    <n v="240303.06"/>
    <s v="NO_CONCILIADO"/>
  </r>
  <r>
    <x v="17"/>
    <m/>
    <x v="17"/>
    <x v="178"/>
    <s v="G33656370002"/>
    <s v="CRV"/>
    <n v="25374"/>
    <m/>
    <s v="DEVOLUCIÓN DE FONDOS SOLICITUD 057586-25374 DE MINISTERIO DE LA PRESIDENCIA REF.: PAGO DE DIVISAS A MILCOM INC, POR ADQUISICION DE REPUESTOS Y ACCESORIOS, SEGUN INVOICE B6442 24 INFORME MPR DGAA UA 1357 INF 24, WELL FARGO BANK CUENTA 917, SEGÚN R.D. 025/2023. LIB. 00099021001 TGN-RECURSOS ORDINARIOS-DOLARES AMERICANOS (5970)"/>
    <m/>
    <m/>
    <m/>
    <m/>
    <n v="0"/>
    <n v="120591"/>
    <n v="0"/>
    <n v="827254.26"/>
    <s v="NO_CONCILIADO"/>
  </r>
  <r>
    <x v="17"/>
    <m/>
    <x v="17"/>
    <x v="178"/>
    <s v="G33654570002"/>
    <s v="CRV"/>
    <n v="25379"/>
    <m/>
    <s v="DEVOLUCIÓN DE SOLICITUD 057589-25379 DE MINISTERIO DE LA PRESIDENCIA REF.: PAGO DE DIVISAS A A AND S INTERNATIONAL SUPPLY INC POR ADQUISICION DE LLANTAS PARA LA AERONAVE DEL MINISTERIO DE LA PRESIDENCIA CON MATRICULA FAB 748, SEGÚN R.D. NO.025/2023 LIB. 00099021001 TGN-RECURSOS ORDINARIOS-DOLARES AMERICANOS (5970)"/>
    <m/>
    <m/>
    <m/>
    <m/>
    <n v="0"/>
    <n v="11789"/>
    <n v="0"/>
    <n v="80872.539999999994"/>
    <s v="NO_CONCILIADO"/>
  </r>
  <r>
    <x v="2"/>
    <m/>
    <x v="2"/>
    <x v="178"/>
    <s v="G33658450002"/>
    <s v="CRV"/>
    <n v="3365845"/>
    <m/>
    <s v="TRANSFERENCIA RECIBIDA DEL EXTERIOR SEGÚN MENSAJES SWIFT Nos. 15854-15853 (REM.EXT.) DE FECHA 07-11-2025 POR DESEMBOLSO DE BID PRÉSTAMO 5721/OC-BO REQ 00005 BO 2025085106 LIBRETA N° 00086047009 MMAYA-USD UCEP MI RIEGO PRITEC I"/>
    <m/>
    <m/>
    <m/>
    <m/>
    <n v="0"/>
    <n v="10159749.51"/>
    <n v="0"/>
    <n v="69695881.640000001"/>
    <s v="NO_CONCILIADO"/>
  </r>
  <r>
    <x v="2"/>
    <m/>
    <x v="2"/>
    <x v="178"/>
    <s v="G33658450003"/>
    <s v="COB"/>
    <n v="3365845"/>
    <m/>
    <s v="TRANSFERENCIA RECIBIDA DEL EXTERIOR SEGÚN MENSAJES SWIFT Nos. 15854-15853 (REM.EXT.) DE FECHA 07-11-2025 POR DESEMBOLSO DE BID PRÉSTAMO 5721/OC-BO REQ 00005 BO 2025085106 LIBRETA N° 00086047009 MMAYA-USD UCEP MI RIEGO PRITEC I REF.: UTILES DE ESCRITORIO"/>
    <m/>
    <m/>
    <m/>
    <m/>
    <n v="8.75"/>
    <n v="0"/>
    <n v="60.03"/>
    <n v="0"/>
    <s v="NO_CONCILIADO"/>
  </r>
  <r>
    <x v="18"/>
    <m/>
    <x v="18"/>
    <x v="178"/>
    <s v="S11426040002"/>
    <s v="CRV"/>
    <n v="1142604"/>
    <m/>
    <s v="'TRANSFERENCIA'||RECIBIDA DEL EXTERIOR SEGUN MENSAJES SWIFT NOS. 15814-15813 (REM.EXT.) DE FECHA 07-11-2025, VALOR 06-11-2025 POR DESEMBOLSO DE FONPLATA PRESTAMO BOL-39/2024 NRO. 1.1. LIBRETA NRO. 00287104330 FPS-U$-FONPLATA BOL 39/2024"/>
    <m/>
    <m/>
    <m/>
    <m/>
    <n v="0"/>
    <n v="2500000"/>
    <n v="0"/>
    <n v="17150000"/>
    <s v="NO_CONCILIADO"/>
  </r>
  <r>
    <x v="5"/>
    <m/>
    <x v="5"/>
    <x v="179"/>
    <s v="G33679940001"/>
    <s v="NTI"/>
    <n v="20660"/>
    <m/>
    <s v="PAGO A CAF PRÉSTAMO CFA011997 VCTO. 10-11-2025 POR CUENTA DE TGN, SEGÚN NOTA MEFP/VTCP/DGCP/UODP N° 524/2025 DE 06-11-2025, VALOR 10-11-2025 INTERESES USD 504.822,07 COMISIONES USD 116.443,02 CTA. 5970 CUENTA UNICA DEL TESORO DOLARES AMERICANOS LIB. 00099021001"/>
    <m/>
    <m/>
    <m/>
    <m/>
    <n v="621265.09"/>
    <n v="0"/>
    <n v="4261878.5199999996"/>
    <n v="0"/>
    <s v="NO_CONCILIADO"/>
  </r>
  <r>
    <x v="5"/>
    <m/>
    <x v="5"/>
    <x v="179"/>
    <s v="G33679930001"/>
    <s v="NTI"/>
    <n v="20650"/>
    <m/>
    <s v="PAGO A CAF PRÉSTAMO CFA006843 VCTO. 10-11-2025 POR CUENTA DE TGN, SEGÚN NOTA MEFP/VTCP/DGCP/UODP N° 524/2025 DE 06-11-2025, VALOR 10-11-2025 CAPITAL USD 21.590,50 INTERESES USD 5.352,50 CTA. 5970 CUENTA UNICA DEL TESORO DOLARES AMERICANOS"/>
    <m/>
    <m/>
    <m/>
    <m/>
    <n v="26943"/>
    <n v="0"/>
    <n v="184828.98"/>
    <n v="0"/>
    <s v="NO_CONCILIADO"/>
  </r>
  <r>
    <x v="5"/>
    <m/>
    <x v="5"/>
    <x v="179"/>
    <s v="G33679920001"/>
    <s v="NTI"/>
    <n v="20659"/>
    <m/>
    <s v="PAGO A CAF PRÉSTAMO CFA011994 VCTO. 10-11-2025 POR CUENTA DE TGN, SEGÚN NOTA MEFP/VTCP/DGCP/UODP N° 524/2025 DE 06-11-2025, VALOR 10-11-2025 INTERESES USD 788.969,21 COMISIONES USD 59.441,82 CTA. 5970 CUENTA UNICA DEL TESORO DOLARES AMERICANOS LIB. 00099021001"/>
    <m/>
    <m/>
    <m/>
    <m/>
    <n v="848411.03"/>
    <n v="0"/>
    <n v="5820099.6699999999"/>
    <n v="0"/>
    <s v="NO_CONCILIADO"/>
  </r>
  <r>
    <x v="5"/>
    <m/>
    <x v="5"/>
    <x v="179"/>
    <s v="G33679950001"/>
    <s v="NTI"/>
    <n v="20661"/>
    <m/>
    <s v="PAGO A CAF PRÉSTAMO CFA011999 VCTO. 10-11-2025 POR CUENTA DE TGN, SEGÚN NOTA MEFP/VTCP/DGCP/UODP N° 524/2025 DE 06-11-2025, VALOR 10-11-2025 INTERESES USD 140.357,19 COMISIONES USD 45.864,58 CTA. 5970 CUENTA UNICA DEL TESORO DOLARES AMERICANOS LIB. 00099021001"/>
    <m/>
    <m/>
    <m/>
    <m/>
    <n v="186221.77"/>
    <n v="0"/>
    <n v="1277481.3400000001"/>
    <n v="0"/>
    <s v="NO_CONCILIADO"/>
  </r>
  <r>
    <x v="5"/>
    <m/>
    <x v="5"/>
    <x v="179"/>
    <s v="G33679960001"/>
    <s v="NTI"/>
    <n v="20654"/>
    <m/>
    <s v="PAGO A FONPLATA PRÉSTAMO BOL 21/2014 VCTO. 08-11-2025 POR CUENTA DE TGN, SEGÚN NOTA MEFP/VTCP/DGCP/UODP N° 524/2025 DE 06-11-2025, VALOR 10-11-2025 CAPITAL USD 1.604.842,55 INTERESES USD 425.373,78 CTA. 5970 CUENTA UNICA DEL TESORO DOLARES AMERICANOS LIB. 00099021001"/>
    <m/>
    <m/>
    <m/>
    <m/>
    <n v="2030216.33"/>
    <n v="0"/>
    <n v="13927284.02"/>
    <n v="0"/>
    <s v="NO_CONCILIADO"/>
  </r>
  <r>
    <x v="9"/>
    <m/>
    <x v="9"/>
    <x v="179"/>
    <s v="S11426850001"/>
    <s v="COB"/>
    <n v="1142685"/>
    <m/>
    <s v="'COBRO DE'||ÚTILES DE ESCRITORIO POR EL COMPROBANTE N° 1142682, CORREO ELECTRÓNICO DE LA FECHA Y NOTA CITE: RIBB/UAF/SCO N°009/25 DEL REGISTRO INTERNACIONAL BOLIVIANO DE BUQUES DE FECHA 29/01/2025 (HRE-TGL-1880). (SECTOR PÚBLICO). DÉBITO DE LA LIBRETA 00020061101 MIN.DEF.-RIBB-ING.VARIOS USD."/>
    <m/>
    <m/>
    <m/>
    <m/>
    <n v="8.75"/>
    <n v="0"/>
    <n v="60.03"/>
    <n v="0"/>
    <s v="NO_CONCILIADO"/>
  </r>
  <r>
    <x v="9"/>
    <m/>
    <x v="9"/>
    <x v="179"/>
    <s v="S11427180001"/>
    <s v="COB"/>
    <n v="1142718"/>
    <m/>
    <s v="'COBRO DE'||ÚTILES DE ESCRITORIO POR EL COMPROBANTE N°1142717 Y NOTA CITE: RIBB/UAF/SCO N°009/25 DEL REGISTRO INTERNACIONAL BOLIVIANO DE BUQUES DE FECHA 29/01/2025 (HRE-TGL-1880). (SECTOR PÚBLICO). DÉBITO DE LA LIBRETA 00020061101 MIN.DEF.-RIBB-ING.VARIOS USD"/>
    <m/>
    <m/>
    <m/>
    <m/>
    <n v="8.75"/>
    <n v="0"/>
    <n v="60.03"/>
    <n v="0"/>
    <s v="NO_CONCILIADO"/>
  </r>
  <r>
    <x v="0"/>
    <m/>
    <x v="0"/>
    <x v="179"/>
    <s v="D00275540006"/>
    <s v="RVL"/>
    <n v="27554"/>
    <m/>
    <s v="AJUSTE COMPLEMENTARIO POR REVALORIZACION SALDOS DE ACTIVOS DE RESERVA Y OBLIGACIONES MONEDA EXTRANJERA (DOLARES) Saldo MO = -15869015.99 ;Bs/Mo: 6.86000000000 ;Saldo Bs: -108861449.68"/>
    <m/>
    <m/>
    <m/>
    <m/>
    <n v="0"/>
    <n v="0"/>
    <n v="0"/>
    <n v="0.01"/>
    <s v="NO_CONCILIADO"/>
  </r>
  <r>
    <x v="6"/>
    <m/>
    <x v="6"/>
    <x v="180"/>
    <s v="O23479490002"/>
    <s v="BOD"/>
    <n v="2347949"/>
    <m/>
    <s v="00010011102 DEPOSITO DE EFECTIVO, DEPOSITANTE: YHAMILA MAYDE QUISPE MAMANI, CONCEPTO: RECAUDACION TIMBRES, CUENTA DE DEPOSITO: CUENTA UNICA DEL TESORO EN DOLARES AMERICANOS"/>
    <m/>
    <m/>
    <m/>
    <m/>
    <n v="0"/>
    <n v="100"/>
    <n v="0"/>
    <n v="686"/>
    <s v="NO_CONCILIADO"/>
  </r>
  <r>
    <x v="15"/>
    <m/>
    <x v="15"/>
    <x v="180"/>
    <s v="S11427540004"/>
    <s v="CRV"/>
    <n v="1142754"/>
    <m/>
    <s v="||REGULARIZACIÓN DE NUESTRO COMP. G-3360416 DE FECHA 04-11-2025 POR NO CORRESPONDER LA LIBRETA DEL BENEFICIARIO, TRANSFERENCIA RECIBIDA DEL EXTERIOR SEGÚN MENSAJE SWIFT NRO. 15347-15346 (REM.EXT.) DE FECHA 04-11-2025 POR DESEMBOLSO DE BID PRÉSTAMO 5376/OC-BO REQ00052BO 2025083307 LIB. N° 00046027001 MSD-$US. REEMBOLSO - CONTRATO DE PRESTAMO 5376/OC-BO REF.:UTILES DE ESCRITORIO"/>
    <m/>
    <m/>
    <m/>
    <m/>
    <n v="0"/>
    <n v="8.75"/>
    <n v="0"/>
    <n v="60.03"/>
    <s v="NO_CONCILIADO"/>
  </r>
  <r>
    <x v="15"/>
    <m/>
    <x v="15"/>
    <x v="180"/>
    <s v="S11427540003"/>
    <s v="CRV"/>
    <n v="1142754"/>
    <m/>
    <s v="||REGULARIZACIÓN DE NUESTRO COMP. G-3360416 DE FECHA 04-11-2025 POR NO CORRESPONDER LA LIBRETA DEL BENEFICIARIO, TRANSFERENCIA RECIBIDA DEL EXTERIOR SEGÚN MENSAJE SWIFT NRO. 15347-15346 (REM.EXT.) DE FECHA 04-11-2025 POR DESEMBOLSO DE BID PRÉSTAMO 5376/OC-BO REQ00052BO 2025083307 LIB N° 00046207001 MSD-$US. CONTRATO DE PRESTAMO 5376/OC-BO"/>
    <m/>
    <m/>
    <m/>
    <m/>
    <n v="0"/>
    <n v="1972353.7"/>
    <n v="0"/>
    <n v="13530346.380000001"/>
    <s v="NO_CONCILIADO"/>
  </r>
  <r>
    <x v="15"/>
    <m/>
    <x v="15"/>
    <x v="180"/>
    <s v="S11427540001"/>
    <s v="DEV"/>
    <n v="1142754"/>
    <m/>
    <s v="||REGULARIZACIÓN DE NUESTRO COMP. G-3360416 DE FECHA 04-11-2025 POR NO CORRESPONDER LA LIBRETA DEL BENEFICIARIO, TRANSFERENCIA RECIBIDA DEL EXTERIOR SEGÚN MENSAJE SWIFT NRO. 15347-15346 (REM.EXT.) DE FECHA 04-11-2025 POR DESEMBOLSO DE BID PRÉSTAMO 5376/OC-BO REQ00052BO 2025083307 LIB. N° 00046027001 MSD-$US. REEMBOLSO - CONTRATO DE PRESTAMO 5376/OC-BO"/>
    <m/>
    <m/>
    <m/>
    <m/>
    <n v="1972353.7"/>
    <n v="0"/>
    <n v="13530346.380000001"/>
    <n v="0"/>
    <s v="NO_CONCILIADO"/>
  </r>
  <r>
    <x v="15"/>
    <m/>
    <x v="15"/>
    <x v="180"/>
    <s v="S11427540002"/>
    <s v="DEV"/>
    <n v="1142754"/>
    <m/>
    <s v="||REGULARIZACIÓN DE NUESTRO COMP. G-3360416 DE FECHA 04-11-2025 POR NO CORRESPONDER LA LIBRETA DEL BENEFICIARIO, TRANSFERENCIA RECIBIDA DEL EXTERIOR SEGÚN MENSAJE SWIFT NRO. 15347-15346 (REM.EXT.) DE FECHA 04-11-2025 POR DESEMBOLSO DE BID PRÉSTAMO 5376/OC-BO REQ00052BO 2025083307 LIB N° 00046207001 MSD-$US. CONTRATO DE PRESTAMO 5376/OC-BO REF.: UTILES DE ESCRITORIO"/>
    <m/>
    <m/>
    <m/>
    <m/>
    <n v="8.75"/>
    <n v="0"/>
    <n v="60.03"/>
    <n v="0"/>
    <s v="NO_CONCILIADO"/>
  </r>
  <r>
    <x v="0"/>
    <m/>
    <x v="0"/>
    <x v="180"/>
    <s v="D00275600008"/>
    <s v="RVL"/>
    <n v="27560"/>
    <m/>
    <s v="AJUSTE COMPLEMENTARIO POR REVALORIZACION SALDOS DE ACTIVOS DE RESERVA Y OBLIGACIONES MONEDA EXTRANJERA (DOLARES) Saldo MO = -15874630.67 ;Bs/Mo: 6.86000000000 ;Saldo Bs: -108899966.39"/>
    <m/>
    <m/>
    <m/>
    <m/>
    <n v="0"/>
    <n v="0"/>
    <n v="0"/>
    <n v="0.01"/>
    <s v="NO_CONCILIADO"/>
  </r>
  <r>
    <x v="1"/>
    <m/>
    <x v="1"/>
    <x v="181"/>
    <s v="B23482110002"/>
    <s v="BOD"/>
    <n v="2348211"/>
    <m/>
    <s v="00513012005 DEP.DE CHEQ.AJENOS,RET.DE CAM.,CONCEPTO: RESTITUCION DE DEP JUDICIAL PROCESO COACTIVO YPFB CONTRA FINNING,DEP.: Y.P.F.B. , PROCEDENCIA: BANCO UNION S.A., CHEQUE: 3443, FECHA DE EMISION:14/10/2025"/>
    <m/>
    <m/>
    <m/>
    <m/>
    <n v="0"/>
    <n v="10064.07"/>
    <n v="0"/>
    <n v="69039.520000000004"/>
    <s v="NO_CONCILIADO"/>
  </r>
  <r>
    <x v="2"/>
    <m/>
    <x v="2"/>
    <x v="181"/>
    <s v="G33713170002"/>
    <s v="CRV"/>
    <n v="3371317"/>
    <m/>
    <s v="TRANSFERENCIA RECIBIDA DEL EXTERIOR SEGÚN MENSAJES SWIFT Nos. 16009-15984 (REM.EXT.) DE FECHA 12-11-2025 POR DESEMBOLSO DE BID PRÉSTAMO 4403/BL-BO REQ 00028 BO 2025079055 LIBRETA N° 00086047007 MMAYA-UCEP MI RIEGO IMPLEMENTACION PROGRAMA BOLIVIA RESILIENTE"/>
    <m/>
    <m/>
    <m/>
    <m/>
    <n v="0"/>
    <n v="353217.43"/>
    <n v="0"/>
    <n v="2423071.5699999998"/>
    <s v="NO_CONCILIADO"/>
  </r>
  <r>
    <x v="2"/>
    <m/>
    <x v="2"/>
    <x v="181"/>
    <s v="G33713170003"/>
    <s v="COB"/>
    <n v="3371317"/>
    <m/>
    <s v="TRANSFERENCIA RECIBIDA DEL EXTERIOR SEGÚN MENSAJES SWIFT Nos. 16009-15984 (REM.EXT.) DE FECHA 12-11-2025 POR DESEMBOLSO DE BID PRÉSTAMO 4403/BL-BO REQ 00028 BO 2025079055 LIBRETA N° 00086047007 MMAYA-UCEP MI RIEGO IMPLEMENTACION PROGRAMA BOLIVIA RESILIENTE REF.: UTILES DE ESCRITORIO"/>
    <m/>
    <m/>
    <m/>
    <m/>
    <n v="8.75"/>
    <n v="0"/>
    <n v="60.03"/>
    <n v="0"/>
    <s v="NO_CONCILIADO"/>
  </r>
  <r>
    <x v="5"/>
    <m/>
    <x v="5"/>
    <x v="181"/>
    <s v="G33714930001"/>
    <s v="NTI"/>
    <n v="20656"/>
    <m/>
    <s v="PAGO A FONPLATA PRÉSTAMO BOL 30/2017 VCTO. 12-11-2025 POR CUENTA DE TGN, SEGÚN NOTA MEFP/VTCP/DGCP/UODP N° 524/2025 DE 06-11-2025, VALOR 12-11-2025 CAPITAL USD 1.818.181,82 INTERESES USD 957.075,05 CTA. 5970 CUENTA UNICA DEL TESORO DOLARES AMERICANOS LIB. 00099021001"/>
    <m/>
    <m/>
    <m/>
    <m/>
    <n v="2775256.87"/>
    <n v="0"/>
    <n v="19038262.129999999"/>
    <n v="0"/>
    <s v="NO_CONCILIADO"/>
  </r>
  <r>
    <x v="5"/>
    <m/>
    <x v="5"/>
    <x v="181"/>
    <s v="G33714940001"/>
    <s v="NTI"/>
    <n v="20662"/>
    <m/>
    <s v="PAGO A CAF PRÉSTAMO CFA012603 VCTO. 12-11-2025 POR CUENTA DE TGN, SEGÚN NOTA MEFP/VTCP/DGCP/UODP N° 524/2025 DE 06-11-2025, VALOR 12-11-2025 INTERESES USD 4.911.110,00 CTA. 5970 CUENTA UNICA DEL TESORO DOLARES AMERICANOS LIB. 00099021001"/>
    <m/>
    <m/>
    <m/>
    <m/>
    <n v="4911110"/>
    <n v="0"/>
    <n v="33690214.600000001"/>
    <n v="0"/>
    <s v="NO_CONCILIADO"/>
  </r>
  <r>
    <x v="0"/>
    <m/>
    <x v="0"/>
    <x v="181"/>
    <s v="S11428050002"/>
    <s v="CRV"/>
    <n v="1142805"/>
    <m/>
    <s v="||REGULARIZACION DE TRANSFERENCIA DEL EXTERIOR SEGUN SWIFT NO.15472 DE FECHA 04/11/2025 ORDENANTE: PERMANENT COURT OF ARBITRATION REF.: CASO CPA NO. 2018-39, DEVOLUCION DE SALDO. LIB. 00099021001 TGN-RECURSOS ORDINARIOS-DOLARES AMERICANOS (5970)"/>
    <m/>
    <m/>
    <m/>
    <m/>
    <n v="0"/>
    <n v="3084.2"/>
    <n v="0"/>
    <n v="21157.61"/>
    <s v="NO_CONCILIADO"/>
  </r>
  <r>
    <x v="9"/>
    <m/>
    <x v="9"/>
    <x v="181"/>
    <s v="S11428240001"/>
    <s v="COB"/>
    <n v="1142824"/>
    <m/>
    <s v="'COBRO DE'||ÚTILES DE ESCRITORIO POR EL COMPROBANTE N°1142823 Y NOTA CITE: RIBB/UAF/SCO N°009/25 DEL REGISTRO INTERNACIONAL BOLIVIANO DE BUQUES DE FECHA 29/01/2025 (HRE-TGL-1880). (SECTOR PÚBLICO). DÉBITO DE LA LIBRETA 00020061101 MIN.DEF.-RIBB-ING.VARIOS USD."/>
    <m/>
    <m/>
    <m/>
    <m/>
    <n v="8.75"/>
    <n v="0"/>
    <n v="60.03"/>
    <n v="0"/>
    <s v="NO_CONCILIADO"/>
  </r>
  <r>
    <x v="0"/>
    <m/>
    <x v="0"/>
    <x v="181"/>
    <s v="D00275650004"/>
    <s v="RVL"/>
    <n v="27565"/>
    <m/>
    <s v="AJUSTE COMPLEMENTARIO POR REVALORIZACION SALDOS DE ACTIVOS DE RESERVA Y OBLIGACIONES MONEDA EXTRANJERA (DOLARES) Saldo MO = -39393102.27 ;Bs/Mo: 6.86000000000 ;Saldo Bs: -270236681.55"/>
    <m/>
    <m/>
    <m/>
    <m/>
    <n v="0"/>
    <n v="0"/>
    <n v="0"/>
    <n v="0.02"/>
    <s v="NO_CONCILIADO"/>
  </r>
  <r>
    <x v="6"/>
    <m/>
    <x v="6"/>
    <x v="182"/>
    <s v="O23485690002"/>
    <s v="BOD"/>
    <n v="2348569"/>
    <m/>
    <s v="00099021001 DEPOSITO DE EFECTIVO, DEPOSITANTE: MINISTERIO DE RELACIONES EXTERIORES, CONCEPTO: DEV. GASTOS BCARIOS - TDE DESCONTADOS POR BCO. EXT. USP 250626-000660, CUENTA DE DEPOSITO: CUENTA UNICA DEL TESORO EN DOLARES AMERICANOS"/>
    <m/>
    <m/>
    <m/>
    <m/>
    <n v="0"/>
    <n v="50"/>
    <n v="0"/>
    <n v="343"/>
    <s v="NO_CONCILIADO"/>
  </r>
  <r>
    <x v="6"/>
    <m/>
    <x v="6"/>
    <x v="182"/>
    <s v="O23485670002"/>
    <s v="BOD"/>
    <n v="2348567"/>
    <m/>
    <s v="00099021001 DEPOSITO DE EFECTIVO, DEPOSITANTE: MINISTERIO DE RELACIONES EXTERIORES, CONCEPTO: DEV. GASTOS BCARIOS - TDE DESCONTADOS POR BCO. EXT. USP 250626-000686, CUENTA DE DEPOSITO: CUENTA UNICA DEL TESORO EN DOLARES AMERICANOS"/>
    <m/>
    <m/>
    <m/>
    <m/>
    <n v="0"/>
    <n v="50"/>
    <n v="0"/>
    <n v="343"/>
    <s v="NO_CONCILIADO"/>
  </r>
  <r>
    <x v="5"/>
    <m/>
    <x v="5"/>
    <x v="182"/>
    <s v="G33726850001"/>
    <s v="NTI"/>
    <n v="20651"/>
    <m/>
    <s v="PAGO A CAF PRÉSTAMO CFA007372 VCTO. 13-11-2025 POR CUENTA DE TGN, SEGÚN NOTA MEFP/VTCP/DGCP/UODP N° 524/2025 DE 06-11-2025, VALOR 13-11-2025 CAPITAL USD 2.884.615,38 INTERESES USD 414.796,16 CTA. 5970 CUENTA UNICA DEL TESORO DOLARES AMERICANOS LIB. 00099021001"/>
    <m/>
    <m/>
    <m/>
    <m/>
    <n v="3299411.54"/>
    <n v="0"/>
    <n v="22633963.16"/>
    <n v="0"/>
    <s v="NO_CONCILIADO"/>
  </r>
  <r>
    <x v="5"/>
    <m/>
    <x v="5"/>
    <x v="182"/>
    <s v="G33726860001"/>
    <s v="NTI"/>
    <n v="20624"/>
    <m/>
    <s v="PAGO A BID PRÉSTAMO 1020-SF-BO VCTO. 13-11-2025 POR CUENTA DE TGN, SEGÚN NOTA MEFP/VTCP/DGCP/UODP N° 524/2025 DE 06-11-2025, VALOR 13-11-2025 CAPITAL USD 41.410,31 INTERESES USD 11.272,68 CTA. 5970 CUENTA UNICA DEL TESORO DOLARES AMERICANOS LIB. 00099021001"/>
    <m/>
    <m/>
    <m/>
    <m/>
    <n v="52682.99"/>
    <n v="0"/>
    <n v="361405.31"/>
    <n v="0"/>
    <s v="NO_CONCILIADO"/>
  </r>
  <r>
    <x v="5"/>
    <m/>
    <x v="5"/>
    <x v="182"/>
    <s v="S11428530002"/>
    <s v="CRV"/>
    <n v="1142853"/>
    <m/>
    <s v="||PAGO PRESTAMO BID 1020-SF-BO VCTO. 13-05-2025 POR CUENTA DEL BDP, SEGUN COD.LIQ.020626 DE FECHA 11-11-2025 Y NOTA MEFP/VTCP/DGCP/UODP-1167/2013 DE FECHA 12-11-2013, VALOR 13-11-2025. LIBRETA 00099021001 CUENTA UNICA DEL TESORO EN DOLARES AMERICANOS (5970)"/>
    <m/>
    <m/>
    <m/>
    <m/>
    <n v="0"/>
    <n v="5463.61"/>
    <n v="0"/>
    <n v="37480.36"/>
    <s v="NO_CONCILIADO"/>
  </r>
  <r>
    <x v="0"/>
    <m/>
    <x v="0"/>
    <x v="183"/>
    <s v="D00275850002"/>
    <s v="RVL"/>
    <n v="27585"/>
    <m/>
    <s v="AJUSTE COMPLEMENTARIO POR REVALORIZACION SALDOS DE ACTIVOS DE RESERVA Y OBLIGACIONES MONEDA EXTRANJERA (DOLARES) Saldo MO = -36111417.45 ;Bs/Mo: 6.86000000000 ;Saldo Bs: -247724323.70"/>
    <m/>
    <m/>
    <m/>
    <m/>
    <n v="0"/>
    <n v="0"/>
    <n v="0"/>
    <n v="0.01"/>
    <s v="NO_CONCILIADO"/>
  </r>
  <r>
    <x v="5"/>
    <m/>
    <x v="5"/>
    <x v="184"/>
    <s v="G33750170001"/>
    <s v="NTI"/>
    <n v="20746"/>
    <m/>
    <s v="PAGO A BID PRÉSTAMO 2828/BL-BO VCTO. 15-11-2025 POR CUENTA DE TGN, SEGÚN NOTA MEFP/VTCP/DGCP/UODP N° 533/2025 DE 12-11-2025, VALOR 17-11-2025 CAPITAL USD 662.612,92 INTERESES USD 400.467,83 CTA. 5970 CUENTA UNICA DEL TESORO DOLARES AMERICANOS LIB. 00099021001"/>
    <m/>
    <m/>
    <m/>
    <m/>
    <n v="1063080.75"/>
    <n v="0"/>
    <n v="7292733.9500000002"/>
    <n v="0"/>
    <s v="NO_CONCILIADO"/>
  </r>
  <r>
    <x v="5"/>
    <m/>
    <x v="5"/>
    <x v="184"/>
    <s v="G33751580001"/>
    <s v="NTI"/>
    <n v="20646"/>
    <m/>
    <s v="PAGO A BID PRÉSTAMO 1839-SF-BO VCTO. 16-11-2025 POR CUENTA DE TGN, SEGÚN NOTA MEFP/VTCP/DGCP/UODP N° 533/2025 DE 12-11-2025, VALOR 17-11-2025 CAPITAL USD 163.247,07 INTERESES USD 72.419,09 CTA. 5970 CUENTA UNICA DEL TESORO DOLARES AMERICANOS LIB. 00099021001"/>
    <m/>
    <m/>
    <m/>
    <m/>
    <n v="235666.16"/>
    <n v="0"/>
    <n v="1616669.86"/>
    <n v="0"/>
    <s v="NO_CONCILIADO"/>
  </r>
  <r>
    <x v="5"/>
    <m/>
    <x v="5"/>
    <x v="184"/>
    <s v="G33751590001"/>
    <s v="NTI"/>
    <n v="20663"/>
    <m/>
    <s v="PAGO A CAF PRÉSTAMO CFA009344 VCTO. 17-11-2025 POR CUENTA DE TGN, SEGÚN NOTA MEFP/VTCP/DGCP/UODP N° 533/2025 DE 12-11-2025, VALOR 17-11-2025 CAPITAL USD 3.201.911,97 INTERESES USD 1.300.887,74 CTA. 5970 CUENTA UNICA DEL TESORO DOLARES AMERICANOS LIB. 00099021001"/>
    <m/>
    <m/>
    <m/>
    <m/>
    <n v="4502799.71"/>
    <n v="0"/>
    <n v="30889206.010000002"/>
    <n v="0"/>
    <s v="NO_CONCILIADO"/>
  </r>
  <r>
    <x v="5"/>
    <m/>
    <x v="5"/>
    <x v="184"/>
    <s v="G33751600001"/>
    <s v="NTI"/>
    <n v="20629"/>
    <m/>
    <s v="PAGO A BID PRÉSTAMO 1940/BL-BO VCTO. 15-11-2025 POR CUENTA DE TGN, SEGÚN NOTA MEFP/VTCP/DGCP/UODP N° 533/2025 DE 12-11-2025, VALOR 17-11-2025 CAPITAL USD 305.942,33 INTERESES USD 188.917,29 CTA. 5970 CUENTA UNICA DEL TESORO DOLARES AMERICANOS LIB. 00099021001"/>
    <m/>
    <m/>
    <m/>
    <m/>
    <n v="494859.62"/>
    <n v="0"/>
    <n v="3394736.99"/>
    <n v="0"/>
    <s v="NO_CONCILIADO"/>
  </r>
  <r>
    <x v="5"/>
    <m/>
    <x v="5"/>
    <x v="184"/>
    <s v="G33750160001"/>
    <s v="NTI"/>
    <n v="20745"/>
    <m/>
    <s v="PAGO A BID PRÉSTAMO 2828/BL-BO VCTO. 15-11-2025 POR CUENTA DE TGN, SEGÚN NOTA MEFP/VTCP/DGCP/UODP N° 533/2025 DE 12-11-2025, VALOR 17-11-2025 INTERESES USD 10.023,14 CTA. 5970 CUENTA UNICA DEL TESORO DOLARES AMERICANOS LIB. 00099021001"/>
    <m/>
    <m/>
    <m/>
    <m/>
    <n v="10023.14"/>
    <n v="0"/>
    <n v="68758.740000000005"/>
    <n v="0"/>
    <s v="NO_CONCILIADO"/>
  </r>
  <r>
    <x v="5"/>
    <m/>
    <x v="5"/>
    <x v="184"/>
    <s v="G33751610001"/>
    <s v="NTI"/>
    <n v="20630"/>
    <m/>
    <s v="PAGO A BID PRÉSTAMO 1940/BL-BO VCTO. 15-11-2025 POR CUENTA DE TGN, SEGÚN NOTA MEFP/VTCP/DGCP/UODP N° 533/2025 DE 12-11-2025, VALOR 17-11-2025 INTERESES USD 7.923,28 CTA. 5970 CUENTA UNICA DEL TESORO DOLARES AMERICANOS LIB. 00099021001"/>
    <m/>
    <m/>
    <m/>
    <m/>
    <n v="7923.28"/>
    <n v="0"/>
    <n v="54353.7"/>
    <n v="0"/>
    <s v="NO_CONCILIADO"/>
  </r>
  <r>
    <x v="5"/>
    <m/>
    <x v="5"/>
    <x v="184"/>
    <s v="G33751620001"/>
    <s v="NTI"/>
    <n v="20682"/>
    <m/>
    <s v="PAGO A BID PRÉSTAMO 5801/OC-BO VCTO. 15-11-2025 POR CUENTA DE TGN, SEGÚN NOTA MEFP/VTCP/DGCP/UODP N° 533/2025 DE 12-11-2025, VALOR 17-11-2025 INTERESES USD 558.769,30 COMISIONES USD 206.284,40 CTA. 5970 CUENTA UNICA DEL TESORO DOLARES AMERICANOS LIB. 00099021001"/>
    <m/>
    <m/>
    <m/>
    <m/>
    <n v="765053.7"/>
    <n v="0"/>
    <n v="5248268.38"/>
    <n v="0"/>
    <s v="NO_CONCILIADO"/>
  </r>
  <r>
    <x v="5"/>
    <m/>
    <x v="5"/>
    <x v="184"/>
    <s v="G33751630001"/>
    <s v="NTI"/>
    <n v="20615"/>
    <m/>
    <s v="PAGO A BID PRÉSTAMO 2448/BL-BO VCTO. 16-11-2025 POR CUENTA DE TGN, SEGÚN NOTA MEFP/VTCP/DGCP/UODP N° 533/2025 DE 12-11-2025, VALOR 17-11-2025 CAPITAL USD 291.666,67 INTERESES USD 236.559,72 CTA. 5970 CUENTA UNICA DEL TESORO DOLARES AMERICANOS LIB. 00099021001"/>
    <m/>
    <m/>
    <m/>
    <m/>
    <n v="528226.39"/>
    <n v="0"/>
    <n v="3623633.04"/>
    <n v="0"/>
    <s v="NO_CONCILIADO"/>
  </r>
  <r>
    <x v="5"/>
    <m/>
    <x v="5"/>
    <x v="184"/>
    <s v="G33753250001"/>
    <s v="NTI"/>
    <n v="20752"/>
    <m/>
    <s v="PAGO A BID PRÉSTAMO 4769/OC-BO VCTO. 15-11-2025 POR CUENTA DE TGN, SEGÚN NOTA MEFP/VTCP/DGCP/UODP N° 533/2025 DE 12-11-2025, VALOR 17-11-2025 INTERESES USD 64,04 CTA. 5970 CUENTA UNICA DEL TESORO DOLARES AMERICANOS LIB. 00099021001"/>
    <m/>
    <m/>
    <m/>
    <m/>
    <n v="64.040000000000006"/>
    <n v="0"/>
    <n v="439.31"/>
    <n v="0"/>
    <s v="NO_CONCILIADO"/>
  </r>
  <r>
    <x v="5"/>
    <m/>
    <x v="5"/>
    <x v="184"/>
    <s v="G33753240001"/>
    <s v="NTI"/>
    <n v="20753"/>
    <m/>
    <s v="PAGO A BID PRÉSTAMO 5039/OC-BO VCTO. 15-11-2025 POR CUENTA DE TGN, SEGÚN NOTA MEFP/VTCP/DGCP/UODP N° 533/2025 DE 12-11-2025, VALOR 17-11-2025 INTERESES USD 311,47 CTA. 5970 CUENTA UNICA DEL TESORO DOLARES AMERICANOS LIB. 00099021001"/>
    <m/>
    <m/>
    <m/>
    <m/>
    <n v="311.47000000000003"/>
    <n v="0"/>
    <n v="2136.6799999999998"/>
    <n v="0"/>
    <s v="NO_CONCILIADO"/>
  </r>
  <r>
    <x v="5"/>
    <m/>
    <x v="5"/>
    <x v="184"/>
    <s v="G33753230001"/>
    <s v="NTI"/>
    <n v="20743"/>
    <m/>
    <s v="PAGO A BID PRÉSTAMO 5601/OC-BO VCTO. 15-11-2025 POR CUENTA DE TGN, SEGÚN NOTA MEFP/VTCP/DGCP/UODP N° 533/2025 DE 12-11-2025, VALOR 17-11-2025 INTERESES USD 335.369,68 COMISIONES USD 124.118,00 CTA. 5970 CUENTA UNICA DEL TESORO DOLARES AMERICANOS LIB. 00099021001"/>
    <m/>
    <m/>
    <m/>
    <m/>
    <n v="459487.68"/>
    <n v="0"/>
    <n v="3152085.48"/>
    <n v="0"/>
    <s v="NO_CONCILIADO"/>
  </r>
  <r>
    <x v="5"/>
    <m/>
    <x v="5"/>
    <x v="184"/>
    <s v="G33753220001"/>
    <s v="NTI"/>
    <n v="20748"/>
    <m/>
    <s v="PAGO A BID PRÉSTAMO 5835/OC-BO VCTO. 15-11-2025 POR CUENTA DE TGN, SEGÚN NOTA MEFP/VTCP/DGCP/UODP N° 533/2025 DE 12-11-2025, VALOR 17-11-2025 INTERESES USD 160.150,54 COMISIONES USD 95.724,03 CTA. 5970 CUENTA UNICA DEL TESORO DOLARES AMERICANOS LIB. 00099021001"/>
    <m/>
    <m/>
    <m/>
    <m/>
    <n v="255874.57"/>
    <n v="0"/>
    <n v="1755299.55"/>
    <n v="0"/>
    <s v="NO_CONCILIADO"/>
  </r>
  <r>
    <x v="5"/>
    <m/>
    <x v="5"/>
    <x v="184"/>
    <s v="G33751710001"/>
    <s v="NTI"/>
    <n v="20619"/>
    <m/>
    <s v="PAGO A OPEP PRÉSTAMO 12601P VCTO. 15-11-2025 POR CUENTA DE TGN, SEGÚN NOTA MEFP/VTCP/DGCP/UODP N° 533/2025 DE 12-11-2025, VALOR 17-11-2025 CAPITAL USD 1.939.370,00 INTERESES USD 697.262,14 CTA. 5970 CUENTA UNICA DEL TESORO DOLARES AMERICANOS LIB. 00099021001"/>
    <m/>
    <m/>
    <m/>
    <m/>
    <n v="2636632.14"/>
    <n v="0"/>
    <n v="18087296.48"/>
    <n v="0"/>
    <s v="NO_CONCILIADO"/>
  </r>
  <r>
    <x v="5"/>
    <m/>
    <x v="5"/>
    <x v="184"/>
    <s v="G33751650001"/>
    <s v="NTI"/>
    <n v="20678"/>
    <m/>
    <s v="PAGO A BID PRÉSTAMO 5802/KI-BO VCTO. 15-11-2025 POR CUENTA DE TGN, SEGÚN NOTA MEFP/VTCP/DGCP/UODP N° 533/2025 DE 12-11-2025, VALOR 17-11-2025 INTERESES USD 84.577,69 CTA. 5970 CUENTA UNICA DEL TESORO DOLARES AMERICANOS LIB. 00099021001"/>
    <m/>
    <m/>
    <m/>
    <m/>
    <n v="84577.69"/>
    <n v="0"/>
    <n v="580202.94999999995"/>
    <n v="0"/>
    <s v="NO_CONCILIADO"/>
  </r>
  <r>
    <x v="5"/>
    <m/>
    <x v="5"/>
    <x v="184"/>
    <s v="G33751640001"/>
    <s v="NTI"/>
    <n v="20612"/>
    <m/>
    <s v="PAGO A BID PRÉSTAMO 2448/BL-BO VCTO. 16-11-2025 POR CUENTA DE TGN, SEGÚN NOTA MEFP/VTCP/DGCP/UODP N° 533/2025 DE 12-11-2025, VALOR 17-11-2025 INTERESES USD 7.561,64 CTA. 5970 CUENTA UNICA DEL TESORO DOLARES AMERICANOS LIB. 00099021001"/>
    <m/>
    <m/>
    <m/>
    <m/>
    <n v="7561.64"/>
    <n v="0"/>
    <n v="51872.85"/>
    <n v="0"/>
    <s v="NO_CONCILIADO"/>
  </r>
  <r>
    <x v="5"/>
    <m/>
    <x v="5"/>
    <x v="184"/>
    <s v="G33753260001"/>
    <s v="NTI"/>
    <n v="20684"/>
    <m/>
    <s v="PAGO A BID PRÉSTAMO 3731/OC-BO VCTO. 15-11-2025 POR CUENTA DE TGN, SEGÚN NOTA MEFP/VTCP/DGCP/UODP N° 533/2025 DE 12-11-2025, VALOR 17-11-2025 CAPITAL USD 805.198,63 INTERESES USD 794.835,73 COMISIONES USD 23.697,06 CTA. 5970 CUENTA UNICA DEL TESORO DOLARES AMERICANOS LIB. 00099021001"/>
    <m/>
    <m/>
    <m/>
    <m/>
    <n v="1623731.42"/>
    <n v="0"/>
    <n v="11138797.539999999"/>
    <n v="0"/>
    <s v="NO_CONCILIADO"/>
  </r>
  <r>
    <x v="5"/>
    <m/>
    <x v="5"/>
    <x v="184"/>
    <s v="G33753280001"/>
    <s v="NTI"/>
    <n v="20680"/>
    <m/>
    <s v="PAGO A BID PRÉSTAMO 3730/BL-BO VCTO. 15-11-2025 POR CUENTA DE TGN, SEGÚN NOTA MEFP/VTCP/DGCP/UODP N° 533/2025 DE 12-11-2025, VALOR 17-11-2025 INTERESES USD 5.671,23 CTA. 5970 CUENTA UNICA DEL TESORO DOLARES AMERICANOS LIB. 00099021001"/>
    <m/>
    <m/>
    <m/>
    <m/>
    <n v="5671.23"/>
    <n v="0"/>
    <n v="38904.639999999999"/>
    <n v="0"/>
    <s v="NO_CONCILIADO"/>
  </r>
  <r>
    <x v="5"/>
    <m/>
    <x v="5"/>
    <x v="184"/>
    <s v="G33753290001"/>
    <s v="NTI"/>
    <n v="20605"/>
    <m/>
    <s v="PAGO A BID PRÉSTAMO 3667/BL-BO VCTO. 15-11-2025 POR CUENTA DE TGN, SEGÚN NOTA MEFP/VTCP/DGCP/UODP N° 533/2025 DE 12-11-2025, VALOR 17-11-2025 CAPITAL USD 1.593.750,00 INTERESES USD 987.553,52 CTA. 5970 CUENTA UNICA DEL TESORO DOLARES AMERICANOS LIB. 00099021001"/>
    <m/>
    <m/>
    <m/>
    <m/>
    <n v="2581303.52"/>
    <n v="0"/>
    <n v="17707742.149999999"/>
    <n v="0"/>
    <s v="NO_CONCILIADO"/>
  </r>
  <r>
    <x v="5"/>
    <m/>
    <x v="5"/>
    <x v="184"/>
    <s v="G33753300001"/>
    <s v="NTI"/>
    <n v="20604"/>
    <m/>
    <s v="PAGO A BID PRÉSTAMO 3667/BL-BO VCTO. 15-11-2025 POR CUENTA DE TGN, SEGÚN NOTA MEFP/VTCP/DGCP/UODP N° 533/2025 DE 12-11-2025, VALOR 17-11-2025 INTERESES USD 17.013,70 CTA. 5970 CUENTA UNICA DEL TESORO DOLARES AMERICANOS LIB. 00099021001"/>
    <m/>
    <m/>
    <m/>
    <m/>
    <n v="17013.7"/>
    <n v="0"/>
    <n v="116713.98"/>
    <n v="0"/>
    <s v="NO_CONCILIADO"/>
  </r>
  <r>
    <x v="5"/>
    <m/>
    <x v="5"/>
    <x v="184"/>
    <s v="G33753310001"/>
    <s v="NTI"/>
    <n v="20603"/>
    <m/>
    <s v="PAGO A BID PRÉSTAMO 3666/BL-BO VCTO. 15-11-2025 POR CUENTA DE TGN, SEGÚN NOTA MEFP/VTCP/DGCP/UODP N° 533/2025 DE 12-11-2025, VALOR 17-11-2025 CAPITAL USD 1.770.833,33 INTERESES USD 1.190.978,87 CTA. 5970 CUENTA UNICA DEL TESORO DOLARES AMERICANOS LIB. 00099021001"/>
    <m/>
    <m/>
    <m/>
    <m/>
    <n v="2961812.2"/>
    <n v="0"/>
    <n v="20318031.690000001"/>
    <n v="0"/>
    <s v="NO_CONCILIADO"/>
  </r>
  <r>
    <x v="5"/>
    <m/>
    <x v="5"/>
    <x v="184"/>
    <s v="G33753320001"/>
    <s v="NTI"/>
    <n v="20602"/>
    <m/>
    <s v="PAGO A BID PRÉSTAMO 3666/BL-BO VCTO. 15-11-2025 POR CUENTA DE TGN, SEGÚN NOTA MEFP/VTCP/DGCP/UODP N° 533/2025 DE 12-11-2025, VALOR 17-11-2025 INTERESES USD 18.904,11 CTA. 5970 CUENTA UNICA DEL TESORO DOLARES AMERICANOS LIB. 00099021001"/>
    <m/>
    <m/>
    <m/>
    <m/>
    <n v="18904.11"/>
    <n v="0"/>
    <n v="129682.19"/>
    <n v="0"/>
    <s v="NO_CONCILIADO"/>
  </r>
  <r>
    <x v="5"/>
    <m/>
    <x v="5"/>
    <x v="184"/>
    <s v="G33753330001"/>
    <s v="NTI"/>
    <n v="20747"/>
    <m/>
    <s v="PAGO A BID PRÉSTAMO 4633/BL-BO VCTO. 15-11-2025 POR CUENTA DE TGN, SEGÚN NOTA MEFP/VTCP/DGCP/UODP N° 533/2025 DE 12-11-2025, VALOR 17-11-2025 INTERESES USD 644.792,37 COMISIONES USD 110.837,69 CTA. 5970 CUENTA UNICA DEL TESORO DOLARES AMERICANOS LIB. 00099021001"/>
    <m/>
    <m/>
    <m/>
    <m/>
    <n v="755630.06"/>
    <n v="0"/>
    <n v="5183622.21"/>
    <n v="0"/>
    <s v="NO_CONCILIADO"/>
  </r>
  <r>
    <x v="5"/>
    <m/>
    <x v="5"/>
    <x v="184"/>
    <s v="G33753340001"/>
    <s v="NTI"/>
    <n v="20744"/>
    <m/>
    <s v="PAGO A BID PRÉSTAMO 4633/BL-BO VCTO. 15-11-2025 POR CUENTA DE TGN, SEGÚN NOTA MEFP/VTCP/DGCP/UODP N° 533/2025 DE 12-11-2025, VALOR 17-11-2025 INTERESES USD 4.965,42 CTA. 5970 CUENTA UNICA DEL TESORO DOLARES AMERICANOS LIB. 00099021001"/>
    <m/>
    <m/>
    <m/>
    <m/>
    <n v="4965.42"/>
    <n v="0"/>
    <n v="34062.78"/>
    <n v="0"/>
    <s v="NO_CONCILIADO"/>
  </r>
  <r>
    <x v="5"/>
    <m/>
    <x v="5"/>
    <x v="184"/>
    <s v="G33753270001"/>
    <s v="NTI"/>
    <n v="20683"/>
    <m/>
    <s v="PAGO A BID PRÉSTAMO 3730/BL-BO VCTO. 15-11-2025 POR CUENTA DE TGN, SEGÚN NOTA MEFP/VTCP/DGCP/UODP N° 533/2025 DE 12-11-2025, VALOR 17-11-2025 CAPITAL USD 543.272,13 INTERESES USD 581.642,27 CTA. 5970 CUENTA UNICA DEL TESORO DOLARES AMERICANOS LIB. 00099021001"/>
    <m/>
    <m/>
    <m/>
    <m/>
    <n v="1124914.3999999999"/>
    <n v="0"/>
    <n v="7716912.7800000003"/>
    <n v="0"/>
    <s v="NO_CONCILIADO"/>
  </r>
  <r>
    <x v="5"/>
    <m/>
    <x v="5"/>
    <x v="184"/>
    <s v="G33756710001"/>
    <s v="NTI"/>
    <n v="20607"/>
    <m/>
    <s v="PAGO A BID PRÉSTAMO 5039/OC-BO VCTO. 15-11-2025 POR CUENTA DE TGN, SEGÚN NOTA MEFP/VTCP/DGCP/UODP N° 533/2025 DE 12-11-2025, VALOR 17-11-2025 INTERESES CHF 3.613.435,17 CTA. 5970 CUENTA UNICA DEL TESORO DOLARES AMERICANOS LIB. 00099021001"/>
    <m/>
    <m/>
    <m/>
    <m/>
    <n v="4561840.75"/>
    <n v="0"/>
    <n v="31294227.550000001"/>
    <n v="0"/>
    <s v="NO_CONCILIADO"/>
  </r>
  <r>
    <x v="5"/>
    <m/>
    <x v="5"/>
    <x v="184"/>
    <s v="G33756700001"/>
    <s v="NTI"/>
    <n v="20606"/>
    <m/>
    <s v="PAGO A BID PRÉSTAMO 4769/OC-BO VCTO. 15-11-2025 POR CUENTA DE TGN, SEGÚN NOTA MEFP/VTCP/DGCP/UODP N° 533/2025 DE 12-11-2025, VALOR 17-11-2025 CAPITAL CHF 4.514.500,00 INTERESES CHF 682.118,38 CTA. 5970 CUENTA UNICA DEL TESORO DOLARES AMERICANOS LIB. 00099021001"/>
    <m/>
    <m/>
    <m/>
    <m/>
    <n v="6560556.4699999997"/>
    <n v="0"/>
    <n v="45005417.380000003"/>
    <n v="0"/>
    <s v="NO_CONCILIADO"/>
  </r>
  <r>
    <x v="0"/>
    <m/>
    <x v="0"/>
    <x v="184"/>
    <s v="D00275960012"/>
    <s v="RVL"/>
    <n v="27596"/>
    <m/>
    <s v="AJUSTE COMPLEMENTARIO POR REVALORIZACION SALDOS DE ACTIVOS DE RESERVA Y OBLIGACIONES MONEDA EXTRANJERA (DOLARES) Saldo MO = -2891792.26 ;Bs/Mo: 6.86000000000 ;Saldo Bs: -19837694.93"/>
    <m/>
    <m/>
    <m/>
    <m/>
    <n v="0"/>
    <n v="0"/>
    <n v="0.03"/>
    <n v="0"/>
    <s v="NO_CONCILIADO"/>
  </r>
  <r>
    <x v="9"/>
    <m/>
    <x v="9"/>
    <x v="185"/>
    <s v="S11430030001"/>
    <s v="COB"/>
    <n v="1143003"/>
    <m/>
    <s v="'COBRO DE'||ÚTILES DE ESCRITORIO POR EL COMPROBANTE N°1143001 Y NOTA CITE: RIBB/UAF/SCO N°009/25 DEL REGISTRO INTERNACIONAL BOLIVIANO DE BUQUES DE FECHA 29/01/2025 (HRE-TGL-1880). (SECTOR PÚBLICO). DÉBITO DE LA LIBRETA 00020061101 MIN.DEF.-RIBB-ING.VARIOS USD."/>
    <m/>
    <m/>
    <m/>
    <m/>
    <n v="8.75"/>
    <n v="0"/>
    <n v="60.03"/>
    <n v="0"/>
    <s v="NO_CONCILIADO"/>
  </r>
  <r>
    <x v="9"/>
    <m/>
    <x v="9"/>
    <x v="185"/>
    <s v="S11430040001"/>
    <s v="COB"/>
    <n v="1143004"/>
    <m/>
    <s v="'COBRO DE'||ÚTILES DE ESCRITORIO POR EL COMPROBANTE NRO.1143002 DE LA FECHA S/G. NOTA CITE RIBB/UAF/SCO N°009/25 (HRE-TGL-1773) DE F.28.01.2025 ENVIADA POR EL REGISTRO INTERNACIONAL BOLIVIANO DE BUQUES. DEBITO DE LA LIBRETA 00020061101MIN.DEF.-RIBB-INGRESOS VARIOS USD, COBRO DE UTILES DE ESCRITORIO"/>
    <m/>
    <m/>
    <m/>
    <m/>
    <n v="8.75"/>
    <n v="0"/>
    <n v="60.03"/>
    <n v="0"/>
    <s v="NO_CONCILIADO"/>
  </r>
  <r>
    <x v="0"/>
    <m/>
    <x v="0"/>
    <x v="185"/>
    <s v="D00276020008"/>
    <s v="RVL"/>
    <n v="27602"/>
    <m/>
    <s v="AJUSTE COMPLEMENTARIO POR REVALORIZACION SALDOS DE ACTIVOS DE RESERVA Y OBLIGACIONES MONEDA EXTRANJERA (DOLARES) Saldo MO = -2642622.84 ;Bs/Mo: 6.86000000000 ;Saldo Bs: -18128392.67"/>
    <m/>
    <m/>
    <m/>
    <m/>
    <n v="0"/>
    <n v="0"/>
    <n v="0"/>
    <n v="0.01"/>
    <s v="NO_CONCILIADO"/>
  </r>
  <r>
    <x v="19"/>
    <m/>
    <x v="19"/>
    <x v="186"/>
    <s v="S11434010002"/>
    <s v="CRV"/>
    <n v="1143401"/>
    <m/>
    <s v="||REGULARIZACION DE LA OPERACION N°S1142650, REGISTRADA POR EL DEPTO. DE OPERACIONES DE INVERSION EN F.7.11.2025, EN ATENCION A CORREO ELECTRONICO DE LA CENTRAL DE ABASTECIMIENTO Y SUMINISTRO DE SALUD. A LA LIB.N°00249012001 CEASS USD-ADQUISICIONES UNFPA-OTROS; P/CTA CONS.DE BOLIV. EN CALAMA"/>
    <m/>
    <m/>
    <m/>
    <m/>
    <n v="0"/>
    <n v="121058.24000000001"/>
    <n v="0"/>
    <n v="830459.53"/>
    <s v="NO_CONCILIADO"/>
  </r>
  <r>
    <x v="0"/>
    <m/>
    <x v="0"/>
    <x v="186"/>
    <s v="D00276090009"/>
    <s v="RVL"/>
    <n v="27609"/>
    <m/>
    <s v="AJUSTE COMPLEMENTARIO POR REVALORIZACION SALDOS DE ACTIVOS DE RESERVA Y OBLIGACIONES MONEDA EXTRANJERA (DOLARES) Saldo MO = -4669023.04 ;Bs/Mo: 6.86000000000 ;Saldo Bs: -32029498.07"/>
    <m/>
    <m/>
    <m/>
    <m/>
    <n v="0"/>
    <n v="0"/>
    <n v="0.02"/>
    <n v="0"/>
    <s v="NO_CONCILIADO"/>
  </r>
  <r>
    <x v="6"/>
    <m/>
    <x v="6"/>
    <x v="187"/>
    <s v="O23500920002"/>
    <s v="BOD"/>
    <n v="2350092"/>
    <m/>
    <s v="00010011102 DEPOSITO DE EFECTIVO, DEPOSITANTE: YHAMILA MAYDE QUISPE MAMANI, CONCEPTO: RECAUDACION TIMBRES, CUENTA DE DEPOSITO: CUENTA UNICA DEL TESORO EN DOLARES AMERICANOS"/>
    <m/>
    <m/>
    <m/>
    <m/>
    <n v="0"/>
    <n v="50"/>
    <n v="0"/>
    <n v="343"/>
    <s v="NO_CONCILIADO"/>
  </r>
  <r>
    <x v="5"/>
    <m/>
    <x v="5"/>
    <x v="187"/>
    <s v="G33803760001"/>
    <s v="NTI"/>
    <n v="20664"/>
    <m/>
    <s v="PAGO A CAF PRÉSTAMO CFA005802 VCTO. 20-11-2025 POR CUENTA DE TGN, SEGÚN NOTA MEFP/VTCP/DGCP/UODP N° 533/2025 DE 12-11-2025, VALOR 20-11-2025 CAPITAL USD 2.903.008,94 INTERESES USD 525.889,10 CTA. 5970 CUENTA UNICA DEL TESORO DOLARES AMERICANOS LIB. 00099021001"/>
    <m/>
    <m/>
    <m/>
    <m/>
    <n v="3428898.04"/>
    <n v="0"/>
    <n v="23522240.550000001"/>
    <n v="0"/>
    <s v="NO_CONCILIADO"/>
  </r>
  <r>
    <x v="5"/>
    <m/>
    <x v="5"/>
    <x v="187"/>
    <s v="G33803770001"/>
    <s v="NTI"/>
    <n v="20647"/>
    <m/>
    <s v="PAGO PRÉSTAMO BID 803-SF-BO VCTO. 20-11-2025 POR CUENTA DE TGN, SEGÚN NOTA MEFP/VTCP/DGCP/UODP N° 533/2025 DE 12-11-2025, VALOR 20-11-2025 CAPITAL USD 83.325,60 INTERESES USD 3.333,02 CTA. 5970 CUENTA UNICA DEL TESORO DOLARES AMERICANOS LIB. 00099021001"/>
    <m/>
    <m/>
    <m/>
    <m/>
    <n v="86658.62"/>
    <n v="0"/>
    <n v="594478.13"/>
    <n v="0"/>
    <s v="NO_CONCILIADO"/>
  </r>
  <r>
    <x v="0"/>
    <m/>
    <x v="0"/>
    <x v="187"/>
    <s v="D00276150009"/>
    <s v="RVL"/>
    <n v="27615"/>
    <m/>
    <s v="AJUSTE COMPLEMENTARIO POR REVALORIZACION SALDOS DE ACTIVOS DE RESERVA Y OBLIGACIONES MONEDA EXTRANJERA (DOLARES) Saldo MO = -1175061.42 ;Bs/Mo: 6.86000000000 ;Saldo Bs: -8060921.36"/>
    <m/>
    <m/>
    <m/>
    <m/>
    <n v="0"/>
    <n v="0"/>
    <n v="0.02"/>
    <n v="0"/>
    <s v="NO_CONCILIADO"/>
  </r>
  <r>
    <x v="9"/>
    <m/>
    <x v="9"/>
    <x v="188"/>
    <s v="S11435580001"/>
    <s v="COB"/>
    <n v="1143558"/>
    <m/>
    <s v="'COBRO DE'||ÚTILES DE ESCRITORIO POR EL COMPROBANTE NRO.1143557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5"/>
    <m/>
    <x v="5"/>
    <x v="188"/>
    <s v="G33847920001"/>
    <s v="NTI"/>
    <n v="20641"/>
    <m/>
    <s v="PAGO A BID PRÉSTAMO 1057-SF-BO VCTO. 23-11-2025 POR CUENTA DE TGN , NTI. 20641 VALOR 24-11-2025 CAPITAL USD 312.091,23 INTERESES USD 94.396,91 CTA. 5970 CUENTA UNICA DEL TESORO DOLARES AMERICANOS LIB. 00099021001"/>
    <m/>
    <m/>
    <m/>
    <m/>
    <n v="406488.14"/>
    <n v="0"/>
    <n v="2788508.64"/>
    <n v="0"/>
    <s v="NO_CONCILIADO"/>
  </r>
  <r>
    <x v="5"/>
    <m/>
    <x v="5"/>
    <x v="188"/>
    <s v="G33847910001"/>
    <s v="NTI"/>
    <n v="20636"/>
    <m/>
    <s v="PAGO A BID PRÉSTAMO 1056-SF-BO VCTO. 23-11-2025 POR CUENTA DE TGN , NTI. 20636 VALOR 24-11-2025 CAPITAL USD 13.761,77 INTERESES USD 4.162,46 CTA. 5970 CUENTA UNICA DEL TESORO DOLARES AMERICANOS LIB. 00099021001"/>
    <m/>
    <m/>
    <m/>
    <m/>
    <n v="17924.23"/>
    <n v="0"/>
    <n v="122960.22"/>
    <n v="0"/>
    <s v="NO_CONCILIADO"/>
  </r>
  <r>
    <x v="5"/>
    <m/>
    <x v="5"/>
    <x v="188"/>
    <s v="G33847930001"/>
    <s v="NTI"/>
    <n v="20645"/>
    <m/>
    <s v="PAGO A BID PRÉSTAMO 1743-SF-BO VCTO. 23-11-2025 POR CUENTA DE TGN , NTI. 20645 VALOR 24-11-2025 CAPITAL USD 250.000,00 INTERESES USD 108.383,56 CTA. 5970 CUENTA UNICA DEL TESORO DOLARES AMERICANOS LIB. 00099021001"/>
    <m/>
    <m/>
    <m/>
    <m/>
    <n v="358383.56"/>
    <n v="0"/>
    <n v="2458511.2200000002"/>
    <n v="0"/>
    <s v="NO_CONCILIADO"/>
  </r>
  <r>
    <x v="0"/>
    <m/>
    <x v="0"/>
    <x v="188"/>
    <s v="D00276350010"/>
    <s v="RVL"/>
    <n v="27635"/>
    <m/>
    <s v="AJUSTE COMPLEMENTARIO POR REVALORIZACION SALDOS DE ACTIVOS DE RESERVA Y OBLIGACIONES MONEDA EXTRANJERA (DOLARES) Saldo MO = -426734.20 ;Bs/Mo: 6.86000000000 ;Saldo Bs: -2927396.59"/>
    <m/>
    <m/>
    <m/>
    <m/>
    <n v="0"/>
    <n v="0"/>
    <n v="0"/>
    <n v="0.02"/>
    <s v="NO_CONCILIADO"/>
  </r>
  <r>
    <x v="5"/>
    <m/>
    <x v="5"/>
    <x v="189"/>
    <s v="G33854670001"/>
    <s v="NTI"/>
    <n v="20824"/>
    <m/>
    <s v="PAGO A BID PRÉSTAMO 2880/BL-BO VCTO. 25-11-2025 POR CUENTA DE TGN, SEGÚN NOTA MEFP/VTCP/DGCP/UODP N° 545/2025 DE 24-11-2025, VALOR 25-11-2025 INTERESES USD 1.457,14 CTA. 5970 CUENTA UNICA DEL TESORO DOLARES AMERICANOS LIB. 00099021001"/>
    <m/>
    <m/>
    <m/>
    <m/>
    <n v="1457.14"/>
    <n v="0"/>
    <n v="9995.98"/>
    <n v="0"/>
    <s v="NO_CONCILIADO"/>
  </r>
  <r>
    <x v="5"/>
    <m/>
    <x v="5"/>
    <x v="189"/>
    <s v="G33854660001"/>
    <s v="NTI"/>
    <n v="20672"/>
    <m/>
    <s v="PAGO A BID PRÉSTAMO 2880/BL-BO VCTO. 25-11-2025 POR CUENTA DE TGN, SEGÚN NOTA MEFP/VTCP/DGCP/UODP N° 545/2025 DE 24-11-2025, VALOR 25-11-2025 CAPITAL USD 8.879,74 INTERESES USD 9.032,98 COMISIONES USD 108,37 CTA. 5970 CUENTA UNICA DEL TESORO DOLARES AMERICANOS LIB. 00099021001"/>
    <m/>
    <m/>
    <m/>
    <m/>
    <n v="18021.09"/>
    <n v="0"/>
    <n v="123624.68"/>
    <n v="0"/>
    <s v="NO_CONCILIADO"/>
  </r>
  <r>
    <x v="5"/>
    <m/>
    <x v="5"/>
    <x v="189"/>
    <s v="G33854650001"/>
    <s v="NTI"/>
    <n v="20675"/>
    <m/>
    <s v="PAGO A BID PRÉSTAMO 2880/BL-BO VCTO. 25-11-2025 POR CUENTA DE TGN, SEGÚN NOTA MEFP/VTCP/DGCP/UODP N° 545/2025 DE 24-11-2025, VALOR 25-11-2025 INTERESES USD 103,52 CTA. 5970 CUENTA UNICA DEL TESORO DOLARES AMERICANOS LIB. 00099021001"/>
    <m/>
    <m/>
    <m/>
    <m/>
    <n v="103.52"/>
    <n v="0"/>
    <n v="710.15"/>
    <n v="0"/>
    <s v="NO_CONCILIADO"/>
  </r>
  <r>
    <x v="5"/>
    <m/>
    <x v="5"/>
    <x v="189"/>
    <s v="G33854680001"/>
    <s v="NTI"/>
    <n v="20839"/>
    <m/>
    <s v="PAGO A BID PRÉSTAMO 2880/BL-BO VCTO. 25-11-2025 POR CUENTA DE TGN, SEGÚN NOTA MEFP/VTCP/DGCP/UODP N° 545/2025 DE 24-11-2025, VALOR 25-11-2025 CAPITAL USD 99.554,71 INTERESES USD 66.653,50 COMISIONES USD 1.812,67 CTA. 5970 CUENTA UNICA DEL TESORO DOLARES AMERICANOS LIB. 00099021001"/>
    <m/>
    <m/>
    <m/>
    <m/>
    <n v="168020.88"/>
    <n v="0"/>
    <n v="1152623.24"/>
    <n v="0"/>
    <s v="NO_CONCILIADO"/>
  </r>
  <r>
    <x v="5"/>
    <m/>
    <x v="5"/>
    <x v="189"/>
    <s v="G33854560001"/>
    <s v="NTI"/>
    <n v="20618"/>
    <m/>
    <s v="PAGO A BID PRÉSTAMO 2951/BL-BO VCTO. 25-11-2025 POR CUENTA DE TGN, SEGÚN NOTA MEFP/VTCP/DGCP/UODP N° 545/2025 DE 24-11-2025, VALOR 25-11-2025 INTERESES USD 18.334,25 CTA. 5970 CUENTA UNICA DEL TESORO DOLARES AMERICANOS LIB. 00099021001"/>
    <m/>
    <m/>
    <m/>
    <m/>
    <n v="18334.25"/>
    <n v="0"/>
    <n v="125772.96"/>
    <n v="0"/>
    <s v="NO_CONCILIADO"/>
  </r>
  <r>
    <x v="9"/>
    <m/>
    <x v="9"/>
    <x v="189"/>
    <s v="S11436530001"/>
    <s v="COB"/>
    <n v="1143653"/>
    <m/>
    <s v="'COBRO DE'||ÚTILES DE ESCRITORIO POR EL COMPROBANTE NRO.1143651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189"/>
    <s v="S11436900002"/>
    <s v="CRV"/>
    <n v="1143690"/>
    <m/>
    <s v="||TRANSFERENCIA DE FONDOS S/G.CITE: MEFP/VTCP/DGPOT/UPCFTGN/N°1202/2025 DE LA FECHA DEL MIN.DE ECONOMIA Y FINANZAS PUBLICAS. (HRE-TSO-1679). ABONO A LA LIBRETA N°00513012005 YPFB - OPERACIONES EXTRAORDINARIAS USD."/>
    <m/>
    <m/>
    <m/>
    <m/>
    <n v="0"/>
    <n v="32181645.16"/>
    <n v="0"/>
    <n v="220766085.80000001"/>
    <s v="NO_CONCILIADO"/>
  </r>
  <r>
    <x v="0"/>
    <m/>
    <x v="0"/>
    <x v="189"/>
    <s v="D00276410010"/>
    <s v="RVL"/>
    <n v="27641"/>
    <m/>
    <s v="AJUSTE COMPLEMENTARIO POR REVALORIZACION SALDOS DE ACTIVOS DE RESERVA Y OBLIGACIONES MONEDA EXTRANJERA (DOLARES) Saldo MO = -32413119.72 ;Bs/Mo: 6.86000000000 ;Saldo Bs: -222354001.26"/>
    <m/>
    <m/>
    <m/>
    <m/>
    <n v="0"/>
    <n v="0"/>
    <n v="0"/>
    <n v="0.02"/>
    <s v="NO_CONCILIADO"/>
  </r>
  <r>
    <x v="5"/>
    <m/>
    <x v="5"/>
    <x v="190"/>
    <s v="G33869680001"/>
    <s v="NTI"/>
    <n v="20617"/>
    <m/>
    <s v="PAGO A BID PRÉSTAMO 2971/BL-BO VCTO. 26-11-2025 POR CUENTA DE TGN, SEGÚN NOTA MEFP/VTCP/DGCP/UODP N° 545/2025 DE 24-11-2025, VALOR 26-11-2025 CAPITAL USD 1.766.666,67 INTERESES USD 1.501.754,57 CTA. 5970 CUENTA UNICA DEL TESORO DOLARES AMERICANOS LIB. 00099021001"/>
    <m/>
    <m/>
    <m/>
    <m/>
    <n v="3268421.24"/>
    <n v="0"/>
    <n v="22421369.710000001"/>
    <n v="0"/>
    <s v="NO_CONCILIADO"/>
  </r>
  <r>
    <x v="9"/>
    <m/>
    <x v="9"/>
    <x v="190"/>
    <s v="S11437470001"/>
    <s v="COB"/>
    <n v="1143747"/>
    <m/>
    <s v="'COBRO DE'||ÚTILES DE ESCRITORIO POR EL COMPROBANTE NRO.1143746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0"/>
    <m/>
    <x v="0"/>
    <x v="190"/>
    <s v="D00276470010"/>
    <s v="RVL"/>
    <n v="27647"/>
    <m/>
    <s v="AJUSTE COMPLEMENTARIO POR REVALORIZACION SALDOS DE ACTIVOS DE RESERVA Y OBLIGACIONES MONEDA EXTRANJERA (DOLARES) Saldo MO = -29200721.50 ;Bs/Mo: 6.86000000000 ;Saldo Bs: -200316949.47"/>
    <m/>
    <m/>
    <m/>
    <m/>
    <n v="0"/>
    <n v="0"/>
    <n v="0"/>
    <n v="0.02"/>
    <s v="NO_CONCILIADO"/>
  </r>
  <r>
    <x v="1"/>
    <m/>
    <x v="1"/>
    <x v="191"/>
    <s v="S11438110002"/>
    <s v="CRV"/>
    <n v="1143811"/>
    <m/>
    <s v="||TRANSFERENCIA DE FONDOS S/G.CITE: MEFP/VTCP/DGPOT/UPCFTGN/N°1210/2025 DE LA FECHA DEL MINISTERIO DE ECONOMIA Y FINANZAS PUBLICAS. (HRE-TSO-1684). ABONO A LA LIBRETA N°00513012005 YPFB - OPERACIONES EXTRAORDINARIAS USD."/>
    <m/>
    <m/>
    <m/>
    <m/>
    <n v="0"/>
    <n v="8758075.3699999992"/>
    <n v="0"/>
    <n v="60080397.039999999"/>
    <s v="NO_CONCILIADO"/>
  </r>
  <r>
    <x v="0"/>
    <m/>
    <x v="0"/>
    <x v="191"/>
    <s v="D00276530010"/>
    <s v="RVL"/>
    <n v="27653"/>
    <m/>
    <s v="AJUSTE COMPLEMENTARIO POR REVALORIZACION SALDOS DE ACTIVOS DE RESERVA Y OBLIGACIONES MONEDA EXTRANJERA (DOLARES) Saldo MO = -317382.35 ;Bs/Mo: 6.86000000000 ;Saldo Bs: -2177242.93"/>
    <m/>
    <m/>
    <m/>
    <m/>
    <n v="0"/>
    <n v="0"/>
    <n v="0.01"/>
    <n v="0"/>
    <s v="NO_CONCILIADO"/>
  </r>
  <r>
    <x v="9"/>
    <m/>
    <x v="9"/>
    <x v="192"/>
    <s v="S11439650001"/>
    <s v="COB"/>
    <n v="1143965"/>
    <m/>
    <s v="'COBRO DE'||ÚTILES DE ESCRITORIO POR EL COMPROBANTE N° 1143956 Y NOTA CITE: RIBB/UAF/SCO N°009/25 DEL REGISTRO INTERNACIONAL BOLIVIANO DE BUQUES DE FECHA 29/01/2025 (HRE-TGL-1880). (SECTOR PÚBLICO). DÉBITO DE LA LIBRETA 00020061101 MIN.DEF.-RIBB-ING.VARIOS USD."/>
    <m/>
    <m/>
    <m/>
    <m/>
    <n v="8.75"/>
    <n v="0"/>
    <n v="60.03"/>
    <n v="0"/>
    <s v="NO_CONCILIADO"/>
  </r>
  <r>
    <x v="0"/>
    <m/>
    <x v="0"/>
    <x v="192"/>
    <s v="D00276580012"/>
    <s v="RVL"/>
    <n v="27658"/>
    <m/>
    <s v="AJUSTE COMPLEMENTARIO POR REVALORIZACION SALDOS DE ACTIVOS DE RESERVA Y OBLIGACIONES MONEDA EXTRANJERA (DOLARES) Saldo MO = -5021822.51 ;Bs/Mo: 6.86000000000 ;Saldo Bs: -34449702.41"/>
    <m/>
    <m/>
    <m/>
    <m/>
    <n v="0"/>
    <n v="0"/>
    <n v="0"/>
    <n v="0.01"/>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1">
  <r>
    <x v="0"/>
    <n v="1"/>
    <x v="0"/>
    <x v="0"/>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0"/>
    <n v="1"/>
    <x v="0"/>
    <x v="1"/>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1"/>
    <n v="2"/>
    <x v="1"/>
    <x v="1"/>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2"/>
    <n v="1"/>
    <x v="2"/>
    <x v="2"/>
    <n v="391"/>
    <s v="00190012002"/>
    <s v="De: 00099014102 A:00190012002 Transferencia de recursos a solicitud de la Unidad de Administración e Información Salarial mediante nota CITE: MEFP/VTCP/DGPOT/UAIS/No. 002/2025 para atender la solicitud de la Autoridad Jurisdiccional Adminis"/>
    <m/>
    <m/>
    <m/>
    <m/>
    <m/>
    <m/>
    <n v="0"/>
    <n v="3389.16"/>
    <n v="3389.16"/>
  </r>
  <r>
    <x v="3"/>
    <n v="1"/>
    <x v="3"/>
    <x v="3"/>
    <n v="405"/>
    <s v="00291012009"/>
    <s v="De: 00291012009 A:00099021001 De: 00291012009 A:00099021001 Transferencia a solicitud de la Dirección General de Crédito Público mediante nota CITE: MEFP/VTCP/DGCP/UODP/N°013/2025 en cumplimiento a lo establecido en el parágrafo III de la D"/>
    <m/>
    <m/>
    <m/>
    <m/>
    <m/>
    <m/>
    <n v="1396231.37"/>
    <n v="0"/>
    <n v="1396231.37"/>
  </r>
  <r>
    <x v="4"/>
    <n v="12"/>
    <x v="4"/>
    <x v="4"/>
    <n v="423"/>
    <s v="00081127004"/>
    <s v="De: 00081127004 A:00066047003 Transferencia de recursos a solicitud del Ministerio de Obras Públicas, Servicios y Vivienda mediante nota CITE: CAR/MOPSV/VMT/DGTA/UTA N°0022/2025 cierre Proyecto Mejoramiento y Ampliación del Aeropuerto de Gu"/>
    <m/>
    <m/>
    <m/>
    <m/>
    <m/>
    <m/>
    <n v="0.01"/>
    <n v="0"/>
    <n v="0.01"/>
  </r>
  <r>
    <x v="5"/>
    <n v="5"/>
    <x v="5"/>
    <x v="4"/>
    <n v="422"/>
    <s v="00046057009"/>
    <s v="De: 00099021001 A:00046057009 Transferencia de recursos a solicitud del Ministerio de Salud y Deportes mediante nota CITE: MSyD/DGP/UGESPRO/FRISDP/CE/7/2025 (operación bimonetaria), para la ejecución del Programa Mejora en la Accesibilidad"/>
    <m/>
    <m/>
    <m/>
    <m/>
    <m/>
    <m/>
    <n v="0"/>
    <n v="556540.96"/>
    <n v="556540.96"/>
  </r>
  <r>
    <x v="3"/>
    <n v="1"/>
    <x v="3"/>
    <x v="5"/>
    <n v="554"/>
    <s v="00291012009"/>
    <s v="De: 00291012009 A:00099021001 Transferencia de recursos a solicitud de la Dirección General de Crédito Público mediante nota CITE: MEFP/VTCP/DGCP/UODP/N°111/2025 en cumplimiento a lo establecido en el parágrafo III de la Disposición Adicion"/>
    <m/>
    <m/>
    <m/>
    <m/>
    <m/>
    <m/>
    <n v="5253790.47"/>
    <n v="0"/>
    <n v="5253790.47"/>
  </r>
  <r>
    <x v="6"/>
    <n v="1"/>
    <x v="6"/>
    <x v="5"/>
    <n v="557"/>
    <s v="00253014115"/>
    <s v="De: 00253014115 A:00099021001 Transferencia de recursos a solicitud de la Dirección General de Crédito Público mediante nota CITE: MEFP/VTCP/DGCP/UODP/N°111/2025 en cumplimiento a lo establecido en el parágrafo III de la Disposición Adicion"/>
    <m/>
    <m/>
    <m/>
    <m/>
    <m/>
    <m/>
    <n v="66186.720000000001"/>
    <n v="0"/>
    <n v="66186.720000000001"/>
  </r>
  <r>
    <x v="0"/>
    <n v="1"/>
    <x v="0"/>
    <x v="5"/>
    <n v="555"/>
    <s v="00086011101"/>
    <s v="De: 00086011101 A:00099021001 Transferencia de recursos a solicitud de la Dirección General de Crédito Público mediante nota CITE: MEFP/VTCP/DGCP/UODP/N°111/2025 en cumplimiento a lo establecido en el parágrafo III de la Disposición Adicion"/>
    <m/>
    <m/>
    <m/>
    <m/>
    <m/>
    <m/>
    <n v="322249.19"/>
    <n v="0"/>
    <n v="322249.19"/>
  </r>
  <r>
    <x v="6"/>
    <n v="1"/>
    <x v="6"/>
    <x v="6"/>
    <n v="665"/>
    <s v="00253014306"/>
    <s v="De: 00099021001 A:00253014306 Transferencia de recursos a solicitud de la Entidad Ejecutora de Medio Ambiente y Agua dependiente del Ministerio de Medio Ambiente y Agua mediante nota CITE: GM-0209-EMAGUA/2025 (operación bimonetaria), para"/>
    <m/>
    <m/>
    <m/>
    <m/>
    <m/>
    <m/>
    <n v="0"/>
    <n v="13720000"/>
    <n v="13720000"/>
  </r>
  <r>
    <x v="6"/>
    <n v="1"/>
    <x v="6"/>
    <x v="6"/>
    <n v="666"/>
    <s v="00253014307"/>
    <s v="De: 00099021001 A:00253014307 Transferencia de recursos a solicitud de la Entidad Ejecutora de Medio Ambiente y Agua dependiente del Ministerio de Medio Ambiente y Agua mediante nota CITE: GM-0209-EMAGUA/2025 (operación bimonetaria), para"/>
    <m/>
    <m/>
    <m/>
    <m/>
    <m/>
    <m/>
    <n v="0"/>
    <n v="1334482.6599999999"/>
    <n v="1334482.6599999999"/>
  </r>
  <r>
    <x v="4"/>
    <n v="1"/>
    <x v="4"/>
    <x v="7"/>
    <n v="749"/>
    <s v="00081011101"/>
    <s v="De: 00081011101 A:00066011102 Transferencia de recursos a solicitud del Ministerio de Obras Públicas, Servicios y Vivienda mediante nota CITE: MOPSV/DGAA/N°184/2025 Informe INF/MOPSV/VMT/DGTA/UTA N° 0085/2025 E/2025-02012 para el pago de co"/>
    <m/>
    <m/>
    <m/>
    <m/>
    <m/>
    <m/>
    <n v="2132.3200000000002"/>
    <n v="0"/>
    <n v="2132.3200000000002"/>
  </r>
  <r>
    <x v="6"/>
    <n v="1"/>
    <x v="6"/>
    <x v="8"/>
    <n v="850"/>
    <s v="00253014306"/>
    <s v="De: 00253014306 A:00099021001 Transferencia de recursos a favor del Tesoro General de la Nación a solicitud de la Entidad Ejecutora de Medio Ambiente y Agua dependiente del Ministerio de Medio Ambiente y Agua mediante nota CITE: GM-0250-EM"/>
    <m/>
    <m/>
    <m/>
    <m/>
    <m/>
    <m/>
    <n v="54273.3"/>
    <n v="0"/>
    <n v="54273.3"/>
  </r>
  <r>
    <x v="6"/>
    <n v="1"/>
    <x v="6"/>
    <x v="8"/>
    <n v="851"/>
    <s v="00253018011"/>
    <s v="De: 00253018011 A:00099021001 Transferencia de recursos a favor del Tesoro General de la Nación a solicitud de la Entidad Ejecutora de Medio Ambiente y Agua dependiente del Ministerio de Medio Ambiente y Agua mediante nota CITE: GM-0250-EM"/>
    <m/>
    <m/>
    <m/>
    <m/>
    <m/>
    <m/>
    <n v="12437.15"/>
    <n v="0"/>
    <n v="12437.15"/>
  </r>
  <r>
    <x v="6"/>
    <n v="1"/>
    <x v="6"/>
    <x v="8"/>
    <n v="852"/>
    <s v="00253018012"/>
    <s v="De: 00253018012 A:00099021001 Transferencia de recursos a favor del Tesoro General de la Nación a solicitud de la Entidad Ejecutora de Medio Ambiente y Agua dependiente del Ministerio de Medio Ambiente y Agua mediante nota CITE: GM-0250-EM"/>
    <m/>
    <m/>
    <m/>
    <m/>
    <m/>
    <m/>
    <n v="8544.74"/>
    <n v="0"/>
    <n v="8544.74"/>
  </r>
  <r>
    <x v="6"/>
    <n v="1"/>
    <x v="6"/>
    <x v="8"/>
    <n v="853"/>
    <s v="00253014306"/>
    <s v="De: 00253014306 A:00099021001 Transferencia de recursos a favor del Tesoro General de la Nación a solicitud de la Entidad Ejecutora de Medio Ambiente y Agua dependiente del Ministerio de Medio Ambiente y Agua mediante nota CITE: GM-0250-EM"/>
    <m/>
    <m/>
    <m/>
    <m/>
    <m/>
    <m/>
    <n v="138656.03"/>
    <n v="0"/>
    <n v="138656.03"/>
  </r>
  <r>
    <x v="6"/>
    <n v="1"/>
    <x v="6"/>
    <x v="8"/>
    <n v="854"/>
    <s v="00253014307"/>
    <s v="De: 00253014307 A:00099021001 Transferencia de recursos a favor del Tesoro General de la Nación a solicitud de la Entidad Ejecutora de Medio Ambiente y Agua dependiente del Ministerio de Medio Ambiente y Agua mediante nota CITE: GM-0250-EM"/>
    <m/>
    <m/>
    <m/>
    <m/>
    <m/>
    <m/>
    <n v="72"/>
    <n v="0"/>
    <n v="72"/>
  </r>
  <r>
    <x v="6"/>
    <n v="1"/>
    <x v="6"/>
    <x v="8"/>
    <n v="855"/>
    <s v="00253018011"/>
    <s v="De: 00253018011 A:00099021001 Transferencia de recursos a favor del Tesoro General de la Nación a solicitud de la Entidad Ejecutora de Medio Ambiente y Agua dependiente del Ministerio de Medio Ambiente y Agua mediante nota CITE: GM-0250-EM"/>
    <m/>
    <m/>
    <m/>
    <m/>
    <m/>
    <m/>
    <n v="32337.05"/>
    <n v="0"/>
    <n v="32337.05"/>
  </r>
  <r>
    <x v="6"/>
    <n v="1"/>
    <x v="6"/>
    <x v="8"/>
    <n v="856"/>
    <s v="00253018012"/>
    <s v="De: 00253018012 A:00099021001 Transferencia de recursos a favor del Tesoro General de la Nación a solicitud de la Entidad Ejecutora de Medio Ambiente y Agua dependiente del Ministerio de Medio Ambiente y Agua mediante nota CITE: GM-0250-EM"/>
    <m/>
    <m/>
    <m/>
    <m/>
    <m/>
    <m/>
    <n v="14954.82"/>
    <n v="0"/>
    <n v="14954.82"/>
  </r>
  <r>
    <x v="0"/>
    <n v="7"/>
    <x v="0"/>
    <x v="8"/>
    <n v="847"/>
    <s v="00086077012"/>
    <s v="De: 00066047005 A:00086077012 Transferencia de recursos a solicitud del Ministerio de Planificación del Desarrollo mediante nota CITE: MPD/VIPFE/DGPP/UP-NE 0534/2025, para el financiamiento del Programa Multisectorial de Preinversión II – P"/>
    <m/>
    <m/>
    <m/>
    <m/>
    <m/>
    <m/>
    <n v="0"/>
    <n v="98000"/>
    <n v="98000"/>
  </r>
  <r>
    <x v="1"/>
    <n v="2"/>
    <x v="1"/>
    <x v="9"/>
    <n v="904"/>
    <s v="00099021001"/>
    <s v="De: 00099021001 A:00020031101 Transferencia de recursos, a solicitud del Comando General del Ejercito mediante nota CITE: DGAFE. UF. SECC. CONTAB. N°24/25, y en virtud a la nota MEFP/VPCF/DGCF/UCI NI N°0058/2025 en la que solicita la devolu"/>
    <m/>
    <m/>
    <m/>
    <m/>
    <m/>
    <m/>
    <n v="1106"/>
    <n v="0"/>
    <n v="1106"/>
  </r>
  <r>
    <x v="4"/>
    <n v="1"/>
    <x v="4"/>
    <x v="10"/>
    <n v="1179"/>
    <s v="00081011108"/>
    <s v="De: 00099021001 A:00081011108 Transferencia de recursos a solicitud del Ministerio de Obras Públicas, Servicios y Vivienda mediante nota CITE: MOPSV/DGAA/N°257/2025 (operación bimonetaria) correspondiente a depósitos por concepto de las rec"/>
    <m/>
    <m/>
    <m/>
    <m/>
    <m/>
    <m/>
    <n v="0"/>
    <n v="3453.94"/>
    <n v="3453.94"/>
  </r>
  <r>
    <x v="6"/>
    <n v="1"/>
    <x v="6"/>
    <x v="11"/>
    <n v="1247"/>
    <s v="00253014306"/>
    <s v="De: 00099021001 A:00253014306 Transferencia de recursos a solicitud de la Entidad Ejecutora de Medio Ambiente y Agua dependiente del Ministerio de Medio Ambiente y Agua mediante nota CITE: GM-0328-EMAGUA/2025 (operación bimonetaria), para e"/>
    <m/>
    <m/>
    <m/>
    <m/>
    <m/>
    <m/>
    <n v="0"/>
    <n v="8232000"/>
    <n v="8232000"/>
  </r>
  <r>
    <x v="0"/>
    <n v="1"/>
    <x v="0"/>
    <x v="12"/>
    <n v="1327"/>
    <s v="00086014102"/>
    <s v="De: 00086014102 A:00066011102 De: 00086014102 A:00066011102 Débito Automático (DA) según CITE: MPD/VIPFE/DGPP/UP-NE 0510/2025, Inf. Legal MPD/VIPFE/DGPP/UP-INF 0179/2025 e Inf. Técnico MPD/VIPFE/DGPP/UP-INF 0165/2025 y la nota de la DGAJ de"/>
    <m/>
    <m/>
    <m/>
    <m/>
    <m/>
    <m/>
    <n v="11945.65"/>
    <n v="0"/>
    <n v="11945.65"/>
  </r>
  <r>
    <x v="5"/>
    <n v="20"/>
    <x v="5"/>
    <x v="13"/>
    <n v="1356"/>
    <s v="00046207001"/>
    <s v="De: 00099021001 A:00046207001 Transferencia de recursos a solicitud del Ministerio de Salud y Deportes mediante nota CITE: MSyD/DPCH/PGBID5376/CE/470/2025 (operación bimonetaria), para la ejecución del Programa Apoyo a Poblaciones Vulnerabl"/>
    <m/>
    <m/>
    <m/>
    <m/>
    <m/>
    <m/>
    <n v="0"/>
    <n v="6860000"/>
    <n v="6860000"/>
  </r>
  <r>
    <x v="5"/>
    <n v="5"/>
    <x v="5"/>
    <x v="14"/>
    <n v="1494"/>
    <s v="00046057009"/>
    <s v="De: 00099021001 A:00046057009 Transferencia de recursos a solicitud del Ministerio de Salud y Deportes mediante nota CITE: MSyD/DGP/UGESPRO/FRISDP/CE/16/2025 (operación bimonetaria), para la ejecución del Programa Mejora en la Accesibilidad"/>
    <m/>
    <m/>
    <m/>
    <m/>
    <m/>
    <m/>
    <n v="0"/>
    <n v="2058000"/>
    <n v="2058000"/>
  </r>
  <r>
    <x v="0"/>
    <n v="4"/>
    <x v="0"/>
    <x v="15"/>
    <n v="1642"/>
    <s v="00086041001"/>
    <s v="De: 00066031021 A:00086041001 Transferencia de recursos a solicitud del Ministerio de Planificación del Desarrollo mediante nota CITE: MPD/VIPFE/DGGFE/UAP-NE 1256/2025, Proyecto Construcción Presa Laguna Laurawani – Batallas CIF UAP/JAP/133"/>
    <m/>
    <m/>
    <m/>
    <m/>
    <m/>
    <m/>
    <n v="0"/>
    <n v="4304059.95"/>
    <n v="4304059.95"/>
  </r>
  <r>
    <x v="0"/>
    <n v="4"/>
    <x v="0"/>
    <x v="15"/>
    <n v="1643"/>
    <s v="00086041001"/>
    <s v="De: 00066031023 A:00086041001 Transferencia de recursos a solicitud del Ministerio de Planificación del Desarrollo mediante nota CITE: MPD/VIPFE/DGGFE/UAP-NE 1256/2025, Proyecto Construcción Presa Laguna Laurawani – Batallas CIF UAP/JAP/133"/>
    <m/>
    <m/>
    <m/>
    <m/>
    <m/>
    <m/>
    <n v="0"/>
    <n v="744388.52"/>
    <n v="744388.52"/>
  </r>
  <r>
    <x v="1"/>
    <n v="2"/>
    <x v="1"/>
    <x v="16"/>
    <n v="1682"/>
    <s v="00099021001"/>
    <s v="De: 00287100001 A:00099021001 Transferencia de recursos a solicitud del Fondo Nacional de Inversión Productiva y Social mediante nota CITE: CAR/FPS/GAF/UF/TES/TRL N°0070/2025 por concepto de devolución de anticipo convenio FOCIPP Proyecto I"/>
    <m/>
    <m/>
    <m/>
    <m/>
    <m/>
    <m/>
    <n v="0"/>
    <n v="44286"/>
    <n v="44286"/>
  </r>
  <r>
    <x v="7"/>
    <n v="4"/>
    <x v="7"/>
    <x v="17"/>
    <n v="1853"/>
    <s v="00041041001"/>
    <s v="De: 00066031025 A:00041041001 Transferencia de recursos a solicitud del Ministerio de Planificación del Desarrollo mediante nota CITE: MPD/VIPFE/DGGFE/UAP-NE 1358/2025, desembolso UAP/007/2025 CIF Construcción Centro Artesanal Chuquisaca -"/>
    <m/>
    <m/>
    <m/>
    <m/>
    <m/>
    <m/>
    <n v="0"/>
    <n v="8318548.8499999996"/>
    <n v="8318548.8499999996"/>
  </r>
  <r>
    <x v="7"/>
    <n v="4"/>
    <x v="7"/>
    <x v="17"/>
    <n v="1854"/>
    <s v="00041041001"/>
    <s v="De: 00066031032 A:00041041001 Transferencia de recursos a solicitud del Ministerio de Planificación del Desarrollo mediante nota CITE: MPD/VIPFE/DGGFE/UAP-NE 1358/2025, desembolso UAP/007/2025 CIF Construcción Centro Artesanal Chuquisaca -"/>
    <m/>
    <m/>
    <m/>
    <m/>
    <m/>
    <m/>
    <n v="0"/>
    <n v="436312.15"/>
    <n v="436312.15"/>
  </r>
  <r>
    <x v="4"/>
    <n v="1"/>
    <x v="4"/>
    <x v="18"/>
    <n v="1892"/>
    <s v="00081014205"/>
    <s v="De: 00081014205 A:00383014201 Transferencia de recursos a solicitud del Ministerio de Obras Públicas, Servicios y Vivienda mediante nota CITE: MOPSV/DGAA/N°370/2025 Informe Técnico INF/MOPSV/VMTEL/DGSTEL/N°0014/2025 E/2025-05507 en virtud a"/>
    <m/>
    <m/>
    <m/>
    <m/>
    <m/>
    <m/>
    <n v="2353138"/>
    <n v="0"/>
    <n v="2353138"/>
  </r>
  <r>
    <x v="8"/>
    <n v="2"/>
    <x v="8"/>
    <x v="19"/>
    <n v="2114"/>
    <s v="00078021103"/>
    <s v="De: 00099021001 A:00078021103 Transferencia de recursos a solicitud del Fondo de Desarrollo del Sistema Financiero y de Apoyo al Sector Productivo dependiente del Ministerio de Planificación del Desarrollo mediante nota CITE: FSF-DAA-NE- 17"/>
    <m/>
    <m/>
    <m/>
    <m/>
    <m/>
    <m/>
    <n v="0"/>
    <n v="574259.86"/>
    <n v="574259.86"/>
  </r>
  <r>
    <x v="9"/>
    <n v="1"/>
    <x v="9"/>
    <x v="20"/>
    <n v="2278"/>
    <s v="00117012001"/>
    <s v="De: 00117012001 A:00099021001 Transferencia de recursos a favor del TGN a solicitud de la Dirección General de Aeronáutica Civil (DGAC) mediante nota CITE: DGAC/14505/2025 DAF/NE/0120/2025 en el marco de la adenda número 1 al convenio susc"/>
    <m/>
    <m/>
    <m/>
    <m/>
    <m/>
    <m/>
    <n v="4152627.08"/>
    <n v="0"/>
    <n v="4152627.08"/>
  </r>
  <r>
    <x v="1"/>
    <n v="2"/>
    <x v="1"/>
    <x v="21"/>
    <n v="2283"/>
    <s v="00099021001"/>
    <s v="De: 00287102007 A:00099021001 Transferencia de recursos a favor del Tesoro General de la Nación a solicitud del Fondo Nacional de Inversión Productiva y Social mediante nota CITE: FPS/GFA/UFI/TES/TRL/0073/2025 por concepto de multas, corre"/>
    <m/>
    <m/>
    <m/>
    <m/>
    <m/>
    <m/>
    <n v="0"/>
    <n v="2984205.12"/>
    <n v="2984205.12"/>
  </r>
  <r>
    <x v="0"/>
    <n v="7"/>
    <x v="0"/>
    <x v="22"/>
    <n v="2302"/>
    <s v="00086077014"/>
    <s v="De: 00066047005 A:00086077014 Transferencia de recursos a solicitud del Ministerio de Planificación del Desarrollo mediante nota CITE: MPD/VIPFE/DGPP/UP-NE 1056/2025, para el Programa Multisectorial de Preinversión II Promulpre II financiam"/>
    <m/>
    <m/>
    <m/>
    <m/>
    <m/>
    <m/>
    <n v="0"/>
    <n v="150000"/>
    <n v="150000"/>
  </r>
  <r>
    <x v="1"/>
    <n v="2"/>
    <x v="1"/>
    <x v="23"/>
    <n v="2587"/>
    <s v="00099021001"/>
    <s v="De: 00099021001 A:00291024301 Transferencia de recursos a solicitud de la Administradora Boliviana de Carreteras mediante nota CITE: ABC/GNA/SAF/ATE/2025-1141 (operación bimonetaria), para el pago a beneficiarios (TC 6,86) H.R 2025-25634-R."/>
    <m/>
    <m/>
    <m/>
    <m/>
    <m/>
    <m/>
    <n v="27440000"/>
    <n v="0"/>
    <n v="27440000"/>
  </r>
  <r>
    <x v="1"/>
    <n v="2"/>
    <x v="1"/>
    <x v="23"/>
    <n v="2588"/>
    <s v="00099021001"/>
    <s v="De: 00066047003 A:00099021001 Transferencia de recursos a favor del Tesoro General de la Nación a solicitud del Viceministerio de Inversión Pública y Financiamiento Externo dependiente del Ministerio de Planificación del Desarrollo mediante"/>
    <m/>
    <m/>
    <m/>
    <m/>
    <m/>
    <m/>
    <n v="0"/>
    <n v="3164603.76"/>
    <n v="3164603.76"/>
  </r>
  <r>
    <x v="1"/>
    <n v="2"/>
    <x v="1"/>
    <x v="24"/>
    <n v="2877"/>
    <s v="00099021001"/>
    <s v="De: 00099021001 A:00681014103 Transferencia de recursos a solicitud de la Fiscalía General del Estado dependiente del Ministerio Público mediante nota CITE: FGE/DAF/OF.EXT.N°107/2025, Informe Técnico CITE: FGE/JNF/N°02/2025 y la nota intern"/>
    <m/>
    <m/>
    <m/>
    <m/>
    <m/>
    <m/>
    <n v="47364.44"/>
    <n v="0"/>
    <n v="47364.44"/>
  </r>
  <r>
    <x v="1"/>
    <n v="2"/>
    <x v="1"/>
    <x v="24"/>
    <n v="2871"/>
    <s v="00099021001"/>
    <s v="De: 00287102007 A:00099021001 Transferencia de recursos a favor del Tesoro General de la Nación a solicitud del Fondo Nacional de Inversión Productiva y Social mediante nota CITE: FPS/GFA/UFI/TES/TRL/0076/2025 por ejecución de garantías en"/>
    <m/>
    <m/>
    <m/>
    <m/>
    <m/>
    <m/>
    <n v="0"/>
    <n v="1979118.1"/>
    <n v="1979118.1"/>
  </r>
  <r>
    <x v="10"/>
    <n v="1"/>
    <x v="10"/>
    <x v="24"/>
    <n v="2877"/>
    <s v="00681014103"/>
    <s v="De: 00099021001 A:00681014103 Transferencia de recursos a solicitud de la Fiscalía General del Estado dependiente del Ministerio Público mediante nota CITE: FGE/DAF/OF.EXT.N°107/2025, Informe Técnico CITE: FGE/JNF/N°02/2025 y la nota intern"/>
    <m/>
    <m/>
    <m/>
    <m/>
    <m/>
    <m/>
    <n v="0"/>
    <n v="47364.44"/>
    <n v="47364.44"/>
  </r>
  <r>
    <x v="1"/>
    <n v="2"/>
    <x v="1"/>
    <x v="24"/>
    <n v="2876"/>
    <s v="00099021001"/>
    <s v="De: 00099021001 A:00086047010 Transferencia de Recursos a solicitud de la Unidad de Coordinación y Ejecución del Programa Más Inversión para Riego UCEP MI RIEGO dependiente del Ministerio de Medio Ambiente y Agua mediante nota CITE: UCEP-M"/>
    <m/>
    <m/>
    <m/>
    <m/>
    <m/>
    <m/>
    <n v="30912174.390000001"/>
    <n v="0"/>
    <n v="30912174.390000001"/>
  </r>
  <r>
    <x v="1"/>
    <n v="2"/>
    <x v="1"/>
    <x v="25"/>
    <n v="2888"/>
    <s v="00099021001"/>
    <s v="De: 00287102007 A:00099021001 Transferencia de recursos a favor del Tesoro General de la Nación a solicitud del Fondo Nacional de Inversión Productiva y Social mediante nota CITE: FPS/GFA/UFI/TES/TRL/094/2025 por concepto de multas corresp"/>
    <m/>
    <m/>
    <m/>
    <m/>
    <m/>
    <m/>
    <n v="0"/>
    <n v="2128363.64"/>
    <n v="2128363.64"/>
  </r>
  <r>
    <x v="5"/>
    <n v="5"/>
    <x v="5"/>
    <x v="25"/>
    <n v="2887"/>
    <s v="00046057004"/>
    <s v="De: 00046057004 A:00099021001 Transferencia de recursos a favor del Tesoro General de la Nación a solicitud del Programa BID 2614/BL-BO dependiente del Ministerio de Salud y Deportes mediante nota CITE: MSyD/DGP/UGESPRO/FRISDP/CE/24/2025 p"/>
    <m/>
    <m/>
    <m/>
    <m/>
    <m/>
    <m/>
    <n v="311979.40999999997"/>
    <n v="0"/>
    <n v="311979.40999999997"/>
  </r>
  <r>
    <x v="1"/>
    <n v="2"/>
    <x v="1"/>
    <x v="25"/>
    <n v="2909"/>
    <s v="00099021001"/>
    <s v="De: 00099021001 A:00041127001 Transferencia de recursos a solicitud del Programa Conoce Bolivia dependiente del Ministerio de Desarrollo Productivo y Economía Plural mediante nota CITE: CAR/COBOL/DGE/UEPPFE N° 0166/2025 (operación bimonetar"/>
    <m/>
    <m/>
    <m/>
    <m/>
    <m/>
    <m/>
    <n v="25967866.300000001"/>
    <n v="0"/>
    <n v="25967866.300000001"/>
  </r>
  <r>
    <x v="1"/>
    <n v="2"/>
    <x v="1"/>
    <x v="25"/>
    <n v="2911"/>
    <s v="00099021001"/>
    <s v="De: 00099021001 A:00086047006 Transferencia de Recursos a solicitud de la Unidad de Coordinación y Ejecución del Programa Más Inversión para Riego UCEP MI RIEGO dependiente del Ministerio de Medio Ambiente y Agua mediante nota CITE: UCEP-M"/>
    <m/>
    <m/>
    <m/>
    <m/>
    <m/>
    <m/>
    <n v="34915939.990000002"/>
    <n v="0"/>
    <n v="34915939.990000002"/>
  </r>
  <r>
    <x v="1"/>
    <n v="2"/>
    <x v="1"/>
    <x v="25"/>
    <n v="2887"/>
    <s v="00099021001"/>
    <s v="De: 00046057004 A:00099021001 Transferencia de recursos a favor del Tesoro General de la Nación a solicitud del Programa BID 2614/BL-BO dependiente del Ministerio de Salud y Deportes mediante nota CITE: MSyD/DGP/UGESPRO/FRISDP/CE/24/2025 p"/>
    <m/>
    <m/>
    <m/>
    <m/>
    <m/>
    <m/>
    <n v="0"/>
    <n v="311979.40999999997"/>
    <n v="311979.40999999997"/>
  </r>
  <r>
    <x v="3"/>
    <n v="1"/>
    <x v="3"/>
    <x v="26"/>
    <n v="3060"/>
    <s v="00291012009"/>
    <s v="De: 00291012009 A:00099021001 Transferencia de recursos a solicitud de la Dirección General de Crédito Público mediante nota CITE: MEFP/VTCP/DGCP/UODP/N°306/2025 en cumplimiento a lo establecido en el parágrafo III de la Disposición Adicion"/>
    <m/>
    <m/>
    <m/>
    <m/>
    <m/>
    <m/>
    <n v="3621977.73"/>
    <n v="0"/>
    <n v="3621977.73"/>
  </r>
  <r>
    <x v="1"/>
    <n v="2"/>
    <x v="1"/>
    <x v="26"/>
    <n v="3062"/>
    <s v="00099021001"/>
    <s v="De: 00287102001 A:00099021001 Transferencia de recursos a solicitud de la Dirección General de Crédito Público mediante nota CITE: MEFP/VTCP/DGCP/UODP/N°306/2025 en cumplimiento a lo establecido en el parágrafo III de la Disposición Adicion"/>
    <m/>
    <m/>
    <m/>
    <m/>
    <m/>
    <m/>
    <n v="0"/>
    <n v="57499.35"/>
    <n v="57499.35"/>
  </r>
  <r>
    <x v="5"/>
    <n v="2"/>
    <x v="5"/>
    <x v="26"/>
    <n v="3061"/>
    <s v="00046021109"/>
    <s v="De: 00046021109 A:00099021001 Transferencia de recursos a solicitud de la Dirección General de Crédito Público mediante nota CITE: MEFP/VTCP/DGCP/UODP/N°306/2025 en cumplimiento a lo establecido en el parágrafo III de la Disposición Adicion"/>
    <m/>
    <m/>
    <m/>
    <m/>
    <m/>
    <m/>
    <n v="167438.81"/>
    <n v="0"/>
    <n v="167438.81"/>
  </r>
  <r>
    <x v="1"/>
    <n v="2"/>
    <x v="1"/>
    <x v="27"/>
    <n v="3314"/>
    <s v="00099021001"/>
    <s v="De: 00099021001 A:00291014371 De:00099021001 A: 00291014371 Transferencia de recursos a solicitud de la Administradora Boliviana de Carreteras mediante nota CITE: ABC/GNA/SAF/ATE/2025-1233 (operación bimonetaria), para pagos a beneficiarios"/>
    <m/>
    <m/>
    <m/>
    <m/>
    <m/>
    <m/>
    <n v="483232.12"/>
    <n v="0"/>
    <n v="483232.12"/>
  </r>
  <r>
    <x v="1"/>
    <n v="2"/>
    <x v="1"/>
    <x v="28"/>
    <n v="3326"/>
    <s v="00099021001"/>
    <s v="De: 00099021001 A:00212018003 De: 00099021001 A: 00212018003 Transferencia de recursos a solicitud del Ministerio de Desarrollo Rural y Tierras mediante nota CITE: DGAFC-C-EXT No 339/2025 (operación bimonetaria), por pago de honorarios a c"/>
    <m/>
    <m/>
    <m/>
    <m/>
    <m/>
    <m/>
    <n v="39019.68"/>
    <n v="0"/>
    <n v="39019.68"/>
  </r>
  <r>
    <x v="1"/>
    <n v="2"/>
    <x v="1"/>
    <x v="28"/>
    <n v="3328"/>
    <s v="00099021001"/>
    <s v="De: 00099021001 A:00212018002 De: 00099021001 A: 00212018002 Transferencia de recursos a solicitud del Ministerio de Desarrollo Rural y Tierras mediante nota CITE: DGAFC-C-EXT No 338/2025 (operación bimonetaria), por pago de honorarios a c"/>
    <m/>
    <m/>
    <m/>
    <m/>
    <m/>
    <m/>
    <n v="5330.22"/>
    <n v="0"/>
    <n v="5330.22"/>
  </r>
  <r>
    <x v="1"/>
    <n v="2"/>
    <x v="1"/>
    <x v="28"/>
    <n v="3334"/>
    <s v="00099021001"/>
    <s v="De: 00099021001 A:00206054301 De: 00099021001 A:00206054301 Transferencia de recursos a solicitud del Instituto Nacional de Estadística mediante nota CITE: INE-PFSEEPB-UEP-JNAP-TES-N°1514/2025 (operación bimonetaria), en la cual recibe d"/>
    <m/>
    <m/>
    <m/>
    <m/>
    <m/>
    <m/>
    <n v="17150000"/>
    <n v="0"/>
    <n v="17150000"/>
  </r>
  <r>
    <x v="1"/>
    <n v="2"/>
    <x v="1"/>
    <x v="28"/>
    <n v="3330"/>
    <s v="00099021001"/>
    <s v="De: 00099021001 A:00086107011 De: 00099021001 A: 00086107011 Transferencia de recursos a solicitud del Ministerio de Medio Ambiente y Agua mediante nota CITE: UCP-PPRC-UADM-0046-CAR/25 (operación bimonetaria), en la que señala que la Unida"/>
    <m/>
    <m/>
    <m/>
    <m/>
    <m/>
    <m/>
    <n v="41145247.979999997"/>
    <n v="0"/>
    <n v="41145247.979999997"/>
  </r>
  <r>
    <x v="0"/>
    <n v="7"/>
    <x v="0"/>
    <x v="28"/>
    <n v="3332"/>
    <s v="00086071001"/>
    <s v="De: 00066031011 A:00086071001 De: 00066031011 A: 00086071001 Transferencia de recursos a solicitud del Ministerio de Planificación del Desarrollo mediante nota CITE: MPD/VIPFE/DGGFE/UAP- NE 1777/2025 para el desembolso UAP/010/2024 Proyecto"/>
    <m/>
    <m/>
    <m/>
    <m/>
    <m/>
    <m/>
    <n v="0"/>
    <n v="134179.5"/>
    <n v="134179.5"/>
  </r>
  <r>
    <x v="1"/>
    <n v="2"/>
    <x v="1"/>
    <x v="29"/>
    <n v="3353"/>
    <s v="00099021001"/>
    <s v="De: 00099021001 A:00086018064 De: 00099021001 A: 00086018064 Transferencia de recursos a solicitud del Ministerio de Medio Ambiente y Agua mediante notas CITE: MMAYA/DGAA N°265 y 271/2025 (operación bimonetaria), correspondiente al proyecto"/>
    <m/>
    <m/>
    <m/>
    <m/>
    <m/>
    <m/>
    <n v="259762.48"/>
    <n v="0"/>
    <n v="259762.48"/>
  </r>
  <r>
    <x v="1"/>
    <n v="2"/>
    <x v="1"/>
    <x v="30"/>
    <n v="3383"/>
    <s v="00099021001"/>
    <s v="De: 00099021001 A:00514014305 Transferencia de recursos a solicitud de la Empresa Nacional de Electricidad dependiente del Ministerio de Hidrocarburos y Energías mediante nota CITE: ENDE-DEEM-7/3-25, (operación bimonetaria), para cumplir c"/>
    <m/>
    <m/>
    <m/>
    <m/>
    <m/>
    <m/>
    <n v="37044000"/>
    <n v="0"/>
    <n v="37044000"/>
  </r>
  <r>
    <x v="1"/>
    <n v="2"/>
    <x v="1"/>
    <x v="31"/>
    <n v="3414"/>
    <s v="00099021001"/>
    <s v="De: 00099021001 A:00081011108 Transferencia de recursos a solicitud del Ministerio de Obras Públicas, Servicios y Vivienda mediante nota CITE: MOPSV/DGAA/N°487/2025 (operación bimonetaria) correspondiente a depósitos por concepto de las rec"/>
    <m/>
    <m/>
    <m/>
    <m/>
    <m/>
    <m/>
    <n v="5705.53"/>
    <n v="0"/>
    <n v="5705.53"/>
  </r>
  <r>
    <x v="4"/>
    <n v="1"/>
    <x v="4"/>
    <x v="31"/>
    <n v="3414"/>
    <s v="00081011108"/>
    <s v="De: 00099021001 A:00081011108 Transferencia de recursos a solicitud del Ministerio de Obras Públicas, Servicios y Vivienda mediante nota CITE: MOPSV/DGAA/N°487/2025 (operación bimonetaria) correspondiente a depósitos por concepto de las rec"/>
    <m/>
    <m/>
    <m/>
    <m/>
    <m/>
    <m/>
    <n v="0"/>
    <n v="5705.53"/>
    <n v="5705.53"/>
  </r>
  <r>
    <x v="1"/>
    <n v="2"/>
    <x v="1"/>
    <x v="32"/>
    <n v="3517"/>
    <s v="00099021001"/>
    <s v="De: 00287102007 A:00099021001 Transferencia de recursos a favor del Tesoro General de la Nación a solicitud del Fondo Nacional de Inversión Productiva y Social mediante nota CITE: CAR/FPS/GFA/UFI N°0103/2025 por concepto de multas correspo"/>
    <m/>
    <m/>
    <m/>
    <m/>
    <m/>
    <m/>
    <n v="0"/>
    <n v="25170.57"/>
    <n v="25170.57"/>
  </r>
  <r>
    <x v="1"/>
    <n v="2"/>
    <x v="1"/>
    <x v="32"/>
    <n v="3519"/>
    <s v="00099021001"/>
    <s v="De: 00099021001 A:00046057009 Transferencia de recursos a solicitud del Ministerio de Salud y Deportes mediante nota CITE: MSyD/DGP/UGESPRO/FRISDP/CE/26/2025 (operación bimonetaria), para la ejecución del Programa Mejora en la Accesibilidad"/>
    <m/>
    <m/>
    <m/>
    <m/>
    <m/>
    <m/>
    <n v="723080.02"/>
    <n v="0"/>
    <n v="723080.02"/>
  </r>
  <r>
    <x v="5"/>
    <n v="5"/>
    <x v="5"/>
    <x v="32"/>
    <n v="3519"/>
    <s v="00046057009"/>
    <s v="De: 00099021001 A:00046057009 Transferencia de recursos a solicitud del Ministerio de Salud y Deportes mediante nota CITE: MSyD/DGP/UGESPRO/FRISDP/CE/26/2025 (operación bimonetaria), para la ejecución del Programa Mejora en la Accesibilidad"/>
    <m/>
    <m/>
    <m/>
    <m/>
    <m/>
    <m/>
    <n v="0"/>
    <n v="723080.02"/>
    <n v="723080.02"/>
  </r>
  <r>
    <x v="1"/>
    <n v="2"/>
    <x v="1"/>
    <x v="33"/>
    <n v="3670"/>
    <s v="00099021001"/>
    <s v="De: 00099021001 A:00383012001 Transferencia de recursos a solicitud de la Agencia Boliviana de Correos mediante nota CITE: AGBC-AGBC/DAF/TFC-CPRV-0557-CAR/2025 (operación bimonetaria), para realizar los correspondientes gastos operativos y"/>
    <m/>
    <m/>
    <m/>
    <m/>
    <m/>
    <m/>
    <n v="2336.1"/>
    <n v="0"/>
    <n v="2336.1"/>
  </r>
  <r>
    <x v="1"/>
    <n v="2"/>
    <x v="1"/>
    <x v="34"/>
    <n v="3685"/>
    <s v="00099021001"/>
    <s v="De: 00099021001 A:00066047002 Transferencia Bimonetaria de recursos a solicitud del Ministerio de Planificación del Desarrollo mediante nota CITE: MPD/VIPFE/DGPP/UP-NE 1306/2025, en la que unidad de Preinversión dependiente de la Dirección"/>
    <m/>
    <m/>
    <m/>
    <m/>
    <m/>
    <m/>
    <n v="7546000"/>
    <n v="0"/>
    <n v="7546000"/>
  </r>
  <r>
    <x v="1"/>
    <n v="2"/>
    <x v="1"/>
    <x v="34"/>
    <n v="3698"/>
    <s v="00099021001"/>
    <s v="De: 00099021001 A:00015011107 Transferencia Bimonetaria de recursos a solicitud del Ministerio de Gobierno mediante nota CITE: MG/DGAA/Nº 098/2025 e informes adjuntos por concepto de distribución de recursos; en el marco de la Ley N°913 de"/>
    <m/>
    <m/>
    <m/>
    <m/>
    <m/>
    <m/>
    <n v="1040872.74"/>
    <n v="0"/>
    <n v="1040872.74"/>
  </r>
  <r>
    <x v="1"/>
    <n v="2"/>
    <x v="1"/>
    <x v="34"/>
    <n v="3700"/>
    <s v="00099021001"/>
    <s v="De: 00099021001 A:00015011107 Transferencia Bimonetaria de recursos a solicitud del Ministerio de Gobierno mediante nota CITE: MG/DGAA/Nº 098/2025 e informes adjuntos por concepto de distribución de recursos; en el marco de la Ley N°913 de"/>
    <m/>
    <m/>
    <m/>
    <m/>
    <m/>
    <m/>
    <n v="320268.5"/>
    <n v="0"/>
    <n v="320268.5"/>
  </r>
  <r>
    <x v="1"/>
    <n v="2"/>
    <x v="1"/>
    <x v="34"/>
    <n v="3702"/>
    <s v="00099021001"/>
    <s v="De: 00099021001 A:00015011107 Transferencia Bimonetaria de recursos a solicitud del Ministerio de Gobierno mediante nota CITE: MG/DGAA/Nº 098/2025 e informes adjuntos por concepto de distribución de recursos; en el marco de la Ley N°913 de"/>
    <m/>
    <m/>
    <m/>
    <m/>
    <m/>
    <m/>
    <n v="240201.39"/>
    <n v="0"/>
    <n v="240201.39"/>
  </r>
  <r>
    <x v="0"/>
    <n v="7"/>
    <x v="0"/>
    <x v="34"/>
    <n v="3682"/>
    <s v="00086077010"/>
    <s v="De: 00066047005 A:00086077010 De: 00066047005 A:00086077010 Transferencia de recursos a solicitud del Ministerio de Planificación del Desarrollo mediante nota CITE: MPD/VIPFE/DGPP/UP-NE 1304/2025, destinados al Programa Multisectorial de P"/>
    <m/>
    <m/>
    <m/>
    <m/>
    <m/>
    <m/>
    <n v="0"/>
    <n v="94990.2"/>
    <n v="94990.2"/>
  </r>
  <r>
    <x v="11"/>
    <n v="1"/>
    <x v="11"/>
    <x v="34"/>
    <n v="3698"/>
    <s v="00015011107"/>
    <s v="De: 00099021001 A:00015011107 Transferencia Bimonetaria de recursos a solicitud del Ministerio de Gobierno mediante nota CITE: MG/DGAA/Nº 098/2025 e informes adjuntos por concepto de distribución de recursos; en el marco de la Ley N°913 de"/>
    <m/>
    <m/>
    <m/>
    <m/>
    <m/>
    <m/>
    <n v="0"/>
    <n v="1040872.74"/>
    <n v="1040872.74"/>
  </r>
  <r>
    <x v="11"/>
    <n v="1"/>
    <x v="11"/>
    <x v="34"/>
    <n v="3700"/>
    <s v="00015011107"/>
    <s v="De: 00099021001 A:00015011107 Transferencia Bimonetaria de recursos a solicitud del Ministerio de Gobierno mediante nota CITE: MG/DGAA/Nº 098/2025 e informes adjuntos por concepto de distribución de recursos; en el marco de la Ley N°913 de"/>
    <m/>
    <m/>
    <m/>
    <m/>
    <m/>
    <m/>
    <n v="0"/>
    <n v="320268.5"/>
    <n v="320268.5"/>
  </r>
  <r>
    <x v="11"/>
    <n v="1"/>
    <x v="11"/>
    <x v="34"/>
    <n v="3702"/>
    <s v="00015011107"/>
    <s v="De: 00099021001 A:00015011107 Transferencia Bimonetaria de recursos a solicitud del Ministerio de Gobierno mediante nota CITE: MG/DGAA/Nº 098/2025 e informes adjuntos por concepto de distribución de recursos; en el marco de la Ley N°913 de"/>
    <m/>
    <m/>
    <m/>
    <m/>
    <m/>
    <m/>
    <n v="0"/>
    <n v="240201.39"/>
    <n v="240201.39"/>
  </r>
  <r>
    <x v="1"/>
    <n v="2"/>
    <x v="1"/>
    <x v="35"/>
    <n v="3707"/>
    <s v="00099021001"/>
    <s v="De: 00099021001 A:00348018003 De: 00099021001 00348018003 Transferencia de recursos a solicitud de la Autoridad Plurinacional Madre Tierra mediante nota CITE: APMT/DAF/CAR/0208/25 (operación bimonetaria), esta destinado a las partidas de c"/>
    <m/>
    <m/>
    <m/>
    <m/>
    <m/>
    <m/>
    <n v="274339.98"/>
    <n v="0"/>
    <n v="274339.98"/>
  </r>
  <r>
    <x v="1"/>
    <n v="2"/>
    <x v="1"/>
    <x v="36"/>
    <n v="3930"/>
    <s v="00099021001"/>
    <s v="De: 00099021001 A:00086047012 Transferencia de recursos a solicitud de la Unidad de Coordinación y Ejecución del Programa Más Inversión para Riego dependiente del MMAYA mediante nota CITE: UCEP-MIRIEGO-UF-0001-CAR/25 (operación bimonetaria)"/>
    <m/>
    <m/>
    <m/>
    <m/>
    <m/>
    <m/>
    <n v="6860000"/>
    <n v="0"/>
    <n v="6860000"/>
  </r>
  <r>
    <x v="1"/>
    <n v="2"/>
    <x v="1"/>
    <x v="37"/>
    <n v="4010"/>
    <s v="00099021001"/>
    <s v="De: 00099021001 A:00066047002 Transferencia de recursos a solicitud del Ministerio de Planificación del Desarrollo mediante nota CITE: MPD/VIPFE/DGPP/UP-NE 1320/2025, (operación bimonetaria) para el financiamiento de Estudios de Diseño Técn"/>
    <m/>
    <m/>
    <m/>
    <m/>
    <m/>
    <m/>
    <n v="788900"/>
    <n v="0"/>
    <n v="788900"/>
  </r>
  <r>
    <x v="1"/>
    <n v="2"/>
    <x v="1"/>
    <x v="38"/>
    <n v="4035"/>
    <s v="00099021001"/>
    <s v="De: 00066134201 A:00099021001 Transferencia de recursos a solicitud del Ministerio de Planificación del Desarrollo mediante nota CITE: MPD/DGAA/UF/T-NE 055/2025 Informe MPD/DGAA/UF/T-INF 081/2025 en el marco de la Disposición Transitoria Ún"/>
    <m/>
    <m/>
    <m/>
    <m/>
    <m/>
    <m/>
    <n v="0"/>
    <n v="7802497.1500000004"/>
    <n v="7802497.1500000004"/>
  </r>
  <r>
    <x v="1"/>
    <n v="2"/>
    <x v="1"/>
    <x v="39"/>
    <n v="4052"/>
    <s v="00099021001"/>
    <s v="De: 00099021001 A:00514017004 Transferencia de recursos a solicitud de la Empresa Nacional de Electricidad dependiente del Ministerio de Hidrocarburos y Energías mediante notas CITE: ENDE-DEEM-7/59 y 63-25, (operación bimonetaria), para el"/>
    <m/>
    <m/>
    <m/>
    <m/>
    <m/>
    <m/>
    <n v="8918000"/>
    <n v="0"/>
    <n v="8918000"/>
  </r>
  <r>
    <x v="1"/>
    <n v="2"/>
    <x v="1"/>
    <x v="39"/>
    <n v="4060"/>
    <s v="00099021001"/>
    <s v="De: 00099021001 A:00383012001 Transferencia de recursos a solicitud de la Agencia Boliviana de Correos dependiente del Ministerio de Obras Públicas, Servicios y Vivienda mediante nota CITE: AGBC-AGBC/DAF/TFC-CPRV-0597-CAR/2025 (operación bi"/>
    <m/>
    <m/>
    <m/>
    <m/>
    <m/>
    <m/>
    <n v="57788.639999999999"/>
    <n v="0"/>
    <n v="57788.639999999999"/>
  </r>
  <r>
    <x v="1"/>
    <n v="2"/>
    <x v="1"/>
    <x v="39"/>
    <n v="4062"/>
    <s v="00099021001"/>
    <s v="De: 00099021001 A:00291084302 nsferencia de recursos a solicitud de la Administradora Boliviana de Carreteras mediante nota CITE: ABC/GNA/SAF/ATE/2025-1432 (operación bimonetaria), para pagos a beneficiarios (TC 6,86) H.R 2025-31651-R."/>
    <m/>
    <m/>
    <m/>
    <m/>
    <m/>
    <m/>
    <n v="17150000"/>
    <n v="0"/>
    <n v="17150000"/>
  </r>
  <r>
    <x v="1"/>
    <n v="2"/>
    <x v="1"/>
    <x v="39"/>
    <n v="4065"/>
    <s v="00099021001"/>
    <s v="De: 00099021001 A:00015011107 Transferencia de recursos a solicitud del Ministerio de Gobierno mediante nota CITE: MG/DGAA/UF/T/Nº 066/2025 e informes adjuntos (operación bimonetaria) por concepto de gastos de administración; en el marco de"/>
    <m/>
    <m/>
    <m/>
    <m/>
    <m/>
    <m/>
    <n v="6709.77"/>
    <n v="0"/>
    <n v="6709.77"/>
  </r>
  <r>
    <x v="1"/>
    <n v="2"/>
    <x v="1"/>
    <x v="39"/>
    <n v="4067"/>
    <s v="00099021001"/>
    <s v="De: 00099021001 A:00015011107 Transferencia de recursos a solicitud del Ministerio de Gobierno mediante nota CITE: MG/DGAA/UF/T/Nº 066/2025 e informes adjuntos (operación bimonetaria) por concepto de fondo de devolución de recursos; en el m"/>
    <m/>
    <m/>
    <m/>
    <m/>
    <m/>
    <m/>
    <n v="134798.93"/>
    <n v="0"/>
    <n v="134798.93"/>
  </r>
  <r>
    <x v="1"/>
    <n v="2"/>
    <x v="1"/>
    <x v="39"/>
    <n v="4069"/>
    <s v="00099021001"/>
    <s v="De: 00099021001 A:00015011107 Transferencia de recursos a solicitud del Ministerio de Gobierno mediante nota CITE: MG/DGAA/Nº 098/2025 e informes adjuntos (operación bimonetaria) por concepto de distribución de recursos a DIPREVCON, en el m"/>
    <m/>
    <m/>
    <m/>
    <m/>
    <m/>
    <m/>
    <n v="1660405.24"/>
    <n v="0"/>
    <n v="1660405.24"/>
  </r>
  <r>
    <x v="1"/>
    <n v="2"/>
    <x v="1"/>
    <x v="39"/>
    <n v="4071"/>
    <s v="00099021001"/>
    <s v="De: 00099021001 A:00015011107 Transferencia de recursos a solicitud del Ministerio de Gobierno mediante nota CITE: MG/DGAA/Nº 098/2025 e informes adjuntos (operación bimonetaria) por concepto de distribución de recursos a DIRCABI, en el mar"/>
    <m/>
    <m/>
    <m/>
    <m/>
    <m/>
    <m/>
    <n v="510893.97"/>
    <n v="0"/>
    <n v="510893.97"/>
  </r>
  <r>
    <x v="1"/>
    <n v="2"/>
    <x v="1"/>
    <x v="39"/>
    <n v="4073"/>
    <s v="00099021001"/>
    <s v="De: 00099021001 A:00015011107 Transferencia de recursos a solicitud del Ministerio de Gobierno mediante nota CITE: MG/DGAA/Nº 098/2025 e informes adjuntos (operación bimonetaria) por concepto de distribución de recursos al Ministerio Públic"/>
    <m/>
    <m/>
    <m/>
    <m/>
    <m/>
    <m/>
    <n v="383170.45"/>
    <n v="0"/>
    <n v="383170.45"/>
  </r>
  <r>
    <x v="1"/>
    <n v="2"/>
    <x v="1"/>
    <x v="39"/>
    <n v="4053"/>
    <s v="00099021001"/>
    <s v="De: 00030018010 A:00099021001 Transferencia de recursos a favor del Tesoro General de la Nación a solicitud del Ministerio de Justicia y Transparencia Institucional mediante nota CITE: MJTI-DGAA-NE-Z-234-2025, por concepto de multa impuesta"/>
    <m/>
    <m/>
    <m/>
    <m/>
    <m/>
    <m/>
    <n v="0"/>
    <n v="240"/>
    <n v="240"/>
  </r>
  <r>
    <x v="11"/>
    <n v="1"/>
    <x v="11"/>
    <x v="39"/>
    <n v="4065"/>
    <s v="00015011107"/>
    <s v="De: 00099021001 A:00015011107 Transferencia de recursos a solicitud del Ministerio de Gobierno mediante nota CITE: MG/DGAA/UF/T/Nº 066/2025 e informes adjuntos (operación bimonetaria) por concepto de gastos de administración; en el marco de"/>
    <m/>
    <m/>
    <m/>
    <m/>
    <m/>
    <m/>
    <n v="0"/>
    <n v="6709.77"/>
    <n v="6709.77"/>
  </r>
  <r>
    <x v="11"/>
    <n v="1"/>
    <x v="11"/>
    <x v="39"/>
    <n v="4067"/>
    <s v="00015011107"/>
    <s v="De: 00099021001 A:00015011107 Transferencia de recursos a solicitud del Ministerio de Gobierno mediante nota CITE: MG/DGAA/UF/T/Nº 066/2025 e informes adjuntos (operación bimonetaria) por concepto de fondo de devolución de recursos; en el m"/>
    <m/>
    <m/>
    <m/>
    <m/>
    <m/>
    <m/>
    <n v="0"/>
    <n v="134798.93"/>
    <n v="134798.93"/>
  </r>
  <r>
    <x v="11"/>
    <n v="1"/>
    <x v="11"/>
    <x v="39"/>
    <n v="4069"/>
    <s v="00015011107"/>
    <s v="De: 00099021001 A:00015011107 Transferencia de recursos a solicitud del Ministerio de Gobierno mediante nota CITE: MG/DGAA/Nº 098/2025 e informes adjuntos (operación bimonetaria) por concepto de distribución de recursos a DIPREVCON, en el m"/>
    <m/>
    <m/>
    <m/>
    <m/>
    <m/>
    <m/>
    <n v="0"/>
    <n v="1660405.24"/>
    <n v="1660405.24"/>
  </r>
  <r>
    <x v="11"/>
    <n v="1"/>
    <x v="11"/>
    <x v="39"/>
    <n v="4071"/>
    <s v="00015011107"/>
    <s v="De: 00099021001 A:00015011107 Transferencia de recursos a solicitud del Ministerio de Gobierno mediante nota CITE: MG/DGAA/Nº 098/2025 e informes adjuntos (operación bimonetaria) por concepto de distribución de recursos a DIRCABI, en el mar"/>
    <m/>
    <m/>
    <m/>
    <m/>
    <m/>
    <m/>
    <n v="0"/>
    <n v="510893.97"/>
    <n v="510893.97"/>
  </r>
  <r>
    <x v="11"/>
    <n v="1"/>
    <x v="11"/>
    <x v="39"/>
    <n v="4073"/>
    <s v="00015011107"/>
    <s v="De: 00099021001 A:00015011107 Transferencia de recursos a solicitud del Ministerio de Gobierno mediante nota CITE: MG/DGAA/Nº 098/2025 e informes adjuntos (operación bimonetaria) por concepto de distribución de recursos al Ministerio Públic"/>
    <m/>
    <m/>
    <m/>
    <m/>
    <m/>
    <m/>
    <n v="0"/>
    <n v="383170.45"/>
    <n v="383170.45"/>
  </r>
  <r>
    <x v="1"/>
    <n v="2"/>
    <x v="1"/>
    <x v="40"/>
    <n v="4111"/>
    <s v="00099021001"/>
    <s v="De: 00099021001 A:00015011107 Transferencia de recursos a solicitud del Ministerio de Gobierno mediante nota CITE: MG/DGAA/UF/T/Nº 070/2025 e informes adjuntos (operación bimonetaria) por concepto de gastos de distribuciones a DIPREVCON; en"/>
    <m/>
    <m/>
    <m/>
    <m/>
    <m/>
    <m/>
    <n v="750303.24"/>
    <n v="0"/>
    <n v="750303.24"/>
  </r>
  <r>
    <x v="1"/>
    <n v="2"/>
    <x v="1"/>
    <x v="40"/>
    <n v="4113"/>
    <s v="00099021001"/>
    <s v="De: 00099021001 A:00015011107 Transferencia de recursos a solicitud del Ministerio de Gobierno mediante nota CITE: MG/DGAA/UF/T/Nº 070/2025 e informes adjuntos (operación bimonetaria) por concepto de gastos de distribuciones correspondiente"/>
    <m/>
    <m/>
    <m/>
    <m/>
    <m/>
    <m/>
    <n v="230862.53"/>
    <n v="0"/>
    <n v="230862.53"/>
  </r>
  <r>
    <x v="1"/>
    <n v="2"/>
    <x v="1"/>
    <x v="40"/>
    <n v="4115"/>
    <s v="00099021001"/>
    <s v="De: 00099021001 A:00015011107 Transferencia de recursos a solicitud del Ministerio de Gobierno mediante nota CITE: MG/DGAA/UF/T/Nº 070/2025 e informes adjuntos (operación bimonetaria) por concepto de gastos de distribuciones correspondiente"/>
    <m/>
    <m/>
    <m/>
    <m/>
    <m/>
    <m/>
    <n v="173146.88"/>
    <n v="0"/>
    <n v="173146.88"/>
  </r>
  <r>
    <x v="1"/>
    <n v="2"/>
    <x v="1"/>
    <x v="40"/>
    <n v="4117"/>
    <s v="00099021001"/>
    <s v="De: 00099021001 A:00015011107 Transferencia de recursos a solicitud del Ministerio de Gobierno mediante nota CITE: MG/DGAA/UF/T/Nº 068/2025 e informes adjuntos (operación bimonetaria) por concepto de gastos de administración; en el marco de"/>
    <m/>
    <m/>
    <m/>
    <m/>
    <m/>
    <m/>
    <n v="6540.39"/>
    <n v="0"/>
    <n v="6540.39"/>
  </r>
  <r>
    <x v="1"/>
    <n v="2"/>
    <x v="1"/>
    <x v="40"/>
    <n v="4119"/>
    <s v="00099021001"/>
    <s v="De: 00099021001 A:00015011107 Transferencia de recursos a solicitud del Ministerio de Gobierno mediante nota CITE: MG/DGAA/UF/T/Nº 068/2025 e informes adjuntos (operación bimonetaria) por concepto de Fondo de Devolución; en el marco de la L"/>
    <m/>
    <m/>
    <m/>
    <m/>
    <m/>
    <m/>
    <n v="15421.62"/>
    <n v="0"/>
    <n v="15421.62"/>
  </r>
  <r>
    <x v="1"/>
    <n v="2"/>
    <x v="1"/>
    <x v="40"/>
    <n v="4121"/>
    <s v="00099021001"/>
    <s v="De: 00099021001 A:00015011107 Transferencia de recursos a solicitud del Ministerio de Gobierno mediante nota CITE: MG/DGAA/UF/T/Nº 068/2025 e informes adjuntos (operación bimonetaria) por concepto de Distribuciones correspondiente a DIPREVC"/>
    <m/>
    <m/>
    <m/>
    <m/>
    <m/>
    <m/>
    <n v="186205.78"/>
    <n v="0"/>
    <n v="186205.78"/>
  </r>
  <r>
    <x v="1"/>
    <n v="2"/>
    <x v="1"/>
    <x v="40"/>
    <n v="4123"/>
    <s v="00099021001"/>
    <s v="De: 00099021001 A:00015011107 Transferencia de recursos a solicitud del Ministerio de Gobierno mediante nota CITE: MG/DGAA/UF/T/Nº 068/2025 e informes adjuntos (operación bimonetaria) por concepto de Distribuciones correspondiente a DIRCABI"/>
    <m/>
    <m/>
    <m/>
    <m/>
    <m/>
    <m/>
    <n v="57294.1"/>
    <n v="0"/>
    <n v="57294.1"/>
  </r>
  <r>
    <x v="1"/>
    <n v="2"/>
    <x v="1"/>
    <x v="40"/>
    <n v="4125"/>
    <s v="00099021001"/>
    <s v="De: 00099021001 A:00015011107 Transferencia de recursos a solicitud del Ministerio de Gobierno mediante nota CITE: MG/DGAA/UF/T/Nº 068/2025 e informes adjuntos (operación bimonetaria) por concepto de Distribuciones correspondiente al Minist"/>
    <m/>
    <m/>
    <m/>
    <m/>
    <m/>
    <m/>
    <n v="42970.559999999998"/>
    <n v="0"/>
    <n v="42970.559999999998"/>
  </r>
  <r>
    <x v="1"/>
    <n v="2"/>
    <x v="1"/>
    <x v="40"/>
    <n v="4127"/>
    <s v="00099021001"/>
    <s v="De: 00099021001 A:00086047008 Transferencia de Recursos a solicitud de la Unidad de Coordinación y Ejecución del Programa Más Inversión para Riego UCEP MI RIEGO dependiente del Ministerio de Medio Ambiente y Agua mediante nota CITE: UCEP-M"/>
    <m/>
    <m/>
    <m/>
    <m/>
    <m/>
    <m/>
    <n v="1566618.95"/>
    <n v="0"/>
    <n v="1566618.95"/>
  </r>
  <r>
    <x v="11"/>
    <n v="1"/>
    <x v="11"/>
    <x v="40"/>
    <n v="4111"/>
    <s v="00015011107"/>
    <s v="De: 00099021001 A:00015011107 Transferencia de recursos a solicitud del Ministerio de Gobierno mediante nota CITE: MG/DGAA/UF/T/Nº 070/2025 e informes adjuntos (operación bimonetaria) por concepto de gastos de distribuciones a DIPREVCON; en"/>
    <m/>
    <m/>
    <m/>
    <m/>
    <m/>
    <m/>
    <n v="0"/>
    <n v="750303.24"/>
    <n v="750303.24"/>
  </r>
  <r>
    <x v="11"/>
    <n v="1"/>
    <x v="11"/>
    <x v="40"/>
    <n v="4113"/>
    <s v="00015011107"/>
    <s v="De: 00099021001 A:00015011107 Transferencia de recursos a solicitud del Ministerio de Gobierno mediante nota CITE: MG/DGAA/UF/T/Nº 070/2025 e informes adjuntos (operación bimonetaria) por concepto de gastos de distribuciones correspondiente"/>
    <m/>
    <m/>
    <m/>
    <m/>
    <m/>
    <m/>
    <n v="0"/>
    <n v="230862.53"/>
    <n v="230862.53"/>
  </r>
  <r>
    <x v="11"/>
    <n v="1"/>
    <x v="11"/>
    <x v="40"/>
    <n v="4115"/>
    <s v="00015011107"/>
    <s v="De: 00099021001 A:00015011107 Transferencia de recursos a solicitud del Ministerio de Gobierno mediante nota CITE: MG/DGAA/UF/T/Nº 070/2025 e informes adjuntos (operación bimonetaria) por concepto de gastos de distribuciones correspondiente"/>
    <m/>
    <m/>
    <m/>
    <m/>
    <m/>
    <m/>
    <n v="0"/>
    <n v="173146.88"/>
    <n v="173146.88"/>
  </r>
  <r>
    <x v="11"/>
    <n v="1"/>
    <x v="11"/>
    <x v="40"/>
    <n v="4117"/>
    <s v="00015011107"/>
    <s v="De: 00099021001 A:00015011107 Transferencia de recursos a solicitud del Ministerio de Gobierno mediante nota CITE: MG/DGAA/UF/T/Nº 068/2025 e informes adjuntos (operación bimonetaria) por concepto de gastos de administración; en el marco de"/>
    <m/>
    <m/>
    <m/>
    <m/>
    <m/>
    <m/>
    <n v="0"/>
    <n v="6540.39"/>
    <n v="6540.39"/>
  </r>
  <r>
    <x v="11"/>
    <n v="1"/>
    <x v="11"/>
    <x v="40"/>
    <n v="4119"/>
    <s v="00015011107"/>
    <s v="De: 00099021001 A:00015011107 Transferencia de recursos a solicitud del Ministerio de Gobierno mediante nota CITE: MG/DGAA/UF/T/Nº 068/2025 e informes adjuntos (operación bimonetaria) por concepto de Fondo de Devolución; en el marco de la L"/>
    <m/>
    <m/>
    <m/>
    <m/>
    <m/>
    <m/>
    <n v="0"/>
    <n v="15421.62"/>
    <n v="15421.62"/>
  </r>
  <r>
    <x v="11"/>
    <n v="1"/>
    <x v="11"/>
    <x v="40"/>
    <n v="4121"/>
    <s v="00015011107"/>
    <s v="De: 00099021001 A:00015011107 Transferencia de recursos a solicitud del Ministerio de Gobierno mediante nota CITE: MG/DGAA/UF/T/Nº 068/2025 e informes adjuntos (operación bimonetaria) por concepto de Distribuciones correspondiente a DIPREVC"/>
    <m/>
    <m/>
    <m/>
    <m/>
    <m/>
    <m/>
    <n v="0"/>
    <n v="186205.78"/>
    <n v="186205.78"/>
  </r>
  <r>
    <x v="11"/>
    <n v="1"/>
    <x v="11"/>
    <x v="40"/>
    <n v="4123"/>
    <s v="00015011107"/>
    <s v="De: 00099021001 A:00015011107 Transferencia de recursos a solicitud del Ministerio de Gobierno mediante nota CITE: MG/DGAA/UF/T/Nº 068/2025 e informes adjuntos (operación bimonetaria) por concepto de Distribuciones correspondiente a DIRCABI"/>
    <m/>
    <m/>
    <m/>
    <m/>
    <m/>
    <m/>
    <n v="0"/>
    <n v="57294.1"/>
    <n v="57294.1"/>
  </r>
  <r>
    <x v="11"/>
    <n v="1"/>
    <x v="11"/>
    <x v="40"/>
    <n v="4125"/>
    <s v="00015011107"/>
    <s v="De: 00099021001 A:00015011107 Transferencia de recursos a solicitud del Ministerio de Gobierno mediante nota CITE: MG/DGAA/UF/T/Nº 068/2025 e informes adjuntos (operación bimonetaria) por concepto de Distribuciones correspondiente al Minist"/>
    <m/>
    <m/>
    <m/>
    <m/>
    <m/>
    <m/>
    <n v="0"/>
    <n v="42970.559999999998"/>
    <n v="42970.559999999998"/>
  </r>
  <r>
    <x v="1"/>
    <n v="2"/>
    <x v="1"/>
    <x v="41"/>
    <n v="4159"/>
    <s v="00099021001"/>
    <s v="De: 00099021001 A:00015011107 Transferencia de recursos a solicitud del Ministerio de Gobierno mediante nota CITE: MG/DGAA/UF/T/N° 071/2025 e informes adjuntos por concepto de Distribuciones que corresponde a DIPREVCON, según Ley N° 1358 de"/>
    <m/>
    <m/>
    <m/>
    <m/>
    <m/>
    <m/>
    <n v="906603.88"/>
    <n v="0"/>
    <n v="906603.88"/>
  </r>
  <r>
    <x v="1"/>
    <n v="2"/>
    <x v="1"/>
    <x v="41"/>
    <n v="4161"/>
    <s v="00099021001"/>
    <s v="De: 00099021001 A:00015011107 Transferencia de recursos a solicitud del Ministerio de Gobierno mediante nota CITE: MG/DGAA/UF/T/N° 071/2025 e informes adjuntos (operación bimonetaria) por concepto de Distribuciones correspondiente a DIRCABI"/>
    <m/>
    <m/>
    <m/>
    <m/>
    <m/>
    <m/>
    <n v="278955.03999999998"/>
    <n v="0"/>
    <n v="278955.03999999998"/>
  </r>
  <r>
    <x v="1"/>
    <n v="2"/>
    <x v="1"/>
    <x v="41"/>
    <n v="4163"/>
    <s v="00099021001"/>
    <s v="De: 00099021001 A:00015011107 Transferencia de recursos a solicitud del Ministerio de Gobierno mediante nota CITE: MG/DGAA/UF/T/N° 071/2025 e informes adjuntos (operación bimonetaria) por concepto de Distribuciones correspondiente al Minist"/>
    <m/>
    <m/>
    <m/>
    <m/>
    <m/>
    <m/>
    <n v="209216.28"/>
    <n v="0"/>
    <n v="209216.28"/>
  </r>
  <r>
    <x v="4"/>
    <n v="1"/>
    <x v="4"/>
    <x v="41"/>
    <n v="4152"/>
    <s v="00081017009"/>
    <s v="De: 00066047002 A:00081017009 Transferencia de recursos a solicitud del Ministerio de Planificación del Desarrollo mediante nota CITE: MPD/VIPFE/DGPP/UP-NE 1367/2025, destinados al financiamiento parcial del Programa Multisectorial de Prein"/>
    <m/>
    <m/>
    <m/>
    <m/>
    <m/>
    <m/>
    <n v="0"/>
    <n v="466040.09"/>
    <n v="466040.09"/>
  </r>
  <r>
    <x v="4"/>
    <n v="1"/>
    <x v="4"/>
    <x v="41"/>
    <n v="4153"/>
    <s v="00081017009"/>
    <s v="De: 00066047002 A:00081017009 Transferencia de recursos a solicitud del Ministerio de Planificación del Desarrollo mediante nota CITE: MPD/VIPFE/DGPP/UP-NE 1368/2025, destinados al financiamiento parcial del Programa Multisectorial de Prein"/>
    <m/>
    <m/>
    <m/>
    <m/>
    <m/>
    <m/>
    <n v="0"/>
    <n v="110956.18"/>
    <n v="110956.18"/>
  </r>
  <r>
    <x v="11"/>
    <n v="1"/>
    <x v="11"/>
    <x v="41"/>
    <n v="4159"/>
    <s v="00015011107"/>
    <s v="De: 00099021001 A:00015011107 Transferencia de recursos a solicitud del Ministerio de Gobierno mediante nota CITE: MG/DGAA/UF/T/N° 071/2025 e informes adjuntos por concepto de Distribuciones que corresponde a DIPREVCON, según Ley N° 1358 de"/>
    <m/>
    <m/>
    <m/>
    <m/>
    <m/>
    <m/>
    <n v="0"/>
    <n v="906603.88"/>
    <n v="906603.88"/>
  </r>
  <r>
    <x v="11"/>
    <n v="1"/>
    <x v="11"/>
    <x v="41"/>
    <n v="4161"/>
    <s v="00015011107"/>
    <s v="De: 00099021001 A:00015011107 Transferencia de recursos a solicitud del Ministerio de Gobierno mediante nota CITE: MG/DGAA/UF/T/N° 071/2025 e informes adjuntos (operación bimonetaria) por concepto de Distribuciones correspondiente a DIRCABI"/>
    <m/>
    <m/>
    <m/>
    <m/>
    <m/>
    <m/>
    <n v="0"/>
    <n v="278955.03999999998"/>
    <n v="278955.03999999998"/>
  </r>
  <r>
    <x v="11"/>
    <n v="1"/>
    <x v="11"/>
    <x v="41"/>
    <n v="4163"/>
    <s v="00015011107"/>
    <s v="De: 00099021001 A:00015011107 Transferencia de recursos a solicitud del Ministerio de Gobierno mediante nota CITE: MG/DGAA/UF/T/N° 071/2025 e informes adjuntos (operación bimonetaria) por concepto de Distribuciones correspondiente al Minist"/>
    <m/>
    <m/>
    <m/>
    <m/>
    <m/>
    <m/>
    <n v="0"/>
    <n v="209216.28"/>
    <n v="209216.28"/>
  </r>
  <r>
    <x v="1"/>
    <n v="2"/>
    <x v="1"/>
    <x v="42"/>
    <n v="4175"/>
    <s v="00099021001"/>
    <s v="De: 00099021001 A:00291014369 Transferencia de recursos a solicitud de la Administradora Boliviana de Carreteras mediante nota CITE: ABC/GNA/SAF/ATE/2025-1497 (operación bimonetaria) para el pago a beneficiarios (TC 6.86) HR 2025-32499-R"/>
    <m/>
    <m/>
    <m/>
    <m/>
    <m/>
    <m/>
    <n v="13720000"/>
    <n v="0"/>
    <n v="13720000"/>
  </r>
  <r>
    <x v="3"/>
    <n v="1"/>
    <x v="3"/>
    <x v="42"/>
    <n v="4175"/>
    <s v="00291014369"/>
    <s v="De: 00099021001 A:00291014369 Transferencia de recursos a solicitud de la Administradora Boliviana de Carreteras mediante nota CITE: ABC/GNA/SAF/ATE/2025-1497 (operación bimonetaria) para el pago a beneficiarios (TC 6.86) HR 2025-32499-R"/>
    <m/>
    <m/>
    <m/>
    <m/>
    <m/>
    <m/>
    <n v="0"/>
    <n v="13720000"/>
    <n v="13720000"/>
  </r>
  <r>
    <x v="1"/>
    <n v="2"/>
    <x v="1"/>
    <x v="42"/>
    <n v="4173"/>
    <s v="00099021001"/>
    <s v="De: 00099021001 A:00066047002 Transferencia de recursos a solicitud del Ministerio de Planificación del Desarrollo mediante nota CITE: MPD/VIPFE/DGPP/UP-NE 1404/2025 (operación bimonetaria) destinados al financiamiento de Estudios de Diseño"/>
    <m/>
    <m/>
    <m/>
    <m/>
    <m/>
    <m/>
    <n v="2092300"/>
    <n v="0"/>
    <n v="2092300"/>
  </r>
  <r>
    <x v="1"/>
    <n v="2"/>
    <x v="1"/>
    <x v="42"/>
    <n v="4180"/>
    <s v="00099021001"/>
    <s v="De: 00099021001 A:00047377001 Transferencia de recursos a solicitud del Ministerio de Desarrollo Rural y Tierras mediante nota CITE: MDRYT/UE-APROCAM/PRCC-AR/00258-2025 (operación bimonetaria) destinados para el Programa Construyendo Resili"/>
    <m/>
    <m/>
    <m/>
    <m/>
    <m/>
    <m/>
    <n v="5337080"/>
    <n v="0"/>
    <n v="5337080"/>
  </r>
  <r>
    <x v="1"/>
    <n v="2"/>
    <x v="1"/>
    <x v="43"/>
    <n v="4190"/>
    <s v="00099021001"/>
    <s v="De: 00099021001 A:00253014307 Transferencia de recursos a solicitud de la Entidad Ejecutora de Medio Ambiente y Agua dependiente del Ministerio de Medio Ambiente y Agua mediante nota CITE: GM-0747-EMAGUA/2025 (operación bimonetaria), para e"/>
    <m/>
    <m/>
    <m/>
    <m/>
    <m/>
    <m/>
    <n v="143003.56"/>
    <n v="0"/>
    <n v="143003.56"/>
  </r>
  <r>
    <x v="1"/>
    <n v="2"/>
    <x v="1"/>
    <x v="43"/>
    <n v="4192"/>
    <s v="00099021001"/>
    <s v="De: 00099021001 A:00253018011 Transferencia de recursos a solicitud de la Entidad Ejecutora de Medio Ambiente y Agua dependiente del Ministerio de Medio Ambiente y Agua mediante nota CITE: GM-0748-EMAGUA/2025 (operación bimonetaria), para e"/>
    <m/>
    <m/>
    <m/>
    <m/>
    <m/>
    <m/>
    <n v="1316811.3"/>
    <n v="0"/>
    <n v="1316811.3"/>
  </r>
  <r>
    <x v="6"/>
    <n v="1"/>
    <x v="6"/>
    <x v="43"/>
    <n v="4190"/>
    <s v="00253014307"/>
    <s v="De: 00099021001 A:00253014307 Transferencia de recursos a solicitud de la Entidad Ejecutora de Medio Ambiente y Agua dependiente del Ministerio de Medio Ambiente y Agua mediante nota CITE: GM-0747-EMAGUA/2025 (operación bimonetaria), para e"/>
    <m/>
    <m/>
    <m/>
    <m/>
    <m/>
    <m/>
    <n v="0"/>
    <n v="143003.56"/>
    <n v="143003.56"/>
  </r>
  <r>
    <x v="6"/>
    <n v="1"/>
    <x v="6"/>
    <x v="43"/>
    <n v="4192"/>
    <s v="00253018011"/>
    <s v="De: 00099021001 A:00253018011 Transferencia de recursos a solicitud de la Entidad Ejecutora de Medio Ambiente y Agua dependiente del Ministerio de Medio Ambiente y Agua mediante nota CITE: GM-0748-EMAGUA/2025 (operación bimonetaria), para e"/>
    <m/>
    <m/>
    <m/>
    <m/>
    <m/>
    <m/>
    <n v="0"/>
    <n v="1316811.3"/>
    <n v="1316811.3"/>
  </r>
  <r>
    <x v="1"/>
    <n v="2"/>
    <x v="1"/>
    <x v="43"/>
    <n v="4193"/>
    <s v="00099021001"/>
    <s v="De: 00066134201 A:00099021001 Transferencia de recursos a solicitud del Ministerio de Planificación del Desarrollo mediante nota CITE: MPD/DGAA/UF/T-NE 064/2025 Informe MPD/DGAA/UF/T-INF 098/2025 en el marco de la Disposición Transitoria Ún"/>
    <m/>
    <m/>
    <m/>
    <m/>
    <m/>
    <m/>
    <n v="0"/>
    <n v="9000000"/>
    <n v="9000000"/>
  </r>
  <r>
    <x v="1"/>
    <n v="2"/>
    <x v="1"/>
    <x v="43"/>
    <n v="4194"/>
    <s v="00099021001"/>
    <s v="De: 00066134201 A:00099021001 Transferencia de recursos a solicitud del Ministerio de Planificación del Desarrollo mediante nota CITE: MPD/DGAA/UF/T-NE 063/2025 Informe MPD/DGAA/UF/T-INF 097/2025 en el marco de la Disposición Transitoria Ún"/>
    <m/>
    <m/>
    <m/>
    <m/>
    <m/>
    <m/>
    <n v="0"/>
    <n v="331871.08"/>
    <n v="331871.08"/>
  </r>
  <r>
    <x v="1"/>
    <n v="2"/>
    <x v="1"/>
    <x v="44"/>
    <n v="4217"/>
    <s v="00099021001"/>
    <s v="De: 00099021001 A:00066047005 Transferencia de recursos a solicitud del Ministerio de Planificación del Desarrollo mediante nota CITE: MPD/VIPFE/DGPP/UP-NE 1422/2025 (operación bimonetaria) destinados al financiamiento de Estudios de Diseño"/>
    <m/>
    <m/>
    <m/>
    <m/>
    <m/>
    <m/>
    <n v="3430000"/>
    <n v="0"/>
    <n v="3430000"/>
  </r>
  <r>
    <x v="1"/>
    <n v="2"/>
    <x v="1"/>
    <x v="44"/>
    <n v="4220"/>
    <s v="00099021001"/>
    <s v="De: 00099021001 A:00086057013 Transferencia de recursos a solicitud del del Proyecto UCP-PAAP dependiente del Ministerio de Medio Ambiente y Agua mediante nota CITE: UCPPAAP-CAF-0964-CAR/25 (operación bimonetaria) para el pago de planillas"/>
    <m/>
    <m/>
    <m/>
    <m/>
    <m/>
    <m/>
    <n v="27440000"/>
    <n v="0"/>
    <n v="27440000"/>
  </r>
  <r>
    <x v="1"/>
    <n v="2"/>
    <x v="1"/>
    <x v="44"/>
    <n v="4222"/>
    <s v="00099021001"/>
    <s v="De: 00099021001 A:00041148001 Transferencia de recursos a solicitud del Ministerio de Desarrollo Productivo y Economía Plural mediante nota CITE: CAR/COBOL/DGE/UAF N° 0118/2025 (operación bimonetaria) para la ejecución del Programa: Promoci"/>
    <m/>
    <m/>
    <m/>
    <m/>
    <m/>
    <m/>
    <n v="678111"/>
    <n v="0"/>
    <n v="678111"/>
  </r>
  <r>
    <x v="1"/>
    <n v="2"/>
    <x v="1"/>
    <x v="45"/>
    <n v="4261"/>
    <s v="00099021001"/>
    <s v="De: 00099021001 A:00078027009 Transferencia de recursos a solicitud del Ministerio de Hidrocarburos y Energías mediante nota CITE: MHE/VMEER/PEVD/PEIE/2025-0086 (operación bimonetaria) para el Programa de Expansión de Infraestructura Eléctr"/>
    <m/>
    <m/>
    <m/>
    <m/>
    <m/>
    <m/>
    <n v="940746.37"/>
    <n v="0"/>
    <n v="940746.37"/>
  </r>
  <r>
    <x v="1"/>
    <n v="2"/>
    <x v="1"/>
    <x v="45"/>
    <n v="4263"/>
    <s v="00099021001"/>
    <s v="De: 00099021001 A:00078027011 Transferencia de recursos a solicitud del Ministerio de Hidrocarburos y Energías mediante nota CITE: MHE/VMEER/PEVD/PER III/2024-0192 (operación bimonetaria) para el Programa de Electrificación Rural III - Cont"/>
    <m/>
    <m/>
    <m/>
    <m/>
    <m/>
    <m/>
    <n v="1271653.9099999999"/>
    <n v="0"/>
    <n v="1271653.9099999999"/>
  </r>
  <r>
    <x v="8"/>
    <n v="2"/>
    <x v="8"/>
    <x v="45"/>
    <n v="4261"/>
    <s v="00078027009"/>
    <s v="De: 00099021001 A:00078027009 Transferencia de recursos a solicitud del Ministerio de Hidrocarburos y Energías mediante nota CITE: MHE/VMEER/PEVD/PEIE/2025-0086 (operación bimonetaria) para el Programa de Expansión de Infraestructura Eléctr"/>
    <m/>
    <m/>
    <m/>
    <m/>
    <m/>
    <m/>
    <n v="0"/>
    <n v="940746.37"/>
    <n v="940746.37"/>
  </r>
  <r>
    <x v="8"/>
    <n v="2"/>
    <x v="8"/>
    <x v="45"/>
    <n v="4263"/>
    <s v="00078027011"/>
    <s v="De: 00099021001 A:00078027011 Transferencia de recursos a solicitud del Ministerio de Hidrocarburos y Energías mediante nota CITE: MHE/VMEER/PEVD/PER III/2024-0192 (operación bimonetaria) para el Programa de Electrificación Rural III - Cont"/>
    <m/>
    <m/>
    <m/>
    <m/>
    <m/>
    <m/>
    <n v="0"/>
    <n v="1271653.9099999999"/>
    <n v="1271653.9099999999"/>
  </r>
  <r>
    <x v="1"/>
    <n v="2"/>
    <x v="1"/>
    <x v="46"/>
    <n v="4347"/>
    <s v="00099021001"/>
    <s v="De: 00099021001 A:00212018003 Transferencia de recursos a solicitud del Instituto Nacional de Reforma Agraria dependiente del Ministerio de Desarrollo Rural y Tierras mediante nota CITE: DGAF-C-EXT No 371/2025 (operación bimonetaria) para e"/>
    <m/>
    <m/>
    <m/>
    <m/>
    <m/>
    <m/>
    <n v="264363.82"/>
    <n v="0"/>
    <n v="264363.82"/>
  </r>
  <r>
    <x v="1"/>
    <n v="2"/>
    <x v="1"/>
    <x v="47"/>
    <n v="4409"/>
    <s v="00099021001"/>
    <s v="De: 00099021001 A:00291024303 Transferencia de recursos a solicitud de la Administradora Boliviana de Carreteras mediante nota CITE: ABC/GNA/SAF/ATE/2025-1589 (operación bimonetaria) para el pago a los beneficiarios (T.C. 6.86) HR 2025-3490"/>
    <m/>
    <m/>
    <m/>
    <m/>
    <m/>
    <m/>
    <n v="13720000"/>
    <n v="0"/>
    <n v="13720000"/>
  </r>
  <r>
    <x v="3"/>
    <n v="2"/>
    <x v="3"/>
    <x v="47"/>
    <n v="4409"/>
    <s v="00291024303"/>
    <s v="De: 00099021001 A:00291024303 Transferencia de recursos a solicitud de la Administradora Boliviana de Carreteras mediante nota CITE: ABC/GNA/SAF/ATE/2025-1589 (operación bimonetaria) para el pago a los beneficiarios (T.C. 6.86) HR 2025-3490"/>
    <m/>
    <m/>
    <m/>
    <m/>
    <m/>
    <m/>
    <n v="0"/>
    <n v="13720000"/>
    <n v="13720000"/>
  </r>
  <r>
    <x v="1"/>
    <n v="2"/>
    <x v="1"/>
    <x v="48"/>
    <n v="4440"/>
    <s v="00099021001"/>
    <s v="De: 00066134201 A:00099021001 Transferencia de recursos a solicitud del Ministerio de Planificación del Desarrollo mediante nota CITE: MPD/DGAA/UF/T-NE 068/2025 Informe MPD/DGAA/UF/T-INF 0104/2025 en el marco de la Disposición Transitoria Ú"/>
    <m/>
    <m/>
    <m/>
    <m/>
    <m/>
    <m/>
    <n v="0"/>
    <n v="193960"/>
    <n v="193960"/>
  </r>
  <r>
    <x v="1"/>
    <n v="2"/>
    <x v="1"/>
    <x v="48"/>
    <n v="4441"/>
    <s v="00099021001"/>
    <s v="De: 00066134201 A:00099021001 Transferencia de recursos a solicitud del Ministerio de Planificación del Desarrollo mediante nota CITE: MPD/DGAA/UF/T-NE 069/2025 Informe MPD/DGAA/UF/T-INF 0105/2025 en el marco de la Disposición Transitoria Ú"/>
    <m/>
    <m/>
    <m/>
    <m/>
    <m/>
    <m/>
    <n v="0"/>
    <n v="857966"/>
    <n v="857966"/>
  </r>
  <r>
    <x v="1"/>
    <n v="2"/>
    <x v="1"/>
    <x v="48"/>
    <n v="4442"/>
    <s v="00099021001"/>
    <s v="De: 00066134201 A:00099021001 Transferencia de recursos a solicitud del Ministerio de Planificación del Desarrollo mediante nota CITE: MPD/DGAA/UF/T-NE 070/2025 Informe MPD/DGAA/UF/T-INF 0106/2025 en el marco de la Disposición Transitoria Ú"/>
    <m/>
    <m/>
    <m/>
    <m/>
    <m/>
    <m/>
    <n v="0"/>
    <n v="474965"/>
    <n v="474965"/>
  </r>
  <r>
    <x v="1"/>
    <n v="2"/>
    <x v="1"/>
    <x v="48"/>
    <n v="4443"/>
    <s v="00099021001"/>
    <s v="De: 00066134201 A:00099021001 Transferencia de recursos a solicitud del Ministerio de Planificación del Desarrollo mediante nota CITE: MPD/DGAA/UF/T-NE 071/2025 Informe MPD/DGAA/UF/T-INF 0107/2025 en el marco de la Disposición Transitoria Ú"/>
    <m/>
    <m/>
    <m/>
    <m/>
    <m/>
    <m/>
    <n v="0"/>
    <n v="6199978.6699999999"/>
    <n v="6199978.6699999999"/>
  </r>
  <r>
    <x v="1"/>
    <n v="2"/>
    <x v="1"/>
    <x v="49"/>
    <n v="4651"/>
    <s v="00099021001"/>
    <s v="De: 00099021001 A:00206054301 Transferencia de recursos a solicitud del Instituto Nacional de Estadística mediante nota CITE: INE-PFSEEPB-UEP-JNAP-TES-N°1887/2025 (operación bimonetaria) para las actividades previas al Censo Agropecuario Ex"/>
    <m/>
    <m/>
    <m/>
    <m/>
    <m/>
    <m/>
    <n v="8689192.5199999996"/>
    <n v="0"/>
    <n v="8689192.5199999996"/>
  </r>
  <r>
    <x v="12"/>
    <n v="5"/>
    <x v="12"/>
    <x v="49"/>
    <n v="4651"/>
    <s v="00206054301"/>
    <s v="De: 00099021001 A:00206054301 Transferencia de recursos a solicitud del Instituto Nacional de Estadística mediante nota CITE: INE-PFSEEPB-UEP-JNAP-TES-N°1887/2025 (operación bimonetaria) para las actividades previas al Censo Agropecuario Ex"/>
    <m/>
    <m/>
    <m/>
    <m/>
    <m/>
    <m/>
    <n v="0"/>
    <n v="8689192.5199999996"/>
    <n v="8689192.5199999996"/>
  </r>
  <r>
    <x v="13"/>
    <n v="1"/>
    <x v="13"/>
    <x v="50"/>
    <n v="4689"/>
    <s v="00342012001"/>
    <s v="De: 00099014102 A:00342012001 Transferencia de recursos a solicitud de la Unidad de Administración e Información Salarial mediante nota CITE: MEFP/VTCP/DGPOT/UAIS/No. 201/2025 y Anexo adjunto, para atender la solicitud de la Agencia Estatal"/>
    <m/>
    <m/>
    <m/>
    <m/>
    <m/>
    <m/>
    <n v="0"/>
    <n v="6682.23"/>
    <n v="6682.23"/>
  </r>
  <r>
    <x v="1"/>
    <n v="2"/>
    <x v="1"/>
    <x v="51"/>
    <n v="4732"/>
    <s v="00099021001"/>
    <s v="De: 00099021001 A:00047137004 Transferencia de recursos a solicitud del Ministerio de Desarrollo Rural y Tierras mediante nota CITE: MDRyT/EMPODERAR/EXT-N°0582/2025 (operación bimonetaria) para la ejecución del Proyecto de Innovación para S"/>
    <m/>
    <m/>
    <m/>
    <m/>
    <m/>
    <m/>
    <n v="82634608.180000007"/>
    <n v="0"/>
    <n v="82634608.180000007"/>
  </r>
  <r>
    <x v="1"/>
    <n v="2"/>
    <x v="1"/>
    <x v="52"/>
    <n v="4741"/>
    <s v="00099021001"/>
    <s v="De: 00099021001 A:00078027009 (Operación Bimonetaria) Transferencia de recursos a solicitud del Ministerio de Hidrocarburos y Energías mediante nota CITE: MHE-VMEER-PEVD-PEIE/2025-0096 correspondiente al Contrato de Préstamo 4633/BL-BO) ((T"/>
    <m/>
    <m/>
    <m/>
    <m/>
    <m/>
    <m/>
    <n v="686000"/>
    <n v="0"/>
    <n v="686000"/>
  </r>
  <r>
    <x v="8"/>
    <n v="2"/>
    <x v="8"/>
    <x v="52"/>
    <n v="4741"/>
    <s v="00078027009"/>
    <s v="De: 00099021001 A:00078027009 (Operación Bimonetaria) Transferencia de recursos a solicitud del Ministerio de Hidrocarburos y Energías mediante nota CITE: MHE-VMEER-PEVD-PEIE/2025-0096 correspondiente al Contrato de Préstamo 4633/BL-BO) ((T"/>
    <m/>
    <m/>
    <m/>
    <m/>
    <m/>
    <m/>
    <n v="0"/>
    <n v="686000"/>
    <n v="686000"/>
  </r>
  <r>
    <x v="1"/>
    <n v="2"/>
    <x v="1"/>
    <x v="53"/>
    <n v="4766"/>
    <s v="00099021001"/>
    <s v="De: 00099021001 A:00086047012 Transferencia de recursos a solicitud de la Unidad de Coordinación y Ejecución del Programa Más Inversión para Riego dependiente del Ministerio de Medio Ambiente y Agua mediante nota CITE: UCEP-MIRIEGO-0984-CAR"/>
    <m/>
    <m/>
    <m/>
    <m/>
    <m/>
    <m/>
    <n v="6860000"/>
    <n v="0"/>
    <n v="6860000"/>
  </r>
  <r>
    <x v="0"/>
    <n v="7"/>
    <x v="0"/>
    <x v="53"/>
    <n v="4763"/>
    <s v="00086077012"/>
    <s v="De: 00066047005 A:00086077012 Transferencia de recursos a solicitud del Ministerio de Planificación del Desarrollo mediante nota CITE: MPD/VIPFE/DGPP/UP-NE 1565/2025, para el financiamiento del Programa Multisectorial de Preinversión II – P"/>
    <m/>
    <m/>
    <m/>
    <m/>
    <m/>
    <m/>
    <n v="0"/>
    <n v="61740"/>
    <n v="61740"/>
  </r>
  <r>
    <x v="1"/>
    <n v="2"/>
    <x v="1"/>
    <x v="54"/>
    <n v="4776"/>
    <s v="00099021001"/>
    <s v="De: 00099021001 A:00291084302 Transferencia de recursos a solicitud de la Administradora Boliviana de Carreteras mediante nota CITE: ABC/GNA/SAF/ATE/2025-1686 (operación bimonetaria) para el pago a los beneficiarios (T.C. 6.86) HR 2025-3654"/>
    <m/>
    <m/>
    <m/>
    <m/>
    <m/>
    <m/>
    <n v="10290000"/>
    <n v="0"/>
    <n v="10290000"/>
  </r>
  <r>
    <x v="1"/>
    <n v="2"/>
    <x v="1"/>
    <x v="54"/>
    <n v="4777"/>
    <s v="00099021001"/>
    <s v="De: 00099021001 A:00291034306 Transferencia de recursos a solicitud de la Administradora Boliviana de Carreteras mediante nota CITE: ABC/GNA/SAF/ATE/2025-1686 (operación bimonetaria) para el pago a los beneficiarios (T.C. 6.86) HR 2025-3654"/>
    <m/>
    <m/>
    <m/>
    <m/>
    <m/>
    <m/>
    <n v="48020000"/>
    <n v="0"/>
    <n v="48020000"/>
  </r>
  <r>
    <x v="1"/>
    <n v="2"/>
    <x v="1"/>
    <x v="54"/>
    <n v="4778"/>
    <s v="00099021001"/>
    <s v="De: 00099021001 A:00291014365 Transferencia de recursos a solicitud de la Administradora Boliviana de Carreteras mediante nota CITE: ABC/GNA/SAF/ATE/2025-1686 (operación bimonetaria) para el pago a los beneficiarios (T.C. 6.86) HR 2025-3654"/>
    <m/>
    <m/>
    <m/>
    <m/>
    <m/>
    <m/>
    <n v="17150000"/>
    <n v="0"/>
    <n v="17150000"/>
  </r>
  <r>
    <x v="3"/>
    <n v="8"/>
    <x v="3"/>
    <x v="54"/>
    <n v="4776"/>
    <s v="00291084302"/>
    <s v="De: 00099021001 A:00291084302 Transferencia de recursos a solicitud de la Administradora Boliviana de Carreteras mediante nota CITE: ABC/GNA/SAF/ATE/2025-1686 (operación bimonetaria) para el pago a los beneficiarios (T.C. 6.86) HR 2025-3654"/>
    <m/>
    <m/>
    <m/>
    <m/>
    <m/>
    <m/>
    <n v="0"/>
    <n v="10290000"/>
    <n v="10290000"/>
  </r>
  <r>
    <x v="3"/>
    <n v="3"/>
    <x v="3"/>
    <x v="54"/>
    <n v="4777"/>
    <s v="00291034306"/>
    <s v="De: 00099021001 A:00291034306 Transferencia de recursos a solicitud de la Administradora Boliviana de Carreteras mediante nota CITE: ABC/GNA/SAF/ATE/2025-1686 (operación bimonetaria) para el pago a los beneficiarios (T.C. 6.86) HR 2025-3654"/>
    <m/>
    <m/>
    <m/>
    <m/>
    <m/>
    <m/>
    <n v="0"/>
    <n v="48020000"/>
    <n v="48020000"/>
  </r>
  <r>
    <x v="3"/>
    <n v="1"/>
    <x v="3"/>
    <x v="54"/>
    <n v="4778"/>
    <s v="00291014365"/>
    <s v="De: 00099021001 A:00291014365 Transferencia de recursos a solicitud de la Administradora Boliviana de Carreteras mediante nota CITE: ABC/GNA/SAF/ATE/2025-1686 (operación bimonetaria) para el pago a los beneficiarios (T.C. 6.86) HR 2025-3654"/>
    <m/>
    <m/>
    <m/>
    <m/>
    <m/>
    <m/>
    <n v="0"/>
    <n v="17150000"/>
    <n v="17150000"/>
  </r>
  <r>
    <x v="1"/>
    <n v="2"/>
    <x v="1"/>
    <x v="55"/>
    <n v="4780"/>
    <s v="00099021001"/>
    <s v="De: 00099021001 A:00117012001 Transferencia de recursos a solicitud de la Dirección General de Aeronáutica Civil (DGAC) mediante nota CITE: DGAC/DAF/FIN-NE/179 DGAC-22903/2025 recursos depositados por la IATA por concepto de Tasas Aeroportu"/>
    <m/>
    <m/>
    <m/>
    <m/>
    <m/>
    <m/>
    <n v="2760387.1"/>
    <n v="0"/>
    <n v="2760387.1"/>
  </r>
  <r>
    <x v="1"/>
    <n v="2"/>
    <x v="1"/>
    <x v="55"/>
    <n v="4782"/>
    <s v="00099021001"/>
    <s v="De: 00030018005 A:00099021001 Transferencia de recursos a solicitud del Ministerio de Justicia y Transparencia Institucional mediante nota CITE:MJTI-DGAA-NE-Z-280-2025 Informe CITE: MJTI-AT-INF-Z-72-2025 por concepto de devolución de saldos"/>
    <m/>
    <m/>
    <m/>
    <m/>
    <m/>
    <m/>
    <n v="0"/>
    <n v="32"/>
    <n v="32"/>
  </r>
  <r>
    <x v="1"/>
    <n v="2"/>
    <x v="1"/>
    <x v="56"/>
    <n v="4851"/>
    <s v="00099021001"/>
    <s v="De: 00099021001 A:00287104328 Transferencia de recursos a solicitud del Fondo Nacional de Inversión Productiva y Social mediante nota CITE: FPS/GFA/UFI/TES/TRL/0128/2025, (operación bimonetaria), para realizar pagos mediante comprobantes"/>
    <m/>
    <m/>
    <m/>
    <m/>
    <m/>
    <m/>
    <n v="16290471.640000001"/>
    <n v="0"/>
    <n v="16290471.640000001"/>
  </r>
  <r>
    <x v="1"/>
    <n v="2"/>
    <x v="1"/>
    <x v="57"/>
    <n v="4868"/>
    <s v="00099021001"/>
    <s v="De: 00099021001 A:00291064302 Transferencia de recursos a solicitud de la Administradora Boliviana de Carreteras mediante nota CITE: ABC/GNA/SAF/ATE/2025-1702 (operación bimonetaria), para el pago a beneficiarios (TC 6,86) H.R 2025-37154-R."/>
    <m/>
    <m/>
    <m/>
    <m/>
    <m/>
    <m/>
    <n v="14474600"/>
    <n v="0"/>
    <n v="14474600"/>
  </r>
  <r>
    <x v="3"/>
    <n v="6"/>
    <x v="3"/>
    <x v="57"/>
    <n v="4868"/>
    <s v="00291064302"/>
    <s v="De: 00099021001 A:00291064302 Transferencia de recursos a solicitud de la Administradora Boliviana de Carreteras mediante nota CITE: ABC/GNA/SAF/ATE/2025-1702 (operación bimonetaria), para el pago a beneficiarios (TC 6,86) H.R 2025-37154-R."/>
    <m/>
    <m/>
    <m/>
    <m/>
    <m/>
    <m/>
    <n v="0"/>
    <n v="14474600"/>
    <n v="14474600"/>
  </r>
  <r>
    <x v="1"/>
    <n v="2"/>
    <x v="1"/>
    <x v="57"/>
    <n v="4861"/>
    <s v="00099021001"/>
    <s v="De: 00099021001 A:00086047005 Transferencia de recursos a solicitud de la Unidad de Coordinación y Ejecución del Programa Más Inversión para Riego UCEP MI RIEGO, dependiente del Ministerio de Medio Ambiente y Agua mediante nota CITE: UCEP-M"/>
    <m/>
    <m/>
    <m/>
    <m/>
    <m/>
    <m/>
    <n v="4205401.24"/>
    <n v="0"/>
    <n v="4205401.24"/>
  </r>
  <r>
    <x v="1"/>
    <n v="2"/>
    <x v="1"/>
    <x v="57"/>
    <n v="4863"/>
    <s v="00099021001"/>
    <s v="De: 00099021001 A:00086057003 Transferencia de recursos a solicitud de la UCP-PAAP dependiente del Ministerio de Medio Ambiente y Agua mediante nota CITE: UCPPAAP-CAF-1066-CAR/25 (operación bimonetaria) para el Programa de Agua y Alcantaril"/>
    <m/>
    <m/>
    <m/>
    <m/>
    <m/>
    <m/>
    <n v="6860000"/>
    <n v="0"/>
    <n v="6860000"/>
  </r>
  <r>
    <x v="1"/>
    <n v="2"/>
    <x v="1"/>
    <x v="57"/>
    <n v="4865"/>
    <s v="00099021001"/>
    <s v="De: 00099021001 A:00020061101 Transferencia de recursos a solicitud del Registro Internacional Bolivianos de Buques dependiente del Ministerio de Defensa mediante nota CITE: RIBB/UAF/ST. N° 42/25 (operación bimonetaria), para cumplir con lo"/>
    <m/>
    <m/>
    <m/>
    <m/>
    <m/>
    <m/>
    <n v="12840336.99"/>
    <n v="0"/>
    <n v="12840336.99"/>
  </r>
  <r>
    <x v="1"/>
    <n v="2"/>
    <x v="1"/>
    <x v="58"/>
    <n v="4898"/>
    <s v="00099021001"/>
    <s v="De: 00099021001 A:00078011102 Transferencia de recursos a solicitud del Ministerio de Hidrocarburos y Energías mediante nota CITE: MHE-DGAA-UFIN/2025-0071 (operación bimonetaria), para la atención de la solicitud del Viceministerio de Explo"/>
    <m/>
    <m/>
    <m/>
    <m/>
    <m/>
    <m/>
    <n v="126909.66"/>
    <n v="0"/>
    <n v="126909.66"/>
  </r>
  <r>
    <x v="1"/>
    <n v="2"/>
    <x v="1"/>
    <x v="59"/>
    <n v="4935"/>
    <s v="00099021001"/>
    <s v="De: 00099021001 A:00291054302 Transferencia de recursos a solicitud de la Administradora Boliviana de Carreteras mediante nota CITE: ABC/GNA/SAF/ATE/2025-1726 (operación bimonetaria) para el pago a los beneficiarios (T.C. 6.86) HR 2025-3783"/>
    <m/>
    <m/>
    <m/>
    <m/>
    <m/>
    <m/>
    <n v="40474000"/>
    <n v="0"/>
    <n v="40474000"/>
  </r>
  <r>
    <x v="3"/>
    <n v="5"/>
    <x v="3"/>
    <x v="59"/>
    <n v="4935"/>
    <s v="00291054302"/>
    <s v="De: 00099021001 A:00291054302 Transferencia de recursos a solicitud de la Administradora Boliviana de Carreteras mediante nota CITE: ABC/GNA/SAF/ATE/2025-1726 (operación bimonetaria) para el pago a los beneficiarios (T.C. 6.86) HR 2025-3783"/>
    <m/>
    <m/>
    <m/>
    <m/>
    <m/>
    <m/>
    <n v="0"/>
    <n v="40474000"/>
    <n v="40474000"/>
  </r>
  <r>
    <x v="1"/>
    <n v="2"/>
    <x v="1"/>
    <x v="60"/>
    <n v="4954"/>
    <s v="00099021001"/>
    <s v="De: 00099021001 A:00291034305 Transferencia de recursos a solicitud de la Administradora Boliviana de Carreteras mediante nota CITE: ABC/GNA/SAF/ATE/2025-1762 (operación bimonetaria) para el pago a los beneficiarios (T.C. 6.86) HR 2025-3845"/>
    <m/>
    <m/>
    <m/>
    <m/>
    <m/>
    <m/>
    <n v="19208000"/>
    <n v="0"/>
    <n v="19208000"/>
  </r>
  <r>
    <x v="3"/>
    <n v="3"/>
    <x v="3"/>
    <x v="60"/>
    <n v="4954"/>
    <s v="00291034305"/>
    <s v="De: 00099021001 A:00291034305 Transferencia de recursos a solicitud de la Administradora Boliviana de Carreteras mediante nota CITE: ABC/GNA/SAF/ATE/2025-1762 (operación bimonetaria) para el pago a los beneficiarios (T.C. 6.86) HR 2025-3845"/>
    <m/>
    <m/>
    <m/>
    <m/>
    <m/>
    <m/>
    <n v="0"/>
    <n v="19208000"/>
    <n v="19208000"/>
  </r>
  <r>
    <x v="1"/>
    <n v="2"/>
    <x v="1"/>
    <x v="61"/>
    <n v="4964"/>
    <s v="00099021001"/>
    <s v="De: 00099021001 A:00086107013 Transferencia de Recursos a solicitud de la Unidad de Coordinación de Programa PPCR dependiente del Ministerio de Medio Ambiente y Agua mediante nota CITE: UCP-PPCR-0387-CAR/25 (operación bimonetaria), en el ma"/>
    <m/>
    <m/>
    <m/>
    <m/>
    <m/>
    <m/>
    <n v="3381980"/>
    <n v="0"/>
    <n v="3381980"/>
  </r>
  <r>
    <x v="0"/>
    <n v="7"/>
    <x v="0"/>
    <x v="62"/>
    <n v="5013"/>
    <s v="00086077010"/>
    <s v="De: 00066047005 A:00086077010 Transferencia de recursos a solicitud del Ministerio de Planificación del Desarrollo mediante nota CITE: MPD/VIPFE/DGPP/UP-NE 1634/2025, para el financiamiento del Programa Multisectorial de Preinversión II PRO"/>
    <m/>
    <m/>
    <m/>
    <m/>
    <m/>
    <m/>
    <n v="0"/>
    <n v="9792.34"/>
    <n v="9792.34"/>
  </r>
  <r>
    <x v="1"/>
    <n v="2"/>
    <x v="1"/>
    <x v="63"/>
    <n v="5033"/>
    <s v="00099021001"/>
    <s v="De: 00099021001 A:00206044302 Transferencia de recursos a solicitud del Instituto Nacional de Estadística mediante nota CITE: INE-JNAP-CPV Nº 2221/2025 (operación bimonetaria), para el Programa Fortalecimiento del Sistema Estadístico del E"/>
    <m/>
    <m/>
    <m/>
    <m/>
    <m/>
    <m/>
    <n v="3430000"/>
    <n v="0"/>
    <n v="3430000"/>
  </r>
  <r>
    <x v="1"/>
    <n v="2"/>
    <x v="1"/>
    <x v="63"/>
    <n v="5066"/>
    <s v="00099021001"/>
    <s v="De: 00099021001 A:00291084302 Transferencia de recursos a solicitud de la Administradora Boliviana de Carreteras mediante nota CITE: ABC/GNA/SAF/ATE/2025-1771 (operación bimonetaria) para el pago a los beneficiarios (T.C. 6.86) HR 2025-3975"/>
    <m/>
    <m/>
    <m/>
    <m/>
    <m/>
    <m/>
    <n v="15092000"/>
    <n v="0"/>
    <n v="15092000"/>
  </r>
  <r>
    <x v="1"/>
    <n v="2"/>
    <x v="1"/>
    <x v="63"/>
    <n v="5068"/>
    <s v="00099021001"/>
    <s v="De: 00099021001 A:00291054303 Transferencia de recursos a solicitud de la Administradora Boliviana de Carreteras mediante nota CITE: ABC/GNA/SAF/ATE/2025-1771 (operación bimonetaria) para el pago a los beneficiarios (T.C. 6.86) HR 2025-3975"/>
    <m/>
    <m/>
    <m/>
    <m/>
    <m/>
    <m/>
    <n v="22981000"/>
    <n v="0"/>
    <n v="22981000"/>
  </r>
  <r>
    <x v="12"/>
    <n v="4"/>
    <x v="12"/>
    <x v="63"/>
    <n v="5033"/>
    <s v="00206044302"/>
    <s v="De: 00099021001 A:00206044302 Transferencia de recursos a solicitud del Instituto Nacional de Estadística mediante nota CITE: INE-JNAP-CPV Nº 2221/2025 (operación bimonetaria), para el Programa Fortalecimiento del Sistema Estadístico del E"/>
    <m/>
    <m/>
    <m/>
    <m/>
    <m/>
    <m/>
    <n v="0"/>
    <n v="3430000"/>
    <n v="3430000"/>
  </r>
  <r>
    <x v="3"/>
    <n v="8"/>
    <x v="3"/>
    <x v="63"/>
    <n v="5066"/>
    <s v="00291084302"/>
    <s v="De: 00099021001 A:00291084302 Transferencia de recursos a solicitud de la Administradora Boliviana de Carreteras mediante nota CITE: ABC/GNA/SAF/ATE/2025-1771 (operación bimonetaria) para el pago a los beneficiarios (T.C. 6.86) HR 2025-3975"/>
    <m/>
    <m/>
    <m/>
    <m/>
    <m/>
    <m/>
    <n v="0"/>
    <n v="15092000"/>
    <n v="15092000"/>
  </r>
  <r>
    <x v="3"/>
    <n v="5"/>
    <x v="3"/>
    <x v="63"/>
    <n v="5068"/>
    <s v="00291054303"/>
    <s v="De: 00099021001 A:00291054303 Transferencia de recursos a solicitud de la Administradora Boliviana de Carreteras mediante nota CITE: ABC/GNA/SAF/ATE/2025-1771 (operación bimonetaria) para el pago a los beneficiarios (T.C. 6.86) HR 2025-3975"/>
    <m/>
    <m/>
    <m/>
    <m/>
    <m/>
    <m/>
    <n v="0"/>
    <n v="22981000"/>
    <n v="22981000"/>
  </r>
  <r>
    <x v="1"/>
    <n v="2"/>
    <x v="1"/>
    <x v="63"/>
    <n v="5031"/>
    <s v="00099021001"/>
    <s v="De: 00099021001 A:00041097001 Transferencia de recursos a solicitud del Programa de Dinamización Turística del destino Salar de Uyuni y Lagunas de Colores dependiente del Ministerio de Desarrollo Productivo y Economía Plural mediante nota C"/>
    <m/>
    <m/>
    <m/>
    <m/>
    <m/>
    <m/>
    <n v="3430000"/>
    <n v="0"/>
    <n v="3430000"/>
  </r>
  <r>
    <x v="1"/>
    <n v="2"/>
    <x v="1"/>
    <x v="63"/>
    <n v="5037"/>
    <s v="00099021001"/>
    <s v="De: 00035051101 A:00099021001 Transferencia de recursos a solicitud del Servicio Nacional del Sistema de Reparto mediante nota CITE: SENASIR/UAF N°581/2025 Informe Legal SENASIR/CHQ/INF N°220/2025 por concepto de deposito en demasía H.R. 20"/>
    <m/>
    <m/>
    <m/>
    <m/>
    <m/>
    <m/>
    <n v="0"/>
    <n v="256.95999999999998"/>
    <n v="256.95999999999998"/>
  </r>
  <r>
    <x v="0"/>
    <n v="7"/>
    <x v="0"/>
    <x v="63"/>
    <n v="5062"/>
    <s v="00086077010"/>
    <s v="De: 00066047005 A:00086077010 Transferencia de recursos a solicitud del Ministerio de Planificación del Desarrollo mediante nota CITE: MPD/VIPFE/DGPP/UP-NE 1651/2025, para el financiamiento del Programa Multisectorial de Preinversión II PRO"/>
    <m/>
    <m/>
    <m/>
    <m/>
    <m/>
    <m/>
    <n v="0"/>
    <n v="94990.2"/>
    <n v="94990.2"/>
  </r>
  <r>
    <x v="1"/>
    <n v="2"/>
    <x v="1"/>
    <x v="64"/>
    <n v="5135"/>
    <s v="00099021001"/>
    <s v="De: 00099021001 A:00086047012 Transferencia de recursos a solicitud de la Unidad de Coordinación y Ejecución del Programa Más Inversión para Riego dependiente del Ministerio de Medio Ambiente y Agua mediante nota CITE: UCEP-MIRIEGO-1132-CAR"/>
    <m/>
    <m/>
    <m/>
    <m/>
    <m/>
    <m/>
    <n v="10330046.689999999"/>
    <n v="0"/>
    <n v="10330046.689999999"/>
  </r>
  <r>
    <x v="0"/>
    <n v="7"/>
    <x v="0"/>
    <x v="64"/>
    <n v="5088"/>
    <s v="00086077012"/>
    <s v="De: 00066047005 A:00086077012 Transferencia de recursos a solicitud del Ministerio de Planificación del Desarrollo mediante nota CITE: MPD/VIPFE/DGPP/UP-NE 1677/2025, para el financiamiento del Programa Multisectorial de Preinversión II PRO"/>
    <m/>
    <m/>
    <m/>
    <m/>
    <m/>
    <m/>
    <n v="0"/>
    <n v="9117.2099999999991"/>
    <n v="9117.2099999999991"/>
  </r>
  <r>
    <x v="1"/>
    <n v="2"/>
    <x v="1"/>
    <x v="65"/>
    <n v="5139"/>
    <s v="00099021001"/>
    <s v="De: 00099021001 A:00291034304 Transferencia de recursos a solicitud de la Administradora Boliviana de Carreteras mediante nota CITE: ABC/GNA/SAF/ATE/2025-1822 (operación bimonetaria) para realizar el pago a los beneficiarios (T.C. 6.86) HR"/>
    <m/>
    <m/>
    <m/>
    <m/>
    <m/>
    <m/>
    <n v="13720000"/>
    <n v="0"/>
    <n v="13720000"/>
  </r>
  <r>
    <x v="3"/>
    <n v="3"/>
    <x v="3"/>
    <x v="65"/>
    <n v="5139"/>
    <s v="00291034304"/>
    <s v="De: 00099021001 A:00291034304 Transferencia de recursos a solicitud de la Administradora Boliviana de Carreteras mediante nota CITE: ABC/GNA/SAF/ATE/2025-1822 (operación bimonetaria) para realizar el pago a los beneficiarios (T.C. 6.86) HR"/>
    <m/>
    <m/>
    <m/>
    <m/>
    <m/>
    <m/>
    <n v="0"/>
    <n v="13720000"/>
    <n v="13720000"/>
  </r>
  <r>
    <x v="0"/>
    <n v="7"/>
    <x v="0"/>
    <x v="65"/>
    <n v="5161"/>
    <s v="00086077011"/>
    <s v="De: 00066047005 A:00086077011 Transferencia de recursos a solicitud del Ministerio de Planificación del Desarrollo mediante nota CITE: MPD/VIPFE/DGPP/UP-NE 1695/2025, para el financiamiento del Programa Multisectorial de Preinversión II PRO"/>
    <m/>
    <m/>
    <m/>
    <m/>
    <m/>
    <m/>
    <n v="0"/>
    <n v="89957"/>
    <n v="89957"/>
  </r>
  <r>
    <x v="1"/>
    <n v="2"/>
    <x v="1"/>
    <x v="66"/>
    <n v="5189"/>
    <s v="00099021001"/>
    <s v="De: 00099021001 A:00291014369 Transferencia de recursos a solicitud de la Administradora Boliviana de Carreteras mediante nota CITE: ABC/GNA/SAF/ATE/2025-1860 (operación bimonetaria) para realizar el pago a los beneficiarios (T.C. 6.86) HR"/>
    <m/>
    <m/>
    <m/>
    <m/>
    <m/>
    <m/>
    <n v="8820588"/>
    <n v="0"/>
    <n v="8820588"/>
  </r>
  <r>
    <x v="3"/>
    <n v="1"/>
    <x v="3"/>
    <x v="66"/>
    <n v="5189"/>
    <s v="00291014369"/>
    <s v="De: 00099021001 A:00291014369 Transferencia de recursos a solicitud de la Administradora Boliviana de Carreteras mediante nota CITE: ABC/GNA/SAF/ATE/2025-1860 (operación bimonetaria) para realizar el pago a los beneficiarios (T.C. 6.86) HR"/>
    <m/>
    <m/>
    <m/>
    <m/>
    <m/>
    <m/>
    <n v="0"/>
    <n v="8820588"/>
    <n v="8820588"/>
  </r>
  <r>
    <x v="1"/>
    <n v="2"/>
    <x v="1"/>
    <x v="66"/>
    <n v="5187"/>
    <s v="00099021001"/>
    <s v="De: 00099021001 A:00047137004 Transferencia de recursos a solicitud del Ministerio de Desarrollo Rural y Tierras mediante nota CITE: MDRyT/EMPODERAR/EXT-N°0627/2025 (operación bimonetaria) para la ejecución del Proyecto de Innovación para S"/>
    <m/>
    <m/>
    <m/>
    <m/>
    <m/>
    <m/>
    <n v="97411939.980000004"/>
    <n v="0"/>
    <n v="97411939.980000004"/>
  </r>
  <r>
    <x v="0"/>
    <n v="7"/>
    <x v="0"/>
    <x v="66"/>
    <n v="5190"/>
    <s v="00086077011"/>
    <s v="De: 00066047005 A:00086077011 Transferencia de recursos a solicitud del Ministerio de Planificación del Desarrollo mediante nota CITE: MPD/VIPFE/DGPP/UP-NE 1705/2025, para el financiamiento del Programa Multisectorial de Preinversión II PRO"/>
    <m/>
    <m/>
    <m/>
    <m/>
    <m/>
    <m/>
    <n v="0"/>
    <n v="9876.9699999999993"/>
    <n v="9876.9699999999993"/>
  </r>
  <r>
    <x v="0"/>
    <n v="7"/>
    <x v="0"/>
    <x v="67"/>
    <n v="5216"/>
    <s v="00086077010"/>
    <s v="De: 00066047005 A:00086077010 Transferencia de recursos a solicitud del Ministerio de Planificación del Desarrollo mediante nota CITE: MPD/VIPFE/DGPP/UP-NE 1705/2025, para el financiamiento del Programa Multisectorial de Preinversión II PRO"/>
    <m/>
    <m/>
    <m/>
    <m/>
    <m/>
    <m/>
    <n v="0"/>
    <n v="9792.34"/>
    <n v="9792.34"/>
  </r>
  <r>
    <x v="1"/>
    <n v="2"/>
    <x v="1"/>
    <x v="67"/>
    <n v="5221"/>
    <s v="00099021001"/>
    <s v="De: 00047137004 A:00099021001 Transferencia de recursos a favor del Tesoro General de la Nación a solicitud del Ministerio de Desarrollo Rural y Tierras mediante nota CITE: MDRyT/EMPODERAR PAR III/EXT N°0631/2025 Informe MDRyT/EMPODERAR/FI"/>
    <m/>
    <m/>
    <m/>
    <m/>
    <m/>
    <m/>
    <n v="0"/>
    <n v="450.9"/>
    <n v="450.9"/>
  </r>
  <r>
    <x v="1"/>
    <n v="2"/>
    <x v="1"/>
    <x v="68"/>
    <n v="5271"/>
    <s v="00099021001"/>
    <s v="De: 00099021001 A:00086017006 Transferencia de recursos a solicitud del Ministerio de Medio Ambiente y Agua mediante nota CITE: MMAYA/DGAA N°402/2025 (operación bimonetaria) para el Programa de Agua y Saneamiento para Ciudades Intermedias y"/>
    <m/>
    <m/>
    <m/>
    <m/>
    <m/>
    <m/>
    <n v="68600000"/>
    <n v="0"/>
    <n v="68600000"/>
  </r>
  <r>
    <x v="14"/>
    <n v="1"/>
    <x v="14"/>
    <x v="69"/>
    <n v="5282"/>
    <s v="00862019204"/>
    <s v="De: 00862019204 A:00099021001 Transferencia de recursos de acuerdo al nota CITE: DGE-GEF-FI-LSQ-6091-CAR/2025 e informe CITE: GEF-FI-LSQ-0924-INF/25 para las devolución de recursos al TGN correspondientes a recursos del GAD Pando, correspon"/>
    <m/>
    <m/>
    <m/>
    <m/>
    <m/>
    <m/>
    <n v="5856501.4000000004"/>
    <n v="0"/>
    <n v="5856501.4000000004"/>
  </r>
  <r>
    <x v="1"/>
    <n v="2"/>
    <x v="1"/>
    <x v="69"/>
    <n v="5280"/>
    <s v="00099021001"/>
    <s v="De: 00099021001 A:00086057012 Transferencia de recursos a solicitud de la UCP-PAAP dependiente del Ministerio de Medio Ambiente y Agua mediante nota CITE: UCPPAAP-CAF-1206-CAR/25 (operación bimonetaria) para el Programa de Gestión Integral"/>
    <m/>
    <m/>
    <m/>
    <m/>
    <m/>
    <m/>
    <n v="13720000"/>
    <n v="0"/>
    <n v="13720000"/>
  </r>
  <r>
    <x v="1"/>
    <n v="2"/>
    <x v="1"/>
    <x v="69"/>
    <n v="5288"/>
    <s v="00099021001"/>
    <s v="De: 00099021001 A:00015011107 Transferencia de recursos a solicitud del Ministerio de Gobierno mediante nota CITE: MG/DGAA/N° 112/2025 e informes adjuntos (operación bimonetaria) por concepto de Distribuciones el cual será transferido a DI"/>
    <m/>
    <m/>
    <m/>
    <m/>
    <m/>
    <m/>
    <n v="886646.77"/>
    <n v="0"/>
    <n v="886646.77"/>
  </r>
  <r>
    <x v="1"/>
    <n v="2"/>
    <x v="1"/>
    <x v="69"/>
    <n v="5289"/>
    <s v="00099021001"/>
    <s v="De: 00099021001 A:00015011107 Transferencia de recursos a solicitud del Ministerio de Gobierno mediante nota CITE: MG/DGAA/N° 112/2025 e informes adjuntos (operación bimonetaria) por concepto de Distribuciones el cual será transferido a DI"/>
    <m/>
    <m/>
    <m/>
    <m/>
    <m/>
    <m/>
    <n v="272814.38"/>
    <n v="0"/>
    <n v="272814.38"/>
  </r>
  <r>
    <x v="1"/>
    <n v="2"/>
    <x v="1"/>
    <x v="69"/>
    <n v="5290"/>
    <s v="00099021001"/>
    <s v="De: 00099021001 A:00015011107 Transferencia de recursos a solicitud del Ministerio de Gobierno mediante nota CITE: MG/DGAA/N° 112/2025 e informes adjuntos (operación bimonetaria) por concepto de Distribuciones el cual será transferido al M"/>
    <m/>
    <m/>
    <m/>
    <m/>
    <m/>
    <m/>
    <n v="204610.82"/>
    <n v="0"/>
    <n v="204610.82"/>
  </r>
  <r>
    <x v="1"/>
    <n v="2"/>
    <x v="1"/>
    <x v="69"/>
    <n v="5291"/>
    <s v="00099021001"/>
    <s v="De: 00099021001 A:00015011107 Transferencia de recursos a solicitud del Ministerio de Gobierno mediante nota CITE: MG/DGAA/N° 112/2025 e informes adjuntos (operación bimonetaria) por concepto de gastos de Administración según Ley N° 913 de"/>
    <m/>
    <m/>
    <m/>
    <m/>
    <m/>
    <m/>
    <n v="35.119999999999997"/>
    <n v="0"/>
    <n v="35.119999999999997"/>
  </r>
  <r>
    <x v="11"/>
    <n v="1"/>
    <x v="11"/>
    <x v="69"/>
    <n v="5288"/>
    <s v="00015011107"/>
    <s v="De: 00099021001 A:00015011107 Transferencia de recursos a solicitud del Ministerio de Gobierno mediante nota CITE: MG/DGAA/N° 112/2025 e informes adjuntos (operación bimonetaria) por concepto de Distribuciones el cual será transferido a DI"/>
    <m/>
    <m/>
    <m/>
    <m/>
    <m/>
    <m/>
    <n v="0"/>
    <n v="886646.77"/>
    <n v="886646.77"/>
  </r>
  <r>
    <x v="11"/>
    <n v="1"/>
    <x v="11"/>
    <x v="69"/>
    <n v="5289"/>
    <s v="00015011107"/>
    <s v="De: 00099021001 A:00015011107 Transferencia de recursos a solicitud del Ministerio de Gobierno mediante nota CITE: MG/DGAA/N° 112/2025 e informes adjuntos (operación bimonetaria) por concepto de Distribuciones el cual será transferido a DI"/>
    <m/>
    <m/>
    <m/>
    <m/>
    <m/>
    <m/>
    <n v="0"/>
    <n v="272814.38"/>
    <n v="272814.38"/>
  </r>
  <r>
    <x v="11"/>
    <n v="1"/>
    <x v="11"/>
    <x v="69"/>
    <n v="5290"/>
    <s v="00015011107"/>
    <s v="De: 00099021001 A:00015011107 Transferencia de recursos a solicitud del Ministerio de Gobierno mediante nota CITE: MG/DGAA/N° 112/2025 e informes adjuntos (operación bimonetaria) por concepto de Distribuciones el cual será transferido al M"/>
    <m/>
    <m/>
    <m/>
    <m/>
    <m/>
    <m/>
    <n v="0"/>
    <n v="204610.82"/>
    <n v="204610.82"/>
  </r>
  <r>
    <x v="11"/>
    <n v="1"/>
    <x v="11"/>
    <x v="69"/>
    <n v="5291"/>
    <s v="00015011107"/>
    <s v="De: 00099021001 A:00015011107 Transferencia de recursos a solicitud del Ministerio de Gobierno mediante nota CITE: MG/DGAA/N° 112/2025 e informes adjuntos (operación bimonetaria) por concepto de gastos de Administración según Ley N° 913 de"/>
    <m/>
    <m/>
    <m/>
    <m/>
    <m/>
    <m/>
    <n v="0"/>
    <n v="35.119999999999997"/>
    <n v="35.119999999999997"/>
  </r>
  <r>
    <x v="1"/>
    <n v="2"/>
    <x v="1"/>
    <x v="70"/>
    <n v="5330"/>
    <s v="00099021001"/>
    <s v="De: 00099021001 A:00291054303 Transferencia de recursos a solicitud de la Administradora Boliviana de Carreteras mediante nota CITE: ABC/GNA/SAF/ATE/2025-1915 (operación bimonetaria) para el pago a los beneficiarios (T.C. 6.86) HR 2025-4294"/>
    <m/>
    <m/>
    <m/>
    <m/>
    <m/>
    <m/>
    <n v="39102000"/>
    <n v="0"/>
    <n v="39102000"/>
  </r>
  <r>
    <x v="3"/>
    <n v="5"/>
    <x v="3"/>
    <x v="70"/>
    <n v="5330"/>
    <s v="00291054303"/>
    <s v="De: 00099021001 A:00291054303 Transferencia de recursos a solicitud de la Administradora Boliviana de Carreteras mediante nota CITE: ABC/GNA/SAF/ATE/2025-1915 (operación bimonetaria) para el pago a los beneficiarios (T.C. 6.86) HR 2025-4294"/>
    <m/>
    <m/>
    <m/>
    <m/>
    <m/>
    <m/>
    <n v="0"/>
    <n v="39102000"/>
    <n v="39102000"/>
  </r>
  <r>
    <x v="5"/>
    <n v="14"/>
    <x v="5"/>
    <x v="70"/>
    <n v="5332"/>
    <s v="00046144202"/>
    <s v="De: 00066134201 A:00046144202 Transferencia de recursos a solicitud del Ministerio de Planificación del Desarrollo mediante nota CITE: MPD/DGAA/UF/T-NE 0087/2025 INFORME MPD/PSB-INF 0059/2025 en el marco del Convenio Interinstitucional de F"/>
    <m/>
    <m/>
    <m/>
    <m/>
    <m/>
    <m/>
    <n v="0"/>
    <n v="6900000"/>
    <n v="6900000"/>
  </r>
  <r>
    <x v="1"/>
    <n v="2"/>
    <x v="1"/>
    <x v="71"/>
    <n v="5335"/>
    <s v="00099021001"/>
    <s v="De: 00099021001 A:00206054301 Transferencia de recursos a solicitud del Instituto Nacional de Estadística mediante nota CITE: INE-PFSEEPB-UEP-JNAP-TES Nº2607/2025 (operación bimonetaria), para el Programa de Fortalecimiento del Sistema Esta"/>
    <m/>
    <m/>
    <m/>
    <m/>
    <m/>
    <m/>
    <n v="6860000"/>
    <n v="0"/>
    <n v="6860000"/>
  </r>
  <r>
    <x v="12"/>
    <n v="5"/>
    <x v="12"/>
    <x v="71"/>
    <n v="5335"/>
    <s v="00206054301"/>
    <s v="De: 00099021001 A:00206054301 Transferencia de recursos a solicitud del Instituto Nacional de Estadística mediante nota CITE: INE-PFSEEPB-UEP-JNAP-TES Nº2607/2025 (operación bimonetaria), para el Programa de Fortalecimiento del Sistema Esta"/>
    <m/>
    <m/>
    <m/>
    <m/>
    <m/>
    <m/>
    <n v="0"/>
    <n v="6860000"/>
    <n v="6860000"/>
  </r>
  <r>
    <x v="1"/>
    <n v="2"/>
    <x v="1"/>
    <x v="71"/>
    <n v="5344"/>
    <s v="00099021001"/>
    <s v="De: 00099021001 A:00046057009 Transferencia de recursos a solicitud del Ministerio de Salud y Deportes mediante nota CITE: MSyD/DGP/UGESPRO/FRISDP/CE/29/2025 (operación bimonetaria), para la ejecución del Programa Mejora en la Accesibilidad"/>
    <m/>
    <m/>
    <m/>
    <m/>
    <m/>
    <m/>
    <n v="3430000"/>
    <n v="0"/>
    <n v="3430000"/>
  </r>
  <r>
    <x v="5"/>
    <n v="5"/>
    <x v="5"/>
    <x v="71"/>
    <n v="5344"/>
    <s v="00046057009"/>
    <s v="De: 00099021001 A:00046057009 Transferencia de recursos a solicitud del Ministerio de Salud y Deportes mediante nota CITE: MSyD/DGP/UGESPRO/FRISDP/CE/29/2025 (operación bimonetaria), para la ejecución del Programa Mejora en la Accesibilidad"/>
    <m/>
    <m/>
    <m/>
    <m/>
    <m/>
    <m/>
    <n v="0"/>
    <n v="3430000"/>
    <n v="3430000"/>
  </r>
  <r>
    <x v="14"/>
    <n v="1"/>
    <x v="14"/>
    <x v="72"/>
    <n v="5388"/>
    <s v="00862012001"/>
    <s v="De: 00862012001 A:00099021001 Transferencia de recursos a favor del Tesoro General de la Nación a solicitud del Fondo Nacional de Desarrollo Regional mediante nota CITE: DGE-GEF-FI-LSQ-6458-CAR/2025 e informe CITE: GEF-FI-LSQ-0974-INF/25 po"/>
    <m/>
    <m/>
    <m/>
    <m/>
    <m/>
    <m/>
    <n v="526733.09"/>
    <n v="0"/>
    <n v="526733.09"/>
  </r>
  <r>
    <x v="14"/>
    <n v="1"/>
    <x v="14"/>
    <x v="72"/>
    <n v="5389"/>
    <s v="00862012001"/>
    <s v="De: 00862012001 A:00099021001 Transferencia de recursos a favor del Tesoro General de la Nación a solicitud del Fondo Nacional de Desarrollo Regional mediante nota CITE: DGE-GEF-FI-LSQ-6458-CAR/2025 e informe CITE: GEF-FI-LSQ-0974-INF/25 po"/>
    <m/>
    <m/>
    <m/>
    <m/>
    <m/>
    <m/>
    <n v="18127.04"/>
    <n v="0"/>
    <n v="18127.04"/>
  </r>
  <r>
    <x v="14"/>
    <n v="1"/>
    <x v="14"/>
    <x v="72"/>
    <n v="5390"/>
    <s v="00862012001"/>
    <s v="De: 00862012001 A:00099021001 Transferencia de recursos a favor del Tesoro General de la Nación a solicitud del Fondo Nacional de Desarrollo Regional mediante nota CITE: DGE-GEF-FI-LSQ-6458-CAR/2025 e informe CITE: GEF-FI-LSQ-0974-INF/25 po"/>
    <m/>
    <m/>
    <m/>
    <m/>
    <m/>
    <m/>
    <n v="114.46"/>
    <n v="0"/>
    <n v="114.46"/>
  </r>
  <r>
    <x v="14"/>
    <n v="1"/>
    <x v="14"/>
    <x v="72"/>
    <n v="5391"/>
    <s v="00862012001"/>
    <s v="De: 00862012001 A:00099021001 Transferencia de recursos a favor del Tesoro General de la Nación a solicitud del Fondo Nacional de Desarrollo Regional mediante nota CITE: DGE-GEF-FI-LSQ-6458-CAR/2025 e informe CITE: GEF-FI-LSQ-0974-INF/25 po"/>
    <m/>
    <m/>
    <m/>
    <m/>
    <m/>
    <m/>
    <n v="12471.17"/>
    <n v="0"/>
    <n v="12471.17"/>
  </r>
  <r>
    <x v="14"/>
    <n v="1"/>
    <x v="14"/>
    <x v="72"/>
    <n v="5392"/>
    <s v="00862012001"/>
    <s v="De: 00862012001 A:00099021001 Transferencia de recursos a favor del Tesoro General de la Nación a solicitud del Fondo Nacional de Desarrollo Regional mediante nota CITE: DGE-GEF-FI-LSQ-6458-CAR/2025 e informe CITE: GEF-FI-LSQ-0974-INF/25 po"/>
    <m/>
    <m/>
    <m/>
    <m/>
    <m/>
    <m/>
    <n v="2515.09"/>
    <n v="0"/>
    <n v="2515.09"/>
  </r>
  <r>
    <x v="1"/>
    <n v="2"/>
    <x v="1"/>
    <x v="72"/>
    <n v="5388"/>
    <s v="00099021001"/>
    <s v="De: 00862012001 A:00099021001 Transferencia de recursos a favor del Tesoro General de la Nación a solicitud del Fondo Nacional de Desarrollo Regional mediante nota CITE: DGE-GEF-FI-LSQ-6458-CAR/2025 e informe CITE: GEF-FI-LSQ-0974-INF/25 po"/>
    <m/>
    <m/>
    <m/>
    <m/>
    <m/>
    <m/>
    <n v="0"/>
    <n v="526733.09"/>
    <n v="526733.09"/>
  </r>
  <r>
    <x v="1"/>
    <n v="2"/>
    <x v="1"/>
    <x v="72"/>
    <n v="5389"/>
    <s v="00099021001"/>
    <s v="De: 00862012001 A:00099021001 Transferencia de recursos a favor del Tesoro General de la Nación a solicitud del Fondo Nacional de Desarrollo Regional mediante nota CITE: DGE-GEF-FI-LSQ-6458-CAR/2025 e informe CITE: GEF-FI-LSQ-0974-INF/25 po"/>
    <m/>
    <m/>
    <m/>
    <m/>
    <m/>
    <m/>
    <n v="0"/>
    <n v="18127.04"/>
    <n v="18127.04"/>
  </r>
  <r>
    <x v="1"/>
    <n v="2"/>
    <x v="1"/>
    <x v="72"/>
    <n v="5390"/>
    <s v="00099021001"/>
    <s v="De: 00862012001 A:00099021001 Transferencia de recursos a favor del Tesoro General de la Nación a solicitud del Fondo Nacional de Desarrollo Regional mediante nota CITE: DGE-GEF-FI-LSQ-6458-CAR/2025 e informe CITE: GEF-FI-LSQ-0974-INF/25 po"/>
    <m/>
    <m/>
    <m/>
    <m/>
    <m/>
    <m/>
    <n v="0"/>
    <n v="114.46"/>
    <n v="114.46"/>
  </r>
  <r>
    <x v="1"/>
    <n v="2"/>
    <x v="1"/>
    <x v="72"/>
    <n v="5391"/>
    <s v="00099021001"/>
    <s v="De: 00862012001 A:00099021001 Transferencia de recursos a favor del Tesoro General de la Nación a solicitud del Fondo Nacional de Desarrollo Regional mediante nota CITE: DGE-GEF-FI-LSQ-6458-CAR/2025 e informe CITE: GEF-FI-LSQ-0974-INF/25 po"/>
    <m/>
    <m/>
    <m/>
    <m/>
    <m/>
    <m/>
    <n v="0"/>
    <n v="12471.17"/>
    <n v="12471.17"/>
  </r>
  <r>
    <x v="1"/>
    <n v="2"/>
    <x v="1"/>
    <x v="72"/>
    <n v="5392"/>
    <s v="00099021001"/>
    <s v="De: 00862012001 A:00099021001 Transferencia de recursos a favor del Tesoro General de la Nación a solicitud del Fondo Nacional de Desarrollo Regional mediante nota CITE: DGE-GEF-FI-LSQ-6458-CAR/2025 e informe CITE: GEF-FI-LSQ-0974-INF/25 po"/>
    <m/>
    <m/>
    <m/>
    <m/>
    <m/>
    <m/>
    <n v="0"/>
    <n v="2515.09"/>
    <n v="2515.09"/>
  </r>
  <r>
    <x v="15"/>
    <n v="4"/>
    <x v="15"/>
    <x v="73"/>
    <n v="5405"/>
    <s v="00066047005"/>
    <s v="De: 00066047005 A:00291014384 Transferencia de recursos a solicitud del Ministerio de Planificación del Desarrollo mediante nota CITE: MPD/VIPFE/DGPP/UP-NE 1796/2025, para el financiamiento del Programa Multisectorial de Preinversión II PRO"/>
    <m/>
    <m/>
    <m/>
    <m/>
    <m/>
    <m/>
    <n v="396430.25"/>
    <n v="0"/>
    <n v="396430.25"/>
  </r>
  <r>
    <x v="3"/>
    <n v="1"/>
    <x v="3"/>
    <x v="73"/>
    <n v="5405"/>
    <s v="00291014384"/>
    <s v="De: 00066047005 A:00291014384 Transferencia de recursos a solicitud del Ministerio de Planificación del Desarrollo mediante nota CITE: MPD/VIPFE/DGPP/UP-NE 1796/2025, para el financiamiento del Programa Multisectorial de Preinversión II PRO"/>
    <m/>
    <m/>
    <m/>
    <m/>
    <m/>
    <m/>
    <n v="0"/>
    <n v="396430.25"/>
    <n v="396430.25"/>
  </r>
  <r>
    <x v="1"/>
    <n v="2"/>
    <x v="1"/>
    <x v="74"/>
    <n v="5474"/>
    <s v="00099021001"/>
    <s v="De: 00099021001 A:00066047002 Transferencia de recursos a solicitud del Ministerio de Planificación del Desarrollo mediante nota CITE: MPD/VIPFE/DGPP/UP-NE 1840/2025 (operación bimonetaria) destinado al financiamiento de Estudios de Diseño"/>
    <m/>
    <m/>
    <m/>
    <m/>
    <m/>
    <m/>
    <n v="1208109.25"/>
    <n v="0"/>
    <n v="1208109.25"/>
  </r>
  <r>
    <x v="0"/>
    <n v="7"/>
    <x v="0"/>
    <x v="74"/>
    <n v="5472"/>
    <s v="00086077012"/>
    <s v="De: 00066047005 A:00086077012 Transferencia de recursos a solicitud del Ministerio de Planificación del Desarrollo mediante nota CITE: MPD/VIPFE/DGPP/UP-NE 1838/2025, para el financiamiento del Programa Multisectorial de Preinversión II PRO"/>
    <m/>
    <m/>
    <m/>
    <m/>
    <m/>
    <m/>
    <n v="0"/>
    <n v="59290"/>
    <n v="59290"/>
  </r>
  <r>
    <x v="15"/>
    <n v="4"/>
    <x v="15"/>
    <x v="74"/>
    <n v="5474"/>
    <s v="00066047002"/>
    <s v="De: 00099021001 A:00066047002 Transferencia de recursos a solicitud del Ministerio de Planificación del Desarrollo mediante nota CITE: MPD/VIPFE/DGPP/UP-NE 1840/2025 (operación bimonetaria) destinado al financiamiento de Estudios de Diseño"/>
    <m/>
    <m/>
    <m/>
    <m/>
    <m/>
    <m/>
    <n v="0"/>
    <n v="1208109.25"/>
    <n v="1208109.25"/>
  </r>
  <r>
    <x v="1"/>
    <n v="2"/>
    <x v="1"/>
    <x v="75"/>
    <n v="5483"/>
    <s v="00099021001"/>
    <s v="De: 00099021001 A:00117012001 Transferencia de recursos a solicitud de la Dirección General de Aeronáutica Civil mediante nota CITE: DGAC/DAF/ FIN-NE-221 DGAC-28183/2025 (operación bimonetaria) por concepto de recursos depositados por la IA"/>
    <m/>
    <m/>
    <m/>
    <m/>
    <m/>
    <m/>
    <n v="514104.66"/>
    <n v="0"/>
    <n v="514104.66"/>
  </r>
  <r>
    <x v="15"/>
    <n v="4"/>
    <x v="15"/>
    <x v="75"/>
    <n v="5484"/>
    <s v="00066047004"/>
    <s v="De: 00066047004 A:00099021001 Transferencia de recursos a favor del Tesoro General de la Nación a solicitud del Viceministerio de Inversión Pública y Financiamiento Externo dependiente del Ministerio de Planificación del Desarrollo mediante"/>
    <m/>
    <m/>
    <m/>
    <m/>
    <m/>
    <m/>
    <n v="27622.959999999999"/>
    <n v="0"/>
    <n v="27622.959999999999"/>
  </r>
  <r>
    <x v="1"/>
    <n v="2"/>
    <x v="1"/>
    <x v="75"/>
    <n v="5484"/>
    <s v="00099021001"/>
    <s v="De: 00066047004 A:00099021001 Transferencia de recursos a favor del Tesoro General de la Nación a solicitud del Viceministerio de Inversión Pública y Financiamiento Externo dependiente del Ministerio de Planificación del Desarrollo mediante"/>
    <m/>
    <m/>
    <m/>
    <m/>
    <m/>
    <m/>
    <n v="0"/>
    <n v="27622.959999999999"/>
    <n v="27622.959999999999"/>
  </r>
  <r>
    <x v="16"/>
    <n v="1"/>
    <x v="16"/>
    <x v="76"/>
    <n v="5548"/>
    <s v="00249014201"/>
    <s v="De: 00249014201 A:00046024205 Transferencia de recursos a solicitud de la Central de Abastecimiento y Suministros en Salud dependiente del Ministerio de Salud y Deportes mediante nota CITE: CEASS/DIR/NOT-EXT 787/2025 INFORME CEASS/UAF/TESO/"/>
    <m/>
    <m/>
    <m/>
    <m/>
    <m/>
    <m/>
    <n v="180212.36"/>
    <n v="0"/>
    <n v="180212.36"/>
  </r>
  <r>
    <x v="15"/>
    <n v="4"/>
    <x v="15"/>
    <x v="76"/>
    <n v="5557"/>
    <s v="00066047005"/>
    <s v="De: 00066047005 A:00291014391 Transferencia de recursos a solicitud del Ministerio de Planificación del Desarrollo mediante nota CITE: MPD/VIPFE/DGPP/UP-NE 1797/2025, para el financiamiento del Programa Multisectorial de Preinversión II PRO"/>
    <m/>
    <m/>
    <m/>
    <m/>
    <m/>
    <m/>
    <n v="54058.67"/>
    <n v="0"/>
    <n v="54058.67"/>
  </r>
  <r>
    <x v="1"/>
    <n v="2"/>
    <x v="1"/>
    <x v="76"/>
    <n v="5559"/>
    <s v="00099021001"/>
    <s v="De: 00099021001 A:00287102001 Transferencia de recursos a solicitud de la Dirección General de Crédito Público mediante nota CITE: MEFP/VTCP/DGCP/UODP/N°488/2025, Ayuda Memoria MEFP/VTCP/DGCP/UODP/N° 017/2025, correspondiente al Crédito BEI"/>
    <m/>
    <m/>
    <m/>
    <m/>
    <m/>
    <m/>
    <n v="57499.35"/>
    <n v="0"/>
    <n v="57499.35"/>
  </r>
  <r>
    <x v="5"/>
    <n v="2"/>
    <x v="5"/>
    <x v="76"/>
    <n v="5548"/>
    <s v="00046024205"/>
    <s v="De: 00249014201 A:00046024205 Transferencia de recursos a solicitud de la Central de Abastecimiento y Suministros en Salud dependiente del Ministerio de Salud y Deportes mediante nota CITE: CEASS/DIR/NOT-EXT 787/2025 INFORME CEASS/UAF/TESO/"/>
    <m/>
    <m/>
    <m/>
    <m/>
    <m/>
    <m/>
    <n v="0"/>
    <n v="180212.36"/>
    <n v="180212.36"/>
  </r>
  <r>
    <x v="3"/>
    <n v="1"/>
    <x v="3"/>
    <x v="76"/>
    <n v="5557"/>
    <s v="00291014391"/>
    <s v="De: 00066047005 A:00291014391 Transferencia de recursos a solicitud del Ministerio de Planificación del Desarrollo mediante nota CITE: MPD/VIPFE/DGPP/UP-NE 1797/2025, para el financiamiento del Programa Multisectorial de Preinversión II PRO"/>
    <m/>
    <m/>
    <m/>
    <m/>
    <m/>
    <m/>
    <n v="0"/>
    <n v="54058.67"/>
    <n v="54058.67"/>
  </r>
  <r>
    <x v="1"/>
    <n v="2"/>
    <x v="1"/>
    <x v="76"/>
    <n v="5535"/>
    <s v="00099021001"/>
    <s v="De: 00099021001 A:00015011107 Transferencia de recursos a solicitud del Ministerio de Gobierno mediante nota CITE: MG/DGAA/UF/T/N° 119/2025 (operación bimonetaria) por concepto de Distribuciones correspondiente a Gastos de Administración e"/>
    <m/>
    <m/>
    <m/>
    <m/>
    <m/>
    <m/>
    <n v="1133.07"/>
    <n v="0"/>
    <n v="1133.07"/>
  </r>
  <r>
    <x v="1"/>
    <n v="2"/>
    <x v="1"/>
    <x v="76"/>
    <n v="5537"/>
    <s v="00099021001"/>
    <s v="De: 00099021001 A:00015011107 Transferencia de recursos a solicitud del Ministerio de Gobierno mediante nota CITE: MG/DGAA/UF/T/N° 119/2025 (operación bimonetaria) por concepto de Fondo de Devolución en aplicación a la Ley N° 1358 de 6 de"/>
    <m/>
    <m/>
    <m/>
    <m/>
    <m/>
    <m/>
    <n v="9854.7999999999993"/>
    <n v="0"/>
    <n v="9854.7999999999993"/>
  </r>
  <r>
    <x v="1"/>
    <n v="2"/>
    <x v="1"/>
    <x v="76"/>
    <n v="5539"/>
    <s v="00099021001"/>
    <s v="De: 00099021001 A:00015011107 Transferencia de recursos a solicitud del Ministerio de Gobierno mediante nota CITE: MG/DGAA/UF/T/N° 119/2025 (operación bimonetaria) por concepto de Distribuciones correspondiente a DIPREVCON en aplicación a"/>
    <m/>
    <m/>
    <m/>
    <m/>
    <m/>
    <m/>
    <n v="120970.61"/>
    <n v="0"/>
    <n v="120970.61"/>
  </r>
  <r>
    <x v="1"/>
    <n v="2"/>
    <x v="1"/>
    <x v="76"/>
    <n v="5541"/>
    <s v="00099021001"/>
    <s v="De: 00099021001 A:00015011107 Transferencia de recursos a solicitud del Ministerio de Gobierno mediante nota CITE: MG/DGAA/UF/T/N° 119/2025 (operación bimonetaria) por concepto de Distribuciones correspondiente a DIRCABI en aplicación a la"/>
    <m/>
    <m/>
    <m/>
    <m/>
    <m/>
    <m/>
    <n v="37221.74"/>
    <n v="0"/>
    <n v="37221.74"/>
  </r>
  <r>
    <x v="1"/>
    <n v="2"/>
    <x v="1"/>
    <x v="76"/>
    <n v="5543"/>
    <s v="00099021001"/>
    <s v="De: 00099021001 A:00015011107 Transferencia de recursos a solicitud del Ministerio de Gobierno mediante nota CITE: MG/DGAA/UF/T/N° 119/2025 (operación bimonetaria) por concepto de Distribuciones correspondiente al Ministerio Público en apl"/>
    <m/>
    <m/>
    <m/>
    <m/>
    <m/>
    <m/>
    <n v="27916.29"/>
    <n v="0"/>
    <n v="27916.29"/>
  </r>
  <r>
    <x v="1"/>
    <n v="2"/>
    <x v="1"/>
    <x v="76"/>
    <n v="5550"/>
    <s v="00099021001"/>
    <s v="De: 00099021001 A:00015011107 Transferencia de recursos a solicitud del Ministerio de Gobierno mediante nota CITE: MG/DGAA/UF/T/N° 118/2025 (operación bimonetaria) por concepto de Distribuciones correspondiente a DIPREVCON en aplicación a"/>
    <m/>
    <m/>
    <m/>
    <m/>
    <m/>
    <m/>
    <n v="215418.2"/>
    <n v="0"/>
    <n v="215418.2"/>
  </r>
  <r>
    <x v="1"/>
    <n v="2"/>
    <x v="1"/>
    <x v="76"/>
    <n v="5552"/>
    <s v="00099021001"/>
    <s v="De: 00099021001 A:00015011107 Transferencia de recursos a solicitud del Ministerio de Gobierno mediante nota CITE: MG/DGAA/UF/T/N° 118/2025 (operación bimonetaria) por concepto de Distribuciones correspondiente a DIRCABI en aplicación a la"/>
    <m/>
    <m/>
    <m/>
    <m/>
    <m/>
    <m/>
    <n v="66282.55"/>
    <n v="0"/>
    <n v="66282.55"/>
  </r>
  <r>
    <x v="1"/>
    <n v="2"/>
    <x v="1"/>
    <x v="76"/>
    <n v="5554"/>
    <s v="00099021001"/>
    <s v="De: 00099021001 A:00015011107 Transferencia de recursos a solicitud del Ministerio de Gobierno mediante nota CITE: MG/DGAA/UF/T/N° 118/2025 (operación bimonetaria) por concepto de Distribuciones correspondiente al Ministerio Público en apl"/>
    <m/>
    <m/>
    <m/>
    <m/>
    <m/>
    <m/>
    <n v="49711.88"/>
    <n v="0"/>
    <n v="49711.88"/>
  </r>
  <r>
    <x v="1"/>
    <n v="2"/>
    <x v="1"/>
    <x v="76"/>
    <n v="5556"/>
    <s v="00099021001"/>
    <s v="De: 00099021001 A:00086107013 Transferencia de Recursos a solicitud de la UCP-PPCR dependiente del Ministerio de Medio Ambiente y Agua mediante nota CITE: UCP-PPCR-0418-CAR/25 (operación bimonetaria) en el marco del Contrato de Préstamo N°"/>
    <m/>
    <m/>
    <m/>
    <m/>
    <m/>
    <m/>
    <n v="1509200"/>
    <n v="0"/>
    <n v="1509200"/>
  </r>
  <r>
    <x v="1"/>
    <n v="2"/>
    <x v="1"/>
    <x v="76"/>
    <n v="5561"/>
    <s v="00099021001"/>
    <s v="De: 00099021001 A:00015011107 Transferencia de recursos a solicitud del Ministerio de Gobierno mediante nota CITE: MG/DGAA/UF/T/NE/N°117/2025 y ANEXO 1 (operación bimonetaria) por concepto de Distribuciones correspondiente a DIPREVCON se"/>
    <m/>
    <m/>
    <m/>
    <m/>
    <m/>
    <m/>
    <n v="614445.74"/>
    <n v="0"/>
    <n v="614445.74"/>
  </r>
  <r>
    <x v="1"/>
    <n v="2"/>
    <x v="1"/>
    <x v="76"/>
    <n v="5563"/>
    <s v="00099021001"/>
    <s v="De: 00099021001 A:00015011107 Transferencia de recursos a solicitud del Ministerio de Gobierno mediante nota CITE: MG/DGAA/UF/T/NE/N°117/2025 y ANEXO 1 (operación bimonetaria) por concepto de Distribuciones correspondiente a DIRCAVI segú"/>
    <m/>
    <m/>
    <m/>
    <m/>
    <m/>
    <m/>
    <n v="189060.23"/>
    <n v="0"/>
    <n v="189060.23"/>
  </r>
  <r>
    <x v="1"/>
    <n v="2"/>
    <x v="1"/>
    <x v="76"/>
    <n v="5565"/>
    <s v="00099021001"/>
    <s v="De: 00099021001 A:00015011107 Transferencia de recursos a solicitud del Ministerio de Gobierno mediante nota CITE: MG/DGAA/UF/T/NE/N°117/2025 y ANEXO 1 (operación bimonetaria) por concepto de Distribuciones correspondiente al Ministerio"/>
    <m/>
    <m/>
    <m/>
    <m/>
    <m/>
    <m/>
    <n v="141795.17000000001"/>
    <n v="0"/>
    <n v="141795.17000000001"/>
  </r>
  <r>
    <x v="1"/>
    <n v="2"/>
    <x v="1"/>
    <x v="76"/>
    <n v="5568"/>
    <s v="00099021001"/>
    <s v="De: 00099021001 A:00046207001 Transferencia de recursos a solicitud del Programa Apoyo a Poblaciones Vulnerable Afectadas por el Coronavirus II dependiente del Ministerio de Salud y Deportes mediante nota CITE: MSyD/DPCH/PGBID5376/CE/1313/2"/>
    <m/>
    <m/>
    <m/>
    <m/>
    <m/>
    <m/>
    <n v="3217340"/>
    <n v="0"/>
    <n v="3217340"/>
  </r>
  <r>
    <x v="1"/>
    <n v="2"/>
    <x v="1"/>
    <x v="76"/>
    <n v="5570"/>
    <s v="00099021001"/>
    <s v="De: 00099021001 A:00081127003 Transferencia de Recursos a solicitud del Viceministerio de Transportes dependiente del Ministerio de Obras Públicas, Servicios y Vivienda mediante nota CITE: CAR/MOPSV/VMT/DGTA/UTA N°0133/2025 (operación bimo"/>
    <m/>
    <m/>
    <m/>
    <m/>
    <m/>
    <m/>
    <n v="46493472.530000001"/>
    <n v="0"/>
    <n v="46493472.530000001"/>
  </r>
  <r>
    <x v="11"/>
    <n v="1"/>
    <x v="11"/>
    <x v="76"/>
    <n v="5535"/>
    <s v="00015011107"/>
    <s v="De: 00099021001 A:00015011107 Transferencia de recursos a solicitud del Ministerio de Gobierno mediante nota CITE: MG/DGAA/UF/T/N° 119/2025 (operación bimonetaria) por concepto de Distribuciones correspondiente a Gastos de Administración e"/>
    <m/>
    <m/>
    <m/>
    <m/>
    <m/>
    <m/>
    <n v="0"/>
    <n v="1133.07"/>
    <n v="1133.07"/>
  </r>
  <r>
    <x v="11"/>
    <n v="1"/>
    <x v="11"/>
    <x v="76"/>
    <n v="5537"/>
    <s v="00015011107"/>
    <s v="De: 00099021001 A:00015011107 Transferencia de recursos a solicitud del Ministerio de Gobierno mediante nota CITE: MG/DGAA/UF/T/N° 119/2025 (operación bimonetaria) por concepto de Fondo de Devolución en aplicación a la Ley N° 1358 de 6 de"/>
    <m/>
    <m/>
    <m/>
    <m/>
    <m/>
    <m/>
    <n v="0"/>
    <n v="9854.7999999999993"/>
    <n v="9854.7999999999993"/>
  </r>
  <r>
    <x v="11"/>
    <n v="1"/>
    <x v="11"/>
    <x v="76"/>
    <n v="5539"/>
    <s v="00015011107"/>
    <s v="De: 00099021001 A:00015011107 Transferencia de recursos a solicitud del Ministerio de Gobierno mediante nota CITE: MG/DGAA/UF/T/N° 119/2025 (operación bimonetaria) por concepto de Distribuciones correspondiente a DIPREVCON en aplicación a"/>
    <m/>
    <m/>
    <m/>
    <m/>
    <m/>
    <m/>
    <n v="0"/>
    <n v="120970.61"/>
    <n v="120970.61"/>
  </r>
  <r>
    <x v="11"/>
    <n v="1"/>
    <x v="11"/>
    <x v="76"/>
    <n v="5541"/>
    <s v="00015011107"/>
    <s v="De: 00099021001 A:00015011107 Transferencia de recursos a solicitud del Ministerio de Gobierno mediante nota CITE: MG/DGAA/UF/T/N° 119/2025 (operación bimonetaria) por concepto de Distribuciones correspondiente a DIRCABI en aplicación a la"/>
    <m/>
    <m/>
    <m/>
    <m/>
    <m/>
    <m/>
    <n v="0"/>
    <n v="37221.74"/>
    <n v="37221.74"/>
  </r>
  <r>
    <x v="11"/>
    <n v="1"/>
    <x v="11"/>
    <x v="76"/>
    <n v="5543"/>
    <s v="00015011107"/>
    <s v="De: 00099021001 A:00015011107 Transferencia de recursos a solicitud del Ministerio de Gobierno mediante nota CITE: MG/DGAA/UF/T/N° 119/2025 (operación bimonetaria) por concepto de Distribuciones correspondiente al Ministerio Público en apl"/>
    <m/>
    <m/>
    <m/>
    <m/>
    <m/>
    <m/>
    <n v="0"/>
    <n v="27916.29"/>
    <n v="27916.29"/>
  </r>
  <r>
    <x v="11"/>
    <n v="1"/>
    <x v="11"/>
    <x v="76"/>
    <n v="5550"/>
    <s v="00015011107"/>
    <s v="De: 00099021001 A:00015011107 Transferencia de recursos a solicitud del Ministerio de Gobierno mediante nota CITE: MG/DGAA/UF/T/N° 118/2025 (operación bimonetaria) por concepto de Distribuciones correspondiente a DIPREVCON en aplicación a"/>
    <m/>
    <m/>
    <m/>
    <m/>
    <m/>
    <m/>
    <n v="0"/>
    <n v="215418.2"/>
    <n v="215418.2"/>
  </r>
  <r>
    <x v="11"/>
    <n v="1"/>
    <x v="11"/>
    <x v="76"/>
    <n v="5552"/>
    <s v="00015011107"/>
    <s v="De: 00099021001 A:00015011107 Transferencia de recursos a solicitud del Ministerio de Gobierno mediante nota CITE: MG/DGAA/UF/T/N° 118/2025 (operación bimonetaria) por concepto de Distribuciones correspondiente a DIRCABI en aplicación a la"/>
    <m/>
    <m/>
    <m/>
    <m/>
    <m/>
    <m/>
    <n v="0"/>
    <n v="66282.55"/>
    <n v="66282.55"/>
  </r>
  <r>
    <x v="11"/>
    <n v="1"/>
    <x v="11"/>
    <x v="76"/>
    <n v="5554"/>
    <s v="00015011107"/>
    <s v="De: 00099021001 A:00015011107 Transferencia de recursos a solicitud del Ministerio de Gobierno mediante nota CITE: MG/DGAA/UF/T/N° 118/2025 (operación bimonetaria) por concepto de Distribuciones correspondiente al Ministerio Público en apl"/>
    <m/>
    <m/>
    <m/>
    <m/>
    <m/>
    <m/>
    <n v="0"/>
    <n v="49711.88"/>
    <n v="49711.88"/>
  </r>
  <r>
    <x v="0"/>
    <n v="7"/>
    <x v="0"/>
    <x v="76"/>
    <n v="5558"/>
    <s v="00086077015"/>
    <s v="De: 00066047005 A:00086077015 Transferencia de recursos a solicitud del Ministerio de Planificación del Desarrollo mediante nota CITE: MPD/VIPFE/DGPP/UP-NE 1853/2025, para el financiamiento del Programa Multisectorial de Preinversión II PRO"/>
    <m/>
    <m/>
    <m/>
    <m/>
    <m/>
    <m/>
    <n v="0"/>
    <n v="119040"/>
    <n v="119040"/>
  </r>
  <r>
    <x v="11"/>
    <n v="1"/>
    <x v="11"/>
    <x v="76"/>
    <n v="5561"/>
    <s v="00015011107"/>
    <s v="De: 00099021001 A:00015011107 Transferencia de recursos a solicitud del Ministerio de Gobierno mediante nota CITE: MG/DGAA/UF/T/NE/N°117/2025 y ANEXO 1 (operación bimonetaria) por concepto de Distribuciones correspondiente a DIPREVCON se"/>
    <m/>
    <m/>
    <m/>
    <m/>
    <m/>
    <m/>
    <n v="0"/>
    <n v="614445.74"/>
    <n v="614445.74"/>
  </r>
  <r>
    <x v="11"/>
    <n v="1"/>
    <x v="11"/>
    <x v="76"/>
    <n v="5563"/>
    <s v="00015011107"/>
    <s v="De: 00099021001 A:00015011107 Transferencia de recursos a solicitud del Ministerio de Gobierno mediante nota CITE: MG/DGAA/UF/T/NE/N°117/2025 y ANEXO 1 (operación bimonetaria) por concepto de Distribuciones correspondiente a DIRCAVI segú"/>
    <m/>
    <m/>
    <m/>
    <m/>
    <m/>
    <m/>
    <n v="0"/>
    <n v="189060.23"/>
    <n v="189060.23"/>
  </r>
  <r>
    <x v="11"/>
    <n v="1"/>
    <x v="11"/>
    <x v="76"/>
    <n v="5565"/>
    <s v="00015011107"/>
    <s v="De: 00099021001 A:00015011107 Transferencia de recursos a solicitud del Ministerio de Gobierno mediante nota CITE: MG/DGAA/UF/T/NE/N°117/2025 y ANEXO 1 (operación bimonetaria) por concepto de Distribuciones correspondiente al Ministerio"/>
    <m/>
    <m/>
    <m/>
    <m/>
    <m/>
    <m/>
    <n v="0"/>
    <n v="141795.17000000001"/>
    <n v="141795.17000000001"/>
  </r>
  <r>
    <x v="5"/>
    <n v="20"/>
    <x v="5"/>
    <x v="76"/>
    <n v="5568"/>
    <s v="00046207001"/>
    <s v="De: 00099021001 A:00046207001 Transferencia de recursos a solicitud del Programa Apoyo a Poblaciones Vulnerable Afectadas por el Coronavirus II dependiente del Ministerio de Salud y Deportes mediante nota CITE: MSyD/DPCH/PGBID5376/CE/1313/2"/>
    <m/>
    <m/>
    <m/>
    <m/>
    <m/>
    <m/>
    <n v="0"/>
    <n v="3217340"/>
    <n v="3217340"/>
  </r>
  <r>
    <x v="4"/>
    <n v="12"/>
    <x v="4"/>
    <x v="76"/>
    <n v="5570"/>
    <s v="00081127003"/>
    <s v="De: 00099021001 A:00081127003 Transferencia de Recursos a solicitud del Viceministerio de Transportes dependiente del Ministerio de Obras Públicas, Servicios y Vivienda mediante nota CITE: CAR/MOPSV/VMT/DGTA/UTA N°0133/2025 (operación bimo"/>
    <m/>
    <m/>
    <m/>
    <m/>
    <m/>
    <m/>
    <n v="0"/>
    <n v="46493472.530000001"/>
    <n v="46493472.530000001"/>
  </r>
  <r>
    <x v="1"/>
    <n v="2"/>
    <x v="1"/>
    <x v="77"/>
    <n v="5616"/>
    <s v="00099021001"/>
    <s v="De: 00099021001 A:00514014304 Transferencia de recursos a solicitud de la Empresa Nacional de Electricidad dependiente del Ministerio de Hidrocarburos y Energías mediante nota CITE: ENDE-DEEM-10/42-25 (operación bimonetaria) para el Program"/>
    <m/>
    <m/>
    <m/>
    <m/>
    <m/>
    <m/>
    <n v="82320000"/>
    <n v="0"/>
    <n v="82320000"/>
  </r>
  <r>
    <x v="1"/>
    <n v="2"/>
    <x v="1"/>
    <x v="78"/>
    <n v="5716"/>
    <s v="00099021001"/>
    <s v="De: 00212012001 A:00099021001 Transferencia de recursos a favor del Tesoro General de la Nación a solicitud del Ministerio de Desarrollo Rural y Tierras mediante nota CITE: DN-C-EXT N°2689/2025 Informe DGAF-UGF-INF N°149/2025, en cumplimie"/>
    <m/>
    <m/>
    <m/>
    <m/>
    <m/>
    <m/>
    <n v="0"/>
    <n v="7488880.3499999996"/>
    <n v="7488880.3499999996"/>
  </r>
  <r>
    <x v="1"/>
    <n v="2"/>
    <x v="1"/>
    <x v="78"/>
    <n v="5667"/>
    <s v="00099021001"/>
    <s v="De: 00099021001 A:00015011107 Transferencia de recursos a solicitud del Ministerio de Gobierno mediante nota CITE: MG/DGAA/UF/T/N° 121/2025 (operación bimonetaria) por concepto de Gastos de Administración en aplicación a la Ley N° 1358 de"/>
    <m/>
    <m/>
    <m/>
    <m/>
    <m/>
    <m/>
    <n v="555.39"/>
    <n v="0"/>
    <n v="555.39"/>
  </r>
  <r>
    <x v="1"/>
    <n v="2"/>
    <x v="1"/>
    <x v="78"/>
    <n v="5669"/>
    <s v="00099021001"/>
    <s v="De: 00099021001 A:00015011107 Transferencia de recursos a solicitud del Ministerio de Gobierno mediante nota CITE: MG/DGAA/UF/T/N° 121/2025 (operación bimonetaria) por concepto de Fondo de Devolución en aplicación a la Ley N° 1358 de 6 de"/>
    <m/>
    <m/>
    <m/>
    <m/>
    <m/>
    <m/>
    <n v="862.16"/>
    <n v="0"/>
    <n v="862.16"/>
  </r>
  <r>
    <x v="1"/>
    <n v="2"/>
    <x v="1"/>
    <x v="78"/>
    <n v="5671"/>
    <s v="00099021001"/>
    <s v="De: 00099021001 A:00015011107 Transferencia de recursos a solicitud del Ministerio de Gobierno mediante nota CITE: MG/DGAA/UF/T/N° 121/2025 (operación bimonetaria) por concepto de Distribuciones correspondiente a DIPREVCON en aplicación a"/>
    <m/>
    <m/>
    <m/>
    <m/>
    <m/>
    <m/>
    <n v="10286.84"/>
    <n v="0"/>
    <n v="10286.84"/>
  </r>
  <r>
    <x v="1"/>
    <n v="2"/>
    <x v="1"/>
    <x v="78"/>
    <n v="5673"/>
    <s v="00099021001"/>
    <s v="De: 00099021001 A:00015011107 Transferencia de recursos a solicitud del Ministerio de Gobierno mediante nota CITE: MG/DGAA/UF/T/N° 121/2025 (operación bimonetaria) por concepto de Distribuciones correspondiente a DIRCABI en aplicación a la"/>
    <m/>
    <m/>
    <m/>
    <m/>
    <m/>
    <m/>
    <n v="3165.2"/>
    <n v="0"/>
    <n v="3165.2"/>
  </r>
  <r>
    <x v="1"/>
    <n v="2"/>
    <x v="1"/>
    <x v="78"/>
    <n v="5675"/>
    <s v="00099021001"/>
    <s v="De: 00099021001 A:00015011107 Transferencia de recursos a solicitud del Ministerio de Gobierno mediante nota CITE: MG/DGAA/UF/T/N° 121/2025 (operación bimonetaria) por concepto de Distribuciones correspondiente al Ministerio Público en apl"/>
    <m/>
    <m/>
    <m/>
    <m/>
    <m/>
    <m/>
    <n v="2373.9"/>
    <n v="0"/>
    <n v="2373.9"/>
  </r>
  <r>
    <x v="1"/>
    <n v="2"/>
    <x v="1"/>
    <x v="78"/>
    <n v="5718"/>
    <s v="00099021001"/>
    <s v="De: 00099021001 A:00015011107 Transferencia de recursos a solicitud del Ministerio de Gobierno mediante nota CITE: MG/DGAA/UF/T/N° 125/2025 (operación bimonetaria) por concepto de Gastos de Administración en aplicación a la Ley N° 1358 de"/>
    <m/>
    <m/>
    <m/>
    <m/>
    <m/>
    <m/>
    <n v="716.53"/>
    <n v="0"/>
    <n v="716.53"/>
  </r>
  <r>
    <x v="1"/>
    <n v="2"/>
    <x v="1"/>
    <x v="78"/>
    <n v="5720"/>
    <s v="00099021001"/>
    <s v="De: 00099021001 A:00015011107 Transferencia de recursos a solicitud del Ministerio de Gobierno mediante nota CITE: MG/DGAA/UF/T/N° 125/2025 (operación bimonetaria) por concepto de Fondo de Devolución en aplicación a la Ley N° 1358 de 6 de"/>
    <m/>
    <m/>
    <m/>
    <m/>
    <m/>
    <m/>
    <n v="6263.18"/>
    <n v="0"/>
    <n v="6263.18"/>
  </r>
  <r>
    <x v="1"/>
    <n v="2"/>
    <x v="1"/>
    <x v="78"/>
    <n v="5722"/>
    <s v="00099021001"/>
    <s v="De: 00099021001 A:00015011107 Transferencia de recursos a solicitud del Ministerio de Gobierno mediante nota CITE: MG/DGAA/UF/T/N° 125/2025 (operación bimonetaria) por concepto de Distribuciones correspondiente a DIPREVCON en aplicación a"/>
    <m/>
    <m/>
    <m/>
    <m/>
    <m/>
    <m/>
    <n v="76884.55"/>
    <n v="0"/>
    <n v="76884.55"/>
  </r>
  <r>
    <x v="1"/>
    <n v="2"/>
    <x v="1"/>
    <x v="78"/>
    <n v="5724"/>
    <s v="00099021001"/>
    <s v="De: 00099021001 A:00015011107 Transferencia de recursos a solicitud del Ministerio de Gobierno mediante nota CITE: MG/DGAA/UF/T/N° 125/2025 (operación bimonetaria) por concepto de Distribuciones correspondiente a DIRCABI en aplicación a la"/>
    <m/>
    <m/>
    <m/>
    <m/>
    <m/>
    <m/>
    <n v="23656.78"/>
    <n v="0"/>
    <n v="23656.78"/>
  </r>
  <r>
    <x v="1"/>
    <n v="2"/>
    <x v="1"/>
    <x v="78"/>
    <n v="5726"/>
    <s v="00099021001"/>
    <s v="De: 00099021001 A:00015011107 Transferencia de recursos a solicitud del Ministerio de Gobierno mediante nota CITE: MG/DGAA/UF/T/N° 125/2025 (operación bimonetaria) por concepto de Distribuciones correspondiente al Ministerio Público en apl"/>
    <m/>
    <m/>
    <m/>
    <m/>
    <m/>
    <m/>
    <n v="17742.57"/>
    <n v="0"/>
    <n v="17742.57"/>
  </r>
  <r>
    <x v="0"/>
    <n v="7"/>
    <x v="0"/>
    <x v="78"/>
    <n v="5658"/>
    <s v="00086077015"/>
    <s v="De: 00066047005 A:00086077015 Transferencia de recursos a solicitud del Ministerio de Planificación del Desarrollo mediante nota CITE: MPD/VIPFE/DGPP/UP-NE 1886/2025, para el financiamiento del Programa Multisectorial de Preinversión II PRO"/>
    <m/>
    <m/>
    <m/>
    <m/>
    <m/>
    <m/>
    <n v="0"/>
    <n v="11956.81"/>
    <n v="11956.81"/>
  </r>
  <r>
    <x v="11"/>
    <n v="1"/>
    <x v="11"/>
    <x v="78"/>
    <n v="5667"/>
    <s v="00015011107"/>
    <s v="De: 00099021001 A:00015011107 Transferencia de recursos a solicitud del Ministerio de Gobierno mediante nota CITE: MG/DGAA/UF/T/N° 121/2025 (operación bimonetaria) por concepto de Gastos de Administración en aplicación a la Ley N° 1358 de"/>
    <m/>
    <m/>
    <m/>
    <m/>
    <m/>
    <m/>
    <n v="0"/>
    <n v="555.39"/>
    <n v="555.39"/>
  </r>
  <r>
    <x v="11"/>
    <n v="1"/>
    <x v="11"/>
    <x v="78"/>
    <n v="5669"/>
    <s v="00015011107"/>
    <s v="De: 00099021001 A:00015011107 Transferencia de recursos a solicitud del Ministerio de Gobierno mediante nota CITE: MG/DGAA/UF/T/N° 121/2025 (operación bimonetaria) por concepto de Fondo de Devolución en aplicación a la Ley N° 1358 de 6 de"/>
    <m/>
    <m/>
    <m/>
    <m/>
    <m/>
    <m/>
    <n v="0"/>
    <n v="862.16"/>
    <n v="862.16"/>
  </r>
  <r>
    <x v="11"/>
    <n v="1"/>
    <x v="11"/>
    <x v="78"/>
    <n v="5671"/>
    <s v="00015011107"/>
    <s v="De: 00099021001 A:00015011107 Transferencia de recursos a solicitud del Ministerio de Gobierno mediante nota CITE: MG/DGAA/UF/T/N° 121/2025 (operación bimonetaria) por concepto de Distribuciones correspondiente a DIPREVCON en aplicación a"/>
    <m/>
    <m/>
    <m/>
    <m/>
    <m/>
    <m/>
    <n v="0"/>
    <n v="10286.84"/>
    <n v="10286.84"/>
  </r>
  <r>
    <x v="11"/>
    <n v="1"/>
    <x v="11"/>
    <x v="78"/>
    <n v="5673"/>
    <s v="00015011107"/>
    <s v="De: 00099021001 A:00015011107 Transferencia de recursos a solicitud del Ministerio de Gobierno mediante nota CITE: MG/DGAA/UF/T/N° 121/2025 (operación bimonetaria) por concepto de Distribuciones correspondiente a DIRCABI en aplicación a la"/>
    <m/>
    <m/>
    <m/>
    <m/>
    <m/>
    <m/>
    <n v="0"/>
    <n v="3165.2"/>
    <n v="3165.2"/>
  </r>
  <r>
    <x v="11"/>
    <n v="1"/>
    <x v="11"/>
    <x v="78"/>
    <n v="5675"/>
    <s v="00015011107"/>
    <s v="De: 00099021001 A:00015011107 Transferencia de recursos a solicitud del Ministerio de Gobierno mediante nota CITE: MG/DGAA/UF/T/N° 121/2025 (operación bimonetaria) por concepto de Distribuciones correspondiente al Ministerio Público en apl"/>
    <m/>
    <m/>
    <m/>
    <m/>
    <m/>
    <m/>
    <n v="0"/>
    <n v="2373.9"/>
    <n v="2373.9"/>
  </r>
  <r>
    <x v="0"/>
    <n v="7"/>
    <x v="0"/>
    <x v="78"/>
    <n v="5714"/>
    <s v="00086077012"/>
    <s v="De: 00066047005 A:00086077012 Transferencia de recursos a solicitud del Ministerio de Planificación del Desarrollo mediante nota CITE: MPD/VIPFE/DGPP/UP-NE 1896/2025, para el financiamiento del Programa Multisectorial de Preinversión II PRO"/>
    <m/>
    <m/>
    <m/>
    <m/>
    <m/>
    <m/>
    <n v="0"/>
    <n v="9117.2099999999991"/>
    <n v="9117.2099999999991"/>
  </r>
  <r>
    <x v="4"/>
    <n v="7"/>
    <x v="4"/>
    <x v="78"/>
    <n v="5715"/>
    <s v="00081077002"/>
    <s v="De: 00066047005 A:00081077002 Transferencia de recursos a solicitud del Ministerio de Planificación del Desarrollo mediante nota CITE: MPD/VIPFE/DGPP/UP-NE 1900/2025, para el financiamiento del Programa Multisectorial de Preinversión II PRO"/>
    <m/>
    <m/>
    <m/>
    <m/>
    <m/>
    <m/>
    <n v="0"/>
    <n v="1108640.25"/>
    <n v="1108640.25"/>
  </r>
  <r>
    <x v="11"/>
    <n v="1"/>
    <x v="11"/>
    <x v="78"/>
    <n v="5718"/>
    <s v="00015011107"/>
    <s v="De: 00099021001 A:00015011107 Transferencia de recursos a solicitud del Ministerio de Gobierno mediante nota CITE: MG/DGAA/UF/T/N° 125/2025 (operación bimonetaria) por concepto de Gastos de Administración en aplicación a la Ley N° 1358 de"/>
    <m/>
    <m/>
    <m/>
    <m/>
    <m/>
    <m/>
    <n v="0"/>
    <n v="716.53"/>
    <n v="716.53"/>
  </r>
  <r>
    <x v="11"/>
    <n v="1"/>
    <x v="11"/>
    <x v="78"/>
    <n v="5720"/>
    <s v="00015011107"/>
    <s v="De: 00099021001 A:00015011107 Transferencia de recursos a solicitud del Ministerio de Gobierno mediante nota CITE: MG/DGAA/UF/T/N° 125/2025 (operación bimonetaria) por concepto de Fondo de Devolución en aplicación a la Ley N° 1358 de 6 de"/>
    <m/>
    <m/>
    <m/>
    <m/>
    <m/>
    <m/>
    <n v="0"/>
    <n v="6263.18"/>
    <n v="6263.18"/>
  </r>
  <r>
    <x v="11"/>
    <n v="1"/>
    <x v="11"/>
    <x v="78"/>
    <n v="5722"/>
    <s v="00015011107"/>
    <s v="De: 00099021001 A:00015011107 Transferencia de recursos a solicitud del Ministerio de Gobierno mediante nota CITE: MG/DGAA/UF/T/N° 125/2025 (operación bimonetaria) por concepto de Distribuciones correspondiente a DIPREVCON en aplicación a"/>
    <m/>
    <m/>
    <m/>
    <m/>
    <m/>
    <m/>
    <n v="0"/>
    <n v="76884.55"/>
    <n v="76884.55"/>
  </r>
  <r>
    <x v="11"/>
    <n v="1"/>
    <x v="11"/>
    <x v="78"/>
    <n v="5724"/>
    <s v="00015011107"/>
    <s v="De: 00099021001 A:00015011107 Transferencia de recursos a solicitud del Ministerio de Gobierno mediante nota CITE: MG/DGAA/UF/T/N° 125/2025 (operación bimonetaria) por concepto de Distribuciones correspondiente a DIRCABI en aplicación a la"/>
    <m/>
    <m/>
    <m/>
    <m/>
    <m/>
    <m/>
    <n v="0"/>
    <n v="23656.78"/>
    <n v="23656.78"/>
  </r>
  <r>
    <x v="11"/>
    <n v="1"/>
    <x v="11"/>
    <x v="78"/>
    <n v="5726"/>
    <s v="00015011107"/>
    <s v="De: 00099021001 A:00015011107 Transferencia de recursos a solicitud del Ministerio de Gobierno mediante nota CITE: MG/DGAA/UF/T/N° 125/2025 (operación bimonetaria) por concepto de Distribuciones correspondiente al Ministerio Público en apl"/>
    <m/>
    <m/>
    <m/>
    <m/>
    <m/>
    <m/>
    <n v="0"/>
    <n v="17742.57"/>
    <n v="17742.57"/>
  </r>
  <r>
    <x v="16"/>
    <n v="1"/>
    <x v="16"/>
    <x v="79"/>
    <n v="5757"/>
    <s v="00249014201"/>
    <s v="De: 00249014201 A:00046024204 Transferencia de recursos a solicitud de la Central de Abastecimiento y Suministros en Salud dependiente del Ministerio de Salud y Deportes mediante nota CITE: CEASS/DIR/NOT-EXT 806/2025, Informe CEASS/UAF/TESO"/>
    <m/>
    <m/>
    <m/>
    <m/>
    <m/>
    <m/>
    <n v="4401.88"/>
    <n v="0"/>
    <n v="4401.88"/>
  </r>
  <r>
    <x v="5"/>
    <n v="2"/>
    <x v="5"/>
    <x v="79"/>
    <n v="5757"/>
    <s v="00046024204"/>
    <s v="De: 00249014201 A:00046024204 Transferencia de recursos a solicitud de la Central de Abastecimiento y Suministros en Salud dependiente del Ministerio de Salud y Deportes mediante nota CITE: CEASS/DIR/NOT-EXT 806/2025, Informe CEASS/UAF/TESO"/>
    <m/>
    <m/>
    <m/>
    <m/>
    <m/>
    <m/>
    <n v="0"/>
    <n v="4401.88"/>
    <n v="4401.88"/>
  </r>
  <r>
    <x v="1"/>
    <n v="2"/>
    <x v="1"/>
    <x v="79"/>
    <n v="5756"/>
    <s v="00099021001"/>
    <s v="De: 00099021001 A:00086018063 Transferencia de recursos a solicitud del Viceministerio de Medio Biodiversidad, Cambios Climáticos y de Gestión y Desarrollo Forestal dependiente del Ministerio de Medio Ambiente y Agua o mediante nota CITE: M"/>
    <m/>
    <m/>
    <m/>
    <m/>
    <m/>
    <m/>
    <n v="686000"/>
    <n v="0"/>
    <n v="686000"/>
  </r>
  <r>
    <x v="1"/>
    <n v="2"/>
    <x v="1"/>
    <x v="80"/>
    <n v="5767"/>
    <s v="00099021001"/>
    <s v="De: 00099021001 A:00291014374 Transferencia de recursos a solicitud de la Administradora Boliviana de Carreteras mediante nota CITE: ABC/GNA/SAF/ATE/2025-2089 (operación bimonetaria) para realizar el pago a los beneficiarios (T.C. 6.86) HR"/>
    <m/>
    <m/>
    <m/>
    <m/>
    <m/>
    <m/>
    <n v="686000"/>
    <n v="0"/>
    <n v="686000"/>
  </r>
  <r>
    <x v="1"/>
    <n v="2"/>
    <x v="1"/>
    <x v="80"/>
    <n v="5769"/>
    <s v="00099021001"/>
    <s v="De: 00099021001 A:00291084302 Transferencia de recursos a solicitud de la Administradora Boliviana de Carreteras mediante nota CITE: ABC/GNA/SAF/ATE/2025-2089 (operación bimonetaria) para realizar el pago a los beneficiarios (T.C. 6.86) HR"/>
    <m/>
    <m/>
    <m/>
    <m/>
    <m/>
    <m/>
    <n v="13034000"/>
    <n v="0"/>
    <n v="13034000"/>
  </r>
  <r>
    <x v="1"/>
    <n v="2"/>
    <x v="1"/>
    <x v="80"/>
    <n v="5771"/>
    <s v="00099021001"/>
    <s v="De: 00099021001 A:00291014369 Transferencia de recursos a solicitud de la Administradora Boliviana de Carreteras mediante nota CITE: ABC/GNA/SAF/ATE/2025-2089 (operación bimonetaria) para realizar el pago a los beneficiarios (T.C. 6.86) HR"/>
    <m/>
    <m/>
    <m/>
    <m/>
    <m/>
    <m/>
    <n v="4802000"/>
    <n v="0"/>
    <n v="4802000"/>
  </r>
  <r>
    <x v="3"/>
    <n v="1"/>
    <x v="3"/>
    <x v="80"/>
    <n v="5767"/>
    <s v="00291014374"/>
    <s v="De: 00099021001 A:00291014374 Transferencia de recursos a solicitud de la Administradora Boliviana de Carreteras mediante nota CITE: ABC/GNA/SAF/ATE/2025-2089 (operación bimonetaria) para realizar el pago a los beneficiarios (T.C. 6.86) HR"/>
    <m/>
    <m/>
    <m/>
    <m/>
    <m/>
    <m/>
    <n v="0"/>
    <n v="686000"/>
    <n v="686000"/>
  </r>
  <r>
    <x v="3"/>
    <n v="8"/>
    <x v="3"/>
    <x v="80"/>
    <n v="5769"/>
    <s v="00291084302"/>
    <s v="De: 00099021001 A:00291084302 Transferencia de recursos a solicitud de la Administradora Boliviana de Carreteras mediante nota CITE: ABC/GNA/SAF/ATE/2025-2089 (operación bimonetaria) para realizar el pago a los beneficiarios (T.C. 6.86) HR"/>
    <m/>
    <m/>
    <m/>
    <m/>
    <m/>
    <m/>
    <n v="0"/>
    <n v="13034000"/>
    <n v="13034000"/>
  </r>
  <r>
    <x v="3"/>
    <n v="1"/>
    <x v="3"/>
    <x v="80"/>
    <n v="5771"/>
    <s v="00291014369"/>
    <s v="De: 00099021001 A:00291014369 Transferencia de recursos a solicitud de la Administradora Boliviana de Carreteras mediante nota CITE: ABC/GNA/SAF/ATE/2025-2089 (operación bimonetaria) para realizar el pago a los beneficiarios (T.C. 6.86) HR"/>
    <m/>
    <m/>
    <m/>
    <m/>
    <m/>
    <m/>
    <n v="0"/>
    <n v="4802000"/>
    <n v="4802000"/>
  </r>
  <r>
    <x v="1"/>
    <n v="2"/>
    <x v="1"/>
    <x v="80"/>
    <n v="5773"/>
    <s v="00099021001"/>
    <s v="De: 00099021001 A:00066047005 Transferencia de recursos a solicitud del Ministerio de Planificación del Desarrollo mediante nota CITE: MPD/VIPFE/DGPP/UP-NE 1923/2025 (Operaciones Bimonetaria) destinados al financiamiento de Estudios de Dise"/>
    <m/>
    <m/>
    <m/>
    <m/>
    <m/>
    <m/>
    <n v="857500"/>
    <n v="0"/>
    <n v="857500"/>
  </r>
  <r>
    <x v="4"/>
    <n v="7"/>
    <x v="4"/>
    <x v="80"/>
    <n v="5776"/>
    <s v="00081077002"/>
    <s v="De: 00066047005 A:00081077002 Transferencia de recursos a solicitud del Ministerio de Planificación del Desarrollo mediante nota CITE: MPD/VIPFE/DGPP/UP-NE 1916/2025, para el financiamiento del Programa Multisectorial de Preinversión II PRO"/>
    <m/>
    <m/>
    <m/>
    <m/>
    <m/>
    <m/>
    <n v="0"/>
    <n v="218117.9"/>
    <n v="218117.9"/>
  </r>
  <r>
    <x v="0"/>
    <n v="7"/>
    <x v="0"/>
    <x v="80"/>
    <n v="5777"/>
    <s v="00086077010"/>
    <s v="De: 00066047005 A:00086077010 Transferencia de recursos a solicitud del Ministerio de Planificación del Desarrollo mediante nota CITE: MPD/VIPFE/DGPP/UP-NE 1927/2025, para el financiamiento del Programa Multisectorial de Preinversión II PRO"/>
    <m/>
    <m/>
    <m/>
    <m/>
    <m/>
    <m/>
    <n v="0"/>
    <n v="94990.2"/>
    <n v="94990.2"/>
  </r>
  <r>
    <x v="0"/>
    <n v="7"/>
    <x v="0"/>
    <x v="80"/>
    <n v="5778"/>
    <s v="00086077010"/>
    <s v="De: 00066047005 A:00086077010 Transferencia de recursos a solicitud del Ministerio de Planificación del Desarrollo mediante nota CITE: MPD/VIPFE/DGPP/UP-NE 1930/2025, para el financiamiento del Programa Multisectorial de Preinversión II PRO"/>
    <m/>
    <m/>
    <m/>
    <m/>
    <m/>
    <m/>
    <n v="0"/>
    <n v="14688.51"/>
    <n v="14688.51"/>
  </r>
  <r>
    <x v="1"/>
    <n v="2"/>
    <x v="1"/>
    <x v="81"/>
    <n v="5803"/>
    <s v="00099021001"/>
    <s v="De: 00099021001 A:00015011107 Transferencia de recursos a solicitud del Ministerio de Gobierno mediante nota CITE: MG/DGAA/UF/T/N° 126/2025 (operación bimonetaria) por concepto de Distribuciones correspondientes a Gastos Administrativos en"/>
    <m/>
    <m/>
    <m/>
    <m/>
    <m/>
    <m/>
    <n v="138.85"/>
    <n v="0"/>
    <n v="138.85"/>
  </r>
  <r>
    <x v="1"/>
    <n v="2"/>
    <x v="1"/>
    <x v="81"/>
    <n v="5805"/>
    <s v="00099021001"/>
    <s v="De: 00099021001 A:00015011107 Transferencia de recursos a solicitud del Ministerio de Gobierno mediante nota CITE: MG/DGAA/UF/T/N° 126/2025 (operación bimonetaria) por concepto de Fondo de Devolución en aplicación a la Ley N° 1358 de 6 de e"/>
    <m/>
    <m/>
    <m/>
    <m/>
    <m/>
    <m/>
    <n v="103.31"/>
    <n v="0"/>
    <n v="103.31"/>
  </r>
  <r>
    <x v="1"/>
    <n v="2"/>
    <x v="1"/>
    <x v="81"/>
    <n v="5807"/>
    <s v="00099021001"/>
    <s v="De: 00099021001 A:00015011107 Transferencia de recursos a solicitud del Ministerio de Gobierno mediante nota CITE: MG/DGAA/UF/T/N° 126/2025 (operación bimonetariá) por concepto de Distribuciones correspondiente a DIPREVCON en aplicación a l"/>
    <m/>
    <m/>
    <m/>
    <m/>
    <m/>
    <m/>
    <n v="1186.03"/>
    <n v="0"/>
    <n v="1186.03"/>
  </r>
  <r>
    <x v="1"/>
    <n v="2"/>
    <x v="1"/>
    <x v="81"/>
    <n v="5809"/>
    <s v="00099021001"/>
    <s v="De: 00099021001 A:00015011107 Transferencia de recursos a solicitud del Ministerio de Gobierno mediante nota CITE: MG/DGAA/UF/T/N° 126/2025 (operación bimonetaria) por concepto de Distribuciones correspondiente a DIRCABI en aplicación a la"/>
    <m/>
    <m/>
    <m/>
    <m/>
    <m/>
    <m/>
    <n v="364.95"/>
    <n v="0"/>
    <n v="364.95"/>
  </r>
  <r>
    <x v="1"/>
    <n v="2"/>
    <x v="1"/>
    <x v="81"/>
    <n v="5811"/>
    <s v="00099021001"/>
    <s v="De: 00099021001 A:00015011107 Transferencia de recursos a solicitud del Ministerio de Gobierno mediante nota CITE: MG/DGAA/UF/T/N° 126/2025 (operación bimonetaria) por concepto de Distribuciones correspondiente a Ministerio Publico en aplic"/>
    <m/>
    <m/>
    <m/>
    <m/>
    <m/>
    <m/>
    <n v="273.70999999999998"/>
    <n v="0"/>
    <n v="273.70999999999998"/>
  </r>
  <r>
    <x v="11"/>
    <n v="1"/>
    <x v="11"/>
    <x v="81"/>
    <n v="5803"/>
    <s v="00015011107"/>
    <s v="De: 00099021001 A:00015011107 Transferencia de recursos a solicitud del Ministerio de Gobierno mediante nota CITE: MG/DGAA/UF/T/N° 126/2025 (operación bimonetaria) por concepto de Distribuciones correspondientes a Gastos Administrativos en"/>
    <m/>
    <m/>
    <m/>
    <m/>
    <m/>
    <m/>
    <n v="0"/>
    <n v="138.85"/>
    <n v="138.85"/>
  </r>
  <r>
    <x v="11"/>
    <n v="1"/>
    <x v="11"/>
    <x v="81"/>
    <n v="5805"/>
    <s v="00015011107"/>
    <s v="De: 00099021001 A:00015011107 Transferencia de recursos a solicitud del Ministerio de Gobierno mediante nota CITE: MG/DGAA/UF/T/N° 126/2025 (operación bimonetaria) por concepto de Fondo de Devolución en aplicación a la Ley N° 1358 de 6 de e"/>
    <m/>
    <m/>
    <m/>
    <m/>
    <m/>
    <m/>
    <n v="0"/>
    <n v="103.31"/>
    <n v="103.31"/>
  </r>
  <r>
    <x v="11"/>
    <n v="1"/>
    <x v="11"/>
    <x v="81"/>
    <n v="5807"/>
    <s v="00015011107"/>
    <s v="De: 00099021001 A:00015011107 Transferencia de recursos a solicitud del Ministerio de Gobierno mediante nota CITE: MG/DGAA/UF/T/N° 126/2025 (operación bimonetariá) por concepto de Distribuciones correspondiente a DIPREVCON en aplicación a l"/>
    <m/>
    <m/>
    <m/>
    <m/>
    <m/>
    <m/>
    <n v="0"/>
    <n v="1186.03"/>
    <n v="1186.03"/>
  </r>
  <r>
    <x v="11"/>
    <n v="1"/>
    <x v="11"/>
    <x v="81"/>
    <n v="5809"/>
    <s v="00015011107"/>
    <s v="De: 00099021001 A:00015011107 Transferencia de recursos a solicitud del Ministerio de Gobierno mediante nota CITE: MG/DGAA/UF/T/N° 126/2025 (operación bimonetaria) por concepto de Distribuciones correspondiente a DIRCABI en aplicación a la"/>
    <m/>
    <m/>
    <m/>
    <m/>
    <m/>
    <m/>
    <n v="0"/>
    <n v="364.95"/>
    <n v="364.95"/>
  </r>
  <r>
    <x v="11"/>
    <n v="1"/>
    <x v="11"/>
    <x v="81"/>
    <n v="5811"/>
    <s v="00015011107"/>
    <s v="De: 00099021001 A:00015011107 Transferencia de recursos a solicitud del Ministerio de Gobierno mediante nota CITE: MG/DGAA/UF/T/N° 126/2025 (operación bimonetaria) por concepto de Distribuciones correspondiente a Ministerio Publico en aplic"/>
    <m/>
    <m/>
    <m/>
    <m/>
    <m/>
    <m/>
    <n v="0"/>
    <n v="273.70999999999998"/>
    <n v="273.70999999999998"/>
  </r>
  <r>
    <x v="15"/>
    <n v="4"/>
    <x v="15"/>
    <x v="82"/>
    <n v="5855"/>
    <s v="00066047002"/>
    <s v="De: 00066047002 A:00099021001 Transferencia de recursos a solicitud del Ministerio de Planificación del Desarrollo mediante nota CITE: MPD/VIPFE/DGPP/UP-NE 1901/2025, para el Programa Multisectorial de Preinversión - PROMULPRE Financiado p"/>
    <m/>
    <m/>
    <m/>
    <m/>
    <m/>
    <m/>
    <n v="3190278.36"/>
    <n v="0"/>
    <n v="3190278.36"/>
  </r>
  <r>
    <x v="1"/>
    <n v="2"/>
    <x v="1"/>
    <x v="82"/>
    <n v="5855"/>
    <s v="00099021001"/>
    <s v="De: 00066047002 A:00099021001 Transferencia de recursos a solicitud del Ministerio de Planificación del Desarrollo mediante nota CITE: MPD/VIPFE/DGPP/UP-NE 1901/2025, para el Programa Multisectorial de Preinversión - PROMULPRE Financiado p"/>
    <m/>
    <m/>
    <m/>
    <m/>
    <m/>
    <m/>
    <n v="0"/>
    <n v="3190278.36"/>
    <n v="3190278.36"/>
  </r>
  <r>
    <x v="1"/>
    <n v="2"/>
    <x v="1"/>
    <x v="83"/>
    <n v="5858"/>
    <s v="00099021001"/>
    <s v="De: 00099021001 A:00015011107 Transferencia de recursos a solicitud del Ministerio de Gobierno mediante nota CITE: MG/DGAA/UF/T/N° 127/2025 (operación bimonetaria) por concepto de Descuento por Gastos Administrativos de la Venta de Acetato"/>
    <m/>
    <m/>
    <m/>
    <m/>
    <m/>
    <m/>
    <n v="6918.24"/>
    <n v="0"/>
    <n v="6918.24"/>
  </r>
  <r>
    <x v="11"/>
    <n v="1"/>
    <x v="11"/>
    <x v="83"/>
    <n v="5858"/>
    <s v="00015011107"/>
    <s v="De: 00099021001 A:00015011107 Transferencia de recursos a solicitud del Ministerio de Gobierno mediante nota CITE: MG/DGAA/UF/T/N° 127/2025 (operación bimonetaria) por concepto de Descuento por Gastos Administrativos de la Venta de Acetato"/>
    <m/>
    <m/>
    <m/>
    <m/>
    <m/>
    <m/>
    <n v="0"/>
    <n v="6918.24"/>
    <n v="6918.24"/>
  </r>
  <r>
    <x v="1"/>
    <n v="2"/>
    <x v="1"/>
    <x v="84"/>
    <n v="5891"/>
    <s v="00099021001"/>
    <s v="De: 00099021001 A:00291014351 Transferencia de recursos a solicitud de la Administradora Boliviana de Carreteras mediante CITE: ABC/GNA/SAF/ATE/2025-2138 (operación bimonetaria), para pagos a beneficiarios (TC 6,86) H.R 2025-47198-R."/>
    <m/>
    <m/>
    <m/>
    <m/>
    <m/>
    <m/>
    <n v="16596760.279999999"/>
    <n v="0"/>
    <n v="16596760.279999999"/>
  </r>
  <r>
    <x v="1"/>
    <n v="2"/>
    <x v="1"/>
    <x v="84"/>
    <n v="5893"/>
    <s v="00099021001"/>
    <s v="De: 00099021001 A:00291014365 Transferencia de recursos a solicitud de la Administradora Boliviana de Carreteras mediante CITE: ABC/GNA/SAF/ATE/2025-2138 (operación bimonetaria), para pagos a beneficiarios (TC 6,86) H.R 2025-47198-R."/>
    <m/>
    <m/>
    <m/>
    <m/>
    <m/>
    <m/>
    <n v="7340200"/>
    <n v="0"/>
    <n v="7340200"/>
  </r>
  <r>
    <x v="1"/>
    <n v="2"/>
    <x v="1"/>
    <x v="84"/>
    <n v="5895"/>
    <s v="00099021001"/>
    <s v="De: 00099021001 A:00291014369 Transferencia de recursos a solicitud de la Administradora Boliviana de Carreteras mediante CITE: ABC/GNA/SAF/ATE/2025-2138 (operación bimonetaria), para pagos a beneficiarios (TC 6,86) H.R 2025-47198-R."/>
    <m/>
    <m/>
    <m/>
    <m/>
    <m/>
    <m/>
    <n v="3430000"/>
    <n v="0"/>
    <n v="3430000"/>
  </r>
  <r>
    <x v="1"/>
    <n v="2"/>
    <x v="1"/>
    <x v="84"/>
    <n v="5897"/>
    <s v="00099021001"/>
    <s v="De: 00099021001 A:00291024301 Transferencia de recursos a solicitud de la Administradora Boliviana de Carreteras mediante CITE: ABC/GNA/SAF/ATE/2025-2138 (operación bimonetaria), para pagos a beneficiarios (TC 6,86) H.R 2025-47198-R."/>
    <m/>
    <m/>
    <m/>
    <m/>
    <m/>
    <m/>
    <n v="263081"/>
    <n v="0"/>
    <n v="263081"/>
  </r>
  <r>
    <x v="1"/>
    <n v="2"/>
    <x v="1"/>
    <x v="84"/>
    <n v="5911"/>
    <s v="00099021001"/>
    <s v="De: 00099021001 A:00117012001 Transferencia de recursos a solicitud de la Dirección General de Aeronáutica Civil mediante nota CITE: DGAC/DAF/ FIN-NE-236 DGAC-29840/2024 (operación bimonetaria) por concepto de recursos depositados por la IA"/>
    <m/>
    <m/>
    <m/>
    <m/>
    <m/>
    <m/>
    <n v="1701517.01"/>
    <n v="0"/>
    <n v="1701517.01"/>
  </r>
  <r>
    <x v="1"/>
    <n v="2"/>
    <x v="1"/>
    <x v="84"/>
    <n v="5913"/>
    <s v="00099021001"/>
    <s v="De: 00099021001 A:00383012001 Transferencia de Recursos a solicitud de la Agencia Boliviana de Correos dependiente del Ministerio de Obras Públicas, Servicios y Vivienda mediante nota CITE: AGBC-AGBC/DAF/TFC-CPRV-0164-CAR/2025 (operación bi"/>
    <m/>
    <m/>
    <m/>
    <m/>
    <m/>
    <m/>
    <n v="7528.85"/>
    <n v="0"/>
    <n v="7528.85"/>
  </r>
  <r>
    <x v="1"/>
    <n v="2"/>
    <x v="1"/>
    <x v="84"/>
    <n v="5915"/>
    <s v="00099021001"/>
    <s v="De: 00099021001 A:00348018003 Transferencia de Recursos a solicitud de la Autoridad Plurinacional de la Madre Tierra dependiente del Ministerio de Medio Ambiente y Agua mediante nota CITE: APMT/DAF/CAR/0332/25 (operación bimonetaria) para"/>
    <m/>
    <m/>
    <m/>
    <m/>
    <m/>
    <m/>
    <n v="100500.72"/>
    <n v="0"/>
    <n v="100500.72"/>
  </r>
  <r>
    <x v="1"/>
    <n v="2"/>
    <x v="1"/>
    <x v="84"/>
    <n v="5918"/>
    <s v="00099021001"/>
    <s v="De: 00099021001 A:00206054301 Transferencia de recursos a solicitud del Instituto Nacional de Estadística mediante nota CITE: INE-PFSEEPB-UEP-JNAP-TES N°3071/2025 (operación bimonetaria), para el Programa de Fortalecimiento del Sistema Esta"/>
    <m/>
    <m/>
    <m/>
    <m/>
    <m/>
    <m/>
    <n v="20580000"/>
    <n v="0"/>
    <n v="20580000"/>
  </r>
  <r>
    <x v="3"/>
    <n v="1"/>
    <x v="3"/>
    <x v="84"/>
    <n v="5891"/>
    <s v="00291014351"/>
    <s v="De: 00099021001 A:00291014351 Transferencia de recursos a solicitud de la Administradora Boliviana de Carreteras mediante CITE: ABC/GNA/SAF/ATE/2025-2138 (operación bimonetaria), para pagos a beneficiarios (TC 6,86) H.R 2025-47198-R."/>
    <m/>
    <m/>
    <m/>
    <m/>
    <m/>
    <m/>
    <n v="0"/>
    <n v="16596760.279999999"/>
    <n v="16596760.279999999"/>
  </r>
  <r>
    <x v="3"/>
    <n v="1"/>
    <x v="3"/>
    <x v="84"/>
    <n v="5893"/>
    <s v="00291014365"/>
    <s v="De: 00099021001 A:00291014365 Transferencia de recursos a solicitud de la Administradora Boliviana de Carreteras mediante CITE: ABC/GNA/SAF/ATE/2025-2138 (operación bimonetaria), para pagos a beneficiarios (TC 6,86) H.R 2025-47198-R."/>
    <m/>
    <m/>
    <m/>
    <m/>
    <m/>
    <m/>
    <n v="0"/>
    <n v="7340200"/>
    <n v="7340200"/>
  </r>
  <r>
    <x v="3"/>
    <n v="1"/>
    <x v="3"/>
    <x v="84"/>
    <n v="5895"/>
    <s v="00291014369"/>
    <s v="De: 00099021001 A:00291014369 Transferencia de recursos a solicitud de la Administradora Boliviana de Carreteras mediante CITE: ABC/GNA/SAF/ATE/2025-2138 (operación bimonetaria), para pagos a beneficiarios (TC 6,86) H.R 2025-47198-R."/>
    <m/>
    <m/>
    <m/>
    <m/>
    <m/>
    <m/>
    <n v="0"/>
    <n v="3430000"/>
    <n v="3430000"/>
  </r>
  <r>
    <x v="3"/>
    <n v="2"/>
    <x v="3"/>
    <x v="84"/>
    <n v="5897"/>
    <s v="00291024301"/>
    <s v="De: 00099021001 A:00291024301 Transferencia de recursos a solicitud de la Administradora Boliviana de Carreteras mediante CITE: ABC/GNA/SAF/ATE/2025-2138 (operación bimonetaria), para pagos a beneficiarios (TC 6,86) H.R 2025-47198-R."/>
    <m/>
    <m/>
    <m/>
    <m/>
    <m/>
    <m/>
    <n v="0"/>
    <n v="263081"/>
    <n v="263081"/>
  </r>
  <r>
    <x v="9"/>
    <n v="1"/>
    <x v="9"/>
    <x v="84"/>
    <n v="5911"/>
    <s v="00117012001"/>
    <s v="De: 00099021001 A:00117012001 Transferencia de recursos a solicitud de la Dirección General de Aeronáutica Civil mediante nota CITE: DGAC/DAF/ FIN-NE-236 DGAC-29840/2024 (operación bimonetaria) por concepto de recursos depositados por la IA"/>
    <m/>
    <m/>
    <m/>
    <m/>
    <m/>
    <m/>
    <n v="0"/>
    <n v="1701517.01"/>
    <n v="1701517.01"/>
  </r>
  <r>
    <x v="17"/>
    <n v="1"/>
    <x v="17"/>
    <x v="84"/>
    <n v="5913"/>
    <s v="00383012001"/>
    <s v="De: 00099021001 A:00383012001 Transferencia de Recursos a solicitud de la Agencia Boliviana de Correos dependiente del Ministerio de Obras Públicas, Servicios y Vivienda mediante nota CITE: AGBC-AGBC/DAF/TFC-CPRV-0164-CAR/2025 (operación bi"/>
    <m/>
    <m/>
    <m/>
    <m/>
    <m/>
    <m/>
    <n v="0"/>
    <n v="7528.85"/>
    <n v="7528.85"/>
  </r>
  <r>
    <x v="12"/>
    <n v="5"/>
    <x v="12"/>
    <x v="84"/>
    <n v="5918"/>
    <s v="00206054301"/>
    <s v="De: 00099021001 A:00206054301 Transferencia de recursos a solicitud del Instituto Nacional de Estadística mediante nota CITE: INE-PFSEEPB-UEP-JNAP-TES N°3071/2025 (operación bimonetaria), para el Programa de Fortalecimiento del Sistema Esta"/>
    <m/>
    <m/>
    <m/>
    <m/>
    <m/>
    <m/>
    <n v="0"/>
    <n v="20580000"/>
    <n v="20580000"/>
  </r>
  <r>
    <x v="1"/>
    <n v="2"/>
    <x v="1"/>
    <x v="84"/>
    <n v="5902"/>
    <s v="00099021001"/>
    <s v="De: 00099021001 A:00015011107 Transferencia de recursos a solicitud del Ministerio de Gobierno mediante nota CITE: MG/DGAA/UF/T/N° 133/2025 (operación bimonetaria) por concepto de Fondo de Devolución en aplicación a la Ley N° 1358 de 6 de e"/>
    <m/>
    <m/>
    <m/>
    <m/>
    <m/>
    <m/>
    <n v="129.65"/>
    <n v="0"/>
    <n v="129.65"/>
  </r>
  <r>
    <x v="1"/>
    <n v="2"/>
    <x v="1"/>
    <x v="84"/>
    <n v="5904"/>
    <s v="00099021001"/>
    <s v="De: 00099021001 A:00015011107 Transferencia de recursos a solicitud del Ministerio de Gobierno mediante nota CITE: MG/DGAA/UF/T/N° 133/2025 por concepto de Distribución correspondiente a DIPREVCON en aplicación a la Ley N° 1358 de 6 de ener"/>
    <m/>
    <m/>
    <m/>
    <m/>
    <m/>
    <m/>
    <n v="1600.85"/>
    <n v="0"/>
    <n v="1600.85"/>
  </r>
  <r>
    <x v="1"/>
    <n v="2"/>
    <x v="1"/>
    <x v="84"/>
    <n v="5906"/>
    <s v="00099021001"/>
    <s v="De: 00099021001 A:00015011107 Transferencia de recursos a solicitud del Ministerio de Gobierno mediante nota CITE: MG/DGAA/UF/T/N° 133/2025 por concepto de Distribución correspondiente a DIRCABI en aplicación a la Ley N° 1358 de 6 de enero"/>
    <m/>
    <m/>
    <m/>
    <m/>
    <m/>
    <m/>
    <n v="492.55"/>
    <n v="0"/>
    <n v="492.55"/>
  </r>
  <r>
    <x v="1"/>
    <n v="2"/>
    <x v="1"/>
    <x v="84"/>
    <n v="5908"/>
    <s v="00099021001"/>
    <s v="De: 00099021001 A:00015011107 Transferencia de recursos a solicitud del Ministerio de Gobierno mediante nota CITE: MG/DGAA/UF/T/N° 133/2025 por concepto de Distribución correspondiente a Ministerio Público en aplicación a la Ley N° 1358 de"/>
    <m/>
    <m/>
    <m/>
    <m/>
    <m/>
    <m/>
    <n v="369.41"/>
    <n v="0"/>
    <n v="369.41"/>
  </r>
  <r>
    <x v="18"/>
    <n v="1"/>
    <x v="18"/>
    <x v="84"/>
    <n v="5916"/>
    <s v="00053014101"/>
    <s v="De: 00053014101 A:00099021001 Transferencia de recursos a solicitud del Ministerio de Culturas, Descolonización y Despatriarcalización mediante nota CITE: NE/MCDyD/DGGA N° 0077/2025 por error involuntario devolución de recursos al TGN corre"/>
    <m/>
    <m/>
    <m/>
    <m/>
    <m/>
    <m/>
    <n v="12070.17"/>
    <n v="0"/>
    <n v="12070.17"/>
  </r>
  <r>
    <x v="11"/>
    <n v="1"/>
    <x v="11"/>
    <x v="84"/>
    <n v="5902"/>
    <s v="00015011107"/>
    <s v="De: 00099021001 A:00015011107 Transferencia de recursos a solicitud del Ministerio de Gobierno mediante nota CITE: MG/DGAA/UF/T/N° 133/2025 (operación bimonetaria) por concepto de Fondo de Devolución en aplicación a la Ley N° 1358 de 6 de e"/>
    <m/>
    <m/>
    <m/>
    <m/>
    <m/>
    <m/>
    <n v="0"/>
    <n v="129.65"/>
    <n v="129.65"/>
  </r>
  <r>
    <x v="11"/>
    <n v="1"/>
    <x v="11"/>
    <x v="84"/>
    <n v="5904"/>
    <s v="00015011107"/>
    <s v="De: 00099021001 A:00015011107 Transferencia de recursos a solicitud del Ministerio de Gobierno mediante nota CITE: MG/DGAA/UF/T/N° 133/2025 por concepto de Distribución correspondiente a DIPREVCON en aplicación a la Ley N° 1358 de 6 de ener"/>
    <m/>
    <m/>
    <m/>
    <m/>
    <m/>
    <m/>
    <n v="0"/>
    <n v="1600.85"/>
    <n v="1600.85"/>
  </r>
  <r>
    <x v="11"/>
    <n v="1"/>
    <x v="11"/>
    <x v="84"/>
    <n v="5906"/>
    <s v="00015011107"/>
    <s v="De: 00099021001 A:00015011107 Transferencia de recursos a solicitud del Ministerio de Gobierno mediante nota CITE: MG/DGAA/UF/T/N° 133/2025 por concepto de Distribución correspondiente a DIRCABI en aplicación a la Ley N° 1358 de 6 de enero"/>
    <m/>
    <m/>
    <m/>
    <m/>
    <m/>
    <m/>
    <n v="0"/>
    <n v="492.55"/>
    <n v="492.55"/>
  </r>
  <r>
    <x v="11"/>
    <n v="1"/>
    <x v="11"/>
    <x v="84"/>
    <n v="5908"/>
    <s v="00015011107"/>
    <s v="De: 00099021001 A:00015011107 Transferencia de recursos a solicitud del Ministerio de Gobierno mediante nota CITE: MG/DGAA/UF/T/N° 133/2025 por concepto de Distribución correspondiente a Ministerio Público en aplicación a la Ley N° 1358 de"/>
    <m/>
    <m/>
    <m/>
    <m/>
    <m/>
    <m/>
    <n v="0"/>
    <n v="369.41"/>
    <n v="369.41"/>
  </r>
  <r>
    <x v="1"/>
    <n v="2"/>
    <x v="1"/>
    <x v="84"/>
    <n v="5916"/>
    <s v="00099021001"/>
    <s v="De: 00053014101 A:00099021001 Transferencia de recursos a solicitud del Ministerio de Culturas, Descolonización y Despatriarcalización mediante nota CITE: NE/MCDyD/DGGA N° 0077/2025 por error involuntario devolución de recursos al TGN corre"/>
    <m/>
    <m/>
    <m/>
    <m/>
    <m/>
    <m/>
    <n v="0"/>
    <n v="12070.17"/>
    <n v="12070.17"/>
  </r>
  <r>
    <x v="7"/>
    <n v="4"/>
    <x v="7"/>
    <x v="85"/>
    <n v="5921"/>
    <s v="00041044201"/>
    <s v="De: 00041044201 A:00099021001 Débito Automático (DA) al Ministerio de Desarrollo Productivo y Economía Plural según nota CITE: MEFP/VTCP/DGCP/UF/N°401/2025, MEFP/DGAJ/UAJ/N°0844/2025 e Informe MEFP/VTCP/DGCP/ UF/N°038/2025 en el marco del D"/>
    <m/>
    <m/>
    <m/>
    <m/>
    <m/>
    <m/>
    <n v="613000"/>
    <n v="0"/>
    <n v="613000"/>
  </r>
  <r>
    <x v="18"/>
    <n v="1"/>
    <x v="18"/>
    <x v="85"/>
    <n v="5931"/>
    <s v="00053014101"/>
    <s v="De: 00053014101 A:00099021001 Transferencia de recursos a solicitud del Ministerio de Culturas, Descolonización y Despatriarcalización mediante nota CITE: NE/MCDyD/DGAA N° 0081/2025 por recursos para pago de servicio Artístico V para el “Fe"/>
    <m/>
    <m/>
    <m/>
    <m/>
    <m/>
    <m/>
    <n v="60000"/>
    <n v="0"/>
    <n v="60000"/>
  </r>
  <r>
    <x v="18"/>
    <n v="1"/>
    <x v="18"/>
    <x v="85"/>
    <n v="5932"/>
    <s v="00053014101"/>
    <s v="De: 00053014101 A:00099021001 Transferencia de recursos a solicitud del Ministerio de Culturas, Descolonización y Despatriarcalización mediante nota CITE: NE/MCDyD/DGAA N° 0081/2025 por recursos para pago de servicio Artístico V para el “Fe"/>
    <m/>
    <m/>
    <m/>
    <m/>
    <m/>
    <m/>
    <n v="90000"/>
    <n v="0"/>
    <n v="90000"/>
  </r>
  <r>
    <x v="18"/>
    <n v="1"/>
    <x v="18"/>
    <x v="85"/>
    <n v="5933"/>
    <s v="00053014101"/>
    <s v="De: 00053014101 A:00099021001 Transferencia de recursos a solicitud del Ministerio de Culturas, Descolonización y Despatriarcalización mediante nota CITE: NE/MCDyD/DGAA N° 0081/2025 por recursos para pago de servicio Artístico V para el “Fe"/>
    <m/>
    <m/>
    <m/>
    <m/>
    <m/>
    <m/>
    <n v="160000"/>
    <n v="0"/>
    <n v="160000"/>
  </r>
  <r>
    <x v="1"/>
    <n v="2"/>
    <x v="1"/>
    <x v="85"/>
    <n v="5921"/>
    <s v="00099021001"/>
    <s v="De: 00041044201 A:00099021001 Débito Automático (DA) al Ministerio de Desarrollo Productivo y Economía Plural según nota CITE: MEFP/VTCP/DGCP/UF/N°401/2025, MEFP/DGAJ/UAJ/N°0844/2025 e Informe MEFP/VTCP/DGCP/ UF/N°038/2025 en el marco del D"/>
    <m/>
    <m/>
    <m/>
    <m/>
    <m/>
    <m/>
    <n v="0"/>
    <n v="613000"/>
    <n v="613000"/>
  </r>
  <r>
    <x v="1"/>
    <n v="2"/>
    <x v="1"/>
    <x v="85"/>
    <n v="5931"/>
    <s v="00099021001"/>
    <s v="De: 00053014101 A:00099021001 Transferencia de recursos a solicitud del Ministerio de Culturas, Descolonización y Despatriarcalización mediante nota CITE: NE/MCDyD/DGAA N° 0081/2025 por recursos para pago de servicio Artístico V para el “Fe"/>
    <m/>
    <m/>
    <m/>
    <m/>
    <m/>
    <m/>
    <n v="0"/>
    <n v="60000"/>
    <n v="60000"/>
  </r>
  <r>
    <x v="1"/>
    <n v="2"/>
    <x v="1"/>
    <x v="85"/>
    <n v="5932"/>
    <s v="00099021001"/>
    <s v="De: 00053014101 A:00099021001 Transferencia de recursos a solicitud del Ministerio de Culturas, Descolonización y Despatriarcalización mediante nota CITE: NE/MCDyD/DGAA N° 0081/2025 por recursos para pago de servicio Artístico V para el “Fe"/>
    <m/>
    <m/>
    <m/>
    <m/>
    <m/>
    <m/>
    <n v="0"/>
    <n v="90000"/>
    <n v="90000"/>
  </r>
  <r>
    <x v="1"/>
    <n v="2"/>
    <x v="1"/>
    <x v="85"/>
    <n v="5933"/>
    <s v="00099021001"/>
    <s v="De: 00053014101 A:00099021001 Transferencia de recursos a solicitud del Ministerio de Culturas, Descolonización y Despatriarcalización mediante nota CITE: NE/MCDyD/DGAA N° 0081/2025 por recursos para pago de servicio Artístico V para el “Fe"/>
    <m/>
    <m/>
    <m/>
    <m/>
    <m/>
    <m/>
    <n v="0"/>
    <n v="160000"/>
    <n v="160000"/>
  </r>
  <r>
    <x v="16"/>
    <n v="1"/>
    <x v="16"/>
    <x v="86"/>
    <n v="5960"/>
    <s v="00249014201"/>
    <s v="De: 00249014201 A:00046024204 Transferencia de recursos a solicitud de la Central de Abastecimiento y Suministros en Salud dependiente del Ministerio de Salud y Deportes mediante nota CITE: CEASS/DIR/NOT-EXT 880/2025, Informe CEASS/UAF/TESO"/>
    <m/>
    <m/>
    <m/>
    <m/>
    <m/>
    <m/>
    <n v="29095.55"/>
    <n v="0"/>
    <n v="29095.55"/>
  </r>
  <r>
    <x v="5"/>
    <n v="2"/>
    <x v="5"/>
    <x v="86"/>
    <n v="5960"/>
    <s v="00046024204"/>
    <s v="De: 00249014201 A:00046024204 Transferencia de recursos a solicitud de la Central de Abastecimiento y Suministros en Salud dependiente del Ministerio de Salud y Deportes mediante nota CITE: CEASS/DIR/NOT-EXT 880/2025, Informe CEASS/UAF/TESO"/>
    <m/>
    <m/>
    <m/>
    <m/>
    <m/>
    <m/>
    <n v="0"/>
    <n v="29095.55"/>
    <n v="29095.55"/>
  </r>
  <r>
    <x v="16"/>
    <n v="1"/>
    <x v="16"/>
    <x v="87"/>
    <n v="5962"/>
    <s v="00249014201"/>
    <s v="De: 00249014201 A:00046024204 Transferencia de recursos a solicitud de la Central de Abastecimiento y Suministros en Salud dependiente del Ministerio de Salud y Deportes mediante nota CITE: CEASS/DIR/NOT-EXT 889/2025 INFORME CEASS/UAF/TESO/"/>
    <m/>
    <m/>
    <m/>
    <m/>
    <m/>
    <m/>
    <n v="1096.2"/>
    <n v="0"/>
    <n v="1096.2"/>
  </r>
  <r>
    <x v="5"/>
    <n v="2"/>
    <x v="5"/>
    <x v="87"/>
    <n v="5962"/>
    <s v="00046024204"/>
    <s v="De: 00249014201 A:00046024204 Transferencia de recursos a solicitud de la Central de Abastecimiento y Suministros en Salud dependiente del Ministerio de Salud y Deportes mediante nota CITE: CEASS/DIR/NOT-EXT 889/2025 INFORME CEASS/UAF/TESO/"/>
    <m/>
    <m/>
    <m/>
    <m/>
    <m/>
    <m/>
    <n v="0"/>
    <n v="1096.2"/>
    <n v="1096.2"/>
  </r>
  <r>
    <x v="1"/>
    <n v="2"/>
    <x v="1"/>
    <x v="88"/>
    <n v="6010"/>
    <s v="00099021001"/>
    <s v="De: 00099021001 A:00514014303 (Operación bimonetaria), Transferencia de recursos a solicitud de la Empresa Nacional de Electricidad dependiente del Ministerio de Hidrocarburos y Energías mediante nota CITE: ENDE-DEEM-11/21-25, para el cumpl"/>
    <m/>
    <m/>
    <m/>
    <m/>
    <m/>
    <m/>
    <n v="3704400"/>
    <n v="0"/>
    <n v="3704400"/>
  </r>
  <r>
    <x v="16"/>
    <n v="1"/>
    <x v="16"/>
    <x v="88"/>
    <n v="6014"/>
    <s v="00249014201"/>
    <s v="De: 00249014201 A:00046024204 Transferencia de recursos a solicitud de la Central de Abastecimiento y Suministros en Salud dependiente del Ministerio de Salud y Deportes mediante nota CITE: CEASS/DIR/NOT-EXT 888/2025 Informe CEASS/UAF/TESO/"/>
    <m/>
    <m/>
    <m/>
    <m/>
    <m/>
    <m/>
    <n v="5669.64"/>
    <n v="0"/>
    <n v="5669.64"/>
  </r>
  <r>
    <x v="1"/>
    <n v="2"/>
    <x v="1"/>
    <x v="88"/>
    <n v="6003"/>
    <s v="00099021001"/>
    <s v="De: 00389012001 A:00099021001 Transferencia de recursos a solicitud de la Dirección General de Administración y Finanzas Territoriales mediante nota interna CITE: MEFP/VTCP/DGAFT/USCFT/N°354/2025, por concepto de recuperaciones de la deuda"/>
    <m/>
    <m/>
    <m/>
    <m/>
    <m/>
    <m/>
    <n v="0"/>
    <n v="164512.82"/>
    <n v="164512.82"/>
  </r>
  <r>
    <x v="19"/>
    <n v="1"/>
    <x v="19"/>
    <x v="88"/>
    <n v="6010"/>
    <s v="00514014303"/>
    <s v="De: 00099021001 A:00514014303 (Operación bimonetaria), Transferencia de recursos a solicitud de la Empresa Nacional de Electricidad dependiente del Ministerio de Hidrocarburos y Energías mediante nota CITE: ENDE-DEEM-11/21-25, para el cumpl"/>
    <m/>
    <m/>
    <m/>
    <m/>
    <m/>
    <m/>
    <n v="0"/>
    <n v="3704400"/>
    <n v="3704400"/>
  </r>
  <r>
    <x v="5"/>
    <n v="2"/>
    <x v="5"/>
    <x v="88"/>
    <n v="6014"/>
    <s v="00046024204"/>
    <s v="De: 00249014201 A:00046024204 Transferencia de recursos a solicitud de la Central de Abastecimiento y Suministros en Salud dependiente del Ministerio de Salud y Deportes mediante nota CITE: CEASS/DIR/NOT-EXT 888/2025 Informe CEASS/UAF/TESO/"/>
    <m/>
    <m/>
    <m/>
    <m/>
    <m/>
    <m/>
    <n v="0"/>
    <n v="5669.64"/>
    <n v="5669.64"/>
  </r>
  <r>
    <x v="20"/>
    <n v="5"/>
    <x v="20"/>
    <x v="88"/>
    <n v="6004"/>
    <s v="00035051101"/>
    <s v="De: 00035051101 A:00099021001 Transferencia de recursos a solicitud del Servicio Nacional del Sistema de Reparto mediante nota CITE: SENASIR/UAF N°740/2025 por concepto de depósito erróneo H.R. 2025-47379-R"/>
    <m/>
    <m/>
    <m/>
    <m/>
    <m/>
    <m/>
    <n v="15610.34"/>
    <n v="0"/>
    <n v="15610.34"/>
  </r>
  <r>
    <x v="1"/>
    <n v="2"/>
    <x v="1"/>
    <x v="88"/>
    <n v="6006"/>
    <s v="00099021001"/>
    <s v="De: 00099021001 A:00086047008 (Operación bimonetaria), Transferencia de Recursos a solicitud de la Unidad de Coordinación y Ejecución del Programa Más Inversión para Riego – UCEP MI RIEGO dependiente del Ministerio de Medio Ambiente y Agua"/>
    <m/>
    <m/>
    <m/>
    <m/>
    <m/>
    <m/>
    <n v="2423011.54"/>
    <n v="0"/>
    <n v="2423011.54"/>
  </r>
  <r>
    <x v="1"/>
    <n v="2"/>
    <x v="1"/>
    <x v="88"/>
    <n v="6008"/>
    <s v="00099021001"/>
    <s v="De: 00099021001 A:00086107011 (Operación bimonetaria), Transferencia de Recursos a solicitud de la UCP-PPCR dependiente del Ministerio de Medio Ambiente y Agua mediante nota CITE: UCP-PPCR-UADM-2-0003-CAR/25 en el marco del Contrato de Prés"/>
    <m/>
    <m/>
    <m/>
    <m/>
    <m/>
    <m/>
    <n v="37729939.979999997"/>
    <n v="0"/>
    <n v="37729939.979999997"/>
  </r>
  <r>
    <x v="1"/>
    <n v="2"/>
    <x v="1"/>
    <x v="88"/>
    <n v="6012"/>
    <s v="00099021001"/>
    <s v="De: 00099021001 A:00047377001 (Operación bimonetaria), Transferencia de recursos a solicitud del Ministerio de Desarrollo Rural y Tierras mediante nota CITE: MDRYT/UE-APROCAM/PRCC-AR/00293-2025 destinados para el Programa Construyendo Resil"/>
    <m/>
    <m/>
    <m/>
    <m/>
    <m/>
    <m/>
    <n v="1046767.95"/>
    <n v="0"/>
    <n v="1046767.95"/>
  </r>
  <r>
    <x v="1"/>
    <n v="2"/>
    <x v="1"/>
    <x v="88"/>
    <n v="6018"/>
    <s v="00099021001"/>
    <s v="De: 00099021001 A:00015010002 (Operación bimonetaria) Transferencia de recursos a solicitud del Ministerio de Gobierno mediante nota CITE: MG/DGAA/UF/T/NE/N°140/2025 por concepto de Devolución de dinero caso BN-X-029/21 (TC 6.86) H.R 2025-4"/>
    <m/>
    <m/>
    <m/>
    <m/>
    <m/>
    <m/>
    <n v="487246.04"/>
    <n v="0"/>
    <n v="487246.04"/>
  </r>
  <r>
    <x v="1"/>
    <n v="2"/>
    <x v="1"/>
    <x v="88"/>
    <n v="6004"/>
    <s v="00099021001"/>
    <s v="De: 00035051101 A:00099021001 Transferencia de recursos a solicitud del Servicio Nacional del Sistema de Reparto mediante nota CITE: SENASIR/UAF N°740/2025 por concepto de depósito erróneo H.R. 2025-47379-R"/>
    <m/>
    <m/>
    <m/>
    <m/>
    <m/>
    <m/>
    <n v="0"/>
    <n v="15610.34"/>
    <n v="15610.34"/>
  </r>
  <r>
    <x v="0"/>
    <n v="4"/>
    <x v="0"/>
    <x v="88"/>
    <n v="6006"/>
    <s v="00086047008"/>
    <s v="De: 00099021001 A:00086047008 (Operación bimonetaria), Transferencia de Recursos a solicitud de la Unidad de Coordinación y Ejecución del Programa Más Inversión para Riego – UCEP MI RIEGO dependiente del Ministerio de Medio Ambiente y Agua"/>
    <m/>
    <m/>
    <m/>
    <m/>
    <m/>
    <m/>
    <n v="0"/>
    <n v="2423011.54"/>
    <n v="2423011.54"/>
  </r>
  <r>
    <x v="0"/>
    <n v="10"/>
    <x v="0"/>
    <x v="88"/>
    <n v="6008"/>
    <s v="00086107011"/>
    <s v="De: 00099021001 A:00086107011 (Operación bimonetaria), Transferencia de Recursos a solicitud de la UCP-PPCR dependiente del Ministerio de Medio Ambiente y Agua mediante nota CITE: UCP-PPCR-UADM-2-0003-CAR/25 en el marco del Contrato de Prés"/>
    <m/>
    <m/>
    <m/>
    <m/>
    <m/>
    <m/>
    <n v="0"/>
    <n v="37729939.979999997"/>
    <n v="37729939.979999997"/>
  </r>
  <r>
    <x v="11"/>
    <n v="1"/>
    <x v="11"/>
    <x v="88"/>
    <n v="6018"/>
    <s v="00015010002"/>
    <s v="De: 00099021001 A:00015010002 (Operación bimonetaria) Transferencia de recursos a solicitud del Ministerio de Gobierno mediante nota CITE: MG/DGAA/UF/T/NE/N°140/2025 por concepto de Devolución de dinero caso BN-X-029/21 (TC 6.86) H.R 2025-4"/>
    <m/>
    <m/>
    <m/>
    <m/>
    <m/>
    <m/>
    <n v="0"/>
    <n v="487246.04"/>
    <n v="487246.04"/>
  </r>
  <r>
    <x v="1"/>
    <n v="2"/>
    <x v="1"/>
    <x v="89"/>
    <n v="6101"/>
    <s v="00099021001"/>
    <s v="De: 00099021001 A:00086057002 (Operación bimonetaria) Transferencia de recursos a solicitud de la UCP-PAAP dependiente del Ministerio de Medio Ambiente y Agua mediante nota CITE: UCPPAAP-CAF-2-0035-CAR/25 para el Programa de Gestión Integra"/>
    <m/>
    <m/>
    <m/>
    <m/>
    <m/>
    <m/>
    <n v="1852200"/>
    <n v="0"/>
    <n v="1852200"/>
  </r>
  <r>
    <x v="0"/>
    <n v="5"/>
    <x v="0"/>
    <x v="89"/>
    <n v="6101"/>
    <s v="00086057002"/>
    <s v="De: 00099021001 A:00086057002 (Operación bimonetaria) Transferencia de recursos a solicitud de la UCP-PAAP dependiente del Ministerio de Medio Ambiente y Agua mediante nota CITE: UCPPAAP-CAF-2-0035-CAR/25 para el Programa de Gestión Integra"/>
    <m/>
    <m/>
    <m/>
    <m/>
    <m/>
    <m/>
    <n v="0"/>
    <n v="1852200"/>
    <n v="1852200"/>
  </r>
  <r>
    <x v="1"/>
    <n v="2"/>
    <x v="1"/>
    <x v="90"/>
    <n v="6105"/>
    <s v="00099021001"/>
    <s v="De: 00099021001 A:00287104328 (Operación bimonetaria), Transferencia de recursos a solicitud del Fondo Nacional de Inversión Productiva y Social mediante nota CITE: FPS/GFA/UFI/TES/TRL/0153/2025, para realizar pagos mediante comprobantes C-"/>
    <m/>
    <m/>
    <m/>
    <m/>
    <m/>
    <m/>
    <n v="5488000"/>
    <n v="0"/>
    <n v="5488000"/>
  </r>
  <r>
    <x v="21"/>
    <n v="10"/>
    <x v="21"/>
    <x v="90"/>
    <n v="6105"/>
    <s v="00287104328"/>
    <s v="De: 00099021001 A:00287104328 (Operación bimonetaria), Transferencia de recursos a solicitud del Fondo Nacional de Inversión Productiva y Social mediante nota CITE: FPS/GFA/UFI/TES/TRL/0153/2025, para realizar pagos mediante comprobantes C-"/>
    <m/>
    <m/>
    <m/>
    <m/>
    <m/>
    <m/>
    <n v="0"/>
    <n v="5488000"/>
    <n v="5488000"/>
  </r>
  <r>
    <x v="1"/>
    <n v="2"/>
    <x v="1"/>
    <x v="91"/>
    <n v="6132"/>
    <s v="00099021001"/>
    <s v="De: 00099021001 A:00046207001 (Operación bimonetaria) Transferencia de recursos a solicitud del Programa Apoyo a Poblaciones Vulnerable Afectadas por el Coronavirus II dependiente del Ministerio de Salud y Deportes mediante nota CITE: MSyD/"/>
    <m/>
    <m/>
    <m/>
    <m/>
    <m/>
    <m/>
    <n v="8918000"/>
    <n v="0"/>
    <n v="8918000"/>
  </r>
  <r>
    <x v="1"/>
    <n v="2"/>
    <x v="1"/>
    <x v="91"/>
    <n v="6136"/>
    <s v="00099021001"/>
    <s v="De: 00099021001 A:00086047012 (Operación bimonetaria), Transferencia de recursos a solicitud de la Unidad de Coordinación y Ejecución del Programa Más Inversión para Riego dependiente del Ministerio de Medio Ambiente y Agua mediante nota CI"/>
    <m/>
    <m/>
    <m/>
    <m/>
    <m/>
    <m/>
    <n v="34300000"/>
    <n v="0"/>
    <n v="34300000"/>
  </r>
  <r>
    <x v="1"/>
    <n v="2"/>
    <x v="1"/>
    <x v="91"/>
    <n v="6138"/>
    <s v="00099021001"/>
    <s v="De: 00099021001 A:00047137004 (Operación bimonetaria) Transferencia de recursos a solicitud del Ministerio de Desarrollo Rural y Tierras mediante nota CITE: MDRyT/EMPODERAR/EXT-N°0751/2025 en el marco del Convenio de Préstamo BIRF N°9437-BO"/>
    <m/>
    <m/>
    <m/>
    <m/>
    <m/>
    <m/>
    <n v="166002980.81999999"/>
    <n v="0"/>
    <n v="166002980.81999999"/>
  </r>
  <r>
    <x v="5"/>
    <n v="20"/>
    <x v="5"/>
    <x v="91"/>
    <n v="6132"/>
    <s v="00046207001"/>
    <s v="De: 00099021001 A:00046207001 (Operación bimonetaria) Transferencia de recursos a solicitud del Programa Apoyo a Poblaciones Vulnerable Afectadas por el Coronavirus II dependiente del Ministerio de Salud y Deportes mediante nota CITE: MSyD/"/>
    <m/>
    <m/>
    <m/>
    <m/>
    <m/>
    <m/>
    <n v="0"/>
    <n v="8918000"/>
    <n v="8918000"/>
  </r>
  <r>
    <x v="0"/>
    <n v="4"/>
    <x v="0"/>
    <x v="91"/>
    <n v="6136"/>
    <s v="00086047012"/>
    <s v="De: 00099021001 A:00086047012 (Operación bimonetaria), Transferencia de recursos a solicitud de la Unidad de Coordinación y Ejecución del Programa Más Inversión para Riego dependiente del Ministerio de Medio Ambiente y Agua mediante nota CI"/>
    <m/>
    <m/>
    <m/>
    <m/>
    <m/>
    <m/>
    <n v="0"/>
    <n v="34300000"/>
    <n v="34300000"/>
  </r>
  <r>
    <x v="22"/>
    <n v="13"/>
    <x v="22"/>
    <x v="91"/>
    <n v="6138"/>
    <s v="00047137004"/>
    <s v="De: 00099021001 A:00047137004 (Operación bimonetaria) Transferencia de recursos a solicitud del Ministerio de Desarrollo Rural y Tierras mediante nota CITE: MDRyT/EMPODERAR/EXT-N°0751/2025 en el marco del Convenio de Préstamo BIRF N°9437-BO"/>
    <m/>
    <m/>
    <m/>
    <m/>
    <m/>
    <m/>
    <n v="0"/>
    <n v="166002980.81999999"/>
    <n v="166002980.8199999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
  <r>
    <x v="0"/>
    <n v="5"/>
    <x v="0"/>
    <x v="0"/>
    <n v="421"/>
    <s v="00046057009"/>
    <s v="De: 00046057009 A:00099021001 Transferencia de recursos a solicitud del Ministerio de Salud y Deportes mediante nota CITE: MSyD/DGP/UGESPRO/FRISDP/CE/7/2025 (operación bimonetaria), para la ejecución del Programa Mejora en la Accesibilidad"/>
    <m/>
    <m/>
    <m/>
    <m/>
    <n v="81128.42"/>
    <n v="0"/>
    <n v="556540.96120000002"/>
    <n v="0"/>
    <n v="556540.96120000002"/>
    <m/>
  </r>
  <r>
    <x v="1"/>
    <n v="1"/>
    <x v="1"/>
    <x v="1"/>
    <n v="663"/>
    <s v="00253014301"/>
    <s v="De: 00253014301 A:00099021001 Transferencia de recursos a solicitud de la Entidad Ejecutora de Medio Ambiente y Agua dependiente del Ministerio de Medio Ambiente y Agua mediante nota CITE: GM-0209-EMAGUA/2025 (operación bimonetaria), para"/>
    <m/>
    <m/>
    <m/>
    <m/>
    <n v="2000000"/>
    <n v="0"/>
    <n v="13720000"/>
    <n v="0"/>
    <n v="13720000"/>
    <m/>
  </r>
  <r>
    <x v="1"/>
    <n v="1"/>
    <x v="1"/>
    <x v="1"/>
    <n v="664"/>
    <s v="00253014301"/>
    <s v="De: 00253014301 A:00099021001 Transferencia de recursos a solicitud de la Entidad Ejecutora de Medio Ambiente y Agua dependiente del Ministerio de Medio Ambiente y Agua mediante nota CITE: GM-0209-EMAGUA/2025 (operación bimonetaria), para"/>
    <m/>
    <m/>
    <m/>
    <m/>
    <n v="194531"/>
    <n v="0"/>
    <n v="1334482.6600000001"/>
    <n v="0"/>
    <n v="1334482.6600000001"/>
    <m/>
  </r>
  <r>
    <x v="1"/>
    <n v="1"/>
    <x v="1"/>
    <x v="2"/>
    <n v="1246"/>
    <s v="00253014301"/>
    <s v="De: 00253014301 A:00099021001 Transferencia de recursos a solicitud de la Entidad Ejecutora de Medio Ambiente y Agua dependiente del Ministerio de Medio Ambiente y Agua mediante nota CITE: GM-0328-EMAGUA/2025 (operación bimonetaria), para e"/>
    <m/>
    <m/>
    <m/>
    <m/>
    <n v="1200000"/>
    <n v="0"/>
    <n v="8232000"/>
    <n v="0"/>
    <n v="8232000"/>
    <m/>
  </r>
  <r>
    <x v="0"/>
    <n v="20"/>
    <x v="0"/>
    <x v="3"/>
    <n v="1355"/>
    <s v="00046207001"/>
    <s v="De: 00046207001 A:00099021001 Transferencia de recursos a solicitud del Ministerio de Salud y Deportes mediante nota CITE: MSyD/DPCH/PGBID5376/CE/470/2025 (operación bimonetaria), para la ejecución del Programa Apoyo a Poblaciones Vulnerabl"/>
    <m/>
    <m/>
    <m/>
    <m/>
    <n v="1000000"/>
    <n v="0"/>
    <n v="6860000"/>
    <n v="0"/>
    <n v="6860000"/>
    <m/>
  </r>
  <r>
    <x v="0"/>
    <n v="5"/>
    <x v="0"/>
    <x v="4"/>
    <n v="1493"/>
    <s v="00046057009"/>
    <s v="De: 00046057009 A:00099021001 Transferencia de recursos a solicitud del Ministerio de Salud y Deportes mediante nota CITE: MSyD/DGP/UGESPRO/FRISDP/CE/16/2025 (operación bimonetaria), para la ejecución del Programa Mejora en la Accesibilidad"/>
    <m/>
    <m/>
    <m/>
    <m/>
    <n v="300000"/>
    <n v="0"/>
    <n v="2058000"/>
    <n v="0"/>
    <n v="2058000"/>
    <m/>
  </r>
  <r>
    <x v="2"/>
    <n v="2"/>
    <x v="2"/>
    <x v="5"/>
    <n v="2586"/>
    <s v="00099021001"/>
    <s v="De: 00291024301 A:00099021001 Transferencia de recursos a solicitud de la Administradora Boliviana de Carreteras mediante nota CITE: ABC/GNA/SAF/ATE/2025-1141 (operación bimonetaria), para el pago a beneficiarios (TC 6,86) H.R 2025-25634-R."/>
    <m/>
    <m/>
    <m/>
    <m/>
    <n v="0"/>
    <n v="4000000"/>
    <n v="0"/>
    <n v="27440000"/>
    <n v="27440000"/>
    <m/>
  </r>
  <r>
    <x v="2"/>
    <n v="2"/>
    <x v="2"/>
    <x v="6"/>
    <n v="2875"/>
    <s v="00099021001"/>
    <s v="De: 00086047008 A:00099021001 Transferencia de Recursos a solicitud de la Unidad de Coordinación y Ejecución del Programa Más Inversión para Riego UCEP MI RIEGO dependiente del Ministerio de Medio Ambiente y Agua mediante nota CITE: UCEP-M"/>
    <m/>
    <m/>
    <m/>
    <m/>
    <n v="0"/>
    <n v="4506147.87"/>
    <n v="0"/>
    <n v="30912174.388200004"/>
    <n v="30912174.388200004"/>
    <m/>
  </r>
  <r>
    <x v="2"/>
    <n v="2"/>
    <x v="2"/>
    <x v="7"/>
    <n v="2908"/>
    <s v="00099021001"/>
    <s v="De: 00041127001 A:00099021001 Transferencia de recursos a solicitud del Programa Conoce Bolivia dependiente del Ministerio de Desarrollo Productivo y Economía Plural mediante nota CITE: CAR/COBOL/DGE/UEPPFE N° 0166/2025 (operación bimonetar"/>
    <m/>
    <m/>
    <m/>
    <m/>
    <n v="0"/>
    <n v="3785403.25"/>
    <n v="0"/>
    <n v="25967866.295000002"/>
    <n v="25967866.295000002"/>
    <m/>
  </r>
  <r>
    <x v="2"/>
    <n v="2"/>
    <x v="2"/>
    <x v="7"/>
    <n v="2910"/>
    <s v="00099021001"/>
    <s v="De: 00086047006 A:00099021001 Transferencia de Recursos a solicitud de la Unidad de Coordinación y Ejecución del Programa Más Inversión para Riego UCEP MI RIEGO dependiente del Ministerio de Medio Ambiente y Agua mediante nota CITE: UCEP-M"/>
    <m/>
    <m/>
    <m/>
    <m/>
    <n v="0"/>
    <n v="5089787.17"/>
    <n v="0"/>
    <n v="34915939.986200005"/>
    <n v="34915939.986200005"/>
    <m/>
  </r>
  <r>
    <x v="2"/>
    <n v="2"/>
    <x v="2"/>
    <x v="8"/>
    <n v="3313"/>
    <s v="00099021001"/>
    <s v="De: 00291014364 A:00099021001 De: 00291014364 A:00099021001 Transferencia de recursos a solicitud de la Administradora Boliviana de Carreteras mediante nota CITE: ABC/GNA/SAF/ATE/2025-1233 (operación bimonetaria), para pagos a beneficiarios"/>
    <m/>
    <m/>
    <m/>
    <m/>
    <n v="0"/>
    <n v="70442"/>
    <n v="0"/>
    <n v="483232.12"/>
    <n v="483232.12"/>
    <m/>
  </r>
  <r>
    <x v="2"/>
    <n v="2"/>
    <x v="2"/>
    <x v="9"/>
    <n v="3325"/>
    <s v="00099021001"/>
    <s v="De: 00212018002 A:00099021001 De: 00212018002 A: 00099021001 Transferencia de recursos a solicitud del Ministerio de Desarrollo Rural y Tierras mediante nota CITE: DGAFC-C-EXT No 339/2025 (operación bimonetaria), por pago de honorarios a co"/>
    <m/>
    <m/>
    <m/>
    <m/>
    <n v="0"/>
    <n v="5688"/>
    <n v="0"/>
    <n v="39019.68"/>
    <n v="39019.68"/>
    <m/>
  </r>
  <r>
    <x v="2"/>
    <n v="2"/>
    <x v="2"/>
    <x v="9"/>
    <n v="3327"/>
    <s v="00099021001"/>
    <s v="De: 00212018001 A:00099021001 De: 00212018001 A: 00099021001 Transferencia de recursos a solicitud del Ministerio de Desarrollo Rural y Tierras mediante nota CITE: DGAFC-C-EXT No 338/2025 (operación bimonetaria), por pago de honorarios a co"/>
    <m/>
    <m/>
    <m/>
    <m/>
    <n v="0"/>
    <n v="777"/>
    <n v="0"/>
    <n v="5330.22"/>
    <n v="5330.22"/>
    <m/>
  </r>
  <r>
    <x v="2"/>
    <n v="2"/>
    <x v="2"/>
    <x v="9"/>
    <n v="3333"/>
    <s v="00099021001"/>
    <s v="De: 00206054301 A:00099021001 De: 00206054301 A: 00099021001 Transferencia de recursos a solicitud del Instituto Nacional de Estadística mediante nota CITE: INE-PFSEEPB-UEP-JNAP-TES-N°1514/2025 (operación bimonetaria), en la cual recibe de"/>
    <m/>
    <m/>
    <m/>
    <m/>
    <n v="0"/>
    <n v="2500000"/>
    <n v="0"/>
    <n v="17150000"/>
    <n v="17150000"/>
    <m/>
  </r>
  <r>
    <x v="2"/>
    <n v="2"/>
    <x v="2"/>
    <x v="9"/>
    <n v="3329"/>
    <s v="00099021001"/>
    <s v="De: 00086107002 A:00099021001 De: 00086107002 A: 00099021001 Transferencia de recursos a solicitud del Ministerio de Medio Ambiente y Agua mediante nota CITE: UCP-PPRC-UADM-0046-CAR/25 (operación bimonetaria), en la que señala que la Unidad"/>
    <m/>
    <m/>
    <m/>
    <m/>
    <n v="0"/>
    <n v="5997849.5599999996"/>
    <n v="0"/>
    <n v="41145247.981600001"/>
    <n v="41145247.981600001"/>
    <m/>
  </r>
  <r>
    <x v="2"/>
    <n v="2"/>
    <x v="2"/>
    <x v="10"/>
    <n v="3352"/>
    <s v="00099021001"/>
    <s v="De: 00086018032 A:00099021001 De: 00086018032 A: 00099021001 Transferencia de recursos a solicitud del Ministerio de Medio Ambiente y Agua mediante notas CITE: MMAYA/DGAA N°265 y 271/2025 (operación bimonetaria), correspondiente al proyect"/>
    <m/>
    <m/>
    <m/>
    <m/>
    <n v="0"/>
    <n v="37866.25"/>
    <n v="0"/>
    <n v="259762.47500000001"/>
    <n v="259762.47500000001"/>
    <m/>
  </r>
  <r>
    <x v="2"/>
    <n v="2"/>
    <x v="2"/>
    <x v="11"/>
    <n v="3382"/>
    <s v="00099021001"/>
    <s v="De: 00514014309 A:00099021001 Transferencia de recursos a solicitud de la Empresa Nacional de Electricidad dependiente del Ministerio de Hidrocarburos y Energías mediante nota CITE: ENDE-DEEM-7/3-25, (operación bimonetaria), para cumplir c"/>
    <m/>
    <m/>
    <m/>
    <m/>
    <n v="0"/>
    <n v="5400000"/>
    <n v="0"/>
    <n v="37044000"/>
    <n v="37044000"/>
    <m/>
  </r>
  <r>
    <x v="0"/>
    <n v="5"/>
    <x v="0"/>
    <x v="12"/>
    <n v="3518"/>
    <s v="00046057009"/>
    <s v="De: 00046057009 A:00099021001 Transferencia de recursos a solicitud del Ministerio de Salud y Deportes mediante nota CITE: MSyD/DGP/UGESPRO/FRISDP/CE/26/2025 (operación bimonetaria), para la ejecución del Programa Mejora en la Accesibilidad"/>
    <m/>
    <m/>
    <m/>
    <m/>
    <n v="105405.25"/>
    <n v="0"/>
    <n v="723080.01500000001"/>
    <n v="0"/>
    <n v="723080.01500000001"/>
    <m/>
  </r>
  <r>
    <x v="2"/>
    <n v="2"/>
    <x v="2"/>
    <x v="12"/>
    <n v="3518"/>
    <s v="00099021001"/>
    <s v="De: 00046057009 A:00099021001 Transferencia de recursos a solicitud del Ministerio de Salud y Deportes mediante nota CITE: MSyD/DGP/UGESPRO/FRISDP/CE/26/2025 (operación bimonetaria), para la ejecución del Programa Mejora en la Accesibilidad"/>
    <m/>
    <m/>
    <m/>
    <m/>
    <n v="0"/>
    <n v="105405.25"/>
    <n v="0"/>
    <n v="723080.01500000001"/>
    <n v="723080.01500000001"/>
    <m/>
  </r>
  <r>
    <x v="2"/>
    <n v="2"/>
    <x v="2"/>
    <x v="13"/>
    <n v="3669"/>
    <s v="00099021001"/>
    <s v="De: 00383012002 A:00099021001 Transferencia de recursos a solicitud de la Agencia Boliviana de Correos mediante nota CITE: AGBC-AGBC/DAF/TFC-CPRV-0557-CAR/2025 (operación bimonetaria), para realizar los correspondientes gastos operativos y"/>
    <m/>
    <m/>
    <m/>
    <m/>
    <n v="0"/>
    <n v="340.54"/>
    <n v="0"/>
    <n v="2336.1044000000002"/>
    <n v="2336.1044000000002"/>
    <m/>
  </r>
  <r>
    <x v="3"/>
    <n v="4"/>
    <x v="3"/>
    <x v="14"/>
    <n v="3684"/>
    <s v="00066047003"/>
    <s v="De: 00066047003 A:00099021001 Transferencia Bi-monetaria de recursos a solicitud del Ministerio de Planificación del Desarrollo mediante nota CITE: MPD/VIPFE/DGPP/UP-NE 1306/2025, en la que unidad de Preinversión dependiente de la Dirección"/>
    <m/>
    <m/>
    <m/>
    <m/>
    <n v="1100000"/>
    <n v="0"/>
    <n v="7546000"/>
    <n v="0"/>
    <n v="7546000"/>
    <m/>
  </r>
  <r>
    <x v="4"/>
    <n v="1"/>
    <x v="4"/>
    <x v="14"/>
    <n v="3697"/>
    <s v="00015010001"/>
    <s v="De: 00015010001 A:00099021001 Transferencia Bimonetaria de recursos a solicitud del Ministerio de Gobierno mediante nota CITE: MG/DGAA/Nº 098/2025 e informes adjuntos por concepto de distribución de recursos; en el marco de la Ley N°913 de"/>
    <m/>
    <m/>
    <m/>
    <m/>
    <n v="151730.72"/>
    <n v="0"/>
    <n v="1040872.7392000001"/>
    <n v="0"/>
    <n v="1040872.7392000001"/>
    <m/>
  </r>
  <r>
    <x v="4"/>
    <n v="1"/>
    <x v="4"/>
    <x v="14"/>
    <n v="3699"/>
    <s v="00015010001"/>
    <s v="De: 00015010001 A:00099021001 Transferencia Bimonetaria de recursos a solicitud del Ministerio de Gobierno mediante nota CITE: MG/DGAA/Nº 098/2025 e informes adjuntos por concepto de distribución de recursos; en el marco de la Ley N°913 de"/>
    <m/>
    <m/>
    <m/>
    <m/>
    <n v="46686.37"/>
    <n v="0"/>
    <n v="320268.49820000003"/>
    <n v="0"/>
    <n v="320268.49820000003"/>
    <m/>
  </r>
  <r>
    <x v="4"/>
    <n v="1"/>
    <x v="4"/>
    <x v="14"/>
    <n v="3701"/>
    <s v="00015010001"/>
    <s v="De: 00015010001 A:00099021001 Transferencia Bimonetaria de recursos a solicitud del Ministerio de Gobierno mediante nota CITE: MG/DGAA/Nº 098/2025 e informes adjuntos por concepto de distribución de recursos; en el marco de la Ley N°913 de"/>
    <m/>
    <m/>
    <m/>
    <m/>
    <n v="35014.78"/>
    <n v="0"/>
    <n v="240201.39079999999"/>
    <n v="0"/>
    <n v="240201.39079999999"/>
    <m/>
  </r>
  <r>
    <x v="2"/>
    <n v="2"/>
    <x v="2"/>
    <x v="14"/>
    <n v="3684"/>
    <s v="00099021001"/>
    <s v="De: 00066047003 A:00099021001 Transferencia Bi-monetaria de recursos a solicitud del Ministerio de Planificación del Desarrollo mediante nota CITE: MPD/VIPFE/DGPP/UP-NE 1306/2025, en la que unidad de Preinversión dependiente de la Dirección"/>
    <m/>
    <m/>
    <m/>
    <m/>
    <n v="0"/>
    <n v="1100000"/>
    <n v="0"/>
    <n v="7546000"/>
    <n v="7546000"/>
    <m/>
  </r>
  <r>
    <x v="2"/>
    <n v="2"/>
    <x v="2"/>
    <x v="14"/>
    <n v="3697"/>
    <s v="00099021001"/>
    <s v="De: 00015010001 A:00099021001 Transferencia Bimonetaria de recursos a solicitud del Ministerio de Gobierno mediante nota CITE: MG/DGAA/Nº 098/2025 e informes adjuntos por concepto de distribución de recursos; en el marco de la Ley N°913 de"/>
    <m/>
    <m/>
    <m/>
    <m/>
    <n v="0"/>
    <n v="151730.72"/>
    <n v="0"/>
    <n v="1040872.7392000001"/>
    <n v="1040872.7392000001"/>
    <m/>
  </r>
  <r>
    <x v="2"/>
    <n v="2"/>
    <x v="2"/>
    <x v="14"/>
    <n v="3699"/>
    <s v="00099021001"/>
    <s v="De: 00015010001 A:00099021001 Transferencia Bimonetaria de recursos a solicitud del Ministerio de Gobierno mediante nota CITE: MG/DGAA/Nº 098/2025 e informes adjuntos por concepto de distribución de recursos; en el marco de la Ley N°913 de"/>
    <m/>
    <m/>
    <m/>
    <m/>
    <n v="0"/>
    <n v="46686.37"/>
    <n v="0"/>
    <n v="320268.49820000003"/>
    <n v="320268.49820000003"/>
    <m/>
  </r>
  <r>
    <x v="2"/>
    <n v="2"/>
    <x v="2"/>
    <x v="14"/>
    <n v="3701"/>
    <s v="00099021001"/>
    <s v="De: 00015010001 A:00099021001 Transferencia Bimonetaria de recursos a solicitud del Ministerio de Gobierno mediante nota CITE: MG/DGAA/Nº 098/2025 e informes adjuntos por concepto de distribución de recursos; en el marco de la Ley N°913 de"/>
    <m/>
    <m/>
    <m/>
    <m/>
    <n v="0"/>
    <n v="35014.78"/>
    <n v="0"/>
    <n v="240201.39079999999"/>
    <n v="240201.39079999999"/>
    <m/>
  </r>
  <r>
    <x v="2"/>
    <n v="2"/>
    <x v="2"/>
    <x v="15"/>
    <n v="3706"/>
    <s v="00099021001"/>
    <s v="De: 00348018001 A:00099021001 De: 00348018001 A: 00099021001 Transferencia de recursos a solicitud de la Autoridad Plurinacional Madre Tierra mediante nota CITE: APMT/DAF/CAR/0208/25 (operación bimonetaria), esta destinado a las partidas de"/>
    <m/>
    <m/>
    <m/>
    <m/>
    <n v="0"/>
    <n v="39991.25"/>
    <n v="0"/>
    <n v="274339.97500000003"/>
    <n v="274339.97500000003"/>
    <m/>
  </r>
  <r>
    <x v="2"/>
    <n v="2"/>
    <x v="2"/>
    <x v="16"/>
    <n v="3929"/>
    <s v="00099021001"/>
    <s v="De: 00086047009 A:00099021001 Transferencia de recursos a solicitud de la Unidad de Coordinación y Ejecución del Programa Más Inversión para Riego dependiente del MMAYA mediante nota CITE: UCEP-MIRIEGO-UF-0001-CAR/25 (operación bimonetaria)"/>
    <m/>
    <m/>
    <m/>
    <m/>
    <n v="0"/>
    <n v="1000000"/>
    <n v="0"/>
    <n v="6860000"/>
    <n v="6860000"/>
    <m/>
  </r>
  <r>
    <x v="3"/>
    <n v="4"/>
    <x v="3"/>
    <x v="17"/>
    <n v="4009"/>
    <s v="00066047003"/>
    <s v="De: 00066047003 A:00099021001 Transferencia de recursos a solicitud del Ministerio de Planificación del Desarrollo mediante nota CITE: MPD/VIPFE/DGPP/UP-NE 1320/2025, (operación bimonetaria) para el financiamiento de Estudios de Diseño Técn"/>
    <m/>
    <m/>
    <m/>
    <m/>
    <n v="115000"/>
    <n v="0"/>
    <n v="788900"/>
    <n v="0"/>
    <n v="788900"/>
    <m/>
  </r>
  <r>
    <x v="2"/>
    <n v="2"/>
    <x v="2"/>
    <x v="17"/>
    <n v="4009"/>
    <s v="00099021001"/>
    <s v="De: 00066047003 A:00099021001 Transferencia de recursos a solicitud del Ministerio de Planificación del Desarrollo mediante nota CITE: MPD/VIPFE/DGPP/UP-NE 1320/2025, (operación bimonetaria) para el financiamiento de Estudios de Diseño Técn"/>
    <m/>
    <m/>
    <m/>
    <m/>
    <n v="0"/>
    <n v="115000"/>
    <n v="0"/>
    <n v="788900"/>
    <n v="788900"/>
    <m/>
  </r>
  <r>
    <x v="2"/>
    <n v="2"/>
    <x v="2"/>
    <x v="18"/>
    <n v="4051"/>
    <s v="00099021001"/>
    <s v="De: 00514017008 A:00099021001 Transferencia de recursos a solicitud de la Empresa Nacional de Electricidad dependiente del Ministerio de Hidrocarburos y Energías mediante notas CITE: ENDE-DEEM-7/59 y 63-25, (operación bimonetaria), para el"/>
    <m/>
    <m/>
    <m/>
    <m/>
    <n v="0"/>
    <n v="1300000"/>
    <n v="0"/>
    <n v="8918000"/>
    <n v="8918000"/>
    <m/>
  </r>
  <r>
    <x v="2"/>
    <n v="2"/>
    <x v="2"/>
    <x v="18"/>
    <n v="4059"/>
    <s v="00099021001"/>
    <s v="De: 00383012002 A:00099021001 Transferencia de recursos a solicitud de la Agencia Boliviana de Correos dependiente del Ministerio de Obras Públicas, Servicios y Vivienda mediante nota CITE: AGBC-AGBC/DAF/TFC-CPRV-0597-CAR/2025 (operación bi"/>
    <m/>
    <m/>
    <m/>
    <m/>
    <n v="0"/>
    <n v="8424"/>
    <n v="0"/>
    <n v="57788.639999999999"/>
    <n v="57788.639999999999"/>
    <m/>
  </r>
  <r>
    <x v="2"/>
    <n v="2"/>
    <x v="2"/>
    <x v="18"/>
    <n v="4061"/>
    <s v="00099021001"/>
    <s v="De: 00291084302 A:00099021001 Transferencia de recursos a solicitud de la Administradora Boliviana de Carreteras mediante nota CITE: ABC/GNA/SAF/ATE/2025-1432 (operación bimonetaria), para pagos a beneficiarios (TC 6,86) H.R 2025-31651-R."/>
    <m/>
    <m/>
    <m/>
    <m/>
    <n v="0"/>
    <n v="2500000"/>
    <n v="0"/>
    <n v="17150000"/>
    <n v="17150000"/>
    <m/>
  </r>
  <r>
    <x v="4"/>
    <n v="1"/>
    <x v="4"/>
    <x v="18"/>
    <n v="4064"/>
    <s v="00015010001"/>
    <s v="De: 00015010001 A:00099021001 Transferencia de recursos a solicitud del Ministerio de Gobierno mediante nota CITE: MG/DGAA/UF/T/Nº 066/2025 e informes adjuntos (operación bimonetaria) por concepto de gastos de administración; en el marco de"/>
    <m/>
    <m/>
    <m/>
    <m/>
    <n v="978.1"/>
    <n v="0"/>
    <n v="6709.7660000000005"/>
    <n v="0"/>
    <n v="6709.7660000000005"/>
    <m/>
  </r>
  <r>
    <x v="4"/>
    <n v="1"/>
    <x v="4"/>
    <x v="18"/>
    <n v="4066"/>
    <s v="00015010001"/>
    <s v="De: 00015010001 A:00099021001 Transferencia de recursos a solicitud del Ministerio de Gobierno mediante nota CITE: MG/DGAA/UF/T/Nº 066/2025 e informes adjuntos (operación bimonetaria) por concepto de fondo de devolución de recursos; en el m"/>
    <m/>
    <m/>
    <m/>
    <m/>
    <n v="19649.990000000002"/>
    <n v="0"/>
    <n v="134798.93140000003"/>
    <n v="0"/>
    <n v="134798.93140000003"/>
    <m/>
  </r>
  <r>
    <x v="4"/>
    <n v="1"/>
    <x v="4"/>
    <x v="18"/>
    <n v="4068"/>
    <s v="00015010001"/>
    <s v="De: 00015010001 A:00099021001 Transferencia de recursos a solicitud del Ministerio de Gobierno mediante nota CITE: MG/DGAA/Nº 098/2025 e informes adjuntos (operación bimonetaria) por concepto de distribución de recursos a DIPREVCON, en el m"/>
    <m/>
    <m/>
    <m/>
    <m/>
    <n v="242041.58"/>
    <n v="0"/>
    <n v="1660405.2387999999"/>
    <n v="0"/>
    <n v="1660405.2387999999"/>
    <m/>
  </r>
  <r>
    <x v="4"/>
    <n v="1"/>
    <x v="4"/>
    <x v="18"/>
    <n v="4070"/>
    <s v="00015010001"/>
    <s v="De: 00015010001 A:00099021001 Transferencia de recursos a solicitud del Ministerio de Gobierno mediante nota CITE: MG/DGAA/Nº 098/2025 e informes adjuntos (operación bimonetaria) por concepto de distribución de recursos a DIRCABI, en el mar"/>
    <m/>
    <m/>
    <m/>
    <m/>
    <n v="74474.34"/>
    <n v="0"/>
    <n v="510893.97240000003"/>
    <n v="0"/>
    <n v="510893.97240000003"/>
    <m/>
  </r>
  <r>
    <x v="4"/>
    <n v="1"/>
    <x v="4"/>
    <x v="18"/>
    <n v="4072"/>
    <s v="00015010001"/>
    <s v="De: 00015010001 A:00099021001 Transferencia de recursos a solicitud del Ministerio de Gobierno mediante nota CITE: MG/DGAA/Nº 098/2025 e informes adjuntos (operación bimonetaria) por concepto de distribución de recursos al Ministerio Públic"/>
    <m/>
    <m/>
    <m/>
    <m/>
    <n v="55855.75"/>
    <n v="0"/>
    <n v="383170.44500000001"/>
    <n v="0"/>
    <n v="383170.44500000001"/>
    <m/>
  </r>
  <r>
    <x v="2"/>
    <n v="2"/>
    <x v="2"/>
    <x v="18"/>
    <n v="4064"/>
    <s v="00099021001"/>
    <s v="De: 00015010001 A:00099021001 Transferencia de recursos a solicitud del Ministerio de Gobierno mediante nota CITE: MG/DGAA/UF/T/Nº 066/2025 e informes adjuntos (operación bimonetaria) por concepto de gastos de administración; en el marco de"/>
    <m/>
    <m/>
    <m/>
    <m/>
    <n v="0"/>
    <n v="978.1"/>
    <n v="0"/>
    <n v="6709.7660000000005"/>
    <n v="6709.7660000000005"/>
    <m/>
  </r>
  <r>
    <x v="2"/>
    <n v="2"/>
    <x v="2"/>
    <x v="18"/>
    <n v="4066"/>
    <s v="00099021001"/>
    <s v="De: 00015010001 A:00099021001 Transferencia de recursos a solicitud del Ministerio de Gobierno mediante nota CITE: MG/DGAA/UF/T/Nº 066/2025 e informes adjuntos (operación bimonetaria) por concepto de fondo de devolución de recursos; en el m"/>
    <m/>
    <m/>
    <m/>
    <m/>
    <n v="0"/>
    <n v="19649.990000000002"/>
    <n v="0"/>
    <n v="134798.93140000003"/>
    <n v="134798.93140000003"/>
    <m/>
  </r>
  <r>
    <x v="2"/>
    <n v="2"/>
    <x v="2"/>
    <x v="18"/>
    <n v="4068"/>
    <s v="00099021001"/>
    <s v="De: 00015010001 A:00099021001 Transferencia de recursos a solicitud del Ministerio de Gobierno mediante nota CITE: MG/DGAA/Nº 098/2025 e informes adjuntos (operación bimonetaria) por concepto de distribución de recursos a DIPREVCON, en el m"/>
    <m/>
    <m/>
    <m/>
    <m/>
    <n v="0"/>
    <n v="242041.58"/>
    <n v="0"/>
    <n v="1660405.2387999999"/>
    <n v="1660405.2387999999"/>
    <m/>
  </r>
  <r>
    <x v="2"/>
    <n v="2"/>
    <x v="2"/>
    <x v="18"/>
    <n v="4070"/>
    <s v="00099021001"/>
    <s v="De: 00015010001 A:00099021001 Transferencia de recursos a solicitud del Ministerio de Gobierno mediante nota CITE: MG/DGAA/Nº 098/2025 e informes adjuntos (operación bimonetaria) por concepto de distribución de recursos a DIRCABI, en el mar"/>
    <m/>
    <m/>
    <m/>
    <m/>
    <n v="0"/>
    <n v="74474.34"/>
    <n v="0"/>
    <n v="510893.97240000003"/>
    <n v="510893.97240000003"/>
    <m/>
  </r>
  <r>
    <x v="2"/>
    <n v="2"/>
    <x v="2"/>
    <x v="18"/>
    <n v="4072"/>
    <s v="00099021001"/>
    <s v="De: 00015010001 A:00099021001 Transferencia de recursos a solicitud del Ministerio de Gobierno mediante nota CITE: MG/DGAA/Nº 098/2025 e informes adjuntos (operación bimonetaria) por concepto de distribución de recursos al Ministerio Públic"/>
    <m/>
    <m/>
    <m/>
    <m/>
    <n v="0"/>
    <n v="55855.75"/>
    <n v="0"/>
    <n v="383170.44500000001"/>
    <n v="383170.44500000001"/>
    <m/>
  </r>
  <r>
    <x v="4"/>
    <n v="1"/>
    <x v="4"/>
    <x v="19"/>
    <n v="4110"/>
    <s v="00015010001"/>
    <s v="De: 00015010001 A:00099021001 Transferencia de recursos a solicitud del Ministerio de Gobierno mediante nota CITE: MG/DGAA/UF/T/Nº 070/2025 e informes adjuntos (operación bimonetaria) por concepto de gastos de distribuciones a DIPREVCON; en"/>
    <m/>
    <m/>
    <m/>
    <m/>
    <n v="109373.65"/>
    <n v="0"/>
    <n v="750303.23899999994"/>
    <n v="0"/>
    <n v="750303.23899999994"/>
    <m/>
  </r>
  <r>
    <x v="4"/>
    <n v="1"/>
    <x v="4"/>
    <x v="19"/>
    <n v="4112"/>
    <s v="00015010001"/>
    <s v="De: 00015010001 A:00099021001 Transferencia de recursos a solicitud del Ministerio de Gobierno mediante nota CITE: MG/DGAA/UF/T/Nº 070/2025 e informes adjuntos (operación bimonetaria) por concepto de gastos de distribuciones correspondiente"/>
    <m/>
    <m/>
    <m/>
    <m/>
    <n v="33653.43"/>
    <n v="0"/>
    <n v="230862.52980000002"/>
    <n v="0"/>
    <n v="230862.52980000002"/>
    <m/>
  </r>
  <r>
    <x v="4"/>
    <n v="1"/>
    <x v="4"/>
    <x v="19"/>
    <n v="4114"/>
    <s v="00015010001"/>
    <s v="De: 00015010001 A:00099021001 Transferencia de recursos a solicitud del Ministerio de Gobierno mediante nota CITE: MG/DGAA/UF/T/Nº 070/2025 e informes adjuntos (operación bimonetaria) por concepto de gastos de distribuciones correspondiente"/>
    <m/>
    <m/>
    <m/>
    <m/>
    <n v="25240.07"/>
    <n v="0"/>
    <n v="173146.88020000001"/>
    <n v="0"/>
    <n v="173146.88020000001"/>
    <m/>
  </r>
  <r>
    <x v="4"/>
    <n v="1"/>
    <x v="4"/>
    <x v="19"/>
    <n v="4116"/>
    <s v="00015010001"/>
    <s v="De: 00015010001 A:00099021001 Transferencia de recursos a solicitud del Ministerio de Gobierno mediante nota CITE: MG/DGAA/UF/T/Nº 068/2025 e informes adjuntos (operación bimonetaria) por concepto de gastos de administración; en el marco de"/>
    <m/>
    <m/>
    <m/>
    <m/>
    <n v="953.41"/>
    <n v="0"/>
    <n v="6540.3926000000001"/>
    <n v="0"/>
    <n v="6540.3926000000001"/>
    <m/>
  </r>
  <r>
    <x v="4"/>
    <n v="1"/>
    <x v="4"/>
    <x v="19"/>
    <n v="4118"/>
    <s v="00015010001"/>
    <s v="De: 00015010001 A:00099021001 Transferencia de recursos a solicitud del Ministerio de Gobierno mediante nota CITE: MG/DGAA/UF/T/Nº 068/2025 e informes adjuntos (operación bimonetaria) por concepto de Fondo de Devolución; en el marco de la L"/>
    <m/>
    <m/>
    <m/>
    <m/>
    <n v="2248.0500000000002"/>
    <n v="0"/>
    <n v="15421.623000000001"/>
    <n v="0"/>
    <n v="15421.623000000001"/>
    <m/>
  </r>
  <r>
    <x v="4"/>
    <n v="1"/>
    <x v="4"/>
    <x v="19"/>
    <n v="4120"/>
    <s v="00015010001"/>
    <s v="De: 00015010001 A:00099021001 Transferencia de recursos a solicitud del Ministerio de Gobierno mediante nota CITE: MG/DGAA/UF/T/Nº 068/2025 e informes adjuntos (operación bimonetaria) por concepto de Distribuciones correspondiente a DIPREVC"/>
    <m/>
    <m/>
    <m/>
    <m/>
    <n v="27143.7"/>
    <n v="0"/>
    <n v="186205.78200000001"/>
    <n v="0"/>
    <n v="186205.78200000001"/>
    <m/>
  </r>
  <r>
    <x v="4"/>
    <n v="1"/>
    <x v="4"/>
    <x v="19"/>
    <n v="4122"/>
    <s v="00015010001"/>
    <s v="De: 00015010001 A:00099021001 Transferencia de recursos a solicitud del Ministerio de Gobierno mediante nota CITE: MG/DGAA/UF/T/Nº 068/2025 e informes adjuntos (operación bimonetaria) por concepto de Distribuciones correspondiente a DIRCABI"/>
    <m/>
    <m/>
    <m/>
    <m/>
    <n v="8351.91"/>
    <n v="0"/>
    <n v="57294.102599999998"/>
    <n v="0"/>
    <n v="57294.102599999998"/>
    <m/>
  </r>
  <r>
    <x v="4"/>
    <n v="1"/>
    <x v="4"/>
    <x v="19"/>
    <n v="4124"/>
    <s v="00015010001"/>
    <s v="De: 00015010001 A:00099021001 Transferencia de recursos a solicitud del Ministerio de Gobierno mediante nota CITE: MG/DGAA/UF/T/Nº 068/2025 e informes adjuntos (operación bimonetaria) por concepto de Distribuciones correspondiente al Minist"/>
    <m/>
    <m/>
    <m/>
    <m/>
    <n v="6263.93"/>
    <n v="0"/>
    <n v="42970.559800000003"/>
    <n v="0"/>
    <n v="42970.559800000003"/>
    <m/>
  </r>
  <r>
    <x v="2"/>
    <n v="2"/>
    <x v="2"/>
    <x v="19"/>
    <n v="4110"/>
    <s v="00099021001"/>
    <s v="De: 00015010001 A:00099021001 Transferencia de recursos a solicitud del Ministerio de Gobierno mediante nota CITE: MG/DGAA/UF/T/Nº 070/2025 e informes adjuntos (operación bimonetaria) por concepto de gastos de distribuciones a DIPREVCON; en"/>
    <m/>
    <m/>
    <m/>
    <m/>
    <n v="0"/>
    <n v="109373.65"/>
    <n v="0"/>
    <n v="750303.23899999994"/>
    <n v="750303.23899999994"/>
    <m/>
  </r>
  <r>
    <x v="2"/>
    <n v="2"/>
    <x v="2"/>
    <x v="19"/>
    <n v="4112"/>
    <s v="00099021001"/>
    <s v="De: 00015010001 A:00099021001 Transferencia de recursos a solicitud del Ministerio de Gobierno mediante nota CITE: MG/DGAA/UF/T/Nº 070/2025 e informes adjuntos (operación bimonetaria) por concepto de gastos de distribuciones correspondiente"/>
    <m/>
    <m/>
    <m/>
    <m/>
    <n v="0"/>
    <n v="33653.43"/>
    <n v="0"/>
    <n v="230862.52980000002"/>
    <n v="230862.52980000002"/>
    <m/>
  </r>
  <r>
    <x v="2"/>
    <n v="2"/>
    <x v="2"/>
    <x v="19"/>
    <n v="4114"/>
    <s v="00099021001"/>
    <s v="De: 00015010001 A:00099021001 Transferencia de recursos a solicitud del Ministerio de Gobierno mediante nota CITE: MG/DGAA/UF/T/Nº 070/2025 e informes adjuntos (operación bimonetaria) por concepto de gastos de distribuciones correspondiente"/>
    <m/>
    <m/>
    <m/>
    <m/>
    <n v="0"/>
    <n v="25240.07"/>
    <n v="0"/>
    <n v="173146.88020000001"/>
    <n v="173146.88020000001"/>
    <m/>
  </r>
  <r>
    <x v="2"/>
    <n v="2"/>
    <x v="2"/>
    <x v="19"/>
    <n v="4116"/>
    <s v="00099021001"/>
    <s v="De: 00015010001 A:00099021001 Transferencia de recursos a solicitud del Ministerio de Gobierno mediante nota CITE: MG/DGAA/UF/T/Nº 068/2025 e informes adjuntos (operación bimonetaria) por concepto de gastos de administración; en el marco de"/>
    <m/>
    <m/>
    <m/>
    <m/>
    <n v="0"/>
    <n v="953.41"/>
    <n v="0"/>
    <n v="6540.3926000000001"/>
    <n v="6540.3926000000001"/>
    <m/>
  </r>
  <r>
    <x v="2"/>
    <n v="2"/>
    <x v="2"/>
    <x v="19"/>
    <n v="4118"/>
    <s v="00099021001"/>
    <s v="De: 00015010001 A:00099021001 Transferencia de recursos a solicitud del Ministerio de Gobierno mediante nota CITE: MG/DGAA/UF/T/Nº 068/2025 e informes adjuntos (operación bimonetaria) por concepto de Fondo de Devolución; en el marco de la L"/>
    <m/>
    <m/>
    <m/>
    <m/>
    <n v="0"/>
    <n v="2248.0500000000002"/>
    <n v="0"/>
    <n v="15421.623000000001"/>
    <n v="15421.623000000001"/>
    <m/>
  </r>
  <r>
    <x v="2"/>
    <n v="2"/>
    <x v="2"/>
    <x v="19"/>
    <n v="4120"/>
    <s v="00099021001"/>
    <s v="De: 00015010001 A:00099021001 Transferencia de recursos a solicitud del Ministerio de Gobierno mediante nota CITE: MG/DGAA/UF/T/Nº 068/2025 e informes adjuntos (operación bimonetaria) por concepto de Distribuciones correspondiente a DIPREVC"/>
    <m/>
    <m/>
    <m/>
    <m/>
    <n v="0"/>
    <n v="27143.7"/>
    <n v="0"/>
    <n v="186205.78200000001"/>
    <n v="186205.78200000001"/>
    <m/>
  </r>
  <r>
    <x v="2"/>
    <n v="2"/>
    <x v="2"/>
    <x v="19"/>
    <n v="4122"/>
    <s v="00099021001"/>
    <s v="De: 00015010001 A:00099021001 Transferencia de recursos a solicitud del Ministerio de Gobierno mediante nota CITE: MG/DGAA/UF/T/Nº 068/2025 e informes adjuntos (operación bimonetaria) por concepto de Distribuciones correspondiente a DIRCABI"/>
    <m/>
    <m/>
    <m/>
    <m/>
    <n v="0"/>
    <n v="8351.91"/>
    <n v="0"/>
    <n v="57294.102599999998"/>
    <n v="57294.102599999998"/>
    <m/>
  </r>
  <r>
    <x v="2"/>
    <n v="2"/>
    <x v="2"/>
    <x v="19"/>
    <n v="4124"/>
    <s v="00099021001"/>
    <s v="De: 00015010001 A:00099021001 Transferencia de recursos a solicitud del Ministerio de Gobierno mediante nota CITE: MG/DGAA/UF/T/Nº 068/2025 e informes adjuntos (operación bimonetaria) por concepto de Distribuciones correspondiente al Minist"/>
    <m/>
    <m/>
    <m/>
    <m/>
    <n v="0"/>
    <n v="6263.93"/>
    <n v="0"/>
    <n v="42970.559800000003"/>
    <n v="42970.559800000003"/>
    <m/>
  </r>
  <r>
    <x v="2"/>
    <n v="2"/>
    <x v="2"/>
    <x v="19"/>
    <n v="4126"/>
    <s v="00099021001"/>
    <s v="De: 00086047007 A:00099021001 Transferencia de Recursos a solicitud de la Unidad de Coordinación y Ejecución del Programa Más Inversión para Riego UCEP MI RIEGO dependiente del Ministerio de Medio Ambiente y Agua mediante nota CITE: UCEP-M"/>
    <m/>
    <m/>
    <m/>
    <m/>
    <n v="0"/>
    <n v="228370.11"/>
    <n v="0"/>
    <n v="1566618.9546000001"/>
    <n v="1566618.9546000001"/>
    <m/>
  </r>
  <r>
    <x v="4"/>
    <n v="1"/>
    <x v="4"/>
    <x v="20"/>
    <n v="4158"/>
    <s v="00015010001"/>
    <s v="De: 00015010001 A:00099021001 Transferencia de recursos a solicitud del Ministerio de Gobierno mediante nota CITE: MG/DGAA/UF/T/N° 071/2025 e informes adjuntos (operación bimonetaria) por concepto de Distribuciones correspondiente a DIPREVC"/>
    <m/>
    <m/>
    <m/>
    <m/>
    <n v="132158"/>
    <n v="0"/>
    <n v="906603.88"/>
    <n v="0"/>
    <n v="906603.88"/>
    <m/>
  </r>
  <r>
    <x v="4"/>
    <n v="1"/>
    <x v="4"/>
    <x v="20"/>
    <n v="4160"/>
    <s v="00015010001"/>
    <s v="De: 00015010001 A:00099021001 Transferencia de recursos a solicitud del Ministerio de Gobierno mediante nota CITE: MG/DGAA/UF/T/N° 071/2025 e informes adjuntos (operación bimonetaria) por concepto de Distribuciones correspondiente a DIRCABI"/>
    <m/>
    <m/>
    <m/>
    <m/>
    <n v="40664"/>
    <n v="0"/>
    <n v="278955.04000000004"/>
    <n v="0"/>
    <n v="278955.04000000004"/>
    <m/>
  </r>
  <r>
    <x v="4"/>
    <n v="1"/>
    <x v="4"/>
    <x v="20"/>
    <n v="4162"/>
    <s v="00015010001"/>
    <s v="De: 00015010001 A:00099021001 Transferencia de recursos a solicitud del Ministerio de Gobierno mediante nota CITE: MG/DGAA/UF/T/N° 071/2025 e informes adjuntos (operación bimonetaria) por concepto de Distribuciones correspondiente al Minist"/>
    <m/>
    <m/>
    <m/>
    <m/>
    <n v="30498"/>
    <n v="0"/>
    <n v="209216.28"/>
    <n v="0"/>
    <n v="209216.28"/>
    <m/>
  </r>
  <r>
    <x v="2"/>
    <n v="2"/>
    <x v="2"/>
    <x v="20"/>
    <n v="4158"/>
    <s v="00099021001"/>
    <s v="De: 00015010001 A:00099021001 Transferencia de recursos a solicitud del Ministerio de Gobierno mediante nota CITE: MG/DGAA/UF/T/N° 071/2025 e informes adjuntos (operación bimonetaria) por concepto de Distribuciones correspondiente a DIPREVC"/>
    <m/>
    <m/>
    <m/>
    <m/>
    <n v="0"/>
    <n v="132158"/>
    <n v="0"/>
    <n v="906603.88"/>
    <n v="906603.88"/>
    <m/>
  </r>
  <r>
    <x v="2"/>
    <n v="2"/>
    <x v="2"/>
    <x v="20"/>
    <n v="4160"/>
    <s v="00099021001"/>
    <s v="De: 00015010001 A:00099021001 Transferencia de recursos a solicitud del Ministerio de Gobierno mediante nota CITE: MG/DGAA/UF/T/N° 071/2025 e informes adjuntos (operación bimonetaria) por concepto de Distribuciones correspondiente a DIRCABI"/>
    <m/>
    <m/>
    <m/>
    <m/>
    <n v="0"/>
    <n v="40664"/>
    <n v="0"/>
    <n v="278955.04000000004"/>
    <n v="278955.04000000004"/>
    <m/>
  </r>
  <r>
    <x v="2"/>
    <n v="2"/>
    <x v="2"/>
    <x v="20"/>
    <n v="4162"/>
    <s v="00099021001"/>
    <s v="De: 00015010001 A:00099021001 Transferencia de recursos a solicitud del Ministerio de Gobierno mediante nota CITE: MG/DGAA/UF/T/N° 071/2025 e informes adjuntos (operación bimonetaria) por concepto de Distribuciones correspondiente al Minist"/>
    <m/>
    <m/>
    <m/>
    <m/>
    <n v="0"/>
    <n v="30498"/>
    <n v="0"/>
    <n v="209216.28"/>
    <n v="209216.28"/>
    <m/>
  </r>
  <r>
    <x v="5"/>
    <n v="1"/>
    <x v="5"/>
    <x v="21"/>
    <n v="4174"/>
    <s v="00291014362"/>
    <s v="De: 00291014362 A:00099021001 Transferencia de recursos a solicitud de la Administradora Boliviana de Carreteras mediante nota CITE: ABC/GNA/SAF/ATE/2025-1497 (operación bimonetaria) para el pago a beneficiarios (TC 6.86) HR 2025-32499-R"/>
    <m/>
    <m/>
    <m/>
    <m/>
    <n v="2000000"/>
    <n v="0"/>
    <n v="13720000"/>
    <n v="0"/>
    <n v="13720000"/>
    <m/>
  </r>
  <r>
    <x v="2"/>
    <n v="2"/>
    <x v="2"/>
    <x v="21"/>
    <n v="4174"/>
    <s v="00099021001"/>
    <s v="De: 00291014362 A:00099021001 Transferencia de recursos a solicitud de la Administradora Boliviana de Carreteras mediante nota CITE: ABC/GNA/SAF/ATE/2025-1497 (operación bimonetaria) para el pago a beneficiarios (TC 6.86) HR 2025-32499-R"/>
    <m/>
    <m/>
    <m/>
    <m/>
    <n v="0"/>
    <n v="2000000"/>
    <n v="0"/>
    <n v="13720000"/>
    <n v="13720000"/>
    <m/>
  </r>
  <r>
    <x v="3"/>
    <n v="4"/>
    <x v="3"/>
    <x v="21"/>
    <n v="4172"/>
    <s v="00066047003"/>
    <s v="De: 00066047003 A:00099021001 Transferencia de recursos a solicitud del Ministerio de Planificación del Desarrollo mediante nota CITE: MPD/VIPFE/DGPP/UP-NE 1404/2025 (operación bimonetaria) destinados al financiamiento de Estudios de Diseño"/>
    <m/>
    <m/>
    <m/>
    <m/>
    <n v="305000"/>
    <n v="0"/>
    <n v="2092300"/>
    <n v="0"/>
    <n v="2092300"/>
    <m/>
  </r>
  <r>
    <x v="2"/>
    <n v="2"/>
    <x v="2"/>
    <x v="21"/>
    <n v="4172"/>
    <s v="00099021001"/>
    <s v="De: 00066047003 A:00099021001 Transferencia de recursos a solicitud del Ministerio de Planificación del Desarrollo mediante nota CITE: MPD/VIPFE/DGPP/UP-NE 1404/2025 (operación bimonetaria) destinados al financiamiento de Estudios de Diseño"/>
    <m/>
    <m/>
    <m/>
    <m/>
    <n v="0"/>
    <n v="305000"/>
    <n v="0"/>
    <n v="2092300"/>
    <n v="2092300"/>
    <m/>
  </r>
  <r>
    <x v="2"/>
    <n v="2"/>
    <x v="2"/>
    <x v="21"/>
    <n v="4179"/>
    <s v="00099021001"/>
    <s v="De: 00047377001 A:00099021001 Transferencia de recursos a solicitud del Ministerio de Desarrollo Rural y Tierras mediante nota CITE: MDRYT/UE-APROCAM/PRCC-AR/00258-2025 (operación bimonetaria) destinados para el Programa Construyendo Resili"/>
    <m/>
    <m/>
    <m/>
    <m/>
    <n v="0"/>
    <n v="778000"/>
    <n v="0"/>
    <n v="5337080"/>
    <n v="5337080"/>
    <m/>
  </r>
  <r>
    <x v="1"/>
    <n v="1"/>
    <x v="1"/>
    <x v="22"/>
    <n v="4189"/>
    <s v="00253014301"/>
    <s v="De: 00253014301 A:00099021001 Transferencia de recursos a solicitud de la Entidad Ejecutora de Medio Ambiente y Agua dependiente del Ministerio de Medio Ambiente y Agua mediante nota CITE: GM-0747-EMAGUA/2025 (operación bimonetaria), para e"/>
    <m/>
    <m/>
    <m/>
    <m/>
    <n v="20846"/>
    <n v="0"/>
    <n v="143003.56"/>
    <n v="0"/>
    <n v="143003.56"/>
    <m/>
  </r>
  <r>
    <x v="1"/>
    <n v="1"/>
    <x v="1"/>
    <x v="22"/>
    <n v="4191"/>
    <s v="00253018001"/>
    <s v="De: 00253018001 A:00099021001 Transferencia de recursos a solicitud de la Entidad Ejecutora de Medio Ambiente y Agua dependiente del Ministerio de Medio Ambiente y Agua mediante nota CITE: GM-0748-EMAGUA/2025 (operación bimonetaria), para e"/>
    <m/>
    <m/>
    <m/>
    <m/>
    <n v="191955"/>
    <n v="0"/>
    <n v="1316811.3"/>
    <n v="0"/>
    <n v="1316811.3"/>
    <m/>
  </r>
  <r>
    <x v="2"/>
    <n v="2"/>
    <x v="2"/>
    <x v="22"/>
    <n v="4189"/>
    <s v="00099021001"/>
    <s v="De: 00253014301 A:00099021001 Transferencia de recursos a solicitud de la Entidad Ejecutora de Medio Ambiente y Agua dependiente del Ministerio de Medio Ambiente y Agua mediante nota CITE: GM-0747-EMAGUA/2025 (operación bimonetaria), para e"/>
    <m/>
    <m/>
    <m/>
    <m/>
    <n v="0"/>
    <n v="20846"/>
    <n v="0"/>
    <n v="143003.56"/>
    <n v="143003.56"/>
    <m/>
  </r>
  <r>
    <x v="2"/>
    <n v="2"/>
    <x v="2"/>
    <x v="22"/>
    <n v="4191"/>
    <s v="00099021001"/>
    <s v="De: 00253018001 A:00099021001 Transferencia de recursos a solicitud de la Entidad Ejecutora de Medio Ambiente y Agua dependiente del Ministerio de Medio Ambiente y Agua mediante nota CITE: GM-0748-EMAGUA/2025 (operación bimonetaria), para e"/>
    <m/>
    <m/>
    <m/>
    <m/>
    <n v="0"/>
    <n v="191955"/>
    <n v="0"/>
    <n v="1316811.3"/>
    <n v="1316811.3"/>
    <m/>
  </r>
  <r>
    <x v="3"/>
    <n v="4"/>
    <x v="3"/>
    <x v="23"/>
    <n v="4216"/>
    <s v="00066047004"/>
    <s v="De: 00066047004 A:00099021001 Transferencia de recursos a solicitud del Ministerio de Planificación del Desarrollo mediante nota CITE: MPD/VIPFE/DGPP/UP-NE 1422/2025 (operación bimonetaria) destinados al financiamiento de Estudios de Diseño"/>
    <m/>
    <m/>
    <m/>
    <m/>
    <n v="500000"/>
    <n v="0"/>
    <n v="3430000"/>
    <n v="0"/>
    <n v="3430000"/>
    <m/>
  </r>
  <r>
    <x v="2"/>
    <n v="2"/>
    <x v="2"/>
    <x v="23"/>
    <n v="4216"/>
    <s v="00099021001"/>
    <s v="De: 00066047004 A:00099021001 Transferencia de recursos a solicitud del Ministerio de Planificación del Desarrollo mediante nota CITE: MPD/VIPFE/DGPP/UP-NE 1422/2025 (operación bimonetaria) destinados al financiamiento de Estudios de Diseño"/>
    <m/>
    <m/>
    <m/>
    <m/>
    <n v="0"/>
    <n v="500000"/>
    <n v="0"/>
    <n v="3430000"/>
    <n v="3430000"/>
    <m/>
  </r>
  <r>
    <x v="2"/>
    <n v="2"/>
    <x v="2"/>
    <x v="23"/>
    <n v="4219"/>
    <s v="00099021001"/>
    <s v="De: 00086057011 A:00099021001 Transferencia de recursos a solicitud del del Proyecto UCP-PAAP dependiente del Ministerio de Medio Ambiente y Agua mediante nota CITE: UCPPAAP-CAF-0964-CAR/25 (operación bimonetaria) para el pago de planillas"/>
    <m/>
    <m/>
    <m/>
    <m/>
    <n v="0"/>
    <n v="4000000"/>
    <n v="0"/>
    <n v="27440000"/>
    <n v="27440000"/>
    <m/>
  </r>
  <r>
    <x v="2"/>
    <n v="2"/>
    <x v="2"/>
    <x v="23"/>
    <n v="4221"/>
    <s v="00099021001"/>
    <s v="De: 00041148001 A:00099021001 Transferencia de recursos a solicitud del Ministerio de Desarrollo Productivo y Economía Plural mediante nota CITE: CAR/COBOL/DGE/UAF N° 0118/2025 (operación bimonetaria) para la ejecución del Programa: Promoci"/>
    <m/>
    <m/>
    <m/>
    <m/>
    <n v="0"/>
    <n v="98850"/>
    <n v="0"/>
    <n v="678111"/>
    <n v="678111"/>
    <m/>
  </r>
  <r>
    <x v="6"/>
    <n v="2"/>
    <x v="6"/>
    <x v="24"/>
    <n v="4260"/>
    <s v="00078027005"/>
    <s v="De: 00078027005 A:00099021001 Transferencia de recursos a solicitud del Ministerio de Hidrocarburos y Energías mediante nota CITE: MHE/VMEER/PEVD/PEIE/2025-0086 (operación bimonetaria) para el Programa de Expansión de Infraestructura Eléctr"/>
    <m/>
    <m/>
    <m/>
    <m/>
    <n v="137135.04000000001"/>
    <n v="0"/>
    <n v="940746.37440000009"/>
    <n v="0"/>
    <n v="940746.37440000009"/>
    <m/>
  </r>
  <r>
    <x v="6"/>
    <n v="2"/>
    <x v="6"/>
    <x v="24"/>
    <n v="4262"/>
    <s v="00078027007"/>
    <s v="De: 00078027007 A:00099021001 Transferencia de recursos a solicitud del Ministerio de Hidrocarburos y Energías mediante nota CITE: MHE/VMEER/PEVD/PER III/2024-0192 (operación bimonetaria) para el Programa de Electrificación Rural III - Cont"/>
    <m/>
    <m/>
    <m/>
    <m/>
    <n v="185372.29"/>
    <n v="0"/>
    <n v="1271653.9094"/>
    <n v="0"/>
    <n v="1271653.9094"/>
    <m/>
  </r>
  <r>
    <x v="2"/>
    <n v="2"/>
    <x v="2"/>
    <x v="24"/>
    <n v="4260"/>
    <s v="00099021001"/>
    <s v="De: 00078027005 A:00099021001 Transferencia de recursos a solicitud del Ministerio de Hidrocarburos y Energías mediante nota CITE: MHE/VMEER/PEVD/PEIE/2025-0086 (operación bimonetaria) para el Programa de Expansión de Infraestructura Eléctr"/>
    <m/>
    <m/>
    <m/>
    <m/>
    <n v="0"/>
    <n v="137135.04000000001"/>
    <n v="0"/>
    <n v="940746.37440000009"/>
    <n v="940746.37440000009"/>
    <m/>
  </r>
  <r>
    <x v="2"/>
    <n v="2"/>
    <x v="2"/>
    <x v="24"/>
    <n v="4262"/>
    <s v="00099021001"/>
    <s v="De: 00078027007 A:00099021001 Transferencia de recursos a solicitud del Ministerio de Hidrocarburos y Energías mediante nota CITE: MHE/VMEER/PEVD/PER III/2024-0192 (operación bimonetaria) para el Programa de Electrificación Rural III - Cont"/>
    <m/>
    <m/>
    <m/>
    <m/>
    <n v="0"/>
    <n v="185372.29"/>
    <n v="0"/>
    <n v="1271653.9094"/>
    <n v="1271653.9094"/>
    <m/>
  </r>
  <r>
    <x v="2"/>
    <n v="2"/>
    <x v="2"/>
    <x v="25"/>
    <n v="4346"/>
    <s v="00099021001"/>
    <s v="De: 00212018002 A:00099021001 Transferencia de recursos a solicitud del Instituto Nacional de Reforma Agraria dependiente del Ministerio de Desarrollo Rural y Tierras mediante nota CITE: DGAF-C-EXT No 371/2025 (operación bimonetaria) para e"/>
    <m/>
    <m/>
    <m/>
    <m/>
    <n v="0"/>
    <n v="38537"/>
    <n v="0"/>
    <n v="264363.82"/>
    <n v="264363.82"/>
    <m/>
  </r>
  <r>
    <x v="5"/>
    <n v="2"/>
    <x v="5"/>
    <x v="26"/>
    <n v="4408"/>
    <s v="00291024302"/>
    <s v="De: 00291024302 A:00099021001 Transferencia de recursos a solicitud de la Administradora Boliviana de Carreteras mediante nota CITE: ABC/GNA/SAF/ATE/2025-1589 (operación bimonetaria) para el pago a los beneficiarios (T.C. 6.86) HR 2025-3490"/>
    <m/>
    <m/>
    <m/>
    <m/>
    <n v="2000000"/>
    <n v="0"/>
    <n v="13720000"/>
    <n v="0"/>
    <n v="13720000"/>
    <m/>
  </r>
  <r>
    <x v="2"/>
    <n v="2"/>
    <x v="2"/>
    <x v="26"/>
    <n v="4408"/>
    <s v="00099021001"/>
    <s v="De: 00291024302 A:00099021001 Transferencia de recursos a solicitud de la Administradora Boliviana de Carreteras mediante nota CITE: ABC/GNA/SAF/ATE/2025-1589 (operación bimonetaria) para el pago a los beneficiarios (T.C. 6.86) HR 2025-3490"/>
    <m/>
    <m/>
    <m/>
    <m/>
    <n v="0"/>
    <n v="2000000"/>
    <n v="0"/>
    <n v="13720000"/>
    <n v="13720000"/>
    <m/>
  </r>
  <r>
    <x v="7"/>
    <n v="5"/>
    <x v="7"/>
    <x v="27"/>
    <n v="4650"/>
    <s v="00206054301"/>
    <s v="De: 00206054301 A:00099021001 Transferencia de recursos a solicitud del Instituto Nacional de Estadística mediante nota CITE: INE-PFSEEPB-UEP-JNAP-TES-N°1887/2025 (operación bimonetaria) para las actividades previas al Censo Agropecuario Ex"/>
    <m/>
    <m/>
    <m/>
    <m/>
    <n v="1266646.1399999999"/>
    <n v="0"/>
    <n v="8689192.5203999989"/>
    <n v="0"/>
    <n v="8689192.5203999989"/>
    <m/>
  </r>
  <r>
    <x v="2"/>
    <n v="2"/>
    <x v="2"/>
    <x v="27"/>
    <n v="4650"/>
    <s v="00099021001"/>
    <s v="De: 00206054301 A:00099021001 Transferencia de recursos a solicitud del Instituto Nacional de Estadística mediante nota CITE: INE-PFSEEPB-UEP-JNAP-TES-N°1887/2025 (operación bimonetaria) para las actividades previas al Censo Agropecuario Ex"/>
    <m/>
    <m/>
    <m/>
    <m/>
    <n v="0"/>
    <n v="1266646.1399999999"/>
    <n v="0"/>
    <n v="8689192.5203999989"/>
    <n v="8689192.5203999989"/>
    <m/>
  </r>
  <r>
    <x v="2"/>
    <n v="2"/>
    <x v="2"/>
    <x v="28"/>
    <n v="4731"/>
    <s v="00099021001"/>
    <s v="De: 00047137004 A:00099021001 Transferencia de recursos a solicitud del Ministerio de Desarrollo Rural y Tierras mediante nota CITE: MDRyT/EMPODERAR/EXT-N°0582/2025 (operación bimonetaria) para la ejecución del Proyecto de Innovación para S"/>
    <m/>
    <m/>
    <m/>
    <m/>
    <n v="0"/>
    <n v="12045861.25"/>
    <n v="0"/>
    <n v="82634608.174999997"/>
    <n v="82634608.174999997"/>
    <m/>
  </r>
  <r>
    <x v="6"/>
    <n v="2"/>
    <x v="6"/>
    <x v="29"/>
    <n v="4740"/>
    <s v="00078027005"/>
    <s v="De: 00078027005 A:00099021001 (Operación Bimonetaria) Transferencia de recursos a solicitud del Ministerio de Hidrocarburos y Energías mediante nota CITE: MHE-VMEER-PEVD-PEIE/2025-0096 correspondiente al Contrato de Préstamo 4633/BL-BO) ((T"/>
    <m/>
    <m/>
    <m/>
    <m/>
    <n v="100000"/>
    <n v="0"/>
    <n v="686000"/>
    <n v="0"/>
    <n v="686000"/>
    <m/>
  </r>
  <r>
    <x v="2"/>
    <n v="2"/>
    <x v="2"/>
    <x v="29"/>
    <n v="4740"/>
    <s v="00099021001"/>
    <s v="De: 00078027005 A:00099021001 (Operación Bimonetaria) Transferencia de recursos a solicitud del Ministerio de Hidrocarburos y Energías mediante nota CITE: MHE-VMEER-PEVD-PEIE/2025-0096 correspondiente al Contrato de Préstamo 4633/BL-BO) ((T"/>
    <m/>
    <m/>
    <m/>
    <m/>
    <n v="0"/>
    <n v="100000"/>
    <n v="0"/>
    <n v="686000"/>
    <n v="686000"/>
    <m/>
  </r>
  <r>
    <x v="2"/>
    <n v="2"/>
    <x v="2"/>
    <x v="30"/>
    <n v="4765"/>
    <s v="00099021001"/>
    <s v="De: 00086047009 A:00099021001 Transferencia de recursos a solicitud de la Unidad de Coordinación y Ejecución del Programa Más Inversión para Riego dependiente del Ministerio de Medio Ambiente y Agua mediante nota CITE: UCEP-MIRIEGO-0984-CAR"/>
    <m/>
    <m/>
    <m/>
    <m/>
    <n v="0"/>
    <n v="1000000"/>
    <n v="0"/>
    <n v="6860000"/>
    <n v="6860000"/>
    <m/>
  </r>
  <r>
    <x v="5"/>
    <n v="8"/>
    <x v="5"/>
    <x v="31"/>
    <n v="4773"/>
    <s v="00291084302"/>
    <s v="De: 00291084302 A:00099021001 Transferencia de recursos a solicitud de la Administradora Boliviana de Carreteras mediante nota CITE: ABC/GNA/SAF/ATE/2025-1686 (operación bimonetaria) para el pago a los beneficiarios (T.C. 6.86) HR 2025-3654"/>
    <m/>
    <m/>
    <m/>
    <m/>
    <n v="1500000"/>
    <n v="0"/>
    <n v="10290000"/>
    <n v="0"/>
    <n v="10290000"/>
    <m/>
  </r>
  <r>
    <x v="5"/>
    <n v="3"/>
    <x v="5"/>
    <x v="31"/>
    <n v="4774"/>
    <s v="00291034305"/>
    <s v="De: 00291034305 A:00099021001 Transferencia de recursos a solicitud de la Administradora Boliviana de Carreteras mediante nota CITE: ABC/GNA/SAF/ATE/2025-1686 (operación bimonetaria) para el pago a los beneficiarios (T.C. 6.86) HR 2025-3654"/>
    <m/>
    <m/>
    <m/>
    <m/>
    <n v="7000000"/>
    <n v="0"/>
    <n v="48020000"/>
    <n v="0"/>
    <n v="48020000"/>
    <m/>
  </r>
  <r>
    <x v="5"/>
    <n v="1"/>
    <x v="5"/>
    <x v="31"/>
    <n v="4775"/>
    <s v="00291014358"/>
    <s v="De: 00291014358 A:00099021001 Transferencia de recursos a solicitud de la Administradora Boliviana de Carreteras mediante nota CITE: ABC/GNA/SAF/ATE/2025-1686 (operación bimonetaria) para el pago a los beneficiarios (T.C. 6.86) HR 2025-3654"/>
    <m/>
    <m/>
    <m/>
    <m/>
    <n v="2500000"/>
    <n v="0"/>
    <n v="17150000"/>
    <n v="0"/>
    <n v="17150000"/>
    <m/>
  </r>
  <r>
    <x v="2"/>
    <n v="2"/>
    <x v="2"/>
    <x v="31"/>
    <n v="4773"/>
    <s v="00099021001"/>
    <s v="De: 00291084302 A:00099021001 Transferencia de recursos a solicitud de la Administradora Boliviana de Carreteras mediante nota CITE: ABC/GNA/SAF/ATE/2025-1686 (operación bimonetaria) para el pago a los beneficiarios (T.C. 6.86) HR 2025-3654"/>
    <m/>
    <m/>
    <m/>
    <m/>
    <n v="0"/>
    <n v="1500000"/>
    <n v="0"/>
    <n v="10290000"/>
    <n v="10290000"/>
    <m/>
  </r>
  <r>
    <x v="2"/>
    <n v="2"/>
    <x v="2"/>
    <x v="31"/>
    <n v="4774"/>
    <s v="00099021001"/>
    <s v="De: 00291034305 A:00099021001 Transferencia de recursos a solicitud de la Administradora Boliviana de Carreteras mediante nota CITE: ABC/GNA/SAF/ATE/2025-1686 (operación bimonetaria) para el pago a los beneficiarios (T.C. 6.86) HR 2025-3654"/>
    <m/>
    <m/>
    <m/>
    <m/>
    <n v="0"/>
    <n v="7000000"/>
    <n v="0"/>
    <n v="48020000"/>
    <n v="48020000"/>
    <m/>
  </r>
  <r>
    <x v="2"/>
    <n v="2"/>
    <x v="2"/>
    <x v="31"/>
    <n v="4775"/>
    <s v="00099021001"/>
    <s v="De: 00291014358 A:00099021001 Transferencia de recursos a solicitud de la Administradora Boliviana de Carreteras mediante nota CITE: ABC/GNA/SAF/ATE/2025-1686 (operación bimonetaria) para el pago a los beneficiarios (T.C. 6.86) HR 2025-3654"/>
    <m/>
    <m/>
    <m/>
    <m/>
    <n v="0"/>
    <n v="2500000"/>
    <n v="0"/>
    <n v="17150000"/>
    <n v="17150000"/>
    <m/>
  </r>
  <r>
    <x v="2"/>
    <n v="2"/>
    <x v="2"/>
    <x v="32"/>
    <n v="4779"/>
    <s v="00099021001"/>
    <s v="De: 00117012001 A:00099021001 Transferencia de recursos a solicitud de la Dirección General de Aeronáutica Civil (DGAC) mediante nota CITE: DGAC/DAF/FIN-NE/179 DGAC-22903/2025 recursos depositados por la IATA por concepto de Tasas Aeroportu"/>
    <m/>
    <m/>
    <m/>
    <m/>
    <n v="0"/>
    <n v="402388.79"/>
    <n v="0"/>
    <n v="2760387.0994000002"/>
    <n v="2760387.0994000002"/>
    <m/>
  </r>
  <r>
    <x v="2"/>
    <n v="2"/>
    <x v="2"/>
    <x v="33"/>
    <n v="4850"/>
    <s v="00099021001"/>
    <s v="De: 00287104323 A:00099021001 Transferencia de recursos a solicitud del Fondo Nacional de Inversión Productiva y Social mediante nota CITE: FPS/GFA/UFI/TES/TRL/0128/2025, (operación bimonetaria), para realizar pagos de comprobantes C-31 e"/>
    <m/>
    <m/>
    <m/>
    <m/>
    <n v="0"/>
    <n v="2374704.3199999998"/>
    <n v="0"/>
    <n v="16290471.635199999"/>
    <n v="16290471.635199999"/>
    <m/>
  </r>
  <r>
    <x v="5"/>
    <n v="6"/>
    <x v="5"/>
    <x v="34"/>
    <n v="4866"/>
    <s v="00291064301"/>
    <s v="De: 00291064301 A:00099021001 Transferencia de recursos a solicitud de la Administradora Boliviana de Carreteras mediante nota CITE: ABC/GNA/SAF/ATE/2025-1702 (operación bimonetaria), para el pago a beneficiarios (TC 6,86) H.R 2025-37154-R."/>
    <m/>
    <m/>
    <m/>
    <m/>
    <n v="2110000"/>
    <n v="0"/>
    <n v="14474600"/>
    <n v="0"/>
    <n v="14474600"/>
    <m/>
  </r>
  <r>
    <x v="2"/>
    <n v="2"/>
    <x v="2"/>
    <x v="34"/>
    <n v="4866"/>
    <s v="00099021001"/>
    <s v="De: 00291064301 A:00099021001 Transferencia de recursos a solicitud de la Administradora Boliviana de Carreteras mediante nota CITE: ABC/GNA/SAF/ATE/2025-1702 (operación bimonetaria), para el pago a beneficiarios (TC 6,86) H.R 2025-37154-R."/>
    <m/>
    <m/>
    <m/>
    <m/>
    <n v="0"/>
    <n v="2110000"/>
    <n v="0"/>
    <n v="14474600"/>
    <n v="14474600"/>
    <m/>
  </r>
  <r>
    <x v="2"/>
    <n v="2"/>
    <x v="2"/>
    <x v="34"/>
    <n v="4860"/>
    <s v="00099021001"/>
    <s v="De: 00086047005 A:00099021001 Transferencia de recursos a solicitud de la Unidad de Coordinación y Ejecución del Programa Más Inversión para Riego UCEP MI RIEGO, dependiente del Ministerio de Medio Ambiente y Agua mediante nota CITE: UCEP-M"/>
    <m/>
    <m/>
    <m/>
    <m/>
    <n v="0"/>
    <n v="613032.25"/>
    <n v="0"/>
    <n v="4205401.2350000003"/>
    <n v="4205401.2350000003"/>
    <m/>
  </r>
  <r>
    <x v="2"/>
    <n v="2"/>
    <x v="2"/>
    <x v="34"/>
    <n v="4862"/>
    <s v="00099021001"/>
    <s v="De: 00086057003 A:00099021001 Transferencia de recursos a solicitud del UCP-PAAP dependiente del Ministerio de Medio Ambiente y Agua mediante nota CITE: UCPPAAP-CAF-1066-CAR/25 (operación bimonetaria) para el Programa de Agua y Alcantarilla"/>
    <m/>
    <m/>
    <m/>
    <m/>
    <n v="0"/>
    <n v="1000000"/>
    <n v="0"/>
    <n v="6860000"/>
    <n v="6860000"/>
    <m/>
  </r>
  <r>
    <x v="2"/>
    <n v="2"/>
    <x v="2"/>
    <x v="34"/>
    <n v="4864"/>
    <s v="00099021001"/>
    <s v="De: 00020061101 A:00099021001 Transferencia de recursos a solicitud del Registro Internacional Bolivianos de Buques dependiente del Ministerio de Defensa mediante nota CITE: RIBB/UAF/ST. N° 42/25 (operación bimonetaria), para cumplir con lo"/>
    <m/>
    <m/>
    <m/>
    <m/>
    <n v="0"/>
    <n v="1871769.24"/>
    <n v="0"/>
    <n v="12840336.986400001"/>
    <n v="12840336.986400001"/>
    <m/>
  </r>
  <r>
    <x v="2"/>
    <n v="2"/>
    <x v="2"/>
    <x v="35"/>
    <n v="4897"/>
    <s v="00099021001"/>
    <s v="De: 00078011101 A:00099021001 Transferencia de recursos a solicitud del Ministerio de Hidrocarburos y Energías mediante nota CITE: MHE-DGAA-UFIN/2025-0071 (operación bimonetaria), para la atención de la solicitud del Viceministerio de Explo"/>
    <m/>
    <m/>
    <m/>
    <m/>
    <n v="0"/>
    <n v="18499.95"/>
    <n v="0"/>
    <n v="126909.65700000001"/>
    <n v="126909.65700000001"/>
    <m/>
  </r>
  <r>
    <x v="5"/>
    <n v="5"/>
    <x v="5"/>
    <x v="36"/>
    <n v="4934"/>
    <s v="00291054301"/>
    <s v="De: 00291054301 A:00099021001 Transferencia de recursos a solicitud de la Administradora Boliviana de Carreteras mediante nota CITE: ABC/GNA/SAF/ATE/2025-1726 (operación bimonetaria) para el pago a los beneficiarios (T.C. 6.86) HR 2025-3783"/>
    <m/>
    <m/>
    <m/>
    <m/>
    <n v="5900000"/>
    <n v="0"/>
    <n v="40474000"/>
    <n v="0"/>
    <n v="40474000"/>
    <m/>
  </r>
  <r>
    <x v="2"/>
    <n v="2"/>
    <x v="2"/>
    <x v="36"/>
    <n v="4934"/>
    <s v="00099021001"/>
    <s v="De: 00291054301 A:00099021001 Transferencia de recursos a solicitud de la Administradora Boliviana de Carreteras mediante nota CITE: ABC/GNA/SAF/ATE/2025-1726 (operación bimonetaria) para el pago a los beneficiarios (T.C. 6.86) HR 2025-3783"/>
    <m/>
    <m/>
    <m/>
    <m/>
    <n v="0"/>
    <n v="5900000"/>
    <n v="0"/>
    <n v="40474000"/>
    <n v="40474000"/>
    <m/>
  </r>
  <r>
    <x v="5"/>
    <n v="3"/>
    <x v="5"/>
    <x v="37"/>
    <n v="4953"/>
    <s v="00291034304"/>
    <s v="De: 00291034304 A:00099021001 Transferencia de recursos a solicitud de la Administradora Boliviana de Carreteras mediante nota CITE: ABC/GNA/SAF/ATE/2025-1762 (operación bimonetaria) para el pago a los beneficiarios (T.C. 6.86) HR 2025-3845"/>
    <m/>
    <m/>
    <m/>
    <m/>
    <n v="2800000"/>
    <n v="0"/>
    <n v="19208000"/>
    <n v="0"/>
    <n v="19208000"/>
    <m/>
  </r>
  <r>
    <x v="2"/>
    <n v="2"/>
    <x v="2"/>
    <x v="37"/>
    <n v="4953"/>
    <s v="00099021001"/>
    <s v="De: 00291034304 A:00099021001 Transferencia de recursos a solicitud de la Administradora Boliviana de Carreteras mediante nota CITE: ABC/GNA/SAF/ATE/2025-1762 (operación bimonetaria) para el pago a los beneficiarios (T.C. 6.86) HR 2025-3845"/>
    <m/>
    <m/>
    <m/>
    <m/>
    <n v="0"/>
    <n v="2800000"/>
    <n v="0"/>
    <n v="19208000"/>
    <n v="19208000"/>
    <m/>
  </r>
  <r>
    <x v="2"/>
    <n v="2"/>
    <x v="2"/>
    <x v="38"/>
    <n v="4963"/>
    <s v="00099021001"/>
    <s v="De: 00086107003 A:00099021001 Transferencia de Recursos a solicitud de la Unidad de Coordinación de Programa PPCR dependiente del Ministerio de Medio Ambiente y Agua mediante nota CITE: UCP-PPCR-0387-CAR/25 (operación bimonetaria), en el ma"/>
    <m/>
    <m/>
    <m/>
    <m/>
    <n v="0"/>
    <n v="493000"/>
    <n v="0"/>
    <n v="3381980"/>
    <n v="3381980"/>
    <m/>
  </r>
  <r>
    <x v="7"/>
    <n v="4"/>
    <x v="7"/>
    <x v="39"/>
    <n v="5032"/>
    <s v="00206044302"/>
    <s v="De: 00206044302 A:00099021001 Transferencia de recursos a solicitud del Instituto Nacional de Estadística mediante nota CITE: INE-JNAP-CPV Nº2221/2025 (operación bimonetaria), para el Programa de Fortalecimiento del Sistema Estadístico del"/>
    <m/>
    <m/>
    <m/>
    <m/>
    <n v="500000"/>
    <n v="0"/>
    <n v="3430000"/>
    <n v="0"/>
    <n v="3430000"/>
    <m/>
  </r>
  <r>
    <x v="5"/>
    <n v="8"/>
    <x v="5"/>
    <x v="39"/>
    <n v="5065"/>
    <s v="00291084302"/>
    <s v="De: 00291084302 A:00099021001 Transferencia de recursos a solicitud de la Administradora Boliviana de Carreteras mediante nota CITE: ABC/GNA/SAF/ATE/2025-1771 (operación bimonetaria) para el pago a los beneficiarios (T.C. 6.86) HR 2025-3975"/>
    <m/>
    <m/>
    <m/>
    <m/>
    <n v="2200000"/>
    <n v="0"/>
    <n v="15092000"/>
    <n v="0"/>
    <n v="15092000"/>
    <m/>
  </r>
  <r>
    <x v="5"/>
    <n v="5"/>
    <x v="5"/>
    <x v="39"/>
    <n v="5067"/>
    <s v="00291054302"/>
    <s v="De: 00291054302 A:00099021001 Transferencia de recursos a solicitud de la Administradora Boliviana de Carreteras mediante nota CITE: ABC/GNA/SAF/ATE/2025-1771 (operación bimonetaria) para el pago a los beneficiarios (T.C. 6.86) HR 2025-3975"/>
    <m/>
    <m/>
    <m/>
    <m/>
    <n v="3350000"/>
    <n v="0"/>
    <n v="22981000"/>
    <n v="0"/>
    <n v="22981000"/>
    <m/>
  </r>
  <r>
    <x v="2"/>
    <n v="2"/>
    <x v="2"/>
    <x v="39"/>
    <n v="5032"/>
    <s v="00099021001"/>
    <s v="De: 00206044302 A:00099021001 Transferencia de recursos a solicitud del Instituto Nacional de Estadística mediante nota CITE: INE-JNAP-CPV Nº2221/2025 (operación bimonetaria), para el Programa de Fortalecimiento del Sistema Estadístico del"/>
    <m/>
    <m/>
    <m/>
    <m/>
    <n v="0"/>
    <n v="500000"/>
    <n v="0"/>
    <n v="3430000"/>
    <n v="3430000"/>
    <m/>
  </r>
  <r>
    <x v="2"/>
    <n v="2"/>
    <x v="2"/>
    <x v="39"/>
    <n v="5065"/>
    <s v="00099021001"/>
    <s v="De: 00291084302 A:00099021001 Transferencia de recursos a solicitud de la Administradora Boliviana de Carreteras mediante nota CITE: ABC/GNA/SAF/ATE/2025-1771 (operación bimonetaria) para el pago a los beneficiarios (T.C. 6.86) HR 2025-3975"/>
    <m/>
    <m/>
    <m/>
    <m/>
    <n v="0"/>
    <n v="2200000"/>
    <n v="0"/>
    <n v="15092000"/>
    <n v="15092000"/>
    <m/>
  </r>
  <r>
    <x v="2"/>
    <n v="2"/>
    <x v="2"/>
    <x v="39"/>
    <n v="5067"/>
    <s v="00099021001"/>
    <s v="De: 00291054302 A:00099021001 Transferencia de recursos a solicitud de la Administradora Boliviana de Carreteras mediante nota CITE: ABC/GNA/SAF/ATE/2025-1771 (operación bimonetaria) para el pago a los beneficiarios (T.C. 6.86) HR 2025-3975"/>
    <m/>
    <m/>
    <m/>
    <m/>
    <n v="0"/>
    <n v="3350000"/>
    <n v="0"/>
    <n v="22981000"/>
    <n v="22981000"/>
    <m/>
  </r>
  <r>
    <x v="2"/>
    <n v="2"/>
    <x v="2"/>
    <x v="39"/>
    <n v="5030"/>
    <s v="00099021001"/>
    <s v="De: 00041097001 A:00099021001 Transferencia de recursos a solicitud del Programa de Dinamización Turística del destino Salar de Uyuni y Lagunas de Colores dependiente del Ministerio de Desarrollo Productivo y Economía Plural mediante nota C"/>
    <m/>
    <m/>
    <m/>
    <m/>
    <n v="0"/>
    <n v="500000"/>
    <n v="0"/>
    <n v="3430000"/>
    <n v="3430000"/>
    <m/>
  </r>
  <r>
    <x v="2"/>
    <n v="2"/>
    <x v="2"/>
    <x v="40"/>
    <n v="5134"/>
    <s v="00099021001"/>
    <s v="De: 00086047009 A:00099021001 Transferencia de recursos a solicitud de la Unidad de Coordinación y Ejecución del Programa Más Inversión para Riego dependiente del Ministerio de Medio Ambiente y Agua mediante nota CITE: UCEP-MIRIEGO-1132-CAR"/>
    <m/>
    <m/>
    <m/>
    <m/>
    <n v="0"/>
    <n v="1505837.71"/>
    <n v="0"/>
    <n v="10330046.6906"/>
    <n v="10330046.6906"/>
    <m/>
  </r>
  <r>
    <x v="5"/>
    <n v="3"/>
    <x v="5"/>
    <x v="41"/>
    <n v="5138"/>
    <s v="00291034303"/>
    <s v="De: 00291034303 A:00099021001 Transferencia de recursos a solicitud de la Administradora Boliviana de Carreteras mediante nota CITE: ABC/GNA/SAF/ATE/2025-1822 (operación bimonetaria) para realizar el pago a los beneficiarios (T.C. 6.86) HR"/>
    <m/>
    <m/>
    <m/>
    <m/>
    <n v="2000000"/>
    <n v="0"/>
    <n v="13720000"/>
    <n v="0"/>
    <n v="13720000"/>
    <m/>
  </r>
  <r>
    <x v="2"/>
    <n v="2"/>
    <x v="2"/>
    <x v="41"/>
    <n v="5138"/>
    <s v="00099021001"/>
    <s v="De: 00291034303 A:00099021001 Transferencia de recursos a solicitud de la Administradora Boliviana de Carreteras mediante nota CITE: ABC/GNA/SAF/ATE/2025-1822 (operación bimonetaria) para realizar el pago a los beneficiarios (T.C. 6.86) HR"/>
    <m/>
    <m/>
    <m/>
    <m/>
    <n v="0"/>
    <n v="2000000"/>
    <n v="0"/>
    <n v="13720000"/>
    <n v="13720000"/>
    <m/>
  </r>
  <r>
    <x v="5"/>
    <n v="1"/>
    <x v="5"/>
    <x v="42"/>
    <n v="5188"/>
    <s v="00291014362"/>
    <s v="De: 00291014362 A:00099021001 Transferencia de recursos a solicitud de la Administradora Boliviana de Carreteras mediante nota CITE: ABC/GNA/SAF/ATE/2025-1860 (operación bimonetaria) para realizar el pago a los beneficiarios (T.C. 6.86) HR"/>
    <m/>
    <m/>
    <m/>
    <m/>
    <n v="1285800"/>
    <n v="0"/>
    <n v="8820588"/>
    <n v="0"/>
    <n v="8820588"/>
    <m/>
  </r>
  <r>
    <x v="2"/>
    <n v="2"/>
    <x v="2"/>
    <x v="42"/>
    <n v="5188"/>
    <s v="00099021001"/>
    <s v="De: 00291014362 A:00099021001 Transferencia de recursos a solicitud de la Administradora Boliviana de Carreteras mediante nota CITE: ABC/GNA/SAF/ATE/2025-1860 (operación bimonetaria) para realizar el pago a los beneficiarios (T.C. 6.86) HR"/>
    <m/>
    <m/>
    <m/>
    <m/>
    <n v="0"/>
    <n v="1285800"/>
    <n v="0"/>
    <n v="8820588"/>
    <n v="8820588"/>
    <m/>
  </r>
  <r>
    <x v="2"/>
    <n v="2"/>
    <x v="2"/>
    <x v="42"/>
    <n v="5186"/>
    <s v="00099021001"/>
    <s v="De: 00047137004 A:00099021001 Transferencia de recursos a solicitud del Ministerio de Desarrollo Rural y Tierras mediante nota CITE: MDRyT/EMPODERAR/EXT-N°0627/2025 (operación bimonetaria) para la ejecución del Proyecto de Innovación para S"/>
    <m/>
    <m/>
    <m/>
    <m/>
    <n v="0"/>
    <n v="14199991.25"/>
    <n v="0"/>
    <n v="97411939.975000009"/>
    <n v="97411939.975000009"/>
    <m/>
  </r>
  <r>
    <x v="2"/>
    <n v="2"/>
    <x v="2"/>
    <x v="43"/>
    <n v="5270"/>
    <s v="00099021001"/>
    <s v="De: 00086017007 A:00099021001 Transferencia de recursos a solicitud del Ministerio de Medio Ambiente y Agua mediante nota CITE: MMAYA/DGAA N°402/2025 (operación bimonetaria) para el Programa de Agua y Saneamiento para Ciudades Intermedias y"/>
    <m/>
    <m/>
    <m/>
    <m/>
    <n v="0"/>
    <n v="10000000"/>
    <n v="0"/>
    <n v="68600000"/>
    <n v="68600000"/>
    <m/>
  </r>
  <r>
    <x v="4"/>
    <n v="1"/>
    <x v="4"/>
    <x v="44"/>
    <n v="5284"/>
    <s v="00015010001"/>
    <s v="De: 00015010001 A:00099021001 Transferencia de recursos a solicitud del Ministerio de Gobierno mediante nota CITE: MG/DGAA/N° 112/2025 e informes adjuntos (operación bimonetaria) por concepto de Distribuciones mismo que corresponde a DIPRE"/>
    <m/>
    <m/>
    <m/>
    <m/>
    <n v="129248.8"/>
    <n v="0"/>
    <n v="886646.76800000004"/>
    <n v="0"/>
    <n v="886646.76800000004"/>
    <m/>
  </r>
  <r>
    <x v="4"/>
    <n v="1"/>
    <x v="4"/>
    <x v="44"/>
    <n v="5285"/>
    <s v="00015010001"/>
    <s v="De: 00015010001 A:00099021001 Transferencia de recursos a solicitud del Ministerio de Gobierno mediante nota CITE: MG/DGAA/N° 112/2025 e informes adjuntos (operación bimonetaria) por concepto de Distribuciones el cual corresponde a DIRCABI"/>
    <m/>
    <m/>
    <m/>
    <m/>
    <n v="39768.86"/>
    <n v="0"/>
    <n v="272814.37960000004"/>
    <n v="0"/>
    <n v="272814.37960000004"/>
    <m/>
  </r>
  <r>
    <x v="4"/>
    <n v="1"/>
    <x v="4"/>
    <x v="44"/>
    <n v="5286"/>
    <s v="00015010001"/>
    <s v="De: 00015010001 A:00099021001 Transferencia de recursos a solicitud del Ministerio de Gobierno mediante nota CITE: MG/DGAA/N° 112/2025 e informes adjuntos (operación bimonetaria) por concepto de Distribuciones el cual será transferido al M"/>
    <m/>
    <m/>
    <m/>
    <m/>
    <n v="29826.65"/>
    <n v="0"/>
    <n v="204610.81900000002"/>
    <n v="0"/>
    <n v="204610.81900000002"/>
    <m/>
  </r>
  <r>
    <x v="4"/>
    <n v="1"/>
    <x v="4"/>
    <x v="44"/>
    <n v="5287"/>
    <s v="00015010001"/>
    <s v="De: 00015010001 A:00099021001 Transferencia de recursos a solicitud del Ministerio de Gobierno mediante nota CITE: MG/DGAA/N° 112/2025 e informes adjuntos (operación bimonetaria) por concepto de gastos de Administración según Ley N° 913 de"/>
    <m/>
    <m/>
    <m/>
    <m/>
    <n v="5.12"/>
    <n v="0"/>
    <n v="35.123200000000004"/>
    <n v="0"/>
    <n v="35.123200000000004"/>
    <m/>
  </r>
  <r>
    <x v="2"/>
    <n v="2"/>
    <x v="2"/>
    <x v="44"/>
    <n v="5279"/>
    <s v="00099021001"/>
    <s v="De: 00086057010 A:00099021001 Transferencia de recursos a solicitud de la UCP-PAAP dependiente del Ministerio de Medio Ambiente y Agua mediante nota CITE: UCPPAAP-CAF-1206-CAR/25 (operación bimonetaria) para el Programa de Gestión Integral"/>
    <m/>
    <m/>
    <m/>
    <m/>
    <n v="0"/>
    <n v="2000000"/>
    <n v="0"/>
    <n v="13720000"/>
    <n v="13720000"/>
    <m/>
  </r>
  <r>
    <x v="2"/>
    <n v="2"/>
    <x v="2"/>
    <x v="44"/>
    <n v="5284"/>
    <s v="00099021001"/>
    <s v="De: 00015010001 A:00099021001 Transferencia de recursos a solicitud del Ministerio de Gobierno mediante nota CITE: MG/DGAA/N° 112/2025 e informes adjuntos (operación bimonetaria) por concepto de Distribuciones mismo que corresponde a DIPRE"/>
    <m/>
    <m/>
    <m/>
    <m/>
    <n v="0"/>
    <n v="129248.8"/>
    <n v="0"/>
    <n v="886646.76800000004"/>
    <n v="886646.76800000004"/>
    <m/>
  </r>
  <r>
    <x v="2"/>
    <n v="2"/>
    <x v="2"/>
    <x v="44"/>
    <n v="5285"/>
    <s v="00099021001"/>
    <s v="De: 00015010001 A:00099021001 Transferencia de recursos a solicitud del Ministerio de Gobierno mediante nota CITE: MG/DGAA/N° 112/2025 e informes adjuntos (operación bimonetaria) por concepto de Distribuciones el cual corresponde a DIRCABI"/>
    <m/>
    <m/>
    <m/>
    <m/>
    <n v="0"/>
    <n v="39768.86"/>
    <n v="0"/>
    <n v="272814.37960000004"/>
    <n v="272814.37960000004"/>
    <m/>
  </r>
  <r>
    <x v="2"/>
    <n v="2"/>
    <x v="2"/>
    <x v="44"/>
    <n v="5286"/>
    <s v="00099021001"/>
    <s v="De: 00015010001 A:00099021001 Transferencia de recursos a solicitud del Ministerio de Gobierno mediante nota CITE: MG/DGAA/N° 112/2025 e informes adjuntos (operación bimonetaria) por concepto de Distribuciones el cual será transferido al M"/>
    <m/>
    <m/>
    <m/>
    <m/>
    <n v="0"/>
    <n v="29826.65"/>
    <n v="0"/>
    <n v="204610.81900000002"/>
    <n v="204610.81900000002"/>
    <m/>
  </r>
  <r>
    <x v="2"/>
    <n v="2"/>
    <x v="2"/>
    <x v="44"/>
    <n v="5287"/>
    <s v="00099021001"/>
    <s v="De: 00015010001 A:00099021001 Transferencia de recursos a solicitud del Ministerio de Gobierno mediante nota CITE: MG/DGAA/N° 112/2025 e informes adjuntos (operación bimonetaria) por concepto de gastos de Administración según Ley N° 913 de"/>
    <m/>
    <m/>
    <m/>
    <m/>
    <n v="0"/>
    <n v="5.12"/>
    <n v="0"/>
    <n v="35.123200000000004"/>
    <n v="35.123200000000004"/>
    <m/>
  </r>
  <r>
    <x v="5"/>
    <n v="5"/>
    <x v="5"/>
    <x v="45"/>
    <n v="5329"/>
    <s v="00291054302"/>
    <s v="De: 00291054302 A:00099021001 Transferencia de recursos a solicitud de la Administradora Boliviana de Carreteras mediante nota CITE: ABC/GNA/SAF/ATE/2025-1915 (operación bimonetaria) para el pago a los beneficiarios (T.C. 6.86) HR 2025-4294"/>
    <m/>
    <m/>
    <m/>
    <m/>
    <n v="5700000"/>
    <n v="0"/>
    <n v="39102000"/>
    <n v="0"/>
    <n v="39102000"/>
    <m/>
  </r>
  <r>
    <x v="2"/>
    <n v="2"/>
    <x v="2"/>
    <x v="45"/>
    <n v="5329"/>
    <s v="00099021001"/>
    <s v="De: 00291054302 A:00099021001 Transferencia de recursos a solicitud de la Administradora Boliviana de Carreteras mediante nota CITE: ABC/GNA/SAF/ATE/2025-1915 (operación bimonetaria) para el pago a los beneficiarios (T.C. 6.86) HR 2025-4294"/>
    <m/>
    <m/>
    <m/>
    <m/>
    <n v="0"/>
    <n v="5700000"/>
    <n v="0"/>
    <n v="39102000"/>
    <n v="39102000"/>
    <m/>
  </r>
  <r>
    <x v="7"/>
    <n v="5"/>
    <x v="7"/>
    <x v="46"/>
    <n v="5334"/>
    <s v="00206054301"/>
    <s v="De: 00206054301 A:00099021001 Transferencia de recursos a solicitud del Instituto Nacional de Estadística mediante nota CITE: INE-PFSEEPB-UEP-JNAP-TES Nº2607/2025 (operación bimonetaria), para el Programa de Fortalecimiento del Sistema Esta"/>
    <m/>
    <m/>
    <m/>
    <m/>
    <n v="1000000"/>
    <n v="0"/>
    <n v="6860000"/>
    <n v="0"/>
    <n v="6860000"/>
    <m/>
  </r>
  <r>
    <x v="2"/>
    <n v="2"/>
    <x v="2"/>
    <x v="46"/>
    <n v="5334"/>
    <s v="00099021001"/>
    <s v="De: 00206054301 A:00099021001 Transferencia de recursos a solicitud del Instituto Nacional de Estadística mediante nota CITE: INE-PFSEEPB-UEP-JNAP-TES Nº2607/2025 (operación bimonetaria), para el Programa de Fortalecimiento del Sistema Esta"/>
    <m/>
    <m/>
    <m/>
    <m/>
    <n v="0"/>
    <n v="1000000"/>
    <n v="0"/>
    <n v="6860000"/>
    <n v="6860000"/>
    <m/>
  </r>
  <r>
    <x v="0"/>
    <n v="5"/>
    <x v="0"/>
    <x v="46"/>
    <n v="5343"/>
    <s v="00046057009"/>
    <s v="De: 00046057009 A:00099021001 Transferencia de recursos a solicitud del Ministerio de Salud y Deportes mediante nota CITE: MSyD/DGP/UGESPRO/FRISDP/CE/29/2025 (operación bimonetaria), para la ejecución del Programa Mejora en la Accesibilidad"/>
    <m/>
    <m/>
    <m/>
    <m/>
    <n v="500000"/>
    <n v="0"/>
    <n v="3430000"/>
    <n v="0"/>
    <n v="3430000"/>
    <m/>
  </r>
  <r>
    <x v="2"/>
    <n v="2"/>
    <x v="2"/>
    <x v="46"/>
    <n v="5343"/>
    <s v="00099021001"/>
    <s v="De: 00046057009 A:00099021001 Transferencia de recursos a solicitud del Ministerio de Salud y Deportes mediante nota CITE: MSyD/DGP/UGESPRO/FRISDP/CE/29/2025 (operación bimonetaria), para la ejecución del Programa Mejora en la Accesibilidad"/>
    <m/>
    <m/>
    <m/>
    <m/>
    <n v="0"/>
    <n v="500000"/>
    <n v="0"/>
    <n v="3430000"/>
    <n v="3430000"/>
    <m/>
  </r>
  <r>
    <x v="5"/>
    <n v="1"/>
    <x v="5"/>
    <x v="47"/>
    <n v="5393"/>
    <s v="00291014352"/>
    <s v="De: 00291014352 A:00099021001 Transferencia de recursos a favor del Tesoro General de la Nación a solicitud de la Administradora Boliviana de Carreteras mediante nota CITE: ABC/GNA/SAF/ATE/2025-1958 Informe INF/GNA/SAF/ACO/2025-0087 2024-05"/>
    <m/>
    <m/>
    <m/>
    <m/>
    <n v="332727.5"/>
    <n v="0"/>
    <n v="2282510.65"/>
    <n v="0"/>
    <n v="2282510.65"/>
    <m/>
  </r>
  <r>
    <x v="2"/>
    <n v="2"/>
    <x v="2"/>
    <x v="47"/>
    <n v="5393"/>
    <s v="00099021001"/>
    <s v="De: 00291014352 A:00099021001 Transferencia de recursos a favor del Tesoro General de la Nación a solicitud de la Administradora Boliviana de Carreteras mediante nota CITE: ABC/GNA/SAF/ATE/2025-1958 Informe INF/GNA/SAF/ACO/2025-0087 2024-05"/>
    <m/>
    <m/>
    <m/>
    <m/>
    <n v="0"/>
    <n v="332727.5"/>
    <n v="0"/>
    <n v="2282510.65"/>
    <n v="2282510.65"/>
    <m/>
  </r>
  <r>
    <x v="3"/>
    <n v="4"/>
    <x v="3"/>
    <x v="48"/>
    <n v="5473"/>
    <s v="00066047003"/>
    <s v="De: 00066047003 A:00099021001 Transferencia de recursos a solicitud del Ministerio de Planificación del Desarrollo mediante nota CITE: MPD/VIPFE/DGPP/UP-NE 1840/2025 (operación bimonetaria) destinado al financiamiento de Estudios de Diseño"/>
    <m/>
    <m/>
    <m/>
    <m/>
    <n v="176109.22"/>
    <n v="0"/>
    <n v="1208109.2492"/>
    <n v="0"/>
    <n v="1208109.2492"/>
    <m/>
  </r>
  <r>
    <x v="2"/>
    <n v="2"/>
    <x v="2"/>
    <x v="48"/>
    <n v="5473"/>
    <s v="00099021001"/>
    <s v="De: 00066047003 A:00099021001 Transferencia de recursos a solicitud del Ministerio de Planificación del Desarrollo mediante nota CITE: MPD/VIPFE/DGPP/UP-NE 1840/2025 (operación bimonetaria) destinado al financiamiento de Estudios de Diseño"/>
    <m/>
    <m/>
    <m/>
    <m/>
    <n v="0"/>
    <n v="176109.22"/>
    <n v="0"/>
    <n v="1208109.2492"/>
    <n v="1208109.2492"/>
    <m/>
  </r>
  <r>
    <x v="2"/>
    <n v="2"/>
    <x v="2"/>
    <x v="49"/>
    <n v="5482"/>
    <s v="00099021001"/>
    <s v="De: 00117012001 A:00099021001 Transferencia de recursos a solicitud de la Dirección General de Aeronáutica Civil mediante nota CITE: DGAC/DAF/ FIN-NE-221 DGAC-28183/2025 (operación bimonetaria) por concepto de recursos depositados por la IA"/>
    <m/>
    <m/>
    <m/>
    <m/>
    <n v="0"/>
    <n v="74942.37"/>
    <n v="0"/>
    <n v="514104.65820000001"/>
    <n v="514104.65820000001"/>
    <m/>
  </r>
  <r>
    <x v="4"/>
    <n v="1"/>
    <x v="4"/>
    <x v="50"/>
    <n v="5534"/>
    <s v="00015010001"/>
    <s v="De: 00015010001 A:00099021001 Transferencia de recursos a solicitud del Ministerio de Gobierno mediante nota CITE: MG/DGAA/UF/T/N° 119/2025 (operación bimonetaria) por concepto de Distribuciones correspondiente a Gastos de Administración e"/>
    <m/>
    <m/>
    <m/>
    <m/>
    <n v="165.17"/>
    <n v="0"/>
    <n v="1133.0662"/>
    <n v="0"/>
    <n v="1133.0662"/>
    <m/>
  </r>
  <r>
    <x v="4"/>
    <n v="1"/>
    <x v="4"/>
    <x v="50"/>
    <n v="5536"/>
    <s v="00015010001"/>
    <s v="De: 00015010001 A:00099021001 Transferencia de recursos a solicitud del Ministerio de Gobierno mediante nota CITE: MG/DGAA/UF/T/N° 119/2025 (operación bimonetaria) por concepto de Fondo de Devolución en aplicación a la Ley N° 1358 de 6 de"/>
    <m/>
    <m/>
    <m/>
    <m/>
    <n v="1436.56"/>
    <n v="0"/>
    <n v="9854.8016000000007"/>
    <n v="0"/>
    <n v="9854.8016000000007"/>
    <m/>
  </r>
  <r>
    <x v="4"/>
    <n v="1"/>
    <x v="4"/>
    <x v="50"/>
    <n v="5538"/>
    <s v="00015010001"/>
    <s v="De: 00015010001 A:00099021001 Transferencia de recursos a solicitud del Ministerio de Gobierno mediante nota CITE: MG/DGAA/UF/T/N° 119/2025 (operación bimonetaria) por concepto de Distribuciones correspondiente a DIPREVCON en aplicación a"/>
    <m/>
    <m/>
    <m/>
    <m/>
    <n v="17634.2"/>
    <n v="0"/>
    <n v="120970.61200000001"/>
    <n v="0"/>
    <n v="120970.61200000001"/>
    <m/>
  </r>
  <r>
    <x v="4"/>
    <n v="1"/>
    <x v="4"/>
    <x v="50"/>
    <n v="5540"/>
    <s v="00015010001"/>
    <s v="De: 00015010001 A:00099021001 Transferencia de recursos a solicitud del Ministerio de Gobierno mediante nota CITE: MG/DGAA/UF/T/N° 119/2025 (operación bimonetaria) por concepto de Distribuciones correspondiente a DIRCABI en aplicación a la"/>
    <m/>
    <m/>
    <m/>
    <m/>
    <n v="5425.91"/>
    <n v="0"/>
    <n v="37221.742599999998"/>
    <n v="0"/>
    <n v="37221.742599999998"/>
    <m/>
  </r>
  <r>
    <x v="4"/>
    <n v="1"/>
    <x v="4"/>
    <x v="50"/>
    <n v="5542"/>
    <s v="00015010001"/>
    <s v="De: 00015010001 A:00099021001 Transferencia de recursos a solicitud del Ministerio de Gobierno mediante nota CITE: MG/DGAA/UF/T/N° 119/2025 (operación bimonetaria) por concepto de Distribuciones correspondiente al Ministerio Público en apl"/>
    <m/>
    <m/>
    <m/>
    <m/>
    <n v="4069.43"/>
    <n v="0"/>
    <n v="27916.289799999999"/>
    <n v="0"/>
    <n v="27916.289799999999"/>
    <m/>
  </r>
  <r>
    <x v="4"/>
    <n v="1"/>
    <x v="4"/>
    <x v="50"/>
    <n v="5549"/>
    <s v="00015010001"/>
    <s v="De: 00015010001 A:00099021001 Transferencia de recursos a solicitud del Ministerio de Gobierno mediante nota CITE: MG/DGAA/UF/T/N° 118/2025 (operación bimonetaria) por concepto de Distribuciones correspondiente a DIPREVCON en aplicación a"/>
    <m/>
    <m/>
    <m/>
    <m/>
    <n v="31402.07"/>
    <n v="0"/>
    <n v="215418.20020000002"/>
    <n v="0"/>
    <n v="215418.20020000002"/>
    <m/>
  </r>
  <r>
    <x v="4"/>
    <n v="1"/>
    <x v="4"/>
    <x v="50"/>
    <n v="5551"/>
    <s v="00015010001"/>
    <s v="De: 00015010001 A:00099021001 Transferencia de recursos a solicitud del Ministerio de Gobierno mediante nota CITE: MG/DGAA/UF/T/N° 118/2025 (operación bimonetaria) por concepto de Distribuciones correspondiente a DIRCABI en aplicación a la"/>
    <m/>
    <m/>
    <m/>
    <m/>
    <n v="9662.18"/>
    <n v="0"/>
    <n v="66282.554799999998"/>
    <n v="0"/>
    <n v="66282.554799999998"/>
    <m/>
  </r>
  <r>
    <x v="4"/>
    <n v="1"/>
    <x v="4"/>
    <x v="50"/>
    <n v="5553"/>
    <s v="00015010001"/>
    <s v="De: 00015010001 A:00099021001 Transferencia de recursos a solicitud del Ministerio de Gobierno mediante nota CITE: MG/DGAA/UF/T/N° 118/2025 (operación bimonetaria) por concepto de Distribuciones correspondiente al Ministerio Público en apl"/>
    <m/>
    <m/>
    <m/>
    <m/>
    <n v="7246.63"/>
    <n v="0"/>
    <n v="49711.881800000003"/>
    <n v="0"/>
    <n v="49711.881800000003"/>
    <m/>
  </r>
  <r>
    <x v="4"/>
    <n v="1"/>
    <x v="4"/>
    <x v="50"/>
    <n v="5560"/>
    <s v="00015010001"/>
    <s v="De: 00015010001 A:00099021001 Transferencia de recursos a solicitud del Ministerio de Gobierno mediante nota CITE: MG/DGAA/UF/T/NE/N°117/2025 y ANEXO 1 (operación bimonetaria) por concepto de Distribuciones correspondiente a DIPREVCON se"/>
    <m/>
    <m/>
    <m/>
    <m/>
    <n v="89569.35"/>
    <n v="0"/>
    <n v="614445.74100000004"/>
    <n v="0"/>
    <n v="614445.74100000004"/>
    <m/>
  </r>
  <r>
    <x v="4"/>
    <n v="1"/>
    <x v="4"/>
    <x v="50"/>
    <n v="5562"/>
    <s v="00015010001"/>
    <s v="De: 00015010001 A:00099021001 Transferencia de recursos a solicitud del Ministerio de Gobierno mediante nota CITE: MG/DGAA/UF/T/NE/N°117/2025 y ANEXO 1 (operación bimonetaria) por concepto de Distribuciones correspondiente a DIRCAVI segú"/>
    <m/>
    <m/>
    <m/>
    <m/>
    <n v="27559.8"/>
    <n v="0"/>
    <n v="189060.228"/>
    <n v="0"/>
    <n v="189060.228"/>
    <m/>
  </r>
  <r>
    <x v="4"/>
    <n v="1"/>
    <x v="4"/>
    <x v="50"/>
    <n v="5564"/>
    <s v="00015010001"/>
    <s v="De: 00015010001 A:00099021001 Transferencia de recursos a solicitud del Ministerio de Gobierno mediante nota CITE: MG/DGAA/UF/T/NE/N°117/2025 y ANEXO 1 (operación bimonetaria) por concepto de Distribuciones correspondiente al Ministerio"/>
    <m/>
    <m/>
    <m/>
    <m/>
    <n v="20669.849999999999"/>
    <n v="0"/>
    <n v="141795.171"/>
    <n v="0"/>
    <n v="141795.171"/>
    <m/>
  </r>
  <r>
    <x v="0"/>
    <n v="20"/>
    <x v="0"/>
    <x v="50"/>
    <n v="5567"/>
    <s v="00046207001"/>
    <s v="De: 00046207001 A:00099021001 Transferencia de recursos a solicitud del Programa Apoyo a Poblaciones Vulnerable Afectadas por el Coronavirus II dependiente del Ministerio de Salud y Deportes mediante nota CITE: MSyD/DPCH/PGBID5376/CE/1313/2"/>
    <m/>
    <m/>
    <m/>
    <m/>
    <n v="469000"/>
    <n v="0"/>
    <n v="3217340"/>
    <n v="0"/>
    <n v="3217340"/>
    <m/>
  </r>
  <r>
    <x v="8"/>
    <n v="12"/>
    <x v="8"/>
    <x v="50"/>
    <n v="5569"/>
    <s v="00081127003"/>
    <s v="De: 00081127003 A:00099021001 Transferencia de Recursos a solicitud del Viceministerio de Transportes dependiente del Ministerio de Obras Públicas, Servicios y Vivienda mediante nota CITE: CAR/MOPSV/VMT/DGTA/UTA N°0133/2025 (operación bimo"/>
    <m/>
    <m/>
    <m/>
    <m/>
    <n v="6777474.1299999999"/>
    <n v="0"/>
    <n v="46493472.531800002"/>
    <n v="0"/>
    <n v="46493472.531800002"/>
    <m/>
  </r>
  <r>
    <x v="2"/>
    <n v="2"/>
    <x v="2"/>
    <x v="50"/>
    <n v="5534"/>
    <s v="00099021001"/>
    <s v="De: 00015010001 A:00099021001 Transferencia de recursos a solicitud del Ministerio de Gobierno mediante nota CITE: MG/DGAA/UF/T/N° 119/2025 (operación bimonetaria) por concepto de Distribuciones correspondiente a Gastos de Administración e"/>
    <m/>
    <m/>
    <m/>
    <m/>
    <n v="0"/>
    <n v="165.17"/>
    <n v="0"/>
    <n v="1133.0662"/>
    <n v="1133.0662"/>
    <m/>
  </r>
  <r>
    <x v="2"/>
    <n v="2"/>
    <x v="2"/>
    <x v="50"/>
    <n v="5536"/>
    <s v="00099021001"/>
    <s v="De: 00015010001 A:00099021001 Transferencia de recursos a solicitud del Ministerio de Gobierno mediante nota CITE: MG/DGAA/UF/T/N° 119/2025 (operación bimonetaria) por concepto de Fondo de Devolución en aplicación a la Ley N° 1358 de 6 de"/>
    <m/>
    <m/>
    <m/>
    <m/>
    <n v="0"/>
    <n v="1436.56"/>
    <n v="0"/>
    <n v="9854.8016000000007"/>
    <n v="9854.8016000000007"/>
    <m/>
  </r>
  <r>
    <x v="2"/>
    <n v="2"/>
    <x v="2"/>
    <x v="50"/>
    <n v="5538"/>
    <s v="00099021001"/>
    <s v="De: 00015010001 A:00099021001 Transferencia de recursos a solicitud del Ministerio de Gobierno mediante nota CITE: MG/DGAA/UF/T/N° 119/2025 (operación bimonetaria) por concepto de Distribuciones correspondiente a DIPREVCON en aplicación a"/>
    <m/>
    <m/>
    <m/>
    <m/>
    <n v="0"/>
    <n v="17634.2"/>
    <n v="0"/>
    <n v="120970.61200000001"/>
    <n v="120970.61200000001"/>
    <m/>
  </r>
  <r>
    <x v="2"/>
    <n v="2"/>
    <x v="2"/>
    <x v="50"/>
    <n v="5540"/>
    <s v="00099021001"/>
    <s v="De: 00015010001 A:00099021001 Transferencia de recursos a solicitud del Ministerio de Gobierno mediante nota CITE: MG/DGAA/UF/T/N° 119/2025 (operación bimonetaria) por concepto de Distribuciones correspondiente a DIRCABI en aplicación a la"/>
    <m/>
    <m/>
    <m/>
    <m/>
    <n v="0"/>
    <n v="5425.91"/>
    <n v="0"/>
    <n v="37221.742599999998"/>
    <n v="37221.742599999998"/>
    <m/>
  </r>
  <r>
    <x v="2"/>
    <n v="2"/>
    <x v="2"/>
    <x v="50"/>
    <n v="5542"/>
    <s v="00099021001"/>
    <s v="De: 00015010001 A:00099021001 Transferencia de recursos a solicitud del Ministerio de Gobierno mediante nota CITE: MG/DGAA/UF/T/N° 119/2025 (operación bimonetaria) por concepto de Distribuciones correspondiente al Ministerio Público en apl"/>
    <m/>
    <m/>
    <m/>
    <m/>
    <n v="0"/>
    <n v="4069.43"/>
    <n v="0"/>
    <n v="27916.289799999999"/>
    <n v="27916.289799999999"/>
    <m/>
  </r>
  <r>
    <x v="2"/>
    <n v="2"/>
    <x v="2"/>
    <x v="50"/>
    <n v="5549"/>
    <s v="00099021001"/>
    <s v="De: 00015010001 A:00099021001 Transferencia de recursos a solicitud del Ministerio de Gobierno mediante nota CITE: MG/DGAA/UF/T/N° 118/2025 (operación bimonetaria) por concepto de Distribuciones correspondiente a DIPREVCON en aplicación a"/>
    <m/>
    <m/>
    <m/>
    <m/>
    <n v="0"/>
    <n v="31402.07"/>
    <n v="0"/>
    <n v="215418.20020000002"/>
    <n v="215418.20020000002"/>
    <m/>
  </r>
  <r>
    <x v="2"/>
    <n v="2"/>
    <x v="2"/>
    <x v="50"/>
    <n v="5551"/>
    <s v="00099021001"/>
    <s v="De: 00015010001 A:00099021001 Transferencia de recursos a solicitud del Ministerio de Gobierno mediante nota CITE: MG/DGAA/UF/T/N° 118/2025 (operación bimonetaria) por concepto de Distribuciones correspondiente a DIRCABI en aplicación a la"/>
    <m/>
    <m/>
    <m/>
    <m/>
    <n v="0"/>
    <n v="9662.18"/>
    <n v="0"/>
    <n v="66282.554799999998"/>
    <n v="66282.554799999998"/>
    <m/>
  </r>
  <r>
    <x v="2"/>
    <n v="2"/>
    <x v="2"/>
    <x v="50"/>
    <n v="5553"/>
    <s v="00099021001"/>
    <s v="De: 00015010001 A:00099021001 Transferencia de recursos a solicitud del Ministerio de Gobierno mediante nota CITE: MG/DGAA/UF/T/N° 118/2025 (operación bimonetaria) por concepto de Distribuciones correspondiente al Ministerio Público en apl"/>
    <m/>
    <m/>
    <m/>
    <m/>
    <n v="0"/>
    <n v="7246.63"/>
    <n v="0"/>
    <n v="49711.881800000003"/>
    <n v="49711.881800000003"/>
    <m/>
  </r>
  <r>
    <x v="2"/>
    <n v="2"/>
    <x v="2"/>
    <x v="50"/>
    <n v="5555"/>
    <s v="00099021001"/>
    <s v="De: 00086107003 A:00099021001 Transferencia de Recursos a solicitud de la UCP-PPCR dependiente del Ministerio de Medio Ambiente y Agua mediante nota CITE: UCP-PPCR-0418-CAR/25 (operación bimonetaria) en el marco del Contrato de Préstamo N°"/>
    <m/>
    <m/>
    <m/>
    <m/>
    <n v="0"/>
    <n v="220000"/>
    <n v="0"/>
    <n v="1509200"/>
    <n v="1509200"/>
    <m/>
  </r>
  <r>
    <x v="2"/>
    <n v="2"/>
    <x v="2"/>
    <x v="50"/>
    <n v="5560"/>
    <s v="00099021001"/>
    <s v="De: 00015010001 A:00099021001 Transferencia de recursos a solicitud del Ministerio de Gobierno mediante nota CITE: MG/DGAA/UF/T/NE/N°117/2025 y ANEXO 1 (operación bimonetaria) por concepto de Distribuciones correspondiente a DIPREVCON se"/>
    <m/>
    <m/>
    <m/>
    <m/>
    <n v="0"/>
    <n v="89569.35"/>
    <n v="0"/>
    <n v="614445.74100000004"/>
    <n v="614445.74100000004"/>
    <m/>
  </r>
  <r>
    <x v="2"/>
    <n v="2"/>
    <x v="2"/>
    <x v="50"/>
    <n v="5562"/>
    <s v="00099021001"/>
    <s v="De: 00015010001 A:00099021001 Transferencia de recursos a solicitud del Ministerio de Gobierno mediante nota CITE: MG/DGAA/UF/T/NE/N°117/2025 y ANEXO 1 (operación bimonetaria) por concepto de Distribuciones correspondiente a DIRCAVI segú"/>
    <m/>
    <m/>
    <m/>
    <m/>
    <n v="0"/>
    <n v="27559.8"/>
    <n v="0"/>
    <n v="189060.228"/>
    <n v="189060.228"/>
    <m/>
  </r>
  <r>
    <x v="2"/>
    <n v="2"/>
    <x v="2"/>
    <x v="50"/>
    <n v="5564"/>
    <s v="00099021001"/>
    <s v="De: 00015010001 A:00099021001 Transferencia de recursos a solicitud del Ministerio de Gobierno mediante nota CITE: MG/DGAA/UF/T/NE/N°117/2025 y ANEXO 1 (operación bimonetaria) por concepto de Distribuciones correspondiente al Ministerio"/>
    <m/>
    <m/>
    <m/>
    <m/>
    <n v="0"/>
    <n v="20669.849999999999"/>
    <n v="0"/>
    <n v="141795.171"/>
    <n v="141795.171"/>
    <m/>
  </r>
  <r>
    <x v="2"/>
    <n v="2"/>
    <x v="2"/>
    <x v="50"/>
    <n v="5567"/>
    <s v="00099021001"/>
    <s v="De: 00046207001 A:00099021001 Transferencia de recursos a solicitud del Programa Apoyo a Poblaciones Vulnerable Afectadas por el Coronavirus II dependiente del Ministerio de Salud y Deportes mediante nota CITE: MSyD/DPCH/PGBID5376/CE/1313/2"/>
    <m/>
    <m/>
    <m/>
    <m/>
    <n v="0"/>
    <n v="469000"/>
    <n v="0"/>
    <n v="3217340"/>
    <n v="3217340"/>
    <m/>
  </r>
  <r>
    <x v="2"/>
    <n v="2"/>
    <x v="2"/>
    <x v="50"/>
    <n v="5569"/>
    <s v="00099021001"/>
    <s v="De: 00081127003 A:00099021001 Transferencia de Recursos a solicitud del Viceministerio de Transportes dependiente del Ministerio de Obras Públicas, Servicios y Vivienda mediante nota CITE: CAR/MOPSV/VMT/DGTA/UTA N°0133/2025 (operación bimo"/>
    <m/>
    <m/>
    <m/>
    <m/>
    <n v="0"/>
    <n v="6777474.1299999999"/>
    <n v="0"/>
    <n v="46493472.531800002"/>
    <n v="46493472.531800002"/>
    <m/>
  </r>
  <r>
    <x v="2"/>
    <n v="2"/>
    <x v="2"/>
    <x v="51"/>
    <n v="5615"/>
    <s v="00099021001"/>
    <s v="De: 00514014308 A:00099021001 Transferencia de recursos a solicitud de la Empresa Nacional de Electricidad dependiente del Ministerio de Hidrocarburos y Energías mediante nota CITE: ENDE-DEEM-10/42-25 (operación bimonetaria) para el Program"/>
    <m/>
    <m/>
    <m/>
    <m/>
    <n v="0"/>
    <n v="12000000"/>
    <n v="0"/>
    <n v="82320000"/>
    <n v="82320000"/>
    <m/>
  </r>
  <r>
    <x v="4"/>
    <n v="1"/>
    <x v="4"/>
    <x v="52"/>
    <n v="5666"/>
    <s v="00015010001"/>
    <s v="De: 00015010001 A:00099021001 Transferencia de recursos a solicitud del Ministerio de Gobierno mediante nota CITE: MG/DGAA/UF/T/N° 121/2025 (operación bimonetaria) por concepto de Gastos de Administración en aplicación a la Ley N° 1358 de"/>
    <m/>
    <m/>
    <m/>
    <m/>
    <n v="80.959999999999994"/>
    <n v="0"/>
    <n v="555.38559999999995"/>
    <n v="0"/>
    <n v="555.38559999999995"/>
    <m/>
  </r>
  <r>
    <x v="4"/>
    <n v="1"/>
    <x v="4"/>
    <x v="52"/>
    <n v="5668"/>
    <s v="00015010001"/>
    <s v="De: 00015010001 A:00099021001 Transferencia de recursos a solicitud del Ministerio de Gobierno mediante nota CITE: MG/DGAA/UF/T/N° 121/2025 (operación bimonetaria) por concepto de Fondo de Devolución en aplicación a la Ley N° 1358 de 6 de"/>
    <m/>
    <m/>
    <m/>
    <m/>
    <n v="125.68"/>
    <n v="0"/>
    <n v="862.16480000000013"/>
    <n v="0"/>
    <n v="862.16480000000013"/>
    <m/>
  </r>
  <r>
    <x v="4"/>
    <n v="1"/>
    <x v="4"/>
    <x v="52"/>
    <n v="5670"/>
    <s v="00015010001"/>
    <s v="De: 00015010001 A:00099021001 Transferencia de recursos a solicitud del Ministerio de Gobierno mediante nota CITE: MG/DGAA/UF/T/N° 121/2025 (operación bimonetaria) por concepto de Distribuciones correspondiente a DIPREVCON en aplicación a"/>
    <m/>
    <m/>
    <m/>
    <m/>
    <n v="1499.54"/>
    <n v="0"/>
    <n v="10286.8444"/>
    <n v="0"/>
    <n v="10286.8444"/>
    <m/>
  </r>
  <r>
    <x v="4"/>
    <n v="1"/>
    <x v="4"/>
    <x v="52"/>
    <n v="5672"/>
    <s v="00015010001"/>
    <s v="De: 00015010001 A:00099021001 Transferencia de recursos a solicitud del Ministerio de Gobierno mediante nota CITE: MG/DGAA/UF/T/N° 121/2025 (operación bimonetaria) por concepto de Distribuciones correspondiente a DIRCABI en aplicación a la"/>
    <m/>
    <m/>
    <m/>
    <m/>
    <n v="461.4"/>
    <n v="0"/>
    <n v="3165.2040000000002"/>
    <n v="0"/>
    <n v="3165.2040000000002"/>
    <m/>
  </r>
  <r>
    <x v="4"/>
    <n v="1"/>
    <x v="4"/>
    <x v="52"/>
    <n v="5674"/>
    <s v="00015010001"/>
    <s v="De: 00015010001 A:00099021001 Transferencia de recursos a solicitud del Ministerio de Gobierno mediante nota CITE: MG/DGAA/UF/T/N° 121/2025 (operación bimonetaria) por concepto de Distribuciones correspondiente al Ministerio Público en apl"/>
    <m/>
    <m/>
    <m/>
    <m/>
    <n v="346.05"/>
    <n v="0"/>
    <n v="2373.9030000000002"/>
    <n v="0"/>
    <n v="2373.9030000000002"/>
    <m/>
  </r>
  <r>
    <x v="4"/>
    <n v="1"/>
    <x v="4"/>
    <x v="52"/>
    <n v="5717"/>
    <s v="00015010001"/>
    <s v="De: 00015010001 A:00099021001 Transferencia de recursos a solicitud del Ministerio de Gobierno mediante nota CITE: MG/DGAA/UF/T/N° 125/2025 (operación bimonetaria) por concepto de Gastos de Administración en aplicación a la Ley N° 1358 de"/>
    <m/>
    <m/>
    <m/>
    <m/>
    <n v="104.45"/>
    <n v="0"/>
    <n v="716.52700000000004"/>
    <n v="0"/>
    <n v="716.52700000000004"/>
    <m/>
  </r>
  <r>
    <x v="4"/>
    <n v="1"/>
    <x v="4"/>
    <x v="52"/>
    <n v="5719"/>
    <s v="00015010001"/>
    <s v="De: 00015010001 A:00099021001 Transferencia de recursos a solicitud del Ministerio de Gobierno mediante nota CITE: MG/DGAA/UF/T/N° 125/2025 (operación bimonetaria) por concepto de Fondo de Devolución en aplicación a la Ley N° 1358 de 6 de"/>
    <m/>
    <m/>
    <m/>
    <m/>
    <n v="913"/>
    <n v="0"/>
    <n v="6263.18"/>
    <n v="0"/>
    <n v="6263.18"/>
    <m/>
  </r>
  <r>
    <x v="4"/>
    <n v="1"/>
    <x v="4"/>
    <x v="52"/>
    <n v="5721"/>
    <s v="00015010001"/>
    <s v="De: 00015010001 A:00099021001 Transferencia de recursos a solicitud del Ministerio de Gobierno mediante nota CITE: MG/DGAA/UF/T/N° 125/2025 (operación bimonetaria) por concepto de Distribuciones correspondiente a DIPREVCON en aplicación a"/>
    <m/>
    <m/>
    <m/>
    <m/>
    <n v="11207.66"/>
    <n v="0"/>
    <n v="76884.547600000005"/>
    <n v="0"/>
    <n v="76884.547600000005"/>
    <m/>
  </r>
  <r>
    <x v="4"/>
    <n v="1"/>
    <x v="4"/>
    <x v="52"/>
    <n v="5723"/>
    <s v="00015010001"/>
    <s v="De: 00015010001 A:00099021001 Transferencia de recursos a solicitud del Ministerio de Gobierno mediante nota CITE: MG/DGAA/UF/T/N° 125/2025 (operación bimonetaria) por concepto de Distribuciones correspondiente a DIRCABI en aplicación a la"/>
    <m/>
    <m/>
    <m/>
    <m/>
    <n v="3448.51"/>
    <n v="0"/>
    <n v="23656.778600000001"/>
    <n v="0"/>
    <n v="23656.778600000001"/>
    <m/>
  </r>
  <r>
    <x v="4"/>
    <n v="1"/>
    <x v="4"/>
    <x v="52"/>
    <n v="5725"/>
    <s v="00015010001"/>
    <s v="De: 00015010001 A:00099021001 Transferencia de recursos a solicitud del Ministerio de Gobierno mediante nota CITE: MG/DGAA/UF/T/N° 125/2025 (operación bimonetaria) por concepto de Distribuciones correspondiente al Ministerio Público en apl"/>
    <m/>
    <m/>
    <m/>
    <m/>
    <n v="2586.38"/>
    <n v="0"/>
    <n v="17742.566800000001"/>
    <n v="0"/>
    <n v="17742.566800000001"/>
    <m/>
  </r>
  <r>
    <x v="2"/>
    <n v="2"/>
    <x v="2"/>
    <x v="52"/>
    <n v="5666"/>
    <s v="00099021001"/>
    <s v="De: 00015010001 A:00099021001 Transferencia de recursos a solicitud del Ministerio de Gobierno mediante nota CITE: MG/DGAA/UF/T/N° 121/2025 (operación bimonetaria) por concepto de Gastos de Administración en aplicación a la Ley N° 1358 de"/>
    <m/>
    <m/>
    <m/>
    <m/>
    <n v="0"/>
    <n v="80.959999999999994"/>
    <n v="0"/>
    <n v="555.38559999999995"/>
    <n v="555.38559999999995"/>
    <m/>
  </r>
  <r>
    <x v="2"/>
    <n v="2"/>
    <x v="2"/>
    <x v="52"/>
    <n v="5668"/>
    <s v="00099021001"/>
    <s v="De: 00015010001 A:00099021001 Transferencia de recursos a solicitud del Ministerio de Gobierno mediante nota CITE: MG/DGAA/UF/T/N° 121/2025 (operación bimonetaria) por concepto de Fondo de Devolución en aplicación a la Ley N° 1358 de 6 de"/>
    <m/>
    <m/>
    <m/>
    <m/>
    <n v="0"/>
    <n v="125.68"/>
    <n v="0"/>
    <n v="862.16480000000013"/>
    <n v="862.16480000000013"/>
    <m/>
  </r>
  <r>
    <x v="2"/>
    <n v="2"/>
    <x v="2"/>
    <x v="52"/>
    <n v="5670"/>
    <s v="00099021001"/>
    <s v="De: 00015010001 A:00099021001 Transferencia de recursos a solicitud del Ministerio de Gobierno mediante nota CITE: MG/DGAA/UF/T/N° 121/2025 (operación bimonetaria) por concepto de Distribuciones correspondiente a DIPREVCON en aplicación a"/>
    <m/>
    <m/>
    <m/>
    <m/>
    <n v="0"/>
    <n v="1499.54"/>
    <n v="0"/>
    <n v="10286.8444"/>
    <n v="10286.8444"/>
    <m/>
  </r>
  <r>
    <x v="2"/>
    <n v="2"/>
    <x v="2"/>
    <x v="52"/>
    <n v="5672"/>
    <s v="00099021001"/>
    <s v="De: 00015010001 A:00099021001 Transferencia de recursos a solicitud del Ministerio de Gobierno mediante nota CITE: MG/DGAA/UF/T/N° 121/2025 (operación bimonetaria) por concepto de Distribuciones correspondiente a DIRCABI en aplicación a la"/>
    <m/>
    <m/>
    <m/>
    <m/>
    <n v="0"/>
    <n v="461.4"/>
    <n v="0"/>
    <n v="3165.2040000000002"/>
    <n v="3165.2040000000002"/>
    <m/>
  </r>
  <r>
    <x v="2"/>
    <n v="2"/>
    <x v="2"/>
    <x v="52"/>
    <n v="5674"/>
    <s v="00099021001"/>
    <s v="De: 00015010001 A:00099021001 Transferencia de recursos a solicitud del Ministerio de Gobierno mediante nota CITE: MG/DGAA/UF/T/N° 121/2025 (operación bimonetaria) por concepto de Distribuciones correspondiente al Ministerio Público en apl"/>
    <m/>
    <m/>
    <m/>
    <m/>
    <n v="0"/>
    <n v="346.05"/>
    <n v="0"/>
    <n v="2373.9030000000002"/>
    <n v="2373.9030000000002"/>
    <m/>
  </r>
  <r>
    <x v="2"/>
    <n v="2"/>
    <x v="2"/>
    <x v="52"/>
    <n v="5717"/>
    <s v="00099021001"/>
    <s v="De: 00015010001 A:00099021001 Transferencia de recursos a solicitud del Ministerio de Gobierno mediante nota CITE: MG/DGAA/UF/T/N° 125/2025 (operación bimonetaria) por concepto de Gastos de Administración en aplicación a la Ley N° 1358 de"/>
    <m/>
    <m/>
    <m/>
    <m/>
    <n v="0"/>
    <n v="104.45"/>
    <n v="0"/>
    <n v="716.52700000000004"/>
    <n v="716.52700000000004"/>
    <m/>
  </r>
  <r>
    <x v="2"/>
    <n v="2"/>
    <x v="2"/>
    <x v="52"/>
    <n v="5719"/>
    <s v="00099021001"/>
    <s v="De: 00015010001 A:00099021001 Transferencia de recursos a solicitud del Ministerio de Gobierno mediante nota CITE: MG/DGAA/UF/T/N° 125/2025 (operación bimonetaria) por concepto de Fondo de Devolución en aplicación a la Ley N° 1358 de 6 de"/>
    <m/>
    <m/>
    <m/>
    <m/>
    <n v="0"/>
    <n v="913"/>
    <n v="0"/>
    <n v="6263.18"/>
    <n v="6263.18"/>
    <m/>
  </r>
  <r>
    <x v="2"/>
    <n v="2"/>
    <x v="2"/>
    <x v="52"/>
    <n v="5721"/>
    <s v="00099021001"/>
    <s v="De: 00015010001 A:00099021001 Transferencia de recursos a solicitud del Ministerio de Gobierno mediante nota CITE: MG/DGAA/UF/T/N° 125/2025 (operación bimonetaria) por concepto de Distribuciones correspondiente a DIPREVCON en aplicación a"/>
    <m/>
    <m/>
    <m/>
    <m/>
    <n v="0"/>
    <n v="11207.66"/>
    <n v="0"/>
    <n v="76884.547600000005"/>
    <n v="76884.547600000005"/>
    <m/>
  </r>
  <r>
    <x v="2"/>
    <n v="2"/>
    <x v="2"/>
    <x v="52"/>
    <n v="5723"/>
    <s v="00099021001"/>
    <s v="De: 00015010001 A:00099021001 Transferencia de recursos a solicitud del Ministerio de Gobierno mediante nota CITE: MG/DGAA/UF/T/N° 125/2025 (operación bimonetaria) por concepto de Distribuciones correspondiente a DIRCABI en aplicación a la"/>
    <m/>
    <m/>
    <m/>
    <m/>
    <n v="0"/>
    <n v="3448.51"/>
    <n v="0"/>
    <n v="23656.778600000001"/>
    <n v="23656.778600000001"/>
    <m/>
  </r>
  <r>
    <x v="2"/>
    <n v="2"/>
    <x v="2"/>
    <x v="52"/>
    <n v="5725"/>
    <s v="00099021001"/>
    <s v="De: 00015010001 A:00099021001 Transferencia de recursos a solicitud del Ministerio de Gobierno mediante nota CITE: MG/DGAA/UF/T/N° 125/2025 (operación bimonetaria) por concepto de Distribuciones correspondiente al Ministerio Público en apl"/>
    <m/>
    <m/>
    <m/>
    <m/>
    <n v="0"/>
    <n v="2586.38"/>
    <n v="0"/>
    <n v="17742.566800000001"/>
    <n v="17742.566800000001"/>
    <m/>
  </r>
  <r>
    <x v="2"/>
    <n v="2"/>
    <x v="2"/>
    <x v="53"/>
    <n v="5755"/>
    <s v="00099021001"/>
    <s v="De: 00086018031 A:00099021001 Transferencia de recursos a solicitud del Viceministerio de Medio Biodiversidad, Cambios Climáticos y de Gestión y Desarrollo Forestal dependiente del Ministerio de Medio Ambiente y Agua o mediante nota CITE: M"/>
    <m/>
    <m/>
    <m/>
    <m/>
    <n v="0"/>
    <n v="100000"/>
    <n v="0"/>
    <n v="686000"/>
    <n v="686000"/>
    <m/>
  </r>
  <r>
    <x v="5"/>
    <n v="1"/>
    <x v="5"/>
    <x v="54"/>
    <n v="5766"/>
    <s v="00291014367"/>
    <s v="De: 00291014367 A:00099021001 Transferencia de recursos a solicitud de la Administradora Boliviana de Carreteras mediante nota CITE: ABC/GNA/SAF/ATE/2025-2089 (operación bimonetaria) para realizar el pago a los beneficiarios (T.C. 6.86) HR"/>
    <m/>
    <m/>
    <m/>
    <m/>
    <n v="100000"/>
    <n v="0"/>
    <n v="686000"/>
    <n v="0"/>
    <n v="686000"/>
    <m/>
  </r>
  <r>
    <x v="5"/>
    <n v="8"/>
    <x v="5"/>
    <x v="54"/>
    <n v="5768"/>
    <s v="00291084302"/>
    <s v="De: 00291084302 A:00099021001 Transferencia de recursos a solicitud de la Administradora Boliviana de Carreteras mediante nota CITE: ABC/GNA/SAF/ATE/2025-2089 (operación bimonetaria) para realizar el pago a los beneficiarios (T.C. 6.86) HR"/>
    <m/>
    <m/>
    <m/>
    <m/>
    <n v="1900000"/>
    <n v="0"/>
    <n v="13034000"/>
    <n v="0"/>
    <n v="13034000"/>
    <m/>
  </r>
  <r>
    <x v="5"/>
    <n v="1"/>
    <x v="5"/>
    <x v="54"/>
    <n v="5770"/>
    <s v="00291014362"/>
    <s v="De: 00291014362 A:00099021001 Transferencia de recursos a solicitud de la Administradora Boliviana de Carreteras mediante nota CITE: ABC/GNA/SAF/ATE/2025-2089 (operación bimonetaria) para realizar el pago a los beneficiarios (T.C. 6.86) HR"/>
    <m/>
    <m/>
    <m/>
    <m/>
    <n v="700000"/>
    <n v="0"/>
    <n v="4802000"/>
    <n v="0"/>
    <n v="4802000"/>
    <m/>
  </r>
  <r>
    <x v="2"/>
    <n v="2"/>
    <x v="2"/>
    <x v="54"/>
    <n v="5766"/>
    <s v="00099021001"/>
    <s v="De: 00291014367 A:00099021001 Transferencia de recursos a solicitud de la Administradora Boliviana de Carreteras mediante nota CITE: ABC/GNA/SAF/ATE/2025-2089 (operación bimonetaria) para realizar el pago a los beneficiarios (T.C. 6.86) HR"/>
    <m/>
    <m/>
    <m/>
    <m/>
    <n v="0"/>
    <n v="100000"/>
    <n v="0"/>
    <n v="686000"/>
    <n v="686000"/>
    <m/>
  </r>
  <r>
    <x v="2"/>
    <n v="2"/>
    <x v="2"/>
    <x v="54"/>
    <n v="5768"/>
    <s v="00099021001"/>
    <s v="De: 00291084302 A:00099021001 Transferencia de recursos a solicitud de la Administradora Boliviana de Carreteras mediante nota CITE: ABC/GNA/SAF/ATE/2025-2089 (operación bimonetaria) para realizar el pago a los beneficiarios (T.C. 6.86) HR"/>
    <m/>
    <m/>
    <m/>
    <m/>
    <n v="0"/>
    <n v="1900000"/>
    <n v="0"/>
    <n v="13034000"/>
    <n v="13034000"/>
    <m/>
  </r>
  <r>
    <x v="2"/>
    <n v="2"/>
    <x v="2"/>
    <x v="54"/>
    <n v="5770"/>
    <s v="00099021001"/>
    <s v="De: 00291014362 A:00099021001 Transferencia de recursos a solicitud de la Administradora Boliviana de Carreteras mediante nota CITE: ABC/GNA/SAF/ATE/2025-2089 (operación bimonetaria) para realizar el pago a los beneficiarios (T.C. 6.86) HR"/>
    <m/>
    <m/>
    <m/>
    <m/>
    <n v="0"/>
    <n v="700000"/>
    <n v="0"/>
    <n v="4802000"/>
    <n v="4802000"/>
    <m/>
  </r>
  <r>
    <x v="3"/>
    <n v="4"/>
    <x v="3"/>
    <x v="54"/>
    <n v="5772"/>
    <s v="00066047004"/>
    <s v="De: 00066047004 A:00099021001 Transferencia de recursos a solicitud del Ministerio de Planificación del Desarrollo mediante nota CITE: MPD/VIPFE/DGPP/UP-NE 1923/2025 (Operaciones Bimonetaria) destinados al financiamiento de Estudios de Dise"/>
    <m/>
    <m/>
    <m/>
    <m/>
    <n v="125000"/>
    <n v="0"/>
    <n v="857500"/>
    <n v="0"/>
    <n v="857500"/>
    <m/>
  </r>
  <r>
    <x v="2"/>
    <n v="2"/>
    <x v="2"/>
    <x v="54"/>
    <n v="5772"/>
    <s v="00099021001"/>
    <s v="De: 00066047004 A:00099021001 Transferencia de recursos a solicitud del Ministerio de Planificación del Desarrollo mediante nota CITE: MPD/VIPFE/DGPP/UP-NE 1923/2025 (Operaciones Bimonetaria) destinados al financiamiento de Estudios de Dise"/>
    <m/>
    <m/>
    <m/>
    <m/>
    <n v="0"/>
    <n v="125000"/>
    <n v="0"/>
    <n v="857500"/>
    <n v="857500"/>
    <m/>
  </r>
  <r>
    <x v="4"/>
    <n v="1"/>
    <x v="4"/>
    <x v="55"/>
    <n v="5802"/>
    <s v="00015010001"/>
    <s v="De: 00015010001 A:00099021001 Transferencia de recursos a solicitud del Ministerio de Gobierno mediante nota CITE: MG/DGAA/UF/T/N° 126/2025 (operación bimonetaria) por concepto de Distribuciones correspondiente a Gastos de Administración en"/>
    <m/>
    <m/>
    <m/>
    <m/>
    <n v="20.239999999999998"/>
    <n v="0"/>
    <n v="138.84639999999999"/>
    <n v="0"/>
    <n v="138.84639999999999"/>
    <m/>
  </r>
  <r>
    <x v="4"/>
    <n v="1"/>
    <x v="4"/>
    <x v="55"/>
    <n v="5804"/>
    <s v="00015010001"/>
    <s v="De: 00015010001 A:00099021001 Transferencia de recursos a solicitud del Ministerio de Gobierno mediante nota CITE: MG/DGAA/UF/T/N° 126/2025 (operación bimonetaria) por concepto de Fondo de Devolución en aplicación a la Ley N° 1358 de 6 de e"/>
    <m/>
    <m/>
    <m/>
    <m/>
    <n v="15.06"/>
    <n v="0"/>
    <n v="103.31160000000001"/>
    <n v="0"/>
    <n v="103.31160000000001"/>
    <m/>
  </r>
  <r>
    <x v="4"/>
    <n v="1"/>
    <x v="4"/>
    <x v="55"/>
    <n v="5806"/>
    <s v="00015010001"/>
    <s v="De: 00015010001 A:00099021001 Transferencia de recursos a solicitud del Ministerio de Gobierno mediante nota CITE: MG/DGAA/UF/T/N° 126/2025 (operación bimonetariá) por concepto de Distribuciones correspondiente a DIPREVCON en aplicación a l"/>
    <m/>
    <m/>
    <m/>
    <m/>
    <n v="172.89"/>
    <n v="0"/>
    <n v="1186.0254"/>
    <n v="0"/>
    <n v="1186.0254"/>
    <m/>
  </r>
  <r>
    <x v="4"/>
    <n v="1"/>
    <x v="4"/>
    <x v="55"/>
    <n v="5808"/>
    <s v="00015010001"/>
    <s v="De: 00015010001 A:00099021001 Transferencia de recursos a solicitud del Ministerio de Gobierno medíante nota CITE: MG/DGAA/UF/T/N° 126/2025 (operación monetaria) por concepto de Distribuciones correspondiente a DIRCABI en aplicación a la Le"/>
    <m/>
    <m/>
    <m/>
    <m/>
    <n v="53.2"/>
    <n v="0"/>
    <n v="364.95200000000006"/>
    <n v="0"/>
    <n v="364.95200000000006"/>
    <m/>
  </r>
  <r>
    <x v="4"/>
    <n v="1"/>
    <x v="4"/>
    <x v="55"/>
    <n v="5810"/>
    <s v="00015010001"/>
    <s v="De: 00015010001 A:00099021001 Transferencia de recursos a solicitud del Ministerio de Gobierno mediante nota CITE: MG/DGAA/UF/T/N° 126/2025 (operación bimonetaria) por concepto de Distribucion correspondiente al Ministerio Publico en aplica"/>
    <m/>
    <m/>
    <m/>
    <m/>
    <n v="39.9"/>
    <n v="0"/>
    <n v="273.714"/>
    <n v="0"/>
    <n v="273.714"/>
    <m/>
  </r>
  <r>
    <x v="2"/>
    <n v="2"/>
    <x v="2"/>
    <x v="55"/>
    <n v="5802"/>
    <s v="00099021001"/>
    <s v="De: 00015010001 A:00099021001 Transferencia de recursos a solicitud del Ministerio de Gobierno mediante nota CITE: MG/DGAA/UF/T/N° 126/2025 (operación bimonetaria) por concepto de Distribuciones correspondiente a Gastos de Administración en"/>
    <m/>
    <m/>
    <m/>
    <m/>
    <n v="0"/>
    <n v="20.239999999999998"/>
    <n v="0"/>
    <n v="138.84639999999999"/>
    <n v="138.84639999999999"/>
    <m/>
  </r>
  <r>
    <x v="2"/>
    <n v="2"/>
    <x v="2"/>
    <x v="55"/>
    <n v="5804"/>
    <s v="00099021001"/>
    <s v="De: 00015010001 A:00099021001 Transferencia de recursos a solicitud del Ministerio de Gobierno mediante nota CITE: MG/DGAA/UF/T/N° 126/2025 (operación bimonetaria) por concepto de Fondo de Devolución en aplicación a la Ley N° 1358 de 6 de e"/>
    <m/>
    <m/>
    <m/>
    <m/>
    <n v="0"/>
    <n v="15.06"/>
    <n v="0"/>
    <n v="103.31160000000001"/>
    <n v="103.31160000000001"/>
    <m/>
  </r>
  <r>
    <x v="2"/>
    <n v="2"/>
    <x v="2"/>
    <x v="55"/>
    <n v="5806"/>
    <s v="00099021001"/>
    <s v="De: 00015010001 A:00099021001 Transferencia de recursos a solicitud del Ministerio de Gobierno mediante nota CITE: MG/DGAA/UF/T/N° 126/2025 (operación bimonetariá) por concepto de Distribuciones correspondiente a DIPREVCON en aplicación a l"/>
    <m/>
    <m/>
    <m/>
    <m/>
    <n v="0"/>
    <n v="172.89"/>
    <n v="0"/>
    <n v="1186.0254"/>
    <n v="1186.0254"/>
    <m/>
  </r>
  <r>
    <x v="2"/>
    <n v="2"/>
    <x v="2"/>
    <x v="55"/>
    <n v="5808"/>
    <s v="00099021001"/>
    <s v="De: 00015010001 A:00099021001 Transferencia de recursos a solicitud del Ministerio de Gobierno medíante nota CITE: MG/DGAA/UF/T/N° 126/2025 (operación monetaria) por concepto de Distribuciones correspondiente a DIRCABI en aplicación a la Le"/>
    <m/>
    <m/>
    <m/>
    <m/>
    <n v="0"/>
    <n v="53.2"/>
    <n v="0"/>
    <n v="364.95200000000006"/>
    <n v="364.95200000000006"/>
    <m/>
  </r>
  <r>
    <x v="2"/>
    <n v="2"/>
    <x v="2"/>
    <x v="55"/>
    <n v="5810"/>
    <s v="00099021001"/>
    <s v="De: 00015010001 A:00099021001 Transferencia de recursos a solicitud del Ministerio de Gobierno mediante nota CITE: MG/DGAA/UF/T/N° 126/2025 (operación bimonetaria) por concepto de Distribucion correspondiente al Ministerio Publico en aplica"/>
    <m/>
    <m/>
    <m/>
    <m/>
    <n v="0"/>
    <n v="39.9"/>
    <n v="0"/>
    <n v="273.714"/>
    <n v="273.714"/>
    <m/>
  </r>
  <r>
    <x v="4"/>
    <n v="1"/>
    <x v="4"/>
    <x v="56"/>
    <n v="5857"/>
    <s v="00015010001"/>
    <s v="De: 00015010001 A:00099021001 Transferencia de recursos a solicitud del Ministerio de Gobierno mediante nota CITE: MG/DGAA/UF/T/N° 127/2025 (operación bimonetaria) por concepto de Descuento por Gastos Administrativos de la Venta de Acetato"/>
    <m/>
    <m/>
    <m/>
    <m/>
    <n v="1008.49"/>
    <n v="0"/>
    <n v="6918.2414000000008"/>
    <n v="0"/>
    <n v="6918.2414000000008"/>
    <m/>
  </r>
  <r>
    <x v="2"/>
    <n v="2"/>
    <x v="2"/>
    <x v="56"/>
    <n v="5857"/>
    <s v="00099021001"/>
    <s v="De: 00015010001 A:00099021001 Transferencia de recursos a solicitud del Ministerio de Gobierno mediante nota CITE: MG/DGAA/UF/T/N° 127/2025 (operación bimonetaria) por concepto de Descuento por Gastos Administrativos de la Venta de Acetato"/>
    <m/>
    <m/>
    <m/>
    <m/>
    <n v="0"/>
    <n v="1008.49"/>
    <n v="0"/>
    <n v="6918.2414000000008"/>
    <n v="6918.2414000000008"/>
    <m/>
  </r>
  <r>
    <x v="5"/>
    <n v="1"/>
    <x v="5"/>
    <x v="57"/>
    <n v="5890"/>
    <s v="00291014344"/>
    <s v="De: 00291014344 A:00099021001 Transferencia de recursos a solicitud de la Administradora Boliviana de Carreteras mediante CITE: ABC/GNA/SAF/ATE/2025-2138 (operación bimonetaria), para pagos a beneficiarios (TC 6,86) H.R 2025-47198-R."/>
    <m/>
    <m/>
    <m/>
    <m/>
    <n v="2419352.81"/>
    <n v="0"/>
    <n v="16596760.276600001"/>
    <n v="0"/>
    <n v="16596760.276600001"/>
    <m/>
  </r>
  <r>
    <x v="5"/>
    <n v="1"/>
    <x v="5"/>
    <x v="57"/>
    <n v="5892"/>
    <s v="00291014358"/>
    <s v="De: 00291014358 A:00099021001 Transferencia de recursos a solicitud de la Administradora Boliviana de Carreteras mediante CITE: ABC/GNA/SAF/ATE/2025-2138 (operación bimonetaria), para pagos a beneficiarios (TC 6,86) H.R 2025-47198-R."/>
    <m/>
    <m/>
    <m/>
    <m/>
    <n v="1070000"/>
    <n v="0"/>
    <n v="7340200"/>
    <n v="0"/>
    <n v="7340200"/>
    <m/>
  </r>
  <r>
    <x v="5"/>
    <n v="1"/>
    <x v="5"/>
    <x v="57"/>
    <n v="5894"/>
    <s v="00291014362"/>
    <s v="De: 00291014362 A:00099021001 Transferencia de recursos a solicitud de la Administradora Boliviana de Carreteras mediante CITE: ABC/GNA/SAF/ATE/2025-2138 (operación bimonetaria), para pagos a beneficiarios (TC 6,86) H.R 2025-47198-R."/>
    <m/>
    <m/>
    <m/>
    <m/>
    <n v="500000"/>
    <n v="0"/>
    <n v="3430000"/>
    <n v="0"/>
    <n v="3430000"/>
    <m/>
  </r>
  <r>
    <x v="5"/>
    <n v="2"/>
    <x v="5"/>
    <x v="57"/>
    <n v="5896"/>
    <s v="00291024301"/>
    <s v="De: 00291024301 A:00099021001 Transferencia de recursos a solicitud de la Administradora Boliviana de Carreteras mediante CITE: ABC/GNA/SAF/ATE/2025-2138 (operación bimonetaria), para pagos a beneficiarios (TC 6,86) H.R 2025-47198-R."/>
    <m/>
    <m/>
    <m/>
    <m/>
    <n v="38350"/>
    <n v="0"/>
    <n v="263081"/>
    <n v="0"/>
    <n v="263081"/>
    <m/>
  </r>
  <r>
    <x v="9"/>
    <n v="1"/>
    <x v="9"/>
    <x v="57"/>
    <n v="5910"/>
    <s v="00117012001"/>
    <s v="De: 00117012001 A:00099021001 Transferencia de recursos a solicitud de la Dirección General de Aeronáutica Civil mediante nota CITE: DGAC/DAF/ FIN-NE-236 DGAC-29840/2024 (operación bimonetaria) por concepto de recursos depositados por la IA"/>
    <m/>
    <m/>
    <m/>
    <m/>
    <n v="248034.55"/>
    <n v="0"/>
    <n v="1701517.013"/>
    <n v="0"/>
    <n v="1701517.013"/>
    <m/>
  </r>
  <r>
    <x v="10"/>
    <n v="1"/>
    <x v="10"/>
    <x v="57"/>
    <n v="5912"/>
    <s v="00383012002"/>
    <s v="De: 00383012002 A:00099021001 Transferencia de Recursos a solicitud de la Agencia Boliviana de Correos dependiente del Ministerio de Obras Públicas, Servicios y Vivienda mediante nota CITE: AGBC-AGBC/DAF/TFC-CPRV-0164-CAR/2025 (operación bi"/>
    <m/>
    <m/>
    <m/>
    <m/>
    <n v="1097.5"/>
    <n v="0"/>
    <n v="7528.85"/>
    <n v="0"/>
    <n v="7528.85"/>
    <m/>
  </r>
  <r>
    <x v="7"/>
    <n v="5"/>
    <x v="7"/>
    <x v="57"/>
    <n v="5917"/>
    <s v="00206054301"/>
    <s v="De: 00206054301 A:00099021001 Transferencia de recursos a solicitud del Instituto Nacional de Estadística mediante nota CITE: INE-PFSEEPB-UEP-JNAP-TES N°3071/2025 (operación bimonetaria), para el Programa de Fortalecimiento del Sistema Esta"/>
    <m/>
    <m/>
    <m/>
    <m/>
    <n v="3000000"/>
    <n v="0"/>
    <n v="20580000"/>
    <n v="0"/>
    <n v="20580000"/>
    <m/>
  </r>
  <r>
    <x v="2"/>
    <n v="2"/>
    <x v="2"/>
    <x v="57"/>
    <n v="5890"/>
    <s v="00099021001"/>
    <s v="De: 00291014344 A:00099021001 Transferencia de recursos a solicitud de la Administradora Boliviana de Carreteras mediante CITE: ABC/GNA/SAF/ATE/2025-2138 (operación bimonetaria), para pagos a beneficiarios (TC 6,86) H.R 2025-47198-R."/>
    <m/>
    <m/>
    <m/>
    <m/>
    <n v="0"/>
    <n v="2419352.81"/>
    <n v="0"/>
    <n v="16596760.276600001"/>
    <n v="16596760.276600001"/>
    <m/>
  </r>
  <r>
    <x v="2"/>
    <n v="2"/>
    <x v="2"/>
    <x v="57"/>
    <n v="5892"/>
    <s v="00099021001"/>
    <s v="De: 00291014358 A:00099021001 Transferencia de recursos a solicitud de la Administradora Boliviana de Carreteras mediante CITE: ABC/GNA/SAF/ATE/2025-2138 (operación bimonetaria), para pagos a beneficiarios (TC 6,86) H.R 2025-47198-R."/>
    <m/>
    <m/>
    <m/>
    <m/>
    <n v="0"/>
    <n v="1070000"/>
    <n v="0"/>
    <n v="7340200"/>
    <n v="7340200"/>
    <m/>
  </r>
  <r>
    <x v="2"/>
    <n v="2"/>
    <x v="2"/>
    <x v="57"/>
    <n v="5894"/>
    <s v="00099021001"/>
    <s v="De: 00291014362 A:00099021001 Transferencia de recursos a solicitud de la Administradora Boliviana de Carreteras mediante CITE: ABC/GNA/SAF/ATE/2025-2138 (operación bimonetaria), para pagos a beneficiarios (TC 6,86) H.R 2025-47198-R."/>
    <m/>
    <m/>
    <m/>
    <m/>
    <n v="0"/>
    <n v="500000"/>
    <n v="0"/>
    <n v="3430000"/>
    <n v="3430000"/>
    <m/>
  </r>
  <r>
    <x v="2"/>
    <n v="2"/>
    <x v="2"/>
    <x v="57"/>
    <n v="5896"/>
    <s v="00099021001"/>
    <s v="De: 00291024301 A:00099021001 Transferencia de recursos a solicitud de la Administradora Boliviana de Carreteras mediante CITE: ABC/GNA/SAF/ATE/2025-2138 (operación bimonetaria), para pagos a beneficiarios (TC 6,86) H.R 2025-47198-R."/>
    <m/>
    <m/>
    <m/>
    <m/>
    <n v="0"/>
    <n v="38350"/>
    <n v="0"/>
    <n v="263081"/>
    <n v="263081"/>
    <m/>
  </r>
  <r>
    <x v="2"/>
    <n v="2"/>
    <x v="2"/>
    <x v="57"/>
    <n v="5910"/>
    <s v="00099021001"/>
    <s v="De: 00117012001 A:00099021001 Transferencia de recursos a solicitud de la Dirección General de Aeronáutica Civil mediante nota CITE: DGAC/DAF/ FIN-NE-236 DGAC-29840/2024 (operación bimonetaria) por concepto de recursos depositados por la IA"/>
    <m/>
    <m/>
    <m/>
    <m/>
    <n v="0"/>
    <n v="248034.55"/>
    <n v="0"/>
    <n v="1701517.013"/>
    <n v="1701517.013"/>
    <m/>
  </r>
  <r>
    <x v="2"/>
    <n v="2"/>
    <x v="2"/>
    <x v="57"/>
    <n v="5912"/>
    <s v="00099021001"/>
    <s v="De: 00383012002 A:00099021001 Transferencia de Recursos a solicitud de la Agencia Boliviana de Correos dependiente del Ministerio de Obras Públicas, Servicios y Vivienda mediante nota CITE: AGBC-AGBC/DAF/TFC-CPRV-0164-CAR/2025 (operación bi"/>
    <m/>
    <m/>
    <m/>
    <m/>
    <n v="0"/>
    <n v="1097.5"/>
    <n v="0"/>
    <n v="7528.85"/>
    <n v="7528.85"/>
    <m/>
  </r>
  <r>
    <x v="2"/>
    <n v="2"/>
    <x v="2"/>
    <x v="57"/>
    <n v="5914"/>
    <s v="00099021001"/>
    <s v="De: 00348018001 A:00099021001 Transferencia de Recursos a solicitud de la Autoridad Plurinacional de la Madre Tierra dependiente del Ministerio de Medio Ambiente y Agua mediante nota CITE: APMT/DAF/CAR/0332/25 (operación bimonetaria) para"/>
    <m/>
    <m/>
    <m/>
    <m/>
    <n v="0"/>
    <n v="14650.25"/>
    <n v="0"/>
    <n v="100500.71500000001"/>
    <n v="100500.71500000001"/>
    <m/>
  </r>
  <r>
    <x v="2"/>
    <n v="2"/>
    <x v="2"/>
    <x v="57"/>
    <n v="5917"/>
    <s v="00099021001"/>
    <s v="De: 00206054301 A:00099021001 Transferencia de recursos a solicitud del Instituto Nacional de Estadística mediante nota CITE: INE-PFSEEPB-UEP-JNAP-TES N°3071/2025 (operación bimonetaria), para el Programa de Fortalecimiento del Sistema Esta"/>
    <m/>
    <m/>
    <m/>
    <m/>
    <n v="0"/>
    <n v="3000000"/>
    <n v="0"/>
    <n v="20580000"/>
    <n v="20580000"/>
    <m/>
  </r>
  <r>
    <x v="4"/>
    <n v="1"/>
    <x v="4"/>
    <x v="57"/>
    <n v="5901"/>
    <s v="00015010001"/>
    <s v="De: 00015010001 A:00099021001 Transferencia de recursos a solicitud del Ministerio de Gobierno mediante nota CITE: MG/DGAA/UF/T/N° 133/2025 (operación bimonetaria) por concepto de Fondo de Devolución en aplicación a la Ley N° 1358 de 6 de e"/>
    <m/>
    <m/>
    <m/>
    <m/>
    <n v="18.899999999999999"/>
    <n v="0"/>
    <n v="129.654"/>
    <n v="0"/>
    <n v="129.654"/>
    <m/>
  </r>
  <r>
    <x v="4"/>
    <n v="1"/>
    <x v="4"/>
    <x v="57"/>
    <n v="5903"/>
    <s v="00015010001"/>
    <s v="De: 00015010001 A:00099021001 Transferencia de recursos a solicitud del Ministerio de Gobierno mediante nota CITE: MG/DGAA/UF/T/N° 133/2025 por concepto de Distribución correspondiente a DIPREVCON en aplicación a la Ley N° 1358 de 6 de ener"/>
    <m/>
    <m/>
    <m/>
    <m/>
    <n v="233.36"/>
    <n v="0"/>
    <n v="1600.8496000000002"/>
    <n v="0"/>
    <n v="1600.8496000000002"/>
    <m/>
  </r>
  <r>
    <x v="4"/>
    <n v="1"/>
    <x v="4"/>
    <x v="57"/>
    <n v="5905"/>
    <s v="00015010001"/>
    <s v="De: 00015010001 A:00099021001 Transferencia de recursos a solicitud del Ministerio de Gobierno mediante nota CITE: MG/DGAA/UF/T/N° 133/2025 por concepto de Distribución correspondiente a DIRCABI en aplicación a la Ley N° 1358 de 6 de enero"/>
    <m/>
    <m/>
    <m/>
    <m/>
    <n v="71.8"/>
    <n v="0"/>
    <n v="492.548"/>
    <n v="0"/>
    <n v="492.548"/>
    <m/>
  </r>
  <r>
    <x v="4"/>
    <n v="1"/>
    <x v="4"/>
    <x v="57"/>
    <n v="5907"/>
    <s v="00015010001"/>
    <s v="De: 00015010001 A:00099021001 Transferencia de recursos a solicitud del Ministerio de Gobierno mediante nota CITE: MG/DGAA/UF/T/N° 133/2025 por concepto de Distribución correspondiente a Ministerio Público en aplicación a la Ley N° 1358 de"/>
    <m/>
    <m/>
    <m/>
    <m/>
    <n v="53.85"/>
    <n v="0"/>
    <n v="369.411"/>
    <n v="0"/>
    <n v="369.411"/>
    <m/>
  </r>
  <r>
    <x v="2"/>
    <n v="2"/>
    <x v="2"/>
    <x v="57"/>
    <n v="5901"/>
    <s v="00099021001"/>
    <s v="De: 00015010001 A:00099021001 Transferencia de recursos a solicitud del Ministerio de Gobierno mediante nota CITE: MG/DGAA/UF/T/N° 133/2025 (operación bimonetaria) por concepto de Fondo de Devolución en aplicación a la Ley N° 1358 de 6 de e"/>
    <m/>
    <m/>
    <m/>
    <m/>
    <n v="0"/>
    <n v="18.899999999999999"/>
    <n v="0"/>
    <n v="129.654"/>
    <n v="129.654"/>
    <m/>
  </r>
  <r>
    <x v="2"/>
    <n v="2"/>
    <x v="2"/>
    <x v="57"/>
    <n v="5903"/>
    <s v="00099021001"/>
    <s v="De: 00015010001 A:00099021001 Transferencia de recursos a solicitud del Ministerio de Gobierno mediante nota CITE: MG/DGAA/UF/T/N° 133/2025 por concepto de Distribución correspondiente a DIPREVCON en aplicación a la Ley N° 1358 de 6 de ener"/>
    <m/>
    <m/>
    <m/>
    <m/>
    <n v="0"/>
    <n v="233.36"/>
    <n v="0"/>
    <n v="1600.8496000000002"/>
    <n v="1600.8496000000002"/>
    <m/>
  </r>
  <r>
    <x v="2"/>
    <n v="2"/>
    <x v="2"/>
    <x v="57"/>
    <n v="5905"/>
    <s v="00099021001"/>
    <s v="De: 00015010001 A:00099021001 Transferencia de recursos a solicitud del Ministerio de Gobierno mediante nota CITE: MG/DGAA/UF/T/N° 133/2025 por concepto de Distribución correspondiente a DIRCABI en aplicación a la Ley N° 1358 de 6 de enero"/>
    <m/>
    <m/>
    <m/>
    <m/>
    <n v="0"/>
    <n v="71.8"/>
    <n v="0"/>
    <n v="492.548"/>
    <n v="492.548"/>
    <m/>
  </r>
  <r>
    <x v="2"/>
    <n v="2"/>
    <x v="2"/>
    <x v="57"/>
    <n v="5907"/>
    <s v="00099021001"/>
    <s v="De: 00015010001 A:00099021001 Transferencia de recursos a solicitud del Ministerio de Gobierno mediante nota CITE: MG/DGAA/UF/T/N° 133/2025 por concepto de Distribución correspondiente a Ministerio Público en aplicación a la Ley N° 1358 de"/>
    <m/>
    <m/>
    <m/>
    <m/>
    <n v="0"/>
    <n v="53.85"/>
    <n v="0"/>
    <n v="369.411"/>
    <n v="369.411"/>
    <m/>
  </r>
  <r>
    <x v="11"/>
    <n v="1"/>
    <x v="11"/>
    <x v="58"/>
    <n v="6009"/>
    <s v="00514014307"/>
    <s v="De: 00514014307 A:00099021001 (Operación bimonetaria), Transferencia de recursos a solicitud de la Empresa Nacional de Electricidad dependiente del Ministerio de Hidrocarburos y Energías mediante nota CITE: ENDE-DEEM-11/21-25, para el cumpl"/>
    <m/>
    <m/>
    <m/>
    <m/>
    <n v="540000"/>
    <n v="0"/>
    <n v="3704400"/>
    <n v="0"/>
    <n v="3704400"/>
    <m/>
  </r>
  <r>
    <x v="2"/>
    <n v="2"/>
    <x v="2"/>
    <x v="58"/>
    <n v="6009"/>
    <s v="00099021001"/>
    <s v="De: 00514014307 A:00099021001 (Operación bimonetaria), Transferencia de recursos a solicitud de la Empresa Nacional de Electricidad dependiente del Ministerio de Hidrocarburos y Energías mediante nota CITE: ENDE-DEEM-11/21-25, para el cumpl"/>
    <m/>
    <m/>
    <m/>
    <m/>
    <n v="0"/>
    <n v="540000"/>
    <n v="0"/>
    <n v="3704400"/>
    <n v="3704400"/>
    <m/>
  </r>
  <r>
    <x v="12"/>
    <n v="4"/>
    <x v="12"/>
    <x v="58"/>
    <n v="6005"/>
    <s v="00086047007"/>
    <s v="De: 00086047007 A:00099021001 (Operación bimonetaria), Transferencia de Recursos a solicitud de la Unidad de Coordinación y Ejecución del Programa Más Inversión para Riego – UCEP MI RIEGO dependiente del Ministerio de Medio Ambiente y Agua"/>
    <m/>
    <m/>
    <m/>
    <m/>
    <n v="353208.68"/>
    <n v="0"/>
    <n v="2423011.5448000003"/>
    <n v="0"/>
    <n v="2423011.5448000003"/>
    <m/>
  </r>
  <r>
    <x v="12"/>
    <n v="10"/>
    <x v="12"/>
    <x v="58"/>
    <n v="6007"/>
    <s v="00086107002"/>
    <s v="De: 00086107002 A:00099021001 (Operación bimonetaria), Transferencia de Recursos a solicitud de la UCP-PPCR dependiente del Ministerio de Medio Ambiente y Agua mediante nota CITE: UCP-PPCR-UADM-2-0003-CAR/25 en el marco del Contrato de Prés"/>
    <m/>
    <m/>
    <m/>
    <m/>
    <n v="5499991.25"/>
    <n v="0"/>
    <n v="37729939.975000001"/>
    <n v="0"/>
    <n v="37729939.975000001"/>
    <m/>
  </r>
  <r>
    <x v="4"/>
    <n v="1"/>
    <x v="4"/>
    <x v="58"/>
    <n v="6017"/>
    <s v="00015010001"/>
    <s v="De: 00015010001 A:00099021001 (Operación bimonetaria) Transferencia de recursos a solicitud del Ministerio de Gobierno mediante nota CITE: MG/DGAA/UF/T/NE/N°140/2025 por concepto de Devolución de dinero caso BN-X-029/21 (TC 6.86) H.R 2025-4"/>
    <m/>
    <m/>
    <m/>
    <m/>
    <n v="71027.12"/>
    <n v="0"/>
    <n v="487246.04320000001"/>
    <n v="0"/>
    <n v="487246.04320000001"/>
    <m/>
  </r>
  <r>
    <x v="2"/>
    <n v="2"/>
    <x v="2"/>
    <x v="58"/>
    <n v="6005"/>
    <s v="00099021001"/>
    <s v="De: 00086047007 A:00099021001 (Operación bimonetaria), Transferencia de Recursos a solicitud de la Unidad de Coordinación y Ejecución del Programa Más Inversión para Riego – UCEP MI RIEGO dependiente del Ministerio de Medio Ambiente y Agua"/>
    <m/>
    <m/>
    <m/>
    <m/>
    <n v="0"/>
    <n v="353208.68"/>
    <n v="0"/>
    <n v="2423011.5448000003"/>
    <n v="2423011.5448000003"/>
    <m/>
  </r>
  <r>
    <x v="2"/>
    <n v="2"/>
    <x v="2"/>
    <x v="58"/>
    <n v="6007"/>
    <s v="00099021001"/>
    <s v="De: 00086107002 A:00099021001 (Operación bimonetaria), Transferencia de Recursos a solicitud de la UCP-PPCR dependiente del Ministerio de Medio Ambiente y Agua mediante nota CITE: UCP-PPCR-UADM-2-0003-CAR/25 en el marco del Contrato de Prés"/>
    <m/>
    <m/>
    <m/>
    <m/>
    <n v="0"/>
    <n v="5499991.25"/>
    <n v="0"/>
    <n v="37729939.975000001"/>
    <n v="37729939.975000001"/>
    <m/>
  </r>
  <r>
    <x v="2"/>
    <n v="2"/>
    <x v="2"/>
    <x v="58"/>
    <n v="6011"/>
    <s v="00099021001"/>
    <s v="De: 00047377001 A:00099021001 (Operación bimonetaria), Transferencia de recursos a solicitud del Ministerio de Desarrollo Rural y Tierras mediante nota CITE: MDRYT/UE-APROCAM/PRCC-AR/00293-2025 destinados para el Programa Construyendo Resil"/>
    <m/>
    <m/>
    <m/>
    <m/>
    <n v="0"/>
    <n v="152590.07999999999"/>
    <n v="0"/>
    <n v="1046767.9488"/>
    <n v="1046767.9488"/>
    <m/>
  </r>
  <r>
    <x v="2"/>
    <n v="2"/>
    <x v="2"/>
    <x v="58"/>
    <n v="6017"/>
    <s v="00099021001"/>
    <s v="De: 00015010001 A:00099021001 (Operación bimonetaria) Transferencia de recursos a solicitud del Ministerio de Gobierno mediante nota CITE: MG/DGAA/UF/T/NE/N°140/2025 por concepto de Devolución de dinero caso BN-X-029/21 (TC 6.86) H.R 2025-4"/>
    <m/>
    <m/>
    <m/>
    <m/>
    <n v="0"/>
    <n v="71027.12"/>
    <n v="0"/>
    <n v="487246.04320000001"/>
    <n v="487246.04320000001"/>
    <m/>
  </r>
  <r>
    <x v="12"/>
    <n v="5"/>
    <x v="12"/>
    <x v="59"/>
    <n v="6100"/>
    <s v="00086057002"/>
    <s v="De: 00086057002 A:00099021001 (Operación bimonetaria) Transferencia de recursos a solicitud de la UCP-PAAP dependiente del Ministerio de Medio Ambiente y Agua mediante nota CITE: UCPPAAP-CAF-2-0035-CAR/25 para el Programa de Gestión Integra"/>
    <m/>
    <m/>
    <m/>
    <m/>
    <n v="270000"/>
    <n v="0"/>
    <n v="1852200"/>
    <n v="0"/>
    <n v="1852200"/>
    <m/>
  </r>
  <r>
    <x v="2"/>
    <n v="2"/>
    <x v="2"/>
    <x v="59"/>
    <n v="6100"/>
    <s v="00099021001"/>
    <s v="De: 00086057002 A:00099021001 (Operación bimonetaria) Transferencia de recursos a solicitud de la UCP-PAAP dependiente del Ministerio de Medio Ambiente y Agua mediante nota CITE: UCPPAAP-CAF-2-0035-CAR/25 para el Programa de Gestión Integra"/>
    <m/>
    <m/>
    <m/>
    <m/>
    <n v="0"/>
    <n v="270000"/>
    <n v="0"/>
    <n v="1852200"/>
    <n v="1852200"/>
    <m/>
  </r>
  <r>
    <x v="13"/>
    <n v="10"/>
    <x v="13"/>
    <x v="60"/>
    <n v="6104"/>
    <s v="00287104323"/>
    <s v="De: 00287104323 A:00099021001 (Operación bimonetaria), Transferencia de recursos a solicitud del Fondo Nacional de Inversión Productiva y Social mediante nota CITE: FPS/GFA/UFI/TES/TRL/0153/2025, para realizar pagos mediante comprobantes C-"/>
    <m/>
    <m/>
    <m/>
    <m/>
    <n v="800000"/>
    <n v="0"/>
    <n v="5488000"/>
    <n v="0"/>
    <n v="5488000"/>
    <m/>
  </r>
  <r>
    <x v="2"/>
    <n v="2"/>
    <x v="2"/>
    <x v="60"/>
    <n v="6104"/>
    <s v="00099021001"/>
    <s v="De: 00287104323 A:00099021001 (Operación bimonetaria), Transferencia de recursos a solicitud del Fondo Nacional de Inversión Productiva y Social mediante nota CITE: FPS/GFA/UFI/TES/TRL/0153/2025, para realizar pagos mediante comprobantes C-"/>
    <m/>
    <m/>
    <m/>
    <m/>
    <n v="0"/>
    <n v="800000"/>
    <n v="0"/>
    <n v="5488000"/>
    <n v="5488000"/>
    <m/>
  </r>
  <r>
    <x v="0"/>
    <n v="20"/>
    <x v="0"/>
    <x v="61"/>
    <n v="6131"/>
    <s v="00046207001"/>
    <s v="De: 00046207001 A:00099021001 (Operación bimonetaria) Transferencia de recursos a solicitud del Programa Apoyo a Poblaciones Vulnerable Afectadas por el Coronavirus II dependiente del Ministerio de Salud y Deportes mediante nota CITE: MSyD/"/>
    <m/>
    <m/>
    <m/>
    <m/>
    <n v="1300000"/>
    <n v="0"/>
    <n v="8918000"/>
    <n v="0"/>
    <n v="8918000"/>
    <m/>
  </r>
  <r>
    <x v="12"/>
    <n v="4"/>
    <x v="12"/>
    <x v="61"/>
    <n v="6135"/>
    <s v="00086047009"/>
    <s v="De: 00086047009 A:00099021001 (Operación bimonetaria), Transferencia de recursos a solicitud de la Unidad de Coordinación y Ejecución del Programa Más Inversión para Riego dependiente del Ministerio de Medio Ambiente y Agua mediante nota CI"/>
    <m/>
    <m/>
    <m/>
    <m/>
    <n v="5000000"/>
    <n v="0"/>
    <n v="34300000"/>
    <n v="0"/>
    <n v="34300000"/>
    <m/>
  </r>
  <r>
    <x v="14"/>
    <n v="13"/>
    <x v="14"/>
    <x v="61"/>
    <n v="6137"/>
    <s v="00047137004"/>
    <s v="De: 00047137004 A:00099021001 (Operación bimonetaria) Transferencia de recursos a solicitud del Ministerio de Desarrollo Rural y Tierras mediante nota CITE: MDRyT/EMPODERAR/EXT-N°0751/2025 en el marco del Convenio de Préstamo BIRF N°9437-BO"/>
    <m/>
    <m/>
    <m/>
    <m/>
    <n v="24198685.25"/>
    <n v="0"/>
    <n v="166002980.815"/>
    <n v="0"/>
    <n v="166002980.815"/>
    <m/>
  </r>
  <r>
    <x v="2"/>
    <n v="2"/>
    <x v="2"/>
    <x v="61"/>
    <n v="6131"/>
    <s v="00099021001"/>
    <s v="De: 00046207001 A:00099021001 (Operación bimonetaria) Transferencia de recursos a solicitud del Programa Apoyo a Poblaciones Vulnerable Afectadas por el Coronavirus II dependiente del Ministerio de Salud y Deportes mediante nota CITE: MSyD/"/>
    <m/>
    <m/>
    <m/>
    <m/>
    <n v="0"/>
    <n v="1300000"/>
    <n v="0"/>
    <n v="8918000"/>
    <n v="8918000"/>
    <m/>
  </r>
  <r>
    <x v="2"/>
    <n v="2"/>
    <x v="2"/>
    <x v="61"/>
    <n v="6135"/>
    <s v="00099021001"/>
    <s v="De: 00086047009 A:00099021001 (Operación bimonetaria), Transferencia de recursos a solicitud de la Unidad de Coordinación y Ejecución del Programa Más Inversión para Riego dependiente del Ministerio de Medio Ambiente y Agua mediante nota CI"/>
    <m/>
    <m/>
    <m/>
    <m/>
    <n v="0"/>
    <n v="5000000"/>
    <n v="0"/>
    <n v="34300000"/>
    <n v="34300000"/>
    <m/>
  </r>
  <r>
    <x v="2"/>
    <n v="2"/>
    <x v="2"/>
    <x v="61"/>
    <n v="6137"/>
    <s v="00099021001"/>
    <s v="De: 00047137004 A:00099021001 (Operación bimonetaria) Transferencia de recursos a solicitud del Ministerio de Desarrollo Rural y Tierras mediante nota CITE: MDRyT/EMPODERAR/EXT-N°0751/2025 en el marco del Convenio de Préstamo BIRF N°9437-BO"/>
    <m/>
    <m/>
    <m/>
    <m/>
    <n v="0"/>
    <n v="24198685.25"/>
    <n v="0"/>
    <n v="166002980.815"/>
    <n v="166002980.815"/>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n v="1"/>
    <x v="0"/>
    <n v="3094"/>
    <n v="0"/>
    <n v="381983.56"/>
    <n v="0"/>
    <n v="385077.56"/>
  </r>
  <r>
    <x v="1"/>
    <n v="4"/>
    <x v="1"/>
    <n v="0.2"/>
    <n v="0"/>
    <n v="0"/>
    <n v="0"/>
    <n v="0.2"/>
  </r>
  <r>
    <x v="2"/>
    <n v="2"/>
    <x v="2"/>
    <n v="24613330.889999989"/>
    <n v="0"/>
    <n v="777778.05"/>
    <n v="0"/>
    <n v="25391108.93999999"/>
  </r>
  <r>
    <x v="3"/>
    <n v="1"/>
    <x v="3"/>
    <n v="110599"/>
    <n v="0"/>
    <n v="0"/>
    <n v="0"/>
    <n v="110599"/>
  </r>
  <r>
    <x v="4"/>
    <n v="1"/>
    <x v="4"/>
    <n v="118814727"/>
    <n v="0"/>
    <n v="0"/>
    <n v="0"/>
    <n v="118814727"/>
  </r>
  <r>
    <x v="4"/>
    <n v="3"/>
    <x v="4"/>
    <n v="104103.65"/>
    <n v="0"/>
    <n v="0"/>
    <n v="0"/>
    <n v="104103.65"/>
  </r>
  <r>
    <x v="4"/>
    <n v="16"/>
    <x v="4"/>
    <n v="0"/>
    <n v="0"/>
    <n v="5400"/>
    <n v="0"/>
    <n v="5400"/>
  </r>
  <r>
    <x v="4"/>
    <n v="19"/>
    <x v="4"/>
    <n v="0"/>
    <n v="0"/>
    <n v="28523"/>
    <n v="0"/>
    <n v="28523"/>
  </r>
  <r>
    <x v="5"/>
    <n v="4"/>
    <x v="5"/>
    <n v="206007.55"/>
    <n v="0"/>
    <n v="0"/>
    <n v="0"/>
    <n v="206007.55"/>
  </r>
  <r>
    <x v="6"/>
    <n v="2"/>
    <x v="6"/>
    <n v="1345265211.6000001"/>
    <n v="0"/>
    <n v="0"/>
    <n v="0"/>
    <n v="1345265211.6000001"/>
  </r>
  <r>
    <x v="7"/>
    <n v="1"/>
    <x v="7"/>
    <n v="0"/>
    <n v="0"/>
    <n v="0"/>
    <n v="110585"/>
    <n v="110585"/>
  </r>
  <r>
    <x v="8"/>
    <n v="1"/>
    <x v="8"/>
    <n v="0"/>
    <n v="0"/>
    <n v="0"/>
    <n v="532091.01"/>
    <n v="532091.01"/>
  </r>
  <r>
    <x v="9"/>
    <n v="1"/>
    <x v="9"/>
    <n v="0"/>
    <n v="0"/>
    <n v="0"/>
    <n v="3718996.2299999995"/>
    <n v="3718996.2299999995"/>
  </r>
  <r>
    <x v="10"/>
    <n v="1"/>
    <x v="10"/>
    <n v="0"/>
    <n v="0"/>
    <n v="0"/>
    <n v="51050"/>
    <n v="51050"/>
  </r>
  <r>
    <x v="10"/>
    <n v="2"/>
    <x v="10"/>
    <n v="28160"/>
    <n v="0"/>
    <n v="0"/>
    <n v="0"/>
    <n v="28160"/>
  </r>
  <r>
    <x v="10"/>
    <n v="14"/>
    <x v="10"/>
    <n v="8500"/>
    <n v="0"/>
    <n v="0"/>
    <n v="8007758.8700000001"/>
    <n v="8016258.8700000001"/>
  </r>
  <r>
    <x v="11"/>
    <n v="1"/>
    <x v="11"/>
    <n v="0"/>
    <n v="0"/>
    <n v="0"/>
    <n v="64786.600000000006"/>
    <n v="64786.600000000006"/>
  </r>
  <r>
    <x v="12"/>
    <n v="1"/>
    <x v="12"/>
    <n v="0"/>
    <n v="0"/>
    <n v="0"/>
    <n v="6412693.919999999"/>
    <n v="6412693.919999999"/>
  </r>
  <r>
    <x v="13"/>
    <n v="1"/>
    <x v="13"/>
    <n v="0"/>
    <n v="0"/>
    <n v="0"/>
    <n v="8614.86"/>
    <n v="8614.86"/>
  </r>
  <r>
    <x v="13"/>
    <n v="2"/>
    <x v="13"/>
    <n v="0"/>
    <n v="0"/>
    <n v="0"/>
    <n v="22819.279999999999"/>
    <n v="22819.279999999999"/>
  </r>
  <r>
    <x v="13"/>
    <n v="6"/>
    <x v="13"/>
    <n v="0"/>
    <n v="0"/>
    <n v="0"/>
    <n v="188342.88999999996"/>
    <n v="188342.88999999996"/>
  </r>
  <r>
    <x v="14"/>
    <n v="1"/>
    <x v="14"/>
    <n v="0"/>
    <n v="0"/>
    <n v="0"/>
    <n v="207127.85"/>
    <n v="207127.85"/>
  </r>
  <r>
    <x v="15"/>
    <n v="1"/>
    <x v="15"/>
    <n v="899800.72"/>
    <n v="0"/>
    <n v="0"/>
    <n v="3585"/>
    <n v="903385.72"/>
  </r>
  <r>
    <x v="16"/>
    <n v="1"/>
    <x v="16"/>
    <n v="0"/>
    <n v="0"/>
    <n v="0"/>
    <n v="195205.22"/>
    <n v="195205.22"/>
  </r>
  <r>
    <x v="17"/>
    <n v="1"/>
    <x v="17"/>
    <n v="0"/>
    <n v="0"/>
    <n v="0"/>
    <n v="55150"/>
    <n v="55150"/>
  </r>
  <r>
    <x v="18"/>
    <n v="1"/>
    <x v="18"/>
    <n v="221809.66"/>
    <n v="0"/>
    <n v="0"/>
    <n v="0"/>
    <n v="221809.66"/>
  </r>
  <r>
    <x v="19"/>
    <n v="1"/>
    <x v="19"/>
    <n v="1227.94"/>
    <n v="0"/>
    <n v="0"/>
    <n v="0"/>
    <n v="1227.94"/>
  </r>
  <r>
    <x v="20"/>
    <n v="1"/>
    <x v="20"/>
    <n v="0"/>
    <n v="0"/>
    <n v="0"/>
    <n v="2391807"/>
    <n v="2391807"/>
  </r>
  <r>
    <x v="21"/>
    <n v="1"/>
    <x v="21"/>
    <n v="2528531.85"/>
    <n v="0"/>
    <n v="0"/>
    <n v="41807314"/>
    <n v="44335845.850000001"/>
  </r>
  <r>
    <x v="22"/>
    <n v="1"/>
    <x v="22"/>
    <n v="74754726.670000017"/>
    <n v="0"/>
    <n v="0"/>
    <n v="0"/>
    <n v="74754726.670000017"/>
  </r>
  <r>
    <x v="22"/>
    <n v="5"/>
    <x v="22"/>
    <n v="610248.32999999996"/>
    <n v="0"/>
    <n v="0"/>
    <n v="0"/>
    <n v="610248.32999999996"/>
  </r>
  <r>
    <x v="23"/>
    <n v="1"/>
    <x v="23"/>
    <n v="1440"/>
    <n v="0"/>
    <n v="0"/>
    <n v="891714.6399999999"/>
    <n v="893154.6399999999"/>
  </r>
  <r>
    <x v="24"/>
    <n v="1"/>
    <x v="24"/>
    <n v="0"/>
    <n v="0"/>
    <n v="0"/>
    <n v="1724"/>
    <n v="1724"/>
  </r>
  <r>
    <x v="25"/>
    <n v="1"/>
    <x v="25"/>
    <n v="0"/>
    <n v="0"/>
    <n v="0"/>
    <n v="308271.18"/>
    <n v="308271.18"/>
  </r>
  <r>
    <x v="26"/>
    <n v="1"/>
    <x v="26"/>
    <n v="0"/>
    <n v="0"/>
    <n v="0"/>
    <n v="58866"/>
    <n v="58866"/>
  </r>
  <r>
    <x v="27"/>
    <n v="1"/>
    <x v="27"/>
    <n v="0"/>
    <n v="0"/>
    <n v="0"/>
    <n v="13222.66"/>
    <n v="13222.66"/>
  </r>
  <r>
    <x v="28"/>
    <n v="1"/>
    <x v="28"/>
    <n v="0"/>
    <n v="0"/>
    <n v="0"/>
    <n v="250000"/>
    <n v="250000"/>
  </r>
  <r>
    <x v="29"/>
    <n v="1"/>
    <x v="29"/>
    <n v="0"/>
    <n v="0"/>
    <n v="0"/>
    <n v="548.45000000000095"/>
    <n v="548.45000000000095"/>
  </r>
  <r>
    <x v="30"/>
    <n v="1"/>
    <x v="30"/>
    <n v="117881.77"/>
    <n v="0"/>
    <n v="0"/>
    <n v="24232458.180000022"/>
    <n v="24350339.950000022"/>
  </r>
  <r>
    <x v="31"/>
    <n v="1"/>
    <x v="31"/>
    <n v="0"/>
    <n v="0"/>
    <n v="0"/>
    <n v="2123"/>
    <n v="2123"/>
  </r>
  <r>
    <x v="32"/>
    <n v="1"/>
    <x v="32"/>
    <n v="1953203"/>
    <n v="0"/>
    <n v="0"/>
    <n v="0"/>
    <n v="1953203"/>
  </r>
  <r>
    <x v="33"/>
    <n v="1"/>
    <x v="33"/>
    <n v="0"/>
    <n v="0"/>
    <n v="0"/>
    <n v="499382.5"/>
    <n v="499382.5"/>
  </r>
  <r>
    <x v="34"/>
    <n v="2"/>
    <x v="34"/>
    <n v="822197.71"/>
    <n v="0"/>
    <n v="0"/>
    <n v="0"/>
    <n v="822197.71"/>
  </r>
  <r>
    <x v="35"/>
    <n v="1"/>
    <x v="35"/>
    <n v="7251744.7799999993"/>
    <n v="0"/>
    <n v="0"/>
    <n v="0"/>
    <n v="7251744.7799999993"/>
  </r>
  <r>
    <x v="36"/>
    <n v="1"/>
    <x v="36"/>
    <n v="0"/>
    <n v="0"/>
    <n v="0"/>
    <n v="208.86"/>
    <n v="208.86"/>
  </r>
  <r>
    <x v="37"/>
    <n v="1"/>
    <x v="37"/>
    <n v="0"/>
    <n v="0"/>
    <n v="0"/>
    <n v="713136.8899999999"/>
    <n v="713136.8899999999"/>
  </r>
  <r>
    <x v="37"/>
    <n v="2"/>
    <x v="37"/>
    <n v="0"/>
    <n v="0"/>
    <n v="0"/>
    <n v="228896.83000000002"/>
    <n v="228896.83000000002"/>
  </r>
  <r>
    <x v="37"/>
    <n v="3"/>
    <x v="37"/>
    <n v="0"/>
    <n v="0"/>
    <n v="0"/>
    <n v="264065.56"/>
    <n v="264065.56"/>
  </r>
  <r>
    <x v="37"/>
    <n v="4"/>
    <x v="37"/>
    <n v="0"/>
    <n v="0"/>
    <n v="0"/>
    <n v="410531.14"/>
    <n v="410531.14"/>
  </r>
  <r>
    <x v="37"/>
    <n v="5"/>
    <x v="37"/>
    <n v="0"/>
    <n v="0"/>
    <n v="0"/>
    <n v="1215.6099999999997"/>
    <n v="1215.6099999999997"/>
  </r>
  <r>
    <x v="38"/>
    <n v="1"/>
    <x v="38"/>
    <n v="523381334.24000001"/>
    <n v="0"/>
    <n v="0"/>
    <n v="0"/>
    <n v="523381334.24000001"/>
  </r>
  <r>
    <x v="38"/>
    <n v="20"/>
    <x v="38"/>
    <n v="24063.200000000001"/>
    <n v="0"/>
    <n v="0"/>
    <n v="0"/>
    <n v="24063.200000000001"/>
  </r>
  <r>
    <x v="39"/>
    <n v="1"/>
    <x v="39"/>
    <n v="0.3"/>
    <n v="0"/>
    <n v="0"/>
    <n v="0"/>
    <n v="0.3"/>
  </r>
  <r>
    <x v="40"/>
    <n v="1"/>
    <x v="40"/>
    <n v="50202.679999999993"/>
    <n v="0"/>
    <n v="0"/>
    <n v="6402533.5500000007"/>
    <n v="6452736.2300000004"/>
  </r>
  <r>
    <x v="41"/>
    <n v="1"/>
    <x v="41"/>
    <n v="0"/>
    <n v="0"/>
    <n v="0"/>
    <n v="4011.04"/>
    <n v="4011.04"/>
  </r>
  <r>
    <x v="41"/>
    <n v="2"/>
    <x v="41"/>
    <n v="0"/>
    <n v="0"/>
    <n v="0"/>
    <n v="101365"/>
    <n v="101365"/>
  </r>
  <r>
    <x v="41"/>
    <n v="3"/>
    <x v="41"/>
    <n v="0"/>
    <n v="0"/>
    <n v="0"/>
    <n v="40250"/>
    <n v="40250"/>
  </r>
  <r>
    <x v="41"/>
    <n v="11"/>
    <x v="41"/>
    <n v="0"/>
    <n v="0"/>
    <n v="0"/>
    <n v="44745"/>
    <n v="44745"/>
  </r>
  <r>
    <x v="41"/>
    <n v="13"/>
    <x v="41"/>
    <n v="0"/>
    <n v="0"/>
    <n v="0"/>
    <n v="25920"/>
    <n v="25920"/>
  </r>
  <r>
    <x v="42"/>
    <n v="1"/>
    <x v="42"/>
    <n v="0"/>
    <n v="0"/>
    <n v="0"/>
    <n v="4813517"/>
    <n v="4813517"/>
  </r>
  <r>
    <x v="43"/>
    <n v="1"/>
    <x v="43"/>
    <n v="21600"/>
    <n v="0"/>
    <n v="0"/>
    <n v="483864.35"/>
    <n v="505464.35"/>
  </r>
  <r>
    <x v="44"/>
    <n v="1"/>
    <x v="44"/>
    <n v="7093950"/>
    <n v="0"/>
    <n v="0"/>
    <n v="0"/>
    <n v="7093950"/>
  </r>
  <r>
    <x v="45"/>
    <n v="1"/>
    <x v="45"/>
    <n v="0"/>
    <n v="0"/>
    <n v="0"/>
    <n v="2477929"/>
    <n v="2477929"/>
  </r>
  <r>
    <x v="46"/>
    <n v="1"/>
    <x v="46"/>
    <n v="0"/>
    <n v="0"/>
    <n v="0"/>
    <n v="7855904.5499999998"/>
    <n v="7855904.5499999998"/>
  </r>
  <r>
    <x v="47"/>
    <n v="1"/>
    <x v="47"/>
    <n v="1169140.6800000002"/>
    <n v="0"/>
    <n v="0"/>
    <n v="0"/>
    <n v="1169140.6800000002"/>
  </r>
  <r>
    <x v="47"/>
    <n v="3"/>
    <x v="47"/>
    <n v="64596906.109999999"/>
    <n v="0"/>
    <n v="0"/>
    <n v="0"/>
    <n v="64596906.109999999"/>
  </r>
  <r>
    <x v="47"/>
    <n v="4"/>
    <x v="47"/>
    <n v="54369103.900000006"/>
    <n v="0"/>
    <n v="0"/>
    <n v="0"/>
    <n v="54369103.900000006"/>
  </r>
  <r>
    <x v="48"/>
    <n v="1"/>
    <x v="48"/>
    <n v="0"/>
    <n v="0"/>
    <n v="0"/>
    <n v="1454574.9600000002"/>
    <n v="1454574.9600000002"/>
  </r>
  <r>
    <x v="49"/>
    <n v="1"/>
    <x v="49"/>
    <n v="0"/>
    <n v="0"/>
    <n v="0"/>
    <n v="34355.51"/>
    <n v="34355.51"/>
  </r>
  <r>
    <x v="50"/>
    <n v="1"/>
    <x v="50"/>
    <n v="5425696.8799999999"/>
    <n v="0"/>
    <n v="0"/>
    <n v="107477983.33000001"/>
    <n v="112903680.21000001"/>
  </r>
  <r>
    <x v="51"/>
    <n v="1"/>
    <x v="51"/>
    <n v="0"/>
    <n v="0"/>
    <n v="0"/>
    <n v="1464589.5"/>
    <n v="1464589.5"/>
  </r>
  <r>
    <x v="52"/>
    <n v="1"/>
    <x v="52"/>
    <n v="0"/>
    <n v="0"/>
    <n v="0"/>
    <n v="2845266.76"/>
    <n v="2845266.76"/>
  </r>
  <r>
    <x v="53"/>
    <n v="1"/>
    <x v="53"/>
    <n v="0"/>
    <n v="0"/>
    <n v="0"/>
    <n v="1935"/>
    <n v="19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15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W20" firstHeaderRow="1" firstDataRow="3" firstDataCol="2"/>
  <pivotFields count="17">
    <pivotField axis="axisRow" compact="0" outline="0" showAll="0" defaultSubtotal="0">
      <items count="27">
        <item x="2"/>
        <item x="5"/>
        <item x="13"/>
        <item x="0"/>
        <item x="9"/>
        <item x="12"/>
        <item m="1" x="17"/>
        <item x="1"/>
        <item x="4"/>
        <item m="1" x="23"/>
        <item x="7"/>
        <item x="3"/>
        <item x="14"/>
        <item x="11"/>
        <item x="6"/>
        <item m="1" x="24"/>
        <item x="10"/>
        <item m="1" x="16"/>
        <item m="1" x="15"/>
        <item x="8"/>
        <item m="1" x="19"/>
        <item m="1" x="25"/>
        <item m="1" x="21"/>
        <item m="1" x="26"/>
        <item m="1" x="20"/>
        <item m="1" x="22"/>
        <item m="1" x="18"/>
      </items>
    </pivotField>
    <pivotField compact="0" outline="0" showAll="0" defaultSubtotal="0"/>
    <pivotField axis="axisRow" compact="0" outline="0" showAll="0" defaultSubtotal="0">
      <items count="27">
        <item x="2"/>
        <item x="5"/>
        <item x="13"/>
        <item x="0"/>
        <item x="9"/>
        <item x="12"/>
        <item m="1" x="17"/>
        <item x="1"/>
        <item x="4"/>
        <item m="1" x="23"/>
        <item x="7"/>
        <item x="3"/>
        <item x="14"/>
        <item x="11"/>
        <item x="6"/>
        <item m="1" x="24"/>
        <item x="10"/>
        <item m="1" x="16"/>
        <item m="1" x="15"/>
        <item x="8"/>
        <item m="1" x="19"/>
        <item m="1" x="25"/>
        <item m="1" x="21"/>
        <item m="1" x="26"/>
        <item m="1" x="20"/>
        <item m="1" x="22"/>
        <item m="1" x="1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5">
    <i>
      <x/>
      <x/>
    </i>
    <i>
      <x v="1"/>
      <x v="1"/>
    </i>
    <i>
      <x v="2"/>
      <x v="2"/>
    </i>
    <i>
      <x v="3"/>
      <x v="3"/>
    </i>
    <i>
      <x v="4"/>
      <x v="4"/>
    </i>
    <i>
      <x v="5"/>
      <x v="5"/>
    </i>
    <i>
      <x v="7"/>
      <x v="7"/>
    </i>
    <i>
      <x v="8"/>
      <x v="8"/>
    </i>
    <i>
      <x v="10"/>
      <x v="10"/>
    </i>
    <i>
      <x v="11"/>
      <x v="11"/>
    </i>
    <i>
      <x v="12"/>
      <x v="12"/>
    </i>
    <i>
      <x v="13"/>
      <x v="13"/>
    </i>
    <i>
      <x v="14"/>
      <x v="14"/>
    </i>
    <i>
      <x v="16"/>
      <x v="16"/>
    </i>
    <i>
      <x v="19"/>
      <x v="19"/>
    </i>
  </rowItems>
  <colFields count="2">
    <field x="3"/>
    <field x="-2"/>
  </colFields>
  <colItems count="18">
    <i>
      <x v="2"/>
      <x/>
    </i>
    <i r="1" i="1">
      <x v="1"/>
    </i>
    <i>
      <x v="3"/>
      <x/>
    </i>
    <i r="1" i="1">
      <x v="1"/>
    </i>
    <i>
      <x v="4"/>
      <x/>
    </i>
    <i r="1" i="1">
      <x v="1"/>
    </i>
    <i>
      <x v="6"/>
      <x/>
    </i>
    <i r="1" i="1">
      <x v="1"/>
    </i>
    <i>
      <x v="7"/>
      <x/>
    </i>
    <i r="1" i="1">
      <x v="1"/>
    </i>
    <i>
      <x v="8"/>
      <x/>
    </i>
    <i r="1" i="1">
      <x v="1"/>
    </i>
    <i>
      <x v="9"/>
      <x/>
    </i>
    <i r="1" i="1">
      <x v="1"/>
    </i>
    <i>
      <x v="10"/>
      <x/>
    </i>
    <i r="1" i="1">
      <x v="1"/>
    </i>
    <i>
      <x v="11"/>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15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Z28" firstHeaderRow="1" firstDataRow="3" firstDataCol="2"/>
  <pivotFields count="16">
    <pivotField axis="axisRow" compact="0" outline="0" showAll="0" defaultSubtotal="0">
      <items count="50">
        <item x="0"/>
        <item x="3"/>
        <item x="1"/>
        <item x="5"/>
        <item x="21"/>
        <item x="9"/>
        <item x="6"/>
        <item x="7"/>
        <item x="15"/>
        <item m="1" x="23"/>
        <item m="1" x="26"/>
        <item m="1" x="36"/>
        <item m="1" x="45"/>
        <item m="1" x="46"/>
        <item m="1" x="33"/>
        <item x="11"/>
        <item m="1" x="37"/>
        <item x="12"/>
        <item m="1" x="29"/>
        <item m="1" x="39"/>
        <item x="19"/>
        <item m="1" x="35"/>
        <item x="2"/>
        <item m="1" x="31"/>
        <item x="22"/>
        <item m="1" x="43"/>
        <item x="8"/>
        <item m="1" x="47"/>
        <item x="4"/>
        <item m="1" x="27"/>
        <item m="1" x="28"/>
        <item m="1" x="48"/>
        <item m="1" x="49"/>
        <item x="17"/>
        <item m="1" x="30"/>
        <item m="1" x="44"/>
        <item m="1" x="34"/>
        <item m="1" x="42"/>
        <item x="20"/>
        <item x="18"/>
        <item m="1" x="38"/>
        <item m="1" x="40"/>
        <item x="10"/>
        <item m="1" x="24"/>
        <item m="1" x="41"/>
        <item x="13"/>
        <item m="1" x="25"/>
        <item m="1" x="32"/>
        <item x="14"/>
        <item x="16"/>
      </items>
    </pivotField>
    <pivotField compact="0" outline="0" showAll="0" defaultSubtotal="0"/>
    <pivotField axis="axisRow" compact="0" outline="0" showAll="0" defaultSubtotal="0">
      <items count="50">
        <item x="1"/>
        <item x="0"/>
        <item x="3"/>
        <item x="5"/>
        <item x="21"/>
        <item x="9"/>
        <item x="6"/>
        <item x="7"/>
        <item x="15"/>
        <item m="1" x="23"/>
        <item m="1" x="26"/>
        <item m="1" x="36"/>
        <item m="1" x="45"/>
        <item m="1" x="46"/>
        <item m="1" x="33"/>
        <item x="11"/>
        <item m="1" x="37"/>
        <item x="12"/>
        <item m="1" x="29"/>
        <item m="1" x="39"/>
        <item x="19"/>
        <item m="1" x="35"/>
        <item x="2"/>
        <item m="1" x="31"/>
        <item x="22"/>
        <item m="1" x="43"/>
        <item x="8"/>
        <item m="1" x="47"/>
        <item x="4"/>
        <item m="1" x="27"/>
        <item m="1" x="28"/>
        <item m="1" x="48"/>
        <item m="1" x="49"/>
        <item x="17"/>
        <item m="1" x="30"/>
        <item m="1" x="44"/>
        <item m="1" x="34"/>
        <item m="1" x="42"/>
        <item x="20"/>
        <item x="18"/>
        <item m="1" x="38"/>
        <item m="1" x="40"/>
        <item x="10"/>
        <item m="1" x="24"/>
        <item m="1" x="41"/>
        <item x="13"/>
        <item m="1" x="25"/>
        <item m="1" x="32"/>
        <item x="14"/>
        <item x="16"/>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3">
    <i>
      <x/>
      <x v="1"/>
    </i>
    <i>
      <x v="1"/>
      <x v="2"/>
    </i>
    <i>
      <x v="2"/>
      <x/>
    </i>
    <i>
      <x v="3"/>
      <x v="3"/>
    </i>
    <i>
      <x v="4"/>
      <x v="4"/>
    </i>
    <i>
      <x v="5"/>
      <x v="5"/>
    </i>
    <i>
      <x v="6"/>
      <x v="6"/>
    </i>
    <i>
      <x v="7"/>
      <x v="7"/>
    </i>
    <i>
      <x v="8"/>
      <x v="8"/>
    </i>
    <i>
      <x v="15"/>
      <x v="15"/>
    </i>
    <i>
      <x v="17"/>
      <x v="17"/>
    </i>
    <i>
      <x v="20"/>
      <x v="20"/>
    </i>
    <i>
      <x v="22"/>
      <x v="22"/>
    </i>
    <i>
      <x v="24"/>
      <x v="24"/>
    </i>
    <i>
      <x v="26"/>
      <x v="26"/>
    </i>
    <i>
      <x v="28"/>
      <x v="28"/>
    </i>
    <i>
      <x v="33"/>
      <x v="33"/>
    </i>
    <i>
      <x v="38"/>
      <x v="38"/>
    </i>
    <i>
      <x v="39"/>
      <x v="39"/>
    </i>
    <i>
      <x v="42"/>
      <x v="42"/>
    </i>
    <i>
      <x v="45"/>
      <x v="45"/>
    </i>
    <i>
      <x v="48"/>
      <x v="48"/>
    </i>
    <i>
      <x v="49"/>
      <x v="49"/>
    </i>
  </rowItems>
  <colFields count="2">
    <field x="3"/>
    <field x="-2"/>
  </colFields>
  <colItems count="22">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15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7" firstHeaderRow="1" firstDataRow="1" firstDataCol="2"/>
  <pivotFields count="8">
    <pivotField axis="axisRow" compact="0" outline="0" showAll="0" defaultSubtotal="0">
      <items count="99">
        <item x="2"/>
        <item x="8"/>
        <item x="9"/>
        <item m="1" x="72"/>
        <item x="15"/>
        <item x="45"/>
        <item x="51"/>
        <item x="0"/>
        <item x="22"/>
        <item x="4"/>
        <item x="21"/>
        <item m="1" x="70"/>
        <item x="14"/>
        <item x="25"/>
        <item x="12"/>
        <item x="24"/>
        <item x="43"/>
        <item x="53"/>
        <item x="26"/>
        <item x="11"/>
        <item m="1" x="93"/>
        <item m="1" x="59"/>
        <item m="1" x="60"/>
        <item x="37"/>
        <item m="1" x="87"/>
        <item x="50"/>
        <item x="1"/>
        <item x="6"/>
        <item x="30"/>
        <item x="41"/>
        <item x="47"/>
        <item x="10"/>
        <item m="1" x="55"/>
        <item x="52"/>
        <item m="1" x="69"/>
        <item x="17"/>
        <item m="1" x="81"/>
        <item m="1" x="71"/>
        <item m="1" x="77"/>
        <item x="31"/>
        <item x="33"/>
        <item m="1" x="61"/>
        <item x="32"/>
        <item m="1" x="78"/>
        <item m="1" x="65"/>
        <item x="16"/>
        <item m="1" x="63"/>
        <item x="42"/>
        <item x="3"/>
        <item m="1" x="58"/>
        <item m="1" x="73"/>
        <item x="18"/>
        <item x="27"/>
        <item x="29"/>
        <item x="36"/>
        <item m="1" x="64"/>
        <item m="1" x="86"/>
        <item m="1" x="90"/>
        <item m="1" x="98"/>
        <item x="20"/>
        <item x="35"/>
        <item m="1" x="67"/>
        <item m="1" x="57"/>
        <item x="40"/>
        <item x="46"/>
        <item x="7"/>
        <item m="1" x="89"/>
        <item m="1" x="79"/>
        <item m="1" x="74"/>
        <item m="1" x="95"/>
        <item m="1" x="96"/>
        <item x="23"/>
        <item x="39"/>
        <item x="44"/>
        <item m="1" x="66"/>
        <item m="1" x="83"/>
        <item m="1" x="62"/>
        <item m="1" x="91"/>
        <item m="1" x="54"/>
        <item x="5"/>
        <item m="1" x="92"/>
        <item m="1" x="94"/>
        <item x="38"/>
        <item m="1" x="97"/>
        <item x="48"/>
        <item m="1" x="84"/>
        <item m="1" x="88"/>
        <item m="1" x="80"/>
        <item m="1" x="85"/>
        <item x="13"/>
        <item m="1" x="68"/>
        <item m="1" x="75"/>
        <item m="1" x="56"/>
        <item x="49"/>
        <item x="28"/>
        <item m="1" x="82"/>
        <item x="34"/>
        <item m="1" x="76"/>
        <item x="19"/>
      </items>
    </pivotField>
    <pivotField compact="0" outline="0" showAll="0" defaultSubtotal="0"/>
    <pivotField axis="axisRow" compact="0" outline="0" showAll="0" defaultSubtotal="0">
      <items count="99">
        <item x="8"/>
        <item x="9"/>
        <item m="1" x="72"/>
        <item x="15"/>
        <item x="45"/>
        <item x="51"/>
        <item x="0"/>
        <item x="2"/>
        <item x="22"/>
        <item x="4"/>
        <item x="21"/>
        <item m="1" x="70"/>
        <item x="14"/>
        <item x="25"/>
        <item x="12"/>
        <item x="24"/>
        <item x="43"/>
        <item x="53"/>
        <item x="26"/>
        <item x="11"/>
        <item m="1" x="93"/>
        <item m="1" x="59"/>
        <item m="1" x="60"/>
        <item x="37"/>
        <item m="1" x="87"/>
        <item x="50"/>
        <item x="1"/>
        <item x="6"/>
        <item x="30"/>
        <item x="41"/>
        <item x="47"/>
        <item x="10"/>
        <item m="1" x="55"/>
        <item x="52"/>
        <item m="1" x="69"/>
        <item x="17"/>
        <item m="1" x="81"/>
        <item m="1" x="71"/>
        <item m="1" x="77"/>
        <item x="31"/>
        <item x="33"/>
        <item m="1" x="61"/>
        <item x="32"/>
        <item m="1" x="78"/>
        <item m="1" x="65"/>
        <item x="16"/>
        <item m="1" x="63"/>
        <item x="42"/>
        <item x="3"/>
        <item m="1" x="58"/>
        <item m="1" x="73"/>
        <item x="18"/>
        <item x="27"/>
        <item x="29"/>
        <item x="36"/>
        <item m="1" x="64"/>
        <item m="1" x="86"/>
        <item m="1" x="90"/>
        <item m="1" x="98"/>
        <item x="20"/>
        <item x="35"/>
        <item m="1" x="67"/>
        <item m="1" x="57"/>
        <item x="40"/>
        <item x="46"/>
        <item x="7"/>
        <item m="1" x="89"/>
        <item m="1" x="79"/>
        <item m="1" x="74"/>
        <item m="1" x="95"/>
        <item m="1" x="96"/>
        <item x="23"/>
        <item x="39"/>
        <item x="44"/>
        <item m="1" x="66"/>
        <item m="1" x="83"/>
        <item m="1" x="62"/>
        <item m="1" x="91"/>
        <item m="1" x="54"/>
        <item x="5"/>
        <item m="1" x="92"/>
        <item m="1" x="94"/>
        <item x="38"/>
        <item m="1" x="97"/>
        <item x="48"/>
        <item m="1" x="84"/>
        <item m="1" x="88"/>
        <item m="1" x="80"/>
        <item m="1" x="85"/>
        <item x="13"/>
        <item m="1" x="68"/>
        <item m="1" x="75"/>
        <item m="1" x="56"/>
        <item x="49"/>
        <item x="28"/>
        <item m="1" x="82"/>
        <item x="34"/>
        <item m="1" x="76"/>
        <item x="19"/>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4">
    <i>
      <x/>
      <x v="7"/>
    </i>
    <i>
      <x v="1"/>
      <x/>
    </i>
    <i>
      <x v="2"/>
      <x v="1"/>
    </i>
    <i>
      <x v="4"/>
      <x v="3"/>
    </i>
    <i>
      <x v="5"/>
      <x v="4"/>
    </i>
    <i>
      <x v="6"/>
      <x v="5"/>
    </i>
    <i>
      <x v="7"/>
      <x v="6"/>
    </i>
    <i>
      <x v="8"/>
      <x v="8"/>
    </i>
    <i>
      <x v="9"/>
      <x v="9"/>
    </i>
    <i>
      <x v="10"/>
      <x v="10"/>
    </i>
    <i>
      <x v="12"/>
      <x v="12"/>
    </i>
    <i>
      <x v="13"/>
      <x v="13"/>
    </i>
    <i>
      <x v="14"/>
      <x v="14"/>
    </i>
    <i>
      <x v="15"/>
      <x v="15"/>
    </i>
    <i>
      <x v="16"/>
      <x v="16"/>
    </i>
    <i>
      <x v="17"/>
      <x v="17"/>
    </i>
    <i>
      <x v="18"/>
      <x v="18"/>
    </i>
    <i>
      <x v="19"/>
      <x v="19"/>
    </i>
    <i>
      <x v="23"/>
      <x v="23"/>
    </i>
    <i>
      <x v="25"/>
      <x v="25"/>
    </i>
    <i>
      <x v="26"/>
      <x v="26"/>
    </i>
    <i>
      <x v="27"/>
      <x v="27"/>
    </i>
    <i>
      <x v="28"/>
      <x v="28"/>
    </i>
    <i>
      <x v="29"/>
      <x v="29"/>
    </i>
    <i>
      <x v="30"/>
      <x v="30"/>
    </i>
    <i>
      <x v="31"/>
      <x v="31"/>
    </i>
    <i>
      <x v="33"/>
      <x v="33"/>
    </i>
    <i>
      <x v="35"/>
      <x v="35"/>
    </i>
    <i>
      <x v="39"/>
      <x v="39"/>
    </i>
    <i>
      <x v="40"/>
      <x v="40"/>
    </i>
    <i>
      <x v="42"/>
      <x v="42"/>
    </i>
    <i>
      <x v="45"/>
      <x v="45"/>
    </i>
    <i>
      <x v="47"/>
      <x v="47"/>
    </i>
    <i>
      <x v="48"/>
      <x v="48"/>
    </i>
    <i>
      <x v="51"/>
      <x v="51"/>
    </i>
    <i>
      <x v="52"/>
      <x v="52"/>
    </i>
    <i>
      <x v="53"/>
      <x v="53"/>
    </i>
    <i>
      <x v="54"/>
      <x v="54"/>
    </i>
    <i>
      <x v="59"/>
      <x v="59"/>
    </i>
    <i>
      <x v="60"/>
      <x v="60"/>
    </i>
    <i>
      <x v="63"/>
      <x v="63"/>
    </i>
    <i>
      <x v="64"/>
      <x v="64"/>
    </i>
    <i>
      <x v="65"/>
      <x v="65"/>
    </i>
    <i>
      <x v="71"/>
      <x v="71"/>
    </i>
    <i>
      <x v="72"/>
      <x v="72"/>
    </i>
    <i>
      <x v="73"/>
      <x v="73"/>
    </i>
    <i>
      <x v="79"/>
      <x v="79"/>
    </i>
    <i>
      <x v="82"/>
      <x v="82"/>
    </i>
    <i>
      <x v="84"/>
      <x v="84"/>
    </i>
    <i>
      <x v="89"/>
      <x v="89"/>
    </i>
    <i>
      <x v="93"/>
      <x v="93"/>
    </i>
    <i>
      <x v="94"/>
      <x v="94"/>
    </i>
    <i>
      <x v="96"/>
      <x v="96"/>
    </i>
    <i>
      <x v="98"/>
      <x v="98"/>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15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X136" firstHeaderRow="1" firstDataRow="3" firstDataCol="2"/>
  <pivotFields count="18">
    <pivotField axis="axisRow" compact="0" outline="0" showAll="0" defaultSubtotal="0">
      <items count="177">
        <item x="39"/>
        <item x="0"/>
        <item x="9"/>
        <item x="41"/>
        <item x="10"/>
        <item x="106"/>
        <item x="48"/>
        <item x="18"/>
        <item x="11"/>
        <item x="8"/>
        <item x="5"/>
        <item x="69"/>
        <item x="58"/>
        <item m="1" x="135"/>
        <item x="107"/>
        <item x="42"/>
        <item x="110"/>
        <item x="97"/>
        <item x="2"/>
        <item x="123"/>
        <item x="130"/>
        <item x="19"/>
        <item x="37"/>
        <item x="56"/>
        <item x="34"/>
        <item x="3"/>
        <item x="116"/>
        <item x="1"/>
        <item x="49"/>
        <item x="120"/>
        <item x="84"/>
        <item x="83"/>
        <item x="64"/>
        <item x="117"/>
        <item x="108"/>
        <item x="102"/>
        <item x="79"/>
        <item x="20"/>
        <item x="45"/>
        <item x="24"/>
        <item x="115"/>
        <item x="98"/>
        <item x="35"/>
        <item x="114"/>
        <item x="103"/>
        <item x="85"/>
        <item x="73"/>
        <item m="1" x="162"/>
        <item x="7"/>
        <item x="61"/>
        <item x="104"/>
        <item x="44"/>
        <item x="68"/>
        <item x="77"/>
        <item x="36"/>
        <item x="17"/>
        <item x="90"/>
        <item m="1" x="153"/>
        <item x="100"/>
        <item x="81"/>
        <item x="91"/>
        <item x="6"/>
        <item m="1" x="163"/>
        <item x="12"/>
        <item x="16"/>
        <item x="60"/>
        <item x="66"/>
        <item x="75"/>
        <item x="23"/>
        <item x="51"/>
        <item m="1" x="136"/>
        <item x="101"/>
        <item x="119"/>
        <item x="70"/>
        <item x="59"/>
        <item x="99"/>
        <item x="109"/>
        <item x="40"/>
        <item x="38"/>
        <item x="82"/>
        <item m="1" x="172"/>
        <item x="88"/>
        <item x="126"/>
        <item m="1" x="150"/>
        <item m="1" x="143"/>
        <item m="1" x="138"/>
        <item m="1" x="144"/>
        <item m="1" x="154"/>
        <item x="87"/>
        <item x="124"/>
        <item x="93"/>
        <item m="1" x="159"/>
        <item x="71"/>
        <item x="105"/>
        <item x="57"/>
        <item x="52"/>
        <item x="22"/>
        <item m="1" x="175"/>
        <item m="1" x="141"/>
        <item m="1" x="149"/>
        <item x="21"/>
        <item x="29"/>
        <item x="26"/>
        <item x="13"/>
        <item x="46"/>
        <item m="1" x="167"/>
        <item x="55"/>
        <item x="4"/>
        <item m="1" x="173"/>
        <item x="121"/>
        <item x="127"/>
        <item m="1" x="131"/>
        <item m="1" x="164"/>
        <item x="78"/>
        <item m="1" x="147"/>
        <item m="1" x="176"/>
        <item x="95"/>
        <item m="1" x="160"/>
        <item m="1" x="142"/>
        <item x="27"/>
        <item x="32"/>
        <item m="1" x="156"/>
        <item x="62"/>
        <item m="1" x="171"/>
        <item m="1" x="137"/>
        <item x="72"/>
        <item x="43"/>
        <item x="86"/>
        <item x="112"/>
        <item x="15"/>
        <item x="118"/>
        <item x="89"/>
        <item x="30"/>
        <item x="25"/>
        <item x="122"/>
        <item m="1" x="166"/>
        <item m="1" x="139"/>
        <item m="1" x="148"/>
        <item x="111"/>
        <item m="1" x="151"/>
        <item x="96"/>
        <item x="74"/>
        <item m="1" x="165"/>
        <item x="14"/>
        <item x="94"/>
        <item x="65"/>
        <item m="1" x="134"/>
        <item m="1" x="174"/>
        <item x="28"/>
        <item m="1" x="146"/>
        <item x="67"/>
        <item x="92"/>
        <item m="1" x="140"/>
        <item x="63"/>
        <item m="1" x="168"/>
        <item x="113"/>
        <item m="1" x="155"/>
        <item m="1" x="145"/>
        <item m="1" x="170"/>
        <item x="50"/>
        <item x="128"/>
        <item m="1" x="169"/>
        <item m="1" x="158"/>
        <item m="1" x="161"/>
        <item x="125"/>
        <item x="31"/>
        <item x="33"/>
        <item m="1" x="157"/>
        <item x="47"/>
        <item m="1" x="152"/>
        <item x="53"/>
        <item x="54"/>
        <item m="1" x="133"/>
        <item x="129"/>
        <item m="1" x="132"/>
        <item x="76"/>
        <item x="80"/>
      </items>
    </pivotField>
    <pivotField compact="0" outline="0" showAll="0" defaultSubtotal="0"/>
    <pivotField axis="axisRow" compact="0" outline="0" showAll="0" defaultSubtotal="0">
      <items count="178">
        <item x="42"/>
        <item x="97"/>
        <item x="19"/>
        <item x="123"/>
        <item x="116"/>
        <item x="69"/>
        <item x="44"/>
        <item x="3"/>
        <item x="130"/>
        <item x="107"/>
        <item x="34"/>
        <item m="1" x="162"/>
        <item m="1" x="135"/>
        <item x="41"/>
        <item x="48"/>
        <item x="11"/>
        <item x="106"/>
        <item x="0"/>
        <item x="10"/>
        <item x="5"/>
        <item x="8"/>
        <item x="39"/>
        <item x="1"/>
        <item x="56"/>
        <item x="37"/>
        <item x="58"/>
        <item x="110"/>
        <item x="2"/>
        <item x="49"/>
        <item x="120"/>
        <item x="18"/>
        <item x="9"/>
        <item x="84"/>
        <item x="83"/>
        <item x="64"/>
        <item x="117"/>
        <item x="108"/>
        <item x="102"/>
        <item x="79"/>
        <item x="20"/>
        <item x="45"/>
        <item x="24"/>
        <item x="115"/>
        <item x="98"/>
        <item x="35"/>
        <item x="114"/>
        <item x="103"/>
        <item x="85"/>
        <item x="73"/>
        <item m="1" x="163"/>
        <item x="7"/>
        <item x="61"/>
        <item x="104"/>
        <item x="68"/>
        <item x="77"/>
        <item x="36"/>
        <item x="17"/>
        <item x="90"/>
        <item m="1" x="153"/>
        <item x="100"/>
        <item x="81"/>
        <item x="91"/>
        <item x="6"/>
        <item m="1" x="164"/>
        <item x="12"/>
        <item x="16"/>
        <item x="60"/>
        <item x="66"/>
        <item x="75"/>
        <item x="23"/>
        <item x="51"/>
        <item m="1" x="136"/>
        <item x="101"/>
        <item x="119"/>
        <item x="70"/>
        <item x="59"/>
        <item x="99"/>
        <item x="109"/>
        <item x="40"/>
        <item x="38"/>
        <item x="82"/>
        <item m="1" x="173"/>
        <item x="88"/>
        <item x="126"/>
        <item m="1" x="150"/>
        <item m="1" x="143"/>
        <item m="1" x="138"/>
        <item m="1" x="144"/>
        <item m="1" x="154"/>
        <item x="87"/>
        <item x="124"/>
        <item x="93"/>
        <item m="1" x="159"/>
        <item x="71"/>
        <item x="105"/>
        <item x="57"/>
        <item x="52"/>
        <item x="22"/>
        <item m="1" x="176"/>
        <item m="1" x="141"/>
        <item m="1" x="149"/>
        <item x="21"/>
        <item x="29"/>
        <item x="26"/>
        <item x="13"/>
        <item x="46"/>
        <item m="1" x="168"/>
        <item x="55"/>
        <item x="4"/>
        <item m="1" x="174"/>
        <item x="121"/>
        <item x="127"/>
        <item m="1" x="131"/>
        <item m="1" x="165"/>
        <item x="78"/>
        <item m="1" x="147"/>
        <item m="1" x="177"/>
        <item x="95"/>
        <item m="1" x="160"/>
        <item m="1" x="142"/>
        <item x="27"/>
        <item x="32"/>
        <item m="1" x="156"/>
        <item x="62"/>
        <item m="1" x="172"/>
        <item m="1" x="137"/>
        <item x="72"/>
        <item x="43"/>
        <item x="86"/>
        <item x="112"/>
        <item x="15"/>
        <item x="118"/>
        <item x="89"/>
        <item x="30"/>
        <item x="25"/>
        <item x="122"/>
        <item m="1" x="167"/>
        <item m="1" x="139"/>
        <item m="1" x="148"/>
        <item x="111"/>
        <item m="1" x="151"/>
        <item x="96"/>
        <item x="74"/>
        <item m="1" x="166"/>
        <item x="14"/>
        <item x="94"/>
        <item x="65"/>
        <item m="1" x="134"/>
        <item m="1" x="175"/>
        <item x="28"/>
        <item m="1" x="146"/>
        <item x="67"/>
        <item x="92"/>
        <item m="1" x="140"/>
        <item x="63"/>
        <item m="1" x="169"/>
        <item x="113"/>
        <item m="1" x="155"/>
        <item m="1" x="145"/>
        <item m="1" x="171"/>
        <item x="50"/>
        <item x="128"/>
        <item m="1" x="170"/>
        <item m="1" x="158"/>
        <item m="1" x="161"/>
        <item x="125"/>
        <item x="31"/>
        <item x="33"/>
        <item m="1" x="157"/>
        <item x="47"/>
        <item m="1" x="152"/>
        <item x="53"/>
        <item x="54"/>
        <item m="1" x="133"/>
        <item x="129"/>
        <item m="1" x="132"/>
        <item x="76"/>
        <item x="80"/>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31">
    <i>
      <x/>
      <x v="21"/>
    </i>
    <i>
      <x v="1"/>
      <x v="17"/>
    </i>
    <i>
      <x v="2"/>
      <x v="31"/>
    </i>
    <i>
      <x v="3"/>
      <x v="13"/>
    </i>
    <i>
      <x v="4"/>
      <x v="18"/>
    </i>
    <i>
      <x v="5"/>
      <x v="16"/>
    </i>
    <i>
      <x v="6"/>
      <x v="14"/>
    </i>
    <i>
      <x v="7"/>
      <x v="30"/>
    </i>
    <i>
      <x v="8"/>
      <x v="15"/>
    </i>
    <i>
      <x v="9"/>
      <x v="20"/>
    </i>
    <i>
      <x v="10"/>
      <x v="19"/>
    </i>
    <i>
      <x v="11"/>
      <x v="5"/>
    </i>
    <i>
      <x v="12"/>
      <x v="25"/>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8"/>
      <x v="50"/>
    </i>
    <i>
      <x v="49"/>
      <x v="51"/>
    </i>
    <i>
      <x v="50"/>
      <x v="52"/>
    </i>
    <i>
      <x v="51"/>
      <x v="6"/>
    </i>
    <i>
      <x v="52"/>
      <x v="53"/>
    </i>
    <i>
      <x v="53"/>
      <x v="54"/>
    </i>
    <i>
      <x v="54"/>
      <x v="55"/>
    </i>
    <i>
      <x v="55"/>
      <x v="56"/>
    </i>
    <i>
      <x v="56"/>
      <x v="57"/>
    </i>
    <i>
      <x v="58"/>
      <x v="59"/>
    </i>
    <i>
      <x v="59"/>
      <x v="60"/>
    </i>
    <i>
      <x v="60"/>
      <x v="61"/>
    </i>
    <i>
      <x v="61"/>
      <x v="62"/>
    </i>
    <i>
      <x v="63"/>
      <x v="64"/>
    </i>
    <i>
      <x v="64"/>
      <x v="65"/>
    </i>
    <i>
      <x v="65"/>
      <x v="66"/>
    </i>
    <i>
      <x v="66"/>
      <x v="67"/>
    </i>
    <i>
      <x v="67"/>
      <x v="68"/>
    </i>
    <i>
      <x v="68"/>
      <x v="69"/>
    </i>
    <i>
      <x v="69"/>
      <x v="70"/>
    </i>
    <i>
      <x v="71"/>
      <x v="72"/>
    </i>
    <i>
      <x v="72"/>
      <x v="73"/>
    </i>
    <i>
      <x v="73"/>
      <x v="74"/>
    </i>
    <i>
      <x v="74"/>
      <x v="75"/>
    </i>
    <i>
      <x v="75"/>
      <x v="76"/>
    </i>
    <i>
      <x v="76"/>
      <x v="77"/>
    </i>
    <i>
      <x v="77"/>
      <x v="78"/>
    </i>
    <i>
      <x v="78"/>
      <x v="79"/>
    </i>
    <i>
      <x v="79"/>
      <x v="80"/>
    </i>
    <i>
      <x v="81"/>
      <x v="82"/>
    </i>
    <i>
      <x v="82"/>
      <x v="83"/>
    </i>
    <i>
      <x v="88"/>
      <x v="89"/>
    </i>
    <i>
      <x v="89"/>
      <x v="90"/>
    </i>
    <i>
      <x v="90"/>
      <x v="91"/>
    </i>
    <i>
      <x v="92"/>
      <x v="93"/>
    </i>
    <i>
      <x v="93"/>
      <x v="94"/>
    </i>
    <i>
      <x v="94"/>
      <x v="95"/>
    </i>
    <i>
      <x v="95"/>
      <x v="96"/>
    </i>
    <i>
      <x v="96"/>
      <x v="97"/>
    </i>
    <i>
      <x v="100"/>
      <x v="101"/>
    </i>
    <i>
      <x v="101"/>
      <x v="102"/>
    </i>
    <i>
      <x v="102"/>
      <x v="103"/>
    </i>
    <i>
      <x v="103"/>
      <x v="104"/>
    </i>
    <i>
      <x v="104"/>
      <x v="105"/>
    </i>
    <i>
      <x v="106"/>
      <x v="107"/>
    </i>
    <i>
      <x v="107"/>
      <x v="108"/>
    </i>
    <i>
      <x v="109"/>
      <x v="110"/>
    </i>
    <i>
      <x v="110"/>
      <x v="111"/>
    </i>
    <i>
      <x v="113"/>
      <x v="114"/>
    </i>
    <i>
      <x v="116"/>
      <x v="117"/>
    </i>
    <i>
      <x v="119"/>
      <x v="120"/>
    </i>
    <i>
      <x v="120"/>
      <x v="121"/>
    </i>
    <i>
      <x v="122"/>
      <x v="123"/>
    </i>
    <i>
      <x v="125"/>
      <x v="126"/>
    </i>
    <i>
      <x v="126"/>
      <x v="127"/>
    </i>
    <i>
      <x v="127"/>
      <x v="128"/>
    </i>
    <i>
      <x v="128"/>
      <x v="129"/>
    </i>
    <i>
      <x v="129"/>
      <x v="130"/>
    </i>
    <i>
      <x v="130"/>
      <x v="131"/>
    </i>
    <i>
      <x v="131"/>
      <x v="132"/>
    </i>
    <i>
      <x v="132"/>
      <x v="133"/>
    </i>
    <i>
      <x v="133"/>
      <x v="134"/>
    </i>
    <i>
      <x v="134"/>
      <x v="135"/>
    </i>
    <i>
      <x v="138"/>
      <x v="139"/>
    </i>
    <i>
      <x v="140"/>
      <x v="141"/>
    </i>
    <i>
      <x v="141"/>
      <x v="142"/>
    </i>
    <i>
      <x v="143"/>
      <x v="144"/>
    </i>
    <i>
      <x v="144"/>
      <x v="145"/>
    </i>
    <i>
      <x v="145"/>
      <x v="146"/>
    </i>
    <i>
      <x v="148"/>
      <x v="149"/>
    </i>
    <i>
      <x v="150"/>
      <x v="151"/>
    </i>
    <i>
      <x v="151"/>
      <x v="152"/>
    </i>
    <i>
      <x v="153"/>
      <x v="154"/>
    </i>
    <i>
      <x v="155"/>
      <x v="156"/>
    </i>
    <i>
      <x v="159"/>
      <x v="160"/>
    </i>
    <i>
      <x v="160"/>
      <x v="161"/>
    </i>
    <i>
      <x v="164"/>
      <x v="165"/>
    </i>
    <i>
      <x v="165"/>
      <x v="166"/>
    </i>
    <i>
      <x v="166"/>
      <x v="167"/>
    </i>
    <i>
      <x v="168"/>
      <x v="169"/>
    </i>
    <i>
      <x v="170"/>
      <x v="171"/>
    </i>
    <i>
      <x v="171"/>
      <x v="172"/>
    </i>
    <i>
      <x v="173"/>
      <x v="174"/>
    </i>
    <i>
      <x v="175"/>
      <x v="176"/>
    </i>
    <i>
      <x v="176"/>
      <x v="177"/>
    </i>
  </rowItems>
  <colFields count="2">
    <field x="3"/>
    <field x="-2"/>
  </colFields>
  <colItems count="22">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15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Y25" firstHeaderRow="1" firstDataRow="3" firstDataCol="2"/>
  <pivotFields count="18">
    <pivotField axis="axisRow" compact="0" outline="0" subtotalTop="0" showAll="0" defaultSubtotal="0">
      <items count="41">
        <item x="0"/>
        <item x="6"/>
        <item x="9"/>
        <item x="5"/>
        <item m="1" x="20"/>
        <item x="1"/>
        <item x="2"/>
        <item m="1" x="24"/>
        <item x="16"/>
        <item m="1" x="35"/>
        <item m="1" x="31"/>
        <item x="18"/>
        <item m="1" x="36"/>
        <item x="8"/>
        <item m="1" x="39"/>
        <item m="1" x="22"/>
        <item m="1" x="27"/>
        <item m="1" x="32"/>
        <item m="1" x="21"/>
        <item m="1" x="38"/>
        <item x="7"/>
        <item m="1" x="40"/>
        <item x="12"/>
        <item x="11"/>
        <item x="14"/>
        <item x="4"/>
        <item x="17"/>
        <item m="1" x="29"/>
        <item m="1" x="37"/>
        <item m="1" x="28"/>
        <item x="15"/>
        <item m="1" x="26"/>
        <item m="1" x="34"/>
        <item x="3"/>
        <item m="1" x="30"/>
        <item m="1" x="25"/>
        <item m="1" x="33"/>
        <item x="10"/>
        <item x="13"/>
        <item m="1" x="23"/>
        <item x="19"/>
      </items>
    </pivotField>
    <pivotField compact="0" outline="0" subtotalTop="0" showAll="0" defaultSubtotal="0"/>
    <pivotField axis="axisRow" compact="0" outline="0" subtotalTop="0" showAll="0" defaultSubtotal="0">
      <items count="42">
        <item x="5"/>
        <item x="0"/>
        <item x="6"/>
        <item x="9"/>
        <item m="1" x="20"/>
        <item x="1"/>
        <item x="2"/>
        <item m="1" x="24"/>
        <item x="16"/>
        <item m="1" x="36"/>
        <item m="1" x="32"/>
        <item x="18"/>
        <item m="1" x="37"/>
        <item x="8"/>
        <item m="1" x="40"/>
        <item m="1" x="22"/>
        <item m="1" x="25"/>
        <item m="1" x="28"/>
        <item m="1" x="33"/>
        <item m="1" x="21"/>
        <item m="1" x="39"/>
        <item x="7"/>
        <item m="1" x="41"/>
        <item x="12"/>
        <item x="11"/>
        <item x="14"/>
        <item x="4"/>
        <item x="17"/>
        <item m="1" x="30"/>
        <item m="1" x="38"/>
        <item m="1" x="29"/>
        <item x="15"/>
        <item m="1" x="27"/>
        <item m="1" x="35"/>
        <item x="3"/>
        <item m="1" x="31"/>
        <item m="1" x="26"/>
        <item m="1" x="34"/>
        <item x="10"/>
        <item x="13"/>
        <item m="1" x="23"/>
        <item x="19"/>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20">
    <i>
      <x/>
      <x v="1"/>
    </i>
    <i>
      <x v="1"/>
      <x v="2"/>
    </i>
    <i>
      <x v="2"/>
      <x v="3"/>
    </i>
    <i>
      <x v="3"/>
      <x/>
    </i>
    <i>
      <x v="5"/>
      <x v="5"/>
    </i>
    <i>
      <x v="6"/>
      <x v="6"/>
    </i>
    <i>
      <x v="8"/>
      <x v="8"/>
    </i>
    <i>
      <x v="11"/>
      <x v="11"/>
    </i>
    <i>
      <x v="13"/>
      <x v="13"/>
    </i>
    <i>
      <x v="20"/>
      <x v="21"/>
    </i>
    <i>
      <x v="22"/>
      <x v="23"/>
    </i>
    <i>
      <x v="23"/>
      <x v="24"/>
    </i>
    <i>
      <x v="24"/>
      <x v="25"/>
    </i>
    <i>
      <x v="25"/>
      <x v="26"/>
    </i>
    <i>
      <x v="26"/>
      <x v="27"/>
    </i>
    <i>
      <x v="30"/>
      <x v="31"/>
    </i>
    <i>
      <x v="33"/>
      <x v="34"/>
    </i>
    <i>
      <x v="37"/>
      <x v="38"/>
    </i>
    <i>
      <x v="38"/>
      <x v="39"/>
    </i>
    <i>
      <x v="40"/>
      <x v="41"/>
    </i>
  </rowItems>
  <colFields count="2">
    <field x="3"/>
    <field x="-2"/>
  </colFields>
  <colItems count="22">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43"/>
  <sheetViews>
    <sheetView workbookViewId="0">
      <selection activeCell="B18" sqref="B18"/>
    </sheetView>
  </sheetViews>
  <sheetFormatPr baseColWidth="10" defaultColWidth="11.42578125" defaultRowHeight="13.5"/>
  <cols>
    <col min="1" max="1" width="6.5703125" style="274" bestFit="1" customWidth="1"/>
    <col min="2" max="2" width="72.28515625" style="274" bestFit="1" customWidth="1"/>
    <col min="3" max="3" width="24.7109375" style="274" bestFit="1" customWidth="1"/>
    <col min="4" max="4" width="14.5703125" style="274" bestFit="1" customWidth="1"/>
    <col min="5" max="5" width="50.140625" style="274" customWidth="1"/>
    <col min="6" max="16384" width="11.42578125" style="274"/>
  </cols>
  <sheetData>
    <row r="1" spans="1:5" ht="18">
      <c r="A1" s="392" t="s">
        <v>1357</v>
      </c>
      <c r="B1" s="392"/>
      <c r="C1" s="392"/>
      <c r="D1" s="392"/>
      <c r="E1" s="392"/>
    </row>
    <row r="3" spans="1:5" ht="25.5">
      <c r="A3" s="275" t="s">
        <v>34</v>
      </c>
      <c r="B3" s="275" t="s">
        <v>2</v>
      </c>
      <c r="C3" s="275" t="s">
        <v>1315</v>
      </c>
      <c r="D3" s="275" t="s">
        <v>1389</v>
      </c>
      <c r="E3" s="275" t="s">
        <v>1358</v>
      </c>
    </row>
    <row r="4" spans="1:5">
      <c r="A4" s="276">
        <v>0</v>
      </c>
      <c r="B4" s="277" t="s">
        <v>1588</v>
      </c>
      <c r="C4" s="367"/>
      <c r="D4" s="367"/>
      <c r="E4" s="367"/>
    </row>
    <row r="5" spans="1:5">
      <c r="A5" s="276">
        <v>6</v>
      </c>
      <c r="B5" s="277" t="s">
        <v>37</v>
      </c>
      <c r="C5" s="367" t="s">
        <v>1552</v>
      </c>
      <c r="D5" s="367" t="str">
        <f>+VLOOKUP(C5,[2]Hoja1!$A$3:$C$15,2,FALSE)</f>
        <v>2183333 - 1637</v>
      </c>
      <c r="E5" s="367" t="str">
        <f>+VLOOKUP(C5,[2]Hoja1!$A$3:$C$15,3,FALSE)</f>
        <v>elizabeth.nina@economiayfinanzas.gob.bo</v>
      </c>
    </row>
    <row r="6" spans="1:5">
      <c r="A6" s="278">
        <v>10</v>
      </c>
      <c r="B6" s="279" t="s">
        <v>38</v>
      </c>
      <c r="C6" s="367" t="s">
        <v>1511</v>
      </c>
      <c r="D6" s="367" t="str">
        <f>+VLOOKUP(C6,[2]Hoja1!$A$3:$C$15,2,FALSE)</f>
        <v>2183333 - 1648</v>
      </c>
      <c r="E6" s="372" t="str">
        <f>+VLOOKUP(C6,[2]Hoja1!$A$3:$C$15,3,FALSE)</f>
        <v>judith.machicado@economiayfinanzas.gob.bo</v>
      </c>
    </row>
    <row r="7" spans="1:5">
      <c r="A7" s="278">
        <v>15</v>
      </c>
      <c r="B7" s="279" t="s">
        <v>39</v>
      </c>
      <c r="C7" s="367" t="s">
        <v>1553</v>
      </c>
      <c r="D7" s="367" t="str">
        <f>+VLOOKUP(C7,[2]Hoja1!$A$3:$C$15,2,FALSE)</f>
        <v>2183333 - 1645</v>
      </c>
      <c r="E7" s="372" t="str">
        <f>+VLOOKUP(C7,[2]Hoja1!$A$3:$C$15,3,FALSE)</f>
        <v>virginia.callisaya@economiayfinanzas.gob.bo</v>
      </c>
    </row>
    <row r="8" spans="1:5">
      <c r="A8" s="278">
        <v>16</v>
      </c>
      <c r="B8" s="279" t="s">
        <v>40</v>
      </c>
      <c r="C8" s="367" t="s">
        <v>1554</v>
      </c>
      <c r="D8" s="367" t="str">
        <f>+VLOOKUP(C8,[2]Hoja1!$A$3:$C$15,2,FALSE)</f>
        <v>2183333 - 1635</v>
      </c>
      <c r="E8" s="372" t="str">
        <f>+VLOOKUP(C8,[2]Hoja1!$A$3:$C$15,3,FALSE)</f>
        <v>emma.ticonipa@economiayfinanzas.gob.bo</v>
      </c>
    </row>
    <row r="9" spans="1:5">
      <c r="A9" s="278">
        <v>20</v>
      </c>
      <c r="B9" s="279" t="s">
        <v>41</v>
      </c>
      <c r="C9" s="367" t="s">
        <v>1555</v>
      </c>
      <c r="D9" s="367" t="str">
        <f>+VLOOKUP(C9,[2]Hoja1!$A$3:$C$15,2,FALSE)</f>
        <v>2183333 - 1649</v>
      </c>
      <c r="E9" s="372" t="str">
        <f>+VLOOKUP(C9,[2]Hoja1!$A$3:$C$15,3,FALSE)</f>
        <v>rommel.cuba@economiayfinanzas.gob.bo</v>
      </c>
    </row>
    <row r="10" spans="1:5">
      <c r="A10" s="278">
        <v>25</v>
      </c>
      <c r="B10" s="279" t="s">
        <v>42</v>
      </c>
      <c r="C10" s="367" t="s">
        <v>1541</v>
      </c>
      <c r="D10" s="367" t="str">
        <f>+VLOOKUP(C10,[2]Hoja1!$A$3:$C$15,2,FALSE)</f>
        <v>2183333 - 1643</v>
      </c>
      <c r="E10" s="372" t="str">
        <f>+VLOOKUP(C10,[2]Hoja1!$A$3:$C$15,3,FALSE)</f>
        <v>edwin.mamani@economiayfinanzas.gob.bo</v>
      </c>
    </row>
    <row r="11" spans="1:5">
      <c r="A11" s="278">
        <v>30</v>
      </c>
      <c r="B11" s="279" t="s">
        <v>638</v>
      </c>
      <c r="C11" s="367" t="s">
        <v>1556</v>
      </c>
      <c r="D11" s="367" t="str">
        <f>+VLOOKUP(C11,[2]Hoja1!$A$3:$C$15,2,FALSE)</f>
        <v>2183333 - 1663</v>
      </c>
      <c r="E11" s="372" t="str">
        <f>+VLOOKUP(C11,[2]Hoja1!$A$3:$C$15,3,FALSE)</f>
        <v>jeovana.zabala@economiayfinanzas.gob.bo</v>
      </c>
    </row>
    <row r="12" spans="1:5">
      <c r="A12" s="278">
        <v>35</v>
      </c>
      <c r="B12" s="279" t="s">
        <v>43</v>
      </c>
      <c r="C12" s="367" t="s">
        <v>1557</v>
      </c>
      <c r="D12" s="367" t="str">
        <f>+VLOOKUP(C12,[2]Hoja1!$A$3:$C$15,2,FALSE)</f>
        <v>2183333 - 1632</v>
      </c>
      <c r="E12" s="372" t="str">
        <f>+VLOOKUP(C12,[2]Hoja1!$A$3:$C$15,3,FALSE)</f>
        <v>jose.rivas@economiayfinanzas.gob.bo</v>
      </c>
    </row>
    <row r="13" spans="1:5">
      <c r="A13" s="278">
        <v>41</v>
      </c>
      <c r="B13" s="279" t="s">
        <v>1630</v>
      </c>
      <c r="C13" s="367" t="s">
        <v>1558</v>
      </c>
      <c r="D13" s="367" t="str">
        <f>+VLOOKUP(C13,[2]Hoja1!$A$3:$C$15,2,FALSE)</f>
        <v>2183333 - 1636</v>
      </c>
      <c r="E13" s="372" t="str">
        <f>+VLOOKUP(C13,[2]Hoja1!$A$3:$C$15,3,FALSE)</f>
        <v>virginia.huanca@economiayfinanzas.gob.bo</v>
      </c>
    </row>
    <row r="14" spans="1:5">
      <c r="A14" s="278">
        <v>46</v>
      </c>
      <c r="B14" s="279" t="s">
        <v>1366</v>
      </c>
      <c r="C14" s="367" t="s">
        <v>1555</v>
      </c>
      <c r="D14" s="367" t="str">
        <f>+VLOOKUP(C14,[2]Hoja1!$A$3:$C$15,2,FALSE)</f>
        <v>2183333 - 1649</v>
      </c>
      <c r="E14" s="372" t="str">
        <f>+VLOOKUP(C14,[2]Hoja1!$A$3:$C$15,3,FALSE)</f>
        <v>rommel.cuba@economiayfinanzas.gob.bo</v>
      </c>
    </row>
    <row r="15" spans="1:5">
      <c r="A15" s="278">
        <v>47</v>
      </c>
      <c r="B15" s="279" t="s">
        <v>45</v>
      </c>
      <c r="C15" s="367" t="s">
        <v>1559</v>
      </c>
      <c r="D15" s="367" t="str">
        <f>+VLOOKUP(C15,[2]Hoja1!$A$3:$C$15,2,FALSE)</f>
        <v>2183333 - 1640</v>
      </c>
      <c r="E15" s="372" t="str">
        <f>+VLOOKUP(C15,[2]Hoja1!$A$3:$C$15,3,FALSE)</f>
        <v>guadalupe.challco@economiayfinanzas.gob.bo</v>
      </c>
    </row>
    <row r="16" spans="1:5">
      <c r="A16" s="278">
        <v>53</v>
      </c>
      <c r="B16" s="279" t="s">
        <v>1371</v>
      </c>
      <c r="C16" s="367" t="s">
        <v>1553</v>
      </c>
      <c r="D16" s="367" t="str">
        <f>+VLOOKUP(C16,[2]Hoja1!$A$3:$C$15,2,FALSE)</f>
        <v>2183333 - 1645</v>
      </c>
      <c r="E16" s="372" t="str">
        <f>+VLOOKUP(C16,[2]Hoja1!$A$3:$C$15,3,FALSE)</f>
        <v>virginia.callisaya@economiayfinanzas.gob.bo</v>
      </c>
    </row>
    <row r="17" spans="1:5">
      <c r="A17" s="278">
        <v>54</v>
      </c>
      <c r="B17" s="279" t="s">
        <v>1611</v>
      </c>
      <c r="C17" s="367" t="s">
        <v>1553</v>
      </c>
      <c r="D17" s="367" t="str">
        <f>+VLOOKUP(C17,[2]Hoja1!$A$3:$C$15,2,FALSE)</f>
        <v>2183333 - 1645</v>
      </c>
      <c r="E17" s="372" t="str">
        <f>+VLOOKUP(C17,[2]Hoja1!$A$3:$C$15,3,FALSE)</f>
        <v>virginia.callisaya@economiayfinanzas.gob.bo</v>
      </c>
    </row>
    <row r="18" spans="1:5">
      <c r="A18" s="278">
        <v>66</v>
      </c>
      <c r="B18" s="279" t="s">
        <v>4572</v>
      </c>
      <c r="C18" s="367" t="s">
        <v>1560</v>
      </c>
      <c r="D18" s="367" t="str">
        <f>+VLOOKUP(C18,[2]Hoja1!$A$3:$C$15,2,FALSE)</f>
        <v>2183333 - 1651</v>
      </c>
      <c r="E18" s="372" t="str">
        <f>+VLOOKUP(C18,[2]Hoja1!$A$3:$C$15,3,FALSE)</f>
        <v>huascar.nova@economiayfinanzas.gob.bo</v>
      </c>
    </row>
    <row r="19" spans="1:5">
      <c r="A19" s="278">
        <v>70</v>
      </c>
      <c r="B19" s="279" t="s">
        <v>47</v>
      </c>
      <c r="C19" s="367" t="s">
        <v>1560</v>
      </c>
      <c r="D19" s="367" t="str">
        <f>+VLOOKUP(C19,[2]Hoja1!$A$3:$C$15,2,FALSE)</f>
        <v>2183333 - 1651</v>
      </c>
      <c r="E19" s="372" t="str">
        <f>+VLOOKUP(C19,[2]Hoja1!$A$3:$C$15,3,FALSE)</f>
        <v>huascar.nova@economiayfinanzas.gob.bo</v>
      </c>
    </row>
    <row r="20" spans="1:5">
      <c r="A20" s="278">
        <v>76</v>
      </c>
      <c r="B20" s="279" t="s">
        <v>48</v>
      </c>
      <c r="C20" s="367" t="s">
        <v>1556</v>
      </c>
      <c r="D20" s="367" t="str">
        <f>+VLOOKUP(C20,[2]Hoja1!$A$3:$C$15,2,FALSE)</f>
        <v>2183333 - 1663</v>
      </c>
      <c r="E20" s="372" t="str">
        <f>+VLOOKUP(C20,[2]Hoja1!$A$3:$C$15,3,FALSE)</f>
        <v>jeovana.zabala@economiayfinanzas.gob.bo</v>
      </c>
    </row>
    <row r="21" spans="1:5">
      <c r="A21" s="278">
        <v>78</v>
      </c>
      <c r="B21" s="279" t="s">
        <v>1367</v>
      </c>
      <c r="C21" s="367" t="s">
        <v>1561</v>
      </c>
      <c r="D21" s="367" t="str">
        <f>+VLOOKUP(C21,[2]Hoja1!$A$3:$C$15,2,FALSE)</f>
        <v>2183333 - 1644</v>
      </c>
      <c r="E21" s="372" t="str">
        <f>+VLOOKUP(C21,[2]Hoja1!$A$3:$C$15,3,FALSE)</f>
        <v>belen.espejo@economiayfinanzas.gob.bo</v>
      </c>
    </row>
    <row r="22" spans="1:5">
      <c r="A22" s="278">
        <v>81</v>
      </c>
      <c r="B22" s="279" t="s">
        <v>49</v>
      </c>
      <c r="C22" s="367" t="s">
        <v>1511</v>
      </c>
      <c r="D22" s="367" t="str">
        <f>+VLOOKUP(C22,[2]Hoja1!$A$3:$C$15,2,FALSE)</f>
        <v>2183333 - 1648</v>
      </c>
      <c r="E22" s="372" t="str">
        <f>+VLOOKUP(C22,[2]Hoja1!$A$3:$C$15,3,FALSE)</f>
        <v>judith.machicado@economiayfinanzas.gob.bo</v>
      </c>
    </row>
    <row r="23" spans="1:5">
      <c r="A23" s="278">
        <v>86</v>
      </c>
      <c r="B23" s="279" t="s">
        <v>50</v>
      </c>
      <c r="C23" s="367" t="s">
        <v>1562</v>
      </c>
      <c r="D23" s="367" t="str">
        <f>+VLOOKUP(C23,[2]Hoja1!$A$3:$C$15,2,FALSE)</f>
        <v>2183333 - 1633</v>
      </c>
      <c r="E23" s="372" t="str">
        <f>+VLOOKUP(C23,[2]Hoja1!$A$3:$C$15,3,FALSE)</f>
        <v>jorge.vargas@economiayfinanzas.gob.bo</v>
      </c>
    </row>
    <row r="24" spans="1:5">
      <c r="A24" s="278">
        <v>95</v>
      </c>
      <c r="B24" s="279" t="s">
        <v>1410</v>
      </c>
      <c r="C24" s="367" t="s">
        <v>1555</v>
      </c>
      <c r="D24" s="367" t="str">
        <f>+VLOOKUP(C24,[2]Hoja1!$A$3:$C$15,2,FALSE)</f>
        <v>2183333 - 1649</v>
      </c>
      <c r="E24" s="372" t="str">
        <f>+VLOOKUP(C24,[2]Hoja1!$A$3:$C$15,3,FALSE)</f>
        <v>rommel.cuba@economiayfinanzas.gob.bo</v>
      </c>
    </row>
    <row r="25" spans="1:5">
      <c r="A25" s="340" t="s">
        <v>539</v>
      </c>
      <c r="B25" s="340" t="s">
        <v>590</v>
      </c>
      <c r="C25" s="367" t="s">
        <v>1559</v>
      </c>
      <c r="D25" s="367" t="str">
        <f>+VLOOKUP(C25,[2]Hoja1!$A$3:$C$15,2,FALSE)</f>
        <v>2183333 - 1640</v>
      </c>
      <c r="E25" s="372" t="str">
        <f>+VLOOKUP(C25,[2]Hoja1!$A$3:$C$15,3,FALSE)</f>
        <v>guadalupe.challco@economiayfinanzas.gob.bo</v>
      </c>
    </row>
    <row r="26" spans="1:5">
      <c r="A26" s="340" t="s">
        <v>541</v>
      </c>
      <c r="B26" s="340" t="s">
        <v>590</v>
      </c>
      <c r="C26" s="367" t="s">
        <v>1558</v>
      </c>
      <c r="D26" s="367" t="str">
        <f>+VLOOKUP(C26,[2]Hoja1!$A$3:$C$15,2,FALSE)</f>
        <v>2183333 - 1636</v>
      </c>
      <c r="E26" s="372" t="str">
        <f>+VLOOKUP(C26,[2]Hoja1!$A$3:$C$15,3,FALSE)</f>
        <v>virginia.huanca@economiayfinanzas.gob.bo</v>
      </c>
    </row>
    <row r="27" spans="1:5">
      <c r="A27" s="340" t="s">
        <v>542</v>
      </c>
      <c r="B27" s="340" t="s">
        <v>686</v>
      </c>
      <c r="C27" s="367" t="s">
        <v>1561</v>
      </c>
      <c r="D27" s="367" t="str">
        <f>+VLOOKUP(C27,[2]Hoja1!$A$3:$C$15,2,FALSE)</f>
        <v>2183333 - 1644</v>
      </c>
      <c r="E27" s="372" t="str">
        <f>+VLOOKUP(C27,[2]Hoja1!$A$3:$C$15,3,FALSE)</f>
        <v>belen.espejo@economiayfinanzas.gob.bo</v>
      </c>
    </row>
    <row r="28" spans="1:5">
      <c r="A28" s="340" t="s">
        <v>544</v>
      </c>
      <c r="B28" s="340" t="s">
        <v>1458</v>
      </c>
      <c r="C28" s="367" t="s">
        <v>1559</v>
      </c>
      <c r="D28" s="367" t="str">
        <f>+VLOOKUP(C28,[2]Hoja1!$A$3:$C$15,2,FALSE)</f>
        <v>2183333 - 1640</v>
      </c>
      <c r="E28" s="372" t="str">
        <f>+VLOOKUP(C28,[2]Hoja1!$A$3:$C$15,3,FALSE)</f>
        <v>guadalupe.challco@economiayfinanzas.gob.bo</v>
      </c>
    </row>
    <row r="29" spans="1:5">
      <c r="A29" s="340" t="s">
        <v>546</v>
      </c>
      <c r="B29" s="340" t="s">
        <v>1459</v>
      </c>
      <c r="C29" s="367" t="s">
        <v>1559</v>
      </c>
      <c r="D29" s="367" t="str">
        <f>+VLOOKUP(C29,[2]Hoja1!$A$3:$C$15,2,FALSE)</f>
        <v>2183333 - 1640</v>
      </c>
      <c r="E29" s="372" t="str">
        <f>+VLOOKUP(C29,[2]Hoja1!$A$3:$C$15,3,FALSE)</f>
        <v>guadalupe.challco@economiayfinanzas.gob.bo</v>
      </c>
    </row>
    <row r="30" spans="1:5">
      <c r="A30" s="278">
        <v>108</v>
      </c>
      <c r="B30" s="279" t="s">
        <v>51</v>
      </c>
      <c r="C30" s="367" t="s">
        <v>1562</v>
      </c>
      <c r="D30" s="367" t="str">
        <f>+VLOOKUP(C30,[2]Hoja1!$A$3:$C$15,2,FALSE)</f>
        <v>2183333 - 1633</v>
      </c>
      <c r="E30" s="372" t="str">
        <f>+VLOOKUP(C30,[2]Hoja1!$A$3:$C$15,3,FALSE)</f>
        <v>jorge.vargas@economiayfinanzas.gob.bo</v>
      </c>
    </row>
    <row r="31" spans="1:5">
      <c r="A31" s="280">
        <v>109</v>
      </c>
      <c r="B31" s="281" t="s">
        <v>1411</v>
      </c>
      <c r="C31" s="367" t="s">
        <v>1562</v>
      </c>
      <c r="D31" s="367" t="str">
        <f>+VLOOKUP(C31,[2]Hoja1!$A$3:$C$15,2,FALSE)</f>
        <v>2183333 - 1633</v>
      </c>
      <c r="E31" s="372" t="str">
        <f>+VLOOKUP(C31,[2]Hoja1!$A$3:$C$15,3,FALSE)</f>
        <v>jorge.vargas@economiayfinanzas.gob.bo</v>
      </c>
    </row>
    <row r="32" spans="1:5">
      <c r="A32" s="278">
        <v>111</v>
      </c>
      <c r="B32" s="279" t="s">
        <v>52</v>
      </c>
      <c r="C32" s="367" t="s">
        <v>1553</v>
      </c>
      <c r="D32" s="367" t="str">
        <f>+VLOOKUP(C32,[2]Hoja1!$A$3:$C$15,2,FALSE)</f>
        <v>2183333 - 1645</v>
      </c>
      <c r="E32" s="372" t="str">
        <f>+VLOOKUP(C32,[2]Hoja1!$A$3:$C$15,3,FALSE)</f>
        <v>virginia.callisaya@economiayfinanzas.gob.bo</v>
      </c>
    </row>
    <row r="33" spans="1:5">
      <c r="A33" s="278">
        <v>117</v>
      </c>
      <c r="B33" s="279" t="s">
        <v>54</v>
      </c>
      <c r="C33" s="367" t="s">
        <v>1554</v>
      </c>
      <c r="D33" s="367" t="str">
        <f>+VLOOKUP(C33,[2]Hoja1!$A$3:$C$15,2,FALSE)</f>
        <v>2183333 - 1635</v>
      </c>
      <c r="E33" s="372" t="str">
        <f>+VLOOKUP(C33,[2]Hoja1!$A$3:$C$15,3,FALSE)</f>
        <v>emma.ticonipa@economiayfinanzas.gob.bo</v>
      </c>
    </row>
    <row r="34" spans="1:5">
      <c r="A34" s="278">
        <v>119</v>
      </c>
      <c r="B34" s="279" t="s">
        <v>1412</v>
      </c>
      <c r="C34" s="367" t="s">
        <v>1553</v>
      </c>
      <c r="D34" s="367" t="str">
        <f>+VLOOKUP(C34,[2]Hoja1!$A$3:$C$15,2,FALSE)</f>
        <v>2183333 - 1645</v>
      </c>
      <c r="E34" s="372" t="str">
        <f>+VLOOKUP(C34,[2]Hoja1!$A$3:$C$15,3,FALSE)</f>
        <v>virginia.callisaya@economiayfinanzas.gob.bo</v>
      </c>
    </row>
    <row r="35" spans="1:5">
      <c r="A35" s="278">
        <v>124</v>
      </c>
      <c r="B35" s="279" t="s">
        <v>56</v>
      </c>
      <c r="C35" s="367" t="s">
        <v>1552</v>
      </c>
      <c r="D35" s="367" t="str">
        <f>+VLOOKUP(C35,[2]Hoja1!$A$3:$C$15,2,FALSE)</f>
        <v>2183333 - 1637</v>
      </c>
      <c r="E35" s="372" t="str">
        <f>+VLOOKUP(C35,[2]Hoja1!$A$3:$C$15,3,FALSE)</f>
        <v>elizabeth.nina@economiayfinanzas.gob.bo</v>
      </c>
    </row>
    <row r="36" spans="1:5">
      <c r="A36" s="278">
        <v>129</v>
      </c>
      <c r="B36" s="279" t="s">
        <v>57</v>
      </c>
      <c r="C36" s="367" t="s">
        <v>1552</v>
      </c>
      <c r="D36" s="367" t="str">
        <f>+VLOOKUP(C36,[2]Hoja1!$A$3:$C$15,2,FALSE)</f>
        <v>2183333 - 1637</v>
      </c>
      <c r="E36" s="372" t="str">
        <f>+VLOOKUP(C36,[2]Hoja1!$A$3:$C$15,3,FALSE)</f>
        <v>elizabeth.nina@economiayfinanzas.gob.bo</v>
      </c>
    </row>
    <row r="37" spans="1:5">
      <c r="A37" s="278">
        <v>130</v>
      </c>
      <c r="B37" s="279" t="s">
        <v>58</v>
      </c>
      <c r="C37" s="367" t="s">
        <v>1562</v>
      </c>
      <c r="D37" s="367" t="str">
        <f>+VLOOKUP(C37,[2]Hoja1!$A$3:$C$15,2,FALSE)</f>
        <v>2183333 - 1633</v>
      </c>
      <c r="E37" s="372" t="str">
        <f>+VLOOKUP(C37,[2]Hoja1!$A$3:$C$15,3,FALSE)</f>
        <v>jorge.vargas@economiayfinanzas.gob.bo</v>
      </c>
    </row>
    <row r="38" spans="1:5">
      <c r="A38" s="278">
        <v>132</v>
      </c>
      <c r="B38" s="279" t="s">
        <v>59</v>
      </c>
      <c r="C38" s="367" t="s">
        <v>1555</v>
      </c>
      <c r="D38" s="367" t="str">
        <f>+VLOOKUP(C38,[2]Hoja1!$A$3:$C$15,2,FALSE)</f>
        <v>2183333 - 1649</v>
      </c>
      <c r="E38" s="372" t="str">
        <f>+VLOOKUP(C38,[2]Hoja1!$A$3:$C$15,3,FALSE)</f>
        <v>rommel.cuba@economiayfinanzas.gob.bo</v>
      </c>
    </row>
    <row r="39" spans="1:5">
      <c r="A39" s="278">
        <v>133</v>
      </c>
      <c r="B39" s="279" t="s">
        <v>60</v>
      </c>
      <c r="C39" s="367" t="s">
        <v>1562</v>
      </c>
      <c r="D39" s="367" t="str">
        <f>+VLOOKUP(C39,[2]Hoja1!$A$3:$C$15,2,FALSE)</f>
        <v>2183333 - 1633</v>
      </c>
      <c r="E39" s="372" t="str">
        <f>+VLOOKUP(C39,[2]Hoja1!$A$3:$C$15,3,FALSE)</f>
        <v>jorge.vargas@economiayfinanzas.gob.bo</v>
      </c>
    </row>
    <row r="40" spans="1:5">
      <c r="A40" s="278">
        <v>134</v>
      </c>
      <c r="B40" s="279" t="s">
        <v>61</v>
      </c>
      <c r="C40" s="367" t="s">
        <v>1561</v>
      </c>
      <c r="D40" s="367" t="str">
        <f>+VLOOKUP(C40,[2]Hoja1!$A$3:$C$15,2,FALSE)</f>
        <v>2183333 - 1644</v>
      </c>
      <c r="E40" s="372" t="str">
        <f>+VLOOKUP(C40,[2]Hoja1!$A$3:$C$15,3,FALSE)</f>
        <v>belen.espejo@economiayfinanzas.gob.bo</v>
      </c>
    </row>
    <row r="41" spans="1:5">
      <c r="A41" s="278">
        <v>137</v>
      </c>
      <c r="B41" s="279" t="s">
        <v>62</v>
      </c>
      <c r="C41" s="367" t="s">
        <v>1560</v>
      </c>
      <c r="D41" s="367" t="str">
        <f>+VLOOKUP(C41,[2]Hoja1!$A$3:$C$15,2,FALSE)</f>
        <v>2183333 - 1651</v>
      </c>
      <c r="E41" s="372" t="str">
        <f>+VLOOKUP(C41,[2]Hoja1!$A$3:$C$15,3,FALSE)</f>
        <v>huascar.nova@economiayfinanzas.gob.bo</v>
      </c>
    </row>
    <row r="42" spans="1:5">
      <c r="A42" s="278">
        <v>138</v>
      </c>
      <c r="B42" s="279" t="s">
        <v>63</v>
      </c>
      <c r="C42" s="367" t="s">
        <v>1511</v>
      </c>
      <c r="D42" s="367" t="str">
        <f>+VLOOKUP(C42,[2]Hoja1!$A$3:$C$15,2,FALSE)</f>
        <v>2183333 - 1648</v>
      </c>
      <c r="E42" s="372" t="str">
        <f>+VLOOKUP(C42,[2]Hoja1!$A$3:$C$15,3,FALSE)</f>
        <v>judith.machicado@economiayfinanzas.gob.bo</v>
      </c>
    </row>
    <row r="43" spans="1:5">
      <c r="A43" s="280">
        <v>139</v>
      </c>
      <c r="B43" s="281" t="s">
        <v>64</v>
      </c>
      <c r="C43" s="367" t="s">
        <v>1511</v>
      </c>
      <c r="D43" s="367" t="str">
        <f>+VLOOKUP(C43,[2]Hoja1!$A$3:$C$15,2,FALSE)</f>
        <v>2183333 - 1648</v>
      </c>
      <c r="E43" s="372" t="str">
        <f>+VLOOKUP(C43,[2]Hoja1!$A$3:$C$15,3,FALSE)</f>
        <v>judith.machicado@economiayfinanzas.gob.bo</v>
      </c>
    </row>
    <row r="44" spans="1:5">
      <c r="A44" s="278">
        <v>140</v>
      </c>
      <c r="B44" s="279" t="s">
        <v>1272</v>
      </c>
      <c r="C44" s="367" t="s">
        <v>1511</v>
      </c>
      <c r="D44" s="367" t="str">
        <f>+VLOOKUP(C44,[2]Hoja1!$A$3:$C$15,2,FALSE)</f>
        <v>2183333 - 1648</v>
      </c>
      <c r="E44" s="372" t="str">
        <f>+VLOOKUP(C44,[2]Hoja1!$A$3:$C$15,3,FALSE)</f>
        <v>judith.machicado@economiayfinanzas.gob.bo</v>
      </c>
    </row>
    <row r="45" spans="1:5">
      <c r="A45" s="278">
        <v>141</v>
      </c>
      <c r="B45" s="279" t="s">
        <v>65</v>
      </c>
      <c r="C45" s="367" t="s">
        <v>1511</v>
      </c>
      <c r="D45" s="367" t="str">
        <f>+VLOOKUP(C45,[2]Hoja1!$A$3:$C$15,2,FALSE)</f>
        <v>2183333 - 1648</v>
      </c>
      <c r="E45" s="372" t="str">
        <f>+VLOOKUP(C45,[2]Hoja1!$A$3:$C$15,3,FALSE)</f>
        <v>judith.machicado@economiayfinanzas.gob.bo</v>
      </c>
    </row>
    <row r="46" spans="1:5">
      <c r="A46" s="278">
        <v>142</v>
      </c>
      <c r="B46" s="279" t="s">
        <v>66</v>
      </c>
      <c r="C46" s="367" t="s">
        <v>1511</v>
      </c>
      <c r="D46" s="367" t="str">
        <f>+VLOOKUP(C46,[2]Hoja1!$A$3:$C$15,2,FALSE)</f>
        <v>2183333 - 1648</v>
      </c>
      <c r="E46" s="372" t="str">
        <f>+VLOOKUP(C46,[2]Hoja1!$A$3:$C$15,3,FALSE)</f>
        <v>judith.machicado@economiayfinanzas.gob.bo</v>
      </c>
    </row>
    <row r="47" spans="1:5">
      <c r="A47" s="278">
        <v>143</v>
      </c>
      <c r="B47" s="279" t="s">
        <v>67</v>
      </c>
      <c r="C47" s="367" t="s">
        <v>1511</v>
      </c>
      <c r="D47" s="367" t="str">
        <f>+VLOOKUP(C47,[2]Hoja1!$A$3:$C$15,2,FALSE)</f>
        <v>2183333 - 1648</v>
      </c>
      <c r="E47" s="372" t="str">
        <f>+VLOOKUP(C47,[2]Hoja1!$A$3:$C$15,3,FALSE)</f>
        <v>judith.machicado@economiayfinanzas.gob.bo</v>
      </c>
    </row>
    <row r="48" spans="1:5">
      <c r="A48" s="278">
        <v>144</v>
      </c>
      <c r="B48" s="279" t="s">
        <v>1273</v>
      </c>
      <c r="C48" s="367" t="s">
        <v>1511</v>
      </c>
      <c r="D48" s="367" t="str">
        <f>+VLOOKUP(C48,[2]Hoja1!$A$3:$C$15,2,FALSE)</f>
        <v>2183333 - 1648</v>
      </c>
      <c r="E48" s="372" t="str">
        <f>+VLOOKUP(C48,[2]Hoja1!$A$3:$C$15,3,FALSE)</f>
        <v>judith.machicado@economiayfinanzas.gob.bo</v>
      </c>
    </row>
    <row r="49" spans="1:5">
      <c r="A49" s="278">
        <v>145</v>
      </c>
      <c r="B49" s="279" t="s">
        <v>68</v>
      </c>
      <c r="C49" s="367" t="s">
        <v>1511</v>
      </c>
      <c r="D49" s="367" t="str">
        <f>+VLOOKUP(C49,[2]Hoja1!$A$3:$C$15,2,FALSE)</f>
        <v>2183333 - 1648</v>
      </c>
      <c r="E49" s="372" t="str">
        <f>+VLOOKUP(C49,[2]Hoja1!$A$3:$C$15,3,FALSE)</f>
        <v>judith.machicado@economiayfinanzas.gob.bo</v>
      </c>
    </row>
    <row r="50" spans="1:5">
      <c r="A50" s="278">
        <v>146</v>
      </c>
      <c r="B50" s="279" t="s">
        <v>69</v>
      </c>
      <c r="C50" s="367" t="s">
        <v>1511</v>
      </c>
      <c r="D50" s="367" t="str">
        <f>+VLOOKUP(C50,[2]Hoja1!$A$3:$C$15,2,FALSE)</f>
        <v>2183333 - 1648</v>
      </c>
      <c r="E50" s="372" t="str">
        <f>+VLOOKUP(C50,[2]Hoja1!$A$3:$C$15,3,FALSE)</f>
        <v>judith.machicado@economiayfinanzas.gob.bo</v>
      </c>
    </row>
    <row r="51" spans="1:5">
      <c r="A51" s="278">
        <v>147</v>
      </c>
      <c r="B51" s="279" t="s">
        <v>1236</v>
      </c>
      <c r="C51" s="367" t="s">
        <v>1511</v>
      </c>
      <c r="D51" s="367" t="str">
        <f>+VLOOKUP(C51,[2]Hoja1!$A$3:$C$15,2,FALSE)</f>
        <v>2183333 - 1648</v>
      </c>
      <c r="E51" s="372" t="str">
        <f>+VLOOKUP(C51,[2]Hoja1!$A$3:$C$15,3,FALSE)</f>
        <v>judith.machicado@economiayfinanzas.gob.bo</v>
      </c>
    </row>
    <row r="52" spans="1:5">
      <c r="A52" s="278">
        <v>148</v>
      </c>
      <c r="B52" s="279" t="s">
        <v>70</v>
      </c>
      <c r="C52" s="367" t="s">
        <v>1511</v>
      </c>
      <c r="D52" s="367" t="str">
        <f>+VLOOKUP(C52,[2]Hoja1!$A$3:$C$15,2,FALSE)</f>
        <v>2183333 - 1648</v>
      </c>
      <c r="E52" s="372" t="str">
        <f>+VLOOKUP(C52,[2]Hoja1!$A$3:$C$15,3,FALSE)</f>
        <v>judith.machicado@economiayfinanzas.gob.bo</v>
      </c>
    </row>
    <row r="53" spans="1:5">
      <c r="A53" s="278">
        <v>150</v>
      </c>
      <c r="B53" s="279" t="s">
        <v>71</v>
      </c>
      <c r="C53" s="367" t="s">
        <v>1552</v>
      </c>
      <c r="D53" s="367" t="str">
        <f>+VLOOKUP(C53,[2]Hoja1!$A$3:$C$15,2,FALSE)</f>
        <v>2183333 - 1637</v>
      </c>
      <c r="E53" s="372" t="str">
        <f>+VLOOKUP(C53,[2]Hoja1!$A$3:$C$15,3,FALSE)</f>
        <v>elizabeth.nina@economiayfinanzas.gob.bo</v>
      </c>
    </row>
    <row r="54" spans="1:5">
      <c r="A54" s="278">
        <v>152</v>
      </c>
      <c r="B54" s="279" t="s">
        <v>1413</v>
      </c>
      <c r="C54" s="367" t="s">
        <v>1552</v>
      </c>
      <c r="D54" s="367" t="str">
        <f>+VLOOKUP(C54,[2]Hoja1!$A$3:$C$15,2,FALSE)</f>
        <v>2183333 - 1637</v>
      </c>
      <c r="E54" s="372" t="str">
        <f>+VLOOKUP(C54,[2]Hoja1!$A$3:$C$15,3,FALSE)</f>
        <v>elizabeth.nina@economiayfinanzas.gob.bo</v>
      </c>
    </row>
    <row r="55" spans="1:5">
      <c r="A55" s="278">
        <v>153</v>
      </c>
      <c r="B55" s="279" t="s">
        <v>1414</v>
      </c>
      <c r="C55" s="367" t="s">
        <v>1553</v>
      </c>
      <c r="D55" s="367" t="str">
        <f>+VLOOKUP(C55,[2]Hoja1!$A$3:$C$15,2,FALSE)</f>
        <v>2183333 - 1645</v>
      </c>
      <c r="E55" s="372" t="str">
        <f>+VLOOKUP(C55,[2]Hoja1!$A$3:$C$15,3,FALSE)</f>
        <v>virginia.callisaya@economiayfinanzas.gob.bo</v>
      </c>
    </row>
    <row r="56" spans="1:5">
      <c r="A56" s="278">
        <v>154</v>
      </c>
      <c r="B56" s="279" t="s">
        <v>74</v>
      </c>
      <c r="C56" s="367" t="s">
        <v>1560</v>
      </c>
      <c r="D56" s="367" t="str">
        <f>+VLOOKUP(C56,[2]Hoja1!$A$3:$C$15,2,FALSE)</f>
        <v>2183333 - 1651</v>
      </c>
      <c r="E56" s="372" t="str">
        <f>+VLOOKUP(C56,[2]Hoja1!$A$3:$C$15,3,FALSE)</f>
        <v>huascar.nova@economiayfinanzas.gob.bo</v>
      </c>
    </row>
    <row r="57" spans="1:5">
      <c r="A57" s="278">
        <v>155</v>
      </c>
      <c r="B57" s="279" t="s">
        <v>75</v>
      </c>
      <c r="C57" s="367" t="s">
        <v>1541</v>
      </c>
      <c r="D57" s="367" t="str">
        <f>+VLOOKUP(C57,[2]Hoja1!$A$3:$C$15,2,FALSE)</f>
        <v>2183333 - 1643</v>
      </c>
      <c r="E57" s="372" t="str">
        <f>+VLOOKUP(C57,[2]Hoja1!$A$3:$C$15,3,FALSE)</f>
        <v>edwin.mamani@economiayfinanzas.gob.bo</v>
      </c>
    </row>
    <row r="58" spans="1:5">
      <c r="A58" s="278">
        <v>156</v>
      </c>
      <c r="B58" s="279" t="s">
        <v>76</v>
      </c>
      <c r="C58" s="367" t="s">
        <v>1562</v>
      </c>
      <c r="D58" s="367" t="str">
        <f>+VLOOKUP(C58,[2]Hoja1!$A$3:$C$15,2,FALSE)</f>
        <v>2183333 - 1633</v>
      </c>
      <c r="E58" s="372" t="str">
        <f>+VLOOKUP(C58,[2]Hoja1!$A$3:$C$15,3,FALSE)</f>
        <v>jorge.vargas@economiayfinanzas.gob.bo</v>
      </c>
    </row>
    <row r="59" spans="1:5">
      <c r="A59" s="278">
        <v>159</v>
      </c>
      <c r="B59" s="279" t="s">
        <v>1415</v>
      </c>
      <c r="C59" s="367" t="s">
        <v>1560</v>
      </c>
      <c r="D59" s="367" t="str">
        <f>+VLOOKUP(C59,[2]Hoja1!$A$3:$C$15,2,FALSE)</f>
        <v>2183333 - 1651</v>
      </c>
      <c r="E59" s="372" t="str">
        <f>+VLOOKUP(C59,[2]Hoja1!$A$3:$C$15,3,FALSE)</f>
        <v>huascar.nova@economiayfinanzas.gob.bo</v>
      </c>
    </row>
    <row r="60" spans="1:5">
      <c r="A60" s="278">
        <v>163</v>
      </c>
      <c r="B60" s="279" t="s">
        <v>78</v>
      </c>
      <c r="C60" s="367" t="s">
        <v>1541</v>
      </c>
      <c r="D60" s="367" t="str">
        <f>+VLOOKUP(C60,[2]Hoja1!$A$3:$C$15,2,FALSE)</f>
        <v>2183333 - 1643</v>
      </c>
      <c r="E60" s="372" t="str">
        <f>+VLOOKUP(C60,[2]Hoja1!$A$3:$C$15,3,FALSE)</f>
        <v>edwin.mamani@economiayfinanzas.gob.bo</v>
      </c>
    </row>
    <row r="61" spans="1:5">
      <c r="A61" s="278">
        <v>169</v>
      </c>
      <c r="B61" s="279" t="s">
        <v>79</v>
      </c>
      <c r="C61" s="367" t="s">
        <v>1554</v>
      </c>
      <c r="D61" s="367" t="str">
        <f>+VLOOKUP(C61,[2]Hoja1!$A$3:$C$15,2,FALSE)</f>
        <v>2183333 - 1635</v>
      </c>
      <c r="E61" s="372" t="str">
        <f>+VLOOKUP(C61,[2]Hoja1!$A$3:$C$15,3,FALSE)</f>
        <v>emma.ticonipa@economiayfinanzas.gob.bo</v>
      </c>
    </row>
    <row r="62" spans="1:5">
      <c r="A62" s="280">
        <v>170</v>
      </c>
      <c r="B62" s="281" t="s">
        <v>80</v>
      </c>
      <c r="C62" s="367" t="s">
        <v>1511</v>
      </c>
      <c r="D62" s="367" t="str">
        <f>+VLOOKUP(C62,[2]Hoja1!$A$3:$C$15,2,FALSE)</f>
        <v>2183333 - 1648</v>
      </c>
      <c r="E62" s="372" t="str">
        <f>+VLOOKUP(C62,[2]Hoja1!$A$3:$C$15,3,FALSE)</f>
        <v>judith.machicado@economiayfinanzas.gob.bo</v>
      </c>
    </row>
    <row r="63" spans="1:5">
      <c r="A63" s="280">
        <v>190</v>
      </c>
      <c r="B63" s="281" t="s">
        <v>1416</v>
      </c>
      <c r="C63" s="367" t="s">
        <v>1560</v>
      </c>
      <c r="D63" s="367" t="str">
        <f>+VLOOKUP(C63,[2]Hoja1!$A$3:$C$15,2,FALSE)</f>
        <v>2183333 - 1651</v>
      </c>
      <c r="E63" s="372" t="str">
        <f>+VLOOKUP(C63,[2]Hoja1!$A$3:$C$15,3,FALSE)</f>
        <v>huascar.nova@economiayfinanzas.gob.bo</v>
      </c>
    </row>
    <row r="64" spans="1:5">
      <c r="A64" s="278">
        <v>192</v>
      </c>
      <c r="B64" s="279" t="s">
        <v>1417</v>
      </c>
      <c r="C64" s="367" t="s">
        <v>1558</v>
      </c>
      <c r="D64" s="367" t="str">
        <f>+VLOOKUP(C64,[2]Hoja1!$A$3:$C$15,2,FALSE)</f>
        <v>2183333 - 1636</v>
      </c>
      <c r="E64" s="372" t="str">
        <f>+VLOOKUP(C64,[2]Hoja1!$A$3:$C$15,3,FALSE)</f>
        <v>virginia.huanca@economiayfinanzas.gob.bo</v>
      </c>
    </row>
    <row r="65" spans="1:5">
      <c r="A65" s="278">
        <v>197</v>
      </c>
      <c r="B65" s="279" t="s">
        <v>1418</v>
      </c>
      <c r="C65" s="367" t="s">
        <v>1553</v>
      </c>
      <c r="D65" s="367" t="str">
        <f>+VLOOKUP(C65,[2]Hoja1!$A$3:$C$15,2,FALSE)</f>
        <v>2183333 - 1645</v>
      </c>
      <c r="E65" s="372" t="str">
        <f>+VLOOKUP(C65,[2]Hoja1!$A$3:$C$15,3,FALSE)</f>
        <v>virginia.callisaya@economiayfinanzas.gob.bo</v>
      </c>
    </row>
    <row r="66" spans="1:5">
      <c r="A66" s="278">
        <v>200</v>
      </c>
      <c r="B66" s="279" t="s">
        <v>84</v>
      </c>
      <c r="C66" s="367" t="s">
        <v>1559</v>
      </c>
      <c r="D66" s="367" t="str">
        <f>+VLOOKUP(C66,[2]Hoja1!$A$3:$C$15,2,FALSE)</f>
        <v>2183333 - 1640</v>
      </c>
      <c r="E66" s="372" t="str">
        <f>+VLOOKUP(C66,[2]Hoja1!$A$3:$C$15,3,FALSE)</f>
        <v>guadalupe.challco@economiayfinanzas.gob.bo</v>
      </c>
    </row>
    <row r="67" spans="1:5">
      <c r="A67" s="278">
        <v>203</v>
      </c>
      <c r="B67" s="279" t="s">
        <v>86</v>
      </c>
      <c r="C67" s="367" t="s">
        <v>1541</v>
      </c>
      <c r="D67" s="367" t="str">
        <f>+VLOOKUP(C67,[2]Hoja1!$A$3:$C$15,2,FALSE)</f>
        <v>2183333 - 1643</v>
      </c>
      <c r="E67" s="372" t="str">
        <f>+VLOOKUP(C67,[2]Hoja1!$A$3:$C$15,3,FALSE)</f>
        <v>edwin.mamani@economiayfinanzas.gob.bo</v>
      </c>
    </row>
    <row r="68" spans="1:5">
      <c r="A68" s="278">
        <v>206</v>
      </c>
      <c r="B68" s="279" t="s">
        <v>87</v>
      </c>
      <c r="C68" s="367" t="s">
        <v>1553</v>
      </c>
      <c r="D68" s="367" t="str">
        <f>+VLOOKUP(C68,[2]Hoja1!$A$3:$C$15,2,FALSE)</f>
        <v>2183333 - 1645</v>
      </c>
      <c r="E68" s="372" t="str">
        <f>+VLOOKUP(C68,[2]Hoja1!$A$3:$C$15,3,FALSE)</f>
        <v>virginia.callisaya@economiayfinanzas.gob.bo</v>
      </c>
    </row>
    <row r="69" spans="1:5">
      <c r="A69" s="278">
        <v>210</v>
      </c>
      <c r="B69" s="279" t="s">
        <v>89</v>
      </c>
      <c r="C69" s="367" t="s">
        <v>1562</v>
      </c>
      <c r="D69" s="367" t="str">
        <f>+VLOOKUP(C69,[2]Hoja1!$A$3:$C$15,2,FALSE)</f>
        <v>2183333 - 1633</v>
      </c>
      <c r="E69" s="372" t="str">
        <f>+VLOOKUP(C69,[2]Hoja1!$A$3:$C$15,3,FALSE)</f>
        <v>jorge.vargas@economiayfinanzas.gob.bo</v>
      </c>
    </row>
    <row r="70" spans="1:5">
      <c r="A70" s="278">
        <v>212</v>
      </c>
      <c r="B70" s="279" t="s">
        <v>90</v>
      </c>
      <c r="C70" s="367" t="s">
        <v>1511</v>
      </c>
      <c r="D70" s="367" t="str">
        <f>+VLOOKUP(C70,[2]Hoja1!$A$3:$C$15,2,FALSE)</f>
        <v>2183333 - 1648</v>
      </c>
      <c r="E70" s="372" t="str">
        <f>+VLOOKUP(C70,[2]Hoja1!$A$3:$C$15,3,FALSE)</f>
        <v>judith.machicado@economiayfinanzas.gob.bo</v>
      </c>
    </row>
    <row r="71" spans="1:5">
      <c r="A71" s="278">
        <v>213</v>
      </c>
      <c r="B71" s="279" t="s">
        <v>91</v>
      </c>
      <c r="C71" s="367" t="s">
        <v>1541</v>
      </c>
      <c r="D71" s="367" t="str">
        <f>+VLOOKUP(C71,[2]Hoja1!$A$3:$C$15,2,FALSE)</f>
        <v>2183333 - 1643</v>
      </c>
      <c r="E71" s="372" t="str">
        <f>+VLOOKUP(C71,[2]Hoja1!$A$3:$C$15,3,FALSE)</f>
        <v>edwin.mamani@economiayfinanzas.gob.bo</v>
      </c>
    </row>
    <row r="72" spans="1:5">
      <c r="A72" s="278">
        <v>221</v>
      </c>
      <c r="B72" s="279" t="s">
        <v>1419</v>
      </c>
      <c r="C72" s="367" t="s">
        <v>1558</v>
      </c>
      <c r="D72" s="367" t="str">
        <f>+VLOOKUP(C72,[2]Hoja1!$A$3:$C$15,2,FALSE)</f>
        <v>2183333 - 1636</v>
      </c>
      <c r="E72" s="372" t="str">
        <f>+VLOOKUP(C72,[2]Hoja1!$A$3:$C$15,3,FALSE)</f>
        <v>virginia.huanca@economiayfinanzas.gob.bo</v>
      </c>
    </row>
    <row r="73" spans="1:5">
      <c r="A73" s="278">
        <v>222</v>
      </c>
      <c r="B73" s="279" t="s">
        <v>93</v>
      </c>
      <c r="C73" s="367" t="s">
        <v>1541</v>
      </c>
      <c r="D73" s="367" t="str">
        <f>+VLOOKUP(C73,[2]Hoja1!$A$3:$C$15,2,FALSE)</f>
        <v>2183333 - 1643</v>
      </c>
      <c r="E73" s="372" t="str">
        <f>+VLOOKUP(C73,[2]Hoja1!$A$3:$C$15,3,FALSE)</f>
        <v>edwin.mamani@economiayfinanzas.gob.bo</v>
      </c>
    </row>
    <row r="74" spans="1:5">
      <c r="A74" s="278">
        <v>223</v>
      </c>
      <c r="B74" s="279" t="s">
        <v>94</v>
      </c>
      <c r="C74" s="367" t="s">
        <v>1511</v>
      </c>
      <c r="D74" s="367" t="str">
        <f>+VLOOKUP(C74,[2]Hoja1!$A$3:$C$15,2,FALSE)</f>
        <v>2183333 - 1648</v>
      </c>
      <c r="E74" s="372" t="str">
        <f>+VLOOKUP(C74,[2]Hoja1!$A$3:$C$15,3,FALSE)</f>
        <v>judith.machicado@economiayfinanzas.gob.bo</v>
      </c>
    </row>
    <row r="75" spans="1:5">
      <c r="A75" s="278">
        <v>224</v>
      </c>
      <c r="B75" s="279" t="s">
        <v>95</v>
      </c>
      <c r="C75" s="367" t="s">
        <v>1560</v>
      </c>
      <c r="D75" s="367" t="str">
        <f>+VLOOKUP(C75,[2]Hoja1!$A$3:$C$15,2,FALSE)</f>
        <v>2183333 - 1651</v>
      </c>
      <c r="E75" s="372" t="str">
        <f>+VLOOKUP(C75,[2]Hoja1!$A$3:$C$15,3,FALSE)</f>
        <v>huascar.nova@economiayfinanzas.gob.bo</v>
      </c>
    </row>
    <row r="76" spans="1:5">
      <c r="A76" s="278">
        <v>225</v>
      </c>
      <c r="B76" s="279" t="s">
        <v>1420</v>
      </c>
      <c r="C76" s="367" t="s">
        <v>1541</v>
      </c>
      <c r="D76" s="367" t="str">
        <f>+VLOOKUP(C76,[2]Hoja1!$A$3:$C$15,2,FALSE)</f>
        <v>2183333 - 1643</v>
      </c>
      <c r="E76" s="372" t="str">
        <f>+VLOOKUP(C76,[2]Hoja1!$A$3:$C$15,3,FALSE)</f>
        <v>edwin.mamani@economiayfinanzas.gob.bo</v>
      </c>
    </row>
    <row r="77" spans="1:5">
      <c r="A77" s="278">
        <v>226</v>
      </c>
      <c r="B77" s="279" t="s">
        <v>97</v>
      </c>
      <c r="C77" s="367" t="s">
        <v>1558</v>
      </c>
      <c r="D77" s="367" t="str">
        <f>+VLOOKUP(C77,[2]Hoja1!$A$3:$C$15,2,FALSE)</f>
        <v>2183333 - 1636</v>
      </c>
      <c r="E77" s="372" t="str">
        <f>+VLOOKUP(C77,[2]Hoja1!$A$3:$C$15,3,FALSE)</f>
        <v>virginia.huanca@economiayfinanzas.gob.bo</v>
      </c>
    </row>
    <row r="78" spans="1:5">
      <c r="A78" s="278">
        <v>227</v>
      </c>
      <c r="B78" s="279" t="s">
        <v>98</v>
      </c>
      <c r="C78" s="367" t="s">
        <v>1558</v>
      </c>
      <c r="D78" s="367" t="str">
        <f>+VLOOKUP(C78,[2]Hoja1!$A$3:$C$15,2,FALSE)</f>
        <v>2183333 - 1636</v>
      </c>
      <c r="E78" s="372" t="str">
        <f>+VLOOKUP(C78,[2]Hoja1!$A$3:$C$15,3,FALSE)</f>
        <v>virginia.huanca@economiayfinanzas.gob.bo</v>
      </c>
    </row>
    <row r="79" spans="1:5">
      <c r="A79" s="278">
        <v>234</v>
      </c>
      <c r="B79" s="279" t="s">
        <v>1421</v>
      </c>
      <c r="C79" s="367" t="s">
        <v>1552</v>
      </c>
      <c r="D79" s="367" t="str">
        <f>+VLOOKUP(C79,[2]Hoja1!$A$3:$C$15,2,FALSE)</f>
        <v>2183333 - 1637</v>
      </c>
      <c r="E79" s="372" t="str">
        <f>+VLOOKUP(C79,[2]Hoja1!$A$3:$C$15,3,FALSE)</f>
        <v>elizabeth.nina@economiayfinanzas.gob.bo</v>
      </c>
    </row>
    <row r="80" spans="1:5">
      <c r="A80" s="278">
        <v>243</v>
      </c>
      <c r="B80" s="279" t="s">
        <v>99</v>
      </c>
      <c r="C80" s="367" t="s">
        <v>1552</v>
      </c>
      <c r="D80" s="367" t="str">
        <f>+VLOOKUP(C80,[2]Hoja1!$A$3:$C$15,2,FALSE)</f>
        <v>2183333 - 1637</v>
      </c>
      <c r="E80" s="372" t="str">
        <f>+VLOOKUP(C80,[2]Hoja1!$A$3:$C$15,3,FALSE)</f>
        <v>elizabeth.nina@economiayfinanzas.gob.bo</v>
      </c>
    </row>
    <row r="81" spans="1:5">
      <c r="A81" s="278">
        <v>244</v>
      </c>
      <c r="B81" s="279" t="s">
        <v>100</v>
      </c>
      <c r="C81" s="367" t="s">
        <v>1557</v>
      </c>
      <c r="D81" s="367" t="str">
        <f>+VLOOKUP(C81,[2]Hoja1!$A$3:$C$15,2,FALSE)</f>
        <v>2183333 - 1632</v>
      </c>
      <c r="E81" s="372" t="str">
        <f>+VLOOKUP(C81,[2]Hoja1!$A$3:$C$15,3,FALSE)</f>
        <v>jose.rivas@economiayfinanzas.gob.bo</v>
      </c>
    </row>
    <row r="82" spans="1:5">
      <c r="A82" s="278">
        <v>245</v>
      </c>
      <c r="B82" s="279" t="s">
        <v>101</v>
      </c>
      <c r="C82" s="367" t="s">
        <v>1560</v>
      </c>
      <c r="D82" s="367" t="str">
        <f>+VLOOKUP(C82,[2]Hoja1!$A$3:$C$15,2,FALSE)</f>
        <v>2183333 - 1651</v>
      </c>
      <c r="E82" s="372" t="str">
        <f>+VLOOKUP(C82,[2]Hoja1!$A$3:$C$15,3,FALSE)</f>
        <v>huascar.nova@economiayfinanzas.gob.bo</v>
      </c>
    </row>
    <row r="83" spans="1:5">
      <c r="A83" s="278">
        <v>249</v>
      </c>
      <c r="B83" s="279" t="s">
        <v>1422</v>
      </c>
      <c r="C83" s="367" t="s">
        <v>1556</v>
      </c>
      <c r="D83" s="367" t="str">
        <f>+VLOOKUP(C83,[2]Hoja1!$A$3:$C$15,2,FALSE)</f>
        <v>2183333 - 1663</v>
      </c>
      <c r="E83" s="372" t="str">
        <f>+VLOOKUP(C83,[2]Hoja1!$A$3:$C$15,3,FALSE)</f>
        <v>jeovana.zabala@economiayfinanzas.gob.bo</v>
      </c>
    </row>
    <row r="84" spans="1:5">
      <c r="A84" s="280">
        <v>251</v>
      </c>
      <c r="B84" s="281" t="s">
        <v>103</v>
      </c>
      <c r="C84" s="367" t="s">
        <v>1562</v>
      </c>
      <c r="D84" s="367" t="str">
        <f>+VLOOKUP(C84,[2]Hoja1!$A$3:$C$15,2,FALSE)</f>
        <v>2183333 - 1633</v>
      </c>
      <c r="E84" s="372" t="str">
        <f>+VLOOKUP(C84,[2]Hoja1!$A$3:$C$15,3,FALSE)</f>
        <v>jorge.vargas@economiayfinanzas.gob.bo</v>
      </c>
    </row>
    <row r="85" spans="1:5">
      <c r="A85" s="278">
        <v>253</v>
      </c>
      <c r="B85" s="279" t="s">
        <v>104</v>
      </c>
      <c r="C85" s="367" t="s">
        <v>1561</v>
      </c>
      <c r="D85" s="367" t="str">
        <f>+VLOOKUP(C85,[2]Hoja1!$A$3:$C$15,2,FALSE)</f>
        <v>2183333 - 1644</v>
      </c>
      <c r="E85" s="372" t="str">
        <f>+VLOOKUP(C85,[2]Hoja1!$A$3:$C$15,3,FALSE)</f>
        <v>belen.espejo@economiayfinanzas.gob.bo</v>
      </c>
    </row>
    <row r="86" spans="1:5">
      <c r="A86" s="278">
        <v>254</v>
      </c>
      <c r="B86" s="279" t="s">
        <v>105</v>
      </c>
      <c r="C86" s="367" t="s">
        <v>1561</v>
      </c>
      <c r="D86" s="367" t="str">
        <f>+VLOOKUP(C86,[2]Hoja1!$A$3:$C$15,2,FALSE)</f>
        <v>2183333 - 1644</v>
      </c>
      <c r="E86" s="372" t="str">
        <f>+VLOOKUP(C86,[2]Hoja1!$A$3:$C$15,3,FALSE)</f>
        <v>belen.espejo@economiayfinanzas.gob.bo</v>
      </c>
    </row>
    <row r="87" spans="1:5">
      <c r="A87" s="278">
        <v>265</v>
      </c>
      <c r="B87" s="279" t="s">
        <v>106</v>
      </c>
      <c r="C87" s="367" t="s">
        <v>1556</v>
      </c>
      <c r="D87" s="367" t="str">
        <f>+VLOOKUP(C87,[2]Hoja1!$A$3:$C$15,2,FALSE)</f>
        <v>2183333 - 1663</v>
      </c>
      <c r="E87" s="372" t="str">
        <f>+VLOOKUP(C87,[2]Hoja1!$A$3:$C$15,3,FALSE)</f>
        <v>jeovana.zabala@economiayfinanzas.gob.bo</v>
      </c>
    </row>
    <row r="88" spans="1:5">
      <c r="A88" s="278">
        <v>266</v>
      </c>
      <c r="B88" s="279" t="s">
        <v>1263</v>
      </c>
      <c r="C88" s="367" t="s">
        <v>1556</v>
      </c>
      <c r="D88" s="367" t="str">
        <f>+VLOOKUP(C88,[2]Hoja1!$A$3:$C$15,2,FALSE)</f>
        <v>2183333 - 1663</v>
      </c>
      <c r="E88" s="372" t="str">
        <f>+VLOOKUP(C88,[2]Hoja1!$A$3:$C$15,3,FALSE)</f>
        <v>jeovana.zabala@economiayfinanzas.gob.bo</v>
      </c>
    </row>
    <row r="89" spans="1:5">
      <c r="A89" s="278">
        <v>267</v>
      </c>
      <c r="B89" s="279" t="s">
        <v>107</v>
      </c>
      <c r="C89" s="367" t="s">
        <v>1556</v>
      </c>
      <c r="D89" s="367" t="str">
        <f>+VLOOKUP(C89,[2]Hoja1!$A$3:$C$15,2,FALSE)</f>
        <v>2183333 - 1663</v>
      </c>
      <c r="E89" s="372" t="str">
        <f>+VLOOKUP(C89,[2]Hoja1!$A$3:$C$15,3,FALSE)</f>
        <v>jeovana.zabala@economiayfinanzas.gob.bo</v>
      </c>
    </row>
    <row r="90" spans="1:5">
      <c r="A90" s="278">
        <v>268</v>
      </c>
      <c r="B90" s="279" t="s">
        <v>108</v>
      </c>
      <c r="C90" s="367" t="s">
        <v>1556</v>
      </c>
      <c r="D90" s="367" t="str">
        <f>+VLOOKUP(C90,[2]Hoja1!$A$3:$C$15,2,FALSE)</f>
        <v>2183333 - 1663</v>
      </c>
      <c r="E90" s="372" t="str">
        <f>+VLOOKUP(C90,[2]Hoja1!$A$3:$C$15,3,FALSE)</f>
        <v>jeovana.zabala@economiayfinanzas.gob.bo</v>
      </c>
    </row>
    <row r="91" spans="1:5">
      <c r="A91" s="278">
        <v>269</v>
      </c>
      <c r="B91" s="279" t="s">
        <v>109</v>
      </c>
      <c r="C91" s="367" t="s">
        <v>1556</v>
      </c>
      <c r="D91" s="367" t="str">
        <f>+VLOOKUP(C91,[2]Hoja1!$A$3:$C$15,2,FALSE)</f>
        <v>2183333 - 1663</v>
      </c>
      <c r="E91" s="372" t="str">
        <f>+VLOOKUP(C91,[2]Hoja1!$A$3:$C$15,3,FALSE)</f>
        <v>jeovana.zabala@economiayfinanzas.gob.bo</v>
      </c>
    </row>
    <row r="92" spans="1:5">
      <c r="A92" s="278">
        <v>270</v>
      </c>
      <c r="B92" s="279" t="s">
        <v>110</v>
      </c>
      <c r="C92" s="367" t="s">
        <v>1556</v>
      </c>
      <c r="D92" s="367" t="str">
        <f>+VLOOKUP(C92,[2]Hoja1!$A$3:$C$15,2,FALSE)</f>
        <v>2183333 - 1663</v>
      </c>
      <c r="E92" s="372" t="str">
        <f>+VLOOKUP(C92,[2]Hoja1!$A$3:$C$15,3,FALSE)</f>
        <v>jeovana.zabala@economiayfinanzas.gob.bo</v>
      </c>
    </row>
    <row r="93" spans="1:5">
      <c r="A93" s="278">
        <v>271</v>
      </c>
      <c r="B93" s="279" t="s">
        <v>111</v>
      </c>
      <c r="C93" s="367" t="s">
        <v>1556</v>
      </c>
      <c r="D93" s="367" t="str">
        <f>+VLOOKUP(C93,[2]Hoja1!$A$3:$C$15,2,FALSE)</f>
        <v>2183333 - 1663</v>
      </c>
      <c r="E93" s="372" t="str">
        <f>+VLOOKUP(C93,[2]Hoja1!$A$3:$C$15,3,FALSE)</f>
        <v>jeovana.zabala@economiayfinanzas.gob.bo</v>
      </c>
    </row>
    <row r="94" spans="1:5">
      <c r="A94" s="278">
        <v>272</v>
      </c>
      <c r="B94" s="279" t="s">
        <v>112</v>
      </c>
      <c r="C94" s="367" t="s">
        <v>1556</v>
      </c>
      <c r="D94" s="367" t="str">
        <f>+VLOOKUP(C94,[2]Hoja1!$A$3:$C$15,2,FALSE)</f>
        <v>2183333 - 1663</v>
      </c>
      <c r="E94" s="372" t="str">
        <f>+VLOOKUP(C94,[2]Hoja1!$A$3:$C$15,3,FALSE)</f>
        <v>jeovana.zabala@economiayfinanzas.gob.bo</v>
      </c>
    </row>
    <row r="95" spans="1:5">
      <c r="A95" s="278">
        <v>273</v>
      </c>
      <c r="B95" s="279" t="s">
        <v>113</v>
      </c>
      <c r="C95" s="367" t="s">
        <v>1556</v>
      </c>
      <c r="D95" s="367" t="str">
        <f>+VLOOKUP(C95,[2]Hoja1!$A$3:$C$15,2,FALSE)</f>
        <v>2183333 - 1663</v>
      </c>
      <c r="E95" s="372" t="str">
        <f>+VLOOKUP(C95,[2]Hoja1!$A$3:$C$15,3,FALSE)</f>
        <v>jeovana.zabala@economiayfinanzas.gob.bo</v>
      </c>
    </row>
    <row r="96" spans="1:5">
      <c r="A96" s="278">
        <v>281</v>
      </c>
      <c r="B96" s="279" t="s">
        <v>1423</v>
      </c>
      <c r="C96" s="367" t="s">
        <v>1556</v>
      </c>
      <c r="D96" s="367" t="str">
        <f>+VLOOKUP(C96,[2]Hoja1!$A$3:$C$15,2,FALSE)</f>
        <v>2183333 - 1663</v>
      </c>
      <c r="E96" s="372" t="str">
        <f>+VLOOKUP(C96,[2]Hoja1!$A$3:$C$15,3,FALSE)</f>
        <v>jeovana.zabala@economiayfinanzas.gob.bo</v>
      </c>
    </row>
    <row r="97" spans="1:5">
      <c r="A97" s="278">
        <v>283</v>
      </c>
      <c r="B97" s="279" t="s">
        <v>115</v>
      </c>
      <c r="C97" s="367" t="s">
        <v>1554</v>
      </c>
      <c r="D97" s="367" t="str">
        <f>+VLOOKUP(C97,[2]Hoja1!$A$3:$C$15,2,FALSE)</f>
        <v>2183333 - 1635</v>
      </c>
      <c r="E97" s="372" t="str">
        <f>+VLOOKUP(C97,[2]Hoja1!$A$3:$C$15,3,FALSE)</f>
        <v>emma.ticonipa@economiayfinanzas.gob.bo</v>
      </c>
    </row>
    <row r="98" spans="1:5">
      <c r="A98" s="278">
        <v>287</v>
      </c>
      <c r="B98" s="279" t="s">
        <v>1424</v>
      </c>
      <c r="C98" s="367" t="s">
        <v>1557</v>
      </c>
      <c r="D98" s="367" t="str">
        <f>+VLOOKUP(C98,[2]Hoja1!$A$3:$C$15,2,FALSE)</f>
        <v>2183333 - 1632</v>
      </c>
      <c r="E98" s="372" t="str">
        <f>+VLOOKUP(C98,[2]Hoja1!$A$3:$C$15,3,FALSE)</f>
        <v>jose.rivas@economiayfinanzas.gob.bo</v>
      </c>
    </row>
    <row r="99" spans="1:5">
      <c r="A99" s="278">
        <v>288</v>
      </c>
      <c r="B99" s="279" t="s">
        <v>117</v>
      </c>
      <c r="C99" s="367" t="s">
        <v>1553</v>
      </c>
      <c r="D99" s="367" t="str">
        <f>+VLOOKUP(C99,[2]Hoja1!$A$3:$C$15,2,FALSE)</f>
        <v>2183333 - 1645</v>
      </c>
      <c r="E99" s="372" t="str">
        <f>+VLOOKUP(C99,[2]Hoja1!$A$3:$C$15,3,FALSE)</f>
        <v>virginia.callisaya@economiayfinanzas.gob.bo</v>
      </c>
    </row>
    <row r="100" spans="1:5">
      <c r="A100" s="278">
        <v>290</v>
      </c>
      <c r="B100" s="279" t="s">
        <v>118</v>
      </c>
      <c r="C100" s="367" t="s">
        <v>1554</v>
      </c>
      <c r="D100" s="367" t="str">
        <f>+VLOOKUP(C100,[2]Hoja1!$A$3:$C$15,2,FALSE)</f>
        <v>2183333 - 1635</v>
      </c>
      <c r="E100" s="372" t="str">
        <f>+VLOOKUP(C100,[2]Hoja1!$A$3:$C$15,3,FALSE)</f>
        <v>emma.ticonipa@economiayfinanzas.gob.bo</v>
      </c>
    </row>
    <row r="101" spans="1:5">
      <c r="A101" s="278">
        <v>291</v>
      </c>
      <c r="B101" s="279" t="s">
        <v>119</v>
      </c>
      <c r="C101" s="367" t="s">
        <v>1554</v>
      </c>
      <c r="D101" s="367" t="str">
        <f>+VLOOKUP(C101,[2]Hoja1!$A$3:$C$15,2,FALSE)</f>
        <v>2183333 - 1635</v>
      </c>
      <c r="E101" s="372" t="str">
        <f>+VLOOKUP(C101,[2]Hoja1!$A$3:$C$15,3,FALSE)</f>
        <v>emma.ticonipa@economiayfinanzas.gob.bo</v>
      </c>
    </row>
    <row r="102" spans="1:5">
      <c r="A102" s="278">
        <v>292</v>
      </c>
      <c r="B102" s="279" t="s">
        <v>120</v>
      </c>
      <c r="C102" s="367" t="s">
        <v>1552</v>
      </c>
      <c r="D102" s="367" t="str">
        <f>+VLOOKUP(C102,[2]Hoja1!$A$3:$C$15,2,FALSE)</f>
        <v>2183333 - 1637</v>
      </c>
      <c r="E102" s="372" t="str">
        <f>+VLOOKUP(C102,[2]Hoja1!$A$3:$C$15,3,FALSE)</f>
        <v>elizabeth.nina@economiayfinanzas.gob.bo</v>
      </c>
    </row>
    <row r="103" spans="1:5">
      <c r="A103" s="278">
        <v>293</v>
      </c>
      <c r="B103" s="279" t="s">
        <v>1425</v>
      </c>
      <c r="C103" s="367" t="s">
        <v>1554</v>
      </c>
      <c r="D103" s="367" t="str">
        <f>+VLOOKUP(C103,[2]Hoja1!$A$3:$C$15,2,FALSE)</f>
        <v>2183333 - 1635</v>
      </c>
      <c r="E103" s="372" t="str">
        <f>+VLOOKUP(C103,[2]Hoja1!$A$3:$C$15,3,FALSE)</f>
        <v>emma.ticonipa@economiayfinanzas.gob.bo</v>
      </c>
    </row>
    <row r="104" spans="1:5">
      <c r="A104" s="278">
        <v>294</v>
      </c>
      <c r="B104" s="279" t="s">
        <v>1426</v>
      </c>
      <c r="C104" s="367" t="s">
        <v>1557</v>
      </c>
      <c r="D104" s="367" t="str">
        <f>+VLOOKUP(C104,[2]Hoja1!$A$3:$C$15,2,FALSE)</f>
        <v>2183333 - 1632</v>
      </c>
      <c r="E104" s="372" t="str">
        <f>+VLOOKUP(C104,[2]Hoja1!$A$3:$C$15,3,FALSE)</f>
        <v>jose.rivas@economiayfinanzas.gob.bo</v>
      </c>
    </row>
    <row r="105" spans="1:5">
      <c r="A105" s="278">
        <v>295</v>
      </c>
      <c r="B105" s="279" t="s">
        <v>1427</v>
      </c>
      <c r="C105" s="367" t="s">
        <v>1555</v>
      </c>
      <c r="D105" s="367" t="str">
        <f>+VLOOKUP(C105,[2]Hoja1!$A$3:$C$15,2,FALSE)</f>
        <v>2183333 - 1649</v>
      </c>
      <c r="E105" s="372" t="str">
        <f>+VLOOKUP(C105,[2]Hoja1!$A$3:$C$15,3,FALSE)</f>
        <v>rommel.cuba@economiayfinanzas.gob.bo</v>
      </c>
    </row>
    <row r="106" spans="1:5">
      <c r="A106" s="278">
        <v>296</v>
      </c>
      <c r="B106" s="279" t="s">
        <v>1428</v>
      </c>
      <c r="C106" s="367" t="s">
        <v>1561</v>
      </c>
      <c r="D106" s="367" t="str">
        <f>+VLOOKUP(C106,[2]Hoja1!$A$3:$C$15,2,FALSE)</f>
        <v>2183333 - 1644</v>
      </c>
      <c r="E106" s="372" t="str">
        <f>+VLOOKUP(C106,[2]Hoja1!$A$3:$C$15,3,FALSE)</f>
        <v>belen.espejo@economiayfinanzas.gob.bo</v>
      </c>
    </row>
    <row r="107" spans="1:5">
      <c r="A107" s="278">
        <v>298</v>
      </c>
      <c r="B107" s="279" t="s">
        <v>125</v>
      </c>
      <c r="C107" s="367" t="s">
        <v>1559</v>
      </c>
      <c r="D107" s="367" t="str">
        <f>+VLOOKUP(C107,[2]Hoja1!$A$3:$C$15,2,FALSE)</f>
        <v>2183333 - 1640</v>
      </c>
      <c r="E107" s="372" t="str">
        <f>+VLOOKUP(C107,[2]Hoja1!$A$3:$C$15,3,FALSE)</f>
        <v>guadalupe.challco@economiayfinanzas.gob.bo</v>
      </c>
    </row>
    <row r="108" spans="1:5">
      <c r="A108" s="278">
        <v>299</v>
      </c>
      <c r="B108" s="279" t="s">
        <v>126</v>
      </c>
      <c r="C108" s="367" t="s">
        <v>1559</v>
      </c>
      <c r="D108" s="367" t="str">
        <f>+VLOOKUP(C108,[2]Hoja1!$A$3:$C$15,2,FALSE)</f>
        <v>2183333 - 1640</v>
      </c>
      <c r="E108" s="372" t="str">
        <f>+VLOOKUP(C108,[2]Hoja1!$A$3:$C$15,3,FALSE)</f>
        <v>guadalupe.challco@economiayfinanzas.gob.bo</v>
      </c>
    </row>
    <row r="109" spans="1:5">
      <c r="A109" s="278">
        <v>300</v>
      </c>
      <c r="B109" s="279" t="s">
        <v>127</v>
      </c>
      <c r="C109" s="367" t="s">
        <v>1559</v>
      </c>
      <c r="D109" s="367" t="str">
        <f>+VLOOKUP(C109,[2]Hoja1!$A$3:$C$15,2,FALSE)</f>
        <v>2183333 - 1640</v>
      </c>
      <c r="E109" s="372" t="str">
        <f>+VLOOKUP(C109,[2]Hoja1!$A$3:$C$15,3,FALSE)</f>
        <v>guadalupe.challco@economiayfinanzas.gob.bo</v>
      </c>
    </row>
    <row r="110" spans="1:5">
      <c r="A110" s="278">
        <v>301</v>
      </c>
      <c r="B110" s="279" t="s">
        <v>128</v>
      </c>
      <c r="C110" s="367" t="s">
        <v>1559</v>
      </c>
      <c r="D110" s="367" t="str">
        <f>+VLOOKUP(C110,[2]Hoja1!$A$3:$C$15,2,FALSE)</f>
        <v>2183333 - 1640</v>
      </c>
      <c r="E110" s="372" t="str">
        <f>+VLOOKUP(C110,[2]Hoja1!$A$3:$C$15,3,FALSE)</f>
        <v>guadalupe.challco@economiayfinanzas.gob.bo</v>
      </c>
    </row>
    <row r="111" spans="1:5">
      <c r="A111" s="278">
        <v>302</v>
      </c>
      <c r="B111" s="279" t="s">
        <v>129</v>
      </c>
      <c r="C111" s="367" t="s">
        <v>1559</v>
      </c>
      <c r="D111" s="367" t="str">
        <f>+VLOOKUP(C111,[2]Hoja1!$A$3:$C$15,2,FALSE)</f>
        <v>2183333 - 1640</v>
      </c>
      <c r="E111" s="372" t="str">
        <f>+VLOOKUP(C111,[2]Hoja1!$A$3:$C$15,3,FALSE)</f>
        <v>guadalupe.challco@economiayfinanzas.gob.bo</v>
      </c>
    </row>
    <row r="112" spans="1:5">
      <c r="A112" s="278">
        <v>303</v>
      </c>
      <c r="B112" s="279" t="s">
        <v>130</v>
      </c>
      <c r="C112" s="367" t="s">
        <v>1559</v>
      </c>
      <c r="D112" s="367" t="str">
        <f>+VLOOKUP(C112,[2]Hoja1!$A$3:$C$15,2,FALSE)</f>
        <v>2183333 - 1640</v>
      </c>
      <c r="E112" s="372" t="str">
        <f>+VLOOKUP(C112,[2]Hoja1!$A$3:$C$15,3,FALSE)</f>
        <v>guadalupe.challco@economiayfinanzas.gob.bo</v>
      </c>
    </row>
    <row r="113" spans="1:5">
      <c r="A113" s="280">
        <v>309</v>
      </c>
      <c r="B113" s="281" t="s">
        <v>1429</v>
      </c>
      <c r="C113" s="367" t="s">
        <v>1541</v>
      </c>
      <c r="D113" s="367" t="str">
        <f>+VLOOKUP(C113,[2]Hoja1!$A$3:$C$15,2,FALSE)</f>
        <v>2183333 - 1643</v>
      </c>
      <c r="E113" s="372" t="str">
        <f>+VLOOKUP(C113,[2]Hoja1!$A$3:$C$15,3,FALSE)</f>
        <v>edwin.mamani@economiayfinanzas.gob.bo</v>
      </c>
    </row>
    <row r="114" spans="1:5">
      <c r="A114" s="278">
        <v>310</v>
      </c>
      <c r="B114" s="279" t="s">
        <v>1430</v>
      </c>
      <c r="C114" s="367" t="s">
        <v>1560</v>
      </c>
      <c r="D114" s="367" t="str">
        <f>+VLOOKUP(C114,[2]Hoja1!$A$3:$C$15,2,FALSE)</f>
        <v>2183333 - 1651</v>
      </c>
      <c r="E114" s="372" t="str">
        <f>+VLOOKUP(C114,[2]Hoja1!$A$3:$C$15,3,FALSE)</f>
        <v>huascar.nova@economiayfinanzas.gob.bo</v>
      </c>
    </row>
    <row r="115" spans="1:5">
      <c r="A115" s="278">
        <v>311</v>
      </c>
      <c r="B115" s="279" t="s">
        <v>132</v>
      </c>
      <c r="C115" s="367" t="s">
        <v>1552</v>
      </c>
      <c r="D115" s="367" t="str">
        <f>+VLOOKUP(C115,[2]Hoja1!$A$3:$C$15,2,FALSE)</f>
        <v>2183333 - 1637</v>
      </c>
      <c r="E115" s="372" t="str">
        <f>+VLOOKUP(C115,[2]Hoja1!$A$3:$C$15,3,FALSE)</f>
        <v>elizabeth.nina@economiayfinanzas.gob.bo</v>
      </c>
    </row>
    <row r="116" spans="1:5">
      <c r="A116" s="278">
        <v>312</v>
      </c>
      <c r="B116" s="279" t="s">
        <v>1431</v>
      </c>
      <c r="C116" s="367" t="s">
        <v>1558</v>
      </c>
      <c r="D116" s="367" t="str">
        <f>+VLOOKUP(C116,[2]Hoja1!$A$3:$C$15,2,FALSE)</f>
        <v>2183333 - 1636</v>
      </c>
      <c r="E116" s="372" t="str">
        <f>+VLOOKUP(C116,[2]Hoja1!$A$3:$C$15,3,FALSE)</f>
        <v>virginia.huanca@economiayfinanzas.gob.bo</v>
      </c>
    </row>
    <row r="117" spans="1:5">
      <c r="A117" s="280">
        <v>313</v>
      </c>
      <c r="B117" s="281" t="s">
        <v>1432</v>
      </c>
      <c r="C117" s="367" t="s">
        <v>1560</v>
      </c>
      <c r="D117" s="367" t="str">
        <f>+VLOOKUP(C117,[2]Hoja1!$A$3:$C$15,2,FALSE)</f>
        <v>2183333 - 1651</v>
      </c>
      <c r="E117" s="372" t="str">
        <f>+VLOOKUP(C117,[2]Hoja1!$A$3:$C$15,3,FALSE)</f>
        <v>huascar.nova@economiayfinanzas.gob.bo</v>
      </c>
    </row>
    <row r="118" spans="1:5">
      <c r="A118" s="278">
        <v>314</v>
      </c>
      <c r="B118" s="279" t="s">
        <v>1433</v>
      </c>
      <c r="C118" s="367" t="s">
        <v>1560</v>
      </c>
      <c r="D118" s="367" t="str">
        <f>+VLOOKUP(C118,[2]Hoja1!$A$3:$C$15,2,FALSE)</f>
        <v>2183333 - 1651</v>
      </c>
      <c r="E118" s="372" t="str">
        <f>+VLOOKUP(C118,[2]Hoja1!$A$3:$C$15,3,FALSE)</f>
        <v>huascar.nova@economiayfinanzas.gob.bo</v>
      </c>
    </row>
    <row r="119" spans="1:5">
      <c r="A119" s="278">
        <v>315</v>
      </c>
      <c r="B119" s="279" t="s">
        <v>1434</v>
      </c>
      <c r="C119" s="367" t="s">
        <v>1558</v>
      </c>
      <c r="D119" s="367" t="str">
        <f>+VLOOKUP(C119,[2]Hoja1!$A$3:$C$15,2,FALSE)</f>
        <v>2183333 - 1636</v>
      </c>
      <c r="E119" s="372" t="str">
        <f>+VLOOKUP(C119,[2]Hoja1!$A$3:$C$15,3,FALSE)</f>
        <v>virginia.huanca@economiayfinanzas.gob.bo</v>
      </c>
    </row>
    <row r="120" spans="1:5">
      <c r="A120" s="278">
        <v>324</v>
      </c>
      <c r="B120" s="279" t="s">
        <v>135</v>
      </c>
      <c r="C120" s="367" t="s">
        <v>1552</v>
      </c>
      <c r="D120" s="367" t="str">
        <f>+VLOOKUP(C120,[2]Hoja1!$A$3:$C$15,2,FALSE)</f>
        <v>2183333 - 1637</v>
      </c>
      <c r="E120" s="372" t="str">
        <f>+VLOOKUP(C120,[2]Hoja1!$A$3:$C$15,3,FALSE)</f>
        <v>elizabeth.nina@economiayfinanzas.gob.bo</v>
      </c>
    </row>
    <row r="121" spans="1:5">
      <c r="A121" s="278">
        <v>340</v>
      </c>
      <c r="B121" s="279" t="s">
        <v>136</v>
      </c>
      <c r="C121" s="367" t="s">
        <v>1511</v>
      </c>
      <c r="D121" s="367" t="str">
        <f>+VLOOKUP(C121,[2]Hoja1!$A$3:$C$15,2,FALSE)</f>
        <v>2183333 - 1648</v>
      </c>
      <c r="E121" s="372" t="str">
        <f>+VLOOKUP(C121,[2]Hoja1!$A$3:$C$15,3,FALSE)</f>
        <v>judith.machicado@economiayfinanzas.gob.bo</v>
      </c>
    </row>
    <row r="122" spans="1:5">
      <c r="A122" s="278">
        <v>342</v>
      </c>
      <c r="B122" s="279" t="s">
        <v>137</v>
      </c>
      <c r="C122" s="367" t="s">
        <v>1557</v>
      </c>
      <c r="D122" s="367" t="str">
        <f>+VLOOKUP(C122,[2]Hoja1!$A$3:$C$15,2,FALSE)</f>
        <v>2183333 - 1632</v>
      </c>
      <c r="E122" s="372" t="str">
        <f>+VLOOKUP(C122,[2]Hoja1!$A$3:$C$15,3,FALSE)</f>
        <v>jose.rivas@economiayfinanzas.gob.bo</v>
      </c>
    </row>
    <row r="123" spans="1:5">
      <c r="A123" s="278">
        <v>343</v>
      </c>
      <c r="B123" s="279" t="s">
        <v>138</v>
      </c>
      <c r="C123" s="367" t="s">
        <v>1554</v>
      </c>
      <c r="D123" s="367" t="str">
        <f>+VLOOKUP(C123,[2]Hoja1!$A$3:$C$15,2,FALSE)</f>
        <v>2183333 - 1635</v>
      </c>
      <c r="E123" s="372" t="str">
        <f>+VLOOKUP(C123,[2]Hoja1!$A$3:$C$15,3,FALSE)</f>
        <v>emma.ticonipa@economiayfinanzas.gob.bo</v>
      </c>
    </row>
    <row r="124" spans="1:5">
      <c r="A124" s="278">
        <v>344</v>
      </c>
      <c r="B124" s="279" t="s">
        <v>1435</v>
      </c>
      <c r="C124" s="367" t="s">
        <v>1561</v>
      </c>
      <c r="D124" s="367" t="str">
        <f>+VLOOKUP(C124,[2]Hoja1!$A$3:$C$15,2,FALSE)</f>
        <v>2183333 - 1644</v>
      </c>
      <c r="E124" s="372" t="str">
        <f>+VLOOKUP(C124,[2]Hoja1!$A$3:$C$15,3,FALSE)</f>
        <v>belen.espejo@economiayfinanzas.gob.bo</v>
      </c>
    </row>
    <row r="125" spans="1:5">
      <c r="A125" s="278">
        <v>345</v>
      </c>
      <c r="B125" s="279" t="s">
        <v>140</v>
      </c>
      <c r="C125" s="367" t="s">
        <v>1561</v>
      </c>
      <c r="D125" s="367" t="str">
        <f>+VLOOKUP(C125,[2]Hoja1!$A$3:$C$15,2,FALSE)</f>
        <v>2183333 - 1644</v>
      </c>
      <c r="E125" s="372" t="str">
        <f>+VLOOKUP(C125,[2]Hoja1!$A$3:$C$15,3,FALSE)</f>
        <v>belen.espejo@economiayfinanzas.gob.bo</v>
      </c>
    </row>
    <row r="126" spans="1:5">
      <c r="A126" s="278">
        <v>346</v>
      </c>
      <c r="B126" s="279" t="s">
        <v>141</v>
      </c>
      <c r="C126" s="367" t="s">
        <v>1560</v>
      </c>
      <c r="D126" s="367" t="str">
        <f>+VLOOKUP(C126,[2]Hoja1!$A$3:$C$15,2,FALSE)</f>
        <v>2183333 - 1651</v>
      </c>
      <c r="E126" s="372" t="str">
        <f>+VLOOKUP(C126,[2]Hoja1!$A$3:$C$15,3,FALSE)</f>
        <v>huascar.nova@economiayfinanzas.gob.bo</v>
      </c>
    </row>
    <row r="127" spans="1:5">
      <c r="A127" s="278">
        <v>347</v>
      </c>
      <c r="B127" s="279" t="s">
        <v>142</v>
      </c>
      <c r="C127" s="367" t="s">
        <v>1562</v>
      </c>
      <c r="D127" s="367" t="str">
        <f>+VLOOKUP(C127,[2]Hoja1!$A$3:$C$15,2,FALSE)</f>
        <v>2183333 - 1633</v>
      </c>
      <c r="E127" s="372" t="str">
        <f>+VLOOKUP(C127,[2]Hoja1!$A$3:$C$15,3,FALSE)</f>
        <v>jorge.vargas@economiayfinanzas.gob.bo</v>
      </c>
    </row>
    <row r="128" spans="1:5">
      <c r="A128" s="278">
        <v>348</v>
      </c>
      <c r="B128" s="279" t="s">
        <v>143</v>
      </c>
      <c r="C128" s="367" t="s">
        <v>1541</v>
      </c>
      <c r="D128" s="367" t="str">
        <f>+VLOOKUP(C128,[2]Hoja1!$A$3:$C$15,2,FALSE)</f>
        <v>2183333 - 1643</v>
      </c>
      <c r="E128" s="372" t="str">
        <f>+VLOOKUP(C128,[2]Hoja1!$A$3:$C$15,3,FALSE)</f>
        <v>edwin.mamani@economiayfinanzas.gob.bo</v>
      </c>
    </row>
    <row r="129" spans="1:5">
      <c r="A129" s="278">
        <v>349</v>
      </c>
      <c r="B129" s="279" t="s">
        <v>1436</v>
      </c>
      <c r="C129" s="367" t="s">
        <v>1557</v>
      </c>
      <c r="D129" s="367" t="str">
        <f>+VLOOKUP(C129,[2]Hoja1!$A$3:$C$15,2,FALSE)</f>
        <v>2183333 - 1632</v>
      </c>
      <c r="E129" s="372" t="str">
        <f>+VLOOKUP(C129,[2]Hoja1!$A$3:$C$15,3,FALSE)</f>
        <v>jose.rivas@economiayfinanzas.gob.bo</v>
      </c>
    </row>
    <row r="130" spans="1:5">
      <c r="A130" s="278">
        <v>371</v>
      </c>
      <c r="B130" s="279" t="s">
        <v>145</v>
      </c>
      <c r="C130" s="367" t="s">
        <v>1555</v>
      </c>
      <c r="D130" s="367" t="str">
        <f>+VLOOKUP(C130,[2]Hoja1!$A$3:$C$15,2,FALSE)</f>
        <v>2183333 - 1649</v>
      </c>
      <c r="E130" s="372" t="str">
        <f>+VLOOKUP(C130,[2]Hoja1!$A$3:$C$15,3,FALSE)</f>
        <v>rommel.cuba@economiayfinanzas.gob.bo</v>
      </c>
    </row>
    <row r="131" spans="1:5">
      <c r="A131" s="278">
        <v>373</v>
      </c>
      <c r="B131" s="279" t="s">
        <v>1437</v>
      </c>
      <c r="C131" s="367" t="s">
        <v>1555</v>
      </c>
      <c r="D131" s="367" t="str">
        <f>+VLOOKUP(C131,[2]Hoja1!$A$3:$C$15,2,FALSE)</f>
        <v>2183333 - 1649</v>
      </c>
      <c r="E131" s="372" t="str">
        <f>+VLOOKUP(C131,[2]Hoja1!$A$3:$C$15,3,FALSE)</f>
        <v>rommel.cuba@economiayfinanzas.gob.bo</v>
      </c>
    </row>
    <row r="132" spans="1:5">
      <c r="A132" s="278">
        <v>374</v>
      </c>
      <c r="B132" s="279" t="s">
        <v>606</v>
      </c>
      <c r="C132" s="367" t="s">
        <v>1553</v>
      </c>
      <c r="D132" s="367" t="str">
        <f>+VLOOKUP(C132,[2]Hoja1!$A$3:$C$15,2,FALSE)</f>
        <v>2183333 - 1645</v>
      </c>
      <c r="E132" s="372" t="str">
        <f>+VLOOKUP(C132,[2]Hoja1!$A$3:$C$15,3,FALSE)</f>
        <v>virginia.callisaya@economiayfinanzas.gob.bo</v>
      </c>
    </row>
    <row r="133" spans="1:5">
      <c r="A133" s="278">
        <v>376</v>
      </c>
      <c r="B133" s="279" t="s">
        <v>607</v>
      </c>
      <c r="C133" s="367" t="s">
        <v>1561</v>
      </c>
      <c r="D133" s="367" t="str">
        <f>+VLOOKUP(C133,[2]Hoja1!$A$3:$C$15,2,FALSE)</f>
        <v>2183333 - 1644</v>
      </c>
      <c r="E133" s="372" t="str">
        <f>+VLOOKUP(C133,[2]Hoja1!$A$3:$C$15,3,FALSE)</f>
        <v>belen.espejo@economiayfinanzas.gob.bo</v>
      </c>
    </row>
    <row r="134" spans="1:5">
      <c r="A134" s="278">
        <v>378</v>
      </c>
      <c r="B134" s="279" t="s">
        <v>608</v>
      </c>
      <c r="C134" s="367" t="s">
        <v>1555</v>
      </c>
      <c r="D134" s="367" t="str">
        <f>+VLOOKUP(C134,[2]Hoja1!$A$3:$C$15,2,FALSE)</f>
        <v>2183333 - 1649</v>
      </c>
      <c r="E134" s="372" t="str">
        <f>+VLOOKUP(C134,[2]Hoja1!$A$3:$C$15,3,FALSE)</f>
        <v>rommel.cuba@economiayfinanzas.gob.bo</v>
      </c>
    </row>
    <row r="135" spans="1:5">
      <c r="A135" s="278">
        <v>379</v>
      </c>
      <c r="B135" s="279" t="s">
        <v>1239</v>
      </c>
      <c r="C135" s="367" t="s">
        <v>1552</v>
      </c>
      <c r="D135" s="367" t="str">
        <f>+VLOOKUP(C135,[2]Hoja1!$A$3:$C$15,2,FALSE)</f>
        <v>2183333 - 1637</v>
      </c>
      <c r="E135" s="372" t="str">
        <f>+VLOOKUP(C135,[2]Hoja1!$A$3:$C$15,3,FALSE)</f>
        <v>elizabeth.nina@economiayfinanzas.gob.bo</v>
      </c>
    </row>
    <row r="136" spans="1:5">
      <c r="A136" s="278">
        <v>382</v>
      </c>
      <c r="B136" s="279" t="s">
        <v>1240</v>
      </c>
      <c r="C136" s="367" t="s">
        <v>1555</v>
      </c>
      <c r="D136" s="367" t="str">
        <f>+VLOOKUP(C136,[2]Hoja1!$A$3:$C$15,2,FALSE)</f>
        <v>2183333 - 1649</v>
      </c>
      <c r="E136" s="372" t="str">
        <f>+VLOOKUP(C136,[2]Hoja1!$A$3:$C$15,3,FALSE)</f>
        <v>rommel.cuba@economiayfinanzas.gob.bo</v>
      </c>
    </row>
    <row r="137" spans="1:5">
      <c r="A137" s="278">
        <v>383</v>
      </c>
      <c r="B137" s="279" t="s">
        <v>1241</v>
      </c>
      <c r="C137" s="367" t="s">
        <v>1552</v>
      </c>
      <c r="D137" s="367" t="str">
        <f>+VLOOKUP(C137,[2]Hoja1!$A$3:$C$15,2,FALSE)</f>
        <v>2183333 - 1637</v>
      </c>
      <c r="E137" s="372" t="str">
        <f>+VLOOKUP(C137,[2]Hoja1!$A$3:$C$15,3,FALSE)</f>
        <v>elizabeth.nina@economiayfinanzas.gob.bo</v>
      </c>
    </row>
    <row r="138" spans="1:5">
      <c r="A138" s="278">
        <v>385</v>
      </c>
      <c r="B138" s="279" t="s">
        <v>687</v>
      </c>
      <c r="C138" s="367" t="s">
        <v>1562</v>
      </c>
      <c r="D138" s="367" t="str">
        <f>+VLOOKUP(C138,[2]Hoja1!$A$3:$C$15,2,FALSE)</f>
        <v>2183333 - 1633</v>
      </c>
      <c r="E138" s="372" t="str">
        <f>+VLOOKUP(C138,[2]Hoja1!$A$3:$C$15,3,FALSE)</f>
        <v>jorge.vargas@economiayfinanzas.gob.bo</v>
      </c>
    </row>
    <row r="139" spans="1:5">
      <c r="A139" s="278">
        <v>386</v>
      </c>
      <c r="B139" s="279" t="s">
        <v>1438</v>
      </c>
      <c r="C139" s="367" t="s">
        <v>1561</v>
      </c>
      <c r="D139" s="367" t="str">
        <f>+VLOOKUP(C139,[2]Hoja1!$A$3:$C$15,2,FALSE)</f>
        <v>2183333 - 1644</v>
      </c>
      <c r="E139" s="372" t="str">
        <f>+VLOOKUP(C139,[2]Hoja1!$A$3:$C$15,3,FALSE)</f>
        <v>belen.espejo@economiayfinanzas.gob.bo</v>
      </c>
    </row>
    <row r="140" spans="1:5">
      <c r="A140" s="278">
        <v>387</v>
      </c>
      <c r="B140" s="279" t="s">
        <v>1262</v>
      </c>
      <c r="C140" s="367" t="s">
        <v>1560</v>
      </c>
      <c r="D140" s="367" t="str">
        <f>+VLOOKUP(C140,[2]Hoja1!$A$3:$C$15,2,FALSE)</f>
        <v>2183333 - 1651</v>
      </c>
      <c r="E140" s="372" t="str">
        <f>+VLOOKUP(C140,[2]Hoja1!$A$3:$C$15,3,FALSE)</f>
        <v>huascar.nova@economiayfinanzas.gob.bo</v>
      </c>
    </row>
    <row r="141" spans="1:5">
      <c r="A141" s="278">
        <v>388</v>
      </c>
      <c r="B141" s="279" t="s">
        <v>1409</v>
      </c>
      <c r="C141" s="367" t="s">
        <v>1562</v>
      </c>
      <c r="D141" s="367" t="str">
        <f>+VLOOKUP(C141,[2]Hoja1!$A$3:$C$15,2,FALSE)</f>
        <v>2183333 - 1633</v>
      </c>
      <c r="E141" s="372" t="str">
        <f>+VLOOKUP(C141,[2]Hoja1!$A$3:$C$15,3,FALSE)</f>
        <v>jorge.vargas@economiayfinanzas.gob.bo</v>
      </c>
    </row>
    <row r="142" spans="1:5">
      <c r="A142" s="280">
        <v>389</v>
      </c>
      <c r="B142" s="281" t="s">
        <v>1439</v>
      </c>
      <c r="C142" s="367" t="s">
        <v>1561</v>
      </c>
      <c r="D142" s="367" t="str">
        <f>+VLOOKUP(C142,[2]Hoja1!$A$3:$C$15,2,FALSE)</f>
        <v>2183333 - 1644</v>
      </c>
      <c r="E142" s="372" t="str">
        <f>+VLOOKUP(C142,[2]Hoja1!$A$3:$C$15,3,FALSE)</f>
        <v>belen.espejo@economiayfinanzas.gob.bo</v>
      </c>
    </row>
    <row r="143" spans="1:5">
      <c r="A143" s="274">
        <v>390</v>
      </c>
      <c r="B143" s="274" t="s">
        <v>1563</v>
      </c>
      <c r="C143" s="274" t="s">
        <v>1511</v>
      </c>
      <c r="D143" s="367" t="str">
        <f>+VLOOKUP(C143,[2]Hoja1!$A$3:$C$15,2,FALSE)</f>
        <v>2183333 - 1648</v>
      </c>
      <c r="E143" s="372" t="str">
        <f>+VLOOKUP(C143,[2]Hoja1!$A$3:$C$15,3,FALSE)</f>
        <v>judith.machicado@economiayfinanzas.gob.bo</v>
      </c>
    </row>
    <row r="144" spans="1:5">
      <c r="A144" s="274">
        <v>411</v>
      </c>
      <c r="B144" s="274" t="s">
        <v>146</v>
      </c>
      <c r="C144" s="274" t="s">
        <v>1587</v>
      </c>
      <c r="D144" s="367"/>
      <c r="E144" s="372"/>
    </row>
    <row r="145" spans="1:5">
      <c r="A145" s="274">
        <v>417</v>
      </c>
      <c r="B145" s="274" t="s">
        <v>147</v>
      </c>
      <c r="C145" s="274" t="s">
        <v>1587</v>
      </c>
      <c r="D145" s="367"/>
      <c r="E145" s="372"/>
    </row>
    <row r="146" spans="1:5">
      <c r="A146" s="278">
        <v>422</v>
      </c>
      <c r="B146" s="279" t="s">
        <v>149</v>
      </c>
      <c r="C146" s="367" t="s">
        <v>1557</v>
      </c>
      <c r="D146" s="367" t="str">
        <f>+VLOOKUP(C146,[2]Hoja1!$A$3:$C$15,2,FALSE)</f>
        <v>2183333 - 1632</v>
      </c>
      <c r="E146" s="372" t="str">
        <f>+VLOOKUP(C146,[2]Hoja1!$A$3:$C$15,3,FALSE)</f>
        <v>jose.rivas@economiayfinanzas.gob.bo</v>
      </c>
    </row>
    <row r="147" spans="1:5">
      <c r="A147" s="278">
        <v>423</v>
      </c>
      <c r="B147" s="279" t="s">
        <v>1440</v>
      </c>
      <c r="C147" s="367" t="s">
        <v>1557</v>
      </c>
      <c r="D147" s="367" t="str">
        <f>+VLOOKUP(C147,[2]Hoja1!$A$3:$C$15,2,FALSE)</f>
        <v>2183333 - 1632</v>
      </c>
      <c r="E147" s="372" t="str">
        <f>+VLOOKUP(C147,[2]Hoja1!$A$3:$C$15,3,FALSE)</f>
        <v>jose.rivas@economiayfinanzas.gob.bo</v>
      </c>
    </row>
    <row r="148" spans="1:5">
      <c r="A148" s="390">
        <v>425</v>
      </c>
      <c r="B148" s="391" t="s">
        <v>151</v>
      </c>
      <c r="C148" s="274" t="s">
        <v>1587</v>
      </c>
      <c r="D148" s="367"/>
      <c r="E148" s="372"/>
    </row>
    <row r="149" spans="1:5">
      <c r="A149" s="274">
        <v>428</v>
      </c>
      <c r="B149" s="274" t="s">
        <v>154</v>
      </c>
      <c r="C149" s="274" t="s">
        <v>1511</v>
      </c>
      <c r="D149" s="367" t="str">
        <f>+VLOOKUP(C149,[2]Hoja1!$A$3:$C$15,2,FALSE)</f>
        <v>2183333 - 1648</v>
      </c>
      <c r="E149" s="372" t="str">
        <f>+VLOOKUP(C149,[2]Hoja1!$A$3:$C$15,3,FALSE)</f>
        <v>judith.machicado@economiayfinanzas.gob.bo</v>
      </c>
    </row>
    <row r="150" spans="1:5">
      <c r="A150" s="278">
        <v>513</v>
      </c>
      <c r="B150" s="279" t="s">
        <v>160</v>
      </c>
      <c r="C150" s="367" t="s">
        <v>1558</v>
      </c>
      <c r="D150" s="367" t="str">
        <f>+VLOOKUP(C150,[2]Hoja1!$A$3:$C$15,2,FALSE)</f>
        <v>2183333 - 1636</v>
      </c>
      <c r="E150" s="372" t="str">
        <f>+VLOOKUP(C150,[2]Hoja1!$A$3:$C$15,3,FALSE)</f>
        <v>virginia.huanca@economiayfinanzas.gob.bo</v>
      </c>
    </row>
    <row r="151" spans="1:5">
      <c r="A151" s="278">
        <v>514</v>
      </c>
      <c r="B151" s="279" t="s">
        <v>161</v>
      </c>
      <c r="C151" s="367" t="s">
        <v>1541</v>
      </c>
      <c r="D151" s="367" t="str">
        <f>+VLOOKUP(C151,[2]Hoja1!$A$3:$C$15,2,FALSE)</f>
        <v>2183333 - 1643</v>
      </c>
      <c r="E151" s="372" t="str">
        <f>+VLOOKUP(C151,[2]Hoja1!$A$3:$C$15,3,FALSE)</f>
        <v>edwin.mamani@economiayfinanzas.gob.bo</v>
      </c>
    </row>
    <row r="152" spans="1:5">
      <c r="A152" s="278">
        <v>520</v>
      </c>
      <c r="B152" s="279" t="s">
        <v>1277</v>
      </c>
      <c r="C152" s="367" t="s">
        <v>1558</v>
      </c>
      <c r="D152" s="367" t="str">
        <f>+VLOOKUP(C152,[2]Hoja1!$A$3:$C$15,2,FALSE)</f>
        <v>2183333 - 1636</v>
      </c>
      <c r="E152" s="372" t="str">
        <f>+VLOOKUP(C152,[2]Hoja1!$A$3:$C$15,3,FALSE)</f>
        <v>virginia.huanca@economiayfinanzas.gob.bo</v>
      </c>
    </row>
    <row r="153" spans="1:5">
      <c r="A153" s="278">
        <v>522</v>
      </c>
      <c r="B153" s="279" t="s">
        <v>163</v>
      </c>
      <c r="C153" s="367" t="s">
        <v>1558</v>
      </c>
      <c r="D153" s="367" t="str">
        <f>+VLOOKUP(C153,[2]Hoja1!$A$3:$C$15,2,FALSE)</f>
        <v>2183333 - 1636</v>
      </c>
      <c r="E153" s="372" t="str">
        <f>+VLOOKUP(C153,[2]Hoja1!$A$3:$C$15,3,FALSE)</f>
        <v>virginia.huanca@economiayfinanzas.gob.bo</v>
      </c>
    </row>
    <row r="154" spans="1:5">
      <c r="A154" s="278">
        <v>525</v>
      </c>
      <c r="B154" s="279" t="s">
        <v>1441</v>
      </c>
      <c r="C154" s="367" t="s">
        <v>1562</v>
      </c>
      <c r="D154" s="367" t="str">
        <f>+VLOOKUP(C154,[2]Hoja1!$A$3:$C$15,2,FALSE)</f>
        <v>2183333 - 1633</v>
      </c>
      <c r="E154" s="372" t="str">
        <f>+VLOOKUP(C154,[2]Hoja1!$A$3:$C$15,3,FALSE)</f>
        <v>jorge.vargas@economiayfinanzas.gob.bo</v>
      </c>
    </row>
    <row r="155" spans="1:5">
      <c r="A155" s="278">
        <v>526</v>
      </c>
      <c r="B155" s="279" t="s">
        <v>1442</v>
      </c>
      <c r="C155" s="367" t="s">
        <v>1553</v>
      </c>
      <c r="D155" s="367" t="str">
        <f>+VLOOKUP(C155,[2]Hoja1!$A$3:$C$15,2,FALSE)</f>
        <v>2183333 - 1645</v>
      </c>
      <c r="E155" s="372" t="str">
        <f>+VLOOKUP(C155,[2]Hoja1!$A$3:$C$15,3,FALSE)</f>
        <v>virginia.callisaya@economiayfinanzas.gob.bo</v>
      </c>
    </row>
    <row r="156" spans="1:5">
      <c r="A156" s="278">
        <v>548</v>
      </c>
      <c r="B156" s="279" t="s">
        <v>1443</v>
      </c>
      <c r="C156" s="367" t="s">
        <v>1557</v>
      </c>
      <c r="D156" s="367" t="str">
        <f>+VLOOKUP(C156,[2]Hoja1!$A$3:$C$15,2,FALSE)</f>
        <v>2183333 - 1632</v>
      </c>
      <c r="E156" s="372" t="str">
        <f>+VLOOKUP(C156,[2]Hoja1!$A$3:$C$15,3,FALSE)</f>
        <v>jose.rivas@economiayfinanzas.gob.bo</v>
      </c>
    </row>
    <row r="157" spans="1:5">
      <c r="A157" s="280">
        <v>551</v>
      </c>
      <c r="B157" s="281" t="s">
        <v>165</v>
      </c>
      <c r="C157" s="367" t="s">
        <v>1562</v>
      </c>
      <c r="D157" s="367" t="str">
        <f>+VLOOKUP(C157,[2]Hoja1!$A$3:$C$15,2,FALSE)</f>
        <v>2183333 - 1633</v>
      </c>
      <c r="E157" s="372" t="str">
        <f>+VLOOKUP(C157,[2]Hoja1!$A$3:$C$15,3,FALSE)</f>
        <v>jorge.vargas@economiayfinanzas.gob.bo</v>
      </c>
    </row>
    <row r="158" spans="1:5">
      <c r="A158" s="278">
        <v>572</v>
      </c>
      <c r="B158" s="279" t="s">
        <v>166</v>
      </c>
      <c r="C158" s="367" t="s">
        <v>1553</v>
      </c>
      <c r="D158" s="367" t="str">
        <f>+VLOOKUP(C158,[2]Hoja1!$A$3:$C$15,2,FALSE)</f>
        <v>2183333 - 1645</v>
      </c>
      <c r="E158" s="372" t="str">
        <f>+VLOOKUP(C158,[2]Hoja1!$A$3:$C$15,3,FALSE)</f>
        <v>virginia.callisaya@economiayfinanzas.gob.bo</v>
      </c>
    </row>
    <row r="159" spans="1:5">
      <c r="A159" s="278">
        <v>573</v>
      </c>
      <c r="B159" s="279" t="s">
        <v>1444</v>
      </c>
      <c r="C159" s="367" t="s">
        <v>1560</v>
      </c>
      <c r="D159" s="367" t="str">
        <f>+VLOOKUP(C159,[2]Hoja1!$A$3:$C$15,2,FALSE)</f>
        <v>2183333 - 1651</v>
      </c>
      <c r="E159" s="372" t="str">
        <f>+VLOOKUP(C159,[2]Hoja1!$A$3:$C$15,3,FALSE)</f>
        <v>huascar.nova@economiayfinanzas.gob.bo</v>
      </c>
    </row>
    <row r="160" spans="1:5">
      <c r="A160" s="278">
        <v>576</v>
      </c>
      <c r="B160" s="279" t="s">
        <v>1445</v>
      </c>
      <c r="C160" s="367" t="s">
        <v>1555</v>
      </c>
      <c r="D160" s="367" t="str">
        <f>+VLOOKUP(C160,[2]Hoja1!$A$3:$C$15,2,FALSE)</f>
        <v>2183333 - 1649</v>
      </c>
      <c r="E160" s="372" t="str">
        <f>+VLOOKUP(C160,[2]Hoja1!$A$3:$C$15,3,FALSE)</f>
        <v>rommel.cuba@economiayfinanzas.gob.bo</v>
      </c>
    </row>
    <row r="161" spans="1:5">
      <c r="A161" s="278">
        <v>578</v>
      </c>
      <c r="B161" s="279" t="s">
        <v>168</v>
      </c>
      <c r="C161" s="367" t="s">
        <v>1552</v>
      </c>
      <c r="D161" s="367" t="str">
        <f>+VLOOKUP(C161,[2]Hoja1!$A$3:$C$15,2,FALSE)</f>
        <v>2183333 - 1637</v>
      </c>
      <c r="E161" s="372" t="str">
        <f>+VLOOKUP(C161,[2]Hoja1!$A$3:$C$15,3,FALSE)</f>
        <v>elizabeth.nina@economiayfinanzas.gob.bo</v>
      </c>
    </row>
    <row r="162" spans="1:5">
      <c r="A162" s="278">
        <v>580</v>
      </c>
      <c r="B162" s="279" t="s">
        <v>169</v>
      </c>
      <c r="C162" s="367" t="s">
        <v>1552</v>
      </c>
      <c r="D162" s="367" t="str">
        <f>+VLOOKUP(C162,[2]Hoja1!$A$3:$C$15,2,FALSE)</f>
        <v>2183333 - 1637</v>
      </c>
      <c r="E162" s="372" t="str">
        <f>+VLOOKUP(C162,[2]Hoja1!$A$3:$C$15,3,FALSE)</f>
        <v>elizabeth.nina@economiayfinanzas.gob.bo</v>
      </c>
    </row>
    <row r="163" spans="1:5">
      <c r="A163" s="278">
        <v>584</v>
      </c>
      <c r="B163" s="279" t="s">
        <v>1446</v>
      </c>
      <c r="C163" s="367" t="s">
        <v>1511</v>
      </c>
      <c r="D163" s="367" t="str">
        <f>+VLOOKUP(C163,[2]Hoja1!$A$3:$C$15,2,FALSE)</f>
        <v>2183333 - 1648</v>
      </c>
      <c r="E163" s="372" t="str">
        <f>+VLOOKUP(C163,[2]Hoja1!$A$3:$C$15,3,FALSE)</f>
        <v>judith.machicado@economiayfinanzas.gob.bo</v>
      </c>
    </row>
    <row r="164" spans="1:5">
      <c r="A164" s="280">
        <v>585</v>
      </c>
      <c r="B164" s="281" t="s">
        <v>1447</v>
      </c>
      <c r="C164" s="367" t="s">
        <v>1562</v>
      </c>
      <c r="D164" s="367" t="str">
        <f>+VLOOKUP(C164,[2]Hoja1!$A$3:$C$15,2,FALSE)</f>
        <v>2183333 - 1633</v>
      </c>
      <c r="E164" s="372" t="str">
        <f>+VLOOKUP(C164,[2]Hoja1!$A$3:$C$15,3,FALSE)</f>
        <v>jorge.vargas@economiayfinanzas.gob.bo</v>
      </c>
    </row>
    <row r="165" spans="1:5">
      <c r="A165" s="280">
        <v>586</v>
      </c>
      <c r="B165" s="281" t="s">
        <v>172</v>
      </c>
      <c r="C165" s="367" t="s">
        <v>1560</v>
      </c>
      <c r="D165" s="367" t="str">
        <f>+VLOOKUP(C165,[2]Hoja1!$A$3:$C$15,2,FALSE)</f>
        <v>2183333 - 1651</v>
      </c>
      <c r="E165" s="372" t="str">
        <f>+VLOOKUP(C165,[2]Hoja1!$A$3:$C$15,3,FALSE)</f>
        <v>huascar.nova@economiayfinanzas.gob.bo</v>
      </c>
    </row>
    <row r="166" spans="1:5">
      <c r="A166" s="278">
        <v>587</v>
      </c>
      <c r="B166" s="282" t="s">
        <v>1448</v>
      </c>
      <c r="C166" s="367" t="s">
        <v>1541</v>
      </c>
      <c r="D166" s="367" t="str">
        <f>+VLOOKUP(C166,[2]Hoja1!$A$3:$C$15,2,FALSE)</f>
        <v>2183333 - 1643</v>
      </c>
      <c r="E166" s="372" t="str">
        <f>+VLOOKUP(C166,[2]Hoja1!$A$3:$C$15,3,FALSE)</f>
        <v>edwin.mamani@economiayfinanzas.gob.bo</v>
      </c>
    </row>
    <row r="167" spans="1:5">
      <c r="A167" s="278">
        <v>590</v>
      </c>
      <c r="B167" s="279" t="s">
        <v>1279</v>
      </c>
      <c r="C167" s="367" t="s">
        <v>1556</v>
      </c>
      <c r="D167" s="367" t="str">
        <f>+VLOOKUP(C167,[2]Hoja1!$A$3:$C$15,2,FALSE)</f>
        <v>2183333 - 1663</v>
      </c>
      <c r="E167" s="372" t="str">
        <f>+VLOOKUP(C167,[2]Hoja1!$A$3:$C$15,3,FALSE)</f>
        <v>jeovana.zabala@economiayfinanzas.gob.bo</v>
      </c>
    </row>
    <row r="168" spans="1:5">
      <c r="A168" s="278">
        <v>591</v>
      </c>
      <c r="B168" s="279" t="s">
        <v>1449</v>
      </c>
      <c r="C168" s="367" t="s">
        <v>1511</v>
      </c>
      <c r="D168" s="367" t="str">
        <f>+VLOOKUP(C168,[2]Hoja1!$A$3:$C$15,2,FALSE)</f>
        <v>2183333 - 1648</v>
      </c>
      <c r="E168" s="372" t="str">
        <f>+VLOOKUP(C168,[2]Hoja1!$A$3:$C$15,3,FALSE)</f>
        <v>judith.machicado@economiayfinanzas.gob.bo</v>
      </c>
    </row>
    <row r="169" spans="1:5">
      <c r="A169" s="278">
        <v>593</v>
      </c>
      <c r="B169" s="279" t="s">
        <v>1280</v>
      </c>
      <c r="C169" s="367" t="s">
        <v>1562</v>
      </c>
      <c r="D169" s="367" t="str">
        <f>+VLOOKUP(C169,[2]Hoja1!$A$3:$C$15,2,FALSE)</f>
        <v>2183333 - 1633</v>
      </c>
      <c r="E169" s="372" t="str">
        <f>+VLOOKUP(C169,[2]Hoja1!$A$3:$C$15,3,FALSE)</f>
        <v>jorge.vargas@economiayfinanzas.gob.bo</v>
      </c>
    </row>
    <row r="170" spans="1:5">
      <c r="A170" s="278">
        <v>594</v>
      </c>
      <c r="B170" s="279" t="s">
        <v>88</v>
      </c>
      <c r="C170" s="367" t="s">
        <v>1558</v>
      </c>
      <c r="D170" s="367" t="str">
        <f>+VLOOKUP(C170,[2]Hoja1!$A$3:$C$15,2,FALSE)</f>
        <v>2183333 - 1636</v>
      </c>
      <c r="E170" s="372" t="str">
        <f>+VLOOKUP(C170,[2]Hoja1!$A$3:$C$15,3,FALSE)</f>
        <v>virginia.huanca@economiayfinanzas.gob.bo</v>
      </c>
    </row>
    <row r="171" spans="1:5">
      <c r="A171" s="278">
        <v>595</v>
      </c>
      <c r="B171" s="279" t="s">
        <v>609</v>
      </c>
      <c r="C171" s="367" t="s">
        <v>1558</v>
      </c>
      <c r="D171" s="367" t="str">
        <f>+VLOOKUP(C171,[2]Hoja1!$A$3:$C$15,2,FALSE)</f>
        <v>2183333 - 1636</v>
      </c>
      <c r="E171" s="372" t="str">
        <f>+VLOOKUP(C171,[2]Hoja1!$A$3:$C$15,3,FALSE)</f>
        <v>virginia.huanca@economiayfinanzas.gob.bo</v>
      </c>
    </row>
    <row r="172" spans="1:5">
      <c r="A172" s="278">
        <v>596</v>
      </c>
      <c r="B172" s="279" t="s">
        <v>1450</v>
      </c>
      <c r="C172" s="367" t="s">
        <v>1559</v>
      </c>
      <c r="D172" s="367" t="str">
        <f>+VLOOKUP(C172,[2]Hoja1!$A$3:$C$15,2,FALSE)</f>
        <v>2183333 - 1640</v>
      </c>
      <c r="E172" s="372" t="str">
        <f>+VLOOKUP(C172,[2]Hoja1!$A$3:$C$15,3,FALSE)</f>
        <v>guadalupe.challco@economiayfinanzas.gob.bo</v>
      </c>
    </row>
    <row r="173" spans="1:5">
      <c r="A173" s="278">
        <v>597</v>
      </c>
      <c r="B173" s="279" t="s">
        <v>672</v>
      </c>
      <c r="C173" s="367" t="s">
        <v>1557</v>
      </c>
      <c r="D173" s="367" t="str">
        <f>+VLOOKUP(C173,[2]Hoja1!$A$3:$C$15,2,FALSE)</f>
        <v>2183333 - 1632</v>
      </c>
      <c r="E173" s="372" t="str">
        <f>+VLOOKUP(C173,[2]Hoja1!$A$3:$C$15,3,FALSE)</f>
        <v>jose.rivas@economiayfinanzas.gob.bo</v>
      </c>
    </row>
    <row r="174" spans="1:5">
      <c r="A174" s="278">
        <v>598</v>
      </c>
      <c r="B174" s="283" t="s">
        <v>667</v>
      </c>
      <c r="C174" s="367" t="s">
        <v>1561</v>
      </c>
      <c r="D174" s="367" t="str">
        <f>+VLOOKUP(C174,[2]Hoja1!$A$3:$C$15,2,FALSE)</f>
        <v>2183333 - 1644</v>
      </c>
      <c r="E174" s="372" t="str">
        <f>+VLOOKUP(C174,[2]Hoja1!$A$3:$C$15,3,FALSE)</f>
        <v>belen.espejo@economiayfinanzas.gob.bo</v>
      </c>
    </row>
    <row r="175" spans="1:5">
      <c r="A175" s="278">
        <v>599</v>
      </c>
      <c r="B175" s="279" t="s">
        <v>1244</v>
      </c>
      <c r="C175" s="367" t="s">
        <v>1561</v>
      </c>
      <c r="D175" s="367" t="str">
        <f>+VLOOKUP(C175,[2]Hoja1!$A$3:$C$15,2,FALSE)</f>
        <v>2183333 - 1644</v>
      </c>
      <c r="E175" s="372" t="str">
        <f>+VLOOKUP(C175,[2]Hoja1!$A$3:$C$15,3,FALSE)</f>
        <v>belen.espejo@economiayfinanzas.gob.bo</v>
      </c>
    </row>
    <row r="176" spans="1:5">
      <c r="A176" s="278">
        <v>600</v>
      </c>
      <c r="B176" s="279" t="s">
        <v>1281</v>
      </c>
      <c r="C176" s="367" t="s">
        <v>1555</v>
      </c>
      <c r="D176" s="367" t="str">
        <f>+VLOOKUP(C176,[2]Hoja1!$A$3:$C$15,2,FALSE)</f>
        <v>2183333 - 1649</v>
      </c>
      <c r="E176" s="372" t="str">
        <f>+VLOOKUP(C176,[2]Hoja1!$A$3:$C$15,3,FALSE)</f>
        <v>rommel.cuba@economiayfinanzas.gob.bo</v>
      </c>
    </row>
    <row r="177" spans="1:5">
      <c r="A177" s="278">
        <v>601</v>
      </c>
      <c r="B177" s="279" t="s">
        <v>1451</v>
      </c>
      <c r="C177" s="367" t="s">
        <v>1541</v>
      </c>
      <c r="D177" s="367" t="str">
        <f>+VLOOKUP(C177,[2]Hoja1!$A$3:$C$15,2,FALSE)</f>
        <v>2183333 - 1643</v>
      </c>
      <c r="E177" s="372" t="str">
        <f>+VLOOKUP(C177,[2]Hoja1!$A$3:$C$15,3,FALSE)</f>
        <v>edwin.mamani@economiayfinanzas.gob.bo</v>
      </c>
    </row>
    <row r="178" spans="1:5">
      <c r="A178" s="278">
        <v>633</v>
      </c>
      <c r="B178" s="279" t="s">
        <v>173</v>
      </c>
      <c r="C178" s="367" t="s">
        <v>1511</v>
      </c>
      <c r="D178" s="367" t="str">
        <f>+VLOOKUP(C178,[2]Hoja1!$A$3:$C$15,2,FALSE)</f>
        <v>2183333 - 1648</v>
      </c>
      <c r="E178" s="372" t="str">
        <f>+VLOOKUP(C178,[2]Hoja1!$A$3:$C$15,3,FALSE)</f>
        <v>judith.machicado@economiayfinanzas.gob.bo</v>
      </c>
    </row>
    <row r="179" spans="1:5">
      <c r="A179" s="278">
        <v>650</v>
      </c>
      <c r="B179" s="279" t="s">
        <v>175</v>
      </c>
      <c r="C179" s="367" t="s">
        <v>1554</v>
      </c>
      <c r="D179" s="367" t="str">
        <f>+VLOOKUP(C179,[2]Hoja1!$A$3:$C$15,2,FALSE)</f>
        <v>2183333 - 1635</v>
      </c>
      <c r="E179" s="372" t="str">
        <f>+VLOOKUP(C179,[2]Hoja1!$A$3:$C$15,3,FALSE)</f>
        <v>emma.ticonipa@economiayfinanzas.gob.bo</v>
      </c>
    </row>
    <row r="180" spans="1:5">
      <c r="A180" s="278">
        <v>660</v>
      </c>
      <c r="B180" s="279" t="s">
        <v>1452</v>
      </c>
      <c r="C180" s="367" t="s">
        <v>1558</v>
      </c>
      <c r="D180" s="367" t="str">
        <f>+VLOOKUP(C180,[2]Hoja1!$A$3:$C$15,2,FALSE)</f>
        <v>2183333 - 1636</v>
      </c>
      <c r="E180" s="372" t="str">
        <f>+VLOOKUP(C180,[2]Hoja1!$A$3:$C$15,3,FALSE)</f>
        <v>virginia.huanca@economiayfinanzas.gob.bo</v>
      </c>
    </row>
    <row r="181" spans="1:5">
      <c r="A181" s="278">
        <v>661</v>
      </c>
      <c r="B181" s="279" t="s">
        <v>177</v>
      </c>
      <c r="C181" s="367" t="s">
        <v>1552</v>
      </c>
      <c r="D181" s="367" t="str">
        <f>+VLOOKUP(C181,[2]Hoja1!$A$3:$C$15,2,FALSE)</f>
        <v>2183333 - 1637</v>
      </c>
      <c r="E181" s="372" t="str">
        <f>+VLOOKUP(C181,[2]Hoja1!$A$3:$C$15,3,FALSE)</f>
        <v>elizabeth.nina@economiayfinanzas.gob.bo</v>
      </c>
    </row>
    <row r="182" spans="1:5">
      <c r="A182" s="278">
        <v>670</v>
      </c>
      <c r="B182" s="279" t="s">
        <v>178</v>
      </c>
      <c r="C182" s="367" t="s">
        <v>1541</v>
      </c>
      <c r="D182" s="367" t="str">
        <f>+VLOOKUP(C182,[2]Hoja1!$A$3:$C$15,2,FALSE)</f>
        <v>2183333 - 1643</v>
      </c>
      <c r="E182" s="372" t="str">
        <f>+VLOOKUP(C182,[2]Hoja1!$A$3:$C$15,3,FALSE)</f>
        <v>edwin.mamani@economiayfinanzas.gob.bo</v>
      </c>
    </row>
    <row r="183" spans="1:5">
      <c r="A183" s="278">
        <v>680</v>
      </c>
      <c r="B183" s="279" t="s">
        <v>1453</v>
      </c>
      <c r="C183" s="367" t="s">
        <v>1561</v>
      </c>
      <c r="D183" s="367" t="str">
        <f>+VLOOKUP(C183,[2]Hoja1!$A$3:$C$15,2,FALSE)</f>
        <v>2183333 - 1644</v>
      </c>
      <c r="E183" s="372" t="str">
        <f>+VLOOKUP(C183,[2]Hoja1!$A$3:$C$15,3,FALSE)</f>
        <v>belen.espejo@economiayfinanzas.gob.bo</v>
      </c>
    </row>
    <row r="184" spans="1:5">
      <c r="A184" s="278">
        <v>681</v>
      </c>
      <c r="B184" s="279" t="s">
        <v>1454</v>
      </c>
      <c r="C184" s="367" t="s">
        <v>1541</v>
      </c>
      <c r="D184" s="367" t="str">
        <f>+VLOOKUP(C184,[2]Hoja1!$A$3:$C$15,2,FALSE)</f>
        <v>2183333 - 1643</v>
      </c>
      <c r="E184" s="372" t="str">
        <f>+VLOOKUP(C184,[2]Hoja1!$A$3:$C$15,3,FALSE)</f>
        <v>edwin.mamani@economiayfinanzas.gob.bo</v>
      </c>
    </row>
    <row r="185" spans="1:5">
      <c r="A185" s="278">
        <v>682</v>
      </c>
      <c r="B185" s="279" t="s">
        <v>1455</v>
      </c>
      <c r="C185" s="367" t="s">
        <v>1556</v>
      </c>
      <c r="D185" s="367" t="str">
        <f>+VLOOKUP(C185,[2]Hoja1!$A$3:$C$15,2,FALSE)</f>
        <v>2183333 - 1663</v>
      </c>
      <c r="E185" s="372" t="str">
        <f>+VLOOKUP(C185,[2]Hoja1!$A$3:$C$15,3,FALSE)</f>
        <v>jeovana.zabala@economiayfinanzas.gob.bo</v>
      </c>
    </row>
    <row r="186" spans="1:5">
      <c r="A186" s="278">
        <v>683</v>
      </c>
      <c r="B186" s="279" t="s">
        <v>1456</v>
      </c>
      <c r="C186" s="367" t="s">
        <v>1552</v>
      </c>
      <c r="D186" s="367" t="str">
        <f>+VLOOKUP(C186,[2]Hoja1!$A$3:$C$15,2,FALSE)</f>
        <v>2183333 - 1637</v>
      </c>
      <c r="E186" s="372" t="str">
        <f>+VLOOKUP(C186,[2]Hoja1!$A$3:$C$15,3,FALSE)</f>
        <v>elizabeth.nina@economiayfinanzas.gob.bo</v>
      </c>
    </row>
    <row r="187" spans="1:5">
      <c r="A187" s="278">
        <v>802</v>
      </c>
      <c r="B187" s="279" t="s">
        <v>184</v>
      </c>
      <c r="C187" s="367" t="s">
        <v>1511</v>
      </c>
      <c r="D187" s="367" t="str">
        <f>+VLOOKUP(C187,[2]Hoja1!$A$3:$C$15,2,FALSE)</f>
        <v>2183333 - 1648</v>
      </c>
      <c r="E187" s="372" t="str">
        <f>+VLOOKUP(C187,[2]Hoja1!$A$3:$C$15,3,FALSE)</f>
        <v>judith.machicado@economiayfinanzas.gob.bo</v>
      </c>
    </row>
    <row r="188" spans="1:5">
      <c r="A188" s="278">
        <v>862</v>
      </c>
      <c r="B188" s="279" t="s">
        <v>187</v>
      </c>
      <c r="C188" s="367" t="s">
        <v>1541</v>
      </c>
      <c r="D188" s="367" t="str">
        <f>+VLOOKUP(C188,[2]Hoja1!$A$3:$C$15,2,FALSE)</f>
        <v>2183333 - 1643</v>
      </c>
      <c r="E188" s="372" t="str">
        <f>+VLOOKUP(C188,[2]Hoja1!$A$3:$C$15,3,FALSE)</f>
        <v>edwin.mamani@economiayfinanzas.gob.bo</v>
      </c>
    </row>
    <row r="189" spans="1:5">
      <c r="A189" s="278">
        <v>865</v>
      </c>
      <c r="B189" s="279" t="s">
        <v>1457</v>
      </c>
      <c r="C189" s="367" t="s">
        <v>1511</v>
      </c>
      <c r="D189" s="367" t="str">
        <f>+VLOOKUP(C189,[2]Hoja1!$A$3:$C$15,2,FALSE)</f>
        <v>2183333 - 1648</v>
      </c>
      <c r="E189" s="372" t="str">
        <f>+VLOOKUP(C189,[2]Hoja1!$A$3:$C$15,3,FALSE)</f>
        <v>judith.machicado@economiayfinanzas.gob.bo</v>
      </c>
    </row>
    <row r="190" spans="1:5">
      <c r="A190" s="278">
        <v>867</v>
      </c>
      <c r="B190" s="279" t="s">
        <v>189</v>
      </c>
      <c r="C190" s="367" t="s">
        <v>1511</v>
      </c>
      <c r="D190" s="367" t="str">
        <f>+VLOOKUP(C190,[2]Hoja1!$A$3:$C$15,2,FALSE)</f>
        <v>2183333 - 1648</v>
      </c>
      <c r="E190" s="372" t="str">
        <f>+VLOOKUP(C190,[2]Hoja1!$A$3:$C$15,3,FALSE)</f>
        <v>judith.machicado@economiayfinanzas.gob.bo</v>
      </c>
    </row>
    <row r="191" spans="1:5">
      <c r="A191" s="278">
        <v>901</v>
      </c>
      <c r="B191" s="279" t="s">
        <v>190</v>
      </c>
      <c r="C191" s="367" t="s">
        <v>1561</v>
      </c>
      <c r="D191" s="367" t="str">
        <f>+VLOOKUP(C191,[2]Hoja1!$A$3:$C$15,2,FALSE)</f>
        <v>2183333 - 1644</v>
      </c>
      <c r="E191" s="372" t="str">
        <f>+VLOOKUP(C191,[2]Hoja1!$A$3:$C$15,3,FALSE)</f>
        <v>belen.espejo@economiayfinanzas.gob.bo</v>
      </c>
    </row>
    <row r="192" spans="1:5">
      <c r="A192" s="278">
        <v>902</v>
      </c>
      <c r="B192" s="279" t="s">
        <v>191</v>
      </c>
      <c r="C192" s="367" t="s">
        <v>1561</v>
      </c>
      <c r="D192" s="367" t="str">
        <f>+VLOOKUP(C192,[2]Hoja1!$A$3:$C$15,2,FALSE)</f>
        <v>2183333 - 1644</v>
      </c>
      <c r="E192" s="372" t="str">
        <f>+VLOOKUP(C192,[2]Hoja1!$A$3:$C$15,3,FALSE)</f>
        <v>belen.espejo@economiayfinanzas.gob.bo</v>
      </c>
    </row>
    <row r="193" spans="1:5">
      <c r="A193" s="278">
        <v>903</v>
      </c>
      <c r="B193" s="279" t="s">
        <v>192</v>
      </c>
      <c r="C193" s="367" t="s">
        <v>1561</v>
      </c>
      <c r="D193" s="367" t="str">
        <f>+VLOOKUP(C193,[2]Hoja1!$A$3:$C$15,2,FALSE)</f>
        <v>2183333 - 1644</v>
      </c>
      <c r="E193" s="372" t="str">
        <f>+VLOOKUP(C193,[2]Hoja1!$A$3:$C$15,3,FALSE)</f>
        <v>belen.espejo@economiayfinanzas.gob.bo</v>
      </c>
    </row>
    <row r="194" spans="1:5">
      <c r="A194" s="278">
        <v>904</v>
      </c>
      <c r="B194" s="279" t="s">
        <v>193</v>
      </c>
      <c r="C194" s="367" t="s">
        <v>1561</v>
      </c>
      <c r="D194" s="367" t="str">
        <f>+VLOOKUP(C194,[2]Hoja1!$A$3:$C$15,2,FALSE)</f>
        <v>2183333 - 1644</v>
      </c>
      <c r="E194" s="372" t="str">
        <f>+VLOOKUP(C194,[2]Hoja1!$A$3:$C$15,3,FALSE)</f>
        <v>belen.espejo@economiayfinanzas.gob.bo</v>
      </c>
    </row>
    <row r="195" spans="1:5">
      <c r="A195" s="278">
        <v>905</v>
      </c>
      <c r="B195" s="279" t="s">
        <v>194</v>
      </c>
      <c r="C195" s="367" t="s">
        <v>1561</v>
      </c>
      <c r="D195" s="367" t="str">
        <f>+VLOOKUP(C195,[2]Hoja1!$A$3:$C$15,2,FALSE)</f>
        <v>2183333 - 1644</v>
      </c>
      <c r="E195" s="372" t="str">
        <f>+VLOOKUP(C195,[2]Hoja1!$A$3:$C$15,3,FALSE)</f>
        <v>belen.espejo@economiayfinanzas.gob.bo</v>
      </c>
    </row>
    <row r="196" spans="1:5">
      <c r="A196" s="278">
        <v>906</v>
      </c>
      <c r="B196" s="279" t="s">
        <v>195</v>
      </c>
      <c r="C196" s="367" t="s">
        <v>1561</v>
      </c>
      <c r="D196" s="367" t="str">
        <f>+VLOOKUP(C196,[2]Hoja1!$A$3:$C$15,2,FALSE)</f>
        <v>2183333 - 1644</v>
      </c>
      <c r="E196" s="372" t="str">
        <f>+VLOOKUP(C196,[2]Hoja1!$A$3:$C$15,3,FALSE)</f>
        <v>belen.espejo@economiayfinanzas.gob.bo</v>
      </c>
    </row>
    <row r="197" spans="1:5">
      <c r="A197" s="278">
        <v>907</v>
      </c>
      <c r="B197" s="279" t="s">
        <v>196</v>
      </c>
      <c r="C197" s="367" t="s">
        <v>1561</v>
      </c>
      <c r="D197" s="367" t="str">
        <f>+VLOOKUP(C197,[2]Hoja1!$A$3:$C$15,2,FALSE)</f>
        <v>2183333 - 1644</v>
      </c>
      <c r="E197" s="372" t="str">
        <f>+VLOOKUP(C197,[2]Hoja1!$A$3:$C$15,3,FALSE)</f>
        <v>belen.espejo@economiayfinanzas.gob.bo</v>
      </c>
    </row>
    <row r="198" spans="1:5">
      <c r="A198" s="278">
        <v>908</v>
      </c>
      <c r="B198" s="279" t="s">
        <v>197</v>
      </c>
      <c r="C198" s="367" t="s">
        <v>1561</v>
      </c>
      <c r="D198" s="367" t="str">
        <f>+VLOOKUP(C198,[2]Hoja1!$A$3:$C$15,2,FALSE)</f>
        <v>2183333 - 1644</v>
      </c>
      <c r="E198" s="372" t="str">
        <f>+VLOOKUP(C198,[2]Hoja1!$A$3:$C$15,3,FALSE)</f>
        <v>belen.espejo@economiayfinanzas.gob.bo</v>
      </c>
    </row>
    <row r="199" spans="1:5">
      <c r="A199" s="278">
        <v>909</v>
      </c>
      <c r="B199" s="279" t="s">
        <v>198</v>
      </c>
      <c r="C199" s="367" t="s">
        <v>1561</v>
      </c>
      <c r="D199" s="367" t="str">
        <f>+VLOOKUP(C199,[2]Hoja1!$A$3:$C$15,2,FALSE)</f>
        <v>2183333 - 1644</v>
      </c>
      <c r="E199" s="372" t="str">
        <f>+VLOOKUP(C199,[2]Hoja1!$A$3:$C$15,3,FALSE)</f>
        <v>belen.espejo@economiayfinanzas.gob.bo</v>
      </c>
    </row>
    <row r="200" spans="1:5">
      <c r="A200" s="278">
        <v>1101</v>
      </c>
      <c r="B200" s="279" t="s">
        <v>200</v>
      </c>
      <c r="C200" s="367" t="str">
        <f>+VLOOKUP($A200,[3]DISTRIBUCIÓN!$A$8:$G$540,5,FALSE)</f>
        <v>Emma Ticonipa</v>
      </c>
      <c r="D200" s="367" t="str">
        <f>+VLOOKUP(C200,[2]Hoja1!$A$3:$C$15,2,FALSE)</f>
        <v>2183333 - 1635</v>
      </c>
      <c r="E200" s="372" t="str">
        <f>+VLOOKUP(C200,[2]Hoja1!$A$3:$C$15,3,FALSE)</f>
        <v>emma.ticonipa@economiayfinanzas.gob.bo</v>
      </c>
    </row>
    <row r="201" spans="1:5">
      <c r="A201" s="278">
        <v>1102</v>
      </c>
      <c r="B201" s="279" t="s">
        <v>201</v>
      </c>
      <c r="C201" s="367" t="str">
        <f>+VLOOKUP($A201,[3]DISTRIBUCIÓN!$A$8:$G$540,5,FALSE)</f>
        <v>Emma Ticonipa</v>
      </c>
      <c r="D201" s="367" t="str">
        <f>+VLOOKUP(C201,[2]Hoja1!$A$3:$C$15,2,FALSE)</f>
        <v>2183333 - 1635</v>
      </c>
      <c r="E201" s="372" t="str">
        <f>+VLOOKUP(C201,[2]Hoja1!$A$3:$C$15,3,FALSE)</f>
        <v>emma.ticonipa@economiayfinanzas.gob.bo</v>
      </c>
    </row>
    <row r="202" spans="1:5">
      <c r="A202" s="278">
        <v>1103</v>
      </c>
      <c r="B202" s="279" t="s">
        <v>202</v>
      </c>
      <c r="C202" s="367" t="str">
        <f>+VLOOKUP($A202,[3]DISTRIBUCIÓN!$A$8:$G$540,5,FALSE)</f>
        <v>Emma Ticonipa</v>
      </c>
      <c r="D202" s="367" t="str">
        <f>+VLOOKUP(C202,[2]Hoja1!$A$3:$C$15,2,FALSE)</f>
        <v>2183333 - 1635</v>
      </c>
      <c r="E202" s="372" t="str">
        <f>+VLOOKUP(C202,[2]Hoja1!$A$3:$C$15,3,FALSE)</f>
        <v>emma.ticonipa@economiayfinanzas.gob.bo</v>
      </c>
    </row>
    <row r="203" spans="1:5">
      <c r="A203" s="278">
        <v>1104</v>
      </c>
      <c r="B203" s="279" t="s">
        <v>203</v>
      </c>
      <c r="C203" s="367" t="str">
        <f>+VLOOKUP($A203,[3]DISTRIBUCIÓN!$A$8:$G$540,5,FALSE)</f>
        <v>Emma Ticonipa</v>
      </c>
      <c r="D203" s="367" t="str">
        <f>+VLOOKUP(C203,[2]Hoja1!$A$3:$C$15,2,FALSE)</f>
        <v>2183333 - 1635</v>
      </c>
      <c r="E203" s="372" t="str">
        <f>+VLOOKUP(C203,[2]Hoja1!$A$3:$C$15,3,FALSE)</f>
        <v>emma.ticonipa@economiayfinanzas.gob.bo</v>
      </c>
    </row>
    <row r="204" spans="1:5">
      <c r="A204" s="278">
        <v>1105</v>
      </c>
      <c r="B204" s="279" t="s">
        <v>204</v>
      </c>
      <c r="C204" s="367" t="str">
        <f>+VLOOKUP($A204,[3]DISTRIBUCIÓN!$A$8:$G$540,5,FALSE)</f>
        <v>Emma Ticonipa</v>
      </c>
      <c r="D204" s="367" t="str">
        <f>+VLOOKUP(C204,[2]Hoja1!$A$3:$C$15,2,FALSE)</f>
        <v>2183333 - 1635</v>
      </c>
      <c r="E204" s="372" t="str">
        <f>+VLOOKUP(C204,[2]Hoja1!$A$3:$C$15,3,FALSE)</f>
        <v>emma.ticonipa@economiayfinanzas.gob.bo</v>
      </c>
    </row>
    <row r="205" spans="1:5">
      <c r="A205" s="278">
        <v>1106</v>
      </c>
      <c r="B205" s="279" t="s">
        <v>205</v>
      </c>
      <c r="C205" s="367" t="str">
        <f>+VLOOKUP($A205,[3]DISTRIBUCIÓN!$A$8:$G$540,5,FALSE)</f>
        <v>Emma Ticonipa</v>
      </c>
      <c r="D205" s="367" t="str">
        <f>+VLOOKUP(C205,[2]Hoja1!$A$3:$C$15,2,FALSE)</f>
        <v>2183333 - 1635</v>
      </c>
      <c r="E205" s="372" t="str">
        <f>+VLOOKUP(C205,[2]Hoja1!$A$3:$C$15,3,FALSE)</f>
        <v>emma.ticonipa@economiayfinanzas.gob.bo</v>
      </c>
    </row>
    <row r="206" spans="1:5">
      <c r="A206" s="278">
        <v>1107</v>
      </c>
      <c r="B206" s="279" t="s">
        <v>206</v>
      </c>
      <c r="C206" s="367" t="str">
        <f>+VLOOKUP($A206,[3]DISTRIBUCIÓN!$A$8:$G$540,5,FALSE)</f>
        <v>Emma Ticonipa</v>
      </c>
      <c r="D206" s="367" t="str">
        <f>+VLOOKUP(C206,[2]Hoja1!$A$3:$C$15,2,FALSE)</f>
        <v>2183333 - 1635</v>
      </c>
      <c r="E206" s="372" t="str">
        <f>+VLOOKUP(C206,[2]Hoja1!$A$3:$C$15,3,FALSE)</f>
        <v>emma.ticonipa@economiayfinanzas.gob.bo</v>
      </c>
    </row>
    <row r="207" spans="1:5">
      <c r="A207" s="278">
        <v>1108</v>
      </c>
      <c r="B207" s="279" t="s">
        <v>207</v>
      </c>
      <c r="C207" s="367" t="str">
        <f>+VLOOKUP($A207,[3]DISTRIBUCIÓN!$A$8:$G$540,5,FALSE)</f>
        <v>Emma Ticonipa</v>
      </c>
      <c r="D207" s="367" t="str">
        <f>+VLOOKUP(C207,[2]Hoja1!$A$3:$C$15,2,FALSE)</f>
        <v>2183333 - 1635</v>
      </c>
      <c r="E207" s="372" t="str">
        <f>+VLOOKUP(C207,[2]Hoja1!$A$3:$C$15,3,FALSE)</f>
        <v>emma.ticonipa@economiayfinanzas.gob.bo</v>
      </c>
    </row>
    <row r="208" spans="1:5">
      <c r="A208" s="278">
        <v>1109</v>
      </c>
      <c r="B208" s="279" t="s">
        <v>208</v>
      </c>
      <c r="C208" s="367" t="str">
        <f>+VLOOKUP($A208,[3]DISTRIBUCIÓN!$A$8:$G$540,5,FALSE)</f>
        <v>Emma Ticonipa</v>
      </c>
      <c r="D208" s="367" t="str">
        <f>+VLOOKUP(C208,[2]Hoja1!$A$3:$C$15,2,FALSE)</f>
        <v>2183333 - 1635</v>
      </c>
      <c r="E208" s="372" t="str">
        <f>+VLOOKUP(C208,[2]Hoja1!$A$3:$C$15,3,FALSE)</f>
        <v>emma.ticonipa@economiayfinanzas.gob.bo</v>
      </c>
    </row>
    <row r="209" spans="1:5">
      <c r="A209" s="278">
        <v>1110</v>
      </c>
      <c r="B209" s="279" t="s">
        <v>209</v>
      </c>
      <c r="C209" s="367" t="str">
        <f>+VLOOKUP($A209,[3]DISTRIBUCIÓN!$A$8:$G$540,5,FALSE)</f>
        <v>Emma Ticonipa</v>
      </c>
      <c r="D209" s="367" t="str">
        <f>+VLOOKUP(C209,[2]Hoja1!$A$3:$C$15,2,FALSE)</f>
        <v>2183333 - 1635</v>
      </c>
      <c r="E209" s="372" t="str">
        <f>+VLOOKUP(C209,[2]Hoja1!$A$3:$C$15,3,FALSE)</f>
        <v>emma.ticonipa@economiayfinanzas.gob.bo</v>
      </c>
    </row>
    <row r="210" spans="1:5">
      <c r="A210" s="278">
        <v>1111</v>
      </c>
      <c r="B210" s="279" t="s">
        <v>210</v>
      </c>
      <c r="C210" s="367" t="str">
        <f>+VLOOKUP($A210,[3]DISTRIBUCIÓN!$A$8:$G$540,5,FALSE)</f>
        <v>Emma Ticonipa</v>
      </c>
      <c r="D210" s="367" t="str">
        <f>+VLOOKUP(C210,[2]Hoja1!$A$3:$C$15,2,FALSE)</f>
        <v>2183333 - 1635</v>
      </c>
      <c r="E210" s="372" t="str">
        <f>+VLOOKUP(C210,[2]Hoja1!$A$3:$C$15,3,FALSE)</f>
        <v>emma.ticonipa@economiayfinanzas.gob.bo</v>
      </c>
    </row>
    <row r="211" spans="1:5">
      <c r="A211" s="278">
        <v>1112</v>
      </c>
      <c r="B211" s="279" t="s">
        <v>211</v>
      </c>
      <c r="C211" s="367" t="str">
        <f>+VLOOKUP($A211,[3]DISTRIBUCIÓN!$A$8:$G$540,5,FALSE)</f>
        <v>Emma Ticonipa</v>
      </c>
      <c r="D211" s="367" t="str">
        <f>+VLOOKUP(C211,[2]Hoja1!$A$3:$C$15,2,FALSE)</f>
        <v>2183333 - 1635</v>
      </c>
      <c r="E211" s="372" t="str">
        <f>+VLOOKUP(C211,[2]Hoja1!$A$3:$C$15,3,FALSE)</f>
        <v>emma.ticonipa@economiayfinanzas.gob.bo</v>
      </c>
    </row>
    <row r="212" spans="1:5">
      <c r="A212" s="278">
        <v>1113</v>
      </c>
      <c r="B212" s="279" t="s">
        <v>212</v>
      </c>
      <c r="C212" s="367" t="str">
        <f>+VLOOKUP($A212,[3]DISTRIBUCIÓN!$A$8:$G$540,5,FALSE)</f>
        <v>Emma Ticonipa</v>
      </c>
      <c r="D212" s="367" t="str">
        <f>+VLOOKUP(C212,[2]Hoja1!$A$3:$C$15,2,FALSE)</f>
        <v>2183333 - 1635</v>
      </c>
      <c r="E212" s="372" t="str">
        <f>+VLOOKUP(C212,[2]Hoja1!$A$3:$C$15,3,FALSE)</f>
        <v>emma.ticonipa@economiayfinanzas.gob.bo</v>
      </c>
    </row>
    <row r="213" spans="1:5">
      <c r="A213" s="278">
        <v>1114</v>
      </c>
      <c r="B213" s="279" t="s">
        <v>1373</v>
      </c>
      <c r="C213" s="367" t="str">
        <f>+VLOOKUP($A213,[3]DISTRIBUCIÓN!$A$8:$G$540,5,FALSE)</f>
        <v>Emma Ticonipa</v>
      </c>
      <c r="D213" s="367" t="str">
        <f>+VLOOKUP(C213,[2]Hoja1!$A$3:$C$15,2,FALSE)</f>
        <v>2183333 - 1635</v>
      </c>
      <c r="E213" s="372" t="str">
        <f>+VLOOKUP(C213,[2]Hoja1!$A$3:$C$15,3,FALSE)</f>
        <v>emma.ticonipa@economiayfinanzas.gob.bo</v>
      </c>
    </row>
    <row r="214" spans="1:5">
      <c r="A214" s="278">
        <v>1115</v>
      </c>
      <c r="B214" s="279" t="s">
        <v>213</v>
      </c>
      <c r="C214" s="367" t="str">
        <f>+VLOOKUP($A214,[3]DISTRIBUCIÓN!$A$8:$G$540,5,FALSE)</f>
        <v>Emma Ticonipa</v>
      </c>
      <c r="D214" s="367" t="str">
        <f>+VLOOKUP(C214,[2]Hoja1!$A$3:$C$15,2,FALSE)</f>
        <v>2183333 - 1635</v>
      </c>
      <c r="E214" s="372" t="str">
        <f>+VLOOKUP(C214,[2]Hoja1!$A$3:$C$15,3,FALSE)</f>
        <v>emma.ticonipa@economiayfinanzas.gob.bo</v>
      </c>
    </row>
    <row r="215" spans="1:5">
      <c r="A215" s="278">
        <v>1116</v>
      </c>
      <c r="B215" s="279" t="s">
        <v>214</v>
      </c>
      <c r="C215" s="367" t="str">
        <f>+VLOOKUP($A215,[3]DISTRIBUCIÓN!$A$8:$G$540,5,FALSE)</f>
        <v>Emma Ticonipa</v>
      </c>
      <c r="D215" s="367" t="str">
        <f>+VLOOKUP(C215,[2]Hoja1!$A$3:$C$15,2,FALSE)</f>
        <v>2183333 - 1635</v>
      </c>
      <c r="E215" s="372" t="str">
        <f>+VLOOKUP(C215,[2]Hoja1!$A$3:$C$15,3,FALSE)</f>
        <v>emma.ticonipa@economiayfinanzas.gob.bo</v>
      </c>
    </row>
    <row r="216" spans="1:5">
      <c r="A216" s="278">
        <v>1117</v>
      </c>
      <c r="B216" s="279" t="s">
        <v>215</v>
      </c>
      <c r="C216" s="367" t="str">
        <f>+VLOOKUP($A216,[3]DISTRIBUCIÓN!$A$8:$G$540,5,FALSE)</f>
        <v>Emma Ticonipa</v>
      </c>
      <c r="D216" s="367" t="str">
        <f>+VLOOKUP(C216,[2]Hoja1!$A$3:$C$15,2,FALSE)</f>
        <v>2183333 - 1635</v>
      </c>
      <c r="E216" s="372" t="str">
        <f>+VLOOKUP(C216,[2]Hoja1!$A$3:$C$15,3,FALSE)</f>
        <v>emma.ticonipa@economiayfinanzas.gob.bo</v>
      </c>
    </row>
    <row r="217" spans="1:5">
      <c r="A217" s="278">
        <v>1118</v>
      </c>
      <c r="B217" s="279" t="s">
        <v>216</v>
      </c>
      <c r="C217" s="367" t="str">
        <f>+VLOOKUP($A217,[3]DISTRIBUCIÓN!$A$8:$G$540,5,FALSE)</f>
        <v>Emma Ticonipa</v>
      </c>
      <c r="D217" s="367" t="str">
        <f>+VLOOKUP(C217,[2]Hoja1!$A$3:$C$15,2,FALSE)</f>
        <v>2183333 - 1635</v>
      </c>
      <c r="E217" s="372" t="str">
        <f>+VLOOKUP(C217,[2]Hoja1!$A$3:$C$15,3,FALSE)</f>
        <v>emma.ticonipa@economiayfinanzas.gob.bo</v>
      </c>
    </row>
    <row r="218" spans="1:5">
      <c r="A218" s="278">
        <v>1119</v>
      </c>
      <c r="B218" s="279" t="s">
        <v>217</v>
      </c>
      <c r="C218" s="367" t="str">
        <f>+VLOOKUP($A218,[3]DISTRIBUCIÓN!$A$8:$G$540,5,FALSE)</f>
        <v>Emma Ticonipa</v>
      </c>
      <c r="D218" s="367" t="str">
        <f>+VLOOKUP(C218,[2]Hoja1!$A$3:$C$15,2,FALSE)</f>
        <v>2183333 - 1635</v>
      </c>
      <c r="E218" s="372" t="str">
        <f>+VLOOKUP(C218,[2]Hoja1!$A$3:$C$15,3,FALSE)</f>
        <v>emma.ticonipa@economiayfinanzas.gob.bo</v>
      </c>
    </row>
    <row r="219" spans="1:5">
      <c r="A219" s="278">
        <v>1120</v>
      </c>
      <c r="B219" s="279" t="s">
        <v>218</v>
      </c>
      <c r="C219" s="367" t="str">
        <f>+VLOOKUP($A219,[3]DISTRIBUCIÓN!$A$8:$G$540,5,FALSE)</f>
        <v>Emma Ticonipa</v>
      </c>
      <c r="D219" s="367" t="str">
        <f>+VLOOKUP(C219,[2]Hoja1!$A$3:$C$15,2,FALSE)</f>
        <v>2183333 - 1635</v>
      </c>
      <c r="E219" s="372" t="str">
        <f>+VLOOKUP(C219,[2]Hoja1!$A$3:$C$15,3,FALSE)</f>
        <v>emma.ticonipa@economiayfinanzas.gob.bo</v>
      </c>
    </row>
    <row r="220" spans="1:5">
      <c r="A220" s="278">
        <v>1121</v>
      </c>
      <c r="B220" s="279" t="s">
        <v>219</v>
      </c>
      <c r="C220" s="367" t="str">
        <f>+VLOOKUP($A220,[3]DISTRIBUCIÓN!$A$8:$G$540,5,FALSE)</f>
        <v>Emma Ticonipa</v>
      </c>
      <c r="D220" s="367" t="str">
        <f>+VLOOKUP(C220,[2]Hoja1!$A$3:$C$15,2,FALSE)</f>
        <v>2183333 - 1635</v>
      </c>
      <c r="E220" s="372" t="str">
        <f>+VLOOKUP(C220,[2]Hoja1!$A$3:$C$15,3,FALSE)</f>
        <v>emma.ticonipa@economiayfinanzas.gob.bo</v>
      </c>
    </row>
    <row r="221" spans="1:5">
      <c r="A221" s="278">
        <v>1122</v>
      </c>
      <c r="B221" s="279" t="s">
        <v>220</v>
      </c>
      <c r="C221" s="367" t="str">
        <f>+VLOOKUP($A221,[3]DISTRIBUCIÓN!$A$8:$G$540,5,FALSE)</f>
        <v>Emma Ticonipa</v>
      </c>
      <c r="D221" s="367" t="str">
        <f>+VLOOKUP(C221,[2]Hoja1!$A$3:$C$15,2,FALSE)</f>
        <v>2183333 - 1635</v>
      </c>
      <c r="E221" s="372" t="str">
        <f>+VLOOKUP(C221,[2]Hoja1!$A$3:$C$15,3,FALSE)</f>
        <v>emma.ticonipa@economiayfinanzas.gob.bo</v>
      </c>
    </row>
    <row r="222" spans="1:5">
      <c r="A222" s="278">
        <v>1123</v>
      </c>
      <c r="B222" s="279" t="s">
        <v>221</v>
      </c>
      <c r="C222" s="367" t="str">
        <f>+VLOOKUP($A222,[3]DISTRIBUCIÓN!$A$8:$G$540,5,FALSE)</f>
        <v>Emma Ticonipa</v>
      </c>
      <c r="D222" s="367" t="str">
        <f>+VLOOKUP(C222,[2]Hoja1!$A$3:$C$15,2,FALSE)</f>
        <v>2183333 - 1635</v>
      </c>
      <c r="E222" s="372" t="str">
        <f>+VLOOKUP(C222,[2]Hoja1!$A$3:$C$15,3,FALSE)</f>
        <v>emma.ticonipa@economiayfinanzas.gob.bo</v>
      </c>
    </row>
    <row r="223" spans="1:5">
      <c r="A223" s="278">
        <v>1124</v>
      </c>
      <c r="B223" s="279" t="s">
        <v>222</v>
      </c>
      <c r="C223" s="367" t="str">
        <f>+VLOOKUP($A223,[3]DISTRIBUCIÓN!$A$8:$G$540,5,FALSE)</f>
        <v>Emma Ticonipa</v>
      </c>
      <c r="D223" s="367" t="str">
        <f>+VLOOKUP(C223,[2]Hoja1!$A$3:$C$15,2,FALSE)</f>
        <v>2183333 - 1635</v>
      </c>
      <c r="E223" s="372" t="str">
        <f>+VLOOKUP(C223,[2]Hoja1!$A$3:$C$15,3,FALSE)</f>
        <v>emma.ticonipa@economiayfinanzas.gob.bo</v>
      </c>
    </row>
    <row r="224" spans="1:5">
      <c r="A224" s="278">
        <v>1125</v>
      </c>
      <c r="B224" s="279" t="s">
        <v>223</v>
      </c>
      <c r="C224" s="367" t="str">
        <f>+VLOOKUP($A224,[3]DISTRIBUCIÓN!$A$8:$G$540,5,FALSE)</f>
        <v>Emma Ticonipa</v>
      </c>
      <c r="D224" s="367" t="str">
        <f>+VLOOKUP(C224,[2]Hoja1!$A$3:$C$15,2,FALSE)</f>
        <v>2183333 - 1635</v>
      </c>
      <c r="E224" s="372" t="str">
        <f>+VLOOKUP(C224,[2]Hoja1!$A$3:$C$15,3,FALSE)</f>
        <v>emma.ticonipa@economiayfinanzas.gob.bo</v>
      </c>
    </row>
    <row r="225" spans="1:5">
      <c r="A225" s="278">
        <v>1126</v>
      </c>
      <c r="B225" s="279" t="s">
        <v>224</v>
      </c>
      <c r="C225" s="367" t="str">
        <f>+VLOOKUP($A225,[3]DISTRIBUCIÓN!$A$8:$G$540,5,FALSE)</f>
        <v>Emma Ticonipa</v>
      </c>
      <c r="D225" s="367" t="str">
        <f>+VLOOKUP(C225,[2]Hoja1!$A$3:$C$15,2,FALSE)</f>
        <v>2183333 - 1635</v>
      </c>
      <c r="E225" s="372" t="str">
        <f>+VLOOKUP(C225,[2]Hoja1!$A$3:$C$15,3,FALSE)</f>
        <v>emma.ticonipa@economiayfinanzas.gob.bo</v>
      </c>
    </row>
    <row r="226" spans="1:5">
      <c r="A226" s="278">
        <v>1127</v>
      </c>
      <c r="B226" s="279" t="s">
        <v>225</v>
      </c>
      <c r="C226" s="367" t="str">
        <f>+VLOOKUP($A226,[3]DISTRIBUCIÓN!$A$8:$G$540,5,FALSE)</f>
        <v>Emma Ticonipa</v>
      </c>
      <c r="D226" s="367" t="str">
        <f>+VLOOKUP(C226,[2]Hoja1!$A$3:$C$15,2,FALSE)</f>
        <v>2183333 - 1635</v>
      </c>
      <c r="E226" s="372" t="str">
        <f>+VLOOKUP(C226,[2]Hoja1!$A$3:$C$15,3,FALSE)</f>
        <v>emma.ticonipa@economiayfinanzas.gob.bo</v>
      </c>
    </row>
    <row r="227" spans="1:5">
      <c r="A227" s="278">
        <v>1128</v>
      </c>
      <c r="B227" s="279" t="s">
        <v>226</v>
      </c>
      <c r="C227" s="367" t="str">
        <f>+VLOOKUP($A227,[3]DISTRIBUCIÓN!$A$8:$G$540,5,FALSE)</f>
        <v>Emma Ticonipa</v>
      </c>
      <c r="D227" s="367" t="str">
        <f>+VLOOKUP(C227,[2]Hoja1!$A$3:$C$15,2,FALSE)</f>
        <v>2183333 - 1635</v>
      </c>
      <c r="E227" s="372" t="str">
        <f>+VLOOKUP(C227,[2]Hoja1!$A$3:$C$15,3,FALSE)</f>
        <v>emma.ticonipa@economiayfinanzas.gob.bo</v>
      </c>
    </row>
    <row r="228" spans="1:5">
      <c r="A228" s="278">
        <v>1129</v>
      </c>
      <c r="B228" s="279" t="s">
        <v>227</v>
      </c>
      <c r="C228" s="367" t="str">
        <f>+VLOOKUP($A228,[3]DISTRIBUCIÓN!$A$8:$G$540,5,FALSE)</f>
        <v>Emma Ticonipa</v>
      </c>
      <c r="D228" s="367" t="str">
        <f>+VLOOKUP(C228,[2]Hoja1!$A$3:$C$15,2,FALSE)</f>
        <v>2183333 - 1635</v>
      </c>
      <c r="E228" s="372" t="str">
        <f>+VLOOKUP(C228,[2]Hoja1!$A$3:$C$15,3,FALSE)</f>
        <v>emma.ticonipa@economiayfinanzas.gob.bo</v>
      </c>
    </row>
    <row r="229" spans="1:5">
      <c r="A229" s="278">
        <v>1201</v>
      </c>
      <c r="B229" s="279" t="s">
        <v>228</v>
      </c>
      <c r="C229" s="367" t="str">
        <f>+VLOOKUP($A229,[3]DISTRIBUCIÓN!$A$8:$G$540,5,FALSE)</f>
        <v>Emma Ticonipa</v>
      </c>
      <c r="D229" s="367" t="str">
        <f>+VLOOKUP(C229,[2]Hoja1!$A$3:$C$15,2,FALSE)</f>
        <v>2183333 - 1635</v>
      </c>
      <c r="E229" s="372" t="str">
        <f>+VLOOKUP(C229,[2]Hoja1!$A$3:$C$15,3,FALSE)</f>
        <v>emma.ticonipa@economiayfinanzas.gob.bo</v>
      </c>
    </row>
    <row r="230" spans="1:5">
      <c r="A230" s="278">
        <v>1202</v>
      </c>
      <c r="B230" s="279" t="s">
        <v>229</v>
      </c>
      <c r="C230" s="367" t="str">
        <f>+VLOOKUP($A230,[3]DISTRIBUCIÓN!$A$8:$G$540,5,FALSE)</f>
        <v>Emma Ticonipa</v>
      </c>
      <c r="D230" s="367" t="str">
        <f>+VLOOKUP(C230,[2]Hoja1!$A$3:$C$15,2,FALSE)</f>
        <v>2183333 - 1635</v>
      </c>
      <c r="E230" s="372" t="str">
        <f>+VLOOKUP(C230,[2]Hoja1!$A$3:$C$15,3,FALSE)</f>
        <v>emma.ticonipa@economiayfinanzas.gob.bo</v>
      </c>
    </row>
    <row r="231" spans="1:5">
      <c r="A231" s="278">
        <v>1203</v>
      </c>
      <c r="B231" s="279" t="s">
        <v>230</v>
      </c>
      <c r="C231" s="367" t="str">
        <f>+VLOOKUP($A231,[3]DISTRIBUCIÓN!$A$8:$G$540,5,FALSE)</f>
        <v>Emma Ticonipa</v>
      </c>
      <c r="D231" s="367" t="str">
        <f>+VLOOKUP(C231,[2]Hoja1!$A$3:$C$15,2,FALSE)</f>
        <v>2183333 - 1635</v>
      </c>
      <c r="E231" s="372" t="str">
        <f>+VLOOKUP(C231,[2]Hoja1!$A$3:$C$15,3,FALSE)</f>
        <v>emma.ticonipa@economiayfinanzas.gob.bo</v>
      </c>
    </row>
    <row r="232" spans="1:5">
      <c r="A232" s="278">
        <v>1204</v>
      </c>
      <c r="B232" s="279" t="s">
        <v>231</v>
      </c>
      <c r="C232" s="367" t="str">
        <f>+VLOOKUP($A232,[3]DISTRIBUCIÓN!$A$8:$G$540,5,FALSE)</f>
        <v>Emma Ticonipa</v>
      </c>
      <c r="D232" s="367" t="str">
        <f>+VLOOKUP(C232,[2]Hoja1!$A$3:$C$15,2,FALSE)</f>
        <v>2183333 - 1635</v>
      </c>
      <c r="E232" s="372" t="str">
        <f>+VLOOKUP(C232,[2]Hoja1!$A$3:$C$15,3,FALSE)</f>
        <v>emma.ticonipa@economiayfinanzas.gob.bo</v>
      </c>
    </row>
    <row r="233" spans="1:5">
      <c r="A233" s="278">
        <v>1205</v>
      </c>
      <c r="B233" s="279" t="s">
        <v>232</v>
      </c>
      <c r="C233" s="367" t="str">
        <f>+VLOOKUP($A233,[3]DISTRIBUCIÓN!$A$8:$G$540,5,FALSE)</f>
        <v>Emma Ticonipa</v>
      </c>
      <c r="D233" s="367" t="str">
        <f>+VLOOKUP(C233,[2]Hoja1!$A$3:$C$15,2,FALSE)</f>
        <v>2183333 - 1635</v>
      </c>
      <c r="E233" s="372" t="str">
        <f>+VLOOKUP(C233,[2]Hoja1!$A$3:$C$15,3,FALSE)</f>
        <v>emma.ticonipa@economiayfinanzas.gob.bo</v>
      </c>
    </row>
    <row r="234" spans="1:5">
      <c r="A234" s="278">
        <v>1206</v>
      </c>
      <c r="B234" s="279" t="s">
        <v>233</v>
      </c>
      <c r="C234" s="367" t="str">
        <f>+VLOOKUP($A234,[3]DISTRIBUCIÓN!$A$8:$G$540,5,FALSE)</f>
        <v>Emma Ticonipa</v>
      </c>
      <c r="D234" s="367" t="str">
        <f>+VLOOKUP(C234,[2]Hoja1!$A$3:$C$15,2,FALSE)</f>
        <v>2183333 - 1635</v>
      </c>
      <c r="E234" s="372" t="str">
        <f>+VLOOKUP(C234,[2]Hoja1!$A$3:$C$15,3,FALSE)</f>
        <v>emma.ticonipa@economiayfinanzas.gob.bo</v>
      </c>
    </row>
    <row r="235" spans="1:5">
      <c r="A235" s="278">
        <v>1207</v>
      </c>
      <c r="B235" s="279" t="s">
        <v>234</v>
      </c>
      <c r="C235" s="367" t="str">
        <f>+VLOOKUP($A235,[3]DISTRIBUCIÓN!$A$8:$G$540,5,FALSE)</f>
        <v>Emma Ticonipa</v>
      </c>
      <c r="D235" s="367" t="str">
        <f>+VLOOKUP(C235,[2]Hoja1!$A$3:$C$15,2,FALSE)</f>
        <v>2183333 - 1635</v>
      </c>
      <c r="E235" s="372" t="str">
        <f>+VLOOKUP(C235,[2]Hoja1!$A$3:$C$15,3,FALSE)</f>
        <v>emma.ticonipa@economiayfinanzas.gob.bo</v>
      </c>
    </row>
    <row r="236" spans="1:5">
      <c r="A236" s="278">
        <v>1208</v>
      </c>
      <c r="B236" s="279" t="s">
        <v>235</v>
      </c>
      <c r="C236" s="367" t="str">
        <f>+VLOOKUP($A236,[3]DISTRIBUCIÓN!$A$8:$G$540,5,FALSE)</f>
        <v>Emma Ticonipa</v>
      </c>
      <c r="D236" s="367" t="str">
        <f>+VLOOKUP(C236,[2]Hoja1!$A$3:$C$15,2,FALSE)</f>
        <v>2183333 - 1635</v>
      </c>
      <c r="E236" s="372" t="str">
        <f>+VLOOKUP(C236,[2]Hoja1!$A$3:$C$15,3,FALSE)</f>
        <v>emma.ticonipa@economiayfinanzas.gob.bo</v>
      </c>
    </row>
    <row r="237" spans="1:5">
      <c r="A237" s="278">
        <v>1209</v>
      </c>
      <c r="B237" s="279" t="s">
        <v>236</v>
      </c>
      <c r="C237" s="367" t="str">
        <f>+VLOOKUP($A237,[3]DISTRIBUCIÓN!$A$8:$G$540,5,FALSE)</f>
        <v>Emma Ticonipa</v>
      </c>
      <c r="D237" s="367" t="str">
        <f>+VLOOKUP(C237,[2]Hoja1!$A$3:$C$15,2,FALSE)</f>
        <v>2183333 - 1635</v>
      </c>
      <c r="E237" s="372" t="str">
        <f>+VLOOKUP(C237,[2]Hoja1!$A$3:$C$15,3,FALSE)</f>
        <v>emma.ticonipa@economiayfinanzas.gob.bo</v>
      </c>
    </row>
    <row r="238" spans="1:5">
      <c r="A238" s="278">
        <v>1210</v>
      </c>
      <c r="B238" s="279" t="s">
        <v>237</v>
      </c>
      <c r="C238" s="367" t="str">
        <f>+VLOOKUP($A238,[3]DISTRIBUCIÓN!$A$8:$G$540,5,FALSE)</f>
        <v>Emma Ticonipa</v>
      </c>
      <c r="D238" s="367" t="str">
        <f>+VLOOKUP(C238,[2]Hoja1!$A$3:$C$15,2,FALSE)</f>
        <v>2183333 - 1635</v>
      </c>
      <c r="E238" s="372" t="str">
        <f>+VLOOKUP(C238,[2]Hoja1!$A$3:$C$15,3,FALSE)</f>
        <v>emma.ticonipa@economiayfinanzas.gob.bo</v>
      </c>
    </row>
    <row r="239" spans="1:5">
      <c r="A239" s="278">
        <v>1211</v>
      </c>
      <c r="B239" s="279" t="s">
        <v>238</v>
      </c>
      <c r="C239" s="367" t="str">
        <f>+VLOOKUP($A239,[3]DISTRIBUCIÓN!$A$8:$G$540,5,FALSE)</f>
        <v>Emma Ticonipa</v>
      </c>
      <c r="D239" s="367" t="str">
        <f>+VLOOKUP(C239,[2]Hoja1!$A$3:$C$15,2,FALSE)</f>
        <v>2183333 - 1635</v>
      </c>
      <c r="E239" s="372" t="str">
        <f>+VLOOKUP(C239,[2]Hoja1!$A$3:$C$15,3,FALSE)</f>
        <v>emma.ticonipa@economiayfinanzas.gob.bo</v>
      </c>
    </row>
    <row r="240" spans="1:5">
      <c r="A240" s="278">
        <v>1212</v>
      </c>
      <c r="B240" s="279" t="s">
        <v>239</v>
      </c>
      <c r="C240" s="367" t="str">
        <f>+VLOOKUP($A240,[3]DISTRIBUCIÓN!$A$8:$G$540,5,FALSE)</f>
        <v>Emma Ticonipa</v>
      </c>
      <c r="D240" s="367" t="str">
        <f>+VLOOKUP(C240,[2]Hoja1!$A$3:$C$15,2,FALSE)</f>
        <v>2183333 - 1635</v>
      </c>
      <c r="E240" s="372" t="str">
        <f>+VLOOKUP(C240,[2]Hoja1!$A$3:$C$15,3,FALSE)</f>
        <v>emma.ticonipa@economiayfinanzas.gob.bo</v>
      </c>
    </row>
    <row r="241" spans="1:5">
      <c r="A241" s="278">
        <v>1213</v>
      </c>
      <c r="B241" s="279" t="s">
        <v>240</v>
      </c>
      <c r="C241" s="367" t="str">
        <f>+VLOOKUP($A241,[3]DISTRIBUCIÓN!$A$8:$G$540,5,FALSE)</f>
        <v>Emma Ticonipa</v>
      </c>
      <c r="D241" s="367" t="str">
        <f>+VLOOKUP(C241,[2]Hoja1!$A$3:$C$15,2,FALSE)</f>
        <v>2183333 - 1635</v>
      </c>
      <c r="E241" s="372" t="str">
        <f>+VLOOKUP(C241,[2]Hoja1!$A$3:$C$15,3,FALSE)</f>
        <v>emma.ticonipa@economiayfinanzas.gob.bo</v>
      </c>
    </row>
    <row r="242" spans="1:5">
      <c r="A242" s="278">
        <v>1214</v>
      </c>
      <c r="B242" s="279" t="s">
        <v>241</v>
      </c>
      <c r="C242" s="367" t="str">
        <f>+VLOOKUP($A242,[3]DISTRIBUCIÓN!$A$8:$G$540,5,FALSE)</f>
        <v>Emma Ticonipa</v>
      </c>
      <c r="D242" s="367" t="str">
        <f>+VLOOKUP(C242,[2]Hoja1!$A$3:$C$15,2,FALSE)</f>
        <v>2183333 - 1635</v>
      </c>
      <c r="E242" s="372" t="str">
        <f>+VLOOKUP(C242,[2]Hoja1!$A$3:$C$15,3,FALSE)</f>
        <v>emma.ticonipa@economiayfinanzas.gob.bo</v>
      </c>
    </row>
    <row r="243" spans="1:5">
      <c r="A243" s="278">
        <v>1215</v>
      </c>
      <c r="B243" s="279" t="s">
        <v>242</v>
      </c>
      <c r="C243" s="367" t="str">
        <f>+VLOOKUP($A243,[3]DISTRIBUCIÓN!$A$8:$G$540,5,FALSE)</f>
        <v>Emma Ticonipa</v>
      </c>
      <c r="D243" s="367" t="str">
        <f>+VLOOKUP(C243,[2]Hoja1!$A$3:$C$15,2,FALSE)</f>
        <v>2183333 - 1635</v>
      </c>
      <c r="E243" s="372" t="str">
        <f>+VLOOKUP(C243,[2]Hoja1!$A$3:$C$15,3,FALSE)</f>
        <v>emma.ticonipa@economiayfinanzas.gob.bo</v>
      </c>
    </row>
    <row r="244" spans="1:5">
      <c r="A244" s="278">
        <v>1216</v>
      </c>
      <c r="B244" s="279" t="s">
        <v>243</v>
      </c>
      <c r="C244" s="367" t="str">
        <f>+VLOOKUP($A244,[3]DISTRIBUCIÓN!$A$8:$G$540,5,FALSE)</f>
        <v>Emma Ticonipa</v>
      </c>
      <c r="D244" s="367" t="str">
        <f>+VLOOKUP(C244,[2]Hoja1!$A$3:$C$15,2,FALSE)</f>
        <v>2183333 - 1635</v>
      </c>
      <c r="E244" s="372" t="str">
        <f>+VLOOKUP(C244,[2]Hoja1!$A$3:$C$15,3,FALSE)</f>
        <v>emma.ticonipa@economiayfinanzas.gob.bo</v>
      </c>
    </row>
    <row r="245" spans="1:5">
      <c r="A245" s="278">
        <v>1217</v>
      </c>
      <c r="B245" s="279" t="s">
        <v>244</v>
      </c>
      <c r="C245" s="367" t="str">
        <f>+VLOOKUP($A245,[3]DISTRIBUCIÓN!$A$8:$G$540,5,FALSE)</f>
        <v>Emma Ticonipa</v>
      </c>
      <c r="D245" s="367" t="str">
        <f>+VLOOKUP(C245,[2]Hoja1!$A$3:$C$15,2,FALSE)</f>
        <v>2183333 - 1635</v>
      </c>
      <c r="E245" s="372" t="str">
        <f>+VLOOKUP(C245,[2]Hoja1!$A$3:$C$15,3,FALSE)</f>
        <v>emma.ticonipa@economiayfinanzas.gob.bo</v>
      </c>
    </row>
    <row r="246" spans="1:5">
      <c r="A246" s="278">
        <v>1218</v>
      </c>
      <c r="B246" s="279" t="s">
        <v>245</v>
      </c>
      <c r="C246" s="367" t="str">
        <f>+VLOOKUP($A246,[3]DISTRIBUCIÓN!$A$8:$G$540,5,FALSE)</f>
        <v>Emma Ticonipa</v>
      </c>
      <c r="D246" s="367" t="str">
        <f>+VLOOKUP(C246,[2]Hoja1!$A$3:$C$15,2,FALSE)</f>
        <v>2183333 - 1635</v>
      </c>
      <c r="E246" s="372" t="str">
        <f>+VLOOKUP(C246,[2]Hoja1!$A$3:$C$15,3,FALSE)</f>
        <v>emma.ticonipa@economiayfinanzas.gob.bo</v>
      </c>
    </row>
    <row r="247" spans="1:5">
      <c r="A247" s="278">
        <v>1219</v>
      </c>
      <c r="B247" s="279" t="s">
        <v>246</v>
      </c>
      <c r="C247" s="367" t="str">
        <f>+VLOOKUP($A247,[3]DISTRIBUCIÓN!$A$8:$G$540,5,FALSE)</f>
        <v>Emma Ticonipa</v>
      </c>
      <c r="D247" s="367" t="str">
        <f>+VLOOKUP(C247,[2]Hoja1!$A$3:$C$15,2,FALSE)</f>
        <v>2183333 - 1635</v>
      </c>
      <c r="E247" s="372" t="str">
        <f>+VLOOKUP(C247,[2]Hoja1!$A$3:$C$15,3,FALSE)</f>
        <v>emma.ticonipa@economiayfinanzas.gob.bo</v>
      </c>
    </row>
    <row r="248" spans="1:5">
      <c r="A248" s="278">
        <v>1220</v>
      </c>
      <c r="B248" s="279" t="s">
        <v>247</v>
      </c>
      <c r="C248" s="367" t="str">
        <f>+VLOOKUP($A248,[3]DISTRIBUCIÓN!$A$8:$G$540,5,FALSE)</f>
        <v>Emma Ticonipa</v>
      </c>
      <c r="D248" s="367" t="str">
        <f>+VLOOKUP(C248,[2]Hoja1!$A$3:$C$15,2,FALSE)</f>
        <v>2183333 - 1635</v>
      </c>
      <c r="E248" s="372" t="str">
        <f>+VLOOKUP(C248,[2]Hoja1!$A$3:$C$15,3,FALSE)</f>
        <v>emma.ticonipa@economiayfinanzas.gob.bo</v>
      </c>
    </row>
    <row r="249" spans="1:5">
      <c r="A249" s="278">
        <v>1221</v>
      </c>
      <c r="B249" s="279" t="s">
        <v>248</v>
      </c>
      <c r="C249" s="367" t="str">
        <f>+VLOOKUP($A249,[3]DISTRIBUCIÓN!$A$8:$G$540,5,FALSE)</f>
        <v>Emma Ticonipa</v>
      </c>
      <c r="D249" s="367" t="str">
        <f>+VLOOKUP(C249,[2]Hoja1!$A$3:$C$15,2,FALSE)</f>
        <v>2183333 - 1635</v>
      </c>
      <c r="E249" s="372" t="str">
        <f>+VLOOKUP(C249,[2]Hoja1!$A$3:$C$15,3,FALSE)</f>
        <v>emma.ticonipa@economiayfinanzas.gob.bo</v>
      </c>
    </row>
    <row r="250" spans="1:5">
      <c r="A250" s="278">
        <v>1222</v>
      </c>
      <c r="B250" s="279" t="s">
        <v>249</v>
      </c>
      <c r="C250" s="367" t="str">
        <f>+VLOOKUP($A250,[3]DISTRIBUCIÓN!$A$8:$G$540,5,FALSE)</f>
        <v>Emma Ticonipa</v>
      </c>
      <c r="D250" s="367" t="str">
        <f>+VLOOKUP(C250,[2]Hoja1!$A$3:$C$15,2,FALSE)</f>
        <v>2183333 - 1635</v>
      </c>
      <c r="E250" s="372" t="str">
        <f>+VLOOKUP(C250,[2]Hoja1!$A$3:$C$15,3,FALSE)</f>
        <v>emma.ticonipa@economiayfinanzas.gob.bo</v>
      </c>
    </row>
    <row r="251" spans="1:5">
      <c r="A251" s="278">
        <v>1223</v>
      </c>
      <c r="B251" s="279" t="s">
        <v>250</v>
      </c>
      <c r="C251" s="367" t="str">
        <f>+VLOOKUP($A251,[3]DISTRIBUCIÓN!$A$8:$G$540,5,FALSE)</f>
        <v>Emma Ticonipa</v>
      </c>
      <c r="D251" s="367" t="str">
        <f>+VLOOKUP(C251,[2]Hoja1!$A$3:$C$15,2,FALSE)</f>
        <v>2183333 - 1635</v>
      </c>
      <c r="E251" s="372" t="str">
        <f>+VLOOKUP(C251,[2]Hoja1!$A$3:$C$15,3,FALSE)</f>
        <v>emma.ticonipa@economiayfinanzas.gob.bo</v>
      </c>
    </row>
    <row r="252" spans="1:5">
      <c r="A252" s="278">
        <v>1224</v>
      </c>
      <c r="B252" s="279" t="s">
        <v>251</v>
      </c>
      <c r="C252" s="367" t="str">
        <f>+VLOOKUP($A252,[3]DISTRIBUCIÓN!$A$8:$G$540,5,FALSE)</f>
        <v>Emma Ticonipa</v>
      </c>
      <c r="D252" s="367" t="str">
        <f>+VLOOKUP(C252,[2]Hoja1!$A$3:$C$15,2,FALSE)</f>
        <v>2183333 - 1635</v>
      </c>
      <c r="E252" s="372" t="str">
        <f>+VLOOKUP(C252,[2]Hoja1!$A$3:$C$15,3,FALSE)</f>
        <v>emma.ticonipa@economiayfinanzas.gob.bo</v>
      </c>
    </row>
    <row r="253" spans="1:5">
      <c r="A253" s="278">
        <v>1225</v>
      </c>
      <c r="B253" s="279" t="s">
        <v>252</v>
      </c>
      <c r="C253" s="367" t="str">
        <f>+VLOOKUP($A253,[3]DISTRIBUCIÓN!$A$8:$G$540,5,FALSE)</f>
        <v>Emma Ticonipa</v>
      </c>
      <c r="D253" s="367" t="str">
        <f>+VLOOKUP(C253,[2]Hoja1!$A$3:$C$15,2,FALSE)</f>
        <v>2183333 - 1635</v>
      </c>
      <c r="E253" s="372" t="str">
        <f>+VLOOKUP(C253,[2]Hoja1!$A$3:$C$15,3,FALSE)</f>
        <v>emma.ticonipa@economiayfinanzas.gob.bo</v>
      </c>
    </row>
    <row r="254" spans="1:5">
      <c r="A254" s="278">
        <v>1226</v>
      </c>
      <c r="B254" s="279" t="s">
        <v>253</v>
      </c>
      <c r="C254" s="367" t="str">
        <f>+VLOOKUP($A254,[3]DISTRIBUCIÓN!$A$8:$G$540,5,FALSE)</f>
        <v>Emma Ticonipa</v>
      </c>
      <c r="D254" s="367" t="str">
        <f>+VLOOKUP(C254,[2]Hoja1!$A$3:$C$15,2,FALSE)</f>
        <v>2183333 - 1635</v>
      </c>
      <c r="E254" s="372" t="str">
        <f>+VLOOKUP(C254,[2]Hoja1!$A$3:$C$15,3,FALSE)</f>
        <v>emma.ticonipa@economiayfinanzas.gob.bo</v>
      </c>
    </row>
    <row r="255" spans="1:5">
      <c r="A255" s="278">
        <v>1227</v>
      </c>
      <c r="B255" s="279" t="s">
        <v>254</v>
      </c>
      <c r="C255" s="367" t="str">
        <f>+VLOOKUP($A255,[3]DISTRIBUCIÓN!$A$8:$G$540,5,FALSE)</f>
        <v>Emma Ticonipa</v>
      </c>
      <c r="D255" s="367" t="str">
        <f>+VLOOKUP(C255,[2]Hoja1!$A$3:$C$15,2,FALSE)</f>
        <v>2183333 - 1635</v>
      </c>
      <c r="E255" s="372" t="str">
        <f>+VLOOKUP(C255,[2]Hoja1!$A$3:$C$15,3,FALSE)</f>
        <v>emma.ticonipa@economiayfinanzas.gob.bo</v>
      </c>
    </row>
    <row r="256" spans="1:5">
      <c r="A256" s="278">
        <v>1228</v>
      </c>
      <c r="B256" s="279" t="s">
        <v>255</v>
      </c>
      <c r="C256" s="367" t="str">
        <f>+VLOOKUP($A256,[3]DISTRIBUCIÓN!$A$8:$G$540,5,FALSE)</f>
        <v>Emma Ticonipa</v>
      </c>
      <c r="D256" s="367" t="str">
        <f>+VLOOKUP(C256,[2]Hoja1!$A$3:$C$15,2,FALSE)</f>
        <v>2183333 - 1635</v>
      </c>
      <c r="E256" s="372" t="str">
        <f>+VLOOKUP(C256,[2]Hoja1!$A$3:$C$15,3,FALSE)</f>
        <v>emma.ticonipa@economiayfinanzas.gob.bo</v>
      </c>
    </row>
    <row r="257" spans="1:5">
      <c r="A257" s="278">
        <v>1229</v>
      </c>
      <c r="B257" s="279" t="s">
        <v>256</v>
      </c>
      <c r="C257" s="367" t="str">
        <f>+VLOOKUP($A257,[3]DISTRIBUCIÓN!$A$8:$G$540,5,FALSE)</f>
        <v>Emma Ticonipa</v>
      </c>
      <c r="D257" s="367" t="str">
        <f>+VLOOKUP(C257,[2]Hoja1!$A$3:$C$15,2,FALSE)</f>
        <v>2183333 - 1635</v>
      </c>
      <c r="E257" s="372" t="str">
        <f>+VLOOKUP(C257,[2]Hoja1!$A$3:$C$15,3,FALSE)</f>
        <v>emma.ticonipa@economiayfinanzas.gob.bo</v>
      </c>
    </row>
    <row r="258" spans="1:5">
      <c r="A258" s="278">
        <v>1230</v>
      </c>
      <c r="B258" s="279" t="s">
        <v>257</v>
      </c>
      <c r="C258" s="367" t="str">
        <f>+VLOOKUP($A258,[3]DISTRIBUCIÓN!$A$8:$G$540,5,FALSE)</f>
        <v>Emma Ticonipa</v>
      </c>
      <c r="D258" s="367" t="str">
        <f>+VLOOKUP(C258,[2]Hoja1!$A$3:$C$15,2,FALSE)</f>
        <v>2183333 - 1635</v>
      </c>
      <c r="E258" s="372" t="str">
        <f>+VLOOKUP(C258,[2]Hoja1!$A$3:$C$15,3,FALSE)</f>
        <v>emma.ticonipa@economiayfinanzas.gob.bo</v>
      </c>
    </row>
    <row r="259" spans="1:5">
      <c r="A259" s="278">
        <v>1231</v>
      </c>
      <c r="B259" s="279" t="s">
        <v>258</v>
      </c>
      <c r="C259" s="367" t="str">
        <f>+VLOOKUP($A259,[3]DISTRIBUCIÓN!$A$8:$G$540,5,FALSE)</f>
        <v>Emma Ticonipa</v>
      </c>
      <c r="D259" s="367" t="str">
        <f>+VLOOKUP(C259,[2]Hoja1!$A$3:$C$15,2,FALSE)</f>
        <v>2183333 - 1635</v>
      </c>
      <c r="E259" s="372" t="str">
        <f>+VLOOKUP(C259,[2]Hoja1!$A$3:$C$15,3,FALSE)</f>
        <v>emma.ticonipa@economiayfinanzas.gob.bo</v>
      </c>
    </row>
    <row r="260" spans="1:5">
      <c r="A260" s="278">
        <v>1232</v>
      </c>
      <c r="B260" s="279" t="s">
        <v>259</v>
      </c>
      <c r="C260" s="367" t="str">
        <f>+VLOOKUP($A260,[3]DISTRIBUCIÓN!$A$8:$G$540,5,FALSE)</f>
        <v>Emma Ticonipa</v>
      </c>
      <c r="D260" s="367" t="str">
        <f>+VLOOKUP(C260,[2]Hoja1!$A$3:$C$15,2,FALSE)</f>
        <v>2183333 - 1635</v>
      </c>
      <c r="E260" s="372" t="str">
        <f>+VLOOKUP(C260,[2]Hoja1!$A$3:$C$15,3,FALSE)</f>
        <v>emma.ticonipa@economiayfinanzas.gob.bo</v>
      </c>
    </row>
    <row r="261" spans="1:5">
      <c r="A261" s="278">
        <v>1233</v>
      </c>
      <c r="B261" s="279" t="s">
        <v>260</v>
      </c>
      <c r="C261" s="367" t="str">
        <f>+VLOOKUP($A261,[3]DISTRIBUCIÓN!$A$8:$G$540,5,FALSE)</f>
        <v>Emma Ticonipa</v>
      </c>
      <c r="D261" s="367" t="str">
        <f>+VLOOKUP(C261,[2]Hoja1!$A$3:$C$15,2,FALSE)</f>
        <v>2183333 - 1635</v>
      </c>
      <c r="E261" s="372" t="str">
        <f>+VLOOKUP(C261,[2]Hoja1!$A$3:$C$15,3,FALSE)</f>
        <v>emma.ticonipa@economiayfinanzas.gob.bo</v>
      </c>
    </row>
    <row r="262" spans="1:5">
      <c r="A262" s="278">
        <v>1234</v>
      </c>
      <c r="B262" s="279" t="s">
        <v>261</v>
      </c>
      <c r="C262" s="367" t="str">
        <f>+VLOOKUP($A262,[3]DISTRIBUCIÓN!$A$8:$G$540,5,FALSE)</f>
        <v>Emma Ticonipa</v>
      </c>
      <c r="D262" s="367" t="str">
        <f>+VLOOKUP(C262,[2]Hoja1!$A$3:$C$15,2,FALSE)</f>
        <v>2183333 - 1635</v>
      </c>
      <c r="E262" s="372" t="str">
        <f>+VLOOKUP(C262,[2]Hoja1!$A$3:$C$15,3,FALSE)</f>
        <v>emma.ticonipa@economiayfinanzas.gob.bo</v>
      </c>
    </row>
    <row r="263" spans="1:5">
      <c r="A263" s="278">
        <v>1235</v>
      </c>
      <c r="B263" s="279" t="s">
        <v>262</v>
      </c>
      <c r="C263" s="367" t="str">
        <f>+VLOOKUP($A263,[3]DISTRIBUCIÓN!$A$8:$G$540,5,FALSE)</f>
        <v>Emma Ticonipa</v>
      </c>
      <c r="D263" s="367" t="str">
        <f>+VLOOKUP(C263,[2]Hoja1!$A$3:$C$15,2,FALSE)</f>
        <v>2183333 - 1635</v>
      </c>
      <c r="E263" s="372" t="str">
        <f>+VLOOKUP(C263,[2]Hoja1!$A$3:$C$15,3,FALSE)</f>
        <v>emma.ticonipa@economiayfinanzas.gob.bo</v>
      </c>
    </row>
    <row r="264" spans="1:5">
      <c r="A264" s="278">
        <v>1236</v>
      </c>
      <c r="B264" s="279" t="s">
        <v>263</v>
      </c>
      <c r="C264" s="367" t="str">
        <f>+VLOOKUP($A264,[3]DISTRIBUCIÓN!$A$8:$G$540,5,FALSE)</f>
        <v>Emma Ticonipa</v>
      </c>
      <c r="D264" s="367" t="str">
        <f>+VLOOKUP(C264,[2]Hoja1!$A$3:$C$15,2,FALSE)</f>
        <v>2183333 - 1635</v>
      </c>
      <c r="E264" s="372" t="str">
        <f>+VLOOKUP(C264,[2]Hoja1!$A$3:$C$15,3,FALSE)</f>
        <v>emma.ticonipa@economiayfinanzas.gob.bo</v>
      </c>
    </row>
    <row r="265" spans="1:5">
      <c r="A265" s="278">
        <v>1237</v>
      </c>
      <c r="B265" s="279" t="s">
        <v>264</v>
      </c>
      <c r="C265" s="367" t="str">
        <f>+VLOOKUP($A265,[3]DISTRIBUCIÓN!$A$8:$G$540,5,FALSE)</f>
        <v>Emma Ticonipa</v>
      </c>
      <c r="D265" s="367" t="str">
        <f>+VLOOKUP(C265,[2]Hoja1!$A$3:$C$15,2,FALSE)</f>
        <v>2183333 - 1635</v>
      </c>
      <c r="E265" s="372" t="str">
        <f>+VLOOKUP(C265,[2]Hoja1!$A$3:$C$15,3,FALSE)</f>
        <v>emma.ticonipa@economiayfinanzas.gob.bo</v>
      </c>
    </row>
    <row r="266" spans="1:5">
      <c r="A266" s="278">
        <v>1238</v>
      </c>
      <c r="B266" s="279" t="s">
        <v>265</v>
      </c>
      <c r="C266" s="367" t="str">
        <f>+VLOOKUP($A266,[3]DISTRIBUCIÓN!$A$8:$G$540,5,FALSE)</f>
        <v>Emma Ticonipa</v>
      </c>
      <c r="D266" s="367" t="str">
        <f>+VLOOKUP(C266,[2]Hoja1!$A$3:$C$15,2,FALSE)</f>
        <v>2183333 - 1635</v>
      </c>
      <c r="E266" s="372" t="str">
        <f>+VLOOKUP(C266,[2]Hoja1!$A$3:$C$15,3,FALSE)</f>
        <v>emma.ticonipa@economiayfinanzas.gob.bo</v>
      </c>
    </row>
    <row r="267" spans="1:5">
      <c r="A267" s="278">
        <v>1239</v>
      </c>
      <c r="B267" s="279" t="s">
        <v>266</v>
      </c>
      <c r="C267" s="367" t="str">
        <f>+VLOOKUP($A267,[3]DISTRIBUCIÓN!$A$8:$G$540,5,FALSE)</f>
        <v>Emma Ticonipa</v>
      </c>
      <c r="D267" s="367" t="str">
        <f>+VLOOKUP(C267,[2]Hoja1!$A$3:$C$15,2,FALSE)</f>
        <v>2183333 - 1635</v>
      </c>
      <c r="E267" s="372" t="str">
        <f>+VLOOKUP(C267,[2]Hoja1!$A$3:$C$15,3,FALSE)</f>
        <v>emma.ticonipa@economiayfinanzas.gob.bo</v>
      </c>
    </row>
    <row r="268" spans="1:5">
      <c r="A268" s="278">
        <v>1240</v>
      </c>
      <c r="B268" s="279" t="s">
        <v>267</v>
      </c>
      <c r="C268" s="367" t="str">
        <f>+VLOOKUP($A268,[3]DISTRIBUCIÓN!$A$8:$G$540,5,FALSE)</f>
        <v>Emma Ticonipa</v>
      </c>
      <c r="D268" s="367" t="str">
        <f>+VLOOKUP(C268,[2]Hoja1!$A$3:$C$15,2,FALSE)</f>
        <v>2183333 - 1635</v>
      </c>
      <c r="E268" s="372" t="str">
        <f>+VLOOKUP(C268,[2]Hoja1!$A$3:$C$15,3,FALSE)</f>
        <v>emma.ticonipa@economiayfinanzas.gob.bo</v>
      </c>
    </row>
    <row r="269" spans="1:5">
      <c r="A269" s="278">
        <v>1241</v>
      </c>
      <c r="B269" s="279" t="s">
        <v>268</v>
      </c>
      <c r="C269" s="367" t="str">
        <f>+VLOOKUP($A269,[3]DISTRIBUCIÓN!$A$8:$G$540,5,FALSE)</f>
        <v>Emma Ticonipa</v>
      </c>
      <c r="D269" s="367" t="str">
        <f>+VLOOKUP(C269,[2]Hoja1!$A$3:$C$15,2,FALSE)</f>
        <v>2183333 - 1635</v>
      </c>
      <c r="E269" s="372" t="str">
        <f>+VLOOKUP(C269,[2]Hoja1!$A$3:$C$15,3,FALSE)</f>
        <v>emma.ticonipa@economiayfinanzas.gob.bo</v>
      </c>
    </row>
    <row r="270" spans="1:5">
      <c r="A270" s="278">
        <v>1242</v>
      </c>
      <c r="B270" s="279" t="s">
        <v>269</v>
      </c>
      <c r="C270" s="367" t="str">
        <f>+VLOOKUP($A270,[3]DISTRIBUCIÓN!$A$8:$G$540,5,FALSE)</f>
        <v>Emma Ticonipa</v>
      </c>
      <c r="D270" s="367" t="str">
        <f>+VLOOKUP(C270,[2]Hoja1!$A$3:$C$15,2,FALSE)</f>
        <v>2183333 - 1635</v>
      </c>
      <c r="E270" s="372" t="str">
        <f>+VLOOKUP(C270,[2]Hoja1!$A$3:$C$15,3,FALSE)</f>
        <v>emma.ticonipa@economiayfinanzas.gob.bo</v>
      </c>
    </row>
    <row r="271" spans="1:5">
      <c r="A271" s="278">
        <v>1243</v>
      </c>
      <c r="B271" s="279" t="s">
        <v>270</v>
      </c>
      <c r="C271" s="367" t="str">
        <f>+VLOOKUP($A271,[3]DISTRIBUCIÓN!$A$8:$G$540,5,FALSE)</f>
        <v>Emma Ticonipa</v>
      </c>
      <c r="D271" s="367" t="str">
        <f>+VLOOKUP(C271,[2]Hoja1!$A$3:$C$15,2,FALSE)</f>
        <v>2183333 - 1635</v>
      </c>
      <c r="E271" s="372" t="str">
        <f>+VLOOKUP(C271,[2]Hoja1!$A$3:$C$15,3,FALSE)</f>
        <v>emma.ticonipa@economiayfinanzas.gob.bo</v>
      </c>
    </row>
    <row r="272" spans="1:5">
      <c r="A272" s="278">
        <v>1244</v>
      </c>
      <c r="B272" s="279" t="s">
        <v>271</v>
      </c>
      <c r="C272" s="367" t="str">
        <f>+VLOOKUP($A272,[3]DISTRIBUCIÓN!$A$8:$G$540,5,FALSE)</f>
        <v>Emma Ticonipa</v>
      </c>
      <c r="D272" s="367" t="str">
        <f>+VLOOKUP(C272,[2]Hoja1!$A$3:$C$15,2,FALSE)</f>
        <v>2183333 - 1635</v>
      </c>
      <c r="E272" s="372" t="str">
        <f>+VLOOKUP(C272,[2]Hoja1!$A$3:$C$15,3,FALSE)</f>
        <v>emma.ticonipa@economiayfinanzas.gob.bo</v>
      </c>
    </row>
    <row r="273" spans="1:5">
      <c r="A273" s="278">
        <v>1245</v>
      </c>
      <c r="B273" s="279" t="s">
        <v>272</v>
      </c>
      <c r="C273" s="367" t="str">
        <f>+VLOOKUP($A273,[3]DISTRIBUCIÓN!$A$8:$G$540,5,FALSE)</f>
        <v>Emma Ticonipa</v>
      </c>
      <c r="D273" s="367" t="str">
        <f>+VLOOKUP(C273,[2]Hoja1!$A$3:$C$15,2,FALSE)</f>
        <v>2183333 - 1635</v>
      </c>
      <c r="E273" s="372" t="str">
        <f>+VLOOKUP(C273,[2]Hoja1!$A$3:$C$15,3,FALSE)</f>
        <v>emma.ticonipa@economiayfinanzas.gob.bo</v>
      </c>
    </row>
    <row r="274" spans="1:5">
      <c r="A274" s="278">
        <v>1246</v>
      </c>
      <c r="B274" s="279" t="s">
        <v>273</v>
      </c>
      <c r="C274" s="367" t="str">
        <f>+VLOOKUP($A274,[3]DISTRIBUCIÓN!$A$8:$G$540,5,FALSE)</f>
        <v>Emma Ticonipa</v>
      </c>
      <c r="D274" s="367" t="str">
        <f>+VLOOKUP(C274,[2]Hoja1!$A$3:$C$15,2,FALSE)</f>
        <v>2183333 - 1635</v>
      </c>
      <c r="E274" s="372" t="str">
        <f>+VLOOKUP(C274,[2]Hoja1!$A$3:$C$15,3,FALSE)</f>
        <v>emma.ticonipa@economiayfinanzas.gob.bo</v>
      </c>
    </row>
    <row r="275" spans="1:5">
      <c r="A275" s="278">
        <v>1247</v>
      </c>
      <c r="B275" s="279" t="s">
        <v>274</v>
      </c>
      <c r="C275" s="367" t="str">
        <f>+VLOOKUP($A275,[3]DISTRIBUCIÓN!$A$8:$G$540,5,FALSE)</f>
        <v>Emma Ticonipa</v>
      </c>
      <c r="D275" s="367" t="str">
        <f>+VLOOKUP(C275,[2]Hoja1!$A$3:$C$15,2,FALSE)</f>
        <v>2183333 - 1635</v>
      </c>
      <c r="E275" s="372" t="str">
        <f>+VLOOKUP(C275,[2]Hoja1!$A$3:$C$15,3,FALSE)</f>
        <v>emma.ticonipa@economiayfinanzas.gob.bo</v>
      </c>
    </row>
    <row r="276" spans="1:5">
      <c r="A276" s="278">
        <v>1248</v>
      </c>
      <c r="B276" s="279" t="s">
        <v>275</v>
      </c>
      <c r="C276" s="367" t="str">
        <f>+VLOOKUP($A276,[3]DISTRIBUCIÓN!$A$8:$G$540,5,FALSE)</f>
        <v>Emma Ticonipa</v>
      </c>
      <c r="D276" s="367" t="str">
        <f>+VLOOKUP(C276,[2]Hoja1!$A$3:$C$15,2,FALSE)</f>
        <v>2183333 - 1635</v>
      </c>
      <c r="E276" s="372" t="str">
        <f>+VLOOKUP(C276,[2]Hoja1!$A$3:$C$15,3,FALSE)</f>
        <v>emma.ticonipa@economiayfinanzas.gob.bo</v>
      </c>
    </row>
    <row r="277" spans="1:5">
      <c r="A277" s="278">
        <v>1249</v>
      </c>
      <c r="B277" s="279" t="s">
        <v>276</v>
      </c>
      <c r="C277" s="367" t="str">
        <f>+VLOOKUP($A277,[3]DISTRIBUCIÓN!$A$8:$G$540,5,FALSE)</f>
        <v>Emma Ticonipa</v>
      </c>
      <c r="D277" s="367" t="str">
        <f>+VLOOKUP(C277,[2]Hoja1!$A$3:$C$15,2,FALSE)</f>
        <v>2183333 - 1635</v>
      </c>
      <c r="E277" s="372" t="str">
        <f>+VLOOKUP(C277,[2]Hoja1!$A$3:$C$15,3,FALSE)</f>
        <v>emma.ticonipa@economiayfinanzas.gob.bo</v>
      </c>
    </row>
    <row r="278" spans="1:5">
      <c r="A278" s="278">
        <v>1250</v>
      </c>
      <c r="B278" s="279" t="s">
        <v>277</v>
      </c>
      <c r="C278" s="367" t="str">
        <f>+VLOOKUP($A278,[3]DISTRIBUCIÓN!$A$8:$G$540,5,FALSE)</f>
        <v>Emma Ticonipa</v>
      </c>
      <c r="D278" s="367" t="str">
        <f>+VLOOKUP(C278,[2]Hoja1!$A$3:$C$15,2,FALSE)</f>
        <v>2183333 - 1635</v>
      </c>
      <c r="E278" s="372" t="str">
        <f>+VLOOKUP(C278,[2]Hoja1!$A$3:$C$15,3,FALSE)</f>
        <v>emma.ticonipa@economiayfinanzas.gob.bo</v>
      </c>
    </row>
    <row r="279" spans="1:5">
      <c r="A279" s="278">
        <v>1251</v>
      </c>
      <c r="B279" s="279" t="s">
        <v>278</v>
      </c>
      <c r="C279" s="367" t="str">
        <f>+VLOOKUP($A279,[3]DISTRIBUCIÓN!$A$8:$G$540,5,FALSE)</f>
        <v>Emma Ticonipa</v>
      </c>
      <c r="D279" s="367" t="str">
        <f>+VLOOKUP(C279,[2]Hoja1!$A$3:$C$15,2,FALSE)</f>
        <v>2183333 - 1635</v>
      </c>
      <c r="E279" s="372" t="str">
        <f>+VLOOKUP(C279,[2]Hoja1!$A$3:$C$15,3,FALSE)</f>
        <v>emma.ticonipa@economiayfinanzas.gob.bo</v>
      </c>
    </row>
    <row r="280" spans="1:5">
      <c r="A280" s="278">
        <v>1252</v>
      </c>
      <c r="B280" s="279" t="s">
        <v>279</v>
      </c>
      <c r="C280" s="367" t="str">
        <f>+VLOOKUP($A280,[3]DISTRIBUCIÓN!$A$8:$G$540,5,FALSE)</f>
        <v>Emma Ticonipa</v>
      </c>
      <c r="D280" s="367" t="str">
        <f>+VLOOKUP(C280,[2]Hoja1!$A$3:$C$15,2,FALSE)</f>
        <v>2183333 - 1635</v>
      </c>
      <c r="E280" s="372" t="str">
        <f>+VLOOKUP(C280,[2]Hoja1!$A$3:$C$15,3,FALSE)</f>
        <v>emma.ticonipa@economiayfinanzas.gob.bo</v>
      </c>
    </row>
    <row r="281" spans="1:5">
      <c r="A281" s="278">
        <v>1253</v>
      </c>
      <c r="B281" s="279" t="s">
        <v>280</v>
      </c>
      <c r="C281" s="367" t="str">
        <f>+VLOOKUP($A281,[3]DISTRIBUCIÓN!$A$8:$G$540,5,FALSE)</f>
        <v>Emma Ticonipa</v>
      </c>
      <c r="D281" s="367" t="str">
        <f>+VLOOKUP(C281,[2]Hoja1!$A$3:$C$15,2,FALSE)</f>
        <v>2183333 - 1635</v>
      </c>
      <c r="E281" s="372" t="str">
        <f>+VLOOKUP(C281,[2]Hoja1!$A$3:$C$15,3,FALSE)</f>
        <v>emma.ticonipa@economiayfinanzas.gob.bo</v>
      </c>
    </row>
    <row r="282" spans="1:5">
      <c r="A282" s="278">
        <v>1254</v>
      </c>
      <c r="B282" s="279" t="s">
        <v>281</v>
      </c>
      <c r="C282" s="367" t="str">
        <f>+VLOOKUP($A282,[3]DISTRIBUCIÓN!$A$8:$G$540,5,FALSE)</f>
        <v>Emma Ticonipa</v>
      </c>
      <c r="D282" s="367" t="str">
        <f>+VLOOKUP(C282,[2]Hoja1!$A$3:$C$15,2,FALSE)</f>
        <v>2183333 - 1635</v>
      </c>
      <c r="E282" s="372" t="str">
        <f>+VLOOKUP(C282,[2]Hoja1!$A$3:$C$15,3,FALSE)</f>
        <v>emma.ticonipa@economiayfinanzas.gob.bo</v>
      </c>
    </row>
    <row r="283" spans="1:5">
      <c r="A283" s="278">
        <v>1255</v>
      </c>
      <c r="B283" s="279" t="s">
        <v>282</v>
      </c>
      <c r="C283" s="367" t="str">
        <f>+VLOOKUP($A283,[3]DISTRIBUCIÓN!$A$8:$G$540,5,FALSE)</f>
        <v>Emma Ticonipa</v>
      </c>
      <c r="D283" s="367" t="str">
        <f>+VLOOKUP(C283,[2]Hoja1!$A$3:$C$15,2,FALSE)</f>
        <v>2183333 - 1635</v>
      </c>
      <c r="E283" s="372" t="str">
        <f>+VLOOKUP(C283,[2]Hoja1!$A$3:$C$15,3,FALSE)</f>
        <v>emma.ticonipa@economiayfinanzas.gob.bo</v>
      </c>
    </row>
    <row r="284" spans="1:5">
      <c r="A284" s="278">
        <v>1256</v>
      </c>
      <c r="B284" s="279" t="s">
        <v>283</v>
      </c>
      <c r="C284" s="367" t="str">
        <f>+VLOOKUP($A284,[3]DISTRIBUCIÓN!$A$8:$G$540,5,FALSE)</f>
        <v>Emma Ticonipa</v>
      </c>
      <c r="D284" s="367" t="str">
        <f>+VLOOKUP(C284,[2]Hoja1!$A$3:$C$15,2,FALSE)</f>
        <v>2183333 - 1635</v>
      </c>
      <c r="E284" s="372" t="str">
        <f>+VLOOKUP(C284,[2]Hoja1!$A$3:$C$15,3,FALSE)</f>
        <v>emma.ticonipa@economiayfinanzas.gob.bo</v>
      </c>
    </row>
    <row r="285" spans="1:5">
      <c r="A285" s="278">
        <v>1257</v>
      </c>
      <c r="B285" s="279" t="s">
        <v>284</v>
      </c>
      <c r="C285" s="367" t="str">
        <f>+VLOOKUP($A285,[3]DISTRIBUCIÓN!$A$8:$G$540,5,FALSE)</f>
        <v>Emma Ticonipa</v>
      </c>
      <c r="D285" s="367" t="str">
        <f>+VLOOKUP(C285,[2]Hoja1!$A$3:$C$15,2,FALSE)</f>
        <v>2183333 - 1635</v>
      </c>
      <c r="E285" s="372" t="str">
        <f>+VLOOKUP(C285,[2]Hoja1!$A$3:$C$15,3,FALSE)</f>
        <v>emma.ticonipa@economiayfinanzas.gob.bo</v>
      </c>
    </row>
    <row r="286" spans="1:5">
      <c r="A286" s="278">
        <v>1258</v>
      </c>
      <c r="B286" s="279" t="s">
        <v>285</v>
      </c>
      <c r="C286" s="367" t="str">
        <f>+VLOOKUP($A286,[3]DISTRIBUCIÓN!$A$8:$G$540,5,FALSE)</f>
        <v>Emma Ticonipa</v>
      </c>
      <c r="D286" s="367" t="str">
        <f>+VLOOKUP(C286,[2]Hoja1!$A$3:$C$15,2,FALSE)</f>
        <v>2183333 - 1635</v>
      </c>
      <c r="E286" s="372" t="str">
        <f>+VLOOKUP(C286,[2]Hoja1!$A$3:$C$15,3,FALSE)</f>
        <v>emma.ticonipa@economiayfinanzas.gob.bo</v>
      </c>
    </row>
    <row r="287" spans="1:5">
      <c r="A287" s="278">
        <v>1259</v>
      </c>
      <c r="B287" s="279" t="s">
        <v>286</v>
      </c>
      <c r="C287" s="367" t="str">
        <f>+VLOOKUP($A287,[3]DISTRIBUCIÓN!$A$8:$G$540,5,FALSE)</f>
        <v>Emma Ticonipa</v>
      </c>
      <c r="D287" s="367" t="str">
        <f>+VLOOKUP(C287,[2]Hoja1!$A$3:$C$15,2,FALSE)</f>
        <v>2183333 - 1635</v>
      </c>
      <c r="E287" s="372" t="str">
        <f>+VLOOKUP(C287,[2]Hoja1!$A$3:$C$15,3,FALSE)</f>
        <v>emma.ticonipa@economiayfinanzas.gob.bo</v>
      </c>
    </row>
    <row r="288" spans="1:5">
      <c r="A288" s="278">
        <v>1260</v>
      </c>
      <c r="B288" s="279" t="s">
        <v>287</v>
      </c>
      <c r="C288" s="367" t="str">
        <f>+VLOOKUP($A288,[3]DISTRIBUCIÓN!$A$8:$G$540,5,FALSE)</f>
        <v>Emma Ticonipa</v>
      </c>
      <c r="D288" s="367" t="str">
        <f>+VLOOKUP(C288,[2]Hoja1!$A$3:$C$15,2,FALSE)</f>
        <v>2183333 - 1635</v>
      </c>
      <c r="E288" s="372" t="str">
        <f>+VLOOKUP(C288,[2]Hoja1!$A$3:$C$15,3,FALSE)</f>
        <v>emma.ticonipa@economiayfinanzas.gob.bo</v>
      </c>
    </row>
    <row r="289" spans="1:5">
      <c r="A289" s="278">
        <v>1261</v>
      </c>
      <c r="B289" s="279" t="s">
        <v>288</v>
      </c>
      <c r="C289" s="367" t="str">
        <f>+VLOOKUP($A289,[3]DISTRIBUCIÓN!$A$8:$G$540,5,FALSE)</f>
        <v>Emma Ticonipa</v>
      </c>
      <c r="D289" s="367" t="str">
        <f>+VLOOKUP(C289,[2]Hoja1!$A$3:$C$15,2,FALSE)</f>
        <v>2183333 - 1635</v>
      </c>
      <c r="E289" s="372" t="str">
        <f>+VLOOKUP(C289,[2]Hoja1!$A$3:$C$15,3,FALSE)</f>
        <v>emma.ticonipa@economiayfinanzas.gob.bo</v>
      </c>
    </row>
    <row r="290" spans="1:5">
      <c r="A290" s="278">
        <v>1262</v>
      </c>
      <c r="B290" s="279" t="s">
        <v>289</v>
      </c>
      <c r="C290" s="367" t="str">
        <f>+VLOOKUP($A290,[3]DISTRIBUCIÓN!$A$8:$G$540,5,FALSE)</f>
        <v>Emma Ticonipa</v>
      </c>
      <c r="D290" s="367" t="str">
        <f>+VLOOKUP(C290,[2]Hoja1!$A$3:$C$15,2,FALSE)</f>
        <v>2183333 - 1635</v>
      </c>
      <c r="E290" s="372" t="str">
        <f>+VLOOKUP(C290,[2]Hoja1!$A$3:$C$15,3,FALSE)</f>
        <v>emma.ticonipa@economiayfinanzas.gob.bo</v>
      </c>
    </row>
    <row r="291" spans="1:5">
      <c r="A291" s="278">
        <v>1263</v>
      </c>
      <c r="B291" s="279" t="s">
        <v>290</v>
      </c>
      <c r="C291" s="367" t="str">
        <f>+VLOOKUP($A291,[3]DISTRIBUCIÓN!$A$8:$G$540,5,FALSE)</f>
        <v>Emma Ticonipa</v>
      </c>
      <c r="D291" s="367" t="str">
        <f>+VLOOKUP(C291,[2]Hoja1!$A$3:$C$15,2,FALSE)</f>
        <v>2183333 - 1635</v>
      </c>
      <c r="E291" s="372" t="str">
        <f>+VLOOKUP(C291,[2]Hoja1!$A$3:$C$15,3,FALSE)</f>
        <v>emma.ticonipa@economiayfinanzas.gob.bo</v>
      </c>
    </row>
    <row r="292" spans="1:5">
      <c r="A292" s="278">
        <v>1264</v>
      </c>
      <c r="B292" s="279" t="s">
        <v>291</v>
      </c>
      <c r="C292" s="367" t="str">
        <f>+VLOOKUP($A292,[3]DISTRIBUCIÓN!$A$8:$G$540,5,FALSE)</f>
        <v>Emma Ticonipa</v>
      </c>
      <c r="D292" s="367" t="str">
        <f>+VLOOKUP(C292,[2]Hoja1!$A$3:$C$15,2,FALSE)</f>
        <v>2183333 - 1635</v>
      </c>
      <c r="E292" s="372" t="str">
        <f>+VLOOKUP(C292,[2]Hoja1!$A$3:$C$15,3,FALSE)</f>
        <v>emma.ticonipa@economiayfinanzas.gob.bo</v>
      </c>
    </row>
    <row r="293" spans="1:5">
      <c r="A293" s="278">
        <v>1265</v>
      </c>
      <c r="B293" s="279" t="s">
        <v>292</v>
      </c>
      <c r="C293" s="367" t="str">
        <f>+VLOOKUP($A293,[3]DISTRIBUCIÓN!$A$8:$G$540,5,FALSE)</f>
        <v>Emma Ticonipa</v>
      </c>
      <c r="D293" s="367" t="str">
        <f>+VLOOKUP(C293,[2]Hoja1!$A$3:$C$15,2,FALSE)</f>
        <v>2183333 - 1635</v>
      </c>
      <c r="E293" s="372" t="str">
        <f>+VLOOKUP(C293,[2]Hoja1!$A$3:$C$15,3,FALSE)</f>
        <v>emma.ticonipa@economiayfinanzas.gob.bo</v>
      </c>
    </row>
    <row r="294" spans="1:5">
      <c r="A294" s="278">
        <v>1266</v>
      </c>
      <c r="B294" s="279" t="s">
        <v>293</v>
      </c>
      <c r="C294" s="367" t="str">
        <f>+VLOOKUP($A294,[3]DISTRIBUCIÓN!$A$8:$G$540,5,FALSE)</f>
        <v>Emma Ticonipa</v>
      </c>
      <c r="D294" s="367" t="str">
        <f>+VLOOKUP(C294,[2]Hoja1!$A$3:$C$15,2,FALSE)</f>
        <v>2183333 - 1635</v>
      </c>
      <c r="E294" s="372" t="str">
        <f>+VLOOKUP(C294,[2]Hoja1!$A$3:$C$15,3,FALSE)</f>
        <v>emma.ticonipa@economiayfinanzas.gob.bo</v>
      </c>
    </row>
    <row r="295" spans="1:5">
      <c r="A295" s="278">
        <v>1267</v>
      </c>
      <c r="B295" s="279" t="s">
        <v>294</v>
      </c>
      <c r="C295" s="367" t="str">
        <f>+VLOOKUP($A295,[3]DISTRIBUCIÓN!$A$8:$G$540,5,FALSE)</f>
        <v>Emma Ticonipa</v>
      </c>
      <c r="D295" s="367" t="str">
        <f>+VLOOKUP(C295,[2]Hoja1!$A$3:$C$15,2,FALSE)</f>
        <v>2183333 - 1635</v>
      </c>
      <c r="E295" s="372" t="str">
        <f>+VLOOKUP(C295,[2]Hoja1!$A$3:$C$15,3,FALSE)</f>
        <v>emma.ticonipa@economiayfinanzas.gob.bo</v>
      </c>
    </row>
    <row r="296" spans="1:5">
      <c r="A296" s="278">
        <v>1268</v>
      </c>
      <c r="B296" s="279" t="s">
        <v>295</v>
      </c>
      <c r="C296" s="367" t="str">
        <f>+VLOOKUP($A296,[3]DISTRIBUCIÓN!$A$8:$G$540,5,FALSE)</f>
        <v>Emma Ticonipa</v>
      </c>
      <c r="D296" s="367" t="str">
        <f>+VLOOKUP(C296,[2]Hoja1!$A$3:$C$15,2,FALSE)</f>
        <v>2183333 - 1635</v>
      </c>
      <c r="E296" s="372" t="str">
        <f>+VLOOKUP(C296,[2]Hoja1!$A$3:$C$15,3,FALSE)</f>
        <v>emma.ticonipa@economiayfinanzas.gob.bo</v>
      </c>
    </row>
    <row r="297" spans="1:5">
      <c r="A297" s="278">
        <v>1269</v>
      </c>
      <c r="B297" s="279" t="s">
        <v>296</v>
      </c>
      <c r="C297" s="367" t="str">
        <f>+VLOOKUP($A297,[3]DISTRIBUCIÓN!$A$8:$G$540,5,FALSE)</f>
        <v>Emma Ticonipa</v>
      </c>
      <c r="D297" s="367" t="str">
        <f>+VLOOKUP(C297,[2]Hoja1!$A$3:$C$15,2,FALSE)</f>
        <v>2183333 - 1635</v>
      </c>
      <c r="E297" s="372" t="str">
        <f>+VLOOKUP(C297,[2]Hoja1!$A$3:$C$15,3,FALSE)</f>
        <v>emma.ticonipa@economiayfinanzas.gob.bo</v>
      </c>
    </row>
    <row r="298" spans="1:5">
      <c r="A298" s="278">
        <v>1270</v>
      </c>
      <c r="B298" s="279" t="s">
        <v>297</v>
      </c>
      <c r="C298" s="367" t="str">
        <f>+VLOOKUP($A298,[3]DISTRIBUCIÓN!$A$8:$G$540,5,FALSE)</f>
        <v>Emma Ticonipa</v>
      </c>
      <c r="D298" s="367" t="str">
        <f>+VLOOKUP(C298,[2]Hoja1!$A$3:$C$15,2,FALSE)</f>
        <v>2183333 - 1635</v>
      </c>
      <c r="E298" s="372" t="str">
        <f>+VLOOKUP(C298,[2]Hoja1!$A$3:$C$15,3,FALSE)</f>
        <v>emma.ticonipa@economiayfinanzas.gob.bo</v>
      </c>
    </row>
    <row r="299" spans="1:5">
      <c r="A299" s="278">
        <v>1271</v>
      </c>
      <c r="B299" s="279" t="s">
        <v>298</v>
      </c>
      <c r="C299" s="367" t="str">
        <f>+VLOOKUP($A299,[3]DISTRIBUCIÓN!$A$8:$G$540,5,FALSE)</f>
        <v>Emma Ticonipa</v>
      </c>
      <c r="D299" s="367" t="str">
        <f>+VLOOKUP(C299,[2]Hoja1!$A$3:$C$15,2,FALSE)</f>
        <v>2183333 - 1635</v>
      </c>
      <c r="E299" s="372" t="str">
        <f>+VLOOKUP(C299,[2]Hoja1!$A$3:$C$15,3,FALSE)</f>
        <v>emma.ticonipa@economiayfinanzas.gob.bo</v>
      </c>
    </row>
    <row r="300" spans="1:5">
      <c r="A300" s="278">
        <v>1272</v>
      </c>
      <c r="B300" s="279" t="s">
        <v>299</v>
      </c>
      <c r="C300" s="367" t="str">
        <f>+VLOOKUP($A300,[3]DISTRIBUCIÓN!$A$8:$G$540,5,FALSE)</f>
        <v>Emma Ticonipa</v>
      </c>
      <c r="D300" s="367" t="str">
        <f>+VLOOKUP(C300,[2]Hoja1!$A$3:$C$15,2,FALSE)</f>
        <v>2183333 - 1635</v>
      </c>
      <c r="E300" s="372" t="str">
        <f>+VLOOKUP(C300,[2]Hoja1!$A$3:$C$15,3,FALSE)</f>
        <v>emma.ticonipa@economiayfinanzas.gob.bo</v>
      </c>
    </row>
    <row r="301" spans="1:5">
      <c r="A301" s="278">
        <v>1273</v>
      </c>
      <c r="B301" s="279" t="s">
        <v>300</v>
      </c>
      <c r="C301" s="367" t="str">
        <f>+VLOOKUP($A301,[3]DISTRIBUCIÓN!$A$8:$G$540,5,FALSE)</f>
        <v>Emma Ticonipa</v>
      </c>
      <c r="D301" s="367" t="str">
        <f>+VLOOKUP(C301,[2]Hoja1!$A$3:$C$15,2,FALSE)</f>
        <v>2183333 - 1635</v>
      </c>
      <c r="E301" s="372" t="str">
        <f>+VLOOKUP(C301,[2]Hoja1!$A$3:$C$15,3,FALSE)</f>
        <v>emma.ticonipa@economiayfinanzas.gob.bo</v>
      </c>
    </row>
    <row r="302" spans="1:5">
      <c r="A302" s="278">
        <v>1274</v>
      </c>
      <c r="B302" s="279" t="s">
        <v>301</v>
      </c>
      <c r="C302" s="367" t="str">
        <f>+VLOOKUP($A302,[3]DISTRIBUCIÓN!$A$8:$G$540,5,FALSE)</f>
        <v>Emma Ticonipa</v>
      </c>
      <c r="D302" s="367" t="str">
        <f>+VLOOKUP(C302,[2]Hoja1!$A$3:$C$15,2,FALSE)</f>
        <v>2183333 - 1635</v>
      </c>
      <c r="E302" s="372" t="str">
        <f>+VLOOKUP(C302,[2]Hoja1!$A$3:$C$15,3,FALSE)</f>
        <v>emma.ticonipa@economiayfinanzas.gob.bo</v>
      </c>
    </row>
    <row r="303" spans="1:5">
      <c r="A303" s="278">
        <v>1275</v>
      </c>
      <c r="B303" s="279" t="s">
        <v>302</v>
      </c>
      <c r="C303" s="367" t="str">
        <f>+VLOOKUP($A303,[3]DISTRIBUCIÓN!$A$8:$G$540,5,FALSE)</f>
        <v>Emma Ticonipa</v>
      </c>
      <c r="D303" s="367" t="str">
        <f>+VLOOKUP(C303,[2]Hoja1!$A$3:$C$15,2,FALSE)</f>
        <v>2183333 - 1635</v>
      </c>
      <c r="E303" s="372" t="str">
        <f>+VLOOKUP(C303,[2]Hoja1!$A$3:$C$15,3,FALSE)</f>
        <v>emma.ticonipa@economiayfinanzas.gob.bo</v>
      </c>
    </row>
    <row r="304" spans="1:5">
      <c r="A304" s="278">
        <v>1276</v>
      </c>
      <c r="B304" s="279" t="s">
        <v>303</v>
      </c>
      <c r="C304" s="367" t="str">
        <f>+VLOOKUP($A304,[3]DISTRIBUCIÓN!$A$8:$G$540,5,FALSE)</f>
        <v>Emma Ticonipa</v>
      </c>
      <c r="D304" s="367" t="str">
        <f>+VLOOKUP(C304,[2]Hoja1!$A$3:$C$15,2,FALSE)</f>
        <v>2183333 - 1635</v>
      </c>
      <c r="E304" s="372" t="str">
        <f>+VLOOKUP(C304,[2]Hoja1!$A$3:$C$15,3,FALSE)</f>
        <v>emma.ticonipa@economiayfinanzas.gob.bo</v>
      </c>
    </row>
    <row r="305" spans="1:5">
      <c r="A305" s="278">
        <v>1277</v>
      </c>
      <c r="B305" s="279" t="s">
        <v>304</v>
      </c>
      <c r="C305" s="367" t="str">
        <f>+VLOOKUP($A305,[3]DISTRIBUCIÓN!$A$8:$G$540,5,FALSE)</f>
        <v>Emma Ticonipa</v>
      </c>
      <c r="D305" s="367" t="str">
        <f>+VLOOKUP(C305,[2]Hoja1!$A$3:$C$15,2,FALSE)</f>
        <v>2183333 - 1635</v>
      </c>
      <c r="E305" s="372" t="str">
        <f>+VLOOKUP(C305,[2]Hoja1!$A$3:$C$15,3,FALSE)</f>
        <v>emma.ticonipa@economiayfinanzas.gob.bo</v>
      </c>
    </row>
    <row r="306" spans="1:5">
      <c r="A306" s="278">
        <v>1278</v>
      </c>
      <c r="B306" s="279" t="s">
        <v>305</v>
      </c>
      <c r="C306" s="367" t="str">
        <f>+VLOOKUP($A306,[3]DISTRIBUCIÓN!$A$8:$G$540,5,FALSE)</f>
        <v>Emma Ticonipa</v>
      </c>
      <c r="D306" s="367" t="str">
        <f>+VLOOKUP(C306,[2]Hoja1!$A$3:$C$15,2,FALSE)</f>
        <v>2183333 - 1635</v>
      </c>
      <c r="E306" s="372" t="str">
        <f>+VLOOKUP(C306,[2]Hoja1!$A$3:$C$15,3,FALSE)</f>
        <v>emma.ticonipa@economiayfinanzas.gob.bo</v>
      </c>
    </row>
    <row r="307" spans="1:5">
      <c r="A307" s="278">
        <v>1279</v>
      </c>
      <c r="B307" s="279" t="s">
        <v>306</v>
      </c>
      <c r="C307" s="367" t="str">
        <f>+VLOOKUP($A307,[3]DISTRIBUCIÓN!$A$8:$G$540,5,FALSE)</f>
        <v>Emma Ticonipa</v>
      </c>
      <c r="D307" s="367" t="str">
        <f>+VLOOKUP(C307,[2]Hoja1!$A$3:$C$15,2,FALSE)</f>
        <v>2183333 - 1635</v>
      </c>
      <c r="E307" s="372" t="str">
        <f>+VLOOKUP(C307,[2]Hoja1!$A$3:$C$15,3,FALSE)</f>
        <v>emma.ticonipa@economiayfinanzas.gob.bo</v>
      </c>
    </row>
    <row r="308" spans="1:5">
      <c r="A308" s="278">
        <v>1280</v>
      </c>
      <c r="B308" s="279" t="s">
        <v>307</v>
      </c>
      <c r="C308" s="367" t="str">
        <f>+VLOOKUP($A308,[3]DISTRIBUCIÓN!$A$8:$G$540,5,FALSE)</f>
        <v>Emma Ticonipa</v>
      </c>
      <c r="D308" s="367" t="str">
        <f>+VLOOKUP(C308,[2]Hoja1!$A$3:$C$15,2,FALSE)</f>
        <v>2183333 - 1635</v>
      </c>
      <c r="E308" s="372" t="str">
        <f>+VLOOKUP(C308,[2]Hoja1!$A$3:$C$15,3,FALSE)</f>
        <v>emma.ticonipa@economiayfinanzas.gob.bo</v>
      </c>
    </row>
    <row r="309" spans="1:5">
      <c r="A309" s="278">
        <v>1281</v>
      </c>
      <c r="B309" s="279" t="s">
        <v>308</v>
      </c>
      <c r="C309" s="367" t="str">
        <f>+VLOOKUP($A309,[3]DISTRIBUCIÓN!$A$8:$G$540,5,FALSE)</f>
        <v>Emma Ticonipa</v>
      </c>
      <c r="D309" s="367" t="str">
        <f>+VLOOKUP(C309,[2]Hoja1!$A$3:$C$15,2,FALSE)</f>
        <v>2183333 - 1635</v>
      </c>
      <c r="E309" s="372" t="str">
        <f>+VLOOKUP(C309,[2]Hoja1!$A$3:$C$15,3,FALSE)</f>
        <v>emma.ticonipa@economiayfinanzas.gob.bo</v>
      </c>
    </row>
    <row r="310" spans="1:5">
      <c r="A310" s="278">
        <v>1282</v>
      </c>
      <c r="B310" s="279" t="s">
        <v>309</v>
      </c>
      <c r="C310" s="367" t="str">
        <f>+VLOOKUP($A310,[3]DISTRIBUCIÓN!$A$8:$G$540,5,FALSE)</f>
        <v>Emma Ticonipa</v>
      </c>
      <c r="D310" s="367" t="str">
        <f>+VLOOKUP(C310,[2]Hoja1!$A$3:$C$15,2,FALSE)</f>
        <v>2183333 - 1635</v>
      </c>
      <c r="E310" s="372" t="str">
        <f>+VLOOKUP(C310,[2]Hoja1!$A$3:$C$15,3,FALSE)</f>
        <v>emma.ticonipa@economiayfinanzas.gob.bo</v>
      </c>
    </row>
    <row r="311" spans="1:5">
      <c r="A311" s="278">
        <v>1283</v>
      </c>
      <c r="B311" s="279" t="s">
        <v>310</v>
      </c>
      <c r="C311" s="367" t="str">
        <f>+VLOOKUP($A311,[3]DISTRIBUCIÓN!$A$8:$G$540,5,FALSE)</f>
        <v>Emma Ticonipa</v>
      </c>
      <c r="D311" s="367" t="str">
        <f>+VLOOKUP(C311,[2]Hoja1!$A$3:$C$15,2,FALSE)</f>
        <v>2183333 - 1635</v>
      </c>
      <c r="E311" s="372" t="str">
        <f>+VLOOKUP(C311,[2]Hoja1!$A$3:$C$15,3,FALSE)</f>
        <v>emma.ticonipa@economiayfinanzas.gob.bo</v>
      </c>
    </row>
    <row r="312" spans="1:5">
      <c r="A312" s="278">
        <v>1284</v>
      </c>
      <c r="B312" s="279" t="s">
        <v>311</v>
      </c>
      <c r="C312" s="367" t="str">
        <f>+VLOOKUP($A312,[3]DISTRIBUCIÓN!$A$8:$G$540,5,FALSE)</f>
        <v>Emma Ticonipa</v>
      </c>
      <c r="D312" s="367" t="str">
        <f>+VLOOKUP(C312,[2]Hoja1!$A$3:$C$15,2,FALSE)</f>
        <v>2183333 - 1635</v>
      </c>
      <c r="E312" s="372" t="str">
        <f>+VLOOKUP(C312,[2]Hoja1!$A$3:$C$15,3,FALSE)</f>
        <v>emma.ticonipa@economiayfinanzas.gob.bo</v>
      </c>
    </row>
    <row r="313" spans="1:5">
      <c r="A313" s="278">
        <v>1285</v>
      </c>
      <c r="B313" s="279" t="s">
        <v>312</v>
      </c>
      <c r="C313" s="367" t="str">
        <f>+VLOOKUP($A313,[3]DISTRIBUCIÓN!$A$8:$G$540,5,FALSE)</f>
        <v>Emma Ticonipa</v>
      </c>
      <c r="D313" s="367" t="str">
        <f>+VLOOKUP(C313,[2]Hoja1!$A$3:$C$15,2,FALSE)</f>
        <v>2183333 - 1635</v>
      </c>
      <c r="E313" s="372" t="str">
        <f>+VLOOKUP(C313,[2]Hoja1!$A$3:$C$15,3,FALSE)</f>
        <v>emma.ticonipa@economiayfinanzas.gob.bo</v>
      </c>
    </row>
    <row r="314" spans="1:5">
      <c r="A314" s="278">
        <v>1286</v>
      </c>
      <c r="B314" s="279" t="s">
        <v>313</v>
      </c>
      <c r="C314" s="367" t="str">
        <f>+VLOOKUP($A314,[3]DISTRIBUCIÓN!$A$8:$G$540,5,FALSE)</f>
        <v>Emma Ticonipa</v>
      </c>
      <c r="D314" s="367" t="str">
        <f>+VLOOKUP(C314,[2]Hoja1!$A$3:$C$15,2,FALSE)</f>
        <v>2183333 - 1635</v>
      </c>
      <c r="E314" s="372" t="str">
        <f>+VLOOKUP(C314,[2]Hoja1!$A$3:$C$15,3,FALSE)</f>
        <v>emma.ticonipa@economiayfinanzas.gob.bo</v>
      </c>
    </row>
    <row r="315" spans="1:5">
      <c r="A315" s="278">
        <v>1287</v>
      </c>
      <c r="B315" s="279" t="s">
        <v>314</v>
      </c>
      <c r="C315" s="367" t="str">
        <f>+VLOOKUP($A315,[3]DISTRIBUCIÓN!$A$8:$G$540,5,FALSE)</f>
        <v>Emma Ticonipa</v>
      </c>
      <c r="D315" s="367" t="str">
        <f>+VLOOKUP(C315,[2]Hoja1!$A$3:$C$15,2,FALSE)</f>
        <v>2183333 - 1635</v>
      </c>
      <c r="E315" s="372" t="str">
        <f>+VLOOKUP(C315,[2]Hoja1!$A$3:$C$15,3,FALSE)</f>
        <v>emma.ticonipa@economiayfinanzas.gob.bo</v>
      </c>
    </row>
    <row r="316" spans="1:5">
      <c r="A316" s="278">
        <v>1301</v>
      </c>
      <c r="B316" s="279" t="s">
        <v>315</v>
      </c>
      <c r="C316" s="367" t="str">
        <f>+VLOOKUP($A316,[3]DISTRIBUCIÓN!$A$8:$G$540,5,FALSE)</f>
        <v>Emma Ticonipa</v>
      </c>
      <c r="D316" s="367" t="str">
        <f>+VLOOKUP(C316,[2]Hoja1!$A$3:$C$15,2,FALSE)</f>
        <v>2183333 - 1635</v>
      </c>
      <c r="E316" s="372" t="str">
        <f>+VLOOKUP(C316,[2]Hoja1!$A$3:$C$15,3,FALSE)</f>
        <v>emma.ticonipa@economiayfinanzas.gob.bo</v>
      </c>
    </row>
    <row r="317" spans="1:5">
      <c r="A317" s="278">
        <v>1302</v>
      </c>
      <c r="B317" s="279" t="s">
        <v>316</v>
      </c>
      <c r="C317" s="367" t="str">
        <f>+VLOOKUP($A317,[3]DISTRIBUCIÓN!$A$8:$G$540,5,FALSE)</f>
        <v>Emma Ticonipa</v>
      </c>
      <c r="D317" s="367" t="str">
        <f>+VLOOKUP(C317,[2]Hoja1!$A$3:$C$15,2,FALSE)</f>
        <v>2183333 - 1635</v>
      </c>
      <c r="E317" s="372" t="str">
        <f>+VLOOKUP(C317,[2]Hoja1!$A$3:$C$15,3,FALSE)</f>
        <v>emma.ticonipa@economiayfinanzas.gob.bo</v>
      </c>
    </row>
    <row r="318" spans="1:5">
      <c r="A318" s="278">
        <v>1303</v>
      </c>
      <c r="B318" s="279" t="s">
        <v>317</v>
      </c>
      <c r="C318" s="367" t="str">
        <f>+VLOOKUP($A318,[3]DISTRIBUCIÓN!$A$8:$G$540,5,FALSE)</f>
        <v>Emma Ticonipa</v>
      </c>
      <c r="D318" s="367" t="str">
        <f>+VLOOKUP(C318,[2]Hoja1!$A$3:$C$15,2,FALSE)</f>
        <v>2183333 - 1635</v>
      </c>
      <c r="E318" s="372" t="str">
        <f>+VLOOKUP(C318,[2]Hoja1!$A$3:$C$15,3,FALSE)</f>
        <v>emma.ticonipa@economiayfinanzas.gob.bo</v>
      </c>
    </row>
    <row r="319" spans="1:5">
      <c r="A319" s="278">
        <v>1304</v>
      </c>
      <c r="B319" s="279" t="s">
        <v>318</v>
      </c>
      <c r="C319" s="367" t="str">
        <f>+VLOOKUP($A319,[3]DISTRIBUCIÓN!$A$8:$G$540,5,FALSE)</f>
        <v>Emma Ticonipa</v>
      </c>
      <c r="D319" s="367" t="str">
        <f>+VLOOKUP(C319,[2]Hoja1!$A$3:$C$15,2,FALSE)</f>
        <v>2183333 - 1635</v>
      </c>
      <c r="E319" s="372" t="str">
        <f>+VLOOKUP(C319,[2]Hoja1!$A$3:$C$15,3,FALSE)</f>
        <v>emma.ticonipa@economiayfinanzas.gob.bo</v>
      </c>
    </row>
    <row r="320" spans="1:5">
      <c r="A320" s="278">
        <v>1305</v>
      </c>
      <c r="B320" s="279" t="s">
        <v>319</v>
      </c>
      <c r="C320" s="367" t="str">
        <f>+VLOOKUP($A320,[3]DISTRIBUCIÓN!$A$8:$G$540,5,FALSE)</f>
        <v>Emma Ticonipa</v>
      </c>
      <c r="D320" s="367" t="str">
        <f>+VLOOKUP(C320,[2]Hoja1!$A$3:$C$15,2,FALSE)</f>
        <v>2183333 - 1635</v>
      </c>
      <c r="E320" s="372" t="str">
        <f>+VLOOKUP(C320,[2]Hoja1!$A$3:$C$15,3,FALSE)</f>
        <v>emma.ticonipa@economiayfinanzas.gob.bo</v>
      </c>
    </row>
    <row r="321" spans="1:5">
      <c r="A321" s="278">
        <v>1306</v>
      </c>
      <c r="B321" s="279" t="s">
        <v>320</v>
      </c>
      <c r="C321" s="367" t="str">
        <f>+VLOOKUP($A321,[3]DISTRIBUCIÓN!$A$8:$G$540,5,FALSE)</f>
        <v>Emma Ticonipa</v>
      </c>
      <c r="D321" s="367" t="str">
        <f>+VLOOKUP(C321,[2]Hoja1!$A$3:$C$15,2,FALSE)</f>
        <v>2183333 - 1635</v>
      </c>
      <c r="E321" s="372" t="str">
        <f>+VLOOKUP(C321,[2]Hoja1!$A$3:$C$15,3,FALSE)</f>
        <v>emma.ticonipa@economiayfinanzas.gob.bo</v>
      </c>
    </row>
    <row r="322" spans="1:5">
      <c r="A322" s="278">
        <v>1307</v>
      </c>
      <c r="B322" s="279" t="s">
        <v>321</v>
      </c>
      <c r="C322" s="367" t="str">
        <f>+VLOOKUP($A322,[3]DISTRIBUCIÓN!$A$8:$G$540,5,FALSE)</f>
        <v>Emma Ticonipa</v>
      </c>
      <c r="D322" s="367" t="str">
        <f>+VLOOKUP(C322,[2]Hoja1!$A$3:$C$15,2,FALSE)</f>
        <v>2183333 - 1635</v>
      </c>
      <c r="E322" s="372" t="str">
        <f>+VLOOKUP(C322,[2]Hoja1!$A$3:$C$15,3,FALSE)</f>
        <v>emma.ticonipa@economiayfinanzas.gob.bo</v>
      </c>
    </row>
    <row r="323" spans="1:5">
      <c r="A323" s="278">
        <v>1308</v>
      </c>
      <c r="B323" s="279" t="s">
        <v>322</v>
      </c>
      <c r="C323" s="367" t="str">
        <f>+VLOOKUP($A323,[3]DISTRIBUCIÓN!$A$8:$G$540,5,FALSE)</f>
        <v>Emma Ticonipa</v>
      </c>
      <c r="D323" s="367" t="str">
        <f>+VLOOKUP(C323,[2]Hoja1!$A$3:$C$15,2,FALSE)</f>
        <v>2183333 - 1635</v>
      </c>
      <c r="E323" s="372" t="str">
        <f>+VLOOKUP(C323,[2]Hoja1!$A$3:$C$15,3,FALSE)</f>
        <v>emma.ticonipa@economiayfinanzas.gob.bo</v>
      </c>
    </row>
    <row r="324" spans="1:5">
      <c r="A324" s="278">
        <v>1309</v>
      </c>
      <c r="B324" s="279" t="s">
        <v>323</v>
      </c>
      <c r="C324" s="367" t="str">
        <f>+VLOOKUP($A324,[3]DISTRIBUCIÓN!$A$8:$G$540,5,FALSE)</f>
        <v>Emma Ticonipa</v>
      </c>
      <c r="D324" s="367" t="str">
        <f>+VLOOKUP(C324,[2]Hoja1!$A$3:$C$15,2,FALSE)</f>
        <v>2183333 - 1635</v>
      </c>
      <c r="E324" s="372" t="str">
        <f>+VLOOKUP(C324,[2]Hoja1!$A$3:$C$15,3,FALSE)</f>
        <v>emma.ticonipa@economiayfinanzas.gob.bo</v>
      </c>
    </row>
    <row r="325" spans="1:5">
      <c r="A325" s="278">
        <v>1310</v>
      </c>
      <c r="B325" s="279" t="s">
        <v>324</v>
      </c>
      <c r="C325" s="367" t="str">
        <f>+VLOOKUP($A325,[3]DISTRIBUCIÓN!$A$8:$G$540,5,FALSE)</f>
        <v>Emma Ticonipa</v>
      </c>
      <c r="D325" s="367" t="str">
        <f>+VLOOKUP(C325,[2]Hoja1!$A$3:$C$15,2,FALSE)</f>
        <v>2183333 - 1635</v>
      </c>
      <c r="E325" s="372" t="str">
        <f>+VLOOKUP(C325,[2]Hoja1!$A$3:$C$15,3,FALSE)</f>
        <v>emma.ticonipa@economiayfinanzas.gob.bo</v>
      </c>
    </row>
    <row r="326" spans="1:5">
      <c r="A326" s="278">
        <v>1311</v>
      </c>
      <c r="B326" s="279" t="s">
        <v>325</v>
      </c>
      <c r="C326" s="367" t="str">
        <f>+VLOOKUP($A326,[3]DISTRIBUCIÓN!$A$8:$G$540,5,FALSE)</f>
        <v>Emma Ticonipa</v>
      </c>
      <c r="D326" s="367" t="str">
        <f>+VLOOKUP(C326,[2]Hoja1!$A$3:$C$15,2,FALSE)</f>
        <v>2183333 - 1635</v>
      </c>
      <c r="E326" s="372" t="str">
        <f>+VLOOKUP(C326,[2]Hoja1!$A$3:$C$15,3,FALSE)</f>
        <v>emma.ticonipa@economiayfinanzas.gob.bo</v>
      </c>
    </row>
    <row r="327" spans="1:5">
      <c r="A327" s="278">
        <v>1312</v>
      </c>
      <c r="B327" s="279" t="s">
        <v>326</v>
      </c>
      <c r="C327" s="367" t="str">
        <f>+VLOOKUP($A327,[3]DISTRIBUCIÓN!$A$8:$G$540,5,FALSE)</f>
        <v>Emma Ticonipa</v>
      </c>
      <c r="D327" s="367" t="str">
        <f>+VLOOKUP(C327,[2]Hoja1!$A$3:$C$15,2,FALSE)</f>
        <v>2183333 - 1635</v>
      </c>
      <c r="E327" s="372" t="str">
        <f>+VLOOKUP(C327,[2]Hoja1!$A$3:$C$15,3,FALSE)</f>
        <v>emma.ticonipa@economiayfinanzas.gob.bo</v>
      </c>
    </row>
    <row r="328" spans="1:5">
      <c r="A328" s="278">
        <v>1313</v>
      </c>
      <c r="B328" s="279" t="s">
        <v>327</v>
      </c>
      <c r="C328" s="367" t="str">
        <f>+VLOOKUP($A328,[3]DISTRIBUCIÓN!$A$8:$G$540,5,FALSE)</f>
        <v>Emma Ticonipa</v>
      </c>
      <c r="D328" s="367" t="str">
        <f>+VLOOKUP(C328,[2]Hoja1!$A$3:$C$15,2,FALSE)</f>
        <v>2183333 - 1635</v>
      </c>
      <c r="E328" s="372" t="str">
        <f>+VLOOKUP(C328,[2]Hoja1!$A$3:$C$15,3,FALSE)</f>
        <v>emma.ticonipa@economiayfinanzas.gob.bo</v>
      </c>
    </row>
    <row r="329" spans="1:5">
      <c r="A329" s="278">
        <v>1314</v>
      </c>
      <c r="B329" s="279" t="s">
        <v>328</v>
      </c>
      <c r="C329" s="367" t="str">
        <f>+VLOOKUP($A329,[3]DISTRIBUCIÓN!$A$8:$G$540,5,FALSE)</f>
        <v>Emma Ticonipa</v>
      </c>
      <c r="D329" s="367" t="str">
        <f>+VLOOKUP(C329,[2]Hoja1!$A$3:$C$15,2,FALSE)</f>
        <v>2183333 - 1635</v>
      </c>
      <c r="E329" s="372" t="str">
        <f>+VLOOKUP(C329,[2]Hoja1!$A$3:$C$15,3,FALSE)</f>
        <v>emma.ticonipa@economiayfinanzas.gob.bo</v>
      </c>
    </row>
    <row r="330" spans="1:5">
      <c r="A330" s="278">
        <v>1315</v>
      </c>
      <c r="B330" s="279" t="s">
        <v>329</v>
      </c>
      <c r="C330" s="367" t="str">
        <f>+VLOOKUP($A330,[3]DISTRIBUCIÓN!$A$8:$G$540,5,FALSE)</f>
        <v>Emma Ticonipa</v>
      </c>
      <c r="D330" s="367" t="str">
        <f>+VLOOKUP(C330,[2]Hoja1!$A$3:$C$15,2,FALSE)</f>
        <v>2183333 - 1635</v>
      </c>
      <c r="E330" s="372" t="str">
        <f>+VLOOKUP(C330,[2]Hoja1!$A$3:$C$15,3,FALSE)</f>
        <v>emma.ticonipa@economiayfinanzas.gob.bo</v>
      </c>
    </row>
    <row r="331" spans="1:5">
      <c r="A331" s="278">
        <v>1316</v>
      </c>
      <c r="B331" s="279" t="s">
        <v>330</v>
      </c>
      <c r="C331" s="367" t="str">
        <f>+VLOOKUP($A331,[3]DISTRIBUCIÓN!$A$8:$G$540,5,FALSE)</f>
        <v>Emma Ticonipa</v>
      </c>
      <c r="D331" s="367" t="str">
        <f>+VLOOKUP(C331,[2]Hoja1!$A$3:$C$15,2,FALSE)</f>
        <v>2183333 - 1635</v>
      </c>
      <c r="E331" s="372" t="str">
        <f>+VLOOKUP(C331,[2]Hoja1!$A$3:$C$15,3,FALSE)</f>
        <v>emma.ticonipa@economiayfinanzas.gob.bo</v>
      </c>
    </row>
    <row r="332" spans="1:5">
      <c r="A332" s="278">
        <v>1317</v>
      </c>
      <c r="B332" s="279" t="s">
        <v>331</v>
      </c>
      <c r="C332" s="367" t="str">
        <f>+VLOOKUP($A332,[3]DISTRIBUCIÓN!$A$8:$G$540,5,FALSE)</f>
        <v>Emma Ticonipa</v>
      </c>
      <c r="D332" s="367" t="str">
        <f>+VLOOKUP(C332,[2]Hoja1!$A$3:$C$15,2,FALSE)</f>
        <v>2183333 - 1635</v>
      </c>
      <c r="E332" s="372" t="str">
        <f>+VLOOKUP(C332,[2]Hoja1!$A$3:$C$15,3,FALSE)</f>
        <v>emma.ticonipa@economiayfinanzas.gob.bo</v>
      </c>
    </row>
    <row r="333" spans="1:5">
      <c r="A333" s="278">
        <v>1318</v>
      </c>
      <c r="B333" s="279" t="s">
        <v>332</v>
      </c>
      <c r="C333" s="367" t="str">
        <f>+VLOOKUP($A333,[3]DISTRIBUCIÓN!$A$8:$G$540,5,FALSE)</f>
        <v>Emma Ticonipa</v>
      </c>
      <c r="D333" s="367" t="str">
        <f>+VLOOKUP(C333,[2]Hoja1!$A$3:$C$15,2,FALSE)</f>
        <v>2183333 - 1635</v>
      </c>
      <c r="E333" s="372" t="str">
        <f>+VLOOKUP(C333,[2]Hoja1!$A$3:$C$15,3,FALSE)</f>
        <v>emma.ticonipa@economiayfinanzas.gob.bo</v>
      </c>
    </row>
    <row r="334" spans="1:5">
      <c r="A334" s="278">
        <v>1319</v>
      </c>
      <c r="B334" s="279" t="s">
        <v>333</v>
      </c>
      <c r="C334" s="367" t="str">
        <f>+VLOOKUP($A334,[3]DISTRIBUCIÓN!$A$8:$G$540,5,FALSE)</f>
        <v>Emma Ticonipa</v>
      </c>
      <c r="D334" s="367" t="str">
        <f>+VLOOKUP(C334,[2]Hoja1!$A$3:$C$15,2,FALSE)</f>
        <v>2183333 - 1635</v>
      </c>
      <c r="E334" s="372" t="str">
        <f>+VLOOKUP(C334,[2]Hoja1!$A$3:$C$15,3,FALSE)</f>
        <v>emma.ticonipa@economiayfinanzas.gob.bo</v>
      </c>
    </row>
    <row r="335" spans="1:5">
      <c r="A335" s="278">
        <v>1320</v>
      </c>
      <c r="B335" s="279" t="s">
        <v>334</v>
      </c>
      <c r="C335" s="367" t="str">
        <f>+VLOOKUP($A335,[3]DISTRIBUCIÓN!$A$8:$G$540,5,FALSE)</f>
        <v>Emma Ticonipa</v>
      </c>
      <c r="D335" s="367" t="str">
        <f>+VLOOKUP(C335,[2]Hoja1!$A$3:$C$15,2,FALSE)</f>
        <v>2183333 - 1635</v>
      </c>
      <c r="E335" s="372" t="str">
        <f>+VLOOKUP(C335,[2]Hoja1!$A$3:$C$15,3,FALSE)</f>
        <v>emma.ticonipa@economiayfinanzas.gob.bo</v>
      </c>
    </row>
    <row r="336" spans="1:5">
      <c r="A336" s="278">
        <v>1321</v>
      </c>
      <c r="B336" s="279" t="s">
        <v>335</v>
      </c>
      <c r="C336" s="367" t="str">
        <f>+VLOOKUP($A336,[3]DISTRIBUCIÓN!$A$8:$G$540,5,FALSE)</f>
        <v>Emma Ticonipa</v>
      </c>
      <c r="D336" s="367" t="str">
        <f>+VLOOKUP(C336,[2]Hoja1!$A$3:$C$15,2,FALSE)</f>
        <v>2183333 - 1635</v>
      </c>
      <c r="E336" s="372" t="str">
        <f>+VLOOKUP(C336,[2]Hoja1!$A$3:$C$15,3,FALSE)</f>
        <v>emma.ticonipa@economiayfinanzas.gob.bo</v>
      </c>
    </row>
    <row r="337" spans="1:5">
      <c r="A337" s="278">
        <v>1322</v>
      </c>
      <c r="B337" s="279" t="s">
        <v>336</v>
      </c>
      <c r="C337" s="367" t="str">
        <f>+VLOOKUP($A337,[3]DISTRIBUCIÓN!$A$8:$G$540,5,FALSE)</f>
        <v>Emma Ticonipa</v>
      </c>
      <c r="D337" s="367" t="str">
        <f>+VLOOKUP(C337,[2]Hoja1!$A$3:$C$15,2,FALSE)</f>
        <v>2183333 - 1635</v>
      </c>
      <c r="E337" s="372" t="str">
        <f>+VLOOKUP(C337,[2]Hoja1!$A$3:$C$15,3,FALSE)</f>
        <v>emma.ticonipa@economiayfinanzas.gob.bo</v>
      </c>
    </row>
    <row r="338" spans="1:5">
      <c r="A338" s="278">
        <v>1323</v>
      </c>
      <c r="B338" s="279" t="s">
        <v>337</v>
      </c>
      <c r="C338" s="367" t="str">
        <f>+VLOOKUP($A338,[3]DISTRIBUCIÓN!$A$8:$G$540,5,FALSE)</f>
        <v>Emma Ticonipa</v>
      </c>
      <c r="D338" s="367" t="str">
        <f>+VLOOKUP(C338,[2]Hoja1!$A$3:$C$15,2,FALSE)</f>
        <v>2183333 - 1635</v>
      </c>
      <c r="E338" s="372" t="str">
        <f>+VLOOKUP(C338,[2]Hoja1!$A$3:$C$15,3,FALSE)</f>
        <v>emma.ticonipa@economiayfinanzas.gob.bo</v>
      </c>
    </row>
    <row r="339" spans="1:5">
      <c r="A339" s="278">
        <v>1324</v>
      </c>
      <c r="B339" s="279" t="s">
        <v>338</v>
      </c>
      <c r="C339" s="367" t="str">
        <f>+VLOOKUP($A339,[3]DISTRIBUCIÓN!$A$8:$G$540,5,FALSE)</f>
        <v>Emma Ticonipa</v>
      </c>
      <c r="D339" s="367" t="str">
        <f>+VLOOKUP(C339,[2]Hoja1!$A$3:$C$15,2,FALSE)</f>
        <v>2183333 - 1635</v>
      </c>
      <c r="E339" s="372" t="str">
        <f>+VLOOKUP(C339,[2]Hoja1!$A$3:$C$15,3,FALSE)</f>
        <v>emma.ticonipa@economiayfinanzas.gob.bo</v>
      </c>
    </row>
    <row r="340" spans="1:5">
      <c r="A340" s="278">
        <v>1325</v>
      </c>
      <c r="B340" s="279" t="s">
        <v>339</v>
      </c>
      <c r="C340" s="367" t="str">
        <f>+VLOOKUP($A340,[3]DISTRIBUCIÓN!$A$8:$G$540,5,FALSE)</f>
        <v>Emma Ticonipa</v>
      </c>
      <c r="D340" s="367" t="str">
        <f>+VLOOKUP(C340,[2]Hoja1!$A$3:$C$15,2,FALSE)</f>
        <v>2183333 - 1635</v>
      </c>
      <c r="E340" s="372" t="str">
        <f>+VLOOKUP(C340,[2]Hoja1!$A$3:$C$15,3,FALSE)</f>
        <v>emma.ticonipa@economiayfinanzas.gob.bo</v>
      </c>
    </row>
    <row r="341" spans="1:5">
      <c r="A341" s="278">
        <v>1326</v>
      </c>
      <c r="B341" s="279" t="s">
        <v>340</v>
      </c>
      <c r="C341" s="367" t="str">
        <f>+VLOOKUP($A341,[3]DISTRIBUCIÓN!$A$8:$G$540,5,FALSE)</f>
        <v>Emma Ticonipa</v>
      </c>
      <c r="D341" s="367" t="str">
        <f>+VLOOKUP(C341,[2]Hoja1!$A$3:$C$15,2,FALSE)</f>
        <v>2183333 - 1635</v>
      </c>
      <c r="E341" s="372" t="str">
        <f>+VLOOKUP(C341,[2]Hoja1!$A$3:$C$15,3,FALSE)</f>
        <v>emma.ticonipa@economiayfinanzas.gob.bo</v>
      </c>
    </row>
    <row r="342" spans="1:5">
      <c r="A342" s="278">
        <v>1327</v>
      </c>
      <c r="B342" s="279" t="s">
        <v>341</v>
      </c>
      <c r="C342" s="367" t="str">
        <f>+VLOOKUP($A342,[3]DISTRIBUCIÓN!$A$8:$G$540,5,FALSE)</f>
        <v>Emma Ticonipa</v>
      </c>
      <c r="D342" s="367" t="str">
        <f>+VLOOKUP(C342,[2]Hoja1!$A$3:$C$15,2,FALSE)</f>
        <v>2183333 - 1635</v>
      </c>
      <c r="E342" s="372" t="str">
        <f>+VLOOKUP(C342,[2]Hoja1!$A$3:$C$15,3,FALSE)</f>
        <v>emma.ticonipa@economiayfinanzas.gob.bo</v>
      </c>
    </row>
    <row r="343" spans="1:5">
      <c r="A343" s="278">
        <v>1328</v>
      </c>
      <c r="B343" s="279" t="s">
        <v>342</v>
      </c>
      <c r="C343" s="367" t="str">
        <f>+VLOOKUP($A343,[3]DISTRIBUCIÓN!$A$8:$G$540,5,FALSE)</f>
        <v>Emma Ticonipa</v>
      </c>
      <c r="D343" s="367" t="str">
        <f>+VLOOKUP(C343,[2]Hoja1!$A$3:$C$15,2,FALSE)</f>
        <v>2183333 - 1635</v>
      </c>
      <c r="E343" s="372" t="str">
        <f>+VLOOKUP(C343,[2]Hoja1!$A$3:$C$15,3,FALSE)</f>
        <v>emma.ticonipa@economiayfinanzas.gob.bo</v>
      </c>
    </row>
    <row r="344" spans="1:5">
      <c r="A344" s="278">
        <v>1329</v>
      </c>
      <c r="B344" s="279" t="s">
        <v>343</v>
      </c>
      <c r="C344" s="367" t="str">
        <f>+VLOOKUP($A344,[3]DISTRIBUCIÓN!$A$8:$G$540,5,FALSE)</f>
        <v>Emma Ticonipa</v>
      </c>
      <c r="D344" s="367" t="str">
        <f>+VLOOKUP(C344,[2]Hoja1!$A$3:$C$15,2,FALSE)</f>
        <v>2183333 - 1635</v>
      </c>
      <c r="E344" s="372" t="str">
        <f>+VLOOKUP(C344,[2]Hoja1!$A$3:$C$15,3,FALSE)</f>
        <v>emma.ticonipa@economiayfinanzas.gob.bo</v>
      </c>
    </row>
    <row r="345" spans="1:5">
      <c r="A345" s="278">
        <v>1330</v>
      </c>
      <c r="B345" s="279" t="s">
        <v>344</v>
      </c>
      <c r="C345" s="367" t="str">
        <f>+VLOOKUP($A345,[3]DISTRIBUCIÓN!$A$8:$G$540,5,FALSE)</f>
        <v>Emma Ticonipa</v>
      </c>
      <c r="D345" s="367" t="str">
        <f>+VLOOKUP(C345,[2]Hoja1!$A$3:$C$15,2,FALSE)</f>
        <v>2183333 - 1635</v>
      </c>
      <c r="E345" s="372" t="str">
        <f>+VLOOKUP(C345,[2]Hoja1!$A$3:$C$15,3,FALSE)</f>
        <v>emma.ticonipa@economiayfinanzas.gob.bo</v>
      </c>
    </row>
    <row r="346" spans="1:5">
      <c r="A346" s="278">
        <v>1331</v>
      </c>
      <c r="B346" s="279" t="s">
        <v>345</v>
      </c>
      <c r="C346" s="367" t="str">
        <f>+VLOOKUP($A346,[3]DISTRIBUCIÓN!$A$8:$G$540,5,FALSE)</f>
        <v>Emma Ticonipa</v>
      </c>
      <c r="D346" s="367" t="str">
        <f>+VLOOKUP(C346,[2]Hoja1!$A$3:$C$15,2,FALSE)</f>
        <v>2183333 - 1635</v>
      </c>
      <c r="E346" s="372" t="str">
        <f>+VLOOKUP(C346,[2]Hoja1!$A$3:$C$15,3,FALSE)</f>
        <v>emma.ticonipa@economiayfinanzas.gob.bo</v>
      </c>
    </row>
    <row r="347" spans="1:5">
      <c r="A347" s="278">
        <v>1332</v>
      </c>
      <c r="B347" s="279" t="s">
        <v>346</v>
      </c>
      <c r="C347" s="367" t="str">
        <f>+VLOOKUP($A347,[3]DISTRIBUCIÓN!$A$8:$G$540,5,FALSE)</f>
        <v>Emma Ticonipa</v>
      </c>
      <c r="D347" s="367" t="str">
        <f>+VLOOKUP(C347,[2]Hoja1!$A$3:$C$15,2,FALSE)</f>
        <v>2183333 - 1635</v>
      </c>
      <c r="E347" s="372" t="str">
        <f>+VLOOKUP(C347,[2]Hoja1!$A$3:$C$15,3,FALSE)</f>
        <v>emma.ticonipa@economiayfinanzas.gob.bo</v>
      </c>
    </row>
    <row r="348" spans="1:5">
      <c r="A348" s="278">
        <v>1333</v>
      </c>
      <c r="B348" s="279" t="s">
        <v>347</v>
      </c>
      <c r="C348" s="367" t="str">
        <f>+VLOOKUP($A348,[3]DISTRIBUCIÓN!$A$8:$G$540,5,FALSE)</f>
        <v>Emma Ticonipa</v>
      </c>
      <c r="D348" s="367" t="str">
        <f>+VLOOKUP(C348,[2]Hoja1!$A$3:$C$15,2,FALSE)</f>
        <v>2183333 - 1635</v>
      </c>
      <c r="E348" s="372" t="str">
        <f>+VLOOKUP(C348,[2]Hoja1!$A$3:$C$15,3,FALSE)</f>
        <v>emma.ticonipa@economiayfinanzas.gob.bo</v>
      </c>
    </row>
    <row r="349" spans="1:5">
      <c r="A349" s="278">
        <v>1334</v>
      </c>
      <c r="B349" s="279" t="s">
        <v>348</v>
      </c>
      <c r="C349" s="367" t="str">
        <f>+VLOOKUP($A349,[3]DISTRIBUCIÓN!$A$8:$G$540,5,FALSE)</f>
        <v>Emma Ticonipa</v>
      </c>
      <c r="D349" s="367" t="str">
        <f>+VLOOKUP(C349,[2]Hoja1!$A$3:$C$15,2,FALSE)</f>
        <v>2183333 - 1635</v>
      </c>
      <c r="E349" s="372" t="str">
        <f>+VLOOKUP(C349,[2]Hoja1!$A$3:$C$15,3,FALSE)</f>
        <v>emma.ticonipa@economiayfinanzas.gob.bo</v>
      </c>
    </row>
    <row r="350" spans="1:5">
      <c r="A350" s="278">
        <v>1335</v>
      </c>
      <c r="B350" s="279" t="s">
        <v>349</v>
      </c>
      <c r="C350" s="367" t="str">
        <f>+VLOOKUP($A350,[3]DISTRIBUCIÓN!$A$8:$G$540,5,FALSE)</f>
        <v>Emma Ticonipa</v>
      </c>
      <c r="D350" s="367" t="str">
        <f>+VLOOKUP(C350,[2]Hoja1!$A$3:$C$15,2,FALSE)</f>
        <v>2183333 - 1635</v>
      </c>
      <c r="E350" s="372" t="str">
        <f>+VLOOKUP(C350,[2]Hoja1!$A$3:$C$15,3,FALSE)</f>
        <v>emma.ticonipa@economiayfinanzas.gob.bo</v>
      </c>
    </row>
    <row r="351" spans="1:5">
      <c r="A351" s="278">
        <v>1336</v>
      </c>
      <c r="B351" s="279" t="s">
        <v>350</v>
      </c>
      <c r="C351" s="367" t="str">
        <f>+VLOOKUP($A351,[3]DISTRIBUCIÓN!$A$8:$G$540,5,FALSE)</f>
        <v>Emma Ticonipa</v>
      </c>
      <c r="D351" s="367" t="str">
        <f>+VLOOKUP(C351,[2]Hoja1!$A$3:$C$15,2,FALSE)</f>
        <v>2183333 - 1635</v>
      </c>
      <c r="E351" s="372" t="str">
        <f>+VLOOKUP(C351,[2]Hoja1!$A$3:$C$15,3,FALSE)</f>
        <v>emma.ticonipa@economiayfinanzas.gob.bo</v>
      </c>
    </row>
    <row r="352" spans="1:5">
      <c r="A352" s="278">
        <v>1337</v>
      </c>
      <c r="B352" s="279" t="s">
        <v>351</v>
      </c>
      <c r="C352" s="367" t="str">
        <f>+VLOOKUP($A352,[3]DISTRIBUCIÓN!$A$8:$G$540,5,FALSE)</f>
        <v>Emma Ticonipa</v>
      </c>
      <c r="D352" s="367" t="str">
        <f>+VLOOKUP(C352,[2]Hoja1!$A$3:$C$15,2,FALSE)</f>
        <v>2183333 - 1635</v>
      </c>
      <c r="E352" s="372" t="str">
        <f>+VLOOKUP(C352,[2]Hoja1!$A$3:$C$15,3,FALSE)</f>
        <v>emma.ticonipa@economiayfinanzas.gob.bo</v>
      </c>
    </row>
    <row r="353" spans="1:5">
      <c r="A353" s="278">
        <v>1338</v>
      </c>
      <c r="B353" s="279" t="s">
        <v>352</v>
      </c>
      <c r="C353" s="367" t="str">
        <f>+VLOOKUP($A353,[3]DISTRIBUCIÓN!$A$8:$G$540,5,FALSE)</f>
        <v>Emma Ticonipa</v>
      </c>
      <c r="D353" s="367" t="str">
        <f>+VLOOKUP(C353,[2]Hoja1!$A$3:$C$15,2,FALSE)</f>
        <v>2183333 - 1635</v>
      </c>
      <c r="E353" s="372" t="str">
        <f>+VLOOKUP(C353,[2]Hoja1!$A$3:$C$15,3,FALSE)</f>
        <v>emma.ticonipa@economiayfinanzas.gob.bo</v>
      </c>
    </row>
    <row r="354" spans="1:5">
      <c r="A354" s="278">
        <v>1339</v>
      </c>
      <c r="B354" s="279" t="s">
        <v>353</v>
      </c>
      <c r="C354" s="367" t="str">
        <f>+VLOOKUP($A354,[3]DISTRIBUCIÓN!$A$8:$G$540,5,FALSE)</f>
        <v>Emma Ticonipa</v>
      </c>
      <c r="D354" s="367" t="str">
        <f>+VLOOKUP(C354,[2]Hoja1!$A$3:$C$15,2,FALSE)</f>
        <v>2183333 - 1635</v>
      </c>
      <c r="E354" s="372" t="str">
        <f>+VLOOKUP(C354,[2]Hoja1!$A$3:$C$15,3,FALSE)</f>
        <v>emma.ticonipa@economiayfinanzas.gob.bo</v>
      </c>
    </row>
    <row r="355" spans="1:5">
      <c r="A355" s="278">
        <v>1340</v>
      </c>
      <c r="B355" s="279" t="s">
        <v>354</v>
      </c>
      <c r="C355" s="367" t="str">
        <f>+VLOOKUP($A355,[3]DISTRIBUCIÓN!$A$8:$G$540,5,FALSE)</f>
        <v>Emma Ticonipa</v>
      </c>
      <c r="D355" s="367" t="str">
        <f>+VLOOKUP(C355,[2]Hoja1!$A$3:$C$15,2,FALSE)</f>
        <v>2183333 - 1635</v>
      </c>
      <c r="E355" s="372" t="str">
        <f>+VLOOKUP(C355,[2]Hoja1!$A$3:$C$15,3,FALSE)</f>
        <v>emma.ticonipa@economiayfinanzas.gob.bo</v>
      </c>
    </row>
    <row r="356" spans="1:5">
      <c r="A356" s="278">
        <v>1341</v>
      </c>
      <c r="B356" s="279" t="s">
        <v>355</v>
      </c>
      <c r="C356" s="367" t="str">
        <f>+VLOOKUP($A356,[3]DISTRIBUCIÓN!$A$8:$G$540,5,FALSE)</f>
        <v>Emma Ticonipa</v>
      </c>
      <c r="D356" s="367" t="str">
        <f>+VLOOKUP(C356,[2]Hoja1!$A$3:$C$15,2,FALSE)</f>
        <v>2183333 - 1635</v>
      </c>
      <c r="E356" s="372" t="str">
        <f>+VLOOKUP(C356,[2]Hoja1!$A$3:$C$15,3,FALSE)</f>
        <v>emma.ticonipa@economiayfinanzas.gob.bo</v>
      </c>
    </row>
    <row r="357" spans="1:5">
      <c r="A357" s="278">
        <v>1342</v>
      </c>
      <c r="B357" s="279" t="s">
        <v>356</v>
      </c>
      <c r="C357" s="367" t="str">
        <f>+VLOOKUP($A357,[3]DISTRIBUCIÓN!$A$8:$G$540,5,FALSE)</f>
        <v>Emma Ticonipa</v>
      </c>
      <c r="D357" s="367" t="str">
        <f>+VLOOKUP(C357,[2]Hoja1!$A$3:$C$15,2,FALSE)</f>
        <v>2183333 - 1635</v>
      </c>
      <c r="E357" s="372" t="str">
        <f>+VLOOKUP(C357,[2]Hoja1!$A$3:$C$15,3,FALSE)</f>
        <v>emma.ticonipa@economiayfinanzas.gob.bo</v>
      </c>
    </row>
    <row r="358" spans="1:5">
      <c r="A358" s="278">
        <v>1343</v>
      </c>
      <c r="B358" s="279" t="s">
        <v>357</v>
      </c>
      <c r="C358" s="367" t="str">
        <f>+VLOOKUP($A358,[3]DISTRIBUCIÓN!$A$8:$G$540,5,FALSE)</f>
        <v>Emma Ticonipa</v>
      </c>
      <c r="D358" s="367" t="str">
        <f>+VLOOKUP(C358,[2]Hoja1!$A$3:$C$15,2,FALSE)</f>
        <v>2183333 - 1635</v>
      </c>
      <c r="E358" s="372" t="str">
        <f>+VLOOKUP(C358,[2]Hoja1!$A$3:$C$15,3,FALSE)</f>
        <v>emma.ticonipa@economiayfinanzas.gob.bo</v>
      </c>
    </row>
    <row r="359" spans="1:5">
      <c r="A359" s="278">
        <v>1344</v>
      </c>
      <c r="B359" s="279" t="s">
        <v>358</v>
      </c>
      <c r="C359" s="367" t="str">
        <f>+VLOOKUP($A359,[3]DISTRIBUCIÓN!$A$8:$G$540,5,FALSE)</f>
        <v>Emma Ticonipa</v>
      </c>
      <c r="D359" s="367" t="str">
        <f>+VLOOKUP(C359,[2]Hoja1!$A$3:$C$15,2,FALSE)</f>
        <v>2183333 - 1635</v>
      </c>
      <c r="E359" s="372" t="str">
        <f>+VLOOKUP(C359,[2]Hoja1!$A$3:$C$15,3,FALSE)</f>
        <v>emma.ticonipa@economiayfinanzas.gob.bo</v>
      </c>
    </row>
    <row r="360" spans="1:5">
      <c r="A360" s="278">
        <v>1345</v>
      </c>
      <c r="B360" s="279" t="s">
        <v>359</v>
      </c>
      <c r="C360" s="367" t="str">
        <f>+VLOOKUP($A360,[3]DISTRIBUCIÓN!$A$8:$G$540,5,FALSE)</f>
        <v>Emma Ticonipa</v>
      </c>
      <c r="D360" s="367" t="str">
        <f>+VLOOKUP(C360,[2]Hoja1!$A$3:$C$15,2,FALSE)</f>
        <v>2183333 - 1635</v>
      </c>
      <c r="E360" s="372" t="str">
        <f>+VLOOKUP(C360,[2]Hoja1!$A$3:$C$15,3,FALSE)</f>
        <v>emma.ticonipa@economiayfinanzas.gob.bo</v>
      </c>
    </row>
    <row r="361" spans="1:5">
      <c r="A361" s="278">
        <v>1346</v>
      </c>
      <c r="B361" s="279" t="s">
        <v>360</v>
      </c>
      <c r="C361" s="367" t="str">
        <f>+VLOOKUP($A361,[3]DISTRIBUCIÓN!$A$8:$G$540,5,FALSE)</f>
        <v>Emma Ticonipa</v>
      </c>
      <c r="D361" s="367" t="str">
        <f>+VLOOKUP(C361,[2]Hoja1!$A$3:$C$15,2,FALSE)</f>
        <v>2183333 - 1635</v>
      </c>
      <c r="E361" s="372" t="str">
        <f>+VLOOKUP(C361,[2]Hoja1!$A$3:$C$15,3,FALSE)</f>
        <v>emma.ticonipa@economiayfinanzas.gob.bo</v>
      </c>
    </row>
    <row r="362" spans="1:5">
      <c r="A362" s="278">
        <v>1347</v>
      </c>
      <c r="B362" s="279" t="s">
        <v>361</v>
      </c>
      <c r="C362" s="367" t="str">
        <f>+VLOOKUP($A362,[3]DISTRIBUCIÓN!$A$8:$G$540,5,FALSE)</f>
        <v>Emma Ticonipa</v>
      </c>
      <c r="D362" s="367" t="str">
        <f>+VLOOKUP(C362,[2]Hoja1!$A$3:$C$15,2,FALSE)</f>
        <v>2183333 - 1635</v>
      </c>
      <c r="E362" s="372" t="str">
        <f>+VLOOKUP(C362,[2]Hoja1!$A$3:$C$15,3,FALSE)</f>
        <v>emma.ticonipa@economiayfinanzas.gob.bo</v>
      </c>
    </row>
    <row r="363" spans="1:5">
      <c r="A363" s="278">
        <v>1401</v>
      </c>
      <c r="B363" s="279" t="s">
        <v>362</v>
      </c>
      <c r="C363" s="367" t="str">
        <f>+VLOOKUP($A363,[3]DISTRIBUCIÓN!$A$8:$G$540,5,FALSE)</f>
        <v>Emma Ticonipa</v>
      </c>
      <c r="D363" s="367" t="str">
        <f>+VLOOKUP(C363,[2]Hoja1!$A$3:$C$15,2,FALSE)</f>
        <v>2183333 - 1635</v>
      </c>
      <c r="E363" s="372" t="str">
        <f>+VLOOKUP(C363,[2]Hoja1!$A$3:$C$15,3,FALSE)</f>
        <v>emma.ticonipa@economiayfinanzas.gob.bo</v>
      </c>
    </row>
    <row r="364" spans="1:5">
      <c r="A364" s="278">
        <v>1402</v>
      </c>
      <c r="B364" s="279" t="s">
        <v>363</v>
      </c>
      <c r="C364" s="367" t="str">
        <f>+VLOOKUP($A364,[3]DISTRIBUCIÓN!$A$8:$G$540,5,FALSE)</f>
        <v>Emma Ticonipa</v>
      </c>
      <c r="D364" s="367" t="str">
        <f>+VLOOKUP(C364,[2]Hoja1!$A$3:$C$15,2,FALSE)</f>
        <v>2183333 - 1635</v>
      </c>
      <c r="E364" s="372" t="str">
        <f>+VLOOKUP(C364,[2]Hoja1!$A$3:$C$15,3,FALSE)</f>
        <v>emma.ticonipa@economiayfinanzas.gob.bo</v>
      </c>
    </row>
    <row r="365" spans="1:5">
      <c r="A365" s="278">
        <v>1403</v>
      </c>
      <c r="B365" s="279" t="s">
        <v>1374</v>
      </c>
      <c r="C365" s="367" t="str">
        <f>+VLOOKUP($A365,[3]DISTRIBUCIÓN!$A$8:$G$540,5,FALSE)</f>
        <v>Emma Ticonipa</v>
      </c>
      <c r="D365" s="367" t="str">
        <f>+VLOOKUP(C365,[2]Hoja1!$A$3:$C$15,2,FALSE)</f>
        <v>2183333 - 1635</v>
      </c>
      <c r="E365" s="372" t="str">
        <f>+VLOOKUP(C365,[2]Hoja1!$A$3:$C$15,3,FALSE)</f>
        <v>emma.ticonipa@economiayfinanzas.gob.bo</v>
      </c>
    </row>
    <row r="366" spans="1:5">
      <c r="A366" s="278">
        <v>1404</v>
      </c>
      <c r="B366" s="279" t="s">
        <v>364</v>
      </c>
      <c r="C366" s="367" t="str">
        <f>+VLOOKUP($A366,[3]DISTRIBUCIÓN!$A$8:$G$540,5,FALSE)</f>
        <v>Emma Ticonipa</v>
      </c>
      <c r="D366" s="367" t="str">
        <f>+VLOOKUP(C366,[2]Hoja1!$A$3:$C$15,2,FALSE)</f>
        <v>2183333 - 1635</v>
      </c>
      <c r="E366" s="372" t="str">
        <f>+VLOOKUP(C366,[2]Hoja1!$A$3:$C$15,3,FALSE)</f>
        <v>emma.ticonipa@economiayfinanzas.gob.bo</v>
      </c>
    </row>
    <row r="367" spans="1:5">
      <c r="A367" s="278">
        <v>1405</v>
      </c>
      <c r="B367" s="279" t="s">
        <v>365</v>
      </c>
      <c r="C367" s="367" t="str">
        <f>+VLOOKUP($A367,[3]DISTRIBUCIÓN!$A$8:$G$540,5,FALSE)</f>
        <v>Emma Ticonipa</v>
      </c>
      <c r="D367" s="367" t="str">
        <f>+VLOOKUP(C367,[2]Hoja1!$A$3:$C$15,2,FALSE)</f>
        <v>2183333 - 1635</v>
      </c>
      <c r="E367" s="372" t="str">
        <f>+VLOOKUP(C367,[2]Hoja1!$A$3:$C$15,3,FALSE)</f>
        <v>emma.ticonipa@economiayfinanzas.gob.bo</v>
      </c>
    </row>
    <row r="368" spans="1:5">
      <c r="A368" s="278">
        <v>1406</v>
      </c>
      <c r="B368" s="279" t="s">
        <v>366</v>
      </c>
      <c r="C368" s="367" t="str">
        <f>+VLOOKUP($A368,[3]DISTRIBUCIÓN!$A$8:$G$540,5,FALSE)</f>
        <v>Emma Ticonipa</v>
      </c>
      <c r="D368" s="367" t="str">
        <f>+VLOOKUP(C368,[2]Hoja1!$A$3:$C$15,2,FALSE)</f>
        <v>2183333 - 1635</v>
      </c>
      <c r="E368" s="372" t="str">
        <f>+VLOOKUP(C368,[2]Hoja1!$A$3:$C$15,3,FALSE)</f>
        <v>emma.ticonipa@economiayfinanzas.gob.bo</v>
      </c>
    </row>
    <row r="369" spans="1:5">
      <c r="A369" s="278">
        <v>1407</v>
      </c>
      <c r="B369" s="279" t="s">
        <v>367</v>
      </c>
      <c r="C369" s="367" t="str">
        <f>+VLOOKUP($A369,[3]DISTRIBUCIÓN!$A$8:$G$540,5,FALSE)</f>
        <v>Emma Ticonipa</v>
      </c>
      <c r="D369" s="367" t="str">
        <f>+VLOOKUP(C369,[2]Hoja1!$A$3:$C$15,2,FALSE)</f>
        <v>2183333 - 1635</v>
      </c>
      <c r="E369" s="372" t="str">
        <f>+VLOOKUP(C369,[2]Hoja1!$A$3:$C$15,3,FALSE)</f>
        <v>emma.ticonipa@economiayfinanzas.gob.bo</v>
      </c>
    </row>
    <row r="370" spans="1:5">
      <c r="A370" s="278">
        <v>1408</v>
      </c>
      <c r="B370" s="279" t="s">
        <v>368</v>
      </c>
      <c r="C370" s="367" t="str">
        <f>+VLOOKUP($A370,[3]DISTRIBUCIÓN!$A$8:$G$540,5,FALSE)</f>
        <v>Emma Ticonipa</v>
      </c>
      <c r="D370" s="367" t="str">
        <f>+VLOOKUP(C370,[2]Hoja1!$A$3:$C$15,2,FALSE)</f>
        <v>2183333 - 1635</v>
      </c>
      <c r="E370" s="372" t="str">
        <f>+VLOOKUP(C370,[2]Hoja1!$A$3:$C$15,3,FALSE)</f>
        <v>emma.ticonipa@economiayfinanzas.gob.bo</v>
      </c>
    </row>
    <row r="371" spans="1:5">
      <c r="A371" s="278">
        <v>1409</v>
      </c>
      <c r="B371" s="279" t="s">
        <v>369</v>
      </c>
      <c r="C371" s="367" t="str">
        <f>+VLOOKUP($A371,[3]DISTRIBUCIÓN!$A$8:$G$540,5,FALSE)</f>
        <v>Emma Ticonipa</v>
      </c>
      <c r="D371" s="367" t="str">
        <f>+VLOOKUP(C371,[2]Hoja1!$A$3:$C$15,2,FALSE)</f>
        <v>2183333 - 1635</v>
      </c>
      <c r="E371" s="372" t="str">
        <f>+VLOOKUP(C371,[2]Hoja1!$A$3:$C$15,3,FALSE)</f>
        <v>emma.ticonipa@economiayfinanzas.gob.bo</v>
      </c>
    </row>
    <row r="372" spans="1:5">
      <c r="A372" s="278">
        <v>1410</v>
      </c>
      <c r="B372" s="279" t="s">
        <v>370</v>
      </c>
      <c r="C372" s="367" t="str">
        <f>+VLOOKUP($A372,[3]DISTRIBUCIÓN!$A$8:$G$540,5,FALSE)</f>
        <v>Emma Ticonipa</v>
      </c>
      <c r="D372" s="367" t="str">
        <f>+VLOOKUP(C372,[2]Hoja1!$A$3:$C$15,2,FALSE)</f>
        <v>2183333 - 1635</v>
      </c>
      <c r="E372" s="372" t="str">
        <f>+VLOOKUP(C372,[2]Hoja1!$A$3:$C$15,3,FALSE)</f>
        <v>emma.ticonipa@economiayfinanzas.gob.bo</v>
      </c>
    </row>
    <row r="373" spans="1:5">
      <c r="A373" s="278">
        <v>1411</v>
      </c>
      <c r="B373" s="279" t="s">
        <v>371</v>
      </c>
      <c r="C373" s="367" t="str">
        <f>+VLOOKUP($A373,[3]DISTRIBUCIÓN!$A$8:$G$540,5,FALSE)</f>
        <v>Emma Ticonipa</v>
      </c>
      <c r="D373" s="367" t="str">
        <f>+VLOOKUP(C373,[2]Hoja1!$A$3:$C$15,2,FALSE)</f>
        <v>2183333 - 1635</v>
      </c>
      <c r="E373" s="372" t="str">
        <f>+VLOOKUP(C373,[2]Hoja1!$A$3:$C$15,3,FALSE)</f>
        <v>emma.ticonipa@economiayfinanzas.gob.bo</v>
      </c>
    </row>
    <row r="374" spans="1:5">
      <c r="A374" s="278">
        <v>1412</v>
      </c>
      <c r="B374" s="279" t="s">
        <v>372</v>
      </c>
      <c r="C374" s="367" t="str">
        <f>+VLOOKUP($A374,[3]DISTRIBUCIÓN!$A$8:$G$540,5,FALSE)</f>
        <v>Emma Ticonipa</v>
      </c>
      <c r="D374" s="367" t="str">
        <f>+VLOOKUP(C374,[2]Hoja1!$A$3:$C$15,2,FALSE)</f>
        <v>2183333 - 1635</v>
      </c>
      <c r="E374" s="372" t="str">
        <f>+VLOOKUP(C374,[2]Hoja1!$A$3:$C$15,3,FALSE)</f>
        <v>emma.ticonipa@economiayfinanzas.gob.bo</v>
      </c>
    </row>
    <row r="375" spans="1:5">
      <c r="A375" s="278">
        <v>1413</v>
      </c>
      <c r="B375" s="279" t="s">
        <v>345</v>
      </c>
      <c r="C375" s="367" t="str">
        <f>+VLOOKUP($A375,[3]DISTRIBUCIÓN!$A$8:$G$540,5,FALSE)</f>
        <v>Emma Ticonipa</v>
      </c>
      <c r="D375" s="367" t="str">
        <f>+VLOOKUP(C375,[2]Hoja1!$A$3:$C$15,2,FALSE)</f>
        <v>2183333 - 1635</v>
      </c>
      <c r="E375" s="372" t="str">
        <f>+VLOOKUP(C375,[2]Hoja1!$A$3:$C$15,3,FALSE)</f>
        <v>emma.ticonipa@economiayfinanzas.gob.bo</v>
      </c>
    </row>
    <row r="376" spans="1:5">
      <c r="A376" s="278">
        <v>1414</v>
      </c>
      <c r="B376" s="279" t="s">
        <v>373</v>
      </c>
      <c r="C376" s="367" t="str">
        <f>+VLOOKUP($A376,[3]DISTRIBUCIÓN!$A$8:$G$540,5,FALSE)</f>
        <v>Emma Ticonipa</v>
      </c>
      <c r="D376" s="367" t="str">
        <f>+VLOOKUP(C376,[2]Hoja1!$A$3:$C$15,2,FALSE)</f>
        <v>2183333 - 1635</v>
      </c>
      <c r="E376" s="372" t="str">
        <f>+VLOOKUP(C376,[2]Hoja1!$A$3:$C$15,3,FALSE)</f>
        <v>emma.ticonipa@economiayfinanzas.gob.bo</v>
      </c>
    </row>
    <row r="377" spans="1:5">
      <c r="A377" s="278">
        <v>1415</v>
      </c>
      <c r="B377" s="279" t="s">
        <v>374</v>
      </c>
      <c r="C377" s="367" t="str">
        <f>+VLOOKUP($A377,[3]DISTRIBUCIÓN!$A$8:$G$540,5,FALSE)</f>
        <v>Emma Ticonipa</v>
      </c>
      <c r="D377" s="367" t="str">
        <f>+VLOOKUP(C377,[2]Hoja1!$A$3:$C$15,2,FALSE)</f>
        <v>2183333 - 1635</v>
      </c>
      <c r="E377" s="372" t="str">
        <f>+VLOOKUP(C377,[2]Hoja1!$A$3:$C$15,3,FALSE)</f>
        <v>emma.ticonipa@economiayfinanzas.gob.bo</v>
      </c>
    </row>
    <row r="378" spans="1:5">
      <c r="A378" s="278">
        <v>1416</v>
      </c>
      <c r="B378" s="279" t="s">
        <v>375</v>
      </c>
      <c r="C378" s="367" t="str">
        <f>+VLOOKUP($A378,[3]DISTRIBUCIÓN!$A$8:$G$540,5,FALSE)</f>
        <v>Emma Ticonipa</v>
      </c>
      <c r="D378" s="367" t="str">
        <f>+VLOOKUP(C378,[2]Hoja1!$A$3:$C$15,2,FALSE)</f>
        <v>2183333 - 1635</v>
      </c>
      <c r="E378" s="372" t="str">
        <f>+VLOOKUP(C378,[2]Hoja1!$A$3:$C$15,3,FALSE)</f>
        <v>emma.ticonipa@economiayfinanzas.gob.bo</v>
      </c>
    </row>
    <row r="379" spans="1:5">
      <c r="A379" s="278">
        <v>1417</v>
      </c>
      <c r="B379" s="279" t="s">
        <v>376</v>
      </c>
      <c r="C379" s="367" t="str">
        <f>+VLOOKUP($A379,[3]DISTRIBUCIÓN!$A$8:$G$540,5,FALSE)</f>
        <v>Emma Ticonipa</v>
      </c>
      <c r="D379" s="367" t="str">
        <f>+VLOOKUP(C379,[2]Hoja1!$A$3:$C$15,2,FALSE)</f>
        <v>2183333 - 1635</v>
      </c>
      <c r="E379" s="372" t="str">
        <f>+VLOOKUP(C379,[2]Hoja1!$A$3:$C$15,3,FALSE)</f>
        <v>emma.ticonipa@economiayfinanzas.gob.bo</v>
      </c>
    </row>
    <row r="380" spans="1:5">
      <c r="A380" s="278">
        <v>1418</v>
      </c>
      <c r="B380" s="279" t="s">
        <v>377</v>
      </c>
      <c r="C380" s="367" t="str">
        <f>+VLOOKUP($A380,[3]DISTRIBUCIÓN!$A$8:$G$540,5,FALSE)</f>
        <v>Emma Ticonipa</v>
      </c>
      <c r="D380" s="367" t="str">
        <f>+VLOOKUP(C380,[2]Hoja1!$A$3:$C$15,2,FALSE)</f>
        <v>2183333 - 1635</v>
      </c>
      <c r="E380" s="372" t="str">
        <f>+VLOOKUP(C380,[2]Hoja1!$A$3:$C$15,3,FALSE)</f>
        <v>emma.ticonipa@economiayfinanzas.gob.bo</v>
      </c>
    </row>
    <row r="381" spans="1:5">
      <c r="A381" s="278">
        <v>1419</v>
      </c>
      <c r="B381" s="279" t="s">
        <v>378</v>
      </c>
      <c r="C381" s="367" t="str">
        <f>+VLOOKUP($A381,[3]DISTRIBUCIÓN!$A$8:$G$540,5,FALSE)</f>
        <v>Emma Ticonipa</v>
      </c>
      <c r="D381" s="367" t="str">
        <f>+VLOOKUP(C381,[2]Hoja1!$A$3:$C$15,2,FALSE)</f>
        <v>2183333 - 1635</v>
      </c>
      <c r="E381" s="372" t="str">
        <f>+VLOOKUP(C381,[2]Hoja1!$A$3:$C$15,3,FALSE)</f>
        <v>emma.ticonipa@economiayfinanzas.gob.bo</v>
      </c>
    </row>
    <row r="382" spans="1:5">
      <c r="A382" s="278">
        <v>1420</v>
      </c>
      <c r="B382" s="279" t="s">
        <v>379</v>
      </c>
      <c r="C382" s="367" t="str">
        <f>+VLOOKUP($A382,[3]DISTRIBUCIÓN!$A$8:$G$540,5,FALSE)</f>
        <v>Emma Ticonipa</v>
      </c>
      <c r="D382" s="367" t="str">
        <f>+VLOOKUP(C382,[2]Hoja1!$A$3:$C$15,2,FALSE)</f>
        <v>2183333 - 1635</v>
      </c>
      <c r="E382" s="372" t="str">
        <f>+VLOOKUP(C382,[2]Hoja1!$A$3:$C$15,3,FALSE)</f>
        <v>emma.ticonipa@economiayfinanzas.gob.bo</v>
      </c>
    </row>
    <row r="383" spans="1:5">
      <c r="A383" s="278">
        <v>1421</v>
      </c>
      <c r="B383" s="279" t="s">
        <v>380</v>
      </c>
      <c r="C383" s="367" t="str">
        <f>+VLOOKUP($A383,[3]DISTRIBUCIÓN!$A$8:$G$540,5,FALSE)</f>
        <v>Emma Ticonipa</v>
      </c>
      <c r="D383" s="367" t="str">
        <f>+VLOOKUP(C383,[2]Hoja1!$A$3:$C$15,2,FALSE)</f>
        <v>2183333 - 1635</v>
      </c>
      <c r="E383" s="372" t="str">
        <f>+VLOOKUP(C383,[2]Hoja1!$A$3:$C$15,3,FALSE)</f>
        <v>emma.ticonipa@economiayfinanzas.gob.bo</v>
      </c>
    </row>
    <row r="384" spans="1:5">
      <c r="A384" s="278">
        <v>1422</v>
      </c>
      <c r="B384" s="279" t="s">
        <v>381</v>
      </c>
      <c r="C384" s="367" t="str">
        <f>+VLOOKUP($A384,[3]DISTRIBUCIÓN!$A$8:$G$540,5,FALSE)</f>
        <v>Emma Ticonipa</v>
      </c>
      <c r="D384" s="367" t="str">
        <f>+VLOOKUP(C384,[2]Hoja1!$A$3:$C$15,2,FALSE)</f>
        <v>2183333 - 1635</v>
      </c>
      <c r="E384" s="372" t="str">
        <f>+VLOOKUP(C384,[2]Hoja1!$A$3:$C$15,3,FALSE)</f>
        <v>emma.ticonipa@economiayfinanzas.gob.bo</v>
      </c>
    </row>
    <row r="385" spans="1:5">
      <c r="A385" s="278">
        <v>1423</v>
      </c>
      <c r="B385" s="279" t="s">
        <v>382</v>
      </c>
      <c r="C385" s="367" t="str">
        <f>+VLOOKUP($A385,[3]DISTRIBUCIÓN!$A$8:$G$540,5,FALSE)</f>
        <v>Emma Ticonipa</v>
      </c>
      <c r="D385" s="367" t="str">
        <f>+VLOOKUP(C385,[2]Hoja1!$A$3:$C$15,2,FALSE)</f>
        <v>2183333 - 1635</v>
      </c>
      <c r="E385" s="372" t="str">
        <f>+VLOOKUP(C385,[2]Hoja1!$A$3:$C$15,3,FALSE)</f>
        <v>emma.ticonipa@economiayfinanzas.gob.bo</v>
      </c>
    </row>
    <row r="386" spans="1:5">
      <c r="A386" s="278">
        <v>1424</v>
      </c>
      <c r="B386" s="279" t="s">
        <v>383</v>
      </c>
      <c r="C386" s="367" t="str">
        <f>+VLOOKUP($A386,[3]DISTRIBUCIÓN!$A$8:$G$540,5,FALSE)</f>
        <v>Emma Ticonipa</v>
      </c>
      <c r="D386" s="367" t="str">
        <f>+VLOOKUP(C386,[2]Hoja1!$A$3:$C$15,2,FALSE)</f>
        <v>2183333 - 1635</v>
      </c>
      <c r="E386" s="372" t="str">
        <f>+VLOOKUP(C386,[2]Hoja1!$A$3:$C$15,3,FALSE)</f>
        <v>emma.ticonipa@economiayfinanzas.gob.bo</v>
      </c>
    </row>
    <row r="387" spans="1:5">
      <c r="A387" s="278">
        <v>1425</v>
      </c>
      <c r="B387" s="279" t="s">
        <v>384</v>
      </c>
      <c r="C387" s="367" t="str">
        <f>+VLOOKUP($A387,[3]DISTRIBUCIÓN!$A$8:$G$540,5,FALSE)</f>
        <v>Emma Ticonipa</v>
      </c>
      <c r="D387" s="367" t="str">
        <f>+VLOOKUP(C387,[2]Hoja1!$A$3:$C$15,2,FALSE)</f>
        <v>2183333 - 1635</v>
      </c>
      <c r="E387" s="372" t="str">
        <f>+VLOOKUP(C387,[2]Hoja1!$A$3:$C$15,3,FALSE)</f>
        <v>emma.ticonipa@economiayfinanzas.gob.bo</v>
      </c>
    </row>
    <row r="388" spans="1:5">
      <c r="A388" s="278">
        <v>1426</v>
      </c>
      <c r="B388" s="279" t="s">
        <v>385</v>
      </c>
      <c r="C388" s="367" t="str">
        <f>+VLOOKUP($A388,[3]DISTRIBUCIÓN!$A$8:$G$540,5,FALSE)</f>
        <v>Emma Ticonipa</v>
      </c>
      <c r="D388" s="367" t="str">
        <f>+VLOOKUP(C388,[2]Hoja1!$A$3:$C$15,2,FALSE)</f>
        <v>2183333 - 1635</v>
      </c>
      <c r="E388" s="372" t="str">
        <f>+VLOOKUP(C388,[2]Hoja1!$A$3:$C$15,3,FALSE)</f>
        <v>emma.ticonipa@economiayfinanzas.gob.bo</v>
      </c>
    </row>
    <row r="389" spans="1:5">
      <c r="A389" s="278">
        <v>1427</v>
      </c>
      <c r="B389" s="279" t="s">
        <v>386</v>
      </c>
      <c r="C389" s="367" t="str">
        <f>+VLOOKUP($A389,[3]DISTRIBUCIÓN!$A$8:$G$540,5,FALSE)</f>
        <v>Emma Ticonipa</v>
      </c>
      <c r="D389" s="367" t="str">
        <f>+VLOOKUP(C389,[2]Hoja1!$A$3:$C$15,2,FALSE)</f>
        <v>2183333 - 1635</v>
      </c>
      <c r="E389" s="372" t="str">
        <f>+VLOOKUP(C389,[2]Hoja1!$A$3:$C$15,3,FALSE)</f>
        <v>emma.ticonipa@economiayfinanzas.gob.bo</v>
      </c>
    </row>
    <row r="390" spans="1:5">
      <c r="A390" s="278">
        <v>1428</v>
      </c>
      <c r="B390" s="279" t="s">
        <v>1375</v>
      </c>
      <c r="C390" s="367" t="str">
        <f>+VLOOKUP($A390,[3]DISTRIBUCIÓN!$A$8:$G$540,5,FALSE)</f>
        <v>Emma Ticonipa</v>
      </c>
      <c r="D390" s="367" t="str">
        <f>+VLOOKUP(C390,[2]Hoja1!$A$3:$C$15,2,FALSE)</f>
        <v>2183333 - 1635</v>
      </c>
      <c r="E390" s="372" t="str">
        <f>+VLOOKUP(C390,[2]Hoja1!$A$3:$C$15,3,FALSE)</f>
        <v>emma.ticonipa@economiayfinanzas.gob.bo</v>
      </c>
    </row>
    <row r="391" spans="1:5">
      <c r="A391" s="278">
        <v>1429</v>
      </c>
      <c r="B391" s="279" t="s">
        <v>387</v>
      </c>
      <c r="C391" s="367" t="str">
        <f>+VLOOKUP($A391,[3]DISTRIBUCIÓN!$A$8:$G$540,5,FALSE)</f>
        <v>Emma Ticonipa</v>
      </c>
      <c r="D391" s="367" t="str">
        <f>+VLOOKUP(C391,[2]Hoja1!$A$3:$C$15,2,FALSE)</f>
        <v>2183333 - 1635</v>
      </c>
      <c r="E391" s="372" t="str">
        <f>+VLOOKUP(C391,[2]Hoja1!$A$3:$C$15,3,FALSE)</f>
        <v>emma.ticonipa@economiayfinanzas.gob.bo</v>
      </c>
    </row>
    <row r="392" spans="1:5">
      <c r="A392" s="278">
        <v>1430</v>
      </c>
      <c r="B392" s="279" t="s">
        <v>388</v>
      </c>
      <c r="C392" s="367" t="str">
        <f>+VLOOKUP($A392,[3]DISTRIBUCIÓN!$A$8:$G$540,5,FALSE)</f>
        <v>Emma Ticonipa</v>
      </c>
      <c r="D392" s="367" t="str">
        <f>+VLOOKUP(C392,[2]Hoja1!$A$3:$C$15,2,FALSE)</f>
        <v>2183333 - 1635</v>
      </c>
      <c r="E392" s="372" t="str">
        <f>+VLOOKUP(C392,[2]Hoja1!$A$3:$C$15,3,FALSE)</f>
        <v>emma.ticonipa@economiayfinanzas.gob.bo</v>
      </c>
    </row>
    <row r="393" spans="1:5">
      <c r="A393" s="278">
        <v>1431</v>
      </c>
      <c r="B393" s="279" t="s">
        <v>389</v>
      </c>
      <c r="C393" s="367" t="str">
        <f>+VLOOKUP($A393,[3]DISTRIBUCIÓN!$A$8:$G$540,5,FALSE)</f>
        <v>Emma Ticonipa</v>
      </c>
      <c r="D393" s="367" t="str">
        <f>+VLOOKUP(C393,[2]Hoja1!$A$3:$C$15,2,FALSE)</f>
        <v>2183333 - 1635</v>
      </c>
      <c r="E393" s="372" t="str">
        <f>+VLOOKUP(C393,[2]Hoja1!$A$3:$C$15,3,FALSE)</f>
        <v>emma.ticonipa@economiayfinanzas.gob.bo</v>
      </c>
    </row>
    <row r="394" spans="1:5">
      <c r="A394" s="278">
        <v>1432</v>
      </c>
      <c r="B394" s="279" t="s">
        <v>390</v>
      </c>
      <c r="C394" s="367" t="str">
        <f>+VLOOKUP($A394,[3]DISTRIBUCIÓN!$A$8:$G$540,5,FALSE)</f>
        <v>Emma Ticonipa</v>
      </c>
      <c r="D394" s="367" t="str">
        <f>+VLOOKUP(C394,[2]Hoja1!$A$3:$C$15,2,FALSE)</f>
        <v>2183333 - 1635</v>
      </c>
      <c r="E394" s="372" t="str">
        <f>+VLOOKUP(C394,[2]Hoja1!$A$3:$C$15,3,FALSE)</f>
        <v>emma.ticonipa@economiayfinanzas.gob.bo</v>
      </c>
    </row>
    <row r="395" spans="1:5">
      <c r="A395" s="278">
        <v>1434</v>
      </c>
      <c r="B395" s="279" t="s">
        <v>391</v>
      </c>
      <c r="C395" s="367" t="str">
        <f>+VLOOKUP($A395,[3]DISTRIBUCIÓN!$A$8:$G$540,5,FALSE)</f>
        <v>Emma Ticonipa</v>
      </c>
      <c r="D395" s="367" t="str">
        <f>+VLOOKUP(C395,[2]Hoja1!$A$3:$C$15,2,FALSE)</f>
        <v>2183333 - 1635</v>
      </c>
      <c r="E395" s="372" t="str">
        <f>+VLOOKUP(C395,[2]Hoja1!$A$3:$C$15,3,FALSE)</f>
        <v>emma.ticonipa@economiayfinanzas.gob.bo</v>
      </c>
    </row>
    <row r="396" spans="1:5">
      <c r="A396" s="278">
        <v>1435</v>
      </c>
      <c r="B396" s="279" t="s">
        <v>392</v>
      </c>
      <c r="C396" s="367" t="str">
        <f>+VLOOKUP($A396,[3]DISTRIBUCIÓN!$A$8:$G$540,5,FALSE)</f>
        <v>Emma Ticonipa</v>
      </c>
      <c r="D396" s="367" t="str">
        <f>+VLOOKUP(C396,[2]Hoja1!$A$3:$C$15,2,FALSE)</f>
        <v>2183333 - 1635</v>
      </c>
      <c r="E396" s="372" t="str">
        <f>+VLOOKUP(C396,[2]Hoja1!$A$3:$C$15,3,FALSE)</f>
        <v>emma.ticonipa@economiayfinanzas.gob.bo</v>
      </c>
    </row>
    <row r="397" spans="1:5">
      <c r="A397" s="278">
        <v>1501</v>
      </c>
      <c r="B397" s="279" t="s">
        <v>393</v>
      </c>
      <c r="C397" s="367" t="str">
        <f>+VLOOKUP($A397,[3]DISTRIBUCIÓN!$A$8:$G$540,5,FALSE)</f>
        <v>Emma Ticonipa</v>
      </c>
      <c r="D397" s="367" t="str">
        <f>+VLOOKUP(C397,[2]Hoja1!$A$3:$C$15,2,FALSE)</f>
        <v>2183333 - 1635</v>
      </c>
      <c r="E397" s="372" t="str">
        <f>+VLOOKUP(C397,[2]Hoja1!$A$3:$C$15,3,FALSE)</f>
        <v>emma.ticonipa@economiayfinanzas.gob.bo</v>
      </c>
    </row>
    <row r="398" spans="1:5">
      <c r="A398" s="278">
        <v>1502</v>
      </c>
      <c r="B398" s="279" t="s">
        <v>394</v>
      </c>
      <c r="C398" s="367" t="str">
        <f>+VLOOKUP($A398,[3]DISTRIBUCIÓN!$A$8:$G$540,5,FALSE)</f>
        <v>Emma Ticonipa</v>
      </c>
      <c r="D398" s="367" t="str">
        <f>+VLOOKUP(C398,[2]Hoja1!$A$3:$C$15,2,FALSE)</f>
        <v>2183333 - 1635</v>
      </c>
      <c r="E398" s="372" t="str">
        <f>+VLOOKUP(C398,[2]Hoja1!$A$3:$C$15,3,FALSE)</f>
        <v>emma.ticonipa@economiayfinanzas.gob.bo</v>
      </c>
    </row>
    <row r="399" spans="1:5">
      <c r="A399" s="278">
        <v>1503</v>
      </c>
      <c r="B399" s="279" t="s">
        <v>395</v>
      </c>
      <c r="C399" s="367" t="str">
        <f>+VLOOKUP($A399,[3]DISTRIBUCIÓN!$A$8:$G$540,5,FALSE)</f>
        <v>Emma Ticonipa</v>
      </c>
      <c r="D399" s="367" t="str">
        <f>+VLOOKUP(C399,[2]Hoja1!$A$3:$C$15,2,FALSE)</f>
        <v>2183333 - 1635</v>
      </c>
      <c r="E399" s="372" t="str">
        <f>+VLOOKUP(C399,[2]Hoja1!$A$3:$C$15,3,FALSE)</f>
        <v>emma.ticonipa@economiayfinanzas.gob.bo</v>
      </c>
    </row>
    <row r="400" spans="1:5">
      <c r="A400" s="278">
        <v>1504</v>
      </c>
      <c r="B400" s="279" t="s">
        <v>396</v>
      </c>
      <c r="C400" s="367" t="str">
        <f>+VLOOKUP($A400,[3]DISTRIBUCIÓN!$A$8:$G$540,5,FALSE)</f>
        <v>Emma Ticonipa</v>
      </c>
      <c r="D400" s="367" t="str">
        <f>+VLOOKUP(C400,[2]Hoja1!$A$3:$C$15,2,FALSE)</f>
        <v>2183333 - 1635</v>
      </c>
      <c r="E400" s="372" t="str">
        <f>+VLOOKUP(C400,[2]Hoja1!$A$3:$C$15,3,FALSE)</f>
        <v>emma.ticonipa@economiayfinanzas.gob.bo</v>
      </c>
    </row>
    <row r="401" spans="1:5">
      <c r="A401" s="278">
        <v>1505</v>
      </c>
      <c r="B401" s="279" t="s">
        <v>397</v>
      </c>
      <c r="C401" s="367" t="str">
        <f>+VLOOKUP($A401,[3]DISTRIBUCIÓN!$A$8:$G$540,5,FALSE)</f>
        <v>Emma Ticonipa</v>
      </c>
      <c r="D401" s="367" t="str">
        <f>+VLOOKUP(C401,[2]Hoja1!$A$3:$C$15,2,FALSE)</f>
        <v>2183333 - 1635</v>
      </c>
      <c r="E401" s="372" t="str">
        <f>+VLOOKUP(C401,[2]Hoja1!$A$3:$C$15,3,FALSE)</f>
        <v>emma.ticonipa@economiayfinanzas.gob.bo</v>
      </c>
    </row>
    <row r="402" spans="1:5">
      <c r="A402" s="278">
        <v>1506</v>
      </c>
      <c r="B402" s="279" t="s">
        <v>398</v>
      </c>
      <c r="C402" s="367" t="str">
        <f>+VLOOKUP($A402,[3]DISTRIBUCIÓN!$A$8:$G$540,5,FALSE)</f>
        <v>Emma Ticonipa</v>
      </c>
      <c r="D402" s="367" t="str">
        <f>+VLOOKUP(C402,[2]Hoja1!$A$3:$C$15,2,FALSE)</f>
        <v>2183333 - 1635</v>
      </c>
      <c r="E402" s="372" t="str">
        <f>+VLOOKUP(C402,[2]Hoja1!$A$3:$C$15,3,FALSE)</f>
        <v>emma.ticonipa@economiayfinanzas.gob.bo</v>
      </c>
    </row>
    <row r="403" spans="1:5">
      <c r="A403" s="278">
        <v>1507</v>
      </c>
      <c r="B403" s="279" t="s">
        <v>399</v>
      </c>
      <c r="C403" s="367" t="str">
        <f>+VLOOKUP($A403,[3]DISTRIBUCIÓN!$A$8:$G$540,5,FALSE)</f>
        <v>Emma Ticonipa</v>
      </c>
      <c r="D403" s="367" t="str">
        <f>+VLOOKUP(C403,[2]Hoja1!$A$3:$C$15,2,FALSE)</f>
        <v>2183333 - 1635</v>
      </c>
      <c r="E403" s="372" t="str">
        <f>+VLOOKUP(C403,[2]Hoja1!$A$3:$C$15,3,FALSE)</f>
        <v>emma.ticonipa@economiayfinanzas.gob.bo</v>
      </c>
    </row>
    <row r="404" spans="1:5">
      <c r="A404" s="278">
        <v>1508</v>
      </c>
      <c r="B404" s="279" t="s">
        <v>400</v>
      </c>
      <c r="C404" s="367" t="str">
        <f>+VLOOKUP($A404,[3]DISTRIBUCIÓN!$A$8:$G$540,5,FALSE)</f>
        <v>Emma Ticonipa</v>
      </c>
      <c r="D404" s="367" t="str">
        <f>+VLOOKUP(C404,[2]Hoja1!$A$3:$C$15,2,FALSE)</f>
        <v>2183333 - 1635</v>
      </c>
      <c r="E404" s="372" t="str">
        <f>+VLOOKUP(C404,[2]Hoja1!$A$3:$C$15,3,FALSE)</f>
        <v>emma.ticonipa@economiayfinanzas.gob.bo</v>
      </c>
    </row>
    <row r="405" spans="1:5">
      <c r="A405" s="278">
        <v>1509</v>
      </c>
      <c r="B405" s="279" t="s">
        <v>401</v>
      </c>
      <c r="C405" s="367" t="str">
        <f>+VLOOKUP($A405,[3]DISTRIBUCIÓN!$A$8:$G$540,5,FALSE)</f>
        <v>Emma Ticonipa</v>
      </c>
      <c r="D405" s="367" t="str">
        <f>+VLOOKUP(C405,[2]Hoja1!$A$3:$C$15,2,FALSE)</f>
        <v>2183333 - 1635</v>
      </c>
      <c r="E405" s="372" t="str">
        <f>+VLOOKUP(C405,[2]Hoja1!$A$3:$C$15,3,FALSE)</f>
        <v>emma.ticonipa@economiayfinanzas.gob.bo</v>
      </c>
    </row>
    <row r="406" spans="1:5">
      <c r="A406" s="278">
        <v>1510</v>
      </c>
      <c r="B406" s="279" t="s">
        <v>402</v>
      </c>
      <c r="C406" s="367" t="str">
        <f>+VLOOKUP($A406,[3]DISTRIBUCIÓN!$A$8:$G$540,5,FALSE)</f>
        <v>Emma Ticonipa</v>
      </c>
      <c r="D406" s="367" t="str">
        <f>+VLOOKUP(C406,[2]Hoja1!$A$3:$C$15,2,FALSE)</f>
        <v>2183333 - 1635</v>
      </c>
      <c r="E406" s="372" t="str">
        <f>+VLOOKUP(C406,[2]Hoja1!$A$3:$C$15,3,FALSE)</f>
        <v>emma.ticonipa@economiayfinanzas.gob.bo</v>
      </c>
    </row>
    <row r="407" spans="1:5">
      <c r="A407" s="278">
        <v>1511</v>
      </c>
      <c r="B407" s="279" t="s">
        <v>403</v>
      </c>
      <c r="C407" s="367" t="str">
        <f>+VLOOKUP($A407,[3]DISTRIBUCIÓN!$A$8:$G$540,5,FALSE)</f>
        <v>Emma Ticonipa</v>
      </c>
      <c r="D407" s="367" t="str">
        <f>+VLOOKUP(C407,[2]Hoja1!$A$3:$C$15,2,FALSE)</f>
        <v>2183333 - 1635</v>
      </c>
      <c r="E407" s="372" t="str">
        <f>+VLOOKUP(C407,[2]Hoja1!$A$3:$C$15,3,FALSE)</f>
        <v>emma.ticonipa@economiayfinanzas.gob.bo</v>
      </c>
    </row>
    <row r="408" spans="1:5">
      <c r="A408" s="278">
        <v>1512</v>
      </c>
      <c r="B408" s="279" t="s">
        <v>404</v>
      </c>
      <c r="C408" s="367" t="str">
        <f>+VLOOKUP($A408,[3]DISTRIBUCIÓN!$A$8:$G$540,5,FALSE)</f>
        <v>Emma Ticonipa</v>
      </c>
      <c r="D408" s="367" t="str">
        <f>+VLOOKUP(C408,[2]Hoja1!$A$3:$C$15,2,FALSE)</f>
        <v>2183333 - 1635</v>
      </c>
      <c r="E408" s="372" t="str">
        <f>+VLOOKUP(C408,[2]Hoja1!$A$3:$C$15,3,FALSE)</f>
        <v>emma.ticonipa@economiayfinanzas.gob.bo</v>
      </c>
    </row>
    <row r="409" spans="1:5">
      <c r="A409" s="278">
        <v>1513</v>
      </c>
      <c r="B409" s="279" t="s">
        <v>405</v>
      </c>
      <c r="C409" s="367" t="str">
        <f>+VLOOKUP($A409,[3]DISTRIBUCIÓN!$A$8:$G$540,5,FALSE)</f>
        <v>Emma Ticonipa</v>
      </c>
      <c r="D409" s="367" t="str">
        <f>+VLOOKUP(C409,[2]Hoja1!$A$3:$C$15,2,FALSE)</f>
        <v>2183333 - 1635</v>
      </c>
      <c r="E409" s="372" t="str">
        <f>+VLOOKUP(C409,[2]Hoja1!$A$3:$C$15,3,FALSE)</f>
        <v>emma.ticonipa@economiayfinanzas.gob.bo</v>
      </c>
    </row>
    <row r="410" spans="1:5">
      <c r="A410" s="278">
        <v>1514</v>
      </c>
      <c r="B410" s="279" t="s">
        <v>406</v>
      </c>
      <c r="C410" s="367" t="str">
        <f>+VLOOKUP($A410,[3]DISTRIBUCIÓN!$A$8:$G$540,5,FALSE)</f>
        <v>Emma Ticonipa</v>
      </c>
      <c r="D410" s="367" t="str">
        <f>+VLOOKUP(C410,[2]Hoja1!$A$3:$C$15,2,FALSE)</f>
        <v>2183333 - 1635</v>
      </c>
      <c r="E410" s="372" t="str">
        <f>+VLOOKUP(C410,[2]Hoja1!$A$3:$C$15,3,FALSE)</f>
        <v>emma.ticonipa@economiayfinanzas.gob.bo</v>
      </c>
    </row>
    <row r="411" spans="1:5">
      <c r="A411" s="278">
        <v>1515</v>
      </c>
      <c r="B411" s="279" t="s">
        <v>407</v>
      </c>
      <c r="C411" s="367" t="str">
        <f>+VLOOKUP($A411,[3]DISTRIBUCIÓN!$A$8:$G$540,5,FALSE)</f>
        <v>Emma Ticonipa</v>
      </c>
      <c r="D411" s="367" t="str">
        <f>+VLOOKUP(C411,[2]Hoja1!$A$3:$C$15,2,FALSE)</f>
        <v>2183333 - 1635</v>
      </c>
      <c r="E411" s="372" t="str">
        <f>+VLOOKUP(C411,[2]Hoja1!$A$3:$C$15,3,FALSE)</f>
        <v>emma.ticonipa@economiayfinanzas.gob.bo</v>
      </c>
    </row>
    <row r="412" spans="1:5">
      <c r="A412" s="278">
        <v>1516</v>
      </c>
      <c r="B412" s="279" t="s">
        <v>408</v>
      </c>
      <c r="C412" s="367" t="str">
        <f>+VLOOKUP($A412,[3]DISTRIBUCIÓN!$A$8:$G$540,5,FALSE)</f>
        <v>Emma Ticonipa</v>
      </c>
      <c r="D412" s="367" t="str">
        <f>+VLOOKUP(C412,[2]Hoja1!$A$3:$C$15,2,FALSE)</f>
        <v>2183333 - 1635</v>
      </c>
      <c r="E412" s="372" t="str">
        <f>+VLOOKUP(C412,[2]Hoja1!$A$3:$C$15,3,FALSE)</f>
        <v>emma.ticonipa@economiayfinanzas.gob.bo</v>
      </c>
    </row>
    <row r="413" spans="1:5">
      <c r="A413" s="278">
        <v>1517</v>
      </c>
      <c r="B413" s="279" t="s">
        <v>409</v>
      </c>
      <c r="C413" s="367" t="str">
        <f>+VLOOKUP($A413,[3]DISTRIBUCIÓN!$A$8:$G$540,5,FALSE)</f>
        <v>Emma Ticonipa</v>
      </c>
      <c r="D413" s="367" t="str">
        <f>+VLOOKUP(C413,[2]Hoja1!$A$3:$C$15,2,FALSE)</f>
        <v>2183333 - 1635</v>
      </c>
      <c r="E413" s="372" t="str">
        <f>+VLOOKUP(C413,[2]Hoja1!$A$3:$C$15,3,FALSE)</f>
        <v>emma.ticonipa@economiayfinanzas.gob.bo</v>
      </c>
    </row>
    <row r="414" spans="1:5">
      <c r="A414" s="278">
        <v>1518</v>
      </c>
      <c r="B414" s="279" t="s">
        <v>410</v>
      </c>
      <c r="C414" s="367" t="str">
        <f>+VLOOKUP($A414,[3]DISTRIBUCIÓN!$A$8:$G$540,5,FALSE)</f>
        <v>Emma Ticonipa</v>
      </c>
      <c r="D414" s="367" t="str">
        <f>+VLOOKUP(C414,[2]Hoja1!$A$3:$C$15,2,FALSE)</f>
        <v>2183333 - 1635</v>
      </c>
      <c r="E414" s="372" t="str">
        <f>+VLOOKUP(C414,[2]Hoja1!$A$3:$C$15,3,FALSE)</f>
        <v>emma.ticonipa@economiayfinanzas.gob.bo</v>
      </c>
    </row>
    <row r="415" spans="1:5">
      <c r="A415" s="278">
        <v>1519</v>
      </c>
      <c r="B415" s="279" t="s">
        <v>411</v>
      </c>
      <c r="C415" s="367" t="str">
        <f>+VLOOKUP($A415,[3]DISTRIBUCIÓN!$A$8:$G$540,5,FALSE)</f>
        <v>Emma Ticonipa</v>
      </c>
      <c r="D415" s="367" t="str">
        <f>+VLOOKUP(C415,[2]Hoja1!$A$3:$C$15,2,FALSE)</f>
        <v>2183333 - 1635</v>
      </c>
      <c r="E415" s="372" t="str">
        <f>+VLOOKUP(C415,[2]Hoja1!$A$3:$C$15,3,FALSE)</f>
        <v>emma.ticonipa@economiayfinanzas.gob.bo</v>
      </c>
    </row>
    <row r="416" spans="1:5">
      <c r="A416" s="278">
        <v>1520</v>
      </c>
      <c r="B416" s="279" t="s">
        <v>412</v>
      </c>
      <c r="C416" s="367" t="str">
        <f>+VLOOKUP($A416,[3]DISTRIBUCIÓN!$A$8:$G$540,5,FALSE)</f>
        <v>Emma Ticonipa</v>
      </c>
      <c r="D416" s="367" t="str">
        <f>+VLOOKUP(C416,[2]Hoja1!$A$3:$C$15,2,FALSE)</f>
        <v>2183333 - 1635</v>
      </c>
      <c r="E416" s="372" t="str">
        <f>+VLOOKUP(C416,[2]Hoja1!$A$3:$C$15,3,FALSE)</f>
        <v>emma.ticonipa@economiayfinanzas.gob.bo</v>
      </c>
    </row>
    <row r="417" spans="1:5">
      <c r="A417" s="278">
        <v>1521</v>
      </c>
      <c r="B417" s="279" t="s">
        <v>413</v>
      </c>
      <c r="C417" s="367" t="str">
        <f>+VLOOKUP($A417,[3]DISTRIBUCIÓN!$A$8:$G$540,5,FALSE)</f>
        <v>Emma Ticonipa</v>
      </c>
      <c r="D417" s="367" t="str">
        <f>+VLOOKUP(C417,[2]Hoja1!$A$3:$C$15,2,FALSE)</f>
        <v>2183333 - 1635</v>
      </c>
      <c r="E417" s="372" t="str">
        <f>+VLOOKUP(C417,[2]Hoja1!$A$3:$C$15,3,FALSE)</f>
        <v>emma.ticonipa@economiayfinanzas.gob.bo</v>
      </c>
    </row>
    <row r="418" spans="1:5">
      <c r="A418" s="278">
        <v>1522</v>
      </c>
      <c r="B418" s="279" t="s">
        <v>414</v>
      </c>
      <c r="C418" s="367" t="str">
        <f>+VLOOKUP($A418,[3]DISTRIBUCIÓN!$A$8:$G$540,5,FALSE)</f>
        <v>Emma Ticonipa</v>
      </c>
      <c r="D418" s="367" t="str">
        <f>+VLOOKUP(C418,[2]Hoja1!$A$3:$C$15,2,FALSE)</f>
        <v>2183333 - 1635</v>
      </c>
      <c r="E418" s="372" t="str">
        <f>+VLOOKUP(C418,[2]Hoja1!$A$3:$C$15,3,FALSE)</f>
        <v>emma.ticonipa@economiayfinanzas.gob.bo</v>
      </c>
    </row>
    <row r="419" spans="1:5">
      <c r="A419" s="278">
        <v>1523</v>
      </c>
      <c r="B419" s="279" t="s">
        <v>415</v>
      </c>
      <c r="C419" s="367" t="str">
        <f>+VLOOKUP($A419,[3]DISTRIBUCIÓN!$A$8:$G$540,5,FALSE)</f>
        <v>Emma Ticonipa</v>
      </c>
      <c r="D419" s="367" t="str">
        <f>+VLOOKUP(C419,[2]Hoja1!$A$3:$C$15,2,FALSE)</f>
        <v>2183333 - 1635</v>
      </c>
      <c r="E419" s="372" t="str">
        <f>+VLOOKUP(C419,[2]Hoja1!$A$3:$C$15,3,FALSE)</f>
        <v>emma.ticonipa@economiayfinanzas.gob.bo</v>
      </c>
    </row>
    <row r="420" spans="1:5">
      <c r="A420" s="278">
        <v>1524</v>
      </c>
      <c r="B420" s="279" t="s">
        <v>416</v>
      </c>
      <c r="C420" s="367" t="str">
        <f>+VLOOKUP($A420,[3]DISTRIBUCIÓN!$A$8:$G$540,5,FALSE)</f>
        <v>Emma Ticonipa</v>
      </c>
      <c r="D420" s="367" t="str">
        <f>+VLOOKUP(C420,[2]Hoja1!$A$3:$C$15,2,FALSE)</f>
        <v>2183333 - 1635</v>
      </c>
      <c r="E420" s="372" t="str">
        <f>+VLOOKUP(C420,[2]Hoja1!$A$3:$C$15,3,FALSE)</f>
        <v>emma.ticonipa@economiayfinanzas.gob.bo</v>
      </c>
    </row>
    <row r="421" spans="1:5">
      <c r="A421" s="278">
        <v>1525</v>
      </c>
      <c r="B421" s="279" t="s">
        <v>417</v>
      </c>
      <c r="C421" s="367" t="str">
        <f>+VLOOKUP($A421,[3]DISTRIBUCIÓN!$A$8:$G$540,5,FALSE)</f>
        <v>Emma Ticonipa</v>
      </c>
      <c r="D421" s="367" t="str">
        <f>+VLOOKUP(C421,[2]Hoja1!$A$3:$C$15,2,FALSE)</f>
        <v>2183333 - 1635</v>
      </c>
      <c r="E421" s="372" t="str">
        <f>+VLOOKUP(C421,[2]Hoja1!$A$3:$C$15,3,FALSE)</f>
        <v>emma.ticonipa@economiayfinanzas.gob.bo</v>
      </c>
    </row>
    <row r="422" spans="1:5">
      <c r="A422" s="278">
        <v>1526</v>
      </c>
      <c r="B422" s="279" t="s">
        <v>418</v>
      </c>
      <c r="C422" s="367" t="str">
        <f>+VLOOKUP($A422,[3]DISTRIBUCIÓN!$A$8:$G$540,5,FALSE)</f>
        <v>Emma Ticonipa</v>
      </c>
      <c r="D422" s="367" t="str">
        <f>+VLOOKUP(C422,[2]Hoja1!$A$3:$C$15,2,FALSE)</f>
        <v>2183333 - 1635</v>
      </c>
      <c r="E422" s="372" t="str">
        <f>+VLOOKUP(C422,[2]Hoja1!$A$3:$C$15,3,FALSE)</f>
        <v>emma.ticonipa@economiayfinanzas.gob.bo</v>
      </c>
    </row>
    <row r="423" spans="1:5">
      <c r="A423" s="278">
        <v>1527</v>
      </c>
      <c r="B423" s="279" t="s">
        <v>419</v>
      </c>
      <c r="C423" s="367" t="str">
        <f>+VLOOKUP($A423,[3]DISTRIBUCIÓN!$A$8:$G$540,5,FALSE)</f>
        <v>Emma Ticonipa</v>
      </c>
      <c r="D423" s="367" t="str">
        <f>+VLOOKUP(C423,[2]Hoja1!$A$3:$C$15,2,FALSE)</f>
        <v>2183333 - 1635</v>
      </c>
      <c r="E423" s="372" t="str">
        <f>+VLOOKUP(C423,[2]Hoja1!$A$3:$C$15,3,FALSE)</f>
        <v>emma.ticonipa@economiayfinanzas.gob.bo</v>
      </c>
    </row>
    <row r="424" spans="1:5">
      <c r="A424" s="278">
        <v>1528</v>
      </c>
      <c r="B424" s="279" t="s">
        <v>420</v>
      </c>
      <c r="C424" s="367" t="str">
        <f>+VLOOKUP($A424,[3]DISTRIBUCIÓN!$A$8:$G$540,5,FALSE)</f>
        <v>Emma Ticonipa</v>
      </c>
      <c r="D424" s="367" t="str">
        <f>+VLOOKUP(C424,[2]Hoja1!$A$3:$C$15,2,FALSE)</f>
        <v>2183333 - 1635</v>
      </c>
      <c r="E424" s="372" t="str">
        <f>+VLOOKUP(C424,[2]Hoja1!$A$3:$C$15,3,FALSE)</f>
        <v>emma.ticonipa@economiayfinanzas.gob.bo</v>
      </c>
    </row>
    <row r="425" spans="1:5">
      <c r="A425" s="278">
        <v>1529</v>
      </c>
      <c r="B425" s="279" t="s">
        <v>421</v>
      </c>
      <c r="C425" s="367" t="str">
        <f>+VLOOKUP($A425,[3]DISTRIBUCIÓN!$A$8:$G$540,5,FALSE)</f>
        <v>Emma Ticonipa</v>
      </c>
      <c r="D425" s="367" t="str">
        <f>+VLOOKUP(C425,[2]Hoja1!$A$3:$C$15,2,FALSE)</f>
        <v>2183333 - 1635</v>
      </c>
      <c r="E425" s="372" t="str">
        <f>+VLOOKUP(C425,[2]Hoja1!$A$3:$C$15,3,FALSE)</f>
        <v>emma.ticonipa@economiayfinanzas.gob.bo</v>
      </c>
    </row>
    <row r="426" spans="1:5">
      <c r="A426" s="278">
        <v>1530</v>
      </c>
      <c r="B426" s="279" t="s">
        <v>422</v>
      </c>
      <c r="C426" s="367" t="str">
        <f>+VLOOKUP($A426,[3]DISTRIBUCIÓN!$A$8:$G$540,5,FALSE)</f>
        <v>Emma Ticonipa</v>
      </c>
      <c r="D426" s="367" t="str">
        <f>+VLOOKUP(C426,[2]Hoja1!$A$3:$C$15,2,FALSE)</f>
        <v>2183333 - 1635</v>
      </c>
      <c r="E426" s="372" t="str">
        <f>+VLOOKUP(C426,[2]Hoja1!$A$3:$C$15,3,FALSE)</f>
        <v>emma.ticonipa@economiayfinanzas.gob.bo</v>
      </c>
    </row>
    <row r="427" spans="1:5">
      <c r="A427" s="278">
        <v>1531</v>
      </c>
      <c r="B427" s="279" t="s">
        <v>423</v>
      </c>
      <c r="C427" s="367" t="str">
        <f>+VLOOKUP($A427,[3]DISTRIBUCIÓN!$A$8:$G$540,5,FALSE)</f>
        <v>Emma Ticonipa</v>
      </c>
      <c r="D427" s="367" t="str">
        <f>+VLOOKUP(C427,[2]Hoja1!$A$3:$C$15,2,FALSE)</f>
        <v>2183333 - 1635</v>
      </c>
      <c r="E427" s="372" t="str">
        <f>+VLOOKUP(C427,[2]Hoja1!$A$3:$C$15,3,FALSE)</f>
        <v>emma.ticonipa@economiayfinanzas.gob.bo</v>
      </c>
    </row>
    <row r="428" spans="1:5">
      <c r="A428" s="278">
        <v>1532</v>
      </c>
      <c r="B428" s="279" t="s">
        <v>424</v>
      </c>
      <c r="C428" s="367" t="str">
        <f>+VLOOKUP($A428,[3]DISTRIBUCIÓN!$A$8:$G$540,5,FALSE)</f>
        <v>Emma Ticonipa</v>
      </c>
      <c r="D428" s="367" t="str">
        <f>+VLOOKUP(C428,[2]Hoja1!$A$3:$C$15,2,FALSE)</f>
        <v>2183333 - 1635</v>
      </c>
      <c r="E428" s="372" t="str">
        <f>+VLOOKUP(C428,[2]Hoja1!$A$3:$C$15,3,FALSE)</f>
        <v>emma.ticonipa@economiayfinanzas.gob.bo</v>
      </c>
    </row>
    <row r="429" spans="1:5">
      <c r="A429" s="278">
        <v>1533</v>
      </c>
      <c r="B429" s="279" t="s">
        <v>425</v>
      </c>
      <c r="C429" s="367" t="str">
        <f>+VLOOKUP($A429,[3]DISTRIBUCIÓN!$A$8:$G$540,5,FALSE)</f>
        <v>Emma Ticonipa</v>
      </c>
      <c r="D429" s="367" t="str">
        <f>+VLOOKUP(C429,[2]Hoja1!$A$3:$C$15,2,FALSE)</f>
        <v>2183333 - 1635</v>
      </c>
      <c r="E429" s="372" t="str">
        <f>+VLOOKUP(C429,[2]Hoja1!$A$3:$C$15,3,FALSE)</f>
        <v>emma.ticonipa@economiayfinanzas.gob.bo</v>
      </c>
    </row>
    <row r="430" spans="1:5">
      <c r="A430" s="278">
        <v>1534</v>
      </c>
      <c r="B430" s="279" t="s">
        <v>426</v>
      </c>
      <c r="C430" s="367" t="str">
        <f>+VLOOKUP($A430,[3]DISTRIBUCIÓN!$A$8:$G$540,5,FALSE)</f>
        <v>Emma Ticonipa</v>
      </c>
      <c r="D430" s="367" t="str">
        <f>+VLOOKUP(C430,[2]Hoja1!$A$3:$C$15,2,FALSE)</f>
        <v>2183333 - 1635</v>
      </c>
      <c r="E430" s="372" t="str">
        <f>+VLOOKUP(C430,[2]Hoja1!$A$3:$C$15,3,FALSE)</f>
        <v>emma.ticonipa@economiayfinanzas.gob.bo</v>
      </c>
    </row>
    <row r="431" spans="1:5">
      <c r="A431" s="278">
        <v>1535</v>
      </c>
      <c r="B431" s="279" t="s">
        <v>427</v>
      </c>
      <c r="C431" s="367" t="str">
        <f>+VLOOKUP($A431,[3]DISTRIBUCIÓN!$A$8:$G$540,5,FALSE)</f>
        <v>Emma Ticonipa</v>
      </c>
      <c r="D431" s="367" t="str">
        <f>+VLOOKUP(C431,[2]Hoja1!$A$3:$C$15,2,FALSE)</f>
        <v>2183333 - 1635</v>
      </c>
      <c r="E431" s="372" t="str">
        <f>+VLOOKUP(C431,[2]Hoja1!$A$3:$C$15,3,FALSE)</f>
        <v>emma.ticonipa@economiayfinanzas.gob.bo</v>
      </c>
    </row>
    <row r="432" spans="1:5">
      <c r="A432" s="278">
        <v>1536</v>
      </c>
      <c r="B432" s="279" t="s">
        <v>428</v>
      </c>
      <c r="C432" s="367" t="str">
        <f>+VLOOKUP($A432,[3]DISTRIBUCIÓN!$A$8:$G$540,5,FALSE)</f>
        <v>Emma Ticonipa</v>
      </c>
      <c r="D432" s="367" t="str">
        <f>+VLOOKUP(C432,[2]Hoja1!$A$3:$C$15,2,FALSE)</f>
        <v>2183333 - 1635</v>
      </c>
      <c r="E432" s="372" t="str">
        <f>+VLOOKUP(C432,[2]Hoja1!$A$3:$C$15,3,FALSE)</f>
        <v>emma.ticonipa@economiayfinanzas.gob.bo</v>
      </c>
    </row>
    <row r="433" spans="1:5">
      <c r="A433" s="278">
        <v>1537</v>
      </c>
      <c r="B433" s="279" t="s">
        <v>429</v>
      </c>
      <c r="C433" s="367" t="str">
        <f>+VLOOKUP($A433,[3]DISTRIBUCIÓN!$A$8:$G$540,5,FALSE)</f>
        <v>Emma Ticonipa</v>
      </c>
      <c r="D433" s="367" t="str">
        <f>+VLOOKUP(C433,[2]Hoja1!$A$3:$C$15,2,FALSE)</f>
        <v>2183333 - 1635</v>
      </c>
      <c r="E433" s="372" t="str">
        <f>+VLOOKUP(C433,[2]Hoja1!$A$3:$C$15,3,FALSE)</f>
        <v>emma.ticonipa@economiayfinanzas.gob.bo</v>
      </c>
    </row>
    <row r="434" spans="1:5">
      <c r="A434" s="278">
        <v>1538</v>
      </c>
      <c r="B434" s="279" t="s">
        <v>430</v>
      </c>
      <c r="C434" s="367" t="str">
        <f>+VLOOKUP($A434,[3]DISTRIBUCIÓN!$A$8:$G$540,5,FALSE)</f>
        <v>Emma Ticonipa</v>
      </c>
      <c r="D434" s="367" t="str">
        <f>+VLOOKUP(C434,[2]Hoja1!$A$3:$C$15,2,FALSE)</f>
        <v>2183333 - 1635</v>
      </c>
      <c r="E434" s="372" t="str">
        <f>+VLOOKUP(C434,[2]Hoja1!$A$3:$C$15,3,FALSE)</f>
        <v>emma.ticonipa@economiayfinanzas.gob.bo</v>
      </c>
    </row>
    <row r="435" spans="1:5">
      <c r="A435" s="278">
        <v>1539</v>
      </c>
      <c r="B435" s="279" t="s">
        <v>431</v>
      </c>
      <c r="C435" s="367" t="str">
        <f>+VLOOKUP($A435,[3]DISTRIBUCIÓN!$A$8:$G$540,5,FALSE)</f>
        <v>Emma Ticonipa</v>
      </c>
      <c r="D435" s="367" t="str">
        <f>+VLOOKUP(C435,[2]Hoja1!$A$3:$C$15,2,FALSE)</f>
        <v>2183333 - 1635</v>
      </c>
      <c r="E435" s="372" t="str">
        <f>+VLOOKUP(C435,[2]Hoja1!$A$3:$C$15,3,FALSE)</f>
        <v>emma.ticonipa@economiayfinanzas.gob.bo</v>
      </c>
    </row>
    <row r="436" spans="1:5">
      <c r="A436" s="278">
        <v>1540</v>
      </c>
      <c r="B436" s="279" t="s">
        <v>1247</v>
      </c>
      <c r="C436" s="367" t="str">
        <f>+VLOOKUP($A436,[3]DISTRIBUCIÓN!$A$8:$G$540,5,FALSE)</f>
        <v>Emma Ticonipa</v>
      </c>
      <c r="D436" s="367" t="str">
        <f>+VLOOKUP(C436,[2]Hoja1!$A$3:$C$15,2,FALSE)</f>
        <v>2183333 - 1635</v>
      </c>
      <c r="E436" s="372" t="str">
        <f>+VLOOKUP(C436,[2]Hoja1!$A$3:$C$15,3,FALSE)</f>
        <v>emma.ticonipa@economiayfinanzas.gob.bo</v>
      </c>
    </row>
    <row r="437" spans="1:5">
      <c r="A437" s="278">
        <v>1601</v>
      </c>
      <c r="B437" s="279" t="s">
        <v>432</v>
      </c>
      <c r="C437" s="367" t="str">
        <f>+VLOOKUP($A437,[3]DISTRIBUCIÓN!$A$8:$G$540,5,FALSE)</f>
        <v>Emma Ticonipa</v>
      </c>
      <c r="D437" s="367" t="str">
        <f>+VLOOKUP(C437,[2]Hoja1!$A$3:$C$15,2,FALSE)</f>
        <v>2183333 - 1635</v>
      </c>
      <c r="E437" s="372" t="str">
        <f>+VLOOKUP(C437,[2]Hoja1!$A$3:$C$15,3,FALSE)</f>
        <v>emma.ticonipa@economiayfinanzas.gob.bo</v>
      </c>
    </row>
    <row r="438" spans="1:5">
      <c r="A438" s="278">
        <v>1602</v>
      </c>
      <c r="B438" s="279" t="s">
        <v>433</v>
      </c>
      <c r="C438" s="367" t="str">
        <f>+VLOOKUP($A438,[3]DISTRIBUCIÓN!$A$8:$G$540,5,FALSE)</f>
        <v>Emma Ticonipa</v>
      </c>
      <c r="D438" s="367" t="str">
        <f>+VLOOKUP(C438,[2]Hoja1!$A$3:$C$15,2,FALSE)</f>
        <v>2183333 - 1635</v>
      </c>
      <c r="E438" s="372" t="str">
        <f>+VLOOKUP(C438,[2]Hoja1!$A$3:$C$15,3,FALSE)</f>
        <v>emma.ticonipa@economiayfinanzas.gob.bo</v>
      </c>
    </row>
    <row r="439" spans="1:5">
      <c r="A439" s="278">
        <v>1603</v>
      </c>
      <c r="B439" s="279" t="s">
        <v>434</v>
      </c>
      <c r="C439" s="367" t="str">
        <f>+VLOOKUP($A439,[3]DISTRIBUCIÓN!$A$8:$G$540,5,FALSE)</f>
        <v>Emma Ticonipa</v>
      </c>
      <c r="D439" s="367" t="str">
        <f>+VLOOKUP(C439,[2]Hoja1!$A$3:$C$15,2,FALSE)</f>
        <v>2183333 - 1635</v>
      </c>
      <c r="E439" s="372" t="str">
        <f>+VLOOKUP(C439,[2]Hoja1!$A$3:$C$15,3,FALSE)</f>
        <v>emma.ticonipa@economiayfinanzas.gob.bo</v>
      </c>
    </row>
    <row r="440" spans="1:5">
      <c r="A440" s="278">
        <v>1604</v>
      </c>
      <c r="B440" s="279" t="s">
        <v>435</v>
      </c>
      <c r="C440" s="367" t="str">
        <f>+VLOOKUP($A440,[3]DISTRIBUCIÓN!$A$8:$G$540,5,FALSE)</f>
        <v>Emma Ticonipa</v>
      </c>
      <c r="D440" s="367" t="str">
        <f>+VLOOKUP(C440,[2]Hoja1!$A$3:$C$15,2,FALSE)</f>
        <v>2183333 - 1635</v>
      </c>
      <c r="E440" s="372" t="str">
        <f>+VLOOKUP(C440,[2]Hoja1!$A$3:$C$15,3,FALSE)</f>
        <v>emma.ticonipa@economiayfinanzas.gob.bo</v>
      </c>
    </row>
    <row r="441" spans="1:5">
      <c r="A441" s="278">
        <v>1605</v>
      </c>
      <c r="B441" s="279" t="s">
        <v>436</v>
      </c>
      <c r="C441" s="367" t="str">
        <f>+VLOOKUP($A441,[3]DISTRIBUCIÓN!$A$8:$G$540,5,FALSE)</f>
        <v>Emma Ticonipa</v>
      </c>
      <c r="D441" s="367" t="str">
        <f>+VLOOKUP(C441,[2]Hoja1!$A$3:$C$15,2,FALSE)</f>
        <v>2183333 - 1635</v>
      </c>
      <c r="E441" s="372" t="str">
        <f>+VLOOKUP(C441,[2]Hoja1!$A$3:$C$15,3,FALSE)</f>
        <v>emma.ticonipa@economiayfinanzas.gob.bo</v>
      </c>
    </row>
    <row r="442" spans="1:5">
      <c r="A442" s="278">
        <v>1606</v>
      </c>
      <c r="B442" s="279" t="s">
        <v>437</v>
      </c>
      <c r="C442" s="367" t="str">
        <f>+VLOOKUP($A442,[3]DISTRIBUCIÓN!$A$8:$G$540,5,FALSE)</f>
        <v>Emma Ticonipa</v>
      </c>
      <c r="D442" s="367" t="str">
        <f>+VLOOKUP(C442,[2]Hoja1!$A$3:$C$15,2,FALSE)</f>
        <v>2183333 - 1635</v>
      </c>
      <c r="E442" s="372" t="str">
        <f>+VLOOKUP(C442,[2]Hoja1!$A$3:$C$15,3,FALSE)</f>
        <v>emma.ticonipa@economiayfinanzas.gob.bo</v>
      </c>
    </row>
    <row r="443" spans="1:5">
      <c r="A443" s="278">
        <v>1607</v>
      </c>
      <c r="B443" s="279" t="s">
        <v>438</v>
      </c>
      <c r="C443" s="367" t="str">
        <f>+VLOOKUP($A443,[3]DISTRIBUCIÓN!$A$8:$G$540,5,FALSE)</f>
        <v>Emma Ticonipa</v>
      </c>
      <c r="D443" s="367" t="str">
        <f>+VLOOKUP(C443,[2]Hoja1!$A$3:$C$15,2,FALSE)</f>
        <v>2183333 - 1635</v>
      </c>
      <c r="E443" s="372" t="str">
        <f>+VLOOKUP(C443,[2]Hoja1!$A$3:$C$15,3,FALSE)</f>
        <v>emma.ticonipa@economiayfinanzas.gob.bo</v>
      </c>
    </row>
    <row r="444" spans="1:5">
      <c r="A444" s="278">
        <v>1608</v>
      </c>
      <c r="B444" s="279" t="s">
        <v>439</v>
      </c>
      <c r="C444" s="367" t="str">
        <f>+VLOOKUP($A444,[3]DISTRIBUCIÓN!$A$8:$G$540,5,FALSE)</f>
        <v>Emma Ticonipa</v>
      </c>
      <c r="D444" s="367" t="str">
        <f>+VLOOKUP(C444,[2]Hoja1!$A$3:$C$15,2,FALSE)</f>
        <v>2183333 - 1635</v>
      </c>
      <c r="E444" s="372" t="str">
        <f>+VLOOKUP(C444,[2]Hoja1!$A$3:$C$15,3,FALSE)</f>
        <v>emma.ticonipa@economiayfinanzas.gob.bo</v>
      </c>
    </row>
    <row r="445" spans="1:5">
      <c r="A445" s="278">
        <v>1609</v>
      </c>
      <c r="B445" s="279" t="s">
        <v>440</v>
      </c>
      <c r="C445" s="367" t="str">
        <f>+VLOOKUP($A445,[3]DISTRIBUCIÓN!$A$8:$G$540,5,FALSE)</f>
        <v>Emma Ticonipa</v>
      </c>
      <c r="D445" s="367" t="str">
        <f>+VLOOKUP(C445,[2]Hoja1!$A$3:$C$15,2,FALSE)</f>
        <v>2183333 - 1635</v>
      </c>
      <c r="E445" s="372" t="str">
        <f>+VLOOKUP(C445,[2]Hoja1!$A$3:$C$15,3,FALSE)</f>
        <v>emma.ticonipa@economiayfinanzas.gob.bo</v>
      </c>
    </row>
    <row r="446" spans="1:5">
      <c r="A446" s="278">
        <v>1610</v>
      </c>
      <c r="B446" s="279" t="s">
        <v>1376</v>
      </c>
      <c r="C446" s="367" t="str">
        <f>+VLOOKUP($A446,[3]DISTRIBUCIÓN!$A$8:$G$540,5,FALSE)</f>
        <v>Emma Ticonipa</v>
      </c>
      <c r="D446" s="367" t="str">
        <f>+VLOOKUP(C446,[2]Hoja1!$A$3:$C$15,2,FALSE)</f>
        <v>2183333 - 1635</v>
      </c>
      <c r="E446" s="372" t="str">
        <f>+VLOOKUP(C446,[2]Hoja1!$A$3:$C$15,3,FALSE)</f>
        <v>emma.ticonipa@economiayfinanzas.gob.bo</v>
      </c>
    </row>
    <row r="447" spans="1:5">
      <c r="A447" s="278">
        <v>1611</v>
      </c>
      <c r="B447" s="279" t="s">
        <v>441</v>
      </c>
      <c r="C447" s="367" t="str">
        <f>+VLOOKUP($A447,[3]DISTRIBUCIÓN!$A$8:$G$540,5,FALSE)</f>
        <v>Emma Ticonipa</v>
      </c>
      <c r="D447" s="367" t="str">
        <f>+VLOOKUP(C447,[2]Hoja1!$A$3:$C$15,2,FALSE)</f>
        <v>2183333 - 1635</v>
      </c>
      <c r="E447" s="372" t="str">
        <f>+VLOOKUP(C447,[2]Hoja1!$A$3:$C$15,3,FALSE)</f>
        <v>emma.ticonipa@economiayfinanzas.gob.bo</v>
      </c>
    </row>
    <row r="448" spans="1:5">
      <c r="A448" s="278">
        <v>1701</v>
      </c>
      <c r="B448" s="279" t="s">
        <v>1377</v>
      </c>
      <c r="C448" s="367" t="str">
        <f>+VLOOKUP($A448,[3]DISTRIBUCIÓN!$A$8:$G$540,5,FALSE)</f>
        <v>Emma Ticonipa</v>
      </c>
      <c r="D448" s="367" t="str">
        <f>+VLOOKUP(C448,[2]Hoja1!$A$3:$C$15,2,FALSE)</f>
        <v>2183333 - 1635</v>
      </c>
      <c r="E448" s="372" t="str">
        <f>+VLOOKUP(C448,[2]Hoja1!$A$3:$C$15,3,FALSE)</f>
        <v>emma.ticonipa@economiayfinanzas.gob.bo</v>
      </c>
    </row>
    <row r="449" spans="1:5">
      <c r="A449" s="278">
        <v>1702</v>
      </c>
      <c r="B449" s="279" t="s">
        <v>442</v>
      </c>
      <c r="C449" s="367" t="str">
        <f>+VLOOKUP($A449,[3]DISTRIBUCIÓN!$A$8:$G$540,5,FALSE)</f>
        <v>Emma Ticonipa</v>
      </c>
      <c r="D449" s="367" t="str">
        <f>+VLOOKUP(C449,[2]Hoja1!$A$3:$C$15,2,FALSE)</f>
        <v>2183333 - 1635</v>
      </c>
      <c r="E449" s="372" t="str">
        <f>+VLOOKUP(C449,[2]Hoja1!$A$3:$C$15,3,FALSE)</f>
        <v>emma.ticonipa@economiayfinanzas.gob.bo</v>
      </c>
    </row>
    <row r="450" spans="1:5">
      <c r="A450" s="278">
        <v>1703</v>
      </c>
      <c r="B450" s="279" t="s">
        <v>443</v>
      </c>
      <c r="C450" s="367" t="str">
        <f>+VLOOKUP($A450,[3]DISTRIBUCIÓN!$A$8:$G$540,5,FALSE)</f>
        <v>Emma Ticonipa</v>
      </c>
      <c r="D450" s="367" t="str">
        <f>+VLOOKUP(C450,[2]Hoja1!$A$3:$C$15,2,FALSE)</f>
        <v>2183333 - 1635</v>
      </c>
      <c r="E450" s="372" t="str">
        <f>+VLOOKUP(C450,[2]Hoja1!$A$3:$C$15,3,FALSE)</f>
        <v>emma.ticonipa@economiayfinanzas.gob.bo</v>
      </c>
    </row>
    <row r="451" spans="1:5">
      <c r="A451" s="278">
        <v>1704</v>
      </c>
      <c r="B451" s="279" t="s">
        <v>1378</v>
      </c>
      <c r="C451" s="367" t="str">
        <f>+VLOOKUP($A451,[3]DISTRIBUCIÓN!$A$8:$G$540,5,FALSE)</f>
        <v>Emma Ticonipa</v>
      </c>
      <c r="D451" s="367" t="str">
        <f>+VLOOKUP(C451,[2]Hoja1!$A$3:$C$15,2,FALSE)</f>
        <v>2183333 - 1635</v>
      </c>
      <c r="E451" s="372" t="str">
        <f>+VLOOKUP(C451,[2]Hoja1!$A$3:$C$15,3,FALSE)</f>
        <v>emma.ticonipa@economiayfinanzas.gob.bo</v>
      </c>
    </row>
    <row r="452" spans="1:5">
      <c r="A452" s="278">
        <v>1705</v>
      </c>
      <c r="B452" s="279" t="s">
        <v>1379</v>
      </c>
      <c r="C452" s="367" t="str">
        <f>+VLOOKUP($A452,[3]DISTRIBUCIÓN!$A$8:$G$540,5,FALSE)</f>
        <v>Emma Ticonipa</v>
      </c>
      <c r="D452" s="367" t="str">
        <f>+VLOOKUP(C452,[2]Hoja1!$A$3:$C$15,2,FALSE)</f>
        <v>2183333 - 1635</v>
      </c>
      <c r="E452" s="372" t="str">
        <f>+VLOOKUP(C452,[2]Hoja1!$A$3:$C$15,3,FALSE)</f>
        <v>emma.ticonipa@economiayfinanzas.gob.bo</v>
      </c>
    </row>
    <row r="453" spans="1:5">
      <c r="A453" s="278">
        <v>1706</v>
      </c>
      <c r="B453" s="279" t="s">
        <v>444</v>
      </c>
      <c r="C453" s="367" t="str">
        <f>+VLOOKUP($A453,[3]DISTRIBUCIÓN!$A$8:$G$540,5,FALSE)</f>
        <v>Emma Ticonipa</v>
      </c>
      <c r="D453" s="367" t="str">
        <f>+VLOOKUP(C453,[2]Hoja1!$A$3:$C$15,2,FALSE)</f>
        <v>2183333 - 1635</v>
      </c>
      <c r="E453" s="372" t="str">
        <f>+VLOOKUP(C453,[2]Hoja1!$A$3:$C$15,3,FALSE)</f>
        <v>emma.ticonipa@economiayfinanzas.gob.bo</v>
      </c>
    </row>
    <row r="454" spans="1:5">
      <c r="A454" s="278">
        <v>1707</v>
      </c>
      <c r="B454" s="279" t="s">
        <v>445</v>
      </c>
      <c r="C454" s="367" t="str">
        <f>+VLOOKUP($A454,[3]DISTRIBUCIÓN!$A$8:$G$540,5,FALSE)</f>
        <v>Emma Ticonipa</v>
      </c>
      <c r="D454" s="367" t="str">
        <f>+VLOOKUP(C454,[2]Hoja1!$A$3:$C$15,2,FALSE)</f>
        <v>2183333 - 1635</v>
      </c>
      <c r="E454" s="372" t="str">
        <f>+VLOOKUP(C454,[2]Hoja1!$A$3:$C$15,3,FALSE)</f>
        <v>emma.ticonipa@economiayfinanzas.gob.bo</v>
      </c>
    </row>
    <row r="455" spans="1:5">
      <c r="A455" s="278">
        <v>1708</v>
      </c>
      <c r="B455" s="279" t="s">
        <v>446</v>
      </c>
      <c r="C455" s="367" t="str">
        <f>+VLOOKUP($A455,[3]DISTRIBUCIÓN!$A$8:$G$540,5,FALSE)</f>
        <v>Emma Ticonipa</v>
      </c>
      <c r="D455" s="367" t="str">
        <f>+VLOOKUP(C455,[2]Hoja1!$A$3:$C$15,2,FALSE)</f>
        <v>2183333 - 1635</v>
      </c>
      <c r="E455" s="372" t="str">
        <f>+VLOOKUP(C455,[2]Hoja1!$A$3:$C$15,3,FALSE)</f>
        <v>emma.ticonipa@economiayfinanzas.gob.bo</v>
      </c>
    </row>
    <row r="456" spans="1:5">
      <c r="A456" s="278">
        <v>1709</v>
      </c>
      <c r="B456" s="279" t="s">
        <v>447</v>
      </c>
      <c r="C456" s="367" t="str">
        <f>+VLOOKUP($A456,[3]DISTRIBUCIÓN!$A$8:$G$540,5,FALSE)</f>
        <v>Emma Ticonipa</v>
      </c>
      <c r="D456" s="367" t="str">
        <f>+VLOOKUP(C456,[2]Hoja1!$A$3:$C$15,2,FALSE)</f>
        <v>2183333 - 1635</v>
      </c>
      <c r="E456" s="372" t="str">
        <f>+VLOOKUP(C456,[2]Hoja1!$A$3:$C$15,3,FALSE)</f>
        <v>emma.ticonipa@economiayfinanzas.gob.bo</v>
      </c>
    </row>
    <row r="457" spans="1:5">
      <c r="A457" s="278">
        <v>1710</v>
      </c>
      <c r="B457" s="279" t="s">
        <v>448</v>
      </c>
      <c r="C457" s="367" t="str">
        <f>+VLOOKUP($A457,[3]DISTRIBUCIÓN!$A$8:$G$540,5,FALSE)</f>
        <v>Emma Ticonipa</v>
      </c>
      <c r="D457" s="367" t="str">
        <f>+VLOOKUP(C457,[2]Hoja1!$A$3:$C$15,2,FALSE)</f>
        <v>2183333 - 1635</v>
      </c>
      <c r="E457" s="372" t="str">
        <f>+VLOOKUP(C457,[2]Hoja1!$A$3:$C$15,3,FALSE)</f>
        <v>emma.ticonipa@economiayfinanzas.gob.bo</v>
      </c>
    </row>
    <row r="458" spans="1:5">
      <c r="A458" s="278">
        <v>1711</v>
      </c>
      <c r="B458" s="279" t="s">
        <v>449</v>
      </c>
      <c r="C458" s="367" t="str">
        <f>+VLOOKUP($A458,[3]DISTRIBUCIÓN!$A$8:$G$540,5,FALSE)</f>
        <v>Emma Ticonipa</v>
      </c>
      <c r="D458" s="367" t="str">
        <f>+VLOOKUP(C458,[2]Hoja1!$A$3:$C$15,2,FALSE)</f>
        <v>2183333 - 1635</v>
      </c>
      <c r="E458" s="372" t="str">
        <f>+VLOOKUP(C458,[2]Hoja1!$A$3:$C$15,3,FALSE)</f>
        <v>emma.ticonipa@economiayfinanzas.gob.bo</v>
      </c>
    </row>
    <row r="459" spans="1:5">
      <c r="A459" s="278">
        <v>1712</v>
      </c>
      <c r="B459" s="279" t="s">
        <v>450</v>
      </c>
      <c r="C459" s="367" t="str">
        <f>+VLOOKUP($A459,[3]DISTRIBUCIÓN!$A$8:$G$540,5,FALSE)</f>
        <v>Emma Ticonipa</v>
      </c>
      <c r="D459" s="367" t="str">
        <f>+VLOOKUP(C459,[2]Hoja1!$A$3:$C$15,2,FALSE)</f>
        <v>2183333 - 1635</v>
      </c>
      <c r="E459" s="372" t="str">
        <f>+VLOOKUP(C459,[2]Hoja1!$A$3:$C$15,3,FALSE)</f>
        <v>emma.ticonipa@economiayfinanzas.gob.bo</v>
      </c>
    </row>
    <row r="460" spans="1:5">
      <c r="A460" s="278">
        <v>1713</v>
      </c>
      <c r="B460" s="279" t="s">
        <v>451</v>
      </c>
      <c r="C460" s="367" t="str">
        <f>+VLOOKUP($A460,[3]DISTRIBUCIÓN!$A$8:$G$540,5,FALSE)</f>
        <v>Emma Ticonipa</v>
      </c>
      <c r="D460" s="367" t="str">
        <f>+VLOOKUP(C460,[2]Hoja1!$A$3:$C$15,2,FALSE)</f>
        <v>2183333 - 1635</v>
      </c>
      <c r="E460" s="372" t="str">
        <f>+VLOOKUP(C460,[2]Hoja1!$A$3:$C$15,3,FALSE)</f>
        <v>emma.ticonipa@economiayfinanzas.gob.bo</v>
      </c>
    </row>
    <row r="461" spans="1:5">
      <c r="A461" s="278">
        <v>1714</v>
      </c>
      <c r="B461" s="279" t="s">
        <v>452</v>
      </c>
      <c r="C461" s="367" t="str">
        <f>+VLOOKUP($A461,[3]DISTRIBUCIÓN!$A$8:$G$540,5,FALSE)</f>
        <v>Emma Ticonipa</v>
      </c>
      <c r="D461" s="367" t="str">
        <f>+VLOOKUP(C461,[2]Hoja1!$A$3:$C$15,2,FALSE)</f>
        <v>2183333 - 1635</v>
      </c>
      <c r="E461" s="372" t="str">
        <f>+VLOOKUP(C461,[2]Hoja1!$A$3:$C$15,3,FALSE)</f>
        <v>emma.ticonipa@economiayfinanzas.gob.bo</v>
      </c>
    </row>
    <row r="462" spans="1:5">
      <c r="A462" s="278">
        <v>1715</v>
      </c>
      <c r="B462" s="279" t="s">
        <v>453</v>
      </c>
      <c r="C462" s="367" t="str">
        <f>+VLOOKUP($A462,[3]DISTRIBUCIÓN!$A$8:$G$540,5,FALSE)</f>
        <v>Emma Ticonipa</v>
      </c>
      <c r="D462" s="367" t="str">
        <f>+VLOOKUP(C462,[2]Hoja1!$A$3:$C$15,2,FALSE)</f>
        <v>2183333 - 1635</v>
      </c>
      <c r="E462" s="372" t="str">
        <f>+VLOOKUP(C462,[2]Hoja1!$A$3:$C$15,3,FALSE)</f>
        <v>emma.ticonipa@economiayfinanzas.gob.bo</v>
      </c>
    </row>
    <row r="463" spans="1:5">
      <c r="A463" s="278">
        <v>1716</v>
      </c>
      <c r="B463" s="279" t="s">
        <v>454</v>
      </c>
      <c r="C463" s="367" t="str">
        <f>+VLOOKUP($A463,[3]DISTRIBUCIÓN!$A$8:$G$540,5,FALSE)</f>
        <v>Emma Ticonipa</v>
      </c>
      <c r="D463" s="367" t="str">
        <f>+VLOOKUP(C463,[2]Hoja1!$A$3:$C$15,2,FALSE)</f>
        <v>2183333 - 1635</v>
      </c>
      <c r="E463" s="372" t="str">
        <f>+VLOOKUP(C463,[2]Hoja1!$A$3:$C$15,3,FALSE)</f>
        <v>emma.ticonipa@economiayfinanzas.gob.bo</v>
      </c>
    </row>
    <row r="464" spans="1:5">
      <c r="A464" s="278">
        <v>1717</v>
      </c>
      <c r="B464" s="279" t="s">
        <v>455</v>
      </c>
      <c r="C464" s="367" t="str">
        <f>+VLOOKUP($A464,[3]DISTRIBUCIÓN!$A$8:$G$540,5,FALSE)</f>
        <v>Emma Ticonipa</v>
      </c>
      <c r="D464" s="367" t="str">
        <f>+VLOOKUP(C464,[2]Hoja1!$A$3:$C$15,2,FALSE)</f>
        <v>2183333 - 1635</v>
      </c>
      <c r="E464" s="372" t="str">
        <f>+VLOOKUP(C464,[2]Hoja1!$A$3:$C$15,3,FALSE)</f>
        <v>emma.ticonipa@economiayfinanzas.gob.bo</v>
      </c>
    </row>
    <row r="465" spans="1:5">
      <c r="A465" s="278">
        <v>1718</v>
      </c>
      <c r="B465" s="279" t="s">
        <v>456</v>
      </c>
      <c r="C465" s="367" t="str">
        <f>+VLOOKUP($A465,[3]DISTRIBUCIÓN!$A$8:$G$540,5,FALSE)</f>
        <v>Emma Ticonipa</v>
      </c>
      <c r="D465" s="367" t="str">
        <f>+VLOOKUP(C465,[2]Hoja1!$A$3:$C$15,2,FALSE)</f>
        <v>2183333 - 1635</v>
      </c>
      <c r="E465" s="372" t="str">
        <f>+VLOOKUP(C465,[2]Hoja1!$A$3:$C$15,3,FALSE)</f>
        <v>emma.ticonipa@economiayfinanzas.gob.bo</v>
      </c>
    </row>
    <row r="466" spans="1:5">
      <c r="A466" s="278">
        <v>1720</v>
      </c>
      <c r="B466" s="279" t="s">
        <v>457</v>
      </c>
      <c r="C466" s="367" t="str">
        <f>+VLOOKUP($A466,[3]DISTRIBUCIÓN!$A$8:$G$540,5,FALSE)</f>
        <v>Emma Ticonipa</v>
      </c>
      <c r="D466" s="367" t="str">
        <f>+VLOOKUP(C466,[2]Hoja1!$A$3:$C$15,2,FALSE)</f>
        <v>2183333 - 1635</v>
      </c>
      <c r="E466" s="372" t="str">
        <f>+VLOOKUP(C466,[2]Hoja1!$A$3:$C$15,3,FALSE)</f>
        <v>emma.ticonipa@economiayfinanzas.gob.bo</v>
      </c>
    </row>
    <row r="467" spans="1:5">
      <c r="A467" s="278">
        <v>1721</v>
      </c>
      <c r="B467" s="279" t="s">
        <v>458</v>
      </c>
      <c r="C467" s="367" t="str">
        <f>+VLOOKUP($A467,[3]DISTRIBUCIÓN!$A$8:$G$540,5,FALSE)</f>
        <v>Emma Ticonipa</v>
      </c>
      <c r="D467" s="367" t="str">
        <f>+VLOOKUP(C467,[2]Hoja1!$A$3:$C$15,2,FALSE)</f>
        <v>2183333 - 1635</v>
      </c>
      <c r="E467" s="372" t="str">
        <f>+VLOOKUP(C467,[2]Hoja1!$A$3:$C$15,3,FALSE)</f>
        <v>emma.ticonipa@economiayfinanzas.gob.bo</v>
      </c>
    </row>
    <row r="468" spans="1:5">
      <c r="A468" s="278">
        <v>1722</v>
      </c>
      <c r="B468" s="279" t="s">
        <v>459</v>
      </c>
      <c r="C468" s="367" t="str">
        <f>+VLOOKUP($A468,[3]DISTRIBUCIÓN!$A$8:$G$540,5,FALSE)</f>
        <v>Emma Ticonipa</v>
      </c>
      <c r="D468" s="367" t="str">
        <f>+VLOOKUP(C468,[2]Hoja1!$A$3:$C$15,2,FALSE)</f>
        <v>2183333 - 1635</v>
      </c>
      <c r="E468" s="372" t="str">
        <f>+VLOOKUP(C468,[2]Hoja1!$A$3:$C$15,3,FALSE)</f>
        <v>emma.ticonipa@economiayfinanzas.gob.bo</v>
      </c>
    </row>
    <row r="469" spans="1:5">
      <c r="A469" s="278">
        <v>1723</v>
      </c>
      <c r="B469" s="279" t="s">
        <v>460</v>
      </c>
      <c r="C469" s="367" t="str">
        <f>+VLOOKUP($A469,[3]DISTRIBUCIÓN!$A$8:$G$540,5,FALSE)</f>
        <v>Emma Ticonipa</v>
      </c>
      <c r="D469" s="367" t="str">
        <f>+VLOOKUP(C469,[2]Hoja1!$A$3:$C$15,2,FALSE)</f>
        <v>2183333 - 1635</v>
      </c>
      <c r="E469" s="372" t="str">
        <f>+VLOOKUP(C469,[2]Hoja1!$A$3:$C$15,3,FALSE)</f>
        <v>emma.ticonipa@economiayfinanzas.gob.bo</v>
      </c>
    </row>
    <row r="470" spans="1:5">
      <c r="A470" s="278">
        <v>1724</v>
      </c>
      <c r="B470" s="279" t="s">
        <v>461</v>
      </c>
      <c r="C470" s="367" t="str">
        <f>+VLOOKUP($A470,[3]DISTRIBUCIÓN!$A$8:$G$540,5,FALSE)</f>
        <v>Emma Ticonipa</v>
      </c>
      <c r="D470" s="367" t="str">
        <f>+VLOOKUP(C470,[2]Hoja1!$A$3:$C$15,2,FALSE)</f>
        <v>2183333 - 1635</v>
      </c>
      <c r="E470" s="372" t="str">
        <f>+VLOOKUP(C470,[2]Hoja1!$A$3:$C$15,3,FALSE)</f>
        <v>emma.ticonipa@economiayfinanzas.gob.bo</v>
      </c>
    </row>
    <row r="471" spans="1:5">
      <c r="A471" s="278">
        <v>1725</v>
      </c>
      <c r="B471" s="279" t="s">
        <v>462</v>
      </c>
      <c r="C471" s="367" t="str">
        <f>+VLOOKUP($A471,[3]DISTRIBUCIÓN!$A$8:$G$540,5,FALSE)</f>
        <v>Emma Ticonipa</v>
      </c>
      <c r="D471" s="367" t="str">
        <f>+VLOOKUP(C471,[2]Hoja1!$A$3:$C$15,2,FALSE)</f>
        <v>2183333 - 1635</v>
      </c>
      <c r="E471" s="372" t="str">
        <f>+VLOOKUP(C471,[2]Hoja1!$A$3:$C$15,3,FALSE)</f>
        <v>emma.ticonipa@economiayfinanzas.gob.bo</v>
      </c>
    </row>
    <row r="472" spans="1:5">
      <c r="A472" s="278">
        <v>1726</v>
      </c>
      <c r="B472" s="279" t="s">
        <v>463</v>
      </c>
      <c r="C472" s="367" t="str">
        <f>+VLOOKUP($A472,[3]DISTRIBUCIÓN!$A$8:$G$540,5,FALSE)</f>
        <v>Emma Ticonipa</v>
      </c>
      <c r="D472" s="367" t="str">
        <f>+VLOOKUP(C472,[2]Hoja1!$A$3:$C$15,2,FALSE)</f>
        <v>2183333 - 1635</v>
      </c>
      <c r="E472" s="372" t="str">
        <f>+VLOOKUP(C472,[2]Hoja1!$A$3:$C$15,3,FALSE)</f>
        <v>emma.ticonipa@economiayfinanzas.gob.bo</v>
      </c>
    </row>
    <row r="473" spans="1:5">
      <c r="A473" s="278">
        <v>1727</v>
      </c>
      <c r="B473" s="279" t="s">
        <v>464</v>
      </c>
      <c r="C473" s="367" t="str">
        <f>+VLOOKUP($A473,[3]DISTRIBUCIÓN!$A$8:$G$540,5,FALSE)</f>
        <v>Emma Ticonipa</v>
      </c>
      <c r="D473" s="367" t="str">
        <f>+VLOOKUP(C473,[2]Hoja1!$A$3:$C$15,2,FALSE)</f>
        <v>2183333 - 1635</v>
      </c>
      <c r="E473" s="372" t="str">
        <f>+VLOOKUP(C473,[2]Hoja1!$A$3:$C$15,3,FALSE)</f>
        <v>emma.ticonipa@economiayfinanzas.gob.bo</v>
      </c>
    </row>
    <row r="474" spans="1:5">
      <c r="A474" s="278">
        <v>1728</v>
      </c>
      <c r="B474" s="279" t="s">
        <v>465</v>
      </c>
      <c r="C474" s="367" t="str">
        <f>+VLOOKUP($A474,[3]DISTRIBUCIÓN!$A$8:$G$540,5,FALSE)</f>
        <v>Emma Ticonipa</v>
      </c>
      <c r="D474" s="367" t="str">
        <f>+VLOOKUP(C474,[2]Hoja1!$A$3:$C$15,2,FALSE)</f>
        <v>2183333 - 1635</v>
      </c>
      <c r="E474" s="372" t="str">
        <f>+VLOOKUP(C474,[2]Hoja1!$A$3:$C$15,3,FALSE)</f>
        <v>emma.ticonipa@economiayfinanzas.gob.bo</v>
      </c>
    </row>
    <row r="475" spans="1:5">
      <c r="A475" s="278">
        <v>1729</v>
      </c>
      <c r="B475" s="279" t="s">
        <v>466</v>
      </c>
      <c r="C475" s="367" t="str">
        <f>+VLOOKUP($A475,[3]DISTRIBUCIÓN!$A$8:$G$540,5,FALSE)</f>
        <v>Emma Ticonipa</v>
      </c>
      <c r="D475" s="367" t="str">
        <f>+VLOOKUP(C475,[2]Hoja1!$A$3:$C$15,2,FALSE)</f>
        <v>2183333 - 1635</v>
      </c>
      <c r="E475" s="372" t="str">
        <f>+VLOOKUP(C475,[2]Hoja1!$A$3:$C$15,3,FALSE)</f>
        <v>emma.ticonipa@economiayfinanzas.gob.bo</v>
      </c>
    </row>
    <row r="476" spans="1:5">
      <c r="A476" s="278">
        <v>1730</v>
      </c>
      <c r="B476" s="279" t="s">
        <v>467</v>
      </c>
      <c r="C476" s="367" t="str">
        <f>+VLOOKUP($A476,[3]DISTRIBUCIÓN!$A$8:$G$540,5,FALSE)</f>
        <v>Emma Ticonipa</v>
      </c>
      <c r="D476" s="367" t="str">
        <f>+VLOOKUP(C476,[2]Hoja1!$A$3:$C$15,2,FALSE)</f>
        <v>2183333 - 1635</v>
      </c>
      <c r="E476" s="372" t="str">
        <f>+VLOOKUP(C476,[2]Hoja1!$A$3:$C$15,3,FALSE)</f>
        <v>emma.ticonipa@economiayfinanzas.gob.bo</v>
      </c>
    </row>
    <row r="477" spans="1:5">
      <c r="A477" s="278">
        <v>1731</v>
      </c>
      <c r="B477" s="279" t="s">
        <v>468</v>
      </c>
      <c r="C477" s="367" t="str">
        <f>+VLOOKUP($A477,[3]DISTRIBUCIÓN!$A$8:$G$540,5,FALSE)</f>
        <v>Emma Ticonipa</v>
      </c>
      <c r="D477" s="367" t="str">
        <f>+VLOOKUP(C477,[2]Hoja1!$A$3:$C$15,2,FALSE)</f>
        <v>2183333 - 1635</v>
      </c>
      <c r="E477" s="372" t="str">
        <f>+VLOOKUP(C477,[2]Hoja1!$A$3:$C$15,3,FALSE)</f>
        <v>emma.ticonipa@economiayfinanzas.gob.bo</v>
      </c>
    </row>
    <row r="478" spans="1:5">
      <c r="A478" s="278">
        <v>1732</v>
      </c>
      <c r="B478" s="279" t="s">
        <v>469</v>
      </c>
      <c r="C478" s="367" t="str">
        <f>+VLOOKUP($A478,[3]DISTRIBUCIÓN!$A$8:$G$540,5,FALSE)</f>
        <v>Emma Ticonipa</v>
      </c>
      <c r="D478" s="367" t="str">
        <f>+VLOOKUP(C478,[2]Hoja1!$A$3:$C$15,2,FALSE)</f>
        <v>2183333 - 1635</v>
      </c>
      <c r="E478" s="372" t="str">
        <f>+VLOOKUP(C478,[2]Hoja1!$A$3:$C$15,3,FALSE)</f>
        <v>emma.ticonipa@economiayfinanzas.gob.bo</v>
      </c>
    </row>
    <row r="479" spans="1:5">
      <c r="A479" s="278">
        <v>1733</v>
      </c>
      <c r="B479" s="279" t="s">
        <v>470</v>
      </c>
      <c r="C479" s="367" t="str">
        <f>+VLOOKUP($A479,[3]DISTRIBUCIÓN!$A$8:$G$540,5,FALSE)</f>
        <v>Emma Ticonipa</v>
      </c>
      <c r="D479" s="367" t="str">
        <f>+VLOOKUP(C479,[2]Hoja1!$A$3:$C$15,2,FALSE)</f>
        <v>2183333 - 1635</v>
      </c>
      <c r="E479" s="372" t="str">
        <f>+VLOOKUP(C479,[2]Hoja1!$A$3:$C$15,3,FALSE)</f>
        <v>emma.ticonipa@economiayfinanzas.gob.bo</v>
      </c>
    </row>
    <row r="480" spans="1:5">
      <c r="A480" s="278">
        <v>1734</v>
      </c>
      <c r="B480" s="279" t="s">
        <v>471</v>
      </c>
      <c r="C480" s="367" t="str">
        <f>+VLOOKUP($A480,[3]DISTRIBUCIÓN!$A$8:$G$540,5,FALSE)</f>
        <v>Emma Ticonipa</v>
      </c>
      <c r="D480" s="367" t="str">
        <f>+VLOOKUP(C480,[2]Hoja1!$A$3:$C$15,2,FALSE)</f>
        <v>2183333 - 1635</v>
      </c>
      <c r="E480" s="372" t="str">
        <f>+VLOOKUP(C480,[2]Hoja1!$A$3:$C$15,3,FALSE)</f>
        <v>emma.ticonipa@economiayfinanzas.gob.bo</v>
      </c>
    </row>
    <row r="481" spans="1:5">
      <c r="A481" s="278">
        <v>1735</v>
      </c>
      <c r="B481" s="279" t="s">
        <v>472</v>
      </c>
      <c r="C481" s="367" t="str">
        <f>+VLOOKUP($A481,[3]DISTRIBUCIÓN!$A$8:$G$540,5,FALSE)</f>
        <v>Emma Ticonipa</v>
      </c>
      <c r="D481" s="367" t="str">
        <f>+VLOOKUP(C481,[2]Hoja1!$A$3:$C$15,2,FALSE)</f>
        <v>2183333 - 1635</v>
      </c>
      <c r="E481" s="372" t="str">
        <f>+VLOOKUP(C481,[2]Hoja1!$A$3:$C$15,3,FALSE)</f>
        <v>emma.ticonipa@economiayfinanzas.gob.bo</v>
      </c>
    </row>
    <row r="482" spans="1:5">
      <c r="A482" s="278">
        <v>1736</v>
      </c>
      <c r="B482" s="279" t="s">
        <v>473</v>
      </c>
      <c r="C482" s="367" t="str">
        <f>+VLOOKUP($A482,[3]DISTRIBUCIÓN!$A$8:$G$540,5,FALSE)</f>
        <v>Emma Ticonipa</v>
      </c>
      <c r="D482" s="367" t="str">
        <f>+VLOOKUP(C482,[2]Hoja1!$A$3:$C$15,2,FALSE)</f>
        <v>2183333 - 1635</v>
      </c>
      <c r="E482" s="372" t="str">
        <f>+VLOOKUP(C482,[2]Hoja1!$A$3:$C$15,3,FALSE)</f>
        <v>emma.ticonipa@economiayfinanzas.gob.bo</v>
      </c>
    </row>
    <row r="483" spans="1:5">
      <c r="A483" s="278">
        <v>1737</v>
      </c>
      <c r="B483" s="279" t="s">
        <v>474</v>
      </c>
      <c r="C483" s="367" t="str">
        <f>+VLOOKUP($A483,[3]DISTRIBUCIÓN!$A$8:$G$540,5,FALSE)</f>
        <v>Emma Ticonipa</v>
      </c>
      <c r="D483" s="367" t="str">
        <f>+VLOOKUP(C483,[2]Hoja1!$A$3:$C$15,2,FALSE)</f>
        <v>2183333 - 1635</v>
      </c>
      <c r="E483" s="372" t="str">
        <f>+VLOOKUP(C483,[2]Hoja1!$A$3:$C$15,3,FALSE)</f>
        <v>emma.ticonipa@economiayfinanzas.gob.bo</v>
      </c>
    </row>
    <row r="484" spans="1:5">
      <c r="A484" s="278">
        <v>1738</v>
      </c>
      <c r="B484" s="279" t="s">
        <v>475</v>
      </c>
      <c r="C484" s="367" t="str">
        <f>+VLOOKUP($A484,[3]DISTRIBUCIÓN!$A$8:$G$540,5,FALSE)</f>
        <v>Emma Ticonipa</v>
      </c>
      <c r="D484" s="367" t="str">
        <f>+VLOOKUP(C484,[2]Hoja1!$A$3:$C$15,2,FALSE)</f>
        <v>2183333 - 1635</v>
      </c>
      <c r="E484" s="372" t="str">
        <f>+VLOOKUP(C484,[2]Hoja1!$A$3:$C$15,3,FALSE)</f>
        <v>emma.ticonipa@economiayfinanzas.gob.bo</v>
      </c>
    </row>
    <row r="485" spans="1:5">
      <c r="A485" s="278">
        <v>1739</v>
      </c>
      <c r="B485" s="279" t="s">
        <v>476</v>
      </c>
      <c r="C485" s="367" t="str">
        <f>+VLOOKUP($A485,[3]DISTRIBUCIÓN!$A$8:$G$540,5,FALSE)</f>
        <v>Emma Ticonipa</v>
      </c>
      <c r="D485" s="367" t="str">
        <f>+VLOOKUP(C485,[2]Hoja1!$A$3:$C$15,2,FALSE)</f>
        <v>2183333 - 1635</v>
      </c>
      <c r="E485" s="372" t="str">
        <f>+VLOOKUP(C485,[2]Hoja1!$A$3:$C$15,3,FALSE)</f>
        <v>emma.ticonipa@economiayfinanzas.gob.bo</v>
      </c>
    </row>
    <row r="486" spans="1:5">
      <c r="A486" s="278">
        <v>1740</v>
      </c>
      <c r="B486" s="279" t="s">
        <v>477</v>
      </c>
      <c r="C486" s="367" t="str">
        <f>+VLOOKUP($A486,[3]DISTRIBUCIÓN!$A$8:$G$540,5,FALSE)</f>
        <v>Emma Ticonipa</v>
      </c>
      <c r="D486" s="367" t="str">
        <f>+VLOOKUP(C486,[2]Hoja1!$A$3:$C$15,2,FALSE)</f>
        <v>2183333 - 1635</v>
      </c>
      <c r="E486" s="372" t="str">
        <f>+VLOOKUP(C486,[2]Hoja1!$A$3:$C$15,3,FALSE)</f>
        <v>emma.ticonipa@economiayfinanzas.gob.bo</v>
      </c>
    </row>
    <row r="487" spans="1:5">
      <c r="A487" s="278">
        <v>1741</v>
      </c>
      <c r="B487" s="279" t="s">
        <v>478</v>
      </c>
      <c r="C487" s="367" t="str">
        <f>+VLOOKUP($A487,[3]DISTRIBUCIÓN!$A$8:$G$540,5,FALSE)</f>
        <v>Emma Ticonipa</v>
      </c>
      <c r="D487" s="367" t="str">
        <f>+VLOOKUP(C487,[2]Hoja1!$A$3:$C$15,2,FALSE)</f>
        <v>2183333 - 1635</v>
      </c>
      <c r="E487" s="372" t="str">
        <f>+VLOOKUP(C487,[2]Hoja1!$A$3:$C$15,3,FALSE)</f>
        <v>emma.ticonipa@economiayfinanzas.gob.bo</v>
      </c>
    </row>
    <row r="488" spans="1:5">
      <c r="A488" s="278">
        <v>1742</v>
      </c>
      <c r="B488" s="279" t="s">
        <v>479</v>
      </c>
      <c r="C488" s="367" t="str">
        <f>+VLOOKUP($A488,[3]DISTRIBUCIÓN!$A$8:$G$540,5,FALSE)</f>
        <v>Emma Ticonipa</v>
      </c>
      <c r="D488" s="367" t="str">
        <f>+VLOOKUP(C488,[2]Hoja1!$A$3:$C$15,2,FALSE)</f>
        <v>2183333 - 1635</v>
      </c>
      <c r="E488" s="372" t="str">
        <f>+VLOOKUP(C488,[2]Hoja1!$A$3:$C$15,3,FALSE)</f>
        <v>emma.ticonipa@economiayfinanzas.gob.bo</v>
      </c>
    </row>
    <row r="489" spans="1:5">
      <c r="A489" s="278">
        <v>1743</v>
      </c>
      <c r="B489" s="279" t="s">
        <v>480</v>
      </c>
      <c r="C489" s="367" t="str">
        <f>+VLOOKUP($A489,[3]DISTRIBUCIÓN!$A$8:$G$540,5,FALSE)</f>
        <v>Emma Ticonipa</v>
      </c>
      <c r="D489" s="367" t="str">
        <f>+VLOOKUP(C489,[2]Hoja1!$A$3:$C$15,2,FALSE)</f>
        <v>2183333 - 1635</v>
      </c>
      <c r="E489" s="372" t="str">
        <f>+VLOOKUP(C489,[2]Hoja1!$A$3:$C$15,3,FALSE)</f>
        <v>emma.ticonipa@economiayfinanzas.gob.bo</v>
      </c>
    </row>
    <row r="490" spans="1:5">
      <c r="A490" s="278">
        <v>1744</v>
      </c>
      <c r="B490" s="279" t="s">
        <v>481</v>
      </c>
      <c r="C490" s="367" t="str">
        <f>+VLOOKUP($A490,[3]DISTRIBUCIÓN!$A$8:$G$540,5,FALSE)</f>
        <v>Emma Ticonipa</v>
      </c>
      <c r="D490" s="367" t="str">
        <f>+VLOOKUP(C490,[2]Hoja1!$A$3:$C$15,2,FALSE)</f>
        <v>2183333 - 1635</v>
      </c>
      <c r="E490" s="372" t="str">
        <f>+VLOOKUP(C490,[2]Hoja1!$A$3:$C$15,3,FALSE)</f>
        <v>emma.ticonipa@economiayfinanzas.gob.bo</v>
      </c>
    </row>
    <row r="491" spans="1:5">
      <c r="A491" s="278">
        <v>1745</v>
      </c>
      <c r="B491" s="279" t="s">
        <v>482</v>
      </c>
      <c r="C491" s="367" t="str">
        <f>+VLOOKUP($A491,[3]DISTRIBUCIÓN!$A$8:$G$540,5,FALSE)</f>
        <v>Emma Ticonipa</v>
      </c>
      <c r="D491" s="367" t="str">
        <f>+VLOOKUP(C491,[2]Hoja1!$A$3:$C$15,2,FALSE)</f>
        <v>2183333 - 1635</v>
      </c>
      <c r="E491" s="372" t="str">
        <f>+VLOOKUP(C491,[2]Hoja1!$A$3:$C$15,3,FALSE)</f>
        <v>emma.ticonipa@economiayfinanzas.gob.bo</v>
      </c>
    </row>
    <row r="492" spans="1:5">
      <c r="A492" s="278">
        <v>1746</v>
      </c>
      <c r="B492" s="279" t="s">
        <v>483</v>
      </c>
      <c r="C492" s="367" t="str">
        <f>+VLOOKUP($A492,[3]DISTRIBUCIÓN!$A$8:$G$540,5,FALSE)</f>
        <v>Emma Ticonipa</v>
      </c>
      <c r="D492" s="367" t="str">
        <f>+VLOOKUP(C492,[2]Hoja1!$A$3:$C$15,2,FALSE)</f>
        <v>2183333 - 1635</v>
      </c>
      <c r="E492" s="372" t="str">
        <f>+VLOOKUP(C492,[2]Hoja1!$A$3:$C$15,3,FALSE)</f>
        <v>emma.ticonipa@economiayfinanzas.gob.bo</v>
      </c>
    </row>
    <row r="493" spans="1:5">
      <c r="A493" s="278">
        <v>1747</v>
      </c>
      <c r="B493" s="279" t="s">
        <v>1376</v>
      </c>
      <c r="C493" s="367" t="str">
        <f>+VLOOKUP($A493,[3]DISTRIBUCIÓN!$A$8:$G$540,5,FALSE)</f>
        <v>Emma Ticonipa</v>
      </c>
      <c r="D493" s="367" t="str">
        <f>+VLOOKUP(C493,[2]Hoja1!$A$3:$C$15,2,FALSE)</f>
        <v>2183333 - 1635</v>
      </c>
      <c r="E493" s="372" t="str">
        <f>+VLOOKUP(C493,[2]Hoja1!$A$3:$C$15,3,FALSE)</f>
        <v>emma.ticonipa@economiayfinanzas.gob.bo</v>
      </c>
    </row>
    <row r="494" spans="1:5">
      <c r="A494" s="278">
        <v>1748</v>
      </c>
      <c r="B494" s="279" t="s">
        <v>484</v>
      </c>
      <c r="C494" s="367" t="str">
        <f>+VLOOKUP($A494,[3]DISTRIBUCIÓN!$A$8:$G$540,5,FALSE)</f>
        <v>Emma Ticonipa</v>
      </c>
      <c r="D494" s="367" t="str">
        <f>+VLOOKUP(C494,[2]Hoja1!$A$3:$C$15,2,FALSE)</f>
        <v>2183333 - 1635</v>
      </c>
      <c r="E494" s="372" t="str">
        <f>+VLOOKUP(C494,[2]Hoja1!$A$3:$C$15,3,FALSE)</f>
        <v>emma.ticonipa@economiayfinanzas.gob.bo</v>
      </c>
    </row>
    <row r="495" spans="1:5">
      <c r="A495" s="278">
        <v>1749</v>
      </c>
      <c r="B495" s="279" t="s">
        <v>485</v>
      </c>
      <c r="C495" s="367" t="str">
        <f>+VLOOKUP($A495,[3]DISTRIBUCIÓN!$A$8:$G$540,5,FALSE)</f>
        <v>Emma Ticonipa</v>
      </c>
      <c r="D495" s="367" t="str">
        <f>+VLOOKUP(C495,[2]Hoja1!$A$3:$C$15,2,FALSE)</f>
        <v>2183333 - 1635</v>
      </c>
      <c r="E495" s="372" t="str">
        <f>+VLOOKUP(C495,[2]Hoja1!$A$3:$C$15,3,FALSE)</f>
        <v>emma.ticonipa@economiayfinanzas.gob.bo</v>
      </c>
    </row>
    <row r="496" spans="1:5">
      <c r="A496" s="278">
        <v>1750</v>
      </c>
      <c r="B496" s="279" t="s">
        <v>486</v>
      </c>
      <c r="C496" s="367" t="str">
        <f>+VLOOKUP($A496,[3]DISTRIBUCIÓN!$A$8:$G$540,5,FALSE)</f>
        <v>Emma Ticonipa</v>
      </c>
      <c r="D496" s="367" t="str">
        <f>+VLOOKUP(C496,[2]Hoja1!$A$3:$C$15,2,FALSE)</f>
        <v>2183333 - 1635</v>
      </c>
      <c r="E496" s="372" t="str">
        <f>+VLOOKUP(C496,[2]Hoja1!$A$3:$C$15,3,FALSE)</f>
        <v>emma.ticonipa@economiayfinanzas.gob.bo</v>
      </c>
    </row>
    <row r="497" spans="1:5">
      <c r="A497" s="278">
        <v>1751</v>
      </c>
      <c r="B497" s="279" t="s">
        <v>487</v>
      </c>
      <c r="C497" s="367" t="str">
        <f>+VLOOKUP($A497,[3]DISTRIBUCIÓN!$A$8:$G$540,5,FALSE)</f>
        <v>Emma Ticonipa</v>
      </c>
      <c r="D497" s="367" t="str">
        <f>+VLOOKUP(C497,[2]Hoja1!$A$3:$C$15,2,FALSE)</f>
        <v>2183333 - 1635</v>
      </c>
      <c r="E497" s="372" t="str">
        <f>+VLOOKUP(C497,[2]Hoja1!$A$3:$C$15,3,FALSE)</f>
        <v>emma.ticonipa@economiayfinanzas.gob.bo</v>
      </c>
    </row>
    <row r="498" spans="1:5">
      <c r="A498" s="278">
        <v>1752</v>
      </c>
      <c r="B498" s="279" t="s">
        <v>488</v>
      </c>
      <c r="C498" s="367" t="str">
        <f>+VLOOKUP($A498,[3]DISTRIBUCIÓN!$A$8:$G$540,5,FALSE)</f>
        <v>Emma Ticonipa</v>
      </c>
      <c r="D498" s="367" t="str">
        <f>+VLOOKUP(C498,[2]Hoja1!$A$3:$C$15,2,FALSE)</f>
        <v>2183333 - 1635</v>
      </c>
      <c r="E498" s="372" t="str">
        <f>+VLOOKUP(C498,[2]Hoja1!$A$3:$C$15,3,FALSE)</f>
        <v>emma.ticonipa@economiayfinanzas.gob.bo</v>
      </c>
    </row>
    <row r="499" spans="1:5">
      <c r="A499" s="278">
        <v>1753</v>
      </c>
      <c r="B499" s="279" t="s">
        <v>489</v>
      </c>
      <c r="C499" s="367" t="str">
        <f>+VLOOKUP($A499,[3]DISTRIBUCIÓN!$A$8:$G$540,5,FALSE)</f>
        <v>Emma Ticonipa</v>
      </c>
      <c r="D499" s="367" t="str">
        <f>+VLOOKUP(C499,[2]Hoja1!$A$3:$C$15,2,FALSE)</f>
        <v>2183333 - 1635</v>
      </c>
      <c r="E499" s="372" t="str">
        <f>+VLOOKUP(C499,[2]Hoja1!$A$3:$C$15,3,FALSE)</f>
        <v>emma.ticonipa@economiayfinanzas.gob.bo</v>
      </c>
    </row>
    <row r="500" spans="1:5">
      <c r="A500" s="278">
        <v>1754</v>
      </c>
      <c r="B500" s="279" t="s">
        <v>490</v>
      </c>
      <c r="C500" s="367" t="str">
        <f>+VLOOKUP($A500,[3]DISTRIBUCIÓN!$A$8:$G$540,5,FALSE)</f>
        <v>Emma Ticonipa</v>
      </c>
      <c r="D500" s="367" t="str">
        <f>+VLOOKUP(C500,[2]Hoja1!$A$3:$C$15,2,FALSE)</f>
        <v>2183333 - 1635</v>
      </c>
      <c r="E500" s="372" t="str">
        <f>+VLOOKUP(C500,[2]Hoja1!$A$3:$C$15,3,FALSE)</f>
        <v>emma.ticonipa@economiayfinanzas.gob.bo</v>
      </c>
    </row>
    <row r="501" spans="1:5">
      <c r="A501" s="278">
        <v>1755</v>
      </c>
      <c r="B501" s="279" t="s">
        <v>491</v>
      </c>
      <c r="C501" s="367" t="str">
        <f>+VLOOKUP($A501,[3]DISTRIBUCIÓN!$A$8:$G$540,5,FALSE)</f>
        <v>Emma Ticonipa</v>
      </c>
      <c r="D501" s="367" t="str">
        <f>+VLOOKUP(C501,[2]Hoja1!$A$3:$C$15,2,FALSE)</f>
        <v>2183333 - 1635</v>
      </c>
      <c r="E501" s="372" t="str">
        <f>+VLOOKUP(C501,[2]Hoja1!$A$3:$C$15,3,FALSE)</f>
        <v>emma.ticonipa@economiayfinanzas.gob.bo</v>
      </c>
    </row>
    <row r="502" spans="1:5">
      <c r="A502" s="278">
        <v>1756</v>
      </c>
      <c r="B502" s="279" t="s">
        <v>492</v>
      </c>
      <c r="C502" s="367" t="str">
        <f>+VLOOKUP($A502,[3]DISTRIBUCIÓN!$A$8:$G$540,5,FALSE)</f>
        <v>Emma Ticonipa</v>
      </c>
      <c r="D502" s="367" t="str">
        <f>+VLOOKUP(C502,[2]Hoja1!$A$3:$C$15,2,FALSE)</f>
        <v>2183333 - 1635</v>
      </c>
      <c r="E502" s="372" t="str">
        <f>+VLOOKUP(C502,[2]Hoja1!$A$3:$C$15,3,FALSE)</f>
        <v>emma.ticonipa@economiayfinanzas.gob.bo</v>
      </c>
    </row>
    <row r="503" spans="1:5">
      <c r="A503" s="278">
        <v>1801</v>
      </c>
      <c r="B503" s="279" t="s">
        <v>493</v>
      </c>
      <c r="C503" s="367" t="str">
        <f>+VLOOKUP($A503,[3]DISTRIBUCIÓN!$A$8:$G$540,5,FALSE)</f>
        <v>Emma Ticonipa</v>
      </c>
      <c r="D503" s="367" t="str">
        <f>+VLOOKUP(C503,[2]Hoja1!$A$3:$C$15,2,FALSE)</f>
        <v>2183333 - 1635</v>
      </c>
      <c r="E503" s="372" t="str">
        <f>+VLOOKUP(C503,[2]Hoja1!$A$3:$C$15,3,FALSE)</f>
        <v>emma.ticonipa@economiayfinanzas.gob.bo</v>
      </c>
    </row>
    <row r="504" spans="1:5">
      <c r="A504" s="278">
        <v>1802</v>
      </c>
      <c r="B504" s="279" t="s">
        <v>475</v>
      </c>
      <c r="C504" s="367" t="str">
        <f>+VLOOKUP($A504,[3]DISTRIBUCIÓN!$A$8:$G$540,5,FALSE)</f>
        <v>Emma Ticonipa</v>
      </c>
      <c r="D504" s="367" t="str">
        <f>+VLOOKUP(C504,[2]Hoja1!$A$3:$C$15,2,FALSE)</f>
        <v>2183333 - 1635</v>
      </c>
      <c r="E504" s="372" t="str">
        <f>+VLOOKUP(C504,[2]Hoja1!$A$3:$C$15,3,FALSE)</f>
        <v>emma.ticonipa@economiayfinanzas.gob.bo</v>
      </c>
    </row>
    <row r="505" spans="1:5">
      <c r="A505" s="278">
        <v>1803</v>
      </c>
      <c r="B505" s="279" t="s">
        <v>494</v>
      </c>
      <c r="C505" s="367" t="str">
        <f>+VLOOKUP($A505,[3]DISTRIBUCIÓN!$A$8:$G$540,5,FALSE)</f>
        <v>Emma Ticonipa</v>
      </c>
      <c r="D505" s="367" t="str">
        <f>+VLOOKUP(C505,[2]Hoja1!$A$3:$C$15,2,FALSE)</f>
        <v>2183333 - 1635</v>
      </c>
      <c r="E505" s="372" t="str">
        <f>+VLOOKUP(C505,[2]Hoja1!$A$3:$C$15,3,FALSE)</f>
        <v>emma.ticonipa@economiayfinanzas.gob.bo</v>
      </c>
    </row>
    <row r="506" spans="1:5">
      <c r="A506" s="278">
        <v>1805</v>
      </c>
      <c r="B506" s="279" t="s">
        <v>495</v>
      </c>
      <c r="C506" s="367" t="str">
        <f>+VLOOKUP($A506,[3]DISTRIBUCIÓN!$A$8:$G$540,5,FALSE)</f>
        <v>Emma Ticonipa</v>
      </c>
      <c r="D506" s="367" t="str">
        <f>+VLOOKUP(C506,[2]Hoja1!$A$3:$C$15,2,FALSE)</f>
        <v>2183333 - 1635</v>
      </c>
      <c r="E506" s="372" t="str">
        <f>+VLOOKUP(C506,[2]Hoja1!$A$3:$C$15,3,FALSE)</f>
        <v>emma.ticonipa@economiayfinanzas.gob.bo</v>
      </c>
    </row>
    <row r="507" spans="1:5">
      <c r="A507" s="278">
        <v>1806</v>
      </c>
      <c r="B507" s="279" t="s">
        <v>496</v>
      </c>
      <c r="C507" s="367" t="str">
        <f>+VLOOKUP($A507,[3]DISTRIBUCIÓN!$A$8:$G$540,5,FALSE)</f>
        <v>Emma Ticonipa</v>
      </c>
      <c r="D507" s="367" t="str">
        <f>+VLOOKUP(C507,[2]Hoja1!$A$3:$C$15,2,FALSE)</f>
        <v>2183333 - 1635</v>
      </c>
      <c r="E507" s="372" t="str">
        <f>+VLOOKUP(C507,[2]Hoja1!$A$3:$C$15,3,FALSE)</f>
        <v>emma.ticonipa@economiayfinanzas.gob.bo</v>
      </c>
    </row>
    <row r="508" spans="1:5">
      <c r="A508" s="278">
        <v>1807</v>
      </c>
      <c r="B508" s="279" t="s">
        <v>497</v>
      </c>
      <c r="C508" s="367" t="str">
        <f>+VLOOKUP($A508,[3]DISTRIBUCIÓN!$A$8:$G$540,5,FALSE)</f>
        <v>Emma Ticonipa</v>
      </c>
      <c r="D508" s="367" t="str">
        <f>+VLOOKUP(C508,[2]Hoja1!$A$3:$C$15,2,FALSE)</f>
        <v>2183333 - 1635</v>
      </c>
      <c r="E508" s="372" t="str">
        <f>+VLOOKUP(C508,[2]Hoja1!$A$3:$C$15,3,FALSE)</f>
        <v>emma.ticonipa@economiayfinanzas.gob.bo</v>
      </c>
    </row>
    <row r="509" spans="1:5">
      <c r="A509" s="278">
        <v>1808</v>
      </c>
      <c r="B509" s="279" t="s">
        <v>498</v>
      </c>
      <c r="C509" s="367" t="str">
        <f>+VLOOKUP($A509,[3]DISTRIBUCIÓN!$A$8:$G$540,5,FALSE)</f>
        <v>Emma Ticonipa</v>
      </c>
      <c r="D509" s="367" t="str">
        <f>+VLOOKUP(C509,[2]Hoja1!$A$3:$C$15,2,FALSE)</f>
        <v>2183333 - 1635</v>
      </c>
      <c r="E509" s="372" t="str">
        <f>+VLOOKUP(C509,[2]Hoja1!$A$3:$C$15,3,FALSE)</f>
        <v>emma.ticonipa@economiayfinanzas.gob.bo</v>
      </c>
    </row>
    <row r="510" spans="1:5">
      <c r="A510" s="278">
        <v>1809</v>
      </c>
      <c r="B510" s="279" t="s">
        <v>499</v>
      </c>
      <c r="C510" s="367" t="str">
        <f>+VLOOKUP($A510,[3]DISTRIBUCIÓN!$A$8:$G$540,5,FALSE)</f>
        <v>Emma Ticonipa</v>
      </c>
      <c r="D510" s="367" t="str">
        <f>+VLOOKUP(C510,[2]Hoja1!$A$3:$C$15,2,FALSE)</f>
        <v>2183333 - 1635</v>
      </c>
      <c r="E510" s="372" t="str">
        <f>+VLOOKUP(C510,[2]Hoja1!$A$3:$C$15,3,FALSE)</f>
        <v>emma.ticonipa@economiayfinanzas.gob.bo</v>
      </c>
    </row>
    <row r="511" spans="1:5">
      <c r="A511" s="278">
        <v>1810</v>
      </c>
      <c r="B511" s="279" t="s">
        <v>500</v>
      </c>
      <c r="C511" s="367" t="str">
        <f>+VLOOKUP($A511,[3]DISTRIBUCIÓN!$A$8:$G$540,5,FALSE)</f>
        <v>Emma Ticonipa</v>
      </c>
      <c r="D511" s="367" t="str">
        <f>+VLOOKUP(C511,[2]Hoja1!$A$3:$C$15,2,FALSE)</f>
        <v>2183333 - 1635</v>
      </c>
      <c r="E511" s="372" t="str">
        <f>+VLOOKUP(C511,[2]Hoja1!$A$3:$C$15,3,FALSE)</f>
        <v>emma.ticonipa@economiayfinanzas.gob.bo</v>
      </c>
    </row>
    <row r="512" spans="1:5">
      <c r="A512" s="278">
        <v>1811</v>
      </c>
      <c r="B512" s="279" t="s">
        <v>501</v>
      </c>
      <c r="C512" s="367" t="str">
        <f>+VLOOKUP($A512,[3]DISTRIBUCIÓN!$A$8:$G$540,5,FALSE)</f>
        <v>Emma Ticonipa</v>
      </c>
      <c r="D512" s="367" t="str">
        <f>+VLOOKUP(C512,[2]Hoja1!$A$3:$C$15,2,FALSE)</f>
        <v>2183333 - 1635</v>
      </c>
      <c r="E512" s="372" t="str">
        <f>+VLOOKUP(C512,[2]Hoja1!$A$3:$C$15,3,FALSE)</f>
        <v>emma.ticonipa@economiayfinanzas.gob.bo</v>
      </c>
    </row>
    <row r="513" spans="1:5">
      <c r="A513" s="278">
        <v>1812</v>
      </c>
      <c r="B513" s="279" t="s">
        <v>502</v>
      </c>
      <c r="C513" s="367" t="str">
        <f>+VLOOKUP($A513,[3]DISTRIBUCIÓN!$A$8:$G$540,5,FALSE)</f>
        <v>Emma Ticonipa</v>
      </c>
      <c r="D513" s="367" t="str">
        <f>+VLOOKUP(C513,[2]Hoja1!$A$3:$C$15,2,FALSE)</f>
        <v>2183333 - 1635</v>
      </c>
      <c r="E513" s="372" t="str">
        <f>+VLOOKUP(C513,[2]Hoja1!$A$3:$C$15,3,FALSE)</f>
        <v>emma.ticonipa@economiayfinanzas.gob.bo</v>
      </c>
    </row>
    <row r="514" spans="1:5">
      <c r="A514" s="278">
        <v>1813</v>
      </c>
      <c r="B514" s="279" t="s">
        <v>503</v>
      </c>
      <c r="C514" s="367" t="str">
        <f>+VLOOKUP($A514,[3]DISTRIBUCIÓN!$A$8:$G$540,5,FALSE)</f>
        <v>Emma Ticonipa</v>
      </c>
      <c r="D514" s="367" t="str">
        <f>+VLOOKUP(C514,[2]Hoja1!$A$3:$C$15,2,FALSE)</f>
        <v>2183333 - 1635</v>
      </c>
      <c r="E514" s="372" t="str">
        <f>+VLOOKUP(C514,[2]Hoja1!$A$3:$C$15,3,FALSE)</f>
        <v>emma.ticonipa@economiayfinanzas.gob.bo</v>
      </c>
    </row>
    <row r="515" spans="1:5">
      <c r="A515" s="278">
        <v>1814</v>
      </c>
      <c r="B515" s="279" t="s">
        <v>504</v>
      </c>
      <c r="C515" s="367" t="str">
        <f>+VLOOKUP($A515,[3]DISTRIBUCIÓN!$A$8:$G$540,5,FALSE)</f>
        <v>Emma Ticonipa</v>
      </c>
      <c r="D515" s="367" t="str">
        <f>+VLOOKUP(C515,[2]Hoja1!$A$3:$C$15,2,FALSE)</f>
        <v>2183333 - 1635</v>
      </c>
      <c r="E515" s="372" t="str">
        <f>+VLOOKUP(C515,[2]Hoja1!$A$3:$C$15,3,FALSE)</f>
        <v>emma.ticonipa@economiayfinanzas.gob.bo</v>
      </c>
    </row>
    <row r="516" spans="1:5">
      <c r="A516" s="336">
        <v>1815</v>
      </c>
      <c r="B516" s="337" t="s">
        <v>486</v>
      </c>
      <c r="C516" s="367" t="str">
        <f>+VLOOKUP($A516,[3]DISTRIBUCIÓN!$A$8:$G$540,5,FALSE)</f>
        <v>Emma Ticonipa</v>
      </c>
      <c r="D516" s="367" t="str">
        <f>+VLOOKUP(C516,[2]Hoja1!$A$3:$C$15,2,FALSE)</f>
        <v>2183333 - 1635</v>
      </c>
      <c r="E516" s="372" t="str">
        <f>+VLOOKUP(C516,[2]Hoja1!$A$3:$C$15,3,FALSE)</f>
        <v>emma.ticonipa@economiayfinanzas.gob.bo</v>
      </c>
    </row>
    <row r="517" spans="1:5">
      <c r="A517" s="338">
        <v>1816</v>
      </c>
      <c r="B517" s="339" t="s">
        <v>505</v>
      </c>
      <c r="C517" s="367" t="str">
        <f>+VLOOKUP($A517,[3]DISTRIBUCIÓN!$A$8:$G$540,5,FALSE)</f>
        <v>Emma Ticonipa</v>
      </c>
      <c r="D517" s="367" t="str">
        <f>+VLOOKUP(C517,[2]Hoja1!$A$3:$C$15,2,FALSE)</f>
        <v>2183333 - 1635</v>
      </c>
      <c r="E517" s="372" t="str">
        <f>+VLOOKUP(C517,[2]Hoja1!$A$3:$C$15,3,FALSE)</f>
        <v>emma.ticonipa@economiayfinanzas.gob.bo</v>
      </c>
    </row>
    <row r="518" spans="1:5">
      <c r="A518" s="340">
        <v>1817</v>
      </c>
      <c r="B518" s="340" t="s">
        <v>506</v>
      </c>
      <c r="C518" s="367" t="str">
        <f>+VLOOKUP($A518,[3]DISTRIBUCIÓN!$A$8:$G$540,5,FALSE)</f>
        <v>Emma Ticonipa</v>
      </c>
      <c r="D518" s="367" t="str">
        <f>+VLOOKUP(C518,[2]Hoja1!$A$3:$C$15,2,FALSE)</f>
        <v>2183333 - 1635</v>
      </c>
      <c r="E518" s="372" t="str">
        <f>+VLOOKUP(C518,[2]Hoja1!$A$3:$C$15,3,FALSE)</f>
        <v>emma.ticonipa@economiayfinanzas.gob.bo</v>
      </c>
    </row>
    <row r="519" spans="1:5">
      <c r="A519" s="340">
        <v>1818</v>
      </c>
      <c r="B519" s="340" t="s">
        <v>507</v>
      </c>
      <c r="C519" s="367" t="str">
        <f>+VLOOKUP($A519,[3]DISTRIBUCIÓN!$A$8:$G$540,5,FALSE)</f>
        <v>Emma Ticonipa</v>
      </c>
      <c r="D519" s="367" t="str">
        <f>+VLOOKUP(C519,[2]Hoja1!$A$3:$C$15,2,FALSE)</f>
        <v>2183333 - 1635</v>
      </c>
      <c r="E519" s="372" t="str">
        <f>+VLOOKUP(C519,[2]Hoja1!$A$3:$C$15,3,FALSE)</f>
        <v>emma.ticonipa@economiayfinanzas.gob.bo</v>
      </c>
    </row>
    <row r="520" spans="1:5">
      <c r="A520" s="340">
        <v>1819</v>
      </c>
      <c r="B520" s="340" t="s">
        <v>508</v>
      </c>
      <c r="C520" s="367" t="str">
        <f>+VLOOKUP($A520,[3]DISTRIBUCIÓN!$A$8:$G$540,5,FALSE)</f>
        <v>Emma Ticonipa</v>
      </c>
      <c r="D520" s="367" t="str">
        <f>+VLOOKUP(C520,[2]Hoja1!$A$3:$C$15,2,FALSE)</f>
        <v>2183333 - 1635</v>
      </c>
      <c r="E520" s="372" t="str">
        <f>+VLOOKUP(C520,[2]Hoja1!$A$3:$C$15,3,FALSE)</f>
        <v>emma.ticonipa@economiayfinanzas.gob.bo</v>
      </c>
    </row>
    <row r="521" spans="1:5">
      <c r="A521" s="340">
        <v>1820</v>
      </c>
      <c r="B521" s="340" t="s">
        <v>509</v>
      </c>
      <c r="C521" s="367" t="str">
        <f>+VLOOKUP($A521,[3]DISTRIBUCIÓN!$A$8:$G$540,5,FALSE)</f>
        <v>Emma Ticonipa</v>
      </c>
      <c r="D521" s="367" t="str">
        <f>+VLOOKUP(C521,[2]Hoja1!$A$3:$C$15,2,FALSE)</f>
        <v>2183333 - 1635</v>
      </c>
      <c r="E521" s="372" t="str">
        <f>+VLOOKUP(C521,[2]Hoja1!$A$3:$C$15,3,FALSE)</f>
        <v>emma.ticonipa@economiayfinanzas.gob.bo</v>
      </c>
    </row>
    <row r="522" spans="1:5">
      <c r="A522" s="340">
        <v>1901</v>
      </c>
      <c r="B522" s="340" t="s">
        <v>510</v>
      </c>
      <c r="C522" s="367" t="str">
        <f>+VLOOKUP($A522,[3]DISTRIBUCIÓN!$A$8:$G$540,5,FALSE)</f>
        <v>Emma Ticonipa</v>
      </c>
      <c r="D522" s="367" t="str">
        <f>+VLOOKUP(C522,[2]Hoja1!$A$3:$C$15,2,FALSE)</f>
        <v>2183333 - 1635</v>
      </c>
      <c r="E522" s="372" t="str">
        <f>+VLOOKUP(C522,[2]Hoja1!$A$3:$C$15,3,FALSE)</f>
        <v>emma.ticonipa@economiayfinanzas.gob.bo</v>
      </c>
    </row>
    <row r="523" spans="1:5">
      <c r="A523" s="340">
        <v>1902</v>
      </c>
      <c r="B523" s="340" t="s">
        <v>511</v>
      </c>
      <c r="C523" s="367" t="str">
        <f>+VLOOKUP($A523,[3]DISTRIBUCIÓN!$A$8:$G$540,5,FALSE)</f>
        <v>Emma Ticonipa</v>
      </c>
      <c r="D523" s="367" t="str">
        <f>+VLOOKUP(C523,[2]Hoja1!$A$3:$C$15,2,FALSE)</f>
        <v>2183333 - 1635</v>
      </c>
      <c r="E523" s="372" t="str">
        <f>+VLOOKUP(C523,[2]Hoja1!$A$3:$C$15,3,FALSE)</f>
        <v>emma.ticonipa@economiayfinanzas.gob.bo</v>
      </c>
    </row>
    <row r="524" spans="1:5">
      <c r="A524" s="340">
        <v>1903</v>
      </c>
      <c r="B524" s="340" t="s">
        <v>512</v>
      </c>
      <c r="C524" s="367" t="str">
        <f>+VLOOKUP($A524,[3]DISTRIBUCIÓN!$A$8:$G$540,5,FALSE)</f>
        <v>Emma Ticonipa</v>
      </c>
      <c r="D524" s="367" t="str">
        <f>+VLOOKUP(C524,[2]Hoja1!$A$3:$C$15,2,FALSE)</f>
        <v>2183333 - 1635</v>
      </c>
      <c r="E524" s="372" t="str">
        <f>+VLOOKUP(C524,[2]Hoja1!$A$3:$C$15,3,FALSE)</f>
        <v>emma.ticonipa@economiayfinanzas.gob.bo</v>
      </c>
    </row>
    <row r="525" spans="1:5">
      <c r="A525" s="340">
        <v>1904</v>
      </c>
      <c r="B525" s="340" t="s">
        <v>513</v>
      </c>
      <c r="C525" s="367" t="str">
        <f>+VLOOKUP($A525,[3]DISTRIBUCIÓN!$A$8:$G$540,5,FALSE)</f>
        <v>Emma Ticonipa</v>
      </c>
      <c r="D525" s="367" t="str">
        <f>+VLOOKUP(C525,[2]Hoja1!$A$3:$C$15,2,FALSE)</f>
        <v>2183333 - 1635</v>
      </c>
      <c r="E525" s="372" t="str">
        <f>+VLOOKUP(C525,[2]Hoja1!$A$3:$C$15,3,FALSE)</f>
        <v>emma.ticonipa@economiayfinanzas.gob.bo</v>
      </c>
    </row>
    <row r="526" spans="1:5">
      <c r="A526" s="340">
        <v>1905</v>
      </c>
      <c r="B526" s="340" t="s">
        <v>514</v>
      </c>
      <c r="C526" s="367" t="str">
        <f>+VLOOKUP($A526,[3]DISTRIBUCIÓN!$A$8:$G$540,5,FALSE)</f>
        <v>Emma Ticonipa</v>
      </c>
      <c r="D526" s="367" t="str">
        <f>+VLOOKUP(C526,[2]Hoja1!$A$3:$C$15,2,FALSE)</f>
        <v>2183333 - 1635</v>
      </c>
      <c r="E526" s="372" t="str">
        <f>+VLOOKUP(C526,[2]Hoja1!$A$3:$C$15,3,FALSE)</f>
        <v>emma.ticonipa@economiayfinanzas.gob.bo</v>
      </c>
    </row>
    <row r="527" spans="1:5">
      <c r="A527" s="340">
        <v>1906</v>
      </c>
      <c r="B527" s="340" t="s">
        <v>490</v>
      </c>
      <c r="C527" s="367" t="str">
        <f>+VLOOKUP($A527,[3]DISTRIBUCIÓN!$A$8:$G$540,5,FALSE)</f>
        <v>Emma Ticonipa</v>
      </c>
      <c r="D527" s="367" t="str">
        <f>+VLOOKUP(C527,[2]Hoja1!$A$3:$C$15,2,FALSE)</f>
        <v>2183333 - 1635</v>
      </c>
      <c r="E527" s="372" t="str">
        <f>+VLOOKUP(C527,[2]Hoja1!$A$3:$C$15,3,FALSE)</f>
        <v>emma.ticonipa@economiayfinanzas.gob.bo</v>
      </c>
    </row>
    <row r="528" spans="1:5">
      <c r="A528" s="340">
        <v>1907</v>
      </c>
      <c r="B528" s="340" t="s">
        <v>515</v>
      </c>
      <c r="C528" s="367" t="str">
        <f>+VLOOKUP($A528,[3]DISTRIBUCIÓN!$A$8:$G$540,5,FALSE)</f>
        <v>Emma Ticonipa</v>
      </c>
      <c r="D528" s="367" t="str">
        <f>+VLOOKUP(C528,[2]Hoja1!$A$3:$C$15,2,FALSE)</f>
        <v>2183333 - 1635</v>
      </c>
      <c r="E528" s="372" t="str">
        <f>+VLOOKUP(C528,[2]Hoja1!$A$3:$C$15,3,FALSE)</f>
        <v>emma.ticonipa@economiayfinanzas.gob.bo</v>
      </c>
    </row>
    <row r="529" spans="1:5">
      <c r="A529" s="340">
        <v>1908</v>
      </c>
      <c r="B529" s="340" t="s">
        <v>516</v>
      </c>
      <c r="C529" s="367" t="str">
        <f>+VLOOKUP($A529,[3]DISTRIBUCIÓN!$A$8:$G$540,5,FALSE)</f>
        <v>Emma Ticonipa</v>
      </c>
      <c r="D529" s="367" t="str">
        <f>+VLOOKUP(C529,[2]Hoja1!$A$3:$C$15,2,FALSE)</f>
        <v>2183333 - 1635</v>
      </c>
      <c r="E529" s="372" t="str">
        <f>+VLOOKUP(C529,[2]Hoja1!$A$3:$C$15,3,FALSE)</f>
        <v>emma.ticonipa@economiayfinanzas.gob.bo</v>
      </c>
    </row>
    <row r="530" spans="1:5">
      <c r="A530" s="340">
        <v>1909</v>
      </c>
      <c r="B530" s="340" t="s">
        <v>440</v>
      </c>
      <c r="C530" s="367" t="str">
        <f>+VLOOKUP($A530,[3]DISTRIBUCIÓN!$A$8:$G$540,5,FALSE)</f>
        <v>Emma Ticonipa</v>
      </c>
      <c r="D530" s="367" t="str">
        <f>+VLOOKUP(C530,[2]Hoja1!$A$3:$C$15,2,FALSE)</f>
        <v>2183333 - 1635</v>
      </c>
      <c r="E530" s="372" t="str">
        <f>+VLOOKUP(C530,[2]Hoja1!$A$3:$C$15,3,FALSE)</f>
        <v>emma.ticonipa@economiayfinanzas.gob.bo</v>
      </c>
    </row>
    <row r="531" spans="1:5">
      <c r="A531" s="340">
        <v>1910</v>
      </c>
      <c r="B531" s="340" t="s">
        <v>517</v>
      </c>
      <c r="C531" s="367" t="str">
        <f>+VLOOKUP($A531,[3]DISTRIBUCIÓN!$A$8:$G$540,5,FALSE)</f>
        <v>Emma Ticonipa</v>
      </c>
      <c r="D531" s="367" t="str">
        <f>+VLOOKUP(C531,[2]Hoja1!$A$3:$C$15,2,FALSE)</f>
        <v>2183333 - 1635</v>
      </c>
      <c r="E531" s="372" t="str">
        <f>+VLOOKUP(C531,[2]Hoja1!$A$3:$C$15,3,FALSE)</f>
        <v>emma.ticonipa@economiayfinanzas.gob.bo</v>
      </c>
    </row>
    <row r="532" spans="1:5">
      <c r="A532" s="340">
        <v>1911</v>
      </c>
      <c r="B532" s="340" t="s">
        <v>518</v>
      </c>
      <c r="C532" s="367" t="str">
        <f>+VLOOKUP($A532,[3]DISTRIBUCIÓN!$A$8:$G$540,5,FALSE)</f>
        <v>Emma Ticonipa</v>
      </c>
      <c r="D532" s="367" t="str">
        <f>+VLOOKUP(C532,[2]Hoja1!$A$3:$C$15,2,FALSE)</f>
        <v>2183333 - 1635</v>
      </c>
      <c r="E532" s="372" t="str">
        <f>+VLOOKUP(C532,[2]Hoja1!$A$3:$C$15,3,FALSE)</f>
        <v>emma.ticonipa@economiayfinanzas.gob.bo</v>
      </c>
    </row>
    <row r="533" spans="1:5">
      <c r="A533" s="340">
        <v>1912</v>
      </c>
      <c r="B533" s="340" t="s">
        <v>519</v>
      </c>
      <c r="C533" s="367" t="str">
        <f>+VLOOKUP($A533,[3]DISTRIBUCIÓN!$A$8:$G$540,5,FALSE)</f>
        <v>Emma Ticonipa</v>
      </c>
      <c r="D533" s="367" t="str">
        <f>+VLOOKUP(C533,[2]Hoja1!$A$3:$C$15,2,FALSE)</f>
        <v>2183333 - 1635</v>
      </c>
      <c r="E533" s="372" t="str">
        <f>+VLOOKUP(C533,[2]Hoja1!$A$3:$C$15,3,FALSE)</f>
        <v>emma.ticonipa@economiayfinanzas.gob.bo</v>
      </c>
    </row>
    <row r="534" spans="1:5">
      <c r="A534" s="340">
        <v>1913</v>
      </c>
      <c r="B534" s="340" t="s">
        <v>520</v>
      </c>
      <c r="C534" s="367" t="str">
        <f>+VLOOKUP($A534,[3]DISTRIBUCIÓN!$A$8:$G$540,5,FALSE)</f>
        <v>Emma Ticonipa</v>
      </c>
      <c r="D534" s="367" t="str">
        <f>+VLOOKUP(C534,[2]Hoja1!$A$3:$C$15,2,FALSE)</f>
        <v>2183333 - 1635</v>
      </c>
      <c r="E534" s="372" t="str">
        <f>+VLOOKUP(C534,[2]Hoja1!$A$3:$C$15,3,FALSE)</f>
        <v>emma.ticonipa@economiayfinanzas.gob.bo</v>
      </c>
    </row>
    <row r="535" spans="1:5">
      <c r="A535" s="340">
        <v>1914</v>
      </c>
      <c r="B535" s="340" t="s">
        <v>521</v>
      </c>
      <c r="C535" s="367" t="str">
        <f>+VLOOKUP($A535,[3]DISTRIBUCIÓN!$A$8:$G$540,5,FALSE)</f>
        <v>Emma Ticonipa</v>
      </c>
      <c r="D535" s="367" t="str">
        <f>+VLOOKUP(C535,[2]Hoja1!$A$3:$C$15,2,FALSE)</f>
        <v>2183333 - 1635</v>
      </c>
      <c r="E535" s="372" t="str">
        <f>+VLOOKUP(C535,[2]Hoja1!$A$3:$C$15,3,FALSE)</f>
        <v>emma.ticonipa@economiayfinanzas.gob.bo</v>
      </c>
    </row>
    <row r="536" spans="1:5">
      <c r="A536" s="340">
        <v>1915</v>
      </c>
      <c r="B536" s="340" t="s">
        <v>522</v>
      </c>
      <c r="C536" s="367" t="str">
        <f>+VLOOKUP($A536,[3]DISTRIBUCIÓN!$A$8:$G$540,5,FALSE)</f>
        <v>Emma Ticonipa</v>
      </c>
      <c r="D536" s="367" t="str">
        <f>+VLOOKUP(C536,[2]Hoja1!$A$3:$C$15,2,FALSE)</f>
        <v>2183333 - 1635</v>
      </c>
      <c r="E536" s="372" t="str">
        <f>+VLOOKUP(C536,[2]Hoja1!$A$3:$C$15,3,FALSE)</f>
        <v>emma.ticonipa@economiayfinanzas.gob.bo</v>
      </c>
    </row>
    <row r="537" spans="1:5">
      <c r="A537" s="340">
        <v>3301</v>
      </c>
      <c r="B537" s="340" t="s">
        <v>1496</v>
      </c>
      <c r="C537" s="367" t="str">
        <f>+VLOOKUP($A537,[3]DISTRIBUCIÓN!$A$8:$G$540,5,FALSE)</f>
        <v>Emma Ticonipa</v>
      </c>
      <c r="D537" s="367" t="str">
        <f>+VLOOKUP(C537,[2]Hoja1!$A$3:$C$15,2,FALSE)</f>
        <v>2183333 - 1635</v>
      </c>
      <c r="E537" s="372" t="str">
        <f>+VLOOKUP(C537,[2]Hoja1!$A$3:$C$15,3,FALSE)</f>
        <v>emma.ticonipa@economiayfinanzas.gob.bo</v>
      </c>
    </row>
    <row r="538" spans="1:5">
      <c r="A538" s="340">
        <v>3401</v>
      </c>
      <c r="B538" s="340" t="s">
        <v>1387</v>
      </c>
      <c r="C538" s="367" t="str">
        <f>+VLOOKUP($A538,[3]DISTRIBUCIÓN!$A$8:$G$540,5,FALSE)</f>
        <v>Emma Ticonipa</v>
      </c>
      <c r="D538" s="367" t="str">
        <f>+VLOOKUP(C538,[2]Hoja1!$A$3:$C$15,2,FALSE)</f>
        <v>2183333 - 1635</v>
      </c>
      <c r="E538" s="372" t="str">
        <f>+VLOOKUP(C538,[2]Hoja1!$A$3:$C$15,3,FALSE)</f>
        <v>emma.ticonipa@economiayfinanzas.gob.bo</v>
      </c>
    </row>
    <row r="539" spans="1:5">
      <c r="A539" s="340">
        <v>3402</v>
      </c>
      <c r="B539" s="340" t="s">
        <v>1497</v>
      </c>
      <c r="C539" s="367" t="str">
        <f>+VLOOKUP($A539,[3]DISTRIBUCIÓN!$A$8:$G$540,5,FALSE)</f>
        <v>Emma Ticonipa</v>
      </c>
      <c r="D539" s="367" t="str">
        <f>+VLOOKUP(C539,[2]Hoja1!$A$3:$C$15,2,FALSE)</f>
        <v>2183333 - 1635</v>
      </c>
      <c r="E539" s="372" t="str">
        <f>+VLOOKUP(C539,[2]Hoja1!$A$3:$C$15,3,FALSE)</f>
        <v>emma.ticonipa@economiayfinanzas.gob.bo</v>
      </c>
    </row>
    <row r="540" spans="1:5">
      <c r="A540" s="340">
        <v>3501</v>
      </c>
      <c r="B540" s="340" t="s">
        <v>1498</v>
      </c>
      <c r="C540" s="367" t="str">
        <f>+VLOOKUP($A540,[3]DISTRIBUCIÓN!$A$8:$G$540,5,FALSE)</f>
        <v>Emma Ticonipa</v>
      </c>
      <c r="D540" s="367" t="str">
        <f>+VLOOKUP(C540,[2]Hoja1!$A$3:$C$15,2,FALSE)</f>
        <v>2183333 - 1635</v>
      </c>
      <c r="E540" s="372" t="str">
        <f>+VLOOKUP(C540,[2]Hoja1!$A$3:$C$15,3,FALSE)</f>
        <v>emma.ticonipa@economiayfinanzas.gob.bo</v>
      </c>
    </row>
    <row r="541" spans="1:5">
      <c r="A541" s="340">
        <v>3701</v>
      </c>
      <c r="B541" s="340" t="s">
        <v>1499</v>
      </c>
      <c r="C541" s="367" t="str">
        <f>+VLOOKUP($A541,[3]DISTRIBUCIÓN!$A$8:$G$540,5,FALSE)</f>
        <v>Emma Ticonipa</v>
      </c>
      <c r="D541" s="367" t="str">
        <f>+VLOOKUP(C541,[2]Hoja1!$A$3:$C$15,2,FALSE)</f>
        <v>2183333 - 1635</v>
      </c>
      <c r="E541" s="372" t="str">
        <f>+VLOOKUP(C541,[2]Hoja1!$A$3:$C$15,3,FALSE)</f>
        <v>emma.ticonipa@economiayfinanzas.gob.bo</v>
      </c>
    </row>
    <row r="542" spans="1:5">
      <c r="A542" s="340">
        <v>3702</v>
      </c>
      <c r="B542" s="340" t="s">
        <v>1500</v>
      </c>
      <c r="C542" s="367" t="str">
        <f>+VLOOKUP($A542,[3]DISTRIBUCIÓN!$A$8:$G$540,5,FALSE)</f>
        <v>Emma Ticonipa</v>
      </c>
      <c r="D542" s="367" t="str">
        <f>+VLOOKUP(C542,[2]Hoja1!$A$3:$C$15,2,FALSE)</f>
        <v>2183333 - 1635</v>
      </c>
      <c r="E542" s="372" t="str">
        <f>+VLOOKUP(C542,[2]Hoja1!$A$3:$C$15,3,FALSE)</f>
        <v>emma.ticonipa@economiayfinanzas.gob.bo</v>
      </c>
    </row>
    <row r="543" spans="1:5">
      <c r="A543" s="373">
        <v>3801</v>
      </c>
      <c r="B543" s="373" t="s">
        <v>1501</v>
      </c>
      <c r="C543" s="374" t="str">
        <f>+VLOOKUP($A543,[3]DISTRIBUCIÓN!$A$8:$G$540,5,FALSE)</f>
        <v>Emma Ticonipa</v>
      </c>
      <c r="D543" s="367" t="str">
        <f>+VLOOKUP(C543,[2]Hoja1!$A$3:$C$15,2,FALSE)</f>
        <v>2183333 - 1635</v>
      </c>
      <c r="E543" s="375" t="str">
        <f>+VLOOKUP(C543,[2]Hoja1!$A$3:$C$15,3,FALSE)</f>
        <v>emma.ticonipa@economiayfinanzas.gob.bo</v>
      </c>
    </row>
  </sheetData>
  <autoFilter ref="A3:E541" xr:uid="{79E15D9C-93C5-4383-871C-20D7429E4C9A}"/>
  <mergeCells count="1">
    <mergeCell ref="A1:E1"/>
  </mergeCells>
  <conditionalFormatting sqref="A146:A148 A150:A543 A4:A142">
    <cfRule type="duplicateValues" dxfId="0" priority="32"/>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53"/>
  <sheetViews>
    <sheetView view="pageBreakPreview" zoomScale="115" zoomScaleNormal="100" zoomScaleSheetLayoutView="115"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3" t="s">
        <v>664</v>
      </c>
      <c r="B1" s="213"/>
      <c r="C1" s="214"/>
      <c r="D1" s="215"/>
      <c r="E1" s="215"/>
      <c r="F1" s="215"/>
      <c r="G1" s="213"/>
      <c r="H1" s="213"/>
      <c r="I1" s="213"/>
      <c r="J1" s="213"/>
      <c r="K1" s="213"/>
      <c r="L1" s="213"/>
      <c r="M1" s="213"/>
      <c r="N1" s="126"/>
      <c r="O1" s="126"/>
      <c r="P1" s="126"/>
      <c r="Q1" s="213"/>
    </row>
    <row r="2" spans="1:17">
      <c r="A2" s="213" t="s">
        <v>32</v>
      </c>
      <c r="B2" s="213"/>
      <c r="C2" s="214"/>
      <c r="D2" s="215"/>
      <c r="E2" s="215"/>
      <c r="F2" s="215"/>
      <c r="G2" s="213"/>
      <c r="H2" s="213"/>
      <c r="I2" s="213"/>
      <c r="J2" s="213"/>
      <c r="K2" s="213"/>
      <c r="L2" s="213"/>
      <c r="M2" s="213"/>
      <c r="N2" s="126"/>
      <c r="O2" s="126"/>
      <c r="P2" s="126"/>
      <c r="Q2" s="213"/>
    </row>
    <row r="3" spans="1:17">
      <c r="A3" s="213" t="str">
        <f>+'CUT MN'!A3</f>
        <v>CORRESPONDIENTE AL PERIODO DE ENERO DE 2026</v>
      </c>
      <c r="B3" s="213"/>
      <c r="C3" s="214"/>
      <c r="D3" s="215"/>
      <c r="E3" s="215"/>
      <c r="F3" s="215"/>
      <c r="G3" s="213"/>
      <c r="H3" s="213"/>
      <c r="I3" s="213"/>
      <c r="J3" s="213"/>
      <c r="K3" s="213"/>
      <c r="L3" s="213"/>
      <c r="M3" s="213"/>
      <c r="N3" s="126"/>
      <c r="O3" s="126"/>
      <c r="P3" s="126"/>
      <c r="Q3" s="213"/>
    </row>
    <row r="4" spans="1:17">
      <c r="A4" s="216" t="str">
        <f>+'CUT MN'!A4</f>
        <v>ACTUALIZADO AL : 05 de febrero de 2026 Hrs. 14:01</v>
      </c>
      <c r="B4" s="216"/>
      <c r="C4" s="217"/>
      <c r="D4" s="218"/>
      <c r="E4" s="218"/>
      <c r="F4" s="218"/>
      <c r="G4" s="216"/>
      <c r="H4" s="216"/>
      <c r="I4" s="216"/>
      <c r="J4" s="216"/>
      <c r="K4" s="216"/>
      <c r="L4" s="216"/>
      <c r="M4" s="216"/>
      <c r="N4" s="137"/>
      <c r="O4" s="137"/>
      <c r="P4" s="137"/>
      <c r="Q4" s="216"/>
    </row>
    <row r="5" spans="1:17">
      <c r="A5" s="219"/>
      <c r="B5" s="220"/>
      <c r="C5" s="221"/>
      <c r="D5" s="222"/>
      <c r="E5" s="223"/>
      <c r="F5" s="223"/>
      <c r="G5" s="224"/>
      <c r="H5" s="225"/>
      <c r="I5" s="225"/>
      <c r="J5" s="225"/>
      <c r="K5" s="225"/>
      <c r="L5" s="225"/>
      <c r="M5" s="225"/>
      <c r="N5" s="78"/>
      <c r="O5" s="78"/>
      <c r="P5" s="110"/>
      <c r="Q5" s="225"/>
    </row>
    <row r="6" spans="1:17">
      <c r="A6" s="472" t="s">
        <v>1461</v>
      </c>
      <c r="B6" s="473"/>
      <c r="C6" s="227"/>
      <c r="D6" s="228"/>
      <c r="E6" s="226"/>
      <c r="F6" s="226"/>
      <c r="G6" s="229"/>
      <c r="H6" s="472" t="s">
        <v>1463</v>
      </c>
      <c r="I6" s="473"/>
      <c r="J6" s="472" t="s">
        <v>1464</v>
      </c>
      <c r="K6" s="473"/>
      <c r="L6" s="470" t="s">
        <v>1465</v>
      </c>
      <c r="M6" s="471"/>
      <c r="N6" s="470" t="s">
        <v>1466</v>
      </c>
      <c r="O6" s="471"/>
      <c r="P6" s="111"/>
      <c r="Q6" s="67"/>
    </row>
    <row r="7" spans="1:17" ht="38.25">
      <c r="A7" s="263" t="s">
        <v>652</v>
      </c>
      <c r="B7" s="263" t="s">
        <v>653</v>
      </c>
      <c r="C7" s="261" t="s">
        <v>659</v>
      </c>
      <c r="D7" s="332" t="s">
        <v>1460</v>
      </c>
      <c r="E7" s="83" t="s">
        <v>552</v>
      </c>
      <c r="F7" s="83" t="s">
        <v>1462</v>
      </c>
      <c r="G7" s="83" t="s">
        <v>36</v>
      </c>
      <c r="H7" s="263" t="s">
        <v>654</v>
      </c>
      <c r="I7" s="263" t="s">
        <v>657</v>
      </c>
      <c r="J7" s="263" t="s">
        <v>655</v>
      </c>
      <c r="K7" s="263" t="s">
        <v>656</v>
      </c>
      <c r="L7" s="262" t="s">
        <v>1300</v>
      </c>
      <c r="M7" s="262" t="s">
        <v>1301</v>
      </c>
      <c r="N7" s="262" t="s">
        <v>1286</v>
      </c>
      <c r="O7" s="262" t="s">
        <v>1287</v>
      </c>
      <c r="P7" s="84" t="s">
        <v>658</v>
      </c>
      <c r="Q7" s="116" t="s">
        <v>1467</v>
      </c>
    </row>
    <row r="8" spans="1:17" ht="51">
      <c r="A8" s="85">
        <v>291</v>
      </c>
      <c r="B8" s="85">
        <v>1</v>
      </c>
      <c r="C8" s="69" t="s">
        <v>119</v>
      </c>
      <c r="D8" s="86">
        <v>46034</v>
      </c>
      <c r="E8" s="85">
        <v>9</v>
      </c>
      <c r="F8" s="85" t="s">
        <v>4385</v>
      </c>
      <c r="G8" s="87" t="s">
        <v>4386</v>
      </c>
      <c r="H8" s="87"/>
      <c r="I8" s="87"/>
      <c r="J8" s="87"/>
      <c r="K8" s="87"/>
      <c r="L8" s="346"/>
      <c r="M8" s="346"/>
      <c r="N8" s="138">
        <v>4000</v>
      </c>
      <c r="O8" s="138">
        <v>0</v>
      </c>
      <c r="P8" s="139">
        <v>4000</v>
      </c>
      <c r="Q8" s="87"/>
    </row>
    <row r="9" spans="1:17" ht="51">
      <c r="A9" s="85">
        <v>66</v>
      </c>
      <c r="B9" s="85">
        <v>4</v>
      </c>
      <c r="C9" s="69" t="s">
        <v>46</v>
      </c>
      <c r="D9" s="86">
        <v>46034</v>
      </c>
      <c r="E9" s="85">
        <v>9</v>
      </c>
      <c r="F9" s="85" t="s">
        <v>1609</v>
      </c>
      <c r="G9" s="87" t="s">
        <v>4386</v>
      </c>
      <c r="H9" s="87"/>
      <c r="I9" s="87"/>
      <c r="J9" s="87"/>
      <c r="K9" s="87"/>
      <c r="L9" s="346"/>
      <c r="M9" s="346"/>
      <c r="N9" s="138">
        <v>0</v>
      </c>
      <c r="O9" s="138">
        <v>4000</v>
      </c>
      <c r="P9" s="139">
        <v>4000</v>
      </c>
      <c r="Q9" s="87"/>
    </row>
    <row r="10" spans="1:17" ht="51">
      <c r="A10" s="85">
        <v>389</v>
      </c>
      <c r="B10" s="85">
        <v>1</v>
      </c>
      <c r="C10" s="69" t="s">
        <v>1400</v>
      </c>
      <c r="D10" s="86">
        <v>46041</v>
      </c>
      <c r="E10" s="85">
        <v>51</v>
      </c>
      <c r="F10" s="85" t="s">
        <v>4387</v>
      </c>
      <c r="G10" s="87" t="s">
        <v>4388</v>
      </c>
      <c r="H10" s="87"/>
      <c r="I10" s="87"/>
      <c r="J10" s="87"/>
      <c r="K10" s="87"/>
      <c r="L10" s="346"/>
      <c r="M10" s="346"/>
      <c r="N10" s="138">
        <v>166630.42000000001</v>
      </c>
      <c r="O10" s="138">
        <v>0</v>
      </c>
      <c r="P10" s="139">
        <v>166630.42000000001</v>
      </c>
      <c r="Q10" s="87"/>
    </row>
    <row r="11" spans="1:17" ht="51">
      <c r="A11" s="85" t="s">
        <v>541</v>
      </c>
      <c r="B11" s="85">
        <v>2</v>
      </c>
      <c r="C11" s="69" t="e">
        <v>#N/A</v>
      </c>
      <c r="D11" s="86">
        <v>46041</v>
      </c>
      <c r="E11" s="85">
        <v>51</v>
      </c>
      <c r="F11" s="85" t="s">
        <v>1478</v>
      </c>
      <c r="G11" s="87" t="s">
        <v>4388</v>
      </c>
      <c r="H11" s="87"/>
      <c r="I11" s="87"/>
      <c r="J11" s="87"/>
      <c r="K11" s="87"/>
      <c r="L11" s="346"/>
      <c r="M11" s="346"/>
      <c r="N11" s="138">
        <v>0</v>
      </c>
      <c r="O11" s="138">
        <v>166630.42000000001</v>
      </c>
      <c r="P11" s="139">
        <v>166630.42000000001</v>
      </c>
      <c r="Q11" s="87"/>
    </row>
    <row r="12" spans="1:17" ht="51">
      <c r="A12" s="85">
        <v>47</v>
      </c>
      <c r="B12" s="85">
        <v>13</v>
      </c>
      <c r="C12" s="69" t="s">
        <v>45</v>
      </c>
      <c r="D12" s="86">
        <v>46043</v>
      </c>
      <c r="E12" s="85">
        <v>77</v>
      </c>
      <c r="F12" s="85" t="s">
        <v>4389</v>
      </c>
      <c r="G12" s="87" t="s">
        <v>4390</v>
      </c>
      <c r="H12" s="87"/>
      <c r="I12" s="87"/>
      <c r="J12" s="87"/>
      <c r="K12" s="87"/>
      <c r="L12" s="346"/>
      <c r="M12" s="346"/>
      <c r="N12" s="138">
        <v>11754761.91</v>
      </c>
      <c r="O12" s="138">
        <v>0</v>
      </c>
      <c r="P12" s="139">
        <v>11754761.91</v>
      </c>
      <c r="Q12" s="87"/>
    </row>
    <row r="13" spans="1:17" ht="51">
      <c r="A13" s="85">
        <v>47</v>
      </c>
      <c r="B13" s="85">
        <v>13</v>
      </c>
      <c r="C13" s="69" t="s">
        <v>45</v>
      </c>
      <c r="D13" s="86">
        <v>46043</v>
      </c>
      <c r="E13" s="85">
        <v>78</v>
      </c>
      <c r="F13" s="85" t="s">
        <v>4391</v>
      </c>
      <c r="G13" s="87" t="s">
        <v>4392</v>
      </c>
      <c r="H13" s="87"/>
      <c r="I13" s="87"/>
      <c r="J13" s="87"/>
      <c r="K13" s="87"/>
      <c r="L13" s="346"/>
      <c r="M13" s="346"/>
      <c r="N13" s="138">
        <v>2409225.52</v>
      </c>
      <c r="O13" s="138">
        <v>0</v>
      </c>
      <c r="P13" s="139">
        <v>2409225.52</v>
      </c>
      <c r="Q13" s="87"/>
    </row>
    <row r="14" spans="1:17" ht="51">
      <c r="A14" s="85">
        <v>47</v>
      </c>
      <c r="B14" s="85">
        <v>13</v>
      </c>
      <c r="C14" s="69" t="s">
        <v>45</v>
      </c>
      <c r="D14" s="86">
        <v>46043</v>
      </c>
      <c r="E14" s="85">
        <v>79</v>
      </c>
      <c r="F14" s="85" t="s">
        <v>4393</v>
      </c>
      <c r="G14" s="87" t="s">
        <v>4394</v>
      </c>
      <c r="H14" s="87"/>
      <c r="I14" s="87"/>
      <c r="J14" s="87"/>
      <c r="K14" s="87"/>
      <c r="L14" s="346"/>
      <c r="M14" s="346"/>
      <c r="N14" s="138">
        <v>3612035.17</v>
      </c>
      <c r="O14" s="138">
        <v>0</v>
      </c>
      <c r="P14" s="139">
        <v>3612035.17</v>
      </c>
      <c r="Q14" s="87"/>
    </row>
    <row r="15" spans="1:17" ht="51">
      <c r="A15" s="85">
        <v>47</v>
      </c>
      <c r="B15" s="85">
        <v>13</v>
      </c>
      <c r="C15" s="69" t="s">
        <v>45</v>
      </c>
      <c r="D15" s="86">
        <v>46043</v>
      </c>
      <c r="E15" s="85">
        <v>80</v>
      </c>
      <c r="F15" s="85" t="s">
        <v>4395</v>
      </c>
      <c r="G15" s="87" t="s">
        <v>4396</v>
      </c>
      <c r="H15" s="87"/>
      <c r="I15" s="87"/>
      <c r="J15" s="87"/>
      <c r="K15" s="87"/>
      <c r="L15" s="346"/>
      <c r="M15" s="346"/>
      <c r="N15" s="138">
        <v>400935.93</v>
      </c>
      <c r="O15" s="138">
        <v>0</v>
      </c>
      <c r="P15" s="139">
        <v>400935.93</v>
      </c>
      <c r="Q15" s="87"/>
    </row>
    <row r="16" spans="1:17" ht="51">
      <c r="A16" s="85">
        <v>47</v>
      </c>
      <c r="B16" s="85">
        <v>13</v>
      </c>
      <c r="C16" s="69" t="s">
        <v>45</v>
      </c>
      <c r="D16" s="86">
        <v>46043</v>
      </c>
      <c r="E16" s="85">
        <v>81</v>
      </c>
      <c r="F16" s="85" t="s">
        <v>4397</v>
      </c>
      <c r="G16" s="87" t="s">
        <v>4398</v>
      </c>
      <c r="H16" s="87"/>
      <c r="I16" s="87"/>
      <c r="J16" s="87"/>
      <c r="K16" s="87"/>
      <c r="L16" s="346"/>
      <c r="M16" s="346"/>
      <c r="N16" s="138">
        <v>1368391.85</v>
      </c>
      <c r="O16" s="138">
        <v>0</v>
      </c>
      <c r="P16" s="139">
        <v>1368391.85</v>
      </c>
      <c r="Q16" s="87"/>
    </row>
    <row r="17" spans="1:17" ht="51">
      <c r="A17" s="85">
        <v>47</v>
      </c>
      <c r="B17" s="85">
        <v>13</v>
      </c>
      <c r="C17" s="69" t="s">
        <v>45</v>
      </c>
      <c r="D17" s="86">
        <v>46043</v>
      </c>
      <c r="E17" s="85">
        <v>82</v>
      </c>
      <c r="F17" s="85" t="s">
        <v>4399</v>
      </c>
      <c r="G17" s="87" t="s">
        <v>4400</v>
      </c>
      <c r="H17" s="87"/>
      <c r="I17" s="87"/>
      <c r="J17" s="87"/>
      <c r="K17" s="87"/>
      <c r="L17" s="346"/>
      <c r="M17" s="346"/>
      <c r="N17" s="138">
        <v>628411.1</v>
      </c>
      <c r="O17" s="138">
        <v>0</v>
      </c>
      <c r="P17" s="139">
        <v>628411.1</v>
      </c>
      <c r="Q17" s="87"/>
    </row>
    <row r="18" spans="1:17" ht="51">
      <c r="A18" s="85">
        <v>47</v>
      </c>
      <c r="B18" s="85">
        <v>13</v>
      </c>
      <c r="C18" s="69" t="s">
        <v>45</v>
      </c>
      <c r="D18" s="86">
        <v>46043</v>
      </c>
      <c r="E18" s="85">
        <v>83</v>
      </c>
      <c r="F18" s="85" t="s">
        <v>4401</v>
      </c>
      <c r="G18" s="87" t="s">
        <v>4402</v>
      </c>
      <c r="H18" s="87"/>
      <c r="I18" s="87"/>
      <c r="J18" s="87"/>
      <c r="K18" s="87"/>
      <c r="L18" s="346"/>
      <c r="M18" s="346"/>
      <c r="N18" s="138">
        <v>106195950.28</v>
      </c>
      <c r="O18" s="138">
        <v>0</v>
      </c>
      <c r="P18" s="139">
        <v>106195950.28</v>
      </c>
      <c r="Q18" s="87"/>
    </row>
    <row r="19" spans="1:17" ht="51">
      <c r="A19" s="85">
        <v>47</v>
      </c>
      <c r="B19" s="85">
        <v>13</v>
      </c>
      <c r="C19" s="69" t="s">
        <v>45</v>
      </c>
      <c r="D19" s="86">
        <v>46043</v>
      </c>
      <c r="E19" s="85">
        <v>84</v>
      </c>
      <c r="F19" s="85" t="s">
        <v>4403</v>
      </c>
      <c r="G19" s="87" t="s">
        <v>4404</v>
      </c>
      <c r="H19" s="87"/>
      <c r="I19" s="87"/>
      <c r="J19" s="87"/>
      <c r="K19" s="87"/>
      <c r="L19" s="346"/>
      <c r="M19" s="346"/>
      <c r="N19" s="138">
        <v>2008693.48</v>
      </c>
      <c r="O19" s="138">
        <v>0</v>
      </c>
      <c r="P19" s="139">
        <v>2008693.48</v>
      </c>
      <c r="Q19" s="87"/>
    </row>
    <row r="20" spans="1:17" ht="51">
      <c r="A20" s="85">
        <v>41</v>
      </c>
      <c r="B20" s="85">
        <v>20</v>
      </c>
      <c r="C20" s="69" t="s">
        <v>44</v>
      </c>
      <c r="D20" s="86">
        <v>46043</v>
      </c>
      <c r="E20" s="85">
        <v>77</v>
      </c>
      <c r="F20" s="85" t="s">
        <v>4405</v>
      </c>
      <c r="G20" s="87" t="s">
        <v>4390</v>
      </c>
      <c r="H20" s="87"/>
      <c r="I20" s="87"/>
      <c r="J20" s="87"/>
      <c r="K20" s="87"/>
      <c r="L20" s="346"/>
      <c r="M20" s="346"/>
      <c r="N20" s="138">
        <v>0</v>
      </c>
      <c r="O20" s="138">
        <v>11754761.91</v>
      </c>
      <c r="P20" s="139">
        <v>11754761.91</v>
      </c>
      <c r="Q20" s="87"/>
    </row>
    <row r="21" spans="1:17" ht="51">
      <c r="A21" s="85">
        <v>41</v>
      </c>
      <c r="B21" s="85">
        <v>20</v>
      </c>
      <c r="C21" s="69" t="s">
        <v>44</v>
      </c>
      <c r="D21" s="86">
        <v>46043</v>
      </c>
      <c r="E21" s="85">
        <v>78</v>
      </c>
      <c r="F21" s="85" t="s">
        <v>4406</v>
      </c>
      <c r="G21" s="87" t="s">
        <v>4392</v>
      </c>
      <c r="H21" s="87"/>
      <c r="I21" s="87"/>
      <c r="J21" s="87"/>
      <c r="K21" s="87"/>
      <c r="L21" s="346"/>
      <c r="M21" s="346"/>
      <c r="N21" s="138">
        <v>0</v>
      </c>
      <c r="O21" s="138">
        <v>2409225.52</v>
      </c>
      <c r="P21" s="139">
        <v>2409225.52</v>
      </c>
      <c r="Q21" s="87"/>
    </row>
    <row r="22" spans="1:17" ht="51">
      <c r="A22" s="85">
        <v>41</v>
      </c>
      <c r="B22" s="85">
        <v>20</v>
      </c>
      <c r="C22" s="69" t="s">
        <v>44</v>
      </c>
      <c r="D22" s="86">
        <v>46043</v>
      </c>
      <c r="E22" s="85">
        <v>79</v>
      </c>
      <c r="F22" s="85" t="s">
        <v>4407</v>
      </c>
      <c r="G22" s="87" t="s">
        <v>4394</v>
      </c>
      <c r="H22" s="87"/>
      <c r="I22" s="87"/>
      <c r="J22" s="87"/>
      <c r="K22" s="87"/>
      <c r="L22" s="346"/>
      <c r="M22" s="346"/>
      <c r="N22" s="138">
        <v>0</v>
      </c>
      <c r="O22" s="138">
        <v>3612035.17</v>
      </c>
      <c r="P22" s="139">
        <v>3612035.17</v>
      </c>
      <c r="Q22" s="87"/>
    </row>
    <row r="23" spans="1:17" ht="51">
      <c r="A23" s="85">
        <v>41</v>
      </c>
      <c r="B23" s="85">
        <v>20</v>
      </c>
      <c r="C23" s="69" t="s">
        <v>44</v>
      </c>
      <c r="D23" s="86">
        <v>46043</v>
      </c>
      <c r="E23" s="85">
        <v>80</v>
      </c>
      <c r="F23" s="85" t="s">
        <v>4408</v>
      </c>
      <c r="G23" s="87" t="s">
        <v>4396</v>
      </c>
      <c r="H23" s="87"/>
      <c r="I23" s="87"/>
      <c r="J23" s="87"/>
      <c r="K23" s="87"/>
      <c r="L23" s="346"/>
      <c r="M23" s="346"/>
      <c r="N23" s="138">
        <v>0</v>
      </c>
      <c r="O23" s="138">
        <v>400935.93</v>
      </c>
      <c r="P23" s="139">
        <v>400935.93</v>
      </c>
      <c r="Q23" s="87"/>
    </row>
    <row r="24" spans="1:17" ht="51">
      <c r="A24" s="85">
        <v>41</v>
      </c>
      <c r="B24" s="85">
        <v>20</v>
      </c>
      <c r="C24" s="69" t="s">
        <v>44</v>
      </c>
      <c r="D24" s="86">
        <v>46043</v>
      </c>
      <c r="E24" s="85">
        <v>81</v>
      </c>
      <c r="F24" s="85" t="s">
        <v>4409</v>
      </c>
      <c r="G24" s="87" t="s">
        <v>4398</v>
      </c>
      <c r="H24" s="87"/>
      <c r="I24" s="87"/>
      <c r="J24" s="87"/>
      <c r="K24" s="87"/>
      <c r="L24" s="346"/>
      <c r="M24" s="346"/>
      <c r="N24" s="138">
        <v>0</v>
      </c>
      <c r="O24" s="138">
        <v>1368391.85</v>
      </c>
      <c r="P24" s="139">
        <v>1368391.85</v>
      </c>
      <c r="Q24" s="87"/>
    </row>
    <row r="25" spans="1:17" ht="51">
      <c r="A25" s="85">
        <v>41</v>
      </c>
      <c r="B25" s="85">
        <v>20</v>
      </c>
      <c r="C25" s="69" t="s">
        <v>44</v>
      </c>
      <c r="D25" s="86">
        <v>46043</v>
      </c>
      <c r="E25" s="85">
        <v>82</v>
      </c>
      <c r="F25" s="85" t="s">
        <v>4410</v>
      </c>
      <c r="G25" s="87" t="s">
        <v>4400</v>
      </c>
      <c r="H25" s="87"/>
      <c r="I25" s="87"/>
      <c r="J25" s="87"/>
      <c r="K25" s="87"/>
      <c r="L25" s="346"/>
      <c r="M25" s="346"/>
      <c r="N25" s="138">
        <v>0</v>
      </c>
      <c r="O25" s="138">
        <v>628411.1</v>
      </c>
      <c r="P25" s="139">
        <v>628411.1</v>
      </c>
      <c r="Q25" s="87"/>
    </row>
    <row r="26" spans="1:17" ht="51">
      <c r="A26" s="85">
        <v>41</v>
      </c>
      <c r="B26" s="85">
        <v>20</v>
      </c>
      <c r="C26" s="69" t="s">
        <v>44</v>
      </c>
      <c r="D26" s="86">
        <v>46043</v>
      </c>
      <c r="E26" s="85">
        <v>83</v>
      </c>
      <c r="F26" s="85" t="s">
        <v>4411</v>
      </c>
      <c r="G26" s="87" t="s">
        <v>4402</v>
      </c>
      <c r="H26" s="87"/>
      <c r="I26" s="87"/>
      <c r="J26" s="87"/>
      <c r="K26" s="87"/>
      <c r="L26" s="346"/>
      <c r="M26" s="346"/>
      <c r="N26" s="138">
        <v>0</v>
      </c>
      <c r="O26" s="138">
        <v>106195950.28</v>
      </c>
      <c r="P26" s="139">
        <v>106195950.28</v>
      </c>
      <c r="Q26" s="87"/>
    </row>
    <row r="27" spans="1:17" ht="51">
      <c r="A27" s="85">
        <v>41</v>
      </c>
      <c r="B27" s="85">
        <v>20</v>
      </c>
      <c r="C27" s="69" t="s">
        <v>44</v>
      </c>
      <c r="D27" s="86">
        <v>46043</v>
      </c>
      <c r="E27" s="85">
        <v>84</v>
      </c>
      <c r="F27" s="85" t="s">
        <v>4412</v>
      </c>
      <c r="G27" s="87" t="s">
        <v>4404</v>
      </c>
      <c r="H27" s="87"/>
      <c r="I27" s="87"/>
      <c r="J27" s="87"/>
      <c r="K27" s="87"/>
      <c r="L27" s="346"/>
      <c r="M27" s="346"/>
      <c r="N27" s="138">
        <v>0</v>
      </c>
      <c r="O27" s="138">
        <v>2008693.48</v>
      </c>
      <c r="P27" s="139">
        <v>2008693.48</v>
      </c>
      <c r="Q27" s="87"/>
    </row>
    <row r="28" spans="1:17" ht="51">
      <c r="A28" s="85">
        <v>86</v>
      </c>
      <c r="B28" s="85">
        <v>1</v>
      </c>
      <c r="C28" s="69" t="s">
        <v>50</v>
      </c>
      <c r="D28" s="86">
        <v>46044</v>
      </c>
      <c r="E28" s="85">
        <v>90</v>
      </c>
      <c r="F28" s="85" t="s">
        <v>1531</v>
      </c>
      <c r="G28" s="87" t="s">
        <v>4413</v>
      </c>
      <c r="H28" s="87"/>
      <c r="I28" s="87"/>
      <c r="J28" s="87"/>
      <c r="K28" s="87"/>
      <c r="L28" s="346"/>
      <c r="M28" s="346"/>
      <c r="N28" s="138">
        <v>1636357.5</v>
      </c>
      <c r="O28" s="138">
        <v>0</v>
      </c>
      <c r="P28" s="139">
        <v>1636357.5</v>
      </c>
      <c r="Q28" s="87"/>
    </row>
    <row r="29" spans="1:17" ht="51">
      <c r="A29" s="85">
        <v>86</v>
      </c>
      <c r="B29" s="85">
        <v>1</v>
      </c>
      <c r="C29" s="69" t="s">
        <v>50</v>
      </c>
      <c r="D29" s="86">
        <v>46044</v>
      </c>
      <c r="E29" s="85">
        <v>91</v>
      </c>
      <c r="F29" s="85" t="s">
        <v>4414</v>
      </c>
      <c r="G29" s="87" t="s">
        <v>4415</v>
      </c>
      <c r="H29" s="87"/>
      <c r="I29" s="87"/>
      <c r="J29" s="87"/>
      <c r="K29" s="87"/>
      <c r="L29" s="346"/>
      <c r="M29" s="346"/>
      <c r="N29" s="138">
        <v>863822.76</v>
      </c>
      <c r="O29" s="138">
        <v>0</v>
      </c>
      <c r="P29" s="139">
        <v>863822.76</v>
      </c>
      <c r="Q29" s="87"/>
    </row>
    <row r="30" spans="1:17" ht="51">
      <c r="A30" s="85">
        <v>86</v>
      </c>
      <c r="B30" s="85">
        <v>1</v>
      </c>
      <c r="C30" s="69" t="s">
        <v>50</v>
      </c>
      <c r="D30" s="86">
        <v>46044</v>
      </c>
      <c r="E30" s="85">
        <v>92</v>
      </c>
      <c r="F30" s="85" t="s">
        <v>4416</v>
      </c>
      <c r="G30" s="87" t="s">
        <v>4417</v>
      </c>
      <c r="H30" s="87"/>
      <c r="I30" s="87"/>
      <c r="J30" s="87"/>
      <c r="K30" s="87"/>
      <c r="L30" s="346"/>
      <c r="M30" s="346"/>
      <c r="N30" s="138">
        <v>488996</v>
      </c>
      <c r="O30" s="138">
        <v>0</v>
      </c>
      <c r="P30" s="139">
        <v>488996</v>
      </c>
      <c r="Q30" s="87"/>
    </row>
    <row r="31" spans="1:17" ht="51">
      <c r="A31" s="85">
        <v>86</v>
      </c>
      <c r="B31" s="85">
        <v>1</v>
      </c>
      <c r="C31" s="69" t="s">
        <v>50</v>
      </c>
      <c r="D31" s="86">
        <v>46044</v>
      </c>
      <c r="E31" s="85">
        <v>93</v>
      </c>
      <c r="F31" s="85" t="s">
        <v>4418</v>
      </c>
      <c r="G31" s="87" t="s">
        <v>4419</v>
      </c>
      <c r="H31" s="87"/>
      <c r="I31" s="87"/>
      <c r="J31" s="87"/>
      <c r="K31" s="87"/>
      <c r="L31" s="346"/>
      <c r="M31" s="346"/>
      <c r="N31" s="138">
        <v>156920.1</v>
      </c>
      <c r="O31" s="138">
        <v>0</v>
      </c>
      <c r="P31" s="139">
        <v>156920.1</v>
      </c>
      <c r="Q31" s="87"/>
    </row>
    <row r="32" spans="1:17" ht="51">
      <c r="A32" s="85">
        <v>86</v>
      </c>
      <c r="B32" s="85">
        <v>1</v>
      </c>
      <c r="C32" s="69" t="s">
        <v>50</v>
      </c>
      <c r="D32" s="86">
        <v>46044</v>
      </c>
      <c r="E32" s="85">
        <v>94</v>
      </c>
      <c r="F32" s="85" t="s">
        <v>4420</v>
      </c>
      <c r="G32" s="87" t="s">
        <v>4421</v>
      </c>
      <c r="H32" s="87"/>
      <c r="I32" s="87"/>
      <c r="J32" s="87"/>
      <c r="K32" s="87"/>
      <c r="L32" s="346"/>
      <c r="M32" s="346"/>
      <c r="N32" s="138">
        <v>949120.55</v>
      </c>
      <c r="O32" s="138">
        <v>0</v>
      </c>
      <c r="P32" s="139">
        <v>949120.55</v>
      </c>
      <c r="Q32" s="87"/>
    </row>
    <row r="33" spans="1:17" ht="51">
      <c r="A33" s="85">
        <v>86</v>
      </c>
      <c r="B33" s="85">
        <v>1</v>
      </c>
      <c r="C33" s="69" t="s">
        <v>50</v>
      </c>
      <c r="D33" s="86">
        <v>46044</v>
      </c>
      <c r="E33" s="85">
        <v>95</v>
      </c>
      <c r="F33" s="85" t="s">
        <v>4422</v>
      </c>
      <c r="G33" s="87" t="s">
        <v>4423</v>
      </c>
      <c r="H33" s="87"/>
      <c r="I33" s="87"/>
      <c r="J33" s="87"/>
      <c r="K33" s="87"/>
      <c r="L33" s="346"/>
      <c r="M33" s="346"/>
      <c r="N33" s="138">
        <v>1119469.7</v>
      </c>
      <c r="O33" s="138">
        <v>0</v>
      </c>
      <c r="P33" s="139">
        <v>1119469.7</v>
      </c>
      <c r="Q33" s="87"/>
    </row>
    <row r="34" spans="1:17" ht="51">
      <c r="A34" s="85">
        <v>86</v>
      </c>
      <c r="B34" s="85">
        <v>1</v>
      </c>
      <c r="C34" s="69" t="s">
        <v>50</v>
      </c>
      <c r="D34" s="86">
        <v>46044</v>
      </c>
      <c r="E34" s="85">
        <v>96</v>
      </c>
      <c r="F34" s="85" t="s">
        <v>4424</v>
      </c>
      <c r="G34" s="87" t="s">
        <v>4425</v>
      </c>
      <c r="H34" s="87"/>
      <c r="I34" s="87"/>
      <c r="J34" s="87"/>
      <c r="K34" s="87"/>
      <c r="L34" s="346"/>
      <c r="M34" s="346"/>
      <c r="N34" s="138">
        <v>93959</v>
      </c>
      <c r="O34" s="138">
        <v>0</v>
      </c>
      <c r="P34" s="139">
        <v>93959</v>
      </c>
      <c r="Q34" s="87"/>
    </row>
    <row r="35" spans="1:17" ht="51">
      <c r="A35" s="85">
        <v>86</v>
      </c>
      <c r="B35" s="85">
        <v>1</v>
      </c>
      <c r="C35" s="69" t="s">
        <v>50</v>
      </c>
      <c r="D35" s="86">
        <v>46044</v>
      </c>
      <c r="E35" s="85">
        <v>97</v>
      </c>
      <c r="F35" s="85" t="s">
        <v>4426</v>
      </c>
      <c r="G35" s="87" t="s">
        <v>4427</v>
      </c>
      <c r="H35" s="87"/>
      <c r="I35" s="87"/>
      <c r="J35" s="87"/>
      <c r="K35" s="87"/>
      <c r="L35" s="346"/>
      <c r="M35" s="346"/>
      <c r="N35" s="138">
        <v>66663.820000000007</v>
      </c>
      <c r="O35" s="138">
        <v>0</v>
      </c>
      <c r="P35" s="139">
        <v>66663.820000000007</v>
      </c>
      <c r="Q35" s="87"/>
    </row>
    <row r="36" spans="1:17" ht="51">
      <c r="A36" s="85">
        <v>86</v>
      </c>
      <c r="B36" s="85">
        <v>1</v>
      </c>
      <c r="C36" s="69" t="s">
        <v>50</v>
      </c>
      <c r="D36" s="86">
        <v>46044</v>
      </c>
      <c r="E36" s="85">
        <v>98</v>
      </c>
      <c r="F36" s="85" t="s">
        <v>4428</v>
      </c>
      <c r="G36" s="87" t="s">
        <v>4429</v>
      </c>
      <c r="H36" s="87"/>
      <c r="I36" s="87"/>
      <c r="J36" s="87"/>
      <c r="K36" s="87"/>
      <c r="L36" s="346"/>
      <c r="M36" s="346"/>
      <c r="N36" s="138">
        <v>305024.77</v>
      </c>
      <c r="O36" s="138">
        <v>0</v>
      </c>
      <c r="P36" s="139">
        <v>305024.77</v>
      </c>
      <c r="Q36" s="87"/>
    </row>
    <row r="37" spans="1:17" ht="51">
      <c r="A37" s="85">
        <v>86</v>
      </c>
      <c r="B37" s="85">
        <v>1</v>
      </c>
      <c r="C37" s="69" t="s">
        <v>50</v>
      </c>
      <c r="D37" s="86">
        <v>46044</v>
      </c>
      <c r="E37" s="85">
        <v>99</v>
      </c>
      <c r="F37" s="85" t="s">
        <v>4430</v>
      </c>
      <c r="G37" s="87" t="s">
        <v>4431</v>
      </c>
      <c r="H37" s="87"/>
      <c r="I37" s="87"/>
      <c r="J37" s="87"/>
      <c r="K37" s="87"/>
      <c r="L37" s="346"/>
      <c r="M37" s="346"/>
      <c r="N37" s="138">
        <v>1819557.35</v>
      </c>
      <c r="O37" s="138">
        <v>0</v>
      </c>
      <c r="P37" s="139">
        <v>1819557.35</v>
      </c>
      <c r="Q37" s="87"/>
    </row>
    <row r="38" spans="1:17" ht="51">
      <c r="A38" s="85">
        <v>86</v>
      </c>
      <c r="B38" s="85">
        <v>1</v>
      </c>
      <c r="C38" s="69" t="s">
        <v>50</v>
      </c>
      <c r="D38" s="86">
        <v>46044</v>
      </c>
      <c r="E38" s="85">
        <v>100</v>
      </c>
      <c r="F38" s="85" t="s">
        <v>4432</v>
      </c>
      <c r="G38" s="87" t="s">
        <v>4433</v>
      </c>
      <c r="H38" s="87"/>
      <c r="I38" s="87"/>
      <c r="J38" s="87"/>
      <c r="K38" s="87"/>
      <c r="L38" s="346"/>
      <c r="M38" s="346"/>
      <c r="N38" s="138">
        <v>28302.37</v>
      </c>
      <c r="O38" s="138">
        <v>0</v>
      </c>
      <c r="P38" s="139">
        <v>28302.37</v>
      </c>
      <c r="Q38" s="87"/>
    </row>
    <row r="39" spans="1:17" ht="51">
      <c r="A39" s="85">
        <v>86</v>
      </c>
      <c r="B39" s="85">
        <v>1</v>
      </c>
      <c r="C39" s="69" t="s">
        <v>50</v>
      </c>
      <c r="D39" s="86">
        <v>46044</v>
      </c>
      <c r="E39" s="85">
        <v>101</v>
      </c>
      <c r="F39" s="85" t="s">
        <v>4434</v>
      </c>
      <c r="G39" s="87" t="s">
        <v>4435</v>
      </c>
      <c r="H39" s="87"/>
      <c r="I39" s="87"/>
      <c r="J39" s="87"/>
      <c r="K39" s="87"/>
      <c r="L39" s="346"/>
      <c r="M39" s="346"/>
      <c r="N39" s="138">
        <v>12961.19</v>
      </c>
      <c r="O39" s="138">
        <v>0</v>
      </c>
      <c r="P39" s="139">
        <v>12961.19</v>
      </c>
      <c r="Q39" s="87"/>
    </row>
    <row r="40" spans="1:17" ht="51">
      <c r="A40" s="85">
        <v>86</v>
      </c>
      <c r="B40" s="85">
        <v>1</v>
      </c>
      <c r="C40" s="69" t="s">
        <v>50</v>
      </c>
      <c r="D40" s="86">
        <v>46044</v>
      </c>
      <c r="E40" s="85">
        <v>102</v>
      </c>
      <c r="F40" s="85" t="s">
        <v>4436</v>
      </c>
      <c r="G40" s="87" t="s">
        <v>4437</v>
      </c>
      <c r="H40" s="87"/>
      <c r="I40" s="87"/>
      <c r="J40" s="87"/>
      <c r="K40" s="87"/>
      <c r="L40" s="346"/>
      <c r="M40" s="346"/>
      <c r="N40" s="138">
        <v>1124</v>
      </c>
      <c r="O40" s="138">
        <v>0</v>
      </c>
      <c r="P40" s="139">
        <v>1124</v>
      </c>
      <c r="Q40" s="87"/>
    </row>
    <row r="41" spans="1:17" ht="51">
      <c r="A41" s="85">
        <v>86</v>
      </c>
      <c r="B41" s="85">
        <v>1</v>
      </c>
      <c r="C41" s="69" t="s">
        <v>50</v>
      </c>
      <c r="D41" s="86">
        <v>46044</v>
      </c>
      <c r="E41" s="85">
        <v>103</v>
      </c>
      <c r="F41" s="85" t="s">
        <v>4438</v>
      </c>
      <c r="G41" s="87" t="s">
        <v>4439</v>
      </c>
      <c r="H41" s="87"/>
      <c r="I41" s="87"/>
      <c r="J41" s="87"/>
      <c r="K41" s="87"/>
      <c r="L41" s="346"/>
      <c r="M41" s="346"/>
      <c r="N41" s="138">
        <v>58092.5</v>
      </c>
      <c r="O41" s="138">
        <v>0</v>
      </c>
      <c r="P41" s="139">
        <v>58092.5</v>
      </c>
      <c r="Q41" s="87"/>
    </row>
    <row r="42" spans="1:17" ht="51">
      <c r="A42" s="85">
        <v>86</v>
      </c>
      <c r="B42" s="85">
        <v>1</v>
      </c>
      <c r="C42" s="69" t="s">
        <v>50</v>
      </c>
      <c r="D42" s="86">
        <v>46044</v>
      </c>
      <c r="E42" s="85">
        <v>104</v>
      </c>
      <c r="F42" s="85" t="s">
        <v>4440</v>
      </c>
      <c r="G42" s="87" t="s">
        <v>4441</v>
      </c>
      <c r="H42" s="87"/>
      <c r="I42" s="87"/>
      <c r="J42" s="87"/>
      <c r="K42" s="87"/>
      <c r="L42" s="346"/>
      <c r="M42" s="346"/>
      <c r="N42" s="138">
        <v>1854</v>
      </c>
      <c r="O42" s="138">
        <v>0</v>
      </c>
      <c r="P42" s="139">
        <v>1854</v>
      </c>
      <c r="Q42" s="87"/>
    </row>
    <row r="43" spans="1:17" ht="51">
      <c r="A43" s="85">
        <v>86</v>
      </c>
      <c r="B43" s="85">
        <v>1</v>
      </c>
      <c r="C43" s="69" t="s">
        <v>50</v>
      </c>
      <c r="D43" s="86">
        <v>46044</v>
      </c>
      <c r="E43" s="85">
        <v>105</v>
      </c>
      <c r="F43" s="85" t="s">
        <v>4442</v>
      </c>
      <c r="G43" s="87" t="s">
        <v>4443</v>
      </c>
      <c r="H43" s="87"/>
      <c r="I43" s="87"/>
      <c r="J43" s="87"/>
      <c r="K43" s="87"/>
      <c r="L43" s="346"/>
      <c r="M43" s="346"/>
      <c r="N43" s="138">
        <v>50509.87</v>
      </c>
      <c r="O43" s="138">
        <v>0</v>
      </c>
      <c r="P43" s="139">
        <v>50509.87</v>
      </c>
      <c r="Q43" s="87"/>
    </row>
    <row r="44" spans="1:17" ht="51">
      <c r="A44" s="85">
        <v>86</v>
      </c>
      <c r="B44" s="85">
        <v>1</v>
      </c>
      <c r="C44" s="69" t="s">
        <v>50</v>
      </c>
      <c r="D44" s="86">
        <v>46044</v>
      </c>
      <c r="E44" s="85">
        <v>106</v>
      </c>
      <c r="F44" s="85" t="s">
        <v>4444</v>
      </c>
      <c r="G44" s="87" t="s">
        <v>4445</v>
      </c>
      <c r="H44" s="87"/>
      <c r="I44" s="87"/>
      <c r="J44" s="87"/>
      <c r="K44" s="87"/>
      <c r="L44" s="346"/>
      <c r="M44" s="346"/>
      <c r="N44" s="138">
        <v>27220.26</v>
      </c>
      <c r="O44" s="138">
        <v>0</v>
      </c>
      <c r="P44" s="139">
        <v>27220.26</v>
      </c>
      <c r="Q44" s="87"/>
    </row>
    <row r="45" spans="1:17" ht="51">
      <c r="A45" s="85">
        <v>86</v>
      </c>
      <c r="B45" s="85">
        <v>1</v>
      </c>
      <c r="C45" s="69" t="s">
        <v>50</v>
      </c>
      <c r="D45" s="86">
        <v>46044</v>
      </c>
      <c r="E45" s="85">
        <v>107</v>
      </c>
      <c r="F45" s="85" t="s">
        <v>4446</v>
      </c>
      <c r="G45" s="87" t="s">
        <v>4447</v>
      </c>
      <c r="H45" s="87"/>
      <c r="I45" s="87"/>
      <c r="J45" s="87"/>
      <c r="K45" s="87"/>
      <c r="L45" s="346"/>
      <c r="M45" s="346"/>
      <c r="N45" s="138">
        <v>191</v>
      </c>
      <c r="O45" s="138">
        <v>0</v>
      </c>
      <c r="P45" s="139">
        <v>191</v>
      </c>
      <c r="Q45" s="87"/>
    </row>
    <row r="46" spans="1:17" ht="51">
      <c r="A46" s="85">
        <v>86</v>
      </c>
      <c r="B46" s="85">
        <v>1</v>
      </c>
      <c r="C46" s="69" t="s">
        <v>50</v>
      </c>
      <c r="D46" s="86">
        <v>46044</v>
      </c>
      <c r="E46" s="85">
        <v>108</v>
      </c>
      <c r="F46" s="85" t="s">
        <v>4448</v>
      </c>
      <c r="G46" s="87" t="s">
        <v>4449</v>
      </c>
      <c r="H46" s="87"/>
      <c r="I46" s="87"/>
      <c r="J46" s="87"/>
      <c r="K46" s="87"/>
      <c r="L46" s="346"/>
      <c r="M46" s="346"/>
      <c r="N46" s="138">
        <v>22190.15</v>
      </c>
      <c r="O46" s="138">
        <v>0</v>
      </c>
      <c r="P46" s="139">
        <v>22190.15</v>
      </c>
      <c r="Q46" s="87"/>
    </row>
    <row r="47" spans="1:17" ht="51">
      <c r="A47" s="85">
        <v>86</v>
      </c>
      <c r="B47" s="85">
        <v>1</v>
      </c>
      <c r="C47" s="69" t="s">
        <v>50</v>
      </c>
      <c r="D47" s="86">
        <v>46044</v>
      </c>
      <c r="E47" s="85">
        <v>109</v>
      </c>
      <c r="F47" s="85" t="s">
        <v>4450</v>
      </c>
      <c r="G47" s="87" t="s">
        <v>4451</v>
      </c>
      <c r="H47" s="87"/>
      <c r="I47" s="87"/>
      <c r="J47" s="87"/>
      <c r="K47" s="87"/>
      <c r="L47" s="346"/>
      <c r="M47" s="346"/>
      <c r="N47" s="138">
        <v>1150</v>
      </c>
      <c r="O47" s="138">
        <v>0</v>
      </c>
      <c r="P47" s="139">
        <v>1150</v>
      </c>
      <c r="Q47" s="87"/>
    </row>
    <row r="48" spans="1:17" ht="51">
      <c r="A48" s="85">
        <v>86</v>
      </c>
      <c r="B48" s="85">
        <v>1</v>
      </c>
      <c r="C48" s="69" t="s">
        <v>50</v>
      </c>
      <c r="D48" s="86">
        <v>46044</v>
      </c>
      <c r="E48" s="85">
        <v>110</v>
      </c>
      <c r="F48" s="85" t="s">
        <v>4452</v>
      </c>
      <c r="G48" s="87" t="s">
        <v>4453</v>
      </c>
      <c r="H48" s="87"/>
      <c r="I48" s="87"/>
      <c r="J48" s="87"/>
      <c r="K48" s="87"/>
      <c r="L48" s="346"/>
      <c r="M48" s="346"/>
      <c r="N48" s="138">
        <v>43767.9</v>
      </c>
      <c r="O48" s="138">
        <v>0</v>
      </c>
      <c r="P48" s="139">
        <v>43767.9</v>
      </c>
      <c r="Q48" s="87"/>
    </row>
    <row r="49" spans="1:17" ht="51">
      <c r="A49" s="85">
        <v>86</v>
      </c>
      <c r="B49" s="85">
        <v>1</v>
      </c>
      <c r="C49" s="69" t="s">
        <v>50</v>
      </c>
      <c r="D49" s="86">
        <v>46044</v>
      </c>
      <c r="E49" s="85">
        <v>111</v>
      </c>
      <c r="F49" s="85" t="s">
        <v>4454</v>
      </c>
      <c r="G49" s="87" t="s">
        <v>4455</v>
      </c>
      <c r="H49" s="87"/>
      <c r="I49" s="87"/>
      <c r="J49" s="87"/>
      <c r="K49" s="87"/>
      <c r="L49" s="346"/>
      <c r="M49" s="346"/>
      <c r="N49" s="138">
        <v>727932.73</v>
      </c>
      <c r="O49" s="138">
        <v>0</v>
      </c>
      <c r="P49" s="139">
        <v>727932.73</v>
      </c>
      <c r="Q49" s="87"/>
    </row>
    <row r="50" spans="1:17" ht="51">
      <c r="A50" s="85">
        <v>86</v>
      </c>
      <c r="B50" s="85">
        <v>1</v>
      </c>
      <c r="C50" s="69" t="s">
        <v>50</v>
      </c>
      <c r="D50" s="86">
        <v>46044</v>
      </c>
      <c r="E50" s="85">
        <v>112</v>
      </c>
      <c r="F50" s="85" t="s">
        <v>4456</v>
      </c>
      <c r="G50" s="87" t="s">
        <v>4457</v>
      </c>
      <c r="H50" s="87"/>
      <c r="I50" s="87"/>
      <c r="J50" s="87"/>
      <c r="K50" s="87"/>
      <c r="L50" s="346"/>
      <c r="M50" s="346"/>
      <c r="N50" s="138">
        <v>17583.75</v>
      </c>
      <c r="O50" s="138">
        <v>0</v>
      </c>
      <c r="P50" s="139">
        <v>17583.75</v>
      </c>
      <c r="Q50" s="87"/>
    </row>
    <row r="51" spans="1:17" ht="51">
      <c r="A51" s="85">
        <v>86</v>
      </c>
      <c r="B51" s="85">
        <v>1</v>
      </c>
      <c r="C51" s="69" t="s">
        <v>50</v>
      </c>
      <c r="D51" s="86">
        <v>46044</v>
      </c>
      <c r="E51" s="85">
        <v>113</v>
      </c>
      <c r="F51" s="85" t="s">
        <v>4458</v>
      </c>
      <c r="G51" s="87" t="s">
        <v>4459</v>
      </c>
      <c r="H51" s="87"/>
      <c r="I51" s="87"/>
      <c r="J51" s="87"/>
      <c r="K51" s="87"/>
      <c r="L51" s="346"/>
      <c r="M51" s="346"/>
      <c r="N51" s="138">
        <v>9196.66</v>
      </c>
      <c r="O51" s="138">
        <v>0</v>
      </c>
      <c r="P51" s="139">
        <v>9196.66</v>
      </c>
      <c r="Q51" s="87"/>
    </row>
    <row r="52" spans="1:17" ht="51">
      <c r="A52" s="85">
        <v>86</v>
      </c>
      <c r="B52" s="85">
        <v>1</v>
      </c>
      <c r="C52" s="69" t="s">
        <v>50</v>
      </c>
      <c r="D52" s="86">
        <v>46044</v>
      </c>
      <c r="E52" s="85">
        <v>114</v>
      </c>
      <c r="F52" s="85" t="s">
        <v>4460</v>
      </c>
      <c r="G52" s="87" t="s">
        <v>4461</v>
      </c>
      <c r="H52" s="87"/>
      <c r="I52" s="87"/>
      <c r="J52" s="87"/>
      <c r="K52" s="87"/>
      <c r="L52" s="346"/>
      <c r="M52" s="346"/>
      <c r="N52" s="138">
        <v>580490.42000000004</v>
      </c>
      <c r="O52" s="138">
        <v>0</v>
      </c>
      <c r="P52" s="139">
        <v>580490.42000000004</v>
      </c>
      <c r="Q52" s="87"/>
    </row>
    <row r="53" spans="1:17" ht="51">
      <c r="A53" s="85">
        <v>86</v>
      </c>
      <c r="B53" s="85">
        <v>1</v>
      </c>
      <c r="C53" s="69" t="s">
        <v>50</v>
      </c>
      <c r="D53" s="86">
        <v>46044</v>
      </c>
      <c r="E53" s="85">
        <v>115</v>
      </c>
      <c r="F53" s="85" t="s">
        <v>4462</v>
      </c>
      <c r="G53" s="87" t="s">
        <v>4463</v>
      </c>
      <c r="H53" s="87"/>
      <c r="I53" s="87"/>
      <c r="J53" s="87"/>
      <c r="K53" s="87"/>
      <c r="L53" s="346"/>
      <c r="M53" s="346"/>
      <c r="N53" s="138">
        <v>97994.5</v>
      </c>
      <c r="O53" s="138">
        <v>0</v>
      </c>
      <c r="P53" s="139">
        <v>97994.5</v>
      </c>
      <c r="Q53" s="87"/>
    </row>
    <row r="54" spans="1:17" ht="51">
      <c r="A54" s="85">
        <v>86</v>
      </c>
      <c r="B54" s="85">
        <v>1</v>
      </c>
      <c r="C54" s="69" t="s">
        <v>50</v>
      </c>
      <c r="D54" s="86">
        <v>46044</v>
      </c>
      <c r="E54" s="85">
        <v>116</v>
      </c>
      <c r="F54" s="85" t="s">
        <v>4464</v>
      </c>
      <c r="G54" s="87" t="s">
        <v>4465</v>
      </c>
      <c r="H54" s="87"/>
      <c r="I54" s="87"/>
      <c r="J54" s="87"/>
      <c r="K54" s="87"/>
      <c r="L54" s="346"/>
      <c r="M54" s="346"/>
      <c r="N54" s="138">
        <v>11544.34</v>
      </c>
      <c r="O54" s="138">
        <v>0</v>
      </c>
      <c r="P54" s="139">
        <v>11544.34</v>
      </c>
      <c r="Q54" s="87"/>
    </row>
    <row r="55" spans="1:17" ht="51">
      <c r="A55" s="85">
        <v>86</v>
      </c>
      <c r="B55" s="85">
        <v>1</v>
      </c>
      <c r="C55" s="69" t="s">
        <v>50</v>
      </c>
      <c r="D55" s="86">
        <v>46044</v>
      </c>
      <c r="E55" s="85">
        <v>117</v>
      </c>
      <c r="F55" s="85" t="s">
        <v>4466</v>
      </c>
      <c r="G55" s="87" t="s">
        <v>4467</v>
      </c>
      <c r="H55" s="87"/>
      <c r="I55" s="87"/>
      <c r="J55" s="87"/>
      <c r="K55" s="87"/>
      <c r="L55" s="346"/>
      <c r="M55" s="346"/>
      <c r="N55" s="138">
        <v>528607.25</v>
      </c>
      <c r="O55" s="138">
        <v>0</v>
      </c>
      <c r="P55" s="139">
        <v>528607.25</v>
      </c>
      <c r="Q55" s="87"/>
    </row>
    <row r="56" spans="1:17" ht="51">
      <c r="A56" s="85">
        <v>86</v>
      </c>
      <c r="B56" s="85">
        <v>1</v>
      </c>
      <c r="C56" s="69" t="s">
        <v>50</v>
      </c>
      <c r="D56" s="86">
        <v>46044</v>
      </c>
      <c r="E56" s="85">
        <v>118</v>
      </c>
      <c r="F56" s="85" t="s">
        <v>4468</v>
      </c>
      <c r="G56" s="87" t="s">
        <v>4469</v>
      </c>
      <c r="H56" s="87"/>
      <c r="I56" s="87"/>
      <c r="J56" s="87"/>
      <c r="K56" s="87"/>
      <c r="L56" s="346"/>
      <c r="M56" s="346"/>
      <c r="N56" s="138">
        <v>13659.57</v>
      </c>
      <c r="O56" s="138">
        <v>0</v>
      </c>
      <c r="P56" s="139">
        <v>13659.57</v>
      </c>
      <c r="Q56" s="87"/>
    </row>
    <row r="57" spans="1:17" ht="51">
      <c r="A57" s="85">
        <v>86</v>
      </c>
      <c r="B57" s="85">
        <v>1</v>
      </c>
      <c r="C57" s="69" t="s">
        <v>50</v>
      </c>
      <c r="D57" s="86">
        <v>46044</v>
      </c>
      <c r="E57" s="85">
        <v>119</v>
      </c>
      <c r="F57" s="85" t="s">
        <v>4470</v>
      </c>
      <c r="G57" s="87" t="s">
        <v>4471</v>
      </c>
      <c r="H57" s="87"/>
      <c r="I57" s="87"/>
      <c r="J57" s="87"/>
      <c r="K57" s="87"/>
      <c r="L57" s="346"/>
      <c r="M57" s="346"/>
      <c r="N57" s="138">
        <v>503667.05</v>
      </c>
      <c r="O57" s="138">
        <v>0</v>
      </c>
      <c r="P57" s="139">
        <v>503667.05</v>
      </c>
      <c r="Q57" s="87"/>
    </row>
    <row r="58" spans="1:17" ht="51">
      <c r="A58" s="85">
        <v>86</v>
      </c>
      <c r="B58" s="85">
        <v>1</v>
      </c>
      <c r="C58" s="69" t="s">
        <v>50</v>
      </c>
      <c r="D58" s="86">
        <v>46044</v>
      </c>
      <c r="E58" s="85">
        <v>120</v>
      </c>
      <c r="F58" s="85" t="s">
        <v>4472</v>
      </c>
      <c r="G58" s="87" t="s">
        <v>4473</v>
      </c>
      <c r="H58" s="87"/>
      <c r="I58" s="87"/>
      <c r="J58" s="87"/>
      <c r="K58" s="87"/>
      <c r="L58" s="346"/>
      <c r="M58" s="346"/>
      <c r="N58" s="138">
        <v>63518.51</v>
      </c>
      <c r="O58" s="138">
        <v>0</v>
      </c>
      <c r="P58" s="139">
        <v>63518.51</v>
      </c>
      <c r="Q58" s="87"/>
    </row>
    <row r="59" spans="1:17" ht="51">
      <c r="A59" s="85">
        <v>86</v>
      </c>
      <c r="B59" s="85">
        <v>1</v>
      </c>
      <c r="C59" s="69" t="s">
        <v>50</v>
      </c>
      <c r="D59" s="86">
        <v>46044</v>
      </c>
      <c r="E59" s="85">
        <v>121</v>
      </c>
      <c r="F59" s="85" t="s">
        <v>4474</v>
      </c>
      <c r="G59" s="87" t="s">
        <v>4475</v>
      </c>
      <c r="H59" s="87"/>
      <c r="I59" s="87"/>
      <c r="J59" s="87"/>
      <c r="K59" s="87"/>
      <c r="L59" s="346"/>
      <c r="M59" s="346"/>
      <c r="N59" s="138">
        <v>162062.34</v>
      </c>
      <c r="O59" s="138">
        <v>0</v>
      </c>
      <c r="P59" s="139">
        <v>162062.34</v>
      </c>
      <c r="Q59" s="87"/>
    </row>
    <row r="60" spans="1:17" ht="51">
      <c r="A60" s="85">
        <v>86</v>
      </c>
      <c r="B60" s="85">
        <v>1</v>
      </c>
      <c r="C60" s="69" t="s">
        <v>50</v>
      </c>
      <c r="D60" s="86">
        <v>46044</v>
      </c>
      <c r="E60" s="85">
        <v>122</v>
      </c>
      <c r="F60" s="85" t="s">
        <v>4476</v>
      </c>
      <c r="G60" s="87" t="s">
        <v>4477</v>
      </c>
      <c r="H60" s="87"/>
      <c r="I60" s="87"/>
      <c r="J60" s="87"/>
      <c r="K60" s="87"/>
      <c r="L60" s="346"/>
      <c r="M60" s="346"/>
      <c r="N60" s="138">
        <v>474853.92</v>
      </c>
      <c r="O60" s="138">
        <v>0</v>
      </c>
      <c r="P60" s="139">
        <v>474853.92</v>
      </c>
      <c r="Q60" s="87"/>
    </row>
    <row r="61" spans="1:17" ht="51">
      <c r="A61" s="85">
        <v>86</v>
      </c>
      <c r="B61" s="85">
        <v>1</v>
      </c>
      <c r="C61" s="69" t="s">
        <v>50</v>
      </c>
      <c r="D61" s="86">
        <v>46044</v>
      </c>
      <c r="E61" s="85">
        <v>123</v>
      </c>
      <c r="F61" s="85" t="s">
        <v>4478</v>
      </c>
      <c r="G61" s="87" t="s">
        <v>4479</v>
      </c>
      <c r="H61" s="87"/>
      <c r="I61" s="87"/>
      <c r="J61" s="87"/>
      <c r="K61" s="87"/>
      <c r="L61" s="346"/>
      <c r="M61" s="346"/>
      <c r="N61" s="138">
        <v>548013.02</v>
      </c>
      <c r="O61" s="138">
        <v>0</v>
      </c>
      <c r="P61" s="139">
        <v>548013.02</v>
      </c>
      <c r="Q61" s="87"/>
    </row>
    <row r="62" spans="1:17" ht="51">
      <c r="A62" s="85">
        <v>66</v>
      </c>
      <c r="B62" s="85">
        <v>1</v>
      </c>
      <c r="C62" s="69" t="s">
        <v>46</v>
      </c>
      <c r="D62" s="86">
        <v>46044</v>
      </c>
      <c r="E62" s="85">
        <v>90</v>
      </c>
      <c r="F62" s="85" t="s">
        <v>4480</v>
      </c>
      <c r="G62" s="87" t="s">
        <v>4413</v>
      </c>
      <c r="H62" s="87"/>
      <c r="I62" s="87"/>
      <c r="J62" s="87"/>
      <c r="K62" s="87"/>
      <c r="L62" s="346"/>
      <c r="M62" s="346"/>
      <c r="N62" s="138">
        <v>0</v>
      </c>
      <c r="O62" s="138">
        <v>1636357.5</v>
      </c>
      <c r="P62" s="139">
        <v>1636357.5</v>
      </c>
      <c r="Q62" s="87"/>
    </row>
    <row r="63" spans="1:17" ht="51">
      <c r="A63" s="85">
        <v>66</v>
      </c>
      <c r="B63" s="85">
        <v>1</v>
      </c>
      <c r="C63" s="69" t="s">
        <v>46</v>
      </c>
      <c r="D63" s="86">
        <v>46044</v>
      </c>
      <c r="E63" s="85">
        <v>91</v>
      </c>
      <c r="F63" s="85" t="s">
        <v>4481</v>
      </c>
      <c r="G63" s="87" t="s">
        <v>4415</v>
      </c>
      <c r="H63" s="87"/>
      <c r="I63" s="87"/>
      <c r="J63" s="87"/>
      <c r="K63" s="87"/>
      <c r="L63" s="346"/>
      <c r="M63" s="346"/>
      <c r="N63" s="138">
        <v>0</v>
      </c>
      <c r="O63" s="138">
        <v>863822.76</v>
      </c>
      <c r="P63" s="139">
        <v>863822.76</v>
      </c>
      <c r="Q63" s="87"/>
    </row>
    <row r="64" spans="1:17" ht="51">
      <c r="A64" s="85">
        <v>66</v>
      </c>
      <c r="B64" s="85">
        <v>1</v>
      </c>
      <c r="C64" s="69" t="s">
        <v>46</v>
      </c>
      <c r="D64" s="86">
        <v>46044</v>
      </c>
      <c r="E64" s="85">
        <v>92</v>
      </c>
      <c r="F64" s="85" t="s">
        <v>4482</v>
      </c>
      <c r="G64" s="87" t="s">
        <v>4417</v>
      </c>
      <c r="H64" s="87"/>
      <c r="I64" s="87"/>
      <c r="J64" s="87"/>
      <c r="K64" s="87"/>
      <c r="L64" s="346"/>
      <c r="M64" s="346"/>
      <c r="N64" s="138">
        <v>0</v>
      </c>
      <c r="O64" s="138">
        <v>488996</v>
      </c>
      <c r="P64" s="139">
        <v>488996</v>
      </c>
      <c r="Q64" s="87"/>
    </row>
    <row r="65" spans="1:17" ht="51">
      <c r="A65" s="85">
        <v>66</v>
      </c>
      <c r="B65" s="85">
        <v>1</v>
      </c>
      <c r="C65" s="69" t="s">
        <v>46</v>
      </c>
      <c r="D65" s="86">
        <v>46044</v>
      </c>
      <c r="E65" s="85">
        <v>93</v>
      </c>
      <c r="F65" s="85" t="s">
        <v>4483</v>
      </c>
      <c r="G65" s="87" t="s">
        <v>4419</v>
      </c>
      <c r="H65" s="87"/>
      <c r="I65" s="87"/>
      <c r="J65" s="87"/>
      <c r="K65" s="87"/>
      <c r="L65" s="346"/>
      <c r="M65" s="346"/>
      <c r="N65" s="138">
        <v>0</v>
      </c>
      <c r="O65" s="138">
        <v>156920.1</v>
      </c>
      <c r="P65" s="139">
        <v>156920.1</v>
      </c>
      <c r="Q65" s="87"/>
    </row>
    <row r="66" spans="1:17" ht="51">
      <c r="A66" s="85">
        <v>66</v>
      </c>
      <c r="B66" s="85">
        <v>1</v>
      </c>
      <c r="C66" s="69" t="s">
        <v>46</v>
      </c>
      <c r="D66" s="86">
        <v>46044</v>
      </c>
      <c r="E66" s="85">
        <v>94</v>
      </c>
      <c r="F66" s="85" t="s">
        <v>4484</v>
      </c>
      <c r="G66" s="87" t="s">
        <v>4421</v>
      </c>
      <c r="H66" s="87"/>
      <c r="I66" s="87"/>
      <c r="J66" s="87"/>
      <c r="K66" s="87"/>
      <c r="L66" s="346"/>
      <c r="M66" s="346"/>
      <c r="N66" s="138">
        <v>0</v>
      </c>
      <c r="O66" s="138">
        <v>949120.55</v>
      </c>
      <c r="P66" s="139">
        <v>949120.55</v>
      </c>
      <c r="Q66" s="87"/>
    </row>
    <row r="67" spans="1:17" ht="51">
      <c r="A67" s="85">
        <v>66</v>
      </c>
      <c r="B67" s="85">
        <v>1</v>
      </c>
      <c r="C67" s="69" t="s">
        <v>46</v>
      </c>
      <c r="D67" s="86">
        <v>46044</v>
      </c>
      <c r="E67" s="85">
        <v>95</v>
      </c>
      <c r="F67" s="85" t="s">
        <v>4485</v>
      </c>
      <c r="G67" s="87" t="s">
        <v>4423</v>
      </c>
      <c r="H67" s="87"/>
      <c r="I67" s="87"/>
      <c r="J67" s="87"/>
      <c r="K67" s="87"/>
      <c r="L67" s="346"/>
      <c r="M67" s="346"/>
      <c r="N67" s="138">
        <v>0</v>
      </c>
      <c r="O67" s="138">
        <v>1119469.7</v>
      </c>
      <c r="P67" s="139">
        <v>1119469.7</v>
      </c>
      <c r="Q67" s="87"/>
    </row>
    <row r="68" spans="1:17" ht="51">
      <c r="A68" s="85">
        <v>66</v>
      </c>
      <c r="B68" s="85">
        <v>1</v>
      </c>
      <c r="C68" s="69" t="s">
        <v>46</v>
      </c>
      <c r="D68" s="86">
        <v>46044</v>
      </c>
      <c r="E68" s="85">
        <v>96</v>
      </c>
      <c r="F68" s="85" t="s">
        <v>4486</v>
      </c>
      <c r="G68" s="87" t="s">
        <v>4425</v>
      </c>
      <c r="H68" s="87"/>
      <c r="I68" s="87"/>
      <c r="J68" s="87"/>
      <c r="K68" s="87"/>
      <c r="L68" s="346"/>
      <c r="M68" s="346"/>
      <c r="N68" s="138">
        <v>0</v>
      </c>
      <c r="O68" s="138">
        <v>93959</v>
      </c>
      <c r="P68" s="139">
        <v>93959</v>
      </c>
      <c r="Q68" s="87"/>
    </row>
    <row r="69" spans="1:17" ht="51">
      <c r="A69" s="85">
        <v>66</v>
      </c>
      <c r="B69" s="85">
        <v>1</v>
      </c>
      <c r="C69" s="69" t="s">
        <v>46</v>
      </c>
      <c r="D69" s="86">
        <v>46044</v>
      </c>
      <c r="E69" s="85">
        <v>97</v>
      </c>
      <c r="F69" s="85" t="s">
        <v>4487</v>
      </c>
      <c r="G69" s="87" t="s">
        <v>4427</v>
      </c>
      <c r="H69" s="87"/>
      <c r="I69" s="87"/>
      <c r="J69" s="87"/>
      <c r="K69" s="87"/>
      <c r="L69" s="346"/>
      <c r="M69" s="346"/>
      <c r="N69" s="138">
        <v>0</v>
      </c>
      <c r="O69" s="138">
        <v>66663.820000000007</v>
      </c>
      <c r="P69" s="139">
        <v>66663.820000000007</v>
      </c>
      <c r="Q69" s="87"/>
    </row>
    <row r="70" spans="1:17" ht="51">
      <c r="A70" s="85">
        <v>66</v>
      </c>
      <c r="B70" s="85">
        <v>1</v>
      </c>
      <c r="C70" s="69" t="s">
        <v>46</v>
      </c>
      <c r="D70" s="86">
        <v>46044</v>
      </c>
      <c r="E70" s="85">
        <v>98</v>
      </c>
      <c r="F70" s="85" t="s">
        <v>4488</v>
      </c>
      <c r="G70" s="87" t="s">
        <v>4429</v>
      </c>
      <c r="H70" s="87"/>
      <c r="I70" s="87"/>
      <c r="J70" s="87"/>
      <c r="K70" s="87"/>
      <c r="L70" s="346"/>
      <c r="M70" s="346"/>
      <c r="N70" s="138">
        <v>0</v>
      </c>
      <c r="O70" s="138">
        <v>305024.77</v>
      </c>
      <c r="P70" s="139">
        <v>305024.77</v>
      </c>
      <c r="Q70" s="87"/>
    </row>
    <row r="71" spans="1:17" ht="51">
      <c r="A71" s="85">
        <v>66</v>
      </c>
      <c r="B71" s="85">
        <v>1</v>
      </c>
      <c r="C71" s="69" t="s">
        <v>46</v>
      </c>
      <c r="D71" s="86">
        <v>46044</v>
      </c>
      <c r="E71" s="85">
        <v>99</v>
      </c>
      <c r="F71" s="85" t="s">
        <v>4489</v>
      </c>
      <c r="G71" s="87" t="s">
        <v>4431</v>
      </c>
      <c r="H71" s="87"/>
      <c r="I71" s="87"/>
      <c r="J71" s="87"/>
      <c r="K71" s="87"/>
      <c r="L71" s="346"/>
      <c r="M71" s="346"/>
      <c r="N71" s="138">
        <v>0</v>
      </c>
      <c r="O71" s="138">
        <v>1819557.35</v>
      </c>
      <c r="P71" s="139">
        <v>1819557.35</v>
      </c>
      <c r="Q71" s="87"/>
    </row>
    <row r="72" spans="1:17" ht="51">
      <c r="A72" s="85">
        <v>66</v>
      </c>
      <c r="B72" s="85">
        <v>1</v>
      </c>
      <c r="C72" s="69" t="s">
        <v>46</v>
      </c>
      <c r="D72" s="86">
        <v>46044</v>
      </c>
      <c r="E72" s="85">
        <v>100</v>
      </c>
      <c r="F72" s="85" t="s">
        <v>4490</v>
      </c>
      <c r="G72" s="87" t="s">
        <v>4433</v>
      </c>
      <c r="H72" s="87"/>
      <c r="I72" s="87"/>
      <c r="J72" s="87"/>
      <c r="K72" s="87"/>
      <c r="L72" s="346"/>
      <c r="M72" s="346"/>
      <c r="N72" s="138">
        <v>0</v>
      </c>
      <c r="O72" s="138">
        <v>28302.37</v>
      </c>
      <c r="P72" s="139">
        <v>28302.37</v>
      </c>
      <c r="Q72" s="87"/>
    </row>
    <row r="73" spans="1:17" ht="51">
      <c r="A73" s="85">
        <v>66</v>
      </c>
      <c r="B73" s="85">
        <v>1</v>
      </c>
      <c r="C73" s="69" t="s">
        <v>46</v>
      </c>
      <c r="D73" s="86">
        <v>46044</v>
      </c>
      <c r="E73" s="85">
        <v>101</v>
      </c>
      <c r="F73" s="85" t="s">
        <v>4491</v>
      </c>
      <c r="G73" s="87" t="s">
        <v>4435</v>
      </c>
      <c r="H73" s="87"/>
      <c r="I73" s="87"/>
      <c r="J73" s="87"/>
      <c r="K73" s="87"/>
      <c r="L73" s="346"/>
      <c r="M73" s="346"/>
      <c r="N73" s="138">
        <v>0</v>
      </c>
      <c r="O73" s="138">
        <v>12961.19</v>
      </c>
      <c r="P73" s="139">
        <v>12961.19</v>
      </c>
      <c r="Q73" s="87"/>
    </row>
    <row r="74" spans="1:17" ht="51">
      <c r="A74" s="85">
        <v>66</v>
      </c>
      <c r="B74" s="85">
        <v>1</v>
      </c>
      <c r="C74" s="69" t="s">
        <v>46</v>
      </c>
      <c r="D74" s="86">
        <v>46044</v>
      </c>
      <c r="E74" s="85">
        <v>102</v>
      </c>
      <c r="F74" s="85" t="s">
        <v>4492</v>
      </c>
      <c r="G74" s="87" t="s">
        <v>4437</v>
      </c>
      <c r="H74" s="87"/>
      <c r="I74" s="87"/>
      <c r="J74" s="87"/>
      <c r="K74" s="87"/>
      <c r="L74" s="346"/>
      <c r="M74" s="346"/>
      <c r="N74" s="138">
        <v>0</v>
      </c>
      <c r="O74" s="138">
        <v>1124</v>
      </c>
      <c r="P74" s="139">
        <v>1124</v>
      </c>
      <c r="Q74" s="87"/>
    </row>
    <row r="75" spans="1:17" ht="51">
      <c r="A75" s="85">
        <v>66</v>
      </c>
      <c r="B75" s="85">
        <v>1</v>
      </c>
      <c r="C75" s="69" t="s">
        <v>46</v>
      </c>
      <c r="D75" s="86">
        <v>46044</v>
      </c>
      <c r="E75" s="85">
        <v>103</v>
      </c>
      <c r="F75" s="85" t="s">
        <v>4493</v>
      </c>
      <c r="G75" s="87" t="s">
        <v>4439</v>
      </c>
      <c r="H75" s="87"/>
      <c r="I75" s="87"/>
      <c r="J75" s="87"/>
      <c r="K75" s="87"/>
      <c r="L75" s="346"/>
      <c r="M75" s="346"/>
      <c r="N75" s="138">
        <v>0</v>
      </c>
      <c r="O75" s="138">
        <v>58092.5</v>
      </c>
      <c r="P75" s="139">
        <v>58092.5</v>
      </c>
      <c r="Q75" s="87"/>
    </row>
    <row r="76" spans="1:17" ht="51">
      <c r="A76" s="85">
        <v>66</v>
      </c>
      <c r="B76" s="85">
        <v>1</v>
      </c>
      <c r="C76" s="69" t="s">
        <v>46</v>
      </c>
      <c r="D76" s="86">
        <v>46044</v>
      </c>
      <c r="E76" s="85">
        <v>104</v>
      </c>
      <c r="F76" s="85" t="s">
        <v>4494</v>
      </c>
      <c r="G76" s="87" t="s">
        <v>4441</v>
      </c>
      <c r="H76" s="87"/>
      <c r="I76" s="87"/>
      <c r="J76" s="87"/>
      <c r="K76" s="87"/>
      <c r="L76" s="346"/>
      <c r="M76" s="346"/>
      <c r="N76" s="138">
        <v>0</v>
      </c>
      <c r="O76" s="138">
        <v>1854</v>
      </c>
      <c r="P76" s="139">
        <v>1854</v>
      </c>
      <c r="Q76" s="87"/>
    </row>
    <row r="77" spans="1:17" ht="51">
      <c r="A77" s="85">
        <v>66</v>
      </c>
      <c r="B77" s="85">
        <v>1</v>
      </c>
      <c r="C77" s="69" t="s">
        <v>46</v>
      </c>
      <c r="D77" s="86">
        <v>46044</v>
      </c>
      <c r="E77" s="85">
        <v>105</v>
      </c>
      <c r="F77" s="85" t="s">
        <v>4495</v>
      </c>
      <c r="G77" s="87" t="s">
        <v>4443</v>
      </c>
      <c r="H77" s="87"/>
      <c r="I77" s="87"/>
      <c r="J77" s="87"/>
      <c r="K77" s="87"/>
      <c r="L77" s="346"/>
      <c r="M77" s="346"/>
      <c r="N77" s="138">
        <v>0</v>
      </c>
      <c r="O77" s="138">
        <v>50509.87</v>
      </c>
      <c r="P77" s="139">
        <v>50509.87</v>
      </c>
      <c r="Q77" s="87"/>
    </row>
    <row r="78" spans="1:17" ht="51">
      <c r="A78" s="85">
        <v>66</v>
      </c>
      <c r="B78" s="85">
        <v>1</v>
      </c>
      <c r="C78" s="69" t="s">
        <v>46</v>
      </c>
      <c r="D78" s="86">
        <v>46044</v>
      </c>
      <c r="E78" s="85">
        <v>106</v>
      </c>
      <c r="F78" s="85" t="s">
        <v>4496</v>
      </c>
      <c r="G78" s="87" t="s">
        <v>4445</v>
      </c>
      <c r="H78" s="87"/>
      <c r="I78" s="87"/>
      <c r="J78" s="87"/>
      <c r="K78" s="87"/>
      <c r="L78" s="346"/>
      <c r="M78" s="346"/>
      <c r="N78" s="138">
        <v>0</v>
      </c>
      <c r="O78" s="138">
        <v>27220.26</v>
      </c>
      <c r="P78" s="139">
        <v>27220.26</v>
      </c>
      <c r="Q78" s="87"/>
    </row>
    <row r="79" spans="1:17" ht="51">
      <c r="A79" s="85">
        <v>66</v>
      </c>
      <c r="B79" s="85">
        <v>1</v>
      </c>
      <c r="C79" s="69" t="s">
        <v>46</v>
      </c>
      <c r="D79" s="86">
        <v>46044</v>
      </c>
      <c r="E79" s="85">
        <v>107</v>
      </c>
      <c r="F79" s="85" t="s">
        <v>4497</v>
      </c>
      <c r="G79" s="87" t="s">
        <v>4447</v>
      </c>
      <c r="H79" s="87"/>
      <c r="I79" s="87"/>
      <c r="J79" s="87"/>
      <c r="K79" s="87"/>
      <c r="L79" s="346"/>
      <c r="M79" s="346"/>
      <c r="N79" s="138">
        <v>0</v>
      </c>
      <c r="O79" s="138">
        <v>191</v>
      </c>
      <c r="P79" s="139">
        <v>191</v>
      </c>
      <c r="Q79" s="87"/>
    </row>
    <row r="80" spans="1:17" ht="51">
      <c r="A80" s="85">
        <v>66</v>
      </c>
      <c r="B80" s="85">
        <v>1</v>
      </c>
      <c r="C80" s="69" t="s">
        <v>46</v>
      </c>
      <c r="D80" s="86">
        <v>46044</v>
      </c>
      <c r="E80" s="85">
        <v>108</v>
      </c>
      <c r="F80" s="85" t="s">
        <v>4498</v>
      </c>
      <c r="G80" s="87" t="s">
        <v>4449</v>
      </c>
      <c r="H80" s="87"/>
      <c r="I80" s="87"/>
      <c r="J80" s="87"/>
      <c r="K80" s="87"/>
      <c r="L80" s="346"/>
      <c r="M80" s="346"/>
      <c r="N80" s="138">
        <v>0</v>
      </c>
      <c r="O80" s="138">
        <v>22190.15</v>
      </c>
      <c r="P80" s="139">
        <v>22190.15</v>
      </c>
      <c r="Q80" s="87"/>
    </row>
    <row r="81" spans="1:17" ht="51">
      <c r="A81" s="85">
        <v>66</v>
      </c>
      <c r="B81" s="85">
        <v>1</v>
      </c>
      <c r="C81" s="69" t="s">
        <v>46</v>
      </c>
      <c r="D81" s="86">
        <v>46044</v>
      </c>
      <c r="E81" s="85">
        <v>109</v>
      </c>
      <c r="F81" s="85" t="s">
        <v>4499</v>
      </c>
      <c r="G81" s="87" t="s">
        <v>4451</v>
      </c>
      <c r="H81" s="87"/>
      <c r="I81" s="87"/>
      <c r="J81" s="87"/>
      <c r="K81" s="87"/>
      <c r="L81" s="346"/>
      <c r="M81" s="346"/>
      <c r="N81" s="138">
        <v>0</v>
      </c>
      <c r="O81" s="138">
        <v>1150</v>
      </c>
      <c r="P81" s="139">
        <v>1150</v>
      </c>
      <c r="Q81" s="87"/>
    </row>
    <row r="82" spans="1:17" ht="51">
      <c r="A82" s="85">
        <v>66</v>
      </c>
      <c r="B82" s="85">
        <v>1</v>
      </c>
      <c r="C82" s="69" t="s">
        <v>46</v>
      </c>
      <c r="D82" s="86">
        <v>46044</v>
      </c>
      <c r="E82" s="85">
        <v>110</v>
      </c>
      <c r="F82" s="85" t="s">
        <v>4500</v>
      </c>
      <c r="G82" s="87" t="s">
        <v>4453</v>
      </c>
      <c r="H82" s="87"/>
      <c r="I82" s="87"/>
      <c r="J82" s="87"/>
      <c r="K82" s="87"/>
      <c r="L82" s="346"/>
      <c r="M82" s="346"/>
      <c r="N82" s="138">
        <v>0</v>
      </c>
      <c r="O82" s="138">
        <v>43767.9</v>
      </c>
      <c r="P82" s="139">
        <v>43767.9</v>
      </c>
      <c r="Q82" s="87"/>
    </row>
    <row r="83" spans="1:17" ht="51">
      <c r="A83" s="85">
        <v>66</v>
      </c>
      <c r="B83" s="85">
        <v>1</v>
      </c>
      <c r="C83" s="69" t="s">
        <v>46</v>
      </c>
      <c r="D83" s="86">
        <v>46044</v>
      </c>
      <c r="E83" s="85">
        <v>111</v>
      </c>
      <c r="F83" s="85" t="s">
        <v>4501</v>
      </c>
      <c r="G83" s="87" t="s">
        <v>4455</v>
      </c>
      <c r="H83" s="87"/>
      <c r="I83" s="87"/>
      <c r="J83" s="87"/>
      <c r="K83" s="87"/>
      <c r="L83" s="346"/>
      <c r="M83" s="346"/>
      <c r="N83" s="138">
        <v>0</v>
      </c>
      <c r="O83" s="138">
        <v>727932.73</v>
      </c>
      <c r="P83" s="139">
        <v>727932.73</v>
      </c>
      <c r="Q83" s="87"/>
    </row>
    <row r="84" spans="1:17" ht="51">
      <c r="A84" s="85">
        <v>66</v>
      </c>
      <c r="B84" s="85">
        <v>1</v>
      </c>
      <c r="C84" s="69" t="s">
        <v>46</v>
      </c>
      <c r="D84" s="86">
        <v>46044</v>
      </c>
      <c r="E84" s="85">
        <v>112</v>
      </c>
      <c r="F84" s="85" t="s">
        <v>4502</v>
      </c>
      <c r="G84" s="87" t="s">
        <v>4457</v>
      </c>
      <c r="H84" s="87"/>
      <c r="I84" s="87"/>
      <c r="J84" s="87"/>
      <c r="K84" s="87"/>
      <c r="L84" s="346"/>
      <c r="M84" s="346"/>
      <c r="N84" s="138">
        <v>0</v>
      </c>
      <c r="O84" s="138">
        <v>17583.75</v>
      </c>
      <c r="P84" s="139">
        <v>17583.75</v>
      </c>
      <c r="Q84" s="87"/>
    </row>
    <row r="85" spans="1:17" ht="51">
      <c r="A85" s="85">
        <v>66</v>
      </c>
      <c r="B85" s="85">
        <v>1</v>
      </c>
      <c r="C85" s="69" t="s">
        <v>46</v>
      </c>
      <c r="D85" s="86">
        <v>46044</v>
      </c>
      <c r="E85" s="85">
        <v>113</v>
      </c>
      <c r="F85" s="85" t="s">
        <v>4503</v>
      </c>
      <c r="G85" s="87" t="s">
        <v>4459</v>
      </c>
      <c r="H85" s="87"/>
      <c r="I85" s="87"/>
      <c r="J85" s="87"/>
      <c r="K85" s="87"/>
      <c r="L85" s="346"/>
      <c r="M85" s="346"/>
      <c r="N85" s="138">
        <v>0</v>
      </c>
      <c r="O85" s="138">
        <v>9196.66</v>
      </c>
      <c r="P85" s="139">
        <v>9196.66</v>
      </c>
      <c r="Q85" s="87"/>
    </row>
    <row r="86" spans="1:17" ht="51">
      <c r="A86" s="85">
        <v>66</v>
      </c>
      <c r="B86" s="85">
        <v>1</v>
      </c>
      <c r="C86" s="69" t="s">
        <v>46</v>
      </c>
      <c r="D86" s="86">
        <v>46044</v>
      </c>
      <c r="E86" s="85">
        <v>114</v>
      </c>
      <c r="F86" s="85" t="s">
        <v>4504</v>
      </c>
      <c r="G86" s="87" t="s">
        <v>4461</v>
      </c>
      <c r="H86" s="87"/>
      <c r="I86" s="87"/>
      <c r="J86" s="87"/>
      <c r="K86" s="87"/>
      <c r="L86" s="346"/>
      <c r="M86" s="346"/>
      <c r="N86" s="138">
        <v>0</v>
      </c>
      <c r="O86" s="138">
        <v>580490.42000000004</v>
      </c>
      <c r="P86" s="139">
        <v>580490.42000000004</v>
      </c>
      <c r="Q86" s="87"/>
    </row>
    <row r="87" spans="1:17" ht="51">
      <c r="A87" s="85">
        <v>66</v>
      </c>
      <c r="B87" s="85">
        <v>1</v>
      </c>
      <c r="C87" s="69" t="s">
        <v>46</v>
      </c>
      <c r="D87" s="86">
        <v>46044</v>
      </c>
      <c r="E87" s="85">
        <v>115</v>
      </c>
      <c r="F87" s="85" t="s">
        <v>4505</v>
      </c>
      <c r="G87" s="87" t="s">
        <v>4463</v>
      </c>
      <c r="H87" s="87"/>
      <c r="I87" s="87"/>
      <c r="J87" s="87"/>
      <c r="K87" s="87"/>
      <c r="L87" s="346"/>
      <c r="M87" s="346"/>
      <c r="N87" s="138">
        <v>0</v>
      </c>
      <c r="O87" s="138">
        <v>97994.5</v>
      </c>
      <c r="P87" s="139">
        <v>97994.5</v>
      </c>
      <c r="Q87" s="87"/>
    </row>
    <row r="88" spans="1:17" ht="51">
      <c r="A88" s="85">
        <v>66</v>
      </c>
      <c r="B88" s="85">
        <v>1</v>
      </c>
      <c r="C88" s="69" t="s">
        <v>46</v>
      </c>
      <c r="D88" s="86">
        <v>46044</v>
      </c>
      <c r="E88" s="85">
        <v>116</v>
      </c>
      <c r="F88" s="85" t="s">
        <v>4506</v>
      </c>
      <c r="G88" s="87" t="s">
        <v>4465</v>
      </c>
      <c r="H88" s="87"/>
      <c r="I88" s="87"/>
      <c r="J88" s="87"/>
      <c r="K88" s="87"/>
      <c r="L88" s="346"/>
      <c r="M88" s="346"/>
      <c r="N88" s="138">
        <v>0</v>
      </c>
      <c r="O88" s="138">
        <v>11544.34</v>
      </c>
      <c r="P88" s="139">
        <v>11544.34</v>
      </c>
      <c r="Q88" s="87"/>
    </row>
    <row r="89" spans="1:17" ht="51">
      <c r="A89" s="85">
        <v>66</v>
      </c>
      <c r="B89" s="85">
        <v>1</v>
      </c>
      <c r="C89" s="69" t="s">
        <v>46</v>
      </c>
      <c r="D89" s="86">
        <v>46044</v>
      </c>
      <c r="E89" s="85">
        <v>117</v>
      </c>
      <c r="F89" s="85" t="s">
        <v>4507</v>
      </c>
      <c r="G89" s="87" t="s">
        <v>4467</v>
      </c>
      <c r="H89" s="87"/>
      <c r="I89" s="87"/>
      <c r="J89" s="87"/>
      <c r="K89" s="87"/>
      <c r="L89" s="346"/>
      <c r="M89" s="346"/>
      <c r="N89" s="138">
        <v>0</v>
      </c>
      <c r="O89" s="138">
        <v>528607.25</v>
      </c>
      <c r="P89" s="139">
        <v>528607.25</v>
      </c>
      <c r="Q89" s="87"/>
    </row>
    <row r="90" spans="1:17" ht="51">
      <c r="A90" s="85">
        <v>66</v>
      </c>
      <c r="B90" s="85">
        <v>1</v>
      </c>
      <c r="C90" s="69" t="s">
        <v>46</v>
      </c>
      <c r="D90" s="86">
        <v>46044</v>
      </c>
      <c r="E90" s="85">
        <v>118</v>
      </c>
      <c r="F90" s="85" t="s">
        <v>4508</v>
      </c>
      <c r="G90" s="87" t="s">
        <v>4469</v>
      </c>
      <c r="H90" s="87"/>
      <c r="I90" s="87"/>
      <c r="J90" s="87"/>
      <c r="K90" s="87"/>
      <c r="L90" s="346"/>
      <c r="M90" s="346"/>
      <c r="N90" s="138">
        <v>0</v>
      </c>
      <c r="O90" s="138">
        <v>13659.57</v>
      </c>
      <c r="P90" s="139">
        <v>13659.57</v>
      </c>
      <c r="Q90" s="87"/>
    </row>
    <row r="91" spans="1:17" ht="51">
      <c r="A91" s="85">
        <v>66</v>
      </c>
      <c r="B91" s="85">
        <v>1</v>
      </c>
      <c r="C91" s="69" t="s">
        <v>46</v>
      </c>
      <c r="D91" s="86">
        <v>46044</v>
      </c>
      <c r="E91" s="85">
        <v>119</v>
      </c>
      <c r="F91" s="85" t="s">
        <v>4509</v>
      </c>
      <c r="G91" s="87" t="s">
        <v>4471</v>
      </c>
      <c r="H91" s="87"/>
      <c r="I91" s="87"/>
      <c r="J91" s="87"/>
      <c r="K91" s="87"/>
      <c r="L91" s="346"/>
      <c r="M91" s="346"/>
      <c r="N91" s="138">
        <v>0</v>
      </c>
      <c r="O91" s="138">
        <v>503667.05</v>
      </c>
      <c r="P91" s="139">
        <v>503667.05</v>
      </c>
      <c r="Q91" s="87"/>
    </row>
    <row r="92" spans="1:17" ht="51">
      <c r="A92" s="85">
        <v>66</v>
      </c>
      <c r="B92" s="85">
        <v>1</v>
      </c>
      <c r="C92" s="69" t="s">
        <v>46</v>
      </c>
      <c r="D92" s="86">
        <v>46044</v>
      </c>
      <c r="E92" s="85">
        <v>120</v>
      </c>
      <c r="F92" s="85" t="s">
        <v>4510</v>
      </c>
      <c r="G92" s="87" t="s">
        <v>4473</v>
      </c>
      <c r="H92" s="87"/>
      <c r="I92" s="87"/>
      <c r="J92" s="87"/>
      <c r="K92" s="87"/>
      <c r="L92" s="346"/>
      <c r="M92" s="346"/>
      <c r="N92" s="138">
        <v>0</v>
      </c>
      <c r="O92" s="138">
        <v>63518.51</v>
      </c>
      <c r="P92" s="139">
        <v>63518.51</v>
      </c>
      <c r="Q92" s="87"/>
    </row>
    <row r="93" spans="1:17" ht="51">
      <c r="A93" s="85">
        <v>66</v>
      </c>
      <c r="B93" s="85">
        <v>1</v>
      </c>
      <c r="C93" s="69" t="s">
        <v>46</v>
      </c>
      <c r="D93" s="86">
        <v>46044</v>
      </c>
      <c r="E93" s="85">
        <v>121</v>
      </c>
      <c r="F93" s="85" t="s">
        <v>4511</v>
      </c>
      <c r="G93" s="87" t="s">
        <v>4475</v>
      </c>
      <c r="H93" s="87"/>
      <c r="I93" s="87"/>
      <c r="J93" s="87"/>
      <c r="K93" s="87"/>
      <c r="L93" s="346"/>
      <c r="M93" s="346"/>
      <c r="N93" s="138">
        <v>0</v>
      </c>
      <c r="O93" s="138">
        <v>162062.34</v>
      </c>
      <c r="P93" s="139">
        <v>162062.34</v>
      </c>
      <c r="Q93" s="87"/>
    </row>
    <row r="94" spans="1:17" ht="51">
      <c r="A94" s="85">
        <v>66</v>
      </c>
      <c r="B94" s="85">
        <v>1</v>
      </c>
      <c r="C94" s="69" t="s">
        <v>46</v>
      </c>
      <c r="D94" s="86">
        <v>46044</v>
      </c>
      <c r="E94" s="85">
        <v>122</v>
      </c>
      <c r="F94" s="85" t="s">
        <v>4512</v>
      </c>
      <c r="G94" s="87" t="s">
        <v>4477</v>
      </c>
      <c r="H94" s="87"/>
      <c r="I94" s="87"/>
      <c r="J94" s="87"/>
      <c r="K94" s="87"/>
      <c r="L94" s="346"/>
      <c r="M94" s="346"/>
      <c r="N94" s="138">
        <v>0</v>
      </c>
      <c r="O94" s="138">
        <v>474853.92</v>
      </c>
      <c r="P94" s="139">
        <v>474853.92</v>
      </c>
      <c r="Q94" s="87"/>
    </row>
    <row r="95" spans="1:17" ht="51">
      <c r="A95" s="85">
        <v>66</v>
      </c>
      <c r="B95" s="85">
        <v>1</v>
      </c>
      <c r="C95" s="69" t="s">
        <v>46</v>
      </c>
      <c r="D95" s="86">
        <v>46044</v>
      </c>
      <c r="E95" s="85">
        <v>123</v>
      </c>
      <c r="F95" s="85" t="s">
        <v>4513</v>
      </c>
      <c r="G95" s="87" t="s">
        <v>4479</v>
      </c>
      <c r="H95" s="87"/>
      <c r="I95" s="87"/>
      <c r="J95" s="87"/>
      <c r="K95" s="87"/>
      <c r="L95" s="346"/>
      <c r="M95" s="346"/>
      <c r="N95" s="138">
        <v>0</v>
      </c>
      <c r="O95" s="138">
        <v>548013.02</v>
      </c>
      <c r="P95" s="139">
        <v>548013.02</v>
      </c>
      <c r="Q95" s="87"/>
    </row>
    <row r="96" spans="1:17" ht="51">
      <c r="A96" s="85">
        <v>66</v>
      </c>
      <c r="B96" s="85">
        <v>4</v>
      </c>
      <c r="C96" s="69" t="s">
        <v>46</v>
      </c>
      <c r="D96" s="86">
        <v>46048</v>
      </c>
      <c r="E96" s="85">
        <v>124</v>
      </c>
      <c r="F96" s="85" t="s">
        <v>1609</v>
      </c>
      <c r="G96" s="87" t="s">
        <v>4514</v>
      </c>
      <c r="H96" s="87"/>
      <c r="I96" s="87"/>
      <c r="J96" s="87"/>
      <c r="K96" s="87"/>
      <c r="L96" s="346"/>
      <c r="M96" s="346"/>
      <c r="N96" s="138">
        <v>92442</v>
      </c>
      <c r="O96" s="138">
        <v>0</v>
      </c>
      <c r="P96" s="139">
        <v>92442</v>
      </c>
      <c r="Q96" s="87"/>
    </row>
    <row r="97" spans="1:17" ht="51">
      <c r="A97" s="85">
        <v>86</v>
      </c>
      <c r="B97" s="85">
        <v>7</v>
      </c>
      <c r="C97" s="69" t="s">
        <v>50</v>
      </c>
      <c r="D97" s="86">
        <v>46048</v>
      </c>
      <c r="E97" s="85">
        <v>124</v>
      </c>
      <c r="F97" s="85" t="s">
        <v>4515</v>
      </c>
      <c r="G97" s="87" t="s">
        <v>4514</v>
      </c>
      <c r="H97" s="87"/>
      <c r="I97" s="87"/>
      <c r="J97" s="87"/>
      <c r="K97" s="87"/>
      <c r="L97" s="346"/>
      <c r="M97" s="346"/>
      <c r="N97" s="138">
        <v>0</v>
      </c>
      <c r="O97" s="138">
        <v>92442</v>
      </c>
      <c r="P97" s="139">
        <v>92442</v>
      </c>
      <c r="Q97" s="87"/>
    </row>
    <row r="98" spans="1:17" ht="51">
      <c r="A98" s="85">
        <v>66</v>
      </c>
      <c r="B98" s="85">
        <v>3</v>
      </c>
      <c r="C98" s="69" t="s">
        <v>46</v>
      </c>
      <c r="D98" s="86">
        <v>46049</v>
      </c>
      <c r="E98" s="85">
        <v>131</v>
      </c>
      <c r="F98" s="85" t="s">
        <v>1610</v>
      </c>
      <c r="G98" s="87" t="s">
        <v>4516</v>
      </c>
      <c r="H98" s="87"/>
      <c r="I98" s="87"/>
      <c r="J98" s="87"/>
      <c r="K98" s="87"/>
      <c r="L98" s="346"/>
      <c r="M98" s="346"/>
      <c r="N98" s="138">
        <v>735709.88</v>
      </c>
      <c r="O98" s="138">
        <v>0</v>
      </c>
      <c r="P98" s="139">
        <v>735709.88</v>
      </c>
      <c r="Q98" s="87"/>
    </row>
    <row r="99" spans="1:17" ht="51">
      <c r="A99" s="85">
        <v>66</v>
      </c>
      <c r="B99" s="85">
        <v>4</v>
      </c>
      <c r="C99" s="69" t="s">
        <v>46</v>
      </c>
      <c r="D99" s="86">
        <v>46049</v>
      </c>
      <c r="E99" s="85">
        <v>132</v>
      </c>
      <c r="F99" s="85" t="s">
        <v>1609</v>
      </c>
      <c r="G99" s="87" t="s">
        <v>4517</v>
      </c>
      <c r="H99" s="87"/>
      <c r="I99" s="87"/>
      <c r="J99" s="87"/>
      <c r="K99" s="87"/>
      <c r="L99" s="346"/>
      <c r="M99" s="346"/>
      <c r="N99" s="138">
        <v>9876.9699999999993</v>
      </c>
      <c r="O99" s="138">
        <v>0</v>
      </c>
      <c r="P99" s="139">
        <v>9876.9699999999993</v>
      </c>
      <c r="Q99" s="87"/>
    </row>
    <row r="100" spans="1:17" ht="51">
      <c r="A100" s="85">
        <v>41</v>
      </c>
      <c r="B100" s="85">
        <v>4</v>
      </c>
      <c r="C100" s="69" t="s">
        <v>44</v>
      </c>
      <c r="D100" s="86">
        <v>46049</v>
      </c>
      <c r="E100" s="85">
        <v>131</v>
      </c>
      <c r="F100" s="85" t="s">
        <v>1538</v>
      </c>
      <c r="G100" s="87" t="s">
        <v>4516</v>
      </c>
      <c r="H100" s="87"/>
      <c r="I100" s="87"/>
      <c r="J100" s="87"/>
      <c r="K100" s="87"/>
      <c r="L100" s="346"/>
      <c r="M100" s="346"/>
      <c r="N100" s="138">
        <v>0</v>
      </c>
      <c r="O100" s="138">
        <v>735709.88</v>
      </c>
      <c r="P100" s="139">
        <v>735709.88</v>
      </c>
      <c r="Q100" s="87"/>
    </row>
    <row r="101" spans="1:17" ht="51">
      <c r="A101" s="85">
        <v>86</v>
      </c>
      <c r="B101" s="85">
        <v>7</v>
      </c>
      <c r="C101" s="69" t="s">
        <v>50</v>
      </c>
      <c r="D101" s="86">
        <v>46049</v>
      </c>
      <c r="E101" s="85">
        <v>132</v>
      </c>
      <c r="F101" s="85" t="s">
        <v>4515</v>
      </c>
      <c r="G101" s="87" t="s">
        <v>4517</v>
      </c>
      <c r="H101" s="87"/>
      <c r="I101" s="87"/>
      <c r="J101" s="87"/>
      <c r="K101" s="87"/>
      <c r="L101" s="346"/>
      <c r="M101" s="346"/>
      <c r="N101" s="138">
        <v>0</v>
      </c>
      <c r="O101" s="138">
        <v>9876.9699999999993</v>
      </c>
      <c r="P101" s="139">
        <v>9876.9699999999993</v>
      </c>
      <c r="Q101" s="87"/>
    </row>
    <row r="102" spans="1:17" ht="51">
      <c r="A102" s="85">
        <v>86</v>
      </c>
      <c r="B102" s="85">
        <v>3</v>
      </c>
      <c r="C102" s="69" t="s">
        <v>50</v>
      </c>
      <c r="D102" s="86">
        <v>46052</v>
      </c>
      <c r="E102" s="85">
        <v>149</v>
      </c>
      <c r="F102" s="85" t="s">
        <v>4518</v>
      </c>
      <c r="G102" s="87" t="s">
        <v>4519</v>
      </c>
      <c r="H102" s="87"/>
      <c r="I102" s="87"/>
      <c r="J102" s="87"/>
      <c r="K102" s="87"/>
      <c r="L102" s="346"/>
      <c r="M102" s="346"/>
      <c r="N102" s="138">
        <v>7553.96</v>
      </c>
      <c r="O102" s="138">
        <v>0</v>
      </c>
      <c r="P102" s="139">
        <v>7553.96</v>
      </c>
      <c r="Q102" s="87"/>
    </row>
    <row r="103" spans="1:17" ht="51">
      <c r="A103" s="85">
        <v>86</v>
      </c>
      <c r="B103" s="85">
        <v>3</v>
      </c>
      <c r="C103" s="69" t="s">
        <v>50</v>
      </c>
      <c r="D103" s="86">
        <v>46052</v>
      </c>
      <c r="E103" s="85">
        <v>150</v>
      </c>
      <c r="F103" s="85" t="s">
        <v>4520</v>
      </c>
      <c r="G103" s="87" t="s">
        <v>4521</v>
      </c>
      <c r="H103" s="87"/>
      <c r="I103" s="87"/>
      <c r="J103" s="87"/>
      <c r="K103" s="87"/>
      <c r="L103" s="346"/>
      <c r="M103" s="346"/>
      <c r="N103" s="138">
        <v>34814.36</v>
      </c>
      <c r="O103" s="138">
        <v>0</v>
      </c>
      <c r="P103" s="139">
        <v>34814.36</v>
      </c>
      <c r="Q103" s="87"/>
    </row>
    <row r="104" spans="1:17" ht="51">
      <c r="A104" s="85">
        <v>86</v>
      </c>
      <c r="B104" s="85">
        <v>3</v>
      </c>
      <c r="C104" s="69" t="s">
        <v>50</v>
      </c>
      <c r="D104" s="86">
        <v>46052</v>
      </c>
      <c r="E104" s="85">
        <v>151</v>
      </c>
      <c r="F104" s="85" t="s">
        <v>4522</v>
      </c>
      <c r="G104" s="87" t="s">
        <v>4523</v>
      </c>
      <c r="H104" s="87"/>
      <c r="I104" s="87"/>
      <c r="J104" s="87"/>
      <c r="K104" s="87"/>
      <c r="L104" s="346"/>
      <c r="M104" s="346"/>
      <c r="N104" s="138">
        <v>306978.5</v>
      </c>
      <c r="O104" s="138">
        <v>0</v>
      </c>
      <c r="P104" s="139">
        <v>306978.5</v>
      </c>
      <c r="Q104" s="87"/>
    </row>
    <row r="105" spans="1:17" ht="51">
      <c r="A105" s="85">
        <v>86</v>
      </c>
      <c r="B105" s="85">
        <v>3</v>
      </c>
      <c r="C105" s="69" t="s">
        <v>50</v>
      </c>
      <c r="D105" s="86">
        <v>46052</v>
      </c>
      <c r="E105" s="85">
        <v>152</v>
      </c>
      <c r="F105" s="85" t="s">
        <v>4524</v>
      </c>
      <c r="G105" s="87" t="s">
        <v>4525</v>
      </c>
      <c r="H105" s="87"/>
      <c r="I105" s="87"/>
      <c r="J105" s="87"/>
      <c r="K105" s="87"/>
      <c r="L105" s="346"/>
      <c r="M105" s="346"/>
      <c r="N105" s="138">
        <v>646372.25</v>
      </c>
      <c r="O105" s="138">
        <v>0</v>
      </c>
      <c r="P105" s="139">
        <v>646372.25</v>
      </c>
      <c r="Q105" s="87"/>
    </row>
    <row r="106" spans="1:17" ht="51">
      <c r="A106" s="85">
        <v>86</v>
      </c>
      <c r="B106" s="85">
        <v>3</v>
      </c>
      <c r="C106" s="69" t="s">
        <v>50</v>
      </c>
      <c r="D106" s="86">
        <v>46052</v>
      </c>
      <c r="E106" s="85">
        <v>153</v>
      </c>
      <c r="F106" s="85" t="s">
        <v>4526</v>
      </c>
      <c r="G106" s="87" t="s">
        <v>4527</v>
      </c>
      <c r="H106" s="87"/>
      <c r="I106" s="87"/>
      <c r="J106" s="87"/>
      <c r="K106" s="87"/>
      <c r="L106" s="346"/>
      <c r="M106" s="346"/>
      <c r="N106" s="138">
        <v>390401.32</v>
      </c>
      <c r="O106" s="138">
        <v>0</v>
      </c>
      <c r="P106" s="139">
        <v>390401.32</v>
      </c>
      <c r="Q106" s="87"/>
    </row>
    <row r="107" spans="1:17" ht="51">
      <c r="A107" s="85">
        <v>86</v>
      </c>
      <c r="B107" s="85">
        <v>3</v>
      </c>
      <c r="C107" s="69" t="s">
        <v>50</v>
      </c>
      <c r="D107" s="86">
        <v>46052</v>
      </c>
      <c r="E107" s="85">
        <v>154</v>
      </c>
      <c r="F107" s="85" t="s">
        <v>4528</v>
      </c>
      <c r="G107" s="87" t="s">
        <v>4529</v>
      </c>
      <c r="H107" s="87"/>
      <c r="I107" s="87"/>
      <c r="J107" s="87"/>
      <c r="K107" s="87"/>
      <c r="L107" s="346"/>
      <c r="M107" s="346"/>
      <c r="N107" s="138">
        <v>249271</v>
      </c>
      <c r="O107" s="138">
        <v>0</v>
      </c>
      <c r="P107" s="139">
        <v>249271</v>
      </c>
      <c r="Q107" s="87"/>
    </row>
    <row r="108" spans="1:17" ht="51">
      <c r="A108" s="85">
        <v>86</v>
      </c>
      <c r="B108" s="85">
        <v>3</v>
      </c>
      <c r="C108" s="69" t="s">
        <v>50</v>
      </c>
      <c r="D108" s="86">
        <v>46052</v>
      </c>
      <c r="E108" s="85">
        <v>155</v>
      </c>
      <c r="F108" s="85" t="s">
        <v>4530</v>
      </c>
      <c r="G108" s="87" t="s">
        <v>4531</v>
      </c>
      <c r="H108" s="87"/>
      <c r="I108" s="87"/>
      <c r="J108" s="87"/>
      <c r="K108" s="87"/>
      <c r="L108" s="346"/>
      <c r="M108" s="346"/>
      <c r="N108" s="138">
        <v>2819114.54</v>
      </c>
      <c r="O108" s="138">
        <v>0</v>
      </c>
      <c r="P108" s="139">
        <v>2819114.54</v>
      </c>
      <c r="Q108" s="87"/>
    </row>
    <row r="109" spans="1:17" ht="51">
      <c r="A109" s="85">
        <v>86</v>
      </c>
      <c r="B109" s="85">
        <v>3</v>
      </c>
      <c r="C109" s="69" t="s">
        <v>50</v>
      </c>
      <c r="D109" s="86">
        <v>46052</v>
      </c>
      <c r="E109" s="85">
        <v>156</v>
      </c>
      <c r="F109" s="85" t="s">
        <v>4532</v>
      </c>
      <c r="G109" s="87" t="s">
        <v>4533</v>
      </c>
      <c r="H109" s="87"/>
      <c r="I109" s="87"/>
      <c r="J109" s="87"/>
      <c r="K109" s="87"/>
      <c r="L109" s="346"/>
      <c r="M109" s="346"/>
      <c r="N109" s="138">
        <v>205221.29</v>
      </c>
      <c r="O109" s="138">
        <v>0</v>
      </c>
      <c r="P109" s="139">
        <v>205221.29</v>
      </c>
      <c r="Q109" s="87"/>
    </row>
    <row r="110" spans="1:17" ht="51">
      <c r="A110" s="85">
        <v>86</v>
      </c>
      <c r="B110" s="85">
        <v>3</v>
      </c>
      <c r="C110" s="69" t="s">
        <v>50</v>
      </c>
      <c r="D110" s="86">
        <v>46052</v>
      </c>
      <c r="E110" s="85">
        <v>157</v>
      </c>
      <c r="F110" s="85" t="s">
        <v>4534</v>
      </c>
      <c r="G110" s="87" t="s">
        <v>4535</v>
      </c>
      <c r="H110" s="87"/>
      <c r="I110" s="87"/>
      <c r="J110" s="87"/>
      <c r="K110" s="87"/>
      <c r="L110" s="346"/>
      <c r="M110" s="346"/>
      <c r="N110" s="138">
        <v>1146071.03</v>
      </c>
      <c r="O110" s="138">
        <v>0</v>
      </c>
      <c r="P110" s="139">
        <v>1146071.03</v>
      </c>
      <c r="Q110" s="87"/>
    </row>
    <row r="111" spans="1:17" ht="51">
      <c r="A111" s="85">
        <v>86</v>
      </c>
      <c r="B111" s="85">
        <v>3</v>
      </c>
      <c r="C111" s="69" t="s">
        <v>50</v>
      </c>
      <c r="D111" s="86">
        <v>46052</v>
      </c>
      <c r="E111" s="85">
        <v>158</v>
      </c>
      <c r="F111" s="85" t="s">
        <v>4536</v>
      </c>
      <c r="G111" s="87" t="s">
        <v>4537</v>
      </c>
      <c r="H111" s="87"/>
      <c r="I111" s="87"/>
      <c r="J111" s="87"/>
      <c r="K111" s="87"/>
      <c r="L111" s="346"/>
      <c r="M111" s="346"/>
      <c r="N111" s="138">
        <v>199092</v>
      </c>
      <c r="O111" s="138">
        <v>0</v>
      </c>
      <c r="P111" s="139">
        <v>199092</v>
      </c>
      <c r="Q111" s="87"/>
    </row>
    <row r="112" spans="1:17" ht="51">
      <c r="A112" s="85">
        <v>86</v>
      </c>
      <c r="B112" s="85">
        <v>3</v>
      </c>
      <c r="C112" s="69" t="s">
        <v>50</v>
      </c>
      <c r="D112" s="86">
        <v>46052</v>
      </c>
      <c r="E112" s="85">
        <v>159</v>
      </c>
      <c r="F112" s="85" t="s">
        <v>4538</v>
      </c>
      <c r="G112" s="87" t="s">
        <v>4539</v>
      </c>
      <c r="H112" s="87"/>
      <c r="I112" s="87"/>
      <c r="J112" s="87"/>
      <c r="K112" s="87"/>
      <c r="L112" s="346"/>
      <c r="M112" s="346"/>
      <c r="N112" s="138">
        <v>10233821.51</v>
      </c>
      <c r="O112" s="138">
        <v>0</v>
      </c>
      <c r="P112" s="139">
        <v>10233821.51</v>
      </c>
      <c r="Q112" s="87"/>
    </row>
    <row r="113" spans="1:17" ht="51">
      <c r="A113" s="85">
        <v>86</v>
      </c>
      <c r="B113" s="85">
        <v>3</v>
      </c>
      <c r="C113" s="69" t="s">
        <v>50</v>
      </c>
      <c r="D113" s="86">
        <v>46052</v>
      </c>
      <c r="E113" s="85">
        <v>160</v>
      </c>
      <c r="F113" s="85" t="s">
        <v>4540</v>
      </c>
      <c r="G113" s="87" t="s">
        <v>4541</v>
      </c>
      <c r="H113" s="87"/>
      <c r="I113" s="87"/>
      <c r="J113" s="87"/>
      <c r="K113" s="87"/>
      <c r="L113" s="346"/>
      <c r="M113" s="346"/>
      <c r="N113" s="138">
        <v>7142292.1699999999</v>
      </c>
      <c r="O113" s="138">
        <v>0</v>
      </c>
      <c r="P113" s="139">
        <v>7142292.1699999999</v>
      </c>
      <c r="Q113" s="87"/>
    </row>
    <row r="114" spans="1:17" ht="51">
      <c r="A114" s="85">
        <v>86</v>
      </c>
      <c r="B114" s="85">
        <v>3</v>
      </c>
      <c r="C114" s="69" t="s">
        <v>50</v>
      </c>
      <c r="D114" s="86">
        <v>46052</v>
      </c>
      <c r="E114" s="85">
        <v>161</v>
      </c>
      <c r="F114" s="85" t="s">
        <v>4542</v>
      </c>
      <c r="G114" s="87" t="s">
        <v>4543</v>
      </c>
      <c r="H114" s="87"/>
      <c r="I114" s="87"/>
      <c r="J114" s="87"/>
      <c r="K114" s="87"/>
      <c r="L114" s="346"/>
      <c r="M114" s="346"/>
      <c r="N114" s="138">
        <v>3381258.53</v>
      </c>
      <c r="O114" s="138">
        <v>0</v>
      </c>
      <c r="P114" s="139">
        <v>3381258.53</v>
      </c>
      <c r="Q114" s="87"/>
    </row>
    <row r="115" spans="1:17" ht="51">
      <c r="A115" s="85">
        <v>86</v>
      </c>
      <c r="B115" s="85">
        <v>3</v>
      </c>
      <c r="C115" s="69" t="s">
        <v>50</v>
      </c>
      <c r="D115" s="86">
        <v>46052</v>
      </c>
      <c r="E115" s="85">
        <v>162</v>
      </c>
      <c r="F115" s="85" t="s">
        <v>4544</v>
      </c>
      <c r="G115" s="87" t="s">
        <v>4545</v>
      </c>
      <c r="H115" s="87"/>
      <c r="I115" s="87"/>
      <c r="J115" s="87"/>
      <c r="K115" s="87"/>
      <c r="L115" s="346"/>
      <c r="M115" s="346"/>
      <c r="N115" s="138">
        <v>7598232.5899999999</v>
      </c>
      <c r="O115" s="138">
        <v>0</v>
      </c>
      <c r="P115" s="139">
        <v>7598232.5899999999</v>
      </c>
      <c r="Q115" s="87"/>
    </row>
    <row r="116" spans="1:17" ht="51">
      <c r="A116" s="85">
        <v>86</v>
      </c>
      <c r="B116" s="85">
        <v>3</v>
      </c>
      <c r="C116" s="69" t="s">
        <v>50</v>
      </c>
      <c r="D116" s="86">
        <v>46052</v>
      </c>
      <c r="E116" s="85">
        <v>163</v>
      </c>
      <c r="F116" s="85" t="s">
        <v>4546</v>
      </c>
      <c r="G116" s="87" t="s">
        <v>4547</v>
      </c>
      <c r="H116" s="87"/>
      <c r="I116" s="87"/>
      <c r="J116" s="87"/>
      <c r="K116" s="87"/>
      <c r="L116" s="346"/>
      <c r="M116" s="346"/>
      <c r="N116" s="138">
        <v>2195302.29</v>
      </c>
      <c r="O116" s="138">
        <v>0</v>
      </c>
      <c r="P116" s="139">
        <v>2195302.29</v>
      </c>
      <c r="Q116" s="87"/>
    </row>
    <row r="117" spans="1:17" ht="51">
      <c r="A117" s="85">
        <v>86</v>
      </c>
      <c r="B117" s="85">
        <v>3</v>
      </c>
      <c r="C117" s="69" t="s">
        <v>50</v>
      </c>
      <c r="D117" s="86">
        <v>46052</v>
      </c>
      <c r="E117" s="85">
        <v>164</v>
      </c>
      <c r="F117" s="85" t="s">
        <v>4548</v>
      </c>
      <c r="G117" s="87" t="s">
        <v>4549</v>
      </c>
      <c r="H117" s="87"/>
      <c r="I117" s="87"/>
      <c r="J117" s="87"/>
      <c r="K117" s="87"/>
      <c r="L117" s="346"/>
      <c r="M117" s="346"/>
      <c r="N117" s="138">
        <v>357377.18</v>
      </c>
      <c r="O117" s="138">
        <v>0</v>
      </c>
      <c r="P117" s="139">
        <v>357377.18</v>
      </c>
      <c r="Q117" s="87"/>
    </row>
    <row r="118" spans="1:17" ht="51">
      <c r="A118" s="85">
        <v>66</v>
      </c>
      <c r="B118" s="85">
        <v>14</v>
      </c>
      <c r="C118" s="69" t="s">
        <v>46</v>
      </c>
      <c r="D118" s="86">
        <v>46052</v>
      </c>
      <c r="E118" s="85">
        <v>149</v>
      </c>
      <c r="F118" s="85" t="s">
        <v>4550</v>
      </c>
      <c r="G118" s="87" t="s">
        <v>4519</v>
      </c>
      <c r="H118" s="87"/>
      <c r="I118" s="87"/>
      <c r="J118" s="87"/>
      <c r="K118" s="87"/>
      <c r="L118" s="346"/>
      <c r="M118" s="346"/>
      <c r="N118" s="138">
        <v>0</v>
      </c>
      <c r="O118" s="138">
        <v>7553.96</v>
      </c>
      <c r="P118" s="139">
        <v>7553.96</v>
      </c>
      <c r="Q118" s="87"/>
    </row>
    <row r="119" spans="1:17" ht="51">
      <c r="A119" s="85">
        <v>66</v>
      </c>
      <c r="B119" s="85">
        <v>14</v>
      </c>
      <c r="C119" s="69" t="s">
        <v>46</v>
      </c>
      <c r="D119" s="86">
        <v>46052</v>
      </c>
      <c r="E119" s="85">
        <v>150</v>
      </c>
      <c r="F119" s="85" t="s">
        <v>4551</v>
      </c>
      <c r="G119" s="87" t="s">
        <v>4521</v>
      </c>
      <c r="H119" s="87"/>
      <c r="I119" s="87"/>
      <c r="J119" s="87"/>
      <c r="K119" s="87"/>
      <c r="L119" s="346"/>
      <c r="M119" s="346"/>
      <c r="N119" s="138">
        <v>0</v>
      </c>
      <c r="O119" s="138">
        <v>34814.36</v>
      </c>
      <c r="P119" s="139">
        <v>34814.36</v>
      </c>
      <c r="Q119" s="87"/>
    </row>
    <row r="120" spans="1:17" ht="51">
      <c r="A120" s="85">
        <v>66</v>
      </c>
      <c r="B120" s="85">
        <v>14</v>
      </c>
      <c r="C120" s="69" t="s">
        <v>46</v>
      </c>
      <c r="D120" s="86">
        <v>46052</v>
      </c>
      <c r="E120" s="85">
        <v>151</v>
      </c>
      <c r="F120" s="85" t="s">
        <v>4552</v>
      </c>
      <c r="G120" s="87" t="s">
        <v>4523</v>
      </c>
      <c r="H120" s="87"/>
      <c r="I120" s="87"/>
      <c r="J120" s="87"/>
      <c r="K120" s="87"/>
      <c r="L120" s="346"/>
      <c r="M120" s="346"/>
      <c r="N120" s="138">
        <v>0</v>
      </c>
      <c r="O120" s="138">
        <v>306978.5</v>
      </c>
      <c r="P120" s="139">
        <v>306978.5</v>
      </c>
      <c r="Q120" s="87"/>
    </row>
    <row r="121" spans="1:17" ht="51">
      <c r="A121" s="85">
        <v>66</v>
      </c>
      <c r="B121" s="85">
        <v>14</v>
      </c>
      <c r="C121" s="69" t="s">
        <v>46</v>
      </c>
      <c r="D121" s="86">
        <v>46052</v>
      </c>
      <c r="E121" s="85">
        <v>152</v>
      </c>
      <c r="F121" s="85" t="s">
        <v>4553</v>
      </c>
      <c r="G121" s="87" t="s">
        <v>4525</v>
      </c>
      <c r="H121" s="87"/>
      <c r="I121" s="87"/>
      <c r="J121" s="87"/>
      <c r="K121" s="87"/>
      <c r="L121" s="346"/>
      <c r="M121" s="346"/>
      <c r="N121" s="138">
        <v>0</v>
      </c>
      <c r="O121" s="138">
        <v>646372.25</v>
      </c>
      <c r="P121" s="139">
        <v>646372.25</v>
      </c>
      <c r="Q121" s="87"/>
    </row>
    <row r="122" spans="1:17" ht="51">
      <c r="A122" s="85">
        <v>66</v>
      </c>
      <c r="B122" s="85">
        <v>14</v>
      </c>
      <c r="C122" s="69" t="s">
        <v>46</v>
      </c>
      <c r="D122" s="86">
        <v>46052</v>
      </c>
      <c r="E122" s="85">
        <v>153</v>
      </c>
      <c r="F122" s="85" t="s">
        <v>4554</v>
      </c>
      <c r="G122" s="87" t="s">
        <v>4527</v>
      </c>
      <c r="H122" s="87"/>
      <c r="I122" s="87"/>
      <c r="J122" s="87"/>
      <c r="K122" s="87"/>
      <c r="L122" s="346"/>
      <c r="M122" s="346"/>
      <c r="N122" s="138">
        <v>0</v>
      </c>
      <c r="O122" s="138">
        <v>390401.32</v>
      </c>
      <c r="P122" s="139">
        <v>390401.32</v>
      </c>
      <c r="Q122" s="87"/>
    </row>
    <row r="123" spans="1:17" ht="51">
      <c r="A123" s="85">
        <v>66</v>
      </c>
      <c r="B123" s="85">
        <v>14</v>
      </c>
      <c r="C123" s="69" t="s">
        <v>46</v>
      </c>
      <c r="D123" s="86">
        <v>46052</v>
      </c>
      <c r="E123" s="85">
        <v>154</v>
      </c>
      <c r="F123" s="85" t="s">
        <v>4555</v>
      </c>
      <c r="G123" s="87" t="s">
        <v>4529</v>
      </c>
      <c r="H123" s="87"/>
      <c r="I123" s="87"/>
      <c r="J123" s="87"/>
      <c r="K123" s="87"/>
      <c r="L123" s="346"/>
      <c r="M123" s="346"/>
      <c r="N123" s="138">
        <v>0</v>
      </c>
      <c r="O123" s="138">
        <v>249271</v>
      </c>
      <c r="P123" s="139">
        <v>249271</v>
      </c>
      <c r="Q123" s="87"/>
    </row>
    <row r="124" spans="1:17" ht="51">
      <c r="A124" s="85">
        <v>66</v>
      </c>
      <c r="B124" s="85">
        <v>14</v>
      </c>
      <c r="C124" s="69" t="s">
        <v>46</v>
      </c>
      <c r="D124" s="86">
        <v>46052</v>
      </c>
      <c r="E124" s="85">
        <v>155</v>
      </c>
      <c r="F124" s="85" t="s">
        <v>4556</v>
      </c>
      <c r="G124" s="87" t="s">
        <v>4531</v>
      </c>
      <c r="H124" s="87"/>
      <c r="I124" s="87"/>
      <c r="J124" s="87"/>
      <c r="K124" s="87"/>
      <c r="L124" s="346"/>
      <c r="M124" s="346"/>
      <c r="N124" s="138">
        <v>0</v>
      </c>
      <c r="O124" s="138">
        <v>2819114.54</v>
      </c>
      <c r="P124" s="139">
        <v>2819114.54</v>
      </c>
      <c r="Q124" s="87"/>
    </row>
    <row r="125" spans="1:17" ht="51">
      <c r="A125" s="85">
        <v>66</v>
      </c>
      <c r="B125" s="85">
        <v>14</v>
      </c>
      <c r="C125" s="69" t="s">
        <v>46</v>
      </c>
      <c r="D125" s="86">
        <v>46052</v>
      </c>
      <c r="E125" s="85">
        <v>156</v>
      </c>
      <c r="F125" s="85" t="s">
        <v>4557</v>
      </c>
      <c r="G125" s="87" t="s">
        <v>4533</v>
      </c>
      <c r="H125" s="87"/>
      <c r="I125" s="87"/>
      <c r="J125" s="87"/>
      <c r="K125" s="87"/>
      <c r="L125" s="346"/>
      <c r="M125" s="346"/>
      <c r="N125" s="138">
        <v>0</v>
      </c>
      <c r="O125" s="138">
        <v>205221.29</v>
      </c>
      <c r="P125" s="139">
        <v>205221.29</v>
      </c>
      <c r="Q125" s="87"/>
    </row>
    <row r="126" spans="1:17" ht="51">
      <c r="A126" s="85">
        <v>66</v>
      </c>
      <c r="B126" s="85">
        <v>14</v>
      </c>
      <c r="C126" s="69" t="s">
        <v>46</v>
      </c>
      <c r="D126" s="86">
        <v>46052</v>
      </c>
      <c r="E126" s="85">
        <v>157</v>
      </c>
      <c r="F126" s="85" t="s">
        <v>4558</v>
      </c>
      <c r="G126" s="87" t="s">
        <v>4535</v>
      </c>
      <c r="H126" s="87"/>
      <c r="I126" s="87"/>
      <c r="J126" s="87"/>
      <c r="K126" s="87"/>
      <c r="L126" s="346"/>
      <c r="M126" s="346"/>
      <c r="N126" s="138">
        <v>0</v>
      </c>
      <c r="O126" s="138">
        <v>1146071.03</v>
      </c>
      <c r="P126" s="139">
        <v>1146071.03</v>
      </c>
      <c r="Q126" s="87"/>
    </row>
    <row r="127" spans="1:17" ht="51">
      <c r="A127" s="85">
        <v>66</v>
      </c>
      <c r="B127" s="85">
        <v>14</v>
      </c>
      <c r="C127" s="69" t="s">
        <v>46</v>
      </c>
      <c r="D127" s="86">
        <v>46052</v>
      </c>
      <c r="E127" s="85">
        <v>158</v>
      </c>
      <c r="F127" s="85" t="s">
        <v>4559</v>
      </c>
      <c r="G127" s="87" t="s">
        <v>4537</v>
      </c>
      <c r="H127" s="87"/>
      <c r="I127" s="87"/>
      <c r="J127" s="87"/>
      <c r="K127" s="87"/>
      <c r="L127" s="346"/>
      <c r="M127" s="346"/>
      <c r="N127" s="138">
        <v>0</v>
      </c>
      <c r="O127" s="138">
        <v>199092</v>
      </c>
      <c r="P127" s="139">
        <v>199092</v>
      </c>
      <c r="Q127" s="87"/>
    </row>
    <row r="128" spans="1:17" ht="51">
      <c r="A128" s="85">
        <v>66</v>
      </c>
      <c r="B128" s="85">
        <v>14</v>
      </c>
      <c r="C128" s="69" t="s">
        <v>46</v>
      </c>
      <c r="D128" s="86">
        <v>46052</v>
      </c>
      <c r="E128" s="85">
        <v>159</v>
      </c>
      <c r="F128" s="85" t="s">
        <v>4560</v>
      </c>
      <c r="G128" s="87" t="s">
        <v>4539</v>
      </c>
      <c r="H128" s="87"/>
      <c r="I128" s="87"/>
      <c r="J128" s="87"/>
      <c r="K128" s="87"/>
      <c r="L128" s="346"/>
      <c r="M128" s="346"/>
      <c r="N128" s="138">
        <v>0</v>
      </c>
      <c r="O128" s="138">
        <v>10233821.51</v>
      </c>
      <c r="P128" s="139">
        <v>10233821.51</v>
      </c>
      <c r="Q128" s="87"/>
    </row>
    <row r="129" spans="1:18" ht="51">
      <c r="A129" s="85">
        <v>66</v>
      </c>
      <c r="B129" s="85">
        <v>14</v>
      </c>
      <c r="C129" s="69" t="s">
        <v>46</v>
      </c>
      <c r="D129" s="86">
        <v>46052</v>
      </c>
      <c r="E129" s="85">
        <v>160</v>
      </c>
      <c r="F129" s="85" t="s">
        <v>4561</v>
      </c>
      <c r="G129" s="87" t="s">
        <v>4541</v>
      </c>
      <c r="H129" s="87"/>
      <c r="I129" s="87"/>
      <c r="J129" s="87"/>
      <c r="K129" s="87"/>
      <c r="L129" s="346"/>
      <c r="M129" s="346"/>
      <c r="N129" s="138">
        <v>0</v>
      </c>
      <c r="O129" s="138">
        <v>7142292.1699999999</v>
      </c>
      <c r="P129" s="139">
        <v>7142292.1699999999</v>
      </c>
      <c r="Q129" s="87"/>
    </row>
    <row r="130" spans="1:18" ht="51">
      <c r="A130" s="85">
        <v>66</v>
      </c>
      <c r="B130" s="85">
        <v>14</v>
      </c>
      <c r="C130" s="69" t="s">
        <v>46</v>
      </c>
      <c r="D130" s="86">
        <v>46052</v>
      </c>
      <c r="E130" s="85">
        <v>161</v>
      </c>
      <c r="F130" s="85" t="s">
        <v>4562</v>
      </c>
      <c r="G130" s="87" t="s">
        <v>4543</v>
      </c>
      <c r="H130" s="87"/>
      <c r="I130" s="87"/>
      <c r="J130" s="87"/>
      <c r="K130" s="87"/>
      <c r="L130" s="346"/>
      <c r="M130" s="346"/>
      <c r="N130" s="138">
        <v>0</v>
      </c>
      <c r="O130" s="138">
        <v>3381258.53</v>
      </c>
      <c r="P130" s="139">
        <v>3381258.53</v>
      </c>
      <c r="Q130" s="87"/>
    </row>
    <row r="131" spans="1:18" ht="51">
      <c r="A131" s="85">
        <v>66</v>
      </c>
      <c r="B131" s="85">
        <v>14</v>
      </c>
      <c r="C131" s="69" t="s">
        <v>46</v>
      </c>
      <c r="D131" s="86">
        <v>46052</v>
      </c>
      <c r="E131" s="85">
        <v>162</v>
      </c>
      <c r="F131" s="85" t="s">
        <v>4563</v>
      </c>
      <c r="G131" s="87" t="s">
        <v>4545</v>
      </c>
      <c r="H131" s="87"/>
      <c r="I131" s="87"/>
      <c r="J131" s="87"/>
      <c r="K131" s="87"/>
      <c r="L131" s="346"/>
      <c r="M131" s="346"/>
      <c r="N131" s="138">
        <v>0</v>
      </c>
      <c r="O131" s="138">
        <v>7598232.5899999999</v>
      </c>
      <c r="P131" s="139">
        <v>7598232.5899999999</v>
      </c>
      <c r="Q131" s="87"/>
    </row>
    <row r="132" spans="1:18" ht="51">
      <c r="A132" s="85">
        <v>66</v>
      </c>
      <c r="B132" s="85">
        <v>14</v>
      </c>
      <c r="C132" s="69" t="s">
        <v>46</v>
      </c>
      <c r="D132" s="86">
        <v>46052</v>
      </c>
      <c r="E132" s="85">
        <v>163</v>
      </c>
      <c r="F132" s="85" t="s">
        <v>4564</v>
      </c>
      <c r="G132" s="87" t="s">
        <v>4547</v>
      </c>
      <c r="H132" s="87"/>
      <c r="I132" s="87"/>
      <c r="J132" s="87"/>
      <c r="K132" s="87"/>
      <c r="L132" s="346"/>
      <c r="M132" s="346"/>
      <c r="N132" s="138">
        <v>0</v>
      </c>
      <c r="O132" s="138">
        <v>2195302.29</v>
      </c>
      <c r="P132" s="139">
        <v>2195302.29</v>
      </c>
      <c r="Q132" s="87"/>
    </row>
    <row r="133" spans="1:18" ht="51">
      <c r="A133" s="85">
        <v>66</v>
      </c>
      <c r="B133" s="85">
        <v>14</v>
      </c>
      <c r="C133" s="69" t="s">
        <v>46</v>
      </c>
      <c r="D133" s="86">
        <v>46052</v>
      </c>
      <c r="E133" s="85">
        <v>164</v>
      </c>
      <c r="F133" s="85" t="s">
        <v>4565</v>
      </c>
      <c r="G133" s="87" t="s">
        <v>4549</v>
      </c>
      <c r="H133" s="87"/>
      <c r="I133" s="87"/>
      <c r="J133" s="87"/>
      <c r="K133" s="87"/>
      <c r="L133" s="346"/>
      <c r="M133" s="346"/>
      <c r="N133" s="138">
        <v>0</v>
      </c>
      <c r="O133" s="138">
        <v>357377.18</v>
      </c>
      <c r="P133" s="139">
        <v>357377.18</v>
      </c>
      <c r="Q133" s="87"/>
    </row>
    <row r="134" spans="1:18">
      <c r="A134" s="196"/>
      <c r="B134" s="196"/>
      <c r="C134" s="104"/>
      <c r="D134" s="197"/>
      <c r="E134" s="196"/>
      <c r="F134" s="196"/>
      <c r="G134" s="198"/>
      <c r="H134" s="198"/>
      <c r="I134" s="198"/>
      <c r="J134" s="198"/>
      <c r="K134" s="198"/>
      <c r="L134" s="358"/>
      <c r="M134" s="358"/>
      <c r="N134" s="199"/>
      <c r="O134" s="199"/>
      <c r="P134" s="200"/>
      <c r="Q134" s="198"/>
    </row>
    <row r="135" spans="1:18">
      <c r="G135" s="147" t="s">
        <v>554</v>
      </c>
      <c r="H135" s="147"/>
      <c r="I135" s="147"/>
      <c r="J135" s="147"/>
      <c r="K135" s="147"/>
      <c r="L135" s="147"/>
      <c r="M135" s="147"/>
      <c r="N135" s="113">
        <f>+SUBTOTAL(9,N8:N133)</f>
        <v>177786617.87999997</v>
      </c>
      <c r="O135" s="113">
        <f>+SUBTOTAL(9,O8:O133)</f>
        <v>177786617.87999997</v>
      </c>
      <c r="P135" s="113">
        <f>+SUBTOTAL(9,P8:P133)</f>
        <v>355573235.75999993</v>
      </c>
      <c r="Q135" s="113"/>
    </row>
    <row r="138" spans="1:18">
      <c r="A138" s="66"/>
      <c r="B138" s="66"/>
      <c r="C138" s="104"/>
      <c r="D138" s="66"/>
      <c r="G138" s="66"/>
      <c r="H138" s="66"/>
      <c r="I138" s="66"/>
      <c r="J138" s="66"/>
      <c r="K138" s="72"/>
      <c r="L138" s="72"/>
      <c r="M138" s="72"/>
      <c r="N138" s="66"/>
      <c r="O138" s="157"/>
      <c r="P138" s="157"/>
      <c r="Q138" s="66"/>
      <c r="R138" s="66"/>
    </row>
    <row r="139" spans="1:18">
      <c r="A139" s="66"/>
      <c r="B139" s="66"/>
      <c r="C139" s="104"/>
      <c r="D139" s="66"/>
      <c r="G139" s="66"/>
      <c r="H139" s="66"/>
      <c r="I139" s="66"/>
      <c r="J139" s="66"/>
      <c r="K139" s="72"/>
      <c r="L139" s="72"/>
      <c r="M139" s="72"/>
      <c r="N139" s="66"/>
      <c r="O139" s="157"/>
      <c r="P139" s="157"/>
      <c r="Q139" s="66"/>
      <c r="R139" s="66"/>
    </row>
    <row r="140" spans="1:18">
      <c r="A140" s="66"/>
      <c r="B140" s="66"/>
      <c r="C140" s="104"/>
      <c r="D140" s="66"/>
      <c r="G140" s="66"/>
      <c r="H140" s="66"/>
      <c r="I140" s="66"/>
      <c r="J140" s="66"/>
      <c r="K140" s="72"/>
      <c r="L140" s="72"/>
      <c r="M140" s="72"/>
      <c r="N140" s="66"/>
      <c r="O140" s="157"/>
      <c r="P140" s="157"/>
      <c r="Q140" s="66"/>
      <c r="R140" s="66"/>
    </row>
    <row r="141" spans="1:18">
      <c r="A141" s="66"/>
      <c r="B141" s="66"/>
      <c r="C141" s="104"/>
      <c r="D141" s="66"/>
      <c r="G141" s="66"/>
      <c r="H141" s="66"/>
      <c r="I141" s="66"/>
      <c r="J141" s="66"/>
      <c r="K141" s="72"/>
      <c r="L141" s="72"/>
      <c r="M141" s="72"/>
      <c r="N141" s="66"/>
      <c r="O141" s="157"/>
      <c r="P141" s="157"/>
      <c r="Q141" s="66"/>
      <c r="R141" s="66"/>
    </row>
    <row r="142" spans="1:18">
      <c r="A142" s="66"/>
      <c r="B142" s="66"/>
      <c r="C142" s="104"/>
      <c r="D142" s="66"/>
      <c r="G142" s="66"/>
      <c r="H142" s="66"/>
      <c r="I142" s="66"/>
      <c r="J142" s="66"/>
      <c r="K142" s="72"/>
      <c r="L142" s="72"/>
      <c r="M142" s="72"/>
      <c r="N142" s="66"/>
      <c r="O142" s="157"/>
      <c r="P142" s="157"/>
      <c r="Q142" s="66"/>
      <c r="R142" s="66"/>
    </row>
    <row r="143" spans="1:18">
      <c r="A143" s="66"/>
      <c r="B143" s="66"/>
      <c r="C143" s="104"/>
      <c r="D143" s="66"/>
      <c r="E143" s="64"/>
      <c r="G143" s="66"/>
      <c r="H143" s="66"/>
      <c r="I143" s="66"/>
      <c r="J143" s="66"/>
      <c r="K143" s="72"/>
      <c r="L143" s="72"/>
      <c r="M143" s="72"/>
      <c r="N143" s="66"/>
      <c r="O143" s="157"/>
      <c r="P143" s="157"/>
      <c r="Q143" s="66"/>
      <c r="R143" s="66"/>
    </row>
    <row r="144" spans="1:18">
      <c r="A144" s="66"/>
      <c r="B144" s="66"/>
      <c r="C144" s="104"/>
      <c r="D144" s="66"/>
      <c r="G144" s="66"/>
      <c r="H144" s="66"/>
      <c r="I144" s="66"/>
      <c r="J144" s="66"/>
      <c r="K144" s="72"/>
      <c r="L144" s="72"/>
      <c r="M144" s="72"/>
      <c r="N144" s="66"/>
      <c r="O144" s="157"/>
      <c r="P144" s="157"/>
      <c r="Q144" s="66"/>
      <c r="R144" s="66"/>
    </row>
    <row r="148" spans="1:1">
      <c r="A148" s="345" t="s">
        <v>1468</v>
      </c>
    </row>
    <row r="149" spans="1:1">
      <c r="A149" s="344" t="s">
        <v>1469</v>
      </c>
    </row>
    <row r="150" spans="1:1">
      <c r="A150" s="344" t="s">
        <v>1470</v>
      </c>
    </row>
    <row r="151" spans="1:1">
      <c r="A151" s="344"/>
    </row>
    <row r="152" spans="1:1">
      <c r="A152" s="344" t="s">
        <v>1471</v>
      </c>
    </row>
    <row r="153" spans="1:1">
      <c r="A153" s="344" t="s">
        <v>1472</v>
      </c>
    </row>
  </sheetData>
  <sheetProtection formatCells="0" formatColumns="0" formatRows="0" autoFilter="0"/>
  <protectedRanges>
    <protectedRange sqref="H8:M133 Q8:Q133" name="Rango1"/>
  </protectedRanges>
  <autoFilter ref="A7:P133"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3"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30"/>
  <sheetViews>
    <sheetView showGridLines="0" view="pageBreakPreview" zoomScale="115" zoomScaleNormal="100" zoomScaleSheetLayoutView="115" workbookViewId="0">
      <pane ySplit="7" topLeftCell="A8" activePane="bottomLeft" state="frozen"/>
      <selection pane="bottomLeft" activeCell="N8" sqref="N8:P11"/>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664</v>
      </c>
      <c r="B1" s="115"/>
      <c r="C1" s="115"/>
      <c r="D1" s="132"/>
      <c r="E1" s="132"/>
      <c r="F1" s="132"/>
      <c r="G1" s="141"/>
      <c r="H1" s="115"/>
      <c r="I1" s="115"/>
      <c r="J1" s="115"/>
      <c r="K1" s="115"/>
      <c r="L1" s="115"/>
      <c r="M1" s="115"/>
      <c r="N1" s="115"/>
      <c r="O1" s="114"/>
      <c r="P1" s="114"/>
      <c r="Q1" s="115"/>
    </row>
    <row r="2" spans="1:17">
      <c r="A2" s="115" t="s">
        <v>663</v>
      </c>
      <c r="B2" s="115"/>
      <c r="C2" s="115"/>
      <c r="D2" s="132"/>
      <c r="E2" s="132"/>
      <c r="F2" s="132"/>
      <c r="G2" s="141"/>
      <c r="H2" s="115"/>
      <c r="I2" s="115"/>
      <c r="J2" s="115"/>
      <c r="K2" s="115"/>
      <c r="L2" s="115"/>
      <c r="M2" s="115"/>
      <c r="N2" s="115"/>
      <c r="O2" s="114"/>
      <c r="P2" s="114"/>
      <c r="Q2" s="115"/>
    </row>
    <row r="3" spans="1:17">
      <c r="A3" s="115" t="str">
        <f>+'CUT MN'!A3</f>
        <v>CORRESPONDIENTE AL PERIODO DE ENERO DE 2026</v>
      </c>
      <c r="B3" s="115"/>
      <c r="C3" s="115"/>
      <c r="D3" s="132"/>
      <c r="E3" s="132"/>
      <c r="F3" s="132"/>
      <c r="G3" s="141"/>
      <c r="H3" s="115"/>
      <c r="I3" s="115"/>
      <c r="J3" s="115"/>
      <c r="K3" s="115"/>
      <c r="L3" s="115"/>
      <c r="M3" s="115"/>
      <c r="N3" s="115"/>
      <c r="O3" s="114"/>
      <c r="P3" s="114"/>
      <c r="Q3" s="115"/>
    </row>
    <row r="4" spans="1:17" ht="13.5" customHeight="1">
      <c r="A4" s="65" t="str">
        <f>+'CUT MN'!A4</f>
        <v>ACTUALIZADO AL : 05 de febrero de 2026 Hrs. 14:01</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72" t="s">
        <v>1461</v>
      </c>
      <c r="B6" s="473"/>
      <c r="C6" s="80"/>
      <c r="D6" s="81"/>
      <c r="E6" s="80"/>
      <c r="F6" s="80"/>
      <c r="G6" s="105"/>
      <c r="H6" s="472" t="s">
        <v>1463</v>
      </c>
      <c r="I6" s="473"/>
      <c r="J6" s="472" t="s">
        <v>1464</v>
      </c>
      <c r="K6" s="473"/>
      <c r="L6" s="470" t="s">
        <v>1465</v>
      </c>
      <c r="M6" s="471"/>
      <c r="N6" s="470" t="s">
        <v>1466</v>
      </c>
      <c r="O6" s="471"/>
      <c r="P6" s="114"/>
      <c r="Q6" s="117"/>
    </row>
    <row r="7" spans="1:17" ht="38.25">
      <c r="A7" s="263" t="s">
        <v>652</v>
      </c>
      <c r="B7" s="263" t="s">
        <v>653</v>
      </c>
      <c r="C7" s="158" t="s">
        <v>659</v>
      </c>
      <c r="D7" s="332" t="s">
        <v>1460</v>
      </c>
      <c r="E7" s="83" t="s">
        <v>552</v>
      </c>
      <c r="F7" s="83" t="s">
        <v>1462</v>
      </c>
      <c r="G7" s="83" t="s">
        <v>36</v>
      </c>
      <c r="H7" s="263" t="s">
        <v>654</v>
      </c>
      <c r="I7" s="263" t="s">
        <v>657</v>
      </c>
      <c r="J7" s="263" t="s">
        <v>655</v>
      </c>
      <c r="K7" s="263" t="s">
        <v>656</v>
      </c>
      <c r="L7" s="262" t="s">
        <v>1300</v>
      </c>
      <c r="M7" s="261" t="s">
        <v>1301</v>
      </c>
      <c r="N7" s="261" t="s">
        <v>1286</v>
      </c>
      <c r="O7" s="261" t="s">
        <v>1287</v>
      </c>
      <c r="P7" s="84" t="s">
        <v>658</v>
      </c>
      <c r="Q7" s="116" t="s">
        <v>1467</v>
      </c>
    </row>
    <row r="8" spans="1:17" ht="63.75">
      <c r="A8" s="68">
        <v>86</v>
      </c>
      <c r="B8" s="68">
        <v>1</v>
      </c>
      <c r="C8" s="69" t="s">
        <v>50</v>
      </c>
      <c r="D8" s="108">
        <v>46044</v>
      </c>
      <c r="E8" s="68">
        <v>88</v>
      </c>
      <c r="F8" s="68" t="s">
        <v>4566</v>
      </c>
      <c r="G8" s="106" t="s">
        <v>4567</v>
      </c>
      <c r="H8" s="68"/>
      <c r="I8" s="68"/>
      <c r="J8" s="68"/>
      <c r="K8" s="68"/>
      <c r="L8" s="134">
        <v>28050.57</v>
      </c>
      <c r="M8" s="134">
        <v>0</v>
      </c>
      <c r="N8" s="134">
        <v>192426.91020000001</v>
      </c>
      <c r="O8" s="134">
        <v>0</v>
      </c>
      <c r="P8" s="140">
        <v>192426.91020000001</v>
      </c>
      <c r="Q8" s="68"/>
    </row>
    <row r="9" spans="1:17" ht="63.75">
      <c r="A9" s="68">
        <v>86</v>
      </c>
      <c r="B9" s="68">
        <v>1</v>
      </c>
      <c r="C9" s="69" t="s">
        <v>50</v>
      </c>
      <c r="D9" s="108">
        <v>46044</v>
      </c>
      <c r="E9" s="68">
        <v>89</v>
      </c>
      <c r="F9" s="68" t="s">
        <v>4568</v>
      </c>
      <c r="G9" s="106" t="s">
        <v>4569</v>
      </c>
      <c r="H9" s="68"/>
      <c r="I9" s="68"/>
      <c r="J9" s="68"/>
      <c r="K9" s="68"/>
      <c r="L9" s="134">
        <v>68.75</v>
      </c>
      <c r="M9" s="134">
        <v>0</v>
      </c>
      <c r="N9" s="134">
        <v>471.625</v>
      </c>
      <c r="O9" s="134">
        <v>0</v>
      </c>
      <c r="P9" s="140">
        <v>471.625</v>
      </c>
      <c r="Q9" s="68"/>
    </row>
    <row r="10" spans="1:17" ht="63.75">
      <c r="A10" s="68">
        <v>66</v>
      </c>
      <c r="B10" s="68">
        <v>1</v>
      </c>
      <c r="C10" s="69" t="s">
        <v>46</v>
      </c>
      <c r="D10" s="108">
        <v>46044</v>
      </c>
      <c r="E10" s="68">
        <v>88</v>
      </c>
      <c r="F10" s="68" t="s">
        <v>4570</v>
      </c>
      <c r="G10" s="106" t="s">
        <v>4567</v>
      </c>
      <c r="H10" s="68"/>
      <c r="I10" s="68"/>
      <c r="J10" s="68"/>
      <c r="K10" s="68"/>
      <c r="L10" s="134">
        <v>0</v>
      </c>
      <c r="M10" s="134">
        <v>28050.57</v>
      </c>
      <c r="N10" s="134">
        <v>0</v>
      </c>
      <c r="O10" s="134">
        <v>192426.91020000001</v>
      </c>
      <c r="P10" s="140">
        <v>192426.91020000001</v>
      </c>
      <c r="Q10" s="68"/>
    </row>
    <row r="11" spans="1:17" ht="63.75">
      <c r="A11" s="68">
        <v>66</v>
      </c>
      <c r="B11" s="68">
        <v>1</v>
      </c>
      <c r="C11" s="69" t="s">
        <v>46</v>
      </c>
      <c r="D11" s="108">
        <v>46044</v>
      </c>
      <c r="E11" s="68">
        <v>89</v>
      </c>
      <c r="F11" s="68" t="s">
        <v>4571</v>
      </c>
      <c r="G11" s="106" t="s">
        <v>4569</v>
      </c>
      <c r="H11" s="68"/>
      <c r="I11" s="68"/>
      <c r="J11" s="68"/>
      <c r="K11" s="68"/>
      <c r="L11" s="134">
        <v>0</v>
      </c>
      <c r="M11" s="134">
        <v>68.75</v>
      </c>
      <c r="N11" s="134">
        <v>0</v>
      </c>
      <c r="O11" s="134">
        <v>471.625</v>
      </c>
      <c r="P11" s="140">
        <v>471.625</v>
      </c>
      <c r="Q11" s="68"/>
    </row>
    <row r="12" spans="1:17">
      <c r="A12" s="66"/>
      <c r="B12" s="66"/>
      <c r="C12" s="104"/>
      <c r="D12" s="123"/>
      <c r="H12" s="66"/>
      <c r="I12" s="66"/>
      <c r="J12" s="66"/>
      <c r="K12" s="66"/>
      <c r="L12" s="292"/>
      <c r="M12" s="292"/>
      <c r="N12" s="292"/>
      <c r="O12" s="292"/>
      <c r="P12" s="293"/>
      <c r="Q12" s="66"/>
    </row>
    <row r="13" spans="1:17">
      <c r="A13" s="91"/>
      <c r="B13" s="91"/>
      <c r="C13" s="91"/>
      <c r="D13" s="181"/>
      <c r="E13" s="181"/>
      <c r="F13" s="181"/>
      <c r="G13" s="348" t="s">
        <v>554</v>
      </c>
      <c r="H13" s="147"/>
      <c r="I13" s="147"/>
      <c r="J13" s="147"/>
      <c r="K13" s="147"/>
      <c r="L13" s="361">
        <f>+SUBTOTAL(9,L8:L11)</f>
        <v>28119.32</v>
      </c>
      <c r="M13" s="361">
        <f>+SUBTOTAL(9,M8:M11)</f>
        <v>28119.32</v>
      </c>
      <c r="N13" s="361">
        <f>+SUBTOTAL(9,N8:N11)</f>
        <v>192898.53520000001</v>
      </c>
      <c r="O13" s="361">
        <f>+SUBTOTAL(9,O8:O11)</f>
        <v>192898.53520000001</v>
      </c>
      <c r="P13" s="361">
        <f>+SUBTOTAL(9,P8:P11)</f>
        <v>385797.07040000003</v>
      </c>
      <c r="Q13" s="347"/>
    </row>
    <row r="14" spans="1:17">
      <c r="A14" s="92"/>
      <c r="B14" s="92"/>
      <c r="C14" s="92"/>
      <c r="D14" s="182"/>
      <c r="E14" s="182"/>
      <c r="F14" s="182"/>
      <c r="G14" s="143"/>
      <c r="H14" s="90"/>
      <c r="I14" s="90"/>
      <c r="J14" s="90"/>
      <c r="K14" s="90"/>
      <c r="L14" s="90"/>
      <c r="M14" s="90"/>
      <c r="Q14" s="90"/>
    </row>
    <row r="25" spans="1:1">
      <c r="A25" s="345" t="s">
        <v>1468</v>
      </c>
    </row>
    <row r="26" spans="1:1">
      <c r="A26" s="344" t="s">
        <v>1469</v>
      </c>
    </row>
    <row r="27" spans="1:1">
      <c r="A27" s="344" t="s">
        <v>1470</v>
      </c>
    </row>
    <row r="28" spans="1:1">
      <c r="A28" s="344"/>
    </row>
    <row r="29" spans="1:1">
      <c r="A29" s="344" t="s">
        <v>1471</v>
      </c>
    </row>
    <row r="30" spans="1:1">
      <c r="A30" s="344" t="s">
        <v>1472</v>
      </c>
    </row>
  </sheetData>
  <sheetProtection formatCells="0" formatColumns="0" formatRows="0" autoFilter="0"/>
  <protectedRanges>
    <protectedRange sqref="Q12 H12:K12 Q8:Q11 H8:K11" name="Rango1"/>
  </protectedRanges>
  <autoFilter ref="A7:P11"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68"/>
  <sheetViews>
    <sheetView showGridLines="0" view="pageBreakPreview" zoomScale="115" zoomScaleNormal="115" zoomScaleSheetLayoutView="115" workbookViewId="0">
      <pane ySplit="7" topLeftCell="A8" activePane="bottomLeft" state="frozen"/>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DE 2026</v>
      </c>
      <c r="B3" s="125"/>
      <c r="C3" s="125"/>
      <c r="D3" s="127"/>
      <c r="E3" s="127"/>
      <c r="F3" s="127"/>
      <c r="G3" s="127"/>
      <c r="H3" s="127"/>
      <c r="I3" s="125"/>
    </row>
    <row r="4" spans="1:9" s="93" customFormat="1">
      <c r="A4" s="186" t="str">
        <f>+'CUT MN'!A4</f>
        <v>ACTUALIZADO AL : 05 de febrero de 2026 Hrs. 14:01</v>
      </c>
      <c r="B4" s="76"/>
      <c r="C4" s="77"/>
      <c r="D4" s="78"/>
      <c r="E4" s="78"/>
      <c r="F4" s="128"/>
      <c r="G4" s="129"/>
      <c r="H4" s="129"/>
      <c r="I4" s="79"/>
    </row>
    <row r="5" spans="1:9" s="93" customFormat="1">
      <c r="A5" s="94"/>
      <c r="B5" s="95"/>
      <c r="C5" s="96"/>
      <c r="D5" s="130"/>
      <c r="E5" s="130"/>
      <c r="F5" s="130"/>
      <c r="G5" s="130"/>
      <c r="H5" s="135"/>
    </row>
    <row r="6" spans="1:9" s="93" customFormat="1">
      <c r="C6" s="97"/>
      <c r="D6" s="479" t="s">
        <v>614</v>
      </c>
      <c r="E6" s="479"/>
      <c r="F6" s="479"/>
      <c r="G6" s="479"/>
      <c r="H6" s="136"/>
    </row>
    <row r="7" spans="1:9">
      <c r="A7" s="350" t="s">
        <v>652</v>
      </c>
      <c r="B7" s="351" t="s">
        <v>653</v>
      </c>
      <c r="C7" s="352" t="s">
        <v>659</v>
      </c>
      <c r="D7" s="353" t="s">
        <v>631</v>
      </c>
      <c r="E7" s="353" t="s">
        <v>632</v>
      </c>
      <c r="F7" s="353" t="s">
        <v>633</v>
      </c>
      <c r="G7" s="353" t="s">
        <v>634</v>
      </c>
      <c r="H7" s="354" t="s">
        <v>660</v>
      </c>
    </row>
    <row r="8" spans="1:9">
      <c r="A8" s="210">
        <v>25</v>
      </c>
      <c r="B8" s="210">
        <v>1</v>
      </c>
      <c r="C8" s="386" t="s">
        <v>42</v>
      </c>
      <c r="D8" s="388">
        <v>0</v>
      </c>
      <c r="E8" s="388">
        <v>0</v>
      </c>
      <c r="F8" s="388">
        <v>462814.56</v>
      </c>
      <c r="G8" s="388">
        <v>0</v>
      </c>
      <c r="H8" s="387">
        <f>+D8+E8+F8+G8</f>
        <v>462814.56</v>
      </c>
    </row>
    <row r="9" spans="1:9">
      <c r="A9" s="210">
        <v>46</v>
      </c>
      <c r="B9" s="210">
        <v>2</v>
      </c>
      <c r="C9" s="386" t="s">
        <v>1366</v>
      </c>
      <c r="D9" s="388">
        <v>11758805.560000001</v>
      </c>
      <c r="E9" s="388">
        <v>0</v>
      </c>
      <c r="F9" s="388">
        <v>384972.98</v>
      </c>
      <c r="G9" s="388">
        <v>0</v>
      </c>
      <c r="H9" s="387">
        <f t="shared" ref="H9:H64" si="0">+D9+E9+F9+G9</f>
        <v>12143778.540000001</v>
      </c>
    </row>
    <row r="10" spans="1:9">
      <c r="A10" s="210">
        <v>47</v>
      </c>
      <c r="B10" s="210">
        <v>26</v>
      </c>
      <c r="C10" s="386" t="s">
        <v>45</v>
      </c>
      <c r="D10" s="388">
        <v>0</v>
      </c>
      <c r="E10" s="388">
        <v>0</v>
      </c>
      <c r="F10" s="388">
        <v>7000</v>
      </c>
      <c r="G10" s="388">
        <v>0</v>
      </c>
      <c r="H10" s="387">
        <f t="shared" si="0"/>
        <v>7000</v>
      </c>
    </row>
    <row r="11" spans="1:9">
      <c r="A11" s="210">
        <v>66</v>
      </c>
      <c r="B11" s="210">
        <v>2</v>
      </c>
      <c r="C11" s="386" t="s">
        <v>4572</v>
      </c>
      <c r="D11" s="388">
        <v>0</v>
      </c>
      <c r="E11" s="388">
        <v>0</v>
      </c>
      <c r="F11" s="388">
        <v>3481.25</v>
      </c>
      <c r="G11" s="388">
        <v>0</v>
      </c>
      <c r="H11" s="387">
        <f t="shared" si="0"/>
        <v>3481.25</v>
      </c>
    </row>
    <row r="12" spans="1:9">
      <c r="A12" s="210">
        <v>78</v>
      </c>
      <c r="B12" s="210">
        <v>3</v>
      </c>
      <c r="C12" s="386" t="s">
        <v>1367</v>
      </c>
      <c r="D12" s="388">
        <v>0</v>
      </c>
      <c r="E12" s="388">
        <v>0</v>
      </c>
      <c r="F12" s="388">
        <v>411197.13</v>
      </c>
      <c r="G12" s="388">
        <v>0</v>
      </c>
      <c r="H12" s="387">
        <f t="shared" si="0"/>
        <v>411197.13</v>
      </c>
    </row>
    <row r="13" spans="1:9">
      <c r="A13" s="210">
        <v>81</v>
      </c>
      <c r="B13" s="210">
        <v>16</v>
      </c>
      <c r="C13" s="386" t="s">
        <v>49</v>
      </c>
      <c r="D13" s="388">
        <v>0</v>
      </c>
      <c r="E13" s="388">
        <v>0</v>
      </c>
      <c r="F13" s="388">
        <v>136722.6</v>
      </c>
      <c r="G13" s="388">
        <v>0</v>
      </c>
      <c r="H13" s="387">
        <f t="shared" si="0"/>
        <v>136722.6</v>
      </c>
    </row>
    <row r="14" spans="1:9">
      <c r="A14" s="210">
        <v>109</v>
      </c>
      <c r="B14" s="210">
        <v>1</v>
      </c>
      <c r="C14" s="386" t="s">
        <v>611</v>
      </c>
      <c r="D14" s="388">
        <v>0</v>
      </c>
      <c r="E14" s="388">
        <v>0</v>
      </c>
      <c r="F14" s="388">
        <v>0</v>
      </c>
      <c r="G14" s="388">
        <v>983604.16</v>
      </c>
      <c r="H14" s="387">
        <f t="shared" si="0"/>
        <v>983604.16</v>
      </c>
    </row>
    <row r="15" spans="1:9">
      <c r="A15" s="210">
        <v>117</v>
      </c>
      <c r="B15" s="210">
        <v>1</v>
      </c>
      <c r="C15" s="386" t="s">
        <v>54</v>
      </c>
      <c r="D15" s="388">
        <v>0</v>
      </c>
      <c r="E15" s="388">
        <v>0</v>
      </c>
      <c r="F15" s="388">
        <v>0</v>
      </c>
      <c r="G15" s="388">
        <v>3001123.42</v>
      </c>
      <c r="H15" s="387">
        <f t="shared" si="0"/>
        <v>3001123.42</v>
      </c>
    </row>
    <row r="16" spans="1:9">
      <c r="A16" s="210">
        <v>129</v>
      </c>
      <c r="B16" s="210">
        <v>1</v>
      </c>
      <c r="C16" s="386" t="s">
        <v>57</v>
      </c>
      <c r="D16" s="388">
        <v>0</v>
      </c>
      <c r="E16" s="388">
        <v>0</v>
      </c>
      <c r="F16" s="388">
        <v>0</v>
      </c>
      <c r="G16" s="388">
        <v>23</v>
      </c>
      <c r="H16" s="387">
        <f t="shared" si="0"/>
        <v>23</v>
      </c>
    </row>
    <row r="17" spans="1:8">
      <c r="A17" s="210">
        <v>132</v>
      </c>
      <c r="B17" s="210">
        <v>1</v>
      </c>
      <c r="C17" s="386" t="s">
        <v>59</v>
      </c>
      <c r="D17" s="388">
        <v>0</v>
      </c>
      <c r="E17" s="388">
        <v>0</v>
      </c>
      <c r="F17" s="388">
        <v>0</v>
      </c>
      <c r="G17" s="388">
        <v>25375.289999999997</v>
      </c>
      <c r="H17" s="387">
        <f t="shared" si="0"/>
        <v>25375.289999999997</v>
      </c>
    </row>
    <row r="18" spans="1:8">
      <c r="A18" s="210">
        <v>132</v>
      </c>
      <c r="B18" s="210">
        <v>4</v>
      </c>
      <c r="C18" s="386" t="s">
        <v>59</v>
      </c>
      <c r="D18" s="388">
        <v>21097.8</v>
      </c>
      <c r="E18" s="388">
        <v>0</v>
      </c>
      <c r="F18" s="388">
        <v>0</v>
      </c>
      <c r="G18" s="388">
        <v>0</v>
      </c>
      <c r="H18" s="387">
        <f t="shared" si="0"/>
        <v>21097.8</v>
      </c>
    </row>
    <row r="19" spans="1:8">
      <c r="A19" s="210">
        <v>132</v>
      </c>
      <c r="B19" s="210">
        <v>11</v>
      </c>
      <c r="C19" s="386" t="s">
        <v>59</v>
      </c>
      <c r="D19" s="388">
        <v>778359.9</v>
      </c>
      <c r="E19" s="388">
        <v>0</v>
      </c>
      <c r="F19" s="388">
        <v>0</v>
      </c>
      <c r="G19" s="388">
        <v>0</v>
      </c>
      <c r="H19" s="387">
        <f t="shared" si="0"/>
        <v>778359.9</v>
      </c>
    </row>
    <row r="20" spans="1:8">
      <c r="A20" s="210">
        <v>132</v>
      </c>
      <c r="B20" s="210">
        <v>14</v>
      </c>
      <c r="C20" s="386" t="s">
        <v>59</v>
      </c>
      <c r="D20" s="388">
        <v>0</v>
      </c>
      <c r="E20" s="388">
        <v>0</v>
      </c>
      <c r="F20" s="388">
        <v>0</v>
      </c>
      <c r="G20" s="388">
        <v>107185</v>
      </c>
      <c r="H20" s="387">
        <f t="shared" si="0"/>
        <v>107185</v>
      </c>
    </row>
    <row r="21" spans="1:8">
      <c r="A21" s="210">
        <v>133</v>
      </c>
      <c r="B21" s="210">
        <v>1</v>
      </c>
      <c r="C21" s="386" t="s">
        <v>60</v>
      </c>
      <c r="D21" s="388">
        <v>0</v>
      </c>
      <c r="E21" s="388">
        <v>0</v>
      </c>
      <c r="F21" s="388">
        <v>0</v>
      </c>
      <c r="G21" s="388">
        <v>48735</v>
      </c>
      <c r="H21" s="387">
        <f t="shared" si="0"/>
        <v>48735</v>
      </c>
    </row>
    <row r="22" spans="1:8">
      <c r="A22" s="210">
        <v>134</v>
      </c>
      <c r="B22" s="210">
        <v>1</v>
      </c>
      <c r="C22" s="386" t="s">
        <v>61</v>
      </c>
      <c r="D22" s="388">
        <v>0</v>
      </c>
      <c r="E22" s="388">
        <v>0</v>
      </c>
      <c r="F22" s="388">
        <v>0</v>
      </c>
      <c r="G22" s="388">
        <v>16175980.57</v>
      </c>
      <c r="H22" s="387">
        <f t="shared" si="0"/>
        <v>16175980.57</v>
      </c>
    </row>
    <row r="23" spans="1:8">
      <c r="A23" s="210">
        <v>163</v>
      </c>
      <c r="B23" s="210">
        <v>1</v>
      </c>
      <c r="C23" s="386" t="s">
        <v>78</v>
      </c>
      <c r="D23" s="388">
        <v>941549.21</v>
      </c>
      <c r="E23" s="388">
        <v>0</v>
      </c>
      <c r="F23" s="388">
        <v>0</v>
      </c>
      <c r="G23" s="388">
        <v>0</v>
      </c>
      <c r="H23" s="387">
        <f t="shared" si="0"/>
        <v>941549.21</v>
      </c>
    </row>
    <row r="24" spans="1:8">
      <c r="A24" s="210">
        <v>170</v>
      </c>
      <c r="B24" s="210">
        <v>1</v>
      </c>
      <c r="C24" s="386" t="s">
        <v>80</v>
      </c>
      <c r="D24" s="388">
        <v>0</v>
      </c>
      <c r="E24" s="388">
        <v>0</v>
      </c>
      <c r="F24" s="388">
        <v>0</v>
      </c>
      <c r="G24" s="388">
        <v>5046.7199999999993</v>
      </c>
      <c r="H24" s="387">
        <f t="shared" si="0"/>
        <v>5046.7199999999993</v>
      </c>
    </row>
    <row r="25" spans="1:8">
      <c r="A25" s="210">
        <v>170</v>
      </c>
      <c r="B25" s="210">
        <v>2</v>
      </c>
      <c r="C25" s="386" t="s">
        <v>80</v>
      </c>
      <c r="D25" s="388">
        <v>0</v>
      </c>
      <c r="E25" s="388">
        <v>0</v>
      </c>
      <c r="F25" s="388">
        <v>0</v>
      </c>
      <c r="G25" s="388">
        <v>573780.34</v>
      </c>
      <c r="H25" s="387">
        <f t="shared" si="0"/>
        <v>573780.34</v>
      </c>
    </row>
    <row r="26" spans="1:8">
      <c r="A26" s="210">
        <v>170</v>
      </c>
      <c r="B26" s="210">
        <v>4</v>
      </c>
      <c r="C26" s="386" t="s">
        <v>80</v>
      </c>
      <c r="D26" s="388">
        <v>0</v>
      </c>
      <c r="E26" s="388">
        <v>0</v>
      </c>
      <c r="F26" s="388">
        <v>0</v>
      </c>
      <c r="G26" s="388">
        <v>3168637.62</v>
      </c>
      <c r="H26" s="387">
        <f t="shared" si="0"/>
        <v>3168637.62</v>
      </c>
    </row>
    <row r="27" spans="1:8">
      <c r="A27" s="210">
        <v>170</v>
      </c>
      <c r="B27" s="210">
        <v>5</v>
      </c>
      <c r="C27" s="386" t="s">
        <v>80</v>
      </c>
      <c r="D27" s="388">
        <v>0</v>
      </c>
      <c r="E27" s="388">
        <v>0</v>
      </c>
      <c r="F27" s="388">
        <v>0</v>
      </c>
      <c r="G27" s="388">
        <v>193549.88000000003</v>
      </c>
      <c r="H27" s="387">
        <f t="shared" si="0"/>
        <v>193549.88000000003</v>
      </c>
    </row>
    <row r="28" spans="1:8">
      <c r="A28" s="210">
        <v>170</v>
      </c>
      <c r="B28" s="210">
        <v>6</v>
      </c>
      <c r="C28" s="386" t="s">
        <v>80</v>
      </c>
      <c r="D28" s="388">
        <v>0</v>
      </c>
      <c r="E28" s="388">
        <v>0</v>
      </c>
      <c r="F28" s="388">
        <v>0</v>
      </c>
      <c r="G28" s="388">
        <v>136168.12</v>
      </c>
      <c r="H28" s="387">
        <f t="shared" si="0"/>
        <v>136168.12</v>
      </c>
    </row>
    <row r="29" spans="1:8">
      <c r="A29" s="210">
        <v>203</v>
      </c>
      <c r="B29" s="210">
        <v>1</v>
      </c>
      <c r="C29" s="386" t="s">
        <v>86</v>
      </c>
      <c r="D29" s="388">
        <v>0</v>
      </c>
      <c r="E29" s="388">
        <v>0</v>
      </c>
      <c r="F29" s="388">
        <v>0</v>
      </c>
      <c r="G29" s="388">
        <v>265620.90000000002</v>
      </c>
      <c r="H29" s="387">
        <f t="shared" si="0"/>
        <v>265620.90000000002</v>
      </c>
    </row>
    <row r="30" spans="1:8">
      <c r="A30" s="210">
        <v>234</v>
      </c>
      <c r="B30" s="210">
        <v>1</v>
      </c>
      <c r="C30" s="386" t="s">
        <v>612</v>
      </c>
      <c r="D30" s="388">
        <v>0</v>
      </c>
      <c r="E30" s="388">
        <v>0</v>
      </c>
      <c r="F30" s="388">
        <v>0</v>
      </c>
      <c r="G30" s="388">
        <v>27640.59</v>
      </c>
      <c r="H30" s="387">
        <f t="shared" si="0"/>
        <v>27640.59</v>
      </c>
    </row>
    <row r="31" spans="1:8">
      <c r="A31" s="210">
        <v>269</v>
      </c>
      <c r="B31" s="210">
        <v>2</v>
      </c>
      <c r="C31" s="386" t="s">
        <v>109</v>
      </c>
      <c r="D31" s="388">
        <v>0</v>
      </c>
      <c r="E31" s="388">
        <v>0</v>
      </c>
      <c r="F31" s="388">
        <v>0</v>
      </c>
      <c r="G31" s="388">
        <v>257526</v>
      </c>
      <c r="H31" s="387">
        <f t="shared" si="0"/>
        <v>257526</v>
      </c>
    </row>
    <row r="32" spans="1:8">
      <c r="A32" s="210">
        <v>283</v>
      </c>
      <c r="B32" s="210">
        <v>1</v>
      </c>
      <c r="C32" s="386" t="s">
        <v>115</v>
      </c>
      <c r="D32" s="388">
        <v>228668.16</v>
      </c>
      <c r="E32" s="388">
        <v>0</v>
      </c>
      <c r="F32" s="388">
        <v>0</v>
      </c>
      <c r="G32" s="388">
        <v>8851917</v>
      </c>
      <c r="H32" s="387">
        <f t="shared" si="0"/>
        <v>9080585.1600000001</v>
      </c>
    </row>
    <row r="33" spans="1:8">
      <c r="A33" s="210">
        <v>292</v>
      </c>
      <c r="B33" s="210">
        <v>1</v>
      </c>
      <c r="C33" s="386" t="s">
        <v>120</v>
      </c>
      <c r="D33" s="388">
        <v>0</v>
      </c>
      <c r="E33" s="388">
        <v>0</v>
      </c>
      <c r="F33" s="388">
        <v>0</v>
      </c>
      <c r="G33" s="388">
        <v>154814.85999999999</v>
      </c>
      <c r="H33" s="387">
        <f t="shared" si="0"/>
        <v>154814.85999999999</v>
      </c>
    </row>
    <row r="34" spans="1:8">
      <c r="A34" s="210">
        <v>293</v>
      </c>
      <c r="B34" s="210">
        <v>1</v>
      </c>
      <c r="C34" s="386" t="s">
        <v>121</v>
      </c>
      <c r="D34" s="388">
        <v>0</v>
      </c>
      <c r="E34" s="388">
        <v>0</v>
      </c>
      <c r="F34" s="388">
        <v>0</v>
      </c>
      <c r="G34" s="388">
        <v>3326.59</v>
      </c>
      <c r="H34" s="387">
        <f t="shared" si="0"/>
        <v>3326.59</v>
      </c>
    </row>
    <row r="35" spans="1:8">
      <c r="A35" s="210">
        <v>293</v>
      </c>
      <c r="B35" s="210">
        <v>3</v>
      </c>
      <c r="C35" s="386" t="s">
        <v>121</v>
      </c>
      <c r="D35" s="388">
        <v>0</v>
      </c>
      <c r="E35" s="388">
        <v>0</v>
      </c>
      <c r="F35" s="388">
        <v>0</v>
      </c>
      <c r="G35" s="388">
        <v>870.5</v>
      </c>
      <c r="H35" s="387">
        <f t="shared" si="0"/>
        <v>870.5</v>
      </c>
    </row>
    <row r="36" spans="1:8">
      <c r="A36" s="210">
        <v>293</v>
      </c>
      <c r="B36" s="210">
        <v>4</v>
      </c>
      <c r="C36" s="386" t="s">
        <v>121</v>
      </c>
      <c r="D36" s="388">
        <v>0</v>
      </c>
      <c r="E36" s="388">
        <v>0</v>
      </c>
      <c r="F36" s="388">
        <v>0</v>
      </c>
      <c r="G36" s="388">
        <v>95213.9</v>
      </c>
      <c r="H36" s="387">
        <f t="shared" si="0"/>
        <v>95213.9</v>
      </c>
    </row>
    <row r="37" spans="1:8">
      <c r="A37" s="210">
        <v>293</v>
      </c>
      <c r="B37" s="210">
        <v>7</v>
      </c>
      <c r="C37" s="386" t="s">
        <v>121</v>
      </c>
      <c r="D37" s="388">
        <v>0</v>
      </c>
      <c r="E37" s="388">
        <v>0</v>
      </c>
      <c r="F37" s="388">
        <v>0</v>
      </c>
      <c r="G37" s="388">
        <v>203</v>
      </c>
      <c r="H37" s="387">
        <f t="shared" si="0"/>
        <v>203</v>
      </c>
    </row>
    <row r="38" spans="1:8">
      <c r="A38" s="210">
        <v>294</v>
      </c>
      <c r="B38" s="210">
        <v>1</v>
      </c>
      <c r="C38" s="386" t="s">
        <v>122</v>
      </c>
      <c r="D38" s="388">
        <v>0</v>
      </c>
      <c r="E38" s="388">
        <v>0</v>
      </c>
      <c r="F38" s="388">
        <v>0</v>
      </c>
      <c r="G38" s="388">
        <v>234381.5</v>
      </c>
      <c r="H38" s="387">
        <f t="shared" si="0"/>
        <v>234381.5</v>
      </c>
    </row>
    <row r="39" spans="1:8">
      <c r="A39" s="210">
        <v>295</v>
      </c>
      <c r="B39" s="210">
        <v>1</v>
      </c>
      <c r="C39" s="386" t="s">
        <v>123</v>
      </c>
      <c r="D39" s="388">
        <v>0</v>
      </c>
      <c r="E39" s="388">
        <v>0</v>
      </c>
      <c r="F39" s="388">
        <v>0</v>
      </c>
      <c r="G39" s="388">
        <v>16900.16</v>
      </c>
      <c r="H39" s="387">
        <f t="shared" si="0"/>
        <v>16900.16</v>
      </c>
    </row>
    <row r="40" spans="1:8">
      <c r="A40" s="210">
        <v>296</v>
      </c>
      <c r="B40" s="210">
        <v>1</v>
      </c>
      <c r="C40" s="386" t="s">
        <v>124</v>
      </c>
      <c r="D40" s="388">
        <v>0</v>
      </c>
      <c r="E40" s="388">
        <v>0</v>
      </c>
      <c r="F40" s="388">
        <v>0</v>
      </c>
      <c r="G40" s="388">
        <v>2490</v>
      </c>
      <c r="H40" s="387">
        <f t="shared" si="0"/>
        <v>2490</v>
      </c>
    </row>
    <row r="41" spans="1:8" ht="25.5">
      <c r="A41" s="210">
        <v>310</v>
      </c>
      <c r="B41" s="210">
        <v>1</v>
      </c>
      <c r="C41" s="386" t="s">
        <v>131</v>
      </c>
      <c r="D41" s="388">
        <v>45334.12</v>
      </c>
      <c r="E41" s="388">
        <v>0</v>
      </c>
      <c r="F41" s="388">
        <v>0</v>
      </c>
      <c r="G41" s="388">
        <v>472596387.15000004</v>
      </c>
      <c r="H41" s="387">
        <f t="shared" si="0"/>
        <v>472641721.27000004</v>
      </c>
    </row>
    <row r="42" spans="1:8">
      <c r="A42" s="210">
        <v>312</v>
      </c>
      <c r="B42" s="210">
        <v>1</v>
      </c>
      <c r="C42" s="386" t="s">
        <v>133</v>
      </c>
      <c r="D42" s="388">
        <v>0</v>
      </c>
      <c r="E42" s="388">
        <v>0</v>
      </c>
      <c r="F42" s="388">
        <v>0</v>
      </c>
      <c r="G42" s="388">
        <v>8251443.9199999953</v>
      </c>
      <c r="H42" s="387">
        <f t="shared" si="0"/>
        <v>8251443.9199999953</v>
      </c>
    </row>
    <row r="43" spans="1:8">
      <c r="A43" s="210">
        <v>324</v>
      </c>
      <c r="B43" s="210">
        <v>1</v>
      </c>
      <c r="C43" s="386" t="s">
        <v>135</v>
      </c>
      <c r="D43" s="388">
        <v>0</v>
      </c>
      <c r="E43" s="388">
        <v>0</v>
      </c>
      <c r="F43" s="388">
        <v>0</v>
      </c>
      <c r="G43" s="388">
        <v>57487</v>
      </c>
      <c r="H43" s="387">
        <f t="shared" si="0"/>
        <v>57487</v>
      </c>
    </row>
    <row r="44" spans="1:8">
      <c r="A44" s="210">
        <v>347</v>
      </c>
      <c r="B44" s="210">
        <v>1</v>
      </c>
      <c r="C44" s="386" t="s">
        <v>142</v>
      </c>
      <c r="D44" s="388">
        <v>0</v>
      </c>
      <c r="E44" s="388">
        <v>0</v>
      </c>
      <c r="F44" s="388">
        <v>0</v>
      </c>
      <c r="G44" s="388">
        <v>473303.5</v>
      </c>
      <c r="H44" s="387">
        <f t="shared" si="0"/>
        <v>473303.5</v>
      </c>
    </row>
    <row r="45" spans="1:8">
      <c r="A45" s="210">
        <v>378</v>
      </c>
      <c r="B45" s="210">
        <v>1</v>
      </c>
      <c r="C45" s="386" t="s">
        <v>608</v>
      </c>
      <c r="D45" s="388">
        <v>356934.9</v>
      </c>
      <c r="E45" s="388">
        <v>0</v>
      </c>
      <c r="F45" s="388">
        <v>0</v>
      </c>
      <c r="G45" s="388">
        <v>0</v>
      </c>
      <c r="H45" s="387">
        <f t="shared" si="0"/>
        <v>356934.9</v>
      </c>
    </row>
    <row r="46" spans="1:8">
      <c r="A46" s="210">
        <v>383</v>
      </c>
      <c r="B46" s="210">
        <v>1</v>
      </c>
      <c r="C46" s="386" t="s">
        <v>1241</v>
      </c>
      <c r="D46" s="388">
        <v>72900.52</v>
      </c>
      <c r="E46" s="388">
        <v>0</v>
      </c>
      <c r="F46" s="388">
        <v>0</v>
      </c>
      <c r="G46" s="388">
        <v>0</v>
      </c>
      <c r="H46" s="387">
        <f t="shared" si="0"/>
        <v>72900.52</v>
      </c>
    </row>
    <row r="47" spans="1:8">
      <c r="A47" s="210">
        <v>389</v>
      </c>
      <c r="B47" s="210">
        <v>1</v>
      </c>
      <c r="C47" s="386" t="s">
        <v>1400</v>
      </c>
      <c r="D47" s="388">
        <v>0</v>
      </c>
      <c r="E47" s="388">
        <v>0</v>
      </c>
      <c r="F47" s="388">
        <v>0</v>
      </c>
      <c r="G47" s="388">
        <v>2297578.77</v>
      </c>
      <c r="H47" s="387">
        <f t="shared" si="0"/>
        <v>2297578.77</v>
      </c>
    </row>
    <row r="48" spans="1:8">
      <c r="A48" s="210">
        <v>389</v>
      </c>
      <c r="B48" s="210">
        <v>2</v>
      </c>
      <c r="C48" s="386" t="s">
        <v>1400</v>
      </c>
      <c r="D48" s="388">
        <v>0</v>
      </c>
      <c r="E48" s="388">
        <v>0</v>
      </c>
      <c r="F48" s="388">
        <v>0</v>
      </c>
      <c r="G48" s="388">
        <v>1577778.98</v>
      </c>
      <c r="H48" s="387">
        <f t="shared" si="0"/>
        <v>1577778.98</v>
      </c>
    </row>
    <row r="49" spans="1:8">
      <c r="A49" s="210">
        <v>389</v>
      </c>
      <c r="B49" s="210">
        <v>3</v>
      </c>
      <c r="C49" s="386" t="s">
        <v>1400</v>
      </c>
      <c r="D49" s="388">
        <v>0</v>
      </c>
      <c r="E49" s="388">
        <v>0</v>
      </c>
      <c r="F49" s="388">
        <v>0</v>
      </c>
      <c r="G49" s="388">
        <v>554920.4</v>
      </c>
      <c r="H49" s="387">
        <f t="shared" si="0"/>
        <v>554920.4</v>
      </c>
    </row>
    <row r="50" spans="1:8">
      <c r="A50" s="210">
        <v>389</v>
      </c>
      <c r="B50" s="210">
        <v>4</v>
      </c>
      <c r="C50" s="386" t="s">
        <v>1400</v>
      </c>
      <c r="D50" s="388">
        <v>0</v>
      </c>
      <c r="E50" s="388">
        <v>0</v>
      </c>
      <c r="F50" s="388">
        <v>0</v>
      </c>
      <c r="G50" s="388">
        <v>1331188.1700000002</v>
      </c>
      <c r="H50" s="387">
        <f t="shared" si="0"/>
        <v>1331188.1700000002</v>
      </c>
    </row>
    <row r="51" spans="1:8">
      <c r="A51" s="210">
        <v>389</v>
      </c>
      <c r="B51" s="210">
        <v>5</v>
      </c>
      <c r="C51" s="386" t="s">
        <v>1400</v>
      </c>
      <c r="D51" s="388">
        <v>0</v>
      </c>
      <c r="E51" s="388">
        <v>0</v>
      </c>
      <c r="F51" s="388">
        <v>0</v>
      </c>
      <c r="G51" s="388">
        <v>6144.2100000000009</v>
      </c>
      <c r="H51" s="387">
        <f t="shared" si="0"/>
        <v>6144.2100000000009</v>
      </c>
    </row>
    <row r="52" spans="1:8">
      <c r="A52" s="210">
        <v>513</v>
      </c>
      <c r="B52" s="210">
        <v>1</v>
      </c>
      <c r="C52" s="386" t="s">
        <v>160</v>
      </c>
      <c r="D52" s="388">
        <v>178325528.49000001</v>
      </c>
      <c r="E52" s="388">
        <v>0</v>
      </c>
      <c r="F52" s="388">
        <v>0</v>
      </c>
      <c r="G52" s="388">
        <v>0</v>
      </c>
      <c r="H52" s="387">
        <f t="shared" si="0"/>
        <v>178325528.49000001</v>
      </c>
    </row>
    <row r="53" spans="1:8">
      <c r="A53" s="210">
        <v>525</v>
      </c>
      <c r="B53" s="210">
        <v>1</v>
      </c>
      <c r="C53" s="386" t="s">
        <v>164</v>
      </c>
      <c r="D53" s="388">
        <v>0</v>
      </c>
      <c r="E53" s="388">
        <v>0</v>
      </c>
      <c r="F53" s="388">
        <v>0</v>
      </c>
      <c r="G53" s="388">
        <v>104400</v>
      </c>
      <c r="H53" s="387">
        <f t="shared" si="0"/>
        <v>104400</v>
      </c>
    </row>
    <row r="54" spans="1:8">
      <c r="A54" s="210">
        <v>548</v>
      </c>
      <c r="B54" s="210">
        <v>2</v>
      </c>
      <c r="C54" s="386" t="s">
        <v>1278</v>
      </c>
      <c r="D54" s="388">
        <v>0</v>
      </c>
      <c r="E54" s="388">
        <v>0</v>
      </c>
      <c r="F54" s="388">
        <v>0</v>
      </c>
      <c r="G54" s="388">
        <v>150420</v>
      </c>
      <c r="H54" s="387">
        <f t="shared" si="0"/>
        <v>150420</v>
      </c>
    </row>
    <row r="55" spans="1:8">
      <c r="A55" s="210">
        <v>573</v>
      </c>
      <c r="B55" s="210">
        <v>1</v>
      </c>
      <c r="C55" s="386" t="s">
        <v>167</v>
      </c>
      <c r="D55" s="388">
        <v>0</v>
      </c>
      <c r="E55" s="388">
        <v>0</v>
      </c>
      <c r="F55" s="388">
        <v>0</v>
      </c>
      <c r="G55" s="388">
        <v>397650.89999999997</v>
      </c>
      <c r="H55" s="387">
        <f t="shared" si="0"/>
        <v>397650.89999999997</v>
      </c>
    </row>
    <row r="56" spans="1:8">
      <c r="A56" s="210">
        <v>580</v>
      </c>
      <c r="B56" s="210">
        <v>1</v>
      </c>
      <c r="C56" s="386" t="s">
        <v>169</v>
      </c>
      <c r="D56" s="388">
        <v>0</v>
      </c>
      <c r="E56" s="388">
        <v>0</v>
      </c>
      <c r="F56" s="388">
        <v>0</v>
      </c>
      <c r="G56" s="388">
        <v>692435</v>
      </c>
      <c r="H56" s="387">
        <f t="shared" si="0"/>
        <v>692435</v>
      </c>
    </row>
    <row r="57" spans="1:8">
      <c r="A57" s="210">
        <v>586</v>
      </c>
      <c r="B57" s="210">
        <v>1</v>
      </c>
      <c r="C57" s="386" t="s">
        <v>172</v>
      </c>
      <c r="D57" s="388">
        <v>0</v>
      </c>
      <c r="E57" s="388">
        <v>0</v>
      </c>
      <c r="F57" s="388">
        <v>0</v>
      </c>
      <c r="G57" s="388">
        <v>24132409.720000003</v>
      </c>
      <c r="H57" s="387">
        <f t="shared" si="0"/>
        <v>24132409.720000003</v>
      </c>
    </row>
    <row r="58" spans="1:8">
      <c r="A58" s="210">
        <v>591</v>
      </c>
      <c r="B58" s="210">
        <v>1</v>
      </c>
      <c r="C58" s="386" t="s">
        <v>669</v>
      </c>
      <c r="D58" s="388">
        <v>0</v>
      </c>
      <c r="E58" s="388">
        <v>0</v>
      </c>
      <c r="F58" s="388">
        <v>0</v>
      </c>
      <c r="G58" s="388">
        <v>5371876.3000000007</v>
      </c>
      <c r="H58" s="387">
        <f t="shared" si="0"/>
        <v>5371876.3000000007</v>
      </c>
    </row>
    <row r="59" spans="1:8">
      <c r="A59" s="210">
        <v>594</v>
      </c>
      <c r="B59" s="210">
        <v>1</v>
      </c>
      <c r="C59" s="386" t="s">
        <v>88</v>
      </c>
      <c r="D59" s="388">
        <v>0</v>
      </c>
      <c r="E59" s="388">
        <v>0</v>
      </c>
      <c r="F59" s="388">
        <v>0</v>
      </c>
      <c r="G59" s="388">
        <v>10625389.18</v>
      </c>
      <c r="H59" s="387">
        <f t="shared" si="0"/>
        <v>10625389.18</v>
      </c>
    </row>
    <row r="60" spans="1:8">
      <c r="A60" s="210">
        <v>599</v>
      </c>
      <c r="B60" s="210">
        <v>4</v>
      </c>
      <c r="C60" s="386" t="s">
        <v>1244</v>
      </c>
      <c r="D60" s="388">
        <v>37476.720000000001</v>
      </c>
      <c r="E60" s="388">
        <v>0</v>
      </c>
      <c r="F60" s="388">
        <v>0</v>
      </c>
      <c r="G60" s="388">
        <v>0</v>
      </c>
      <c r="H60" s="387">
        <f t="shared" si="0"/>
        <v>37476.720000000001</v>
      </c>
    </row>
    <row r="61" spans="1:8">
      <c r="A61" s="210">
        <v>633</v>
      </c>
      <c r="B61" s="210">
        <v>1</v>
      </c>
      <c r="C61" s="386" t="s">
        <v>173</v>
      </c>
      <c r="D61" s="388">
        <v>0</v>
      </c>
      <c r="E61" s="388">
        <v>0</v>
      </c>
      <c r="F61" s="388">
        <v>0</v>
      </c>
      <c r="G61" s="388">
        <v>2844471.64</v>
      </c>
      <c r="H61" s="387">
        <f t="shared" si="0"/>
        <v>2844471.64</v>
      </c>
    </row>
    <row r="62" spans="1:8">
      <c r="A62" s="210">
        <v>660</v>
      </c>
      <c r="B62" s="210">
        <v>1</v>
      </c>
      <c r="C62" s="386" t="s">
        <v>176</v>
      </c>
      <c r="D62" s="388">
        <v>0</v>
      </c>
      <c r="E62" s="388">
        <v>0</v>
      </c>
      <c r="F62" s="388">
        <v>0</v>
      </c>
      <c r="G62" s="388">
        <v>57777912.540000007</v>
      </c>
      <c r="H62" s="387">
        <f t="shared" si="0"/>
        <v>57777912.540000007</v>
      </c>
    </row>
    <row r="63" spans="1:8">
      <c r="A63" s="210">
        <v>670</v>
      </c>
      <c r="B63" s="210">
        <v>1</v>
      </c>
      <c r="C63" s="386" t="s">
        <v>178</v>
      </c>
      <c r="D63" s="388">
        <v>0</v>
      </c>
      <c r="E63" s="388">
        <v>0</v>
      </c>
      <c r="F63" s="388">
        <v>0</v>
      </c>
      <c r="G63" s="388">
        <v>11252105</v>
      </c>
      <c r="H63" s="387">
        <f t="shared" si="0"/>
        <v>11252105</v>
      </c>
    </row>
    <row r="64" spans="1:8">
      <c r="A64" s="210">
        <v>681</v>
      </c>
      <c r="B64" s="210">
        <v>1</v>
      </c>
      <c r="C64" s="386" t="s">
        <v>180</v>
      </c>
      <c r="D64" s="388">
        <v>0</v>
      </c>
      <c r="E64" s="388">
        <v>0</v>
      </c>
      <c r="F64" s="388">
        <v>0</v>
      </c>
      <c r="G64" s="388">
        <v>1991766.16</v>
      </c>
      <c r="H64" s="387">
        <f t="shared" si="0"/>
        <v>1991766.16</v>
      </c>
    </row>
    <row r="65" spans="1:8">
      <c r="A65" s="359"/>
      <c r="B65" s="359"/>
      <c r="C65" s="360"/>
      <c r="D65" s="318"/>
      <c r="E65" s="318"/>
      <c r="F65" s="318"/>
      <c r="G65" s="318"/>
      <c r="H65" s="319"/>
    </row>
    <row r="66" spans="1:8">
      <c r="C66" s="147" t="s">
        <v>554</v>
      </c>
      <c r="D66" s="113">
        <f>+SUBTOTAL(9,D8:D64)</f>
        <v>192566655.38000003</v>
      </c>
      <c r="E66" s="113">
        <f>+SUBTOTAL(9,E8:E64)</f>
        <v>0</v>
      </c>
      <c r="F66" s="113">
        <f>+SUBTOTAL(9,F8:F64)</f>
        <v>1406188.52</v>
      </c>
      <c r="G66" s="113">
        <f>+SUBTOTAL(9,G8:G64)</f>
        <v>636817182.65999985</v>
      </c>
      <c r="H66" s="113">
        <f>+SUBTOTAL(9,H8:H64)</f>
        <v>830790026.55999982</v>
      </c>
    </row>
    <row r="68" spans="1:8" ht="15.75">
      <c r="A68" s="156"/>
    </row>
  </sheetData>
  <autoFilter ref="A7:H64"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5"/>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679</v>
      </c>
    </row>
    <row r="2" spans="1:6" ht="15.75">
      <c r="A2" s="162" t="s">
        <v>670</v>
      </c>
    </row>
    <row r="3" spans="1:6">
      <c r="A3" s="162" t="str">
        <f>+'CUT MN'!A3</f>
        <v>CORRESPONDIENTE AL PERIODO DE ENERO DE 2026</v>
      </c>
    </row>
    <row r="4" spans="1:6">
      <c r="A4" s="167" t="str">
        <f>+'CUT MN'!A4</f>
        <v>ACTUALIZADO AL : 05 de febrero de 2026 Hrs. 14:01</v>
      </c>
    </row>
    <row r="6" spans="1:6" s="172" customFormat="1" ht="30">
      <c r="A6" s="168" t="s">
        <v>680</v>
      </c>
      <c r="B6" s="168" t="s">
        <v>681</v>
      </c>
      <c r="C6" s="169" t="s">
        <v>682</v>
      </c>
      <c r="D6" s="170" t="s">
        <v>35</v>
      </c>
      <c r="E6" s="169" t="s">
        <v>683</v>
      </c>
      <c r="F6" s="171" t="s">
        <v>684</v>
      </c>
    </row>
    <row r="7" spans="1:6" ht="33">
      <c r="A7" s="305" t="s">
        <v>4573</v>
      </c>
      <c r="B7" s="306" t="s">
        <v>4574</v>
      </c>
      <c r="C7" s="307">
        <v>16</v>
      </c>
      <c r="D7" s="308" t="s">
        <v>40</v>
      </c>
      <c r="E7" s="309">
        <v>2</v>
      </c>
      <c r="F7" s="310">
        <v>71350</v>
      </c>
    </row>
    <row r="8" spans="1:6" ht="33">
      <c r="A8" s="305" t="s">
        <v>4575</v>
      </c>
      <c r="B8" s="306" t="s">
        <v>4576</v>
      </c>
      <c r="C8" s="307">
        <v>16</v>
      </c>
      <c r="D8" s="308" t="s">
        <v>40</v>
      </c>
      <c r="E8" s="309">
        <v>3</v>
      </c>
      <c r="F8" s="310">
        <v>162192.5</v>
      </c>
    </row>
    <row r="9" spans="1:6" ht="16.5">
      <c r="A9" s="305" t="s">
        <v>4577</v>
      </c>
      <c r="B9" s="306" t="s">
        <v>4578</v>
      </c>
      <c r="C9" s="307">
        <v>16</v>
      </c>
      <c r="D9" s="308" t="s">
        <v>40</v>
      </c>
      <c r="E9" s="309">
        <v>4</v>
      </c>
      <c r="F9" s="310">
        <v>51570</v>
      </c>
    </row>
    <row r="10" spans="1:6" ht="33">
      <c r="A10" s="305" t="s">
        <v>4579</v>
      </c>
      <c r="B10" s="306" t="s">
        <v>4580</v>
      </c>
      <c r="C10" s="307">
        <v>16</v>
      </c>
      <c r="D10" s="308" t="s">
        <v>40</v>
      </c>
      <c r="E10" s="309">
        <v>7</v>
      </c>
      <c r="F10" s="310">
        <v>1200</v>
      </c>
    </row>
    <row r="11" spans="1:6" ht="33">
      <c r="A11" s="305" t="s">
        <v>4581</v>
      </c>
      <c r="B11" s="306" t="s">
        <v>4582</v>
      </c>
      <c r="C11" s="307">
        <v>16</v>
      </c>
      <c r="D11" s="308" t="s">
        <v>40</v>
      </c>
      <c r="E11" s="309">
        <v>9</v>
      </c>
      <c r="F11" s="310">
        <v>34805</v>
      </c>
    </row>
    <row r="12" spans="1:6" ht="49.5">
      <c r="A12" s="305" t="s">
        <v>4583</v>
      </c>
      <c r="B12" s="306" t="s">
        <v>4584</v>
      </c>
      <c r="C12" s="307">
        <v>16</v>
      </c>
      <c r="D12" s="308" t="s">
        <v>40</v>
      </c>
      <c r="E12" s="309">
        <v>10</v>
      </c>
      <c r="F12" s="310">
        <v>4290</v>
      </c>
    </row>
    <row r="13" spans="1:6" ht="49.5">
      <c r="A13" s="305" t="s">
        <v>4585</v>
      </c>
      <c r="B13" s="306" t="s">
        <v>4586</v>
      </c>
      <c r="C13" s="307">
        <v>16</v>
      </c>
      <c r="D13" s="308" t="s">
        <v>40</v>
      </c>
      <c r="E13" s="309">
        <v>11</v>
      </c>
      <c r="F13" s="310">
        <v>132907</v>
      </c>
    </row>
    <row r="14" spans="1:6" ht="49.5">
      <c r="A14" s="305" t="s">
        <v>4587</v>
      </c>
      <c r="B14" s="306" t="s">
        <v>4588</v>
      </c>
      <c r="C14" s="307">
        <v>16</v>
      </c>
      <c r="D14" s="308" t="s">
        <v>40</v>
      </c>
      <c r="E14" s="309">
        <v>12</v>
      </c>
      <c r="F14" s="310">
        <v>93560</v>
      </c>
    </row>
    <row r="15" spans="1:6" ht="49.5">
      <c r="A15" s="305" t="s">
        <v>4589</v>
      </c>
      <c r="B15" s="306" t="s">
        <v>4590</v>
      </c>
      <c r="C15" s="307">
        <v>16</v>
      </c>
      <c r="D15" s="308" t="s">
        <v>40</v>
      </c>
      <c r="E15" s="309">
        <v>13</v>
      </c>
      <c r="F15" s="310">
        <v>230</v>
      </c>
    </row>
    <row r="16" spans="1:6" ht="33">
      <c r="A16" s="305" t="s">
        <v>4591</v>
      </c>
      <c r="B16" s="306" t="s">
        <v>4592</v>
      </c>
      <c r="C16" s="307">
        <v>16</v>
      </c>
      <c r="D16" s="308" t="s">
        <v>40</v>
      </c>
      <c r="E16" s="309">
        <v>14</v>
      </c>
      <c r="F16" s="310">
        <v>163550</v>
      </c>
    </row>
    <row r="17" spans="1:6" ht="49.5">
      <c r="A17" s="305" t="s">
        <v>4593</v>
      </c>
      <c r="B17" s="306" t="s">
        <v>4594</v>
      </c>
      <c r="C17" s="307">
        <v>16</v>
      </c>
      <c r="D17" s="308" t="s">
        <v>40</v>
      </c>
      <c r="E17" s="309">
        <v>15</v>
      </c>
      <c r="F17" s="310">
        <v>207720</v>
      </c>
    </row>
    <row r="18" spans="1:6" ht="33">
      <c r="A18" s="305" t="s">
        <v>4595</v>
      </c>
      <c r="B18" s="306" t="s">
        <v>4596</v>
      </c>
      <c r="C18" s="307">
        <v>16</v>
      </c>
      <c r="D18" s="308" t="s">
        <v>40</v>
      </c>
      <c r="E18" s="309">
        <v>16</v>
      </c>
      <c r="F18" s="310">
        <v>118135</v>
      </c>
    </row>
    <row r="19" spans="1:6" ht="33">
      <c r="A19" s="305" t="s">
        <v>4597</v>
      </c>
      <c r="B19" s="306" t="s">
        <v>4598</v>
      </c>
      <c r="C19" s="307">
        <v>16</v>
      </c>
      <c r="D19" s="308" t="s">
        <v>40</v>
      </c>
      <c r="E19" s="309">
        <v>17</v>
      </c>
      <c r="F19" s="310">
        <v>216770</v>
      </c>
    </row>
    <row r="20" spans="1:6" ht="115.5">
      <c r="A20" s="305" t="s">
        <v>4599</v>
      </c>
      <c r="B20" s="306" t="s">
        <v>4600</v>
      </c>
      <c r="C20" s="307">
        <v>16</v>
      </c>
      <c r="D20" s="308" t="s">
        <v>40</v>
      </c>
      <c r="E20" s="309">
        <v>18</v>
      </c>
      <c r="F20" s="310">
        <v>82353</v>
      </c>
    </row>
    <row r="21" spans="1:6" ht="16.5">
      <c r="A21" s="305" t="s">
        <v>4601</v>
      </c>
      <c r="B21" s="306" t="s">
        <v>4602</v>
      </c>
      <c r="C21" s="307">
        <v>16</v>
      </c>
      <c r="D21" s="308" t="s">
        <v>40</v>
      </c>
      <c r="E21" s="309">
        <v>19</v>
      </c>
      <c r="F21" s="310">
        <v>81773</v>
      </c>
    </row>
    <row r="22" spans="1:6" ht="16.5">
      <c r="A22" s="305" t="s">
        <v>4603</v>
      </c>
      <c r="B22" s="306" t="s">
        <v>4604</v>
      </c>
      <c r="C22" s="307">
        <v>16</v>
      </c>
      <c r="D22" s="308" t="s">
        <v>40</v>
      </c>
      <c r="E22" s="309">
        <v>20</v>
      </c>
      <c r="F22" s="310">
        <v>67885</v>
      </c>
    </row>
    <row r="23" spans="1:6" ht="33">
      <c r="A23" s="305" t="s">
        <v>4605</v>
      </c>
      <c r="B23" s="306" t="s">
        <v>4606</v>
      </c>
      <c r="C23" s="307">
        <v>16</v>
      </c>
      <c r="D23" s="308" t="s">
        <v>40</v>
      </c>
      <c r="E23" s="309">
        <v>22</v>
      </c>
      <c r="F23" s="310">
        <v>75325</v>
      </c>
    </row>
    <row r="24" spans="1:6" ht="33">
      <c r="A24" s="305" t="s">
        <v>4607</v>
      </c>
      <c r="B24" s="306" t="s">
        <v>4608</v>
      </c>
      <c r="C24" s="307">
        <v>16</v>
      </c>
      <c r="D24" s="308" t="s">
        <v>40</v>
      </c>
      <c r="E24" s="309">
        <v>23</v>
      </c>
      <c r="F24" s="310">
        <v>69895</v>
      </c>
    </row>
    <row r="25" spans="1:6" ht="33">
      <c r="A25" s="305" t="s">
        <v>4609</v>
      </c>
      <c r="B25" s="306" t="s">
        <v>4610</v>
      </c>
      <c r="C25" s="307">
        <v>16</v>
      </c>
      <c r="D25" s="308" t="s">
        <v>40</v>
      </c>
      <c r="E25" s="309">
        <v>25</v>
      </c>
      <c r="F25" s="310">
        <v>150015</v>
      </c>
    </row>
    <row r="26" spans="1:6" ht="33">
      <c r="A26" s="305" t="s">
        <v>4611</v>
      </c>
      <c r="B26" s="306" t="s">
        <v>4612</v>
      </c>
      <c r="C26" s="307">
        <v>16</v>
      </c>
      <c r="D26" s="308" t="s">
        <v>40</v>
      </c>
      <c r="E26" s="309">
        <v>26</v>
      </c>
      <c r="F26" s="310">
        <v>173015</v>
      </c>
    </row>
    <row r="27" spans="1:6" ht="16.5">
      <c r="A27" s="305" t="s">
        <v>4613</v>
      </c>
      <c r="B27" s="306" t="s">
        <v>4614</v>
      </c>
      <c r="C27" s="307">
        <v>16</v>
      </c>
      <c r="D27" s="308" t="s">
        <v>40</v>
      </c>
      <c r="E27" s="309">
        <v>27</v>
      </c>
      <c r="F27" s="310">
        <v>95267</v>
      </c>
    </row>
    <row r="28" spans="1:6" ht="66">
      <c r="A28" s="305" t="s">
        <v>4615</v>
      </c>
      <c r="B28" s="306" t="s">
        <v>4616</v>
      </c>
      <c r="C28" s="307">
        <v>16</v>
      </c>
      <c r="D28" s="308" t="s">
        <v>40</v>
      </c>
      <c r="E28" s="309">
        <v>28</v>
      </c>
      <c r="F28" s="310">
        <v>85770</v>
      </c>
    </row>
    <row r="29" spans="1:6" ht="49.5">
      <c r="A29" s="305" t="s">
        <v>4617</v>
      </c>
      <c r="B29" s="306" t="s">
        <v>4618</v>
      </c>
      <c r="C29" s="307">
        <v>16</v>
      </c>
      <c r="D29" s="308" t="s">
        <v>40</v>
      </c>
      <c r="E29" s="309">
        <v>29</v>
      </c>
      <c r="F29" s="310">
        <v>177176.5</v>
      </c>
    </row>
    <row r="30" spans="1:6" ht="49.5">
      <c r="A30" s="305" t="s">
        <v>4619</v>
      </c>
      <c r="B30" s="306" t="s">
        <v>4620</v>
      </c>
      <c r="C30" s="307">
        <v>16</v>
      </c>
      <c r="D30" s="308" t="s">
        <v>40</v>
      </c>
      <c r="E30" s="309">
        <v>30</v>
      </c>
      <c r="F30" s="310">
        <v>126530</v>
      </c>
    </row>
    <row r="31" spans="1:6" ht="33">
      <c r="A31" s="305" t="s">
        <v>4621</v>
      </c>
      <c r="B31" s="306" t="s">
        <v>4622</v>
      </c>
      <c r="C31" s="307">
        <v>16</v>
      </c>
      <c r="D31" s="308" t="s">
        <v>40</v>
      </c>
      <c r="E31" s="309">
        <v>31</v>
      </c>
      <c r="F31" s="310">
        <v>107798</v>
      </c>
    </row>
    <row r="32" spans="1:6" ht="33">
      <c r="A32" s="305" t="s">
        <v>4623</v>
      </c>
      <c r="B32" s="306" t="s">
        <v>4624</v>
      </c>
      <c r="C32" s="307">
        <v>25</v>
      </c>
      <c r="D32" s="308" t="s">
        <v>42</v>
      </c>
      <c r="E32" s="309">
        <v>1</v>
      </c>
      <c r="F32" s="310">
        <v>490</v>
      </c>
    </row>
    <row r="33" spans="1:6" ht="33">
      <c r="A33" s="305" t="s">
        <v>1567</v>
      </c>
      <c r="B33" s="306" t="s">
        <v>1568</v>
      </c>
      <c r="C33" s="307">
        <v>46</v>
      </c>
      <c r="D33" s="308" t="s">
        <v>1366</v>
      </c>
      <c r="E33" s="309">
        <v>11</v>
      </c>
      <c r="F33" s="310">
        <v>1175</v>
      </c>
    </row>
    <row r="34" spans="1:6" ht="33">
      <c r="A34" s="305" t="s">
        <v>1509</v>
      </c>
      <c r="B34" s="306" t="s">
        <v>1510</v>
      </c>
      <c r="C34" s="307">
        <v>46</v>
      </c>
      <c r="D34" s="308" t="s">
        <v>1366</v>
      </c>
      <c r="E34" s="309">
        <v>2</v>
      </c>
      <c r="F34" s="310">
        <v>6640</v>
      </c>
    </row>
    <row r="35" spans="1:6" ht="49.5">
      <c r="A35" s="305" t="s">
        <v>1479</v>
      </c>
      <c r="B35" s="306" t="s">
        <v>1480</v>
      </c>
      <c r="C35" s="307">
        <v>46</v>
      </c>
      <c r="D35" s="308" t="s">
        <v>1366</v>
      </c>
      <c r="E35" s="309">
        <v>2</v>
      </c>
      <c r="F35" s="310">
        <v>20156358.899999999</v>
      </c>
    </row>
    <row r="36" spans="1:6" ht="33">
      <c r="A36" s="305" t="s">
        <v>1569</v>
      </c>
      <c r="B36" s="306" t="s">
        <v>1570</v>
      </c>
      <c r="C36" s="307">
        <v>70</v>
      </c>
      <c r="D36" s="308" t="s">
        <v>47</v>
      </c>
      <c r="E36" s="309">
        <v>1</v>
      </c>
      <c r="F36" s="310">
        <v>142954</v>
      </c>
    </row>
    <row r="37" spans="1:6" ht="33">
      <c r="A37" s="305" t="s">
        <v>4625</v>
      </c>
      <c r="B37" s="306" t="s">
        <v>4626</v>
      </c>
      <c r="C37" s="307">
        <v>86</v>
      </c>
      <c r="D37" s="308" t="s">
        <v>50</v>
      </c>
      <c r="E37" s="309">
        <v>3</v>
      </c>
      <c r="F37" s="310">
        <v>10000</v>
      </c>
    </row>
    <row r="38" spans="1:6" ht="33">
      <c r="A38" s="305" t="s">
        <v>4627</v>
      </c>
      <c r="B38" s="306" t="s">
        <v>4628</v>
      </c>
      <c r="C38" s="307">
        <v>86</v>
      </c>
      <c r="D38" s="308" t="s">
        <v>50</v>
      </c>
      <c r="E38" s="309">
        <v>3</v>
      </c>
      <c r="F38" s="310">
        <v>700</v>
      </c>
    </row>
    <row r="39" spans="1:6" ht="49.5">
      <c r="A39" s="305" t="s">
        <v>1481</v>
      </c>
      <c r="B39" s="306" t="s">
        <v>1491</v>
      </c>
      <c r="C39" s="307" t="s">
        <v>541</v>
      </c>
      <c r="D39" s="308" t="s">
        <v>590</v>
      </c>
      <c r="E39" s="309">
        <v>2</v>
      </c>
      <c r="F39" s="310">
        <v>12537.359999999999</v>
      </c>
    </row>
    <row r="40" spans="1:6" ht="49.5">
      <c r="A40" s="305" t="s">
        <v>1482</v>
      </c>
      <c r="B40" s="306" t="s">
        <v>1483</v>
      </c>
      <c r="C40" s="307" t="s">
        <v>541</v>
      </c>
      <c r="D40" s="308" t="s">
        <v>590</v>
      </c>
      <c r="E40" s="309">
        <v>2</v>
      </c>
      <c r="F40" s="310">
        <v>110700</v>
      </c>
    </row>
    <row r="41" spans="1:6" ht="33">
      <c r="A41" s="305" t="s">
        <v>1506</v>
      </c>
      <c r="B41" s="306" t="s">
        <v>1507</v>
      </c>
      <c r="C41" s="307">
        <v>132</v>
      </c>
      <c r="D41" s="308" t="s">
        <v>59</v>
      </c>
      <c r="E41" s="309">
        <v>1</v>
      </c>
      <c r="F41" s="310">
        <v>28217816.690000001</v>
      </c>
    </row>
    <row r="42" spans="1:6" ht="33">
      <c r="A42" s="305" t="s">
        <v>1513</v>
      </c>
      <c r="B42" s="306" t="s">
        <v>1514</v>
      </c>
      <c r="C42" s="307">
        <v>132</v>
      </c>
      <c r="D42" s="308" t="s">
        <v>59</v>
      </c>
      <c r="E42" s="309">
        <v>3</v>
      </c>
      <c r="F42" s="310">
        <v>1216743</v>
      </c>
    </row>
    <row r="43" spans="1:6" ht="33">
      <c r="A43" s="305" t="s">
        <v>1582</v>
      </c>
      <c r="B43" s="306" t="s">
        <v>1583</v>
      </c>
      <c r="C43" s="307">
        <v>133</v>
      </c>
      <c r="D43" s="308" t="s">
        <v>60</v>
      </c>
      <c r="E43" s="309">
        <v>1</v>
      </c>
      <c r="F43" s="310">
        <v>910563.75999999989</v>
      </c>
    </row>
    <row r="44" spans="1:6" ht="33">
      <c r="A44" s="305" t="s">
        <v>1484</v>
      </c>
      <c r="B44" s="306" t="s">
        <v>1485</v>
      </c>
      <c r="C44" s="307">
        <v>137</v>
      </c>
      <c r="D44" s="308" t="s">
        <v>62</v>
      </c>
      <c r="E44" s="309">
        <v>1</v>
      </c>
      <c r="F44" s="310">
        <v>278766.54000000004</v>
      </c>
    </row>
    <row r="45" spans="1:6" ht="49.5">
      <c r="A45" s="305" t="s">
        <v>1486</v>
      </c>
      <c r="B45" s="306" t="s">
        <v>1492</v>
      </c>
      <c r="C45" s="307">
        <v>155</v>
      </c>
      <c r="D45" s="308" t="s">
        <v>75</v>
      </c>
      <c r="E45" s="309">
        <v>1</v>
      </c>
      <c r="F45" s="310">
        <v>2602083</v>
      </c>
    </row>
    <row r="46" spans="1:6" ht="33">
      <c r="A46" s="305" t="s">
        <v>1487</v>
      </c>
      <c r="B46" s="306" t="s">
        <v>1493</v>
      </c>
      <c r="C46" s="307">
        <v>155</v>
      </c>
      <c r="D46" s="308" t="s">
        <v>75</v>
      </c>
      <c r="E46" s="309">
        <v>1</v>
      </c>
      <c r="F46" s="310">
        <v>1331312</v>
      </c>
    </row>
    <row r="47" spans="1:6" ht="33">
      <c r="A47" s="305" t="s">
        <v>4629</v>
      </c>
      <c r="B47" s="306" t="s">
        <v>4630</v>
      </c>
      <c r="C47" s="307">
        <v>287</v>
      </c>
      <c r="D47" s="308" t="s">
        <v>116</v>
      </c>
      <c r="E47" s="309">
        <v>10</v>
      </c>
      <c r="F47" s="310">
        <v>312652.98</v>
      </c>
    </row>
    <row r="48" spans="1:6" ht="33">
      <c r="A48" s="305" t="s">
        <v>4631</v>
      </c>
      <c r="B48" s="306" t="s">
        <v>4632</v>
      </c>
      <c r="C48" s="307">
        <v>287</v>
      </c>
      <c r="D48" s="308" t="s">
        <v>116</v>
      </c>
      <c r="E48" s="309">
        <v>10</v>
      </c>
      <c r="F48" s="310">
        <v>21.6</v>
      </c>
    </row>
    <row r="49" spans="1:6" ht="33">
      <c r="A49" s="305" t="s">
        <v>4633</v>
      </c>
      <c r="B49" s="306" t="s">
        <v>4634</v>
      </c>
      <c r="C49" s="307">
        <v>287</v>
      </c>
      <c r="D49" s="308" t="s">
        <v>116</v>
      </c>
      <c r="E49" s="309">
        <v>10</v>
      </c>
      <c r="F49" s="310">
        <v>19156.7</v>
      </c>
    </row>
    <row r="50" spans="1:6" ht="49.5">
      <c r="A50" s="305" t="s">
        <v>4635</v>
      </c>
      <c r="B50" s="306" t="s">
        <v>4636</v>
      </c>
      <c r="C50" s="307">
        <v>290</v>
      </c>
      <c r="D50" s="308" t="s">
        <v>118</v>
      </c>
      <c r="E50" s="309">
        <v>1</v>
      </c>
      <c r="F50" s="310">
        <v>701070</v>
      </c>
    </row>
    <row r="51" spans="1:6" ht="33">
      <c r="A51" s="305" t="s">
        <v>1532</v>
      </c>
      <c r="B51" s="306" t="s">
        <v>1533</v>
      </c>
      <c r="C51" s="307">
        <v>299</v>
      </c>
      <c r="D51" s="308" t="s">
        <v>126</v>
      </c>
      <c r="E51" s="309">
        <v>1</v>
      </c>
      <c r="F51" s="310">
        <v>100</v>
      </c>
    </row>
    <row r="52" spans="1:6" ht="33">
      <c r="A52" s="305" t="s">
        <v>4637</v>
      </c>
      <c r="B52" s="306" t="s">
        <v>4638</v>
      </c>
      <c r="C52" s="307">
        <v>311</v>
      </c>
      <c r="D52" s="308" t="s">
        <v>132</v>
      </c>
      <c r="E52" s="309">
        <v>1</v>
      </c>
      <c r="F52" s="310">
        <v>1000</v>
      </c>
    </row>
    <row r="53" spans="1:6" ht="49.5">
      <c r="A53" s="305" t="s">
        <v>4639</v>
      </c>
      <c r="B53" s="306" t="s">
        <v>4640</v>
      </c>
      <c r="C53" s="307">
        <v>313</v>
      </c>
      <c r="D53" s="308" t="s">
        <v>134</v>
      </c>
      <c r="E53" s="309">
        <v>1</v>
      </c>
      <c r="F53" s="310">
        <v>8880053.1999999993</v>
      </c>
    </row>
    <row r="54" spans="1:6" ht="16.5">
      <c r="A54" s="305" t="s">
        <v>1547</v>
      </c>
      <c r="B54" s="306" t="s">
        <v>1548</v>
      </c>
      <c r="C54" s="307">
        <v>345</v>
      </c>
      <c r="D54" s="308" t="s">
        <v>140</v>
      </c>
      <c r="E54" s="309">
        <v>1</v>
      </c>
      <c r="F54" s="310">
        <v>1230.07</v>
      </c>
    </row>
    <row r="55" spans="1:6" ht="33">
      <c r="A55" s="305" t="s">
        <v>1515</v>
      </c>
      <c r="B55" s="306" t="s">
        <v>1516</v>
      </c>
      <c r="C55" s="307">
        <v>385</v>
      </c>
      <c r="D55" s="308" t="s">
        <v>687</v>
      </c>
      <c r="E55" s="309">
        <v>1</v>
      </c>
      <c r="F55" s="310">
        <v>2574346.25</v>
      </c>
    </row>
    <row r="56" spans="1:6" ht="33">
      <c r="A56" s="305" t="s">
        <v>1488</v>
      </c>
      <c r="B56" s="306" t="s">
        <v>1494</v>
      </c>
      <c r="C56" s="307">
        <v>572</v>
      </c>
      <c r="D56" s="308" t="s">
        <v>166</v>
      </c>
      <c r="E56" s="309">
        <v>1</v>
      </c>
      <c r="F56" s="310">
        <v>154227.76</v>
      </c>
    </row>
    <row r="57" spans="1:6" ht="33">
      <c r="A57" s="305" t="s">
        <v>1489</v>
      </c>
      <c r="B57" s="306" t="s">
        <v>1508</v>
      </c>
      <c r="C57" s="307">
        <v>572</v>
      </c>
      <c r="D57" s="308" t="s">
        <v>166</v>
      </c>
      <c r="E57" s="309">
        <v>1</v>
      </c>
      <c r="F57" s="310">
        <v>4737881.1499999985</v>
      </c>
    </row>
    <row r="58" spans="1:6" ht="33">
      <c r="A58" s="305" t="s">
        <v>1503</v>
      </c>
      <c r="B58" s="306" t="s">
        <v>1504</v>
      </c>
      <c r="C58" s="307">
        <v>572</v>
      </c>
      <c r="D58" s="308" t="s">
        <v>166</v>
      </c>
      <c r="E58" s="309">
        <v>1</v>
      </c>
      <c r="F58" s="310">
        <v>9526855.4799999986</v>
      </c>
    </row>
    <row r="59" spans="1:6" ht="33">
      <c r="A59" s="305" t="s">
        <v>1571</v>
      </c>
      <c r="B59" s="306" t="s">
        <v>1572</v>
      </c>
      <c r="C59" s="307">
        <v>572</v>
      </c>
      <c r="D59" s="308" t="s">
        <v>166</v>
      </c>
      <c r="E59" s="309">
        <v>1</v>
      </c>
      <c r="F59" s="310">
        <v>51918</v>
      </c>
    </row>
    <row r="60" spans="1:6" ht="33">
      <c r="A60" s="305" t="s">
        <v>1612</v>
      </c>
      <c r="B60" s="306" t="s">
        <v>1613</v>
      </c>
      <c r="C60" s="307">
        <v>598</v>
      </c>
      <c r="D60" s="308" t="s">
        <v>667</v>
      </c>
      <c r="E60" s="309">
        <v>1</v>
      </c>
      <c r="F60" s="310">
        <v>27200</v>
      </c>
    </row>
    <row r="61" spans="1:6" ht="33">
      <c r="A61" s="305" t="s">
        <v>4641</v>
      </c>
      <c r="B61" s="306" t="s">
        <v>4642</v>
      </c>
      <c r="C61" s="307">
        <v>862</v>
      </c>
      <c r="D61" s="308" t="s">
        <v>187</v>
      </c>
      <c r="E61" s="309">
        <v>1</v>
      </c>
      <c r="F61" s="310">
        <v>426185.5</v>
      </c>
    </row>
    <row r="62" spans="1:6">
      <c r="A62" s="164"/>
      <c r="C62" s="187"/>
      <c r="F62" s="188"/>
    </row>
    <row r="63" spans="1:6" ht="16.5" thickBot="1">
      <c r="D63" s="480" t="s">
        <v>1256</v>
      </c>
      <c r="E63" s="480"/>
      <c r="F63" s="175">
        <f>+SUBTOTAL(9,F7:F61)</f>
        <v>84963820.940000013</v>
      </c>
    </row>
    <row r="64" spans="1:6" ht="15.75" thickTop="1"/>
    <row r="65" ht="7.5" customHeight="1"/>
  </sheetData>
  <autoFilter ref="A6:F61" xr:uid="{00000000-0009-0000-0000-000009000000}"/>
  <mergeCells count="1">
    <mergeCell ref="D63:E63"/>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679</v>
      </c>
    </row>
    <row r="2" spans="1:7" ht="15.75">
      <c r="A2" s="162" t="s">
        <v>671</v>
      </c>
    </row>
    <row r="3" spans="1:7">
      <c r="A3" s="162" t="str">
        <f>+'CUT MN'!A3</f>
        <v>CORRESPONDIENTE AL PERIODO DE ENERO DE 2026</v>
      </c>
    </row>
    <row r="4" spans="1:7">
      <c r="A4" s="167" t="str">
        <f>+'CUT MN'!A4</f>
        <v>ACTUALIZADO AL : 05 de febrero de 2026 Hrs. 14:01</v>
      </c>
    </row>
    <row r="6" spans="1:7" s="172" customFormat="1" ht="30">
      <c r="A6" s="168" t="s">
        <v>680</v>
      </c>
      <c r="B6" s="168" t="s">
        <v>681</v>
      </c>
      <c r="C6" s="169" t="s">
        <v>682</v>
      </c>
      <c r="D6" s="170" t="s">
        <v>35</v>
      </c>
      <c r="E6" s="169" t="s">
        <v>683</v>
      </c>
      <c r="F6" s="266" t="s">
        <v>1344</v>
      </c>
      <c r="G6" s="266" t="s">
        <v>684</v>
      </c>
    </row>
    <row r="7" spans="1:7" ht="16.5">
      <c r="A7" s="173"/>
      <c r="B7" s="174"/>
      <c r="C7" s="273"/>
      <c r="D7" s="174"/>
      <c r="E7" s="173"/>
      <c r="F7" s="320"/>
      <c r="G7" s="320"/>
    </row>
    <row r="8" spans="1:7">
      <c r="A8" s="164"/>
      <c r="C8" s="284"/>
      <c r="F8" s="188"/>
      <c r="G8" s="285"/>
    </row>
    <row r="9" spans="1:7">
      <c r="A9" s="164"/>
      <c r="C9" s="187"/>
      <c r="F9" s="188"/>
    </row>
    <row r="10" spans="1:7" ht="16.5" thickBot="1">
      <c r="D10" s="480" t="s">
        <v>1255</v>
      </c>
      <c r="E10" s="480"/>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8"/>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679</v>
      </c>
    </row>
    <row r="2" spans="1:6" ht="15.75">
      <c r="A2" s="162" t="s">
        <v>670</v>
      </c>
    </row>
    <row r="3" spans="1:6">
      <c r="A3" s="162" t="str">
        <f>+'CUT MN'!A3</f>
        <v>CORRESPONDIENTE AL PERIODO DE ENERO DE 2026</v>
      </c>
    </row>
    <row r="4" spans="1:6">
      <c r="A4" s="167" t="str">
        <f>+'CUT MN'!A4</f>
        <v>ACTUALIZADO AL : 05 de febrero de 2026 Hrs. 14:01</v>
      </c>
    </row>
    <row r="6" spans="1:6" s="172" customFormat="1" ht="30">
      <c r="A6" s="168" t="s">
        <v>680</v>
      </c>
      <c r="B6" s="168" t="s">
        <v>681</v>
      </c>
      <c r="C6" s="169" t="s">
        <v>682</v>
      </c>
      <c r="D6" s="170" t="s">
        <v>35</v>
      </c>
      <c r="E6" s="169" t="s">
        <v>683</v>
      </c>
      <c r="F6" s="171" t="s">
        <v>684</v>
      </c>
    </row>
    <row r="7" spans="1:6" ht="49.5">
      <c r="A7" s="305" t="s">
        <v>1573</v>
      </c>
      <c r="B7" s="306" t="s">
        <v>1574</v>
      </c>
      <c r="C7" s="307" t="s">
        <v>541</v>
      </c>
      <c r="D7" s="308" t="s">
        <v>590</v>
      </c>
      <c r="E7" s="309">
        <v>2</v>
      </c>
      <c r="F7" s="310">
        <v>159356421.56</v>
      </c>
    </row>
    <row r="8" spans="1:6" ht="49.5">
      <c r="A8" s="305" t="s">
        <v>1490</v>
      </c>
      <c r="B8" s="306" t="s">
        <v>1495</v>
      </c>
      <c r="C8" s="307" t="s">
        <v>541</v>
      </c>
      <c r="D8" s="308" t="s">
        <v>590</v>
      </c>
      <c r="E8" s="309">
        <v>2</v>
      </c>
      <c r="F8" s="310">
        <v>4171668827.1799998</v>
      </c>
    </row>
    <row r="9" spans="1:6" ht="49.5">
      <c r="A9" s="305" t="s">
        <v>1517</v>
      </c>
      <c r="B9" s="306" t="s">
        <v>1518</v>
      </c>
      <c r="C9" s="307" t="s">
        <v>541</v>
      </c>
      <c r="D9" s="308" t="s">
        <v>590</v>
      </c>
      <c r="E9" s="309">
        <v>2</v>
      </c>
      <c r="F9" s="310">
        <v>24884191.68</v>
      </c>
    </row>
    <row r="10" spans="1:6" ht="49.5">
      <c r="A10" s="305" t="s">
        <v>1519</v>
      </c>
      <c r="B10" s="306" t="s">
        <v>1520</v>
      </c>
      <c r="C10" s="307" t="s">
        <v>541</v>
      </c>
      <c r="D10" s="308" t="s">
        <v>590</v>
      </c>
      <c r="E10" s="309">
        <v>2</v>
      </c>
      <c r="F10" s="310">
        <v>2385329.61</v>
      </c>
    </row>
    <row r="11" spans="1:6" ht="49.5">
      <c r="A11" s="305" t="s">
        <v>1575</v>
      </c>
      <c r="B11" s="306" t="s">
        <v>1576</v>
      </c>
      <c r="C11" s="307" t="s">
        <v>541</v>
      </c>
      <c r="D11" s="308" t="s">
        <v>590</v>
      </c>
      <c r="E11" s="309">
        <v>2</v>
      </c>
      <c r="F11" s="310">
        <v>843608.96000000008</v>
      </c>
    </row>
    <row r="12" spans="1:6" ht="49.5">
      <c r="A12" s="305" t="s">
        <v>1549</v>
      </c>
      <c r="B12" s="306" t="s">
        <v>1550</v>
      </c>
      <c r="C12" s="307" t="s">
        <v>541</v>
      </c>
      <c r="D12" s="308" t="s">
        <v>590</v>
      </c>
      <c r="E12" s="309">
        <v>2</v>
      </c>
      <c r="F12" s="310">
        <v>10541754.040000001</v>
      </c>
    </row>
    <row r="13" spans="1:6" ht="49.5">
      <c r="A13" s="305" t="s">
        <v>1577</v>
      </c>
      <c r="B13" s="306" t="s">
        <v>1578</v>
      </c>
      <c r="C13" s="307" t="s">
        <v>541</v>
      </c>
      <c r="D13" s="308" t="s">
        <v>590</v>
      </c>
      <c r="E13" s="309">
        <v>2</v>
      </c>
      <c r="F13" s="310">
        <v>23067.13</v>
      </c>
    </row>
    <row r="14" spans="1:6" ht="33">
      <c r="A14" s="305" t="s">
        <v>1579</v>
      </c>
      <c r="B14" s="306" t="s">
        <v>1580</v>
      </c>
      <c r="C14" s="307">
        <v>290</v>
      </c>
      <c r="D14" s="308" t="s">
        <v>118</v>
      </c>
      <c r="E14" s="309">
        <v>1</v>
      </c>
      <c r="F14" s="310">
        <v>2385681.65</v>
      </c>
    </row>
    <row r="15" spans="1:6">
      <c r="A15" s="164"/>
      <c r="C15" s="187"/>
      <c r="F15" s="188"/>
    </row>
    <row r="16" spans="1:6" ht="16.5" thickBot="1">
      <c r="D16" s="480" t="s">
        <v>1256</v>
      </c>
      <c r="E16" s="480"/>
      <c r="F16" s="175">
        <f>+SUBTOTAL(9,F7:F14)</f>
        <v>4372088881.8099995</v>
      </c>
    </row>
    <row r="17" ht="15.75" thickTop="1"/>
    <row r="18" ht="7.5" customHeight="1"/>
  </sheetData>
  <autoFilter ref="A6:F14" xr:uid="{00000000-0009-0000-0000-000009000000}"/>
  <mergeCells count="1">
    <mergeCell ref="D16:E16"/>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679</v>
      </c>
    </row>
    <row r="2" spans="1:7" ht="15.75">
      <c r="A2" s="162" t="s">
        <v>671</v>
      </c>
    </row>
    <row r="3" spans="1:7">
      <c r="A3" s="162" t="str">
        <f>+'CUT MN'!A3</f>
        <v>CORRESPONDIENTE AL PERIODO DE ENERO DE 2026</v>
      </c>
    </row>
    <row r="4" spans="1:7">
      <c r="A4" s="167" t="str">
        <f>+'CUT MN'!A4</f>
        <v>ACTUALIZADO AL : 05 de febrero de 2026 Hrs. 14:01</v>
      </c>
    </row>
    <row r="6" spans="1:7" s="172" customFormat="1" ht="30">
      <c r="A6" s="168" t="s">
        <v>680</v>
      </c>
      <c r="B6" s="168" t="s">
        <v>681</v>
      </c>
      <c r="C6" s="169" t="s">
        <v>682</v>
      </c>
      <c r="D6" s="170" t="s">
        <v>35</v>
      </c>
      <c r="E6" s="169" t="s">
        <v>683</v>
      </c>
      <c r="F6" s="266" t="s">
        <v>1344</v>
      </c>
      <c r="G6" s="266" t="s">
        <v>684</v>
      </c>
    </row>
    <row r="7" spans="1:7" ht="16.5">
      <c r="A7" s="173"/>
      <c r="B7" s="174"/>
      <c r="C7" s="273"/>
      <c r="D7" s="174"/>
      <c r="E7" s="173"/>
      <c r="F7" s="320"/>
      <c r="G7" s="320"/>
    </row>
    <row r="8" spans="1:7">
      <c r="A8" s="164"/>
      <c r="C8" s="187"/>
      <c r="F8" s="188"/>
    </row>
    <row r="9" spans="1:7" ht="16.5" thickBot="1">
      <c r="D9" s="480" t="s">
        <v>1255</v>
      </c>
      <c r="E9" s="480"/>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46"/>
  <sheetViews>
    <sheetView view="pageBreakPreview" zoomScale="115" zoomScaleNormal="100" zoomScaleSheetLayoutView="115" workbookViewId="0">
      <pane ySplit="6" topLeftCell="A7" activePane="bottomLeft" state="frozen"/>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1396</v>
      </c>
      <c r="B2" s="115"/>
      <c r="C2" s="115"/>
      <c r="D2" s="115"/>
      <c r="E2" s="115"/>
      <c r="F2" s="115"/>
      <c r="G2" s="115"/>
      <c r="H2" s="112"/>
      <c r="I2" s="112"/>
      <c r="J2" s="73"/>
    </row>
    <row r="3" spans="1:10">
      <c r="A3" s="115" t="str">
        <f>+'CUT MN'!A3</f>
        <v>CORRESPONDIENTE AL PERIODO DE ENERO DE 2026</v>
      </c>
      <c r="B3" s="115"/>
      <c r="C3" s="115"/>
      <c r="D3" s="115"/>
      <c r="E3" s="115"/>
      <c r="F3" s="115"/>
      <c r="G3" s="115"/>
      <c r="H3" s="112"/>
      <c r="I3" s="112"/>
      <c r="J3" s="73"/>
    </row>
    <row r="4" spans="1:10">
      <c r="A4" s="65" t="str">
        <f>+'CUT MN'!A4</f>
        <v>ACTUALIZADO AL : 05 de febrero de 2026 Hrs. 14:01</v>
      </c>
      <c r="B4" s="62"/>
      <c r="C4" s="62"/>
      <c r="D4" s="75"/>
      <c r="E4" s="62"/>
      <c r="F4" s="62"/>
      <c r="G4" s="70"/>
      <c r="H4" s="112"/>
      <c r="I4" s="112"/>
      <c r="J4" s="73"/>
    </row>
    <row r="5" spans="1:10">
      <c r="A5" s="65"/>
      <c r="B5" s="62"/>
      <c r="C5" s="62"/>
      <c r="D5" s="75"/>
      <c r="E5" s="62"/>
      <c r="F5" s="62"/>
      <c r="G5" s="70"/>
      <c r="H5" s="112"/>
      <c r="I5" s="112"/>
      <c r="J5" s="73"/>
    </row>
    <row r="6" spans="1:10" ht="42.75" customHeight="1">
      <c r="A6" s="263" t="s">
        <v>652</v>
      </c>
      <c r="B6" s="261" t="s">
        <v>659</v>
      </c>
      <c r="C6" s="332" t="s">
        <v>1460</v>
      </c>
      <c r="D6" s="261" t="s">
        <v>648</v>
      </c>
      <c r="E6" s="261" t="s">
        <v>649</v>
      </c>
      <c r="F6" s="261" t="s">
        <v>650</v>
      </c>
      <c r="G6" s="261" t="s">
        <v>651</v>
      </c>
      <c r="H6" s="262" t="s">
        <v>1286</v>
      </c>
      <c r="I6" s="261" t="s">
        <v>1287</v>
      </c>
      <c r="J6" s="261" t="s">
        <v>661</v>
      </c>
    </row>
    <row r="7" spans="1:10" ht="89.25">
      <c r="A7" s="189" t="s">
        <v>542</v>
      </c>
      <c r="B7" s="210" t="s">
        <v>686</v>
      </c>
      <c r="C7" s="211">
        <v>46027</v>
      </c>
      <c r="D7" s="189" t="s">
        <v>1657</v>
      </c>
      <c r="E7" s="189" t="s">
        <v>14</v>
      </c>
      <c r="F7" s="189">
        <v>25842</v>
      </c>
      <c r="G7" s="195" t="s">
        <v>3055</v>
      </c>
      <c r="H7" s="286">
        <v>410.96</v>
      </c>
      <c r="I7" s="286">
        <v>0</v>
      </c>
      <c r="J7" s="287" t="s">
        <v>1477</v>
      </c>
    </row>
    <row r="8" spans="1:10" ht="76.5">
      <c r="A8" s="189">
        <v>10</v>
      </c>
      <c r="B8" s="210" t="s">
        <v>38</v>
      </c>
      <c r="C8" s="211">
        <v>46027</v>
      </c>
      <c r="D8" s="189" t="s">
        <v>1658</v>
      </c>
      <c r="E8" s="189" t="s">
        <v>14</v>
      </c>
      <c r="F8" s="189">
        <v>25870</v>
      </c>
      <c r="G8" s="195" t="s">
        <v>3056</v>
      </c>
      <c r="H8" s="286">
        <v>1578.46</v>
      </c>
      <c r="I8" s="286">
        <v>0</v>
      </c>
      <c r="J8" s="287" t="s">
        <v>1477</v>
      </c>
    </row>
    <row r="9" spans="1:10" ht="76.5">
      <c r="A9" s="189">
        <v>10</v>
      </c>
      <c r="B9" s="210" t="s">
        <v>38</v>
      </c>
      <c r="C9" s="211">
        <v>46027</v>
      </c>
      <c r="D9" s="189" t="s">
        <v>1659</v>
      </c>
      <c r="E9" s="189" t="s">
        <v>14</v>
      </c>
      <c r="F9" s="189">
        <v>25867</v>
      </c>
      <c r="G9" s="195" t="s">
        <v>3057</v>
      </c>
      <c r="H9" s="286">
        <v>1743.45</v>
      </c>
      <c r="I9" s="286">
        <v>0</v>
      </c>
      <c r="J9" s="287" t="s">
        <v>1477</v>
      </c>
    </row>
    <row r="10" spans="1:10" ht="102">
      <c r="A10" s="189">
        <v>132</v>
      </c>
      <c r="B10" s="210" t="s">
        <v>59</v>
      </c>
      <c r="C10" s="211">
        <v>46027</v>
      </c>
      <c r="D10" s="189" t="s">
        <v>1660</v>
      </c>
      <c r="E10" s="189" t="s">
        <v>14</v>
      </c>
      <c r="F10" s="189">
        <v>24290</v>
      </c>
      <c r="G10" s="195" t="s">
        <v>3058</v>
      </c>
      <c r="H10" s="286">
        <v>766.24</v>
      </c>
      <c r="I10" s="286">
        <v>0</v>
      </c>
      <c r="J10" s="287" t="s">
        <v>1477</v>
      </c>
    </row>
    <row r="11" spans="1:10" ht="102">
      <c r="A11" s="189">
        <v>41</v>
      </c>
      <c r="B11" s="210" t="s">
        <v>1630</v>
      </c>
      <c r="C11" s="211">
        <v>46027</v>
      </c>
      <c r="D11" s="189" t="s">
        <v>1670</v>
      </c>
      <c r="E11" s="189" t="s">
        <v>14</v>
      </c>
      <c r="F11" s="189">
        <v>25741</v>
      </c>
      <c r="G11" s="195" t="s">
        <v>3068</v>
      </c>
      <c r="H11" s="286">
        <v>477.78</v>
      </c>
      <c r="I11" s="286">
        <v>0</v>
      </c>
      <c r="J11" s="287" t="s">
        <v>1477</v>
      </c>
    </row>
    <row r="12" spans="1:10" ht="89.25">
      <c r="A12" s="189">
        <v>310</v>
      </c>
      <c r="B12" s="210" t="s">
        <v>131</v>
      </c>
      <c r="C12" s="211">
        <v>46029</v>
      </c>
      <c r="D12" s="189" t="s">
        <v>1814</v>
      </c>
      <c r="E12" s="189" t="s">
        <v>14</v>
      </c>
      <c r="F12" s="189">
        <v>25710</v>
      </c>
      <c r="G12" s="195" t="s">
        <v>3168</v>
      </c>
      <c r="H12" s="286">
        <v>1891.21</v>
      </c>
      <c r="I12" s="286">
        <v>0</v>
      </c>
      <c r="J12" s="287" t="s">
        <v>1477</v>
      </c>
    </row>
    <row r="13" spans="1:10" ht="76.5">
      <c r="A13" s="189">
        <v>389</v>
      </c>
      <c r="B13" s="210" t="s">
        <v>1400</v>
      </c>
      <c r="C13" s="211">
        <v>46036</v>
      </c>
      <c r="D13" s="189" t="s">
        <v>2124</v>
      </c>
      <c r="E13" s="189" t="s">
        <v>14</v>
      </c>
      <c r="F13" s="189">
        <v>25898</v>
      </c>
      <c r="G13" s="195" t="s">
        <v>3398</v>
      </c>
      <c r="H13" s="286">
        <v>3786.77</v>
      </c>
      <c r="I13" s="286">
        <v>0</v>
      </c>
      <c r="J13" s="287" t="s">
        <v>1477</v>
      </c>
    </row>
    <row r="14" spans="1:10" ht="76.5">
      <c r="A14" s="189">
        <v>389</v>
      </c>
      <c r="B14" s="210" t="s">
        <v>1400</v>
      </c>
      <c r="C14" s="211">
        <v>46036</v>
      </c>
      <c r="D14" s="189" t="s">
        <v>2125</v>
      </c>
      <c r="E14" s="189" t="s">
        <v>14</v>
      </c>
      <c r="F14" s="189">
        <v>25899</v>
      </c>
      <c r="G14" s="195" t="s">
        <v>3399</v>
      </c>
      <c r="H14" s="286">
        <v>3784.85</v>
      </c>
      <c r="I14" s="286">
        <v>0</v>
      </c>
      <c r="J14" s="287" t="s">
        <v>1477</v>
      </c>
    </row>
    <row r="15" spans="1:10" ht="76.5">
      <c r="A15" s="189">
        <v>513</v>
      </c>
      <c r="B15" s="210" t="s">
        <v>160</v>
      </c>
      <c r="C15" s="211">
        <v>46038</v>
      </c>
      <c r="D15" s="189" t="s">
        <v>2295</v>
      </c>
      <c r="E15" s="189" t="s">
        <v>14</v>
      </c>
      <c r="F15" s="189">
        <v>25925</v>
      </c>
      <c r="G15" s="195" t="s">
        <v>3552</v>
      </c>
      <c r="H15" s="286">
        <v>413.16</v>
      </c>
      <c r="I15" s="286">
        <v>0</v>
      </c>
      <c r="J15" s="287" t="s">
        <v>1477</v>
      </c>
    </row>
    <row r="16" spans="1:10" ht="76.5">
      <c r="A16" s="189">
        <v>513</v>
      </c>
      <c r="B16" s="210" t="s">
        <v>160</v>
      </c>
      <c r="C16" s="211">
        <v>46038</v>
      </c>
      <c r="D16" s="189" t="s">
        <v>2298</v>
      </c>
      <c r="E16" s="189" t="s">
        <v>14</v>
      </c>
      <c r="F16" s="189">
        <v>25924</v>
      </c>
      <c r="G16" s="195" t="s">
        <v>3555</v>
      </c>
      <c r="H16" s="286">
        <v>423.79</v>
      </c>
      <c r="I16" s="286">
        <v>0</v>
      </c>
      <c r="J16" s="287" t="s">
        <v>1477</v>
      </c>
    </row>
    <row r="17" spans="1:10" ht="76.5">
      <c r="A17" s="189">
        <v>513</v>
      </c>
      <c r="B17" s="210" t="s">
        <v>160</v>
      </c>
      <c r="C17" s="211">
        <v>46038</v>
      </c>
      <c r="D17" s="189" t="s">
        <v>2299</v>
      </c>
      <c r="E17" s="189" t="s">
        <v>14</v>
      </c>
      <c r="F17" s="189">
        <v>25923</v>
      </c>
      <c r="G17" s="195" t="s">
        <v>3556</v>
      </c>
      <c r="H17" s="286">
        <v>714.58</v>
      </c>
      <c r="I17" s="286">
        <v>0</v>
      </c>
      <c r="J17" s="287" t="s">
        <v>1477</v>
      </c>
    </row>
    <row r="18" spans="1:10" ht="76.5">
      <c r="A18" s="189">
        <v>513</v>
      </c>
      <c r="B18" s="210" t="s">
        <v>160</v>
      </c>
      <c r="C18" s="211">
        <v>46038</v>
      </c>
      <c r="D18" s="189" t="s">
        <v>2300</v>
      </c>
      <c r="E18" s="189" t="s">
        <v>14</v>
      </c>
      <c r="F18" s="189">
        <v>25922</v>
      </c>
      <c r="G18" s="195" t="s">
        <v>3557</v>
      </c>
      <c r="H18" s="286">
        <v>766.99</v>
      </c>
      <c r="I18" s="286">
        <v>0</v>
      </c>
      <c r="J18" s="287" t="s">
        <v>1477</v>
      </c>
    </row>
    <row r="19" spans="1:10" ht="76.5">
      <c r="A19" s="189">
        <v>513</v>
      </c>
      <c r="B19" s="210" t="s">
        <v>160</v>
      </c>
      <c r="C19" s="211">
        <v>46038</v>
      </c>
      <c r="D19" s="189" t="s">
        <v>2301</v>
      </c>
      <c r="E19" s="189" t="s">
        <v>14</v>
      </c>
      <c r="F19" s="189">
        <v>25926</v>
      </c>
      <c r="G19" s="195" t="s">
        <v>3558</v>
      </c>
      <c r="H19" s="286">
        <v>834.5</v>
      </c>
      <c r="I19" s="286">
        <v>0</v>
      </c>
      <c r="J19" s="287" t="s">
        <v>1477</v>
      </c>
    </row>
    <row r="20" spans="1:10" ht="76.5">
      <c r="A20" s="189">
        <v>594</v>
      </c>
      <c r="B20" s="210" t="s">
        <v>88</v>
      </c>
      <c r="C20" s="211">
        <v>46042</v>
      </c>
      <c r="D20" s="189" t="s">
        <v>2440</v>
      </c>
      <c r="E20" s="189" t="s">
        <v>14</v>
      </c>
      <c r="F20" s="189">
        <v>25928</v>
      </c>
      <c r="G20" s="195" t="s">
        <v>3666</v>
      </c>
      <c r="H20" s="286">
        <v>493.07</v>
      </c>
      <c r="I20" s="286">
        <v>0</v>
      </c>
      <c r="J20" s="287" t="s">
        <v>1477</v>
      </c>
    </row>
    <row r="21" spans="1:10" ht="76.5">
      <c r="A21" s="189">
        <v>594</v>
      </c>
      <c r="B21" s="210" t="s">
        <v>88</v>
      </c>
      <c r="C21" s="211">
        <v>46042</v>
      </c>
      <c r="D21" s="189" t="s">
        <v>2441</v>
      </c>
      <c r="E21" s="189" t="s">
        <v>14</v>
      </c>
      <c r="F21" s="189">
        <v>25927</v>
      </c>
      <c r="G21" s="195" t="s">
        <v>3667</v>
      </c>
      <c r="H21" s="286">
        <v>1048.53</v>
      </c>
      <c r="I21" s="286">
        <v>0</v>
      </c>
      <c r="J21" s="287" t="s">
        <v>1477</v>
      </c>
    </row>
    <row r="22" spans="1:10" ht="76.5">
      <c r="A22" s="189">
        <v>594</v>
      </c>
      <c r="B22" s="210" t="s">
        <v>88</v>
      </c>
      <c r="C22" s="211">
        <v>46042</v>
      </c>
      <c r="D22" s="189" t="s">
        <v>2442</v>
      </c>
      <c r="E22" s="189" t="s">
        <v>14</v>
      </c>
      <c r="F22" s="189">
        <v>25929</v>
      </c>
      <c r="G22" s="195" t="s">
        <v>3668</v>
      </c>
      <c r="H22" s="286">
        <v>5420.54</v>
      </c>
      <c r="I22" s="286">
        <v>0</v>
      </c>
      <c r="J22" s="287" t="s">
        <v>1477</v>
      </c>
    </row>
    <row r="23" spans="1:10" ht="89.25">
      <c r="A23" s="189">
        <v>594</v>
      </c>
      <c r="B23" s="210" t="s">
        <v>88</v>
      </c>
      <c r="C23" s="211">
        <v>46042</v>
      </c>
      <c r="D23" s="189" t="s">
        <v>2443</v>
      </c>
      <c r="E23" s="189" t="s">
        <v>14</v>
      </c>
      <c r="F23" s="189">
        <v>25930</v>
      </c>
      <c r="G23" s="195" t="s">
        <v>3669</v>
      </c>
      <c r="H23" s="286">
        <v>791.07</v>
      </c>
      <c r="I23" s="286">
        <v>0</v>
      </c>
      <c r="J23" s="287" t="s">
        <v>1477</v>
      </c>
    </row>
    <row r="24" spans="1:10" ht="76.5">
      <c r="A24" s="189">
        <v>25</v>
      </c>
      <c r="B24" s="210" t="s">
        <v>42</v>
      </c>
      <c r="C24" s="211">
        <v>46048</v>
      </c>
      <c r="D24" s="189" t="s">
        <v>2657</v>
      </c>
      <c r="E24" s="189" t="s">
        <v>14</v>
      </c>
      <c r="F24" s="189">
        <v>26011</v>
      </c>
      <c r="G24" s="195" t="s">
        <v>3874</v>
      </c>
      <c r="H24" s="286">
        <v>650.03</v>
      </c>
      <c r="I24" s="286">
        <v>0</v>
      </c>
      <c r="J24" s="287" t="s">
        <v>1477</v>
      </c>
    </row>
    <row r="25" spans="1:10" ht="76.5">
      <c r="A25" s="189">
        <v>25</v>
      </c>
      <c r="B25" s="210" t="s">
        <v>42</v>
      </c>
      <c r="C25" s="211">
        <v>46048</v>
      </c>
      <c r="D25" s="189" t="s">
        <v>2658</v>
      </c>
      <c r="E25" s="189" t="s">
        <v>14</v>
      </c>
      <c r="F25" s="189">
        <v>26007</v>
      </c>
      <c r="G25" s="195" t="s">
        <v>3875</v>
      </c>
      <c r="H25" s="286">
        <v>626.71</v>
      </c>
      <c r="I25" s="286">
        <v>0</v>
      </c>
      <c r="J25" s="287" t="s">
        <v>1477</v>
      </c>
    </row>
    <row r="26" spans="1:10" ht="76.5">
      <c r="A26" s="189">
        <v>25</v>
      </c>
      <c r="B26" s="210" t="s">
        <v>42</v>
      </c>
      <c r="C26" s="211">
        <v>46048</v>
      </c>
      <c r="D26" s="189" t="s">
        <v>2659</v>
      </c>
      <c r="E26" s="189" t="s">
        <v>14</v>
      </c>
      <c r="F26" s="189">
        <v>26010</v>
      </c>
      <c r="G26" s="195" t="s">
        <v>3876</v>
      </c>
      <c r="H26" s="286">
        <v>595.77</v>
      </c>
      <c r="I26" s="286">
        <v>0</v>
      </c>
      <c r="J26" s="287" t="s">
        <v>1477</v>
      </c>
    </row>
    <row r="27" spans="1:10" ht="76.5">
      <c r="A27" s="189">
        <v>25</v>
      </c>
      <c r="B27" s="210" t="s">
        <v>42</v>
      </c>
      <c r="C27" s="211">
        <v>46048</v>
      </c>
      <c r="D27" s="189" t="s">
        <v>2660</v>
      </c>
      <c r="E27" s="189" t="s">
        <v>14</v>
      </c>
      <c r="F27" s="189">
        <v>26009</v>
      </c>
      <c r="G27" s="195" t="s">
        <v>3877</v>
      </c>
      <c r="H27" s="286">
        <v>575.94000000000005</v>
      </c>
      <c r="I27" s="286">
        <v>0</v>
      </c>
      <c r="J27" s="287" t="s">
        <v>1477</v>
      </c>
    </row>
    <row r="28" spans="1:10" ht="76.5">
      <c r="A28" s="189">
        <v>25</v>
      </c>
      <c r="B28" s="210" t="s">
        <v>42</v>
      </c>
      <c r="C28" s="211">
        <v>46048</v>
      </c>
      <c r="D28" s="189" t="s">
        <v>2661</v>
      </c>
      <c r="E28" s="189" t="s">
        <v>14</v>
      </c>
      <c r="F28" s="189">
        <v>26006</v>
      </c>
      <c r="G28" s="195" t="s">
        <v>3878</v>
      </c>
      <c r="H28" s="286">
        <v>596.32000000000005</v>
      </c>
      <c r="I28" s="286">
        <v>0</v>
      </c>
      <c r="J28" s="287" t="s">
        <v>1477</v>
      </c>
    </row>
    <row r="29" spans="1:10" ht="76.5">
      <c r="A29" s="189">
        <v>25</v>
      </c>
      <c r="B29" s="210" t="s">
        <v>42</v>
      </c>
      <c r="C29" s="211">
        <v>46048</v>
      </c>
      <c r="D29" s="189" t="s">
        <v>2662</v>
      </c>
      <c r="E29" s="189" t="s">
        <v>14</v>
      </c>
      <c r="F29" s="189">
        <v>26005</v>
      </c>
      <c r="G29" s="195" t="s">
        <v>3879</v>
      </c>
      <c r="H29" s="286">
        <v>1161.92</v>
      </c>
      <c r="I29" s="286">
        <v>0</v>
      </c>
      <c r="J29" s="287" t="s">
        <v>1477</v>
      </c>
    </row>
    <row r="30" spans="1:10" ht="76.5">
      <c r="A30" s="189">
        <v>25</v>
      </c>
      <c r="B30" s="210" t="s">
        <v>42</v>
      </c>
      <c r="C30" s="211">
        <v>46048</v>
      </c>
      <c r="D30" s="189" t="s">
        <v>2663</v>
      </c>
      <c r="E30" s="189" t="s">
        <v>14</v>
      </c>
      <c r="F30" s="189">
        <v>26008</v>
      </c>
      <c r="G30" s="195" t="s">
        <v>3880</v>
      </c>
      <c r="H30" s="286">
        <v>539.92999999999995</v>
      </c>
      <c r="I30" s="286">
        <v>0</v>
      </c>
      <c r="J30" s="287" t="s">
        <v>1477</v>
      </c>
    </row>
    <row r="31" spans="1:10" ht="76.5">
      <c r="A31" s="189">
        <v>25</v>
      </c>
      <c r="B31" s="210" t="s">
        <v>42</v>
      </c>
      <c r="C31" s="211">
        <v>46048</v>
      </c>
      <c r="D31" s="189" t="s">
        <v>2664</v>
      </c>
      <c r="E31" s="189" t="s">
        <v>14</v>
      </c>
      <c r="F31" s="189">
        <v>26014</v>
      </c>
      <c r="G31" s="195" t="s">
        <v>3881</v>
      </c>
      <c r="H31" s="286">
        <v>958.39</v>
      </c>
      <c r="I31" s="286">
        <v>0</v>
      </c>
      <c r="J31" s="287" t="s">
        <v>1477</v>
      </c>
    </row>
    <row r="32" spans="1:10" ht="76.5">
      <c r="A32" s="189">
        <v>25</v>
      </c>
      <c r="B32" s="210" t="s">
        <v>42</v>
      </c>
      <c r="C32" s="211">
        <v>46048</v>
      </c>
      <c r="D32" s="189" t="s">
        <v>2665</v>
      </c>
      <c r="E32" s="189" t="s">
        <v>14</v>
      </c>
      <c r="F32" s="189">
        <v>26015</v>
      </c>
      <c r="G32" s="195" t="s">
        <v>3882</v>
      </c>
      <c r="H32" s="286">
        <v>455.62</v>
      </c>
      <c r="I32" s="286">
        <v>0</v>
      </c>
      <c r="J32" s="287" t="s">
        <v>1477</v>
      </c>
    </row>
    <row r="33" spans="1:10" ht="76.5">
      <c r="A33" s="189">
        <v>25</v>
      </c>
      <c r="B33" s="210" t="s">
        <v>42</v>
      </c>
      <c r="C33" s="211">
        <v>46048</v>
      </c>
      <c r="D33" s="189" t="s">
        <v>2666</v>
      </c>
      <c r="E33" s="189" t="s">
        <v>14</v>
      </c>
      <c r="F33" s="189">
        <v>26016</v>
      </c>
      <c r="G33" s="195" t="s">
        <v>3883</v>
      </c>
      <c r="H33" s="286">
        <v>1191.83</v>
      </c>
      <c r="I33" s="286">
        <v>0</v>
      </c>
      <c r="J33" s="287" t="s">
        <v>1477</v>
      </c>
    </row>
    <row r="34" spans="1:10" ht="76.5">
      <c r="A34" s="189">
        <v>25</v>
      </c>
      <c r="B34" s="210" t="s">
        <v>42</v>
      </c>
      <c r="C34" s="211">
        <v>46048</v>
      </c>
      <c r="D34" s="189" t="s">
        <v>2667</v>
      </c>
      <c r="E34" s="189" t="s">
        <v>14</v>
      </c>
      <c r="F34" s="189">
        <v>26012</v>
      </c>
      <c r="G34" s="195" t="s">
        <v>3884</v>
      </c>
      <c r="H34" s="286">
        <v>551.66</v>
      </c>
      <c r="I34" s="286">
        <v>0</v>
      </c>
      <c r="J34" s="287" t="s">
        <v>1477</v>
      </c>
    </row>
    <row r="35" spans="1:10" ht="76.5">
      <c r="A35" s="189">
        <v>25</v>
      </c>
      <c r="B35" s="210" t="s">
        <v>42</v>
      </c>
      <c r="C35" s="211">
        <v>46048</v>
      </c>
      <c r="D35" s="189" t="s">
        <v>2668</v>
      </c>
      <c r="E35" s="189" t="s">
        <v>14</v>
      </c>
      <c r="F35" s="189">
        <v>26013</v>
      </c>
      <c r="G35" s="195" t="s">
        <v>3885</v>
      </c>
      <c r="H35" s="286">
        <v>1140.3800000000001</v>
      </c>
      <c r="I35" s="286">
        <v>0</v>
      </c>
      <c r="J35" s="287" t="s">
        <v>1477</v>
      </c>
    </row>
    <row r="36" spans="1:10" ht="76.5">
      <c r="A36" s="189">
        <v>25</v>
      </c>
      <c r="B36" s="210" t="s">
        <v>42</v>
      </c>
      <c r="C36" s="211">
        <v>46048</v>
      </c>
      <c r="D36" s="189" t="s">
        <v>2669</v>
      </c>
      <c r="E36" s="189" t="s">
        <v>14</v>
      </c>
      <c r="F36" s="189">
        <v>26004</v>
      </c>
      <c r="G36" s="195" t="s">
        <v>3886</v>
      </c>
      <c r="H36" s="286">
        <v>603.73</v>
      </c>
      <c r="I36" s="286">
        <v>0</v>
      </c>
      <c r="J36" s="287" t="s">
        <v>1477</v>
      </c>
    </row>
    <row r="37" spans="1:10" ht="76.5">
      <c r="A37" s="189">
        <v>25</v>
      </c>
      <c r="B37" s="210" t="s">
        <v>42</v>
      </c>
      <c r="C37" s="211">
        <v>46048</v>
      </c>
      <c r="D37" s="189" t="s">
        <v>2670</v>
      </c>
      <c r="E37" s="189" t="s">
        <v>14</v>
      </c>
      <c r="F37" s="189">
        <v>26003</v>
      </c>
      <c r="G37" s="195" t="s">
        <v>3887</v>
      </c>
      <c r="H37" s="286">
        <v>625.4</v>
      </c>
      <c r="I37" s="286">
        <v>0</v>
      </c>
      <c r="J37" s="287" t="s">
        <v>1477</v>
      </c>
    </row>
    <row r="38" spans="1:10" ht="76.5">
      <c r="A38" s="189">
        <v>25</v>
      </c>
      <c r="B38" s="210" t="s">
        <v>42</v>
      </c>
      <c r="C38" s="211">
        <v>46048</v>
      </c>
      <c r="D38" s="189" t="s">
        <v>2671</v>
      </c>
      <c r="E38" s="189" t="s">
        <v>14</v>
      </c>
      <c r="F38" s="189">
        <v>26002</v>
      </c>
      <c r="G38" s="195" t="s">
        <v>3888</v>
      </c>
      <c r="H38" s="286">
        <v>580.67999999999995</v>
      </c>
      <c r="I38" s="286">
        <v>0</v>
      </c>
      <c r="J38" s="287" t="s">
        <v>1477</v>
      </c>
    </row>
    <row r="39" spans="1:10" ht="76.5">
      <c r="A39" s="189">
        <v>25</v>
      </c>
      <c r="B39" s="210" t="s">
        <v>42</v>
      </c>
      <c r="C39" s="211">
        <v>46048</v>
      </c>
      <c r="D39" s="189" t="s">
        <v>2672</v>
      </c>
      <c r="E39" s="189" t="s">
        <v>14</v>
      </c>
      <c r="F39" s="189">
        <v>26001</v>
      </c>
      <c r="G39" s="195" t="s">
        <v>3889</v>
      </c>
      <c r="H39" s="286">
        <v>478.6</v>
      </c>
      <c r="I39" s="286">
        <v>0</v>
      </c>
      <c r="J39" s="287" t="s">
        <v>1477</v>
      </c>
    </row>
    <row r="40" spans="1:10" ht="76.5">
      <c r="A40" s="189">
        <v>25</v>
      </c>
      <c r="B40" s="210" t="s">
        <v>42</v>
      </c>
      <c r="C40" s="211">
        <v>46048</v>
      </c>
      <c r="D40" s="189" t="s">
        <v>2673</v>
      </c>
      <c r="E40" s="189" t="s">
        <v>14</v>
      </c>
      <c r="F40" s="189">
        <v>26000</v>
      </c>
      <c r="G40" s="195" t="s">
        <v>3890</v>
      </c>
      <c r="H40" s="286">
        <v>756.36</v>
      </c>
      <c r="I40" s="286">
        <v>0</v>
      </c>
      <c r="J40" s="287" t="s">
        <v>1477</v>
      </c>
    </row>
    <row r="41" spans="1:10" ht="76.5">
      <c r="A41" s="189">
        <v>25</v>
      </c>
      <c r="B41" s="210" t="s">
        <v>42</v>
      </c>
      <c r="C41" s="211">
        <v>46048</v>
      </c>
      <c r="D41" s="189" t="s">
        <v>2674</v>
      </c>
      <c r="E41" s="189" t="s">
        <v>14</v>
      </c>
      <c r="F41" s="189">
        <v>25999</v>
      </c>
      <c r="G41" s="195" t="s">
        <v>3891</v>
      </c>
      <c r="H41" s="286">
        <v>585.82000000000005</v>
      </c>
      <c r="I41" s="286">
        <v>0</v>
      </c>
      <c r="J41" s="287" t="s">
        <v>1477</v>
      </c>
    </row>
    <row r="42" spans="1:10">
      <c r="A42" s="362"/>
      <c r="B42" s="363"/>
      <c r="C42" s="364"/>
      <c r="D42" s="362"/>
      <c r="E42" s="362"/>
      <c r="F42" s="362"/>
      <c r="G42" s="365"/>
      <c r="H42" s="335"/>
      <c r="I42" s="335"/>
      <c r="J42" s="366"/>
    </row>
    <row r="43" spans="1:10" ht="18.75">
      <c r="A43" s="178"/>
      <c r="G43" s="272" t="s">
        <v>554</v>
      </c>
      <c r="H43" s="176">
        <f>+SUBTOTAL(9,H7:H41)</f>
        <v>38021.040000000001</v>
      </c>
      <c r="I43" s="176">
        <f>+SUBTOTAL(9,I7:I41)</f>
        <v>0</v>
      </c>
    </row>
    <row r="44" spans="1:10">
      <c r="H44" s="157"/>
      <c r="I44" s="157"/>
    </row>
    <row r="45" spans="1:10">
      <c r="H45" s="157"/>
      <c r="I45" s="157"/>
    </row>
    <row r="46" spans="1:10">
      <c r="H46" s="157"/>
      <c r="I46" s="157"/>
    </row>
  </sheetData>
  <autoFilter ref="A6:J41"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3"/>
  <sheetViews>
    <sheetView workbookViewId="0"/>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0" t="s">
        <v>34</v>
      </c>
      <c r="B2" s="251" t="str">
        <f>UPPER(C2)</f>
        <v>DESCRIPCIÓN</v>
      </c>
      <c r="C2" s="251" t="s">
        <v>2</v>
      </c>
      <c r="D2" s="251" t="s">
        <v>1315</v>
      </c>
      <c r="E2" s="251" t="s">
        <v>1310</v>
      </c>
    </row>
    <row r="3" spans="1:5">
      <c r="A3" s="296">
        <v>6</v>
      </c>
      <c r="B3" s="297" t="s">
        <v>689</v>
      </c>
      <c r="C3" s="297" t="s">
        <v>37</v>
      </c>
      <c r="D3" s="6" t="s">
        <v>640</v>
      </c>
      <c r="E3" s="6" t="s">
        <v>1339</v>
      </c>
    </row>
    <row r="4" spans="1:5">
      <c r="A4" s="296">
        <v>10</v>
      </c>
      <c r="B4" s="297" t="s">
        <v>690</v>
      </c>
      <c r="C4" s="297" t="s">
        <v>38</v>
      </c>
      <c r="D4" s="6" t="s">
        <v>666</v>
      </c>
      <c r="E4" s="6" t="s">
        <v>1339</v>
      </c>
    </row>
    <row r="5" spans="1:5">
      <c r="A5" s="296">
        <v>15</v>
      </c>
      <c r="B5" s="297" t="s">
        <v>691</v>
      </c>
      <c r="C5" s="297" t="s">
        <v>39</v>
      </c>
      <c r="D5" s="6" t="s">
        <v>642</v>
      </c>
      <c r="E5" s="6" t="s">
        <v>1339</v>
      </c>
    </row>
    <row r="6" spans="1:5">
      <c r="A6" s="296">
        <v>16</v>
      </c>
      <c r="B6" s="297" t="s">
        <v>1390</v>
      </c>
      <c r="C6" s="297" t="s">
        <v>40</v>
      </c>
      <c r="D6" s="6" t="s">
        <v>643</v>
      </c>
      <c r="E6" s="6" t="s">
        <v>1339</v>
      </c>
    </row>
    <row r="7" spans="1:5">
      <c r="A7" s="296">
        <v>20</v>
      </c>
      <c r="B7" s="297" t="s">
        <v>692</v>
      </c>
      <c r="C7" s="297" t="s">
        <v>41</v>
      </c>
      <c r="D7" s="6" t="s">
        <v>641</v>
      </c>
      <c r="E7" s="6" t="s">
        <v>1339</v>
      </c>
    </row>
    <row r="8" spans="1:5">
      <c r="A8" s="296">
        <v>25</v>
      </c>
      <c r="B8" s="297" t="s">
        <v>693</v>
      </c>
      <c r="C8" s="297" t="s">
        <v>42</v>
      </c>
      <c r="D8" s="6" t="s">
        <v>643</v>
      </c>
      <c r="E8" s="6" t="s">
        <v>1339</v>
      </c>
    </row>
    <row r="9" spans="1:5">
      <c r="A9" s="296">
        <v>30</v>
      </c>
      <c r="B9" s="297" t="s">
        <v>694</v>
      </c>
      <c r="C9" s="297" t="s">
        <v>638</v>
      </c>
      <c r="D9" s="6" t="s">
        <v>642</v>
      </c>
      <c r="E9" s="6" t="s">
        <v>1339</v>
      </c>
    </row>
    <row r="10" spans="1:5">
      <c r="A10" s="296">
        <v>35</v>
      </c>
      <c r="B10" s="297" t="s">
        <v>695</v>
      </c>
      <c r="C10" s="297" t="s">
        <v>43</v>
      </c>
      <c r="D10" s="6" t="s">
        <v>644</v>
      </c>
      <c r="E10" s="6" t="s">
        <v>1339</v>
      </c>
    </row>
    <row r="11" spans="1:5">
      <c r="A11" s="296">
        <v>41</v>
      </c>
      <c r="B11" s="297" t="s">
        <v>696</v>
      </c>
      <c r="C11" s="297" t="s">
        <v>44</v>
      </c>
      <c r="D11" s="6" t="s">
        <v>641</v>
      </c>
      <c r="E11" s="6" t="s">
        <v>1339</v>
      </c>
    </row>
    <row r="12" spans="1:5">
      <c r="A12" s="296">
        <v>46</v>
      </c>
      <c r="B12" s="297" t="s">
        <v>1368</v>
      </c>
      <c r="C12" s="297" t="s">
        <v>1366</v>
      </c>
      <c r="D12" s="6" t="s">
        <v>645</v>
      </c>
      <c r="E12" s="6" t="s">
        <v>1339</v>
      </c>
    </row>
    <row r="13" spans="1:5">
      <c r="A13" s="296">
        <v>47</v>
      </c>
      <c r="B13" s="297" t="s">
        <v>697</v>
      </c>
      <c r="C13" s="297" t="s">
        <v>45</v>
      </c>
      <c r="D13" s="6" t="s">
        <v>646</v>
      </c>
      <c r="E13" s="6" t="s">
        <v>1339</v>
      </c>
    </row>
    <row r="14" spans="1:5">
      <c r="A14" s="298">
        <v>53</v>
      </c>
      <c r="B14" s="299" t="s">
        <v>1391</v>
      </c>
      <c r="C14" s="299" t="s">
        <v>1371</v>
      </c>
      <c r="D14" s="6" t="s">
        <v>666</v>
      </c>
      <c r="E14" s="6" t="s">
        <v>1339</v>
      </c>
    </row>
    <row r="15" spans="1:5">
      <c r="A15" s="296">
        <v>66</v>
      </c>
      <c r="B15" s="297" t="s">
        <v>698</v>
      </c>
      <c r="C15" s="297" t="s">
        <v>46</v>
      </c>
      <c r="D15" s="6" t="s">
        <v>647</v>
      </c>
      <c r="E15" s="6" t="s">
        <v>1339</v>
      </c>
    </row>
    <row r="16" spans="1:5">
      <c r="A16" s="253">
        <v>70</v>
      </c>
      <c r="B16" s="254" t="s">
        <v>699</v>
      </c>
      <c r="C16" s="254" t="s">
        <v>47</v>
      </c>
      <c r="D16" s="294" t="s">
        <v>647</v>
      </c>
      <c r="E16" s="6" t="s">
        <v>1339</v>
      </c>
    </row>
    <row r="17" spans="1:5">
      <c r="A17" s="296">
        <v>76</v>
      </c>
      <c r="B17" s="297" t="s">
        <v>700</v>
      </c>
      <c r="C17" s="297" t="s">
        <v>48</v>
      </c>
      <c r="D17" s="6" t="s">
        <v>640</v>
      </c>
      <c r="E17" s="6" t="s">
        <v>1339</v>
      </c>
    </row>
    <row r="18" spans="1:5">
      <c r="A18" s="296">
        <v>78</v>
      </c>
      <c r="B18" s="297" t="s">
        <v>1369</v>
      </c>
      <c r="C18" s="297" t="s">
        <v>1367</v>
      </c>
      <c r="D18" s="6" t="s">
        <v>642</v>
      </c>
      <c r="E18" s="6" t="s">
        <v>1339</v>
      </c>
    </row>
    <row r="19" spans="1:5">
      <c r="A19" s="296">
        <v>81</v>
      </c>
      <c r="B19" s="297" t="s">
        <v>701</v>
      </c>
      <c r="C19" s="297" t="s">
        <v>49</v>
      </c>
      <c r="D19" s="6" t="s">
        <v>640</v>
      </c>
      <c r="E19" s="6" t="s">
        <v>1339</v>
      </c>
    </row>
    <row r="20" spans="1:5">
      <c r="A20" s="296">
        <v>86</v>
      </c>
      <c r="B20" s="297" t="s">
        <v>702</v>
      </c>
      <c r="C20" s="297" t="s">
        <v>50</v>
      </c>
      <c r="D20" s="6" t="s">
        <v>643</v>
      </c>
      <c r="E20" s="6" t="s">
        <v>1339</v>
      </c>
    </row>
    <row r="21" spans="1:5">
      <c r="A21" s="296" t="s">
        <v>539</v>
      </c>
      <c r="B21" s="297" t="s">
        <v>540</v>
      </c>
      <c r="C21" s="297" t="s">
        <v>590</v>
      </c>
      <c r="D21" s="6" t="s">
        <v>645</v>
      </c>
      <c r="E21" s="6" t="s">
        <v>1339</v>
      </c>
    </row>
    <row r="22" spans="1:5">
      <c r="A22" s="296" t="s">
        <v>541</v>
      </c>
      <c r="B22" s="297" t="s">
        <v>540</v>
      </c>
      <c r="C22" s="297" t="s">
        <v>590</v>
      </c>
      <c r="D22" s="6" t="s">
        <v>645</v>
      </c>
      <c r="E22" s="6" t="s">
        <v>1339</v>
      </c>
    </row>
    <row r="23" spans="1:5">
      <c r="A23" s="296" t="s">
        <v>542</v>
      </c>
      <c r="B23" s="297" t="s">
        <v>543</v>
      </c>
      <c r="C23" s="297" t="s">
        <v>686</v>
      </c>
      <c r="D23" s="6" t="s">
        <v>646</v>
      </c>
      <c r="E23" s="6" t="s">
        <v>1339</v>
      </c>
    </row>
    <row r="24" spans="1:5">
      <c r="A24" s="296" t="s">
        <v>544</v>
      </c>
      <c r="B24" s="297" t="s">
        <v>545</v>
      </c>
      <c r="C24" s="297" t="s">
        <v>678</v>
      </c>
      <c r="D24" s="6" t="s">
        <v>665</v>
      </c>
      <c r="E24" s="6" t="s">
        <v>1339</v>
      </c>
    </row>
    <row r="25" spans="1:5">
      <c r="A25" s="296" t="s">
        <v>546</v>
      </c>
      <c r="B25" s="297" t="s">
        <v>547</v>
      </c>
      <c r="C25" s="297" t="s">
        <v>1235</v>
      </c>
      <c r="D25" s="6" t="s">
        <v>665</v>
      </c>
      <c r="E25" s="6" t="s">
        <v>1339</v>
      </c>
    </row>
    <row r="26" spans="1:5">
      <c r="A26" s="296">
        <v>108</v>
      </c>
      <c r="B26" s="297" t="s">
        <v>703</v>
      </c>
      <c r="C26" s="297" t="s">
        <v>51</v>
      </c>
      <c r="D26" s="6" t="s">
        <v>644</v>
      </c>
      <c r="E26" s="6" t="s">
        <v>1321</v>
      </c>
    </row>
    <row r="27" spans="1:5">
      <c r="A27" s="296">
        <v>109</v>
      </c>
      <c r="B27" s="297" t="s">
        <v>704</v>
      </c>
      <c r="C27" s="297" t="s">
        <v>611</v>
      </c>
      <c r="D27" s="6" t="s">
        <v>644</v>
      </c>
      <c r="E27" s="6" t="s">
        <v>1321</v>
      </c>
    </row>
    <row r="28" spans="1:5">
      <c r="A28" s="298">
        <v>111</v>
      </c>
      <c r="B28" s="299" t="s">
        <v>705</v>
      </c>
      <c r="C28" s="299" t="s">
        <v>52</v>
      </c>
      <c r="D28" s="6" t="s">
        <v>645</v>
      </c>
      <c r="E28" s="6" t="s">
        <v>1321</v>
      </c>
    </row>
    <row r="29" spans="1:5">
      <c r="A29" s="296">
        <v>112</v>
      </c>
      <c r="B29" s="297" t="s">
        <v>706</v>
      </c>
      <c r="C29" s="297" t="s">
        <v>53</v>
      </c>
      <c r="D29" s="6" t="s">
        <v>645</v>
      </c>
      <c r="E29" s="6" t="s">
        <v>1321</v>
      </c>
    </row>
    <row r="30" spans="1:5">
      <c r="A30" s="296">
        <v>117</v>
      </c>
      <c r="B30" s="299" t="s">
        <v>707</v>
      </c>
      <c r="C30" s="299" t="s">
        <v>54</v>
      </c>
      <c r="D30" s="6" t="s">
        <v>647</v>
      </c>
      <c r="E30" s="6" t="s">
        <v>1321</v>
      </c>
    </row>
    <row r="31" spans="1:5">
      <c r="A31" s="296">
        <v>119</v>
      </c>
      <c r="B31" s="297" t="s">
        <v>708</v>
      </c>
      <c r="C31" s="297" t="s">
        <v>55</v>
      </c>
      <c r="D31" s="6" t="s">
        <v>647</v>
      </c>
      <c r="E31" s="6" t="s">
        <v>1321</v>
      </c>
    </row>
    <row r="32" spans="1:5">
      <c r="A32" s="296">
        <v>124</v>
      </c>
      <c r="B32" s="297" t="s">
        <v>709</v>
      </c>
      <c r="C32" s="297" t="s">
        <v>56</v>
      </c>
      <c r="D32" s="6" t="s">
        <v>644</v>
      </c>
      <c r="E32" s="6" t="s">
        <v>1321</v>
      </c>
    </row>
    <row r="33" spans="1:5">
      <c r="A33" s="296">
        <v>129</v>
      </c>
      <c r="B33" s="297" t="s">
        <v>710</v>
      </c>
      <c r="C33" s="297" t="s">
        <v>57</v>
      </c>
      <c r="D33" s="6" t="s">
        <v>665</v>
      </c>
      <c r="E33" s="6" t="s">
        <v>1321</v>
      </c>
    </row>
    <row r="34" spans="1:5">
      <c r="A34" s="296">
        <v>130</v>
      </c>
      <c r="B34" s="297" t="s">
        <v>711</v>
      </c>
      <c r="C34" s="297" t="s">
        <v>58</v>
      </c>
      <c r="D34" s="6" t="s">
        <v>640</v>
      </c>
      <c r="E34" s="6" t="s">
        <v>1321</v>
      </c>
    </row>
    <row r="35" spans="1:5">
      <c r="A35" s="296">
        <v>132</v>
      </c>
      <c r="B35" s="297" t="s">
        <v>712</v>
      </c>
      <c r="C35" s="297" t="s">
        <v>59</v>
      </c>
      <c r="D35" s="6" t="s">
        <v>641</v>
      </c>
      <c r="E35" s="6" t="s">
        <v>1321</v>
      </c>
    </row>
    <row r="36" spans="1:5">
      <c r="A36" s="296">
        <v>133</v>
      </c>
      <c r="B36" s="297" t="s">
        <v>713</v>
      </c>
      <c r="C36" s="297" t="s">
        <v>60</v>
      </c>
      <c r="D36" s="6" t="s">
        <v>641</v>
      </c>
      <c r="E36" s="6" t="s">
        <v>1321</v>
      </c>
    </row>
    <row r="37" spans="1:5">
      <c r="A37" s="296">
        <v>134</v>
      </c>
      <c r="B37" s="297" t="s">
        <v>714</v>
      </c>
      <c r="C37" s="297" t="s">
        <v>61</v>
      </c>
      <c r="D37" s="6" t="s">
        <v>642</v>
      </c>
      <c r="E37" s="6" t="s">
        <v>1321</v>
      </c>
    </row>
    <row r="38" spans="1:5">
      <c r="A38" s="296">
        <v>137</v>
      </c>
      <c r="B38" s="297" t="s">
        <v>715</v>
      </c>
      <c r="C38" s="297" t="s">
        <v>62</v>
      </c>
      <c r="D38" s="6" t="s">
        <v>641</v>
      </c>
      <c r="E38" s="6" t="s">
        <v>1321</v>
      </c>
    </row>
    <row r="39" spans="1:5">
      <c r="A39" s="296">
        <v>138</v>
      </c>
      <c r="B39" s="297" t="s">
        <v>716</v>
      </c>
      <c r="C39" s="297" t="s">
        <v>63</v>
      </c>
      <c r="D39" s="6" t="s">
        <v>624</v>
      </c>
      <c r="E39" s="6" t="s">
        <v>1323</v>
      </c>
    </row>
    <row r="40" spans="1:5">
      <c r="A40" s="296">
        <v>139</v>
      </c>
      <c r="B40" s="297" t="s">
        <v>717</v>
      </c>
      <c r="C40" s="297" t="s">
        <v>64</v>
      </c>
      <c r="D40" s="6" t="s">
        <v>624</v>
      </c>
      <c r="E40" s="6" t="s">
        <v>1323</v>
      </c>
    </row>
    <row r="41" spans="1:5">
      <c r="A41" s="296">
        <v>140</v>
      </c>
      <c r="B41" s="297" t="s">
        <v>718</v>
      </c>
      <c r="C41" s="297" t="s">
        <v>1272</v>
      </c>
      <c r="D41" s="6" t="s">
        <v>624</v>
      </c>
      <c r="E41" s="6" t="s">
        <v>1323</v>
      </c>
    </row>
    <row r="42" spans="1:5">
      <c r="A42" s="296">
        <v>141</v>
      </c>
      <c r="B42" s="297" t="s">
        <v>719</v>
      </c>
      <c r="C42" s="297" t="s">
        <v>65</v>
      </c>
      <c r="D42" s="6" t="s">
        <v>624</v>
      </c>
      <c r="E42" s="6" t="s">
        <v>1323</v>
      </c>
    </row>
    <row r="43" spans="1:5">
      <c r="A43" s="298">
        <v>142</v>
      </c>
      <c r="B43" s="299" t="s">
        <v>720</v>
      </c>
      <c r="C43" s="299" t="s">
        <v>66</v>
      </c>
      <c r="D43" s="6" t="s">
        <v>624</v>
      </c>
      <c r="E43" s="6" t="s">
        <v>1323</v>
      </c>
    </row>
    <row r="44" spans="1:5">
      <c r="A44" s="296">
        <v>143</v>
      </c>
      <c r="B44" s="297" t="s">
        <v>721</v>
      </c>
      <c r="C44" s="297" t="s">
        <v>67</v>
      </c>
      <c r="D44" s="6" t="s">
        <v>624</v>
      </c>
      <c r="E44" s="6" t="s">
        <v>1323</v>
      </c>
    </row>
    <row r="45" spans="1:5">
      <c r="A45" s="296">
        <v>144</v>
      </c>
      <c r="B45" s="297" t="s">
        <v>722</v>
      </c>
      <c r="C45" s="297" t="s">
        <v>1273</v>
      </c>
      <c r="D45" s="6" t="s">
        <v>624</v>
      </c>
      <c r="E45" s="6" t="s">
        <v>1323</v>
      </c>
    </row>
    <row r="46" spans="1:5">
      <c r="A46" s="296">
        <v>145</v>
      </c>
      <c r="B46" s="297" t="s">
        <v>723</v>
      </c>
      <c r="C46" s="297" t="s">
        <v>68</v>
      </c>
      <c r="D46" s="6" t="s">
        <v>624</v>
      </c>
      <c r="E46" s="6" t="s">
        <v>1323</v>
      </c>
    </row>
    <row r="47" spans="1:5">
      <c r="A47" s="296">
        <v>146</v>
      </c>
      <c r="B47" s="297" t="s">
        <v>724</v>
      </c>
      <c r="C47" s="297" t="s">
        <v>69</v>
      </c>
      <c r="D47" s="6" t="s">
        <v>624</v>
      </c>
      <c r="E47" s="6" t="s">
        <v>1323</v>
      </c>
    </row>
    <row r="48" spans="1:5">
      <c r="A48" s="296">
        <v>147</v>
      </c>
      <c r="B48" s="297" t="s">
        <v>725</v>
      </c>
      <c r="C48" s="297" t="s">
        <v>1236</v>
      </c>
      <c r="D48" s="6" t="s">
        <v>624</v>
      </c>
      <c r="E48" s="6" t="s">
        <v>1323</v>
      </c>
    </row>
    <row r="49" spans="1:5">
      <c r="A49" s="296">
        <v>148</v>
      </c>
      <c r="B49" s="297" t="s">
        <v>726</v>
      </c>
      <c r="C49" s="297" t="s">
        <v>70</v>
      </c>
      <c r="D49" s="6" t="s">
        <v>624</v>
      </c>
      <c r="E49" s="6" t="s">
        <v>1323</v>
      </c>
    </row>
    <row r="50" spans="1:5">
      <c r="A50" s="298">
        <v>150</v>
      </c>
      <c r="B50" s="299" t="s">
        <v>727</v>
      </c>
      <c r="C50" s="299" t="s">
        <v>71</v>
      </c>
      <c r="D50" s="6" t="s">
        <v>644</v>
      </c>
      <c r="E50" s="6" t="s">
        <v>1321</v>
      </c>
    </row>
    <row r="51" spans="1:5">
      <c r="A51" s="296">
        <v>152</v>
      </c>
      <c r="B51" s="297" t="s">
        <v>728</v>
      </c>
      <c r="C51" s="297" t="s">
        <v>72</v>
      </c>
      <c r="D51" s="6" t="s">
        <v>641</v>
      </c>
      <c r="E51" s="6" t="s">
        <v>1321</v>
      </c>
    </row>
    <row r="52" spans="1:5">
      <c r="A52" s="296">
        <v>153</v>
      </c>
      <c r="B52" s="297" t="s">
        <v>729</v>
      </c>
      <c r="C52" s="297" t="s">
        <v>73</v>
      </c>
      <c r="D52" s="6" t="s">
        <v>641</v>
      </c>
      <c r="E52" s="6" t="s">
        <v>1321</v>
      </c>
    </row>
    <row r="53" spans="1:5">
      <c r="A53" s="296">
        <v>154</v>
      </c>
      <c r="B53" s="297" t="s">
        <v>730</v>
      </c>
      <c r="C53" s="297" t="s">
        <v>74</v>
      </c>
      <c r="D53" s="6" t="s">
        <v>641</v>
      </c>
      <c r="E53" s="6" t="s">
        <v>1321</v>
      </c>
    </row>
    <row r="54" spans="1:5">
      <c r="A54" s="296">
        <v>155</v>
      </c>
      <c r="B54" s="297" t="s">
        <v>731</v>
      </c>
      <c r="C54" s="297" t="s">
        <v>75</v>
      </c>
      <c r="D54" s="6" t="s">
        <v>665</v>
      </c>
      <c r="E54" s="6" t="s">
        <v>1321</v>
      </c>
    </row>
    <row r="55" spans="1:5">
      <c r="A55" s="296">
        <v>156</v>
      </c>
      <c r="B55" s="297" t="s">
        <v>732</v>
      </c>
      <c r="C55" s="297" t="s">
        <v>76</v>
      </c>
      <c r="D55" s="6" t="s">
        <v>665</v>
      </c>
      <c r="E55" s="6" t="s">
        <v>1321</v>
      </c>
    </row>
    <row r="56" spans="1:5">
      <c r="A56" s="296">
        <v>157</v>
      </c>
      <c r="B56" s="297" t="s">
        <v>733</v>
      </c>
      <c r="C56" s="297" t="s">
        <v>77</v>
      </c>
      <c r="D56" s="6" t="s">
        <v>665</v>
      </c>
      <c r="E56" s="6" t="s">
        <v>1321</v>
      </c>
    </row>
    <row r="57" spans="1:5">
      <c r="A57" s="296">
        <v>159</v>
      </c>
      <c r="B57" s="297" t="s">
        <v>734</v>
      </c>
      <c r="C57" s="297" t="s">
        <v>1274</v>
      </c>
      <c r="D57" s="6" t="s">
        <v>665</v>
      </c>
      <c r="E57" s="6" t="s">
        <v>1321</v>
      </c>
    </row>
    <row r="58" spans="1:5">
      <c r="A58" s="296">
        <v>163</v>
      </c>
      <c r="B58" s="297" t="s">
        <v>735</v>
      </c>
      <c r="C58" s="297" t="s">
        <v>78</v>
      </c>
      <c r="D58" s="6" t="s">
        <v>642</v>
      </c>
      <c r="E58" s="6" t="s">
        <v>1321</v>
      </c>
    </row>
    <row r="59" spans="1:5">
      <c r="A59" s="296">
        <v>169</v>
      </c>
      <c r="B59" s="297" t="s">
        <v>736</v>
      </c>
      <c r="C59" s="297" t="s">
        <v>79</v>
      </c>
      <c r="D59" s="6" t="s">
        <v>666</v>
      </c>
      <c r="E59" s="6" t="s">
        <v>1321</v>
      </c>
    </row>
    <row r="60" spans="1:5">
      <c r="A60" s="296">
        <v>170</v>
      </c>
      <c r="B60" s="297" t="s">
        <v>737</v>
      </c>
      <c r="C60" s="297" t="s">
        <v>80</v>
      </c>
      <c r="D60" s="6" t="s">
        <v>641</v>
      </c>
      <c r="E60" s="6" t="s">
        <v>1321</v>
      </c>
    </row>
    <row r="61" spans="1:5">
      <c r="A61" s="296">
        <v>171</v>
      </c>
      <c r="B61" s="297" t="s">
        <v>738</v>
      </c>
      <c r="C61" s="297" t="s">
        <v>81</v>
      </c>
      <c r="D61" s="6" t="s">
        <v>624</v>
      </c>
      <c r="E61" s="6" t="s">
        <v>1321</v>
      </c>
    </row>
    <row r="62" spans="1:5">
      <c r="A62" s="296">
        <v>190</v>
      </c>
      <c r="B62" s="297" t="s">
        <v>739</v>
      </c>
      <c r="C62" s="297" t="s">
        <v>82</v>
      </c>
      <c r="D62" s="6" t="s">
        <v>640</v>
      </c>
      <c r="E62" s="6" t="s">
        <v>1321</v>
      </c>
    </row>
    <row r="63" spans="1:5">
      <c r="A63" s="296">
        <v>192</v>
      </c>
      <c r="B63" s="297" t="s">
        <v>740</v>
      </c>
      <c r="C63" s="297" t="s">
        <v>83</v>
      </c>
      <c r="D63" s="6" t="s">
        <v>665</v>
      </c>
      <c r="E63" s="6" t="s">
        <v>1321</v>
      </c>
    </row>
    <row r="64" spans="1:5">
      <c r="A64" s="296">
        <v>197</v>
      </c>
      <c r="B64" s="297" t="s">
        <v>741</v>
      </c>
      <c r="C64" s="297" t="s">
        <v>741</v>
      </c>
      <c r="D64" s="6" t="s">
        <v>641</v>
      </c>
      <c r="E64" s="6" t="s">
        <v>1321</v>
      </c>
    </row>
    <row r="65" spans="1:5">
      <c r="A65" s="296">
        <v>200</v>
      </c>
      <c r="B65" s="297" t="s">
        <v>742</v>
      </c>
      <c r="C65" s="297" t="s">
        <v>84</v>
      </c>
      <c r="D65" s="6" t="s">
        <v>647</v>
      </c>
      <c r="E65" s="6" t="s">
        <v>1321</v>
      </c>
    </row>
    <row r="66" spans="1:5">
      <c r="A66" s="296">
        <v>201</v>
      </c>
      <c r="B66" s="297" t="s">
        <v>743</v>
      </c>
      <c r="C66" s="297" t="s">
        <v>85</v>
      </c>
      <c r="D66" s="6" t="s">
        <v>641</v>
      </c>
      <c r="E66" s="6" t="s">
        <v>1321</v>
      </c>
    </row>
    <row r="67" spans="1:5">
      <c r="A67" s="296">
        <v>203</v>
      </c>
      <c r="B67" s="297" t="s">
        <v>744</v>
      </c>
      <c r="C67" s="297" t="s">
        <v>86</v>
      </c>
      <c r="D67" s="6" t="s">
        <v>666</v>
      </c>
      <c r="E67" s="6" t="s">
        <v>1321</v>
      </c>
    </row>
    <row r="68" spans="1:5">
      <c r="A68" s="296">
        <v>206</v>
      </c>
      <c r="B68" s="297" t="s">
        <v>745</v>
      </c>
      <c r="C68" s="297" t="s">
        <v>87</v>
      </c>
      <c r="D68" s="6" t="s">
        <v>644</v>
      </c>
      <c r="E68" s="6" t="s">
        <v>1321</v>
      </c>
    </row>
    <row r="69" spans="1:5">
      <c r="A69" s="296">
        <v>210</v>
      </c>
      <c r="B69" s="297" t="s">
        <v>746</v>
      </c>
      <c r="C69" s="297" t="s">
        <v>89</v>
      </c>
      <c r="D69" s="6" t="s">
        <v>666</v>
      </c>
      <c r="E69" s="6" t="s">
        <v>1321</v>
      </c>
    </row>
    <row r="70" spans="1:5">
      <c r="A70" s="296">
        <v>212</v>
      </c>
      <c r="B70" s="297" t="s">
        <v>747</v>
      </c>
      <c r="C70" s="297" t="s">
        <v>90</v>
      </c>
      <c r="D70" s="6" t="s">
        <v>646</v>
      </c>
      <c r="E70" s="6" t="s">
        <v>1321</v>
      </c>
    </row>
    <row r="71" spans="1:5">
      <c r="A71" s="296">
        <v>213</v>
      </c>
      <c r="B71" s="297" t="s">
        <v>748</v>
      </c>
      <c r="C71" s="297" t="s">
        <v>91</v>
      </c>
      <c r="D71" s="6" t="s">
        <v>641</v>
      </c>
      <c r="E71" s="6" t="s">
        <v>1321</v>
      </c>
    </row>
    <row r="72" spans="1:5">
      <c r="A72" s="296">
        <v>221</v>
      </c>
      <c r="B72" s="297" t="s">
        <v>749</v>
      </c>
      <c r="C72" s="297" t="s">
        <v>92</v>
      </c>
      <c r="D72" s="6" t="s">
        <v>665</v>
      </c>
      <c r="E72" s="6" t="s">
        <v>1321</v>
      </c>
    </row>
    <row r="73" spans="1:5">
      <c r="A73" s="296">
        <v>222</v>
      </c>
      <c r="B73" s="297" t="s">
        <v>750</v>
      </c>
      <c r="C73" s="297" t="s">
        <v>93</v>
      </c>
      <c r="D73" s="6" t="s">
        <v>646</v>
      </c>
      <c r="E73" s="6" t="s">
        <v>1321</v>
      </c>
    </row>
    <row r="74" spans="1:5">
      <c r="A74" s="296">
        <v>223</v>
      </c>
      <c r="B74" s="297" t="s">
        <v>751</v>
      </c>
      <c r="C74" s="297" t="s">
        <v>94</v>
      </c>
      <c r="D74" s="6" t="s">
        <v>646</v>
      </c>
      <c r="E74" s="6" t="s">
        <v>1321</v>
      </c>
    </row>
    <row r="75" spans="1:5">
      <c r="A75" s="296">
        <v>224</v>
      </c>
      <c r="B75" s="297" t="s">
        <v>752</v>
      </c>
      <c r="C75" s="297" t="s">
        <v>95</v>
      </c>
      <c r="D75" s="6" t="s">
        <v>640</v>
      </c>
      <c r="E75" s="6" t="s">
        <v>1321</v>
      </c>
    </row>
    <row r="76" spans="1:5">
      <c r="A76" s="296">
        <v>225</v>
      </c>
      <c r="B76" s="297" t="s">
        <v>753</v>
      </c>
      <c r="C76" s="297" t="s">
        <v>96</v>
      </c>
      <c r="D76" s="6" t="s">
        <v>666</v>
      </c>
      <c r="E76" s="6" t="s">
        <v>1321</v>
      </c>
    </row>
    <row r="77" spans="1:5">
      <c r="A77" s="298">
        <v>226</v>
      </c>
      <c r="B77" s="299" t="s">
        <v>754</v>
      </c>
      <c r="C77" s="299" t="s">
        <v>97</v>
      </c>
      <c r="D77" s="6" t="s">
        <v>640</v>
      </c>
      <c r="E77" s="6" t="s">
        <v>1321</v>
      </c>
    </row>
    <row r="78" spans="1:5">
      <c r="A78" s="296">
        <v>227</v>
      </c>
      <c r="B78" s="297" t="s">
        <v>755</v>
      </c>
      <c r="C78" s="297" t="s">
        <v>98</v>
      </c>
      <c r="D78" s="6" t="s">
        <v>641</v>
      </c>
      <c r="E78" s="6" t="s">
        <v>1321</v>
      </c>
    </row>
    <row r="79" spans="1:5">
      <c r="A79" s="296">
        <v>234</v>
      </c>
      <c r="B79" s="297" t="s">
        <v>756</v>
      </c>
      <c r="C79" s="297" t="s">
        <v>612</v>
      </c>
      <c r="D79" s="6" t="s">
        <v>643</v>
      </c>
      <c r="E79" s="6" t="s">
        <v>1321</v>
      </c>
    </row>
    <row r="80" spans="1:5">
      <c r="A80" s="296">
        <v>243</v>
      </c>
      <c r="B80" s="297" t="s">
        <v>757</v>
      </c>
      <c r="C80" s="297" t="s">
        <v>99</v>
      </c>
      <c r="D80" s="6" t="s">
        <v>643</v>
      </c>
      <c r="E80" s="6" t="s">
        <v>1321</v>
      </c>
    </row>
    <row r="81" spans="1:5">
      <c r="A81" s="296">
        <v>244</v>
      </c>
      <c r="B81" s="297" t="s">
        <v>758</v>
      </c>
      <c r="C81" s="297" t="s">
        <v>100</v>
      </c>
      <c r="D81" s="6" t="s">
        <v>647</v>
      </c>
      <c r="E81" s="6" t="s">
        <v>1321</v>
      </c>
    </row>
    <row r="82" spans="1:5">
      <c r="A82" s="296">
        <v>245</v>
      </c>
      <c r="B82" s="297" t="s">
        <v>759</v>
      </c>
      <c r="C82" s="297" t="s">
        <v>101</v>
      </c>
      <c r="D82" s="6" t="s">
        <v>647</v>
      </c>
      <c r="E82" s="6" t="s">
        <v>1321</v>
      </c>
    </row>
    <row r="83" spans="1:5">
      <c r="A83" s="296">
        <v>249</v>
      </c>
      <c r="B83" s="297" t="s">
        <v>760</v>
      </c>
      <c r="C83" s="297" t="s">
        <v>102</v>
      </c>
      <c r="D83" s="6" t="s">
        <v>645</v>
      </c>
      <c r="E83" s="6" t="s">
        <v>1321</v>
      </c>
    </row>
    <row r="84" spans="1:5">
      <c r="A84" s="296">
        <v>251</v>
      </c>
      <c r="B84" s="297" t="s">
        <v>761</v>
      </c>
      <c r="C84" s="297" t="s">
        <v>103</v>
      </c>
      <c r="D84" s="6" t="s">
        <v>645</v>
      </c>
      <c r="E84" s="6" t="s">
        <v>1321</v>
      </c>
    </row>
    <row r="85" spans="1:5">
      <c r="A85" s="296">
        <v>253</v>
      </c>
      <c r="B85" s="297" t="s">
        <v>762</v>
      </c>
      <c r="C85" s="297" t="s">
        <v>104</v>
      </c>
      <c r="D85" s="6" t="s">
        <v>666</v>
      </c>
      <c r="E85" s="6" t="s">
        <v>1321</v>
      </c>
    </row>
    <row r="86" spans="1:5">
      <c r="A86" s="296">
        <v>254</v>
      </c>
      <c r="B86" s="297" t="s">
        <v>763</v>
      </c>
      <c r="C86" s="297" t="s">
        <v>105</v>
      </c>
      <c r="D86" s="6" t="s">
        <v>640</v>
      </c>
      <c r="E86" s="6" t="s">
        <v>1321</v>
      </c>
    </row>
    <row r="87" spans="1:5">
      <c r="A87" s="296">
        <v>265</v>
      </c>
      <c r="B87" s="297" t="s">
        <v>764</v>
      </c>
      <c r="C87" s="297" t="s">
        <v>106</v>
      </c>
      <c r="D87" s="6" t="s">
        <v>641</v>
      </c>
      <c r="E87" s="6" t="s">
        <v>1321</v>
      </c>
    </row>
    <row r="88" spans="1:5">
      <c r="A88" s="296">
        <v>266</v>
      </c>
      <c r="B88" s="297" t="s">
        <v>765</v>
      </c>
      <c r="C88" s="297" t="s">
        <v>1263</v>
      </c>
      <c r="D88" s="6" t="s">
        <v>641</v>
      </c>
      <c r="E88" s="6" t="s">
        <v>1321</v>
      </c>
    </row>
    <row r="89" spans="1:5">
      <c r="A89" s="296">
        <v>267</v>
      </c>
      <c r="B89" s="297" t="s">
        <v>766</v>
      </c>
      <c r="C89" s="297" t="s">
        <v>107</v>
      </c>
      <c r="D89" s="6" t="s">
        <v>641</v>
      </c>
      <c r="E89" s="6" t="s">
        <v>1321</v>
      </c>
    </row>
    <row r="90" spans="1:5">
      <c r="A90" s="296">
        <v>268</v>
      </c>
      <c r="B90" s="297" t="s">
        <v>767</v>
      </c>
      <c r="C90" s="297" t="s">
        <v>108</v>
      </c>
      <c r="D90" s="6" t="s">
        <v>641</v>
      </c>
      <c r="E90" s="6" t="s">
        <v>1321</v>
      </c>
    </row>
    <row r="91" spans="1:5">
      <c r="A91" s="296">
        <v>269</v>
      </c>
      <c r="B91" s="297" t="s">
        <v>768</v>
      </c>
      <c r="C91" s="297" t="s">
        <v>109</v>
      </c>
      <c r="D91" s="6" t="s">
        <v>641</v>
      </c>
      <c r="E91" s="6" t="s">
        <v>1321</v>
      </c>
    </row>
    <row r="92" spans="1:5">
      <c r="A92" s="296">
        <v>270</v>
      </c>
      <c r="B92" s="297" t="s">
        <v>769</v>
      </c>
      <c r="C92" s="297" t="s">
        <v>110</v>
      </c>
      <c r="D92" s="6" t="s">
        <v>641</v>
      </c>
      <c r="E92" s="6" t="s">
        <v>1321</v>
      </c>
    </row>
    <row r="93" spans="1:5">
      <c r="A93" s="296">
        <v>271</v>
      </c>
      <c r="B93" s="297" t="s">
        <v>770</v>
      </c>
      <c r="C93" s="297" t="s">
        <v>111</v>
      </c>
      <c r="D93" s="6" t="s">
        <v>641</v>
      </c>
      <c r="E93" s="6" t="s">
        <v>1321</v>
      </c>
    </row>
    <row r="94" spans="1:5">
      <c r="A94" s="296">
        <v>272</v>
      </c>
      <c r="B94" s="297" t="s">
        <v>771</v>
      </c>
      <c r="C94" s="297" t="s">
        <v>112</v>
      </c>
      <c r="D94" s="6" t="s">
        <v>641</v>
      </c>
      <c r="E94" s="6" t="s">
        <v>1321</v>
      </c>
    </row>
    <row r="95" spans="1:5">
      <c r="A95" s="296">
        <v>273</v>
      </c>
      <c r="B95" s="297" t="s">
        <v>772</v>
      </c>
      <c r="C95" s="297" t="s">
        <v>113</v>
      </c>
      <c r="D95" s="6" t="s">
        <v>641</v>
      </c>
      <c r="E95" s="6" t="s">
        <v>1321</v>
      </c>
    </row>
    <row r="96" spans="1:5">
      <c r="A96" s="296">
        <v>281</v>
      </c>
      <c r="B96" s="297" t="s">
        <v>773</v>
      </c>
      <c r="C96" s="297" t="s">
        <v>114</v>
      </c>
      <c r="D96" s="6" t="s">
        <v>646</v>
      </c>
      <c r="E96" s="6" t="s">
        <v>1321</v>
      </c>
    </row>
    <row r="97" spans="1:5">
      <c r="A97" s="296">
        <v>283</v>
      </c>
      <c r="B97" s="297" t="s">
        <v>774</v>
      </c>
      <c r="C97" s="297" t="s">
        <v>115</v>
      </c>
      <c r="D97" s="6" t="s">
        <v>641</v>
      </c>
      <c r="E97" s="6" t="s">
        <v>1321</v>
      </c>
    </row>
    <row r="98" spans="1:5">
      <c r="A98" s="296">
        <v>287</v>
      </c>
      <c r="B98" s="297" t="s">
        <v>775</v>
      </c>
      <c r="C98" s="297" t="s">
        <v>116</v>
      </c>
      <c r="D98" s="6" t="s">
        <v>666</v>
      </c>
      <c r="E98" s="6" t="s">
        <v>1321</v>
      </c>
    </row>
    <row r="99" spans="1:5">
      <c r="A99" s="298">
        <v>288</v>
      </c>
      <c r="B99" s="299" t="s">
        <v>776</v>
      </c>
      <c r="C99" s="299" t="s">
        <v>117</v>
      </c>
      <c r="D99" s="6" t="s">
        <v>665</v>
      </c>
      <c r="E99" s="6" t="s">
        <v>1321</v>
      </c>
    </row>
    <row r="100" spans="1:5">
      <c r="A100" s="300">
        <v>290</v>
      </c>
      <c r="B100" s="301" t="s">
        <v>777</v>
      </c>
      <c r="C100" s="301" t="s">
        <v>118</v>
      </c>
      <c r="D100" s="6" t="s">
        <v>641</v>
      </c>
      <c r="E100" s="6" t="s">
        <v>1321</v>
      </c>
    </row>
    <row r="101" spans="1:5">
      <c r="A101" s="296">
        <v>291</v>
      </c>
      <c r="B101" s="297" t="s">
        <v>778</v>
      </c>
      <c r="C101" s="297" t="s">
        <v>119</v>
      </c>
      <c r="D101" s="6" t="s">
        <v>646</v>
      </c>
      <c r="E101" s="6" t="s">
        <v>1321</v>
      </c>
    </row>
    <row r="102" spans="1:5">
      <c r="A102" s="296">
        <v>292</v>
      </c>
      <c r="B102" s="297" t="s">
        <v>779</v>
      </c>
      <c r="C102" s="297" t="s">
        <v>120</v>
      </c>
      <c r="D102" s="6" t="s">
        <v>645</v>
      </c>
      <c r="E102" s="6" t="s">
        <v>1321</v>
      </c>
    </row>
    <row r="103" spans="1:5">
      <c r="A103" s="296">
        <v>293</v>
      </c>
      <c r="B103" s="297" t="s">
        <v>780</v>
      </c>
      <c r="C103" s="297" t="s">
        <v>121</v>
      </c>
      <c r="D103" s="6" t="s">
        <v>645</v>
      </c>
      <c r="E103" s="6" t="s">
        <v>1321</v>
      </c>
    </row>
    <row r="104" spans="1:5">
      <c r="A104" s="296">
        <v>294</v>
      </c>
      <c r="B104" s="297" t="s">
        <v>781</v>
      </c>
      <c r="C104" s="297" t="s">
        <v>122</v>
      </c>
      <c r="D104" s="6" t="s">
        <v>644</v>
      </c>
      <c r="E104" s="6" t="s">
        <v>1321</v>
      </c>
    </row>
    <row r="105" spans="1:5">
      <c r="A105" s="296">
        <v>295</v>
      </c>
      <c r="B105" s="297" t="s">
        <v>782</v>
      </c>
      <c r="C105" s="297" t="s">
        <v>123</v>
      </c>
      <c r="D105" s="6" t="s">
        <v>624</v>
      </c>
      <c r="E105" s="6" t="s">
        <v>1321</v>
      </c>
    </row>
    <row r="106" spans="1:5">
      <c r="A106" s="296">
        <v>296</v>
      </c>
      <c r="B106" s="297" t="s">
        <v>783</v>
      </c>
      <c r="C106" s="297" t="s">
        <v>124</v>
      </c>
      <c r="D106" s="6" t="s">
        <v>624</v>
      </c>
      <c r="E106" s="6" t="s">
        <v>1321</v>
      </c>
    </row>
    <row r="107" spans="1:5">
      <c r="A107" s="296">
        <v>298</v>
      </c>
      <c r="B107" s="297" t="s">
        <v>784</v>
      </c>
      <c r="C107" s="297" t="s">
        <v>125</v>
      </c>
      <c r="D107" s="6" t="s">
        <v>665</v>
      </c>
      <c r="E107" s="6" t="s">
        <v>1321</v>
      </c>
    </row>
    <row r="108" spans="1:5">
      <c r="A108" s="296">
        <v>299</v>
      </c>
      <c r="B108" s="297" t="s">
        <v>785</v>
      </c>
      <c r="C108" s="297" t="s">
        <v>126</v>
      </c>
      <c r="D108" s="6" t="s">
        <v>665</v>
      </c>
      <c r="E108" s="6" t="s">
        <v>1321</v>
      </c>
    </row>
    <row r="109" spans="1:5">
      <c r="A109" s="296">
        <v>300</v>
      </c>
      <c r="B109" s="297" t="s">
        <v>786</v>
      </c>
      <c r="C109" s="297" t="s">
        <v>127</v>
      </c>
      <c r="D109" s="6" t="s">
        <v>665</v>
      </c>
      <c r="E109" s="6" t="s">
        <v>1321</v>
      </c>
    </row>
    <row r="110" spans="1:5">
      <c r="A110" s="296">
        <v>301</v>
      </c>
      <c r="B110" s="297" t="s">
        <v>787</v>
      </c>
      <c r="C110" s="297" t="s">
        <v>128</v>
      </c>
      <c r="D110" s="6" t="s">
        <v>665</v>
      </c>
      <c r="E110" s="6" t="s">
        <v>1321</v>
      </c>
    </row>
    <row r="111" spans="1:5">
      <c r="A111" s="296">
        <v>302</v>
      </c>
      <c r="B111" s="297" t="s">
        <v>788</v>
      </c>
      <c r="C111" s="297" t="s">
        <v>129</v>
      </c>
      <c r="D111" s="6" t="s">
        <v>665</v>
      </c>
      <c r="E111" s="6" t="s">
        <v>1321</v>
      </c>
    </row>
    <row r="112" spans="1:5">
      <c r="A112" s="296">
        <v>303</v>
      </c>
      <c r="B112" s="297" t="s">
        <v>789</v>
      </c>
      <c r="C112" s="297" t="s">
        <v>130</v>
      </c>
      <c r="D112" s="6" t="s">
        <v>665</v>
      </c>
      <c r="E112" s="6" t="s">
        <v>1321</v>
      </c>
    </row>
    <row r="113" spans="1:5">
      <c r="A113" s="296">
        <v>309</v>
      </c>
      <c r="B113" s="297" t="s">
        <v>790</v>
      </c>
      <c r="C113" s="297" t="s">
        <v>1237</v>
      </c>
      <c r="D113" s="6" t="s">
        <v>643</v>
      </c>
      <c r="E113" s="6" t="s">
        <v>1321</v>
      </c>
    </row>
    <row r="114" spans="1:5">
      <c r="A114" s="296">
        <v>310</v>
      </c>
      <c r="B114" s="297" t="s">
        <v>791</v>
      </c>
      <c r="C114" s="297" t="s">
        <v>131</v>
      </c>
      <c r="D114" s="6" t="s">
        <v>647</v>
      </c>
      <c r="E114" s="6" t="s">
        <v>1321</v>
      </c>
    </row>
    <row r="115" spans="1:5">
      <c r="A115" s="296">
        <v>311</v>
      </c>
      <c r="B115" s="297" t="s">
        <v>792</v>
      </c>
      <c r="C115" s="297" t="s">
        <v>132</v>
      </c>
      <c r="D115" s="6" t="s">
        <v>647</v>
      </c>
      <c r="E115" s="6" t="s">
        <v>1321</v>
      </c>
    </row>
    <row r="116" spans="1:5">
      <c r="A116" s="296">
        <v>312</v>
      </c>
      <c r="B116" s="297" t="s">
        <v>793</v>
      </c>
      <c r="C116" s="297" t="s">
        <v>133</v>
      </c>
      <c r="D116" s="6" t="s">
        <v>645</v>
      </c>
      <c r="E116" s="6" t="s">
        <v>1321</v>
      </c>
    </row>
    <row r="117" spans="1:5">
      <c r="A117" s="296">
        <v>313</v>
      </c>
      <c r="B117" s="297" t="s">
        <v>794</v>
      </c>
      <c r="C117" s="297" t="s">
        <v>134</v>
      </c>
      <c r="D117" s="6" t="s">
        <v>666</v>
      </c>
      <c r="E117" s="6" t="s">
        <v>1321</v>
      </c>
    </row>
    <row r="118" spans="1:5">
      <c r="A118" s="296">
        <v>314</v>
      </c>
      <c r="B118" s="297" t="s">
        <v>1392</v>
      </c>
      <c r="C118" s="297" t="s">
        <v>1372</v>
      </c>
      <c r="D118" s="6" t="s">
        <v>666</v>
      </c>
      <c r="E118" s="6" t="s">
        <v>1321</v>
      </c>
    </row>
    <row r="119" spans="1:5">
      <c r="A119" s="296">
        <v>315</v>
      </c>
      <c r="B119" s="297" t="s">
        <v>795</v>
      </c>
      <c r="C119" s="297" t="s">
        <v>1238</v>
      </c>
      <c r="D119" s="6" t="s">
        <v>640</v>
      </c>
      <c r="E119" s="6" t="s">
        <v>1321</v>
      </c>
    </row>
    <row r="120" spans="1:5">
      <c r="A120" s="296">
        <v>324</v>
      </c>
      <c r="B120" s="297" t="s">
        <v>796</v>
      </c>
      <c r="C120" s="297" t="s">
        <v>135</v>
      </c>
      <c r="D120" s="6" t="s">
        <v>640</v>
      </c>
      <c r="E120" s="6" t="s">
        <v>1321</v>
      </c>
    </row>
    <row r="121" spans="1:5">
      <c r="A121" s="296">
        <v>340</v>
      </c>
      <c r="B121" s="297" t="s">
        <v>797</v>
      </c>
      <c r="C121" s="297" t="s">
        <v>136</v>
      </c>
      <c r="D121" s="6" t="s">
        <v>666</v>
      </c>
      <c r="E121" s="6" t="s">
        <v>1321</v>
      </c>
    </row>
    <row r="122" spans="1:5">
      <c r="A122" s="296">
        <v>342</v>
      </c>
      <c r="B122" s="297" t="s">
        <v>798</v>
      </c>
      <c r="C122" s="297" t="s">
        <v>137</v>
      </c>
      <c r="D122" s="6" t="s">
        <v>643</v>
      </c>
      <c r="E122" s="6" t="s">
        <v>1321</v>
      </c>
    </row>
    <row r="123" spans="1:5">
      <c r="A123" s="296">
        <v>343</v>
      </c>
      <c r="B123" s="297" t="s">
        <v>799</v>
      </c>
      <c r="C123" s="297" t="s">
        <v>138</v>
      </c>
      <c r="D123" s="6" t="s">
        <v>643</v>
      </c>
      <c r="E123" s="6" t="s">
        <v>1321</v>
      </c>
    </row>
    <row r="124" spans="1:5">
      <c r="A124" s="296">
        <v>344</v>
      </c>
      <c r="B124" s="297" t="s">
        <v>800</v>
      </c>
      <c r="C124" s="297" t="s">
        <v>139</v>
      </c>
      <c r="D124" s="6" t="s">
        <v>666</v>
      </c>
      <c r="E124" s="6" t="s">
        <v>1321</v>
      </c>
    </row>
    <row r="125" spans="1:5">
      <c r="A125" s="296">
        <v>345</v>
      </c>
      <c r="B125" s="297" t="s">
        <v>801</v>
      </c>
      <c r="C125" s="297" t="s">
        <v>140</v>
      </c>
      <c r="D125" s="6" t="s">
        <v>642</v>
      </c>
      <c r="E125" s="6" t="s">
        <v>1321</v>
      </c>
    </row>
    <row r="126" spans="1:5">
      <c r="A126" s="296">
        <v>346</v>
      </c>
      <c r="B126" s="297" t="s">
        <v>802</v>
      </c>
      <c r="C126" s="297" t="s">
        <v>141</v>
      </c>
      <c r="D126" s="6" t="s">
        <v>642</v>
      </c>
      <c r="E126" s="6" t="s">
        <v>1321</v>
      </c>
    </row>
    <row r="127" spans="1:5">
      <c r="A127" s="296">
        <v>347</v>
      </c>
      <c r="B127" s="297" t="s">
        <v>803</v>
      </c>
      <c r="C127" s="297" t="s">
        <v>142</v>
      </c>
      <c r="D127" s="6" t="s">
        <v>642</v>
      </c>
      <c r="E127" s="6" t="s">
        <v>1321</v>
      </c>
    </row>
    <row r="128" spans="1:5">
      <c r="A128" s="298">
        <v>348</v>
      </c>
      <c r="B128" s="299" t="s">
        <v>804</v>
      </c>
      <c r="C128" s="299" t="s">
        <v>143</v>
      </c>
      <c r="D128" s="6" t="s">
        <v>645</v>
      </c>
      <c r="E128" s="6" t="s">
        <v>1321</v>
      </c>
    </row>
    <row r="129" spans="1:5">
      <c r="A129" s="296">
        <v>349</v>
      </c>
      <c r="B129" s="297" t="s">
        <v>805</v>
      </c>
      <c r="C129" s="297" t="s">
        <v>144</v>
      </c>
      <c r="D129" s="6" t="s">
        <v>644</v>
      </c>
      <c r="E129" s="6" t="s">
        <v>1321</v>
      </c>
    </row>
    <row r="130" spans="1:5">
      <c r="A130" s="296">
        <v>371</v>
      </c>
      <c r="B130" s="297" t="s">
        <v>806</v>
      </c>
      <c r="C130" s="297" t="s">
        <v>145</v>
      </c>
      <c r="D130" s="6" t="s">
        <v>643</v>
      </c>
      <c r="E130" s="6" t="s">
        <v>1321</v>
      </c>
    </row>
    <row r="131" spans="1:5">
      <c r="A131" s="296">
        <v>373</v>
      </c>
      <c r="B131" s="297" t="s">
        <v>807</v>
      </c>
      <c r="C131" s="297" t="s">
        <v>605</v>
      </c>
      <c r="D131" s="6" t="s">
        <v>641</v>
      </c>
      <c r="E131" s="6" t="s">
        <v>1321</v>
      </c>
    </row>
    <row r="132" spans="1:5">
      <c r="A132" s="296">
        <v>374</v>
      </c>
      <c r="B132" s="297" t="s">
        <v>808</v>
      </c>
      <c r="C132" s="297" t="s">
        <v>606</v>
      </c>
      <c r="D132" s="6" t="s">
        <v>647</v>
      </c>
      <c r="E132" s="6" t="s">
        <v>1321</v>
      </c>
    </row>
    <row r="133" spans="1:5">
      <c r="A133" s="298">
        <v>376</v>
      </c>
      <c r="B133" s="299" t="s">
        <v>809</v>
      </c>
      <c r="C133" s="299" t="s">
        <v>607</v>
      </c>
      <c r="D133" s="6" t="s">
        <v>642</v>
      </c>
      <c r="E133" s="6" t="s">
        <v>1321</v>
      </c>
    </row>
    <row r="134" spans="1:5">
      <c r="A134" s="296">
        <v>378</v>
      </c>
      <c r="B134" s="297" t="s">
        <v>810</v>
      </c>
      <c r="C134" s="297" t="s">
        <v>608</v>
      </c>
      <c r="D134" s="6" t="s">
        <v>665</v>
      </c>
      <c r="E134" s="6" t="s">
        <v>1321</v>
      </c>
    </row>
    <row r="135" spans="1:5">
      <c r="A135" s="296">
        <v>379</v>
      </c>
      <c r="B135" s="297" t="s">
        <v>811</v>
      </c>
      <c r="C135" s="297" t="s">
        <v>1239</v>
      </c>
      <c r="D135" s="6" t="s">
        <v>641</v>
      </c>
      <c r="E135" s="6" t="s">
        <v>1321</v>
      </c>
    </row>
    <row r="136" spans="1:5">
      <c r="A136" s="296">
        <v>382</v>
      </c>
      <c r="B136" s="297" t="s">
        <v>812</v>
      </c>
      <c r="C136" s="297" t="s">
        <v>1240</v>
      </c>
      <c r="D136" s="6" t="s">
        <v>643</v>
      </c>
      <c r="E136" s="6" t="s">
        <v>1321</v>
      </c>
    </row>
    <row r="137" spans="1:5">
      <c r="A137" s="296">
        <v>383</v>
      </c>
      <c r="B137" s="297" t="s">
        <v>813</v>
      </c>
      <c r="C137" s="297" t="s">
        <v>1241</v>
      </c>
      <c r="D137" s="6" t="s">
        <v>666</v>
      </c>
      <c r="E137" s="6" t="s">
        <v>1321</v>
      </c>
    </row>
    <row r="138" spans="1:5">
      <c r="A138" s="296">
        <v>385</v>
      </c>
      <c r="B138" s="297" t="s">
        <v>814</v>
      </c>
      <c r="C138" s="297" t="s">
        <v>687</v>
      </c>
      <c r="D138" s="6" t="s">
        <v>666</v>
      </c>
      <c r="E138" s="6" t="s">
        <v>1321</v>
      </c>
    </row>
    <row r="139" spans="1:5">
      <c r="A139" s="296">
        <v>386</v>
      </c>
      <c r="B139" s="297" t="s">
        <v>1316</v>
      </c>
      <c r="C139" s="297" t="s">
        <v>1275</v>
      </c>
      <c r="D139" s="6" t="s">
        <v>665</v>
      </c>
      <c r="E139" s="6" t="s">
        <v>1321</v>
      </c>
    </row>
    <row r="140" spans="1:5">
      <c r="A140" s="296">
        <v>387</v>
      </c>
      <c r="B140" s="297" t="s">
        <v>1317</v>
      </c>
      <c r="C140" s="297" t="s">
        <v>1262</v>
      </c>
      <c r="D140" s="6" t="s">
        <v>665</v>
      </c>
      <c r="E140" s="6" t="s">
        <v>1321</v>
      </c>
    </row>
    <row r="141" spans="1:5">
      <c r="A141" s="296">
        <v>388</v>
      </c>
      <c r="B141" s="297" t="s">
        <v>1540</v>
      </c>
      <c r="C141" s="297" t="s">
        <v>1409</v>
      </c>
    </row>
    <row r="142" spans="1:5">
      <c r="A142" s="296">
        <v>389</v>
      </c>
      <c r="B142" s="297" t="s">
        <v>1402</v>
      </c>
      <c r="C142" s="297" t="s">
        <v>1400</v>
      </c>
      <c r="D142" s="294" t="s">
        <v>1401</v>
      </c>
      <c r="E142" s="6" t="s">
        <v>1321</v>
      </c>
    </row>
    <row r="143" spans="1:5">
      <c r="A143" s="296">
        <v>411</v>
      </c>
      <c r="B143" s="297" t="s">
        <v>815</v>
      </c>
      <c r="C143" s="297" t="s">
        <v>146</v>
      </c>
      <c r="D143" s="6" t="s">
        <v>624</v>
      </c>
      <c r="E143" s="6" t="s">
        <v>1325</v>
      </c>
    </row>
    <row r="144" spans="1:5">
      <c r="A144" s="296">
        <v>417</v>
      </c>
      <c r="B144" s="297" t="s">
        <v>816</v>
      </c>
      <c r="C144" s="297" t="s">
        <v>147</v>
      </c>
      <c r="D144" s="6" t="s">
        <v>624</v>
      </c>
      <c r="E144" s="6" t="s">
        <v>1325</v>
      </c>
    </row>
    <row r="145" spans="1:5">
      <c r="A145" s="296">
        <v>418</v>
      </c>
      <c r="B145" s="297" t="s">
        <v>817</v>
      </c>
      <c r="C145" s="297" t="s">
        <v>148</v>
      </c>
      <c r="D145" s="6" t="s">
        <v>624</v>
      </c>
      <c r="E145" s="6" t="s">
        <v>1325</v>
      </c>
    </row>
    <row r="146" spans="1:5">
      <c r="A146" s="296">
        <v>422</v>
      </c>
      <c r="B146" s="297" t="s">
        <v>818</v>
      </c>
      <c r="C146" s="297" t="s">
        <v>149</v>
      </c>
      <c r="D146" s="6" t="s">
        <v>624</v>
      </c>
      <c r="E146" s="6" t="s">
        <v>1325</v>
      </c>
    </row>
    <row r="147" spans="1:5">
      <c r="A147" s="296">
        <v>423</v>
      </c>
      <c r="B147" s="297" t="s">
        <v>819</v>
      </c>
      <c r="C147" s="297" t="s">
        <v>150</v>
      </c>
      <c r="D147" s="6" t="s">
        <v>624</v>
      </c>
      <c r="E147" s="6" t="s">
        <v>1325</v>
      </c>
    </row>
    <row r="148" spans="1:5">
      <c r="A148" s="296">
        <v>424</v>
      </c>
      <c r="B148" s="297" t="s">
        <v>820</v>
      </c>
      <c r="C148" s="297" t="s">
        <v>1276</v>
      </c>
      <c r="D148" s="6" t="s">
        <v>624</v>
      </c>
      <c r="E148" s="6" t="s">
        <v>1325</v>
      </c>
    </row>
    <row r="149" spans="1:5">
      <c r="A149" s="296">
        <v>425</v>
      </c>
      <c r="B149" s="297" t="s">
        <v>821</v>
      </c>
      <c r="C149" s="297" t="s">
        <v>151</v>
      </c>
      <c r="D149" s="6" t="s">
        <v>624</v>
      </c>
      <c r="E149" s="6" t="s">
        <v>1325</v>
      </c>
    </row>
    <row r="150" spans="1:5">
      <c r="A150" s="296">
        <v>426</v>
      </c>
      <c r="B150" s="297" t="s">
        <v>822</v>
      </c>
      <c r="C150" s="297" t="s">
        <v>152</v>
      </c>
      <c r="D150" s="6" t="s">
        <v>624</v>
      </c>
      <c r="E150" s="6" t="s">
        <v>1325</v>
      </c>
    </row>
    <row r="151" spans="1:5">
      <c r="A151" s="296">
        <v>427</v>
      </c>
      <c r="B151" s="297" t="s">
        <v>823</v>
      </c>
      <c r="C151" s="297" t="s">
        <v>153</v>
      </c>
      <c r="D151" s="6" t="s">
        <v>624</v>
      </c>
      <c r="E151" s="6" t="s">
        <v>1325</v>
      </c>
    </row>
    <row r="152" spans="1:5">
      <c r="A152" s="296">
        <v>428</v>
      </c>
      <c r="B152" s="297" t="s">
        <v>824</v>
      </c>
      <c r="C152" s="297" t="s">
        <v>154</v>
      </c>
      <c r="D152" s="6" t="s">
        <v>624</v>
      </c>
      <c r="E152" s="6" t="s">
        <v>1325</v>
      </c>
    </row>
    <row r="153" spans="1:5">
      <c r="A153" s="296">
        <v>429</v>
      </c>
      <c r="B153" s="297" t="s">
        <v>825</v>
      </c>
      <c r="C153" s="297" t="s">
        <v>155</v>
      </c>
      <c r="D153" s="6" t="s">
        <v>624</v>
      </c>
      <c r="E153" s="6" t="s">
        <v>1325</v>
      </c>
    </row>
    <row r="154" spans="1:5">
      <c r="A154" s="296">
        <v>432</v>
      </c>
      <c r="B154" s="297" t="s">
        <v>826</v>
      </c>
      <c r="C154" s="297" t="s">
        <v>156</v>
      </c>
      <c r="D154" s="6" t="s">
        <v>624</v>
      </c>
      <c r="E154" s="6" t="s">
        <v>1325</v>
      </c>
    </row>
    <row r="155" spans="1:5">
      <c r="A155" s="296">
        <v>433</v>
      </c>
      <c r="B155" s="297" t="s">
        <v>827</v>
      </c>
      <c r="C155" s="297" t="s">
        <v>157</v>
      </c>
      <c r="D155" s="6" t="s">
        <v>624</v>
      </c>
      <c r="E155" s="6" t="s">
        <v>1325</v>
      </c>
    </row>
    <row r="156" spans="1:5">
      <c r="A156" s="296">
        <v>434</v>
      </c>
      <c r="B156" s="297" t="s">
        <v>828</v>
      </c>
      <c r="C156" s="297" t="s">
        <v>158</v>
      </c>
      <c r="D156" s="6" t="s">
        <v>624</v>
      </c>
      <c r="E156" s="6" t="s">
        <v>1325</v>
      </c>
    </row>
    <row r="157" spans="1:5">
      <c r="A157" s="296">
        <v>435</v>
      </c>
      <c r="B157" s="297" t="s">
        <v>829</v>
      </c>
      <c r="C157" s="297" t="s">
        <v>159</v>
      </c>
      <c r="D157" s="6" t="s">
        <v>624</v>
      </c>
      <c r="E157" s="6" t="s">
        <v>1325</v>
      </c>
    </row>
    <row r="158" spans="1:5">
      <c r="A158" s="296">
        <v>512</v>
      </c>
      <c r="B158" s="297" t="s">
        <v>830</v>
      </c>
      <c r="C158" s="297" t="s">
        <v>688</v>
      </c>
      <c r="D158" s="6" t="s">
        <v>644</v>
      </c>
      <c r="E158" s="6" t="s">
        <v>1326</v>
      </c>
    </row>
    <row r="159" spans="1:5">
      <c r="A159" s="296">
        <v>513</v>
      </c>
      <c r="B159" s="297" t="s">
        <v>831</v>
      </c>
      <c r="C159" s="297" t="s">
        <v>160</v>
      </c>
      <c r="D159" s="6" t="s">
        <v>641</v>
      </c>
      <c r="E159" s="6" t="s">
        <v>1326</v>
      </c>
    </row>
    <row r="160" spans="1:5">
      <c r="A160" s="296">
        <v>514</v>
      </c>
      <c r="B160" s="297" t="s">
        <v>832</v>
      </c>
      <c r="C160" s="297" t="s">
        <v>161</v>
      </c>
      <c r="D160" s="6" t="s">
        <v>666</v>
      </c>
      <c r="E160" s="6" t="s">
        <v>1326</v>
      </c>
    </row>
    <row r="161" spans="1:5">
      <c r="A161" s="296">
        <v>517</v>
      </c>
      <c r="B161" s="297" t="s">
        <v>833</v>
      </c>
      <c r="C161" s="297" t="s">
        <v>162</v>
      </c>
      <c r="D161" s="6" t="s">
        <v>666</v>
      </c>
      <c r="E161" s="6" t="s">
        <v>1326</v>
      </c>
    </row>
    <row r="162" spans="1:5">
      <c r="A162" s="296">
        <v>520</v>
      </c>
      <c r="B162" s="297" t="s">
        <v>834</v>
      </c>
      <c r="C162" s="297" t="s">
        <v>1277</v>
      </c>
      <c r="D162" s="6" t="s">
        <v>640</v>
      </c>
      <c r="E162" s="6" t="s">
        <v>1326</v>
      </c>
    </row>
    <row r="163" spans="1:5">
      <c r="A163" s="298">
        <v>522</v>
      </c>
      <c r="B163" s="299" t="s">
        <v>835</v>
      </c>
      <c r="C163" s="299" t="s">
        <v>163</v>
      </c>
      <c r="D163" s="6" t="s">
        <v>640</v>
      </c>
      <c r="E163" s="6" t="s">
        <v>1326</v>
      </c>
    </row>
    <row r="164" spans="1:5">
      <c r="A164" s="298">
        <v>525</v>
      </c>
      <c r="B164" s="299" t="s">
        <v>836</v>
      </c>
      <c r="C164" s="299" t="s">
        <v>164</v>
      </c>
      <c r="D164" s="6" t="s">
        <v>647</v>
      </c>
      <c r="E164" s="6" t="s">
        <v>1326</v>
      </c>
    </row>
    <row r="165" spans="1:5">
      <c r="A165" s="296">
        <v>526</v>
      </c>
      <c r="B165" s="297" t="s">
        <v>837</v>
      </c>
      <c r="C165" s="297" t="s">
        <v>1261</v>
      </c>
      <c r="D165" s="6" t="s">
        <v>640</v>
      </c>
      <c r="E165" s="6" t="s">
        <v>1326</v>
      </c>
    </row>
    <row r="166" spans="1:5">
      <c r="A166" s="296">
        <v>548</v>
      </c>
      <c r="B166" s="297" t="s">
        <v>838</v>
      </c>
      <c r="C166" s="297" t="s">
        <v>1278</v>
      </c>
      <c r="D166" s="6" t="s">
        <v>646</v>
      </c>
      <c r="E166" s="6" t="s">
        <v>1326</v>
      </c>
    </row>
    <row r="167" spans="1:5">
      <c r="A167" s="296">
        <v>551</v>
      </c>
      <c r="B167" s="297" t="s">
        <v>839</v>
      </c>
      <c r="C167" s="297" t="s">
        <v>165</v>
      </c>
      <c r="D167" s="6" t="s">
        <v>647</v>
      </c>
      <c r="E167" s="6" t="s">
        <v>1326</v>
      </c>
    </row>
    <row r="168" spans="1:5">
      <c r="A168" s="296">
        <v>572</v>
      </c>
      <c r="B168" s="297" t="s">
        <v>840</v>
      </c>
      <c r="C168" s="297" t="s">
        <v>166</v>
      </c>
      <c r="D168" s="6" t="s">
        <v>646</v>
      </c>
      <c r="E168" s="6" t="s">
        <v>1326</v>
      </c>
    </row>
    <row r="169" spans="1:5">
      <c r="A169" s="296">
        <v>573</v>
      </c>
      <c r="B169" s="297" t="s">
        <v>841</v>
      </c>
      <c r="C169" s="297" t="s">
        <v>167</v>
      </c>
      <c r="D169" s="6" t="s">
        <v>640</v>
      </c>
      <c r="E169" s="6" t="s">
        <v>1326</v>
      </c>
    </row>
    <row r="170" spans="1:5">
      <c r="A170" s="296">
        <v>576</v>
      </c>
      <c r="B170" s="297" t="s">
        <v>842</v>
      </c>
      <c r="C170" s="297" t="s">
        <v>1242</v>
      </c>
      <c r="D170" s="6" t="s">
        <v>645</v>
      </c>
      <c r="E170" s="6" t="s">
        <v>1326</v>
      </c>
    </row>
    <row r="171" spans="1:5">
      <c r="A171" s="296">
        <v>578</v>
      </c>
      <c r="B171" s="297" t="s">
        <v>843</v>
      </c>
      <c r="C171" s="297" t="s">
        <v>168</v>
      </c>
      <c r="D171" s="6" t="s">
        <v>640</v>
      </c>
      <c r="E171" s="6" t="s">
        <v>1326</v>
      </c>
    </row>
    <row r="172" spans="1:5">
      <c r="A172" s="296">
        <v>580</v>
      </c>
      <c r="B172" s="297" t="s">
        <v>844</v>
      </c>
      <c r="C172" s="297" t="s">
        <v>169</v>
      </c>
      <c r="D172" s="6" t="s">
        <v>666</v>
      </c>
      <c r="E172" s="6" t="s">
        <v>1326</v>
      </c>
    </row>
    <row r="173" spans="1:5">
      <c r="A173" s="296">
        <v>584</v>
      </c>
      <c r="B173" s="297" t="s">
        <v>845</v>
      </c>
      <c r="C173" s="297" t="s">
        <v>170</v>
      </c>
      <c r="D173" s="6" t="s">
        <v>644</v>
      </c>
      <c r="E173" s="6" t="s">
        <v>1326</v>
      </c>
    </row>
    <row r="174" spans="1:5">
      <c r="A174" s="296">
        <v>585</v>
      </c>
      <c r="B174" s="297" t="s">
        <v>846</v>
      </c>
      <c r="C174" s="297" t="s">
        <v>171</v>
      </c>
      <c r="D174" s="6" t="s">
        <v>641</v>
      </c>
      <c r="E174" s="6" t="s">
        <v>1326</v>
      </c>
    </row>
    <row r="175" spans="1:5">
      <c r="A175" s="296">
        <v>586</v>
      </c>
      <c r="B175" s="297" t="s">
        <v>847</v>
      </c>
      <c r="C175" s="297" t="s">
        <v>172</v>
      </c>
      <c r="D175" s="6" t="s">
        <v>641</v>
      </c>
      <c r="E175" s="6" t="s">
        <v>1326</v>
      </c>
    </row>
    <row r="176" spans="1:5">
      <c r="A176" s="298">
        <v>587</v>
      </c>
      <c r="B176" s="299" t="s">
        <v>848</v>
      </c>
      <c r="C176" s="299" t="s">
        <v>668</v>
      </c>
      <c r="D176" s="6" t="s">
        <v>666</v>
      </c>
      <c r="E176" s="6" t="s">
        <v>1326</v>
      </c>
    </row>
    <row r="177" spans="1:5">
      <c r="A177" s="296">
        <v>590</v>
      </c>
      <c r="B177" s="297" t="s">
        <v>849</v>
      </c>
      <c r="C177" s="297" t="s">
        <v>1279</v>
      </c>
      <c r="D177" s="6" t="s">
        <v>643</v>
      </c>
      <c r="E177" s="6" t="s">
        <v>1326</v>
      </c>
    </row>
    <row r="178" spans="1:5">
      <c r="A178" s="296">
        <v>591</v>
      </c>
      <c r="B178" s="297" t="s">
        <v>850</v>
      </c>
      <c r="C178" s="297" t="s">
        <v>669</v>
      </c>
      <c r="D178" s="6" t="s">
        <v>642</v>
      </c>
      <c r="E178" s="6" t="s">
        <v>1326</v>
      </c>
    </row>
    <row r="179" spans="1:5">
      <c r="A179" s="296">
        <v>592</v>
      </c>
      <c r="B179" s="297" t="s">
        <v>851</v>
      </c>
      <c r="C179" s="297" t="s">
        <v>613</v>
      </c>
      <c r="D179" s="6" t="s">
        <v>645</v>
      </c>
      <c r="E179" s="6" t="s">
        <v>1326</v>
      </c>
    </row>
    <row r="180" spans="1:5">
      <c r="A180" s="296">
        <v>593</v>
      </c>
      <c r="B180" s="297" t="s">
        <v>852</v>
      </c>
      <c r="C180" s="297" t="s">
        <v>1280</v>
      </c>
      <c r="D180" s="6" t="s">
        <v>645</v>
      </c>
      <c r="E180" s="6" t="s">
        <v>1326</v>
      </c>
    </row>
    <row r="181" spans="1:5">
      <c r="A181" s="296">
        <v>594</v>
      </c>
      <c r="B181" s="297" t="s">
        <v>853</v>
      </c>
      <c r="C181" s="297" t="s">
        <v>88</v>
      </c>
      <c r="D181" s="6" t="s">
        <v>640</v>
      </c>
      <c r="E181" s="6" t="s">
        <v>1326</v>
      </c>
    </row>
    <row r="182" spans="1:5">
      <c r="A182" s="296">
        <v>595</v>
      </c>
      <c r="B182" s="297" t="s">
        <v>854</v>
      </c>
      <c r="C182" s="297" t="s">
        <v>609</v>
      </c>
      <c r="D182" s="6" t="s">
        <v>640</v>
      </c>
      <c r="E182" s="6" t="s">
        <v>1326</v>
      </c>
    </row>
    <row r="183" spans="1:5">
      <c r="A183" s="296">
        <v>596</v>
      </c>
      <c r="B183" s="297" t="s">
        <v>855</v>
      </c>
      <c r="C183" s="297" t="s">
        <v>1243</v>
      </c>
      <c r="D183" s="6" t="s">
        <v>642</v>
      </c>
      <c r="E183" s="6" t="s">
        <v>1326</v>
      </c>
    </row>
    <row r="184" spans="1:5">
      <c r="A184" s="296">
        <v>597</v>
      </c>
      <c r="B184" s="297" t="s">
        <v>856</v>
      </c>
      <c r="C184" s="297" t="s">
        <v>672</v>
      </c>
      <c r="D184" s="6" t="s">
        <v>665</v>
      </c>
      <c r="E184" s="6" t="s">
        <v>1326</v>
      </c>
    </row>
    <row r="185" spans="1:5">
      <c r="A185" s="296">
        <v>598</v>
      </c>
      <c r="B185" s="297" t="s">
        <v>857</v>
      </c>
      <c r="C185" s="297" t="s">
        <v>667</v>
      </c>
      <c r="D185" s="6" t="s">
        <v>665</v>
      </c>
      <c r="E185" s="6" t="s">
        <v>1326</v>
      </c>
    </row>
    <row r="186" spans="1:5">
      <c r="A186" s="296">
        <v>599</v>
      </c>
      <c r="B186" s="297" t="s">
        <v>858</v>
      </c>
      <c r="C186" s="297" t="s">
        <v>1244</v>
      </c>
      <c r="D186" s="6" t="s">
        <v>642</v>
      </c>
      <c r="E186" s="6" t="s">
        <v>1326</v>
      </c>
    </row>
    <row r="187" spans="1:5">
      <c r="A187" s="296">
        <v>600</v>
      </c>
      <c r="B187" s="297" t="s">
        <v>1318</v>
      </c>
      <c r="C187" s="297" t="s">
        <v>1281</v>
      </c>
      <c r="D187" s="6" t="s">
        <v>665</v>
      </c>
      <c r="E187" s="6" t="s">
        <v>1326</v>
      </c>
    </row>
    <row r="188" spans="1:5">
      <c r="A188" s="298">
        <v>601</v>
      </c>
      <c r="B188" s="299" t="str">
        <f>+UPPER(C188)</f>
        <v>EMPRESA BOLIVIANA DE PRODUCCIÓN AGROPECUARIA</v>
      </c>
      <c r="C188" s="299" t="s">
        <v>1451</v>
      </c>
    </row>
    <row r="189" spans="1:5">
      <c r="A189" s="298">
        <v>633</v>
      </c>
      <c r="B189" s="299" t="s">
        <v>859</v>
      </c>
      <c r="C189" s="299" t="s">
        <v>173</v>
      </c>
      <c r="D189" s="6" t="s">
        <v>646</v>
      </c>
      <c r="E189" s="6" t="s">
        <v>1326</v>
      </c>
    </row>
    <row r="190" spans="1:5">
      <c r="A190" s="296">
        <v>634</v>
      </c>
      <c r="B190" s="297" t="s">
        <v>860</v>
      </c>
      <c r="C190" s="297" t="s">
        <v>174</v>
      </c>
      <c r="D190" s="6" t="s">
        <v>665</v>
      </c>
      <c r="E190" s="6" t="s">
        <v>1326</v>
      </c>
    </row>
    <row r="191" spans="1:5">
      <c r="A191" s="296">
        <v>650</v>
      </c>
      <c r="B191" s="297" t="s">
        <v>861</v>
      </c>
      <c r="C191" s="297" t="s">
        <v>175</v>
      </c>
      <c r="D191" s="6" t="s">
        <v>666</v>
      </c>
      <c r="E191" s="6" t="s">
        <v>1321</v>
      </c>
    </row>
    <row r="192" spans="1:5">
      <c r="A192" s="296">
        <v>660</v>
      </c>
      <c r="B192" s="297" t="s">
        <v>862</v>
      </c>
      <c r="C192" s="297" t="s">
        <v>176</v>
      </c>
      <c r="D192" s="6" t="s">
        <v>646</v>
      </c>
      <c r="E192" s="6" t="s">
        <v>1321</v>
      </c>
    </row>
    <row r="193" spans="1:5">
      <c r="A193" s="296">
        <v>661</v>
      </c>
      <c r="B193" s="297" t="s">
        <v>863</v>
      </c>
      <c r="C193" s="297" t="s">
        <v>177</v>
      </c>
      <c r="D193" s="6" t="s">
        <v>646</v>
      </c>
      <c r="E193" s="6" t="s">
        <v>1321</v>
      </c>
    </row>
    <row r="194" spans="1:5">
      <c r="A194" s="296">
        <v>670</v>
      </c>
      <c r="B194" s="297" t="s">
        <v>864</v>
      </c>
      <c r="C194" s="297" t="s">
        <v>178</v>
      </c>
      <c r="D194" s="6" t="s">
        <v>666</v>
      </c>
      <c r="E194" s="6" t="s">
        <v>1321</v>
      </c>
    </row>
    <row r="195" spans="1:5">
      <c r="A195" s="296">
        <v>680</v>
      </c>
      <c r="B195" s="297" t="s">
        <v>865</v>
      </c>
      <c r="C195" s="297" t="s">
        <v>179</v>
      </c>
      <c r="D195" s="6" t="s">
        <v>644</v>
      </c>
      <c r="E195" s="6" t="s">
        <v>1321</v>
      </c>
    </row>
    <row r="196" spans="1:5">
      <c r="A196" s="296">
        <v>681</v>
      </c>
      <c r="B196" s="297" t="s">
        <v>866</v>
      </c>
      <c r="C196" s="297" t="s">
        <v>180</v>
      </c>
      <c r="D196" s="6" t="s">
        <v>665</v>
      </c>
      <c r="E196" s="6" t="s">
        <v>1321</v>
      </c>
    </row>
    <row r="197" spans="1:5">
      <c r="A197" s="296">
        <v>682</v>
      </c>
      <c r="B197" s="297" t="s">
        <v>867</v>
      </c>
      <c r="C197" s="297" t="s">
        <v>1245</v>
      </c>
      <c r="D197" s="6" t="s">
        <v>646</v>
      </c>
      <c r="E197" s="6" t="s">
        <v>1321</v>
      </c>
    </row>
    <row r="198" spans="1:5">
      <c r="A198" s="296">
        <v>683</v>
      </c>
      <c r="B198" s="297" t="s">
        <v>868</v>
      </c>
      <c r="C198" s="297" t="s">
        <v>1246</v>
      </c>
      <c r="D198" s="6" t="s">
        <v>644</v>
      </c>
      <c r="E198" s="6" t="s">
        <v>1321</v>
      </c>
    </row>
    <row r="199" spans="1:5">
      <c r="A199" s="298">
        <v>716</v>
      </c>
      <c r="B199" s="299" t="s">
        <v>869</v>
      </c>
      <c r="C199" s="299" t="s">
        <v>181</v>
      </c>
      <c r="D199" s="6" t="s">
        <v>624</v>
      </c>
      <c r="E199" s="6" t="s">
        <v>1328</v>
      </c>
    </row>
    <row r="200" spans="1:5">
      <c r="A200" s="298">
        <v>761</v>
      </c>
      <c r="B200" s="299" t="s">
        <v>870</v>
      </c>
      <c r="C200" s="299" t="s">
        <v>182</v>
      </c>
      <c r="D200" s="6" t="s">
        <v>624</v>
      </c>
      <c r="E200" s="6" t="s">
        <v>1328</v>
      </c>
    </row>
    <row r="201" spans="1:5">
      <c r="A201" s="298">
        <v>781</v>
      </c>
      <c r="B201" s="299" t="s">
        <v>871</v>
      </c>
      <c r="C201" s="299" t="s">
        <v>183</v>
      </c>
      <c r="D201" s="6" t="s">
        <v>624</v>
      </c>
      <c r="E201" s="6" t="s">
        <v>1328</v>
      </c>
    </row>
    <row r="202" spans="1:5">
      <c r="A202" s="296">
        <v>802</v>
      </c>
      <c r="B202" s="302" t="s">
        <v>872</v>
      </c>
      <c r="C202" s="302" t="s">
        <v>184</v>
      </c>
      <c r="D202" s="6" t="s">
        <v>624</v>
      </c>
      <c r="E202" s="6" t="s">
        <v>1328</v>
      </c>
    </row>
    <row r="203" spans="1:5">
      <c r="A203" s="296">
        <v>821</v>
      </c>
      <c r="B203" s="297" t="s">
        <v>873</v>
      </c>
      <c r="C203" s="297" t="s">
        <v>185</v>
      </c>
      <c r="D203" s="6" t="s">
        <v>624</v>
      </c>
      <c r="E203" s="6" t="s">
        <v>1328</v>
      </c>
    </row>
    <row r="204" spans="1:5">
      <c r="A204" s="296">
        <v>831</v>
      </c>
      <c r="B204" s="297" t="s">
        <v>874</v>
      </c>
      <c r="C204" s="297" t="s">
        <v>186</v>
      </c>
      <c r="D204" s="6" t="s">
        <v>624</v>
      </c>
      <c r="E204" s="6" t="s">
        <v>1328</v>
      </c>
    </row>
    <row r="205" spans="1:5">
      <c r="A205" s="296">
        <v>862</v>
      </c>
      <c r="B205" s="297" t="s">
        <v>875</v>
      </c>
      <c r="C205" s="297" t="s">
        <v>187</v>
      </c>
      <c r="D205" s="6" t="s">
        <v>644</v>
      </c>
      <c r="E205" s="6" t="s">
        <v>1322</v>
      </c>
    </row>
    <row r="206" spans="1:5">
      <c r="A206" s="296">
        <v>865</v>
      </c>
      <c r="B206" s="297" t="s">
        <v>876</v>
      </c>
      <c r="C206" s="297" t="s">
        <v>188</v>
      </c>
      <c r="D206" s="6" t="s">
        <v>646</v>
      </c>
      <c r="E206" s="6" t="s">
        <v>1322</v>
      </c>
    </row>
    <row r="207" spans="1:5">
      <c r="A207" s="296">
        <v>867</v>
      </c>
      <c r="B207" s="297" t="s">
        <v>877</v>
      </c>
      <c r="C207" s="297" t="s">
        <v>189</v>
      </c>
      <c r="D207" s="6" t="s">
        <v>646</v>
      </c>
      <c r="E207" s="6" t="s">
        <v>1329</v>
      </c>
    </row>
    <row r="208" spans="1:5">
      <c r="A208" s="296">
        <v>901</v>
      </c>
      <c r="B208" s="297" t="s">
        <v>878</v>
      </c>
      <c r="C208" s="297" t="s">
        <v>190</v>
      </c>
      <c r="D208" s="6" t="s">
        <v>624</v>
      </c>
      <c r="E208" s="6" t="s">
        <v>1330</v>
      </c>
    </row>
    <row r="209" spans="1:5">
      <c r="A209" s="296">
        <v>902</v>
      </c>
      <c r="B209" s="297" t="s">
        <v>879</v>
      </c>
      <c r="C209" s="297" t="s">
        <v>191</v>
      </c>
      <c r="D209" s="6" t="s">
        <v>624</v>
      </c>
      <c r="E209" s="6" t="s">
        <v>1330</v>
      </c>
    </row>
    <row r="210" spans="1:5">
      <c r="A210" s="296">
        <v>903</v>
      </c>
      <c r="B210" s="297" t="s">
        <v>880</v>
      </c>
      <c r="C210" s="297" t="s">
        <v>192</v>
      </c>
      <c r="D210" s="6" t="s">
        <v>624</v>
      </c>
      <c r="E210" s="6" t="s">
        <v>1330</v>
      </c>
    </row>
    <row r="211" spans="1:5">
      <c r="A211" s="296">
        <v>904</v>
      </c>
      <c r="B211" s="297" t="s">
        <v>881</v>
      </c>
      <c r="C211" s="297" t="s">
        <v>193</v>
      </c>
      <c r="D211" s="6" t="s">
        <v>624</v>
      </c>
      <c r="E211" s="6" t="s">
        <v>1330</v>
      </c>
    </row>
    <row r="212" spans="1:5">
      <c r="A212" s="296">
        <v>905</v>
      </c>
      <c r="B212" s="297" t="s">
        <v>882</v>
      </c>
      <c r="C212" s="297" t="s">
        <v>194</v>
      </c>
      <c r="D212" s="6" t="s">
        <v>624</v>
      </c>
      <c r="E212" s="6" t="s">
        <v>1330</v>
      </c>
    </row>
    <row r="213" spans="1:5">
      <c r="A213" s="296">
        <v>906</v>
      </c>
      <c r="B213" s="297" t="s">
        <v>883</v>
      </c>
      <c r="C213" s="297" t="s">
        <v>195</v>
      </c>
      <c r="D213" s="6" t="s">
        <v>624</v>
      </c>
      <c r="E213" s="6" t="s">
        <v>1330</v>
      </c>
    </row>
    <row r="214" spans="1:5">
      <c r="A214" s="296">
        <v>907</v>
      </c>
      <c r="B214" s="297" t="s">
        <v>884</v>
      </c>
      <c r="C214" s="297" t="s">
        <v>196</v>
      </c>
      <c r="D214" s="6" t="s">
        <v>624</v>
      </c>
      <c r="E214" s="6" t="s">
        <v>1330</v>
      </c>
    </row>
    <row r="215" spans="1:5">
      <c r="A215" s="296">
        <v>908</v>
      </c>
      <c r="B215" s="297" t="s">
        <v>885</v>
      </c>
      <c r="C215" s="297" t="s">
        <v>197</v>
      </c>
      <c r="D215" s="6" t="s">
        <v>624</v>
      </c>
      <c r="E215" s="6" t="s">
        <v>1330</v>
      </c>
    </row>
    <row r="216" spans="1:5">
      <c r="A216" s="296">
        <v>909</v>
      </c>
      <c r="B216" s="297" t="s">
        <v>886</v>
      </c>
      <c r="C216" s="297" t="s">
        <v>198</v>
      </c>
      <c r="D216" s="6" t="s">
        <v>624</v>
      </c>
      <c r="E216" s="6" t="s">
        <v>1330</v>
      </c>
    </row>
    <row r="217" spans="1:5">
      <c r="A217" s="296">
        <v>951</v>
      </c>
      <c r="B217" s="297" t="s">
        <v>887</v>
      </c>
      <c r="C217" s="297" t="s">
        <v>199</v>
      </c>
      <c r="D217" s="6" t="s">
        <v>624</v>
      </c>
      <c r="E217" s="6" t="s">
        <v>1331</v>
      </c>
    </row>
    <row r="218" spans="1:5">
      <c r="A218" s="296">
        <v>1101</v>
      </c>
      <c r="B218" s="297" t="s">
        <v>888</v>
      </c>
      <c r="C218" s="303" t="s">
        <v>200</v>
      </c>
      <c r="D218" s="6" t="s">
        <v>624</v>
      </c>
      <c r="E218" s="6" t="s">
        <v>1332</v>
      </c>
    </row>
    <row r="219" spans="1:5">
      <c r="A219" s="296">
        <v>1102</v>
      </c>
      <c r="B219" s="297" t="s">
        <v>889</v>
      </c>
      <c r="C219" s="297" t="s">
        <v>201</v>
      </c>
      <c r="D219" s="6" t="s">
        <v>624</v>
      </c>
      <c r="E219" s="6" t="s">
        <v>1332</v>
      </c>
    </row>
    <row r="220" spans="1:5">
      <c r="A220" s="296">
        <v>1103</v>
      </c>
      <c r="B220" s="297" t="s">
        <v>890</v>
      </c>
      <c r="C220" s="297" t="s">
        <v>202</v>
      </c>
      <c r="D220" s="6" t="s">
        <v>624</v>
      </c>
      <c r="E220" s="6" t="s">
        <v>1332</v>
      </c>
    </row>
    <row r="221" spans="1:5">
      <c r="A221" s="296">
        <v>1104</v>
      </c>
      <c r="B221" s="297" t="s">
        <v>891</v>
      </c>
      <c r="C221" s="297" t="s">
        <v>203</v>
      </c>
      <c r="D221" s="6" t="s">
        <v>624</v>
      </c>
      <c r="E221" s="6" t="s">
        <v>1332</v>
      </c>
    </row>
    <row r="222" spans="1:5">
      <c r="A222" s="296">
        <v>1105</v>
      </c>
      <c r="B222" s="297" t="s">
        <v>892</v>
      </c>
      <c r="C222" s="297" t="s">
        <v>204</v>
      </c>
      <c r="D222" s="6" t="s">
        <v>624</v>
      </c>
      <c r="E222" s="6" t="s">
        <v>1332</v>
      </c>
    </row>
    <row r="223" spans="1:5">
      <c r="A223" s="296">
        <v>1106</v>
      </c>
      <c r="B223" s="297" t="s">
        <v>893</v>
      </c>
      <c r="C223" s="297" t="s">
        <v>205</v>
      </c>
      <c r="D223" s="6" t="s">
        <v>624</v>
      </c>
      <c r="E223" s="6" t="s">
        <v>1332</v>
      </c>
    </row>
    <row r="224" spans="1:5">
      <c r="A224" s="296">
        <v>1107</v>
      </c>
      <c r="B224" s="297" t="s">
        <v>894</v>
      </c>
      <c r="C224" s="297" t="s">
        <v>206</v>
      </c>
      <c r="D224" s="6" t="s">
        <v>624</v>
      </c>
      <c r="E224" s="6" t="s">
        <v>1332</v>
      </c>
    </row>
    <row r="225" spans="1:5">
      <c r="A225" s="296">
        <v>1108</v>
      </c>
      <c r="B225" s="297" t="s">
        <v>895</v>
      </c>
      <c r="C225" s="297" t="s">
        <v>207</v>
      </c>
      <c r="D225" s="6" t="s">
        <v>624</v>
      </c>
      <c r="E225" s="6" t="s">
        <v>1332</v>
      </c>
    </row>
    <row r="226" spans="1:5">
      <c r="A226" s="296">
        <v>1109</v>
      </c>
      <c r="B226" s="297" t="s">
        <v>896</v>
      </c>
      <c r="C226" s="297" t="s">
        <v>208</v>
      </c>
      <c r="D226" s="6" t="s">
        <v>624</v>
      </c>
      <c r="E226" s="6" t="s">
        <v>1332</v>
      </c>
    </row>
    <row r="227" spans="1:5">
      <c r="A227" s="296">
        <v>1110</v>
      </c>
      <c r="B227" s="297" t="s">
        <v>897</v>
      </c>
      <c r="C227" s="297" t="s">
        <v>209</v>
      </c>
      <c r="D227" s="6" t="s">
        <v>624</v>
      </c>
      <c r="E227" s="6" t="s">
        <v>1332</v>
      </c>
    </row>
    <row r="228" spans="1:5">
      <c r="A228" s="296">
        <v>1111</v>
      </c>
      <c r="B228" s="297" t="s">
        <v>898</v>
      </c>
      <c r="C228" s="297" t="s">
        <v>210</v>
      </c>
      <c r="D228" s="6" t="s">
        <v>624</v>
      </c>
      <c r="E228" s="6" t="s">
        <v>1332</v>
      </c>
    </row>
    <row r="229" spans="1:5">
      <c r="A229" s="296">
        <v>1112</v>
      </c>
      <c r="B229" s="297" t="s">
        <v>899</v>
      </c>
      <c r="C229" s="297" t="s">
        <v>211</v>
      </c>
      <c r="D229" s="6" t="s">
        <v>624</v>
      </c>
      <c r="E229" s="6" t="s">
        <v>1332</v>
      </c>
    </row>
    <row r="230" spans="1:5">
      <c r="A230" s="296">
        <v>1113</v>
      </c>
      <c r="B230" s="297" t="s">
        <v>900</v>
      </c>
      <c r="C230" s="297" t="s">
        <v>212</v>
      </c>
      <c r="D230" s="6" t="s">
        <v>624</v>
      </c>
      <c r="E230" s="6" t="s">
        <v>1332</v>
      </c>
    </row>
    <row r="231" spans="1:5">
      <c r="A231" s="296">
        <v>1114</v>
      </c>
      <c r="B231" s="297" t="s">
        <v>901</v>
      </c>
      <c r="C231" s="297" t="s">
        <v>1373</v>
      </c>
      <c r="D231" s="6" t="s">
        <v>624</v>
      </c>
      <c r="E231" s="6" t="s">
        <v>1332</v>
      </c>
    </row>
    <row r="232" spans="1:5">
      <c r="A232" s="296">
        <v>1115</v>
      </c>
      <c r="B232" s="297" t="s">
        <v>902</v>
      </c>
      <c r="C232" s="297" t="s">
        <v>213</v>
      </c>
      <c r="D232" s="6" t="s">
        <v>624</v>
      </c>
      <c r="E232" s="6" t="s">
        <v>1332</v>
      </c>
    </row>
    <row r="233" spans="1:5">
      <c r="A233" s="296">
        <v>1116</v>
      </c>
      <c r="B233" s="297" t="s">
        <v>903</v>
      </c>
      <c r="C233" s="297" t="s">
        <v>214</v>
      </c>
      <c r="D233" s="6" t="s">
        <v>624</v>
      </c>
      <c r="E233" s="6" t="s">
        <v>1332</v>
      </c>
    </row>
    <row r="234" spans="1:5">
      <c r="A234" s="296">
        <v>1117</v>
      </c>
      <c r="B234" s="297" t="s">
        <v>904</v>
      </c>
      <c r="C234" s="297" t="s">
        <v>215</v>
      </c>
      <c r="D234" s="6" t="s">
        <v>624</v>
      </c>
      <c r="E234" s="6" t="s">
        <v>1332</v>
      </c>
    </row>
    <row r="235" spans="1:5">
      <c r="A235" s="296">
        <v>1118</v>
      </c>
      <c r="B235" s="297" t="s">
        <v>905</v>
      </c>
      <c r="C235" s="297" t="s">
        <v>216</v>
      </c>
      <c r="D235" s="6" t="s">
        <v>624</v>
      </c>
      <c r="E235" s="6" t="s">
        <v>1332</v>
      </c>
    </row>
    <row r="236" spans="1:5">
      <c r="A236" s="296">
        <v>1119</v>
      </c>
      <c r="B236" s="297" t="s">
        <v>906</v>
      </c>
      <c r="C236" s="297" t="s">
        <v>217</v>
      </c>
      <c r="D236" s="6" t="s">
        <v>624</v>
      </c>
      <c r="E236" s="6" t="s">
        <v>1332</v>
      </c>
    </row>
    <row r="237" spans="1:5">
      <c r="A237" s="296">
        <v>1120</v>
      </c>
      <c r="B237" s="297" t="s">
        <v>907</v>
      </c>
      <c r="C237" s="297" t="s">
        <v>218</v>
      </c>
      <c r="D237" s="6" t="s">
        <v>624</v>
      </c>
      <c r="E237" s="6" t="s">
        <v>1332</v>
      </c>
    </row>
    <row r="238" spans="1:5">
      <c r="A238" s="296">
        <v>1121</v>
      </c>
      <c r="B238" s="297" t="s">
        <v>908</v>
      </c>
      <c r="C238" s="297" t="s">
        <v>219</v>
      </c>
      <c r="D238" s="6" t="s">
        <v>624</v>
      </c>
      <c r="E238" s="6" t="s">
        <v>1332</v>
      </c>
    </row>
    <row r="239" spans="1:5">
      <c r="A239" s="296">
        <v>1122</v>
      </c>
      <c r="B239" s="297" t="s">
        <v>909</v>
      </c>
      <c r="C239" s="297" t="s">
        <v>220</v>
      </c>
      <c r="D239" s="6" t="s">
        <v>624</v>
      </c>
      <c r="E239" s="6" t="s">
        <v>1332</v>
      </c>
    </row>
    <row r="240" spans="1:5">
      <c r="A240" s="296">
        <v>1123</v>
      </c>
      <c r="B240" s="297" t="s">
        <v>910</v>
      </c>
      <c r="C240" s="297" t="s">
        <v>221</v>
      </c>
      <c r="D240" s="6" t="s">
        <v>624</v>
      </c>
      <c r="E240" s="6" t="s">
        <v>1332</v>
      </c>
    </row>
    <row r="241" spans="1:5">
      <c r="A241" s="296">
        <v>1124</v>
      </c>
      <c r="B241" s="297" t="s">
        <v>911</v>
      </c>
      <c r="C241" s="297" t="s">
        <v>222</v>
      </c>
      <c r="D241" s="6" t="s">
        <v>624</v>
      </c>
      <c r="E241" s="6" t="s">
        <v>1332</v>
      </c>
    </row>
    <row r="242" spans="1:5">
      <c r="A242" s="296">
        <v>1125</v>
      </c>
      <c r="B242" s="297" t="s">
        <v>912</v>
      </c>
      <c r="C242" s="297" t="s">
        <v>223</v>
      </c>
      <c r="D242" s="6" t="s">
        <v>624</v>
      </c>
      <c r="E242" s="6" t="s">
        <v>1332</v>
      </c>
    </row>
    <row r="243" spans="1:5">
      <c r="A243" s="296">
        <v>1126</v>
      </c>
      <c r="B243" s="297" t="s">
        <v>913</v>
      </c>
      <c r="C243" s="297" t="s">
        <v>224</v>
      </c>
      <c r="D243" s="6" t="s">
        <v>624</v>
      </c>
      <c r="E243" s="6" t="s">
        <v>1332</v>
      </c>
    </row>
    <row r="244" spans="1:5">
      <c r="A244" s="296">
        <v>1127</v>
      </c>
      <c r="B244" s="297" t="s">
        <v>914</v>
      </c>
      <c r="C244" s="297" t="s">
        <v>225</v>
      </c>
      <c r="D244" s="6" t="s">
        <v>624</v>
      </c>
      <c r="E244" s="6" t="s">
        <v>1332</v>
      </c>
    </row>
    <row r="245" spans="1:5">
      <c r="A245" s="296">
        <v>1128</v>
      </c>
      <c r="B245" s="297" t="s">
        <v>915</v>
      </c>
      <c r="C245" s="297" t="s">
        <v>226</v>
      </c>
      <c r="D245" s="6" t="s">
        <v>624</v>
      </c>
      <c r="E245" s="6" t="s">
        <v>1332</v>
      </c>
    </row>
    <row r="246" spans="1:5">
      <c r="A246" s="296">
        <v>1129</v>
      </c>
      <c r="B246" s="297" t="s">
        <v>916</v>
      </c>
      <c r="C246" s="297" t="s">
        <v>227</v>
      </c>
      <c r="D246" s="6" t="s">
        <v>624</v>
      </c>
      <c r="E246" s="6" t="s">
        <v>1332</v>
      </c>
    </row>
    <row r="247" spans="1:5">
      <c r="A247" s="296">
        <v>1201</v>
      </c>
      <c r="B247" s="297" t="s">
        <v>917</v>
      </c>
      <c r="C247" s="297" t="s">
        <v>228</v>
      </c>
      <c r="D247" s="6" t="s">
        <v>624</v>
      </c>
      <c r="E247" s="6" t="s">
        <v>1332</v>
      </c>
    </row>
    <row r="248" spans="1:5">
      <c r="A248" s="296">
        <v>1202</v>
      </c>
      <c r="B248" s="297" t="s">
        <v>918</v>
      </c>
      <c r="C248" s="297" t="s">
        <v>229</v>
      </c>
      <c r="D248" s="6" t="s">
        <v>624</v>
      </c>
      <c r="E248" s="6" t="s">
        <v>1332</v>
      </c>
    </row>
    <row r="249" spans="1:5">
      <c r="A249" s="296">
        <v>1203</v>
      </c>
      <c r="B249" s="297" t="s">
        <v>919</v>
      </c>
      <c r="C249" s="297" t="s">
        <v>230</v>
      </c>
      <c r="D249" s="6" t="s">
        <v>624</v>
      </c>
      <c r="E249" s="6" t="s">
        <v>1332</v>
      </c>
    </row>
    <row r="250" spans="1:5">
      <c r="A250" s="296">
        <v>1204</v>
      </c>
      <c r="B250" s="297" t="s">
        <v>920</v>
      </c>
      <c r="C250" s="297" t="s">
        <v>231</v>
      </c>
      <c r="D250" s="6" t="s">
        <v>624</v>
      </c>
      <c r="E250" s="6" t="s">
        <v>1332</v>
      </c>
    </row>
    <row r="251" spans="1:5">
      <c r="A251" s="296">
        <v>1205</v>
      </c>
      <c r="B251" s="297" t="s">
        <v>921</v>
      </c>
      <c r="C251" s="297" t="s">
        <v>232</v>
      </c>
      <c r="D251" s="6" t="s">
        <v>624</v>
      </c>
      <c r="E251" s="6" t="s">
        <v>1332</v>
      </c>
    </row>
    <row r="252" spans="1:5">
      <c r="A252" s="296">
        <v>1206</v>
      </c>
      <c r="B252" s="297" t="s">
        <v>922</v>
      </c>
      <c r="C252" s="297" t="s">
        <v>233</v>
      </c>
      <c r="D252" s="6" t="s">
        <v>624</v>
      </c>
      <c r="E252" s="6" t="s">
        <v>1332</v>
      </c>
    </row>
    <row r="253" spans="1:5">
      <c r="A253" s="296">
        <v>1207</v>
      </c>
      <c r="B253" s="297" t="s">
        <v>923</v>
      </c>
      <c r="C253" s="297" t="s">
        <v>234</v>
      </c>
      <c r="D253" s="6" t="s">
        <v>624</v>
      </c>
      <c r="E253" s="6" t="s">
        <v>1332</v>
      </c>
    </row>
    <row r="254" spans="1:5">
      <c r="A254" s="296">
        <v>1208</v>
      </c>
      <c r="B254" s="297" t="s">
        <v>924</v>
      </c>
      <c r="C254" s="297" t="s">
        <v>235</v>
      </c>
      <c r="D254" s="6" t="s">
        <v>624</v>
      </c>
      <c r="E254" s="6" t="s">
        <v>1332</v>
      </c>
    </row>
    <row r="255" spans="1:5">
      <c r="A255" s="296">
        <v>1209</v>
      </c>
      <c r="B255" s="297" t="s">
        <v>925</v>
      </c>
      <c r="C255" s="297" t="s">
        <v>236</v>
      </c>
      <c r="D255" s="6" t="s">
        <v>624</v>
      </c>
      <c r="E255" s="6" t="s">
        <v>1332</v>
      </c>
    </row>
    <row r="256" spans="1:5">
      <c r="A256" s="296">
        <v>1210</v>
      </c>
      <c r="B256" s="297" t="s">
        <v>926</v>
      </c>
      <c r="C256" s="297" t="s">
        <v>237</v>
      </c>
      <c r="D256" s="6" t="s">
        <v>624</v>
      </c>
      <c r="E256" s="6" t="s">
        <v>1332</v>
      </c>
    </row>
    <row r="257" spans="1:5">
      <c r="A257" s="296">
        <v>1211</v>
      </c>
      <c r="B257" s="297" t="s">
        <v>927</v>
      </c>
      <c r="C257" s="297" t="s">
        <v>238</v>
      </c>
      <c r="D257" s="6" t="s">
        <v>624</v>
      </c>
      <c r="E257" s="6" t="s">
        <v>1332</v>
      </c>
    </row>
    <row r="258" spans="1:5">
      <c r="A258" s="296">
        <v>1212</v>
      </c>
      <c r="B258" s="297" t="s">
        <v>928</v>
      </c>
      <c r="C258" s="297" t="s">
        <v>239</v>
      </c>
      <c r="D258" s="6" t="s">
        <v>624</v>
      </c>
      <c r="E258" s="6" t="s">
        <v>1332</v>
      </c>
    </row>
    <row r="259" spans="1:5">
      <c r="A259" s="296">
        <v>1213</v>
      </c>
      <c r="B259" s="297" t="s">
        <v>929</v>
      </c>
      <c r="C259" s="297" t="s">
        <v>240</v>
      </c>
      <c r="D259" s="6" t="s">
        <v>624</v>
      </c>
      <c r="E259" s="6" t="s">
        <v>1332</v>
      </c>
    </row>
    <row r="260" spans="1:5">
      <c r="A260" s="296">
        <v>1214</v>
      </c>
      <c r="B260" s="297" t="s">
        <v>930</v>
      </c>
      <c r="C260" s="297" t="s">
        <v>241</v>
      </c>
      <c r="D260" s="6" t="s">
        <v>624</v>
      </c>
      <c r="E260" s="6" t="s">
        <v>1332</v>
      </c>
    </row>
    <row r="261" spans="1:5">
      <c r="A261" s="296">
        <v>1215</v>
      </c>
      <c r="B261" s="297" t="s">
        <v>931</v>
      </c>
      <c r="C261" s="297" t="s">
        <v>242</v>
      </c>
      <c r="D261" s="6" t="s">
        <v>624</v>
      </c>
      <c r="E261" s="6" t="s">
        <v>1332</v>
      </c>
    </row>
    <row r="262" spans="1:5">
      <c r="A262" s="296">
        <v>1216</v>
      </c>
      <c r="B262" s="297" t="s">
        <v>932</v>
      </c>
      <c r="C262" s="297" t="s">
        <v>243</v>
      </c>
      <c r="D262" s="6" t="s">
        <v>624</v>
      </c>
      <c r="E262" s="6" t="s">
        <v>1332</v>
      </c>
    </row>
    <row r="263" spans="1:5">
      <c r="A263" s="296">
        <v>1217</v>
      </c>
      <c r="B263" s="297" t="s">
        <v>933</v>
      </c>
      <c r="C263" s="297" t="s">
        <v>244</v>
      </c>
      <c r="D263" s="6" t="s">
        <v>624</v>
      </c>
      <c r="E263" s="6" t="s">
        <v>1332</v>
      </c>
    </row>
    <row r="264" spans="1:5">
      <c r="A264" s="296">
        <v>1218</v>
      </c>
      <c r="B264" s="297" t="s">
        <v>934</v>
      </c>
      <c r="C264" s="297" t="s">
        <v>245</v>
      </c>
      <c r="D264" s="6" t="s">
        <v>624</v>
      </c>
      <c r="E264" s="6" t="s">
        <v>1332</v>
      </c>
    </row>
    <row r="265" spans="1:5">
      <c r="A265" s="296">
        <v>1219</v>
      </c>
      <c r="B265" s="297" t="s">
        <v>935</v>
      </c>
      <c r="C265" s="297" t="s">
        <v>246</v>
      </c>
      <c r="D265" s="6" t="s">
        <v>624</v>
      </c>
      <c r="E265" s="6" t="s">
        <v>1332</v>
      </c>
    </row>
    <row r="266" spans="1:5">
      <c r="A266" s="296">
        <v>1220</v>
      </c>
      <c r="B266" s="297" t="s">
        <v>936</v>
      </c>
      <c r="C266" s="297" t="s">
        <v>247</v>
      </c>
      <c r="D266" s="6" t="s">
        <v>624</v>
      </c>
      <c r="E266" s="6" t="s">
        <v>1332</v>
      </c>
    </row>
    <row r="267" spans="1:5">
      <c r="A267" s="296">
        <v>1221</v>
      </c>
      <c r="B267" s="297" t="s">
        <v>937</v>
      </c>
      <c r="C267" s="297" t="s">
        <v>248</v>
      </c>
      <c r="D267" s="6" t="s">
        <v>624</v>
      </c>
      <c r="E267" s="6" t="s">
        <v>1332</v>
      </c>
    </row>
    <row r="268" spans="1:5">
      <c r="A268" s="296">
        <v>1222</v>
      </c>
      <c r="B268" s="297" t="s">
        <v>938</v>
      </c>
      <c r="C268" s="297" t="s">
        <v>249</v>
      </c>
      <c r="D268" s="6" t="s">
        <v>624</v>
      </c>
      <c r="E268" s="6" t="s">
        <v>1332</v>
      </c>
    </row>
    <row r="269" spans="1:5">
      <c r="A269" s="296">
        <v>1223</v>
      </c>
      <c r="B269" s="297" t="s">
        <v>939</v>
      </c>
      <c r="C269" s="297" t="s">
        <v>250</v>
      </c>
      <c r="D269" s="6" t="s">
        <v>624</v>
      </c>
      <c r="E269" s="6" t="s">
        <v>1332</v>
      </c>
    </row>
    <row r="270" spans="1:5">
      <c r="A270" s="296">
        <v>1224</v>
      </c>
      <c r="B270" s="297" t="s">
        <v>940</v>
      </c>
      <c r="C270" s="297" t="s">
        <v>251</v>
      </c>
      <c r="D270" s="6" t="s">
        <v>624</v>
      </c>
      <c r="E270" s="6" t="s">
        <v>1332</v>
      </c>
    </row>
    <row r="271" spans="1:5">
      <c r="A271" s="296">
        <v>1225</v>
      </c>
      <c r="B271" s="297" t="s">
        <v>941</v>
      </c>
      <c r="C271" s="297" t="s">
        <v>252</v>
      </c>
      <c r="D271" s="6" t="s">
        <v>624</v>
      </c>
      <c r="E271" s="6" t="s">
        <v>1332</v>
      </c>
    </row>
    <row r="272" spans="1:5">
      <c r="A272" s="296">
        <v>1226</v>
      </c>
      <c r="B272" s="297" t="s">
        <v>942</v>
      </c>
      <c r="C272" s="297" t="s">
        <v>253</v>
      </c>
      <c r="D272" s="6" t="s">
        <v>624</v>
      </c>
      <c r="E272" s="6" t="s">
        <v>1332</v>
      </c>
    </row>
    <row r="273" spans="1:5">
      <c r="A273" s="296">
        <v>1227</v>
      </c>
      <c r="B273" s="297" t="s">
        <v>943</v>
      </c>
      <c r="C273" s="297" t="s">
        <v>254</v>
      </c>
      <c r="D273" s="6" t="s">
        <v>624</v>
      </c>
      <c r="E273" s="6" t="s">
        <v>1332</v>
      </c>
    </row>
    <row r="274" spans="1:5">
      <c r="A274" s="296">
        <v>1228</v>
      </c>
      <c r="B274" s="297" t="s">
        <v>944</v>
      </c>
      <c r="C274" s="297" t="s">
        <v>255</v>
      </c>
      <c r="D274" s="6" t="s">
        <v>624</v>
      </c>
      <c r="E274" s="6" t="s">
        <v>1332</v>
      </c>
    </row>
    <row r="275" spans="1:5">
      <c r="A275" s="296">
        <v>1229</v>
      </c>
      <c r="B275" s="297" t="s">
        <v>945</v>
      </c>
      <c r="C275" s="297" t="s">
        <v>256</v>
      </c>
      <c r="D275" s="6" t="s">
        <v>624</v>
      </c>
      <c r="E275" s="6" t="s">
        <v>1332</v>
      </c>
    </row>
    <row r="276" spans="1:5">
      <c r="A276" s="296">
        <v>1230</v>
      </c>
      <c r="B276" s="297" t="s">
        <v>946</v>
      </c>
      <c r="C276" s="297" t="s">
        <v>257</v>
      </c>
      <c r="D276" s="6" t="s">
        <v>624</v>
      </c>
      <c r="E276" s="6" t="s">
        <v>1332</v>
      </c>
    </row>
    <row r="277" spans="1:5">
      <c r="A277" s="296">
        <v>1231</v>
      </c>
      <c r="B277" s="297" t="s">
        <v>947</v>
      </c>
      <c r="C277" s="297" t="s">
        <v>258</v>
      </c>
      <c r="D277" s="6" t="s">
        <v>624</v>
      </c>
      <c r="E277" s="6" t="s">
        <v>1332</v>
      </c>
    </row>
    <row r="278" spans="1:5">
      <c r="A278" s="296">
        <v>1232</v>
      </c>
      <c r="B278" s="297" t="s">
        <v>948</v>
      </c>
      <c r="C278" s="297" t="s">
        <v>259</v>
      </c>
      <c r="D278" s="6" t="s">
        <v>624</v>
      </c>
      <c r="E278" s="6" t="s">
        <v>1332</v>
      </c>
    </row>
    <row r="279" spans="1:5">
      <c r="A279" s="296">
        <v>1233</v>
      </c>
      <c r="B279" s="297" t="s">
        <v>949</v>
      </c>
      <c r="C279" s="297" t="s">
        <v>260</v>
      </c>
      <c r="D279" s="6" t="s">
        <v>624</v>
      </c>
      <c r="E279" s="6" t="s">
        <v>1332</v>
      </c>
    </row>
    <row r="280" spans="1:5">
      <c r="A280" s="296">
        <v>1234</v>
      </c>
      <c r="B280" s="297" t="s">
        <v>950</v>
      </c>
      <c r="C280" s="297" t="s">
        <v>261</v>
      </c>
      <c r="D280" s="6" t="s">
        <v>624</v>
      </c>
      <c r="E280" s="6" t="s">
        <v>1332</v>
      </c>
    </row>
    <row r="281" spans="1:5">
      <c r="A281" s="296">
        <v>1235</v>
      </c>
      <c r="B281" s="297" t="s">
        <v>951</v>
      </c>
      <c r="C281" s="297" t="s">
        <v>262</v>
      </c>
      <c r="D281" s="6" t="s">
        <v>624</v>
      </c>
      <c r="E281" s="6" t="s">
        <v>1332</v>
      </c>
    </row>
    <row r="282" spans="1:5">
      <c r="A282" s="296">
        <v>1236</v>
      </c>
      <c r="B282" s="297" t="s">
        <v>952</v>
      </c>
      <c r="C282" s="297" t="s">
        <v>263</v>
      </c>
      <c r="D282" s="6" t="s">
        <v>624</v>
      </c>
      <c r="E282" s="6" t="s">
        <v>1332</v>
      </c>
    </row>
    <row r="283" spans="1:5">
      <c r="A283" s="296">
        <v>1237</v>
      </c>
      <c r="B283" s="297" t="s">
        <v>953</v>
      </c>
      <c r="C283" s="297" t="s">
        <v>264</v>
      </c>
      <c r="D283" s="6" t="s">
        <v>624</v>
      </c>
      <c r="E283" s="6" t="s">
        <v>1332</v>
      </c>
    </row>
    <row r="284" spans="1:5">
      <c r="A284" s="296">
        <v>1238</v>
      </c>
      <c r="B284" s="297" t="s">
        <v>954</v>
      </c>
      <c r="C284" s="297" t="s">
        <v>265</v>
      </c>
      <c r="D284" s="6" t="s">
        <v>624</v>
      </c>
      <c r="E284" s="6" t="s">
        <v>1332</v>
      </c>
    </row>
    <row r="285" spans="1:5">
      <c r="A285" s="296">
        <v>1239</v>
      </c>
      <c r="B285" s="297" t="s">
        <v>955</v>
      </c>
      <c r="C285" s="297" t="s">
        <v>266</v>
      </c>
      <c r="D285" s="6" t="s">
        <v>624</v>
      </c>
      <c r="E285" s="6" t="s">
        <v>1332</v>
      </c>
    </row>
    <row r="286" spans="1:5">
      <c r="A286" s="296">
        <v>1240</v>
      </c>
      <c r="B286" s="297" t="s">
        <v>956</v>
      </c>
      <c r="C286" s="297" t="s">
        <v>267</v>
      </c>
      <c r="D286" s="6" t="s">
        <v>624</v>
      </c>
      <c r="E286" s="6" t="s">
        <v>1332</v>
      </c>
    </row>
    <row r="287" spans="1:5">
      <c r="A287" s="296">
        <v>1241</v>
      </c>
      <c r="B287" s="297" t="s">
        <v>957</v>
      </c>
      <c r="C287" s="297" t="s">
        <v>268</v>
      </c>
      <c r="D287" s="6" t="s">
        <v>624</v>
      </c>
      <c r="E287" s="6" t="s">
        <v>1332</v>
      </c>
    </row>
    <row r="288" spans="1:5">
      <c r="A288" s="296">
        <v>1242</v>
      </c>
      <c r="B288" s="297" t="s">
        <v>958</v>
      </c>
      <c r="C288" s="297" t="s">
        <v>269</v>
      </c>
      <c r="D288" s="6" t="s">
        <v>624</v>
      </c>
      <c r="E288" s="6" t="s">
        <v>1332</v>
      </c>
    </row>
    <row r="289" spans="1:5">
      <c r="A289" s="296">
        <v>1243</v>
      </c>
      <c r="B289" s="297" t="s">
        <v>959</v>
      </c>
      <c r="C289" s="297" t="s">
        <v>270</v>
      </c>
      <c r="D289" s="6" t="s">
        <v>624</v>
      </c>
      <c r="E289" s="6" t="s">
        <v>1332</v>
      </c>
    </row>
    <row r="290" spans="1:5">
      <c r="A290" s="296">
        <v>1244</v>
      </c>
      <c r="B290" s="297" t="s">
        <v>960</v>
      </c>
      <c r="C290" s="297" t="s">
        <v>271</v>
      </c>
      <c r="D290" s="6" t="s">
        <v>624</v>
      </c>
      <c r="E290" s="6" t="s">
        <v>1332</v>
      </c>
    </row>
    <row r="291" spans="1:5">
      <c r="A291" s="296">
        <v>1245</v>
      </c>
      <c r="B291" s="297" t="s">
        <v>961</v>
      </c>
      <c r="C291" s="297" t="s">
        <v>272</v>
      </c>
      <c r="D291" s="6" t="s">
        <v>624</v>
      </c>
      <c r="E291" s="6" t="s">
        <v>1332</v>
      </c>
    </row>
    <row r="292" spans="1:5">
      <c r="A292" s="296">
        <v>1246</v>
      </c>
      <c r="B292" s="297" t="s">
        <v>962</v>
      </c>
      <c r="C292" s="297" t="s">
        <v>273</v>
      </c>
      <c r="D292" s="6" t="s">
        <v>624</v>
      </c>
      <c r="E292" s="6" t="s">
        <v>1332</v>
      </c>
    </row>
    <row r="293" spans="1:5">
      <c r="A293" s="296">
        <v>1247</v>
      </c>
      <c r="B293" s="297" t="s">
        <v>963</v>
      </c>
      <c r="C293" s="297" t="s">
        <v>274</v>
      </c>
      <c r="D293" s="6" t="s">
        <v>624</v>
      </c>
      <c r="E293" s="6" t="s">
        <v>1332</v>
      </c>
    </row>
    <row r="294" spans="1:5">
      <c r="A294" s="296">
        <v>1248</v>
      </c>
      <c r="B294" s="297" t="s">
        <v>964</v>
      </c>
      <c r="C294" s="297" t="s">
        <v>275</v>
      </c>
      <c r="D294" s="6" t="s">
        <v>624</v>
      </c>
      <c r="E294" s="6" t="s">
        <v>1332</v>
      </c>
    </row>
    <row r="295" spans="1:5">
      <c r="A295" s="296">
        <v>1249</v>
      </c>
      <c r="B295" s="297" t="s">
        <v>965</v>
      </c>
      <c r="C295" s="297" t="s">
        <v>276</v>
      </c>
      <c r="D295" s="6" t="s">
        <v>624</v>
      </c>
      <c r="E295" s="6" t="s">
        <v>1332</v>
      </c>
    </row>
    <row r="296" spans="1:5">
      <c r="A296" s="296">
        <v>1250</v>
      </c>
      <c r="B296" s="297" t="s">
        <v>966</v>
      </c>
      <c r="C296" s="297" t="s">
        <v>277</v>
      </c>
      <c r="D296" s="6" t="s">
        <v>624</v>
      </c>
      <c r="E296" s="6" t="s">
        <v>1332</v>
      </c>
    </row>
    <row r="297" spans="1:5">
      <c r="A297" s="296">
        <v>1251</v>
      </c>
      <c r="B297" s="297" t="s">
        <v>967</v>
      </c>
      <c r="C297" s="297" t="s">
        <v>278</v>
      </c>
      <c r="D297" s="6" t="s">
        <v>624</v>
      </c>
      <c r="E297" s="6" t="s">
        <v>1332</v>
      </c>
    </row>
    <row r="298" spans="1:5">
      <c r="A298" s="296">
        <v>1252</v>
      </c>
      <c r="B298" s="297" t="s">
        <v>968</v>
      </c>
      <c r="C298" s="297" t="s">
        <v>279</v>
      </c>
      <c r="D298" s="6" t="s">
        <v>624</v>
      </c>
      <c r="E298" s="6" t="s">
        <v>1332</v>
      </c>
    </row>
    <row r="299" spans="1:5">
      <c r="A299" s="296">
        <v>1253</v>
      </c>
      <c r="B299" s="297" t="s">
        <v>969</v>
      </c>
      <c r="C299" s="297" t="s">
        <v>280</v>
      </c>
      <c r="D299" s="6" t="s">
        <v>624</v>
      </c>
      <c r="E299" s="6" t="s">
        <v>1332</v>
      </c>
    </row>
    <row r="300" spans="1:5">
      <c r="A300" s="296">
        <v>1254</v>
      </c>
      <c r="B300" s="297" t="s">
        <v>970</v>
      </c>
      <c r="C300" s="297" t="s">
        <v>281</v>
      </c>
      <c r="D300" s="6" t="s">
        <v>624</v>
      </c>
      <c r="E300" s="6" t="s">
        <v>1332</v>
      </c>
    </row>
    <row r="301" spans="1:5">
      <c r="A301" s="296">
        <v>1255</v>
      </c>
      <c r="B301" s="297" t="s">
        <v>971</v>
      </c>
      <c r="C301" s="297" t="s">
        <v>282</v>
      </c>
      <c r="D301" s="6" t="s">
        <v>624</v>
      </c>
      <c r="E301" s="6" t="s">
        <v>1332</v>
      </c>
    </row>
    <row r="302" spans="1:5">
      <c r="A302" s="296">
        <v>1256</v>
      </c>
      <c r="B302" s="297" t="s">
        <v>972</v>
      </c>
      <c r="C302" s="297" t="s">
        <v>283</v>
      </c>
      <c r="D302" s="6" t="s">
        <v>624</v>
      </c>
      <c r="E302" s="6" t="s">
        <v>1332</v>
      </c>
    </row>
    <row r="303" spans="1:5">
      <c r="A303" s="296">
        <v>1257</v>
      </c>
      <c r="B303" s="297" t="s">
        <v>973</v>
      </c>
      <c r="C303" s="297" t="s">
        <v>284</v>
      </c>
      <c r="D303" s="6" t="s">
        <v>624</v>
      </c>
      <c r="E303" s="6" t="s">
        <v>1332</v>
      </c>
    </row>
    <row r="304" spans="1:5">
      <c r="A304" s="296">
        <v>1258</v>
      </c>
      <c r="B304" s="297" t="s">
        <v>974</v>
      </c>
      <c r="C304" s="297" t="s">
        <v>285</v>
      </c>
      <c r="D304" s="6" t="s">
        <v>624</v>
      </c>
      <c r="E304" s="6" t="s">
        <v>1332</v>
      </c>
    </row>
    <row r="305" spans="1:5">
      <c r="A305" s="296">
        <v>1259</v>
      </c>
      <c r="B305" s="297" t="s">
        <v>975</v>
      </c>
      <c r="C305" s="297" t="s">
        <v>286</v>
      </c>
      <c r="D305" s="6" t="s">
        <v>624</v>
      </c>
      <c r="E305" s="6" t="s">
        <v>1332</v>
      </c>
    </row>
    <row r="306" spans="1:5">
      <c r="A306" s="296">
        <v>1260</v>
      </c>
      <c r="B306" s="297" t="s">
        <v>976</v>
      </c>
      <c r="C306" s="297" t="s">
        <v>287</v>
      </c>
      <c r="D306" s="6" t="s">
        <v>624</v>
      </c>
      <c r="E306" s="6" t="s">
        <v>1332</v>
      </c>
    </row>
    <row r="307" spans="1:5">
      <c r="A307" s="296">
        <v>1261</v>
      </c>
      <c r="B307" s="297" t="s">
        <v>977</v>
      </c>
      <c r="C307" s="297" t="s">
        <v>288</v>
      </c>
      <c r="D307" s="6" t="s">
        <v>624</v>
      </c>
      <c r="E307" s="6" t="s">
        <v>1332</v>
      </c>
    </row>
    <row r="308" spans="1:5">
      <c r="A308" s="296">
        <v>1262</v>
      </c>
      <c r="B308" s="297" t="s">
        <v>978</v>
      </c>
      <c r="C308" s="297" t="s">
        <v>289</v>
      </c>
      <c r="D308" s="6" t="s">
        <v>624</v>
      </c>
      <c r="E308" s="6" t="s">
        <v>1332</v>
      </c>
    </row>
    <row r="309" spans="1:5">
      <c r="A309" s="296">
        <v>1263</v>
      </c>
      <c r="B309" s="297" t="s">
        <v>979</v>
      </c>
      <c r="C309" s="297" t="s">
        <v>290</v>
      </c>
      <c r="D309" s="6" t="s">
        <v>624</v>
      </c>
      <c r="E309" s="6" t="s">
        <v>1332</v>
      </c>
    </row>
    <row r="310" spans="1:5">
      <c r="A310" s="296">
        <v>1264</v>
      </c>
      <c r="B310" s="297" t="s">
        <v>980</v>
      </c>
      <c r="C310" s="297" t="s">
        <v>291</v>
      </c>
      <c r="D310" s="6" t="s">
        <v>624</v>
      </c>
      <c r="E310" s="6" t="s">
        <v>1332</v>
      </c>
    </row>
    <row r="311" spans="1:5">
      <c r="A311" s="296">
        <v>1265</v>
      </c>
      <c r="B311" s="297" t="s">
        <v>981</v>
      </c>
      <c r="C311" s="297" t="s">
        <v>292</v>
      </c>
      <c r="D311" s="6" t="s">
        <v>624</v>
      </c>
      <c r="E311" s="6" t="s">
        <v>1332</v>
      </c>
    </row>
    <row r="312" spans="1:5">
      <c r="A312" s="296">
        <v>1266</v>
      </c>
      <c r="B312" s="297" t="s">
        <v>982</v>
      </c>
      <c r="C312" s="297" t="s">
        <v>293</v>
      </c>
      <c r="D312" s="6" t="s">
        <v>624</v>
      </c>
      <c r="E312" s="6" t="s">
        <v>1332</v>
      </c>
    </row>
    <row r="313" spans="1:5">
      <c r="A313" s="296">
        <v>1267</v>
      </c>
      <c r="B313" s="297" t="s">
        <v>983</v>
      </c>
      <c r="C313" s="297" t="s">
        <v>294</v>
      </c>
      <c r="D313" s="6" t="s">
        <v>624</v>
      </c>
      <c r="E313" s="6" t="s">
        <v>1332</v>
      </c>
    </row>
    <row r="314" spans="1:5">
      <c r="A314" s="296">
        <v>1268</v>
      </c>
      <c r="B314" s="297" t="s">
        <v>984</v>
      </c>
      <c r="C314" s="297" t="s">
        <v>295</v>
      </c>
      <c r="D314" s="6" t="s">
        <v>624</v>
      </c>
      <c r="E314" s="6" t="s">
        <v>1332</v>
      </c>
    </row>
    <row r="315" spans="1:5">
      <c r="A315" s="296">
        <v>1269</v>
      </c>
      <c r="B315" s="297" t="s">
        <v>985</v>
      </c>
      <c r="C315" s="297" t="s">
        <v>296</v>
      </c>
      <c r="D315" s="6" t="s">
        <v>624</v>
      </c>
      <c r="E315" s="6" t="s">
        <v>1332</v>
      </c>
    </row>
    <row r="316" spans="1:5">
      <c r="A316" s="296">
        <v>1270</v>
      </c>
      <c r="B316" s="297" t="s">
        <v>986</v>
      </c>
      <c r="C316" s="297" t="s">
        <v>297</v>
      </c>
      <c r="D316" s="6" t="s">
        <v>624</v>
      </c>
      <c r="E316" s="6" t="s">
        <v>1332</v>
      </c>
    </row>
    <row r="317" spans="1:5">
      <c r="A317" s="296">
        <v>1271</v>
      </c>
      <c r="B317" s="297" t="s">
        <v>987</v>
      </c>
      <c r="C317" s="297" t="s">
        <v>298</v>
      </c>
      <c r="D317" s="6" t="s">
        <v>624</v>
      </c>
      <c r="E317" s="6" t="s">
        <v>1332</v>
      </c>
    </row>
    <row r="318" spans="1:5">
      <c r="A318" s="296">
        <v>1272</v>
      </c>
      <c r="B318" s="297" t="s">
        <v>988</v>
      </c>
      <c r="C318" s="297" t="s">
        <v>299</v>
      </c>
      <c r="D318" s="6" t="s">
        <v>624</v>
      </c>
      <c r="E318" s="6" t="s">
        <v>1332</v>
      </c>
    </row>
    <row r="319" spans="1:5">
      <c r="A319" s="296">
        <v>1273</v>
      </c>
      <c r="B319" s="297" t="s">
        <v>989</v>
      </c>
      <c r="C319" s="297" t="s">
        <v>300</v>
      </c>
      <c r="D319" s="6" t="s">
        <v>624</v>
      </c>
      <c r="E319" s="6" t="s">
        <v>1332</v>
      </c>
    </row>
    <row r="320" spans="1:5">
      <c r="A320" s="296">
        <v>1274</v>
      </c>
      <c r="B320" s="297" t="s">
        <v>990</v>
      </c>
      <c r="C320" s="297" t="s">
        <v>301</v>
      </c>
      <c r="D320" s="6" t="s">
        <v>624</v>
      </c>
      <c r="E320" s="6" t="s">
        <v>1332</v>
      </c>
    </row>
    <row r="321" spans="1:5">
      <c r="A321" s="296">
        <v>1275</v>
      </c>
      <c r="B321" s="297" t="s">
        <v>991</v>
      </c>
      <c r="C321" s="297" t="s">
        <v>302</v>
      </c>
      <c r="D321" s="6" t="s">
        <v>624</v>
      </c>
      <c r="E321" s="6" t="s">
        <v>1332</v>
      </c>
    </row>
    <row r="322" spans="1:5">
      <c r="A322" s="296">
        <v>1276</v>
      </c>
      <c r="B322" s="297" t="s">
        <v>992</v>
      </c>
      <c r="C322" s="297" t="s">
        <v>303</v>
      </c>
      <c r="D322" s="6" t="s">
        <v>624</v>
      </c>
      <c r="E322" s="6" t="s">
        <v>1332</v>
      </c>
    </row>
    <row r="323" spans="1:5">
      <c r="A323" s="296">
        <v>1277</v>
      </c>
      <c r="B323" s="297" t="s">
        <v>993</v>
      </c>
      <c r="C323" s="297" t="s">
        <v>304</v>
      </c>
      <c r="D323" s="6" t="s">
        <v>624</v>
      </c>
      <c r="E323" s="6" t="s">
        <v>1332</v>
      </c>
    </row>
    <row r="324" spans="1:5">
      <c r="A324" s="296">
        <v>1278</v>
      </c>
      <c r="B324" s="297" t="s">
        <v>994</v>
      </c>
      <c r="C324" s="297" t="s">
        <v>305</v>
      </c>
      <c r="D324" s="6" t="s">
        <v>624</v>
      </c>
      <c r="E324" s="6" t="s">
        <v>1332</v>
      </c>
    </row>
    <row r="325" spans="1:5">
      <c r="A325" s="296">
        <v>1279</v>
      </c>
      <c r="B325" s="297" t="s">
        <v>995</v>
      </c>
      <c r="C325" s="297" t="s">
        <v>306</v>
      </c>
      <c r="D325" s="6" t="s">
        <v>624</v>
      </c>
      <c r="E325" s="6" t="s">
        <v>1332</v>
      </c>
    </row>
    <row r="326" spans="1:5">
      <c r="A326" s="296">
        <v>1280</v>
      </c>
      <c r="B326" s="297" t="s">
        <v>996</v>
      </c>
      <c r="C326" s="297" t="s">
        <v>307</v>
      </c>
      <c r="D326" s="6" t="s">
        <v>624</v>
      </c>
      <c r="E326" s="6" t="s">
        <v>1332</v>
      </c>
    </row>
    <row r="327" spans="1:5">
      <c r="A327" s="296">
        <v>1281</v>
      </c>
      <c r="B327" s="297" t="s">
        <v>997</v>
      </c>
      <c r="C327" s="297" t="s">
        <v>308</v>
      </c>
      <c r="D327" s="6" t="s">
        <v>624</v>
      </c>
      <c r="E327" s="6" t="s">
        <v>1332</v>
      </c>
    </row>
    <row r="328" spans="1:5">
      <c r="A328" s="296">
        <v>1282</v>
      </c>
      <c r="B328" s="297" t="s">
        <v>998</v>
      </c>
      <c r="C328" s="297" t="s">
        <v>309</v>
      </c>
      <c r="D328" s="6" t="s">
        <v>624</v>
      </c>
      <c r="E328" s="6" t="s">
        <v>1332</v>
      </c>
    </row>
    <row r="329" spans="1:5">
      <c r="A329" s="296">
        <v>1283</v>
      </c>
      <c r="B329" s="297" t="s">
        <v>999</v>
      </c>
      <c r="C329" s="297" t="s">
        <v>310</v>
      </c>
      <c r="D329" s="6" t="s">
        <v>624</v>
      </c>
      <c r="E329" s="6" t="s">
        <v>1332</v>
      </c>
    </row>
    <row r="330" spans="1:5">
      <c r="A330" s="296">
        <v>1284</v>
      </c>
      <c r="B330" s="297" t="s">
        <v>1000</v>
      </c>
      <c r="C330" s="297" t="s">
        <v>311</v>
      </c>
      <c r="D330" s="6" t="s">
        <v>624</v>
      </c>
      <c r="E330" s="6" t="s">
        <v>1332</v>
      </c>
    </row>
    <row r="331" spans="1:5">
      <c r="A331" s="296">
        <v>1285</v>
      </c>
      <c r="B331" s="297" t="s">
        <v>1001</v>
      </c>
      <c r="C331" s="297" t="s">
        <v>312</v>
      </c>
      <c r="D331" s="6" t="s">
        <v>624</v>
      </c>
      <c r="E331" s="6" t="s">
        <v>1332</v>
      </c>
    </row>
    <row r="332" spans="1:5">
      <c r="A332" s="296">
        <v>1286</v>
      </c>
      <c r="B332" s="297" t="s">
        <v>1002</v>
      </c>
      <c r="C332" s="297" t="s">
        <v>313</v>
      </c>
      <c r="D332" s="6" t="s">
        <v>624</v>
      </c>
      <c r="E332" s="6" t="s">
        <v>1332</v>
      </c>
    </row>
    <row r="333" spans="1:5">
      <c r="A333" s="296">
        <v>1287</v>
      </c>
      <c r="B333" s="297" t="s">
        <v>1003</v>
      </c>
      <c r="C333" s="297" t="s">
        <v>314</v>
      </c>
      <c r="D333" s="6" t="s">
        <v>624</v>
      </c>
      <c r="E333" s="6" t="s">
        <v>1332</v>
      </c>
    </row>
    <row r="334" spans="1:5">
      <c r="A334" s="296">
        <v>1301</v>
      </c>
      <c r="B334" s="297" t="s">
        <v>1004</v>
      </c>
      <c r="C334" s="297" t="s">
        <v>315</v>
      </c>
      <c r="D334" s="6" t="s">
        <v>624</v>
      </c>
      <c r="E334" s="6" t="s">
        <v>1332</v>
      </c>
    </row>
    <row r="335" spans="1:5">
      <c r="A335" s="296">
        <v>1302</v>
      </c>
      <c r="B335" s="297" t="s">
        <v>1005</v>
      </c>
      <c r="C335" s="297" t="s">
        <v>316</v>
      </c>
      <c r="D335" s="6" t="s">
        <v>624</v>
      </c>
      <c r="E335" s="6" t="s">
        <v>1332</v>
      </c>
    </row>
    <row r="336" spans="1:5">
      <c r="A336" s="296">
        <v>1303</v>
      </c>
      <c r="B336" s="297" t="s">
        <v>1006</v>
      </c>
      <c r="C336" s="297" t="s">
        <v>317</v>
      </c>
      <c r="D336" s="6" t="s">
        <v>624</v>
      </c>
      <c r="E336" s="6" t="s">
        <v>1332</v>
      </c>
    </row>
    <row r="337" spans="1:5">
      <c r="A337" s="296">
        <v>1304</v>
      </c>
      <c r="B337" s="297" t="s">
        <v>1007</v>
      </c>
      <c r="C337" s="297" t="s">
        <v>318</v>
      </c>
      <c r="D337" s="6" t="s">
        <v>624</v>
      </c>
      <c r="E337" s="6" t="s">
        <v>1332</v>
      </c>
    </row>
    <row r="338" spans="1:5">
      <c r="A338" s="296">
        <v>1305</v>
      </c>
      <c r="B338" s="297" t="s">
        <v>1008</v>
      </c>
      <c r="C338" s="297" t="s">
        <v>319</v>
      </c>
      <c r="D338" s="6" t="s">
        <v>624</v>
      </c>
      <c r="E338" s="6" t="s">
        <v>1332</v>
      </c>
    </row>
    <row r="339" spans="1:5">
      <c r="A339" s="296">
        <v>1306</v>
      </c>
      <c r="B339" s="297" t="s">
        <v>1009</v>
      </c>
      <c r="C339" s="297" t="s">
        <v>320</v>
      </c>
      <c r="D339" s="6" t="s">
        <v>624</v>
      </c>
      <c r="E339" s="6" t="s">
        <v>1332</v>
      </c>
    </row>
    <row r="340" spans="1:5">
      <c r="A340" s="296">
        <v>1307</v>
      </c>
      <c r="B340" s="297" t="s">
        <v>1010</v>
      </c>
      <c r="C340" s="297" t="s">
        <v>321</v>
      </c>
      <c r="D340" s="6" t="s">
        <v>624</v>
      </c>
      <c r="E340" s="6" t="s">
        <v>1332</v>
      </c>
    </row>
    <row r="341" spans="1:5">
      <c r="A341" s="296">
        <v>1308</v>
      </c>
      <c r="B341" s="297" t="s">
        <v>1011</v>
      </c>
      <c r="C341" s="297" t="s">
        <v>322</v>
      </c>
      <c r="D341" s="6" t="s">
        <v>624</v>
      </c>
      <c r="E341" s="6" t="s">
        <v>1332</v>
      </c>
    </row>
    <row r="342" spans="1:5">
      <c r="A342" s="296">
        <v>1309</v>
      </c>
      <c r="B342" s="297" t="s">
        <v>1012</v>
      </c>
      <c r="C342" s="297" t="s">
        <v>323</v>
      </c>
      <c r="D342" s="6" t="s">
        <v>624</v>
      </c>
      <c r="E342" s="6" t="s">
        <v>1332</v>
      </c>
    </row>
    <row r="343" spans="1:5">
      <c r="A343" s="296">
        <v>1310</v>
      </c>
      <c r="B343" s="297" t="s">
        <v>1013</v>
      </c>
      <c r="C343" s="297" t="s">
        <v>324</v>
      </c>
      <c r="D343" s="6" t="s">
        <v>624</v>
      </c>
      <c r="E343" s="6" t="s">
        <v>1332</v>
      </c>
    </row>
    <row r="344" spans="1:5">
      <c r="A344" s="296">
        <v>1311</v>
      </c>
      <c r="B344" s="297" t="s">
        <v>1014</v>
      </c>
      <c r="C344" s="297" t="s">
        <v>325</v>
      </c>
      <c r="D344" s="6" t="s">
        <v>624</v>
      </c>
      <c r="E344" s="6" t="s">
        <v>1332</v>
      </c>
    </row>
    <row r="345" spans="1:5">
      <c r="A345" s="296">
        <v>1312</v>
      </c>
      <c r="B345" s="297" t="s">
        <v>1015</v>
      </c>
      <c r="C345" s="297" t="s">
        <v>326</v>
      </c>
      <c r="D345" s="6" t="s">
        <v>624</v>
      </c>
      <c r="E345" s="6" t="s">
        <v>1332</v>
      </c>
    </row>
    <row r="346" spans="1:5">
      <c r="A346" s="296">
        <v>1313</v>
      </c>
      <c r="B346" s="297" t="s">
        <v>1016</v>
      </c>
      <c r="C346" s="297" t="s">
        <v>327</v>
      </c>
      <c r="D346" s="6" t="s">
        <v>624</v>
      </c>
      <c r="E346" s="6" t="s">
        <v>1332</v>
      </c>
    </row>
    <row r="347" spans="1:5">
      <c r="A347" s="296">
        <v>1314</v>
      </c>
      <c r="B347" s="297" t="s">
        <v>1017</v>
      </c>
      <c r="C347" s="297" t="s">
        <v>328</v>
      </c>
      <c r="D347" s="6" t="s">
        <v>624</v>
      </c>
      <c r="E347" s="6" t="s">
        <v>1332</v>
      </c>
    </row>
    <row r="348" spans="1:5">
      <c r="A348" s="296">
        <v>1315</v>
      </c>
      <c r="B348" s="297" t="s">
        <v>1018</v>
      </c>
      <c r="C348" s="297" t="s">
        <v>329</v>
      </c>
      <c r="D348" s="6" t="s">
        <v>624</v>
      </c>
      <c r="E348" s="6" t="s">
        <v>1332</v>
      </c>
    </row>
    <row r="349" spans="1:5">
      <c r="A349" s="296">
        <v>1316</v>
      </c>
      <c r="B349" s="297" t="s">
        <v>1019</v>
      </c>
      <c r="C349" s="297" t="s">
        <v>330</v>
      </c>
      <c r="D349" s="6" t="s">
        <v>624</v>
      </c>
      <c r="E349" s="6" t="s">
        <v>1332</v>
      </c>
    </row>
    <row r="350" spans="1:5">
      <c r="A350" s="296">
        <v>1317</v>
      </c>
      <c r="B350" s="297" t="s">
        <v>1020</v>
      </c>
      <c r="C350" s="297" t="s">
        <v>331</v>
      </c>
      <c r="D350" s="6" t="s">
        <v>624</v>
      </c>
      <c r="E350" s="6" t="s">
        <v>1332</v>
      </c>
    </row>
    <row r="351" spans="1:5">
      <c r="A351" s="296">
        <v>1318</v>
      </c>
      <c r="B351" s="297" t="s">
        <v>1021</v>
      </c>
      <c r="C351" s="297" t="s">
        <v>332</v>
      </c>
      <c r="D351" s="6" t="s">
        <v>624</v>
      </c>
      <c r="E351" s="6" t="s">
        <v>1332</v>
      </c>
    </row>
    <row r="352" spans="1:5">
      <c r="A352" s="296">
        <v>1319</v>
      </c>
      <c r="B352" s="297" t="s">
        <v>1022</v>
      </c>
      <c r="C352" s="297" t="s">
        <v>333</v>
      </c>
      <c r="D352" s="6" t="s">
        <v>624</v>
      </c>
      <c r="E352" s="6" t="s">
        <v>1332</v>
      </c>
    </row>
    <row r="353" spans="1:5">
      <c r="A353" s="296">
        <v>1320</v>
      </c>
      <c r="B353" s="297" t="s">
        <v>1023</v>
      </c>
      <c r="C353" s="297" t="s">
        <v>334</v>
      </c>
      <c r="D353" s="6" t="s">
        <v>624</v>
      </c>
      <c r="E353" s="6" t="s">
        <v>1332</v>
      </c>
    </row>
    <row r="354" spans="1:5">
      <c r="A354" s="296">
        <v>1321</v>
      </c>
      <c r="B354" s="297" t="s">
        <v>1024</v>
      </c>
      <c r="C354" s="297" t="s">
        <v>335</v>
      </c>
      <c r="D354" s="6" t="s">
        <v>624</v>
      </c>
      <c r="E354" s="6" t="s">
        <v>1332</v>
      </c>
    </row>
    <row r="355" spans="1:5">
      <c r="A355" s="296">
        <v>1322</v>
      </c>
      <c r="B355" s="297" t="s">
        <v>1025</v>
      </c>
      <c r="C355" s="297" t="s">
        <v>336</v>
      </c>
      <c r="D355" s="6" t="s">
        <v>624</v>
      </c>
      <c r="E355" s="6" t="s">
        <v>1332</v>
      </c>
    </row>
    <row r="356" spans="1:5">
      <c r="A356" s="296">
        <v>1323</v>
      </c>
      <c r="B356" s="297" t="s">
        <v>1026</v>
      </c>
      <c r="C356" s="297" t="s">
        <v>337</v>
      </c>
      <c r="D356" s="6" t="s">
        <v>624</v>
      </c>
      <c r="E356" s="6" t="s">
        <v>1332</v>
      </c>
    </row>
    <row r="357" spans="1:5">
      <c r="A357" s="296">
        <v>1324</v>
      </c>
      <c r="B357" s="297" t="s">
        <v>1027</v>
      </c>
      <c r="C357" s="297" t="s">
        <v>338</v>
      </c>
      <c r="D357" s="6" t="s">
        <v>624</v>
      </c>
      <c r="E357" s="6" t="s">
        <v>1332</v>
      </c>
    </row>
    <row r="358" spans="1:5">
      <c r="A358" s="296">
        <v>1325</v>
      </c>
      <c r="B358" s="297" t="s">
        <v>1028</v>
      </c>
      <c r="C358" s="297" t="s">
        <v>339</v>
      </c>
      <c r="D358" s="6" t="s">
        <v>624</v>
      </c>
      <c r="E358" s="6" t="s">
        <v>1332</v>
      </c>
    </row>
    <row r="359" spans="1:5">
      <c r="A359" s="296">
        <v>1326</v>
      </c>
      <c r="B359" s="297" t="s">
        <v>1029</v>
      </c>
      <c r="C359" s="297" t="s">
        <v>340</v>
      </c>
      <c r="D359" s="6" t="s">
        <v>624</v>
      </c>
      <c r="E359" s="6" t="s">
        <v>1332</v>
      </c>
    </row>
    <row r="360" spans="1:5">
      <c r="A360" s="296">
        <v>1327</v>
      </c>
      <c r="B360" s="297" t="s">
        <v>1030</v>
      </c>
      <c r="C360" s="297" t="s">
        <v>341</v>
      </c>
      <c r="D360" s="6" t="s">
        <v>624</v>
      </c>
      <c r="E360" s="6" t="s">
        <v>1332</v>
      </c>
    </row>
    <row r="361" spans="1:5">
      <c r="A361" s="296">
        <v>1328</v>
      </c>
      <c r="B361" s="297" t="s">
        <v>1031</v>
      </c>
      <c r="C361" s="297" t="s">
        <v>342</v>
      </c>
      <c r="D361" s="6" t="s">
        <v>624</v>
      </c>
      <c r="E361" s="6" t="s">
        <v>1332</v>
      </c>
    </row>
    <row r="362" spans="1:5">
      <c r="A362" s="296">
        <v>1329</v>
      </c>
      <c r="B362" s="297" t="s">
        <v>1032</v>
      </c>
      <c r="C362" s="297" t="s">
        <v>343</v>
      </c>
      <c r="D362" s="6" t="s">
        <v>624</v>
      </c>
      <c r="E362" s="6" t="s">
        <v>1332</v>
      </c>
    </row>
    <row r="363" spans="1:5">
      <c r="A363" s="296">
        <v>1330</v>
      </c>
      <c r="B363" s="297" t="s">
        <v>1033</v>
      </c>
      <c r="C363" s="297" t="s">
        <v>344</v>
      </c>
      <c r="D363" s="6" t="s">
        <v>624</v>
      </c>
      <c r="E363" s="6" t="s">
        <v>1332</v>
      </c>
    </row>
    <row r="364" spans="1:5">
      <c r="A364" s="296">
        <v>1331</v>
      </c>
      <c r="B364" s="297" t="s">
        <v>1034</v>
      </c>
      <c r="C364" s="297" t="s">
        <v>345</v>
      </c>
      <c r="D364" s="6" t="s">
        <v>624</v>
      </c>
      <c r="E364" s="6" t="s">
        <v>1332</v>
      </c>
    </row>
    <row r="365" spans="1:5">
      <c r="A365" s="296">
        <v>1332</v>
      </c>
      <c r="B365" s="297" t="s">
        <v>1035</v>
      </c>
      <c r="C365" s="297" t="s">
        <v>346</v>
      </c>
      <c r="D365" s="6" t="s">
        <v>624</v>
      </c>
      <c r="E365" s="6" t="s">
        <v>1332</v>
      </c>
    </row>
    <row r="366" spans="1:5">
      <c r="A366" s="296">
        <v>1333</v>
      </c>
      <c r="B366" s="297" t="s">
        <v>1036</v>
      </c>
      <c r="C366" s="297" t="s">
        <v>347</v>
      </c>
      <c r="D366" s="6" t="s">
        <v>624</v>
      </c>
      <c r="E366" s="6" t="s">
        <v>1332</v>
      </c>
    </row>
    <row r="367" spans="1:5">
      <c r="A367" s="296">
        <v>1334</v>
      </c>
      <c r="B367" s="297" t="s">
        <v>1037</v>
      </c>
      <c r="C367" s="297" t="s">
        <v>348</v>
      </c>
      <c r="D367" s="6" t="s">
        <v>624</v>
      </c>
      <c r="E367" s="6" t="s">
        <v>1332</v>
      </c>
    </row>
    <row r="368" spans="1:5">
      <c r="A368" s="296">
        <v>1335</v>
      </c>
      <c r="B368" s="297" t="s">
        <v>1038</v>
      </c>
      <c r="C368" s="297" t="s">
        <v>349</v>
      </c>
      <c r="D368" s="6" t="s">
        <v>624</v>
      </c>
      <c r="E368" s="6" t="s">
        <v>1332</v>
      </c>
    </row>
    <row r="369" spans="1:5">
      <c r="A369" s="296">
        <v>1336</v>
      </c>
      <c r="B369" s="297" t="s">
        <v>1039</v>
      </c>
      <c r="C369" s="297" t="s">
        <v>350</v>
      </c>
      <c r="D369" s="6" t="s">
        <v>624</v>
      </c>
      <c r="E369" s="6" t="s">
        <v>1332</v>
      </c>
    </row>
    <row r="370" spans="1:5">
      <c r="A370" s="296">
        <v>1337</v>
      </c>
      <c r="B370" s="297" t="s">
        <v>1040</v>
      </c>
      <c r="C370" s="297" t="s">
        <v>351</v>
      </c>
      <c r="D370" s="6" t="s">
        <v>624</v>
      </c>
      <c r="E370" s="6" t="s">
        <v>1332</v>
      </c>
    </row>
    <row r="371" spans="1:5">
      <c r="A371" s="296">
        <v>1338</v>
      </c>
      <c r="B371" s="297" t="s">
        <v>1041</v>
      </c>
      <c r="C371" s="297" t="s">
        <v>352</v>
      </c>
      <c r="D371" s="6" t="s">
        <v>624</v>
      </c>
      <c r="E371" s="6" t="s">
        <v>1332</v>
      </c>
    </row>
    <row r="372" spans="1:5">
      <c r="A372" s="296">
        <v>1339</v>
      </c>
      <c r="B372" s="297" t="s">
        <v>1042</v>
      </c>
      <c r="C372" s="297" t="s">
        <v>353</v>
      </c>
      <c r="D372" s="6" t="s">
        <v>624</v>
      </c>
      <c r="E372" s="6" t="s">
        <v>1332</v>
      </c>
    </row>
    <row r="373" spans="1:5">
      <c r="A373" s="296">
        <v>1340</v>
      </c>
      <c r="B373" s="297" t="s">
        <v>1043</v>
      </c>
      <c r="C373" s="297" t="s">
        <v>354</v>
      </c>
      <c r="D373" s="6" t="s">
        <v>624</v>
      </c>
      <c r="E373" s="6" t="s">
        <v>1332</v>
      </c>
    </row>
    <row r="374" spans="1:5">
      <c r="A374" s="296">
        <v>1341</v>
      </c>
      <c r="B374" s="297" t="s">
        <v>1044</v>
      </c>
      <c r="C374" s="297" t="s">
        <v>355</v>
      </c>
      <c r="D374" s="6" t="s">
        <v>624</v>
      </c>
      <c r="E374" s="6" t="s">
        <v>1332</v>
      </c>
    </row>
    <row r="375" spans="1:5">
      <c r="A375" s="296">
        <v>1342</v>
      </c>
      <c r="B375" s="297" t="s">
        <v>1045</v>
      </c>
      <c r="C375" s="297" t="s">
        <v>356</v>
      </c>
      <c r="D375" s="6" t="s">
        <v>624</v>
      </c>
      <c r="E375" s="6" t="s">
        <v>1332</v>
      </c>
    </row>
    <row r="376" spans="1:5">
      <c r="A376" s="296">
        <v>1343</v>
      </c>
      <c r="B376" s="297" t="s">
        <v>1046</v>
      </c>
      <c r="C376" s="297" t="s">
        <v>357</v>
      </c>
      <c r="D376" s="6" t="s">
        <v>624</v>
      </c>
      <c r="E376" s="6" t="s">
        <v>1332</v>
      </c>
    </row>
    <row r="377" spans="1:5">
      <c r="A377" s="296">
        <v>1344</v>
      </c>
      <c r="B377" s="297" t="s">
        <v>1047</v>
      </c>
      <c r="C377" s="297" t="s">
        <v>358</v>
      </c>
      <c r="D377" s="6" t="s">
        <v>624</v>
      </c>
      <c r="E377" s="6" t="s">
        <v>1332</v>
      </c>
    </row>
    <row r="378" spans="1:5">
      <c r="A378" s="296">
        <v>1345</v>
      </c>
      <c r="B378" s="297" t="s">
        <v>1048</v>
      </c>
      <c r="C378" s="297" t="s">
        <v>359</v>
      </c>
      <c r="D378" s="6" t="s">
        <v>624</v>
      </c>
      <c r="E378" s="6" t="s">
        <v>1332</v>
      </c>
    </row>
    <row r="379" spans="1:5">
      <c r="A379" s="296">
        <v>1346</v>
      </c>
      <c r="B379" s="297" t="s">
        <v>1049</v>
      </c>
      <c r="C379" s="297" t="s">
        <v>360</v>
      </c>
      <c r="D379" s="6" t="s">
        <v>624</v>
      </c>
      <c r="E379" s="6" t="s">
        <v>1332</v>
      </c>
    </row>
    <row r="380" spans="1:5">
      <c r="A380" s="296">
        <v>1347</v>
      </c>
      <c r="B380" s="297" t="s">
        <v>1050</v>
      </c>
      <c r="C380" s="297" t="s">
        <v>361</v>
      </c>
      <c r="D380" s="6" t="s">
        <v>624</v>
      </c>
      <c r="E380" s="6" t="s">
        <v>1332</v>
      </c>
    </row>
    <row r="381" spans="1:5">
      <c r="A381" s="296">
        <v>1401</v>
      </c>
      <c r="B381" s="297" t="s">
        <v>1051</v>
      </c>
      <c r="C381" s="297" t="s">
        <v>362</v>
      </c>
      <c r="D381" s="6" t="s">
        <v>624</v>
      </c>
      <c r="E381" s="6" t="s">
        <v>1332</v>
      </c>
    </row>
    <row r="382" spans="1:5">
      <c r="A382" s="296">
        <v>1402</v>
      </c>
      <c r="B382" s="297" t="s">
        <v>1052</v>
      </c>
      <c r="C382" s="297" t="s">
        <v>363</v>
      </c>
      <c r="D382" s="6" t="s">
        <v>624</v>
      </c>
      <c r="E382" s="6" t="s">
        <v>1332</v>
      </c>
    </row>
    <row r="383" spans="1:5">
      <c r="A383" s="296">
        <v>1403</v>
      </c>
      <c r="B383" s="297" t="s">
        <v>1053</v>
      </c>
      <c r="C383" s="297" t="s">
        <v>1374</v>
      </c>
      <c r="D383" s="6" t="s">
        <v>624</v>
      </c>
      <c r="E383" s="6" t="s">
        <v>1332</v>
      </c>
    </row>
    <row r="384" spans="1:5">
      <c r="A384" s="296">
        <v>1404</v>
      </c>
      <c r="B384" s="297" t="s">
        <v>1054</v>
      </c>
      <c r="C384" s="297" t="s">
        <v>364</v>
      </c>
      <c r="D384" s="6" t="s">
        <v>624</v>
      </c>
      <c r="E384" s="6" t="s">
        <v>1332</v>
      </c>
    </row>
    <row r="385" spans="1:5">
      <c r="A385" s="296">
        <v>1405</v>
      </c>
      <c r="B385" s="297" t="s">
        <v>1055</v>
      </c>
      <c r="C385" s="297" t="s">
        <v>365</v>
      </c>
      <c r="D385" s="6" t="s">
        <v>624</v>
      </c>
      <c r="E385" s="6" t="s">
        <v>1332</v>
      </c>
    </row>
    <row r="386" spans="1:5">
      <c r="A386" s="296">
        <v>1406</v>
      </c>
      <c r="B386" s="297" t="s">
        <v>1056</v>
      </c>
      <c r="C386" s="297" t="s">
        <v>366</v>
      </c>
      <c r="D386" s="6" t="s">
        <v>624</v>
      </c>
      <c r="E386" s="6" t="s">
        <v>1332</v>
      </c>
    </row>
    <row r="387" spans="1:5">
      <c r="A387" s="296">
        <v>1407</v>
      </c>
      <c r="B387" s="297" t="s">
        <v>1057</v>
      </c>
      <c r="C387" s="297" t="s">
        <v>367</v>
      </c>
      <c r="D387" s="6" t="s">
        <v>624</v>
      </c>
      <c r="E387" s="6" t="s">
        <v>1332</v>
      </c>
    </row>
    <row r="388" spans="1:5">
      <c r="A388" s="296">
        <v>1408</v>
      </c>
      <c r="B388" s="297" t="s">
        <v>1058</v>
      </c>
      <c r="C388" s="297" t="s">
        <v>368</v>
      </c>
      <c r="D388" s="6" t="s">
        <v>624</v>
      </c>
      <c r="E388" s="6" t="s">
        <v>1332</v>
      </c>
    </row>
    <row r="389" spans="1:5">
      <c r="A389" s="296">
        <v>1409</v>
      </c>
      <c r="B389" s="297" t="s">
        <v>1059</v>
      </c>
      <c r="C389" s="297" t="s">
        <v>369</v>
      </c>
      <c r="D389" s="6" t="s">
        <v>624</v>
      </c>
      <c r="E389" s="6" t="s">
        <v>1332</v>
      </c>
    </row>
    <row r="390" spans="1:5">
      <c r="A390" s="296">
        <v>1410</v>
      </c>
      <c r="B390" s="297" t="s">
        <v>1060</v>
      </c>
      <c r="C390" s="297" t="s">
        <v>370</v>
      </c>
      <c r="D390" s="6" t="s">
        <v>624</v>
      </c>
      <c r="E390" s="6" t="s">
        <v>1332</v>
      </c>
    </row>
    <row r="391" spans="1:5">
      <c r="A391" s="296">
        <v>1411</v>
      </c>
      <c r="B391" s="297" t="s">
        <v>1061</v>
      </c>
      <c r="C391" s="297" t="s">
        <v>371</v>
      </c>
      <c r="D391" s="6" t="s">
        <v>624</v>
      </c>
      <c r="E391" s="6" t="s">
        <v>1332</v>
      </c>
    </row>
    <row r="392" spans="1:5">
      <c r="A392" s="296">
        <v>1412</v>
      </c>
      <c r="B392" s="297" t="s">
        <v>1062</v>
      </c>
      <c r="C392" s="297" t="s">
        <v>372</v>
      </c>
      <c r="D392" s="6" t="s">
        <v>624</v>
      </c>
      <c r="E392" s="6" t="s">
        <v>1332</v>
      </c>
    </row>
    <row r="393" spans="1:5">
      <c r="A393" s="296">
        <v>1413</v>
      </c>
      <c r="B393" s="297" t="s">
        <v>1034</v>
      </c>
      <c r="C393" s="297" t="s">
        <v>345</v>
      </c>
      <c r="D393" s="6" t="s">
        <v>624</v>
      </c>
      <c r="E393" s="6" t="s">
        <v>1332</v>
      </c>
    </row>
    <row r="394" spans="1:5">
      <c r="A394" s="296">
        <v>1414</v>
      </c>
      <c r="B394" s="297" t="s">
        <v>1063</v>
      </c>
      <c r="C394" s="297" t="s">
        <v>373</v>
      </c>
      <c r="D394" s="6" t="s">
        <v>624</v>
      </c>
      <c r="E394" s="6" t="s">
        <v>1332</v>
      </c>
    </row>
    <row r="395" spans="1:5">
      <c r="A395" s="296">
        <v>1415</v>
      </c>
      <c r="B395" s="297" t="s">
        <v>1064</v>
      </c>
      <c r="C395" s="297" t="s">
        <v>374</v>
      </c>
      <c r="D395" s="6" t="s">
        <v>624</v>
      </c>
      <c r="E395" s="6" t="s">
        <v>1332</v>
      </c>
    </row>
    <row r="396" spans="1:5">
      <c r="A396" s="296">
        <v>1416</v>
      </c>
      <c r="B396" s="297" t="s">
        <v>1065</v>
      </c>
      <c r="C396" s="297" t="s">
        <v>375</v>
      </c>
      <c r="D396" s="6" t="s">
        <v>624</v>
      </c>
      <c r="E396" s="6" t="s">
        <v>1332</v>
      </c>
    </row>
    <row r="397" spans="1:5">
      <c r="A397" s="296">
        <v>1417</v>
      </c>
      <c r="B397" s="297" t="s">
        <v>1066</v>
      </c>
      <c r="C397" s="297" t="s">
        <v>376</v>
      </c>
      <c r="D397" s="6" t="s">
        <v>624</v>
      </c>
      <c r="E397" s="6" t="s">
        <v>1332</v>
      </c>
    </row>
    <row r="398" spans="1:5">
      <c r="A398" s="296">
        <v>1418</v>
      </c>
      <c r="B398" s="297" t="s">
        <v>1067</v>
      </c>
      <c r="C398" s="297" t="s">
        <v>377</v>
      </c>
      <c r="D398" s="6" t="s">
        <v>624</v>
      </c>
      <c r="E398" s="6" t="s">
        <v>1332</v>
      </c>
    </row>
    <row r="399" spans="1:5">
      <c r="A399" s="296">
        <v>1419</v>
      </c>
      <c r="B399" s="297" t="s">
        <v>1068</v>
      </c>
      <c r="C399" s="297" t="s">
        <v>378</v>
      </c>
      <c r="D399" s="6" t="s">
        <v>624</v>
      </c>
      <c r="E399" s="6" t="s">
        <v>1332</v>
      </c>
    </row>
    <row r="400" spans="1:5">
      <c r="A400" s="296">
        <v>1420</v>
      </c>
      <c r="B400" s="297" t="s">
        <v>1069</v>
      </c>
      <c r="C400" s="297" t="s">
        <v>379</v>
      </c>
      <c r="D400" s="6" t="s">
        <v>624</v>
      </c>
      <c r="E400" s="6" t="s">
        <v>1332</v>
      </c>
    </row>
    <row r="401" spans="1:5">
      <c r="A401" s="296">
        <v>1421</v>
      </c>
      <c r="B401" s="297" t="s">
        <v>1070</v>
      </c>
      <c r="C401" s="297" t="s">
        <v>380</v>
      </c>
      <c r="D401" s="6" t="s">
        <v>624</v>
      </c>
      <c r="E401" s="6" t="s">
        <v>1332</v>
      </c>
    </row>
    <row r="402" spans="1:5">
      <c r="A402" s="296">
        <v>1422</v>
      </c>
      <c r="B402" s="297" t="s">
        <v>1071</v>
      </c>
      <c r="C402" s="297" t="s">
        <v>381</v>
      </c>
      <c r="D402" s="6" t="s">
        <v>624</v>
      </c>
      <c r="E402" s="6" t="s">
        <v>1332</v>
      </c>
    </row>
    <row r="403" spans="1:5">
      <c r="A403" s="296">
        <v>1423</v>
      </c>
      <c r="B403" s="297" t="s">
        <v>1072</v>
      </c>
      <c r="C403" s="297" t="s">
        <v>382</v>
      </c>
      <c r="D403" s="6" t="s">
        <v>624</v>
      </c>
      <c r="E403" s="6" t="s">
        <v>1332</v>
      </c>
    </row>
    <row r="404" spans="1:5">
      <c r="A404" s="296">
        <v>1424</v>
      </c>
      <c r="B404" s="297" t="s">
        <v>1073</v>
      </c>
      <c r="C404" s="297" t="s">
        <v>383</v>
      </c>
      <c r="D404" s="6" t="s">
        <v>624</v>
      </c>
      <c r="E404" s="6" t="s">
        <v>1332</v>
      </c>
    </row>
    <row r="405" spans="1:5">
      <c r="A405" s="296">
        <v>1425</v>
      </c>
      <c r="B405" s="297" t="s">
        <v>1074</v>
      </c>
      <c r="C405" s="297" t="s">
        <v>384</v>
      </c>
      <c r="D405" s="6" t="s">
        <v>624</v>
      </c>
      <c r="E405" s="6" t="s">
        <v>1332</v>
      </c>
    </row>
    <row r="406" spans="1:5">
      <c r="A406" s="296">
        <v>1426</v>
      </c>
      <c r="B406" s="297" t="s">
        <v>1075</v>
      </c>
      <c r="C406" s="297" t="s">
        <v>385</v>
      </c>
      <c r="D406" s="6" t="s">
        <v>624</v>
      </c>
      <c r="E406" s="6" t="s">
        <v>1332</v>
      </c>
    </row>
    <row r="407" spans="1:5">
      <c r="A407" s="296">
        <v>1427</v>
      </c>
      <c r="B407" s="297" t="s">
        <v>1076</v>
      </c>
      <c r="C407" s="297" t="s">
        <v>386</v>
      </c>
      <c r="D407" s="6" t="s">
        <v>624</v>
      </c>
      <c r="E407" s="6" t="s">
        <v>1332</v>
      </c>
    </row>
    <row r="408" spans="1:5">
      <c r="A408" s="296">
        <v>1428</v>
      </c>
      <c r="B408" s="297" t="s">
        <v>1077</v>
      </c>
      <c r="C408" s="297" t="s">
        <v>1375</v>
      </c>
      <c r="D408" s="6" t="s">
        <v>624</v>
      </c>
      <c r="E408" s="6" t="s">
        <v>1332</v>
      </c>
    </row>
    <row r="409" spans="1:5">
      <c r="A409" s="296">
        <v>1429</v>
      </c>
      <c r="B409" s="297" t="s">
        <v>1078</v>
      </c>
      <c r="C409" s="297" t="s">
        <v>387</v>
      </c>
      <c r="D409" s="6" t="s">
        <v>624</v>
      </c>
      <c r="E409" s="6" t="s">
        <v>1332</v>
      </c>
    </row>
    <row r="410" spans="1:5">
      <c r="A410" s="296">
        <v>1430</v>
      </c>
      <c r="B410" s="297" t="s">
        <v>1079</v>
      </c>
      <c r="C410" s="297" t="s">
        <v>388</v>
      </c>
      <c r="D410" s="6" t="s">
        <v>624</v>
      </c>
      <c r="E410" s="6" t="s">
        <v>1332</v>
      </c>
    </row>
    <row r="411" spans="1:5">
      <c r="A411" s="296">
        <v>1431</v>
      </c>
      <c r="B411" s="297" t="s">
        <v>1080</v>
      </c>
      <c r="C411" s="297" t="s">
        <v>389</v>
      </c>
      <c r="D411" s="6" t="s">
        <v>624</v>
      </c>
      <c r="E411" s="6" t="s">
        <v>1332</v>
      </c>
    </row>
    <row r="412" spans="1:5">
      <c r="A412" s="296">
        <v>1432</v>
      </c>
      <c r="B412" s="297" t="s">
        <v>1081</v>
      </c>
      <c r="C412" s="297" t="s">
        <v>390</v>
      </c>
      <c r="D412" s="6" t="s">
        <v>624</v>
      </c>
      <c r="E412" s="6" t="s">
        <v>1332</v>
      </c>
    </row>
    <row r="413" spans="1:5">
      <c r="A413" s="296">
        <v>1434</v>
      </c>
      <c r="B413" s="297" t="s">
        <v>1082</v>
      </c>
      <c r="C413" s="297" t="s">
        <v>391</v>
      </c>
      <c r="D413" s="6" t="s">
        <v>624</v>
      </c>
      <c r="E413" s="6" t="s">
        <v>1332</v>
      </c>
    </row>
    <row r="414" spans="1:5">
      <c r="A414" s="296">
        <v>1435</v>
      </c>
      <c r="B414" s="297" t="s">
        <v>1083</v>
      </c>
      <c r="C414" s="297" t="s">
        <v>392</v>
      </c>
      <c r="D414" s="6" t="s">
        <v>624</v>
      </c>
      <c r="E414" s="6" t="s">
        <v>1332</v>
      </c>
    </row>
    <row r="415" spans="1:5">
      <c r="A415" s="296">
        <v>1501</v>
      </c>
      <c r="B415" s="297" t="s">
        <v>1084</v>
      </c>
      <c r="C415" s="297" t="s">
        <v>393</v>
      </c>
      <c r="D415" s="6" t="s">
        <v>624</v>
      </c>
      <c r="E415" s="6" t="s">
        <v>1332</v>
      </c>
    </row>
    <row r="416" spans="1:5">
      <c r="A416" s="296">
        <v>1502</v>
      </c>
      <c r="B416" s="297" t="s">
        <v>1085</v>
      </c>
      <c r="C416" s="297" t="s">
        <v>394</v>
      </c>
      <c r="D416" s="6" t="s">
        <v>624</v>
      </c>
      <c r="E416" s="6" t="s">
        <v>1332</v>
      </c>
    </row>
    <row r="417" spans="1:5">
      <c r="A417" s="296">
        <v>1503</v>
      </c>
      <c r="B417" s="297" t="s">
        <v>1086</v>
      </c>
      <c r="C417" s="297" t="s">
        <v>395</v>
      </c>
      <c r="D417" s="6" t="s">
        <v>624</v>
      </c>
      <c r="E417" s="6" t="s">
        <v>1332</v>
      </c>
    </row>
    <row r="418" spans="1:5">
      <c r="A418" s="296">
        <v>1504</v>
      </c>
      <c r="B418" s="297" t="s">
        <v>1087</v>
      </c>
      <c r="C418" s="297" t="s">
        <v>396</v>
      </c>
      <c r="D418" s="6" t="s">
        <v>624</v>
      </c>
      <c r="E418" s="6" t="s">
        <v>1332</v>
      </c>
    </row>
    <row r="419" spans="1:5">
      <c r="A419" s="296">
        <v>1505</v>
      </c>
      <c r="B419" s="297" t="s">
        <v>1088</v>
      </c>
      <c r="C419" s="297" t="s">
        <v>397</v>
      </c>
      <c r="D419" s="6" t="s">
        <v>624</v>
      </c>
      <c r="E419" s="6" t="s">
        <v>1332</v>
      </c>
    </row>
    <row r="420" spans="1:5">
      <c r="A420" s="296">
        <v>1506</v>
      </c>
      <c r="B420" s="297" t="s">
        <v>1089</v>
      </c>
      <c r="C420" s="297" t="s">
        <v>398</v>
      </c>
      <c r="D420" s="6" t="s">
        <v>624</v>
      </c>
      <c r="E420" s="6" t="s">
        <v>1332</v>
      </c>
    </row>
    <row r="421" spans="1:5">
      <c r="A421" s="296">
        <v>1507</v>
      </c>
      <c r="B421" s="297" t="s">
        <v>1090</v>
      </c>
      <c r="C421" s="297" t="s">
        <v>399</v>
      </c>
      <c r="D421" s="6" t="s">
        <v>624</v>
      </c>
      <c r="E421" s="6" t="s">
        <v>1332</v>
      </c>
    </row>
    <row r="422" spans="1:5">
      <c r="A422" s="296">
        <v>1508</v>
      </c>
      <c r="B422" s="297" t="s">
        <v>1091</v>
      </c>
      <c r="C422" s="297" t="s">
        <v>400</v>
      </c>
      <c r="D422" s="6" t="s">
        <v>624</v>
      </c>
      <c r="E422" s="6" t="s">
        <v>1332</v>
      </c>
    </row>
    <row r="423" spans="1:5">
      <c r="A423" s="296">
        <v>1509</v>
      </c>
      <c r="B423" s="297" t="s">
        <v>1092</v>
      </c>
      <c r="C423" s="297" t="s">
        <v>401</v>
      </c>
      <c r="D423" s="6" t="s">
        <v>624</v>
      </c>
      <c r="E423" s="6" t="s">
        <v>1332</v>
      </c>
    </row>
    <row r="424" spans="1:5">
      <c r="A424" s="296">
        <v>1510</v>
      </c>
      <c r="B424" s="297" t="s">
        <v>1093</v>
      </c>
      <c r="C424" s="297" t="s">
        <v>402</v>
      </c>
      <c r="D424" s="6" t="s">
        <v>624</v>
      </c>
      <c r="E424" s="6" t="s">
        <v>1332</v>
      </c>
    </row>
    <row r="425" spans="1:5">
      <c r="A425" s="296">
        <v>1511</v>
      </c>
      <c r="B425" s="297" t="s">
        <v>1094</v>
      </c>
      <c r="C425" s="297" t="s">
        <v>403</v>
      </c>
      <c r="D425" s="6" t="s">
        <v>624</v>
      </c>
      <c r="E425" s="6" t="s">
        <v>1332</v>
      </c>
    </row>
    <row r="426" spans="1:5">
      <c r="A426" s="296">
        <v>1512</v>
      </c>
      <c r="B426" s="297" t="s">
        <v>1095</v>
      </c>
      <c r="C426" s="297" t="s">
        <v>404</v>
      </c>
      <c r="D426" s="6" t="s">
        <v>624</v>
      </c>
      <c r="E426" s="6" t="s">
        <v>1332</v>
      </c>
    </row>
    <row r="427" spans="1:5">
      <c r="A427" s="296">
        <v>1513</v>
      </c>
      <c r="B427" s="297" t="s">
        <v>1096</v>
      </c>
      <c r="C427" s="297" t="s">
        <v>405</v>
      </c>
      <c r="D427" s="6" t="s">
        <v>624</v>
      </c>
      <c r="E427" s="6" t="s">
        <v>1332</v>
      </c>
    </row>
    <row r="428" spans="1:5">
      <c r="A428" s="296">
        <v>1514</v>
      </c>
      <c r="B428" s="297" t="s">
        <v>1097</v>
      </c>
      <c r="C428" s="297" t="s">
        <v>406</v>
      </c>
      <c r="D428" s="6" t="s">
        <v>624</v>
      </c>
      <c r="E428" s="6" t="s">
        <v>1332</v>
      </c>
    </row>
    <row r="429" spans="1:5">
      <c r="A429" s="296">
        <v>1515</v>
      </c>
      <c r="B429" s="297" t="s">
        <v>1098</v>
      </c>
      <c r="C429" s="297" t="s">
        <v>407</v>
      </c>
      <c r="D429" s="6" t="s">
        <v>624</v>
      </c>
      <c r="E429" s="6" t="s">
        <v>1332</v>
      </c>
    </row>
    <row r="430" spans="1:5">
      <c r="A430" s="296">
        <v>1516</v>
      </c>
      <c r="B430" s="297" t="s">
        <v>1099</v>
      </c>
      <c r="C430" s="297" t="s">
        <v>408</v>
      </c>
      <c r="D430" s="6" t="s">
        <v>624</v>
      </c>
      <c r="E430" s="6" t="s">
        <v>1332</v>
      </c>
    </row>
    <row r="431" spans="1:5">
      <c r="A431" s="296">
        <v>1517</v>
      </c>
      <c r="B431" s="297" t="s">
        <v>1100</v>
      </c>
      <c r="C431" s="297" t="s">
        <v>409</v>
      </c>
      <c r="D431" s="6" t="s">
        <v>624</v>
      </c>
      <c r="E431" s="6" t="s">
        <v>1332</v>
      </c>
    </row>
    <row r="432" spans="1:5">
      <c r="A432" s="296">
        <v>1518</v>
      </c>
      <c r="B432" s="297" t="s">
        <v>1101</v>
      </c>
      <c r="C432" s="297" t="s">
        <v>410</v>
      </c>
      <c r="D432" s="6" t="s">
        <v>624</v>
      </c>
      <c r="E432" s="6" t="s">
        <v>1332</v>
      </c>
    </row>
    <row r="433" spans="1:5">
      <c r="A433" s="296">
        <v>1519</v>
      </c>
      <c r="B433" s="297" t="s">
        <v>1102</v>
      </c>
      <c r="C433" s="297" t="s">
        <v>411</v>
      </c>
      <c r="D433" s="6" t="s">
        <v>624</v>
      </c>
      <c r="E433" s="6" t="s">
        <v>1332</v>
      </c>
    </row>
    <row r="434" spans="1:5">
      <c r="A434" s="296">
        <v>1520</v>
      </c>
      <c r="B434" s="297" t="s">
        <v>1103</v>
      </c>
      <c r="C434" s="297" t="s">
        <v>412</v>
      </c>
      <c r="D434" s="6" t="s">
        <v>624</v>
      </c>
      <c r="E434" s="6" t="s">
        <v>1332</v>
      </c>
    </row>
    <row r="435" spans="1:5">
      <c r="A435" s="296">
        <v>1521</v>
      </c>
      <c r="B435" s="297" t="s">
        <v>1104</v>
      </c>
      <c r="C435" s="297" t="s">
        <v>413</v>
      </c>
      <c r="D435" s="6" t="s">
        <v>624</v>
      </c>
      <c r="E435" s="6" t="s">
        <v>1332</v>
      </c>
    </row>
    <row r="436" spans="1:5">
      <c r="A436" s="296">
        <v>1522</v>
      </c>
      <c r="B436" s="297" t="s">
        <v>1105</v>
      </c>
      <c r="C436" s="297" t="s">
        <v>414</v>
      </c>
      <c r="D436" s="6" t="s">
        <v>624</v>
      </c>
      <c r="E436" s="6" t="s">
        <v>1332</v>
      </c>
    </row>
    <row r="437" spans="1:5">
      <c r="A437" s="296">
        <v>1523</v>
      </c>
      <c r="B437" s="297" t="s">
        <v>1106</v>
      </c>
      <c r="C437" s="297" t="s">
        <v>415</v>
      </c>
      <c r="D437" s="6" t="s">
        <v>624</v>
      </c>
      <c r="E437" s="6" t="s">
        <v>1332</v>
      </c>
    </row>
    <row r="438" spans="1:5">
      <c r="A438" s="296">
        <v>1524</v>
      </c>
      <c r="B438" s="297" t="s">
        <v>1107</v>
      </c>
      <c r="C438" s="297" t="s">
        <v>416</v>
      </c>
      <c r="D438" s="6" t="s">
        <v>624</v>
      </c>
      <c r="E438" s="6" t="s">
        <v>1332</v>
      </c>
    </row>
    <row r="439" spans="1:5">
      <c r="A439" s="296">
        <v>1525</v>
      </c>
      <c r="B439" s="297" t="s">
        <v>1108</v>
      </c>
      <c r="C439" s="297" t="s">
        <v>417</v>
      </c>
      <c r="D439" s="6" t="s">
        <v>624</v>
      </c>
      <c r="E439" s="6" t="s">
        <v>1332</v>
      </c>
    </row>
    <row r="440" spans="1:5">
      <c r="A440" s="296">
        <v>1526</v>
      </c>
      <c r="B440" s="297" t="s">
        <v>1109</v>
      </c>
      <c r="C440" s="297" t="s">
        <v>418</v>
      </c>
      <c r="D440" s="6" t="s">
        <v>624</v>
      </c>
      <c r="E440" s="6" t="s">
        <v>1332</v>
      </c>
    </row>
    <row r="441" spans="1:5">
      <c r="A441" s="296">
        <v>1527</v>
      </c>
      <c r="B441" s="297" t="s">
        <v>1110</v>
      </c>
      <c r="C441" s="297" t="s">
        <v>419</v>
      </c>
      <c r="D441" s="6" t="s">
        <v>624</v>
      </c>
      <c r="E441" s="6" t="s">
        <v>1332</v>
      </c>
    </row>
    <row r="442" spans="1:5">
      <c r="A442" s="296">
        <v>1528</v>
      </c>
      <c r="B442" s="297" t="s">
        <v>1111</v>
      </c>
      <c r="C442" s="297" t="s">
        <v>420</v>
      </c>
      <c r="D442" s="6" t="s">
        <v>624</v>
      </c>
      <c r="E442" s="6" t="s">
        <v>1332</v>
      </c>
    </row>
    <row r="443" spans="1:5">
      <c r="A443" s="296">
        <v>1529</v>
      </c>
      <c r="B443" s="297" t="s">
        <v>1112</v>
      </c>
      <c r="C443" s="297" t="s">
        <v>421</v>
      </c>
      <c r="D443" s="6" t="s">
        <v>624</v>
      </c>
      <c r="E443" s="6" t="s">
        <v>1332</v>
      </c>
    </row>
    <row r="444" spans="1:5">
      <c r="A444" s="296">
        <v>1530</v>
      </c>
      <c r="B444" s="297" t="s">
        <v>1113</v>
      </c>
      <c r="C444" s="297" t="s">
        <v>422</v>
      </c>
      <c r="D444" s="6" t="s">
        <v>624</v>
      </c>
      <c r="E444" s="6" t="s">
        <v>1332</v>
      </c>
    </row>
    <row r="445" spans="1:5">
      <c r="A445" s="296">
        <v>1531</v>
      </c>
      <c r="B445" s="297" t="s">
        <v>1114</v>
      </c>
      <c r="C445" s="297" t="s">
        <v>423</v>
      </c>
      <c r="D445" s="6" t="s">
        <v>624</v>
      </c>
      <c r="E445" s="6" t="s">
        <v>1332</v>
      </c>
    </row>
    <row r="446" spans="1:5">
      <c r="A446" s="296">
        <v>1532</v>
      </c>
      <c r="B446" s="297" t="s">
        <v>1115</v>
      </c>
      <c r="C446" s="297" t="s">
        <v>424</v>
      </c>
      <c r="D446" s="6" t="s">
        <v>624</v>
      </c>
      <c r="E446" s="6" t="s">
        <v>1332</v>
      </c>
    </row>
    <row r="447" spans="1:5">
      <c r="A447" s="296">
        <v>1533</v>
      </c>
      <c r="B447" s="297" t="s">
        <v>1116</v>
      </c>
      <c r="C447" s="297" t="s">
        <v>425</v>
      </c>
      <c r="D447" s="6" t="s">
        <v>624</v>
      </c>
      <c r="E447" s="6" t="s">
        <v>1332</v>
      </c>
    </row>
    <row r="448" spans="1:5">
      <c r="A448" s="296">
        <v>1534</v>
      </c>
      <c r="B448" s="297" t="s">
        <v>1117</v>
      </c>
      <c r="C448" s="297" t="s">
        <v>426</v>
      </c>
      <c r="D448" s="6" t="s">
        <v>624</v>
      </c>
      <c r="E448" s="6" t="s">
        <v>1332</v>
      </c>
    </row>
    <row r="449" spans="1:5">
      <c r="A449" s="296">
        <v>1535</v>
      </c>
      <c r="B449" s="297" t="s">
        <v>1118</v>
      </c>
      <c r="C449" s="297" t="s">
        <v>427</v>
      </c>
      <c r="D449" s="6" t="s">
        <v>624</v>
      </c>
      <c r="E449" s="6" t="s">
        <v>1332</v>
      </c>
    </row>
    <row r="450" spans="1:5">
      <c r="A450" s="296">
        <v>1536</v>
      </c>
      <c r="B450" s="297" t="s">
        <v>1119</v>
      </c>
      <c r="C450" s="297" t="s">
        <v>428</v>
      </c>
      <c r="D450" s="6" t="s">
        <v>624</v>
      </c>
      <c r="E450" s="6" t="s">
        <v>1332</v>
      </c>
    </row>
    <row r="451" spans="1:5">
      <c r="A451" s="296">
        <v>1537</v>
      </c>
      <c r="B451" s="297" t="s">
        <v>1120</v>
      </c>
      <c r="C451" s="297" t="s">
        <v>429</v>
      </c>
      <c r="D451" s="6" t="s">
        <v>624</v>
      </c>
      <c r="E451" s="6" t="s">
        <v>1332</v>
      </c>
    </row>
    <row r="452" spans="1:5">
      <c r="A452" s="296">
        <v>1538</v>
      </c>
      <c r="B452" s="297" t="s">
        <v>1121</v>
      </c>
      <c r="C452" s="297" t="s">
        <v>430</v>
      </c>
      <c r="D452" s="6" t="s">
        <v>624</v>
      </c>
      <c r="E452" s="6" t="s">
        <v>1332</v>
      </c>
    </row>
    <row r="453" spans="1:5">
      <c r="A453" s="296">
        <v>1539</v>
      </c>
      <c r="B453" s="297" t="s">
        <v>1122</v>
      </c>
      <c r="C453" s="297" t="s">
        <v>431</v>
      </c>
      <c r="D453" s="6" t="s">
        <v>624</v>
      </c>
      <c r="E453" s="6" t="s">
        <v>1332</v>
      </c>
    </row>
    <row r="454" spans="1:5">
      <c r="A454" s="296">
        <v>1540</v>
      </c>
      <c r="B454" s="297" t="s">
        <v>1123</v>
      </c>
      <c r="C454" s="297" t="s">
        <v>1247</v>
      </c>
      <c r="D454" s="6" t="s">
        <v>624</v>
      </c>
      <c r="E454" s="6" t="s">
        <v>1332</v>
      </c>
    </row>
    <row r="455" spans="1:5">
      <c r="A455" s="296">
        <v>1601</v>
      </c>
      <c r="B455" s="297" t="s">
        <v>1124</v>
      </c>
      <c r="C455" s="297" t="s">
        <v>432</v>
      </c>
      <c r="D455" s="6" t="s">
        <v>624</v>
      </c>
      <c r="E455" s="6" t="s">
        <v>1332</v>
      </c>
    </row>
    <row r="456" spans="1:5">
      <c r="A456" s="296">
        <v>1602</v>
      </c>
      <c r="B456" s="297" t="s">
        <v>1125</v>
      </c>
      <c r="C456" s="297" t="s">
        <v>433</v>
      </c>
      <c r="D456" s="6" t="s">
        <v>624</v>
      </c>
      <c r="E456" s="6" t="s">
        <v>1332</v>
      </c>
    </row>
    <row r="457" spans="1:5">
      <c r="A457" s="296">
        <v>1603</v>
      </c>
      <c r="B457" s="297" t="s">
        <v>1126</v>
      </c>
      <c r="C457" s="297" t="s">
        <v>434</v>
      </c>
      <c r="D457" s="6" t="s">
        <v>624</v>
      </c>
      <c r="E457" s="6" t="s">
        <v>1332</v>
      </c>
    </row>
    <row r="458" spans="1:5">
      <c r="A458" s="296">
        <v>1604</v>
      </c>
      <c r="B458" s="297" t="s">
        <v>1127</v>
      </c>
      <c r="C458" s="297" t="s">
        <v>435</v>
      </c>
      <c r="D458" s="6" t="s">
        <v>624</v>
      </c>
      <c r="E458" s="6" t="s">
        <v>1332</v>
      </c>
    </row>
    <row r="459" spans="1:5">
      <c r="A459" s="296">
        <v>1605</v>
      </c>
      <c r="B459" s="297" t="s">
        <v>1128</v>
      </c>
      <c r="C459" s="297" t="s">
        <v>436</v>
      </c>
      <c r="D459" s="6" t="s">
        <v>624</v>
      </c>
      <c r="E459" s="6" t="s">
        <v>1332</v>
      </c>
    </row>
    <row r="460" spans="1:5">
      <c r="A460" s="296">
        <v>1606</v>
      </c>
      <c r="B460" s="297" t="s">
        <v>1129</v>
      </c>
      <c r="C460" s="297" t="s">
        <v>437</v>
      </c>
      <c r="D460" s="6" t="s">
        <v>624</v>
      </c>
      <c r="E460" s="6" t="s">
        <v>1332</v>
      </c>
    </row>
    <row r="461" spans="1:5">
      <c r="A461" s="296">
        <v>1607</v>
      </c>
      <c r="B461" s="297" t="s">
        <v>1130</v>
      </c>
      <c r="C461" s="297" t="s">
        <v>438</v>
      </c>
      <c r="D461" s="6" t="s">
        <v>624</v>
      </c>
      <c r="E461" s="6" t="s">
        <v>1332</v>
      </c>
    </row>
    <row r="462" spans="1:5">
      <c r="A462" s="296">
        <v>1608</v>
      </c>
      <c r="B462" s="297" t="s">
        <v>1131</v>
      </c>
      <c r="C462" s="297" t="s">
        <v>439</v>
      </c>
      <c r="D462" s="6" t="s">
        <v>624</v>
      </c>
      <c r="E462" s="6" t="s">
        <v>1332</v>
      </c>
    </row>
    <row r="463" spans="1:5">
      <c r="A463" s="296">
        <v>1609</v>
      </c>
      <c r="B463" s="297" t="s">
        <v>1132</v>
      </c>
      <c r="C463" s="297" t="s">
        <v>440</v>
      </c>
      <c r="D463" s="6" t="s">
        <v>624</v>
      </c>
      <c r="E463" s="6" t="s">
        <v>1332</v>
      </c>
    </row>
    <row r="464" spans="1:5">
      <c r="A464" s="296">
        <v>1610</v>
      </c>
      <c r="B464" s="297" t="s">
        <v>1133</v>
      </c>
      <c r="C464" s="297" t="s">
        <v>1376</v>
      </c>
      <c r="D464" s="6" t="s">
        <v>624</v>
      </c>
      <c r="E464" s="6" t="s">
        <v>1332</v>
      </c>
    </row>
    <row r="465" spans="1:5">
      <c r="A465" s="296">
        <v>1611</v>
      </c>
      <c r="B465" s="297" t="s">
        <v>1134</v>
      </c>
      <c r="C465" s="297" t="s">
        <v>441</v>
      </c>
      <c r="D465" s="6" t="s">
        <v>624</v>
      </c>
      <c r="E465" s="6" t="s">
        <v>1332</v>
      </c>
    </row>
    <row r="466" spans="1:5">
      <c r="A466" s="296">
        <v>1701</v>
      </c>
      <c r="B466" s="297" t="s">
        <v>1135</v>
      </c>
      <c r="C466" s="297" t="s">
        <v>1377</v>
      </c>
      <c r="D466" s="6" t="s">
        <v>624</v>
      </c>
      <c r="E466" s="6" t="s">
        <v>1332</v>
      </c>
    </row>
    <row r="467" spans="1:5">
      <c r="A467" s="296">
        <v>1702</v>
      </c>
      <c r="B467" s="297" t="s">
        <v>1136</v>
      </c>
      <c r="C467" s="297" t="s">
        <v>442</v>
      </c>
      <c r="D467" s="6" t="s">
        <v>624</v>
      </c>
      <c r="E467" s="6" t="s">
        <v>1332</v>
      </c>
    </row>
    <row r="468" spans="1:5">
      <c r="A468" s="296">
        <v>1703</v>
      </c>
      <c r="B468" s="297" t="s">
        <v>1137</v>
      </c>
      <c r="C468" s="297" t="s">
        <v>443</v>
      </c>
      <c r="D468" s="6" t="s">
        <v>624</v>
      </c>
      <c r="E468" s="6" t="s">
        <v>1332</v>
      </c>
    </row>
    <row r="469" spans="1:5">
      <c r="A469" s="296">
        <v>1704</v>
      </c>
      <c r="B469" s="297" t="s">
        <v>1138</v>
      </c>
      <c r="C469" s="297" t="s">
        <v>1378</v>
      </c>
      <c r="D469" s="6" t="s">
        <v>624</v>
      </c>
      <c r="E469" s="6" t="s">
        <v>1332</v>
      </c>
    </row>
    <row r="470" spans="1:5">
      <c r="A470" s="296">
        <v>1705</v>
      </c>
      <c r="B470" s="297" t="s">
        <v>1139</v>
      </c>
      <c r="C470" s="297" t="s">
        <v>1379</v>
      </c>
      <c r="D470" s="6" t="s">
        <v>624</v>
      </c>
      <c r="E470" s="6" t="s">
        <v>1332</v>
      </c>
    </row>
    <row r="471" spans="1:5">
      <c r="A471" s="296">
        <v>1706</v>
      </c>
      <c r="B471" s="297" t="s">
        <v>1140</v>
      </c>
      <c r="C471" s="297" t="s">
        <v>444</v>
      </c>
      <c r="D471" s="6" t="s">
        <v>624</v>
      </c>
      <c r="E471" s="6" t="s">
        <v>1332</v>
      </c>
    </row>
    <row r="472" spans="1:5">
      <c r="A472" s="296">
        <v>1707</v>
      </c>
      <c r="B472" s="297" t="s">
        <v>1141</v>
      </c>
      <c r="C472" s="297" t="s">
        <v>445</v>
      </c>
      <c r="D472" s="6" t="s">
        <v>624</v>
      </c>
      <c r="E472" s="6" t="s">
        <v>1332</v>
      </c>
    </row>
    <row r="473" spans="1:5">
      <c r="A473" s="296">
        <v>1708</v>
      </c>
      <c r="B473" s="297" t="s">
        <v>1142</v>
      </c>
      <c r="C473" s="297" t="s">
        <v>446</v>
      </c>
      <c r="D473" s="6" t="s">
        <v>624</v>
      </c>
      <c r="E473" s="6" t="s">
        <v>1332</v>
      </c>
    </row>
    <row r="474" spans="1:5">
      <c r="A474" s="296">
        <v>1709</v>
      </c>
      <c r="B474" s="297" t="s">
        <v>1143</v>
      </c>
      <c r="C474" s="297" t="s">
        <v>447</v>
      </c>
      <c r="D474" s="6" t="s">
        <v>624</v>
      </c>
      <c r="E474" s="6" t="s">
        <v>1332</v>
      </c>
    </row>
    <row r="475" spans="1:5">
      <c r="A475" s="296">
        <v>1710</v>
      </c>
      <c r="B475" s="297" t="s">
        <v>1144</v>
      </c>
      <c r="C475" s="297" t="s">
        <v>448</v>
      </c>
      <c r="D475" s="6" t="s">
        <v>624</v>
      </c>
      <c r="E475" s="6" t="s">
        <v>1332</v>
      </c>
    </row>
    <row r="476" spans="1:5">
      <c r="A476" s="296">
        <v>1711</v>
      </c>
      <c r="B476" s="297" t="s">
        <v>1145</v>
      </c>
      <c r="C476" s="297" t="s">
        <v>449</v>
      </c>
      <c r="D476" s="6" t="s">
        <v>624</v>
      </c>
      <c r="E476" s="6" t="s">
        <v>1332</v>
      </c>
    </row>
    <row r="477" spans="1:5">
      <c r="A477" s="296">
        <v>1712</v>
      </c>
      <c r="B477" s="297" t="s">
        <v>1146</v>
      </c>
      <c r="C477" s="297" t="s">
        <v>450</v>
      </c>
      <c r="D477" s="6" t="s">
        <v>624</v>
      </c>
      <c r="E477" s="6" t="s">
        <v>1332</v>
      </c>
    </row>
    <row r="478" spans="1:5">
      <c r="A478" s="296">
        <v>1713</v>
      </c>
      <c r="B478" s="297" t="s">
        <v>1147</v>
      </c>
      <c r="C478" s="297" t="s">
        <v>451</v>
      </c>
      <c r="D478" s="6" t="s">
        <v>624</v>
      </c>
      <c r="E478" s="6" t="s">
        <v>1332</v>
      </c>
    </row>
    <row r="479" spans="1:5">
      <c r="A479" s="296">
        <v>1714</v>
      </c>
      <c r="B479" s="297" t="s">
        <v>1148</v>
      </c>
      <c r="C479" s="297" t="s">
        <v>452</v>
      </c>
      <c r="D479" s="6" t="s">
        <v>624</v>
      </c>
      <c r="E479" s="6" t="s">
        <v>1332</v>
      </c>
    </row>
    <row r="480" spans="1:5">
      <c r="A480" s="296">
        <v>1715</v>
      </c>
      <c r="B480" s="297" t="s">
        <v>1149</v>
      </c>
      <c r="C480" s="297" t="s">
        <v>453</v>
      </c>
      <c r="D480" s="6" t="s">
        <v>624</v>
      </c>
      <c r="E480" s="6" t="s">
        <v>1332</v>
      </c>
    </row>
    <row r="481" spans="1:5">
      <c r="A481" s="296">
        <v>1716</v>
      </c>
      <c r="B481" s="297" t="s">
        <v>1150</v>
      </c>
      <c r="C481" s="297" t="s">
        <v>454</v>
      </c>
      <c r="D481" s="6" t="s">
        <v>624</v>
      </c>
      <c r="E481" s="6" t="s">
        <v>1332</v>
      </c>
    </row>
    <row r="482" spans="1:5">
      <c r="A482" s="296">
        <v>1717</v>
      </c>
      <c r="B482" s="297" t="s">
        <v>1151</v>
      </c>
      <c r="C482" s="297" t="s">
        <v>455</v>
      </c>
      <c r="D482" s="6" t="s">
        <v>624</v>
      </c>
      <c r="E482" s="6" t="s">
        <v>1332</v>
      </c>
    </row>
    <row r="483" spans="1:5">
      <c r="A483" s="296">
        <v>1718</v>
      </c>
      <c r="B483" s="297" t="s">
        <v>1152</v>
      </c>
      <c r="C483" s="297" t="s">
        <v>456</v>
      </c>
      <c r="D483" s="6" t="s">
        <v>624</v>
      </c>
      <c r="E483" s="6" t="s">
        <v>1332</v>
      </c>
    </row>
    <row r="484" spans="1:5">
      <c r="A484" s="296">
        <v>1720</v>
      </c>
      <c r="B484" s="297" t="s">
        <v>1153</v>
      </c>
      <c r="C484" s="297" t="s">
        <v>457</v>
      </c>
      <c r="D484" s="6" t="s">
        <v>624</v>
      </c>
      <c r="E484" s="6" t="s">
        <v>1332</v>
      </c>
    </row>
    <row r="485" spans="1:5">
      <c r="A485" s="296">
        <v>1721</v>
      </c>
      <c r="B485" s="297" t="s">
        <v>1154</v>
      </c>
      <c r="C485" s="297" t="s">
        <v>458</v>
      </c>
      <c r="D485" s="6" t="s">
        <v>624</v>
      </c>
      <c r="E485" s="6" t="s">
        <v>1332</v>
      </c>
    </row>
    <row r="486" spans="1:5">
      <c r="A486" s="296">
        <v>1722</v>
      </c>
      <c r="B486" s="297" t="s">
        <v>1155</v>
      </c>
      <c r="C486" s="297" t="s">
        <v>459</v>
      </c>
      <c r="D486" s="6" t="s">
        <v>624</v>
      </c>
      <c r="E486" s="6" t="s">
        <v>1332</v>
      </c>
    </row>
    <row r="487" spans="1:5">
      <c r="A487" s="296">
        <v>1723</v>
      </c>
      <c r="B487" s="297" t="s">
        <v>1156</v>
      </c>
      <c r="C487" s="297" t="s">
        <v>460</v>
      </c>
      <c r="D487" s="6" t="s">
        <v>624</v>
      </c>
      <c r="E487" s="6" t="s">
        <v>1332</v>
      </c>
    </row>
    <row r="488" spans="1:5">
      <c r="A488" s="296">
        <v>1724</v>
      </c>
      <c r="B488" s="297" t="s">
        <v>1157</v>
      </c>
      <c r="C488" s="297" t="s">
        <v>461</v>
      </c>
      <c r="D488" s="6" t="s">
        <v>624</v>
      </c>
      <c r="E488" s="6" t="s">
        <v>1332</v>
      </c>
    </row>
    <row r="489" spans="1:5">
      <c r="A489" s="296">
        <v>1725</v>
      </c>
      <c r="B489" s="297" t="s">
        <v>1158</v>
      </c>
      <c r="C489" s="297" t="s">
        <v>462</v>
      </c>
      <c r="D489" s="6" t="s">
        <v>624</v>
      </c>
      <c r="E489" s="6" t="s">
        <v>1332</v>
      </c>
    </row>
    <row r="490" spans="1:5">
      <c r="A490" s="296">
        <v>1726</v>
      </c>
      <c r="B490" s="297" t="s">
        <v>1159</v>
      </c>
      <c r="C490" s="297" t="s">
        <v>463</v>
      </c>
      <c r="D490" s="6" t="s">
        <v>624</v>
      </c>
      <c r="E490" s="6" t="s">
        <v>1332</v>
      </c>
    </row>
    <row r="491" spans="1:5">
      <c r="A491" s="296">
        <v>1727</v>
      </c>
      <c r="B491" s="297" t="s">
        <v>1160</v>
      </c>
      <c r="C491" s="297" t="s">
        <v>464</v>
      </c>
      <c r="D491" s="6" t="s">
        <v>624</v>
      </c>
      <c r="E491" s="6" t="s">
        <v>1332</v>
      </c>
    </row>
    <row r="492" spans="1:5">
      <c r="A492" s="296">
        <v>1728</v>
      </c>
      <c r="B492" s="297" t="s">
        <v>1161</v>
      </c>
      <c r="C492" s="297" t="s">
        <v>465</v>
      </c>
      <c r="D492" s="6" t="s">
        <v>624</v>
      </c>
      <c r="E492" s="6" t="s">
        <v>1332</v>
      </c>
    </row>
    <row r="493" spans="1:5">
      <c r="A493" s="296">
        <v>1729</v>
      </c>
      <c r="B493" s="297" t="s">
        <v>1162</v>
      </c>
      <c r="C493" s="297" t="s">
        <v>466</v>
      </c>
      <c r="D493" s="6" t="s">
        <v>624</v>
      </c>
      <c r="E493" s="6" t="s">
        <v>1332</v>
      </c>
    </row>
    <row r="494" spans="1:5">
      <c r="A494" s="296">
        <v>1730</v>
      </c>
      <c r="B494" s="297" t="s">
        <v>1163</v>
      </c>
      <c r="C494" s="297" t="s">
        <v>467</v>
      </c>
      <c r="D494" s="6" t="s">
        <v>624</v>
      </c>
      <c r="E494" s="6" t="s">
        <v>1332</v>
      </c>
    </row>
    <row r="495" spans="1:5">
      <c r="A495" s="296">
        <v>1731</v>
      </c>
      <c r="B495" s="297" t="s">
        <v>1164</v>
      </c>
      <c r="C495" s="297" t="s">
        <v>468</v>
      </c>
      <c r="D495" s="6" t="s">
        <v>624</v>
      </c>
      <c r="E495" s="6" t="s">
        <v>1332</v>
      </c>
    </row>
    <row r="496" spans="1:5">
      <c r="A496" s="296">
        <v>1732</v>
      </c>
      <c r="B496" s="297" t="s">
        <v>1165</v>
      </c>
      <c r="C496" s="297" t="s">
        <v>469</v>
      </c>
      <c r="D496" s="6" t="s">
        <v>624</v>
      </c>
      <c r="E496" s="6" t="s">
        <v>1332</v>
      </c>
    </row>
    <row r="497" spans="1:5">
      <c r="A497" s="296">
        <v>1733</v>
      </c>
      <c r="B497" s="297" t="s">
        <v>1166</v>
      </c>
      <c r="C497" s="297" t="s">
        <v>470</v>
      </c>
      <c r="D497" s="6" t="s">
        <v>624</v>
      </c>
      <c r="E497" s="6" t="s">
        <v>1332</v>
      </c>
    </row>
    <row r="498" spans="1:5">
      <c r="A498" s="296">
        <v>1734</v>
      </c>
      <c r="B498" s="297" t="s">
        <v>1167</v>
      </c>
      <c r="C498" s="297" t="s">
        <v>471</v>
      </c>
      <c r="D498" s="6" t="s">
        <v>624</v>
      </c>
      <c r="E498" s="6" t="s">
        <v>1332</v>
      </c>
    </row>
    <row r="499" spans="1:5">
      <c r="A499" s="296">
        <v>1735</v>
      </c>
      <c r="B499" s="297" t="s">
        <v>1168</v>
      </c>
      <c r="C499" s="297" t="s">
        <v>472</v>
      </c>
      <c r="D499" s="6" t="s">
        <v>624</v>
      </c>
      <c r="E499" s="6" t="s">
        <v>1332</v>
      </c>
    </row>
    <row r="500" spans="1:5">
      <c r="A500" s="296">
        <v>1736</v>
      </c>
      <c r="B500" s="297" t="s">
        <v>1169</v>
      </c>
      <c r="C500" s="297" t="s">
        <v>473</v>
      </c>
      <c r="D500" s="6" t="s">
        <v>624</v>
      </c>
      <c r="E500" s="6" t="s">
        <v>1332</v>
      </c>
    </row>
    <row r="501" spans="1:5">
      <c r="A501" s="296">
        <v>1737</v>
      </c>
      <c r="B501" s="297" t="s">
        <v>1170</v>
      </c>
      <c r="C501" s="297" t="s">
        <v>474</v>
      </c>
      <c r="D501" s="6" t="s">
        <v>624</v>
      </c>
      <c r="E501" s="6" t="s">
        <v>1332</v>
      </c>
    </row>
    <row r="502" spans="1:5">
      <c r="A502" s="296">
        <v>1738</v>
      </c>
      <c r="B502" s="297" t="s">
        <v>1171</v>
      </c>
      <c r="C502" s="297" t="s">
        <v>475</v>
      </c>
      <c r="D502" s="6" t="s">
        <v>624</v>
      </c>
      <c r="E502" s="6" t="s">
        <v>1332</v>
      </c>
    </row>
    <row r="503" spans="1:5">
      <c r="A503" s="296">
        <v>1739</v>
      </c>
      <c r="B503" s="297" t="s">
        <v>1172</v>
      </c>
      <c r="C503" s="297" t="s">
        <v>476</v>
      </c>
      <c r="D503" s="6" t="s">
        <v>624</v>
      </c>
      <c r="E503" s="6" t="s">
        <v>1332</v>
      </c>
    </row>
    <row r="504" spans="1:5">
      <c r="A504" s="296">
        <v>1740</v>
      </c>
      <c r="B504" s="297" t="s">
        <v>1173</v>
      </c>
      <c r="C504" s="297" t="s">
        <v>477</v>
      </c>
      <c r="D504" s="6" t="s">
        <v>624</v>
      </c>
      <c r="E504" s="6" t="s">
        <v>1332</v>
      </c>
    </row>
    <row r="505" spans="1:5">
      <c r="A505" s="296">
        <v>1741</v>
      </c>
      <c r="B505" s="297" t="s">
        <v>1174</v>
      </c>
      <c r="C505" s="297" t="s">
        <v>478</v>
      </c>
      <c r="D505" s="6" t="s">
        <v>624</v>
      </c>
      <c r="E505" s="6" t="s">
        <v>1332</v>
      </c>
    </row>
    <row r="506" spans="1:5">
      <c r="A506" s="296">
        <v>1742</v>
      </c>
      <c r="B506" s="297" t="s">
        <v>1175</v>
      </c>
      <c r="C506" s="297" t="s">
        <v>479</v>
      </c>
      <c r="D506" s="6" t="s">
        <v>624</v>
      </c>
      <c r="E506" s="6" t="s">
        <v>1332</v>
      </c>
    </row>
    <row r="507" spans="1:5">
      <c r="A507" s="296">
        <v>1743</v>
      </c>
      <c r="B507" s="297" t="s">
        <v>1176</v>
      </c>
      <c r="C507" s="297" t="s">
        <v>480</v>
      </c>
      <c r="D507" s="6" t="s">
        <v>624</v>
      </c>
      <c r="E507" s="6" t="s">
        <v>1332</v>
      </c>
    </row>
    <row r="508" spans="1:5">
      <c r="A508" s="296">
        <v>1744</v>
      </c>
      <c r="B508" s="297" t="s">
        <v>1177</v>
      </c>
      <c r="C508" s="297" t="s">
        <v>481</v>
      </c>
      <c r="D508" s="6" t="s">
        <v>624</v>
      </c>
      <c r="E508" s="6" t="s">
        <v>1332</v>
      </c>
    </row>
    <row r="509" spans="1:5">
      <c r="A509" s="296">
        <v>1745</v>
      </c>
      <c r="B509" s="297" t="s">
        <v>1178</v>
      </c>
      <c r="C509" s="297" t="s">
        <v>482</v>
      </c>
      <c r="D509" s="6" t="s">
        <v>624</v>
      </c>
      <c r="E509" s="6" t="s">
        <v>1332</v>
      </c>
    </row>
    <row r="510" spans="1:5">
      <c r="A510" s="296">
        <v>1746</v>
      </c>
      <c r="B510" s="297" t="s">
        <v>1179</v>
      </c>
      <c r="C510" s="297" t="s">
        <v>483</v>
      </c>
      <c r="D510" s="6" t="s">
        <v>624</v>
      </c>
      <c r="E510" s="6" t="s">
        <v>1332</v>
      </c>
    </row>
    <row r="511" spans="1:5">
      <c r="A511" s="296">
        <v>1747</v>
      </c>
      <c r="B511" s="297" t="s">
        <v>1133</v>
      </c>
      <c r="C511" s="297" t="s">
        <v>1376</v>
      </c>
      <c r="D511" s="6" t="s">
        <v>624</v>
      </c>
      <c r="E511" s="6" t="s">
        <v>1332</v>
      </c>
    </row>
    <row r="512" spans="1:5">
      <c r="A512" s="296">
        <v>1748</v>
      </c>
      <c r="B512" s="297" t="s">
        <v>1180</v>
      </c>
      <c r="C512" s="297" t="s">
        <v>484</v>
      </c>
      <c r="D512" s="6" t="s">
        <v>624</v>
      </c>
      <c r="E512" s="6" t="s">
        <v>1332</v>
      </c>
    </row>
    <row r="513" spans="1:5">
      <c r="A513" s="296">
        <v>1749</v>
      </c>
      <c r="B513" s="297" t="s">
        <v>1181</v>
      </c>
      <c r="C513" s="297" t="s">
        <v>485</v>
      </c>
      <c r="D513" s="6" t="s">
        <v>624</v>
      </c>
      <c r="E513" s="6" t="s">
        <v>1332</v>
      </c>
    </row>
    <row r="514" spans="1:5">
      <c r="A514" s="296">
        <v>1750</v>
      </c>
      <c r="B514" s="297" t="s">
        <v>1182</v>
      </c>
      <c r="C514" s="297" t="s">
        <v>486</v>
      </c>
      <c r="D514" s="6" t="s">
        <v>624</v>
      </c>
      <c r="E514" s="6" t="s">
        <v>1332</v>
      </c>
    </row>
    <row r="515" spans="1:5">
      <c r="A515" s="296">
        <v>1751</v>
      </c>
      <c r="B515" s="297" t="s">
        <v>1183</v>
      </c>
      <c r="C515" s="297" t="s">
        <v>487</v>
      </c>
      <c r="D515" s="6" t="s">
        <v>624</v>
      </c>
      <c r="E515" s="6" t="s">
        <v>1332</v>
      </c>
    </row>
    <row r="516" spans="1:5">
      <c r="A516" s="296">
        <v>1752</v>
      </c>
      <c r="B516" s="297" t="s">
        <v>1184</v>
      </c>
      <c r="C516" s="297" t="s">
        <v>488</v>
      </c>
      <c r="D516" s="6" t="s">
        <v>624</v>
      </c>
      <c r="E516" s="6" t="s">
        <v>1332</v>
      </c>
    </row>
    <row r="517" spans="1:5">
      <c r="A517" s="296">
        <v>1753</v>
      </c>
      <c r="B517" s="297" t="s">
        <v>1185</v>
      </c>
      <c r="C517" s="297" t="s">
        <v>489</v>
      </c>
      <c r="D517" s="6" t="s">
        <v>624</v>
      </c>
      <c r="E517" s="6" t="s">
        <v>1332</v>
      </c>
    </row>
    <row r="518" spans="1:5">
      <c r="A518" s="296">
        <v>1754</v>
      </c>
      <c r="B518" s="297" t="s">
        <v>1186</v>
      </c>
      <c r="C518" s="297" t="s">
        <v>490</v>
      </c>
      <c r="D518" s="6" t="s">
        <v>624</v>
      </c>
      <c r="E518" s="6" t="s">
        <v>1332</v>
      </c>
    </row>
    <row r="519" spans="1:5">
      <c r="A519" s="296">
        <v>1755</v>
      </c>
      <c r="B519" s="297" t="s">
        <v>1187</v>
      </c>
      <c r="C519" s="297" t="s">
        <v>491</v>
      </c>
      <c r="D519" s="6" t="s">
        <v>624</v>
      </c>
      <c r="E519" s="6" t="s">
        <v>1332</v>
      </c>
    </row>
    <row r="520" spans="1:5">
      <c r="A520" s="296">
        <v>1756</v>
      </c>
      <c r="B520" s="297" t="s">
        <v>1188</v>
      </c>
      <c r="C520" s="297" t="s">
        <v>492</v>
      </c>
      <c r="D520" s="6" t="s">
        <v>624</v>
      </c>
      <c r="E520" s="6" t="s">
        <v>1332</v>
      </c>
    </row>
    <row r="521" spans="1:5">
      <c r="A521" s="296">
        <v>1801</v>
      </c>
      <c r="B521" s="297" t="s">
        <v>1189</v>
      </c>
      <c r="C521" s="297" t="s">
        <v>493</v>
      </c>
      <c r="D521" s="6" t="s">
        <v>624</v>
      </c>
      <c r="E521" s="6" t="s">
        <v>1332</v>
      </c>
    </row>
    <row r="522" spans="1:5">
      <c r="A522" s="296">
        <v>1802</v>
      </c>
      <c r="B522" s="297" t="s">
        <v>1171</v>
      </c>
      <c r="C522" s="297" t="s">
        <v>475</v>
      </c>
      <c r="D522" s="6" t="s">
        <v>624</v>
      </c>
      <c r="E522" s="6" t="s">
        <v>1332</v>
      </c>
    </row>
    <row r="523" spans="1:5">
      <c r="A523" s="296">
        <v>1803</v>
      </c>
      <c r="B523" s="297" t="s">
        <v>1190</v>
      </c>
      <c r="C523" s="297" t="s">
        <v>494</v>
      </c>
      <c r="D523" s="6" t="s">
        <v>624</v>
      </c>
      <c r="E523" s="6" t="s">
        <v>1332</v>
      </c>
    </row>
    <row r="524" spans="1:5">
      <c r="A524" s="296">
        <v>1805</v>
      </c>
      <c r="B524" s="297" t="s">
        <v>1191</v>
      </c>
      <c r="C524" s="297" t="s">
        <v>495</v>
      </c>
      <c r="D524" s="6" t="s">
        <v>624</v>
      </c>
      <c r="E524" s="6" t="s">
        <v>1332</v>
      </c>
    </row>
    <row r="525" spans="1:5">
      <c r="A525" s="296">
        <v>1806</v>
      </c>
      <c r="B525" s="297" t="s">
        <v>1192</v>
      </c>
      <c r="C525" s="297" t="s">
        <v>496</v>
      </c>
      <c r="D525" s="6" t="s">
        <v>624</v>
      </c>
      <c r="E525" s="6" t="s">
        <v>1332</v>
      </c>
    </row>
    <row r="526" spans="1:5">
      <c r="A526" s="296">
        <v>1807</v>
      </c>
      <c r="B526" s="297" t="s">
        <v>1193</v>
      </c>
      <c r="C526" s="297" t="s">
        <v>497</v>
      </c>
      <c r="D526" s="6" t="s">
        <v>624</v>
      </c>
      <c r="E526" s="6" t="s">
        <v>1332</v>
      </c>
    </row>
    <row r="527" spans="1:5">
      <c r="A527" s="296">
        <v>1808</v>
      </c>
      <c r="B527" s="297" t="s">
        <v>1194</v>
      </c>
      <c r="C527" s="297" t="s">
        <v>498</v>
      </c>
      <c r="D527" s="6" t="s">
        <v>624</v>
      </c>
      <c r="E527" s="6" t="s">
        <v>1332</v>
      </c>
    </row>
    <row r="528" spans="1:5">
      <c r="A528" s="296">
        <v>1809</v>
      </c>
      <c r="B528" s="297" t="s">
        <v>1195</v>
      </c>
      <c r="C528" s="297" t="s">
        <v>499</v>
      </c>
      <c r="D528" s="6" t="s">
        <v>624</v>
      </c>
      <c r="E528" s="6" t="s">
        <v>1332</v>
      </c>
    </row>
    <row r="529" spans="1:5">
      <c r="A529" s="296">
        <v>1810</v>
      </c>
      <c r="B529" s="297" t="s">
        <v>1196</v>
      </c>
      <c r="C529" s="297" t="s">
        <v>500</v>
      </c>
      <c r="D529" s="6" t="s">
        <v>624</v>
      </c>
      <c r="E529" s="6" t="s">
        <v>1332</v>
      </c>
    </row>
    <row r="530" spans="1:5">
      <c r="A530" s="296">
        <v>1811</v>
      </c>
      <c r="B530" s="297" t="s">
        <v>1197</v>
      </c>
      <c r="C530" s="297" t="s">
        <v>501</v>
      </c>
      <c r="D530" s="6" t="s">
        <v>624</v>
      </c>
      <c r="E530" s="6" t="s">
        <v>1332</v>
      </c>
    </row>
    <row r="531" spans="1:5">
      <c r="A531" s="296">
        <v>1812</v>
      </c>
      <c r="B531" s="297" t="s">
        <v>1198</v>
      </c>
      <c r="C531" s="297" t="s">
        <v>502</v>
      </c>
      <c r="D531" s="6" t="s">
        <v>624</v>
      </c>
      <c r="E531" s="6" t="s">
        <v>1332</v>
      </c>
    </row>
    <row r="532" spans="1:5">
      <c r="A532" s="296">
        <v>1813</v>
      </c>
      <c r="B532" s="297" t="s">
        <v>1199</v>
      </c>
      <c r="C532" s="297" t="s">
        <v>503</v>
      </c>
      <c r="D532" s="6" t="s">
        <v>624</v>
      </c>
      <c r="E532" s="6" t="s">
        <v>1332</v>
      </c>
    </row>
    <row r="533" spans="1:5">
      <c r="A533" s="296">
        <v>1814</v>
      </c>
      <c r="B533" s="297" t="s">
        <v>1200</v>
      </c>
      <c r="C533" s="297" t="s">
        <v>504</v>
      </c>
      <c r="D533" s="6" t="s">
        <v>624</v>
      </c>
      <c r="E533" s="6" t="s">
        <v>1332</v>
      </c>
    </row>
    <row r="534" spans="1:5">
      <c r="A534" s="296">
        <v>1815</v>
      </c>
      <c r="B534" s="297" t="s">
        <v>1182</v>
      </c>
      <c r="C534" s="297" t="s">
        <v>486</v>
      </c>
      <c r="D534" s="6" t="s">
        <v>624</v>
      </c>
      <c r="E534" s="6" t="s">
        <v>1332</v>
      </c>
    </row>
    <row r="535" spans="1:5">
      <c r="A535" s="296">
        <v>1816</v>
      </c>
      <c r="B535" s="297" t="s">
        <v>1201</v>
      </c>
      <c r="C535" s="297" t="s">
        <v>505</v>
      </c>
      <c r="D535" s="6" t="s">
        <v>624</v>
      </c>
      <c r="E535" s="6" t="s">
        <v>1332</v>
      </c>
    </row>
    <row r="536" spans="1:5">
      <c r="A536" s="296">
        <v>1817</v>
      </c>
      <c r="B536" s="297" t="s">
        <v>1202</v>
      </c>
      <c r="C536" s="297" t="s">
        <v>506</v>
      </c>
      <c r="D536" s="6" t="s">
        <v>624</v>
      </c>
      <c r="E536" s="6" t="s">
        <v>1332</v>
      </c>
    </row>
    <row r="537" spans="1:5">
      <c r="A537" s="296">
        <v>1818</v>
      </c>
      <c r="B537" s="297" t="s">
        <v>1203</v>
      </c>
      <c r="C537" s="297" t="s">
        <v>507</v>
      </c>
      <c r="D537" s="6" t="s">
        <v>624</v>
      </c>
      <c r="E537" s="6" t="s">
        <v>1332</v>
      </c>
    </row>
    <row r="538" spans="1:5">
      <c r="A538" s="296">
        <v>1819</v>
      </c>
      <c r="B538" s="297" t="s">
        <v>1204</v>
      </c>
      <c r="C538" s="297" t="s">
        <v>508</v>
      </c>
      <c r="D538" s="6" t="s">
        <v>624</v>
      </c>
      <c r="E538" s="6" t="s">
        <v>1332</v>
      </c>
    </row>
    <row r="539" spans="1:5">
      <c r="A539" s="296">
        <v>1820</v>
      </c>
      <c r="B539" s="297" t="s">
        <v>1205</v>
      </c>
      <c r="C539" s="297" t="s">
        <v>509</v>
      </c>
      <c r="D539" s="6" t="s">
        <v>624</v>
      </c>
      <c r="E539" s="6" t="s">
        <v>1332</v>
      </c>
    </row>
    <row r="540" spans="1:5">
      <c r="A540" s="296">
        <v>1901</v>
      </c>
      <c r="B540" s="297" t="s">
        <v>1206</v>
      </c>
      <c r="C540" s="297" t="s">
        <v>510</v>
      </c>
      <c r="D540" s="6" t="s">
        <v>624</v>
      </c>
      <c r="E540" s="6" t="s">
        <v>1332</v>
      </c>
    </row>
    <row r="541" spans="1:5">
      <c r="A541" s="296">
        <v>1902</v>
      </c>
      <c r="B541" s="297" t="s">
        <v>1207</v>
      </c>
      <c r="C541" s="297" t="s">
        <v>511</v>
      </c>
      <c r="D541" s="6" t="s">
        <v>624</v>
      </c>
      <c r="E541" s="6" t="s">
        <v>1332</v>
      </c>
    </row>
    <row r="542" spans="1:5">
      <c r="A542" s="296">
        <v>1903</v>
      </c>
      <c r="B542" s="297" t="s">
        <v>1208</v>
      </c>
      <c r="C542" s="297" t="s">
        <v>512</v>
      </c>
      <c r="D542" s="6" t="s">
        <v>624</v>
      </c>
      <c r="E542" s="6" t="s">
        <v>1332</v>
      </c>
    </row>
    <row r="543" spans="1:5">
      <c r="A543" s="296">
        <v>1904</v>
      </c>
      <c r="B543" s="297" t="s">
        <v>1209</v>
      </c>
      <c r="C543" s="297" t="s">
        <v>513</v>
      </c>
      <c r="D543" s="6" t="s">
        <v>624</v>
      </c>
      <c r="E543" s="6" t="s">
        <v>1332</v>
      </c>
    </row>
    <row r="544" spans="1:5">
      <c r="A544" s="296">
        <v>1905</v>
      </c>
      <c r="B544" s="297" t="s">
        <v>1210</v>
      </c>
      <c r="C544" s="297" t="s">
        <v>514</v>
      </c>
      <c r="D544" s="6" t="s">
        <v>624</v>
      </c>
      <c r="E544" s="6" t="s">
        <v>1332</v>
      </c>
    </row>
    <row r="545" spans="1:5">
      <c r="A545" s="296">
        <v>1906</v>
      </c>
      <c r="B545" s="297" t="s">
        <v>1186</v>
      </c>
      <c r="C545" s="297" t="s">
        <v>490</v>
      </c>
      <c r="D545" s="6" t="s">
        <v>624</v>
      </c>
      <c r="E545" s="6" t="s">
        <v>1332</v>
      </c>
    </row>
    <row r="546" spans="1:5">
      <c r="A546" s="296">
        <v>1907</v>
      </c>
      <c r="B546" s="297" t="s">
        <v>1211</v>
      </c>
      <c r="C546" s="297" t="s">
        <v>515</v>
      </c>
      <c r="D546" s="6" t="s">
        <v>624</v>
      </c>
      <c r="E546" s="6" t="s">
        <v>1332</v>
      </c>
    </row>
    <row r="547" spans="1:5">
      <c r="A547" s="296">
        <v>1908</v>
      </c>
      <c r="B547" s="297" t="s">
        <v>1212</v>
      </c>
      <c r="C547" s="297" t="s">
        <v>516</v>
      </c>
      <c r="D547" s="6" t="s">
        <v>624</v>
      </c>
      <c r="E547" s="6" t="s">
        <v>1332</v>
      </c>
    </row>
    <row r="548" spans="1:5">
      <c r="A548" s="296">
        <v>1909</v>
      </c>
      <c r="B548" s="297" t="s">
        <v>1132</v>
      </c>
      <c r="C548" s="297" t="s">
        <v>440</v>
      </c>
      <c r="D548" s="6" t="s">
        <v>624</v>
      </c>
      <c r="E548" s="6" t="s">
        <v>1332</v>
      </c>
    </row>
    <row r="549" spans="1:5">
      <c r="A549" s="296">
        <v>1910</v>
      </c>
      <c r="B549" s="297" t="s">
        <v>1213</v>
      </c>
      <c r="C549" s="297" t="s">
        <v>517</v>
      </c>
      <c r="D549" s="6" t="s">
        <v>624</v>
      </c>
      <c r="E549" s="6" t="s">
        <v>1332</v>
      </c>
    </row>
    <row r="550" spans="1:5">
      <c r="A550" s="296">
        <v>1911</v>
      </c>
      <c r="B550" s="297" t="s">
        <v>1214</v>
      </c>
      <c r="C550" s="297" t="s">
        <v>518</v>
      </c>
      <c r="D550" s="6" t="s">
        <v>624</v>
      </c>
      <c r="E550" s="6" t="s">
        <v>1332</v>
      </c>
    </row>
    <row r="551" spans="1:5">
      <c r="A551" s="296">
        <v>1912</v>
      </c>
      <c r="B551" s="297" t="s">
        <v>1215</v>
      </c>
      <c r="C551" s="297" t="s">
        <v>519</v>
      </c>
      <c r="D551" s="6" t="s">
        <v>624</v>
      </c>
      <c r="E551" s="6" t="s">
        <v>1332</v>
      </c>
    </row>
    <row r="552" spans="1:5">
      <c r="A552" s="296">
        <v>1913</v>
      </c>
      <c r="B552" s="297" t="s">
        <v>1216</v>
      </c>
      <c r="C552" s="297" t="s">
        <v>520</v>
      </c>
      <c r="D552" s="6" t="s">
        <v>624</v>
      </c>
      <c r="E552" s="6" t="s">
        <v>1332</v>
      </c>
    </row>
    <row r="553" spans="1:5">
      <c r="A553" s="296">
        <v>1914</v>
      </c>
      <c r="B553" s="297" t="s">
        <v>1217</v>
      </c>
      <c r="C553" s="297" t="s">
        <v>521</v>
      </c>
      <c r="D553" s="6" t="s">
        <v>624</v>
      </c>
      <c r="E553" s="6" t="s">
        <v>1332</v>
      </c>
    </row>
    <row r="554" spans="1:5">
      <c r="A554" s="296">
        <v>1915</v>
      </c>
      <c r="B554" s="297" t="s">
        <v>1218</v>
      </c>
      <c r="C554" s="297" t="s">
        <v>522</v>
      </c>
      <c r="D554" s="6" t="s">
        <v>624</v>
      </c>
      <c r="E554" s="6" t="s">
        <v>1332</v>
      </c>
    </row>
    <row r="555" spans="1:5">
      <c r="A555" s="296">
        <v>2301</v>
      </c>
      <c r="B555" s="297" t="s">
        <v>1219</v>
      </c>
      <c r="C555" s="297" t="s">
        <v>523</v>
      </c>
      <c r="D555" s="6" t="s">
        <v>624</v>
      </c>
      <c r="E555" s="6" t="s">
        <v>1328</v>
      </c>
    </row>
    <row r="556" spans="1:5">
      <c r="A556" s="296">
        <v>2302</v>
      </c>
      <c r="B556" s="297" t="s">
        <v>1220</v>
      </c>
      <c r="C556" s="297" t="s">
        <v>524</v>
      </c>
      <c r="D556" s="6" t="s">
        <v>624</v>
      </c>
      <c r="E556" s="6" t="s">
        <v>1328</v>
      </c>
    </row>
    <row r="557" spans="1:5">
      <c r="A557" s="296">
        <v>2303</v>
      </c>
      <c r="B557" s="297" t="s">
        <v>1221</v>
      </c>
      <c r="C557" s="297" t="s">
        <v>1380</v>
      </c>
      <c r="D557" s="6" t="s">
        <v>624</v>
      </c>
      <c r="E557" s="6" t="s">
        <v>1328</v>
      </c>
    </row>
    <row r="558" spans="1:5">
      <c r="A558" s="296">
        <v>2311</v>
      </c>
      <c r="B558" s="297" t="s">
        <v>1222</v>
      </c>
      <c r="C558" s="297" t="s">
        <v>1222</v>
      </c>
      <c r="D558" s="6" t="s">
        <v>624</v>
      </c>
      <c r="E558" s="6" t="s">
        <v>1324</v>
      </c>
    </row>
    <row r="559" spans="1:5">
      <c r="A559" s="296">
        <v>2312</v>
      </c>
      <c r="B559" s="297" t="s">
        <v>525</v>
      </c>
      <c r="C559" s="297" t="s">
        <v>525</v>
      </c>
      <c r="D559" s="6" t="s">
        <v>624</v>
      </c>
      <c r="E559" s="6" t="s">
        <v>1328</v>
      </c>
    </row>
    <row r="560" spans="1:5">
      <c r="A560" s="296">
        <v>2313</v>
      </c>
      <c r="B560" s="297" t="s">
        <v>526</v>
      </c>
      <c r="C560" s="297" t="s">
        <v>526</v>
      </c>
      <c r="D560" s="6" t="s">
        <v>624</v>
      </c>
      <c r="E560" s="6" t="s">
        <v>1328</v>
      </c>
    </row>
    <row r="561" spans="1:5">
      <c r="A561" s="296">
        <v>2314</v>
      </c>
      <c r="B561" s="297" t="s">
        <v>527</v>
      </c>
      <c r="C561" s="297" t="s">
        <v>527</v>
      </c>
      <c r="D561" s="6" t="s">
        <v>624</v>
      </c>
      <c r="E561" s="6" t="s">
        <v>1328</v>
      </c>
    </row>
    <row r="562" spans="1:5">
      <c r="A562" s="296">
        <v>2315</v>
      </c>
      <c r="B562" s="297" t="s">
        <v>1223</v>
      </c>
      <c r="C562" s="297" t="s">
        <v>528</v>
      </c>
      <c r="D562" s="6" t="s">
        <v>624</v>
      </c>
      <c r="E562" s="6" t="s">
        <v>1328</v>
      </c>
    </row>
    <row r="563" spans="1:5">
      <c r="A563" s="296">
        <v>2316</v>
      </c>
      <c r="B563" s="297" t="s">
        <v>1224</v>
      </c>
      <c r="C563" s="297" t="s">
        <v>529</v>
      </c>
      <c r="D563" s="6" t="s">
        <v>624</v>
      </c>
      <c r="E563" s="6" t="s">
        <v>1328</v>
      </c>
    </row>
    <row r="564" spans="1:5">
      <c r="A564" s="296">
        <v>2317</v>
      </c>
      <c r="B564" s="297" t="s">
        <v>1225</v>
      </c>
      <c r="C564" s="297" t="s">
        <v>530</v>
      </c>
      <c r="D564" s="6" t="s">
        <v>624</v>
      </c>
      <c r="E564" s="6" t="s">
        <v>1328</v>
      </c>
    </row>
    <row r="565" spans="1:5">
      <c r="A565" s="296">
        <v>2318</v>
      </c>
      <c r="B565" s="297" t="s">
        <v>1226</v>
      </c>
      <c r="C565" s="297" t="s">
        <v>1381</v>
      </c>
      <c r="D565" s="6" t="s">
        <v>624</v>
      </c>
      <c r="E565" s="6" t="s">
        <v>1328</v>
      </c>
    </row>
    <row r="566" spans="1:5">
      <c r="A566" s="296">
        <v>2319</v>
      </c>
      <c r="B566" s="297" t="s">
        <v>531</v>
      </c>
      <c r="C566" s="297" t="s">
        <v>531</v>
      </c>
      <c r="D566" s="6" t="s">
        <v>624</v>
      </c>
      <c r="E566" s="6" t="s">
        <v>1328</v>
      </c>
    </row>
    <row r="567" spans="1:5">
      <c r="A567" s="296">
        <v>2320</v>
      </c>
      <c r="B567" s="297" t="s">
        <v>532</v>
      </c>
      <c r="C567" s="297" t="s">
        <v>532</v>
      </c>
      <c r="D567" s="6" t="s">
        <v>624</v>
      </c>
      <c r="E567" s="6" t="s">
        <v>1328</v>
      </c>
    </row>
    <row r="568" spans="1:5">
      <c r="A568" s="296">
        <v>2322</v>
      </c>
      <c r="B568" s="297" t="s">
        <v>533</v>
      </c>
      <c r="C568" s="297" t="s">
        <v>533</v>
      </c>
      <c r="D568" s="6" t="s">
        <v>624</v>
      </c>
      <c r="E568" s="6" t="s">
        <v>1333</v>
      </c>
    </row>
    <row r="569" spans="1:5">
      <c r="A569" s="296">
        <v>2323</v>
      </c>
      <c r="B569" s="297" t="s">
        <v>534</v>
      </c>
      <c r="C569" s="297" t="s">
        <v>534</v>
      </c>
      <c r="D569" s="6" t="s">
        <v>624</v>
      </c>
      <c r="E569" s="6" t="s">
        <v>1333</v>
      </c>
    </row>
    <row r="570" spans="1:5">
      <c r="A570" s="296">
        <v>2324</v>
      </c>
      <c r="B570" s="297" t="s">
        <v>535</v>
      </c>
      <c r="C570" s="297" t="s">
        <v>535</v>
      </c>
      <c r="D570" s="6" t="s">
        <v>624</v>
      </c>
      <c r="E570" s="6" t="s">
        <v>1333</v>
      </c>
    </row>
    <row r="571" spans="1:5">
      <c r="A571" s="296">
        <v>2325</v>
      </c>
      <c r="B571" s="297" t="s">
        <v>536</v>
      </c>
      <c r="C571" s="297" t="s">
        <v>536</v>
      </c>
      <c r="D571" s="6" t="s">
        <v>624</v>
      </c>
      <c r="E571" s="6" t="s">
        <v>1333</v>
      </c>
    </row>
    <row r="572" spans="1:5">
      <c r="A572" s="296">
        <v>2326</v>
      </c>
      <c r="B572" s="297" t="s">
        <v>537</v>
      </c>
      <c r="C572" s="297" t="s">
        <v>537</v>
      </c>
      <c r="D572" s="6" t="s">
        <v>624</v>
      </c>
      <c r="E572" s="6" t="s">
        <v>1333</v>
      </c>
    </row>
    <row r="573" spans="1:5">
      <c r="A573" s="296">
        <v>2327</v>
      </c>
      <c r="B573" s="297" t="s">
        <v>538</v>
      </c>
      <c r="C573" s="297" t="s">
        <v>538</v>
      </c>
      <c r="D573" s="6" t="s">
        <v>624</v>
      </c>
      <c r="E573" s="6" t="s">
        <v>1333</v>
      </c>
    </row>
    <row r="574" spans="1:5">
      <c r="A574" s="296">
        <v>2328</v>
      </c>
      <c r="B574" s="297" t="s">
        <v>610</v>
      </c>
      <c r="C574" s="297" t="s">
        <v>610</v>
      </c>
      <c r="D574" s="6" t="s">
        <v>624</v>
      </c>
      <c r="E574" s="6" t="s">
        <v>1333</v>
      </c>
    </row>
    <row r="575" spans="1:5">
      <c r="A575" s="296">
        <v>2330</v>
      </c>
      <c r="B575" s="297" t="s">
        <v>1227</v>
      </c>
      <c r="C575" s="297" t="s">
        <v>1227</v>
      </c>
      <c r="D575" s="6" t="s">
        <v>624</v>
      </c>
      <c r="E575" s="6" t="s">
        <v>1333</v>
      </c>
    </row>
    <row r="576" spans="1:5">
      <c r="A576" s="296">
        <v>2331</v>
      </c>
      <c r="B576" s="297" t="s">
        <v>1228</v>
      </c>
      <c r="C576" s="297" t="s">
        <v>1228</v>
      </c>
      <c r="D576" s="6" t="s">
        <v>624</v>
      </c>
      <c r="E576" s="6" t="s">
        <v>1333</v>
      </c>
    </row>
    <row r="577" spans="1:5">
      <c r="A577" s="296">
        <v>2333</v>
      </c>
      <c r="B577" s="297" t="s">
        <v>1229</v>
      </c>
      <c r="C577" s="297" t="s">
        <v>1229</v>
      </c>
      <c r="D577" s="6" t="s">
        <v>624</v>
      </c>
      <c r="E577" s="6" t="s">
        <v>1333</v>
      </c>
    </row>
    <row r="578" spans="1:5">
      <c r="A578" s="296">
        <v>2334</v>
      </c>
      <c r="B578" s="297" t="s">
        <v>1230</v>
      </c>
      <c r="C578" s="297" t="s">
        <v>1230</v>
      </c>
      <c r="D578" s="6" t="s">
        <v>624</v>
      </c>
      <c r="E578" s="6" t="s">
        <v>1328</v>
      </c>
    </row>
    <row r="579" spans="1:5">
      <c r="A579" s="296">
        <v>2335</v>
      </c>
      <c r="B579" s="297" t="s">
        <v>1382</v>
      </c>
      <c r="C579" s="297" t="s">
        <v>1382</v>
      </c>
      <c r="D579" s="6" t="s">
        <v>624</v>
      </c>
      <c r="E579" s="6" t="s">
        <v>1327</v>
      </c>
    </row>
    <row r="580" spans="1:5">
      <c r="A580" s="296">
        <v>2336</v>
      </c>
      <c r="B580" s="297" t="s">
        <v>1231</v>
      </c>
      <c r="C580" s="297" t="s">
        <v>1231</v>
      </c>
      <c r="D580" s="6" t="s">
        <v>624</v>
      </c>
      <c r="E580" s="6" t="s">
        <v>1327</v>
      </c>
    </row>
    <row r="581" spans="1:5">
      <c r="A581" s="296">
        <v>2337</v>
      </c>
      <c r="B581" s="297" t="s">
        <v>1383</v>
      </c>
      <c r="C581" s="297" t="s">
        <v>1383</v>
      </c>
      <c r="D581" s="6" t="s">
        <v>624</v>
      </c>
      <c r="E581" s="6" t="s">
        <v>1333</v>
      </c>
    </row>
    <row r="582" spans="1:5">
      <c r="A582" s="296">
        <v>2338</v>
      </c>
      <c r="B582" s="297" t="s">
        <v>1384</v>
      </c>
      <c r="C582" s="297" t="s">
        <v>1384</v>
      </c>
      <c r="D582" s="6" t="s">
        <v>624</v>
      </c>
      <c r="E582" s="6" t="s">
        <v>1333</v>
      </c>
    </row>
    <row r="583" spans="1:5">
      <c r="A583" s="296">
        <v>2339</v>
      </c>
      <c r="B583" s="297" t="s">
        <v>1385</v>
      </c>
      <c r="C583" s="297" t="s">
        <v>1385</v>
      </c>
      <c r="D583" s="6" t="s">
        <v>624</v>
      </c>
      <c r="E583" s="6" t="s">
        <v>1327</v>
      </c>
    </row>
    <row r="584" spans="1:5">
      <c r="A584" s="296">
        <v>2341</v>
      </c>
      <c r="B584" s="297" t="s">
        <v>1386</v>
      </c>
      <c r="C584" s="297" t="s">
        <v>1386</v>
      </c>
      <c r="D584" s="6" t="s">
        <v>624</v>
      </c>
      <c r="E584" s="6" t="s">
        <v>1334</v>
      </c>
    </row>
    <row r="585" spans="1:5">
      <c r="A585" s="296">
        <v>3301</v>
      </c>
      <c r="B585" s="297" t="s">
        <v>1232</v>
      </c>
      <c r="C585" s="297" t="s">
        <v>1248</v>
      </c>
      <c r="D585" s="6" t="s">
        <v>624</v>
      </c>
      <c r="E585" s="6" t="s">
        <v>1334</v>
      </c>
    </row>
    <row r="586" spans="1:5">
      <c r="A586" s="296">
        <v>3401</v>
      </c>
      <c r="B586" s="297" t="s">
        <v>1233</v>
      </c>
      <c r="C586" s="297" t="s">
        <v>1387</v>
      </c>
      <c r="D586" s="6" t="s">
        <v>624</v>
      </c>
      <c r="E586" s="6" t="s">
        <v>1334</v>
      </c>
    </row>
    <row r="587" spans="1:5">
      <c r="A587" s="296">
        <v>4601</v>
      </c>
      <c r="B587" s="297" t="s">
        <v>1234</v>
      </c>
      <c r="C587" s="297" t="s">
        <v>1249</v>
      </c>
      <c r="D587" s="6" t="s">
        <v>624</v>
      </c>
      <c r="E587" s="6" t="s">
        <v>1335</v>
      </c>
    </row>
    <row r="588" spans="1:5">
      <c r="A588" s="296" t="s">
        <v>548</v>
      </c>
      <c r="B588" s="297" t="s">
        <v>1393</v>
      </c>
      <c r="C588" s="297" t="s">
        <v>588</v>
      </c>
      <c r="D588" s="6" t="s">
        <v>624</v>
      </c>
      <c r="E588" s="6" t="s">
        <v>1320</v>
      </c>
    </row>
    <row r="589" spans="1:5">
      <c r="A589" s="296" t="s">
        <v>1361</v>
      </c>
      <c r="B589" s="297" t="s">
        <v>33</v>
      </c>
      <c r="C589" s="297" t="s">
        <v>1259</v>
      </c>
      <c r="D589" s="6" t="s">
        <v>624</v>
      </c>
      <c r="E589" s="6" t="s">
        <v>1320</v>
      </c>
    </row>
    <row r="590" spans="1:5">
      <c r="A590" s="296" t="s">
        <v>549</v>
      </c>
      <c r="B590" s="297" t="s">
        <v>1394</v>
      </c>
      <c r="C590" s="297" t="s">
        <v>1250</v>
      </c>
      <c r="D590" s="6" t="s">
        <v>624</v>
      </c>
      <c r="E590" s="6" t="s">
        <v>1320</v>
      </c>
    </row>
    <row r="591" spans="1:5">
      <c r="A591" s="296" t="s">
        <v>550</v>
      </c>
      <c r="B591" s="297" t="s">
        <v>1395</v>
      </c>
      <c r="C591" s="297" t="s">
        <v>589</v>
      </c>
      <c r="D591" s="6" t="s">
        <v>624</v>
      </c>
      <c r="E591" s="6" t="s">
        <v>1320</v>
      </c>
    </row>
    <row r="592" spans="1:5">
      <c r="A592" s="296" t="s">
        <v>662</v>
      </c>
      <c r="B592" s="297" t="s">
        <v>1319</v>
      </c>
      <c r="C592" s="297" t="s">
        <v>1251</v>
      </c>
      <c r="D592" s="6" t="s">
        <v>624</v>
      </c>
      <c r="E592" s="6" t="s">
        <v>1320</v>
      </c>
    </row>
    <row r="593" spans="3:3">
      <c r="C593" s="252" t="str">
        <f>+PROPER(B593)</f>
        <v/>
      </c>
    </row>
  </sheetData>
  <autoFilter ref="A2:E593"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3"/>
  <sheetViews>
    <sheetView topLeftCell="B1" workbookViewId="0"/>
  </sheetViews>
  <sheetFormatPr baseColWidth="10" defaultColWidth="11.42578125" defaultRowHeight="16.5"/>
  <cols>
    <col min="1" max="1" width="12" style="377" hidden="1" customWidth="1"/>
    <col min="2" max="2" width="12.7109375" style="240" customWidth="1"/>
    <col min="3" max="3" width="86.42578125" style="377" customWidth="1"/>
    <col min="4" max="4" width="55" style="264" customWidth="1"/>
    <col min="5" max="5" width="10" style="240" bestFit="1" customWidth="1"/>
    <col min="6" max="17" width="17" style="240" customWidth="1"/>
    <col min="18" max="18" width="17.7109375" style="240" bestFit="1" customWidth="1"/>
    <col min="19" max="19" width="17.7109375" style="240" customWidth="1"/>
    <col min="20" max="20" width="21.7109375" style="377" hidden="1" customWidth="1"/>
    <col min="21" max="21" width="9.42578125" style="377" hidden="1" customWidth="1"/>
    <col min="22" max="22" width="33.5703125" style="377" hidden="1" customWidth="1"/>
    <col min="23" max="23" width="33.5703125" style="240" customWidth="1"/>
    <col min="24" max="24" width="12.42578125" style="240" hidden="1" customWidth="1"/>
    <col min="25" max="26" width="11.42578125" style="240" hidden="1" customWidth="1"/>
    <col min="27" max="27" width="35.85546875" style="240" hidden="1" customWidth="1"/>
    <col min="28" max="28" width="11.42578125" style="240" customWidth="1"/>
    <col min="29" max="16384" width="11.42578125" style="240"/>
  </cols>
  <sheetData>
    <row r="1" spans="1:27">
      <c r="B1" s="246" t="s">
        <v>1305</v>
      </c>
      <c r="C1" s="246"/>
      <c r="D1" s="257"/>
      <c r="E1" s="246"/>
      <c r="F1" s="246"/>
      <c r="G1" s="246"/>
      <c r="H1" s="246"/>
      <c r="I1" s="246"/>
      <c r="J1" s="246"/>
      <c r="K1" s="246"/>
      <c r="L1" s="246"/>
      <c r="M1" s="246"/>
      <c r="N1" s="246"/>
      <c r="O1" s="246"/>
      <c r="P1" s="246"/>
      <c r="Q1" s="246"/>
      <c r="R1" s="246"/>
      <c r="S1" s="246"/>
      <c r="T1" s="246"/>
      <c r="U1" s="246"/>
      <c r="V1" s="246"/>
      <c r="W1" s="246"/>
    </row>
    <row r="2" spans="1:27">
      <c r="B2" s="244" t="str">
        <f ca="1">+"Fecha de Corte: "&amp;TEXT(TODAY(),"dd/mm/yyyy")</f>
        <v>Fecha de Corte: 05/02/2026</v>
      </c>
      <c r="C2" s="244"/>
      <c r="D2" s="304"/>
      <c r="E2" s="244"/>
      <c r="F2" s="244"/>
      <c r="G2" s="244"/>
      <c r="H2" s="244"/>
      <c r="I2" s="244"/>
      <c r="J2" s="244"/>
      <c r="K2" s="244"/>
      <c r="L2" s="244"/>
      <c r="M2" s="244"/>
      <c r="N2" s="244"/>
      <c r="O2" s="244"/>
      <c r="P2" s="244"/>
      <c r="Q2" s="244"/>
      <c r="R2" s="244"/>
      <c r="S2" s="244"/>
      <c r="T2" s="244"/>
      <c r="U2" s="244"/>
      <c r="V2" s="244"/>
      <c r="W2" s="244"/>
    </row>
    <row r="3" spans="1:27" ht="15" thickBot="1">
      <c r="A3" s="236"/>
      <c r="C3" s="237"/>
      <c r="T3" s="236"/>
      <c r="U3" s="236"/>
      <c r="V3" s="236"/>
    </row>
    <row r="4" spans="1:27" ht="14.25" thickBot="1">
      <c r="A4" s="238" t="s">
        <v>1338</v>
      </c>
      <c r="B4" s="238" t="s">
        <v>652</v>
      </c>
      <c r="C4" s="239" t="s">
        <v>659</v>
      </c>
      <c r="D4" s="258" t="s">
        <v>659</v>
      </c>
      <c r="E4" s="238" t="s">
        <v>1306</v>
      </c>
      <c r="F4" s="238" t="s">
        <v>1288</v>
      </c>
      <c r="G4" s="238" t="s">
        <v>1289</v>
      </c>
      <c r="H4" s="238" t="s">
        <v>1290</v>
      </c>
      <c r="I4" s="238" t="s">
        <v>1291</v>
      </c>
      <c r="J4" s="238" t="s">
        <v>1292</v>
      </c>
      <c r="K4" s="238" t="s">
        <v>1293</v>
      </c>
      <c r="L4" s="238" t="s">
        <v>1294</v>
      </c>
      <c r="M4" s="238" t="s">
        <v>1295</v>
      </c>
      <c r="N4" s="238" t="s">
        <v>1296</v>
      </c>
      <c r="O4" s="238" t="s">
        <v>1297</v>
      </c>
      <c r="P4" s="238" t="s">
        <v>1311</v>
      </c>
      <c r="Q4" s="238" t="s">
        <v>1312</v>
      </c>
      <c r="R4" s="238" t="s">
        <v>1307</v>
      </c>
      <c r="S4" s="238" t="s">
        <v>1308</v>
      </c>
      <c r="T4" s="238" t="s">
        <v>1337</v>
      </c>
      <c r="U4" s="238" t="s">
        <v>1309</v>
      </c>
      <c r="V4" s="238" t="s">
        <v>1336</v>
      </c>
      <c r="W4" s="238" t="s">
        <v>1310</v>
      </c>
      <c r="X4" s="240" t="s">
        <v>1364</v>
      </c>
      <c r="Y4" s="240" t="s">
        <v>1365</v>
      </c>
      <c r="Z4" s="238" t="s">
        <v>1362</v>
      </c>
      <c r="AA4" s="238" t="s">
        <v>1363</v>
      </c>
    </row>
    <row r="5" spans="1:27" customFormat="1" ht="15" hidden="1" customHeight="1">
      <c r="A5" s="32">
        <v>0</v>
      </c>
      <c r="B5" s="399">
        <f>+A5</f>
        <v>0</v>
      </c>
      <c r="C5" s="245" t="e">
        <f>+VLOOKUP(A5,bd_lista!$A$3:$C$592,3,FALSE)</f>
        <v>#N/A</v>
      </c>
      <c r="D5" s="400" t="e">
        <f>+C5</f>
        <v>#N/A</v>
      </c>
      <c r="E5" s="240" t="s">
        <v>1303</v>
      </c>
      <c r="F5" s="241">
        <f ca="1">+IFERROR(INDEX('Hoja de Trabajo para listado'!$A$155:$Z$1048576,MATCH($A5,'Hoja de Trabajo para listado'!$A$155:$A$1048576,0),MATCH((CUADRO!F$4&amp;$E5),'Hoja de Trabajo para listado'!$A$151:$Z$151,0)),0)+IFERROR(INDEX('Hoja de Trabajo para listado'!$AB$155:$BA$1048576,MATCH($A5,'Hoja de Trabajo para listado'!$AB$155:$AB$1048576,0),MATCH((CUADRO!F$4&amp;$E5),'Hoja de Trabajo para listado'!$AB$151:$BA$151,0)),0)+IFERROR(INDEX('Hoja de Trabajo para listado'!$BC$155:$CB$1048576,MATCH($A5,'Hoja de Trabajo para listado'!$BC$155:$BC$1048576,0),MATCH((CUADRO!F$4&amp;$E5),'Hoja de Trabajo para listado'!$BC$151:$CB$151,0)),0)+IFERROR(INDEX('Hoja de Trabajo para listado'!$DE$153:$DG$274,MATCH($A5,'Hoja de Trabajo para listado'!$DE$153:$DE$1048576,0),MATCH((CUADRO!F$4&amp;$E5),'Hoja de Trabajo para listado'!$DE$151:$DG$151,0)),0)+IFERROR(INDEX('Hoja de Trabajo para listado'!$CD$155:$DC$1048576,MATCH($A5,'Hoja de Trabajo para listado'!$CD$155:$CD$1048576,0),MATCH((CUADRO!F$4&amp;$E5),'Hoja de Trabajo para listado'!$CD$151:$DC$151,0)),0)</f>
        <v>0</v>
      </c>
      <c r="G5" s="241">
        <f ca="1">+IFERROR(INDEX('Hoja de Trabajo para listado'!$A$155:$Z$1048576,MATCH($A5,'Hoja de Trabajo para listado'!$A$155:$A$1048576,0),MATCH((CUADRO!G$4&amp;$E5),'Hoja de Trabajo para listado'!$A$151:$Z$151,0)),0)+IFERROR(INDEX('Hoja de Trabajo para listado'!$AB$155:$BA$1048576,MATCH($A5,'Hoja de Trabajo para listado'!$AB$155:$AB$1048576,0),MATCH((CUADRO!G$4&amp;$E5),'Hoja de Trabajo para listado'!$AB$151:$BA$151,0)),0)+IFERROR(INDEX('Hoja de Trabajo para listado'!$BC$155:$CB$1048576,MATCH($A5,'Hoja de Trabajo para listado'!$BC$155:$BC$1048576,0),MATCH((CUADRO!G$4&amp;$E5),'Hoja de Trabajo para listado'!$BC$151:$CB$151,0)),0)+IFERROR(INDEX('Hoja de Trabajo para listado'!$DE$153:$DG$274,MATCH($A5,'Hoja de Trabajo para listado'!$DE$153:$DE$1048576,0),MATCH((CUADRO!G$4&amp;$E5),'Hoja de Trabajo para listado'!$DE$151:$DG$151,0)),0)+IFERROR(INDEX('Hoja de Trabajo para listado'!$CD$155:$DC$1048576,MATCH($A5,'Hoja de Trabajo para listado'!$CD$155:$CD$1048576,0),MATCH((CUADRO!G$4&amp;$E5),'Hoja de Trabajo para listado'!$CD$151:$DC$151,0)),0)</f>
        <v>0</v>
      </c>
      <c r="H5" s="241">
        <f ca="1">+IFERROR(INDEX('Hoja de Trabajo para listado'!$A$155:$Z$1048576,MATCH($A5,'Hoja de Trabajo para listado'!$A$155:$A$1048576,0),MATCH((CUADRO!H$4&amp;$E5),'Hoja de Trabajo para listado'!$A$151:$Z$151,0)),0)+IFERROR(INDEX('Hoja de Trabajo para listado'!$AB$155:$BA$1048576,MATCH($A5,'Hoja de Trabajo para listado'!$AB$155:$AB$1048576,0),MATCH((CUADRO!H$4&amp;$E5),'Hoja de Trabajo para listado'!$AB$151:$BA$151,0)),0)+IFERROR(INDEX('Hoja de Trabajo para listado'!$BC$155:$CB$1048576,MATCH($A5,'Hoja de Trabajo para listado'!$BC$155:$BC$1048576,0),MATCH((CUADRO!H$4&amp;$E5),'Hoja de Trabajo para listado'!$BC$151:$CB$151,0)),0)+IFERROR(INDEX('Hoja de Trabajo para listado'!$DE$153:$DG$274,MATCH($A5,'Hoja de Trabajo para listado'!$DE$153:$DE$1048576,0),MATCH((CUADRO!H$4&amp;$E5),'Hoja de Trabajo para listado'!$DE$151:$DG$151,0)),0)+IFERROR(INDEX('Hoja de Trabajo para listado'!$CD$155:$DC$1048576,MATCH($A5,'Hoja de Trabajo para listado'!$CD$155:$CD$1048576,0),MATCH((CUADRO!H$4&amp;$E5),'Hoja de Trabajo para listado'!$CD$151:$DC$151,0)),0)</f>
        <v>0</v>
      </c>
      <c r="I5" s="241">
        <f ca="1">+IFERROR(INDEX('Hoja de Trabajo para listado'!$A$155:$Z$1048576,MATCH($A5,'Hoja de Trabajo para listado'!$A$155:$A$1048576,0),MATCH((CUADRO!I$4&amp;$E5),'Hoja de Trabajo para listado'!$A$151:$Z$151,0)),0)+IFERROR(INDEX('Hoja de Trabajo para listado'!$AB$155:$BA$1048576,MATCH($A5,'Hoja de Trabajo para listado'!$AB$155:$AB$1048576,0),MATCH((CUADRO!I$4&amp;$E5),'Hoja de Trabajo para listado'!$AB$151:$BA$151,0)),0)+IFERROR(INDEX('Hoja de Trabajo para listado'!$BC$155:$CB$1048576,MATCH($A5,'Hoja de Trabajo para listado'!$BC$155:$BC$1048576,0),MATCH((CUADRO!I$4&amp;$E5),'Hoja de Trabajo para listado'!$BC$151:$CB$151,0)),0)+IFERROR(INDEX('Hoja de Trabajo para listado'!$DE$153:$DG$274,MATCH($A5,'Hoja de Trabajo para listado'!$DE$153:$DE$1048576,0),MATCH((CUADRO!I$4&amp;$E5),'Hoja de Trabajo para listado'!$DE$151:$DG$151,0)),0)+IFERROR(INDEX('Hoja de Trabajo para listado'!$CD$155:$DC$1048576,MATCH($A5,'Hoja de Trabajo para listado'!$CD$155:$CD$1048576,0),MATCH((CUADRO!I$4&amp;$E5),'Hoja de Trabajo para listado'!$CD$151:$DC$151,0)),0)</f>
        <v>0</v>
      </c>
      <c r="J5" s="241">
        <f ca="1">+IFERROR(INDEX('Hoja de Trabajo para listado'!$A$155:$Z$1048576,MATCH($A5,'Hoja de Trabajo para listado'!$A$155:$A$1048576,0),MATCH((CUADRO!J$4&amp;$E5),'Hoja de Trabajo para listado'!$A$151:$Z$151,0)),0)+IFERROR(INDEX('Hoja de Trabajo para listado'!$AB$155:$BA$1048576,MATCH($A5,'Hoja de Trabajo para listado'!$AB$155:$AB$1048576,0),MATCH((CUADRO!J$4&amp;$E5),'Hoja de Trabajo para listado'!$AB$151:$BA$151,0)),0)+IFERROR(INDEX('Hoja de Trabajo para listado'!$BC$155:$CB$1048576,MATCH($A5,'Hoja de Trabajo para listado'!$BC$155:$BC$1048576,0),MATCH((CUADRO!J$4&amp;$E5),'Hoja de Trabajo para listado'!$BC$151:$CB$151,0)),0)+IFERROR(INDEX('Hoja de Trabajo para listado'!$DE$153:$DG$274,MATCH($A5,'Hoja de Trabajo para listado'!$DE$153:$DE$1048576,0),MATCH((CUADRO!J$4&amp;$E5),'Hoja de Trabajo para listado'!$DE$151:$DG$151,0)),0)+IFERROR(INDEX('Hoja de Trabajo para listado'!$CD$155:$DC$1048576,MATCH($A5,'Hoja de Trabajo para listado'!$CD$155:$CD$1048576,0),MATCH((CUADRO!J$4&amp;$E5),'Hoja de Trabajo para listado'!$CD$151:$DC$151,0)),0)</f>
        <v>0</v>
      </c>
      <c r="K5" s="241">
        <f ca="1">+IFERROR(INDEX('Hoja de Trabajo para listado'!$A$155:$Z$1048576,MATCH($A5,'Hoja de Trabajo para listado'!$A$155:$A$1048576,0),MATCH((CUADRO!K$4&amp;$E5),'Hoja de Trabajo para listado'!$A$151:$Z$151,0)),0)+IFERROR(INDEX('Hoja de Trabajo para listado'!$AB$155:$BA$1048576,MATCH($A5,'Hoja de Trabajo para listado'!$AB$155:$AB$1048576,0),MATCH((CUADRO!K$4&amp;$E5),'Hoja de Trabajo para listado'!$AB$151:$BA$151,0)),0)+IFERROR(INDEX('Hoja de Trabajo para listado'!$BC$155:$CB$1048576,MATCH($A5,'Hoja de Trabajo para listado'!$BC$155:$BC$1048576,0),MATCH((CUADRO!K$4&amp;$E5),'Hoja de Trabajo para listado'!$BC$151:$CB$151,0)),0)+IFERROR(INDEX('Hoja de Trabajo para listado'!$DE$153:$DG$274,MATCH($A5,'Hoja de Trabajo para listado'!$DE$153:$DE$1048576,0),MATCH((CUADRO!K$4&amp;$E5),'Hoja de Trabajo para listado'!$DE$151:$DG$151,0)),0)+IFERROR(INDEX('Hoja de Trabajo para listado'!$CD$155:$DC$1048576,MATCH($A5,'Hoja de Trabajo para listado'!$CD$155:$CD$1048576,0),MATCH((CUADRO!K$4&amp;$E5),'Hoja de Trabajo para listado'!$CD$151:$DC$151,0)),0)</f>
        <v>0</v>
      </c>
      <c r="L5" s="241">
        <f ca="1">+IFERROR(INDEX('Hoja de Trabajo para listado'!$A$155:$Z$1048576,MATCH($A5,'Hoja de Trabajo para listado'!$A$155:$A$1048576,0),MATCH((CUADRO!L$4&amp;$E5),'Hoja de Trabajo para listado'!$A$151:$Z$151,0)),0)+IFERROR(INDEX('Hoja de Trabajo para listado'!$AB$155:$BA$1048576,MATCH($A5,'Hoja de Trabajo para listado'!$AB$155:$AB$1048576,0),MATCH((CUADRO!L$4&amp;$E5),'Hoja de Trabajo para listado'!$AB$151:$BA$151,0)),0)+IFERROR(INDEX('Hoja de Trabajo para listado'!$BC$155:$CB$1048576,MATCH($A5,'Hoja de Trabajo para listado'!$BC$155:$BC$1048576,0),MATCH((CUADRO!L$4&amp;$E5),'Hoja de Trabajo para listado'!$BC$151:$CB$151,0)),0)+IFERROR(INDEX('Hoja de Trabajo para listado'!$DE$153:$DG$274,MATCH($A5,'Hoja de Trabajo para listado'!$DE$153:$DE$1048576,0),MATCH((CUADRO!L$4&amp;$E5),'Hoja de Trabajo para listado'!$DE$151:$DG$151,0)),0)+IFERROR(INDEX('Hoja de Trabajo para listado'!$CD$155:$DC$1048576,MATCH($A5,'Hoja de Trabajo para listado'!$CD$155:$CD$1048576,0),MATCH((CUADRO!L$4&amp;$E5),'Hoja de Trabajo para listado'!$CD$151:$DC$151,0)),0)</f>
        <v>0</v>
      </c>
      <c r="M5" s="241">
        <f ca="1">+IFERROR(INDEX('Hoja de Trabajo para listado'!$A$155:$Z$1048576,MATCH($A5,'Hoja de Trabajo para listado'!$A$155:$A$1048576,0),MATCH((CUADRO!M$4&amp;$E5),'Hoja de Trabajo para listado'!$A$151:$Z$151,0)),0)+IFERROR(INDEX('Hoja de Trabajo para listado'!$AB$155:$BA$1048576,MATCH($A5,'Hoja de Trabajo para listado'!$AB$155:$AB$1048576,0),MATCH((CUADRO!M$4&amp;$E5),'Hoja de Trabajo para listado'!$AB$151:$BA$151,0)),0)+IFERROR(INDEX('Hoja de Trabajo para listado'!$BC$155:$CB$1048576,MATCH($A5,'Hoja de Trabajo para listado'!$BC$155:$BC$1048576,0),MATCH((CUADRO!M$4&amp;$E5),'Hoja de Trabajo para listado'!$BC$151:$CB$151,0)),0)+IFERROR(INDEX('Hoja de Trabajo para listado'!$DE$153:$DG$274,MATCH($A5,'Hoja de Trabajo para listado'!$DE$153:$DE$1048576,0),MATCH((CUADRO!M$4&amp;$E5),'Hoja de Trabajo para listado'!$DE$151:$DG$151,0)),0)+IFERROR(INDEX('Hoja de Trabajo para listado'!$CD$155:$DC$1048576,MATCH($A5,'Hoja de Trabajo para listado'!$CD$155:$CD$1048576,0),MATCH((CUADRO!M$4&amp;$E5),'Hoja de Trabajo para listado'!$CD$151:$DC$151,0)),0)</f>
        <v>0</v>
      </c>
      <c r="N5" s="241">
        <f ca="1">+IFERROR(INDEX('Hoja de Trabajo para listado'!$A$155:$Z$1048576,MATCH($A5,'Hoja de Trabajo para listado'!$A$155:$A$1048576,0),MATCH((CUADRO!N$4&amp;$E5),'Hoja de Trabajo para listado'!$A$151:$Z$151,0)),0)+IFERROR(INDEX('Hoja de Trabajo para listado'!$AB$155:$BA$1048576,MATCH($A5,'Hoja de Trabajo para listado'!$AB$155:$AB$1048576,0),MATCH((CUADRO!N$4&amp;$E5),'Hoja de Trabajo para listado'!$AB$151:$BA$151,0)),0)+IFERROR(INDEX('Hoja de Trabajo para listado'!$BC$155:$CB$1048576,MATCH($A5,'Hoja de Trabajo para listado'!$BC$155:$BC$1048576,0),MATCH((CUADRO!N$4&amp;$E5),'Hoja de Trabajo para listado'!$BC$151:$CB$151,0)),0)+IFERROR(INDEX('Hoja de Trabajo para listado'!$DE$153:$DG$274,MATCH($A5,'Hoja de Trabajo para listado'!$DE$153:$DE$1048576,0),MATCH((CUADRO!N$4&amp;$E5),'Hoja de Trabajo para listado'!$DE$151:$DG$151,0)),0)+IFERROR(INDEX('Hoja de Trabajo para listado'!$CD$155:$DC$1048576,MATCH($A5,'Hoja de Trabajo para listado'!$CD$155:$CD$1048576,0),MATCH((CUADRO!N$4&amp;$E5),'Hoja de Trabajo para listado'!$CD$151:$DC$151,0)),0)</f>
        <v>0</v>
      </c>
      <c r="O5" s="241">
        <f ca="1">+IFERROR(INDEX('Hoja de Trabajo para listado'!$A$155:$Z$1048576,MATCH($A5,'Hoja de Trabajo para listado'!$A$155:$A$1048576,0),MATCH((CUADRO!O$4&amp;$E5),'Hoja de Trabajo para listado'!$A$151:$Z$151,0)),0)+IFERROR(INDEX('Hoja de Trabajo para listado'!$AB$155:$BA$1048576,MATCH($A5,'Hoja de Trabajo para listado'!$AB$155:$AB$1048576,0),MATCH((CUADRO!O$4&amp;$E5),'Hoja de Trabajo para listado'!$AB$151:$BA$151,0)),0)+IFERROR(INDEX('Hoja de Trabajo para listado'!$BC$155:$CB$1048576,MATCH($A5,'Hoja de Trabajo para listado'!$BC$155:$BC$1048576,0),MATCH((CUADRO!O$4&amp;$E5),'Hoja de Trabajo para listado'!$BC$151:$CB$151,0)),0)+IFERROR(INDEX('Hoja de Trabajo para listado'!$DE$153:$DG$274,MATCH($A5,'Hoja de Trabajo para listado'!$DE$153:$DE$1048576,0),MATCH((CUADRO!O$4&amp;$E5),'Hoja de Trabajo para listado'!$DE$151:$DG$151,0)),0)+IFERROR(INDEX('Hoja de Trabajo para listado'!$CD$155:$DC$1048576,MATCH($A5,'Hoja de Trabajo para listado'!$CD$155:$CD$1048576,0),MATCH((CUADRO!O$4&amp;$E5),'Hoja de Trabajo para listado'!$CD$151:$DC$151,0)),0)</f>
        <v>0</v>
      </c>
      <c r="P5" s="241">
        <f ca="1">+IFERROR(INDEX('Hoja de Trabajo para listado'!$A$155:$Z$1048576,MATCH($A5,'Hoja de Trabajo para listado'!$A$155:$A$1048576,0),MATCH((CUADRO!P$4&amp;$E5),'Hoja de Trabajo para listado'!$A$151:$Z$151,0)),0)+IFERROR(INDEX('Hoja de Trabajo para listado'!$AB$155:$BA$1048576,MATCH($A5,'Hoja de Trabajo para listado'!$AB$155:$AB$1048576,0),MATCH((CUADRO!P$4&amp;$E5),'Hoja de Trabajo para listado'!$AB$151:$BA$151,0)),0)+IFERROR(INDEX('Hoja de Trabajo para listado'!$BC$155:$CB$1048576,MATCH($A5,'Hoja de Trabajo para listado'!$BC$155:$BC$1048576,0),MATCH((CUADRO!P$4&amp;$E5),'Hoja de Trabajo para listado'!$BC$151:$CB$151,0)),0)+IFERROR(INDEX('Hoja de Trabajo para listado'!$DE$153:$DG$274,MATCH($A5,'Hoja de Trabajo para listado'!$DE$153:$DE$1048576,0),MATCH((CUADRO!P$4&amp;$E5),'Hoja de Trabajo para listado'!$DE$151:$DG$151,0)),0)+IFERROR(INDEX('Hoja de Trabajo para listado'!$CD$155:$DC$1048576,MATCH($A5,'Hoja de Trabajo para listado'!$CD$155:$CD$1048576,0),MATCH((CUADRO!P$4&amp;$E5),'Hoja de Trabajo para listado'!$CD$151:$DC$151,0)),0)</f>
        <v>0</v>
      </c>
      <c r="Q5" s="241">
        <f ca="1">+IFERROR(INDEX('Hoja de Trabajo para listado'!$A$155:$Z$1048576,MATCH($A5,'Hoja de Trabajo para listado'!$A$155:$A$1048576,0),MATCH((CUADRO!Q$4&amp;$E5),'Hoja de Trabajo para listado'!$A$151:$Z$151,0)),0)+IFERROR(INDEX('Hoja de Trabajo para listado'!$AB$155:$BA$1048576,MATCH($A5,'Hoja de Trabajo para listado'!$AB$155:$AB$1048576,0),MATCH((CUADRO!Q$4&amp;$E5),'Hoja de Trabajo para listado'!$AB$151:$BA$151,0)),0)+IFERROR(INDEX('Hoja de Trabajo para listado'!$BC$155:$CB$1048576,MATCH($A5,'Hoja de Trabajo para listado'!$BC$155:$BC$1048576,0),MATCH((CUADRO!Q$4&amp;$E5),'Hoja de Trabajo para listado'!$BC$151:$CB$151,0)),0)+IFERROR(INDEX('Hoja de Trabajo para listado'!$DE$153:$DG$274,MATCH($A5,'Hoja de Trabajo para listado'!$DE$153:$DE$1048576,0),MATCH((CUADRO!Q$4&amp;$E5),'Hoja de Trabajo para listado'!$DE$151:$DG$151,0)),0)+IFERROR(INDEX('Hoja de Trabajo para listado'!$CD$155:$DC$1048576,MATCH($A5,'Hoja de Trabajo para listado'!$CD$155:$CD$1048576,0),MATCH((CUADRO!Q$4&amp;$E5),'Hoja de Trabajo para listado'!$CD$151:$DC$151,0)),0)</f>
        <v>0</v>
      </c>
      <c r="R5" s="241">
        <f t="shared" ref="R5:R68" ca="1" si="0">+SUM(F5:Q5)</f>
        <v>0</v>
      </c>
      <c r="S5" s="241"/>
      <c r="T5" s="241">
        <f ca="1">+T6</f>
        <v>0</v>
      </c>
      <c r="U5" s="240">
        <f t="shared" ref="U5:U68" si="1">+IF(E5="Débitos",1,2)</f>
        <v>1</v>
      </c>
      <c r="V5" s="255" t="e">
        <f>+VLOOKUP(A5,bd_lista!A3:E592,5,FALSE)</f>
        <v>#N/A</v>
      </c>
      <c r="W5" s="402" t="e">
        <f>+V5</f>
        <v>#N/A</v>
      </c>
      <c r="X5" s="240" t="e">
        <f>+VLOOKUP(A5,[4]Sheet1!$A$13:$D$744,4,FALSE)</f>
        <v>#N/A</v>
      </c>
      <c r="Y5" s="240" t="e">
        <f>+VLOOKUP(X5,bd_lista!$A$3:$C$592,3,FALSE)</f>
        <v>#N/A</v>
      </c>
      <c r="Z5" s="244" t="e">
        <f>+X5</f>
        <v>#N/A</v>
      </c>
      <c r="AA5" s="245" t="e">
        <f>+Y5</f>
        <v>#N/A</v>
      </c>
    </row>
    <row r="6" spans="1:27" customFormat="1" ht="15" hidden="1" customHeight="1">
      <c r="A6" s="32">
        <v>0</v>
      </c>
      <c r="B6" s="393"/>
      <c r="C6" s="245" t="e">
        <f>+VLOOKUP(A6,bd_lista!$A$3:$C$592,3,FALSE)</f>
        <v>#N/A</v>
      </c>
      <c r="D6" s="401"/>
      <c r="E6" s="242" t="s">
        <v>1304</v>
      </c>
      <c r="F6" s="241">
        <f ca="1">+IFERROR(INDEX('Hoja de Trabajo para listado'!$A$155:$Z$1048576,MATCH($A6,'Hoja de Trabajo para listado'!$A$155:$A$1048576,0),MATCH((CUADRO!F$4&amp;$E6),'Hoja de Trabajo para listado'!$A$151:$Z$151,0)),0)+IFERROR(INDEX('Hoja de Trabajo para listado'!$AB$155:$BA$1048576,MATCH($A6,'Hoja de Trabajo para listado'!$AB$155:$AB$1048576,0),MATCH((CUADRO!F$4&amp;$E6),'Hoja de Trabajo para listado'!$AB$151:$BA$151,0)),0)+IFERROR(INDEX('Hoja de Trabajo para listado'!$BC$155:$CB$1048576,MATCH($A6,'Hoja de Trabajo para listado'!$BC$155:$BC$1048576,0),MATCH((CUADRO!F$4&amp;$E6),'Hoja de Trabajo para listado'!$BC$151:$CB$151,0)),0)+IFERROR(INDEX('Hoja de Trabajo para listado'!$DE$153:$DG$274,MATCH($A6,'Hoja de Trabajo para listado'!$DE$153:$DE$1048576,0),MATCH((CUADRO!F$4&amp;$E6),'Hoja de Trabajo para listado'!$DE$151:$DG$151,0)),0)+IFERROR(INDEX('Hoja de Trabajo para listado'!$CD$155:$DC$1048576,MATCH($A6,'Hoja de Trabajo para listado'!$CD$155:$CD$1048576,0),MATCH((CUADRO!F$4&amp;$E6),'Hoja de Trabajo para listado'!$CD$151:$DC$151,0)),0)</f>
        <v>0</v>
      </c>
      <c r="G6" s="241">
        <f ca="1">+IFERROR(INDEX('Hoja de Trabajo para listado'!$A$155:$Z$1048576,MATCH($A6,'Hoja de Trabajo para listado'!$A$155:$A$1048576,0),MATCH((CUADRO!G$4&amp;$E6),'Hoja de Trabajo para listado'!$A$151:$Z$151,0)),0)+IFERROR(INDEX('Hoja de Trabajo para listado'!$AB$155:$BA$1048576,MATCH($A6,'Hoja de Trabajo para listado'!$AB$155:$AB$1048576,0),MATCH((CUADRO!G$4&amp;$E6),'Hoja de Trabajo para listado'!$AB$151:$BA$151,0)),0)+IFERROR(INDEX('Hoja de Trabajo para listado'!$BC$155:$CB$1048576,MATCH($A6,'Hoja de Trabajo para listado'!$BC$155:$BC$1048576,0),MATCH((CUADRO!G$4&amp;$E6),'Hoja de Trabajo para listado'!$BC$151:$CB$151,0)),0)+IFERROR(INDEX('Hoja de Trabajo para listado'!$DE$153:$DG$274,MATCH($A6,'Hoja de Trabajo para listado'!$DE$153:$DE$1048576,0),MATCH((CUADRO!G$4&amp;$E6),'Hoja de Trabajo para listado'!$DE$151:$DG$151,0)),0)+IFERROR(INDEX('Hoja de Trabajo para listado'!$CD$155:$DC$1048576,MATCH($A6,'Hoja de Trabajo para listado'!$CD$155:$CD$1048576,0),MATCH((CUADRO!G$4&amp;$E6),'Hoja de Trabajo para listado'!$CD$151:$DC$151,0)),0)</f>
        <v>0</v>
      </c>
      <c r="H6" s="241">
        <f ca="1">+IFERROR(INDEX('Hoja de Trabajo para listado'!$A$155:$Z$1048576,MATCH($A6,'Hoja de Trabajo para listado'!$A$155:$A$1048576,0),MATCH((CUADRO!H$4&amp;$E6),'Hoja de Trabajo para listado'!$A$151:$Z$151,0)),0)+IFERROR(INDEX('Hoja de Trabajo para listado'!$AB$155:$BA$1048576,MATCH($A6,'Hoja de Trabajo para listado'!$AB$155:$AB$1048576,0),MATCH((CUADRO!H$4&amp;$E6),'Hoja de Trabajo para listado'!$AB$151:$BA$151,0)),0)+IFERROR(INDEX('Hoja de Trabajo para listado'!$BC$155:$CB$1048576,MATCH($A6,'Hoja de Trabajo para listado'!$BC$155:$BC$1048576,0),MATCH((CUADRO!H$4&amp;$E6),'Hoja de Trabajo para listado'!$BC$151:$CB$151,0)),0)+IFERROR(INDEX('Hoja de Trabajo para listado'!$DE$153:$DG$274,MATCH($A6,'Hoja de Trabajo para listado'!$DE$153:$DE$1048576,0),MATCH((CUADRO!H$4&amp;$E6),'Hoja de Trabajo para listado'!$DE$151:$DG$151,0)),0)+IFERROR(INDEX('Hoja de Trabajo para listado'!$CD$155:$DC$1048576,MATCH($A6,'Hoja de Trabajo para listado'!$CD$155:$CD$1048576,0),MATCH((CUADRO!H$4&amp;$E6),'Hoja de Trabajo para listado'!$CD$151:$DC$151,0)),0)</f>
        <v>0</v>
      </c>
      <c r="I6" s="241">
        <f ca="1">+IFERROR(INDEX('Hoja de Trabajo para listado'!$A$155:$Z$1048576,MATCH($A6,'Hoja de Trabajo para listado'!$A$155:$A$1048576,0),MATCH((CUADRO!I$4&amp;$E6),'Hoja de Trabajo para listado'!$A$151:$Z$151,0)),0)+IFERROR(INDEX('Hoja de Trabajo para listado'!$AB$155:$BA$1048576,MATCH($A6,'Hoja de Trabajo para listado'!$AB$155:$AB$1048576,0),MATCH((CUADRO!I$4&amp;$E6),'Hoja de Trabajo para listado'!$AB$151:$BA$151,0)),0)+IFERROR(INDEX('Hoja de Trabajo para listado'!$BC$155:$CB$1048576,MATCH($A6,'Hoja de Trabajo para listado'!$BC$155:$BC$1048576,0),MATCH((CUADRO!I$4&amp;$E6),'Hoja de Trabajo para listado'!$BC$151:$CB$151,0)),0)+IFERROR(INDEX('Hoja de Trabajo para listado'!$DE$153:$DG$274,MATCH($A6,'Hoja de Trabajo para listado'!$DE$153:$DE$1048576,0),MATCH((CUADRO!I$4&amp;$E6),'Hoja de Trabajo para listado'!$DE$151:$DG$151,0)),0)+IFERROR(INDEX('Hoja de Trabajo para listado'!$CD$155:$DC$1048576,MATCH($A6,'Hoja de Trabajo para listado'!$CD$155:$CD$1048576,0),MATCH((CUADRO!I$4&amp;$E6),'Hoja de Trabajo para listado'!$CD$151:$DC$151,0)),0)</f>
        <v>0</v>
      </c>
      <c r="J6" s="241">
        <f ca="1">+IFERROR(INDEX('Hoja de Trabajo para listado'!$A$155:$Z$1048576,MATCH($A6,'Hoja de Trabajo para listado'!$A$155:$A$1048576,0),MATCH((CUADRO!J$4&amp;$E6),'Hoja de Trabajo para listado'!$A$151:$Z$151,0)),0)+IFERROR(INDEX('Hoja de Trabajo para listado'!$AB$155:$BA$1048576,MATCH($A6,'Hoja de Trabajo para listado'!$AB$155:$AB$1048576,0),MATCH((CUADRO!J$4&amp;$E6),'Hoja de Trabajo para listado'!$AB$151:$BA$151,0)),0)+IFERROR(INDEX('Hoja de Trabajo para listado'!$BC$155:$CB$1048576,MATCH($A6,'Hoja de Trabajo para listado'!$BC$155:$BC$1048576,0),MATCH((CUADRO!J$4&amp;$E6),'Hoja de Trabajo para listado'!$BC$151:$CB$151,0)),0)+IFERROR(INDEX('Hoja de Trabajo para listado'!$DE$153:$DG$274,MATCH($A6,'Hoja de Trabajo para listado'!$DE$153:$DE$1048576,0),MATCH((CUADRO!J$4&amp;$E6),'Hoja de Trabajo para listado'!$DE$151:$DG$151,0)),0)+IFERROR(INDEX('Hoja de Trabajo para listado'!$CD$155:$DC$1048576,MATCH($A6,'Hoja de Trabajo para listado'!$CD$155:$CD$1048576,0),MATCH((CUADRO!J$4&amp;$E6),'Hoja de Trabajo para listado'!$CD$151:$DC$151,0)),0)</f>
        <v>0</v>
      </c>
      <c r="K6" s="241">
        <f ca="1">+IFERROR(INDEX('Hoja de Trabajo para listado'!$A$155:$Z$1048576,MATCH($A6,'Hoja de Trabajo para listado'!$A$155:$A$1048576,0),MATCH((CUADRO!K$4&amp;$E6),'Hoja de Trabajo para listado'!$A$151:$Z$151,0)),0)+IFERROR(INDEX('Hoja de Trabajo para listado'!$AB$155:$BA$1048576,MATCH($A6,'Hoja de Trabajo para listado'!$AB$155:$AB$1048576,0),MATCH((CUADRO!K$4&amp;$E6),'Hoja de Trabajo para listado'!$AB$151:$BA$151,0)),0)+IFERROR(INDEX('Hoja de Trabajo para listado'!$BC$155:$CB$1048576,MATCH($A6,'Hoja de Trabajo para listado'!$BC$155:$BC$1048576,0),MATCH((CUADRO!K$4&amp;$E6),'Hoja de Trabajo para listado'!$BC$151:$CB$151,0)),0)+IFERROR(INDEX('Hoja de Trabajo para listado'!$DE$153:$DG$274,MATCH($A6,'Hoja de Trabajo para listado'!$DE$153:$DE$1048576,0),MATCH((CUADRO!K$4&amp;$E6),'Hoja de Trabajo para listado'!$DE$151:$DG$151,0)),0)+IFERROR(INDEX('Hoja de Trabajo para listado'!$CD$155:$DC$1048576,MATCH($A6,'Hoja de Trabajo para listado'!$CD$155:$CD$1048576,0),MATCH((CUADRO!K$4&amp;$E6),'Hoja de Trabajo para listado'!$CD$151:$DC$151,0)),0)</f>
        <v>0</v>
      </c>
      <c r="L6" s="241">
        <f ca="1">+IFERROR(INDEX('Hoja de Trabajo para listado'!$A$155:$Z$1048576,MATCH($A6,'Hoja de Trabajo para listado'!$A$155:$A$1048576,0),MATCH((CUADRO!L$4&amp;$E6),'Hoja de Trabajo para listado'!$A$151:$Z$151,0)),0)+IFERROR(INDEX('Hoja de Trabajo para listado'!$AB$155:$BA$1048576,MATCH($A6,'Hoja de Trabajo para listado'!$AB$155:$AB$1048576,0),MATCH((CUADRO!L$4&amp;$E6),'Hoja de Trabajo para listado'!$AB$151:$BA$151,0)),0)+IFERROR(INDEX('Hoja de Trabajo para listado'!$BC$155:$CB$1048576,MATCH($A6,'Hoja de Trabajo para listado'!$BC$155:$BC$1048576,0),MATCH((CUADRO!L$4&amp;$E6),'Hoja de Trabajo para listado'!$BC$151:$CB$151,0)),0)+IFERROR(INDEX('Hoja de Trabajo para listado'!$DE$153:$DG$274,MATCH($A6,'Hoja de Trabajo para listado'!$DE$153:$DE$1048576,0),MATCH((CUADRO!L$4&amp;$E6),'Hoja de Trabajo para listado'!$DE$151:$DG$151,0)),0)+IFERROR(INDEX('Hoja de Trabajo para listado'!$CD$155:$DC$1048576,MATCH($A6,'Hoja de Trabajo para listado'!$CD$155:$CD$1048576,0),MATCH((CUADRO!L$4&amp;$E6),'Hoja de Trabajo para listado'!$CD$151:$DC$151,0)),0)</f>
        <v>0</v>
      </c>
      <c r="M6" s="241">
        <f ca="1">+IFERROR(INDEX('Hoja de Trabajo para listado'!$A$155:$Z$1048576,MATCH($A6,'Hoja de Trabajo para listado'!$A$155:$A$1048576,0),MATCH((CUADRO!M$4&amp;$E6),'Hoja de Trabajo para listado'!$A$151:$Z$151,0)),0)+IFERROR(INDEX('Hoja de Trabajo para listado'!$AB$155:$BA$1048576,MATCH($A6,'Hoja de Trabajo para listado'!$AB$155:$AB$1048576,0),MATCH((CUADRO!M$4&amp;$E6),'Hoja de Trabajo para listado'!$AB$151:$BA$151,0)),0)+IFERROR(INDEX('Hoja de Trabajo para listado'!$BC$155:$CB$1048576,MATCH($A6,'Hoja de Trabajo para listado'!$BC$155:$BC$1048576,0),MATCH((CUADRO!M$4&amp;$E6),'Hoja de Trabajo para listado'!$BC$151:$CB$151,0)),0)+IFERROR(INDEX('Hoja de Trabajo para listado'!$DE$153:$DG$274,MATCH($A6,'Hoja de Trabajo para listado'!$DE$153:$DE$1048576,0),MATCH((CUADRO!M$4&amp;$E6),'Hoja de Trabajo para listado'!$DE$151:$DG$151,0)),0)+IFERROR(INDEX('Hoja de Trabajo para listado'!$CD$155:$DC$1048576,MATCH($A6,'Hoja de Trabajo para listado'!$CD$155:$CD$1048576,0),MATCH((CUADRO!M$4&amp;$E6),'Hoja de Trabajo para listado'!$CD$151:$DC$151,0)),0)</f>
        <v>0</v>
      </c>
      <c r="N6" s="241">
        <f ca="1">+IFERROR(INDEX('Hoja de Trabajo para listado'!$A$155:$Z$1048576,MATCH($A6,'Hoja de Trabajo para listado'!$A$155:$A$1048576,0),MATCH((CUADRO!N$4&amp;$E6),'Hoja de Trabajo para listado'!$A$151:$Z$151,0)),0)+IFERROR(INDEX('Hoja de Trabajo para listado'!$AB$155:$BA$1048576,MATCH($A6,'Hoja de Trabajo para listado'!$AB$155:$AB$1048576,0),MATCH((CUADRO!N$4&amp;$E6),'Hoja de Trabajo para listado'!$AB$151:$BA$151,0)),0)+IFERROR(INDEX('Hoja de Trabajo para listado'!$BC$155:$CB$1048576,MATCH($A6,'Hoja de Trabajo para listado'!$BC$155:$BC$1048576,0),MATCH((CUADRO!N$4&amp;$E6),'Hoja de Trabajo para listado'!$BC$151:$CB$151,0)),0)+IFERROR(INDEX('Hoja de Trabajo para listado'!$DE$153:$DG$274,MATCH($A6,'Hoja de Trabajo para listado'!$DE$153:$DE$1048576,0),MATCH((CUADRO!N$4&amp;$E6),'Hoja de Trabajo para listado'!$DE$151:$DG$151,0)),0)+IFERROR(INDEX('Hoja de Trabajo para listado'!$CD$155:$DC$1048576,MATCH($A6,'Hoja de Trabajo para listado'!$CD$155:$CD$1048576,0),MATCH((CUADRO!N$4&amp;$E6),'Hoja de Trabajo para listado'!$CD$151:$DC$151,0)),0)</f>
        <v>0</v>
      </c>
      <c r="O6" s="241">
        <f ca="1">+IFERROR(INDEX('Hoja de Trabajo para listado'!$A$155:$Z$1048576,MATCH($A6,'Hoja de Trabajo para listado'!$A$155:$A$1048576,0),MATCH((CUADRO!O$4&amp;$E6),'Hoja de Trabajo para listado'!$A$151:$Z$151,0)),0)+IFERROR(INDEX('Hoja de Trabajo para listado'!$AB$155:$BA$1048576,MATCH($A6,'Hoja de Trabajo para listado'!$AB$155:$AB$1048576,0),MATCH((CUADRO!O$4&amp;$E6),'Hoja de Trabajo para listado'!$AB$151:$BA$151,0)),0)+IFERROR(INDEX('Hoja de Trabajo para listado'!$BC$155:$CB$1048576,MATCH($A6,'Hoja de Trabajo para listado'!$BC$155:$BC$1048576,0),MATCH((CUADRO!O$4&amp;$E6),'Hoja de Trabajo para listado'!$BC$151:$CB$151,0)),0)+IFERROR(INDEX('Hoja de Trabajo para listado'!$DE$153:$DG$274,MATCH($A6,'Hoja de Trabajo para listado'!$DE$153:$DE$1048576,0),MATCH((CUADRO!O$4&amp;$E6),'Hoja de Trabajo para listado'!$DE$151:$DG$151,0)),0)+IFERROR(INDEX('Hoja de Trabajo para listado'!$CD$155:$DC$1048576,MATCH($A6,'Hoja de Trabajo para listado'!$CD$155:$CD$1048576,0),MATCH((CUADRO!O$4&amp;$E6),'Hoja de Trabajo para listado'!$CD$151:$DC$151,0)),0)</f>
        <v>0</v>
      </c>
      <c r="P6" s="241">
        <f ca="1">+IFERROR(INDEX('Hoja de Trabajo para listado'!$A$155:$Z$1048576,MATCH($A6,'Hoja de Trabajo para listado'!$A$155:$A$1048576,0),MATCH((CUADRO!P$4&amp;$E6),'Hoja de Trabajo para listado'!$A$151:$Z$151,0)),0)+IFERROR(INDEX('Hoja de Trabajo para listado'!$AB$155:$BA$1048576,MATCH($A6,'Hoja de Trabajo para listado'!$AB$155:$AB$1048576,0),MATCH((CUADRO!P$4&amp;$E6),'Hoja de Trabajo para listado'!$AB$151:$BA$151,0)),0)+IFERROR(INDEX('Hoja de Trabajo para listado'!$BC$155:$CB$1048576,MATCH($A6,'Hoja de Trabajo para listado'!$BC$155:$BC$1048576,0),MATCH((CUADRO!P$4&amp;$E6),'Hoja de Trabajo para listado'!$BC$151:$CB$151,0)),0)+IFERROR(INDEX('Hoja de Trabajo para listado'!$DE$153:$DG$274,MATCH($A6,'Hoja de Trabajo para listado'!$DE$153:$DE$1048576,0),MATCH((CUADRO!P$4&amp;$E6),'Hoja de Trabajo para listado'!$DE$151:$DG$151,0)),0)+IFERROR(INDEX('Hoja de Trabajo para listado'!$CD$155:$DC$1048576,MATCH($A6,'Hoja de Trabajo para listado'!$CD$155:$CD$1048576,0),MATCH((CUADRO!P$4&amp;$E6),'Hoja de Trabajo para listado'!$CD$151:$DC$151,0)),0)</f>
        <v>0</v>
      </c>
      <c r="Q6" s="241">
        <f ca="1">+IFERROR(INDEX('Hoja de Trabajo para listado'!$A$155:$Z$1048576,MATCH($A6,'Hoja de Trabajo para listado'!$A$155:$A$1048576,0),MATCH((CUADRO!Q$4&amp;$E6),'Hoja de Trabajo para listado'!$A$151:$Z$151,0)),0)+IFERROR(INDEX('Hoja de Trabajo para listado'!$AB$155:$BA$1048576,MATCH($A6,'Hoja de Trabajo para listado'!$AB$155:$AB$1048576,0),MATCH((CUADRO!Q$4&amp;$E6),'Hoja de Trabajo para listado'!$AB$151:$BA$151,0)),0)+IFERROR(INDEX('Hoja de Trabajo para listado'!$BC$155:$CB$1048576,MATCH($A6,'Hoja de Trabajo para listado'!$BC$155:$BC$1048576,0),MATCH((CUADRO!Q$4&amp;$E6),'Hoja de Trabajo para listado'!$BC$151:$CB$151,0)),0)+IFERROR(INDEX('Hoja de Trabajo para listado'!$DE$153:$DG$274,MATCH($A6,'Hoja de Trabajo para listado'!$DE$153:$DE$1048576,0),MATCH((CUADRO!Q$4&amp;$E6),'Hoja de Trabajo para listado'!$DE$151:$DG$151,0)),0)+IFERROR(INDEX('Hoja de Trabajo para listado'!$CD$155:$DC$1048576,MATCH($A6,'Hoja de Trabajo para listado'!$CD$155:$CD$1048576,0),MATCH((CUADRO!Q$4&amp;$E6),'Hoja de Trabajo para listado'!$CD$151:$DC$151,0)),0)</f>
        <v>0</v>
      </c>
      <c r="R6" s="241">
        <f t="shared" ca="1" si="0"/>
        <v>0</v>
      </c>
      <c r="S6" s="243">
        <f ca="1">+R5+R6</f>
        <v>0</v>
      </c>
      <c r="T6" s="241">
        <f ca="1">+S6</f>
        <v>0</v>
      </c>
      <c r="U6" s="240">
        <f t="shared" si="1"/>
        <v>2</v>
      </c>
      <c r="V6" s="327" t="e">
        <f>+VLOOKUP(A6,bd_lista!$A$3:$E$592,5,FALSE)</f>
        <v>#N/A</v>
      </c>
      <c r="W6" s="398"/>
      <c r="X6" s="240" t="e">
        <f>+VLOOKUP(A6,[4]Sheet1!$A$13:$D$744,4,FALSE)</f>
        <v>#N/A</v>
      </c>
      <c r="Y6" s="240" t="e">
        <f>+VLOOKUP(X6,bd_lista!$A$3:$C$592,3,FALSE)</f>
        <v>#N/A</v>
      </c>
      <c r="Z6" s="244"/>
      <c r="AA6" s="245"/>
    </row>
    <row r="7" spans="1:27" ht="15" customHeight="1">
      <c r="A7" s="378">
        <v>6</v>
      </c>
      <c r="B7" s="393">
        <f>+A7</f>
        <v>6</v>
      </c>
      <c r="C7" s="245" t="str">
        <f>+VLOOKUP(A7,bd_lista!$A$3:$C$592,3,FALSE)</f>
        <v>Vicepresidencia del Estado Plurinacional</v>
      </c>
      <c r="D7" s="395" t="str">
        <f>+C7</f>
        <v>Vicepresidencia del Estado Plurinacional</v>
      </c>
      <c r="E7" s="245" t="s">
        <v>1303</v>
      </c>
      <c r="F7" s="241">
        <f ca="1">+IFERROR(INDEX('Hoja de Trabajo para listado'!$A$155:$Z$1048576,MATCH($A7,'Hoja de Trabajo para listado'!$A$155:$A$1048576,0),MATCH((CUADRO!F$4&amp;$E7),'Hoja de Trabajo para listado'!$A$151:$Z$151,0)),0)+IFERROR(INDEX('Hoja de Trabajo para listado'!$AB$155:$BA$1048576,MATCH($A7,'Hoja de Trabajo para listado'!$AB$155:$AB$1048576,0),MATCH((CUADRO!F$4&amp;$E7),'Hoja de Trabajo para listado'!$AB$151:$BA$151,0)),0)+IFERROR(INDEX('Hoja de Trabajo para listado'!$BC$155:$CB$1048576,MATCH($A7,'Hoja de Trabajo para listado'!$BC$155:$BC$1048576,0),MATCH((CUADRO!F$4&amp;$E7),'Hoja de Trabajo para listado'!$BC$151:$CB$151,0)),0)+IFERROR(INDEX('Hoja de Trabajo para listado'!$DE$153:$DG$274,MATCH($A7,'Hoja de Trabajo para listado'!$DE$153:$DE$1048576,0),MATCH((CUADRO!F$4&amp;$E7),'Hoja de Trabajo para listado'!$DE$151:$DG$151,0)),0)+IFERROR(INDEX('Hoja de Trabajo para listado'!$CD$155:$DC$1048576,MATCH($A7,'Hoja de Trabajo para listado'!$CD$155:$CD$1048576,0),MATCH((CUADRO!F$4&amp;$E7),'Hoja de Trabajo para listado'!$CD$151:$DC$151,0)),0)</f>
        <v>0</v>
      </c>
      <c r="G7" s="241">
        <f ca="1">+IFERROR(INDEX('Hoja de Trabajo para listado'!$A$155:$Z$1048576,MATCH($A7,'Hoja de Trabajo para listado'!$A$155:$A$1048576,0),MATCH((CUADRO!G$4&amp;$E7),'Hoja de Trabajo para listado'!$A$151:$Z$151,0)),0)+IFERROR(INDEX('Hoja de Trabajo para listado'!$AB$155:$BA$1048576,MATCH($A7,'Hoja de Trabajo para listado'!$AB$155:$AB$1048576,0),MATCH((CUADRO!G$4&amp;$E7),'Hoja de Trabajo para listado'!$AB$151:$BA$151,0)),0)+IFERROR(INDEX('Hoja de Trabajo para listado'!$BC$155:$CB$1048576,MATCH($A7,'Hoja de Trabajo para listado'!$BC$155:$BC$1048576,0),MATCH((CUADRO!G$4&amp;$E7),'Hoja de Trabajo para listado'!$BC$151:$CB$151,0)),0)+IFERROR(INDEX('Hoja de Trabajo para listado'!$DE$153:$DG$274,MATCH($A7,'Hoja de Trabajo para listado'!$DE$153:$DE$1048576,0),MATCH((CUADRO!G$4&amp;$E7),'Hoja de Trabajo para listado'!$DE$151:$DG$151,0)),0)+IFERROR(INDEX('Hoja de Trabajo para listado'!$CD$155:$DC$1048576,MATCH($A7,'Hoja de Trabajo para listado'!$CD$155:$CD$1048576,0),MATCH((CUADRO!G$4&amp;$E7),'Hoja de Trabajo para listado'!$CD$151:$DC$151,0)),0)</f>
        <v>0</v>
      </c>
      <c r="H7" s="241">
        <f ca="1">+IFERROR(INDEX('Hoja de Trabajo para listado'!$A$155:$Z$1048576,MATCH($A7,'Hoja de Trabajo para listado'!$A$155:$A$1048576,0),MATCH((CUADRO!H$4&amp;$E7),'Hoja de Trabajo para listado'!$A$151:$Z$151,0)),0)+IFERROR(INDEX('Hoja de Trabajo para listado'!$AB$155:$BA$1048576,MATCH($A7,'Hoja de Trabajo para listado'!$AB$155:$AB$1048576,0),MATCH((CUADRO!H$4&amp;$E7),'Hoja de Trabajo para listado'!$AB$151:$BA$151,0)),0)+IFERROR(INDEX('Hoja de Trabajo para listado'!$BC$155:$CB$1048576,MATCH($A7,'Hoja de Trabajo para listado'!$BC$155:$BC$1048576,0),MATCH((CUADRO!H$4&amp;$E7),'Hoja de Trabajo para listado'!$BC$151:$CB$151,0)),0)+IFERROR(INDEX('Hoja de Trabajo para listado'!$DE$153:$DG$274,MATCH($A7,'Hoja de Trabajo para listado'!$DE$153:$DE$1048576,0),MATCH((CUADRO!H$4&amp;$E7),'Hoja de Trabajo para listado'!$DE$151:$DG$151,0)),0)+IFERROR(INDEX('Hoja de Trabajo para listado'!$CD$155:$DC$1048576,MATCH($A7,'Hoja de Trabajo para listado'!$CD$155:$CD$1048576,0),MATCH((CUADRO!H$4&amp;$E7),'Hoja de Trabajo para listado'!$CD$151:$DC$151,0)),0)</f>
        <v>0</v>
      </c>
      <c r="I7" s="241">
        <f ca="1">+IFERROR(INDEX('Hoja de Trabajo para listado'!$A$155:$Z$1048576,MATCH($A7,'Hoja de Trabajo para listado'!$A$155:$A$1048576,0),MATCH((CUADRO!I$4&amp;$E7),'Hoja de Trabajo para listado'!$A$151:$Z$151,0)),0)+IFERROR(INDEX('Hoja de Trabajo para listado'!$AB$155:$BA$1048576,MATCH($A7,'Hoja de Trabajo para listado'!$AB$155:$AB$1048576,0),MATCH((CUADRO!I$4&amp;$E7),'Hoja de Trabajo para listado'!$AB$151:$BA$151,0)),0)+IFERROR(INDEX('Hoja de Trabajo para listado'!$BC$155:$CB$1048576,MATCH($A7,'Hoja de Trabajo para listado'!$BC$155:$BC$1048576,0),MATCH((CUADRO!I$4&amp;$E7),'Hoja de Trabajo para listado'!$BC$151:$CB$151,0)),0)+IFERROR(INDEX('Hoja de Trabajo para listado'!$DE$153:$DG$274,MATCH($A7,'Hoja de Trabajo para listado'!$DE$153:$DE$1048576,0),MATCH((CUADRO!I$4&amp;$E7),'Hoja de Trabajo para listado'!$DE$151:$DG$151,0)),0)+IFERROR(INDEX('Hoja de Trabajo para listado'!$CD$155:$DC$1048576,MATCH($A7,'Hoja de Trabajo para listado'!$CD$155:$CD$1048576,0),MATCH((CUADRO!I$4&amp;$E7),'Hoja de Trabajo para listado'!$CD$151:$DC$151,0)),0)</f>
        <v>0</v>
      </c>
      <c r="J7" s="241">
        <f ca="1">+IFERROR(INDEX('Hoja de Trabajo para listado'!$A$155:$Z$1048576,MATCH($A7,'Hoja de Trabajo para listado'!$A$155:$A$1048576,0),MATCH((CUADRO!J$4&amp;$E7),'Hoja de Trabajo para listado'!$A$151:$Z$151,0)),0)+IFERROR(INDEX('Hoja de Trabajo para listado'!$AB$155:$BA$1048576,MATCH($A7,'Hoja de Trabajo para listado'!$AB$155:$AB$1048576,0),MATCH((CUADRO!J$4&amp;$E7),'Hoja de Trabajo para listado'!$AB$151:$BA$151,0)),0)+IFERROR(INDEX('Hoja de Trabajo para listado'!$BC$155:$CB$1048576,MATCH($A7,'Hoja de Trabajo para listado'!$BC$155:$BC$1048576,0),MATCH((CUADRO!J$4&amp;$E7),'Hoja de Trabajo para listado'!$BC$151:$CB$151,0)),0)+IFERROR(INDEX('Hoja de Trabajo para listado'!$DE$153:$DG$274,MATCH($A7,'Hoja de Trabajo para listado'!$DE$153:$DE$1048576,0),MATCH((CUADRO!J$4&amp;$E7),'Hoja de Trabajo para listado'!$DE$151:$DG$151,0)),0)+IFERROR(INDEX('Hoja de Trabajo para listado'!$CD$155:$DC$1048576,MATCH($A7,'Hoja de Trabajo para listado'!$CD$155:$CD$1048576,0),MATCH((CUADRO!J$4&amp;$E7),'Hoja de Trabajo para listado'!$CD$151:$DC$151,0)),0)</f>
        <v>0</v>
      </c>
      <c r="K7" s="241">
        <f ca="1">+IFERROR(INDEX('Hoja de Trabajo para listado'!$A$155:$Z$1048576,MATCH($A7,'Hoja de Trabajo para listado'!$A$155:$A$1048576,0),MATCH((CUADRO!K$4&amp;$E7),'Hoja de Trabajo para listado'!$A$151:$Z$151,0)),0)+IFERROR(INDEX('Hoja de Trabajo para listado'!$AB$155:$BA$1048576,MATCH($A7,'Hoja de Trabajo para listado'!$AB$155:$AB$1048576,0),MATCH((CUADRO!K$4&amp;$E7),'Hoja de Trabajo para listado'!$AB$151:$BA$151,0)),0)+IFERROR(INDEX('Hoja de Trabajo para listado'!$BC$155:$CB$1048576,MATCH($A7,'Hoja de Trabajo para listado'!$BC$155:$BC$1048576,0),MATCH((CUADRO!K$4&amp;$E7),'Hoja de Trabajo para listado'!$BC$151:$CB$151,0)),0)+IFERROR(INDEX('Hoja de Trabajo para listado'!$DE$153:$DG$274,MATCH($A7,'Hoja de Trabajo para listado'!$DE$153:$DE$1048576,0),MATCH((CUADRO!K$4&amp;$E7),'Hoja de Trabajo para listado'!$DE$151:$DG$151,0)),0)+IFERROR(INDEX('Hoja de Trabajo para listado'!$CD$155:$DC$1048576,MATCH($A7,'Hoja de Trabajo para listado'!$CD$155:$CD$1048576,0),MATCH((CUADRO!K$4&amp;$E7),'Hoja de Trabajo para listado'!$CD$151:$DC$151,0)),0)</f>
        <v>0</v>
      </c>
      <c r="L7" s="241">
        <f ca="1">+IFERROR(INDEX('Hoja de Trabajo para listado'!$A$155:$Z$1048576,MATCH($A7,'Hoja de Trabajo para listado'!$A$155:$A$1048576,0),MATCH((CUADRO!L$4&amp;$E7),'Hoja de Trabajo para listado'!$A$151:$Z$151,0)),0)+IFERROR(INDEX('Hoja de Trabajo para listado'!$AB$155:$BA$1048576,MATCH($A7,'Hoja de Trabajo para listado'!$AB$155:$AB$1048576,0),MATCH((CUADRO!L$4&amp;$E7),'Hoja de Trabajo para listado'!$AB$151:$BA$151,0)),0)+IFERROR(INDEX('Hoja de Trabajo para listado'!$BC$155:$CB$1048576,MATCH($A7,'Hoja de Trabajo para listado'!$BC$155:$BC$1048576,0),MATCH((CUADRO!L$4&amp;$E7),'Hoja de Trabajo para listado'!$BC$151:$CB$151,0)),0)+IFERROR(INDEX('Hoja de Trabajo para listado'!$DE$153:$DG$274,MATCH($A7,'Hoja de Trabajo para listado'!$DE$153:$DE$1048576,0),MATCH((CUADRO!L$4&amp;$E7),'Hoja de Trabajo para listado'!$DE$151:$DG$151,0)),0)+IFERROR(INDEX('Hoja de Trabajo para listado'!$CD$155:$DC$1048576,MATCH($A7,'Hoja de Trabajo para listado'!$CD$155:$CD$1048576,0),MATCH((CUADRO!L$4&amp;$E7),'Hoja de Trabajo para listado'!$CD$151:$DC$151,0)),0)</f>
        <v>0</v>
      </c>
      <c r="M7" s="241">
        <f ca="1">+IFERROR(INDEX('Hoja de Trabajo para listado'!$A$155:$Z$1048576,MATCH($A7,'Hoja de Trabajo para listado'!$A$155:$A$1048576,0),MATCH((CUADRO!M$4&amp;$E7),'Hoja de Trabajo para listado'!$A$151:$Z$151,0)),0)+IFERROR(INDEX('Hoja de Trabajo para listado'!$AB$155:$BA$1048576,MATCH($A7,'Hoja de Trabajo para listado'!$AB$155:$AB$1048576,0),MATCH((CUADRO!M$4&amp;$E7),'Hoja de Trabajo para listado'!$AB$151:$BA$151,0)),0)+IFERROR(INDEX('Hoja de Trabajo para listado'!$BC$155:$CB$1048576,MATCH($A7,'Hoja de Trabajo para listado'!$BC$155:$BC$1048576,0),MATCH((CUADRO!M$4&amp;$E7),'Hoja de Trabajo para listado'!$BC$151:$CB$151,0)),0)+IFERROR(INDEX('Hoja de Trabajo para listado'!$DE$153:$DG$274,MATCH($A7,'Hoja de Trabajo para listado'!$DE$153:$DE$1048576,0),MATCH((CUADRO!M$4&amp;$E7),'Hoja de Trabajo para listado'!$DE$151:$DG$151,0)),0)+IFERROR(INDEX('Hoja de Trabajo para listado'!$CD$155:$DC$1048576,MATCH($A7,'Hoja de Trabajo para listado'!$CD$155:$CD$1048576,0),MATCH((CUADRO!M$4&amp;$E7),'Hoja de Trabajo para listado'!$CD$151:$DC$151,0)),0)</f>
        <v>0</v>
      </c>
      <c r="N7" s="241">
        <f ca="1">+IFERROR(INDEX('Hoja de Trabajo para listado'!$A$155:$Z$1048576,MATCH($A7,'Hoja de Trabajo para listado'!$A$155:$A$1048576,0),MATCH((CUADRO!N$4&amp;$E7),'Hoja de Trabajo para listado'!$A$151:$Z$151,0)),0)+IFERROR(INDEX('Hoja de Trabajo para listado'!$AB$155:$BA$1048576,MATCH($A7,'Hoja de Trabajo para listado'!$AB$155:$AB$1048576,0),MATCH((CUADRO!N$4&amp;$E7),'Hoja de Trabajo para listado'!$AB$151:$BA$151,0)),0)+IFERROR(INDEX('Hoja de Trabajo para listado'!$BC$155:$CB$1048576,MATCH($A7,'Hoja de Trabajo para listado'!$BC$155:$BC$1048576,0),MATCH((CUADRO!N$4&amp;$E7),'Hoja de Trabajo para listado'!$BC$151:$CB$151,0)),0)+IFERROR(INDEX('Hoja de Trabajo para listado'!$DE$153:$DG$274,MATCH($A7,'Hoja de Trabajo para listado'!$DE$153:$DE$1048576,0),MATCH((CUADRO!N$4&amp;$E7),'Hoja de Trabajo para listado'!$DE$151:$DG$151,0)),0)+IFERROR(INDEX('Hoja de Trabajo para listado'!$CD$155:$DC$1048576,MATCH($A7,'Hoja de Trabajo para listado'!$CD$155:$CD$1048576,0),MATCH((CUADRO!N$4&amp;$E7),'Hoja de Trabajo para listado'!$CD$151:$DC$151,0)),0)</f>
        <v>0</v>
      </c>
      <c r="O7" s="241">
        <f ca="1">+IFERROR(INDEX('Hoja de Trabajo para listado'!$A$155:$Z$1048576,MATCH($A7,'Hoja de Trabajo para listado'!$A$155:$A$1048576,0),MATCH((CUADRO!O$4&amp;$E7),'Hoja de Trabajo para listado'!$A$151:$Z$151,0)),0)+IFERROR(INDEX('Hoja de Trabajo para listado'!$AB$155:$BA$1048576,MATCH($A7,'Hoja de Trabajo para listado'!$AB$155:$AB$1048576,0),MATCH((CUADRO!O$4&amp;$E7),'Hoja de Trabajo para listado'!$AB$151:$BA$151,0)),0)+IFERROR(INDEX('Hoja de Trabajo para listado'!$BC$155:$CB$1048576,MATCH($A7,'Hoja de Trabajo para listado'!$BC$155:$BC$1048576,0),MATCH((CUADRO!O$4&amp;$E7),'Hoja de Trabajo para listado'!$BC$151:$CB$151,0)),0)+IFERROR(INDEX('Hoja de Trabajo para listado'!$DE$153:$DG$274,MATCH($A7,'Hoja de Trabajo para listado'!$DE$153:$DE$1048576,0),MATCH((CUADRO!O$4&amp;$E7),'Hoja de Trabajo para listado'!$DE$151:$DG$151,0)),0)+IFERROR(INDEX('Hoja de Trabajo para listado'!$CD$155:$DC$1048576,MATCH($A7,'Hoja de Trabajo para listado'!$CD$155:$CD$1048576,0),MATCH((CUADRO!O$4&amp;$E7),'Hoja de Trabajo para listado'!$CD$151:$DC$151,0)),0)</f>
        <v>0</v>
      </c>
      <c r="P7" s="241">
        <f ca="1">+IFERROR(INDEX('Hoja de Trabajo para listado'!$A$155:$Z$1048576,MATCH($A7,'Hoja de Trabajo para listado'!$A$155:$A$1048576,0),MATCH((CUADRO!P$4&amp;$E7),'Hoja de Trabajo para listado'!$A$151:$Z$151,0)),0)+IFERROR(INDEX('Hoja de Trabajo para listado'!$AB$155:$BA$1048576,MATCH($A7,'Hoja de Trabajo para listado'!$AB$155:$AB$1048576,0),MATCH((CUADRO!P$4&amp;$E7),'Hoja de Trabajo para listado'!$AB$151:$BA$151,0)),0)+IFERROR(INDEX('Hoja de Trabajo para listado'!$BC$155:$CB$1048576,MATCH($A7,'Hoja de Trabajo para listado'!$BC$155:$BC$1048576,0),MATCH((CUADRO!P$4&amp;$E7),'Hoja de Trabajo para listado'!$BC$151:$CB$151,0)),0)+IFERROR(INDEX('Hoja de Trabajo para listado'!$DE$153:$DG$274,MATCH($A7,'Hoja de Trabajo para listado'!$DE$153:$DE$1048576,0),MATCH((CUADRO!P$4&amp;$E7),'Hoja de Trabajo para listado'!$DE$151:$DG$151,0)),0)+IFERROR(INDEX('Hoja de Trabajo para listado'!$CD$155:$DC$1048576,MATCH($A7,'Hoja de Trabajo para listado'!$CD$155:$CD$1048576,0),MATCH((CUADRO!P$4&amp;$E7),'Hoja de Trabajo para listado'!$CD$151:$DC$151,0)),0)</f>
        <v>0</v>
      </c>
      <c r="Q7" s="241">
        <f ca="1">+IFERROR(INDEX('Hoja de Trabajo para listado'!$A$155:$Z$1048576,MATCH($A7,'Hoja de Trabajo para listado'!$A$155:$A$1048576,0),MATCH((CUADRO!Q$4&amp;$E7),'Hoja de Trabajo para listado'!$A$151:$Z$151,0)),0)+IFERROR(INDEX('Hoja de Trabajo para listado'!$AB$155:$BA$1048576,MATCH($A7,'Hoja de Trabajo para listado'!$AB$155:$AB$1048576,0),MATCH((CUADRO!Q$4&amp;$E7),'Hoja de Trabajo para listado'!$AB$151:$BA$151,0)),0)+IFERROR(INDEX('Hoja de Trabajo para listado'!$BC$155:$CB$1048576,MATCH($A7,'Hoja de Trabajo para listado'!$BC$155:$BC$1048576,0),MATCH((CUADRO!Q$4&amp;$E7),'Hoja de Trabajo para listado'!$BC$151:$CB$151,0)),0)+IFERROR(INDEX('Hoja de Trabajo para listado'!$DE$153:$DG$274,MATCH($A7,'Hoja de Trabajo para listado'!$DE$153:$DE$1048576,0),MATCH((CUADRO!Q$4&amp;$E7),'Hoja de Trabajo para listado'!$DE$151:$DG$151,0)),0)+IFERROR(INDEX('Hoja de Trabajo para listado'!$CD$155:$DC$1048576,MATCH($A7,'Hoja de Trabajo para listado'!$CD$155:$CD$1048576,0),MATCH((CUADRO!Q$4&amp;$E7),'Hoja de Trabajo para listado'!$CD$151:$DC$151,0)),0)</f>
        <v>0</v>
      </c>
      <c r="R7" s="241">
        <f t="shared" ca="1" si="0"/>
        <v>0</v>
      </c>
      <c r="S7" s="241"/>
      <c r="T7" s="241">
        <f ca="1">+T8</f>
        <v>265225.58</v>
      </c>
      <c r="U7" s="240">
        <f t="shared" si="1"/>
        <v>1</v>
      </c>
      <c r="V7" s="327" t="str">
        <f>+VLOOKUP(A7,bd_lista!$A$3:$E$592,5,FALSE)</f>
        <v>Órgano Ejecutivo</v>
      </c>
      <c r="W7" s="397" t="str">
        <f>+V7</f>
        <v>Órgano Ejecutivo</v>
      </c>
      <c r="X7" s="240">
        <f t="shared" ref="X7:X18" si="2">+A7</f>
        <v>6</v>
      </c>
      <c r="Y7" s="240" t="str">
        <f>+VLOOKUP(X7,bd_lista!$A$3:$C$592,3,FALSE)</f>
        <v>Vicepresidencia del Estado Plurinacional</v>
      </c>
      <c r="Z7" s="244">
        <f>+X7</f>
        <v>6</v>
      </c>
      <c r="AA7" s="244" t="str">
        <f>+Y7</f>
        <v>Vicepresidencia del Estado Plurinacional</v>
      </c>
    </row>
    <row r="8" spans="1:27" ht="15" customHeight="1">
      <c r="A8" s="378">
        <v>6</v>
      </c>
      <c r="B8" s="394"/>
      <c r="C8" s="327" t="str">
        <f>+VLOOKUP(A8,bd_lista!$A$3:$C$592,3,FALSE)</f>
        <v>Vicepresidencia del Estado Plurinacional</v>
      </c>
      <c r="D8" s="396"/>
      <c r="E8" s="327" t="s">
        <v>1304</v>
      </c>
      <c r="F8" s="243">
        <f ca="1">+IFERROR(INDEX('Hoja de Trabajo para listado'!$A$155:$Z$1048576,MATCH($A8,'Hoja de Trabajo para listado'!$A$155:$A$1048576,0),MATCH((CUADRO!F$4&amp;$E8),'Hoja de Trabajo para listado'!$A$151:$Z$151,0)),0)+IFERROR(INDEX('Hoja de Trabajo para listado'!$AB$155:$BA$1048576,MATCH($A8,'Hoja de Trabajo para listado'!$AB$155:$AB$1048576,0),MATCH((CUADRO!F$4&amp;$E8),'Hoja de Trabajo para listado'!$AB$151:$BA$151,0)),0)+IFERROR(INDEX('Hoja de Trabajo para listado'!$BC$155:$CB$1048576,MATCH($A8,'Hoja de Trabajo para listado'!$BC$155:$BC$1048576,0),MATCH((CUADRO!F$4&amp;$E8),'Hoja de Trabajo para listado'!$BC$151:$CB$151,0)),0)+IFERROR(INDEX('Hoja de Trabajo para listado'!$DE$153:$DG$274,MATCH($A8,'Hoja de Trabajo para listado'!$DE$153:$DE$1048576,0),MATCH((CUADRO!F$4&amp;$E8),'Hoja de Trabajo para listado'!$DE$151:$DG$151,0)),0)+IFERROR(INDEX('Hoja de Trabajo para listado'!$CD$155:$DC$1048576,MATCH($A8,'Hoja de Trabajo para listado'!$CD$155:$CD$1048576,0),MATCH((CUADRO!F$4&amp;$E8),'Hoja de Trabajo para listado'!$CD$151:$DC$151,0)),0)</f>
        <v>0</v>
      </c>
      <c r="G8" s="243">
        <f ca="1">+IFERROR(INDEX('Hoja de Trabajo para listado'!$A$155:$Z$1048576,MATCH($A8,'Hoja de Trabajo para listado'!$A$155:$A$1048576,0),MATCH((CUADRO!G$4&amp;$E8),'Hoja de Trabajo para listado'!$A$151:$Z$151,0)),0)+IFERROR(INDEX('Hoja de Trabajo para listado'!$AB$155:$BA$1048576,MATCH($A8,'Hoja de Trabajo para listado'!$AB$155:$AB$1048576,0),MATCH((CUADRO!G$4&amp;$E8),'Hoja de Trabajo para listado'!$AB$151:$BA$151,0)),0)+IFERROR(INDEX('Hoja de Trabajo para listado'!$BC$155:$CB$1048576,MATCH($A8,'Hoja de Trabajo para listado'!$BC$155:$BC$1048576,0),MATCH((CUADRO!G$4&amp;$E8),'Hoja de Trabajo para listado'!$BC$151:$CB$151,0)),0)+IFERROR(INDEX('Hoja de Trabajo para listado'!$DE$153:$DG$274,MATCH($A8,'Hoja de Trabajo para listado'!$DE$153:$DE$1048576,0),MATCH((CUADRO!G$4&amp;$E8),'Hoja de Trabajo para listado'!$DE$151:$DG$151,0)),0)+IFERROR(INDEX('Hoja de Trabajo para listado'!$CD$155:$DC$1048576,MATCH($A8,'Hoja de Trabajo para listado'!$CD$155:$CD$1048576,0),MATCH((CUADRO!G$4&amp;$E8),'Hoja de Trabajo para listado'!$CD$151:$DC$151,0)),0)</f>
        <v>0</v>
      </c>
      <c r="H8" s="243">
        <f ca="1">+IFERROR(INDEX('Hoja de Trabajo para listado'!$A$155:$Z$1048576,MATCH($A8,'Hoja de Trabajo para listado'!$A$155:$A$1048576,0),MATCH((CUADRO!H$4&amp;$E8),'Hoja de Trabajo para listado'!$A$151:$Z$151,0)),0)+IFERROR(INDEX('Hoja de Trabajo para listado'!$AB$155:$BA$1048576,MATCH($A8,'Hoja de Trabajo para listado'!$AB$155:$AB$1048576,0),MATCH((CUADRO!H$4&amp;$E8),'Hoja de Trabajo para listado'!$AB$151:$BA$151,0)),0)+IFERROR(INDEX('Hoja de Trabajo para listado'!$BC$155:$CB$1048576,MATCH($A8,'Hoja de Trabajo para listado'!$BC$155:$BC$1048576,0),MATCH((CUADRO!H$4&amp;$E8),'Hoja de Trabajo para listado'!$BC$151:$CB$151,0)),0)+IFERROR(INDEX('Hoja de Trabajo para listado'!$DE$153:$DG$274,MATCH($A8,'Hoja de Trabajo para listado'!$DE$153:$DE$1048576,0),MATCH((CUADRO!H$4&amp;$E8),'Hoja de Trabajo para listado'!$DE$151:$DG$151,0)),0)+IFERROR(INDEX('Hoja de Trabajo para listado'!$CD$155:$DC$1048576,MATCH($A8,'Hoja de Trabajo para listado'!$CD$155:$CD$1048576,0),MATCH((CUADRO!H$4&amp;$E8),'Hoja de Trabajo para listado'!$CD$151:$DC$151,0)),0)</f>
        <v>0</v>
      </c>
      <c r="I8" s="243">
        <f ca="1">+IFERROR(INDEX('Hoja de Trabajo para listado'!$A$155:$Z$1048576,MATCH($A8,'Hoja de Trabajo para listado'!$A$155:$A$1048576,0),MATCH((CUADRO!I$4&amp;$E8),'Hoja de Trabajo para listado'!$A$151:$Z$151,0)),0)+IFERROR(INDEX('Hoja de Trabajo para listado'!$AB$155:$BA$1048576,MATCH($A8,'Hoja de Trabajo para listado'!$AB$155:$AB$1048576,0),MATCH((CUADRO!I$4&amp;$E8),'Hoja de Trabajo para listado'!$AB$151:$BA$151,0)),0)+IFERROR(INDEX('Hoja de Trabajo para listado'!$BC$155:$CB$1048576,MATCH($A8,'Hoja de Trabajo para listado'!$BC$155:$BC$1048576,0),MATCH((CUADRO!I$4&amp;$E8),'Hoja de Trabajo para listado'!$BC$151:$CB$151,0)),0)+IFERROR(INDEX('Hoja de Trabajo para listado'!$DE$153:$DG$274,MATCH($A8,'Hoja de Trabajo para listado'!$DE$153:$DE$1048576,0),MATCH((CUADRO!I$4&amp;$E8),'Hoja de Trabajo para listado'!$DE$151:$DG$151,0)),0)+IFERROR(INDEX('Hoja de Trabajo para listado'!$CD$155:$DC$1048576,MATCH($A8,'Hoja de Trabajo para listado'!$CD$155:$CD$1048576,0),MATCH((CUADRO!I$4&amp;$E8),'Hoja de Trabajo para listado'!$CD$151:$DC$151,0)),0)</f>
        <v>0</v>
      </c>
      <c r="J8" s="243">
        <f ca="1">+IFERROR(INDEX('Hoja de Trabajo para listado'!$A$155:$Z$1048576,MATCH($A8,'Hoja de Trabajo para listado'!$A$155:$A$1048576,0),MATCH((CUADRO!J$4&amp;$E8),'Hoja de Trabajo para listado'!$A$151:$Z$151,0)),0)+IFERROR(INDEX('Hoja de Trabajo para listado'!$AB$155:$BA$1048576,MATCH($A8,'Hoja de Trabajo para listado'!$AB$155:$AB$1048576,0),MATCH((CUADRO!J$4&amp;$E8),'Hoja de Trabajo para listado'!$AB$151:$BA$151,0)),0)+IFERROR(INDEX('Hoja de Trabajo para listado'!$BC$155:$CB$1048576,MATCH($A8,'Hoja de Trabajo para listado'!$BC$155:$BC$1048576,0),MATCH((CUADRO!J$4&amp;$E8),'Hoja de Trabajo para listado'!$BC$151:$CB$151,0)),0)+IFERROR(INDEX('Hoja de Trabajo para listado'!$DE$153:$DG$274,MATCH($A8,'Hoja de Trabajo para listado'!$DE$153:$DE$1048576,0),MATCH((CUADRO!J$4&amp;$E8),'Hoja de Trabajo para listado'!$DE$151:$DG$151,0)),0)+IFERROR(INDEX('Hoja de Trabajo para listado'!$CD$155:$DC$1048576,MATCH($A8,'Hoja de Trabajo para listado'!$CD$155:$CD$1048576,0),MATCH((CUADRO!J$4&amp;$E8),'Hoja de Trabajo para listado'!$CD$151:$DC$151,0)),0)</f>
        <v>0</v>
      </c>
      <c r="K8" s="243">
        <f ca="1">+IFERROR(INDEX('Hoja de Trabajo para listado'!$A$155:$Z$1048576,MATCH($A8,'Hoja de Trabajo para listado'!$A$155:$A$1048576,0),MATCH((CUADRO!K$4&amp;$E8),'Hoja de Trabajo para listado'!$A$151:$Z$151,0)),0)+IFERROR(INDEX('Hoja de Trabajo para listado'!$AB$155:$BA$1048576,MATCH($A8,'Hoja de Trabajo para listado'!$AB$155:$AB$1048576,0),MATCH((CUADRO!K$4&amp;$E8),'Hoja de Trabajo para listado'!$AB$151:$BA$151,0)),0)+IFERROR(INDEX('Hoja de Trabajo para listado'!$BC$155:$CB$1048576,MATCH($A8,'Hoja de Trabajo para listado'!$BC$155:$BC$1048576,0),MATCH((CUADRO!K$4&amp;$E8),'Hoja de Trabajo para listado'!$BC$151:$CB$151,0)),0)+IFERROR(INDEX('Hoja de Trabajo para listado'!$DE$153:$DG$274,MATCH($A8,'Hoja de Trabajo para listado'!$DE$153:$DE$1048576,0),MATCH((CUADRO!K$4&amp;$E8),'Hoja de Trabajo para listado'!$DE$151:$DG$151,0)),0)+IFERROR(INDEX('Hoja de Trabajo para listado'!$CD$155:$DC$1048576,MATCH($A8,'Hoja de Trabajo para listado'!$CD$155:$CD$1048576,0),MATCH((CUADRO!K$4&amp;$E8),'Hoja de Trabajo para listado'!$CD$151:$DC$151,0)),0)</f>
        <v>0</v>
      </c>
      <c r="L8" s="243">
        <f ca="1">+IFERROR(INDEX('Hoja de Trabajo para listado'!$A$155:$Z$1048576,MATCH($A8,'Hoja de Trabajo para listado'!$A$155:$A$1048576,0),MATCH((CUADRO!L$4&amp;$E8),'Hoja de Trabajo para listado'!$A$151:$Z$151,0)),0)+IFERROR(INDEX('Hoja de Trabajo para listado'!$AB$155:$BA$1048576,MATCH($A8,'Hoja de Trabajo para listado'!$AB$155:$AB$1048576,0),MATCH((CUADRO!L$4&amp;$E8),'Hoja de Trabajo para listado'!$AB$151:$BA$151,0)),0)+IFERROR(INDEX('Hoja de Trabajo para listado'!$BC$155:$CB$1048576,MATCH($A8,'Hoja de Trabajo para listado'!$BC$155:$BC$1048576,0),MATCH((CUADRO!L$4&amp;$E8),'Hoja de Trabajo para listado'!$BC$151:$CB$151,0)),0)+IFERROR(INDEX('Hoja de Trabajo para listado'!$DE$153:$DG$274,MATCH($A8,'Hoja de Trabajo para listado'!$DE$153:$DE$1048576,0),MATCH((CUADRO!L$4&amp;$E8),'Hoja de Trabajo para listado'!$DE$151:$DG$151,0)),0)+IFERROR(INDEX('Hoja de Trabajo para listado'!$CD$155:$DC$1048576,MATCH($A8,'Hoja de Trabajo para listado'!$CD$155:$CD$1048576,0),MATCH((CUADRO!L$4&amp;$E8),'Hoja de Trabajo para listado'!$CD$151:$DC$151,0)),0)</f>
        <v>0</v>
      </c>
      <c r="M8" s="243">
        <f ca="1">+IFERROR(INDEX('Hoja de Trabajo para listado'!$A$155:$Z$1048576,MATCH($A8,'Hoja de Trabajo para listado'!$A$155:$A$1048576,0),MATCH((CUADRO!M$4&amp;$E8),'Hoja de Trabajo para listado'!$A$151:$Z$151,0)),0)+IFERROR(INDEX('Hoja de Trabajo para listado'!$AB$155:$BA$1048576,MATCH($A8,'Hoja de Trabajo para listado'!$AB$155:$AB$1048576,0),MATCH((CUADRO!M$4&amp;$E8),'Hoja de Trabajo para listado'!$AB$151:$BA$151,0)),0)+IFERROR(INDEX('Hoja de Trabajo para listado'!$BC$155:$CB$1048576,MATCH($A8,'Hoja de Trabajo para listado'!$BC$155:$BC$1048576,0),MATCH((CUADRO!M$4&amp;$E8),'Hoja de Trabajo para listado'!$BC$151:$CB$151,0)),0)+IFERROR(INDEX('Hoja de Trabajo para listado'!$DE$153:$DG$274,MATCH($A8,'Hoja de Trabajo para listado'!$DE$153:$DE$1048576,0),MATCH((CUADRO!M$4&amp;$E8),'Hoja de Trabajo para listado'!$DE$151:$DG$151,0)),0)+IFERROR(INDEX('Hoja de Trabajo para listado'!$CD$155:$DC$1048576,MATCH($A8,'Hoja de Trabajo para listado'!$CD$155:$CD$1048576,0),MATCH((CUADRO!M$4&amp;$E8),'Hoja de Trabajo para listado'!$CD$151:$DC$151,0)),0)</f>
        <v>0</v>
      </c>
      <c r="N8" s="243">
        <f ca="1">+IFERROR(INDEX('Hoja de Trabajo para listado'!$A$155:$Z$1048576,MATCH($A8,'Hoja de Trabajo para listado'!$A$155:$A$1048576,0),MATCH((CUADRO!N$4&amp;$E8),'Hoja de Trabajo para listado'!$A$151:$Z$151,0)),0)+IFERROR(INDEX('Hoja de Trabajo para listado'!$AB$155:$BA$1048576,MATCH($A8,'Hoja de Trabajo para listado'!$AB$155:$AB$1048576,0),MATCH((CUADRO!N$4&amp;$E8),'Hoja de Trabajo para listado'!$AB$151:$BA$151,0)),0)+IFERROR(INDEX('Hoja de Trabajo para listado'!$BC$155:$CB$1048576,MATCH($A8,'Hoja de Trabajo para listado'!$BC$155:$BC$1048576,0),MATCH((CUADRO!N$4&amp;$E8),'Hoja de Trabajo para listado'!$BC$151:$CB$151,0)),0)+IFERROR(INDEX('Hoja de Trabajo para listado'!$DE$153:$DG$274,MATCH($A8,'Hoja de Trabajo para listado'!$DE$153:$DE$1048576,0),MATCH((CUADRO!N$4&amp;$E8),'Hoja de Trabajo para listado'!$DE$151:$DG$151,0)),0)+IFERROR(INDEX('Hoja de Trabajo para listado'!$CD$155:$DC$1048576,MATCH($A8,'Hoja de Trabajo para listado'!$CD$155:$CD$1048576,0),MATCH((CUADRO!N$4&amp;$E8),'Hoja de Trabajo para listado'!$CD$151:$DC$151,0)),0)</f>
        <v>264667.24</v>
      </c>
      <c r="O8" s="243">
        <f ca="1">+IFERROR(INDEX('Hoja de Trabajo para listado'!$A$155:$Z$1048576,MATCH($A8,'Hoja de Trabajo para listado'!$A$155:$A$1048576,0),MATCH((CUADRO!O$4&amp;$E8),'Hoja de Trabajo para listado'!$A$151:$Z$151,0)),0)+IFERROR(INDEX('Hoja de Trabajo para listado'!$AB$155:$BA$1048576,MATCH($A8,'Hoja de Trabajo para listado'!$AB$155:$AB$1048576,0),MATCH((CUADRO!O$4&amp;$E8),'Hoja de Trabajo para listado'!$AB$151:$BA$151,0)),0)+IFERROR(INDEX('Hoja de Trabajo para listado'!$BC$155:$CB$1048576,MATCH($A8,'Hoja de Trabajo para listado'!$BC$155:$BC$1048576,0),MATCH((CUADRO!O$4&amp;$E8),'Hoja de Trabajo para listado'!$BC$151:$CB$151,0)),0)+IFERROR(INDEX('Hoja de Trabajo para listado'!$DE$153:$DG$274,MATCH($A8,'Hoja de Trabajo para listado'!$DE$153:$DE$1048576,0),MATCH((CUADRO!O$4&amp;$E8),'Hoja de Trabajo para listado'!$DE$151:$DG$151,0)),0)+IFERROR(INDEX('Hoja de Trabajo para listado'!$CD$155:$DC$1048576,MATCH($A8,'Hoja de Trabajo para listado'!$CD$155:$CD$1048576,0),MATCH((CUADRO!O$4&amp;$E8),'Hoja de Trabajo para listado'!$CD$151:$DC$151,0)),0)</f>
        <v>0</v>
      </c>
      <c r="P8" s="243">
        <f ca="1">+IFERROR(INDEX('Hoja de Trabajo para listado'!$A$155:$Z$1048576,MATCH($A8,'Hoja de Trabajo para listado'!$A$155:$A$1048576,0),MATCH((CUADRO!P$4&amp;$E8),'Hoja de Trabajo para listado'!$A$151:$Z$151,0)),0)+IFERROR(INDEX('Hoja de Trabajo para listado'!$AB$155:$BA$1048576,MATCH($A8,'Hoja de Trabajo para listado'!$AB$155:$AB$1048576,0),MATCH((CUADRO!P$4&amp;$E8),'Hoja de Trabajo para listado'!$AB$151:$BA$151,0)),0)+IFERROR(INDEX('Hoja de Trabajo para listado'!$BC$155:$CB$1048576,MATCH($A8,'Hoja de Trabajo para listado'!$BC$155:$BC$1048576,0),MATCH((CUADRO!P$4&amp;$E8),'Hoja de Trabajo para listado'!$BC$151:$CB$151,0)),0)+IFERROR(INDEX('Hoja de Trabajo para listado'!$DE$153:$DG$274,MATCH($A8,'Hoja de Trabajo para listado'!$DE$153:$DE$1048576,0),MATCH((CUADRO!P$4&amp;$E8),'Hoja de Trabajo para listado'!$DE$151:$DG$151,0)),0)+IFERROR(INDEX('Hoja de Trabajo para listado'!$CD$155:$DC$1048576,MATCH($A8,'Hoja de Trabajo para listado'!$CD$155:$CD$1048576,0),MATCH((CUADRO!P$4&amp;$E8),'Hoja de Trabajo para listado'!$CD$151:$DC$151,0)),0)</f>
        <v>558.34</v>
      </c>
      <c r="Q8" s="243">
        <f ca="1">+IFERROR(INDEX('Hoja de Trabajo para listado'!$A$155:$Z$1048576,MATCH($A8,'Hoja de Trabajo para listado'!$A$155:$A$1048576,0),MATCH((CUADRO!Q$4&amp;$E8),'Hoja de Trabajo para listado'!$A$151:$Z$151,0)),0)+IFERROR(INDEX('Hoja de Trabajo para listado'!$AB$155:$BA$1048576,MATCH($A8,'Hoja de Trabajo para listado'!$AB$155:$AB$1048576,0),MATCH((CUADRO!Q$4&amp;$E8),'Hoja de Trabajo para listado'!$AB$151:$BA$151,0)),0)+IFERROR(INDEX('Hoja de Trabajo para listado'!$BC$155:$CB$1048576,MATCH($A8,'Hoja de Trabajo para listado'!$BC$155:$BC$1048576,0),MATCH((CUADRO!Q$4&amp;$E8),'Hoja de Trabajo para listado'!$BC$151:$CB$151,0)),0)+IFERROR(INDEX('Hoja de Trabajo para listado'!$DE$153:$DG$274,MATCH($A8,'Hoja de Trabajo para listado'!$DE$153:$DE$1048576,0),MATCH((CUADRO!Q$4&amp;$E8),'Hoja de Trabajo para listado'!$DE$151:$DG$151,0)),0)+IFERROR(INDEX('Hoja de Trabajo para listado'!$CD$155:$DC$1048576,MATCH($A8,'Hoja de Trabajo para listado'!$CD$155:$CD$1048576,0),MATCH((CUADRO!Q$4&amp;$E8),'Hoja de Trabajo para listado'!$CD$151:$DC$151,0)),0)</f>
        <v>0</v>
      </c>
      <c r="R8" s="243">
        <f t="shared" ca="1" si="0"/>
        <v>265225.58</v>
      </c>
      <c r="S8" s="243">
        <f ca="1">+R7+R8</f>
        <v>265225.58</v>
      </c>
      <c r="T8" s="243">
        <f ca="1">+S8</f>
        <v>265225.58</v>
      </c>
      <c r="U8" s="242">
        <f t="shared" si="1"/>
        <v>2</v>
      </c>
      <c r="V8" s="327" t="str">
        <f>+VLOOKUP(A8,bd_lista!$A$3:$E$592,5,FALSE)</f>
        <v>Órgano Ejecutivo</v>
      </c>
      <c r="W8" s="398"/>
      <c r="X8" s="240">
        <f t="shared" si="2"/>
        <v>6</v>
      </c>
      <c r="Y8" s="240" t="str">
        <f>+VLOOKUP(X8,bd_lista!$A$3:$C$592,3,FALSE)</f>
        <v>Vicepresidencia del Estado Plurinacional</v>
      </c>
      <c r="Z8" s="244"/>
      <c r="AA8" s="244"/>
    </row>
    <row r="9" spans="1:27" ht="17.25" customHeight="1">
      <c r="A9" s="379">
        <v>10</v>
      </c>
      <c r="B9" s="393">
        <f>+A9</f>
        <v>10</v>
      </c>
      <c r="C9" s="245" t="str">
        <f>+VLOOKUP(A9,bd_lista!$A$3:$C$592,3,FALSE)</f>
        <v>Ministerio de Relaciones Exteriores</v>
      </c>
      <c r="D9" s="395" t="str">
        <f>+C9</f>
        <v>Ministerio de Relaciones Exteriores</v>
      </c>
      <c r="E9" s="245" t="s">
        <v>1303</v>
      </c>
      <c r="F9" s="241">
        <f ca="1">+IFERROR(INDEX('Hoja de Trabajo para listado'!$A$155:$Z$1048576,MATCH($A9,'Hoja de Trabajo para listado'!$A$155:$A$1048576,0),MATCH((CUADRO!F$4&amp;$E9),'Hoja de Trabajo para listado'!$A$151:$Z$151,0)),0)+IFERROR(INDEX('Hoja de Trabajo para listado'!$AB$155:$BA$1048576,MATCH($A9,'Hoja de Trabajo para listado'!$AB$155:$AB$1048576,0),MATCH((CUADRO!F$4&amp;$E9),'Hoja de Trabajo para listado'!$AB$151:$BA$151,0)),0)+IFERROR(INDEX('Hoja de Trabajo para listado'!$BC$155:$CB$1048576,MATCH($A9,'Hoja de Trabajo para listado'!$BC$155:$BC$1048576,0),MATCH((CUADRO!F$4&amp;$E9),'Hoja de Trabajo para listado'!$BC$151:$CB$151,0)),0)+IFERROR(INDEX('Hoja de Trabajo para listado'!$DE$153:$DG$274,MATCH($A9,'Hoja de Trabajo para listado'!$DE$153:$DE$1048576,0),MATCH((CUADRO!F$4&amp;$E9),'Hoja de Trabajo para listado'!$DE$151:$DG$151,0)),0)+IFERROR(INDEX('Hoja de Trabajo para listado'!$CD$155:$DC$1048576,MATCH($A9,'Hoja de Trabajo para listado'!$CD$155:$CD$1048576,0),MATCH((CUADRO!F$4&amp;$E9),'Hoja de Trabajo para listado'!$CD$151:$DC$151,0)),0)</f>
        <v>0</v>
      </c>
      <c r="G9" s="241">
        <f ca="1">+IFERROR(INDEX('Hoja de Trabajo para listado'!$A$155:$Z$1048576,MATCH($A9,'Hoja de Trabajo para listado'!$A$155:$A$1048576,0),MATCH((CUADRO!G$4&amp;$E9),'Hoja de Trabajo para listado'!$A$151:$Z$151,0)),0)+IFERROR(INDEX('Hoja de Trabajo para listado'!$AB$155:$BA$1048576,MATCH($A9,'Hoja de Trabajo para listado'!$AB$155:$AB$1048576,0),MATCH((CUADRO!G$4&amp;$E9),'Hoja de Trabajo para listado'!$AB$151:$BA$151,0)),0)+IFERROR(INDEX('Hoja de Trabajo para listado'!$BC$155:$CB$1048576,MATCH($A9,'Hoja de Trabajo para listado'!$BC$155:$BC$1048576,0),MATCH((CUADRO!G$4&amp;$E9),'Hoja de Trabajo para listado'!$BC$151:$CB$151,0)),0)+IFERROR(INDEX('Hoja de Trabajo para listado'!$DE$153:$DG$274,MATCH($A9,'Hoja de Trabajo para listado'!$DE$153:$DE$1048576,0),MATCH((CUADRO!G$4&amp;$E9),'Hoja de Trabajo para listado'!$DE$151:$DG$151,0)),0)+IFERROR(INDEX('Hoja de Trabajo para listado'!$CD$155:$DC$1048576,MATCH($A9,'Hoja de Trabajo para listado'!$CD$155:$CD$1048576,0),MATCH((CUADRO!G$4&amp;$E9),'Hoja de Trabajo para listado'!$CD$151:$DC$151,0)),0)</f>
        <v>0</v>
      </c>
      <c r="H9" s="241">
        <f ca="1">+IFERROR(INDEX('Hoja de Trabajo para listado'!$A$155:$Z$1048576,MATCH($A9,'Hoja de Trabajo para listado'!$A$155:$A$1048576,0),MATCH((CUADRO!H$4&amp;$E9),'Hoja de Trabajo para listado'!$A$151:$Z$151,0)),0)+IFERROR(INDEX('Hoja de Trabajo para listado'!$AB$155:$BA$1048576,MATCH($A9,'Hoja de Trabajo para listado'!$AB$155:$AB$1048576,0),MATCH((CUADRO!H$4&amp;$E9),'Hoja de Trabajo para listado'!$AB$151:$BA$151,0)),0)+IFERROR(INDEX('Hoja de Trabajo para listado'!$BC$155:$CB$1048576,MATCH($A9,'Hoja de Trabajo para listado'!$BC$155:$BC$1048576,0),MATCH((CUADRO!H$4&amp;$E9),'Hoja de Trabajo para listado'!$BC$151:$CB$151,0)),0)+IFERROR(INDEX('Hoja de Trabajo para listado'!$DE$153:$DG$274,MATCH($A9,'Hoja de Trabajo para listado'!$DE$153:$DE$1048576,0),MATCH((CUADRO!H$4&amp;$E9),'Hoja de Trabajo para listado'!$DE$151:$DG$151,0)),0)+IFERROR(INDEX('Hoja de Trabajo para listado'!$CD$155:$DC$1048576,MATCH($A9,'Hoja de Trabajo para listado'!$CD$155:$CD$1048576,0),MATCH((CUADRO!H$4&amp;$E9),'Hoja de Trabajo para listado'!$CD$151:$DC$151,0)),0)</f>
        <v>0</v>
      </c>
      <c r="I9" s="241">
        <f ca="1">+IFERROR(INDEX('Hoja de Trabajo para listado'!$A$155:$Z$1048576,MATCH($A9,'Hoja de Trabajo para listado'!$A$155:$A$1048576,0),MATCH((CUADRO!I$4&amp;$E9),'Hoja de Trabajo para listado'!$A$151:$Z$151,0)),0)+IFERROR(INDEX('Hoja de Trabajo para listado'!$AB$155:$BA$1048576,MATCH($A9,'Hoja de Trabajo para listado'!$AB$155:$AB$1048576,0),MATCH((CUADRO!I$4&amp;$E9),'Hoja de Trabajo para listado'!$AB$151:$BA$151,0)),0)+IFERROR(INDEX('Hoja de Trabajo para listado'!$BC$155:$CB$1048576,MATCH($A9,'Hoja de Trabajo para listado'!$BC$155:$BC$1048576,0),MATCH((CUADRO!I$4&amp;$E9),'Hoja de Trabajo para listado'!$BC$151:$CB$151,0)),0)+IFERROR(INDEX('Hoja de Trabajo para listado'!$DE$153:$DG$274,MATCH($A9,'Hoja de Trabajo para listado'!$DE$153:$DE$1048576,0),MATCH((CUADRO!I$4&amp;$E9),'Hoja de Trabajo para listado'!$DE$151:$DG$151,0)),0)+IFERROR(INDEX('Hoja de Trabajo para listado'!$CD$155:$DC$1048576,MATCH($A9,'Hoja de Trabajo para listado'!$CD$155:$CD$1048576,0),MATCH((CUADRO!I$4&amp;$E9),'Hoja de Trabajo para listado'!$CD$151:$DC$151,0)),0)</f>
        <v>0</v>
      </c>
      <c r="J9" s="241">
        <f ca="1">+IFERROR(INDEX('Hoja de Trabajo para listado'!$A$155:$Z$1048576,MATCH($A9,'Hoja de Trabajo para listado'!$A$155:$A$1048576,0),MATCH((CUADRO!J$4&amp;$E9),'Hoja de Trabajo para listado'!$A$151:$Z$151,0)),0)+IFERROR(INDEX('Hoja de Trabajo para listado'!$AB$155:$BA$1048576,MATCH($A9,'Hoja de Trabajo para listado'!$AB$155:$AB$1048576,0),MATCH((CUADRO!J$4&amp;$E9),'Hoja de Trabajo para listado'!$AB$151:$BA$151,0)),0)+IFERROR(INDEX('Hoja de Trabajo para listado'!$BC$155:$CB$1048576,MATCH($A9,'Hoja de Trabajo para listado'!$BC$155:$BC$1048576,0),MATCH((CUADRO!J$4&amp;$E9),'Hoja de Trabajo para listado'!$BC$151:$CB$151,0)),0)+IFERROR(INDEX('Hoja de Trabajo para listado'!$DE$153:$DG$274,MATCH($A9,'Hoja de Trabajo para listado'!$DE$153:$DE$1048576,0),MATCH((CUADRO!J$4&amp;$E9),'Hoja de Trabajo para listado'!$DE$151:$DG$151,0)),0)+IFERROR(INDEX('Hoja de Trabajo para listado'!$CD$155:$DC$1048576,MATCH($A9,'Hoja de Trabajo para listado'!$CD$155:$CD$1048576,0),MATCH((CUADRO!J$4&amp;$E9),'Hoja de Trabajo para listado'!$CD$151:$DC$151,0)),0)</f>
        <v>0</v>
      </c>
      <c r="K9" s="241">
        <f ca="1">+IFERROR(INDEX('Hoja de Trabajo para listado'!$A$155:$Z$1048576,MATCH($A9,'Hoja de Trabajo para listado'!$A$155:$A$1048576,0),MATCH((CUADRO!K$4&amp;$E9),'Hoja de Trabajo para listado'!$A$151:$Z$151,0)),0)+IFERROR(INDEX('Hoja de Trabajo para listado'!$AB$155:$BA$1048576,MATCH($A9,'Hoja de Trabajo para listado'!$AB$155:$AB$1048576,0),MATCH((CUADRO!K$4&amp;$E9),'Hoja de Trabajo para listado'!$AB$151:$BA$151,0)),0)+IFERROR(INDEX('Hoja de Trabajo para listado'!$BC$155:$CB$1048576,MATCH($A9,'Hoja de Trabajo para listado'!$BC$155:$BC$1048576,0),MATCH((CUADRO!K$4&amp;$E9),'Hoja de Trabajo para listado'!$BC$151:$CB$151,0)),0)+IFERROR(INDEX('Hoja de Trabajo para listado'!$DE$153:$DG$274,MATCH($A9,'Hoja de Trabajo para listado'!$DE$153:$DE$1048576,0),MATCH((CUADRO!K$4&amp;$E9),'Hoja de Trabajo para listado'!$DE$151:$DG$151,0)),0)+IFERROR(INDEX('Hoja de Trabajo para listado'!$CD$155:$DC$1048576,MATCH($A9,'Hoja de Trabajo para listado'!$CD$155:$CD$1048576,0),MATCH((CUADRO!K$4&amp;$E9),'Hoja de Trabajo para listado'!$CD$151:$DC$151,0)),0)</f>
        <v>0</v>
      </c>
      <c r="L9" s="241">
        <f ca="1">+IFERROR(INDEX('Hoja de Trabajo para listado'!$A$155:$Z$1048576,MATCH($A9,'Hoja de Trabajo para listado'!$A$155:$A$1048576,0),MATCH((CUADRO!L$4&amp;$E9),'Hoja de Trabajo para listado'!$A$151:$Z$151,0)),0)+IFERROR(INDEX('Hoja de Trabajo para listado'!$AB$155:$BA$1048576,MATCH($A9,'Hoja de Trabajo para listado'!$AB$155:$AB$1048576,0),MATCH((CUADRO!L$4&amp;$E9),'Hoja de Trabajo para listado'!$AB$151:$BA$151,0)),0)+IFERROR(INDEX('Hoja de Trabajo para listado'!$BC$155:$CB$1048576,MATCH($A9,'Hoja de Trabajo para listado'!$BC$155:$BC$1048576,0),MATCH((CUADRO!L$4&amp;$E9),'Hoja de Trabajo para listado'!$BC$151:$CB$151,0)),0)+IFERROR(INDEX('Hoja de Trabajo para listado'!$DE$153:$DG$274,MATCH($A9,'Hoja de Trabajo para listado'!$DE$153:$DE$1048576,0),MATCH((CUADRO!L$4&amp;$E9),'Hoja de Trabajo para listado'!$DE$151:$DG$151,0)),0)+IFERROR(INDEX('Hoja de Trabajo para listado'!$CD$155:$DC$1048576,MATCH($A9,'Hoja de Trabajo para listado'!$CD$155:$CD$1048576,0),MATCH((CUADRO!L$4&amp;$E9),'Hoja de Trabajo para listado'!$CD$151:$DC$151,0)),0)</f>
        <v>0</v>
      </c>
      <c r="M9" s="241">
        <f ca="1">+IFERROR(INDEX('Hoja de Trabajo para listado'!$A$155:$Z$1048576,MATCH($A9,'Hoja de Trabajo para listado'!$A$155:$A$1048576,0),MATCH((CUADRO!M$4&amp;$E9),'Hoja de Trabajo para listado'!$A$151:$Z$151,0)),0)+IFERROR(INDEX('Hoja de Trabajo para listado'!$AB$155:$BA$1048576,MATCH($A9,'Hoja de Trabajo para listado'!$AB$155:$AB$1048576,0),MATCH((CUADRO!M$4&amp;$E9),'Hoja de Trabajo para listado'!$AB$151:$BA$151,0)),0)+IFERROR(INDEX('Hoja de Trabajo para listado'!$BC$155:$CB$1048576,MATCH($A9,'Hoja de Trabajo para listado'!$BC$155:$BC$1048576,0),MATCH((CUADRO!M$4&amp;$E9),'Hoja de Trabajo para listado'!$BC$151:$CB$151,0)),0)+IFERROR(INDEX('Hoja de Trabajo para listado'!$DE$153:$DG$274,MATCH($A9,'Hoja de Trabajo para listado'!$DE$153:$DE$1048576,0),MATCH((CUADRO!M$4&amp;$E9),'Hoja de Trabajo para listado'!$DE$151:$DG$151,0)),0)+IFERROR(INDEX('Hoja de Trabajo para listado'!$CD$155:$DC$1048576,MATCH($A9,'Hoja de Trabajo para listado'!$CD$155:$CD$1048576,0),MATCH((CUADRO!M$4&amp;$E9),'Hoja de Trabajo para listado'!$CD$151:$DC$151,0)),0)</f>
        <v>0</v>
      </c>
      <c r="N9" s="241">
        <f ca="1">+IFERROR(INDEX('Hoja de Trabajo para listado'!$A$155:$Z$1048576,MATCH($A9,'Hoja de Trabajo para listado'!$A$155:$A$1048576,0),MATCH((CUADRO!N$4&amp;$E9),'Hoja de Trabajo para listado'!$A$151:$Z$151,0)),0)+IFERROR(INDEX('Hoja de Trabajo para listado'!$AB$155:$BA$1048576,MATCH($A9,'Hoja de Trabajo para listado'!$AB$155:$AB$1048576,0),MATCH((CUADRO!N$4&amp;$E9),'Hoja de Trabajo para listado'!$AB$151:$BA$151,0)),0)+IFERROR(INDEX('Hoja de Trabajo para listado'!$BC$155:$CB$1048576,MATCH($A9,'Hoja de Trabajo para listado'!$BC$155:$BC$1048576,0),MATCH((CUADRO!N$4&amp;$E9),'Hoja de Trabajo para listado'!$BC$151:$CB$151,0)),0)+IFERROR(INDEX('Hoja de Trabajo para listado'!$DE$153:$DG$274,MATCH($A9,'Hoja de Trabajo para listado'!$DE$153:$DE$1048576,0),MATCH((CUADRO!N$4&amp;$E9),'Hoja de Trabajo para listado'!$DE$151:$DG$151,0)),0)+IFERROR(INDEX('Hoja de Trabajo para listado'!$CD$155:$DC$1048576,MATCH($A9,'Hoja de Trabajo para listado'!$CD$155:$CD$1048576,0),MATCH((CUADRO!N$4&amp;$E9),'Hoja de Trabajo para listado'!$CD$151:$DC$151,0)),0)</f>
        <v>0</v>
      </c>
      <c r="O9" s="241">
        <f ca="1">+IFERROR(INDEX('Hoja de Trabajo para listado'!$A$155:$Z$1048576,MATCH($A9,'Hoja de Trabajo para listado'!$A$155:$A$1048576,0),MATCH((CUADRO!O$4&amp;$E9),'Hoja de Trabajo para listado'!$A$151:$Z$151,0)),0)+IFERROR(INDEX('Hoja de Trabajo para listado'!$AB$155:$BA$1048576,MATCH($A9,'Hoja de Trabajo para listado'!$AB$155:$AB$1048576,0),MATCH((CUADRO!O$4&amp;$E9),'Hoja de Trabajo para listado'!$AB$151:$BA$151,0)),0)+IFERROR(INDEX('Hoja de Trabajo para listado'!$BC$155:$CB$1048576,MATCH($A9,'Hoja de Trabajo para listado'!$BC$155:$BC$1048576,0),MATCH((CUADRO!O$4&amp;$E9),'Hoja de Trabajo para listado'!$BC$151:$CB$151,0)),0)+IFERROR(INDEX('Hoja de Trabajo para listado'!$DE$153:$DG$274,MATCH($A9,'Hoja de Trabajo para listado'!$DE$153:$DE$1048576,0),MATCH((CUADRO!O$4&amp;$E9),'Hoja de Trabajo para listado'!$DE$151:$DG$151,0)),0)+IFERROR(INDEX('Hoja de Trabajo para listado'!$CD$155:$DC$1048576,MATCH($A9,'Hoja de Trabajo para listado'!$CD$155:$CD$1048576,0),MATCH((CUADRO!O$4&amp;$E9),'Hoja de Trabajo para listado'!$CD$151:$DC$151,0)),0)</f>
        <v>3780</v>
      </c>
      <c r="P9" s="241">
        <f ca="1">+IFERROR(INDEX('Hoja de Trabajo para listado'!$A$155:$Z$1048576,MATCH($A9,'Hoja de Trabajo para listado'!$A$155:$A$1048576,0),MATCH((CUADRO!P$4&amp;$E9),'Hoja de Trabajo para listado'!$A$151:$Z$151,0)),0)+IFERROR(INDEX('Hoja de Trabajo para listado'!$AB$155:$BA$1048576,MATCH($A9,'Hoja de Trabajo para listado'!$AB$155:$AB$1048576,0),MATCH((CUADRO!P$4&amp;$E9),'Hoja de Trabajo para listado'!$AB$151:$BA$151,0)),0)+IFERROR(INDEX('Hoja de Trabajo para listado'!$BC$155:$CB$1048576,MATCH($A9,'Hoja de Trabajo para listado'!$BC$155:$BC$1048576,0),MATCH((CUADRO!P$4&amp;$E9),'Hoja de Trabajo para listado'!$BC$151:$CB$151,0)),0)+IFERROR(INDEX('Hoja de Trabajo para listado'!$DE$153:$DG$274,MATCH($A9,'Hoja de Trabajo para listado'!$DE$153:$DE$1048576,0),MATCH((CUADRO!P$4&amp;$E9),'Hoja de Trabajo para listado'!$DE$151:$DG$151,0)),0)+IFERROR(INDEX('Hoja de Trabajo para listado'!$CD$155:$DC$1048576,MATCH($A9,'Hoja de Trabajo para listado'!$CD$155:$CD$1048576,0),MATCH((CUADRO!P$4&amp;$E9),'Hoja de Trabajo para listado'!$CD$151:$DC$151,0)),0)</f>
        <v>1020</v>
      </c>
      <c r="Q9" s="241">
        <f ca="1">+IFERROR(INDEX('Hoja de Trabajo para listado'!$A$155:$Z$1048576,MATCH($A9,'Hoja de Trabajo para listado'!$A$155:$A$1048576,0),MATCH((CUADRO!Q$4&amp;$E9),'Hoja de Trabajo para listado'!$A$151:$Z$151,0)),0)+IFERROR(INDEX('Hoja de Trabajo para listado'!$AB$155:$BA$1048576,MATCH($A9,'Hoja de Trabajo para listado'!$AB$155:$AB$1048576,0),MATCH((CUADRO!Q$4&amp;$E9),'Hoja de Trabajo para listado'!$AB$151:$BA$151,0)),0)+IFERROR(INDEX('Hoja de Trabajo para listado'!$BC$155:$CB$1048576,MATCH($A9,'Hoja de Trabajo para listado'!$BC$155:$BC$1048576,0),MATCH((CUADRO!Q$4&amp;$E9),'Hoja de Trabajo para listado'!$BC$151:$CB$151,0)),0)+IFERROR(INDEX('Hoja de Trabajo para listado'!$DE$153:$DG$274,MATCH($A9,'Hoja de Trabajo para listado'!$DE$153:$DE$1048576,0),MATCH((CUADRO!Q$4&amp;$E9),'Hoja de Trabajo para listado'!$DE$151:$DG$151,0)),0)+IFERROR(INDEX('Hoja de Trabajo para listado'!$CD$155:$DC$1048576,MATCH($A9,'Hoja de Trabajo para listado'!$CD$155:$CD$1048576,0),MATCH((CUADRO!Q$4&amp;$E9),'Hoja de Trabajo para listado'!$CD$151:$DC$151,0)),0)</f>
        <v>0</v>
      </c>
      <c r="R9" s="241">
        <f t="shared" ca="1" si="0"/>
        <v>4800</v>
      </c>
      <c r="S9" s="241"/>
      <c r="T9" s="241">
        <f ca="1">+T10</f>
        <v>2168294.66</v>
      </c>
      <c r="U9" s="240">
        <f t="shared" si="1"/>
        <v>1</v>
      </c>
      <c r="V9" s="327" t="str">
        <f>+VLOOKUP(A9,bd_lista!$A$3:$E$592,5,FALSE)</f>
        <v>Órgano Ejecutivo</v>
      </c>
      <c r="W9" s="397" t="str">
        <f>+V9</f>
        <v>Órgano Ejecutivo</v>
      </c>
      <c r="X9" s="240">
        <f t="shared" si="2"/>
        <v>10</v>
      </c>
      <c r="Y9" s="240" t="str">
        <f>+VLOOKUP(X9,bd_lista!$A$3:$C$592,3,FALSE)</f>
        <v>Ministerio de Relaciones Exteriores</v>
      </c>
      <c r="Z9" s="244">
        <f>+X9</f>
        <v>10</v>
      </c>
      <c r="AA9" s="244" t="str">
        <f>+Y9</f>
        <v>Ministerio de Relaciones Exteriores</v>
      </c>
    </row>
    <row r="10" spans="1:27" ht="15" customHeight="1">
      <c r="A10" s="378">
        <v>10</v>
      </c>
      <c r="B10" s="394"/>
      <c r="C10" s="327" t="str">
        <f>+VLOOKUP(A10,bd_lista!$A$3:$C$592,3,FALSE)</f>
        <v>Ministerio de Relaciones Exteriores</v>
      </c>
      <c r="D10" s="396"/>
      <c r="E10" s="327" t="s">
        <v>1304</v>
      </c>
      <c r="F10" s="243">
        <f ca="1">+IFERROR(INDEX('Hoja de Trabajo para listado'!$A$155:$Z$1048576,MATCH($A10,'Hoja de Trabajo para listado'!$A$155:$A$1048576,0),MATCH((CUADRO!F$4&amp;$E10),'Hoja de Trabajo para listado'!$A$151:$Z$151,0)),0)+IFERROR(INDEX('Hoja de Trabajo para listado'!$AB$155:$BA$1048576,MATCH($A10,'Hoja de Trabajo para listado'!$AB$155:$AB$1048576,0),MATCH((CUADRO!F$4&amp;$E10),'Hoja de Trabajo para listado'!$AB$151:$BA$151,0)),0)+IFERROR(INDEX('Hoja de Trabajo para listado'!$BC$155:$CB$1048576,MATCH($A10,'Hoja de Trabajo para listado'!$BC$155:$BC$1048576,0),MATCH((CUADRO!F$4&amp;$E10),'Hoja de Trabajo para listado'!$BC$151:$CB$151,0)),0)+IFERROR(INDEX('Hoja de Trabajo para listado'!$DE$153:$DG$274,MATCH($A10,'Hoja de Trabajo para listado'!$DE$153:$DE$1048576,0),MATCH((CUADRO!F$4&amp;$E10),'Hoja de Trabajo para listado'!$DE$151:$DG$151,0)),0)+IFERROR(INDEX('Hoja de Trabajo para listado'!$CD$155:$DC$1048576,MATCH($A10,'Hoja de Trabajo para listado'!$CD$155:$CD$1048576,0),MATCH((CUADRO!F$4&amp;$E10),'Hoja de Trabajo para listado'!$CD$151:$DC$151,0)),0)</f>
        <v>0</v>
      </c>
      <c r="G10" s="243">
        <f ca="1">+IFERROR(INDEX('Hoja de Trabajo para listado'!$A$155:$Z$1048576,MATCH($A10,'Hoja de Trabajo para listado'!$A$155:$A$1048576,0),MATCH((CUADRO!G$4&amp;$E10),'Hoja de Trabajo para listado'!$A$151:$Z$151,0)),0)+IFERROR(INDEX('Hoja de Trabajo para listado'!$AB$155:$BA$1048576,MATCH($A10,'Hoja de Trabajo para listado'!$AB$155:$AB$1048576,0),MATCH((CUADRO!G$4&amp;$E10),'Hoja de Trabajo para listado'!$AB$151:$BA$151,0)),0)+IFERROR(INDEX('Hoja de Trabajo para listado'!$BC$155:$CB$1048576,MATCH($A10,'Hoja de Trabajo para listado'!$BC$155:$BC$1048576,0),MATCH((CUADRO!G$4&amp;$E10),'Hoja de Trabajo para listado'!$BC$151:$CB$151,0)),0)+IFERROR(INDEX('Hoja de Trabajo para listado'!$DE$153:$DG$274,MATCH($A10,'Hoja de Trabajo para listado'!$DE$153:$DE$1048576,0),MATCH((CUADRO!G$4&amp;$E10),'Hoja de Trabajo para listado'!$DE$151:$DG$151,0)),0)+IFERROR(INDEX('Hoja de Trabajo para listado'!$CD$155:$DC$1048576,MATCH($A10,'Hoja de Trabajo para listado'!$CD$155:$CD$1048576,0),MATCH((CUADRO!G$4&amp;$E10),'Hoja de Trabajo para listado'!$CD$151:$DC$151,0)),0)</f>
        <v>0</v>
      </c>
      <c r="H10" s="243">
        <f ca="1">+IFERROR(INDEX('Hoja de Trabajo para listado'!$A$155:$Z$1048576,MATCH($A10,'Hoja de Trabajo para listado'!$A$155:$A$1048576,0),MATCH((CUADRO!H$4&amp;$E10),'Hoja de Trabajo para listado'!$A$151:$Z$151,0)),0)+IFERROR(INDEX('Hoja de Trabajo para listado'!$AB$155:$BA$1048576,MATCH($A10,'Hoja de Trabajo para listado'!$AB$155:$AB$1048576,0),MATCH((CUADRO!H$4&amp;$E10),'Hoja de Trabajo para listado'!$AB$151:$BA$151,0)),0)+IFERROR(INDEX('Hoja de Trabajo para listado'!$BC$155:$CB$1048576,MATCH($A10,'Hoja de Trabajo para listado'!$BC$155:$BC$1048576,0),MATCH((CUADRO!H$4&amp;$E10),'Hoja de Trabajo para listado'!$BC$151:$CB$151,0)),0)+IFERROR(INDEX('Hoja de Trabajo para listado'!$DE$153:$DG$274,MATCH($A10,'Hoja de Trabajo para listado'!$DE$153:$DE$1048576,0),MATCH((CUADRO!H$4&amp;$E10),'Hoja de Trabajo para listado'!$DE$151:$DG$151,0)),0)+IFERROR(INDEX('Hoja de Trabajo para listado'!$CD$155:$DC$1048576,MATCH($A10,'Hoja de Trabajo para listado'!$CD$155:$CD$1048576,0),MATCH((CUADRO!H$4&amp;$E10),'Hoja de Trabajo para listado'!$CD$151:$DC$151,0)),0)</f>
        <v>0</v>
      </c>
      <c r="I10" s="243">
        <f ca="1">+IFERROR(INDEX('Hoja de Trabajo para listado'!$A$155:$Z$1048576,MATCH($A10,'Hoja de Trabajo para listado'!$A$155:$A$1048576,0),MATCH((CUADRO!I$4&amp;$E10),'Hoja de Trabajo para listado'!$A$151:$Z$151,0)),0)+IFERROR(INDEX('Hoja de Trabajo para listado'!$AB$155:$BA$1048576,MATCH($A10,'Hoja de Trabajo para listado'!$AB$155:$AB$1048576,0),MATCH((CUADRO!I$4&amp;$E10),'Hoja de Trabajo para listado'!$AB$151:$BA$151,0)),0)+IFERROR(INDEX('Hoja de Trabajo para listado'!$BC$155:$CB$1048576,MATCH($A10,'Hoja de Trabajo para listado'!$BC$155:$BC$1048576,0),MATCH((CUADRO!I$4&amp;$E10),'Hoja de Trabajo para listado'!$BC$151:$CB$151,0)),0)+IFERROR(INDEX('Hoja de Trabajo para listado'!$DE$153:$DG$274,MATCH($A10,'Hoja de Trabajo para listado'!$DE$153:$DE$1048576,0),MATCH((CUADRO!I$4&amp;$E10),'Hoja de Trabajo para listado'!$DE$151:$DG$151,0)),0)+IFERROR(INDEX('Hoja de Trabajo para listado'!$CD$155:$DC$1048576,MATCH($A10,'Hoja de Trabajo para listado'!$CD$155:$CD$1048576,0),MATCH((CUADRO!I$4&amp;$E10),'Hoja de Trabajo para listado'!$CD$151:$DC$151,0)),0)</f>
        <v>9</v>
      </c>
      <c r="J10" s="243">
        <f ca="1">+IFERROR(INDEX('Hoja de Trabajo para listado'!$A$155:$Z$1048576,MATCH($A10,'Hoja de Trabajo para listado'!$A$155:$A$1048576,0),MATCH((CUADRO!J$4&amp;$E10),'Hoja de Trabajo para listado'!$A$151:$Z$151,0)),0)+IFERROR(INDEX('Hoja de Trabajo para listado'!$AB$155:$BA$1048576,MATCH($A10,'Hoja de Trabajo para listado'!$AB$155:$AB$1048576,0),MATCH((CUADRO!J$4&amp;$E10),'Hoja de Trabajo para listado'!$AB$151:$BA$151,0)),0)+IFERROR(INDEX('Hoja de Trabajo para listado'!$BC$155:$CB$1048576,MATCH($A10,'Hoja de Trabajo para listado'!$BC$155:$BC$1048576,0),MATCH((CUADRO!J$4&amp;$E10),'Hoja de Trabajo para listado'!$BC$151:$CB$151,0)),0)+IFERROR(INDEX('Hoja de Trabajo para listado'!$DE$153:$DG$274,MATCH($A10,'Hoja de Trabajo para listado'!$DE$153:$DE$1048576,0),MATCH((CUADRO!J$4&amp;$E10),'Hoja de Trabajo para listado'!$DE$151:$DG$151,0)),0)+IFERROR(INDEX('Hoja de Trabajo para listado'!$CD$155:$DC$1048576,MATCH($A10,'Hoja de Trabajo para listado'!$CD$155:$CD$1048576,0),MATCH((CUADRO!J$4&amp;$E10),'Hoja de Trabajo para listado'!$CD$151:$DC$151,0)),0)</f>
        <v>0</v>
      </c>
      <c r="K10" s="243">
        <f ca="1">+IFERROR(INDEX('Hoja de Trabajo para listado'!$A$155:$Z$1048576,MATCH($A10,'Hoja de Trabajo para listado'!$A$155:$A$1048576,0),MATCH((CUADRO!K$4&amp;$E10),'Hoja de Trabajo para listado'!$A$151:$Z$151,0)),0)+IFERROR(INDEX('Hoja de Trabajo para listado'!$AB$155:$BA$1048576,MATCH($A10,'Hoja de Trabajo para listado'!$AB$155:$AB$1048576,0),MATCH((CUADRO!K$4&amp;$E10),'Hoja de Trabajo para listado'!$AB$151:$BA$151,0)),0)+IFERROR(INDEX('Hoja de Trabajo para listado'!$BC$155:$CB$1048576,MATCH($A10,'Hoja de Trabajo para listado'!$BC$155:$BC$1048576,0),MATCH((CUADRO!K$4&amp;$E10),'Hoja de Trabajo para listado'!$BC$151:$CB$151,0)),0)+IFERROR(INDEX('Hoja de Trabajo para listado'!$DE$153:$DG$274,MATCH($A10,'Hoja de Trabajo para listado'!$DE$153:$DE$1048576,0),MATCH((CUADRO!K$4&amp;$E10),'Hoja de Trabajo para listado'!$DE$151:$DG$151,0)),0)+IFERROR(INDEX('Hoja de Trabajo para listado'!$CD$155:$DC$1048576,MATCH($A10,'Hoja de Trabajo para listado'!$CD$155:$CD$1048576,0),MATCH((CUADRO!K$4&amp;$E10),'Hoja de Trabajo para listado'!$CD$151:$DC$151,0)),0)</f>
        <v>0</v>
      </c>
      <c r="L10" s="243">
        <f ca="1">+IFERROR(INDEX('Hoja de Trabajo para listado'!$A$155:$Z$1048576,MATCH($A10,'Hoja de Trabajo para listado'!$A$155:$A$1048576,0),MATCH((CUADRO!L$4&amp;$E10),'Hoja de Trabajo para listado'!$A$151:$Z$151,0)),0)+IFERROR(INDEX('Hoja de Trabajo para listado'!$AB$155:$BA$1048576,MATCH($A10,'Hoja de Trabajo para listado'!$AB$155:$AB$1048576,0),MATCH((CUADRO!L$4&amp;$E10),'Hoja de Trabajo para listado'!$AB$151:$BA$151,0)),0)+IFERROR(INDEX('Hoja de Trabajo para listado'!$BC$155:$CB$1048576,MATCH($A10,'Hoja de Trabajo para listado'!$BC$155:$BC$1048576,0),MATCH((CUADRO!L$4&amp;$E10),'Hoja de Trabajo para listado'!$BC$151:$CB$151,0)),0)+IFERROR(INDEX('Hoja de Trabajo para listado'!$DE$153:$DG$274,MATCH($A10,'Hoja de Trabajo para listado'!$DE$153:$DE$1048576,0),MATCH((CUADRO!L$4&amp;$E10),'Hoja de Trabajo para listado'!$DE$151:$DG$151,0)),0)+IFERROR(INDEX('Hoja de Trabajo para listado'!$CD$155:$DC$1048576,MATCH($A10,'Hoja de Trabajo para listado'!$CD$155:$CD$1048576,0),MATCH((CUADRO!L$4&amp;$E10),'Hoja de Trabajo para listado'!$CD$151:$DC$151,0)),0)</f>
        <v>89635.23</v>
      </c>
      <c r="M10" s="243">
        <f ca="1">+IFERROR(INDEX('Hoja de Trabajo para listado'!$A$155:$Z$1048576,MATCH($A10,'Hoja de Trabajo para listado'!$A$155:$A$1048576,0),MATCH((CUADRO!M$4&amp;$E10),'Hoja de Trabajo para listado'!$A$151:$Z$151,0)),0)+IFERROR(INDEX('Hoja de Trabajo para listado'!$AB$155:$BA$1048576,MATCH($A10,'Hoja de Trabajo para listado'!$AB$155:$AB$1048576,0),MATCH((CUADRO!M$4&amp;$E10),'Hoja de Trabajo para listado'!$AB$151:$BA$151,0)),0)+IFERROR(INDEX('Hoja de Trabajo para listado'!$BC$155:$CB$1048576,MATCH($A10,'Hoja de Trabajo para listado'!$BC$155:$BC$1048576,0),MATCH((CUADRO!M$4&amp;$E10),'Hoja de Trabajo para listado'!$BC$151:$CB$151,0)),0)+IFERROR(INDEX('Hoja de Trabajo para listado'!$DE$153:$DG$274,MATCH($A10,'Hoja de Trabajo para listado'!$DE$153:$DE$1048576,0),MATCH((CUADRO!M$4&amp;$E10),'Hoja de Trabajo para listado'!$DE$151:$DG$151,0)),0)+IFERROR(INDEX('Hoja de Trabajo para listado'!$CD$155:$DC$1048576,MATCH($A10,'Hoja de Trabajo para listado'!$CD$155:$CD$1048576,0),MATCH((CUADRO!M$4&amp;$E10),'Hoja de Trabajo para listado'!$CD$151:$DC$151,0)),0)</f>
        <v>0</v>
      </c>
      <c r="N10" s="243">
        <f ca="1">+IFERROR(INDEX('Hoja de Trabajo para listado'!$A$155:$Z$1048576,MATCH($A10,'Hoja de Trabajo para listado'!$A$155:$A$1048576,0),MATCH((CUADRO!N$4&amp;$E10),'Hoja de Trabajo para listado'!$A$151:$Z$151,0)),0)+IFERROR(INDEX('Hoja de Trabajo para listado'!$AB$155:$BA$1048576,MATCH($A10,'Hoja de Trabajo para listado'!$AB$155:$AB$1048576,0),MATCH((CUADRO!N$4&amp;$E10),'Hoja de Trabajo para listado'!$AB$151:$BA$151,0)),0)+IFERROR(INDEX('Hoja de Trabajo para listado'!$BC$155:$CB$1048576,MATCH($A10,'Hoja de Trabajo para listado'!$BC$155:$BC$1048576,0),MATCH((CUADRO!N$4&amp;$E10),'Hoja de Trabajo para listado'!$BC$151:$CB$151,0)),0)+IFERROR(INDEX('Hoja de Trabajo para listado'!$DE$153:$DG$274,MATCH($A10,'Hoja de Trabajo para listado'!$DE$153:$DE$1048576,0),MATCH((CUADRO!N$4&amp;$E10),'Hoja de Trabajo para listado'!$DE$151:$DG$151,0)),0)+IFERROR(INDEX('Hoja de Trabajo para listado'!$CD$155:$DC$1048576,MATCH($A10,'Hoja de Trabajo para listado'!$CD$155:$CD$1048576,0),MATCH((CUADRO!N$4&amp;$E10),'Hoja de Trabajo para listado'!$CD$151:$DC$151,0)),0)</f>
        <v>139.22</v>
      </c>
      <c r="O10" s="243">
        <f ca="1">+IFERROR(INDEX('Hoja de Trabajo para listado'!$A$155:$Z$1048576,MATCH($A10,'Hoja de Trabajo para listado'!$A$155:$A$1048576,0),MATCH((CUADRO!O$4&amp;$E10),'Hoja de Trabajo para listado'!$A$151:$Z$151,0)),0)+IFERROR(INDEX('Hoja de Trabajo para listado'!$AB$155:$BA$1048576,MATCH($A10,'Hoja de Trabajo para listado'!$AB$155:$AB$1048576,0),MATCH((CUADRO!O$4&amp;$E10),'Hoja de Trabajo para listado'!$AB$151:$BA$151,0)),0)+IFERROR(INDEX('Hoja de Trabajo para listado'!$BC$155:$CB$1048576,MATCH($A10,'Hoja de Trabajo para listado'!$BC$155:$BC$1048576,0),MATCH((CUADRO!O$4&amp;$E10),'Hoja de Trabajo para listado'!$BC$151:$CB$151,0)),0)+IFERROR(INDEX('Hoja de Trabajo para listado'!$DE$153:$DG$274,MATCH($A10,'Hoja de Trabajo para listado'!$DE$153:$DE$1048576,0),MATCH((CUADRO!O$4&amp;$E10),'Hoja de Trabajo para listado'!$DE$151:$DG$151,0)),0)+IFERROR(INDEX('Hoja de Trabajo para listado'!$CD$155:$DC$1048576,MATCH($A10,'Hoja de Trabajo para listado'!$CD$155:$CD$1048576,0),MATCH((CUADRO!O$4&amp;$E10),'Hoja de Trabajo para listado'!$CD$151:$DC$151,0)),0)</f>
        <v>150</v>
      </c>
      <c r="P10" s="243">
        <f ca="1">+IFERROR(INDEX('Hoja de Trabajo para listado'!$A$155:$Z$1048576,MATCH($A10,'Hoja de Trabajo para listado'!$A$155:$A$1048576,0),MATCH((CUADRO!P$4&amp;$E10),'Hoja de Trabajo para listado'!$A$151:$Z$151,0)),0)+IFERROR(INDEX('Hoja de Trabajo para listado'!$AB$155:$BA$1048576,MATCH($A10,'Hoja de Trabajo para listado'!$AB$155:$AB$1048576,0),MATCH((CUADRO!P$4&amp;$E10),'Hoja de Trabajo para listado'!$AB$151:$BA$151,0)),0)+IFERROR(INDEX('Hoja de Trabajo para listado'!$BC$155:$CB$1048576,MATCH($A10,'Hoja de Trabajo para listado'!$BC$155:$BC$1048576,0),MATCH((CUADRO!P$4&amp;$E10),'Hoja de Trabajo para listado'!$BC$151:$CB$151,0)),0)+IFERROR(INDEX('Hoja de Trabajo para listado'!$DE$153:$DG$274,MATCH($A10,'Hoja de Trabajo para listado'!$DE$153:$DE$1048576,0),MATCH((CUADRO!P$4&amp;$E10),'Hoja de Trabajo para listado'!$DE$151:$DG$151,0)),0)+IFERROR(INDEX('Hoja de Trabajo para listado'!$CD$155:$DC$1048576,MATCH($A10,'Hoja de Trabajo para listado'!$CD$155:$CD$1048576,0),MATCH((CUADRO!P$4&amp;$E10),'Hoja de Trabajo para listado'!$CD$151:$DC$151,0)),0)</f>
        <v>2073561.21</v>
      </c>
      <c r="Q10" s="243">
        <f ca="1">+IFERROR(INDEX('Hoja de Trabajo para listado'!$A$155:$Z$1048576,MATCH($A10,'Hoja de Trabajo para listado'!$A$155:$A$1048576,0),MATCH((CUADRO!Q$4&amp;$E10),'Hoja de Trabajo para listado'!$A$151:$Z$151,0)),0)+IFERROR(INDEX('Hoja de Trabajo para listado'!$AB$155:$BA$1048576,MATCH($A10,'Hoja de Trabajo para listado'!$AB$155:$AB$1048576,0),MATCH((CUADRO!Q$4&amp;$E10),'Hoja de Trabajo para listado'!$AB$151:$BA$151,0)),0)+IFERROR(INDEX('Hoja de Trabajo para listado'!$BC$155:$CB$1048576,MATCH($A10,'Hoja de Trabajo para listado'!$BC$155:$BC$1048576,0),MATCH((CUADRO!Q$4&amp;$E10),'Hoja de Trabajo para listado'!$BC$151:$CB$151,0)),0)+IFERROR(INDEX('Hoja de Trabajo para listado'!$DE$153:$DG$274,MATCH($A10,'Hoja de Trabajo para listado'!$DE$153:$DE$1048576,0),MATCH((CUADRO!Q$4&amp;$E10),'Hoja de Trabajo para listado'!$DE$151:$DG$151,0)),0)+IFERROR(INDEX('Hoja de Trabajo para listado'!$CD$155:$DC$1048576,MATCH($A10,'Hoja de Trabajo para listado'!$CD$155:$CD$1048576,0),MATCH((CUADRO!Q$4&amp;$E10),'Hoja de Trabajo para listado'!$CD$151:$DC$151,0)),0)</f>
        <v>0</v>
      </c>
      <c r="R10" s="243">
        <f t="shared" ca="1" si="0"/>
        <v>2163494.66</v>
      </c>
      <c r="S10" s="243">
        <f ca="1">+R9+R10</f>
        <v>2168294.66</v>
      </c>
      <c r="T10" s="243">
        <f ca="1">+S10</f>
        <v>2168294.66</v>
      </c>
      <c r="U10" s="242">
        <f t="shared" si="1"/>
        <v>2</v>
      </c>
      <c r="V10" s="327" t="str">
        <f>+VLOOKUP(A10,bd_lista!$A$3:$E$592,5,FALSE)</f>
        <v>Órgano Ejecutivo</v>
      </c>
      <c r="W10" s="398"/>
      <c r="X10" s="240">
        <f t="shared" si="2"/>
        <v>10</v>
      </c>
      <c r="Y10" s="240" t="str">
        <f>+VLOOKUP(X10,bd_lista!$A$3:$C$592,3,FALSE)</f>
        <v>Ministerio de Relaciones Exteriores</v>
      </c>
      <c r="Z10" s="244"/>
      <c r="AA10" s="244"/>
    </row>
    <row r="11" spans="1:27" ht="12.75" customHeight="1">
      <c r="A11" s="379">
        <v>15</v>
      </c>
      <c r="B11" s="393">
        <f>+A11</f>
        <v>15</v>
      </c>
      <c r="C11" s="245" t="str">
        <f>+VLOOKUP(A11,bd_lista!$A$3:$C$592,3,FALSE)</f>
        <v>Ministerio de Gobierno</v>
      </c>
      <c r="D11" s="395" t="str">
        <f>+C11</f>
        <v>Ministerio de Gobierno</v>
      </c>
      <c r="E11" s="245" t="s">
        <v>1303</v>
      </c>
      <c r="F11" s="241">
        <f ca="1">+IFERROR(INDEX('Hoja de Trabajo para listado'!$A$155:$Z$1048576,MATCH($A11,'Hoja de Trabajo para listado'!$A$155:$A$1048576,0),MATCH((CUADRO!F$4&amp;$E11),'Hoja de Trabajo para listado'!$A$151:$Z$151,0)),0)+IFERROR(INDEX('Hoja de Trabajo para listado'!$AB$155:$BA$1048576,MATCH($A11,'Hoja de Trabajo para listado'!$AB$155:$AB$1048576,0),MATCH((CUADRO!F$4&amp;$E11),'Hoja de Trabajo para listado'!$AB$151:$BA$151,0)),0)+IFERROR(INDEX('Hoja de Trabajo para listado'!$BC$155:$CB$1048576,MATCH($A11,'Hoja de Trabajo para listado'!$BC$155:$BC$1048576,0),MATCH((CUADRO!F$4&amp;$E11),'Hoja de Trabajo para listado'!$BC$151:$CB$151,0)),0)+IFERROR(INDEX('Hoja de Trabajo para listado'!$DE$153:$DG$274,MATCH($A11,'Hoja de Trabajo para listado'!$DE$153:$DE$1048576,0),MATCH((CUADRO!F$4&amp;$E11),'Hoja de Trabajo para listado'!$DE$151:$DG$151,0)),0)+IFERROR(INDEX('Hoja de Trabajo para listado'!$CD$155:$DC$1048576,MATCH($A11,'Hoja de Trabajo para listado'!$CD$155:$CD$1048576,0),MATCH((CUADRO!F$4&amp;$E11),'Hoja de Trabajo para listado'!$CD$151:$DC$151,0)),0)</f>
        <v>0</v>
      </c>
      <c r="G11" s="241">
        <f ca="1">+IFERROR(INDEX('Hoja de Trabajo para listado'!$A$155:$Z$1048576,MATCH($A11,'Hoja de Trabajo para listado'!$A$155:$A$1048576,0),MATCH((CUADRO!G$4&amp;$E11),'Hoja de Trabajo para listado'!$A$151:$Z$151,0)),0)+IFERROR(INDEX('Hoja de Trabajo para listado'!$AB$155:$BA$1048576,MATCH($A11,'Hoja de Trabajo para listado'!$AB$155:$AB$1048576,0),MATCH((CUADRO!G$4&amp;$E11),'Hoja de Trabajo para listado'!$AB$151:$BA$151,0)),0)+IFERROR(INDEX('Hoja de Trabajo para listado'!$BC$155:$CB$1048576,MATCH($A11,'Hoja de Trabajo para listado'!$BC$155:$BC$1048576,0),MATCH((CUADRO!G$4&amp;$E11),'Hoja de Trabajo para listado'!$BC$151:$CB$151,0)),0)+IFERROR(INDEX('Hoja de Trabajo para listado'!$DE$153:$DG$274,MATCH($A11,'Hoja de Trabajo para listado'!$DE$153:$DE$1048576,0),MATCH((CUADRO!G$4&amp;$E11),'Hoja de Trabajo para listado'!$DE$151:$DG$151,0)),0)+IFERROR(INDEX('Hoja de Trabajo para listado'!$CD$155:$DC$1048576,MATCH($A11,'Hoja de Trabajo para listado'!$CD$155:$CD$1048576,0),MATCH((CUADRO!G$4&amp;$E11),'Hoja de Trabajo para listado'!$CD$151:$DC$151,0)),0)</f>
        <v>0</v>
      </c>
      <c r="H11" s="241">
        <f ca="1">+IFERROR(INDEX('Hoja de Trabajo para listado'!$A$155:$Z$1048576,MATCH($A11,'Hoja de Trabajo para listado'!$A$155:$A$1048576,0),MATCH((CUADRO!H$4&amp;$E11),'Hoja de Trabajo para listado'!$A$151:$Z$151,0)),0)+IFERROR(INDEX('Hoja de Trabajo para listado'!$AB$155:$BA$1048576,MATCH($A11,'Hoja de Trabajo para listado'!$AB$155:$AB$1048576,0),MATCH((CUADRO!H$4&amp;$E11),'Hoja de Trabajo para listado'!$AB$151:$BA$151,0)),0)+IFERROR(INDEX('Hoja de Trabajo para listado'!$BC$155:$CB$1048576,MATCH($A11,'Hoja de Trabajo para listado'!$BC$155:$BC$1048576,0),MATCH((CUADRO!H$4&amp;$E11),'Hoja de Trabajo para listado'!$BC$151:$CB$151,0)),0)+IFERROR(INDEX('Hoja de Trabajo para listado'!$DE$153:$DG$274,MATCH($A11,'Hoja de Trabajo para listado'!$DE$153:$DE$1048576,0),MATCH((CUADRO!H$4&amp;$E11),'Hoja de Trabajo para listado'!$DE$151:$DG$151,0)),0)+IFERROR(INDEX('Hoja de Trabajo para listado'!$CD$155:$DC$1048576,MATCH($A11,'Hoja de Trabajo para listado'!$CD$155:$CD$1048576,0),MATCH((CUADRO!H$4&amp;$E11),'Hoja de Trabajo para listado'!$CD$151:$DC$151,0)),0)</f>
        <v>0</v>
      </c>
      <c r="I11" s="241">
        <f ca="1">+IFERROR(INDEX('Hoja de Trabajo para listado'!$A$155:$Z$1048576,MATCH($A11,'Hoja de Trabajo para listado'!$A$155:$A$1048576,0),MATCH((CUADRO!I$4&amp;$E11),'Hoja de Trabajo para listado'!$A$151:$Z$151,0)),0)+IFERROR(INDEX('Hoja de Trabajo para listado'!$AB$155:$BA$1048576,MATCH($A11,'Hoja de Trabajo para listado'!$AB$155:$AB$1048576,0),MATCH((CUADRO!I$4&amp;$E11),'Hoja de Trabajo para listado'!$AB$151:$BA$151,0)),0)+IFERROR(INDEX('Hoja de Trabajo para listado'!$BC$155:$CB$1048576,MATCH($A11,'Hoja de Trabajo para listado'!$BC$155:$BC$1048576,0),MATCH((CUADRO!I$4&amp;$E11),'Hoja de Trabajo para listado'!$BC$151:$CB$151,0)),0)+IFERROR(INDEX('Hoja de Trabajo para listado'!$DE$153:$DG$274,MATCH($A11,'Hoja de Trabajo para listado'!$DE$153:$DE$1048576,0),MATCH((CUADRO!I$4&amp;$E11),'Hoja de Trabajo para listado'!$DE$151:$DG$151,0)),0)+IFERROR(INDEX('Hoja de Trabajo para listado'!$CD$155:$DC$1048576,MATCH($A11,'Hoja de Trabajo para listado'!$CD$155:$CD$1048576,0),MATCH((CUADRO!I$4&amp;$E11),'Hoja de Trabajo para listado'!$CD$151:$DC$151,0)),0)</f>
        <v>0</v>
      </c>
      <c r="J11" s="241">
        <f ca="1">+IFERROR(INDEX('Hoja de Trabajo para listado'!$A$155:$Z$1048576,MATCH($A11,'Hoja de Trabajo para listado'!$A$155:$A$1048576,0),MATCH((CUADRO!J$4&amp;$E11),'Hoja de Trabajo para listado'!$A$151:$Z$151,0)),0)+IFERROR(INDEX('Hoja de Trabajo para listado'!$AB$155:$BA$1048576,MATCH($A11,'Hoja de Trabajo para listado'!$AB$155:$AB$1048576,0),MATCH((CUADRO!J$4&amp;$E11),'Hoja de Trabajo para listado'!$AB$151:$BA$151,0)),0)+IFERROR(INDEX('Hoja de Trabajo para listado'!$BC$155:$CB$1048576,MATCH($A11,'Hoja de Trabajo para listado'!$BC$155:$BC$1048576,0),MATCH((CUADRO!J$4&amp;$E11),'Hoja de Trabajo para listado'!$BC$151:$CB$151,0)),0)+IFERROR(INDEX('Hoja de Trabajo para listado'!$DE$153:$DG$274,MATCH($A11,'Hoja de Trabajo para listado'!$DE$153:$DE$1048576,0),MATCH((CUADRO!J$4&amp;$E11),'Hoja de Trabajo para listado'!$DE$151:$DG$151,0)),0)+IFERROR(INDEX('Hoja de Trabajo para listado'!$CD$155:$DC$1048576,MATCH($A11,'Hoja de Trabajo para listado'!$CD$155:$CD$1048576,0),MATCH((CUADRO!J$4&amp;$E11),'Hoja de Trabajo para listado'!$CD$151:$DC$151,0)),0)</f>
        <v>0</v>
      </c>
      <c r="K11" s="241">
        <f ca="1">+IFERROR(INDEX('Hoja de Trabajo para listado'!$A$155:$Z$1048576,MATCH($A11,'Hoja de Trabajo para listado'!$A$155:$A$1048576,0),MATCH((CUADRO!K$4&amp;$E11),'Hoja de Trabajo para listado'!$A$151:$Z$151,0)),0)+IFERROR(INDEX('Hoja de Trabajo para listado'!$AB$155:$BA$1048576,MATCH($A11,'Hoja de Trabajo para listado'!$AB$155:$AB$1048576,0),MATCH((CUADRO!K$4&amp;$E11),'Hoja de Trabajo para listado'!$AB$151:$BA$151,0)),0)+IFERROR(INDEX('Hoja de Trabajo para listado'!$BC$155:$CB$1048576,MATCH($A11,'Hoja de Trabajo para listado'!$BC$155:$BC$1048576,0),MATCH((CUADRO!K$4&amp;$E11),'Hoja de Trabajo para listado'!$BC$151:$CB$151,0)),0)+IFERROR(INDEX('Hoja de Trabajo para listado'!$DE$153:$DG$274,MATCH($A11,'Hoja de Trabajo para listado'!$DE$153:$DE$1048576,0),MATCH((CUADRO!K$4&amp;$E11),'Hoja de Trabajo para listado'!$DE$151:$DG$151,0)),0)+IFERROR(INDEX('Hoja de Trabajo para listado'!$CD$155:$DC$1048576,MATCH($A11,'Hoja de Trabajo para listado'!$CD$155:$CD$1048576,0),MATCH((CUADRO!K$4&amp;$E11),'Hoja de Trabajo para listado'!$CD$151:$DC$151,0)),0)</f>
        <v>0</v>
      </c>
      <c r="L11" s="241">
        <f ca="1">+IFERROR(INDEX('Hoja de Trabajo para listado'!$A$155:$Z$1048576,MATCH($A11,'Hoja de Trabajo para listado'!$A$155:$A$1048576,0),MATCH((CUADRO!L$4&amp;$E11),'Hoja de Trabajo para listado'!$A$151:$Z$151,0)),0)+IFERROR(INDEX('Hoja de Trabajo para listado'!$AB$155:$BA$1048576,MATCH($A11,'Hoja de Trabajo para listado'!$AB$155:$AB$1048576,0),MATCH((CUADRO!L$4&amp;$E11),'Hoja de Trabajo para listado'!$AB$151:$BA$151,0)),0)+IFERROR(INDEX('Hoja de Trabajo para listado'!$BC$155:$CB$1048576,MATCH($A11,'Hoja de Trabajo para listado'!$BC$155:$BC$1048576,0),MATCH((CUADRO!L$4&amp;$E11),'Hoja de Trabajo para listado'!$BC$151:$CB$151,0)),0)+IFERROR(INDEX('Hoja de Trabajo para listado'!$DE$153:$DG$274,MATCH($A11,'Hoja de Trabajo para listado'!$DE$153:$DE$1048576,0),MATCH((CUADRO!L$4&amp;$E11),'Hoja de Trabajo para listado'!$DE$151:$DG$151,0)),0)+IFERROR(INDEX('Hoja de Trabajo para listado'!$CD$155:$DC$1048576,MATCH($A11,'Hoja de Trabajo para listado'!$CD$155:$CD$1048576,0),MATCH((CUADRO!L$4&amp;$E11),'Hoja de Trabajo para listado'!$CD$151:$DC$151,0)),0)</f>
        <v>4297320.9818000002</v>
      </c>
      <c r="M11" s="241">
        <f ca="1">+IFERROR(INDEX('Hoja de Trabajo para listado'!$A$155:$Z$1048576,MATCH($A11,'Hoja de Trabajo para listado'!$A$155:$A$1048576,0),MATCH((CUADRO!M$4&amp;$E11),'Hoja de Trabajo para listado'!$A$151:$Z$151,0)),0)+IFERROR(INDEX('Hoja de Trabajo para listado'!$AB$155:$BA$1048576,MATCH($A11,'Hoja de Trabajo para listado'!$AB$155:$AB$1048576,0),MATCH((CUADRO!M$4&amp;$E11),'Hoja de Trabajo para listado'!$AB$151:$BA$151,0)),0)+IFERROR(INDEX('Hoja de Trabajo para listado'!$BC$155:$CB$1048576,MATCH($A11,'Hoja de Trabajo para listado'!$BC$155:$BC$1048576,0),MATCH((CUADRO!M$4&amp;$E11),'Hoja de Trabajo para listado'!$BC$151:$CB$151,0)),0)+IFERROR(INDEX('Hoja de Trabajo para listado'!$DE$153:$DG$274,MATCH($A11,'Hoja de Trabajo para listado'!$DE$153:$DE$1048576,0),MATCH((CUADRO!M$4&amp;$E11),'Hoja de Trabajo para listado'!$DE$151:$DG$151,0)),0)+IFERROR(INDEX('Hoja de Trabajo para listado'!$CD$155:$DC$1048576,MATCH($A11,'Hoja de Trabajo para listado'!$CD$155:$CD$1048576,0),MATCH((CUADRO!M$4&amp;$E11),'Hoja de Trabajo para listado'!$CD$151:$DC$151,0)),0)</f>
        <v>2857520.3089999999</v>
      </c>
      <c r="N11" s="241">
        <f ca="1">+IFERROR(INDEX('Hoja de Trabajo para listado'!$A$155:$Z$1048576,MATCH($A11,'Hoja de Trabajo para listado'!$A$155:$A$1048576,0),MATCH((CUADRO!N$4&amp;$E11),'Hoja de Trabajo para listado'!$A$151:$Z$151,0)),0)+IFERROR(INDEX('Hoja de Trabajo para listado'!$AB$155:$BA$1048576,MATCH($A11,'Hoja de Trabajo para listado'!$AB$155:$AB$1048576,0),MATCH((CUADRO!N$4&amp;$E11),'Hoja de Trabajo para listado'!$AB$151:$BA$151,0)),0)+IFERROR(INDEX('Hoja de Trabajo para listado'!$BC$155:$CB$1048576,MATCH($A11,'Hoja de Trabajo para listado'!$BC$155:$BC$1048576,0),MATCH((CUADRO!N$4&amp;$E11),'Hoja de Trabajo para listado'!$BC$151:$CB$151,0)),0)+IFERROR(INDEX('Hoja de Trabajo para listado'!$DE$153:$DG$274,MATCH($A11,'Hoja de Trabajo para listado'!$DE$153:$DE$1048576,0),MATCH((CUADRO!N$4&amp;$E11),'Hoja de Trabajo para listado'!$DE$151:$DG$151,0)),0)+IFERROR(INDEX('Hoja de Trabajo para listado'!$CD$155:$DC$1048576,MATCH($A11,'Hoja de Trabajo para listado'!$CD$155:$CD$1048576,0),MATCH((CUADRO!N$4&amp;$E11),'Hoja de Trabajo para listado'!$CD$151:$DC$151,0)),0)</f>
        <v>0</v>
      </c>
      <c r="O11" s="241">
        <f ca="1">+IFERROR(INDEX('Hoja de Trabajo para listado'!$A$155:$Z$1048576,MATCH($A11,'Hoja de Trabajo para listado'!$A$155:$A$1048576,0),MATCH((CUADRO!O$4&amp;$E11),'Hoja de Trabajo para listado'!$A$151:$Z$151,0)),0)+IFERROR(INDEX('Hoja de Trabajo para listado'!$AB$155:$BA$1048576,MATCH($A11,'Hoja de Trabajo para listado'!$AB$155:$AB$1048576,0),MATCH((CUADRO!O$4&amp;$E11),'Hoja de Trabajo para listado'!$AB$151:$BA$151,0)),0)+IFERROR(INDEX('Hoja de Trabajo para listado'!$BC$155:$CB$1048576,MATCH($A11,'Hoja de Trabajo para listado'!$BC$155:$BC$1048576,0),MATCH((CUADRO!O$4&amp;$E11),'Hoja de Trabajo para listado'!$BC$151:$CB$151,0)),0)+IFERROR(INDEX('Hoja de Trabajo para listado'!$DE$153:$DG$274,MATCH($A11,'Hoja de Trabajo para listado'!$DE$153:$DE$1048576,0),MATCH((CUADRO!O$4&amp;$E11),'Hoja de Trabajo para listado'!$DE$151:$DG$151,0)),0)+IFERROR(INDEX('Hoja de Trabajo para listado'!$CD$155:$DC$1048576,MATCH($A11,'Hoja de Trabajo para listado'!$CD$155:$CD$1048576,0),MATCH((CUADRO!O$4&amp;$E11),'Hoja de Trabajo para listado'!$CD$151:$DC$151,0)),0)</f>
        <v>2982491.3300000005</v>
      </c>
      <c r="P11" s="241">
        <f ca="1">+IFERROR(INDEX('Hoja de Trabajo para listado'!$A$155:$Z$1048576,MATCH($A11,'Hoja de Trabajo para listado'!$A$155:$A$1048576,0),MATCH((CUADRO!P$4&amp;$E11),'Hoja de Trabajo para listado'!$A$151:$Z$151,0)),0)+IFERROR(INDEX('Hoja de Trabajo para listado'!$AB$155:$BA$1048576,MATCH($A11,'Hoja de Trabajo para listado'!$AB$155:$AB$1048576,0),MATCH((CUADRO!P$4&amp;$E11),'Hoja de Trabajo para listado'!$AB$151:$BA$151,0)),0)+IFERROR(INDEX('Hoja de Trabajo para listado'!$BC$155:$CB$1048576,MATCH($A11,'Hoja de Trabajo para listado'!$BC$155:$BC$1048576,0),MATCH((CUADRO!P$4&amp;$E11),'Hoja de Trabajo para listado'!$BC$151:$CB$151,0)),0)+IFERROR(INDEX('Hoja de Trabajo para listado'!$DE$153:$DG$274,MATCH($A11,'Hoja de Trabajo para listado'!$DE$153:$DE$1048576,0),MATCH((CUADRO!P$4&amp;$E11),'Hoja de Trabajo para listado'!$DE$151:$DG$151,0)),0)+IFERROR(INDEX('Hoja de Trabajo para listado'!$CD$155:$DC$1048576,MATCH($A11,'Hoja de Trabajo para listado'!$CD$155:$CD$1048576,0),MATCH((CUADRO!P$4&amp;$E11),'Hoja de Trabajo para listado'!$CD$151:$DC$151,0)),0)</f>
        <v>496756.74720000004</v>
      </c>
      <c r="Q11" s="241">
        <f ca="1">+IFERROR(INDEX('Hoja de Trabajo para listado'!$A$155:$Z$1048576,MATCH($A11,'Hoja de Trabajo para listado'!$A$155:$A$1048576,0),MATCH((CUADRO!Q$4&amp;$E11),'Hoja de Trabajo para listado'!$A$151:$Z$151,0)),0)+IFERROR(INDEX('Hoja de Trabajo para listado'!$AB$155:$BA$1048576,MATCH($A11,'Hoja de Trabajo para listado'!$AB$155:$AB$1048576,0),MATCH((CUADRO!Q$4&amp;$E11),'Hoja de Trabajo para listado'!$AB$151:$BA$151,0)),0)+IFERROR(INDEX('Hoja de Trabajo para listado'!$BC$155:$CB$1048576,MATCH($A11,'Hoja de Trabajo para listado'!$BC$155:$BC$1048576,0),MATCH((CUADRO!Q$4&amp;$E11),'Hoja de Trabajo para listado'!$BC$151:$CB$151,0)),0)+IFERROR(INDEX('Hoja de Trabajo para listado'!$DE$153:$DG$274,MATCH($A11,'Hoja de Trabajo para listado'!$DE$153:$DE$1048576,0),MATCH((CUADRO!Q$4&amp;$E11),'Hoja de Trabajo para listado'!$DE$151:$DG$151,0)),0)+IFERROR(INDEX('Hoja de Trabajo para listado'!$CD$155:$DC$1048576,MATCH($A11,'Hoja de Trabajo para listado'!$CD$155:$CD$1048576,0),MATCH((CUADRO!Q$4&amp;$E11),'Hoja de Trabajo para listado'!$CD$151:$DC$151,0)),0)</f>
        <v>0</v>
      </c>
      <c r="R11" s="241">
        <f t="shared" ca="1" si="0"/>
        <v>10634089.367999999</v>
      </c>
      <c r="S11" s="241"/>
      <c r="T11" s="241">
        <f ca="1">+T12</f>
        <v>121208211.168</v>
      </c>
      <c r="U11" s="240">
        <f t="shared" si="1"/>
        <v>1</v>
      </c>
      <c r="V11" s="327" t="str">
        <f>+VLOOKUP(A11,bd_lista!$A$3:$E$592,5,FALSE)</f>
        <v>Órgano Ejecutivo</v>
      </c>
      <c r="W11" s="397" t="str">
        <f>+V11</f>
        <v>Órgano Ejecutivo</v>
      </c>
      <c r="X11" s="240">
        <f t="shared" si="2"/>
        <v>15</v>
      </c>
      <c r="Y11" s="240" t="str">
        <f>+VLOOKUP(X11,bd_lista!$A$3:$C$592,3,FALSE)</f>
        <v>Ministerio de Gobierno</v>
      </c>
      <c r="Z11" s="244">
        <f>+X11</f>
        <v>15</v>
      </c>
      <c r="AA11" s="244" t="str">
        <f>+Y11</f>
        <v>Ministerio de Gobierno</v>
      </c>
    </row>
    <row r="12" spans="1:27" ht="15" customHeight="1">
      <c r="A12" s="378">
        <v>15</v>
      </c>
      <c r="B12" s="394"/>
      <c r="C12" s="327" t="str">
        <f>+VLOOKUP(A12,bd_lista!$A$3:$C$592,3,FALSE)</f>
        <v>Ministerio de Gobierno</v>
      </c>
      <c r="D12" s="396"/>
      <c r="E12" s="327" t="s">
        <v>1304</v>
      </c>
      <c r="F12" s="243">
        <f ca="1">+IFERROR(INDEX('Hoja de Trabajo para listado'!$A$155:$Z$1048576,MATCH($A12,'Hoja de Trabajo para listado'!$A$155:$A$1048576,0),MATCH((CUADRO!F$4&amp;$E12),'Hoja de Trabajo para listado'!$A$151:$Z$151,0)),0)+IFERROR(INDEX('Hoja de Trabajo para listado'!$AB$155:$BA$1048576,MATCH($A12,'Hoja de Trabajo para listado'!$AB$155:$AB$1048576,0),MATCH((CUADRO!F$4&amp;$E12),'Hoja de Trabajo para listado'!$AB$151:$BA$151,0)),0)+IFERROR(INDEX('Hoja de Trabajo para listado'!$BC$155:$CB$1048576,MATCH($A12,'Hoja de Trabajo para listado'!$BC$155:$BC$1048576,0),MATCH((CUADRO!F$4&amp;$E12),'Hoja de Trabajo para listado'!$BC$151:$CB$151,0)),0)+IFERROR(INDEX('Hoja de Trabajo para listado'!$DE$153:$DG$274,MATCH($A12,'Hoja de Trabajo para listado'!$DE$153:$DE$1048576,0),MATCH((CUADRO!F$4&amp;$E12),'Hoja de Trabajo para listado'!$DE$151:$DG$151,0)),0)+IFERROR(INDEX('Hoja de Trabajo para listado'!$CD$155:$DC$1048576,MATCH($A12,'Hoja de Trabajo para listado'!$CD$155:$CD$1048576,0),MATCH((CUADRO!F$4&amp;$E12),'Hoja de Trabajo para listado'!$CD$151:$DC$151,0)),0)</f>
        <v>6571.7999999999993</v>
      </c>
      <c r="G12" s="243">
        <f ca="1">+IFERROR(INDEX('Hoja de Trabajo para listado'!$A$155:$Z$1048576,MATCH($A12,'Hoja de Trabajo para listado'!$A$155:$A$1048576,0),MATCH((CUADRO!G$4&amp;$E12),'Hoja de Trabajo para listado'!$A$151:$Z$151,0)),0)+IFERROR(INDEX('Hoja de Trabajo para listado'!$AB$155:$BA$1048576,MATCH($A12,'Hoja de Trabajo para listado'!$AB$155:$AB$1048576,0),MATCH((CUADRO!G$4&amp;$E12),'Hoja de Trabajo para listado'!$AB$151:$BA$151,0)),0)+IFERROR(INDEX('Hoja de Trabajo para listado'!$BC$155:$CB$1048576,MATCH($A12,'Hoja de Trabajo para listado'!$BC$155:$BC$1048576,0),MATCH((CUADRO!G$4&amp;$E12),'Hoja de Trabajo para listado'!$BC$151:$CB$151,0)),0)+IFERROR(INDEX('Hoja de Trabajo para listado'!$DE$153:$DG$274,MATCH($A12,'Hoja de Trabajo para listado'!$DE$153:$DE$1048576,0),MATCH((CUADRO!G$4&amp;$E12),'Hoja de Trabajo para listado'!$DE$151:$DG$151,0)),0)+IFERROR(INDEX('Hoja de Trabajo para listado'!$CD$155:$DC$1048576,MATCH($A12,'Hoja de Trabajo para listado'!$CD$155:$CD$1048576,0),MATCH((CUADRO!G$4&amp;$E12),'Hoja de Trabajo para listado'!$CD$151:$DC$151,0)),0)</f>
        <v>3084.92</v>
      </c>
      <c r="H12" s="243">
        <f ca="1">+IFERROR(INDEX('Hoja de Trabajo para listado'!$A$155:$Z$1048576,MATCH($A12,'Hoja de Trabajo para listado'!$A$155:$A$1048576,0),MATCH((CUADRO!H$4&amp;$E12),'Hoja de Trabajo para listado'!$A$151:$Z$151,0)),0)+IFERROR(INDEX('Hoja de Trabajo para listado'!$AB$155:$BA$1048576,MATCH($A12,'Hoja de Trabajo para listado'!$AB$155:$AB$1048576,0),MATCH((CUADRO!H$4&amp;$E12),'Hoja de Trabajo para listado'!$AB$151:$BA$151,0)),0)+IFERROR(INDEX('Hoja de Trabajo para listado'!$BC$155:$CB$1048576,MATCH($A12,'Hoja de Trabajo para listado'!$BC$155:$BC$1048576,0),MATCH((CUADRO!H$4&amp;$E12),'Hoja de Trabajo para listado'!$BC$151:$CB$151,0)),0)+IFERROR(INDEX('Hoja de Trabajo para listado'!$DE$153:$DG$274,MATCH($A12,'Hoja de Trabajo para listado'!$DE$153:$DE$1048576,0),MATCH((CUADRO!H$4&amp;$E12),'Hoja de Trabajo para listado'!$DE$151:$DG$151,0)),0)+IFERROR(INDEX('Hoja de Trabajo para listado'!$CD$155:$DC$1048576,MATCH($A12,'Hoja de Trabajo para listado'!$CD$155:$CD$1048576,0),MATCH((CUADRO!H$4&amp;$E12),'Hoja de Trabajo para listado'!$CD$151:$DC$151,0)),0)</f>
        <v>183737.09999999998</v>
      </c>
      <c r="I12" s="243">
        <f ca="1">+IFERROR(INDEX('Hoja de Trabajo para listado'!$A$155:$Z$1048576,MATCH($A12,'Hoja de Trabajo para listado'!$A$155:$A$1048576,0),MATCH((CUADRO!I$4&amp;$E12),'Hoja de Trabajo para listado'!$A$151:$Z$151,0)),0)+IFERROR(INDEX('Hoja de Trabajo para listado'!$AB$155:$BA$1048576,MATCH($A12,'Hoja de Trabajo para listado'!$AB$155:$AB$1048576,0),MATCH((CUADRO!I$4&amp;$E12),'Hoja de Trabajo para listado'!$AB$151:$BA$151,0)),0)+IFERROR(INDEX('Hoja de Trabajo para listado'!$BC$155:$CB$1048576,MATCH($A12,'Hoja de Trabajo para listado'!$BC$155:$BC$1048576,0),MATCH((CUADRO!I$4&amp;$E12),'Hoja de Trabajo para listado'!$BC$151:$CB$151,0)),0)+IFERROR(INDEX('Hoja de Trabajo para listado'!$DE$153:$DG$274,MATCH($A12,'Hoja de Trabajo para listado'!$DE$153:$DE$1048576,0),MATCH((CUADRO!I$4&amp;$E12),'Hoja de Trabajo para listado'!$DE$151:$DG$151,0)),0)+IFERROR(INDEX('Hoja de Trabajo para listado'!$CD$155:$DC$1048576,MATCH($A12,'Hoja de Trabajo para listado'!$CD$155:$CD$1048576,0),MATCH((CUADRO!I$4&amp;$E12),'Hoja de Trabajo para listado'!$CD$151:$DC$151,0)),0)</f>
        <v>13661.070000000002</v>
      </c>
      <c r="J12" s="243">
        <f ca="1">+IFERROR(INDEX('Hoja de Trabajo para listado'!$A$155:$Z$1048576,MATCH($A12,'Hoja de Trabajo para listado'!$A$155:$A$1048576,0),MATCH((CUADRO!J$4&amp;$E12),'Hoja de Trabajo para listado'!$A$151:$Z$151,0)),0)+IFERROR(INDEX('Hoja de Trabajo para listado'!$AB$155:$BA$1048576,MATCH($A12,'Hoja de Trabajo para listado'!$AB$155:$AB$1048576,0),MATCH((CUADRO!J$4&amp;$E12),'Hoja de Trabajo para listado'!$AB$151:$BA$151,0)),0)+IFERROR(INDEX('Hoja de Trabajo para listado'!$BC$155:$CB$1048576,MATCH($A12,'Hoja de Trabajo para listado'!$BC$155:$BC$1048576,0),MATCH((CUADRO!J$4&amp;$E12),'Hoja de Trabajo para listado'!$BC$151:$CB$151,0)),0)+IFERROR(INDEX('Hoja de Trabajo para listado'!$DE$153:$DG$274,MATCH($A12,'Hoja de Trabajo para listado'!$DE$153:$DE$1048576,0),MATCH((CUADRO!J$4&amp;$E12),'Hoja de Trabajo para listado'!$DE$151:$DG$151,0)),0)+IFERROR(INDEX('Hoja de Trabajo para listado'!$CD$155:$DC$1048576,MATCH($A12,'Hoja de Trabajo para listado'!$CD$155:$CD$1048576,0),MATCH((CUADRO!J$4&amp;$E12),'Hoja de Trabajo para listado'!$CD$151:$DC$151,0)),0)</f>
        <v>2800</v>
      </c>
      <c r="K12" s="243">
        <f ca="1">+IFERROR(INDEX('Hoja de Trabajo para listado'!$A$155:$Z$1048576,MATCH($A12,'Hoja de Trabajo para listado'!$A$155:$A$1048576,0),MATCH((CUADRO!K$4&amp;$E12),'Hoja de Trabajo para listado'!$A$151:$Z$151,0)),0)+IFERROR(INDEX('Hoja de Trabajo para listado'!$AB$155:$BA$1048576,MATCH($A12,'Hoja de Trabajo para listado'!$AB$155:$AB$1048576,0),MATCH((CUADRO!K$4&amp;$E12),'Hoja de Trabajo para listado'!$AB$151:$BA$151,0)),0)+IFERROR(INDEX('Hoja de Trabajo para listado'!$BC$155:$CB$1048576,MATCH($A12,'Hoja de Trabajo para listado'!$BC$155:$BC$1048576,0),MATCH((CUADRO!K$4&amp;$E12),'Hoja de Trabajo para listado'!$BC$151:$CB$151,0)),0)+IFERROR(INDEX('Hoja de Trabajo para listado'!$DE$153:$DG$274,MATCH($A12,'Hoja de Trabajo para listado'!$DE$153:$DE$1048576,0),MATCH((CUADRO!K$4&amp;$E12),'Hoja de Trabajo para listado'!$DE$151:$DG$151,0)),0)+IFERROR(INDEX('Hoja de Trabajo para listado'!$CD$155:$DC$1048576,MATCH($A12,'Hoja de Trabajo para listado'!$CD$155:$CD$1048576,0),MATCH((CUADRO!K$4&amp;$E12),'Hoja de Trabajo para listado'!$CD$151:$DC$151,0)),0)</f>
        <v>95013871.900000006</v>
      </c>
      <c r="L12" s="243">
        <f ca="1">+IFERROR(INDEX('Hoja de Trabajo para listado'!$A$155:$Z$1048576,MATCH($A12,'Hoja de Trabajo para listado'!$A$155:$A$1048576,0),MATCH((CUADRO!L$4&amp;$E12),'Hoja de Trabajo para listado'!$A$151:$Z$151,0)),0)+IFERROR(INDEX('Hoja de Trabajo para listado'!$AB$155:$BA$1048576,MATCH($A12,'Hoja de Trabajo para listado'!$AB$155:$AB$1048576,0),MATCH((CUADRO!L$4&amp;$E12),'Hoja de Trabajo para listado'!$AB$151:$BA$151,0)),0)+IFERROR(INDEX('Hoja de Trabajo para listado'!$BC$155:$CB$1048576,MATCH($A12,'Hoja de Trabajo para listado'!$BC$155:$BC$1048576,0),MATCH((CUADRO!L$4&amp;$E12),'Hoja de Trabajo para listado'!$BC$151:$CB$151,0)),0)+IFERROR(INDEX('Hoja de Trabajo para listado'!$DE$153:$DG$274,MATCH($A12,'Hoja de Trabajo para listado'!$DE$153:$DE$1048576,0),MATCH((CUADRO!L$4&amp;$E12),'Hoja de Trabajo para listado'!$DE$151:$DG$151,0)),0)+IFERROR(INDEX('Hoja de Trabajo para listado'!$CD$155:$DC$1048576,MATCH($A12,'Hoja de Trabajo para listado'!$CD$155:$CD$1048576,0),MATCH((CUADRO!L$4&amp;$E12),'Hoja de Trabajo para listado'!$CD$151:$DC$151,0)),0)</f>
        <v>4300443.9700000007</v>
      </c>
      <c r="M12" s="243">
        <f ca="1">+IFERROR(INDEX('Hoja de Trabajo para listado'!$A$155:$Z$1048576,MATCH($A12,'Hoja de Trabajo para listado'!$A$155:$A$1048576,0),MATCH((CUADRO!M$4&amp;$E12),'Hoja de Trabajo para listado'!$A$151:$Z$151,0)),0)+IFERROR(INDEX('Hoja de Trabajo para listado'!$AB$155:$BA$1048576,MATCH($A12,'Hoja de Trabajo para listado'!$AB$155:$AB$1048576,0),MATCH((CUADRO!M$4&amp;$E12),'Hoja de Trabajo para listado'!$AB$151:$BA$151,0)),0)+IFERROR(INDEX('Hoja de Trabajo para listado'!$BC$155:$CB$1048576,MATCH($A12,'Hoja de Trabajo para listado'!$BC$155:$BC$1048576,0),MATCH((CUADRO!M$4&amp;$E12),'Hoja de Trabajo para listado'!$BC$151:$CB$151,0)),0)+IFERROR(INDEX('Hoja de Trabajo para listado'!$DE$153:$DG$274,MATCH($A12,'Hoja de Trabajo para listado'!$DE$153:$DE$1048576,0),MATCH((CUADRO!M$4&amp;$E12),'Hoja de Trabajo para listado'!$DE$151:$DG$151,0)),0)+IFERROR(INDEX('Hoja de Trabajo para listado'!$CD$155:$DC$1048576,MATCH($A12,'Hoja de Trabajo para listado'!$CD$155:$CD$1048576,0),MATCH((CUADRO!M$4&amp;$E12),'Hoja de Trabajo para listado'!$CD$151:$DC$151,0)),0)</f>
        <v>2868762.42</v>
      </c>
      <c r="N12" s="243">
        <f ca="1">+IFERROR(INDEX('Hoja de Trabajo para listado'!$A$155:$Z$1048576,MATCH($A12,'Hoja de Trabajo para listado'!$A$155:$A$1048576,0),MATCH((CUADRO!N$4&amp;$E12),'Hoja de Trabajo para listado'!$A$151:$Z$151,0)),0)+IFERROR(INDEX('Hoja de Trabajo para listado'!$AB$155:$BA$1048576,MATCH($A12,'Hoja de Trabajo para listado'!$AB$155:$AB$1048576,0),MATCH((CUADRO!N$4&amp;$E12),'Hoja de Trabajo para listado'!$AB$151:$BA$151,0)),0)+IFERROR(INDEX('Hoja de Trabajo para listado'!$BC$155:$CB$1048576,MATCH($A12,'Hoja de Trabajo para listado'!$BC$155:$BC$1048576,0),MATCH((CUADRO!N$4&amp;$E12),'Hoja de Trabajo para listado'!$BC$151:$CB$151,0)),0)+IFERROR(INDEX('Hoja de Trabajo para listado'!$DE$153:$DG$274,MATCH($A12,'Hoja de Trabajo para listado'!$DE$153:$DE$1048576,0),MATCH((CUADRO!N$4&amp;$E12),'Hoja de Trabajo para listado'!$DE$151:$DG$151,0)),0)+IFERROR(INDEX('Hoja de Trabajo para listado'!$CD$155:$DC$1048576,MATCH($A12,'Hoja de Trabajo para listado'!$CD$155:$CD$1048576,0),MATCH((CUADRO!N$4&amp;$E12),'Hoja de Trabajo para listado'!$CD$151:$DC$151,0)),0)</f>
        <v>12860.1</v>
      </c>
      <c r="O12" s="243">
        <f ca="1">+IFERROR(INDEX('Hoja de Trabajo para listado'!$A$155:$Z$1048576,MATCH($A12,'Hoja de Trabajo para listado'!$A$155:$A$1048576,0),MATCH((CUADRO!O$4&amp;$E12),'Hoja de Trabajo para listado'!$A$151:$Z$151,0)),0)+IFERROR(INDEX('Hoja de Trabajo para listado'!$AB$155:$BA$1048576,MATCH($A12,'Hoja de Trabajo para listado'!$AB$155:$AB$1048576,0),MATCH((CUADRO!O$4&amp;$E12),'Hoja de Trabajo para listado'!$AB$151:$BA$151,0)),0)+IFERROR(INDEX('Hoja de Trabajo para listado'!$BC$155:$CB$1048576,MATCH($A12,'Hoja de Trabajo para listado'!$BC$155:$BC$1048576,0),MATCH((CUADRO!O$4&amp;$E12),'Hoja de Trabajo para listado'!$BC$151:$CB$151,0)),0)+IFERROR(INDEX('Hoja de Trabajo para listado'!$DE$153:$DG$274,MATCH($A12,'Hoja de Trabajo para listado'!$DE$153:$DE$1048576,0),MATCH((CUADRO!O$4&amp;$E12),'Hoja de Trabajo para listado'!$DE$151:$DG$151,0)),0)+IFERROR(INDEX('Hoja de Trabajo para listado'!$CD$155:$DC$1048576,MATCH($A12,'Hoja de Trabajo para listado'!$CD$155:$CD$1048576,0),MATCH((CUADRO!O$4&amp;$E12),'Hoja de Trabajo para listado'!$CD$151:$DC$151,0)),0)</f>
        <v>7565333.5999999996</v>
      </c>
      <c r="P12" s="243">
        <f ca="1">+IFERROR(INDEX('Hoja de Trabajo para listado'!$A$155:$Z$1048576,MATCH($A12,'Hoja de Trabajo para listado'!$A$155:$A$1048576,0),MATCH((CUADRO!P$4&amp;$E12),'Hoja de Trabajo para listado'!$A$151:$Z$151,0)),0)+IFERROR(INDEX('Hoja de Trabajo para listado'!$AB$155:$BA$1048576,MATCH($A12,'Hoja de Trabajo para listado'!$AB$155:$AB$1048576,0),MATCH((CUADRO!P$4&amp;$E12),'Hoja de Trabajo para listado'!$AB$151:$BA$151,0)),0)+IFERROR(INDEX('Hoja de Trabajo para listado'!$BC$155:$CB$1048576,MATCH($A12,'Hoja de Trabajo para listado'!$BC$155:$BC$1048576,0),MATCH((CUADRO!P$4&amp;$E12),'Hoja de Trabajo para listado'!$BC$151:$CB$151,0)),0)+IFERROR(INDEX('Hoja de Trabajo para listado'!$DE$153:$DG$274,MATCH($A12,'Hoja de Trabajo para listado'!$DE$153:$DE$1048576,0),MATCH((CUADRO!P$4&amp;$E12),'Hoja de Trabajo para listado'!$DE$151:$DG$151,0)),0)+IFERROR(INDEX('Hoja de Trabajo para listado'!$CD$155:$DC$1048576,MATCH($A12,'Hoja de Trabajo para listado'!$CD$155:$CD$1048576,0),MATCH((CUADRO!P$4&amp;$E12),'Hoja de Trabajo para listado'!$CD$151:$DC$151,0)),0)</f>
        <v>602994.91999999993</v>
      </c>
      <c r="Q12" s="243">
        <f ca="1">+IFERROR(INDEX('Hoja de Trabajo para listado'!$A$155:$Z$1048576,MATCH($A12,'Hoja de Trabajo para listado'!$A$155:$A$1048576,0),MATCH((CUADRO!Q$4&amp;$E12),'Hoja de Trabajo para listado'!$A$151:$Z$151,0)),0)+IFERROR(INDEX('Hoja de Trabajo para listado'!$AB$155:$BA$1048576,MATCH($A12,'Hoja de Trabajo para listado'!$AB$155:$AB$1048576,0),MATCH((CUADRO!Q$4&amp;$E12),'Hoja de Trabajo para listado'!$AB$151:$BA$151,0)),0)+IFERROR(INDEX('Hoja de Trabajo para listado'!$BC$155:$CB$1048576,MATCH($A12,'Hoja de Trabajo para listado'!$BC$155:$BC$1048576,0),MATCH((CUADRO!Q$4&amp;$E12),'Hoja de Trabajo para listado'!$BC$151:$CB$151,0)),0)+IFERROR(INDEX('Hoja de Trabajo para listado'!$DE$153:$DG$274,MATCH($A12,'Hoja de Trabajo para listado'!$DE$153:$DE$1048576,0),MATCH((CUADRO!Q$4&amp;$E12),'Hoja de Trabajo para listado'!$DE$151:$DG$151,0)),0)+IFERROR(INDEX('Hoja de Trabajo para listado'!$CD$155:$DC$1048576,MATCH($A12,'Hoja de Trabajo para listado'!$CD$155:$CD$1048576,0),MATCH((CUADRO!Q$4&amp;$E12),'Hoja de Trabajo para listado'!$CD$151:$DC$151,0)),0)</f>
        <v>0</v>
      </c>
      <c r="R12" s="243">
        <f t="shared" ca="1" si="0"/>
        <v>110574121.8</v>
      </c>
      <c r="S12" s="243">
        <f ca="1">+R11+R12</f>
        <v>121208211.168</v>
      </c>
      <c r="T12" s="243">
        <f ca="1">+S12</f>
        <v>121208211.168</v>
      </c>
      <c r="U12" s="242">
        <f t="shared" si="1"/>
        <v>2</v>
      </c>
      <c r="V12" s="327" t="str">
        <f>+VLOOKUP(A12,bd_lista!$A$3:$E$592,5,FALSE)</f>
        <v>Órgano Ejecutivo</v>
      </c>
      <c r="W12" s="398"/>
      <c r="X12" s="240">
        <f t="shared" si="2"/>
        <v>15</v>
      </c>
      <c r="Y12" s="240" t="str">
        <f>+VLOOKUP(X12,bd_lista!$A$3:$C$592,3,FALSE)</f>
        <v>Ministerio de Gobierno</v>
      </c>
      <c r="Z12" s="244"/>
      <c r="AA12" s="244"/>
    </row>
    <row r="13" spans="1:27" ht="15" customHeight="1">
      <c r="A13" s="379">
        <v>16</v>
      </c>
      <c r="B13" s="393">
        <f>+A13</f>
        <v>16</v>
      </c>
      <c r="C13" s="245" t="str">
        <f>+VLOOKUP(A13,bd_lista!$A$3:$C$592,3,FALSE)</f>
        <v>Ministerio de Educación</v>
      </c>
      <c r="D13" s="395" t="str">
        <f>+C13</f>
        <v>Ministerio de Educación</v>
      </c>
      <c r="E13" s="245" t="s">
        <v>1303</v>
      </c>
      <c r="F13" s="241">
        <f ca="1">+IFERROR(INDEX('Hoja de Trabajo para listado'!$A$155:$Z$1048576,MATCH($A13,'Hoja de Trabajo para listado'!$A$155:$A$1048576,0),MATCH((CUADRO!F$4&amp;$E13),'Hoja de Trabajo para listado'!$A$151:$Z$151,0)),0)+IFERROR(INDEX('Hoja de Trabajo para listado'!$AB$155:$BA$1048576,MATCH($A13,'Hoja de Trabajo para listado'!$AB$155:$AB$1048576,0),MATCH((CUADRO!F$4&amp;$E13),'Hoja de Trabajo para listado'!$AB$151:$BA$151,0)),0)+IFERROR(INDEX('Hoja de Trabajo para listado'!$BC$155:$CB$1048576,MATCH($A13,'Hoja de Trabajo para listado'!$BC$155:$BC$1048576,0),MATCH((CUADRO!F$4&amp;$E13),'Hoja de Trabajo para listado'!$BC$151:$CB$151,0)),0)+IFERROR(INDEX('Hoja de Trabajo para listado'!$DE$153:$DG$274,MATCH($A13,'Hoja de Trabajo para listado'!$DE$153:$DE$1048576,0),MATCH((CUADRO!F$4&amp;$E13),'Hoja de Trabajo para listado'!$DE$151:$DG$151,0)),0)+IFERROR(INDEX('Hoja de Trabajo para listado'!$CD$155:$DC$1048576,MATCH($A13,'Hoja de Trabajo para listado'!$CD$155:$CD$1048576,0),MATCH((CUADRO!F$4&amp;$E13),'Hoja de Trabajo para listado'!$CD$151:$DC$151,0)),0)</f>
        <v>0</v>
      </c>
      <c r="G13" s="241">
        <f ca="1">+IFERROR(INDEX('Hoja de Trabajo para listado'!$A$155:$Z$1048576,MATCH($A13,'Hoja de Trabajo para listado'!$A$155:$A$1048576,0),MATCH((CUADRO!G$4&amp;$E13),'Hoja de Trabajo para listado'!$A$151:$Z$151,0)),0)+IFERROR(INDEX('Hoja de Trabajo para listado'!$AB$155:$BA$1048576,MATCH($A13,'Hoja de Trabajo para listado'!$AB$155:$AB$1048576,0),MATCH((CUADRO!G$4&amp;$E13),'Hoja de Trabajo para listado'!$AB$151:$BA$151,0)),0)+IFERROR(INDEX('Hoja de Trabajo para listado'!$BC$155:$CB$1048576,MATCH($A13,'Hoja de Trabajo para listado'!$BC$155:$BC$1048576,0),MATCH((CUADRO!G$4&amp;$E13),'Hoja de Trabajo para listado'!$BC$151:$CB$151,0)),0)+IFERROR(INDEX('Hoja de Trabajo para listado'!$DE$153:$DG$274,MATCH($A13,'Hoja de Trabajo para listado'!$DE$153:$DE$1048576,0),MATCH((CUADRO!G$4&amp;$E13),'Hoja de Trabajo para listado'!$DE$151:$DG$151,0)),0)+IFERROR(INDEX('Hoja de Trabajo para listado'!$CD$155:$DC$1048576,MATCH($A13,'Hoja de Trabajo para listado'!$CD$155:$CD$1048576,0),MATCH((CUADRO!G$4&amp;$E13),'Hoja de Trabajo para listado'!$CD$151:$DC$151,0)),0)</f>
        <v>0</v>
      </c>
      <c r="H13" s="241">
        <f ca="1">+IFERROR(INDEX('Hoja de Trabajo para listado'!$A$155:$Z$1048576,MATCH($A13,'Hoja de Trabajo para listado'!$A$155:$A$1048576,0),MATCH((CUADRO!H$4&amp;$E13),'Hoja de Trabajo para listado'!$A$151:$Z$151,0)),0)+IFERROR(INDEX('Hoja de Trabajo para listado'!$AB$155:$BA$1048576,MATCH($A13,'Hoja de Trabajo para listado'!$AB$155:$AB$1048576,0),MATCH((CUADRO!H$4&amp;$E13),'Hoja de Trabajo para listado'!$AB$151:$BA$151,0)),0)+IFERROR(INDEX('Hoja de Trabajo para listado'!$BC$155:$CB$1048576,MATCH($A13,'Hoja de Trabajo para listado'!$BC$155:$BC$1048576,0),MATCH((CUADRO!H$4&amp;$E13),'Hoja de Trabajo para listado'!$BC$151:$CB$151,0)),0)+IFERROR(INDEX('Hoja de Trabajo para listado'!$DE$153:$DG$274,MATCH($A13,'Hoja de Trabajo para listado'!$DE$153:$DE$1048576,0),MATCH((CUADRO!H$4&amp;$E13),'Hoja de Trabajo para listado'!$DE$151:$DG$151,0)),0)+IFERROR(INDEX('Hoja de Trabajo para listado'!$CD$155:$DC$1048576,MATCH($A13,'Hoja de Trabajo para listado'!$CD$155:$CD$1048576,0),MATCH((CUADRO!H$4&amp;$E13),'Hoja de Trabajo para listado'!$CD$151:$DC$151,0)),0)</f>
        <v>0</v>
      </c>
      <c r="I13" s="241">
        <f ca="1">+IFERROR(INDEX('Hoja de Trabajo para listado'!$A$155:$Z$1048576,MATCH($A13,'Hoja de Trabajo para listado'!$A$155:$A$1048576,0),MATCH((CUADRO!I$4&amp;$E13),'Hoja de Trabajo para listado'!$A$151:$Z$151,0)),0)+IFERROR(INDEX('Hoja de Trabajo para listado'!$AB$155:$BA$1048576,MATCH($A13,'Hoja de Trabajo para listado'!$AB$155:$AB$1048576,0),MATCH((CUADRO!I$4&amp;$E13),'Hoja de Trabajo para listado'!$AB$151:$BA$151,0)),0)+IFERROR(INDEX('Hoja de Trabajo para listado'!$BC$155:$CB$1048576,MATCH($A13,'Hoja de Trabajo para listado'!$BC$155:$BC$1048576,0),MATCH((CUADRO!I$4&amp;$E13),'Hoja de Trabajo para listado'!$BC$151:$CB$151,0)),0)+IFERROR(INDEX('Hoja de Trabajo para listado'!$DE$153:$DG$274,MATCH($A13,'Hoja de Trabajo para listado'!$DE$153:$DE$1048576,0),MATCH((CUADRO!I$4&amp;$E13),'Hoja de Trabajo para listado'!$DE$151:$DG$151,0)),0)+IFERROR(INDEX('Hoja de Trabajo para listado'!$CD$155:$DC$1048576,MATCH($A13,'Hoja de Trabajo para listado'!$CD$155:$CD$1048576,0),MATCH((CUADRO!I$4&amp;$E13),'Hoja de Trabajo para listado'!$CD$151:$DC$151,0)),0)</f>
        <v>0</v>
      </c>
      <c r="J13" s="241">
        <f ca="1">+IFERROR(INDEX('Hoja de Trabajo para listado'!$A$155:$Z$1048576,MATCH($A13,'Hoja de Trabajo para listado'!$A$155:$A$1048576,0),MATCH((CUADRO!J$4&amp;$E13),'Hoja de Trabajo para listado'!$A$151:$Z$151,0)),0)+IFERROR(INDEX('Hoja de Trabajo para listado'!$AB$155:$BA$1048576,MATCH($A13,'Hoja de Trabajo para listado'!$AB$155:$AB$1048576,0),MATCH((CUADRO!J$4&amp;$E13),'Hoja de Trabajo para listado'!$AB$151:$BA$151,0)),0)+IFERROR(INDEX('Hoja de Trabajo para listado'!$BC$155:$CB$1048576,MATCH($A13,'Hoja de Trabajo para listado'!$BC$155:$BC$1048576,0),MATCH((CUADRO!J$4&amp;$E13),'Hoja de Trabajo para listado'!$BC$151:$CB$151,0)),0)+IFERROR(INDEX('Hoja de Trabajo para listado'!$DE$153:$DG$274,MATCH($A13,'Hoja de Trabajo para listado'!$DE$153:$DE$1048576,0),MATCH((CUADRO!J$4&amp;$E13),'Hoja de Trabajo para listado'!$DE$151:$DG$151,0)),0)+IFERROR(INDEX('Hoja de Trabajo para listado'!$CD$155:$DC$1048576,MATCH($A13,'Hoja de Trabajo para listado'!$CD$155:$CD$1048576,0),MATCH((CUADRO!J$4&amp;$E13),'Hoja de Trabajo para listado'!$CD$151:$DC$151,0)),0)</f>
        <v>0</v>
      </c>
      <c r="K13" s="241">
        <f ca="1">+IFERROR(INDEX('Hoja de Trabajo para listado'!$A$155:$Z$1048576,MATCH($A13,'Hoja de Trabajo para listado'!$A$155:$A$1048576,0),MATCH((CUADRO!K$4&amp;$E13),'Hoja de Trabajo para listado'!$A$151:$Z$151,0)),0)+IFERROR(INDEX('Hoja de Trabajo para listado'!$AB$155:$BA$1048576,MATCH($A13,'Hoja de Trabajo para listado'!$AB$155:$AB$1048576,0),MATCH((CUADRO!K$4&amp;$E13),'Hoja de Trabajo para listado'!$AB$151:$BA$151,0)),0)+IFERROR(INDEX('Hoja de Trabajo para listado'!$BC$155:$CB$1048576,MATCH($A13,'Hoja de Trabajo para listado'!$BC$155:$BC$1048576,0),MATCH((CUADRO!K$4&amp;$E13),'Hoja de Trabajo para listado'!$BC$151:$CB$151,0)),0)+IFERROR(INDEX('Hoja de Trabajo para listado'!$DE$153:$DG$274,MATCH($A13,'Hoja de Trabajo para listado'!$DE$153:$DE$1048576,0),MATCH((CUADRO!K$4&amp;$E13),'Hoja de Trabajo para listado'!$DE$151:$DG$151,0)),0)+IFERROR(INDEX('Hoja de Trabajo para listado'!$CD$155:$DC$1048576,MATCH($A13,'Hoja de Trabajo para listado'!$CD$155:$CD$1048576,0),MATCH((CUADRO!K$4&amp;$E13),'Hoja de Trabajo para listado'!$CD$151:$DC$151,0)),0)</f>
        <v>0</v>
      </c>
      <c r="L13" s="241">
        <f ca="1">+IFERROR(INDEX('Hoja de Trabajo para listado'!$A$155:$Z$1048576,MATCH($A13,'Hoja de Trabajo para listado'!$A$155:$A$1048576,0),MATCH((CUADRO!L$4&amp;$E13),'Hoja de Trabajo para listado'!$A$151:$Z$151,0)),0)+IFERROR(INDEX('Hoja de Trabajo para listado'!$AB$155:$BA$1048576,MATCH($A13,'Hoja de Trabajo para listado'!$AB$155:$AB$1048576,0),MATCH((CUADRO!L$4&amp;$E13),'Hoja de Trabajo para listado'!$AB$151:$BA$151,0)),0)+IFERROR(INDEX('Hoja de Trabajo para listado'!$BC$155:$CB$1048576,MATCH($A13,'Hoja de Trabajo para listado'!$BC$155:$BC$1048576,0),MATCH((CUADRO!L$4&amp;$E13),'Hoja de Trabajo para listado'!$BC$151:$CB$151,0)),0)+IFERROR(INDEX('Hoja de Trabajo para listado'!$DE$153:$DG$274,MATCH($A13,'Hoja de Trabajo para listado'!$DE$153:$DE$1048576,0),MATCH((CUADRO!L$4&amp;$E13),'Hoja de Trabajo para listado'!$DE$151:$DG$151,0)),0)+IFERROR(INDEX('Hoja de Trabajo para listado'!$CD$155:$DC$1048576,MATCH($A13,'Hoja de Trabajo para listado'!$CD$155:$CD$1048576,0),MATCH((CUADRO!L$4&amp;$E13),'Hoja de Trabajo para listado'!$CD$151:$DC$151,0)),0)</f>
        <v>0</v>
      </c>
      <c r="M13" s="241">
        <f ca="1">+IFERROR(INDEX('Hoja de Trabajo para listado'!$A$155:$Z$1048576,MATCH($A13,'Hoja de Trabajo para listado'!$A$155:$A$1048576,0),MATCH((CUADRO!M$4&amp;$E13),'Hoja de Trabajo para listado'!$A$151:$Z$151,0)),0)+IFERROR(INDEX('Hoja de Trabajo para listado'!$AB$155:$BA$1048576,MATCH($A13,'Hoja de Trabajo para listado'!$AB$155:$AB$1048576,0),MATCH((CUADRO!M$4&amp;$E13),'Hoja de Trabajo para listado'!$AB$151:$BA$151,0)),0)+IFERROR(INDEX('Hoja de Trabajo para listado'!$BC$155:$CB$1048576,MATCH($A13,'Hoja de Trabajo para listado'!$BC$155:$BC$1048576,0),MATCH((CUADRO!M$4&amp;$E13),'Hoja de Trabajo para listado'!$BC$151:$CB$151,0)),0)+IFERROR(INDEX('Hoja de Trabajo para listado'!$DE$153:$DG$274,MATCH($A13,'Hoja de Trabajo para listado'!$DE$153:$DE$1048576,0),MATCH((CUADRO!M$4&amp;$E13),'Hoja de Trabajo para listado'!$DE$151:$DG$151,0)),0)+IFERROR(INDEX('Hoja de Trabajo para listado'!$CD$155:$DC$1048576,MATCH($A13,'Hoja de Trabajo para listado'!$CD$155:$CD$1048576,0),MATCH((CUADRO!M$4&amp;$E13),'Hoja de Trabajo para listado'!$CD$151:$DC$151,0)),0)</f>
        <v>0</v>
      </c>
      <c r="N13" s="241">
        <f ca="1">+IFERROR(INDEX('Hoja de Trabajo para listado'!$A$155:$Z$1048576,MATCH($A13,'Hoja de Trabajo para listado'!$A$155:$A$1048576,0),MATCH((CUADRO!N$4&amp;$E13),'Hoja de Trabajo para listado'!$A$151:$Z$151,0)),0)+IFERROR(INDEX('Hoja de Trabajo para listado'!$AB$155:$BA$1048576,MATCH($A13,'Hoja de Trabajo para listado'!$AB$155:$AB$1048576,0),MATCH((CUADRO!N$4&amp;$E13),'Hoja de Trabajo para listado'!$AB$151:$BA$151,0)),0)+IFERROR(INDEX('Hoja de Trabajo para listado'!$BC$155:$CB$1048576,MATCH($A13,'Hoja de Trabajo para listado'!$BC$155:$BC$1048576,0),MATCH((CUADRO!N$4&amp;$E13),'Hoja de Trabajo para listado'!$BC$151:$CB$151,0)),0)+IFERROR(INDEX('Hoja de Trabajo para listado'!$DE$153:$DG$274,MATCH($A13,'Hoja de Trabajo para listado'!$DE$153:$DE$1048576,0),MATCH((CUADRO!N$4&amp;$E13),'Hoja de Trabajo para listado'!$DE$151:$DG$151,0)),0)+IFERROR(INDEX('Hoja de Trabajo para listado'!$CD$155:$DC$1048576,MATCH($A13,'Hoja de Trabajo para listado'!$CD$155:$CD$1048576,0),MATCH((CUADRO!N$4&amp;$E13),'Hoja de Trabajo para listado'!$CD$151:$DC$151,0)),0)</f>
        <v>0</v>
      </c>
      <c r="O13" s="241">
        <f ca="1">+IFERROR(INDEX('Hoja de Trabajo para listado'!$A$155:$Z$1048576,MATCH($A13,'Hoja de Trabajo para listado'!$A$155:$A$1048576,0),MATCH((CUADRO!O$4&amp;$E13),'Hoja de Trabajo para listado'!$A$151:$Z$151,0)),0)+IFERROR(INDEX('Hoja de Trabajo para listado'!$AB$155:$BA$1048576,MATCH($A13,'Hoja de Trabajo para listado'!$AB$155:$AB$1048576,0),MATCH((CUADRO!O$4&amp;$E13),'Hoja de Trabajo para listado'!$AB$151:$BA$151,0)),0)+IFERROR(INDEX('Hoja de Trabajo para listado'!$BC$155:$CB$1048576,MATCH($A13,'Hoja de Trabajo para listado'!$BC$155:$BC$1048576,0),MATCH((CUADRO!O$4&amp;$E13),'Hoja de Trabajo para listado'!$BC$151:$CB$151,0)),0)+IFERROR(INDEX('Hoja de Trabajo para listado'!$DE$153:$DG$274,MATCH($A13,'Hoja de Trabajo para listado'!$DE$153:$DE$1048576,0),MATCH((CUADRO!O$4&amp;$E13),'Hoja de Trabajo para listado'!$DE$151:$DG$151,0)),0)+IFERROR(INDEX('Hoja de Trabajo para listado'!$CD$155:$DC$1048576,MATCH($A13,'Hoja de Trabajo para listado'!$CD$155:$CD$1048576,0),MATCH((CUADRO!O$4&amp;$E13),'Hoja de Trabajo para listado'!$CD$151:$DC$151,0)),0)</f>
        <v>0</v>
      </c>
      <c r="P13" s="241">
        <f ca="1">+IFERROR(INDEX('Hoja de Trabajo para listado'!$A$155:$Z$1048576,MATCH($A13,'Hoja de Trabajo para listado'!$A$155:$A$1048576,0),MATCH((CUADRO!P$4&amp;$E13),'Hoja de Trabajo para listado'!$A$151:$Z$151,0)),0)+IFERROR(INDEX('Hoja de Trabajo para listado'!$AB$155:$BA$1048576,MATCH($A13,'Hoja de Trabajo para listado'!$AB$155:$AB$1048576,0),MATCH((CUADRO!P$4&amp;$E13),'Hoja de Trabajo para listado'!$AB$151:$BA$151,0)),0)+IFERROR(INDEX('Hoja de Trabajo para listado'!$BC$155:$CB$1048576,MATCH($A13,'Hoja de Trabajo para listado'!$BC$155:$BC$1048576,0),MATCH((CUADRO!P$4&amp;$E13),'Hoja de Trabajo para listado'!$BC$151:$CB$151,0)),0)+IFERROR(INDEX('Hoja de Trabajo para listado'!$DE$153:$DG$274,MATCH($A13,'Hoja de Trabajo para listado'!$DE$153:$DE$1048576,0),MATCH((CUADRO!P$4&amp;$E13),'Hoja de Trabajo para listado'!$DE$151:$DG$151,0)),0)+IFERROR(INDEX('Hoja de Trabajo para listado'!$CD$155:$DC$1048576,MATCH($A13,'Hoja de Trabajo para listado'!$CD$155:$CD$1048576,0),MATCH((CUADRO!P$4&amp;$E13),'Hoja de Trabajo para listado'!$CD$151:$DC$151,0)),0)</f>
        <v>0</v>
      </c>
      <c r="Q13" s="241">
        <f ca="1">+IFERROR(INDEX('Hoja de Trabajo para listado'!$A$155:$Z$1048576,MATCH($A13,'Hoja de Trabajo para listado'!$A$155:$A$1048576,0),MATCH((CUADRO!Q$4&amp;$E13),'Hoja de Trabajo para listado'!$A$151:$Z$151,0)),0)+IFERROR(INDEX('Hoja de Trabajo para listado'!$AB$155:$BA$1048576,MATCH($A13,'Hoja de Trabajo para listado'!$AB$155:$AB$1048576,0),MATCH((CUADRO!Q$4&amp;$E13),'Hoja de Trabajo para listado'!$AB$151:$BA$151,0)),0)+IFERROR(INDEX('Hoja de Trabajo para listado'!$BC$155:$CB$1048576,MATCH($A13,'Hoja de Trabajo para listado'!$BC$155:$BC$1048576,0),MATCH((CUADRO!Q$4&amp;$E13),'Hoja de Trabajo para listado'!$BC$151:$CB$151,0)),0)+IFERROR(INDEX('Hoja de Trabajo para listado'!$DE$153:$DG$274,MATCH($A13,'Hoja de Trabajo para listado'!$DE$153:$DE$1048576,0),MATCH((CUADRO!Q$4&amp;$E13),'Hoja de Trabajo para listado'!$DE$151:$DG$151,0)),0)+IFERROR(INDEX('Hoja de Trabajo para listado'!$CD$155:$DC$1048576,MATCH($A13,'Hoja de Trabajo para listado'!$CD$155:$CD$1048576,0),MATCH((CUADRO!Q$4&amp;$E13),'Hoja de Trabajo para listado'!$CD$151:$DC$151,0)),0)</f>
        <v>0</v>
      </c>
      <c r="R13" s="241">
        <f t="shared" ca="1" si="0"/>
        <v>0</v>
      </c>
      <c r="S13" s="241"/>
      <c r="T13" s="241">
        <f ca="1">+T14</f>
        <v>2633871.3500000006</v>
      </c>
      <c r="U13" s="240">
        <f t="shared" si="1"/>
        <v>1</v>
      </c>
      <c r="V13" s="327" t="str">
        <f>+VLOOKUP(A13,bd_lista!$A$3:$E$592,5,FALSE)</f>
        <v>Órgano Ejecutivo</v>
      </c>
      <c r="W13" s="397" t="str">
        <f>+V13</f>
        <v>Órgano Ejecutivo</v>
      </c>
      <c r="X13" s="240">
        <f t="shared" si="2"/>
        <v>16</v>
      </c>
      <c r="Y13" s="240" t="str">
        <f>+VLOOKUP(X13,bd_lista!$A$3:$C$592,3,FALSE)</f>
        <v>Ministerio de Educación</v>
      </c>
      <c r="Z13" s="244">
        <f>+X13</f>
        <v>16</v>
      </c>
      <c r="AA13" s="244" t="str">
        <f>+Y13</f>
        <v>Ministerio de Educación</v>
      </c>
    </row>
    <row r="14" spans="1:27" ht="15" customHeight="1">
      <c r="A14" s="378">
        <v>16</v>
      </c>
      <c r="B14" s="394"/>
      <c r="C14" s="327" t="str">
        <f>+VLOOKUP(A14,bd_lista!$A$3:$C$592,3,FALSE)</f>
        <v>Ministerio de Educación</v>
      </c>
      <c r="D14" s="396"/>
      <c r="E14" s="327" t="s">
        <v>1304</v>
      </c>
      <c r="F14" s="243">
        <f ca="1">+IFERROR(INDEX('Hoja de Trabajo para listado'!$A$155:$Z$1048576,MATCH($A14,'Hoja de Trabajo para listado'!$A$155:$A$1048576,0),MATCH((CUADRO!F$4&amp;$E14),'Hoja de Trabajo para listado'!$A$151:$Z$151,0)),0)+IFERROR(INDEX('Hoja de Trabajo para listado'!$AB$155:$BA$1048576,MATCH($A14,'Hoja de Trabajo para listado'!$AB$155:$AB$1048576,0),MATCH((CUADRO!F$4&amp;$E14),'Hoja de Trabajo para listado'!$AB$151:$BA$151,0)),0)+IFERROR(INDEX('Hoja de Trabajo para listado'!$BC$155:$CB$1048576,MATCH($A14,'Hoja de Trabajo para listado'!$BC$155:$BC$1048576,0),MATCH((CUADRO!F$4&amp;$E14),'Hoja de Trabajo para listado'!$BC$151:$CB$151,0)),0)+IFERROR(INDEX('Hoja de Trabajo para listado'!$DE$153:$DG$274,MATCH($A14,'Hoja de Trabajo para listado'!$DE$153:$DE$1048576,0),MATCH((CUADRO!F$4&amp;$E14),'Hoja de Trabajo para listado'!$DE$151:$DG$151,0)),0)+IFERROR(INDEX('Hoja de Trabajo para listado'!$CD$155:$DC$1048576,MATCH($A14,'Hoja de Trabajo para listado'!$CD$155:$CD$1048576,0),MATCH((CUADRO!F$4&amp;$E14),'Hoja de Trabajo para listado'!$CD$151:$DC$151,0)),0)</f>
        <v>152419.18</v>
      </c>
      <c r="G14" s="243">
        <f ca="1">+IFERROR(INDEX('Hoja de Trabajo para listado'!$A$155:$Z$1048576,MATCH($A14,'Hoja de Trabajo para listado'!$A$155:$A$1048576,0),MATCH((CUADRO!G$4&amp;$E14),'Hoja de Trabajo para listado'!$A$151:$Z$151,0)),0)+IFERROR(INDEX('Hoja de Trabajo para listado'!$AB$155:$BA$1048576,MATCH($A14,'Hoja de Trabajo para listado'!$AB$155:$AB$1048576,0),MATCH((CUADRO!G$4&amp;$E14),'Hoja de Trabajo para listado'!$AB$151:$BA$151,0)),0)+IFERROR(INDEX('Hoja de Trabajo para listado'!$BC$155:$CB$1048576,MATCH($A14,'Hoja de Trabajo para listado'!$BC$155:$BC$1048576,0),MATCH((CUADRO!G$4&amp;$E14),'Hoja de Trabajo para listado'!$BC$151:$CB$151,0)),0)+IFERROR(INDEX('Hoja de Trabajo para listado'!$DE$153:$DG$274,MATCH($A14,'Hoja de Trabajo para listado'!$DE$153:$DE$1048576,0),MATCH((CUADRO!G$4&amp;$E14),'Hoja de Trabajo para listado'!$DE$151:$DG$151,0)),0)+IFERROR(INDEX('Hoja de Trabajo para listado'!$CD$155:$DC$1048576,MATCH($A14,'Hoja de Trabajo para listado'!$CD$155:$CD$1048576,0),MATCH((CUADRO!G$4&amp;$E14),'Hoja de Trabajo para listado'!$CD$151:$DC$151,0)),0)</f>
        <v>3724.16</v>
      </c>
      <c r="H14" s="243">
        <f ca="1">+IFERROR(INDEX('Hoja de Trabajo para listado'!$A$155:$Z$1048576,MATCH($A14,'Hoja de Trabajo para listado'!$A$155:$A$1048576,0),MATCH((CUADRO!H$4&amp;$E14),'Hoja de Trabajo para listado'!$A$151:$Z$151,0)),0)+IFERROR(INDEX('Hoja de Trabajo para listado'!$AB$155:$BA$1048576,MATCH($A14,'Hoja de Trabajo para listado'!$AB$155:$AB$1048576,0),MATCH((CUADRO!H$4&amp;$E14),'Hoja de Trabajo para listado'!$AB$151:$BA$151,0)),0)+IFERROR(INDEX('Hoja de Trabajo para listado'!$BC$155:$CB$1048576,MATCH($A14,'Hoja de Trabajo para listado'!$BC$155:$BC$1048576,0),MATCH((CUADRO!H$4&amp;$E14),'Hoja de Trabajo para listado'!$BC$151:$CB$151,0)),0)+IFERROR(INDEX('Hoja de Trabajo para listado'!$DE$153:$DG$274,MATCH($A14,'Hoja de Trabajo para listado'!$DE$153:$DE$1048576,0),MATCH((CUADRO!H$4&amp;$E14),'Hoja de Trabajo para listado'!$DE$151:$DG$151,0)),0)+IFERROR(INDEX('Hoja de Trabajo para listado'!$CD$155:$DC$1048576,MATCH($A14,'Hoja de Trabajo para listado'!$CD$155:$CD$1048576,0),MATCH((CUADRO!H$4&amp;$E14),'Hoja de Trabajo para listado'!$CD$151:$DC$151,0)),0)</f>
        <v>4240.55</v>
      </c>
      <c r="I14" s="243">
        <f ca="1">+IFERROR(INDEX('Hoja de Trabajo para listado'!$A$155:$Z$1048576,MATCH($A14,'Hoja de Trabajo para listado'!$A$155:$A$1048576,0),MATCH((CUADRO!I$4&amp;$E14),'Hoja de Trabajo para listado'!$A$151:$Z$151,0)),0)+IFERROR(INDEX('Hoja de Trabajo para listado'!$AB$155:$BA$1048576,MATCH($A14,'Hoja de Trabajo para listado'!$AB$155:$AB$1048576,0),MATCH((CUADRO!I$4&amp;$E14),'Hoja de Trabajo para listado'!$AB$151:$BA$151,0)),0)+IFERROR(INDEX('Hoja de Trabajo para listado'!$BC$155:$CB$1048576,MATCH($A14,'Hoja de Trabajo para listado'!$BC$155:$BC$1048576,0),MATCH((CUADRO!I$4&amp;$E14),'Hoja de Trabajo para listado'!$BC$151:$CB$151,0)),0)+IFERROR(INDEX('Hoja de Trabajo para listado'!$DE$153:$DG$274,MATCH($A14,'Hoja de Trabajo para listado'!$DE$153:$DE$1048576,0),MATCH((CUADRO!I$4&amp;$E14),'Hoja de Trabajo para listado'!$DE$151:$DG$151,0)),0)+IFERROR(INDEX('Hoja de Trabajo para listado'!$CD$155:$DC$1048576,MATCH($A14,'Hoja de Trabajo para listado'!$CD$155:$CD$1048576,0),MATCH((CUADRO!I$4&amp;$E14),'Hoja de Trabajo para listado'!$CD$151:$DC$151,0)),0)</f>
        <v>485.09</v>
      </c>
      <c r="J14" s="243">
        <f ca="1">+IFERROR(INDEX('Hoja de Trabajo para listado'!$A$155:$Z$1048576,MATCH($A14,'Hoja de Trabajo para listado'!$A$155:$A$1048576,0),MATCH((CUADRO!J$4&amp;$E14),'Hoja de Trabajo para listado'!$A$151:$Z$151,0)),0)+IFERROR(INDEX('Hoja de Trabajo para listado'!$AB$155:$BA$1048576,MATCH($A14,'Hoja de Trabajo para listado'!$AB$155:$AB$1048576,0),MATCH((CUADRO!J$4&amp;$E14),'Hoja de Trabajo para listado'!$AB$151:$BA$151,0)),0)+IFERROR(INDEX('Hoja de Trabajo para listado'!$BC$155:$CB$1048576,MATCH($A14,'Hoja de Trabajo para listado'!$BC$155:$BC$1048576,0),MATCH((CUADRO!J$4&amp;$E14),'Hoja de Trabajo para listado'!$BC$151:$CB$151,0)),0)+IFERROR(INDEX('Hoja de Trabajo para listado'!$DE$153:$DG$274,MATCH($A14,'Hoja de Trabajo para listado'!$DE$153:$DE$1048576,0),MATCH((CUADRO!J$4&amp;$E14),'Hoja de Trabajo para listado'!$DE$151:$DG$151,0)),0)+IFERROR(INDEX('Hoja de Trabajo para listado'!$CD$155:$DC$1048576,MATCH($A14,'Hoja de Trabajo para listado'!$CD$155:$CD$1048576,0),MATCH((CUADRO!J$4&amp;$E14),'Hoja de Trabajo para listado'!$CD$151:$DC$151,0)),0)</f>
        <v>16824.04</v>
      </c>
      <c r="K14" s="243">
        <f ca="1">+IFERROR(INDEX('Hoja de Trabajo para listado'!$A$155:$Z$1048576,MATCH($A14,'Hoja de Trabajo para listado'!$A$155:$A$1048576,0),MATCH((CUADRO!K$4&amp;$E14),'Hoja de Trabajo para listado'!$A$151:$Z$151,0)),0)+IFERROR(INDEX('Hoja de Trabajo para listado'!$AB$155:$BA$1048576,MATCH($A14,'Hoja de Trabajo para listado'!$AB$155:$AB$1048576,0),MATCH((CUADRO!K$4&amp;$E14),'Hoja de Trabajo para listado'!$AB$151:$BA$151,0)),0)+IFERROR(INDEX('Hoja de Trabajo para listado'!$BC$155:$CB$1048576,MATCH($A14,'Hoja de Trabajo para listado'!$BC$155:$BC$1048576,0),MATCH((CUADRO!K$4&amp;$E14),'Hoja de Trabajo para listado'!$BC$151:$CB$151,0)),0)+IFERROR(INDEX('Hoja de Trabajo para listado'!$DE$153:$DG$274,MATCH($A14,'Hoja de Trabajo para listado'!$DE$153:$DE$1048576,0),MATCH((CUADRO!K$4&amp;$E14),'Hoja de Trabajo para listado'!$DE$151:$DG$151,0)),0)+IFERROR(INDEX('Hoja de Trabajo para listado'!$CD$155:$DC$1048576,MATCH($A14,'Hoja de Trabajo para listado'!$CD$155:$CD$1048576,0),MATCH((CUADRO!K$4&amp;$E14),'Hoja de Trabajo para listado'!$CD$151:$DC$151,0)),0)</f>
        <v>9710.8999999999978</v>
      </c>
      <c r="L14" s="243">
        <f ca="1">+IFERROR(INDEX('Hoja de Trabajo para listado'!$A$155:$Z$1048576,MATCH($A14,'Hoja de Trabajo para listado'!$A$155:$A$1048576,0),MATCH((CUADRO!L$4&amp;$E14),'Hoja de Trabajo para listado'!$A$151:$Z$151,0)),0)+IFERROR(INDEX('Hoja de Trabajo para listado'!$AB$155:$BA$1048576,MATCH($A14,'Hoja de Trabajo para listado'!$AB$155:$AB$1048576,0),MATCH((CUADRO!L$4&amp;$E14),'Hoja de Trabajo para listado'!$AB$151:$BA$151,0)),0)+IFERROR(INDEX('Hoja de Trabajo para listado'!$BC$155:$CB$1048576,MATCH($A14,'Hoja de Trabajo para listado'!$BC$155:$BC$1048576,0),MATCH((CUADRO!L$4&amp;$E14),'Hoja de Trabajo para listado'!$BC$151:$CB$151,0)),0)+IFERROR(INDEX('Hoja de Trabajo para listado'!$DE$153:$DG$274,MATCH($A14,'Hoja de Trabajo para listado'!$DE$153:$DE$1048576,0),MATCH((CUADRO!L$4&amp;$E14),'Hoja de Trabajo para listado'!$DE$151:$DG$151,0)),0)+IFERROR(INDEX('Hoja de Trabajo para listado'!$CD$155:$DC$1048576,MATCH($A14,'Hoja de Trabajo para listado'!$CD$155:$CD$1048576,0),MATCH((CUADRO!L$4&amp;$E14),'Hoja de Trabajo para listado'!$CD$151:$DC$151,0)),0)</f>
        <v>17523.38</v>
      </c>
      <c r="M14" s="243">
        <f ca="1">+IFERROR(INDEX('Hoja de Trabajo para listado'!$A$155:$Z$1048576,MATCH($A14,'Hoja de Trabajo para listado'!$A$155:$A$1048576,0),MATCH((CUADRO!M$4&amp;$E14),'Hoja de Trabajo para listado'!$A$151:$Z$151,0)),0)+IFERROR(INDEX('Hoja de Trabajo para listado'!$AB$155:$BA$1048576,MATCH($A14,'Hoja de Trabajo para listado'!$AB$155:$AB$1048576,0),MATCH((CUADRO!M$4&amp;$E14),'Hoja de Trabajo para listado'!$AB$151:$BA$151,0)),0)+IFERROR(INDEX('Hoja de Trabajo para listado'!$BC$155:$CB$1048576,MATCH($A14,'Hoja de Trabajo para listado'!$BC$155:$BC$1048576,0),MATCH((CUADRO!M$4&amp;$E14),'Hoja de Trabajo para listado'!$BC$151:$CB$151,0)),0)+IFERROR(INDEX('Hoja de Trabajo para listado'!$DE$153:$DG$274,MATCH($A14,'Hoja de Trabajo para listado'!$DE$153:$DE$1048576,0),MATCH((CUADRO!M$4&amp;$E14),'Hoja de Trabajo para listado'!$DE$151:$DG$151,0)),0)+IFERROR(INDEX('Hoja de Trabajo para listado'!$CD$155:$DC$1048576,MATCH($A14,'Hoja de Trabajo para listado'!$CD$155:$CD$1048576,0),MATCH((CUADRO!M$4&amp;$E14),'Hoja de Trabajo para listado'!$CD$151:$DC$151,0)),0)</f>
        <v>2700.4</v>
      </c>
      <c r="N14" s="243">
        <f ca="1">+IFERROR(INDEX('Hoja de Trabajo para listado'!$A$155:$Z$1048576,MATCH($A14,'Hoja de Trabajo para listado'!$A$155:$A$1048576,0),MATCH((CUADRO!N$4&amp;$E14),'Hoja de Trabajo para listado'!$A$151:$Z$151,0)),0)+IFERROR(INDEX('Hoja de Trabajo para listado'!$AB$155:$BA$1048576,MATCH($A14,'Hoja de Trabajo para listado'!$AB$155:$AB$1048576,0),MATCH((CUADRO!N$4&amp;$E14),'Hoja de Trabajo para listado'!$AB$151:$BA$151,0)),0)+IFERROR(INDEX('Hoja de Trabajo para listado'!$BC$155:$CB$1048576,MATCH($A14,'Hoja de Trabajo para listado'!$BC$155:$BC$1048576,0),MATCH((CUADRO!N$4&amp;$E14),'Hoja de Trabajo para listado'!$BC$151:$CB$151,0)),0)+IFERROR(INDEX('Hoja de Trabajo para listado'!$DE$153:$DG$274,MATCH($A14,'Hoja de Trabajo para listado'!$DE$153:$DE$1048576,0),MATCH((CUADRO!N$4&amp;$E14),'Hoja de Trabajo para listado'!$DE$151:$DG$151,0)),0)+IFERROR(INDEX('Hoja de Trabajo para listado'!$CD$155:$DC$1048576,MATCH($A14,'Hoja de Trabajo para listado'!$CD$155:$CD$1048576,0),MATCH((CUADRO!N$4&amp;$E14),'Hoja de Trabajo para listado'!$CD$151:$DC$151,0)),0)</f>
        <v>205647.42</v>
      </c>
      <c r="O14" s="243">
        <f ca="1">+IFERROR(INDEX('Hoja de Trabajo para listado'!$A$155:$Z$1048576,MATCH($A14,'Hoja de Trabajo para listado'!$A$155:$A$1048576,0),MATCH((CUADRO!O$4&amp;$E14),'Hoja de Trabajo para listado'!$A$151:$Z$151,0)),0)+IFERROR(INDEX('Hoja de Trabajo para listado'!$AB$155:$BA$1048576,MATCH($A14,'Hoja de Trabajo para listado'!$AB$155:$AB$1048576,0),MATCH((CUADRO!O$4&amp;$E14),'Hoja de Trabajo para listado'!$AB$151:$BA$151,0)),0)+IFERROR(INDEX('Hoja de Trabajo para listado'!$BC$155:$CB$1048576,MATCH($A14,'Hoja de Trabajo para listado'!$BC$155:$BC$1048576,0),MATCH((CUADRO!O$4&amp;$E14),'Hoja de Trabajo para listado'!$BC$151:$CB$151,0)),0)+IFERROR(INDEX('Hoja de Trabajo para listado'!$DE$153:$DG$274,MATCH($A14,'Hoja de Trabajo para listado'!$DE$153:$DE$1048576,0),MATCH((CUADRO!O$4&amp;$E14),'Hoja de Trabajo para listado'!$DE$151:$DG$151,0)),0)+IFERROR(INDEX('Hoja de Trabajo para listado'!$CD$155:$DC$1048576,MATCH($A14,'Hoja de Trabajo para listado'!$CD$155:$CD$1048576,0),MATCH((CUADRO!O$4&amp;$E14),'Hoja de Trabajo para listado'!$CD$151:$DC$151,0)),0)</f>
        <v>82068.12000000001</v>
      </c>
      <c r="P14" s="243">
        <f ca="1">+IFERROR(INDEX('Hoja de Trabajo para listado'!$A$155:$Z$1048576,MATCH($A14,'Hoja de Trabajo para listado'!$A$155:$A$1048576,0),MATCH((CUADRO!P$4&amp;$E14),'Hoja de Trabajo para listado'!$A$151:$Z$151,0)),0)+IFERROR(INDEX('Hoja de Trabajo para listado'!$AB$155:$BA$1048576,MATCH($A14,'Hoja de Trabajo para listado'!$AB$155:$AB$1048576,0),MATCH((CUADRO!P$4&amp;$E14),'Hoja de Trabajo para listado'!$AB$151:$BA$151,0)),0)+IFERROR(INDEX('Hoja de Trabajo para listado'!$BC$155:$CB$1048576,MATCH($A14,'Hoja de Trabajo para listado'!$BC$155:$BC$1048576,0),MATCH((CUADRO!P$4&amp;$E14),'Hoja de Trabajo para listado'!$BC$151:$CB$151,0)),0)+IFERROR(INDEX('Hoja de Trabajo para listado'!$DE$153:$DG$274,MATCH($A14,'Hoja de Trabajo para listado'!$DE$153:$DE$1048576,0),MATCH((CUADRO!P$4&amp;$E14),'Hoja de Trabajo para listado'!$DE$151:$DG$151,0)),0)+IFERROR(INDEX('Hoja de Trabajo para listado'!$CD$155:$DC$1048576,MATCH($A14,'Hoja de Trabajo para listado'!$CD$155:$CD$1048576,0),MATCH((CUADRO!P$4&amp;$E14),'Hoja de Trabajo para listado'!$CD$151:$DC$151,0)),0)</f>
        <v>2138528.1100000003</v>
      </c>
      <c r="Q14" s="243">
        <f ca="1">+IFERROR(INDEX('Hoja de Trabajo para listado'!$A$155:$Z$1048576,MATCH($A14,'Hoja de Trabajo para listado'!$A$155:$A$1048576,0),MATCH((CUADRO!Q$4&amp;$E14),'Hoja de Trabajo para listado'!$A$151:$Z$151,0)),0)+IFERROR(INDEX('Hoja de Trabajo para listado'!$AB$155:$BA$1048576,MATCH($A14,'Hoja de Trabajo para listado'!$AB$155:$AB$1048576,0),MATCH((CUADRO!Q$4&amp;$E14),'Hoja de Trabajo para listado'!$AB$151:$BA$151,0)),0)+IFERROR(INDEX('Hoja de Trabajo para listado'!$BC$155:$CB$1048576,MATCH($A14,'Hoja de Trabajo para listado'!$BC$155:$BC$1048576,0),MATCH((CUADRO!Q$4&amp;$E14),'Hoja de Trabajo para listado'!$BC$151:$CB$151,0)),0)+IFERROR(INDEX('Hoja de Trabajo para listado'!$DE$153:$DG$274,MATCH($A14,'Hoja de Trabajo para listado'!$DE$153:$DE$1048576,0),MATCH((CUADRO!Q$4&amp;$E14),'Hoja de Trabajo para listado'!$DE$151:$DG$151,0)),0)+IFERROR(INDEX('Hoja de Trabajo para listado'!$CD$155:$DC$1048576,MATCH($A14,'Hoja de Trabajo para listado'!$CD$155:$CD$1048576,0),MATCH((CUADRO!Q$4&amp;$E14),'Hoja de Trabajo para listado'!$CD$151:$DC$151,0)),0)</f>
        <v>0</v>
      </c>
      <c r="R14" s="243">
        <f t="shared" ca="1" si="0"/>
        <v>2633871.3500000006</v>
      </c>
      <c r="S14" s="243">
        <f ca="1">+R13+R14</f>
        <v>2633871.3500000006</v>
      </c>
      <c r="T14" s="243">
        <f ca="1">+S14</f>
        <v>2633871.3500000006</v>
      </c>
      <c r="U14" s="242">
        <f t="shared" si="1"/>
        <v>2</v>
      </c>
      <c r="V14" s="327" t="str">
        <f>+VLOOKUP(A14,bd_lista!$A$3:$E$592,5,FALSE)</f>
        <v>Órgano Ejecutivo</v>
      </c>
      <c r="W14" s="398"/>
      <c r="X14" s="240">
        <f t="shared" si="2"/>
        <v>16</v>
      </c>
      <c r="Y14" s="240" t="str">
        <f>+VLOOKUP(X14,bd_lista!$A$3:$C$592,3,FALSE)</f>
        <v>Ministerio de Educación</v>
      </c>
      <c r="Z14" s="244"/>
      <c r="AA14" s="244"/>
    </row>
    <row r="15" spans="1:27" ht="15" customHeight="1">
      <c r="A15" s="379">
        <v>20</v>
      </c>
      <c r="B15" s="393">
        <f>+A15</f>
        <v>20</v>
      </c>
      <c r="C15" s="245" t="str">
        <f>+VLOOKUP(A15,bd_lista!$A$3:$C$592,3,FALSE)</f>
        <v>Ministerio de Defensa</v>
      </c>
      <c r="D15" s="395" t="str">
        <f>+C15</f>
        <v>Ministerio de Defensa</v>
      </c>
      <c r="E15" s="245" t="s">
        <v>1303</v>
      </c>
      <c r="F15" s="241">
        <f ca="1">+IFERROR(INDEX('Hoja de Trabajo para listado'!$A$155:$Z$1048576,MATCH($A15,'Hoja de Trabajo para listado'!$A$155:$A$1048576,0),MATCH((CUADRO!F$4&amp;$E15),'Hoja de Trabajo para listado'!$A$151:$Z$151,0)),0)+IFERROR(INDEX('Hoja de Trabajo para listado'!$AB$155:$BA$1048576,MATCH($A15,'Hoja de Trabajo para listado'!$AB$155:$AB$1048576,0),MATCH((CUADRO!F$4&amp;$E15),'Hoja de Trabajo para listado'!$AB$151:$BA$151,0)),0)+IFERROR(INDEX('Hoja de Trabajo para listado'!$BC$155:$CB$1048576,MATCH($A15,'Hoja de Trabajo para listado'!$BC$155:$BC$1048576,0),MATCH((CUADRO!F$4&amp;$E15),'Hoja de Trabajo para listado'!$BC$151:$CB$151,0)),0)+IFERROR(INDEX('Hoja de Trabajo para listado'!$DE$153:$DG$274,MATCH($A15,'Hoja de Trabajo para listado'!$DE$153:$DE$1048576,0),MATCH((CUADRO!F$4&amp;$E15),'Hoja de Trabajo para listado'!$DE$151:$DG$151,0)),0)+IFERROR(INDEX('Hoja de Trabajo para listado'!$CD$155:$DC$1048576,MATCH($A15,'Hoja de Trabajo para listado'!$CD$155:$CD$1048576,0),MATCH((CUADRO!F$4&amp;$E15),'Hoja de Trabajo para listado'!$CD$151:$DC$151,0)),0)</f>
        <v>0</v>
      </c>
      <c r="G15" s="241">
        <f ca="1">+IFERROR(INDEX('Hoja de Trabajo para listado'!$A$155:$Z$1048576,MATCH($A15,'Hoja de Trabajo para listado'!$A$155:$A$1048576,0),MATCH((CUADRO!G$4&amp;$E15),'Hoja de Trabajo para listado'!$A$151:$Z$151,0)),0)+IFERROR(INDEX('Hoja de Trabajo para listado'!$AB$155:$BA$1048576,MATCH($A15,'Hoja de Trabajo para listado'!$AB$155:$AB$1048576,0),MATCH((CUADRO!G$4&amp;$E15),'Hoja de Trabajo para listado'!$AB$151:$BA$151,0)),0)+IFERROR(INDEX('Hoja de Trabajo para listado'!$BC$155:$CB$1048576,MATCH($A15,'Hoja de Trabajo para listado'!$BC$155:$BC$1048576,0),MATCH((CUADRO!G$4&amp;$E15),'Hoja de Trabajo para listado'!$BC$151:$CB$151,0)),0)+IFERROR(INDEX('Hoja de Trabajo para listado'!$DE$153:$DG$274,MATCH($A15,'Hoja de Trabajo para listado'!$DE$153:$DE$1048576,0),MATCH((CUADRO!G$4&amp;$E15),'Hoja de Trabajo para listado'!$DE$151:$DG$151,0)),0)+IFERROR(INDEX('Hoja de Trabajo para listado'!$CD$155:$DC$1048576,MATCH($A15,'Hoja de Trabajo para listado'!$CD$155:$CD$1048576,0),MATCH((CUADRO!G$4&amp;$E15),'Hoja de Trabajo para listado'!$CD$151:$DC$151,0)),0)</f>
        <v>0</v>
      </c>
      <c r="H15" s="241">
        <f ca="1">+IFERROR(INDEX('Hoja de Trabajo para listado'!$A$155:$Z$1048576,MATCH($A15,'Hoja de Trabajo para listado'!$A$155:$A$1048576,0),MATCH((CUADRO!H$4&amp;$E15),'Hoja de Trabajo para listado'!$A$151:$Z$151,0)),0)+IFERROR(INDEX('Hoja de Trabajo para listado'!$AB$155:$BA$1048576,MATCH($A15,'Hoja de Trabajo para listado'!$AB$155:$AB$1048576,0),MATCH((CUADRO!H$4&amp;$E15),'Hoja de Trabajo para listado'!$AB$151:$BA$151,0)),0)+IFERROR(INDEX('Hoja de Trabajo para listado'!$BC$155:$CB$1048576,MATCH($A15,'Hoja de Trabajo para listado'!$BC$155:$BC$1048576,0),MATCH((CUADRO!H$4&amp;$E15),'Hoja de Trabajo para listado'!$BC$151:$CB$151,0)),0)+IFERROR(INDEX('Hoja de Trabajo para listado'!$DE$153:$DG$274,MATCH($A15,'Hoja de Trabajo para listado'!$DE$153:$DE$1048576,0),MATCH((CUADRO!H$4&amp;$E15),'Hoja de Trabajo para listado'!$DE$151:$DG$151,0)),0)+IFERROR(INDEX('Hoja de Trabajo para listado'!$CD$155:$DC$1048576,MATCH($A15,'Hoja de Trabajo para listado'!$CD$155:$CD$1048576,0),MATCH((CUADRO!H$4&amp;$E15),'Hoja de Trabajo para listado'!$CD$151:$DC$151,0)),0)</f>
        <v>0</v>
      </c>
      <c r="I15" s="241">
        <f ca="1">+IFERROR(INDEX('Hoja de Trabajo para listado'!$A$155:$Z$1048576,MATCH($A15,'Hoja de Trabajo para listado'!$A$155:$A$1048576,0),MATCH((CUADRO!I$4&amp;$E15),'Hoja de Trabajo para listado'!$A$151:$Z$151,0)),0)+IFERROR(INDEX('Hoja de Trabajo para listado'!$AB$155:$BA$1048576,MATCH($A15,'Hoja de Trabajo para listado'!$AB$155:$AB$1048576,0),MATCH((CUADRO!I$4&amp;$E15),'Hoja de Trabajo para listado'!$AB$151:$BA$151,0)),0)+IFERROR(INDEX('Hoja de Trabajo para listado'!$BC$155:$CB$1048576,MATCH($A15,'Hoja de Trabajo para listado'!$BC$155:$BC$1048576,0),MATCH((CUADRO!I$4&amp;$E15),'Hoja de Trabajo para listado'!$BC$151:$CB$151,0)),0)+IFERROR(INDEX('Hoja de Trabajo para listado'!$DE$153:$DG$274,MATCH($A15,'Hoja de Trabajo para listado'!$DE$153:$DE$1048576,0),MATCH((CUADRO!I$4&amp;$E15),'Hoja de Trabajo para listado'!$DE$151:$DG$151,0)),0)+IFERROR(INDEX('Hoja de Trabajo para listado'!$CD$155:$DC$1048576,MATCH($A15,'Hoja de Trabajo para listado'!$CD$155:$CD$1048576,0),MATCH((CUADRO!I$4&amp;$E15),'Hoja de Trabajo para listado'!$CD$151:$DC$151,0)),0)</f>
        <v>0</v>
      </c>
      <c r="J15" s="241">
        <f ca="1">+IFERROR(INDEX('Hoja de Trabajo para listado'!$A$155:$Z$1048576,MATCH($A15,'Hoja de Trabajo para listado'!$A$155:$A$1048576,0),MATCH((CUADRO!J$4&amp;$E15),'Hoja de Trabajo para listado'!$A$151:$Z$151,0)),0)+IFERROR(INDEX('Hoja de Trabajo para listado'!$AB$155:$BA$1048576,MATCH($A15,'Hoja de Trabajo para listado'!$AB$155:$AB$1048576,0),MATCH((CUADRO!J$4&amp;$E15),'Hoja de Trabajo para listado'!$AB$151:$BA$151,0)),0)+IFERROR(INDEX('Hoja de Trabajo para listado'!$BC$155:$CB$1048576,MATCH($A15,'Hoja de Trabajo para listado'!$BC$155:$BC$1048576,0),MATCH((CUADRO!J$4&amp;$E15),'Hoja de Trabajo para listado'!$BC$151:$CB$151,0)),0)+IFERROR(INDEX('Hoja de Trabajo para listado'!$DE$153:$DG$274,MATCH($A15,'Hoja de Trabajo para listado'!$DE$153:$DE$1048576,0),MATCH((CUADRO!J$4&amp;$E15),'Hoja de Trabajo para listado'!$DE$151:$DG$151,0)),0)+IFERROR(INDEX('Hoja de Trabajo para listado'!$CD$155:$DC$1048576,MATCH($A15,'Hoja de Trabajo para listado'!$CD$155:$CD$1048576,0),MATCH((CUADRO!J$4&amp;$E15),'Hoja de Trabajo para listado'!$CD$151:$DC$151,0)),0)</f>
        <v>0</v>
      </c>
      <c r="K15" s="241">
        <f ca="1">+IFERROR(INDEX('Hoja de Trabajo para listado'!$A$155:$Z$1048576,MATCH($A15,'Hoja de Trabajo para listado'!$A$155:$A$1048576,0),MATCH((CUADRO!K$4&amp;$E15),'Hoja de Trabajo para listado'!$A$151:$Z$151,0)),0)+IFERROR(INDEX('Hoja de Trabajo para listado'!$AB$155:$BA$1048576,MATCH($A15,'Hoja de Trabajo para listado'!$AB$155:$AB$1048576,0),MATCH((CUADRO!K$4&amp;$E15),'Hoja de Trabajo para listado'!$AB$151:$BA$151,0)),0)+IFERROR(INDEX('Hoja de Trabajo para listado'!$BC$155:$CB$1048576,MATCH($A15,'Hoja de Trabajo para listado'!$BC$155:$BC$1048576,0),MATCH((CUADRO!K$4&amp;$E15),'Hoja de Trabajo para listado'!$BC$151:$CB$151,0)),0)+IFERROR(INDEX('Hoja de Trabajo para listado'!$DE$153:$DG$274,MATCH($A15,'Hoja de Trabajo para listado'!$DE$153:$DE$1048576,0),MATCH((CUADRO!K$4&amp;$E15),'Hoja de Trabajo para listado'!$DE$151:$DG$151,0)),0)+IFERROR(INDEX('Hoja de Trabajo para listado'!$CD$155:$DC$1048576,MATCH($A15,'Hoja de Trabajo para listado'!$CD$155:$CD$1048576,0),MATCH((CUADRO!K$4&amp;$E15),'Hoja de Trabajo para listado'!$CD$151:$DC$151,0)),0)</f>
        <v>0</v>
      </c>
      <c r="L15" s="241">
        <f ca="1">+IFERROR(INDEX('Hoja de Trabajo para listado'!$A$155:$Z$1048576,MATCH($A15,'Hoja de Trabajo para listado'!$A$155:$A$1048576,0),MATCH((CUADRO!L$4&amp;$E15),'Hoja de Trabajo para listado'!$A$151:$Z$151,0)),0)+IFERROR(INDEX('Hoja de Trabajo para listado'!$AB$155:$BA$1048576,MATCH($A15,'Hoja de Trabajo para listado'!$AB$155:$AB$1048576,0),MATCH((CUADRO!L$4&amp;$E15),'Hoja de Trabajo para listado'!$AB$151:$BA$151,0)),0)+IFERROR(INDEX('Hoja de Trabajo para listado'!$BC$155:$CB$1048576,MATCH($A15,'Hoja de Trabajo para listado'!$BC$155:$BC$1048576,0),MATCH((CUADRO!L$4&amp;$E15),'Hoja de Trabajo para listado'!$BC$151:$CB$151,0)),0)+IFERROR(INDEX('Hoja de Trabajo para listado'!$DE$153:$DG$274,MATCH($A15,'Hoja de Trabajo para listado'!$DE$153:$DE$1048576,0),MATCH((CUADRO!L$4&amp;$E15),'Hoja de Trabajo para listado'!$DE$151:$DG$151,0)),0)+IFERROR(INDEX('Hoja de Trabajo para listado'!$CD$155:$DC$1048576,MATCH($A15,'Hoja de Trabajo para listado'!$CD$155:$CD$1048576,0),MATCH((CUADRO!L$4&amp;$E15),'Hoja de Trabajo para listado'!$CD$151:$DC$151,0)),0)</f>
        <v>0</v>
      </c>
      <c r="M15" s="241">
        <f ca="1">+IFERROR(INDEX('Hoja de Trabajo para listado'!$A$155:$Z$1048576,MATCH($A15,'Hoja de Trabajo para listado'!$A$155:$A$1048576,0),MATCH((CUADRO!M$4&amp;$E15),'Hoja de Trabajo para listado'!$A$151:$Z$151,0)),0)+IFERROR(INDEX('Hoja de Trabajo para listado'!$AB$155:$BA$1048576,MATCH($A15,'Hoja de Trabajo para listado'!$AB$155:$AB$1048576,0),MATCH((CUADRO!M$4&amp;$E15),'Hoja de Trabajo para listado'!$AB$151:$BA$151,0)),0)+IFERROR(INDEX('Hoja de Trabajo para listado'!$BC$155:$CB$1048576,MATCH($A15,'Hoja de Trabajo para listado'!$BC$155:$BC$1048576,0),MATCH((CUADRO!M$4&amp;$E15),'Hoja de Trabajo para listado'!$BC$151:$CB$151,0)),0)+IFERROR(INDEX('Hoja de Trabajo para listado'!$DE$153:$DG$274,MATCH($A15,'Hoja de Trabajo para listado'!$DE$153:$DE$1048576,0),MATCH((CUADRO!M$4&amp;$E15),'Hoja de Trabajo para listado'!$DE$151:$DG$151,0)),0)+IFERROR(INDEX('Hoja de Trabajo para listado'!$CD$155:$DC$1048576,MATCH($A15,'Hoja de Trabajo para listado'!$CD$155:$CD$1048576,0),MATCH((CUADRO!M$4&amp;$E15),'Hoja de Trabajo para listado'!$CD$151:$DC$151,0)),0)</f>
        <v>0</v>
      </c>
      <c r="N15" s="241">
        <f ca="1">+IFERROR(INDEX('Hoja de Trabajo para listado'!$A$155:$Z$1048576,MATCH($A15,'Hoja de Trabajo para listado'!$A$155:$A$1048576,0),MATCH((CUADRO!N$4&amp;$E15),'Hoja de Trabajo para listado'!$A$151:$Z$151,0)),0)+IFERROR(INDEX('Hoja de Trabajo para listado'!$AB$155:$BA$1048576,MATCH($A15,'Hoja de Trabajo para listado'!$AB$155:$AB$1048576,0),MATCH((CUADRO!N$4&amp;$E15),'Hoja de Trabajo para listado'!$AB$151:$BA$151,0)),0)+IFERROR(INDEX('Hoja de Trabajo para listado'!$BC$155:$CB$1048576,MATCH($A15,'Hoja de Trabajo para listado'!$BC$155:$BC$1048576,0),MATCH((CUADRO!N$4&amp;$E15),'Hoja de Trabajo para listado'!$BC$151:$CB$151,0)),0)+IFERROR(INDEX('Hoja de Trabajo para listado'!$DE$153:$DG$274,MATCH($A15,'Hoja de Trabajo para listado'!$DE$153:$DE$1048576,0),MATCH((CUADRO!N$4&amp;$E15),'Hoja de Trabajo para listado'!$DE$151:$DG$151,0)),0)+IFERROR(INDEX('Hoja de Trabajo para listado'!$CD$155:$DC$1048576,MATCH($A15,'Hoja de Trabajo para listado'!$CD$155:$CD$1048576,0),MATCH((CUADRO!N$4&amp;$E15),'Hoja de Trabajo para listado'!$CD$151:$DC$151,0)),0)</f>
        <v>0</v>
      </c>
      <c r="O15" s="241">
        <f ca="1">+IFERROR(INDEX('Hoja de Trabajo para listado'!$A$155:$Z$1048576,MATCH($A15,'Hoja de Trabajo para listado'!$A$155:$A$1048576,0),MATCH((CUADRO!O$4&amp;$E15),'Hoja de Trabajo para listado'!$A$151:$Z$151,0)),0)+IFERROR(INDEX('Hoja de Trabajo para listado'!$AB$155:$BA$1048576,MATCH($A15,'Hoja de Trabajo para listado'!$AB$155:$AB$1048576,0),MATCH((CUADRO!O$4&amp;$E15),'Hoja de Trabajo para listado'!$AB$151:$BA$151,0)),0)+IFERROR(INDEX('Hoja de Trabajo para listado'!$BC$155:$CB$1048576,MATCH($A15,'Hoja de Trabajo para listado'!$BC$155:$BC$1048576,0),MATCH((CUADRO!O$4&amp;$E15),'Hoja de Trabajo para listado'!$BC$151:$CB$151,0)),0)+IFERROR(INDEX('Hoja de Trabajo para listado'!$DE$153:$DG$274,MATCH($A15,'Hoja de Trabajo para listado'!$DE$153:$DE$1048576,0),MATCH((CUADRO!O$4&amp;$E15),'Hoja de Trabajo para listado'!$DE$151:$DG$151,0)),0)+IFERROR(INDEX('Hoja de Trabajo para listado'!$CD$155:$DC$1048576,MATCH($A15,'Hoja de Trabajo para listado'!$CD$155:$CD$1048576,0),MATCH((CUADRO!O$4&amp;$E15),'Hoja de Trabajo para listado'!$CD$151:$DC$151,0)),0)</f>
        <v>0</v>
      </c>
      <c r="P15" s="241">
        <f ca="1">+IFERROR(INDEX('Hoja de Trabajo para listado'!$A$155:$Z$1048576,MATCH($A15,'Hoja de Trabajo para listado'!$A$155:$A$1048576,0),MATCH((CUADRO!P$4&amp;$E15),'Hoja de Trabajo para listado'!$A$151:$Z$151,0)),0)+IFERROR(INDEX('Hoja de Trabajo para listado'!$AB$155:$BA$1048576,MATCH($A15,'Hoja de Trabajo para listado'!$AB$155:$AB$1048576,0),MATCH((CUADRO!P$4&amp;$E15),'Hoja de Trabajo para listado'!$AB$151:$BA$151,0)),0)+IFERROR(INDEX('Hoja de Trabajo para listado'!$BC$155:$CB$1048576,MATCH($A15,'Hoja de Trabajo para listado'!$BC$155:$BC$1048576,0),MATCH((CUADRO!P$4&amp;$E15),'Hoja de Trabajo para listado'!$BC$151:$CB$151,0)),0)+IFERROR(INDEX('Hoja de Trabajo para listado'!$DE$153:$DG$274,MATCH($A15,'Hoja de Trabajo para listado'!$DE$153:$DE$1048576,0),MATCH((CUADRO!P$4&amp;$E15),'Hoja de Trabajo para listado'!$DE$151:$DG$151,0)),0)+IFERROR(INDEX('Hoja de Trabajo para listado'!$CD$155:$DC$1048576,MATCH($A15,'Hoja de Trabajo para listado'!$CD$155:$CD$1048576,0),MATCH((CUADRO!P$4&amp;$E15),'Hoja de Trabajo para listado'!$CD$151:$DC$151,0)),0)</f>
        <v>600.29999999999984</v>
      </c>
      <c r="Q15" s="241">
        <f ca="1">+IFERROR(INDEX('Hoja de Trabajo para listado'!$A$155:$Z$1048576,MATCH($A15,'Hoja de Trabajo para listado'!$A$155:$A$1048576,0),MATCH((CUADRO!Q$4&amp;$E15),'Hoja de Trabajo para listado'!$A$151:$Z$151,0)),0)+IFERROR(INDEX('Hoja de Trabajo para listado'!$AB$155:$BA$1048576,MATCH($A15,'Hoja de Trabajo para listado'!$AB$155:$AB$1048576,0),MATCH((CUADRO!Q$4&amp;$E15),'Hoja de Trabajo para listado'!$AB$151:$BA$151,0)),0)+IFERROR(INDEX('Hoja de Trabajo para listado'!$BC$155:$CB$1048576,MATCH($A15,'Hoja de Trabajo para listado'!$BC$155:$BC$1048576,0),MATCH((CUADRO!Q$4&amp;$E15),'Hoja de Trabajo para listado'!$BC$151:$CB$151,0)),0)+IFERROR(INDEX('Hoja de Trabajo para listado'!$DE$153:$DG$274,MATCH($A15,'Hoja de Trabajo para listado'!$DE$153:$DE$1048576,0),MATCH((CUADRO!Q$4&amp;$E15),'Hoja de Trabajo para listado'!$DE$151:$DG$151,0)),0)+IFERROR(INDEX('Hoja de Trabajo para listado'!$CD$155:$DC$1048576,MATCH($A15,'Hoja de Trabajo para listado'!$CD$155:$CD$1048576,0),MATCH((CUADRO!Q$4&amp;$E15),'Hoja de Trabajo para listado'!$CD$151:$DC$151,0)),0)</f>
        <v>0</v>
      </c>
      <c r="R15" s="241">
        <f t="shared" ca="1" si="0"/>
        <v>600.29999999999984</v>
      </c>
      <c r="S15" s="241"/>
      <c r="T15" s="241">
        <f ca="1">+T16</f>
        <v>4268305.9000000004</v>
      </c>
      <c r="U15" s="240">
        <f t="shared" si="1"/>
        <v>1</v>
      </c>
      <c r="V15" s="327" t="str">
        <f>+VLOOKUP(A15,bd_lista!$A$3:$E$592,5,FALSE)</f>
        <v>Órgano Ejecutivo</v>
      </c>
      <c r="W15" s="397" t="str">
        <f>+V15</f>
        <v>Órgano Ejecutivo</v>
      </c>
      <c r="X15" s="240">
        <f t="shared" si="2"/>
        <v>20</v>
      </c>
      <c r="Y15" s="240" t="str">
        <f>+VLOOKUP(X15,bd_lista!$A$3:$C$592,3,FALSE)</f>
        <v>Ministerio de Defensa</v>
      </c>
      <c r="Z15" s="244">
        <f>+X15</f>
        <v>20</v>
      </c>
      <c r="AA15" s="244" t="str">
        <f>+Y15</f>
        <v>Ministerio de Defensa</v>
      </c>
    </row>
    <row r="16" spans="1:27" ht="15" customHeight="1">
      <c r="A16" s="378">
        <v>20</v>
      </c>
      <c r="B16" s="394"/>
      <c r="C16" s="327" t="str">
        <f>+VLOOKUP(A16,bd_lista!$A$3:$C$592,3,FALSE)</f>
        <v>Ministerio de Defensa</v>
      </c>
      <c r="D16" s="396"/>
      <c r="E16" s="327" t="s">
        <v>1304</v>
      </c>
      <c r="F16" s="243">
        <f ca="1">+IFERROR(INDEX('Hoja de Trabajo para listado'!$A$155:$Z$1048576,MATCH($A16,'Hoja de Trabajo para listado'!$A$155:$A$1048576,0),MATCH((CUADRO!F$4&amp;$E16),'Hoja de Trabajo para listado'!$A$151:$Z$151,0)),0)+IFERROR(INDEX('Hoja de Trabajo para listado'!$AB$155:$BA$1048576,MATCH($A16,'Hoja de Trabajo para listado'!$AB$155:$AB$1048576,0),MATCH((CUADRO!F$4&amp;$E16),'Hoja de Trabajo para listado'!$AB$151:$BA$151,0)),0)+IFERROR(INDEX('Hoja de Trabajo para listado'!$BC$155:$CB$1048576,MATCH($A16,'Hoja de Trabajo para listado'!$BC$155:$BC$1048576,0),MATCH((CUADRO!F$4&amp;$E16),'Hoja de Trabajo para listado'!$BC$151:$CB$151,0)),0)+IFERROR(INDEX('Hoja de Trabajo para listado'!$DE$153:$DG$274,MATCH($A16,'Hoja de Trabajo para listado'!$DE$153:$DE$1048576,0),MATCH((CUADRO!F$4&amp;$E16),'Hoja de Trabajo para listado'!$DE$151:$DG$151,0)),0)+IFERROR(INDEX('Hoja de Trabajo para listado'!$CD$155:$DC$1048576,MATCH($A16,'Hoja de Trabajo para listado'!$CD$155:$CD$1048576,0),MATCH((CUADRO!F$4&amp;$E16),'Hoja de Trabajo para listado'!$CD$151:$DC$151,0)),0)</f>
        <v>0</v>
      </c>
      <c r="G16" s="243">
        <f ca="1">+IFERROR(INDEX('Hoja de Trabajo para listado'!$A$155:$Z$1048576,MATCH($A16,'Hoja de Trabajo para listado'!$A$155:$A$1048576,0),MATCH((CUADRO!G$4&amp;$E16),'Hoja de Trabajo para listado'!$A$151:$Z$151,0)),0)+IFERROR(INDEX('Hoja de Trabajo para listado'!$AB$155:$BA$1048576,MATCH($A16,'Hoja de Trabajo para listado'!$AB$155:$AB$1048576,0),MATCH((CUADRO!G$4&amp;$E16),'Hoja de Trabajo para listado'!$AB$151:$BA$151,0)),0)+IFERROR(INDEX('Hoja de Trabajo para listado'!$BC$155:$CB$1048576,MATCH($A16,'Hoja de Trabajo para listado'!$BC$155:$BC$1048576,0),MATCH((CUADRO!G$4&amp;$E16),'Hoja de Trabajo para listado'!$BC$151:$CB$151,0)),0)+IFERROR(INDEX('Hoja de Trabajo para listado'!$DE$153:$DG$274,MATCH($A16,'Hoja de Trabajo para listado'!$DE$153:$DE$1048576,0),MATCH((CUADRO!G$4&amp;$E16),'Hoja de Trabajo para listado'!$DE$151:$DG$151,0)),0)+IFERROR(INDEX('Hoja de Trabajo para listado'!$CD$155:$DC$1048576,MATCH($A16,'Hoja de Trabajo para listado'!$CD$155:$CD$1048576,0),MATCH((CUADRO!G$4&amp;$E16),'Hoja de Trabajo para listado'!$CD$151:$DC$151,0)),0)</f>
        <v>0</v>
      </c>
      <c r="H16" s="243">
        <f ca="1">+IFERROR(INDEX('Hoja de Trabajo para listado'!$A$155:$Z$1048576,MATCH($A16,'Hoja de Trabajo para listado'!$A$155:$A$1048576,0),MATCH((CUADRO!H$4&amp;$E16),'Hoja de Trabajo para listado'!$A$151:$Z$151,0)),0)+IFERROR(INDEX('Hoja de Trabajo para listado'!$AB$155:$BA$1048576,MATCH($A16,'Hoja de Trabajo para listado'!$AB$155:$AB$1048576,0),MATCH((CUADRO!H$4&amp;$E16),'Hoja de Trabajo para listado'!$AB$151:$BA$151,0)),0)+IFERROR(INDEX('Hoja de Trabajo para listado'!$BC$155:$CB$1048576,MATCH($A16,'Hoja de Trabajo para listado'!$BC$155:$BC$1048576,0),MATCH((CUADRO!H$4&amp;$E16),'Hoja de Trabajo para listado'!$BC$151:$CB$151,0)),0)+IFERROR(INDEX('Hoja de Trabajo para listado'!$DE$153:$DG$274,MATCH($A16,'Hoja de Trabajo para listado'!$DE$153:$DE$1048576,0),MATCH((CUADRO!H$4&amp;$E16),'Hoja de Trabajo para listado'!$DE$151:$DG$151,0)),0)+IFERROR(INDEX('Hoja de Trabajo para listado'!$CD$155:$DC$1048576,MATCH($A16,'Hoja de Trabajo para listado'!$CD$155:$CD$1048576,0),MATCH((CUADRO!H$4&amp;$E16),'Hoja de Trabajo para listado'!$CD$151:$DC$151,0)),0)</f>
        <v>0</v>
      </c>
      <c r="I16" s="243">
        <f ca="1">+IFERROR(INDEX('Hoja de Trabajo para listado'!$A$155:$Z$1048576,MATCH($A16,'Hoja de Trabajo para listado'!$A$155:$A$1048576,0),MATCH((CUADRO!I$4&amp;$E16),'Hoja de Trabajo para listado'!$A$151:$Z$151,0)),0)+IFERROR(INDEX('Hoja de Trabajo para listado'!$AB$155:$BA$1048576,MATCH($A16,'Hoja de Trabajo para listado'!$AB$155:$AB$1048576,0),MATCH((CUADRO!I$4&amp;$E16),'Hoja de Trabajo para listado'!$AB$151:$BA$151,0)),0)+IFERROR(INDEX('Hoja de Trabajo para listado'!$BC$155:$CB$1048576,MATCH($A16,'Hoja de Trabajo para listado'!$BC$155:$BC$1048576,0),MATCH((CUADRO!I$4&amp;$E16),'Hoja de Trabajo para listado'!$BC$151:$CB$151,0)),0)+IFERROR(INDEX('Hoja de Trabajo para listado'!$DE$153:$DG$274,MATCH($A16,'Hoja de Trabajo para listado'!$DE$153:$DE$1048576,0),MATCH((CUADRO!I$4&amp;$E16),'Hoja de Trabajo para listado'!$DE$151:$DG$151,0)),0)+IFERROR(INDEX('Hoja de Trabajo para listado'!$CD$155:$DC$1048576,MATCH($A16,'Hoja de Trabajo para listado'!$CD$155:$CD$1048576,0),MATCH((CUADRO!I$4&amp;$E16),'Hoja de Trabajo para listado'!$CD$151:$DC$151,0)),0)</f>
        <v>802.21</v>
      </c>
      <c r="J16" s="243">
        <f ca="1">+IFERROR(INDEX('Hoja de Trabajo para listado'!$A$155:$Z$1048576,MATCH($A16,'Hoja de Trabajo para listado'!$A$155:$A$1048576,0),MATCH((CUADRO!J$4&amp;$E16),'Hoja de Trabajo para listado'!$A$151:$Z$151,0)),0)+IFERROR(INDEX('Hoja de Trabajo para listado'!$AB$155:$BA$1048576,MATCH($A16,'Hoja de Trabajo para listado'!$AB$155:$AB$1048576,0),MATCH((CUADRO!J$4&amp;$E16),'Hoja de Trabajo para listado'!$AB$151:$BA$151,0)),0)+IFERROR(INDEX('Hoja de Trabajo para listado'!$BC$155:$CB$1048576,MATCH($A16,'Hoja de Trabajo para listado'!$BC$155:$BC$1048576,0),MATCH((CUADRO!J$4&amp;$E16),'Hoja de Trabajo para listado'!$BC$151:$CB$151,0)),0)+IFERROR(INDEX('Hoja de Trabajo para listado'!$DE$153:$DG$274,MATCH($A16,'Hoja de Trabajo para listado'!$DE$153:$DE$1048576,0),MATCH((CUADRO!J$4&amp;$E16),'Hoja de Trabajo para listado'!$DE$151:$DG$151,0)),0)+IFERROR(INDEX('Hoja de Trabajo para listado'!$CD$155:$DC$1048576,MATCH($A16,'Hoja de Trabajo para listado'!$CD$155:$CD$1048576,0),MATCH((CUADRO!J$4&amp;$E16),'Hoja de Trabajo para listado'!$CD$151:$DC$151,0)),0)</f>
        <v>1558.89</v>
      </c>
      <c r="K16" s="243">
        <f ca="1">+IFERROR(INDEX('Hoja de Trabajo para listado'!$A$155:$Z$1048576,MATCH($A16,'Hoja de Trabajo para listado'!$A$155:$A$1048576,0),MATCH((CUADRO!K$4&amp;$E16),'Hoja de Trabajo para listado'!$A$151:$Z$151,0)),0)+IFERROR(INDEX('Hoja de Trabajo para listado'!$AB$155:$BA$1048576,MATCH($A16,'Hoja de Trabajo para listado'!$AB$155:$AB$1048576,0),MATCH((CUADRO!K$4&amp;$E16),'Hoja de Trabajo para listado'!$AB$151:$BA$151,0)),0)+IFERROR(INDEX('Hoja de Trabajo para listado'!$BC$155:$CB$1048576,MATCH($A16,'Hoja de Trabajo para listado'!$BC$155:$BC$1048576,0),MATCH((CUADRO!K$4&amp;$E16),'Hoja de Trabajo para listado'!$BC$151:$CB$151,0)),0)+IFERROR(INDEX('Hoja de Trabajo para listado'!$DE$153:$DG$274,MATCH($A16,'Hoja de Trabajo para listado'!$DE$153:$DE$1048576,0),MATCH((CUADRO!K$4&amp;$E16),'Hoja de Trabajo para listado'!$DE$151:$DG$151,0)),0)+IFERROR(INDEX('Hoja de Trabajo para listado'!$CD$155:$DC$1048576,MATCH($A16,'Hoja de Trabajo para listado'!$CD$155:$CD$1048576,0),MATCH((CUADRO!K$4&amp;$E16),'Hoja de Trabajo para listado'!$CD$151:$DC$151,0)),0)</f>
        <v>2141.44</v>
      </c>
      <c r="L16" s="243">
        <f ca="1">+IFERROR(INDEX('Hoja de Trabajo para listado'!$A$155:$Z$1048576,MATCH($A16,'Hoja de Trabajo para listado'!$A$155:$A$1048576,0),MATCH((CUADRO!L$4&amp;$E16),'Hoja de Trabajo para listado'!$A$151:$Z$151,0)),0)+IFERROR(INDEX('Hoja de Trabajo para listado'!$AB$155:$BA$1048576,MATCH($A16,'Hoja de Trabajo para listado'!$AB$155:$AB$1048576,0),MATCH((CUADRO!L$4&amp;$E16),'Hoja de Trabajo para listado'!$AB$151:$BA$151,0)),0)+IFERROR(INDEX('Hoja de Trabajo para listado'!$BC$155:$CB$1048576,MATCH($A16,'Hoja de Trabajo para listado'!$BC$155:$BC$1048576,0),MATCH((CUADRO!L$4&amp;$E16),'Hoja de Trabajo para listado'!$BC$151:$CB$151,0)),0)+IFERROR(INDEX('Hoja de Trabajo para listado'!$DE$153:$DG$274,MATCH($A16,'Hoja de Trabajo para listado'!$DE$153:$DE$1048576,0),MATCH((CUADRO!L$4&amp;$E16),'Hoja de Trabajo para listado'!$DE$151:$DG$151,0)),0)+IFERROR(INDEX('Hoja de Trabajo para listado'!$CD$155:$DC$1048576,MATCH($A16,'Hoja de Trabajo para listado'!$CD$155:$CD$1048576,0),MATCH((CUADRO!L$4&amp;$E16),'Hoja de Trabajo para listado'!$CD$151:$DC$151,0)),0)</f>
        <v>4.1100000000000003</v>
      </c>
      <c r="M16" s="243">
        <f ca="1">+IFERROR(INDEX('Hoja de Trabajo para listado'!$A$155:$Z$1048576,MATCH($A16,'Hoja de Trabajo para listado'!$A$155:$A$1048576,0),MATCH((CUADRO!M$4&amp;$E16),'Hoja de Trabajo para listado'!$A$151:$Z$151,0)),0)+IFERROR(INDEX('Hoja de Trabajo para listado'!$AB$155:$BA$1048576,MATCH($A16,'Hoja de Trabajo para listado'!$AB$155:$AB$1048576,0),MATCH((CUADRO!M$4&amp;$E16),'Hoja de Trabajo para listado'!$AB$151:$BA$151,0)),0)+IFERROR(INDEX('Hoja de Trabajo para listado'!$BC$155:$CB$1048576,MATCH($A16,'Hoja de Trabajo para listado'!$BC$155:$BC$1048576,0),MATCH((CUADRO!M$4&amp;$E16),'Hoja de Trabajo para listado'!$BC$151:$CB$151,0)),0)+IFERROR(INDEX('Hoja de Trabajo para listado'!$DE$153:$DG$274,MATCH($A16,'Hoja de Trabajo para listado'!$DE$153:$DE$1048576,0),MATCH((CUADRO!M$4&amp;$E16),'Hoja de Trabajo para listado'!$DE$151:$DG$151,0)),0)+IFERROR(INDEX('Hoja de Trabajo para listado'!$CD$155:$DC$1048576,MATCH($A16,'Hoja de Trabajo para listado'!$CD$155:$CD$1048576,0),MATCH((CUADRO!M$4&amp;$E16),'Hoja de Trabajo para listado'!$CD$151:$DC$151,0)),0)</f>
        <v>4262963.57</v>
      </c>
      <c r="N16" s="243">
        <f ca="1">+IFERROR(INDEX('Hoja de Trabajo para listado'!$A$155:$Z$1048576,MATCH($A16,'Hoja de Trabajo para listado'!$A$155:$A$1048576,0),MATCH((CUADRO!N$4&amp;$E16),'Hoja de Trabajo para listado'!$A$151:$Z$151,0)),0)+IFERROR(INDEX('Hoja de Trabajo para listado'!$AB$155:$BA$1048576,MATCH($A16,'Hoja de Trabajo para listado'!$AB$155:$AB$1048576,0),MATCH((CUADRO!N$4&amp;$E16),'Hoja de Trabajo para listado'!$AB$151:$BA$151,0)),0)+IFERROR(INDEX('Hoja de Trabajo para listado'!$BC$155:$CB$1048576,MATCH($A16,'Hoja de Trabajo para listado'!$BC$155:$BC$1048576,0),MATCH((CUADRO!N$4&amp;$E16),'Hoja de Trabajo para listado'!$BC$151:$CB$151,0)),0)+IFERROR(INDEX('Hoja de Trabajo para listado'!$DE$153:$DG$274,MATCH($A16,'Hoja de Trabajo para listado'!$DE$153:$DE$1048576,0),MATCH((CUADRO!N$4&amp;$E16),'Hoja de Trabajo para listado'!$DE$151:$DG$151,0)),0)+IFERROR(INDEX('Hoja de Trabajo para listado'!$CD$155:$DC$1048576,MATCH($A16,'Hoja de Trabajo para listado'!$CD$155:$CD$1048576,0),MATCH((CUADRO!N$4&amp;$E16),'Hoja de Trabajo para listado'!$CD$151:$DC$151,0)),0)</f>
        <v>0</v>
      </c>
      <c r="O16" s="243">
        <f ca="1">+IFERROR(INDEX('Hoja de Trabajo para listado'!$A$155:$Z$1048576,MATCH($A16,'Hoja de Trabajo para listado'!$A$155:$A$1048576,0),MATCH((CUADRO!O$4&amp;$E16),'Hoja de Trabajo para listado'!$A$151:$Z$151,0)),0)+IFERROR(INDEX('Hoja de Trabajo para listado'!$AB$155:$BA$1048576,MATCH($A16,'Hoja de Trabajo para listado'!$AB$155:$AB$1048576,0),MATCH((CUADRO!O$4&amp;$E16),'Hoja de Trabajo para listado'!$AB$151:$BA$151,0)),0)+IFERROR(INDEX('Hoja de Trabajo para listado'!$BC$155:$CB$1048576,MATCH($A16,'Hoja de Trabajo para listado'!$BC$155:$BC$1048576,0),MATCH((CUADRO!O$4&amp;$E16),'Hoja de Trabajo para listado'!$BC$151:$CB$151,0)),0)+IFERROR(INDEX('Hoja de Trabajo para listado'!$DE$153:$DG$274,MATCH($A16,'Hoja de Trabajo para listado'!$DE$153:$DE$1048576,0),MATCH((CUADRO!O$4&amp;$E16),'Hoja de Trabajo para listado'!$DE$151:$DG$151,0)),0)+IFERROR(INDEX('Hoja de Trabajo para listado'!$CD$155:$DC$1048576,MATCH($A16,'Hoja de Trabajo para listado'!$CD$155:$CD$1048576,0),MATCH((CUADRO!O$4&amp;$E16),'Hoja de Trabajo para listado'!$CD$151:$DC$151,0)),0)</f>
        <v>235.38</v>
      </c>
      <c r="P16" s="243">
        <f ca="1">+IFERROR(INDEX('Hoja de Trabajo para listado'!$A$155:$Z$1048576,MATCH($A16,'Hoja de Trabajo para listado'!$A$155:$A$1048576,0),MATCH((CUADRO!P$4&amp;$E16),'Hoja de Trabajo para listado'!$A$151:$Z$151,0)),0)+IFERROR(INDEX('Hoja de Trabajo para listado'!$AB$155:$BA$1048576,MATCH($A16,'Hoja de Trabajo para listado'!$AB$155:$AB$1048576,0),MATCH((CUADRO!P$4&amp;$E16),'Hoja de Trabajo para listado'!$AB$151:$BA$151,0)),0)+IFERROR(INDEX('Hoja de Trabajo para listado'!$BC$155:$CB$1048576,MATCH($A16,'Hoja de Trabajo para listado'!$BC$155:$BC$1048576,0),MATCH((CUADRO!P$4&amp;$E16),'Hoja de Trabajo para listado'!$BC$151:$CB$151,0)),0)+IFERROR(INDEX('Hoja de Trabajo para listado'!$DE$153:$DG$274,MATCH($A16,'Hoja de Trabajo para listado'!$DE$153:$DE$1048576,0),MATCH((CUADRO!P$4&amp;$E16),'Hoja de Trabajo para listado'!$DE$151:$DG$151,0)),0)+IFERROR(INDEX('Hoja de Trabajo para listado'!$CD$155:$DC$1048576,MATCH($A16,'Hoja de Trabajo para listado'!$CD$155:$CD$1048576,0),MATCH((CUADRO!P$4&amp;$E16),'Hoja de Trabajo para listado'!$CD$151:$DC$151,0)),0)</f>
        <v>0</v>
      </c>
      <c r="Q16" s="243">
        <f ca="1">+IFERROR(INDEX('Hoja de Trabajo para listado'!$A$155:$Z$1048576,MATCH($A16,'Hoja de Trabajo para listado'!$A$155:$A$1048576,0),MATCH((CUADRO!Q$4&amp;$E16),'Hoja de Trabajo para listado'!$A$151:$Z$151,0)),0)+IFERROR(INDEX('Hoja de Trabajo para listado'!$AB$155:$BA$1048576,MATCH($A16,'Hoja de Trabajo para listado'!$AB$155:$AB$1048576,0),MATCH((CUADRO!Q$4&amp;$E16),'Hoja de Trabajo para listado'!$AB$151:$BA$151,0)),0)+IFERROR(INDEX('Hoja de Trabajo para listado'!$BC$155:$CB$1048576,MATCH($A16,'Hoja de Trabajo para listado'!$BC$155:$BC$1048576,0),MATCH((CUADRO!Q$4&amp;$E16),'Hoja de Trabajo para listado'!$BC$151:$CB$151,0)),0)+IFERROR(INDEX('Hoja de Trabajo para listado'!$DE$153:$DG$274,MATCH($A16,'Hoja de Trabajo para listado'!$DE$153:$DE$1048576,0),MATCH((CUADRO!Q$4&amp;$E16),'Hoja de Trabajo para listado'!$DE$151:$DG$151,0)),0)+IFERROR(INDEX('Hoja de Trabajo para listado'!$CD$155:$DC$1048576,MATCH($A16,'Hoja de Trabajo para listado'!$CD$155:$CD$1048576,0),MATCH((CUADRO!Q$4&amp;$E16),'Hoja de Trabajo para listado'!$CD$151:$DC$151,0)),0)</f>
        <v>0</v>
      </c>
      <c r="R16" s="243">
        <f t="shared" ca="1" si="0"/>
        <v>4267705.6000000006</v>
      </c>
      <c r="S16" s="243">
        <f ca="1">+R15+R16</f>
        <v>4268305.9000000004</v>
      </c>
      <c r="T16" s="243">
        <f ca="1">+S16</f>
        <v>4268305.9000000004</v>
      </c>
      <c r="U16" s="242">
        <f t="shared" si="1"/>
        <v>2</v>
      </c>
      <c r="V16" s="327" t="str">
        <f>+VLOOKUP(A16,bd_lista!$A$3:$E$592,5,FALSE)</f>
        <v>Órgano Ejecutivo</v>
      </c>
      <c r="W16" s="398"/>
      <c r="X16" s="240">
        <f t="shared" si="2"/>
        <v>20</v>
      </c>
      <c r="Y16" s="240" t="str">
        <f>+VLOOKUP(X16,bd_lista!$A$3:$C$592,3,FALSE)</f>
        <v>Ministerio de Defensa</v>
      </c>
      <c r="Z16" s="244"/>
      <c r="AA16" s="244"/>
    </row>
    <row r="17" spans="1:27" ht="15" customHeight="1">
      <c r="A17" s="379">
        <v>25</v>
      </c>
      <c r="B17" s="393">
        <f>+A17</f>
        <v>25</v>
      </c>
      <c r="C17" s="245" t="str">
        <f>+VLOOKUP(A17,bd_lista!$A$3:$C$592,3,FALSE)</f>
        <v>Ministerio de la Presidencia</v>
      </c>
      <c r="D17" s="395" t="str">
        <f>+C17</f>
        <v>Ministerio de la Presidencia</v>
      </c>
      <c r="E17" s="245" t="s">
        <v>1303</v>
      </c>
      <c r="F17" s="241">
        <f ca="1">+IFERROR(INDEX('Hoja de Trabajo para listado'!$A$155:$Z$1048576,MATCH($A17,'Hoja de Trabajo para listado'!$A$155:$A$1048576,0),MATCH((CUADRO!F$4&amp;$E17),'Hoja de Trabajo para listado'!$A$151:$Z$151,0)),0)+IFERROR(INDEX('Hoja de Trabajo para listado'!$AB$155:$BA$1048576,MATCH($A17,'Hoja de Trabajo para listado'!$AB$155:$AB$1048576,0),MATCH((CUADRO!F$4&amp;$E17),'Hoja de Trabajo para listado'!$AB$151:$BA$151,0)),0)+IFERROR(INDEX('Hoja de Trabajo para listado'!$BC$155:$CB$1048576,MATCH($A17,'Hoja de Trabajo para listado'!$BC$155:$BC$1048576,0),MATCH((CUADRO!F$4&amp;$E17),'Hoja de Trabajo para listado'!$BC$151:$CB$151,0)),0)+IFERROR(INDEX('Hoja de Trabajo para listado'!$DE$153:$DG$274,MATCH($A17,'Hoja de Trabajo para listado'!$DE$153:$DE$1048576,0),MATCH((CUADRO!F$4&amp;$E17),'Hoja de Trabajo para listado'!$DE$151:$DG$151,0)),0)+IFERROR(INDEX('Hoja de Trabajo para listado'!$CD$155:$DC$1048576,MATCH($A17,'Hoja de Trabajo para listado'!$CD$155:$CD$1048576,0),MATCH((CUADRO!F$4&amp;$E17),'Hoja de Trabajo para listado'!$CD$151:$DC$151,0)),0)</f>
        <v>0</v>
      </c>
      <c r="G17" s="241">
        <f ca="1">+IFERROR(INDEX('Hoja de Trabajo para listado'!$A$155:$Z$1048576,MATCH($A17,'Hoja de Trabajo para listado'!$A$155:$A$1048576,0),MATCH((CUADRO!G$4&amp;$E17),'Hoja de Trabajo para listado'!$A$151:$Z$151,0)),0)+IFERROR(INDEX('Hoja de Trabajo para listado'!$AB$155:$BA$1048576,MATCH($A17,'Hoja de Trabajo para listado'!$AB$155:$AB$1048576,0),MATCH((CUADRO!G$4&amp;$E17),'Hoja de Trabajo para listado'!$AB$151:$BA$151,0)),0)+IFERROR(INDEX('Hoja de Trabajo para listado'!$BC$155:$CB$1048576,MATCH($A17,'Hoja de Trabajo para listado'!$BC$155:$BC$1048576,0),MATCH((CUADRO!G$4&amp;$E17),'Hoja de Trabajo para listado'!$BC$151:$CB$151,0)),0)+IFERROR(INDEX('Hoja de Trabajo para listado'!$DE$153:$DG$274,MATCH($A17,'Hoja de Trabajo para listado'!$DE$153:$DE$1048576,0),MATCH((CUADRO!G$4&amp;$E17),'Hoja de Trabajo para listado'!$DE$151:$DG$151,0)),0)+IFERROR(INDEX('Hoja de Trabajo para listado'!$CD$155:$DC$1048576,MATCH($A17,'Hoja de Trabajo para listado'!$CD$155:$CD$1048576,0),MATCH((CUADRO!G$4&amp;$E17),'Hoja de Trabajo para listado'!$CD$151:$DC$151,0)),0)</f>
        <v>0</v>
      </c>
      <c r="H17" s="241">
        <f ca="1">+IFERROR(INDEX('Hoja de Trabajo para listado'!$A$155:$Z$1048576,MATCH($A17,'Hoja de Trabajo para listado'!$A$155:$A$1048576,0),MATCH((CUADRO!H$4&amp;$E17),'Hoja de Trabajo para listado'!$A$151:$Z$151,0)),0)+IFERROR(INDEX('Hoja de Trabajo para listado'!$AB$155:$BA$1048576,MATCH($A17,'Hoja de Trabajo para listado'!$AB$155:$AB$1048576,0),MATCH((CUADRO!H$4&amp;$E17),'Hoja de Trabajo para listado'!$AB$151:$BA$151,0)),0)+IFERROR(INDEX('Hoja de Trabajo para listado'!$BC$155:$CB$1048576,MATCH($A17,'Hoja de Trabajo para listado'!$BC$155:$BC$1048576,0),MATCH((CUADRO!H$4&amp;$E17),'Hoja de Trabajo para listado'!$BC$151:$CB$151,0)),0)+IFERROR(INDEX('Hoja de Trabajo para listado'!$DE$153:$DG$274,MATCH($A17,'Hoja de Trabajo para listado'!$DE$153:$DE$1048576,0),MATCH((CUADRO!H$4&amp;$E17),'Hoja de Trabajo para listado'!$DE$151:$DG$151,0)),0)+IFERROR(INDEX('Hoja de Trabajo para listado'!$CD$155:$DC$1048576,MATCH($A17,'Hoja de Trabajo para listado'!$CD$155:$CD$1048576,0),MATCH((CUADRO!H$4&amp;$E17),'Hoja de Trabajo para listado'!$CD$151:$DC$151,0)),0)</f>
        <v>0</v>
      </c>
      <c r="I17" s="241">
        <f ca="1">+IFERROR(INDEX('Hoja de Trabajo para listado'!$A$155:$Z$1048576,MATCH($A17,'Hoja de Trabajo para listado'!$A$155:$A$1048576,0),MATCH((CUADRO!I$4&amp;$E17),'Hoja de Trabajo para listado'!$A$151:$Z$151,0)),0)+IFERROR(INDEX('Hoja de Trabajo para listado'!$AB$155:$BA$1048576,MATCH($A17,'Hoja de Trabajo para listado'!$AB$155:$AB$1048576,0),MATCH((CUADRO!I$4&amp;$E17),'Hoja de Trabajo para listado'!$AB$151:$BA$151,0)),0)+IFERROR(INDEX('Hoja de Trabajo para listado'!$BC$155:$CB$1048576,MATCH($A17,'Hoja de Trabajo para listado'!$BC$155:$BC$1048576,0),MATCH((CUADRO!I$4&amp;$E17),'Hoja de Trabajo para listado'!$BC$151:$CB$151,0)),0)+IFERROR(INDEX('Hoja de Trabajo para listado'!$DE$153:$DG$274,MATCH($A17,'Hoja de Trabajo para listado'!$DE$153:$DE$1048576,0),MATCH((CUADRO!I$4&amp;$E17),'Hoja de Trabajo para listado'!$DE$151:$DG$151,0)),0)+IFERROR(INDEX('Hoja de Trabajo para listado'!$CD$155:$DC$1048576,MATCH($A17,'Hoja de Trabajo para listado'!$CD$155:$CD$1048576,0),MATCH((CUADRO!I$4&amp;$E17),'Hoja de Trabajo para listado'!$CD$151:$DC$151,0)),0)</f>
        <v>0</v>
      </c>
      <c r="J17" s="241">
        <f ca="1">+IFERROR(INDEX('Hoja de Trabajo para listado'!$A$155:$Z$1048576,MATCH($A17,'Hoja de Trabajo para listado'!$A$155:$A$1048576,0),MATCH((CUADRO!J$4&amp;$E17),'Hoja de Trabajo para listado'!$A$151:$Z$151,0)),0)+IFERROR(INDEX('Hoja de Trabajo para listado'!$AB$155:$BA$1048576,MATCH($A17,'Hoja de Trabajo para listado'!$AB$155:$AB$1048576,0),MATCH((CUADRO!J$4&amp;$E17),'Hoja de Trabajo para listado'!$AB$151:$BA$151,0)),0)+IFERROR(INDEX('Hoja de Trabajo para listado'!$BC$155:$CB$1048576,MATCH($A17,'Hoja de Trabajo para listado'!$BC$155:$BC$1048576,0),MATCH((CUADRO!J$4&amp;$E17),'Hoja de Trabajo para listado'!$BC$151:$CB$151,0)),0)+IFERROR(INDEX('Hoja de Trabajo para listado'!$DE$153:$DG$274,MATCH($A17,'Hoja de Trabajo para listado'!$DE$153:$DE$1048576,0),MATCH((CUADRO!J$4&amp;$E17),'Hoja de Trabajo para listado'!$DE$151:$DG$151,0)),0)+IFERROR(INDEX('Hoja de Trabajo para listado'!$CD$155:$DC$1048576,MATCH($A17,'Hoja de Trabajo para listado'!$CD$155:$CD$1048576,0),MATCH((CUADRO!J$4&amp;$E17),'Hoja de Trabajo para listado'!$CD$151:$DC$151,0)),0)</f>
        <v>0</v>
      </c>
      <c r="K17" s="241">
        <f ca="1">+IFERROR(INDEX('Hoja de Trabajo para listado'!$A$155:$Z$1048576,MATCH($A17,'Hoja de Trabajo para listado'!$A$155:$A$1048576,0),MATCH((CUADRO!K$4&amp;$E17),'Hoja de Trabajo para listado'!$A$151:$Z$151,0)),0)+IFERROR(INDEX('Hoja de Trabajo para listado'!$AB$155:$BA$1048576,MATCH($A17,'Hoja de Trabajo para listado'!$AB$155:$AB$1048576,0),MATCH((CUADRO!K$4&amp;$E17),'Hoja de Trabajo para listado'!$AB$151:$BA$151,0)),0)+IFERROR(INDEX('Hoja de Trabajo para listado'!$BC$155:$CB$1048576,MATCH($A17,'Hoja de Trabajo para listado'!$BC$155:$BC$1048576,0),MATCH((CUADRO!K$4&amp;$E17),'Hoja de Trabajo para listado'!$BC$151:$CB$151,0)),0)+IFERROR(INDEX('Hoja de Trabajo para listado'!$DE$153:$DG$274,MATCH($A17,'Hoja de Trabajo para listado'!$DE$153:$DE$1048576,0),MATCH((CUADRO!K$4&amp;$E17),'Hoja de Trabajo para listado'!$DE$151:$DG$151,0)),0)+IFERROR(INDEX('Hoja de Trabajo para listado'!$CD$155:$DC$1048576,MATCH($A17,'Hoja de Trabajo para listado'!$CD$155:$CD$1048576,0),MATCH((CUADRO!K$4&amp;$E17),'Hoja de Trabajo para listado'!$CD$151:$DC$151,0)),0)</f>
        <v>0</v>
      </c>
      <c r="L17" s="241">
        <f ca="1">+IFERROR(INDEX('Hoja de Trabajo para listado'!$A$155:$Z$1048576,MATCH($A17,'Hoja de Trabajo para listado'!$A$155:$A$1048576,0),MATCH((CUADRO!L$4&amp;$E17),'Hoja de Trabajo para listado'!$A$151:$Z$151,0)),0)+IFERROR(INDEX('Hoja de Trabajo para listado'!$AB$155:$BA$1048576,MATCH($A17,'Hoja de Trabajo para listado'!$AB$155:$AB$1048576,0),MATCH((CUADRO!L$4&amp;$E17),'Hoja de Trabajo para listado'!$AB$151:$BA$151,0)),0)+IFERROR(INDEX('Hoja de Trabajo para listado'!$BC$155:$CB$1048576,MATCH($A17,'Hoja de Trabajo para listado'!$BC$155:$BC$1048576,0),MATCH((CUADRO!L$4&amp;$E17),'Hoja de Trabajo para listado'!$BC$151:$CB$151,0)),0)+IFERROR(INDEX('Hoja de Trabajo para listado'!$DE$153:$DG$274,MATCH($A17,'Hoja de Trabajo para listado'!$DE$153:$DE$1048576,0),MATCH((CUADRO!L$4&amp;$E17),'Hoja de Trabajo para listado'!$DE$151:$DG$151,0)),0)+IFERROR(INDEX('Hoja de Trabajo para listado'!$CD$155:$DC$1048576,MATCH($A17,'Hoja de Trabajo para listado'!$CD$155:$CD$1048576,0),MATCH((CUADRO!L$4&amp;$E17),'Hoja de Trabajo para listado'!$CD$151:$DC$151,0)),0)</f>
        <v>0</v>
      </c>
      <c r="M17" s="241">
        <f ca="1">+IFERROR(INDEX('Hoja de Trabajo para listado'!$A$155:$Z$1048576,MATCH($A17,'Hoja de Trabajo para listado'!$A$155:$A$1048576,0),MATCH((CUADRO!M$4&amp;$E17),'Hoja de Trabajo para listado'!$A$151:$Z$151,0)),0)+IFERROR(INDEX('Hoja de Trabajo para listado'!$AB$155:$BA$1048576,MATCH($A17,'Hoja de Trabajo para listado'!$AB$155:$AB$1048576,0),MATCH((CUADRO!M$4&amp;$E17),'Hoja de Trabajo para listado'!$AB$151:$BA$151,0)),0)+IFERROR(INDEX('Hoja de Trabajo para listado'!$BC$155:$CB$1048576,MATCH($A17,'Hoja de Trabajo para listado'!$BC$155:$BC$1048576,0),MATCH((CUADRO!M$4&amp;$E17),'Hoja de Trabajo para listado'!$BC$151:$CB$151,0)),0)+IFERROR(INDEX('Hoja de Trabajo para listado'!$DE$153:$DG$274,MATCH($A17,'Hoja de Trabajo para listado'!$DE$153:$DE$1048576,0),MATCH((CUADRO!M$4&amp;$E17),'Hoja de Trabajo para listado'!$DE$151:$DG$151,0)),0)+IFERROR(INDEX('Hoja de Trabajo para listado'!$CD$155:$DC$1048576,MATCH($A17,'Hoja de Trabajo para listado'!$CD$155:$CD$1048576,0),MATCH((CUADRO!M$4&amp;$E17),'Hoja de Trabajo para listado'!$CD$151:$DC$151,0)),0)</f>
        <v>0</v>
      </c>
      <c r="N17" s="241">
        <f ca="1">+IFERROR(INDEX('Hoja de Trabajo para listado'!$A$155:$Z$1048576,MATCH($A17,'Hoja de Trabajo para listado'!$A$155:$A$1048576,0),MATCH((CUADRO!N$4&amp;$E17),'Hoja de Trabajo para listado'!$A$151:$Z$151,0)),0)+IFERROR(INDEX('Hoja de Trabajo para listado'!$AB$155:$BA$1048576,MATCH($A17,'Hoja de Trabajo para listado'!$AB$155:$AB$1048576,0),MATCH((CUADRO!N$4&amp;$E17),'Hoja de Trabajo para listado'!$AB$151:$BA$151,0)),0)+IFERROR(INDEX('Hoja de Trabajo para listado'!$BC$155:$CB$1048576,MATCH($A17,'Hoja de Trabajo para listado'!$BC$155:$BC$1048576,0),MATCH((CUADRO!N$4&amp;$E17),'Hoja de Trabajo para listado'!$BC$151:$CB$151,0)),0)+IFERROR(INDEX('Hoja de Trabajo para listado'!$DE$153:$DG$274,MATCH($A17,'Hoja de Trabajo para listado'!$DE$153:$DE$1048576,0),MATCH((CUADRO!N$4&amp;$E17),'Hoja de Trabajo para listado'!$DE$151:$DG$151,0)),0)+IFERROR(INDEX('Hoja de Trabajo para listado'!$CD$155:$DC$1048576,MATCH($A17,'Hoja de Trabajo para listado'!$CD$155:$CD$1048576,0),MATCH((CUADRO!N$4&amp;$E17),'Hoja de Trabajo para listado'!$CD$151:$DC$151,0)),0)</f>
        <v>0</v>
      </c>
      <c r="O17" s="241">
        <f ca="1">+IFERROR(INDEX('Hoja de Trabajo para listado'!$A$155:$Z$1048576,MATCH($A17,'Hoja de Trabajo para listado'!$A$155:$A$1048576,0),MATCH((CUADRO!O$4&amp;$E17),'Hoja de Trabajo para listado'!$A$151:$Z$151,0)),0)+IFERROR(INDEX('Hoja de Trabajo para listado'!$AB$155:$BA$1048576,MATCH($A17,'Hoja de Trabajo para listado'!$AB$155:$AB$1048576,0),MATCH((CUADRO!O$4&amp;$E17),'Hoja de Trabajo para listado'!$AB$151:$BA$151,0)),0)+IFERROR(INDEX('Hoja de Trabajo para listado'!$BC$155:$CB$1048576,MATCH($A17,'Hoja de Trabajo para listado'!$BC$155:$BC$1048576,0),MATCH((CUADRO!O$4&amp;$E17),'Hoja de Trabajo para listado'!$BC$151:$CB$151,0)),0)+IFERROR(INDEX('Hoja de Trabajo para listado'!$DE$153:$DG$274,MATCH($A17,'Hoja de Trabajo para listado'!$DE$153:$DE$1048576,0),MATCH((CUADRO!O$4&amp;$E17),'Hoja de Trabajo para listado'!$DE$151:$DG$151,0)),0)+IFERROR(INDEX('Hoja de Trabajo para listado'!$CD$155:$DC$1048576,MATCH($A17,'Hoja de Trabajo para listado'!$CD$155:$CD$1048576,0),MATCH((CUADRO!O$4&amp;$E17),'Hoja de Trabajo para listado'!$CD$151:$DC$151,0)),0)</f>
        <v>0</v>
      </c>
      <c r="P17" s="241">
        <f ca="1">+IFERROR(INDEX('Hoja de Trabajo para listado'!$A$155:$Z$1048576,MATCH($A17,'Hoja de Trabajo para listado'!$A$155:$A$1048576,0),MATCH((CUADRO!P$4&amp;$E17),'Hoja de Trabajo para listado'!$A$151:$Z$151,0)),0)+IFERROR(INDEX('Hoja de Trabajo para listado'!$AB$155:$BA$1048576,MATCH($A17,'Hoja de Trabajo para listado'!$AB$155:$AB$1048576,0),MATCH((CUADRO!P$4&amp;$E17),'Hoja de Trabajo para listado'!$AB$151:$BA$151,0)),0)+IFERROR(INDEX('Hoja de Trabajo para listado'!$BC$155:$CB$1048576,MATCH($A17,'Hoja de Trabajo para listado'!$BC$155:$BC$1048576,0),MATCH((CUADRO!P$4&amp;$E17),'Hoja de Trabajo para listado'!$BC$151:$CB$151,0)),0)+IFERROR(INDEX('Hoja de Trabajo para listado'!$DE$153:$DG$274,MATCH($A17,'Hoja de Trabajo para listado'!$DE$153:$DE$1048576,0),MATCH((CUADRO!P$4&amp;$E17),'Hoja de Trabajo para listado'!$DE$151:$DG$151,0)),0)+IFERROR(INDEX('Hoja de Trabajo para listado'!$CD$155:$DC$1048576,MATCH($A17,'Hoja de Trabajo para listado'!$CD$155:$CD$1048576,0),MATCH((CUADRO!P$4&amp;$E17),'Hoja de Trabajo para listado'!$CD$151:$DC$151,0)),0)</f>
        <v>0</v>
      </c>
      <c r="Q17" s="241">
        <f ca="1">+IFERROR(INDEX('Hoja de Trabajo para listado'!$A$155:$Z$1048576,MATCH($A17,'Hoja de Trabajo para listado'!$A$155:$A$1048576,0),MATCH((CUADRO!Q$4&amp;$E17),'Hoja de Trabajo para listado'!$A$151:$Z$151,0)),0)+IFERROR(INDEX('Hoja de Trabajo para listado'!$AB$155:$BA$1048576,MATCH($A17,'Hoja de Trabajo para listado'!$AB$155:$AB$1048576,0),MATCH((CUADRO!Q$4&amp;$E17),'Hoja de Trabajo para listado'!$AB$151:$BA$151,0)),0)+IFERROR(INDEX('Hoja de Trabajo para listado'!$BC$155:$CB$1048576,MATCH($A17,'Hoja de Trabajo para listado'!$BC$155:$BC$1048576,0),MATCH((CUADRO!Q$4&amp;$E17),'Hoja de Trabajo para listado'!$BC$151:$CB$151,0)),0)+IFERROR(INDEX('Hoja de Trabajo para listado'!$DE$153:$DG$274,MATCH($A17,'Hoja de Trabajo para listado'!$DE$153:$DE$1048576,0),MATCH((CUADRO!Q$4&amp;$E17),'Hoja de Trabajo para listado'!$DE$151:$DG$151,0)),0)+IFERROR(INDEX('Hoja de Trabajo para listado'!$CD$155:$DC$1048576,MATCH($A17,'Hoja de Trabajo para listado'!$CD$155:$CD$1048576,0),MATCH((CUADRO!Q$4&amp;$E17),'Hoja de Trabajo para listado'!$CD$151:$DC$151,0)),0)</f>
        <v>0</v>
      </c>
      <c r="R17" s="241">
        <f t="shared" ca="1" si="0"/>
        <v>0</v>
      </c>
      <c r="S17" s="241"/>
      <c r="T17" s="241">
        <f ca="1">+T18</f>
        <v>5878223.7000000002</v>
      </c>
      <c r="U17" s="240">
        <f t="shared" si="1"/>
        <v>1</v>
      </c>
      <c r="V17" s="327" t="str">
        <f>+VLOOKUP(A17,bd_lista!$A$3:$E$592,5,FALSE)</f>
        <v>Órgano Ejecutivo</v>
      </c>
      <c r="W17" s="397" t="str">
        <f>+V17</f>
        <v>Órgano Ejecutivo</v>
      </c>
      <c r="X17" s="240">
        <f t="shared" si="2"/>
        <v>25</v>
      </c>
      <c r="Y17" s="240" t="str">
        <f>+VLOOKUP(X17,bd_lista!$A$3:$C$592,3,FALSE)</f>
        <v>Ministerio de la Presidencia</v>
      </c>
      <c r="Z17" s="244">
        <f>+X17</f>
        <v>25</v>
      </c>
      <c r="AA17" s="244" t="str">
        <f>+Y17</f>
        <v>Ministerio de la Presidencia</v>
      </c>
    </row>
    <row r="18" spans="1:27" ht="15" customHeight="1">
      <c r="A18" s="378">
        <v>25</v>
      </c>
      <c r="B18" s="394"/>
      <c r="C18" s="327" t="str">
        <f>+VLOOKUP(A18,bd_lista!$A$3:$C$592,3,FALSE)</f>
        <v>Ministerio de la Presidencia</v>
      </c>
      <c r="D18" s="396"/>
      <c r="E18" s="327" t="s">
        <v>1304</v>
      </c>
      <c r="F18" s="243">
        <f ca="1">+IFERROR(INDEX('Hoja de Trabajo para listado'!$A$155:$Z$1048576,MATCH($A18,'Hoja de Trabajo para listado'!$A$155:$A$1048576,0),MATCH((CUADRO!F$4&amp;$E18),'Hoja de Trabajo para listado'!$A$151:$Z$151,0)),0)+IFERROR(INDEX('Hoja de Trabajo para listado'!$AB$155:$BA$1048576,MATCH($A18,'Hoja de Trabajo para listado'!$AB$155:$AB$1048576,0),MATCH((CUADRO!F$4&amp;$E18),'Hoja de Trabajo para listado'!$AB$151:$BA$151,0)),0)+IFERROR(INDEX('Hoja de Trabajo para listado'!$BC$155:$CB$1048576,MATCH($A18,'Hoja de Trabajo para listado'!$BC$155:$BC$1048576,0),MATCH((CUADRO!F$4&amp;$E18),'Hoja de Trabajo para listado'!$BC$151:$CB$151,0)),0)+IFERROR(INDEX('Hoja de Trabajo para listado'!$DE$153:$DG$274,MATCH($A18,'Hoja de Trabajo para listado'!$DE$153:$DE$1048576,0),MATCH((CUADRO!F$4&amp;$E18),'Hoja de Trabajo para listado'!$DE$151:$DG$151,0)),0)+IFERROR(INDEX('Hoja de Trabajo para listado'!$CD$155:$DC$1048576,MATCH($A18,'Hoja de Trabajo para listado'!$CD$155:$CD$1048576,0),MATCH((CUADRO!F$4&amp;$E18),'Hoja de Trabajo para listado'!$CD$151:$DC$151,0)),0)</f>
        <v>385078.06</v>
      </c>
      <c r="G18" s="243">
        <f ca="1">+IFERROR(INDEX('Hoja de Trabajo para listado'!$A$155:$Z$1048576,MATCH($A18,'Hoja de Trabajo para listado'!$A$155:$A$1048576,0),MATCH((CUADRO!G$4&amp;$E18),'Hoja de Trabajo para listado'!$A$151:$Z$151,0)),0)+IFERROR(INDEX('Hoja de Trabajo para listado'!$AB$155:$BA$1048576,MATCH($A18,'Hoja de Trabajo para listado'!$AB$155:$AB$1048576,0),MATCH((CUADRO!G$4&amp;$E18),'Hoja de Trabajo para listado'!$AB$151:$BA$151,0)),0)+IFERROR(INDEX('Hoja de Trabajo para listado'!$BC$155:$CB$1048576,MATCH($A18,'Hoja de Trabajo para listado'!$BC$155:$BC$1048576,0),MATCH((CUADRO!G$4&amp;$E18),'Hoja de Trabajo para listado'!$BC$151:$CB$151,0)),0)+IFERROR(INDEX('Hoja de Trabajo para listado'!$DE$153:$DG$274,MATCH($A18,'Hoja de Trabajo para listado'!$DE$153:$DE$1048576,0),MATCH((CUADRO!G$4&amp;$E18),'Hoja de Trabajo para listado'!$DE$151:$DG$151,0)),0)+IFERROR(INDEX('Hoja de Trabajo para listado'!$CD$155:$DC$1048576,MATCH($A18,'Hoja de Trabajo para listado'!$CD$155:$CD$1048576,0),MATCH((CUADRO!G$4&amp;$E18),'Hoja de Trabajo para listado'!$CD$151:$DC$151,0)),0)</f>
        <v>287107.78999999998</v>
      </c>
      <c r="H18" s="243">
        <f ca="1">+IFERROR(INDEX('Hoja de Trabajo para listado'!$A$155:$Z$1048576,MATCH($A18,'Hoja de Trabajo para listado'!$A$155:$A$1048576,0),MATCH((CUADRO!H$4&amp;$E18),'Hoja de Trabajo para listado'!$A$151:$Z$151,0)),0)+IFERROR(INDEX('Hoja de Trabajo para listado'!$AB$155:$BA$1048576,MATCH($A18,'Hoja de Trabajo para listado'!$AB$155:$AB$1048576,0),MATCH((CUADRO!H$4&amp;$E18),'Hoja de Trabajo para listado'!$AB$151:$BA$151,0)),0)+IFERROR(INDEX('Hoja de Trabajo para listado'!$BC$155:$CB$1048576,MATCH($A18,'Hoja de Trabajo para listado'!$BC$155:$BC$1048576,0),MATCH((CUADRO!H$4&amp;$E18),'Hoja de Trabajo para listado'!$BC$151:$CB$151,0)),0)+IFERROR(INDEX('Hoja de Trabajo para listado'!$DE$153:$DG$274,MATCH($A18,'Hoja de Trabajo para listado'!$DE$153:$DE$1048576,0),MATCH((CUADRO!H$4&amp;$E18),'Hoja de Trabajo para listado'!$DE$151:$DG$151,0)),0)+IFERROR(INDEX('Hoja de Trabajo para listado'!$CD$155:$DC$1048576,MATCH($A18,'Hoja de Trabajo para listado'!$CD$155:$CD$1048576,0),MATCH((CUADRO!H$4&amp;$E18),'Hoja de Trabajo para listado'!$CD$151:$DC$151,0)),0)</f>
        <v>0</v>
      </c>
      <c r="I18" s="243">
        <f ca="1">+IFERROR(INDEX('Hoja de Trabajo para listado'!$A$155:$Z$1048576,MATCH($A18,'Hoja de Trabajo para listado'!$A$155:$A$1048576,0),MATCH((CUADRO!I$4&amp;$E18),'Hoja de Trabajo para listado'!$A$151:$Z$151,0)),0)+IFERROR(INDEX('Hoja de Trabajo para listado'!$AB$155:$BA$1048576,MATCH($A18,'Hoja de Trabajo para listado'!$AB$155:$AB$1048576,0),MATCH((CUADRO!I$4&amp;$E18),'Hoja de Trabajo para listado'!$AB$151:$BA$151,0)),0)+IFERROR(INDEX('Hoja de Trabajo para listado'!$BC$155:$CB$1048576,MATCH($A18,'Hoja de Trabajo para listado'!$BC$155:$BC$1048576,0),MATCH((CUADRO!I$4&amp;$E18),'Hoja de Trabajo para listado'!$BC$151:$CB$151,0)),0)+IFERROR(INDEX('Hoja de Trabajo para listado'!$DE$153:$DG$274,MATCH($A18,'Hoja de Trabajo para listado'!$DE$153:$DE$1048576,0),MATCH((CUADRO!I$4&amp;$E18),'Hoja de Trabajo para listado'!$DE$151:$DG$151,0)),0)+IFERROR(INDEX('Hoja de Trabajo para listado'!$CD$155:$DC$1048576,MATCH($A18,'Hoja de Trabajo para listado'!$CD$155:$CD$1048576,0),MATCH((CUADRO!I$4&amp;$E18),'Hoja de Trabajo para listado'!$CD$151:$DC$151,0)),0)</f>
        <v>0.02</v>
      </c>
      <c r="J18" s="243">
        <f ca="1">+IFERROR(INDEX('Hoja de Trabajo para listado'!$A$155:$Z$1048576,MATCH($A18,'Hoja de Trabajo para listado'!$A$155:$A$1048576,0),MATCH((CUADRO!J$4&amp;$E18),'Hoja de Trabajo para listado'!$A$151:$Z$151,0)),0)+IFERROR(INDEX('Hoja de Trabajo para listado'!$AB$155:$BA$1048576,MATCH($A18,'Hoja de Trabajo para listado'!$AB$155:$AB$1048576,0),MATCH((CUADRO!J$4&amp;$E18),'Hoja de Trabajo para listado'!$AB$151:$BA$151,0)),0)+IFERROR(INDEX('Hoja de Trabajo para listado'!$BC$155:$CB$1048576,MATCH($A18,'Hoja de Trabajo para listado'!$BC$155:$BC$1048576,0),MATCH((CUADRO!J$4&amp;$E18),'Hoja de Trabajo para listado'!$BC$151:$CB$151,0)),0)+IFERROR(INDEX('Hoja de Trabajo para listado'!$DE$153:$DG$274,MATCH($A18,'Hoja de Trabajo para listado'!$DE$153:$DE$1048576,0),MATCH((CUADRO!J$4&amp;$E18),'Hoja de Trabajo para listado'!$DE$151:$DG$151,0)),0)+IFERROR(INDEX('Hoja de Trabajo para listado'!$CD$155:$DC$1048576,MATCH($A18,'Hoja de Trabajo para listado'!$CD$155:$CD$1048576,0),MATCH((CUADRO!J$4&amp;$E18),'Hoja de Trabajo para listado'!$CD$151:$DC$151,0)),0)</f>
        <v>0</v>
      </c>
      <c r="K18" s="243">
        <f ca="1">+IFERROR(INDEX('Hoja de Trabajo para listado'!$A$155:$Z$1048576,MATCH($A18,'Hoja de Trabajo para listado'!$A$155:$A$1048576,0),MATCH((CUADRO!K$4&amp;$E18),'Hoja de Trabajo para listado'!$A$151:$Z$151,0)),0)+IFERROR(INDEX('Hoja de Trabajo para listado'!$AB$155:$BA$1048576,MATCH($A18,'Hoja de Trabajo para listado'!$AB$155:$AB$1048576,0),MATCH((CUADRO!K$4&amp;$E18),'Hoja de Trabajo para listado'!$AB$151:$BA$151,0)),0)+IFERROR(INDEX('Hoja de Trabajo para listado'!$BC$155:$CB$1048576,MATCH($A18,'Hoja de Trabajo para listado'!$BC$155:$BC$1048576,0),MATCH((CUADRO!K$4&amp;$E18),'Hoja de Trabajo para listado'!$BC$151:$CB$151,0)),0)+IFERROR(INDEX('Hoja de Trabajo para listado'!$DE$153:$DG$274,MATCH($A18,'Hoja de Trabajo para listado'!$DE$153:$DE$1048576,0),MATCH((CUADRO!K$4&amp;$E18),'Hoja de Trabajo para listado'!$DE$151:$DG$151,0)),0)+IFERROR(INDEX('Hoja de Trabajo para listado'!$CD$155:$DC$1048576,MATCH($A18,'Hoja de Trabajo para listado'!$CD$155:$CD$1048576,0),MATCH((CUADRO!K$4&amp;$E18),'Hoja de Trabajo para listado'!$CD$151:$DC$151,0)),0)</f>
        <v>0</v>
      </c>
      <c r="L18" s="243">
        <f ca="1">+IFERROR(INDEX('Hoja de Trabajo para listado'!$A$155:$Z$1048576,MATCH($A18,'Hoja de Trabajo para listado'!$A$155:$A$1048576,0),MATCH((CUADRO!L$4&amp;$E18),'Hoja de Trabajo para listado'!$A$151:$Z$151,0)),0)+IFERROR(INDEX('Hoja de Trabajo para listado'!$AB$155:$BA$1048576,MATCH($A18,'Hoja de Trabajo para listado'!$AB$155:$AB$1048576,0),MATCH((CUADRO!L$4&amp;$E18),'Hoja de Trabajo para listado'!$AB$151:$BA$151,0)),0)+IFERROR(INDEX('Hoja de Trabajo para listado'!$BC$155:$CB$1048576,MATCH($A18,'Hoja de Trabajo para listado'!$BC$155:$BC$1048576,0),MATCH((CUADRO!L$4&amp;$E18),'Hoja de Trabajo para listado'!$BC$151:$CB$151,0)),0)+IFERROR(INDEX('Hoja de Trabajo para listado'!$DE$153:$DG$274,MATCH($A18,'Hoja de Trabajo para listado'!$DE$153:$DE$1048576,0),MATCH((CUADRO!L$4&amp;$E18),'Hoja de Trabajo para listado'!$DE$151:$DG$151,0)),0)+IFERROR(INDEX('Hoja de Trabajo para listado'!$CD$155:$DC$1048576,MATCH($A18,'Hoja de Trabajo para listado'!$CD$155:$CD$1048576,0),MATCH((CUADRO!L$4&amp;$E18),'Hoja de Trabajo para listado'!$CD$151:$DC$151,0)),0)</f>
        <v>0</v>
      </c>
      <c r="M18" s="243">
        <f ca="1">+IFERROR(INDEX('Hoja de Trabajo para listado'!$A$155:$Z$1048576,MATCH($A18,'Hoja de Trabajo para listado'!$A$155:$A$1048576,0),MATCH((CUADRO!M$4&amp;$E18),'Hoja de Trabajo para listado'!$A$151:$Z$151,0)),0)+IFERROR(INDEX('Hoja de Trabajo para listado'!$AB$155:$BA$1048576,MATCH($A18,'Hoja de Trabajo para listado'!$AB$155:$AB$1048576,0),MATCH((CUADRO!M$4&amp;$E18),'Hoja de Trabajo para listado'!$AB$151:$BA$151,0)),0)+IFERROR(INDEX('Hoja de Trabajo para listado'!$BC$155:$CB$1048576,MATCH($A18,'Hoja de Trabajo para listado'!$BC$155:$BC$1048576,0),MATCH((CUADRO!M$4&amp;$E18),'Hoja de Trabajo para listado'!$BC$151:$CB$151,0)),0)+IFERROR(INDEX('Hoja de Trabajo para listado'!$DE$153:$DG$274,MATCH($A18,'Hoja de Trabajo para listado'!$DE$153:$DE$1048576,0),MATCH((CUADRO!M$4&amp;$E18),'Hoja de Trabajo para listado'!$DE$151:$DG$151,0)),0)+IFERROR(INDEX('Hoja de Trabajo para listado'!$CD$155:$DC$1048576,MATCH($A18,'Hoja de Trabajo para listado'!$CD$155:$CD$1048576,0),MATCH((CUADRO!M$4&amp;$E18),'Hoja de Trabajo para listado'!$CD$151:$DC$151,0)),0)</f>
        <v>0</v>
      </c>
      <c r="N18" s="243">
        <f ca="1">+IFERROR(INDEX('Hoja de Trabajo para listado'!$A$155:$Z$1048576,MATCH($A18,'Hoja de Trabajo para listado'!$A$155:$A$1048576,0),MATCH((CUADRO!N$4&amp;$E18),'Hoja de Trabajo para listado'!$A$151:$Z$151,0)),0)+IFERROR(INDEX('Hoja de Trabajo para listado'!$AB$155:$BA$1048576,MATCH($A18,'Hoja de Trabajo para listado'!$AB$155:$AB$1048576,0),MATCH((CUADRO!N$4&amp;$E18),'Hoja de Trabajo para listado'!$AB$151:$BA$151,0)),0)+IFERROR(INDEX('Hoja de Trabajo para listado'!$BC$155:$CB$1048576,MATCH($A18,'Hoja de Trabajo para listado'!$BC$155:$BC$1048576,0),MATCH((CUADRO!N$4&amp;$E18),'Hoja de Trabajo para listado'!$BC$151:$CB$151,0)),0)+IFERROR(INDEX('Hoja de Trabajo para listado'!$DE$153:$DG$274,MATCH($A18,'Hoja de Trabajo para listado'!$DE$153:$DE$1048576,0),MATCH((CUADRO!N$4&amp;$E18),'Hoja de Trabajo para listado'!$DE$151:$DG$151,0)),0)+IFERROR(INDEX('Hoja de Trabajo para listado'!$CD$155:$DC$1048576,MATCH($A18,'Hoja de Trabajo para listado'!$CD$155:$CD$1048576,0),MATCH((CUADRO!N$4&amp;$E18),'Hoja de Trabajo para listado'!$CD$151:$DC$151,0)),0)</f>
        <v>22945.24</v>
      </c>
      <c r="O18" s="243">
        <f ca="1">+IFERROR(INDEX('Hoja de Trabajo para listado'!$A$155:$Z$1048576,MATCH($A18,'Hoja de Trabajo para listado'!$A$155:$A$1048576,0),MATCH((CUADRO!O$4&amp;$E18),'Hoja de Trabajo para listado'!$A$151:$Z$151,0)),0)+IFERROR(INDEX('Hoja de Trabajo para listado'!$AB$155:$BA$1048576,MATCH($A18,'Hoja de Trabajo para listado'!$AB$155:$AB$1048576,0),MATCH((CUADRO!O$4&amp;$E18),'Hoja de Trabajo para listado'!$AB$151:$BA$151,0)),0)+IFERROR(INDEX('Hoja de Trabajo para listado'!$BC$155:$CB$1048576,MATCH($A18,'Hoja de Trabajo para listado'!$BC$155:$BC$1048576,0),MATCH((CUADRO!O$4&amp;$E18),'Hoja de Trabajo para listado'!$BC$151:$CB$151,0)),0)+IFERROR(INDEX('Hoja de Trabajo para listado'!$DE$153:$DG$274,MATCH($A18,'Hoja de Trabajo para listado'!$DE$153:$DE$1048576,0),MATCH((CUADRO!O$4&amp;$E18),'Hoja de Trabajo para listado'!$DE$151:$DG$151,0)),0)+IFERROR(INDEX('Hoja de Trabajo para listado'!$CD$155:$DC$1048576,MATCH($A18,'Hoja de Trabajo para listado'!$CD$155:$CD$1048576,0),MATCH((CUADRO!O$4&amp;$E18),'Hoja de Trabajo para listado'!$CD$151:$DC$151,0)),0)</f>
        <v>1920.61</v>
      </c>
      <c r="P18" s="243">
        <f ca="1">+IFERROR(INDEX('Hoja de Trabajo para listado'!$A$155:$Z$1048576,MATCH($A18,'Hoja de Trabajo para listado'!$A$155:$A$1048576,0),MATCH((CUADRO!P$4&amp;$E18),'Hoja de Trabajo para listado'!$A$151:$Z$151,0)),0)+IFERROR(INDEX('Hoja de Trabajo para listado'!$AB$155:$BA$1048576,MATCH($A18,'Hoja de Trabajo para listado'!$AB$155:$AB$1048576,0),MATCH((CUADRO!P$4&amp;$E18),'Hoja de Trabajo para listado'!$AB$151:$BA$151,0)),0)+IFERROR(INDEX('Hoja de Trabajo para listado'!$BC$155:$CB$1048576,MATCH($A18,'Hoja de Trabajo para listado'!$BC$155:$BC$1048576,0),MATCH((CUADRO!P$4&amp;$E18),'Hoja de Trabajo para listado'!$BC$151:$CB$151,0)),0)+IFERROR(INDEX('Hoja de Trabajo para listado'!$DE$153:$DG$274,MATCH($A18,'Hoja de Trabajo para listado'!$DE$153:$DE$1048576,0),MATCH((CUADRO!P$4&amp;$E18),'Hoja de Trabajo para listado'!$DE$151:$DG$151,0)),0)+IFERROR(INDEX('Hoja de Trabajo para listado'!$CD$155:$DC$1048576,MATCH($A18,'Hoja de Trabajo para listado'!$CD$155:$CD$1048576,0),MATCH((CUADRO!P$4&amp;$E18),'Hoja de Trabajo para listado'!$CD$151:$DC$151,0)),0)</f>
        <v>5181171.9800000004</v>
      </c>
      <c r="Q18" s="243">
        <f ca="1">+IFERROR(INDEX('Hoja de Trabajo para listado'!$A$155:$Z$1048576,MATCH($A18,'Hoja de Trabajo para listado'!$A$155:$A$1048576,0),MATCH((CUADRO!Q$4&amp;$E18),'Hoja de Trabajo para listado'!$A$151:$Z$151,0)),0)+IFERROR(INDEX('Hoja de Trabajo para listado'!$AB$155:$BA$1048576,MATCH($A18,'Hoja de Trabajo para listado'!$AB$155:$AB$1048576,0),MATCH((CUADRO!Q$4&amp;$E18),'Hoja de Trabajo para listado'!$AB$151:$BA$151,0)),0)+IFERROR(INDEX('Hoja de Trabajo para listado'!$BC$155:$CB$1048576,MATCH($A18,'Hoja de Trabajo para listado'!$BC$155:$BC$1048576,0),MATCH((CUADRO!Q$4&amp;$E18),'Hoja de Trabajo para listado'!$BC$151:$CB$151,0)),0)+IFERROR(INDEX('Hoja de Trabajo para listado'!$DE$153:$DG$274,MATCH($A18,'Hoja de Trabajo para listado'!$DE$153:$DE$1048576,0),MATCH((CUADRO!Q$4&amp;$E18),'Hoja de Trabajo para listado'!$DE$151:$DG$151,0)),0)+IFERROR(INDEX('Hoja de Trabajo para listado'!$CD$155:$DC$1048576,MATCH($A18,'Hoja de Trabajo para listado'!$CD$155:$CD$1048576,0),MATCH((CUADRO!Q$4&amp;$E18),'Hoja de Trabajo para listado'!$CD$151:$DC$151,0)),0)</f>
        <v>0</v>
      </c>
      <c r="R18" s="243">
        <f t="shared" ca="1" si="0"/>
        <v>5878223.7000000002</v>
      </c>
      <c r="S18" s="243">
        <f ca="1">+R17+R18</f>
        <v>5878223.7000000002</v>
      </c>
      <c r="T18" s="243">
        <f ca="1">+S18</f>
        <v>5878223.7000000002</v>
      </c>
      <c r="U18" s="242">
        <f t="shared" si="1"/>
        <v>2</v>
      </c>
      <c r="V18" s="327" t="str">
        <f>+VLOOKUP(A18,bd_lista!$A$3:$E$592,5,FALSE)</f>
        <v>Órgano Ejecutivo</v>
      </c>
      <c r="W18" s="398"/>
      <c r="X18" s="240">
        <f t="shared" si="2"/>
        <v>25</v>
      </c>
      <c r="Y18" s="240" t="str">
        <f>+VLOOKUP(X18,bd_lista!$A$3:$C$592,3,FALSE)</f>
        <v>Ministerio de la Presidencia</v>
      </c>
      <c r="Z18" s="244"/>
      <c r="AA18" s="244"/>
    </row>
    <row r="19" spans="1:27" ht="15" customHeight="1">
      <c r="A19" s="379">
        <v>30</v>
      </c>
      <c r="B19" s="393">
        <f>+A19</f>
        <v>30</v>
      </c>
      <c r="C19" s="245" t="str">
        <f>+VLOOKUP(A19,bd_lista!$A$3:$C$592,3,FALSE)</f>
        <v>Ministerio de Justicia y Transparencia Institucional</v>
      </c>
      <c r="D19" s="395" t="str">
        <f>+C19</f>
        <v>Ministerio de Justicia y Transparencia Institucional</v>
      </c>
      <c r="E19" s="245" t="s">
        <v>1303</v>
      </c>
      <c r="F19" s="241">
        <f ca="1">+IFERROR(INDEX('Hoja de Trabajo para listado'!$A$155:$Z$1048576,MATCH($A19,'Hoja de Trabajo para listado'!$A$155:$A$1048576,0),MATCH((CUADRO!F$4&amp;$E19),'Hoja de Trabajo para listado'!$A$151:$Z$151,0)),0)+IFERROR(INDEX('Hoja de Trabajo para listado'!$AB$155:$BA$1048576,MATCH($A19,'Hoja de Trabajo para listado'!$AB$155:$AB$1048576,0),MATCH((CUADRO!F$4&amp;$E19),'Hoja de Trabajo para listado'!$AB$151:$BA$151,0)),0)+IFERROR(INDEX('Hoja de Trabajo para listado'!$BC$155:$CB$1048576,MATCH($A19,'Hoja de Trabajo para listado'!$BC$155:$BC$1048576,0),MATCH((CUADRO!F$4&amp;$E19),'Hoja de Trabajo para listado'!$BC$151:$CB$151,0)),0)+IFERROR(INDEX('Hoja de Trabajo para listado'!$DE$153:$DG$274,MATCH($A19,'Hoja de Trabajo para listado'!$DE$153:$DE$1048576,0),MATCH((CUADRO!F$4&amp;$E19),'Hoja de Trabajo para listado'!$DE$151:$DG$151,0)),0)+IFERROR(INDEX('Hoja de Trabajo para listado'!$CD$155:$DC$1048576,MATCH($A19,'Hoja de Trabajo para listado'!$CD$155:$CD$1048576,0),MATCH((CUADRO!F$4&amp;$E19),'Hoja de Trabajo para listado'!$CD$151:$DC$151,0)),0)</f>
        <v>0</v>
      </c>
      <c r="G19" s="241">
        <f ca="1">+IFERROR(INDEX('Hoja de Trabajo para listado'!$A$155:$Z$1048576,MATCH($A19,'Hoja de Trabajo para listado'!$A$155:$A$1048576,0),MATCH((CUADRO!G$4&amp;$E19),'Hoja de Trabajo para listado'!$A$151:$Z$151,0)),0)+IFERROR(INDEX('Hoja de Trabajo para listado'!$AB$155:$BA$1048576,MATCH($A19,'Hoja de Trabajo para listado'!$AB$155:$AB$1048576,0),MATCH((CUADRO!G$4&amp;$E19),'Hoja de Trabajo para listado'!$AB$151:$BA$151,0)),0)+IFERROR(INDEX('Hoja de Trabajo para listado'!$BC$155:$CB$1048576,MATCH($A19,'Hoja de Trabajo para listado'!$BC$155:$BC$1048576,0),MATCH((CUADRO!G$4&amp;$E19),'Hoja de Trabajo para listado'!$BC$151:$CB$151,0)),0)+IFERROR(INDEX('Hoja de Trabajo para listado'!$DE$153:$DG$274,MATCH($A19,'Hoja de Trabajo para listado'!$DE$153:$DE$1048576,0),MATCH((CUADRO!G$4&amp;$E19),'Hoja de Trabajo para listado'!$DE$151:$DG$151,0)),0)+IFERROR(INDEX('Hoja de Trabajo para listado'!$CD$155:$DC$1048576,MATCH($A19,'Hoja de Trabajo para listado'!$CD$155:$CD$1048576,0),MATCH((CUADRO!G$4&amp;$E19),'Hoja de Trabajo para listado'!$CD$151:$DC$151,0)),0)</f>
        <v>0</v>
      </c>
      <c r="H19" s="241">
        <f ca="1">+IFERROR(INDEX('Hoja de Trabajo para listado'!$A$155:$Z$1048576,MATCH($A19,'Hoja de Trabajo para listado'!$A$155:$A$1048576,0),MATCH((CUADRO!H$4&amp;$E19),'Hoja de Trabajo para listado'!$A$151:$Z$151,0)),0)+IFERROR(INDEX('Hoja de Trabajo para listado'!$AB$155:$BA$1048576,MATCH($A19,'Hoja de Trabajo para listado'!$AB$155:$AB$1048576,0),MATCH((CUADRO!H$4&amp;$E19),'Hoja de Trabajo para listado'!$AB$151:$BA$151,0)),0)+IFERROR(INDEX('Hoja de Trabajo para listado'!$BC$155:$CB$1048576,MATCH($A19,'Hoja de Trabajo para listado'!$BC$155:$BC$1048576,0),MATCH((CUADRO!H$4&amp;$E19),'Hoja de Trabajo para listado'!$BC$151:$CB$151,0)),0)+IFERROR(INDEX('Hoja de Trabajo para listado'!$DE$153:$DG$274,MATCH($A19,'Hoja de Trabajo para listado'!$DE$153:$DE$1048576,0),MATCH((CUADRO!H$4&amp;$E19),'Hoja de Trabajo para listado'!$DE$151:$DG$151,0)),0)+IFERROR(INDEX('Hoja de Trabajo para listado'!$CD$155:$DC$1048576,MATCH($A19,'Hoja de Trabajo para listado'!$CD$155:$CD$1048576,0),MATCH((CUADRO!H$4&amp;$E19),'Hoja de Trabajo para listado'!$CD$151:$DC$151,0)),0)</f>
        <v>0</v>
      </c>
      <c r="I19" s="241">
        <f ca="1">+IFERROR(INDEX('Hoja de Trabajo para listado'!$A$155:$Z$1048576,MATCH($A19,'Hoja de Trabajo para listado'!$A$155:$A$1048576,0),MATCH((CUADRO!I$4&amp;$E19),'Hoja de Trabajo para listado'!$A$151:$Z$151,0)),0)+IFERROR(INDEX('Hoja de Trabajo para listado'!$AB$155:$BA$1048576,MATCH($A19,'Hoja de Trabajo para listado'!$AB$155:$AB$1048576,0),MATCH((CUADRO!I$4&amp;$E19),'Hoja de Trabajo para listado'!$AB$151:$BA$151,0)),0)+IFERROR(INDEX('Hoja de Trabajo para listado'!$BC$155:$CB$1048576,MATCH($A19,'Hoja de Trabajo para listado'!$BC$155:$BC$1048576,0),MATCH((CUADRO!I$4&amp;$E19),'Hoja de Trabajo para listado'!$BC$151:$CB$151,0)),0)+IFERROR(INDEX('Hoja de Trabajo para listado'!$DE$153:$DG$274,MATCH($A19,'Hoja de Trabajo para listado'!$DE$153:$DE$1048576,0),MATCH((CUADRO!I$4&amp;$E19),'Hoja de Trabajo para listado'!$DE$151:$DG$151,0)),0)+IFERROR(INDEX('Hoja de Trabajo para listado'!$CD$155:$DC$1048576,MATCH($A19,'Hoja de Trabajo para listado'!$CD$155:$CD$1048576,0),MATCH((CUADRO!I$4&amp;$E19),'Hoja de Trabajo para listado'!$CD$151:$DC$151,0)),0)</f>
        <v>0</v>
      </c>
      <c r="J19" s="241">
        <f ca="1">+IFERROR(INDEX('Hoja de Trabajo para listado'!$A$155:$Z$1048576,MATCH($A19,'Hoja de Trabajo para listado'!$A$155:$A$1048576,0),MATCH((CUADRO!J$4&amp;$E19),'Hoja de Trabajo para listado'!$A$151:$Z$151,0)),0)+IFERROR(INDEX('Hoja de Trabajo para listado'!$AB$155:$BA$1048576,MATCH($A19,'Hoja de Trabajo para listado'!$AB$155:$AB$1048576,0),MATCH((CUADRO!J$4&amp;$E19),'Hoja de Trabajo para listado'!$AB$151:$BA$151,0)),0)+IFERROR(INDEX('Hoja de Trabajo para listado'!$BC$155:$CB$1048576,MATCH($A19,'Hoja de Trabajo para listado'!$BC$155:$BC$1048576,0),MATCH((CUADRO!J$4&amp;$E19),'Hoja de Trabajo para listado'!$BC$151:$CB$151,0)),0)+IFERROR(INDEX('Hoja de Trabajo para listado'!$DE$153:$DG$274,MATCH($A19,'Hoja de Trabajo para listado'!$DE$153:$DE$1048576,0),MATCH((CUADRO!J$4&amp;$E19),'Hoja de Trabajo para listado'!$DE$151:$DG$151,0)),0)+IFERROR(INDEX('Hoja de Trabajo para listado'!$CD$155:$DC$1048576,MATCH($A19,'Hoja de Trabajo para listado'!$CD$155:$CD$1048576,0),MATCH((CUADRO!J$4&amp;$E19),'Hoja de Trabajo para listado'!$CD$151:$DC$151,0)),0)</f>
        <v>0</v>
      </c>
      <c r="K19" s="241">
        <f ca="1">+IFERROR(INDEX('Hoja de Trabajo para listado'!$A$155:$Z$1048576,MATCH($A19,'Hoja de Trabajo para listado'!$A$155:$A$1048576,0),MATCH((CUADRO!K$4&amp;$E19),'Hoja de Trabajo para listado'!$A$151:$Z$151,0)),0)+IFERROR(INDEX('Hoja de Trabajo para listado'!$AB$155:$BA$1048576,MATCH($A19,'Hoja de Trabajo para listado'!$AB$155:$AB$1048576,0),MATCH((CUADRO!K$4&amp;$E19),'Hoja de Trabajo para listado'!$AB$151:$BA$151,0)),0)+IFERROR(INDEX('Hoja de Trabajo para listado'!$BC$155:$CB$1048576,MATCH($A19,'Hoja de Trabajo para listado'!$BC$155:$BC$1048576,0),MATCH((CUADRO!K$4&amp;$E19),'Hoja de Trabajo para listado'!$BC$151:$CB$151,0)),0)+IFERROR(INDEX('Hoja de Trabajo para listado'!$DE$153:$DG$274,MATCH($A19,'Hoja de Trabajo para listado'!$DE$153:$DE$1048576,0),MATCH((CUADRO!K$4&amp;$E19),'Hoja de Trabajo para listado'!$DE$151:$DG$151,0)),0)+IFERROR(INDEX('Hoja de Trabajo para listado'!$CD$155:$DC$1048576,MATCH($A19,'Hoja de Trabajo para listado'!$CD$155:$CD$1048576,0),MATCH((CUADRO!K$4&amp;$E19),'Hoja de Trabajo para listado'!$CD$151:$DC$151,0)),0)</f>
        <v>0</v>
      </c>
      <c r="L19" s="241">
        <f ca="1">+IFERROR(INDEX('Hoja de Trabajo para listado'!$A$155:$Z$1048576,MATCH($A19,'Hoja de Trabajo para listado'!$A$155:$A$1048576,0),MATCH((CUADRO!L$4&amp;$E19),'Hoja de Trabajo para listado'!$A$151:$Z$151,0)),0)+IFERROR(INDEX('Hoja de Trabajo para listado'!$AB$155:$BA$1048576,MATCH($A19,'Hoja de Trabajo para listado'!$AB$155:$AB$1048576,0),MATCH((CUADRO!L$4&amp;$E19),'Hoja de Trabajo para listado'!$AB$151:$BA$151,0)),0)+IFERROR(INDEX('Hoja de Trabajo para listado'!$BC$155:$CB$1048576,MATCH($A19,'Hoja de Trabajo para listado'!$BC$155:$BC$1048576,0),MATCH((CUADRO!L$4&amp;$E19),'Hoja de Trabajo para listado'!$BC$151:$CB$151,0)),0)+IFERROR(INDEX('Hoja de Trabajo para listado'!$DE$153:$DG$274,MATCH($A19,'Hoja de Trabajo para listado'!$DE$153:$DE$1048576,0),MATCH((CUADRO!L$4&amp;$E19),'Hoja de Trabajo para listado'!$DE$151:$DG$151,0)),0)+IFERROR(INDEX('Hoja de Trabajo para listado'!$CD$155:$DC$1048576,MATCH($A19,'Hoja de Trabajo para listado'!$CD$155:$CD$1048576,0),MATCH((CUADRO!L$4&amp;$E19),'Hoja de Trabajo para listado'!$CD$151:$DC$151,0)),0)</f>
        <v>0</v>
      </c>
      <c r="M19" s="241">
        <f ca="1">+IFERROR(INDEX('Hoja de Trabajo para listado'!$A$155:$Z$1048576,MATCH($A19,'Hoja de Trabajo para listado'!$A$155:$A$1048576,0),MATCH((CUADRO!M$4&amp;$E19),'Hoja de Trabajo para listado'!$A$151:$Z$151,0)),0)+IFERROR(INDEX('Hoja de Trabajo para listado'!$AB$155:$BA$1048576,MATCH($A19,'Hoja de Trabajo para listado'!$AB$155:$AB$1048576,0),MATCH((CUADRO!M$4&amp;$E19),'Hoja de Trabajo para listado'!$AB$151:$BA$151,0)),0)+IFERROR(INDEX('Hoja de Trabajo para listado'!$BC$155:$CB$1048576,MATCH($A19,'Hoja de Trabajo para listado'!$BC$155:$BC$1048576,0),MATCH((CUADRO!M$4&amp;$E19),'Hoja de Trabajo para listado'!$BC$151:$CB$151,0)),0)+IFERROR(INDEX('Hoja de Trabajo para listado'!$DE$153:$DG$274,MATCH($A19,'Hoja de Trabajo para listado'!$DE$153:$DE$1048576,0),MATCH((CUADRO!M$4&amp;$E19),'Hoja de Trabajo para listado'!$DE$151:$DG$151,0)),0)+IFERROR(INDEX('Hoja de Trabajo para listado'!$CD$155:$DC$1048576,MATCH($A19,'Hoja de Trabajo para listado'!$CD$155:$CD$1048576,0),MATCH((CUADRO!M$4&amp;$E19),'Hoja de Trabajo para listado'!$CD$151:$DC$151,0)),0)</f>
        <v>0</v>
      </c>
      <c r="N19" s="241">
        <f ca="1">+IFERROR(INDEX('Hoja de Trabajo para listado'!$A$155:$Z$1048576,MATCH($A19,'Hoja de Trabajo para listado'!$A$155:$A$1048576,0),MATCH((CUADRO!N$4&amp;$E19),'Hoja de Trabajo para listado'!$A$151:$Z$151,0)),0)+IFERROR(INDEX('Hoja de Trabajo para listado'!$AB$155:$BA$1048576,MATCH($A19,'Hoja de Trabajo para listado'!$AB$155:$AB$1048576,0),MATCH((CUADRO!N$4&amp;$E19),'Hoja de Trabajo para listado'!$AB$151:$BA$151,0)),0)+IFERROR(INDEX('Hoja de Trabajo para listado'!$BC$155:$CB$1048576,MATCH($A19,'Hoja de Trabajo para listado'!$BC$155:$BC$1048576,0),MATCH((CUADRO!N$4&amp;$E19),'Hoja de Trabajo para listado'!$BC$151:$CB$151,0)),0)+IFERROR(INDEX('Hoja de Trabajo para listado'!$DE$153:$DG$274,MATCH($A19,'Hoja de Trabajo para listado'!$DE$153:$DE$1048576,0),MATCH((CUADRO!N$4&amp;$E19),'Hoja de Trabajo para listado'!$DE$151:$DG$151,0)),0)+IFERROR(INDEX('Hoja de Trabajo para listado'!$CD$155:$DC$1048576,MATCH($A19,'Hoja de Trabajo para listado'!$CD$155:$CD$1048576,0),MATCH((CUADRO!N$4&amp;$E19),'Hoja de Trabajo para listado'!$CD$151:$DC$151,0)),0)</f>
        <v>0</v>
      </c>
      <c r="O19" s="241">
        <f ca="1">+IFERROR(INDEX('Hoja de Trabajo para listado'!$A$155:$Z$1048576,MATCH($A19,'Hoja de Trabajo para listado'!$A$155:$A$1048576,0),MATCH((CUADRO!O$4&amp;$E19),'Hoja de Trabajo para listado'!$A$151:$Z$151,0)),0)+IFERROR(INDEX('Hoja de Trabajo para listado'!$AB$155:$BA$1048576,MATCH($A19,'Hoja de Trabajo para listado'!$AB$155:$AB$1048576,0),MATCH((CUADRO!O$4&amp;$E19),'Hoja de Trabajo para listado'!$AB$151:$BA$151,0)),0)+IFERROR(INDEX('Hoja de Trabajo para listado'!$BC$155:$CB$1048576,MATCH($A19,'Hoja de Trabajo para listado'!$BC$155:$BC$1048576,0),MATCH((CUADRO!O$4&amp;$E19),'Hoja de Trabajo para listado'!$BC$151:$CB$151,0)),0)+IFERROR(INDEX('Hoja de Trabajo para listado'!$DE$153:$DG$274,MATCH($A19,'Hoja de Trabajo para listado'!$DE$153:$DE$1048576,0),MATCH((CUADRO!O$4&amp;$E19),'Hoja de Trabajo para listado'!$DE$151:$DG$151,0)),0)+IFERROR(INDEX('Hoja de Trabajo para listado'!$CD$155:$DC$1048576,MATCH($A19,'Hoja de Trabajo para listado'!$CD$155:$CD$1048576,0),MATCH((CUADRO!O$4&amp;$E19),'Hoja de Trabajo para listado'!$CD$151:$DC$151,0)),0)</f>
        <v>0</v>
      </c>
      <c r="P19" s="241">
        <f ca="1">+IFERROR(INDEX('Hoja de Trabajo para listado'!$A$155:$Z$1048576,MATCH($A19,'Hoja de Trabajo para listado'!$A$155:$A$1048576,0),MATCH((CUADRO!P$4&amp;$E19),'Hoja de Trabajo para listado'!$A$151:$Z$151,0)),0)+IFERROR(INDEX('Hoja de Trabajo para listado'!$AB$155:$BA$1048576,MATCH($A19,'Hoja de Trabajo para listado'!$AB$155:$AB$1048576,0),MATCH((CUADRO!P$4&amp;$E19),'Hoja de Trabajo para listado'!$AB$151:$BA$151,0)),0)+IFERROR(INDEX('Hoja de Trabajo para listado'!$BC$155:$CB$1048576,MATCH($A19,'Hoja de Trabajo para listado'!$BC$155:$BC$1048576,0),MATCH((CUADRO!P$4&amp;$E19),'Hoja de Trabajo para listado'!$BC$151:$CB$151,0)),0)+IFERROR(INDEX('Hoja de Trabajo para listado'!$DE$153:$DG$274,MATCH($A19,'Hoja de Trabajo para listado'!$DE$153:$DE$1048576,0),MATCH((CUADRO!P$4&amp;$E19),'Hoja de Trabajo para listado'!$DE$151:$DG$151,0)),0)+IFERROR(INDEX('Hoja de Trabajo para listado'!$CD$155:$DC$1048576,MATCH($A19,'Hoja de Trabajo para listado'!$CD$155:$CD$1048576,0),MATCH((CUADRO!P$4&amp;$E19),'Hoja de Trabajo para listado'!$CD$151:$DC$151,0)),0)</f>
        <v>0</v>
      </c>
      <c r="Q19" s="241">
        <f ca="1">+IFERROR(INDEX('Hoja de Trabajo para listado'!$A$155:$Z$1048576,MATCH($A19,'Hoja de Trabajo para listado'!$A$155:$A$1048576,0),MATCH((CUADRO!Q$4&amp;$E19),'Hoja de Trabajo para listado'!$A$151:$Z$151,0)),0)+IFERROR(INDEX('Hoja de Trabajo para listado'!$AB$155:$BA$1048576,MATCH($A19,'Hoja de Trabajo para listado'!$AB$155:$AB$1048576,0),MATCH((CUADRO!Q$4&amp;$E19),'Hoja de Trabajo para listado'!$AB$151:$BA$151,0)),0)+IFERROR(INDEX('Hoja de Trabajo para listado'!$BC$155:$CB$1048576,MATCH($A19,'Hoja de Trabajo para listado'!$BC$155:$BC$1048576,0),MATCH((CUADRO!Q$4&amp;$E19),'Hoja de Trabajo para listado'!$BC$151:$CB$151,0)),0)+IFERROR(INDEX('Hoja de Trabajo para listado'!$DE$153:$DG$274,MATCH($A19,'Hoja de Trabajo para listado'!$DE$153:$DE$1048576,0),MATCH((CUADRO!Q$4&amp;$E19),'Hoja de Trabajo para listado'!$DE$151:$DG$151,0)),0)+IFERROR(INDEX('Hoja de Trabajo para listado'!$CD$155:$DC$1048576,MATCH($A19,'Hoja de Trabajo para listado'!$CD$155:$CD$1048576,0),MATCH((CUADRO!Q$4&amp;$E19),'Hoja de Trabajo para listado'!$CD$151:$DC$151,0)),0)</f>
        <v>0</v>
      </c>
      <c r="R19" s="241">
        <f t="shared" ca="1" si="0"/>
        <v>0</v>
      </c>
      <c r="S19" s="241"/>
      <c r="T19" s="241">
        <f ca="1">+T20</f>
        <v>2005</v>
      </c>
      <c r="U19" s="240">
        <f t="shared" si="1"/>
        <v>1</v>
      </c>
      <c r="V19" s="327" t="str">
        <f>+VLOOKUP(A19,bd_lista!$A$3:$E$592,5,FALSE)</f>
        <v>Órgano Ejecutivo</v>
      </c>
      <c r="W19" s="397" t="str">
        <f>+V19</f>
        <v>Órgano Ejecutivo</v>
      </c>
      <c r="X19" s="240">
        <v>30</v>
      </c>
      <c r="Y19" s="240" t="str">
        <f>+VLOOKUP(X19,bd_lista!$A$3:$C$592,3,FALSE)</f>
        <v>Ministerio de Justicia y Transparencia Institucional</v>
      </c>
      <c r="Z19" s="244">
        <f>+X19</f>
        <v>30</v>
      </c>
      <c r="AA19" s="244" t="str">
        <f>+Y19</f>
        <v>Ministerio de Justicia y Transparencia Institucional</v>
      </c>
    </row>
    <row r="20" spans="1:27" ht="15" customHeight="1">
      <c r="A20" s="378">
        <v>30</v>
      </c>
      <c r="B20" s="394"/>
      <c r="C20" s="327" t="str">
        <f>+VLOOKUP(A20,bd_lista!$A$3:$C$592,3,FALSE)</f>
        <v>Ministerio de Justicia y Transparencia Institucional</v>
      </c>
      <c r="D20" s="396"/>
      <c r="E20" s="327" t="s">
        <v>1304</v>
      </c>
      <c r="F20" s="243">
        <f ca="1">+IFERROR(INDEX('Hoja de Trabajo para listado'!$A$155:$Z$1048576,MATCH($A20,'Hoja de Trabajo para listado'!$A$155:$A$1048576,0),MATCH((CUADRO!F$4&amp;$E20),'Hoja de Trabajo para listado'!$A$151:$Z$151,0)),0)+IFERROR(INDEX('Hoja de Trabajo para listado'!$AB$155:$BA$1048576,MATCH($A20,'Hoja de Trabajo para listado'!$AB$155:$AB$1048576,0),MATCH((CUADRO!F$4&amp;$E20),'Hoja de Trabajo para listado'!$AB$151:$BA$151,0)),0)+IFERROR(INDEX('Hoja de Trabajo para listado'!$BC$155:$CB$1048576,MATCH($A20,'Hoja de Trabajo para listado'!$BC$155:$BC$1048576,0),MATCH((CUADRO!F$4&amp;$E20),'Hoja de Trabajo para listado'!$BC$151:$CB$151,0)),0)+IFERROR(INDEX('Hoja de Trabajo para listado'!$DE$153:$DG$274,MATCH($A20,'Hoja de Trabajo para listado'!$DE$153:$DE$1048576,0),MATCH((CUADRO!F$4&amp;$E20),'Hoja de Trabajo para listado'!$DE$151:$DG$151,0)),0)+IFERROR(INDEX('Hoja de Trabajo para listado'!$CD$155:$DC$1048576,MATCH($A20,'Hoja de Trabajo para listado'!$CD$155:$CD$1048576,0),MATCH((CUADRO!F$4&amp;$E20),'Hoja de Trabajo para listado'!$CD$151:$DC$151,0)),0)</f>
        <v>0</v>
      </c>
      <c r="G20" s="243">
        <f ca="1">+IFERROR(INDEX('Hoja de Trabajo para listado'!$A$155:$Z$1048576,MATCH($A20,'Hoja de Trabajo para listado'!$A$155:$A$1048576,0),MATCH((CUADRO!G$4&amp;$E20),'Hoja de Trabajo para listado'!$A$151:$Z$151,0)),0)+IFERROR(INDEX('Hoja de Trabajo para listado'!$AB$155:$BA$1048576,MATCH($A20,'Hoja de Trabajo para listado'!$AB$155:$AB$1048576,0),MATCH((CUADRO!G$4&amp;$E20),'Hoja de Trabajo para listado'!$AB$151:$BA$151,0)),0)+IFERROR(INDEX('Hoja de Trabajo para listado'!$BC$155:$CB$1048576,MATCH($A20,'Hoja de Trabajo para listado'!$BC$155:$BC$1048576,0),MATCH((CUADRO!G$4&amp;$E20),'Hoja de Trabajo para listado'!$BC$151:$CB$151,0)),0)+IFERROR(INDEX('Hoja de Trabajo para listado'!$DE$153:$DG$274,MATCH($A20,'Hoja de Trabajo para listado'!$DE$153:$DE$1048576,0),MATCH((CUADRO!G$4&amp;$E20),'Hoja de Trabajo para listado'!$DE$151:$DG$151,0)),0)+IFERROR(INDEX('Hoja de Trabajo para listado'!$CD$155:$DC$1048576,MATCH($A20,'Hoja de Trabajo para listado'!$CD$155:$CD$1048576,0),MATCH((CUADRO!G$4&amp;$E20),'Hoja de Trabajo para listado'!$CD$151:$DC$151,0)),0)</f>
        <v>0</v>
      </c>
      <c r="H20" s="243">
        <f ca="1">+IFERROR(INDEX('Hoja de Trabajo para listado'!$A$155:$Z$1048576,MATCH($A20,'Hoja de Trabajo para listado'!$A$155:$A$1048576,0),MATCH((CUADRO!H$4&amp;$E20),'Hoja de Trabajo para listado'!$A$151:$Z$151,0)),0)+IFERROR(INDEX('Hoja de Trabajo para listado'!$AB$155:$BA$1048576,MATCH($A20,'Hoja de Trabajo para listado'!$AB$155:$AB$1048576,0),MATCH((CUADRO!H$4&amp;$E20),'Hoja de Trabajo para listado'!$AB$151:$BA$151,0)),0)+IFERROR(INDEX('Hoja de Trabajo para listado'!$BC$155:$CB$1048576,MATCH($A20,'Hoja de Trabajo para listado'!$BC$155:$BC$1048576,0),MATCH((CUADRO!H$4&amp;$E20),'Hoja de Trabajo para listado'!$BC$151:$CB$151,0)),0)+IFERROR(INDEX('Hoja de Trabajo para listado'!$DE$153:$DG$274,MATCH($A20,'Hoja de Trabajo para listado'!$DE$153:$DE$1048576,0),MATCH((CUADRO!H$4&amp;$E20),'Hoja de Trabajo para listado'!$DE$151:$DG$151,0)),0)+IFERROR(INDEX('Hoja de Trabajo para listado'!$CD$155:$DC$1048576,MATCH($A20,'Hoja de Trabajo para listado'!$CD$155:$CD$1048576,0),MATCH((CUADRO!H$4&amp;$E20),'Hoja de Trabajo para listado'!$CD$151:$DC$151,0)),0)</f>
        <v>0</v>
      </c>
      <c r="I20" s="243">
        <f ca="1">+IFERROR(INDEX('Hoja de Trabajo para listado'!$A$155:$Z$1048576,MATCH($A20,'Hoja de Trabajo para listado'!$A$155:$A$1048576,0),MATCH((CUADRO!I$4&amp;$E20),'Hoja de Trabajo para listado'!$A$151:$Z$151,0)),0)+IFERROR(INDEX('Hoja de Trabajo para listado'!$AB$155:$BA$1048576,MATCH($A20,'Hoja de Trabajo para listado'!$AB$155:$AB$1048576,0),MATCH((CUADRO!I$4&amp;$E20),'Hoja de Trabajo para listado'!$AB$151:$BA$151,0)),0)+IFERROR(INDEX('Hoja de Trabajo para listado'!$BC$155:$CB$1048576,MATCH($A20,'Hoja de Trabajo para listado'!$BC$155:$BC$1048576,0),MATCH((CUADRO!I$4&amp;$E20),'Hoja de Trabajo para listado'!$BC$151:$CB$151,0)),0)+IFERROR(INDEX('Hoja de Trabajo para listado'!$DE$153:$DG$274,MATCH($A20,'Hoja de Trabajo para listado'!$DE$153:$DE$1048576,0),MATCH((CUADRO!I$4&amp;$E20),'Hoja de Trabajo para listado'!$DE$151:$DG$151,0)),0)+IFERROR(INDEX('Hoja de Trabajo para listado'!$CD$155:$DC$1048576,MATCH($A20,'Hoja de Trabajo para listado'!$CD$155:$CD$1048576,0),MATCH((CUADRO!I$4&amp;$E20),'Hoja de Trabajo para listado'!$CD$151:$DC$151,0)),0)</f>
        <v>0</v>
      </c>
      <c r="J20" s="243">
        <f ca="1">+IFERROR(INDEX('Hoja de Trabajo para listado'!$A$155:$Z$1048576,MATCH($A20,'Hoja de Trabajo para listado'!$A$155:$A$1048576,0),MATCH((CUADRO!J$4&amp;$E20),'Hoja de Trabajo para listado'!$A$151:$Z$151,0)),0)+IFERROR(INDEX('Hoja de Trabajo para listado'!$AB$155:$BA$1048576,MATCH($A20,'Hoja de Trabajo para listado'!$AB$155:$AB$1048576,0),MATCH((CUADRO!J$4&amp;$E20),'Hoja de Trabajo para listado'!$AB$151:$BA$151,0)),0)+IFERROR(INDEX('Hoja de Trabajo para listado'!$BC$155:$CB$1048576,MATCH($A20,'Hoja de Trabajo para listado'!$BC$155:$BC$1048576,0),MATCH((CUADRO!J$4&amp;$E20),'Hoja de Trabajo para listado'!$BC$151:$CB$151,0)),0)+IFERROR(INDEX('Hoja de Trabajo para listado'!$DE$153:$DG$274,MATCH($A20,'Hoja de Trabajo para listado'!$DE$153:$DE$1048576,0),MATCH((CUADRO!J$4&amp;$E20),'Hoja de Trabajo para listado'!$DE$151:$DG$151,0)),0)+IFERROR(INDEX('Hoja de Trabajo para listado'!$CD$155:$DC$1048576,MATCH($A20,'Hoja de Trabajo para listado'!$CD$155:$CD$1048576,0),MATCH((CUADRO!J$4&amp;$E20),'Hoja de Trabajo para listado'!$CD$151:$DC$151,0)),0)</f>
        <v>0</v>
      </c>
      <c r="K20" s="243">
        <f ca="1">+IFERROR(INDEX('Hoja de Trabajo para listado'!$A$155:$Z$1048576,MATCH($A20,'Hoja de Trabajo para listado'!$A$155:$A$1048576,0),MATCH((CUADRO!K$4&amp;$E20),'Hoja de Trabajo para listado'!$A$151:$Z$151,0)),0)+IFERROR(INDEX('Hoja de Trabajo para listado'!$AB$155:$BA$1048576,MATCH($A20,'Hoja de Trabajo para listado'!$AB$155:$AB$1048576,0),MATCH((CUADRO!K$4&amp;$E20),'Hoja de Trabajo para listado'!$AB$151:$BA$151,0)),0)+IFERROR(INDEX('Hoja de Trabajo para listado'!$BC$155:$CB$1048576,MATCH($A20,'Hoja de Trabajo para listado'!$BC$155:$BC$1048576,0),MATCH((CUADRO!K$4&amp;$E20),'Hoja de Trabajo para listado'!$BC$151:$CB$151,0)),0)+IFERROR(INDEX('Hoja de Trabajo para listado'!$DE$153:$DG$274,MATCH($A20,'Hoja de Trabajo para listado'!$DE$153:$DE$1048576,0),MATCH((CUADRO!K$4&amp;$E20),'Hoja de Trabajo para listado'!$DE$151:$DG$151,0)),0)+IFERROR(INDEX('Hoja de Trabajo para listado'!$CD$155:$DC$1048576,MATCH($A20,'Hoja de Trabajo para listado'!$CD$155:$CD$1048576,0),MATCH((CUADRO!K$4&amp;$E20),'Hoja de Trabajo para listado'!$CD$151:$DC$151,0)),0)</f>
        <v>0</v>
      </c>
      <c r="L20" s="243">
        <f ca="1">+IFERROR(INDEX('Hoja de Trabajo para listado'!$A$155:$Z$1048576,MATCH($A20,'Hoja de Trabajo para listado'!$A$155:$A$1048576,0),MATCH((CUADRO!L$4&amp;$E20),'Hoja de Trabajo para listado'!$A$151:$Z$151,0)),0)+IFERROR(INDEX('Hoja de Trabajo para listado'!$AB$155:$BA$1048576,MATCH($A20,'Hoja de Trabajo para listado'!$AB$155:$AB$1048576,0),MATCH((CUADRO!L$4&amp;$E20),'Hoja de Trabajo para listado'!$AB$151:$BA$151,0)),0)+IFERROR(INDEX('Hoja de Trabajo para listado'!$BC$155:$CB$1048576,MATCH($A20,'Hoja de Trabajo para listado'!$BC$155:$BC$1048576,0),MATCH((CUADRO!L$4&amp;$E20),'Hoja de Trabajo para listado'!$BC$151:$CB$151,0)),0)+IFERROR(INDEX('Hoja de Trabajo para listado'!$DE$153:$DG$274,MATCH($A20,'Hoja de Trabajo para listado'!$DE$153:$DE$1048576,0),MATCH((CUADRO!L$4&amp;$E20),'Hoja de Trabajo para listado'!$DE$151:$DG$151,0)),0)+IFERROR(INDEX('Hoja de Trabajo para listado'!$CD$155:$DC$1048576,MATCH($A20,'Hoja de Trabajo para listado'!$CD$155:$CD$1048576,0),MATCH((CUADRO!L$4&amp;$E20),'Hoja de Trabajo para listado'!$CD$151:$DC$151,0)),0)</f>
        <v>0</v>
      </c>
      <c r="M20" s="243">
        <f ca="1">+IFERROR(INDEX('Hoja de Trabajo para listado'!$A$155:$Z$1048576,MATCH($A20,'Hoja de Trabajo para listado'!$A$155:$A$1048576,0),MATCH((CUADRO!M$4&amp;$E20),'Hoja de Trabajo para listado'!$A$151:$Z$151,0)),0)+IFERROR(INDEX('Hoja de Trabajo para listado'!$AB$155:$BA$1048576,MATCH($A20,'Hoja de Trabajo para listado'!$AB$155:$AB$1048576,0),MATCH((CUADRO!M$4&amp;$E20),'Hoja de Trabajo para listado'!$AB$151:$BA$151,0)),0)+IFERROR(INDEX('Hoja de Trabajo para listado'!$BC$155:$CB$1048576,MATCH($A20,'Hoja de Trabajo para listado'!$BC$155:$BC$1048576,0),MATCH((CUADRO!M$4&amp;$E20),'Hoja de Trabajo para listado'!$BC$151:$CB$151,0)),0)+IFERROR(INDEX('Hoja de Trabajo para listado'!$DE$153:$DG$274,MATCH($A20,'Hoja de Trabajo para listado'!$DE$153:$DE$1048576,0),MATCH((CUADRO!M$4&amp;$E20),'Hoja de Trabajo para listado'!$DE$151:$DG$151,0)),0)+IFERROR(INDEX('Hoja de Trabajo para listado'!$CD$155:$DC$1048576,MATCH($A20,'Hoja de Trabajo para listado'!$CD$155:$CD$1048576,0),MATCH((CUADRO!M$4&amp;$E20),'Hoja de Trabajo para listado'!$CD$151:$DC$151,0)),0)</f>
        <v>0</v>
      </c>
      <c r="N20" s="243">
        <f ca="1">+IFERROR(INDEX('Hoja de Trabajo para listado'!$A$155:$Z$1048576,MATCH($A20,'Hoja de Trabajo para listado'!$A$155:$A$1048576,0),MATCH((CUADRO!N$4&amp;$E20),'Hoja de Trabajo para listado'!$A$151:$Z$151,0)),0)+IFERROR(INDEX('Hoja de Trabajo para listado'!$AB$155:$BA$1048576,MATCH($A20,'Hoja de Trabajo para listado'!$AB$155:$AB$1048576,0),MATCH((CUADRO!N$4&amp;$E20),'Hoja de Trabajo para listado'!$AB$151:$BA$151,0)),0)+IFERROR(INDEX('Hoja de Trabajo para listado'!$BC$155:$CB$1048576,MATCH($A20,'Hoja de Trabajo para listado'!$BC$155:$BC$1048576,0),MATCH((CUADRO!N$4&amp;$E20),'Hoja de Trabajo para listado'!$BC$151:$CB$151,0)),0)+IFERROR(INDEX('Hoja de Trabajo para listado'!$DE$153:$DG$274,MATCH($A20,'Hoja de Trabajo para listado'!$DE$153:$DE$1048576,0),MATCH((CUADRO!N$4&amp;$E20),'Hoja de Trabajo para listado'!$DE$151:$DG$151,0)),0)+IFERROR(INDEX('Hoja de Trabajo para listado'!$CD$155:$DC$1048576,MATCH($A20,'Hoja de Trabajo para listado'!$CD$155:$CD$1048576,0),MATCH((CUADRO!N$4&amp;$E20),'Hoja de Trabajo para listado'!$CD$151:$DC$151,0)),0)</f>
        <v>0</v>
      </c>
      <c r="O20" s="243">
        <f ca="1">+IFERROR(INDEX('Hoja de Trabajo para listado'!$A$155:$Z$1048576,MATCH($A20,'Hoja de Trabajo para listado'!$A$155:$A$1048576,0),MATCH((CUADRO!O$4&amp;$E20),'Hoja de Trabajo para listado'!$A$151:$Z$151,0)),0)+IFERROR(INDEX('Hoja de Trabajo para listado'!$AB$155:$BA$1048576,MATCH($A20,'Hoja de Trabajo para listado'!$AB$155:$AB$1048576,0),MATCH((CUADRO!O$4&amp;$E20),'Hoja de Trabajo para listado'!$AB$151:$BA$151,0)),0)+IFERROR(INDEX('Hoja de Trabajo para listado'!$BC$155:$CB$1048576,MATCH($A20,'Hoja de Trabajo para listado'!$BC$155:$BC$1048576,0),MATCH((CUADRO!O$4&amp;$E20),'Hoja de Trabajo para listado'!$BC$151:$CB$151,0)),0)+IFERROR(INDEX('Hoja de Trabajo para listado'!$DE$153:$DG$274,MATCH($A20,'Hoja de Trabajo para listado'!$DE$153:$DE$1048576,0),MATCH((CUADRO!O$4&amp;$E20),'Hoja de Trabajo para listado'!$DE$151:$DG$151,0)),0)+IFERROR(INDEX('Hoja de Trabajo para listado'!$CD$155:$DC$1048576,MATCH($A20,'Hoja de Trabajo para listado'!$CD$155:$CD$1048576,0),MATCH((CUADRO!O$4&amp;$E20),'Hoja de Trabajo para listado'!$CD$151:$DC$151,0)),0)</f>
        <v>300</v>
      </c>
      <c r="P20" s="243">
        <f ca="1">+IFERROR(INDEX('Hoja de Trabajo para listado'!$A$155:$Z$1048576,MATCH($A20,'Hoja de Trabajo para listado'!$A$155:$A$1048576,0),MATCH((CUADRO!P$4&amp;$E20),'Hoja de Trabajo para listado'!$A$151:$Z$151,0)),0)+IFERROR(INDEX('Hoja de Trabajo para listado'!$AB$155:$BA$1048576,MATCH($A20,'Hoja de Trabajo para listado'!$AB$155:$AB$1048576,0),MATCH((CUADRO!P$4&amp;$E20),'Hoja de Trabajo para listado'!$AB$151:$BA$151,0)),0)+IFERROR(INDEX('Hoja de Trabajo para listado'!$BC$155:$CB$1048576,MATCH($A20,'Hoja de Trabajo para listado'!$BC$155:$BC$1048576,0),MATCH((CUADRO!P$4&amp;$E20),'Hoja de Trabajo para listado'!$BC$151:$CB$151,0)),0)+IFERROR(INDEX('Hoja de Trabajo para listado'!$DE$153:$DG$274,MATCH($A20,'Hoja de Trabajo para listado'!$DE$153:$DE$1048576,0),MATCH((CUADRO!P$4&amp;$E20),'Hoja de Trabajo para listado'!$DE$151:$DG$151,0)),0)+IFERROR(INDEX('Hoja de Trabajo para listado'!$CD$155:$DC$1048576,MATCH($A20,'Hoja de Trabajo para listado'!$CD$155:$CD$1048576,0),MATCH((CUADRO!P$4&amp;$E20),'Hoja de Trabajo para listado'!$CD$151:$DC$151,0)),0)</f>
        <v>1705</v>
      </c>
      <c r="Q20" s="243">
        <f ca="1">+IFERROR(INDEX('Hoja de Trabajo para listado'!$A$155:$Z$1048576,MATCH($A20,'Hoja de Trabajo para listado'!$A$155:$A$1048576,0),MATCH((CUADRO!Q$4&amp;$E20),'Hoja de Trabajo para listado'!$A$151:$Z$151,0)),0)+IFERROR(INDEX('Hoja de Trabajo para listado'!$AB$155:$BA$1048576,MATCH($A20,'Hoja de Trabajo para listado'!$AB$155:$AB$1048576,0),MATCH((CUADRO!Q$4&amp;$E20),'Hoja de Trabajo para listado'!$AB$151:$BA$151,0)),0)+IFERROR(INDEX('Hoja de Trabajo para listado'!$BC$155:$CB$1048576,MATCH($A20,'Hoja de Trabajo para listado'!$BC$155:$BC$1048576,0),MATCH((CUADRO!Q$4&amp;$E20),'Hoja de Trabajo para listado'!$BC$151:$CB$151,0)),0)+IFERROR(INDEX('Hoja de Trabajo para listado'!$DE$153:$DG$274,MATCH($A20,'Hoja de Trabajo para listado'!$DE$153:$DE$1048576,0),MATCH((CUADRO!Q$4&amp;$E20),'Hoja de Trabajo para listado'!$DE$151:$DG$151,0)),0)+IFERROR(INDEX('Hoja de Trabajo para listado'!$CD$155:$DC$1048576,MATCH($A20,'Hoja de Trabajo para listado'!$CD$155:$CD$1048576,0),MATCH((CUADRO!Q$4&amp;$E20),'Hoja de Trabajo para listado'!$CD$151:$DC$151,0)),0)</f>
        <v>0</v>
      </c>
      <c r="R20" s="243">
        <f t="shared" ca="1" si="0"/>
        <v>2005</v>
      </c>
      <c r="S20" s="243">
        <f ca="1">+R19+R20</f>
        <v>2005</v>
      </c>
      <c r="T20" s="243">
        <f ca="1">+S20</f>
        <v>2005</v>
      </c>
      <c r="U20" s="242">
        <f t="shared" si="1"/>
        <v>2</v>
      </c>
      <c r="V20" s="327" t="str">
        <f>+VLOOKUP(A20,bd_lista!$A$3:$E$592,5,FALSE)</f>
        <v>Órgano Ejecutivo</v>
      </c>
      <c r="W20" s="398"/>
      <c r="X20" s="240">
        <v>30</v>
      </c>
      <c r="Y20" s="240" t="str">
        <f>+VLOOKUP(X20,bd_lista!$A$3:$C$592,3,FALSE)</f>
        <v>Ministerio de Justicia y Transparencia Institucional</v>
      </c>
      <c r="Z20" s="244"/>
      <c r="AA20" s="244"/>
    </row>
    <row r="21" spans="1:27" ht="15" customHeight="1">
      <c r="A21" s="379">
        <v>35</v>
      </c>
      <c r="B21" s="393">
        <f>+A21</f>
        <v>35</v>
      </c>
      <c r="C21" s="245" t="str">
        <f>+VLOOKUP(A21,bd_lista!$A$3:$C$592,3,FALSE)</f>
        <v>Ministerio de Economía y Finanzas Públicas</v>
      </c>
      <c r="D21" s="395" t="str">
        <f>+C21</f>
        <v>Ministerio de Economía y Finanzas Públicas</v>
      </c>
      <c r="E21" s="245" t="s">
        <v>1303</v>
      </c>
      <c r="F21" s="241">
        <f ca="1">+IFERROR(INDEX('Hoja de Trabajo para listado'!$A$155:$Z$1048576,MATCH($A21,'Hoja de Trabajo para listado'!$A$155:$A$1048576,0),MATCH((CUADRO!F$4&amp;$E21),'Hoja de Trabajo para listado'!$A$151:$Z$151,0)),0)+IFERROR(INDEX('Hoja de Trabajo para listado'!$AB$155:$BA$1048576,MATCH($A21,'Hoja de Trabajo para listado'!$AB$155:$AB$1048576,0),MATCH((CUADRO!F$4&amp;$E21),'Hoja de Trabajo para listado'!$AB$151:$BA$151,0)),0)+IFERROR(INDEX('Hoja de Trabajo para listado'!$BC$155:$CB$1048576,MATCH($A21,'Hoja de Trabajo para listado'!$BC$155:$BC$1048576,0),MATCH((CUADRO!F$4&amp;$E21),'Hoja de Trabajo para listado'!$BC$151:$CB$151,0)),0)+IFERROR(INDEX('Hoja de Trabajo para listado'!$DE$153:$DG$274,MATCH($A21,'Hoja de Trabajo para listado'!$DE$153:$DE$1048576,0),MATCH((CUADRO!F$4&amp;$E21),'Hoja de Trabajo para listado'!$DE$151:$DG$151,0)),0)+IFERROR(INDEX('Hoja de Trabajo para listado'!$CD$155:$DC$1048576,MATCH($A21,'Hoja de Trabajo para listado'!$CD$155:$CD$1048576,0),MATCH((CUADRO!F$4&amp;$E21),'Hoja de Trabajo para listado'!$CD$151:$DC$151,0)),0)</f>
        <v>0</v>
      </c>
      <c r="G21" s="241">
        <f ca="1">+IFERROR(INDEX('Hoja de Trabajo para listado'!$A$155:$Z$1048576,MATCH($A21,'Hoja de Trabajo para listado'!$A$155:$A$1048576,0),MATCH((CUADRO!G$4&amp;$E21),'Hoja de Trabajo para listado'!$A$151:$Z$151,0)),0)+IFERROR(INDEX('Hoja de Trabajo para listado'!$AB$155:$BA$1048576,MATCH($A21,'Hoja de Trabajo para listado'!$AB$155:$AB$1048576,0),MATCH((CUADRO!G$4&amp;$E21),'Hoja de Trabajo para listado'!$AB$151:$BA$151,0)),0)+IFERROR(INDEX('Hoja de Trabajo para listado'!$BC$155:$CB$1048576,MATCH($A21,'Hoja de Trabajo para listado'!$BC$155:$BC$1048576,0),MATCH((CUADRO!G$4&amp;$E21),'Hoja de Trabajo para listado'!$BC$151:$CB$151,0)),0)+IFERROR(INDEX('Hoja de Trabajo para listado'!$DE$153:$DG$274,MATCH($A21,'Hoja de Trabajo para listado'!$DE$153:$DE$1048576,0),MATCH((CUADRO!G$4&amp;$E21),'Hoja de Trabajo para listado'!$DE$151:$DG$151,0)),0)+IFERROR(INDEX('Hoja de Trabajo para listado'!$CD$155:$DC$1048576,MATCH($A21,'Hoja de Trabajo para listado'!$CD$155:$CD$1048576,0),MATCH((CUADRO!G$4&amp;$E21),'Hoja de Trabajo para listado'!$CD$151:$DC$151,0)),0)</f>
        <v>0</v>
      </c>
      <c r="H21" s="241">
        <f ca="1">+IFERROR(INDEX('Hoja de Trabajo para listado'!$A$155:$Z$1048576,MATCH($A21,'Hoja de Trabajo para listado'!$A$155:$A$1048576,0),MATCH((CUADRO!H$4&amp;$E21),'Hoja de Trabajo para listado'!$A$151:$Z$151,0)),0)+IFERROR(INDEX('Hoja de Trabajo para listado'!$AB$155:$BA$1048576,MATCH($A21,'Hoja de Trabajo para listado'!$AB$155:$AB$1048576,0),MATCH((CUADRO!H$4&amp;$E21),'Hoja de Trabajo para listado'!$AB$151:$BA$151,0)),0)+IFERROR(INDEX('Hoja de Trabajo para listado'!$BC$155:$CB$1048576,MATCH($A21,'Hoja de Trabajo para listado'!$BC$155:$BC$1048576,0),MATCH((CUADRO!H$4&amp;$E21),'Hoja de Trabajo para listado'!$BC$151:$CB$151,0)),0)+IFERROR(INDEX('Hoja de Trabajo para listado'!$DE$153:$DG$274,MATCH($A21,'Hoja de Trabajo para listado'!$DE$153:$DE$1048576,0),MATCH((CUADRO!H$4&amp;$E21),'Hoja de Trabajo para listado'!$DE$151:$DG$151,0)),0)+IFERROR(INDEX('Hoja de Trabajo para listado'!$CD$155:$DC$1048576,MATCH($A21,'Hoja de Trabajo para listado'!$CD$155:$CD$1048576,0),MATCH((CUADRO!H$4&amp;$E21),'Hoja de Trabajo para listado'!$CD$151:$DC$151,0)),0)</f>
        <v>0</v>
      </c>
      <c r="I21" s="241">
        <f ca="1">+IFERROR(INDEX('Hoja de Trabajo para listado'!$A$155:$Z$1048576,MATCH($A21,'Hoja de Trabajo para listado'!$A$155:$A$1048576,0),MATCH((CUADRO!I$4&amp;$E21),'Hoja de Trabajo para listado'!$A$151:$Z$151,0)),0)+IFERROR(INDEX('Hoja de Trabajo para listado'!$AB$155:$BA$1048576,MATCH($A21,'Hoja de Trabajo para listado'!$AB$155:$AB$1048576,0),MATCH((CUADRO!I$4&amp;$E21),'Hoja de Trabajo para listado'!$AB$151:$BA$151,0)),0)+IFERROR(INDEX('Hoja de Trabajo para listado'!$BC$155:$CB$1048576,MATCH($A21,'Hoja de Trabajo para listado'!$BC$155:$BC$1048576,0),MATCH((CUADRO!I$4&amp;$E21),'Hoja de Trabajo para listado'!$BC$151:$CB$151,0)),0)+IFERROR(INDEX('Hoja de Trabajo para listado'!$DE$153:$DG$274,MATCH($A21,'Hoja de Trabajo para listado'!$DE$153:$DE$1048576,0),MATCH((CUADRO!I$4&amp;$E21),'Hoja de Trabajo para listado'!$DE$151:$DG$151,0)),0)+IFERROR(INDEX('Hoja de Trabajo para listado'!$CD$155:$DC$1048576,MATCH($A21,'Hoja de Trabajo para listado'!$CD$155:$CD$1048576,0),MATCH((CUADRO!I$4&amp;$E21),'Hoja de Trabajo para listado'!$CD$151:$DC$151,0)),0)</f>
        <v>0</v>
      </c>
      <c r="J21" s="241">
        <f ca="1">+IFERROR(INDEX('Hoja de Trabajo para listado'!$A$155:$Z$1048576,MATCH($A21,'Hoja de Trabajo para listado'!$A$155:$A$1048576,0),MATCH((CUADRO!J$4&amp;$E21),'Hoja de Trabajo para listado'!$A$151:$Z$151,0)),0)+IFERROR(INDEX('Hoja de Trabajo para listado'!$AB$155:$BA$1048576,MATCH($A21,'Hoja de Trabajo para listado'!$AB$155:$AB$1048576,0),MATCH((CUADRO!J$4&amp;$E21),'Hoja de Trabajo para listado'!$AB$151:$BA$151,0)),0)+IFERROR(INDEX('Hoja de Trabajo para listado'!$BC$155:$CB$1048576,MATCH($A21,'Hoja de Trabajo para listado'!$BC$155:$BC$1048576,0),MATCH((CUADRO!J$4&amp;$E21),'Hoja de Trabajo para listado'!$BC$151:$CB$151,0)),0)+IFERROR(INDEX('Hoja de Trabajo para listado'!$DE$153:$DG$274,MATCH($A21,'Hoja de Trabajo para listado'!$DE$153:$DE$1048576,0),MATCH((CUADRO!J$4&amp;$E21),'Hoja de Trabajo para listado'!$DE$151:$DG$151,0)),0)+IFERROR(INDEX('Hoja de Trabajo para listado'!$CD$155:$DC$1048576,MATCH($A21,'Hoja de Trabajo para listado'!$CD$155:$CD$1048576,0),MATCH((CUADRO!J$4&amp;$E21),'Hoja de Trabajo para listado'!$CD$151:$DC$151,0)),0)</f>
        <v>0</v>
      </c>
      <c r="K21" s="241">
        <f ca="1">+IFERROR(INDEX('Hoja de Trabajo para listado'!$A$155:$Z$1048576,MATCH($A21,'Hoja de Trabajo para listado'!$A$155:$A$1048576,0),MATCH((CUADRO!K$4&amp;$E21),'Hoja de Trabajo para listado'!$A$151:$Z$151,0)),0)+IFERROR(INDEX('Hoja de Trabajo para listado'!$AB$155:$BA$1048576,MATCH($A21,'Hoja de Trabajo para listado'!$AB$155:$AB$1048576,0),MATCH((CUADRO!K$4&amp;$E21),'Hoja de Trabajo para listado'!$AB$151:$BA$151,0)),0)+IFERROR(INDEX('Hoja de Trabajo para listado'!$BC$155:$CB$1048576,MATCH($A21,'Hoja de Trabajo para listado'!$BC$155:$BC$1048576,0),MATCH((CUADRO!K$4&amp;$E21),'Hoja de Trabajo para listado'!$BC$151:$CB$151,0)),0)+IFERROR(INDEX('Hoja de Trabajo para listado'!$DE$153:$DG$274,MATCH($A21,'Hoja de Trabajo para listado'!$DE$153:$DE$1048576,0),MATCH((CUADRO!K$4&amp;$E21),'Hoja de Trabajo para listado'!$DE$151:$DG$151,0)),0)+IFERROR(INDEX('Hoja de Trabajo para listado'!$CD$155:$DC$1048576,MATCH($A21,'Hoja de Trabajo para listado'!$CD$155:$CD$1048576,0),MATCH((CUADRO!K$4&amp;$E21),'Hoja de Trabajo para listado'!$CD$151:$DC$151,0)),0)</f>
        <v>0</v>
      </c>
      <c r="L21" s="241">
        <f ca="1">+IFERROR(INDEX('Hoja de Trabajo para listado'!$A$155:$Z$1048576,MATCH($A21,'Hoja de Trabajo para listado'!$A$155:$A$1048576,0),MATCH((CUADRO!L$4&amp;$E21),'Hoja de Trabajo para listado'!$A$151:$Z$151,0)),0)+IFERROR(INDEX('Hoja de Trabajo para listado'!$AB$155:$BA$1048576,MATCH($A21,'Hoja de Trabajo para listado'!$AB$155:$AB$1048576,0),MATCH((CUADRO!L$4&amp;$E21),'Hoja de Trabajo para listado'!$AB$151:$BA$151,0)),0)+IFERROR(INDEX('Hoja de Trabajo para listado'!$BC$155:$CB$1048576,MATCH($A21,'Hoja de Trabajo para listado'!$BC$155:$BC$1048576,0),MATCH((CUADRO!L$4&amp;$E21),'Hoja de Trabajo para listado'!$BC$151:$CB$151,0)),0)+IFERROR(INDEX('Hoja de Trabajo para listado'!$DE$153:$DG$274,MATCH($A21,'Hoja de Trabajo para listado'!$DE$153:$DE$1048576,0),MATCH((CUADRO!L$4&amp;$E21),'Hoja de Trabajo para listado'!$DE$151:$DG$151,0)),0)+IFERROR(INDEX('Hoja de Trabajo para listado'!$CD$155:$DC$1048576,MATCH($A21,'Hoja de Trabajo para listado'!$CD$155:$CD$1048576,0),MATCH((CUADRO!L$4&amp;$E21),'Hoja de Trabajo para listado'!$CD$151:$DC$151,0)),0)</f>
        <v>0</v>
      </c>
      <c r="M21" s="241">
        <f ca="1">+IFERROR(INDEX('Hoja de Trabajo para listado'!$A$155:$Z$1048576,MATCH($A21,'Hoja de Trabajo para listado'!$A$155:$A$1048576,0),MATCH((CUADRO!M$4&amp;$E21),'Hoja de Trabajo para listado'!$A$151:$Z$151,0)),0)+IFERROR(INDEX('Hoja de Trabajo para listado'!$AB$155:$BA$1048576,MATCH($A21,'Hoja de Trabajo para listado'!$AB$155:$AB$1048576,0),MATCH((CUADRO!M$4&amp;$E21),'Hoja de Trabajo para listado'!$AB$151:$BA$151,0)),0)+IFERROR(INDEX('Hoja de Trabajo para listado'!$BC$155:$CB$1048576,MATCH($A21,'Hoja de Trabajo para listado'!$BC$155:$BC$1048576,0),MATCH((CUADRO!M$4&amp;$E21),'Hoja de Trabajo para listado'!$BC$151:$CB$151,0)),0)+IFERROR(INDEX('Hoja de Trabajo para listado'!$DE$153:$DG$274,MATCH($A21,'Hoja de Trabajo para listado'!$DE$153:$DE$1048576,0),MATCH((CUADRO!M$4&amp;$E21),'Hoja de Trabajo para listado'!$DE$151:$DG$151,0)),0)+IFERROR(INDEX('Hoja de Trabajo para listado'!$CD$155:$DC$1048576,MATCH($A21,'Hoja de Trabajo para listado'!$CD$155:$CD$1048576,0),MATCH((CUADRO!M$4&amp;$E21),'Hoja de Trabajo para listado'!$CD$151:$DC$151,0)),0)</f>
        <v>0</v>
      </c>
      <c r="N21" s="241">
        <f ca="1">+IFERROR(INDEX('Hoja de Trabajo para listado'!$A$155:$Z$1048576,MATCH($A21,'Hoja de Trabajo para listado'!$A$155:$A$1048576,0),MATCH((CUADRO!N$4&amp;$E21),'Hoja de Trabajo para listado'!$A$151:$Z$151,0)),0)+IFERROR(INDEX('Hoja de Trabajo para listado'!$AB$155:$BA$1048576,MATCH($A21,'Hoja de Trabajo para listado'!$AB$155:$AB$1048576,0),MATCH((CUADRO!N$4&amp;$E21),'Hoja de Trabajo para listado'!$AB$151:$BA$151,0)),0)+IFERROR(INDEX('Hoja de Trabajo para listado'!$BC$155:$CB$1048576,MATCH($A21,'Hoja de Trabajo para listado'!$BC$155:$BC$1048576,0),MATCH((CUADRO!N$4&amp;$E21),'Hoja de Trabajo para listado'!$BC$151:$CB$151,0)),0)+IFERROR(INDEX('Hoja de Trabajo para listado'!$DE$153:$DG$274,MATCH($A21,'Hoja de Trabajo para listado'!$DE$153:$DE$1048576,0),MATCH((CUADRO!N$4&amp;$E21),'Hoja de Trabajo para listado'!$DE$151:$DG$151,0)),0)+IFERROR(INDEX('Hoja de Trabajo para listado'!$CD$155:$DC$1048576,MATCH($A21,'Hoja de Trabajo para listado'!$CD$155:$CD$1048576,0),MATCH((CUADRO!N$4&amp;$E21),'Hoja de Trabajo para listado'!$CD$151:$DC$151,0)),0)</f>
        <v>0</v>
      </c>
      <c r="O21" s="241">
        <f ca="1">+IFERROR(INDEX('Hoja de Trabajo para listado'!$A$155:$Z$1048576,MATCH($A21,'Hoja de Trabajo para listado'!$A$155:$A$1048576,0),MATCH((CUADRO!O$4&amp;$E21),'Hoja de Trabajo para listado'!$A$151:$Z$151,0)),0)+IFERROR(INDEX('Hoja de Trabajo para listado'!$AB$155:$BA$1048576,MATCH($A21,'Hoja de Trabajo para listado'!$AB$155:$AB$1048576,0),MATCH((CUADRO!O$4&amp;$E21),'Hoja de Trabajo para listado'!$AB$151:$BA$151,0)),0)+IFERROR(INDEX('Hoja de Trabajo para listado'!$BC$155:$CB$1048576,MATCH($A21,'Hoja de Trabajo para listado'!$BC$155:$BC$1048576,0),MATCH((CUADRO!O$4&amp;$E21),'Hoja de Trabajo para listado'!$BC$151:$CB$151,0)),0)+IFERROR(INDEX('Hoja de Trabajo para listado'!$DE$153:$DG$274,MATCH($A21,'Hoja de Trabajo para listado'!$DE$153:$DE$1048576,0),MATCH((CUADRO!O$4&amp;$E21),'Hoja de Trabajo para listado'!$DE$151:$DG$151,0)),0)+IFERROR(INDEX('Hoja de Trabajo para listado'!$CD$155:$DC$1048576,MATCH($A21,'Hoja de Trabajo para listado'!$CD$155:$CD$1048576,0),MATCH((CUADRO!O$4&amp;$E21),'Hoja de Trabajo para listado'!$CD$151:$DC$151,0)),0)</f>
        <v>0</v>
      </c>
      <c r="P21" s="241">
        <f ca="1">+IFERROR(INDEX('Hoja de Trabajo para listado'!$A$155:$Z$1048576,MATCH($A21,'Hoja de Trabajo para listado'!$A$155:$A$1048576,0),MATCH((CUADRO!P$4&amp;$E21),'Hoja de Trabajo para listado'!$A$151:$Z$151,0)),0)+IFERROR(INDEX('Hoja de Trabajo para listado'!$AB$155:$BA$1048576,MATCH($A21,'Hoja de Trabajo para listado'!$AB$155:$AB$1048576,0),MATCH((CUADRO!P$4&amp;$E21),'Hoja de Trabajo para listado'!$AB$151:$BA$151,0)),0)+IFERROR(INDEX('Hoja de Trabajo para listado'!$BC$155:$CB$1048576,MATCH($A21,'Hoja de Trabajo para listado'!$BC$155:$BC$1048576,0),MATCH((CUADRO!P$4&amp;$E21),'Hoja de Trabajo para listado'!$BC$151:$CB$151,0)),0)+IFERROR(INDEX('Hoja de Trabajo para listado'!$DE$153:$DG$274,MATCH($A21,'Hoja de Trabajo para listado'!$DE$153:$DE$1048576,0),MATCH((CUADRO!P$4&amp;$E21),'Hoja de Trabajo para listado'!$DE$151:$DG$151,0)),0)+IFERROR(INDEX('Hoja de Trabajo para listado'!$CD$155:$DC$1048576,MATCH($A21,'Hoja de Trabajo para listado'!$CD$155:$CD$1048576,0),MATCH((CUADRO!P$4&amp;$E21),'Hoja de Trabajo para listado'!$CD$151:$DC$151,0)),0)</f>
        <v>15610.34</v>
      </c>
      <c r="Q21" s="241">
        <f ca="1">+IFERROR(INDEX('Hoja de Trabajo para listado'!$A$155:$Z$1048576,MATCH($A21,'Hoja de Trabajo para listado'!$A$155:$A$1048576,0),MATCH((CUADRO!Q$4&amp;$E21),'Hoja de Trabajo para listado'!$A$151:$Z$151,0)),0)+IFERROR(INDEX('Hoja de Trabajo para listado'!$AB$155:$BA$1048576,MATCH($A21,'Hoja de Trabajo para listado'!$AB$155:$AB$1048576,0),MATCH((CUADRO!Q$4&amp;$E21),'Hoja de Trabajo para listado'!$AB$151:$BA$151,0)),0)+IFERROR(INDEX('Hoja de Trabajo para listado'!$BC$155:$CB$1048576,MATCH($A21,'Hoja de Trabajo para listado'!$BC$155:$BC$1048576,0),MATCH((CUADRO!Q$4&amp;$E21),'Hoja de Trabajo para listado'!$BC$151:$CB$151,0)),0)+IFERROR(INDEX('Hoja de Trabajo para listado'!$DE$153:$DG$274,MATCH($A21,'Hoja de Trabajo para listado'!$DE$153:$DE$1048576,0),MATCH((CUADRO!Q$4&amp;$E21),'Hoja de Trabajo para listado'!$DE$151:$DG$151,0)),0)+IFERROR(INDEX('Hoja de Trabajo para listado'!$CD$155:$DC$1048576,MATCH($A21,'Hoja de Trabajo para listado'!$CD$155:$CD$1048576,0),MATCH((CUADRO!Q$4&amp;$E21),'Hoja de Trabajo para listado'!$CD$151:$DC$151,0)),0)</f>
        <v>0</v>
      </c>
      <c r="R21" s="241">
        <f t="shared" ca="1" si="0"/>
        <v>15610.34</v>
      </c>
      <c r="S21" s="241"/>
      <c r="T21" s="241">
        <f ca="1">+T22</f>
        <v>22947.17</v>
      </c>
      <c r="U21" s="240">
        <f t="shared" si="1"/>
        <v>1</v>
      </c>
      <c r="V21" s="327" t="str">
        <f>+VLOOKUP(A21,bd_lista!$A$3:$E$592,5,FALSE)</f>
        <v>Órgano Ejecutivo</v>
      </c>
      <c r="W21" s="397" t="str">
        <f>+V21</f>
        <v>Órgano Ejecutivo</v>
      </c>
      <c r="X21" s="240">
        <f t="shared" ref="X21:X30" si="3">+A21</f>
        <v>35</v>
      </c>
      <c r="Y21" s="240" t="str">
        <f>+VLOOKUP(X21,bd_lista!$A$3:$C$592,3,FALSE)</f>
        <v>Ministerio de Economía y Finanzas Públicas</v>
      </c>
      <c r="Z21" s="244">
        <f>+X21</f>
        <v>35</v>
      </c>
      <c r="AA21" s="244" t="str">
        <f>+Y21</f>
        <v>Ministerio de Economía y Finanzas Públicas</v>
      </c>
    </row>
    <row r="22" spans="1:27" ht="15" customHeight="1">
      <c r="A22" s="378">
        <v>35</v>
      </c>
      <c r="B22" s="394"/>
      <c r="C22" s="327" t="str">
        <f>+VLOOKUP(A22,bd_lista!$A$3:$C$592,3,FALSE)</f>
        <v>Ministerio de Economía y Finanzas Públicas</v>
      </c>
      <c r="D22" s="396"/>
      <c r="E22" s="327" t="s">
        <v>1304</v>
      </c>
      <c r="F22" s="243">
        <f ca="1">+IFERROR(INDEX('Hoja de Trabajo para listado'!$A$155:$Z$1048576,MATCH($A22,'Hoja de Trabajo para listado'!$A$155:$A$1048576,0),MATCH((CUADRO!F$4&amp;$E22),'Hoja de Trabajo para listado'!$A$151:$Z$151,0)),0)+IFERROR(INDEX('Hoja de Trabajo para listado'!$AB$155:$BA$1048576,MATCH($A22,'Hoja de Trabajo para listado'!$AB$155:$AB$1048576,0),MATCH((CUADRO!F$4&amp;$E22),'Hoja de Trabajo para listado'!$AB$151:$BA$151,0)),0)+IFERROR(INDEX('Hoja de Trabajo para listado'!$BC$155:$CB$1048576,MATCH($A22,'Hoja de Trabajo para listado'!$BC$155:$BC$1048576,0),MATCH((CUADRO!F$4&amp;$E22),'Hoja de Trabajo para listado'!$BC$151:$CB$151,0)),0)+IFERROR(INDEX('Hoja de Trabajo para listado'!$DE$153:$DG$274,MATCH($A22,'Hoja de Trabajo para listado'!$DE$153:$DE$1048576,0),MATCH((CUADRO!F$4&amp;$E22),'Hoja de Trabajo para listado'!$DE$151:$DG$151,0)),0)+IFERROR(INDEX('Hoja de Trabajo para listado'!$CD$155:$DC$1048576,MATCH($A22,'Hoja de Trabajo para listado'!$CD$155:$CD$1048576,0),MATCH((CUADRO!F$4&amp;$E22),'Hoja de Trabajo para listado'!$CD$151:$DC$151,0)),0)</f>
        <v>0</v>
      </c>
      <c r="G22" s="243">
        <f ca="1">+IFERROR(INDEX('Hoja de Trabajo para listado'!$A$155:$Z$1048576,MATCH($A22,'Hoja de Trabajo para listado'!$A$155:$A$1048576,0),MATCH((CUADRO!G$4&amp;$E22),'Hoja de Trabajo para listado'!$A$151:$Z$151,0)),0)+IFERROR(INDEX('Hoja de Trabajo para listado'!$AB$155:$BA$1048576,MATCH($A22,'Hoja de Trabajo para listado'!$AB$155:$AB$1048576,0),MATCH((CUADRO!G$4&amp;$E22),'Hoja de Trabajo para listado'!$AB$151:$BA$151,0)),0)+IFERROR(INDEX('Hoja de Trabajo para listado'!$BC$155:$CB$1048576,MATCH($A22,'Hoja de Trabajo para listado'!$BC$155:$BC$1048576,0),MATCH((CUADRO!G$4&amp;$E22),'Hoja de Trabajo para listado'!$BC$151:$CB$151,0)),0)+IFERROR(INDEX('Hoja de Trabajo para listado'!$DE$153:$DG$274,MATCH($A22,'Hoja de Trabajo para listado'!$DE$153:$DE$1048576,0),MATCH((CUADRO!G$4&amp;$E22),'Hoja de Trabajo para listado'!$DE$151:$DG$151,0)),0)+IFERROR(INDEX('Hoja de Trabajo para listado'!$CD$155:$DC$1048576,MATCH($A22,'Hoja de Trabajo para listado'!$CD$155:$CD$1048576,0),MATCH((CUADRO!G$4&amp;$E22),'Hoja de Trabajo para listado'!$CD$151:$DC$151,0)),0)</f>
        <v>0</v>
      </c>
      <c r="H22" s="243">
        <f ca="1">+IFERROR(INDEX('Hoja de Trabajo para listado'!$A$155:$Z$1048576,MATCH($A22,'Hoja de Trabajo para listado'!$A$155:$A$1048576,0),MATCH((CUADRO!H$4&amp;$E22),'Hoja de Trabajo para listado'!$A$151:$Z$151,0)),0)+IFERROR(INDEX('Hoja de Trabajo para listado'!$AB$155:$BA$1048576,MATCH($A22,'Hoja de Trabajo para listado'!$AB$155:$AB$1048576,0),MATCH((CUADRO!H$4&amp;$E22),'Hoja de Trabajo para listado'!$AB$151:$BA$151,0)),0)+IFERROR(INDEX('Hoja de Trabajo para listado'!$BC$155:$CB$1048576,MATCH($A22,'Hoja de Trabajo para listado'!$BC$155:$BC$1048576,0),MATCH((CUADRO!H$4&amp;$E22),'Hoja de Trabajo para listado'!$BC$151:$CB$151,0)),0)+IFERROR(INDEX('Hoja de Trabajo para listado'!$DE$153:$DG$274,MATCH($A22,'Hoja de Trabajo para listado'!$DE$153:$DE$1048576,0),MATCH((CUADRO!H$4&amp;$E22),'Hoja de Trabajo para listado'!$DE$151:$DG$151,0)),0)+IFERROR(INDEX('Hoja de Trabajo para listado'!$CD$155:$DC$1048576,MATCH($A22,'Hoja de Trabajo para listado'!$CD$155:$CD$1048576,0),MATCH((CUADRO!H$4&amp;$E22),'Hoja de Trabajo para listado'!$CD$151:$DC$151,0)),0)</f>
        <v>0</v>
      </c>
      <c r="I22" s="243">
        <f ca="1">+IFERROR(INDEX('Hoja de Trabajo para listado'!$A$155:$Z$1048576,MATCH($A22,'Hoja de Trabajo para listado'!$A$155:$A$1048576,0),MATCH((CUADRO!I$4&amp;$E22),'Hoja de Trabajo para listado'!$A$151:$Z$151,0)),0)+IFERROR(INDEX('Hoja de Trabajo para listado'!$AB$155:$BA$1048576,MATCH($A22,'Hoja de Trabajo para listado'!$AB$155:$AB$1048576,0),MATCH((CUADRO!I$4&amp;$E22),'Hoja de Trabajo para listado'!$AB$151:$BA$151,0)),0)+IFERROR(INDEX('Hoja de Trabajo para listado'!$BC$155:$CB$1048576,MATCH($A22,'Hoja de Trabajo para listado'!$BC$155:$BC$1048576,0),MATCH((CUADRO!I$4&amp;$E22),'Hoja de Trabajo para listado'!$BC$151:$CB$151,0)),0)+IFERROR(INDEX('Hoja de Trabajo para listado'!$DE$153:$DG$274,MATCH($A22,'Hoja de Trabajo para listado'!$DE$153:$DE$1048576,0),MATCH((CUADRO!I$4&amp;$E22),'Hoja de Trabajo para listado'!$DE$151:$DG$151,0)),0)+IFERROR(INDEX('Hoja de Trabajo para listado'!$CD$155:$DC$1048576,MATCH($A22,'Hoja de Trabajo para listado'!$CD$155:$CD$1048576,0),MATCH((CUADRO!I$4&amp;$E22),'Hoja de Trabajo para listado'!$CD$151:$DC$151,0)),0)</f>
        <v>0</v>
      </c>
      <c r="J22" s="243">
        <f ca="1">+IFERROR(INDEX('Hoja de Trabajo para listado'!$A$155:$Z$1048576,MATCH($A22,'Hoja de Trabajo para listado'!$A$155:$A$1048576,0),MATCH((CUADRO!J$4&amp;$E22),'Hoja de Trabajo para listado'!$A$151:$Z$151,0)),0)+IFERROR(INDEX('Hoja de Trabajo para listado'!$AB$155:$BA$1048576,MATCH($A22,'Hoja de Trabajo para listado'!$AB$155:$AB$1048576,0),MATCH((CUADRO!J$4&amp;$E22),'Hoja de Trabajo para listado'!$AB$151:$BA$151,0)),0)+IFERROR(INDEX('Hoja de Trabajo para listado'!$BC$155:$CB$1048576,MATCH($A22,'Hoja de Trabajo para listado'!$BC$155:$BC$1048576,0),MATCH((CUADRO!J$4&amp;$E22),'Hoja de Trabajo para listado'!$BC$151:$CB$151,0)),0)+IFERROR(INDEX('Hoja de Trabajo para listado'!$DE$153:$DG$274,MATCH($A22,'Hoja de Trabajo para listado'!$DE$153:$DE$1048576,0),MATCH((CUADRO!J$4&amp;$E22),'Hoja de Trabajo para listado'!$DE$151:$DG$151,0)),0)+IFERROR(INDEX('Hoja de Trabajo para listado'!$CD$155:$DC$1048576,MATCH($A22,'Hoja de Trabajo para listado'!$CD$155:$CD$1048576,0),MATCH((CUADRO!J$4&amp;$E22),'Hoja de Trabajo para listado'!$CD$151:$DC$151,0)),0)</f>
        <v>0</v>
      </c>
      <c r="K22" s="243">
        <f ca="1">+IFERROR(INDEX('Hoja de Trabajo para listado'!$A$155:$Z$1048576,MATCH($A22,'Hoja de Trabajo para listado'!$A$155:$A$1048576,0),MATCH((CUADRO!K$4&amp;$E22),'Hoja de Trabajo para listado'!$A$151:$Z$151,0)),0)+IFERROR(INDEX('Hoja de Trabajo para listado'!$AB$155:$BA$1048576,MATCH($A22,'Hoja de Trabajo para listado'!$AB$155:$AB$1048576,0),MATCH((CUADRO!K$4&amp;$E22),'Hoja de Trabajo para listado'!$AB$151:$BA$151,0)),0)+IFERROR(INDEX('Hoja de Trabajo para listado'!$BC$155:$CB$1048576,MATCH($A22,'Hoja de Trabajo para listado'!$BC$155:$BC$1048576,0),MATCH((CUADRO!K$4&amp;$E22),'Hoja de Trabajo para listado'!$BC$151:$CB$151,0)),0)+IFERROR(INDEX('Hoja de Trabajo para listado'!$DE$153:$DG$274,MATCH($A22,'Hoja de Trabajo para listado'!$DE$153:$DE$1048576,0),MATCH((CUADRO!K$4&amp;$E22),'Hoja de Trabajo para listado'!$DE$151:$DG$151,0)),0)+IFERROR(INDEX('Hoja de Trabajo para listado'!$CD$155:$DC$1048576,MATCH($A22,'Hoja de Trabajo para listado'!$CD$155:$CD$1048576,0),MATCH((CUADRO!K$4&amp;$E22),'Hoja de Trabajo para listado'!$CD$151:$DC$151,0)),0)</f>
        <v>0</v>
      </c>
      <c r="L22" s="243">
        <f ca="1">+IFERROR(INDEX('Hoja de Trabajo para listado'!$A$155:$Z$1048576,MATCH($A22,'Hoja de Trabajo para listado'!$A$155:$A$1048576,0),MATCH((CUADRO!L$4&amp;$E22),'Hoja de Trabajo para listado'!$A$151:$Z$151,0)),0)+IFERROR(INDEX('Hoja de Trabajo para listado'!$AB$155:$BA$1048576,MATCH($A22,'Hoja de Trabajo para listado'!$AB$155:$AB$1048576,0),MATCH((CUADRO!L$4&amp;$E22),'Hoja de Trabajo para listado'!$AB$151:$BA$151,0)),0)+IFERROR(INDEX('Hoja de Trabajo para listado'!$BC$155:$CB$1048576,MATCH($A22,'Hoja de Trabajo para listado'!$BC$155:$BC$1048576,0),MATCH((CUADRO!L$4&amp;$E22),'Hoja de Trabajo para listado'!$BC$151:$CB$151,0)),0)+IFERROR(INDEX('Hoja de Trabajo para listado'!$DE$153:$DG$274,MATCH($A22,'Hoja de Trabajo para listado'!$DE$153:$DE$1048576,0),MATCH((CUADRO!L$4&amp;$E22),'Hoja de Trabajo para listado'!$DE$151:$DG$151,0)),0)+IFERROR(INDEX('Hoja de Trabajo para listado'!$CD$155:$DC$1048576,MATCH($A22,'Hoja de Trabajo para listado'!$CD$155:$CD$1048576,0),MATCH((CUADRO!L$4&amp;$E22),'Hoja de Trabajo para listado'!$CD$151:$DC$151,0)),0)</f>
        <v>0</v>
      </c>
      <c r="M22" s="243">
        <f ca="1">+IFERROR(INDEX('Hoja de Trabajo para listado'!$A$155:$Z$1048576,MATCH($A22,'Hoja de Trabajo para listado'!$A$155:$A$1048576,0),MATCH((CUADRO!M$4&amp;$E22),'Hoja de Trabajo para listado'!$A$151:$Z$151,0)),0)+IFERROR(INDEX('Hoja de Trabajo para listado'!$AB$155:$BA$1048576,MATCH($A22,'Hoja de Trabajo para listado'!$AB$155:$AB$1048576,0),MATCH((CUADRO!M$4&amp;$E22),'Hoja de Trabajo para listado'!$AB$151:$BA$151,0)),0)+IFERROR(INDEX('Hoja de Trabajo para listado'!$BC$155:$CB$1048576,MATCH($A22,'Hoja de Trabajo para listado'!$BC$155:$BC$1048576,0),MATCH((CUADRO!M$4&amp;$E22),'Hoja de Trabajo para listado'!$BC$151:$CB$151,0)),0)+IFERROR(INDEX('Hoja de Trabajo para listado'!$DE$153:$DG$274,MATCH($A22,'Hoja de Trabajo para listado'!$DE$153:$DE$1048576,0),MATCH((CUADRO!M$4&amp;$E22),'Hoja de Trabajo para listado'!$DE$151:$DG$151,0)),0)+IFERROR(INDEX('Hoja de Trabajo para listado'!$CD$155:$DC$1048576,MATCH($A22,'Hoja de Trabajo para listado'!$CD$155:$CD$1048576,0),MATCH((CUADRO!M$4&amp;$E22),'Hoja de Trabajo para listado'!$CD$151:$DC$151,0)),0)</f>
        <v>0</v>
      </c>
      <c r="N22" s="243">
        <f ca="1">+IFERROR(INDEX('Hoja de Trabajo para listado'!$A$155:$Z$1048576,MATCH($A22,'Hoja de Trabajo para listado'!$A$155:$A$1048576,0),MATCH((CUADRO!N$4&amp;$E22),'Hoja de Trabajo para listado'!$A$151:$Z$151,0)),0)+IFERROR(INDEX('Hoja de Trabajo para listado'!$AB$155:$BA$1048576,MATCH($A22,'Hoja de Trabajo para listado'!$AB$155:$AB$1048576,0),MATCH((CUADRO!N$4&amp;$E22),'Hoja de Trabajo para listado'!$AB$151:$BA$151,0)),0)+IFERROR(INDEX('Hoja de Trabajo para listado'!$BC$155:$CB$1048576,MATCH($A22,'Hoja de Trabajo para listado'!$BC$155:$BC$1048576,0),MATCH((CUADRO!N$4&amp;$E22),'Hoja de Trabajo para listado'!$BC$151:$CB$151,0)),0)+IFERROR(INDEX('Hoja de Trabajo para listado'!$DE$153:$DG$274,MATCH($A22,'Hoja de Trabajo para listado'!$DE$153:$DE$1048576,0),MATCH((CUADRO!N$4&amp;$E22),'Hoja de Trabajo para listado'!$DE$151:$DG$151,0)),0)+IFERROR(INDEX('Hoja de Trabajo para listado'!$CD$155:$DC$1048576,MATCH($A22,'Hoja de Trabajo para listado'!$CD$155:$CD$1048576,0),MATCH((CUADRO!N$4&amp;$E22),'Hoja de Trabajo para listado'!$CD$151:$DC$151,0)),0)</f>
        <v>0</v>
      </c>
      <c r="O22" s="243">
        <f ca="1">+IFERROR(INDEX('Hoja de Trabajo para listado'!$A$155:$Z$1048576,MATCH($A22,'Hoja de Trabajo para listado'!$A$155:$A$1048576,0),MATCH((CUADRO!O$4&amp;$E22),'Hoja de Trabajo para listado'!$A$151:$Z$151,0)),0)+IFERROR(INDEX('Hoja de Trabajo para listado'!$AB$155:$BA$1048576,MATCH($A22,'Hoja de Trabajo para listado'!$AB$155:$AB$1048576,0),MATCH((CUADRO!O$4&amp;$E22),'Hoja de Trabajo para listado'!$AB$151:$BA$151,0)),0)+IFERROR(INDEX('Hoja de Trabajo para listado'!$BC$155:$CB$1048576,MATCH($A22,'Hoja de Trabajo para listado'!$BC$155:$BC$1048576,0),MATCH((CUADRO!O$4&amp;$E22),'Hoja de Trabajo para listado'!$BC$151:$CB$151,0)),0)+IFERROR(INDEX('Hoja de Trabajo para listado'!$DE$153:$DG$274,MATCH($A22,'Hoja de Trabajo para listado'!$DE$153:$DE$1048576,0),MATCH((CUADRO!O$4&amp;$E22),'Hoja de Trabajo para listado'!$DE$151:$DG$151,0)),0)+IFERROR(INDEX('Hoja de Trabajo para listado'!$CD$155:$DC$1048576,MATCH($A22,'Hoja de Trabajo para listado'!$CD$155:$CD$1048576,0),MATCH((CUADRO!O$4&amp;$E22),'Hoja de Trabajo para listado'!$CD$151:$DC$151,0)),0)</f>
        <v>0</v>
      </c>
      <c r="P22" s="243">
        <f ca="1">+IFERROR(INDEX('Hoja de Trabajo para listado'!$A$155:$Z$1048576,MATCH($A22,'Hoja de Trabajo para listado'!$A$155:$A$1048576,0),MATCH((CUADRO!P$4&amp;$E22),'Hoja de Trabajo para listado'!$A$151:$Z$151,0)),0)+IFERROR(INDEX('Hoja de Trabajo para listado'!$AB$155:$BA$1048576,MATCH($A22,'Hoja de Trabajo para listado'!$AB$155:$AB$1048576,0),MATCH((CUADRO!P$4&amp;$E22),'Hoja de Trabajo para listado'!$AB$151:$BA$151,0)),0)+IFERROR(INDEX('Hoja de Trabajo para listado'!$BC$155:$CB$1048576,MATCH($A22,'Hoja de Trabajo para listado'!$BC$155:$BC$1048576,0),MATCH((CUADRO!P$4&amp;$E22),'Hoja de Trabajo para listado'!$BC$151:$CB$151,0)),0)+IFERROR(INDEX('Hoja de Trabajo para listado'!$DE$153:$DG$274,MATCH($A22,'Hoja de Trabajo para listado'!$DE$153:$DE$1048576,0),MATCH((CUADRO!P$4&amp;$E22),'Hoja de Trabajo para listado'!$DE$151:$DG$151,0)),0)+IFERROR(INDEX('Hoja de Trabajo para listado'!$CD$155:$DC$1048576,MATCH($A22,'Hoja de Trabajo para listado'!$CD$155:$CD$1048576,0),MATCH((CUADRO!P$4&amp;$E22),'Hoja de Trabajo para listado'!$CD$151:$DC$151,0)),0)</f>
        <v>7336.83</v>
      </c>
      <c r="Q22" s="243">
        <f ca="1">+IFERROR(INDEX('Hoja de Trabajo para listado'!$A$155:$Z$1048576,MATCH($A22,'Hoja de Trabajo para listado'!$A$155:$A$1048576,0),MATCH((CUADRO!Q$4&amp;$E22),'Hoja de Trabajo para listado'!$A$151:$Z$151,0)),0)+IFERROR(INDEX('Hoja de Trabajo para listado'!$AB$155:$BA$1048576,MATCH($A22,'Hoja de Trabajo para listado'!$AB$155:$AB$1048576,0),MATCH((CUADRO!Q$4&amp;$E22),'Hoja de Trabajo para listado'!$AB$151:$BA$151,0)),0)+IFERROR(INDEX('Hoja de Trabajo para listado'!$BC$155:$CB$1048576,MATCH($A22,'Hoja de Trabajo para listado'!$BC$155:$BC$1048576,0),MATCH((CUADRO!Q$4&amp;$E22),'Hoja de Trabajo para listado'!$BC$151:$CB$151,0)),0)+IFERROR(INDEX('Hoja de Trabajo para listado'!$DE$153:$DG$274,MATCH($A22,'Hoja de Trabajo para listado'!$DE$153:$DE$1048576,0),MATCH((CUADRO!Q$4&amp;$E22),'Hoja de Trabajo para listado'!$DE$151:$DG$151,0)),0)+IFERROR(INDEX('Hoja de Trabajo para listado'!$CD$155:$DC$1048576,MATCH($A22,'Hoja de Trabajo para listado'!$CD$155:$CD$1048576,0),MATCH((CUADRO!Q$4&amp;$E22),'Hoja de Trabajo para listado'!$CD$151:$DC$151,0)),0)</f>
        <v>0</v>
      </c>
      <c r="R22" s="243">
        <f t="shared" ca="1" si="0"/>
        <v>7336.83</v>
      </c>
      <c r="S22" s="243">
        <f ca="1">+R21+R22</f>
        <v>22947.17</v>
      </c>
      <c r="T22" s="243">
        <f ca="1">+S22</f>
        <v>22947.17</v>
      </c>
      <c r="U22" s="242">
        <f t="shared" si="1"/>
        <v>2</v>
      </c>
      <c r="V22" s="327" t="str">
        <f>+VLOOKUP(A22,bd_lista!$A$3:$E$592,5,FALSE)</f>
        <v>Órgano Ejecutivo</v>
      </c>
      <c r="W22" s="398"/>
      <c r="X22" s="240">
        <f t="shared" si="3"/>
        <v>35</v>
      </c>
      <c r="Y22" s="240" t="str">
        <f>+VLOOKUP(X22,bd_lista!$A$3:$C$592,3,FALSE)</f>
        <v>Ministerio de Economía y Finanzas Públicas</v>
      </c>
      <c r="Z22" s="244"/>
      <c r="AA22" s="244"/>
    </row>
    <row r="23" spans="1:27" ht="15" customHeight="1">
      <c r="A23" s="379">
        <v>41</v>
      </c>
      <c r="B23" s="393">
        <f>+A23</f>
        <v>41</v>
      </c>
      <c r="C23" s="245" t="str">
        <f>+VLOOKUP(A23,bd_lista!$A$3:$C$592,3,FALSE)</f>
        <v>Ministerio de Desarrollo Productivo y Economía Plural</v>
      </c>
      <c r="D23" s="395" t="str">
        <f>+C23</f>
        <v>Ministerio de Desarrollo Productivo y Economía Plural</v>
      </c>
      <c r="E23" s="245" t="s">
        <v>1303</v>
      </c>
      <c r="F23" s="241">
        <f ca="1">+IFERROR(INDEX('Hoja de Trabajo para listado'!$A$155:$Z$1048576,MATCH($A23,'Hoja de Trabajo para listado'!$A$155:$A$1048576,0),MATCH((CUADRO!F$4&amp;$E23),'Hoja de Trabajo para listado'!$A$151:$Z$151,0)),0)+IFERROR(INDEX('Hoja de Trabajo para listado'!$AB$155:$BA$1048576,MATCH($A23,'Hoja de Trabajo para listado'!$AB$155:$AB$1048576,0),MATCH((CUADRO!F$4&amp;$E23),'Hoja de Trabajo para listado'!$AB$151:$BA$151,0)),0)+IFERROR(INDEX('Hoja de Trabajo para listado'!$BC$155:$CB$1048576,MATCH($A23,'Hoja de Trabajo para listado'!$BC$155:$BC$1048576,0),MATCH((CUADRO!F$4&amp;$E23),'Hoja de Trabajo para listado'!$BC$151:$CB$151,0)),0)+IFERROR(INDEX('Hoja de Trabajo para listado'!$DE$153:$DG$274,MATCH($A23,'Hoja de Trabajo para listado'!$DE$153:$DE$1048576,0),MATCH((CUADRO!F$4&amp;$E23),'Hoja de Trabajo para listado'!$DE$151:$DG$151,0)),0)+IFERROR(INDEX('Hoja de Trabajo para listado'!$CD$155:$DC$1048576,MATCH($A23,'Hoja de Trabajo para listado'!$CD$155:$CD$1048576,0),MATCH((CUADRO!F$4&amp;$E23),'Hoja de Trabajo para listado'!$CD$151:$DC$151,0)),0)</f>
        <v>0</v>
      </c>
      <c r="G23" s="241">
        <f ca="1">+IFERROR(INDEX('Hoja de Trabajo para listado'!$A$155:$Z$1048576,MATCH($A23,'Hoja de Trabajo para listado'!$A$155:$A$1048576,0),MATCH((CUADRO!G$4&amp;$E23),'Hoja de Trabajo para listado'!$A$151:$Z$151,0)),0)+IFERROR(INDEX('Hoja de Trabajo para listado'!$AB$155:$BA$1048576,MATCH($A23,'Hoja de Trabajo para listado'!$AB$155:$AB$1048576,0),MATCH((CUADRO!G$4&amp;$E23),'Hoja de Trabajo para listado'!$AB$151:$BA$151,0)),0)+IFERROR(INDEX('Hoja de Trabajo para listado'!$BC$155:$CB$1048576,MATCH($A23,'Hoja de Trabajo para listado'!$BC$155:$BC$1048576,0),MATCH((CUADRO!G$4&amp;$E23),'Hoja de Trabajo para listado'!$BC$151:$CB$151,0)),0)+IFERROR(INDEX('Hoja de Trabajo para listado'!$DE$153:$DG$274,MATCH($A23,'Hoja de Trabajo para listado'!$DE$153:$DE$1048576,0),MATCH((CUADRO!G$4&amp;$E23),'Hoja de Trabajo para listado'!$DE$151:$DG$151,0)),0)+IFERROR(INDEX('Hoja de Trabajo para listado'!$CD$155:$DC$1048576,MATCH($A23,'Hoja de Trabajo para listado'!$CD$155:$CD$1048576,0),MATCH((CUADRO!G$4&amp;$E23),'Hoja de Trabajo para listado'!$CD$151:$DC$151,0)),0)</f>
        <v>0</v>
      </c>
      <c r="H23" s="241">
        <f ca="1">+IFERROR(INDEX('Hoja de Trabajo para listado'!$A$155:$Z$1048576,MATCH($A23,'Hoja de Trabajo para listado'!$A$155:$A$1048576,0),MATCH((CUADRO!H$4&amp;$E23),'Hoja de Trabajo para listado'!$A$151:$Z$151,0)),0)+IFERROR(INDEX('Hoja de Trabajo para listado'!$AB$155:$BA$1048576,MATCH($A23,'Hoja de Trabajo para listado'!$AB$155:$AB$1048576,0),MATCH((CUADRO!H$4&amp;$E23),'Hoja de Trabajo para listado'!$AB$151:$BA$151,0)),0)+IFERROR(INDEX('Hoja de Trabajo para listado'!$BC$155:$CB$1048576,MATCH($A23,'Hoja de Trabajo para listado'!$BC$155:$BC$1048576,0),MATCH((CUADRO!H$4&amp;$E23),'Hoja de Trabajo para listado'!$BC$151:$CB$151,0)),0)+IFERROR(INDEX('Hoja de Trabajo para listado'!$DE$153:$DG$274,MATCH($A23,'Hoja de Trabajo para listado'!$DE$153:$DE$1048576,0),MATCH((CUADRO!H$4&amp;$E23),'Hoja de Trabajo para listado'!$DE$151:$DG$151,0)),0)+IFERROR(INDEX('Hoja de Trabajo para listado'!$CD$155:$DC$1048576,MATCH($A23,'Hoja de Trabajo para listado'!$CD$155:$CD$1048576,0),MATCH((CUADRO!H$4&amp;$E23),'Hoja de Trabajo para listado'!$CD$151:$DC$151,0)),0)</f>
        <v>0</v>
      </c>
      <c r="I23" s="241">
        <f ca="1">+IFERROR(INDEX('Hoja de Trabajo para listado'!$A$155:$Z$1048576,MATCH($A23,'Hoja de Trabajo para listado'!$A$155:$A$1048576,0),MATCH((CUADRO!I$4&amp;$E23),'Hoja de Trabajo para listado'!$A$151:$Z$151,0)),0)+IFERROR(INDEX('Hoja de Trabajo para listado'!$AB$155:$BA$1048576,MATCH($A23,'Hoja de Trabajo para listado'!$AB$155:$AB$1048576,0),MATCH((CUADRO!I$4&amp;$E23),'Hoja de Trabajo para listado'!$AB$151:$BA$151,0)),0)+IFERROR(INDEX('Hoja de Trabajo para listado'!$BC$155:$CB$1048576,MATCH($A23,'Hoja de Trabajo para listado'!$BC$155:$BC$1048576,0),MATCH((CUADRO!I$4&amp;$E23),'Hoja de Trabajo para listado'!$BC$151:$CB$151,0)),0)+IFERROR(INDEX('Hoja de Trabajo para listado'!$DE$153:$DG$274,MATCH($A23,'Hoja de Trabajo para listado'!$DE$153:$DE$1048576,0),MATCH((CUADRO!I$4&amp;$E23),'Hoja de Trabajo para listado'!$DE$151:$DG$151,0)),0)+IFERROR(INDEX('Hoja de Trabajo para listado'!$CD$155:$DC$1048576,MATCH($A23,'Hoja de Trabajo para listado'!$CD$155:$CD$1048576,0),MATCH((CUADRO!I$4&amp;$E23),'Hoja de Trabajo para listado'!$CD$151:$DC$151,0)),0)</f>
        <v>0</v>
      </c>
      <c r="J23" s="241">
        <f ca="1">+IFERROR(INDEX('Hoja de Trabajo para listado'!$A$155:$Z$1048576,MATCH($A23,'Hoja de Trabajo para listado'!$A$155:$A$1048576,0),MATCH((CUADRO!J$4&amp;$E23),'Hoja de Trabajo para listado'!$A$151:$Z$151,0)),0)+IFERROR(INDEX('Hoja de Trabajo para listado'!$AB$155:$BA$1048576,MATCH($A23,'Hoja de Trabajo para listado'!$AB$155:$AB$1048576,0),MATCH((CUADRO!J$4&amp;$E23),'Hoja de Trabajo para listado'!$AB$151:$BA$151,0)),0)+IFERROR(INDEX('Hoja de Trabajo para listado'!$BC$155:$CB$1048576,MATCH($A23,'Hoja de Trabajo para listado'!$BC$155:$BC$1048576,0),MATCH((CUADRO!J$4&amp;$E23),'Hoja de Trabajo para listado'!$BC$151:$CB$151,0)),0)+IFERROR(INDEX('Hoja de Trabajo para listado'!$DE$153:$DG$274,MATCH($A23,'Hoja de Trabajo para listado'!$DE$153:$DE$1048576,0),MATCH((CUADRO!J$4&amp;$E23),'Hoja de Trabajo para listado'!$DE$151:$DG$151,0)),0)+IFERROR(INDEX('Hoja de Trabajo para listado'!$CD$155:$DC$1048576,MATCH($A23,'Hoja de Trabajo para listado'!$CD$155:$CD$1048576,0),MATCH((CUADRO!J$4&amp;$E23),'Hoja de Trabajo para listado'!$CD$151:$DC$151,0)),0)</f>
        <v>0</v>
      </c>
      <c r="K23" s="241">
        <f ca="1">+IFERROR(INDEX('Hoja de Trabajo para listado'!$A$155:$Z$1048576,MATCH($A23,'Hoja de Trabajo para listado'!$A$155:$A$1048576,0),MATCH((CUADRO!K$4&amp;$E23),'Hoja de Trabajo para listado'!$A$151:$Z$151,0)),0)+IFERROR(INDEX('Hoja de Trabajo para listado'!$AB$155:$BA$1048576,MATCH($A23,'Hoja de Trabajo para listado'!$AB$155:$AB$1048576,0),MATCH((CUADRO!K$4&amp;$E23),'Hoja de Trabajo para listado'!$AB$151:$BA$151,0)),0)+IFERROR(INDEX('Hoja de Trabajo para listado'!$BC$155:$CB$1048576,MATCH($A23,'Hoja de Trabajo para listado'!$BC$155:$BC$1048576,0),MATCH((CUADRO!K$4&amp;$E23),'Hoja de Trabajo para listado'!$BC$151:$CB$151,0)),0)+IFERROR(INDEX('Hoja de Trabajo para listado'!$DE$153:$DG$274,MATCH($A23,'Hoja de Trabajo para listado'!$DE$153:$DE$1048576,0),MATCH((CUADRO!K$4&amp;$E23),'Hoja de Trabajo para listado'!$DE$151:$DG$151,0)),0)+IFERROR(INDEX('Hoja de Trabajo para listado'!$CD$155:$DC$1048576,MATCH($A23,'Hoja de Trabajo para listado'!$CD$155:$CD$1048576,0),MATCH((CUADRO!K$4&amp;$E23),'Hoja de Trabajo para listado'!$CD$151:$DC$151,0)),0)</f>
        <v>0</v>
      </c>
      <c r="L23" s="241">
        <f ca="1">+IFERROR(INDEX('Hoja de Trabajo para listado'!$A$155:$Z$1048576,MATCH($A23,'Hoja de Trabajo para listado'!$A$155:$A$1048576,0),MATCH((CUADRO!L$4&amp;$E23),'Hoja de Trabajo para listado'!$A$151:$Z$151,0)),0)+IFERROR(INDEX('Hoja de Trabajo para listado'!$AB$155:$BA$1048576,MATCH($A23,'Hoja de Trabajo para listado'!$AB$155:$AB$1048576,0),MATCH((CUADRO!L$4&amp;$E23),'Hoja de Trabajo para listado'!$AB$151:$BA$151,0)),0)+IFERROR(INDEX('Hoja de Trabajo para listado'!$BC$155:$CB$1048576,MATCH($A23,'Hoja de Trabajo para listado'!$BC$155:$BC$1048576,0),MATCH((CUADRO!L$4&amp;$E23),'Hoja de Trabajo para listado'!$BC$151:$CB$151,0)),0)+IFERROR(INDEX('Hoja de Trabajo para listado'!$DE$153:$DG$274,MATCH($A23,'Hoja de Trabajo para listado'!$DE$153:$DE$1048576,0),MATCH((CUADRO!L$4&amp;$E23),'Hoja de Trabajo para listado'!$DE$151:$DG$151,0)),0)+IFERROR(INDEX('Hoja de Trabajo para listado'!$CD$155:$DC$1048576,MATCH($A23,'Hoja de Trabajo para listado'!$CD$155:$CD$1048576,0),MATCH((CUADRO!L$4&amp;$E23),'Hoja de Trabajo para listado'!$CD$151:$DC$151,0)),0)</f>
        <v>0</v>
      </c>
      <c r="M23" s="241">
        <f ca="1">+IFERROR(INDEX('Hoja de Trabajo para listado'!$A$155:$Z$1048576,MATCH($A23,'Hoja de Trabajo para listado'!$A$155:$A$1048576,0),MATCH((CUADRO!M$4&amp;$E23),'Hoja de Trabajo para listado'!$A$151:$Z$151,0)),0)+IFERROR(INDEX('Hoja de Trabajo para listado'!$AB$155:$BA$1048576,MATCH($A23,'Hoja de Trabajo para listado'!$AB$155:$AB$1048576,0),MATCH((CUADRO!M$4&amp;$E23),'Hoja de Trabajo para listado'!$AB$151:$BA$151,0)),0)+IFERROR(INDEX('Hoja de Trabajo para listado'!$BC$155:$CB$1048576,MATCH($A23,'Hoja de Trabajo para listado'!$BC$155:$BC$1048576,0),MATCH((CUADRO!M$4&amp;$E23),'Hoja de Trabajo para listado'!$BC$151:$CB$151,0)),0)+IFERROR(INDEX('Hoja de Trabajo para listado'!$DE$153:$DG$274,MATCH($A23,'Hoja de Trabajo para listado'!$DE$153:$DE$1048576,0),MATCH((CUADRO!M$4&amp;$E23),'Hoja de Trabajo para listado'!$DE$151:$DG$151,0)),0)+IFERROR(INDEX('Hoja de Trabajo para listado'!$CD$155:$DC$1048576,MATCH($A23,'Hoja de Trabajo para listado'!$CD$155:$CD$1048576,0),MATCH((CUADRO!M$4&amp;$E23),'Hoja de Trabajo para listado'!$CD$151:$DC$151,0)),0)</f>
        <v>0</v>
      </c>
      <c r="N23" s="241">
        <f ca="1">+IFERROR(INDEX('Hoja de Trabajo para listado'!$A$155:$Z$1048576,MATCH($A23,'Hoja de Trabajo para listado'!$A$155:$A$1048576,0),MATCH((CUADRO!N$4&amp;$E23),'Hoja de Trabajo para listado'!$A$151:$Z$151,0)),0)+IFERROR(INDEX('Hoja de Trabajo para listado'!$AB$155:$BA$1048576,MATCH($A23,'Hoja de Trabajo para listado'!$AB$155:$AB$1048576,0),MATCH((CUADRO!N$4&amp;$E23),'Hoja de Trabajo para listado'!$AB$151:$BA$151,0)),0)+IFERROR(INDEX('Hoja de Trabajo para listado'!$BC$155:$CB$1048576,MATCH($A23,'Hoja de Trabajo para listado'!$BC$155:$BC$1048576,0),MATCH((CUADRO!N$4&amp;$E23),'Hoja de Trabajo para listado'!$BC$151:$CB$151,0)),0)+IFERROR(INDEX('Hoja de Trabajo para listado'!$DE$153:$DG$274,MATCH($A23,'Hoja de Trabajo para listado'!$DE$153:$DE$1048576,0),MATCH((CUADRO!N$4&amp;$E23),'Hoja de Trabajo para listado'!$DE$151:$DG$151,0)),0)+IFERROR(INDEX('Hoja de Trabajo para listado'!$CD$155:$DC$1048576,MATCH($A23,'Hoja de Trabajo para listado'!$CD$155:$CD$1048576,0),MATCH((CUADRO!N$4&amp;$E23),'Hoja de Trabajo para listado'!$CD$151:$DC$151,0)),0)</f>
        <v>456.92</v>
      </c>
      <c r="O23" s="241">
        <f ca="1">+IFERROR(INDEX('Hoja de Trabajo para listado'!$A$155:$Z$1048576,MATCH($A23,'Hoja de Trabajo para listado'!$A$155:$A$1048576,0),MATCH((CUADRO!O$4&amp;$E23),'Hoja de Trabajo para listado'!$A$151:$Z$151,0)),0)+IFERROR(INDEX('Hoja de Trabajo para listado'!$AB$155:$BA$1048576,MATCH($A23,'Hoja de Trabajo para listado'!$AB$155:$AB$1048576,0),MATCH((CUADRO!O$4&amp;$E23),'Hoja de Trabajo para listado'!$AB$151:$BA$151,0)),0)+IFERROR(INDEX('Hoja de Trabajo para listado'!$BC$155:$CB$1048576,MATCH($A23,'Hoja de Trabajo para listado'!$BC$155:$BC$1048576,0),MATCH((CUADRO!O$4&amp;$E23),'Hoja de Trabajo para listado'!$BC$151:$CB$151,0)),0)+IFERROR(INDEX('Hoja de Trabajo para listado'!$DE$153:$DG$274,MATCH($A23,'Hoja de Trabajo para listado'!$DE$153:$DE$1048576,0),MATCH((CUADRO!O$4&amp;$E23),'Hoja de Trabajo para listado'!$DE$151:$DG$151,0)),0)+IFERROR(INDEX('Hoja de Trabajo para listado'!$CD$155:$DC$1048576,MATCH($A23,'Hoja de Trabajo para listado'!$CD$155:$CD$1048576,0),MATCH((CUADRO!O$4&amp;$E23),'Hoja de Trabajo para listado'!$CD$151:$DC$151,0)),0)</f>
        <v>0</v>
      </c>
      <c r="P23" s="241">
        <f ca="1">+IFERROR(INDEX('Hoja de Trabajo para listado'!$A$155:$Z$1048576,MATCH($A23,'Hoja de Trabajo para listado'!$A$155:$A$1048576,0),MATCH((CUADRO!P$4&amp;$E23),'Hoja de Trabajo para listado'!$A$151:$Z$151,0)),0)+IFERROR(INDEX('Hoja de Trabajo para listado'!$AB$155:$BA$1048576,MATCH($A23,'Hoja de Trabajo para listado'!$AB$155:$AB$1048576,0),MATCH((CUADRO!P$4&amp;$E23),'Hoja de Trabajo para listado'!$AB$151:$BA$151,0)),0)+IFERROR(INDEX('Hoja de Trabajo para listado'!$BC$155:$CB$1048576,MATCH($A23,'Hoja de Trabajo para listado'!$BC$155:$BC$1048576,0),MATCH((CUADRO!P$4&amp;$E23),'Hoja de Trabajo para listado'!$BC$151:$CB$151,0)),0)+IFERROR(INDEX('Hoja de Trabajo para listado'!$DE$153:$DG$274,MATCH($A23,'Hoja de Trabajo para listado'!$DE$153:$DE$1048576,0),MATCH((CUADRO!P$4&amp;$E23),'Hoja de Trabajo para listado'!$DE$151:$DG$151,0)),0)+IFERROR(INDEX('Hoja de Trabajo para listado'!$CD$155:$DC$1048576,MATCH($A23,'Hoja de Trabajo para listado'!$CD$155:$CD$1048576,0),MATCH((CUADRO!P$4&amp;$E23),'Hoja de Trabajo para listado'!$CD$151:$DC$151,0)),0)</f>
        <v>613000</v>
      </c>
      <c r="Q23" s="241">
        <f ca="1">+IFERROR(INDEX('Hoja de Trabajo para listado'!$A$155:$Z$1048576,MATCH($A23,'Hoja de Trabajo para listado'!$A$155:$A$1048576,0),MATCH((CUADRO!Q$4&amp;$E23),'Hoja de Trabajo para listado'!$A$151:$Z$151,0)),0)+IFERROR(INDEX('Hoja de Trabajo para listado'!$AB$155:$BA$1048576,MATCH($A23,'Hoja de Trabajo para listado'!$AB$155:$AB$1048576,0),MATCH((CUADRO!Q$4&amp;$E23),'Hoja de Trabajo para listado'!$AB$151:$BA$151,0)),0)+IFERROR(INDEX('Hoja de Trabajo para listado'!$BC$155:$CB$1048576,MATCH($A23,'Hoja de Trabajo para listado'!$BC$155:$BC$1048576,0),MATCH((CUADRO!Q$4&amp;$E23),'Hoja de Trabajo para listado'!$BC$151:$CB$151,0)),0)+IFERROR(INDEX('Hoja de Trabajo para listado'!$DE$153:$DG$274,MATCH($A23,'Hoja de Trabajo para listado'!$DE$153:$DE$1048576,0),MATCH((CUADRO!Q$4&amp;$E23),'Hoja de Trabajo para listado'!$DE$151:$DG$151,0)),0)+IFERROR(INDEX('Hoja de Trabajo para listado'!$CD$155:$DC$1048576,MATCH($A23,'Hoja de Trabajo para listado'!$CD$155:$CD$1048576,0),MATCH((CUADRO!Q$4&amp;$E23),'Hoja de Trabajo para listado'!$CD$151:$DC$151,0)),0)</f>
        <v>0</v>
      </c>
      <c r="R23" s="241">
        <f t="shared" ca="1" si="0"/>
        <v>613456.92000000004</v>
      </c>
      <c r="S23" s="241"/>
      <c r="T23" s="241">
        <f ca="1">+T24</f>
        <v>9958519.7399999984</v>
      </c>
      <c r="U23" s="240">
        <f t="shared" si="1"/>
        <v>1</v>
      </c>
      <c r="V23" s="327" t="str">
        <f>+VLOOKUP(A23,bd_lista!$A$3:$E$592,5,FALSE)</f>
        <v>Órgano Ejecutivo</v>
      </c>
      <c r="W23" s="397" t="str">
        <f>+V23</f>
        <v>Órgano Ejecutivo</v>
      </c>
      <c r="X23" s="240">
        <f t="shared" si="3"/>
        <v>41</v>
      </c>
      <c r="Y23" s="240" t="str">
        <f>+VLOOKUP(X23,bd_lista!$A$3:$C$592,3,FALSE)</f>
        <v>Ministerio de Desarrollo Productivo y Economía Plural</v>
      </c>
      <c r="Z23" s="244">
        <f>+X23</f>
        <v>41</v>
      </c>
      <c r="AA23" s="244" t="str">
        <f>+Y23</f>
        <v>Ministerio de Desarrollo Productivo y Economía Plural</v>
      </c>
    </row>
    <row r="24" spans="1:27" ht="15" customHeight="1">
      <c r="A24" s="378">
        <v>41</v>
      </c>
      <c r="B24" s="394"/>
      <c r="C24" s="327" t="str">
        <f>+VLOOKUP(A24,bd_lista!$A$3:$C$592,3,FALSE)</f>
        <v>Ministerio de Desarrollo Productivo y Economía Plural</v>
      </c>
      <c r="D24" s="396"/>
      <c r="E24" s="327" t="s">
        <v>1304</v>
      </c>
      <c r="F24" s="243">
        <f ca="1">+IFERROR(INDEX('Hoja de Trabajo para listado'!$A$155:$Z$1048576,MATCH($A24,'Hoja de Trabajo para listado'!$A$155:$A$1048576,0),MATCH((CUADRO!F$4&amp;$E24),'Hoja de Trabajo para listado'!$A$151:$Z$151,0)),0)+IFERROR(INDEX('Hoja de Trabajo para listado'!$AB$155:$BA$1048576,MATCH($A24,'Hoja de Trabajo para listado'!$AB$155:$AB$1048576,0),MATCH((CUADRO!F$4&amp;$E24),'Hoja de Trabajo para listado'!$AB$151:$BA$151,0)),0)+IFERROR(INDEX('Hoja de Trabajo para listado'!$BC$155:$CB$1048576,MATCH($A24,'Hoja de Trabajo para listado'!$BC$155:$BC$1048576,0),MATCH((CUADRO!F$4&amp;$E24),'Hoja de Trabajo para listado'!$BC$151:$CB$151,0)),0)+IFERROR(INDEX('Hoja de Trabajo para listado'!$DE$153:$DG$274,MATCH($A24,'Hoja de Trabajo para listado'!$DE$153:$DE$1048576,0),MATCH((CUADRO!F$4&amp;$E24),'Hoja de Trabajo para listado'!$DE$151:$DG$151,0)),0)+IFERROR(INDEX('Hoja de Trabajo para listado'!$CD$155:$DC$1048576,MATCH($A24,'Hoja de Trabajo para listado'!$CD$155:$CD$1048576,0),MATCH((CUADRO!F$4&amp;$E24),'Hoja de Trabajo para listado'!$CD$151:$DC$151,0)),0)</f>
        <v>0.2</v>
      </c>
      <c r="G24" s="243">
        <f ca="1">+IFERROR(INDEX('Hoja de Trabajo para listado'!$A$155:$Z$1048576,MATCH($A24,'Hoja de Trabajo para listado'!$A$155:$A$1048576,0),MATCH((CUADRO!G$4&amp;$E24),'Hoja de Trabajo para listado'!$A$151:$Z$151,0)),0)+IFERROR(INDEX('Hoja de Trabajo para listado'!$AB$155:$BA$1048576,MATCH($A24,'Hoja de Trabajo para listado'!$AB$155:$AB$1048576,0),MATCH((CUADRO!G$4&amp;$E24),'Hoja de Trabajo para listado'!$AB$151:$BA$151,0)),0)+IFERROR(INDEX('Hoja de Trabajo para listado'!$BC$155:$CB$1048576,MATCH($A24,'Hoja de Trabajo para listado'!$BC$155:$BC$1048576,0),MATCH((CUADRO!G$4&amp;$E24),'Hoja de Trabajo para listado'!$BC$151:$CB$151,0)),0)+IFERROR(INDEX('Hoja de Trabajo para listado'!$DE$153:$DG$274,MATCH($A24,'Hoja de Trabajo para listado'!$DE$153:$DE$1048576,0),MATCH((CUADRO!G$4&amp;$E24),'Hoja de Trabajo para listado'!$DE$151:$DG$151,0)),0)+IFERROR(INDEX('Hoja de Trabajo para listado'!$CD$155:$DC$1048576,MATCH($A24,'Hoja de Trabajo para listado'!$CD$155:$CD$1048576,0),MATCH((CUADRO!G$4&amp;$E24),'Hoja de Trabajo para listado'!$CD$151:$DC$151,0)),0)</f>
        <v>0</v>
      </c>
      <c r="H24" s="243">
        <f ca="1">+IFERROR(INDEX('Hoja de Trabajo para listado'!$A$155:$Z$1048576,MATCH($A24,'Hoja de Trabajo para listado'!$A$155:$A$1048576,0),MATCH((CUADRO!H$4&amp;$E24),'Hoja de Trabajo para listado'!$A$151:$Z$151,0)),0)+IFERROR(INDEX('Hoja de Trabajo para listado'!$AB$155:$BA$1048576,MATCH($A24,'Hoja de Trabajo para listado'!$AB$155:$AB$1048576,0),MATCH((CUADRO!H$4&amp;$E24),'Hoja de Trabajo para listado'!$AB$151:$BA$151,0)),0)+IFERROR(INDEX('Hoja de Trabajo para listado'!$BC$155:$CB$1048576,MATCH($A24,'Hoja de Trabajo para listado'!$BC$155:$BC$1048576,0),MATCH((CUADRO!H$4&amp;$E24),'Hoja de Trabajo para listado'!$BC$151:$CB$151,0)),0)+IFERROR(INDEX('Hoja de Trabajo para listado'!$DE$153:$DG$274,MATCH($A24,'Hoja de Trabajo para listado'!$DE$153:$DE$1048576,0),MATCH((CUADRO!H$4&amp;$E24),'Hoja de Trabajo para listado'!$DE$151:$DG$151,0)),0)+IFERROR(INDEX('Hoja de Trabajo para listado'!$CD$155:$DC$1048576,MATCH($A24,'Hoja de Trabajo para listado'!$CD$155:$CD$1048576,0),MATCH((CUADRO!H$4&amp;$E24),'Hoja de Trabajo para listado'!$CD$151:$DC$151,0)),0)</f>
        <v>0</v>
      </c>
      <c r="I24" s="243">
        <f ca="1">+IFERROR(INDEX('Hoja de Trabajo para listado'!$A$155:$Z$1048576,MATCH($A24,'Hoja de Trabajo para listado'!$A$155:$A$1048576,0),MATCH((CUADRO!I$4&amp;$E24),'Hoja de Trabajo para listado'!$A$151:$Z$151,0)),0)+IFERROR(INDEX('Hoja de Trabajo para listado'!$AB$155:$BA$1048576,MATCH($A24,'Hoja de Trabajo para listado'!$AB$155:$AB$1048576,0),MATCH((CUADRO!I$4&amp;$E24),'Hoja de Trabajo para listado'!$AB$151:$BA$151,0)),0)+IFERROR(INDEX('Hoja de Trabajo para listado'!$BC$155:$CB$1048576,MATCH($A24,'Hoja de Trabajo para listado'!$BC$155:$BC$1048576,0),MATCH((CUADRO!I$4&amp;$E24),'Hoja de Trabajo para listado'!$BC$151:$CB$151,0)),0)+IFERROR(INDEX('Hoja de Trabajo para listado'!$DE$153:$DG$274,MATCH($A24,'Hoja de Trabajo para listado'!$DE$153:$DE$1048576,0),MATCH((CUADRO!I$4&amp;$E24),'Hoja de Trabajo para listado'!$DE$151:$DG$151,0)),0)+IFERROR(INDEX('Hoja de Trabajo para listado'!$CD$155:$DC$1048576,MATCH($A24,'Hoja de Trabajo para listado'!$CD$155:$CD$1048576,0),MATCH((CUADRO!I$4&amp;$E24),'Hoja de Trabajo para listado'!$CD$151:$DC$151,0)),0)</f>
        <v>0</v>
      </c>
      <c r="J24" s="243">
        <f ca="1">+IFERROR(INDEX('Hoja de Trabajo para listado'!$A$155:$Z$1048576,MATCH($A24,'Hoja de Trabajo para listado'!$A$155:$A$1048576,0),MATCH((CUADRO!J$4&amp;$E24),'Hoja de Trabajo para listado'!$A$151:$Z$151,0)),0)+IFERROR(INDEX('Hoja de Trabajo para listado'!$AB$155:$BA$1048576,MATCH($A24,'Hoja de Trabajo para listado'!$AB$155:$AB$1048576,0),MATCH((CUADRO!J$4&amp;$E24),'Hoja de Trabajo para listado'!$AB$151:$BA$151,0)),0)+IFERROR(INDEX('Hoja de Trabajo para listado'!$BC$155:$CB$1048576,MATCH($A24,'Hoja de Trabajo para listado'!$BC$155:$BC$1048576,0),MATCH((CUADRO!J$4&amp;$E24),'Hoja de Trabajo para listado'!$BC$151:$CB$151,0)),0)+IFERROR(INDEX('Hoja de Trabajo para listado'!$DE$153:$DG$274,MATCH($A24,'Hoja de Trabajo para listado'!$DE$153:$DE$1048576,0),MATCH((CUADRO!J$4&amp;$E24),'Hoja de Trabajo para listado'!$DE$151:$DG$151,0)),0)+IFERROR(INDEX('Hoja de Trabajo para listado'!$CD$155:$DC$1048576,MATCH($A24,'Hoja de Trabajo para listado'!$CD$155:$CD$1048576,0),MATCH((CUADRO!J$4&amp;$E24),'Hoja de Trabajo para listado'!$CD$151:$DC$151,0)),0)</f>
        <v>8754861</v>
      </c>
      <c r="K24" s="243">
        <f ca="1">+IFERROR(INDEX('Hoja de Trabajo para listado'!$A$155:$Z$1048576,MATCH($A24,'Hoja de Trabajo para listado'!$A$155:$A$1048576,0),MATCH((CUADRO!K$4&amp;$E24),'Hoja de Trabajo para listado'!$A$151:$Z$151,0)),0)+IFERROR(INDEX('Hoja de Trabajo para listado'!$AB$155:$BA$1048576,MATCH($A24,'Hoja de Trabajo para listado'!$AB$155:$AB$1048576,0),MATCH((CUADRO!K$4&amp;$E24),'Hoja de Trabajo para listado'!$AB$151:$BA$151,0)),0)+IFERROR(INDEX('Hoja de Trabajo para listado'!$BC$155:$CB$1048576,MATCH($A24,'Hoja de Trabajo para listado'!$BC$155:$BC$1048576,0),MATCH((CUADRO!K$4&amp;$E24),'Hoja de Trabajo para listado'!$BC$151:$CB$151,0)),0)+IFERROR(INDEX('Hoja de Trabajo para listado'!$DE$153:$DG$274,MATCH($A24,'Hoja de Trabajo para listado'!$DE$153:$DE$1048576,0),MATCH((CUADRO!K$4&amp;$E24),'Hoja de Trabajo para listado'!$DE$151:$DG$151,0)),0)+IFERROR(INDEX('Hoja de Trabajo para listado'!$CD$155:$DC$1048576,MATCH($A24,'Hoja de Trabajo para listado'!$CD$155:$CD$1048576,0),MATCH((CUADRO!K$4&amp;$E24),'Hoja de Trabajo para listado'!$CD$151:$DC$151,0)),0)</f>
        <v>3928.8799999999997</v>
      </c>
      <c r="L24" s="243">
        <f ca="1">+IFERROR(INDEX('Hoja de Trabajo para listado'!$A$155:$Z$1048576,MATCH($A24,'Hoja de Trabajo para listado'!$A$155:$A$1048576,0),MATCH((CUADRO!L$4&amp;$E24),'Hoja de Trabajo para listado'!$A$151:$Z$151,0)),0)+IFERROR(INDEX('Hoja de Trabajo para listado'!$AB$155:$BA$1048576,MATCH($A24,'Hoja de Trabajo para listado'!$AB$155:$AB$1048576,0),MATCH((CUADRO!L$4&amp;$E24),'Hoja de Trabajo para listado'!$AB$151:$BA$151,0)),0)+IFERROR(INDEX('Hoja de Trabajo para listado'!$BC$155:$CB$1048576,MATCH($A24,'Hoja de Trabajo para listado'!$BC$155:$BC$1048576,0),MATCH((CUADRO!L$4&amp;$E24),'Hoja de Trabajo para listado'!$BC$151:$CB$151,0)),0)+IFERROR(INDEX('Hoja de Trabajo para listado'!$DE$153:$DG$274,MATCH($A24,'Hoja de Trabajo para listado'!$DE$153:$DE$1048576,0),MATCH((CUADRO!L$4&amp;$E24),'Hoja de Trabajo para listado'!$DE$151:$DG$151,0)),0)+IFERROR(INDEX('Hoja de Trabajo para listado'!$CD$155:$DC$1048576,MATCH($A24,'Hoja de Trabajo para listado'!$CD$155:$CD$1048576,0),MATCH((CUADRO!L$4&amp;$E24),'Hoja de Trabajo para listado'!$CD$151:$DC$151,0)),0)</f>
        <v>78935.099999999991</v>
      </c>
      <c r="M24" s="243">
        <f ca="1">+IFERROR(INDEX('Hoja de Trabajo para listado'!$A$155:$Z$1048576,MATCH($A24,'Hoja de Trabajo para listado'!$A$155:$A$1048576,0),MATCH((CUADRO!M$4&amp;$E24),'Hoja de Trabajo para listado'!$A$151:$Z$151,0)),0)+IFERROR(INDEX('Hoja de Trabajo para listado'!$AB$155:$BA$1048576,MATCH($A24,'Hoja de Trabajo para listado'!$AB$155:$AB$1048576,0),MATCH((CUADRO!M$4&amp;$E24),'Hoja de Trabajo para listado'!$AB$151:$BA$151,0)),0)+IFERROR(INDEX('Hoja de Trabajo para listado'!$BC$155:$CB$1048576,MATCH($A24,'Hoja de Trabajo para listado'!$BC$155:$BC$1048576,0),MATCH((CUADRO!M$4&amp;$E24),'Hoja de Trabajo para listado'!$BC$151:$CB$151,0)),0)+IFERROR(INDEX('Hoja de Trabajo para listado'!$DE$153:$DG$274,MATCH($A24,'Hoja de Trabajo para listado'!$DE$153:$DE$1048576,0),MATCH((CUADRO!M$4&amp;$E24),'Hoja de Trabajo para listado'!$DE$151:$DG$151,0)),0)+IFERROR(INDEX('Hoja de Trabajo para listado'!$CD$155:$DC$1048576,MATCH($A24,'Hoja de Trabajo para listado'!$CD$155:$CD$1048576,0),MATCH((CUADRO!M$4&amp;$E24),'Hoja de Trabajo para listado'!$CD$151:$DC$151,0)),0)</f>
        <v>1001.18</v>
      </c>
      <c r="N24" s="243">
        <f ca="1">+IFERROR(INDEX('Hoja de Trabajo para listado'!$A$155:$Z$1048576,MATCH($A24,'Hoja de Trabajo para listado'!$A$155:$A$1048576,0),MATCH((CUADRO!N$4&amp;$E24),'Hoja de Trabajo para listado'!$A$151:$Z$151,0)),0)+IFERROR(INDEX('Hoja de Trabajo para listado'!$AB$155:$BA$1048576,MATCH($A24,'Hoja de Trabajo para listado'!$AB$155:$AB$1048576,0),MATCH((CUADRO!N$4&amp;$E24),'Hoja de Trabajo para listado'!$AB$151:$BA$151,0)),0)+IFERROR(INDEX('Hoja de Trabajo para listado'!$BC$155:$CB$1048576,MATCH($A24,'Hoja de Trabajo para listado'!$BC$155:$BC$1048576,0),MATCH((CUADRO!N$4&amp;$E24),'Hoja de Trabajo para listado'!$BC$151:$CB$151,0)),0)+IFERROR(INDEX('Hoja de Trabajo para listado'!$DE$153:$DG$274,MATCH($A24,'Hoja de Trabajo para listado'!$DE$153:$DE$1048576,0),MATCH((CUADRO!N$4&amp;$E24),'Hoja de Trabajo para listado'!$DE$151:$DG$151,0)),0)+IFERROR(INDEX('Hoja de Trabajo para listado'!$CD$155:$DC$1048576,MATCH($A24,'Hoja de Trabajo para listado'!$CD$155:$CD$1048576,0),MATCH((CUADRO!N$4&amp;$E24),'Hoja de Trabajo para listado'!$CD$151:$DC$151,0)),0)</f>
        <v>34569.599999999999</v>
      </c>
      <c r="O24" s="243">
        <f ca="1">+IFERROR(INDEX('Hoja de Trabajo para listado'!$A$155:$Z$1048576,MATCH($A24,'Hoja de Trabajo para listado'!$A$155:$A$1048576,0),MATCH((CUADRO!O$4&amp;$E24),'Hoja de Trabajo para listado'!$A$151:$Z$151,0)),0)+IFERROR(INDEX('Hoja de Trabajo para listado'!$AB$155:$BA$1048576,MATCH($A24,'Hoja de Trabajo para listado'!$AB$155:$AB$1048576,0),MATCH((CUADRO!O$4&amp;$E24),'Hoja de Trabajo para listado'!$AB$151:$BA$151,0)),0)+IFERROR(INDEX('Hoja de Trabajo para listado'!$BC$155:$CB$1048576,MATCH($A24,'Hoja de Trabajo para listado'!$BC$155:$BC$1048576,0),MATCH((CUADRO!O$4&amp;$E24),'Hoja de Trabajo para listado'!$BC$151:$CB$151,0)),0)+IFERROR(INDEX('Hoja de Trabajo para listado'!$DE$153:$DG$274,MATCH($A24,'Hoja de Trabajo para listado'!$DE$153:$DE$1048576,0),MATCH((CUADRO!O$4&amp;$E24),'Hoja de Trabajo para listado'!$DE$151:$DG$151,0)),0)+IFERROR(INDEX('Hoja de Trabajo para listado'!$CD$155:$DC$1048576,MATCH($A24,'Hoja de Trabajo para listado'!$CD$155:$CD$1048576,0),MATCH((CUADRO!O$4&amp;$E24),'Hoja de Trabajo para listado'!$CD$151:$DC$151,0)),0)</f>
        <v>84932.74</v>
      </c>
      <c r="P24" s="243">
        <f ca="1">+IFERROR(INDEX('Hoja de Trabajo para listado'!$A$155:$Z$1048576,MATCH($A24,'Hoja de Trabajo para listado'!$A$155:$A$1048576,0),MATCH((CUADRO!P$4&amp;$E24),'Hoja de Trabajo para listado'!$A$151:$Z$151,0)),0)+IFERROR(INDEX('Hoja de Trabajo para listado'!$AB$155:$BA$1048576,MATCH($A24,'Hoja de Trabajo para listado'!$AB$155:$AB$1048576,0),MATCH((CUADRO!P$4&amp;$E24),'Hoja de Trabajo para listado'!$AB$151:$BA$151,0)),0)+IFERROR(INDEX('Hoja de Trabajo para listado'!$BC$155:$CB$1048576,MATCH($A24,'Hoja de Trabajo para listado'!$BC$155:$BC$1048576,0),MATCH((CUADRO!P$4&amp;$E24),'Hoja de Trabajo para listado'!$BC$151:$CB$151,0)),0)+IFERROR(INDEX('Hoja de Trabajo para listado'!$DE$153:$DG$274,MATCH($A24,'Hoja de Trabajo para listado'!$DE$153:$DE$1048576,0),MATCH((CUADRO!P$4&amp;$E24),'Hoja de Trabajo para listado'!$DE$151:$DG$151,0)),0)+IFERROR(INDEX('Hoja de Trabajo para listado'!$CD$155:$DC$1048576,MATCH($A24,'Hoja de Trabajo para listado'!$CD$155:$CD$1048576,0),MATCH((CUADRO!P$4&amp;$E24),'Hoja de Trabajo para listado'!$CD$151:$DC$151,0)),0)</f>
        <v>386834.12</v>
      </c>
      <c r="Q24" s="243">
        <f ca="1">+IFERROR(INDEX('Hoja de Trabajo para listado'!$A$155:$Z$1048576,MATCH($A24,'Hoja de Trabajo para listado'!$A$155:$A$1048576,0),MATCH((CUADRO!Q$4&amp;$E24),'Hoja de Trabajo para listado'!$A$151:$Z$151,0)),0)+IFERROR(INDEX('Hoja de Trabajo para listado'!$AB$155:$BA$1048576,MATCH($A24,'Hoja de Trabajo para listado'!$AB$155:$AB$1048576,0),MATCH((CUADRO!Q$4&amp;$E24),'Hoja de Trabajo para listado'!$AB$151:$BA$151,0)),0)+IFERROR(INDEX('Hoja de Trabajo para listado'!$BC$155:$CB$1048576,MATCH($A24,'Hoja de Trabajo para listado'!$BC$155:$BC$1048576,0),MATCH((CUADRO!Q$4&amp;$E24),'Hoja de Trabajo para listado'!$BC$151:$CB$151,0)),0)+IFERROR(INDEX('Hoja de Trabajo para listado'!$DE$153:$DG$274,MATCH($A24,'Hoja de Trabajo para listado'!$DE$153:$DE$1048576,0),MATCH((CUADRO!Q$4&amp;$E24),'Hoja de Trabajo para listado'!$DE$151:$DG$151,0)),0)+IFERROR(INDEX('Hoja de Trabajo para listado'!$CD$155:$DC$1048576,MATCH($A24,'Hoja de Trabajo para listado'!$CD$155:$CD$1048576,0),MATCH((CUADRO!Q$4&amp;$E24),'Hoja de Trabajo para listado'!$CD$151:$DC$151,0)),0)</f>
        <v>0</v>
      </c>
      <c r="R24" s="243">
        <f t="shared" ca="1" si="0"/>
        <v>9345062.8199999984</v>
      </c>
      <c r="S24" s="243">
        <f ca="1">+R23+R24</f>
        <v>9958519.7399999984</v>
      </c>
      <c r="T24" s="243">
        <f ca="1">+S24</f>
        <v>9958519.7399999984</v>
      </c>
      <c r="U24" s="242">
        <f t="shared" si="1"/>
        <v>2</v>
      </c>
      <c r="V24" s="327" t="str">
        <f>+VLOOKUP(A24,bd_lista!$A$3:$E$592,5,FALSE)</f>
        <v>Órgano Ejecutivo</v>
      </c>
      <c r="W24" s="398"/>
      <c r="X24" s="240">
        <f t="shared" si="3"/>
        <v>41</v>
      </c>
      <c r="Y24" s="240" t="str">
        <f>+VLOOKUP(X24,bd_lista!$A$3:$C$592,3,FALSE)</f>
        <v>Ministerio de Desarrollo Productivo y Economía Plural</v>
      </c>
      <c r="Z24" s="244"/>
      <c r="AA24" s="244"/>
    </row>
    <row r="25" spans="1:27" ht="15" customHeight="1">
      <c r="A25" s="379">
        <v>46</v>
      </c>
      <c r="B25" s="393">
        <f>+A25</f>
        <v>46</v>
      </c>
      <c r="C25" s="245" t="str">
        <f>+VLOOKUP(A25,bd_lista!$A$3:$C$592,3,FALSE)</f>
        <v>Ministerio de Salud y Deportes</v>
      </c>
      <c r="D25" s="395" t="str">
        <f>+C25</f>
        <v>Ministerio de Salud y Deportes</v>
      </c>
      <c r="E25" s="245" t="s">
        <v>1303</v>
      </c>
      <c r="F25" s="241">
        <f ca="1">+IFERROR(INDEX('Hoja de Trabajo para listado'!$A$155:$Z$1048576,MATCH($A25,'Hoja de Trabajo para listado'!$A$155:$A$1048576,0),MATCH((CUADRO!F$4&amp;$E25),'Hoja de Trabajo para listado'!$A$151:$Z$151,0)),0)+IFERROR(INDEX('Hoja de Trabajo para listado'!$AB$155:$BA$1048576,MATCH($A25,'Hoja de Trabajo para listado'!$AB$155:$AB$1048576,0),MATCH((CUADRO!F$4&amp;$E25),'Hoja de Trabajo para listado'!$AB$151:$BA$151,0)),0)+IFERROR(INDEX('Hoja de Trabajo para listado'!$BC$155:$CB$1048576,MATCH($A25,'Hoja de Trabajo para listado'!$BC$155:$BC$1048576,0),MATCH((CUADRO!F$4&amp;$E25),'Hoja de Trabajo para listado'!$BC$151:$CB$151,0)),0)+IFERROR(INDEX('Hoja de Trabajo para listado'!$DE$153:$DG$274,MATCH($A25,'Hoja de Trabajo para listado'!$DE$153:$DE$1048576,0),MATCH((CUADRO!F$4&amp;$E25),'Hoja de Trabajo para listado'!$DE$151:$DG$151,0)),0)+IFERROR(INDEX('Hoja de Trabajo para listado'!$CD$155:$DC$1048576,MATCH($A25,'Hoja de Trabajo para listado'!$CD$155:$CD$1048576,0),MATCH((CUADRO!F$4&amp;$E25),'Hoja de Trabajo para listado'!$CD$151:$DC$151,0)),0)</f>
        <v>0</v>
      </c>
      <c r="G25" s="241">
        <f ca="1">+IFERROR(INDEX('Hoja de Trabajo para listado'!$A$155:$Z$1048576,MATCH($A25,'Hoja de Trabajo para listado'!$A$155:$A$1048576,0),MATCH((CUADRO!G$4&amp;$E25),'Hoja de Trabajo para listado'!$A$151:$Z$151,0)),0)+IFERROR(INDEX('Hoja de Trabajo para listado'!$AB$155:$BA$1048576,MATCH($A25,'Hoja de Trabajo para listado'!$AB$155:$AB$1048576,0),MATCH((CUADRO!G$4&amp;$E25),'Hoja de Trabajo para listado'!$AB$151:$BA$151,0)),0)+IFERROR(INDEX('Hoja de Trabajo para listado'!$BC$155:$CB$1048576,MATCH($A25,'Hoja de Trabajo para listado'!$BC$155:$BC$1048576,0),MATCH((CUADRO!G$4&amp;$E25),'Hoja de Trabajo para listado'!$BC$151:$CB$151,0)),0)+IFERROR(INDEX('Hoja de Trabajo para listado'!$DE$153:$DG$274,MATCH($A25,'Hoja de Trabajo para listado'!$DE$153:$DE$1048576,0),MATCH((CUADRO!G$4&amp;$E25),'Hoja de Trabajo para listado'!$DE$151:$DG$151,0)),0)+IFERROR(INDEX('Hoja de Trabajo para listado'!$CD$155:$DC$1048576,MATCH($A25,'Hoja de Trabajo para listado'!$CD$155:$CD$1048576,0),MATCH((CUADRO!G$4&amp;$E25),'Hoja de Trabajo para listado'!$CD$151:$DC$151,0)),0)</f>
        <v>556540.96120000002</v>
      </c>
      <c r="H25" s="241">
        <f ca="1">+IFERROR(INDEX('Hoja de Trabajo para listado'!$A$155:$Z$1048576,MATCH($A25,'Hoja de Trabajo para listado'!$A$155:$A$1048576,0),MATCH((CUADRO!H$4&amp;$E25),'Hoja de Trabajo para listado'!$A$151:$Z$151,0)),0)+IFERROR(INDEX('Hoja de Trabajo para listado'!$AB$155:$BA$1048576,MATCH($A25,'Hoja de Trabajo para listado'!$AB$155:$AB$1048576,0),MATCH((CUADRO!H$4&amp;$E25),'Hoja de Trabajo para listado'!$AB$151:$BA$151,0)),0)+IFERROR(INDEX('Hoja de Trabajo para listado'!$BC$155:$CB$1048576,MATCH($A25,'Hoja de Trabajo para listado'!$BC$155:$BC$1048576,0),MATCH((CUADRO!H$4&amp;$E25),'Hoja de Trabajo para listado'!$BC$151:$CB$151,0)),0)+IFERROR(INDEX('Hoja de Trabajo para listado'!$DE$153:$DG$274,MATCH($A25,'Hoja de Trabajo para listado'!$DE$153:$DE$1048576,0),MATCH((CUADRO!H$4&amp;$E25),'Hoja de Trabajo para listado'!$DE$151:$DG$151,0)),0)+IFERROR(INDEX('Hoja de Trabajo para listado'!$CD$155:$DC$1048576,MATCH($A25,'Hoja de Trabajo para listado'!$CD$155:$CD$1048576,0),MATCH((CUADRO!H$4&amp;$E25),'Hoja de Trabajo para listado'!$CD$151:$DC$151,0)),0)</f>
        <v>0</v>
      </c>
      <c r="I25" s="241">
        <f ca="1">+IFERROR(INDEX('Hoja de Trabajo para listado'!$A$155:$Z$1048576,MATCH($A25,'Hoja de Trabajo para listado'!$A$155:$A$1048576,0),MATCH((CUADRO!I$4&amp;$E25),'Hoja de Trabajo para listado'!$A$151:$Z$151,0)),0)+IFERROR(INDEX('Hoja de Trabajo para listado'!$AB$155:$BA$1048576,MATCH($A25,'Hoja de Trabajo para listado'!$AB$155:$AB$1048576,0),MATCH((CUADRO!I$4&amp;$E25),'Hoja de Trabajo para listado'!$AB$151:$BA$151,0)),0)+IFERROR(INDEX('Hoja de Trabajo para listado'!$BC$155:$CB$1048576,MATCH($A25,'Hoja de Trabajo para listado'!$BC$155:$BC$1048576,0),MATCH((CUADRO!I$4&amp;$E25),'Hoja de Trabajo para listado'!$BC$151:$CB$151,0)),0)+IFERROR(INDEX('Hoja de Trabajo para listado'!$DE$153:$DG$274,MATCH($A25,'Hoja de Trabajo para listado'!$DE$153:$DE$1048576,0),MATCH((CUADRO!I$4&amp;$E25),'Hoja de Trabajo para listado'!$DE$151:$DG$151,0)),0)+IFERROR(INDEX('Hoja de Trabajo para listado'!$CD$155:$DC$1048576,MATCH($A25,'Hoja de Trabajo para listado'!$CD$155:$CD$1048576,0),MATCH((CUADRO!I$4&amp;$E25),'Hoja de Trabajo para listado'!$CD$151:$DC$151,0)),0)</f>
        <v>8918000</v>
      </c>
      <c r="J25" s="241">
        <f ca="1">+IFERROR(INDEX('Hoja de Trabajo para listado'!$A$155:$Z$1048576,MATCH($A25,'Hoja de Trabajo para listado'!$A$155:$A$1048576,0),MATCH((CUADRO!J$4&amp;$E25),'Hoja de Trabajo para listado'!$A$151:$Z$151,0)),0)+IFERROR(INDEX('Hoja de Trabajo para listado'!$AB$155:$BA$1048576,MATCH($A25,'Hoja de Trabajo para listado'!$AB$155:$AB$1048576,0),MATCH((CUADRO!J$4&amp;$E25),'Hoja de Trabajo para listado'!$AB$151:$BA$151,0)),0)+IFERROR(INDEX('Hoja de Trabajo para listado'!$BC$155:$CB$1048576,MATCH($A25,'Hoja de Trabajo para listado'!$BC$155:$BC$1048576,0),MATCH((CUADRO!J$4&amp;$E25),'Hoja de Trabajo para listado'!$BC$151:$CB$151,0)),0)+IFERROR(INDEX('Hoja de Trabajo para listado'!$DE$153:$DG$274,MATCH($A25,'Hoja de Trabajo para listado'!$DE$153:$DE$1048576,0),MATCH((CUADRO!J$4&amp;$E25),'Hoja de Trabajo para listado'!$DE$151:$DG$151,0)),0)+IFERROR(INDEX('Hoja de Trabajo para listado'!$CD$155:$DC$1048576,MATCH($A25,'Hoja de Trabajo para listado'!$CD$155:$CD$1048576,0),MATCH((CUADRO!J$4&amp;$E25),'Hoja de Trabajo para listado'!$CD$151:$DC$151,0)),0)</f>
        <v>0</v>
      </c>
      <c r="K25" s="241">
        <f ca="1">+IFERROR(INDEX('Hoja de Trabajo para listado'!$A$155:$Z$1048576,MATCH($A25,'Hoja de Trabajo para listado'!$A$155:$A$1048576,0),MATCH((CUADRO!K$4&amp;$E25),'Hoja de Trabajo para listado'!$A$151:$Z$151,0)),0)+IFERROR(INDEX('Hoja de Trabajo para listado'!$AB$155:$BA$1048576,MATCH($A25,'Hoja de Trabajo para listado'!$AB$155:$AB$1048576,0),MATCH((CUADRO!K$4&amp;$E25),'Hoja de Trabajo para listado'!$AB$151:$BA$151,0)),0)+IFERROR(INDEX('Hoja de Trabajo para listado'!$BC$155:$CB$1048576,MATCH($A25,'Hoja de Trabajo para listado'!$BC$155:$BC$1048576,0),MATCH((CUADRO!K$4&amp;$E25),'Hoja de Trabajo para listado'!$BC$151:$CB$151,0)),0)+IFERROR(INDEX('Hoja de Trabajo para listado'!$DE$153:$DG$274,MATCH($A25,'Hoja de Trabajo para listado'!$DE$153:$DE$1048576,0),MATCH((CUADRO!K$4&amp;$E25),'Hoja de Trabajo para listado'!$DE$151:$DG$151,0)),0)+IFERROR(INDEX('Hoja de Trabajo para listado'!$CD$155:$DC$1048576,MATCH($A25,'Hoja de Trabajo para listado'!$CD$155:$CD$1048576,0),MATCH((CUADRO!K$4&amp;$E25),'Hoja de Trabajo para listado'!$CD$151:$DC$151,0)),0)</f>
        <v>479418.22</v>
      </c>
      <c r="L25" s="241">
        <f ca="1">+IFERROR(INDEX('Hoja de Trabajo para listado'!$A$155:$Z$1048576,MATCH($A25,'Hoja de Trabajo para listado'!$A$155:$A$1048576,0),MATCH((CUADRO!L$4&amp;$E25),'Hoja de Trabajo para listado'!$A$151:$Z$151,0)),0)+IFERROR(INDEX('Hoja de Trabajo para listado'!$AB$155:$BA$1048576,MATCH($A25,'Hoja de Trabajo para listado'!$AB$155:$AB$1048576,0),MATCH((CUADRO!L$4&amp;$E25),'Hoja de Trabajo para listado'!$AB$151:$BA$151,0)),0)+IFERROR(INDEX('Hoja de Trabajo para listado'!$BC$155:$CB$1048576,MATCH($A25,'Hoja de Trabajo para listado'!$BC$155:$BC$1048576,0),MATCH((CUADRO!L$4&amp;$E25),'Hoja de Trabajo para listado'!$BC$151:$CB$151,0)),0)+IFERROR(INDEX('Hoja de Trabajo para listado'!$DE$153:$DG$274,MATCH($A25,'Hoja de Trabajo para listado'!$DE$153:$DE$1048576,0),MATCH((CUADRO!L$4&amp;$E25),'Hoja de Trabajo para listado'!$DE$151:$DG$151,0)),0)+IFERROR(INDEX('Hoja de Trabajo para listado'!$CD$155:$DC$1048576,MATCH($A25,'Hoja de Trabajo para listado'!$CD$155:$CD$1048576,0),MATCH((CUADRO!L$4&amp;$E25),'Hoja de Trabajo para listado'!$CD$151:$DC$151,0)),0)</f>
        <v>723080.01500000001</v>
      </c>
      <c r="M25" s="241">
        <f ca="1">+IFERROR(INDEX('Hoja de Trabajo para listado'!$A$155:$Z$1048576,MATCH($A25,'Hoja de Trabajo para listado'!$A$155:$A$1048576,0),MATCH((CUADRO!M$4&amp;$E25),'Hoja de Trabajo para listado'!$A$151:$Z$151,0)),0)+IFERROR(INDEX('Hoja de Trabajo para listado'!$AB$155:$BA$1048576,MATCH($A25,'Hoja de Trabajo para listado'!$AB$155:$AB$1048576,0),MATCH((CUADRO!M$4&amp;$E25),'Hoja de Trabajo para listado'!$AB$151:$BA$151,0)),0)+IFERROR(INDEX('Hoja de Trabajo para listado'!$BC$155:$CB$1048576,MATCH($A25,'Hoja de Trabajo para listado'!$BC$155:$BC$1048576,0),MATCH((CUADRO!M$4&amp;$E25),'Hoja de Trabajo para listado'!$BC$151:$CB$151,0)),0)+IFERROR(INDEX('Hoja de Trabajo para listado'!$DE$153:$DG$274,MATCH($A25,'Hoja de Trabajo para listado'!$DE$153:$DE$1048576,0),MATCH((CUADRO!M$4&amp;$E25),'Hoja de Trabajo para listado'!$DE$151:$DG$151,0)),0)+IFERROR(INDEX('Hoja de Trabajo para listado'!$CD$155:$DC$1048576,MATCH($A25,'Hoja de Trabajo para listado'!$CD$155:$CD$1048576,0),MATCH((CUADRO!M$4&amp;$E25),'Hoja de Trabajo para listado'!$CD$151:$DC$151,0)),0)</f>
        <v>0</v>
      </c>
      <c r="N25" s="241">
        <f ca="1">+IFERROR(INDEX('Hoja de Trabajo para listado'!$A$155:$Z$1048576,MATCH($A25,'Hoja de Trabajo para listado'!$A$155:$A$1048576,0),MATCH((CUADRO!N$4&amp;$E25),'Hoja de Trabajo para listado'!$A$151:$Z$151,0)),0)+IFERROR(INDEX('Hoja de Trabajo para listado'!$AB$155:$BA$1048576,MATCH($A25,'Hoja de Trabajo para listado'!$AB$155:$AB$1048576,0),MATCH((CUADRO!N$4&amp;$E25),'Hoja de Trabajo para listado'!$AB$151:$BA$151,0)),0)+IFERROR(INDEX('Hoja de Trabajo para listado'!$BC$155:$CB$1048576,MATCH($A25,'Hoja de Trabajo para listado'!$BC$155:$BC$1048576,0),MATCH((CUADRO!N$4&amp;$E25),'Hoja de Trabajo para listado'!$BC$151:$CB$151,0)),0)+IFERROR(INDEX('Hoja de Trabajo para listado'!$DE$153:$DG$274,MATCH($A25,'Hoja de Trabajo para listado'!$DE$153:$DE$1048576,0),MATCH((CUADRO!N$4&amp;$E25),'Hoja de Trabajo para listado'!$DE$151:$DG$151,0)),0)+IFERROR(INDEX('Hoja de Trabajo para listado'!$CD$155:$DC$1048576,MATCH($A25,'Hoja de Trabajo para listado'!$CD$155:$CD$1048576,0),MATCH((CUADRO!N$4&amp;$E25),'Hoja de Trabajo para listado'!$CD$151:$DC$151,0)),0)</f>
        <v>0</v>
      </c>
      <c r="O25" s="241">
        <f ca="1">+IFERROR(INDEX('Hoja de Trabajo para listado'!$A$155:$Z$1048576,MATCH($A25,'Hoja de Trabajo para listado'!$A$155:$A$1048576,0),MATCH((CUADRO!O$4&amp;$E25),'Hoja de Trabajo para listado'!$A$151:$Z$151,0)),0)+IFERROR(INDEX('Hoja de Trabajo para listado'!$AB$155:$BA$1048576,MATCH($A25,'Hoja de Trabajo para listado'!$AB$155:$AB$1048576,0),MATCH((CUADRO!O$4&amp;$E25),'Hoja de Trabajo para listado'!$AB$151:$BA$151,0)),0)+IFERROR(INDEX('Hoja de Trabajo para listado'!$BC$155:$CB$1048576,MATCH($A25,'Hoja de Trabajo para listado'!$BC$155:$BC$1048576,0),MATCH((CUADRO!O$4&amp;$E25),'Hoja de Trabajo para listado'!$BC$151:$CB$151,0)),0)+IFERROR(INDEX('Hoja de Trabajo para listado'!$DE$153:$DG$274,MATCH($A25,'Hoja de Trabajo para listado'!$DE$153:$DE$1048576,0),MATCH((CUADRO!O$4&amp;$E25),'Hoja de Trabajo para listado'!$DE$151:$DG$151,0)),0)+IFERROR(INDEX('Hoja de Trabajo para listado'!$CD$155:$DC$1048576,MATCH($A25,'Hoja de Trabajo para listado'!$CD$155:$CD$1048576,0),MATCH((CUADRO!O$4&amp;$E25),'Hoja de Trabajo para listado'!$CD$151:$DC$151,0)),0)</f>
        <v>6647340</v>
      </c>
      <c r="P25" s="241">
        <f ca="1">+IFERROR(INDEX('Hoja de Trabajo para listado'!$A$155:$Z$1048576,MATCH($A25,'Hoja de Trabajo para listado'!$A$155:$A$1048576,0),MATCH((CUADRO!P$4&amp;$E25),'Hoja de Trabajo para listado'!$A$151:$Z$151,0)),0)+IFERROR(INDEX('Hoja de Trabajo para listado'!$AB$155:$BA$1048576,MATCH($A25,'Hoja de Trabajo para listado'!$AB$155:$AB$1048576,0),MATCH((CUADRO!P$4&amp;$E25),'Hoja de Trabajo para listado'!$AB$151:$BA$151,0)),0)+IFERROR(INDEX('Hoja de Trabajo para listado'!$BC$155:$CB$1048576,MATCH($A25,'Hoja de Trabajo para listado'!$BC$155:$BC$1048576,0),MATCH((CUADRO!P$4&amp;$E25),'Hoja de Trabajo para listado'!$BC$151:$CB$151,0)),0)+IFERROR(INDEX('Hoja de Trabajo para listado'!$DE$153:$DG$274,MATCH($A25,'Hoja de Trabajo para listado'!$DE$153:$DE$1048576,0),MATCH((CUADRO!P$4&amp;$E25),'Hoja de Trabajo para listado'!$DE$151:$DG$151,0)),0)+IFERROR(INDEX('Hoja de Trabajo para listado'!$CD$155:$DC$1048576,MATCH($A25,'Hoja de Trabajo para listado'!$CD$155:$CD$1048576,0),MATCH((CUADRO!P$4&amp;$E25),'Hoja de Trabajo para listado'!$CD$151:$DC$151,0)),0)</f>
        <v>22448466.439999998</v>
      </c>
      <c r="Q25" s="241">
        <f ca="1">+IFERROR(INDEX('Hoja de Trabajo para listado'!$A$155:$Z$1048576,MATCH($A25,'Hoja de Trabajo para listado'!$A$155:$A$1048576,0),MATCH((CUADRO!Q$4&amp;$E25),'Hoja de Trabajo para listado'!$A$151:$Z$151,0)),0)+IFERROR(INDEX('Hoja de Trabajo para listado'!$AB$155:$BA$1048576,MATCH($A25,'Hoja de Trabajo para listado'!$AB$155:$AB$1048576,0),MATCH((CUADRO!Q$4&amp;$E25),'Hoja de Trabajo para listado'!$AB$151:$BA$151,0)),0)+IFERROR(INDEX('Hoja de Trabajo para listado'!$BC$155:$CB$1048576,MATCH($A25,'Hoja de Trabajo para listado'!$BC$155:$BC$1048576,0),MATCH((CUADRO!Q$4&amp;$E25),'Hoja de Trabajo para listado'!$BC$151:$CB$151,0)),0)+IFERROR(INDEX('Hoja de Trabajo para listado'!$DE$153:$DG$274,MATCH($A25,'Hoja de Trabajo para listado'!$DE$153:$DE$1048576,0),MATCH((CUADRO!Q$4&amp;$E25),'Hoja de Trabajo para listado'!$DE$151:$DG$151,0)),0)+IFERROR(INDEX('Hoja de Trabajo para listado'!$CD$155:$DC$1048576,MATCH($A25,'Hoja de Trabajo para listado'!$CD$155:$CD$1048576,0),MATCH((CUADRO!Q$4&amp;$E25),'Hoja de Trabajo para listado'!$CD$151:$DC$151,0)),0)</f>
        <v>0</v>
      </c>
      <c r="R25" s="241">
        <f t="shared" ca="1" si="0"/>
        <v>39772845.636199996</v>
      </c>
      <c r="S25" s="241"/>
      <c r="T25" s="241">
        <f ca="1">+T26</f>
        <v>125483325.38619998</v>
      </c>
      <c r="U25" s="240">
        <f t="shared" si="1"/>
        <v>1</v>
      </c>
      <c r="V25" s="327" t="str">
        <f>+VLOOKUP(A25,bd_lista!$A$3:$E$592,5,FALSE)</f>
        <v>Órgano Ejecutivo</v>
      </c>
      <c r="W25" s="397" t="str">
        <f>+V25</f>
        <v>Órgano Ejecutivo</v>
      </c>
      <c r="X25" s="240">
        <f t="shared" si="3"/>
        <v>46</v>
      </c>
      <c r="Y25" s="240" t="str">
        <f>+VLOOKUP(X25,bd_lista!$A$3:$C$592,3,FALSE)</f>
        <v>Ministerio de Salud y Deportes</v>
      </c>
      <c r="Z25" s="244">
        <f>+X25</f>
        <v>46</v>
      </c>
      <c r="AA25" s="244" t="str">
        <f>+Y25</f>
        <v>Ministerio de Salud y Deportes</v>
      </c>
    </row>
    <row r="26" spans="1:27" ht="15" customHeight="1">
      <c r="A26" s="378">
        <v>46</v>
      </c>
      <c r="B26" s="394"/>
      <c r="C26" s="327" t="str">
        <f>+VLOOKUP(A26,bd_lista!$A$3:$C$592,3,FALSE)</f>
        <v>Ministerio de Salud y Deportes</v>
      </c>
      <c r="D26" s="396"/>
      <c r="E26" s="327" t="s">
        <v>1304</v>
      </c>
      <c r="F26" s="243">
        <f ca="1">+IFERROR(INDEX('Hoja de Trabajo para listado'!$A$155:$Z$1048576,MATCH($A26,'Hoja de Trabajo para listado'!$A$155:$A$1048576,0),MATCH((CUADRO!F$4&amp;$E26),'Hoja de Trabajo para listado'!$A$151:$Z$151,0)),0)+IFERROR(INDEX('Hoja de Trabajo para listado'!$AB$155:$BA$1048576,MATCH($A26,'Hoja de Trabajo para listado'!$AB$155:$AB$1048576,0),MATCH((CUADRO!F$4&amp;$E26),'Hoja de Trabajo para listado'!$AB$151:$BA$151,0)),0)+IFERROR(INDEX('Hoja de Trabajo para listado'!$BC$155:$CB$1048576,MATCH($A26,'Hoja de Trabajo para listado'!$BC$155:$BC$1048576,0),MATCH((CUADRO!F$4&amp;$E26),'Hoja de Trabajo para listado'!$BC$151:$CB$151,0)),0)+IFERROR(INDEX('Hoja de Trabajo para listado'!$DE$153:$DG$274,MATCH($A26,'Hoja de Trabajo para listado'!$DE$153:$DE$1048576,0),MATCH((CUADRO!F$4&amp;$E26),'Hoja de Trabajo para listado'!$DE$151:$DG$151,0)),0)+IFERROR(INDEX('Hoja de Trabajo para listado'!$CD$155:$DC$1048576,MATCH($A26,'Hoja de Trabajo para listado'!$CD$155:$CD$1048576,0),MATCH((CUADRO!F$4&amp;$E26),'Hoja de Trabajo para listado'!$CD$151:$DC$151,0)),0)</f>
        <v>25394429.879999992</v>
      </c>
      <c r="G26" s="243">
        <f ca="1">+IFERROR(INDEX('Hoja de Trabajo para listado'!$A$155:$Z$1048576,MATCH($A26,'Hoja de Trabajo para listado'!$A$155:$A$1048576,0),MATCH((CUADRO!G$4&amp;$E26),'Hoja de Trabajo para listado'!$A$151:$Z$151,0)),0)+IFERROR(INDEX('Hoja de Trabajo para listado'!$AB$155:$BA$1048576,MATCH($A26,'Hoja de Trabajo para listado'!$AB$155:$AB$1048576,0),MATCH((CUADRO!G$4&amp;$E26),'Hoja de Trabajo para listado'!$AB$151:$BA$151,0)),0)+IFERROR(INDEX('Hoja de Trabajo para listado'!$BC$155:$CB$1048576,MATCH($A26,'Hoja de Trabajo para listado'!$BC$155:$BC$1048576,0),MATCH((CUADRO!G$4&amp;$E26),'Hoja de Trabajo para listado'!$BC$151:$CB$151,0)),0)+IFERROR(INDEX('Hoja de Trabajo para listado'!$DE$153:$DG$274,MATCH($A26,'Hoja de Trabajo para listado'!$DE$153:$DE$1048576,0),MATCH((CUADRO!G$4&amp;$E26),'Hoja de Trabajo para listado'!$DE$151:$DG$151,0)),0)+IFERROR(INDEX('Hoja de Trabajo para listado'!$CD$155:$DC$1048576,MATCH($A26,'Hoja de Trabajo para listado'!$CD$155:$CD$1048576,0),MATCH((CUADRO!G$4&amp;$E26),'Hoja de Trabajo para listado'!$CD$151:$DC$151,0)),0)</f>
        <v>569294.43999999994</v>
      </c>
      <c r="H26" s="243">
        <f ca="1">+IFERROR(INDEX('Hoja de Trabajo para listado'!$A$155:$Z$1048576,MATCH($A26,'Hoja de Trabajo para listado'!$A$155:$A$1048576,0),MATCH((CUADRO!H$4&amp;$E26),'Hoja de Trabajo para listado'!$A$151:$Z$151,0)),0)+IFERROR(INDEX('Hoja de Trabajo para listado'!$AB$155:$BA$1048576,MATCH($A26,'Hoja de Trabajo para listado'!$AB$155:$AB$1048576,0),MATCH((CUADRO!H$4&amp;$E26),'Hoja de Trabajo para listado'!$AB$151:$BA$151,0)),0)+IFERROR(INDEX('Hoja de Trabajo para listado'!$BC$155:$CB$1048576,MATCH($A26,'Hoja de Trabajo para listado'!$BC$155:$BC$1048576,0),MATCH((CUADRO!H$4&amp;$E26),'Hoja de Trabajo para listado'!$BC$151:$CB$151,0)),0)+IFERROR(INDEX('Hoja de Trabajo para listado'!$DE$153:$DG$274,MATCH($A26,'Hoja de Trabajo para listado'!$DE$153:$DE$1048576,0),MATCH((CUADRO!H$4&amp;$E26),'Hoja de Trabajo para listado'!$DE$151:$DG$151,0)),0)+IFERROR(INDEX('Hoja de Trabajo para listado'!$CD$155:$DC$1048576,MATCH($A26,'Hoja de Trabajo para listado'!$CD$155:$CD$1048576,0),MATCH((CUADRO!H$4&amp;$E26),'Hoja de Trabajo para listado'!$CD$151:$DC$151,0)),0)</f>
        <v>35087.479999999996</v>
      </c>
      <c r="I26" s="243">
        <f ca="1">+IFERROR(INDEX('Hoja de Trabajo para listado'!$A$155:$Z$1048576,MATCH($A26,'Hoja de Trabajo para listado'!$A$155:$A$1048576,0),MATCH((CUADRO!I$4&amp;$E26),'Hoja de Trabajo para listado'!$A$151:$Z$151,0)),0)+IFERROR(INDEX('Hoja de Trabajo para listado'!$AB$155:$BA$1048576,MATCH($A26,'Hoja de Trabajo para listado'!$AB$155:$AB$1048576,0),MATCH((CUADRO!I$4&amp;$E26),'Hoja de Trabajo para listado'!$AB$151:$BA$151,0)),0)+IFERROR(INDEX('Hoja de Trabajo para listado'!$BC$155:$CB$1048576,MATCH($A26,'Hoja de Trabajo para listado'!$BC$155:$BC$1048576,0),MATCH((CUADRO!I$4&amp;$E26),'Hoja de Trabajo para listado'!$BC$151:$CB$151,0)),0)+IFERROR(INDEX('Hoja de Trabajo para listado'!$DE$153:$DG$274,MATCH($A26,'Hoja de Trabajo para listado'!$DE$153:$DE$1048576,0),MATCH((CUADRO!I$4&amp;$E26),'Hoja de Trabajo para listado'!$DE$151:$DG$151,0)),0)+IFERROR(INDEX('Hoja de Trabajo para listado'!$CD$155:$DC$1048576,MATCH($A26,'Hoja de Trabajo para listado'!$CD$155:$CD$1048576,0),MATCH((CUADRO!I$4&amp;$E26),'Hoja de Trabajo para listado'!$CD$151:$DC$151,0)),0)</f>
        <v>8968400.9399999995</v>
      </c>
      <c r="J26" s="243">
        <f ca="1">+IFERROR(INDEX('Hoja de Trabajo para listado'!$A$155:$Z$1048576,MATCH($A26,'Hoja de Trabajo para listado'!$A$155:$A$1048576,0),MATCH((CUADRO!J$4&amp;$E26),'Hoja de Trabajo para listado'!$A$151:$Z$151,0)),0)+IFERROR(INDEX('Hoja de Trabajo para listado'!$AB$155:$BA$1048576,MATCH($A26,'Hoja de Trabajo para listado'!$AB$155:$AB$1048576,0),MATCH((CUADRO!J$4&amp;$E26),'Hoja de Trabajo para listado'!$AB$151:$BA$151,0)),0)+IFERROR(INDEX('Hoja de Trabajo para listado'!$BC$155:$CB$1048576,MATCH($A26,'Hoja de Trabajo para listado'!$BC$155:$BC$1048576,0),MATCH((CUADRO!J$4&amp;$E26),'Hoja de Trabajo para listado'!$BC$151:$CB$151,0)),0)+IFERROR(INDEX('Hoja de Trabajo para listado'!$DE$153:$DG$274,MATCH($A26,'Hoja de Trabajo para listado'!$DE$153:$DE$1048576,0),MATCH((CUADRO!J$4&amp;$E26),'Hoja de Trabajo para listado'!$DE$151:$DG$151,0)),0)+IFERROR(INDEX('Hoja de Trabajo para listado'!$CD$155:$DC$1048576,MATCH($A26,'Hoja de Trabajo para listado'!$CD$155:$CD$1048576,0),MATCH((CUADRO!J$4&amp;$E26),'Hoja de Trabajo para listado'!$CD$151:$DC$151,0)),0)</f>
        <v>4377.8</v>
      </c>
      <c r="K26" s="243">
        <f ca="1">+IFERROR(INDEX('Hoja de Trabajo para listado'!$A$155:$Z$1048576,MATCH($A26,'Hoja de Trabajo para listado'!$A$155:$A$1048576,0),MATCH((CUADRO!K$4&amp;$E26),'Hoja de Trabajo para listado'!$A$151:$Z$151,0)),0)+IFERROR(INDEX('Hoja de Trabajo para listado'!$AB$155:$BA$1048576,MATCH($A26,'Hoja de Trabajo para listado'!$AB$155:$AB$1048576,0),MATCH((CUADRO!K$4&amp;$E26),'Hoja de Trabajo para listado'!$AB$151:$BA$151,0)),0)+IFERROR(INDEX('Hoja de Trabajo para listado'!$BC$155:$CB$1048576,MATCH($A26,'Hoja de Trabajo para listado'!$BC$155:$BC$1048576,0),MATCH((CUADRO!K$4&amp;$E26),'Hoja de Trabajo para listado'!$BC$151:$CB$151,0)),0)+IFERROR(INDEX('Hoja de Trabajo para listado'!$DE$153:$DG$274,MATCH($A26,'Hoja de Trabajo para listado'!$DE$153:$DE$1048576,0),MATCH((CUADRO!K$4&amp;$E26),'Hoja de Trabajo para listado'!$DE$151:$DG$151,0)),0)+IFERROR(INDEX('Hoja de Trabajo para listado'!$CD$155:$DC$1048576,MATCH($A26,'Hoja de Trabajo para listado'!$CD$155:$CD$1048576,0),MATCH((CUADRO!K$4&amp;$E26),'Hoja de Trabajo para listado'!$CD$151:$DC$151,0)),0)</f>
        <v>88483.63</v>
      </c>
      <c r="L26" s="243">
        <f ca="1">+IFERROR(INDEX('Hoja de Trabajo para listado'!$A$155:$Z$1048576,MATCH($A26,'Hoja de Trabajo para listado'!$A$155:$A$1048576,0),MATCH((CUADRO!L$4&amp;$E26),'Hoja de Trabajo para listado'!$A$151:$Z$151,0)),0)+IFERROR(INDEX('Hoja de Trabajo para listado'!$AB$155:$BA$1048576,MATCH($A26,'Hoja de Trabajo para listado'!$AB$155:$AB$1048576,0),MATCH((CUADRO!L$4&amp;$E26),'Hoja de Trabajo para listado'!$AB$151:$BA$151,0)),0)+IFERROR(INDEX('Hoja de Trabajo para listado'!$BC$155:$CB$1048576,MATCH($A26,'Hoja de Trabajo para listado'!$BC$155:$BC$1048576,0),MATCH((CUADRO!L$4&amp;$E26),'Hoja de Trabajo para listado'!$BC$151:$CB$151,0)),0)+IFERROR(INDEX('Hoja de Trabajo para listado'!$DE$153:$DG$274,MATCH($A26,'Hoja de Trabajo para listado'!$DE$153:$DE$1048576,0),MATCH((CUADRO!L$4&amp;$E26),'Hoja de Trabajo para listado'!$DE$151:$DG$151,0)),0)+IFERROR(INDEX('Hoja de Trabajo para listado'!$CD$155:$DC$1048576,MATCH($A26,'Hoja de Trabajo para listado'!$CD$155:$CD$1048576,0),MATCH((CUADRO!L$4&amp;$E26),'Hoja de Trabajo para listado'!$CD$151:$DC$151,0)),0)</f>
        <v>733637.3</v>
      </c>
      <c r="M26" s="243">
        <f ca="1">+IFERROR(INDEX('Hoja de Trabajo para listado'!$A$155:$Z$1048576,MATCH($A26,'Hoja de Trabajo para listado'!$A$155:$A$1048576,0),MATCH((CUADRO!M$4&amp;$E26),'Hoja de Trabajo para listado'!$A$151:$Z$151,0)),0)+IFERROR(INDEX('Hoja de Trabajo para listado'!$AB$155:$BA$1048576,MATCH($A26,'Hoja de Trabajo para listado'!$AB$155:$AB$1048576,0),MATCH((CUADRO!M$4&amp;$E26),'Hoja de Trabajo para listado'!$AB$151:$BA$151,0)),0)+IFERROR(INDEX('Hoja de Trabajo para listado'!$BC$155:$CB$1048576,MATCH($A26,'Hoja de Trabajo para listado'!$BC$155:$BC$1048576,0),MATCH((CUADRO!M$4&amp;$E26),'Hoja de Trabajo para listado'!$BC$151:$CB$151,0)),0)+IFERROR(INDEX('Hoja de Trabajo para listado'!$DE$153:$DG$274,MATCH($A26,'Hoja de Trabajo para listado'!$DE$153:$DE$1048576,0),MATCH((CUADRO!M$4&amp;$E26),'Hoja de Trabajo para listado'!$DE$151:$DG$151,0)),0)+IFERROR(INDEX('Hoja de Trabajo para listado'!$CD$155:$DC$1048576,MATCH($A26,'Hoja de Trabajo para listado'!$CD$155:$CD$1048576,0),MATCH((CUADRO!M$4&amp;$E26),'Hoja de Trabajo para listado'!$CD$151:$DC$151,0)),0)</f>
        <v>4996.87</v>
      </c>
      <c r="N26" s="243">
        <f ca="1">+IFERROR(INDEX('Hoja de Trabajo para listado'!$A$155:$Z$1048576,MATCH($A26,'Hoja de Trabajo para listado'!$A$155:$A$1048576,0),MATCH((CUADRO!N$4&amp;$E26),'Hoja de Trabajo para listado'!$A$151:$Z$151,0)),0)+IFERROR(INDEX('Hoja de Trabajo para listado'!$AB$155:$BA$1048576,MATCH($A26,'Hoja de Trabajo para listado'!$AB$155:$AB$1048576,0),MATCH((CUADRO!N$4&amp;$E26),'Hoja de Trabajo para listado'!$AB$151:$BA$151,0)),0)+IFERROR(INDEX('Hoja de Trabajo para listado'!$BC$155:$CB$1048576,MATCH($A26,'Hoja de Trabajo para listado'!$BC$155:$BC$1048576,0),MATCH((CUADRO!N$4&amp;$E26),'Hoja de Trabajo para listado'!$BC$151:$CB$151,0)),0)+IFERROR(INDEX('Hoja de Trabajo para listado'!$DE$153:$DG$274,MATCH($A26,'Hoja de Trabajo para listado'!$DE$153:$DE$1048576,0),MATCH((CUADRO!N$4&amp;$E26),'Hoja de Trabajo para listado'!$DE$151:$DG$151,0)),0)+IFERROR(INDEX('Hoja de Trabajo para listado'!$CD$155:$DC$1048576,MATCH($A26,'Hoja de Trabajo para listado'!$CD$155:$CD$1048576,0),MATCH((CUADRO!N$4&amp;$E26),'Hoja de Trabajo para listado'!$CD$151:$DC$151,0)),0)</f>
        <v>18684.72</v>
      </c>
      <c r="O26" s="243">
        <f ca="1">+IFERROR(INDEX('Hoja de Trabajo para listado'!$A$155:$Z$1048576,MATCH($A26,'Hoja de Trabajo para listado'!$A$155:$A$1048576,0),MATCH((CUADRO!O$4&amp;$E26),'Hoja de Trabajo para listado'!$A$151:$Z$151,0)),0)+IFERROR(INDEX('Hoja de Trabajo para listado'!$AB$155:$BA$1048576,MATCH($A26,'Hoja de Trabajo para listado'!$AB$155:$AB$1048576,0),MATCH((CUADRO!O$4&amp;$E26),'Hoja de Trabajo para listado'!$AB$151:$BA$151,0)),0)+IFERROR(INDEX('Hoja de Trabajo para listado'!$BC$155:$CB$1048576,MATCH($A26,'Hoja de Trabajo para listado'!$BC$155:$BC$1048576,0),MATCH((CUADRO!O$4&amp;$E26),'Hoja de Trabajo para listado'!$BC$151:$CB$151,0)),0)+IFERROR(INDEX('Hoja de Trabajo para listado'!$DE$153:$DG$274,MATCH($A26,'Hoja de Trabajo para listado'!$DE$153:$DE$1048576,0),MATCH((CUADRO!O$4&amp;$E26),'Hoja de Trabajo para listado'!$DE$151:$DG$151,0)),0)+IFERROR(INDEX('Hoja de Trabajo para listado'!$CD$155:$DC$1048576,MATCH($A26,'Hoja de Trabajo para listado'!$CD$155:$CD$1048576,0),MATCH((CUADRO!O$4&amp;$E26),'Hoja de Trabajo para listado'!$CD$151:$DC$151,0)),0)</f>
        <v>13774354.689999999</v>
      </c>
      <c r="P26" s="243">
        <f ca="1">+IFERROR(INDEX('Hoja de Trabajo para listado'!$A$155:$Z$1048576,MATCH($A26,'Hoja de Trabajo para listado'!$A$155:$A$1048576,0),MATCH((CUADRO!P$4&amp;$E26),'Hoja de Trabajo para listado'!$A$151:$Z$151,0)),0)+IFERROR(INDEX('Hoja de Trabajo para listado'!$AB$155:$BA$1048576,MATCH($A26,'Hoja de Trabajo para listado'!$AB$155:$AB$1048576,0),MATCH((CUADRO!P$4&amp;$E26),'Hoja de Trabajo para listado'!$AB$151:$BA$151,0)),0)+IFERROR(INDEX('Hoja de Trabajo para listado'!$BC$155:$CB$1048576,MATCH($A26,'Hoja de Trabajo para listado'!$BC$155:$BC$1048576,0),MATCH((CUADRO!P$4&amp;$E26),'Hoja de Trabajo para listado'!$BC$151:$CB$151,0)),0)+IFERROR(INDEX('Hoja de Trabajo para listado'!$DE$153:$DG$274,MATCH($A26,'Hoja de Trabajo para listado'!$DE$153:$DE$1048576,0),MATCH((CUADRO!P$4&amp;$E26),'Hoja de Trabajo para listado'!$DE$151:$DG$151,0)),0)+IFERROR(INDEX('Hoja de Trabajo para listado'!$CD$155:$DC$1048576,MATCH($A26,'Hoja de Trabajo para listado'!$CD$155:$CD$1048576,0),MATCH((CUADRO!P$4&amp;$E26),'Hoja de Trabajo para listado'!$CD$151:$DC$151,0)),0)</f>
        <v>36118732</v>
      </c>
      <c r="Q26" s="243">
        <f ca="1">+IFERROR(INDEX('Hoja de Trabajo para listado'!$A$155:$Z$1048576,MATCH($A26,'Hoja de Trabajo para listado'!$A$155:$A$1048576,0),MATCH((CUADRO!Q$4&amp;$E26),'Hoja de Trabajo para listado'!$A$151:$Z$151,0)),0)+IFERROR(INDEX('Hoja de Trabajo para listado'!$AB$155:$BA$1048576,MATCH($A26,'Hoja de Trabajo para listado'!$AB$155:$AB$1048576,0),MATCH((CUADRO!Q$4&amp;$E26),'Hoja de Trabajo para listado'!$AB$151:$BA$151,0)),0)+IFERROR(INDEX('Hoja de Trabajo para listado'!$BC$155:$CB$1048576,MATCH($A26,'Hoja de Trabajo para listado'!$BC$155:$BC$1048576,0),MATCH((CUADRO!Q$4&amp;$E26),'Hoja de Trabajo para listado'!$BC$151:$CB$151,0)),0)+IFERROR(INDEX('Hoja de Trabajo para listado'!$DE$153:$DG$274,MATCH($A26,'Hoja de Trabajo para listado'!$DE$153:$DE$1048576,0),MATCH((CUADRO!Q$4&amp;$E26),'Hoja de Trabajo para listado'!$DE$151:$DG$151,0)),0)+IFERROR(INDEX('Hoja de Trabajo para listado'!$CD$155:$DC$1048576,MATCH($A26,'Hoja de Trabajo para listado'!$CD$155:$CD$1048576,0),MATCH((CUADRO!Q$4&amp;$E26),'Hoja de Trabajo para listado'!$CD$151:$DC$151,0)),0)</f>
        <v>0</v>
      </c>
      <c r="R26" s="243">
        <f t="shared" ca="1" si="0"/>
        <v>85710479.749999985</v>
      </c>
      <c r="S26" s="243">
        <f ca="1">+R25+R26</f>
        <v>125483325.38619998</v>
      </c>
      <c r="T26" s="243">
        <f ca="1">+S26</f>
        <v>125483325.38619998</v>
      </c>
      <c r="U26" s="242">
        <f t="shared" si="1"/>
        <v>2</v>
      </c>
      <c r="V26" s="327" t="str">
        <f>+VLOOKUP(A26,bd_lista!$A$3:$E$592,5,FALSE)</f>
        <v>Órgano Ejecutivo</v>
      </c>
      <c r="W26" s="398"/>
      <c r="X26" s="240">
        <f t="shared" si="3"/>
        <v>46</v>
      </c>
      <c r="Y26" s="240" t="str">
        <f>+VLOOKUP(X26,bd_lista!$A$3:$C$592,3,FALSE)</f>
        <v>Ministerio de Salud y Deportes</v>
      </c>
      <c r="Z26" s="244"/>
      <c r="AA26" s="244"/>
    </row>
    <row r="27" spans="1:27" ht="15" customHeight="1">
      <c r="A27" s="379">
        <v>47</v>
      </c>
      <c r="B27" s="393">
        <f>+A27</f>
        <v>47</v>
      </c>
      <c r="C27" s="245" t="str">
        <f>+VLOOKUP(A27,bd_lista!$A$3:$C$592,3,FALSE)</f>
        <v>Ministerio de Desarrollo Rural y Tierras</v>
      </c>
      <c r="D27" s="395" t="str">
        <f>+C27</f>
        <v>Ministerio de Desarrollo Rural y Tierras</v>
      </c>
      <c r="E27" s="245" t="s">
        <v>1303</v>
      </c>
      <c r="F27" s="241">
        <f ca="1">+IFERROR(INDEX('Hoja de Trabajo para listado'!$A$155:$Z$1048576,MATCH($A27,'Hoja de Trabajo para listado'!$A$155:$A$1048576,0),MATCH((CUADRO!F$4&amp;$E27),'Hoja de Trabajo para listado'!$A$151:$Z$151,0)),0)+IFERROR(INDEX('Hoja de Trabajo para listado'!$AB$155:$BA$1048576,MATCH($A27,'Hoja de Trabajo para listado'!$AB$155:$AB$1048576,0),MATCH((CUADRO!F$4&amp;$E27),'Hoja de Trabajo para listado'!$AB$151:$BA$151,0)),0)+IFERROR(INDEX('Hoja de Trabajo para listado'!$BC$155:$CB$1048576,MATCH($A27,'Hoja de Trabajo para listado'!$BC$155:$BC$1048576,0),MATCH((CUADRO!F$4&amp;$E27),'Hoja de Trabajo para listado'!$BC$151:$CB$151,0)),0)+IFERROR(INDEX('Hoja de Trabajo para listado'!$DE$153:$DG$274,MATCH($A27,'Hoja de Trabajo para listado'!$DE$153:$DE$1048576,0),MATCH((CUADRO!F$4&amp;$E27),'Hoja de Trabajo para listado'!$DE$151:$DG$151,0)),0)+IFERROR(INDEX('Hoja de Trabajo para listado'!$CD$155:$DC$1048576,MATCH($A27,'Hoja de Trabajo para listado'!$CD$155:$CD$1048576,0),MATCH((CUADRO!F$4&amp;$E27),'Hoja de Trabajo para listado'!$CD$151:$DC$151,0)),0)</f>
        <v>0</v>
      </c>
      <c r="G27" s="241">
        <f ca="1">+IFERROR(INDEX('Hoja de Trabajo para listado'!$A$155:$Z$1048576,MATCH($A27,'Hoja de Trabajo para listado'!$A$155:$A$1048576,0),MATCH((CUADRO!G$4&amp;$E27),'Hoja de Trabajo para listado'!$A$151:$Z$151,0)),0)+IFERROR(INDEX('Hoja de Trabajo para listado'!$AB$155:$BA$1048576,MATCH($A27,'Hoja de Trabajo para listado'!$AB$155:$AB$1048576,0),MATCH((CUADRO!G$4&amp;$E27),'Hoja de Trabajo para listado'!$AB$151:$BA$151,0)),0)+IFERROR(INDEX('Hoja de Trabajo para listado'!$BC$155:$CB$1048576,MATCH($A27,'Hoja de Trabajo para listado'!$BC$155:$BC$1048576,0),MATCH((CUADRO!G$4&amp;$E27),'Hoja de Trabajo para listado'!$BC$151:$CB$151,0)),0)+IFERROR(INDEX('Hoja de Trabajo para listado'!$DE$153:$DG$274,MATCH($A27,'Hoja de Trabajo para listado'!$DE$153:$DE$1048576,0),MATCH((CUADRO!G$4&amp;$E27),'Hoja de Trabajo para listado'!$DE$151:$DG$151,0)),0)+IFERROR(INDEX('Hoja de Trabajo para listado'!$CD$155:$DC$1048576,MATCH($A27,'Hoja de Trabajo para listado'!$CD$155:$CD$1048576,0),MATCH((CUADRO!G$4&amp;$E27),'Hoja de Trabajo para listado'!$CD$151:$DC$151,0)),0)</f>
        <v>0</v>
      </c>
      <c r="H27" s="241">
        <f ca="1">+IFERROR(INDEX('Hoja de Trabajo para listado'!$A$155:$Z$1048576,MATCH($A27,'Hoja de Trabajo para listado'!$A$155:$A$1048576,0),MATCH((CUADRO!H$4&amp;$E27),'Hoja de Trabajo para listado'!$A$151:$Z$151,0)),0)+IFERROR(INDEX('Hoja de Trabajo para listado'!$AB$155:$BA$1048576,MATCH($A27,'Hoja de Trabajo para listado'!$AB$155:$AB$1048576,0),MATCH((CUADRO!H$4&amp;$E27),'Hoja de Trabajo para listado'!$AB$151:$BA$151,0)),0)+IFERROR(INDEX('Hoja de Trabajo para listado'!$BC$155:$CB$1048576,MATCH($A27,'Hoja de Trabajo para listado'!$BC$155:$BC$1048576,0),MATCH((CUADRO!H$4&amp;$E27),'Hoja de Trabajo para listado'!$BC$151:$CB$151,0)),0)+IFERROR(INDEX('Hoja de Trabajo para listado'!$DE$153:$DG$274,MATCH($A27,'Hoja de Trabajo para listado'!$DE$153:$DE$1048576,0),MATCH((CUADRO!H$4&amp;$E27),'Hoja de Trabajo para listado'!$DE$151:$DG$151,0)),0)+IFERROR(INDEX('Hoja de Trabajo para listado'!$CD$155:$DC$1048576,MATCH($A27,'Hoja de Trabajo para listado'!$CD$155:$CD$1048576,0),MATCH((CUADRO!H$4&amp;$E27),'Hoja de Trabajo para listado'!$CD$151:$DC$151,0)),0)</f>
        <v>0</v>
      </c>
      <c r="I27" s="241">
        <f ca="1">+IFERROR(INDEX('Hoja de Trabajo para listado'!$A$155:$Z$1048576,MATCH($A27,'Hoja de Trabajo para listado'!$A$155:$A$1048576,0),MATCH((CUADRO!I$4&amp;$E27),'Hoja de Trabajo para listado'!$A$151:$Z$151,0)),0)+IFERROR(INDEX('Hoja de Trabajo para listado'!$AB$155:$BA$1048576,MATCH($A27,'Hoja de Trabajo para listado'!$AB$155:$AB$1048576,0),MATCH((CUADRO!I$4&amp;$E27),'Hoja de Trabajo para listado'!$AB$151:$BA$151,0)),0)+IFERROR(INDEX('Hoja de Trabajo para listado'!$BC$155:$CB$1048576,MATCH($A27,'Hoja de Trabajo para listado'!$BC$155:$BC$1048576,0),MATCH((CUADRO!I$4&amp;$E27),'Hoja de Trabajo para listado'!$BC$151:$CB$151,0)),0)+IFERROR(INDEX('Hoja de Trabajo para listado'!$DE$153:$DG$274,MATCH($A27,'Hoja de Trabajo para listado'!$DE$153:$DE$1048576,0),MATCH((CUADRO!I$4&amp;$E27),'Hoja de Trabajo para listado'!$DE$151:$DG$151,0)),0)+IFERROR(INDEX('Hoja de Trabajo para listado'!$CD$155:$DC$1048576,MATCH($A27,'Hoja de Trabajo para listado'!$CD$155:$CD$1048576,0),MATCH((CUADRO!I$4&amp;$E27),'Hoja de Trabajo para listado'!$CD$151:$DC$151,0)),0)</f>
        <v>0</v>
      </c>
      <c r="J27" s="241">
        <f ca="1">+IFERROR(INDEX('Hoja de Trabajo para listado'!$A$155:$Z$1048576,MATCH($A27,'Hoja de Trabajo para listado'!$A$155:$A$1048576,0),MATCH((CUADRO!J$4&amp;$E27),'Hoja de Trabajo para listado'!$A$151:$Z$151,0)),0)+IFERROR(INDEX('Hoja de Trabajo para listado'!$AB$155:$BA$1048576,MATCH($A27,'Hoja de Trabajo para listado'!$AB$155:$AB$1048576,0),MATCH((CUADRO!J$4&amp;$E27),'Hoja de Trabajo para listado'!$AB$151:$BA$151,0)),0)+IFERROR(INDEX('Hoja de Trabajo para listado'!$BC$155:$CB$1048576,MATCH($A27,'Hoja de Trabajo para listado'!$BC$155:$BC$1048576,0),MATCH((CUADRO!J$4&amp;$E27),'Hoja de Trabajo para listado'!$BC$151:$CB$151,0)),0)+IFERROR(INDEX('Hoja de Trabajo para listado'!$DE$153:$DG$274,MATCH($A27,'Hoja de Trabajo para listado'!$DE$153:$DE$1048576,0),MATCH((CUADRO!J$4&amp;$E27),'Hoja de Trabajo para listado'!$DE$151:$DG$151,0)),0)+IFERROR(INDEX('Hoja de Trabajo para listado'!$CD$155:$DC$1048576,MATCH($A27,'Hoja de Trabajo para listado'!$CD$155:$CD$1048576,0),MATCH((CUADRO!J$4&amp;$E27),'Hoja de Trabajo para listado'!$CD$151:$DC$151,0)),0)</f>
        <v>0</v>
      </c>
      <c r="K27" s="241">
        <f ca="1">+IFERROR(INDEX('Hoja de Trabajo para listado'!$A$155:$Z$1048576,MATCH($A27,'Hoja de Trabajo para listado'!$A$155:$A$1048576,0),MATCH((CUADRO!K$4&amp;$E27),'Hoja de Trabajo para listado'!$A$151:$Z$151,0)),0)+IFERROR(INDEX('Hoja de Trabajo para listado'!$AB$155:$BA$1048576,MATCH($A27,'Hoja de Trabajo para listado'!$AB$155:$AB$1048576,0),MATCH((CUADRO!K$4&amp;$E27),'Hoja de Trabajo para listado'!$AB$151:$BA$151,0)),0)+IFERROR(INDEX('Hoja de Trabajo para listado'!$BC$155:$CB$1048576,MATCH($A27,'Hoja de Trabajo para listado'!$BC$155:$BC$1048576,0),MATCH((CUADRO!K$4&amp;$E27),'Hoja de Trabajo para listado'!$BC$151:$CB$151,0)),0)+IFERROR(INDEX('Hoja de Trabajo para listado'!$DE$153:$DG$274,MATCH($A27,'Hoja de Trabajo para listado'!$DE$153:$DE$1048576,0),MATCH((CUADRO!K$4&amp;$E27),'Hoja de Trabajo para listado'!$DE$151:$DG$151,0)),0)+IFERROR(INDEX('Hoja de Trabajo para listado'!$CD$155:$DC$1048576,MATCH($A27,'Hoja de Trabajo para listado'!$CD$155:$CD$1048576,0),MATCH((CUADRO!K$4&amp;$E27),'Hoja de Trabajo para listado'!$CD$151:$DC$151,0)),0)</f>
        <v>0</v>
      </c>
      <c r="L27" s="241">
        <f ca="1">+IFERROR(INDEX('Hoja de Trabajo para listado'!$A$155:$Z$1048576,MATCH($A27,'Hoja de Trabajo para listado'!$A$155:$A$1048576,0),MATCH((CUADRO!L$4&amp;$E27),'Hoja de Trabajo para listado'!$A$151:$Z$151,0)),0)+IFERROR(INDEX('Hoja de Trabajo para listado'!$AB$155:$BA$1048576,MATCH($A27,'Hoja de Trabajo para listado'!$AB$155:$AB$1048576,0),MATCH((CUADRO!L$4&amp;$E27),'Hoja de Trabajo para listado'!$AB$151:$BA$151,0)),0)+IFERROR(INDEX('Hoja de Trabajo para listado'!$BC$155:$CB$1048576,MATCH($A27,'Hoja de Trabajo para listado'!$BC$155:$BC$1048576,0),MATCH((CUADRO!L$4&amp;$E27),'Hoja de Trabajo para listado'!$BC$151:$CB$151,0)),0)+IFERROR(INDEX('Hoja de Trabajo para listado'!$DE$153:$DG$274,MATCH($A27,'Hoja de Trabajo para listado'!$DE$153:$DE$1048576,0),MATCH((CUADRO!L$4&amp;$E27),'Hoja de Trabajo para listado'!$DE$151:$DG$151,0)),0)+IFERROR(INDEX('Hoja de Trabajo para listado'!$CD$155:$DC$1048576,MATCH($A27,'Hoja de Trabajo para listado'!$CD$155:$CD$1048576,0),MATCH((CUADRO!L$4&amp;$E27),'Hoja de Trabajo para listado'!$CD$151:$DC$151,0)),0)</f>
        <v>0</v>
      </c>
      <c r="M27" s="241">
        <f ca="1">+IFERROR(INDEX('Hoja de Trabajo para listado'!$A$155:$Z$1048576,MATCH($A27,'Hoja de Trabajo para listado'!$A$155:$A$1048576,0),MATCH((CUADRO!M$4&amp;$E27),'Hoja de Trabajo para listado'!$A$151:$Z$151,0)),0)+IFERROR(INDEX('Hoja de Trabajo para listado'!$AB$155:$BA$1048576,MATCH($A27,'Hoja de Trabajo para listado'!$AB$155:$AB$1048576,0),MATCH((CUADRO!M$4&amp;$E27),'Hoja de Trabajo para listado'!$AB$151:$BA$151,0)),0)+IFERROR(INDEX('Hoja de Trabajo para listado'!$BC$155:$CB$1048576,MATCH($A27,'Hoja de Trabajo para listado'!$BC$155:$BC$1048576,0),MATCH((CUADRO!M$4&amp;$E27),'Hoja de Trabajo para listado'!$BC$151:$CB$151,0)),0)+IFERROR(INDEX('Hoja de Trabajo para listado'!$DE$153:$DG$274,MATCH($A27,'Hoja de Trabajo para listado'!$DE$153:$DE$1048576,0),MATCH((CUADRO!M$4&amp;$E27),'Hoja de Trabajo para listado'!$DE$151:$DG$151,0)),0)+IFERROR(INDEX('Hoja de Trabajo para listado'!$CD$155:$DC$1048576,MATCH($A27,'Hoja de Trabajo para listado'!$CD$155:$CD$1048576,0),MATCH((CUADRO!M$4&amp;$E27),'Hoja de Trabajo para listado'!$CD$151:$DC$151,0)),0)</f>
        <v>0</v>
      </c>
      <c r="N27" s="241">
        <f ca="1">+IFERROR(INDEX('Hoja de Trabajo para listado'!$A$155:$Z$1048576,MATCH($A27,'Hoja de Trabajo para listado'!$A$155:$A$1048576,0),MATCH((CUADRO!N$4&amp;$E27),'Hoja de Trabajo para listado'!$A$151:$Z$151,0)),0)+IFERROR(INDEX('Hoja de Trabajo para listado'!$AB$155:$BA$1048576,MATCH($A27,'Hoja de Trabajo para listado'!$AB$155:$AB$1048576,0),MATCH((CUADRO!N$4&amp;$E27),'Hoja de Trabajo para listado'!$AB$151:$BA$151,0)),0)+IFERROR(INDEX('Hoja de Trabajo para listado'!$BC$155:$CB$1048576,MATCH($A27,'Hoja de Trabajo para listado'!$BC$155:$BC$1048576,0),MATCH((CUADRO!N$4&amp;$E27),'Hoja de Trabajo para listado'!$BC$151:$CB$151,0)),0)+IFERROR(INDEX('Hoja de Trabajo para listado'!$DE$153:$DG$274,MATCH($A27,'Hoja de Trabajo para listado'!$DE$153:$DE$1048576,0),MATCH((CUADRO!N$4&amp;$E27),'Hoja de Trabajo para listado'!$DE$151:$DG$151,0)),0)+IFERROR(INDEX('Hoja de Trabajo para listado'!$CD$155:$DC$1048576,MATCH($A27,'Hoja de Trabajo para listado'!$CD$155:$CD$1048576,0),MATCH((CUADRO!N$4&amp;$E27),'Hoja de Trabajo para listado'!$CD$151:$DC$151,0)),0)</f>
        <v>0</v>
      </c>
      <c r="O27" s="241">
        <f ca="1">+IFERROR(INDEX('Hoja de Trabajo para listado'!$A$155:$Z$1048576,MATCH($A27,'Hoja de Trabajo para listado'!$A$155:$A$1048576,0),MATCH((CUADRO!O$4&amp;$E27),'Hoja de Trabajo para listado'!$A$151:$Z$151,0)),0)+IFERROR(INDEX('Hoja de Trabajo para listado'!$AB$155:$BA$1048576,MATCH($A27,'Hoja de Trabajo para listado'!$AB$155:$AB$1048576,0),MATCH((CUADRO!O$4&amp;$E27),'Hoja de Trabajo para listado'!$AB$151:$BA$151,0)),0)+IFERROR(INDEX('Hoja de Trabajo para listado'!$BC$155:$CB$1048576,MATCH($A27,'Hoja de Trabajo para listado'!$BC$155:$BC$1048576,0),MATCH((CUADRO!O$4&amp;$E27),'Hoja de Trabajo para listado'!$BC$151:$CB$151,0)),0)+IFERROR(INDEX('Hoja de Trabajo para listado'!$DE$153:$DG$274,MATCH($A27,'Hoja de Trabajo para listado'!$DE$153:$DE$1048576,0),MATCH((CUADRO!O$4&amp;$E27),'Hoja de Trabajo para listado'!$DE$151:$DG$151,0)),0)+IFERROR(INDEX('Hoja de Trabajo para listado'!$CD$155:$DC$1048576,MATCH($A27,'Hoja de Trabajo para listado'!$CD$155:$CD$1048576,0),MATCH((CUADRO!O$4&amp;$E27),'Hoja de Trabajo para listado'!$CD$151:$DC$151,0)),0)</f>
        <v>0</v>
      </c>
      <c r="P27" s="241">
        <f ca="1">+IFERROR(INDEX('Hoja de Trabajo para listado'!$A$155:$Z$1048576,MATCH($A27,'Hoja de Trabajo para listado'!$A$155:$A$1048576,0),MATCH((CUADRO!P$4&amp;$E27),'Hoja de Trabajo para listado'!$A$151:$Z$151,0)),0)+IFERROR(INDEX('Hoja de Trabajo para listado'!$AB$155:$BA$1048576,MATCH($A27,'Hoja de Trabajo para listado'!$AB$155:$AB$1048576,0),MATCH((CUADRO!P$4&amp;$E27),'Hoja de Trabajo para listado'!$AB$151:$BA$151,0)),0)+IFERROR(INDEX('Hoja de Trabajo para listado'!$BC$155:$CB$1048576,MATCH($A27,'Hoja de Trabajo para listado'!$BC$155:$BC$1048576,0),MATCH((CUADRO!P$4&amp;$E27),'Hoja de Trabajo para listado'!$BC$151:$CB$151,0)),0)+IFERROR(INDEX('Hoja de Trabajo para listado'!$DE$153:$DG$274,MATCH($A27,'Hoja de Trabajo para listado'!$DE$153:$DE$1048576,0),MATCH((CUADRO!P$4&amp;$E27),'Hoja de Trabajo para listado'!$DE$151:$DG$151,0)),0)+IFERROR(INDEX('Hoja de Trabajo para listado'!$CD$155:$DC$1048576,MATCH($A27,'Hoja de Trabajo para listado'!$CD$155:$CD$1048576,0),MATCH((CUADRO!P$4&amp;$E27),'Hoja de Trabajo para listado'!$CD$151:$DC$151,0)),0)</f>
        <v>166002980.815</v>
      </c>
      <c r="Q27" s="241">
        <f ca="1">+IFERROR(INDEX('Hoja de Trabajo para listado'!$A$155:$Z$1048576,MATCH($A27,'Hoja de Trabajo para listado'!$A$155:$A$1048576,0),MATCH((CUADRO!Q$4&amp;$E27),'Hoja de Trabajo para listado'!$A$151:$Z$151,0)),0)+IFERROR(INDEX('Hoja de Trabajo para listado'!$AB$155:$BA$1048576,MATCH($A27,'Hoja de Trabajo para listado'!$AB$155:$AB$1048576,0),MATCH((CUADRO!Q$4&amp;$E27),'Hoja de Trabajo para listado'!$AB$151:$BA$151,0)),0)+IFERROR(INDEX('Hoja de Trabajo para listado'!$BC$155:$CB$1048576,MATCH($A27,'Hoja de Trabajo para listado'!$BC$155:$BC$1048576,0),MATCH((CUADRO!Q$4&amp;$E27),'Hoja de Trabajo para listado'!$BC$151:$CB$151,0)),0)+IFERROR(INDEX('Hoja de Trabajo para listado'!$DE$153:$DG$274,MATCH($A27,'Hoja de Trabajo para listado'!$DE$153:$DE$1048576,0),MATCH((CUADRO!Q$4&amp;$E27),'Hoja de Trabajo para listado'!$DE$151:$DG$151,0)),0)+IFERROR(INDEX('Hoja de Trabajo para listado'!$CD$155:$DC$1048576,MATCH($A27,'Hoja de Trabajo para listado'!$CD$155:$CD$1048576,0),MATCH((CUADRO!Q$4&amp;$E27),'Hoja de Trabajo para listado'!$CD$151:$DC$151,0)),0)</f>
        <v>0</v>
      </c>
      <c r="R27" s="241">
        <f t="shared" ca="1" si="0"/>
        <v>166002980.815</v>
      </c>
      <c r="S27" s="241"/>
      <c r="T27" s="241">
        <f ca="1">+T28</f>
        <v>332799215.82499999</v>
      </c>
      <c r="U27" s="240">
        <f t="shared" si="1"/>
        <v>1</v>
      </c>
      <c r="V27" s="327" t="str">
        <f>+VLOOKUP(A27,bd_lista!$A$3:$E$592,5,FALSE)</f>
        <v>Órgano Ejecutivo</v>
      </c>
      <c r="W27" s="397" t="str">
        <f>+V27</f>
        <v>Órgano Ejecutivo</v>
      </c>
      <c r="X27" s="240">
        <f t="shared" si="3"/>
        <v>47</v>
      </c>
      <c r="Y27" s="240" t="str">
        <f>+VLOOKUP(X27,bd_lista!$A$3:$C$592,3,FALSE)</f>
        <v>Ministerio de Desarrollo Rural y Tierras</v>
      </c>
      <c r="Z27" s="244">
        <f>+X27</f>
        <v>47</v>
      </c>
      <c r="AA27" s="244" t="str">
        <f>+Y27</f>
        <v>Ministerio de Desarrollo Rural y Tierras</v>
      </c>
    </row>
    <row r="28" spans="1:27" ht="15" customHeight="1">
      <c r="A28" s="378">
        <v>47</v>
      </c>
      <c r="B28" s="394"/>
      <c r="C28" s="327" t="str">
        <f>+VLOOKUP(A28,bd_lista!$A$3:$C$592,3,FALSE)</f>
        <v>Ministerio de Desarrollo Rural y Tierras</v>
      </c>
      <c r="D28" s="396"/>
      <c r="E28" s="327" t="s">
        <v>1304</v>
      </c>
      <c r="F28" s="243">
        <f ca="1">+IFERROR(INDEX('Hoja de Trabajo para listado'!$A$155:$Z$1048576,MATCH($A28,'Hoja de Trabajo para listado'!$A$155:$A$1048576,0),MATCH((CUADRO!F$4&amp;$E28),'Hoja de Trabajo para listado'!$A$151:$Z$151,0)),0)+IFERROR(INDEX('Hoja de Trabajo para listado'!$AB$155:$BA$1048576,MATCH($A28,'Hoja de Trabajo para listado'!$AB$155:$AB$1048576,0),MATCH((CUADRO!F$4&amp;$E28),'Hoja de Trabajo para listado'!$AB$151:$BA$151,0)),0)+IFERROR(INDEX('Hoja de Trabajo para listado'!$BC$155:$CB$1048576,MATCH($A28,'Hoja de Trabajo para listado'!$BC$155:$BC$1048576,0),MATCH((CUADRO!F$4&amp;$E28),'Hoja de Trabajo para listado'!$BC$151:$CB$151,0)),0)+IFERROR(INDEX('Hoja de Trabajo para listado'!$DE$153:$DG$274,MATCH($A28,'Hoja de Trabajo para listado'!$DE$153:$DE$1048576,0),MATCH((CUADRO!F$4&amp;$E28),'Hoja de Trabajo para listado'!$DE$151:$DG$151,0)),0)+IFERROR(INDEX('Hoja de Trabajo para listado'!$CD$155:$DC$1048576,MATCH($A28,'Hoja de Trabajo para listado'!$CD$155:$CD$1048576,0),MATCH((CUADRO!F$4&amp;$E28),'Hoja de Trabajo para listado'!$CD$151:$DC$151,0)),0)</f>
        <v>31223</v>
      </c>
      <c r="G28" s="243">
        <f ca="1">+IFERROR(INDEX('Hoja de Trabajo para listado'!$A$155:$Z$1048576,MATCH($A28,'Hoja de Trabajo para listado'!$A$155:$A$1048576,0),MATCH((CUADRO!G$4&amp;$E28),'Hoja de Trabajo para listado'!$A$151:$Z$151,0)),0)+IFERROR(INDEX('Hoja de Trabajo para listado'!$AB$155:$BA$1048576,MATCH($A28,'Hoja de Trabajo para listado'!$AB$155:$AB$1048576,0),MATCH((CUADRO!G$4&amp;$E28),'Hoja de Trabajo para listado'!$AB$151:$BA$151,0)),0)+IFERROR(INDEX('Hoja de Trabajo para listado'!$BC$155:$CB$1048576,MATCH($A28,'Hoja de Trabajo para listado'!$BC$155:$BC$1048576,0),MATCH((CUADRO!G$4&amp;$E28),'Hoja de Trabajo para listado'!$BC$151:$CB$151,0)),0)+IFERROR(INDEX('Hoja de Trabajo para listado'!$DE$153:$DG$274,MATCH($A28,'Hoja de Trabajo para listado'!$DE$153:$DE$1048576,0),MATCH((CUADRO!G$4&amp;$E28),'Hoja de Trabajo para listado'!$DE$151:$DG$151,0)),0)+IFERROR(INDEX('Hoja de Trabajo para listado'!$CD$155:$DC$1048576,MATCH($A28,'Hoja de Trabajo para listado'!$CD$155:$CD$1048576,0),MATCH((CUADRO!G$4&amp;$E28),'Hoja de Trabajo para listado'!$CD$151:$DC$151,0)),0)</f>
        <v>5678.84</v>
      </c>
      <c r="H28" s="243">
        <f ca="1">+IFERROR(INDEX('Hoja de Trabajo para listado'!$A$155:$Z$1048576,MATCH($A28,'Hoja de Trabajo para listado'!$A$155:$A$1048576,0),MATCH((CUADRO!H$4&amp;$E28),'Hoja de Trabajo para listado'!$A$151:$Z$151,0)),0)+IFERROR(INDEX('Hoja de Trabajo para listado'!$AB$155:$BA$1048576,MATCH($A28,'Hoja de Trabajo para listado'!$AB$155:$AB$1048576,0),MATCH((CUADRO!H$4&amp;$E28),'Hoja de Trabajo para listado'!$AB$151:$BA$151,0)),0)+IFERROR(INDEX('Hoja de Trabajo para listado'!$BC$155:$CB$1048576,MATCH($A28,'Hoja de Trabajo para listado'!$BC$155:$BC$1048576,0),MATCH((CUADRO!H$4&amp;$E28),'Hoja de Trabajo para listado'!$BC$151:$CB$151,0)),0)+IFERROR(INDEX('Hoja de Trabajo para listado'!$DE$153:$DG$274,MATCH($A28,'Hoja de Trabajo para listado'!$DE$153:$DE$1048576,0),MATCH((CUADRO!H$4&amp;$E28),'Hoja de Trabajo para listado'!$DE$151:$DG$151,0)),0)+IFERROR(INDEX('Hoja de Trabajo para listado'!$CD$155:$DC$1048576,MATCH($A28,'Hoja de Trabajo para listado'!$CD$155:$CD$1048576,0),MATCH((CUADRO!H$4&amp;$E28),'Hoja de Trabajo para listado'!$CD$151:$DC$151,0)),0)</f>
        <v>0</v>
      </c>
      <c r="I28" s="243">
        <f ca="1">+IFERROR(INDEX('Hoja de Trabajo para listado'!$A$155:$Z$1048576,MATCH($A28,'Hoja de Trabajo para listado'!$A$155:$A$1048576,0),MATCH((CUADRO!I$4&amp;$E28),'Hoja de Trabajo para listado'!$A$151:$Z$151,0)),0)+IFERROR(INDEX('Hoja de Trabajo para listado'!$AB$155:$BA$1048576,MATCH($A28,'Hoja de Trabajo para listado'!$AB$155:$AB$1048576,0),MATCH((CUADRO!I$4&amp;$E28),'Hoja de Trabajo para listado'!$AB$151:$BA$151,0)),0)+IFERROR(INDEX('Hoja de Trabajo para listado'!$BC$155:$CB$1048576,MATCH($A28,'Hoja de Trabajo para listado'!$BC$155:$BC$1048576,0),MATCH((CUADRO!I$4&amp;$E28),'Hoja de Trabajo para listado'!$BC$151:$CB$151,0)),0)+IFERROR(INDEX('Hoja de Trabajo para listado'!$DE$153:$DG$274,MATCH($A28,'Hoja de Trabajo para listado'!$DE$153:$DE$1048576,0),MATCH((CUADRO!I$4&amp;$E28),'Hoja de Trabajo para listado'!$DE$151:$DG$151,0)),0)+IFERROR(INDEX('Hoja de Trabajo para listado'!$CD$155:$DC$1048576,MATCH($A28,'Hoja de Trabajo para listado'!$CD$155:$CD$1048576,0),MATCH((CUADRO!I$4&amp;$E28),'Hoja de Trabajo para listado'!$CD$151:$DC$151,0)),0)</f>
        <v>345.38</v>
      </c>
      <c r="J28" s="243">
        <f ca="1">+IFERROR(INDEX('Hoja de Trabajo para listado'!$A$155:$Z$1048576,MATCH($A28,'Hoja de Trabajo para listado'!$A$155:$A$1048576,0),MATCH((CUADRO!J$4&amp;$E28),'Hoja de Trabajo para listado'!$A$151:$Z$151,0)),0)+IFERROR(INDEX('Hoja de Trabajo para listado'!$AB$155:$BA$1048576,MATCH($A28,'Hoja de Trabajo para listado'!$AB$155:$AB$1048576,0),MATCH((CUADRO!J$4&amp;$E28),'Hoja de Trabajo para listado'!$AB$151:$BA$151,0)),0)+IFERROR(INDEX('Hoja de Trabajo para listado'!$BC$155:$CB$1048576,MATCH($A28,'Hoja de Trabajo para listado'!$BC$155:$BC$1048576,0),MATCH((CUADRO!J$4&amp;$E28),'Hoja de Trabajo para listado'!$BC$151:$CB$151,0)),0)+IFERROR(INDEX('Hoja de Trabajo para listado'!$DE$153:$DG$274,MATCH($A28,'Hoja de Trabajo para listado'!$DE$153:$DE$1048576,0),MATCH((CUADRO!J$4&amp;$E28),'Hoja de Trabajo para listado'!$DE$151:$DG$151,0)),0)+IFERROR(INDEX('Hoja de Trabajo para listado'!$CD$155:$DC$1048576,MATCH($A28,'Hoja de Trabajo para listado'!$CD$155:$CD$1048576,0),MATCH((CUADRO!J$4&amp;$E28),'Hoja de Trabajo para listado'!$CD$151:$DC$151,0)),0)</f>
        <v>0</v>
      </c>
      <c r="K28" s="243">
        <f ca="1">+IFERROR(INDEX('Hoja de Trabajo para listado'!$A$155:$Z$1048576,MATCH($A28,'Hoja de Trabajo para listado'!$A$155:$A$1048576,0),MATCH((CUADRO!K$4&amp;$E28),'Hoja de Trabajo para listado'!$A$151:$Z$151,0)),0)+IFERROR(INDEX('Hoja de Trabajo para listado'!$AB$155:$BA$1048576,MATCH($A28,'Hoja de Trabajo para listado'!$AB$155:$AB$1048576,0),MATCH((CUADRO!K$4&amp;$E28),'Hoja de Trabajo para listado'!$AB$151:$BA$151,0)),0)+IFERROR(INDEX('Hoja de Trabajo para listado'!$BC$155:$CB$1048576,MATCH($A28,'Hoja de Trabajo para listado'!$BC$155:$BC$1048576,0),MATCH((CUADRO!K$4&amp;$E28),'Hoja de Trabajo para listado'!$BC$151:$CB$151,0)),0)+IFERROR(INDEX('Hoja de Trabajo para listado'!$DE$153:$DG$274,MATCH($A28,'Hoja de Trabajo para listado'!$DE$153:$DE$1048576,0),MATCH((CUADRO!K$4&amp;$E28),'Hoja de Trabajo para listado'!$DE$151:$DG$151,0)),0)+IFERROR(INDEX('Hoja de Trabajo para listado'!$CD$155:$DC$1048576,MATCH($A28,'Hoja de Trabajo para listado'!$CD$155:$CD$1048576,0),MATCH((CUADRO!K$4&amp;$E28),'Hoja de Trabajo para listado'!$CD$151:$DC$151,0)),0)</f>
        <v>0</v>
      </c>
      <c r="L28" s="243">
        <f ca="1">+IFERROR(INDEX('Hoja de Trabajo para listado'!$A$155:$Z$1048576,MATCH($A28,'Hoja de Trabajo para listado'!$A$155:$A$1048576,0),MATCH((CUADRO!L$4&amp;$E28),'Hoja de Trabajo para listado'!$A$151:$Z$151,0)),0)+IFERROR(INDEX('Hoja de Trabajo para listado'!$AB$155:$BA$1048576,MATCH($A28,'Hoja de Trabajo para listado'!$AB$155:$AB$1048576,0),MATCH((CUADRO!L$4&amp;$E28),'Hoja de Trabajo para listado'!$AB$151:$BA$151,0)),0)+IFERROR(INDEX('Hoja de Trabajo para listado'!$BC$155:$CB$1048576,MATCH($A28,'Hoja de Trabajo para listado'!$BC$155:$BC$1048576,0),MATCH((CUADRO!L$4&amp;$E28),'Hoja de Trabajo para listado'!$BC$151:$CB$151,0)),0)+IFERROR(INDEX('Hoja de Trabajo para listado'!$DE$153:$DG$274,MATCH($A28,'Hoja de Trabajo para listado'!$DE$153:$DE$1048576,0),MATCH((CUADRO!L$4&amp;$E28),'Hoja de Trabajo para listado'!$DE$151:$DG$151,0)),0)+IFERROR(INDEX('Hoja de Trabajo para listado'!$CD$155:$DC$1048576,MATCH($A28,'Hoja de Trabajo para listado'!$CD$155:$CD$1048576,0),MATCH((CUADRO!L$4&amp;$E28),'Hoja de Trabajo para listado'!$CD$151:$DC$151,0)),0)</f>
        <v>0</v>
      </c>
      <c r="M28" s="243">
        <f ca="1">+IFERROR(INDEX('Hoja de Trabajo para listado'!$A$155:$Z$1048576,MATCH($A28,'Hoja de Trabajo para listado'!$A$155:$A$1048576,0),MATCH((CUADRO!M$4&amp;$E28),'Hoja de Trabajo para listado'!$A$151:$Z$151,0)),0)+IFERROR(INDEX('Hoja de Trabajo para listado'!$AB$155:$BA$1048576,MATCH($A28,'Hoja de Trabajo para listado'!$AB$155:$AB$1048576,0),MATCH((CUADRO!M$4&amp;$E28),'Hoja de Trabajo para listado'!$AB$151:$BA$151,0)),0)+IFERROR(INDEX('Hoja de Trabajo para listado'!$BC$155:$CB$1048576,MATCH($A28,'Hoja de Trabajo para listado'!$BC$155:$BC$1048576,0),MATCH((CUADRO!M$4&amp;$E28),'Hoja de Trabajo para listado'!$BC$151:$CB$151,0)),0)+IFERROR(INDEX('Hoja de Trabajo para listado'!$DE$153:$DG$274,MATCH($A28,'Hoja de Trabajo para listado'!$DE$153:$DE$1048576,0),MATCH((CUADRO!M$4&amp;$E28),'Hoja de Trabajo para listado'!$DE$151:$DG$151,0)),0)+IFERROR(INDEX('Hoja de Trabajo para listado'!$CD$155:$DC$1048576,MATCH($A28,'Hoja de Trabajo para listado'!$CD$155:$CD$1048576,0),MATCH((CUADRO!M$4&amp;$E28),'Hoja de Trabajo para listado'!$CD$151:$DC$151,0)),0)</f>
        <v>0</v>
      </c>
      <c r="N28" s="243">
        <f ca="1">+IFERROR(INDEX('Hoja de Trabajo para listado'!$A$155:$Z$1048576,MATCH($A28,'Hoja de Trabajo para listado'!$A$155:$A$1048576,0),MATCH((CUADRO!N$4&amp;$E28),'Hoja de Trabajo para listado'!$A$151:$Z$151,0)),0)+IFERROR(INDEX('Hoja de Trabajo para listado'!$AB$155:$BA$1048576,MATCH($A28,'Hoja de Trabajo para listado'!$AB$155:$AB$1048576,0),MATCH((CUADRO!N$4&amp;$E28),'Hoja de Trabajo para listado'!$AB$151:$BA$151,0)),0)+IFERROR(INDEX('Hoja de Trabajo para listado'!$BC$155:$CB$1048576,MATCH($A28,'Hoja de Trabajo para listado'!$BC$155:$BC$1048576,0),MATCH((CUADRO!N$4&amp;$E28),'Hoja de Trabajo para listado'!$BC$151:$CB$151,0)),0)+IFERROR(INDEX('Hoja de Trabajo para listado'!$DE$153:$DG$274,MATCH($A28,'Hoja de Trabajo para listado'!$DE$153:$DE$1048576,0),MATCH((CUADRO!N$4&amp;$E28),'Hoja de Trabajo para listado'!$DE$151:$DG$151,0)),0)+IFERROR(INDEX('Hoja de Trabajo para listado'!$CD$155:$DC$1048576,MATCH($A28,'Hoja de Trabajo para listado'!$CD$155:$CD$1048576,0),MATCH((CUADRO!N$4&amp;$E28),'Hoja de Trabajo para listado'!$CD$151:$DC$151,0)),0)</f>
        <v>219.64</v>
      </c>
      <c r="O28" s="243">
        <f ca="1">+IFERROR(INDEX('Hoja de Trabajo para listado'!$A$155:$Z$1048576,MATCH($A28,'Hoja de Trabajo para listado'!$A$155:$A$1048576,0),MATCH((CUADRO!O$4&amp;$E28),'Hoja de Trabajo para listado'!$A$151:$Z$151,0)),0)+IFERROR(INDEX('Hoja de Trabajo para listado'!$AB$155:$BA$1048576,MATCH($A28,'Hoja de Trabajo para listado'!$AB$155:$AB$1048576,0),MATCH((CUADRO!O$4&amp;$E28),'Hoja de Trabajo para listado'!$AB$151:$BA$151,0)),0)+IFERROR(INDEX('Hoja de Trabajo para listado'!$BC$155:$CB$1048576,MATCH($A28,'Hoja de Trabajo para listado'!$BC$155:$BC$1048576,0),MATCH((CUADRO!O$4&amp;$E28),'Hoja de Trabajo para listado'!$BC$151:$CB$151,0)),0)+IFERROR(INDEX('Hoja de Trabajo para listado'!$DE$153:$DG$274,MATCH($A28,'Hoja de Trabajo para listado'!$DE$153:$DE$1048576,0),MATCH((CUADRO!O$4&amp;$E28),'Hoja de Trabajo para listado'!$DE$151:$DG$151,0)),0)+IFERROR(INDEX('Hoja de Trabajo para listado'!$CD$155:$DC$1048576,MATCH($A28,'Hoja de Trabajo para listado'!$CD$155:$CD$1048576,0),MATCH((CUADRO!O$4&amp;$E28),'Hoja de Trabajo para listado'!$CD$151:$DC$151,0)),0)</f>
        <v>25354.68</v>
      </c>
      <c r="P28" s="243">
        <f ca="1">+IFERROR(INDEX('Hoja de Trabajo para listado'!$A$155:$Z$1048576,MATCH($A28,'Hoja de Trabajo para listado'!$A$155:$A$1048576,0),MATCH((CUADRO!P$4&amp;$E28),'Hoja de Trabajo para listado'!$A$151:$Z$151,0)),0)+IFERROR(INDEX('Hoja de Trabajo para listado'!$AB$155:$BA$1048576,MATCH($A28,'Hoja de Trabajo para listado'!$AB$155:$AB$1048576,0),MATCH((CUADRO!P$4&amp;$E28),'Hoja de Trabajo para listado'!$AB$151:$BA$151,0)),0)+IFERROR(INDEX('Hoja de Trabajo para listado'!$BC$155:$CB$1048576,MATCH($A28,'Hoja de Trabajo para listado'!$BC$155:$BC$1048576,0),MATCH((CUADRO!P$4&amp;$E28),'Hoja de Trabajo para listado'!$BC$151:$CB$151,0)),0)+IFERROR(INDEX('Hoja de Trabajo para listado'!$DE$153:$DG$274,MATCH($A28,'Hoja de Trabajo para listado'!$DE$153:$DE$1048576,0),MATCH((CUADRO!P$4&amp;$E28),'Hoja de Trabajo para listado'!$DE$151:$DG$151,0)),0)+IFERROR(INDEX('Hoja de Trabajo para listado'!$CD$155:$DC$1048576,MATCH($A28,'Hoja de Trabajo para listado'!$CD$155:$CD$1048576,0),MATCH((CUADRO!P$4&amp;$E28),'Hoja de Trabajo para listado'!$CD$151:$DC$151,0)),0)</f>
        <v>166733413.47</v>
      </c>
      <c r="Q28" s="243">
        <f ca="1">+IFERROR(INDEX('Hoja de Trabajo para listado'!$A$155:$Z$1048576,MATCH($A28,'Hoja de Trabajo para listado'!$A$155:$A$1048576,0),MATCH((CUADRO!Q$4&amp;$E28),'Hoja de Trabajo para listado'!$A$151:$Z$151,0)),0)+IFERROR(INDEX('Hoja de Trabajo para listado'!$AB$155:$BA$1048576,MATCH($A28,'Hoja de Trabajo para listado'!$AB$155:$AB$1048576,0),MATCH((CUADRO!Q$4&amp;$E28),'Hoja de Trabajo para listado'!$AB$151:$BA$151,0)),0)+IFERROR(INDEX('Hoja de Trabajo para listado'!$BC$155:$CB$1048576,MATCH($A28,'Hoja de Trabajo para listado'!$BC$155:$BC$1048576,0),MATCH((CUADRO!Q$4&amp;$E28),'Hoja de Trabajo para listado'!$BC$151:$CB$151,0)),0)+IFERROR(INDEX('Hoja de Trabajo para listado'!$DE$153:$DG$274,MATCH($A28,'Hoja de Trabajo para listado'!$DE$153:$DE$1048576,0),MATCH((CUADRO!Q$4&amp;$E28),'Hoja de Trabajo para listado'!$DE$151:$DG$151,0)),0)+IFERROR(INDEX('Hoja de Trabajo para listado'!$CD$155:$DC$1048576,MATCH($A28,'Hoja de Trabajo para listado'!$CD$155:$CD$1048576,0),MATCH((CUADRO!Q$4&amp;$E28),'Hoja de Trabajo para listado'!$CD$151:$DC$151,0)),0)</f>
        <v>0</v>
      </c>
      <c r="R28" s="243">
        <f t="shared" ca="1" si="0"/>
        <v>166796235.00999999</v>
      </c>
      <c r="S28" s="243">
        <f ca="1">+R27+R28</f>
        <v>332799215.82499999</v>
      </c>
      <c r="T28" s="243">
        <f ca="1">+S28</f>
        <v>332799215.82499999</v>
      </c>
      <c r="U28" s="242">
        <f t="shared" si="1"/>
        <v>2</v>
      </c>
      <c r="V28" s="327" t="str">
        <f>+VLOOKUP(A28,bd_lista!$A$3:$E$592,5,FALSE)</f>
        <v>Órgano Ejecutivo</v>
      </c>
      <c r="W28" s="398"/>
      <c r="X28" s="240">
        <f t="shared" si="3"/>
        <v>47</v>
      </c>
      <c r="Y28" s="240" t="str">
        <f>+VLOOKUP(X28,bd_lista!$A$3:$C$592,3,FALSE)</f>
        <v>Ministerio de Desarrollo Rural y Tierras</v>
      </c>
      <c r="Z28" s="244"/>
      <c r="AA28" s="244"/>
    </row>
    <row r="29" spans="1:27" ht="15" hidden="1" customHeight="1">
      <c r="A29" s="249">
        <v>48</v>
      </c>
      <c r="B29" s="393">
        <f>+A29</f>
        <v>48</v>
      </c>
      <c r="C29" s="245" t="e">
        <f>+VLOOKUP(A29,bd_lista!$A$3:$C$592,3,FALSE)</f>
        <v>#N/A</v>
      </c>
      <c r="D29" s="395" t="e">
        <f>+C29</f>
        <v>#N/A</v>
      </c>
      <c r="E29" s="245" t="s">
        <v>1303</v>
      </c>
      <c r="F29" s="241">
        <f ca="1">+IFERROR(INDEX('Hoja de Trabajo para listado'!$A$155:$Z$1048576,MATCH($A29,'Hoja de Trabajo para listado'!$A$155:$A$1048576,0),MATCH((CUADRO!F$4&amp;$E29),'Hoja de Trabajo para listado'!$A$151:$Z$151,0)),0)+IFERROR(INDEX('Hoja de Trabajo para listado'!$AB$155:$BA$1048576,MATCH($A29,'Hoja de Trabajo para listado'!$AB$155:$AB$1048576,0),MATCH((CUADRO!F$4&amp;$E29),'Hoja de Trabajo para listado'!$AB$151:$BA$151,0)),0)+IFERROR(INDEX('Hoja de Trabajo para listado'!$BC$155:$CB$1048576,MATCH($A29,'Hoja de Trabajo para listado'!$BC$155:$BC$1048576,0),MATCH((CUADRO!F$4&amp;$E29),'Hoja de Trabajo para listado'!$BC$151:$CB$151,0)),0)+IFERROR(INDEX('Hoja de Trabajo para listado'!$DE$153:$DG$274,MATCH($A29,'Hoja de Trabajo para listado'!$DE$153:$DE$1048576,0),MATCH((CUADRO!F$4&amp;$E29),'Hoja de Trabajo para listado'!$DE$151:$DG$151,0)),0)+IFERROR(INDEX('Hoja de Trabajo para listado'!$CD$155:$DC$1048576,MATCH($A29,'Hoja de Trabajo para listado'!$CD$155:$CD$1048576,0),MATCH((CUADRO!F$4&amp;$E29),'Hoja de Trabajo para listado'!$CD$151:$DC$151,0)),0)</f>
        <v>0</v>
      </c>
      <c r="G29" s="241">
        <f ca="1">+IFERROR(INDEX('Hoja de Trabajo para listado'!$A$155:$Z$1048576,MATCH($A29,'Hoja de Trabajo para listado'!$A$155:$A$1048576,0),MATCH((CUADRO!G$4&amp;$E29),'Hoja de Trabajo para listado'!$A$151:$Z$151,0)),0)+IFERROR(INDEX('Hoja de Trabajo para listado'!$AB$155:$BA$1048576,MATCH($A29,'Hoja de Trabajo para listado'!$AB$155:$AB$1048576,0),MATCH((CUADRO!G$4&amp;$E29),'Hoja de Trabajo para listado'!$AB$151:$BA$151,0)),0)+IFERROR(INDEX('Hoja de Trabajo para listado'!$BC$155:$CB$1048576,MATCH($A29,'Hoja de Trabajo para listado'!$BC$155:$BC$1048576,0),MATCH((CUADRO!G$4&amp;$E29),'Hoja de Trabajo para listado'!$BC$151:$CB$151,0)),0)+IFERROR(INDEX('Hoja de Trabajo para listado'!$DE$153:$DG$274,MATCH($A29,'Hoja de Trabajo para listado'!$DE$153:$DE$1048576,0),MATCH((CUADRO!G$4&amp;$E29),'Hoja de Trabajo para listado'!$DE$151:$DG$151,0)),0)+IFERROR(INDEX('Hoja de Trabajo para listado'!$CD$155:$DC$1048576,MATCH($A29,'Hoja de Trabajo para listado'!$CD$155:$CD$1048576,0),MATCH((CUADRO!G$4&amp;$E29),'Hoja de Trabajo para listado'!$CD$151:$DC$151,0)),0)</f>
        <v>0</v>
      </c>
      <c r="H29" s="241">
        <f ca="1">+IFERROR(INDEX('Hoja de Trabajo para listado'!$A$155:$Z$1048576,MATCH($A29,'Hoja de Trabajo para listado'!$A$155:$A$1048576,0),MATCH((CUADRO!H$4&amp;$E29),'Hoja de Trabajo para listado'!$A$151:$Z$151,0)),0)+IFERROR(INDEX('Hoja de Trabajo para listado'!$AB$155:$BA$1048576,MATCH($A29,'Hoja de Trabajo para listado'!$AB$155:$AB$1048576,0),MATCH((CUADRO!H$4&amp;$E29),'Hoja de Trabajo para listado'!$AB$151:$BA$151,0)),0)+IFERROR(INDEX('Hoja de Trabajo para listado'!$BC$155:$CB$1048576,MATCH($A29,'Hoja de Trabajo para listado'!$BC$155:$BC$1048576,0),MATCH((CUADRO!H$4&amp;$E29),'Hoja de Trabajo para listado'!$BC$151:$CB$151,0)),0)+IFERROR(INDEX('Hoja de Trabajo para listado'!$DE$153:$DG$274,MATCH($A29,'Hoja de Trabajo para listado'!$DE$153:$DE$1048576,0),MATCH((CUADRO!H$4&amp;$E29),'Hoja de Trabajo para listado'!$DE$151:$DG$151,0)),0)+IFERROR(INDEX('Hoja de Trabajo para listado'!$CD$155:$DC$1048576,MATCH($A29,'Hoja de Trabajo para listado'!$CD$155:$CD$1048576,0),MATCH((CUADRO!H$4&amp;$E29),'Hoja de Trabajo para listado'!$CD$151:$DC$151,0)),0)</f>
        <v>0</v>
      </c>
      <c r="I29" s="241">
        <f ca="1">+IFERROR(INDEX('Hoja de Trabajo para listado'!$A$155:$Z$1048576,MATCH($A29,'Hoja de Trabajo para listado'!$A$155:$A$1048576,0),MATCH((CUADRO!I$4&amp;$E29),'Hoja de Trabajo para listado'!$A$151:$Z$151,0)),0)+IFERROR(INDEX('Hoja de Trabajo para listado'!$AB$155:$BA$1048576,MATCH($A29,'Hoja de Trabajo para listado'!$AB$155:$AB$1048576,0),MATCH((CUADRO!I$4&amp;$E29),'Hoja de Trabajo para listado'!$AB$151:$BA$151,0)),0)+IFERROR(INDEX('Hoja de Trabajo para listado'!$BC$155:$CB$1048576,MATCH($A29,'Hoja de Trabajo para listado'!$BC$155:$BC$1048576,0),MATCH((CUADRO!I$4&amp;$E29),'Hoja de Trabajo para listado'!$BC$151:$CB$151,0)),0)+IFERROR(INDEX('Hoja de Trabajo para listado'!$DE$153:$DG$274,MATCH($A29,'Hoja de Trabajo para listado'!$DE$153:$DE$1048576,0),MATCH((CUADRO!I$4&amp;$E29),'Hoja de Trabajo para listado'!$DE$151:$DG$151,0)),0)+IFERROR(INDEX('Hoja de Trabajo para listado'!$CD$155:$DC$1048576,MATCH($A29,'Hoja de Trabajo para listado'!$CD$155:$CD$1048576,0),MATCH((CUADRO!I$4&amp;$E29),'Hoja de Trabajo para listado'!$CD$151:$DC$151,0)),0)</f>
        <v>0</v>
      </c>
      <c r="J29" s="241">
        <f ca="1">+IFERROR(INDEX('Hoja de Trabajo para listado'!$A$155:$Z$1048576,MATCH($A29,'Hoja de Trabajo para listado'!$A$155:$A$1048576,0),MATCH((CUADRO!J$4&amp;$E29),'Hoja de Trabajo para listado'!$A$151:$Z$151,0)),0)+IFERROR(INDEX('Hoja de Trabajo para listado'!$AB$155:$BA$1048576,MATCH($A29,'Hoja de Trabajo para listado'!$AB$155:$AB$1048576,0),MATCH((CUADRO!J$4&amp;$E29),'Hoja de Trabajo para listado'!$AB$151:$BA$151,0)),0)+IFERROR(INDEX('Hoja de Trabajo para listado'!$BC$155:$CB$1048576,MATCH($A29,'Hoja de Trabajo para listado'!$BC$155:$BC$1048576,0),MATCH((CUADRO!J$4&amp;$E29),'Hoja de Trabajo para listado'!$BC$151:$CB$151,0)),0)+IFERROR(INDEX('Hoja de Trabajo para listado'!$DE$153:$DG$274,MATCH($A29,'Hoja de Trabajo para listado'!$DE$153:$DE$1048576,0),MATCH((CUADRO!J$4&amp;$E29),'Hoja de Trabajo para listado'!$DE$151:$DG$151,0)),0)+IFERROR(INDEX('Hoja de Trabajo para listado'!$CD$155:$DC$1048576,MATCH($A29,'Hoja de Trabajo para listado'!$CD$155:$CD$1048576,0),MATCH((CUADRO!J$4&amp;$E29),'Hoja de Trabajo para listado'!$CD$151:$DC$151,0)),0)</f>
        <v>0</v>
      </c>
      <c r="K29" s="241">
        <f ca="1">+IFERROR(INDEX('Hoja de Trabajo para listado'!$A$155:$Z$1048576,MATCH($A29,'Hoja de Trabajo para listado'!$A$155:$A$1048576,0),MATCH((CUADRO!K$4&amp;$E29),'Hoja de Trabajo para listado'!$A$151:$Z$151,0)),0)+IFERROR(INDEX('Hoja de Trabajo para listado'!$AB$155:$BA$1048576,MATCH($A29,'Hoja de Trabajo para listado'!$AB$155:$AB$1048576,0),MATCH((CUADRO!K$4&amp;$E29),'Hoja de Trabajo para listado'!$AB$151:$BA$151,0)),0)+IFERROR(INDEX('Hoja de Trabajo para listado'!$BC$155:$CB$1048576,MATCH($A29,'Hoja de Trabajo para listado'!$BC$155:$BC$1048576,0),MATCH((CUADRO!K$4&amp;$E29),'Hoja de Trabajo para listado'!$BC$151:$CB$151,0)),0)+IFERROR(INDEX('Hoja de Trabajo para listado'!$DE$153:$DG$274,MATCH($A29,'Hoja de Trabajo para listado'!$DE$153:$DE$1048576,0),MATCH((CUADRO!K$4&amp;$E29),'Hoja de Trabajo para listado'!$DE$151:$DG$151,0)),0)+IFERROR(INDEX('Hoja de Trabajo para listado'!$CD$155:$DC$1048576,MATCH($A29,'Hoja de Trabajo para listado'!$CD$155:$CD$1048576,0),MATCH((CUADRO!K$4&amp;$E29),'Hoja de Trabajo para listado'!$CD$151:$DC$151,0)),0)</f>
        <v>0</v>
      </c>
      <c r="L29" s="241">
        <f ca="1">+IFERROR(INDEX('Hoja de Trabajo para listado'!$A$155:$Z$1048576,MATCH($A29,'Hoja de Trabajo para listado'!$A$155:$A$1048576,0),MATCH((CUADRO!L$4&amp;$E29),'Hoja de Trabajo para listado'!$A$151:$Z$151,0)),0)+IFERROR(INDEX('Hoja de Trabajo para listado'!$AB$155:$BA$1048576,MATCH($A29,'Hoja de Trabajo para listado'!$AB$155:$AB$1048576,0),MATCH((CUADRO!L$4&amp;$E29),'Hoja de Trabajo para listado'!$AB$151:$BA$151,0)),0)+IFERROR(INDEX('Hoja de Trabajo para listado'!$BC$155:$CB$1048576,MATCH($A29,'Hoja de Trabajo para listado'!$BC$155:$BC$1048576,0),MATCH((CUADRO!L$4&amp;$E29),'Hoja de Trabajo para listado'!$BC$151:$CB$151,0)),0)+IFERROR(INDEX('Hoja de Trabajo para listado'!$DE$153:$DG$274,MATCH($A29,'Hoja de Trabajo para listado'!$DE$153:$DE$1048576,0),MATCH((CUADRO!L$4&amp;$E29),'Hoja de Trabajo para listado'!$DE$151:$DG$151,0)),0)+IFERROR(INDEX('Hoja de Trabajo para listado'!$CD$155:$DC$1048576,MATCH($A29,'Hoja de Trabajo para listado'!$CD$155:$CD$1048576,0),MATCH((CUADRO!L$4&amp;$E29),'Hoja de Trabajo para listado'!$CD$151:$DC$151,0)),0)</f>
        <v>0</v>
      </c>
      <c r="M29" s="241">
        <f ca="1">+IFERROR(INDEX('Hoja de Trabajo para listado'!$A$155:$Z$1048576,MATCH($A29,'Hoja de Trabajo para listado'!$A$155:$A$1048576,0),MATCH((CUADRO!M$4&amp;$E29),'Hoja de Trabajo para listado'!$A$151:$Z$151,0)),0)+IFERROR(INDEX('Hoja de Trabajo para listado'!$AB$155:$BA$1048576,MATCH($A29,'Hoja de Trabajo para listado'!$AB$155:$AB$1048576,0),MATCH((CUADRO!M$4&amp;$E29),'Hoja de Trabajo para listado'!$AB$151:$BA$151,0)),0)+IFERROR(INDEX('Hoja de Trabajo para listado'!$BC$155:$CB$1048576,MATCH($A29,'Hoja de Trabajo para listado'!$BC$155:$BC$1048576,0),MATCH((CUADRO!M$4&amp;$E29),'Hoja de Trabajo para listado'!$BC$151:$CB$151,0)),0)+IFERROR(INDEX('Hoja de Trabajo para listado'!$DE$153:$DG$274,MATCH($A29,'Hoja de Trabajo para listado'!$DE$153:$DE$1048576,0),MATCH((CUADRO!M$4&amp;$E29),'Hoja de Trabajo para listado'!$DE$151:$DG$151,0)),0)+IFERROR(INDEX('Hoja de Trabajo para listado'!$CD$155:$DC$1048576,MATCH($A29,'Hoja de Trabajo para listado'!$CD$155:$CD$1048576,0),MATCH((CUADRO!M$4&amp;$E29),'Hoja de Trabajo para listado'!$CD$151:$DC$151,0)),0)</f>
        <v>0</v>
      </c>
      <c r="N29" s="241">
        <f ca="1">+IFERROR(INDEX('Hoja de Trabajo para listado'!$A$155:$Z$1048576,MATCH($A29,'Hoja de Trabajo para listado'!$A$155:$A$1048576,0),MATCH((CUADRO!N$4&amp;$E29),'Hoja de Trabajo para listado'!$A$151:$Z$151,0)),0)+IFERROR(INDEX('Hoja de Trabajo para listado'!$AB$155:$BA$1048576,MATCH($A29,'Hoja de Trabajo para listado'!$AB$155:$AB$1048576,0),MATCH((CUADRO!N$4&amp;$E29),'Hoja de Trabajo para listado'!$AB$151:$BA$151,0)),0)+IFERROR(INDEX('Hoja de Trabajo para listado'!$BC$155:$CB$1048576,MATCH($A29,'Hoja de Trabajo para listado'!$BC$155:$BC$1048576,0),MATCH((CUADRO!N$4&amp;$E29),'Hoja de Trabajo para listado'!$BC$151:$CB$151,0)),0)+IFERROR(INDEX('Hoja de Trabajo para listado'!$DE$153:$DG$274,MATCH($A29,'Hoja de Trabajo para listado'!$DE$153:$DE$1048576,0),MATCH((CUADRO!N$4&amp;$E29),'Hoja de Trabajo para listado'!$DE$151:$DG$151,0)),0)+IFERROR(INDEX('Hoja de Trabajo para listado'!$CD$155:$DC$1048576,MATCH($A29,'Hoja de Trabajo para listado'!$CD$155:$CD$1048576,0),MATCH((CUADRO!N$4&amp;$E29),'Hoja de Trabajo para listado'!$CD$151:$DC$151,0)),0)</f>
        <v>0</v>
      </c>
      <c r="O29" s="241">
        <f ca="1">+IFERROR(INDEX('Hoja de Trabajo para listado'!$A$155:$Z$1048576,MATCH($A29,'Hoja de Trabajo para listado'!$A$155:$A$1048576,0),MATCH((CUADRO!O$4&amp;$E29),'Hoja de Trabajo para listado'!$A$151:$Z$151,0)),0)+IFERROR(INDEX('Hoja de Trabajo para listado'!$AB$155:$BA$1048576,MATCH($A29,'Hoja de Trabajo para listado'!$AB$155:$AB$1048576,0),MATCH((CUADRO!O$4&amp;$E29),'Hoja de Trabajo para listado'!$AB$151:$BA$151,0)),0)+IFERROR(INDEX('Hoja de Trabajo para listado'!$BC$155:$CB$1048576,MATCH($A29,'Hoja de Trabajo para listado'!$BC$155:$BC$1048576,0),MATCH((CUADRO!O$4&amp;$E29),'Hoja de Trabajo para listado'!$BC$151:$CB$151,0)),0)+IFERROR(INDEX('Hoja de Trabajo para listado'!$DE$153:$DG$274,MATCH($A29,'Hoja de Trabajo para listado'!$DE$153:$DE$1048576,0),MATCH((CUADRO!O$4&amp;$E29),'Hoja de Trabajo para listado'!$DE$151:$DG$151,0)),0)+IFERROR(INDEX('Hoja de Trabajo para listado'!$CD$155:$DC$1048576,MATCH($A29,'Hoja de Trabajo para listado'!$CD$155:$CD$1048576,0),MATCH((CUADRO!O$4&amp;$E29),'Hoja de Trabajo para listado'!$CD$151:$DC$151,0)),0)</f>
        <v>0</v>
      </c>
      <c r="P29" s="241">
        <f ca="1">+IFERROR(INDEX('Hoja de Trabajo para listado'!$A$155:$Z$1048576,MATCH($A29,'Hoja de Trabajo para listado'!$A$155:$A$1048576,0),MATCH((CUADRO!P$4&amp;$E29),'Hoja de Trabajo para listado'!$A$151:$Z$151,0)),0)+IFERROR(INDEX('Hoja de Trabajo para listado'!$AB$155:$BA$1048576,MATCH($A29,'Hoja de Trabajo para listado'!$AB$155:$AB$1048576,0),MATCH((CUADRO!P$4&amp;$E29),'Hoja de Trabajo para listado'!$AB$151:$BA$151,0)),0)+IFERROR(INDEX('Hoja de Trabajo para listado'!$BC$155:$CB$1048576,MATCH($A29,'Hoja de Trabajo para listado'!$BC$155:$BC$1048576,0),MATCH((CUADRO!P$4&amp;$E29),'Hoja de Trabajo para listado'!$BC$151:$CB$151,0)),0)+IFERROR(INDEX('Hoja de Trabajo para listado'!$DE$153:$DG$274,MATCH($A29,'Hoja de Trabajo para listado'!$DE$153:$DE$1048576,0),MATCH((CUADRO!P$4&amp;$E29),'Hoja de Trabajo para listado'!$DE$151:$DG$151,0)),0)+IFERROR(INDEX('Hoja de Trabajo para listado'!$CD$155:$DC$1048576,MATCH($A29,'Hoja de Trabajo para listado'!$CD$155:$CD$1048576,0),MATCH((CUADRO!P$4&amp;$E29),'Hoja de Trabajo para listado'!$CD$151:$DC$151,0)),0)</f>
        <v>0</v>
      </c>
      <c r="Q29" s="241">
        <f ca="1">+IFERROR(INDEX('Hoja de Trabajo para listado'!$A$155:$Z$1048576,MATCH($A29,'Hoja de Trabajo para listado'!$A$155:$A$1048576,0),MATCH((CUADRO!Q$4&amp;$E29),'Hoja de Trabajo para listado'!$A$151:$Z$151,0)),0)+IFERROR(INDEX('Hoja de Trabajo para listado'!$AB$155:$BA$1048576,MATCH($A29,'Hoja de Trabajo para listado'!$AB$155:$AB$1048576,0),MATCH((CUADRO!Q$4&amp;$E29),'Hoja de Trabajo para listado'!$AB$151:$BA$151,0)),0)+IFERROR(INDEX('Hoja de Trabajo para listado'!$BC$155:$CB$1048576,MATCH($A29,'Hoja de Trabajo para listado'!$BC$155:$BC$1048576,0),MATCH((CUADRO!Q$4&amp;$E29),'Hoja de Trabajo para listado'!$BC$151:$CB$151,0)),0)+IFERROR(INDEX('Hoja de Trabajo para listado'!$DE$153:$DG$274,MATCH($A29,'Hoja de Trabajo para listado'!$DE$153:$DE$1048576,0),MATCH((CUADRO!Q$4&amp;$E29),'Hoja de Trabajo para listado'!$DE$151:$DG$151,0)),0)+IFERROR(INDEX('Hoja de Trabajo para listado'!$CD$155:$DC$1048576,MATCH($A29,'Hoja de Trabajo para listado'!$CD$155:$CD$1048576,0),MATCH((CUADRO!Q$4&amp;$E29),'Hoja de Trabajo para listado'!$CD$151:$DC$151,0)),0)</f>
        <v>0</v>
      </c>
      <c r="R29" s="241">
        <f t="shared" ca="1" si="0"/>
        <v>0</v>
      </c>
      <c r="S29" s="241"/>
      <c r="T29" s="241">
        <f ca="1">+T30</f>
        <v>0</v>
      </c>
      <c r="U29" s="240">
        <f t="shared" si="1"/>
        <v>1</v>
      </c>
      <c r="V29" s="327" t="e">
        <f>+VLOOKUP(A29,bd_lista!$A$3:$E$592,5,FALSE)</f>
        <v>#N/A</v>
      </c>
      <c r="W29" s="397" t="e">
        <f>+V29</f>
        <v>#N/A</v>
      </c>
      <c r="X29" s="240">
        <f t="shared" si="3"/>
        <v>48</v>
      </c>
      <c r="Y29" s="240" t="e">
        <f>+VLOOKUP(X29,bd_lista!$A$3:$C$592,3,FALSE)</f>
        <v>#N/A</v>
      </c>
      <c r="Z29" s="244">
        <f>+X29</f>
        <v>48</v>
      </c>
      <c r="AA29" s="245" t="e">
        <f>+Y29</f>
        <v>#N/A</v>
      </c>
    </row>
    <row r="30" spans="1:27" ht="15" hidden="1" customHeight="1">
      <c r="A30" s="32">
        <v>48</v>
      </c>
      <c r="B30" s="394"/>
      <c r="C30" s="327" t="e">
        <f>+VLOOKUP(A30,bd_lista!$A$3:$C$592,3,FALSE)</f>
        <v>#N/A</v>
      </c>
      <c r="D30" s="396"/>
      <c r="E30" s="327" t="s">
        <v>1304</v>
      </c>
      <c r="F30" s="243">
        <f ca="1">+IFERROR(INDEX('Hoja de Trabajo para listado'!$A$155:$Z$1048576,MATCH($A30,'Hoja de Trabajo para listado'!$A$155:$A$1048576,0),MATCH((CUADRO!F$4&amp;$E30),'Hoja de Trabajo para listado'!$A$151:$Z$151,0)),0)+IFERROR(INDEX('Hoja de Trabajo para listado'!$AB$155:$BA$1048576,MATCH($A30,'Hoja de Trabajo para listado'!$AB$155:$AB$1048576,0),MATCH((CUADRO!F$4&amp;$E30),'Hoja de Trabajo para listado'!$AB$151:$BA$151,0)),0)+IFERROR(INDEX('Hoja de Trabajo para listado'!$BC$155:$CB$1048576,MATCH($A30,'Hoja de Trabajo para listado'!$BC$155:$BC$1048576,0),MATCH((CUADRO!F$4&amp;$E30),'Hoja de Trabajo para listado'!$BC$151:$CB$151,0)),0)+IFERROR(INDEX('Hoja de Trabajo para listado'!$DE$153:$DG$274,MATCH($A30,'Hoja de Trabajo para listado'!$DE$153:$DE$1048576,0),MATCH((CUADRO!F$4&amp;$E30),'Hoja de Trabajo para listado'!$DE$151:$DG$151,0)),0)+IFERROR(INDEX('Hoja de Trabajo para listado'!$CD$155:$DC$1048576,MATCH($A30,'Hoja de Trabajo para listado'!$CD$155:$CD$1048576,0),MATCH((CUADRO!F$4&amp;$E30),'Hoja de Trabajo para listado'!$CD$151:$DC$151,0)),0)</f>
        <v>0</v>
      </c>
      <c r="G30" s="243">
        <f ca="1">+IFERROR(INDEX('Hoja de Trabajo para listado'!$A$155:$Z$1048576,MATCH($A30,'Hoja de Trabajo para listado'!$A$155:$A$1048576,0),MATCH((CUADRO!G$4&amp;$E30),'Hoja de Trabajo para listado'!$A$151:$Z$151,0)),0)+IFERROR(INDEX('Hoja de Trabajo para listado'!$AB$155:$BA$1048576,MATCH($A30,'Hoja de Trabajo para listado'!$AB$155:$AB$1048576,0),MATCH((CUADRO!G$4&amp;$E30),'Hoja de Trabajo para listado'!$AB$151:$BA$151,0)),0)+IFERROR(INDEX('Hoja de Trabajo para listado'!$BC$155:$CB$1048576,MATCH($A30,'Hoja de Trabajo para listado'!$BC$155:$BC$1048576,0),MATCH((CUADRO!G$4&amp;$E30),'Hoja de Trabajo para listado'!$BC$151:$CB$151,0)),0)+IFERROR(INDEX('Hoja de Trabajo para listado'!$DE$153:$DG$274,MATCH($A30,'Hoja de Trabajo para listado'!$DE$153:$DE$1048576,0),MATCH((CUADRO!G$4&amp;$E30),'Hoja de Trabajo para listado'!$DE$151:$DG$151,0)),0)+IFERROR(INDEX('Hoja de Trabajo para listado'!$CD$155:$DC$1048576,MATCH($A30,'Hoja de Trabajo para listado'!$CD$155:$CD$1048576,0),MATCH((CUADRO!G$4&amp;$E30),'Hoja de Trabajo para listado'!$CD$151:$DC$151,0)),0)</f>
        <v>0</v>
      </c>
      <c r="H30" s="243">
        <f ca="1">+IFERROR(INDEX('Hoja de Trabajo para listado'!$A$155:$Z$1048576,MATCH($A30,'Hoja de Trabajo para listado'!$A$155:$A$1048576,0),MATCH((CUADRO!H$4&amp;$E30),'Hoja de Trabajo para listado'!$A$151:$Z$151,0)),0)+IFERROR(INDEX('Hoja de Trabajo para listado'!$AB$155:$BA$1048576,MATCH($A30,'Hoja de Trabajo para listado'!$AB$155:$AB$1048576,0),MATCH((CUADRO!H$4&amp;$E30),'Hoja de Trabajo para listado'!$AB$151:$BA$151,0)),0)+IFERROR(INDEX('Hoja de Trabajo para listado'!$BC$155:$CB$1048576,MATCH($A30,'Hoja de Trabajo para listado'!$BC$155:$BC$1048576,0),MATCH((CUADRO!H$4&amp;$E30),'Hoja de Trabajo para listado'!$BC$151:$CB$151,0)),0)+IFERROR(INDEX('Hoja de Trabajo para listado'!$DE$153:$DG$274,MATCH($A30,'Hoja de Trabajo para listado'!$DE$153:$DE$1048576,0),MATCH((CUADRO!H$4&amp;$E30),'Hoja de Trabajo para listado'!$DE$151:$DG$151,0)),0)+IFERROR(INDEX('Hoja de Trabajo para listado'!$CD$155:$DC$1048576,MATCH($A30,'Hoja de Trabajo para listado'!$CD$155:$CD$1048576,0),MATCH((CUADRO!H$4&amp;$E30),'Hoja de Trabajo para listado'!$CD$151:$DC$151,0)),0)</f>
        <v>0</v>
      </c>
      <c r="I30" s="243">
        <f ca="1">+IFERROR(INDEX('Hoja de Trabajo para listado'!$A$155:$Z$1048576,MATCH($A30,'Hoja de Trabajo para listado'!$A$155:$A$1048576,0),MATCH((CUADRO!I$4&amp;$E30),'Hoja de Trabajo para listado'!$A$151:$Z$151,0)),0)+IFERROR(INDEX('Hoja de Trabajo para listado'!$AB$155:$BA$1048576,MATCH($A30,'Hoja de Trabajo para listado'!$AB$155:$AB$1048576,0),MATCH((CUADRO!I$4&amp;$E30),'Hoja de Trabajo para listado'!$AB$151:$BA$151,0)),0)+IFERROR(INDEX('Hoja de Trabajo para listado'!$BC$155:$CB$1048576,MATCH($A30,'Hoja de Trabajo para listado'!$BC$155:$BC$1048576,0),MATCH((CUADRO!I$4&amp;$E30),'Hoja de Trabajo para listado'!$BC$151:$CB$151,0)),0)+IFERROR(INDEX('Hoja de Trabajo para listado'!$DE$153:$DG$274,MATCH($A30,'Hoja de Trabajo para listado'!$DE$153:$DE$1048576,0),MATCH((CUADRO!I$4&amp;$E30),'Hoja de Trabajo para listado'!$DE$151:$DG$151,0)),0)+IFERROR(INDEX('Hoja de Trabajo para listado'!$CD$155:$DC$1048576,MATCH($A30,'Hoja de Trabajo para listado'!$CD$155:$CD$1048576,0),MATCH((CUADRO!I$4&amp;$E30),'Hoja de Trabajo para listado'!$CD$151:$DC$151,0)),0)</f>
        <v>0</v>
      </c>
      <c r="J30" s="243">
        <f ca="1">+IFERROR(INDEX('Hoja de Trabajo para listado'!$A$155:$Z$1048576,MATCH($A30,'Hoja de Trabajo para listado'!$A$155:$A$1048576,0),MATCH((CUADRO!J$4&amp;$E30),'Hoja de Trabajo para listado'!$A$151:$Z$151,0)),0)+IFERROR(INDEX('Hoja de Trabajo para listado'!$AB$155:$BA$1048576,MATCH($A30,'Hoja de Trabajo para listado'!$AB$155:$AB$1048576,0),MATCH((CUADRO!J$4&amp;$E30),'Hoja de Trabajo para listado'!$AB$151:$BA$151,0)),0)+IFERROR(INDEX('Hoja de Trabajo para listado'!$BC$155:$CB$1048576,MATCH($A30,'Hoja de Trabajo para listado'!$BC$155:$BC$1048576,0),MATCH((CUADRO!J$4&amp;$E30),'Hoja de Trabajo para listado'!$BC$151:$CB$151,0)),0)+IFERROR(INDEX('Hoja de Trabajo para listado'!$DE$153:$DG$274,MATCH($A30,'Hoja de Trabajo para listado'!$DE$153:$DE$1048576,0),MATCH((CUADRO!J$4&amp;$E30),'Hoja de Trabajo para listado'!$DE$151:$DG$151,0)),0)+IFERROR(INDEX('Hoja de Trabajo para listado'!$CD$155:$DC$1048576,MATCH($A30,'Hoja de Trabajo para listado'!$CD$155:$CD$1048576,0),MATCH((CUADRO!J$4&amp;$E30),'Hoja de Trabajo para listado'!$CD$151:$DC$151,0)),0)</f>
        <v>0</v>
      </c>
      <c r="K30" s="243">
        <f ca="1">+IFERROR(INDEX('Hoja de Trabajo para listado'!$A$155:$Z$1048576,MATCH($A30,'Hoja de Trabajo para listado'!$A$155:$A$1048576,0),MATCH((CUADRO!K$4&amp;$E30),'Hoja de Trabajo para listado'!$A$151:$Z$151,0)),0)+IFERROR(INDEX('Hoja de Trabajo para listado'!$AB$155:$BA$1048576,MATCH($A30,'Hoja de Trabajo para listado'!$AB$155:$AB$1048576,0),MATCH((CUADRO!K$4&amp;$E30),'Hoja de Trabajo para listado'!$AB$151:$BA$151,0)),0)+IFERROR(INDEX('Hoja de Trabajo para listado'!$BC$155:$CB$1048576,MATCH($A30,'Hoja de Trabajo para listado'!$BC$155:$BC$1048576,0),MATCH((CUADRO!K$4&amp;$E30),'Hoja de Trabajo para listado'!$BC$151:$CB$151,0)),0)+IFERROR(INDEX('Hoja de Trabajo para listado'!$DE$153:$DG$274,MATCH($A30,'Hoja de Trabajo para listado'!$DE$153:$DE$1048576,0),MATCH((CUADRO!K$4&amp;$E30),'Hoja de Trabajo para listado'!$DE$151:$DG$151,0)),0)+IFERROR(INDEX('Hoja de Trabajo para listado'!$CD$155:$DC$1048576,MATCH($A30,'Hoja de Trabajo para listado'!$CD$155:$CD$1048576,0),MATCH((CUADRO!K$4&amp;$E30),'Hoja de Trabajo para listado'!$CD$151:$DC$151,0)),0)</f>
        <v>0</v>
      </c>
      <c r="L30" s="243">
        <f ca="1">+IFERROR(INDEX('Hoja de Trabajo para listado'!$A$155:$Z$1048576,MATCH($A30,'Hoja de Trabajo para listado'!$A$155:$A$1048576,0),MATCH((CUADRO!L$4&amp;$E30),'Hoja de Trabajo para listado'!$A$151:$Z$151,0)),0)+IFERROR(INDEX('Hoja de Trabajo para listado'!$AB$155:$BA$1048576,MATCH($A30,'Hoja de Trabajo para listado'!$AB$155:$AB$1048576,0),MATCH((CUADRO!L$4&amp;$E30),'Hoja de Trabajo para listado'!$AB$151:$BA$151,0)),0)+IFERROR(INDEX('Hoja de Trabajo para listado'!$BC$155:$CB$1048576,MATCH($A30,'Hoja de Trabajo para listado'!$BC$155:$BC$1048576,0),MATCH((CUADRO!L$4&amp;$E30),'Hoja de Trabajo para listado'!$BC$151:$CB$151,0)),0)+IFERROR(INDEX('Hoja de Trabajo para listado'!$DE$153:$DG$274,MATCH($A30,'Hoja de Trabajo para listado'!$DE$153:$DE$1048576,0),MATCH((CUADRO!L$4&amp;$E30),'Hoja de Trabajo para listado'!$DE$151:$DG$151,0)),0)+IFERROR(INDEX('Hoja de Trabajo para listado'!$CD$155:$DC$1048576,MATCH($A30,'Hoja de Trabajo para listado'!$CD$155:$CD$1048576,0),MATCH((CUADRO!L$4&amp;$E30),'Hoja de Trabajo para listado'!$CD$151:$DC$151,0)),0)</f>
        <v>0</v>
      </c>
      <c r="M30" s="243">
        <f ca="1">+IFERROR(INDEX('Hoja de Trabajo para listado'!$A$155:$Z$1048576,MATCH($A30,'Hoja de Trabajo para listado'!$A$155:$A$1048576,0),MATCH((CUADRO!M$4&amp;$E30),'Hoja de Trabajo para listado'!$A$151:$Z$151,0)),0)+IFERROR(INDEX('Hoja de Trabajo para listado'!$AB$155:$BA$1048576,MATCH($A30,'Hoja de Trabajo para listado'!$AB$155:$AB$1048576,0),MATCH((CUADRO!M$4&amp;$E30),'Hoja de Trabajo para listado'!$AB$151:$BA$151,0)),0)+IFERROR(INDEX('Hoja de Trabajo para listado'!$BC$155:$CB$1048576,MATCH($A30,'Hoja de Trabajo para listado'!$BC$155:$BC$1048576,0),MATCH((CUADRO!M$4&amp;$E30),'Hoja de Trabajo para listado'!$BC$151:$CB$151,0)),0)+IFERROR(INDEX('Hoja de Trabajo para listado'!$DE$153:$DG$274,MATCH($A30,'Hoja de Trabajo para listado'!$DE$153:$DE$1048576,0),MATCH((CUADRO!M$4&amp;$E30),'Hoja de Trabajo para listado'!$DE$151:$DG$151,0)),0)+IFERROR(INDEX('Hoja de Trabajo para listado'!$CD$155:$DC$1048576,MATCH($A30,'Hoja de Trabajo para listado'!$CD$155:$CD$1048576,0),MATCH((CUADRO!M$4&amp;$E30),'Hoja de Trabajo para listado'!$CD$151:$DC$151,0)),0)</f>
        <v>0</v>
      </c>
      <c r="N30" s="243">
        <f ca="1">+IFERROR(INDEX('Hoja de Trabajo para listado'!$A$155:$Z$1048576,MATCH($A30,'Hoja de Trabajo para listado'!$A$155:$A$1048576,0),MATCH((CUADRO!N$4&amp;$E30),'Hoja de Trabajo para listado'!$A$151:$Z$151,0)),0)+IFERROR(INDEX('Hoja de Trabajo para listado'!$AB$155:$BA$1048576,MATCH($A30,'Hoja de Trabajo para listado'!$AB$155:$AB$1048576,0),MATCH((CUADRO!N$4&amp;$E30),'Hoja de Trabajo para listado'!$AB$151:$BA$151,0)),0)+IFERROR(INDEX('Hoja de Trabajo para listado'!$BC$155:$CB$1048576,MATCH($A30,'Hoja de Trabajo para listado'!$BC$155:$BC$1048576,0),MATCH((CUADRO!N$4&amp;$E30),'Hoja de Trabajo para listado'!$BC$151:$CB$151,0)),0)+IFERROR(INDEX('Hoja de Trabajo para listado'!$DE$153:$DG$274,MATCH($A30,'Hoja de Trabajo para listado'!$DE$153:$DE$1048576,0),MATCH((CUADRO!N$4&amp;$E30),'Hoja de Trabajo para listado'!$DE$151:$DG$151,0)),0)+IFERROR(INDEX('Hoja de Trabajo para listado'!$CD$155:$DC$1048576,MATCH($A30,'Hoja de Trabajo para listado'!$CD$155:$CD$1048576,0),MATCH((CUADRO!N$4&amp;$E30),'Hoja de Trabajo para listado'!$CD$151:$DC$151,0)),0)</f>
        <v>0</v>
      </c>
      <c r="O30" s="243">
        <f ca="1">+IFERROR(INDEX('Hoja de Trabajo para listado'!$A$155:$Z$1048576,MATCH($A30,'Hoja de Trabajo para listado'!$A$155:$A$1048576,0),MATCH((CUADRO!O$4&amp;$E30),'Hoja de Trabajo para listado'!$A$151:$Z$151,0)),0)+IFERROR(INDEX('Hoja de Trabajo para listado'!$AB$155:$BA$1048576,MATCH($A30,'Hoja de Trabajo para listado'!$AB$155:$AB$1048576,0),MATCH((CUADRO!O$4&amp;$E30),'Hoja de Trabajo para listado'!$AB$151:$BA$151,0)),0)+IFERROR(INDEX('Hoja de Trabajo para listado'!$BC$155:$CB$1048576,MATCH($A30,'Hoja de Trabajo para listado'!$BC$155:$BC$1048576,0),MATCH((CUADRO!O$4&amp;$E30),'Hoja de Trabajo para listado'!$BC$151:$CB$151,0)),0)+IFERROR(INDEX('Hoja de Trabajo para listado'!$DE$153:$DG$274,MATCH($A30,'Hoja de Trabajo para listado'!$DE$153:$DE$1048576,0),MATCH((CUADRO!O$4&amp;$E30),'Hoja de Trabajo para listado'!$DE$151:$DG$151,0)),0)+IFERROR(INDEX('Hoja de Trabajo para listado'!$CD$155:$DC$1048576,MATCH($A30,'Hoja de Trabajo para listado'!$CD$155:$CD$1048576,0),MATCH((CUADRO!O$4&amp;$E30),'Hoja de Trabajo para listado'!$CD$151:$DC$151,0)),0)</f>
        <v>0</v>
      </c>
      <c r="P30" s="243">
        <f ca="1">+IFERROR(INDEX('Hoja de Trabajo para listado'!$A$155:$Z$1048576,MATCH($A30,'Hoja de Trabajo para listado'!$A$155:$A$1048576,0),MATCH((CUADRO!P$4&amp;$E30),'Hoja de Trabajo para listado'!$A$151:$Z$151,0)),0)+IFERROR(INDEX('Hoja de Trabajo para listado'!$AB$155:$BA$1048576,MATCH($A30,'Hoja de Trabajo para listado'!$AB$155:$AB$1048576,0),MATCH((CUADRO!P$4&amp;$E30),'Hoja de Trabajo para listado'!$AB$151:$BA$151,0)),0)+IFERROR(INDEX('Hoja de Trabajo para listado'!$BC$155:$CB$1048576,MATCH($A30,'Hoja de Trabajo para listado'!$BC$155:$BC$1048576,0),MATCH((CUADRO!P$4&amp;$E30),'Hoja de Trabajo para listado'!$BC$151:$CB$151,0)),0)+IFERROR(INDEX('Hoja de Trabajo para listado'!$DE$153:$DG$274,MATCH($A30,'Hoja de Trabajo para listado'!$DE$153:$DE$1048576,0),MATCH((CUADRO!P$4&amp;$E30),'Hoja de Trabajo para listado'!$DE$151:$DG$151,0)),0)+IFERROR(INDEX('Hoja de Trabajo para listado'!$CD$155:$DC$1048576,MATCH($A30,'Hoja de Trabajo para listado'!$CD$155:$CD$1048576,0),MATCH((CUADRO!P$4&amp;$E30),'Hoja de Trabajo para listado'!$CD$151:$DC$151,0)),0)</f>
        <v>0</v>
      </c>
      <c r="Q30" s="243">
        <f ca="1">+IFERROR(INDEX('Hoja de Trabajo para listado'!$A$155:$Z$1048576,MATCH($A30,'Hoja de Trabajo para listado'!$A$155:$A$1048576,0),MATCH((CUADRO!Q$4&amp;$E30),'Hoja de Trabajo para listado'!$A$151:$Z$151,0)),0)+IFERROR(INDEX('Hoja de Trabajo para listado'!$AB$155:$BA$1048576,MATCH($A30,'Hoja de Trabajo para listado'!$AB$155:$AB$1048576,0),MATCH((CUADRO!Q$4&amp;$E30),'Hoja de Trabajo para listado'!$AB$151:$BA$151,0)),0)+IFERROR(INDEX('Hoja de Trabajo para listado'!$BC$155:$CB$1048576,MATCH($A30,'Hoja de Trabajo para listado'!$BC$155:$BC$1048576,0),MATCH((CUADRO!Q$4&amp;$E30),'Hoja de Trabajo para listado'!$BC$151:$CB$151,0)),0)+IFERROR(INDEX('Hoja de Trabajo para listado'!$DE$153:$DG$274,MATCH($A30,'Hoja de Trabajo para listado'!$DE$153:$DE$1048576,0),MATCH((CUADRO!Q$4&amp;$E30),'Hoja de Trabajo para listado'!$DE$151:$DG$151,0)),0)+IFERROR(INDEX('Hoja de Trabajo para listado'!$CD$155:$DC$1048576,MATCH($A30,'Hoja de Trabajo para listado'!$CD$155:$CD$1048576,0),MATCH((CUADRO!Q$4&amp;$E30),'Hoja de Trabajo para listado'!$CD$151:$DC$151,0)),0)</f>
        <v>0</v>
      </c>
      <c r="R30" s="243">
        <f t="shared" ca="1" si="0"/>
        <v>0</v>
      </c>
      <c r="S30" s="243">
        <f ca="1">+R29+R30</f>
        <v>0</v>
      </c>
      <c r="T30" s="243">
        <f ca="1">+S30</f>
        <v>0</v>
      </c>
      <c r="U30" s="242">
        <f t="shared" si="1"/>
        <v>2</v>
      </c>
      <c r="V30" s="327" t="e">
        <f>+VLOOKUP(A30,bd_lista!$A$3:$E$592,5,FALSE)</f>
        <v>#N/A</v>
      </c>
      <c r="W30" s="398"/>
      <c r="X30" s="240">
        <f t="shared" si="3"/>
        <v>48</v>
      </c>
      <c r="Y30" s="240" t="e">
        <f>+VLOOKUP(X30,bd_lista!$A$3:$C$592,3,FALSE)</f>
        <v>#N/A</v>
      </c>
      <c r="Z30" s="244"/>
      <c r="AA30" s="245"/>
    </row>
    <row r="31" spans="1:27" ht="15" customHeight="1">
      <c r="A31" s="379">
        <v>53</v>
      </c>
      <c r="B31" s="393">
        <f>+A31</f>
        <v>53</v>
      </c>
      <c r="C31" s="245" t="str">
        <f>+VLOOKUP(A31,bd_lista!$A$3:$C$592,3,FALSE)</f>
        <v>Ministerio de Culturas, Descolonización y Despatriarcalización</v>
      </c>
      <c r="D31" s="395" t="str">
        <f>+C31</f>
        <v>Ministerio de Culturas, Descolonización y Despatriarcalización</v>
      </c>
      <c r="E31" s="245" t="s">
        <v>1303</v>
      </c>
      <c r="F31" s="241">
        <f ca="1">+IFERROR(INDEX('Hoja de Trabajo para listado'!$A$155:$Z$1048576,MATCH($A31,'Hoja de Trabajo para listado'!$A$155:$A$1048576,0),MATCH((CUADRO!F$4&amp;$E31),'Hoja de Trabajo para listado'!$A$151:$Z$151,0)),0)+IFERROR(INDEX('Hoja de Trabajo para listado'!$AB$155:$BA$1048576,MATCH($A31,'Hoja de Trabajo para listado'!$AB$155:$AB$1048576,0),MATCH((CUADRO!F$4&amp;$E31),'Hoja de Trabajo para listado'!$AB$151:$BA$151,0)),0)+IFERROR(INDEX('Hoja de Trabajo para listado'!$BC$155:$CB$1048576,MATCH($A31,'Hoja de Trabajo para listado'!$BC$155:$BC$1048576,0),MATCH((CUADRO!F$4&amp;$E31),'Hoja de Trabajo para listado'!$BC$151:$CB$151,0)),0)+IFERROR(INDEX('Hoja de Trabajo para listado'!$DE$153:$DG$274,MATCH($A31,'Hoja de Trabajo para listado'!$DE$153:$DE$1048576,0),MATCH((CUADRO!F$4&amp;$E31),'Hoja de Trabajo para listado'!$DE$151:$DG$151,0)),0)+IFERROR(INDEX('Hoja de Trabajo para listado'!$CD$155:$DC$1048576,MATCH($A31,'Hoja de Trabajo para listado'!$CD$155:$CD$1048576,0),MATCH((CUADRO!F$4&amp;$E31),'Hoja de Trabajo para listado'!$CD$151:$DC$151,0)),0)</f>
        <v>0</v>
      </c>
      <c r="G31" s="241">
        <f ca="1">+IFERROR(INDEX('Hoja de Trabajo para listado'!$A$155:$Z$1048576,MATCH($A31,'Hoja de Trabajo para listado'!$A$155:$A$1048576,0),MATCH((CUADRO!G$4&amp;$E31),'Hoja de Trabajo para listado'!$A$151:$Z$151,0)),0)+IFERROR(INDEX('Hoja de Trabajo para listado'!$AB$155:$BA$1048576,MATCH($A31,'Hoja de Trabajo para listado'!$AB$155:$AB$1048576,0),MATCH((CUADRO!G$4&amp;$E31),'Hoja de Trabajo para listado'!$AB$151:$BA$151,0)),0)+IFERROR(INDEX('Hoja de Trabajo para listado'!$BC$155:$CB$1048576,MATCH($A31,'Hoja de Trabajo para listado'!$BC$155:$BC$1048576,0),MATCH((CUADRO!G$4&amp;$E31),'Hoja de Trabajo para listado'!$BC$151:$CB$151,0)),0)+IFERROR(INDEX('Hoja de Trabajo para listado'!$DE$153:$DG$274,MATCH($A31,'Hoja de Trabajo para listado'!$DE$153:$DE$1048576,0),MATCH((CUADRO!G$4&amp;$E31),'Hoja de Trabajo para listado'!$DE$151:$DG$151,0)),0)+IFERROR(INDEX('Hoja de Trabajo para listado'!$CD$155:$DC$1048576,MATCH($A31,'Hoja de Trabajo para listado'!$CD$155:$CD$1048576,0),MATCH((CUADRO!G$4&amp;$E31),'Hoja de Trabajo para listado'!$CD$151:$DC$151,0)),0)</f>
        <v>0</v>
      </c>
      <c r="H31" s="241">
        <f ca="1">+IFERROR(INDEX('Hoja de Trabajo para listado'!$A$155:$Z$1048576,MATCH($A31,'Hoja de Trabajo para listado'!$A$155:$A$1048576,0),MATCH((CUADRO!H$4&amp;$E31),'Hoja de Trabajo para listado'!$A$151:$Z$151,0)),0)+IFERROR(INDEX('Hoja de Trabajo para listado'!$AB$155:$BA$1048576,MATCH($A31,'Hoja de Trabajo para listado'!$AB$155:$AB$1048576,0),MATCH((CUADRO!H$4&amp;$E31),'Hoja de Trabajo para listado'!$AB$151:$BA$151,0)),0)+IFERROR(INDEX('Hoja de Trabajo para listado'!$BC$155:$CB$1048576,MATCH($A31,'Hoja de Trabajo para listado'!$BC$155:$BC$1048576,0),MATCH((CUADRO!H$4&amp;$E31),'Hoja de Trabajo para listado'!$BC$151:$CB$151,0)),0)+IFERROR(INDEX('Hoja de Trabajo para listado'!$DE$153:$DG$274,MATCH($A31,'Hoja de Trabajo para listado'!$DE$153:$DE$1048576,0),MATCH((CUADRO!H$4&amp;$E31),'Hoja de Trabajo para listado'!$DE$151:$DG$151,0)),0)+IFERROR(INDEX('Hoja de Trabajo para listado'!$CD$155:$DC$1048576,MATCH($A31,'Hoja de Trabajo para listado'!$CD$155:$CD$1048576,0),MATCH((CUADRO!H$4&amp;$E31),'Hoja de Trabajo para listado'!$CD$151:$DC$151,0)),0)</f>
        <v>0</v>
      </c>
      <c r="I31" s="241">
        <f ca="1">+IFERROR(INDEX('Hoja de Trabajo para listado'!$A$155:$Z$1048576,MATCH($A31,'Hoja de Trabajo para listado'!$A$155:$A$1048576,0),MATCH((CUADRO!I$4&amp;$E31),'Hoja de Trabajo para listado'!$A$151:$Z$151,0)),0)+IFERROR(INDEX('Hoja de Trabajo para listado'!$AB$155:$BA$1048576,MATCH($A31,'Hoja de Trabajo para listado'!$AB$155:$AB$1048576,0),MATCH((CUADRO!I$4&amp;$E31),'Hoja de Trabajo para listado'!$AB$151:$BA$151,0)),0)+IFERROR(INDEX('Hoja de Trabajo para listado'!$BC$155:$CB$1048576,MATCH($A31,'Hoja de Trabajo para listado'!$BC$155:$BC$1048576,0),MATCH((CUADRO!I$4&amp;$E31),'Hoja de Trabajo para listado'!$BC$151:$CB$151,0)),0)+IFERROR(INDEX('Hoja de Trabajo para listado'!$DE$153:$DG$274,MATCH($A31,'Hoja de Trabajo para listado'!$DE$153:$DE$1048576,0),MATCH((CUADRO!I$4&amp;$E31),'Hoja de Trabajo para listado'!$DE$151:$DG$151,0)),0)+IFERROR(INDEX('Hoja de Trabajo para listado'!$CD$155:$DC$1048576,MATCH($A31,'Hoja de Trabajo para listado'!$CD$155:$CD$1048576,0),MATCH((CUADRO!I$4&amp;$E31),'Hoja de Trabajo para listado'!$CD$151:$DC$151,0)),0)</f>
        <v>0</v>
      </c>
      <c r="J31" s="241">
        <f ca="1">+IFERROR(INDEX('Hoja de Trabajo para listado'!$A$155:$Z$1048576,MATCH($A31,'Hoja de Trabajo para listado'!$A$155:$A$1048576,0),MATCH((CUADRO!J$4&amp;$E31),'Hoja de Trabajo para listado'!$A$151:$Z$151,0)),0)+IFERROR(INDEX('Hoja de Trabajo para listado'!$AB$155:$BA$1048576,MATCH($A31,'Hoja de Trabajo para listado'!$AB$155:$AB$1048576,0),MATCH((CUADRO!J$4&amp;$E31),'Hoja de Trabajo para listado'!$AB$151:$BA$151,0)),0)+IFERROR(INDEX('Hoja de Trabajo para listado'!$BC$155:$CB$1048576,MATCH($A31,'Hoja de Trabajo para listado'!$BC$155:$BC$1048576,0),MATCH((CUADRO!J$4&amp;$E31),'Hoja de Trabajo para listado'!$BC$151:$CB$151,0)),0)+IFERROR(INDEX('Hoja de Trabajo para listado'!$DE$153:$DG$274,MATCH($A31,'Hoja de Trabajo para listado'!$DE$153:$DE$1048576,0),MATCH((CUADRO!J$4&amp;$E31),'Hoja de Trabajo para listado'!$DE$151:$DG$151,0)),0)+IFERROR(INDEX('Hoja de Trabajo para listado'!$CD$155:$DC$1048576,MATCH($A31,'Hoja de Trabajo para listado'!$CD$155:$CD$1048576,0),MATCH((CUADRO!J$4&amp;$E31),'Hoja de Trabajo para listado'!$CD$151:$DC$151,0)),0)</f>
        <v>0</v>
      </c>
      <c r="K31" s="241">
        <f ca="1">+IFERROR(INDEX('Hoja de Trabajo para listado'!$A$155:$Z$1048576,MATCH($A31,'Hoja de Trabajo para listado'!$A$155:$A$1048576,0),MATCH((CUADRO!K$4&amp;$E31),'Hoja de Trabajo para listado'!$A$151:$Z$151,0)),0)+IFERROR(INDEX('Hoja de Trabajo para listado'!$AB$155:$BA$1048576,MATCH($A31,'Hoja de Trabajo para listado'!$AB$155:$AB$1048576,0),MATCH((CUADRO!K$4&amp;$E31),'Hoja de Trabajo para listado'!$AB$151:$BA$151,0)),0)+IFERROR(INDEX('Hoja de Trabajo para listado'!$BC$155:$CB$1048576,MATCH($A31,'Hoja de Trabajo para listado'!$BC$155:$BC$1048576,0),MATCH((CUADRO!K$4&amp;$E31),'Hoja de Trabajo para listado'!$BC$151:$CB$151,0)),0)+IFERROR(INDEX('Hoja de Trabajo para listado'!$DE$153:$DG$274,MATCH($A31,'Hoja de Trabajo para listado'!$DE$153:$DE$1048576,0),MATCH((CUADRO!K$4&amp;$E31),'Hoja de Trabajo para listado'!$DE$151:$DG$151,0)),0)+IFERROR(INDEX('Hoja de Trabajo para listado'!$CD$155:$DC$1048576,MATCH($A31,'Hoja de Trabajo para listado'!$CD$155:$CD$1048576,0),MATCH((CUADRO!K$4&amp;$E31),'Hoja de Trabajo para listado'!$CD$151:$DC$151,0)),0)</f>
        <v>0</v>
      </c>
      <c r="L31" s="241">
        <f ca="1">+IFERROR(INDEX('Hoja de Trabajo para listado'!$A$155:$Z$1048576,MATCH($A31,'Hoja de Trabajo para listado'!$A$155:$A$1048576,0),MATCH((CUADRO!L$4&amp;$E31),'Hoja de Trabajo para listado'!$A$151:$Z$151,0)),0)+IFERROR(INDEX('Hoja de Trabajo para listado'!$AB$155:$BA$1048576,MATCH($A31,'Hoja de Trabajo para listado'!$AB$155:$AB$1048576,0),MATCH((CUADRO!L$4&amp;$E31),'Hoja de Trabajo para listado'!$AB$151:$BA$151,0)),0)+IFERROR(INDEX('Hoja de Trabajo para listado'!$BC$155:$CB$1048576,MATCH($A31,'Hoja de Trabajo para listado'!$BC$155:$BC$1048576,0),MATCH((CUADRO!L$4&amp;$E31),'Hoja de Trabajo para listado'!$BC$151:$CB$151,0)),0)+IFERROR(INDEX('Hoja de Trabajo para listado'!$DE$153:$DG$274,MATCH($A31,'Hoja de Trabajo para listado'!$DE$153:$DE$1048576,0),MATCH((CUADRO!L$4&amp;$E31),'Hoja de Trabajo para listado'!$DE$151:$DG$151,0)),0)+IFERROR(INDEX('Hoja de Trabajo para listado'!$CD$155:$DC$1048576,MATCH($A31,'Hoja de Trabajo para listado'!$CD$155:$CD$1048576,0),MATCH((CUADRO!L$4&amp;$E31),'Hoja de Trabajo para listado'!$CD$151:$DC$151,0)),0)</f>
        <v>0</v>
      </c>
      <c r="M31" s="241">
        <f ca="1">+IFERROR(INDEX('Hoja de Trabajo para listado'!$A$155:$Z$1048576,MATCH($A31,'Hoja de Trabajo para listado'!$A$155:$A$1048576,0),MATCH((CUADRO!M$4&amp;$E31),'Hoja de Trabajo para listado'!$A$151:$Z$151,0)),0)+IFERROR(INDEX('Hoja de Trabajo para listado'!$AB$155:$BA$1048576,MATCH($A31,'Hoja de Trabajo para listado'!$AB$155:$AB$1048576,0),MATCH((CUADRO!M$4&amp;$E31),'Hoja de Trabajo para listado'!$AB$151:$BA$151,0)),0)+IFERROR(INDEX('Hoja de Trabajo para listado'!$BC$155:$CB$1048576,MATCH($A31,'Hoja de Trabajo para listado'!$BC$155:$BC$1048576,0),MATCH((CUADRO!M$4&amp;$E31),'Hoja de Trabajo para listado'!$BC$151:$CB$151,0)),0)+IFERROR(INDEX('Hoja de Trabajo para listado'!$DE$153:$DG$274,MATCH($A31,'Hoja de Trabajo para listado'!$DE$153:$DE$1048576,0),MATCH((CUADRO!M$4&amp;$E31),'Hoja de Trabajo para listado'!$DE$151:$DG$151,0)),0)+IFERROR(INDEX('Hoja de Trabajo para listado'!$CD$155:$DC$1048576,MATCH($A31,'Hoja de Trabajo para listado'!$CD$155:$CD$1048576,0),MATCH((CUADRO!M$4&amp;$E31),'Hoja de Trabajo para listado'!$CD$151:$DC$151,0)),0)</f>
        <v>0</v>
      </c>
      <c r="N31" s="241">
        <f ca="1">+IFERROR(INDEX('Hoja de Trabajo para listado'!$A$155:$Z$1048576,MATCH($A31,'Hoja de Trabajo para listado'!$A$155:$A$1048576,0),MATCH((CUADRO!N$4&amp;$E31),'Hoja de Trabajo para listado'!$A$151:$Z$151,0)),0)+IFERROR(INDEX('Hoja de Trabajo para listado'!$AB$155:$BA$1048576,MATCH($A31,'Hoja de Trabajo para listado'!$AB$155:$AB$1048576,0),MATCH((CUADRO!N$4&amp;$E31),'Hoja de Trabajo para listado'!$AB$151:$BA$151,0)),0)+IFERROR(INDEX('Hoja de Trabajo para listado'!$BC$155:$CB$1048576,MATCH($A31,'Hoja de Trabajo para listado'!$BC$155:$BC$1048576,0),MATCH((CUADRO!N$4&amp;$E31),'Hoja de Trabajo para listado'!$BC$151:$CB$151,0)),0)+IFERROR(INDEX('Hoja de Trabajo para listado'!$DE$153:$DG$274,MATCH($A31,'Hoja de Trabajo para listado'!$DE$153:$DE$1048576,0),MATCH((CUADRO!N$4&amp;$E31),'Hoja de Trabajo para listado'!$DE$151:$DG$151,0)),0)+IFERROR(INDEX('Hoja de Trabajo para listado'!$CD$155:$DC$1048576,MATCH($A31,'Hoja de Trabajo para listado'!$CD$155:$CD$1048576,0),MATCH((CUADRO!N$4&amp;$E31),'Hoja de Trabajo para listado'!$CD$151:$DC$151,0)),0)</f>
        <v>0</v>
      </c>
      <c r="O31" s="241">
        <f ca="1">+IFERROR(INDEX('Hoja de Trabajo para listado'!$A$155:$Z$1048576,MATCH($A31,'Hoja de Trabajo para listado'!$A$155:$A$1048576,0),MATCH((CUADRO!O$4&amp;$E31),'Hoja de Trabajo para listado'!$A$151:$Z$151,0)),0)+IFERROR(INDEX('Hoja de Trabajo para listado'!$AB$155:$BA$1048576,MATCH($A31,'Hoja de Trabajo para listado'!$AB$155:$AB$1048576,0),MATCH((CUADRO!O$4&amp;$E31),'Hoja de Trabajo para listado'!$AB$151:$BA$151,0)),0)+IFERROR(INDEX('Hoja de Trabajo para listado'!$BC$155:$CB$1048576,MATCH($A31,'Hoja de Trabajo para listado'!$BC$155:$BC$1048576,0),MATCH((CUADRO!O$4&amp;$E31),'Hoja de Trabajo para listado'!$BC$151:$CB$151,0)),0)+IFERROR(INDEX('Hoja de Trabajo para listado'!$DE$153:$DG$274,MATCH($A31,'Hoja de Trabajo para listado'!$DE$153:$DE$1048576,0),MATCH((CUADRO!O$4&amp;$E31),'Hoja de Trabajo para listado'!$DE$151:$DG$151,0)),0)+IFERROR(INDEX('Hoja de Trabajo para listado'!$CD$155:$DC$1048576,MATCH($A31,'Hoja de Trabajo para listado'!$CD$155:$CD$1048576,0),MATCH((CUADRO!O$4&amp;$E31),'Hoja de Trabajo para listado'!$CD$151:$DC$151,0)),0)</f>
        <v>0</v>
      </c>
      <c r="P31" s="241">
        <f ca="1">+IFERROR(INDEX('Hoja de Trabajo para listado'!$A$155:$Z$1048576,MATCH($A31,'Hoja de Trabajo para listado'!$A$155:$A$1048576,0),MATCH((CUADRO!P$4&amp;$E31),'Hoja de Trabajo para listado'!$A$151:$Z$151,0)),0)+IFERROR(INDEX('Hoja de Trabajo para listado'!$AB$155:$BA$1048576,MATCH($A31,'Hoja de Trabajo para listado'!$AB$155:$AB$1048576,0),MATCH((CUADRO!P$4&amp;$E31),'Hoja de Trabajo para listado'!$AB$151:$BA$151,0)),0)+IFERROR(INDEX('Hoja de Trabajo para listado'!$BC$155:$CB$1048576,MATCH($A31,'Hoja de Trabajo para listado'!$BC$155:$BC$1048576,0),MATCH((CUADRO!P$4&amp;$E31),'Hoja de Trabajo para listado'!$BC$151:$CB$151,0)),0)+IFERROR(INDEX('Hoja de Trabajo para listado'!$DE$153:$DG$274,MATCH($A31,'Hoja de Trabajo para listado'!$DE$153:$DE$1048576,0),MATCH((CUADRO!P$4&amp;$E31),'Hoja de Trabajo para listado'!$DE$151:$DG$151,0)),0)+IFERROR(INDEX('Hoja de Trabajo para listado'!$CD$155:$DC$1048576,MATCH($A31,'Hoja de Trabajo para listado'!$CD$155:$CD$1048576,0),MATCH((CUADRO!P$4&amp;$E31),'Hoja de Trabajo para listado'!$CD$151:$DC$151,0)),0)</f>
        <v>322070.17</v>
      </c>
      <c r="Q31" s="241">
        <f ca="1">+IFERROR(INDEX('Hoja de Trabajo para listado'!$A$155:$Z$1048576,MATCH($A31,'Hoja de Trabajo para listado'!$A$155:$A$1048576,0),MATCH((CUADRO!Q$4&amp;$E31),'Hoja de Trabajo para listado'!$A$151:$Z$151,0)),0)+IFERROR(INDEX('Hoja de Trabajo para listado'!$AB$155:$BA$1048576,MATCH($A31,'Hoja de Trabajo para listado'!$AB$155:$AB$1048576,0),MATCH((CUADRO!Q$4&amp;$E31),'Hoja de Trabajo para listado'!$AB$151:$BA$151,0)),0)+IFERROR(INDEX('Hoja de Trabajo para listado'!$BC$155:$CB$1048576,MATCH($A31,'Hoja de Trabajo para listado'!$BC$155:$BC$1048576,0),MATCH((CUADRO!Q$4&amp;$E31),'Hoja de Trabajo para listado'!$BC$151:$CB$151,0)),0)+IFERROR(INDEX('Hoja de Trabajo para listado'!$DE$153:$DG$274,MATCH($A31,'Hoja de Trabajo para listado'!$DE$153:$DE$1048576,0),MATCH((CUADRO!Q$4&amp;$E31),'Hoja de Trabajo para listado'!$DE$151:$DG$151,0)),0)+IFERROR(INDEX('Hoja de Trabajo para listado'!$CD$155:$DC$1048576,MATCH($A31,'Hoja de Trabajo para listado'!$CD$155:$CD$1048576,0),MATCH((CUADRO!Q$4&amp;$E31),'Hoja de Trabajo para listado'!$CD$151:$DC$151,0)),0)</f>
        <v>0</v>
      </c>
      <c r="R31" s="241">
        <f t="shared" ca="1" si="0"/>
        <v>322070.17</v>
      </c>
      <c r="S31" s="241"/>
      <c r="T31" s="241">
        <f ca="1">+T32</f>
        <v>322105.17</v>
      </c>
      <c r="U31" s="240">
        <f t="shared" si="1"/>
        <v>1</v>
      </c>
      <c r="V31" s="327" t="str">
        <f>+VLOOKUP(A31,bd_lista!$A$3:$E$592,5,FALSE)</f>
        <v>Órgano Ejecutivo</v>
      </c>
      <c r="W31" s="397" t="str">
        <f>+V31</f>
        <v>Órgano Ejecutivo</v>
      </c>
      <c r="X31" s="240">
        <v>53</v>
      </c>
      <c r="Y31" s="240" t="str">
        <f>+VLOOKUP(X31,bd_lista!$A$3:$C$592,3,FALSE)</f>
        <v>Ministerio de Culturas, Descolonización y Despatriarcalización</v>
      </c>
      <c r="Z31" s="244">
        <f>+X31</f>
        <v>53</v>
      </c>
      <c r="AA31" s="244" t="str">
        <f>+Y31</f>
        <v>Ministerio de Culturas, Descolonización y Despatriarcalización</v>
      </c>
    </row>
    <row r="32" spans="1:27" ht="15" customHeight="1">
      <c r="A32" s="378">
        <v>53</v>
      </c>
      <c r="B32" s="394"/>
      <c r="C32" s="327" t="str">
        <f>+VLOOKUP(A32,bd_lista!$A$3:$C$592,3,FALSE)</f>
        <v>Ministerio de Culturas, Descolonización y Despatriarcalización</v>
      </c>
      <c r="D32" s="396"/>
      <c r="E32" s="327" t="s">
        <v>1304</v>
      </c>
      <c r="F32" s="243">
        <f ca="1">+IFERROR(INDEX('Hoja de Trabajo para listado'!$A$155:$Z$1048576,MATCH($A32,'Hoja de Trabajo para listado'!$A$155:$A$1048576,0),MATCH((CUADRO!F$4&amp;$E32),'Hoja de Trabajo para listado'!$A$151:$Z$151,0)),0)+IFERROR(INDEX('Hoja de Trabajo para listado'!$AB$155:$BA$1048576,MATCH($A32,'Hoja de Trabajo para listado'!$AB$155:$AB$1048576,0),MATCH((CUADRO!F$4&amp;$E32),'Hoja de Trabajo para listado'!$AB$151:$BA$151,0)),0)+IFERROR(INDEX('Hoja de Trabajo para listado'!$BC$155:$CB$1048576,MATCH($A32,'Hoja de Trabajo para listado'!$BC$155:$BC$1048576,0),MATCH((CUADRO!F$4&amp;$E32),'Hoja de Trabajo para listado'!$BC$151:$CB$151,0)),0)+IFERROR(INDEX('Hoja de Trabajo para listado'!$DE$153:$DG$274,MATCH($A32,'Hoja de Trabajo para listado'!$DE$153:$DE$1048576,0),MATCH((CUADRO!F$4&amp;$E32),'Hoja de Trabajo para listado'!$DE$151:$DG$151,0)),0)+IFERROR(INDEX('Hoja de Trabajo para listado'!$CD$155:$DC$1048576,MATCH($A32,'Hoja de Trabajo para listado'!$CD$155:$CD$1048576,0),MATCH((CUADRO!F$4&amp;$E32),'Hoja de Trabajo para listado'!$CD$151:$DC$151,0)),0)</f>
        <v>0</v>
      </c>
      <c r="G32" s="243">
        <f ca="1">+IFERROR(INDEX('Hoja de Trabajo para listado'!$A$155:$Z$1048576,MATCH($A32,'Hoja de Trabajo para listado'!$A$155:$A$1048576,0),MATCH((CUADRO!G$4&amp;$E32),'Hoja de Trabajo para listado'!$A$151:$Z$151,0)),0)+IFERROR(INDEX('Hoja de Trabajo para listado'!$AB$155:$BA$1048576,MATCH($A32,'Hoja de Trabajo para listado'!$AB$155:$AB$1048576,0),MATCH((CUADRO!G$4&amp;$E32),'Hoja de Trabajo para listado'!$AB$151:$BA$151,0)),0)+IFERROR(INDEX('Hoja de Trabajo para listado'!$BC$155:$CB$1048576,MATCH($A32,'Hoja de Trabajo para listado'!$BC$155:$BC$1048576,0),MATCH((CUADRO!G$4&amp;$E32),'Hoja de Trabajo para listado'!$BC$151:$CB$151,0)),0)+IFERROR(INDEX('Hoja de Trabajo para listado'!$DE$153:$DG$274,MATCH($A32,'Hoja de Trabajo para listado'!$DE$153:$DE$1048576,0),MATCH((CUADRO!G$4&amp;$E32),'Hoja de Trabajo para listado'!$DE$151:$DG$151,0)),0)+IFERROR(INDEX('Hoja de Trabajo para listado'!$CD$155:$DC$1048576,MATCH($A32,'Hoja de Trabajo para listado'!$CD$155:$CD$1048576,0),MATCH((CUADRO!G$4&amp;$E32),'Hoja de Trabajo para listado'!$CD$151:$DC$151,0)),0)</f>
        <v>0</v>
      </c>
      <c r="H32" s="243">
        <f ca="1">+IFERROR(INDEX('Hoja de Trabajo para listado'!$A$155:$Z$1048576,MATCH($A32,'Hoja de Trabajo para listado'!$A$155:$A$1048576,0),MATCH((CUADRO!H$4&amp;$E32),'Hoja de Trabajo para listado'!$A$151:$Z$151,0)),0)+IFERROR(INDEX('Hoja de Trabajo para listado'!$AB$155:$BA$1048576,MATCH($A32,'Hoja de Trabajo para listado'!$AB$155:$AB$1048576,0),MATCH((CUADRO!H$4&amp;$E32),'Hoja de Trabajo para listado'!$AB$151:$BA$151,0)),0)+IFERROR(INDEX('Hoja de Trabajo para listado'!$BC$155:$CB$1048576,MATCH($A32,'Hoja de Trabajo para listado'!$BC$155:$BC$1048576,0),MATCH((CUADRO!H$4&amp;$E32),'Hoja de Trabajo para listado'!$BC$151:$CB$151,0)),0)+IFERROR(INDEX('Hoja de Trabajo para listado'!$DE$153:$DG$274,MATCH($A32,'Hoja de Trabajo para listado'!$DE$153:$DE$1048576,0),MATCH((CUADRO!H$4&amp;$E32),'Hoja de Trabajo para listado'!$DE$151:$DG$151,0)),0)+IFERROR(INDEX('Hoja de Trabajo para listado'!$CD$155:$DC$1048576,MATCH($A32,'Hoja de Trabajo para listado'!$CD$155:$CD$1048576,0),MATCH((CUADRO!H$4&amp;$E32),'Hoja de Trabajo para listado'!$CD$151:$DC$151,0)),0)</f>
        <v>0</v>
      </c>
      <c r="I32" s="243">
        <f ca="1">+IFERROR(INDEX('Hoja de Trabajo para listado'!$A$155:$Z$1048576,MATCH($A32,'Hoja de Trabajo para listado'!$A$155:$A$1048576,0),MATCH((CUADRO!I$4&amp;$E32),'Hoja de Trabajo para listado'!$A$151:$Z$151,0)),0)+IFERROR(INDEX('Hoja de Trabajo para listado'!$AB$155:$BA$1048576,MATCH($A32,'Hoja de Trabajo para listado'!$AB$155:$AB$1048576,0),MATCH((CUADRO!I$4&amp;$E32),'Hoja de Trabajo para listado'!$AB$151:$BA$151,0)),0)+IFERROR(INDEX('Hoja de Trabajo para listado'!$BC$155:$CB$1048576,MATCH($A32,'Hoja de Trabajo para listado'!$BC$155:$BC$1048576,0),MATCH((CUADRO!I$4&amp;$E32),'Hoja de Trabajo para listado'!$BC$151:$CB$151,0)),0)+IFERROR(INDEX('Hoja de Trabajo para listado'!$DE$153:$DG$274,MATCH($A32,'Hoja de Trabajo para listado'!$DE$153:$DE$1048576,0),MATCH((CUADRO!I$4&amp;$E32),'Hoja de Trabajo para listado'!$DE$151:$DG$151,0)),0)+IFERROR(INDEX('Hoja de Trabajo para listado'!$CD$155:$DC$1048576,MATCH($A32,'Hoja de Trabajo para listado'!$CD$155:$CD$1048576,0),MATCH((CUADRO!I$4&amp;$E32),'Hoja de Trabajo para listado'!$CD$151:$DC$151,0)),0)</f>
        <v>0</v>
      </c>
      <c r="J32" s="243">
        <f ca="1">+IFERROR(INDEX('Hoja de Trabajo para listado'!$A$155:$Z$1048576,MATCH($A32,'Hoja de Trabajo para listado'!$A$155:$A$1048576,0),MATCH((CUADRO!J$4&amp;$E32),'Hoja de Trabajo para listado'!$A$151:$Z$151,0)),0)+IFERROR(INDEX('Hoja de Trabajo para listado'!$AB$155:$BA$1048576,MATCH($A32,'Hoja de Trabajo para listado'!$AB$155:$AB$1048576,0),MATCH((CUADRO!J$4&amp;$E32),'Hoja de Trabajo para listado'!$AB$151:$BA$151,0)),0)+IFERROR(INDEX('Hoja de Trabajo para listado'!$BC$155:$CB$1048576,MATCH($A32,'Hoja de Trabajo para listado'!$BC$155:$BC$1048576,0),MATCH((CUADRO!J$4&amp;$E32),'Hoja de Trabajo para listado'!$BC$151:$CB$151,0)),0)+IFERROR(INDEX('Hoja de Trabajo para listado'!$DE$153:$DG$274,MATCH($A32,'Hoja de Trabajo para listado'!$DE$153:$DE$1048576,0),MATCH((CUADRO!J$4&amp;$E32),'Hoja de Trabajo para listado'!$DE$151:$DG$151,0)),0)+IFERROR(INDEX('Hoja de Trabajo para listado'!$CD$155:$DC$1048576,MATCH($A32,'Hoja de Trabajo para listado'!$CD$155:$CD$1048576,0),MATCH((CUADRO!J$4&amp;$E32),'Hoja de Trabajo para listado'!$CD$151:$DC$151,0)),0)</f>
        <v>0</v>
      </c>
      <c r="K32" s="243">
        <f ca="1">+IFERROR(INDEX('Hoja de Trabajo para listado'!$A$155:$Z$1048576,MATCH($A32,'Hoja de Trabajo para listado'!$A$155:$A$1048576,0),MATCH((CUADRO!K$4&amp;$E32),'Hoja de Trabajo para listado'!$A$151:$Z$151,0)),0)+IFERROR(INDEX('Hoja de Trabajo para listado'!$AB$155:$BA$1048576,MATCH($A32,'Hoja de Trabajo para listado'!$AB$155:$AB$1048576,0),MATCH((CUADRO!K$4&amp;$E32),'Hoja de Trabajo para listado'!$AB$151:$BA$151,0)),0)+IFERROR(INDEX('Hoja de Trabajo para listado'!$BC$155:$CB$1048576,MATCH($A32,'Hoja de Trabajo para listado'!$BC$155:$BC$1048576,0),MATCH((CUADRO!K$4&amp;$E32),'Hoja de Trabajo para listado'!$BC$151:$CB$151,0)),0)+IFERROR(INDEX('Hoja de Trabajo para listado'!$DE$153:$DG$274,MATCH($A32,'Hoja de Trabajo para listado'!$DE$153:$DE$1048576,0),MATCH((CUADRO!K$4&amp;$E32),'Hoja de Trabajo para listado'!$DE$151:$DG$151,0)),0)+IFERROR(INDEX('Hoja de Trabajo para listado'!$CD$155:$DC$1048576,MATCH($A32,'Hoja de Trabajo para listado'!$CD$155:$CD$1048576,0),MATCH((CUADRO!K$4&amp;$E32),'Hoja de Trabajo para listado'!$CD$151:$DC$151,0)),0)</f>
        <v>0</v>
      </c>
      <c r="L32" s="243">
        <f ca="1">+IFERROR(INDEX('Hoja de Trabajo para listado'!$A$155:$Z$1048576,MATCH($A32,'Hoja de Trabajo para listado'!$A$155:$A$1048576,0),MATCH((CUADRO!L$4&amp;$E32),'Hoja de Trabajo para listado'!$A$151:$Z$151,0)),0)+IFERROR(INDEX('Hoja de Trabajo para listado'!$AB$155:$BA$1048576,MATCH($A32,'Hoja de Trabajo para listado'!$AB$155:$AB$1048576,0),MATCH((CUADRO!L$4&amp;$E32),'Hoja de Trabajo para listado'!$AB$151:$BA$151,0)),0)+IFERROR(INDEX('Hoja de Trabajo para listado'!$BC$155:$CB$1048576,MATCH($A32,'Hoja de Trabajo para listado'!$BC$155:$BC$1048576,0),MATCH((CUADRO!L$4&amp;$E32),'Hoja de Trabajo para listado'!$BC$151:$CB$151,0)),0)+IFERROR(INDEX('Hoja de Trabajo para listado'!$DE$153:$DG$274,MATCH($A32,'Hoja de Trabajo para listado'!$DE$153:$DE$1048576,0),MATCH((CUADRO!L$4&amp;$E32),'Hoja de Trabajo para listado'!$DE$151:$DG$151,0)),0)+IFERROR(INDEX('Hoja de Trabajo para listado'!$CD$155:$DC$1048576,MATCH($A32,'Hoja de Trabajo para listado'!$CD$155:$CD$1048576,0),MATCH((CUADRO!L$4&amp;$E32),'Hoja de Trabajo para listado'!$CD$151:$DC$151,0)),0)</f>
        <v>0</v>
      </c>
      <c r="M32" s="243">
        <f ca="1">+IFERROR(INDEX('Hoja de Trabajo para listado'!$A$155:$Z$1048576,MATCH($A32,'Hoja de Trabajo para listado'!$A$155:$A$1048576,0),MATCH((CUADRO!M$4&amp;$E32),'Hoja de Trabajo para listado'!$A$151:$Z$151,0)),0)+IFERROR(INDEX('Hoja de Trabajo para listado'!$AB$155:$BA$1048576,MATCH($A32,'Hoja de Trabajo para listado'!$AB$155:$AB$1048576,0),MATCH((CUADRO!M$4&amp;$E32),'Hoja de Trabajo para listado'!$AB$151:$BA$151,0)),0)+IFERROR(INDEX('Hoja de Trabajo para listado'!$BC$155:$CB$1048576,MATCH($A32,'Hoja de Trabajo para listado'!$BC$155:$BC$1048576,0),MATCH((CUADRO!M$4&amp;$E32),'Hoja de Trabajo para listado'!$BC$151:$CB$151,0)),0)+IFERROR(INDEX('Hoja de Trabajo para listado'!$DE$153:$DG$274,MATCH($A32,'Hoja de Trabajo para listado'!$DE$153:$DE$1048576,0),MATCH((CUADRO!M$4&amp;$E32),'Hoja de Trabajo para listado'!$DE$151:$DG$151,0)),0)+IFERROR(INDEX('Hoja de Trabajo para listado'!$CD$155:$DC$1048576,MATCH($A32,'Hoja de Trabajo para listado'!$CD$155:$CD$1048576,0),MATCH((CUADRO!M$4&amp;$E32),'Hoja de Trabajo para listado'!$CD$151:$DC$151,0)),0)</f>
        <v>0</v>
      </c>
      <c r="N32" s="243">
        <f ca="1">+IFERROR(INDEX('Hoja de Trabajo para listado'!$A$155:$Z$1048576,MATCH($A32,'Hoja de Trabajo para listado'!$A$155:$A$1048576,0),MATCH((CUADRO!N$4&amp;$E32),'Hoja de Trabajo para listado'!$A$151:$Z$151,0)),0)+IFERROR(INDEX('Hoja de Trabajo para listado'!$AB$155:$BA$1048576,MATCH($A32,'Hoja de Trabajo para listado'!$AB$155:$AB$1048576,0),MATCH((CUADRO!N$4&amp;$E32),'Hoja de Trabajo para listado'!$AB$151:$BA$151,0)),0)+IFERROR(INDEX('Hoja de Trabajo para listado'!$BC$155:$CB$1048576,MATCH($A32,'Hoja de Trabajo para listado'!$BC$155:$BC$1048576,0),MATCH((CUADRO!N$4&amp;$E32),'Hoja de Trabajo para listado'!$BC$151:$CB$151,0)),0)+IFERROR(INDEX('Hoja de Trabajo para listado'!$DE$153:$DG$274,MATCH($A32,'Hoja de Trabajo para listado'!$DE$153:$DE$1048576,0),MATCH((CUADRO!N$4&amp;$E32),'Hoja de Trabajo para listado'!$DE$151:$DG$151,0)),0)+IFERROR(INDEX('Hoja de Trabajo para listado'!$CD$155:$DC$1048576,MATCH($A32,'Hoja de Trabajo para listado'!$CD$155:$CD$1048576,0),MATCH((CUADRO!N$4&amp;$E32),'Hoja de Trabajo para listado'!$CD$151:$DC$151,0)),0)</f>
        <v>0</v>
      </c>
      <c r="O32" s="243">
        <f ca="1">+IFERROR(INDEX('Hoja de Trabajo para listado'!$A$155:$Z$1048576,MATCH($A32,'Hoja de Trabajo para listado'!$A$155:$A$1048576,0),MATCH((CUADRO!O$4&amp;$E32),'Hoja de Trabajo para listado'!$A$151:$Z$151,0)),0)+IFERROR(INDEX('Hoja de Trabajo para listado'!$AB$155:$BA$1048576,MATCH($A32,'Hoja de Trabajo para listado'!$AB$155:$AB$1048576,0),MATCH((CUADRO!O$4&amp;$E32),'Hoja de Trabajo para listado'!$AB$151:$BA$151,0)),0)+IFERROR(INDEX('Hoja de Trabajo para listado'!$BC$155:$CB$1048576,MATCH($A32,'Hoja de Trabajo para listado'!$BC$155:$BC$1048576,0),MATCH((CUADRO!O$4&amp;$E32),'Hoja de Trabajo para listado'!$BC$151:$CB$151,0)),0)+IFERROR(INDEX('Hoja de Trabajo para listado'!$DE$153:$DG$274,MATCH($A32,'Hoja de Trabajo para listado'!$DE$153:$DE$1048576,0),MATCH((CUADRO!O$4&amp;$E32),'Hoja de Trabajo para listado'!$DE$151:$DG$151,0)),0)+IFERROR(INDEX('Hoja de Trabajo para listado'!$CD$155:$DC$1048576,MATCH($A32,'Hoja de Trabajo para listado'!$CD$155:$CD$1048576,0),MATCH((CUADRO!O$4&amp;$E32),'Hoja de Trabajo para listado'!$CD$151:$DC$151,0)),0)</f>
        <v>0</v>
      </c>
      <c r="P32" s="243">
        <f ca="1">+IFERROR(INDEX('Hoja de Trabajo para listado'!$A$155:$Z$1048576,MATCH($A32,'Hoja de Trabajo para listado'!$A$155:$A$1048576,0),MATCH((CUADRO!P$4&amp;$E32),'Hoja de Trabajo para listado'!$A$151:$Z$151,0)),0)+IFERROR(INDEX('Hoja de Trabajo para listado'!$AB$155:$BA$1048576,MATCH($A32,'Hoja de Trabajo para listado'!$AB$155:$AB$1048576,0),MATCH((CUADRO!P$4&amp;$E32),'Hoja de Trabajo para listado'!$AB$151:$BA$151,0)),0)+IFERROR(INDEX('Hoja de Trabajo para listado'!$BC$155:$CB$1048576,MATCH($A32,'Hoja de Trabajo para listado'!$BC$155:$BC$1048576,0),MATCH((CUADRO!P$4&amp;$E32),'Hoja de Trabajo para listado'!$BC$151:$CB$151,0)),0)+IFERROR(INDEX('Hoja de Trabajo para listado'!$DE$153:$DG$274,MATCH($A32,'Hoja de Trabajo para listado'!$DE$153:$DE$1048576,0),MATCH((CUADRO!P$4&amp;$E32),'Hoja de Trabajo para listado'!$DE$151:$DG$151,0)),0)+IFERROR(INDEX('Hoja de Trabajo para listado'!$CD$155:$DC$1048576,MATCH($A32,'Hoja de Trabajo para listado'!$CD$155:$CD$1048576,0),MATCH((CUADRO!P$4&amp;$E32),'Hoja de Trabajo para listado'!$CD$151:$DC$151,0)),0)</f>
        <v>35</v>
      </c>
      <c r="Q32" s="243">
        <f ca="1">+IFERROR(INDEX('Hoja de Trabajo para listado'!$A$155:$Z$1048576,MATCH($A32,'Hoja de Trabajo para listado'!$A$155:$A$1048576,0),MATCH((CUADRO!Q$4&amp;$E32),'Hoja de Trabajo para listado'!$A$151:$Z$151,0)),0)+IFERROR(INDEX('Hoja de Trabajo para listado'!$AB$155:$BA$1048576,MATCH($A32,'Hoja de Trabajo para listado'!$AB$155:$AB$1048576,0),MATCH((CUADRO!Q$4&amp;$E32),'Hoja de Trabajo para listado'!$AB$151:$BA$151,0)),0)+IFERROR(INDEX('Hoja de Trabajo para listado'!$BC$155:$CB$1048576,MATCH($A32,'Hoja de Trabajo para listado'!$BC$155:$BC$1048576,0),MATCH((CUADRO!Q$4&amp;$E32),'Hoja de Trabajo para listado'!$BC$151:$CB$151,0)),0)+IFERROR(INDEX('Hoja de Trabajo para listado'!$DE$153:$DG$274,MATCH($A32,'Hoja de Trabajo para listado'!$DE$153:$DE$1048576,0),MATCH((CUADRO!Q$4&amp;$E32),'Hoja de Trabajo para listado'!$DE$151:$DG$151,0)),0)+IFERROR(INDEX('Hoja de Trabajo para listado'!$CD$155:$DC$1048576,MATCH($A32,'Hoja de Trabajo para listado'!$CD$155:$CD$1048576,0),MATCH((CUADRO!Q$4&amp;$E32),'Hoja de Trabajo para listado'!$CD$151:$DC$151,0)),0)</f>
        <v>0</v>
      </c>
      <c r="R32" s="243">
        <f t="shared" ca="1" si="0"/>
        <v>35</v>
      </c>
      <c r="S32" s="243">
        <f ca="1">+R31+R32</f>
        <v>322105.17</v>
      </c>
      <c r="T32" s="243">
        <f ca="1">+S32</f>
        <v>322105.17</v>
      </c>
      <c r="U32" s="242">
        <f t="shared" si="1"/>
        <v>2</v>
      </c>
      <c r="V32" s="327" t="str">
        <f>+VLOOKUP(A32,bd_lista!$A$3:$E$592,5,FALSE)</f>
        <v>Órgano Ejecutivo</v>
      </c>
      <c r="W32" s="398"/>
      <c r="X32" s="240">
        <v>53</v>
      </c>
      <c r="Y32" s="240" t="str">
        <f>+VLOOKUP(X32,bd_lista!$A$3:$C$592,3,FALSE)</f>
        <v>Ministerio de Culturas, Descolonización y Despatriarcalización</v>
      </c>
      <c r="Z32" s="244"/>
      <c r="AA32" s="244"/>
    </row>
    <row r="33" spans="1:27" ht="15" customHeight="1">
      <c r="A33" s="379">
        <v>66</v>
      </c>
      <c r="B33" s="393">
        <f>+A33</f>
        <v>66</v>
      </c>
      <c r="C33" s="245" t="str">
        <f>+VLOOKUP(A33,bd_lista!$A$3:$C$592,3,FALSE)</f>
        <v>Ministerio de Planificación del Desarrollo</v>
      </c>
      <c r="D33" s="395" t="str">
        <f>+C33</f>
        <v>Ministerio de Planificación del Desarrollo</v>
      </c>
      <c r="E33" s="245" t="s">
        <v>1303</v>
      </c>
      <c r="F33" s="241">
        <f ca="1">+IFERROR(INDEX('Hoja de Trabajo para listado'!$A$155:$Z$1048576,MATCH($A33,'Hoja de Trabajo para listado'!$A$155:$A$1048576,0),MATCH((CUADRO!F$4&amp;$E33),'Hoja de Trabajo para listado'!$A$151:$Z$151,0)),0)+IFERROR(INDEX('Hoja de Trabajo para listado'!$AB$155:$BA$1048576,MATCH($A33,'Hoja de Trabajo para listado'!$AB$155:$AB$1048576,0),MATCH((CUADRO!F$4&amp;$E33),'Hoja de Trabajo para listado'!$AB$151:$BA$151,0)),0)+IFERROR(INDEX('Hoja de Trabajo para listado'!$BC$155:$CB$1048576,MATCH($A33,'Hoja de Trabajo para listado'!$BC$155:$BC$1048576,0),MATCH((CUADRO!F$4&amp;$E33),'Hoja de Trabajo para listado'!$BC$151:$CB$151,0)),0)+IFERROR(INDEX('Hoja de Trabajo para listado'!$DE$153:$DG$274,MATCH($A33,'Hoja de Trabajo para listado'!$DE$153:$DE$1048576,0),MATCH((CUADRO!F$4&amp;$E33),'Hoja de Trabajo para listado'!$DE$151:$DG$151,0)),0)+IFERROR(INDEX('Hoja de Trabajo para listado'!$CD$155:$DC$1048576,MATCH($A33,'Hoja de Trabajo para listado'!$CD$155:$CD$1048576,0),MATCH((CUADRO!F$4&amp;$E33),'Hoja de Trabajo para listado'!$CD$151:$DC$151,0)),0)</f>
        <v>0</v>
      </c>
      <c r="G33" s="241">
        <f ca="1">+IFERROR(INDEX('Hoja de Trabajo para listado'!$A$155:$Z$1048576,MATCH($A33,'Hoja de Trabajo para listado'!$A$155:$A$1048576,0),MATCH((CUADRO!G$4&amp;$E33),'Hoja de Trabajo para listado'!$A$151:$Z$151,0)),0)+IFERROR(INDEX('Hoja de Trabajo para listado'!$AB$155:$BA$1048576,MATCH($A33,'Hoja de Trabajo para listado'!$AB$155:$AB$1048576,0),MATCH((CUADRO!G$4&amp;$E33),'Hoja de Trabajo para listado'!$AB$151:$BA$151,0)),0)+IFERROR(INDEX('Hoja de Trabajo para listado'!$BC$155:$CB$1048576,MATCH($A33,'Hoja de Trabajo para listado'!$BC$155:$BC$1048576,0),MATCH((CUADRO!G$4&amp;$E33),'Hoja de Trabajo para listado'!$BC$151:$CB$151,0)),0)+IFERROR(INDEX('Hoja de Trabajo para listado'!$DE$153:$DG$274,MATCH($A33,'Hoja de Trabajo para listado'!$DE$153:$DE$1048576,0),MATCH((CUADRO!G$4&amp;$E33),'Hoja de Trabajo para listado'!$DE$151:$DG$151,0)),0)+IFERROR(INDEX('Hoja de Trabajo para listado'!$CD$155:$DC$1048576,MATCH($A33,'Hoja de Trabajo para listado'!$CD$155:$CD$1048576,0),MATCH((CUADRO!G$4&amp;$E33),'Hoja de Trabajo para listado'!$CD$151:$DC$151,0)),0)</f>
        <v>0</v>
      </c>
      <c r="H33" s="241">
        <f ca="1">+IFERROR(INDEX('Hoja de Trabajo para listado'!$A$155:$Z$1048576,MATCH($A33,'Hoja de Trabajo para listado'!$A$155:$A$1048576,0),MATCH((CUADRO!H$4&amp;$E33),'Hoja de Trabajo para listado'!$A$151:$Z$151,0)),0)+IFERROR(INDEX('Hoja de Trabajo para listado'!$AB$155:$BA$1048576,MATCH($A33,'Hoja de Trabajo para listado'!$AB$155:$AB$1048576,0),MATCH((CUADRO!H$4&amp;$E33),'Hoja de Trabajo para listado'!$AB$151:$BA$151,0)),0)+IFERROR(INDEX('Hoja de Trabajo para listado'!$BC$155:$CB$1048576,MATCH($A33,'Hoja de Trabajo para listado'!$BC$155:$BC$1048576,0),MATCH((CUADRO!H$4&amp;$E33),'Hoja de Trabajo para listado'!$BC$151:$CB$151,0)),0)+IFERROR(INDEX('Hoja de Trabajo para listado'!$DE$153:$DG$274,MATCH($A33,'Hoja de Trabajo para listado'!$DE$153:$DE$1048576,0),MATCH((CUADRO!H$4&amp;$E33),'Hoja de Trabajo para listado'!$DE$151:$DG$151,0)),0)+IFERROR(INDEX('Hoja de Trabajo para listado'!$CD$155:$DC$1048576,MATCH($A33,'Hoja de Trabajo para listado'!$CD$155:$CD$1048576,0),MATCH((CUADRO!H$4&amp;$E33),'Hoja de Trabajo para listado'!$CD$151:$DC$151,0)),0)</f>
        <v>0</v>
      </c>
      <c r="I33" s="241">
        <f ca="1">+IFERROR(INDEX('Hoja de Trabajo para listado'!$A$155:$Z$1048576,MATCH($A33,'Hoja de Trabajo para listado'!$A$155:$A$1048576,0),MATCH((CUADRO!I$4&amp;$E33),'Hoja de Trabajo para listado'!$A$151:$Z$151,0)),0)+IFERROR(INDEX('Hoja de Trabajo para listado'!$AB$155:$BA$1048576,MATCH($A33,'Hoja de Trabajo para listado'!$AB$155:$AB$1048576,0),MATCH((CUADRO!I$4&amp;$E33),'Hoja de Trabajo para listado'!$AB$151:$BA$151,0)),0)+IFERROR(INDEX('Hoja de Trabajo para listado'!$BC$155:$CB$1048576,MATCH($A33,'Hoja de Trabajo para listado'!$BC$155:$BC$1048576,0),MATCH((CUADRO!I$4&amp;$E33),'Hoja de Trabajo para listado'!$BC$151:$CB$151,0)),0)+IFERROR(INDEX('Hoja de Trabajo para listado'!$DE$153:$DG$274,MATCH($A33,'Hoja de Trabajo para listado'!$DE$153:$DE$1048576,0),MATCH((CUADRO!I$4&amp;$E33),'Hoja de Trabajo para listado'!$DE$151:$DG$151,0)),0)+IFERROR(INDEX('Hoja de Trabajo para listado'!$CD$155:$DC$1048576,MATCH($A33,'Hoja de Trabajo para listado'!$CD$155:$CD$1048576,0),MATCH((CUADRO!I$4&amp;$E33),'Hoja de Trabajo para listado'!$CD$151:$DC$151,0)),0)</f>
        <v>0</v>
      </c>
      <c r="J33" s="241">
        <f ca="1">+IFERROR(INDEX('Hoja de Trabajo para listado'!$A$155:$Z$1048576,MATCH($A33,'Hoja de Trabajo para listado'!$A$155:$A$1048576,0),MATCH((CUADRO!J$4&amp;$E33),'Hoja de Trabajo para listado'!$A$151:$Z$151,0)),0)+IFERROR(INDEX('Hoja de Trabajo para listado'!$AB$155:$BA$1048576,MATCH($A33,'Hoja de Trabajo para listado'!$AB$155:$AB$1048576,0),MATCH((CUADRO!J$4&amp;$E33),'Hoja de Trabajo para listado'!$AB$151:$BA$151,0)),0)+IFERROR(INDEX('Hoja de Trabajo para listado'!$BC$155:$CB$1048576,MATCH($A33,'Hoja de Trabajo para listado'!$BC$155:$BC$1048576,0),MATCH((CUADRO!J$4&amp;$E33),'Hoja de Trabajo para listado'!$BC$151:$CB$151,0)),0)+IFERROR(INDEX('Hoja de Trabajo para listado'!$DE$153:$DG$274,MATCH($A33,'Hoja de Trabajo para listado'!$DE$153:$DE$1048576,0),MATCH((CUADRO!J$4&amp;$E33),'Hoja de Trabajo para listado'!$DE$151:$DG$151,0)),0)+IFERROR(INDEX('Hoja de Trabajo para listado'!$CD$155:$DC$1048576,MATCH($A33,'Hoja de Trabajo para listado'!$CD$155:$CD$1048576,0),MATCH((CUADRO!J$4&amp;$E33),'Hoja de Trabajo para listado'!$CD$151:$DC$151,0)),0)</f>
        <v>0</v>
      </c>
      <c r="K33" s="241">
        <f ca="1">+IFERROR(INDEX('Hoja de Trabajo para listado'!$A$155:$Z$1048576,MATCH($A33,'Hoja de Trabajo para listado'!$A$155:$A$1048576,0),MATCH((CUADRO!K$4&amp;$E33),'Hoja de Trabajo para listado'!$A$151:$Z$151,0)),0)+IFERROR(INDEX('Hoja de Trabajo para listado'!$AB$155:$BA$1048576,MATCH($A33,'Hoja de Trabajo para listado'!$AB$155:$AB$1048576,0),MATCH((CUADRO!K$4&amp;$E33),'Hoja de Trabajo para listado'!$AB$151:$BA$151,0)),0)+IFERROR(INDEX('Hoja de Trabajo para listado'!$BC$155:$CB$1048576,MATCH($A33,'Hoja de Trabajo para listado'!$BC$155:$BC$1048576,0),MATCH((CUADRO!K$4&amp;$E33),'Hoja de Trabajo para listado'!$BC$151:$CB$151,0)),0)+IFERROR(INDEX('Hoja de Trabajo para listado'!$DE$153:$DG$274,MATCH($A33,'Hoja de Trabajo para listado'!$DE$153:$DE$1048576,0),MATCH((CUADRO!K$4&amp;$E33),'Hoja de Trabajo para listado'!$DE$151:$DG$151,0)),0)+IFERROR(INDEX('Hoja de Trabajo para listado'!$CD$155:$DC$1048576,MATCH($A33,'Hoja de Trabajo para listado'!$CD$155:$CD$1048576,0),MATCH((CUADRO!K$4&amp;$E33),'Hoja de Trabajo para listado'!$CD$151:$DC$151,0)),0)</f>
        <v>0</v>
      </c>
      <c r="L33" s="241">
        <f ca="1">+IFERROR(INDEX('Hoja de Trabajo para listado'!$A$155:$Z$1048576,MATCH($A33,'Hoja de Trabajo para listado'!$A$155:$A$1048576,0),MATCH((CUADRO!L$4&amp;$E33),'Hoja de Trabajo para listado'!$A$151:$Z$151,0)),0)+IFERROR(INDEX('Hoja de Trabajo para listado'!$AB$155:$BA$1048576,MATCH($A33,'Hoja de Trabajo para listado'!$AB$155:$AB$1048576,0),MATCH((CUADRO!L$4&amp;$E33),'Hoja de Trabajo para listado'!$AB$151:$BA$151,0)),0)+IFERROR(INDEX('Hoja de Trabajo para listado'!$BC$155:$CB$1048576,MATCH($A33,'Hoja de Trabajo para listado'!$BC$155:$BC$1048576,0),MATCH((CUADRO!L$4&amp;$E33),'Hoja de Trabajo para listado'!$BC$151:$CB$151,0)),0)+IFERROR(INDEX('Hoja de Trabajo para listado'!$DE$153:$DG$274,MATCH($A33,'Hoja de Trabajo para listado'!$DE$153:$DE$1048576,0),MATCH((CUADRO!L$4&amp;$E33),'Hoja de Trabajo para listado'!$DE$151:$DG$151,0)),0)+IFERROR(INDEX('Hoja de Trabajo para listado'!$CD$155:$DC$1048576,MATCH($A33,'Hoja de Trabajo para listado'!$CD$155:$CD$1048576,0),MATCH((CUADRO!L$4&amp;$E33),'Hoja de Trabajo para listado'!$CD$151:$DC$151,0)),0)</f>
        <v>8334900</v>
      </c>
      <c r="M33" s="241">
        <f ca="1">+IFERROR(INDEX('Hoja de Trabajo para listado'!$A$155:$Z$1048576,MATCH($A33,'Hoja de Trabajo para listado'!$A$155:$A$1048576,0),MATCH((CUADRO!M$4&amp;$E33),'Hoja de Trabajo para listado'!$A$151:$Z$151,0)),0)+IFERROR(INDEX('Hoja de Trabajo para listado'!$AB$155:$BA$1048576,MATCH($A33,'Hoja de Trabajo para listado'!$AB$155:$AB$1048576,0),MATCH((CUADRO!M$4&amp;$E33),'Hoja de Trabajo para listado'!$AB$151:$BA$151,0)),0)+IFERROR(INDEX('Hoja de Trabajo para listado'!$BC$155:$CB$1048576,MATCH($A33,'Hoja de Trabajo para listado'!$BC$155:$BC$1048576,0),MATCH((CUADRO!M$4&amp;$E33),'Hoja de Trabajo para listado'!$BC$151:$CB$151,0)),0)+IFERROR(INDEX('Hoja de Trabajo para listado'!$DE$153:$DG$274,MATCH($A33,'Hoja de Trabajo para listado'!$DE$153:$DE$1048576,0),MATCH((CUADRO!M$4&amp;$E33),'Hoja de Trabajo para listado'!$DE$151:$DG$151,0)),0)+IFERROR(INDEX('Hoja de Trabajo para listado'!$CD$155:$DC$1048576,MATCH($A33,'Hoja de Trabajo para listado'!$CD$155:$CD$1048576,0),MATCH((CUADRO!M$4&amp;$E33),'Hoja de Trabajo para listado'!$CD$151:$DC$151,0)),0)</f>
        <v>5522300</v>
      </c>
      <c r="N33" s="241">
        <f ca="1">+IFERROR(INDEX('Hoja de Trabajo para listado'!$A$155:$Z$1048576,MATCH($A33,'Hoja de Trabajo para listado'!$A$155:$A$1048576,0),MATCH((CUADRO!N$4&amp;$E33),'Hoja de Trabajo para listado'!$A$151:$Z$151,0)),0)+IFERROR(INDEX('Hoja de Trabajo para listado'!$AB$155:$BA$1048576,MATCH($A33,'Hoja de Trabajo para listado'!$AB$155:$AB$1048576,0),MATCH((CUADRO!N$4&amp;$E33),'Hoja de Trabajo para listado'!$AB$151:$BA$151,0)),0)+IFERROR(INDEX('Hoja de Trabajo para listado'!$BC$155:$CB$1048576,MATCH($A33,'Hoja de Trabajo para listado'!$BC$155:$BC$1048576,0),MATCH((CUADRO!N$4&amp;$E33),'Hoja de Trabajo para listado'!$BC$151:$CB$151,0)),0)+IFERROR(INDEX('Hoja de Trabajo para listado'!$DE$153:$DG$274,MATCH($A33,'Hoja de Trabajo para listado'!$DE$153:$DE$1048576,0),MATCH((CUADRO!N$4&amp;$E33),'Hoja de Trabajo para listado'!$DE$151:$DG$151,0)),0)+IFERROR(INDEX('Hoja de Trabajo para listado'!$CD$155:$DC$1048576,MATCH($A33,'Hoja de Trabajo para listado'!$CD$155:$CD$1048576,0),MATCH((CUADRO!N$4&amp;$E33),'Hoja de Trabajo para listado'!$CD$151:$DC$151,0)),0)</f>
        <v>0</v>
      </c>
      <c r="O33" s="241">
        <f ca="1">+IFERROR(INDEX('Hoja de Trabajo para listado'!$A$155:$Z$1048576,MATCH($A33,'Hoja de Trabajo para listado'!$A$155:$A$1048576,0),MATCH((CUADRO!O$4&amp;$E33),'Hoja de Trabajo para listado'!$A$151:$Z$151,0)),0)+IFERROR(INDEX('Hoja de Trabajo para listado'!$AB$155:$BA$1048576,MATCH($A33,'Hoja de Trabajo para listado'!$AB$155:$AB$1048576,0),MATCH((CUADRO!O$4&amp;$E33),'Hoja de Trabajo para listado'!$AB$151:$BA$151,0)),0)+IFERROR(INDEX('Hoja de Trabajo para listado'!$BC$155:$CB$1048576,MATCH($A33,'Hoja de Trabajo para listado'!$BC$155:$BC$1048576,0),MATCH((CUADRO!O$4&amp;$E33),'Hoja de Trabajo para listado'!$BC$151:$CB$151,0)),0)+IFERROR(INDEX('Hoja de Trabajo para listado'!$DE$153:$DG$274,MATCH($A33,'Hoja de Trabajo para listado'!$DE$153:$DE$1048576,0),MATCH((CUADRO!O$4&amp;$E33),'Hoja de Trabajo para listado'!$DE$151:$DG$151,0)),0)+IFERROR(INDEX('Hoja de Trabajo para listado'!$CD$155:$DC$1048576,MATCH($A33,'Hoja de Trabajo para listado'!$CD$155:$CD$1048576,0),MATCH((CUADRO!O$4&amp;$E33),'Hoja de Trabajo para listado'!$CD$151:$DC$151,0)),0)</f>
        <v>2543721.1291999999</v>
      </c>
      <c r="P33" s="241">
        <f ca="1">+IFERROR(INDEX('Hoja de Trabajo para listado'!$A$155:$Z$1048576,MATCH($A33,'Hoja de Trabajo para listado'!$A$155:$A$1048576,0),MATCH((CUADRO!P$4&amp;$E33),'Hoja de Trabajo para listado'!$A$151:$Z$151,0)),0)+IFERROR(INDEX('Hoja de Trabajo para listado'!$AB$155:$BA$1048576,MATCH($A33,'Hoja de Trabajo para listado'!$AB$155:$AB$1048576,0),MATCH((CUADRO!P$4&amp;$E33),'Hoja de Trabajo para listado'!$AB$151:$BA$151,0)),0)+IFERROR(INDEX('Hoja de Trabajo para listado'!$BC$155:$CB$1048576,MATCH($A33,'Hoja de Trabajo para listado'!$BC$155:$BC$1048576,0),MATCH((CUADRO!P$4&amp;$E33),'Hoja de Trabajo para listado'!$BC$151:$CB$151,0)),0)+IFERROR(INDEX('Hoja de Trabajo para listado'!$DE$153:$DG$274,MATCH($A33,'Hoja de Trabajo para listado'!$DE$153:$DE$1048576,0),MATCH((CUADRO!P$4&amp;$E33),'Hoja de Trabajo para listado'!$DE$151:$DG$151,0)),0)+IFERROR(INDEX('Hoja de Trabajo para listado'!$CD$155:$DC$1048576,MATCH($A33,'Hoja de Trabajo para listado'!$CD$155:$CD$1048576,0),MATCH((CUADRO!P$4&amp;$E33),'Hoja de Trabajo para listado'!$CD$151:$DC$151,0)),0)</f>
        <v>3191152.75</v>
      </c>
      <c r="Q33" s="241">
        <f ca="1">+IFERROR(INDEX('Hoja de Trabajo para listado'!$A$155:$Z$1048576,MATCH($A33,'Hoja de Trabajo para listado'!$A$155:$A$1048576,0),MATCH((CUADRO!Q$4&amp;$E33),'Hoja de Trabajo para listado'!$A$151:$Z$151,0)),0)+IFERROR(INDEX('Hoja de Trabajo para listado'!$AB$155:$BA$1048576,MATCH($A33,'Hoja de Trabajo para listado'!$AB$155:$AB$1048576,0),MATCH((CUADRO!Q$4&amp;$E33),'Hoja de Trabajo para listado'!$AB$151:$BA$151,0)),0)+IFERROR(INDEX('Hoja de Trabajo para listado'!$BC$155:$CB$1048576,MATCH($A33,'Hoja de Trabajo para listado'!$BC$155:$BC$1048576,0),MATCH((CUADRO!Q$4&amp;$E33),'Hoja de Trabajo para listado'!$BC$151:$CB$151,0)),0)+IFERROR(INDEX('Hoja de Trabajo para listado'!$DE$153:$DG$274,MATCH($A33,'Hoja de Trabajo para listado'!$DE$153:$DE$1048576,0),MATCH((CUADRO!Q$4&amp;$E33),'Hoja de Trabajo para listado'!$DE$151:$DG$151,0)),0)+IFERROR(INDEX('Hoja de Trabajo para listado'!$CD$155:$DC$1048576,MATCH($A33,'Hoja de Trabajo para listado'!$CD$155:$CD$1048576,0),MATCH((CUADRO!Q$4&amp;$E33),'Hoja de Trabajo para listado'!$CD$151:$DC$151,0)),0)</f>
        <v>0</v>
      </c>
      <c r="R33" s="241">
        <f t="shared" ca="1" si="0"/>
        <v>19592073.8792</v>
      </c>
      <c r="S33" s="241"/>
      <c r="T33" s="241">
        <f ca="1">+T34</f>
        <v>36073873.8992</v>
      </c>
      <c r="U33" s="240">
        <f t="shared" si="1"/>
        <v>1</v>
      </c>
      <c r="V33" s="327" t="str">
        <f>+VLOOKUP(A33,bd_lista!$A$3:$E$592,5,FALSE)</f>
        <v>Órgano Ejecutivo</v>
      </c>
      <c r="W33" s="397" t="str">
        <f>+V33</f>
        <v>Órgano Ejecutivo</v>
      </c>
      <c r="X33" s="240">
        <f t="shared" ref="X33:X40" si="4">+A33</f>
        <v>66</v>
      </c>
      <c r="Y33" s="240" t="str">
        <f>+VLOOKUP(X33,bd_lista!$A$3:$C$592,3,FALSE)</f>
        <v>Ministerio de Planificación del Desarrollo</v>
      </c>
      <c r="Z33" s="244">
        <f>+X33</f>
        <v>66</v>
      </c>
      <c r="AA33" s="244" t="str">
        <f>+Y33</f>
        <v>Ministerio de Planificación del Desarrollo</v>
      </c>
    </row>
    <row r="34" spans="1:27" ht="15" customHeight="1">
      <c r="A34" s="378">
        <v>66</v>
      </c>
      <c r="B34" s="394"/>
      <c r="C34" s="327" t="str">
        <f>+VLOOKUP(A34,bd_lista!$A$3:$C$592,3,FALSE)</f>
        <v>Ministerio de Planificación del Desarrollo</v>
      </c>
      <c r="D34" s="396"/>
      <c r="E34" s="327" t="s">
        <v>1304</v>
      </c>
      <c r="F34" s="243">
        <f ca="1">+IFERROR(INDEX('Hoja de Trabajo para listado'!$A$155:$Z$1048576,MATCH($A34,'Hoja de Trabajo para listado'!$A$155:$A$1048576,0),MATCH((CUADRO!F$4&amp;$E34),'Hoja de Trabajo para listado'!$A$151:$Z$151,0)),0)+IFERROR(INDEX('Hoja de Trabajo para listado'!$AB$155:$BA$1048576,MATCH($A34,'Hoja de Trabajo para listado'!$AB$155:$AB$1048576,0),MATCH((CUADRO!F$4&amp;$E34),'Hoja de Trabajo para listado'!$AB$151:$BA$151,0)),0)+IFERROR(INDEX('Hoja de Trabajo para listado'!$BC$155:$CB$1048576,MATCH($A34,'Hoja de Trabajo para listado'!$BC$155:$BC$1048576,0),MATCH((CUADRO!F$4&amp;$E34),'Hoja de Trabajo para listado'!$BC$151:$CB$151,0)),0)+IFERROR(INDEX('Hoja de Trabajo para listado'!$DE$153:$DG$274,MATCH($A34,'Hoja de Trabajo para listado'!$DE$153:$DE$1048576,0),MATCH((CUADRO!F$4&amp;$E34),'Hoja de Trabajo para listado'!$DE$151:$DG$151,0)),0)+IFERROR(INDEX('Hoja de Trabajo para listado'!$CD$155:$DC$1048576,MATCH($A34,'Hoja de Trabajo para listado'!$CD$155:$CD$1048576,0),MATCH((CUADRO!F$4&amp;$E34),'Hoja de Trabajo para listado'!$CD$151:$DC$151,0)),0)</f>
        <v>0</v>
      </c>
      <c r="G34" s="243">
        <f ca="1">+IFERROR(INDEX('Hoja de Trabajo para listado'!$A$155:$Z$1048576,MATCH($A34,'Hoja de Trabajo para listado'!$A$155:$A$1048576,0),MATCH((CUADRO!G$4&amp;$E34),'Hoja de Trabajo para listado'!$A$151:$Z$151,0)),0)+IFERROR(INDEX('Hoja de Trabajo para listado'!$AB$155:$BA$1048576,MATCH($A34,'Hoja de Trabajo para listado'!$AB$155:$AB$1048576,0),MATCH((CUADRO!G$4&amp;$E34),'Hoja de Trabajo para listado'!$AB$151:$BA$151,0)),0)+IFERROR(INDEX('Hoja de Trabajo para listado'!$BC$155:$CB$1048576,MATCH($A34,'Hoja de Trabajo para listado'!$BC$155:$BC$1048576,0),MATCH((CUADRO!G$4&amp;$E34),'Hoja de Trabajo para listado'!$BC$151:$CB$151,0)),0)+IFERROR(INDEX('Hoja de Trabajo para listado'!$DE$153:$DG$274,MATCH($A34,'Hoja de Trabajo para listado'!$DE$153:$DE$1048576,0),MATCH((CUADRO!G$4&amp;$E34),'Hoja de Trabajo para listado'!$DE$151:$DG$151,0)),0)+IFERROR(INDEX('Hoja de Trabajo para listado'!$CD$155:$DC$1048576,MATCH($A34,'Hoja de Trabajo para listado'!$CD$155:$CD$1048576,0),MATCH((CUADRO!G$4&amp;$E34),'Hoja de Trabajo para listado'!$CD$151:$DC$151,0)),0)</f>
        <v>0</v>
      </c>
      <c r="H34" s="243">
        <f ca="1">+IFERROR(INDEX('Hoja de Trabajo para listado'!$A$155:$Z$1048576,MATCH($A34,'Hoja de Trabajo para listado'!$A$155:$A$1048576,0),MATCH((CUADRO!H$4&amp;$E34),'Hoja de Trabajo para listado'!$A$151:$Z$151,0)),0)+IFERROR(INDEX('Hoja de Trabajo para listado'!$AB$155:$BA$1048576,MATCH($A34,'Hoja de Trabajo para listado'!$AB$155:$AB$1048576,0),MATCH((CUADRO!H$4&amp;$E34),'Hoja de Trabajo para listado'!$AB$151:$BA$151,0)),0)+IFERROR(INDEX('Hoja de Trabajo para listado'!$BC$155:$CB$1048576,MATCH($A34,'Hoja de Trabajo para listado'!$BC$155:$BC$1048576,0),MATCH((CUADRO!H$4&amp;$E34),'Hoja de Trabajo para listado'!$BC$151:$CB$151,0)),0)+IFERROR(INDEX('Hoja de Trabajo para listado'!$DE$153:$DG$274,MATCH($A34,'Hoja de Trabajo para listado'!$DE$153:$DE$1048576,0),MATCH((CUADRO!H$4&amp;$E34),'Hoja de Trabajo para listado'!$DE$151:$DG$151,0)),0)+IFERROR(INDEX('Hoja de Trabajo para listado'!$CD$155:$DC$1048576,MATCH($A34,'Hoja de Trabajo para listado'!$CD$155:$CD$1048576,0),MATCH((CUADRO!H$4&amp;$E34),'Hoja de Trabajo para listado'!$CD$151:$DC$151,0)),0)</f>
        <v>0</v>
      </c>
      <c r="I34" s="243">
        <f ca="1">+IFERROR(INDEX('Hoja de Trabajo para listado'!$A$155:$Z$1048576,MATCH($A34,'Hoja de Trabajo para listado'!$A$155:$A$1048576,0),MATCH((CUADRO!I$4&amp;$E34),'Hoja de Trabajo para listado'!$A$151:$Z$151,0)),0)+IFERROR(INDEX('Hoja de Trabajo para listado'!$AB$155:$BA$1048576,MATCH($A34,'Hoja de Trabajo para listado'!$AB$155:$AB$1048576,0),MATCH((CUADRO!I$4&amp;$E34),'Hoja de Trabajo para listado'!$AB$151:$BA$151,0)),0)+IFERROR(INDEX('Hoja de Trabajo para listado'!$BC$155:$CB$1048576,MATCH($A34,'Hoja de Trabajo para listado'!$BC$155:$BC$1048576,0),MATCH((CUADRO!I$4&amp;$E34),'Hoja de Trabajo para listado'!$BC$151:$CB$151,0)),0)+IFERROR(INDEX('Hoja de Trabajo para listado'!$DE$153:$DG$274,MATCH($A34,'Hoja de Trabajo para listado'!$DE$153:$DE$1048576,0),MATCH((CUADRO!I$4&amp;$E34),'Hoja de Trabajo para listado'!$DE$151:$DG$151,0)),0)+IFERROR(INDEX('Hoja de Trabajo para listado'!$CD$155:$DC$1048576,MATCH($A34,'Hoja de Trabajo para listado'!$CD$155:$CD$1048576,0),MATCH((CUADRO!I$4&amp;$E34),'Hoja de Trabajo para listado'!$CD$151:$DC$151,0)),0)</f>
        <v>0</v>
      </c>
      <c r="J34" s="243">
        <f ca="1">+IFERROR(INDEX('Hoja de Trabajo para listado'!$A$155:$Z$1048576,MATCH($A34,'Hoja de Trabajo para listado'!$A$155:$A$1048576,0),MATCH((CUADRO!J$4&amp;$E34),'Hoja de Trabajo para listado'!$A$151:$Z$151,0)),0)+IFERROR(INDEX('Hoja de Trabajo para listado'!$AB$155:$BA$1048576,MATCH($A34,'Hoja de Trabajo para listado'!$AB$155:$AB$1048576,0),MATCH((CUADRO!J$4&amp;$E34),'Hoja de Trabajo para listado'!$AB$151:$BA$151,0)),0)+IFERROR(INDEX('Hoja de Trabajo para listado'!$BC$155:$CB$1048576,MATCH($A34,'Hoja de Trabajo para listado'!$BC$155:$BC$1048576,0),MATCH((CUADRO!J$4&amp;$E34),'Hoja de Trabajo para listado'!$BC$151:$CB$151,0)),0)+IFERROR(INDEX('Hoja de Trabajo para listado'!$DE$153:$DG$274,MATCH($A34,'Hoja de Trabajo para listado'!$DE$153:$DE$1048576,0),MATCH((CUADRO!J$4&amp;$E34),'Hoja de Trabajo para listado'!$DE$151:$DG$151,0)),0)+IFERROR(INDEX('Hoja de Trabajo para listado'!$CD$155:$DC$1048576,MATCH($A34,'Hoja de Trabajo para listado'!$CD$155:$CD$1048576,0),MATCH((CUADRO!J$4&amp;$E34),'Hoja de Trabajo para listado'!$CD$151:$DC$151,0)),0)</f>
        <v>0</v>
      </c>
      <c r="K34" s="243">
        <f ca="1">+IFERROR(INDEX('Hoja de Trabajo para listado'!$A$155:$Z$1048576,MATCH($A34,'Hoja de Trabajo para listado'!$A$155:$A$1048576,0),MATCH((CUADRO!K$4&amp;$E34),'Hoja de Trabajo para listado'!$A$151:$Z$151,0)),0)+IFERROR(INDEX('Hoja de Trabajo para listado'!$AB$155:$BA$1048576,MATCH($A34,'Hoja de Trabajo para listado'!$AB$155:$AB$1048576,0),MATCH((CUADRO!K$4&amp;$E34),'Hoja de Trabajo para listado'!$AB$151:$BA$151,0)),0)+IFERROR(INDEX('Hoja de Trabajo para listado'!$BC$155:$CB$1048576,MATCH($A34,'Hoja de Trabajo para listado'!$BC$155:$BC$1048576,0),MATCH((CUADRO!K$4&amp;$E34),'Hoja de Trabajo para listado'!$BC$151:$CB$151,0)),0)+IFERROR(INDEX('Hoja de Trabajo para listado'!$DE$153:$DG$274,MATCH($A34,'Hoja de Trabajo para listado'!$DE$153:$DE$1048576,0),MATCH((CUADRO!K$4&amp;$E34),'Hoja de Trabajo para listado'!$DE$151:$DG$151,0)),0)+IFERROR(INDEX('Hoja de Trabajo para listado'!$CD$155:$DC$1048576,MATCH($A34,'Hoja de Trabajo para listado'!$CD$155:$CD$1048576,0),MATCH((CUADRO!K$4&amp;$E34),'Hoja de Trabajo para listado'!$CD$151:$DC$151,0)),0)</f>
        <v>0</v>
      </c>
      <c r="L34" s="243">
        <f ca="1">+IFERROR(INDEX('Hoja de Trabajo para listado'!$A$155:$Z$1048576,MATCH($A34,'Hoja de Trabajo para listado'!$A$155:$A$1048576,0),MATCH((CUADRO!L$4&amp;$E34),'Hoja de Trabajo para listado'!$A$151:$Z$151,0)),0)+IFERROR(INDEX('Hoja de Trabajo para listado'!$AB$155:$BA$1048576,MATCH($A34,'Hoja de Trabajo para listado'!$AB$155:$AB$1048576,0),MATCH((CUADRO!L$4&amp;$E34),'Hoja de Trabajo para listado'!$AB$151:$BA$151,0)),0)+IFERROR(INDEX('Hoja de Trabajo para listado'!$BC$155:$CB$1048576,MATCH($A34,'Hoja de Trabajo para listado'!$BC$155:$BC$1048576,0),MATCH((CUADRO!L$4&amp;$E34),'Hoja de Trabajo para listado'!$BC$151:$CB$151,0)),0)+IFERROR(INDEX('Hoja de Trabajo para listado'!$DE$153:$DG$274,MATCH($A34,'Hoja de Trabajo para listado'!$DE$153:$DE$1048576,0),MATCH((CUADRO!L$4&amp;$E34),'Hoja de Trabajo para listado'!$DE$151:$DG$151,0)),0)+IFERROR(INDEX('Hoja de Trabajo para listado'!$CD$155:$DC$1048576,MATCH($A34,'Hoja de Trabajo para listado'!$CD$155:$CD$1048576,0),MATCH((CUADRO!L$4&amp;$E34),'Hoja de Trabajo para listado'!$CD$151:$DC$151,0)),0)</f>
        <v>0</v>
      </c>
      <c r="M34" s="243">
        <f ca="1">+IFERROR(INDEX('Hoja de Trabajo para listado'!$A$155:$Z$1048576,MATCH($A34,'Hoja de Trabajo para listado'!$A$155:$A$1048576,0),MATCH((CUADRO!M$4&amp;$E34),'Hoja de Trabajo para listado'!$A$151:$Z$151,0)),0)+IFERROR(INDEX('Hoja de Trabajo para listado'!$AB$155:$BA$1048576,MATCH($A34,'Hoja de Trabajo para listado'!$AB$155:$AB$1048576,0),MATCH((CUADRO!M$4&amp;$E34),'Hoja de Trabajo para listado'!$AB$151:$BA$151,0)),0)+IFERROR(INDEX('Hoja de Trabajo para listado'!$BC$155:$CB$1048576,MATCH($A34,'Hoja de Trabajo para listado'!$BC$155:$BC$1048576,0),MATCH((CUADRO!M$4&amp;$E34),'Hoja de Trabajo para listado'!$BC$151:$CB$151,0)),0)+IFERROR(INDEX('Hoja de Trabajo para listado'!$DE$153:$DG$274,MATCH($A34,'Hoja de Trabajo para listado'!$DE$153:$DE$1048576,0),MATCH((CUADRO!M$4&amp;$E34),'Hoja de Trabajo para listado'!$DE$151:$DG$151,0)),0)+IFERROR(INDEX('Hoja de Trabajo para listado'!$CD$155:$DC$1048576,MATCH($A34,'Hoja de Trabajo para listado'!$CD$155:$CD$1048576,0),MATCH((CUADRO!M$4&amp;$E34),'Hoja de Trabajo para listado'!$CD$151:$DC$151,0)),0)</f>
        <v>0</v>
      </c>
      <c r="N34" s="243">
        <f ca="1">+IFERROR(INDEX('Hoja de Trabajo para listado'!$A$155:$Z$1048576,MATCH($A34,'Hoja de Trabajo para listado'!$A$155:$A$1048576,0),MATCH((CUADRO!N$4&amp;$E34),'Hoja de Trabajo para listado'!$A$151:$Z$151,0)),0)+IFERROR(INDEX('Hoja de Trabajo para listado'!$AB$155:$BA$1048576,MATCH($A34,'Hoja de Trabajo para listado'!$AB$155:$AB$1048576,0),MATCH((CUADRO!N$4&amp;$E34),'Hoja de Trabajo para listado'!$AB$151:$BA$151,0)),0)+IFERROR(INDEX('Hoja de Trabajo para listado'!$BC$155:$CB$1048576,MATCH($A34,'Hoja de Trabajo para listado'!$BC$155:$BC$1048576,0),MATCH((CUADRO!N$4&amp;$E34),'Hoja de Trabajo para listado'!$BC$151:$CB$151,0)),0)+IFERROR(INDEX('Hoja de Trabajo para listado'!$DE$153:$DG$274,MATCH($A34,'Hoja de Trabajo para listado'!$DE$153:$DE$1048576,0),MATCH((CUADRO!N$4&amp;$E34),'Hoja de Trabajo para listado'!$DE$151:$DG$151,0)),0)+IFERROR(INDEX('Hoja de Trabajo para listado'!$CD$155:$DC$1048576,MATCH($A34,'Hoja de Trabajo para listado'!$CD$155:$CD$1048576,0),MATCH((CUADRO!N$4&amp;$E34),'Hoja de Trabajo para listado'!$CD$151:$DC$151,0)),0)</f>
        <v>0</v>
      </c>
      <c r="O34" s="243">
        <f ca="1">+IFERROR(INDEX('Hoja de Trabajo para listado'!$A$155:$Z$1048576,MATCH($A34,'Hoja de Trabajo para listado'!$A$155:$A$1048576,0),MATCH((CUADRO!O$4&amp;$E34),'Hoja de Trabajo para listado'!$A$151:$Z$151,0)),0)+IFERROR(INDEX('Hoja de Trabajo para listado'!$AB$155:$BA$1048576,MATCH($A34,'Hoja de Trabajo para listado'!$AB$155:$AB$1048576,0),MATCH((CUADRO!O$4&amp;$E34),'Hoja de Trabajo para listado'!$AB$151:$BA$151,0)),0)+IFERROR(INDEX('Hoja de Trabajo para listado'!$BC$155:$CB$1048576,MATCH($A34,'Hoja de Trabajo para listado'!$BC$155:$BC$1048576,0),MATCH((CUADRO!O$4&amp;$E34),'Hoja de Trabajo para listado'!$BC$151:$CB$151,0)),0)+IFERROR(INDEX('Hoja de Trabajo para listado'!$DE$153:$DG$274,MATCH($A34,'Hoja de Trabajo para listado'!$DE$153:$DE$1048576,0),MATCH((CUADRO!O$4&amp;$E34),'Hoja de Trabajo para listado'!$DE$151:$DG$151,0)),0)+IFERROR(INDEX('Hoja de Trabajo para listado'!$CD$155:$DC$1048576,MATCH($A34,'Hoja de Trabajo para listado'!$CD$155:$CD$1048576,0),MATCH((CUADRO!O$4&amp;$E34),'Hoja de Trabajo para listado'!$CD$151:$DC$151,0)),0)</f>
        <v>1208109.25</v>
      </c>
      <c r="P34" s="243">
        <f ca="1">+IFERROR(INDEX('Hoja de Trabajo para listado'!$A$155:$Z$1048576,MATCH($A34,'Hoja de Trabajo para listado'!$A$155:$A$1048576,0),MATCH((CUADRO!P$4&amp;$E34),'Hoja de Trabajo para listado'!$A$151:$Z$151,0)),0)+IFERROR(INDEX('Hoja de Trabajo para listado'!$AB$155:$BA$1048576,MATCH($A34,'Hoja de Trabajo para listado'!$AB$155:$AB$1048576,0),MATCH((CUADRO!P$4&amp;$E34),'Hoja de Trabajo para listado'!$AB$151:$BA$151,0)),0)+IFERROR(INDEX('Hoja de Trabajo para listado'!$BC$155:$CB$1048576,MATCH($A34,'Hoja de Trabajo para listado'!$BC$155:$BC$1048576,0),MATCH((CUADRO!P$4&amp;$E34),'Hoja de Trabajo para listado'!$BC$151:$CB$151,0)),0)+IFERROR(INDEX('Hoja de Trabajo para listado'!$DE$153:$DG$274,MATCH($A34,'Hoja de Trabajo para listado'!$DE$153:$DE$1048576,0),MATCH((CUADRO!P$4&amp;$E34),'Hoja de Trabajo para listado'!$DE$151:$DG$151,0)),0)+IFERROR(INDEX('Hoja de Trabajo para listado'!$CD$155:$DC$1048576,MATCH($A34,'Hoja de Trabajo para listado'!$CD$155:$CD$1048576,0),MATCH((CUADRO!P$4&amp;$E34),'Hoja de Trabajo para listado'!$CD$151:$DC$151,0)),0)</f>
        <v>15273690.77</v>
      </c>
      <c r="Q34" s="243">
        <f ca="1">+IFERROR(INDEX('Hoja de Trabajo para listado'!$A$155:$Z$1048576,MATCH($A34,'Hoja de Trabajo para listado'!$A$155:$A$1048576,0),MATCH((CUADRO!Q$4&amp;$E34),'Hoja de Trabajo para listado'!$A$151:$Z$151,0)),0)+IFERROR(INDEX('Hoja de Trabajo para listado'!$AB$155:$BA$1048576,MATCH($A34,'Hoja de Trabajo para listado'!$AB$155:$AB$1048576,0),MATCH((CUADRO!Q$4&amp;$E34),'Hoja de Trabajo para listado'!$AB$151:$BA$151,0)),0)+IFERROR(INDEX('Hoja de Trabajo para listado'!$BC$155:$CB$1048576,MATCH($A34,'Hoja de Trabajo para listado'!$BC$155:$BC$1048576,0),MATCH((CUADRO!Q$4&amp;$E34),'Hoja de Trabajo para listado'!$BC$151:$CB$151,0)),0)+IFERROR(INDEX('Hoja de Trabajo para listado'!$DE$153:$DG$274,MATCH($A34,'Hoja de Trabajo para listado'!$DE$153:$DE$1048576,0),MATCH((CUADRO!Q$4&amp;$E34),'Hoja de Trabajo para listado'!$DE$151:$DG$151,0)),0)+IFERROR(INDEX('Hoja de Trabajo para listado'!$CD$155:$DC$1048576,MATCH($A34,'Hoja de Trabajo para listado'!$CD$155:$CD$1048576,0),MATCH((CUADRO!Q$4&amp;$E34),'Hoja de Trabajo para listado'!$CD$151:$DC$151,0)),0)</f>
        <v>0</v>
      </c>
      <c r="R34" s="243">
        <f t="shared" ca="1" si="0"/>
        <v>16481800.02</v>
      </c>
      <c r="S34" s="243">
        <f ca="1">+R33+R34</f>
        <v>36073873.8992</v>
      </c>
      <c r="T34" s="243">
        <f ca="1">+S34</f>
        <v>36073873.8992</v>
      </c>
      <c r="U34" s="242">
        <f t="shared" si="1"/>
        <v>2</v>
      </c>
      <c r="V34" s="327" t="str">
        <f>+VLOOKUP(A34,bd_lista!$A$3:$E$592,5,FALSE)</f>
        <v>Órgano Ejecutivo</v>
      </c>
      <c r="W34" s="398"/>
      <c r="X34" s="240">
        <f t="shared" si="4"/>
        <v>66</v>
      </c>
      <c r="Y34" s="240" t="str">
        <f>+VLOOKUP(X34,bd_lista!$A$3:$C$592,3,FALSE)</f>
        <v>Ministerio de Planificación del Desarrollo</v>
      </c>
      <c r="Z34" s="244"/>
      <c r="AA34" s="244"/>
    </row>
    <row r="35" spans="1:27" ht="15" customHeight="1">
      <c r="A35" s="379">
        <v>70</v>
      </c>
      <c r="B35" s="393">
        <f>+A35</f>
        <v>70</v>
      </c>
      <c r="C35" s="245" t="str">
        <f>+VLOOKUP(A35,bd_lista!$A$3:$C$592,3,FALSE)</f>
        <v>Ministerio de Trabajo, Empleo y Previsión Social</v>
      </c>
      <c r="D35" s="395" t="str">
        <f>+C35</f>
        <v>Ministerio de Trabajo, Empleo y Previsión Social</v>
      </c>
      <c r="E35" s="245" t="s">
        <v>1303</v>
      </c>
      <c r="F35" s="241">
        <f ca="1">+IFERROR(INDEX('Hoja de Trabajo para listado'!$A$155:$Z$1048576,MATCH($A35,'Hoja de Trabajo para listado'!$A$155:$A$1048576,0),MATCH((CUADRO!F$4&amp;$E35),'Hoja de Trabajo para listado'!$A$151:$Z$151,0)),0)+IFERROR(INDEX('Hoja de Trabajo para listado'!$AB$155:$BA$1048576,MATCH($A35,'Hoja de Trabajo para listado'!$AB$155:$AB$1048576,0),MATCH((CUADRO!F$4&amp;$E35),'Hoja de Trabajo para listado'!$AB$151:$BA$151,0)),0)+IFERROR(INDEX('Hoja de Trabajo para listado'!$BC$155:$CB$1048576,MATCH($A35,'Hoja de Trabajo para listado'!$BC$155:$BC$1048576,0),MATCH((CUADRO!F$4&amp;$E35),'Hoja de Trabajo para listado'!$BC$151:$CB$151,0)),0)+IFERROR(INDEX('Hoja de Trabajo para listado'!$DE$153:$DG$274,MATCH($A35,'Hoja de Trabajo para listado'!$DE$153:$DE$1048576,0),MATCH((CUADRO!F$4&amp;$E35),'Hoja de Trabajo para listado'!$DE$151:$DG$151,0)),0)+IFERROR(INDEX('Hoja de Trabajo para listado'!$CD$155:$DC$1048576,MATCH($A35,'Hoja de Trabajo para listado'!$CD$155:$CD$1048576,0),MATCH((CUADRO!F$4&amp;$E35),'Hoja de Trabajo para listado'!$CD$151:$DC$151,0)),0)</f>
        <v>0</v>
      </c>
      <c r="G35" s="241">
        <f ca="1">+IFERROR(INDEX('Hoja de Trabajo para listado'!$A$155:$Z$1048576,MATCH($A35,'Hoja de Trabajo para listado'!$A$155:$A$1048576,0),MATCH((CUADRO!G$4&amp;$E35),'Hoja de Trabajo para listado'!$A$151:$Z$151,0)),0)+IFERROR(INDEX('Hoja de Trabajo para listado'!$AB$155:$BA$1048576,MATCH($A35,'Hoja de Trabajo para listado'!$AB$155:$AB$1048576,0),MATCH((CUADRO!G$4&amp;$E35),'Hoja de Trabajo para listado'!$AB$151:$BA$151,0)),0)+IFERROR(INDEX('Hoja de Trabajo para listado'!$BC$155:$CB$1048576,MATCH($A35,'Hoja de Trabajo para listado'!$BC$155:$BC$1048576,0),MATCH((CUADRO!G$4&amp;$E35),'Hoja de Trabajo para listado'!$BC$151:$CB$151,0)),0)+IFERROR(INDEX('Hoja de Trabajo para listado'!$DE$153:$DG$274,MATCH($A35,'Hoja de Trabajo para listado'!$DE$153:$DE$1048576,0),MATCH((CUADRO!G$4&amp;$E35),'Hoja de Trabajo para listado'!$DE$151:$DG$151,0)),0)+IFERROR(INDEX('Hoja de Trabajo para listado'!$CD$155:$DC$1048576,MATCH($A35,'Hoja de Trabajo para listado'!$CD$155:$CD$1048576,0),MATCH((CUADRO!G$4&amp;$E35),'Hoja de Trabajo para listado'!$CD$151:$DC$151,0)),0)</f>
        <v>0</v>
      </c>
      <c r="H35" s="241">
        <f ca="1">+IFERROR(INDEX('Hoja de Trabajo para listado'!$A$155:$Z$1048576,MATCH($A35,'Hoja de Trabajo para listado'!$A$155:$A$1048576,0),MATCH((CUADRO!H$4&amp;$E35),'Hoja de Trabajo para listado'!$A$151:$Z$151,0)),0)+IFERROR(INDEX('Hoja de Trabajo para listado'!$AB$155:$BA$1048576,MATCH($A35,'Hoja de Trabajo para listado'!$AB$155:$AB$1048576,0),MATCH((CUADRO!H$4&amp;$E35),'Hoja de Trabajo para listado'!$AB$151:$BA$151,0)),0)+IFERROR(INDEX('Hoja de Trabajo para listado'!$BC$155:$CB$1048576,MATCH($A35,'Hoja de Trabajo para listado'!$BC$155:$BC$1048576,0),MATCH((CUADRO!H$4&amp;$E35),'Hoja de Trabajo para listado'!$BC$151:$CB$151,0)),0)+IFERROR(INDEX('Hoja de Trabajo para listado'!$DE$153:$DG$274,MATCH($A35,'Hoja de Trabajo para listado'!$DE$153:$DE$1048576,0),MATCH((CUADRO!H$4&amp;$E35),'Hoja de Trabajo para listado'!$DE$151:$DG$151,0)),0)+IFERROR(INDEX('Hoja de Trabajo para listado'!$CD$155:$DC$1048576,MATCH($A35,'Hoja de Trabajo para listado'!$CD$155:$CD$1048576,0),MATCH((CUADRO!H$4&amp;$E35),'Hoja de Trabajo para listado'!$CD$151:$DC$151,0)),0)</f>
        <v>0</v>
      </c>
      <c r="I35" s="241">
        <f ca="1">+IFERROR(INDEX('Hoja de Trabajo para listado'!$A$155:$Z$1048576,MATCH($A35,'Hoja de Trabajo para listado'!$A$155:$A$1048576,0),MATCH((CUADRO!I$4&amp;$E35),'Hoja de Trabajo para listado'!$A$151:$Z$151,0)),0)+IFERROR(INDEX('Hoja de Trabajo para listado'!$AB$155:$BA$1048576,MATCH($A35,'Hoja de Trabajo para listado'!$AB$155:$AB$1048576,0),MATCH((CUADRO!I$4&amp;$E35),'Hoja de Trabajo para listado'!$AB$151:$BA$151,0)),0)+IFERROR(INDEX('Hoja de Trabajo para listado'!$BC$155:$CB$1048576,MATCH($A35,'Hoja de Trabajo para listado'!$BC$155:$BC$1048576,0),MATCH((CUADRO!I$4&amp;$E35),'Hoja de Trabajo para listado'!$BC$151:$CB$151,0)),0)+IFERROR(INDEX('Hoja de Trabajo para listado'!$DE$153:$DG$274,MATCH($A35,'Hoja de Trabajo para listado'!$DE$153:$DE$1048576,0),MATCH((CUADRO!I$4&amp;$E35),'Hoja de Trabajo para listado'!$DE$151:$DG$151,0)),0)+IFERROR(INDEX('Hoja de Trabajo para listado'!$CD$155:$DC$1048576,MATCH($A35,'Hoja de Trabajo para listado'!$CD$155:$CD$1048576,0),MATCH((CUADRO!I$4&amp;$E35),'Hoja de Trabajo para listado'!$CD$151:$DC$151,0)),0)</f>
        <v>0</v>
      </c>
      <c r="J35" s="241">
        <f ca="1">+IFERROR(INDEX('Hoja de Trabajo para listado'!$A$155:$Z$1048576,MATCH($A35,'Hoja de Trabajo para listado'!$A$155:$A$1048576,0),MATCH((CUADRO!J$4&amp;$E35),'Hoja de Trabajo para listado'!$A$151:$Z$151,0)),0)+IFERROR(INDEX('Hoja de Trabajo para listado'!$AB$155:$BA$1048576,MATCH($A35,'Hoja de Trabajo para listado'!$AB$155:$AB$1048576,0),MATCH((CUADRO!J$4&amp;$E35),'Hoja de Trabajo para listado'!$AB$151:$BA$151,0)),0)+IFERROR(INDEX('Hoja de Trabajo para listado'!$BC$155:$CB$1048576,MATCH($A35,'Hoja de Trabajo para listado'!$BC$155:$BC$1048576,0),MATCH((CUADRO!J$4&amp;$E35),'Hoja de Trabajo para listado'!$BC$151:$CB$151,0)),0)+IFERROR(INDEX('Hoja de Trabajo para listado'!$DE$153:$DG$274,MATCH($A35,'Hoja de Trabajo para listado'!$DE$153:$DE$1048576,0),MATCH((CUADRO!J$4&amp;$E35),'Hoja de Trabajo para listado'!$DE$151:$DG$151,0)),0)+IFERROR(INDEX('Hoja de Trabajo para listado'!$CD$155:$DC$1048576,MATCH($A35,'Hoja de Trabajo para listado'!$CD$155:$CD$1048576,0),MATCH((CUADRO!J$4&amp;$E35),'Hoja de Trabajo para listado'!$CD$151:$DC$151,0)),0)</f>
        <v>0</v>
      </c>
      <c r="K35" s="241">
        <f ca="1">+IFERROR(INDEX('Hoja de Trabajo para listado'!$A$155:$Z$1048576,MATCH($A35,'Hoja de Trabajo para listado'!$A$155:$A$1048576,0),MATCH((CUADRO!K$4&amp;$E35),'Hoja de Trabajo para listado'!$A$151:$Z$151,0)),0)+IFERROR(INDEX('Hoja de Trabajo para listado'!$AB$155:$BA$1048576,MATCH($A35,'Hoja de Trabajo para listado'!$AB$155:$AB$1048576,0),MATCH((CUADRO!K$4&amp;$E35),'Hoja de Trabajo para listado'!$AB$151:$BA$151,0)),0)+IFERROR(INDEX('Hoja de Trabajo para listado'!$BC$155:$CB$1048576,MATCH($A35,'Hoja de Trabajo para listado'!$BC$155:$BC$1048576,0),MATCH((CUADRO!K$4&amp;$E35),'Hoja de Trabajo para listado'!$BC$151:$CB$151,0)),0)+IFERROR(INDEX('Hoja de Trabajo para listado'!$DE$153:$DG$274,MATCH($A35,'Hoja de Trabajo para listado'!$DE$153:$DE$1048576,0),MATCH((CUADRO!K$4&amp;$E35),'Hoja de Trabajo para listado'!$DE$151:$DG$151,0)),0)+IFERROR(INDEX('Hoja de Trabajo para listado'!$CD$155:$DC$1048576,MATCH($A35,'Hoja de Trabajo para listado'!$CD$155:$CD$1048576,0),MATCH((CUADRO!K$4&amp;$E35),'Hoja de Trabajo para listado'!$CD$151:$DC$151,0)),0)</f>
        <v>0</v>
      </c>
      <c r="L35" s="241">
        <f ca="1">+IFERROR(INDEX('Hoja de Trabajo para listado'!$A$155:$Z$1048576,MATCH($A35,'Hoja de Trabajo para listado'!$A$155:$A$1048576,0),MATCH((CUADRO!L$4&amp;$E35),'Hoja de Trabajo para listado'!$A$151:$Z$151,0)),0)+IFERROR(INDEX('Hoja de Trabajo para listado'!$AB$155:$BA$1048576,MATCH($A35,'Hoja de Trabajo para listado'!$AB$155:$AB$1048576,0),MATCH((CUADRO!L$4&amp;$E35),'Hoja de Trabajo para listado'!$AB$151:$BA$151,0)),0)+IFERROR(INDEX('Hoja de Trabajo para listado'!$BC$155:$CB$1048576,MATCH($A35,'Hoja de Trabajo para listado'!$BC$155:$BC$1048576,0),MATCH((CUADRO!L$4&amp;$E35),'Hoja de Trabajo para listado'!$BC$151:$CB$151,0)),0)+IFERROR(INDEX('Hoja de Trabajo para listado'!$DE$153:$DG$274,MATCH($A35,'Hoja de Trabajo para listado'!$DE$153:$DE$1048576,0),MATCH((CUADRO!L$4&amp;$E35),'Hoja de Trabajo para listado'!$DE$151:$DG$151,0)),0)+IFERROR(INDEX('Hoja de Trabajo para listado'!$CD$155:$DC$1048576,MATCH($A35,'Hoja de Trabajo para listado'!$CD$155:$CD$1048576,0),MATCH((CUADRO!L$4&amp;$E35),'Hoja de Trabajo para listado'!$CD$151:$DC$151,0)),0)</f>
        <v>0</v>
      </c>
      <c r="M35" s="241">
        <f ca="1">+IFERROR(INDEX('Hoja de Trabajo para listado'!$A$155:$Z$1048576,MATCH($A35,'Hoja de Trabajo para listado'!$A$155:$A$1048576,0),MATCH((CUADRO!M$4&amp;$E35),'Hoja de Trabajo para listado'!$A$151:$Z$151,0)),0)+IFERROR(INDEX('Hoja de Trabajo para listado'!$AB$155:$BA$1048576,MATCH($A35,'Hoja de Trabajo para listado'!$AB$155:$AB$1048576,0),MATCH((CUADRO!M$4&amp;$E35),'Hoja de Trabajo para listado'!$AB$151:$BA$151,0)),0)+IFERROR(INDEX('Hoja de Trabajo para listado'!$BC$155:$CB$1048576,MATCH($A35,'Hoja de Trabajo para listado'!$BC$155:$BC$1048576,0),MATCH((CUADRO!M$4&amp;$E35),'Hoja de Trabajo para listado'!$BC$151:$CB$151,0)),0)+IFERROR(INDEX('Hoja de Trabajo para listado'!$DE$153:$DG$274,MATCH($A35,'Hoja de Trabajo para listado'!$DE$153:$DE$1048576,0),MATCH((CUADRO!M$4&amp;$E35),'Hoja de Trabajo para listado'!$DE$151:$DG$151,0)),0)+IFERROR(INDEX('Hoja de Trabajo para listado'!$CD$155:$DC$1048576,MATCH($A35,'Hoja de Trabajo para listado'!$CD$155:$CD$1048576,0),MATCH((CUADRO!M$4&amp;$E35),'Hoja de Trabajo para listado'!$CD$151:$DC$151,0)),0)</f>
        <v>0</v>
      </c>
      <c r="N35" s="241">
        <f ca="1">+IFERROR(INDEX('Hoja de Trabajo para listado'!$A$155:$Z$1048576,MATCH($A35,'Hoja de Trabajo para listado'!$A$155:$A$1048576,0),MATCH((CUADRO!N$4&amp;$E35),'Hoja de Trabajo para listado'!$A$151:$Z$151,0)),0)+IFERROR(INDEX('Hoja de Trabajo para listado'!$AB$155:$BA$1048576,MATCH($A35,'Hoja de Trabajo para listado'!$AB$155:$AB$1048576,0),MATCH((CUADRO!N$4&amp;$E35),'Hoja de Trabajo para listado'!$AB$151:$BA$151,0)),0)+IFERROR(INDEX('Hoja de Trabajo para listado'!$BC$155:$CB$1048576,MATCH($A35,'Hoja de Trabajo para listado'!$BC$155:$BC$1048576,0),MATCH((CUADRO!N$4&amp;$E35),'Hoja de Trabajo para listado'!$BC$151:$CB$151,0)),0)+IFERROR(INDEX('Hoja de Trabajo para listado'!$DE$153:$DG$274,MATCH($A35,'Hoja de Trabajo para listado'!$DE$153:$DE$1048576,0),MATCH((CUADRO!N$4&amp;$E35),'Hoja de Trabajo para listado'!$DE$151:$DG$151,0)),0)+IFERROR(INDEX('Hoja de Trabajo para listado'!$CD$155:$DC$1048576,MATCH($A35,'Hoja de Trabajo para listado'!$CD$155:$CD$1048576,0),MATCH((CUADRO!N$4&amp;$E35),'Hoja de Trabajo para listado'!$CD$151:$DC$151,0)),0)</f>
        <v>0</v>
      </c>
      <c r="O35" s="241">
        <f ca="1">+IFERROR(INDEX('Hoja de Trabajo para listado'!$A$155:$Z$1048576,MATCH($A35,'Hoja de Trabajo para listado'!$A$155:$A$1048576,0),MATCH((CUADRO!O$4&amp;$E35),'Hoja de Trabajo para listado'!$A$151:$Z$151,0)),0)+IFERROR(INDEX('Hoja de Trabajo para listado'!$AB$155:$BA$1048576,MATCH($A35,'Hoja de Trabajo para listado'!$AB$155:$AB$1048576,0),MATCH((CUADRO!O$4&amp;$E35),'Hoja de Trabajo para listado'!$AB$151:$BA$151,0)),0)+IFERROR(INDEX('Hoja de Trabajo para listado'!$BC$155:$CB$1048576,MATCH($A35,'Hoja de Trabajo para listado'!$BC$155:$BC$1048576,0),MATCH((CUADRO!O$4&amp;$E35),'Hoja de Trabajo para listado'!$BC$151:$CB$151,0)),0)+IFERROR(INDEX('Hoja de Trabajo para listado'!$DE$153:$DG$274,MATCH($A35,'Hoja de Trabajo para listado'!$DE$153:$DE$1048576,0),MATCH((CUADRO!O$4&amp;$E35),'Hoja de Trabajo para listado'!$DE$151:$DG$151,0)),0)+IFERROR(INDEX('Hoja de Trabajo para listado'!$CD$155:$DC$1048576,MATCH($A35,'Hoja de Trabajo para listado'!$CD$155:$CD$1048576,0),MATCH((CUADRO!O$4&amp;$E35),'Hoja de Trabajo para listado'!$CD$151:$DC$151,0)),0)</f>
        <v>0</v>
      </c>
      <c r="P35" s="241">
        <f ca="1">+IFERROR(INDEX('Hoja de Trabajo para listado'!$A$155:$Z$1048576,MATCH($A35,'Hoja de Trabajo para listado'!$A$155:$A$1048576,0),MATCH((CUADRO!P$4&amp;$E35),'Hoja de Trabajo para listado'!$A$151:$Z$151,0)),0)+IFERROR(INDEX('Hoja de Trabajo para listado'!$AB$155:$BA$1048576,MATCH($A35,'Hoja de Trabajo para listado'!$AB$155:$AB$1048576,0),MATCH((CUADRO!P$4&amp;$E35),'Hoja de Trabajo para listado'!$AB$151:$BA$151,0)),0)+IFERROR(INDEX('Hoja de Trabajo para listado'!$BC$155:$CB$1048576,MATCH($A35,'Hoja de Trabajo para listado'!$BC$155:$BC$1048576,0),MATCH((CUADRO!P$4&amp;$E35),'Hoja de Trabajo para listado'!$BC$151:$CB$151,0)),0)+IFERROR(INDEX('Hoja de Trabajo para listado'!$DE$153:$DG$274,MATCH($A35,'Hoja de Trabajo para listado'!$DE$153:$DE$1048576,0),MATCH((CUADRO!P$4&amp;$E35),'Hoja de Trabajo para listado'!$DE$151:$DG$151,0)),0)+IFERROR(INDEX('Hoja de Trabajo para listado'!$CD$155:$DC$1048576,MATCH($A35,'Hoja de Trabajo para listado'!$CD$155:$CD$1048576,0),MATCH((CUADRO!P$4&amp;$E35),'Hoja de Trabajo para listado'!$CD$151:$DC$151,0)),0)</f>
        <v>0</v>
      </c>
      <c r="Q35" s="241">
        <f ca="1">+IFERROR(INDEX('Hoja de Trabajo para listado'!$A$155:$Z$1048576,MATCH($A35,'Hoja de Trabajo para listado'!$A$155:$A$1048576,0),MATCH((CUADRO!Q$4&amp;$E35),'Hoja de Trabajo para listado'!$A$151:$Z$151,0)),0)+IFERROR(INDEX('Hoja de Trabajo para listado'!$AB$155:$BA$1048576,MATCH($A35,'Hoja de Trabajo para listado'!$AB$155:$AB$1048576,0),MATCH((CUADRO!Q$4&amp;$E35),'Hoja de Trabajo para listado'!$AB$151:$BA$151,0)),0)+IFERROR(INDEX('Hoja de Trabajo para listado'!$BC$155:$CB$1048576,MATCH($A35,'Hoja de Trabajo para listado'!$BC$155:$BC$1048576,0),MATCH((CUADRO!Q$4&amp;$E35),'Hoja de Trabajo para listado'!$BC$151:$CB$151,0)),0)+IFERROR(INDEX('Hoja de Trabajo para listado'!$DE$153:$DG$274,MATCH($A35,'Hoja de Trabajo para listado'!$DE$153:$DE$1048576,0),MATCH((CUADRO!Q$4&amp;$E35),'Hoja de Trabajo para listado'!$DE$151:$DG$151,0)),0)+IFERROR(INDEX('Hoja de Trabajo para listado'!$CD$155:$DC$1048576,MATCH($A35,'Hoja de Trabajo para listado'!$CD$155:$CD$1048576,0),MATCH((CUADRO!Q$4&amp;$E35),'Hoja de Trabajo para listado'!$CD$151:$DC$151,0)),0)</f>
        <v>0</v>
      </c>
      <c r="R35" s="241">
        <f t="shared" ca="1" si="0"/>
        <v>0</v>
      </c>
      <c r="S35" s="241"/>
      <c r="T35" s="241">
        <f ca="1">+T36</f>
        <v>159087.54</v>
      </c>
      <c r="U35" s="240">
        <f t="shared" si="1"/>
        <v>1</v>
      </c>
      <c r="V35" s="327" t="str">
        <f>+VLOOKUP(A35,bd_lista!$A$3:$E$592,5,FALSE)</f>
        <v>Órgano Ejecutivo</v>
      </c>
      <c r="W35" s="397" t="str">
        <f>+V35</f>
        <v>Órgano Ejecutivo</v>
      </c>
      <c r="X35" s="240">
        <f t="shared" si="4"/>
        <v>70</v>
      </c>
      <c r="Y35" s="240" t="str">
        <f>+VLOOKUP(X35,bd_lista!$A$3:$C$592,3,FALSE)</f>
        <v>Ministerio de Trabajo, Empleo y Previsión Social</v>
      </c>
      <c r="Z35" s="244">
        <f>+X35</f>
        <v>70</v>
      </c>
      <c r="AA35" s="244" t="str">
        <f>+Y35</f>
        <v>Ministerio de Trabajo, Empleo y Previsión Social</v>
      </c>
    </row>
    <row r="36" spans="1:27" ht="15" customHeight="1">
      <c r="A36" s="378">
        <v>70</v>
      </c>
      <c r="B36" s="394"/>
      <c r="C36" s="327" t="str">
        <f>+VLOOKUP(A36,bd_lista!$A$3:$C$592,3,FALSE)</f>
        <v>Ministerio de Trabajo, Empleo y Previsión Social</v>
      </c>
      <c r="D36" s="396"/>
      <c r="E36" s="327" t="s">
        <v>1304</v>
      </c>
      <c r="F36" s="243">
        <f ca="1">+IFERROR(INDEX('Hoja de Trabajo para listado'!$A$155:$Z$1048576,MATCH($A36,'Hoja de Trabajo para listado'!$A$155:$A$1048576,0),MATCH((CUADRO!F$4&amp;$E36),'Hoja de Trabajo para listado'!$A$151:$Z$151,0)),0)+IFERROR(INDEX('Hoja de Trabajo para listado'!$AB$155:$BA$1048576,MATCH($A36,'Hoja de Trabajo para listado'!$AB$155:$AB$1048576,0),MATCH((CUADRO!F$4&amp;$E36),'Hoja de Trabajo para listado'!$AB$151:$BA$151,0)),0)+IFERROR(INDEX('Hoja de Trabajo para listado'!$BC$155:$CB$1048576,MATCH($A36,'Hoja de Trabajo para listado'!$BC$155:$BC$1048576,0),MATCH((CUADRO!F$4&amp;$E36),'Hoja de Trabajo para listado'!$BC$151:$CB$151,0)),0)+IFERROR(INDEX('Hoja de Trabajo para listado'!$DE$153:$DG$274,MATCH($A36,'Hoja de Trabajo para listado'!$DE$153:$DE$1048576,0),MATCH((CUADRO!F$4&amp;$E36),'Hoja de Trabajo para listado'!$DE$151:$DG$151,0)),0)+IFERROR(INDEX('Hoja de Trabajo para listado'!$CD$155:$DC$1048576,MATCH($A36,'Hoja de Trabajo para listado'!$CD$155:$CD$1048576,0),MATCH((CUADRO!F$4&amp;$E36),'Hoja de Trabajo para listado'!$CD$151:$DC$151,0)),0)</f>
        <v>110599</v>
      </c>
      <c r="G36" s="243">
        <f ca="1">+IFERROR(INDEX('Hoja de Trabajo para listado'!$A$155:$Z$1048576,MATCH($A36,'Hoja de Trabajo para listado'!$A$155:$A$1048576,0),MATCH((CUADRO!G$4&amp;$E36),'Hoja de Trabajo para listado'!$A$151:$Z$151,0)),0)+IFERROR(INDEX('Hoja de Trabajo para listado'!$AB$155:$BA$1048576,MATCH($A36,'Hoja de Trabajo para listado'!$AB$155:$AB$1048576,0),MATCH((CUADRO!G$4&amp;$E36),'Hoja de Trabajo para listado'!$AB$151:$BA$151,0)),0)+IFERROR(INDEX('Hoja de Trabajo para listado'!$BC$155:$CB$1048576,MATCH($A36,'Hoja de Trabajo para listado'!$BC$155:$BC$1048576,0),MATCH((CUADRO!G$4&amp;$E36),'Hoja de Trabajo para listado'!$BC$151:$CB$151,0)),0)+IFERROR(INDEX('Hoja de Trabajo para listado'!$DE$153:$DG$274,MATCH($A36,'Hoja de Trabajo para listado'!$DE$153:$DE$1048576,0),MATCH((CUADRO!G$4&amp;$E36),'Hoja de Trabajo para listado'!$DE$151:$DG$151,0)),0)+IFERROR(INDEX('Hoja de Trabajo para listado'!$CD$155:$DC$1048576,MATCH($A36,'Hoja de Trabajo para listado'!$CD$155:$CD$1048576,0),MATCH((CUADRO!G$4&amp;$E36),'Hoja de Trabajo para listado'!$CD$151:$DC$151,0)),0)</f>
        <v>0</v>
      </c>
      <c r="H36" s="243">
        <f ca="1">+IFERROR(INDEX('Hoja de Trabajo para listado'!$A$155:$Z$1048576,MATCH($A36,'Hoja de Trabajo para listado'!$A$155:$A$1048576,0),MATCH((CUADRO!H$4&amp;$E36),'Hoja de Trabajo para listado'!$A$151:$Z$151,0)),0)+IFERROR(INDEX('Hoja de Trabajo para listado'!$AB$155:$BA$1048576,MATCH($A36,'Hoja de Trabajo para listado'!$AB$155:$AB$1048576,0),MATCH((CUADRO!H$4&amp;$E36),'Hoja de Trabajo para listado'!$AB$151:$BA$151,0)),0)+IFERROR(INDEX('Hoja de Trabajo para listado'!$BC$155:$CB$1048576,MATCH($A36,'Hoja de Trabajo para listado'!$BC$155:$BC$1048576,0),MATCH((CUADRO!H$4&amp;$E36),'Hoja de Trabajo para listado'!$BC$151:$CB$151,0)),0)+IFERROR(INDEX('Hoja de Trabajo para listado'!$DE$153:$DG$274,MATCH($A36,'Hoja de Trabajo para listado'!$DE$153:$DE$1048576,0),MATCH((CUADRO!H$4&amp;$E36),'Hoja de Trabajo para listado'!$DE$151:$DG$151,0)),0)+IFERROR(INDEX('Hoja de Trabajo para listado'!$CD$155:$DC$1048576,MATCH($A36,'Hoja de Trabajo para listado'!$CD$155:$CD$1048576,0),MATCH((CUADRO!H$4&amp;$E36),'Hoja de Trabajo para listado'!$CD$151:$DC$151,0)),0)</f>
        <v>0</v>
      </c>
      <c r="I36" s="243">
        <f ca="1">+IFERROR(INDEX('Hoja de Trabajo para listado'!$A$155:$Z$1048576,MATCH($A36,'Hoja de Trabajo para listado'!$A$155:$A$1048576,0),MATCH((CUADRO!I$4&amp;$E36),'Hoja de Trabajo para listado'!$A$151:$Z$151,0)),0)+IFERROR(INDEX('Hoja de Trabajo para listado'!$AB$155:$BA$1048576,MATCH($A36,'Hoja de Trabajo para listado'!$AB$155:$AB$1048576,0),MATCH((CUADRO!I$4&amp;$E36),'Hoja de Trabajo para listado'!$AB$151:$BA$151,0)),0)+IFERROR(INDEX('Hoja de Trabajo para listado'!$BC$155:$CB$1048576,MATCH($A36,'Hoja de Trabajo para listado'!$BC$155:$BC$1048576,0),MATCH((CUADRO!I$4&amp;$E36),'Hoja de Trabajo para listado'!$BC$151:$CB$151,0)),0)+IFERROR(INDEX('Hoja de Trabajo para listado'!$DE$153:$DG$274,MATCH($A36,'Hoja de Trabajo para listado'!$DE$153:$DE$1048576,0),MATCH((CUADRO!I$4&amp;$E36),'Hoja de Trabajo para listado'!$DE$151:$DG$151,0)),0)+IFERROR(INDEX('Hoja de Trabajo para listado'!$CD$155:$DC$1048576,MATCH($A36,'Hoja de Trabajo para listado'!$CD$155:$CD$1048576,0),MATCH((CUADRO!I$4&amp;$E36),'Hoja de Trabajo para listado'!$CD$151:$DC$151,0)),0)</f>
        <v>0</v>
      </c>
      <c r="J36" s="243">
        <f ca="1">+IFERROR(INDEX('Hoja de Trabajo para listado'!$A$155:$Z$1048576,MATCH($A36,'Hoja de Trabajo para listado'!$A$155:$A$1048576,0),MATCH((CUADRO!J$4&amp;$E36),'Hoja de Trabajo para listado'!$A$151:$Z$151,0)),0)+IFERROR(INDEX('Hoja de Trabajo para listado'!$AB$155:$BA$1048576,MATCH($A36,'Hoja de Trabajo para listado'!$AB$155:$AB$1048576,0),MATCH((CUADRO!J$4&amp;$E36),'Hoja de Trabajo para listado'!$AB$151:$BA$151,0)),0)+IFERROR(INDEX('Hoja de Trabajo para listado'!$BC$155:$CB$1048576,MATCH($A36,'Hoja de Trabajo para listado'!$BC$155:$BC$1048576,0),MATCH((CUADRO!J$4&amp;$E36),'Hoja de Trabajo para listado'!$BC$151:$CB$151,0)),0)+IFERROR(INDEX('Hoja de Trabajo para listado'!$DE$153:$DG$274,MATCH($A36,'Hoja de Trabajo para listado'!$DE$153:$DE$1048576,0),MATCH((CUADRO!J$4&amp;$E36),'Hoja de Trabajo para listado'!$DE$151:$DG$151,0)),0)+IFERROR(INDEX('Hoja de Trabajo para listado'!$CD$155:$DC$1048576,MATCH($A36,'Hoja de Trabajo para listado'!$CD$155:$CD$1048576,0),MATCH((CUADRO!J$4&amp;$E36),'Hoja de Trabajo para listado'!$CD$151:$DC$151,0)),0)</f>
        <v>0</v>
      </c>
      <c r="K36" s="243">
        <f ca="1">+IFERROR(INDEX('Hoja de Trabajo para listado'!$A$155:$Z$1048576,MATCH($A36,'Hoja de Trabajo para listado'!$A$155:$A$1048576,0),MATCH((CUADRO!K$4&amp;$E36),'Hoja de Trabajo para listado'!$A$151:$Z$151,0)),0)+IFERROR(INDEX('Hoja de Trabajo para listado'!$AB$155:$BA$1048576,MATCH($A36,'Hoja de Trabajo para listado'!$AB$155:$AB$1048576,0),MATCH((CUADRO!K$4&amp;$E36),'Hoja de Trabajo para listado'!$AB$151:$BA$151,0)),0)+IFERROR(INDEX('Hoja de Trabajo para listado'!$BC$155:$CB$1048576,MATCH($A36,'Hoja de Trabajo para listado'!$BC$155:$BC$1048576,0),MATCH((CUADRO!K$4&amp;$E36),'Hoja de Trabajo para listado'!$BC$151:$CB$151,0)),0)+IFERROR(INDEX('Hoja de Trabajo para listado'!$DE$153:$DG$274,MATCH($A36,'Hoja de Trabajo para listado'!$DE$153:$DE$1048576,0),MATCH((CUADRO!K$4&amp;$E36),'Hoja de Trabajo para listado'!$DE$151:$DG$151,0)),0)+IFERROR(INDEX('Hoja de Trabajo para listado'!$CD$155:$DC$1048576,MATCH($A36,'Hoja de Trabajo para listado'!$CD$155:$CD$1048576,0),MATCH((CUADRO!K$4&amp;$E36),'Hoja de Trabajo para listado'!$CD$151:$DC$151,0)),0)</f>
        <v>0</v>
      </c>
      <c r="L36" s="243">
        <f ca="1">+IFERROR(INDEX('Hoja de Trabajo para listado'!$A$155:$Z$1048576,MATCH($A36,'Hoja de Trabajo para listado'!$A$155:$A$1048576,0),MATCH((CUADRO!L$4&amp;$E36),'Hoja de Trabajo para listado'!$A$151:$Z$151,0)),0)+IFERROR(INDEX('Hoja de Trabajo para listado'!$AB$155:$BA$1048576,MATCH($A36,'Hoja de Trabajo para listado'!$AB$155:$AB$1048576,0),MATCH((CUADRO!L$4&amp;$E36),'Hoja de Trabajo para listado'!$AB$151:$BA$151,0)),0)+IFERROR(INDEX('Hoja de Trabajo para listado'!$BC$155:$CB$1048576,MATCH($A36,'Hoja de Trabajo para listado'!$BC$155:$BC$1048576,0),MATCH((CUADRO!L$4&amp;$E36),'Hoja de Trabajo para listado'!$BC$151:$CB$151,0)),0)+IFERROR(INDEX('Hoja de Trabajo para listado'!$DE$153:$DG$274,MATCH($A36,'Hoja de Trabajo para listado'!$DE$153:$DE$1048576,0),MATCH((CUADRO!L$4&amp;$E36),'Hoja de Trabajo para listado'!$DE$151:$DG$151,0)),0)+IFERROR(INDEX('Hoja de Trabajo para listado'!$CD$155:$DC$1048576,MATCH($A36,'Hoja de Trabajo para listado'!$CD$155:$CD$1048576,0),MATCH((CUADRO!L$4&amp;$E36),'Hoja de Trabajo para listado'!$CD$151:$DC$151,0)),0)</f>
        <v>0</v>
      </c>
      <c r="M36" s="243">
        <f ca="1">+IFERROR(INDEX('Hoja de Trabajo para listado'!$A$155:$Z$1048576,MATCH($A36,'Hoja de Trabajo para listado'!$A$155:$A$1048576,0),MATCH((CUADRO!M$4&amp;$E36),'Hoja de Trabajo para listado'!$A$151:$Z$151,0)),0)+IFERROR(INDEX('Hoja de Trabajo para listado'!$AB$155:$BA$1048576,MATCH($A36,'Hoja de Trabajo para listado'!$AB$155:$AB$1048576,0),MATCH((CUADRO!M$4&amp;$E36),'Hoja de Trabajo para listado'!$AB$151:$BA$151,0)),0)+IFERROR(INDEX('Hoja de Trabajo para listado'!$BC$155:$CB$1048576,MATCH($A36,'Hoja de Trabajo para listado'!$BC$155:$BC$1048576,0),MATCH((CUADRO!M$4&amp;$E36),'Hoja de Trabajo para listado'!$BC$151:$CB$151,0)),0)+IFERROR(INDEX('Hoja de Trabajo para listado'!$DE$153:$DG$274,MATCH($A36,'Hoja de Trabajo para listado'!$DE$153:$DE$1048576,0),MATCH((CUADRO!M$4&amp;$E36),'Hoja de Trabajo para listado'!$DE$151:$DG$151,0)),0)+IFERROR(INDEX('Hoja de Trabajo para listado'!$CD$155:$DC$1048576,MATCH($A36,'Hoja de Trabajo para listado'!$CD$155:$CD$1048576,0),MATCH((CUADRO!M$4&amp;$E36),'Hoja de Trabajo para listado'!$CD$151:$DC$151,0)),0)</f>
        <v>0</v>
      </c>
      <c r="N36" s="243">
        <f ca="1">+IFERROR(INDEX('Hoja de Trabajo para listado'!$A$155:$Z$1048576,MATCH($A36,'Hoja de Trabajo para listado'!$A$155:$A$1048576,0),MATCH((CUADRO!N$4&amp;$E36),'Hoja de Trabajo para listado'!$A$151:$Z$151,0)),0)+IFERROR(INDEX('Hoja de Trabajo para listado'!$AB$155:$BA$1048576,MATCH($A36,'Hoja de Trabajo para listado'!$AB$155:$AB$1048576,0),MATCH((CUADRO!N$4&amp;$E36),'Hoja de Trabajo para listado'!$AB$151:$BA$151,0)),0)+IFERROR(INDEX('Hoja de Trabajo para listado'!$BC$155:$CB$1048576,MATCH($A36,'Hoja de Trabajo para listado'!$BC$155:$BC$1048576,0),MATCH((CUADRO!N$4&amp;$E36),'Hoja de Trabajo para listado'!$BC$151:$CB$151,0)),0)+IFERROR(INDEX('Hoja de Trabajo para listado'!$DE$153:$DG$274,MATCH($A36,'Hoja de Trabajo para listado'!$DE$153:$DE$1048576,0),MATCH((CUADRO!N$4&amp;$E36),'Hoja de Trabajo para listado'!$DE$151:$DG$151,0)),0)+IFERROR(INDEX('Hoja de Trabajo para listado'!$CD$155:$DC$1048576,MATCH($A36,'Hoja de Trabajo para listado'!$CD$155:$CD$1048576,0),MATCH((CUADRO!N$4&amp;$E36),'Hoja de Trabajo para listado'!$CD$151:$DC$151,0)),0)</f>
        <v>30</v>
      </c>
      <c r="O36" s="243">
        <f ca="1">+IFERROR(INDEX('Hoja de Trabajo para listado'!$A$155:$Z$1048576,MATCH($A36,'Hoja de Trabajo para listado'!$A$155:$A$1048576,0),MATCH((CUADRO!O$4&amp;$E36),'Hoja de Trabajo para listado'!$A$151:$Z$151,0)),0)+IFERROR(INDEX('Hoja de Trabajo para listado'!$AB$155:$BA$1048576,MATCH($A36,'Hoja de Trabajo para listado'!$AB$155:$AB$1048576,0),MATCH((CUADRO!O$4&amp;$E36),'Hoja de Trabajo para listado'!$AB$151:$BA$151,0)),0)+IFERROR(INDEX('Hoja de Trabajo para listado'!$BC$155:$CB$1048576,MATCH($A36,'Hoja de Trabajo para listado'!$BC$155:$BC$1048576,0),MATCH((CUADRO!O$4&amp;$E36),'Hoja de Trabajo para listado'!$BC$151:$CB$151,0)),0)+IFERROR(INDEX('Hoja de Trabajo para listado'!$DE$153:$DG$274,MATCH($A36,'Hoja de Trabajo para listado'!$DE$153:$DE$1048576,0),MATCH((CUADRO!O$4&amp;$E36),'Hoja de Trabajo para listado'!$DE$151:$DG$151,0)),0)+IFERROR(INDEX('Hoja de Trabajo para listado'!$CD$155:$DC$1048576,MATCH($A36,'Hoja de Trabajo para listado'!$CD$155:$CD$1048576,0),MATCH((CUADRO!O$4&amp;$E36),'Hoja de Trabajo para listado'!$CD$151:$DC$151,0)),0)</f>
        <v>28741.07</v>
      </c>
      <c r="P36" s="243">
        <f ca="1">+IFERROR(INDEX('Hoja de Trabajo para listado'!$A$155:$Z$1048576,MATCH($A36,'Hoja de Trabajo para listado'!$A$155:$A$1048576,0),MATCH((CUADRO!P$4&amp;$E36),'Hoja de Trabajo para listado'!$A$151:$Z$151,0)),0)+IFERROR(INDEX('Hoja de Trabajo para listado'!$AB$155:$BA$1048576,MATCH($A36,'Hoja de Trabajo para listado'!$AB$155:$AB$1048576,0),MATCH((CUADRO!P$4&amp;$E36),'Hoja de Trabajo para listado'!$AB$151:$BA$151,0)),0)+IFERROR(INDEX('Hoja de Trabajo para listado'!$BC$155:$CB$1048576,MATCH($A36,'Hoja de Trabajo para listado'!$BC$155:$BC$1048576,0),MATCH((CUADRO!P$4&amp;$E36),'Hoja de Trabajo para listado'!$BC$151:$CB$151,0)),0)+IFERROR(INDEX('Hoja de Trabajo para listado'!$DE$153:$DG$274,MATCH($A36,'Hoja de Trabajo para listado'!$DE$153:$DE$1048576,0),MATCH((CUADRO!P$4&amp;$E36),'Hoja de Trabajo para listado'!$DE$151:$DG$151,0)),0)+IFERROR(INDEX('Hoja de Trabajo para listado'!$CD$155:$DC$1048576,MATCH($A36,'Hoja de Trabajo para listado'!$CD$155:$CD$1048576,0),MATCH((CUADRO!P$4&amp;$E36),'Hoja de Trabajo para listado'!$CD$151:$DC$151,0)),0)</f>
        <v>19717.47</v>
      </c>
      <c r="Q36" s="243">
        <f ca="1">+IFERROR(INDEX('Hoja de Trabajo para listado'!$A$155:$Z$1048576,MATCH($A36,'Hoja de Trabajo para listado'!$A$155:$A$1048576,0),MATCH((CUADRO!Q$4&amp;$E36),'Hoja de Trabajo para listado'!$A$151:$Z$151,0)),0)+IFERROR(INDEX('Hoja de Trabajo para listado'!$AB$155:$BA$1048576,MATCH($A36,'Hoja de Trabajo para listado'!$AB$155:$AB$1048576,0),MATCH((CUADRO!Q$4&amp;$E36),'Hoja de Trabajo para listado'!$AB$151:$BA$151,0)),0)+IFERROR(INDEX('Hoja de Trabajo para listado'!$BC$155:$CB$1048576,MATCH($A36,'Hoja de Trabajo para listado'!$BC$155:$BC$1048576,0),MATCH((CUADRO!Q$4&amp;$E36),'Hoja de Trabajo para listado'!$BC$151:$CB$151,0)),0)+IFERROR(INDEX('Hoja de Trabajo para listado'!$DE$153:$DG$274,MATCH($A36,'Hoja de Trabajo para listado'!$DE$153:$DE$1048576,0),MATCH((CUADRO!Q$4&amp;$E36),'Hoja de Trabajo para listado'!$DE$151:$DG$151,0)),0)+IFERROR(INDEX('Hoja de Trabajo para listado'!$CD$155:$DC$1048576,MATCH($A36,'Hoja de Trabajo para listado'!$CD$155:$CD$1048576,0),MATCH((CUADRO!Q$4&amp;$E36),'Hoja de Trabajo para listado'!$CD$151:$DC$151,0)),0)</f>
        <v>0</v>
      </c>
      <c r="R36" s="243">
        <f t="shared" ca="1" si="0"/>
        <v>159087.54</v>
      </c>
      <c r="S36" s="243">
        <f ca="1">+R35+R36</f>
        <v>159087.54</v>
      </c>
      <c r="T36" s="243">
        <f ca="1">+S36</f>
        <v>159087.54</v>
      </c>
      <c r="U36" s="242">
        <f t="shared" si="1"/>
        <v>2</v>
      </c>
      <c r="V36" s="327" t="str">
        <f>+VLOOKUP(A36,bd_lista!$A$3:$E$592,5,FALSE)</f>
        <v>Órgano Ejecutivo</v>
      </c>
      <c r="W36" s="398"/>
      <c r="X36" s="240">
        <f t="shared" si="4"/>
        <v>70</v>
      </c>
      <c r="Y36" s="240" t="str">
        <f>+VLOOKUP(X36,bd_lista!$A$3:$C$592,3,FALSE)</f>
        <v>Ministerio de Trabajo, Empleo y Previsión Social</v>
      </c>
      <c r="Z36" s="244"/>
      <c r="AA36" s="244"/>
    </row>
    <row r="37" spans="1:27" ht="15" customHeight="1">
      <c r="A37" s="379">
        <v>76</v>
      </c>
      <c r="B37" s="393">
        <f>+A37</f>
        <v>76</v>
      </c>
      <c r="C37" s="245" t="str">
        <f>+VLOOKUP(A37,bd_lista!$A$3:$C$592,3,FALSE)</f>
        <v>Ministerio de Minería y Metalurgia</v>
      </c>
      <c r="D37" s="395" t="str">
        <f>+C37</f>
        <v>Ministerio de Minería y Metalurgia</v>
      </c>
      <c r="E37" s="245" t="s">
        <v>1303</v>
      </c>
      <c r="F37" s="241">
        <f ca="1">+IFERROR(INDEX('Hoja de Trabajo para listado'!$A$155:$Z$1048576,MATCH($A37,'Hoja de Trabajo para listado'!$A$155:$A$1048576,0),MATCH((CUADRO!F$4&amp;$E37),'Hoja de Trabajo para listado'!$A$151:$Z$151,0)),0)+IFERROR(INDEX('Hoja de Trabajo para listado'!$AB$155:$BA$1048576,MATCH($A37,'Hoja de Trabajo para listado'!$AB$155:$AB$1048576,0),MATCH((CUADRO!F$4&amp;$E37),'Hoja de Trabajo para listado'!$AB$151:$BA$151,0)),0)+IFERROR(INDEX('Hoja de Trabajo para listado'!$BC$155:$CB$1048576,MATCH($A37,'Hoja de Trabajo para listado'!$BC$155:$BC$1048576,0),MATCH((CUADRO!F$4&amp;$E37),'Hoja de Trabajo para listado'!$BC$151:$CB$151,0)),0)+IFERROR(INDEX('Hoja de Trabajo para listado'!$DE$153:$DG$274,MATCH($A37,'Hoja de Trabajo para listado'!$DE$153:$DE$1048576,0),MATCH((CUADRO!F$4&amp;$E37),'Hoja de Trabajo para listado'!$DE$151:$DG$151,0)),0)+IFERROR(INDEX('Hoja de Trabajo para listado'!$CD$155:$DC$1048576,MATCH($A37,'Hoja de Trabajo para listado'!$CD$155:$CD$1048576,0),MATCH((CUADRO!F$4&amp;$E37),'Hoja de Trabajo para listado'!$CD$151:$DC$151,0)),0)</f>
        <v>0</v>
      </c>
      <c r="G37" s="241">
        <f ca="1">+IFERROR(INDEX('Hoja de Trabajo para listado'!$A$155:$Z$1048576,MATCH($A37,'Hoja de Trabajo para listado'!$A$155:$A$1048576,0),MATCH((CUADRO!G$4&amp;$E37),'Hoja de Trabajo para listado'!$A$151:$Z$151,0)),0)+IFERROR(INDEX('Hoja de Trabajo para listado'!$AB$155:$BA$1048576,MATCH($A37,'Hoja de Trabajo para listado'!$AB$155:$AB$1048576,0),MATCH((CUADRO!G$4&amp;$E37),'Hoja de Trabajo para listado'!$AB$151:$BA$151,0)),0)+IFERROR(INDEX('Hoja de Trabajo para listado'!$BC$155:$CB$1048576,MATCH($A37,'Hoja de Trabajo para listado'!$BC$155:$BC$1048576,0),MATCH((CUADRO!G$4&amp;$E37),'Hoja de Trabajo para listado'!$BC$151:$CB$151,0)),0)+IFERROR(INDEX('Hoja de Trabajo para listado'!$DE$153:$DG$274,MATCH($A37,'Hoja de Trabajo para listado'!$DE$153:$DE$1048576,0),MATCH((CUADRO!G$4&amp;$E37),'Hoja de Trabajo para listado'!$DE$151:$DG$151,0)),0)+IFERROR(INDEX('Hoja de Trabajo para listado'!$CD$155:$DC$1048576,MATCH($A37,'Hoja de Trabajo para listado'!$CD$155:$CD$1048576,0),MATCH((CUADRO!G$4&amp;$E37),'Hoja de Trabajo para listado'!$CD$151:$DC$151,0)),0)</f>
        <v>0</v>
      </c>
      <c r="H37" s="241">
        <f ca="1">+IFERROR(INDEX('Hoja de Trabajo para listado'!$A$155:$Z$1048576,MATCH($A37,'Hoja de Trabajo para listado'!$A$155:$A$1048576,0),MATCH((CUADRO!H$4&amp;$E37),'Hoja de Trabajo para listado'!$A$151:$Z$151,0)),0)+IFERROR(INDEX('Hoja de Trabajo para listado'!$AB$155:$BA$1048576,MATCH($A37,'Hoja de Trabajo para listado'!$AB$155:$AB$1048576,0),MATCH((CUADRO!H$4&amp;$E37),'Hoja de Trabajo para listado'!$AB$151:$BA$151,0)),0)+IFERROR(INDEX('Hoja de Trabajo para listado'!$BC$155:$CB$1048576,MATCH($A37,'Hoja de Trabajo para listado'!$BC$155:$BC$1048576,0),MATCH((CUADRO!H$4&amp;$E37),'Hoja de Trabajo para listado'!$BC$151:$CB$151,0)),0)+IFERROR(INDEX('Hoja de Trabajo para listado'!$DE$153:$DG$274,MATCH($A37,'Hoja de Trabajo para listado'!$DE$153:$DE$1048576,0),MATCH((CUADRO!H$4&amp;$E37),'Hoja de Trabajo para listado'!$DE$151:$DG$151,0)),0)+IFERROR(INDEX('Hoja de Trabajo para listado'!$CD$155:$DC$1048576,MATCH($A37,'Hoja de Trabajo para listado'!$CD$155:$CD$1048576,0),MATCH((CUADRO!H$4&amp;$E37),'Hoja de Trabajo para listado'!$CD$151:$DC$151,0)),0)</f>
        <v>0</v>
      </c>
      <c r="I37" s="241">
        <f ca="1">+IFERROR(INDEX('Hoja de Trabajo para listado'!$A$155:$Z$1048576,MATCH($A37,'Hoja de Trabajo para listado'!$A$155:$A$1048576,0),MATCH((CUADRO!I$4&amp;$E37),'Hoja de Trabajo para listado'!$A$151:$Z$151,0)),0)+IFERROR(INDEX('Hoja de Trabajo para listado'!$AB$155:$BA$1048576,MATCH($A37,'Hoja de Trabajo para listado'!$AB$155:$AB$1048576,0),MATCH((CUADRO!I$4&amp;$E37),'Hoja de Trabajo para listado'!$AB$151:$BA$151,0)),0)+IFERROR(INDEX('Hoja de Trabajo para listado'!$BC$155:$CB$1048576,MATCH($A37,'Hoja de Trabajo para listado'!$BC$155:$BC$1048576,0),MATCH((CUADRO!I$4&amp;$E37),'Hoja de Trabajo para listado'!$BC$151:$CB$151,0)),0)+IFERROR(INDEX('Hoja de Trabajo para listado'!$DE$153:$DG$274,MATCH($A37,'Hoja de Trabajo para listado'!$DE$153:$DE$1048576,0),MATCH((CUADRO!I$4&amp;$E37),'Hoja de Trabajo para listado'!$DE$151:$DG$151,0)),0)+IFERROR(INDEX('Hoja de Trabajo para listado'!$CD$155:$DC$1048576,MATCH($A37,'Hoja de Trabajo para listado'!$CD$155:$CD$1048576,0),MATCH((CUADRO!I$4&amp;$E37),'Hoja de Trabajo para listado'!$CD$151:$DC$151,0)),0)</f>
        <v>0</v>
      </c>
      <c r="J37" s="241">
        <f ca="1">+IFERROR(INDEX('Hoja de Trabajo para listado'!$A$155:$Z$1048576,MATCH($A37,'Hoja de Trabajo para listado'!$A$155:$A$1048576,0),MATCH((CUADRO!J$4&amp;$E37),'Hoja de Trabajo para listado'!$A$151:$Z$151,0)),0)+IFERROR(INDEX('Hoja de Trabajo para listado'!$AB$155:$BA$1048576,MATCH($A37,'Hoja de Trabajo para listado'!$AB$155:$AB$1048576,0),MATCH((CUADRO!J$4&amp;$E37),'Hoja de Trabajo para listado'!$AB$151:$BA$151,0)),0)+IFERROR(INDEX('Hoja de Trabajo para listado'!$BC$155:$CB$1048576,MATCH($A37,'Hoja de Trabajo para listado'!$BC$155:$BC$1048576,0),MATCH((CUADRO!J$4&amp;$E37),'Hoja de Trabajo para listado'!$BC$151:$CB$151,0)),0)+IFERROR(INDEX('Hoja de Trabajo para listado'!$DE$153:$DG$274,MATCH($A37,'Hoja de Trabajo para listado'!$DE$153:$DE$1048576,0),MATCH((CUADRO!J$4&amp;$E37),'Hoja de Trabajo para listado'!$DE$151:$DG$151,0)),0)+IFERROR(INDEX('Hoja de Trabajo para listado'!$CD$155:$DC$1048576,MATCH($A37,'Hoja de Trabajo para listado'!$CD$155:$CD$1048576,0),MATCH((CUADRO!J$4&amp;$E37),'Hoja de Trabajo para listado'!$CD$151:$DC$151,0)),0)</f>
        <v>0</v>
      </c>
      <c r="K37" s="241">
        <f ca="1">+IFERROR(INDEX('Hoja de Trabajo para listado'!$A$155:$Z$1048576,MATCH($A37,'Hoja de Trabajo para listado'!$A$155:$A$1048576,0),MATCH((CUADRO!K$4&amp;$E37),'Hoja de Trabajo para listado'!$A$151:$Z$151,0)),0)+IFERROR(INDEX('Hoja de Trabajo para listado'!$AB$155:$BA$1048576,MATCH($A37,'Hoja de Trabajo para listado'!$AB$155:$AB$1048576,0),MATCH((CUADRO!K$4&amp;$E37),'Hoja de Trabajo para listado'!$AB$151:$BA$151,0)),0)+IFERROR(INDEX('Hoja de Trabajo para listado'!$BC$155:$CB$1048576,MATCH($A37,'Hoja de Trabajo para listado'!$BC$155:$BC$1048576,0),MATCH((CUADRO!K$4&amp;$E37),'Hoja de Trabajo para listado'!$BC$151:$CB$151,0)),0)+IFERROR(INDEX('Hoja de Trabajo para listado'!$DE$153:$DG$274,MATCH($A37,'Hoja de Trabajo para listado'!$DE$153:$DE$1048576,0),MATCH((CUADRO!K$4&amp;$E37),'Hoja de Trabajo para listado'!$DE$151:$DG$151,0)),0)+IFERROR(INDEX('Hoja de Trabajo para listado'!$CD$155:$DC$1048576,MATCH($A37,'Hoja de Trabajo para listado'!$CD$155:$CD$1048576,0),MATCH((CUADRO!K$4&amp;$E37),'Hoja de Trabajo para listado'!$CD$151:$DC$151,0)),0)</f>
        <v>0</v>
      </c>
      <c r="L37" s="241">
        <f ca="1">+IFERROR(INDEX('Hoja de Trabajo para listado'!$A$155:$Z$1048576,MATCH($A37,'Hoja de Trabajo para listado'!$A$155:$A$1048576,0),MATCH((CUADRO!L$4&amp;$E37),'Hoja de Trabajo para listado'!$A$151:$Z$151,0)),0)+IFERROR(INDEX('Hoja de Trabajo para listado'!$AB$155:$BA$1048576,MATCH($A37,'Hoja de Trabajo para listado'!$AB$155:$AB$1048576,0),MATCH((CUADRO!L$4&amp;$E37),'Hoja de Trabajo para listado'!$AB$151:$BA$151,0)),0)+IFERROR(INDEX('Hoja de Trabajo para listado'!$BC$155:$CB$1048576,MATCH($A37,'Hoja de Trabajo para listado'!$BC$155:$BC$1048576,0),MATCH((CUADRO!L$4&amp;$E37),'Hoja de Trabajo para listado'!$BC$151:$CB$151,0)),0)+IFERROR(INDEX('Hoja de Trabajo para listado'!$DE$153:$DG$274,MATCH($A37,'Hoja de Trabajo para listado'!$DE$153:$DE$1048576,0),MATCH((CUADRO!L$4&amp;$E37),'Hoja de Trabajo para listado'!$DE$151:$DG$151,0)),0)+IFERROR(INDEX('Hoja de Trabajo para listado'!$CD$155:$DC$1048576,MATCH($A37,'Hoja de Trabajo para listado'!$CD$155:$CD$1048576,0),MATCH((CUADRO!L$4&amp;$E37),'Hoja de Trabajo para listado'!$CD$151:$DC$151,0)),0)</f>
        <v>0</v>
      </c>
      <c r="M37" s="241">
        <f ca="1">+IFERROR(INDEX('Hoja de Trabajo para listado'!$A$155:$Z$1048576,MATCH($A37,'Hoja de Trabajo para listado'!$A$155:$A$1048576,0),MATCH((CUADRO!M$4&amp;$E37),'Hoja de Trabajo para listado'!$A$151:$Z$151,0)),0)+IFERROR(INDEX('Hoja de Trabajo para listado'!$AB$155:$BA$1048576,MATCH($A37,'Hoja de Trabajo para listado'!$AB$155:$AB$1048576,0),MATCH((CUADRO!M$4&amp;$E37),'Hoja de Trabajo para listado'!$AB$151:$BA$151,0)),0)+IFERROR(INDEX('Hoja de Trabajo para listado'!$BC$155:$CB$1048576,MATCH($A37,'Hoja de Trabajo para listado'!$BC$155:$BC$1048576,0),MATCH((CUADRO!M$4&amp;$E37),'Hoja de Trabajo para listado'!$BC$151:$CB$151,0)),0)+IFERROR(INDEX('Hoja de Trabajo para listado'!$DE$153:$DG$274,MATCH($A37,'Hoja de Trabajo para listado'!$DE$153:$DE$1048576,0),MATCH((CUADRO!M$4&amp;$E37),'Hoja de Trabajo para listado'!$DE$151:$DG$151,0)),0)+IFERROR(INDEX('Hoja de Trabajo para listado'!$CD$155:$DC$1048576,MATCH($A37,'Hoja de Trabajo para listado'!$CD$155:$CD$1048576,0),MATCH((CUADRO!M$4&amp;$E37),'Hoja de Trabajo para listado'!$CD$151:$DC$151,0)),0)</f>
        <v>0</v>
      </c>
      <c r="N37" s="241">
        <f ca="1">+IFERROR(INDEX('Hoja de Trabajo para listado'!$A$155:$Z$1048576,MATCH($A37,'Hoja de Trabajo para listado'!$A$155:$A$1048576,0),MATCH((CUADRO!N$4&amp;$E37),'Hoja de Trabajo para listado'!$A$151:$Z$151,0)),0)+IFERROR(INDEX('Hoja de Trabajo para listado'!$AB$155:$BA$1048576,MATCH($A37,'Hoja de Trabajo para listado'!$AB$155:$AB$1048576,0),MATCH((CUADRO!N$4&amp;$E37),'Hoja de Trabajo para listado'!$AB$151:$BA$151,0)),0)+IFERROR(INDEX('Hoja de Trabajo para listado'!$BC$155:$CB$1048576,MATCH($A37,'Hoja de Trabajo para listado'!$BC$155:$BC$1048576,0),MATCH((CUADRO!N$4&amp;$E37),'Hoja de Trabajo para listado'!$BC$151:$CB$151,0)),0)+IFERROR(INDEX('Hoja de Trabajo para listado'!$DE$153:$DG$274,MATCH($A37,'Hoja de Trabajo para listado'!$DE$153:$DE$1048576,0),MATCH((CUADRO!N$4&amp;$E37),'Hoja de Trabajo para listado'!$DE$151:$DG$151,0)),0)+IFERROR(INDEX('Hoja de Trabajo para listado'!$CD$155:$DC$1048576,MATCH($A37,'Hoja de Trabajo para listado'!$CD$155:$CD$1048576,0),MATCH((CUADRO!N$4&amp;$E37),'Hoja de Trabajo para listado'!$CD$151:$DC$151,0)),0)</f>
        <v>0</v>
      </c>
      <c r="O37" s="241">
        <f ca="1">+IFERROR(INDEX('Hoja de Trabajo para listado'!$A$155:$Z$1048576,MATCH($A37,'Hoja de Trabajo para listado'!$A$155:$A$1048576,0),MATCH((CUADRO!O$4&amp;$E37),'Hoja de Trabajo para listado'!$A$151:$Z$151,0)),0)+IFERROR(INDEX('Hoja de Trabajo para listado'!$AB$155:$BA$1048576,MATCH($A37,'Hoja de Trabajo para listado'!$AB$155:$AB$1048576,0),MATCH((CUADRO!O$4&amp;$E37),'Hoja de Trabajo para listado'!$AB$151:$BA$151,0)),0)+IFERROR(INDEX('Hoja de Trabajo para listado'!$BC$155:$CB$1048576,MATCH($A37,'Hoja de Trabajo para listado'!$BC$155:$BC$1048576,0),MATCH((CUADRO!O$4&amp;$E37),'Hoja de Trabajo para listado'!$BC$151:$CB$151,0)),0)+IFERROR(INDEX('Hoja de Trabajo para listado'!$DE$153:$DG$274,MATCH($A37,'Hoja de Trabajo para listado'!$DE$153:$DE$1048576,0),MATCH((CUADRO!O$4&amp;$E37),'Hoja de Trabajo para listado'!$DE$151:$DG$151,0)),0)+IFERROR(INDEX('Hoja de Trabajo para listado'!$CD$155:$DC$1048576,MATCH($A37,'Hoja de Trabajo para listado'!$CD$155:$CD$1048576,0),MATCH((CUADRO!O$4&amp;$E37),'Hoja de Trabajo para listado'!$CD$151:$DC$151,0)),0)</f>
        <v>0</v>
      </c>
      <c r="P37" s="241">
        <f ca="1">+IFERROR(INDEX('Hoja de Trabajo para listado'!$A$155:$Z$1048576,MATCH($A37,'Hoja de Trabajo para listado'!$A$155:$A$1048576,0),MATCH((CUADRO!P$4&amp;$E37),'Hoja de Trabajo para listado'!$A$151:$Z$151,0)),0)+IFERROR(INDEX('Hoja de Trabajo para listado'!$AB$155:$BA$1048576,MATCH($A37,'Hoja de Trabajo para listado'!$AB$155:$AB$1048576,0),MATCH((CUADRO!P$4&amp;$E37),'Hoja de Trabajo para listado'!$AB$151:$BA$151,0)),0)+IFERROR(INDEX('Hoja de Trabajo para listado'!$BC$155:$CB$1048576,MATCH($A37,'Hoja de Trabajo para listado'!$BC$155:$BC$1048576,0),MATCH((CUADRO!P$4&amp;$E37),'Hoja de Trabajo para listado'!$BC$151:$CB$151,0)),0)+IFERROR(INDEX('Hoja de Trabajo para listado'!$DE$153:$DG$274,MATCH($A37,'Hoja de Trabajo para listado'!$DE$153:$DE$1048576,0),MATCH((CUADRO!P$4&amp;$E37),'Hoja de Trabajo para listado'!$DE$151:$DG$151,0)),0)+IFERROR(INDEX('Hoja de Trabajo para listado'!$CD$155:$DC$1048576,MATCH($A37,'Hoja de Trabajo para listado'!$CD$155:$CD$1048576,0),MATCH((CUADRO!P$4&amp;$E37),'Hoja de Trabajo para listado'!$CD$151:$DC$151,0)),0)</f>
        <v>0</v>
      </c>
      <c r="Q37" s="241">
        <f ca="1">+IFERROR(INDEX('Hoja de Trabajo para listado'!$A$155:$Z$1048576,MATCH($A37,'Hoja de Trabajo para listado'!$A$155:$A$1048576,0),MATCH((CUADRO!Q$4&amp;$E37),'Hoja de Trabajo para listado'!$A$151:$Z$151,0)),0)+IFERROR(INDEX('Hoja de Trabajo para listado'!$AB$155:$BA$1048576,MATCH($A37,'Hoja de Trabajo para listado'!$AB$155:$AB$1048576,0),MATCH((CUADRO!Q$4&amp;$E37),'Hoja de Trabajo para listado'!$AB$151:$BA$151,0)),0)+IFERROR(INDEX('Hoja de Trabajo para listado'!$BC$155:$CB$1048576,MATCH($A37,'Hoja de Trabajo para listado'!$BC$155:$BC$1048576,0),MATCH((CUADRO!Q$4&amp;$E37),'Hoja de Trabajo para listado'!$BC$151:$CB$151,0)),0)+IFERROR(INDEX('Hoja de Trabajo para listado'!$DE$153:$DG$274,MATCH($A37,'Hoja de Trabajo para listado'!$DE$153:$DE$1048576,0),MATCH((CUADRO!Q$4&amp;$E37),'Hoja de Trabajo para listado'!$DE$151:$DG$151,0)),0)+IFERROR(INDEX('Hoja de Trabajo para listado'!$CD$155:$DC$1048576,MATCH($A37,'Hoja de Trabajo para listado'!$CD$155:$CD$1048576,0),MATCH((CUADRO!Q$4&amp;$E37),'Hoja de Trabajo para listado'!$CD$151:$DC$151,0)),0)</f>
        <v>0</v>
      </c>
      <c r="R37" s="241">
        <f t="shared" ca="1" si="0"/>
        <v>0</v>
      </c>
      <c r="S37" s="241"/>
      <c r="T37" s="241">
        <f ca="1">+T38</f>
        <v>38599.300000000003</v>
      </c>
      <c r="U37" s="240">
        <f t="shared" si="1"/>
        <v>1</v>
      </c>
      <c r="V37" s="327" t="str">
        <f>+VLOOKUP(A37,bd_lista!$A$3:$E$592,5,FALSE)</f>
        <v>Órgano Ejecutivo</v>
      </c>
      <c r="W37" s="397" t="str">
        <f>+V37</f>
        <v>Órgano Ejecutivo</v>
      </c>
      <c r="X37" s="240">
        <f t="shared" si="4"/>
        <v>76</v>
      </c>
      <c r="Y37" s="240" t="str">
        <f>+VLOOKUP(X37,bd_lista!$A$3:$C$592,3,FALSE)</f>
        <v>Ministerio de Minería y Metalurgia</v>
      </c>
      <c r="Z37" s="244">
        <f>+X37</f>
        <v>76</v>
      </c>
      <c r="AA37" s="244" t="str">
        <f>+Y37</f>
        <v>Ministerio de Minería y Metalurgia</v>
      </c>
    </row>
    <row r="38" spans="1:27" ht="15" customHeight="1">
      <c r="A38" s="378">
        <v>76</v>
      </c>
      <c r="B38" s="394"/>
      <c r="C38" s="327" t="str">
        <f>+VLOOKUP(A38,bd_lista!$A$3:$C$592,3,FALSE)</f>
        <v>Ministerio de Minería y Metalurgia</v>
      </c>
      <c r="D38" s="396"/>
      <c r="E38" s="327" t="s">
        <v>1304</v>
      </c>
      <c r="F38" s="243">
        <f ca="1">+IFERROR(INDEX('Hoja de Trabajo para listado'!$A$155:$Z$1048576,MATCH($A38,'Hoja de Trabajo para listado'!$A$155:$A$1048576,0),MATCH((CUADRO!F$4&amp;$E38),'Hoja de Trabajo para listado'!$A$151:$Z$151,0)),0)+IFERROR(INDEX('Hoja de Trabajo para listado'!$AB$155:$BA$1048576,MATCH($A38,'Hoja de Trabajo para listado'!$AB$155:$AB$1048576,0),MATCH((CUADRO!F$4&amp;$E38),'Hoja de Trabajo para listado'!$AB$151:$BA$151,0)),0)+IFERROR(INDEX('Hoja de Trabajo para listado'!$BC$155:$CB$1048576,MATCH($A38,'Hoja de Trabajo para listado'!$BC$155:$BC$1048576,0),MATCH((CUADRO!F$4&amp;$E38),'Hoja de Trabajo para listado'!$BC$151:$CB$151,0)),0)+IFERROR(INDEX('Hoja de Trabajo para listado'!$DE$153:$DG$274,MATCH($A38,'Hoja de Trabajo para listado'!$DE$153:$DE$1048576,0),MATCH((CUADRO!F$4&amp;$E38),'Hoja de Trabajo para listado'!$DE$151:$DG$151,0)),0)+IFERROR(INDEX('Hoja de Trabajo para listado'!$CD$155:$DC$1048576,MATCH($A38,'Hoja de Trabajo para listado'!$CD$155:$CD$1048576,0),MATCH((CUADRO!F$4&amp;$E38),'Hoja de Trabajo para listado'!$CD$151:$DC$151,0)),0)</f>
        <v>0</v>
      </c>
      <c r="G38" s="243">
        <f ca="1">+IFERROR(INDEX('Hoja de Trabajo para listado'!$A$155:$Z$1048576,MATCH($A38,'Hoja de Trabajo para listado'!$A$155:$A$1048576,0),MATCH((CUADRO!G$4&amp;$E38),'Hoja de Trabajo para listado'!$A$151:$Z$151,0)),0)+IFERROR(INDEX('Hoja de Trabajo para listado'!$AB$155:$BA$1048576,MATCH($A38,'Hoja de Trabajo para listado'!$AB$155:$AB$1048576,0),MATCH((CUADRO!G$4&amp;$E38),'Hoja de Trabajo para listado'!$AB$151:$BA$151,0)),0)+IFERROR(INDEX('Hoja de Trabajo para listado'!$BC$155:$CB$1048576,MATCH($A38,'Hoja de Trabajo para listado'!$BC$155:$BC$1048576,0),MATCH((CUADRO!G$4&amp;$E38),'Hoja de Trabajo para listado'!$BC$151:$CB$151,0)),0)+IFERROR(INDEX('Hoja de Trabajo para listado'!$DE$153:$DG$274,MATCH($A38,'Hoja de Trabajo para listado'!$DE$153:$DE$1048576,0),MATCH((CUADRO!G$4&amp;$E38),'Hoja de Trabajo para listado'!$DE$151:$DG$151,0)),0)+IFERROR(INDEX('Hoja de Trabajo para listado'!$CD$155:$DC$1048576,MATCH($A38,'Hoja de Trabajo para listado'!$CD$155:$CD$1048576,0),MATCH((CUADRO!G$4&amp;$E38),'Hoja de Trabajo para listado'!$CD$151:$DC$151,0)),0)</f>
        <v>1512.8</v>
      </c>
      <c r="H38" s="243">
        <f ca="1">+IFERROR(INDEX('Hoja de Trabajo para listado'!$A$155:$Z$1048576,MATCH($A38,'Hoja de Trabajo para listado'!$A$155:$A$1048576,0),MATCH((CUADRO!H$4&amp;$E38),'Hoja de Trabajo para listado'!$A$151:$Z$151,0)),0)+IFERROR(INDEX('Hoja de Trabajo para listado'!$AB$155:$BA$1048576,MATCH($A38,'Hoja de Trabajo para listado'!$AB$155:$AB$1048576,0),MATCH((CUADRO!H$4&amp;$E38),'Hoja de Trabajo para listado'!$AB$151:$BA$151,0)),0)+IFERROR(INDEX('Hoja de Trabajo para listado'!$BC$155:$CB$1048576,MATCH($A38,'Hoja de Trabajo para listado'!$BC$155:$BC$1048576,0),MATCH((CUADRO!H$4&amp;$E38),'Hoja de Trabajo para listado'!$BC$151:$CB$151,0)),0)+IFERROR(INDEX('Hoja de Trabajo para listado'!$DE$153:$DG$274,MATCH($A38,'Hoja de Trabajo para listado'!$DE$153:$DE$1048576,0),MATCH((CUADRO!H$4&amp;$E38),'Hoja de Trabajo para listado'!$DE$151:$DG$151,0)),0)+IFERROR(INDEX('Hoja de Trabajo para listado'!$CD$155:$DC$1048576,MATCH($A38,'Hoja de Trabajo para listado'!$CD$155:$CD$1048576,0),MATCH((CUADRO!H$4&amp;$E38),'Hoja de Trabajo para listado'!$CD$151:$DC$151,0)),0)</f>
        <v>0</v>
      </c>
      <c r="I38" s="243">
        <f ca="1">+IFERROR(INDEX('Hoja de Trabajo para listado'!$A$155:$Z$1048576,MATCH($A38,'Hoja de Trabajo para listado'!$A$155:$A$1048576,0),MATCH((CUADRO!I$4&amp;$E38),'Hoja de Trabajo para listado'!$A$151:$Z$151,0)),0)+IFERROR(INDEX('Hoja de Trabajo para listado'!$AB$155:$BA$1048576,MATCH($A38,'Hoja de Trabajo para listado'!$AB$155:$AB$1048576,0),MATCH((CUADRO!I$4&amp;$E38),'Hoja de Trabajo para listado'!$AB$151:$BA$151,0)),0)+IFERROR(INDEX('Hoja de Trabajo para listado'!$BC$155:$CB$1048576,MATCH($A38,'Hoja de Trabajo para listado'!$BC$155:$BC$1048576,0),MATCH((CUADRO!I$4&amp;$E38),'Hoja de Trabajo para listado'!$BC$151:$CB$151,0)),0)+IFERROR(INDEX('Hoja de Trabajo para listado'!$DE$153:$DG$274,MATCH($A38,'Hoja de Trabajo para listado'!$DE$153:$DE$1048576,0),MATCH((CUADRO!I$4&amp;$E38),'Hoja de Trabajo para listado'!$DE$151:$DG$151,0)),0)+IFERROR(INDEX('Hoja de Trabajo para listado'!$CD$155:$DC$1048576,MATCH($A38,'Hoja de Trabajo para listado'!$CD$155:$CD$1048576,0),MATCH((CUADRO!I$4&amp;$E38),'Hoja de Trabajo para listado'!$CD$151:$DC$151,0)),0)</f>
        <v>0</v>
      </c>
      <c r="J38" s="243">
        <f ca="1">+IFERROR(INDEX('Hoja de Trabajo para listado'!$A$155:$Z$1048576,MATCH($A38,'Hoja de Trabajo para listado'!$A$155:$A$1048576,0),MATCH((CUADRO!J$4&amp;$E38),'Hoja de Trabajo para listado'!$A$151:$Z$151,0)),0)+IFERROR(INDEX('Hoja de Trabajo para listado'!$AB$155:$BA$1048576,MATCH($A38,'Hoja de Trabajo para listado'!$AB$155:$AB$1048576,0),MATCH((CUADRO!J$4&amp;$E38),'Hoja de Trabajo para listado'!$AB$151:$BA$151,0)),0)+IFERROR(INDEX('Hoja de Trabajo para listado'!$BC$155:$CB$1048576,MATCH($A38,'Hoja de Trabajo para listado'!$BC$155:$BC$1048576,0),MATCH((CUADRO!J$4&amp;$E38),'Hoja de Trabajo para listado'!$BC$151:$CB$151,0)),0)+IFERROR(INDEX('Hoja de Trabajo para listado'!$DE$153:$DG$274,MATCH($A38,'Hoja de Trabajo para listado'!$DE$153:$DE$1048576,0),MATCH((CUADRO!J$4&amp;$E38),'Hoja de Trabajo para listado'!$DE$151:$DG$151,0)),0)+IFERROR(INDEX('Hoja de Trabajo para listado'!$CD$155:$DC$1048576,MATCH($A38,'Hoja de Trabajo para listado'!$CD$155:$CD$1048576,0),MATCH((CUADRO!J$4&amp;$E38),'Hoja de Trabajo para listado'!$CD$151:$DC$151,0)),0)</f>
        <v>0</v>
      </c>
      <c r="K38" s="243">
        <f ca="1">+IFERROR(INDEX('Hoja de Trabajo para listado'!$A$155:$Z$1048576,MATCH($A38,'Hoja de Trabajo para listado'!$A$155:$A$1048576,0),MATCH((CUADRO!K$4&amp;$E38),'Hoja de Trabajo para listado'!$A$151:$Z$151,0)),0)+IFERROR(INDEX('Hoja de Trabajo para listado'!$AB$155:$BA$1048576,MATCH($A38,'Hoja de Trabajo para listado'!$AB$155:$AB$1048576,0),MATCH((CUADRO!K$4&amp;$E38),'Hoja de Trabajo para listado'!$AB$151:$BA$151,0)),0)+IFERROR(INDEX('Hoja de Trabajo para listado'!$BC$155:$CB$1048576,MATCH($A38,'Hoja de Trabajo para listado'!$BC$155:$BC$1048576,0),MATCH((CUADRO!K$4&amp;$E38),'Hoja de Trabajo para listado'!$BC$151:$CB$151,0)),0)+IFERROR(INDEX('Hoja de Trabajo para listado'!$DE$153:$DG$274,MATCH($A38,'Hoja de Trabajo para listado'!$DE$153:$DE$1048576,0),MATCH((CUADRO!K$4&amp;$E38),'Hoja de Trabajo para listado'!$DE$151:$DG$151,0)),0)+IFERROR(INDEX('Hoja de Trabajo para listado'!$CD$155:$DC$1048576,MATCH($A38,'Hoja de Trabajo para listado'!$CD$155:$CD$1048576,0),MATCH((CUADRO!K$4&amp;$E38),'Hoja de Trabajo para listado'!$CD$151:$DC$151,0)),0)</f>
        <v>15040.08</v>
      </c>
      <c r="L38" s="243">
        <f ca="1">+IFERROR(INDEX('Hoja de Trabajo para listado'!$A$155:$Z$1048576,MATCH($A38,'Hoja de Trabajo para listado'!$A$155:$A$1048576,0),MATCH((CUADRO!L$4&amp;$E38),'Hoja de Trabajo para listado'!$A$151:$Z$151,0)),0)+IFERROR(INDEX('Hoja de Trabajo para listado'!$AB$155:$BA$1048576,MATCH($A38,'Hoja de Trabajo para listado'!$AB$155:$AB$1048576,0),MATCH((CUADRO!L$4&amp;$E38),'Hoja de Trabajo para listado'!$AB$151:$BA$151,0)),0)+IFERROR(INDEX('Hoja de Trabajo para listado'!$BC$155:$CB$1048576,MATCH($A38,'Hoja de Trabajo para listado'!$BC$155:$BC$1048576,0),MATCH((CUADRO!L$4&amp;$E38),'Hoja de Trabajo para listado'!$BC$151:$CB$151,0)),0)+IFERROR(INDEX('Hoja de Trabajo para listado'!$DE$153:$DG$274,MATCH($A38,'Hoja de Trabajo para listado'!$DE$153:$DE$1048576,0),MATCH((CUADRO!L$4&amp;$E38),'Hoja de Trabajo para listado'!$DE$151:$DG$151,0)),0)+IFERROR(INDEX('Hoja de Trabajo para listado'!$CD$155:$DC$1048576,MATCH($A38,'Hoja de Trabajo para listado'!$CD$155:$CD$1048576,0),MATCH((CUADRO!L$4&amp;$E38),'Hoja de Trabajo para listado'!$CD$151:$DC$151,0)),0)</f>
        <v>19190.259999999998</v>
      </c>
      <c r="M38" s="243">
        <f ca="1">+IFERROR(INDEX('Hoja de Trabajo para listado'!$A$155:$Z$1048576,MATCH($A38,'Hoja de Trabajo para listado'!$A$155:$A$1048576,0),MATCH((CUADRO!M$4&amp;$E38),'Hoja de Trabajo para listado'!$A$151:$Z$151,0)),0)+IFERROR(INDEX('Hoja de Trabajo para listado'!$AB$155:$BA$1048576,MATCH($A38,'Hoja de Trabajo para listado'!$AB$155:$AB$1048576,0),MATCH((CUADRO!M$4&amp;$E38),'Hoja de Trabajo para listado'!$AB$151:$BA$151,0)),0)+IFERROR(INDEX('Hoja de Trabajo para listado'!$BC$155:$CB$1048576,MATCH($A38,'Hoja de Trabajo para listado'!$BC$155:$BC$1048576,0),MATCH((CUADRO!M$4&amp;$E38),'Hoja de Trabajo para listado'!$BC$151:$CB$151,0)),0)+IFERROR(INDEX('Hoja de Trabajo para listado'!$DE$153:$DG$274,MATCH($A38,'Hoja de Trabajo para listado'!$DE$153:$DE$1048576,0),MATCH((CUADRO!M$4&amp;$E38),'Hoja de Trabajo para listado'!$DE$151:$DG$151,0)),0)+IFERROR(INDEX('Hoja de Trabajo para listado'!$CD$155:$DC$1048576,MATCH($A38,'Hoja de Trabajo para listado'!$CD$155:$CD$1048576,0),MATCH((CUADRO!M$4&amp;$E38),'Hoja de Trabajo para listado'!$CD$151:$DC$151,0)),0)</f>
        <v>0</v>
      </c>
      <c r="N38" s="243">
        <f ca="1">+IFERROR(INDEX('Hoja de Trabajo para listado'!$A$155:$Z$1048576,MATCH($A38,'Hoja de Trabajo para listado'!$A$155:$A$1048576,0),MATCH((CUADRO!N$4&amp;$E38),'Hoja de Trabajo para listado'!$A$151:$Z$151,0)),0)+IFERROR(INDEX('Hoja de Trabajo para listado'!$AB$155:$BA$1048576,MATCH($A38,'Hoja de Trabajo para listado'!$AB$155:$AB$1048576,0),MATCH((CUADRO!N$4&amp;$E38),'Hoja de Trabajo para listado'!$AB$151:$BA$151,0)),0)+IFERROR(INDEX('Hoja de Trabajo para listado'!$BC$155:$CB$1048576,MATCH($A38,'Hoja de Trabajo para listado'!$BC$155:$BC$1048576,0),MATCH((CUADRO!N$4&amp;$E38),'Hoja de Trabajo para listado'!$BC$151:$CB$151,0)),0)+IFERROR(INDEX('Hoja de Trabajo para listado'!$DE$153:$DG$274,MATCH($A38,'Hoja de Trabajo para listado'!$DE$153:$DE$1048576,0),MATCH((CUADRO!N$4&amp;$E38),'Hoja de Trabajo para listado'!$DE$151:$DG$151,0)),0)+IFERROR(INDEX('Hoja de Trabajo para listado'!$CD$155:$DC$1048576,MATCH($A38,'Hoja de Trabajo para listado'!$CD$155:$CD$1048576,0),MATCH((CUADRO!N$4&amp;$E38),'Hoja de Trabajo para listado'!$CD$151:$DC$151,0)),0)</f>
        <v>0</v>
      </c>
      <c r="O38" s="243">
        <f ca="1">+IFERROR(INDEX('Hoja de Trabajo para listado'!$A$155:$Z$1048576,MATCH($A38,'Hoja de Trabajo para listado'!$A$155:$A$1048576,0),MATCH((CUADRO!O$4&amp;$E38),'Hoja de Trabajo para listado'!$A$151:$Z$151,0)),0)+IFERROR(INDEX('Hoja de Trabajo para listado'!$AB$155:$BA$1048576,MATCH($A38,'Hoja de Trabajo para listado'!$AB$155:$AB$1048576,0),MATCH((CUADRO!O$4&amp;$E38),'Hoja de Trabajo para listado'!$AB$151:$BA$151,0)),0)+IFERROR(INDEX('Hoja de Trabajo para listado'!$BC$155:$CB$1048576,MATCH($A38,'Hoja de Trabajo para listado'!$BC$155:$BC$1048576,0),MATCH((CUADRO!O$4&amp;$E38),'Hoja de Trabajo para listado'!$BC$151:$CB$151,0)),0)+IFERROR(INDEX('Hoja de Trabajo para listado'!$DE$153:$DG$274,MATCH($A38,'Hoja de Trabajo para listado'!$DE$153:$DE$1048576,0),MATCH((CUADRO!O$4&amp;$E38),'Hoja de Trabajo para listado'!$DE$151:$DG$151,0)),0)+IFERROR(INDEX('Hoja de Trabajo para listado'!$CD$155:$DC$1048576,MATCH($A38,'Hoja de Trabajo para listado'!$CD$155:$CD$1048576,0),MATCH((CUADRO!O$4&amp;$E38),'Hoja de Trabajo para listado'!$CD$151:$DC$151,0)),0)</f>
        <v>2856.16</v>
      </c>
      <c r="P38" s="243">
        <f ca="1">+IFERROR(INDEX('Hoja de Trabajo para listado'!$A$155:$Z$1048576,MATCH($A38,'Hoja de Trabajo para listado'!$A$155:$A$1048576,0),MATCH((CUADRO!P$4&amp;$E38),'Hoja de Trabajo para listado'!$A$151:$Z$151,0)),0)+IFERROR(INDEX('Hoja de Trabajo para listado'!$AB$155:$BA$1048576,MATCH($A38,'Hoja de Trabajo para listado'!$AB$155:$AB$1048576,0),MATCH((CUADRO!P$4&amp;$E38),'Hoja de Trabajo para listado'!$AB$151:$BA$151,0)),0)+IFERROR(INDEX('Hoja de Trabajo para listado'!$BC$155:$CB$1048576,MATCH($A38,'Hoja de Trabajo para listado'!$BC$155:$BC$1048576,0),MATCH((CUADRO!P$4&amp;$E38),'Hoja de Trabajo para listado'!$BC$151:$CB$151,0)),0)+IFERROR(INDEX('Hoja de Trabajo para listado'!$DE$153:$DG$274,MATCH($A38,'Hoja de Trabajo para listado'!$DE$153:$DE$1048576,0),MATCH((CUADRO!P$4&amp;$E38),'Hoja de Trabajo para listado'!$DE$151:$DG$151,0)),0)+IFERROR(INDEX('Hoja de Trabajo para listado'!$CD$155:$DC$1048576,MATCH($A38,'Hoja de Trabajo para listado'!$CD$155:$CD$1048576,0),MATCH((CUADRO!P$4&amp;$E38),'Hoja de Trabajo para listado'!$CD$151:$DC$151,0)),0)</f>
        <v>0</v>
      </c>
      <c r="Q38" s="243">
        <f ca="1">+IFERROR(INDEX('Hoja de Trabajo para listado'!$A$155:$Z$1048576,MATCH($A38,'Hoja de Trabajo para listado'!$A$155:$A$1048576,0),MATCH((CUADRO!Q$4&amp;$E38),'Hoja de Trabajo para listado'!$A$151:$Z$151,0)),0)+IFERROR(INDEX('Hoja de Trabajo para listado'!$AB$155:$BA$1048576,MATCH($A38,'Hoja de Trabajo para listado'!$AB$155:$AB$1048576,0),MATCH((CUADRO!Q$4&amp;$E38),'Hoja de Trabajo para listado'!$AB$151:$BA$151,0)),0)+IFERROR(INDEX('Hoja de Trabajo para listado'!$BC$155:$CB$1048576,MATCH($A38,'Hoja de Trabajo para listado'!$BC$155:$BC$1048576,0),MATCH((CUADRO!Q$4&amp;$E38),'Hoja de Trabajo para listado'!$BC$151:$CB$151,0)),0)+IFERROR(INDEX('Hoja de Trabajo para listado'!$DE$153:$DG$274,MATCH($A38,'Hoja de Trabajo para listado'!$DE$153:$DE$1048576,0),MATCH((CUADRO!Q$4&amp;$E38),'Hoja de Trabajo para listado'!$DE$151:$DG$151,0)),0)+IFERROR(INDEX('Hoja de Trabajo para listado'!$CD$155:$DC$1048576,MATCH($A38,'Hoja de Trabajo para listado'!$CD$155:$CD$1048576,0),MATCH((CUADRO!Q$4&amp;$E38),'Hoja de Trabajo para listado'!$CD$151:$DC$151,0)),0)</f>
        <v>0</v>
      </c>
      <c r="R38" s="243">
        <f t="shared" ca="1" si="0"/>
        <v>38599.300000000003</v>
      </c>
      <c r="S38" s="243">
        <f ca="1">+R37+R38</f>
        <v>38599.300000000003</v>
      </c>
      <c r="T38" s="243">
        <f ca="1">+S38</f>
        <v>38599.300000000003</v>
      </c>
      <c r="U38" s="242">
        <f t="shared" si="1"/>
        <v>2</v>
      </c>
      <c r="V38" s="327" t="str">
        <f>+VLOOKUP(A38,bd_lista!$A$3:$E$592,5,FALSE)</f>
        <v>Órgano Ejecutivo</v>
      </c>
      <c r="W38" s="398"/>
      <c r="X38" s="240">
        <f t="shared" si="4"/>
        <v>76</v>
      </c>
      <c r="Y38" s="240" t="str">
        <f>+VLOOKUP(X38,bd_lista!$A$3:$C$592,3,FALSE)</f>
        <v>Ministerio de Minería y Metalurgia</v>
      </c>
      <c r="Z38" s="244"/>
      <c r="AA38" s="244"/>
    </row>
    <row r="39" spans="1:27" ht="15" customHeight="1">
      <c r="A39" s="379">
        <v>78</v>
      </c>
      <c r="B39" s="393">
        <f>+A39</f>
        <v>78</v>
      </c>
      <c r="C39" s="245" t="str">
        <f>+VLOOKUP(A39,bd_lista!$A$3:$C$592,3,FALSE)</f>
        <v>Ministerio de Hidrocarburos y Energías</v>
      </c>
      <c r="D39" s="395" t="str">
        <f>+C39</f>
        <v>Ministerio de Hidrocarburos y Energías</v>
      </c>
      <c r="E39" s="245" t="s">
        <v>1303</v>
      </c>
      <c r="F39" s="241">
        <f ca="1">+IFERROR(INDEX('Hoja de Trabajo para listado'!$A$155:$Z$1048576,MATCH($A39,'Hoja de Trabajo para listado'!$A$155:$A$1048576,0),MATCH((CUADRO!F$4&amp;$E39),'Hoja de Trabajo para listado'!$A$151:$Z$151,0)),0)+IFERROR(INDEX('Hoja de Trabajo para listado'!$AB$155:$BA$1048576,MATCH($A39,'Hoja de Trabajo para listado'!$AB$155:$AB$1048576,0),MATCH((CUADRO!F$4&amp;$E39),'Hoja de Trabajo para listado'!$AB$151:$BA$151,0)),0)+IFERROR(INDEX('Hoja de Trabajo para listado'!$BC$155:$CB$1048576,MATCH($A39,'Hoja de Trabajo para listado'!$BC$155:$BC$1048576,0),MATCH((CUADRO!F$4&amp;$E39),'Hoja de Trabajo para listado'!$BC$151:$CB$151,0)),0)+IFERROR(INDEX('Hoja de Trabajo para listado'!$DE$153:$DG$274,MATCH($A39,'Hoja de Trabajo para listado'!$DE$153:$DE$1048576,0),MATCH((CUADRO!F$4&amp;$E39),'Hoja de Trabajo para listado'!$DE$151:$DG$151,0)),0)+IFERROR(INDEX('Hoja de Trabajo para listado'!$CD$155:$DC$1048576,MATCH($A39,'Hoja de Trabajo para listado'!$CD$155:$CD$1048576,0),MATCH((CUADRO!F$4&amp;$E39),'Hoja de Trabajo para listado'!$CD$151:$DC$151,0)),0)</f>
        <v>0</v>
      </c>
      <c r="G39" s="241">
        <f ca="1">+IFERROR(INDEX('Hoja de Trabajo para listado'!$A$155:$Z$1048576,MATCH($A39,'Hoja de Trabajo para listado'!$A$155:$A$1048576,0),MATCH((CUADRO!G$4&amp;$E39),'Hoja de Trabajo para listado'!$A$151:$Z$151,0)),0)+IFERROR(INDEX('Hoja de Trabajo para listado'!$AB$155:$BA$1048576,MATCH($A39,'Hoja de Trabajo para listado'!$AB$155:$AB$1048576,0),MATCH((CUADRO!G$4&amp;$E39),'Hoja de Trabajo para listado'!$AB$151:$BA$151,0)),0)+IFERROR(INDEX('Hoja de Trabajo para listado'!$BC$155:$CB$1048576,MATCH($A39,'Hoja de Trabajo para listado'!$BC$155:$BC$1048576,0),MATCH((CUADRO!G$4&amp;$E39),'Hoja de Trabajo para listado'!$BC$151:$CB$151,0)),0)+IFERROR(INDEX('Hoja de Trabajo para listado'!$DE$153:$DG$274,MATCH($A39,'Hoja de Trabajo para listado'!$DE$153:$DE$1048576,0),MATCH((CUADRO!G$4&amp;$E39),'Hoja de Trabajo para listado'!$DE$151:$DG$151,0)),0)+IFERROR(INDEX('Hoja de Trabajo para listado'!$CD$155:$DC$1048576,MATCH($A39,'Hoja de Trabajo para listado'!$CD$155:$CD$1048576,0),MATCH((CUADRO!G$4&amp;$E39),'Hoja de Trabajo para listado'!$CD$151:$DC$151,0)),0)</f>
        <v>0</v>
      </c>
      <c r="H39" s="241">
        <f ca="1">+IFERROR(INDEX('Hoja de Trabajo para listado'!$A$155:$Z$1048576,MATCH($A39,'Hoja de Trabajo para listado'!$A$155:$A$1048576,0),MATCH((CUADRO!H$4&amp;$E39),'Hoja de Trabajo para listado'!$A$151:$Z$151,0)),0)+IFERROR(INDEX('Hoja de Trabajo para listado'!$AB$155:$BA$1048576,MATCH($A39,'Hoja de Trabajo para listado'!$AB$155:$AB$1048576,0),MATCH((CUADRO!H$4&amp;$E39),'Hoja de Trabajo para listado'!$AB$151:$BA$151,0)),0)+IFERROR(INDEX('Hoja de Trabajo para listado'!$BC$155:$CB$1048576,MATCH($A39,'Hoja de Trabajo para listado'!$BC$155:$BC$1048576,0),MATCH((CUADRO!H$4&amp;$E39),'Hoja de Trabajo para listado'!$BC$151:$CB$151,0)),0)+IFERROR(INDEX('Hoja de Trabajo para listado'!$DE$153:$DG$274,MATCH($A39,'Hoja de Trabajo para listado'!$DE$153:$DE$1048576,0),MATCH((CUADRO!H$4&amp;$E39),'Hoja de Trabajo para listado'!$DE$151:$DG$151,0)),0)+IFERROR(INDEX('Hoja de Trabajo para listado'!$CD$155:$DC$1048576,MATCH($A39,'Hoja de Trabajo para listado'!$CD$155:$CD$1048576,0),MATCH((CUADRO!H$4&amp;$E39),'Hoja de Trabajo para listado'!$CD$151:$DC$151,0)),0)</f>
        <v>0</v>
      </c>
      <c r="I39" s="241">
        <f ca="1">+IFERROR(INDEX('Hoja de Trabajo para listado'!$A$155:$Z$1048576,MATCH($A39,'Hoja de Trabajo para listado'!$A$155:$A$1048576,0),MATCH((CUADRO!I$4&amp;$E39),'Hoja de Trabajo para listado'!$A$151:$Z$151,0)),0)+IFERROR(INDEX('Hoja de Trabajo para listado'!$AB$155:$BA$1048576,MATCH($A39,'Hoja de Trabajo para listado'!$AB$155:$AB$1048576,0),MATCH((CUADRO!I$4&amp;$E39),'Hoja de Trabajo para listado'!$AB$151:$BA$151,0)),0)+IFERROR(INDEX('Hoja de Trabajo para listado'!$BC$155:$CB$1048576,MATCH($A39,'Hoja de Trabajo para listado'!$BC$155:$BC$1048576,0),MATCH((CUADRO!I$4&amp;$E39),'Hoja de Trabajo para listado'!$BC$151:$CB$151,0)),0)+IFERROR(INDEX('Hoja de Trabajo para listado'!$DE$153:$DG$274,MATCH($A39,'Hoja de Trabajo para listado'!$DE$153:$DE$1048576,0),MATCH((CUADRO!I$4&amp;$E39),'Hoja de Trabajo para listado'!$DE$151:$DG$151,0)),0)+IFERROR(INDEX('Hoja de Trabajo para listado'!$CD$155:$DC$1048576,MATCH($A39,'Hoja de Trabajo para listado'!$CD$155:$CD$1048576,0),MATCH((CUADRO!I$4&amp;$E39),'Hoja de Trabajo para listado'!$CD$151:$DC$151,0)),0)</f>
        <v>0</v>
      </c>
      <c r="J39" s="241">
        <f ca="1">+IFERROR(INDEX('Hoja de Trabajo para listado'!$A$155:$Z$1048576,MATCH($A39,'Hoja de Trabajo para listado'!$A$155:$A$1048576,0),MATCH((CUADRO!J$4&amp;$E39),'Hoja de Trabajo para listado'!$A$151:$Z$151,0)),0)+IFERROR(INDEX('Hoja de Trabajo para listado'!$AB$155:$BA$1048576,MATCH($A39,'Hoja de Trabajo para listado'!$AB$155:$AB$1048576,0),MATCH((CUADRO!J$4&amp;$E39),'Hoja de Trabajo para listado'!$AB$151:$BA$151,0)),0)+IFERROR(INDEX('Hoja de Trabajo para listado'!$BC$155:$CB$1048576,MATCH($A39,'Hoja de Trabajo para listado'!$BC$155:$BC$1048576,0),MATCH((CUADRO!J$4&amp;$E39),'Hoja de Trabajo para listado'!$BC$151:$CB$151,0)),0)+IFERROR(INDEX('Hoja de Trabajo para listado'!$DE$153:$DG$274,MATCH($A39,'Hoja de Trabajo para listado'!$DE$153:$DE$1048576,0),MATCH((CUADRO!J$4&amp;$E39),'Hoja de Trabajo para listado'!$DE$151:$DG$151,0)),0)+IFERROR(INDEX('Hoja de Trabajo para listado'!$CD$155:$DC$1048576,MATCH($A39,'Hoja de Trabajo para listado'!$CD$155:$CD$1048576,0),MATCH((CUADRO!J$4&amp;$E39),'Hoja de Trabajo para listado'!$CD$151:$DC$151,0)),0)</f>
        <v>0</v>
      </c>
      <c r="K39" s="241">
        <f ca="1">+IFERROR(INDEX('Hoja de Trabajo para listado'!$A$155:$Z$1048576,MATCH($A39,'Hoja de Trabajo para listado'!$A$155:$A$1048576,0),MATCH((CUADRO!K$4&amp;$E39),'Hoja de Trabajo para listado'!$A$151:$Z$151,0)),0)+IFERROR(INDEX('Hoja de Trabajo para listado'!$AB$155:$BA$1048576,MATCH($A39,'Hoja de Trabajo para listado'!$AB$155:$AB$1048576,0),MATCH((CUADRO!K$4&amp;$E39),'Hoja de Trabajo para listado'!$AB$151:$BA$151,0)),0)+IFERROR(INDEX('Hoja de Trabajo para listado'!$BC$155:$CB$1048576,MATCH($A39,'Hoja de Trabajo para listado'!$BC$155:$BC$1048576,0),MATCH((CUADRO!K$4&amp;$E39),'Hoja de Trabajo para listado'!$BC$151:$CB$151,0)),0)+IFERROR(INDEX('Hoja de Trabajo para listado'!$DE$153:$DG$274,MATCH($A39,'Hoja de Trabajo para listado'!$DE$153:$DE$1048576,0),MATCH((CUADRO!K$4&amp;$E39),'Hoja de Trabajo para listado'!$DE$151:$DG$151,0)),0)+IFERROR(INDEX('Hoja de Trabajo para listado'!$CD$155:$DC$1048576,MATCH($A39,'Hoja de Trabajo para listado'!$CD$155:$CD$1048576,0),MATCH((CUADRO!K$4&amp;$E39),'Hoja de Trabajo para listado'!$CD$151:$DC$151,0)),0)</f>
        <v>0</v>
      </c>
      <c r="L39" s="241">
        <f ca="1">+IFERROR(INDEX('Hoja de Trabajo para listado'!$A$155:$Z$1048576,MATCH($A39,'Hoja de Trabajo para listado'!$A$155:$A$1048576,0),MATCH((CUADRO!L$4&amp;$E39),'Hoja de Trabajo para listado'!$A$151:$Z$151,0)),0)+IFERROR(INDEX('Hoja de Trabajo para listado'!$AB$155:$BA$1048576,MATCH($A39,'Hoja de Trabajo para listado'!$AB$155:$AB$1048576,0),MATCH((CUADRO!L$4&amp;$E39),'Hoja de Trabajo para listado'!$AB$151:$BA$151,0)),0)+IFERROR(INDEX('Hoja de Trabajo para listado'!$BC$155:$CB$1048576,MATCH($A39,'Hoja de Trabajo para listado'!$BC$155:$BC$1048576,0),MATCH((CUADRO!L$4&amp;$E39),'Hoja de Trabajo para listado'!$BC$151:$CB$151,0)),0)+IFERROR(INDEX('Hoja de Trabajo para listado'!$DE$153:$DG$274,MATCH($A39,'Hoja de Trabajo para listado'!$DE$153:$DE$1048576,0),MATCH((CUADRO!L$4&amp;$E39),'Hoja de Trabajo para listado'!$DE$151:$DG$151,0)),0)+IFERROR(INDEX('Hoja de Trabajo para listado'!$CD$155:$DC$1048576,MATCH($A39,'Hoja de Trabajo para listado'!$CD$155:$CD$1048576,0),MATCH((CUADRO!L$4&amp;$E39),'Hoja de Trabajo para listado'!$CD$151:$DC$151,0)),0)</f>
        <v>0</v>
      </c>
      <c r="M39" s="241">
        <f ca="1">+IFERROR(INDEX('Hoja de Trabajo para listado'!$A$155:$Z$1048576,MATCH($A39,'Hoja de Trabajo para listado'!$A$155:$A$1048576,0),MATCH((CUADRO!M$4&amp;$E39),'Hoja de Trabajo para listado'!$A$151:$Z$151,0)),0)+IFERROR(INDEX('Hoja de Trabajo para listado'!$AB$155:$BA$1048576,MATCH($A39,'Hoja de Trabajo para listado'!$AB$155:$AB$1048576,0),MATCH((CUADRO!M$4&amp;$E39),'Hoja de Trabajo para listado'!$AB$151:$BA$151,0)),0)+IFERROR(INDEX('Hoja de Trabajo para listado'!$BC$155:$CB$1048576,MATCH($A39,'Hoja de Trabajo para listado'!$BC$155:$BC$1048576,0),MATCH((CUADRO!M$4&amp;$E39),'Hoja de Trabajo para listado'!$BC$151:$CB$151,0)),0)+IFERROR(INDEX('Hoja de Trabajo para listado'!$DE$153:$DG$274,MATCH($A39,'Hoja de Trabajo para listado'!$DE$153:$DE$1048576,0),MATCH((CUADRO!M$4&amp;$E39),'Hoja de Trabajo para listado'!$DE$151:$DG$151,0)),0)+IFERROR(INDEX('Hoja de Trabajo para listado'!$CD$155:$DC$1048576,MATCH($A39,'Hoja de Trabajo para listado'!$CD$155:$CD$1048576,0),MATCH((CUADRO!M$4&amp;$E39),'Hoja de Trabajo para listado'!$CD$151:$DC$151,0)),0)</f>
        <v>2898520.3438000004</v>
      </c>
      <c r="N39" s="241">
        <f ca="1">+IFERROR(INDEX('Hoja de Trabajo para listado'!$A$155:$Z$1048576,MATCH($A39,'Hoja de Trabajo para listado'!$A$155:$A$1048576,0),MATCH((CUADRO!N$4&amp;$E39),'Hoja de Trabajo para listado'!$A$151:$Z$151,0)),0)+IFERROR(INDEX('Hoja de Trabajo para listado'!$AB$155:$BA$1048576,MATCH($A39,'Hoja de Trabajo para listado'!$AB$155:$AB$1048576,0),MATCH((CUADRO!N$4&amp;$E39),'Hoja de Trabajo para listado'!$AB$151:$BA$151,0)),0)+IFERROR(INDEX('Hoja de Trabajo para listado'!$BC$155:$CB$1048576,MATCH($A39,'Hoja de Trabajo para listado'!$BC$155:$BC$1048576,0),MATCH((CUADRO!N$4&amp;$E39),'Hoja de Trabajo para listado'!$BC$151:$CB$151,0)),0)+IFERROR(INDEX('Hoja de Trabajo para listado'!$DE$153:$DG$274,MATCH($A39,'Hoja de Trabajo para listado'!$DE$153:$DE$1048576,0),MATCH((CUADRO!N$4&amp;$E39),'Hoja de Trabajo para listado'!$DE$151:$DG$151,0)),0)+IFERROR(INDEX('Hoja de Trabajo para listado'!$CD$155:$DC$1048576,MATCH($A39,'Hoja de Trabajo para listado'!$CD$155:$CD$1048576,0),MATCH((CUADRO!N$4&amp;$E39),'Hoja de Trabajo para listado'!$CD$151:$DC$151,0)),0)</f>
        <v>0</v>
      </c>
      <c r="O39" s="241">
        <f ca="1">+IFERROR(INDEX('Hoja de Trabajo para listado'!$A$155:$Z$1048576,MATCH($A39,'Hoja de Trabajo para listado'!$A$155:$A$1048576,0),MATCH((CUADRO!O$4&amp;$E39),'Hoja de Trabajo para listado'!$A$151:$Z$151,0)),0)+IFERROR(INDEX('Hoja de Trabajo para listado'!$AB$155:$BA$1048576,MATCH($A39,'Hoja de Trabajo para listado'!$AB$155:$AB$1048576,0),MATCH((CUADRO!O$4&amp;$E39),'Hoja de Trabajo para listado'!$AB$151:$BA$151,0)),0)+IFERROR(INDEX('Hoja de Trabajo para listado'!$BC$155:$CB$1048576,MATCH($A39,'Hoja de Trabajo para listado'!$BC$155:$BC$1048576,0),MATCH((CUADRO!O$4&amp;$E39),'Hoja de Trabajo para listado'!$BC$151:$CB$151,0)),0)+IFERROR(INDEX('Hoja de Trabajo para listado'!$DE$153:$DG$274,MATCH($A39,'Hoja de Trabajo para listado'!$DE$153:$DE$1048576,0),MATCH((CUADRO!O$4&amp;$E39),'Hoja de Trabajo para listado'!$DE$151:$DG$151,0)),0)+IFERROR(INDEX('Hoja de Trabajo para listado'!$CD$155:$DC$1048576,MATCH($A39,'Hoja de Trabajo para listado'!$CD$155:$CD$1048576,0),MATCH((CUADRO!O$4&amp;$E39),'Hoja de Trabajo para listado'!$CD$151:$DC$151,0)),0)</f>
        <v>0</v>
      </c>
      <c r="P39" s="241">
        <f ca="1">+IFERROR(INDEX('Hoja de Trabajo para listado'!$A$155:$Z$1048576,MATCH($A39,'Hoja de Trabajo para listado'!$A$155:$A$1048576,0),MATCH((CUADRO!P$4&amp;$E39),'Hoja de Trabajo para listado'!$A$151:$Z$151,0)),0)+IFERROR(INDEX('Hoja de Trabajo para listado'!$AB$155:$BA$1048576,MATCH($A39,'Hoja de Trabajo para listado'!$AB$155:$AB$1048576,0),MATCH((CUADRO!P$4&amp;$E39),'Hoja de Trabajo para listado'!$AB$151:$BA$151,0)),0)+IFERROR(INDEX('Hoja de Trabajo para listado'!$BC$155:$CB$1048576,MATCH($A39,'Hoja de Trabajo para listado'!$BC$155:$BC$1048576,0),MATCH((CUADRO!P$4&amp;$E39),'Hoja de Trabajo para listado'!$BC$151:$CB$151,0)),0)+IFERROR(INDEX('Hoja de Trabajo para listado'!$DE$153:$DG$274,MATCH($A39,'Hoja de Trabajo para listado'!$DE$153:$DE$1048576,0),MATCH((CUADRO!P$4&amp;$E39),'Hoja de Trabajo para listado'!$DE$151:$DG$151,0)),0)+IFERROR(INDEX('Hoja de Trabajo para listado'!$CD$155:$DC$1048576,MATCH($A39,'Hoja de Trabajo para listado'!$CD$155:$CD$1048576,0),MATCH((CUADRO!P$4&amp;$E39),'Hoja de Trabajo para listado'!$CD$151:$DC$151,0)),0)</f>
        <v>0</v>
      </c>
      <c r="Q39" s="241">
        <f ca="1">+IFERROR(INDEX('Hoja de Trabajo para listado'!$A$155:$Z$1048576,MATCH($A39,'Hoja de Trabajo para listado'!$A$155:$A$1048576,0),MATCH((CUADRO!Q$4&amp;$E39),'Hoja de Trabajo para listado'!$A$151:$Z$151,0)),0)+IFERROR(INDEX('Hoja de Trabajo para listado'!$AB$155:$BA$1048576,MATCH($A39,'Hoja de Trabajo para listado'!$AB$155:$AB$1048576,0),MATCH((CUADRO!Q$4&amp;$E39),'Hoja de Trabajo para listado'!$AB$151:$BA$151,0)),0)+IFERROR(INDEX('Hoja de Trabajo para listado'!$BC$155:$CB$1048576,MATCH($A39,'Hoja de Trabajo para listado'!$BC$155:$BC$1048576,0),MATCH((CUADRO!Q$4&amp;$E39),'Hoja de Trabajo para listado'!$BC$151:$CB$151,0)),0)+IFERROR(INDEX('Hoja de Trabajo para listado'!$DE$153:$DG$274,MATCH($A39,'Hoja de Trabajo para listado'!$DE$153:$DE$1048576,0),MATCH((CUADRO!Q$4&amp;$E39),'Hoja de Trabajo para listado'!$DE$151:$DG$151,0)),0)+IFERROR(INDEX('Hoja de Trabajo para listado'!$CD$155:$DC$1048576,MATCH($A39,'Hoja de Trabajo para listado'!$CD$155:$CD$1048576,0),MATCH((CUADRO!Q$4&amp;$E39),'Hoja de Trabajo para listado'!$CD$151:$DC$151,0)),0)</f>
        <v>0</v>
      </c>
      <c r="R39" s="241">
        <f t="shared" ca="1" si="0"/>
        <v>2898520.3438000004</v>
      </c>
      <c r="S39" s="241"/>
      <c r="T39" s="241">
        <f ca="1">+T40</f>
        <v>11589123.763799999</v>
      </c>
      <c r="U39" s="240">
        <f t="shared" si="1"/>
        <v>1</v>
      </c>
      <c r="V39" s="327" t="str">
        <f>+VLOOKUP(A39,bd_lista!$A$3:$E$592,5,FALSE)</f>
        <v>Órgano Ejecutivo</v>
      </c>
      <c r="W39" s="397" t="str">
        <f>+V39</f>
        <v>Órgano Ejecutivo</v>
      </c>
      <c r="X39" s="240">
        <f t="shared" si="4"/>
        <v>78</v>
      </c>
      <c r="Y39" s="240" t="str">
        <f>+VLOOKUP(X39,bd_lista!$A$3:$C$592,3,FALSE)</f>
        <v>Ministerio de Hidrocarburos y Energías</v>
      </c>
      <c r="Z39" s="244">
        <f>+X39</f>
        <v>78</v>
      </c>
      <c r="AA39" s="244" t="str">
        <f>+Y39</f>
        <v>Ministerio de Hidrocarburos y Energías</v>
      </c>
    </row>
    <row r="40" spans="1:27" ht="15" customHeight="1">
      <c r="A40" s="378">
        <v>78</v>
      </c>
      <c r="B40" s="394"/>
      <c r="C40" s="327" t="str">
        <f>+VLOOKUP(A40,bd_lista!$A$3:$C$592,3,FALSE)</f>
        <v>Ministerio de Hidrocarburos y Energías</v>
      </c>
      <c r="D40" s="396"/>
      <c r="E40" s="327" t="s">
        <v>1304</v>
      </c>
      <c r="F40" s="243">
        <f ca="1">+IFERROR(INDEX('Hoja de Trabajo para listado'!$A$155:$Z$1048576,MATCH($A40,'Hoja de Trabajo para listado'!$A$155:$A$1048576,0),MATCH((CUADRO!F$4&amp;$E40),'Hoja de Trabajo para listado'!$A$151:$Z$151,0)),0)+IFERROR(INDEX('Hoja de Trabajo para listado'!$AB$155:$BA$1048576,MATCH($A40,'Hoja de Trabajo para listado'!$AB$155:$AB$1048576,0),MATCH((CUADRO!F$4&amp;$E40),'Hoja de Trabajo para listado'!$AB$151:$BA$151,0)),0)+IFERROR(INDEX('Hoja de Trabajo para listado'!$BC$155:$CB$1048576,MATCH($A40,'Hoja de Trabajo para listado'!$BC$155:$BC$1048576,0),MATCH((CUADRO!F$4&amp;$E40),'Hoja de Trabajo para listado'!$BC$151:$CB$151,0)),0)+IFERROR(INDEX('Hoja de Trabajo para listado'!$DE$153:$DG$274,MATCH($A40,'Hoja de Trabajo para listado'!$DE$153:$DE$1048576,0),MATCH((CUADRO!F$4&amp;$E40),'Hoja de Trabajo para listado'!$DE$151:$DG$151,0)),0)+IFERROR(INDEX('Hoja de Trabajo para listado'!$CD$155:$DC$1048576,MATCH($A40,'Hoja de Trabajo para listado'!$CD$155:$CD$1048576,0),MATCH((CUADRO!F$4&amp;$E40),'Hoja de Trabajo para listado'!$CD$151:$DC$151,0)),0)</f>
        <v>0</v>
      </c>
      <c r="G40" s="243">
        <f ca="1">+IFERROR(INDEX('Hoja de Trabajo para listado'!$A$155:$Z$1048576,MATCH($A40,'Hoja de Trabajo para listado'!$A$155:$A$1048576,0),MATCH((CUADRO!G$4&amp;$E40),'Hoja de Trabajo para listado'!$A$151:$Z$151,0)),0)+IFERROR(INDEX('Hoja de Trabajo para listado'!$AB$155:$BA$1048576,MATCH($A40,'Hoja de Trabajo para listado'!$AB$155:$AB$1048576,0),MATCH((CUADRO!G$4&amp;$E40),'Hoja de Trabajo para listado'!$AB$151:$BA$151,0)),0)+IFERROR(INDEX('Hoja de Trabajo para listado'!$BC$155:$CB$1048576,MATCH($A40,'Hoja de Trabajo para listado'!$BC$155:$BC$1048576,0),MATCH((CUADRO!G$4&amp;$E40),'Hoja de Trabajo para listado'!$BC$151:$CB$151,0)),0)+IFERROR(INDEX('Hoja de Trabajo para listado'!$DE$153:$DG$274,MATCH($A40,'Hoja de Trabajo para listado'!$DE$153:$DE$1048576,0),MATCH((CUADRO!G$4&amp;$E40),'Hoja de Trabajo para listado'!$DE$151:$DG$151,0)),0)+IFERROR(INDEX('Hoja de Trabajo para listado'!$CD$155:$DC$1048576,MATCH($A40,'Hoja de Trabajo para listado'!$CD$155:$CD$1048576,0),MATCH((CUADRO!G$4&amp;$E40),'Hoja de Trabajo para listado'!$CD$151:$DC$151,0)),0)</f>
        <v>0</v>
      </c>
      <c r="H40" s="243">
        <f ca="1">+IFERROR(INDEX('Hoja de Trabajo para listado'!$A$155:$Z$1048576,MATCH($A40,'Hoja de Trabajo para listado'!$A$155:$A$1048576,0),MATCH((CUADRO!H$4&amp;$E40),'Hoja de Trabajo para listado'!$A$151:$Z$151,0)),0)+IFERROR(INDEX('Hoja de Trabajo para listado'!$AB$155:$BA$1048576,MATCH($A40,'Hoja de Trabajo para listado'!$AB$155:$AB$1048576,0),MATCH((CUADRO!H$4&amp;$E40),'Hoja de Trabajo para listado'!$AB$151:$BA$151,0)),0)+IFERROR(INDEX('Hoja de Trabajo para listado'!$BC$155:$CB$1048576,MATCH($A40,'Hoja de Trabajo para listado'!$BC$155:$BC$1048576,0),MATCH((CUADRO!H$4&amp;$E40),'Hoja de Trabajo para listado'!$BC$151:$CB$151,0)),0)+IFERROR(INDEX('Hoja de Trabajo para listado'!$DE$153:$DG$274,MATCH($A40,'Hoja de Trabajo para listado'!$DE$153:$DE$1048576,0),MATCH((CUADRO!H$4&amp;$E40),'Hoja de Trabajo para listado'!$DE$151:$DG$151,0)),0)+IFERROR(INDEX('Hoja de Trabajo para listado'!$CD$155:$DC$1048576,MATCH($A40,'Hoja de Trabajo para listado'!$CD$155:$CD$1048576,0),MATCH((CUADRO!H$4&amp;$E40),'Hoja de Trabajo para listado'!$CD$151:$DC$151,0)),0)</f>
        <v>0</v>
      </c>
      <c r="I40" s="243">
        <f ca="1">+IFERROR(INDEX('Hoja de Trabajo para listado'!$A$155:$Z$1048576,MATCH($A40,'Hoja de Trabajo para listado'!$A$155:$A$1048576,0),MATCH((CUADRO!I$4&amp;$E40),'Hoja de Trabajo para listado'!$A$151:$Z$151,0)),0)+IFERROR(INDEX('Hoja de Trabajo para listado'!$AB$155:$BA$1048576,MATCH($A40,'Hoja de Trabajo para listado'!$AB$155:$AB$1048576,0),MATCH((CUADRO!I$4&amp;$E40),'Hoja de Trabajo para listado'!$AB$151:$BA$151,0)),0)+IFERROR(INDEX('Hoja de Trabajo para listado'!$BC$155:$CB$1048576,MATCH($A40,'Hoja de Trabajo para listado'!$BC$155:$BC$1048576,0),MATCH((CUADRO!I$4&amp;$E40),'Hoja de Trabajo para listado'!$BC$151:$CB$151,0)),0)+IFERROR(INDEX('Hoja de Trabajo para listado'!$DE$153:$DG$274,MATCH($A40,'Hoja de Trabajo para listado'!$DE$153:$DE$1048576,0),MATCH((CUADRO!I$4&amp;$E40),'Hoja de Trabajo para listado'!$DE$151:$DG$151,0)),0)+IFERROR(INDEX('Hoja de Trabajo para listado'!$CD$155:$DC$1048576,MATCH($A40,'Hoja de Trabajo para listado'!$CD$155:$CD$1048576,0),MATCH((CUADRO!I$4&amp;$E40),'Hoja de Trabajo para listado'!$CD$151:$DC$151,0)),0)</f>
        <v>0</v>
      </c>
      <c r="J40" s="243">
        <f ca="1">+IFERROR(INDEX('Hoja de Trabajo para listado'!$A$155:$Z$1048576,MATCH($A40,'Hoja de Trabajo para listado'!$A$155:$A$1048576,0),MATCH((CUADRO!J$4&amp;$E40),'Hoja de Trabajo para listado'!$A$151:$Z$151,0)),0)+IFERROR(INDEX('Hoja de Trabajo para listado'!$AB$155:$BA$1048576,MATCH($A40,'Hoja de Trabajo para listado'!$AB$155:$AB$1048576,0),MATCH((CUADRO!J$4&amp;$E40),'Hoja de Trabajo para listado'!$AB$151:$BA$151,0)),0)+IFERROR(INDEX('Hoja de Trabajo para listado'!$BC$155:$CB$1048576,MATCH($A40,'Hoja de Trabajo para listado'!$BC$155:$BC$1048576,0),MATCH((CUADRO!J$4&amp;$E40),'Hoja de Trabajo para listado'!$BC$151:$CB$151,0)),0)+IFERROR(INDEX('Hoja de Trabajo para listado'!$DE$153:$DG$274,MATCH($A40,'Hoja de Trabajo para listado'!$DE$153:$DE$1048576,0),MATCH((CUADRO!J$4&amp;$E40),'Hoja de Trabajo para listado'!$DE$151:$DG$151,0)),0)+IFERROR(INDEX('Hoja de Trabajo para listado'!$CD$155:$DC$1048576,MATCH($A40,'Hoja de Trabajo para listado'!$CD$155:$CD$1048576,0),MATCH((CUADRO!J$4&amp;$E40),'Hoja de Trabajo para listado'!$CD$151:$DC$151,0)),0)</f>
        <v>574259.86</v>
      </c>
      <c r="K40" s="243">
        <f ca="1">+IFERROR(INDEX('Hoja de Trabajo para listado'!$A$155:$Z$1048576,MATCH($A40,'Hoja de Trabajo para listado'!$A$155:$A$1048576,0),MATCH((CUADRO!K$4&amp;$E40),'Hoja de Trabajo para listado'!$A$151:$Z$151,0)),0)+IFERROR(INDEX('Hoja de Trabajo para listado'!$AB$155:$BA$1048576,MATCH($A40,'Hoja de Trabajo para listado'!$AB$155:$AB$1048576,0),MATCH((CUADRO!K$4&amp;$E40),'Hoja de Trabajo para listado'!$AB$151:$BA$151,0)),0)+IFERROR(INDEX('Hoja de Trabajo para listado'!$BC$155:$CB$1048576,MATCH($A40,'Hoja de Trabajo para listado'!$BC$155:$BC$1048576,0),MATCH((CUADRO!K$4&amp;$E40),'Hoja de Trabajo para listado'!$BC$151:$CB$151,0)),0)+IFERROR(INDEX('Hoja de Trabajo para listado'!$DE$153:$DG$274,MATCH($A40,'Hoja de Trabajo para listado'!$DE$153:$DE$1048576,0),MATCH((CUADRO!K$4&amp;$E40),'Hoja de Trabajo para listado'!$DE$151:$DG$151,0)),0)+IFERROR(INDEX('Hoja de Trabajo para listado'!$CD$155:$DC$1048576,MATCH($A40,'Hoja de Trabajo para listado'!$CD$155:$CD$1048576,0),MATCH((CUADRO!K$4&amp;$E40),'Hoja de Trabajo para listado'!$CD$151:$DC$151,0)),0)</f>
        <v>0</v>
      </c>
      <c r="L40" s="243">
        <f ca="1">+IFERROR(INDEX('Hoja de Trabajo para listado'!$A$155:$Z$1048576,MATCH($A40,'Hoja de Trabajo para listado'!$A$155:$A$1048576,0),MATCH((CUADRO!L$4&amp;$E40),'Hoja de Trabajo para listado'!$A$151:$Z$151,0)),0)+IFERROR(INDEX('Hoja de Trabajo para listado'!$AB$155:$BA$1048576,MATCH($A40,'Hoja de Trabajo para listado'!$AB$155:$AB$1048576,0),MATCH((CUADRO!L$4&amp;$E40),'Hoja de Trabajo para listado'!$AB$151:$BA$151,0)),0)+IFERROR(INDEX('Hoja de Trabajo para listado'!$BC$155:$CB$1048576,MATCH($A40,'Hoja de Trabajo para listado'!$BC$155:$BC$1048576,0),MATCH((CUADRO!L$4&amp;$E40),'Hoja de Trabajo para listado'!$BC$151:$CB$151,0)),0)+IFERROR(INDEX('Hoja de Trabajo para listado'!$DE$153:$DG$274,MATCH($A40,'Hoja de Trabajo para listado'!$DE$153:$DE$1048576,0),MATCH((CUADRO!L$4&amp;$E40),'Hoja de Trabajo para listado'!$DE$151:$DG$151,0)),0)+IFERROR(INDEX('Hoja de Trabajo para listado'!$CD$155:$DC$1048576,MATCH($A40,'Hoja de Trabajo para listado'!$CD$155:$CD$1048576,0),MATCH((CUADRO!L$4&amp;$E40),'Hoja de Trabajo para listado'!$CD$151:$DC$151,0)),0)</f>
        <v>0</v>
      </c>
      <c r="M40" s="243">
        <f ca="1">+IFERROR(INDEX('Hoja de Trabajo para listado'!$A$155:$Z$1048576,MATCH($A40,'Hoja de Trabajo para listado'!$A$155:$A$1048576,0),MATCH((CUADRO!M$4&amp;$E40),'Hoja de Trabajo para listado'!$A$151:$Z$151,0)),0)+IFERROR(INDEX('Hoja de Trabajo para listado'!$AB$155:$BA$1048576,MATCH($A40,'Hoja de Trabajo para listado'!$AB$155:$AB$1048576,0),MATCH((CUADRO!M$4&amp;$E40),'Hoja de Trabajo para listado'!$AB$151:$BA$151,0)),0)+IFERROR(INDEX('Hoja de Trabajo para listado'!$BC$155:$CB$1048576,MATCH($A40,'Hoja de Trabajo para listado'!$BC$155:$BC$1048576,0),MATCH((CUADRO!M$4&amp;$E40),'Hoja de Trabajo para listado'!$BC$151:$CB$151,0)),0)+IFERROR(INDEX('Hoja de Trabajo para listado'!$DE$153:$DG$274,MATCH($A40,'Hoja de Trabajo para listado'!$DE$153:$DE$1048576,0),MATCH((CUADRO!M$4&amp;$E40),'Hoja de Trabajo para listado'!$DE$151:$DG$151,0)),0)+IFERROR(INDEX('Hoja de Trabajo para listado'!$CD$155:$DC$1048576,MATCH($A40,'Hoja de Trabajo para listado'!$CD$155:$CD$1048576,0),MATCH((CUADRO!M$4&amp;$E40),'Hoja de Trabajo para listado'!$CD$151:$DC$151,0)),0)</f>
        <v>7854920.6099999994</v>
      </c>
      <c r="N40" s="243">
        <f ca="1">+IFERROR(INDEX('Hoja de Trabajo para listado'!$A$155:$Z$1048576,MATCH($A40,'Hoja de Trabajo para listado'!$A$155:$A$1048576,0),MATCH((CUADRO!N$4&amp;$E40),'Hoja de Trabajo para listado'!$A$151:$Z$151,0)),0)+IFERROR(INDEX('Hoja de Trabajo para listado'!$AB$155:$BA$1048576,MATCH($A40,'Hoja de Trabajo para listado'!$AB$155:$AB$1048576,0),MATCH((CUADRO!N$4&amp;$E40),'Hoja de Trabajo para listado'!$AB$151:$BA$151,0)),0)+IFERROR(INDEX('Hoja de Trabajo para listado'!$BC$155:$CB$1048576,MATCH($A40,'Hoja de Trabajo para listado'!$BC$155:$BC$1048576,0),MATCH((CUADRO!N$4&amp;$E40),'Hoja de Trabajo para listado'!$BC$151:$CB$151,0)),0)+IFERROR(INDEX('Hoja de Trabajo para listado'!$DE$153:$DG$274,MATCH($A40,'Hoja de Trabajo para listado'!$DE$153:$DE$1048576,0),MATCH((CUADRO!N$4&amp;$E40),'Hoja de Trabajo para listado'!$DE$151:$DG$151,0)),0)+IFERROR(INDEX('Hoja de Trabajo para listado'!$CD$155:$DC$1048576,MATCH($A40,'Hoja de Trabajo para listado'!$CD$155:$CD$1048576,0),MATCH((CUADRO!N$4&amp;$E40),'Hoja de Trabajo para listado'!$CD$151:$DC$151,0)),0)</f>
        <v>0</v>
      </c>
      <c r="O40" s="243">
        <f ca="1">+IFERROR(INDEX('Hoja de Trabajo para listado'!$A$155:$Z$1048576,MATCH($A40,'Hoja de Trabajo para listado'!$A$155:$A$1048576,0),MATCH((CUADRO!O$4&amp;$E40),'Hoja de Trabajo para listado'!$A$151:$Z$151,0)),0)+IFERROR(INDEX('Hoja de Trabajo para listado'!$AB$155:$BA$1048576,MATCH($A40,'Hoja de Trabajo para listado'!$AB$155:$AB$1048576,0),MATCH((CUADRO!O$4&amp;$E40),'Hoja de Trabajo para listado'!$AB$151:$BA$151,0)),0)+IFERROR(INDEX('Hoja de Trabajo para listado'!$BC$155:$CB$1048576,MATCH($A40,'Hoja de Trabajo para listado'!$BC$155:$BC$1048576,0),MATCH((CUADRO!O$4&amp;$E40),'Hoja de Trabajo para listado'!$BC$151:$CB$151,0)),0)+IFERROR(INDEX('Hoja de Trabajo para listado'!$DE$153:$DG$274,MATCH($A40,'Hoja de Trabajo para listado'!$DE$153:$DE$1048576,0),MATCH((CUADRO!O$4&amp;$E40),'Hoja de Trabajo para listado'!$DE$151:$DG$151,0)),0)+IFERROR(INDEX('Hoja de Trabajo para listado'!$CD$155:$DC$1048576,MATCH($A40,'Hoja de Trabajo para listado'!$CD$155:$CD$1048576,0),MATCH((CUADRO!O$4&amp;$E40),'Hoja de Trabajo para listado'!$CD$151:$DC$151,0)),0)</f>
        <v>185743.84</v>
      </c>
      <c r="P40" s="243">
        <f ca="1">+IFERROR(INDEX('Hoja de Trabajo para listado'!$A$155:$Z$1048576,MATCH($A40,'Hoja de Trabajo para listado'!$A$155:$A$1048576,0),MATCH((CUADRO!P$4&amp;$E40),'Hoja de Trabajo para listado'!$A$151:$Z$151,0)),0)+IFERROR(INDEX('Hoja de Trabajo para listado'!$AB$155:$BA$1048576,MATCH($A40,'Hoja de Trabajo para listado'!$AB$155:$AB$1048576,0),MATCH((CUADRO!P$4&amp;$E40),'Hoja de Trabajo para listado'!$AB$151:$BA$151,0)),0)+IFERROR(INDEX('Hoja de Trabajo para listado'!$BC$155:$CB$1048576,MATCH($A40,'Hoja de Trabajo para listado'!$BC$155:$BC$1048576,0),MATCH((CUADRO!P$4&amp;$E40),'Hoja de Trabajo para listado'!$BC$151:$CB$151,0)),0)+IFERROR(INDEX('Hoja de Trabajo para listado'!$DE$153:$DG$274,MATCH($A40,'Hoja de Trabajo para listado'!$DE$153:$DE$1048576,0),MATCH((CUADRO!P$4&amp;$E40),'Hoja de Trabajo para listado'!$DE$151:$DG$151,0)),0)+IFERROR(INDEX('Hoja de Trabajo para listado'!$CD$155:$DC$1048576,MATCH($A40,'Hoja de Trabajo para listado'!$CD$155:$CD$1048576,0),MATCH((CUADRO!P$4&amp;$E40),'Hoja de Trabajo para listado'!$CD$151:$DC$151,0)),0)</f>
        <v>75679.11</v>
      </c>
      <c r="Q40" s="243">
        <f ca="1">+IFERROR(INDEX('Hoja de Trabajo para listado'!$A$155:$Z$1048576,MATCH($A40,'Hoja de Trabajo para listado'!$A$155:$A$1048576,0),MATCH((CUADRO!Q$4&amp;$E40),'Hoja de Trabajo para listado'!$A$151:$Z$151,0)),0)+IFERROR(INDEX('Hoja de Trabajo para listado'!$AB$155:$BA$1048576,MATCH($A40,'Hoja de Trabajo para listado'!$AB$155:$AB$1048576,0),MATCH((CUADRO!Q$4&amp;$E40),'Hoja de Trabajo para listado'!$AB$151:$BA$151,0)),0)+IFERROR(INDEX('Hoja de Trabajo para listado'!$BC$155:$CB$1048576,MATCH($A40,'Hoja de Trabajo para listado'!$BC$155:$BC$1048576,0),MATCH((CUADRO!Q$4&amp;$E40),'Hoja de Trabajo para listado'!$BC$151:$CB$151,0)),0)+IFERROR(INDEX('Hoja de Trabajo para listado'!$DE$153:$DG$274,MATCH($A40,'Hoja de Trabajo para listado'!$DE$153:$DE$1048576,0),MATCH((CUADRO!Q$4&amp;$E40),'Hoja de Trabajo para listado'!$DE$151:$DG$151,0)),0)+IFERROR(INDEX('Hoja de Trabajo para listado'!$CD$155:$DC$1048576,MATCH($A40,'Hoja de Trabajo para listado'!$CD$155:$CD$1048576,0),MATCH((CUADRO!Q$4&amp;$E40),'Hoja de Trabajo para listado'!$CD$151:$DC$151,0)),0)</f>
        <v>0</v>
      </c>
      <c r="R40" s="243">
        <f t="shared" ca="1" si="0"/>
        <v>8690603.4199999981</v>
      </c>
      <c r="S40" s="243">
        <f ca="1">+R39+R40</f>
        <v>11589123.763799999</v>
      </c>
      <c r="T40" s="243">
        <f ca="1">+S40</f>
        <v>11589123.763799999</v>
      </c>
      <c r="U40" s="242">
        <f t="shared" si="1"/>
        <v>2</v>
      </c>
      <c r="V40" s="327" t="str">
        <f>+VLOOKUP(A40,bd_lista!$A$3:$E$592,5,FALSE)</f>
        <v>Órgano Ejecutivo</v>
      </c>
      <c r="W40" s="398"/>
      <c r="X40" s="240">
        <f t="shared" si="4"/>
        <v>78</v>
      </c>
      <c r="Y40" s="240" t="str">
        <f>+VLOOKUP(X40,bd_lista!$A$3:$C$592,3,FALSE)</f>
        <v>Ministerio de Hidrocarburos y Energías</v>
      </c>
      <c r="Z40" s="244"/>
      <c r="AA40" s="244"/>
    </row>
    <row r="41" spans="1:27" ht="15" customHeight="1">
      <c r="A41" s="379">
        <v>81</v>
      </c>
      <c r="B41" s="393">
        <f>+A41</f>
        <v>81</v>
      </c>
      <c r="C41" s="245" t="str">
        <f>+VLOOKUP(A41,bd_lista!$A$3:$C$592,3,FALSE)</f>
        <v>Ministerio de Obras Públicas, Servicios y Vivienda</v>
      </c>
      <c r="D41" s="395" t="str">
        <f>+C41</f>
        <v>Ministerio de Obras Públicas, Servicios y Vivienda</v>
      </c>
      <c r="E41" s="245" t="s">
        <v>1303</v>
      </c>
      <c r="F41" s="241">
        <f ca="1">+IFERROR(INDEX('Hoja de Trabajo para listado'!$A$155:$Z$1048576,MATCH($A41,'Hoja de Trabajo para listado'!$A$155:$A$1048576,0),MATCH((CUADRO!F$4&amp;$E41),'Hoja de Trabajo para listado'!$A$151:$Z$151,0)),0)+IFERROR(INDEX('Hoja de Trabajo para listado'!$AB$155:$BA$1048576,MATCH($A41,'Hoja de Trabajo para listado'!$AB$155:$AB$1048576,0),MATCH((CUADRO!F$4&amp;$E41),'Hoja de Trabajo para listado'!$AB$151:$BA$151,0)),0)+IFERROR(INDEX('Hoja de Trabajo para listado'!$BC$155:$CB$1048576,MATCH($A41,'Hoja de Trabajo para listado'!$BC$155:$BC$1048576,0),MATCH((CUADRO!F$4&amp;$E41),'Hoja de Trabajo para listado'!$BC$151:$CB$151,0)),0)+IFERROR(INDEX('Hoja de Trabajo para listado'!$DE$153:$DG$274,MATCH($A41,'Hoja de Trabajo para listado'!$DE$153:$DE$1048576,0),MATCH((CUADRO!F$4&amp;$E41),'Hoja de Trabajo para listado'!$DE$151:$DG$151,0)),0)+IFERROR(INDEX('Hoja de Trabajo para listado'!$CD$155:$DC$1048576,MATCH($A41,'Hoja de Trabajo para listado'!$CD$155:$CD$1048576,0),MATCH((CUADRO!F$4&amp;$E41),'Hoja de Trabajo para listado'!$CD$151:$DC$151,0)),0)</f>
        <v>0</v>
      </c>
      <c r="G41" s="241">
        <f ca="1">+IFERROR(INDEX('Hoja de Trabajo para listado'!$A$155:$Z$1048576,MATCH($A41,'Hoja de Trabajo para listado'!$A$155:$A$1048576,0),MATCH((CUADRO!G$4&amp;$E41),'Hoja de Trabajo para listado'!$A$151:$Z$151,0)),0)+IFERROR(INDEX('Hoja de Trabajo para listado'!$AB$155:$BA$1048576,MATCH($A41,'Hoja de Trabajo para listado'!$AB$155:$AB$1048576,0),MATCH((CUADRO!G$4&amp;$E41),'Hoja de Trabajo para listado'!$AB$151:$BA$151,0)),0)+IFERROR(INDEX('Hoja de Trabajo para listado'!$BC$155:$CB$1048576,MATCH($A41,'Hoja de Trabajo para listado'!$BC$155:$BC$1048576,0),MATCH((CUADRO!G$4&amp;$E41),'Hoja de Trabajo para listado'!$BC$151:$CB$151,0)),0)+IFERROR(INDEX('Hoja de Trabajo para listado'!$DE$153:$DG$274,MATCH($A41,'Hoja de Trabajo para listado'!$DE$153:$DE$1048576,0),MATCH((CUADRO!G$4&amp;$E41),'Hoja de Trabajo para listado'!$DE$151:$DG$151,0)),0)+IFERROR(INDEX('Hoja de Trabajo para listado'!$CD$155:$DC$1048576,MATCH($A41,'Hoja de Trabajo para listado'!$CD$155:$CD$1048576,0),MATCH((CUADRO!G$4&amp;$E41),'Hoja de Trabajo para listado'!$CD$151:$DC$151,0)),0)</f>
        <v>0.01</v>
      </c>
      <c r="H41" s="241">
        <f ca="1">+IFERROR(INDEX('Hoja de Trabajo para listado'!$A$155:$Z$1048576,MATCH($A41,'Hoja de Trabajo para listado'!$A$155:$A$1048576,0),MATCH((CUADRO!H$4&amp;$E41),'Hoja de Trabajo para listado'!$A$151:$Z$151,0)),0)+IFERROR(INDEX('Hoja de Trabajo para listado'!$AB$155:$BA$1048576,MATCH($A41,'Hoja de Trabajo para listado'!$AB$155:$AB$1048576,0),MATCH((CUADRO!H$4&amp;$E41),'Hoja de Trabajo para listado'!$AB$151:$BA$151,0)),0)+IFERROR(INDEX('Hoja de Trabajo para listado'!$BC$155:$CB$1048576,MATCH($A41,'Hoja de Trabajo para listado'!$BC$155:$BC$1048576,0),MATCH((CUADRO!H$4&amp;$E41),'Hoja de Trabajo para listado'!$BC$151:$CB$151,0)),0)+IFERROR(INDEX('Hoja de Trabajo para listado'!$DE$153:$DG$274,MATCH($A41,'Hoja de Trabajo para listado'!$DE$153:$DE$1048576,0),MATCH((CUADRO!H$4&amp;$E41),'Hoja de Trabajo para listado'!$DE$151:$DG$151,0)),0)+IFERROR(INDEX('Hoja de Trabajo para listado'!$CD$155:$DC$1048576,MATCH($A41,'Hoja de Trabajo para listado'!$CD$155:$CD$1048576,0),MATCH((CUADRO!H$4&amp;$E41),'Hoja de Trabajo para listado'!$CD$151:$DC$151,0)),0)</f>
        <v>2132.3200000000002</v>
      </c>
      <c r="I41" s="241">
        <f ca="1">+IFERROR(INDEX('Hoja de Trabajo para listado'!$A$155:$Z$1048576,MATCH($A41,'Hoja de Trabajo para listado'!$A$155:$A$1048576,0),MATCH((CUADRO!I$4&amp;$E41),'Hoja de Trabajo para listado'!$A$151:$Z$151,0)),0)+IFERROR(INDEX('Hoja de Trabajo para listado'!$AB$155:$BA$1048576,MATCH($A41,'Hoja de Trabajo para listado'!$AB$155:$AB$1048576,0),MATCH((CUADRO!I$4&amp;$E41),'Hoja de Trabajo para listado'!$AB$151:$BA$151,0)),0)+IFERROR(INDEX('Hoja de Trabajo para listado'!$BC$155:$CB$1048576,MATCH($A41,'Hoja de Trabajo para listado'!$BC$155:$BC$1048576,0),MATCH((CUADRO!I$4&amp;$E41),'Hoja de Trabajo para listado'!$BC$151:$CB$151,0)),0)+IFERROR(INDEX('Hoja de Trabajo para listado'!$DE$153:$DG$274,MATCH($A41,'Hoja de Trabajo para listado'!$DE$153:$DE$1048576,0),MATCH((CUADRO!I$4&amp;$E41),'Hoja de Trabajo para listado'!$DE$151:$DG$151,0)),0)+IFERROR(INDEX('Hoja de Trabajo para listado'!$CD$155:$DC$1048576,MATCH($A41,'Hoja de Trabajo para listado'!$CD$155:$CD$1048576,0),MATCH((CUADRO!I$4&amp;$E41),'Hoja de Trabajo para listado'!$CD$151:$DC$151,0)),0)</f>
        <v>0</v>
      </c>
      <c r="J41" s="241">
        <f ca="1">+IFERROR(INDEX('Hoja de Trabajo para listado'!$A$155:$Z$1048576,MATCH($A41,'Hoja de Trabajo para listado'!$A$155:$A$1048576,0),MATCH((CUADRO!J$4&amp;$E41),'Hoja de Trabajo para listado'!$A$151:$Z$151,0)),0)+IFERROR(INDEX('Hoja de Trabajo para listado'!$AB$155:$BA$1048576,MATCH($A41,'Hoja de Trabajo para listado'!$AB$155:$AB$1048576,0),MATCH((CUADRO!J$4&amp;$E41),'Hoja de Trabajo para listado'!$AB$151:$BA$151,0)),0)+IFERROR(INDEX('Hoja de Trabajo para listado'!$BC$155:$CB$1048576,MATCH($A41,'Hoja de Trabajo para listado'!$BC$155:$BC$1048576,0),MATCH((CUADRO!J$4&amp;$E41),'Hoja de Trabajo para listado'!$BC$151:$CB$151,0)),0)+IFERROR(INDEX('Hoja de Trabajo para listado'!$DE$153:$DG$274,MATCH($A41,'Hoja de Trabajo para listado'!$DE$153:$DE$1048576,0),MATCH((CUADRO!J$4&amp;$E41),'Hoja de Trabajo para listado'!$DE$151:$DG$151,0)),0)+IFERROR(INDEX('Hoja de Trabajo para listado'!$CD$155:$DC$1048576,MATCH($A41,'Hoja de Trabajo para listado'!$CD$155:$CD$1048576,0),MATCH((CUADRO!J$4&amp;$E41),'Hoja de Trabajo para listado'!$CD$151:$DC$151,0)),0)</f>
        <v>2353138</v>
      </c>
      <c r="K41" s="241">
        <f ca="1">+IFERROR(INDEX('Hoja de Trabajo para listado'!$A$155:$Z$1048576,MATCH($A41,'Hoja de Trabajo para listado'!$A$155:$A$1048576,0),MATCH((CUADRO!K$4&amp;$E41),'Hoja de Trabajo para listado'!$A$151:$Z$151,0)),0)+IFERROR(INDEX('Hoja de Trabajo para listado'!$AB$155:$BA$1048576,MATCH($A41,'Hoja de Trabajo para listado'!$AB$155:$AB$1048576,0),MATCH((CUADRO!K$4&amp;$E41),'Hoja de Trabajo para listado'!$AB$151:$BA$151,0)),0)+IFERROR(INDEX('Hoja de Trabajo para listado'!$BC$155:$CB$1048576,MATCH($A41,'Hoja de Trabajo para listado'!$BC$155:$BC$1048576,0),MATCH((CUADRO!K$4&amp;$E41),'Hoja de Trabajo para listado'!$BC$151:$CB$151,0)),0)+IFERROR(INDEX('Hoja de Trabajo para listado'!$DE$153:$DG$274,MATCH($A41,'Hoja de Trabajo para listado'!$DE$153:$DE$1048576,0),MATCH((CUADRO!K$4&amp;$E41),'Hoja de Trabajo para listado'!$DE$151:$DG$151,0)),0)+IFERROR(INDEX('Hoja de Trabajo para listado'!$CD$155:$DC$1048576,MATCH($A41,'Hoja de Trabajo para listado'!$CD$155:$CD$1048576,0),MATCH((CUADRO!K$4&amp;$E41),'Hoja de Trabajo para listado'!$CD$151:$DC$151,0)),0)</f>
        <v>0</v>
      </c>
      <c r="L41" s="241">
        <f ca="1">+IFERROR(INDEX('Hoja de Trabajo para listado'!$A$155:$Z$1048576,MATCH($A41,'Hoja de Trabajo para listado'!$A$155:$A$1048576,0),MATCH((CUADRO!L$4&amp;$E41),'Hoja de Trabajo para listado'!$A$151:$Z$151,0)),0)+IFERROR(INDEX('Hoja de Trabajo para listado'!$AB$155:$BA$1048576,MATCH($A41,'Hoja de Trabajo para listado'!$AB$155:$AB$1048576,0),MATCH((CUADRO!L$4&amp;$E41),'Hoja de Trabajo para listado'!$AB$151:$BA$151,0)),0)+IFERROR(INDEX('Hoja de Trabajo para listado'!$BC$155:$CB$1048576,MATCH($A41,'Hoja de Trabajo para listado'!$BC$155:$BC$1048576,0),MATCH((CUADRO!L$4&amp;$E41),'Hoja de Trabajo para listado'!$BC$151:$CB$151,0)),0)+IFERROR(INDEX('Hoja de Trabajo para listado'!$DE$153:$DG$274,MATCH($A41,'Hoja de Trabajo para listado'!$DE$153:$DE$1048576,0),MATCH((CUADRO!L$4&amp;$E41),'Hoja de Trabajo para listado'!$DE$151:$DG$151,0)),0)+IFERROR(INDEX('Hoja de Trabajo para listado'!$CD$155:$DC$1048576,MATCH($A41,'Hoja de Trabajo para listado'!$CD$155:$CD$1048576,0),MATCH((CUADRO!L$4&amp;$E41),'Hoja de Trabajo para listado'!$CD$151:$DC$151,0)),0)</f>
        <v>0</v>
      </c>
      <c r="M41" s="241">
        <f ca="1">+IFERROR(INDEX('Hoja de Trabajo para listado'!$A$155:$Z$1048576,MATCH($A41,'Hoja de Trabajo para listado'!$A$155:$A$1048576,0),MATCH((CUADRO!M$4&amp;$E41),'Hoja de Trabajo para listado'!$A$151:$Z$151,0)),0)+IFERROR(INDEX('Hoja de Trabajo para listado'!$AB$155:$BA$1048576,MATCH($A41,'Hoja de Trabajo para listado'!$AB$155:$AB$1048576,0),MATCH((CUADRO!M$4&amp;$E41),'Hoja de Trabajo para listado'!$AB$151:$BA$151,0)),0)+IFERROR(INDEX('Hoja de Trabajo para listado'!$BC$155:$CB$1048576,MATCH($A41,'Hoja de Trabajo para listado'!$BC$155:$BC$1048576,0),MATCH((CUADRO!M$4&amp;$E41),'Hoja de Trabajo para listado'!$BC$151:$CB$151,0)),0)+IFERROR(INDEX('Hoja de Trabajo para listado'!$DE$153:$DG$274,MATCH($A41,'Hoja de Trabajo para listado'!$DE$153:$DE$1048576,0),MATCH((CUADRO!M$4&amp;$E41),'Hoja de Trabajo para listado'!$DE$151:$DG$151,0)),0)+IFERROR(INDEX('Hoja de Trabajo para listado'!$CD$155:$DC$1048576,MATCH($A41,'Hoja de Trabajo para listado'!$CD$155:$CD$1048576,0),MATCH((CUADRO!M$4&amp;$E41),'Hoja de Trabajo para listado'!$CD$151:$DC$151,0)),0)</f>
        <v>0</v>
      </c>
      <c r="N41" s="241">
        <f ca="1">+IFERROR(INDEX('Hoja de Trabajo para listado'!$A$155:$Z$1048576,MATCH($A41,'Hoja de Trabajo para listado'!$A$155:$A$1048576,0),MATCH((CUADRO!N$4&amp;$E41),'Hoja de Trabajo para listado'!$A$151:$Z$151,0)),0)+IFERROR(INDEX('Hoja de Trabajo para listado'!$AB$155:$BA$1048576,MATCH($A41,'Hoja de Trabajo para listado'!$AB$155:$AB$1048576,0),MATCH((CUADRO!N$4&amp;$E41),'Hoja de Trabajo para listado'!$AB$151:$BA$151,0)),0)+IFERROR(INDEX('Hoja de Trabajo para listado'!$BC$155:$CB$1048576,MATCH($A41,'Hoja de Trabajo para listado'!$BC$155:$BC$1048576,0),MATCH((CUADRO!N$4&amp;$E41),'Hoja de Trabajo para listado'!$BC$151:$CB$151,0)),0)+IFERROR(INDEX('Hoja de Trabajo para listado'!$DE$153:$DG$274,MATCH($A41,'Hoja de Trabajo para listado'!$DE$153:$DE$1048576,0),MATCH((CUADRO!N$4&amp;$E41),'Hoja de Trabajo para listado'!$DE$151:$DG$151,0)),0)+IFERROR(INDEX('Hoja de Trabajo para listado'!$CD$155:$DC$1048576,MATCH($A41,'Hoja de Trabajo para listado'!$CD$155:$CD$1048576,0),MATCH((CUADRO!N$4&amp;$E41),'Hoja de Trabajo para listado'!$CD$151:$DC$151,0)),0)</f>
        <v>0</v>
      </c>
      <c r="O41" s="241">
        <f ca="1">+IFERROR(INDEX('Hoja de Trabajo para listado'!$A$155:$Z$1048576,MATCH($A41,'Hoja de Trabajo para listado'!$A$155:$A$1048576,0),MATCH((CUADRO!O$4&amp;$E41),'Hoja de Trabajo para listado'!$A$151:$Z$151,0)),0)+IFERROR(INDEX('Hoja de Trabajo para listado'!$AB$155:$BA$1048576,MATCH($A41,'Hoja de Trabajo para listado'!$AB$155:$AB$1048576,0),MATCH((CUADRO!O$4&amp;$E41),'Hoja de Trabajo para listado'!$AB$151:$BA$151,0)),0)+IFERROR(INDEX('Hoja de Trabajo para listado'!$BC$155:$CB$1048576,MATCH($A41,'Hoja de Trabajo para listado'!$BC$155:$BC$1048576,0),MATCH((CUADRO!O$4&amp;$E41),'Hoja de Trabajo para listado'!$BC$151:$CB$151,0)),0)+IFERROR(INDEX('Hoja de Trabajo para listado'!$DE$153:$DG$274,MATCH($A41,'Hoja de Trabajo para listado'!$DE$153:$DE$1048576,0),MATCH((CUADRO!O$4&amp;$E41),'Hoja de Trabajo para listado'!$DE$151:$DG$151,0)),0)+IFERROR(INDEX('Hoja de Trabajo para listado'!$CD$155:$DC$1048576,MATCH($A41,'Hoja de Trabajo para listado'!$CD$155:$CD$1048576,0),MATCH((CUADRO!O$4&amp;$E41),'Hoja de Trabajo para listado'!$CD$151:$DC$151,0)),0)</f>
        <v>46493472.531800002</v>
      </c>
      <c r="P41" s="241">
        <f ca="1">+IFERROR(INDEX('Hoja de Trabajo para listado'!$A$155:$Z$1048576,MATCH($A41,'Hoja de Trabajo para listado'!$A$155:$A$1048576,0),MATCH((CUADRO!P$4&amp;$E41),'Hoja de Trabajo para listado'!$A$151:$Z$151,0)),0)+IFERROR(INDEX('Hoja de Trabajo para listado'!$AB$155:$BA$1048576,MATCH($A41,'Hoja de Trabajo para listado'!$AB$155:$AB$1048576,0),MATCH((CUADRO!P$4&amp;$E41),'Hoja de Trabajo para listado'!$AB$151:$BA$151,0)),0)+IFERROR(INDEX('Hoja de Trabajo para listado'!$BC$155:$CB$1048576,MATCH($A41,'Hoja de Trabajo para listado'!$BC$155:$BC$1048576,0),MATCH((CUADRO!P$4&amp;$E41),'Hoja de Trabajo para listado'!$BC$151:$CB$151,0)),0)+IFERROR(INDEX('Hoja de Trabajo para listado'!$DE$153:$DG$274,MATCH($A41,'Hoja de Trabajo para listado'!$DE$153:$DE$1048576,0),MATCH((CUADRO!P$4&amp;$E41),'Hoja de Trabajo para listado'!$DE$151:$DG$151,0)),0)+IFERROR(INDEX('Hoja de Trabajo para listado'!$CD$155:$DC$1048576,MATCH($A41,'Hoja de Trabajo para listado'!$CD$155:$CD$1048576,0),MATCH((CUADRO!P$4&amp;$E41),'Hoja de Trabajo para listado'!$CD$151:$DC$151,0)),0)</f>
        <v>0</v>
      </c>
      <c r="Q41" s="241">
        <f ca="1">+IFERROR(INDEX('Hoja de Trabajo para listado'!$A$155:$Z$1048576,MATCH($A41,'Hoja de Trabajo para listado'!$A$155:$A$1048576,0),MATCH((CUADRO!Q$4&amp;$E41),'Hoja de Trabajo para listado'!$A$151:$Z$151,0)),0)+IFERROR(INDEX('Hoja de Trabajo para listado'!$AB$155:$BA$1048576,MATCH($A41,'Hoja de Trabajo para listado'!$AB$155:$AB$1048576,0),MATCH((CUADRO!Q$4&amp;$E41),'Hoja de Trabajo para listado'!$AB$151:$BA$151,0)),0)+IFERROR(INDEX('Hoja de Trabajo para listado'!$BC$155:$CB$1048576,MATCH($A41,'Hoja de Trabajo para listado'!$BC$155:$BC$1048576,0),MATCH((CUADRO!Q$4&amp;$E41),'Hoja de Trabajo para listado'!$BC$151:$CB$151,0)),0)+IFERROR(INDEX('Hoja de Trabajo para listado'!$DE$153:$DG$274,MATCH($A41,'Hoja de Trabajo para listado'!$DE$153:$DE$1048576,0),MATCH((CUADRO!Q$4&amp;$E41),'Hoja de Trabajo para listado'!$DE$151:$DG$151,0)),0)+IFERROR(INDEX('Hoja de Trabajo para listado'!$CD$155:$DC$1048576,MATCH($A41,'Hoja de Trabajo para listado'!$CD$155:$CD$1048576,0),MATCH((CUADRO!Q$4&amp;$E41),'Hoja de Trabajo para listado'!$CD$151:$DC$151,0)),0)</f>
        <v>0</v>
      </c>
      <c r="R41" s="241">
        <f t="shared" ca="1" si="0"/>
        <v>48848742.8618</v>
      </c>
      <c r="S41" s="241"/>
      <c r="T41" s="241">
        <f ca="1">+T42</f>
        <v>216257254.6918</v>
      </c>
      <c r="U41" s="240">
        <f t="shared" si="1"/>
        <v>1</v>
      </c>
      <c r="V41" s="327" t="str">
        <f>+VLOOKUP(A41,bd_lista!$A$3:$E$592,5,FALSE)</f>
        <v>Órgano Ejecutivo</v>
      </c>
      <c r="W41" s="397" t="str">
        <f>+V41</f>
        <v>Órgano Ejecutivo</v>
      </c>
      <c r="X41" s="240">
        <v>81</v>
      </c>
      <c r="Y41" s="240" t="str">
        <f>+VLOOKUP(X41,bd_lista!$A$3:$C$592,3,FALSE)</f>
        <v>Ministerio de Obras Públicas, Servicios y Vivienda</v>
      </c>
      <c r="Z41" s="244">
        <f>+X41</f>
        <v>81</v>
      </c>
      <c r="AA41" s="244" t="str">
        <f>+Y41</f>
        <v>Ministerio de Obras Públicas, Servicios y Vivienda</v>
      </c>
    </row>
    <row r="42" spans="1:27" ht="15" customHeight="1">
      <c r="A42" s="378">
        <v>81</v>
      </c>
      <c r="B42" s="394"/>
      <c r="C42" s="327" t="str">
        <f>+VLOOKUP(A42,bd_lista!$A$3:$C$592,3,FALSE)</f>
        <v>Ministerio de Obras Públicas, Servicios y Vivienda</v>
      </c>
      <c r="D42" s="396"/>
      <c r="E42" s="327" t="s">
        <v>1304</v>
      </c>
      <c r="F42" s="243">
        <f ca="1">+IFERROR(INDEX('Hoja de Trabajo para listado'!$A$155:$Z$1048576,MATCH($A42,'Hoja de Trabajo para listado'!$A$155:$A$1048576,0),MATCH((CUADRO!F$4&amp;$E42),'Hoja de Trabajo para listado'!$A$151:$Z$151,0)),0)+IFERROR(INDEX('Hoja de Trabajo para listado'!$AB$155:$BA$1048576,MATCH($A42,'Hoja de Trabajo para listado'!$AB$155:$AB$1048576,0),MATCH((CUADRO!F$4&amp;$E42),'Hoja de Trabajo para listado'!$AB$151:$BA$151,0)),0)+IFERROR(INDEX('Hoja de Trabajo para listado'!$BC$155:$CB$1048576,MATCH($A42,'Hoja de Trabajo para listado'!$BC$155:$BC$1048576,0),MATCH((CUADRO!F$4&amp;$E42),'Hoja de Trabajo para listado'!$BC$151:$CB$151,0)),0)+IFERROR(INDEX('Hoja de Trabajo para listado'!$DE$153:$DG$274,MATCH($A42,'Hoja de Trabajo para listado'!$DE$153:$DE$1048576,0),MATCH((CUADRO!F$4&amp;$E42),'Hoja de Trabajo para listado'!$DE$151:$DG$151,0)),0)+IFERROR(INDEX('Hoja de Trabajo para listado'!$CD$155:$DC$1048576,MATCH($A42,'Hoja de Trabajo para listado'!$CD$155:$CD$1048576,0),MATCH((CUADRO!F$4&amp;$E42),'Hoja de Trabajo para listado'!$CD$151:$DC$151,0)),0)</f>
        <v>118953590.17</v>
      </c>
      <c r="G42" s="243">
        <f ca="1">+IFERROR(INDEX('Hoja de Trabajo para listado'!$A$155:$Z$1048576,MATCH($A42,'Hoja de Trabajo para listado'!$A$155:$A$1048576,0),MATCH((CUADRO!G$4&amp;$E42),'Hoja de Trabajo para listado'!$A$151:$Z$151,0)),0)+IFERROR(INDEX('Hoja de Trabajo para listado'!$AB$155:$BA$1048576,MATCH($A42,'Hoja de Trabajo para listado'!$AB$155:$AB$1048576,0),MATCH((CUADRO!G$4&amp;$E42),'Hoja de Trabajo para listado'!$AB$151:$BA$151,0)),0)+IFERROR(INDEX('Hoja de Trabajo para listado'!$BC$155:$CB$1048576,MATCH($A42,'Hoja de Trabajo para listado'!$BC$155:$BC$1048576,0),MATCH((CUADRO!G$4&amp;$E42),'Hoja de Trabajo para listado'!$BC$151:$CB$151,0)),0)+IFERROR(INDEX('Hoja de Trabajo para listado'!$DE$153:$DG$274,MATCH($A42,'Hoja de Trabajo para listado'!$DE$153:$DE$1048576,0),MATCH((CUADRO!G$4&amp;$E42),'Hoja de Trabajo para listado'!$DE$151:$DG$151,0)),0)+IFERROR(INDEX('Hoja de Trabajo para listado'!$CD$155:$DC$1048576,MATCH($A42,'Hoja de Trabajo para listado'!$CD$155:$CD$1048576,0),MATCH((CUADRO!G$4&amp;$E42),'Hoja de Trabajo para listado'!$CD$151:$DC$151,0)),0)</f>
        <v>0</v>
      </c>
      <c r="H42" s="243">
        <f ca="1">+IFERROR(INDEX('Hoja de Trabajo para listado'!$A$155:$Z$1048576,MATCH($A42,'Hoja de Trabajo para listado'!$A$155:$A$1048576,0),MATCH((CUADRO!H$4&amp;$E42),'Hoja de Trabajo para listado'!$A$151:$Z$151,0)),0)+IFERROR(INDEX('Hoja de Trabajo para listado'!$AB$155:$BA$1048576,MATCH($A42,'Hoja de Trabajo para listado'!$AB$155:$AB$1048576,0),MATCH((CUADRO!H$4&amp;$E42),'Hoja de Trabajo para listado'!$AB$151:$BA$151,0)),0)+IFERROR(INDEX('Hoja de Trabajo para listado'!$BC$155:$CB$1048576,MATCH($A42,'Hoja de Trabajo para listado'!$BC$155:$BC$1048576,0),MATCH((CUADRO!H$4&amp;$E42),'Hoja de Trabajo para listado'!$BC$151:$CB$151,0)),0)+IFERROR(INDEX('Hoja de Trabajo para listado'!$DE$153:$DG$274,MATCH($A42,'Hoja de Trabajo para listado'!$DE$153:$DE$1048576,0),MATCH((CUADRO!H$4&amp;$E42),'Hoja de Trabajo para listado'!$DE$151:$DG$151,0)),0)+IFERROR(INDEX('Hoja de Trabajo para listado'!$CD$155:$DC$1048576,MATCH($A42,'Hoja de Trabajo para listado'!$CD$155:$CD$1048576,0),MATCH((CUADRO!H$4&amp;$E42),'Hoja de Trabajo para listado'!$CD$151:$DC$151,0)),0)</f>
        <v>0</v>
      </c>
      <c r="I42" s="243">
        <f ca="1">+IFERROR(INDEX('Hoja de Trabajo para listado'!$A$155:$Z$1048576,MATCH($A42,'Hoja de Trabajo para listado'!$A$155:$A$1048576,0),MATCH((CUADRO!I$4&amp;$E42),'Hoja de Trabajo para listado'!$A$151:$Z$151,0)),0)+IFERROR(INDEX('Hoja de Trabajo para listado'!$AB$155:$BA$1048576,MATCH($A42,'Hoja de Trabajo para listado'!$AB$155:$AB$1048576,0),MATCH((CUADRO!I$4&amp;$E42),'Hoja de Trabajo para listado'!$AB$151:$BA$151,0)),0)+IFERROR(INDEX('Hoja de Trabajo para listado'!$BC$155:$CB$1048576,MATCH($A42,'Hoja de Trabajo para listado'!$BC$155:$BC$1048576,0),MATCH((CUADRO!I$4&amp;$E42),'Hoja de Trabajo para listado'!$BC$151:$CB$151,0)),0)+IFERROR(INDEX('Hoja de Trabajo para listado'!$DE$153:$DG$274,MATCH($A42,'Hoja de Trabajo para listado'!$DE$153:$DE$1048576,0),MATCH((CUADRO!I$4&amp;$E42),'Hoja de Trabajo para listado'!$DE$151:$DG$151,0)),0)+IFERROR(INDEX('Hoja de Trabajo para listado'!$CD$155:$DC$1048576,MATCH($A42,'Hoja de Trabajo para listado'!$CD$155:$CD$1048576,0),MATCH((CUADRO!I$4&amp;$E42),'Hoja de Trabajo para listado'!$CD$151:$DC$151,0)),0)</f>
        <v>3453.94</v>
      </c>
      <c r="J42" s="243">
        <f ca="1">+IFERROR(INDEX('Hoja de Trabajo para listado'!$A$155:$Z$1048576,MATCH($A42,'Hoja de Trabajo para listado'!$A$155:$A$1048576,0),MATCH((CUADRO!J$4&amp;$E42),'Hoja de Trabajo para listado'!$A$151:$Z$151,0)),0)+IFERROR(INDEX('Hoja de Trabajo para listado'!$AB$155:$BA$1048576,MATCH($A42,'Hoja de Trabajo para listado'!$AB$155:$AB$1048576,0),MATCH((CUADRO!J$4&amp;$E42),'Hoja de Trabajo para listado'!$AB$151:$BA$151,0)),0)+IFERROR(INDEX('Hoja de Trabajo para listado'!$BC$155:$CB$1048576,MATCH($A42,'Hoja de Trabajo para listado'!$BC$155:$BC$1048576,0),MATCH((CUADRO!J$4&amp;$E42),'Hoja de Trabajo para listado'!$BC$151:$CB$151,0)),0)+IFERROR(INDEX('Hoja de Trabajo para listado'!$DE$153:$DG$274,MATCH($A42,'Hoja de Trabajo para listado'!$DE$153:$DE$1048576,0),MATCH((CUADRO!J$4&amp;$E42),'Hoja de Trabajo para listado'!$DE$151:$DG$151,0)),0)+IFERROR(INDEX('Hoja de Trabajo para listado'!$CD$155:$DC$1048576,MATCH($A42,'Hoja de Trabajo para listado'!$CD$155:$CD$1048576,0),MATCH((CUADRO!J$4&amp;$E42),'Hoja de Trabajo para listado'!$CD$151:$DC$151,0)),0)</f>
        <v>0</v>
      </c>
      <c r="K42" s="243">
        <f ca="1">+IFERROR(INDEX('Hoja de Trabajo para listado'!$A$155:$Z$1048576,MATCH($A42,'Hoja de Trabajo para listado'!$A$155:$A$1048576,0),MATCH((CUADRO!K$4&amp;$E42),'Hoja de Trabajo para listado'!$A$151:$Z$151,0)),0)+IFERROR(INDEX('Hoja de Trabajo para listado'!$AB$155:$BA$1048576,MATCH($A42,'Hoja de Trabajo para listado'!$AB$155:$AB$1048576,0),MATCH((CUADRO!K$4&amp;$E42),'Hoja de Trabajo para listado'!$AB$151:$BA$151,0)),0)+IFERROR(INDEX('Hoja de Trabajo para listado'!$BC$155:$CB$1048576,MATCH($A42,'Hoja de Trabajo para listado'!$BC$155:$BC$1048576,0),MATCH((CUADRO!K$4&amp;$E42),'Hoja de Trabajo para listado'!$BC$151:$CB$151,0)),0)+IFERROR(INDEX('Hoja de Trabajo para listado'!$DE$153:$DG$274,MATCH($A42,'Hoja de Trabajo para listado'!$DE$153:$DE$1048576,0),MATCH((CUADRO!K$4&amp;$E42),'Hoja de Trabajo para listado'!$DE$151:$DG$151,0)),0)+IFERROR(INDEX('Hoja de Trabajo para listado'!$CD$155:$DC$1048576,MATCH($A42,'Hoja de Trabajo para listado'!$CD$155:$CD$1048576,0),MATCH((CUADRO!K$4&amp;$E42),'Hoja de Trabajo para listado'!$CD$151:$DC$151,0)),0)</f>
        <v>145</v>
      </c>
      <c r="L42" s="243">
        <f ca="1">+IFERROR(INDEX('Hoja de Trabajo para listado'!$A$155:$Z$1048576,MATCH($A42,'Hoja de Trabajo para listado'!$A$155:$A$1048576,0),MATCH((CUADRO!L$4&amp;$E42),'Hoja de Trabajo para listado'!$A$151:$Z$151,0)),0)+IFERROR(INDEX('Hoja de Trabajo para listado'!$AB$155:$BA$1048576,MATCH($A42,'Hoja de Trabajo para listado'!$AB$155:$AB$1048576,0),MATCH((CUADRO!L$4&amp;$E42),'Hoja de Trabajo para listado'!$AB$151:$BA$151,0)),0)+IFERROR(INDEX('Hoja de Trabajo para listado'!$BC$155:$CB$1048576,MATCH($A42,'Hoja de Trabajo para listado'!$BC$155:$BC$1048576,0),MATCH((CUADRO!L$4&amp;$E42),'Hoja de Trabajo para listado'!$BC$151:$CB$151,0)),0)+IFERROR(INDEX('Hoja de Trabajo para listado'!$DE$153:$DG$274,MATCH($A42,'Hoja de Trabajo para listado'!$DE$153:$DE$1048576,0),MATCH((CUADRO!L$4&amp;$E42),'Hoja de Trabajo para listado'!$DE$151:$DG$151,0)),0)+IFERROR(INDEX('Hoja de Trabajo para listado'!$CD$155:$DC$1048576,MATCH($A42,'Hoja de Trabajo para listado'!$CD$155:$CD$1048576,0),MATCH((CUADRO!L$4&amp;$E42),'Hoja de Trabajo para listado'!$CD$151:$DC$151,0)),0)</f>
        <v>5705.53</v>
      </c>
      <c r="M42" s="243">
        <f ca="1">+IFERROR(INDEX('Hoja de Trabajo para listado'!$A$155:$Z$1048576,MATCH($A42,'Hoja de Trabajo para listado'!$A$155:$A$1048576,0),MATCH((CUADRO!M$4&amp;$E42),'Hoja de Trabajo para listado'!$A$151:$Z$151,0)),0)+IFERROR(INDEX('Hoja de Trabajo para listado'!$AB$155:$BA$1048576,MATCH($A42,'Hoja de Trabajo para listado'!$AB$155:$AB$1048576,0),MATCH((CUADRO!M$4&amp;$E42),'Hoja de Trabajo para listado'!$AB$151:$BA$151,0)),0)+IFERROR(INDEX('Hoja de Trabajo para listado'!$BC$155:$CB$1048576,MATCH($A42,'Hoja de Trabajo para listado'!$BC$155:$BC$1048576,0),MATCH((CUADRO!M$4&amp;$E42),'Hoja de Trabajo para listado'!$BC$151:$CB$151,0)),0)+IFERROR(INDEX('Hoja de Trabajo para listado'!$DE$153:$DG$274,MATCH($A42,'Hoja de Trabajo para listado'!$DE$153:$DE$1048576,0),MATCH((CUADRO!M$4&amp;$E42),'Hoja de Trabajo para listado'!$DE$151:$DG$151,0)),0)+IFERROR(INDEX('Hoja de Trabajo para listado'!$CD$155:$DC$1048576,MATCH($A42,'Hoja de Trabajo para listado'!$CD$155:$CD$1048576,0),MATCH((CUADRO!M$4&amp;$E42),'Hoja de Trabajo para listado'!$CD$151:$DC$151,0)),0)</f>
        <v>578363.27</v>
      </c>
      <c r="N42" s="243">
        <f ca="1">+IFERROR(INDEX('Hoja de Trabajo para listado'!$A$155:$Z$1048576,MATCH($A42,'Hoja de Trabajo para listado'!$A$155:$A$1048576,0),MATCH((CUADRO!N$4&amp;$E42),'Hoja de Trabajo para listado'!$A$151:$Z$151,0)),0)+IFERROR(INDEX('Hoja de Trabajo para listado'!$AB$155:$BA$1048576,MATCH($A42,'Hoja de Trabajo para listado'!$AB$155:$AB$1048576,0),MATCH((CUADRO!N$4&amp;$E42),'Hoja de Trabajo para listado'!$AB$151:$BA$151,0)),0)+IFERROR(INDEX('Hoja de Trabajo para listado'!$BC$155:$CB$1048576,MATCH($A42,'Hoja de Trabajo para listado'!$BC$155:$BC$1048576,0),MATCH((CUADRO!N$4&amp;$E42),'Hoja de Trabajo para listado'!$BC$151:$CB$151,0)),0)+IFERROR(INDEX('Hoja de Trabajo para listado'!$DE$153:$DG$274,MATCH($A42,'Hoja de Trabajo para listado'!$DE$153:$DE$1048576,0),MATCH((CUADRO!N$4&amp;$E42),'Hoja de Trabajo para listado'!$DE$151:$DG$151,0)),0)+IFERROR(INDEX('Hoja de Trabajo para listado'!$CD$155:$DC$1048576,MATCH($A42,'Hoja de Trabajo para listado'!$CD$155:$CD$1048576,0),MATCH((CUADRO!N$4&amp;$E42),'Hoja de Trabajo para listado'!$CD$151:$DC$151,0)),0)</f>
        <v>530</v>
      </c>
      <c r="O42" s="243">
        <f ca="1">+IFERROR(INDEX('Hoja de Trabajo para listado'!$A$155:$Z$1048576,MATCH($A42,'Hoja de Trabajo para listado'!$A$155:$A$1048576,0),MATCH((CUADRO!O$4&amp;$E42),'Hoja de Trabajo para listado'!$A$151:$Z$151,0)),0)+IFERROR(INDEX('Hoja de Trabajo para listado'!$AB$155:$BA$1048576,MATCH($A42,'Hoja de Trabajo para listado'!$AB$155:$AB$1048576,0),MATCH((CUADRO!O$4&amp;$E42),'Hoja de Trabajo para listado'!$AB$151:$BA$151,0)),0)+IFERROR(INDEX('Hoja de Trabajo para listado'!$BC$155:$CB$1048576,MATCH($A42,'Hoja de Trabajo para listado'!$BC$155:$BC$1048576,0),MATCH((CUADRO!O$4&amp;$E42),'Hoja de Trabajo para listado'!$BC$151:$CB$151,0)),0)+IFERROR(INDEX('Hoja de Trabajo para listado'!$DE$153:$DG$274,MATCH($A42,'Hoja de Trabajo para listado'!$DE$153:$DE$1048576,0),MATCH((CUADRO!O$4&amp;$E42),'Hoja de Trabajo para listado'!$DE$151:$DG$151,0)),0)+IFERROR(INDEX('Hoja de Trabajo para listado'!$CD$155:$DC$1048576,MATCH($A42,'Hoja de Trabajo para listado'!$CD$155:$CD$1048576,0),MATCH((CUADRO!O$4&amp;$E42),'Hoja de Trabajo para listado'!$CD$151:$DC$151,0)),0)</f>
        <v>47828851.710000001</v>
      </c>
      <c r="P42" s="243">
        <f ca="1">+IFERROR(INDEX('Hoja de Trabajo para listado'!$A$155:$Z$1048576,MATCH($A42,'Hoja de Trabajo para listado'!$A$155:$A$1048576,0),MATCH((CUADRO!P$4&amp;$E42),'Hoja de Trabajo para listado'!$A$151:$Z$151,0)),0)+IFERROR(INDEX('Hoja de Trabajo para listado'!$AB$155:$BA$1048576,MATCH($A42,'Hoja de Trabajo para listado'!$AB$155:$AB$1048576,0),MATCH((CUADRO!P$4&amp;$E42),'Hoja de Trabajo para listado'!$AB$151:$BA$151,0)),0)+IFERROR(INDEX('Hoja de Trabajo para listado'!$BC$155:$CB$1048576,MATCH($A42,'Hoja de Trabajo para listado'!$BC$155:$BC$1048576,0),MATCH((CUADRO!P$4&amp;$E42),'Hoja de Trabajo para listado'!$BC$151:$CB$151,0)),0)+IFERROR(INDEX('Hoja de Trabajo para listado'!$DE$153:$DG$274,MATCH($A42,'Hoja de Trabajo para listado'!$DE$153:$DE$1048576,0),MATCH((CUADRO!P$4&amp;$E42),'Hoja de Trabajo para listado'!$DE$151:$DG$151,0)),0)+IFERROR(INDEX('Hoja de Trabajo para listado'!$CD$155:$DC$1048576,MATCH($A42,'Hoja de Trabajo para listado'!$CD$155:$CD$1048576,0),MATCH((CUADRO!P$4&amp;$E42),'Hoja de Trabajo para listado'!$CD$151:$DC$151,0)),0)</f>
        <v>37872.21</v>
      </c>
      <c r="Q42" s="243">
        <f ca="1">+IFERROR(INDEX('Hoja de Trabajo para listado'!$A$155:$Z$1048576,MATCH($A42,'Hoja de Trabajo para listado'!$A$155:$A$1048576,0),MATCH((CUADRO!Q$4&amp;$E42),'Hoja de Trabajo para listado'!$A$151:$Z$151,0)),0)+IFERROR(INDEX('Hoja de Trabajo para listado'!$AB$155:$BA$1048576,MATCH($A42,'Hoja de Trabajo para listado'!$AB$155:$AB$1048576,0),MATCH((CUADRO!Q$4&amp;$E42),'Hoja de Trabajo para listado'!$AB$151:$BA$151,0)),0)+IFERROR(INDEX('Hoja de Trabajo para listado'!$BC$155:$CB$1048576,MATCH($A42,'Hoja de Trabajo para listado'!$BC$155:$BC$1048576,0),MATCH((CUADRO!Q$4&amp;$E42),'Hoja de Trabajo para listado'!$BC$151:$CB$151,0)),0)+IFERROR(INDEX('Hoja de Trabajo para listado'!$DE$153:$DG$274,MATCH($A42,'Hoja de Trabajo para listado'!$DE$153:$DE$1048576,0),MATCH((CUADRO!Q$4&amp;$E42),'Hoja de Trabajo para listado'!$DE$151:$DG$151,0)),0)+IFERROR(INDEX('Hoja de Trabajo para listado'!$CD$155:$DC$1048576,MATCH($A42,'Hoja de Trabajo para listado'!$CD$155:$CD$1048576,0),MATCH((CUADRO!Q$4&amp;$E42),'Hoja de Trabajo para listado'!$CD$151:$DC$151,0)),0)</f>
        <v>0</v>
      </c>
      <c r="R42" s="243">
        <f t="shared" ca="1" si="0"/>
        <v>167408511.83000001</v>
      </c>
      <c r="S42" s="243">
        <f ca="1">+R41+R42</f>
        <v>216257254.6918</v>
      </c>
      <c r="T42" s="243">
        <f ca="1">+S42</f>
        <v>216257254.6918</v>
      </c>
      <c r="U42" s="242">
        <f t="shared" si="1"/>
        <v>2</v>
      </c>
      <c r="V42" s="327" t="str">
        <f>+VLOOKUP(A42,bd_lista!$A$3:$E$592,5,FALSE)</f>
        <v>Órgano Ejecutivo</v>
      </c>
      <c r="W42" s="398"/>
      <c r="X42" s="240">
        <v>81</v>
      </c>
      <c r="Y42" s="240" t="str">
        <f>+VLOOKUP(X42,bd_lista!$A$3:$C$592,3,FALSE)</f>
        <v>Ministerio de Obras Públicas, Servicios y Vivienda</v>
      </c>
      <c r="Z42" s="244"/>
      <c r="AA42" s="244"/>
    </row>
    <row r="43" spans="1:27" ht="15" hidden="1" customHeight="1">
      <c r="A43" s="249">
        <v>85</v>
      </c>
      <c r="B43" s="393">
        <f>+A43</f>
        <v>85</v>
      </c>
      <c r="C43" s="245" t="e">
        <f>+VLOOKUP(A43,bd_lista!$A$3:$C$592,3,FALSE)</f>
        <v>#N/A</v>
      </c>
      <c r="D43" s="395" t="e">
        <f>+C43</f>
        <v>#N/A</v>
      </c>
      <c r="E43" s="245" t="s">
        <v>1303</v>
      </c>
      <c r="F43" s="241">
        <f ca="1">+IFERROR(INDEX('Hoja de Trabajo para listado'!$A$155:$Z$1048576,MATCH($A43,'Hoja de Trabajo para listado'!$A$155:$A$1048576,0),MATCH((CUADRO!F$4&amp;$E43),'Hoja de Trabajo para listado'!$A$151:$Z$151,0)),0)+IFERROR(INDEX('Hoja de Trabajo para listado'!$AB$155:$BA$1048576,MATCH($A43,'Hoja de Trabajo para listado'!$AB$155:$AB$1048576,0),MATCH((CUADRO!F$4&amp;$E43),'Hoja de Trabajo para listado'!$AB$151:$BA$151,0)),0)+IFERROR(INDEX('Hoja de Trabajo para listado'!$BC$155:$CB$1048576,MATCH($A43,'Hoja de Trabajo para listado'!$BC$155:$BC$1048576,0),MATCH((CUADRO!F$4&amp;$E43),'Hoja de Trabajo para listado'!$BC$151:$CB$151,0)),0)+IFERROR(INDEX('Hoja de Trabajo para listado'!$DE$153:$DG$274,MATCH($A43,'Hoja de Trabajo para listado'!$DE$153:$DE$1048576,0),MATCH((CUADRO!F$4&amp;$E43),'Hoja de Trabajo para listado'!$DE$151:$DG$151,0)),0)+IFERROR(INDEX('Hoja de Trabajo para listado'!$CD$155:$DC$1048576,MATCH($A43,'Hoja de Trabajo para listado'!$CD$155:$CD$1048576,0),MATCH((CUADRO!F$4&amp;$E43),'Hoja de Trabajo para listado'!$CD$151:$DC$151,0)),0)</f>
        <v>0</v>
      </c>
      <c r="G43" s="241">
        <f ca="1">+IFERROR(INDEX('Hoja de Trabajo para listado'!$A$155:$Z$1048576,MATCH($A43,'Hoja de Trabajo para listado'!$A$155:$A$1048576,0),MATCH((CUADRO!G$4&amp;$E43),'Hoja de Trabajo para listado'!$A$151:$Z$151,0)),0)+IFERROR(INDEX('Hoja de Trabajo para listado'!$AB$155:$BA$1048576,MATCH($A43,'Hoja de Trabajo para listado'!$AB$155:$AB$1048576,0),MATCH((CUADRO!G$4&amp;$E43),'Hoja de Trabajo para listado'!$AB$151:$BA$151,0)),0)+IFERROR(INDEX('Hoja de Trabajo para listado'!$BC$155:$CB$1048576,MATCH($A43,'Hoja de Trabajo para listado'!$BC$155:$BC$1048576,0),MATCH((CUADRO!G$4&amp;$E43),'Hoja de Trabajo para listado'!$BC$151:$CB$151,0)),0)+IFERROR(INDEX('Hoja de Trabajo para listado'!$DE$153:$DG$274,MATCH($A43,'Hoja de Trabajo para listado'!$DE$153:$DE$1048576,0),MATCH((CUADRO!G$4&amp;$E43),'Hoja de Trabajo para listado'!$DE$151:$DG$151,0)),0)+IFERROR(INDEX('Hoja de Trabajo para listado'!$CD$155:$DC$1048576,MATCH($A43,'Hoja de Trabajo para listado'!$CD$155:$CD$1048576,0),MATCH((CUADRO!G$4&amp;$E43),'Hoja de Trabajo para listado'!$CD$151:$DC$151,0)),0)</f>
        <v>0</v>
      </c>
      <c r="H43" s="241">
        <f ca="1">+IFERROR(INDEX('Hoja de Trabajo para listado'!$A$155:$Z$1048576,MATCH($A43,'Hoja de Trabajo para listado'!$A$155:$A$1048576,0),MATCH((CUADRO!H$4&amp;$E43),'Hoja de Trabajo para listado'!$A$151:$Z$151,0)),0)+IFERROR(INDEX('Hoja de Trabajo para listado'!$AB$155:$BA$1048576,MATCH($A43,'Hoja de Trabajo para listado'!$AB$155:$AB$1048576,0),MATCH((CUADRO!H$4&amp;$E43),'Hoja de Trabajo para listado'!$AB$151:$BA$151,0)),0)+IFERROR(INDEX('Hoja de Trabajo para listado'!$BC$155:$CB$1048576,MATCH($A43,'Hoja de Trabajo para listado'!$BC$155:$BC$1048576,0),MATCH((CUADRO!H$4&amp;$E43),'Hoja de Trabajo para listado'!$BC$151:$CB$151,0)),0)+IFERROR(INDEX('Hoja de Trabajo para listado'!$DE$153:$DG$274,MATCH($A43,'Hoja de Trabajo para listado'!$DE$153:$DE$1048576,0),MATCH((CUADRO!H$4&amp;$E43),'Hoja de Trabajo para listado'!$DE$151:$DG$151,0)),0)+IFERROR(INDEX('Hoja de Trabajo para listado'!$CD$155:$DC$1048576,MATCH($A43,'Hoja de Trabajo para listado'!$CD$155:$CD$1048576,0),MATCH((CUADRO!H$4&amp;$E43),'Hoja de Trabajo para listado'!$CD$151:$DC$151,0)),0)</f>
        <v>0</v>
      </c>
      <c r="I43" s="241">
        <f ca="1">+IFERROR(INDEX('Hoja de Trabajo para listado'!$A$155:$Z$1048576,MATCH($A43,'Hoja de Trabajo para listado'!$A$155:$A$1048576,0),MATCH((CUADRO!I$4&amp;$E43),'Hoja de Trabajo para listado'!$A$151:$Z$151,0)),0)+IFERROR(INDEX('Hoja de Trabajo para listado'!$AB$155:$BA$1048576,MATCH($A43,'Hoja de Trabajo para listado'!$AB$155:$AB$1048576,0),MATCH((CUADRO!I$4&amp;$E43),'Hoja de Trabajo para listado'!$AB$151:$BA$151,0)),0)+IFERROR(INDEX('Hoja de Trabajo para listado'!$BC$155:$CB$1048576,MATCH($A43,'Hoja de Trabajo para listado'!$BC$155:$BC$1048576,0),MATCH((CUADRO!I$4&amp;$E43),'Hoja de Trabajo para listado'!$BC$151:$CB$151,0)),0)+IFERROR(INDEX('Hoja de Trabajo para listado'!$DE$153:$DG$274,MATCH($A43,'Hoja de Trabajo para listado'!$DE$153:$DE$1048576,0),MATCH((CUADRO!I$4&amp;$E43),'Hoja de Trabajo para listado'!$DE$151:$DG$151,0)),0)+IFERROR(INDEX('Hoja de Trabajo para listado'!$CD$155:$DC$1048576,MATCH($A43,'Hoja de Trabajo para listado'!$CD$155:$CD$1048576,0),MATCH((CUADRO!I$4&amp;$E43),'Hoja de Trabajo para listado'!$CD$151:$DC$151,0)),0)</f>
        <v>0</v>
      </c>
      <c r="J43" s="241">
        <f ca="1">+IFERROR(INDEX('Hoja de Trabajo para listado'!$A$155:$Z$1048576,MATCH($A43,'Hoja de Trabajo para listado'!$A$155:$A$1048576,0),MATCH((CUADRO!J$4&amp;$E43),'Hoja de Trabajo para listado'!$A$151:$Z$151,0)),0)+IFERROR(INDEX('Hoja de Trabajo para listado'!$AB$155:$BA$1048576,MATCH($A43,'Hoja de Trabajo para listado'!$AB$155:$AB$1048576,0),MATCH((CUADRO!J$4&amp;$E43),'Hoja de Trabajo para listado'!$AB$151:$BA$151,0)),0)+IFERROR(INDEX('Hoja de Trabajo para listado'!$BC$155:$CB$1048576,MATCH($A43,'Hoja de Trabajo para listado'!$BC$155:$BC$1048576,0),MATCH((CUADRO!J$4&amp;$E43),'Hoja de Trabajo para listado'!$BC$151:$CB$151,0)),0)+IFERROR(INDEX('Hoja de Trabajo para listado'!$DE$153:$DG$274,MATCH($A43,'Hoja de Trabajo para listado'!$DE$153:$DE$1048576,0),MATCH((CUADRO!J$4&amp;$E43),'Hoja de Trabajo para listado'!$DE$151:$DG$151,0)),0)+IFERROR(INDEX('Hoja de Trabajo para listado'!$CD$155:$DC$1048576,MATCH($A43,'Hoja de Trabajo para listado'!$CD$155:$CD$1048576,0),MATCH((CUADRO!J$4&amp;$E43),'Hoja de Trabajo para listado'!$CD$151:$DC$151,0)),0)</f>
        <v>0</v>
      </c>
      <c r="K43" s="241">
        <f ca="1">+IFERROR(INDEX('Hoja de Trabajo para listado'!$A$155:$Z$1048576,MATCH($A43,'Hoja de Trabajo para listado'!$A$155:$A$1048576,0),MATCH((CUADRO!K$4&amp;$E43),'Hoja de Trabajo para listado'!$A$151:$Z$151,0)),0)+IFERROR(INDEX('Hoja de Trabajo para listado'!$AB$155:$BA$1048576,MATCH($A43,'Hoja de Trabajo para listado'!$AB$155:$AB$1048576,0),MATCH((CUADRO!K$4&amp;$E43),'Hoja de Trabajo para listado'!$AB$151:$BA$151,0)),0)+IFERROR(INDEX('Hoja de Trabajo para listado'!$BC$155:$CB$1048576,MATCH($A43,'Hoja de Trabajo para listado'!$BC$155:$BC$1048576,0),MATCH((CUADRO!K$4&amp;$E43),'Hoja de Trabajo para listado'!$BC$151:$CB$151,0)),0)+IFERROR(INDEX('Hoja de Trabajo para listado'!$DE$153:$DG$274,MATCH($A43,'Hoja de Trabajo para listado'!$DE$153:$DE$1048576,0),MATCH((CUADRO!K$4&amp;$E43),'Hoja de Trabajo para listado'!$DE$151:$DG$151,0)),0)+IFERROR(INDEX('Hoja de Trabajo para listado'!$CD$155:$DC$1048576,MATCH($A43,'Hoja de Trabajo para listado'!$CD$155:$CD$1048576,0),MATCH((CUADRO!K$4&amp;$E43),'Hoja de Trabajo para listado'!$CD$151:$DC$151,0)),0)</f>
        <v>0</v>
      </c>
      <c r="L43" s="241">
        <f ca="1">+IFERROR(INDEX('Hoja de Trabajo para listado'!$A$155:$Z$1048576,MATCH($A43,'Hoja de Trabajo para listado'!$A$155:$A$1048576,0),MATCH((CUADRO!L$4&amp;$E43),'Hoja de Trabajo para listado'!$A$151:$Z$151,0)),0)+IFERROR(INDEX('Hoja de Trabajo para listado'!$AB$155:$BA$1048576,MATCH($A43,'Hoja de Trabajo para listado'!$AB$155:$AB$1048576,0),MATCH((CUADRO!L$4&amp;$E43),'Hoja de Trabajo para listado'!$AB$151:$BA$151,0)),0)+IFERROR(INDEX('Hoja de Trabajo para listado'!$BC$155:$CB$1048576,MATCH($A43,'Hoja de Trabajo para listado'!$BC$155:$BC$1048576,0),MATCH((CUADRO!L$4&amp;$E43),'Hoja de Trabajo para listado'!$BC$151:$CB$151,0)),0)+IFERROR(INDEX('Hoja de Trabajo para listado'!$DE$153:$DG$274,MATCH($A43,'Hoja de Trabajo para listado'!$DE$153:$DE$1048576,0),MATCH((CUADRO!L$4&amp;$E43),'Hoja de Trabajo para listado'!$DE$151:$DG$151,0)),0)+IFERROR(INDEX('Hoja de Trabajo para listado'!$CD$155:$DC$1048576,MATCH($A43,'Hoja de Trabajo para listado'!$CD$155:$CD$1048576,0),MATCH((CUADRO!L$4&amp;$E43),'Hoja de Trabajo para listado'!$CD$151:$DC$151,0)),0)</f>
        <v>0</v>
      </c>
      <c r="M43" s="241">
        <f ca="1">+IFERROR(INDEX('Hoja de Trabajo para listado'!$A$155:$Z$1048576,MATCH($A43,'Hoja de Trabajo para listado'!$A$155:$A$1048576,0),MATCH((CUADRO!M$4&amp;$E43),'Hoja de Trabajo para listado'!$A$151:$Z$151,0)),0)+IFERROR(INDEX('Hoja de Trabajo para listado'!$AB$155:$BA$1048576,MATCH($A43,'Hoja de Trabajo para listado'!$AB$155:$AB$1048576,0),MATCH((CUADRO!M$4&amp;$E43),'Hoja de Trabajo para listado'!$AB$151:$BA$151,0)),0)+IFERROR(INDEX('Hoja de Trabajo para listado'!$BC$155:$CB$1048576,MATCH($A43,'Hoja de Trabajo para listado'!$BC$155:$BC$1048576,0),MATCH((CUADRO!M$4&amp;$E43),'Hoja de Trabajo para listado'!$BC$151:$CB$151,0)),0)+IFERROR(INDEX('Hoja de Trabajo para listado'!$DE$153:$DG$274,MATCH($A43,'Hoja de Trabajo para listado'!$DE$153:$DE$1048576,0),MATCH((CUADRO!M$4&amp;$E43),'Hoja de Trabajo para listado'!$DE$151:$DG$151,0)),0)+IFERROR(INDEX('Hoja de Trabajo para listado'!$CD$155:$DC$1048576,MATCH($A43,'Hoja de Trabajo para listado'!$CD$155:$CD$1048576,0),MATCH((CUADRO!M$4&amp;$E43),'Hoja de Trabajo para listado'!$CD$151:$DC$151,0)),0)</f>
        <v>0</v>
      </c>
      <c r="N43" s="241">
        <f ca="1">+IFERROR(INDEX('Hoja de Trabajo para listado'!$A$155:$Z$1048576,MATCH($A43,'Hoja de Trabajo para listado'!$A$155:$A$1048576,0),MATCH((CUADRO!N$4&amp;$E43),'Hoja de Trabajo para listado'!$A$151:$Z$151,0)),0)+IFERROR(INDEX('Hoja de Trabajo para listado'!$AB$155:$BA$1048576,MATCH($A43,'Hoja de Trabajo para listado'!$AB$155:$AB$1048576,0),MATCH((CUADRO!N$4&amp;$E43),'Hoja de Trabajo para listado'!$AB$151:$BA$151,0)),0)+IFERROR(INDEX('Hoja de Trabajo para listado'!$BC$155:$CB$1048576,MATCH($A43,'Hoja de Trabajo para listado'!$BC$155:$BC$1048576,0),MATCH((CUADRO!N$4&amp;$E43),'Hoja de Trabajo para listado'!$BC$151:$CB$151,0)),0)+IFERROR(INDEX('Hoja de Trabajo para listado'!$DE$153:$DG$274,MATCH($A43,'Hoja de Trabajo para listado'!$DE$153:$DE$1048576,0),MATCH((CUADRO!N$4&amp;$E43),'Hoja de Trabajo para listado'!$DE$151:$DG$151,0)),0)+IFERROR(INDEX('Hoja de Trabajo para listado'!$CD$155:$DC$1048576,MATCH($A43,'Hoja de Trabajo para listado'!$CD$155:$CD$1048576,0),MATCH((CUADRO!N$4&amp;$E43),'Hoja de Trabajo para listado'!$CD$151:$DC$151,0)),0)</f>
        <v>0</v>
      </c>
      <c r="O43" s="241">
        <f ca="1">+IFERROR(INDEX('Hoja de Trabajo para listado'!$A$155:$Z$1048576,MATCH($A43,'Hoja de Trabajo para listado'!$A$155:$A$1048576,0),MATCH((CUADRO!O$4&amp;$E43),'Hoja de Trabajo para listado'!$A$151:$Z$151,0)),0)+IFERROR(INDEX('Hoja de Trabajo para listado'!$AB$155:$BA$1048576,MATCH($A43,'Hoja de Trabajo para listado'!$AB$155:$AB$1048576,0),MATCH((CUADRO!O$4&amp;$E43),'Hoja de Trabajo para listado'!$AB$151:$BA$151,0)),0)+IFERROR(INDEX('Hoja de Trabajo para listado'!$BC$155:$CB$1048576,MATCH($A43,'Hoja de Trabajo para listado'!$BC$155:$BC$1048576,0),MATCH((CUADRO!O$4&amp;$E43),'Hoja de Trabajo para listado'!$BC$151:$CB$151,0)),0)+IFERROR(INDEX('Hoja de Trabajo para listado'!$DE$153:$DG$274,MATCH($A43,'Hoja de Trabajo para listado'!$DE$153:$DE$1048576,0),MATCH((CUADRO!O$4&amp;$E43),'Hoja de Trabajo para listado'!$DE$151:$DG$151,0)),0)+IFERROR(INDEX('Hoja de Trabajo para listado'!$CD$155:$DC$1048576,MATCH($A43,'Hoja de Trabajo para listado'!$CD$155:$CD$1048576,0),MATCH((CUADRO!O$4&amp;$E43),'Hoja de Trabajo para listado'!$CD$151:$DC$151,0)),0)</f>
        <v>0</v>
      </c>
      <c r="P43" s="241">
        <f ca="1">+IFERROR(INDEX('Hoja de Trabajo para listado'!$A$155:$Z$1048576,MATCH($A43,'Hoja de Trabajo para listado'!$A$155:$A$1048576,0),MATCH((CUADRO!P$4&amp;$E43),'Hoja de Trabajo para listado'!$A$151:$Z$151,0)),0)+IFERROR(INDEX('Hoja de Trabajo para listado'!$AB$155:$BA$1048576,MATCH($A43,'Hoja de Trabajo para listado'!$AB$155:$AB$1048576,0),MATCH((CUADRO!P$4&amp;$E43),'Hoja de Trabajo para listado'!$AB$151:$BA$151,0)),0)+IFERROR(INDEX('Hoja de Trabajo para listado'!$BC$155:$CB$1048576,MATCH($A43,'Hoja de Trabajo para listado'!$BC$155:$BC$1048576,0),MATCH((CUADRO!P$4&amp;$E43),'Hoja de Trabajo para listado'!$BC$151:$CB$151,0)),0)+IFERROR(INDEX('Hoja de Trabajo para listado'!$DE$153:$DG$274,MATCH($A43,'Hoja de Trabajo para listado'!$DE$153:$DE$1048576,0),MATCH((CUADRO!P$4&amp;$E43),'Hoja de Trabajo para listado'!$DE$151:$DG$151,0)),0)+IFERROR(INDEX('Hoja de Trabajo para listado'!$CD$155:$DC$1048576,MATCH($A43,'Hoja de Trabajo para listado'!$CD$155:$CD$1048576,0),MATCH((CUADRO!P$4&amp;$E43),'Hoja de Trabajo para listado'!$CD$151:$DC$151,0)),0)</f>
        <v>0</v>
      </c>
      <c r="Q43" s="241">
        <f ca="1">+IFERROR(INDEX('Hoja de Trabajo para listado'!$A$155:$Z$1048576,MATCH($A43,'Hoja de Trabajo para listado'!$A$155:$A$1048576,0),MATCH((CUADRO!Q$4&amp;$E43),'Hoja de Trabajo para listado'!$A$151:$Z$151,0)),0)+IFERROR(INDEX('Hoja de Trabajo para listado'!$AB$155:$BA$1048576,MATCH($A43,'Hoja de Trabajo para listado'!$AB$155:$AB$1048576,0),MATCH((CUADRO!Q$4&amp;$E43),'Hoja de Trabajo para listado'!$AB$151:$BA$151,0)),0)+IFERROR(INDEX('Hoja de Trabajo para listado'!$BC$155:$CB$1048576,MATCH($A43,'Hoja de Trabajo para listado'!$BC$155:$BC$1048576,0),MATCH((CUADRO!Q$4&amp;$E43),'Hoja de Trabajo para listado'!$BC$151:$CB$151,0)),0)+IFERROR(INDEX('Hoja de Trabajo para listado'!$DE$153:$DG$274,MATCH($A43,'Hoja de Trabajo para listado'!$DE$153:$DE$1048576,0),MATCH((CUADRO!Q$4&amp;$E43),'Hoja de Trabajo para listado'!$DE$151:$DG$151,0)),0)+IFERROR(INDEX('Hoja de Trabajo para listado'!$CD$155:$DC$1048576,MATCH($A43,'Hoja de Trabajo para listado'!$CD$155:$CD$1048576,0),MATCH((CUADRO!Q$4&amp;$E43),'Hoja de Trabajo para listado'!$CD$151:$DC$151,0)),0)</f>
        <v>0</v>
      </c>
      <c r="R43" s="241">
        <f t="shared" ca="1" si="0"/>
        <v>0</v>
      </c>
      <c r="S43" s="241"/>
      <c r="T43" s="241">
        <f ca="1">+T44</f>
        <v>0</v>
      </c>
      <c r="U43" s="240">
        <f t="shared" si="1"/>
        <v>1</v>
      </c>
      <c r="V43" s="327" t="e">
        <f>+VLOOKUP(A43,bd_lista!$A$3:$E$592,5,FALSE)</f>
        <v>#N/A</v>
      </c>
      <c r="W43" s="397" t="e">
        <f>+V43</f>
        <v>#N/A</v>
      </c>
      <c r="X43" s="240">
        <v>78</v>
      </c>
      <c r="Y43" s="240" t="str">
        <f>+VLOOKUP(X43,bd_lista!$A$3:$C$592,3,FALSE)</f>
        <v>Ministerio de Hidrocarburos y Energías</v>
      </c>
      <c r="Z43" s="244">
        <f>+X43</f>
        <v>78</v>
      </c>
      <c r="AA43" s="245" t="str">
        <f>+Y43</f>
        <v>Ministerio de Hidrocarburos y Energías</v>
      </c>
    </row>
    <row r="44" spans="1:27" ht="15" hidden="1" customHeight="1">
      <c r="A44" s="32">
        <v>85</v>
      </c>
      <c r="B44" s="394"/>
      <c r="C44" s="327" t="e">
        <f>+VLOOKUP(A44,bd_lista!$A$3:$C$592,3,FALSE)</f>
        <v>#N/A</v>
      </c>
      <c r="D44" s="396"/>
      <c r="E44" s="327" t="s">
        <v>1304</v>
      </c>
      <c r="F44" s="243">
        <f ca="1">+IFERROR(INDEX('Hoja de Trabajo para listado'!$A$155:$Z$1048576,MATCH($A44,'Hoja de Trabajo para listado'!$A$155:$A$1048576,0),MATCH((CUADRO!F$4&amp;$E44),'Hoja de Trabajo para listado'!$A$151:$Z$151,0)),0)+IFERROR(INDEX('Hoja de Trabajo para listado'!$AB$155:$BA$1048576,MATCH($A44,'Hoja de Trabajo para listado'!$AB$155:$AB$1048576,0),MATCH((CUADRO!F$4&amp;$E44),'Hoja de Trabajo para listado'!$AB$151:$BA$151,0)),0)+IFERROR(INDEX('Hoja de Trabajo para listado'!$BC$155:$CB$1048576,MATCH($A44,'Hoja de Trabajo para listado'!$BC$155:$BC$1048576,0),MATCH((CUADRO!F$4&amp;$E44),'Hoja de Trabajo para listado'!$BC$151:$CB$151,0)),0)+IFERROR(INDEX('Hoja de Trabajo para listado'!$DE$153:$DG$274,MATCH($A44,'Hoja de Trabajo para listado'!$DE$153:$DE$1048576,0),MATCH((CUADRO!F$4&amp;$E44),'Hoja de Trabajo para listado'!$DE$151:$DG$151,0)),0)+IFERROR(INDEX('Hoja de Trabajo para listado'!$CD$155:$DC$1048576,MATCH($A44,'Hoja de Trabajo para listado'!$CD$155:$CD$1048576,0),MATCH((CUADRO!F$4&amp;$E44),'Hoja de Trabajo para listado'!$CD$151:$DC$151,0)),0)</f>
        <v>0</v>
      </c>
      <c r="G44" s="243">
        <f ca="1">+IFERROR(INDEX('Hoja de Trabajo para listado'!$A$155:$Z$1048576,MATCH($A44,'Hoja de Trabajo para listado'!$A$155:$A$1048576,0),MATCH((CUADRO!G$4&amp;$E44),'Hoja de Trabajo para listado'!$A$151:$Z$151,0)),0)+IFERROR(INDEX('Hoja de Trabajo para listado'!$AB$155:$BA$1048576,MATCH($A44,'Hoja de Trabajo para listado'!$AB$155:$AB$1048576,0),MATCH((CUADRO!G$4&amp;$E44),'Hoja de Trabajo para listado'!$AB$151:$BA$151,0)),0)+IFERROR(INDEX('Hoja de Trabajo para listado'!$BC$155:$CB$1048576,MATCH($A44,'Hoja de Trabajo para listado'!$BC$155:$BC$1048576,0),MATCH((CUADRO!G$4&amp;$E44),'Hoja de Trabajo para listado'!$BC$151:$CB$151,0)),0)+IFERROR(INDEX('Hoja de Trabajo para listado'!$DE$153:$DG$274,MATCH($A44,'Hoja de Trabajo para listado'!$DE$153:$DE$1048576,0),MATCH((CUADRO!G$4&amp;$E44),'Hoja de Trabajo para listado'!$DE$151:$DG$151,0)),0)+IFERROR(INDEX('Hoja de Trabajo para listado'!$CD$155:$DC$1048576,MATCH($A44,'Hoja de Trabajo para listado'!$CD$155:$CD$1048576,0),MATCH((CUADRO!G$4&amp;$E44),'Hoja de Trabajo para listado'!$CD$151:$DC$151,0)),0)</f>
        <v>0</v>
      </c>
      <c r="H44" s="243">
        <f ca="1">+IFERROR(INDEX('Hoja de Trabajo para listado'!$A$155:$Z$1048576,MATCH($A44,'Hoja de Trabajo para listado'!$A$155:$A$1048576,0),MATCH((CUADRO!H$4&amp;$E44),'Hoja de Trabajo para listado'!$A$151:$Z$151,0)),0)+IFERROR(INDEX('Hoja de Trabajo para listado'!$AB$155:$BA$1048576,MATCH($A44,'Hoja de Trabajo para listado'!$AB$155:$AB$1048576,0),MATCH((CUADRO!H$4&amp;$E44),'Hoja de Trabajo para listado'!$AB$151:$BA$151,0)),0)+IFERROR(INDEX('Hoja de Trabajo para listado'!$BC$155:$CB$1048576,MATCH($A44,'Hoja de Trabajo para listado'!$BC$155:$BC$1048576,0),MATCH((CUADRO!H$4&amp;$E44),'Hoja de Trabajo para listado'!$BC$151:$CB$151,0)),0)+IFERROR(INDEX('Hoja de Trabajo para listado'!$DE$153:$DG$274,MATCH($A44,'Hoja de Trabajo para listado'!$DE$153:$DE$1048576,0),MATCH((CUADRO!H$4&amp;$E44),'Hoja de Trabajo para listado'!$DE$151:$DG$151,0)),0)+IFERROR(INDEX('Hoja de Trabajo para listado'!$CD$155:$DC$1048576,MATCH($A44,'Hoja de Trabajo para listado'!$CD$155:$CD$1048576,0),MATCH((CUADRO!H$4&amp;$E44),'Hoja de Trabajo para listado'!$CD$151:$DC$151,0)),0)</f>
        <v>0</v>
      </c>
      <c r="I44" s="243">
        <f ca="1">+IFERROR(INDEX('Hoja de Trabajo para listado'!$A$155:$Z$1048576,MATCH($A44,'Hoja de Trabajo para listado'!$A$155:$A$1048576,0),MATCH((CUADRO!I$4&amp;$E44),'Hoja de Trabajo para listado'!$A$151:$Z$151,0)),0)+IFERROR(INDEX('Hoja de Trabajo para listado'!$AB$155:$BA$1048576,MATCH($A44,'Hoja de Trabajo para listado'!$AB$155:$AB$1048576,0),MATCH((CUADRO!I$4&amp;$E44),'Hoja de Trabajo para listado'!$AB$151:$BA$151,0)),0)+IFERROR(INDEX('Hoja de Trabajo para listado'!$BC$155:$CB$1048576,MATCH($A44,'Hoja de Trabajo para listado'!$BC$155:$BC$1048576,0),MATCH((CUADRO!I$4&amp;$E44),'Hoja de Trabajo para listado'!$BC$151:$CB$151,0)),0)+IFERROR(INDEX('Hoja de Trabajo para listado'!$DE$153:$DG$274,MATCH($A44,'Hoja de Trabajo para listado'!$DE$153:$DE$1048576,0),MATCH((CUADRO!I$4&amp;$E44),'Hoja de Trabajo para listado'!$DE$151:$DG$151,0)),0)+IFERROR(INDEX('Hoja de Trabajo para listado'!$CD$155:$DC$1048576,MATCH($A44,'Hoja de Trabajo para listado'!$CD$155:$CD$1048576,0),MATCH((CUADRO!I$4&amp;$E44),'Hoja de Trabajo para listado'!$CD$151:$DC$151,0)),0)</f>
        <v>0</v>
      </c>
      <c r="J44" s="243">
        <f ca="1">+IFERROR(INDEX('Hoja de Trabajo para listado'!$A$155:$Z$1048576,MATCH($A44,'Hoja de Trabajo para listado'!$A$155:$A$1048576,0),MATCH((CUADRO!J$4&amp;$E44),'Hoja de Trabajo para listado'!$A$151:$Z$151,0)),0)+IFERROR(INDEX('Hoja de Trabajo para listado'!$AB$155:$BA$1048576,MATCH($A44,'Hoja de Trabajo para listado'!$AB$155:$AB$1048576,0),MATCH((CUADRO!J$4&amp;$E44),'Hoja de Trabajo para listado'!$AB$151:$BA$151,0)),0)+IFERROR(INDEX('Hoja de Trabajo para listado'!$BC$155:$CB$1048576,MATCH($A44,'Hoja de Trabajo para listado'!$BC$155:$BC$1048576,0),MATCH((CUADRO!J$4&amp;$E44),'Hoja de Trabajo para listado'!$BC$151:$CB$151,0)),0)+IFERROR(INDEX('Hoja de Trabajo para listado'!$DE$153:$DG$274,MATCH($A44,'Hoja de Trabajo para listado'!$DE$153:$DE$1048576,0),MATCH((CUADRO!J$4&amp;$E44),'Hoja de Trabajo para listado'!$DE$151:$DG$151,0)),0)+IFERROR(INDEX('Hoja de Trabajo para listado'!$CD$155:$DC$1048576,MATCH($A44,'Hoja de Trabajo para listado'!$CD$155:$CD$1048576,0),MATCH((CUADRO!J$4&amp;$E44),'Hoja de Trabajo para listado'!$CD$151:$DC$151,0)),0)</f>
        <v>0</v>
      </c>
      <c r="K44" s="243">
        <f ca="1">+IFERROR(INDEX('Hoja de Trabajo para listado'!$A$155:$Z$1048576,MATCH($A44,'Hoja de Trabajo para listado'!$A$155:$A$1048576,0),MATCH((CUADRO!K$4&amp;$E44),'Hoja de Trabajo para listado'!$A$151:$Z$151,0)),0)+IFERROR(INDEX('Hoja de Trabajo para listado'!$AB$155:$BA$1048576,MATCH($A44,'Hoja de Trabajo para listado'!$AB$155:$AB$1048576,0),MATCH((CUADRO!K$4&amp;$E44),'Hoja de Trabajo para listado'!$AB$151:$BA$151,0)),0)+IFERROR(INDEX('Hoja de Trabajo para listado'!$BC$155:$CB$1048576,MATCH($A44,'Hoja de Trabajo para listado'!$BC$155:$BC$1048576,0),MATCH((CUADRO!K$4&amp;$E44),'Hoja de Trabajo para listado'!$BC$151:$CB$151,0)),0)+IFERROR(INDEX('Hoja de Trabajo para listado'!$DE$153:$DG$274,MATCH($A44,'Hoja de Trabajo para listado'!$DE$153:$DE$1048576,0),MATCH((CUADRO!K$4&amp;$E44),'Hoja de Trabajo para listado'!$DE$151:$DG$151,0)),0)+IFERROR(INDEX('Hoja de Trabajo para listado'!$CD$155:$DC$1048576,MATCH($A44,'Hoja de Trabajo para listado'!$CD$155:$CD$1048576,0),MATCH((CUADRO!K$4&amp;$E44),'Hoja de Trabajo para listado'!$CD$151:$DC$151,0)),0)</f>
        <v>0</v>
      </c>
      <c r="L44" s="243">
        <f ca="1">+IFERROR(INDEX('Hoja de Trabajo para listado'!$A$155:$Z$1048576,MATCH($A44,'Hoja de Trabajo para listado'!$A$155:$A$1048576,0),MATCH((CUADRO!L$4&amp;$E44),'Hoja de Trabajo para listado'!$A$151:$Z$151,0)),0)+IFERROR(INDEX('Hoja de Trabajo para listado'!$AB$155:$BA$1048576,MATCH($A44,'Hoja de Trabajo para listado'!$AB$155:$AB$1048576,0),MATCH((CUADRO!L$4&amp;$E44),'Hoja de Trabajo para listado'!$AB$151:$BA$151,0)),0)+IFERROR(INDEX('Hoja de Trabajo para listado'!$BC$155:$CB$1048576,MATCH($A44,'Hoja de Trabajo para listado'!$BC$155:$BC$1048576,0),MATCH((CUADRO!L$4&amp;$E44),'Hoja de Trabajo para listado'!$BC$151:$CB$151,0)),0)+IFERROR(INDEX('Hoja de Trabajo para listado'!$DE$153:$DG$274,MATCH($A44,'Hoja de Trabajo para listado'!$DE$153:$DE$1048576,0),MATCH((CUADRO!L$4&amp;$E44),'Hoja de Trabajo para listado'!$DE$151:$DG$151,0)),0)+IFERROR(INDEX('Hoja de Trabajo para listado'!$CD$155:$DC$1048576,MATCH($A44,'Hoja de Trabajo para listado'!$CD$155:$CD$1048576,0),MATCH((CUADRO!L$4&amp;$E44),'Hoja de Trabajo para listado'!$CD$151:$DC$151,0)),0)</f>
        <v>0</v>
      </c>
      <c r="M44" s="243">
        <f ca="1">+IFERROR(INDEX('Hoja de Trabajo para listado'!$A$155:$Z$1048576,MATCH($A44,'Hoja de Trabajo para listado'!$A$155:$A$1048576,0),MATCH((CUADRO!M$4&amp;$E44),'Hoja de Trabajo para listado'!$A$151:$Z$151,0)),0)+IFERROR(INDEX('Hoja de Trabajo para listado'!$AB$155:$BA$1048576,MATCH($A44,'Hoja de Trabajo para listado'!$AB$155:$AB$1048576,0),MATCH((CUADRO!M$4&amp;$E44),'Hoja de Trabajo para listado'!$AB$151:$BA$151,0)),0)+IFERROR(INDEX('Hoja de Trabajo para listado'!$BC$155:$CB$1048576,MATCH($A44,'Hoja de Trabajo para listado'!$BC$155:$BC$1048576,0),MATCH((CUADRO!M$4&amp;$E44),'Hoja de Trabajo para listado'!$BC$151:$CB$151,0)),0)+IFERROR(INDEX('Hoja de Trabajo para listado'!$DE$153:$DG$274,MATCH($A44,'Hoja de Trabajo para listado'!$DE$153:$DE$1048576,0),MATCH((CUADRO!M$4&amp;$E44),'Hoja de Trabajo para listado'!$DE$151:$DG$151,0)),0)+IFERROR(INDEX('Hoja de Trabajo para listado'!$CD$155:$DC$1048576,MATCH($A44,'Hoja de Trabajo para listado'!$CD$155:$CD$1048576,0),MATCH((CUADRO!M$4&amp;$E44),'Hoja de Trabajo para listado'!$CD$151:$DC$151,0)),0)</f>
        <v>0</v>
      </c>
      <c r="N44" s="243">
        <f ca="1">+IFERROR(INDEX('Hoja de Trabajo para listado'!$A$155:$Z$1048576,MATCH($A44,'Hoja de Trabajo para listado'!$A$155:$A$1048576,0),MATCH((CUADRO!N$4&amp;$E44),'Hoja de Trabajo para listado'!$A$151:$Z$151,0)),0)+IFERROR(INDEX('Hoja de Trabajo para listado'!$AB$155:$BA$1048576,MATCH($A44,'Hoja de Trabajo para listado'!$AB$155:$AB$1048576,0),MATCH((CUADRO!N$4&amp;$E44),'Hoja de Trabajo para listado'!$AB$151:$BA$151,0)),0)+IFERROR(INDEX('Hoja de Trabajo para listado'!$BC$155:$CB$1048576,MATCH($A44,'Hoja de Trabajo para listado'!$BC$155:$BC$1048576,0),MATCH((CUADRO!N$4&amp;$E44),'Hoja de Trabajo para listado'!$BC$151:$CB$151,0)),0)+IFERROR(INDEX('Hoja de Trabajo para listado'!$DE$153:$DG$274,MATCH($A44,'Hoja de Trabajo para listado'!$DE$153:$DE$1048576,0),MATCH((CUADRO!N$4&amp;$E44),'Hoja de Trabajo para listado'!$DE$151:$DG$151,0)),0)+IFERROR(INDEX('Hoja de Trabajo para listado'!$CD$155:$DC$1048576,MATCH($A44,'Hoja de Trabajo para listado'!$CD$155:$CD$1048576,0),MATCH((CUADRO!N$4&amp;$E44),'Hoja de Trabajo para listado'!$CD$151:$DC$151,0)),0)</f>
        <v>0</v>
      </c>
      <c r="O44" s="243">
        <f ca="1">+IFERROR(INDEX('Hoja de Trabajo para listado'!$A$155:$Z$1048576,MATCH($A44,'Hoja de Trabajo para listado'!$A$155:$A$1048576,0),MATCH((CUADRO!O$4&amp;$E44),'Hoja de Trabajo para listado'!$A$151:$Z$151,0)),0)+IFERROR(INDEX('Hoja de Trabajo para listado'!$AB$155:$BA$1048576,MATCH($A44,'Hoja de Trabajo para listado'!$AB$155:$AB$1048576,0),MATCH((CUADRO!O$4&amp;$E44),'Hoja de Trabajo para listado'!$AB$151:$BA$151,0)),0)+IFERROR(INDEX('Hoja de Trabajo para listado'!$BC$155:$CB$1048576,MATCH($A44,'Hoja de Trabajo para listado'!$BC$155:$BC$1048576,0),MATCH((CUADRO!O$4&amp;$E44),'Hoja de Trabajo para listado'!$BC$151:$CB$151,0)),0)+IFERROR(INDEX('Hoja de Trabajo para listado'!$DE$153:$DG$274,MATCH($A44,'Hoja de Trabajo para listado'!$DE$153:$DE$1048576,0),MATCH((CUADRO!O$4&amp;$E44),'Hoja de Trabajo para listado'!$DE$151:$DG$151,0)),0)+IFERROR(INDEX('Hoja de Trabajo para listado'!$CD$155:$DC$1048576,MATCH($A44,'Hoja de Trabajo para listado'!$CD$155:$CD$1048576,0),MATCH((CUADRO!O$4&amp;$E44),'Hoja de Trabajo para listado'!$CD$151:$DC$151,0)),0)</f>
        <v>0</v>
      </c>
      <c r="P44" s="243">
        <f ca="1">+IFERROR(INDEX('Hoja de Trabajo para listado'!$A$155:$Z$1048576,MATCH($A44,'Hoja de Trabajo para listado'!$A$155:$A$1048576,0),MATCH((CUADRO!P$4&amp;$E44),'Hoja de Trabajo para listado'!$A$151:$Z$151,0)),0)+IFERROR(INDEX('Hoja de Trabajo para listado'!$AB$155:$BA$1048576,MATCH($A44,'Hoja de Trabajo para listado'!$AB$155:$AB$1048576,0),MATCH((CUADRO!P$4&amp;$E44),'Hoja de Trabajo para listado'!$AB$151:$BA$151,0)),0)+IFERROR(INDEX('Hoja de Trabajo para listado'!$BC$155:$CB$1048576,MATCH($A44,'Hoja de Trabajo para listado'!$BC$155:$BC$1048576,0),MATCH((CUADRO!P$4&amp;$E44),'Hoja de Trabajo para listado'!$BC$151:$CB$151,0)),0)+IFERROR(INDEX('Hoja de Trabajo para listado'!$DE$153:$DG$274,MATCH($A44,'Hoja de Trabajo para listado'!$DE$153:$DE$1048576,0),MATCH((CUADRO!P$4&amp;$E44),'Hoja de Trabajo para listado'!$DE$151:$DG$151,0)),0)+IFERROR(INDEX('Hoja de Trabajo para listado'!$CD$155:$DC$1048576,MATCH($A44,'Hoja de Trabajo para listado'!$CD$155:$CD$1048576,0),MATCH((CUADRO!P$4&amp;$E44),'Hoja de Trabajo para listado'!$CD$151:$DC$151,0)),0)</f>
        <v>0</v>
      </c>
      <c r="Q44" s="243">
        <f ca="1">+IFERROR(INDEX('Hoja de Trabajo para listado'!$A$155:$Z$1048576,MATCH($A44,'Hoja de Trabajo para listado'!$A$155:$A$1048576,0),MATCH((CUADRO!Q$4&amp;$E44),'Hoja de Trabajo para listado'!$A$151:$Z$151,0)),0)+IFERROR(INDEX('Hoja de Trabajo para listado'!$AB$155:$BA$1048576,MATCH($A44,'Hoja de Trabajo para listado'!$AB$155:$AB$1048576,0),MATCH((CUADRO!Q$4&amp;$E44),'Hoja de Trabajo para listado'!$AB$151:$BA$151,0)),0)+IFERROR(INDEX('Hoja de Trabajo para listado'!$BC$155:$CB$1048576,MATCH($A44,'Hoja de Trabajo para listado'!$BC$155:$BC$1048576,0),MATCH((CUADRO!Q$4&amp;$E44),'Hoja de Trabajo para listado'!$BC$151:$CB$151,0)),0)+IFERROR(INDEX('Hoja de Trabajo para listado'!$DE$153:$DG$274,MATCH($A44,'Hoja de Trabajo para listado'!$DE$153:$DE$1048576,0),MATCH((CUADRO!Q$4&amp;$E44),'Hoja de Trabajo para listado'!$DE$151:$DG$151,0)),0)+IFERROR(INDEX('Hoja de Trabajo para listado'!$CD$155:$DC$1048576,MATCH($A44,'Hoja de Trabajo para listado'!$CD$155:$CD$1048576,0),MATCH((CUADRO!Q$4&amp;$E44),'Hoja de Trabajo para listado'!$CD$151:$DC$151,0)),0)</f>
        <v>0</v>
      </c>
      <c r="R44" s="243">
        <f t="shared" ca="1" si="0"/>
        <v>0</v>
      </c>
      <c r="S44" s="243">
        <f ca="1">+R43+R44</f>
        <v>0</v>
      </c>
      <c r="T44" s="243">
        <f ca="1">+S44</f>
        <v>0</v>
      </c>
      <c r="U44" s="242">
        <f t="shared" si="1"/>
        <v>2</v>
      </c>
      <c r="V44" s="327" t="e">
        <f>+VLOOKUP(A44,bd_lista!$A$3:$E$592,5,FALSE)</f>
        <v>#N/A</v>
      </c>
      <c r="W44" s="398"/>
      <c r="X44" s="240">
        <v>78</v>
      </c>
      <c r="Y44" s="240" t="str">
        <f>+VLOOKUP(X44,bd_lista!$A$3:$C$592,3,FALSE)</f>
        <v>Ministerio de Hidrocarburos y Energías</v>
      </c>
      <c r="Z44" s="244"/>
      <c r="AA44" s="245"/>
    </row>
    <row r="45" spans="1:27" ht="15" customHeight="1">
      <c r="A45" s="379">
        <v>86</v>
      </c>
      <c r="B45" s="393">
        <f>+A45</f>
        <v>86</v>
      </c>
      <c r="C45" s="245" t="str">
        <f>+VLOOKUP(A45,bd_lista!$A$3:$C$592,3,FALSE)</f>
        <v>Ministerio de Medio Ambiente y Agua</v>
      </c>
      <c r="D45" s="395" t="str">
        <f>+C45</f>
        <v>Ministerio de Medio Ambiente y Agua</v>
      </c>
      <c r="E45" s="245" t="s">
        <v>1303</v>
      </c>
      <c r="F45" s="241">
        <f ca="1">+IFERROR(INDEX('Hoja de Trabajo para listado'!$A$155:$Z$1048576,MATCH($A45,'Hoja de Trabajo para listado'!$A$155:$A$1048576,0),MATCH((CUADRO!F$4&amp;$E45),'Hoja de Trabajo para listado'!$A$151:$Z$151,0)),0)+IFERROR(INDEX('Hoja de Trabajo para listado'!$AB$155:$BA$1048576,MATCH($A45,'Hoja de Trabajo para listado'!$AB$155:$AB$1048576,0),MATCH((CUADRO!F$4&amp;$E45),'Hoja de Trabajo para listado'!$AB$151:$BA$151,0)),0)+IFERROR(INDEX('Hoja de Trabajo para listado'!$BC$155:$CB$1048576,MATCH($A45,'Hoja de Trabajo para listado'!$BC$155:$BC$1048576,0),MATCH((CUADRO!F$4&amp;$E45),'Hoja de Trabajo para listado'!$BC$151:$CB$151,0)),0)+IFERROR(INDEX('Hoja de Trabajo para listado'!$DE$153:$DG$274,MATCH($A45,'Hoja de Trabajo para listado'!$DE$153:$DE$1048576,0),MATCH((CUADRO!F$4&amp;$E45),'Hoja de Trabajo para listado'!$DE$151:$DG$151,0)),0)+IFERROR(INDEX('Hoja de Trabajo para listado'!$CD$155:$DC$1048576,MATCH($A45,'Hoja de Trabajo para listado'!$CD$155:$CD$1048576,0),MATCH((CUADRO!F$4&amp;$E45),'Hoja de Trabajo para listado'!$CD$151:$DC$151,0)),0)</f>
        <v>233399.83000000002</v>
      </c>
      <c r="G45" s="241">
        <f ca="1">+IFERROR(INDEX('Hoja de Trabajo para listado'!$A$155:$Z$1048576,MATCH($A45,'Hoja de Trabajo para listado'!$A$155:$A$1048576,0),MATCH((CUADRO!G$4&amp;$E45),'Hoja de Trabajo para listado'!$A$151:$Z$151,0)),0)+IFERROR(INDEX('Hoja de Trabajo para listado'!$AB$155:$BA$1048576,MATCH($A45,'Hoja de Trabajo para listado'!$AB$155:$AB$1048576,0),MATCH((CUADRO!G$4&amp;$E45),'Hoja de Trabajo para listado'!$AB$151:$BA$151,0)),0)+IFERROR(INDEX('Hoja de Trabajo para listado'!$BC$155:$CB$1048576,MATCH($A45,'Hoja de Trabajo para listado'!$BC$155:$BC$1048576,0),MATCH((CUADRO!G$4&amp;$E45),'Hoja de Trabajo para listado'!$BC$151:$CB$151,0)),0)+IFERROR(INDEX('Hoja de Trabajo para listado'!$DE$153:$DG$274,MATCH($A45,'Hoja de Trabajo para listado'!$DE$153:$DE$1048576,0),MATCH((CUADRO!G$4&amp;$E45),'Hoja de Trabajo para listado'!$DE$151:$DG$151,0)),0)+IFERROR(INDEX('Hoja de Trabajo para listado'!$CD$155:$DC$1048576,MATCH($A45,'Hoja de Trabajo para listado'!$CD$155:$CD$1048576,0),MATCH((CUADRO!G$4&amp;$E45),'Hoja de Trabajo para listado'!$CD$151:$DC$151,0)),0)</f>
        <v>322309.22000000003</v>
      </c>
      <c r="H45" s="241">
        <f ca="1">+IFERROR(INDEX('Hoja de Trabajo para listado'!$A$155:$Z$1048576,MATCH($A45,'Hoja de Trabajo para listado'!$A$155:$A$1048576,0),MATCH((CUADRO!H$4&amp;$E45),'Hoja de Trabajo para listado'!$A$151:$Z$151,0)),0)+IFERROR(INDEX('Hoja de Trabajo para listado'!$AB$155:$BA$1048576,MATCH($A45,'Hoja de Trabajo para listado'!$AB$155:$AB$1048576,0),MATCH((CUADRO!H$4&amp;$E45),'Hoja de Trabajo para listado'!$AB$151:$BA$151,0)),0)+IFERROR(INDEX('Hoja de Trabajo para listado'!$BC$155:$CB$1048576,MATCH($A45,'Hoja de Trabajo para listado'!$BC$155:$BC$1048576,0),MATCH((CUADRO!H$4&amp;$E45),'Hoja de Trabajo para listado'!$BC$151:$CB$151,0)),0)+IFERROR(INDEX('Hoja de Trabajo para listado'!$DE$153:$DG$274,MATCH($A45,'Hoja de Trabajo para listado'!$DE$153:$DE$1048576,0),MATCH((CUADRO!H$4&amp;$E45),'Hoja de Trabajo para listado'!$DE$151:$DG$151,0)),0)+IFERROR(INDEX('Hoja de Trabajo para listado'!$CD$155:$DC$1048576,MATCH($A45,'Hoja de Trabajo para listado'!$CD$155:$CD$1048576,0),MATCH((CUADRO!H$4&amp;$E45),'Hoja de Trabajo para listado'!$CD$151:$DC$151,0)),0)</f>
        <v>0</v>
      </c>
      <c r="I45" s="241">
        <f ca="1">+IFERROR(INDEX('Hoja de Trabajo para listado'!$A$155:$Z$1048576,MATCH($A45,'Hoja de Trabajo para listado'!$A$155:$A$1048576,0),MATCH((CUADRO!I$4&amp;$E45),'Hoja de Trabajo para listado'!$A$151:$Z$151,0)),0)+IFERROR(INDEX('Hoja de Trabajo para listado'!$AB$155:$BA$1048576,MATCH($A45,'Hoja de Trabajo para listado'!$AB$155:$AB$1048576,0),MATCH((CUADRO!I$4&amp;$E45),'Hoja de Trabajo para listado'!$AB$151:$BA$151,0)),0)+IFERROR(INDEX('Hoja de Trabajo para listado'!$BC$155:$CB$1048576,MATCH($A45,'Hoja de Trabajo para listado'!$BC$155:$BC$1048576,0),MATCH((CUADRO!I$4&amp;$E45),'Hoja de Trabajo para listado'!$BC$151:$CB$151,0)),0)+IFERROR(INDEX('Hoja de Trabajo para listado'!$DE$153:$DG$274,MATCH($A45,'Hoja de Trabajo para listado'!$DE$153:$DE$1048576,0),MATCH((CUADRO!I$4&amp;$E45),'Hoja de Trabajo para listado'!$DE$151:$DG$151,0)),0)+IFERROR(INDEX('Hoja de Trabajo para listado'!$CD$155:$DC$1048576,MATCH($A45,'Hoja de Trabajo para listado'!$CD$155:$CD$1048576,0),MATCH((CUADRO!I$4&amp;$E45),'Hoja de Trabajo para listado'!$CD$151:$DC$151,0)),0)</f>
        <v>5626238.3100000005</v>
      </c>
      <c r="J45" s="241">
        <f ca="1">+IFERROR(INDEX('Hoja de Trabajo para listado'!$A$155:$Z$1048576,MATCH($A45,'Hoja de Trabajo para listado'!$A$155:$A$1048576,0),MATCH((CUADRO!J$4&amp;$E45),'Hoja de Trabajo para listado'!$A$151:$Z$151,0)),0)+IFERROR(INDEX('Hoja de Trabajo para listado'!$AB$155:$BA$1048576,MATCH($A45,'Hoja de Trabajo para listado'!$AB$155:$AB$1048576,0),MATCH((CUADRO!J$4&amp;$E45),'Hoja de Trabajo para listado'!$AB$151:$BA$151,0)),0)+IFERROR(INDEX('Hoja de Trabajo para listado'!$BC$155:$CB$1048576,MATCH($A45,'Hoja de Trabajo para listado'!$BC$155:$BC$1048576,0),MATCH((CUADRO!J$4&amp;$E45),'Hoja de Trabajo para listado'!$BC$151:$CB$151,0)),0)+IFERROR(INDEX('Hoja de Trabajo para listado'!$DE$153:$DG$274,MATCH($A45,'Hoja de Trabajo para listado'!$DE$153:$DE$1048576,0),MATCH((CUADRO!J$4&amp;$E45),'Hoja de Trabajo para listado'!$DE$151:$DG$151,0)),0)+IFERROR(INDEX('Hoja de Trabajo para listado'!$CD$155:$DC$1048576,MATCH($A45,'Hoja de Trabajo para listado'!$CD$155:$CD$1048576,0),MATCH((CUADRO!J$4&amp;$E45),'Hoja de Trabajo para listado'!$CD$151:$DC$151,0)),0)</f>
        <v>120.06</v>
      </c>
      <c r="K45" s="241">
        <f ca="1">+IFERROR(INDEX('Hoja de Trabajo para listado'!$A$155:$Z$1048576,MATCH($A45,'Hoja de Trabajo para listado'!$A$155:$A$1048576,0),MATCH((CUADRO!K$4&amp;$E45),'Hoja de Trabajo para listado'!$A$151:$Z$151,0)),0)+IFERROR(INDEX('Hoja de Trabajo para listado'!$AB$155:$BA$1048576,MATCH($A45,'Hoja de Trabajo para listado'!$AB$155:$AB$1048576,0),MATCH((CUADRO!K$4&amp;$E45),'Hoja de Trabajo para listado'!$AB$151:$BA$151,0)),0)+IFERROR(INDEX('Hoja de Trabajo para listado'!$BC$155:$CB$1048576,MATCH($A45,'Hoja de Trabajo para listado'!$BC$155:$BC$1048576,0),MATCH((CUADRO!K$4&amp;$E45),'Hoja de Trabajo para listado'!$BC$151:$CB$151,0)),0)+IFERROR(INDEX('Hoja de Trabajo para listado'!$DE$153:$DG$274,MATCH($A45,'Hoja de Trabajo para listado'!$DE$153:$DE$1048576,0),MATCH((CUADRO!K$4&amp;$E45),'Hoja de Trabajo para listado'!$DE$151:$DG$151,0)),0)+IFERROR(INDEX('Hoja de Trabajo para listado'!$CD$155:$DC$1048576,MATCH($A45,'Hoja de Trabajo para listado'!$CD$155:$CD$1048576,0),MATCH((CUADRO!K$4&amp;$E45),'Hoja de Trabajo para listado'!$CD$151:$DC$151,0)),0)</f>
        <v>120.06</v>
      </c>
      <c r="L45" s="241">
        <f ca="1">+IFERROR(INDEX('Hoja de Trabajo para listado'!$A$155:$Z$1048576,MATCH($A45,'Hoja de Trabajo para listado'!$A$155:$A$1048576,0),MATCH((CUADRO!L$4&amp;$E45),'Hoja de Trabajo para listado'!$A$151:$Z$151,0)),0)+IFERROR(INDEX('Hoja de Trabajo para listado'!$AB$155:$BA$1048576,MATCH($A45,'Hoja de Trabajo para listado'!$AB$155:$AB$1048576,0),MATCH((CUADRO!L$4&amp;$E45),'Hoja de Trabajo para listado'!$AB$151:$BA$151,0)),0)+IFERROR(INDEX('Hoja de Trabajo para listado'!$BC$155:$CB$1048576,MATCH($A45,'Hoja de Trabajo para listado'!$BC$155:$BC$1048576,0),MATCH((CUADRO!L$4&amp;$E45),'Hoja de Trabajo para listado'!$BC$151:$CB$151,0)),0)+IFERROR(INDEX('Hoja de Trabajo para listado'!$DE$153:$DG$274,MATCH($A45,'Hoja de Trabajo para listado'!$DE$153:$DE$1048576,0),MATCH((CUADRO!L$4&amp;$E45),'Hoja de Trabajo para listado'!$DE$151:$DG$151,0)),0)+IFERROR(INDEX('Hoja de Trabajo para listado'!$CD$155:$DC$1048576,MATCH($A45,'Hoja de Trabajo para listado'!$CD$155:$CD$1048576,0),MATCH((CUADRO!L$4&amp;$E45),'Hoja de Trabajo para listado'!$CD$151:$DC$151,0)),0)</f>
        <v>120.06</v>
      </c>
      <c r="M45" s="241">
        <f ca="1">+IFERROR(INDEX('Hoja de Trabajo para listado'!$A$155:$Z$1048576,MATCH($A45,'Hoja de Trabajo para listado'!$A$155:$A$1048576,0),MATCH((CUADRO!M$4&amp;$E45),'Hoja de Trabajo para listado'!$A$151:$Z$151,0)),0)+IFERROR(INDEX('Hoja de Trabajo para listado'!$AB$155:$BA$1048576,MATCH($A45,'Hoja de Trabajo para listado'!$AB$155:$AB$1048576,0),MATCH((CUADRO!M$4&amp;$E45),'Hoja de Trabajo para listado'!$AB$151:$BA$151,0)),0)+IFERROR(INDEX('Hoja de Trabajo para listado'!$BC$155:$CB$1048576,MATCH($A45,'Hoja de Trabajo para listado'!$BC$155:$BC$1048576,0),MATCH((CUADRO!M$4&amp;$E45),'Hoja de Trabajo para listado'!$BC$151:$CB$151,0)),0)+IFERROR(INDEX('Hoja de Trabajo para listado'!$DE$153:$DG$274,MATCH($A45,'Hoja de Trabajo para listado'!$DE$153:$DE$1048576,0),MATCH((CUADRO!M$4&amp;$E45),'Hoja de Trabajo para listado'!$DE$151:$DG$151,0)),0)+IFERROR(INDEX('Hoja de Trabajo para listado'!$CD$155:$DC$1048576,MATCH($A45,'Hoja de Trabajo para listado'!$CD$155:$CD$1048576,0),MATCH((CUADRO!M$4&amp;$E45),'Hoja de Trabajo para listado'!$CD$151:$DC$151,0)),0)</f>
        <v>0</v>
      </c>
      <c r="N45" s="241">
        <f ca="1">+IFERROR(INDEX('Hoja de Trabajo para listado'!$A$155:$Z$1048576,MATCH($A45,'Hoja de Trabajo para listado'!$A$155:$A$1048576,0),MATCH((CUADRO!N$4&amp;$E45),'Hoja de Trabajo para listado'!$A$151:$Z$151,0)),0)+IFERROR(INDEX('Hoja de Trabajo para listado'!$AB$155:$BA$1048576,MATCH($A45,'Hoja de Trabajo para listado'!$AB$155:$AB$1048576,0),MATCH((CUADRO!N$4&amp;$E45),'Hoja de Trabajo para listado'!$AB$151:$BA$151,0)),0)+IFERROR(INDEX('Hoja de Trabajo para listado'!$BC$155:$CB$1048576,MATCH($A45,'Hoja de Trabajo para listado'!$BC$155:$BC$1048576,0),MATCH((CUADRO!N$4&amp;$E45),'Hoja de Trabajo para listado'!$BC$151:$CB$151,0)),0)+IFERROR(INDEX('Hoja de Trabajo para listado'!$DE$153:$DG$274,MATCH($A45,'Hoja de Trabajo para listado'!$DE$153:$DE$1048576,0),MATCH((CUADRO!N$4&amp;$E45),'Hoja de Trabajo para listado'!$DE$151:$DG$151,0)),0)+IFERROR(INDEX('Hoja de Trabajo para listado'!$CD$155:$DC$1048576,MATCH($A45,'Hoja de Trabajo para listado'!$CD$155:$CD$1048576,0),MATCH((CUADRO!N$4&amp;$E45),'Hoja de Trabajo para listado'!$CD$151:$DC$151,0)),0)</f>
        <v>2459639.21</v>
      </c>
      <c r="O45" s="241">
        <f ca="1">+IFERROR(INDEX('Hoja de Trabajo para listado'!$A$155:$Z$1048576,MATCH($A45,'Hoja de Trabajo para listado'!$A$155:$A$1048576,0),MATCH((CUADRO!O$4&amp;$E45),'Hoja de Trabajo para listado'!$A$151:$Z$151,0)),0)+IFERROR(INDEX('Hoja de Trabajo para listado'!$AB$155:$BA$1048576,MATCH($A45,'Hoja de Trabajo para listado'!$AB$155:$AB$1048576,0),MATCH((CUADRO!O$4&amp;$E45),'Hoja de Trabajo para listado'!$AB$151:$BA$151,0)),0)+IFERROR(INDEX('Hoja de Trabajo para listado'!$BC$155:$CB$1048576,MATCH($A45,'Hoja de Trabajo para listado'!$BC$155:$BC$1048576,0),MATCH((CUADRO!O$4&amp;$E45),'Hoja de Trabajo para listado'!$BC$151:$CB$151,0)),0)+IFERROR(INDEX('Hoja de Trabajo para listado'!$DE$153:$DG$274,MATCH($A45,'Hoja de Trabajo para listado'!$DE$153:$DE$1048576,0),MATCH((CUADRO!O$4&amp;$E45),'Hoja de Trabajo para listado'!$DE$151:$DG$151,0)),0)+IFERROR(INDEX('Hoja de Trabajo para listado'!$CD$155:$DC$1048576,MATCH($A45,'Hoja de Trabajo para listado'!$CD$155:$CD$1048576,0),MATCH((CUADRO!O$4&amp;$E45),'Hoja de Trabajo para listado'!$CD$151:$DC$151,0)),0)</f>
        <v>60.03</v>
      </c>
      <c r="P45" s="241">
        <f ca="1">+IFERROR(INDEX('Hoja de Trabajo para listado'!$A$155:$Z$1048576,MATCH($A45,'Hoja de Trabajo para listado'!$A$155:$A$1048576,0),MATCH((CUADRO!P$4&amp;$E45),'Hoja de Trabajo para listado'!$A$151:$Z$151,0)),0)+IFERROR(INDEX('Hoja de Trabajo para listado'!$AB$155:$BA$1048576,MATCH($A45,'Hoja de Trabajo para listado'!$AB$155:$AB$1048576,0),MATCH((CUADRO!P$4&amp;$E45),'Hoja de Trabajo para listado'!$AB$151:$BA$151,0)),0)+IFERROR(INDEX('Hoja de Trabajo para listado'!$BC$155:$CB$1048576,MATCH($A45,'Hoja de Trabajo para listado'!$BC$155:$BC$1048576,0),MATCH((CUADRO!P$4&amp;$E45),'Hoja de Trabajo para listado'!$BC$151:$CB$151,0)),0)+IFERROR(INDEX('Hoja de Trabajo para listado'!$DE$153:$DG$274,MATCH($A45,'Hoja de Trabajo para listado'!$DE$153:$DE$1048576,0),MATCH((CUADRO!P$4&amp;$E45),'Hoja de Trabajo para listado'!$DE$151:$DG$151,0)),0)+IFERROR(INDEX('Hoja de Trabajo para listado'!$CD$155:$DC$1048576,MATCH($A45,'Hoja de Trabajo para listado'!$CD$155:$CD$1048576,0),MATCH((CUADRO!P$4&amp;$E45),'Hoja de Trabajo para listado'!$CD$151:$DC$151,0)),0)</f>
        <v>76305271.57980001</v>
      </c>
      <c r="Q45" s="241">
        <f ca="1">+IFERROR(INDEX('Hoja de Trabajo para listado'!$A$155:$Z$1048576,MATCH($A45,'Hoja de Trabajo para listado'!$A$155:$A$1048576,0),MATCH((CUADRO!Q$4&amp;$E45),'Hoja de Trabajo para listado'!$A$151:$Z$151,0)),0)+IFERROR(INDEX('Hoja de Trabajo para listado'!$AB$155:$BA$1048576,MATCH($A45,'Hoja de Trabajo para listado'!$AB$155:$AB$1048576,0),MATCH((CUADRO!Q$4&amp;$E45),'Hoja de Trabajo para listado'!$AB$151:$BA$151,0)),0)+IFERROR(INDEX('Hoja de Trabajo para listado'!$BC$155:$CB$1048576,MATCH($A45,'Hoja de Trabajo para listado'!$BC$155:$BC$1048576,0),MATCH((CUADRO!Q$4&amp;$E45),'Hoja de Trabajo para listado'!$BC$151:$CB$151,0)),0)+IFERROR(INDEX('Hoja de Trabajo para listado'!$DE$153:$DG$274,MATCH($A45,'Hoja de Trabajo para listado'!$DE$153:$DE$1048576,0),MATCH((CUADRO!Q$4&amp;$E45),'Hoja de Trabajo para listado'!$DE$151:$DG$151,0)),0)+IFERROR(INDEX('Hoja de Trabajo para listado'!$CD$155:$DC$1048576,MATCH($A45,'Hoja de Trabajo para listado'!$CD$155:$CD$1048576,0),MATCH((CUADRO!Q$4&amp;$E45),'Hoja de Trabajo para listado'!$CD$151:$DC$151,0)),0)</f>
        <v>0</v>
      </c>
      <c r="R45" s="241">
        <f t="shared" ca="1" si="0"/>
        <v>84947278.359800011</v>
      </c>
      <c r="S45" s="241"/>
      <c r="T45" s="241">
        <f ca="1">+T46</f>
        <v>431892945.89979994</v>
      </c>
      <c r="U45" s="240">
        <f t="shared" si="1"/>
        <v>1</v>
      </c>
      <c r="V45" s="327" t="str">
        <f>+VLOOKUP(A45,bd_lista!$A$3:$E$592,5,FALSE)</f>
        <v>Órgano Ejecutivo</v>
      </c>
      <c r="W45" s="397" t="str">
        <f>+V45</f>
        <v>Órgano Ejecutivo</v>
      </c>
      <c r="X45" s="240">
        <f>+A45</f>
        <v>86</v>
      </c>
      <c r="Y45" s="240" t="str">
        <f>+VLOOKUP(X45,bd_lista!$A$3:$C$592,3,FALSE)</f>
        <v>Ministerio de Medio Ambiente y Agua</v>
      </c>
      <c r="Z45" s="244">
        <f>+X45</f>
        <v>86</v>
      </c>
      <c r="AA45" s="371" t="str">
        <f>+Y45</f>
        <v>Ministerio de Medio Ambiente y Agua</v>
      </c>
    </row>
    <row r="46" spans="1:27" ht="15" customHeight="1">
      <c r="A46" s="378">
        <v>86</v>
      </c>
      <c r="B46" s="394"/>
      <c r="C46" s="327" t="str">
        <f>+VLOOKUP(A46,bd_lista!$A$3:$C$592,3,FALSE)</f>
        <v>Ministerio de Medio Ambiente y Agua</v>
      </c>
      <c r="D46" s="396"/>
      <c r="E46" s="327" t="s">
        <v>1304</v>
      </c>
      <c r="F46" s="243">
        <f ca="1">+IFERROR(INDEX('Hoja de Trabajo para listado'!$A$155:$Z$1048576,MATCH($A46,'Hoja de Trabajo para listado'!$A$155:$A$1048576,0),MATCH((CUADRO!F$4&amp;$E46),'Hoja de Trabajo para listado'!$A$151:$Z$151,0)),0)+IFERROR(INDEX('Hoja de Trabajo para listado'!$AB$155:$BA$1048576,MATCH($A46,'Hoja de Trabajo para listado'!$AB$155:$AB$1048576,0),MATCH((CUADRO!F$4&amp;$E46),'Hoja de Trabajo para listado'!$AB$151:$BA$151,0)),0)+IFERROR(INDEX('Hoja de Trabajo para listado'!$BC$155:$CB$1048576,MATCH($A46,'Hoja de Trabajo para listado'!$BC$155:$BC$1048576,0),MATCH((CUADRO!F$4&amp;$E46),'Hoja de Trabajo para listado'!$BC$151:$CB$151,0)),0)+IFERROR(INDEX('Hoja de Trabajo para listado'!$DE$153:$DG$274,MATCH($A46,'Hoja de Trabajo para listado'!$DE$153:$DE$1048576,0),MATCH((CUADRO!F$4&amp;$E46),'Hoja de Trabajo para listado'!$DE$151:$DG$151,0)),0)+IFERROR(INDEX('Hoja de Trabajo para listado'!$CD$155:$DC$1048576,MATCH($A46,'Hoja de Trabajo para listado'!$CD$155:$CD$1048576,0),MATCH((CUADRO!F$4&amp;$E46),'Hoja de Trabajo para listado'!$CD$151:$DC$151,0)),0)</f>
        <v>223330.24</v>
      </c>
      <c r="G46" s="243">
        <f ca="1">+IFERROR(INDEX('Hoja de Trabajo para listado'!$A$155:$Z$1048576,MATCH($A46,'Hoja de Trabajo para listado'!$A$155:$A$1048576,0),MATCH((CUADRO!G$4&amp;$E46),'Hoja de Trabajo para listado'!$A$151:$Z$151,0)),0)+IFERROR(INDEX('Hoja de Trabajo para listado'!$AB$155:$BA$1048576,MATCH($A46,'Hoja de Trabajo para listado'!$AB$155:$AB$1048576,0),MATCH((CUADRO!G$4&amp;$E46),'Hoja de Trabajo para listado'!$AB$151:$BA$151,0)),0)+IFERROR(INDEX('Hoja de Trabajo para listado'!$BC$155:$CB$1048576,MATCH($A46,'Hoja de Trabajo para listado'!$BC$155:$BC$1048576,0),MATCH((CUADRO!G$4&amp;$E46),'Hoja de Trabajo para listado'!$BC$151:$CB$151,0)),0)+IFERROR(INDEX('Hoja de Trabajo para listado'!$DE$153:$DG$274,MATCH($A46,'Hoja de Trabajo para listado'!$DE$153:$DE$1048576,0),MATCH((CUADRO!G$4&amp;$E46),'Hoja de Trabajo para listado'!$DE$151:$DG$151,0)),0)+IFERROR(INDEX('Hoja de Trabajo para listado'!$CD$155:$DC$1048576,MATCH($A46,'Hoja de Trabajo para listado'!$CD$155:$CD$1048576,0),MATCH((CUADRO!G$4&amp;$E46),'Hoja de Trabajo para listado'!$CD$151:$DC$151,0)),0)</f>
        <v>1516334.86</v>
      </c>
      <c r="H46" s="243">
        <f ca="1">+IFERROR(INDEX('Hoja de Trabajo para listado'!$A$155:$Z$1048576,MATCH($A46,'Hoja de Trabajo para listado'!$A$155:$A$1048576,0),MATCH((CUADRO!H$4&amp;$E46),'Hoja de Trabajo para listado'!$A$151:$Z$151,0)),0)+IFERROR(INDEX('Hoja de Trabajo para listado'!$AB$155:$BA$1048576,MATCH($A46,'Hoja de Trabajo para listado'!$AB$155:$AB$1048576,0),MATCH((CUADRO!H$4&amp;$E46),'Hoja de Trabajo para listado'!$AB$151:$BA$151,0)),0)+IFERROR(INDEX('Hoja de Trabajo para listado'!$BC$155:$CB$1048576,MATCH($A46,'Hoja de Trabajo para listado'!$BC$155:$BC$1048576,0),MATCH((CUADRO!H$4&amp;$E46),'Hoja de Trabajo para listado'!$BC$151:$CB$151,0)),0)+IFERROR(INDEX('Hoja de Trabajo para listado'!$DE$153:$DG$274,MATCH($A46,'Hoja de Trabajo para listado'!$DE$153:$DE$1048576,0),MATCH((CUADRO!H$4&amp;$E46),'Hoja de Trabajo para listado'!$DE$151:$DG$151,0)),0)+IFERROR(INDEX('Hoja de Trabajo para listado'!$CD$155:$DC$1048576,MATCH($A46,'Hoja de Trabajo para listado'!$CD$155:$CD$1048576,0),MATCH((CUADRO!H$4&amp;$E46),'Hoja de Trabajo para listado'!$CD$151:$DC$151,0)),0)</f>
        <v>175734.6</v>
      </c>
      <c r="I46" s="243">
        <f ca="1">+IFERROR(INDEX('Hoja de Trabajo para listado'!$A$155:$Z$1048576,MATCH($A46,'Hoja de Trabajo para listado'!$A$155:$A$1048576,0),MATCH((CUADRO!I$4&amp;$E46),'Hoja de Trabajo para listado'!$A$151:$Z$151,0)),0)+IFERROR(INDEX('Hoja de Trabajo para listado'!$AB$155:$BA$1048576,MATCH($A46,'Hoja de Trabajo para listado'!$AB$155:$AB$1048576,0),MATCH((CUADRO!I$4&amp;$E46),'Hoja de Trabajo para listado'!$AB$151:$BA$151,0)),0)+IFERROR(INDEX('Hoja de Trabajo para listado'!$BC$155:$CB$1048576,MATCH($A46,'Hoja de Trabajo para listado'!$BC$155:$BC$1048576,0),MATCH((CUADRO!I$4&amp;$E46),'Hoja de Trabajo para listado'!$BC$151:$CB$151,0)),0)+IFERROR(INDEX('Hoja de Trabajo para listado'!$DE$153:$DG$274,MATCH($A46,'Hoja de Trabajo para listado'!$DE$153:$DE$1048576,0),MATCH((CUADRO!I$4&amp;$E46),'Hoja de Trabajo para listado'!$DE$151:$DG$151,0)),0)+IFERROR(INDEX('Hoja de Trabajo para listado'!$CD$155:$DC$1048576,MATCH($A46,'Hoja de Trabajo para listado'!$CD$155:$CD$1048576,0),MATCH((CUADRO!I$4&amp;$E46),'Hoja de Trabajo para listado'!$CD$151:$DC$151,0)),0)</f>
        <v>445371.82999999996</v>
      </c>
      <c r="J46" s="243">
        <f ca="1">+IFERROR(INDEX('Hoja de Trabajo para listado'!$A$155:$Z$1048576,MATCH($A46,'Hoja de Trabajo para listado'!$A$155:$A$1048576,0),MATCH((CUADRO!J$4&amp;$E46),'Hoja de Trabajo para listado'!$A$151:$Z$151,0)),0)+IFERROR(INDEX('Hoja de Trabajo para listado'!$AB$155:$BA$1048576,MATCH($A46,'Hoja de Trabajo para listado'!$AB$155:$AB$1048576,0),MATCH((CUADRO!J$4&amp;$E46),'Hoja de Trabajo para listado'!$AB$151:$BA$151,0)),0)+IFERROR(INDEX('Hoja de Trabajo para listado'!$BC$155:$CB$1048576,MATCH($A46,'Hoja de Trabajo para listado'!$BC$155:$BC$1048576,0),MATCH((CUADRO!J$4&amp;$E46),'Hoja de Trabajo para listado'!$BC$151:$CB$151,0)),0)+IFERROR(INDEX('Hoja de Trabajo para listado'!$DE$153:$DG$274,MATCH($A46,'Hoja de Trabajo para listado'!$DE$153:$DE$1048576,0),MATCH((CUADRO!J$4&amp;$E46),'Hoja de Trabajo para listado'!$DE$151:$DG$151,0)),0)+IFERROR(INDEX('Hoja de Trabajo para listado'!$CD$155:$DC$1048576,MATCH($A46,'Hoja de Trabajo para listado'!$CD$155:$CD$1048576,0),MATCH((CUADRO!J$4&amp;$E46),'Hoja de Trabajo para listado'!$CD$151:$DC$151,0)),0)</f>
        <v>47070944.210000001</v>
      </c>
      <c r="K46" s="243">
        <f ca="1">+IFERROR(INDEX('Hoja de Trabajo para listado'!$A$155:$Z$1048576,MATCH($A46,'Hoja de Trabajo para listado'!$A$155:$A$1048576,0),MATCH((CUADRO!K$4&amp;$E46),'Hoja de Trabajo para listado'!$A$151:$Z$151,0)),0)+IFERROR(INDEX('Hoja de Trabajo para listado'!$AB$155:$BA$1048576,MATCH($A46,'Hoja de Trabajo para listado'!$AB$155:$AB$1048576,0),MATCH((CUADRO!K$4&amp;$E46),'Hoja de Trabajo para listado'!$AB$151:$BA$151,0)),0)+IFERROR(INDEX('Hoja de Trabajo para listado'!$BC$155:$CB$1048576,MATCH($A46,'Hoja de Trabajo para listado'!$BC$155:$BC$1048576,0),MATCH((CUADRO!K$4&amp;$E46),'Hoja de Trabajo para listado'!$BC$151:$CB$151,0)),0)+IFERROR(INDEX('Hoja de Trabajo para listado'!$DE$153:$DG$274,MATCH($A46,'Hoja de Trabajo para listado'!$DE$153:$DE$1048576,0),MATCH((CUADRO!K$4&amp;$E46),'Hoja de Trabajo para listado'!$DE$151:$DG$151,0)),0)+IFERROR(INDEX('Hoja de Trabajo para listado'!$CD$155:$DC$1048576,MATCH($A46,'Hoja de Trabajo para listado'!$CD$155:$CD$1048576,0),MATCH((CUADRO!K$4&amp;$E46),'Hoja de Trabajo para listado'!$CD$151:$DC$151,0)),0)</f>
        <v>65982752.950000003</v>
      </c>
      <c r="L46" s="243">
        <f ca="1">+IFERROR(INDEX('Hoja de Trabajo para listado'!$A$155:$Z$1048576,MATCH($A46,'Hoja de Trabajo para listado'!$A$155:$A$1048576,0),MATCH((CUADRO!L$4&amp;$E46),'Hoja de Trabajo para listado'!$A$151:$Z$151,0)),0)+IFERROR(INDEX('Hoja de Trabajo para listado'!$AB$155:$BA$1048576,MATCH($A46,'Hoja de Trabajo para listado'!$AB$155:$AB$1048576,0),MATCH((CUADRO!L$4&amp;$E46),'Hoja de Trabajo para listado'!$AB$151:$BA$151,0)),0)+IFERROR(INDEX('Hoja de Trabajo para listado'!$BC$155:$CB$1048576,MATCH($A46,'Hoja de Trabajo para listado'!$BC$155:$BC$1048576,0),MATCH((CUADRO!L$4&amp;$E46),'Hoja de Trabajo para listado'!$BC$151:$CB$151,0)),0)+IFERROR(INDEX('Hoja de Trabajo para listado'!$DE$153:$DG$274,MATCH($A46,'Hoja de Trabajo para listado'!$DE$153:$DE$1048576,0),MATCH((CUADRO!L$4&amp;$E46),'Hoja de Trabajo para listado'!$DE$151:$DG$151,0)),0)+IFERROR(INDEX('Hoja de Trabajo para listado'!$CD$155:$DC$1048576,MATCH($A46,'Hoja de Trabajo para listado'!$CD$155:$CD$1048576,0),MATCH((CUADRO!L$4&amp;$E46),'Hoja de Trabajo para listado'!$CD$151:$DC$151,0)),0)</f>
        <v>6142544.8400000008</v>
      </c>
      <c r="M46" s="243">
        <f ca="1">+IFERROR(INDEX('Hoja de Trabajo para listado'!$A$155:$Z$1048576,MATCH($A46,'Hoja de Trabajo para listado'!$A$155:$A$1048576,0),MATCH((CUADRO!M$4&amp;$E46),'Hoja de Trabajo para listado'!$A$151:$Z$151,0)),0)+IFERROR(INDEX('Hoja de Trabajo para listado'!$AB$155:$BA$1048576,MATCH($A46,'Hoja de Trabajo para listado'!$AB$155:$AB$1048576,0),MATCH((CUADRO!M$4&amp;$E46),'Hoja de Trabajo para listado'!$AB$151:$BA$151,0)),0)+IFERROR(INDEX('Hoja de Trabajo para listado'!$BC$155:$CB$1048576,MATCH($A46,'Hoja de Trabajo para listado'!$BC$155:$BC$1048576,0),MATCH((CUADRO!M$4&amp;$E46),'Hoja de Trabajo para listado'!$BC$151:$CB$151,0)),0)+IFERROR(INDEX('Hoja de Trabajo para listado'!$DE$153:$DG$274,MATCH($A46,'Hoja de Trabajo para listado'!$DE$153:$DE$1048576,0),MATCH((CUADRO!M$4&amp;$E46),'Hoja de Trabajo para listado'!$DE$151:$DG$151,0)),0)+IFERROR(INDEX('Hoja de Trabajo para listado'!$CD$155:$DC$1048576,MATCH($A46,'Hoja de Trabajo para listado'!$CD$155:$CD$1048576,0),MATCH((CUADRO!M$4&amp;$E46),'Hoja de Trabajo para listado'!$CD$151:$DC$151,0)),0)</f>
        <v>127109.83</v>
      </c>
      <c r="N46" s="243">
        <f ca="1">+IFERROR(INDEX('Hoja de Trabajo para listado'!$A$155:$Z$1048576,MATCH($A46,'Hoja de Trabajo para listado'!$A$155:$A$1048576,0),MATCH((CUADRO!N$4&amp;$E46),'Hoja de Trabajo para listado'!$A$151:$Z$151,0)),0)+IFERROR(INDEX('Hoja de Trabajo para listado'!$AB$155:$BA$1048576,MATCH($A46,'Hoja de Trabajo para listado'!$AB$155:$AB$1048576,0),MATCH((CUADRO!N$4&amp;$E46),'Hoja de Trabajo para listado'!$AB$151:$BA$151,0)),0)+IFERROR(INDEX('Hoja de Trabajo para listado'!$BC$155:$CB$1048576,MATCH($A46,'Hoja de Trabajo para listado'!$BC$155:$BC$1048576,0),MATCH((CUADRO!N$4&amp;$E46),'Hoja de Trabajo para listado'!$BC$151:$CB$151,0)),0)+IFERROR(INDEX('Hoja de Trabajo para listado'!$DE$153:$DG$274,MATCH($A46,'Hoja de Trabajo para listado'!$DE$153:$DE$1048576,0),MATCH((CUADRO!N$4&amp;$E46),'Hoja de Trabajo para listado'!$DE$151:$DG$151,0)),0)+IFERROR(INDEX('Hoja de Trabajo para listado'!$CD$155:$DC$1048576,MATCH($A46,'Hoja de Trabajo para listado'!$CD$155:$CD$1048576,0),MATCH((CUADRO!N$4&amp;$E46),'Hoja de Trabajo para listado'!$CD$151:$DC$151,0)),0)</f>
        <v>72521541.260000005</v>
      </c>
      <c r="O46" s="243">
        <f ca="1">+IFERROR(INDEX('Hoja de Trabajo para listado'!$A$155:$Z$1048576,MATCH($A46,'Hoja de Trabajo para listado'!$A$155:$A$1048576,0),MATCH((CUADRO!O$4&amp;$E46),'Hoja de Trabajo para listado'!$A$151:$Z$151,0)),0)+IFERROR(INDEX('Hoja de Trabajo para listado'!$AB$155:$BA$1048576,MATCH($A46,'Hoja de Trabajo para listado'!$AB$155:$AB$1048576,0),MATCH((CUADRO!O$4&amp;$E46),'Hoja de Trabajo para listado'!$AB$151:$BA$151,0)),0)+IFERROR(INDEX('Hoja de Trabajo para listado'!$BC$155:$CB$1048576,MATCH($A46,'Hoja de Trabajo para listado'!$BC$155:$BC$1048576,0),MATCH((CUADRO!O$4&amp;$E46),'Hoja de Trabajo para listado'!$BC$151:$CB$151,0)),0)+IFERROR(INDEX('Hoja de Trabajo para listado'!$DE$153:$DG$274,MATCH($A46,'Hoja de Trabajo para listado'!$DE$153:$DE$1048576,0),MATCH((CUADRO!O$4&amp;$E46),'Hoja de Trabajo para listado'!$DE$151:$DG$151,0)),0)+IFERROR(INDEX('Hoja de Trabajo para listado'!$CD$155:$DC$1048576,MATCH($A46,'Hoja de Trabajo para listado'!$CD$155:$CD$1048576,0),MATCH((CUADRO!O$4&amp;$E46),'Hoja de Trabajo para listado'!$CD$151:$DC$151,0)),0)</f>
        <v>1017528.73</v>
      </c>
      <c r="P46" s="243">
        <f ca="1">+IFERROR(INDEX('Hoja de Trabajo para listado'!$A$155:$Z$1048576,MATCH($A46,'Hoja de Trabajo para listado'!$A$155:$A$1048576,0),MATCH((CUADRO!P$4&amp;$E46),'Hoja de Trabajo para listado'!$A$151:$Z$151,0)),0)+IFERROR(INDEX('Hoja de Trabajo para listado'!$AB$155:$BA$1048576,MATCH($A46,'Hoja de Trabajo para listado'!$AB$155:$AB$1048576,0),MATCH((CUADRO!P$4&amp;$E46),'Hoja de Trabajo para listado'!$AB$151:$BA$151,0)),0)+IFERROR(INDEX('Hoja de Trabajo para listado'!$BC$155:$CB$1048576,MATCH($A46,'Hoja de Trabajo para listado'!$BC$155:$BC$1048576,0),MATCH((CUADRO!P$4&amp;$E46),'Hoja de Trabajo para listado'!$BC$151:$CB$151,0)),0)+IFERROR(INDEX('Hoja de Trabajo para listado'!$DE$153:$DG$274,MATCH($A46,'Hoja de Trabajo para listado'!$DE$153:$DE$1048576,0),MATCH((CUADRO!P$4&amp;$E46),'Hoja de Trabajo para listado'!$DE$151:$DG$151,0)),0)+IFERROR(INDEX('Hoja de Trabajo para listado'!$CD$155:$DC$1048576,MATCH($A46,'Hoja de Trabajo para listado'!$CD$155:$CD$1048576,0),MATCH((CUADRO!P$4&amp;$E46),'Hoja de Trabajo para listado'!$CD$151:$DC$151,0)),0)</f>
        <v>151722474.19</v>
      </c>
      <c r="Q46" s="243">
        <f ca="1">+IFERROR(INDEX('Hoja de Trabajo para listado'!$A$155:$Z$1048576,MATCH($A46,'Hoja de Trabajo para listado'!$A$155:$A$1048576,0),MATCH((CUADRO!Q$4&amp;$E46),'Hoja de Trabajo para listado'!$A$151:$Z$151,0)),0)+IFERROR(INDEX('Hoja de Trabajo para listado'!$AB$155:$BA$1048576,MATCH($A46,'Hoja de Trabajo para listado'!$AB$155:$AB$1048576,0),MATCH((CUADRO!Q$4&amp;$E46),'Hoja de Trabajo para listado'!$AB$151:$BA$151,0)),0)+IFERROR(INDEX('Hoja de Trabajo para listado'!$BC$155:$CB$1048576,MATCH($A46,'Hoja de Trabajo para listado'!$BC$155:$BC$1048576,0),MATCH((CUADRO!Q$4&amp;$E46),'Hoja de Trabajo para listado'!$BC$151:$CB$151,0)),0)+IFERROR(INDEX('Hoja de Trabajo para listado'!$DE$153:$DG$274,MATCH($A46,'Hoja de Trabajo para listado'!$DE$153:$DE$1048576,0),MATCH((CUADRO!Q$4&amp;$E46),'Hoja de Trabajo para listado'!$DE$151:$DG$151,0)),0)+IFERROR(INDEX('Hoja de Trabajo para listado'!$CD$155:$DC$1048576,MATCH($A46,'Hoja de Trabajo para listado'!$CD$155:$CD$1048576,0),MATCH((CUADRO!Q$4&amp;$E46),'Hoja de Trabajo para listado'!$CD$151:$DC$151,0)),0)</f>
        <v>0</v>
      </c>
      <c r="R46" s="243">
        <f t="shared" ca="1" si="0"/>
        <v>346945667.53999996</v>
      </c>
      <c r="S46" s="243">
        <f ca="1">+R45+R46</f>
        <v>431892945.89979994</v>
      </c>
      <c r="T46" s="243">
        <f ca="1">+S46</f>
        <v>431892945.89979994</v>
      </c>
      <c r="U46" s="242">
        <f t="shared" si="1"/>
        <v>2</v>
      </c>
      <c r="V46" s="327" t="str">
        <f>+VLOOKUP(A46,bd_lista!$A$3:$E$592,5,FALSE)</f>
        <v>Órgano Ejecutivo</v>
      </c>
      <c r="W46" s="398"/>
      <c r="X46" s="240">
        <f>+A46</f>
        <v>86</v>
      </c>
      <c r="Y46" s="240" t="str">
        <f>+VLOOKUP(X46,bd_lista!$A$3:$C$592,3,FALSE)</f>
        <v>Ministerio de Medio Ambiente y Agua</v>
      </c>
      <c r="Z46" s="288"/>
      <c r="AA46" s="317"/>
    </row>
    <row r="47" spans="1:27" ht="15" hidden="1" customHeight="1">
      <c r="A47" s="249">
        <v>87</v>
      </c>
      <c r="B47" s="393">
        <f>+A47</f>
        <v>87</v>
      </c>
      <c r="C47" s="245" t="e">
        <f>+VLOOKUP(A47,bd_lista!$A$3:$C$592,3,FALSE)</f>
        <v>#N/A</v>
      </c>
      <c r="D47" s="395" t="e">
        <f>+C47</f>
        <v>#N/A</v>
      </c>
      <c r="E47" s="245" t="s">
        <v>1303</v>
      </c>
      <c r="F47" s="241">
        <f ca="1">+IFERROR(INDEX('Hoja de Trabajo para listado'!$A$155:$Z$1048576,MATCH($A47,'Hoja de Trabajo para listado'!$A$155:$A$1048576,0),MATCH((CUADRO!F$4&amp;$E47),'Hoja de Trabajo para listado'!$A$151:$Z$151,0)),0)+IFERROR(INDEX('Hoja de Trabajo para listado'!$AB$155:$BA$1048576,MATCH($A47,'Hoja de Trabajo para listado'!$AB$155:$AB$1048576,0),MATCH((CUADRO!F$4&amp;$E47),'Hoja de Trabajo para listado'!$AB$151:$BA$151,0)),0)+IFERROR(INDEX('Hoja de Trabajo para listado'!$BC$155:$CB$1048576,MATCH($A47,'Hoja de Trabajo para listado'!$BC$155:$BC$1048576,0),MATCH((CUADRO!F$4&amp;$E47),'Hoja de Trabajo para listado'!$BC$151:$CB$151,0)),0)+IFERROR(INDEX('Hoja de Trabajo para listado'!$DE$153:$DG$274,MATCH($A47,'Hoja de Trabajo para listado'!$DE$153:$DE$1048576,0),MATCH((CUADRO!F$4&amp;$E47),'Hoja de Trabajo para listado'!$DE$151:$DG$151,0)),0)+IFERROR(INDEX('Hoja de Trabajo para listado'!$CD$155:$DC$1048576,MATCH($A47,'Hoja de Trabajo para listado'!$CD$155:$CD$1048576,0),MATCH((CUADRO!F$4&amp;$E47),'Hoja de Trabajo para listado'!$CD$151:$DC$151,0)),0)</f>
        <v>0</v>
      </c>
      <c r="G47" s="241">
        <f ca="1">+IFERROR(INDEX('Hoja de Trabajo para listado'!$A$155:$Z$1048576,MATCH($A47,'Hoja de Trabajo para listado'!$A$155:$A$1048576,0),MATCH((CUADRO!G$4&amp;$E47),'Hoja de Trabajo para listado'!$A$151:$Z$151,0)),0)+IFERROR(INDEX('Hoja de Trabajo para listado'!$AB$155:$BA$1048576,MATCH($A47,'Hoja de Trabajo para listado'!$AB$155:$AB$1048576,0),MATCH((CUADRO!G$4&amp;$E47),'Hoja de Trabajo para listado'!$AB$151:$BA$151,0)),0)+IFERROR(INDEX('Hoja de Trabajo para listado'!$BC$155:$CB$1048576,MATCH($A47,'Hoja de Trabajo para listado'!$BC$155:$BC$1048576,0),MATCH((CUADRO!G$4&amp;$E47),'Hoja de Trabajo para listado'!$BC$151:$CB$151,0)),0)+IFERROR(INDEX('Hoja de Trabajo para listado'!$DE$153:$DG$274,MATCH($A47,'Hoja de Trabajo para listado'!$DE$153:$DE$1048576,0),MATCH((CUADRO!G$4&amp;$E47),'Hoja de Trabajo para listado'!$DE$151:$DG$151,0)),0)+IFERROR(INDEX('Hoja de Trabajo para listado'!$CD$155:$DC$1048576,MATCH($A47,'Hoja de Trabajo para listado'!$CD$155:$CD$1048576,0),MATCH((CUADRO!G$4&amp;$E47),'Hoja de Trabajo para listado'!$CD$151:$DC$151,0)),0)</f>
        <v>0</v>
      </c>
      <c r="H47" s="241">
        <f ca="1">+IFERROR(INDEX('Hoja de Trabajo para listado'!$A$155:$Z$1048576,MATCH($A47,'Hoja de Trabajo para listado'!$A$155:$A$1048576,0),MATCH((CUADRO!H$4&amp;$E47),'Hoja de Trabajo para listado'!$A$151:$Z$151,0)),0)+IFERROR(INDEX('Hoja de Trabajo para listado'!$AB$155:$BA$1048576,MATCH($A47,'Hoja de Trabajo para listado'!$AB$155:$AB$1048576,0),MATCH((CUADRO!H$4&amp;$E47),'Hoja de Trabajo para listado'!$AB$151:$BA$151,0)),0)+IFERROR(INDEX('Hoja de Trabajo para listado'!$BC$155:$CB$1048576,MATCH($A47,'Hoja de Trabajo para listado'!$BC$155:$BC$1048576,0),MATCH((CUADRO!H$4&amp;$E47),'Hoja de Trabajo para listado'!$BC$151:$CB$151,0)),0)+IFERROR(INDEX('Hoja de Trabajo para listado'!$DE$153:$DG$274,MATCH($A47,'Hoja de Trabajo para listado'!$DE$153:$DE$1048576,0),MATCH((CUADRO!H$4&amp;$E47),'Hoja de Trabajo para listado'!$DE$151:$DG$151,0)),0)+IFERROR(INDEX('Hoja de Trabajo para listado'!$CD$155:$DC$1048576,MATCH($A47,'Hoja de Trabajo para listado'!$CD$155:$CD$1048576,0),MATCH((CUADRO!H$4&amp;$E47),'Hoja de Trabajo para listado'!$CD$151:$DC$151,0)),0)</f>
        <v>0</v>
      </c>
      <c r="I47" s="241">
        <f ca="1">+IFERROR(INDEX('Hoja de Trabajo para listado'!$A$155:$Z$1048576,MATCH($A47,'Hoja de Trabajo para listado'!$A$155:$A$1048576,0),MATCH((CUADRO!I$4&amp;$E47),'Hoja de Trabajo para listado'!$A$151:$Z$151,0)),0)+IFERROR(INDEX('Hoja de Trabajo para listado'!$AB$155:$BA$1048576,MATCH($A47,'Hoja de Trabajo para listado'!$AB$155:$AB$1048576,0),MATCH((CUADRO!I$4&amp;$E47),'Hoja de Trabajo para listado'!$AB$151:$BA$151,0)),0)+IFERROR(INDEX('Hoja de Trabajo para listado'!$BC$155:$CB$1048576,MATCH($A47,'Hoja de Trabajo para listado'!$BC$155:$BC$1048576,0),MATCH((CUADRO!I$4&amp;$E47),'Hoja de Trabajo para listado'!$BC$151:$CB$151,0)),0)+IFERROR(INDEX('Hoja de Trabajo para listado'!$DE$153:$DG$274,MATCH($A47,'Hoja de Trabajo para listado'!$DE$153:$DE$1048576,0),MATCH((CUADRO!I$4&amp;$E47),'Hoja de Trabajo para listado'!$DE$151:$DG$151,0)),0)+IFERROR(INDEX('Hoja de Trabajo para listado'!$CD$155:$DC$1048576,MATCH($A47,'Hoja de Trabajo para listado'!$CD$155:$CD$1048576,0),MATCH((CUADRO!I$4&amp;$E47),'Hoja de Trabajo para listado'!$CD$151:$DC$151,0)),0)</f>
        <v>0</v>
      </c>
      <c r="J47" s="241">
        <f ca="1">+IFERROR(INDEX('Hoja de Trabajo para listado'!$A$155:$Z$1048576,MATCH($A47,'Hoja de Trabajo para listado'!$A$155:$A$1048576,0),MATCH((CUADRO!J$4&amp;$E47),'Hoja de Trabajo para listado'!$A$151:$Z$151,0)),0)+IFERROR(INDEX('Hoja de Trabajo para listado'!$AB$155:$BA$1048576,MATCH($A47,'Hoja de Trabajo para listado'!$AB$155:$AB$1048576,0),MATCH((CUADRO!J$4&amp;$E47),'Hoja de Trabajo para listado'!$AB$151:$BA$151,0)),0)+IFERROR(INDEX('Hoja de Trabajo para listado'!$BC$155:$CB$1048576,MATCH($A47,'Hoja de Trabajo para listado'!$BC$155:$BC$1048576,0),MATCH((CUADRO!J$4&amp;$E47),'Hoja de Trabajo para listado'!$BC$151:$CB$151,0)),0)+IFERROR(INDEX('Hoja de Trabajo para listado'!$DE$153:$DG$274,MATCH($A47,'Hoja de Trabajo para listado'!$DE$153:$DE$1048576,0),MATCH((CUADRO!J$4&amp;$E47),'Hoja de Trabajo para listado'!$DE$151:$DG$151,0)),0)+IFERROR(INDEX('Hoja de Trabajo para listado'!$CD$155:$DC$1048576,MATCH($A47,'Hoja de Trabajo para listado'!$CD$155:$CD$1048576,0),MATCH((CUADRO!J$4&amp;$E47),'Hoja de Trabajo para listado'!$CD$151:$DC$151,0)),0)</f>
        <v>0</v>
      </c>
      <c r="K47" s="241">
        <f ca="1">+IFERROR(INDEX('Hoja de Trabajo para listado'!$A$155:$Z$1048576,MATCH($A47,'Hoja de Trabajo para listado'!$A$155:$A$1048576,0),MATCH((CUADRO!K$4&amp;$E47),'Hoja de Trabajo para listado'!$A$151:$Z$151,0)),0)+IFERROR(INDEX('Hoja de Trabajo para listado'!$AB$155:$BA$1048576,MATCH($A47,'Hoja de Trabajo para listado'!$AB$155:$AB$1048576,0),MATCH((CUADRO!K$4&amp;$E47),'Hoja de Trabajo para listado'!$AB$151:$BA$151,0)),0)+IFERROR(INDEX('Hoja de Trabajo para listado'!$BC$155:$CB$1048576,MATCH($A47,'Hoja de Trabajo para listado'!$BC$155:$BC$1048576,0),MATCH((CUADRO!K$4&amp;$E47),'Hoja de Trabajo para listado'!$BC$151:$CB$151,0)),0)+IFERROR(INDEX('Hoja de Trabajo para listado'!$DE$153:$DG$274,MATCH($A47,'Hoja de Trabajo para listado'!$DE$153:$DE$1048576,0),MATCH((CUADRO!K$4&amp;$E47),'Hoja de Trabajo para listado'!$DE$151:$DG$151,0)),0)+IFERROR(INDEX('Hoja de Trabajo para listado'!$CD$155:$DC$1048576,MATCH($A47,'Hoja de Trabajo para listado'!$CD$155:$CD$1048576,0),MATCH((CUADRO!K$4&amp;$E47),'Hoja de Trabajo para listado'!$CD$151:$DC$151,0)),0)</f>
        <v>0</v>
      </c>
      <c r="L47" s="241">
        <f ca="1">+IFERROR(INDEX('Hoja de Trabajo para listado'!$A$155:$Z$1048576,MATCH($A47,'Hoja de Trabajo para listado'!$A$155:$A$1048576,0),MATCH((CUADRO!L$4&amp;$E47),'Hoja de Trabajo para listado'!$A$151:$Z$151,0)),0)+IFERROR(INDEX('Hoja de Trabajo para listado'!$AB$155:$BA$1048576,MATCH($A47,'Hoja de Trabajo para listado'!$AB$155:$AB$1048576,0),MATCH((CUADRO!L$4&amp;$E47),'Hoja de Trabajo para listado'!$AB$151:$BA$151,0)),0)+IFERROR(INDEX('Hoja de Trabajo para listado'!$BC$155:$CB$1048576,MATCH($A47,'Hoja de Trabajo para listado'!$BC$155:$BC$1048576,0),MATCH((CUADRO!L$4&amp;$E47),'Hoja de Trabajo para listado'!$BC$151:$CB$151,0)),0)+IFERROR(INDEX('Hoja de Trabajo para listado'!$DE$153:$DG$274,MATCH($A47,'Hoja de Trabajo para listado'!$DE$153:$DE$1048576,0),MATCH((CUADRO!L$4&amp;$E47),'Hoja de Trabajo para listado'!$DE$151:$DG$151,0)),0)+IFERROR(INDEX('Hoja de Trabajo para listado'!$CD$155:$DC$1048576,MATCH($A47,'Hoja de Trabajo para listado'!$CD$155:$CD$1048576,0),MATCH((CUADRO!L$4&amp;$E47),'Hoja de Trabajo para listado'!$CD$151:$DC$151,0)),0)</f>
        <v>0</v>
      </c>
      <c r="M47" s="241">
        <f ca="1">+IFERROR(INDEX('Hoja de Trabajo para listado'!$A$155:$Z$1048576,MATCH($A47,'Hoja de Trabajo para listado'!$A$155:$A$1048576,0),MATCH((CUADRO!M$4&amp;$E47),'Hoja de Trabajo para listado'!$A$151:$Z$151,0)),0)+IFERROR(INDEX('Hoja de Trabajo para listado'!$AB$155:$BA$1048576,MATCH($A47,'Hoja de Trabajo para listado'!$AB$155:$AB$1048576,0),MATCH((CUADRO!M$4&amp;$E47),'Hoja de Trabajo para listado'!$AB$151:$BA$151,0)),0)+IFERROR(INDEX('Hoja de Trabajo para listado'!$BC$155:$CB$1048576,MATCH($A47,'Hoja de Trabajo para listado'!$BC$155:$BC$1048576,0),MATCH((CUADRO!M$4&amp;$E47),'Hoja de Trabajo para listado'!$BC$151:$CB$151,0)),0)+IFERROR(INDEX('Hoja de Trabajo para listado'!$DE$153:$DG$274,MATCH($A47,'Hoja de Trabajo para listado'!$DE$153:$DE$1048576,0),MATCH((CUADRO!M$4&amp;$E47),'Hoja de Trabajo para listado'!$DE$151:$DG$151,0)),0)+IFERROR(INDEX('Hoja de Trabajo para listado'!$CD$155:$DC$1048576,MATCH($A47,'Hoja de Trabajo para listado'!$CD$155:$CD$1048576,0),MATCH((CUADRO!M$4&amp;$E47),'Hoja de Trabajo para listado'!$CD$151:$DC$151,0)),0)</f>
        <v>0</v>
      </c>
      <c r="N47" s="241">
        <f ca="1">+IFERROR(INDEX('Hoja de Trabajo para listado'!$A$155:$Z$1048576,MATCH($A47,'Hoja de Trabajo para listado'!$A$155:$A$1048576,0),MATCH((CUADRO!N$4&amp;$E47),'Hoja de Trabajo para listado'!$A$151:$Z$151,0)),0)+IFERROR(INDEX('Hoja de Trabajo para listado'!$AB$155:$BA$1048576,MATCH($A47,'Hoja de Trabajo para listado'!$AB$155:$AB$1048576,0),MATCH((CUADRO!N$4&amp;$E47),'Hoja de Trabajo para listado'!$AB$151:$BA$151,0)),0)+IFERROR(INDEX('Hoja de Trabajo para listado'!$BC$155:$CB$1048576,MATCH($A47,'Hoja de Trabajo para listado'!$BC$155:$BC$1048576,0),MATCH((CUADRO!N$4&amp;$E47),'Hoja de Trabajo para listado'!$BC$151:$CB$151,0)),0)+IFERROR(INDEX('Hoja de Trabajo para listado'!$DE$153:$DG$274,MATCH($A47,'Hoja de Trabajo para listado'!$DE$153:$DE$1048576,0),MATCH((CUADRO!N$4&amp;$E47),'Hoja de Trabajo para listado'!$DE$151:$DG$151,0)),0)+IFERROR(INDEX('Hoja de Trabajo para listado'!$CD$155:$DC$1048576,MATCH($A47,'Hoja de Trabajo para listado'!$CD$155:$CD$1048576,0),MATCH((CUADRO!N$4&amp;$E47),'Hoja de Trabajo para listado'!$CD$151:$DC$151,0)),0)</f>
        <v>0</v>
      </c>
      <c r="O47" s="241">
        <f ca="1">+IFERROR(INDEX('Hoja de Trabajo para listado'!$A$155:$Z$1048576,MATCH($A47,'Hoja de Trabajo para listado'!$A$155:$A$1048576,0),MATCH((CUADRO!O$4&amp;$E47),'Hoja de Trabajo para listado'!$A$151:$Z$151,0)),0)+IFERROR(INDEX('Hoja de Trabajo para listado'!$AB$155:$BA$1048576,MATCH($A47,'Hoja de Trabajo para listado'!$AB$155:$AB$1048576,0),MATCH((CUADRO!O$4&amp;$E47),'Hoja de Trabajo para listado'!$AB$151:$BA$151,0)),0)+IFERROR(INDEX('Hoja de Trabajo para listado'!$BC$155:$CB$1048576,MATCH($A47,'Hoja de Trabajo para listado'!$BC$155:$BC$1048576,0),MATCH((CUADRO!O$4&amp;$E47),'Hoja de Trabajo para listado'!$BC$151:$CB$151,0)),0)+IFERROR(INDEX('Hoja de Trabajo para listado'!$DE$153:$DG$274,MATCH($A47,'Hoja de Trabajo para listado'!$DE$153:$DE$1048576,0),MATCH((CUADRO!O$4&amp;$E47),'Hoja de Trabajo para listado'!$DE$151:$DG$151,0)),0)+IFERROR(INDEX('Hoja de Trabajo para listado'!$CD$155:$DC$1048576,MATCH($A47,'Hoja de Trabajo para listado'!$CD$155:$CD$1048576,0),MATCH((CUADRO!O$4&amp;$E47),'Hoja de Trabajo para listado'!$CD$151:$DC$151,0)),0)</f>
        <v>0</v>
      </c>
      <c r="P47" s="241">
        <f ca="1">+IFERROR(INDEX('Hoja de Trabajo para listado'!$A$155:$Z$1048576,MATCH($A47,'Hoja de Trabajo para listado'!$A$155:$A$1048576,0),MATCH((CUADRO!P$4&amp;$E47),'Hoja de Trabajo para listado'!$A$151:$Z$151,0)),0)+IFERROR(INDEX('Hoja de Trabajo para listado'!$AB$155:$BA$1048576,MATCH($A47,'Hoja de Trabajo para listado'!$AB$155:$AB$1048576,0),MATCH((CUADRO!P$4&amp;$E47),'Hoja de Trabajo para listado'!$AB$151:$BA$151,0)),0)+IFERROR(INDEX('Hoja de Trabajo para listado'!$BC$155:$CB$1048576,MATCH($A47,'Hoja de Trabajo para listado'!$BC$155:$BC$1048576,0),MATCH((CUADRO!P$4&amp;$E47),'Hoja de Trabajo para listado'!$BC$151:$CB$151,0)),0)+IFERROR(INDEX('Hoja de Trabajo para listado'!$DE$153:$DG$274,MATCH($A47,'Hoja de Trabajo para listado'!$DE$153:$DE$1048576,0),MATCH((CUADRO!P$4&amp;$E47),'Hoja de Trabajo para listado'!$DE$151:$DG$151,0)),0)+IFERROR(INDEX('Hoja de Trabajo para listado'!$CD$155:$DC$1048576,MATCH($A47,'Hoja de Trabajo para listado'!$CD$155:$CD$1048576,0),MATCH((CUADRO!P$4&amp;$E47),'Hoja de Trabajo para listado'!$CD$151:$DC$151,0)),0)</f>
        <v>0</v>
      </c>
      <c r="Q47" s="241">
        <f ca="1">+IFERROR(INDEX('Hoja de Trabajo para listado'!$A$155:$Z$1048576,MATCH($A47,'Hoja de Trabajo para listado'!$A$155:$A$1048576,0),MATCH((CUADRO!Q$4&amp;$E47),'Hoja de Trabajo para listado'!$A$151:$Z$151,0)),0)+IFERROR(INDEX('Hoja de Trabajo para listado'!$AB$155:$BA$1048576,MATCH($A47,'Hoja de Trabajo para listado'!$AB$155:$AB$1048576,0),MATCH((CUADRO!Q$4&amp;$E47),'Hoja de Trabajo para listado'!$AB$151:$BA$151,0)),0)+IFERROR(INDEX('Hoja de Trabajo para listado'!$BC$155:$CB$1048576,MATCH($A47,'Hoja de Trabajo para listado'!$BC$155:$BC$1048576,0),MATCH((CUADRO!Q$4&amp;$E47),'Hoja de Trabajo para listado'!$BC$151:$CB$151,0)),0)+IFERROR(INDEX('Hoja de Trabajo para listado'!$DE$153:$DG$274,MATCH($A47,'Hoja de Trabajo para listado'!$DE$153:$DE$1048576,0),MATCH((CUADRO!Q$4&amp;$E47),'Hoja de Trabajo para listado'!$DE$151:$DG$151,0)),0)+IFERROR(INDEX('Hoja de Trabajo para listado'!$CD$155:$DC$1048576,MATCH($A47,'Hoja de Trabajo para listado'!$CD$155:$CD$1048576,0),MATCH((CUADRO!Q$4&amp;$E47),'Hoja de Trabajo para listado'!$CD$151:$DC$151,0)),0)</f>
        <v>0</v>
      </c>
      <c r="R47" s="241">
        <f t="shared" ca="1" si="0"/>
        <v>0</v>
      </c>
      <c r="S47" s="241"/>
      <c r="T47" s="241">
        <f ca="1">+T48</f>
        <v>0</v>
      </c>
      <c r="U47" s="240">
        <f t="shared" si="1"/>
        <v>1</v>
      </c>
      <c r="V47" s="327" t="e">
        <f>+VLOOKUP(A47,bd_lista!$A$3:$E$592,5,FALSE)</f>
        <v>#N/A</v>
      </c>
      <c r="W47" s="397" t="e">
        <f>+V47</f>
        <v>#N/A</v>
      </c>
      <c r="X47" s="240">
        <v>25</v>
      </c>
      <c r="Y47" s="240" t="str">
        <f>+VLOOKUP(X47,bd_lista!$A$3:$C$592,3,FALSE)</f>
        <v>Ministerio de la Presidencia</v>
      </c>
      <c r="Z47" s="290">
        <f>+X47</f>
        <v>25</v>
      </c>
      <c r="AA47" s="291" t="str">
        <f>+Y47</f>
        <v>Ministerio de la Presidencia</v>
      </c>
    </row>
    <row r="48" spans="1:27" ht="15" hidden="1" customHeight="1">
      <c r="A48" s="32">
        <v>87</v>
      </c>
      <c r="B48" s="394"/>
      <c r="C48" s="327" t="e">
        <f>+VLOOKUP(A48,bd_lista!$A$3:$C$592,3,FALSE)</f>
        <v>#N/A</v>
      </c>
      <c r="D48" s="396"/>
      <c r="E48" s="327" t="s">
        <v>1304</v>
      </c>
      <c r="F48" s="243">
        <f ca="1">+IFERROR(INDEX('Hoja de Trabajo para listado'!$A$155:$Z$1048576,MATCH($A48,'Hoja de Trabajo para listado'!$A$155:$A$1048576,0),MATCH((CUADRO!F$4&amp;$E48),'Hoja de Trabajo para listado'!$A$151:$Z$151,0)),0)+IFERROR(INDEX('Hoja de Trabajo para listado'!$AB$155:$BA$1048576,MATCH($A48,'Hoja de Trabajo para listado'!$AB$155:$AB$1048576,0),MATCH((CUADRO!F$4&amp;$E48),'Hoja de Trabajo para listado'!$AB$151:$BA$151,0)),0)+IFERROR(INDEX('Hoja de Trabajo para listado'!$BC$155:$CB$1048576,MATCH($A48,'Hoja de Trabajo para listado'!$BC$155:$BC$1048576,0),MATCH((CUADRO!F$4&amp;$E48),'Hoja de Trabajo para listado'!$BC$151:$CB$151,0)),0)+IFERROR(INDEX('Hoja de Trabajo para listado'!$DE$153:$DG$274,MATCH($A48,'Hoja de Trabajo para listado'!$DE$153:$DE$1048576,0),MATCH((CUADRO!F$4&amp;$E48),'Hoja de Trabajo para listado'!$DE$151:$DG$151,0)),0)+IFERROR(INDEX('Hoja de Trabajo para listado'!$CD$155:$DC$1048576,MATCH($A48,'Hoja de Trabajo para listado'!$CD$155:$CD$1048576,0),MATCH((CUADRO!F$4&amp;$E48),'Hoja de Trabajo para listado'!$CD$151:$DC$151,0)),0)</f>
        <v>0</v>
      </c>
      <c r="G48" s="243">
        <f ca="1">+IFERROR(INDEX('Hoja de Trabajo para listado'!$A$155:$Z$1048576,MATCH($A48,'Hoja de Trabajo para listado'!$A$155:$A$1048576,0),MATCH((CUADRO!G$4&amp;$E48),'Hoja de Trabajo para listado'!$A$151:$Z$151,0)),0)+IFERROR(INDEX('Hoja de Trabajo para listado'!$AB$155:$BA$1048576,MATCH($A48,'Hoja de Trabajo para listado'!$AB$155:$AB$1048576,0),MATCH((CUADRO!G$4&amp;$E48),'Hoja de Trabajo para listado'!$AB$151:$BA$151,0)),0)+IFERROR(INDEX('Hoja de Trabajo para listado'!$BC$155:$CB$1048576,MATCH($A48,'Hoja de Trabajo para listado'!$BC$155:$BC$1048576,0),MATCH((CUADRO!G$4&amp;$E48),'Hoja de Trabajo para listado'!$BC$151:$CB$151,0)),0)+IFERROR(INDEX('Hoja de Trabajo para listado'!$DE$153:$DG$274,MATCH($A48,'Hoja de Trabajo para listado'!$DE$153:$DE$1048576,0),MATCH((CUADRO!G$4&amp;$E48),'Hoja de Trabajo para listado'!$DE$151:$DG$151,0)),0)+IFERROR(INDEX('Hoja de Trabajo para listado'!$CD$155:$DC$1048576,MATCH($A48,'Hoja de Trabajo para listado'!$CD$155:$CD$1048576,0),MATCH((CUADRO!G$4&amp;$E48),'Hoja de Trabajo para listado'!$CD$151:$DC$151,0)),0)</f>
        <v>0</v>
      </c>
      <c r="H48" s="243">
        <f ca="1">+IFERROR(INDEX('Hoja de Trabajo para listado'!$A$155:$Z$1048576,MATCH($A48,'Hoja de Trabajo para listado'!$A$155:$A$1048576,0),MATCH((CUADRO!H$4&amp;$E48),'Hoja de Trabajo para listado'!$A$151:$Z$151,0)),0)+IFERROR(INDEX('Hoja de Trabajo para listado'!$AB$155:$BA$1048576,MATCH($A48,'Hoja de Trabajo para listado'!$AB$155:$AB$1048576,0),MATCH((CUADRO!H$4&amp;$E48),'Hoja de Trabajo para listado'!$AB$151:$BA$151,0)),0)+IFERROR(INDEX('Hoja de Trabajo para listado'!$BC$155:$CB$1048576,MATCH($A48,'Hoja de Trabajo para listado'!$BC$155:$BC$1048576,0),MATCH((CUADRO!H$4&amp;$E48),'Hoja de Trabajo para listado'!$BC$151:$CB$151,0)),0)+IFERROR(INDEX('Hoja de Trabajo para listado'!$DE$153:$DG$274,MATCH($A48,'Hoja de Trabajo para listado'!$DE$153:$DE$1048576,0),MATCH((CUADRO!H$4&amp;$E48),'Hoja de Trabajo para listado'!$DE$151:$DG$151,0)),0)+IFERROR(INDEX('Hoja de Trabajo para listado'!$CD$155:$DC$1048576,MATCH($A48,'Hoja de Trabajo para listado'!$CD$155:$CD$1048576,0),MATCH((CUADRO!H$4&amp;$E48),'Hoja de Trabajo para listado'!$CD$151:$DC$151,0)),0)</f>
        <v>0</v>
      </c>
      <c r="I48" s="243">
        <f ca="1">+IFERROR(INDEX('Hoja de Trabajo para listado'!$A$155:$Z$1048576,MATCH($A48,'Hoja de Trabajo para listado'!$A$155:$A$1048576,0),MATCH((CUADRO!I$4&amp;$E48),'Hoja de Trabajo para listado'!$A$151:$Z$151,0)),0)+IFERROR(INDEX('Hoja de Trabajo para listado'!$AB$155:$BA$1048576,MATCH($A48,'Hoja de Trabajo para listado'!$AB$155:$AB$1048576,0),MATCH((CUADRO!I$4&amp;$E48),'Hoja de Trabajo para listado'!$AB$151:$BA$151,0)),0)+IFERROR(INDEX('Hoja de Trabajo para listado'!$BC$155:$CB$1048576,MATCH($A48,'Hoja de Trabajo para listado'!$BC$155:$BC$1048576,0),MATCH((CUADRO!I$4&amp;$E48),'Hoja de Trabajo para listado'!$BC$151:$CB$151,0)),0)+IFERROR(INDEX('Hoja de Trabajo para listado'!$DE$153:$DG$274,MATCH($A48,'Hoja de Trabajo para listado'!$DE$153:$DE$1048576,0),MATCH((CUADRO!I$4&amp;$E48),'Hoja de Trabajo para listado'!$DE$151:$DG$151,0)),0)+IFERROR(INDEX('Hoja de Trabajo para listado'!$CD$155:$DC$1048576,MATCH($A48,'Hoja de Trabajo para listado'!$CD$155:$CD$1048576,0),MATCH((CUADRO!I$4&amp;$E48),'Hoja de Trabajo para listado'!$CD$151:$DC$151,0)),0)</f>
        <v>0</v>
      </c>
      <c r="J48" s="243">
        <f ca="1">+IFERROR(INDEX('Hoja de Trabajo para listado'!$A$155:$Z$1048576,MATCH($A48,'Hoja de Trabajo para listado'!$A$155:$A$1048576,0),MATCH((CUADRO!J$4&amp;$E48),'Hoja de Trabajo para listado'!$A$151:$Z$151,0)),0)+IFERROR(INDEX('Hoja de Trabajo para listado'!$AB$155:$BA$1048576,MATCH($A48,'Hoja de Trabajo para listado'!$AB$155:$AB$1048576,0),MATCH((CUADRO!J$4&amp;$E48),'Hoja de Trabajo para listado'!$AB$151:$BA$151,0)),0)+IFERROR(INDEX('Hoja de Trabajo para listado'!$BC$155:$CB$1048576,MATCH($A48,'Hoja de Trabajo para listado'!$BC$155:$BC$1048576,0),MATCH((CUADRO!J$4&amp;$E48),'Hoja de Trabajo para listado'!$BC$151:$CB$151,0)),0)+IFERROR(INDEX('Hoja de Trabajo para listado'!$DE$153:$DG$274,MATCH($A48,'Hoja de Trabajo para listado'!$DE$153:$DE$1048576,0),MATCH((CUADRO!J$4&amp;$E48),'Hoja de Trabajo para listado'!$DE$151:$DG$151,0)),0)+IFERROR(INDEX('Hoja de Trabajo para listado'!$CD$155:$DC$1048576,MATCH($A48,'Hoja de Trabajo para listado'!$CD$155:$CD$1048576,0),MATCH((CUADRO!J$4&amp;$E48),'Hoja de Trabajo para listado'!$CD$151:$DC$151,0)),0)</f>
        <v>0</v>
      </c>
      <c r="K48" s="243">
        <f ca="1">+IFERROR(INDEX('Hoja de Trabajo para listado'!$A$155:$Z$1048576,MATCH($A48,'Hoja de Trabajo para listado'!$A$155:$A$1048576,0),MATCH((CUADRO!K$4&amp;$E48),'Hoja de Trabajo para listado'!$A$151:$Z$151,0)),0)+IFERROR(INDEX('Hoja de Trabajo para listado'!$AB$155:$BA$1048576,MATCH($A48,'Hoja de Trabajo para listado'!$AB$155:$AB$1048576,0),MATCH((CUADRO!K$4&amp;$E48),'Hoja de Trabajo para listado'!$AB$151:$BA$151,0)),0)+IFERROR(INDEX('Hoja de Trabajo para listado'!$BC$155:$CB$1048576,MATCH($A48,'Hoja de Trabajo para listado'!$BC$155:$BC$1048576,0),MATCH((CUADRO!K$4&amp;$E48),'Hoja de Trabajo para listado'!$BC$151:$CB$151,0)),0)+IFERROR(INDEX('Hoja de Trabajo para listado'!$DE$153:$DG$274,MATCH($A48,'Hoja de Trabajo para listado'!$DE$153:$DE$1048576,0),MATCH((CUADRO!K$4&amp;$E48),'Hoja de Trabajo para listado'!$DE$151:$DG$151,0)),0)+IFERROR(INDEX('Hoja de Trabajo para listado'!$CD$155:$DC$1048576,MATCH($A48,'Hoja de Trabajo para listado'!$CD$155:$CD$1048576,0),MATCH((CUADRO!K$4&amp;$E48),'Hoja de Trabajo para listado'!$CD$151:$DC$151,0)),0)</f>
        <v>0</v>
      </c>
      <c r="L48" s="243">
        <f ca="1">+IFERROR(INDEX('Hoja de Trabajo para listado'!$A$155:$Z$1048576,MATCH($A48,'Hoja de Trabajo para listado'!$A$155:$A$1048576,0),MATCH((CUADRO!L$4&amp;$E48),'Hoja de Trabajo para listado'!$A$151:$Z$151,0)),0)+IFERROR(INDEX('Hoja de Trabajo para listado'!$AB$155:$BA$1048576,MATCH($A48,'Hoja de Trabajo para listado'!$AB$155:$AB$1048576,0),MATCH((CUADRO!L$4&amp;$E48),'Hoja de Trabajo para listado'!$AB$151:$BA$151,0)),0)+IFERROR(INDEX('Hoja de Trabajo para listado'!$BC$155:$CB$1048576,MATCH($A48,'Hoja de Trabajo para listado'!$BC$155:$BC$1048576,0),MATCH((CUADRO!L$4&amp;$E48),'Hoja de Trabajo para listado'!$BC$151:$CB$151,0)),0)+IFERROR(INDEX('Hoja de Trabajo para listado'!$DE$153:$DG$274,MATCH($A48,'Hoja de Trabajo para listado'!$DE$153:$DE$1048576,0),MATCH((CUADRO!L$4&amp;$E48),'Hoja de Trabajo para listado'!$DE$151:$DG$151,0)),0)+IFERROR(INDEX('Hoja de Trabajo para listado'!$CD$155:$DC$1048576,MATCH($A48,'Hoja de Trabajo para listado'!$CD$155:$CD$1048576,0),MATCH((CUADRO!L$4&amp;$E48),'Hoja de Trabajo para listado'!$CD$151:$DC$151,0)),0)</f>
        <v>0</v>
      </c>
      <c r="M48" s="243">
        <f ca="1">+IFERROR(INDEX('Hoja de Trabajo para listado'!$A$155:$Z$1048576,MATCH($A48,'Hoja de Trabajo para listado'!$A$155:$A$1048576,0),MATCH((CUADRO!M$4&amp;$E48),'Hoja de Trabajo para listado'!$A$151:$Z$151,0)),0)+IFERROR(INDEX('Hoja de Trabajo para listado'!$AB$155:$BA$1048576,MATCH($A48,'Hoja de Trabajo para listado'!$AB$155:$AB$1048576,0),MATCH((CUADRO!M$4&amp;$E48),'Hoja de Trabajo para listado'!$AB$151:$BA$151,0)),0)+IFERROR(INDEX('Hoja de Trabajo para listado'!$BC$155:$CB$1048576,MATCH($A48,'Hoja de Trabajo para listado'!$BC$155:$BC$1048576,0),MATCH((CUADRO!M$4&amp;$E48),'Hoja de Trabajo para listado'!$BC$151:$CB$151,0)),0)+IFERROR(INDEX('Hoja de Trabajo para listado'!$DE$153:$DG$274,MATCH($A48,'Hoja de Trabajo para listado'!$DE$153:$DE$1048576,0),MATCH((CUADRO!M$4&amp;$E48),'Hoja de Trabajo para listado'!$DE$151:$DG$151,0)),0)+IFERROR(INDEX('Hoja de Trabajo para listado'!$CD$155:$DC$1048576,MATCH($A48,'Hoja de Trabajo para listado'!$CD$155:$CD$1048576,0),MATCH((CUADRO!M$4&amp;$E48),'Hoja de Trabajo para listado'!$CD$151:$DC$151,0)),0)</f>
        <v>0</v>
      </c>
      <c r="N48" s="243">
        <f ca="1">+IFERROR(INDEX('Hoja de Trabajo para listado'!$A$155:$Z$1048576,MATCH($A48,'Hoja de Trabajo para listado'!$A$155:$A$1048576,0),MATCH((CUADRO!N$4&amp;$E48),'Hoja de Trabajo para listado'!$A$151:$Z$151,0)),0)+IFERROR(INDEX('Hoja de Trabajo para listado'!$AB$155:$BA$1048576,MATCH($A48,'Hoja de Trabajo para listado'!$AB$155:$AB$1048576,0),MATCH((CUADRO!N$4&amp;$E48),'Hoja de Trabajo para listado'!$AB$151:$BA$151,0)),0)+IFERROR(INDEX('Hoja de Trabajo para listado'!$BC$155:$CB$1048576,MATCH($A48,'Hoja de Trabajo para listado'!$BC$155:$BC$1048576,0),MATCH((CUADRO!N$4&amp;$E48),'Hoja de Trabajo para listado'!$BC$151:$CB$151,0)),0)+IFERROR(INDEX('Hoja de Trabajo para listado'!$DE$153:$DG$274,MATCH($A48,'Hoja de Trabajo para listado'!$DE$153:$DE$1048576,0),MATCH((CUADRO!N$4&amp;$E48),'Hoja de Trabajo para listado'!$DE$151:$DG$151,0)),0)+IFERROR(INDEX('Hoja de Trabajo para listado'!$CD$155:$DC$1048576,MATCH($A48,'Hoja de Trabajo para listado'!$CD$155:$CD$1048576,0),MATCH((CUADRO!N$4&amp;$E48),'Hoja de Trabajo para listado'!$CD$151:$DC$151,0)),0)</f>
        <v>0</v>
      </c>
      <c r="O48" s="243">
        <f ca="1">+IFERROR(INDEX('Hoja de Trabajo para listado'!$A$155:$Z$1048576,MATCH($A48,'Hoja de Trabajo para listado'!$A$155:$A$1048576,0),MATCH((CUADRO!O$4&amp;$E48),'Hoja de Trabajo para listado'!$A$151:$Z$151,0)),0)+IFERROR(INDEX('Hoja de Trabajo para listado'!$AB$155:$BA$1048576,MATCH($A48,'Hoja de Trabajo para listado'!$AB$155:$AB$1048576,0),MATCH((CUADRO!O$4&amp;$E48),'Hoja de Trabajo para listado'!$AB$151:$BA$151,0)),0)+IFERROR(INDEX('Hoja de Trabajo para listado'!$BC$155:$CB$1048576,MATCH($A48,'Hoja de Trabajo para listado'!$BC$155:$BC$1048576,0),MATCH((CUADRO!O$4&amp;$E48),'Hoja de Trabajo para listado'!$BC$151:$CB$151,0)),0)+IFERROR(INDEX('Hoja de Trabajo para listado'!$DE$153:$DG$274,MATCH($A48,'Hoja de Trabajo para listado'!$DE$153:$DE$1048576,0),MATCH((CUADRO!O$4&amp;$E48),'Hoja de Trabajo para listado'!$DE$151:$DG$151,0)),0)+IFERROR(INDEX('Hoja de Trabajo para listado'!$CD$155:$DC$1048576,MATCH($A48,'Hoja de Trabajo para listado'!$CD$155:$CD$1048576,0),MATCH((CUADRO!O$4&amp;$E48),'Hoja de Trabajo para listado'!$CD$151:$DC$151,0)),0)</f>
        <v>0</v>
      </c>
      <c r="P48" s="243">
        <f ca="1">+IFERROR(INDEX('Hoja de Trabajo para listado'!$A$155:$Z$1048576,MATCH($A48,'Hoja de Trabajo para listado'!$A$155:$A$1048576,0),MATCH((CUADRO!P$4&amp;$E48),'Hoja de Trabajo para listado'!$A$151:$Z$151,0)),0)+IFERROR(INDEX('Hoja de Trabajo para listado'!$AB$155:$BA$1048576,MATCH($A48,'Hoja de Trabajo para listado'!$AB$155:$AB$1048576,0),MATCH((CUADRO!P$4&amp;$E48),'Hoja de Trabajo para listado'!$AB$151:$BA$151,0)),0)+IFERROR(INDEX('Hoja de Trabajo para listado'!$BC$155:$CB$1048576,MATCH($A48,'Hoja de Trabajo para listado'!$BC$155:$BC$1048576,0),MATCH((CUADRO!P$4&amp;$E48),'Hoja de Trabajo para listado'!$BC$151:$CB$151,0)),0)+IFERROR(INDEX('Hoja de Trabajo para listado'!$DE$153:$DG$274,MATCH($A48,'Hoja de Trabajo para listado'!$DE$153:$DE$1048576,0),MATCH((CUADRO!P$4&amp;$E48),'Hoja de Trabajo para listado'!$DE$151:$DG$151,0)),0)+IFERROR(INDEX('Hoja de Trabajo para listado'!$CD$155:$DC$1048576,MATCH($A48,'Hoja de Trabajo para listado'!$CD$155:$CD$1048576,0),MATCH((CUADRO!P$4&amp;$E48),'Hoja de Trabajo para listado'!$CD$151:$DC$151,0)),0)</f>
        <v>0</v>
      </c>
      <c r="Q48" s="243">
        <f ca="1">+IFERROR(INDEX('Hoja de Trabajo para listado'!$A$155:$Z$1048576,MATCH($A48,'Hoja de Trabajo para listado'!$A$155:$A$1048576,0),MATCH((CUADRO!Q$4&amp;$E48),'Hoja de Trabajo para listado'!$A$151:$Z$151,0)),0)+IFERROR(INDEX('Hoja de Trabajo para listado'!$AB$155:$BA$1048576,MATCH($A48,'Hoja de Trabajo para listado'!$AB$155:$AB$1048576,0),MATCH((CUADRO!Q$4&amp;$E48),'Hoja de Trabajo para listado'!$AB$151:$BA$151,0)),0)+IFERROR(INDEX('Hoja de Trabajo para listado'!$BC$155:$CB$1048576,MATCH($A48,'Hoja de Trabajo para listado'!$BC$155:$BC$1048576,0),MATCH((CUADRO!Q$4&amp;$E48),'Hoja de Trabajo para listado'!$BC$151:$CB$151,0)),0)+IFERROR(INDEX('Hoja de Trabajo para listado'!$DE$153:$DG$274,MATCH($A48,'Hoja de Trabajo para listado'!$DE$153:$DE$1048576,0),MATCH((CUADRO!Q$4&amp;$E48),'Hoja de Trabajo para listado'!$DE$151:$DG$151,0)),0)+IFERROR(INDEX('Hoja de Trabajo para listado'!$CD$155:$DC$1048576,MATCH($A48,'Hoja de Trabajo para listado'!$CD$155:$CD$1048576,0),MATCH((CUADRO!Q$4&amp;$E48),'Hoja de Trabajo para listado'!$CD$151:$DC$151,0)),0)</f>
        <v>0</v>
      </c>
      <c r="R48" s="243">
        <f t="shared" ca="1" si="0"/>
        <v>0</v>
      </c>
      <c r="S48" s="243">
        <f ca="1">+R47+R48</f>
        <v>0</v>
      </c>
      <c r="T48" s="243">
        <f ca="1">+S48</f>
        <v>0</v>
      </c>
      <c r="U48" s="242">
        <f t="shared" si="1"/>
        <v>2</v>
      </c>
      <c r="V48" s="327" t="e">
        <f>+VLOOKUP(A48,bd_lista!$A$3:$E$592,5,FALSE)</f>
        <v>#N/A</v>
      </c>
      <c r="W48" s="398"/>
      <c r="X48" s="240">
        <v>25</v>
      </c>
      <c r="Y48" s="240" t="str">
        <f>+VLOOKUP(X48,bd_lista!$A$3:$C$592,3,FALSE)</f>
        <v>Ministerio de la Presidencia</v>
      </c>
      <c r="Z48" s="288"/>
      <c r="AA48" s="289"/>
    </row>
    <row r="49" spans="1:27" ht="15" customHeight="1">
      <c r="A49" s="379">
        <v>108</v>
      </c>
      <c r="B49" s="393">
        <f>+A49</f>
        <v>108</v>
      </c>
      <c r="C49" s="245" t="str">
        <f>+VLOOKUP(A49,bd_lista!$A$3:$C$592,3,FALSE)</f>
        <v>Orquesta Sinfónica Nacional</v>
      </c>
      <c r="D49" s="395" t="str">
        <f>+C49</f>
        <v>Orquesta Sinfónica Nacional</v>
      </c>
      <c r="E49" s="245" t="s">
        <v>1303</v>
      </c>
      <c r="F49" s="241">
        <f ca="1">+IFERROR(INDEX('Hoja de Trabajo para listado'!$A$155:$Z$1048576,MATCH($A49,'Hoja de Trabajo para listado'!$A$155:$A$1048576,0),MATCH((CUADRO!F$4&amp;$E49),'Hoja de Trabajo para listado'!$A$151:$Z$151,0)),0)+IFERROR(INDEX('Hoja de Trabajo para listado'!$AB$155:$BA$1048576,MATCH($A49,'Hoja de Trabajo para listado'!$AB$155:$AB$1048576,0),MATCH((CUADRO!F$4&amp;$E49),'Hoja de Trabajo para listado'!$AB$151:$BA$151,0)),0)+IFERROR(INDEX('Hoja de Trabajo para listado'!$BC$155:$CB$1048576,MATCH($A49,'Hoja de Trabajo para listado'!$BC$155:$BC$1048576,0),MATCH((CUADRO!F$4&amp;$E49),'Hoja de Trabajo para listado'!$BC$151:$CB$151,0)),0)+IFERROR(INDEX('Hoja de Trabajo para listado'!$DE$153:$DG$274,MATCH($A49,'Hoja de Trabajo para listado'!$DE$153:$DE$1048576,0),MATCH((CUADRO!F$4&amp;$E49),'Hoja de Trabajo para listado'!$DE$151:$DG$151,0)),0)+IFERROR(INDEX('Hoja de Trabajo para listado'!$CD$155:$DC$1048576,MATCH($A49,'Hoja de Trabajo para listado'!$CD$155:$CD$1048576,0),MATCH((CUADRO!F$4&amp;$E49),'Hoja de Trabajo para listado'!$CD$151:$DC$151,0)),0)</f>
        <v>0</v>
      </c>
      <c r="G49" s="241">
        <f ca="1">+IFERROR(INDEX('Hoja de Trabajo para listado'!$A$155:$Z$1048576,MATCH($A49,'Hoja de Trabajo para listado'!$A$155:$A$1048576,0),MATCH((CUADRO!G$4&amp;$E49),'Hoja de Trabajo para listado'!$A$151:$Z$151,0)),0)+IFERROR(INDEX('Hoja de Trabajo para listado'!$AB$155:$BA$1048576,MATCH($A49,'Hoja de Trabajo para listado'!$AB$155:$AB$1048576,0),MATCH((CUADRO!G$4&amp;$E49),'Hoja de Trabajo para listado'!$AB$151:$BA$151,0)),0)+IFERROR(INDEX('Hoja de Trabajo para listado'!$BC$155:$CB$1048576,MATCH($A49,'Hoja de Trabajo para listado'!$BC$155:$BC$1048576,0),MATCH((CUADRO!G$4&amp;$E49),'Hoja de Trabajo para listado'!$BC$151:$CB$151,0)),0)+IFERROR(INDEX('Hoja de Trabajo para listado'!$DE$153:$DG$274,MATCH($A49,'Hoja de Trabajo para listado'!$DE$153:$DE$1048576,0),MATCH((CUADRO!G$4&amp;$E49),'Hoja de Trabajo para listado'!$DE$151:$DG$151,0)),0)+IFERROR(INDEX('Hoja de Trabajo para listado'!$CD$155:$DC$1048576,MATCH($A49,'Hoja de Trabajo para listado'!$CD$155:$CD$1048576,0),MATCH((CUADRO!G$4&amp;$E49),'Hoja de Trabajo para listado'!$CD$151:$DC$151,0)),0)</f>
        <v>0</v>
      </c>
      <c r="H49" s="241">
        <f ca="1">+IFERROR(INDEX('Hoja de Trabajo para listado'!$A$155:$Z$1048576,MATCH($A49,'Hoja de Trabajo para listado'!$A$155:$A$1048576,0),MATCH((CUADRO!H$4&amp;$E49),'Hoja de Trabajo para listado'!$A$151:$Z$151,0)),0)+IFERROR(INDEX('Hoja de Trabajo para listado'!$AB$155:$BA$1048576,MATCH($A49,'Hoja de Trabajo para listado'!$AB$155:$AB$1048576,0),MATCH((CUADRO!H$4&amp;$E49),'Hoja de Trabajo para listado'!$AB$151:$BA$151,0)),0)+IFERROR(INDEX('Hoja de Trabajo para listado'!$BC$155:$CB$1048576,MATCH($A49,'Hoja de Trabajo para listado'!$BC$155:$BC$1048576,0),MATCH((CUADRO!H$4&amp;$E49),'Hoja de Trabajo para listado'!$BC$151:$CB$151,0)),0)+IFERROR(INDEX('Hoja de Trabajo para listado'!$DE$153:$DG$274,MATCH($A49,'Hoja de Trabajo para listado'!$DE$153:$DE$1048576,0),MATCH((CUADRO!H$4&amp;$E49),'Hoja de Trabajo para listado'!$DE$151:$DG$151,0)),0)+IFERROR(INDEX('Hoja de Trabajo para listado'!$CD$155:$DC$1048576,MATCH($A49,'Hoja de Trabajo para listado'!$CD$155:$CD$1048576,0),MATCH((CUADRO!H$4&amp;$E49),'Hoja de Trabajo para listado'!$CD$151:$DC$151,0)),0)</f>
        <v>0</v>
      </c>
      <c r="I49" s="241">
        <f ca="1">+IFERROR(INDEX('Hoja de Trabajo para listado'!$A$155:$Z$1048576,MATCH($A49,'Hoja de Trabajo para listado'!$A$155:$A$1048576,0),MATCH((CUADRO!I$4&amp;$E49),'Hoja de Trabajo para listado'!$A$151:$Z$151,0)),0)+IFERROR(INDEX('Hoja de Trabajo para listado'!$AB$155:$BA$1048576,MATCH($A49,'Hoja de Trabajo para listado'!$AB$155:$AB$1048576,0),MATCH((CUADRO!I$4&amp;$E49),'Hoja de Trabajo para listado'!$AB$151:$BA$151,0)),0)+IFERROR(INDEX('Hoja de Trabajo para listado'!$BC$155:$CB$1048576,MATCH($A49,'Hoja de Trabajo para listado'!$BC$155:$BC$1048576,0),MATCH((CUADRO!I$4&amp;$E49),'Hoja de Trabajo para listado'!$BC$151:$CB$151,0)),0)+IFERROR(INDEX('Hoja de Trabajo para listado'!$DE$153:$DG$274,MATCH($A49,'Hoja de Trabajo para listado'!$DE$153:$DE$1048576,0),MATCH((CUADRO!I$4&amp;$E49),'Hoja de Trabajo para listado'!$DE$151:$DG$151,0)),0)+IFERROR(INDEX('Hoja de Trabajo para listado'!$CD$155:$DC$1048576,MATCH($A49,'Hoja de Trabajo para listado'!$CD$155:$CD$1048576,0),MATCH((CUADRO!I$4&amp;$E49),'Hoja de Trabajo para listado'!$CD$151:$DC$151,0)),0)</f>
        <v>0</v>
      </c>
      <c r="J49" s="241">
        <f ca="1">+IFERROR(INDEX('Hoja de Trabajo para listado'!$A$155:$Z$1048576,MATCH($A49,'Hoja de Trabajo para listado'!$A$155:$A$1048576,0),MATCH((CUADRO!J$4&amp;$E49),'Hoja de Trabajo para listado'!$A$151:$Z$151,0)),0)+IFERROR(INDEX('Hoja de Trabajo para listado'!$AB$155:$BA$1048576,MATCH($A49,'Hoja de Trabajo para listado'!$AB$155:$AB$1048576,0),MATCH((CUADRO!J$4&amp;$E49),'Hoja de Trabajo para listado'!$AB$151:$BA$151,0)),0)+IFERROR(INDEX('Hoja de Trabajo para listado'!$BC$155:$CB$1048576,MATCH($A49,'Hoja de Trabajo para listado'!$BC$155:$BC$1048576,0),MATCH((CUADRO!J$4&amp;$E49),'Hoja de Trabajo para listado'!$BC$151:$CB$151,0)),0)+IFERROR(INDEX('Hoja de Trabajo para listado'!$DE$153:$DG$274,MATCH($A49,'Hoja de Trabajo para listado'!$DE$153:$DE$1048576,0),MATCH((CUADRO!J$4&amp;$E49),'Hoja de Trabajo para listado'!$DE$151:$DG$151,0)),0)+IFERROR(INDEX('Hoja de Trabajo para listado'!$CD$155:$DC$1048576,MATCH($A49,'Hoja de Trabajo para listado'!$CD$155:$CD$1048576,0),MATCH((CUADRO!J$4&amp;$E49),'Hoja de Trabajo para listado'!$CD$151:$DC$151,0)),0)</f>
        <v>0</v>
      </c>
      <c r="K49" s="241">
        <f ca="1">+IFERROR(INDEX('Hoja de Trabajo para listado'!$A$155:$Z$1048576,MATCH($A49,'Hoja de Trabajo para listado'!$A$155:$A$1048576,0),MATCH((CUADRO!K$4&amp;$E49),'Hoja de Trabajo para listado'!$A$151:$Z$151,0)),0)+IFERROR(INDEX('Hoja de Trabajo para listado'!$AB$155:$BA$1048576,MATCH($A49,'Hoja de Trabajo para listado'!$AB$155:$AB$1048576,0),MATCH((CUADRO!K$4&amp;$E49),'Hoja de Trabajo para listado'!$AB$151:$BA$151,0)),0)+IFERROR(INDEX('Hoja de Trabajo para listado'!$BC$155:$CB$1048576,MATCH($A49,'Hoja de Trabajo para listado'!$BC$155:$BC$1048576,0),MATCH((CUADRO!K$4&amp;$E49),'Hoja de Trabajo para listado'!$BC$151:$CB$151,0)),0)+IFERROR(INDEX('Hoja de Trabajo para listado'!$DE$153:$DG$274,MATCH($A49,'Hoja de Trabajo para listado'!$DE$153:$DE$1048576,0),MATCH((CUADRO!K$4&amp;$E49),'Hoja de Trabajo para listado'!$DE$151:$DG$151,0)),0)+IFERROR(INDEX('Hoja de Trabajo para listado'!$CD$155:$DC$1048576,MATCH($A49,'Hoja de Trabajo para listado'!$CD$155:$CD$1048576,0),MATCH((CUADRO!K$4&amp;$E49),'Hoja de Trabajo para listado'!$CD$151:$DC$151,0)),0)</f>
        <v>0</v>
      </c>
      <c r="L49" s="241">
        <f ca="1">+IFERROR(INDEX('Hoja de Trabajo para listado'!$A$155:$Z$1048576,MATCH($A49,'Hoja de Trabajo para listado'!$A$155:$A$1048576,0),MATCH((CUADRO!L$4&amp;$E49),'Hoja de Trabajo para listado'!$A$151:$Z$151,0)),0)+IFERROR(INDEX('Hoja de Trabajo para listado'!$AB$155:$BA$1048576,MATCH($A49,'Hoja de Trabajo para listado'!$AB$155:$AB$1048576,0),MATCH((CUADRO!L$4&amp;$E49),'Hoja de Trabajo para listado'!$AB$151:$BA$151,0)),0)+IFERROR(INDEX('Hoja de Trabajo para listado'!$BC$155:$CB$1048576,MATCH($A49,'Hoja de Trabajo para listado'!$BC$155:$BC$1048576,0),MATCH((CUADRO!L$4&amp;$E49),'Hoja de Trabajo para listado'!$BC$151:$CB$151,0)),0)+IFERROR(INDEX('Hoja de Trabajo para listado'!$DE$153:$DG$274,MATCH($A49,'Hoja de Trabajo para listado'!$DE$153:$DE$1048576,0),MATCH((CUADRO!L$4&amp;$E49),'Hoja de Trabajo para listado'!$DE$151:$DG$151,0)),0)+IFERROR(INDEX('Hoja de Trabajo para listado'!$CD$155:$DC$1048576,MATCH($A49,'Hoja de Trabajo para listado'!$CD$155:$CD$1048576,0),MATCH((CUADRO!L$4&amp;$E49),'Hoja de Trabajo para listado'!$CD$151:$DC$151,0)),0)</f>
        <v>0</v>
      </c>
      <c r="M49" s="241">
        <f ca="1">+IFERROR(INDEX('Hoja de Trabajo para listado'!$A$155:$Z$1048576,MATCH($A49,'Hoja de Trabajo para listado'!$A$155:$A$1048576,0),MATCH((CUADRO!M$4&amp;$E49),'Hoja de Trabajo para listado'!$A$151:$Z$151,0)),0)+IFERROR(INDEX('Hoja de Trabajo para listado'!$AB$155:$BA$1048576,MATCH($A49,'Hoja de Trabajo para listado'!$AB$155:$AB$1048576,0),MATCH((CUADRO!M$4&amp;$E49),'Hoja de Trabajo para listado'!$AB$151:$BA$151,0)),0)+IFERROR(INDEX('Hoja de Trabajo para listado'!$BC$155:$CB$1048576,MATCH($A49,'Hoja de Trabajo para listado'!$BC$155:$BC$1048576,0),MATCH((CUADRO!M$4&amp;$E49),'Hoja de Trabajo para listado'!$BC$151:$CB$151,0)),0)+IFERROR(INDEX('Hoja de Trabajo para listado'!$DE$153:$DG$274,MATCH($A49,'Hoja de Trabajo para listado'!$DE$153:$DE$1048576,0),MATCH((CUADRO!M$4&amp;$E49),'Hoja de Trabajo para listado'!$DE$151:$DG$151,0)),0)+IFERROR(INDEX('Hoja de Trabajo para listado'!$CD$155:$DC$1048576,MATCH($A49,'Hoja de Trabajo para listado'!$CD$155:$CD$1048576,0),MATCH((CUADRO!M$4&amp;$E49),'Hoja de Trabajo para listado'!$CD$151:$DC$151,0)),0)</f>
        <v>0</v>
      </c>
      <c r="N49" s="241">
        <f ca="1">+IFERROR(INDEX('Hoja de Trabajo para listado'!$A$155:$Z$1048576,MATCH($A49,'Hoja de Trabajo para listado'!$A$155:$A$1048576,0),MATCH((CUADRO!N$4&amp;$E49),'Hoja de Trabajo para listado'!$A$151:$Z$151,0)),0)+IFERROR(INDEX('Hoja de Trabajo para listado'!$AB$155:$BA$1048576,MATCH($A49,'Hoja de Trabajo para listado'!$AB$155:$AB$1048576,0),MATCH((CUADRO!N$4&amp;$E49),'Hoja de Trabajo para listado'!$AB$151:$BA$151,0)),0)+IFERROR(INDEX('Hoja de Trabajo para listado'!$BC$155:$CB$1048576,MATCH($A49,'Hoja de Trabajo para listado'!$BC$155:$BC$1048576,0),MATCH((CUADRO!N$4&amp;$E49),'Hoja de Trabajo para listado'!$BC$151:$CB$151,0)),0)+IFERROR(INDEX('Hoja de Trabajo para listado'!$DE$153:$DG$274,MATCH($A49,'Hoja de Trabajo para listado'!$DE$153:$DE$1048576,0),MATCH((CUADRO!N$4&amp;$E49),'Hoja de Trabajo para listado'!$DE$151:$DG$151,0)),0)+IFERROR(INDEX('Hoja de Trabajo para listado'!$CD$155:$DC$1048576,MATCH($A49,'Hoja de Trabajo para listado'!$CD$155:$CD$1048576,0),MATCH((CUADRO!N$4&amp;$E49),'Hoja de Trabajo para listado'!$CD$151:$DC$151,0)),0)</f>
        <v>0</v>
      </c>
      <c r="O49" s="241">
        <f ca="1">+IFERROR(INDEX('Hoja de Trabajo para listado'!$A$155:$Z$1048576,MATCH($A49,'Hoja de Trabajo para listado'!$A$155:$A$1048576,0),MATCH((CUADRO!O$4&amp;$E49),'Hoja de Trabajo para listado'!$A$151:$Z$151,0)),0)+IFERROR(INDEX('Hoja de Trabajo para listado'!$AB$155:$BA$1048576,MATCH($A49,'Hoja de Trabajo para listado'!$AB$155:$AB$1048576,0),MATCH((CUADRO!O$4&amp;$E49),'Hoja de Trabajo para listado'!$AB$151:$BA$151,0)),0)+IFERROR(INDEX('Hoja de Trabajo para listado'!$BC$155:$CB$1048576,MATCH($A49,'Hoja de Trabajo para listado'!$BC$155:$BC$1048576,0),MATCH((CUADRO!O$4&amp;$E49),'Hoja de Trabajo para listado'!$BC$151:$CB$151,0)),0)+IFERROR(INDEX('Hoja de Trabajo para listado'!$DE$153:$DG$274,MATCH($A49,'Hoja de Trabajo para listado'!$DE$153:$DE$1048576,0),MATCH((CUADRO!O$4&amp;$E49),'Hoja de Trabajo para listado'!$DE$151:$DG$151,0)),0)+IFERROR(INDEX('Hoja de Trabajo para listado'!$CD$155:$DC$1048576,MATCH($A49,'Hoja de Trabajo para listado'!$CD$155:$CD$1048576,0),MATCH((CUADRO!O$4&amp;$E49),'Hoja de Trabajo para listado'!$CD$151:$DC$151,0)),0)</f>
        <v>0</v>
      </c>
      <c r="P49" s="241">
        <f ca="1">+IFERROR(INDEX('Hoja de Trabajo para listado'!$A$155:$Z$1048576,MATCH($A49,'Hoja de Trabajo para listado'!$A$155:$A$1048576,0),MATCH((CUADRO!P$4&amp;$E49),'Hoja de Trabajo para listado'!$A$151:$Z$151,0)),0)+IFERROR(INDEX('Hoja de Trabajo para listado'!$AB$155:$BA$1048576,MATCH($A49,'Hoja de Trabajo para listado'!$AB$155:$AB$1048576,0),MATCH((CUADRO!P$4&amp;$E49),'Hoja de Trabajo para listado'!$AB$151:$BA$151,0)),0)+IFERROR(INDEX('Hoja de Trabajo para listado'!$BC$155:$CB$1048576,MATCH($A49,'Hoja de Trabajo para listado'!$BC$155:$BC$1048576,0),MATCH((CUADRO!P$4&amp;$E49),'Hoja de Trabajo para listado'!$BC$151:$CB$151,0)),0)+IFERROR(INDEX('Hoja de Trabajo para listado'!$DE$153:$DG$274,MATCH($A49,'Hoja de Trabajo para listado'!$DE$153:$DE$1048576,0),MATCH((CUADRO!P$4&amp;$E49),'Hoja de Trabajo para listado'!$DE$151:$DG$151,0)),0)+IFERROR(INDEX('Hoja de Trabajo para listado'!$CD$155:$DC$1048576,MATCH($A49,'Hoja de Trabajo para listado'!$CD$155:$CD$1048576,0),MATCH((CUADRO!P$4&amp;$E49),'Hoja de Trabajo para listado'!$CD$151:$DC$151,0)),0)</f>
        <v>0</v>
      </c>
      <c r="Q49" s="241">
        <f ca="1">+IFERROR(INDEX('Hoja de Trabajo para listado'!$A$155:$Z$1048576,MATCH($A49,'Hoja de Trabajo para listado'!$A$155:$A$1048576,0),MATCH((CUADRO!Q$4&amp;$E49),'Hoja de Trabajo para listado'!$A$151:$Z$151,0)),0)+IFERROR(INDEX('Hoja de Trabajo para listado'!$AB$155:$BA$1048576,MATCH($A49,'Hoja de Trabajo para listado'!$AB$155:$AB$1048576,0),MATCH((CUADRO!Q$4&amp;$E49),'Hoja de Trabajo para listado'!$AB$151:$BA$151,0)),0)+IFERROR(INDEX('Hoja de Trabajo para listado'!$BC$155:$CB$1048576,MATCH($A49,'Hoja de Trabajo para listado'!$BC$155:$BC$1048576,0),MATCH((CUADRO!Q$4&amp;$E49),'Hoja de Trabajo para listado'!$BC$151:$CB$151,0)),0)+IFERROR(INDEX('Hoja de Trabajo para listado'!$DE$153:$DG$274,MATCH($A49,'Hoja de Trabajo para listado'!$DE$153:$DE$1048576,0),MATCH((CUADRO!Q$4&amp;$E49),'Hoja de Trabajo para listado'!$DE$151:$DG$151,0)),0)+IFERROR(INDEX('Hoja de Trabajo para listado'!$CD$155:$DC$1048576,MATCH($A49,'Hoja de Trabajo para listado'!$CD$155:$CD$1048576,0),MATCH((CUADRO!Q$4&amp;$E49),'Hoja de Trabajo para listado'!$CD$151:$DC$151,0)),0)</f>
        <v>0</v>
      </c>
      <c r="R49" s="241">
        <f t="shared" ca="1" si="0"/>
        <v>0</v>
      </c>
      <c r="S49" s="265"/>
      <c r="T49" s="241">
        <f ca="1">+T50</f>
        <v>118305.97</v>
      </c>
      <c r="U49" s="240">
        <f t="shared" si="1"/>
        <v>1</v>
      </c>
      <c r="V49" s="327" t="str">
        <f>+VLOOKUP(A49,bd_lista!$A$3:$E$592,5,FALSE)</f>
        <v>Instituciones Descentralizadas</v>
      </c>
      <c r="W49" s="397" t="str">
        <f>+V49</f>
        <v>Instituciones Descentralizadas</v>
      </c>
      <c r="X49" s="240">
        <v>53</v>
      </c>
      <c r="Y49" s="240" t="str">
        <f>+VLOOKUP(X49,bd_lista!$A$3:$C$592,3,FALSE)</f>
        <v>Ministerio de Culturas, Descolonización y Despatriarcalización</v>
      </c>
      <c r="Z49" s="290">
        <f>+X49</f>
        <v>53</v>
      </c>
      <c r="AA49" s="315" t="str">
        <f>+Y49</f>
        <v>Ministerio de Culturas, Descolonización y Despatriarcalización</v>
      </c>
    </row>
    <row r="50" spans="1:27" ht="15" customHeight="1">
      <c r="A50" s="378">
        <v>108</v>
      </c>
      <c r="B50" s="394"/>
      <c r="C50" s="327" t="str">
        <f>+VLOOKUP(A50,bd_lista!$A$3:$C$592,3,FALSE)</f>
        <v>Orquesta Sinfónica Nacional</v>
      </c>
      <c r="D50" s="396"/>
      <c r="E50" s="327" t="s">
        <v>1304</v>
      </c>
      <c r="F50" s="243">
        <f ca="1">+IFERROR(INDEX('Hoja de Trabajo para listado'!$A$155:$Z$1048576,MATCH($A50,'Hoja de Trabajo para listado'!$A$155:$A$1048576,0),MATCH((CUADRO!F$4&amp;$E50),'Hoja de Trabajo para listado'!$A$151:$Z$151,0)),0)+IFERROR(INDEX('Hoja de Trabajo para listado'!$AB$155:$BA$1048576,MATCH($A50,'Hoja de Trabajo para listado'!$AB$155:$AB$1048576,0),MATCH((CUADRO!F$4&amp;$E50),'Hoja de Trabajo para listado'!$AB$151:$BA$151,0)),0)+IFERROR(INDEX('Hoja de Trabajo para listado'!$BC$155:$CB$1048576,MATCH($A50,'Hoja de Trabajo para listado'!$BC$155:$BC$1048576,0),MATCH((CUADRO!F$4&amp;$E50),'Hoja de Trabajo para listado'!$BC$151:$CB$151,0)),0)+IFERROR(INDEX('Hoja de Trabajo para listado'!$DE$153:$DG$274,MATCH($A50,'Hoja de Trabajo para listado'!$DE$153:$DE$1048576,0),MATCH((CUADRO!F$4&amp;$E50),'Hoja de Trabajo para listado'!$DE$151:$DG$151,0)),0)+IFERROR(INDEX('Hoja de Trabajo para listado'!$CD$155:$DC$1048576,MATCH($A50,'Hoja de Trabajo para listado'!$CD$155:$CD$1048576,0),MATCH((CUADRO!F$4&amp;$E50),'Hoja de Trabajo para listado'!$CD$151:$DC$151,0)),0)</f>
        <v>110585</v>
      </c>
      <c r="G50" s="243">
        <f ca="1">+IFERROR(INDEX('Hoja de Trabajo para listado'!$A$155:$Z$1048576,MATCH($A50,'Hoja de Trabajo para listado'!$A$155:$A$1048576,0),MATCH((CUADRO!G$4&amp;$E50),'Hoja de Trabajo para listado'!$A$151:$Z$151,0)),0)+IFERROR(INDEX('Hoja de Trabajo para listado'!$AB$155:$BA$1048576,MATCH($A50,'Hoja de Trabajo para listado'!$AB$155:$AB$1048576,0),MATCH((CUADRO!G$4&amp;$E50),'Hoja de Trabajo para listado'!$AB$151:$BA$151,0)),0)+IFERROR(INDEX('Hoja de Trabajo para listado'!$BC$155:$CB$1048576,MATCH($A50,'Hoja de Trabajo para listado'!$BC$155:$BC$1048576,0),MATCH((CUADRO!G$4&amp;$E50),'Hoja de Trabajo para listado'!$BC$151:$CB$151,0)),0)+IFERROR(INDEX('Hoja de Trabajo para listado'!$DE$153:$DG$274,MATCH($A50,'Hoja de Trabajo para listado'!$DE$153:$DE$1048576,0),MATCH((CUADRO!G$4&amp;$E50),'Hoja de Trabajo para listado'!$DE$151:$DG$151,0)),0)+IFERROR(INDEX('Hoja de Trabajo para listado'!$CD$155:$DC$1048576,MATCH($A50,'Hoja de Trabajo para listado'!$CD$155:$CD$1048576,0),MATCH((CUADRO!G$4&amp;$E50),'Hoja de Trabajo para listado'!$CD$151:$DC$151,0)),0)</f>
        <v>0</v>
      </c>
      <c r="H50" s="243">
        <f ca="1">+IFERROR(INDEX('Hoja de Trabajo para listado'!$A$155:$Z$1048576,MATCH($A50,'Hoja de Trabajo para listado'!$A$155:$A$1048576,0),MATCH((CUADRO!H$4&amp;$E50),'Hoja de Trabajo para listado'!$A$151:$Z$151,0)),0)+IFERROR(INDEX('Hoja de Trabajo para listado'!$AB$155:$BA$1048576,MATCH($A50,'Hoja de Trabajo para listado'!$AB$155:$AB$1048576,0),MATCH((CUADRO!H$4&amp;$E50),'Hoja de Trabajo para listado'!$AB$151:$BA$151,0)),0)+IFERROR(INDEX('Hoja de Trabajo para listado'!$BC$155:$CB$1048576,MATCH($A50,'Hoja de Trabajo para listado'!$BC$155:$BC$1048576,0),MATCH((CUADRO!H$4&amp;$E50),'Hoja de Trabajo para listado'!$BC$151:$CB$151,0)),0)+IFERROR(INDEX('Hoja de Trabajo para listado'!$DE$153:$DG$274,MATCH($A50,'Hoja de Trabajo para listado'!$DE$153:$DE$1048576,0),MATCH((CUADRO!H$4&amp;$E50),'Hoja de Trabajo para listado'!$DE$151:$DG$151,0)),0)+IFERROR(INDEX('Hoja de Trabajo para listado'!$CD$155:$DC$1048576,MATCH($A50,'Hoja de Trabajo para listado'!$CD$155:$CD$1048576,0),MATCH((CUADRO!H$4&amp;$E50),'Hoja de Trabajo para listado'!$CD$151:$DC$151,0)),0)</f>
        <v>5176.33</v>
      </c>
      <c r="I50" s="243">
        <f ca="1">+IFERROR(INDEX('Hoja de Trabajo para listado'!$A$155:$Z$1048576,MATCH($A50,'Hoja de Trabajo para listado'!$A$155:$A$1048576,0),MATCH((CUADRO!I$4&amp;$E50),'Hoja de Trabajo para listado'!$A$151:$Z$151,0)),0)+IFERROR(INDEX('Hoja de Trabajo para listado'!$AB$155:$BA$1048576,MATCH($A50,'Hoja de Trabajo para listado'!$AB$155:$AB$1048576,0),MATCH((CUADRO!I$4&amp;$E50),'Hoja de Trabajo para listado'!$AB$151:$BA$151,0)),0)+IFERROR(INDEX('Hoja de Trabajo para listado'!$BC$155:$CB$1048576,MATCH($A50,'Hoja de Trabajo para listado'!$BC$155:$BC$1048576,0),MATCH((CUADRO!I$4&amp;$E50),'Hoja de Trabajo para listado'!$BC$151:$CB$151,0)),0)+IFERROR(INDEX('Hoja de Trabajo para listado'!$DE$153:$DG$274,MATCH($A50,'Hoja de Trabajo para listado'!$DE$153:$DE$1048576,0),MATCH((CUADRO!I$4&amp;$E50),'Hoja de Trabajo para listado'!$DE$151:$DG$151,0)),0)+IFERROR(INDEX('Hoja de Trabajo para listado'!$CD$155:$DC$1048576,MATCH($A50,'Hoja de Trabajo para listado'!$CD$155:$CD$1048576,0),MATCH((CUADRO!I$4&amp;$E50),'Hoja de Trabajo para listado'!$CD$151:$DC$151,0)),0)</f>
        <v>2482.15</v>
      </c>
      <c r="J50" s="243">
        <f ca="1">+IFERROR(INDEX('Hoja de Trabajo para listado'!$A$155:$Z$1048576,MATCH($A50,'Hoja de Trabajo para listado'!$A$155:$A$1048576,0),MATCH((CUADRO!J$4&amp;$E50),'Hoja de Trabajo para listado'!$A$151:$Z$151,0)),0)+IFERROR(INDEX('Hoja de Trabajo para listado'!$AB$155:$BA$1048576,MATCH($A50,'Hoja de Trabajo para listado'!$AB$155:$AB$1048576,0),MATCH((CUADRO!J$4&amp;$E50),'Hoja de Trabajo para listado'!$AB$151:$BA$151,0)),0)+IFERROR(INDEX('Hoja de Trabajo para listado'!$BC$155:$CB$1048576,MATCH($A50,'Hoja de Trabajo para listado'!$BC$155:$BC$1048576,0),MATCH((CUADRO!J$4&amp;$E50),'Hoja de Trabajo para listado'!$BC$151:$CB$151,0)),0)+IFERROR(INDEX('Hoja de Trabajo para listado'!$DE$153:$DG$274,MATCH($A50,'Hoja de Trabajo para listado'!$DE$153:$DE$1048576,0),MATCH((CUADRO!J$4&amp;$E50),'Hoja de Trabajo para listado'!$DE$151:$DG$151,0)),0)+IFERROR(INDEX('Hoja de Trabajo para listado'!$CD$155:$DC$1048576,MATCH($A50,'Hoja de Trabajo para listado'!$CD$155:$CD$1048576,0),MATCH((CUADRO!J$4&amp;$E50),'Hoja de Trabajo para listado'!$CD$151:$DC$151,0)),0)</f>
        <v>0</v>
      </c>
      <c r="K50" s="243">
        <f ca="1">+IFERROR(INDEX('Hoja de Trabajo para listado'!$A$155:$Z$1048576,MATCH($A50,'Hoja de Trabajo para listado'!$A$155:$A$1048576,0),MATCH((CUADRO!K$4&amp;$E50),'Hoja de Trabajo para listado'!$A$151:$Z$151,0)),0)+IFERROR(INDEX('Hoja de Trabajo para listado'!$AB$155:$BA$1048576,MATCH($A50,'Hoja de Trabajo para listado'!$AB$155:$AB$1048576,0),MATCH((CUADRO!K$4&amp;$E50),'Hoja de Trabajo para listado'!$AB$151:$BA$151,0)),0)+IFERROR(INDEX('Hoja de Trabajo para listado'!$BC$155:$CB$1048576,MATCH($A50,'Hoja de Trabajo para listado'!$BC$155:$BC$1048576,0),MATCH((CUADRO!K$4&amp;$E50),'Hoja de Trabajo para listado'!$BC$151:$CB$151,0)),0)+IFERROR(INDEX('Hoja de Trabajo para listado'!$DE$153:$DG$274,MATCH($A50,'Hoja de Trabajo para listado'!$DE$153:$DE$1048576,0),MATCH((CUADRO!K$4&amp;$E50),'Hoja de Trabajo para listado'!$DE$151:$DG$151,0)),0)+IFERROR(INDEX('Hoja de Trabajo para listado'!$CD$155:$DC$1048576,MATCH($A50,'Hoja de Trabajo para listado'!$CD$155:$CD$1048576,0),MATCH((CUADRO!K$4&amp;$E50),'Hoja de Trabajo para listado'!$CD$151:$DC$151,0)),0)</f>
        <v>0</v>
      </c>
      <c r="L50" s="243">
        <f ca="1">+IFERROR(INDEX('Hoja de Trabajo para listado'!$A$155:$Z$1048576,MATCH($A50,'Hoja de Trabajo para listado'!$A$155:$A$1048576,0),MATCH((CUADRO!L$4&amp;$E50),'Hoja de Trabajo para listado'!$A$151:$Z$151,0)),0)+IFERROR(INDEX('Hoja de Trabajo para listado'!$AB$155:$BA$1048576,MATCH($A50,'Hoja de Trabajo para listado'!$AB$155:$AB$1048576,0),MATCH((CUADRO!L$4&amp;$E50),'Hoja de Trabajo para listado'!$AB$151:$BA$151,0)),0)+IFERROR(INDEX('Hoja de Trabajo para listado'!$BC$155:$CB$1048576,MATCH($A50,'Hoja de Trabajo para listado'!$BC$155:$BC$1048576,0),MATCH((CUADRO!L$4&amp;$E50),'Hoja de Trabajo para listado'!$BC$151:$CB$151,0)),0)+IFERROR(INDEX('Hoja de Trabajo para listado'!$DE$153:$DG$274,MATCH($A50,'Hoja de Trabajo para listado'!$DE$153:$DE$1048576,0),MATCH((CUADRO!L$4&amp;$E50),'Hoja de Trabajo para listado'!$DE$151:$DG$151,0)),0)+IFERROR(INDEX('Hoja de Trabajo para listado'!$CD$155:$DC$1048576,MATCH($A50,'Hoja de Trabajo para listado'!$CD$155:$CD$1048576,0),MATCH((CUADRO!L$4&amp;$E50),'Hoja de Trabajo para listado'!$CD$151:$DC$151,0)),0)</f>
        <v>0</v>
      </c>
      <c r="M50" s="243">
        <f ca="1">+IFERROR(INDEX('Hoja de Trabajo para listado'!$A$155:$Z$1048576,MATCH($A50,'Hoja de Trabajo para listado'!$A$155:$A$1048576,0),MATCH((CUADRO!M$4&amp;$E50),'Hoja de Trabajo para listado'!$A$151:$Z$151,0)),0)+IFERROR(INDEX('Hoja de Trabajo para listado'!$AB$155:$BA$1048576,MATCH($A50,'Hoja de Trabajo para listado'!$AB$155:$AB$1048576,0),MATCH((CUADRO!M$4&amp;$E50),'Hoja de Trabajo para listado'!$AB$151:$BA$151,0)),0)+IFERROR(INDEX('Hoja de Trabajo para listado'!$BC$155:$CB$1048576,MATCH($A50,'Hoja de Trabajo para listado'!$BC$155:$BC$1048576,0),MATCH((CUADRO!M$4&amp;$E50),'Hoja de Trabajo para listado'!$BC$151:$CB$151,0)),0)+IFERROR(INDEX('Hoja de Trabajo para listado'!$DE$153:$DG$274,MATCH($A50,'Hoja de Trabajo para listado'!$DE$153:$DE$1048576,0),MATCH((CUADRO!M$4&amp;$E50),'Hoja de Trabajo para listado'!$DE$151:$DG$151,0)),0)+IFERROR(INDEX('Hoja de Trabajo para listado'!$CD$155:$DC$1048576,MATCH($A50,'Hoja de Trabajo para listado'!$CD$155:$CD$1048576,0),MATCH((CUADRO!M$4&amp;$E50),'Hoja de Trabajo para listado'!$CD$151:$DC$151,0)),0)</f>
        <v>0</v>
      </c>
      <c r="N50" s="243">
        <f ca="1">+IFERROR(INDEX('Hoja de Trabajo para listado'!$A$155:$Z$1048576,MATCH($A50,'Hoja de Trabajo para listado'!$A$155:$A$1048576,0),MATCH((CUADRO!N$4&amp;$E50),'Hoja de Trabajo para listado'!$A$151:$Z$151,0)),0)+IFERROR(INDEX('Hoja de Trabajo para listado'!$AB$155:$BA$1048576,MATCH($A50,'Hoja de Trabajo para listado'!$AB$155:$AB$1048576,0),MATCH((CUADRO!N$4&amp;$E50),'Hoja de Trabajo para listado'!$AB$151:$BA$151,0)),0)+IFERROR(INDEX('Hoja de Trabajo para listado'!$BC$155:$CB$1048576,MATCH($A50,'Hoja de Trabajo para listado'!$BC$155:$BC$1048576,0),MATCH((CUADRO!N$4&amp;$E50),'Hoja de Trabajo para listado'!$BC$151:$CB$151,0)),0)+IFERROR(INDEX('Hoja de Trabajo para listado'!$DE$153:$DG$274,MATCH($A50,'Hoja de Trabajo para listado'!$DE$153:$DE$1048576,0),MATCH((CUADRO!N$4&amp;$E50),'Hoja de Trabajo para listado'!$DE$151:$DG$151,0)),0)+IFERROR(INDEX('Hoja de Trabajo para listado'!$CD$155:$DC$1048576,MATCH($A50,'Hoja de Trabajo para listado'!$CD$155:$CD$1048576,0),MATCH((CUADRO!N$4&amp;$E50),'Hoja de Trabajo para listado'!$CD$151:$DC$151,0)),0)</f>
        <v>0</v>
      </c>
      <c r="O50" s="243">
        <f ca="1">+IFERROR(INDEX('Hoja de Trabajo para listado'!$A$155:$Z$1048576,MATCH($A50,'Hoja de Trabajo para listado'!$A$155:$A$1048576,0),MATCH((CUADRO!O$4&amp;$E50),'Hoja de Trabajo para listado'!$A$151:$Z$151,0)),0)+IFERROR(INDEX('Hoja de Trabajo para listado'!$AB$155:$BA$1048576,MATCH($A50,'Hoja de Trabajo para listado'!$AB$155:$AB$1048576,0),MATCH((CUADRO!O$4&amp;$E50),'Hoja de Trabajo para listado'!$AB$151:$BA$151,0)),0)+IFERROR(INDEX('Hoja de Trabajo para listado'!$BC$155:$CB$1048576,MATCH($A50,'Hoja de Trabajo para listado'!$BC$155:$BC$1048576,0),MATCH((CUADRO!O$4&amp;$E50),'Hoja de Trabajo para listado'!$BC$151:$CB$151,0)),0)+IFERROR(INDEX('Hoja de Trabajo para listado'!$DE$153:$DG$274,MATCH($A50,'Hoja de Trabajo para listado'!$DE$153:$DE$1048576,0),MATCH((CUADRO!O$4&amp;$E50),'Hoja de Trabajo para listado'!$DE$151:$DG$151,0)),0)+IFERROR(INDEX('Hoja de Trabajo para listado'!$CD$155:$DC$1048576,MATCH($A50,'Hoja de Trabajo para listado'!$CD$155:$CD$1048576,0),MATCH((CUADRO!O$4&amp;$E50),'Hoja de Trabajo para listado'!$CD$151:$DC$151,0)),0)</f>
        <v>62.49</v>
      </c>
      <c r="P50" s="243">
        <f ca="1">+IFERROR(INDEX('Hoja de Trabajo para listado'!$A$155:$Z$1048576,MATCH($A50,'Hoja de Trabajo para listado'!$A$155:$A$1048576,0),MATCH((CUADRO!P$4&amp;$E50),'Hoja de Trabajo para listado'!$A$151:$Z$151,0)),0)+IFERROR(INDEX('Hoja de Trabajo para listado'!$AB$155:$BA$1048576,MATCH($A50,'Hoja de Trabajo para listado'!$AB$155:$AB$1048576,0),MATCH((CUADRO!P$4&amp;$E50),'Hoja de Trabajo para listado'!$AB$151:$BA$151,0)),0)+IFERROR(INDEX('Hoja de Trabajo para listado'!$BC$155:$CB$1048576,MATCH($A50,'Hoja de Trabajo para listado'!$BC$155:$BC$1048576,0),MATCH((CUADRO!P$4&amp;$E50),'Hoja de Trabajo para listado'!$BC$151:$CB$151,0)),0)+IFERROR(INDEX('Hoja de Trabajo para listado'!$DE$153:$DG$274,MATCH($A50,'Hoja de Trabajo para listado'!$DE$153:$DE$1048576,0),MATCH((CUADRO!P$4&amp;$E50),'Hoja de Trabajo para listado'!$DE$151:$DG$151,0)),0)+IFERROR(INDEX('Hoja de Trabajo para listado'!$CD$155:$DC$1048576,MATCH($A50,'Hoja de Trabajo para listado'!$CD$155:$CD$1048576,0),MATCH((CUADRO!P$4&amp;$E50),'Hoja de Trabajo para listado'!$CD$151:$DC$151,0)),0)</f>
        <v>0</v>
      </c>
      <c r="Q50" s="243">
        <f ca="1">+IFERROR(INDEX('Hoja de Trabajo para listado'!$A$155:$Z$1048576,MATCH($A50,'Hoja de Trabajo para listado'!$A$155:$A$1048576,0),MATCH((CUADRO!Q$4&amp;$E50),'Hoja de Trabajo para listado'!$A$151:$Z$151,0)),0)+IFERROR(INDEX('Hoja de Trabajo para listado'!$AB$155:$BA$1048576,MATCH($A50,'Hoja de Trabajo para listado'!$AB$155:$AB$1048576,0),MATCH((CUADRO!Q$4&amp;$E50),'Hoja de Trabajo para listado'!$AB$151:$BA$151,0)),0)+IFERROR(INDEX('Hoja de Trabajo para listado'!$BC$155:$CB$1048576,MATCH($A50,'Hoja de Trabajo para listado'!$BC$155:$BC$1048576,0),MATCH((CUADRO!Q$4&amp;$E50),'Hoja de Trabajo para listado'!$BC$151:$CB$151,0)),0)+IFERROR(INDEX('Hoja de Trabajo para listado'!$DE$153:$DG$274,MATCH($A50,'Hoja de Trabajo para listado'!$DE$153:$DE$1048576,0),MATCH((CUADRO!Q$4&amp;$E50),'Hoja de Trabajo para listado'!$DE$151:$DG$151,0)),0)+IFERROR(INDEX('Hoja de Trabajo para listado'!$CD$155:$DC$1048576,MATCH($A50,'Hoja de Trabajo para listado'!$CD$155:$CD$1048576,0),MATCH((CUADRO!Q$4&amp;$E50),'Hoja de Trabajo para listado'!$CD$151:$DC$151,0)),0)</f>
        <v>0</v>
      </c>
      <c r="R50" s="243">
        <f t="shared" ca="1" si="0"/>
        <v>118305.97</v>
      </c>
      <c r="S50" s="243">
        <f ca="1">+R49+R50</f>
        <v>118305.97</v>
      </c>
      <c r="T50" s="243">
        <f ca="1">+S50</f>
        <v>118305.97</v>
      </c>
      <c r="U50" s="242">
        <f t="shared" si="1"/>
        <v>2</v>
      </c>
      <c r="V50" s="327" t="str">
        <f>+VLOOKUP(A50,bd_lista!$A$3:$E$592,5,FALSE)</f>
        <v>Instituciones Descentralizadas</v>
      </c>
      <c r="W50" s="398"/>
      <c r="X50" s="240">
        <v>53</v>
      </c>
      <c r="Y50" s="240" t="str">
        <f>+VLOOKUP(X50,bd_lista!$A$3:$C$592,3,FALSE)</f>
        <v>Ministerio de Culturas, Descolonización y Despatriarcalización</v>
      </c>
      <c r="Z50" s="288"/>
      <c r="AA50" s="317"/>
    </row>
    <row r="51" spans="1:27" ht="15" customHeight="1">
      <c r="A51" s="379">
        <v>109</v>
      </c>
      <c r="B51" s="393">
        <f>+A51</f>
        <v>109</v>
      </c>
      <c r="C51" s="245" t="str">
        <f>+VLOOKUP(A51,bd_lista!$A$3:$C$592,3,FALSE)</f>
        <v>Conservatorio Plurinacional de Musica</v>
      </c>
      <c r="D51" s="395" t="str">
        <f>+C51</f>
        <v>Conservatorio Plurinacional de Musica</v>
      </c>
      <c r="E51" s="245" t="s">
        <v>1303</v>
      </c>
      <c r="F51" s="241">
        <f ca="1">+IFERROR(INDEX('Hoja de Trabajo para listado'!$A$155:$Z$1048576,MATCH($A51,'Hoja de Trabajo para listado'!$A$155:$A$1048576,0),MATCH((CUADRO!F$4&amp;$E51),'Hoja de Trabajo para listado'!$A$151:$Z$151,0)),0)+IFERROR(INDEX('Hoja de Trabajo para listado'!$AB$155:$BA$1048576,MATCH($A51,'Hoja de Trabajo para listado'!$AB$155:$AB$1048576,0),MATCH((CUADRO!F$4&amp;$E51),'Hoja de Trabajo para listado'!$AB$151:$BA$151,0)),0)+IFERROR(INDEX('Hoja de Trabajo para listado'!$BC$155:$CB$1048576,MATCH($A51,'Hoja de Trabajo para listado'!$BC$155:$BC$1048576,0),MATCH((CUADRO!F$4&amp;$E51),'Hoja de Trabajo para listado'!$BC$151:$CB$151,0)),0)+IFERROR(INDEX('Hoja de Trabajo para listado'!$DE$153:$DG$274,MATCH($A51,'Hoja de Trabajo para listado'!$DE$153:$DE$1048576,0),MATCH((CUADRO!F$4&amp;$E51),'Hoja de Trabajo para listado'!$DE$151:$DG$151,0)),0)+IFERROR(INDEX('Hoja de Trabajo para listado'!$CD$155:$DC$1048576,MATCH($A51,'Hoja de Trabajo para listado'!$CD$155:$CD$1048576,0),MATCH((CUADRO!F$4&amp;$E51),'Hoja de Trabajo para listado'!$CD$151:$DC$151,0)),0)</f>
        <v>0</v>
      </c>
      <c r="G51" s="241">
        <f ca="1">+IFERROR(INDEX('Hoja de Trabajo para listado'!$A$155:$Z$1048576,MATCH($A51,'Hoja de Trabajo para listado'!$A$155:$A$1048576,0),MATCH((CUADRO!G$4&amp;$E51),'Hoja de Trabajo para listado'!$A$151:$Z$151,0)),0)+IFERROR(INDEX('Hoja de Trabajo para listado'!$AB$155:$BA$1048576,MATCH($A51,'Hoja de Trabajo para listado'!$AB$155:$AB$1048576,0),MATCH((CUADRO!G$4&amp;$E51),'Hoja de Trabajo para listado'!$AB$151:$BA$151,0)),0)+IFERROR(INDEX('Hoja de Trabajo para listado'!$BC$155:$CB$1048576,MATCH($A51,'Hoja de Trabajo para listado'!$BC$155:$BC$1048576,0),MATCH((CUADRO!G$4&amp;$E51),'Hoja de Trabajo para listado'!$BC$151:$CB$151,0)),0)+IFERROR(INDEX('Hoja de Trabajo para listado'!$DE$153:$DG$274,MATCH($A51,'Hoja de Trabajo para listado'!$DE$153:$DE$1048576,0),MATCH((CUADRO!G$4&amp;$E51),'Hoja de Trabajo para listado'!$DE$151:$DG$151,0)),0)+IFERROR(INDEX('Hoja de Trabajo para listado'!$CD$155:$DC$1048576,MATCH($A51,'Hoja de Trabajo para listado'!$CD$155:$CD$1048576,0),MATCH((CUADRO!G$4&amp;$E51),'Hoja de Trabajo para listado'!$CD$151:$DC$151,0)),0)</f>
        <v>0</v>
      </c>
      <c r="H51" s="241">
        <f ca="1">+IFERROR(INDEX('Hoja de Trabajo para listado'!$A$155:$Z$1048576,MATCH($A51,'Hoja de Trabajo para listado'!$A$155:$A$1048576,0),MATCH((CUADRO!H$4&amp;$E51),'Hoja de Trabajo para listado'!$A$151:$Z$151,0)),0)+IFERROR(INDEX('Hoja de Trabajo para listado'!$AB$155:$BA$1048576,MATCH($A51,'Hoja de Trabajo para listado'!$AB$155:$AB$1048576,0),MATCH((CUADRO!H$4&amp;$E51),'Hoja de Trabajo para listado'!$AB$151:$BA$151,0)),0)+IFERROR(INDEX('Hoja de Trabajo para listado'!$BC$155:$CB$1048576,MATCH($A51,'Hoja de Trabajo para listado'!$BC$155:$BC$1048576,0),MATCH((CUADRO!H$4&amp;$E51),'Hoja de Trabajo para listado'!$BC$151:$CB$151,0)),0)+IFERROR(INDEX('Hoja de Trabajo para listado'!$DE$153:$DG$274,MATCH($A51,'Hoja de Trabajo para listado'!$DE$153:$DE$1048576,0),MATCH((CUADRO!H$4&amp;$E51),'Hoja de Trabajo para listado'!$DE$151:$DG$151,0)),0)+IFERROR(INDEX('Hoja de Trabajo para listado'!$CD$155:$DC$1048576,MATCH($A51,'Hoja de Trabajo para listado'!$CD$155:$CD$1048576,0),MATCH((CUADRO!H$4&amp;$E51),'Hoja de Trabajo para listado'!$CD$151:$DC$151,0)),0)</f>
        <v>0</v>
      </c>
      <c r="I51" s="241">
        <f ca="1">+IFERROR(INDEX('Hoja de Trabajo para listado'!$A$155:$Z$1048576,MATCH($A51,'Hoja de Trabajo para listado'!$A$155:$A$1048576,0),MATCH((CUADRO!I$4&amp;$E51),'Hoja de Trabajo para listado'!$A$151:$Z$151,0)),0)+IFERROR(INDEX('Hoja de Trabajo para listado'!$AB$155:$BA$1048576,MATCH($A51,'Hoja de Trabajo para listado'!$AB$155:$AB$1048576,0),MATCH((CUADRO!I$4&amp;$E51),'Hoja de Trabajo para listado'!$AB$151:$BA$151,0)),0)+IFERROR(INDEX('Hoja de Trabajo para listado'!$BC$155:$CB$1048576,MATCH($A51,'Hoja de Trabajo para listado'!$BC$155:$BC$1048576,0),MATCH((CUADRO!I$4&amp;$E51),'Hoja de Trabajo para listado'!$BC$151:$CB$151,0)),0)+IFERROR(INDEX('Hoja de Trabajo para listado'!$DE$153:$DG$274,MATCH($A51,'Hoja de Trabajo para listado'!$DE$153:$DE$1048576,0),MATCH((CUADRO!I$4&amp;$E51),'Hoja de Trabajo para listado'!$DE$151:$DG$151,0)),0)+IFERROR(INDEX('Hoja de Trabajo para listado'!$CD$155:$DC$1048576,MATCH($A51,'Hoja de Trabajo para listado'!$CD$155:$CD$1048576,0),MATCH((CUADRO!I$4&amp;$E51),'Hoja de Trabajo para listado'!$CD$151:$DC$151,0)),0)</f>
        <v>0</v>
      </c>
      <c r="J51" s="241">
        <f ca="1">+IFERROR(INDEX('Hoja de Trabajo para listado'!$A$155:$Z$1048576,MATCH($A51,'Hoja de Trabajo para listado'!$A$155:$A$1048576,0),MATCH((CUADRO!J$4&amp;$E51),'Hoja de Trabajo para listado'!$A$151:$Z$151,0)),0)+IFERROR(INDEX('Hoja de Trabajo para listado'!$AB$155:$BA$1048576,MATCH($A51,'Hoja de Trabajo para listado'!$AB$155:$AB$1048576,0),MATCH((CUADRO!J$4&amp;$E51),'Hoja de Trabajo para listado'!$AB$151:$BA$151,0)),0)+IFERROR(INDEX('Hoja de Trabajo para listado'!$BC$155:$CB$1048576,MATCH($A51,'Hoja de Trabajo para listado'!$BC$155:$BC$1048576,0),MATCH((CUADRO!J$4&amp;$E51),'Hoja de Trabajo para listado'!$BC$151:$CB$151,0)),0)+IFERROR(INDEX('Hoja de Trabajo para listado'!$DE$153:$DG$274,MATCH($A51,'Hoja de Trabajo para listado'!$DE$153:$DE$1048576,0),MATCH((CUADRO!J$4&amp;$E51),'Hoja de Trabajo para listado'!$DE$151:$DG$151,0)),0)+IFERROR(INDEX('Hoja de Trabajo para listado'!$CD$155:$DC$1048576,MATCH($A51,'Hoja de Trabajo para listado'!$CD$155:$CD$1048576,0),MATCH((CUADRO!J$4&amp;$E51),'Hoja de Trabajo para listado'!$CD$151:$DC$151,0)),0)</f>
        <v>0</v>
      </c>
      <c r="K51" s="241">
        <f ca="1">+IFERROR(INDEX('Hoja de Trabajo para listado'!$A$155:$Z$1048576,MATCH($A51,'Hoja de Trabajo para listado'!$A$155:$A$1048576,0),MATCH((CUADRO!K$4&amp;$E51),'Hoja de Trabajo para listado'!$A$151:$Z$151,0)),0)+IFERROR(INDEX('Hoja de Trabajo para listado'!$AB$155:$BA$1048576,MATCH($A51,'Hoja de Trabajo para listado'!$AB$155:$AB$1048576,0),MATCH((CUADRO!K$4&amp;$E51),'Hoja de Trabajo para listado'!$AB$151:$BA$151,0)),0)+IFERROR(INDEX('Hoja de Trabajo para listado'!$BC$155:$CB$1048576,MATCH($A51,'Hoja de Trabajo para listado'!$BC$155:$BC$1048576,0),MATCH((CUADRO!K$4&amp;$E51),'Hoja de Trabajo para listado'!$BC$151:$CB$151,0)),0)+IFERROR(INDEX('Hoja de Trabajo para listado'!$DE$153:$DG$274,MATCH($A51,'Hoja de Trabajo para listado'!$DE$153:$DE$1048576,0),MATCH((CUADRO!K$4&amp;$E51),'Hoja de Trabajo para listado'!$DE$151:$DG$151,0)),0)+IFERROR(INDEX('Hoja de Trabajo para listado'!$CD$155:$DC$1048576,MATCH($A51,'Hoja de Trabajo para listado'!$CD$155:$CD$1048576,0),MATCH((CUADRO!K$4&amp;$E51),'Hoja de Trabajo para listado'!$CD$151:$DC$151,0)),0)</f>
        <v>0</v>
      </c>
      <c r="L51" s="241">
        <f ca="1">+IFERROR(INDEX('Hoja de Trabajo para listado'!$A$155:$Z$1048576,MATCH($A51,'Hoja de Trabajo para listado'!$A$155:$A$1048576,0),MATCH((CUADRO!L$4&amp;$E51),'Hoja de Trabajo para listado'!$A$151:$Z$151,0)),0)+IFERROR(INDEX('Hoja de Trabajo para listado'!$AB$155:$BA$1048576,MATCH($A51,'Hoja de Trabajo para listado'!$AB$155:$AB$1048576,0),MATCH((CUADRO!L$4&amp;$E51),'Hoja de Trabajo para listado'!$AB$151:$BA$151,0)),0)+IFERROR(INDEX('Hoja de Trabajo para listado'!$BC$155:$CB$1048576,MATCH($A51,'Hoja de Trabajo para listado'!$BC$155:$BC$1048576,0),MATCH((CUADRO!L$4&amp;$E51),'Hoja de Trabajo para listado'!$BC$151:$CB$151,0)),0)+IFERROR(INDEX('Hoja de Trabajo para listado'!$DE$153:$DG$274,MATCH($A51,'Hoja de Trabajo para listado'!$DE$153:$DE$1048576,0),MATCH((CUADRO!L$4&amp;$E51),'Hoja de Trabajo para listado'!$DE$151:$DG$151,0)),0)+IFERROR(INDEX('Hoja de Trabajo para listado'!$CD$155:$DC$1048576,MATCH($A51,'Hoja de Trabajo para listado'!$CD$155:$CD$1048576,0),MATCH((CUADRO!L$4&amp;$E51),'Hoja de Trabajo para listado'!$CD$151:$DC$151,0)),0)</f>
        <v>0</v>
      </c>
      <c r="M51" s="241">
        <f ca="1">+IFERROR(INDEX('Hoja de Trabajo para listado'!$A$155:$Z$1048576,MATCH($A51,'Hoja de Trabajo para listado'!$A$155:$A$1048576,0),MATCH((CUADRO!M$4&amp;$E51),'Hoja de Trabajo para listado'!$A$151:$Z$151,0)),0)+IFERROR(INDEX('Hoja de Trabajo para listado'!$AB$155:$BA$1048576,MATCH($A51,'Hoja de Trabajo para listado'!$AB$155:$AB$1048576,0),MATCH((CUADRO!M$4&amp;$E51),'Hoja de Trabajo para listado'!$AB$151:$BA$151,0)),0)+IFERROR(INDEX('Hoja de Trabajo para listado'!$BC$155:$CB$1048576,MATCH($A51,'Hoja de Trabajo para listado'!$BC$155:$BC$1048576,0),MATCH((CUADRO!M$4&amp;$E51),'Hoja de Trabajo para listado'!$BC$151:$CB$151,0)),0)+IFERROR(INDEX('Hoja de Trabajo para listado'!$DE$153:$DG$274,MATCH($A51,'Hoja de Trabajo para listado'!$DE$153:$DE$1048576,0),MATCH((CUADRO!M$4&amp;$E51),'Hoja de Trabajo para listado'!$DE$151:$DG$151,0)),0)+IFERROR(INDEX('Hoja de Trabajo para listado'!$CD$155:$DC$1048576,MATCH($A51,'Hoja de Trabajo para listado'!$CD$155:$CD$1048576,0),MATCH((CUADRO!M$4&amp;$E51),'Hoja de Trabajo para listado'!$CD$151:$DC$151,0)),0)</f>
        <v>0</v>
      </c>
      <c r="N51" s="241">
        <f ca="1">+IFERROR(INDEX('Hoja de Trabajo para listado'!$A$155:$Z$1048576,MATCH($A51,'Hoja de Trabajo para listado'!$A$155:$A$1048576,0),MATCH((CUADRO!N$4&amp;$E51),'Hoja de Trabajo para listado'!$A$151:$Z$151,0)),0)+IFERROR(INDEX('Hoja de Trabajo para listado'!$AB$155:$BA$1048576,MATCH($A51,'Hoja de Trabajo para listado'!$AB$155:$AB$1048576,0),MATCH((CUADRO!N$4&amp;$E51),'Hoja de Trabajo para listado'!$AB$151:$BA$151,0)),0)+IFERROR(INDEX('Hoja de Trabajo para listado'!$BC$155:$CB$1048576,MATCH($A51,'Hoja de Trabajo para listado'!$BC$155:$BC$1048576,0),MATCH((CUADRO!N$4&amp;$E51),'Hoja de Trabajo para listado'!$BC$151:$CB$151,0)),0)+IFERROR(INDEX('Hoja de Trabajo para listado'!$DE$153:$DG$274,MATCH($A51,'Hoja de Trabajo para listado'!$DE$153:$DE$1048576,0),MATCH((CUADRO!N$4&amp;$E51),'Hoja de Trabajo para listado'!$DE$151:$DG$151,0)),0)+IFERROR(INDEX('Hoja de Trabajo para listado'!$CD$155:$DC$1048576,MATCH($A51,'Hoja de Trabajo para listado'!$CD$155:$CD$1048576,0),MATCH((CUADRO!N$4&amp;$E51),'Hoja de Trabajo para listado'!$CD$151:$DC$151,0)),0)</f>
        <v>0</v>
      </c>
      <c r="O51" s="241">
        <f ca="1">+IFERROR(INDEX('Hoja de Trabajo para listado'!$A$155:$Z$1048576,MATCH($A51,'Hoja de Trabajo para listado'!$A$155:$A$1048576,0),MATCH((CUADRO!O$4&amp;$E51),'Hoja de Trabajo para listado'!$A$151:$Z$151,0)),0)+IFERROR(INDEX('Hoja de Trabajo para listado'!$AB$155:$BA$1048576,MATCH($A51,'Hoja de Trabajo para listado'!$AB$155:$AB$1048576,0),MATCH((CUADRO!O$4&amp;$E51),'Hoja de Trabajo para listado'!$AB$151:$BA$151,0)),0)+IFERROR(INDEX('Hoja de Trabajo para listado'!$BC$155:$CB$1048576,MATCH($A51,'Hoja de Trabajo para listado'!$BC$155:$BC$1048576,0),MATCH((CUADRO!O$4&amp;$E51),'Hoja de Trabajo para listado'!$BC$151:$CB$151,0)),0)+IFERROR(INDEX('Hoja de Trabajo para listado'!$DE$153:$DG$274,MATCH($A51,'Hoja de Trabajo para listado'!$DE$153:$DE$1048576,0),MATCH((CUADRO!O$4&amp;$E51),'Hoja de Trabajo para listado'!$DE$151:$DG$151,0)),0)+IFERROR(INDEX('Hoja de Trabajo para listado'!$CD$155:$DC$1048576,MATCH($A51,'Hoja de Trabajo para listado'!$CD$155:$CD$1048576,0),MATCH((CUADRO!O$4&amp;$E51),'Hoja de Trabajo para listado'!$CD$151:$DC$151,0)),0)</f>
        <v>0</v>
      </c>
      <c r="P51" s="241">
        <f ca="1">+IFERROR(INDEX('Hoja de Trabajo para listado'!$A$155:$Z$1048576,MATCH($A51,'Hoja de Trabajo para listado'!$A$155:$A$1048576,0),MATCH((CUADRO!P$4&amp;$E51),'Hoja de Trabajo para listado'!$A$151:$Z$151,0)),0)+IFERROR(INDEX('Hoja de Trabajo para listado'!$AB$155:$BA$1048576,MATCH($A51,'Hoja de Trabajo para listado'!$AB$155:$AB$1048576,0),MATCH((CUADRO!P$4&amp;$E51),'Hoja de Trabajo para listado'!$AB$151:$BA$151,0)),0)+IFERROR(INDEX('Hoja de Trabajo para listado'!$BC$155:$CB$1048576,MATCH($A51,'Hoja de Trabajo para listado'!$BC$155:$BC$1048576,0),MATCH((CUADRO!P$4&amp;$E51),'Hoja de Trabajo para listado'!$BC$151:$CB$151,0)),0)+IFERROR(INDEX('Hoja de Trabajo para listado'!$DE$153:$DG$274,MATCH($A51,'Hoja de Trabajo para listado'!$DE$153:$DE$1048576,0),MATCH((CUADRO!P$4&amp;$E51),'Hoja de Trabajo para listado'!$DE$151:$DG$151,0)),0)+IFERROR(INDEX('Hoja de Trabajo para listado'!$CD$155:$DC$1048576,MATCH($A51,'Hoja de Trabajo para listado'!$CD$155:$CD$1048576,0),MATCH((CUADRO!P$4&amp;$E51),'Hoja de Trabajo para listado'!$CD$151:$DC$151,0)),0)</f>
        <v>0</v>
      </c>
      <c r="Q51" s="241">
        <f ca="1">+IFERROR(INDEX('Hoja de Trabajo para listado'!$A$155:$Z$1048576,MATCH($A51,'Hoja de Trabajo para listado'!$A$155:$A$1048576,0),MATCH((CUADRO!Q$4&amp;$E51),'Hoja de Trabajo para listado'!$A$151:$Z$151,0)),0)+IFERROR(INDEX('Hoja de Trabajo para listado'!$AB$155:$BA$1048576,MATCH($A51,'Hoja de Trabajo para listado'!$AB$155:$AB$1048576,0),MATCH((CUADRO!Q$4&amp;$E51),'Hoja de Trabajo para listado'!$AB$151:$BA$151,0)),0)+IFERROR(INDEX('Hoja de Trabajo para listado'!$BC$155:$CB$1048576,MATCH($A51,'Hoja de Trabajo para listado'!$BC$155:$BC$1048576,0),MATCH((CUADRO!Q$4&amp;$E51),'Hoja de Trabajo para listado'!$BC$151:$CB$151,0)),0)+IFERROR(INDEX('Hoja de Trabajo para listado'!$DE$153:$DG$274,MATCH($A51,'Hoja de Trabajo para listado'!$DE$153:$DE$1048576,0),MATCH((CUADRO!Q$4&amp;$E51),'Hoja de Trabajo para listado'!$DE$151:$DG$151,0)),0)+IFERROR(INDEX('Hoja de Trabajo para listado'!$CD$155:$DC$1048576,MATCH($A51,'Hoja de Trabajo para listado'!$CD$155:$CD$1048576,0),MATCH((CUADRO!Q$4&amp;$E51),'Hoja de Trabajo para listado'!$CD$151:$DC$151,0)),0)</f>
        <v>0</v>
      </c>
      <c r="R51" s="241">
        <f t="shared" ca="1" si="0"/>
        <v>0</v>
      </c>
      <c r="S51" s="241"/>
      <c r="T51" s="241">
        <f ca="1">+T52</f>
        <v>547069.14</v>
      </c>
      <c r="U51" s="240">
        <f t="shared" si="1"/>
        <v>1</v>
      </c>
      <c r="V51" s="327" t="str">
        <f>+VLOOKUP(A51,bd_lista!$A$3:$E$592,5,FALSE)</f>
        <v>Instituciones Descentralizadas</v>
      </c>
      <c r="W51" s="397" t="str">
        <f>+V51</f>
        <v>Instituciones Descentralizadas</v>
      </c>
      <c r="X51" s="240">
        <f>+VLOOKUP(A51,[4]Sheet1!$A$13:$D$744,4,FALSE)</f>
        <v>16</v>
      </c>
      <c r="Y51" s="240" t="str">
        <f>+VLOOKUP(X51,bd_lista!$A$3:$C$592,3,FALSE)</f>
        <v>Ministerio de Educación</v>
      </c>
      <c r="Z51" s="290">
        <f>+X51</f>
        <v>16</v>
      </c>
      <c r="AA51" s="315" t="str">
        <f>+Y51</f>
        <v>Ministerio de Educación</v>
      </c>
    </row>
    <row r="52" spans="1:27" ht="15" customHeight="1">
      <c r="A52" s="378">
        <v>109</v>
      </c>
      <c r="B52" s="394"/>
      <c r="C52" s="327" t="str">
        <f>+VLOOKUP(A52,bd_lista!$A$3:$C$592,3,FALSE)</f>
        <v>Conservatorio Plurinacional de Musica</v>
      </c>
      <c r="D52" s="396"/>
      <c r="E52" s="327" t="s">
        <v>1304</v>
      </c>
      <c r="F52" s="243">
        <f ca="1">+IFERROR(INDEX('Hoja de Trabajo para listado'!$A$155:$Z$1048576,MATCH($A52,'Hoja de Trabajo para listado'!$A$155:$A$1048576,0),MATCH((CUADRO!F$4&amp;$E52),'Hoja de Trabajo para listado'!$A$151:$Z$151,0)),0)+IFERROR(INDEX('Hoja de Trabajo para listado'!$AB$155:$BA$1048576,MATCH($A52,'Hoja de Trabajo para listado'!$AB$155:$AB$1048576,0),MATCH((CUADRO!F$4&amp;$E52),'Hoja de Trabajo para listado'!$AB$151:$BA$151,0)),0)+IFERROR(INDEX('Hoja de Trabajo para listado'!$BC$155:$CB$1048576,MATCH($A52,'Hoja de Trabajo para listado'!$BC$155:$BC$1048576,0),MATCH((CUADRO!F$4&amp;$E52),'Hoja de Trabajo para listado'!$BC$151:$CB$151,0)),0)+IFERROR(INDEX('Hoja de Trabajo para listado'!$DE$153:$DG$274,MATCH($A52,'Hoja de Trabajo para listado'!$DE$153:$DE$1048576,0),MATCH((CUADRO!F$4&amp;$E52),'Hoja de Trabajo para listado'!$DE$151:$DG$151,0)),0)+IFERROR(INDEX('Hoja de Trabajo para listado'!$CD$155:$DC$1048576,MATCH($A52,'Hoja de Trabajo para listado'!$CD$155:$CD$1048576,0),MATCH((CUADRO!F$4&amp;$E52),'Hoja de Trabajo para listado'!$CD$151:$DC$151,0)),0)</f>
        <v>532091.01</v>
      </c>
      <c r="G52" s="243">
        <f ca="1">+IFERROR(INDEX('Hoja de Trabajo para listado'!$A$155:$Z$1048576,MATCH($A52,'Hoja de Trabajo para listado'!$A$155:$A$1048576,0),MATCH((CUADRO!G$4&amp;$E52),'Hoja de Trabajo para listado'!$A$151:$Z$151,0)),0)+IFERROR(INDEX('Hoja de Trabajo para listado'!$AB$155:$BA$1048576,MATCH($A52,'Hoja de Trabajo para listado'!$AB$155:$AB$1048576,0),MATCH((CUADRO!G$4&amp;$E52),'Hoja de Trabajo para listado'!$AB$151:$BA$151,0)),0)+IFERROR(INDEX('Hoja de Trabajo para listado'!$BC$155:$CB$1048576,MATCH($A52,'Hoja de Trabajo para listado'!$BC$155:$BC$1048576,0),MATCH((CUADRO!G$4&amp;$E52),'Hoja de Trabajo para listado'!$BC$151:$CB$151,0)),0)+IFERROR(INDEX('Hoja de Trabajo para listado'!$DE$153:$DG$274,MATCH($A52,'Hoja de Trabajo para listado'!$DE$153:$DE$1048576,0),MATCH((CUADRO!G$4&amp;$E52),'Hoja de Trabajo para listado'!$DE$151:$DG$151,0)),0)+IFERROR(INDEX('Hoja de Trabajo para listado'!$CD$155:$DC$1048576,MATCH($A52,'Hoja de Trabajo para listado'!$CD$155:$CD$1048576,0),MATCH((CUADRO!G$4&amp;$E52),'Hoja de Trabajo para listado'!$CD$151:$DC$151,0)),0)</f>
        <v>0</v>
      </c>
      <c r="H52" s="243">
        <f ca="1">+IFERROR(INDEX('Hoja de Trabajo para listado'!$A$155:$Z$1048576,MATCH($A52,'Hoja de Trabajo para listado'!$A$155:$A$1048576,0),MATCH((CUADRO!H$4&amp;$E52),'Hoja de Trabajo para listado'!$A$151:$Z$151,0)),0)+IFERROR(INDEX('Hoja de Trabajo para listado'!$AB$155:$BA$1048576,MATCH($A52,'Hoja de Trabajo para listado'!$AB$155:$AB$1048576,0),MATCH((CUADRO!H$4&amp;$E52),'Hoja de Trabajo para listado'!$AB$151:$BA$151,0)),0)+IFERROR(INDEX('Hoja de Trabajo para listado'!$BC$155:$CB$1048576,MATCH($A52,'Hoja de Trabajo para listado'!$BC$155:$BC$1048576,0),MATCH((CUADRO!H$4&amp;$E52),'Hoja de Trabajo para listado'!$BC$151:$CB$151,0)),0)+IFERROR(INDEX('Hoja de Trabajo para listado'!$DE$153:$DG$274,MATCH($A52,'Hoja de Trabajo para listado'!$DE$153:$DE$1048576,0),MATCH((CUADRO!H$4&amp;$E52),'Hoja de Trabajo para listado'!$DE$151:$DG$151,0)),0)+IFERROR(INDEX('Hoja de Trabajo para listado'!$CD$155:$DC$1048576,MATCH($A52,'Hoja de Trabajo para listado'!$CD$155:$CD$1048576,0),MATCH((CUADRO!H$4&amp;$E52),'Hoja de Trabajo para listado'!$CD$151:$DC$151,0)),0)</f>
        <v>7485.63</v>
      </c>
      <c r="I52" s="243">
        <f ca="1">+IFERROR(INDEX('Hoja de Trabajo para listado'!$A$155:$Z$1048576,MATCH($A52,'Hoja de Trabajo para listado'!$A$155:$A$1048576,0),MATCH((CUADRO!I$4&amp;$E52),'Hoja de Trabajo para listado'!$A$151:$Z$151,0)),0)+IFERROR(INDEX('Hoja de Trabajo para listado'!$AB$155:$BA$1048576,MATCH($A52,'Hoja de Trabajo para listado'!$AB$155:$AB$1048576,0),MATCH((CUADRO!I$4&amp;$E52),'Hoja de Trabajo para listado'!$AB$151:$BA$151,0)),0)+IFERROR(INDEX('Hoja de Trabajo para listado'!$BC$155:$CB$1048576,MATCH($A52,'Hoja de Trabajo para listado'!$BC$155:$BC$1048576,0),MATCH((CUADRO!I$4&amp;$E52),'Hoja de Trabajo para listado'!$BC$151:$CB$151,0)),0)+IFERROR(INDEX('Hoja de Trabajo para listado'!$DE$153:$DG$274,MATCH($A52,'Hoja de Trabajo para listado'!$DE$153:$DE$1048576,0),MATCH((CUADRO!I$4&amp;$E52),'Hoja de Trabajo para listado'!$DE$151:$DG$151,0)),0)+IFERROR(INDEX('Hoja de Trabajo para listado'!$CD$155:$DC$1048576,MATCH($A52,'Hoja de Trabajo para listado'!$CD$155:$CD$1048576,0),MATCH((CUADRO!I$4&amp;$E52),'Hoja de Trabajo para listado'!$CD$151:$DC$151,0)),0)</f>
        <v>0</v>
      </c>
      <c r="J52" s="243">
        <f ca="1">+IFERROR(INDEX('Hoja de Trabajo para listado'!$A$155:$Z$1048576,MATCH($A52,'Hoja de Trabajo para listado'!$A$155:$A$1048576,0),MATCH((CUADRO!J$4&amp;$E52),'Hoja de Trabajo para listado'!$A$151:$Z$151,0)),0)+IFERROR(INDEX('Hoja de Trabajo para listado'!$AB$155:$BA$1048576,MATCH($A52,'Hoja de Trabajo para listado'!$AB$155:$AB$1048576,0),MATCH((CUADRO!J$4&amp;$E52),'Hoja de Trabajo para listado'!$AB$151:$BA$151,0)),0)+IFERROR(INDEX('Hoja de Trabajo para listado'!$BC$155:$CB$1048576,MATCH($A52,'Hoja de Trabajo para listado'!$BC$155:$BC$1048576,0),MATCH((CUADRO!J$4&amp;$E52),'Hoja de Trabajo para listado'!$BC$151:$CB$151,0)),0)+IFERROR(INDEX('Hoja de Trabajo para listado'!$DE$153:$DG$274,MATCH($A52,'Hoja de Trabajo para listado'!$DE$153:$DE$1048576,0),MATCH((CUADRO!J$4&amp;$E52),'Hoja de Trabajo para listado'!$DE$151:$DG$151,0)),0)+IFERROR(INDEX('Hoja de Trabajo para listado'!$CD$155:$DC$1048576,MATCH($A52,'Hoja de Trabajo para listado'!$CD$155:$CD$1048576,0),MATCH((CUADRO!J$4&amp;$E52),'Hoja de Trabajo para listado'!$CD$151:$DC$151,0)),0)</f>
        <v>0</v>
      </c>
      <c r="K52" s="243">
        <f ca="1">+IFERROR(INDEX('Hoja de Trabajo para listado'!$A$155:$Z$1048576,MATCH($A52,'Hoja de Trabajo para listado'!$A$155:$A$1048576,0),MATCH((CUADRO!K$4&amp;$E52),'Hoja de Trabajo para listado'!$A$151:$Z$151,0)),0)+IFERROR(INDEX('Hoja de Trabajo para listado'!$AB$155:$BA$1048576,MATCH($A52,'Hoja de Trabajo para listado'!$AB$155:$AB$1048576,0),MATCH((CUADRO!K$4&amp;$E52),'Hoja de Trabajo para listado'!$AB$151:$BA$151,0)),0)+IFERROR(INDEX('Hoja de Trabajo para listado'!$BC$155:$CB$1048576,MATCH($A52,'Hoja de Trabajo para listado'!$BC$155:$BC$1048576,0),MATCH((CUADRO!K$4&amp;$E52),'Hoja de Trabajo para listado'!$BC$151:$CB$151,0)),0)+IFERROR(INDEX('Hoja de Trabajo para listado'!$DE$153:$DG$274,MATCH($A52,'Hoja de Trabajo para listado'!$DE$153:$DE$1048576,0),MATCH((CUADRO!K$4&amp;$E52),'Hoja de Trabajo para listado'!$DE$151:$DG$151,0)),0)+IFERROR(INDEX('Hoja de Trabajo para listado'!$CD$155:$DC$1048576,MATCH($A52,'Hoja de Trabajo para listado'!$CD$155:$CD$1048576,0),MATCH((CUADRO!K$4&amp;$E52),'Hoja de Trabajo para listado'!$CD$151:$DC$151,0)),0)</f>
        <v>0</v>
      </c>
      <c r="L52" s="243">
        <f ca="1">+IFERROR(INDEX('Hoja de Trabajo para listado'!$A$155:$Z$1048576,MATCH($A52,'Hoja de Trabajo para listado'!$A$155:$A$1048576,0),MATCH((CUADRO!L$4&amp;$E52),'Hoja de Trabajo para listado'!$A$151:$Z$151,0)),0)+IFERROR(INDEX('Hoja de Trabajo para listado'!$AB$155:$BA$1048576,MATCH($A52,'Hoja de Trabajo para listado'!$AB$155:$AB$1048576,0),MATCH((CUADRO!L$4&amp;$E52),'Hoja de Trabajo para listado'!$AB$151:$BA$151,0)),0)+IFERROR(INDEX('Hoja de Trabajo para listado'!$BC$155:$CB$1048576,MATCH($A52,'Hoja de Trabajo para listado'!$BC$155:$BC$1048576,0),MATCH((CUADRO!L$4&amp;$E52),'Hoja de Trabajo para listado'!$BC$151:$CB$151,0)),0)+IFERROR(INDEX('Hoja de Trabajo para listado'!$DE$153:$DG$274,MATCH($A52,'Hoja de Trabajo para listado'!$DE$153:$DE$1048576,0),MATCH((CUADRO!L$4&amp;$E52),'Hoja de Trabajo para listado'!$DE$151:$DG$151,0)),0)+IFERROR(INDEX('Hoja de Trabajo para listado'!$CD$155:$DC$1048576,MATCH($A52,'Hoja de Trabajo para listado'!$CD$155:$CD$1048576,0),MATCH((CUADRO!L$4&amp;$E52),'Hoja de Trabajo para listado'!$CD$151:$DC$151,0)),0)</f>
        <v>0</v>
      </c>
      <c r="M52" s="243">
        <f ca="1">+IFERROR(INDEX('Hoja de Trabajo para listado'!$A$155:$Z$1048576,MATCH($A52,'Hoja de Trabajo para listado'!$A$155:$A$1048576,0),MATCH((CUADRO!M$4&amp;$E52),'Hoja de Trabajo para listado'!$A$151:$Z$151,0)),0)+IFERROR(INDEX('Hoja de Trabajo para listado'!$AB$155:$BA$1048576,MATCH($A52,'Hoja de Trabajo para listado'!$AB$155:$AB$1048576,0),MATCH((CUADRO!M$4&amp;$E52),'Hoja de Trabajo para listado'!$AB$151:$BA$151,0)),0)+IFERROR(INDEX('Hoja de Trabajo para listado'!$BC$155:$CB$1048576,MATCH($A52,'Hoja de Trabajo para listado'!$BC$155:$BC$1048576,0),MATCH((CUADRO!M$4&amp;$E52),'Hoja de Trabajo para listado'!$BC$151:$CB$151,0)),0)+IFERROR(INDEX('Hoja de Trabajo para listado'!$DE$153:$DG$274,MATCH($A52,'Hoja de Trabajo para listado'!$DE$153:$DE$1048576,0),MATCH((CUADRO!M$4&amp;$E52),'Hoja de Trabajo para listado'!$DE$151:$DG$151,0)),0)+IFERROR(INDEX('Hoja de Trabajo para listado'!$CD$155:$DC$1048576,MATCH($A52,'Hoja de Trabajo para listado'!$CD$155:$CD$1048576,0),MATCH((CUADRO!M$4&amp;$E52),'Hoja de Trabajo para listado'!$CD$151:$DC$151,0)),0)</f>
        <v>0</v>
      </c>
      <c r="N52" s="243">
        <f ca="1">+IFERROR(INDEX('Hoja de Trabajo para listado'!$A$155:$Z$1048576,MATCH($A52,'Hoja de Trabajo para listado'!$A$155:$A$1048576,0),MATCH((CUADRO!N$4&amp;$E52),'Hoja de Trabajo para listado'!$A$151:$Z$151,0)),0)+IFERROR(INDEX('Hoja de Trabajo para listado'!$AB$155:$BA$1048576,MATCH($A52,'Hoja de Trabajo para listado'!$AB$155:$AB$1048576,0),MATCH((CUADRO!N$4&amp;$E52),'Hoja de Trabajo para listado'!$AB$151:$BA$151,0)),0)+IFERROR(INDEX('Hoja de Trabajo para listado'!$BC$155:$CB$1048576,MATCH($A52,'Hoja de Trabajo para listado'!$BC$155:$BC$1048576,0),MATCH((CUADRO!N$4&amp;$E52),'Hoja de Trabajo para listado'!$BC$151:$CB$151,0)),0)+IFERROR(INDEX('Hoja de Trabajo para listado'!$DE$153:$DG$274,MATCH($A52,'Hoja de Trabajo para listado'!$DE$153:$DE$1048576,0),MATCH((CUADRO!N$4&amp;$E52),'Hoja de Trabajo para listado'!$DE$151:$DG$151,0)),0)+IFERROR(INDEX('Hoja de Trabajo para listado'!$CD$155:$DC$1048576,MATCH($A52,'Hoja de Trabajo para listado'!$CD$155:$CD$1048576,0),MATCH((CUADRO!N$4&amp;$E52),'Hoja de Trabajo para listado'!$CD$151:$DC$151,0)),0)</f>
        <v>0</v>
      </c>
      <c r="O52" s="243">
        <f ca="1">+IFERROR(INDEX('Hoja de Trabajo para listado'!$A$155:$Z$1048576,MATCH($A52,'Hoja de Trabajo para listado'!$A$155:$A$1048576,0),MATCH((CUADRO!O$4&amp;$E52),'Hoja de Trabajo para listado'!$A$151:$Z$151,0)),0)+IFERROR(INDEX('Hoja de Trabajo para listado'!$AB$155:$BA$1048576,MATCH($A52,'Hoja de Trabajo para listado'!$AB$155:$AB$1048576,0),MATCH((CUADRO!O$4&amp;$E52),'Hoja de Trabajo para listado'!$AB$151:$BA$151,0)),0)+IFERROR(INDEX('Hoja de Trabajo para listado'!$BC$155:$CB$1048576,MATCH($A52,'Hoja de Trabajo para listado'!$BC$155:$BC$1048576,0),MATCH((CUADRO!O$4&amp;$E52),'Hoja de Trabajo para listado'!$BC$151:$CB$151,0)),0)+IFERROR(INDEX('Hoja de Trabajo para listado'!$DE$153:$DG$274,MATCH($A52,'Hoja de Trabajo para listado'!$DE$153:$DE$1048576,0),MATCH((CUADRO!O$4&amp;$E52),'Hoja de Trabajo para listado'!$DE$151:$DG$151,0)),0)+IFERROR(INDEX('Hoja de Trabajo para listado'!$CD$155:$DC$1048576,MATCH($A52,'Hoja de Trabajo para listado'!$CD$155:$CD$1048576,0),MATCH((CUADRO!O$4&amp;$E52),'Hoja de Trabajo para listado'!$CD$151:$DC$151,0)),0)</f>
        <v>7492.5</v>
      </c>
      <c r="P52" s="243">
        <f ca="1">+IFERROR(INDEX('Hoja de Trabajo para listado'!$A$155:$Z$1048576,MATCH($A52,'Hoja de Trabajo para listado'!$A$155:$A$1048576,0),MATCH((CUADRO!P$4&amp;$E52),'Hoja de Trabajo para listado'!$A$151:$Z$151,0)),0)+IFERROR(INDEX('Hoja de Trabajo para listado'!$AB$155:$BA$1048576,MATCH($A52,'Hoja de Trabajo para listado'!$AB$155:$AB$1048576,0),MATCH((CUADRO!P$4&amp;$E52),'Hoja de Trabajo para listado'!$AB$151:$BA$151,0)),0)+IFERROR(INDEX('Hoja de Trabajo para listado'!$BC$155:$CB$1048576,MATCH($A52,'Hoja de Trabajo para listado'!$BC$155:$BC$1048576,0),MATCH((CUADRO!P$4&amp;$E52),'Hoja de Trabajo para listado'!$BC$151:$CB$151,0)),0)+IFERROR(INDEX('Hoja de Trabajo para listado'!$DE$153:$DG$274,MATCH($A52,'Hoja de Trabajo para listado'!$DE$153:$DE$1048576,0),MATCH((CUADRO!P$4&amp;$E52),'Hoja de Trabajo para listado'!$DE$151:$DG$151,0)),0)+IFERROR(INDEX('Hoja de Trabajo para listado'!$CD$155:$DC$1048576,MATCH($A52,'Hoja de Trabajo para listado'!$CD$155:$CD$1048576,0),MATCH((CUADRO!P$4&amp;$E52),'Hoja de Trabajo para listado'!$CD$151:$DC$151,0)),0)</f>
        <v>0</v>
      </c>
      <c r="Q52" s="243">
        <f ca="1">+IFERROR(INDEX('Hoja de Trabajo para listado'!$A$155:$Z$1048576,MATCH($A52,'Hoja de Trabajo para listado'!$A$155:$A$1048576,0),MATCH((CUADRO!Q$4&amp;$E52),'Hoja de Trabajo para listado'!$A$151:$Z$151,0)),0)+IFERROR(INDEX('Hoja de Trabajo para listado'!$AB$155:$BA$1048576,MATCH($A52,'Hoja de Trabajo para listado'!$AB$155:$AB$1048576,0),MATCH((CUADRO!Q$4&amp;$E52),'Hoja de Trabajo para listado'!$AB$151:$BA$151,0)),0)+IFERROR(INDEX('Hoja de Trabajo para listado'!$BC$155:$CB$1048576,MATCH($A52,'Hoja de Trabajo para listado'!$BC$155:$BC$1048576,0),MATCH((CUADRO!Q$4&amp;$E52),'Hoja de Trabajo para listado'!$BC$151:$CB$151,0)),0)+IFERROR(INDEX('Hoja de Trabajo para listado'!$DE$153:$DG$274,MATCH($A52,'Hoja de Trabajo para listado'!$DE$153:$DE$1048576,0),MATCH((CUADRO!Q$4&amp;$E52),'Hoja de Trabajo para listado'!$DE$151:$DG$151,0)),0)+IFERROR(INDEX('Hoja de Trabajo para listado'!$CD$155:$DC$1048576,MATCH($A52,'Hoja de Trabajo para listado'!$CD$155:$CD$1048576,0),MATCH((CUADRO!Q$4&amp;$E52),'Hoja de Trabajo para listado'!$CD$151:$DC$151,0)),0)</f>
        <v>0</v>
      </c>
      <c r="R52" s="243">
        <f t="shared" ca="1" si="0"/>
        <v>547069.14</v>
      </c>
      <c r="S52" s="243">
        <f ca="1">+R51+R52</f>
        <v>547069.14</v>
      </c>
      <c r="T52" s="243">
        <f ca="1">+S52</f>
        <v>547069.14</v>
      </c>
      <c r="U52" s="242">
        <f t="shared" si="1"/>
        <v>2</v>
      </c>
      <c r="V52" s="327" t="str">
        <f>+VLOOKUP(A52,bd_lista!$A$3:$E$592,5,FALSE)</f>
        <v>Instituciones Descentralizadas</v>
      </c>
      <c r="W52" s="398"/>
      <c r="X52" s="240">
        <f>+VLOOKUP(A52,[4]Sheet1!$A$13:$D$744,4,FALSE)</f>
        <v>16</v>
      </c>
      <c r="Y52" s="240" t="str">
        <f>+VLOOKUP(X52,bd_lista!$A$3:$C$592,3,FALSE)</f>
        <v>Ministerio de Educación</v>
      </c>
      <c r="Z52" s="288"/>
      <c r="AA52" s="317"/>
    </row>
    <row r="53" spans="1:27" customFormat="1" ht="15" hidden="1" customHeight="1">
      <c r="A53" s="249">
        <v>111</v>
      </c>
      <c r="B53" s="393">
        <f>+A53</f>
        <v>111</v>
      </c>
      <c r="C53" s="245" t="str">
        <f>+VLOOKUP(A53,bd_lista!$A$3:$C$592,3,FALSE)</f>
        <v>Instituto Boliviano de la Ceguera</v>
      </c>
      <c r="D53" s="395" t="str">
        <f>+C53</f>
        <v>Instituto Boliviano de la Ceguera</v>
      </c>
      <c r="E53" s="245" t="s">
        <v>1303</v>
      </c>
      <c r="F53" s="241">
        <f ca="1">+IFERROR(INDEX('Hoja de Trabajo para listado'!$A$155:$Z$1048576,MATCH($A53,'Hoja de Trabajo para listado'!$A$155:$A$1048576,0),MATCH((CUADRO!F$4&amp;$E53),'Hoja de Trabajo para listado'!$A$151:$Z$151,0)),0)+IFERROR(INDEX('Hoja de Trabajo para listado'!$AB$155:$BA$1048576,MATCH($A53,'Hoja de Trabajo para listado'!$AB$155:$AB$1048576,0),MATCH((CUADRO!F$4&amp;$E53),'Hoja de Trabajo para listado'!$AB$151:$BA$151,0)),0)+IFERROR(INDEX('Hoja de Trabajo para listado'!$BC$155:$CB$1048576,MATCH($A53,'Hoja de Trabajo para listado'!$BC$155:$BC$1048576,0),MATCH((CUADRO!F$4&amp;$E53),'Hoja de Trabajo para listado'!$BC$151:$CB$151,0)),0)+IFERROR(INDEX('Hoja de Trabajo para listado'!$DE$153:$DG$274,MATCH($A53,'Hoja de Trabajo para listado'!$DE$153:$DE$1048576,0),MATCH((CUADRO!F$4&amp;$E53),'Hoja de Trabajo para listado'!$DE$151:$DG$151,0)),0)+IFERROR(INDEX('Hoja de Trabajo para listado'!$CD$155:$DC$1048576,MATCH($A53,'Hoja de Trabajo para listado'!$CD$155:$CD$1048576,0),MATCH((CUADRO!F$4&amp;$E53),'Hoja de Trabajo para listado'!$CD$151:$DC$151,0)),0)</f>
        <v>0</v>
      </c>
      <c r="G53" s="241">
        <f ca="1">+IFERROR(INDEX('Hoja de Trabajo para listado'!$A$155:$Z$1048576,MATCH($A53,'Hoja de Trabajo para listado'!$A$155:$A$1048576,0),MATCH((CUADRO!G$4&amp;$E53),'Hoja de Trabajo para listado'!$A$151:$Z$151,0)),0)+IFERROR(INDEX('Hoja de Trabajo para listado'!$AB$155:$BA$1048576,MATCH($A53,'Hoja de Trabajo para listado'!$AB$155:$AB$1048576,0),MATCH((CUADRO!G$4&amp;$E53),'Hoja de Trabajo para listado'!$AB$151:$BA$151,0)),0)+IFERROR(INDEX('Hoja de Trabajo para listado'!$BC$155:$CB$1048576,MATCH($A53,'Hoja de Trabajo para listado'!$BC$155:$BC$1048576,0),MATCH((CUADRO!G$4&amp;$E53),'Hoja de Trabajo para listado'!$BC$151:$CB$151,0)),0)+IFERROR(INDEX('Hoja de Trabajo para listado'!$DE$153:$DG$274,MATCH($A53,'Hoja de Trabajo para listado'!$DE$153:$DE$1048576,0),MATCH((CUADRO!G$4&amp;$E53),'Hoja de Trabajo para listado'!$DE$151:$DG$151,0)),0)+IFERROR(INDEX('Hoja de Trabajo para listado'!$CD$155:$DC$1048576,MATCH($A53,'Hoja de Trabajo para listado'!$CD$155:$CD$1048576,0),MATCH((CUADRO!G$4&amp;$E53),'Hoja de Trabajo para listado'!$CD$151:$DC$151,0)),0)</f>
        <v>0</v>
      </c>
      <c r="H53" s="241">
        <f ca="1">+IFERROR(INDEX('Hoja de Trabajo para listado'!$A$155:$Z$1048576,MATCH($A53,'Hoja de Trabajo para listado'!$A$155:$A$1048576,0),MATCH((CUADRO!H$4&amp;$E53),'Hoja de Trabajo para listado'!$A$151:$Z$151,0)),0)+IFERROR(INDEX('Hoja de Trabajo para listado'!$AB$155:$BA$1048576,MATCH($A53,'Hoja de Trabajo para listado'!$AB$155:$AB$1048576,0),MATCH((CUADRO!H$4&amp;$E53),'Hoja de Trabajo para listado'!$AB$151:$BA$151,0)),0)+IFERROR(INDEX('Hoja de Trabajo para listado'!$BC$155:$CB$1048576,MATCH($A53,'Hoja de Trabajo para listado'!$BC$155:$BC$1048576,0),MATCH((CUADRO!H$4&amp;$E53),'Hoja de Trabajo para listado'!$BC$151:$CB$151,0)),0)+IFERROR(INDEX('Hoja de Trabajo para listado'!$DE$153:$DG$274,MATCH($A53,'Hoja de Trabajo para listado'!$DE$153:$DE$1048576,0),MATCH((CUADRO!H$4&amp;$E53),'Hoja de Trabajo para listado'!$DE$151:$DG$151,0)),0)+IFERROR(INDEX('Hoja de Trabajo para listado'!$CD$155:$DC$1048576,MATCH($A53,'Hoja de Trabajo para listado'!$CD$155:$CD$1048576,0),MATCH((CUADRO!H$4&amp;$E53),'Hoja de Trabajo para listado'!$CD$151:$DC$151,0)),0)</f>
        <v>0</v>
      </c>
      <c r="I53" s="241">
        <f ca="1">+IFERROR(INDEX('Hoja de Trabajo para listado'!$A$155:$Z$1048576,MATCH($A53,'Hoja de Trabajo para listado'!$A$155:$A$1048576,0),MATCH((CUADRO!I$4&amp;$E53),'Hoja de Trabajo para listado'!$A$151:$Z$151,0)),0)+IFERROR(INDEX('Hoja de Trabajo para listado'!$AB$155:$BA$1048576,MATCH($A53,'Hoja de Trabajo para listado'!$AB$155:$AB$1048576,0),MATCH((CUADRO!I$4&amp;$E53),'Hoja de Trabajo para listado'!$AB$151:$BA$151,0)),0)+IFERROR(INDEX('Hoja de Trabajo para listado'!$BC$155:$CB$1048576,MATCH($A53,'Hoja de Trabajo para listado'!$BC$155:$BC$1048576,0),MATCH((CUADRO!I$4&amp;$E53),'Hoja de Trabajo para listado'!$BC$151:$CB$151,0)),0)+IFERROR(INDEX('Hoja de Trabajo para listado'!$DE$153:$DG$274,MATCH($A53,'Hoja de Trabajo para listado'!$DE$153:$DE$1048576,0),MATCH((CUADRO!I$4&amp;$E53),'Hoja de Trabajo para listado'!$DE$151:$DG$151,0)),0)+IFERROR(INDEX('Hoja de Trabajo para listado'!$CD$155:$DC$1048576,MATCH($A53,'Hoja de Trabajo para listado'!$CD$155:$CD$1048576,0),MATCH((CUADRO!I$4&amp;$E53),'Hoja de Trabajo para listado'!$CD$151:$DC$151,0)),0)</f>
        <v>0</v>
      </c>
      <c r="J53" s="241">
        <f ca="1">+IFERROR(INDEX('Hoja de Trabajo para listado'!$A$155:$Z$1048576,MATCH($A53,'Hoja de Trabajo para listado'!$A$155:$A$1048576,0),MATCH((CUADRO!J$4&amp;$E53),'Hoja de Trabajo para listado'!$A$151:$Z$151,0)),0)+IFERROR(INDEX('Hoja de Trabajo para listado'!$AB$155:$BA$1048576,MATCH($A53,'Hoja de Trabajo para listado'!$AB$155:$AB$1048576,0),MATCH((CUADRO!J$4&amp;$E53),'Hoja de Trabajo para listado'!$AB$151:$BA$151,0)),0)+IFERROR(INDEX('Hoja de Trabajo para listado'!$BC$155:$CB$1048576,MATCH($A53,'Hoja de Trabajo para listado'!$BC$155:$BC$1048576,0),MATCH((CUADRO!J$4&amp;$E53),'Hoja de Trabajo para listado'!$BC$151:$CB$151,0)),0)+IFERROR(INDEX('Hoja de Trabajo para listado'!$DE$153:$DG$274,MATCH($A53,'Hoja de Trabajo para listado'!$DE$153:$DE$1048576,0),MATCH((CUADRO!J$4&amp;$E53),'Hoja de Trabajo para listado'!$DE$151:$DG$151,0)),0)+IFERROR(INDEX('Hoja de Trabajo para listado'!$CD$155:$DC$1048576,MATCH($A53,'Hoja de Trabajo para listado'!$CD$155:$CD$1048576,0),MATCH((CUADRO!J$4&amp;$E53),'Hoja de Trabajo para listado'!$CD$151:$DC$151,0)),0)</f>
        <v>0</v>
      </c>
      <c r="K53" s="241">
        <f ca="1">+IFERROR(INDEX('Hoja de Trabajo para listado'!$A$155:$Z$1048576,MATCH($A53,'Hoja de Trabajo para listado'!$A$155:$A$1048576,0),MATCH((CUADRO!K$4&amp;$E53),'Hoja de Trabajo para listado'!$A$151:$Z$151,0)),0)+IFERROR(INDEX('Hoja de Trabajo para listado'!$AB$155:$BA$1048576,MATCH($A53,'Hoja de Trabajo para listado'!$AB$155:$AB$1048576,0),MATCH((CUADRO!K$4&amp;$E53),'Hoja de Trabajo para listado'!$AB$151:$BA$151,0)),0)+IFERROR(INDEX('Hoja de Trabajo para listado'!$BC$155:$CB$1048576,MATCH($A53,'Hoja de Trabajo para listado'!$BC$155:$BC$1048576,0),MATCH((CUADRO!K$4&amp;$E53),'Hoja de Trabajo para listado'!$BC$151:$CB$151,0)),0)+IFERROR(INDEX('Hoja de Trabajo para listado'!$DE$153:$DG$274,MATCH($A53,'Hoja de Trabajo para listado'!$DE$153:$DE$1048576,0),MATCH((CUADRO!K$4&amp;$E53),'Hoja de Trabajo para listado'!$DE$151:$DG$151,0)),0)+IFERROR(INDEX('Hoja de Trabajo para listado'!$CD$155:$DC$1048576,MATCH($A53,'Hoja de Trabajo para listado'!$CD$155:$CD$1048576,0),MATCH((CUADRO!K$4&amp;$E53),'Hoja de Trabajo para listado'!$CD$151:$DC$151,0)),0)</f>
        <v>0</v>
      </c>
      <c r="L53" s="241">
        <f ca="1">+IFERROR(INDEX('Hoja de Trabajo para listado'!$A$155:$Z$1048576,MATCH($A53,'Hoja de Trabajo para listado'!$A$155:$A$1048576,0),MATCH((CUADRO!L$4&amp;$E53),'Hoja de Trabajo para listado'!$A$151:$Z$151,0)),0)+IFERROR(INDEX('Hoja de Trabajo para listado'!$AB$155:$BA$1048576,MATCH($A53,'Hoja de Trabajo para listado'!$AB$155:$AB$1048576,0),MATCH((CUADRO!L$4&amp;$E53),'Hoja de Trabajo para listado'!$AB$151:$BA$151,0)),0)+IFERROR(INDEX('Hoja de Trabajo para listado'!$BC$155:$CB$1048576,MATCH($A53,'Hoja de Trabajo para listado'!$BC$155:$BC$1048576,0),MATCH((CUADRO!L$4&amp;$E53),'Hoja de Trabajo para listado'!$BC$151:$CB$151,0)),0)+IFERROR(INDEX('Hoja de Trabajo para listado'!$DE$153:$DG$274,MATCH($A53,'Hoja de Trabajo para listado'!$DE$153:$DE$1048576,0),MATCH((CUADRO!L$4&amp;$E53),'Hoja de Trabajo para listado'!$DE$151:$DG$151,0)),0)+IFERROR(INDEX('Hoja de Trabajo para listado'!$CD$155:$DC$1048576,MATCH($A53,'Hoja de Trabajo para listado'!$CD$155:$CD$1048576,0),MATCH((CUADRO!L$4&amp;$E53),'Hoja de Trabajo para listado'!$CD$151:$DC$151,0)),0)</f>
        <v>0</v>
      </c>
      <c r="M53" s="241">
        <f ca="1">+IFERROR(INDEX('Hoja de Trabajo para listado'!$A$155:$Z$1048576,MATCH($A53,'Hoja de Trabajo para listado'!$A$155:$A$1048576,0),MATCH((CUADRO!M$4&amp;$E53),'Hoja de Trabajo para listado'!$A$151:$Z$151,0)),0)+IFERROR(INDEX('Hoja de Trabajo para listado'!$AB$155:$BA$1048576,MATCH($A53,'Hoja de Trabajo para listado'!$AB$155:$AB$1048576,0),MATCH((CUADRO!M$4&amp;$E53),'Hoja de Trabajo para listado'!$AB$151:$BA$151,0)),0)+IFERROR(INDEX('Hoja de Trabajo para listado'!$BC$155:$CB$1048576,MATCH($A53,'Hoja de Trabajo para listado'!$BC$155:$BC$1048576,0),MATCH((CUADRO!M$4&amp;$E53),'Hoja de Trabajo para listado'!$BC$151:$CB$151,0)),0)+IFERROR(INDEX('Hoja de Trabajo para listado'!$DE$153:$DG$274,MATCH($A53,'Hoja de Trabajo para listado'!$DE$153:$DE$1048576,0),MATCH((CUADRO!M$4&amp;$E53),'Hoja de Trabajo para listado'!$DE$151:$DG$151,0)),0)+IFERROR(INDEX('Hoja de Trabajo para listado'!$CD$155:$DC$1048576,MATCH($A53,'Hoja de Trabajo para listado'!$CD$155:$CD$1048576,0),MATCH((CUADRO!M$4&amp;$E53),'Hoja de Trabajo para listado'!$CD$151:$DC$151,0)),0)</f>
        <v>0</v>
      </c>
      <c r="N53" s="241">
        <f ca="1">+IFERROR(INDEX('Hoja de Trabajo para listado'!$A$155:$Z$1048576,MATCH($A53,'Hoja de Trabajo para listado'!$A$155:$A$1048576,0),MATCH((CUADRO!N$4&amp;$E53),'Hoja de Trabajo para listado'!$A$151:$Z$151,0)),0)+IFERROR(INDEX('Hoja de Trabajo para listado'!$AB$155:$BA$1048576,MATCH($A53,'Hoja de Trabajo para listado'!$AB$155:$AB$1048576,0),MATCH((CUADRO!N$4&amp;$E53),'Hoja de Trabajo para listado'!$AB$151:$BA$151,0)),0)+IFERROR(INDEX('Hoja de Trabajo para listado'!$BC$155:$CB$1048576,MATCH($A53,'Hoja de Trabajo para listado'!$BC$155:$BC$1048576,0),MATCH((CUADRO!N$4&amp;$E53),'Hoja de Trabajo para listado'!$BC$151:$CB$151,0)),0)+IFERROR(INDEX('Hoja de Trabajo para listado'!$DE$153:$DG$274,MATCH($A53,'Hoja de Trabajo para listado'!$DE$153:$DE$1048576,0),MATCH((CUADRO!N$4&amp;$E53),'Hoja de Trabajo para listado'!$DE$151:$DG$151,0)),0)+IFERROR(INDEX('Hoja de Trabajo para listado'!$CD$155:$DC$1048576,MATCH($A53,'Hoja de Trabajo para listado'!$CD$155:$CD$1048576,0),MATCH((CUADRO!N$4&amp;$E53),'Hoja de Trabajo para listado'!$CD$151:$DC$151,0)),0)</f>
        <v>0</v>
      </c>
      <c r="O53" s="241">
        <f ca="1">+IFERROR(INDEX('Hoja de Trabajo para listado'!$A$155:$Z$1048576,MATCH($A53,'Hoja de Trabajo para listado'!$A$155:$A$1048576,0),MATCH((CUADRO!O$4&amp;$E53),'Hoja de Trabajo para listado'!$A$151:$Z$151,0)),0)+IFERROR(INDEX('Hoja de Trabajo para listado'!$AB$155:$BA$1048576,MATCH($A53,'Hoja de Trabajo para listado'!$AB$155:$AB$1048576,0),MATCH((CUADRO!O$4&amp;$E53),'Hoja de Trabajo para listado'!$AB$151:$BA$151,0)),0)+IFERROR(INDEX('Hoja de Trabajo para listado'!$BC$155:$CB$1048576,MATCH($A53,'Hoja de Trabajo para listado'!$BC$155:$BC$1048576,0),MATCH((CUADRO!O$4&amp;$E53),'Hoja de Trabajo para listado'!$BC$151:$CB$151,0)),0)+IFERROR(INDEX('Hoja de Trabajo para listado'!$DE$153:$DG$274,MATCH($A53,'Hoja de Trabajo para listado'!$DE$153:$DE$1048576,0),MATCH((CUADRO!O$4&amp;$E53),'Hoja de Trabajo para listado'!$DE$151:$DG$151,0)),0)+IFERROR(INDEX('Hoja de Trabajo para listado'!$CD$155:$DC$1048576,MATCH($A53,'Hoja de Trabajo para listado'!$CD$155:$CD$1048576,0),MATCH((CUADRO!O$4&amp;$E53),'Hoja de Trabajo para listado'!$CD$151:$DC$151,0)),0)</f>
        <v>0</v>
      </c>
      <c r="P53" s="241">
        <f ca="1">+IFERROR(INDEX('Hoja de Trabajo para listado'!$A$155:$Z$1048576,MATCH($A53,'Hoja de Trabajo para listado'!$A$155:$A$1048576,0),MATCH((CUADRO!P$4&amp;$E53),'Hoja de Trabajo para listado'!$A$151:$Z$151,0)),0)+IFERROR(INDEX('Hoja de Trabajo para listado'!$AB$155:$BA$1048576,MATCH($A53,'Hoja de Trabajo para listado'!$AB$155:$AB$1048576,0),MATCH((CUADRO!P$4&amp;$E53),'Hoja de Trabajo para listado'!$AB$151:$BA$151,0)),0)+IFERROR(INDEX('Hoja de Trabajo para listado'!$BC$155:$CB$1048576,MATCH($A53,'Hoja de Trabajo para listado'!$BC$155:$BC$1048576,0),MATCH((CUADRO!P$4&amp;$E53),'Hoja de Trabajo para listado'!$BC$151:$CB$151,0)),0)+IFERROR(INDEX('Hoja de Trabajo para listado'!$DE$153:$DG$274,MATCH($A53,'Hoja de Trabajo para listado'!$DE$153:$DE$1048576,0),MATCH((CUADRO!P$4&amp;$E53),'Hoja de Trabajo para listado'!$DE$151:$DG$151,0)),0)+IFERROR(INDEX('Hoja de Trabajo para listado'!$CD$155:$DC$1048576,MATCH($A53,'Hoja de Trabajo para listado'!$CD$155:$CD$1048576,0),MATCH((CUADRO!P$4&amp;$E53),'Hoja de Trabajo para listado'!$CD$151:$DC$151,0)),0)</f>
        <v>0</v>
      </c>
      <c r="Q53" s="241">
        <f ca="1">+IFERROR(INDEX('Hoja de Trabajo para listado'!$A$155:$Z$1048576,MATCH($A53,'Hoja de Trabajo para listado'!$A$155:$A$1048576,0),MATCH((CUADRO!Q$4&amp;$E53),'Hoja de Trabajo para listado'!$A$151:$Z$151,0)),0)+IFERROR(INDEX('Hoja de Trabajo para listado'!$AB$155:$BA$1048576,MATCH($A53,'Hoja de Trabajo para listado'!$AB$155:$AB$1048576,0),MATCH((CUADRO!Q$4&amp;$E53),'Hoja de Trabajo para listado'!$AB$151:$BA$151,0)),0)+IFERROR(INDEX('Hoja de Trabajo para listado'!$BC$155:$CB$1048576,MATCH($A53,'Hoja de Trabajo para listado'!$BC$155:$BC$1048576,0),MATCH((CUADRO!Q$4&amp;$E53),'Hoja de Trabajo para listado'!$BC$151:$CB$151,0)),0)+IFERROR(INDEX('Hoja de Trabajo para listado'!$DE$153:$DG$274,MATCH($A53,'Hoja de Trabajo para listado'!$DE$153:$DE$1048576,0),MATCH((CUADRO!Q$4&amp;$E53),'Hoja de Trabajo para listado'!$DE$151:$DG$151,0)),0)+IFERROR(INDEX('Hoja de Trabajo para listado'!$CD$155:$DC$1048576,MATCH($A53,'Hoja de Trabajo para listado'!$CD$155:$CD$1048576,0),MATCH((CUADRO!Q$4&amp;$E53),'Hoja de Trabajo para listado'!$CD$151:$DC$151,0)),0)</f>
        <v>0</v>
      </c>
      <c r="R53" s="241">
        <f t="shared" ca="1" si="0"/>
        <v>0</v>
      </c>
      <c r="S53" s="241"/>
      <c r="T53" s="241">
        <f ca="1">+T54</f>
        <v>0</v>
      </c>
      <c r="U53" s="240">
        <f t="shared" si="1"/>
        <v>1</v>
      </c>
      <c r="V53" s="327" t="str">
        <f>+VLOOKUP(A53,bd_lista!$A$3:$E$592,5,FALSE)</f>
        <v>Instituciones Descentralizadas</v>
      </c>
      <c r="W53" s="397" t="str">
        <f>+V53</f>
        <v>Instituciones Descentralizadas</v>
      </c>
      <c r="X53" s="240">
        <f>+VLOOKUP(A53,[4]Sheet1!$A$13:$D$744,4,FALSE)</f>
        <v>46</v>
      </c>
      <c r="Y53" s="240" t="str">
        <f>+VLOOKUP(X53,bd_lista!$A$3:$C$592,3,FALSE)</f>
        <v>Ministerio de Salud y Deportes</v>
      </c>
      <c r="Z53" s="290">
        <f>+X53</f>
        <v>46</v>
      </c>
      <c r="AA53" s="291" t="str">
        <f>+Y53</f>
        <v>Ministerio de Salud y Deportes</v>
      </c>
    </row>
    <row r="54" spans="1:27" customFormat="1" ht="15" hidden="1" customHeight="1">
      <c r="A54" s="32">
        <v>111</v>
      </c>
      <c r="B54" s="394"/>
      <c r="C54" s="327" t="str">
        <f>+VLOOKUP(A54,bd_lista!$A$3:$C$592,3,FALSE)</f>
        <v>Instituto Boliviano de la Ceguera</v>
      </c>
      <c r="D54" s="396"/>
      <c r="E54" s="327" t="s">
        <v>1304</v>
      </c>
      <c r="F54" s="243">
        <f ca="1">+IFERROR(INDEX('Hoja de Trabajo para listado'!$A$155:$Z$1048576,MATCH($A54,'Hoja de Trabajo para listado'!$A$155:$A$1048576,0),MATCH((CUADRO!F$4&amp;$E54),'Hoja de Trabajo para listado'!$A$151:$Z$151,0)),0)+IFERROR(INDEX('Hoja de Trabajo para listado'!$AB$155:$BA$1048576,MATCH($A54,'Hoja de Trabajo para listado'!$AB$155:$AB$1048576,0),MATCH((CUADRO!F$4&amp;$E54),'Hoja de Trabajo para listado'!$AB$151:$BA$151,0)),0)+IFERROR(INDEX('Hoja de Trabajo para listado'!$BC$155:$CB$1048576,MATCH($A54,'Hoja de Trabajo para listado'!$BC$155:$BC$1048576,0),MATCH((CUADRO!F$4&amp;$E54),'Hoja de Trabajo para listado'!$BC$151:$CB$151,0)),0)+IFERROR(INDEX('Hoja de Trabajo para listado'!$DE$153:$DG$274,MATCH($A54,'Hoja de Trabajo para listado'!$DE$153:$DE$1048576,0),MATCH((CUADRO!F$4&amp;$E54),'Hoja de Trabajo para listado'!$DE$151:$DG$151,0)),0)+IFERROR(INDEX('Hoja de Trabajo para listado'!$CD$155:$DC$1048576,MATCH($A54,'Hoja de Trabajo para listado'!$CD$155:$CD$1048576,0),MATCH((CUADRO!F$4&amp;$E54),'Hoja de Trabajo para listado'!$CD$151:$DC$151,0)),0)</f>
        <v>0</v>
      </c>
      <c r="G54" s="243">
        <f ca="1">+IFERROR(INDEX('Hoja de Trabajo para listado'!$A$155:$Z$1048576,MATCH($A54,'Hoja de Trabajo para listado'!$A$155:$A$1048576,0),MATCH((CUADRO!G$4&amp;$E54),'Hoja de Trabajo para listado'!$A$151:$Z$151,0)),0)+IFERROR(INDEX('Hoja de Trabajo para listado'!$AB$155:$BA$1048576,MATCH($A54,'Hoja de Trabajo para listado'!$AB$155:$AB$1048576,0),MATCH((CUADRO!G$4&amp;$E54),'Hoja de Trabajo para listado'!$AB$151:$BA$151,0)),0)+IFERROR(INDEX('Hoja de Trabajo para listado'!$BC$155:$CB$1048576,MATCH($A54,'Hoja de Trabajo para listado'!$BC$155:$BC$1048576,0),MATCH((CUADRO!G$4&amp;$E54),'Hoja de Trabajo para listado'!$BC$151:$CB$151,0)),0)+IFERROR(INDEX('Hoja de Trabajo para listado'!$DE$153:$DG$274,MATCH($A54,'Hoja de Trabajo para listado'!$DE$153:$DE$1048576,0),MATCH((CUADRO!G$4&amp;$E54),'Hoja de Trabajo para listado'!$DE$151:$DG$151,0)),0)+IFERROR(INDEX('Hoja de Trabajo para listado'!$CD$155:$DC$1048576,MATCH($A54,'Hoja de Trabajo para listado'!$CD$155:$CD$1048576,0),MATCH((CUADRO!G$4&amp;$E54),'Hoja de Trabajo para listado'!$CD$151:$DC$151,0)),0)</f>
        <v>0</v>
      </c>
      <c r="H54" s="243">
        <f ca="1">+IFERROR(INDEX('Hoja de Trabajo para listado'!$A$155:$Z$1048576,MATCH($A54,'Hoja de Trabajo para listado'!$A$155:$A$1048576,0),MATCH((CUADRO!H$4&amp;$E54),'Hoja de Trabajo para listado'!$A$151:$Z$151,0)),0)+IFERROR(INDEX('Hoja de Trabajo para listado'!$AB$155:$BA$1048576,MATCH($A54,'Hoja de Trabajo para listado'!$AB$155:$AB$1048576,0),MATCH((CUADRO!H$4&amp;$E54),'Hoja de Trabajo para listado'!$AB$151:$BA$151,0)),0)+IFERROR(INDEX('Hoja de Trabajo para listado'!$BC$155:$CB$1048576,MATCH($A54,'Hoja de Trabajo para listado'!$BC$155:$BC$1048576,0),MATCH((CUADRO!H$4&amp;$E54),'Hoja de Trabajo para listado'!$BC$151:$CB$151,0)),0)+IFERROR(INDEX('Hoja de Trabajo para listado'!$DE$153:$DG$274,MATCH($A54,'Hoja de Trabajo para listado'!$DE$153:$DE$1048576,0),MATCH((CUADRO!H$4&amp;$E54),'Hoja de Trabajo para listado'!$DE$151:$DG$151,0)),0)+IFERROR(INDEX('Hoja de Trabajo para listado'!$CD$155:$DC$1048576,MATCH($A54,'Hoja de Trabajo para listado'!$CD$155:$CD$1048576,0),MATCH((CUADRO!H$4&amp;$E54),'Hoja de Trabajo para listado'!$CD$151:$DC$151,0)),0)</f>
        <v>0</v>
      </c>
      <c r="I54" s="243">
        <f ca="1">+IFERROR(INDEX('Hoja de Trabajo para listado'!$A$155:$Z$1048576,MATCH($A54,'Hoja de Trabajo para listado'!$A$155:$A$1048576,0),MATCH((CUADRO!I$4&amp;$E54),'Hoja de Trabajo para listado'!$A$151:$Z$151,0)),0)+IFERROR(INDEX('Hoja de Trabajo para listado'!$AB$155:$BA$1048576,MATCH($A54,'Hoja de Trabajo para listado'!$AB$155:$AB$1048576,0),MATCH((CUADRO!I$4&amp;$E54),'Hoja de Trabajo para listado'!$AB$151:$BA$151,0)),0)+IFERROR(INDEX('Hoja de Trabajo para listado'!$BC$155:$CB$1048576,MATCH($A54,'Hoja de Trabajo para listado'!$BC$155:$BC$1048576,0),MATCH((CUADRO!I$4&amp;$E54),'Hoja de Trabajo para listado'!$BC$151:$CB$151,0)),0)+IFERROR(INDEX('Hoja de Trabajo para listado'!$DE$153:$DG$274,MATCH($A54,'Hoja de Trabajo para listado'!$DE$153:$DE$1048576,0),MATCH((CUADRO!I$4&amp;$E54),'Hoja de Trabajo para listado'!$DE$151:$DG$151,0)),0)+IFERROR(INDEX('Hoja de Trabajo para listado'!$CD$155:$DC$1048576,MATCH($A54,'Hoja de Trabajo para listado'!$CD$155:$CD$1048576,0),MATCH((CUADRO!I$4&amp;$E54),'Hoja de Trabajo para listado'!$CD$151:$DC$151,0)),0)</f>
        <v>0</v>
      </c>
      <c r="J54" s="243">
        <f ca="1">+IFERROR(INDEX('Hoja de Trabajo para listado'!$A$155:$Z$1048576,MATCH($A54,'Hoja de Trabajo para listado'!$A$155:$A$1048576,0),MATCH((CUADRO!J$4&amp;$E54),'Hoja de Trabajo para listado'!$A$151:$Z$151,0)),0)+IFERROR(INDEX('Hoja de Trabajo para listado'!$AB$155:$BA$1048576,MATCH($A54,'Hoja de Trabajo para listado'!$AB$155:$AB$1048576,0),MATCH((CUADRO!J$4&amp;$E54),'Hoja de Trabajo para listado'!$AB$151:$BA$151,0)),0)+IFERROR(INDEX('Hoja de Trabajo para listado'!$BC$155:$CB$1048576,MATCH($A54,'Hoja de Trabajo para listado'!$BC$155:$BC$1048576,0),MATCH((CUADRO!J$4&amp;$E54),'Hoja de Trabajo para listado'!$BC$151:$CB$151,0)),0)+IFERROR(INDEX('Hoja de Trabajo para listado'!$DE$153:$DG$274,MATCH($A54,'Hoja de Trabajo para listado'!$DE$153:$DE$1048576,0),MATCH((CUADRO!J$4&amp;$E54),'Hoja de Trabajo para listado'!$DE$151:$DG$151,0)),0)+IFERROR(INDEX('Hoja de Trabajo para listado'!$CD$155:$DC$1048576,MATCH($A54,'Hoja de Trabajo para listado'!$CD$155:$CD$1048576,0),MATCH((CUADRO!J$4&amp;$E54),'Hoja de Trabajo para listado'!$CD$151:$DC$151,0)),0)</f>
        <v>0</v>
      </c>
      <c r="K54" s="243">
        <f ca="1">+IFERROR(INDEX('Hoja de Trabajo para listado'!$A$155:$Z$1048576,MATCH($A54,'Hoja de Trabajo para listado'!$A$155:$A$1048576,0),MATCH((CUADRO!K$4&amp;$E54),'Hoja de Trabajo para listado'!$A$151:$Z$151,0)),0)+IFERROR(INDEX('Hoja de Trabajo para listado'!$AB$155:$BA$1048576,MATCH($A54,'Hoja de Trabajo para listado'!$AB$155:$AB$1048576,0),MATCH((CUADRO!K$4&amp;$E54),'Hoja de Trabajo para listado'!$AB$151:$BA$151,0)),0)+IFERROR(INDEX('Hoja de Trabajo para listado'!$BC$155:$CB$1048576,MATCH($A54,'Hoja de Trabajo para listado'!$BC$155:$BC$1048576,0),MATCH((CUADRO!K$4&amp;$E54),'Hoja de Trabajo para listado'!$BC$151:$CB$151,0)),0)+IFERROR(INDEX('Hoja de Trabajo para listado'!$DE$153:$DG$274,MATCH($A54,'Hoja de Trabajo para listado'!$DE$153:$DE$1048576,0),MATCH((CUADRO!K$4&amp;$E54),'Hoja de Trabajo para listado'!$DE$151:$DG$151,0)),0)+IFERROR(INDEX('Hoja de Trabajo para listado'!$CD$155:$DC$1048576,MATCH($A54,'Hoja de Trabajo para listado'!$CD$155:$CD$1048576,0),MATCH((CUADRO!K$4&amp;$E54),'Hoja de Trabajo para listado'!$CD$151:$DC$151,0)),0)</f>
        <v>0</v>
      </c>
      <c r="L54" s="243">
        <f ca="1">+IFERROR(INDEX('Hoja de Trabajo para listado'!$A$155:$Z$1048576,MATCH($A54,'Hoja de Trabajo para listado'!$A$155:$A$1048576,0),MATCH((CUADRO!L$4&amp;$E54),'Hoja de Trabajo para listado'!$A$151:$Z$151,0)),0)+IFERROR(INDEX('Hoja de Trabajo para listado'!$AB$155:$BA$1048576,MATCH($A54,'Hoja de Trabajo para listado'!$AB$155:$AB$1048576,0),MATCH((CUADRO!L$4&amp;$E54),'Hoja de Trabajo para listado'!$AB$151:$BA$151,0)),0)+IFERROR(INDEX('Hoja de Trabajo para listado'!$BC$155:$CB$1048576,MATCH($A54,'Hoja de Trabajo para listado'!$BC$155:$BC$1048576,0),MATCH((CUADRO!L$4&amp;$E54),'Hoja de Trabajo para listado'!$BC$151:$CB$151,0)),0)+IFERROR(INDEX('Hoja de Trabajo para listado'!$DE$153:$DG$274,MATCH($A54,'Hoja de Trabajo para listado'!$DE$153:$DE$1048576,0),MATCH((CUADRO!L$4&amp;$E54),'Hoja de Trabajo para listado'!$DE$151:$DG$151,0)),0)+IFERROR(INDEX('Hoja de Trabajo para listado'!$CD$155:$DC$1048576,MATCH($A54,'Hoja de Trabajo para listado'!$CD$155:$CD$1048576,0),MATCH((CUADRO!L$4&amp;$E54),'Hoja de Trabajo para listado'!$CD$151:$DC$151,0)),0)</f>
        <v>0</v>
      </c>
      <c r="M54" s="243">
        <f ca="1">+IFERROR(INDEX('Hoja de Trabajo para listado'!$A$155:$Z$1048576,MATCH($A54,'Hoja de Trabajo para listado'!$A$155:$A$1048576,0),MATCH((CUADRO!M$4&amp;$E54),'Hoja de Trabajo para listado'!$A$151:$Z$151,0)),0)+IFERROR(INDEX('Hoja de Trabajo para listado'!$AB$155:$BA$1048576,MATCH($A54,'Hoja de Trabajo para listado'!$AB$155:$AB$1048576,0),MATCH((CUADRO!M$4&amp;$E54),'Hoja de Trabajo para listado'!$AB$151:$BA$151,0)),0)+IFERROR(INDEX('Hoja de Trabajo para listado'!$BC$155:$CB$1048576,MATCH($A54,'Hoja de Trabajo para listado'!$BC$155:$BC$1048576,0),MATCH((CUADRO!M$4&amp;$E54),'Hoja de Trabajo para listado'!$BC$151:$CB$151,0)),0)+IFERROR(INDEX('Hoja de Trabajo para listado'!$DE$153:$DG$274,MATCH($A54,'Hoja de Trabajo para listado'!$DE$153:$DE$1048576,0),MATCH((CUADRO!M$4&amp;$E54),'Hoja de Trabajo para listado'!$DE$151:$DG$151,0)),0)+IFERROR(INDEX('Hoja de Trabajo para listado'!$CD$155:$DC$1048576,MATCH($A54,'Hoja de Trabajo para listado'!$CD$155:$CD$1048576,0),MATCH((CUADRO!M$4&amp;$E54),'Hoja de Trabajo para listado'!$CD$151:$DC$151,0)),0)</f>
        <v>0</v>
      </c>
      <c r="N54" s="243">
        <f ca="1">+IFERROR(INDEX('Hoja de Trabajo para listado'!$A$155:$Z$1048576,MATCH($A54,'Hoja de Trabajo para listado'!$A$155:$A$1048576,0),MATCH((CUADRO!N$4&amp;$E54),'Hoja de Trabajo para listado'!$A$151:$Z$151,0)),0)+IFERROR(INDEX('Hoja de Trabajo para listado'!$AB$155:$BA$1048576,MATCH($A54,'Hoja de Trabajo para listado'!$AB$155:$AB$1048576,0),MATCH((CUADRO!N$4&amp;$E54),'Hoja de Trabajo para listado'!$AB$151:$BA$151,0)),0)+IFERROR(INDEX('Hoja de Trabajo para listado'!$BC$155:$CB$1048576,MATCH($A54,'Hoja de Trabajo para listado'!$BC$155:$BC$1048576,0),MATCH((CUADRO!N$4&amp;$E54),'Hoja de Trabajo para listado'!$BC$151:$CB$151,0)),0)+IFERROR(INDEX('Hoja de Trabajo para listado'!$DE$153:$DG$274,MATCH($A54,'Hoja de Trabajo para listado'!$DE$153:$DE$1048576,0),MATCH((CUADRO!N$4&amp;$E54),'Hoja de Trabajo para listado'!$DE$151:$DG$151,0)),0)+IFERROR(INDEX('Hoja de Trabajo para listado'!$CD$155:$DC$1048576,MATCH($A54,'Hoja de Trabajo para listado'!$CD$155:$CD$1048576,0),MATCH((CUADRO!N$4&amp;$E54),'Hoja de Trabajo para listado'!$CD$151:$DC$151,0)),0)</f>
        <v>0</v>
      </c>
      <c r="O54" s="243">
        <f ca="1">+IFERROR(INDEX('Hoja de Trabajo para listado'!$A$155:$Z$1048576,MATCH($A54,'Hoja de Trabajo para listado'!$A$155:$A$1048576,0),MATCH((CUADRO!O$4&amp;$E54),'Hoja de Trabajo para listado'!$A$151:$Z$151,0)),0)+IFERROR(INDEX('Hoja de Trabajo para listado'!$AB$155:$BA$1048576,MATCH($A54,'Hoja de Trabajo para listado'!$AB$155:$AB$1048576,0),MATCH((CUADRO!O$4&amp;$E54),'Hoja de Trabajo para listado'!$AB$151:$BA$151,0)),0)+IFERROR(INDEX('Hoja de Trabajo para listado'!$BC$155:$CB$1048576,MATCH($A54,'Hoja de Trabajo para listado'!$BC$155:$BC$1048576,0),MATCH((CUADRO!O$4&amp;$E54),'Hoja de Trabajo para listado'!$BC$151:$CB$151,0)),0)+IFERROR(INDEX('Hoja de Trabajo para listado'!$DE$153:$DG$274,MATCH($A54,'Hoja de Trabajo para listado'!$DE$153:$DE$1048576,0),MATCH((CUADRO!O$4&amp;$E54),'Hoja de Trabajo para listado'!$DE$151:$DG$151,0)),0)+IFERROR(INDEX('Hoja de Trabajo para listado'!$CD$155:$DC$1048576,MATCH($A54,'Hoja de Trabajo para listado'!$CD$155:$CD$1048576,0),MATCH((CUADRO!O$4&amp;$E54),'Hoja de Trabajo para listado'!$CD$151:$DC$151,0)),0)</f>
        <v>0</v>
      </c>
      <c r="P54" s="243">
        <f ca="1">+IFERROR(INDEX('Hoja de Trabajo para listado'!$A$155:$Z$1048576,MATCH($A54,'Hoja de Trabajo para listado'!$A$155:$A$1048576,0),MATCH((CUADRO!P$4&amp;$E54),'Hoja de Trabajo para listado'!$A$151:$Z$151,0)),0)+IFERROR(INDEX('Hoja de Trabajo para listado'!$AB$155:$BA$1048576,MATCH($A54,'Hoja de Trabajo para listado'!$AB$155:$AB$1048576,0),MATCH((CUADRO!P$4&amp;$E54),'Hoja de Trabajo para listado'!$AB$151:$BA$151,0)),0)+IFERROR(INDEX('Hoja de Trabajo para listado'!$BC$155:$CB$1048576,MATCH($A54,'Hoja de Trabajo para listado'!$BC$155:$BC$1048576,0),MATCH((CUADRO!P$4&amp;$E54),'Hoja de Trabajo para listado'!$BC$151:$CB$151,0)),0)+IFERROR(INDEX('Hoja de Trabajo para listado'!$DE$153:$DG$274,MATCH($A54,'Hoja de Trabajo para listado'!$DE$153:$DE$1048576,0),MATCH((CUADRO!P$4&amp;$E54),'Hoja de Trabajo para listado'!$DE$151:$DG$151,0)),0)+IFERROR(INDEX('Hoja de Trabajo para listado'!$CD$155:$DC$1048576,MATCH($A54,'Hoja de Trabajo para listado'!$CD$155:$CD$1048576,0),MATCH((CUADRO!P$4&amp;$E54),'Hoja de Trabajo para listado'!$CD$151:$DC$151,0)),0)</f>
        <v>0</v>
      </c>
      <c r="Q54" s="243">
        <f ca="1">+IFERROR(INDEX('Hoja de Trabajo para listado'!$A$155:$Z$1048576,MATCH($A54,'Hoja de Trabajo para listado'!$A$155:$A$1048576,0),MATCH((CUADRO!Q$4&amp;$E54),'Hoja de Trabajo para listado'!$A$151:$Z$151,0)),0)+IFERROR(INDEX('Hoja de Trabajo para listado'!$AB$155:$BA$1048576,MATCH($A54,'Hoja de Trabajo para listado'!$AB$155:$AB$1048576,0),MATCH((CUADRO!Q$4&amp;$E54),'Hoja de Trabajo para listado'!$AB$151:$BA$151,0)),0)+IFERROR(INDEX('Hoja de Trabajo para listado'!$BC$155:$CB$1048576,MATCH($A54,'Hoja de Trabajo para listado'!$BC$155:$BC$1048576,0),MATCH((CUADRO!Q$4&amp;$E54),'Hoja de Trabajo para listado'!$BC$151:$CB$151,0)),0)+IFERROR(INDEX('Hoja de Trabajo para listado'!$DE$153:$DG$274,MATCH($A54,'Hoja de Trabajo para listado'!$DE$153:$DE$1048576,0),MATCH((CUADRO!Q$4&amp;$E54),'Hoja de Trabajo para listado'!$DE$151:$DG$151,0)),0)+IFERROR(INDEX('Hoja de Trabajo para listado'!$CD$155:$DC$1048576,MATCH($A54,'Hoja de Trabajo para listado'!$CD$155:$CD$1048576,0),MATCH((CUADRO!Q$4&amp;$E54),'Hoja de Trabajo para listado'!$CD$151:$DC$151,0)),0)</f>
        <v>0</v>
      </c>
      <c r="R54" s="243">
        <f t="shared" ca="1" si="0"/>
        <v>0</v>
      </c>
      <c r="S54" s="243">
        <f ca="1">+R53+R54</f>
        <v>0</v>
      </c>
      <c r="T54" s="243">
        <f ca="1">+S54</f>
        <v>0</v>
      </c>
      <c r="U54" s="242">
        <f t="shared" si="1"/>
        <v>2</v>
      </c>
      <c r="V54" s="327" t="str">
        <f>+VLOOKUP(A54,bd_lista!$A$3:$E$592,5,FALSE)</f>
        <v>Instituciones Descentralizadas</v>
      </c>
      <c r="W54" s="398"/>
      <c r="X54" s="240">
        <f>+VLOOKUP(A54,[4]Sheet1!$A$13:$D$744,4,FALSE)</f>
        <v>46</v>
      </c>
      <c r="Y54" s="240" t="str">
        <f>+VLOOKUP(X54,bd_lista!$A$3:$C$592,3,FALSE)</f>
        <v>Ministerio de Salud y Deportes</v>
      </c>
      <c r="Z54" s="288"/>
      <c r="AA54" s="289"/>
    </row>
    <row r="55" spans="1:27" customFormat="1" ht="15" hidden="1" customHeight="1">
      <c r="A55" s="32">
        <v>112</v>
      </c>
      <c r="B55" s="393">
        <f>+A55</f>
        <v>112</v>
      </c>
      <c r="C55" s="245" t="str">
        <f>+VLOOKUP(A55,bd_lista!$A$3:$C$592,3,FALSE)</f>
        <v>Comité Nacional de la Persona con Discapacidad</v>
      </c>
      <c r="D55" s="395" t="str">
        <f>+C55</f>
        <v>Comité Nacional de la Persona con Discapacidad</v>
      </c>
      <c r="E55" s="245" t="s">
        <v>1303</v>
      </c>
      <c r="F55" s="241">
        <f ca="1">+IFERROR(INDEX('Hoja de Trabajo para listado'!$A$155:$Z$1048576,MATCH($A55,'Hoja de Trabajo para listado'!$A$155:$A$1048576,0),MATCH((CUADRO!F$4&amp;$E55),'Hoja de Trabajo para listado'!$A$151:$Z$151,0)),0)+IFERROR(INDEX('Hoja de Trabajo para listado'!$AB$155:$BA$1048576,MATCH($A55,'Hoja de Trabajo para listado'!$AB$155:$AB$1048576,0),MATCH((CUADRO!F$4&amp;$E55),'Hoja de Trabajo para listado'!$AB$151:$BA$151,0)),0)+IFERROR(INDEX('Hoja de Trabajo para listado'!$BC$155:$CB$1048576,MATCH($A55,'Hoja de Trabajo para listado'!$BC$155:$BC$1048576,0),MATCH((CUADRO!F$4&amp;$E55),'Hoja de Trabajo para listado'!$BC$151:$CB$151,0)),0)+IFERROR(INDEX('Hoja de Trabajo para listado'!$DE$153:$DG$274,MATCH($A55,'Hoja de Trabajo para listado'!$DE$153:$DE$1048576,0),MATCH((CUADRO!F$4&amp;$E55),'Hoja de Trabajo para listado'!$DE$151:$DG$151,0)),0)+IFERROR(INDEX('Hoja de Trabajo para listado'!$CD$155:$DC$1048576,MATCH($A55,'Hoja de Trabajo para listado'!$CD$155:$CD$1048576,0),MATCH((CUADRO!F$4&amp;$E55),'Hoja de Trabajo para listado'!$CD$151:$DC$151,0)),0)</f>
        <v>0</v>
      </c>
      <c r="G55" s="241">
        <f ca="1">+IFERROR(INDEX('Hoja de Trabajo para listado'!$A$155:$Z$1048576,MATCH($A55,'Hoja de Trabajo para listado'!$A$155:$A$1048576,0),MATCH((CUADRO!G$4&amp;$E55),'Hoja de Trabajo para listado'!$A$151:$Z$151,0)),0)+IFERROR(INDEX('Hoja de Trabajo para listado'!$AB$155:$BA$1048576,MATCH($A55,'Hoja de Trabajo para listado'!$AB$155:$AB$1048576,0),MATCH((CUADRO!G$4&amp;$E55),'Hoja de Trabajo para listado'!$AB$151:$BA$151,0)),0)+IFERROR(INDEX('Hoja de Trabajo para listado'!$BC$155:$CB$1048576,MATCH($A55,'Hoja de Trabajo para listado'!$BC$155:$BC$1048576,0),MATCH((CUADRO!G$4&amp;$E55),'Hoja de Trabajo para listado'!$BC$151:$CB$151,0)),0)+IFERROR(INDEX('Hoja de Trabajo para listado'!$DE$153:$DG$274,MATCH($A55,'Hoja de Trabajo para listado'!$DE$153:$DE$1048576,0),MATCH((CUADRO!G$4&amp;$E55),'Hoja de Trabajo para listado'!$DE$151:$DG$151,0)),0)+IFERROR(INDEX('Hoja de Trabajo para listado'!$CD$155:$DC$1048576,MATCH($A55,'Hoja de Trabajo para listado'!$CD$155:$CD$1048576,0),MATCH((CUADRO!G$4&amp;$E55),'Hoja de Trabajo para listado'!$CD$151:$DC$151,0)),0)</f>
        <v>0</v>
      </c>
      <c r="H55" s="241">
        <f ca="1">+IFERROR(INDEX('Hoja de Trabajo para listado'!$A$155:$Z$1048576,MATCH($A55,'Hoja de Trabajo para listado'!$A$155:$A$1048576,0),MATCH((CUADRO!H$4&amp;$E55),'Hoja de Trabajo para listado'!$A$151:$Z$151,0)),0)+IFERROR(INDEX('Hoja de Trabajo para listado'!$AB$155:$BA$1048576,MATCH($A55,'Hoja de Trabajo para listado'!$AB$155:$AB$1048576,0),MATCH((CUADRO!H$4&amp;$E55),'Hoja de Trabajo para listado'!$AB$151:$BA$151,0)),0)+IFERROR(INDEX('Hoja de Trabajo para listado'!$BC$155:$CB$1048576,MATCH($A55,'Hoja de Trabajo para listado'!$BC$155:$BC$1048576,0),MATCH((CUADRO!H$4&amp;$E55),'Hoja de Trabajo para listado'!$BC$151:$CB$151,0)),0)+IFERROR(INDEX('Hoja de Trabajo para listado'!$DE$153:$DG$274,MATCH($A55,'Hoja de Trabajo para listado'!$DE$153:$DE$1048576,0),MATCH((CUADRO!H$4&amp;$E55),'Hoja de Trabajo para listado'!$DE$151:$DG$151,0)),0)+IFERROR(INDEX('Hoja de Trabajo para listado'!$CD$155:$DC$1048576,MATCH($A55,'Hoja de Trabajo para listado'!$CD$155:$CD$1048576,0),MATCH((CUADRO!H$4&amp;$E55),'Hoja de Trabajo para listado'!$CD$151:$DC$151,0)),0)</f>
        <v>0</v>
      </c>
      <c r="I55" s="241">
        <f ca="1">+IFERROR(INDEX('Hoja de Trabajo para listado'!$A$155:$Z$1048576,MATCH($A55,'Hoja de Trabajo para listado'!$A$155:$A$1048576,0),MATCH((CUADRO!I$4&amp;$E55),'Hoja de Trabajo para listado'!$A$151:$Z$151,0)),0)+IFERROR(INDEX('Hoja de Trabajo para listado'!$AB$155:$BA$1048576,MATCH($A55,'Hoja de Trabajo para listado'!$AB$155:$AB$1048576,0),MATCH((CUADRO!I$4&amp;$E55),'Hoja de Trabajo para listado'!$AB$151:$BA$151,0)),0)+IFERROR(INDEX('Hoja de Trabajo para listado'!$BC$155:$CB$1048576,MATCH($A55,'Hoja de Trabajo para listado'!$BC$155:$BC$1048576,0),MATCH((CUADRO!I$4&amp;$E55),'Hoja de Trabajo para listado'!$BC$151:$CB$151,0)),0)+IFERROR(INDEX('Hoja de Trabajo para listado'!$DE$153:$DG$274,MATCH($A55,'Hoja de Trabajo para listado'!$DE$153:$DE$1048576,0),MATCH((CUADRO!I$4&amp;$E55),'Hoja de Trabajo para listado'!$DE$151:$DG$151,0)),0)+IFERROR(INDEX('Hoja de Trabajo para listado'!$CD$155:$DC$1048576,MATCH($A55,'Hoja de Trabajo para listado'!$CD$155:$CD$1048576,0),MATCH((CUADRO!I$4&amp;$E55),'Hoja de Trabajo para listado'!$CD$151:$DC$151,0)),0)</f>
        <v>0</v>
      </c>
      <c r="J55" s="241">
        <f ca="1">+IFERROR(INDEX('Hoja de Trabajo para listado'!$A$155:$Z$1048576,MATCH($A55,'Hoja de Trabajo para listado'!$A$155:$A$1048576,0),MATCH((CUADRO!J$4&amp;$E55),'Hoja de Trabajo para listado'!$A$151:$Z$151,0)),0)+IFERROR(INDEX('Hoja de Trabajo para listado'!$AB$155:$BA$1048576,MATCH($A55,'Hoja de Trabajo para listado'!$AB$155:$AB$1048576,0),MATCH((CUADRO!J$4&amp;$E55),'Hoja de Trabajo para listado'!$AB$151:$BA$151,0)),0)+IFERROR(INDEX('Hoja de Trabajo para listado'!$BC$155:$CB$1048576,MATCH($A55,'Hoja de Trabajo para listado'!$BC$155:$BC$1048576,0),MATCH((CUADRO!J$4&amp;$E55),'Hoja de Trabajo para listado'!$BC$151:$CB$151,0)),0)+IFERROR(INDEX('Hoja de Trabajo para listado'!$DE$153:$DG$274,MATCH($A55,'Hoja de Trabajo para listado'!$DE$153:$DE$1048576,0),MATCH((CUADRO!J$4&amp;$E55),'Hoja de Trabajo para listado'!$DE$151:$DG$151,0)),0)+IFERROR(INDEX('Hoja de Trabajo para listado'!$CD$155:$DC$1048576,MATCH($A55,'Hoja de Trabajo para listado'!$CD$155:$CD$1048576,0),MATCH((CUADRO!J$4&amp;$E55),'Hoja de Trabajo para listado'!$CD$151:$DC$151,0)),0)</f>
        <v>0</v>
      </c>
      <c r="K55" s="241">
        <f ca="1">+IFERROR(INDEX('Hoja de Trabajo para listado'!$A$155:$Z$1048576,MATCH($A55,'Hoja de Trabajo para listado'!$A$155:$A$1048576,0),MATCH((CUADRO!K$4&amp;$E55),'Hoja de Trabajo para listado'!$A$151:$Z$151,0)),0)+IFERROR(INDEX('Hoja de Trabajo para listado'!$AB$155:$BA$1048576,MATCH($A55,'Hoja de Trabajo para listado'!$AB$155:$AB$1048576,0),MATCH((CUADRO!K$4&amp;$E55),'Hoja de Trabajo para listado'!$AB$151:$BA$151,0)),0)+IFERROR(INDEX('Hoja de Trabajo para listado'!$BC$155:$CB$1048576,MATCH($A55,'Hoja de Trabajo para listado'!$BC$155:$BC$1048576,0),MATCH((CUADRO!K$4&amp;$E55),'Hoja de Trabajo para listado'!$BC$151:$CB$151,0)),0)+IFERROR(INDEX('Hoja de Trabajo para listado'!$DE$153:$DG$274,MATCH($A55,'Hoja de Trabajo para listado'!$DE$153:$DE$1048576,0),MATCH((CUADRO!K$4&amp;$E55),'Hoja de Trabajo para listado'!$DE$151:$DG$151,0)),0)+IFERROR(INDEX('Hoja de Trabajo para listado'!$CD$155:$DC$1048576,MATCH($A55,'Hoja de Trabajo para listado'!$CD$155:$CD$1048576,0),MATCH((CUADRO!K$4&amp;$E55),'Hoja de Trabajo para listado'!$CD$151:$DC$151,0)),0)</f>
        <v>0</v>
      </c>
      <c r="L55" s="241">
        <f ca="1">+IFERROR(INDEX('Hoja de Trabajo para listado'!$A$155:$Z$1048576,MATCH($A55,'Hoja de Trabajo para listado'!$A$155:$A$1048576,0),MATCH((CUADRO!L$4&amp;$E55),'Hoja de Trabajo para listado'!$A$151:$Z$151,0)),0)+IFERROR(INDEX('Hoja de Trabajo para listado'!$AB$155:$BA$1048576,MATCH($A55,'Hoja de Trabajo para listado'!$AB$155:$AB$1048576,0),MATCH((CUADRO!L$4&amp;$E55),'Hoja de Trabajo para listado'!$AB$151:$BA$151,0)),0)+IFERROR(INDEX('Hoja de Trabajo para listado'!$BC$155:$CB$1048576,MATCH($A55,'Hoja de Trabajo para listado'!$BC$155:$BC$1048576,0),MATCH((CUADRO!L$4&amp;$E55),'Hoja de Trabajo para listado'!$BC$151:$CB$151,0)),0)+IFERROR(INDEX('Hoja de Trabajo para listado'!$DE$153:$DG$274,MATCH($A55,'Hoja de Trabajo para listado'!$DE$153:$DE$1048576,0),MATCH((CUADRO!L$4&amp;$E55),'Hoja de Trabajo para listado'!$DE$151:$DG$151,0)),0)+IFERROR(INDEX('Hoja de Trabajo para listado'!$CD$155:$DC$1048576,MATCH($A55,'Hoja de Trabajo para listado'!$CD$155:$CD$1048576,0),MATCH((CUADRO!L$4&amp;$E55),'Hoja de Trabajo para listado'!$CD$151:$DC$151,0)),0)</f>
        <v>0</v>
      </c>
      <c r="M55" s="241">
        <f ca="1">+IFERROR(INDEX('Hoja de Trabajo para listado'!$A$155:$Z$1048576,MATCH($A55,'Hoja de Trabajo para listado'!$A$155:$A$1048576,0),MATCH((CUADRO!M$4&amp;$E55),'Hoja de Trabajo para listado'!$A$151:$Z$151,0)),0)+IFERROR(INDEX('Hoja de Trabajo para listado'!$AB$155:$BA$1048576,MATCH($A55,'Hoja de Trabajo para listado'!$AB$155:$AB$1048576,0),MATCH((CUADRO!M$4&amp;$E55),'Hoja de Trabajo para listado'!$AB$151:$BA$151,0)),0)+IFERROR(INDEX('Hoja de Trabajo para listado'!$BC$155:$CB$1048576,MATCH($A55,'Hoja de Trabajo para listado'!$BC$155:$BC$1048576,0),MATCH((CUADRO!M$4&amp;$E55),'Hoja de Trabajo para listado'!$BC$151:$CB$151,0)),0)+IFERROR(INDEX('Hoja de Trabajo para listado'!$DE$153:$DG$274,MATCH($A55,'Hoja de Trabajo para listado'!$DE$153:$DE$1048576,0),MATCH((CUADRO!M$4&amp;$E55),'Hoja de Trabajo para listado'!$DE$151:$DG$151,0)),0)+IFERROR(INDEX('Hoja de Trabajo para listado'!$CD$155:$DC$1048576,MATCH($A55,'Hoja de Trabajo para listado'!$CD$155:$CD$1048576,0),MATCH((CUADRO!M$4&amp;$E55),'Hoja de Trabajo para listado'!$CD$151:$DC$151,0)),0)</f>
        <v>0</v>
      </c>
      <c r="N55" s="241">
        <f ca="1">+IFERROR(INDEX('Hoja de Trabajo para listado'!$A$155:$Z$1048576,MATCH($A55,'Hoja de Trabajo para listado'!$A$155:$A$1048576,0),MATCH((CUADRO!N$4&amp;$E55),'Hoja de Trabajo para listado'!$A$151:$Z$151,0)),0)+IFERROR(INDEX('Hoja de Trabajo para listado'!$AB$155:$BA$1048576,MATCH($A55,'Hoja de Trabajo para listado'!$AB$155:$AB$1048576,0),MATCH((CUADRO!N$4&amp;$E55),'Hoja de Trabajo para listado'!$AB$151:$BA$151,0)),0)+IFERROR(INDEX('Hoja de Trabajo para listado'!$BC$155:$CB$1048576,MATCH($A55,'Hoja de Trabajo para listado'!$BC$155:$BC$1048576,0),MATCH((CUADRO!N$4&amp;$E55),'Hoja de Trabajo para listado'!$BC$151:$CB$151,0)),0)+IFERROR(INDEX('Hoja de Trabajo para listado'!$DE$153:$DG$274,MATCH($A55,'Hoja de Trabajo para listado'!$DE$153:$DE$1048576,0),MATCH((CUADRO!N$4&amp;$E55),'Hoja de Trabajo para listado'!$DE$151:$DG$151,0)),0)+IFERROR(INDEX('Hoja de Trabajo para listado'!$CD$155:$DC$1048576,MATCH($A55,'Hoja de Trabajo para listado'!$CD$155:$CD$1048576,0),MATCH((CUADRO!N$4&amp;$E55),'Hoja de Trabajo para listado'!$CD$151:$DC$151,0)),0)</f>
        <v>0</v>
      </c>
      <c r="O55" s="241">
        <f ca="1">+IFERROR(INDEX('Hoja de Trabajo para listado'!$A$155:$Z$1048576,MATCH($A55,'Hoja de Trabajo para listado'!$A$155:$A$1048576,0),MATCH((CUADRO!O$4&amp;$E55),'Hoja de Trabajo para listado'!$A$151:$Z$151,0)),0)+IFERROR(INDEX('Hoja de Trabajo para listado'!$AB$155:$BA$1048576,MATCH($A55,'Hoja de Trabajo para listado'!$AB$155:$AB$1048576,0),MATCH((CUADRO!O$4&amp;$E55),'Hoja de Trabajo para listado'!$AB$151:$BA$151,0)),0)+IFERROR(INDEX('Hoja de Trabajo para listado'!$BC$155:$CB$1048576,MATCH($A55,'Hoja de Trabajo para listado'!$BC$155:$BC$1048576,0),MATCH((CUADRO!O$4&amp;$E55),'Hoja de Trabajo para listado'!$BC$151:$CB$151,0)),0)+IFERROR(INDEX('Hoja de Trabajo para listado'!$DE$153:$DG$274,MATCH($A55,'Hoja de Trabajo para listado'!$DE$153:$DE$1048576,0),MATCH((CUADRO!O$4&amp;$E55),'Hoja de Trabajo para listado'!$DE$151:$DG$151,0)),0)+IFERROR(INDEX('Hoja de Trabajo para listado'!$CD$155:$DC$1048576,MATCH($A55,'Hoja de Trabajo para listado'!$CD$155:$CD$1048576,0),MATCH((CUADRO!O$4&amp;$E55),'Hoja de Trabajo para listado'!$CD$151:$DC$151,0)),0)</f>
        <v>0</v>
      </c>
      <c r="P55" s="241">
        <f ca="1">+IFERROR(INDEX('Hoja de Trabajo para listado'!$A$155:$Z$1048576,MATCH($A55,'Hoja de Trabajo para listado'!$A$155:$A$1048576,0),MATCH((CUADRO!P$4&amp;$E55),'Hoja de Trabajo para listado'!$A$151:$Z$151,0)),0)+IFERROR(INDEX('Hoja de Trabajo para listado'!$AB$155:$BA$1048576,MATCH($A55,'Hoja de Trabajo para listado'!$AB$155:$AB$1048576,0),MATCH((CUADRO!P$4&amp;$E55),'Hoja de Trabajo para listado'!$AB$151:$BA$151,0)),0)+IFERROR(INDEX('Hoja de Trabajo para listado'!$BC$155:$CB$1048576,MATCH($A55,'Hoja de Trabajo para listado'!$BC$155:$BC$1048576,0),MATCH((CUADRO!P$4&amp;$E55),'Hoja de Trabajo para listado'!$BC$151:$CB$151,0)),0)+IFERROR(INDEX('Hoja de Trabajo para listado'!$DE$153:$DG$274,MATCH($A55,'Hoja de Trabajo para listado'!$DE$153:$DE$1048576,0),MATCH((CUADRO!P$4&amp;$E55),'Hoja de Trabajo para listado'!$DE$151:$DG$151,0)),0)+IFERROR(INDEX('Hoja de Trabajo para listado'!$CD$155:$DC$1048576,MATCH($A55,'Hoja de Trabajo para listado'!$CD$155:$CD$1048576,0),MATCH((CUADRO!P$4&amp;$E55),'Hoja de Trabajo para listado'!$CD$151:$DC$151,0)),0)</f>
        <v>0</v>
      </c>
      <c r="Q55" s="241">
        <f ca="1">+IFERROR(INDEX('Hoja de Trabajo para listado'!$A$155:$Z$1048576,MATCH($A55,'Hoja de Trabajo para listado'!$A$155:$A$1048576,0),MATCH((CUADRO!Q$4&amp;$E55),'Hoja de Trabajo para listado'!$A$151:$Z$151,0)),0)+IFERROR(INDEX('Hoja de Trabajo para listado'!$AB$155:$BA$1048576,MATCH($A55,'Hoja de Trabajo para listado'!$AB$155:$AB$1048576,0),MATCH((CUADRO!Q$4&amp;$E55),'Hoja de Trabajo para listado'!$AB$151:$BA$151,0)),0)+IFERROR(INDEX('Hoja de Trabajo para listado'!$BC$155:$CB$1048576,MATCH($A55,'Hoja de Trabajo para listado'!$BC$155:$BC$1048576,0),MATCH((CUADRO!Q$4&amp;$E55),'Hoja de Trabajo para listado'!$BC$151:$CB$151,0)),0)+IFERROR(INDEX('Hoja de Trabajo para listado'!$DE$153:$DG$274,MATCH($A55,'Hoja de Trabajo para listado'!$DE$153:$DE$1048576,0),MATCH((CUADRO!Q$4&amp;$E55),'Hoja de Trabajo para listado'!$DE$151:$DG$151,0)),0)+IFERROR(INDEX('Hoja de Trabajo para listado'!$CD$155:$DC$1048576,MATCH($A55,'Hoja de Trabajo para listado'!$CD$155:$CD$1048576,0),MATCH((CUADRO!Q$4&amp;$E55),'Hoja de Trabajo para listado'!$CD$151:$DC$151,0)),0)</f>
        <v>0</v>
      </c>
      <c r="R55" s="241">
        <f t="shared" ca="1" si="0"/>
        <v>0</v>
      </c>
      <c r="S55" s="241"/>
      <c r="T55" s="241">
        <f ca="1">+T56</f>
        <v>0</v>
      </c>
      <c r="U55" s="240">
        <f t="shared" si="1"/>
        <v>1</v>
      </c>
      <c r="V55" s="327" t="str">
        <f>+VLOOKUP(A55,bd_lista!$A$3:$E$592,5,FALSE)</f>
        <v>Instituciones Descentralizadas</v>
      </c>
      <c r="W55" s="397" t="str">
        <f>+V55</f>
        <v>Instituciones Descentralizadas</v>
      </c>
      <c r="X55" s="240">
        <f>+VLOOKUP(A55,[4]Sheet1!$A$13:$D$744,4,FALSE)</f>
        <v>30</v>
      </c>
      <c r="Y55" s="240" t="str">
        <f>+VLOOKUP(X55,bd_lista!$A$3:$C$592,3,FALSE)</f>
        <v>Ministerio de Justicia y Transparencia Institucional</v>
      </c>
      <c r="Z55" s="290">
        <f>+X55</f>
        <v>30</v>
      </c>
      <c r="AA55" s="291" t="str">
        <f>+Y55</f>
        <v>Ministerio de Justicia y Transparencia Institucional</v>
      </c>
    </row>
    <row r="56" spans="1:27" customFormat="1" ht="15" hidden="1" customHeight="1">
      <c r="A56" s="32">
        <v>112</v>
      </c>
      <c r="B56" s="394"/>
      <c r="C56" s="327" t="str">
        <f>+VLOOKUP(A56,bd_lista!$A$3:$C$592,3,FALSE)</f>
        <v>Comité Nacional de la Persona con Discapacidad</v>
      </c>
      <c r="D56" s="396"/>
      <c r="E56" s="327" t="s">
        <v>1304</v>
      </c>
      <c r="F56" s="243">
        <f ca="1">+IFERROR(INDEX('Hoja de Trabajo para listado'!$A$155:$Z$1048576,MATCH($A56,'Hoja de Trabajo para listado'!$A$155:$A$1048576,0),MATCH((CUADRO!F$4&amp;$E56),'Hoja de Trabajo para listado'!$A$151:$Z$151,0)),0)+IFERROR(INDEX('Hoja de Trabajo para listado'!$AB$155:$BA$1048576,MATCH($A56,'Hoja de Trabajo para listado'!$AB$155:$AB$1048576,0),MATCH((CUADRO!F$4&amp;$E56),'Hoja de Trabajo para listado'!$AB$151:$BA$151,0)),0)+IFERROR(INDEX('Hoja de Trabajo para listado'!$BC$155:$CB$1048576,MATCH($A56,'Hoja de Trabajo para listado'!$BC$155:$BC$1048576,0),MATCH((CUADRO!F$4&amp;$E56),'Hoja de Trabajo para listado'!$BC$151:$CB$151,0)),0)+IFERROR(INDEX('Hoja de Trabajo para listado'!$DE$153:$DG$274,MATCH($A56,'Hoja de Trabajo para listado'!$DE$153:$DE$1048576,0),MATCH((CUADRO!F$4&amp;$E56),'Hoja de Trabajo para listado'!$DE$151:$DG$151,0)),0)+IFERROR(INDEX('Hoja de Trabajo para listado'!$CD$155:$DC$1048576,MATCH($A56,'Hoja de Trabajo para listado'!$CD$155:$CD$1048576,0),MATCH((CUADRO!F$4&amp;$E56),'Hoja de Trabajo para listado'!$CD$151:$DC$151,0)),0)</f>
        <v>0</v>
      </c>
      <c r="G56" s="243">
        <f ca="1">+IFERROR(INDEX('Hoja de Trabajo para listado'!$A$155:$Z$1048576,MATCH($A56,'Hoja de Trabajo para listado'!$A$155:$A$1048576,0),MATCH((CUADRO!G$4&amp;$E56),'Hoja de Trabajo para listado'!$A$151:$Z$151,0)),0)+IFERROR(INDEX('Hoja de Trabajo para listado'!$AB$155:$BA$1048576,MATCH($A56,'Hoja de Trabajo para listado'!$AB$155:$AB$1048576,0),MATCH((CUADRO!G$4&amp;$E56),'Hoja de Trabajo para listado'!$AB$151:$BA$151,0)),0)+IFERROR(INDEX('Hoja de Trabajo para listado'!$BC$155:$CB$1048576,MATCH($A56,'Hoja de Trabajo para listado'!$BC$155:$BC$1048576,0),MATCH((CUADRO!G$4&amp;$E56),'Hoja de Trabajo para listado'!$BC$151:$CB$151,0)),0)+IFERROR(INDEX('Hoja de Trabajo para listado'!$DE$153:$DG$274,MATCH($A56,'Hoja de Trabajo para listado'!$DE$153:$DE$1048576,0),MATCH((CUADRO!G$4&amp;$E56),'Hoja de Trabajo para listado'!$DE$151:$DG$151,0)),0)+IFERROR(INDEX('Hoja de Trabajo para listado'!$CD$155:$DC$1048576,MATCH($A56,'Hoja de Trabajo para listado'!$CD$155:$CD$1048576,0),MATCH((CUADRO!G$4&amp;$E56),'Hoja de Trabajo para listado'!$CD$151:$DC$151,0)),0)</f>
        <v>0</v>
      </c>
      <c r="H56" s="243">
        <f ca="1">+IFERROR(INDEX('Hoja de Trabajo para listado'!$A$155:$Z$1048576,MATCH($A56,'Hoja de Trabajo para listado'!$A$155:$A$1048576,0),MATCH((CUADRO!H$4&amp;$E56),'Hoja de Trabajo para listado'!$A$151:$Z$151,0)),0)+IFERROR(INDEX('Hoja de Trabajo para listado'!$AB$155:$BA$1048576,MATCH($A56,'Hoja de Trabajo para listado'!$AB$155:$AB$1048576,0),MATCH((CUADRO!H$4&amp;$E56),'Hoja de Trabajo para listado'!$AB$151:$BA$151,0)),0)+IFERROR(INDEX('Hoja de Trabajo para listado'!$BC$155:$CB$1048576,MATCH($A56,'Hoja de Trabajo para listado'!$BC$155:$BC$1048576,0),MATCH((CUADRO!H$4&amp;$E56),'Hoja de Trabajo para listado'!$BC$151:$CB$151,0)),0)+IFERROR(INDEX('Hoja de Trabajo para listado'!$DE$153:$DG$274,MATCH($A56,'Hoja de Trabajo para listado'!$DE$153:$DE$1048576,0),MATCH((CUADRO!H$4&amp;$E56),'Hoja de Trabajo para listado'!$DE$151:$DG$151,0)),0)+IFERROR(INDEX('Hoja de Trabajo para listado'!$CD$155:$DC$1048576,MATCH($A56,'Hoja de Trabajo para listado'!$CD$155:$CD$1048576,0),MATCH((CUADRO!H$4&amp;$E56),'Hoja de Trabajo para listado'!$CD$151:$DC$151,0)),0)</f>
        <v>0</v>
      </c>
      <c r="I56" s="243">
        <f ca="1">+IFERROR(INDEX('Hoja de Trabajo para listado'!$A$155:$Z$1048576,MATCH($A56,'Hoja de Trabajo para listado'!$A$155:$A$1048576,0),MATCH((CUADRO!I$4&amp;$E56),'Hoja de Trabajo para listado'!$A$151:$Z$151,0)),0)+IFERROR(INDEX('Hoja de Trabajo para listado'!$AB$155:$BA$1048576,MATCH($A56,'Hoja de Trabajo para listado'!$AB$155:$AB$1048576,0),MATCH((CUADRO!I$4&amp;$E56),'Hoja de Trabajo para listado'!$AB$151:$BA$151,0)),0)+IFERROR(INDEX('Hoja de Trabajo para listado'!$BC$155:$CB$1048576,MATCH($A56,'Hoja de Trabajo para listado'!$BC$155:$BC$1048576,0),MATCH((CUADRO!I$4&amp;$E56),'Hoja de Trabajo para listado'!$BC$151:$CB$151,0)),0)+IFERROR(INDEX('Hoja de Trabajo para listado'!$DE$153:$DG$274,MATCH($A56,'Hoja de Trabajo para listado'!$DE$153:$DE$1048576,0),MATCH((CUADRO!I$4&amp;$E56),'Hoja de Trabajo para listado'!$DE$151:$DG$151,0)),0)+IFERROR(INDEX('Hoja de Trabajo para listado'!$CD$155:$DC$1048576,MATCH($A56,'Hoja de Trabajo para listado'!$CD$155:$CD$1048576,0),MATCH((CUADRO!I$4&amp;$E56),'Hoja de Trabajo para listado'!$CD$151:$DC$151,0)),0)</f>
        <v>0</v>
      </c>
      <c r="J56" s="243">
        <f ca="1">+IFERROR(INDEX('Hoja de Trabajo para listado'!$A$155:$Z$1048576,MATCH($A56,'Hoja de Trabajo para listado'!$A$155:$A$1048576,0),MATCH((CUADRO!J$4&amp;$E56),'Hoja de Trabajo para listado'!$A$151:$Z$151,0)),0)+IFERROR(INDEX('Hoja de Trabajo para listado'!$AB$155:$BA$1048576,MATCH($A56,'Hoja de Trabajo para listado'!$AB$155:$AB$1048576,0),MATCH((CUADRO!J$4&amp;$E56),'Hoja de Trabajo para listado'!$AB$151:$BA$151,0)),0)+IFERROR(INDEX('Hoja de Trabajo para listado'!$BC$155:$CB$1048576,MATCH($A56,'Hoja de Trabajo para listado'!$BC$155:$BC$1048576,0),MATCH((CUADRO!J$4&amp;$E56),'Hoja de Trabajo para listado'!$BC$151:$CB$151,0)),0)+IFERROR(INDEX('Hoja de Trabajo para listado'!$DE$153:$DG$274,MATCH($A56,'Hoja de Trabajo para listado'!$DE$153:$DE$1048576,0),MATCH((CUADRO!J$4&amp;$E56),'Hoja de Trabajo para listado'!$DE$151:$DG$151,0)),0)+IFERROR(INDEX('Hoja de Trabajo para listado'!$CD$155:$DC$1048576,MATCH($A56,'Hoja de Trabajo para listado'!$CD$155:$CD$1048576,0),MATCH((CUADRO!J$4&amp;$E56),'Hoja de Trabajo para listado'!$CD$151:$DC$151,0)),0)</f>
        <v>0</v>
      </c>
      <c r="K56" s="243">
        <f ca="1">+IFERROR(INDEX('Hoja de Trabajo para listado'!$A$155:$Z$1048576,MATCH($A56,'Hoja de Trabajo para listado'!$A$155:$A$1048576,0),MATCH((CUADRO!K$4&amp;$E56),'Hoja de Trabajo para listado'!$A$151:$Z$151,0)),0)+IFERROR(INDEX('Hoja de Trabajo para listado'!$AB$155:$BA$1048576,MATCH($A56,'Hoja de Trabajo para listado'!$AB$155:$AB$1048576,0),MATCH((CUADRO!K$4&amp;$E56),'Hoja de Trabajo para listado'!$AB$151:$BA$151,0)),0)+IFERROR(INDEX('Hoja de Trabajo para listado'!$BC$155:$CB$1048576,MATCH($A56,'Hoja de Trabajo para listado'!$BC$155:$BC$1048576,0),MATCH((CUADRO!K$4&amp;$E56),'Hoja de Trabajo para listado'!$BC$151:$CB$151,0)),0)+IFERROR(INDEX('Hoja de Trabajo para listado'!$DE$153:$DG$274,MATCH($A56,'Hoja de Trabajo para listado'!$DE$153:$DE$1048576,0),MATCH((CUADRO!K$4&amp;$E56),'Hoja de Trabajo para listado'!$DE$151:$DG$151,0)),0)+IFERROR(INDEX('Hoja de Trabajo para listado'!$CD$155:$DC$1048576,MATCH($A56,'Hoja de Trabajo para listado'!$CD$155:$CD$1048576,0),MATCH((CUADRO!K$4&amp;$E56),'Hoja de Trabajo para listado'!$CD$151:$DC$151,0)),0)</f>
        <v>0</v>
      </c>
      <c r="L56" s="243">
        <f ca="1">+IFERROR(INDEX('Hoja de Trabajo para listado'!$A$155:$Z$1048576,MATCH($A56,'Hoja de Trabajo para listado'!$A$155:$A$1048576,0),MATCH((CUADRO!L$4&amp;$E56),'Hoja de Trabajo para listado'!$A$151:$Z$151,0)),0)+IFERROR(INDEX('Hoja de Trabajo para listado'!$AB$155:$BA$1048576,MATCH($A56,'Hoja de Trabajo para listado'!$AB$155:$AB$1048576,0),MATCH((CUADRO!L$4&amp;$E56),'Hoja de Trabajo para listado'!$AB$151:$BA$151,0)),0)+IFERROR(INDEX('Hoja de Trabajo para listado'!$BC$155:$CB$1048576,MATCH($A56,'Hoja de Trabajo para listado'!$BC$155:$BC$1048576,0),MATCH((CUADRO!L$4&amp;$E56),'Hoja de Trabajo para listado'!$BC$151:$CB$151,0)),0)+IFERROR(INDEX('Hoja de Trabajo para listado'!$DE$153:$DG$274,MATCH($A56,'Hoja de Trabajo para listado'!$DE$153:$DE$1048576,0),MATCH((CUADRO!L$4&amp;$E56),'Hoja de Trabajo para listado'!$DE$151:$DG$151,0)),0)+IFERROR(INDEX('Hoja de Trabajo para listado'!$CD$155:$DC$1048576,MATCH($A56,'Hoja de Trabajo para listado'!$CD$155:$CD$1048576,0),MATCH((CUADRO!L$4&amp;$E56),'Hoja de Trabajo para listado'!$CD$151:$DC$151,0)),0)</f>
        <v>0</v>
      </c>
      <c r="M56" s="243">
        <f ca="1">+IFERROR(INDEX('Hoja de Trabajo para listado'!$A$155:$Z$1048576,MATCH($A56,'Hoja de Trabajo para listado'!$A$155:$A$1048576,0),MATCH((CUADRO!M$4&amp;$E56),'Hoja de Trabajo para listado'!$A$151:$Z$151,0)),0)+IFERROR(INDEX('Hoja de Trabajo para listado'!$AB$155:$BA$1048576,MATCH($A56,'Hoja de Trabajo para listado'!$AB$155:$AB$1048576,0),MATCH((CUADRO!M$4&amp;$E56),'Hoja de Trabajo para listado'!$AB$151:$BA$151,0)),0)+IFERROR(INDEX('Hoja de Trabajo para listado'!$BC$155:$CB$1048576,MATCH($A56,'Hoja de Trabajo para listado'!$BC$155:$BC$1048576,0),MATCH((CUADRO!M$4&amp;$E56),'Hoja de Trabajo para listado'!$BC$151:$CB$151,0)),0)+IFERROR(INDEX('Hoja de Trabajo para listado'!$DE$153:$DG$274,MATCH($A56,'Hoja de Trabajo para listado'!$DE$153:$DE$1048576,0),MATCH((CUADRO!M$4&amp;$E56),'Hoja de Trabajo para listado'!$DE$151:$DG$151,0)),0)+IFERROR(INDEX('Hoja de Trabajo para listado'!$CD$155:$DC$1048576,MATCH($A56,'Hoja de Trabajo para listado'!$CD$155:$CD$1048576,0),MATCH((CUADRO!M$4&amp;$E56),'Hoja de Trabajo para listado'!$CD$151:$DC$151,0)),0)</f>
        <v>0</v>
      </c>
      <c r="N56" s="243">
        <f ca="1">+IFERROR(INDEX('Hoja de Trabajo para listado'!$A$155:$Z$1048576,MATCH($A56,'Hoja de Trabajo para listado'!$A$155:$A$1048576,0),MATCH((CUADRO!N$4&amp;$E56),'Hoja de Trabajo para listado'!$A$151:$Z$151,0)),0)+IFERROR(INDEX('Hoja de Trabajo para listado'!$AB$155:$BA$1048576,MATCH($A56,'Hoja de Trabajo para listado'!$AB$155:$AB$1048576,0),MATCH((CUADRO!N$4&amp;$E56),'Hoja de Trabajo para listado'!$AB$151:$BA$151,0)),0)+IFERROR(INDEX('Hoja de Trabajo para listado'!$BC$155:$CB$1048576,MATCH($A56,'Hoja de Trabajo para listado'!$BC$155:$BC$1048576,0),MATCH((CUADRO!N$4&amp;$E56),'Hoja de Trabajo para listado'!$BC$151:$CB$151,0)),0)+IFERROR(INDEX('Hoja de Trabajo para listado'!$DE$153:$DG$274,MATCH($A56,'Hoja de Trabajo para listado'!$DE$153:$DE$1048576,0),MATCH((CUADRO!N$4&amp;$E56),'Hoja de Trabajo para listado'!$DE$151:$DG$151,0)),0)+IFERROR(INDEX('Hoja de Trabajo para listado'!$CD$155:$DC$1048576,MATCH($A56,'Hoja de Trabajo para listado'!$CD$155:$CD$1048576,0),MATCH((CUADRO!N$4&amp;$E56),'Hoja de Trabajo para listado'!$CD$151:$DC$151,0)),0)</f>
        <v>0</v>
      </c>
      <c r="O56" s="243">
        <f ca="1">+IFERROR(INDEX('Hoja de Trabajo para listado'!$A$155:$Z$1048576,MATCH($A56,'Hoja de Trabajo para listado'!$A$155:$A$1048576,0),MATCH((CUADRO!O$4&amp;$E56),'Hoja de Trabajo para listado'!$A$151:$Z$151,0)),0)+IFERROR(INDEX('Hoja de Trabajo para listado'!$AB$155:$BA$1048576,MATCH($A56,'Hoja de Trabajo para listado'!$AB$155:$AB$1048576,0),MATCH((CUADRO!O$4&amp;$E56),'Hoja de Trabajo para listado'!$AB$151:$BA$151,0)),0)+IFERROR(INDEX('Hoja de Trabajo para listado'!$BC$155:$CB$1048576,MATCH($A56,'Hoja de Trabajo para listado'!$BC$155:$BC$1048576,0),MATCH((CUADRO!O$4&amp;$E56),'Hoja de Trabajo para listado'!$BC$151:$CB$151,0)),0)+IFERROR(INDEX('Hoja de Trabajo para listado'!$DE$153:$DG$274,MATCH($A56,'Hoja de Trabajo para listado'!$DE$153:$DE$1048576,0),MATCH((CUADRO!O$4&amp;$E56),'Hoja de Trabajo para listado'!$DE$151:$DG$151,0)),0)+IFERROR(INDEX('Hoja de Trabajo para listado'!$CD$155:$DC$1048576,MATCH($A56,'Hoja de Trabajo para listado'!$CD$155:$CD$1048576,0),MATCH((CUADRO!O$4&amp;$E56),'Hoja de Trabajo para listado'!$CD$151:$DC$151,0)),0)</f>
        <v>0</v>
      </c>
      <c r="P56" s="243">
        <f ca="1">+IFERROR(INDEX('Hoja de Trabajo para listado'!$A$155:$Z$1048576,MATCH($A56,'Hoja de Trabajo para listado'!$A$155:$A$1048576,0),MATCH((CUADRO!P$4&amp;$E56),'Hoja de Trabajo para listado'!$A$151:$Z$151,0)),0)+IFERROR(INDEX('Hoja de Trabajo para listado'!$AB$155:$BA$1048576,MATCH($A56,'Hoja de Trabajo para listado'!$AB$155:$AB$1048576,0),MATCH((CUADRO!P$4&amp;$E56),'Hoja de Trabajo para listado'!$AB$151:$BA$151,0)),0)+IFERROR(INDEX('Hoja de Trabajo para listado'!$BC$155:$CB$1048576,MATCH($A56,'Hoja de Trabajo para listado'!$BC$155:$BC$1048576,0),MATCH((CUADRO!P$4&amp;$E56),'Hoja de Trabajo para listado'!$BC$151:$CB$151,0)),0)+IFERROR(INDEX('Hoja de Trabajo para listado'!$DE$153:$DG$274,MATCH($A56,'Hoja de Trabajo para listado'!$DE$153:$DE$1048576,0),MATCH((CUADRO!P$4&amp;$E56),'Hoja de Trabajo para listado'!$DE$151:$DG$151,0)),0)+IFERROR(INDEX('Hoja de Trabajo para listado'!$CD$155:$DC$1048576,MATCH($A56,'Hoja de Trabajo para listado'!$CD$155:$CD$1048576,0),MATCH((CUADRO!P$4&amp;$E56),'Hoja de Trabajo para listado'!$CD$151:$DC$151,0)),0)</f>
        <v>0</v>
      </c>
      <c r="Q56" s="243">
        <f ca="1">+IFERROR(INDEX('Hoja de Trabajo para listado'!$A$155:$Z$1048576,MATCH($A56,'Hoja de Trabajo para listado'!$A$155:$A$1048576,0),MATCH((CUADRO!Q$4&amp;$E56),'Hoja de Trabajo para listado'!$A$151:$Z$151,0)),0)+IFERROR(INDEX('Hoja de Trabajo para listado'!$AB$155:$BA$1048576,MATCH($A56,'Hoja de Trabajo para listado'!$AB$155:$AB$1048576,0),MATCH((CUADRO!Q$4&amp;$E56),'Hoja de Trabajo para listado'!$AB$151:$BA$151,0)),0)+IFERROR(INDEX('Hoja de Trabajo para listado'!$BC$155:$CB$1048576,MATCH($A56,'Hoja de Trabajo para listado'!$BC$155:$BC$1048576,0),MATCH((CUADRO!Q$4&amp;$E56),'Hoja de Trabajo para listado'!$BC$151:$CB$151,0)),0)+IFERROR(INDEX('Hoja de Trabajo para listado'!$DE$153:$DG$274,MATCH($A56,'Hoja de Trabajo para listado'!$DE$153:$DE$1048576,0),MATCH((CUADRO!Q$4&amp;$E56),'Hoja de Trabajo para listado'!$DE$151:$DG$151,0)),0)+IFERROR(INDEX('Hoja de Trabajo para listado'!$CD$155:$DC$1048576,MATCH($A56,'Hoja de Trabajo para listado'!$CD$155:$CD$1048576,0),MATCH((CUADRO!Q$4&amp;$E56),'Hoja de Trabajo para listado'!$CD$151:$DC$151,0)),0)</f>
        <v>0</v>
      </c>
      <c r="R56" s="243">
        <f t="shared" ca="1" si="0"/>
        <v>0</v>
      </c>
      <c r="S56" s="243">
        <f ca="1">+R55+R56</f>
        <v>0</v>
      </c>
      <c r="T56" s="243">
        <f ca="1">+S56</f>
        <v>0</v>
      </c>
      <c r="U56" s="242">
        <f t="shared" si="1"/>
        <v>2</v>
      </c>
      <c r="V56" s="327" t="str">
        <f>+VLOOKUP(A56,bd_lista!$A$3:$E$592,5,FALSE)</f>
        <v>Instituciones Descentralizadas</v>
      </c>
      <c r="W56" s="398"/>
      <c r="X56" s="240">
        <f>+VLOOKUP(A56,[4]Sheet1!$A$13:$D$744,4,FALSE)</f>
        <v>30</v>
      </c>
      <c r="Y56" s="240" t="str">
        <f>+VLOOKUP(X56,bd_lista!$A$3:$C$592,3,FALSE)</f>
        <v>Ministerio de Justicia y Transparencia Institucional</v>
      </c>
      <c r="Z56" s="288"/>
      <c r="AA56" s="289"/>
    </row>
    <row r="57" spans="1:27" s="377" customFormat="1" ht="15" customHeight="1">
      <c r="A57" s="378">
        <v>117</v>
      </c>
      <c r="B57" s="393">
        <f>+A57</f>
        <v>117</v>
      </c>
      <c r="C57" s="245" t="str">
        <f>+VLOOKUP(A57,bd_lista!$A$3:$C$592,3,FALSE)</f>
        <v>Dirección General de Aeronáutica Civil</v>
      </c>
      <c r="D57" s="395" t="str">
        <f>+C57</f>
        <v>Dirección General de Aeronáutica Civil</v>
      </c>
      <c r="E57" s="245" t="s">
        <v>1303</v>
      </c>
      <c r="F57" s="241">
        <f ca="1">+IFERROR(INDEX('Hoja de Trabajo para listado'!$A$155:$Z$1048576,MATCH($A57,'Hoja de Trabajo para listado'!$A$155:$A$1048576,0),MATCH((CUADRO!F$4&amp;$E57),'Hoja de Trabajo para listado'!$A$151:$Z$151,0)),0)+IFERROR(INDEX('Hoja de Trabajo para listado'!$AB$155:$BA$1048576,MATCH($A57,'Hoja de Trabajo para listado'!$AB$155:$AB$1048576,0),MATCH((CUADRO!F$4&amp;$E57),'Hoja de Trabajo para listado'!$AB$151:$BA$151,0)),0)+IFERROR(INDEX('Hoja de Trabajo para listado'!$BC$155:$CB$1048576,MATCH($A57,'Hoja de Trabajo para listado'!$BC$155:$BC$1048576,0),MATCH((CUADRO!F$4&amp;$E57),'Hoja de Trabajo para listado'!$BC$151:$CB$151,0)),0)+IFERROR(INDEX('Hoja de Trabajo para listado'!$DE$153:$DG$274,MATCH($A57,'Hoja de Trabajo para listado'!$DE$153:$DE$1048576,0),MATCH((CUADRO!F$4&amp;$E57),'Hoja de Trabajo para listado'!$DE$151:$DG$151,0)),0)+IFERROR(INDEX('Hoja de Trabajo para listado'!$CD$155:$DC$1048576,MATCH($A57,'Hoja de Trabajo para listado'!$CD$155:$CD$1048576,0),MATCH((CUADRO!F$4&amp;$E57),'Hoja de Trabajo para listado'!$CD$151:$DC$151,0)),0)</f>
        <v>0</v>
      </c>
      <c r="G57" s="241">
        <f ca="1">+IFERROR(INDEX('Hoja de Trabajo para listado'!$A$155:$Z$1048576,MATCH($A57,'Hoja de Trabajo para listado'!$A$155:$A$1048576,0),MATCH((CUADRO!G$4&amp;$E57),'Hoja de Trabajo para listado'!$A$151:$Z$151,0)),0)+IFERROR(INDEX('Hoja de Trabajo para listado'!$AB$155:$BA$1048576,MATCH($A57,'Hoja de Trabajo para listado'!$AB$155:$AB$1048576,0),MATCH((CUADRO!G$4&amp;$E57),'Hoja de Trabajo para listado'!$AB$151:$BA$151,0)),0)+IFERROR(INDEX('Hoja de Trabajo para listado'!$BC$155:$CB$1048576,MATCH($A57,'Hoja de Trabajo para listado'!$BC$155:$BC$1048576,0),MATCH((CUADRO!G$4&amp;$E57),'Hoja de Trabajo para listado'!$BC$151:$CB$151,0)),0)+IFERROR(INDEX('Hoja de Trabajo para listado'!$DE$153:$DG$274,MATCH($A57,'Hoja de Trabajo para listado'!$DE$153:$DE$1048576,0),MATCH((CUADRO!G$4&amp;$E57),'Hoja de Trabajo para listado'!$DE$151:$DG$151,0)),0)+IFERROR(INDEX('Hoja de Trabajo para listado'!$CD$155:$DC$1048576,MATCH($A57,'Hoja de Trabajo para listado'!$CD$155:$CD$1048576,0),MATCH((CUADRO!G$4&amp;$E57),'Hoja de Trabajo para listado'!$CD$151:$DC$151,0)),0)</f>
        <v>0</v>
      </c>
      <c r="H57" s="241">
        <f ca="1">+IFERROR(INDEX('Hoja de Trabajo para listado'!$A$155:$Z$1048576,MATCH($A57,'Hoja de Trabajo para listado'!$A$155:$A$1048576,0),MATCH((CUADRO!H$4&amp;$E57),'Hoja de Trabajo para listado'!$A$151:$Z$151,0)),0)+IFERROR(INDEX('Hoja de Trabajo para listado'!$AB$155:$BA$1048576,MATCH($A57,'Hoja de Trabajo para listado'!$AB$155:$AB$1048576,0),MATCH((CUADRO!H$4&amp;$E57),'Hoja de Trabajo para listado'!$AB$151:$BA$151,0)),0)+IFERROR(INDEX('Hoja de Trabajo para listado'!$BC$155:$CB$1048576,MATCH($A57,'Hoja de Trabajo para listado'!$BC$155:$BC$1048576,0),MATCH((CUADRO!H$4&amp;$E57),'Hoja de Trabajo para listado'!$BC$151:$CB$151,0)),0)+IFERROR(INDEX('Hoja de Trabajo para listado'!$DE$153:$DG$274,MATCH($A57,'Hoja de Trabajo para listado'!$DE$153:$DE$1048576,0),MATCH((CUADRO!H$4&amp;$E57),'Hoja de Trabajo para listado'!$DE$151:$DG$151,0)),0)+IFERROR(INDEX('Hoja de Trabajo para listado'!$CD$155:$DC$1048576,MATCH($A57,'Hoja de Trabajo para listado'!$CD$155:$CD$1048576,0),MATCH((CUADRO!H$4&amp;$E57),'Hoja de Trabajo para listado'!$CD$151:$DC$151,0)),0)</f>
        <v>0</v>
      </c>
      <c r="I57" s="241">
        <f ca="1">+IFERROR(INDEX('Hoja de Trabajo para listado'!$A$155:$Z$1048576,MATCH($A57,'Hoja de Trabajo para listado'!$A$155:$A$1048576,0),MATCH((CUADRO!I$4&amp;$E57),'Hoja de Trabajo para listado'!$A$151:$Z$151,0)),0)+IFERROR(INDEX('Hoja de Trabajo para listado'!$AB$155:$BA$1048576,MATCH($A57,'Hoja de Trabajo para listado'!$AB$155:$AB$1048576,0),MATCH((CUADRO!I$4&amp;$E57),'Hoja de Trabajo para listado'!$AB$151:$BA$151,0)),0)+IFERROR(INDEX('Hoja de Trabajo para listado'!$BC$155:$CB$1048576,MATCH($A57,'Hoja de Trabajo para listado'!$BC$155:$BC$1048576,0),MATCH((CUADRO!I$4&amp;$E57),'Hoja de Trabajo para listado'!$BC$151:$CB$151,0)),0)+IFERROR(INDEX('Hoja de Trabajo para listado'!$DE$153:$DG$274,MATCH($A57,'Hoja de Trabajo para listado'!$DE$153:$DE$1048576,0),MATCH((CUADRO!I$4&amp;$E57),'Hoja de Trabajo para listado'!$DE$151:$DG$151,0)),0)+IFERROR(INDEX('Hoja de Trabajo para listado'!$CD$155:$DC$1048576,MATCH($A57,'Hoja de Trabajo para listado'!$CD$155:$CD$1048576,0),MATCH((CUADRO!I$4&amp;$E57),'Hoja de Trabajo para listado'!$CD$151:$DC$151,0)),0)</f>
        <v>0</v>
      </c>
      <c r="J57" s="241">
        <f ca="1">+IFERROR(INDEX('Hoja de Trabajo para listado'!$A$155:$Z$1048576,MATCH($A57,'Hoja de Trabajo para listado'!$A$155:$A$1048576,0),MATCH((CUADRO!J$4&amp;$E57),'Hoja de Trabajo para listado'!$A$151:$Z$151,0)),0)+IFERROR(INDEX('Hoja de Trabajo para listado'!$AB$155:$BA$1048576,MATCH($A57,'Hoja de Trabajo para listado'!$AB$155:$AB$1048576,0),MATCH((CUADRO!J$4&amp;$E57),'Hoja de Trabajo para listado'!$AB$151:$BA$151,0)),0)+IFERROR(INDEX('Hoja de Trabajo para listado'!$BC$155:$CB$1048576,MATCH($A57,'Hoja de Trabajo para listado'!$BC$155:$BC$1048576,0),MATCH((CUADRO!J$4&amp;$E57),'Hoja de Trabajo para listado'!$BC$151:$CB$151,0)),0)+IFERROR(INDEX('Hoja de Trabajo para listado'!$DE$153:$DG$274,MATCH($A57,'Hoja de Trabajo para listado'!$DE$153:$DE$1048576,0),MATCH((CUADRO!J$4&amp;$E57),'Hoja de Trabajo para listado'!$DE$151:$DG$151,0)),0)+IFERROR(INDEX('Hoja de Trabajo para listado'!$CD$155:$DC$1048576,MATCH($A57,'Hoja de Trabajo para listado'!$CD$155:$CD$1048576,0),MATCH((CUADRO!J$4&amp;$E57),'Hoja de Trabajo para listado'!$CD$151:$DC$151,0)),0)</f>
        <v>0</v>
      </c>
      <c r="K57" s="241">
        <f ca="1">+IFERROR(INDEX('Hoja de Trabajo para listado'!$A$155:$Z$1048576,MATCH($A57,'Hoja de Trabajo para listado'!$A$155:$A$1048576,0),MATCH((CUADRO!K$4&amp;$E57),'Hoja de Trabajo para listado'!$A$151:$Z$151,0)),0)+IFERROR(INDEX('Hoja de Trabajo para listado'!$AB$155:$BA$1048576,MATCH($A57,'Hoja de Trabajo para listado'!$AB$155:$AB$1048576,0),MATCH((CUADRO!K$4&amp;$E57),'Hoja de Trabajo para listado'!$AB$151:$BA$151,0)),0)+IFERROR(INDEX('Hoja de Trabajo para listado'!$BC$155:$CB$1048576,MATCH($A57,'Hoja de Trabajo para listado'!$BC$155:$BC$1048576,0),MATCH((CUADRO!K$4&amp;$E57),'Hoja de Trabajo para listado'!$BC$151:$CB$151,0)),0)+IFERROR(INDEX('Hoja de Trabajo para listado'!$DE$153:$DG$274,MATCH($A57,'Hoja de Trabajo para listado'!$DE$153:$DE$1048576,0),MATCH((CUADRO!K$4&amp;$E57),'Hoja de Trabajo para listado'!$DE$151:$DG$151,0)),0)+IFERROR(INDEX('Hoja de Trabajo para listado'!$CD$155:$DC$1048576,MATCH($A57,'Hoja de Trabajo para listado'!$CD$155:$CD$1048576,0),MATCH((CUADRO!K$4&amp;$E57),'Hoja de Trabajo para listado'!$CD$151:$DC$151,0)),0)</f>
        <v>4152627.08</v>
      </c>
      <c r="L57" s="241">
        <f ca="1">+IFERROR(INDEX('Hoja de Trabajo para listado'!$A$155:$Z$1048576,MATCH($A57,'Hoja de Trabajo para listado'!$A$155:$A$1048576,0),MATCH((CUADRO!L$4&amp;$E57),'Hoja de Trabajo para listado'!$A$151:$Z$151,0)),0)+IFERROR(INDEX('Hoja de Trabajo para listado'!$AB$155:$BA$1048576,MATCH($A57,'Hoja de Trabajo para listado'!$AB$155:$AB$1048576,0),MATCH((CUADRO!L$4&amp;$E57),'Hoja de Trabajo para listado'!$AB$151:$BA$151,0)),0)+IFERROR(INDEX('Hoja de Trabajo para listado'!$BC$155:$CB$1048576,MATCH($A57,'Hoja de Trabajo para listado'!$BC$155:$BC$1048576,0),MATCH((CUADRO!L$4&amp;$E57),'Hoja de Trabajo para listado'!$BC$151:$CB$151,0)),0)+IFERROR(INDEX('Hoja de Trabajo para listado'!$DE$153:$DG$274,MATCH($A57,'Hoja de Trabajo para listado'!$DE$153:$DE$1048576,0),MATCH((CUADRO!L$4&amp;$E57),'Hoja de Trabajo para listado'!$DE$151:$DG$151,0)),0)+IFERROR(INDEX('Hoja de Trabajo para listado'!$CD$155:$DC$1048576,MATCH($A57,'Hoja de Trabajo para listado'!$CD$155:$CD$1048576,0),MATCH((CUADRO!L$4&amp;$E57),'Hoja de Trabajo para listado'!$CD$151:$DC$151,0)),0)</f>
        <v>0</v>
      </c>
      <c r="M57" s="241">
        <f ca="1">+IFERROR(INDEX('Hoja de Trabajo para listado'!$A$155:$Z$1048576,MATCH($A57,'Hoja de Trabajo para listado'!$A$155:$A$1048576,0),MATCH((CUADRO!M$4&amp;$E57),'Hoja de Trabajo para listado'!$A$151:$Z$151,0)),0)+IFERROR(INDEX('Hoja de Trabajo para listado'!$AB$155:$BA$1048576,MATCH($A57,'Hoja de Trabajo para listado'!$AB$155:$AB$1048576,0),MATCH((CUADRO!M$4&amp;$E57),'Hoja de Trabajo para listado'!$AB$151:$BA$151,0)),0)+IFERROR(INDEX('Hoja de Trabajo para listado'!$BC$155:$CB$1048576,MATCH($A57,'Hoja de Trabajo para listado'!$BC$155:$BC$1048576,0),MATCH((CUADRO!M$4&amp;$E57),'Hoja de Trabajo para listado'!$BC$151:$CB$151,0)),0)+IFERROR(INDEX('Hoja de Trabajo para listado'!$DE$153:$DG$274,MATCH($A57,'Hoja de Trabajo para listado'!$DE$153:$DE$1048576,0),MATCH((CUADRO!M$4&amp;$E57),'Hoja de Trabajo para listado'!$DE$151:$DG$151,0)),0)+IFERROR(INDEX('Hoja de Trabajo para listado'!$CD$155:$DC$1048576,MATCH($A57,'Hoja de Trabajo para listado'!$CD$155:$CD$1048576,0),MATCH((CUADRO!M$4&amp;$E57),'Hoja de Trabajo para listado'!$CD$151:$DC$151,0)),0)</f>
        <v>0</v>
      </c>
      <c r="N57" s="241">
        <f ca="1">+IFERROR(INDEX('Hoja de Trabajo para listado'!$A$155:$Z$1048576,MATCH($A57,'Hoja de Trabajo para listado'!$A$155:$A$1048576,0),MATCH((CUADRO!N$4&amp;$E57),'Hoja de Trabajo para listado'!$A$151:$Z$151,0)),0)+IFERROR(INDEX('Hoja de Trabajo para listado'!$AB$155:$BA$1048576,MATCH($A57,'Hoja de Trabajo para listado'!$AB$155:$AB$1048576,0),MATCH((CUADRO!N$4&amp;$E57),'Hoja de Trabajo para listado'!$AB$151:$BA$151,0)),0)+IFERROR(INDEX('Hoja de Trabajo para listado'!$BC$155:$CB$1048576,MATCH($A57,'Hoja de Trabajo para listado'!$BC$155:$BC$1048576,0),MATCH((CUADRO!N$4&amp;$E57),'Hoja de Trabajo para listado'!$BC$151:$CB$151,0)),0)+IFERROR(INDEX('Hoja de Trabajo para listado'!$DE$153:$DG$274,MATCH($A57,'Hoja de Trabajo para listado'!$DE$153:$DE$1048576,0),MATCH((CUADRO!N$4&amp;$E57),'Hoja de Trabajo para listado'!$DE$151:$DG$151,0)),0)+IFERROR(INDEX('Hoja de Trabajo para listado'!$CD$155:$DC$1048576,MATCH($A57,'Hoja de Trabajo para listado'!$CD$155:$CD$1048576,0),MATCH((CUADRO!N$4&amp;$E57),'Hoja de Trabajo para listado'!$CD$151:$DC$151,0)),0)</f>
        <v>0</v>
      </c>
      <c r="O57" s="241">
        <f ca="1">+IFERROR(INDEX('Hoja de Trabajo para listado'!$A$155:$Z$1048576,MATCH($A57,'Hoja de Trabajo para listado'!$A$155:$A$1048576,0),MATCH((CUADRO!O$4&amp;$E57),'Hoja de Trabajo para listado'!$A$151:$Z$151,0)),0)+IFERROR(INDEX('Hoja de Trabajo para listado'!$AB$155:$BA$1048576,MATCH($A57,'Hoja de Trabajo para listado'!$AB$155:$AB$1048576,0),MATCH((CUADRO!O$4&amp;$E57),'Hoja de Trabajo para listado'!$AB$151:$BA$151,0)),0)+IFERROR(INDEX('Hoja de Trabajo para listado'!$BC$155:$CB$1048576,MATCH($A57,'Hoja de Trabajo para listado'!$BC$155:$BC$1048576,0),MATCH((CUADRO!O$4&amp;$E57),'Hoja de Trabajo para listado'!$BC$151:$CB$151,0)),0)+IFERROR(INDEX('Hoja de Trabajo para listado'!$DE$153:$DG$274,MATCH($A57,'Hoja de Trabajo para listado'!$DE$153:$DE$1048576,0),MATCH((CUADRO!O$4&amp;$E57),'Hoja de Trabajo para listado'!$DE$151:$DG$151,0)),0)+IFERROR(INDEX('Hoja de Trabajo para listado'!$CD$155:$DC$1048576,MATCH($A57,'Hoja de Trabajo para listado'!$CD$155:$CD$1048576,0),MATCH((CUADRO!O$4&amp;$E57),'Hoja de Trabajo para listado'!$CD$151:$DC$151,0)),0)</f>
        <v>0</v>
      </c>
      <c r="P57" s="241">
        <f ca="1">+IFERROR(INDEX('Hoja de Trabajo para listado'!$A$155:$Z$1048576,MATCH($A57,'Hoja de Trabajo para listado'!$A$155:$A$1048576,0),MATCH((CUADRO!P$4&amp;$E57),'Hoja de Trabajo para listado'!$A$151:$Z$151,0)),0)+IFERROR(INDEX('Hoja de Trabajo para listado'!$AB$155:$BA$1048576,MATCH($A57,'Hoja de Trabajo para listado'!$AB$155:$AB$1048576,0),MATCH((CUADRO!P$4&amp;$E57),'Hoja de Trabajo para listado'!$AB$151:$BA$151,0)),0)+IFERROR(INDEX('Hoja de Trabajo para listado'!$BC$155:$CB$1048576,MATCH($A57,'Hoja de Trabajo para listado'!$BC$155:$BC$1048576,0),MATCH((CUADRO!P$4&amp;$E57),'Hoja de Trabajo para listado'!$BC$151:$CB$151,0)),0)+IFERROR(INDEX('Hoja de Trabajo para listado'!$DE$153:$DG$274,MATCH($A57,'Hoja de Trabajo para listado'!$DE$153:$DE$1048576,0),MATCH((CUADRO!P$4&amp;$E57),'Hoja de Trabajo para listado'!$DE$151:$DG$151,0)),0)+IFERROR(INDEX('Hoja de Trabajo para listado'!$CD$155:$DC$1048576,MATCH($A57,'Hoja de Trabajo para listado'!$CD$155:$CD$1048576,0),MATCH((CUADRO!P$4&amp;$E57),'Hoja de Trabajo para listado'!$CD$151:$DC$151,0)),0)</f>
        <v>1703797.013</v>
      </c>
      <c r="Q57" s="241">
        <f ca="1">+IFERROR(INDEX('Hoja de Trabajo para listado'!$A$155:$Z$1048576,MATCH($A57,'Hoja de Trabajo para listado'!$A$155:$A$1048576,0),MATCH((CUADRO!Q$4&amp;$E57),'Hoja de Trabajo para listado'!$A$151:$Z$151,0)),0)+IFERROR(INDEX('Hoja de Trabajo para listado'!$AB$155:$BA$1048576,MATCH($A57,'Hoja de Trabajo para listado'!$AB$155:$AB$1048576,0),MATCH((CUADRO!Q$4&amp;$E57),'Hoja de Trabajo para listado'!$AB$151:$BA$151,0)),0)+IFERROR(INDEX('Hoja de Trabajo para listado'!$BC$155:$CB$1048576,MATCH($A57,'Hoja de Trabajo para listado'!$BC$155:$BC$1048576,0),MATCH((CUADRO!Q$4&amp;$E57),'Hoja de Trabajo para listado'!$BC$151:$CB$151,0)),0)+IFERROR(INDEX('Hoja de Trabajo para listado'!$DE$153:$DG$274,MATCH($A57,'Hoja de Trabajo para listado'!$DE$153:$DE$1048576,0),MATCH((CUADRO!Q$4&amp;$E57),'Hoja de Trabajo para listado'!$DE$151:$DG$151,0)),0)+IFERROR(INDEX('Hoja de Trabajo para listado'!$CD$155:$DC$1048576,MATCH($A57,'Hoja de Trabajo para listado'!$CD$155:$CD$1048576,0),MATCH((CUADRO!Q$4&amp;$E57),'Hoja de Trabajo para listado'!$CD$151:$DC$151,0)),0)</f>
        <v>0</v>
      </c>
      <c r="R57" s="241">
        <f t="shared" ca="1" si="0"/>
        <v>5856424.0930000003</v>
      </c>
      <c r="S57" s="241"/>
      <c r="T57" s="241">
        <f ca="1">+T58</f>
        <v>15411749.683</v>
      </c>
      <c r="U57" s="240">
        <f t="shared" si="1"/>
        <v>1</v>
      </c>
      <c r="V57" s="327" t="str">
        <f>+VLOOKUP(A57,bd_lista!$A$3:$E$592,5,FALSE)</f>
        <v>Instituciones Descentralizadas</v>
      </c>
      <c r="W57" s="397" t="str">
        <f>+V57</f>
        <v>Instituciones Descentralizadas</v>
      </c>
      <c r="X57" s="240">
        <f>+VLOOKUP(A57,[4]Sheet1!$A$13:$D$744,4,FALSE)</f>
        <v>81</v>
      </c>
      <c r="Y57" s="240" t="str">
        <f>+VLOOKUP(X57,bd_lista!$A$3:$C$592,3,FALSE)</f>
        <v>Ministerio de Obras Públicas, Servicios y Vivienda</v>
      </c>
      <c r="Z57" s="290">
        <f>+X57</f>
        <v>81</v>
      </c>
      <c r="AA57" s="315" t="str">
        <f>+Y57</f>
        <v>Ministerio de Obras Públicas, Servicios y Vivienda</v>
      </c>
    </row>
    <row r="58" spans="1:27" s="377" customFormat="1" ht="15" customHeight="1">
      <c r="A58" s="378">
        <v>117</v>
      </c>
      <c r="B58" s="394"/>
      <c r="C58" s="327" t="str">
        <f>+VLOOKUP(A58,bd_lista!$A$3:$C$592,3,FALSE)</f>
        <v>Dirección General de Aeronáutica Civil</v>
      </c>
      <c r="D58" s="396"/>
      <c r="E58" s="327" t="s">
        <v>1304</v>
      </c>
      <c r="F58" s="243">
        <f ca="1">+IFERROR(INDEX('Hoja de Trabajo para listado'!$A$155:$Z$1048576,MATCH($A58,'Hoja de Trabajo para listado'!$A$155:$A$1048576,0),MATCH((CUADRO!F$4&amp;$E58),'Hoja de Trabajo para listado'!$A$151:$Z$151,0)),0)+IFERROR(INDEX('Hoja de Trabajo para listado'!$AB$155:$BA$1048576,MATCH($A58,'Hoja de Trabajo para listado'!$AB$155:$AB$1048576,0),MATCH((CUADRO!F$4&amp;$E58),'Hoja de Trabajo para listado'!$AB$151:$BA$151,0)),0)+IFERROR(INDEX('Hoja de Trabajo para listado'!$BC$155:$CB$1048576,MATCH($A58,'Hoja de Trabajo para listado'!$BC$155:$BC$1048576,0),MATCH((CUADRO!F$4&amp;$E58),'Hoja de Trabajo para listado'!$BC$151:$CB$151,0)),0)+IFERROR(INDEX('Hoja de Trabajo para listado'!$DE$153:$DG$274,MATCH($A58,'Hoja de Trabajo para listado'!$DE$153:$DE$1048576,0),MATCH((CUADRO!F$4&amp;$E58),'Hoja de Trabajo para listado'!$DE$151:$DG$151,0)),0)+IFERROR(INDEX('Hoja de Trabajo para listado'!$CD$155:$DC$1048576,MATCH($A58,'Hoja de Trabajo para listado'!$CD$155:$CD$1048576,0),MATCH((CUADRO!F$4&amp;$E58),'Hoja de Trabajo para listado'!$CD$151:$DC$151,0)),0)</f>
        <v>3718996.2299999995</v>
      </c>
      <c r="G58" s="243">
        <f ca="1">+IFERROR(INDEX('Hoja de Trabajo para listado'!$A$155:$Z$1048576,MATCH($A58,'Hoja de Trabajo para listado'!$A$155:$A$1048576,0),MATCH((CUADRO!G$4&amp;$E58),'Hoja de Trabajo para listado'!$A$151:$Z$151,0)),0)+IFERROR(INDEX('Hoja de Trabajo para listado'!$AB$155:$BA$1048576,MATCH($A58,'Hoja de Trabajo para listado'!$AB$155:$AB$1048576,0),MATCH((CUADRO!G$4&amp;$E58),'Hoja de Trabajo para listado'!$AB$151:$BA$151,0)),0)+IFERROR(INDEX('Hoja de Trabajo para listado'!$BC$155:$CB$1048576,MATCH($A58,'Hoja de Trabajo para listado'!$BC$155:$BC$1048576,0),MATCH((CUADRO!G$4&amp;$E58),'Hoja de Trabajo para listado'!$BC$151:$CB$151,0)),0)+IFERROR(INDEX('Hoja de Trabajo para listado'!$DE$153:$DG$274,MATCH($A58,'Hoja de Trabajo para listado'!$DE$153:$DE$1048576,0),MATCH((CUADRO!G$4&amp;$E58),'Hoja de Trabajo para listado'!$DE$151:$DG$151,0)),0)+IFERROR(INDEX('Hoja de Trabajo para listado'!$CD$155:$DC$1048576,MATCH($A58,'Hoja de Trabajo para listado'!$CD$155:$CD$1048576,0),MATCH((CUADRO!G$4&amp;$E58),'Hoja de Trabajo para listado'!$CD$151:$DC$151,0)),0)</f>
        <v>0</v>
      </c>
      <c r="H58" s="243">
        <f ca="1">+IFERROR(INDEX('Hoja de Trabajo para listado'!$A$155:$Z$1048576,MATCH($A58,'Hoja de Trabajo para listado'!$A$155:$A$1048576,0),MATCH((CUADRO!H$4&amp;$E58),'Hoja de Trabajo para listado'!$A$151:$Z$151,0)),0)+IFERROR(INDEX('Hoja de Trabajo para listado'!$AB$155:$BA$1048576,MATCH($A58,'Hoja de Trabajo para listado'!$AB$155:$AB$1048576,0),MATCH((CUADRO!H$4&amp;$E58),'Hoja de Trabajo para listado'!$AB$151:$BA$151,0)),0)+IFERROR(INDEX('Hoja de Trabajo para listado'!$BC$155:$CB$1048576,MATCH($A58,'Hoja de Trabajo para listado'!$BC$155:$BC$1048576,0),MATCH((CUADRO!H$4&amp;$E58),'Hoja de Trabajo para listado'!$BC$151:$CB$151,0)),0)+IFERROR(INDEX('Hoja de Trabajo para listado'!$DE$153:$DG$274,MATCH($A58,'Hoja de Trabajo para listado'!$DE$153:$DE$1048576,0),MATCH((CUADRO!H$4&amp;$E58),'Hoja de Trabajo para listado'!$DE$151:$DG$151,0)),0)+IFERROR(INDEX('Hoja de Trabajo para listado'!$CD$155:$DC$1048576,MATCH($A58,'Hoja de Trabajo para listado'!$CD$155:$CD$1048576,0),MATCH((CUADRO!H$4&amp;$E58),'Hoja de Trabajo para listado'!$CD$151:$DC$151,0)),0)</f>
        <v>0</v>
      </c>
      <c r="I58" s="243">
        <f ca="1">+IFERROR(INDEX('Hoja de Trabajo para listado'!$A$155:$Z$1048576,MATCH($A58,'Hoja de Trabajo para listado'!$A$155:$A$1048576,0),MATCH((CUADRO!I$4&amp;$E58),'Hoja de Trabajo para listado'!$A$151:$Z$151,0)),0)+IFERROR(INDEX('Hoja de Trabajo para listado'!$AB$155:$BA$1048576,MATCH($A58,'Hoja de Trabajo para listado'!$AB$155:$AB$1048576,0),MATCH((CUADRO!I$4&amp;$E58),'Hoja de Trabajo para listado'!$AB$151:$BA$151,0)),0)+IFERROR(INDEX('Hoja de Trabajo para listado'!$BC$155:$CB$1048576,MATCH($A58,'Hoja de Trabajo para listado'!$BC$155:$BC$1048576,0),MATCH((CUADRO!I$4&amp;$E58),'Hoja de Trabajo para listado'!$BC$151:$CB$151,0)),0)+IFERROR(INDEX('Hoja de Trabajo para listado'!$DE$153:$DG$274,MATCH($A58,'Hoja de Trabajo para listado'!$DE$153:$DE$1048576,0),MATCH((CUADRO!I$4&amp;$E58),'Hoja de Trabajo para listado'!$DE$151:$DG$151,0)),0)+IFERROR(INDEX('Hoja de Trabajo para listado'!$CD$155:$DC$1048576,MATCH($A58,'Hoja de Trabajo para listado'!$CD$155:$CD$1048576,0),MATCH((CUADRO!I$4&amp;$E58),'Hoja de Trabajo para listado'!$CD$151:$DC$151,0)),0)</f>
        <v>0</v>
      </c>
      <c r="J58" s="243">
        <f ca="1">+IFERROR(INDEX('Hoja de Trabajo para listado'!$A$155:$Z$1048576,MATCH($A58,'Hoja de Trabajo para listado'!$A$155:$A$1048576,0),MATCH((CUADRO!J$4&amp;$E58),'Hoja de Trabajo para listado'!$A$151:$Z$151,0)),0)+IFERROR(INDEX('Hoja de Trabajo para listado'!$AB$155:$BA$1048576,MATCH($A58,'Hoja de Trabajo para listado'!$AB$155:$AB$1048576,0),MATCH((CUADRO!J$4&amp;$E58),'Hoja de Trabajo para listado'!$AB$151:$BA$151,0)),0)+IFERROR(INDEX('Hoja de Trabajo para listado'!$BC$155:$CB$1048576,MATCH($A58,'Hoja de Trabajo para listado'!$BC$155:$BC$1048576,0),MATCH((CUADRO!J$4&amp;$E58),'Hoja de Trabajo para listado'!$BC$151:$CB$151,0)),0)+IFERROR(INDEX('Hoja de Trabajo para listado'!$DE$153:$DG$274,MATCH($A58,'Hoja de Trabajo para listado'!$DE$153:$DE$1048576,0),MATCH((CUADRO!J$4&amp;$E58),'Hoja de Trabajo para listado'!$DE$151:$DG$151,0)),0)+IFERROR(INDEX('Hoja de Trabajo para listado'!$CD$155:$DC$1048576,MATCH($A58,'Hoja de Trabajo para listado'!$CD$155:$CD$1048576,0),MATCH((CUADRO!J$4&amp;$E58),'Hoja de Trabajo para listado'!$CD$151:$DC$151,0)),0)</f>
        <v>0</v>
      </c>
      <c r="K58" s="243">
        <f ca="1">+IFERROR(INDEX('Hoja de Trabajo para listado'!$A$155:$Z$1048576,MATCH($A58,'Hoja de Trabajo para listado'!$A$155:$A$1048576,0),MATCH((CUADRO!K$4&amp;$E58),'Hoja de Trabajo para listado'!$A$151:$Z$151,0)),0)+IFERROR(INDEX('Hoja de Trabajo para listado'!$AB$155:$BA$1048576,MATCH($A58,'Hoja de Trabajo para listado'!$AB$155:$AB$1048576,0),MATCH((CUADRO!K$4&amp;$E58),'Hoja de Trabajo para listado'!$AB$151:$BA$151,0)),0)+IFERROR(INDEX('Hoja de Trabajo para listado'!$BC$155:$CB$1048576,MATCH($A58,'Hoja de Trabajo para listado'!$BC$155:$BC$1048576,0),MATCH((CUADRO!K$4&amp;$E58),'Hoja de Trabajo para listado'!$BC$151:$CB$151,0)),0)+IFERROR(INDEX('Hoja de Trabajo para listado'!$DE$153:$DG$274,MATCH($A58,'Hoja de Trabajo para listado'!$DE$153:$DE$1048576,0),MATCH((CUADRO!K$4&amp;$E58),'Hoja de Trabajo para listado'!$DE$151:$DG$151,0)),0)+IFERROR(INDEX('Hoja de Trabajo para listado'!$CD$155:$DC$1048576,MATCH($A58,'Hoja de Trabajo para listado'!$CD$155:$CD$1048576,0),MATCH((CUADRO!K$4&amp;$E58),'Hoja de Trabajo para listado'!$CD$151:$DC$151,0)),0)</f>
        <v>0</v>
      </c>
      <c r="L58" s="243">
        <f ca="1">+IFERROR(INDEX('Hoja de Trabajo para listado'!$A$155:$Z$1048576,MATCH($A58,'Hoja de Trabajo para listado'!$A$155:$A$1048576,0),MATCH((CUADRO!L$4&amp;$E58),'Hoja de Trabajo para listado'!$A$151:$Z$151,0)),0)+IFERROR(INDEX('Hoja de Trabajo para listado'!$AB$155:$BA$1048576,MATCH($A58,'Hoja de Trabajo para listado'!$AB$155:$AB$1048576,0),MATCH((CUADRO!L$4&amp;$E58),'Hoja de Trabajo para listado'!$AB$151:$BA$151,0)),0)+IFERROR(INDEX('Hoja de Trabajo para listado'!$BC$155:$CB$1048576,MATCH($A58,'Hoja de Trabajo para listado'!$BC$155:$BC$1048576,0),MATCH((CUADRO!L$4&amp;$E58),'Hoja de Trabajo para listado'!$BC$151:$CB$151,0)),0)+IFERROR(INDEX('Hoja de Trabajo para listado'!$DE$153:$DG$274,MATCH($A58,'Hoja de Trabajo para listado'!$DE$153:$DE$1048576,0),MATCH((CUADRO!L$4&amp;$E58),'Hoja de Trabajo para listado'!$DE$151:$DG$151,0)),0)+IFERROR(INDEX('Hoja de Trabajo para listado'!$CD$155:$DC$1048576,MATCH($A58,'Hoja de Trabajo para listado'!$CD$155:$CD$1048576,0),MATCH((CUADRO!L$4&amp;$E58),'Hoja de Trabajo para listado'!$CD$151:$DC$151,0)),0)</f>
        <v>0</v>
      </c>
      <c r="M58" s="243">
        <f ca="1">+IFERROR(INDEX('Hoja de Trabajo para listado'!$A$155:$Z$1048576,MATCH($A58,'Hoja de Trabajo para listado'!$A$155:$A$1048576,0),MATCH((CUADRO!M$4&amp;$E58),'Hoja de Trabajo para listado'!$A$151:$Z$151,0)),0)+IFERROR(INDEX('Hoja de Trabajo para listado'!$AB$155:$BA$1048576,MATCH($A58,'Hoja de Trabajo para listado'!$AB$155:$AB$1048576,0),MATCH((CUADRO!M$4&amp;$E58),'Hoja de Trabajo para listado'!$AB$151:$BA$151,0)),0)+IFERROR(INDEX('Hoja de Trabajo para listado'!$BC$155:$CB$1048576,MATCH($A58,'Hoja de Trabajo para listado'!$BC$155:$BC$1048576,0),MATCH((CUADRO!M$4&amp;$E58),'Hoja de Trabajo para listado'!$BC$151:$CB$151,0)),0)+IFERROR(INDEX('Hoja de Trabajo para listado'!$DE$153:$DG$274,MATCH($A58,'Hoja de Trabajo para listado'!$DE$153:$DE$1048576,0),MATCH((CUADRO!M$4&amp;$E58),'Hoja de Trabajo para listado'!$DE$151:$DG$151,0)),0)+IFERROR(INDEX('Hoja de Trabajo para listado'!$CD$155:$DC$1048576,MATCH($A58,'Hoja de Trabajo para listado'!$CD$155:$CD$1048576,0),MATCH((CUADRO!M$4&amp;$E58),'Hoja de Trabajo para listado'!$CD$151:$DC$151,0)),0)</f>
        <v>0</v>
      </c>
      <c r="N58" s="243">
        <f ca="1">+IFERROR(INDEX('Hoja de Trabajo para listado'!$A$155:$Z$1048576,MATCH($A58,'Hoja de Trabajo para listado'!$A$155:$A$1048576,0),MATCH((CUADRO!N$4&amp;$E58),'Hoja de Trabajo para listado'!$A$151:$Z$151,0)),0)+IFERROR(INDEX('Hoja de Trabajo para listado'!$AB$155:$BA$1048576,MATCH($A58,'Hoja de Trabajo para listado'!$AB$155:$AB$1048576,0),MATCH((CUADRO!N$4&amp;$E58),'Hoja de Trabajo para listado'!$AB$151:$BA$151,0)),0)+IFERROR(INDEX('Hoja de Trabajo para listado'!$BC$155:$CB$1048576,MATCH($A58,'Hoja de Trabajo para listado'!$BC$155:$BC$1048576,0),MATCH((CUADRO!N$4&amp;$E58),'Hoja de Trabajo para listado'!$BC$151:$CB$151,0)),0)+IFERROR(INDEX('Hoja de Trabajo para listado'!$DE$153:$DG$274,MATCH($A58,'Hoja de Trabajo para listado'!$DE$153:$DE$1048576,0),MATCH((CUADRO!N$4&amp;$E58),'Hoja de Trabajo para listado'!$DE$151:$DG$151,0)),0)+IFERROR(INDEX('Hoja de Trabajo para listado'!$CD$155:$DC$1048576,MATCH($A58,'Hoja de Trabajo para listado'!$CD$155:$CD$1048576,0),MATCH((CUADRO!N$4&amp;$E58),'Hoja de Trabajo para listado'!$CD$151:$DC$151,0)),0)</f>
        <v>4125207.55</v>
      </c>
      <c r="O58" s="243">
        <f ca="1">+IFERROR(INDEX('Hoja de Trabajo para listado'!$A$155:$Z$1048576,MATCH($A58,'Hoja de Trabajo para listado'!$A$155:$A$1048576,0),MATCH((CUADRO!O$4&amp;$E58),'Hoja de Trabajo para listado'!$A$151:$Z$151,0)),0)+IFERROR(INDEX('Hoja de Trabajo para listado'!$AB$155:$BA$1048576,MATCH($A58,'Hoja de Trabajo para listado'!$AB$155:$AB$1048576,0),MATCH((CUADRO!O$4&amp;$E58),'Hoja de Trabajo para listado'!$AB$151:$BA$151,0)),0)+IFERROR(INDEX('Hoja de Trabajo para listado'!$BC$155:$CB$1048576,MATCH($A58,'Hoja de Trabajo para listado'!$BC$155:$BC$1048576,0),MATCH((CUADRO!O$4&amp;$E58),'Hoja de Trabajo para listado'!$BC$151:$CB$151,0)),0)+IFERROR(INDEX('Hoja de Trabajo para listado'!$DE$153:$DG$274,MATCH($A58,'Hoja de Trabajo para listado'!$DE$153:$DE$1048576,0),MATCH((CUADRO!O$4&amp;$E58),'Hoja de Trabajo para listado'!$DE$151:$DG$151,0)),0)+IFERROR(INDEX('Hoja de Trabajo para listado'!$CD$155:$DC$1048576,MATCH($A58,'Hoja de Trabajo para listado'!$CD$155:$CD$1048576,0),MATCH((CUADRO!O$4&amp;$E58),'Hoja de Trabajo para listado'!$CD$151:$DC$151,0)),0)</f>
        <v>0</v>
      </c>
      <c r="P58" s="243">
        <f ca="1">+IFERROR(INDEX('Hoja de Trabajo para listado'!$A$155:$Z$1048576,MATCH($A58,'Hoja de Trabajo para listado'!$A$155:$A$1048576,0),MATCH((CUADRO!P$4&amp;$E58),'Hoja de Trabajo para listado'!$A$151:$Z$151,0)),0)+IFERROR(INDEX('Hoja de Trabajo para listado'!$AB$155:$BA$1048576,MATCH($A58,'Hoja de Trabajo para listado'!$AB$155:$AB$1048576,0),MATCH((CUADRO!P$4&amp;$E58),'Hoja de Trabajo para listado'!$AB$151:$BA$151,0)),0)+IFERROR(INDEX('Hoja de Trabajo para listado'!$BC$155:$CB$1048576,MATCH($A58,'Hoja de Trabajo para listado'!$BC$155:$BC$1048576,0),MATCH((CUADRO!P$4&amp;$E58),'Hoja de Trabajo para listado'!$BC$151:$CB$151,0)),0)+IFERROR(INDEX('Hoja de Trabajo para listado'!$DE$153:$DG$274,MATCH($A58,'Hoja de Trabajo para listado'!$DE$153:$DE$1048576,0),MATCH((CUADRO!P$4&amp;$E58),'Hoja de Trabajo para listado'!$DE$151:$DG$151,0)),0)+IFERROR(INDEX('Hoja de Trabajo para listado'!$CD$155:$DC$1048576,MATCH($A58,'Hoja de Trabajo para listado'!$CD$155:$CD$1048576,0),MATCH((CUADRO!P$4&amp;$E58),'Hoja de Trabajo para listado'!$CD$151:$DC$151,0)),0)</f>
        <v>1711121.81</v>
      </c>
      <c r="Q58" s="243">
        <f ca="1">+IFERROR(INDEX('Hoja de Trabajo para listado'!$A$155:$Z$1048576,MATCH($A58,'Hoja de Trabajo para listado'!$A$155:$A$1048576,0),MATCH((CUADRO!Q$4&amp;$E58),'Hoja de Trabajo para listado'!$A$151:$Z$151,0)),0)+IFERROR(INDEX('Hoja de Trabajo para listado'!$AB$155:$BA$1048576,MATCH($A58,'Hoja de Trabajo para listado'!$AB$155:$AB$1048576,0),MATCH((CUADRO!Q$4&amp;$E58),'Hoja de Trabajo para listado'!$AB$151:$BA$151,0)),0)+IFERROR(INDEX('Hoja de Trabajo para listado'!$BC$155:$CB$1048576,MATCH($A58,'Hoja de Trabajo para listado'!$BC$155:$BC$1048576,0),MATCH((CUADRO!Q$4&amp;$E58),'Hoja de Trabajo para listado'!$BC$151:$CB$151,0)),0)+IFERROR(INDEX('Hoja de Trabajo para listado'!$DE$153:$DG$274,MATCH($A58,'Hoja de Trabajo para listado'!$DE$153:$DE$1048576,0),MATCH((CUADRO!Q$4&amp;$E58),'Hoja de Trabajo para listado'!$DE$151:$DG$151,0)),0)+IFERROR(INDEX('Hoja de Trabajo para listado'!$CD$155:$DC$1048576,MATCH($A58,'Hoja de Trabajo para listado'!$CD$155:$CD$1048576,0),MATCH((CUADRO!Q$4&amp;$E58),'Hoja de Trabajo para listado'!$CD$151:$DC$151,0)),0)</f>
        <v>0</v>
      </c>
      <c r="R58" s="243">
        <f t="shared" ca="1" si="0"/>
        <v>9555325.5899999999</v>
      </c>
      <c r="S58" s="243">
        <f ca="1">+R57+R58</f>
        <v>15411749.683</v>
      </c>
      <c r="T58" s="243">
        <f ca="1">+S58</f>
        <v>15411749.683</v>
      </c>
      <c r="U58" s="242">
        <f t="shared" si="1"/>
        <v>2</v>
      </c>
      <c r="V58" s="327" t="str">
        <f>+VLOOKUP(A58,bd_lista!$A$3:$E$592,5,FALSE)</f>
        <v>Instituciones Descentralizadas</v>
      </c>
      <c r="W58" s="398"/>
      <c r="X58" s="240">
        <f>+VLOOKUP(A58,[4]Sheet1!$A$13:$D$744,4,FALSE)</f>
        <v>81</v>
      </c>
      <c r="Y58" s="240" t="str">
        <f>+VLOOKUP(X58,bd_lista!$A$3:$C$592,3,FALSE)</f>
        <v>Ministerio de Obras Públicas, Servicios y Vivienda</v>
      </c>
      <c r="Z58" s="288"/>
      <c r="AA58" s="317"/>
    </row>
    <row r="59" spans="1:27" ht="15" hidden="1" customHeight="1">
      <c r="A59" s="378">
        <v>119</v>
      </c>
      <c r="B59" s="393">
        <f>+A59</f>
        <v>119</v>
      </c>
      <c r="C59" s="245" t="str">
        <f>+VLOOKUP(A59,bd_lista!$A$3:$C$592,3,FALSE)</f>
        <v>Agencia para el Des. de la Soc. de la Información en Bolivia</v>
      </c>
      <c r="D59" s="395" t="str">
        <f>+C59</f>
        <v>Agencia para el Des. de la Soc. de la Información en Bolivia</v>
      </c>
      <c r="E59" s="245" t="s">
        <v>1303</v>
      </c>
      <c r="F59" s="241">
        <f ca="1">+IFERROR(INDEX('Hoja de Trabajo para listado'!$A$155:$Z$1048576,MATCH($A59,'Hoja de Trabajo para listado'!$A$155:$A$1048576,0),MATCH((CUADRO!F$4&amp;$E59),'Hoja de Trabajo para listado'!$A$151:$Z$151,0)),0)+IFERROR(INDEX('Hoja de Trabajo para listado'!$AB$155:$BA$1048576,MATCH($A59,'Hoja de Trabajo para listado'!$AB$155:$AB$1048576,0),MATCH((CUADRO!F$4&amp;$E59),'Hoja de Trabajo para listado'!$AB$151:$BA$151,0)),0)+IFERROR(INDEX('Hoja de Trabajo para listado'!$BC$155:$CB$1048576,MATCH($A59,'Hoja de Trabajo para listado'!$BC$155:$BC$1048576,0),MATCH((CUADRO!F$4&amp;$E59),'Hoja de Trabajo para listado'!$BC$151:$CB$151,0)),0)+IFERROR(INDEX('Hoja de Trabajo para listado'!$DE$153:$DG$274,MATCH($A59,'Hoja de Trabajo para listado'!$DE$153:$DE$1048576,0),MATCH((CUADRO!F$4&amp;$E59),'Hoja de Trabajo para listado'!$DE$151:$DG$151,0)),0)+IFERROR(INDEX('Hoja de Trabajo para listado'!$CD$155:$DC$1048576,MATCH($A59,'Hoja de Trabajo para listado'!$CD$155:$CD$1048576,0),MATCH((CUADRO!F$4&amp;$E59),'Hoja de Trabajo para listado'!$CD$151:$DC$151,0)),0)</f>
        <v>0</v>
      </c>
      <c r="G59" s="241">
        <f ca="1">+IFERROR(INDEX('Hoja de Trabajo para listado'!$A$155:$Z$1048576,MATCH($A59,'Hoja de Trabajo para listado'!$A$155:$A$1048576,0),MATCH((CUADRO!G$4&amp;$E59),'Hoja de Trabajo para listado'!$A$151:$Z$151,0)),0)+IFERROR(INDEX('Hoja de Trabajo para listado'!$AB$155:$BA$1048576,MATCH($A59,'Hoja de Trabajo para listado'!$AB$155:$AB$1048576,0),MATCH((CUADRO!G$4&amp;$E59),'Hoja de Trabajo para listado'!$AB$151:$BA$151,0)),0)+IFERROR(INDEX('Hoja de Trabajo para listado'!$BC$155:$CB$1048576,MATCH($A59,'Hoja de Trabajo para listado'!$BC$155:$BC$1048576,0),MATCH((CUADRO!G$4&amp;$E59),'Hoja de Trabajo para listado'!$BC$151:$CB$151,0)),0)+IFERROR(INDEX('Hoja de Trabajo para listado'!$DE$153:$DG$274,MATCH($A59,'Hoja de Trabajo para listado'!$DE$153:$DE$1048576,0),MATCH((CUADRO!G$4&amp;$E59),'Hoja de Trabajo para listado'!$DE$151:$DG$151,0)),0)+IFERROR(INDEX('Hoja de Trabajo para listado'!$CD$155:$DC$1048576,MATCH($A59,'Hoja de Trabajo para listado'!$CD$155:$CD$1048576,0),MATCH((CUADRO!G$4&amp;$E59),'Hoja de Trabajo para listado'!$CD$151:$DC$151,0)),0)</f>
        <v>0</v>
      </c>
      <c r="H59" s="241">
        <f ca="1">+IFERROR(INDEX('Hoja de Trabajo para listado'!$A$155:$Z$1048576,MATCH($A59,'Hoja de Trabajo para listado'!$A$155:$A$1048576,0),MATCH((CUADRO!H$4&amp;$E59),'Hoja de Trabajo para listado'!$A$151:$Z$151,0)),0)+IFERROR(INDEX('Hoja de Trabajo para listado'!$AB$155:$BA$1048576,MATCH($A59,'Hoja de Trabajo para listado'!$AB$155:$AB$1048576,0),MATCH((CUADRO!H$4&amp;$E59),'Hoja de Trabajo para listado'!$AB$151:$BA$151,0)),0)+IFERROR(INDEX('Hoja de Trabajo para listado'!$BC$155:$CB$1048576,MATCH($A59,'Hoja de Trabajo para listado'!$BC$155:$BC$1048576,0),MATCH((CUADRO!H$4&amp;$E59),'Hoja de Trabajo para listado'!$BC$151:$CB$151,0)),0)+IFERROR(INDEX('Hoja de Trabajo para listado'!$DE$153:$DG$274,MATCH($A59,'Hoja de Trabajo para listado'!$DE$153:$DE$1048576,0),MATCH((CUADRO!H$4&amp;$E59),'Hoja de Trabajo para listado'!$DE$151:$DG$151,0)),0)+IFERROR(INDEX('Hoja de Trabajo para listado'!$CD$155:$DC$1048576,MATCH($A59,'Hoja de Trabajo para listado'!$CD$155:$CD$1048576,0),MATCH((CUADRO!H$4&amp;$E59),'Hoja de Trabajo para listado'!$CD$151:$DC$151,0)),0)</f>
        <v>0</v>
      </c>
      <c r="I59" s="241">
        <f ca="1">+IFERROR(INDEX('Hoja de Trabajo para listado'!$A$155:$Z$1048576,MATCH($A59,'Hoja de Trabajo para listado'!$A$155:$A$1048576,0),MATCH((CUADRO!I$4&amp;$E59),'Hoja de Trabajo para listado'!$A$151:$Z$151,0)),0)+IFERROR(INDEX('Hoja de Trabajo para listado'!$AB$155:$BA$1048576,MATCH($A59,'Hoja de Trabajo para listado'!$AB$155:$AB$1048576,0),MATCH((CUADRO!I$4&amp;$E59),'Hoja de Trabajo para listado'!$AB$151:$BA$151,0)),0)+IFERROR(INDEX('Hoja de Trabajo para listado'!$BC$155:$CB$1048576,MATCH($A59,'Hoja de Trabajo para listado'!$BC$155:$BC$1048576,0),MATCH((CUADRO!I$4&amp;$E59),'Hoja de Trabajo para listado'!$BC$151:$CB$151,0)),0)+IFERROR(INDEX('Hoja de Trabajo para listado'!$DE$153:$DG$274,MATCH($A59,'Hoja de Trabajo para listado'!$DE$153:$DE$1048576,0),MATCH((CUADRO!I$4&amp;$E59),'Hoja de Trabajo para listado'!$DE$151:$DG$151,0)),0)+IFERROR(INDEX('Hoja de Trabajo para listado'!$CD$155:$DC$1048576,MATCH($A59,'Hoja de Trabajo para listado'!$CD$155:$CD$1048576,0),MATCH((CUADRO!I$4&amp;$E59),'Hoja de Trabajo para listado'!$CD$151:$DC$151,0)),0)</f>
        <v>0</v>
      </c>
      <c r="J59" s="241">
        <f ca="1">+IFERROR(INDEX('Hoja de Trabajo para listado'!$A$155:$Z$1048576,MATCH($A59,'Hoja de Trabajo para listado'!$A$155:$A$1048576,0),MATCH((CUADRO!J$4&amp;$E59),'Hoja de Trabajo para listado'!$A$151:$Z$151,0)),0)+IFERROR(INDEX('Hoja de Trabajo para listado'!$AB$155:$BA$1048576,MATCH($A59,'Hoja de Trabajo para listado'!$AB$155:$AB$1048576,0),MATCH((CUADRO!J$4&amp;$E59),'Hoja de Trabajo para listado'!$AB$151:$BA$151,0)),0)+IFERROR(INDEX('Hoja de Trabajo para listado'!$BC$155:$CB$1048576,MATCH($A59,'Hoja de Trabajo para listado'!$BC$155:$BC$1048576,0),MATCH((CUADRO!J$4&amp;$E59),'Hoja de Trabajo para listado'!$BC$151:$CB$151,0)),0)+IFERROR(INDEX('Hoja de Trabajo para listado'!$DE$153:$DG$274,MATCH($A59,'Hoja de Trabajo para listado'!$DE$153:$DE$1048576,0),MATCH((CUADRO!J$4&amp;$E59),'Hoja de Trabajo para listado'!$DE$151:$DG$151,0)),0)+IFERROR(INDEX('Hoja de Trabajo para listado'!$CD$155:$DC$1048576,MATCH($A59,'Hoja de Trabajo para listado'!$CD$155:$CD$1048576,0),MATCH((CUADRO!J$4&amp;$E59),'Hoja de Trabajo para listado'!$CD$151:$DC$151,0)),0)</f>
        <v>0</v>
      </c>
      <c r="K59" s="241">
        <f ca="1">+IFERROR(INDEX('Hoja de Trabajo para listado'!$A$155:$Z$1048576,MATCH($A59,'Hoja de Trabajo para listado'!$A$155:$A$1048576,0),MATCH((CUADRO!K$4&amp;$E59),'Hoja de Trabajo para listado'!$A$151:$Z$151,0)),0)+IFERROR(INDEX('Hoja de Trabajo para listado'!$AB$155:$BA$1048576,MATCH($A59,'Hoja de Trabajo para listado'!$AB$155:$AB$1048576,0),MATCH((CUADRO!K$4&amp;$E59),'Hoja de Trabajo para listado'!$AB$151:$BA$151,0)),0)+IFERROR(INDEX('Hoja de Trabajo para listado'!$BC$155:$CB$1048576,MATCH($A59,'Hoja de Trabajo para listado'!$BC$155:$BC$1048576,0),MATCH((CUADRO!K$4&amp;$E59),'Hoja de Trabajo para listado'!$BC$151:$CB$151,0)),0)+IFERROR(INDEX('Hoja de Trabajo para listado'!$DE$153:$DG$274,MATCH($A59,'Hoja de Trabajo para listado'!$DE$153:$DE$1048576,0),MATCH((CUADRO!K$4&amp;$E59),'Hoja de Trabajo para listado'!$DE$151:$DG$151,0)),0)+IFERROR(INDEX('Hoja de Trabajo para listado'!$CD$155:$DC$1048576,MATCH($A59,'Hoja de Trabajo para listado'!$CD$155:$CD$1048576,0),MATCH((CUADRO!K$4&amp;$E59),'Hoja de Trabajo para listado'!$CD$151:$DC$151,0)),0)</f>
        <v>0</v>
      </c>
      <c r="L59" s="241">
        <f ca="1">+IFERROR(INDEX('Hoja de Trabajo para listado'!$A$155:$Z$1048576,MATCH($A59,'Hoja de Trabajo para listado'!$A$155:$A$1048576,0),MATCH((CUADRO!L$4&amp;$E59),'Hoja de Trabajo para listado'!$A$151:$Z$151,0)),0)+IFERROR(INDEX('Hoja de Trabajo para listado'!$AB$155:$BA$1048576,MATCH($A59,'Hoja de Trabajo para listado'!$AB$155:$AB$1048576,0),MATCH((CUADRO!L$4&amp;$E59),'Hoja de Trabajo para listado'!$AB$151:$BA$151,0)),0)+IFERROR(INDEX('Hoja de Trabajo para listado'!$BC$155:$CB$1048576,MATCH($A59,'Hoja de Trabajo para listado'!$BC$155:$BC$1048576,0),MATCH((CUADRO!L$4&amp;$E59),'Hoja de Trabajo para listado'!$BC$151:$CB$151,0)),0)+IFERROR(INDEX('Hoja de Trabajo para listado'!$DE$153:$DG$274,MATCH($A59,'Hoja de Trabajo para listado'!$DE$153:$DE$1048576,0),MATCH((CUADRO!L$4&amp;$E59),'Hoja de Trabajo para listado'!$DE$151:$DG$151,0)),0)+IFERROR(INDEX('Hoja de Trabajo para listado'!$CD$155:$DC$1048576,MATCH($A59,'Hoja de Trabajo para listado'!$CD$155:$CD$1048576,0),MATCH((CUADRO!L$4&amp;$E59),'Hoja de Trabajo para listado'!$CD$151:$DC$151,0)),0)</f>
        <v>0</v>
      </c>
      <c r="M59" s="241">
        <f ca="1">+IFERROR(INDEX('Hoja de Trabajo para listado'!$A$155:$Z$1048576,MATCH($A59,'Hoja de Trabajo para listado'!$A$155:$A$1048576,0),MATCH((CUADRO!M$4&amp;$E59),'Hoja de Trabajo para listado'!$A$151:$Z$151,0)),0)+IFERROR(INDEX('Hoja de Trabajo para listado'!$AB$155:$BA$1048576,MATCH($A59,'Hoja de Trabajo para listado'!$AB$155:$AB$1048576,0),MATCH((CUADRO!M$4&amp;$E59),'Hoja de Trabajo para listado'!$AB$151:$BA$151,0)),0)+IFERROR(INDEX('Hoja de Trabajo para listado'!$BC$155:$CB$1048576,MATCH($A59,'Hoja de Trabajo para listado'!$BC$155:$BC$1048576,0),MATCH((CUADRO!M$4&amp;$E59),'Hoja de Trabajo para listado'!$BC$151:$CB$151,0)),0)+IFERROR(INDEX('Hoja de Trabajo para listado'!$DE$153:$DG$274,MATCH($A59,'Hoja de Trabajo para listado'!$DE$153:$DE$1048576,0),MATCH((CUADRO!M$4&amp;$E59),'Hoja de Trabajo para listado'!$DE$151:$DG$151,0)),0)+IFERROR(INDEX('Hoja de Trabajo para listado'!$CD$155:$DC$1048576,MATCH($A59,'Hoja de Trabajo para listado'!$CD$155:$CD$1048576,0),MATCH((CUADRO!M$4&amp;$E59),'Hoja de Trabajo para listado'!$CD$151:$DC$151,0)),0)</f>
        <v>0</v>
      </c>
      <c r="N59" s="241">
        <f ca="1">+IFERROR(INDEX('Hoja de Trabajo para listado'!$A$155:$Z$1048576,MATCH($A59,'Hoja de Trabajo para listado'!$A$155:$A$1048576,0),MATCH((CUADRO!N$4&amp;$E59),'Hoja de Trabajo para listado'!$A$151:$Z$151,0)),0)+IFERROR(INDEX('Hoja de Trabajo para listado'!$AB$155:$BA$1048576,MATCH($A59,'Hoja de Trabajo para listado'!$AB$155:$AB$1048576,0),MATCH((CUADRO!N$4&amp;$E59),'Hoja de Trabajo para listado'!$AB$151:$BA$151,0)),0)+IFERROR(INDEX('Hoja de Trabajo para listado'!$BC$155:$CB$1048576,MATCH($A59,'Hoja de Trabajo para listado'!$BC$155:$BC$1048576,0),MATCH((CUADRO!N$4&amp;$E59),'Hoja de Trabajo para listado'!$BC$151:$CB$151,0)),0)+IFERROR(INDEX('Hoja de Trabajo para listado'!$DE$153:$DG$274,MATCH($A59,'Hoja de Trabajo para listado'!$DE$153:$DE$1048576,0),MATCH((CUADRO!N$4&amp;$E59),'Hoja de Trabajo para listado'!$DE$151:$DG$151,0)),0)+IFERROR(INDEX('Hoja de Trabajo para listado'!$CD$155:$DC$1048576,MATCH($A59,'Hoja de Trabajo para listado'!$CD$155:$CD$1048576,0),MATCH((CUADRO!N$4&amp;$E59),'Hoja de Trabajo para listado'!$CD$151:$DC$151,0)),0)</f>
        <v>0</v>
      </c>
      <c r="O59" s="241">
        <f ca="1">+IFERROR(INDEX('Hoja de Trabajo para listado'!$A$155:$Z$1048576,MATCH($A59,'Hoja de Trabajo para listado'!$A$155:$A$1048576,0),MATCH((CUADRO!O$4&amp;$E59),'Hoja de Trabajo para listado'!$A$151:$Z$151,0)),0)+IFERROR(INDEX('Hoja de Trabajo para listado'!$AB$155:$BA$1048576,MATCH($A59,'Hoja de Trabajo para listado'!$AB$155:$AB$1048576,0),MATCH((CUADRO!O$4&amp;$E59),'Hoja de Trabajo para listado'!$AB$151:$BA$151,0)),0)+IFERROR(INDEX('Hoja de Trabajo para listado'!$BC$155:$CB$1048576,MATCH($A59,'Hoja de Trabajo para listado'!$BC$155:$BC$1048576,0),MATCH((CUADRO!O$4&amp;$E59),'Hoja de Trabajo para listado'!$BC$151:$CB$151,0)),0)+IFERROR(INDEX('Hoja de Trabajo para listado'!$DE$153:$DG$274,MATCH($A59,'Hoja de Trabajo para listado'!$DE$153:$DE$1048576,0),MATCH((CUADRO!O$4&amp;$E59),'Hoja de Trabajo para listado'!$DE$151:$DG$151,0)),0)+IFERROR(INDEX('Hoja de Trabajo para listado'!$CD$155:$DC$1048576,MATCH($A59,'Hoja de Trabajo para listado'!$CD$155:$CD$1048576,0),MATCH((CUADRO!O$4&amp;$E59),'Hoja de Trabajo para listado'!$CD$151:$DC$151,0)),0)</f>
        <v>0</v>
      </c>
      <c r="P59" s="241">
        <f ca="1">+IFERROR(INDEX('Hoja de Trabajo para listado'!$A$155:$Z$1048576,MATCH($A59,'Hoja de Trabajo para listado'!$A$155:$A$1048576,0),MATCH((CUADRO!P$4&amp;$E59),'Hoja de Trabajo para listado'!$A$151:$Z$151,0)),0)+IFERROR(INDEX('Hoja de Trabajo para listado'!$AB$155:$BA$1048576,MATCH($A59,'Hoja de Trabajo para listado'!$AB$155:$AB$1048576,0),MATCH((CUADRO!P$4&amp;$E59),'Hoja de Trabajo para listado'!$AB$151:$BA$151,0)),0)+IFERROR(INDEX('Hoja de Trabajo para listado'!$BC$155:$CB$1048576,MATCH($A59,'Hoja de Trabajo para listado'!$BC$155:$BC$1048576,0),MATCH((CUADRO!P$4&amp;$E59),'Hoja de Trabajo para listado'!$BC$151:$CB$151,0)),0)+IFERROR(INDEX('Hoja de Trabajo para listado'!$DE$153:$DG$274,MATCH($A59,'Hoja de Trabajo para listado'!$DE$153:$DE$1048576,0),MATCH((CUADRO!P$4&amp;$E59),'Hoja de Trabajo para listado'!$DE$151:$DG$151,0)),0)+IFERROR(INDEX('Hoja de Trabajo para listado'!$CD$155:$DC$1048576,MATCH($A59,'Hoja de Trabajo para listado'!$CD$155:$CD$1048576,0),MATCH((CUADRO!P$4&amp;$E59),'Hoja de Trabajo para listado'!$CD$151:$DC$151,0)),0)</f>
        <v>0</v>
      </c>
      <c r="Q59" s="241">
        <f ca="1">+IFERROR(INDEX('Hoja de Trabajo para listado'!$A$155:$Z$1048576,MATCH($A59,'Hoja de Trabajo para listado'!$A$155:$A$1048576,0),MATCH((CUADRO!Q$4&amp;$E59),'Hoja de Trabajo para listado'!$A$151:$Z$151,0)),0)+IFERROR(INDEX('Hoja de Trabajo para listado'!$AB$155:$BA$1048576,MATCH($A59,'Hoja de Trabajo para listado'!$AB$155:$AB$1048576,0),MATCH((CUADRO!Q$4&amp;$E59),'Hoja de Trabajo para listado'!$AB$151:$BA$151,0)),0)+IFERROR(INDEX('Hoja de Trabajo para listado'!$BC$155:$CB$1048576,MATCH($A59,'Hoja de Trabajo para listado'!$BC$155:$BC$1048576,0),MATCH((CUADRO!Q$4&amp;$E59),'Hoja de Trabajo para listado'!$BC$151:$CB$151,0)),0)+IFERROR(INDEX('Hoja de Trabajo para listado'!$DE$153:$DG$274,MATCH($A59,'Hoja de Trabajo para listado'!$DE$153:$DE$1048576,0),MATCH((CUADRO!Q$4&amp;$E59),'Hoja de Trabajo para listado'!$DE$151:$DG$151,0)),0)+IFERROR(INDEX('Hoja de Trabajo para listado'!$CD$155:$DC$1048576,MATCH($A59,'Hoja de Trabajo para listado'!$CD$155:$CD$1048576,0),MATCH((CUADRO!Q$4&amp;$E59),'Hoja de Trabajo para listado'!$CD$151:$DC$151,0)),0)</f>
        <v>0</v>
      </c>
      <c r="R59" s="241">
        <f t="shared" ca="1" si="0"/>
        <v>0</v>
      </c>
      <c r="S59" s="241"/>
      <c r="T59" s="241">
        <f ca="1">+T60</f>
        <v>0</v>
      </c>
      <c r="U59" s="240">
        <f t="shared" si="1"/>
        <v>1</v>
      </c>
      <c r="V59" s="327" t="str">
        <f>+VLOOKUP(A59,bd_lista!$A$3:$E$592,5,FALSE)</f>
        <v>Instituciones Descentralizadas</v>
      </c>
      <c r="W59" s="397" t="str">
        <f>+V59</f>
        <v>Instituciones Descentralizadas</v>
      </c>
      <c r="X59" s="240">
        <f>+VLOOKUP(A59,[4]Sheet1!$A$13:$D$744,4,FALSE)</f>
        <v>6</v>
      </c>
      <c r="Y59" s="240" t="str">
        <f>+VLOOKUP(X59,bd_lista!$A$3:$C$592,3,FALSE)</f>
        <v>Vicepresidencia del Estado Plurinacional</v>
      </c>
      <c r="Z59" s="290">
        <f>+X59</f>
        <v>6</v>
      </c>
      <c r="AA59" s="315" t="str">
        <f>+Y59</f>
        <v>Vicepresidencia del Estado Plurinacional</v>
      </c>
    </row>
    <row r="60" spans="1:27" ht="15" hidden="1" customHeight="1">
      <c r="A60" s="378">
        <v>119</v>
      </c>
      <c r="B60" s="394"/>
      <c r="C60" s="327" t="str">
        <f>+VLOOKUP(A60,bd_lista!$A$3:$C$592,3,FALSE)</f>
        <v>Agencia para el Des. de la Soc. de la Información en Bolivia</v>
      </c>
      <c r="D60" s="396"/>
      <c r="E60" s="327" t="s">
        <v>1304</v>
      </c>
      <c r="F60" s="243">
        <f ca="1">+IFERROR(INDEX('Hoja de Trabajo para listado'!$A$155:$Z$1048576,MATCH($A60,'Hoja de Trabajo para listado'!$A$155:$A$1048576,0),MATCH((CUADRO!F$4&amp;$E60),'Hoja de Trabajo para listado'!$A$151:$Z$151,0)),0)+IFERROR(INDEX('Hoja de Trabajo para listado'!$AB$155:$BA$1048576,MATCH($A60,'Hoja de Trabajo para listado'!$AB$155:$AB$1048576,0),MATCH((CUADRO!F$4&amp;$E60),'Hoja de Trabajo para listado'!$AB$151:$BA$151,0)),0)+IFERROR(INDEX('Hoja de Trabajo para listado'!$BC$155:$CB$1048576,MATCH($A60,'Hoja de Trabajo para listado'!$BC$155:$BC$1048576,0),MATCH((CUADRO!F$4&amp;$E60),'Hoja de Trabajo para listado'!$BC$151:$CB$151,0)),0)+IFERROR(INDEX('Hoja de Trabajo para listado'!$DE$153:$DG$274,MATCH($A60,'Hoja de Trabajo para listado'!$DE$153:$DE$1048576,0),MATCH((CUADRO!F$4&amp;$E60),'Hoja de Trabajo para listado'!$DE$151:$DG$151,0)),0)+IFERROR(INDEX('Hoja de Trabajo para listado'!$CD$155:$DC$1048576,MATCH($A60,'Hoja de Trabajo para listado'!$CD$155:$CD$1048576,0),MATCH((CUADRO!F$4&amp;$E60),'Hoja de Trabajo para listado'!$CD$151:$DC$151,0)),0)</f>
        <v>0</v>
      </c>
      <c r="G60" s="243">
        <f ca="1">+IFERROR(INDEX('Hoja de Trabajo para listado'!$A$155:$Z$1048576,MATCH($A60,'Hoja de Trabajo para listado'!$A$155:$A$1048576,0),MATCH((CUADRO!G$4&amp;$E60),'Hoja de Trabajo para listado'!$A$151:$Z$151,0)),0)+IFERROR(INDEX('Hoja de Trabajo para listado'!$AB$155:$BA$1048576,MATCH($A60,'Hoja de Trabajo para listado'!$AB$155:$AB$1048576,0),MATCH((CUADRO!G$4&amp;$E60),'Hoja de Trabajo para listado'!$AB$151:$BA$151,0)),0)+IFERROR(INDEX('Hoja de Trabajo para listado'!$BC$155:$CB$1048576,MATCH($A60,'Hoja de Trabajo para listado'!$BC$155:$BC$1048576,0),MATCH((CUADRO!G$4&amp;$E60),'Hoja de Trabajo para listado'!$BC$151:$CB$151,0)),0)+IFERROR(INDEX('Hoja de Trabajo para listado'!$DE$153:$DG$274,MATCH($A60,'Hoja de Trabajo para listado'!$DE$153:$DE$1048576,0),MATCH((CUADRO!G$4&amp;$E60),'Hoja de Trabajo para listado'!$DE$151:$DG$151,0)),0)+IFERROR(INDEX('Hoja de Trabajo para listado'!$CD$155:$DC$1048576,MATCH($A60,'Hoja de Trabajo para listado'!$CD$155:$CD$1048576,0),MATCH((CUADRO!G$4&amp;$E60),'Hoja de Trabajo para listado'!$CD$151:$DC$151,0)),0)</f>
        <v>0</v>
      </c>
      <c r="H60" s="243">
        <f ca="1">+IFERROR(INDEX('Hoja de Trabajo para listado'!$A$155:$Z$1048576,MATCH($A60,'Hoja de Trabajo para listado'!$A$155:$A$1048576,0),MATCH((CUADRO!H$4&amp;$E60),'Hoja de Trabajo para listado'!$A$151:$Z$151,0)),0)+IFERROR(INDEX('Hoja de Trabajo para listado'!$AB$155:$BA$1048576,MATCH($A60,'Hoja de Trabajo para listado'!$AB$155:$AB$1048576,0),MATCH((CUADRO!H$4&amp;$E60),'Hoja de Trabajo para listado'!$AB$151:$BA$151,0)),0)+IFERROR(INDEX('Hoja de Trabajo para listado'!$BC$155:$CB$1048576,MATCH($A60,'Hoja de Trabajo para listado'!$BC$155:$BC$1048576,0),MATCH((CUADRO!H$4&amp;$E60),'Hoja de Trabajo para listado'!$BC$151:$CB$151,0)),0)+IFERROR(INDEX('Hoja de Trabajo para listado'!$DE$153:$DG$274,MATCH($A60,'Hoja de Trabajo para listado'!$DE$153:$DE$1048576,0),MATCH((CUADRO!H$4&amp;$E60),'Hoja de Trabajo para listado'!$DE$151:$DG$151,0)),0)+IFERROR(INDEX('Hoja de Trabajo para listado'!$CD$155:$DC$1048576,MATCH($A60,'Hoja de Trabajo para listado'!$CD$155:$CD$1048576,0),MATCH((CUADRO!H$4&amp;$E60),'Hoja de Trabajo para listado'!$CD$151:$DC$151,0)),0)</f>
        <v>0</v>
      </c>
      <c r="I60" s="243">
        <f ca="1">+IFERROR(INDEX('Hoja de Trabajo para listado'!$A$155:$Z$1048576,MATCH($A60,'Hoja de Trabajo para listado'!$A$155:$A$1048576,0),MATCH((CUADRO!I$4&amp;$E60),'Hoja de Trabajo para listado'!$A$151:$Z$151,0)),0)+IFERROR(INDEX('Hoja de Trabajo para listado'!$AB$155:$BA$1048576,MATCH($A60,'Hoja de Trabajo para listado'!$AB$155:$AB$1048576,0),MATCH((CUADRO!I$4&amp;$E60),'Hoja de Trabajo para listado'!$AB$151:$BA$151,0)),0)+IFERROR(INDEX('Hoja de Trabajo para listado'!$BC$155:$CB$1048576,MATCH($A60,'Hoja de Trabajo para listado'!$BC$155:$BC$1048576,0),MATCH((CUADRO!I$4&amp;$E60),'Hoja de Trabajo para listado'!$BC$151:$CB$151,0)),0)+IFERROR(INDEX('Hoja de Trabajo para listado'!$DE$153:$DG$274,MATCH($A60,'Hoja de Trabajo para listado'!$DE$153:$DE$1048576,0),MATCH((CUADRO!I$4&amp;$E60),'Hoja de Trabajo para listado'!$DE$151:$DG$151,0)),0)+IFERROR(INDEX('Hoja de Trabajo para listado'!$CD$155:$DC$1048576,MATCH($A60,'Hoja de Trabajo para listado'!$CD$155:$CD$1048576,0),MATCH((CUADRO!I$4&amp;$E60),'Hoja de Trabajo para listado'!$CD$151:$DC$151,0)),0)</f>
        <v>0</v>
      </c>
      <c r="J60" s="243">
        <f ca="1">+IFERROR(INDEX('Hoja de Trabajo para listado'!$A$155:$Z$1048576,MATCH($A60,'Hoja de Trabajo para listado'!$A$155:$A$1048576,0),MATCH((CUADRO!J$4&amp;$E60),'Hoja de Trabajo para listado'!$A$151:$Z$151,0)),0)+IFERROR(INDEX('Hoja de Trabajo para listado'!$AB$155:$BA$1048576,MATCH($A60,'Hoja de Trabajo para listado'!$AB$155:$AB$1048576,0),MATCH((CUADRO!J$4&amp;$E60),'Hoja de Trabajo para listado'!$AB$151:$BA$151,0)),0)+IFERROR(INDEX('Hoja de Trabajo para listado'!$BC$155:$CB$1048576,MATCH($A60,'Hoja de Trabajo para listado'!$BC$155:$BC$1048576,0),MATCH((CUADRO!J$4&amp;$E60),'Hoja de Trabajo para listado'!$BC$151:$CB$151,0)),0)+IFERROR(INDEX('Hoja de Trabajo para listado'!$DE$153:$DG$274,MATCH($A60,'Hoja de Trabajo para listado'!$DE$153:$DE$1048576,0),MATCH((CUADRO!J$4&amp;$E60),'Hoja de Trabajo para listado'!$DE$151:$DG$151,0)),0)+IFERROR(INDEX('Hoja de Trabajo para listado'!$CD$155:$DC$1048576,MATCH($A60,'Hoja de Trabajo para listado'!$CD$155:$CD$1048576,0),MATCH((CUADRO!J$4&amp;$E60),'Hoja de Trabajo para listado'!$CD$151:$DC$151,0)),0)</f>
        <v>0</v>
      </c>
      <c r="K60" s="243">
        <f ca="1">+IFERROR(INDEX('Hoja de Trabajo para listado'!$A$155:$Z$1048576,MATCH($A60,'Hoja de Trabajo para listado'!$A$155:$A$1048576,0),MATCH((CUADRO!K$4&amp;$E60),'Hoja de Trabajo para listado'!$A$151:$Z$151,0)),0)+IFERROR(INDEX('Hoja de Trabajo para listado'!$AB$155:$BA$1048576,MATCH($A60,'Hoja de Trabajo para listado'!$AB$155:$AB$1048576,0),MATCH((CUADRO!K$4&amp;$E60),'Hoja de Trabajo para listado'!$AB$151:$BA$151,0)),0)+IFERROR(INDEX('Hoja de Trabajo para listado'!$BC$155:$CB$1048576,MATCH($A60,'Hoja de Trabajo para listado'!$BC$155:$BC$1048576,0),MATCH((CUADRO!K$4&amp;$E60),'Hoja de Trabajo para listado'!$BC$151:$CB$151,0)),0)+IFERROR(INDEX('Hoja de Trabajo para listado'!$DE$153:$DG$274,MATCH($A60,'Hoja de Trabajo para listado'!$DE$153:$DE$1048576,0),MATCH((CUADRO!K$4&amp;$E60),'Hoja de Trabajo para listado'!$DE$151:$DG$151,0)),0)+IFERROR(INDEX('Hoja de Trabajo para listado'!$CD$155:$DC$1048576,MATCH($A60,'Hoja de Trabajo para listado'!$CD$155:$CD$1048576,0),MATCH((CUADRO!K$4&amp;$E60),'Hoja de Trabajo para listado'!$CD$151:$DC$151,0)),0)</f>
        <v>0</v>
      </c>
      <c r="L60" s="243">
        <f ca="1">+IFERROR(INDEX('Hoja de Trabajo para listado'!$A$155:$Z$1048576,MATCH($A60,'Hoja de Trabajo para listado'!$A$155:$A$1048576,0),MATCH((CUADRO!L$4&amp;$E60),'Hoja de Trabajo para listado'!$A$151:$Z$151,0)),0)+IFERROR(INDEX('Hoja de Trabajo para listado'!$AB$155:$BA$1048576,MATCH($A60,'Hoja de Trabajo para listado'!$AB$155:$AB$1048576,0),MATCH((CUADRO!L$4&amp;$E60),'Hoja de Trabajo para listado'!$AB$151:$BA$151,0)),0)+IFERROR(INDEX('Hoja de Trabajo para listado'!$BC$155:$CB$1048576,MATCH($A60,'Hoja de Trabajo para listado'!$BC$155:$BC$1048576,0),MATCH((CUADRO!L$4&amp;$E60),'Hoja de Trabajo para listado'!$BC$151:$CB$151,0)),0)+IFERROR(INDEX('Hoja de Trabajo para listado'!$DE$153:$DG$274,MATCH($A60,'Hoja de Trabajo para listado'!$DE$153:$DE$1048576,0),MATCH((CUADRO!L$4&amp;$E60),'Hoja de Trabajo para listado'!$DE$151:$DG$151,0)),0)+IFERROR(INDEX('Hoja de Trabajo para listado'!$CD$155:$DC$1048576,MATCH($A60,'Hoja de Trabajo para listado'!$CD$155:$CD$1048576,0),MATCH((CUADRO!L$4&amp;$E60),'Hoja de Trabajo para listado'!$CD$151:$DC$151,0)),0)</f>
        <v>0</v>
      </c>
      <c r="M60" s="243">
        <f ca="1">+IFERROR(INDEX('Hoja de Trabajo para listado'!$A$155:$Z$1048576,MATCH($A60,'Hoja de Trabajo para listado'!$A$155:$A$1048576,0),MATCH((CUADRO!M$4&amp;$E60),'Hoja de Trabajo para listado'!$A$151:$Z$151,0)),0)+IFERROR(INDEX('Hoja de Trabajo para listado'!$AB$155:$BA$1048576,MATCH($A60,'Hoja de Trabajo para listado'!$AB$155:$AB$1048576,0),MATCH((CUADRO!M$4&amp;$E60),'Hoja de Trabajo para listado'!$AB$151:$BA$151,0)),0)+IFERROR(INDEX('Hoja de Trabajo para listado'!$BC$155:$CB$1048576,MATCH($A60,'Hoja de Trabajo para listado'!$BC$155:$BC$1048576,0),MATCH((CUADRO!M$4&amp;$E60),'Hoja de Trabajo para listado'!$BC$151:$CB$151,0)),0)+IFERROR(INDEX('Hoja de Trabajo para listado'!$DE$153:$DG$274,MATCH($A60,'Hoja de Trabajo para listado'!$DE$153:$DE$1048576,0),MATCH((CUADRO!M$4&amp;$E60),'Hoja de Trabajo para listado'!$DE$151:$DG$151,0)),0)+IFERROR(INDEX('Hoja de Trabajo para listado'!$CD$155:$DC$1048576,MATCH($A60,'Hoja de Trabajo para listado'!$CD$155:$CD$1048576,0),MATCH((CUADRO!M$4&amp;$E60),'Hoja de Trabajo para listado'!$CD$151:$DC$151,0)),0)</f>
        <v>0</v>
      </c>
      <c r="N60" s="243">
        <f ca="1">+IFERROR(INDEX('Hoja de Trabajo para listado'!$A$155:$Z$1048576,MATCH($A60,'Hoja de Trabajo para listado'!$A$155:$A$1048576,0),MATCH((CUADRO!N$4&amp;$E60),'Hoja de Trabajo para listado'!$A$151:$Z$151,0)),0)+IFERROR(INDEX('Hoja de Trabajo para listado'!$AB$155:$BA$1048576,MATCH($A60,'Hoja de Trabajo para listado'!$AB$155:$AB$1048576,0),MATCH((CUADRO!N$4&amp;$E60),'Hoja de Trabajo para listado'!$AB$151:$BA$151,0)),0)+IFERROR(INDEX('Hoja de Trabajo para listado'!$BC$155:$CB$1048576,MATCH($A60,'Hoja de Trabajo para listado'!$BC$155:$BC$1048576,0),MATCH((CUADRO!N$4&amp;$E60),'Hoja de Trabajo para listado'!$BC$151:$CB$151,0)),0)+IFERROR(INDEX('Hoja de Trabajo para listado'!$DE$153:$DG$274,MATCH($A60,'Hoja de Trabajo para listado'!$DE$153:$DE$1048576,0),MATCH((CUADRO!N$4&amp;$E60),'Hoja de Trabajo para listado'!$DE$151:$DG$151,0)),0)+IFERROR(INDEX('Hoja de Trabajo para listado'!$CD$155:$DC$1048576,MATCH($A60,'Hoja de Trabajo para listado'!$CD$155:$CD$1048576,0),MATCH((CUADRO!N$4&amp;$E60),'Hoja de Trabajo para listado'!$CD$151:$DC$151,0)),0)</f>
        <v>0</v>
      </c>
      <c r="O60" s="243">
        <f ca="1">+IFERROR(INDEX('Hoja de Trabajo para listado'!$A$155:$Z$1048576,MATCH($A60,'Hoja de Trabajo para listado'!$A$155:$A$1048576,0),MATCH((CUADRO!O$4&amp;$E60),'Hoja de Trabajo para listado'!$A$151:$Z$151,0)),0)+IFERROR(INDEX('Hoja de Trabajo para listado'!$AB$155:$BA$1048576,MATCH($A60,'Hoja de Trabajo para listado'!$AB$155:$AB$1048576,0),MATCH((CUADRO!O$4&amp;$E60),'Hoja de Trabajo para listado'!$AB$151:$BA$151,0)),0)+IFERROR(INDEX('Hoja de Trabajo para listado'!$BC$155:$CB$1048576,MATCH($A60,'Hoja de Trabajo para listado'!$BC$155:$BC$1048576,0),MATCH((CUADRO!O$4&amp;$E60),'Hoja de Trabajo para listado'!$BC$151:$CB$151,0)),0)+IFERROR(INDEX('Hoja de Trabajo para listado'!$DE$153:$DG$274,MATCH($A60,'Hoja de Trabajo para listado'!$DE$153:$DE$1048576,0),MATCH((CUADRO!O$4&amp;$E60),'Hoja de Trabajo para listado'!$DE$151:$DG$151,0)),0)+IFERROR(INDEX('Hoja de Trabajo para listado'!$CD$155:$DC$1048576,MATCH($A60,'Hoja de Trabajo para listado'!$CD$155:$CD$1048576,0),MATCH((CUADRO!O$4&amp;$E60),'Hoja de Trabajo para listado'!$CD$151:$DC$151,0)),0)</f>
        <v>0</v>
      </c>
      <c r="P60" s="243">
        <f ca="1">+IFERROR(INDEX('Hoja de Trabajo para listado'!$A$155:$Z$1048576,MATCH($A60,'Hoja de Trabajo para listado'!$A$155:$A$1048576,0),MATCH((CUADRO!P$4&amp;$E60),'Hoja de Trabajo para listado'!$A$151:$Z$151,0)),0)+IFERROR(INDEX('Hoja de Trabajo para listado'!$AB$155:$BA$1048576,MATCH($A60,'Hoja de Trabajo para listado'!$AB$155:$AB$1048576,0),MATCH((CUADRO!P$4&amp;$E60),'Hoja de Trabajo para listado'!$AB$151:$BA$151,0)),0)+IFERROR(INDEX('Hoja de Trabajo para listado'!$BC$155:$CB$1048576,MATCH($A60,'Hoja de Trabajo para listado'!$BC$155:$BC$1048576,0),MATCH((CUADRO!P$4&amp;$E60),'Hoja de Trabajo para listado'!$BC$151:$CB$151,0)),0)+IFERROR(INDEX('Hoja de Trabajo para listado'!$DE$153:$DG$274,MATCH($A60,'Hoja de Trabajo para listado'!$DE$153:$DE$1048576,0),MATCH((CUADRO!P$4&amp;$E60),'Hoja de Trabajo para listado'!$DE$151:$DG$151,0)),0)+IFERROR(INDEX('Hoja de Trabajo para listado'!$CD$155:$DC$1048576,MATCH($A60,'Hoja de Trabajo para listado'!$CD$155:$CD$1048576,0),MATCH((CUADRO!P$4&amp;$E60),'Hoja de Trabajo para listado'!$CD$151:$DC$151,0)),0)</f>
        <v>0</v>
      </c>
      <c r="Q60" s="243">
        <f ca="1">+IFERROR(INDEX('Hoja de Trabajo para listado'!$A$155:$Z$1048576,MATCH($A60,'Hoja de Trabajo para listado'!$A$155:$A$1048576,0),MATCH((CUADRO!Q$4&amp;$E60),'Hoja de Trabajo para listado'!$A$151:$Z$151,0)),0)+IFERROR(INDEX('Hoja de Trabajo para listado'!$AB$155:$BA$1048576,MATCH($A60,'Hoja de Trabajo para listado'!$AB$155:$AB$1048576,0),MATCH((CUADRO!Q$4&amp;$E60),'Hoja de Trabajo para listado'!$AB$151:$BA$151,0)),0)+IFERROR(INDEX('Hoja de Trabajo para listado'!$BC$155:$CB$1048576,MATCH($A60,'Hoja de Trabajo para listado'!$BC$155:$BC$1048576,0),MATCH((CUADRO!Q$4&amp;$E60),'Hoja de Trabajo para listado'!$BC$151:$CB$151,0)),0)+IFERROR(INDEX('Hoja de Trabajo para listado'!$DE$153:$DG$274,MATCH($A60,'Hoja de Trabajo para listado'!$DE$153:$DE$1048576,0),MATCH((CUADRO!Q$4&amp;$E60),'Hoja de Trabajo para listado'!$DE$151:$DG$151,0)),0)+IFERROR(INDEX('Hoja de Trabajo para listado'!$CD$155:$DC$1048576,MATCH($A60,'Hoja de Trabajo para listado'!$CD$155:$CD$1048576,0),MATCH((CUADRO!Q$4&amp;$E60),'Hoja de Trabajo para listado'!$CD$151:$DC$151,0)),0)</f>
        <v>0</v>
      </c>
      <c r="R60" s="243">
        <f t="shared" ca="1" si="0"/>
        <v>0</v>
      </c>
      <c r="S60" s="243">
        <f ca="1">+R59+R60</f>
        <v>0</v>
      </c>
      <c r="T60" s="243">
        <f ca="1">+S60</f>
        <v>0</v>
      </c>
      <c r="U60" s="242">
        <f t="shared" si="1"/>
        <v>2</v>
      </c>
      <c r="V60" s="327" t="str">
        <f>+VLOOKUP(A60,bd_lista!$A$3:$E$592,5,FALSE)</f>
        <v>Instituciones Descentralizadas</v>
      </c>
      <c r="W60" s="398"/>
      <c r="X60" s="240">
        <f>+VLOOKUP(A60,[4]Sheet1!$A$13:$D$744,4,FALSE)</f>
        <v>6</v>
      </c>
      <c r="Y60" s="240" t="str">
        <f>+VLOOKUP(X60,bd_lista!$A$3:$C$592,3,FALSE)</f>
        <v>Vicepresidencia del Estado Plurinacional</v>
      </c>
      <c r="Z60" s="288"/>
      <c r="AA60" s="317"/>
    </row>
    <row r="61" spans="1:27" customFormat="1" ht="15" hidden="1" customHeight="1">
      <c r="A61" s="249">
        <v>121</v>
      </c>
      <c r="B61" s="393">
        <f>+A61</f>
        <v>121</v>
      </c>
      <c r="C61" s="245" t="e">
        <f>+VLOOKUP(A61,bd_lista!$A$3:$C$592,3,FALSE)</f>
        <v>#N/A</v>
      </c>
      <c r="D61" s="395" t="e">
        <f>+C61</f>
        <v>#N/A</v>
      </c>
      <c r="E61" s="245" t="s">
        <v>1303</v>
      </c>
      <c r="F61" s="241">
        <f ca="1">+IFERROR(INDEX('Hoja de Trabajo para listado'!$A$155:$Z$1048576,MATCH($A61,'Hoja de Trabajo para listado'!$A$155:$A$1048576,0),MATCH((CUADRO!F$4&amp;$E61),'Hoja de Trabajo para listado'!$A$151:$Z$151,0)),0)+IFERROR(INDEX('Hoja de Trabajo para listado'!$AB$155:$BA$1048576,MATCH($A61,'Hoja de Trabajo para listado'!$AB$155:$AB$1048576,0),MATCH((CUADRO!F$4&amp;$E61),'Hoja de Trabajo para listado'!$AB$151:$BA$151,0)),0)+IFERROR(INDEX('Hoja de Trabajo para listado'!$BC$155:$CB$1048576,MATCH($A61,'Hoja de Trabajo para listado'!$BC$155:$BC$1048576,0),MATCH((CUADRO!F$4&amp;$E61),'Hoja de Trabajo para listado'!$BC$151:$CB$151,0)),0)+IFERROR(INDEX('Hoja de Trabajo para listado'!$DE$153:$DG$274,MATCH($A61,'Hoja de Trabajo para listado'!$DE$153:$DE$1048576,0),MATCH((CUADRO!F$4&amp;$E61),'Hoja de Trabajo para listado'!$DE$151:$DG$151,0)),0)+IFERROR(INDEX('Hoja de Trabajo para listado'!$CD$155:$DC$1048576,MATCH($A61,'Hoja de Trabajo para listado'!$CD$155:$CD$1048576,0),MATCH((CUADRO!F$4&amp;$E61),'Hoja de Trabajo para listado'!$CD$151:$DC$151,0)),0)</f>
        <v>0</v>
      </c>
      <c r="G61" s="241">
        <f ca="1">+IFERROR(INDEX('Hoja de Trabajo para listado'!$A$155:$Z$1048576,MATCH($A61,'Hoja de Trabajo para listado'!$A$155:$A$1048576,0),MATCH((CUADRO!G$4&amp;$E61),'Hoja de Trabajo para listado'!$A$151:$Z$151,0)),0)+IFERROR(INDEX('Hoja de Trabajo para listado'!$AB$155:$BA$1048576,MATCH($A61,'Hoja de Trabajo para listado'!$AB$155:$AB$1048576,0),MATCH((CUADRO!G$4&amp;$E61),'Hoja de Trabajo para listado'!$AB$151:$BA$151,0)),0)+IFERROR(INDEX('Hoja de Trabajo para listado'!$BC$155:$CB$1048576,MATCH($A61,'Hoja de Trabajo para listado'!$BC$155:$BC$1048576,0),MATCH((CUADRO!G$4&amp;$E61),'Hoja de Trabajo para listado'!$BC$151:$CB$151,0)),0)+IFERROR(INDEX('Hoja de Trabajo para listado'!$DE$153:$DG$274,MATCH($A61,'Hoja de Trabajo para listado'!$DE$153:$DE$1048576,0),MATCH((CUADRO!G$4&amp;$E61),'Hoja de Trabajo para listado'!$DE$151:$DG$151,0)),0)+IFERROR(INDEX('Hoja de Trabajo para listado'!$CD$155:$DC$1048576,MATCH($A61,'Hoja de Trabajo para listado'!$CD$155:$CD$1048576,0),MATCH((CUADRO!G$4&amp;$E61),'Hoja de Trabajo para listado'!$CD$151:$DC$151,0)),0)</f>
        <v>0</v>
      </c>
      <c r="H61" s="241">
        <f ca="1">+IFERROR(INDEX('Hoja de Trabajo para listado'!$A$155:$Z$1048576,MATCH($A61,'Hoja de Trabajo para listado'!$A$155:$A$1048576,0),MATCH((CUADRO!H$4&amp;$E61),'Hoja de Trabajo para listado'!$A$151:$Z$151,0)),0)+IFERROR(INDEX('Hoja de Trabajo para listado'!$AB$155:$BA$1048576,MATCH($A61,'Hoja de Trabajo para listado'!$AB$155:$AB$1048576,0),MATCH((CUADRO!H$4&amp;$E61),'Hoja de Trabajo para listado'!$AB$151:$BA$151,0)),0)+IFERROR(INDEX('Hoja de Trabajo para listado'!$BC$155:$CB$1048576,MATCH($A61,'Hoja de Trabajo para listado'!$BC$155:$BC$1048576,0),MATCH((CUADRO!H$4&amp;$E61),'Hoja de Trabajo para listado'!$BC$151:$CB$151,0)),0)+IFERROR(INDEX('Hoja de Trabajo para listado'!$DE$153:$DG$274,MATCH($A61,'Hoja de Trabajo para listado'!$DE$153:$DE$1048576,0),MATCH((CUADRO!H$4&amp;$E61),'Hoja de Trabajo para listado'!$DE$151:$DG$151,0)),0)+IFERROR(INDEX('Hoja de Trabajo para listado'!$CD$155:$DC$1048576,MATCH($A61,'Hoja de Trabajo para listado'!$CD$155:$CD$1048576,0),MATCH((CUADRO!H$4&amp;$E61),'Hoja de Trabajo para listado'!$CD$151:$DC$151,0)),0)</f>
        <v>0</v>
      </c>
      <c r="I61" s="241">
        <f ca="1">+IFERROR(INDEX('Hoja de Trabajo para listado'!$A$155:$Z$1048576,MATCH($A61,'Hoja de Trabajo para listado'!$A$155:$A$1048576,0),MATCH((CUADRO!I$4&amp;$E61),'Hoja de Trabajo para listado'!$A$151:$Z$151,0)),0)+IFERROR(INDEX('Hoja de Trabajo para listado'!$AB$155:$BA$1048576,MATCH($A61,'Hoja de Trabajo para listado'!$AB$155:$AB$1048576,0),MATCH((CUADRO!I$4&amp;$E61),'Hoja de Trabajo para listado'!$AB$151:$BA$151,0)),0)+IFERROR(INDEX('Hoja de Trabajo para listado'!$BC$155:$CB$1048576,MATCH($A61,'Hoja de Trabajo para listado'!$BC$155:$BC$1048576,0),MATCH((CUADRO!I$4&amp;$E61),'Hoja de Trabajo para listado'!$BC$151:$CB$151,0)),0)+IFERROR(INDEX('Hoja de Trabajo para listado'!$DE$153:$DG$274,MATCH($A61,'Hoja de Trabajo para listado'!$DE$153:$DE$1048576,0),MATCH((CUADRO!I$4&amp;$E61),'Hoja de Trabajo para listado'!$DE$151:$DG$151,0)),0)+IFERROR(INDEX('Hoja de Trabajo para listado'!$CD$155:$DC$1048576,MATCH($A61,'Hoja de Trabajo para listado'!$CD$155:$CD$1048576,0),MATCH((CUADRO!I$4&amp;$E61),'Hoja de Trabajo para listado'!$CD$151:$DC$151,0)),0)</f>
        <v>0</v>
      </c>
      <c r="J61" s="241">
        <f ca="1">+IFERROR(INDEX('Hoja de Trabajo para listado'!$A$155:$Z$1048576,MATCH($A61,'Hoja de Trabajo para listado'!$A$155:$A$1048576,0),MATCH((CUADRO!J$4&amp;$E61),'Hoja de Trabajo para listado'!$A$151:$Z$151,0)),0)+IFERROR(INDEX('Hoja de Trabajo para listado'!$AB$155:$BA$1048576,MATCH($A61,'Hoja de Trabajo para listado'!$AB$155:$AB$1048576,0),MATCH((CUADRO!J$4&amp;$E61),'Hoja de Trabajo para listado'!$AB$151:$BA$151,0)),0)+IFERROR(INDEX('Hoja de Trabajo para listado'!$BC$155:$CB$1048576,MATCH($A61,'Hoja de Trabajo para listado'!$BC$155:$BC$1048576,0),MATCH((CUADRO!J$4&amp;$E61),'Hoja de Trabajo para listado'!$BC$151:$CB$151,0)),0)+IFERROR(INDEX('Hoja de Trabajo para listado'!$DE$153:$DG$274,MATCH($A61,'Hoja de Trabajo para listado'!$DE$153:$DE$1048576,0),MATCH((CUADRO!J$4&amp;$E61),'Hoja de Trabajo para listado'!$DE$151:$DG$151,0)),0)+IFERROR(INDEX('Hoja de Trabajo para listado'!$CD$155:$DC$1048576,MATCH($A61,'Hoja de Trabajo para listado'!$CD$155:$CD$1048576,0),MATCH((CUADRO!J$4&amp;$E61),'Hoja de Trabajo para listado'!$CD$151:$DC$151,0)),0)</f>
        <v>0</v>
      </c>
      <c r="K61" s="241">
        <f ca="1">+IFERROR(INDEX('Hoja de Trabajo para listado'!$A$155:$Z$1048576,MATCH($A61,'Hoja de Trabajo para listado'!$A$155:$A$1048576,0),MATCH((CUADRO!K$4&amp;$E61),'Hoja de Trabajo para listado'!$A$151:$Z$151,0)),0)+IFERROR(INDEX('Hoja de Trabajo para listado'!$AB$155:$BA$1048576,MATCH($A61,'Hoja de Trabajo para listado'!$AB$155:$AB$1048576,0),MATCH((CUADRO!K$4&amp;$E61),'Hoja de Trabajo para listado'!$AB$151:$BA$151,0)),0)+IFERROR(INDEX('Hoja de Trabajo para listado'!$BC$155:$CB$1048576,MATCH($A61,'Hoja de Trabajo para listado'!$BC$155:$BC$1048576,0),MATCH((CUADRO!K$4&amp;$E61),'Hoja de Trabajo para listado'!$BC$151:$CB$151,0)),0)+IFERROR(INDEX('Hoja de Trabajo para listado'!$DE$153:$DG$274,MATCH($A61,'Hoja de Trabajo para listado'!$DE$153:$DE$1048576,0),MATCH((CUADRO!K$4&amp;$E61),'Hoja de Trabajo para listado'!$DE$151:$DG$151,0)),0)+IFERROR(INDEX('Hoja de Trabajo para listado'!$CD$155:$DC$1048576,MATCH($A61,'Hoja de Trabajo para listado'!$CD$155:$CD$1048576,0),MATCH((CUADRO!K$4&amp;$E61),'Hoja de Trabajo para listado'!$CD$151:$DC$151,0)),0)</f>
        <v>0</v>
      </c>
      <c r="L61" s="241">
        <f ca="1">+IFERROR(INDEX('Hoja de Trabajo para listado'!$A$155:$Z$1048576,MATCH($A61,'Hoja de Trabajo para listado'!$A$155:$A$1048576,0),MATCH((CUADRO!L$4&amp;$E61),'Hoja de Trabajo para listado'!$A$151:$Z$151,0)),0)+IFERROR(INDEX('Hoja de Trabajo para listado'!$AB$155:$BA$1048576,MATCH($A61,'Hoja de Trabajo para listado'!$AB$155:$AB$1048576,0),MATCH((CUADRO!L$4&amp;$E61),'Hoja de Trabajo para listado'!$AB$151:$BA$151,0)),0)+IFERROR(INDEX('Hoja de Trabajo para listado'!$BC$155:$CB$1048576,MATCH($A61,'Hoja de Trabajo para listado'!$BC$155:$BC$1048576,0),MATCH((CUADRO!L$4&amp;$E61),'Hoja de Trabajo para listado'!$BC$151:$CB$151,0)),0)+IFERROR(INDEX('Hoja de Trabajo para listado'!$DE$153:$DG$274,MATCH($A61,'Hoja de Trabajo para listado'!$DE$153:$DE$1048576,0),MATCH((CUADRO!L$4&amp;$E61),'Hoja de Trabajo para listado'!$DE$151:$DG$151,0)),0)+IFERROR(INDEX('Hoja de Trabajo para listado'!$CD$155:$DC$1048576,MATCH($A61,'Hoja de Trabajo para listado'!$CD$155:$CD$1048576,0),MATCH((CUADRO!L$4&amp;$E61),'Hoja de Trabajo para listado'!$CD$151:$DC$151,0)),0)</f>
        <v>0</v>
      </c>
      <c r="M61" s="241">
        <f ca="1">+IFERROR(INDEX('Hoja de Trabajo para listado'!$A$155:$Z$1048576,MATCH($A61,'Hoja de Trabajo para listado'!$A$155:$A$1048576,0),MATCH((CUADRO!M$4&amp;$E61),'Hoja de Trabajo para listado'!$A$151:$Z$151,0)),0)+IFERROR(INDEX('Hoja de Trabajo para listado'!$AB$155:$BA$1048576,MATCH($A61,'Hoja de Trabajo para listado'!$AB$155:$AB$1048576,0),MATCH((CUADRO!M$4&amp;$E61),'Hoja de Trabajo para listado'!$AB$151:$BA$151,0)),0)+IFERROR(INDEX('Hoja de Trabajo para listado'!$BC$155:$CB$1048576,MATCH($A61,'Hoja de Trabajo para listado'!$BC$155:$BC$1048576,0),MATCH((CUADRO!M$4&amp;$E61),'Hoja de Trabajo para listado'!$BC$151:$CB$151,0)),0)+IFERROR(INDEX('Hoja de Trabajo para listado'!$DE$153:$DG$274,MATCH($A61,'Hoja de Trabajo para listado'!$DE$153:$DE$1048576,0),MATCH((CUADRO!M$4&amp;$E61),'Hoja de Trabajo para listado'!$DE$151:$DG$151,0)),0)+IFERROR(INDEX('Hoja de Trabajo para listado'!$CD$155:$DC$1048576,MATCH($A61,'Hoja de Trabajo para listado'!$CD$155:$CD$1048576,0),MATCH((CUADRO!M$4&amp;$E61),'Hoja de Trabajo para listado'!$CD$151:$DC$151,0)),0)</f>
        <v>0</v>
      </c>
      <c r="N61" s="241">
        <f ca="1">+IFERROR(INDEX('Hoja de Trabajo para listado'!$A$155:$Z$1048576,MATCH($A61,'Hoja de Trabajo para listado'!$A$155:$A$1048576,0),MATCH((CUADRO!N$4&amp;$E61),'Hoja de Trabajo para listado'!$A$151:$Z$151,0)),0)+IFERROR(INDEX('Hoja de Trabajo para listado'!$AB$155:$BA$1048576,MATCH($A61,'Hoja de Trabajo para listado'!$AB$155:$AB$1048576,0),MATCH((CUADRO!N$4&amp;$E61),'Hoja de Trabajo para listado'!$AB$151:$BA$151,0)),0)+IFERROR(INDEX('Hoja de Trabajo para listado'!$BC$155:$CB$1048576,MATCH($A61,'Hoja de Trabajo para listado'!$BC$155:$BC$1048576,0),MATCH((CUADRO!N$4&amp;$E61),'Hoja de Trabajo para listado'!$BC$151:$CB$151,0)),0)+IFERROR(INDEX('Hoja de Trabajo para listado'!$DE$153:$DG$274,MATCH($A61,'Hoja de Trabajo para listado'!$DE$153:$DE$1048576,0),MATCH((CUADRO!N$4&amp;$E61),'Hoja de Trabajo para listado'!$DE$151:$DG$151,0)),0)+IFERROR(INDEX('Hoja de Trabajo para listado'!$CD$155:$DC$1048576,MATCH($A61,'Hoja de Trabajo para listado'!$CD$155:$CD$1048576,0),MATCH((CUADRO!N$4&amp;$E61),'Hoja de Trabajo para listado'!$CD$151:$DC$151,0)),0)</f>
        <v>0</v>
      </c>
      <c r="O61" s="241">
        <f ca="1">+IFERROR(INDEX('Hoja de Trabajo para listado'!$A$155:$Z$1048576,MATCH($A61,'Hoja de Trabajo para listado'!$A$155:$A$1048576,0),MATCH((CUADRO!O$4&amp;$E61),'Hoja de Trabajo para listado'!$A$151:$Z$151,0)),0)+IFERROR(INDEX('Hoja de Trabajo para listado'!$AB$155:$BA$1048576,MATCH($A61,'Hoja de Trabajo para listado'!$AB$155:$AB$1048576,0),MATCH((CUADRO!O$4&amp;$E61),'Hoja de Trabajo para listado'!$AB$151:$BA$151,0)),0)+IFERROR(INDEX('Hoja de Trabajo para listado'!$BC$155:$CB$1048576,MATCH($A61,'Hoja de Trabajo para listado'!$BC$155:$BC$1048576,0),MATCH((CUADRO!O$4&amp;$E61),'Hoja de Trabajo para listado'!$BC$151:$CB$151,0)),0)+IFERROR(INDEX('Hoja de Trabajo para listado'!$DE$153:$DG$274,MATCH($A61,'Hoja de Trabajo para listado'!$DE$153:$DE$1048576,0),MATCH((CUADRO!O$4&amp;$E61),'Hoja de Trabajo para listado'!$DE$151:$DG$151,0)),0)+IFERROR(INDEX('Hoja de Trabajo para listado'!$CD$155:$DC$1048576,MATCH($A61,'Hoja de Trabajo para listado'!$CD$155:$CD$1048576,0),MATCH((CUADRO!O$4&amp;$E61),'Hoja de Trabajo para listado'!$CD$151:$DC$151,0)),0)</f>
        <v>0</v>
      </c>
      <c r="P61" s="241">
        <f ca="1">+IFERROR(INDEX('Hoja de Trabajo para listado'!$A$155:$Z$1048576,MATCH($A61,'Hoja de Trabajo para listado'!$A$155:$A$1048576,0),MATCH((CUADRO!P$4&amp;$E61),'Hoja de Trabajo para listado'!$A$151:$Z$151,0)),0)+IFERROR(INDEX('Hoja de Trabajo para listado'!$AB$155:$BA$1048576,MATCH($A61,'Hoja de Trabajo para listado'!$AB$155:$AB$1048576,0),MATCH((CUADRO!P$4&amp;$E61),'Hoja de Trabajo para listado'!$AB$151:$BA$151,0)),0)+IFERROR(INDEX('Hoja de Trabajo para listado'!$BC$155:$CB$1048576,MATCH($A61,'Hoja de Trabajo para listado'!$BC$155:$BC$1048576,0),MATCH((CUADRO!P$4&amp;$E61),'Hoja de Trabajo para listado'!$BC$151:$CB$151,0)),0)+IFERROR(INDEX('Hoja de Trabajo para listado'!$DE$153:$DG$274,MATCH($A61,'Hoja de Trabajo para listado'!$DE$153:$DE$1048576,0),MATCH((CUADRO!P$4&amp;$E61),'Hoja de Trabajo para listado'!$DE$151:$DG$151,0)),0)+IFERROR(INDEX('Hoja de Trabajo para listado'!$CD$155:$DC$1048576,MATCH($A61,'Hoja de Trabajo para listado'!$CD$155:$CD$1048576,0),MATCH((CUADRO!P$4&amp;$E61),'Hoja de Trabajo para listado'!$CD$151:$DC$151,0)),0)</f>
        <v>0</v>
      </c>
      <c r="Q61" s="241">
        <f ca="1">+IFERROR(INDEX('Hoja de Trabajo para listado'!$A$155:$Z$1048576,MATCH($A61,'Hoja de Trabajo para listado'!$A$155:$A$1048576,0),MATCH((CUADRO!Q$4&amp;$E61),'Hoja de Trabajo para listado'!$A$151:$Z$151,0)),0)+IFERROR(INDEX('Hoja de Trabajo para listado'!$AB$155:$BA$1048576,MATCH($A61,'Hoja de Trabajo para listado'!$AB$155:$AB$1048576,0),MATCH((CUADRO!Q$4&amp;$E61),'Hoja de Trabajo para listado'!$AB$151:$BA$151,0)),0)+IFERROR(INDEX('Hoja de Trabajo para listado'!$BC$155:$CB$1048576,MATCH($A61,'Hoja de Trabajo para listado'!$BC$155:$BC$1048576,0),MATCH((CUADRO!Q$4&amp;$E61),'Hoja de Trabajo para listado'!$BC$151:$CB$151,0)),0)+IFERROR(INDEX('Hoja de Trabajo para listado'!$DE$153:$DG$274,MATCH($A61,'Hoja de Trabajo para listado'!$DE$153:$DE$1048576,0),MATCH((CUADRO!Q$4&amp;$E61),'Hoja de Trabajo para listado'!$DE$151:$DG$151,0)),0)+IFERROR(INDEX('Hoja de Trabajo para listado'!$CD$155:$DC$1048576,MATCH($A61,'Hoja de Trabajo para listado'!$CD$155:$CD$1048576,0),MATCH((CUADRO!Q$4&amp;$E61),'Hoja de Trabajo para listado'!$CD$151:$DC$151,0)),0)</f>
        <v>0</v>
      </c>
      <c r="R61" s="241">
        <f t="shared" ca="1" si="0"/>
        <v>0</v>
      </c>
      <c r="S61" s="241"/>
      <c r="T61" s="241">
        <f ca="1">+T62</f>
        <v>0</v>
      </c>
      <c r="U61" s="240">
        <f t="shared" si="1"/>
        <v>1</v>
      </c>
      <c r="V61" s="327" t="e">
        <f>+VLOOKUP(A61,bd_lista!$A$3:$E$592,5,FALSE)</f>
        <v>#N/A</v>
      </c>
      <c r="W61" s="397" t="e">
        <f>+V61</f>
        <v>#N/A</v>
      </c>
      <c r="X61" s="240" t="e">
        <f>+VLOOKUP(A61,[4]Sheet1!$A$13:$D$744,4,FALSE)</f>
        <v>#N/A</v>
      </c>
      <c r="Y61" s="240" t="e">
        <f>+VLOOKUP(X61,bd_lista!$A$3:$C$592,3,FALSE)</f>
        <v>#N/A</v>
      </c>
      <c r="Z61" s="290" t="e">
        <f>+X61</f>
        <v>#N/A</v>
      </c>
      <c r="AA61" s="291" t="e">
        <f>+Y61</f>
        <v>#N/A</v>
      </c>
    </row>
    <row r="62" spans="1:27" customFormat="1" ht="15" hidden="1" customHeight="1">
      <c r="A62" s="32">
        <v>121</v>
      </c>
      <c r="B62" s="394"/>
      <c r="C62" s="327" t="e">
        <f>+VLOOKUP(A62,bd_lista!$A$3:$C$592,3,FALSE)</f>
        <v>#N/A</v>
      </c>
      <c r="D62" s="396"/>
      <c r="E62" s="327" t="s">
        <v>1304</v>
      </c>
      <c r="F62" s="243">
        <f ca="1">+IFERROR(INDEX('Hoja de Trabajo para listado'!$A$155:$Z$1048576,MATCH($A62,'Hoja de Trabajo para listado'!$A$155:$A$1048576,0),MATCH((CUADRO!F$4&amp;$E62),'Hoja de Trabajo para listado'!$A$151:$Z$151,0)),0)+IFERROR(INDEX('Hoja de Trabajo para listado'!$AB$155:$BA$1048576,MATCH($A62,'Hoja de Trabajo para listado'!$AB$155:$AB$1048576,0),MATCH((CUADRO!F$4&amp;$E62),'Hoja de Trabajo para listado'!$AB$151:$BA$151,0)),0)+IFERROR(INDEX('Hoja de Trabajo para listado'!$BC$155:$CB$1048576,MATCH($A62,'Hoja de Trabajo para listado'!$BC$155:$BC$1048576,0),MATCH((CUADRO!F$4&amp;$E62),'Hoja de Trabajo para listado'!$BC$151:$CB$151,0)),0)+IFERROR(INDEX('Hoja de Trabajo para listado'!$DE$153:$DG$274,MATCH($A62,'Hoja de Trabajo para listado'!$DE$153:$DE$1048576,0),MATCH((CUADRO!F$4&amp;$E62),'Hoja de Trabajo para listado'!$DE$151:$DG$151,0)),0)+IFERROR(INDEX('Hoja de Trabajo para listado'!$CD$155:$DC$1048576,MATCH($A62,'Hoja de Trabajo para listado'!$CD$155:$CD$1048576,0),MATCH((CUADRO!F$4&amp;$E62),'Hoja de Trabajo para listado'!$CD$151:$DC$151,0)),0)</f>
        <v>0</v>
      </c>
      <c r="G62" s="243">
        <f ca="1">+IFERROR(INDEX('Hoja de Trabajo para listado'!$A$155:$Z$1048576,MATCH($A62,'Hoja de Trabajo para listado'!$A$155:$A$1048576,0),MATCH((CUADRO!G$4&amp;$E62),'Hoja de Trabajo para listado'!$A$151:$Z$151,0)),0)+IFERROR(INDEX('Hoja de Trabajo para listado'!$AB$155:$BA$1048576,MATCH($A62,'Hoja de Trabajo para listado'!$AB$155:$AB$1048576,0),MATCH((CUADRO!G$4&amp;$E62),'Hoja de Trabajo para listado'!$AB$151:$BA$151,0)),0)+IFERROR(INDEX('Hoja de Trabajo para listado'!$BC$155:$CB$1048576,MATCH($A62,'Hoja de Trabajo para listado'!$BC$155:$BC$1048576,0),MATCH((CUADRO!G$4&amp;$E62),'Hoja de Trabajo para listado'!$BC$151:$CB$151,0)),0)+IFERROR(INDEX('Hoja de Trabajo para listado'!$DE$153:$DG$274,MATCH($A62,'Hoja de Trabajo para listado'!$DE$153:$DE$1048576,0),MATCH((CUADRO!G$4&amp;$E62),'Hoja de Trabajo para listado'!$DE$151:$DG$151,0)),0)+IFERROR(INDEX('Hoja de Trabajo para listado'!$CD$155:$DC$1048576,MATCH($A62,'Hoja de Trabajo para listado'!$CD$155:$CD$1048576,0),MATCH((CUADRO!G$4&amp;$E62),'Hoja de Trabajo para listado'!$CD$151:$DC$151,0)),0)</f>
        <v>0</v>
      </c>
      <c r="H62" s="243">
        <f ca="1">+IFERROR(INDEX('Hoja de Trabajo para listado'!$A$155:$Z$1048576,MATCH($A62,'Hoja de Trabajo para listado'!$A$155:$A$1048576,0),MATCH((CUADRO!H$4&amp;$E62),'Hoja de Trabajo para listado'!$A$151:$Z$151,0)),0)+IFERROR(INDEX('Hoja de Trabajo para listado'!$AB$155:$BA$1048576,MATCH($A62,'Hoja de Trabajo para listado'!$AB$155:$AB$1048576,0),MATCH((CUADRO!H$4&amp;$E62),'Hoja de Trabajo para listado'!$AB$151:$BA$151,0)),0)+IFERROR(INDEX('Hoja de Trabajo para listado'!$BC$155:$CB$1048576,MATCH($A62,'Hoja de Trabajo para listado'!$BC$155:$BC$1048576,0),MATCH((CUADRO!H$4&amp;$E62),'Hoja de Trabajo para listado'!$BC$151:$CB$151,0)),0)+IFERROR(INDEX('Hoja de Trabajo para listado'!$DE$153:$DG$274,MATCH($A62,'Hoja de Trabajo para listado'!$DE$153:$DE$1048576,0),MATCH((CUADRO!H$4&amp;$E62),'Hoja de Trabajo para listado'!$DE$151:$DG$151,0)),0)+IFERROR(INDEX('Hoja de Trabajo para listado'!$CD$155:$DC$1048576,MATCH($A62,'Hoja de Trabajo para listado'!$CD$155:$CD$1048576,0),MATCH((CUADRO!H$4&amp;$E62),'Hoja de Trabajo para listado'!$CD$151:$DC$151,0)),0)</f>
        <v>0</v>
      </c>
      <c r="I62" s="243">
        <f ca="1">+IFERROR(INDEX('Hoja de Trabajo para listado'!$A$155:$Z$1048576,MATCH($A62,'Hoja de Trabajo para listado'!$A$155:$A$1048576,0),MATCH((CUADRO!I$4&amp;$E62),'Hoja de Trabajo para listado'!$A$151:$Z$151,0)),0)+IFERROR(INDEX('Hoja de Trabajo para listado'!$AB$155:$BA$1048576,MATCH($A62,'Hoja de Trabajo para listado'!$AB$155:$AB$1048576,0),MATCH((CUADRO!I$4&amp;$E62),'Hoja de Trabajo para listado'!$AB$151:$BA$151,0)),0)+IFERROR(INDEX('Hoja de Trabajo para listado'!$BC$155:$CB$1048576,MATCH($A62,'Hoja de Trabajo para listado'!$BC$155:$BC$1048576,0),MATCH((CUADRO!I$4&amp;$E62),'Hoja de Trabajo para listado'!$BC$151:$CB$151,0)),0)+IFERROR(INDEX('Hoja de Trabajo para listado'!$DE$153:$DG$274,MATCH($A62,'Hoja de Trabajo para listado'!$DE$153:$DE$1048576,0),MATCH((CUADRO!I$4&amp;$E62),'Hoja de Trabajo para listado'!$DE$151:$DG$151,0)),0)+IFERROR(INDEX('Hoja de Trabajo para listado'!$CD$155:$DC$1048576,MATCH($A62,'Hoja de Trabajo para listado'!$CD$155:$CD$1048576,0),MATCH((CUADRO!I$4&amp;$E62),'Hoja de Trabajo para listado'!$CD$151:$DC$151,0)),0)</f>
        <v>0</v>
      </c>
      <c r="J62" s="243">
        <f ca="1">+IFERROR(INDEX('Hoja de Trabajo para listado'!$A$155:$Z$1048576,MATCH($A62,'Hoja de Trabajo para listado'!$A$155:$A$1048576,0),MATCH((CUADRO!J$4&amp;$E62),'Hoja de Trabajo para listado'!$A$151:$Z$151,0)),0)+IFERROR(INDEX('Hoja de Trabajo para listado'!$AB$155:$BA$1048576,MATCH($A62,'Hoja de Trabajo para listado'!$AB$155:$AB$1048576,0),MATCH((CUADRO!J$4&amp;$E62),'Hoja de Trabajo para listado'!$AB$151:$BA$151,0)),0)+IFERROR(INDEX('Hoja de Trabajo para listado'!$BC$155:$CB$1048576,MATCH($A62,'Hoja de Trabajo para listado'!$BC$155:$BC$1048576,0),MATCH((CUADRO!J$4&amp;$E62),'Hoja de Trabajo para listado'!$BC$151:$CB$151,0)),0)+IFERROR(INDEX('Hoja de Trabajo para listado'!$DE$153:$DG$274,MATCH($A62,'Hoja de Trabajo para listado'!$DE$153:$DE$1048576,0),MATCH((CUADRO!J$4&amp;$E62),'Hoja de Trabajo para listado'!$DE$151:$DG$151,0)),0)+IFERROR(INDEX('Hoja de Trabajo para listado'!$CD$155:$DC$1048576,MATCH($A62,'Hoja de Trabajo para listado'!$CD$155:$CD$1048576,0),MATCH((CUADRO!J$4&amp;$E62),'Hoja de Trabajo para listado'!$CD$151:$DC$151,0)),0)</f>
        <v>0</v>
      </c>
      <c r="K62" s="243">
        <f ca="1">+IFERROR(INDEX('Hoja de Trabajo para listado'!$A$155:$Z$1048576,MATCH($A62,'Hoja de Trabajo para listado'!$A$155:$A$1048576,0),MATCH((CUADRO!K$4&amp;$E62),'Hoja de Trabajo para listado'!$A$151:$Z$151,0)),0)+IFERROR(INDEX('Hoja de Trabajo para listado'!$AB$155:$BA$1048576,MATCH($A62,'Hoja de Trabajo para listado'!$AB$155:$AB$1048576,0),MATCH((CUADRO!K$4&amp;$E62),'Hoja de Trabajo para listado'!$AB$151:$BA$151,0)),0)+IFERROR(INDEX('Hoja de Trabajo para listado'!$BC$155:$CB$1048576,MATCH($A62,'Hoja de Trabajo para listado'!$BC$155:$BC$1048576,0),MATCH((CUADRO!K$4&amp;$E62),'Hoja de Trabajo para listado'!$BC$151:$CB$151,0)),0)+IFERROR(INDEX('Hoja de Trabajo para listado'!$DE$153:$DG$274,MATCH($A62,'Hoja de Trabajo para listado'!$DE$153:$DE$1048576,0),MATCH((CUADRO!K$4&amp;$E62),'Hoja de Trabajo para listado'!$DE$151:$DG$151,0)),0)+IFERROR(INDEX('Hoja de Trabajo para listado'!$CD$155:$DC$1048576,MATCH($A62,'Hoja de Trabajo para listado'!$CD$155:$CD$1048576,0),MATCH((CUADRO!K$4&amp;$E62),'Hoja de Trabajo para listado'!$CD$151:$DC$151,0)),0)</f>
        <v>0</v>
      </c>
      <c r="L62" s="243">
        <f ca="1">+IFERROR(INDEX('Hoja de Trabajo para listado'!$A$155:$Z$1048576,MATCH($A62,'Hoja de Trabajo para listado'!$A$155:$A$1048576,0),MATCH((CUADRO!L$4&amp;$E62),'Hoja de Trabajo para listado'!$A$151:$Z$151,0)),0)+IFERROR(INDEX('Hoja de Trabajo para listado'!$AB$155:$BA$1048576,MATCH($A62,'Hoja de Trabajo para listado'!$AB$155:$AB$1048576,0),MATCH((CUADRO!L$4&amp;$E62),'Hoja de Trabajo para listado'!$AB$151:$BA$151,0)),0)+IFERROR(INDEX('Hoja de Trabajo para listado'!$BC$155:$CB$1048576,MATCH($A62,'Hoja de Trabajo para listado'!$BC$155:$BC$1048576,0),MATCH((CUADRO!L$4&amp;$E62),'Hoja de Trabajo para listado'!$BC$151:$CB$151,0)),0)+IFERROR(INDEX('Hoja de Trabajo para listado'!$DE$153:$DG$274,MATCH($A62,'Hoja de Trabajo para listado'!$DE$153:$DE$1048576,0),MATCH((CUADRO!L$4&amp;$E62),'Hoja de Trabajo para listado'!$DE$151:$DG$151,0)),0)+IFERROR(INDEX('Hoja de Trabajo para listado'!$CD$155:$DC$1048576,MATCH($A62,'Hoja de Trabajo para listado'!$CD$155:$CD$1048576,0),MATCH((CUADRO!L$4&amp;$E62),'Hoja de Trabajo para listado'!$CD$151:$DC$151,0)),0)</f>
        <v>0</v>
      </c>
      <c r="M62" s="243">
        <f ca="1">+IFERROR(INDEX('Hoja de Trabajo para listado'!$A$155:$Z$1048576,MATCH($A62,'Hoja de Trabajo para listado'!$A$155:$A$1048576,0),MATCH((CUADRO!M$4&amp;$E62),'Hoja de Trabajo para listado'!$A$151:$Z$151,0)),0)+IFERROR(INDEX('Hoja de Trabajo para listado'!$AB$155:$BA$1048576,MATCH($A62,'Hoja de Trabajo para listado'!$AB$155:$AB$1048576,0),MATCH((CUADRO!M$4&amp;$E62),'Hoja de Trabajo para listado'!$AB$151:$BA$151,0)),0)+IFERROR(INDEX('Hoja de Trabajo para listado'!$BC$155:$CB$1048576,MATCH($A62,'Hoja de Trabajo para listado'!$BC$155:$BC$1048576,0),MATCH((CUADRO!M$4&amp;$E62),'Hoja de Trabajo para listado'!$BC$151:$CB$151,0)),0)+IFERROR(INDEX('Hoja de Trabajo para listado'!$DE$153:$DG$274,MATCH($A62,'Hoja de Trabajo para listado'!$DE$153:$DE$1048576,0),MATCH((CUADRO!M$4&amp;$E62),'Hoja de Trabajo para listado'!$DE$151:$DG$151,0)),0)+IFERROR(INDEX('Hoja de Trabajo para listado'!$CD$155:$DC$1048576,MATCH($A62,'Hoja de Trabajo para listado'!$CD$155:$CD$1048576,0),MATCH((CUADRO!M$4&amp;$E62),'Hoja de Trabajo para listado'!$CD$151:$DC$151,0)),0)</f>
        <v>0</v>
      </c>
      <c r="N62" s="243">
        <f ca="1">+IFERROR(INDEX('Hoja de Trabajo para listado'!$A$155:$Z$1048576,MATCH($A62,'Hoja de Trabajo para listado'!$A$155:$A$1048576,0),MATCH((CUADRO!N$4&amp;$E62),'Hoja de Trabajo para listado'!$A$151:$Z$151,0)),0)+IFERROR(INDEX('Hoja de Trabajo para listado'!$AB$155:$BA$1048576,MATCH($A62,'Hoja de Trabajo para listado'!$AB$155:$AB$1048576,0),MATCH((CUADRO!N$4&amp;$E62),'Hoja de Trabajo para listado'!$AB$151:$BA$151,0)),0)+IFERROR(INDEX('Hoja de Trabajo para listado'!$BC$155:$CB$1048576,MATCH($A62,'Hoja de Trabajo para listado'!$BC$155:$BC$1048576,0),MATCH((CUADRO!N$4&amp;$E62),'Hoja de Trabajo para listado'!$BC$151:$CB$151,0)),0)+IFERROR(INDEX('Hoja de Trabajo para listado'!$DE$153:$DG$274,MATCH($A62,'Hoja de Trabajo para listado'!$DE$153:$DE$1048576,0),MATCH((CUADRO!N$4&amp;$E62),'Hoja de Trabajo para listado'!$DE$151:$DG$151,0)),0)+IFERROR(INDEX('Hoja de Trabajo para listado'!$CD$155:$DC$1048576,MATCH($A62,'Hoja de Trabajo para listado'!$CD$155:$CD$1048576,0),MATCH((CUADRO!N$4&amp;$E62),'Hoja de Trabajo para listado'!$CD$151:$DC$151,0)),0)</f>
        <v>0</v>
      </c>
      <c r="O62" s="243">
        <f ca="1">+IFERROR(INDEX('Hoja de Trabajo para listado'!$A$155:$Z$1048576,MATCH($A62,'Hoja de Trabajo para listado'!$A$155:$A$1048576,0),MATCH((CUADRO!O$4&amp;$E62),'Hoja de Trabajo para listado'!$A$151:$Z$151,0)),0)+IFERROR(INDEX('Hoja de Trabajo para listado'!$AB$155:$BA$1048576,MATCH($A62,'Hoja de Trabajo para listado'!$AB$155:$AB$1048576,0),MATCH((CUADRO!O$4&amp;$E62),'Hoja de Trabajo para listado'!$AB$151:$BA$151,0)),0)+IFERROR(INDEX('Hoja de Trabajo para listado'!$BC$155:$CB$1048576,MATCH($A62,'Hoja de Trabajo para listado'!$BC$155:$BC$1048576,0),MATCH((CUADRO!O$4&amp;$E62),'Hoja de Trabajo para listado'!$BC$151:$CB$151,0)),0)+IFERROR(INDEX('Hoja de Trabajo para listado'!$DE$153:$DG$274,MATCH($A62,'Hoja de Trabajo para listado'!$DE$153:$DE$1048576,0),MATCH((CUADRO!O$4&amp;$E62),'Hoja de Trabajo para listado'!$DE$151:$DG$151,0)),0)+IFERROR(INDEX('Hoja de Trabajo para listado'!$CD$155:$DC$1048576,MATCH($A62,'Hoja de Trabajo para listado'!$CD$155:$CD$1048576,0),MATCH((CUADRO!O$4&amp;$E62),'Hoja de Trabajo para listado'!$CD$151:$DC$151,0)),0)</f>
        <v>0</v>
      </c>
      <c r="P62" s="243">
        <f ca="1">+IFERROR(INDEX('Hoja de Trabajo para listado'!$A$155:$Z$1048576,MATCH($A62,'Hoja de Trabajo para listado'!$A$155:$A$1048576,0),MATCH((CUADRO!P$4&amp;$E62),'Hoja de Trabajo para listado'!$A$151:$Z$151,0)),0)+IFERROR(INDEX('Hoja de Trabajo para listado'!$AB$155:$BA$1048576,MATCH($A62,'Hoja de Trabajo para listado'!$AB$155:$AB$1048576,0),MATCH((CUADRO!P$4&amp;$E62),'Hoja de Trabajo para listado'!$AB$151:$BA$151,0)),0)+IFERROR(INDEX('Hoja de Trabajo para listado'!$BC$155:$CB$1048576,MATCH($A62,'Hoja de Trabajo para listado'!$BC$155:$BC$1048576,0),MATCH((CUADRO!P$4&amp;$E62),'Hoja de Trabajo para listado'!$BC$151:$CB$151,0)),0)+IFERROR(INDEX('Hoja de Trabajo para listado'!$DE$153:$DG$274,MATCH($A62,'Hoja de Trabajo para listado'!$DE$153:$DE$1048576,0),MATCH((CUADRO!P$4&amp;$E62),'Hoja de Trabajo para listado'!$DE$151:$DG$151,0)),0)+IFERROR(INDEX('Hoja de Trabajo para listado'!$CD$155:$DC$1048576,MATCH($A62,'Hoja de Trabajo para listado'!$CD$155:$CD$1048576,0),MATCH((CUADRO!P$4&amp;$E62),'Hoja de Trabajo para listado'!$CD$151:$DC$151,0)),0)</f>
        <v>0</v>
      </c>
      <c r="Q62" s="243">
        <f ca="1">+IFERROR(INDEX('Hoja de Trabajo para listado'!$A$155:$Z$1048576,MATCH($A62,'Hoja de Trabajo para listado'!$A$155:$A$1048576,0),MATCH((CUADRO!Q$4&amp;$E62),'Hoja de Trabajo para listado'!$A$151:$Z$151,0)),0)+IFERROR(INDEX('Hoja de Trabajo para listado'!$AB$155:$BA$1048576,MATCH($A62,'Hoja de Trabajo para listado'!$AB$155:$AB$1048576,0),MATCH((CUADRO!Q$4&amp;$E62),'Hoja de Trabajo para listado'!$AB$151:$BA$151,0)),0)+IFERROR(INDEX('Hoja de Trabajo para listado'!$BC$155:$CB$1048576,MATCH($A62,'Hoja de Trabajo para listado'!$BC$155:$BC$1048576,0),MATCH((CUADRO!Q$4&amp;$E62),'Hoja de Trabajo para listado'!$BC$151:$CB$151,0)),0)+IFERROR(INDEX('Hoja de Trabajo para listado'!$DE$153:$DG$274,MATCH($A62,'Hoja de Trabajo para listado'!$DE$153:$DE$1048576,0),MATCH((CUADRO!Q$4&amp;$E62),'Hoja de Trabajo para listado'!$DE$151:$DG$151,0)),0)+IFERROR(INDEX('Hoja de Trabajo para listado'!$CD$155:$DC$1048576,MATCH($A62,'Hoja de Trabajo para listado'!$CD$155:$CD$1048576,0),MATCH((CUADRO!Q$4&amp;$E62),'Hoja de Trabajo para listado'!$CD$151:$DC$151,0)),0)</f>
        <v>0</v>
      </c>
      <c r="R62" s="243">
        <f t="shared" ca="1" si="0"/>
        <v>0</v>
      </c>
      <c r="S62" s="243">
        <f ca="1">+R61+R62</f>
        <v>0</v>
      </c>
      <c r="T62" s="243">
        <f ca="1">+S62</f>
        <v>0</v>
      </c>
      <c r="U62" s="242">
        <f t="shared" si="1"/>
        <v>2</v>
      </c>
      <c r="V62" s="327" t="e">
        <f>+VLOOKUP(A62,bd_lista!$A$3:$E$592,5,FALSE)</f>
        <v>#N/A</v>
      </c>
      <c r="W62" s="398"/>
      <c r="X62" s="240" t="e">
        <f>+VLOOKUP(A62,[4]Sheet1!$A$13:$D$744,4,FALSE)</f>
        <v>#N/A</v>
      </c>
      <c r="Y62" s="240" t="e">
        <f>+VLOOKUP(X62,bd_lista!$A$3:$C$592,3,FALSE)</f>
        <v>#N/A</v>
      </c>
      <c r="Z62" s="288"/>
      <c r="AA62" s="289"/>
    </row>
    <row r="63" spans="1:27" customFormat="1" ht="15" hidden="1" customHeight="1">
      <c r="A63" s="32">
        <v>124</v>
      </c>
      <c r="B63" s="393">
        <f>+A63</f>
        <v>124</v>
      </c>
      <c r="C63" s="245" t="str">
        <f>+VLOOKUP(A63,bd_lista!$A$3:$C$592,3,FALSE)</f>
        <v>Academia Nacional de Ciencias</v>
      </c>
      <c r="D63" s="395" t="str">
        <f>+C63</f>
        <v>Academia Nacional de Ciencias</v>
      </c>
      <c r="E63" s="245" t="s">
        <v>1303</v>
      </c>
      <c r="F63" s="241">
        <f ca="1">+IFERROR(INDEX('Hoja de Trabajo para listado'!$A$155:$Z$1048576,MATCH($A63,'Hoja de Trabajo para listado'!$A$155:$A$1048576,0),MATCH((CUADRO!F$4&amp;$E63),'Hoja de Trabajo para listado'!$A$151:$Z$151,0)),0)+IFERROR(INDEX('Hoja de Trabajo para listado'!$AB$155:$BA$1048576,MATCH($A63,'Hoja de Trabajo para listado'!$AB$155:$AB$1048576,0),MATCH((CUADRO!F$4&amp;$E63),'Hoja de Trabajo para listado'!$AB$151:$BA$151,0)),0)+IFERROR(INDEX('Hoja de Trabajo para listado'!$BC$155:$CB$1048576,MATCH($A63,'Hoja de Trabajo para listado'!$BC$155:$BC$1048576,0),MATCH((CUADRO!F$4&amp;$E63),'Hoja de Trabajo para listado'!$BC$151:$CB$151,0)),0)+IFERROR(INDEX('Hoja de Trabajo para listado'!$DE$153:$DG$274,MATCH($A63,'Hoja de Trabajo para listado'!$DE$153:$DE$1048576,0),MATCH((CUADRO!F$4&amp;$E63),'Hoja de Trabajo para listado'!$DE$151:$DG$151,0)),0)+IFERROR(INDEX('Hoja de Trabajo para listado'!$CD$155:$DC$1048576,MATCH($A63,'Hoja de Trabajo para listado'!$CD$155:$CD$1048576,0),MATCH((CUADRO!F$4&amp;$E63),'Hoja de Trabajo para listado'!$CD$151:$DC$151,0)),0)</f>
        <v>0</v>
      </c>
      <c r="G63" s="241">
        <f ca="1">+IFERROR(INDEX('Hoja de Trabajo para listado'!$A$155:$Z$1048576,MATCH($A63,'Hoja de Trabajo para listado'!$A$155:$A$1048576,0),MATCH((CUADRO!G$4&amp;$E63),'Hoja de Trabajo para listado'!$A$151:$Z$151,0)),0)+IFERROR(INDEX('Hoja de Trabajo para listado'!$AB$155:$BA$1048576,MATCH($A63,'Hoja de Trabajo para listado'!$AB$155:$AB$1048576,0),MATCH((CUADRO!G$4&amp;$E63),'Hoja de Trabajo para listado'!$AB$151:$BA$151,0)),0)+IFERROR(INDEX('Hoja de Trabajo para listado'!$BC$155:$CB$1048576,MATCH($A63,'Hoja de Trabajo para listado'!$BC$155:$BC$1048576,0),MATCH((CUADRO!G$4&amp;$E63),'Hoja de Trabajo para listado'!$BC$151:$CB$151,0)),0)+IFERROR(INDEX('Hoja de Trabajo para listado'!$DE$153:$DG$274,MATCH($A63,'Hoja de Trabajo para listado'!$DE$153:$DE$1048576,0),MATCH((CUADRO!G$4&amp;$E63),'Hoja de Trabajo para listado'!$DE$151:$DG$151,0)),0)+IFERROR(INDEX('Hoja de Trabajo para listado'!$CD$155:$DC$1048576,MATCH($A63,'Hoja de Trabajo para listado'!$CD$155:$CD$1048576,0),MATCH((CUADRO!G$4&amp;$E63),'Hoja de Trabajo para listado'!$CD$151:$DC$151,0)),0)</f>
        <v>0</v>
      </c>
      <c r="H63" s="241">
        <f ca="1">+IFERROR(INDEX('Hoja de Trabajo para listado'!$A$155:$Z$1048576,MATCH($A63,'Hoja de Trabajo para listado'!$A$155:$A$1048576,0),MATCH((CUADRO!H$4&amp;$E63),'Hoja de Trabajo para listado'!$A$151:$Z$151,0)),0)+IFERROR(INDEX('Hoja de Trabajo para listado'!$AB$155:$BA$1048576,MATCH($A63,'Hoja de Trabajo para listado'!$AB$155:$AB$1048576,0),MATCH((CUADRO!H$4&amp;$E63),'Hoja de Trabajo para listado'!$AB$151:$BA$151,0)),0)+IFERROR(INDEX('Hoja de Trabajo para listado'!$BC$155:$CB$1048576,MATCH($A63,'Hoja de Trabajo para listado'!$BC$155:$BC$1048576,0),MATCH((CUADRO!H$4&amp;$E63),'Hoja de Trabajo para listado'!$BC$151:$CB$151,0)),0)+IFERROR(INDEX('Hoja de Trabajo para listado'!$DE$153:$DG$274,MATCH($A63,'Hoja de Trabajo para listado'!$DE$153:$DE$1048576,0),MATCH((CUADRO!H$4&amp;$E63),'Hoja de Trabajo para listado'!$DE$151:$DG$151,0)),0)+IFERROR(INDEX('Hoja de Trabajo para listado'!$CD$155:$DC$1048576,MATCH($A63,'Hoja de Trabajo para listado'!$CD$155:$CD$1048576,0),MATCH((CUADRO!H$4&amp;$E63),'Hoja de Trabajo para listado'!$CD$151:$DC$151,0)),0)</f>
        <v>0</v>
      </c>
      <c r="I63" s="241">
        <f ca="1">+IFERROR(INDEX('Hoja de Trabajo para listado'!$A$155:$Z$1048576,MATCH($A63,'Hoja de Trabajo para listado'!$A$155:$A$1048576,0),MATCH((CUADRO!I$4&amp;$E63),'Hoja de Trabajo para listado'!$A$151:$Z$151,0)),0)+IFERROR(INDEX('Hoja de Trabajo para listado'!$AB$155:$BA$1048576,MATCH($A63,'Hoja de Trabajo para listado'!$AB$155:$AB$1048576,0),MATCH((CUADRO!I$4&amp;$E63),'Hoja de Trabajo para listado'!$AB$151:$BA$151,0)),0)+IFERROR(INDEX('Hoja de Trabajo para listado'!$BC$155:$CB$1048576,MATCH($A63,'Hoja de Trabajo para listado'!$BC$155:$BC$1048576,0),MATCH((CUADRO!I$4&amp;$E63),'Hoja de Trabajo para listado'!$BC$151:$CB$151,0)),0)+IFERROR(INDEX('Hoja de Trabajo para listado'!$DE$153:$DG$274,MATCH($A63,'Hoja de Trabajo para listado'!$DE$153:$DE$1048576,0),MATCH((CUADRO!I$4&amp;$E63),'Hoja de Trabajo para listado'!$DE$151:$DG$151,0)),0)+IFERROR(INDEX('Hoja de Trabajo para listado'!$CD$155:$DC$1048576,MATCH($A63,'Hoja de Trabajo para listado'!$CD$155:$CD$1048576,0),MATCH((CUADRO!I$4&amp;$E63),'Hoja de Trabajo para listado'!$CD$151:$DC$151,0)),0)</f>
        <v>0</v>
      </c>
      <c r="J63" s="241">
        <f ca="1">+IFERROR(INDEX('Hoja de Trabajo para listado'!$A$155:$Z$1048576,MATCH($A63,'Hoja de Trabajo para listado'!$A$155:$A$1048576,0),MATCH((CUADRO!J$4&amp;$E63),'Hoja de Trabajo para listado'!$A$151:$Z$151,0)),0)+IFERROR(INDEX('Hoja de Trabajo para listado'!$AB$155:$BA$1048576,MATCH($A63,'Hoja de Trabajo para listado'!$AB$155:$AB$1048576,0),MATCH((CUADRO!J$4&amp;$E63),'Hoja de Trabajo para listado'!$AB$151:$BA$151,0)),0)+IFERROR(INDEX('Hoja de Trabajo para listado'!$BC$155:$CB$1048576,MATCH($A63,'Hoja de Trabajo para listado'!$BC$155:$BC$1048576,0),MATCH((CUADRO!J$4&amp;$E63),'Hoja de Trabajo para listado'!$BC$151:$CB$151,0)),0)+IFERROR(INDEX('Hoja de Trabajo para listado'!$DE$153:$DG$274,MATCH($A63,'Hoja de Trabajo para listado'!$DE$153:$DE$1048576,0),MATCH((CUADRO!J$4&amp;$E63),'Hoja de Trabajo para listado'!$DE$151:$DG$151,0)),0)+IFERROR(INDEX('Hoja de Trabajo para listado'!$CD$155:$DC$1048576,MATCH($A63,'Hoja de Trabajo para listado'!$CD$155:$CD$1048576,0),MATCH((CUADRO!J$4&amp;$E63),'Hoja de Trabajo para listado'!$CD$151:$DC$151,0)),0)</f>
        <v>0</v>
      </c>
      <c r="K63" s="241">
        <f ca="1">+IFERROR(INDEX('Hoja de Trabajo para listado'!$A$155:$Z$1048576,MATCH($A63,'Hoja de Trabajo para listado'!$A$155:$A$1048576,0),MATCH((CUADRO!K$4&amp;$E63),'Hoja de Trabajo para listado'!$A$151:$Z$151,0)),0)+IFERROR(INDEX('Hoja de Trabajo para listado'!$AB$155:$BA$1048576,MATCH($A63,'Hoja de Trabajo para listado'!$AB$155:$AB$1048576,0),MATCH((CUADRO!K$4&amp;$E63),'Hoja de Trabajo para listado'!$AB$151:$BA$151,0)),0)+IFERROR(INDEX('Hoja de Trabajo para listado'!$BC$155:$CB$1048576,MATCH($A63,'Hoja de Trabajo para listado'!$BC$155:$BC$1048576,0),MATCH((CUADRO!K$4&amp;$E63),'Hoja de Trabajo para listado'!$BC$151:$CB$151,0)),0)+IFERROR(INDEX('Hoja de Trabajo para listado'!$DE$153:$DG$274,MATCH($A63,'Hoja de Trabajo para listado'!$DE$153:$DE$1048576,0),MATCH((CUADRO!K$4&amp;$E63),'Hoja de Trabajo para listado'!$DE$151:$DG$151,0)),0)+IFERROR(INDEX('Hoja de Trabajo para listado'!$CD$155:$DC$1048576,MATCH($A63,'Hoja de Trabajo para listado'!$CD$155:$CD$1048576,0),MATCH((CUADRO!K$4&amp;$E63),'Hoja de Trabajo para listado'!$CD$151:$DC$151,0)),0)</f>
        <v>0</v>
      </c>
      <c r="L63" s="241">
        <f ca="1">+IFERROR(INDEX('Hoja de Trabajo para listado'!$A$155:$Z$1048576,MATCH($A63,'Hoja de Trabajo para listado'!$A$155:$A$1048576,0),MATCH((CUADRO!L$4&amp;$E63),'Hoja de Trabajo para listado'!$A$151:$Z$151,0)),0)+IFERROR(INDEX('Hoja de Trabajo para listado'!$AB$155:$BA$1048576,MATCH($A63,'Hoja de Trabajo para listado'!$AB$155:$AB$1048576,0),MATCH((CUADRO!L$4&amp;$E63),'Hoja de Trabajo para listado'!$AB$151:$BA$151,0)),0)+IFERROR(INDEX('Hoja de Trabajo para listado'!$BC$155:$CB$1048576,MATCH($A63,'Hoja de Trabajo para listado'!$BC$155:$BC$1048576,0),MATCH((CUADRO!L$4&amp;$E63),'Hoja de Trabajo para listado'!$BC$151:$CB$151,0)),0)+IFERROR(INDEX('Hoja de Trabajo para listado'!$DE$153:$DG$274,MATCH($A63,'Hoja de Trabajo para listado'!$DE$153:$DE$1048576,0),MATCH((CUADRO!L$4&amp;$E63),'Hoja de Trabajo para listado'!$DE$151:$DG$151,0)),0)+IFERROR(INDEX('Hoja de Trabajo para listado'!$CD$155:$DC$1048576,MATCH($A63,'Hoja de Trabajo para listado'!$CD$155:$CD$1048576,0),MATCH((CUADRO!L$4&amp;$E63),'Hoja de Trabajo para listado'!$CD$151:$DC$151,0)),0)</f>
        <v>0</v>
      </c>
      <c r="M63" s="241">
        <f ca="1">+IFERROR(INDEX('Hoja de Trabajo para listado'!$A$155:$Z$1048576,MATCH($A63,'Hoja de Trabajo para listado'!$A$155:$A$1048576,0),MATCH((CUADRO!M$4&amp;$E63),'Hoja de Trabajo para listado'!$A$151:$Z$151,0)),0)+IFERROR(INDEX('Hoja de Trabajo para listado'!$AB$155:$BA$1048576,MATCH($A63,'Hoja de Trabajo para listado'!$AB$155:$AB$1048576,0),MATCH((CUADRO!M$4&amp;$E63),'Hoja de Trabajo para listado'!$AB$151:$BA$151,0)),0)+IFERROR(INDEX('Hoja de Trabajo para listado'!$BC$155:$CB$1048576,MATCH($A63,'Hoja de Trabajo para listado'!$BC$155:$BC$1048576,0),MATCH((CUADRO!M$4&amp;$E63),'Hoja de Trabajo para listado'!$BC$151:$CB$151,0)),0)+IFERROR(INDEX('Hoja de Trabajo para listado'!$DE$153:$DG$274,MATCH($A63,'Hoja de Trabajo para listado'!$DE$153:$DE$1048576,0),MATCH((CUADRO!M$4&amp;$E63),'Hoja de Trabajo para listado'!$DE$151:$DG$151,0)),0)+IFERROR(INDEX('Hoja de Trabajo para listado'!$CD$155:$DC$1048576,MATCH($A63,'Hoja de Trabajo para listado'!$CD$155:$CD$1048576,0),MATCH((CUADRO!M$4&amp;$E63),'Hoja de Trabajo para listado'!$CD$151:$DC$151,0)),0)</f>
        <v>0</v>
      </c>
      <c r="N63" s="241">
        <f ca="1">+IFERROR(INDEX('Hoja de Trabajo para listado'!$A$155:$Z$1048576,MATCH($A63,'Hoja de Trabajo para listado'!$A$155:$A$1048576,0),MATCH((CUADRO!N$4&amp;$E63),'Hoja de Trabajo para listado'!$A$151:$Z$151,0)),0)+IFERROR(INDEX('Hoja de Trabajo para listado'!$AB$155:$BA$1048576,MATCH($A63,'Hoja de Trabajo para listado'!$AB$155:$AB$1048576,0),MATCH((CUADRO!N$4&amp;$E63),'Hoja de Trabajo para listado'!$AB$151:$BA$151,0)),0)+IFERROR(INDEX('Hoja de Trabajo para listado'!$BC$155:$CB$1048576,MATCH($A63,'Hoja de Trabajo para listado'!$BC$155:$BC$1048576,0),MATCH((CUADRO!N$4&amp;$E63),'Hoja de Trabajo para listado'!$BC$151:$CB$151,0)),0)+IFERROR(INDEX('Hoja de Trabajo para listado'!$DE$153:$DG$274,MATCH($A63,'Hoja de Trabajo para listado'!$DE$153:$DE$1048576,0),MATCH((CUADRO!N$4&amp;$E63),'Hoja de Trabajo para listado'!$DE$151:$DG$151,0)),0)+IFERROR(INDEX('Hoja de Trabajo para listado'!$CD$155:$DC$1048576,MATCH($A63,'Hoja de Trabajo para listado'!$CD$155:$CD$1048576,0),MATCH((CUADRO!N$4&amp;$E63),'Hoja de Trabajo para listado'!$CD$151:$DC$151,0)),0)</f>
        <v>0</v>
      </c>
      <c r="O63" s="241">
        <f ca="1">+IFERROR(INDEX('Hoja de Trabajo para listado'!$A$155:$Z$1048576,MATCH($A63,'Hoja de Trabajo para listado'!$A$155:$A$1048576,0),MATCH((CUADRO!O$4&amp;$E63),'Hoja de Trabajo para listado'!$A$151:$Z$151,0)),0)+IFERROR(INDEX('Hoja de Trabajo para listado'!$AB$155:$BA$1048576,MATCH($A63,'Hoja de Trabajo para listado'!$AB$155:$AB$1048576,0),MATCH((CUADRO!O$4&amp;$E63),'Hoja de Trabajo para listado'!$AB$151:$BA$151,0)),0)+IFERROR(INDEX('Hoja de Trabajo para listado'!$BC$155:$CB$1048576,MATCH($A63,'Hoja de Trabajo para listado'!$BC$155:$BC$1048576,0),MATCH((CUADRO!O$4&amp;$E63),'Hoja de Trabajo para listado'!$BC$151:$CB$151,0)),0)+IFERROR(INDEX('Hoja de Trabajo para listado'!$DE$153:$DG$274,MATCH($A63,'Hoja de Trabajo para listado'!$DE$153:$DE$1048576,0),MATCH((CUADRO!O$4&amp;$E63),'Hoja de Trabajo para listado'!$DE$151:$DG$151,0)),0)+IFERROR(INDEX('Hoja de Trabajo para listado'!$CD$155:$DC$1048576,MATCH($A63,'Hoja de Trabajo para listado'!$CD$155:$CD$1048576,0),MATCH((CUADRO!O$4&amp;$E63),'Hoja de Trabajo para listado'!$CD$151:$DC$151,0)),0)</f>
        <v>0</v>
      </c>
      <c r="P63" s="241">
        <f ca="1">+IFERROR(INDEX('Hoja de Trabajo para listado'!$A$155:$Z$1048576,MATCH($A63,'Hoja de Trabajo para listado'!$A$155:$A$1048576,0),MATCH((CUADRO!P$4&amp;$E63),'Hoja de Trabajo para listado'!$A$151:$Z$151,0)),0)+IFERROR(INDEX('Hoja de Trabajo para listado'!$AB$155:$BA$1048576,MATCH($A63,'Hoja de Trabajo para listado'!$AB$155:$AB$1048576,0),MATCH((CUADRO!P$4&amp;$E63),'Hoja de Trabajo para listado'!$AB$151:$BA$151,0)),0)+IFERROR(INDEX('Hoja de Trabajo para listado'!$BC$155:$CB$1048576,MATCH($A63,'Hoja de Trabajo para listado'!$BC$155:$BC$1048576,0),MATCH((CUADRO!P$4&amp;$E63),'Hoja de Trabajo para listado'!$BC$151:$CB$151,0)),0)+IFERROR(INDEX('Hoja de Trabajo para listado'!$DE$153:$DG$274,MATCH($A63,'Hoja de Trabajo para listado'!$DE$153:$DE$1048576,0),MATCH((CUADRO!P$4&amp;$E63),'Hoja de Trabajo para listado'!$DE$151:$DG$151,0)),0)+IFERROR(INDEX('Hoja de Trabajo para listado'!$CD$155:$DC$1048576,MATCH($A63,'Hoja de Trabajo para listado'!$CD$155:$CD$1048576,0),MATCH((CUADRO!P$4&amp;$E63),'Hoja de Trabajo para listado'!$CD$151:$DC$151,0)),0)</f>
        <v>0</v>
      </c>
      <c r="Q63" s="241">
        <f ca="1">+IFERROR(INDEX('Hoja de Trabajo para listado'!$A$155:$Z$1048576,MATCH($A63,'Hoja de Trabajo para listado'!$A$155:$A$1048576,0),MATCH((CUADRO!Q$4&amp;$E63),'Hoja de Trabajo para listado'!$A$151:$Z$151,0)),0)+IFERROR(INDEX('Hoja de Trabajo para listado'!$AB$155:$BA$1048576,MATCH($A63,'Hoja de Trabajo para listado'!$AB$155:$AB$1048576,0),MATCH((CUADRO!Q$4&amp;$E63),'Hoja de Trabajo para listado'!$AB$151:$BA$151,0)),0)+IFERROR(INDEX('Hoja de Trabajo para listado'!$BC$155:$CB$1048576,MATCH($A63,'Hoja de Trabajo para listado'!$BC$155:$BC$1048576,0),MATCH((CUADRO!Q$4&amp;$E63),'Hoja de Trabajo para listado'!$BC$151:$CB$151,0)),0)+IFERROR(INDEX('Hoja de Trabajo para listado'!$DE$153:$DG$274,MATCH($A63,'Hoja de Trabajo para listado'!$DE$153:$DE$1048576,0),MATCH((CUADRO!Q$4&amp;$E63),'Hoja de Trabajo para listado'!$DE$151:$DG$151,0)),0)+IFERROR(INDEX('Hoja de Trabajo para listado'!$CD$155:$DC$1048576,MATCH($A63,'Hoja de Trabajo para listado'!$CD$155:$CD$1048576,0),MATCH((CUADRO!Q$4&amp;$E63),'Hoja de Trabajo para listado'!$CD$151:$DC$151,0)),0)</f>
        <v>0</v>
      </c>
      <c r="R63" s="241">
        <f t="shared" ca="1" si="0"/>
        <v>0</v>
      </c>
      <c r="S63" s="241"/>
      <c r="T63" s="241">
        <f ca="1">+T64</f>
        <v>0</v>
      </c>
      <c r="U63" s="240">
        <f t="shared" si="1"/>
        <v>1</v>
      </c>
      <c r="V63" s="327" t="str">
        <f>+VLOOKUP(A63,bd_lista!$A$3:$E$592,5,FALSE)</f>
        <v>Instituciones Descentralizadas</v>
      </c>
      <c r="W63" s="397" t="str">
        <f>+V63</f>
        <v>Instituciones Descentralizadas</v>
      </c>
      <c r="X63" s="240">
        <f>+VLOOKUP(A63,[4]Sheet1!$A$13:$D$744,4,FALSE)</f>
        <v>16</v>
      </c>
      <c r="Y63" s="240" t="str">
        <f>+VLOOKUP(X63,bd_lista!$A$3:$C$592,3,FALSE)</f>
        <v>Ministerio de Educación</v>
      </c>
      <c r="Z63" s="290">
        <f>+X63</f>
        <v>16</v>
      </c>
      <c r="AA63" s="291" t="str">
        <f>+Y63</f>
        <v>Ministerio de Educación</v>
      </c>
    </row>
    <row r="64" spans="1:27" customFormat="1" ht="15" hidden="1" customHeight="1">
      <c r="A64" s="32">
        <v>124</v>
      </c>
      <c r="B64" s="394"/>
      <c r="C64" s="327" t="str">
        <f>+VLOOKUP(A64,bd_lista!$A$3:$C$592,3,FALSE)</f>
        <v>Academia Nacional de Ciencias</v>
      </c>
      <c r="D64" s="396"/>
      <c r="E64" s="327" t="s">
        <v>1304</v>
      </c>
      <c r="F64" s="243">
        <f ca="1">+IFERROR(INDEX('Hoja de Trabajo para listado'!$A$155:$Z$1048576,MATCH($A64,'Hoja de Trabajo para listado'!$A$155:$A$1048576,0),MATCH((CUADRO!F$4&amp;$E64),'Hoja de Trabajo para listado'!$A$151:$Z$151,0)),0)+IFERROR(INDEX('Hoja de Trabajo para listado'!$AB$155:$BA$1048576,MATCH($A64,'Hoja de Trabajo para listado'!$AB$155:$AB$1048576,0),MATCH((CUADRO!F$4&amp;$E64),'Hoja de Trabajo para listado'!$AB$151:$BA$151,0)),0)+IFERROR(INDEX('Hoja de Trabajo para listado'!$BC$155:$CB$1048576,MATCH($A64,'Hoja de Trabajo para listado'!$BC$155:$BC$1048576,0),MATCH((CUADRO!F$4&amp;$E64),'Hoja de Trabajo para listado'!$BC$151:$CB$151,0)),0)+IFERROR(INDEX('Hoja de Trabajo para listado'!$DE$153:$DG$274,MATCH($A64,'Hoja de Trabajo para listado'!$DE$153:$DE$1048576,0),MATCH((CUADRO!F$4&amp;$E64),'Hoja de Trabajo para listado'!$DE$151:$DG$151,0)),0)+IFERROR(INDEX('Hoja de Trabajo para listado'!$CD$155:$DC$1048576,MATCH($A64,'Hoja de Trabajo para listado'!$CD$155:$CD$1048576,0),MATCH((CUADRO!F$4&amp;$E64),'Hoja de Trabajo para listado'!$CD$151:$DC$151,0)),0)</f>
        <v>0</v>
      </c>
      <c r="G64" s="243">
        <f ca="1">+IFERROR(INDEX('Hoja de Trabajo para listado'!$A$155:$Z$1048576,MATCH($A64,'Hoja de Trabajo para listado'!$A$155:$A$1048576,0),MATCH((CUADRO!G$4&amp;$E64),'Hoja de Trabajo para listado'!$A$151:$Z$151,0)),0)+IFERROR(INDEX('Hoja de Trabajo para listado'!$AB$155:$BA$1048576,MATCH($A64,'Hoja de Trabajo para listado'!$AB$155:$AB$1048576,0),MATCH((CUADRO!G$4&amp;$E64),'Hoja de Trabajo para listado'!$AB$151:$BA$151,0)),0)+IFERROR(INDEX('Hoja de Trabajo para listado'!$BC$155:$CB$1048576,MATCH($A64,'Hoja de Trabajo para listado'!$BC$155:$BC$1048576,0),MATCH((CUADRO!G$4&amp;$E64),'Hoja de Trabajo para listado'!$BC$151:$CB$151,0)),0)+IFERROR(INDEX('Hoja de Trabajo para listado'!$DE$153:$DG$274,MATCH($A64,'Hoja de Trabajo para listado'!$DE$153:$DE$1048576,0),MATCH((CUADRO!G$4&amp;$E64),'Hoja de Trabajo para listado'!$DE$151:$DG$151,0)),0)+IFERROR(INDEX('Hoja de Trabajo para listado'!$CD$155:$DC$1048576,MATCH($A64,'Hoja de Trabajo para listado'!$CD$155:$CD$1048576,0),MATCH((CUADRO!G$4&amp;$E64),'Hoja de Trabajo para listado'!$CD$151:$DC$151,0)),0)</f>
        <v>0</v>
      </c>
      <c r="H64" s="243">
        <f ca="1">+IFERROR(INDEX('Hoja de Trabajo para listado'!$A$155:$Z$1048576,MATCH($A64,'Hoja de Trabajo para listado'!$A$155:$A$1048576,0),MATCH((CUADRO!H$4&amp;$E64),'Hoja de Trabajo para listado'!$A$151:$Z$151,0)),0)+IFERROR(INDEX('Hoja de Trabajo para listado'!$AB$155:$BA$1048576,MATCH($A64,'Hoja de Trabajo para listado'!$AB$155:$AB$1048576,0),MATCH((CUADRO!H$4&amp;$E64),'Hoja de Trabajo para listado'!$AB$151:$BA$151,0)),0)+IFERROR(INDEX('Hoja de Trabajo para listado'!$BC$155:$CB$1048576,MATCH($A64,'Hoja de Trabajo para listado'!$BC$155:$BC$1048576,0),MATCH((CUADRO!H$4&amp;$E64),'Hoja de Trabajo para listado'!$BC$151:$CB$151,0)),0)+IFERROR(INDEX('Hoja de Trabajo para listado'!$DE$153:$DG$274,MATCH($A64,'Hoja de Trabajo para listado'!$DE$153:$DE$1048576,0),MATCH((CUADRO!H$4&amp;$E64),'Hoja de Trabajo para listado'!$DE$151:$DG$151,0)),0)+IFERROR(INDEX('Hoja de Trabajo para listado'!$CD$155:$DC$1048576,MATCH($A64,'Hoja de Trabajo para listado'!$CD$155:$CD$1048576,0),MATCH((CUADRO!H$4&amp;$E64),'Hoja de Trabajo para listado'!$CD$151:$DC$151,0)),0)</f>
        <v>0</v>
      </c>
      <c r="I64" s="243">
        <f ca="1">+IFERROR(INDEX('Hoja de Trabajo para listado'!$A$155:$Z$1048576,MATCH($A64,'Hoja de Trabajo para listado'!$A$155:$A$1048576,0),MATCH((CUADRO!I$4&amp;$E64),'Hoja de Trabajo para listado'!$A$151:$Z$151,0)),0)+IFERROR(INDEX('Hoja de Trabajo para listado'!$AB$155:$BA$1048576,MATCH($A64,'Hoja de Trabajo para listado'!$AB$155:$AB$1048576,0),MATCH((CUADRO!I$4&amp;$E64),'Hoja de Trabajo para listado'!$AB$151:$BA$151,0)),0)+IFERROR(INDEX('Hoja de Trabajo para listado'!$BC$155:$CB$1048576,MATCH($A64,'Hoja de Trabajo para listado'!$BC$155:$BC$1048576,0),MATCH((CUADRO!I$4&amp;$E64),'Hoja de Trabajo para listado'!$BC$151:$CB$151,0)),0)+IFERROR(INDEX('Hoja de Trabajo para listado'!$DE$153:$DG$274,MATCH($A64,'Hoja de Trabajo para listado'!$DE$153:$DE$1048576,0),MATCH((CUADRO!I$4&amp;$E64),'Hoja de Trabajo para listado'!$DE$151:$DG$151,0)),0)+IFERROR(INDEX('Hoja de Trabajo para listado'!$CD$155:$DC$1048576,MATCH($A64,'Hoja de Trabajo para listado'!$CD$155:$CD$1048576,0),MATCH((CUADRO!I$4&amp;$E64),'Hoja de Trabajo para listado'!$CD$151:$DC$151,0)),0)</f>
        <v>0</v>
      </c>
      <c r="J64" s="243">
        <f ca="1">+IFERROR(INDEX('Hoja de Trabajo para listado'!$A$155:$Z$1048576,MATCH($A64,'Hoja de Trabajo para listado'!$A$155:$A$1048576,0),MATCH((CUADRO!J$4&amp;$E64),'Hoja de Trabajo para listado'!$A$151:$Z$151,0)),0)+IFERROR(INDEX('Hoja de Trabajo para listado'!$AB$155:$BA$1048576,MATCH($A64,'Hoja de Trabajo para listado'!$AB$155:$AB$1048576,0),MATCH((CUADRO!J$4&amp;$E64),'Hoja de Trabajo para listado'!$AB$151:$BA$151,0)),0)+IFERROR(INDEX('Hoja de Trabajo para listado'!$BC$155:$CB$1048576,MATCH($A64,'Hoja de Trabajo para listado'!$BC$155:$BC$1048576,0),MATCH((CUADRO!J$4&amp;$E64),'Hoja de Trabajo para listado'!$BC$151:$CB$151,0)),0)+IFERROR(INDEX('Hoja de Trabajo para listado'!$DE$153:$DG$274,MATCH($A64,'Hoja de Trabajo para listado'!$DE$153:$DE$1048576,0),MATCH((CUADRO!J$4&amp;$E64),'Hoja de Trabajo para listado'!$DE$151:$DG$151,0)),0)+IFERROR(INDEX('Hoja de Trabajo para listado'!$CD$155:$DC$1048576,MATCH($A64,'Hoja de Trabajo para listado'!$CD$155:$CD$1048576,0),MATCH((CUADRO!J$4&amp;$E64),'Hoja de Trabajo para listado'!$CD$151:$DC$151,0)),0)</f>
        <v>0</v>
      </c>
      <c r="K64" s="243">
        <f ca="1">+IFERROR(INDEX('Hoja de Trabajo para listado'!$A$155:$Z$1048576,MATCH($A64,'Hoja de Trabajo para listado'!$A$155:$A$1048576,0),MATCH((CUADRO!K$4&amp;$E64),'Hoja de Trabajo para listado'!$A$151:$Z$151,0)),0)+IFERROR(INDEX('Hoja de Trabajo para listado'!$AB$155:$BA$1048576,MATCH($A64,'Hoja de Trabajo para listado'!$AB$155:$AB$1048576,0),MATCH((CUADRO!K$4&amp;$E64),'Hoja de Trabajo para listado'!$AB$151:$BA$151,0)),0)+IFERROR(INDEX('Hoja de Trabajo para listado'!$BC$155:$CB$1048576,MATCH($A64,'Hoja de Trabajo para listado'!$BC$155:$BC$1048576,0),MATCH((CUADRO!K$4&amp;$E64),'Hoja de Trabajo para listado'!$BC$151:$CB$151,0)),0)+IFERROR(INDEX('Hoja de Trabajo para listado'!$DE$153:$DG$274,MATCH($A64,'Hoja de Trabajo para listado'!$DE$153:$DE$1048576,0),MATCH((CUADRO!K$4&amp;$E64),'Hoja de Trabajo para listado'!$DE$151:$DG$151,0)),0)+IFERROR(INDEX('Hoja de Trabajo para listado'!$CD$155:$DC$1048576,MATCH($A64,'Hoja de Trabajo para listado'!$CD$155:$CD$1048576,0),MATCH((CUADRO!K$4&amp;$E64),'Hoja de Trabajo para listado'!$CD$151:$DC$151,0)),0)</f>
        <v>0</v>
      </c>
      <c r="L64" s="243">
        <f ca="1">+IFERROR(INDEX('Hoja de Trabajo para listado'!$A$155:$Z$1048576,MATCH($A64,'Hoja de Trabajo para listado'!$A$155:$A$1048576,0),MATCH((CUADRO!L$4&amp;$E64),'Hoja de Trabajo para listado'!$A$151:$Z$151,0)),0)+IFERROR(INDEX('Hoja de Trabajo para listado'!$AB$155:$BA$1048576,MATCH($A64,'Hoja de Trabajo para listado'!$AB$155:$AB$1048576,0),MATCH((CUADRO!L$4&amp;$E64),'Hoja de Trabajo para listado'!$AB$151:$BA$151,0)),0)+IFERROR(INDEX('Hoja de Trabajo para listado'!$BC$155:$CB$1048576,MATCH($A64,'Hoja de Trabajo para listado'!$BC$155:$BC$1048576,0),MATCH((CUADRO!L$4&amp;$E64),'Hoja de Trabajo para listado'!$BC$151:$CB$151,0)),0)+IFERROR(INDEX('Hoja de Trabajo para listado'!$DE$153:$DG$274,MATCH($A64,'Hoja de Trabajo para listado'!$DE$153:$DE$1048576,0),MATCH((CUADRO!L$4&amp;$E64),'Hoja de Trabajo para listado'!$DE$151:$DG$151,0)),0)+IFERROR(INDEX('Hoja de Trabajo para listado'!$CD$155:$DC$1048576,MATCH($A64,'Hoja de Trabajo para listado'!$CD$155:$CD$1048576,0),MATCH((CUADRO!L$4&amp;$E64),'Hoja de Trabajo para listado'!$CD$151:$DC$151,0)),0)</f>
        <v>0</v>
      </c>
      <c r="M64" s="243">
        <f ca="1">+IFERROR(INDEX('Hoja de Trabajo para listado'!$A$155:$Z$1048576,MATCH($A64,'Hoja de Trabajo para listado'!$A$155:$A$1048576,0),MATCH((CUADRO!M$4&amp;$E64),'Hoja de Trabajo para listado'!$A$151:$Z$151,0)),0)+IFERROR(INDEX('Hoja de Trabajo para listado'!$AB$155:$BA$1048576,MATCH($A64,'Hoja de Trabajo para listado'!$AB$155:$AB$1048576,0),MATCH((CUADRO!M$4&amp;$E64),'Hoja de Trabajo para listado'!$AB$151:$BA$151,0)),0)+IFERROR(INDEX('Hoja de Trabajo para listado'!$BC$155:$CB$1048576,MATCH($A64,'Hoja de Trabajo para listado'!$BC$155:$BC$1048576,0),MATCH((CUADRO!M$4&amp;$E64),'Hoja de Trabajo para listado'!$BC$151:$CB$151,0)),0)+IFERROR(INDEX('Hoja de Trabajo para listado'!$DE$153:$DG$274,MATCH($A64,'Hoja de Trabajo para listado'!$DE$153:$DE$1048576,0),MATCH((CUADRO!M$4&amp;$E64),'Hoja de Trabajo para listado'!$DE$151:$DG$151,0)),0)+IFERROR(INDEX('Hoja de Trabajo para listado'!$CD$155:$DC$1048576,MATCH($A64,'Hoja de Trabajo para listado'!$CD$155:$CD$1048576,0),MATCH((CUADRO!M$4&amp;$E64),'Hoja de Trabajo para listado'!$CD$151:$DC$151,0)),0)</f>
        <v>0</v>
      </c>
      <c r="N64" s="243">
        <f ca="1">+IFERROR(INDEX('Hoja de Trabajo para listado'!$A$155:$Z$1048576,MATCH($A64,'Hoja de Trabajo para listado'!$A$155:$A$1048576,0),MATCH((CUADRO!N$4&amp;$E64),'Hoja de Trabajo para listado'!$A$151:$Z$151,0)),0)+IFERROR(INDEX('Hoja de Trabajo para listado'!$AB$155:$BA$1048576,MATCH($A64,'Hoja de Trabajo para listado'!$AB$155:$AB$1048576,0),MATCH((CUADRO!N$4&amp;$E64),'Hoja de Trabajo para listado'!$AB$151:$BA$151,0)),0)+IFERROR(INDEX('Hoja de Trabajo para listado'!$BC$155:$CB$1048576,MATCH($A64,'Hoja de Trabajo para listado'!$BC$155:$BC$1048576,0),MATCH((CUADRO!N$4&amp;$E64),'Hoja de Trabajo para listado'!$BC$151:$CB$151,0)),0)+IFERROR(INDEX('Hoja de Trabajo para listado'!$DE$153:$DG$274,MATCH($A64,'Hoja de Trabajo para listado'!$DE$153:$DE$1048576,0),MATCH((CUADRO!N$4&amp;$E64),'Hoja de Trabajo para listado'!$DE$151:$DG$151,0)),0)+IFERROR(INDEX('Hoja de Trabajo para listado'!$CD$155:$DC$1048576,MATCH($A64,'Hoja de Trabajo para listado'!$CD$155:$CD$1048576,0),MATCH((CUADRO!N$4&amp;$E64),'Hoja de Trabajo para listado'!$CD$151:$DC$151,0)),0)</f>
        <v>0</v>
      </c>
      <c r="O64" s="243">
        <f ca="1">+IFERROR(INDEX('Hoja de Trabajo para listado'!$A$155:$Z$1048576,MATCH($A64,'Hoja de Trabajo para listado'!$A$155:$A$1048576,0),MATCH((CUADRO!O$4&amp;$E64),'Hoja de Trabajo para listado'!$A$151:$Z$151,0)),0)+IFERROR(INDEX('Hoja de Trabajo para listado'!$AB$155:$BA$1048576,MATCH($A64,'Hoja de Trabajo para listado'!$AB$155:$AB$1048576,0),MATCH((CUADRO!O$4&amp;$E64),'Hoja de Trabajo para listado'!$AB$151:$BA$151,0)),0)+IFERROR(INDEX('Hoja de Trabajo para listado'!$BC$155:$CB$1048576,MATCH($A64,'Hoja de Trabajo para listado'!$BC$155:$BC$1048576,0),MATCH((CUADRO!O$4&amp;$E64),'Hoja de Trabajo para listado'!$BC$151:$CB$151,0)),0)+IFERROR(INDEX('Hoja de Trabajo para listado'!$DE$153:$DG$274,MATCH($A64,'Hoja de Trabajo para listado'!$DE$153:$DE$1048576,0),MATCH((CUADRO!O$4&amp;$E64),'Hoja de Trabajo para listado'!$DE$151:$DG$151,0)),0)+IFERROR(INDEX('Hoja de Trabajo para listado'!$CD$155:$DC$1048576,MATCH($A64,'Hoja de Trabajo para listado'!$CD$155:$CD$1048576,0),MATCH((CUADRO!O$4&amp;$E64),'Hoja de Trabajo para listado'!$CD$151:$DC$151,0)),0)</f>
        <v>0</v>
      </c>
      <c r="P64" s="243">
        <f ca="1">+IFERROR(INDEX('Hoja de Trabajo para listado'!$A$155:$Z$1048576,MATCH($A64,'Hoja de Trabajo para listado'!$A$155:$A$1048576,0),MATCH((CUADRO!P$4&amp;$E64),'Hoja de Trabajo para listado'!$A$151:$Z$151,0)),0)+IFERROR(INDEX('Hoja de Trabajo para listado'!$AB$155:$BA$1048576,MATCH($A64,'Hoja de Trabajo para listado'!$AB$155:$AB$1048576,0),MATCH((CUADRO!P$4&amp;$E64),'Hoja de Trabajo para listado'!$AB$151:$BA$151,0)),0)+IFERROR(INDEX('Hoja de Trabajo para listado'!$BC$155:$CB$1048576,MATCH($A64,'Hoja de Trabajo para listado'!$BC$155:$BC$1048576,0),MATCH((CUADRO!P$4&amp;$E64),'Hoja de Trabajo para listado'!$BC$151:$CB$151,0)),0)+IFERROR(INDEX('Hoja de Trabajo para listado'!$DE$153:$DG$274,MATCH($A64,'Hoja de Trabajo para listado'!$DE$153:$DE$1048576,0),MATCH((CUADRO!P$4&amp;$E64),'Hoja de Trabajo para listado'!$DE$151:$DG$151,0)),0)+IFERROR(INDEX('Hoja de Trabajo para listado'!$CD$155:$DC$1048576,MATCH($A64,'Hoja de Trabajo para listado'!$CD$155:$CD$1048576,0),MATCH((CUADRO!P$4&amp;$E64),'Hoja de Trabajo para listado'!$CD$151:$DC$151,0)),0)</f>
        <v>0</v>
      </c>
      <c r="Q64" s="243">
        <f ca="1">+IFERROR(INDEX('Hoja de Trabajo para listado'!$A$155:$Z$1048576,MATCH($A64,'Hoja de Trabajo para listado'!$A$155:$A$1048576,0),MATCH((CUADRO!Q$4&amp;$E64),'Hoja de Trabajo para listado'!$A$151:$Z$151,0)),0)+IFERROR(INDEX('Hoja de Trabajo para listado'!$AB$155:$BA$1048576,MATCH($A64,'Hoja de Trabajo para listado'!$AB$155:$AB$1048576,0),MATCH((CUADRO!Q$4&amp;$E64),'Hoja de Trabajo para listado'!$AB$151:$BA$151,0)),0)+IFERROR(INDEX('Hoja de Trabajo para listado'!$BC$155:$CB$1048576,MATCH($A64,'Hoja de Trabajo para listado'!$BC$155:$BC$1048576,0),MATCH((CUADRO!Q$4&amp;$E64),'Hoja de Trabajo para listado'!$BC$151:$CB$151,0)),0)+IFERROR(INDEX('Hoja de Trabajo para listado'!$DE$153:$DG$274,MATCH($A64,'Hoja de Trabajo para listado'!$DE$153:$DE$1048576,0),MATCH((CUADRO!Q$4&amp;$E64),'Hoja de Trabajo para listado'!$DE$151:$DG$151,0)),0)+IFERROR(INDEX('Hoja de Trabajo para listado'!$CD$155:$DC$1048576,MATCH($A64,'Hoja de Trabajo para listado'!$CD$155:$CD$1048576,0),MATCH((CUADRO!Q$4&amp;$E64),'Hoja de Trabajo para listado'!$CD$151:$DC$151,0)),0)</f>
        <v>0</v>
      </c>
      <c r="R64" s="243">
        <f t="shared" ca="1" si="0"/>
        <v>0</v>
      </c>
      <c r="S64" s="243">
        <f ca="1">+R63+R64</f>
        <v>0</v>
      </c>
      <c r="T64" s="243">
        <f ca="1">+S64</f>
        <v>0</v>
      </c>
      <c r="U64" s="242">
        <f t="shared" si="1"/>
        <v>2</v>
      </c>
      <c r="V64" s="327" t="str">
        <f>+VLOOKUP(A64,bd_lista!$A$3:$E$592,5,FALSE)</f>
        <v>Instituciones Descentralizadas</v>
      </c>
      <c r="W64" s="398"/>
      <c r="X64" s="240">
        <f>+VLOOKUP(A64,[4]Sheet1!$A$13:$D$744,4,FALSE)</f>
        <v>16</v>
      </c>
      <c r="Y64" s="240" t="str">
        <f>+VLOOKUP(X64,bd_lista!$A$3:$C$592,3,FALSE)</f>
        <v>Ministerio de Educación</v>
      </c>
      <c r="Z64" s="288"/>
      <c r="AA64" s="289"/>
    </row>
    <row r="65" spans="1:27" s="377" customFormat="1" ht="15" hidden="1" customHeight="1">
      <c r="A65" s="378">
        <v>129</v>
      </c>
      <c r="B65" s="393">
        <f>+A65</f>
        <v>129</v>
      </c>
      <c r="C65" s="245" t="str">
        <f>+VLOOKUP(A65,bd_lista!$A$3:$C$592,3,FALSE)</f>
        <v>Escuela de Gestión Pública Plurinacional</v>
      </c>
      <c r="D65" s="395" t="str">
        <f>+C65</f>
        <v>Escuela de Gestión Pública Plurinacional</v>
      </c>
      <c r="E65" s="245" t="s">
        <v>1303</v>
      </c>
      <c r="F65" s="241">
        <f ca="1">+IFERROR(INDEX('Hoja de Trabajo para listado'!$A$155:$Z$1048576,MATCH($A65,'Hoja de Trabajo para listado'!$A$155:$A$1048576,0),MATCH((CUADRO!F$4&amp;$E65),'Hoja de Trabajo para listado'!$A$151:$Z$151,0)),0)+IFERROR(INDEX('Hoja de Trabajo para listado'!$AB$155:$BA$1048576,MATCH($A65,'Hoja de Trabajo para listado'!$AB$155:$AB$1048576,0),MATCH((CUADRO!F$4&amp;$E65),'Hoja de Trabajo para listado'!$AB$151:$BA$151,0)),0)+IFERROR(INDEX('Hoja de Trabajo para listado'!$BC$155:$CB$1048576,MATCH($A65,'Hoja de Trabajo para listado'!$BC$155:$BC$1048576,0),MATCH((CUADRO!F$4&amp;$E65),'Hoja de Trabajo para listado'!$BC$151:$CB$151,0)),0)+IFERROR(INDEX('Hoja de Trabajo para listado'!$DE$153:$DG$274,MATCH($A65,'Hoja de Trabajo para listado'!$DE$153:$DE$1048576,0),MATCH((CUADRO!F$4&amp;$E65),'Hoja de Trabajo para listado'!$DE$151:$DG$151,0)),0)+IFERROR(INDEX('Hoja de Trabajo para listado'!$CD$155:$DC$1048576,MATCH($A65,'Hoja de Trabajo para listado'!$CD$155:$CD$1048576,0),MATCH((CUADRO!F$4&amp;$E65),'Hoja de Trabajo para listado'!$CD$151:$DC$151,0)),0)</f>
        <v>0</v>
      </c>
      <c r="G65" s="241">
        <f ca="1">+IFERROR(INDEX('Hoja de Trabajo para listado'!$A$155:$Z$1048576,MATCH($A65,'Hoja de Trabajo para listado'!$A$155:$A$1048576,0),MATCH((CUADRO!G$4&amp;$E65),'Hoja de Trabajo para listado'!$A$151:$Z$151,0)),0)+IFERROR(INDEX('Hoja de Trabajo para listado'!$AB$155:$BA$1048576,MATCH($A65,'Hoja de Trabajo para listado'!$AB$155:$AB$1048576,0),MATCH((CUADRO!G$4&amp;$E65),'Hoja de Trabajo para listado'!$AB$151:$BA$151,0)),0)+IFERROR(INDEX('Hoja de Trabajo para listado'!$BC$155:$CB$1048576,MATCH($A65,'Hoja de Trabajo para listado'!$BC$155:$BC$1048576,0),MATCH((CUADRO!G$4&amp;$E65),'Hoja de Trabajo para listado'!$BC$151:$CB$151,0)),0)+IFERROR(INDEX('Hoja de Trabajo para listado'!$DE$153:$DG$274,MATCH($A65,'Hoja de Trabajo para listado'!$DE$153:$DE$1048576,0),MATCH((CUADRO!G$4&amp;$E65),'Hoja de Trabajo para listado'!$DE$151:$DG$151,0)),0)+IFERROR(INDEX('Hoja de Trabajo para listado'!$CD$155:$DC$1048576,MATCH($A65,'Hoja de Trabajo para listado'!$CD$155:$CD$1048576,0),MATCH((CUADRO!G$4&amp;$E65),'Hoja de Trabajo para listado'!$CD$151:$DC$151,0)),0)</f>
        <v>0</v>
      </c>
      <c r="H65" s="241">
        <f ca="1">+IFERROR(INDEX('Hoja de Trabajo para listado'!$A$155:$Z$1048576,MATCH($A65,'Hoja de Trabajo para listado'!$A$155:$A$1048576,0),MATCH((CUADRO!H$4&amp;$E65),'Hoja de Trabajo para listado'!$A$151:$Z$151,0)),0)+IFERROR(INDEX('Hoja de Trabajo para listado'!$AB$155:$BA$1048576,MATCH($A65,'Hoja de Trabajo para listado'!$AB$155:$AB$1048576,0),MATCH((CUADRO!H$4&amp;$E65),'Hoja de Trabajo para listado'!$AB$151:$BA$151,0)),0)+IFERROR(INDEX('Hoja de Trabajo para listado'!$BC$155:$CB$1048576,MATCH($A65,'Hoja de Trabajo para listado'!$BC$155:$BC$1048576,0),MATCH((CUADRO!H$4&amp;$E65),'Hoja de Trabajo para listado'!$BC$151:$CB$151,0)),0)+IFERROR(INDEX('Hoja de Trabajo para listado'!$DE$153:$DG$274,MATCH($A65,'Hoja de Trabajo para listado'!$DE$153:$DE$1048576,0),MATCH((CUADRO!H$4&amp;$E65),'Hoja de Trabajo para listado'!$DE$151:$DG$151,0)),0)+IFERROR(INDEX('Hoja de Trabajo para listado'!$CD$155:$DC$1048576,MATCH($A65,'Hoja de Trabajo para listado'!$CD$155:$CD$1048576,0),MATCH((CUADRO!H$4&amp;$E65),'Hoja de Trabajo para listado'!$CD$151:$DC$151,0)),0)</f>
        <v>0</v>
      </c>
      <c r="I65" s="241">
        <f ca="1">+IFERROR(INDEX('Hoja de Trabajo para listado'!$A$155:$Z$1048576,MATCH($A65,'Hoja de Trabajo para listado'!$A$155:$A$1048576,0),MATCH((CUADRO!I$4&amp;$E65),'Hoja de Trabajo para listado'!$A$151:$Z$151,0)),0)+IFERROR(INDEX('Hoja de Trabajo para listado'!$AB$155:$BA$1048576,MATCH($A65,'Hoja de Trabajo para listado'!$AB$155:$AB$1048576,0),MATCH((CUADRO!I$4&amp;$E65),'Hoja de Trabajo para listado'!$AB$151:$BA$151,0)),0)+IFERROR(INDEX('Hoja de Trabajo para listado'!$BC$155:$CB$1048576,MATCH($A65,'Hoja de Trabajo para listado'!$BC$155:$BC$1048576,0),MATCH((CUADRO!I$4&amp;$E65),'Hoja de Trabajo para listado'!$BC$151:$CB$151,0)),0)+IFERROR(INDEX('Hoja de Trabajo para listado'!$DE$153:$DG$274,MATCH($A65,'Hoja de Trabajo para listado'!$DE$153:$DE$1048576,0),MATCH((CUADRO!I$4&amp;$E65),'Hoja de Trabajo para listado'!$DE$151:$DG$151,0)),0)+IFERROR(INDEX('Hoja de Trabajo para listado'!$CD$155:$DC$1048576,MATCH($A65,'Hoja de Trabajo para listado'!$CD$155:$CD$1048576,0),MATCH((CUADRO!I$4&amp;$E65),'Hoja de Trabajo para listado'!$CD$151:$DC$151,0)),0)</f>
        <v>0</v>
      </c>
      <c r="J65" s="241">
        <f ca="1">+IFERROR(INDEX('Hoja de Trabajo para listado'!$A$155:$Z$1048576,MATCH($A65,'Hoja de Trabajo para listado'!$A$155:$A$1048576,0),MATCH((CUADRO!J$4&amp;$E65),'Hoja de Trabajo para listado'!$A$151:$Z$151,0)),0)+IFERROR(INDEX('Hoja de Trabajo para listado'!$AB$155:$BA$1048576,MATCH($A65,'Hoja de Trabajo para listado'!$AB$155:$AB$1048576,0),MATCH((CUADRO!J$4&amp;$E65),'Hoja de Trabajo para listado'!$AB$151:$BA$151,0)),0)+IFERROR(INDEX('Hoja de Trabajo para listado'!$BC$155:$CB$1048576,MATCH($A65,'Hoja de Trabajo para listado'!$BC$155:$BC$1048576,0),MATCH((CUADRO!J$4&amp;$E65),'Hoja de Trabajo para listado'!$BC$151:$CB$151,0)),0)+IFERROR(INDEX('Hoja de Trabajo para listado'!$DE$153:$DG$274,MATCH($A65,'Hoja de Trabajo para listado'!$DE$153:$DE$1048576,0),MATCH((CUADRO!J$4&amp;$E65),'Hoja de Trabajo para listado'!$DE$151:$DG$151,0)),0)+IFERROR(INDEX('Hoja de Trabajo para listado'!$CD$155:$DC$1048576,MATCH($A65,'Hoja de Trabajo para listado'!$CD$155:$CD$1048576,0),MATCH((CUADRO!J$4&amp;$E65),'Hoja de Trabajo para listado'!$CD$151:$DC$151,0)),0)</f>
        <v>0</v>
      </c>
      <c r="K65" s="241">
        <f ca="1">+IFERROR(INDEX('Hoja de Trabajo para listado'!$A$155:$Z$1048576,MATCH($A65,'Hoja de Trabajo para listado'!$A$155:$A$1048576,0),MATCH((CUADRO!K$4&amp;$E65),'Hoja de Trabajo para listado'!$A$151:$Z$151,0)),0)+IFERROR(INDEX('Hoja de Trabajo para listado'!$AB$155:$BA$1048576,MATCH($A65,'Hoja de Trabajo para listado'!$AB$155:$AB$1048576,0),MATCH((CUADRO!K$4&amp;$E65),'Hoja de Trabajo para listado'!$AB$151:$BA$151,0)),0)+IFERROR(INDEX('Hoja de Trabajo para listado'!$BC$155:$CB$1048576,MATCH($A65,'Hoja de Trabajo para listado'!$BC$155:$BC$1048576,0),MATCH((CUADRO!K$4&amp;$E65),'Hoja de Trabajo para listado'!$BC$151:$CB$151,0)),0)+IFERROR(INDEX('Hoja de Trabajo para listado'!$DE$153:$DG$274,MATCH($A65,'Hoja de Trabajo para listado'!$DE$153:$DE$1048576,0),MATCH((CUADRO!K$4&amp;$E65),'Hoja de Trabajo para listado'!$DE$151:$DG$151,0)),0)+IFERROR(INDEX('Hoja de Trabajo para listado'!$CD$155:$DC$1048576,MATCH($A65,'Hoja de Trabajo para listado'!$CD$155:$CD$1048576,0),MATCH((CUADRO!K$4&amp;$E65),'Hoja de Trabajo para listado'!$CD$151:$DC$151,0)),0)</f>
        <v>0</v>
      </c>
      <c r="L65" s="241">
        <f ca="1">+IFERROR(INDEX('Hoja de Trabajo para listado'!$A$155:$Z$1048576,MATCH($A65,'Hoja de Trabajo para listado'!$A$155:$A$1048576,0),MATCH((CUADRO!L$4&amp;$E65),'Hoja de Trabajo para listado'!$A$151:$Z$151,0)),0)+IFERROR(INDEX('Hoja de Trabajo para listado'!$AB$155:$BA$1048576,MATCH($A65,'Hoja de Trabajo para listado'!$AB$155:$AB$1048576,0),MATCH((CUADRO!L$4&amp;$E65),'Hoja de Trabajo para listado'!$AB$151:$BA$151,0)),0)+IFERROR(INDEX('Hoja de Trabajo para listado'!$BC$155:$CB$1048576,MATCH($A65,'Hoja de Trabajo para listado'!$BC$155:$BC$1048576,0),MATCH((CUADRO!L$4&amp;$E65),'Hoja de Trabajo para listado'!$BC$151:$CB$151,0)),0)+IFERROR(INDEX('Hoja de Trabajo para listado'!$DE$153:$DG$274,MATCH($A65,'Hoja de Trabajo para listado'!$DE$153:$DE$1048576,0),MATCH((CUADRO!L$4&amp;$E65),'Hoja de Trabajo para listado'!$DE$151:$DG$151,0)),0)+IFERROR(INDEX('Hoja de Trabajo para listado'!$CD$155:$DC$1048576,MATCH($A65,'Hoja de Trabajo para listado'!$CD$155:$CD$1048576,0),MATCH((CUADRO!L$4&amp;$E65),'Hoja de Trabajo para listado'!$CD$151:$DC$151,0)),0)</f>
        <v>0</v>
      </c>
      <c r="M65" s="241">
        <f ca="1">+IFERROR(INDEX('Hoja de Trabajo para listado'!$A$155:$Z$1048576,MATCH($A65,'Hoja de Trabajo para listado'!$A$155:$A$1048576,0),MATCH((CUADRO!M$4&amp;$E65),'Hoja de Trabajo para listado'!$A$151:$Z$151,0)),0)+IFERROR(INDEX('Hoja de Trabajo para listado'!$AB$155:$BA$1048576,MATCH($A65,'Hoja de Trabajo para listado'!$AB$155:$AB$1048576,0),MATCH((CUADRO!M$4&amp;$E65),'Hoja de Trabajo para listado'!$AB$151:$BA$151,0)),0)+IFERROR(INDEX('Hoja de Trabajo para listado'!$BC$155:$CB$1048576,MATCH($A65,'Hoja de Trabajo para listado'!$BC$155:$BC$1048576,0),MATCH((CUADRO!M$4&amp;$E65),'Hoja de Trabajo para listado'!$BC$151:$CB$151,0)),0)+IFERROR(INDEX('Hoja de Trabajo para listado'!$DE$153:$DG$274,MATCH($A65,'Hoja de Trabajo para listado'!$DE$153:$DE$1048576,0),MATCH((CUADRO!M$4&amp;$E65),'Hoja de Trabajo para listado'!$DE$151:$DG$151,0)),0)+IFERROR(INDEX('Hoja de Trabajo para listado'!$CD$155:$DC$1048576,MATCH($A65,'Hoja de Trabajo para listado'!$CD$155:$CD$1048576,0),MATCH((CUADRO!M$4&amp;$E65),'Hoja de Trabajo para listado'!$CD$151:$DC$151,0)),0)</f>
        <v>0</v>
      </c>
      <c r="N65" s="241">
        <f ca="1">+IFERROR(INDEX('Hoja de Trabajo para listado'!$A$155:$Z$1048576,MATCH($A65,'Hoja de Trabajo para listado'!$A$155:$A$1048576,0),MATCH((CUADRO!N$4&amp;$E65),'Hoja de Trabajo para listado'!$A$151:$Z$151,0)),0)+IFERROR(INDEX('Hoja de Trabajo para listado'!$AB$155:$BA$1048576,MATCH($A65,'Hoja de Trabajo para listado'!$AB$155:$AB$1048576,0),MATCH((CUADRO!N$4&amp;$E65),'Hoja de Trabajo para listado'!$AB$151:$BA$151,0)),0)+IFERROR(INDEX('Hoja de Trabajo para listado'!$BC$155:$CB$1048576,MATCH($A65,'Hoja de Trabajo para listado'!$BC$155:$BC$1048576,0),MATCH((CUADRO!N$4&amp;$E65),'Hoja de Trabajo para listado'!$BC$151:$CB$151,0)),0)+IFERROR(INDEX('Hoja de Trabajo para listado'!$DE$153:$DG$274,MATCH($A65,'Hoja de Trabajo para listado'!$DE$153:$DE$1048576,0),MATCH((CUADRO!N$4&amp;$E65),'Hoja de Trabajo para listado'!$DE$151:$DG$151,0)),0)+IFERROR(INDEX('Hoja de Trabajo para listado'!$CD$155:$DC$1048576,MATCH($A65,'Hoja de Trabajo para listado'!$CD$155:$CD$1048576,0),MATCH((CUADRO!N$4&amp;$E65),'Hoja de Trabajo para listado'!$CD$151:$DC$151,0)),0)</f>
        <v>0</v>
      </c>
      <c r="O65" s="241">
        <f ca="1">+IFERROR(INDEX('Hoja de Trabajo para listado'!$A$155:$Z$1048576,MATCH($A65,'Hoja de Trabajo para listado'!$A$155:$A$1048576,0),MATCH((CUADRO!O$4&amp;$E65),'Hoja de Trabajo para listado'!$A$151:$Z$151,0)),0)+IFERROR(INDEX('Hoja de Trabajo para listado'!$AB$155:$BA$1048576,MATCH($A65,'Hoja de Trabajo para listado'!$AB$155:$AB$1048576,0),MATCH((CUADRO!O$4&amp;$E65),'Hoja de Trabajo para listado'!$AB$151:$BA$151,0)),0)+IFERROR(INDEX('Hoja de Trabajo para listado'!$BC$155:$CB$1048576,MATCH($A65,'Hoja de Trabajo para listado'!$BC$155:$BC$1048576,0),MATCH((CUADRO!O$4&amp;$E65),'Hoja de Trabajo para listado'!$BC$151:$CB$151,0)),0)+IFERROR(INDEX('Hoja de Trabajo para listado'!$DE$153:$DG$274,MATCH($A65,'Hoja de Trabajo para listado'!$DE$153:$DE$1048576,0),MATCH((CUADRO!O$4&amp;$E65),'Hoja de Trabajo para listado'!$DE$151:$DG$151,0)),0)+IFERROR(INDEX('Hoja de Trabajo para listado'!$CD$155:$DC$1048576,MATCH($A65,'Hoja de Trabajo para listado'!$CD$155:$CD$1048576,0),MATCH((CUADRO!O$4&amp;$E65),'Hoja de Trabajo para listado'!$CD$151:$DC$151,0)),0)</f>
        <v>0</v>
      </c>
      <c r="P65" s="241">
        <f ca="1">+IFERROR(INDEX('Hoja de Trabajo para listado'!$A$155:$Z$1048576,MATCH($A65,'Hoja de Trabajo para listado'!$A$155:$A$1048576,0),MATCH((CUADRO!P$4&amp;$E65),'Hoja de Trabajo para listado'!$A$151:$Z$151,0)),0)+IFERROR(INDEX('Hoja de Trabajo para listado'!$AB$155:$BA$1048576,MATCH($A65,'Hoja de Trabajo para listado'!$AB$155:$AB$1048576,0),MATCH((CUADRO!P$4&amp;$E65),'Hoja de Trabajo para listado'!$AB$151:$BA$151,0)),0)+IFERROR(INDEX('Hoja de Trabajo para listado'!$BC$155:$CB$1048576,MATCH($A65,'Hoja de Trabajo para listado'!$BC$155:$BC$1048576,0),MATCH((CUADRO!P$4&amp;$E65),'Hoja de Trabajo para listado'!$BC$151:$CB$151,0)),0)+IFERROR(INDEX('Hoja de Trabajo para listado'!$DE$153:$DG$274,MATCH($A65,'Hoja de Trabajo para listado'!$DE$153:$DE$1048576,0),MATCH((CUADRO!P$4&amp;$E65),'Hoja de Trabajo para listado'!$DE$151:$DG$151,0)),0)+IFERROR(INDEX('Hoja de Trabajo para listado'!$CD$155:$DC$1048576,MATCH($A65,'Hoja de Trabajo para listado'!$CD$155:$CD$1048576,0),MATCH((CUADRO!P$4&amp;$E65),'Hoja de Trabajo para listado'!$CD$151:$DC$151,0)),0)</f>
        <v>0</v>
      </c>
      <c r="Q65" s="241">
        <f ca="1">+IFERROR(INDEX('Hoja de Trabajo para listado'!$A$155:$Z$1048576,MATCH($A65,'Hoja de Trabajo para listado'!$A$155:$A$1048576,0),MATCH((CUADRO!Q$4&amp;$E65),'Hoja de Trabajo para listado'!$A$151:$Z$151,0)),0)+IFERROR(INDEX('Hoja de Trabajo para listado'!$AB$155:$BA$1048576,MATCH($A65,'Hoja de Trabajo para listado'!$AB$155:$AB$1048576,0),MATCH((CUADRO!Q$4&amp;$E65),'Hoja de Trabajo para listado'!$AB$151:$BA$151,0)),0)+IFERROR(INDEX('Hoja de Trabajo para listado'!$BC$155:$CB$1048576,MATCH($A65,'Hoja de Trabajo para listado'!$BC$155:$BC$1048576,0),MATCH((CUADRO!Q$4&amp;$E65),'Hoja de Trabajo para listado'!$BC$151:$CB$151,0)),0)+IFERROR(INDEX('Hoja de Trabajo para listado'!$DE$153:$DG$274,MATCH($A65,'Hoja de Trabajo para listado'!$DE$153:$DE$1048576,0),MATCH((CUADRO!Q$4&amp;$E65),'Hoja de Trabajo para listado'!$DE$151:$DG$151,0)),0)+IFERROR(INDEX('Hoja de Trabajo para listado'!$CD$155:$DC$1048576,MATCH($A65,'Hoja de Trabajo para listado'!$CD$155:$CD$1048576,0),MATCH((CUADRO!Q$4&amp;$E65),'Hoja de Trabajo para listado'!$CD$151:$DC$151,0)),0)</f>
        <v>0</v>
      </c>
      <c r="R65" s="241">
        <f t="shared" ca="1" si="0"/>
        <v>0</v>
      </c>
      <c r="S65" s="241"/>
      <c r="T65" s="241">
        <f ca="1">+T66</f>
        <v>0</v>
      </c>
      <c r="U65" s="240">
        <f t="shared" si="1"/>
        <v>1</v>
      </c>
      <c r="V65" s="327" t="str">
        <f>+VLOOKUP(A65,bd_lista!$A$3:$E$592,5,FALSE)</f>
        <v>Instituciones Descentralizadas</v>
      </c>
      <c r="W65" s="397" t="str">
        <f>+V65</f>
        <v>Instituciones Descentralizadas</v>
      </c>
      <c r="X65" s="240">
        <f>+VLOOKUP(A65,[4]Sheet1!$A$13:$D$744,4,FALSE)</f>
        <v>16</v>
      </c>
      <c r="Y65" s="240" t="str">
        <f>+VLOOKUP(X65,bd_lista!$A$3:$C$592,3,FALSE)</f>
        <v>Ministerio de Educación</v>
      </c>
      <c r="Z65" s="290">
        <f>+X65</f>
        <v>16</v>
      </c>
      <c r="AA65" s="315" t="str">
        <f>+Y65</f>
        <v>Ministerio de Educación</v>
      </c>
    </row>
    <row r="66" spans="1:27" s="377" customFormat="1" ht="15" hidden="1" customHeight="1">
      <c r="A66" s="378">
        <v>129</v>
      </c>
      <c r="B66" s="394"/>
      <c r="C66" s="327" t="str">
        <f>+VLOOKUP(A66,bd_lista!$A$3:$C$592,3,FALSE)</f>
        <v>Escuela de Gestión Pública Plurinacional</v>
      </c>
      <c r="D66" s="396"/>
      <c r="E66" s="327" t="s">
        <v>1304</v>
      </c>
      <c r="F66" s="243">
        <f ca="1">+IFERROR(INDEX('Hoja de Trabajo para listado'!$A$155:$Z$1048576,MATCH($A66,'Hoja de Trabajo para listado'!$A$155:$A$1048576,0),MATCH((CUADRO!F$4&amp;$E66),'Hoja de Trabajo para listado'!$A$151:$Z$151,0)),0)+IFERROR(INDEX('Hoja de Trabajo para listado'!$AB$155:$BA$1048576,MATCH($A66,'Hoja de Trabajo para listado'!$AB$155:$AB$1048576,0),MATCH((CUADRO!F$4&amp;$E66),'Hoja de Trabajo para listado'!$AB$151:$BA$151,0)),0)+IFERROR(INDEX('Hoja de Trabajo para listado'!$BC$155:$CB$1048576,MATCH($A66,'Hoja de Trabajo para listado'!$BC$155:$BC$1048576,0),MATCH((CUADRO!F$4&amp;$E66),'Hoja de Trabajo para listado'!$BC$151:$CB$151,0)),0)+IFERROR(INDEX('Hoja de Trabajo para listado'!$DE$153:$DG$274,MATCH($A66,'Hoja de Trabajo para listado'!$DE$153:$DE$1048576,0),MATCH((CUADRO!F$4&amp;$E66),'Hoja de Trabajo para listado'!$DE$151:$DG$151,0)),0)+IFERROR(INDEX('Hoja de Trabajo para listado'!$CD$155:$DC$1048576,MATCH($A66,'Hoja de Trabajo para listado'!$CD$155:$CD$1048576,0),MATCH((CUADRO!F$4&amp;$E66),'Hoja de Trabajo para listado'!$CD$151:$DC$151,0)),0)</f>
        <v>0</v>
      </c>
      <c r="G66" s="243">
        <f ca="1">+IFERROR(INDEX('Hoja de Trabajo para listado'!$A$155:$Z$1048576,MATCH($A66,'Hoja de Trabajo para listado'!$A$155:$A$1048576,0),MATCH((CUADRO!G$4&amp;$E66),'Hoja de Trabajo para listado'!$A$151:$Z$151,0)),0)+IFERROR(INDEX('Hoja de Trabajo para listado'!$AB$155:$BA$1048576,MATCH($A66,'Hoja de Trabajo para listado'!$AB$155:$AB$1048576,0),MATCH((CUADRO!G$4&amp;$E66),'Hoja de Trabajo para listado'!$AB$151:$BA$151,0)),0)+IFERROR(INDEX('Hoja de Trabajo para listado'!$BC$155:$CB$1048576,MATCH($A66,'Hoja de Trabajo para listado'!$BC$155:$BC$1048576,0),MATCH((CUADRO!G$4&amp;$E66),'Hoja de Trabajo para listado'!$BC$151:$CB$151,0)),0)+IFERROR(INDEX('Hoja de Trabajo para listado'!$DE$153:$DG$274,MATCH($A66,'Hoja de Trabajo para listado'!$DE$153:$DE$1048576,0),MATCH((CUADRO!G$4&amp;$E66),'Hoja de Trabajo para listado'!$DE$151:$DG$151,0)),0)+IFERROR(INDEX('Hoja de Trabajo para listado'!$CD$155:$DC$1048576,MATCH($A66,'Hoja de Trabajo para listado'!$CD$155:$CD$1048576,0),MATCH((CUADRO!G$4&amp;$E66),'Hoja de Trabajo para listado'!$CD$151:$DC$151,0)),0)</f>
        <v>0</v>
      </c>
      <c r="H66" s="243">
        <f ca="1">+IFERROR(INDEX('Hoja de Trabajo para listado'!$A$155:$Z$1048576,MATCH($A66,'Hoja de Trabajo para listado'!$A$155:$A$1048576,0),MATCH((CUADRO!H$4&amp;$E66),'Hoja de Trabajo para listado'!$A$151:$Z$151,0)),0)+IFERROR(INDEX('Hoja de Trabajo para listado'!$AB$155:$BA$1048576,MATCH($A66,'Hoja de Trabajo para listado'!$AB$155:$AB$1048576,0),MATCH((CUADRO!H$4&amp;$E66),'Hoja de Trabajo para listado'!$AB$151:$BA$151,0)),0)+IFERROR(INDEX('Hoja de Trabajo para listado'!$BC$155:$CB$1048576,MATCH($A66,'Hoja de Trabajo para listado'!$BC$155:$BC$1048576,0),MATCH((CUADRO!H$4&amp;$E66),'Hoja de Trabajo para listado'!$BC$151:$CB$151,0)),0)+IFERROR(INDEX('Hoja de Trabajo para listado'!$DE$153:$DG$274,MATCH($A66,'Hoja de Trabajo para listado'!$DE$153:$DE$1048576,0),MATCH((CUADRO!H$4&amp;$E66),'Hoja de Trabajo para listado'!$DE$151:$DG$151,0)),0)+IFERROR(INDEX('Hoja de Trabajo para listado'!$CD$155:$DC$1048576,MATCH($A66,'Hoja de Trabajo para listado'!$CD$155:$CD$1048576,0),MATCH((CUADRO!H$4&amp;$E66),'Hoja de Trabajo para listado'!$CD$151:$DC$151,0)),0)</f>
        <v>0</v>
      </c>
      <c r="I66" s="243">
        <f ca="1">+IFERROR(INDEX('Hoja de Trabajo para listado'!$A$155:$Z$1048576,MATCH($A66,'Hoja de Trabajo para listado'!$A$155:$A$1048576,0),MATCH((CUADRO!I$4&amp;$E66),'Hoja de Trabajo para listado'!$A$151:$Z$151,0)),0)+IFERROR(INDEX('Hoja de Trabajo para listado'!$AB$155:$BA$1048576,MATCH($A66,'Hoja de Trabajo para listado'!$AB$155:$AB$1048576,0),MATCH((CUADRO!I$4&amp;$E66),'Hoja de Trabajo para listado'!$AB$151:$BA$151,0)),0)+IFERROR(INDEX('Hoja de Trabajo para listado'!$BC$155:$CB$1048576,MATCH($A66,'Hoja de Trabajo para listado'!$BC$155:$BC$1048576,0),MATCH((CUADRO!I$4&amp;$E66),'Hoja de Trabajo para listado'!$BC$151:$CB$151,0)),0)+IFERROR(INDEX('Hoja de Trabajo para listado'!$DE$153:$DG$274,MATCH($A66,'Hoja de Trabajo para listado'!$DE$153:$DE$1048576,0),MATCH((CUADRO!I$4&amp;$E66),'Hoja de Trabajo para listado'!$DE$151:$DG$151,0)),0)+IFERROR(INDEX('Hoja de Trabajo para listado'!$CD$155:$DC$1048576,MATCH($A66,'Hoja de Trabajo para listado'!$CD$155:$CD$1048576,0),MATCH((CUADRO!I$4&amp;$E66),'Hoja de Trabajo para listado'!$CD$151:$DC$151,0)),0)</f>
        <v>0</v>
      </c>
      <c r="J66" s="243">
        <f ca="1">+IFERROR(INDEX('Hoja de Trabajo para listado'!$A$155:$Z$1048576,MATCH($A66,'Hoja de Trabajo para listado'!$A$155:$A$1048576,0),MATCH((CUADRO!J$4&amp;$E66),'Hoja de Trabajo para listado'!$A$151:$Z$151,0)),0)+IFERROR(INDEX('Hoja de Trabajo para listado'!$AB$155:$BA$1048576,MATCH($A66,'Hoja de Trabajo para listado'!$AB$155:$AB$1048576,0),MATCH((CUADRO!J$4&amp;$E66),'Hoja de Trabajo para listado'!$AB$151:$BA$151,0)),0)+IFERROR(INDEX('Hoja de Trabajo para listado'!$BC$155:$CB$1048576,MATCH($A66,'Hoja de Trabajo para listado'!$BC$155:$BC$1048576,0),MATCH((CUADRO!J$4&amp;$E66),'Hoja de Trabajo para listado'!$BC$151:$CB$151,0)),0)+IFERROR(INDEX('Hoja de Trabajo para listado'!$DE$153:$DG$274,MATCH($A66,'Hoja de Trabajo para listado'!$DE$153:$DE$1048576,0),MATCH((CUADRO!J$4&amp;$E66),'Hoja de Trabajo para listado'!$DE$151:$DG$151,0)),0)+IFERROR(INDEX('Hoja de Trabajo para listado'!$CD$155:$DC$1048576,MATCH($A66,'Hoja de Trabajo para listado'!$CD$155:$CD$1048576,0),MATCH((CUADRO!J$4&amp;$E66),'Hoja de Trabajo para listado'!$CD$151:$DC$151,0)),0)</f>
        <v>0</v>
      </c>
      <c r="K66" s="243">
        <f ca="1">+IFERROR(INDEX('Hoja de Trabajo para listado'!$A$155:$Z$1048576,MATCH($A66,'Hoja de Trabajo para listado'!$A$155:$A$1048576,0),MATCH((CUADRO!K$4&amp;$E66),'Hoja de Trabajo para listado'!$A$151:$Z$151,0)),0)+IFERROR(INDEX('Hoja de Trabajo para listado'!$AB$155:$BA$1048576,MATCH($A66,'Hoja de Trabajo para listado'!$AB$155:$AB$1048576,0),MATCH((CUADRO!K$4&amp;$E66),'Hoja de Trabajo para listado'!$AB$151:$BA$151,0)),0)+IFERROR(INDEX('Hoja de Trabajo para listado'!$BC$155:$CB$1048576,MATCH($A66,'Hoja de Trabajo para listado'!$BC$155:$BC$1048576,0),MATCH((CUADRO!K$4&amp;$E66),'Hoja de Trabajo para listado'!$BC$151:$CB$151,0)),0)+IFERROR(INDEX('Hoja de Trabajo para listado'!$DE$153:$DG$274,MATCH($A66,'Hoja de Trabajo para listado'!$DE$153:$DE$1048576,0),MATCH((CUADRO!K$4&amp;$E66),'Hoja de Trabajo para listado'!$DE$151:$DG$151,0)),0)+IFERROR(INDEX('Hoja de Trabajo para listado'!$CD$155:$DC$1048576,MATCH($A66,'Hoja de Trabajo para listado'!$CD$155:$CD$1048576,0),MATCH((CUADRO!K$4&amp;$E66),'Hoja de Trabajo para listado'!$CD$151:$DC$151,0)),0)</f>
        <v>0</v>
      </c>
      <c r="L66" s="243">
        <f ca="1">+IFERROR(INDEX('Hoja de Trabajo para listado'!$A$155:$Z$1048576,MATCH($A66,'Hoja de Trabajo para listado'!$A$155:$A$1048576,0),MATCH((CUADRO!L$4&amp;$E66),'Hoja de Trabajo para listado'!$A$151:$Z$151,0)),0)+IFERROR(INDEX('Hoja de Trabajo para listado'!$AB$155:$BA$1048576,MATCH($A66,'Hoja de Trabajo para listado'!$AB$155:$AB$1048576,0),MATCH((CUADRO!L$4&amp;$E66),'Hoja de Trabajo para listado'!$AB$151:$BA$151,0)),0)+IFERROR(INDEX('Hoja de Trabajo para listado'!$BC$155:$CB$1048576,MATCH($A66,'Hoja de Trabajo para listado'!$BC$155:$BC$1048576,0),MATCH((CUADRO!L$4&amp;$E66),'Hoja de Trabajo para listado'!$BC$151:$CB$151,0)),0)+IFERROR(INDEX('Hoja de Trabajo para listado'!$DE$153:$DG$274,MATCH($A66,'Hoja de Trabajo para listado'!$DE$153:$DE$1048576,0),MATCH((CUADRO!L$4&amp;$E66),'Hoja de Trabajo para listado'!$DE$151:$DG$151,0)),0)+IFERROR(INDEX('Hoja de Trabajo para listado'!$CD$155:$DC$1048576,MATCH($A66,'Hoja de Trabajo para listado'!$CD$155:$CD$1048576,0),MATCH((CUADRO!L$4&amp;$E66),'Hoja de Trabajo para listado'!$CD$151:$DC$151,0)),0)</f>
        <v>0</v>
      </c>
      <c r="M66" s="243">
        <f ca="1">+IFERROR(INDEX('Hoja de Trabajo para listado'!$A$155:$Z$1048576,MATCH($A66,'Hoja de Trabajo para listado'!$A$155:$A$1048576,0),MATCH((CUADRO!M$4&amp;$E66),'Hoja de Trabajo para listado'!$A$151:$Z$151,0)),0)+IFERROR(INDEX('Hoja de Trabajo para listado'!$AB$155:$BA$1048576,MATCH($A66,'Hoja de Trabajo para listado'!$AB$155:$AB$1048576,0),MATCH((CUADRO!M$4&amp;$E66),'Hoja de Trabajo para listado'!$AB$151:$BA$151,0)),0)+IFERROR(INDEX('Hoja de Trabajo para listado'!$BC$155:$CB$1048576,MATCH($A66,'Hoja de Trabajo para listado'!$BC$155:$BC$1048576,0),MATCH((CUADRO!M$4&amp;$E66),'Hoja de Trabajo para listado'!$BC$151:$CB$151,0)),0)+IFERROR(INDEX('Hoja de Trabajo para listado'!$DE$153:$DG$274,MATCH($A66,'Hoja de Trabajo para listado'!$DE$153:$DE$1048576,0),MATCH((CUADRO!M$4&amp;$E66),'Hoja de Trabajo para listado'!$DE$151:$DG$151,0)),0)+IFERROR(INDEX('Hoja de Trabajo para listado'!$CD$155:$DC$1048576,MATCH($A66,'Hoja de Trabajo para listado'!$CD$155:$CD$1048576,0),MATCH((CUADRO!M$4&amp;$E66),'Hoja de Trabajo para listado'!$CD$151:$DC$151,0)),0)</f>
        <v>0</v>
      </c>
      <c r="N66" s="243">
        <f ca="1">+IFERROR(INDEX('Hoja de Trabajo para listado'!$A$155:$Z$1048576,MATCH($A66,'Hoja de Trabajo para listado'!$A$155:$A$1048576,0),MATCH((CUADRO!N$4&amp;$E66),'Hoja de Trabajo para listado'!$A$151:$Z$151,0)),0)+IFERROR(INDEX('Hoja de Trabajo para listado'!$AB$155:$BA$1048576,MATCH($A66,'Hoja de Trabajo para listado'!$AB$155:$AB$1048576,0),MATCH((CUADRO!N$4&amp;$E66),'Hoja de Trabajo para listado'!$AB$151:$BA$151,0)),0)+IFERROR(INDEX('Hoja de Trabajo para listado'!$BC$155:$CB$1048576,MATCH($A66,'Hoja de Trabajo para listado'!$BC$155:$BC$1048576,0),MATCH((CUADRO!N$4&amp;$E66),'Hoja de Trabajo para listado'!$BC$151:$CB$151,0)),0)+IFERROR(INDEX('Hoja de Trabajo para listado'!$DE$153:$DG$274,MATCH($A66,'Hoja de Trabajo para listado'!$DE$153:$DE$1048576,0),MATCH((CUADRO!N$4&amp;$E66),'Hoja de Trabajo para listado'!$DE$151:$DG$151,0)),0)+IFERROR(INDEX('Hoja de Trabajo para listado'!$CD$155:$DC$1048576,MATCH($A66,'Hoja de Trabajo para listado'!$CD$155:$CD$1048576,0),MATCH((CUADRO!N$4&amp;$E66),'Hoja de Trabajo para listado'!$CD$151:$DC$151,0)),0)</f>
        <v>0</v>
      </c>
      <c r="O66" s="243">
        <f ca="1">+IFERROR(INDEX('Hoja de Trabajo para listado'!$A$155:$Z$1048576,MATCH($A66,'Hoja de Trabajo para listado'!$A$155:$A$1048576,0),MATCH((CUADRO!O$4&amp;$E66),'Hoja de Trabajo para listado'!$A$151:$Z$151,0)),0)+IFERROR(INDEX('Hoja de Trabajo para listado'!$AB$155:$BA$1048576,MATCH($A66,'Hoja de Trabajo para listado'!$AB$155:$AB$1048576,0),MATCH((CUADRO!O$4&amp;$E66),'Hoja de Trabajo para listado'!$AB$151:$BA$151,0)),0)+IFERROR(INDEX('Hoja de Trabajo para listado'!$BC$155:$CB$1048576,MATCH($A66,'Hoja de Trabajo para listado'!$BC$155:$BC$1048576,0),MATCH((CUADRO!O$4&amp;$E66),'Hoja de Trabajo para listado'!$BC$151:$CB$151,0)),0)+IFERROR(INDEX('Hoja de Trabajo para listado'!$DE$153:$DG$274,MATCH($A66,'Hoja de Trabajo para listado'!$DE$153:$DE$1048576,0),MATCH((CUADRO!O$4&amp;$E66),'Hoja de Trabajo para listado'!$DE$151:$DG$151,0)),0)+IFERROR(INDEX('Hoja de Trabajo para listado'!$CD$155:$DC$1048576,MATCH($A66,'Hoja de Trabajo para listado'!$CD$155:$CD$1048576,0),MATCH((CUADRO!O$4&amp;$E66),'Hoja de Trabajo para listado'!$CD$151:$DC$151,0)),0)</f>
        <v>0</v>
      </c>
      <c r="P66" s="243">
        <f ca="1">+IFERROR(INDEX('Hoja de Trabajo para listado'!$A$155:$Z$1048576,MATCH($A66,'Hoja de Trabajo para listado'!$A$155:$A$1048576,0),MATCH((CUADRO!P$4&amp;$E66),'Hoja de Trabajo para listado'!$A$151:$Z$151,0)),0)+IFERROR(INDEX('Hoja de Trabajo para listado'!$AB$155:$BA$1048576,MATCH($A66,'Hoja de Trabajo para listado'!$AB$155:$AB$1048576,0),MATCH((CUADRO!P$4&amp;$E66),'Hoja de Trabajo para listado'!$AB$151:$BA$151,0)),0)+IFERROR(INDEX('Hoja de Trabajo para listado'!$BC$155:$CB$1048576,MATCH($A66,'Hoja de Trabajo para listado'!$BC$155:$BC$1048576,0),MATCH((CUADRO!P$4&amp;$E66),'Hoja de Trabajo para listado'!$BC$151:$CB$151,0)),0)+IFERROR(INDEX('Hoja de Trabajo para listado'!$DE$153:$DG$274,MATCH($A66,'Hoja de Trabajo para listado'!$DE$153:$DE$1048576,0),MATCH((CUADRO!P$4&amp;$E66),'Hoja de Trabajo para listado'!$DE$151:$DG$151,0)),0)+IFERROR(INDEX('Hoja de Trabajo para listado'!$CD$155:$DC$1048576,MATCH($A66,'Hoja de Trabajo para listado'!$CD$155:$CD$1048576,0),MATCH((CUADRO!P$4&amp;$E66),'Hoja de Trabajo para listado'!$CD$151:$DC$151,0)),0)</f>
        <v>0</v>
      </c>
      <c r="Q66" s="243">
        <f ca="1">+IFERROR(INDEX('Hoja de Trabajo para listado'!$A$155:$Z$1048576,MATCH($A66,'Hoja de Trabajo para listado'!$A$155:$A$1048576,0),MATCH((CUADRO!Q$4&amp;$E66),'Hoja de Trabajo para listado'!$A$151:$Z$151,0)),0)+IFERROR(INDEX('Hoja de Trabajo para listado'!$AB$155:$BA$1048576,MATCH($A66,'Hoja de Trabajo para listado'!$AB$155:$AB$1048576,0),MATCH((CUADRO!Q$4&amp;$E66),'Hoja de Trabajo para listado'!$AB$151:$BA$151,0)),0)+IFERROR(INDEX('Hoja de Trabajo para listado'!$BC$155:$CB$1048576,MATCH($A66,'Hoja de Trabajo para listado'!$BC$155:$BC$1048576,0),MATCH((CUADRO!Q$4&amp;$E66),'Hoja de Trabajo para listado'!$BC$151:$CB$151,0)),0)+IFERROR(INDEX('Hoja de Trabajo para listado'!$DE$153:$DG$274,MATCH($A66,'Hoja de Trabajo para listado'!$DE$153:$DE$1048576,0),MATCH((CUADRO!Q$4&amp;$E66),'Hoja de Trabajo para listado'!$DE$151:$DG$151,0)),0)+IFERROR(INDEX('Hoja de Trabajo para listado'!$CD$155:$DC$1048576,MATCH($A66,'Hoja de Trabajo para listado'!$CD$155:$CD$1048576,0),MATCH((CUADRO!Q$4&amp;$E66),'Hoja de Trabajo para listado'!$CD$151:$DC$151,0)),0)</f>
        <v>0</v>
      </c>
      <c r="R66" s="243">
        <f t="shared" ca="1" si="0"/>
        <v>0</v>
      </c>
      <c r="S66" s="243">
        <f ca="1">+R65+R66</f>
        <v>0</v>
      </c>
      <c r="T66" s="243">
        <f ca="1">+S66</f>
        <v>0</v>
      </c>
      <c r="U66" s="242">
        <f t="shared" si="1"/>
        <v>2</v>
      </c>
      <c r="V66" s="327" t="str">
        <f>+VLOOKUP(A66,bd_lista!$A$3:$E$592,5,FALSE)</f>
        <v>Instituciones Descentralizadas</v>
      </c>
      <c r="W66" s="398"/>
      <c r="X66" s="240">
        <f>+VLOOKUP(A66,[4]Sheet1!$A$13:$D$744,4,FALSE)</f>
        <v>16</v>
      </c>
      <c r="Y66" s="240" t="str">
        <f>+VLOOKUP(X66,bd_lista!$A$3:$C$592,3,FALSE)</f>
        <v>Ministerio de Educación</v>
      </c>
      <c r="Z66" s="288"/>
      <c r="AA66" s="317"/>
    </row>
    <row r="67" spans="1:27" ht="15" customHeight="1">
      <c r="A67" s="378">
        <v>130</v>
      </c>
      <c r="B67" s="393">
        <f>+A67</f>
        <v>130</v>
      </c>
      <c r="C67" s="245" t="str">
        <f>+VLOOKUP(A67,bd_lista!$A$3:$C$592,3,FALSE)</f>
        <v>Fondo de Financiamiento para la Minería</v>
      </c>
      <c r="D67" s="395" t="str">
        <f>+C67</f>
        <v>Fondo de Financiamiento para la Minería</v>
      </c>
      <c r="E67" s="245" t="s">
        <v>1303</v>
      </c>
      <c r="F67" s="241">
        <f ca="1">+IFERROR(INDEX('Hoja de Trabajo para listado'!$A$155:$Z$1048576,MATCH($A67,'Hoja de Trabajo para listado'!$A$155:$A$1048576,0),MATCH((CUADRO!F$4&amp;$E67),'Hoja de Trabajo para listado'!$A$151:$Z$151,0)),0)+IFERROR(INDEX('Hoja de Trabajo para listado'!$AB$155:$BA$1048576,MATCH($A67,'Hoja de Trabajo para listado'!$AB$155:$AB$1048576,0),MATCH((CUADRO!F$4&amp;$E67),'Hoja de Trabajo para listado'!$AB$151:$BA$151,0)),0)+IFERROR(INDEX('Hoja de Trabajo para listado'!$BC$155:$CB$1048576,MATCH($A67,'Hoja de Trabajo para listado'!$BC$155:$BC$1048576,0),MATCH((CUADRO!F$4&amp;$E67),'Hoja de Trabajo para listado'!$BC$151:$CB$151,0)),0)+IFERROR(INDEX('Hoja de Trabajo para listado'!$DE$153:$DG$274,MATCH($A67,'Hoja de Trabajo para listado'!$DE$153:$DE$1048576,0),MATCH((CUADRO!F$4&amp;$E67),'Hoja de Trabajo para listado'!$DE$151:$DG$151,0)),0)+IFERROR(INDEX('Hoja de Trabajo para listado'!$CD$155:$DC$1048576,MATCH($A67,'Hoja de Trabajo para listado'!$CD$155:$CD$1048576,0),MATCH((CUADRO!F$4&amp;$E67),'Hoja de Trabajo para listado'!$CD$151:$DC$151,0)),0)</f>
        <v>0</v>
      </c>
      <c r="G67" s="241">
        <f ca="1">+IFERROR(INDEX('Hoja de Trabajo para listado'!$A$155:$Z$1048576,MATCH($A67,'Hoja de Trabajo para listado'!$A$155:$A$1048576,0),MATCH((CUADRO!G$4&amp;$E67),'Hoja de Trabajo para listado'!$A$151:$Z$151,0)),0)+IFERROR(INDEX('Hoja de Trabajo para listado'!$AB$155:$BA$1048576,MATCH($A67,'Hoja de Trabajo para listado'!$AB$155:$AB$1048576,0),MATCH((CUADRO!G$4&amp;$E67),'Hoja de Trabajo para listado'!$AB$151:$BA$151,0)),0)+IFERROR(INDEX('Hoja de Trabajo para listado'!$BC$155:$CB$1048576,MATCH($A67,'Hoja de Trabajo para listado'!$BC$155:$BC$1048576,0),MATCH((CUADRO!G$4&amp;$E67),'Hoja de Trabajo para listado'!$BC$151:$CB$151,0)),0)+IFERROR(INDEX('Hoja de Trabajo para listado'!$DE$153:$DG$274,MATCH($A67,'Hoja de Trabajo para listado'!$DE$153:$DE$1048576,0),MATCH((CUADRO!G$4&amp;$E67),'Hoja de Trabajo para listado'!$DE$151:$DG$151,0)),0)+IFERROR(INDEX('Hoja de Trabajo para listado'!$CD$155:$DC$1048576,MATCH($A67,'Hoja de Trabajo para listado'!$CD$155:$CD$1048576,0),MATCH((CUADRO!G$4&amp;$E67),'Hoja de Trabajo para listado'!$CD$151:$DC$151,0)),0)</f>
        <v>0</v>
      </c>
      <c r="H67" s="241">
        <f ca="1">+IFERROR(INDEX('Hoja de Trabajo para listado'!$A$155:$Z$1048576,MATCH($A67,'Hoja de Trabajo para listado'!$A$155:$A$1048576,0),MATCH((CUADRO!H$4&amp;$E67),'Hoja de Trabajo para listado'!$A$151:$Z$151,0)),0)+IFERROR(INDEX('Hoja de Trabajo para listado'!$AB$155:$BA$1048576,MATCH($A67,'Hoja de Trabajo para listado'!$AB$155:$AB$1048576,0),MATCH((CUADRO!H$4&amp;$E67),'Hoja de Trabajo para listado'!$AB$151:$BA$151,0)),0)+IFERROR(INDEX('Hoja de Trabajo para listado'!$BC$155:$CB$1048576,MATCH($A67,'Hoja de Trabajo para listado'!$BC$155:$BC$1048576,0),MATCH((CUADRO!H$4&amp;$E67),'Hoja de Trabajo para listado'!$BC$151:$CB$151,0)),0)+IFERROR(INDEX('Hoja de Trabajo para listado'!$DE$153:$DG$274,MATCH($A67,'Hoja de Trabajo para listado'!$DE$153:$DE$1048576,0),MATCH((CUADRO!H$4&amp;$E67),'Hoja de Trabajo para listado'!$DE$151:$DG$151,0)),0)+IFERROR(INDEX('Hoja de Trabajo para listado'!$CD$155:$DC$1048576,MATCH($A67,'Hoja de Trabajo para listado'!$CD$155:$CD$1048576,0),MATCH((CUADRO!H$4&amp;$E67),'Hoja de Trabajo para listado'!$CD$151:$DC$151,0)),0)</f>
        <v>0</v>
      </c>
      <c r="I67" s="241">
        <f ca="1">+IFERROR(INDEX('Hoja de Trabajo para listado'!$A$155:$Z$1048576,MATCH($A67,'Hoja de Trabajo para listado'!$A$155:$A$1048576,0),MATCH((CUADRO!I$4&amp;$E67),'Hoja de Trabajo para listado'!$A$151:$Z$151,0)),0)+IFERROR(INDEX('Hoja de Trabajo para listado'!$AB$155:$BA$1048576,MATCH($A67,'Hoja de Trabajo para listado'!$AB$155:$AB$1048576,0),MATCH((CUADRO!I$4&amp;$E67),'Hoja de Trabajo para listado'!$AB$151:$BA$151,0)),0)+IFERROR(INDEX('Hoja de Trabajo para listado'!$BC$155:$CB$1048576,MATCH($A67,'Hoja de Trabajo para listado'!$BC$155:$BC$1048576,0),MATCH((CUADRO!I$4&amp;$E67),'Hoja de Trabajo para listado'!$BC$151:$CB$151,0)),0)+IFERROR(INDEX('Hoja de Trabajo para listado'!$DE$153:$DG$274,MATCH($A67,'Hoja de Trabajo para listado'!$DE$153:$DE$1048576,0),MATCH((CUADRO!I$4&amp;$E67),'Hoja de Trabajo para listado'!$DE$151:$DG$151,0)),0)+IFERROR(INDEX('Hoja de Trabajo para listado'!$CD$155:$DC$1048576,MATCH($A67,'Hoja de Trabajo para listado'!$CD$155:$CD$1048576,0),MATCH((CUADRO!I$4&amp;$E67),'Hoja de Trabajo para listado'!$CD$151:$DC$151,0)),0)</f>
        <v>0</v>
      </c>
      <c r="J67" s="241">
        <f ca="1">+IFERROR(INDEX('Hoja de Trabajo para listado'!$A$155:$Z$1048576,MATCH($A67,'Hoja de Trabajo para listado'!$A$155:$A$1048576,0),MATCH((CUADRO!J$4&amp;$E67),'Hoja de Trabajo para listado'!$A$151:$Z$151,0)),0)+IFERROR(INDEX('Hoja de Trabajo para listado'!$AB$155:$BA$1048576,MATCH($A67,'Hoja de Trabajo para listado'!$AB$155:$AB$1048576,0),MATCH((CUADRO!J$4&amp;$E67),'Hoja de Trabajo para listado'!$AB$151:$BA$151,0)),0)+IFERROR(INDEX('Hoja de Trabajo para listado'!$BC$155:$CB$1048576,MATCH($A67,'Hoja de Trabajo para listado'!$BC$155:$BC$1048576,0),MATCH((CUADRO!J$4&amp;$E67),'Hoja de Trabajo para listado'!$BC$151:$CB$151,0)),0)+IFERROR(INDEX('Hoja de Trabajo para listado'!$DE$153:$DG$274,MATCH($A67,'Hoja de Trabajo para listado'!$DE$153:$DE$1048576,0),MATCH((CUADRO!J$4&amp;$E67),'Hoja de Trabajo para listado'!$DE$151:$DG$151,0)),0)+IFERROR(INDEX('Hoja de Trabajo para listado'!$CD$155:$DC$1048576,MATCH($A67,'Hoja de Trabajo para listado'!$CD$155:$CD$1048576,0),MATCH((CUADRO!J$4&amp;$E67),'Hoja de Trabajo para listado'!$CD$151:$DC$151,0)),0)</f>
        <v>0</v>
      </c>
      <c r="K67" s="241">
        <f ca="1">+IFERROR(INDEX('Hoja de Trabajo para listado'!$A$155:$Z$1048576,MATCH($A67,'Hoja de Trabajo para listado'!$A$155:$A$1048576,0),MATCH((CUADRO!K$4&amp;$E67),'Hoja de Trabajo para listado'!$A$151:$Z$151,0)),0)+IFERROR(INDEX('Hoja de Trabajo para listado'!$AB$155:$BA$1048576,MATCH($A67,'Hoja de Trabajo para listado'!$AB$155:$AB$1048576,0),MATCH((CUADRO!K$4&amp;$E67),'Hoja de Trabajo para listado'!$AB$151:$BA$151,0)),0)+IFERROR(INDEX('Hoja de Trabajo para listado'!$BC$155:$CB$1048576,MATCH($A67,'Hoja de Trabajo para listado'!$BC$155:$BC$1048576,0),MATCH((CUADRO!K$4&amp;$E67),'Hoja de Trabajo para listado'!$BC$151:$CB$151,0)),0)+IFERROR(INDEX('Hoja de Trabajo para listado'!$DE$153:$DG$274,MATCH($A67,'Hoja de Trabajo para listado'!$DE$153:$DE$1048576,0),MATCH((CUADRO!K$4&amp;$E67),'Hoja de Trabajo para listado'!$DE$151:$DG$151,0)),0)+IFERROR(INDEX('Hoja de Trabajo para listado'!$CD$155:$DC$1048576,MATCH($A67,'Hoja de Trabajo para listado'!$CD$155:$CD$1048576,0),MATCH((CUADRO!K$4&amp;$E67),'Hoja de Trabajo para listado'!$CD$151:$DC$151,0)),0)</f>
        <v>0</v>
      </c>
      <c r="L67" s="241">
        <f ca="1">+IFERROR(INDEX('Hoja de Trabajo para listado'!$A$155:$Z$1048576,MATCH($A67,'Hoja de Trabajo para listado'!$A$155:$A$1048576,0),MATCH((CUADRO!L$4&amp;$E67),'Hoja de Trabajo para listado'!$A$151:$Z$151,0)),0)+IFERROR(INDEX('Hoja de Trabajo para listado'!$AB$155:$BA$1048576,MATCH($A67,'Hoja de Trabajo para listado'!$AB$155:$AB$1048576,0),MATCH((CUADRO!L$4&amp;$E67),'Hoja de Trabajo para listado'!$AB$151:$BA$151,0)),0)+IFERROR(INDEX('Hoja de Trabajo para listado'!$BC$155:$CB$1048576,MATCH($A67,'Hoja de Trabajo para listado'!$BC$155:$BC$1048576,0),MATCH((CUADRO!L$4&amp;$E67),'Hoja de Trabajo para listado'!$BC$151:$CB$151,0)),0)+IFERROR(INDEX('Hoja de Trabajo para listado'!$DE$153:$DG$274,MATCH($A67,'Hoja de Trabajo para listado'!$DE$153:$DE$1048576,0),MATCH((CUADRO!L$4&amp;$E67),'Hoja de Trabajo para listado'!$DE$151:$DG$151,0)),0)+IFERROR(INDEX('Hoja de Trabajo para listado'!$CD$155:$DC$1048576,MATCH($A67,'Hoja de Trabajo para listado'!$CD$155:$CD$1048576,0),MATCH((CUADRO!L$4&amp;$E67),'Hoja de Trabajo para listado'!$CD$151:$DC$151,0)),0)</f>
        <v>0</v>
      </c>
      <c r="M67" s="241">
        <f ca="1">+IFERROR(INDEX('Hoja de Trabajo para listado'!$A$155:$Z$1048576,MATCH($A67,'Hoja de Trabajo para listado'!$A$155:$A$1048576,0),MATCH((CUADRO!M$4&amp;$E67),'Hoja de Trabajo para listado'!$A$151:$Z$151,0)),0)+IFERROR(INDEX('Hoja de Trabajo para listado'!$AB$155:$BA$1048576,MATCH($A67,'Hoja de Trabajo para listado'!$AB$155:$AB$1048576,0),MATCH((CUADRO!M$4&amp;$E67),'Hoja de Trabajo para listado'!$AB$151:$BA$151,0)),0)+IFERROR(INDEX('Hoja de Trabajo para listado'!$BC$155:$CB$1048576,MATCH($A67,'Hoja de Trabajo para listado'!$BC$155:$BC$1048576,0),MATCH((CUADRO!M$4&amp;$E67),'Hoja de Trabajo para listado'!$BC$151:$CB$151,0)),0)+IFERROR(INDEX('Hoja de Trabajo para listado'!$DE$153:$DG$274,MATCH($A67,'Hoja de Trabajo para listado'!$DE$153:$DE$1048576,0),MATCH((CUADRO!M$4&amp;$E67),'Hoja de Trabajo para listado'!$DE$151:$DG$151,0)),0)+IFERROR(INDEX('Hoja de Trabajo para listado'!$CD$155:$DC$1048576,MATCH($A67,'Hoja de Trabajo para listado'!$CD$155:$CD$1048576,0),MATCH((CUADRO!M$4&amp;$E67),'Hoja de Trabajo para listado'!$CD$151:$DC$151,0)),0)</f>
        <v>0</v>
      </c>
      <c r="N67" s="241">
        <f ca="1">+IFERROR(INDEX('Hoja de Trabajo para listado'!$A$155:$Z$1048576,MATCH($A67,'Hoja de Trabajo para listado'!$A$155:$A$1048576,0),MATCH((CUADRO!N$4&amp;$E67),'Hoja de Trabajo para listado'!$A$151:$Z$151,0)),0)+IFERROR(INDEX('Hoja de Trabajo para listado'!$AB$155:$BA$1048576,MATCH($A67,'Hoja de Trabajo para listado'!$AB$155:$AB$1048576,0),MATCH((CUADRO!N$4&amp;$E67),'Hoja de Trabajo para listado'!$AB$151:$BA$151,0)),0)+IFERROR(INDEX('Hoja de Trabajo para listado'!$BC$155:$CB$1048576,MATCH($A67,'Hoja de Trabajo para listado'!$BC$155:$BC$1048576,0),MATCH((CUADRO!N$4&amp;$E67),'Hoja de Trabajo para listado'!$BC$151:$CB$151,0)),0)+IFERROR(INDEX('Hoja de Trabajo para listado'!$DE$153:$DG$274,MATCH($A67,'Hoja de Trabajo para listado'!$DE$153:$DE$1048576,0),MATCH((CUADRO!N$4&amp;$E67),'Hoja de Trabajo para listado'!$DE$151:$DG$151,0)),0)+IFERROR(INDEX('Hoja de Trabajo para listado'!$CD$155:$DC$1048576,MATCH($A67,'Hoja de Trabajo para listado'!$CD$155:$CD$1048576,0),MATCH((CUADRO!N$4&amp;$E67),'Hoja de Trabajo para listado'!$CD$151:$DC$151,0)),0)</f>
        <v>0</v>
      </c>
      <c r="O67" s="241">
        <f ca="1">+IFERROR(INDEX('Hoja de Trabajo para listado'!$A$155:$Z$1048576,MATCH($A67,'Hoja de Trabajo para listado'!$A$155:$A$1048576,0),MATCH((CUADRO!O$4&amp;$E67),'Hoja de Trabajo para listado'!$A$151:$Z$151,0)),0)+IFERROR(INDEX('Hoja de Trabajo para listado'!$AB$155:$BA$1048576,MATCH($A67,'Hoja de Trabajo para listado'!$AB$155:$AB$1048576,0),MATCH((CUADRO!O$4&amp;$E67),'Hoja de Trabajo para listado'!$AB$151:$BA$151,0)),0)+IFERROR(INDEX('Hoja de Trabajo para listado'!$BC$155:$CB$1048576,MATCH($A67,'Hoja de Trabajo para listado'!$BC$155:$BC$1048576,0),MATCH((CUADRO!O$4&amp;$E67),'Hoja de Trabajo para listado'!$BC$151:$CB$151,0)),0)+IFERROR(INDEX('Hoja de Trabajo para listado'!$DE$153:$DG$274,MATCH($A67,'Hoja de Trabajo para listado'!$DE$153:$DE$1048576,0),MATCH((CUADRO!O$4&amp;$E67),'Hoja de Trabajo para listado'!$DE$151:$DG$151,0)),0)+IFERROR(INDEX('Hoja de Trabajo para listado'!$CD$155:$DC$1048576,MATCH($A67,'Hoja de Trabajo para listado'!$CD$155:$CD$1048576,0),MATCH((CUADRO!O$4&amp;$E67),'Hoja de Trabajo para listado'!$CD$151:$DC$151,0)),0)</f>
        <v>0</v>
      </c>
      <c r="P67" s="241">
        <f ca="1">+IFERROR(INDEX('Hoja de Trabajo para listado'!$A$155:$Z$1048576,MATCH($A67,'Hoja de Trabajo para listado'!$A$155:$A$1048576,0),MATCH((CUADRO!P$4&amp;$E67),'Hoja de Trabajo para listado'!$A$151:$Z$151,0)),0)+IFERROR(INDEX('Hoja de Trabajo para listado'!$AB$155:$BA$1048576,MATCH($A67,'Hoja de Trabajo para listado'!$AB$155:$AB$1048576,0),MATCH((CUADRO!P$4&amp;$E67),'Hoja de Trabajo para listado'!$AB$151:$BA$151,0)),0)+IFERROR(INDEX('Hoja de Trabajo para listado'!$BC$155:$CB$1048576,MATCH($A67,'Hoja de Trabajo para listado'!$BC$155:$BC$1048576,0),MATCH((CUADRO!P$4&amp;$E67),'Hoja de Trabajo para listado'!$BC$151:$CB$151,0)),0)+IFERROR(INDEX('Hoja de Trabajo para listado'!$DE$153:$DG$274,MATCH($A67,'Hoja de Trabajo para listado'!$DE$153:$DE$1048576,0),MATCH((CUADRO!P$4&amp;$E67),'Hoja de Trabajo para listado'!$DE$151:$DG$151,0)),0)+IFERROR(INDEX('Hoja de Trabajo para listado'!$CD$155:$DC$1048576,MATCH($A67,'Hoja de Trabajo para listado'!$CD$155:$CD$1048576,0),MATCH((CUADRO!P$4&amp;$E67),'Hoja de Trabajo para listado'!$CD$151:$DC$151,0)),0)</f>
        <v>0</v>
      </c>
      <c r="Q67" s="241">
        <f ca="1">+IFERROR(INDEX('Hoja de Trabajo para listado'!$A$155:$Z$1048576,MATCH($A67,'Hoja de Trabajo para listado'!$A$155:$A$1048576,0),MATCH((CUADRO!Q$4&amp;$E67),'Hoja de Trabajo para listado'!$A$151:$Z$151,0)),0)+IFERROR(INDEX('Hoja de Trabajo para listado'!$AB$155:$BA$1048576,MATCH($A67,'Hoja de Trabajo para listado'!$AB$155:$AB$1048576,0),MATCH((CUADRO!Q$4&amp;$E67),'Hoja de Trabajo para listado'!$AB$151:$BA$151,0)),0)+IFERROR(INDEX('Hoja de Trabajo para listado'!$BC$155:$CB$1048576,MATCH($A67,'Hoja de Trabajo para listado'!$BC$155:$BC$1048576,0),MATCH((CUADRO!Q$4&amp;$E67),'Hoja de Trabajo para listado'!$BC$151:$CB$151,0)),0)+IFERROR(INDEX('Hoja de Trabajo para listado'!$DE$153:$DG$274,MATCH($A67,'Hoja de Trabajo para listado'!$DE$153:$DE$1048576,0),MATCH((CUADRO!Q$4&amp;$E67),'Hoja de Trabajo para listado'!$DE$151:$DG$151,0)),0)+IFERROR(INDEX('Hoja de Trabajo para listado'!$CD$155:$DC$1048576,MATCH($A67,'Hoja de Trabajo para listado'!$CD$155:$CD$1048576,0),MATCH((CUADRO!Q$4&amp;$E67),'Hoja de Trabajo para listado'!$CD$151:$DC$151,0)),0)</f>
        <v>0</v>
      </c>
      <c r="R67" s="241">
        <f t="shared" ca="1" si="0"/>
        <v>0</v>
      </c>
      <c r="S67" s="241"/>
      <c r="T67" s="241">
        <f ca="1">+T68</f>
        <v>12418.29</v>
      </c>
      <c r="U67" s="240">
        <f t="shared" si="1"/>
        <v>1</v>
      </c>
      <c r="V67" s="327" t="str">
        <f>+VLOOKUP(A67,bd_lista!$A$3:$E$592,5,FALSE)</f>
        <v>Instituciones Descentralizadas</v>
      </c>
      <c r="W67" s="397" t="str">
        <f>+V67</f>
        <v>Instituciones Descentralizadas</v>
      </c>
      <c r="X67" s="240">
        <f>+VLOOKUP(A67,[4]Sheet1!$A$13:$D$744,4,FALSE)</f>
        <v>76</v>
      </c>
      <c r="Y67" s="240" t="str">
        <f>+VLOOKUP(X67,bd_lista!$A$3:$C$592,3,FALSE)</f>
        <v>Ministerio de Minería y Metalurgia</v>
      </c>
      <c r="Z67" s="290">
        <f>+X67</f>
        <v>76</v>
      </c>
      <c r="AA67" s="315" t="str">
        <f>+Y67</f>
        <v>Ministerio de Minería y Metalurgia</v>
      </c>
    </row>
    <row r="68" spans="1:27" ht="15" customHeight="1">
      <c r="A68" s="378">
        <v>130</v>
      </c>
      <c r="B68" s="394"/>
      <c r="C68" s="327" t="str">
        <f>+VLOOKUP(A68,bd_lista!$A$3:$C$592,3,FALSE)</f>
        <v>Fondo de Financiamiento para la Minería</v>
      </c>
      <c r="D68" s="396"/>
      <c r="E68" s="327" t="s">
        <v>1304</v>
      </c>
      <c r="F68" s="243">
        <f ca="1">+IFERROR(INDEX('Hoja de Trabajo para listado'!$A$155:$Z$1048576,MATCH($A68,'Hoja de Trabajo para listado'!$A$155:$A$1048576,0),MATCH((CUADRO!F$4&amp;$E68),'Hoja de Trabajo para listado'!$A$151:$Z$151,0)),0)+IFERROR(INDEX('Hoja de Trabajo para listado'!$AB$155:$BA$1048576,MATCH($A68,'Hoja de Trabajo para listado'!$AB$155:$AB$1048576,0),MATCH((CUADRO!F$4&amp;$E68),'Hoja de Trabajo para listado'!$AB$151:$BA$151,0)),0)+IFERROR(INDEX('Hoja de Trabajo para listado'!$BC$155:$CB$1048576,MATCH($A68,'Hoja de Trabajo para listado'!$BC$155:$BC$1048576,0),MATCH((CUADRO!F$4&amp;$E68),'Hoja de Trabajo para listado'!$BC$151:$CB$151,0)),0)+IFERROR(INDEX('Hoja de Trabajo para listado'!$DE$153:$DG$274,MATCH($A68,'Hoja de Trabajo para listado'!$DE$153:$DE$1048576,0),MATCH((CUADRO!F$4&amp;$E68),'Hoja de Trabajo para listado'!$DE$151:$DG$151,0)),0)+IFERROR(INDEX('Hoja de Trabajo para listado'!$CD$155:$DC$1048576,MATCH($A68,'Hoja de Trabajo para listado'!$CD$155:$CD$1048576,0),MATCH((CUADRO!F$4&amp;$E68),'Hoja de Trabajo para listado'!$CD$151:$DC$151,0)),0)</f>
        <v>0</v>
      </c>
      <c r="G68" s="243">
        <f ca="1">+IFERROR(INDEX('Hoja de Trabajo para listado'!$A$155:$Z$1048576,MATCH($A68,'Hoja de Trabajo para listado'!$A$155:$A$1048576,0),MATCH((CUADRO!G$4&amp;$E68),'Hoja de Trabajo para listado'!$A$151:$Z$151,0)),0)+IFERROR(INDEX('Hoja de Trabajo para listado'!$AB$155:$BA$1048576,MATCH($A68,'Hoja de Trabajo para listado'!$AB$155:$AB$1048576,0),MATCH((CUADRO!G$4&amp;$E68),'Hoja de Trabajo para listado'!$AB$151:$BA$151,0)),0)+IFERROR(INDEX('Hoja de Trabajo para listado'!$BC$155:$CB$1048576,MATCH($A68,'Hoja de Trabajo para listado'!$BC$155:$BC$1048576,0),MATCH((CUADRO!G$4&amp;$E68),'Hoja de Trabajo para listado'!$BC$151:$CB$151,0)),0)+IFERROR(INDEX('Hoja de Trabajo para listado'!$DE$153:$DG$274,MATCH($A68,'Hoja de Trabajo para listado'!$DE$153:$DE$1048576,0),MATCH((CUADRO!G$4&amp;$E68),'Hoja de Trabajo para listado'!$DE$151:$DG$151,0)),0)+IFERROR(INDEX('Hoja de Trabajo para listado'!$CD$155:$DC$1048576,MATCH($A68,'Hoja de Trabajo para listado'!$CD$155:$CD$1048576,0),MATCH((CUADRO!G$4&amp;$E68),'Hoja de Trabajo para listado'!$CD$151:$DC$151,0)),0)</f>
        <v>0</v>
      </c>
      <c r="H68" s="243">
        <f ca="1">+IFERROR(INDEX('Hoja de Trabajo para listado'!$A$155:$Z$1048576,MATCH($A68,'Hoja de Trabajo para listado'!$A$155:$A$1048576,0),MATCH((CUADRO!H$4&amp;$E68),'Hoja de Trabajo para listado'!$A$151:$Z$151,0)),0)+IFERROR(INDEX('Hoja de Trabajo para listado'!$AB$155:$BA$1048576,MATCH($A68,'Hoja de Trabajo para listado'!$AB$155:$AB$1048576,0),MATCH((CUADRO!H$4&amp;$E68),'Hoja de Trabajo para listado'!$AB$151:$BA$151,0)),0)+IFERROR(INDEX('Hoja de Trabajo para listado'!$BC$155:$CB$1048576,MATCH($A68,'Hoja de Trabajo para listado'!$BC$155:$BC$1048576,0),MATCH((CUADRO!H$4&amp;$E68),'Hoja de Trabajo para listado'!$BC$151:$CB$151,0)),0)+IFERROR(INDEX('Hoja de Trabajo para listado'!$DE$153:$DG$274,MATCH($A68,'Hoja de Trabajo para listado'!$DE$153:$DE$1048576,0),MATCH((CUADRO!H$4&amp;$E68),'Hoja de Trabajo para listado'!$DE$151:$DG$151,0)),0)+IFERROR(INDEX('Hoja de Trabajo para listado'!$CD$155:$DC$1048576,MATCH($A68,'Hoja de Trabajo para listado'!$CD$155:$CD$1048576,0),MATCH((CUADRO!H$4&amp;$E68),'Hoja de Trabajo para listado'!$CD$151:$DC$151,0)),0)</f>
        <v>0</v>
      </c>
      <c r="I68" s="243">
        <f ca="1">+IFERROR(INDEX('Hoja de Trabajo para listado'!$A$155:$Z$1048576,MATCH($A68,'Hoja de Trabajo para listado'!$A$155:$A$1048576,0),MATCH((CUADRO!I$4&amp;$E68),'Hoja de Trabajo para listado'!$A$151:$Z$151,0)),0)+IFERROR(INDEX('Hoja de Trabajo para listado'!$AB$155:$BA$1048576,MATCH($A68,'Hoja de Trabajo para listado'!$AB$155:$AB$1048576,0),MATCH((CUADRO!I$4&amp;$E68),'Hoja de Trabajo para listado'!$AB$151:$BA$151,0)),0)+IFERROR(INDEX('Hoja de Trabajo para listado'!$BC$155:$CB$1048576,MATCH($A68,'Hoja de Trabajo para listado'!$BC$155:$BC$1048576,0),MATCH((CUADRO!I$4&amp;$E68),'Hoja de Trabajo para listado'!$BC$151:$CB$151,0)),0)+IFERROR(INDEX('Hoja de Trabajo para listado'!$DE$153:$DG$274,MATCH($A68,'Hoja de Trabajo para listado'!$DE$153:$DE$1048576,0),MATCH((CUADRO!I$4&amp;$E68),'Hoja de Trabajo para listado'!$DE$151:$DG$151,0)),0)+IFERROR(INDEX('Hoja de Trabajo para listado'!$CD$155:$DC$1048576,MATCH($A68,'Hoja de Trabajo para listado'!$CD$155:$CD$1048576,0),MATCH((CUADRO!I$4&amp;$E68),'Hoja de Trabajo para listado'!$CD$151:$DC$151,0)),0)</f>
        <v>0</v>
      </c>
      <c r="J68" s="243">
        <f ca="1">+IFERROR(INDEX('Hoja de Trabajo para listado'!$A$155:$Z$1048576,MATCH($A68,'Hoja de Trabajo para listado'!$A$155:$A$1048576,0),MATCH((CUADRO!J$4&amp;$E68),'Hoja de Trabajo para listado'!$A$151:$Z$151,0)),0)+IFERROR(INDEX('Hoja de Trabajo para listado'!$AB$155:$BA$1048576,MATCH($A68,'Hoja de Trabajo para listado'!$AB$155:$AB$1048576,0),MATCH((CUADRO!J$4&amp;$E68),'Hoja de Trabajo para listado'!$AB$151:$BA$151,0)),0)+IFERROR(INDEX('Hoja de Trabajo para listado'!$BC$155:$CB$1048576,MATCH($A68,'Hoja de Trabajo para listado'!$BC$155:$BC$1048576,0),MATCH((CUADRO!J$4&amp;$E68),'Hoja de Trabajo para listado'!$BC$151:$CB$151,0)),0)+IFERROR(INDEX('Hoja de Trabajo para listado'!$DE$153:$DG$274,MATCH($A68,'Hoja de Trabajo para listado'!$DE$153:$DE$1048576,0),MATCH((CUADRO!J$4&amp;$E68),'Hoja de Trabajo para listado'!$DE$151:$DG$151,0)),0)+IFERROR(INDEX('Hoja de Trabajo para listado'!$CD$155:$DC$1048576,MATCH($A68,'Hoja de Trabajo para listado'!$CD$155:$CD$1048576,0),MATCH((CUADRO!J$4&amp;$E68),'Hoja de Trabajo para listado'!$CD$151:$DC$151,0)),0)</f>
        <v>0</v>
      </c>
      <c r="K68" s="243">
        <f ca="1">+IFERROR(INDEX('Hoja de Trabajo para listado'!$A$155:$Z$1048576,MATCH($A68,'Hoja de Trabajo para listado'!$A$155:$A$1048576,0),MATCH((CUADRO!K$4&amp;$E68),'Hoja de Trabajo para listado'!$A$151:$Z$151,0)),0)+IFERROR(INDEX('Hoja de Trabajo para listado'!$AB$155:$BA$1048576,MATCH($A68,'Hoja de Trabajo para listado'!$AB$155:$AB$1048576,0),MATCH((CUADRO!K$4&amp;$E68),'Hoja de Trabajo para listado'!$AB$151:$BA$151,0)),0)+IFERROR(INDEX('Hoja de Trabajo para listado'!$BC$155:$CB$1048576,MATCH($A68,'Hoja de Trabajo para listado'!$BC$155:$BC$1048576,0),MATCH((CUADRO!K$4&amp;$E68),'Hoja de Trabajo para listado'!$BC$151:$CB$151,0)),0)+IFERROR(INDEX('Hoja de Trabajo para listado'!$DE$153:$DG$274,MATCH($A68,'Hoja de Trabajo para listado'!$DE$153:$DE$1048576,0),MATCH((CUADRO!K$4&amp;$E68),'Hoja de Trabajo para listado'!$DE$151:$DG$151,0)),0)+IFERROR(INDEX('Hoja de Trabajo para listado'!$CD$155:$DC$1048576,MATCH($A68,'Hoja de Trabajo para listado'!$CD$155:$CD$1048576,0),MATCH((CUADRO!K$4&amp;$E68),'Hoja de Trabajo para listado'!$CD$151:$DC$151,0)),0)</f>
        <v>0</v>
      </c>
      <c r="L68" s="243">
        <f ca="1">+IFERROR(INDEX('Hoja de Trabajo para listado'!$A$155:$Z$1048576,MATCH($A68,'Hoja de Trabajo para listado'!$A$155:$A$1048576,0),MATCH((CUADRO!L$4&amp;$E68),'Hoja de Trabajo para listado'!$A$151:$Z$151,0)),0)+IFERROR(INDEX('Hoja de Trabajo para listado'!$AB$155:$BA$1048576,MATCH($A68,'Hoja de Trabajo para listado'!$AB$155:$AB$1048576,0),MATCH((CUADRO!L$4&amp;$E68),'Hoja de Trabajo para listado'!$AB$151:$BA$151,0)),0)+IFERROR(INDEX('Hoja de Trabajo para listado'!$BC$155:$CB$1048576,MATCH($A68,'Hoja de Trabajo para listado'!$BC$155:$BC$1048576,0),MATCH((CUADRO!L$4&amp;$E68),'Hoja de Trabajo para listado'!$BC$151:$CB$151,0)),0)+IFERROR(INDEX('Hoja de Trabajo para listado'!$DE$153:$DG$274,MATCH($A68,'Hoja de Trabajo para listado'!$DE$153:$DE$1048576,0),MATCH((CUADRO!L$4&amp;$E68),'Hoja de Trabajo para listado'!$DE$151:$DG$151,0)),0)+IFERROR(INDEX('Hoja de Trabajo para listado'!$CD$155:$DC$1048576,MATCH($A68,'Hoja de Trabajo para listado'!$CD$155:$CD$1048576,0),MATCH((CUADRO!L$4&amp;$E68),'Hoja de Trabajo para listado'!$CD$151:$DC$151,0)),0)</f>
        <v>0</v>
      </c>
      <c r="M68" s="243">
        <f ca="1">+IFERROR(INDEX('Hoja de Trabajo para listado'!$A$155:$Z$1048576,MATCH($A68,'Hoja de Trabajo para listado'!$A$155:$A$1048576,0),MATCH((CUADRO!M$4&amp;$E68),'Hoja de Trabajo para listado'!$A$151:$Z$151,0)),0)+IFERROR(INDEX('Hoja de Trabajo para listado'!$AB$155:$BA$1048576,MATCH($A68,'Hoja de Trabajo para listado'!$AB$155:$AB$1048576,0),MATCH((CUADRO!M$4&amp;$E68),'Hoja de Trabajo para listado'!$AB$151:$BA$151,0)),0)+IFERROR(INDEX('Hoja de Trabajo para listado'!$BC$155:$CB$1048576,MATCH($A68,'Hoja de Trabajo para listado'!$BC$155:$BC$1048576,0),MATCH((CUADRO!M$4&amp;$E68),'Hoja de Trabajo para listado'!$BC$151:$CB$151,0)),0)+IFERROR(INDEX('Hoja de Trabajo para listado'!$DE$153:$DG$274,MATCH($A68,'Hoja de Trabajo para listado'!$DE$153:$DE$1048576,0),MATCH((CUADRO!M$4&amp;$E68),'Hoja de Trabajo para listado'!$DE$151:$DG$151,0)),0)+IFERROR(INDEX('Hoja de Trabajo para listado'!$CD$155:$DC$1048576,MATCH($A68,'Hoja de Trabajo para listado'!$CD$155:$CD$1048576,0),MATCH((CUADRO!M$4&amp;$E68),'Hoja de Trabajo para listado'!$CD$151:$DC$151,0)),0)</f>
        <v>0</v>
      </c>
      <c r="N68" s="243">
        <f ca="1">+IFERROR(INDEX('Hoja de Trabajo para listado'!$A$155:$Z$1048576,MATCH($A68,'Hoja de Trabajo para listado'!$A$155:$A$1048576,0),MATCH((CUADRO!N$4&amp;$E68),'Hoja de Trabajo para listado'!$A$151:$Z$151,0)),0)+IFERROR(INDEX('Hoja de Trabajo para listado'!$AB$155:$BA$1048576,MATCH($A68,'Hoja de Trabajo para listado'!$AB$155:$AB$1048576,0),MATCH((CUADRO!N$4&amp;$E68),'Hoja de Trabajo para listado'!$AB$151:$BA$151,0)),0)+IFERROR(INDEX('Hoja de Trabajo para listado'!$BC$155:$CB$1048576,MATCH($A68,'Hoja de Trabajo para listado'!$BC$155:$BC$1048576,0),MATCH((CUADRO!N$4&amp;$E68),'Hoja de Trabajo para listado'!$BC$151:$CB$151,0)),0)+IFERROR(INDEX('Hoja de Trabajo para listado'!$DE$153:$DG$274,MATCH($A68,'Hoja de Trabajo para listado'!$DE$153:$DE$1048576,0),MATCH((CUADRO!N$4&amp;$E68),'Hoja de Trabajo para listado'!$DE$151:$DG$151,0)),0)+IFERROR(INDEX('Hoja de Trabajo para listado'!$CD$155:$DC$1048576,MATCH($A68,'Hoja de Trabajo para listado'!$CD$155:$CD$1048576,0),MATCH((CUADRO!N$4&amp;$E68),'Hoja de Trabajo para listado'!$CD$151:$DC$151,0)),0)</f>
        <v>0</v>
      </c>
      <c r="O68" s="243">
        <f ca="1">+IFERROR(INDEX('Hoja de Trabajo para listado'!$A$155:$Z$1048576,MATCH($A68,'Hoja de Trabajo para listado'!$A$155:$A$1048576,0),MATCH((CUADRO!O$4&amp;$E68),'Hoja de Trabajo para listado'!$A$151:$Z$151,0)),0)+IFERROR(INDEX('Hoja de Trabajo para listado'!$AB$155:$BA$1048576,MATCH($A68,'Hoja de Trabajo para listado'!$AB$155:$AB$1048576,0),MATCH((CUADRO!O$4&amp;$E68),'Hoja de Trabajo para listado'!$AB$151:$BA$151,0)),0)+IFERROR(INDEX('Hoja de Trabajo para listado'!$BC$155:$CB$1048576,MATCH($A68,'Hoja de Trabajo para listado'!$BC$155:$BC$1048576,0),MATCH((CUADRO!O$4&amp;$E68),'Hoja de Trabajo para listado'!$BC$151:$CB$151,0)),0)+IFERROR(INDEX('Hoja de Trabajo para listado'!$DE$153:$DG$274,MATCH($A68,'Hoja de Trabajo para listado'!$DE$153:$DE$1048576,0),MATCH((CUADRO!O$4&amp;$E68),'Hoja de Trabajo para listado'!$DE$151:$DG$151,0)),0)+IFERROR(INDEX('Hoja de Trabajo para listado'!$CD$155:$DC$1048576,MATCH($A68,'Hoja de Trabajo para listado'!$CD$155:$CD$1048576,0),MATCH((CUADRO!O$4&amp;$E68),'Hoja de Trabajo para listado'!$CD$151:$DC$151,0)),0)</f>
        <v>0</v>
      </c>
      <c r="P68" s="243">
        <f ca="1">+IFERROR(INDEX('Hoja de Trabajo para listado'!$A$155:$Z$1048576,MATCH($A68,'Hoja de Trabajo para listado'!$A$155:$A$1048576,0),MATCH((CUADRO!P$4&amp;$E68),'Hoja de Trabajo para listado'!$A$151:$Z$151,0)),0)+IFERROR(INDEX('Hoja de Trabajo para listado'!$AB$155:$BA$1048576,MATCH($A68,'Hoja de Trabajo para listado'!$AB$155:$AB$1048576,0),MATCH((CUADRO!P$4&amp;$E68),'Hoja de Trabajo para listado'!$AB$151:$BA$151,0)),0)+IFERROR(INDEX('Hoja de Trabajo para listado'!$BC$155:$CB$1048576,MATCH($A68,'Hoja de Trabajo para listado'!$BC$155:$BC$1048576,0),MATCH((CUADRO!P$4&amp;$E68),'Hoja de Trabajo para listado'!$BC$151:$CB$151,0)),0)+IFERROR(INDEX('Hoja de Trabajo para listado'!$DE$153:$DG$274,MATCH($A68,'Hoja de Trabajo para listado'!$DE$153:$DE$1048576,0),MATCH((CUADRO!P$4&amp;$E68),'Hoja de Trabajo para listado'!$DE$151:$DG$151,0)),0)+IFERROR(INDEX('Hoja de Trabajo para listado'!$CD$155:$DC$1048576,MATCH($A68,'Hoja de Trabajo para listado'!$CD$155:$CD$1048576,0),MATCH((CUADRO!P$4&amp;$E68),'Hoja de Trabajo para listado'!$CD$151:$DC$151,0)),0)</f>
        <v>12418.29</v>
      </c>
      <c r="Q68" s="243">
        <f ca="1">+IFERROR(INDEX('Hoja de Trabajo para listado'!$A$155:$Z$1048576,MATCH($A68,'Hoja de Trabajo para listado'!$A$155:$A$1048576,0),MATCH((CUADRO!Q$4&amp;$E68),'Hoja de Trabajo para listado'!$A$151:$Z$151,0)),0)+IFERROR(INDEX('Hoja de Trabajo para listado'!$AB$155:$BA$1048576,MATCH($A68,'Hoja de Trabajo para listado'!$AB$155:$AB$1048576,0),MATCH((CUADRO!Q$4&amp;$E68),'Hoja de Trabajo para listado'!$AB$151:$BA$151,0)),0)+IFERROR(INDEX('Hoja de Trabajo para listado'!$BC$155:$CB$1048576,MATCH($A68,'Hoja de Trabajo para listado'!$BC$155:$BC$1048576,0),MATCH((CUADRO!Q$4&amp;$E68),'Hoja de Trabajo para listado'!$BC$151:$CB$151,0)),0)+IFERROR(INDEX('Hoja de Trabajo para listado'!$DE$153:$DG$274,MATCH($A68,'Hoja de Trabajo para listado'!$DE$153:$DE$1048576,0),MATCH((CUADRO!Q$4&amp;$E68),'Hoja de Trabajo para listado'!$DE$151:$DG$151,0)),0)+IFERROR(INDEX('Hoja de Trabajo para listado'!$CD$155:$DC$1048576,MATCH($A68,'Hoja de Trabajo para listado'!$CD$155:$CD$1048576,0),MATCH((CUADRO!Q$4&amp;$E68),'Hoja de Trabajo para listado'!$CD$151:$DC$151,0)),0)</f>
        <v>0</v>
      </c>
      <c r="R68" s="243">
        <f t="shared" ca="1" si="0"/>
        <v>12418.29</v>
      </c>
      <c r="S68" s="243">
        <f ca="1">+R67+R68</f>
        <v>12418.29</v>
      </c>
      <c r="T68" s="243">
        <f ca="1">+S68</f>
        <v>12418.29</v>
      </c>
      <c r="U68" s="242">
        <f t="shared" si="1"/>
        <v>2</v>
      </c>
      <c r="V68" s="327" t="str">
        <f>+VLOOKUP(A68,bd_lista!$A$3:$E$592,5,FALSE)</f>
        <v>Instituciones Descentralizadas</v>
      </c>
      <c r="W68" s="398"/>
      <c r="X68" s="240">
        <f>+VLOOKUP(A68,[4]Sheet1!$A$13:$D$744,4,FALSE)</f>
        <v>76</v>
      </c>
      <c r="Y68" s="240" t="str">
        <f>+VLOOKUP(X68,bd_lista!$A$3:$C$592,3,FALSE)</f>
        <v>Ministerio de Minería y Metalurgia</v>
      </c>
      <c r="Z68" s="288"/>
      <c r="AA68" s="317"/>
    </row>
    <row r="69" spans="1:27" s="377" customFormat="1" ht="15" customHeight="1">
      <c r="A69" s="379">
        <v>132</v>
      </c>
      <c r="B69" s="393">
        <f>+A69</f>
        <v>132</v>
      </c>
      <c r="C69" s="245" t="str">
        <f>+VLOOKUP(A69,bd_lista!$A$3:$C$592,3,FALSE)</f>
        <v>Servicio de Desarrollo de las Empresas Púb. Productivas</v>
      </c>
      <c r="D69" s="395" t="str">
        <f>+C69</f>
        <v>Servicio de Desarrollo de las Empresas Púb. Productivas</v>
      </c>
      <c r="E69" s="245" t="s">
        <v>1303</v>
      </c>
      <c r="F69" s="241">
        <f ca="1">+IFERROR(INDEX('Hoja de Trabajo para listado'!$A$155:$Z$1048576,MATCH($A69,'Hoja de Trabajo para listado'!$A$155:$A$1048576,0),MATCH((CUADRO!F$4&amp;$E69),'Hoja de Trabajo para listado'!$A$151:$Z$151,0)),0)+IFERROR(INDEX('Hoja de Trabajo para listado'!$AB$155:$BA$1048576,MATCH($A69,'Hoja de Trabajo para listado'!$AB$155:$AB$1048576,0),MATCH((CUADRO!F$4&amp;$E69),'Hoja de Trabajo para listado'!$AB$151:$BA$151,0)),0)+IFERROR(INDEX('Hoja de Trabajo para listado'!$BC$155:$CB$1048576,MATCH($A69,'Hoja de Trabajo para listado'!$BC$155:$BC$1048576,0),MATCH((CUADRO!F$4&amp;$E69),'Hoja de Trabajo para listado'!$BC$151:$CB$151,0)),0)+IFERROR(INDEX('Hoja de Trabajo para listado'!$DE$153:$DG$274,MATCH($A69,'Hoja de Trabajo para listado'!$DE$153:$DE$1048576,0),MATCH((CUADRO!F$4&amp;$E69),'Hoja de Trabajo para listado'!$DE$151:$DG$151,0)),0)+IFERROR(INDEX('Hoja de Trabajo para listado'!$CD$155:$DC$1048576,MATCH($A69,'Hoja de Trabajo para listado'!$CD$155:$CD$1048576,0),MATCH((CUADRO!F$4&amp;$E69),'Hoja de Trabajo para listado'!$CD$151:$DC$151,0)),0)</f>
        <v>0</v>
      </c>
      <c r="G69" s="241">
        <f ca="1">+IFERROR(INDEX('Hoja de Trabajo para listado'!$A$155:$Z$1048576,MATCH($A69,'Hoja de Trabajo para listado'!$A$155:$A$1048576,0),MATCH((CUADRO!G$4&amp;$E69),'Hoja de Trabajo para listado'!$A$151:$Z$151,0)),0)+IFERROR(INDEX('Hoja de Trabajo para listado'!$AB$155:$BA$1048576,MATCH($A69,'Hoja de Trabajo para listado'!$AB$155:$AB$1048576,0),MATCH((CUADRO!G$4&amp;$E69),'Hoja de Trabajo para listado'!$AB$151:$BA$151,0)),0)+IFERROR(INDEX('Hoja de Trabajo para listado'!$BC$155:$CB$1048576,MATCH($A69,'Hoja de Trabajo para listado'!$BC$155:$BC$1048576,0),MATCH((CUADRO!G$4&amp;$E69),'Hoja de Trabajo para listado'!$BC$151:$CB$151,0)),0)+IFERROR(INDEX('Hoja de Trabajo para listado'!$DE$153:$DG$274,MATCH($A69,'Hoja de Trabajo para listado'!$DE$153:$DE$1048576,0),MATCH((CUADRO!G$4&amp;$E69),'Hoja de Trabajo para listado'!$DE$151:$DG$151,0)),0)+IFERROR(INDEX('Hoja de Trabajo para listado'!$CD$155:$DC$1048576,MATCH($A69,'Hoja de Trabajo para listado'!$CD$155:$CD$1048576,0),MATCH((CUADRO!G$4&amp;$E69),'Hoja de Trabajo para listado'!$CD$151:$DC$151,0)),0)</f>
        <v>0</v>
      </c>
      <c r="H69" s="241">
        <f ca="1">+IFERROR(INDEX('Hoja de Trabajo para listado'!$A$155:$Z$1048576,MATCH($A69,'Hoja de Trabajo para listado'!$A$155:$A$1048576,0),MATCH((CUADRO!H$4&amp;$E69),'Hoja de Trabajo para listado'!$A$151:$Z$151,0)),0)+IFERROR(INDEX('Hoja de Trabajo para listado'!$AB$155:$BA$1048576,MATCH($A69,'Hoja de Trabajo para listado'!$AB$155:$AB$1048576,0),MATCH((CUADRO!H$4&amp;$E69),'Hoja de Trabajo para listado'!$AB$151:$BA$151,0)),0)+IFERROR(INDEX('Hoja de Trabajo para listado'!$BC$155:$CB$1048576,MATCH($A69,'Hoja de Trabajo para listado'!$BC$155:$BC$1048576,0),MATCH((CUADRO!H$4&amp;$E69),'Hoja de Trabajo para listado'!$BC$151:$CB$151,0)),0)+IFERROR(INDEX('Hoja de Trabajo para listado'!$DE$153:$DG$274,MATCH($A69,'Hoja de Trabajo para listado'!$DE$153:$DE$1048576,0),MATCH((CUADRO!H$4&amp;$E69),'Hoja de Trabajo para listado'!$DE$151:$DG$151,0)),0)+IFERROR(INDEX('Hoja de Trabajo para listado'!$CD$155:$DC$1048576,MATCH($A69,'Hoja de Trabajo para listado'!$CD$155:$CD$1048576,0),MATCH((CUADRO!H$4&amp;$E69),'Hoja de Trabajo para listado'!$CD$151:$DC$151,0)),0)</f>
        <v>0</v>
      </c>
      <c r="I69" s="241">
        <f ca="1">+IFERROR(INDEX('Hoja de Trabajo para listado'!$A$155:$Z$1048576,MATCH($A69,'Hoja de Trabajo para listado'!$A$155:$A$1048576,0),MATCH((CUADRO!I$4&amp;$E69),'Hoja de Trabajo para listado'!$A$151:$Z$151,0)),0)+IFERROR(INDEX('Hoja de Trabajo para listado'!$AB$155:$BA$1048576,MATCH($A69,'Hoja de Trabajo para listado'!$AB$155:$AB$1048576,0),MATCH((CUADRO!I$4&amp;$E69),'Hoja de Trabajo para listado'!$AB$151:$BA$151,0)),0)+IFERROR(INDEX('Hoja de Trabajo para listado'!$BC$155:$CB$1048576,MATCH($A69,'Hoja de Trabajo para listado'!$BC$155:$BC$1048576,0),MATCH((CUADRO!I$4&amp;$E69),'Hoja de Trabajo para listado'!$BC$151:$CB$151,0)),0)+IFERROR(INDEX('Hoja de Trabajo para listado'!$DE$153:$DG$274,MATCH($A69,'Hoja de Trabajo para listado'!$DE$153:$DE$1048576,0),MATCH((CUADRO!I$4&amp;$E69),'Hoja de Trabajo para listado'!$DE$151:$DG$151,0)),0)+IFERROR(INDEX('Hoja de Trabajo para listado'!$CD$155:$DC$1048576,MATCH($A69,'Hoja de Trabajo para listado'!$CD$155:$CD$1048576,0),MATCH((CUADRO!I$4&amp;$E69),'Hoja de Trabajo para listado'!$CD$151:$DC$151,0)),0)</f>
        <v>0</v>
      </c>
      <c r="J69" s="241">
        <f ca="1">+IFERROR(INDEX('Hoja de Trabajo para listado'!$A$155:$Z$1048576,MATCH($A69,'Hoja de Trabajo para listado'!$A$155:$A$1048576,0),MATCH((CUADRO!J$4&amp;$E69),'Hoja de Trabajo para listado'!$A$151:$Z$151,0)),0)+IFERROR(INDEX('Hoja de Trabajo para listado'!$AB$155:$BA$1048576,MATCH($A69,'Hoja de Trabajo para listado'!$AB$155:$AB$1048576,0),MATCH((CUADRO!J$4&amp;$E69),'Hoja de Trabajo para listado'!$AB$151:$BA$151,0)),0)+IFERROR(INDEX('Hoja de Trabajo para listado'!$BC$155:$CB$1048576,MATCH($A69,'Hoja de Trabajo para listado'!$BC$155:$BC$1048576,0),MATCH((CUADRO!J$4&amp;$E69),'Hoja de Trabajo para listado'!$BC$151:$CB$151,0)),0)+IFERROR(INDEX('Hoja de Trabajo para listado'!$DE$153:$DG$274,MATCH($A69,'Hoja de Trabajo para listado'!$DE$153:$DE$1048576,0),MATCH((CUADRO!J$4&amp;$E69),'Hoja de Trabajo para listado'!$DE$151:$DG$151,0)),0)+IFERROR(INDEX('Hoja de Trabajo para listado'!$CD$155:$DC$1048576,MATCH($A69,'Hoja de Trabajo para listado'!$CD$155:$CD$1048576,0),MATCH((CUADRO!J$4&amp;$E69),'Hoja de Trabajo para listado'!$CD$151:$DC$151,0)),0)</f>
        <v>0</v>
      </c>
      <c r="K69" s="241">
        <f ca="1">+IFERROR(INDEX('Hoja de Trabajo para listado'!$A$155:$Z$1048576,MATCH($A69,'Hoja de Trabajo para listado'!$A$155:$A$1048576,0),MATCH((CUADRO!K$4&amp;$E69),'Hoja de Trabajo para listado'!$A$151:$Z$151,0)),0)+IFERROR(INDEX('Hoja de Trabajo para listado'!$AB$155:$BA$1048576,MATCH($A69,'Hoja de Trabajo para listado'!$AB$155:$AB$1048576,0),MATCH((CUADRO!K$4&amp;$E69),'Hoja de Trabajo para listado'!$AB$151:$BA$151,0)),0)+IFERROR(INDEX('Hoja de Trabajo para listado'!$BC$155:$CB$1048576,MATCH($A69,'Hoja de Trabajo para listado'!$BC$155:$BC$1048576,0),MATCH((CUADRO!K$4&amp;$E69),'Hoja de Trabajo para listado'!$BC$151:$CB$151,0)),0)+IFERROR(INDEX('Hoja de Trabajo para listado'!$DE$153:$DG$274,MATCH($A69,'Hoja de Trabajo para listado'!$DE$153:$DE$1048576,0),MATCH((CUADRO!K$4&amp;$E69),'Hoja de Trabajo para listado'!$DE$151:$DG$151,0)),0)+IFERROR(INDEX('Hoja de Trabajo para listado'!$CD$155:$DC$1048576,MATCH($A69,'Hoja de Trabajo para listado'!$CD$155:$CD$1048576,0),MATCH((CUADRO!K$4&amp;$E69),'Hoja de Trabajo para listado'!$CD$151:$DC$151,0)),0)</f>
        <v>0</v>
      </c>
      <c r="L69" s="241">
        <f ca="1">+IFERROR(INDEX('Hoja de Trabajo para listado'!$A$155:$Z$1048576,MATCH($A69,'Hoja de Trabajo para listado'!$A$155:$A$1048576,0),MATCH((CUADRO!L$4&amp;$E69),'Hoja de Trabajo para listado'!$A$151:$Z$151,0)),0)+IFERROR(INDEX('Hoja de Trabajo para listado'!$AB$155:$BA$1048576,MATCH($A69,'Hoja de Trabajo para listado'!$AB$155:$AB$1048576,0),MATCH((CUADRO!L$4&amp;$E69),'Hoja de Trabajo para listado'!$AB$151:$BA$151,0)),0)+IFERROR(INDEX('Hoja de Trabajo para listado'!$BC$155:$CB$1048576,MATCH($A69,'Hoja de Trabajo para listado'!$BC$155:$BC$1048576,0),MATCH((CUADRO!L$4&amp;$E69),'Hoja de Trabajo para listado'!$BC$151:$CB$151,0)),0)+IFERROR(INDEX('Hoja de Trabajo para listado'!$DE$153:$DG$274,MATCH($A69,'Hoja de Trabajo para listado'!$DE$153:$DE$1048576,0),MATCH((CUADRO!L$4&amp;$E69),'Hoja de Trabajo para listado'!$DE$151:$DG$151,0)),0)+IFERROR(INDEX('Hoja de Trabajo para listado'!$CD$155:$DC$1048576,MATCH($A69,'Hoja de Trabajo para listado'!$CD$155:$CD$1048576,0),MATCH((CUADRO!L$4&amp;$E69),'Hoja de Trabajo para listado'!$CD$151:$DC$151,0)),0)</f>
        <v>1080</v>
      </c>
      <c r="M69" s="241">
        <f ca="1">+IFERROR(INDEX('Hoja de Trabajo para listado'!$A$155:$Z$1048576,MATCH($A69,'Hoja de Trabajo para listado'!$A$155:$A$1048576,0),MATCH((CUADRO!M$4&amp;$E69),'Hoja de Trabajo para listado'!$A$151:$Z$151,0)),0)+IFERROR(INDEX('Hoja de Trabajo para listado'!$AB$155:$BA$1048576,MATCH($A69,'Hoja de Trabajo para listado'!$AB$155:$AB$1048576,0),MATCH((CUADRO!M$4&amp;$E69),'Hoja de Trabajo para listado'!$AB$151:$BA$151,0)),0)+IFERROR(INDEX('Hoja de Trabajo para listado'!$BC$155:$CB$1048576,MATCH($A69,'Hoja de Trabajo para listado'!$BC$155:$BC$1048576,0),MATCH((CUADRO!M$4&amp;$E69),'Hoja de Trabajo para listado'!$BC$151:$CB$151,0)),0)+IFERROR(INDEX('Hoja de Trabajo para listado'!$DE$153:$DG$274,MATCH($A69,'Hoja de Trabajo para listado'!$DE$153:$DE$1048576,0),MATCH((CUADRO!M$4&amp;$E69),'Hoja de Trabajo para listado'!$DE$151:$DG$151,0)),0)+IFERROR(INDEX('Hoja de Trabajo para listado'!$CD$155:$DC$1048576,MATCH($A69,'Hoja de Trabajo para listado'!$CD$155:$CD$1048576,0),MATCH((CUADRO!M$4&amp;$E69),'Hoja de Trabajo para listado'!$CD$151:$DC$151,0)),0)</f>
        <v>0</v>
      </c>
      <c r="N69" s="241">
        <f ca="1">+IFERROR(INDEX('Hoja de Trabajo para listado'!$A$155:$Z$1048576,MATCH($A69,'Hoja de Trabajo para listado'!$A$155:$A$1048576,0),MATCH((CUADRO!N$4&amp;$E69),'Hoja de Trabajo para listado'!$A$151:$Z$151,0)),0)+IFERROR(INDEX('Hoja de Trabajo para listado'!$AB$155:$BA$1048576,MATCH($A69,'Hoja de Trabajo para listado'!$AB$155:$AB$1048576,0),MATCH((CUADRO!N$4&amp;$E69),'Hoja de Trabajo para listado'!$AB$151:$BA$151,0)),0)+IFERROR(INDEX('Hoja de Trabajo para listado'!$BC$155:$CB$1048576,MATCH($A69,'Hoja de Trabajo para listado'!$BC$155:$BC$1048576,0),MATCH((CUADRO!N$4&amp;$E69),'Hoja de Trabajo para listado'!$BC$151:$CB$151,0)),0)+IFERROR(INDEX('Hoja de Trabajo para listado'!$DE$153:$DG$274,MATCH($A69,'Hoja de Trabajo para listado'!$DE$153:$DE$1048576,0),MATCH((CUADRO!N$4&amp;$E69),'Hoja de Trabajo para listado'!$DE$151:$DG$151,0)),0)+IFERROR(INDEX('Hoja de Trabajo para listado'!$CD$155:$DC$1048576,MATCH($A69,'Hoja de Trabajo para listado'!$CD$155:$CD$1048576,0),MATCH((CUADRO!N$4&amp;$E69),'Hoja de Trabajo para listado'!$CD$151:$DC$151,0)),0)</f>
        <v>0</v>
      </c>
      <c r="O69" s="241">
        <f ca="1">+IFERROR(INDEX('Hoja de Trabajo para listado'!$A$155:$Z$1048576,MATCH($A69,'Hoja de Trabajo para listado'!$A$155:$A$1048576,0),MATCH((CUADRO!O$4&amp;$E69),'Hoja de Trabajo para listado'!$A$151:$Z$151,0)),0)+IFERROR(INDEX('Hoja de Trabajo para listado'!$AB$155:$BA$1048576,MATCH($A69,'Hoja de Trabajo para listado'!$AB$155:$AB$1048576,0),MATCH((CUADRO!O$4&amp;$E69),'Hoja de Trabajo para listado'!$AB$151:$BA$151,0)),0)+IFERROR(INDEX('Hoja de Trabajo para listado'!$BC$155:$CB$1048576,MATCH($A69,'Hoja de Trabajo para listado'!$BC$155:$BC$1048576,0),MATCH((CUADRO!O$4&amp;$E69),'Hoja de Trabajo para listado'!$BC$151:$CB$151,0)),0)+IFERROR(INDEX('Hoja de Trabajo para listado'!$DE$153:$DG$274,MATCH($A69,'Hoja de Trabajo para listado'!$DE$153:$DE$1048576,0),MATCH((CUADRO!O$4&amp;$E69),'Hoja de Trabajo para listado'!$DE$151:$DG$151,0)),0)+IFERROR(INDEX('Hoja de Trabajo para listado'!$CD$155:$DC$1048576,MATCH($A69,'Hoja de Trabajo para listado'!$CD$155:$CD$1048576,0),MATCH((CUADRO!O$4&amp;$E69),'Hoja de Trabajo para listado'!$CD$151:$DC$151,0)),0)</f>
        <v>18774.87</v>
      </c>
      <c r="P69" s="241">
        <f ca="1">+IFERROR(INDEX('Hoja de Trabajo para listado'!$A$155:$Z$1048576,MATCH($A69,'Hoja de Trabajo para listado'!$A$155:$A$1048576,0),MATCH((CUADRO!P$4&amp;$E69),'Hoja de Trabajo para listado'!$A$151:$Z$151,0)),0)+IFERROR(INDEX('Hoja de Trabajo para listado'!$AB$155:$BA$1048576,MATCH($A69,'Hoja de Trabajo para listado'!$AB$155:$AB$1048576,0),MATCH((CUADRO!P$4&amp;$E69),'Hoja de Trabajo para listado'!$AB$151:$BA$151,0)),0)+IFERROR(INDEX('Hoja de Trabajo para listado'!$BC$155:$CB$1048576,MATCH($A69,'Hoja de Trabajo para listado'!$BC$155:$BC$1048576,0),MATCH((CUADRO!P$4&amp;$E69),'Hoja de Trabajo para listado'!$BC$151:$CB$151,0)),0)+IFERROR(INDEX('Hoja de Trabajo para listado'!$DE$153:$DG$274,MATCH($A69,'Hoja de Trabajo para listado'!$DE$153:$DE$1048576,0),MATCH((CUADRO!P$4&amp;$E69),'Hoja de Trabajo para listado'!$DE$151:$DG$151,0)),0)+IFERROR(INDEX('Hoja de Trabajo para listado'!$CD$155:$DC$1048576,MATCH($A69,'Hoja de Trabajo para listado'!$CD$155:$CD$1048576,0),MATCH((CUADRO!P$4&amp;$E69),'Hoja de Trabajo para listado'!$CD$151:$DC$151,0)),0)</f>
        <v>163936341.84999999</v>
      </c>
      <c r="Q69" s="241">
        <f ca="1">+IFERROR(INDEX('Hoja de Trabajo para listado'!$A$155:$Z$1048576,MATCH($A69,'Hoja de Trabajo para listado'!$A$155:$A$1048576,0),MATCH((CUADRO!Q$4&amp;$E69),'Hoja de Trabajo para listado'!$A$151:$Z$151,0)),0)+IFERROR(INDEX('Hoja de Trabajo para listado'!$AB$155:$BA$1048576,MATCH($A69,'Hoja de Trabajo para listado'!$AB$155:$AB$1048576,0),MATCH((CUADRO!Q$4&amp;$E69),'Hoja de Trabajo para listado'!$AB$151:$BA$151,0)),0)+IFERROR(INDEX('Hoja de Trabajo para listado'!$BC$155:$CB$1048576,MATCH($A69,'Hoja de Trabajo para listado'!$BC$155:$BC$1048576,0),MATCH((CUADRO!Q$4&amp;$E69),'Hoja de Trabajo para listado'!$BC$151:$CB$151,0)),0)+IFERROR(INDEX('Hoja de Trabajo para listado'!$DE$153:$DG$274,MATCH($A69,'Hoja de Trabajo para listado'!$DE$153:$DE$1048576,0),MATCH((CUADRO!Q$4&amp;$E69),'Hoja de Trabajo para listado'!$DE$151:$DG$151,0)),0)+IFERROR(INDEX('Hoja de Trabajo para listado'!$CD$155:$DC$1048576,MATCH($A69,'Hoja de Trabajo para listado'!$CD$155:$CD$1048576,0),MATCH((CUADRO!Q$4&amp;$E69),'Hoja de Trabajo para listado'!$CD$151:$DC$151,0)),0)</f>
        <v>0</v>
      </c>
      <c r="R69" s="241">
        <f t="shared" ref="R69:R132" ca="1" si="5">+SUM(F69:Q69)</f>
        <v>163956196.72</v>
      </c>
      <c r="S69" s="241"/>
      <c r="T69" s="241">
        <f ca="1">+T70</f>
        <v>173086802.43000001</v>
      </c>
      <c r="U69" s="240">
        <f t="shared" ref="U69:U132" si="6">+IF(E69="Débitos",1,2)</f>
        <v>1</v>
      </c>
      <c r="V69" s="327" t="str">
        <f>+VLOOKUP(A69,bd_lista!$A$3:$E$592,5,FALSE)</f>
        <v>Instituciones Descentralizadas</v>
      </c>
      <c r="W69" s="397" t="str">
        <f>+V69</f>
        <v>Instituciones Descentralizadas</v>
      </c>
      <c r="X69" s="240">
        <f>+VLOOKUP(A69,[4]Sheet1!$A$13:$D$744,4,FALSE)</f>
        <v>41</v>
      </c>
      <c r="Y69" s="240" t="str">
        <f>+VLOOKUP(X69,bd_lista!$A$3:$C$592,3,FALSE)</f>
        <v>Ministerio de Desarrollo Productivo y Economía Plural</v>
      </c>
      <c r="Z69" s="290">
        <f>+X69</f>
        <v>41</v>
      </c>
      <c r="AA69" s="291" t="str">
        <f>+Y69</f>
        <v>Ministerio de Desarrollo Productivo y Economía Plural</v>
      </c>
    </row>
    <row r="70" spans="1:27" s="377" customFormat="1" ht="15" customHeight="1">
      <c r="A70" s="378">
        <v>132</v>
      </c>
      <c r="B70" s="394"/>
      <c r="C70" s="327" t="str">
        <f>+VLOOKUP(A70,bd_lista!$A$3:$C$592,3,FALSE)</f>
        <v>Servicio de Desarrollo de las Empresas Púb. Productivas</v>
      </c>
      <c r="D70" s="396"/>
      <c r="E70" s="327" t="s">
        <v>1304</v>
      </c>
      <c r="F70" s="243">
        <f ca="1">+IFERROR(INDEX('Hoja de Trabajo para listado'!$A$155:$Z$1048576,MATCH($A70,'Hoja de Trabajo para listado'!$A$155:$A$1048576,0),MATCH((CUADRO!F$4&amp;$E70),'Hoja de Trabajo para listado'!$A$151:$Z$151,0)),0)+IFERROR(INDEX('Hoja de Trabajo para listado'!$AB$155:$BA$1048576,MATCH($A70,'Hoja de Trabajo para listado'!$AB$155:$AB$1048576,0),MATCH((CUADRO!F$4&amp;$E70),'Hoja de Trabajo para listado'!$AB$151:$BA$151,0)),0)+IFERROR(INDEX('Hoja de Trabajo para listado'!$BC$155:$CB$1048576,MATCH($A70,'Hoja de Trabajo para listado'!$BC$155:$BC$1048576,0),MATCH((CUADRO!F$4&amp;$E70),'Hoja de Trabajo para listado'!$BC$151:$CB$151,0)),0)+IFERROR(INDEX('Hoja de Trabajo para listado'!$DE$153:$DG$274,MATCH($A70,'Hoja de Trabajo para listado'!$DE$153:$DE$1048576,0),MATCH((CUADRO!F$4&amp;$E70),'Hoja de Trabajo para listado'!$DE$151:$DG$151,0)),0)+IFERROR(INDEX('Hoja de Trabajo para listado'!$CD$155:$DC$1048576,MATCH($A70,'Hoja de Trabajo para listado'!$CD$155:$CD$1048576,0),MATCH((CUADRO!F$4&amp;$E70),'Hoja de Trabajo para listado'!$CD$151:$DC$151,0)),0)</f>
        <v>8095468.8700000001</v>
      </c>
      <c r="G70" s="243">
        <f ca="1">+IFERROR(INDEX('Hoja de Trabajo para listado'!$A$155:$Z$1048576,MATCH($A70,'Hoja de Trabajo para listado'!$A$155:$A$1048576,0),MATCH((CUADRO!G$4&amp;$E70),'Hoja de Trabajo para listado'!$A$151:$Z$151,0)),0)+IFERROR(INDEX('Hoja de Trabajo para listado'!$AB$155:$BA$1048576,MATCH($A70,'Hoja de Trabajo para listado'!$AB$155:$AB$1048576,0),MATCH((CUADRO!G$4&amp;$E70),'Hoja de Trabajo para listado'!$AB$151:$BA$151,0)),0)+IFERROR(INDEX('Hoja de Trabajo para listado'!$BC$155:$CB$1048576,MATCH($A70,'Hoja de Trabajo para listado'!$BC$155:$BC$1048576,0),MATCH((CUADRO!G$4&amp;$E70),'Hoja de Trabajo para listado'!$BC$151:$CB$151,0)),0)+IFERROR(INDEX('Hoja de Trabajo para listado'!$DE$153:$DG$274,MATCH($A70,'Hoja de Trabajo para listado'!$DE$153:$DE$1048576,0),MATCH((CUADRO!G$4&amp;$E70),'Hoja de Trabajo para listado'!$DE$151:$DG$151,0)),0)+IFERROR(INDEX('Hoja de Trabajo para listado'!$CD$155:$DC$1048576,MATCH($A70,'Hoja de Trabajo para listado'!$CD$155:$CD$1048576,0),MATCH((CUADRO!G$4&amp;$E70),'Hoja de Trabajo para listado'!$CD$151:$DC$151,0)),0)</f>
        <v>0</v>
      </c>
      <c r="H70" s="243">
        <f ca="1">+IFERROR(INDEX('Hoja de Trabajo para listado'!$A$155:$Z$1048576,MATCH($A70,'Hoja de Trabajo para listado'!$A$155:$A$1048576,0),MATCH((CUADRO!H$4&amp;$E70),'Hoja de Trabajo para listado'!$A$151:$Z$151,0)),0)+IFERROR(INDEX('Hoja de Trabajo para listado'!$AB$155:$BA$1048576,MATCH($A70,'Hoja de Trabajo para listado'!$AB$155:$AB$1048576,0),MATCH((CUADRO!H$4&amp;$E70),'Hoja de Trabajo para listado'!$AB$151:$BA$151,0)),0)+IFERROR(INDEX('Hoja de Trabajo para listado'!$BC$155:$CB$1048576,MATCH($A70,'Hoja de Trabajo para listado'!$BC$155:$BC$1048576,0),MATCH((CUADRO!H$4&amp;$E70),'Hoja de Trabajo para listado'!$BC$151:$CB$151,0)),0)+IFERROR(INDEX('Hoja de Trabajo para listado'!$DE$153:$DG$274,MATCH($A70,'Hoja de Trabajo para listado'!$DE$153:$DE$1048576,0),MATCH((CUADRO!H$4&amp;$E70),'Hoja de Trabajo para listado'!$DE$151:$DG$151,0)),0)+IFERROR(INDEX('Hoja de Trabajo para listado'!$CD$155:$DC$1048576,MATCH($A70,'Hoja de Trabajo para listado'!$CD$155:$CD$1048576,0),MATCH((CUADRO!H$4&amp;$E70),'Hoja de Trabajo para listado'!$CD$151:$DC$151,0)),0)</f>
        <v>0</v>
      </c>
      <c r="I70" s="243">
        <f ca="1">+IFERROR(INDEX('Hoja de Trabajo para listado'!$A$155:$Z$1048576,MATCH($A70,'Hoja de Trabajo para listado'!$A$155:$A$1048576,0),MATCH((CUADRO!I$4&amp;$E70),'Hoja de Trabajo para listado'!$A$151:$Z$151,0)),0)+IFERROR(INDEX('Hoja de Trabajo para listado'!$AB$155:$BA$1048576,MATCH($A70,'Hoja de Trabajo para listado'!$AB$155:$AB$1048576,0),MATCH((CUADRO!I$4&amp;$E70),'Hoja de Trabajo para listado'!$AB$151:$BA$151,0)),0)+IFERROR(INDEX('Hoja de Trabajo para listado'!$BC$155:$CB$1048576,MATCH($A70,'Hoja de Trabajo para listado'!$BC$155:$BC$1048576,0),MATCH((CUADRO!I$4&amp;$E70),'Hoja de Trabajo para listado'!$BC$151:$CB$151,0)),0)+IFERROR(INDEX('Hoja de Trabajo para listado'!$DE$153:$DG$274,MATCH($A70,'Hoja de Trabajo para listado'!$DE$153:$DE$1048576,0),MATCH((CUADRO!I$4&amp;$E70),'Hoja de Trabajo para listado'!$DE$151:$DG$151,0)),0)+IFERROR(INDEX('Hoja de Trabajo para listado'!$CD$155:$DC$1048576,MATCH($A70,'Hoja de Trabajo para listado'!$CD$155:$CD$1048576,0),MATCH((CUADRO!I$4&amp;$E70),'Hoja de Trabajo para listado'!$CD$151:$DC$151,0)),0)</f>
        <v>0</v>
      </c>
      <c r="J70" s="243">
        <f ca="1">+IFERROR(INDEX('Hoja de Trabajo para listado'!$A$155:$Z$1048576,MATCH($A70,'Hoja de Trabajo para listado'!$A$155:$A$1048576,0),MATCH((CUADRO!J$4&amp;$E70),'Hoja de Trabajo para listado'!$A$151:$Z$151,0)),0)+IFERROR(INDEX('Hoja de Trabajo para listado'!$AB$155:$BA$1048576,MATCH($A70,'Hoja de Trabajo para listado'!$AB$155:$AB$1048576,0),MATCH((CUADRO!J$4&amp;$E70),'Hoja de Trabajo para listado'!$AB$151:$BA$151,0)),0)+IFERROR(INDEX('Hoja de Trabajo para listado'!$BC$155:$CB$1048576,MATCH($A70,'Hoja de Trabajo para listado'!$BC$155:$BC$1048576,0),MATCH((CUADRO!J$4&amp;$E70),'Hoja de Trabajo para listado'!$BC$151:$CB$151,0)),0)+IFERROR(INDEX('Hoja de Trabajo para listado'!$DE$153:$DG$274,MATCH($A70,'Hoja de Trabajo para listado'!$DE$153:$DE$1048576,0),MATCH((CUADRO!J$4&amp;$E70),'Hoja de Trabajo para listado'!$DE$151:$DG$151,0)),0)+IFERROR(INDEX('Hoja de Trabajo para listado'!$CD$155:$DC$1048576,MATCH($A70,'Hoja de Trabajo para listado'!$CD$155:$CD$1048576,0),MATCH((CUADRO!J$4&amp;$E70),'Hoja de Trabajo para listado'!$CD$151:$DC$151,0)),0)</f>
        <v>0</v>
      </c>
      <c r="K70" s="243">
        <f ca="1">+IFERROR(INDEX('Hoja de Trabajo para listado'!$A$155:$Z$1048576,MATCH($A70,'Hoja de Trabajo para listado'!$A$155:$A$1048576,0),MATCH((CUADRO!K$4&amp;$E70),'Hoja de Trabajo para listado'!$A$151:$Z$151,0)),0)+IFERROR(INDEX('Hoja de Trabajo para listado'!$AB$155:$BA$1048576,MATCH($A70,'Hoja de Trabajo para listado'!$AB$155:$AB$1048576,0),MATCH((CUADRO!K$4&amp;$E70),'Hoja de Trabajo para listado'!$AB$151:$BA$151,0)),0)+IFERROR(INDEX('Hoja de Trabajo para listado'!$BC$155:$CB$1048576,MATCH($A70,'Hoja de Trabajo para listado'!$BC$155:$BC$1048576,0),MATCH((CUADRO!K$4&amp;$E70),'Hoja de Trabajo para listado'!$BC$151:$CB$151,0)),0)+IFERROR(INDEX('Hoja de Trabajo para listado'!$DE$153:$DG$274,MATCH($A70,'Hoja de Trabajo para listado'!$DE$153:$DE$1048576,0),MATCH((CUADRO!K$4&amp;$E70),'Hoja de Trabajo para listado'!$DE$151:$DG$151,0)),0)+IFERROR(INDEX('Hoja de Trabajo para listado'!$CD$155:$DC$1048576,MATCH($A70,'Hoja de Trabajo para listado'!$CD$155:$CD$1048576,0),MATCH((CUADRO!K$4&amp;$E70),'Hoja de Trabajo para listado'!$CD$151:$DC$151,0)),0)</f>
        <v>0</v>
      </c>
      <c r="L70" s="243">
        <f ca="1">+IFERROR(INDEX('Hoja de Trabajo para listado'!$A$155:$Z$1048576,MATCH($A70,'Hoja de Trabajo para listado'!$A$155:$A$1048576,0),MATCH((CUADRO!L$4&amp;$E70),'Hoja de Trabajo para listado'!$A$151:$Z$151,0)),0)+IFERROR(INDEX('Hoja de Trabajo para listado'!$AB$155:$BA$1048576,MATCH($A70,'Hoja de Trabajo para listado'!$AB$155:$AB$1048576,0),MATCH((CUADRO!L$4&amp;$E70),'Hoja de Trabajo para listado'!$AB$151:$BA$151,0)),0)+IFERROR(INDEX('Hoja de Trabajo para listado'!$BC$155:$CB$1048576,MATCH($A70,'Hoja de Trabajo para listado'!$BC$155:$BC$1048576,0),MATCH((CUADRO!L$4&amp;$E70),'Hoja de Trabajo para listado'!$BC$151:$CB$151,0)),0)+IFERROR(INDEX('Hoja de Trabajo para listado'!$DE$153:$DG$274,MATCH($A70,'Hoja de Trabajo para listado'!$DE$153:$DE$1048576,0),MATCH((CUADRO!L$4&amp;$E70),'Hoja de Trabajo para listado'!$DE$151:$DG$151,0)),0)+IFERROR(INDEX('Hoja de Trabajo para listado'!$CD$155:$DC$1048576,MATCH($A70,'Hoja de Trabajo para listado'!$CD$155:$CD$1048576,0),MATCH((CUADRO!L$4&amp;$E70),'Hoja de Trabajo para listado'!$CD$151:$DC$151,0)),0)</f>
        <v>0</v>
      </c>
      <c r="M70" s="243">
        <f ca="1">+IFERROR(INDEX('Hoja de Trabajo para listado'!$A$155:$Z$1048576,MATCH($A70,'Hoja de Trabajo para listado'!$A$155:$A$1048576,0),MATCH((CUADRO!M$4&amp;$E70),'Hoja de Trabajo para listado'!$A$151:$Z$151,0)),0)+IFERROR(INDEX('Hoja de Trabajo para listado'!$AB$155:$BA$1048576,MATCH($A70,'Hoja de Trabajo para listado'!$AB$155:$AB$1048576,0),MATCH((CUADRO!M$4&amp;$E70),'Hoja de Trabajo para listado'!$AB$151:$BA$151,0)),0)+IFERROR(INDEX('Hoja de Trabajo para listado'!$BC$155:$CB$1048576,MATCH($A70,'Hoja de Trabajo para listado'!$BC$155:$BC$1048576,0),MATCH((CUADRO!M$4&amp;$E70),'Hoja de Trabajo para listado'!$BC$151:$CB$151,0)),0)+IFERROR(INDEX('Hoja de Trabajo para listado'!$DE$153:$DG$274,MATCH($A70,'Hoja de Trabajo para listado'!$DE$153:$DE$1048576,0),MATCH((CUADRO!M$4&amp;$E70),'Hoja de Trabajo para listado'!$DE$151:$DG$151,0)),0)+IFERROR(INDEX('Hoja de Trabajo para listado'!$CD$155:$DC$1048576,MATCH($A70,'Hoja de Trabajo para listado'!$CD$155:$CD$1048576,0),MATCH((CUADRO!M$4&amp;$E70),'Hoja de Trabajo para listado'!$CD$151:$DC$151,0)),0)</f>
        <v>0</v>
      </c>
      <c r="N70" s="243">
        <f ca="1">+IFERROR(INDEX('Hoja de Trabajo para listado'!$A$155:$Z$1048576,MATCH($A70,'Hoja de Trabajo para listado'!$A$155:$A$1048576,0),MATCH((CUADRO!N$4&amp;$E70),'Hoja de Trabajo para listado'!$A$151:$Z$151,0)),0)+IFERROR(INDEX('Hoja de Trabajo para listado'!$AB$155:$BA$1048576,MATCH($A70,'Hoja de Trabajo para listado'!$AB$155:$AB$1048576,0),MATCH((CUADRO!N$4&amp;$E70),'Hoja de Trabajo para listado'!$AB$151:$BA$151,0)),0)+IFERROR(INDEX('Hoja de Trabajo para listado'!$BC$155:$CB$1048576,MATCH($A70,'Hoja de Trabajo para listado'!$BC$155:$BC$1048576,0),MATCH((CUADRO!N$4&amp;$E70),'Hoja de Trabajo para listado'!$BC$151:$CB$151,0)),0)+IFERROR(INDEX('Hoja de Trabajo para listado'!$DE$153:$DG$274,MATCH($A70,'Hoja de Trabajo para listado'!$DE$153:$DE$1048576,0),MATCH((CUADRO!N$4&amp;$E70),'Hoja de Trabajo para listado'!$DE$151:$DG$151,0)),0)+IFERROR(INDEX('Hoja de Trabajo para listado'!$CD$155:$DC$1048576,MATCH($A70,'Hoja de Trabajo para listado'!$CD$155:$CD$1048576,0),MATCH((CUADRO!N$4&amp;$E70),'Hoja de Trabajo para listado'!$CD$151:$DC$151,0)),0)</f>
        <v>73.2</v>
      </c>
      <c r="O70" s="243">
        <f ca="1">+IFERROR(INDEX('Hoja de Trabajo para listado'!$A$155:$Z$1048576,MATCH($A70,'Hoja de Trabajo para listado'!$A$155:$A$1048576,0),MATCH((CUADRO!O$4&amp;$E70),'Hoja de Trabajo para listado'!$A$151:$Z$151,0)),0)+IFERROR(INDEX('Hoja de Trabajo para listado'!$AB$155:$BA$1048576,MATCH($A70,'Hoja de Trabajo para listado'!$AB$155:$AB$1048576,0),MATCH((CUADRO!O$4&amp;$E70),'Hoja de Trabajo para listado'!$AB$151:$BA$151,0)),0)+IFERROR(INDEX('Hoja de Trabajo para listado'!$BC$155:$CB$1048576,MATCH($A70,'Hoja de Trabajo para listado'!$BC$155:$BC$1048576,0),MATCH((CUADRO!O$4&amp;$E70),'Hoja de Trabajo para listado'!$BC$151:$CB$151,0)),0)+IFERROR(INDEX('Hoja de Trabajo para listado'!$DE$153:$DG$274,MATCH($A70,'Hoja de Trabajo para listado'!$DE$153:$DE$1048576,0),MATCH((CUADRO!O$4&amp;$E70),'Hoja de Trabajo para listado'!$DE$151:$DG$151,0)),0)+IFERROR(INDEX('Hoja de Trabajo para listado'!$CD$155:$DC$1048576,MATCH($A70,'Hoja de Trabajo para listado'!$CD$155:$CD$1048576,0),MATCH((CUADRO!O$4&amp;$E70),'Hoja de Trabajo para listado'!$CD$151:$DC$151,0)),0)</f>
        <v>1007629.25</v>
      </c>
      <c r="P70" s="243">
        <f ca="1">+IFERROR(INDEX('Hoja de Trabajo para listado'!$A$155:$Z$1048576,MATCH($A70,'Hoja de Trabajo para listado'!$A$155:$A$1048576,0),MATCH((CUADRO!P$4&amp;$E70),'Hoja de Trabajo para listado'!$A$151:$Z$151,0)),0)+IFERROR(INDEX('Hoja de Trabajo para listado'!$AB$155:$BA$1048576,MATCH($A70,'Hoja de Trabajo para listado'!$AB$155:$AB$1048576,0),MATCH((CUADRO!P$4&amp;$E70),'Hoja de Trabajo para listado'!$AB$151:$BA$151,0)),0)+IFERROR(INDEX('Hoja de Trabajo para listado'!$BC$155:$CB$1048576,MATCH($A70,'Hoja de Trabajo para listado'!$BC$155:$BC$1048576,0),MATCH((CUADRO!P$4&amp;$E70),'Hoja de Trabajo para listado'!$BC$151:$CB$151,0)),0)+IFERROR(INDEX('Hoja de Trabajo para listado'!$DE$153:$DG$274,MATCH($A70,'Hoja de Trabajo para listado'!$DE$153:$DE$1048576,0),MATCH((CUADRO!P$4&amp;$E70),'Hoja de Trabajo para listado'!$DE$151:$DG$151,0)),0)+IFERROR(INDEX('Hoja de Trabajo para listado'!$CD$155:$DC$1048576,MATCH($A70,'Hoja de Trabajo para listado'!$CD$155:$CD$1048576,0),MATCH((CUADRO!P$4&amp;$E70),'Hoja de Trabajo para listado'!$CD$151:$DC$151,0)),0)</f>
        <v>27434.390000000003</v>
      </c>
      <c r="Q70" s="243">
        <f ca="1">+IFERROR(INDEX('Hoja de Trabajo para listado'!$A$155:$Z$1048576,MATCH($A70,'Hoja de Trabajo para listado'!$A$155:$A$1048576,0),MATCH((CUADRO!Q$4&amp;$E70),'Hoja de Trabajo para listado'!$A$151:$Z$151,0)),0)+IFERROR(INDEX('Hoja de Trabajo para listado'!$AB$155:$BA$1048576,MATCH($A70,'Hoja de Trabajo para listado'!$AB$155:$AB$1048576,0),MATCH((CUADRO!Q$4&amp;$E70),'Hoja de Trabajo para listado'!$AB$151:$BA$151,0)),0)+IFERROR(INDEX('Hoja de Trabajo para listado'!$BC$155:$CB$1048576,MATCH($A70,'Hoja de Trabajo para listado'!$BC$155:$BC$1048576,0),MATCH((CUADRO!Q$4&amp;$E70),'Hoja de Trabajo para listado'!$BC$151:$CB$151,0)),0)+IFERROR(INDEX('Hoja de Trabajo para listado'!$DE$153:$DG$274,MATCH($A70,'Hoja de Trabajo para listado'!$DE$153:$DE$1048576,0),MATCH((CUADRO!Q$4&amp;$E70),'Hoja de Trabajo para listado'!$DE$151:$DG$151,0)),0)+IFERROR(INDEX('Hoja de Trabajo para listado'!$CD$155:$DC$1048576,MATCH($A70,'Hoja de Trabajo para listado'!$CD$155:$CD$1048576,0),MATCH((CUADRO!Q$4&amp;$E70),'Hoja de Trabajo para listado'!$CD$151:$DC$151,0)),0)</f>
        <v>0</v>
      </c>
      <c r="R70" s="243">
        <f t="shared" ca="1" si="5"/>
        <v>9130605.7100000009</v>
      </c>
      <c r="S70" s="243">
        <f ca="1">+R69+R70</f>
        <v>173086802.43000001</v>
      </c>
      <c r="T70" s="243">
        <f ca="1">+S70</f>
        <v>173086802.43000001</v>
      </c>
      <c r="U70" s="242">
        <f t="shared" si="6"/>
        <v>2</v>
      </c>
      <c r="V70" s="327" t="str">
        <f>+VLOOKUP(A70,bd_lista!$A$3:$E$592,5,FALSE)</f>
        <v>Instituciones Descentralizadas</v>
      </c>
      <c r="W70" s="398"/>
      <c r="X70" s="240">
        <f>+VLOOKUP(A70,[4]Sheet1!$A$13:$D$744,4,FALSE)</f>
        <v>41</v>
      </c>
      <c r="Y70" s="240" t="str">
        <f>+VLOOKUP(X70,bd_lista!$A$3:$C$592,3,FALSE)</f>
        <v>Ministerio de Desarrollo Productivo y Economía Plural</v>
      </c>
      <c r="Z70" s="288"/>
      <c r="AA70" s="289"/>
    </row>
    <row r="71" spans="1:27" ht="15" customHeight="1">
      <c r="A71" s="378">
        <v>133</v>
      </c>
      <c r="B71" s="393">
        <f>+A71</f>
        <v>133</v>
      </c>
      <c r="C71" s="245" t="str">
        <f>+VLOOKUP(A71,bd_lista!$A$3:$C$592,3,FALSE)</f>
        <v>Lotería Nacional de Beneficencia y Salubridad</v>
      </c>
      <c r="D71" s="395" t="str">
        <f>+C71</f>
        <v>Lotería Nacional de Beneficencia y Salubridad</v>
      </c>
      <c r="E71" s="245" t="s">
        <v>1303</v>
      </c>
      <c r="F71" s="241">
        <f ca="1">+IFERROR(INDEX('Hoja de Trabajo para listado'!$A$155:$Z$1048576,MATCH($A71,'Hoja de Trabajo para listado'!$A$155:$A$1048576,0),MATCH((CUADRO!F$4&amp;$E71),'Hoja de Trabajo para listado'!$A$151:$Z$151,0)),0)+IFERROR(INDEX('Hoja de Trabajo para listado'!$AB$155:$BA$1048576,MATCH($A71,'Hoja de Trabajo para listado'!$AB$155:$AB$1048576,0),MATCH((CUADRO!F$4&amp;$E71),'Hoja de Trabajo para listado'!$AB$151:$BA$151,0)),0)+IFERROR(INDEX('Hoja de Trabajo para listado'!$BC$155:$CB$1048576,MATCH($A71,'Hoja de Trabajo para listado'!$BC$155:$BC$1048576,0),MATCH((CUADRO!F$4&amp;$E71),'Hoja de Trabajo para listado'!$BC$151:$CB$151,0)),0)+IFERROR(INDEX('Hoja de Trabajo para listado'!$DE$153:$DG$274,MATCH($A71,'Hoja de Trabajo para listado'!$DE$153:$DE$1048576,0),MATCH((CUADRO!F$4&amp;$E71),'Hoja de Trabajo para listado'!$DE$151:$DG$151,0)),0)+IFERROR(INDEX('Hoja de Trabajo para listado'!$CD$155:$DC$1048576,MATCH($A71,'Hoja de Trabajo para listado'!$CD$155:$CD$1048576,0),MATCH((CUADRO!F$4&amp;$E71),'Hoja de Trabajo para listado'!$CD$151:$DC$151,0)),0)</f>
        <v>0</v>
      </c>
      <c r="G71" s="241">
        <f ca="1">+IFERROR(INDEX('Hoja de Trabajo para listado'!$A$155:$Z$1048576,MATCH($A71,'Hoja de Trabajo para listado'!$A$155:$A$1048576,0),MATCH((CUADRO!G$4&amp;$E71),'Hoja de Trabajo para listado'!$A$151:$Z$151,0)),0)+IFERROR(INDEX('Hoja de Trabajo para listado'!$AB$155:$BA$1048576,MATCH($A71,'Hoja de Trabajo para listado'!$AB$155:$AB$1048576,0),MATCH((CUADRO!G$4&amp;$E71),'Hoja de Trabajo para listado'!$AB$151:$BA$151,0)),0)+IFERROR(INDEX('Hoja de Trabajo para listado'!$BC$155:$CB$1048576,MATCH($A71,'Hoja de Trabajo para listado'!$BC$155:$BC$1048576,0),MATCH((CUADRO!G$4&amp;$E71),'Hoja de Trabajo para listado'!$BC$151:$CB$151,0)),0)+IFERROR(INDEX('Hoja de Trabajo para listado'!$DE$153:$DG$274,MATCH($A71,'Hoja de Trabajo para listado'!$DE$153:$DE$1048576,0),MATCH((CUADRO!G$4&amp;$E71),'Hoja de Trabajo para listado'!$DE$151:$DG$151,0)),0)+IFERROR(INDEX('Hoja de Trabajo para listado'!$CD$155:$DC$1048576,MATCH($A71,'Hoja de Trabajo para listado'!$CD$155:$CD$1048576,0),MATCH((CUADRO!G$4&amp;$E71),'Hoja de Trabajo para listado'!$CD$151:$DC$151,0)),0)</f>
        <v>0</v>
      </c>
      <c r="H71" s="241">
        <f ca="1">+IFERROR(INDEX('Hoja de Trabajo para listado'!$A$155:$Z$1048576,MATCH($A71,'Hoja de Trabajo para listado'!$A$155:$A$1048576,0),MATCH((CUADRO!H$4&amp;$E71),'Hoja de Trabajo para listado'!$A$151:$Z$151,0)),0)+IFERROR(INDEX('Hoja de Trabajo para listado'!$AB$155:$BA$1048576,MATCH($A71,'Hoja de Trabajo para listado'!$AB$155:$AB$1048576,0),MATCH((CUADRO!H$4&amp;$E71),'Hoja de Trabajo para listado'!$AB$151:$BA$151,0)),0)+IFERROR(INDEX('Hoja de Trabajo para listado'!$BC$155:$CB$1048576,MATCH($A71,'Hoja de Trabajo para listado'!$BC$155:$BC$1048576,0),MATCH((CUADRO!H$4&amp;$E71),'Hoja de Trabajo para listado'!$BC$151:$CB$151,0)),0)+IFERROR(INDEX('Hoja de Trabajo para listado'!$DE$153:$DG$274,MATCH($A71,'Hoja de Trabajo para listado'!$DE$153:$DE$1048576,0),MATCH((CUADRO!H$4&amp;$E71),'Hoja de Trabajo para listado'!$DE$151:$DG$151,0)),0)+IFERROR(INDEX('Hoja de Trabajo para listado'!$CD$155:$DC$1048576,MATCH($A71,'Hoja de Trabajo para listado'!$CD$155:$CD$1048576,0),MATCH((CUADRO!H$4&amp;$E71),'Hoja de Trabajo para listado'!$CD$151:$DC$151,0)),0)</f>
        <v>0</v>
      </c>
      <c r="I71" s="241">
        <f ca="1">+IFERROR(INDEX('Hoja de Trabajo para listado'!$A$155:$Z$1048576,MATCH($A71,'Hoja de Trabajo para listado'!$A$155:$A$1048576,0),MATCH((CUADRO!I$4&amp;$E71),'Hoja de Trabajo para listado'!$A$151:$Z$151,0)),0)+IFERROR(INDEX('Hoja de Trabajo para listado'!$AB$155:$BA$1048576,MATCH($A71,'Hoja de Trabajo para listado'!$AB$155:$AB$1048576,0),MATCH((CUADRO!I$4&amp;$E71),'Hoja de Trabajo para listado'!$AB$151:$BA$151,0)),0)+IFERROR(INDEX('Hoja de Trabajo para listado'!$BC$155:$CB$1048576,MATCH($A71,'Hoja de Trabajo para listado'!$BC$155:$BC$1048576,0),MATCH((CUADRO!I$4&amp;$E71),'Hoja de Trabajo para listado'!$BC$151:$CB$151,0)),0)+IFERROR(INDEX('Hoja de Trabajo para listado'!$DE$153:$DG$274,MATCH($A71,'Hoja de Trabajo para listado'!$DE$153:$DE$1048576,0),MATCH((CUADRO!I$4&amp;$E71),'Hoja de Trabajo para listado'!$DE$151:$DG$151,0)),0)+IFERROR(INDEX('Hoja de Trabajo para listado'!$CD$155:$DC$1048576,MATCH($A71,'Hoja de Trabajo para listado'!$CD$155:$CD$1048576,0),MATCH((CUADRO!I$4&amp;$E71),'Hoja de Trabajo para listado'!$CD$151:$DC$151,0)),0)</f>
        <v>0</v>
      </c>
      <c r="J71" s="241">
        <f ca="1">+IFERROR(INDEX('Hoja de Trabajo para listado'!$A$155:$Z$1048576,MATCH($A71,'Hoja de Trabajo para listado'!$A$155:$A$1048576,0),MATCH((CUADRO!J$4&amp;$E71),'Hoja de Trabajo para listado'!$A$151:$Z$151,0)),0)+IFERROR(INDEX('Hoja de Trabajo para listado'!$AB$155:$BA$1048576,MATCH($A71,'Hoja de Trabajo para listado'!$AB$155:$AB$1048576,0),MATCH((CUADRO!J$4&amp;$E71),'Hoja de Trabajo para listado'!$AB$151:$BA$151,0)),0)+IFERROR(INDEX('Hoja de Trabajo para listado'!$BC$155:$CB$1048576,MATCH($A71,'Hoja de Trabajo para listado'!$BC$155:$BC$1048576,0),MATCH((CUADRO!J$4&amp;$E71),'Hoja de Trabajo para listado'!$BC$151:$CB$151,0)),0)+IFERROR(INDEX('Hoja de Trabajo para listado'!$DE$153:$DG$274,MATCH($A71,'Hoja de Trabajo para listado'!$DE$153:$DE$1048576,0),MATCH((CUADRO!J$4&amp;$E71),'Hoja de Trabajo para listado'!$DE$151:$DG$151,0)),0)+IFERROR(INDEX('Hoja de Trabajo para listado'!$CD$155:$DC$1048576,MATCH($A71,'Hoja de Trabajo para listado'!$CD$155:$CD$1048576,0),MATCH((CUADRO!J$4&amp;$E71),'Hoja de Trabajo para listado'!$CD$151:$DC$151,0)),0)</f>
        <v>0</v>
      </c>
      <c r="K71" s="241">
        <f ca="1">+IFERROR(INDEX('Hoja de Trabajo para listado'!$A$155:$Z$1048576,MATCH($A71,'Hoja de Trabajo para listado'!$A$155:$A$1048576,0),MATCH((CUADRO!K$4&amp;$E71),'Hoja de Trabajo para listado'!$A$151:$Z$151,0)),0)+IFERROR(INDEX('Hoja de Trabajo para listado'!$AB$155:$BA$1048576,MATCH($A71,'Hoja de Trabajo para listado'!$AB$155:$AB$1048576,0),MATCH((CUADRO!K$4&amp;$E71),'Hoja de Trabajo para listado'!$AB$151:$BA$151,0)),0)+IFERROR(INDEX('Hoja de Trabajo para listado'!$BC$155:$CB$1048576,MATCH($A71,'Hoja de Trabajo para listado'!$BC$155:$BC$1048576,0),MATCH((CUADRO!K$4&amp;$E71),'Hoja de Trabajo para listado'!$BC$151:$CB$151,0)),0)+IFERROR(INDEX('Hoja de Trabajo para listado'!$DE$153:$DG$274,MATCH($A71,'Hoja de Trabajo para listado'!$DE$153:$DE$1048576,0),MATCH((CUADRO!K$4&amp;$E71),'Hoja de Trabajo para listado'!$DE$151:$DG$151,0)),0)+IFERROR(INDEX('Hoja de Trabajo para listado'!$CD$155:$DC$1048576,MATCH($A71,'Hoja de Trabajo para listado'!$CD$155:$CD$1048576,0),MATCH((CUADRO!K$4&amp;$E71),'Hoja de Trabajo para listado'!$CD$151:$DC$151,0)),0)</f>
        <v>0</v>
      </c>
      <c r="L71" s="241">
        <f ca="1">+IFERROR(INDEX('Hoja de Trabajo para listado'!$A$155:$Z$1048576,MATCH($A71,'Hoja de Trabajo para listado'!$A$155:$A$1048576,0),MATCH((CUADRO!L$4&amp;$E71),'Hoja de Trabajo para listado'!$A$151:$Z$151,0)),0)+IFERROR(INDEX('Hoja de Trabajo para listado'!$AB$155:$BA$1048576,MATCH($A71,'Hoja de Trabajo para listado'!$AB$155:$AB$1048576,0),MATCH((CUADRO!L$4&amp;$E71),'Hoja de Trabajo para listado'!$AB$151:$BA$151,0)),0)+IFERROR(INDEX('Hoja de Trabajo para listado'!$BC$155:$CB$1048576,MATCH($A71,'Hoja de Trabajo para listado'!$BC$155:$BC$1048576,0),MATCH((CUADRO!L$4&amp;$E71),'Hoja de Trabajo para listado'!$BC$151:$CB$151,0)),0)+IFERROR(INDEX('Hoja de Trabajo para listado'!$DE$153:$DG$274,MATCH($A71,'Hoja de Trabajo para listado'!$DE$153:$DE$1048576,0),MATCH((CUADRO!L$4&amp;$E71),'Hoja de Trabajo para listado'!$DE$151:$DG$151,0)),0)+IFERROR(INDEX('Hoja de Trabajo para listado'!$CD$155:$DC$1048576,MATCH($A71,'Hoja de Trabajo para listado'!$CD$155:$CD$1048576,0),MATCH((CUADRO!L$4&amp;$E71),'Hoja de Trabajo para listado'!$CD$151:$DC$151,0)),0)</f>
        <v>0</v>
      </c>
      <c r="M71" s="241">
        <f ca="1">+IFERROR(INDEX('Hoja de Trabajo para listado'!$A$155:$Z$1048576,MATCH($A71,'Hoja de Trabajo para listado'!$A$155:$A$1048576,0),MATCH((CUADRO!M$4&amp;$E71),'Hoja de Trabajo para listado'!$A$151:$Z$151,0)),0)+IFERROR(INDEX('Hoja de Trabajo para listado'!$AB$155:$BA$1048576,MATCH($A71,'Hoja de Trabajo para listado'!$AB$155:$AB$1048576,0),MATCH((CUADRO!M$4&amp;$E71),'Hoja de Trabajo para listado'!$AB$151:$BA$151,0)),0)+IFERROR(INDEX('Hoja de Trabajo para listado'!$BC$155:$CB$1048576,MATCH($A71,'Hoja de Trabajo para listado'!$BC$155:$BC$1048576,0),MATCH((CUADRO!M$4&amp;$E71),'Hoja de Trabajo para listado'!$BC$151:$CB$151,0)),0)+IFERROR(INDEX('Hoja de Trabajo para listado'!$DE$153:$DG$274,MATCH($A71,'Hoja de Trabajo para listado'!$DE$153:$DE$1048576,0),MATCH((CUADRO!M$4&amp;$E71),'Hoja de Trabajo para listado'!$DE$151:$DG$151,0)),0)+IFERROR(INDEX('Hoja de Trabajo para listado'!$CD$155:$DC$1048576,MATCH($A71,'Hoja de Trabajo para listado'!$CD$155:$CD$1048576,0),MATCH((CUADRO!M$4&amp;$E71),'Hoja de Trabajo para listado'!$CD$151:$DC$151,0)),0)</f>
        <v>0</v>
      </c>
      <c r="N71" s="241">
        <f ca="1">+IFERROR(INDEX('Hoja de Trabajo para listado'!$A$155:$Z$1048576,MATCH($A71,'Hoja de Trabajo para listado'!$A$155:$A$1048576,0),MATCH((CUADRO!N$4&amp;$E71),'Hoja de Trabajo para listado'!$A$151:$Z$151,0)),0)+IFERROR(INDEX('Hoja de Trabajo para listado'!$AB$155:$BA$1048576,MATCH($A71,'Hoja de Trabajo para listado'!$AB$155:$AB$1048576,0),MATCH((CUADRO!N$4&amp;$E71),'Hoja de Trabajo para listado'!$AB$151:$BA$151,0)),0)+IFERROR(INDEX('Hoja de Trabajo para listado'!$BC$155:$CB$1048576,MATCH($A71,'Hoja de Trabajo para listado'!$BC$155:$BC$1048576,0),MATCH((CUADRO!N$4&amp;$E71),'Hoja de Trabajo para listado'!$BC$151:$CB$151,0)),0)+IFERROR(INDEX('Hoja de Trabajo para listado'!$DE$153:$DG$274,MATCH($A71,'Hoja de Trabajo para listado'!$DE$153:$DE$1048576,0),MATCH((CUADRO!N$4&amp;$E71),'Hoja de Trabajo para listado'!$DE$151:$DG$151,0)),0)+IFERROR(INDEX('Hoja de Trabajo para listado'!$CD$155:$DC$1048576,MATCH($A71,'Hoja de Trabajo para listado'!$CD$155:$CD$1048576,0),MATCH((CUADRO!N$4&amp;$E71),'Hoja de Trabajo para listado'!$CD$151:$DC$151,0)),0)</f>
        <v>0</v>
      </c>
      <c r="O71" s="241">
        <f ca="1">+IFERROR(INDEX('Hoja de Trabajo para listado'!$A$155:$Z$1048576,MATCH($A71,'Hoja de Trabajo para listado'!$A$155:$A$1048576,0),MATCH((CUADRO!O$4&amp;$E71),'Hoja de Trabajo para listado'!$A$151:$Z$151,0)),0)+IFERROR(INDEX('Hoja de Trabajo para listado'!$AB$155:$BA$1048576,MATCH($A71,'Hoja de Trabajo para listado'!$AB$155:$AB$1048576,0),MATCH((CUADRO!O$4&amp;$E71),'Hoja de Trabajo para listado'!$AB$151:$BA$151,0)),0)+IFERROR(INDEX('Hoja de Trabajo para listado'!$BC$155:$CB$1048576,MATCH($A71,'Hoja de Trabajo para listado'!$BC$155:$BC$1048576,0),MATCH((CUADRO!O$4&amp;$E71),'Hoja de Trabajo para listado'!$BC$151:$CB$151,0)),0)+IFERROR(INDEX('Hoja de Trabajo para listado'!$DE$153:$DG$274,MATCH($A71,'Hoja de Trabajo para listado'!$DE$153:$DE$1048576,0),MATCH((CUADRO!O$4&amp;$E71),'Hoja de Trabajo para listado'!$DE$151:$DG$151,0)),0)+IFERROR(INDEX('Hoja de Trabajo para listado'!$CD$155:$DC$1048576,MATCH($A71,'Hoja de Trabajo para listado'!$CD$155:$CD$1048576,0),MATCH((CUADRO!O$4&amp;$E71),'Hoja de Trabajo para listado'!$CD$151:$DC$151,0)),0)</f>
        <v>0</v>
      </c>
      <c r="P71" s="241">
        <f ca="1">+IFERROR(INDEX('Hoja de Trabajo para listado'!$A$155:$Z$1048576,MATCH($A71,'Hoja de Trabajo para listado'!$A$155:$A$1048576,0),MATCH((CUADRO!P$4&amp;$E71),'Hoja de Trabajo para listado'!$A$151:$Z$151,0)),0)+IFERROR(INDEX('Hoja de Trabajo para listado'!$AB$155:$BA$1048576,MATCH($A71,'Hoja de Trabajo para listado'!$AB$155:$AB$1048576,0),MATCH((CUADRO!P$4&amp;$E71),'Hoja de Trabajo para listado'!$AB$151:$BA$151,0)),0)+IFERROR(INDEX('Hoja de Trabajo para listado'!$BC$155:$CB$1048576,MATCH($A71,'Hoja de Trabajo para listado'!$BC$155:$BC$1048576,0),MATCH((CUADRO!P$4&amp;$E71),'Hoja de Trabajo para listado'!$BC$151:$CB$151,0)),0)+IFERROR(INDEX('Hoja de Trabajo para listado'!$DE$153:$DG$274,MATCH($A71,'Hoja de Trabajo para listado'!$DE$153:$DE$1048576,0),MATCH((CUADRO!P$4&amp;$E71),'Hoja de Trabajo para listado'!$DE$151:$DG$151,0)),0)+IFERROR(INDEX('Hoja de Trabajo para listado'!$CD$155:$DC$1048576,MATCH($A71,'Hoja de Trabajo para listado'!$CD$155:$CD$1048576,0),MATCH((CUADRO!P$4&amp;$E71),'Hoja de Trabajo para listado'!$CD$151:$DC$151,0)),0)</f>
        <v>0</v>
      </c>
      <c r="Q71" s="241">
        <f ca="1">+IFERROR(INDEX('Hoja de Trabajo para listado'!$A$155:$Z$1048576,MATCH($A71,'Hoja de Trabajo para listado'!$A$155:$A$1048576,0),MATCH((CUADRO!Q$4&amp;$E71),'Hoja de Trabajo para listado'!$A$151:$Z$151,0)),0)+IFERROR(INDEX('Hoja de Trabajo para listado'!$AB$155:$BA$1048576,MATCH($A71,'Hoja de Trabajo para listado'!$AB$155:$AB$1048576,0),MATCH((CUADRO!Q$4&amp;$E71),'Hoja de Trabajo para listado'!$AB$151:$BA$151,0)),0)+IFERROR(INDEX('Hoja de Trabajo para listado'!$BC$155:$CB$1048576,MATCH($A71,'Hoja de Trabajo para listado'!$BC$155:$BC$1048576,0),MATCH((CUADRO!Q$4&amp;$E71),'Hoja de Trabajo para listado'!$BC$151:$CB$151,0)),0)+IFERROR(INDEX('Hoja de Trabajo para listado'!$DE$153:$DG$274,MATCH($A71,'Hoja de Trabajo para listado'!$DE$153:$DE$1048576,0),MATCH((CUADRO!Q$4&amp;$E71),'Hoja de Trabajo para listado'!$DE$151:$DG$151,0)),0)+IFERROR(INDEX('Hoja de Trabajo para listado'!$CD$155:$DC$1048576,MATCH($A71,'Hoja de Trabajo para listado'!$CD$155:$CD$1048576,0),MATCH((CUADRO!Q$4&amp;$E71),'Hoja de Trabajo para listado'!$CD$151:$DC$151,0)),0)</f>
        <v>0</v>
      </c>
      <c r="R71" s="241">
        <f t="shared" ca="1" si="5"/>
        <v>0</v>
      </c>
      <c r="S71" s="241"/>
      <c r="T71" s="241">
        <f ca="1">+T72</f>
        <v>123295.48000000001</v>
      </c>
      <c r="U71" s="240">
        <f t="shared" si="6"/>
        <v>1</v>
      </c>
      <c r="V71" s="327" t="str">
        <f>+VLOOKUP(A71,bd_lista!$A$3:$E$592,5,FALSE)</f>
        <v>Instituciones Descentralizadas</v>
      </c>
      <c r="W71" s="397" t="str">
        <f>+V71</f>
        <v>Instituciones Descentralizadas</v>
      </c>
      <c r="X71" s="240">
        <f>+VLOOKUP(A71,[4]Sheet1!$A$13:$D$744,4,FALSE)</f>
        <v>46</v>
      </c>
      <c r="Y71" s="240" t="str">
        <f>+VLOOKUP(X71,bd_lista!$A$3:$C$592,3,FALSE)</f>
        <v>Ministerio de Salud y Deportes</v>
      </c>
      <c r="Z71" s="290">
        <f>+X71</f>
        <v>46</v>
      </c>
      <c r="AA71" s="315" t="str">
        <f>+Y71</f>
        <v>Ministerio de Salud y Deportes</v>
      </c>
    </row>
    <row r="72" spans="1:27" ht="15" customHeight="1">
      <c r="A72" s="378">
        <v>133</v>
      </c>
      <c r="B72" s="394"/>
      <c r="C72" s="327" t="str">
        <f>+VLOOKUP(A72,bd_lista!$A$3:$C$592,3,FALSE)</f>
        <v>Lotería Nacional de Beneficencia y Salubridad</v>
      </c>
      <c r="D72" s="396"/>
      <c r="E72" s="327" t="s">
        <v>1304</v>
      </c>
      <c r="F72" s="243">
        <f ca="1">+IFERROR(INDEX('Hoja de Trabajo para listado'!$A$155:$Z$1048576,MATCH($A72,'Hoja de Trabajo para listado'!$A$155:$A$1048576,0),MATCH((CUADRO!F$4&amp;$E72),'Hoja de Trabajo para listado'!$A$151:$Z$151,0)),0)+IFERROR(INDEX('Hoja de Trabajo para listado'!$AB$155:$BA$1048576,MATCH($A72,'Hoja de Trabajo para listado'!$AB$155:$AB$1048576,0),MATCH((CUADRO!F$4&amp;$E72),'Hoja de Trabajo para listado'!$AB$151:$BA$151,0)),0)+IFERROR(INDEX('Hoja de Trabajo para listado'!$BC$155:$CB$1048576,MATCH($A72,'Hoja de Trabajo para listado'!$BC$155:$BC$1048576,0),MATCH((CUADRO!F$4&amp;$E72),'Hoja de Trabajo para listado'!$BC$151:$CB$151,0)),0)+IFERROR(INDEX('Hoja de Trabajo para listado'!$DE$153:$DG$274,MATCH($A72,'Hoja de Trabajo para listado'!$DE$153:$DE$1048576,0),MATCH((CUADRO!F$4&amp;$E72),'Hoja de Trabajo para listado'!$DE$151:$DG$151,0)),0)+IFERROR(INDEX('Hoja de Trabajo para listado'!$CD$155:$DC$1048576,MATCH($A72,'Hoja de Trabajo para listado'!$CD$155:$CD$1048576,0),MATCH((CUADRO!F$4&amp;$E72),'Hoja de Trabajo para listado'!$CD$151:$DC$151,0)),0)</f>
        <v>64786.600000000006</v>
      </c>
      <c r="G72" s="243">
        <f ca="1">+IFERROR(INDEX('Hoja de Trabajo para listado'!$A$155:$Z$1048576,MATCH($A72,'Hoja de Trabajo para listado'!$A$155:$A$1048576,0),MATCH((CUADRO!G$4&amp;$E72),'Hoja de Trabajo para listado'!$A$151:$Z$151,0)),0)+IFERROR(INDEX('Hoja de Trabajo para listado'!$AB$155:$BA$1048576,MATCH($A72,'Hoja de Trabajo para listado'!$AB$155:$AB$1048576,0),MATCH((CUADRO!G$4&amp;$E72),'Hoja de Trabajo para listado'!$AB$151:$BA$151,0)),0)+IFERROR(INDEX('Hoja de Trabajo para listado'!$BC$155:$CB$1048576,MATCH($A72,'Hoja de Trabajo para listado'!$BC$155:$BC$1048576,0),MATCH((CUADRO!G$4&amp;$E72),'Hoja de Trabajo para listado'!$BC$151:$CB$151,0)),0)+IFERROR(INDEX('Hoja de Trabajo para listado'!$DE$153:$DG$274,MATCH($A72,'Hoja de Trabajo para listado'!$DE$153:$DE$1048576,0),MATCH((CUADRO!G$4&amp;$E72),'Hoja de Trabajo para listado'!$DE$151:$DG$151,0)),0)+IFERROR(INDEX('Hoja de Trabajo para listado'!$CD$155:$DC$1048576,MATCH($A72,'Hoja de Trabajo para listado'!$CD$155:$CD$1048576,0),MATCH((CUADRO!G$4&amp;$E72),'Hoja de Trabajo para listado'!$CD$151:$DC$151,0)),0)</f>
        <v>0</v>
      </c>
      <c r="H72" s="243">
        <f ca="1">+IFERROR(INDEX('Hoja de Trabajo para listado'!$A$155:$Z$1048576,MATCH($A72,'Hoja de Trabajo para listado'!$A$155:$A$1048576,0),MATCH((CUADRO!H$4&amp;$E72),'Hoja de Trabajo para listado'!$A$151:$Z$151,0)),0)+IFERROR(INDEX('Hoja de Trabajo para listado'!$AB$155:$BA$1048576,MATCH($A72,'Hoja de Trabajo para listado'!$AB$155:$AB$1048576,0),MATCH((CUADRO!H$4&amp;$E72),'Hoja de Trabajo para listado'!$AB$151:$BA$151,0)),0)+IFERROR(INDEX('Hoja de Trabajo para listado'!$BC$155:$CB$1048576,MATCH($A72,'Hoja de Trabajo para listado'!$BC$155:$BC$1048576,0),MATCH((CUADRO!H$4&amp;$E72),'Hoja de Trabajo para listado'!$BC$151:$CB$151,0)),0)+IFERROR(INDEX('Hoja de Trabajo para listado'!$DE$153:$DG$274,MATCH($A72,'Hoja de Trabajo para listado'!$DE$153:$DE$1048576,0),MATCH((CUADRO!H$4&amp;$E72),'Hoja de Trabajo para listado'!$DE$151:$DG$151,0)),0)+IFERROR(INDEX('Hoja de Trabajo para listado'!$CD$155:$DC$1048576,MATCH($A72,'Hoja de Trabajo para listado'!$CD$155:$CD$1048576,0),MATCH((CUADRO!H$4&amp;$E72),'Hoja de Trabajo para listado'!$CD$151:$DC$151,0)),0)</f>
        <v>34813.03</v>
      </c>
      <c r="I72" s="243">
        <f ca="1">+IFERROR(INDEX('Hoja de Trabajo para listado'!$A$155:$Z$1048576,MATCH($A72,'Hoja de Trabajo para listado'!$A$155:$A$1048576,0),MATCH((CUADRO!I$4&amp;$E72),'Hoja de Trabajo para listado'!$A$151:$Z$151,0)),0)+IFERROR(INDEX('Hoja de Trabajo para listado'!$AB$155:$BA$1048576,MATCH($A72,'Hoja de Trabajo para listado'!$AB$155:$AB$1048576,0),MATCH((CUADRO!I$4&amp;$E72),'Hoja de Trabajo para listado'!$AB$151:$BA$151,0)),0)+IFERROR(INDEX('Hoja de Trabajo para listado'!$BC$155:$CB$1048576,MATCH($A72,'Hoja de Trabajo para listado'!$BC$155:$BC$1048576,0),MATCH((CUADRO!I$4&amp;$E72),'Hoja de Trabajo para listado'!$BC$151:$CB$151,0)),0)+IFERROR(INDEX('Hoja de Trabajo para listado'!$DE$153:$DG$274,MATCH($A72,'Hoja de Trabajo para listado'!$DE$153:$DE$1048576,0),MATCH((CUADRO!I$4&amp;$E72),'Hoja de Trabajo para listado'!$DE$151:$DG$151,0)),0)+IFERROR(INDEX('Hoja de Trabajo para listado'!$CD$155:$DC$1048576,MATCH($A72,'Hoja de Trabajo para listado'!$CD$155:$CD$1048576,0),MATCH((CUADRO!I$4&amp;$E72),'Hoja de Trabajo para listado'!$CD$151:$DC$151,0)),0)</f>
        <v>0</v>
      </c>
      <c r="J72" s="243">
        <f ca="1">+IFERROR(INDEX('Hoja de Trabajo para listado'!$A$155:$Z$1048576,MATCH($A72,'Hoja de Trabajo para listado'!$A$155:$A$1048576,0),MATCH((CUADRO!J$4&amp;$E72),'Hoja de Trabajo para listado'!$A$151:$Z$151,0)),0)+IFERROR(INDEX('Hoja de Trabajo para listado'!$AB$155:$BA$1048576,MATCH($A72,'Hoja de Trabajo para listado'!$AB$155:$AB$1048576,0),MATCH((CUADRO!J$4&amp;$E72),'Hoja de Trabajo para listado'!$AB$151:$BA$151,0)),0)+IFERROR(INDEX('Hoja de Trabajo para listado'!$BC$155:$CB$1048576,MATCH($A72,'Hoja de Trabajo para listado'!$BC$155:$BC$1048576,0),MATCH((CUADRO!J$4&amp;$E72),'Hoja de Trabajo para listado'!$BC$151:$CB$151,0)),0)+IFERROR(INDEX('Hoja de Trabajo para listado'!$DE$153:$DG$274,MATCH($A72,'Hoja de Trabajo para listado'!$DE$153:$DE$1048576,0),MATCH((CUADRO!J$4&amp;$E72),'Hoja de Trabajo para listado'!$DE$151:$DG$151,0)),0)+IFERROR(INDEX('Hoja de Trabajo para listado'!$CD$155:$DC$1048576,MATCH($A72,'Hoja de Trabajo para listado'!$CD$155:$CD$1048576,0),MATCH((CUADRO!J$4&amp;$E72),'Hoja de Trabajo para listado'!$CD$151:$DC$151,0)),0)</f>
        <v>0</v>
      </c>
      <c r="K72" s="243">
        <f ca="1">+IFERROR(INDEX('Hoja de Trabajo para listado'!$A$155:$Z$1048576,MATCH($A72,'Hoja de Trabajo para listado'!$A$155:$A$1048576,0),MATCH((CUADRO!K$4&amp;$E72),'Hoja de Trabajo para listado'!$A$151:$Z$151,0)),0)+IFERROR(INDEX('Hoja de Trabajo para listado'!$AB$155:$BA$1048576,MATCH($A72,'Hoja de Trabajo para listado'!$AB$155:$AB$1048576,0),MATCH((CUADRO!K$4&amp;$E72),'Hoja de Trabajo para listado'!$AB$151:$BA$151,0)),0)+IFERROR(INDEX('Hoja de Trabajo para listado'!$BC$155:$CB$1048576,MATCH($A72,'Hoja de Trabajo para listado'!$BC$155:$BC$1048576,0),MATCH((CUADRO!K$4&amp;$E72),'Hoja de Trabajo para listado'!$BC$151:$CB$151,0)),0)+IFERROR(INDEX('Hoja de Trabajo para listado'!$DE$153:$DG$274,MATCH($A72,'Hoja de Trabajo para listado'!$DE$153:$DE$1048576,0),MATCH((CUADRO!K$4&amp;$E72),'Hoja de Trabajo para listado'!$DE$151:$DG$151,0)),0)+IFERROR(INDEX('Hoja de Trabajo para listado'!$CD$155:$DC$1048576,MATCH($A72,'Hoja de Trabajo para listado'!$CD$155:$CD$1048576,0),MATCH((CUADRO!K$4&amp;$E72),'Hoja de Trabajo para listado'!$CD$151:$DC$151,0)),0)</f>
        <v>3403.8</v>
      </c>
      <c r="L72" s="243">
        <f ca="1">+IFERROR(INDEX('Hoja de Trabajo para listado'!$A$155:$Z$1048576,MATCH($A72,'Hoja de Trabajo para listado'!$A$155:$A$1048576,0),MATCH((CUADRO!L$4&amp;$E72),'Hoja de Trabajo para listado'!$A$151:$Z$151,0)),0)+IFERROR(INDEX('Hoja de Trabajo para listado'!$AB$155:$BA$1048576,MATCH($A72,'Hoja de Trabajo para listado'!$AB$155:$AB$1048576,0),MATCH((CUADRO!L$4&amp;$E72),'Hoja de Trabajo para listado'!$AB$151:$BA$151,0)),0)+IFERROR(INDEX('Hoja de Trabajo para listado'!$BC$155:$CB$1048576,MATCH($A72,'Hoja de Trabajo para listado'!$BC$155:$BC$1048576,0),MATCH((CUADRO!L$4&amp;$E72),'Hoja de Trabajo para listado'!$BC$151:$CB$151,0)),0)+IFERROR(INDEX('Hoja de Trabajo para listado'!$DE$153:$DG$274,MATCH($A72,'Hoja de Trabajo para listado'!$DE$153:$DE$1048576,0),MATCH((CUADRO!L$4&amp;$E72),'Hoja de Trabajo para listado'!$DE$151:$DG$151,0)),0)+IFERROR(INDEX('Hoja de Trabajo para listado'!$CD$155:$DC$1048576,MATCH($A72,'Hoja de Trabajo para listado'!$CD$155:$CD$1048576,0),MATCH((CUADRO!L$4&amp;$E72),'Hoja de Trabajo para listado'!$CD$151:$DC$151,0)),0)</f>
        <v>0</v>
      </c>
      <c r="M72" s="243">
        <f ca="1">+IFERROR(INDEX('Hoja de Trabajo para listado'!$A$155:$Z$1048576,MATCH($A72,'Hoja de Trabajo para listado'!$A$155:$A$1048576,0),MATCH((CUADRO!M$4&amp;$E72),'Hoja de Trabajo para listado'!$A$151:$Z$151,0)),0)+IFERROR(INDEX('Hoja de Trabajo para listado'!$AB$155:$BA$1048576,MATCH($A72,'Hoja de Trabajo para listado'!$AB$155:$AB$1048576,0),MATCH((CUADRO!M$4&amp;$E72),'Hoja de Trabajo para listado'!$AB$151:$BA$151,0)),0)+IFERROR(INDEX('Hoja de Trabajo para listado'!$BC$155:$CB$1048576,MATCH($A72,'Hoja de Trabajo para listado'!$BC$155:$BC$1048576,0),MATCH((CUADRO!M$4&amp;$E72),'Hoja de Trabajo para listado'!$BC$151:$CB$151,0)),0)+IFERROR(INDEX('Hoja de Trabajo para listado'!$DE$153:$DG$274,MATCH($A72,'Hoja de Trabajo para listado'!$DE$153:$DE$1048576,0),MATCH((CUADRO!M$4&amp;$E72),'Hoja de Trabajo para listado'!$DE$151:$DG$151,0)),0)+IFERROR(INDEX('Hoja de Trabajo para listado'!$CD$155:$DC$1048576,MATCH($A72,'Hoja de Trabajo para listado'!$CD$155:$CD$1048576,0),MATCH((CUADRO!M$4&amp;$E72),'Hoja de Trabajo para listado'!$CD$151:$DC$151,0)),0)</f>
        <v>0</v>
      </c>
      <c r="N72" s="243">
        <f ca="1">+IFERROR(INDEX('Hoja de Trabajo para listado'!$A$155:$Z$1048576,MATCH($A72,'Hoja de Trabajo para listado'!$A$155:$A$1048576,0),MATCH((CUADRO!N$4&amp;$E72),'Hoja de Trabajo para listado'!$A$151:$Z$151,0)),0)+IFERROR(INDEX('Hoja de Trabajo para listado'!$AB$155:$BA$1048576,MATCH($A72,'Hoja de Trabajo para listado'!$AB$155:$AB$1048576,0),MATCH((CUADRO!N$4&amp;$E72),'Hoja de Trabajo para listado'!$AB$151:$BA$151,0)),0)+IFERROR(INDEX('Hoja de Trabajo para listado'!$BC$155:$CB$1048576,MATCH($A72,'Hoja de Trabajo para listado'!$BC$155:$BC$1048576,0),MATCH((CUADRO!N$4&amp;$E72),'Hoja de Trabajo para listado'!$BC$151:$CB$151,0)),0)+IFERROR(INDEX('Hoja de Trabajo para listado'!$DE$153:$DG$274,MATCH($A72,'Hoja de Trabajo para listado'!$DE$153:$DE$1048576,0),MATCH((CUADRO!N$4&amp;$E72),'Hoja de Trabajo para listado'!$DE$151:$DG$151,0)),0)+IFERROR(INDEX('Hoja de Trabajo para listado'!$CD$155:$DC$1048576,MATCH($A72,'Hoja de Trabajo para listado'!$CD$155:$CD$1048576,0),MATCH((CUADRO!N$4&amp;$E72),'Hoja de Trabajo para listado'!$CD$151:$DC$151,0)),0)</f>
        <v>0</v>
      </c>
      <c r="O72" s="243">
        <f ca="1">+IFERROR(INDEX('Hoja de Trabajo para listado'!$A$155:$Z$1048576,MATCH($A72,'Hoja de Trabajo para listado'!$A$155:$A$1048576,0),MATCH((CUADRO!O$4&amp;$E72),'Hoja de Trabajo para listado'!$A$151:$Z$151,0)),0)+IFERROR(INDEX('Hoja de Trabajo para listado'!$AB$155:$BA$1048576,MATCH($A72,'Hoja de Trabajo para listado'!$AB$155:$AB$1048576,0),MATCH((CUADRO!O$4&amp;$E72),'Hoja de Trabajo para listado'!$AB$151:$BA$151,0)),0)+IFERROR(INDEX('Hoja de Trabajo para listado'!$BC$155:$CB$1048576,MATCH($A72,'Hoja de Trabajo para listado'!$BC$155:$BC$1048576,0),MATCH((CUADRO!O$4&amp;$E72),'Hoja de Trabajo para listado'!$BC$151:$CB$151,0)),0)+IFERROR(INDEX('Hoja de Trabajo para listado'!$DE$153:$DG$274,MATCH($A72,'Hoja de Trabajo para listado'!$DE$153:$DE$1048576,0),MATCH((CUADRO!O$4&amp;$E72),'Hoja de Trabajo para listado'!$DE$151:$DG$151,0)),0)+IFERROR(INDEX('Hoja de Trabajo para listado'!$CD$155:$DC$1048576,MATCH($A72,'Hoja de Trabajo para listado'!$CD$155:$CD$1048576,0),MATCH((CUADRO!O$4&amp;$E72),'Hoja de Trabajo para listado'!$CD$151:$DC$151,0)),0)</f>
        <v>0</v>
      </c>
      <c r="P72" s="243">
        <f ca="1">+IFERROR(INDEX('Hoja de Trabajo para listado'!$A$155:$Z$1048576,MATCH($A72,'Hoja de Trabajo para listado'!$A$155:$A$1048576,0),MATCH((CUADRO!P$4&amp;$E72),'Hoja de Trabajo para listado'!$A$151:$Z$151,0)),0)+IFERROR(INDEX('Hoja de Trabajo para listado'!$AB$155:$BA$1048576,MATCH($A72,'Hoja de Trabajo para listado'!$AB$155:$AB$1048576,0),MATCH((CUADRO!P$4&amp;$E72),'Hoja de Trabajo para listado'!$AB$151:$BA$151,0)),0)+IFERROR(INDEX('Hoja de Trabajo para listado'!$BC$155:$CB$1048576,MATCH($A72,'Hoja de Trabajo para listado'!$BC$155:$BC$1048576,0),MATCH((CUADRO!P$4&amp;$E72),'Hoja de Trabajo para listado'!$BC$151:$CB$151,0)),0)+IFERROR(INDEX('Hoja de Trabajo para listado'!$DE$153:$DG$274,MATCH($A72,'Hoja de Trabajo para listado'!$DE$153:$DE$1048576,0),MATCH((CUADRO!P$4&amp;$E72),'Hoja de Trabajo para listado'!$DE$151:$DG$151,0)),0)+IFERROR(INDEX('Hoja de Trabajo para listado'!$CD$155:$DC$1048576,MATCH($A72,'Hoja de Trabajo para listado'!$CD$155:$CD$1048576,0),MATCH((CUADRO!P$4&amp;$E72),'Hoja de Trabajo para listado'!$CD$151:$DC$151,0)),0)</f>
        <v>20292.05</v>
      </c>
      <c r="Q72" s="243">
        <f ca="1">+IFERROR(INDEX('Hoja de Trabajo para listado'!$A$155:$Z$1048576,MATCH($A72,'Hoja de Trabajo para listado'!$A$155:$A$1048576,0),MATCH((CUADRO!Q$4&amp;$E72),'Hoja de Trabajo para listado'!$A$151:$Z$151,0)),0)+IFERROR(INDEX('Hoja de Trabajo para listado'!$AB$155:$BA$1048576,MATCH($A72,'Hoja de Trabajo para listado'!$AB$155:$AB$1048576,0),MATCH((CUADRO!Q$4&amp;$E72),'Hoja de Trabajo para listado'!$AB$151:$BA$151,0)),0)+IFERROR(INDEX('Hoja de Trabajo para listado'!$BC$155:$CB$1048576,MATCH($A72,'Hoja de Trabajo para listado'!$BC$155:$BC$1048576,0),MATCH((CUADRO!Q$4&amp;$E72),'Hoja de Trabajo para listado'!$BC$151:$CB$151,0)),0)+IFERROR(INDEX('Hoja de Trabajo para listado'!$DE$153:$DG$274,MATCH($A72,'Hoja de Trabajo para listado'!$DE$153:$DE$1048576,0),MATCH((CUADRO!Q$4&amp;$E72),'Hoja de Trabajo para listado'!$DE$151:$DG$151,0)),0)+IFERROR(INDEX('Hoja de Trabajo para listado'!$CD$155:$DC$1048576,MATCH($A72,'Hoja de Trabajo para listado'!$CD$155:$CD$1048576,0),MATCH((CUADRO!Q$4&amp;$E72),'Hoja de Trabajo para listado'!$CD$151:$DC$151,0)),0)</f>
        <v>0</v>
      </c>
      <c r="R72" s="243">
        <f t="shared" ca="1" si="5"/>
        <v>123295.48000000001</v>
      </c>
      <c r="S72" s="243">
        <f ca="1">+R71+R72</f>
        <v>123295.48000000001</v>
      </c>
      <c r="T72" s="243">
        <f ca="1">+S72</f>
        <v>123295.48000000001</v>
      </c>
      <c r="U72" s="242">
        <f t="shared" si="6"/>
        <v>2</v>
      </c>
      <c r="V72" s="327" t="str">
        <f>+VLOOKUP(A72,bd_lista!$A$3:$E$592,5,FALSE)</f>
        <v>Instituciones Descentralizadas</v>
      </c>
      <c r="W72" s="398"/>
      <c r="X72" s="240">
        <f>+VLOOKUP(A72,[4]Sheet1!$A$13:$D$744,4,FALSE)</f>
        <v>46</v>
      </c>
      <c r="Y72" s="240" t="str">
        <f>+VLOOKUP(X72,bd_lista!$A$3:$C$592,3,FALSE)</f>
        <v>Ministerio de Salud y Deportes</v>
      </c>
      <c r="Z72" s="288"/>
      <c r="AA72" s="317"/>
    </row>
    <row r="73" spans="1:27" ht="15" customHeight="1">
      <c r="A73" s="379">
        <v>134</v>
      </c>
      <c r="B73" s="393">
        <f>+A73</f>
        <v>134</v>
      </c>
      <c r="C73" s="245" t="str">
        <f>+VLOOKUP(A73,bd_lista!$A$3:$C$592,3,FALSE)</f>
        <v>Consejo Nacional de Vivienda Policial</v>
      </c>
      <c r="D73" s="395" t="str">
        <f>+C73</f>
        <v>Consejo Nacional de Vivienda Policial</v>
      </c>
      <c r="E73" s="245" t="s">
        <v>1303</v>
      </c>
      <c r="F73" s="241">
        <f ca="1">+IFERROR(INDEX('Hoja de Trabajo para listado'!$A$155:$Z$1048576,MATCH($A73,'Hoja de Trabajo para listado'!$A$155:$A$1048576,0),MATCH((CUADRO!F$4&amp;$E73),'Hoja de Trabajo para listado'!$A$151:$Z$151,0)),0)+IFERROR(INDEX('Hoja de Trabajo para listado'!$AB$155:$BA$1048576,MATCH($A73,'Hoja de Trabajo para listado'!$AB$155:$AB$1048576,0),MATCH((CUADRO!F$4&amp;$E73),'Hoja de Trabajo para listado'!$AB$151:$BA$151,0)),0)+IFERROR(INDEX('Hoja de Trabajo para listado'!$BC$155:$CB$1048576,MATCH($A73,'Hoja de Trabajo para listado'!$BC$155:$BC$1048576,0),MATCH((CUADRO!F$4&amp;$E73),'Hoja de Trabajo para listado'!$BC$151:$CB$151,0)),0)+IFERROR(INDEX('Hoja de Trabajo para listado'!$DE$153:$DG$274,MATCH($A73,'Hoja de Trabajo para listado'!$DE$153:$DE$1048576,0),MATCH((CUADRO!F$4&amp;$E73),'Hoja de Trabajo para listado'!$DE$151:$DG$151,0)),0)+IFERROR(INDEX('Hoja de Trabajo para listado'!$CD$155:$DC$1048576,MATCH($A73,'Hoja de Trabajo para listado'!$CD$155:$CD$1048576,0),MATCH((CUADRO!F$4&amp;$E73),'Hoja de Trabajo para listado'!$CD$151:$DC$151,0)),0)</f>
        <v>0</v>
      </c>
      <c r="G73" s="241">
        <f ca="1">+IFERROR(INDEX('Hoja de Trabajo para listado'!$A$155:$Z$1048576,MATCH($A73,'Hoja de Trabajo para listado'!$A$155:$A$1048576,0),MATCH((CUADRO!G$4&amp;$E73),'Hoja de Trabajo para listado'!$A$151:$Z$151,0)),0)+IFERROR(INDEX('Hoja de Trabajo para listado'!$AB$155:$BA$1048576,MATCH($A73,'Hoja de Trabajo para listado'!$AB$155:$AB$1048576,0),MATCH((CUADRO!G$4&amp;$E73),'Hoja de Trabajo para listado'!$AB$151:$BA$151,0)),0)+IFERROR(INDEX('Hoja de Trabajo para listado'!$BC$155:$CB$1048576,MATCH($A73,'Hoja de Trabajo para listado'!$BC$155:$BC$1048576,0),MATCH((CUADRO!G$4&amp;$E73),'Hoja de Trabajo para listado'!$BC$151:$CB$151,0)),0)+IFERROR(INDEX('Hoja de Trabajo para listado'!$DE$153:$DG$274,MATCH($A73,'Hoja de Trabajo para listado'!$DE$153:$DE$1048576,0),MATCH((CUADRO!G$4&amp;$E73),'Hoja de Trabajo para listado'!$DE$151:$DG$151,0)),0)+IFERROR(INDEX('Hoja de Trabajo para listado'!$CD$155:$DC$1048576,MATCH($A73,'Hoja de Trabajo para listado'!$CD$155:$CD$1048576,0),MATCH((CUADRO!G$4&amp;$E73),'Hoja de Trabajo para listado'!$CD$151:$DC$151,0)),0)</f>
        <v>0</v>
      </c>
      <c r="H73" s="241">
        <f ca="1">+IFERROR(INDEX('Hoja de Trabajo para listado'!$A$155:$Z$1048576,MATCH($A73,'Hoja de Trabajo para listado'!$A$155:$A$1048576,0),MATCH((CUADRO!H$4&amp;$E73),'Hoja de Trabajo para listado'!$A$151:$Z$151,0)),0)+IFERROR(INDEX('Hoja de Trabajo para listado'!$AB$155:$BA$1048576,MATCH($A73,'Hoja de Trabajo para listado'!$AB$155:$AB$1048576,0),MATCH((CUADRO!H$4&amp;$E73),'Hoja de Trabajo para listado'!$AB$151:$BA$151,0)),0)+IFERROR(INDEX('Hoja de Trabajo para listado'!$BC$155:$CB$1048576,MATCH($A73,'Hoja de Trabajo para listado'!$BC$155:$BC$1048576,0),MATCH((CUADRO!H$4&amp;$E73),'Hoja de Trabajo para listado'!$BC$151:$CB$151,0)),0)+IFERROR(INDEX('Hoja de Trabajo para listado'!$DE$153:$DG$274,MATCH($A73,'Hoja de Trabajo para listado'!$DE$153:$DE$1048576,0),MATCH((CUADRO!H$4&amp;$E73),'Hoja de Trabajo para listado'!$DE$151:$DG$151,0)),0)+IFERROR(INDEX('Hoja de Trabajo para listado'!$CD$155:$DC$1048576,MATCH($A73,'Hoja de Trabajo para listado'!$CD$155:$CD$1048576,0),MATCH((CUADRO!H$4&amp;$E73),'Hoja de Trabajo para listado'!$CD$151:$DC$151,0)),0)</f>
        <v>0</v>
      </c>
      <c r="I73" s="241">
        <f ca="1">+IFERROR(INDEX('Hoja de Trabajo para listado'!$A$155:$Z$1048576,MATCH($A73,'Hoja de Trabajo para listado'!$A$155:$A$1048576,0),MATCH((CUADRO!I$4&amp;$E73),'Hoja de Trabajo para listado'!$A$151:$Z$151,0)),0)+IFERROR(INDEX('Hoja de Trabajo para listado'!$AB$155:$BA$1048576,MATCH($A73,'Hoja de Trabajo para listado'!$AB$155:$AB$1048576,0),MATCH((CUADRO!I$4&amp;$E73),'Hoja de Trabajo para listado'!$AB$151:$BA$151,0)),0)+IFERROR(INDEX('Hoja de Trabajo para listado'!$BC$155:$CB$1048576,MATCH($A73,'Hoja de Trabajo para listado'!$BC$155:$BC$1048576,0),MATCH((CUADRO!I$4&amp;$E73),'Hoja de Trabajo para listado'!$BC$151:$CB$151,0)),0)+IFERROR(INDEX('Hoja de Trabajo para listado'!$DE$153:$DG$274,MATCH($A73,'Hoja de Trabajo para listado'!$DE$153:$DE$1048576,0),MATCH((CUADRO!I$4&amp;$E73),'Hoja de Trabajo para listado'!$DE$151:$DG$151,0)),0)+IFERROR(INDEX('Hoja de Trabajo para listado'!$CD$155:$DC$1048576,MATCH($A73,'Hoja de Trabajo para listado'!$CD$155:$CD$1048576,0),MATCH((CUADRO!I$4&amp;$E73),'Hoja de Trabajo para listado'!$CD$151:$DC$151,0)),0)</f>
        <v>0</v>
      </c>
      <c r="J73" s="241">
        <f ca="1">+IFERROR(INDEX('Hoja de Trabajo para listado'!$A$155:$Z$1048576,MATCH($A73,'Hoja de Trabajo para listado'!$A$155:$A$1048576,0),MATCH((CUADRO!J$4&amp;$E73),'Hoja de Trabajo para listado'!$A$151:$Z$151,0)),0)+IFERROR(INDEX('Hoja de Trabajo para listado'!$AB$155:$BA$1048576,MATCH($A73,'Hoja de Trabajo para listado'!$AB$155:$AB$1048576,0),MATCH((CUADRO!J$4&amp;$E73),'Hoja de Trabajo para listado'!$AB$151:$BA$151,0)),0)+IFERROR(INDEX('Hoja de Trabajo para listado'!$BC$155:$CB$1048576,MATCH($A73,'Hoja de Trabajo para listado'!$BC$155:$BC$1048576,0),MATCH((CUADRO!J$4&amp;$E73),'Hoja de Trabajo para listado'!$BC$151:$CB$151,0)),0)+IFERROR(INDEX('Hoja de Trabajo para listado'!$DE$153:$DG$274,MATCH($A73,'Hoja de Trabajo para listado'!$DE$153:$DE$1048576,0),MATCH((CUADRO!J$4&amp;$E73),'Hoja de Trabajo para listado'!$DE$151:$DG$151,0)),0)+IFERROR(INDEX('Hoja de Trabajo para listado'!$CD$155:$DC$1048576,MATCH($A73,'Hoja de Trabajo para listado'!$CD$155:$CD$1048576,0),MATCH((CUADRO!J$4&amp;$E73),'Hoja de Trabajo para listado'!$CD$151:$DC$151,0)),0)</f>
        <v>0</v>
      </c>
      <c r="K73" s="241">
        <f ca="1">+IFERROR(INDEX('Hoja de Trabajo para listado'!$A$155:$Z$1048576,MATCH($A73,'Hoja de Trabajo para listado'!$A$155:$A$1048576,0),MATCH((CUADRO!K$4&amp;$E73),'Hoja de Trabajo para listado'!$A$151:$Z$151,0)),0)+IFERROR(INDEX('Hoja de Trabajo para listado'!$AB$155:$BA$1048576,MATCH($A73,'Hoja de Trabajo para listado'!$AB$155:$AB$1048576,0),MATCH((CUADRO!K$4&amp;$E73),'Hoja de Trabajo para listado'!$AB$151:$BA$151,0)),0)+IFERROR(INDEX('Hoja de Trabajo para listado'!$BC$155:$CB$1048576,MATCH($A73,'Hoja de Trabajo para listado'!$BC$155:$BC$1048576,0),MATCH((CUADRO!K$4&amp;$E73),'Hoja de Trabajo para listado'!$BC$151:$CB$151,0)),0)+IFERROR(INDEX('Hoja de Trabajo para listado'!$DE$153:$DG$274,MATCH($A73,'Hoja de Trabajo para listado'!$DE$153:$DE$1048576,0),MATCH((CUADRO!K$4&amp;$E73),'Hoja de Trabajo para listado'!$DE$151:$DG$151,0)),0)+IFERROR(INDEX('Hoja de Trabajo para listado'!$CD$155:$DC$1048576,MATCH($A73,'Hoja de Trabajo para listado'!$CD$155:$CD$1048576,0),MATCH((CUADRO!K$4&amp;$E73),'Hoja de Trabajo para listado'!$CD$151:$DC$151,0)),0)</f>
        <v>0</v>
      </c>
      <c r="L73" s="241">
        <f ca="1">+IFERROR(INDEX('Hoja de Trabajo para listado'!$A$155:$Z$1048576,MATCH($A73,'Hoja de Trabajo para listado'!$A$155:$A$1048576,0),MATCH((CUADRO!L$4&amp;$E73),'Hoja de Trabajo para listado'!$A$151:$Z$151,0)),0)+IFERROR(INDEX('Hoja de Trabajo para listado'!$AB$155:$BA$1048576,MATCH($A73,'Hoja de Trabajo para listado'!$AB$155:$AB$1048576,0),MATCH((CUADRO!L$4&amp;$E73),'Hoja de Trabajo para listado'!$AB$151:$BA$151,0)),0)+IFERROR(INDEX('Hoja de Trabajo para listado'!$BC$155:$CB$1048576,MATCH($A73,'Hoja de Trabajo para listado'!$BC$155:$BC$1048576,0),MATCH((CUADRO!L$4&amp;$E73),'Hoja de Trabajo para listado'!$BC$151:$CB$151,0)),0)+IFERROR(INDEX('Hoja de Trabajo para listado'!$DE$153:$DG$274,MATCH($A73,'Hoja de Trabajo para listado'!$DE$153:$DE$1048576,0),MATCH((CUADRO!L$4&amp;$E73),'Hoja de Trabajo para listado'!$DE$151:$DG$151,0)),0)+IFERROR(INDEX('Hoja de Trabajo para listado'!$CD$155:$DC$1048576,MATCH($A73,'Hoja de Trabajo para listado'!$CD$155:$CD$1048576,0),MATCH((CUADRO!L$4&amp;$E73),'Hoja de Trabajo para listado'!$CD$151:$DC$151,0)),0)</f>
        <v>0</v>
      </c>
      <c r="M73" s="241">
        <f ca="1">+IFERROR(INDEX('Hoja de Trabajo para listado'!$A$155:$Z$1048576,MATCH($A73,'Hoja de Trabajo para listado'!$A$155:$A$1048576,0),MATCH((CUADRO!M$4&amp;$E73),'Hoja de Trabajo para listado'!$A$151:$Z$151,0)),0)+IFERROR(INDEX('Hoja de Trabajo para listado'!$AB$155:$BA$1048576,MATCH($A73,'Hoja de Trabajo para listado'!$AB$155:$AB$1048576,0),MATCH((CUADRO!M$4&amp;$E73),'Hoja de Trabajo para listado'!$AB$151:$BA$151,0)),0)+IFERROR(INDEX('Hoja de Trabajo para listado'!$BC$155:$CB$1048576,MATCH($A73,'Hoja de Trabajo para listado'!$BC$155:$BC$1048576,0),MATCH((CUADRO!M$4&amp;$E73),'Hoja de Trabajo para listado'!$BC$151:$CB$151,0)),0)+IFERROR(INDEX('Hoja de Trabajo para listado'!$DE$153:$DG$274,MATCH($A73,'Hoja de Trabajo para listado'!$DE$153:$DE$1048576,0),MATCH((CUADRO!M$4&amp;$E73),'Hoja de Trabajo para listado'!$DE$151:$DG$151,0)),0)+IFERROR(INDEX('Hoja de Trabajo para listado'!$CD$155:$DC$1048576,MATCH($A73,'Hoja de Trabajo para listado'!$CD$155:$CD$1048576,0),MATCH((CUADRO!M$4&amp;$E73),'Hoja de Trabajo para listado'!$CD$151:$DC$151,0)),0)</f>
        <v>0</v>
      </c>
      <c r="N73" s="241">
        <f ca="1">+IFERROR(INDEX('Hoja de Trabajo para listado'!$A$155:$Z$1048576,MATCH($A73,'Hoja de Trabajo para listado'!$A$155:$A$1048576,0),MATCH((CUADRO!N$4&amp;$E73),'Hoja de Trabajo para listado'!$A$151:$Z$151,0)),0)+IFERROR(INDEX('Hoja de Trabajo para listado'!$AB$155:$BA$1048576,MATCH($A73,'Hoja de Trabajo para listado'!$AB$155:$AB$1048576,0),MATCH((CUADRO!N$4&amp;$E73),'Hoja de Trabajo para listado'!$AB$151:$BA$151,0)),0)+IFERROR(INDEX('Hoja de Trabajo para listado'!$BC$155:$CB$1048576,MATCH($A73,'Hoja de Trabajo para listado'!$BC$155:$BC$1048576,0),MATCH((CUADRO!N$4&amp;$E73),'Hoja de Trabajo para listado'!$BC$151:$CB$151,0)),0)+IFERROR(INDEX('Hoja de Trabajo para listado'!$DE$153:$DG$274,MATCH($A73,'Hoja de Trabajo para listado'!$DE$153:$DE$1048576,0),MATCH((CUADRO!N$4&amp;$E73),'Hoja de Trabajo para listado'!$DE$151:$DG$151,0)),0)+IFERROR(INDEX('Hoja de Trabajo para listado'!$CD$155:$DC$1048576,MATCH($A73,'Hoja de Trabajo para listado'!$CD$155:$CD$1048576,0),MATCH((CUADRO!N$4&amp;$E73),'Hoja de Trabajo para listado'!$CD$151:$DC$151,0)),0)</f>
        <v>0</v>
      </c>
      <c r="O73" s="241">
        <f ca="1">+IFERROR(INDEX('Hoja de Trabajo para listado'!$A$155:$Z$1048576,MATCH($A73,'Hoja de Trabajo para listado'!$A$155:$A$1048576,0),MATCH((CUADRO!O$4&amp;$E73),'Hoja de Trabajo para listado'!$A$151:$Z$151,0)),0)+IFERROR(INDEX('Hoja de Trabajo para listado'!$AB$155:$BA$1048576,MATCH($A73,'Hoja de Trabajo para listado'!$AB$155:$AB$1048576,0),MATCH((CUADRO!O$4&amp;$E73),'Hoja de Trabajo para listado'!$AB$151:$BA$151,0)),0)+IFERROR(INDEX('Hoja de Trabajo para listado'!$BC$155:$CB$1048576,MATCH($A73,'Hoja de Trabajo para listado'!$BC$155:$BC$1048576,0),MATCH((CUADRO!O$4&amp;$E73),'Hoja de Trabajo para listado'!$BC$151:$CB$151,0)),0)+IFERROR(INDEX('Hoja de Trabajo para listado'!$DE$153:$DG$274,MATCH($A73,'Hoja de Trabajo para listado'!$DE$153:$DE$1048576,0),MATCH((CUADRO!O$4&amp;$E73),'Hoja de Trabajo para listado'!$DE$151:$DG$151,0)),0)+IFERROR(INDEX('Hoja de Trabajo para listado'!$CD$155:$DC$1048576,MATCH($A73,'Hoja de Trabajo para listado'!$CD$155:$CD$1048576,0),MATCH((CUADRO!O$4&amp;$E73),'Hoja de Trabajo para listado'!$CD$151:$DC$151,0)),0)</f>
        <v>0</v>
      </c>
      <c r="P73" s="241">
        <f ca="1">+IFERROR(INDEX('Hoja de Trabajo para listado'!$A$155:$Z$1048576,MATCH($A73,'Hoja de Trabajo para listado'!$A$155:$A$1048576,0),MATCH((CUADRO!P$4&amp;$E73),'Hoja de Trabajo para listado'!$A$151:$Z$151,0)),0)+IFERROR(INDEX('Hoja de Trabajo para listado'!$AB$155:$BA$1048576,MATCH($A73,'Hoja de Trabajo para listado'!$AB$155:$AB$1048576,0),MATCH((CUADRO!P$4&amp;$E73),'Hoja de Trabajo para listado'!$AB$151:$BA$151,0)),0)+IFERROR(INDEX('Hoja de Trabajo para listado'!$BC$155:$CB$1048576,MATCH($A73,'Hoja de Trabajo para listado'!$BC$155:$BC$1048576,0),MATCH((CUADRO!P$4&amp;$E73),'Hoja de Trabajo para listado'!$BC$151:$CB$151,0)),0)+IFERROR(INDEX('Hoja de Trabajo para listado'!$DE$153:$DG$274,MATCH($A73,'Hoja de Trabajo para listado'!$DE$153:$DE$1048576,0),MATCH((CUADRO!P$4&amp;$E73),'Hoja de Trabajo para listado'!$DE$151:$DG$151,0)),0)+IFERROR(INDEX('Hoja de Trabajo para listado'!$CD$155:$DC$1048576,MATCH($A73,'Hoja de Trabajo para listado'!$CD$155:$CD$1048576,0),MATCH((CUADRO!P$4&amp;$E73),'Hoja de Trabajo para listado'!$CD$151:$DC$151,0)),0)</f>
        <v>0</v>
      </c>
      <c r="Q73" s="241">
        <f ca="1">+IFERROR(INDEX('Hoja de Trabajo para listado'!$A$155:$Z$1048576,MATCH($A73,'Hoja de Trabajo para listado'!$A$155:$A$1048576,0),MATCH((CUADRO!Q$4&amp;$E73),'Hoja de Trabajo para listado'!$A$151:$Z$151,0)),0)+IFERROR(INDEX('Hoja de Trabajo para listado'!$AB$155:$BA$1048576,MATCH($A73,'Hoja de Trabajo para listado'!$AB$155:$AB$1048576,0),MATCH((CUADRO!Q$4&amp;$E73),'Hoja de Trabajo para listado'!$AB$151:$BA$151,0)),0)+IFERROR(INDEX('Hoja de Trabajo para listado'!$BC$155:$CB$1048576,MATCH($A73,'Hoja de Trabajo para listado'!$BC$155:$BC$1048576,0),MATCH((CUADRO!Q$4&amp;$E73),'Hoja de Trabajo para listado'!$BC$151:$CB$151,0)),0)+IFERROR(INDEX('Hoja de Trabajo para listado'!$DE$153:$DG$274,MATCH($A73,'Hoja de Trabajo para listado'!$DE$153:$DE$1048576,0),MATCH((CUADRO!Q$4&amp;$E73),'Hoja de Trabajo para listado'!$DE$151:$DG$151,0)),0)+IFERROR(INDEX('Hoja de Trabajo para listado'!$CD$155:$DC$1048576,MATCH($A73,'Hoja de Trabajo para listado'!$CD$155:$CD$1048576,0),MATCH((CUADRO!Q$4&amp;$E73),'Hoja de Trabajo para listado'!$CD$151:$DC$151,0)),0)</f>
        <v>0</v>
      </c>
      <c r="R73" s="241">
        <f t="shared" ca="1" si="5"/>
        <v>0</v>
      </c>
      <c r="S73" s="241"/>
      <c r="T73" s="241">
        <f ca="1">+T74</f>
        <v>6414294.6499999994</v>
      </c>
      <c r="U73" s="240">
        <f t="shared" si="6"/>
        <v>1</v>
      </c>
      <c r="V73" s="327" t="str">
        <f>+VLOOKUP(A73,bd_lista!$A$3:$E$592,5,FALSE)</f>
        <v>Instituciones Descentralizadas</v>
      </c>
      <c r="W73" s="397" t="str">
        <f>+V73</f>
        <v>Instituciones Descentralizadas</v>
      </c>
      <c r="X73" s="240">
        <f>+VLOOKUP(A73,[4]Sheet1!$A$13:$D$744,4,FALSE)</f>
        <v>81</v>
      </c>
      <c r="Y73" s="240" t="str">
        <f>+VLOOKUP(X73,bd_lista!$A$3:$C$592,3,FALSE)</f>
        <v>Ministerio de Obras Públicas, Servicios y Vivienda</v>
      </c>
      <c r="Z73" s="290">
        <f>+X73</f>
        <v>81</v>
      </c>
      <c r="AA73" s="315" t="str">
        <f>+Y73</f>
        <v>Ministerio de Obras Públicas, Servicios y Vivienda</v>
      </c>
    </row>
    <row r="74" spans="1:27" ht="15" customHeight="1">
      <c r="A74" s="378">
        <v>134</v>
      </c>
      <c r="B74" s="394"/>
      <c r="C74" s="327" t="str">
        <f>+VLOOKUP(A74,bd_lista!$A$3:$C$592,3,FALSE)</f>
        <v>Consejo Nacional de Vivienda Policial</v>
      </c>
      <c r="D74" s="396"/>
      <c r="E74" s="327" t="s">
        <v>1304</v>
      </c>
      <c r="F74" s="243">
        <f ca="1">+IFERROR(INDEX('Hoja de Trabajo para listado'!$A$155:$Z$1048576,MATCH($A74,'Hoja de Trabajo para listado'!$A$155:$A$1048576,0),MATCH((CUADRO!F$4&amp;$E74),'Hoja de Trabajo para listado'!$A$151:$Z$151,0)),0)+IFERROR(INDEX('Hoja de Trabajo para listado'!$AB$155:$BA$1048576,MATCH($A74,'Hoja de Trabajo para listado'!$AB$155:$AB$1048576,0),MATCH((CUADRO!F$4&amp;$E74),'Hoja de Trabajo para listado'!$AB$151:$BA$151,0)),0)+IFERROR(INDEX('Hoja de Trabajo para listado'!$BC$155:$CB$1048576,MATCH($A74,'Hoja de Trabajo para listado'!$BC$155:$BC$1048576,0),MATCH((CUADRO!F$4&amp;$E74),'Hoja de Trabajo para listado'!$BC$151:$CB$151,0)),0)+IFERROR(INDEX('Hoja de Trabajo para listado'!$DE$153:$DG$274,MATCH($A74,'Hoja de Trabajo para listado'!$DE$153:$DE$1048576,0),MATCH((CUADRO!F$4&amp;$E74),'Hoja de Trabajo para listado'!$DE$151:$DG$151,0)),0)+IFERROR(INDEX('Hoja de Trabajo para listado'!$CD$155:$DC$1048576,MATCH($A74,'Hoja de Trabajo para listado'!$CD$155:$CD$1048576,0),MATCH((CUADRO!F$4&amp;$E74),'Hoja de Trabajo para listado'!$CD$151:$DC$151,0)),0)</f>
        <v>6412693.919999999</v>
      </c>
      <c r="G74" s="243">
        <f ca="1">+IFERROR(INDEX('Hoja de Trabajo para listado'!$A$155:$Z$1048576,MATCH($A74,'Hoja de Trabajo para listado'!$A$155:$A$1048576,0),MATCH((CUADRO!G$4&amp;$E74),'Hoja de Trabajo para listado'!$A$151:$Z$151,0)),0)+IFERROR(INDEX('Hoja de Trabajo para listado'!$AB$155:$BA$1048576,MATCH($A74,'Hoja de Trabajo para listado'!$AB$155:$AB$1048576,0),MATCH((CUADRO!G$4&amp;$E74),'Hoja de Trabajo para listado'!$AB$151:$BA$151,0)),0)+IFERROR(INDEX('Hoja de Trabajo para listado'!$BC$155:$CB$1048576,MATCH($A74,'Hoja de Trabajo para listado'!$BC$155:$BC$1048576,0),MATCH((CUADRO!G$4&amp;$E74),'Hoja de Trabajo para listado'!$BC$151:$CB$151,0)),0)+IFERROR(INDEX('Hoja de Trabajo para listado'!$DE$153:$DG$274,MATCH($A74,'Hoja de Trabajo para listado'!$DE$153:$DE$1048576,0),MATCH((CUADRO!G$4&amp;$E74),'Hoja de Trabajo para listado'!$DE$151:$DG$151,0)),0)+IFERROR(INDEX('Hoja de Trabajo para listado'!$CD$155:$DC$1048576,MATCH($A74,'Hoja de Trabajo para listado'!$CD$155:$CD$1048576,0),MATCH((CUADRO!G$4&amp;$E74),'Hoja de Trabajo para listado'!$CD$151:$DC$151,0)),0)</f>
        <v>0</v>
      </c>
      <c r="H74" s="243">
        <f ca="1">+IFERROR(INDEX('Hoja de Trabajo para listado'!$A$155:$Z$1048576,MATCH($A74,'Hoja de Trabajo para listado'!$A$155:$A$1048576,0),MATCH((CUADRO!H$4&amp;$E74),'Hoja de Trabajo para listado'!$A$151:$Z$151,0)),0)+IFERROR(INDEX('Hoja de Trabajo para listado'!$AB$155:$BA$1048576,MATCH($A74,'Hoja de Trabajo para listado'!$AB$155:$AB$1048576,0),MATCH((CUADRO!H$4&amp;$E74),'Hoja de Trabajo para listado'!$AB$151:$BA$151,0)),0)+IFERROR(INDEX('Hoja de Trabajo para listado'!$BC$155:$CB$1048576,MATCH($A74,'Hoja de Trabajo para listado'!$BC$155:$BC$1048576,0),MATCH((CUADRO!H$4&amp;$E74),'Hoja de Trabajo para listado'!$BC$151:$CB$151,0)),0)+IFERROR(INDEX('Hoja de Trabajo para listado'!$DE$153:$DG$274,MATCH($A74,'Hoja de Trabajo para listado'!$DE$153:$DE$1048576,0),MATCH((CUADRO!H$4&amp;$E74),'Hoja de Trabajo para listado'!$DE$151:$DG$151,0)),0)+IFERROR(INDEX('Hoja de Trabajo para listado'!$CD$155:$DC$1048576,MATCH($A74,'Hoja de Trabajo para listado'!$CD$155:$CD$1048576,0),MATCH((CUADRO!H$4&amp;$E74),'Hoja de Trabajo para listado'!$CD$151:$DC$151,0)),0)</f>
        <v>0</v>
      </c>
      <c r="I74" s="243">
        <f ca="1">+IFERROR(INDEX('Hoja de Trabajo para listado'!$A$155:$Z$1048576,MATCH($A74,'Hoja de Trabajo para listado'!$A$155:$A$1048576,0),MATCH((CUADRO!I$4&amp;$E74),'Hoja de Trabajo para listado'!$A$151:$Z$151,0)),0)+IFERROR(INDEX('Hoja de Trabajo para listado'!$AB$155:$BA$1048576,MATCH($A74,'Hoja de Trabajo para listado'!$AB$155:$AB$1048576,0),MATCH((CUADRO!I$4&amp;$E74),'Hoja de Trabajo para listado'!$AB$151:$BA$151,0)),0)+IFERROR(INDEX('Hoja de Trabajo para listado'!$BC$155:$CB$1048576,MATCH($A74,'Hoja de Trabajo para listado'!$BC$155:$BC$1048576,0),MATCH((CUADRO!I$4&amp;$E74),'Hoja de Trabajo para listado'!$BC$151:$CB$151,0)),0)+IFERROR(INDEX('Hoja de Trabajo para listado'!$DE$153:$DG$274,MATCH($A74,'Hoja de Trabajo para listado'!$DE$153:$DE$1048576,0),MATCH((CUADRO!I$4&amp;$E74),'Hoja de Trabajo para listado'!$DE$151:$DG$151,0)),0)+IFERROR(INDEX('Hoja de Trabajo para listado'!$CD$155:$DC$1048576,MATCH($A74,'Hoja de Trabajo para listado'!$CD$155:$CD$1048576,0),MATCH((CUADRO!I$4&amp;$E74),'Hoja de Trabajo para listado'!$CD$151:$DC$151,0)),0)</f>
        <v>0</v>
      </c>
      <c r="J74" s="243">
        <f ca="1">+IFERROR(INDEX('Hoja de Trabajo para listado'!$A$155:$Z$1048576,MATCH($A74,'Hoja de Trabajo para listado'!$A$155:$A$1048576,0),MATCH((CUADRO!J$4&amp;$E74),'Hoja de Trabajo para listado'!$A$151:$Z$151,0)),0)+IFERROR(INDEX('Hoja de Trabajo para listado'!$AB$155:$BA$1048576,MATCH($A74,'Hoja de Trabajo para listado'!$AB$155:$AB$1048576,0),MATCH((CUADRO!J$4&amp;$E74),'Hoja de Trabajo para listado'!$AB$151:$BA$151,0)),0)+IFERROR(INDEX('Hoja de Trabajo para listado'!$BC$155:$CB$1048576,MATCH($A74,'Hoja de Trabajo para listado'!$BC$155:$BC$1048576,0),MATCH((CUADRO!J$4&amp;$E74),'Hoja de Trabajo para listado'!$BC$151:$CB$151,0)),0)+IFERROR(INDEX('Hoja de Trabajo para listado'!$DE$153:$DG$274,MATCH($A74,'Hoja de Trabajo para listado'!$DE$153:$DE$1048576,0),MATCH((CUADRO!J$4&amp;$E74),'Hoja de Trabajo para listado'!$DE$151:$DG$151,0)),0)+IFERROR(INDEX('Hoja de Trabajo para listado'!$CD$155:$DC$1048576,MATCH($A74,'Hoja de Trabajo para listado'!$CD$155:$CD$1048576,0),MATCH((CUADRO!J$4&amp;$E74),'Hoja de Trabajo para listado'!$CD$151:$DC$151,0)),0)</f>
        <v>0</v>
      </c>
      <c r="K74" s="243">
        <f ca="1">+IFERROR(INDEX('Hoja de Trabajo para listado'!$A$155:$Z$1048576,MATCH($A74,'Hoja de Trabajo para listado'!$A$155:$A$1048576,0),MATCH((CUADRO!K$4&amp;$E74),'Hoja de Trabajo para listado'!$A$151:$Z$151,0)),0)+IFERROR(INDEX('Hoja de Trabajo para listado'!$AB$155:$BA$1048576,MATCH($A74,'Hoja de Trabajo para listado'!$AB$155:$AB$1048576,0),MATCH((CUADRO!K$4&amp;$E74),'Hoja de Trabajo para listado'!$AB$151:$BA$151,0)),0)+IFERROR(INDEX('Hoja de Trabajo para listado'!$BC$155:$CB$1048576,MATCH($A74,'Hoja de Trabajo para listado'!$BC$155:$BC$1048576,0),MATCH((CUADRO!K$4&amp;$E74),'Hoja de Trabajo para listado'!$BC$151:$CB$151,0)),0)+IFERROR(INDEX('Hoja de Trabajo para listado'!$DE$153:$DG$274,MATCH($A74,'Hoja de Trabajo para listado'!$DE$153:$DE$1048576,0),MATCH((CUADRO!K$4&amp;$E74),'Hoja de Trabajo para listado'!$DE$151:$DG$151,0)),0)+IFERROR(INDEX('Hoja de Trabajo para listado'!$CD$155:$DC$1048576,MATCH($A74,'Hoja de Trabajo para listado'!$CD$155:$CD$1048576,0),MATCH((CUADRO!K$4&amp;$E74),'Hoja de Trabajo para listado'!$CD$151:$DC$151,0)),0)</f>
        <v>0</v>
      </c>
      <c r="L74" s="243">
        <f ca="1">+IFERROR(INDEX('Hoja de Trabajo para listado'!$A$155:$Z$1048576,MATCH($A74,'Hoja de Trabajo para listado'!$A$155:$A$1048576,0),MATCH((CUADRO!L$4&amp;$E74),'Hoja de Trabajo para listado'!$A$151:$Z$151,0)),0)+IFERROR(INDEX('Hoja de Trabajo para listado'!$AB$155:$BA$1048576,MATCH($A74,'Hoja de Trabajo para listado'!$AB$155:$AB$1048576,0),MATCH((CUADRO!L$4&amp;$E74),'Hoja de Trabajo para listado'!$AB$151:$BA$151,0)),0)+IFERROR(INDEX('Hoja de Trabajo para listado'!$BC$155:$CB$1048576,MATCH($A74,'Hoja de Trabajo para listado'!$BC$155:$BC$1048576,0),MATCH((CUADRO!L$4&amp;$E74),'Hoja de Trabajo para listado'!$BC$151:$CB$151,0)),0)+IFERROR(INDEX('Hoja de Trabajo para listado'!$DE$153:$DG$274,MATCH($A74,'Hoja de Trabajo para listado'!$DE$153:$DE$1048576,0),MATCH((CUADRO!L$4&amp;$E74),'Hoja de Trabajo para listado'!$DE$151:$DG$151,0)),0)+IFERROR(INDEX('Hoja de Trabajo para listado'!$CD$155:$DC$1048576,MATCH($A74,'Hoja de Trabajo para listado'!$CD$155:$CD$1048576,0),MATCH((CUADRO!L$4&amp;$E74),'Hoja de Trabajo para listado'!$CD$151:$DC$151,0)),0)</f>
        <v>0</v>
      </c>
      <c r="M74" s="243">
        <f ca="1">+IFERROR(INDEX('Hoja de Trabajo para listado'!$A$155:$Z$1048576,MATCH($A74,'Hoja de Trabajo para listado'!$A$155:$A$1048576,0),MATCH((CUADRO!M$4&amp;$E74),'Hoja de Trabajo para listado'!$A$151:$Z$151,0)),0)+IFERROR(INDEX('Hoja de Trabajo para listado'!$AB$155:$BA$1048576,MATCH($A74,'Hoja de Trabajo para listado'!$AB$155:$AB$1048576,0),MATCH((CUADRO!M$4&amp;$E74),'Hoja de Trabajo para listado'!$AB$151:$BA$151,0)),0)+IFERROR(INDEX('Hoja de Trabajo para listado'!$BC$155:$CB$1048576,MATCH($A74,'Hoja de Trabajo para listado'!$BC$155:$BC$1048576,0),MATCH((CUADRO!M$4&amp;$E74),'Hoja de Trabajo para listado'!$BC$151:$CB$151,0)),0)+IFERROR(INDEX('Hoja de Trabajo para listado'!$DE$153:$DG$274,MATCH($A74,'Hoja de Trabajo para listado'!$DE$153:$DE$1048576,0),MATCH((CUADRO!M$4&amp;$E74),'Hoja de Trabajo para listado'!$DE$151:$DG$151,0)),0)+IFERROR(INDEX('Hoja de Trabajo para listado'!$CD$155:$DC$1048576,MATCH($A74,'Hoja de Trabajo para listado'!$CD$155:$CD$1048576,0),MATCH((CUADRO!M$4&amp;$E74),'Hoja de Trabajo para listado'!$CD$151:$DC$151,0)),0)</f>
        <v>0</v>
      </c>
      <c r="N74" s="243">
        <f ca="1">+IFERROR(INDEX('Hoja de Trabajo para listado'!$A$155:$Z$1048576,MATCH($A74,'Hoja de Trabajo para listado'!$A$155:$A$1048576,0),MATCH((CUADRO!N$4&amp;$E74),'Hoja de Trabajo para listado'!$A$151:$Z$151,0)),0)+IFERROR(INDEX('Hoja de Trabajo para listado'!$AB$155:$BA$1048576,MATCH($A74,'Hoja de Trabajo para listado'!$AB$155:$AB$1048576,0),MATCH((CUADRO!N$4&amp;$E74),'Hoja de Trabajo para listado'!$AB$151:$BA$151,0)),0)+IFERROR(INDEX('Hoja de Trabajo para listado'!$BC$155:$CB$1048576,MATCH($A74,'Hoja de Trabajo para listado'!$BC$155:$BC$1048576,0),MATCH((CUADRO!N$4&amp;$E74),'Hoja de Trabajo para listado'!$BC$151:$CB$151,0)),0)+IFERROR(INDEX('Hoja de Trabajo para listado'!$DE$153:$DG$274,MATCH($A74,'Hoja de Trabajo para listado'!$DE$153:$DE$1048576,0),MATCH((CUADRO!N$4&amp;$E74),'Hoja de Trabajo para listado'!$DE$151:$DG$151,0)),0)+IFERROR(INDEX('Hoja de Trabajo para listado'!$CD$155:$DC$1048576,MATCH($A74,'Hoja de Trabajo para listado'!$CD$155:$CD$1048576,0),MATCH((CUADRO!N$4&amp;$E74),'Hoja de Trabajo para listado'!$CD$151:$DC$151,0)),0)</f>
        <v>0</v>
      </c>
      <c r="O74" s="243">
        <f ca="1">+IFERROR(INDEX('Hoja de Trabajo para listado'!$A$155:$Z$1048576,MATCH($A74,'Hoja de Trabajo para listado'!$A$155:$A$1048576,0),MATCH((CUADRO!O$4&amp;$E74),'Hoja de Trabajo para listado'!$A$151:$Z$151,0)),0)+IFERROR(INDEX('Hoja de Trabajo para listado'!$AB$155:$BA$1048576,MATCH($A74,'Hoja de Trabajo para listado'!$AB$155:$AB$1048576,0),MATCH((CUADRO!O$4&amp;$E74),'Hoja de Trabajo para listado'!$AB$151:$BA$151,0)),0)+IFERROR(INDEX('Hoja de Trabajo para listado'!$BC$155:$CB$1048576,MATCH($A74,'Hoja de Trabajo para listado'!$BC$155:$BC$1048576,0),MATCH((CUADRO!O$4&amp;$E74),'Hoja de Trabajo para listado'!$BC$151:$CB$151,0)),0)+IFERROR(INDEX('Hoja de Trabajo para listado'!$DE$153:$DG$274,MATCH($A74,'Hoja de Trabajo para listado'!$DE$153:$DE$1048576,0),MATCH((CUADRO!O$4&amp;$E74),'Hoja de Trabajo para listado'!$DE$151:$DG$151,0)),0)+IFERROR(INDEX('Hoja de Trabajo para listado'!$CD$155:$DC$1048576,MATCH($A74,'Hoja de Trabajo para listado'!$CD$155:$CD$1048576,0),MATCH((CUADRO!O$4&amp;$E74),'Hoja de Trabajo para listado'!$CD$151:$DC$151,0)),0)</f>
        <v>0</v>
      </c>
      <c r="P74" s="243">
        <f ca="1">+IFERROR(INDEX('Hoja de Trabajo para listado'!$A$155:$Z$1048576,MATCH($A74,'Hoja de Trabajo para listado'!$A$155:$A$1048576,0),MATCH((CUADRO!P$4&amp;$E74),'Hoja de Trabajo para listado'!$A$151:$Z$151,0)),0)+IFERROR(INDEX('Hoja de Trabajo para listado'!$AB$155:$BA$1048576,MATCH($A74,'Hoja de Trabajo para listado'!$AB$155:$AB$1048576,0),MATCH((CUADRO!P$4&amp;$E74),'Hoja de Trabajo para listado'!$AB$151:$BA$151,0)),0)+IFERROR(INDEX('Hoja de Trabajo para listado'!$BC$155:$CB$1048576,MATCH($A74,'Hoja de Trabajo para listado'!$BC$155:$BC$1048576,0),MATCH((CUADRO!P$4&amp;$E74),'Hoja de Trabajo para listado'!$BC$151:$CB$151,0)),0)+IFERROR(INDEX('Hoja de Trabajo para listado'!$DE$153:$DG$274,MATCH($A74,'Hoja de Trabajo para listado'!$DE$153:$DE$1048576,0),MATCH((CUADRO!P$4&amp;$E74),'Hoja de Trabajo para listado'!$DE$151:$DG$151,0)),0)+IFERROR(INDEX('Hoja de Trabajo para listado'!$CD$155:$DC$1048576,MATCH($A74,'Hoja de Trabajo para listado'!$CD$155:$CD$1048576,0),MATCH((CUADRO!P$4&amp;$E74),'Hoja de Trabajo para listado'!$CD$151:$DC$151,0)),0)</f>
        <v>1600.73</v>
      </c>
      <c r="Q74" s="243">
        <f ca="1">+IFERROR(INDEX('Hoja de Trabajo para listado'!$A$155:$Z$1048576,MATCH($A74,'Hoja de Trabajo para listado'!$A$155:$A$1048576,0),MATCH((CUADRO!Q$4&amp;$E74),'Hoja de Trabajo para listado'!$A$151:$Z$151,0)),0)+IFERROR(INDEX('Hoja de Trabajo para listado'!$AB$155:$BA$1048576,MATCH($A74,'Hoja de Trabajo para listado'!$AB$155:$AB$1048576,0),MATCH((CUADRO!Q$4&amp;$E74),'Hoja de Trabajo para listado'!$AB$151:$BA$151,0)),0)+IFERROR(INDEX('Hoja de Trabajo para listado'!$BC$155:$CB$1048576,MATCH($A74,'Hoja de Trabajo para listado'!$BC$155:$BC$1048576,0),MATCH((CUADRO!Q$4&amp;$E74),'Hoja de Trabajo para listado'!$BC$151:$CB$151,0)),0)+IFERROR(INDEX('Hoja de Trabajo para listado'!$DE$153:$DG$274,MATCH($A74,'Hoja de Trabajo para listado'!$DE$153:$DE$1048576,0),MATCH((CUADRO!Q$4&amp;$E74),'Hoja de Trabajo para listado'!$DE$151:$DG$151,0)),0)+IFERROR(INDEX('Hoja de Trabajo para listado'!$CD$155:$DC$1048576,MATCH($A74,'Hoja de Trabajo para listado'!$CD$155:$CD$1048576,0),MATCH((CUADRO!Q$4&amp;$E74),'Hoja de Trabajo para listado'!$CD$151:$DC$151,0)),0)</f>
        <v>0</v>
      </c>
      <c r="R74" s="243">
        <f t="shared" ca="1" si="5"/>
        <v>6414294.6499999994</v>
      </c>
      <c r="S74" s="243">
        <f ca="1">+R73+R74</f>
        <v>6414294.6499999994</v>
      </c>
      <c r="T74" s="243">
        <f ca="1">+S74</f>
        <v>6414294.6499999994</v>
      </c>
      <c r="U74" s="242">
        <f t="shared" si="6"/>
        <v>2</v>
      </c>
      <c r="V74" s="327" t="str">
        <f>+VLOOKUP(A74,bd_lista!$A$3:$E$592,5,FALSE)</f>
        <v>Instituciones Descentralizadas</v>
      </c>
      <c r="W74" s="398"/>
      <c r="X74" s="240">
        <f>+VLOOKUP(A74,[4]Sheet1!$A$13:$D$744,4,FALSE)</f>
        <v>81</v>
      </c>
      <c r="Y74" s="240" t="str">
        <f>+VLOOKUP(X74,bd_lista!$A$3:$C$592,3,FALSE)</f>
        <v>Ministerio de Obras Públicas, Servicios y Vivienda</v>
      </c>
      <c r="Z74" s="288"/>
      <c r="AA74" s="317"/>
    </row>
    <row r="75" spans="1:27" ht="15" hidden="1" customHeight="1">
      <c r="A75" s="249">
        <v>137</v>
      </c>
      <c r="B75" s="393">
        <f>+A75</f>
        <v>137</v>
      </c>
      <c r="C75" s="245" t="str">
        <f>+VLOOKUP(A75,bd_lista!$A$3:$C$592,3,FALSE)</f>
        <v>Comité Ejecutivo de la Universidad Boliviana</v>
      </c>
      <c r="D75" s="395" t="str">
        <f>+C75</f>
        <v>Comité Ejecutivo de la Universidad Boliviana</v>
      </c>
      <c r="E75" s="245" t="s">
        <v>1303</v>
      </c>
      <c r="F75" s="241">
        <f ca="1">+IFERROR(INDEX('Hoja de Trabajo para listado'!$A$155:$Z$1048576,MATCH($A75,'Hoja de Trabajo para listado'!$A$155:$A$1048576,0),MATCH((CUADRO!F$4&amp;$E75),'Hoja de Trabajo para listado'!$A$151:$Z$151,0)),0)+IFERROR(INDEX('Hoja de Trabajo para listado'!$AB$155:$BA$1048576,MATCH($A75,'Hoja de Trabajo para listado'!$AB$155:$AB$1048576,0),MATCH((CUADRO!F$4&amp;$E75),'Hoja de Trabajo para listado'!$AB$151:$BA$151,0)),0)+IFERROR(INDEX('Hoja de Trabajo para listado'!$BC$155:$CB$1048576,MATCH($A75,'Hoja de Trabajo para listado'!$BC$155:$BC$1048576,0),MATCH((CUADRO!F$4&amp;$E75),'Hoja de Trabajo para listado'!$BC$151:$CB$151,0)),0)+IFERROR(INDEX('Hoja de Trabajo para listado'!$DE$153:$DG$274,MATCH($A75,'Hoja de Trabajo para listado'!$DE$153:$DE$1048576,0),MATCH((CUADRO!F$4&amp;$E75),'Hoja de Trabajo para listado'!$DE$151:$DG$151,0)),0)+IFERROR(INDEX('Hoja de Trabajo para listado'!$CD$155:$DC$1048576,MATCH($A75,'Hoja de Trabajo para listado'!$CD$155:$CD$1048576,0),MATCH((CUADRO!F$4&amp;$E75),'Hoja de Trabajo para listado'!$CD$151:$DC$151,0)),0)</f>
        <v>0</v>
      </c>
      <c r="G75" s="241">
        <f ca="1">+IFERROR(INDEX('Hoja de Trabajo para listado'!$A$155:$Z$1048576,MATCH($A75,'Hoja de Trabajo para listado'!$A$155:$A$1048576,0),MATCH((CUADRO!G$4&amp;$E75),'Hoja de Trabajo para listado'!$A$151:$Z$151,0)),0)+IFERROR(INDEX('Hoja de Trabajo para listado'!$AB$155:$BA$1048576,MATCH($A75,'Hoja de Trabajo para listado'!$AB$155:$AB$1048576,0),MATCH((CUADRO!G$4&amp;$E75),'Hoja de Trabajo para listado'!$AB$151:$BA$151,0)),0)+IFERROR(INDEX('Hoja de Trabajo para listado'!$BC$155:$CB$1048576,MATCH($A75,'Hoja de Trabajo para listado'!$BC$155:$BC$1048576,0),MATCH((CUADRO!G$4&amp;$E75),'Hoja de Trabajo para listado'!$BC$151:$CB$151,0)),0)+IFERROR(INDEX('Hoja de Trabajo para listado'!$DE$153:$DG$274,MATCH($A75,'Hoja de Trabajo para listado'!$DE$153:$DE$1048576,0),MATCH((CUADRO!G$4&amp;$E75),'Hoja de Trabajo para listado'!$DE$151:$DG$151,0)),0)+IFERROR(INDEX('Hoja de Trabajo para listado'!$CD$155:$DC$1048576,MATCH($A75,'Hoja de Trabajo para listado'!$CD$155:$CD$1048576,0),MATCH((CUADRO!G$4&amp;$E75),'Hoja de Trabajo para listado'!$CD$151:$DC$151,0)),0)</f>
        <v>0</v>
      </c>
      <c r="H75" s="241">
        <f ca="1">+IFERROR(INDEX('Hoja de Trabajo para listado'!$A$155:$Z$1048576,MATCH($A75,'Hoja de Trabajo para listado'!$A$155:$A$1048576,0),MATCH((CUADRO!H$4&amp;$E75),'Hoja de Trabajo para listado'!$A$151:$Z$151,0)),0)+IFERROR(INDEX('Hoja de Trabajo para listado'!$AB$155:$BA$1048576,MATCH($A75,'Hoja de Trabajo para listado'!$AB$155:$AB$1048576,0),MATCH((CUADRO!H$4&amp;$E75),'Hoja de Trabajo para listado'!$AB$151:$BA$151,0)),0)+IFERROR(INDEX('Hoja de Trabajo para listado'!$BC$155:$CB$1048576,MATCH($A75,'Hoja de Trabajo para listado'!$BC$155:$BC$1048576,0),MATCH((CUADRO!H$4&amp;$E75),'Hoja de Trabajo para listado'!$BC$151:$CB$151,0)),0)+IFERROR(INDEX('Hoja de Trabajo para listado'!$DE$153:$DG$274,MATCH($A75,'Hoja de Trabajo para listado'!$DE$153:$DE$1048576,0),MATCH((CUADRO!H$4&amp;$E75),'Hoja de Trabajo para listado'!$DE$151:$DG$151,0)),0)+IFERROR(INDEX('Hoja de Trabajo para listado'!$CD$155:$DC$1048576,MATCH($A75,'Hoja de Trabajo para listado'!$CD$155:$CD$1048576,0),MATCH((CUADRO!H$4&amp;$E75),'Hoja de Trabajo para listado'!$CD$151:$DC$151,0)),0)</f>
        <v>0</v>
      </c>
      <c r="I75" s="241">
        <f ca="1">+IFERROR(INDEX('Hoja de Trabajo para listado'!$A$155:$Z$1048576,MATCH($A75,'Hoja de Trabajo para listado'!$A$155:$A$1048576,0),MATCH((CUADRO!I$4&amp;$E75),'Hoja de Trabajo para listado'!$A$151:$Z$151,0)),0)+IFERROR(INDEX('Hoja de Trabajo para listado'!$AB$155:$BA$1048576,MATCH($A75,'Hoja de Trabajo para listado'!$AB$155:$AB$1048576,0),MATCH((CUADRO!I$4&amp;$E75),'Hoja de Trabajo para listado'!$AB$151:$BA$151,0)),0)+IFERROR(INDEX('Hoja de Trabajo para listado'!$BC$155:$CB$1048576,MATCH($A75,'Hoja de Trabajo para listado'!$BC$155:$BC$1048576,0),MATCH((CUADRO!I$4&amp;$E75),'Hoja de Trabajo para listado'!$BC$151:$CB$151,0)),0)+IFERROR(INDEX('Hoja de Trabajo para listado'!$DE$153:$DG$274,MATCH($A75,'Hoja de Trabajo para listado'!$DE$153:$DE$1048576,0),MATCH((CUADRO!I$4&amp;$E75),'Hoja de Trabajo para listado'!$DE$151:$DG$151,0)),0)+IFERROR(INDEX('Hoja de Trabajo para listado'!$CD$155:$DC$1048576,MATCH($A75,'Hoja de Trabajo para listado'!$CD$155:$CD$1048576,0),MATCH((CUADRO!I$4&amp;$E75),'Hoja de Trabajo para listado'!$CD$151:$DC$151,0)),0)</f>
        <v>0</v>
      </c>
      <c r="J75" s="241">
        <f ca="1">+IFERROR(INDEX('Hoja de Trabajo para listado'!$A$155:$Z$1048576,MATCH($A75,'Hoja de Trabajo para listado'!$A$155:$A$1048576,0),MATCH((CUADRO!J$4&amp;$E75),'Hoja de Trabajo para listado'!$A$151:$Z$151,0)),0)+IFERROR(INDEX('Hoja de Trabajo para listado'!$AB$155:$BA$1048576,MATCH($A75,'Hoja de Trabajo para listado'!$AB$155:$AB$1048576,0),MATCH((CUADRO!J$4&amp;$E75),'Hoja de Trabajo para listado'!$AB$151:$BA$151,0)),0)+IFERROR(INDEX('Hoja de Trabajo para listado'!$BC$155:$CB$1048576,MATCH($A75,'Hoja de Trabajo para listado'!$BC$155:$BC$1048576,0),MATCH((CUADRO!J$4&amp;$E75),'Hoja de Trabajo para listado'!$BC$151:$CB$151,0)),0)+IFERROR(INDEX('Hoja de Trabajo para listado'!$DE$153:$DG$274,MATCH($A75,'Hoja de Trabajo para listado'!$DE$153:$DE$1048576,0),MATCH((CUADRO!J$4&amp;$E75),'Hoja de Trabajo para listado'!$DE$151:$DG$151,0)),0)+IFERROR(INDEX('Hoja de Trabajo para listado'!$CD$155:$DC$1048576,MATCH($A75,'Hoja de Trabajo para listado'!$CD$155:$CD$1048576,0),MATCH((CUADRO!J$4&amp;$E75),'Hoja de Trabajo para listado'!$CD$151:$DC$151,0)),0)</f>
        <v>0</v>
      </c>
      <c r="K75" s="241">
        <f ca="1">+IFERROR(INDEX('Hoja de Trabajo para listado'!$A$155:$Z$1048576,MATCH($A75,'Hoja de Trabajo para listado'!$A$155:$A$1048576,0),MATCH((CUADRO!K$4&amp;$E75),'Hoja de Trabajo para listado'!$A$151:$Z$151,0)),0)+IFERROR(INDEX('Hoja de Trabajo para listado'!$AB$155:$BA$1048576,MATCH($A75,'Hoja de Trabajo para listado'!$AB$155:$AB$1048576,0),MATCH((CUADRO!K$4&amp;$E75),'Hoja de Trabajo para listado'!$AB$151:$BA$151,0)),0)+IFERROR(INDEX('Hoja de Trabajo para listado'!$BC$155:$CB$1048576,MATCH($A75,'Hoja de Trabajo para listado'!$BC$155:$BC$1048576,0),MATCH((CUADRO!K$4&amp;$E75),'Hoja de Trabajo para listado'!$BC$151:$CB$151,0)),0)+IFERROR(INDEX('Hoja de Trabajo para listado'!$DE$153:$DG$274,MATCH($A75,'Hoja de Trabajo para listado'!$DE$153:$DE$1048576,0),MATCH((CUADRO!K$4&amp;$E75),'Hoja de Trabajo para listado'!$DE$151:$DG$151,0)),0)+IFERROR(INDEX('Hoja de Trabajo para listado'!$CD$155:$DC$1048576,MATCH($A75,'Hoja de Trabajo para listado'!$CD$155:$CD$1048576,0),MATCH((CUADRO!K$4&amp;$E75),'Hoja de Trabajo para listado'!$CD$151:$DC$151,0)),0)</f>
        <v>0</v>
      </c>
      <c r="L75" s="241">
        <f ca="1">+IFERROR(INDEX('Hoja de Trabajo para listado'!$A$155:$Z$1048576,MATCH($A75,'Hoja de Trabajo para listado'!$A$155:$A$1048576,0),MATCH((CUADRO!L$4&amp;$E75),'Hoja de Trabajo para listado'!$A$151:$Z$151,0)),0)+IFERROR(INDEX('Hoja de Trabajo para listado'!$AB$155:$BA$1048576,MATCH($A75,'Hoja de Trabajo para listado'!$AB$155:$AB$1048576,0),MATCH((CUADRO!L$4&amp;$E75),'Hoja de Trabajo para listado'!$AB$151:$BA$151,0)),0)+IFERROR(INDEX('Hoja de Trabajo para listado'!$BC$155:$CB$1048576,MATCH($A75,'Hoja de Trabajo para listado'!$BC$155:$BC$1048576,0),MATCH((CUADRO!L$4&amp;$E75),'Hoja de Trabajo para listado'!$BC$151:$CB$151,0)),0)+IFERROR(INDEX('Hoja de Trabajo para listado'!$DE$153:$DG$274,MATCH($A75,'Hoja de Trabajo para listado'!$DE$153:$DE$1048576,0),MATCH((CUADRO!L$4&amp;$E75),'Hoja de Trabajo para listado'!$DE$151:$DG$151,0)),0)+IFERROR(INDEX('Hoja de Trabajo para listado'!$CD$155:$DC$1048576,MATCH($A75,'Hoja de Trabajo para listado'!$CD$155:$CD$1048576,0),MATCH((CUADRO!L$4&amp;$E75),'Hoja de Trabajo para listado'!$CD$151:$DC$151,0)),0)</f>
        <v>0</v>
      </c>
      <c r="M75" s="241">
        <f ca="1">+IFERROR(INDEX('Hoja de Trabajo para listado'!$A$155:$Z$1048576,MATCH($A75,'Hoja de Trabajo para listado'!$A$155:$A$1048576,0),MATCH((CUADRO!M$4&amp;$E75),'Hoja de Trabajo para listado'!$A$151:$Z$151,0)),0)+IFERROR(INDEX('Hoja de Trabajo para listado'!$AB$155:$BA$1048576,MATCH($A75,'Hoja de Trabajo para listado'!$AB$155:$AB$1048576,0),MATCH((CUADRO!M$4&amp;$E75),'Hoja de Trabajo para listado'!$AB$151:$BA$151,0)),0)+IFERROR(INDEX('Hoja de Trabajo para listado'!$BC$155:$CB$1048576,MATCH($A75,'Hoja de Trabajo para listado'!$BC$155:$BC$1048576,0),MATCH((CUADRO!M$4&amp;$E75),'Hoja de Trabajo para listado'!$BC$151:$CB$151,0)),0)+IFERROR(INDEX('Hoja de Trabajo para listado'!$DE$153:$DG$274,MATCH($A75,'Hoja de Trabajo para listado'!$DE$153:$DE$1048576,0),MATCH((CUADRO!M$4&amp;$E75),'Hoja de Trabajo para listado'!$DE$151:$DG$151,0)),0)+IFERROR(INDEX('Hoja de Trabajo para listado'!$CD$155:$DC$1048576,MATCH($A75,'Hoja de Trabajo para listado'!$CD$155:$CD$1048576,0),MATCH((CUADRO!M$4&amp;$E75),'Hoja de Trabajo para listado'!$CD$151:$DC$151,0)),0)</f>
        <v>0</v>
      </c>
      <c r="N75" s="241">
        <f ca="1">+IFERROR(INDEX('Hoja de Trabajo para listado'!$A$155:$Z$1048576,MATCH($A75,'Hoja de Trabajo para listado'!$A$155:$A$1048576,0),MATCH((CUADRO!N$4&amp;$E75),'Hoja de Trabajo para listado'!$A$151:$Z$151,0)),0)+IFERROR(INDEX('Hoja de Trabajo para listado'!$AB$155:$BA$1048576,MATCH($A75,'Hoja de Trabajo para listado'!$AB$155:$AB$1048576,0),MATCH((CUADRO!N$4&amp;$E75),'Hoja de Trabajo para listado'!$AB$151:$BA$151,0)),0)+IFERROR(INDEX('Hoja de Trabajo para listado'!$BC$155:$CB$1048576,MATCH($A75,'Hoja de Trabajo para listado'!$BC$155:$BC$1048576,0),MATCH((CUADRO!N$4&amp;$E75),'Hoja de Trabajo para listado'!$BC$151:$CB$151,0)),0)+IFERROR(INDEX('Hoja de Trabajo para listado'!$DE$153:$DG$274,MATCH($A75,'Hoja de Trabajo para listado'!$DE$153:$DE$1048576,0),MATCH((CUADRO!N$4&amp;$E75),'Hoja de Trabajo para listado'!$DE$151:$DG$151,0)),0)+IFERROR(INDEX('Hoja de Trabajo para listado'!$CD$155:$DC$1048576,MATCH($A75,'Hoja de Trabajo para listado'!$CD$155:$CD$1048576,0),MATCH((CUADRO!N$4&amp;$E75),'Hoja de Trabajo para listado'!$CD$151:$DC$151,0)),0)</f>
        <v>0</v>
      </c>
      <c r="O75" s="241">
        <f ca="1">+IFERROR(INDEX('Hoja de Trabajo para listado'!$A$155:$Z$1048576,MATCH($A75,'Hoja de Trabajo para listado'!$A$155:$A$1048576,0),MATCH((CUADRO!O$4&amp;$E75),'Hoja de Trabajo para listado'!$A$151:$Z$151,0)),0)+IFERROR(INDEX('Hoja de Trabajo para listado'!$AB$155:$BA$1048576,MATCH($A75,'Hoja de Trabajo para listado'!$AB$155:$AB$1048576,0),MATCH((CUADRO!O$4&amp;$E75),'Hoja de Trabajo para listado'!$AB$151:$BA$151,0)),0)+IFERROR(INDEX('Hoja de Trabajo para listado'!$BC$155:$CB$1048576,MATCH($A75,'Hoja de Trabajo para listado'!$BC$155:$BC$1048576,0),MATCH((CUADRO!O$4&amp;$E75),'Hoja de Trabajo para listado'!$BC$151:$CB$151,0)),0)+IFERROR(INDEX('Hoja de Trabajo para listado'!$DE$153:$DG$274,MATCH($A75,'Hoja de Trabajo para listado'!$DE$153:$DE$1048576,0),MATCH((CUADRO!O$4&amp;$E75),'Hoja de Trabajo para listado'!$DE$151:$DG$151,0)),0)+IFERROR(INDEX('Hoja de Trabajo para listado'!$CD$155:$DC$1048576,MATCH($A75,'Hoja de Trabajo para listado'!$CD$155:$CD$1048576,0),MATCH((CUADRO!O$4&amp;$E75),'Hoja de Trabajo para listado'!$CD$151:$DC$151,0)),0)</f>
        <v>0</v>
      </c>
      <c r="P75" s="241">
        <f ca="1">+IFERROR(INDEX('Hoja de Trabajo para listado'!$A$155:$Z$1048576,MATCH($A75,'Hoja de Trabajo para listado'!$A$155:$A$1048576,0),MATCH((CUADRO!P$4&amp;$E75),'Hoja de Trabajo para listado'!$A$151:$Z$151,0)),0)+IFERROR(INDEX('Hoja de Trabajo para listado'!$AB$155:$BA$1048576,MATCH($A75,'Hoja de Trabajo para listado'!$AB$155:$AB$1048576,0),MATCH((CUADRO!P$4&amp;$E75),'Hoja de Trabajo para listado'!$AB$151:$BA$151,0)),0)+IFERROR(INDEX('Hoja de Trabajo para listado'!$BC$155:$CB$1048576,MATCH($A75,'Hoja de Trabajo para listado'!$BC$155:$BC$1048576,0),MATCH((CUADRO!P$4&amp;$E75),'Hoja de Trabajo para listado'!$BC$151:$CB$151,0)),0)+IFERROR(INDEX('Hoja de Trabajo para listado'!$DE$153:$DG$274,MATCH($A75,'Hoja de Trabajo para listado'!$DE$153:$DE$1048576,0),MATCH((CUADRO!P$4&amp;$E75),'Hoja de Trabajo para listado'!$DE$151:$DG$151,0)),0)+IFERROR(INDEX('Hoja de Trabajo para listado'!$CD$155:$DC$1048576,MATCH($A75,'Hoja de Trabajo para listado'!$CD$155:$CD$1048576,0),MATCH((CUADRO!P$4&amp;$E75),'Hoja de Trabajo para listado'!$CD$151:$DC$151,0)),0)</f>
        <v>0</v>
      </c>
      <c r="Q75" s="241">
        <f ca="1">+IFERROR(INDEX('Hoja de Trabajo para listado'!$A$155:$Z$1048576,MATCH($A75,'Hoja de Trabajo para listado'!$A$155:$A$1048576,0),MATCH((CUADRO!Q$4&amp;$E75),'Hoja de Trabajo para listado'!$A$151:$Z$151,0)),0)+IFERROR(INDEX('Hoja de Trabajo para listado'!$AB$155:$BA$1048576,MATCH($A75,'Hoja de Trabajo para listado'!$AB$155:$AB$1048576,0),MATCH((CUADRO!Q$4&amp;$E75),'Hoja de Trabajo para listado'!$AB$151:$BA$151,0)),0)+IFERROR(INDEX('Hoja de Trabajo para listado'!$BC$155:$CB$1048576,MATCH($A75,'Hoja de Trabajo para listado'!$BC$155:$BC$1048576,0),MATCH((CUADRO!Q$4&amp;$E75),'Hoja de Trabajo para listado'!$BC$151:$CB$151,0)),0)+IFERROR(INDEX('Hoja de Trabajo para listado'!$DE$153:$DG$274,MATCH($A75,'Hoja de Trabajo para listado'!$DE$153:$DE$1048576,0),MATCH((CUADRO!Q$4&amp;$E75),'Hoja de Trabajo para listado'!$DE$151:$DG$151,0)),0)+IFERROR(INDEX('Hoja de Trabajo para listado'!$CD$155:$DC$1048576,MATCH($A75,'Hoja de Trabajo para listado'!$CD$155:$CD$1048576,0),MATCH((CUADRO!Q$4&amp;$E75),'Hoja de Trabajo para listado'!$CD$151:$DC$151,0)),0)</f>
        <v>0</v>
      </c>
      <c r="R75" s="241">
        <f t="shared" ca="1" si="5"/>
        <v>0</v>
      </c>
      <c r="S75" s="241"/>
      <c r="T75" s="241">
        <f ca="1">+T76</f>
        <v>0</v>
      </c>
      <c r="U75" s="240">
        <f t="shared" si="6"/>
        <v>1</v>
      </c>
      <c r="V75" s="327" t="str">
        <f>+VLOOKUP(A75,bd_lista!$A$3:$E$592,5,FALSE)</f>
        <v>Instituciones Descentralizadas</v>
      </c>
      <c r="W75" s="397" t="str">
        <f>+V75</f>
        <v>Instituciones Descentralizadas</v>
      </c>
      <c r="X75" s="240">
        <f>+VLOOKUP(A75,[4]Sheet1!$A$13:$D$744,4,FALSE)</f>
        <v>0</v>
      </c>
      <c r="Y75" s="240" t="e">
        <f>+VLOOKUP(X75,bd_lista!$A$3:$C$592,3,FALSE)</f>
        <v>#N/A</v>
      </c>
      <c r="Z75" s="290">
        <f>+X75</f>
        <v>0</v>
      </c>
      <c r="AA75" s="291" t="e">
        <f>+Y75</f>
        <v>#N/A</v>
      </c>
    </row>
    <row r="76" spans="1:27" ht="15" hidden="1" customHeight="1">
      <c r="A76" s="32">
        <v>137</v>
      </c>
      <c r="B76" s="394"/>
      <c r="C76" s="327" t="str">
        <f>+VLOOKUP(A76,bd_lista!$A$3:$C$592,3,FALSE)</f>
        <v>Comité Ejecutivo de la Universidad Boliviana</v>
      </c>
      <c r="D76" s="396"/>
      <c r="E76" s="327" t="s">
        <v>1304</v>
      </c>
      <c r="F76" s="243">
        <f ca="1">+IFERROR(INDEX('Hoja de Trabajo para listado'!$A$155:$Z$1048576,MATCH($A76,'Hoja de Trabajo para listado'!$A$155:$A$1048576,0),MATCH((CUADRO!F$4&amp;$E76),'Hoja de Trabajo para listado'!$A$151:$Z$151,0)),0)+IFERROR(INDEX('Hoja de Trabajo para listado'!$AB$155:$BA$1048576,MATCH($A76,'Hoja de Trabajo para listado'!$AB$155:$AB$1048576,0),MATCH((CUADRO!F$4&amp;$E76),'Hoja de Trabajo para listado'!$AB$151:$BA$151,0)),0)+IFERROR(INDEX('Hoja de Trabajo para listado'!$BC$155:$CB$1048576,MATCH($A76,'Hoja de Trabajo para listado'!$BC$155:$BC$1048576,0),MATCH((CUADRO!F$4&amp;$E76),'Hoja de Trabajo para listado'!$BC$151:$CB$151,0)),0)+IFERROR(INDEX('Hoja de Trabajo para listado'!$DE$153:$DG$274,MATCH($A76,'Hoja de Trabajo para listado'!$DE$153:$DE$1048576,0),MATCH((CUADRO!F$4&amp;$E76),'Hoja de Trabajo para listado'!$DE$151:$DG$151,0)),0)+IFERROR(INDEX('Hoja de Trabajo para listado'!$CD$155:$DC$1048576,MATCH($A76,'Hoja de Trabajo para listado'!$CD$155:$CD$1048576,0),MATCH((CUADRO!F$4&amp;$E76),'Hoja de Trabajo para listado'!$CD$151:$DC$151,0)),0)</f>
        <v>0</v>
      </c>
      <c r="G76" s="243">
        <f ca="1">+IFERROR(INDEX('Hoja de Trabajo para listado'!$A$155:$Z$1048576,MATCH($A76,'Hoja de Trabajo para listado'!$A$155:$A$1048576,0),MATCH((CUADRO!G$4&amp;$E76),'Hoja de Trabajo para listado'!$A$151:$Z$151,0)),0)+IFERROR(INDEX('Hoja de Trabajo para listado'!$AB$155:$BA$1048576,MATCH($A76,'Hoja de Trabajo para listado'!$AB$155:$AB$1048576,0),MATCH((CUADRO!G$4&amp;$E76),'Hoja de Trabajo para listado'!$AB$151:$BA$151,0)),0)+IFERROR(INDEX('Hoja de Trabajo para listado'!$BC$155:$CB$1048576,MATCH($A76,'Hoja de Trabajo para listado'!$BC$155:$BC$1048576,0),MATCH((CUADRO!G$4&amp;$E76),'Hoja de Trabajo para listado'!$BC$151:$CB$151,0)),0)+IFERROR(INDEX('Hoja de Trabajo para listado'!$DE$153:$DG$274,MATCH($A76,'Hoja de Trabajo para listado'!$DE$153:$DE$1048576,0),MATCH((CUADRO!G$4&amp;$E76),'Hoja de Trabajo para listado'!$DE$151:$DG$151,0)),0)+IFERROR(INDEX('Hoja de Trabajo para listado'!$CD$155:$DC$1048576,MATCH($A76,'Hoja de Trabajo para listado'!$CD$155:$CD$1048576,0),MATCH((CUADRO!G$4&amp;$E76),'Hoja de Trabajo para listado'!$CD$151:$DC$151,0)),0)</f>
        <v>0</v>
      </c>
      <c r="H76" s="243">
        <f ca="1">+IFERROR(INDEX('Hoja de Trabajo para listado'!$A$155:$Z$1048576,MATCH($A76,'Hoja de Trabajo para listado'!$A$155:$A$1048576,0),MATCH((CUADRO!H$4&amp;$E76),'Hoja de Trabajo para listado'!$A$151:$Z$151,0)),0)+IFERROR(INDEX('Hoja de Trabajo para listado'!$AB$155:$BA$1048576,MATCH($A76,'Hoja de Trabajo para listado'!$AB$155:$AB$1048576,0),MATCH((CUADRO!H$4&amp;$E76),'Hoja de Trabajo para listado'!$AB$151:$BA$151,0)),0)+IFERROR(INDEX('Hoja de Trabajo para listado'!$BC$155:$CB$1048576,MATCH($A76,'Hoja de Trabajo para listado'!$BC$155:$BC$1048576,0),MATCH((CUADRO!H$4&amp;$E76),'Hoja de Trabajo para listado'!$BC$151:$CB$151,0)),0)+IFERROR(INDEX('Hoja de Trabajo para listado'!$DE$153:$DG$274,MATCH($A76,'Hoja de Trabajo para listado'!$DE$153:$DE$1048576,0),MATCH((CUADRO!H$4&amp;$E76),'Hoja de Trabajo para listado'!$DE$151:$DG$151,0)),0)+IFERROR(INDEX('Hoja de Trabajo para listado'!$CD$155:$DC$1048576,MATCH($A76,'Hoja de Trabajo para listado'!$CD$155:$CD$1048576,0),MATCH((CUADRO!H$4&amp;$E76),'Hoja de Trabajo para listado'!$CD$151:$DC$151,0)),0)</f>
        <v>0</v>
      </c>
      <c r="I76" s="243">
        <f ca="1">+IFERROR(INDEX('Hoja de Trabajo para listado'!$A$155:$Z$1048576,MATCH($A76,'Hoja de Trabajo para listado'!$A$155:$A$1048576,0),MATCH((CUADRO!I$4&amp;$E76),'Hoja de Trabajo para listado'!$A$151:$Z$151,0)),0)+IFERROR(INDEX('Hoja de Trabajo para listado'!$AB$155:$BA$1048576,MATCH($A76,'Hoja de Trabajo para listado'!$AB$155:$AB$1048576,0),MATCH((CUADRO!I$4&amp;$E76),'Hoja de Trabajo para listado'!$AB$151:$BA$151,0)),0)+IFERROR(INDEX('Hoja de Trabajo para listado'!$BC$155:$CB$1048576,MATCH($A76,'Hoja de Trabajo para listado'!$BC$155:$BC$1048576,0),MATCH((CUADRO!I$4&amp;$E76),'Hoja de Trabajo para listado'!$BC$151:$CB$151,0)),0)+IFERROR(INDEX('Hoja de Trabajo para listado'!$DE$153:$DG$274,MATCH($A76,'Hoja de Trabajo para listado'!$DE$153:$DE$1048576,0),MATCH((CUADRO!I$4&amp;$E76),'Hoja de Trabajo para listado'!$DE$151:$DG$151,0)),0)+IFERROR(INDEX('Hoja de Trabajo para listado'!$CD$155:$DC$1048576,MATCH($A76,'Hoja de Trabajo para listado'!$CD$155:$CD$1048576,0),MATCH((CUADRO!I$4&amp;$E76),'Hoja de Trabajo para listado'!$CD$151:$DC$151,0)),0)</f>
        <v>0</v>
      </c>
      <c r="J76" s="243">
        <f ca="1">+IFERROR(INDEX('Hoja de Trabajo para listado'!$A$155:$Z$1048576,MATCH($A76,'Hoja de Trabajo para listado'!$A$155:$A$1048576,0),MATCH((CUADRO!J$4&amp;$E76),'Hoja de Trabajo para listado'!$A$151:$Z$151,0)),0)+IFERROR(INDEX('Hoja de Trabajo para listado'!$AB$155:$BA$1048576,MATCH($A76,'Hoja de Trabajo para listado'!$AB$155:$AB$1048576,0),MATCH((CUADRO!J$4&amp;$E76),'Hoja de Trabajo para listado'!$AB$151:$BA$151,0)),0)+IFERROR(INDEX('Hoja de Trabajo para listado'!$BC$155:$CB$1048576,MATCH($A76,'Hoja de Trabajo para listado'!$BC$155:$BC$1048576,0),MATCH((CUADRO!J$4&amp;$E76),'Hoja de Trabajo para listado'!$BC$151:$CB$151,0)),0)+IFERROR(INDEX('Hoja de Trabajo para listado'!$DE$153:$DG$274,MATCH($A76,'Hoja de Trabajo para listado'!$DE$153:$DE$1048576,0),MATCH((CUADRO!J$4&amp;$E76),'Hoja de Trabajo para listado'!$DE$151:$DG$151,0)),0)+IFERROR(INDEX('Hoja de Trabajo para listado'!$CD$155:$DC$1048576,MATCH($A76,'Hoja de Trabajo para listado'!$CD$155:$CD$1048576,0),MATCH((CUADRO!J$4&amp;$E76),'Hoja de Trabajo para listado'!$CD$151:$DC$151,0)),0)</f>
        <v>0</v>
      </c>
      <c r="K76" s="243">
        <f ca="1">+IFERROR(INDEX('Hoja de Trabajo para listado'!$A$155:$Z$1048576,MATCH($A76,'Hoja de Trabajo para listado'!$A$155:$A$1048576,0),MATCH((CUADRO!K$4&amp;$E76),'Hoja de Trabajo para listado'!$A$151:$Z$151,0)),0)+IFERROR(INDEX('Hoja de Trabajo para listado'!$AB$155:$BA$1048576,MATCH($A76,'Hoja de Trabajo para listado'!$AB$155:$AB$1048576,0),MATCH((CUADRO!K$4&amp;$E76),'Hoja de Trabajo para listado'!$AB$151:$BA$151,0)),0)+IFERROR(INDEX('Hoja de Trabajo para listado'!$BC$155:$CB$1048576,MATCH($A76,'Hoja de Trabajo para listado'!$BC$155:$BC$1048576,0),MATCH((CUADRO!K$4&amp;$E76),'Hoja de Trabajo para listado'!$BC$151:$CB$151,0)),0)+IFERROR(INDEX('Hoja de Trabajo para listado'!$DE$153:$DG$274,MATCH($A76,'Hoja de Trabajo para listado'!$DE$153:$DE$1048576,0),MATCH((CUADRO!K$4&amp;$E76),'Hoja de Trabajo para listado'!$DE$151:$DG$151,0)),0)+IFERROR(INDEX('Hoja de Trabajo para listado'!$CD$155:$DC$1048576,MATCH($A76,'Hoja de Trabajo para listado'!$CD$155:$CD$1048576,0),MATCH((CUADRO!K$4&amp;$E76),'Hoja de Trabajo para listado'!$CD$151:$DC$151,0)),0)</f>
        <v>0</v>
      </c>
      <c r="L76" s="243">
        <f ca="1">+IFERROR(INDEX('Hoja de Trabajo para listado'!$A$155:$Z$1048576,MATCH($A76,'Hoja de Trabajo para listado'!$A$155:$A$1048576,0),MATCH((CUADRO!L$4&amp;$E76),'Hoja de Trabajo para listado'!$A$151:$Z$151,0)),0)+IFERROR(INDEX('Hoja de Trabajo para listado'!$AB$155:$BA$1048576,MATCH($A76,'Hoja de Trabajo para listado'!$AB$155:$AB$1048576,0),MATCH((CUADRO!L$4&amp;$E76),'Hoja de Trabajo para listado'!$AB$151:$BA$151,0)),0)+IFERROR(INDEX('Hoja de Trabajo para listado'!$BC$155:$CB$1048576,MATCH($A76,'Hoja de Trabajo para listado'!$BC$155:$BC$1048576,0),MATCH((CUADRO!L$4&amp;$E76),'Hoja de Trabajo para listado'!$BC$151:$CB$151,0)),0)+IFERROR(INDEX('Hoja de Trabajo para listado'!$DE$153:$DG$274,MATCH($A76,'Hoja de Trabajo para listado'!$DE$153:$DE$1048576,0),MATCH((CUADRO!L$4&amp;$E76),'Hoja de Trabajo para listado'!$DE$151:$DG$151,0)),0)+IFERROR(INDEX('Hoja de Trabajo para listado'!$CD$155:$DC$1048576,MATCH($A76,'Hoja de Trabajo para listado'!$CD$155:$CD$1048576,0),MATCH((CUADRO!L$4&amp;$E76),'Hoja de Trabajo para listado'!$CD$151:$DC$151,0)),0)</f>
        <v>0</v>
      </c>
      <c r="M76" s="243">
        <f ca="1">+IFERROR(INDEX('Hoja de Trabajo para listado'!$A$155:$Z$1048576,MATCH($A76,'Hoja de Trabajo para listado'!$A$155:$A$1048576,0),MATCH((CUADRO!M$4&amp;$E76),'Hoja de Trabajo para listado'!$A$151:$Z$151,0)),0)+IFERROR(INDEX('Hoja de Trabajo para listado'!$AB$155:$BA$1048576,MATCH($A76,'Hoja de Trabajo para listado'!$AB$155:$AB$1048576,0),MATCH((CUADRO!M$4&amp;$E76),'Hoja de Trabajo para listado'!$AB$151:$BA$151,0)),0)+IFERROR(INDEX('Hoja de Trabajo para listado'!$BC$155:$CB$1048576,MATCH($A76,'Hoja de Trabajo para listado'!$BC$155:$BC$1048576,0),MATCH((CUADRO!M$4&amp;$E76),'Hoja de Trabajo para listado'!$BC$151:$CB$151,0)),0)+IFERROR(INDEX('Hoja de Trabajo para listado'!$DE$153:$DG$274,MATCH($A76,'Hoja de Trabajo para listado'!$DE$153:$DE$1048576,0),MATCH((CUADRO!M$4&amp;$E76),'Hoja de Trabajo para listado'!$DE$151:$DG$151,0)),0)+IFERROR(INDEX('Hoja de Trabajo para listado'!$CD$155:$DC$1048576,MATCH($A76,'Hoja de Trabajo para listado'!$CD$155:$CD$1048576,0),MATCH((CUADRO!M$4&amp;$E76),'Hoja de Trabajo para listado'!$CD$151:$DC$151,0)),0)</f>
        <v>0</v>
      </c>
      <c r="N76" s="243">
        <f ca="1">+IFERROR(INDEX('Hoja de Trabajo para listado'!$A$155:$Z$1048576,MATCH($A76,'Hoja de Trabajo para listado'!$A$155:$A$1048576,0),MATCH((CUADRO!N$4&amp;$E76),'Hoja de Trabajo para listado'!$A$151:$Z$151,0)),0)+IFERROR(INDEX('Hoja de Trabajo para listado'!$AB$155:$BA$1048576,MATCH($A76,'Hoja de Trabajo para listado'!$AB$155:$AB$1048576,0),MATCH((CUADRO!N$4&amp;$E76),'Hoja de Trabajo para listado'!$AB$151:$BA$151,0)),0)+IFERROR(INDEX('Hoja de Trabajo para listado'!$BC$155:$CB$1048576,MATCH($A76,'Hoja de Trabajo para listado'!$BC$155:$BC$1048576,0),MATCH((CUADRO!N$4&amp;$E76),'Hoja de Trabajo para listado'!$BC$151:$CB$151,0)),0)+IFERROR(INDEX('Hoja de Trabajo para listado'!$DE$153:$DG$274,MATCH($A76,'Hoja de Trabajo para listado'!$DE$153:$DE$1048576,0),MATCH((CUADRO!N$4&amp;$E76),'Hoja de Trabajo para listado'!$DE$151:$DG$151,0)),0)+IFERROR(INDEX('Hoja de Trabajo para listado'!$CD$155:$DC$1048576,MATCH($A76,'Hoja de Trabajo para listado'!$CD$155:$CD$1048576,0),MATCH((CUADRO!N$4&amp;$E76),'Hoja de Trabajo para listado'!$CD$151:$DC$151,0)),0)</f>
        <v>0</v>
      </c>
      <c r="O76" s="243">
        <f ca="1">+IFERROR(INDEX('Hoja de Trabajo para listado'!$A$155:$Z$1048576,MATCH($A76,'Hoja de Trabajo para listado'!$A$155:$A$1048576,0),MATCH((CUADRO!O$4&amp;$E76),'Hoja de Trabajo para listado'!$A$151:$Z$151,0)),0)+IFERROR(INDEX('Hoja de Trabajo para listado'!$AB$155:$BA$1048576,MATCH($A76,'Hoja de Trabajo para listado'!$AB$155:$AB$1048576,0),MATCH((CUADRO!O$4&amp;$E76),'Hoja de Trabajo para listado'!$AB$151:$BA$151,0)),0)+IFERROR(INDEX('Hoja de Trabajo para listado'!$BC$155:$CB$1048576,MATCH($A76,'Hoja de Trabajo para listado'!$BC$155:$BC$1048576,0),MATCH((CUADRO!O$4&amp;$E76),'Hoja de Trabajo para listado'!$BC$151:$CB$151,0)),0)+IFERROR(INDEX('Hoja de Trabajo para listado'!$DE$153:$DG$274,MATCH($A76,'Hoja de Trabajo para listado'!$DE$153:$DE$1048576,0),MATCH((CUADRO!O$4&amp;$E76),'Hoja de Trabajo para listado'!$DE$151:$DG$151,0)),0)+IFERROR(INDEX('Hoja de Trabajo para listado'!$CD$155:$DC$1048576,MATCH($A76,'Hoja de Trabajo para listado'!$CD$155:$CD$1048576,0),MATCH((CUADRO!O$4&amp;$E76),'Hoja de Trabajo para listado'!$CD$151:$DC$151,0)),0)</f>
        <v>0</v>
      </c>
      <c r="P76" s="243">
        <f ca="1">+IFERROR(INDEX('Hoja de Trabajo para listado'!$A$155:$Z$1048576,MATCH($A76,'Hoja de Trabajo para listado'!$A$155:$A$1048576,0),MATCH((CUADRO!P$4&amp;$E76),'Hoja de Trabajo para listado'!$A$151:$Z$151,0)),0)+IFERROR(INDEX('Hoja de Trabajo para listado'!$AB$155:$BA$1048576,MATCH($A76,'Hoja de Trabajo para listado'!$AB$155:$AB$1048576,0),MATCH((CUADRO!P$4&amp;$E76),'Hoja de Trabajo para listado'!$AB$151:$BA$151,0)),0)+IFERROR(INDEX('Hoja de Trabajo para listado'!$BC$155:$CB$1048576,MATCH($A76,'Hoja de Trabajo para listado'!$BC$155:$BC$1048576,0),MATCH((CUADRO!P$4&amp;$E76),'Hoja de Trabajo para listado'!$BC$151:$CB$151,0)),0)+IFERROR(INDEX('Hoja de Trabajo para listado'!$DE$153:$DG$274,MATCH($A76,'Hoja de Trabajo para listado'!$DE$153:$DE$1048576,0),MATCH((CUADRO!P$4&amp;$E76),'Hoja de Trabajo para listado'!$DE$151:$DG$151,0)),0)+IFERROR(INDEX('Hoja de Trabajo para listado'!$CD$155:$DC$1048576,MATCH($A76,'Hoja de Trabajo para listado'!$CD$155:$CD$1048576,0),MATCH((CUADRO!P$4&amp;$E76),'Hoja de Trabajo para listado'!$CD$151:$DC$151,0)),0)</f>
        <v>0</v>
      </c>
      <c r="Q76" s="243">
        <f ca="1">+IFERROR(INDEX('Hoja de Trabajo para listado'!$A$155:$Z$1048576,MATCH($A76,'Hoja de Trabajo para listado'!$A$155:$A$1048576,0),MATCH((CUADRO!Q$4&amp;$E76),'Hoja de Trabajo para listado'!$A$151:$Z$151,0)),0)+IFERROR(INDEX('Hoja de Trabajo para listado'!$AB$155:$BA$1048576,MATCH($A76,'Hoja de Trabajo para listado'!$AB$155:$AB$1048576,0),MATCH((CUADRO!Q$4&amp;$E76),'Hoja de Trabajo para listado'!$AB$151:$BA$151,0)),0)+IFERROR(INDEX('Hoja de Trabajo para listado'!$BC$155:$CB$1048576,MATCH($A76,'Hoja de Trabajo para listado'!$BC$155:$BC$1048576,0),MATCH((CUADRO!Q$4&amp;$E76),'Hoja de Trabajo para listado'!$BC$151:$CB$151,0)),0)+IFERROR(INDEX('Hoja de Trabajo para listado'!$DE$153:$DG$274,MATCH($A76,'Hoja de Trabajo para listado'!$DE$153:$DE$1048576,0),MATCH((CUADRO!Q$4&amp;$E76),'Hoja de Trabajo para listado'!$DE$151:$DG$151,0)),0)+IFERROR(INDEX('Hoja de Trabajo para listado'!$CD$155:$DC$1048576,MATCH($A76,'Hoja de Trabajo para listado'!$CD$155:$CD$1048576,0),MATCH((CUADRO!Q$4&amp;$E76),'Hoja de Trabajo para listado'!$CD$151:$DC$151,0)),0)</f>
        <v>0</v>
      </c>
      <c r="R76" s="243">
        <f t="shared" ca="1" si="5"/>
        <v>0</v>
      </c>
      <c r="S76" s="243">
        <f ca="1">+R75+R76</f>
        <v>0</v>
      </c>
      <c r="T76" s="243">
        <f ca="1">+S76</f>
        <v>0</v>
      </c>
      <c r="U76" s="242">
        <f t="shared" si="6"/>
        <v>2</v>
      </c>
      <c r="V76" s="327" t="str">
        <f>+VLOOKUP(A76,bd_lista!$A$3:$E$592,5,FALSE)</f>
        <v>Instituciones Descentralizadas</v>
      </c>
      <c r="W76" s="398"/>
      <c r="X76" s="240">
        <f>+VLOOKUP(A76,[4]Sheet1!$A$13:$D$744,4,FALSE)</f>
        <v>0</v>
      </c>
      <c r="Y76" s="240" t="e">
        <f>+VLOOKUP(X76,bd_lista!$A$3:$C$592,3,FALSE)</f>
        <v>#N/A</v>
      </c>
      <c r="Z76" s="288"/>
      <c r="AA76" s="289"/>
    </row>
    <row r="77" spans="1:27" customFormat="1" ht="15" hidden="1" customHeight="1">
      <c r="A77" s="249">
        <v>138</v>
      </c>
      <c r="B77" s="393">
        <f>+A77</f>
        <v>138</v>
      </c>
      <c r="C77" s="245" t="str">
        <f>+VLOOKUP(A77,bd_lista!$A$3:$C$592,3,FALSE)</f>
        <v>Universidad Mayor Real y Pontificia de San Francisco Xavier</v>
      </c>
      <c r="D77" s="395" t="str">
        <f>+C77</f>
        <v>Universidad Mayor Real y Pontificia de San Francisco Xavier</v>
      </c>
      <c r="E77" s="245" t="s">
        <v>1303</v>
      </c>
      <c r="F77" s="241">
        <f ca="1">+IFERROR(INDEX('Hoja de Trabajo para listado'!$A$155:$Z$1048576,MATCH($A77,'Hoja de Trabajo para listado'!$A$155:$A$1048576,0),MATCH((CUADRO!F$4&amp;$E77),'Hoja de Trabajo para listado'!$A$151:$Z$151,0)),0)+IFERROR(INDEX('Hoja de Trabajo para listado'!$AB$155:$BA$1048576,MATCH($A77,'Hoja de Trabajo para listado'!$AB$155:$AB$1048576,0),MATCH((CUADRO!F$4&amp;$E77),'Hoja de Trabajo para listado'!$AB$151:$BA$151,0)),0)+IFERROR(INDEX('Hoja de Trabajo para listado'!$BC$155:$CB$1048576,MATCH($A77,'Hoja de Trabajo para listado'!$BC$155:$BC$1048576,0),MATCH((CUADRO!F$4&amp;$E77),'Hoja de Trabajo para listado'!$BC$151:$CB$151,0)),0)+IFERROR(INDEX('Hoja de Trabajo para listado'!$DE$153:$DG$274,MATCH($A77,'Hoja de Trabajo para listado'!$DE$153:$DE$1048576,0),MATCH((CUADRO!F$4&amp;$E77),'Hoja de Trabajo para listado'!$DE$151:$DG$151,0)),0)+IFERROR(INDEX('Hoja de Trabajo para listado'!$CD$155:$DC$1048576,MATCH($A77,'Hoja de Trabajo para listado'!$CD$155:$CD$1048576,0),MATCH((CUADRO!F$4&amp;$E77),'Hoja de Trabajo para listado'!$CD$151:$DC$151,0)),0)</f>
        <v>0</v>
      </c>
      <c r="G77" s="241">
        <f ca="1">+IFERROR(INDEX('Hoja de Trabajo para listado'!$A$155:$Z$1048576,MATCH($A77,'Hoja de Trabajo para listado'!$A$155:$A$1048576,0),MATCH((CUADRO!G$4&amp;$E77),'Hoja de Trabajo para listado'!$A$151:$Z$151,0)),0)+IFERROR(INDEX('Hoja de Trabajo para listado'!$AB$155:$BA$1048576,MATCH($A77,'Hoja de Trabajo para listado'!$AB$155:$AB$1048576,0),MATCH((CUADRO!G$4&amp;$E77),'Hoja de Trabajo para listado'!$AB$151:$BA$151,0)),0)+IFERROR(INDEX('Hoja de Trabajo para listado'!$BC$155:$CB$1048576,MATCH($A77,'Hoja de Trabajo para listado'!$BC$155:$BC$1048576,0),MATCH((CUADRO!G$4&amp;$E77),'Hoja de Trabajo para listado'!$BC$151:$CB$151,0)),0)+IFERROR(INDEX('Hoja de Trabajo para listado'!$DE$153:$DG$274,MATCH($A77,'Hoja de Trabajo para listado'!$DE$153:$DE$1048576,0),MATCH((CUADRO!G$4&amp;$E77),'Hoja de Trabajo para listado'!$DE$151:$DG$151,0)),0)+IFERROR(INDEX('Hoja de Trabajo para listado'!$CD$155:$DC$1048576,MATCH($A77,'Hoja de Trabajo para listado'!$CD$155:$CD$1048576,0),MATCH((CUADRO!G$4&amp;$E77),'Hoja de Trabajo para listado'!$CD$151:$DC$151,0)),0)</f>
        <v>0</v>
      </c>
      <c r="H77" s="241">
        <f ca="1">+IFERROR(INDEX('Hoja de Trabajo para listado'!$A$155:$Z$1048576,MATCH($A77,'Hoja de Trabajo para listado'!$A$155:$A$1048576,0),MATCH((CUADRO!H$4&amp;$E77),'Hoja de Trabajo para listado'!$A$151:$Z$151,0)),0)+IFERROR(INDEX('Hoja de Trabajo para listado'!$AB$155:$BA$1048576,MATCH($A77,'Hoja de Trabajo para listado'!$AB$155:$AB$1048576,0),MATCH((CUADRO!H$4&amp;$E77),'Hoja de Trabajo para listado'!$AB$151:$BA$151,0)),0)+IFERROR(INDEX('Hoja de Trabajo para listado'!$BC$155:$CB$1048576,MATCH($A77,'Hoja de Trabajo para listado'!$BC$155:$BC$1048576,0),MATCH((CUADRO!H$4&amp;$E77),'Hoja de Trabajo para listado'!$BC$151:$CB$151,0)),0)+IFERROR(INDEX('Hoja de Trabajo para listado'!$DE$153:$DG$274,MATCH($A77,'Hoja de Trabajo para listado'!$DE$153:$DE$1048576,0),MATCH((CUADRO!H$4&amp;$E77),'Hoja de Trabajo para listado'!$DE$151:$DG$151,0)),0)+IFERROR(INDEX('Hoja de Trabajo para listado'!$CD$155:$DC$1048576,MATCH($A77,'Hoja de Trabajo para listado'!$CD$155:$CD$1048576,0),MATCH((CUADRO!H$4&amp;$E77),'Hoja de Trabajo para listado'!$CD$151:$DC$151,0)),0)</f>
        <v>0</v>
      </c>
      <c r="I77" s="241">
        <f ca="1">+IFERROR(INDEX('Hoja de Trabajo para listado'!$A$155:$Z$1048576,MATCH($A77,'Hoja de Trabajo para listado'!$A$155:$A$1048576,0),MATCH((CUADRO!I$4&amp;$E77),'Hoja de Trabajo para listado'!$A$151:$Z$151,0)),0)+IFERROR(INDEX('Hoja de Trabajo para listado'!$AB$155:$BA$1048576,MATCH($A77,'Hoja de Trabajo para listado'!$AB$155:$AB$1048576,0),MATCH((CUADRO!I$4&amp;$E77),'Hoja de Trabajo para listado'!$AB$151:$BA$151,0)),0)+IFERROR(INDEX('Hoja de Trabajo para listado'!$BC$155:$CB$1048576,MATCH($A77,'Hoja de Trabajo para listado'!$BC$155:$BC$1048576,0),MATCH((CUADRO!I$4&amp;$E77),'Hoja de Trabajo para listado'!$BC$151:$CB$151,0)),0)+IFERROR(INDEX('Hoja de Trabajo para listado'!$DE$153:$DG$274,MATCH($A77,'Hoja de Trabajo para listado'!$DE$153:$DE$1048576,0),MATCH((CUADRO!I$4&amp;$E77),'Hoja de Trabajo para listado'!$DE$151:$DG$151,0)),0)+IFERROR(INDEX('Hoja de Trabajo para listado'!$CD$155:$DC$1048576,MATCH($A77,'Hoja de Trabajo para listado'!$CD$155:$CD$1048576,0),MATCH((CUADRO!I$4&amp;$E77),'Hoja de Trabajo para listado'!$CD$151:$DC$151,0)),0)</f>
        <v>0</v>
      </c>
      <c r="J77" s="241">
        <f ca="1">+IFERROR(INDEX('Hoja de Trabajo para listado'!$A$155:$Z$1048576,MATCH($A77,'Hoja de Trabajo para listado'!$A$155:$A$1048576,0),MATCH((CUADRO!J$4&amp;$E77),'Hoja de Trabajo para listado'!$A$151:$Z$151,0)),0)+IFERROR(INDEX('Hoja de Trabajo para listado'!$AB$155:$BA$1048576,MATCH($A77,'Hoja de Trabajo para listado'!$AB$155:$AB$1048576,0),MATCH((CUADRO!J$4&amp;$E77),'Hoja de Trabajo para listado'!$AB$151:$BA$151,0)),0)+IFERROR(INDEX('Hoja de Trabajo para listado'!$BC$155:$CB$1048576,MATCH($A77,'Hoja de Trabajo para listado'!$BC$155:$BC$1048576,0),MATCH((CUADRO!J$4&amp;$E77),'Hoja de Trabajo para listado'!$BC$151:$CB$151,0)),0)+IFERROR(INDEX('Hoja de Trabajo para listado'!$DE$153:$DG$274,MATCH($A77,'Hoja de Trabajo para listado'!$DE$153:$DE$1048576,0),MATCH((CUADRO!J$4&amp;$E77),'Hoja de Trabajo para listado'!$DE$151:$DG$151,0)),0)+IFERROR(INDEX('Hoja de Trabajo para listado'!$CD$155:$DC$1048576,MATCH($A77,'Hoja de Trabajo para listado'!$CD$155:$CD$1048576,0),MATCH((CUADRO!J$4&amp;$E77),'Hoja de Trabajo para listado'!$CD$151:$DC$151,0)),0)</f>
        <v>0</v>
      </c>
      <c r="K77" s="241">
        <f ca="1">+IFERROR(INDEX('Hoja de Trabajo para listado'!$A$155:$Z$1048576,MATCH($A77,'Hoja de Trabajo para listado'!$A$155:$A$1048576,0),MATCH((CUADRO!K$4&amp;$E77),'Hoja de Trabajo para listado'!$A$151:$Z$151,0)),0)+IFERROR(INDEX('Hoja de Trabajo para listado'!$AB$155:$BA$1048576,MATCH($A77,'Hoja de Trabajo para listado'!$AB$155:$AB$1048576,0),MATCH((CUADRO!K$4&amp;$E77),'Hoja de Trabajo para listado'!$AB$151:$BA$151,0)),0)+IFERROR(INDEX('Hoja de Trabajo para listado'!$BC$155:$CB$1048576,MATCH($A77,'Hoja de Trabajo para listado'!$BC$155:$BC$1048576,0),MATCH((CUADRO!K$4&amp;$E77),'Hoja de Trabajo para listado'!$BC$151:$CB$151,0)),0)+IFERROR(INDEX('Hoja de Trabajo para listado'!$DE$153:$DG$274,MATCH($A77,'Hoja de Trabajo para listado'!$DE$153:$DE$1048576,0),MATCH((CUADRO!K$4&amp;$E77),'Hoja de Trabajo para listado'!$DE$151:$DG$151,0)),0)+IFERROR(INDEX('Hoja de Trabajo para listado'!$CD$155:$DC$1048576,MATCH($A77,'Hoja de Trabajo para listado'!$CD$155:$CD$1048576,0),MATCH((CUADRO!K$4&amp;$E77),'Hoja de Trabajo para listado'!$CD$151:$DC$151,0)),0)</f>
        <v>0</v>
      </c>
      <c r="L77" s="241">
        <f ca="1">+IFERROR(INDEX('Hoja de Trabajo para listado'!$A$155:$Z$1048576,MATCH($A77,'Hoja de Trabajo para listado'!$A$155:$A$1048576,0),MATCH((CUADRO!L$4&amp;$E77),'Hoja de Trabajo para listado'!$A$151:$Z$151,0)),0)+IFERROR(INDEX('Hoja de Trabajo para listado'!$AB$155:$BA$1048576,MATCH($A77,'Hoja de Trabajo para listado'!$AB$155:$AB$1048576,0),MATCH((CUADRO!L$4&amp;$E77),'Hoja de Trabajo para listado'!$AB$151:$BA$151,0)),0)+IFERROR(INDEX('Hoja de Trabajo para listado'!$BC$155:$CB$1048576,MATCH($A77,'Hoja de Trabajo para listado'!$BC$155:$BC$1048576,0),MATCH((CUADRO!L$4&amp;$E77),'Hoja de Trabajo para listado'!$BC$151:$CB$151,0)),0)+IFERROR(INDEX('Hoja de Trabajo para listado'!$DE$153:$DG$274,MATCH($A77,'Hoja de Trabajo para listado'!$DE$153:$DE$1048576,0),MATCH((CUADRO!L$4&amp;$E77),'Hoja de Trabajo para listado'!$DE$151:$DG$151,0)),0)+IFERROR(INDEX('Hoja de Trabajo para listado'!$CD$155:$DC$1048576,MATCH($A77,'Hoja de Trabajo para listado'!$CD$155:$CD$1048576,0),MATCH((CUADRO!L$4&amp;$E77),'Hoja de Trabajo para listado'!$CD$151:$DC$151,0)),0)</f>
        <v>0</v>
      </c>
      <c r="M77" s="241">
        <f ca="1">+IFERROR(INDEX('Hoja de Trabajo para listado'!$A$155:$Z$1048576,MATCH($A77,'Hoja de Trabajo para listado'!$A$155:$A$1048576,0),MATCH((CUADRO!M$4&amp;$E77),'Hoja de Trabajo para listado'!$A$151:$Z$151,0)),0)+IFERROR(INDEX('Hoja de Trabajo para listado'!$AB$155:$BA$1048576,MATCH($A77,'Hoja de Trabajo para listado'!$AB$155:$AB$1048576,0),MATCH((CUADRO!M$4&amp;$E77),'Hoja de Trabajo para listado'!$AB$151:$BA$151,0)),0)+IFERROR(INDEX('Hoja de Trabajo para listado'!$BC$155:$CB$1048576,MATCH($A77,'Hoja de Trabajo para listado'!$BC$155:$BC$1048576,0),MATCH((CUADRO!M$4&amp;$E77),'Hoja de Trabajo para listado'!$BC$151:$CB$151,0)),0)+IFERROR(INDEX('Hoja de Trabajo para listado'!$DE$153:$DG$274,MATCH($A77,'Hoja de Trabajo para listado'!$DE$153:$DE$1048576,0),MATCH((CUADRO!M$4&amp;$E77),'Hoja de Trabajo para listado'!$DE$151:$DG$151,0)),0)+IFERROR(INDEX('Hoja de Trabajo para listado'!$CD$155:$DC$1048576,MATCH($A77,'Hoja de Trabajo para listado'!$CD$155:$CD$1048576,0),MATCH((CUADRO!M$4&amp;$E77),'Hoja de Trabajo para listado'!$CD$151:$DC$151,0)),0)</f>
        <v>0</v>
      </c>
      <c r="N77" s="241">
        <f ca="1">+IFERROR(INDEX('Hoja de Trabajo para listado'!$A$155:$Z$1048576,MATCH($A77,'Hoja de Trabajo para listado'!$A$155:$A$1048576,0),MATCH((CUADRO!N$4&amp;$E77),'Hoja de Trabajo para listado'!$A$151:$Z$151,0)),0)+IFERROR(INDEX('Hoja de Trabajo para listado'!$AB$155:$BA$1048576,MATCH($A77,'Hoja de Trabajo para listado'!$AB$155:$AB$1048576,0),MATCH((CUADRO!N$4&amp;$E77),'Hoja de Trabajo para listado'!$AB$151:$BA$151,0)),0)+IFERROR(INDEX('Hoja de Trabajo para listado'!$BC$155:$CB$1048576,MATCH($A77,'Hoja de Trabajo para listado'!$BC$155:$BC$1048576,0),MATCH((CUADRO!N$4&amp;$E77),'Hoja de Trabajo para listado'!$BC$151:$CB$151,0)),0)+IFERROR(INDEX('Hoja de Trabajo para listado'!$DE$153:$DG$274,MATCH($A77,'Hoja de Trabajo para listado'!$DE$153:$DE$1048576,0),MATCH((CUADRO!N$4&amp;$E77),'Hoja de Trabajo para listado'!$DE$151:$DG$151,0)),0)+IFERROR(INDEX('Hoja de Trabajo para listado'!$CD$155:$DC$1048576,MATCH($A77,'Hoja de Trabajo para listado'!$CD$155:$CD$1048576,0),MATCH((CUADRO!N$4&amp;$E77),'Hoja de Trabajo para listado'!$CD$151:$DC$151,0)),0)</f>
        <v>0</v>
      </c>
      <c r="O77" s="241">
        <f ca="1">+IFERROR(INDEX('Hoja de Trabajo para listado'!$A$155:$Z$1048576,MATCH($A77,'Hoja de Trabajo para listado'!$A$155:$A$1048576,0),MATCH((CUADRO!O$4&amp;$E77),'Hoja de Trabajo para listado'!$A$151:$Z$151,0)),0)+IFERROR(INDEX('Hoja de Trabajo para listado'!$AB$155:$BA$1048576,MATCH($A77,'Hoja de Trabajo para listado'!$AB$155:$AB$1048576,0),MATCH((CUADRO!O$4&amp;$E77),'Hoja de Trabajo para listado'!$AB$151:$BA$151,0)),0)+IFERROR(INDEX('Hoja de Trabajo para listado'!$BC$155:$CB$1048576,MATCH($A77,'Hoja de Trabajo para listado'!$BC$155:$BC$1048576,0),MATCH((CUADRO!O$4&amp;$E77),'Hoja de Trabajo para listado'!$BC$151:$CB$151,0)),0)+IFERROR(INDEX('Hoja de Trabajo para listado'!$DE$153:$DG$274,MATCH($A77,'Hoja de Trabajo para listado'!$DE$153:$DE$1048576,0),MATCH((CUADRO!O$4&amp;$E77),'Hoja de Trabajo para listado'!$DE$151:$DG$151,0)),0)+IFERROR(INDEX('Hoja de Trabajo para listado'!$CD$155:$DC$1048576,MATCH($A77,'Hoja de Trabajo para listado'!$CD$155:$CD$1048576,0),MATCH((CUADRO!O$4&amp;$E77),'Hoja de Trabajo para listado'!$CD$151:$DC$151,0)),0)</f>
        <v>0</v>
      </c>
      <c r="P77" s="241">
        <f ca="1">+IFERROR(INDEX('Hoja de Trabajo para listado'!$A$155:$Z$1048576,MATCH($A77,'Hoja de Trabajo para listado'!$A$155:$A$1048576,0),MATCH((CUADRO!P$4&amp;$E77),'Hoja de Trabajo para listado'!$A$151:$Z$151,0)),0)+IFERROR(INDEX('Hoja de Trabajo para listado'!$AB$155:$BA$1048576,MATCH($A77,'Hoja de Trabajo para listado'!$AB$155:$AB$1048576,0),MATCH((CUADRO!P$4&amp;$E77),'Hoja de Trabajo para listado'!$AB$151:$BA$151,0)),0)+IFERROR(INDEX('Hoja de Trabajo para listado'!$BC$155:$CB$1048576,MATCH($A77,'Hoja de Trabajo para listado'!$BC$155:$BC$1048576,0),MATCH((CUADRO!P$4&amp;$E77),'Hoja de Trabajo para listado'!$BC$151:$CB$151,0)),0)+IFERROR(INDEX('Hoja de Trabajo para listado'!$DE$153:$DG$274,MATCH($A77,'Hoja de Trabajo para listado'!$DE$153:$DE$1048576,0),MATCH((CUADRO!P$4&amp;$E77),'Hoja de Trabajo para listado'!$DE$151:$DG$151,0)),0)+IFERROR(INDEX('Hoja de Trabajo para listado'!$CD$155:$DC$1048576,MATCH($A77,'Hoja de Trabajo para listado'!$CD$155:$CD$1048576,0),MATCH((CUADRO!P$4&amp;$E77),'Hoja de Trabajo para listado'!$CD$151:$DC$151,0)),0)</f>
        <v>0</v>
      </c>
      <c r="Q77" s="241">
        <f ca="1">+IFERROR(INDEX('Hoja de Trabajo para listado'!$A$155:$Z$1048576,MATCH($A77,'Hoja de Trabajo para listado'!$A$155:$A$1048576,0),MATCH((CUADRO!Q$4&amp;$E77),'Hoja de Trabajo para listado'!$A$151:$Z$151,0)),0)+IFERROR(INDEX('Hoja de Trabajo para listado'!$AB$155:$BA$1048576,MATCH($A77,'Hoja de Trabajo para listado'!$AB$155:$AB$1048576,0),MATCH((CUADRO!Q$4&amp;$E77),'Hoja de Trabajo para listado'!$AB$151:$BA$151,0)),0)+IFERROR(INDEX('Hoja de Trabajo para listado'!$BC$155:$CB$1048576,MATCH($A77,'Hoja de Trabajo para listado'!$BC$155:$BC$1048576,0),MATCH((CUADRO!Q$4&amp;$E77),'Hoja de Trabajo para listado'!$BC$151:$CB$151,0)),0)+IFERROR(INDEX('Hoja de Trabajo para listado'!$DE$153:$DG$274,MATCH($A77,'Hoja de Trabajo para listado'!$DE$153:$DE$1048576,0),MATCH((CUADRO!Q$4&amp;$E77),'Hoja de Trabajo para listado'!$DE$151:$DG$151,0)),0)+IFERROR(INDEX('Hoja de Trabajo para listado'!$CD$155:$DC$1048576,MATCH($A77,'Hoja de Trabajo para listado'!$CD$155:$CD$1048576,0),MATCH((CUADRO!Q$4&amp;$E77),'Hoja de Trabajo para listado'!$CD$151:$DC$151,0)),0)</f>
        <v>0</v>
      </c>
      <c r="R77" s="241">
        <f t="shared" ca="1" si="5"/>
        <v>0</v>
      </c>
      <c r="S77" s="241"/>
      <c r="T77" s="241">
        <f ca="1">+T78</f>
        <v>0</v>
      </c>
      <c r="U77" s="240">
        <f t="shared" si="6"/>
        <v>1</v>
      </c>
      <c r="V77" s="327" t="str">
        <f>+VLOOKUP(A77,bd_lista!$A$3:$E$592,5,FALSE)</f>
        <v>Universidades Públicas</v>
      </c>
      <c r="W77" s="397" t="str">
        <f>+V77</f>
        <v>Universidades Públicas</v>
      </c>
      <c r="X77" s="240">
        <f>+VLOOKUP(A77,[4]Sheet1!$A$13:$D$744,4,FALSE)</f>
        <v>0</v>
      </c>
      <c r="Y77" s="240" t="e">
        <f>+VLOOKUP(X77,bd_lista!$A$3:$C$592,3,FALSE)</f>
        <v>#N/A</v>
      </c>
      <c r="Z77" s="290">
        <f>+X77</f>
        <v>0</v>
      </c>
      <c r="AA77" s="291" t="e">
        <f>+Y77</f>
        <v>#N/A</v>
      </c>
    </row>
    <row r="78" spans="1:27" customFormat="1" ht="15" hidden="1" customHeight="1">
      <c r="A78" s="32">
        <v>138</v>
      </c>
      <c r="B78" s="394"/>
      <c r="C78" s="327" t="str">
        <f>+VLOOKUP(A78,bd_lista!$A$3:$C$592,3,FALSE)</f>
        <v>Universidad Mayor Real y Pontificia de San Francisco Xavier</v>
      </c>
      <c r="D78" s="396"/>
      <c r="E78" s="327" t="s">
        <v>1304</v>
      </c>
      <c r="F78" s="243">
        <f ca="1">+IFERROR(INDEX('Hoja de Trabajo para listado'!$A$155:$Z$1048576,MATCH($A78,'Hoja de Trabajo para listado'!$A$155:$A$1048576,0),MATCH((CUADRO!F$4&amp;$E78),'Hoja de Trabajo para listado'!$A$151:$Z$151,0)),0)+IFERROR(INDEX('Hoja de Trabajo para listado'!$AB$155:$BA$1048576,MATCH($A78,'Hoja de Trabajo para listado'!$AB$155:$AB$1048576,0),MATCH((CUADRO!F$4&amp;$E78),'Hoja de Trabajo para listado'!$AB$151:$BA$151,0)),0)+IFERROR(INDEX('Hoja de Trabajo para listado'!$BC$155:$CB$1048576,MATCH($A78,'Hoja de Trabajo para listado'!$BC$155:$BC$1048576,0),MATCH((CUADRO!F$4&amp;$E78),'Hoja de Trabajo para listado'!$BC$151:$CB$151,0)),0)+IFERROR(INDEX('Hoja de Trabajo para listado'!$DE$153:$DG$274,MATCH($A78,'Hoja de Trabajo para listado'!$DE$153:$DE$1048576,0),MATCH((CUADRO!F$4&amp;$E78),'Hoja de Trabajo para listado'!$DE$151:$DG$151,0)),0)+IFERROR(INDEX('Hoja de Trabajo para listado'!$CD$155:$DC$1048576,MATCH($A78,'Hoja de Trabajo para listado'!$CD$155:$CD$1048576,0),MATCH((CUADRO!F$4&amp;$E78),'Hoja de Trabajo para listado'!$CD$151:$DC$151,0)),0)</f>
        <v>0</v>
      </c>
      <c r="G78" s="243">
        <f ca="1">+IFERROR(INDEX('Hoja de Trabajo para listado'!$A$155:$Z$1048576,MATCH($A78,'Hoja de Trabajo para listado'!$A$155:$A$1048576,0),MATCH((CUADRO!G$4&amp;$E78),'Hoja de Trabajo para listado'!$A$151:$Z$151,0)),0)+IFERROR(INDEX('Hoja de Trabajo para listado'!$AB$155:$BA$1048576,MATCH($A78,'Hoja de Trabajo para listado'!$AB$155:$AB$1048576,0),MATCH((CUADRO!G$4&amp;$E78),'Hoja de Trabajo para listado'!$AB$151:$BA$151,0)),0)+IFERROR(INDEX('Hoja de Trabajo para listado'!$BC$155:$CB$1048576,MATCH($A78,'Hoja de Trabajo para listado'!$BC$155:$BC$1048576,0),MATCH((CUADRO!G$4&amp;$E78),'Hoja de Trabajo para listado'!$BC$151:$CB$151,0)),0)+IFERROR(INDEX('Hoja de Trabajo para listado'!$DE$153:$DG$274,MATCH($A78,'Hoja de Trabajo para listado'!$DE$153:$DE$1048576,0),MATCH((CUADRO!G$4&amp;$E78),'Hoja de Trabajo para listado'!$DE$151:$DG$151,0)),0)+IFERROR(INDEX('Hoja de Trabajo para listado'!$CD$155:$DC$1048576,MATCH($A78,'Hoja de Trabajo para listado'!$CD$155:$CD$1048576,0),MATCH((CUADRO!G$4&amp;$E78),'Hoja de Trabajo para listado'!$CD$151:$DC$151,0)),0)</f>
        <v>0</v>
      </c>
      <c r="H78" s="243">
        <f ca="1">+IFERROR(INDEX('Hoja de Trabajo para listado'!$A$155:$Z$1048576,MATCH($A78,'Hoja de Trabajo para listado'!$A$155:$A$1048576,0),MATCH((CUADRO!H$4&amp;$E78),'Hoja de Trabajo para listado'!$A$151:$Z$151,0)),0)+IFERROR(INDEX('Hoja de Trabajo para listado'!$AB$155:$BA$1048576,MATCH($A78,'Hoja de Trabajo para listado'!$AB$155:$AB$1048576,0),MATCH((CUADRO!H$4&amp;$E78),'Hoja de Trabajo para listado'!$AB$151:$BA$151,0)),0)+IFERROR(INDEX('Hoja de Trabajo para listado'!$BC$155:$CB$1048576,MATCH($A78,'Hoja de Trabajo para listado'!$BC$155:$BC$1048576,0),MATCH((CUADRO!H$4&amp;$E78),'Hoja de Trabajo para listado'!$BC$151:$CB$151,0)),0)+IFERROR(INDEX('Hoja de Trabajo para listado'!$DE$153:$DG$274,MATCH($A78,'Hoja de Trabajo para listado'!$DE$153:$DE$1048576,0),MATCH((CUADRO!H$4&amp;$E78),'Hoja de Trabajo para listado'!$DE$151:$DG$151,0)),0)+IFERROR(INDEX('Hoja de Trabajo para listado'!$CD$155:$DC$1048576,MATCH($A78,'Hoja de Trabajo para listado'!$CD$155:$CD$1048576,0),MATCH((CUADRO!H$4&amp;$E78),'Hoja de Trabajo para listado'!$CD$151:$DC$151,0)),0)</f>
        <v>0</v>
      </c>
      <c r="I78" s="243">
        <f ca="1">+IFERROR(INDEX('Hoja de Trabajo para listado'!$A$155:$Z$1048576,MATCH($A78,'Hoja de Trabajo para listado'!$A$155:$A$1048576,0),MATCH((CUADRO!I$4&amp;$E78),'Hoja de Trabajo para listado'!$A$151:$Z$151,0)),0)+IFERROR(INDEX('Hoja de Trabajo para listado'!$AB$155:$BA$1048576,MATCH($A78,'Hoja de Trabajo para listado'!$AB$155:$AB$1048576,0),MATCH((CUADRO!I$4&amp;$E78),'Hoja de Trabajo para listado'!$AB$151:$BA$151,0)),0)+IFERROR(INDEX('Hoja de Trabajo para listado'!$BC$155:$CB$1048576,MATCH($A78,'Hoja de Trabajo para listado'!$BC$155:$BC$1048576,0),MATCH((CUADRO!I$4&amp;$E78),'Hoja de Trabajo para listado'!$BC$151:$CB$151,0)),0)+IFERROR(INDEX('Hoja de Trabajo para listado'!$DE$153:$DG$274,MATCH($A78,'Hoja de Trabajo para listado'!$DE$153:$DE$1048576,0),MATCH((CUADRO!I$4&amp;$E78),'Hoja de Trabajo para listado'!$DE$151:$DG$151,0)),0)+IFERROR(INDEX('Hoja de Trabajo para listado'!$CD$155:$DC$1048576,MATCH($A78,'Hoja de Trabajo para listado'!$CD$155:$CD$1048576,0),MATCH((CUADRO!I$4&amp;$E78),'Hoja de Trabajo para listado'!$CD$151:$DC$151,0)),0)</f>
        <v>0</v>
      </c>
      <c r="J78" s="243">
        <f ca="1">+IFERROR(INDEX('Hoja de Trabajo para listado'!$A$155:$Z$1048576,MATCH($A78,'Hoja de Trabajo para listado'!$A$155:$A$1048576,0),MATCH((CUADRO!J$4&amp;$E78),'Hoja de Trabajo para listado'!$A$151:$Z$151,0)),0)+IFERROR(INDEX('Hoja de Trabajo para listado'!$AB$155:$BA$1048576,MATCH($A78,'Hoja de Trabajo para listado'!$AB$155:$AB$1048576,0),MATCH((CUADRO!J$4&amp;$E78),'Hoja de Trabajo para listado'!$AB$151:$BA$151,0)),0)+IFERROR(INDEX('Hoja de Trabajo para listado'!$BC$155:$CB$1048576,MATCH($A78,'Hoja de Trabajo para listado'!$BC$155:$BC$1048576,0),MATCH((CUADRO!J$4&amp;$E78),'Hoja de Trabajo para listado'!$BC$151:$CB$151,0)),0)+IFERROR(INDEX('Hoja de Trabajo para listado'!$DE$153:$DG$274,MATCH($A78,'Hoja de Trabajo para listado'!$DE$153:$DE$1048576,0),MATCH((CUADRO!J$4&amp;$E78),'Hoja de Trabajo para listado'!$DE$151:$DG$151,0)),0)+IFERROR(INDEX('Hoja de Trabajo para listado'!$CD$155:$DC$1048576,MATCH($A78,'Hoja de Trabajo para listado'!$CD$155:$CD$1048576,0),MATCH((CUADRO!J$4&amp;$E78),'Hoja de Trabajo para listado'!$CD$151:$DC$151,0)),0)</f>
        <v>0</v>
      </c>
      <c r="K78" s="243">
        <f ca="1">+IFERROR(INDEX('Hoja de Trabajo para listado'!$A$155:$Z$1048576,MATCH($A78,'Hoja de Trabajo para listado'!$A$155:$A$1048576,0),MATCH((CUADRO!K$4&amp;$E78),'Hoja de Trabajo para listado'!$A$151:$Z$151,0)),0)+IFERROR(INDEX('Hoja de Trabajo para listado'!$AB$155:$BA$1048576,MATCH($A78,'Hoja de Trabajo para listado'!$AB$155:$AB$1048576,0),MATCH((CUADRO!K$4&amp;$E78),'Hoja de Trabajo para listado'!$AB$151:$BA$151,0)),0)+IFERROR(INDEX('Hoja de Trabajo para listado'!$BC$155:$CB$1048576,MATCH($A78,'Hoja de Trabajo para listado'!$BC$155:$BC$1048576,0),MATCH((CUADRO!K$4&amp;$E78),'Hoja de Trabajo para listado'!$BC$151:$CB$151,0)),0)+IFERROR(INDEX('Hoja de Trabajo para listado'!$DE$153:$DG$274,MATCH($A78,'Hoja de Trabajo para listado'!$DE$153:$DE$1048576,0),MATCH((CUADRO!K$4&amp;$E78),'Hoja de Trabajo para listado'!$DE$151:$DG$151,0)),0)+IFERROR(INDEX('Hoja de Trabajo para listado'!$CD$155:$DC$1048576,MATCH($A78,'Hoja de Trabajo para listado'!$CD$155:$CD$1048576,0),MATCH((CUADRO!K$4&amp;$E78),'Hoja de Trabajo para listado'!$CD$151:$DC$151,0)),0)</f>
        <v>0</v>
      </c>
      <c r="L78" s="243">
        <f ca="1">+IFERROR(INDEX('Hoja de Trabajo para listado'!$A$155:$Z$1048576,MATCH($A78,'Hoja de Trabajo para listado'!$A$155:$A$1048576,0),MATCH((CUADRO!L$4&amp;$E78),'Hoja de Trabajo para listado'!$A$151:$Z$151,0)),0)+IFERROR(INDEX('Hoja de Trabajo para listado'!$AB$155:$BA$1048576,MATCH($A78,'Hoja de Trabajo para listado'!$AB$155:$AB$1048576,0),MATCH((CUADRO!L$4&amp;$E78),'Hoja de Trabajo para listado'!$AB$151:$BA$151,0)),0)+IFERROR(INDEX('Hoja de Trabajo para listado'!$BC$155:$CB$1048576,MATCH($A78,'Hoja de Trabajo para listado'!$BC$155:$BC$1048576,0),MATCH((CUADRO!L$4&amp;$E78),'Hoja de Trabajo para listado'!$BC$151:$CB$151,0)),0)+IFERROR(INDEX('Hoja de Trabajo para listado'!$DE$153:$DG$274,MATCH($A78,'Hoja de Trabajo para listado'!$DE$153:$DE$1048576,0),MATCH((CUADRO!L$4&amp;$E78),'Hoja de Trabajo para listado'!$DE$151:$DG$151,0)),0)+IFERROR(INDEX('Hoja de Trabajo para listado'!$CD$155:$DC$1048576,MATCH($A78,'Hoja de Trabajo para listado'!$CD$155:$CD$1048576,0),MATCH((CUADRO!L$4&amp;$E78),'Hoja de Trabajo para listado'!$CD$151:$DC$151,0)),0)</f>
        <v>0</v>
      </c>
      <c r="M78" s="243">
        <f ca="1">+IFERROR(INDEX('Hoja de Trabajo para listado'!$A$155:$Z$1048576,MATCH($A78,'Hoja de Trabajo para listado'!$A$155:$A$1048576,0),MATCH((CUADRO!M$4&amp;$E78),'Hoja de Trabajo para listado'!$A$151:$Z$151,0)),0)+IFERROR(INDEX('Hoja de Trabajo para listado'!$AB$155:$BA$1048576,MATCH($A78,'Hoja de Trabajo para listado'!$AB$155:$AB$1048576,0),MATCH((CUADRO!M$4&amp;$E78),'Hoja de Trabajo para listado'!$AB$151:$BA$151,0)),0)+IFERROR(INDEX('Hoja de Trabajo para listado'!$BC$155:$CB$1048576,MATCH($A78,'Hoja de Trabajo para listado'!$BC$155:$BC$1048576,0),MATCH((CUADRO!M$4&amp;$E78),'Hoja de Trabajo para listado'!$BC$151:$CB$151,0)),0)+IFERROR(INDEX('Hoja de Trabajo para listado'!$DE$153:$DG$274,MATCH($A78,'Hoja de Trabajo para listado'!$DE$153:$DE$1048576,0),MATCH((CUADRO!M$4&amp;$E78),'Hoja de Trabajo para listado'!$DE$151:$DG$151,0)),0)+IFERROR(INDEX('Hoja de Trabajo para listado'!$CD$155:$DC$1048576,MATCH($A78,'Hoja de Trabajo para listado'!$CD$155:$CD$1048576,0),MATCH((CUADRO!M$4&amp;$E78),'Hoja de Trabajo para listado'!$CD$151:$DC$151,0)),0)</f>
        <v>0</v>
      </c>
      <c r="N78" s="243">
        <f ca="1">+IFERROR(INDEX('Hoja de Trabajo para listado'!$A$155:$Z$1048576,MATCH($A78,'Hoja de Trabajo para listado'!$A$155:$A$1048576,0),MATCH((CUADRO!N$4&amp;$E78),'Hoja de Trabajo para listado'!$A$151:$Z$151,0)),0)+IFERROR(INDEX('Hoja de Trabajo para listado'!$AB$155:$BA$1048576,MATCH($A78,'Hoja de Trabajo para listado'!$AB$155:$AB$1048576,0),MATCH((CUADRO!N$4&amp;$E78),'Hoja de Trabajo para listado'!$AB$151:$BA$151,0)),0)+IFERROR(INDEX('Hoja de Trabajo para listado'!$BC$155:$CB$1048576,MATCH($A78,'Hoja de Trabajo para listado'!$BC$155:$BC$1048576,0),MATCH((CUADRO!N$4&amp;$E78),'Hoja de Trabajo para listado'!$BC$151:$CB$151,0)),0)+IFERROR(INDEX('Hoja de Trabajo para listado'!$DE$153:$DG$274,MATCH($A78,'Hoja de Trabajo para listado'!$DE$153:$DE$1048576,0),MATCH((CUADRO!N$4&amp;$E78),'Hoja de Trabajo para listado'!$DE$151:$DG$151,0)),0)+IFERROR(INDEX('Hoja de Trabajo para listado'!$CD$155:$DC$1048576,MATCH($A78,'Hoja de Trabajo para listado'!$CD$155:$CD$1048576,0),MATCH((CUADRO!N$4&amp;$E78),'Hoja de Trabajo para listado'!$CD$151:$DC$151,0)),0)</f>
        <v>0</v>
      </c>
      <c r="O78" s="243">
        <f ca="1">+IFERROR(INDEX('Hoja de Trabajo para listado'!$A$155:$Z$1048576,MATCH($A78,'Hoja de Trabajo para listado'!$A$155:$A$1048576,0),MATCH((CUADRO!O$4&amp;$E78),'Hoja de Trabajo para listado'!$A$151:$Z$151,0)),0)+IFERROR(INDEX('Hoja de Trabajo para listado'!$AB$155:$BA$1048576,MATCH($A78,'Hoja de Trabajo para listado'!$AB$155:$AB$1048576,0),MATCH((CUADRO!O$4&amp;$E78),'Hoja de Trabajo para listado'!$AB$151:$BA$151,0)),0)+IFERROR(INDEX('Hoja de Trabajo para listado'!$BC$155:$CB$1048576,MATCH($A78,'Hoja de Trabajo para listado'!$BC$155:$BC$1048576,0),MATCH((CUADRO!O$4&amp;$E78),'Hoja de Trabajo para listado'!$BC$151:$CB$151,0)),0)+IFERROR(INDEX('Hoja de Trabajo para listado'!$DE$153:$DG$274,MATCH($A78,'Hoja de Trabajo para listado'!$DE$153:$DE$1048576,0),MATCH((CUADRO!O$4&amp;$E78),'Hoja de Trabajo para listado'!$DE$151:$DG$151,0)),0)+IFERROR(INDEX('Hoja de Trabajo para listado'!$CD$155:$DC$1048576,MATCH($A78,'Hoja de Trabajo para listado'!$CD$155:$CD$1048576,0),MATCH((CUADRO!O$4&amp;$E78),'Hoja de Trabajo para listado'!$CD$151:$DC$151,0)),0)</f>
        <v>0</v>
      </c>
      <c r="P78" s="243">
        <f ca="1">+IFERROR(INDEX('Hoja de Trabajo para listado'!$A$155:$Z$1048576,MATCH($A78,'Hoja de Trabajo para listado'!$A$155:$A$1048576,0),MATCH((CUADRO!P$4&amp;$E78),'Hoja de Trabajo para listado'!$A$151:$Z$151,0)),0)+IFERROR(INDEX('Hoja de Trabajo para listado'!$AB$155:$BA$1048576,MATCH($A78,'Hoja de Trabajo para listado'!$AB$155:$AB$1048576,0),MATCH((CUADRO!P$4&amp;$E78),'Hoja de Trabajo para listado'!$AB$151:$BA$151,0)),0)+IFERROR(INDEX('Hoja de Trabajo para listado'!$BC$155:$CB$1048576,MATCH($A78,'Hoja de Trabajo para listado'!$BC$155:$BC$1048576,0),MATCH((CUADRO!P$4&amp;$E78),'Hoja de Trabajo para listado'!$BC$151:$CB$151,0)),0)+IFERROR(INDEX('Hoja de Trabajo para listado'!$DE$153:$DG$274,MATCH($A78,'Hoja de Trabajo para listado'!$DE$153:$DE$1048576,0),MATCH((CUADRO!P$4&amp;$E78),'Hoja de Trabajo para listado'!$DE$151:$DG$151,0)),0)+IFERROR(INDEX('Hoja de Trabajo para listado'!$CD$155:$DC$1048576,MATCH($A78,'Hoja de Trabajo para listado'!$CD$155:$CD$1048576,0),MATCH((CUADRO!P$4&amp;$E78),'Hoja de Trabajo para listado'!$CD$151:$DC$151,0)),0)</f>
        <v>0</v>
      </c>
      <c r="Q78" s="243">
        <f ca="1">+IFERROR(INDEX('Hoja de Trabajo para listado'!$A$155:$Z$1048576,MATCH($A78,'Hoja de Trabajo para listado'!$A$155:$A$1048576,0),MATCH((CUADRO!Q$4&amp;$E78),'Hoja de Trabajo para listado'!$A$151:$Z$151,0)),0)+IFERROR(INDEX('Hoja de Trabajo para listado'!$AB$155:$BA$1048576,MATCH($A78,'Hoja de Trabajo para listado'!$AB$155:$AB$1048576,0),MATCH((CUADRO!Q$4&amp;$E78),'Hoja de Trabajo para listado'!$AB$151:$BA$151,0)),0)+IFERROR(INDEX('Hoja de Trabajo para listado'!$BC$155:$CB$1048576,MATCH($A78,'Hoja de Trabajo para listado'!$BC$155:$BC$1048576,0),MATCH((CUADRO!Q$4&amp;$E78),'Hoja de Trabajo para listado'!$BC$151:$CB$151,0)),0)+IFERROR(INDEX('Hoja de Trabajo para listado'!$DE$153:$DG$274,MATCH($A78,'Hoja de Trabajo para listado'!$DE$153:$DE$1048576,0),MATCH((CUADRO!Q$4&amp;$E78),'Hoja de Trabajo para listado'!$DE$151:$DG$151,0)),0)+IFERROR(INDEX('Hoja de Trabajo para listado'!$CD$155:$DC$1048576,MATCH($A78,'Hoja de Trabajo para listado'!$CD$155:$CD$1048576,0),MATCH((CUADRO!Q$4&amp;$E78),'Hoja de Trabajo para listado'!$CD$151:$DC$151,0)),0)</f>
        <v>0</v>
      </c>
      <c r="R78" s="243">
        <f t="shared" ca="1" si="5"/>
        <v>0</v>
      </c>
      <c r="S78" s="243">
        <f ca="1">+R77+R78</f>
        <v>0</v>
      </c>
      <c r="T78" s="243">
        <f ca="1">+S78</f>
        <v>0</v>
      </c>
      <c r="U78" s="242">
        <f t="shared" si="6"/>
        <v>2</v>
      </c>
      <c r="V78" s="327" t="str">
        <f>+VLOOKUP(A78,bd_lista!$A$3:$E$592,5,FALSE)</f>
        <v>Universidades Públicas</v>
      </c>
      <c r="W78" s="398"/>
      <c r="X78" s="240">
        <f>+VLOOKUP(A78,[4]Sheet1!$A$13:$D$744,4,FALSE)</f>
        <v>0</v>
      </c>
      <c r="Y78" s="240" t="e">
        <f>+VLOOKUP(X78,bd_lista!$A$3:$C$592,3,FALSE)</f>
        <v>#N/A</v>
      </c>
      <c r="Z78" s="288"/>
      <c r="AA78" s="289"/>
    </row>
    <row r="79" spans="1:27" customFormat="1" ht="15" hidden="1" customHeight="1">
      <c r="A79" s="32">
        <v>139</v>
      </c>
      <c r="B79" s="393">
        <f>+A79</f>
        <v>139</v>
      </c>
      <c r="C79" s="245" t="str">
        <f>+VLOOKUP(A79,bd_lista!$A$3:$C$592,3,FALSE)</f>
        <v>Universidad Mayor de San Andrés</v>
      </c>
      <c r="D79" s="395" t="str">
        <f>+C79</f>
        <v>Universidad Mayor de San Andrés</v>
      </c>
      <c r="E79" s="245" t="s">
        <v>1303</v>
      </c>
      <c r="F79" s="241">
        <f ca="1">+IFERROR(INDEX('Hoja de Trabajo para listado'!$A$155:$Z$1048576,MATCH($A79,'Hoja de Trabajo para listado'!$A$155:$A$1048576,0),MATCH((CUADRO!F$4&amp;$E79),'Hoja de Trabajo para listado'!$A$151:$Z$151,0)),0)+IFERROR(INDEX('Hoja de Trabajo para listado'!$AB$155:$BA$1048576,MATCH($A79,'Hoja de Trabajo para listado'!$AB$155:$AB$1048576,0),MATCH((CUADRO!F$4&amp;$E79),'Hoja de Trabajo para listado'!$AB$151:$BA$151,0)),0)+IFERROR(INDEX('Hoja de Trabajo para listado'!$BC$155:$CB$1048576,MATCH($A79,'Hoja de Trabajo para listado'!$BC$155:$BC$1048576,0),MATCH((CUADRO!F$4&amp;$E79),'Hoja de Trabajo para listado'!$BC$151:$CB$151,0)),0)+IFERROR(INDEX('Hoja de Trabajo para listado'!$DE$153:$DG$274,MATCH($A79,'Hoja de Trabajo para listado'!$DE$153:$DE$1048576,0),MATCH((CUADRO!F$4&amp;$E79),'Hoja de Trabajo para listado'!$DE$151:$DG$151,0)),0)+IFERROR(INDEX('Hoja de Trabajo para listado'!$CD$155:$DC$1048576,MATCH($A79,'Hoja de Trabajo para listado'!$CD$155:$CD$1048576,0),MATCH((CUADRO!F$4&amp;$E79),'Hoja de Trabajo para listado'!$CD$151:$DC$151,0)),0)</f>
        <v>0</v>
      </c>
      <c r="G79" s="241">
        <f ca="1">+IFERROR(INDEX('Hoja de Trabajo para listado'!$A$155:$Z$1048576,MATCH($A79,'Hoja de Trabajo para listado'!$A$155:$A$1048576,0),MATCH((CUADRO!G$4&amp;$E79),'Hoja de Trabajo para listado'!$A$151:$Z$151,0)),0)+IFERROR(INDEX('Hoja de Trabajo para listado'!$AB$155:$BA$1048576,MATCH($A79,'Hoja de Trabajo para listado'!$AB$155:$AB$1048576,0),MATCH((CUADRO!G$4&amp;$E79),'Hoja de Trabajo para listado'!$AB$151:$BA$151,0)),0)+IFERROR(INDEX('Hoja de Trabajo para listado'!$BC$155:$CB$1048576,MATCH($A79,'Hoja de Trabajo para listado'!$BC$155:$BC$1048576,0),MATCH((CUADRO!G$4&amp;$E79),'Hoja de Trabajo para listado'!$BC$151:$CB$151,0)),0)+IFERROR(INDEX('Hoja de Trabajo para listado'!$DE$153:$DG$274,MATCH($A79,'Hoja de Trabajo para listado'!$DE$153:$DE$1048576,0),MATCH((CUADRO!G$4&amp;$E79),'Hoja de Trabajo para listado'!$DE$151:$DG$151,0)),0)+IFERROR(INDEX('Hoja de Trabajo para listado'!$CD$155:$DC$1048576,MATCH($A79,'Hoja de Trabajo para listado'!$CD$155:$CD$1048576,0),MATCH((CUADRO!G$4&amp;$E79),'Hoja de Trabajo para listado'!$CD$151:$DC$151,0)),0)</f>
        <v>0</v>
      </c>
      <c r="H79" s="241">
        <f ca="1">+IFERROR(INDEX('Hoja de Trabajo para listado'!$A$155:$Z$1048576,MATCH($A79,'Hoja de Trabajo para listado'!$A$155:$A$1048576,0),MATCH((CUADRO!H$4&amp;$E79),'Hoja de Trabajo para listado'!$A$151:$Z$151,0)),0)+IFERROR(INDEX('Hoja de Trabajo para listado'!$AB$155:$BA$1048576,MATCH($A79,'Hoja de Trabajo para listado'!$AB$155:$AB$1048576,0),MATCH((CUADRO!H$4&amp;$E79),'Hoja de Trabajo para listado'!$AB$151:$BA$151,0)),0)+IFERROR(INDEX('Hoja de Trabajo para listado'!$BC$155:$CB$1048576,MATCH($A79,'Hoja de Trabajo para listado'!$BC$155:$BC$1048576,0),MATCH((CUADRO!H$4&amp;$E79),'Hoja de Trabajo para listado'!$BC$151:$CB$151,0)),0)+IFERROR(INDEX('Hoja de Trabajo para listado'!$DE$153:$DG$274,MATCH($A79,'Hoja de Trabajo para listado'!$DE$153:$DE$1048576,0),MATCH((CUADRO!H$4&amp;$E79),'Hoja de Trabajo para listado'!$DE$151:$DG$151,0)),0)+IFERROR(INDEX('Hoja de Trabajo para listado'!$CD$155:$DC$1048576,MATCH($A79,'Hoja de Trabajo para listado'!$CD$155:$CD$1048576,0),MATCH((CUADRO!H$4&amp;$E79),'Hoja de Trabajo para listado'!$CD$151:$DC$151,0)),0)</f>
        <v>0</v>
      </c>
      <c r="I79" s="241">
        <f ca="1">+IFERROR(INDEX('Hoja de Trabajo para listado'!$A$155:$Z$1048576,MATCH($A79,'Hoja de Trabajo para listado'!$A$155:$A$1048576,0),MATCH((CUADRO!I$4&amp;$E79),'Hoja de Trabajo para listado'!$A$151:$Z$151,0)),0)+IFERROR(INDEX('Hoja de Trabajo para listado'!$AB$155:$BA$1048576,MATCH($A79,'Hoja de Trabajo para listado'!$AB$155:$AB$1048576,0),MATCH((CUADRO!I$4&amp;$E79),'Hoja de Trabajo para listado'!$AB$151:$BA$151,0)),0)+IFERROR(INDEX('Hoja de Trabajo para listado'!$BC$155:$CB$1048576,MATCH($A79,'Hoja de Trabajo para listado'!$BC$155:$BC$1048576,0),MATCH((CUADRO!I$4&amp;$E79),'Hoja de Trabajo para listado'!$BC$151:$CB$151,0)),0)+IFERROR(INDEX('Hoja de Trabajo para listado'!$DE$153:$DG$274,MATCH($A79,'Hoja de Trabajo para listado'!$DE$153:$DE$1048576,0),MATCH((CUADRO!I$4&amp;$E79),'Hoja de Trabajo para listado'!$DE$151:$DG$151,0)),0)+IFERROR(INDEX('Hoja de Trabajo para listado'!$CD$155:$DC$1048576,MATCH($A79,'Hoja de Trabajo para listado'!$CD$155:$CD$1048576,0),MATCH((CUADRO!I$4&amp;$E79),'Hoja de Trabajo para listado'!$CD$151:$DC$151,0)),0)</f>
        <v>0</v>
      </c>
      <c r="J79" s="241">
        <f ca="1">+IFERROR(INDEX('Hoja de Trabajo para listado'!$A$155:$Z$1048576,MATCH($A79,'Hoja de Trabajo para listado'!$A$155:$A$1048576,0),MATCH((CUADRO!J$4&amp;$E79),'Hoja de Trabajo para listado'!$A$151:$Z$151,0)),0)+IFERROR(INDEX('Hoja de Trabajo para listado'!$AB$155:$BA$1048576,MATCH($A79,'Hoja de Trabajo para listado'!$AB$155:$AB$1048576,0),MATCH((CUADRO!J$4&amp;$E79),'Hoja de Trabajo para listado'!$AB$151:$BA$151,0)),0)+IFERROR(INDEX('Hoja de Trabajo para listado'!$BC$155:$CB$1048576,MATCH($A79,'Hoja de Trabajo para listado'!$BC$155:$BC$1048576,0),MATCH((CUADRO!J$4&amp;$E79),'Hoja de Trabajo para listado'!$BC$151:$CB$151,0)),0)+IFERROR(INDEX('Hoja de Trabajo para listado'!$DE$153:$DG$274,MATCH($A79,'Hoja de Trabajo para listado'!$DE$153:$DE$1048576,0),MATCH((CUADRO!J$4&amp;$E79),'Hoja de Trabajo para listado'!$DE$151:$DG$151,0)),0)+IFERROR(INDEX('Hoja de Trabajo para listado'!$CD$155:$DC$1048576,MATCH($A79,'Hoja de Trabajo para listado'!$CD$155:$CD$1048576,0),MATCH((CUADRO!J$4&amp;$E79),'Hoja de Trabajo para listado'!$CD$151:$DC$151,0)),0)</f>
        <v>0</v>
      </c>
      <c r="K79" s="241">
        <f ca="1">+IFERROR(INDEX('Hoja de Trabajo para listado'!$A$155:$Z$1048576,MATCH($A79,'Hoja de Trabajo para listado'!$A$155:$A$1048576,0),MATCH((CUADRO!K$4&amp;$E79),'Hoja de Trabajo para listado'!$A$151:$Z$151,0)),0)+IFERROR(INDEX('Hoja de Trabajo para listado'!$AB$155:$BA$1048576,MATCH($A79,'Hoja de Trabajo para listado'!$AB$155:$AB$1048576,0),MATCH((CUADRO!K$4&amp;$E79),'Hoja de Trabajo para listado'!$AB$151:$BA$151,0)),0)+IFERROR(INDEX('Hoja de Trabajo para listado'!$BC$155:$CB$1048576,MATCH($A79,'Hoja de Trabajo para listado'!$BC$155:$BC$1048576,0),MATCH((CUADRO!K$4&amp;$E79),'Hoja de Trabajo para listado'!$BC$151:$CB$151,0)),0)+IFERROR(INDEX('Hoja de Trabajo para listado'!$DE$153:$DG$274,MATCH($A79,'Hoja de Trabajo para listado'!$DE$153:$DE$1048576,0),MATCH((CUADRO!K$4&amp;$E79),'Hoja de Trabajo para listado'!$DE$151:$DG$151,0)),0)+IFERROR(INDEX('Hoja de Trabajo para listado'!$CD$155:$DC$1048576,MATCH($A79,'Hoja de Trabajo para listado'!$CD$155:$CD$1048576,0),MATCH((CUADRO!K$4&amp;$E79),'Hoja de Trabajo para listado'!$CD$151:$DC$151,0)),0)</f>
        <v>0</v>
      </c>
      <c r="L79" s="241">
        <f ca="1">+IFERROR(INDEX('Hoja de Trabajo para listado'!$A$155:$Z$1048576,MATCH($A79,'Hoja de Trabajo para listado'!$A$155:$A$1048576,0),MATCH((CUADRO!L$4&amp;$E79),'Hoja de Trabajo para listado'!$A$151:$Z$151,0)),0)+IFERROR(INDEX('Hoja de Trabajo para listado'!$AB$155:$BA$1048576,MATCH($A79,'Hoja de Trabajo para listado'!$AB$155:$AB$1048576,0),MATCH((CUADRO!L$4&amp;$E79),'Hoja de Trabajo para listado'!$AB$151:$BA$151,0)),0)+IFERROR(INDEX('Hoja de Trabajo para listado'!$BC$155:$CB$1048576,MATCH($A79,'Hoja de Trabajo para listado'!$BC$155:$BC$1048576,0),MATCH((CUADRO!L$4&amp;$E79),'Hoja de Trabajo para listado'!$BC$151:$CB$151,0)),0)+IFERROR(INDEX('Hoja de Trabajo para listado'!$DE$153:$DG$274,MATCH($A79,'Hoja de Trabajo para listado'!$DE$153:$DE$1048576,0),MATCH((CUADRO!L$4&amp;$E79),'Hoja de Trabajo para listado'!$DE$151:$DG$151,0)),0)+IFERROR(INDEX('Hoja de Trabajo para listado'!$CD$155:$DC$1048576,MATCH($A79,'Hoja de Trabajo para listado'!$CD$155:$CD$1048576,0),MATCH((CUADRO!L$4&amp;$E79),'Hoja de Trabajo para listado'!$CD$151:$DC$151,0)),0)</f>
        <v>0</v>
      </c>
      <c r="M79" s="241">
        <f ca="1">+IFERROR(INDEX('Hoja de Trabajo para listado'!$A$155:$Z$1048576,MATCH($A79,'Hoja de Trabajo para listado'!$A$155:$A$1048576,0),MATCH((CUADRO!M$4&amp;$E79),'Hoja de Trabajo para listado'!$A$151:$Z$151,0)),0)+IFERROR(INDEX('Hoja de Trabajo para listado'!$AB$155:$BA$1048576,MATCH($A79,'Hoja de Trabajo para listado'!$AB$155:$AB$1048576,0),MATCH((CUADRO!M$4&amp;$E79),'Hoja de Trabajo para listado'!$AB$151:$BA$151,0)),0)+IFERROR(INDEX('Hoja de Trabajo para listado'!$BC$155:$CB$1048576,MATCH($A79,'Hoja de Trabajo para listado'!$BC$155:$BC$1048576,0),MATCH((CUADRO!M$4&amp;$E79),'Hoja de Trabajo para listado'!$BC$151:$CB$151,0)),0)+IFERROR(INDEX('Hoja de Trabajo para listado'!$DE$153:$DG$274,MATCH($A79,'Hoja de Trabajo para listado'!$DE$153:$DE$1048576,0),MATCH((CUADRO!M$4&amp;$E79),'Hoja de Trabajo para listado'!$DE$151:$DG$151,0)),0)+IFERROR(INDEX('Hoja de Trabajo para listado'!$CD$155:$DC$1048576,MATCH($A79,'Hoja de Trabajo para listado'!$CD$155:$CD$1048576,0),MATCH((CUADRO!M$4&amp;$E79),'Hoja de Trabajo para listado'!$CD$151:$DC$151,0)),0)</f>
        <v>0</v>
      </c>
      <c r="N79" s="241">
        <f ca="1">+IFERROR(INDEX('Hoja de Trabajo para listado'!$A$155:$Z$1048576,MATCH($A79,'Hoja de Trabajo para listado'!$A$155:$A$1048576,0),MATCH((CUADRO!N$4&amp;$E79),'Hoja de Trabajo para listado'!$A$151:$Z$151,0)),0)+IFERROR(INDEX('Hoja de Trabajo para listado'!$AB$155:$BA$1048576,MATCH($A79,'Hoja de Trabajo para listado'!$AB$155:$AB$1048576,0),MATCH((CUADRO!N$4&amp;$E79),'Hoja de Trabajo para listado'!$AB$151:$BA$151,0)),0)+IFERROR(INDEX('Hoja de Trabajo para listado'!$BC$155:$CB$1048576,MATCH($A79,'Hoja de Trabajo para listado'!$BC$155:$BC$1048576,0),MATCH((CUADRO!N$4&amp;$E79),'Hoja de Trabajo para listado'!$BC$151:$CB$151,0)),0)+IFERROR(INDEX('Hoja de Trabajo para listado'!$DE$153:$DG$274,MATCH($A79,'Hoja de Trabajo para listado'!$DE$153:$DE$1048576,0),MATCH((CUADRO!N$4&amp;$E79),'Hoja de Trabajo para listado'!$DE$151:$DG$151,0)),0)+IFERROR(INDEX('Hoja de Trabajo para listado'!$CD$155:$DC$1048576,MATCH($A79,'Hoja de Trabajo para listado'!$CD$155:$CD$1048576,0),MATCH((CUADRO!N$4&amp;$E79),'Hoja de Trabajo para listado'!$CD$151:$DC$151,0)),0)</f>
        <v>0</v>
      </c>
      <c r="O79" s="241">
        <f ca="1">+IFERROR(INDEX('Hoja de Trabajo para listado'!$A$155:$Z$1048576,MATCH($A79,'Hoja de Trabajo para listado'!$A$155:$A$1048576,0),MATCH((CUADRO!O$4&amp;$E79),'Hoja de Trabajo para listado'!$A$151:$Z$151,0)),0)+IFERROR(INDEX('Hoja de Trabajo para listado'!$AB$155:$BA$1048576,MATCH($A79,'Hoja de Trabajo para listado'!$AB$155:$AB$1048576,0),MATCH((CUADRO!O$4&amp;$E79),'Hoja de Trabajo para listado'!$AB$151:$BA$151,0)),0)+IFERROR(INDEX('Hoja de Trabajo para listado'!$BC$155:$CB$1048576,MATCH($A79,'Hoja de Trabajo para listado'!$BC$155:$BC$1048576,0),MATCH((CUADRO!O$4&amp;$E79),'Hoja de Trabajo para listado'!$BC$151:$CB$151,0)),0)+IFERROR(INDEX('Hoja de Trabajo para listado'!$DE$153:$DG$274,MATCH($A79,'Hoja de Trabajo para listado'!$DE$153:$DE$1048576,0),MATCH((CUADRO!O$4&amp;$E79),'Hoja de Trabajo para listado'!$DE$151:$DG$151,0)),0)+IFERROR(INDEX('Hoja de Trabajo para listado'!$CD$155:$DC$1048576,MATCH($A79,'Hoja de Trabajo para listado'!$CD$155:$CD$1048576,0),MATCH((CUADRO!O$4&amp;$E79),'Hoja de Trabajo para listado'!$CD$151:$DC$151,0)),0)</f>
        <v>0</v>
      </c>
      <c r="P79" s="241">
        <f ca="1">+IFERROR(INDEX('Hoja de Trabajo para listado'!$A$155:$Z$1048576,MATCH($A79,'Hoja de Trabajo para listado'!$A$155:$A$1048576,0),MATCH((CUADRO!P$4&amp;$E79),'Hoja de Trabajo para listado'!$A$151:$Z$151,0)),0)+IFERROR(INDEX('Hoja de Trabajo para listado'!$AB$155:$BA$1048576,MATCH($A79,'Hoja de Trabajo para listado'!$AB$155:$AB$1048576,0),MATCH((CUADRO!P$4&amp;$E79),'Hoja de Trabajo para listado'!$AB$151:$BA$151,0)),0)+IFERROR(INDEX('Hoja de Trabajo para listado'!$BC$155:$CB$1048576,MATCH($A79,'Hoja de Trabajo para listado'!$BC$155:$BC$1048576,0),MATCH((CUADRO!P$4&amp;$E79),'Hoja de Trabajo para listado'!$BC$151:$CB$151,0)),0)+IFERROR(INDEX('Hoja de Trabajo para listado'!$DE$153:$DG$274,MATCH($A79,'Hoja de Trabajo para listado'!$DE$153:$DE$1048576,0),MATCH((CUADRO!P$4&amp;$E79),'Hoja de Trabajo para listado'!$DE$151:$DG$151,0)),0)+IFERROR(INDEX('Hoja de Trabajo para listado'!$CD$155:$DC$1048576,MATCH($A79,'Hoja de Trabajo para listado'!$CD$155:$CD$1048576,0),MATCH((CUADRO!P$4&amp;$E79),'Hoja de Trabajo para listado'!$CD$151:$DC$151,0)),0)</f>
        <v>0</v>
      </c>
      <c r="Q79" s="241">
        <f ca="1">+IFERROR(INDEX('Hoja de Trabajo para listado'!$A$155:$Z$1048576,MATCH($A79,'Hoja de Trabajo para listado'!$A$155:$A$1048576,0),MATCH((CUADRO!Q$4&amp;$E79),'Hoja de Trabajo para listado'!$A$151:$Z$151,0)),0)+IFERROR(INDEX('Hoja de Trabajo para listado'!$AB$155:$BA$1048576,MATCH($A79,'Hoja de Trabajo para listado'!$AB$155:$AB$1048576,0),MATCH((CUADRO!Q$4&amp;$E79),'Hoja de Trabajo para listado'!$AB$151:$BA$151,0)),0)+IFERROR(INDEX('Hoja de Trabajo para listado'!$BC$155:$CB$1048576,MATCH($A79,'Hoja de Trabajo para listado'!$BC$155:$BC$1048576,0),MATCH((CUADRO!Q$4&amp;$E79),'Hoja de Trabajo para listado'!$BC$151:$CB$151,0)),0)+IFERROR(INDEX('Hoja de Trabajo para listado'!$DE$153:$DG$274,MATCH($A79,'Hoja de Trabajo para listado'!$DE$153:$DE$1048576,0),MATCH((CUADRO!Q$4&amp;$E79),'Hoja de Trabajo para listado'!$DE$151:$DG$151,0)),0)+IFERROR(INDEX('Hoja de Trabajo para listado'!$CD$155:$DC$1048576,MATCH($A79,'Hoja de Trabajo para listado'!$CD$155:$CD$1048576,0),MATCH((CUADRO!Q$4&amp;$E79),'Hoja de Trabajo para listado'!$CD$151:$DC$151,0)),0)</f>
        <v>0</v>
      </c>
      <c r="R79" s="241">
        <f t="shared" ca="1" si="5"/>
        <v>0</v>
      </c>
      <c r="S79" s="241"/>
      <c r="T79" s="241">
        <f ca="1">+T80</f>
        <v>40.1</v>
      </c>
      <c r="U79" s="240">
        <f t="shared" si="6"/>
        <v>1</v>
      </c>
      <c r="V79" s="327" t="str">
        <f>+VLOOKUP(A79,bd_lista!$A$3:$E$592,5,FALSE)</f>
        <v>Universidades Públicas</v>
      </c>
      <c r="W79" s="397" t="str">
        <f>+V79</f>
        <v>Universidades Públicas</v>
      </c>
      <c r="X79" s="240">
        <f>+VLOOKUP(A79,[4]Sheet1!$A$13:$D$744,4,FALSE)</f>
        <v>0</v>
      </c>
      <c r="Y79" s="240" t="e">
        <f>+VLOOKUP(X79,bd_lista!$A$3:$C$592,3,FALSE)</f>
        <v>#N/A</v>
      </c>
      <c r="Z79" s="290">
        <f>+X79</f>
        <v>0</v>
      </c>
      <c r="AA79" s="291" t="e">
        <f>+Y79</f>
        <v>#N/A</v>
      </c>
    </row>
    <row r="80" spans="1:27" customFormat="1" ht="15" hidden="1" customHeight="1">
      <c r="A80" s="32">
        <v>139</v>
      </c>
      <c r="B80" s="394"/>
      <c r="C80" s="327" t="str">
        <f>+VLOOKUP(A80,bd_lista!$A$3:$C$592,3,FALSE)</f>
        <v>Universidad Mayor de San Andrés</v>
      </c>
      <c r="D80" s="396"/>
      <c r="E80" s="327" t="s">
        <v>1304</v>
      </c>
      <c r="F80" s="243">
        <f ca="1">+IFERROR(INDEX('Hoja de Trabajo para listado'!$A$155:$Z$1048576,MATCH($A80,'Hoja de Trabajo para listado'!$A$155:$A$1048576,0),MATCH((CUADRO!F$4&amp;$E80),'Hoja de Trabajo para listado'!$A$151:$Z$151,0)),0)+IFERROR(INDEX('Hoja de Trabajo para listado'!$AB$155:$BA$1048576,MATCH($A80,'Hoja de Trabajo para listado'!$AB$155:$AB$1048576,0),MATCH((CUADRO!F$4&amp;$E80),'Hoja de Trabajo para listado'!$AB$151:$BA$151,0)),0)+IFERROR(INDEX('Hoja de Trabajo para listado'!$BC$155:$CB$1048576,MATCH($A80,'Hoja de Trabajo para listado'!$BC$155:$BC$1048576,0),MATCH((CUADRO!F$4&amp;$E80),'Hoja de Trabajo para listado'!$BC$151:$CB$151,0)),0)+IFERROR(INDEX('Hoja de Trabajo para listado'!$DE$153:$DG$274,MATCH($A80,'Hoja de Trabajo para listado'!$DE$153:$DE$1048576,0),MATCH((CUADRO!F$4&amp;$E80),'Hoja de Trabajo para listado'!$DE$151:$DG$151,0)),0)+IFERROR(INDEX('Hoja de Trabajo para listado'!$CD$155:$DC$1048576,MATCH($A80,'Hoja de Trabajo para listado'!$CD$155:$CD$1048576,0),MATCH((CUADRO!F$4&amp;$E80),'Hoja de Trabajo para listado'!$CD$151:$DC$151,0)),0)</f>
        <v>0</v>
      </c>
      <c r="G80" s="243">
        <f ca="1">+IFERROR(INDEX('Hoja de Trabajo para listado'!$A$155:$Z$1048576,MATCH($A80,'Hoja de Trabajo para listado'!$A$155:$A$1048576,0),MATCH((CUADRO!G$4&amp;$E80),'Hoja de Trabajo para listado'!$A$151:$Z$151,0)),0)+IFERROR(INDEX('Hoja de Trabajo para listado'!$AB$155:$BA$1048576,MATCH($A80,'Hoja de Trabajo para listado'!$AB$155:$AB$1048576,0),MATCH((CUADRO!G$4&amp;$E80),'Hoja de Trabajo para listado'!$AB$151:$BA$151,0)),0)+IFERROR(INDEX('Hoja de Trabajo para listado'!$BC$155:$CB$1048576,MATCH($A80,'Hoja de Trabajo para listado'!$BC$155:$BC$1048576,0),MATCH((CUADRO!G$4&amp;$E80),'Hoja de Trabajo para listado'!$BC$151:$CB$151,0)),0)+IFERROR(INDEX('Hoja de Trabajo para listado'!$DE$153:$DG$274,MATCH($A80,'Hoja de Trabajo para listado'!$DE$153:$DE$1048576,0),MATCH((CUADRO!G$4&amp;$E80),'Hoja de Trabajo para listado'!$DE$151:$DG$151,0)),0)+IFERROR(INDEX('Hoja de Trabajo para listado'!$CD$155:$DC$1048576,MATCH($A80,'Hoja de Trabajo para listado'!$CD$155:$CD$1048576,0),MATCH((CUADRO!G$4&amp;$E80),'Hoja de Trabajo para listado'!$CD$151:$DC$151,0)),0)</f>
        <v>0</v>
      </c>
      <c r="H80" s="243">
        <f ca="1">+IFERROR(INDEX('Hoja de Trabajo para listado'!$A$155:$Z$1048576,MATCH($A80,'Hoja de Trabajo para listado'!$A$155:$A$1048576,0),MATCH((CUADRO!H$4&amp;$E80),'Hoja de Trabajo para listado'!$A$151:$Z$151,0)),0)+IFERROR(INDEX('Hoja de Trabajo para listado'!$AB$155:$BA$1048576,MATCH($A80,'Hoja de Trabajo para listado'!$AB$155:$AB$1048576,0),MATCH((CUADRO!H$4&amp;$E80),'Hoja de Trabajo para listado'!$AB$151:$BA$151,0)),0)+IFERROR(INDEX('Hoja de Trabajo para listado'!$BC$155:$CB$1048576,MATCH($A80,'Hoja de Trabajo para listado'!$BC$155:$BC$1048576,0),MATCH((CUADRO!H$4&amp;$E80),'Hoja de Trabajo para listado'!$BC$151:$CB$151,0)),0)+IFERROR(INDEX('Hoja de Trabajo para listado'!$DE$153:$DG$274,MATCH($A80,'Hoja de Trabajo para listado'!$DE$153:$DE$1048576,0),MATCH((CUADRO!H$4&amp;$E80),'Hoja de Trabajo para listado'!$DE$151:$DG$151,0)),0)+IFERROR(INDEX('Hoja de Trabajo para listado'!$CD$155:$DC$1048576,MATCH($A80,'Hoja de Trabajo para listado'!$CD$155:$CD$1048576,0),MATCH((CUADRO!H$4&amp;$E80),'Hoja de Trabajo para listado'!$CD$151:$DC$151,0)),0)</f>
        <v>0</v>
      </c>
      <c r="I80" s="243">
        <f ca="1">+IFERROR(INDEX('Hoja de Trabajo para listado'!$A$155:$Z$1048576,MATCH($A80,'Hoja de Trabajo para listado'!$A$155:$A$1048576,0),MATCH((CUADRO!I$4&amp;$E80),'Hoja de Trabajo para listado'!$A$151:$Z$151,0)),0)+IFERROR(INDEX('Hoja de Trabajo para listado'!$AB$155:$BA$1048576,MATCH($A80,'Hoja de Trabajo para listado'!$AB$155:$AB$1048576,0),MATCH((CUADRO!I$4&amp;$E80),'Hoja de Trabajo para listado'!$AB$151:$BA$151,0)),0)+IFERROR(INDEX('Hoja de Trabajo para listado'!$BC$155:$CB$1048576,MATCH($A80,'Hoja de Trabajo para listado'!$BC$155:$BC$1048576,0),MATCH((CUADRO!I$4&amp;$E80),'Hoja de Trabajo para listado'!$BC$151:$CB$151,0)),0)+IFERROR(INDEX('Hoja de Trabajo para listado'!$DE$153:$DG$274,MATCH($A80,'Hoja de Trabajo para listado'!$DE$153:$DE$1048576,0),MATCH((CUADRO!I$4&amp;$E80),'Hoja de Trabajo para listado'!$DE$151:$DG$151,0)),0)+IFERROR(INDEX('Hoja de Trabajo para listado'!$CD$155:$DC$1048576,MATCH($A80,'Hoja de Trabajo para listado'!$CD$155:$CD$1048576,0),MATCH((CUADRO!I$4&amp;$E80),'Hoja de Trabajo para listado'!$CD$151:$DC$151,0)),0)</f>
        <v>0</v>
      </c>
      <c r="J80" s="243">
        <f ca="1">+IFERROR(INDEX('Hoja de Trabajo para listado'!$A$155:$Z$1048576,MATCH($A80,'Hoja de Trabajo para listado'!$A$155:$A$1048576,0),MATCH((CUADRO!J$4&amp;$E80),'Hoja de Trabajo para listado'!$A$151:$Z$151,0)),0)+IFERROR(INDEX('Hoja de Trabajo para listado'!$AB$155:$BA$1048576,MATCH($A80,'Hoja de Trabajo para listado'!$AB$155:$AB$1048576,0),MATCH((CUADRO!J$4&amp;$E80),'Hoja de Trabajo para listado'!$AB$151:$BA$151,0)),0)+IFERROR(INDEX('Hoja de Trabajo para listado'!$BC$155:$CB$1048576,MATCH($A80,'Hoja de Trabajo para listado'!$BC$155:$BC$1048576,0),MATCH((CUADRO!J$4&amp;$E80),'Hoja de Trabajo para listado'!$BC$151:$CB$151,0)),0)+IFERROR(INDEX('Hoja de Trabajo para listado'!$DE$153:$DG$274,MATCH($A80,'Hoja de Trabajo para listado'!$DE$153:$DE$1048576,0),MATCH((CUADRO!J$4&amp;$E80),'Hoja de Trabajo para listado'!$DE$151:$DG$151,0)),0)+IFERROR(INDEX('Hoja de Trabajo para listado'!$CD$155:$DC$1048576,MATCH($A80,'Hoja de Trabajo para listado'!$CD$155:$CD$1048576,0),MATCH((CUADRO!J$4&amp;$E80),'Hoja de Trabajo para listado'!$CD$151:$DC$151,0)),0)</f>
        <v>0</v>
      </c>
      <c r="K80" s="243">
        <f ca="1">+IFERROR(INDEX('Hoja de Trabajo para listado'!$A$155:$Z$1048576,MATCH($A80,'Hoja de Trabajo para listado'!$A$155:$A$1048576,0),MATCH((CUADRO!K$4&amp;$E80),'Hoja de Trabajo para listado'!$A$151:$Z$151,0)),0)+IFERROR(INDEX('Hoja de Trabajo para listado'!$AB$155:$BA$1048576,MATCH($A80,'Hoja de Trabajo para listado'!$AB$155:$AB$1048576,0),MATCH((CUADRO!K$4&amp;$E80),'Hoja de Trabajo para listado'!$AB$151:$BA$151,0)),0)+IFERROR(INDEX('Hoja de Trabajo para listado'!$BC$155:$CB$1048576,MATCH($A80,'Hoja de Trabajo para listado'!$BC$155:$BC$1048576,0),MATCH((CUADRO!K$4&amp;$E80),'Hoja de Trabajo para listado'!$BC$151:$CB$151,0)),0)+IFERROR(INDEX('Hoja de Trabajo para listado'!$DE$153:$DG$274,MATCH($A80,'Hoja de Trabajo para listado'!$DE$153:$DE$1048576,0),MATCH((CUADRO!K$4&amp;$E80),'Hoja de Trabajo para listado'!$DE$151:$DG$151,0)),0)+IFERROR(INDEX('Hoja de Trabajo para listado'!$CD$155:$DC$1048576,MATCH($A80,'Hoja de Trabajo para listado'!$CD$155:$CD$1048576,0),MATCH((CUADRO!K$4&amp;$E80),'Hoja de Trabajo para listado'!$CD$151:$DC$151,0)),0)</f>
        <v>0</v>
      </c>
      <c r="L80" s="243">
        <f ca="1">+IFERROR(INDEX('Hoja de Trabajo para listado'!$A$155:$Z$1048576,MATCH($A80,'Hoja de Trabajo para listado'!$A$155:$A$1048576,0),MATCH((CUADRO!L$4&amp;$E80),'Hoja de Trabajo para listado'!$A$151:$Z$151,0)),0)+IFERROR(INDEX('Hoja de Trabajo para listado'!$AB$155:$BA$1048576,MATCH($A80,'Hoja de Trabajo para listado'!$AB$155:$AB$1048576,0),MATCH((CUADRO!L$4&amp;$E80),'Hoja de Trabajo para listado'!$AB$151:$BA$151,0)),0)+IFERROR(INDEX('Hoja de Trabajo para listado'!$BC$155:$CB$1048576,MATCH($A80,'Hoja de Trabajo para listado'!$BC$155:$BC$1048576,0),MATCH((CUADRO!L$4&amp;$E80),'Hoja de Trabajo para listado'!$BC$151:$CB$151,0)),0)+IFERROR(INDEX('Hoja de Trabajo para listado'!$DE$153:$DG$274,MATCH($A80,'Hoja de Trabajo para listado'!$DE$153:$DE$1048576,0),MATCH((CUADRO!L$4&amp;$E80),'Hoja de Trabajo para listado'!$DE$151:$DG$151,0)),0)+IFERROR(INDEX('Hoja de Trabajo para listado'!$CD$155:$DC$1048576,MATCH($A80,'Hoja de Trabajo para listado'!$CD$155:$CD$1048576,0),MATCH((CUADRO!L$4&amp;$E80),'Hoja de Trabajo para listado'!$CD$151:$DC$151,0)),0)</f>
        <v>0</v>
      </c>
      <c r="M80" s="243">
        <f ca="1">+IFERROR(INDEX('Hoja de Trabajo para listado'!$A$155:$Z$1048576,MATCH($A80,'Hoja de Trabajo para listado'!$A$155:$A$1048576,0),MATCH((CUADRO!M$4&amp;$E80),'Hoja de Trabajo para listado'!$A$151:$Z$151,0)),0)+IFERROR(INDEX('Hoja de Trabajo para listado'!$AB$155:$BA$1048576,MATCH($A80,'Hoja de Trabajo para listado'!$AB$155:$AB$1048576,0),MATCH((CUADRO!M$4&amp;$E80),'Hoja de Trabajo para listado'!$AB$151:$BA$151,0)),0)+IFERROR(INDEX('Hoja de Trabajo para listado'!$BC$155:$CB$1048576,MATCH($A80,'Hoja de Trabajo para listado'!$BC$155:$BC$1048576,0),MATCH((CUADRO!M$4&amp;$E80),'Hoja de Trabajo para listado'!$BC$151:$CB$151,0)),0)+IFERROR(INDEX('Hoja de Trabajo para listado'!$DE$153:$DG$274,MATCH($A80,'Hoja de Trabajo para listado'!$DE$153:$DE$1048576,0),MATCH((CUADRO!M$4&amp;$E80),'Hoja de Trabajo para listado'!$DE$151:$DG$151,0)),0)+IFERROR(INDEX('Hoja de Trabajo para listado'!$CD$155:$DC$1048576,MATCH($A80,'Hoja de Trabajo para listado'!$CD$155:$CD$1048576,0),MATCH((CUADRO!M$4&amp;$E80),'Hoja de Trabajo para listado'!$CD$151:$DC$151,0)),0)</f>
        <v>0</v>
      </c>
      <c r="N80" s="243">
        <f ca="1">+IFERROR(INDEX('Hoja de Trabajo para listado'!$A$155:$Z$1048576,MATCH($A80,'Hoja de Trabajo para listado'!$A$155:$A$1048576,0),MATCH((CUADRO!N$4&amp;$E80),'Hoja de Trabajo para listado'!$A$151:$Z$151,0)),0)+IFERROR(INDEX('Hoja de Trabajo para listado'!$AB$155:$BA$1048576,MATCH($A80,'Hoja de Trabajo para listado'!$AB$155:$AB$1048576,0),MATCH((CUADRO!N$4&amp;$E80),'Hoja de Trabajo para listado'!$AB$151:$BA$151,0)),0)+IFERROR(INDEX('Hoja de Trabajo para listado'!$BC$155:$CB$1048576,MATCH($A80,'Hoja de Trabajo para listado'!$BC$155:$BC$1048576,0),MATCH((CUADRO!N$4&amp;$E80),'Hoja de Trabajo para listado'!$BC$151:$CB$151,0)),0)+IFERROR(INDEX('Hoja de Trabajo para listado'!$DE$153:$DG$274,MATCH($A80,'Hoja de Trabajo para listado'!$DE$153:$DE$1048576,0),MATCH((CUADRO!N$4&amp;$E80),'Hoja de Trabajo para listado'!$DE$151:$DG$151,0)),0)+IFERROR(INDEX('Hoja de Trabajo para listado'!$CD$155:$DC$1048576,MATCH($A80,'Hoja de Trabajo para listado'!$CD$155:$CD$1048576,0),MATCH((CUADRO!N$4&amp;$E80),'Hoja de Trabajo para listado'!$CD$151:$DC$151,0)),0)</f>
        <v>40.1</v>
      </c>
      <c r="O80" s="243">
        <f ca="1">+IFERROR(INDEX('Hoja de Trabajo para listado'!$A$155:$Z$1048576,MATCH($A80,'Hoja de Trabajo para listado'!$A$155:$A$1048576,0),MATCH((CUADRO!O$4&amp;$E80),'Hoja de Trabajo para listado'!$A$151:$Z$151,0)),0)+IFERROR(INDEX('Hoja de Trabajo para listado'!$AB$155:$BA$1048576,MATCH($A80,'Hoja de Trabajo para listado'!$AB$155:$AB$1048576,0),MATCH((CUADRO!O$4&amp;$E80),'Hoja de Trabajo para listado'!$AB$151:$BA$151,0)),0)+IFERROR(INDEX('Hoja de Trabajo para listado'!$BC$155:$CB$1048576,MATCH($A80,'Hoja de Trabajo para listado'!$BC$155:$BC$1048576,0),MATCH((CUADRO!O$4&amp;$E80),'Hoja de Trabajo para listado'!$BC$151:$CB$151,0)),0)+IFERROR(INDEX('Hoja de Trabajo para listado'!$DE$153:$DG$274,MATCH($A80,'Hoja de Trabajo para listado'!$DE$153:$DE$1048576,0),MATCH((CUADRO!O$4&amp;$E80),'Hoja de Trabajo para listado'!$DE$151:$DG$151,0)),0)+IFERROR(INDEX('Hoja de Trabajo para listado'!$CD$155:$DC$1048576,MATCH($A80,'Hoja de Trabajo para listado'!$CD$155:$CD$1048576,0),MATCH((CUADRO!O$4&amp;$E80),'Hoja de Trabajo para listado'!$CD$151:$DC$151,0)),0)</f>
        <v>0</v>
      </c>
      <c r="P80" s="243">
        <f ca="1">+IFERROR(INDEX('Hoja de Trabajo para listado'!$A$155:$Z$1048576,MATCH($A80,'Hoja de Trabajo para listado'!$A$155:$A$1048576,0),MATCH((CUADRO!P$4&amp;$E80),'Hoja de Trabajo para listado'!$A$151:$Z$151,0)),0)+IFERROR(INDEX('Hoja de Trabajo para listado'!$AB$155:$BA$1048576,MATCH($A80,'Hoja de Trabajo para listado'!$AB$155:$AB$1048576,0),MATCH((CUADRO!P$4&amp;$E80),'Hoja de Trabajo para listado'!$AB$151:$BA$151,0)),0)+IFERROR(INDEX('Hoja de Trabajo para listado'!$BC$155:$CB$1048576,MATCH($A80,'Hoja de Trabajo para listado'!$BC$155:$BC$1048576,0),MATCH((CUADRO!P$4&amp;$E80),'Hoja de Trabajo para listado'!$BC$151:$CB$151,0)),0)+IFERROR(INDEX('Hoja de Trabajo para listado'!$DE$153:$DG$274,MATCH($A80,'Hoja de Trabajo para listado'!$DE$153:$DE$1048576,0),MATCH((CUADRO!P$4&amp;$E80),'Hoja de Trabajo para listado'!$DE$151:$DG$151,0)),0)+IFERROR(INDEX('Hoja de Trabajo para listado'!$CD$155:$DC$1048576,MATCH($A80,'Hoja de Trabajo para listado'!$CD$155:$CD$1048576,0),MATCH((CUADRO!P$4&amp;$E80),'Hoja de Trabajo para listado'!$CD$151:$DC$151,0)),0)</f>
        <v>0</v>
      </c>
      <c r="Q80" s="243">
        <f ca="1">+IFERROR(INDEX('Hoja de Trabajo para listado'!$A$155:$Z$1048576,MATCH($A80,'Hoja de Trabajo para listado'!$A$155:$A$1048576,0),MATCH((CUADRO!Q$4&amp;$E80),'Hoja de Trabajo para listado'!$A$151:$Z$151,0)),0)+IFERROR(INDEX('Hoja de Trabajo para listado'!$AB$155:$BA$1048576,MATCH($A80,'Hoja de Trabajo para listado'!$AB$155:$AB$1048576,0),MATCH((CUADRO!Q$4&amp;$E80),'Hoja de Trabajo para listado'!$AB$151:$BA$151,0)),0)+IFERROR(INDEX('Hoja de Trabajo para listado'!$BC$155:$CB$1048576,MATCH($A80,'Hoja de Trabajo para listado'!$BC$155:$BC$1048576,0),MATCH((CUADRO!Q$4&amp;$E80),'Hoja de Trabajo para listado'!$BC$151:$CB$151,0)),0)+IFERROR(INDEX('Hoja de Trabajo para listado'!$DE$153:$DG$274,MATCH($A80,'Hoja de Trabajo para listado'!$DE$153:$DE$1048576,0),MATCH((CUADRO!Q$4&amp;$E80),'Hoja de Trabajo para listado'!$DE$151:$DG$151,0)),0)+IFERROR(INDEX('Hoja de Trabajo para listado'!$CD$155:$DC$1048576,MATCH($A80,'Hoja de Trabajo para listado'!$CD$155:$CD$1048576,0),MATCH((CUADRO!Q$4&amp;$E80),'Hoja de Trabajo para listado'!$CD$151:$DC$151,0)),0)</f>
        <v>0</v>
      </c>
      <c r="R80" s="243">
        <f t="shared" ca="1" si="5"/>
        <v>40.1</v>
      </c>
      <c r="S80" s="243">
        <f ca="1">+R79+R80</f>
        <v>40.1</v>
      </c>
      <c r="T80" s="243">
        <f ca="1">+S80</f>
        <v>40.1</v>
      </c>
      <c r="U80" s="242">
        <f t="shared" si="6"/>
        <v>2</v>
      </c>
      <c r="V80" s="327" t="str">
        <f>+VLOOKUP(A80,bd_lista!$A$3:$E$592,5,FALSE)</f>
        <v>Universidades Públicas</v>
      </c>
      <c r="W80" s="398"/>
      <c r="X80" s="240">
        <f>+VLOOKUP(A80,[4]Sheet1!$A$13:$D$744,4,FALSE)</f>
        <v>0</v>
      </c>
      <c r="Y80" s="240" t="e">
        <f>+VLOOKUP(X80,bd_lista!$A$3:$C$592,3,FALSE)</f>
        <v>#N/A</v>
      </c>
      <c r="Z80" s="288"/>
      <c r="AA80" s="289"/>
    </row>
    <row r="81" spans="1:27" customFormat="1" ht="15" hidden="1" customHeight="1">
      <c r="A81" s="32">
        <v>140</v>
      </c>
      <c r="B81" s="393">
        <f>+A81</f>
        <v>140</v>
      </c>
      <c r="C81" s="245" t="str">
        <f>+VLOOKUP(A81,bd_lista!$A$3:$C$592,3,FALSE)</f>
        <v>Universidad Pública de El Alto</v>
      </c>
      <c r="D81" s="395" t="str">
        <f>+C81</f>
        <v>Universidad Pública de El Alto</v>
      </c>
      <c r="E81" s="245" t="s">
        <v>1303</v>
      </c>
      <c r="F81" s="241">
        <f ca="1">+IFERROR(INDEX('Hoja de Trabajo para listado'!$A$155:$Z$1048576,MATCH($A81,'Hoja de Trabajo para listado'!$A$155:$A$1048576,0),MATCH((CUADRO!F$4&amp;$E81),'Hoja de Trabajo para listado'!$A$151:$Z$151,0)),0)+IFERROR(INDEX('Hoja de Trabajo para listado'!$AB$155:$BA$1048576,MATCH($A81,'Hoja de Trabajo para listado'!$AB$155:$AB$1048576,0),MATCH((CUADRO!F$4&amp;$E81),'Hoja de Trabajo para listado'!$AB$151:$BA$151,0)),0)+IFERROR(INDEX('Hoja de Trabajo para listado'!$BC$155:$CB$1048576,MATCH($A81,'Hoja de Trabajo para listado'!$BC$155:$BC$1048576,0),MATCH((CUADRO!F$4&amp;$E81),'Hoja de Trabajo para listado'!$BC$151:$CB$151,0)),0)+IFERROR(INDEX('Hoja de Trabajo para listado'!$DE$153:$DG$274,MATCH($A81,'Hoja de Trabajo para listado'!$DE$153:$DE$1048576,0),MATCH((CUADRO!F$4&amp;$E81),'Hoja de Trabajo para listado'!$DE$151:$DG$151,0)),0)+IFERROR(INDEX('Hoja de Trabajo para listado'!$CD$155:$DC$1048576,MATCH($A81,'Hoja de Trabajo para listado'!$CD$155:$CD$1048576,0),MATCH((CUADRO!F$4&amp;$E81),'Hoja de Trabajo para listado'!$CD$151:$DC$151,0)),0)</f>
        <v>0</v>
      </c>
      <c r="G81" s="241">
        <f ca="1">+IFERROR(INDEX('Hoja de Trabajo para listado'!$A$155:$Z$1048576,MATCH($A81,'Hoja de Trabajo para listado'!$A$155:$A$1048576,0),MATCH((CUADRO!G$4&amp;$E81),'Hoja de Trabajo para listado'!$A$151:$Z$151,0)),0)+IFERROR(INDEX('Hoja de Trabajo para listado'!$AB$155:$BA$1048576,MATCH($A81,'Hoja de Trabajo para listado'!$AB$155:$AB$1048576,0),MATCH((CUADRO!G$4&amp;$E81),'Hoja de Trabajo para listado'!$AB$151:$BA$151,0)),0)+IFERROR(INDEX('Hoja de Trabajo para listado'!$BC$155:$CB$1048576,MATCH($A81,'Hoja de Trabajo para listado'!$BC$155:$BC$1048576,0),MATCH((CUADRO!G$4&amp;$E81),'Hoja de Trabajo para listado'!$BC$151:$CB$151,0)),0)+IFERROR(INDEX('Hoja de Trabajo para listado'!$DE$153:$DG$274,MATCH($A81,'Hoja de Trabajo para listado'!$DE$153:$DE$1048576,0),MATCH((CUADRO!G$4&amp;$E81),'Hoja de Trabajo para listado'!$DE$151:$DG$151,0)),0)+IFERROR(INDEX('Hoja de Trabajo para listado'!$CD$155:$DC$1048576,MATCH($A81,'Hoja de Trabajo para listado'!$CD$155:$CD$1048576,0),MATCH((CUADRO!G$4&amp;$E81),'Hoja de Trabajo para listado'!$CD$151:$DC$151,0)),0)</f>
        <v>0</v>
      </c>
      <c r="H81" s="241">
        <f ca="1">+IFERROR(INDEX('Hoja de Trabajo para listado'!$A$155:$Z$1048576,MATCH($A81,'Hoja de Trabajo para listado'!$A$155:$A$1048576,0),MATCH((CUADRO!H$4&amp;$E81),'Hoja de Trabajo para listado'!$A$151:$Z$151,0)),0)+IFERROR(INDEX('Hoja de Trabajo para listado'!$AB$155:$BA$1048576,MATCH($A81,'Hoja de Trabajo para listado'!$AB$155:$AB$1048576,0),MATCH((CUADRO!H$4&amp;$E81),'Hoja de Trabajo para listado'!$AB$151:$BA$151,0)),0)+IFERROR(INDEX('Hoja de Trabajo para listado'!$BC$155:$CB$1048576,MATCH($A81,'Hoja de Trabajo para listado'!$BC$155:$BC$1048576,0),MATCH((CUADRO!H$4&amp;$E81),'Hoja de Trabajo para listado'!$BC$151:$CB$151,0)),0)+IFERROR(INDEX('Hoja de Trabajo para listado'!$DE$153:$DG$274,MATCH($A81,'Hoja de Trabajo para listado'!$DE$153:$DE$1048576,0),MATCH((CUADRO!H$4&amp;$E81),'Hoja de Trabajo para listado'!$DE$151:$DG$151,0)),0)+IFERROR(INDEX('Hoja de Trabajo para listado'!$CD$155:$DC$1048576,MATCH($A81,'Hoja de Trabajo para listado'!$CD$155:$CD$1048576,0),MATCH((CUADRO!H$4&amp;$E81),'Hoja de Trabajo para listado'!$CD$151:$DC$151,0)),0)</f>
        <v>0</v>
      </c>
      <c r="I81" s="241">
        <f ca="1">+IFERROR(INDEX('Hoja de Trabajo para listado'!$A$155:$Z$1048576,MATCH($A81,'Hoja de Trabajo para listado'!$A$155:$A$1048576,0),MATCH((CUADRO!I$4&amp;$E81),'Hoja de Trabajo para listado'!$A$151:$Z$151,0)),0)+IFERROR(INDEX('Hoja de Trabajo para listado'!$AB$155:$BA$1048576,MATCH($A81,'Hoja de Trabajo para listado'!$AB$155:$AB$1048576,0),MATCH((CUADRO!I$4&amp;$E81),'Hoja de Trabajo para listado'!$AB$151:$BA$151,0)),0)+IFERROR(INDEX('Hoja de Trabajo para listado'!$BC$155:$CB$1048576,MATCH($A81,'Hoja de Trabajo para listado'!$BC$155:$BC$1048576,0),MATCH((CUADRO!I$4&amp;$E81),'Hoja de Trabajo para listado'!$BC$151:$CB$151,0)),0)+IFERROR(INDEX('Hoja de Trabajo para listado'!$DE$153:$DG$274,MATCH($A81,'Hoja de Trabajo para listado'!$DE$153:$DE$1048576,0),MATCH((CUADRO!I$4&amp;$E81),'Hoja de Trabajo para listado'!$DE$151:$DG$151,0)),0)+IFERROR(INDEX('Hoja de Trabajo para listado'!$CD$155:$DC$1048576,MATCH($A81,'Hoja de Trabajo para listado'!$CD$155:$CD$1048576,0),MATCH((CUADRO!I$4&amp;$E81),'Hoja de Trabajo para listado'!$CD$151:$DC$151,0)),0)</f>
        <v>0</v>
      </c>
      <c r="J81" s="241">
        <f ca="1">+IFERROR(INDEX('Hoja de Trabajo para listado'!$A$155:$Z$1048576,MATCH($A81,'Hoja de Trabajo para listado'!$A$155:$A$1048576,0),MATCH((CUADRO!J$4&amp;$E81),'Hoja de Trabajo para listado'!$A$151:$Z$151,0)),0)+IFERROR(INDEX('Hoja de Trabajo para listado'!$AB$155:$BA$1048576,MATCH($A81,'Hoja de Trabajo para listado'!$AB$155:$AB$1048576,0),MATCH((CUADRO!J$4&amp;$E81),'Hoja de Trabajo para listado'!$AB$151:$BA$151,0)),0)+IFERROR(INDEX('Hoja de Trabajo para listado'!$BC$155:$CB$1048576,MATCH($A81,'Hoja de Trabajo para listado'!$BC$155:$BC$1048576,0),MATCH((CUADRO!J$4&amp;$E81),'Hoja de Trabajo para listado'!$BC$151:$CB$151,0)),0)+IFERROR(INDEX('Hoja de Trabajo para listado'!$DE$153:$DG$274,MATCH($A81,'Hoja de Trabajo para listado'!$DE$153:$DE$1048576,0),MATCH((CUADRO!J$4&amp;$E81),'Hoja de Trabajo para listado'!$DE$151:$DG$151,0)),0)+IFERROR(INDEX('Hoja de Trabajo para listado'!$CD$155:$DC$1048576,MATCH($A81,'Hoja de Trabajo para listado'!$CD$155:$CD$1048576,0),MATCH((CUADRO!J$4&amp;$E81),'Hoja de Trabajo para listado'!$CD$151:$DC$151,0)),0)</f>
        <v>0</v>
      </c>
      <c r="K81" s="241">
        <f ca="1">+IFERROR(INDEX('Hoja de Trabajo para listado'!$A$155:$Z$1048576,MATCH($A81,'Hoja de Trabajo para listado'!$A$155:$A$1048576,0),MATCH((CUADRO!K$4&amp;$E81),'Hoja de Trabajo para listado'!$A$151:$Z$151,0)),0)+IFERROR(INDEX('Hoja de Trabajo para listado'!$AB$155:$BA$1048576,MATCH($A81,'Hoja de Trabajo para listado'!$AB$155:$AB$1048576,0),MATCH((CUADRO!K$4&amp;$E81),'Hoja de Trabajo para listado'!$AB$151:$BA$151,0)),0)+IFERROR(INDEX('Hoja de Trabajo para listado'!$BC$155:$CB$1048576,MATCH($A81,'Hoja de Trabajo para listado'!$BC$155:$BC$1048576,0),MATCH((CUADRO!K$4&amp;$E81),'Hoja de Trabajo para listado'!$BC$151:$CB$151,0)),0)+IFERROR(INDEX('Hoja de Trabajo para listado'!$DE$153:$DG$274,MATCH($A81,'Hoja de Trabajo para listado'!$DE$153:$DE$1048576,0),MATCH((CUADRO!K$4&amp;$E81),'Hoja de Trabajo para listado'!$DE$151:$DG$151,0)),0)+IFERROR(INDEX('Hoja de Trabajo para listado'!$CD$155:$DC$1048576,MATCH($A81,'Hoja de Trabajo para listado'!$CD$155:$CD$1048576,0),MATCH((CUADRO!K$4&amp;$E81),'Hoja de Trabajo para listado'!$CD$151:$DC$151,0)),0)</f>
        <v>0</v>
      </c>
      <c r="L81" s="241">
        <f ca="1">+IFERROR(INDEX('Hoja de Trabajo para listado'!$A$155:$Z$1048576,MATCH($A81,'Hoja de Trabajo para listado'!$A$155:$A$1048576,0),MATCH((CUADRO!L$4&amp;$E81),'Hoja de Trabajo para listado'!$A$151:$Z$151,0)),0)+IFERROR(INDEX('Hoja de Trabajo para listado'!$AB$155:$BA$1048576,MATCH($A81,'Hoja de Trabajo para listado'!$AB$155:$AB$1048576,0),MATCH((CUADRO!L$4&amp;$E81),'Hoja de Trabajo para listado'!$AB$151:$BA$151,0)),0)+IFERROR(INDEX('Hoja de Trabajo para listado'!$BC$155:$CB$1048576,MATCH($A81,'Hoja de Trabajo para listado'!$BC$155:$BC$1048576,0),MATCH((CUADRO!L$4&amp;$E81),'Hoja de Trabajo para listado'!$BC$151:$CB$151,0)),0)+IFERROR(INDEX('Hoja de Trabajo para listado'!$DE$153:$DG$274,MATCH($A81,'Hoja de Trabajo para listado'!$DE$153:$DE$1048576,0),MATCH((CUADRO!L$4&amp;$E81),'Hoja de Trabajo para listado'!$DE$151:$DG$151,0)),0)+IFERROR(INDEX('Hoja de Trabajo para listado'!$CD$155:$DC$1048576,MATCH($A81,'Hoja de Trabajo para listado'!$CD$155:$CD$1048576,0),MATCH((CUADRO!L$4&amp;$E81),'Hoja de Trabajo para listado'!$CD$151:$DC$151,0)),0)</f>
        <v>0</v>
      </c>
      <c r="M81" s="241">
        <f ca="1">+IFERROR(INDEX('Hoja de Trabajo para listado'!$A$155:$Z$1048576,MATCH($A81,'Hoja de Trabajo para listado'!$A$155:$A$1048576,0),MATCH((CUADRO!M$4&amp;$E81),'Hoja de Trabajo para listado'!$A$151:$Z$151,0)),0)+IFERROR(INDEX('Hoja de Trabajo para listado'!$AB$155:$BA$1048576,MATCH($A81,'Hoja de Trabajo para listado'!$AB$155:$AB$1048576,0),MATCH((CUADRO!M$4&amp;$E81),'Hoja de Trabajo para listado'!$AB$151:$BA$151,0)),0)+IFERROR(INDEX('Hoja de Trabajo para listado'!$BC$155:$CB$1048576,MATCH($A81,'Hoja de Trabajo para listado'!$BC$155:$BC$1048576,0),MATCH((CUADRO!M$4&amp;$E81),'Hoja de Trabajo para listado'!$BC$151:$CB$151,0)),0)+IFERROR(INDEX('Hoja de Trabajo para listado'!$DE$153:$DG$274,MATCH($A81,'Hoja de Trabajo para listado'!$DE$153:$DE$1048576,0),MATCH((CUADRO!M$4&amp;$E81),'Hoja de Trabajo para listado'!$DE$151:$DG$151,0)),0)+IFERROR(INDEX('Hoja de Trabajo para listado'!$CD$155:$DC$1048576,MATCH($A81,'Hoja de Trabajo para listado'!$CD$155:$CD$1048576,0),MATCH((CUADRO!M$4&amp;$E81),'Hoja de Trabajo para listado'!$CD$151:$DC$151,0)),0)</f>
        <v>0</v>
      </c>
      <c r="N81" s="241">
        <f ca="1">+IFERROR(INDEX('Hoja de Trabajo para listado'!$A$155:$Z$1048576,MATCH($A81,'Hoja de Trabajo para listado'!$A$155:$A$1048576,0),MATCH((CUADRO!N$4&amp;$E81),'Hoja de Trabajo para listado'!$A$151:$Z$151,0)),0)+IFERROR(INDEX('Hoja de Trabajo para listado'!$AB$155:$BA$1048576,MATCH($A81,'Hoja de Trabajo para listado'!$AB$155:$AB$1048576,0),MATCH((CUADRO!N$4&amp;$E81),'Hoja de Trabajo para listado'!$AB$151:$BA$151,0)),0)+IFERROR(INDEX('Hoja de Trabajo para listado'!$BC$155:$CB$1048576,MATCH($A81,'Hoja de Trabajo para listado'!$BC$155:$BC$1048576,0),MATCH((CUADRO!N$4&amp;$E81),'Hoja de Trabajo para listado'!$BC$151:$CB$151,0)),0)+IFERROR(INDEX('Hoja de Trabajo para listado'!$DE$153:$DG$274,MATCH($A81,'Hoja de Trabajo para listado'!$DE$153:$DE$1048576,0),MATCH((CUADRO!N$4&amp;$E81),'Hoja de Trabajo para listado'!$DE$151:$DG$151,0)),0)+IFERROR(INDEX('Hoja de Trabajo para listado'!$CD$155:$DC$1048576,MATCH($A81,'Hoja de Trabajo para listado'!$CD$155:$CD$1048576,0),MATCH((CUADRO!N$4&amp;$E81),'Hoja de Trabajo para listado'!$CD$151:$DC$151,0)),0)</f>
        <v>0</v>
      </c>
      <c r="O81" s="241">
        <f ca="1">+IFERROR(INDEX('Hoja de Trabajo para listado'!$A$155:$Z$1048576,MATCH($A81,'Hoja de Trabajo para listado'!$A$155:$A$1048576,0),MATCH((CUADRO!O$4&amp;$E81),'Hoja de Trabajo para listado'!$A$151:$Z$151,0)),0)+IFERROR(INDEX('Hoja de Trabajo para listado'!$AB$155:$BA$1048576,MATCH($A81,'Hoja de Trabajo para listado'!$AB$155:$AB$1048576,0),MATCH((CUADRO!O$4&amp;$E81),'Hoja de Trabajo para listado'!$AB$151:$BA$151,0)),0)+IFERROR(INDEX('Hoja de Trabajo para listado'!$BC$155:$CB$1048576,MATCH($A81,'Hoja de Trabajo para listado'!$BC$155:$BC$1048576,0),MATCH((CUADRO!O$4&amp;$E81),'Hoja de Trabajo para listado'!$BC$151:$CB$151,0)),0)+IFERROR(INDEX('Hoja de Trabajo para listado'!$DE$153:$DG$274,MATCH($A81,'Hoja de Trabajo para listado'!$DE$153:$DE$1048576,0),MATCH((CUADRO!O$4&amp;$E81),'Hoja de Trabajo para listado'!$DE$151:$DG$151,0)),0)+IFERROR(INDEX('Hoja de Trabajo para listado'!$CD$155:$DC$1048576,MATCH($A81,'Hoja de Trabajo para listado'!$CD$155:$CD$1048576,0),MATCH((CUADRO!O$4&amp;$E81),'Hoja de Trabajo para listado'!$CD$151:$DC$151,0)),0)</f>
        <v>0</v>
      </c>
      <c r="P81" s="241">
        <f ca="1">+IFERROR(INDEX('Hoja de Trabajo para listado'!$A$155:$Z$1048576,MATCH($A81,'Hoja de Trabajo para listado'!$A$155:$A$1048576,0),MATCH((CUADRO!P$4&amp;$E81),'Hoja de Trabajo para listado'!$A$151:$Z$151,0)),0)+IFERROR(INDEX('Hoja de Trabajo para listado'!$AB$155:$BA$1048576,MATCH($A81,'Hoja de Trabajo para listado'!$AB$155:$AB$1048576,0),MATCH((CUADRO!P$4&amp;$E81),'Hoja de Trabajo para listado'!$AB$151:$BA$151,0)),0)+IFERROR(INDEX('Hoja de Trabajo para listado'!$BC$155:$CB$1048576,MATCH($A81,'Hoja de Trabajo para listado'!$BC$155:$BC$1048576,0),MATCH((CUADRO!P$4&amp;$E81),'Hoja de Trabajo para listado'!$BC$151:$CB$151,0)),0)+IFERROR(INDEX('Hoja de Trabajo para listado'!$DE$153:$DG$274,MATCH($A81,'Hoja de Trabajo para listado'!$DE$153:$DE$1048576,0),MATCH((CUADRO!P$4&amp;$E81),'Hoja de Trabajo para listado'!$DE$151:$DG$151,0)),0)+IFERROR(INDEX('Hoja de Trabajo para listado'!$CD$155:$DC$1048576,MATCH($A81,'Hoja de Trabajo para listado'!$CD$155:$CD$1048576,0),MATCH((CUADRO!P$4&amp;$E81),'Hoja de Trabajo para listado'!$CD$151:$DC$151,0)),0)</f>
        <v>0</v>
      </c>
      <c r="Q81" s="241">
        <f ca="1">+IFERROR(INDEX('Hoja de Trabajo para listado'!$A$155:$Z$1048576,MATCH($A81,'Hoja de Trabajo para listado'!$A$155:$A$1048576,0),MATCH((CUADRO!Q$4&amp;$E81),'Hoja de Trabajo para listado'!$A$151:$Z$151,0)),0)+IFERROR(INDEX('Hoja de Trabajo para listado'!$AB$155:$BA$1048576,MATCH($A81,'Hoja de Trabajo para listado'!$AB$155:$AB$1048576,0),MATCH((CUADRO!Q$4&amp;$E81),'Hoja de Trabajo para listado'!$AB$151:$BA$151,0)),0)+IFERROR(INDEX('Hoja de Trabajo para listado'!$BC$155:$CB$1048576,MATCH($A81,'Hoja de Trabajo para listado'!$BC$155:$BC$1048576,0),MATCH((CUADRO!Q$4&amp;$E81),'Hoja de Trabajo para listado'!$BC$151:$CB$151,0)),0)+IFERROR(INDEX('Hoja de Trabajo para listado'!$DE$153:$DG$274,MATCH($A81,'Hoja de Trabajo para listado'!$DE$153:$DE$1048576,0),MATCH((CUADRO!Q$4&amp;$E81),'Hoja de Trabajo para listado'!$DE$151:$DG$151,0)),0)+IFERROR(INDEX('Hoja de Trabajo para listado'!$CD$155:$DC$1048576,MATCH($A81,'Hoja de Trabajo para listado'!$CD$155:$CD$1048576,0),MATCH((CUADRO!Q$4&amp;$E81),'Hoja de Trabajo para listado'!$CD$151:$DC$151,0)),0)</f>
        <v>0</v>
      </c>
      <c r="R81" s="241">
        <f t="shared" ca="1" si="5"/>
        <v>0</v>
      </c>
      <c r="S81" s="241"/>
      <c r="T81" s="241">
        <f ca="1">+T82</f>
        <v>295914.15000000002</v>
      </c>
      <c r="U81" s="240">
        <f t="shared" si="6"/>
        <v>1</v>
      </c>
      <c r="V81" s="327" t="str">
        <f>+VLOOKUP(A81,bd_lista!$A$3:$E$592,5,FALSE)</f>
        <v>Universidades Públicas</v>
      </c>
      <c r="W81" s="397" t="str">
        <f>+V81</f>
        <v>Universidades Públicas</v>
      </c>
      <c r="X81" s="240">
        <f>+VLOOKUP(A81,[4]Sheet1!$A$13:$D$744,4,FALSE)</f>
        <v>0</v>
      </c>
      <c r="Y81" s="240" t="e">
        <f>+VLOOKUP(X81,bd_lista!$A$3:$C$592,3,FALSE)</f>
        <v>#N/A</v>
      </c>
      <c r="Z81" s="290">
        <f>+X81</f>
        <v>0</v>
      </c>
      <c r="AA81" s="291" t="e">
        <f>+Y81</f>
        <v>#N/A</v>
      </c>
    </row>
    <row r="82" spans="1:27" customFormat="1" ht="15" hidden="1" customHeight="1">
      <c r="A82" s="32">
        <v>140</v>
      </c>
      <c r="B82" s="394"/>
      <c r="C82" s="327" t="str">
        <f>+VLOOKUP(A82,bd_lista!$A$3:$C$592,3,FALSE)</f>
        <v>Universidad Pública de El Alto</v>
      </c>
      <c r="D82" s="396"/>
      <c r="E82" s="327" t="s">
        <v>1304</v>
      </c>
      <c r="F82" s="243">
        <f ca="1">+IFERROR(INDEX('Hoja de Trabajo para listado'!$A$155:$Z$1048576,MATCH($A82,'Hoja de Trabajo para listado'!$A$155:$A$1048576,0),MATCH((CUADRO!F$4&amp;$E82),'Hoja de Trabajo para listado'!$A$151:$Z$151,0)),0)+IFERROR(INDEX('Hoja de Trabajo para listado'!$AB$155:$BA$1048576,MATCH($A82,'Hoja de Trabajo para listado'!$AB$155:$AB$1048576,0),MATCH((CUADRO!F$4&amp;$E82),'Hoja de Trabajo para listado'!$AB$151:$BA$151,0)),0)+IFERROR(INDEX('Hoja de Trabajo para listado'!$BC$155:$CB$1048576,MATCH($A82,'Hoja de Trabajo para listado'!$BC$155:$BC$1048576,0),MATCH((CUADRO!F$4&amp;$E82),'Hoja de Trabajo para listado'!$BC$151:$CB$151,0)),0)+IFERROR(INDEX('Hoja de Trabajo para listado'!$DE$153:$DG$274,MATCH($A82,'Hoja de Trabajo para listado'!$DE$153:$DE$1048576,0),MATCH((CUADRO!F$4&amp;$E82),'Hoja de Trabajo para listado'!$DE$151:$DG$151,0)),0)+IFERROR(INDEX('Hoja de Trabajo para listado'!$CD$155:$DC$1048576,MATCH($A82,'Hoja de Trabajo para listado'!$CD$155:$CD$1048576,0),MATCH((CUADRO!F$4&amp;$E82),'Hoja de Trabajo para listado'!$CD$151:$DC$151,0)),0)</f>
        <v>295914.15000000002</v>
      </c>
      <c r="G82" s="243">
        <f ca="1">+IFERROR(INDEX('Hoja de Trabajo para listado'!$A$155:$Z$1048576,MATCH($A82,'Hoja de Trabajo para listado'!$A$155:$A$1048576,0),MATCH((CUADRO!G$4&amp;$E82),'Hoja de Trabajo para listado'!$A$151:$Z$151,0)),0)+IFERROR(INDEX('Hoja de Trabajo para listado'!$AB$155:$BA$1048576,MATCH($A82,'Hoja de Trabajo para listado'!$AB$155:$AB$1048576,0),MATCH((CUADRO!G$4&amp;$E82),'Hoja de Trabajo para listado'!$AB$151:$BA$151,0)),0)+IFERROR(INDEX('Hoja de Trabajo para listado'!$BC$155:$CB$1048576,MATCH($A82,'Hoja de Trabajo para listado'!$BC$155:$BC$1048576,0),MATCH((CUADRO!G$4&amp;$E82),'Hoja de Trabajo para listado'!$BC$151:$CB$151,0)),0)+IFERROR(INDEX('Hoja de Trabajo para listado'!$DE$153:$DG$274,MATCH($A82,'Hoja de Trabajo para listado'!$DE$153:$DE$1048576,0),MATCH((CUADRO!G$4&amp;$E82),'Hoja de Trabajo para listado'!$DE$151:$DG$151,0)),0)+IFERROR(INDEX('Hoja de Trabajo para listado'!$CD$155:$DC$1048576,MATCH($A82,'Hoja de Trabajo para listado'!$CD$155:$CD$1048576,0),MATCH((CUADRO!G$4&amp;$E82),'Hoja de Trabajo para listado'!$CD$151:$DC$151,0)),0)</f>
        <v>0</v>
      </c>
      <c r="H82" s="243">
        <f ca="1">+IFERROR(INDEX('Hoja de Trabajo para listado'!$A$155:$Z$1048576,MATCH($A82,'Hoja de Trabajo para listado'!$A$155:$A$1048576,0),MATCH((CUADRO!H$4&amp;$E82),'Hoja de Trabajo para listado'!$A$151:$Z$151,0)),0)+IFERROR(INDEX('Hoja de Trabajo para listado'!$AB$155:$BA$1048576,MATCH($A82,'Hoja de Trabajo para listado'!$AB$155:$AB$1048576,0),MATCH((CUADRO!H$4&amp;$E82),'Hoja de Trabajo para listado'!$AB$151:$BA$151,0)),0)+IFERROR(INDEX('Hoja de Trabajo para listado'!$BC$155:$CB$1048576,MATCH($A82,'Hoja de Trabajo para listado'!$BC$155:$BC$1048576,0),MATCH((CUADRO!H$4&amp;$E82),'Hoja de Trabajo para listado'!$BC$151:$CB$151,0)),0)+IFERROR(INDEX('Hoja de Trabajo para listado'!$DE$153:$DG$274,MATCH($A82,'Hoja de Trabajo para listado'!$DE$153:$DE$1048576,0),MATCH((CUADRO!H$4&amp;$E82),'Hoja de Trabajo para listado'!$DE$151:$DG$151,0)),0)+IFERROR(INDEX('Hoja de Trabajo para listado'!$CD$155:$DC$1048576,MATCH($A82,'Hoja de Trabajo para listado'!$CD$155:$CD$1048576,0),MATCH((CUADRO!H$4&amp;$E82),'Hoja de Trabajo para listado'!$CD$151:$DC$151,0)),0)</f>
        <v>0</v>
      </c>
      <c r="I82" s="243">
        <f ca="1">+IFERROR(INDEX('Hoja de Trabajo para listado'!$A$155:$Z$1048576,MATCH($A82,'Hoja de Trabajo para listado'!$A$155:$A$1048576,0),MATCH((CUADRO!I$4&amp;$E82),'Hoja de Trabajo para listado'!$A$151:$Z$151,0)),0)+IFERROR(INDEX('Hoja de Trabajo para listado'!$AB$155:$BA$1048576,MATCH($A82,'Hoja de Trabajo para listado'!$AB$155:$AB$1048576,0),MATCH((CUADRO!I$4&amp;$E82),'Hoja de Trabajo para listado'!$AB$151:$BA$151,0)),0)+IFERROR(INDEX('Hoja de Trabajo para listado'!$BC$155:$CB$1048576,MATCH($A82,'Hoja de Trabajo para listado'!$BC$155:$BC$1048576,0),MATCH((CUADRO!I$4&amp;$E82),'Hoja de Trabajo para listado'!$BC$151:$CB$151,0)),0)+IFERROR(INDEX('Hoja de Trabajo para listado'!$DE$153:$DG$274,MATCH($A82,'Hoja de Trabajo para listado'!$DE$153:$DE$1048576,0),MATCH((CUADRO!I$4&amp;$E82),'Hoja de Trabajo para listado'!$DE$151:$DG$151,0)),0)+IFERROR(INDEX('Hoja de Trabajo para listado'!$CD$155:$DC$1048576,MATCH($A82,'Hoja de Trabajo para listado'!$CD$155:$CD$1048576,0),MATCH((CUADRO!I$4&amp;$E82),'Hoja de Trabajo para listado'!$CD$151:$DC$151,0)),0)</f>
        <v>0</v>
      </c>
      <c r="J82" s="243">
        <f ca="1">+IFERROR(INDEX('Hoja de Trabajo para listado'!$A$155:$Z$1048576,MATCH($A82,'Hoja de Trabajo para listado'!$A$155:$A$1048576,0),MATCH((CUADRO!J$4&amp;$E82),'Hoja de Trabajo para listado'!$A$151:$Z$151,0)),0)+IFERROR(INDEX('Hoja de Trabajo para listado'!$AB$155:$BA$1048576,MATCH($A82,'Hoja de Trabajo para listado'!$AB$155:$AB$1048576,0),MATCH((CUADRO!J$4&amp;$E82),'Hoja de Trabajo para listado'!$AB$151:$BA$151,0)),0)+IFERROR(INDEX('Hoja de Trabajo para listado'!$BC$155:$CB$1048576,MATCH($A82,'Hoja de Trabajo para listado'!$BC$155:$BC$1048576,0),MATCH((CUADRO!J$4&amp;$E82),'Hoja de Trabajo para listado'!$BC$151:$CB$151,0)),0)+IFERROR(INDEX('Hoja de Trabajo para listado'!$DE$153:$DG$274,MATCH($A82,'Hoja de Trabajo para listado'!$DE$153:$DE$1048576,0),MATCH((CUADRO!J$4&amp;$E82),'Hoja de Trabajo para listado'!$DE$151:$DG$151,0)),0)+IFERROR(INDEX('Hoja de Trabajo para listado'!$CD$155:$DC$1048576,MATCH($A82,'Hoja de Trabajo para listado'!$CD$155:$CD$1048576,0),MATCH((CUADRO!J$4&amp;$E82),'Hoja de Trabajo para listado'!$CD$151:$DC$151,0)),0)</f>
        <v>0</v>
      </c>
      <c r="K82" s="243">
        <f ca="1">+IFERROR(INDEX('Hoja de Trabajo para listado'!$A$155:$Z$1048576,MATCH($A82,'Hoja de Trabajo para listado'!$A$155:$A$1048576,0),MATCH((CUADRO!K$4&amp;$E82),'Hoja de Trabajo para listado'!$A$151:$Z$151,0)),0)+IFERROR(INDEX('Hoja de Trabajo para listado'!$AB$155:$BA$1048576,MATCH($A82,'Hoja de Trabajo para listado'!$AB$155:$AB$1048576,0),MATCH((CUADRO!K$4&amp;$E82),'Hoja de Trabajo para listado'!$AB$151:$BA$151,0)),0)+IFERROR(INDEX('Hoja de Trabajo para listado'!$BC$155:$CB$1048576,MATCH($A82,'Hoja de Trabajo para listado'!$BC$155:$BC$1048576,0),MATCH((CUADRO!K$4&amp;$E82),'Hoja de Trabajo para listado'!$BC$151:$CB$151,0)),0)+IFERROR(INDEX('Hoja de Trabajo para listado'!$DE$153:$DG$274,MATCH($A82,'Hoja de Trabajo para listado'!$DE$153:$DE$1048576,0),MATCH((CUADRO!K$4&amp;$E82),'Hoja de Trabajo para listado'!$DE$151:$DG$151,0)),0)+IFERROR(INDEX('Hoja de Trabajo para listado'!$CD$155:$DC$1048576,MATCH($A82,'Hoja de Trabajo para listado'!$CD$155:$CD$1048576,0),MATCH((CUADRO!K$4&amp;$E82),'Hoja de Trabajo para listado'!$CD$151:$DC$151,0)),0)</f>
        <v>0</v>
      </c>
      <c r="L82" s="243">
        <f ca="1">+IFERROR(INDEX('Hoja de Trabajo para listado'!$A$155:$Z$1048576,MATCH($A82,'Hoja de Trabajo para listado'!$A$155:$A$1048576,0),MATCH((CUADRO!L$4&amp;$E82),'Hoja de Trabajo para listado'!$A$151:$Z$151,0)),0)+IFERROR(INDEX('Hoja de Trabajo para listado'!$AB$155:$BA$1048576,MATCH($A82,'Hoja de Trabajo para listado'!$AB$155:$AB$1048576,0),MATCH((CUADRO!L$4&amp;$E82),'Hoja de Trabajo para listado'!$AB$151:$BA$151,0)),0)+IFERROR(INDEX('Hoja de Trabajo para listado'!$BC$155:$CB$1048576,MATCH($A82,'Hoja de Trabajo para listado'!$BC$155:$BC$1048576,0),MATCH((CUADRO!L$4&amp;$E82),'Hoja de Trabajo para listado'!$BC$151:$CB$151,0)),0)+IFERROR(INDEX('Hoja de Trabajo para listado'!$DE$153:$DG$274,MATCH($A82,'Hoja de Trabajo para listado'!$DE$153:$DE$1048576,0),MATCH((CUADRO!L$4&amp;$E82),'Hoja de Trabajo para listado'!$DE$151:$DG$151,0)),0)+IFERROR(INDEX('Hoja de Trabajo para listado'!$CD$155:$DC$1048576,MATCH($A82,'Hoja de Trabajo para listado'!$CD$155:$CD$1048576,0),MATCH((CUADRO!L$4&amp;$E82),'Hoja de Trabajo para listado'!$CD$151:$DC$151,0)),0)</f>
        <v>0</v>
      </c>
      <c r="M82" s="243">
        <f ca="1">+IFERROR(INDEX('Hoja de Trabajo para listado'!$A$155:$Z$1048576,MATCH($A82,'Hoja de Trabajo para listado'!$A$155:$A$1048576,0),MATCH((CUADRO!M$4&amp;$E82),'Hoja de Trabajo para listado'!$A$151:$Z$151,0)),0)+IFERROR(INDEX('Hoja de Trabajo para listado'!$AB$155:$BA$1048576,MATCH($A82,'Hoja de Trabajo para listado'!$AB$155:$AB$1048576,0),MATCH((CUADRO!M$4&amp;$E82),'Hoja de Trabajo para listado'!$AB$151:$BA$151,0)),0)+IFERROR(INDEX('Hoja de Trabajo para listado'!$BC$155:$CB$1048576,MATCH($A82,'Hoja de Trabajo para listado'!$BC$155:$BC$1048576,0),MATCH((CUADRO!M$4&amp;$E82),'Hoja de Trabajo para listado'!$BC$151:$CB$151,0)),0)+IFERROR(INDEX('Hoja de Trabajo para listado'!$DE$153:$DG$274,MATCH($A82,'Hoja de Trabajo para listado'!$DE$153:$DE$1048576,0),MATCH((CUADRO!M$4&amp;$E82),'Hoja de Trabajo para listado'!$DE$151:$DG$151,0)),0)+IFERROR(INDEX('Hoja de Trabajo para listado'!$CD$155:$DC$1048576,MATCH($A82,'Hoja de Trabajo para listado'!$CD$155:$CD$1048576,0),MATCH((CUADRO!M$4&amp;$E82),'Hoja de Trabajo para listado'!$CD$151:$DC$151,0)),0)</f>
        <v>0</v>
      </c>
      <c r="N82" s="243">
        <f ca="1">+IFERROR(INDEX('Hoja de Trabajo para listado'!$A$155:$Z$1048576,MATCH($A82,'Hoja de Trabajo para listado'!$A$155:$A$1048576,0),MATCH((CUADRO!N$4&amp;$E82),'Hoja de Trabajo para listado'!$A$151:$Z$151,0)),0)+IFERROR(INDEX('Hoja de Trabajo para listado'!$AB$155:$BA$1048576,MATCH($A82,'Hoja de Trabajo para listado'!$AB$155:$AB$1048576,0),MATCH((CUADRO!N$4&amp;$E82),'Hoja de Trabajo para listado'!$AB$151:$BA$151,0)),0)+IFERROR(INDEX('Hoja de Trabajo para listado'!$BC$155:$CB$1048576,MATCH($A82,'Hoja de Trabajo para listado'!$BC$155:$BC$1048576,0),MATCH((CUADRO!N$4&amp;$E82),'Hoja de Trabajo para listado'!$BC$151:$CB$151,0)),0)+IFERROR(INDEX('Hoja de Trabajo para listado'!$DE$153:$DG$274,MATCH($A82,'Hoja de Trabajo para listado'!$DE$153:$DE$1048576,0),MATCH((CUADRO!N$4&amp;$E82),'Hoja de Trabajo para listado'!$DE$151:$DG$151,0)),0)+IFERROR(INDEX('Hoja de Trabajo para listado'!$CD$155:$DC$1048576,MATCH($A82,'Hoja de Trabajo para listado'!$CD$155:$CD$1048576,0),MATCH((CUADRO!N$4&amp;$E82),'Hoja de Trabajo para listado'!$CD$151:$DC$151,0)),0)</f>
        <v>0</v>
      </c>
      <c r="O82" s="243">
        <f ca="1">+IFERROR(INDEX('Hoja de Trabajo para listado'!$A$155:$Z$1048576,MATCH($A82,'Hoja de Trabajo para listado'!$A$155:$A$1048576,0),MATCH((CUADRO!O$4&amp;$E82),'Hoja de Trabajo para listado'!$A$151:$Z$151,0)),0)+IFERROR(INDEX('Hoja de Trabajo para listado'!$AB$155:$BA$1048576,MATCH($A82,'Hoja de Trabajo para listado'!$AB$155:$AB$1048576,0),MATCH((CUADRO!O$4&amp;$E82),'Hoja de Trabajo para listado'!$AB$151:$BA$151,0)),0)+IFERROR(INDEX('Hoja de Trabajo para listado'!$BC$155:$CB$1048576,MATCH($A82,'Hoja de Trabajo para listado'!$BC$155:$BC$1048576,0),MATCH((CUADRO!O$4&amp;$E82),'Hoja de Trabajo para listado'!$BC$151:$CB$151,0)),0)+IFERROR(INDEX('Hoja de Trabajo para listado'!$DE$153:$DG$274,MATCH($A82,'Hoja de Trabajo para listado'!$DE$153:$DE$1048576,0),MATCH((CUADRO!O$4&amp;$E82),'Hoja de Trabajo para listado'!$DE$151:$DG$151,0)),0)+IFERROR(INDEX('Hoja de Trabajo para listado'!$CD$155:$DC$1048576,MATCH($A82,'Hoja de Trabajo para listado'!$CD$155:$CD$1048576,0),MATCH((CUADRO!O$4&amp;$E82),'Hoja de Trabajo para listado'!$CD$151:$DC$151,0)),0)</f>
        <v>0</v>
      </c>
      <c r="P82" s="243">
        <f ca="1">+IFERROR(INDEX('Hoja de Trabajo para listado'!$A$155:$Z$1048576,MATCH($A82,'Hoja de Trabajo para listado'!$A$155:$A$1048576,0),MATCH((CUADRO!P$4&amp;$E82),'Hoja de Trabajo para listado'!$A$151:$Z$151,0)),0)+IFERROR(INDEX('Hoja de Trabajo para listado'!$AB$155:$BA$1048576,MATCH($A82,'Hoja de Trabajo para listado'!$AB$155:$AB$1048576,0),MATCH((CUADRO!P$4&amp;$E82),'Hoja de Trabajo para listado'!$AB$151:$BA$151,0)),0)+IFERROR(INDEX('Hoja de Trabajo para listado'!$BC$155:$CB$1048576,MATCH($A82,'Hoja de Trabajo para listado'!$BC$155:$BC$1048576,0),MATCH((CUADRO!P$4&amp;$E82),'Hoja de Trabajo para listado'!$BC$151:$CB$151,0)),0)+IFERROR(INDEX('Hoja de Trabajo para listado'!$DE$153:$DG$274,MATCH($A82,'Hoja de Trabajo para listado'!$DE$153:$DE$1048576,0),MATCH((CUADRO!P$4&amp;$E82),'Hoja de Trabajo para listado'!$DE$151:$DG$151,0)),0)+IFERROR(INDEX('Hoja de Trabajo para listado'!$CD$155:$DC$1048576,MATCH($A82,'Hoja de Trabajo para listado'!$CD$155:$CD$1048576,0),MATCH((CUADRO!P$4&amp;$E82),'Hoja de Trabajo para listado'!$CD$151:$DC$151,0)),0)</f>
        <v>0</v>
      </c>
      <c r="Q82" s="243">
        <f ca="1">+IFERROR(INDEX('Hoja de Trabajo para listado'!$A$155:$Z$1048576,MATCH($A82,'Hoja de Trabajo para listado'!$A$155:$A$1048576,0),MATCH((CUADRO!Q$4&amp;$E82),'Hoja de Trabajo para listado'!$A$151:$Z$151,0)),0)+IFERROR(INDEX('Hoja de Trabajo para listado'!$AB$155:$BA$1048576,MATCH($A82,'Hoja de Trabajo para listado'!$AB$155:$AB$1048576,0),MATCH((CUADRO!Q$4&amp;$E82),'Hoja de Trabajo para listado'!$AB$151:$BA$151,0)),0)+IFERROR(INDEX('Hoja de Trabajo para listado'!$BC$155:$CB$1048576,MATCH($A82,'Hoja de Trabajo para listado'!$BC$155:$BC$1048576,0),MATCH((CUADRO!Q$4&amp;$E82),'Hoja de Trabajo para listado'!$BC$151:$CB$151,0)),0)+IFERROR(INDEX('Hoja de Trabajo para listado'!$DE$153:$DG$274,MATCH($A82,'Hoja de Trabajo para listado'!$DE$153:$DE$1048576,0),MATCH((CUADRO!Q$4&amp;$E82),'Hoja de Trabajo para listado'!$DE$151:$DG$151,0)),0)+IFERROR(INDEX('Hoja de Trabajo para listado'!$CD$155:$DC$1048576,MATCH($A82,'Hoja de Trabajo para listado'!$CD$155:$CD$1048576,0),MATCH((CUADRO!Q$4&amp;$E82),'Hoja de Trabajo para listado'!$CD$151:$DC$151,0)),0)</f>
        <v>0</v>
      </c>
      <c r="R82" s="243">
        <f t="shared" ca="1" si="5"/>
        <v>295914.15000000002</v>
      </c>
      <c r="S82" s="243">
        <f ca="1">+R81+R82</f>
        <v>295914.15000000002</v>
      </c>
      <c r="T82" s="243">
        <f ca="1">+S82</f>
        <v>295914.15000000002</v>
      </c>
      <c r="U82" s="242">
        <f t="shared" si="6"/>
        <v>2</v>
      </c>
      <c r="V82" s="327" t="str">
        <f>+VLOOKUP(A82,bd_lista!$A$3:$E$592,5,FALSE)</f>
        <v>Universidades Públicas</v>
      </c>
      <c r="W82" s="398"/>
      <c r="X82" s="240">
        <f>+VLOOKUP(A82,[4]Sheet1!$A$13:$D$744,4,FALSE)</f>
        <v>0</v>
      </c>
      <c r="Y82" s="240" t="e">
        <f>+VLOOKUP(X82,bd_lista!$A$3:$C$592,3,FALSE)</f>
        <v>#N/A</v>
      </c>
      <c r="Z82" s="288"/>
      <c r="AA82" s="289"/>
    </row>
    <row r="83" spans="1:27" customFormat="1" ht="15" hidden="1" customHeight="1">
      <c r="A83" s="248">
        <v>141</v>
      </c>
      <c r="B83" s="393">
        <f>+A83</f>
        <v>141</v>
      </c>
      <c r="C83" s="245" t="str">
        <f>+VLOOKUP(A83,bd_lista!$A$3:$C$592,3,FALSE)</f>
        <v>Universidad Mayor de San Simón</v>
      </c>
      <c r="D83" s="395" t="str">
        <f>+C83</f>
        <v>Universidad Mayor de San Simón</v>
      </c>
      <c r="E83" s="245" t="s">
        <v>1303</v>
      </c>
      <c r="F83" s="241">
        <f ca="1">+IFERROR(INDEX('Hoja de Trabajo para listado'!$A$155:$Z$1048576,MATCH($A83,'Hoja de Trabajo para listado'!$A$155:$A$1048576,0),MATCH((CUADRO!F$4&amp;$E83),'Hoja de Trabajo para listado'!$A$151:$Z$151,0)),0)+IFERROR(INDEX('Hoja de Trabajo para listado'!$AB$155:$BA$1048576,MATCH($A83,'Hoja de Trabajo para listado'!$AB$155:$AB$1048576,0),MATCH((CUADRO!F$4&amp;$E83),'Hoja de Trabajo para listado'!$AB$151:$BA$151,0)),0)+IFERROR(INDEX('Hoja de Trabajo para listado'!$BC$155:$CB$1048576,MATCH($A83,'Hoja de Trabajo para listado'!$BC$155:$BC$1048576,0),MATCH((CUADRO!F$4&amp;$E83),'Hoja de Trabajo para listado'!$BC$151:$CB$151,0)),0)+IFERROR(INDEX('Hoja de Trabajo para listado'!$DE$153:$DG$274,MATCH($A83,'Hoja de Trabajo para listado'!$DE$153:$DE$1048576,0),MATCH((CUADRO!F$4&amp;$E83),'Hoja de Trabajo para listado'!$DE$151:$DG$151,0)),0)+IFERROR(INDEX('Hoja de Trabajo para listado'!$CD$155:$DC$1048576,MATCH($A83,'Hoja de Trabajo para listado'!$CD$155:$CD$1048576,0),MATCH((CUADRO!F$4&amp;$E83),'Hoja de Trabajo para listado'!$CD$151:$DC$151,0)),0)</f>
        <v>0</v>
      </c>
      <c r="G83" s="241">
        <f ca="1">+IFERROR(INDEX('Hoja de Trabajo para listado'!$A$155:$Z$1048576,MATCH($A83,'Hoja de Trabajo para listado'!$A$155:$A$1048576,0),MATCH((CUADRO!G$4&amp;$E83),'Hoja de Trabajo para listado'!$A$151:$Z$151,0)),0)+IFERROR(INDEX('Hoja de Trabajo para listado'!$AB$155:$BA$1048576,MATCH($A83,'Hoja de Trabajo para listado'!$AB$155:$AB$1048576,0),MATCH((CUADRO!G$4&amp;$E83),'Hoja de Trabajo para listado'!$AB$151:$BA$151,0)),0)+IFERROR(INDEX('Hoja de Trabajo para listado'!$BC$155:$CB$1048576,MATCH($A83,'Hoja de Trabajo para listado'!$BC$155:$BC$1048576,0),MATCH((CUADRO!G$4&amp;$E83),'Hoja de Trabajo para listado'!$BC$151:$CB$151,0)),0)+IFERROR(INDEX('Hoja de Trabajo para listado'!$DE$153:$DG$274,MATCH($A83,'Hoja de Trabajo para listado'!$DE$153:$DE$1048576,0),MATCH((CUADRO!G$4&amp;$E83),'Hoja de Trabajo para listado'!$DE$151:$DG$151,0)),0)+IFERROR(INDEX('Hoja de Trabajo para listado'!$CD$155:$DC$1048576,MATCH($A83,'Hoja de Trabajo para listado'!$CD$155:$CD$1048576,0),MATCH((CUADRO!G$4&amp;$E83),'Hoja de Trabajo para listado'!$CD$151:$DC$151,0)),0)</f>
        <v>0</v>
      </c>
      <c r="H83" s="241">
        <f ca="1">+IFERROR(INDEX('Hoja de Trabajo para listado'!$A$155:$Z$1048576,MATCH($A83,'Hoja de Trabajo para listado'!$A$155:$A$1048576,0),MATCH((CUADRO!H$4&amp;$E83),'Hoja de Trabajo para listado'!$A$151:$Z$151,0)),0)+IFERROR(INDEX('Hoja de Trabajo para listado'!$AB$155:$BA$1048576,MATCH($A83,'Hoja de Trabajo para listado'!$AB$155:$AB$1048576,0),MATCH((CUADRO!H$4&amp;$E83),'Hoja de Trabajo para listado'!$AB$151:$BA$151,0)),0)+IFERROR(INDEX('Hoja de Trabajo para listado'!$BC$155:$CB$1048576,MATCH($A83,'Hoja de Trabajo para listado'!$BC$155:$BC$1048576,0),MATCH((CUADRO!H$4&amp;$E83),'Hoja de Trabajo para listado'!$BC$151:$CB$151,0)),0)+IFERROR(INDEX('Hoja de Trabajo para listado'!$DE$153:$DG$274,MATCH($A83,'Hoja de Trabajo para listado'!$DE$153:$DE$1048576,0),MATCH((CUADRO!H$4&amp;$E83),'Hoja de Trabajo para listado'!$DE$151:$DG$151,0)),0)+IFERROR(INDEX('Hoja de Trabajo para listado'!$CD$155:$DC$1048576,MATCH($A83,'Hoja de Trabajo para listado'!$CD$155:$CD$1048576,0),MATCH((CUADRO!H$4&amp;$E83),'Hoja de Trabajo para listado'!$CD$151:$DC$151,0)),0)</f>
        <v>0</v>
      </c>
      <c r="I83" s="241">
        <f ca="1">+IFERROR(INDEX('Hoja de Trabajo para listado'!$A$155:$Z$1048576,MATCH($A83,'Hoja de Trabajo para listado'!$A$155:$A$1048576,0),MATCH((CUADRO!I$4&amp;$E83),'Hoja de Trabajo para listado'!$A$151:$Z$151,0)),0)+IFERROR(INDEX('Hoja de Trabajo para listado'!$AB$155:$BA$1048576,MATCH($A83,'Hoja de Trabajo para listado'!$AB$155:$AB$1048576,0),MATCH((CUADRO!I$4&amp;$E83),'Hoja de Trabajo para listado'!$AB$151:$BA$151,0)),0)+IFERROR(INDEX('Hoja de Trabajo para listado'!$BC$155:$CB$1048576,MATCH($A83,'Hoja de Trabajo para listado'!$BC$155:$BC$1048576,0),MATCH((CUADRO!I$4&amp;$E83),'Hoja de Trabajo para listado'!$BC$151:$CB$151,0)),0)+IFERROR(INDEX('Hoja de Trabajo para listado'!$DE$153:$DG$274,MATCH($A83,'Hoja de Trabajo para listado'!$DE$153:$DE$1048576,0),MATCH((CUADRO!I$4&amp;$E83),'Hoja de Trabajo para listado'!$DE$151:$DG$151,0)),0)+IFERROR(INDEX('Hoja de Trabajo para listado'!$CD$155:$DC$1048576,MATCH($A83,'Hoja de Trabajo para listado'!$CD$155:$CD$1048576,0),MATCH((CUADRO!I$4&amp;$E83),'Hoja de Trabajo para listado'!$CD$151:$DC$151,0)),0)</f>
        <v>0</v>
      </c>
      <c r="J83" s="241">
        <f ca="1">+IFERROR(INDEX('Hoja de Trabajo para listado'!$A$155:$Z$1048576,MATCH($A83,'Hoja de Trabajo para listado'!$A$155:$A$1048576,0),MATCH((CUADRO!J$4&amp;$E83),'Hoja de Trabajo para listado'!$A$151:$Z$151,0)),0)+IFERROR(INDEX('Hoja de Trabajo para listado'!$AB$155:$BA$1048576,MATCH($A83,'Hoja de Trabajo para listado'!$AB$155:$AB$1048576,0),MATCH((CUADRO!J$4&amp;$E83),'Hoja de Trabajo para listado'!$AB$151:$BA$151,0)),0)+IFERROR(INDEX('Hoja de Trabajo para listado'!$BC$155:$CB$1048576,MATCH($A83,'Hoja de Trabajo para listado'!$BC$155:$BC$1048576,0),MATCH((CUADRO!J$4&amp;$E83),'Hoja de Trabajo para listado'!$BC$151:$CB$151,0)),0)+IFERROR(INDEX('Hoja de Trabajo para listado'!$DE$153:$DG$274,MATCH($A83,'Hoja de Trabajo para listado'!$DE$153:$DE$1048576,0),MATCH((CUADRO!J$4&amp;$E83),'Hoja de Trabajo para listado'!$DE$151:$DG$151,0)),0)+IFERROR(INDEX('Hoja de Trabajo para listado'!$CD$155:$DC$1048576,MATCH($A83,'Hoja de Trabajo para listado'!$CD$155:$CD$1048576,0),MATCH((CUADRO!J$4&amp;$E83),'Hoja de Trabajo para listado'!$CD$151:$DC$151,0)),0)</f>
        <v>0</v>
      </c>
      <c r="K83" s="241">
        <f ca="1">+IFERROR(INDEX('Hoja de Trabajo para listado'!$A$155:$Z$1048576,MATCH($A83,'Hoja de Trabajo para listado'!$A$155:$A$1048576,0),MATCH((CUADRO!K$4&amp;$E83),'Hoja de Trabajo para listado'!$A$151:$Z$151,0)),0)+IFERROR(INDEX('Hoja de Trabajo para listado'!$AB$155:$BA$1048576,MATCH($A83,'Hoja de Trabajo para listado'!$AB$155:$AB$1048576,0),MATCH((CUADRO!K$4&amp;$E83),'Hoja de Trabajo para listado'!$AB$151:$BA$151,0)),0)+IFERROR(INDEX('Hoja de Trabajo para listado'!$BC$155:$CB$1048576,MATCH($A83,'Hoja de Trabajo para listado'!$BC$155:$BC$1048576,0),MATCH((CUADRO!K$4&amp;$E83),'Hoja de Trabajo para listado'!$BC$151:$CB$151,0)),0)+IFERROR(INDEX('Hoja de Trabajo para listado'!$DE$153:$DG$274,MATCH($A83,'Hoja de Trabajo para listado'!$DE$153:$DE$1048576,0),MATCH((CUADRO!K$4&amp;$E83),'Hoja de Trabajo para listado'!$DE$151:$DG$151,0)),0)+IFERROR(INDEX('Hoja de Trabajo para listado'!$CD$155:$DC$1048576,MATCH($A83,'Hoja de Trabajo para listado'!$CD$155:$CD$1048576,0),MATCH((CUADRO!K$4&amp;$E83),'Hoja de Trabajo para listado'!$CD$151:$DC$151,0)),0)</f>
        <v>0</v>
      </c>
      <c r="L83" s="241">
        <f ca="1">+IFERROR(INDEX('Hoja de Trabajo para listado'!$A$155:$Z$1048576,MATCH($A83,'Hoja de Trabajo para listado'!$A$155:$A$1048576,0),MATCH((CUADRO!L$4&amp;$E83),'Hoja de Trabajo para listado'!$A$151:$Z$151,0)),0)+IFERROR(INDEX('Hoja de Trabajo para listado'!$AB$155:$BA$1048576,MATCH($A83,'Hoja de Trabajo para listado'!$AB$155:$AB$1048576,0),MATCH((CUADRO!L$4&amp;$E83),'Hoja de Trabajo para listado'!$AB$151:$BA$151,0)),0)+IFERROR(INDEX('Hoja de Trabajo para listado'!$BC$155:$CB$1048576,MATCH($A83,'Hoja de Trabajo para listado'!$BC$155:$BC$1048576,0),MATCH((CUADRO!L$4&amp;$E83),'Hoja de Trabajo para listado'!$BC$151:$CB$151,0)),0)+IFERROR(INDEX('Hoja de Trabajo para listado'!$DE$153:$DG$274,MATCH($A83,'Hoja de Trabajo para listado'!$DE$153:$DE$1048576,0),MATCH((CUADRO!L$4&amp;$E83),'Hoja de Trabajo para listado'!$DE$151:$DG$151,0)),0)+IFERROR(INDEX('Hoja de Trabajo para listado'!$CD$155:$DC$1048576,MATCH($A83,'Hoja de Trabajo para listado'!$CD$155:$CD$1048576,0),MATCH((CUADRO!L$4&amp;$E83),'Hoja de Trabajo para listado'!$CD$151:$DC$151,0)),0)</f>
        <v>0</v>
      </c>
      <c r="M83" s="241">
        <f ca="1">+IFERROR(INDEX('Hoja de Trabajo para listado'!$A$155:$Z$1048576,MATCH($A83,'Hoja de Trabajo para listado'!$A$155:$A$1048576,0),MATCH((CUADRO!M$4&amp;$E83),'Hoja de Trabajo para listado'!$A$151:$Z$151,0)),0)+IFERROR(INDEX('Hoja de Trabajo para listado'!$AB$155:$BA$1048576,MATCH($A83,'Hoja de Trabajo para listado'!$AB$155:$AB$1048576,0),MATCH((CUADRO!M$4&amp;$E83),'Hoja de Trabajo para listado'!$AB$151:$BA$151,0)),0)+IFERROR(INDEX('Hoja de Trabajo para listado'!$BC$155:$CB$1048576,MATCH($A83,'Hoja de Trabajo para listado'!$BC$155:$BC$1048576,0),MATCH((CUADRO!M$4&amp;$E83),'Hoja de Trabajo para listado'!$BC$151:$CB$151,0)),0)+IFERROR(INDEX('Hoja de Trabajo para listado'!$DE$153:$DG$274,MATCH($A83,'Hoja de Trabajo para listado'!$DE$153:$DE$1048576,0),MATCH((CUADRO!M$4&amp;$E83),'Hoja de Trabajo para listado'!$DE$151:$DG$151,0)),0)+IFERROR(INDEX('Hoja de Trabajo para listado'!$CD$155:$DC$1048576,MATCH($A83,'Hoja de Trabajo para listado'!$CD$155:$CD$1048576,0),MATCH((CUADRO!M$4&amp;$E83),'Hoja de Trabajo para listado'!$CD$151:$DC$151,0)),0)</f>
        <v>0</v>
      </c>
      <c r="N83" s="241">
        <f ca="1">+IFERROR(INDEX('Hoja de Trabajo para listado'!$A$155:$Z$1048576,MATCH($A83,'Hoja de Trabajo para listado'!$A$155:$A$1048576,0),MATCH((CUADRO!N$4&amp;$E83),'Hoja de Trabajo para listado'!$A$151:$Z$151,0)),0)+IFERROR(INDEX('Hoja de Trabajo para listado'!$AB$155:$BA$1048576,MATCH($A83,'Hoja de Trabajo para listado'!$AB$155:$AB$1048576,0),MATCH((CUADRO!N$4&amp;$E83),'Hoja de Trabajo para listado'!$AB$151:$BA$151,0)),0)+IFERROR(INDEX('Hoja de Trabajo para listado'!$BC$155:$CB$1048576,MATCH($A83,'Hoja de Trabajo para listado'!$BC$155:$BC$1048576,0),MATCH((CUADRO!N$4&amp;$E83),'Hoja de Trabajo para listado'!$BC$151:$CB$151,0)),0)+IFERROR(INDEX('Hoja de Trabajo para listado'!$DE$153:$DG$274,MATCH($A83,'Hoja de Trabajo para listado'!$DE$153:$DE$1048576,0),MATCH((CUADRO!N$4&amp;$E83),'Hoja de Trabajo para listado'!$DE$151:$DG$151,0)),0)+IFERROR(INDEX('Hoja de Trabajo para listado'!$CD$155:$DC$1048576,MATCH($A83,'Hoja de Trabajo para listado'!$CD$155:$CD$1048576,0),MATCH((CUADRO!N$4&amp;$E83),'Hoja de Trabajo para listado'!$CD$151:$DC$151,0)),0)</f>
        <v>0</v>
      </c>
      <c r="O83" s="241">
        <f ca="1">+IFERROR(INDEX('Hoja de Trabajo para listado'!$A$155:$Z$1048576,MATCH($A83,'Hoja de Trabajo para listado'!$A$155:$A$1048576,0),MATCH((CUADRO!O$4&amp;$E83),'Hoja de Trabajo para listado'!$A$151:$Z$151,0)),0)+IFERROR(INDEX('Hoja de Trabajo para listado'!$AB$155:$BA$1048576,MATCH($A83,'Hoja de Trabajo para listado'!$AB$155:$AB$1048576,0),MATCH((CUADRO!O$4&amp;$E83),'Hoja de Trabajo para listado'!$AB$151:$BA$151,0)),0)+IFERROR(INDEX('Hoja de Trabajo para listado'!$BC$155:$CB$1048576,MATCH($A83,'Hoja de Trabajo para listado'!$BC$155:$BC$1048576,0),MATCH((CUADRO!O$4&amp;$E83),'Hoja de Trabajo para listado'!$BC$151:$CB$151,0)),0)+IFERROR(INDEX('Hoja de Trabajo para listado'!$DE$153:$DG$274,MATCH($A83,'Hoja de Trabajo para listado'!$DE$153:$DE$1048576,0),MATCH((CUADRO!O$4&amp;$E83),'Hoja de Trabajo para listado'!$DE$151:$DG$151,0)),0)+IFERROR(INDEX('Hoja de Trabajo para listado'!$CD$155:$DC$1048576,MATCH($A83,'Hoja de Trabajo para listado'!$CD$155:$CD$1048576,0),MATCH((CUADRO!O$4&amp;$E83),'Hoja de Trabajo para listado'!$CD$151:$DC$151,0)),0)</f>
        <v>0</v>
      </c>
      <c r="P83" s="241">
        <f ca="1">+IFERROR(INDEX('Hoja de Trabajo para listado'!$A$155:$Z$1048576,MATCH($A83,'Hoja de Trabajo para listado'!$A$155:$A$1048576,0),MATCH((CUADRO!P$4&amp;$E83),'Hoja de Trabajo para listado'!$A$151:$Z$151,0)),0)+IFERROR(INDEX('Hoja de Trabajo para listado'!$AB$155:$BA$1048576,MATCH($A83,'Hoja de Trabajo para listado'!$AB$155:$AB$1048576,0),MATCH((CUADRO!P$4&amp;$E83),'Hoja de Trabajo para listado'!$AB$151:$BA$151,0)),0)+IFERROR(INDEX('Hoja de Trabajo para listado'!$BC$155:$CB$1048576,MATCH($A83,'Hoja de Trabajo para listado'!$BC$155:$BC$1048576,0),MATCH((CUADRO!P$4&amp;$E83),'Hoja de Trabajo para listado'!$BC$151:$CB$151,0)),0)+IFERROR(INDEX('Hoja de Trabajo para listado'!$DE$153:$DG$274,MATCH($A83,'Hoja de Trabajo para listado'!$DE$153:$DE$1048576,0),MATCH((CUADRO!P$4&amp;$E83),'Hoja de Trabajo para listado'!$DE$151:$DG$151,0)),0)+IFERROR(INDEX('Hoja de Trabajo para listado'!$CD$155:$DC$1048576,MATCH($A83,'Hoja de Trabajo para listado'!$CD$155:$CD$1048576,0),MATCH((CUADRO!P$4&amp;$E83),'Hoja de Trabajo para listado'!$CD$151:$DC$151,0)),0)</f>
        <v>0</v>
      </c>
      <c r="Q83" s="241">
        <f ca="1">+IFERROR(INDEX('Hoja de Trabajo para listado'!$A$155:$Z$1048576,MATCH($A83,'Hoja de Trabajo para listado'!$A$155:$A$1048576,0),MATCH((CUADRO!Q$4&amp;$E83),'Hoja de Trabajo para listado'!$A$151:$Z$151,0)),0)+IFERROR(INDEX('Hoja de Trabajo para listado'!$AB$155:$BA$1048576,MATCH($A83,'Hoja de Trabajo para listado'!$AB$155:$AB$1048576,0),MATCH((CUADRO!Q$4&amp;$E83),'Hoja de Trabajo para listado'!$AB$151:$BA$151,0)),0)+IFERROR(INDEX('Hoja de Trabajo para listado'!$BC$155:$CB$1048576,MATCH($A83,'Hoja de Trabajo para listado'!$BC$155:$BC$1048576,0),MATCH((CUADRO!Q$4&amp;$E83),'Hoja de Trabajo para listado'!$BC$151:$CB$151,0)),0)+IFERROR(INDEX('Hoja de Trabajo para listado'!$DE$153:$DG$274,MATCH($A83,'Hoja de Trabajo para listado'!$DE$153:$DE$1048576,0),MATCH((CUADRO!Q$4&amp;$E83),'Hoja de Trabajo para listado'!$DE$151:$DG$151,0)),0)+IFERROR(INDEX('Hoja de Trabajo para listado'!$CD$155:$DC$1048576,MATCH($A83,'Hoja de Trabajo para listado'!$CD$155:$CD$1048576,0),MATCH((CUADRO!Q$4&amp;$E83),'Hoja de Trabajo para listado'!$CD$151:$DC$151,0)),0)</f>
        <v>0</v>
      </c>
      <c r="R83" s="241">
        <f t="shared" ca="1" si="5"/>
        <v>0</v>
      </c>
      <c r="S83" s="241"/>
      <c r="T83" s="241">
        <f ca="1">+T84</f>
        <v>0</v>
      </c>
      <c r="U83" s="240">
        <f t="shared" si="6"/>
        <v>1</v>
      </c>
      <c r="V83" s="327" t="str">
        <f>+VLOOKUP(A83,bd_lista!$A$3:$E$592,5,FALSE)</f>
        <v>Universidades Públicas</v>
      </c>
      <c r="W83" s="397" t="str">
        <f>+V83</f>
        <v>Universidades Públicas</v>
      </c>
      <c r="X83" s="240">
        <f>+VLOOKUP(A83,[4]Sheet1!$A$13:$D$744,4,FALSE)</f>
        <v>0</v>
      </c>
      <c r="Y83" s="240" t="e">
        <f>+VLOOKUP(X83,bd_lista!$A$3:$C$592,3,FALSE)</f>
        <v>#N/A</v>
      </c>
      <c r="Z83" s="290">
        <f>+X83</f>
        <v>0</v>
      </c>
      <c r="AA83" s="291" t="e">
        <f>+Y83</f>
        <v>#N/A</v>
      </c>
    </row>
    <row r="84" spans="1:27" customFormat="1" ht="15" hidden="1" customHeight="1">
      <c r="A84" s="249">
        <v>141</v>
      </c>
      <c r="B84" s="394"/>
      <c r="C84" s="327" t="str">
        <f>+VLOOKUP(A84,bd_lista!$A$3:$C$592,3,FALSE)</f>
        <v>Universidad Mayor de San Simón</v>
      </c>
      <c r="D84" s="396"/>
      <c r="E84" s="327" t="s">
        <v>1304</v>
      </c>
      <c r="F84" s="243">
        <f ca="1">+IFERROR(INDEX('Hoja de Trabajo para listado'!$A$155:$Z$1048576,MATCH($A84,'Hoja de Trabajo para listado'!$A$155:$A$1048576,0),MATCH((CUADRO!F$4&amp;$E84),'Hoja de Trabajo para listado'!$A$151:$Z$151,0)),0)+IFERROR(INDEX('Hoja de Trabajo para listado'!$AB$155:$BA$1048576,MATCH($A84,'Hoja de Trabajo para listado'!$AB$155:$AB$1048576,0),MATCH((CUADRO!F$4&amp;$E84),'Hoja de Trabajo para listado'!$AB$151:$BA$151,0)),0)+IFERROR(INDEX('Hoja de Trabajo para listado'!$BC$155:$CB$1048576,MATCH($A84,'Hoja de Trabajo para listado'!$BC$155:$BC$1048576,0),MATCH((CUADRO!F$4&amp;$E84),'Hoja de Trabajo para listado'!$BC$151:$CB$151,0)),0)+IFERROR(INDEX('Hoja de Trabajo para listado'!$DE$153:$DG$274,MATCH($A84,'Hoja de Trabajo para listado'!$DE$153:$DE$1048576,0),MATCH((CUADRO!F$4&amp;$E84),'Hoja de Trabajo para listado'!$DE$151:$DG$151,0)),0)+IFERROR(INDEX('Hoja de Trabajo para listado'!$CD$155:$DC$1048576,MATCH($A84,'Hoja de Trabajo para listado'!$CD$155:$CD$1048576,0),MATCH((CUADRO!F$4&amp;$E84),'Hoja de Trabajo para listado'!$CD$151:$DC$151,0)),0)</f>
        <v>0</v>
      </c>
      <c r="G84" s="243">
        <f ca="1">+IFERROR(INDEX('Hoja de Trabajo para listado'!$A$155:$Z$1048576,MATCH($A84,'Hoja de Trabajo para listado'!$A$155:$A$1048576,0),MATCH((CUADRO!G$4&amp;$E84),'Hoja de Trabajo para listado'!$A$151:$Z$151,0)),0)+IFERROR(INDEX('Hoja de Trabajo para listado'!$AB$155:$BA$1048576,MATCH($A84,'Hoja de Trabajo para listado'!$AB$155:$AB$1048576,0),MATCH((CUADRO!G$4&amp;$E84),'Hoja de Trabajo para listado'!$AB$151:$BA$151,0)),0)+IFERROR(INDEX('Hoja de Trabajo para listado'!$BC$155:$CB$1048576,MATCH($A84,'Hoja de Trabajo para listado'!$BC$155:$BC$1048576,0),MATCH((CUADRO!G$4&amp;$E84),'Hoja de Trabajo para listado'!$BC$151:$CB$151,0)),0)+IFERROR(INDEX('Hoja de Trabajo para listado'!$DE$153:$DG$274,MATCH($A84,'Hoja de Trabajo para listado'!$DE$153:$DE$1048576,0),MATCH((CUADRO!G$4&amp;$E84),'Hoja de Trabajo para listado'!$DE$151:$DG$151,0)),0)+IFERROR(INDEX('Hoja de Trabajo para listado'!$CD$155:$DC$1048576,MATCH($A84,'Hoja de Trabajo para listado'!$CD$155:$CD$1048576,0),MATCH((CUADRO!G$4&amp;$E84),'Hoja de Trabajo para listado'!$CD$151:$DC$151,0)),0)</f>
        <v>0</v>
      </c>
      <c r="H84" s="243">
        <f ca="1">+IFERROR(INDEX('Hoja de Trabajo para listado'!$A$155:$Z$1048576,MATCH($A84,'Hoja de Trabajo para listado'!$A$155:$A$1048576,0),MATCH((CUADRO!H$4&amp;$E84),'Hoja de Trabajo para listado'!$A$151:$Z$151,0)),0)+IFERROR(INDEX('Hoja de Trabajo para listado'!$AB$155:$BA$1048576,MATCH($A84,'Hoja de Trabajo para listado'!$AB$155:$AB$1048576,0),MATCH((CUADRO!H$4&amp;$E84),'Hoja de Trabajo para listado'!$AB$151:$BA$151,0)),0)+IFERROR(INDEX('Hoja de Trabajo para listado'!$BC$155:$CB$1048576,MATCH($A84,'Hoja de Trabajo para listado'!$BC$155:$BC$1048576,0),MATCH((CUADRO!H$4&amp;$E84),'Hoja de Trabajo para listado'!$BC$151:$CB$151,0)),0)+IFERROR(INDEX('Hoja de Trabajo para listado'!$DE$153:$DG$274,MATCH($A84,'Hoja de Trabajo para listado'!$DE$153:$DE$1048576,0),MATCH((CUADRO!H$4&amp;$E84),'Hoja de Trabajo para listado'!$DE$151:$DG$151,0)),0)+IFERROR(INDEX('Hoja de Trabajo para listado'!$CD$155:$DC$1048576,MATCH($A84,'Hoja de Trabajo para listado'!$CD$155:$CD$1048576,0),MATCH((CUADRO!H$4&amp;$E84),'Hoja de Trabajo para listado'!$CD$151:$DC$151,0)),0)</f>
        <v>0</v>
      </c>
      <c r="I84" s="243">
        <f ca="1">+IFERROR(INDEX('Hoja de Trabajo para listado'!$A$155:$Z$1048576,MATCH($A84,'Hoja de Trabajo para listado'!$A$155:$A$1048576,0),MATCH((CUADRO!I$4&amp;$E84),'Hoja de Trabajo para listado'!$A$151:$Z$151,0)),0)+IFERROR(INDEX('Hoja de Trabajo para listado'!$AB$155:$BA$1048576,MATCH($A84,'Hoja de Trabajo para listado'!$AB$155:$AB$1048576,0),MATCH((CUADRO!I$4&amp;$E84),'Hoja de Trabajo para listado'!$AB$151:$BA$151,0)),0)+IFERROR(INDEX('Hoja de Trabajo para listado'!$BC$155:$CB$1048576,MATCH($A84,'Hoja de Trabajo para listado'!$BC$155:$BC$1048576,0),MATCH((CUADRO!I$4&amp;$E84),'Hoja de Trabajo para listado'!$BC$151:$CB$151,0)),0)+IFERROR(INDEX('Hoja de Trabajo para listado'!$DE$153:$DG$274,MATCH($A84,'Hoja de Trabajo para listado'!$DE$153:$DE$1048576,0),MATCH((CUADRO!I$4&amp;$E84),'Hoja de Trabajo para listado'!$DE$151:$DG$151,0)),0)+IFERROR(INDEX('Hoja de Trabajo para listado'!$CD$155:$DC$1048576,MATCH($A84,'Hoja de Trabajo para listado'!$CD$155:$CD$1048576,0),MATCH((CUADRO!I$4&amp;$E84),'Hoja de Trabajo para listado'!$CD$151:$DC$151,0)),0)</f>
        <v>0</v>
      </c>
      <c r="J84" s="243">
        <f ca="1">+IFERROR(INDEX('Hoja de Trabajo para listado'!$A$155:$Z$1048576,MATCH($A84,'Hoja de Trabajo para listado'!$A$155:$A$1048576,0),MATCH((CUADRO!J$4&amp;$E84),'Hoja de Trabajo para listado'!$A$151:$Z$151,0)),0)+IFERROR(INDEX('Hoja de Trabajo para listado'!$AB$155:$BA$1048576,MATCH($A84,'Hoja de Trabajo para listado'!$AB$155:$AB$1048576,0),MATCH((CUADRO!J$4&amp;$E84),'Hoja de Trabajo para listado'!$AB$151:$BA$151,0)),0)+IFERROR(INDEX('Hoja de Trabajo para listado'!$BC$155:$CB$1048576,MATCH($A84,'Hoja de Trabajo para listado'!$BC$155:$BC$1048576,0),MATCH((CUADRO!J$4&amp;$E84),'Hoja de Trabajo para listado'!$BC$151:$CB$151,0)),0)+IFERROR(INDEX('Hoja de Trabajo para listado'!$DE$153:$DG$274,MATCH($A84,'Hoja de Trabajo para listado'!$DE$153:$DE$1048576,0),MATCH((CUADRO!J$4&amp;$E84),'Hoja de Trabajo para listado'!$DE$151:$DG$151,0)),0)+IFERROR(INDEX('Hoja de Trabajo para listado'!$CD$155:$DC$1048576,MATCH($A84,'Hoja de Trabajo para listado'!$CD$155:$CD$1048576,0),MATCH((CUADRO!J$4&amp;$E84),'Hoja de Trabajo para listado'!$CD$151:$DC$151,0)),0)</f>
        <v>0</v>
      </c>
      <c r="K84" s="243">
        <f ca="1">+IFERROR(INDEX('Hoja de Trabajo para listado'!$A$155:$Z$1048576,MATCH($A84,'Hoja de Trabajo para listado'!$A$155:$A$1048576,0),MATCH((CUADRO!K$4&amp;$E84),'Hoja de Trabajo para listado'!$A$151:$Z$151,0)),0)+IFERROR(INDEX('Hoja de Trabajo para listado'!$AB$155:$BA$1048576,MATCH($A84,'Hoja de Trabajo para listado'!$AB$155:$AB$1048576,0),MATCH((CUADRO!K$4&amp;$E84),'Hoja de Trabajo para listado'!$AB$151:$BA$151,0)),0)+IFERROR(INDEX('Hoja de Trabajo para listado'!$BC$155:$CB$1048576,MATCH($A84,'Hoja de Trabajo para listado'!$BC$155:$BC$1048576,0),MATCH((CUADRO!K$4&amp;$E84),'Hoja de Trabajo para listado'!$BC$151:$CB$151,0)),0)+IFERROR(INDEX('Hoja de Trabajo para listado'!$DE$153:$DG$274,MATCH($A84,'Hoja de Trabajo para listado'!$DE$153:$DE$1048576,0),MATCH((CUADRO!K$4&amp;$E84),'Hoja de Trabajo para listado'!$DE$151:$DG$151,0)),0)+IFERROR(INDEX('Hoja de Trabajo para listado'!$CD$155:$DC$1048576,MATCH($A84,'Hoja de Trabajo para listado'!$CD$155:$CD$1048576,0),MATCH((CUADRO!K$4&amp;$E84),'Hoja de Trabajo para listado'!$CD$151:$DC$151,0)),0)</f>
        <v>0</v>
      </c>
      <c r="L84" s="243">
        <f ca="1">+IFERROR(INDEX('Hoja de Trabajo para listado'!$A$155:$Z$1048576,MATCH($A84,'Hoja de Trabajo para listado'!$A$155:$A$1048576,0),MATCH((CUADRO!L$4&amp;$E84),'Hoja de Trabajo para listado'!$A$151:$Z$151,0)),0)+IFERROR(INDEX('Hoja de Trabajo para listado'!$AB$155:$BA$1048576,MATCH($A84,'Hoja de Trabajo para listado'!$AB$155:$AB$1048576,0),MATCH((CUADRO!L$4&amp;$E84),'Hoja de Trabajo para listado'!$AB$151:$BA$151,0)),0)+IFERROR(INDEX('Hoja de Trabajo para listado'!$BC$155:$CB$1048576,MATCH($A84,'Hoja de Trabajo para listado'!$BC$155:$BC$1048576,0),MATCH((CUADRO!L$4&amp;$E84),'Hoja de Trabajo para listado'!$BC$151:$CB$151,0)),0)+IFERROR(INDEX('Hoja de Trabajo para listado'!$DE$153:$DG$274,MATCH($A84,'Hoja de Trabajo para listado'!$DE$153:$DE$1048576,0),MATCH((CUADRO!L$4&amp;$E84),'Hoja de Trabajo para listado'!$DE$151:$DG$151,0)),0)+IFERROR(INDEX('Hoja de Trabajo para listado'!$CD$155:$DC$1048576,MATCH($A84,'Hoja de Trabajo para listado'!$CD$155:$CD$1048576,0),MATCH((CUADRO!L$4&amp;$E84),'Hoja de Trabajo para listado'!$CD$151:$DC$151,0)),0)</f>
        <v>0</v>
      </c>
      <c r="M84" s="243">
        <f ca="1">+IFERROR(INDEX('Hoja de Trabajo para listado'!$A$155:$Z$1048576,MATCH($A84,'Hoja de Trabajo para listado'!$A$155:$A$1048576,0),MATCH((CUADRO!M$4&amp;$E84),'Hoja de Trabajo para listado'!$A$151:$Z$151,0)),0)+IFERROR(INDEX('Hoja de Trabajo para listado'!$AB$155:$BA$1048576,MATCH($A84,'Hoja de Trabajo para listado'!$AB$155:$AB$1048576,0),MATCH((CUADRO!M$4&amp;$E84),'Hoja de Trabajo para listado'!$AB$151:$BA$151,0)),0)+IFERROR(INDEX('Hoja de Trabajo para listado'!$BC$155:$CB$1048576,MATCH($A84,'Hoja de Trabajo para listado'!$BC$155:$BC$1048576,0),MATCH((CUADRO!M$4&amp;$E84),'Hoja de Trabajo para listado'!$BC$151:$CB$151,0)),0)+IFERROR(INDEX('Hoja de Trabajo para listado'!$DE$153:$DG$274,MATCH($A84,'Hoja de Trabajo para listado'!$DE$153:$DE$1048576,0),MATCH((CUADRO!M$4&amp;$E84),'Hoja de Trabajo para listado'!$DE$151:$DG$151,0)),0)+IFERROR(INDEX('Hoja de Trabajo para listado'!$CD$155:$DC$1048576,MATCH($A84,'Hoja de Trabajo para listado'!$CD$155:$CD$1048576,0),MATCH((CUADRO!M$4&amp;$E84),'Hoja de Trabajo para listado'!$CD$151:$DC$151,0)),0)</f>
        <v>0</v>
      </c>
      <c r="N84" s="243">
        <f ca="1">+IFERROR(INDEX('Hoja de Trabajo para listado'!$A$155:$Z$1048576,MATCH($A84,'Hoja de Trabajo para listado'!$A$155:$A$1048576,0),MATCH((CUADRO!N$4&amp;$E84),'Hoja de Trabajo para listado'!$A$151:$Z$151,0)),0)+IFERROR(INDEX('Hoja de Trabajo para listado'!$AB$155:$BA$1048576,MATCH($A84,'Hoja de Trabajo para listado'!$AB$155:$AB$1048576,0),MATCH((CUADRO!N$4&amp;$E84),'Hoja de Trabajo para listado'!$AB$151:$BA$151,0)),0)+IFERROR(INDEX('Hoja de Trabajo para listado'!$BC$155:$CB$1048576,MATCH($A84,'Hoja de Trabajo para listado'!$BC$155:$BC$1048576,0),MATCH((CUADRO!N$4&amp;$E84),'Hoja de Trabajo para listado'!$BC$151:$CB$151,0)),0)+IFERROR(INDEX('Hoja de Trabajo para listado'!$DE$153:$DG$274,MATCH($A84,'Hoja de Trabajo para listado'!$DE$153:$DE$1048576,0),MATCH((CUADRO!N$4&amp;$E84),'Hoja de Trabajo para listado'!$DE$151:$DG$151,0)),0)+IFERROR(INDEX('Hoja de Trabajo para listado'!$CD$155:$DC$1048576,MATCH($A84,'Hoja de Trabajo para listado'!$CD$155:$CD$1048576,0),MATCH((CUADRO!N$4&amp;$E84),'Hoja de Trabajo para listado'!$CD$151:$DC$151,0)),0)</f>
        <v>0</v>
      </c>
      <c r="O84" s="243">
        <f ca="1">+IFERROR(INDEX('Hoja de Trabajo para listado'!$A$155:$Z$1048576,MATCH($A84,'Hoja de Trabajo para listado'!$A$155:$A$1048576,0),MATCH((CUADRO!O$4&amp;$E84),'Hoja de Trabajo para listado'!$A$151:$Z$151,0)),0)+IFERROR(INDEX('Hoja de Trabajo para listado'!$AB$155:$BA$1048576,MATCH($A84,'Hoja de Trabajo para listado'!$AB$155:$AB$1048576,0),MATCH((CUADRO!O$4&amp;$E84),'Hoja de Trabajo para listado'!$AB$151:$BA$151,0)),0)+IFERROR(INDEX('Hoja de Trabajo para listado'!$BC$155:$CB$1048576,MATCH($A84,'Hoja de Trabajo para listado'!$BC$155:$BC$1048576,0),MATCH((CUADRO!O$4&amp;$E84),'Hoja de Trabajo para listado'!$BC$151:$CB$151,0)),0)+IFERROR(INDEX('Hoja de Trabajo para listado'!$DE$153:$DG$274,MATCH($A84,'Hoja de Trabajo para listado'!$DE$153:$DE$1048576,0),MATCH((CUADRO!O$4&amp;$E84),'Hoja de Trabajo para listado'!$DE$151:$DG$151,0)),0)+IFERROR(INDEX('Hoja de Trabajo para listado'!$CD$155:$DC$1048576,MATCH($A84,'Hoja de Trabajo para listado'!$CD$155:$CD$1048576,0),MATCH((CUADRO!O$4&amp;$E84),'Hoja de Trabajo para listado'!$CD$151:$DC$151,0)),0)</f>
        <v>0</v>
      </c>
      <c r="P84" s="243">
        <f ca="1">+IFERROR(INDEX('Hoja de Trabajo para listado'!$A$155:$Z$1048576,MATCH($A84,'Hoja de Trabajo para listado'!$A$155:$A$1048576,0),MATCH((CUADRO!P$4&amp;$E84),'Hoja de Trabajo para listado'!$A$151:$Z$151,0)),0)+IFERROR(INDEX('Hoja de Trabajo para listado'!$AB$155:$BA$1048576,MATCH($A84,'Hoja de Trabajo para listado'!$AB$155:$AB$1048576,0),MATCH((CUADRO!P$4&amp;$E84),'Hoja de Trabajo para listado'!$AB$151:$BA$151,0)),0)+IFERROR(INDEX('Hoja de Trabajo para listado'!$BC$155:$CB$1048576,MATCH($A84,'Hoja de Trabajo para listado'!$BC$155:$BC$1048576,0),MATCH((CUADRO!P$4&amp;$E84),'Hoja de Trabajo para listado'!$BC$151:$CB$151,0)),0)+IFERROR(INDEX('Hoja de Trabajo para listado'!$DE$153:$DG$274,MATCH($A84,'Hoja de Trabajo para listado'!$DE$153:$DE$1048576,0),MATCH((CUADRO!P$4&amp;$E84),'Hoja de Trabajo para listado'!$DE$151:$DG$151,0)),0)+IFERROR(INDEX('Hoja de Trabajo para listado'!$CD$155:$DC$1048576,MATCH($A84,'Hoja de Trabajo para listado'!$CD$155:$CD$1048576,0),MATCH((CUADRO!P$4&amp;$E84),'Hoja de Trabajo para listado'!$CD$151:$DC$151,0)),0)</f>
        <v>0</v>
      </c>
      <c r="Q84" s="243">
        <f ca="1">+IFERROR(INDEX('Hoja de Trabajo para listado'!$A$155:$Z$1048576,MATCH($A84,'Hoja de Trabajo para listado'!$A$155:$A$1048576,0),MATCH((CUADRO!Q$4&amp;$E84),'Hoja de Trabajo para listado'!$A$151:$Z$151,0)),0)+IFERROR(INDEX('Hoja de Trabajo para listado'!$AB$155:$BA$1048576,MATCH($A84,'Hoja de Trabajo para listado'!$AB$155:$AB$1048576,0),MATCH((CUADRO!Q$4&amp;$E84),'Hoja de Trabajo para listado'!$AB$151:$BA$151,0)),0)+IFERROR(INDEX('Hoja de Trabajo para listado'!$BC$155:$CB$1048576,MATCH($A84,'Hoja de Trabajo para listado'!$BC$155:$BC$1048576,0),MATCH((CUADRO!Q$4&amp;$E84),'Hoja de Trabajo para listado'!$BC$151:$CB$151,0)),0)+IFERROR(INDEX('Hoja de Trabajo para listado'!$DE$153:$DG$274,MATCH($A84,'Hoja de Trabajo para listado'!$DE$153:$DE$1048576,0),MATCH((CUADRO!Q$4&amp;$E84),'Hoja de Trabajo para listado'!$DE$151:$DG$151,0)),0)+IFERROR(INDEX('Hoja de Trabajo para listado'!$CD$155:$DC$1048576,MATCH($A84,'Hoja de Trabajo para listado'!$CD$155:$CD$1048576,0),MATCH((CUADRO!Q$4&amp;$E84),'Hoja de Trabajo para listado'!$CD$151:$DC$151,0)),0)</f>
        <v>0</v>
      </c>
      <c r="R84" s="243">
        <f t="shared" ca="1" si="5"/>
        <v>0</v>
      </c>
      <c r="S84" s="243">
        <f ca="1">+R83+R84</f>
        <v>0</v>
      </c>
      <c r="T84" s="243">
        <f ca="1">+S84</f>
        <v>0</v>
      </c>
      <c r="U84" s="242">
        <f t="shared" si="6"/>
        <v>2</v>
      </c>
      <c r="V84" s="327" t="str">
        <f>+VLOOKUP(A84,bd_lista!$A$3:$E$592,5,FALSE)</f>
        <v>Universidades Públicas</v>
      </c>
      <c r="W84" s="398"/>
      <c r="X84" s="240">
        <f>+VLOOKUP(A84,[4]Sheet1!$A$13:$D$744,4,FALSE)</f>
        <v>0</v>
      </c>
      <c r="Y84" s="240" t="e">
        <f>+VLOOKUP(X84,bd_lista!$A$3:$C$592,3,FALSE)</f>
        <v>#N/A</v>
      </c>
      <c r="Z84" s="288"/>
      <c r="AA84" s="289"/>
    </row>
    <row r="85" spans="1:27" customFormat="1" ht="15" hidden="1" customHeight="1">
      <c r="A85" s="32">
        <v>142</v>
      </c>
      <c r="B85" s="393">
        <f>+A85</f>
        <v>142</v>
      </c>
      <c r="C85" s="245" t="str">
        <f>+VLOOKUP(A85,bd_lista!$A$3:$C$592,3,FALSE)</f>
        <v>Universidad Técnica de Oruro</v>
      </c>
      <c r="D85" s="395" t="str">
        <f>+C85</f>
        <v>Universidad Técnica de Oruro</v>
      </c>
      <c r="E85" s="245" t="s">
        <v>1303</v>
      </c>
      <c r="F85" s="241">
        <f ca="1">+IFERROR(INDEX('Hoja de Trabajo para listado'!$A$155:$Z$1048576,MATCH($A85,'Hoja de Trabajo para listado'!$A$155:$A$1048576,0),MATCH((CUADRO!F$4&amp;$E85),'Hoja de Trabajo para listado'!$A$151:$Z$151,0)),0)+IFERROR(INDEX('Hoja de Trabajo para listado'!$AB$155:$BA$1048576,MATCH($A85,'Hoja de Trabajo para listado'!$AB$155:$AB$1048576,0),MATCH((CUADRO!F$4&amp;$E85),'Hoja de Trabajo para listado'!$AB$151:$BA$151,0)),0)+IFERROR(INDEX('Hoja de Trabajo para listado'!$BC$155:$CB$1048576,MATCH($A85,'Hoja de Trabajo para listado'!$BC$155:$BC$1048576,0),MATCH((CUADRO!F$4&amp;$E85),'Hoja de Trabajo para listado'!$BC$151:$CB$151,0)),0)+IFERROR(INDEX('Hoja de Trabajo para listado'!$DE$153:$DG$274,MATCH($A85,'Hoja de Trabajo para listado'!$DE$153:$DE$1048576,0),MATCH((CUADRO!F$4&amp;$E85),'Hoja de Trabajo para listado'!$DE$151:$DG$151,0)),0)+IFERROR(INDEX('Hoja de Trabajo para listado'!$CD$155:$DC$1048576,MATCH($A85,'Hoja de Trabajo para listado'!$CD$155:$CD$1048576,0),MATCH((CUADRO!F$4&amp;$E85),'Hoja de Trabajo para listado'!$CD$151:$DC$151,0)),0)</f>
        <v>0</v>
      </c>
      <c r="G85" s="241">
        <f ca="1">+IFERROR(INDEX('Hoja de Trabajo para listado'!$A$155:$Z$1048576,MATCH($A85,'Hoja de Trabajo para listado'!$A$155:$A$1048576,0),MATCH((CUADRO!G$4&amp;$E85),'Hoja de Trabajo para listado'!$A$151:$Z$151,0)),0)+IFERROR(INDEX('Hoja de Trabajo para listado'!$AB$155:$BA$1048576,MATCH($A85,'Hoja de Trabajo para listado'!$AB$155:$AB$1048576,0),MATCH((CUADRO!G$4&amp;$E85),'Hoja de Trabajo para listado'!$AB$151:$BA$151,0)),0)+IFERROR(INDEX('Hoja de Trabajo para listado'!$BC$155:$CB$1048576,MATCH($A85,'Hoja de Trabajo para listado'!$BC$155:$BC$1048576,0),MATCH((CUADRO!G$4&amp;$E85),'Hoja de Trabajo para listado'!$BC$151:$CB$151,0)),0)+IFERROR(INDEX('Hoja de Trabajo para listado'!$DE$153:$DG$274,MATCH($A85,'Hoja de Trabajo para listado'!$DE$153:$DE$1048576,0),MATCH((CUADRO!G$4&amp;$E85),'Hoja de Trabajo para listado'!$DE$151:$DG$151,0)),0)+IFERROR(INDEX('Hoja de Trabajo para listado'!$CD$155:$DC$1048576,MATCH($A85,'Hoja de Trabajo para listado'!$CD$155:$CD$1048576,0),MATCH((CUADRO!G$4&amp;$E85),'Hoja de Trabajo para listado'!$CD$151:$DC$151,0)),0)</f>
        <v>0</v>
      </c>
      <c r="H85" s="241">
        <f ca="1">+IFERROR(INDEX('Hoja de Trabajo para listado'!$A$155:$Z$1048576,MATCH($A85,'Hoja de Trabajo para listado'!$A$155:$A$1048576,0),MATCH((CUADRO!H$4&amp;$E85),'Hoja de Trabajo para listado'!$A$151:$Z$151,0)),0)+IFERROR(INDEX('Hoja de Trabajo para listado'!$AB$155:$BA$1048576,MATCH($A85,'Hoja de Trabajo para listado'!$AB$155:$AB$1048576,0),MATCH((CUADRO!H$4&amp;$E85),'Hoja de Trabajo para listado'!$AB$151:$BA$151,0)),0)+IFERROR(INDEX('Hoja de Trabajo para listado'!$BC$155:$CB$1048576,MATCH($A85,'Hoja de Trabajo para listado'!$BC$155:$BC$1048576,0),MATCH((CUADRO!H$4&amp;$E85),'Hoja de Trabajo para listado'!$BC$151:$CB$151,0)),0)+IFERROR(INDEX('Hoja de Trabajo para listado'!$DE$153:$DG$274,MATCH($A85,'Hoja de Trabajo para listado'!$DE$153:$DE$1048576,0),MATCH((CUADRO!H$4&amp;$E85),'Hoja de Trabajo para listado'!$DE$151:$DG$151,0)),0)+IFERROR(INDEX('Hoja de Trabajo para listado'!$CD$155:$DC$1048576,MATCH($A85,'Hoja de Trabajo para listado'!$CD$155:$CD$1048576,0),MATCH((CUADRO!H$4&amp;$E85),'Hoja de Trabajo para listado'!$CD$151:$DC$151,0)),0)</f>
        <v>0</v>
      </c>
      <c r="I85" s="241">
        <f ca="1">+IFERROR(INDEX('Hoja de Trabajo para listado'!$A$155:$Z$1048576,MATCH($A85,'Hoja de Trabajo para listado'!$A$155:$A$1048576,0),MATCH((CUADRO!I$4&amp;$E85),'Hoja de Trabajo para listado'!$A$151:$Z$151,0)),0)+IFERROR(INDEX('Hoja de Trabajo para listado'!$AB$155:$BA$1048576,MATCH($A85,'Hoja de Trabajo para listado'!$AB$155:$AB$1048576,0),MATCH((CUADRO!I$4&amp;$E85),'Hoja de Trabajo para listado'!$AB$151:$BA$151,0)),0)+IFERROR(INDEX('Hoja de Trabajo para listado'!$BC$155:$CB$1048576,MATCH($A85,'Hoja de Trabajo para listado'!$BC$155:$BC$1048576,0),MATCH((CUADRO!I$4&amp;$E85),'Hoja de Trabajo para listado'!$BC$151:$CB$151,0)),0)+IFERROR(INDEX('Hoja de Trabajo para listado'!$DE$153:$DG$274,MATCH($A85,'Hoja de Trabajo para listado'!$DE$153:$DE$1048576,0),MATCH((CUADRO!I$4&amp;$E85),'Hoja de Trabajo para listado'!$DE$151:$DG$151,0)),0)+IFERROR(INDEX('Hoja de Trabajo para listado'!$CD$155:$DC$1048576,MATCH($A85,'Hoja de Trabajo para listado'!$CD$155:$CD$1048576,0),MATCH((CUADRO!I$4&amp;$E85),'Hoja de Trabajo para listado'!$CD$151:$DC$151,0)),0)</f>
        <v>0</v>
      </c>
      <c r="J85" s="241">
        <f ca="1">+IFERROR(INDEX('Hoja de Trabajo para listado'!$A$155:$Z$1048576,MATCH($A85,'Hoja de Trabajo para listado'!$A$155:$A$1048576,0),MATCH((CUADRO!J$4&amp;$E85),'Hoja de Trabajo para listado'!$A$151:$Z$151,0)),0)+IFERROR(INDEX('Hoja de Trabajo para listado'!$AB$155:$BA$1048576,MATCH($A85,'Hoja de Trabajo para listado'!$AB$155:$AB$1048576,0),MATCH((CUADRO!J$4&amp;$E85),'Hoja de Trabajo para listado'!$AB$151:$BA$151,0)),0)+IFERROR(INDEX('Hoja de Trabajo para listado'!$BC$155:$CB$1048576,MATCH($A85,'Hoja de Trabajo para listado'!$BC$155:$BC$1048576,0),MATCH((CUADRO!J$4&amp;$E85),'Hoja de Trabajo para listado'!$BC$151:$CB$151,0)),0)+IFERROR(INDEX('Hoja de Trabajo para listado'!$DE$153:$DG$274,MATCH($A85,'Hoja de Trabajo para listado'!$DE$153:$DE$1048576,0),MATCH((CUADRO!J$4&amp;$E85),'Hoja de Trabajo para listado'!$DE$151:$DG$151,0)),0)+IFERROR(INDEX('Hoja de Trabajo para listado'!$CD$155:$DC$1048576,MATCH($A85,'Hoja de Trabajo para listado'!$CD$155:$CD$1048576,0),MATCH((CUADRO!J$4&amp;$E85),'Hoja de Trabajo para listado'!$CD$151:$DC$151,0)),0)</f>
        <v>0</v>
      </c>
      <c r="K85" s="241">
        <f ca="1">+IFERROR(INDEX('Hoja de Trabajo para listado'!$A$155:$Z$1048576,MATCH($A85,'Hoja de Trabajo para listado'!$A$155:$A$1048576,0),MATCH((CUADRO!K$4&amp;$E85),'Hoja de Trabajo para listado'!$A$151:$Z$151,0)),0)+IFERROR(INDEX('Hoja de Trabajo para listado'!$AB$155:$BA$1048576,MATCH($A85,'Hoja de Trabajo para listado'!$AB$155:$AB$1048576,0),MATCH((CUADRO!K$4&amp;$E85),'Hoja de Trabajo para listado'!$AB$151:$BA$151,0)),0)+IFERROR(INDEX('Hoja de Trabajo para listado'!$BC$155:$CB$1048576,MATCH($A85,'Hoja de Trabajo para listado'!$BC$155:$BC$1048576,0),MATCH((CUADRO!K$4&amp;$E85),'Hoja de Trabajo para listado'!$BC$151:$CB$151,0)),0)+IFERROR(INDEX('Hoja de Trabajo para listado'!$DE$153:$DG$274,MATCH($A85,'Hoja de Trabajo para listado'!$DE$153:$DE$1048576,0),MATCH((CUADRO!K$4&amp;$E85),'Hoja de Trabajo para listado'!$DE$151:$DG$151,0)),0)+IFERROR(INDEX('Hoja de Trabajo para listado'!$CD$155:$DC$1048576,MATCH($A85,'Hoja de Trabajo para listado'!$CD$155:$CD$1048576,0),MATCH((CUADRO!K$4&amp;$E85),'Hoja de Trabajo para listado'!$CD$151:$DC$151,0)),0)</f>
        <v>0</v>
      </c>
      <c r="L85" s="241">
        <f ca="1">+IFERROR(INDEX('Hoja de Trabajo para listado'!$A$155:$Z$1048576,MATCH($A85,'Hoja de Trabajo para listado'!$A$155:$A$1048576,0),MATCH((CUADRO!L$4&amp;$E85),'Hoja de Trabajo para listado'!$A$151:$Z$151,0)),0)+IFERROR(INDEX('Hoja de Trabajo para listado'!$AB$155:$BA$1048576,MATCH($A85,'Hoja de Trabajo para listado'!$AB$155:$AB$1048576,0),MATCH((CUADRO!L$4&amp;$E85),'Hoja de Trabajo para listado'!$AB$151:$BA$151,0)),0)+IFERROR(INDEX('Hoja de Trabajo para listado'!$BC$155:$CB$1048576,MATCH($A85,'Hoja de Trabajo para listado'!$BC$155:$BC$1048576,0),MATCH((CUADRO!L$4&amp;$E85),'Hoja de Trabajo para listado'!$BC$151:$CB$151,0)),0)+IFERROR(INDEX('Hoja de Trabajo para listado'!$DE$153:$DG$274,MATCH($A85,'Hoja de Trabajo para listado'!$DE$153:$DE$1048576,0),MATCH((CUADRO!L$4&amp;$E85),'Hoja de Trabajo para listado'!$DE$151:$DG$151,0)),0)+IFERROR(INDEX('Hoja de Trabajo para listado'!$CD$155:$DC$1048576,MATCH($A85,'Hoja de Trabajo para listado'!$CD$155:$CD$1048576,0),MATCH((CUADRO!L$4&amp;$E85),'Hoja de Trabajo para listado'!$CD$151:$DC$151,0)),0)</f>
        <v>0</v>
      </c>
      <c r="M85" s="241">
        <f ca="1">+IFERROR(INDEX('Hoja de Trabajo para listado'!$A$155:$Z$1048576,MATCH($A85,'Hoja de Trabajo para listado'!$A$155:$A$1048576,0),MATCH((CUADRO!M$4&amp;$E85),'Hoja de Trabajo para listado'!$A$151:$Z$151,0)),0)+IFERROR(INDEX('Hoja de Trabajo para listado'!$AB$155:$BA$1048576,MATCH($A85,'Hoja de Trabajo para listado'!$AB$155:$AB$1048576,0),MATCH((CUADRO!M$4&amp;$E85),'Hoja de Trabajo para listado'!$AB$151:$BA$151,0)),0)+IFERROR(INDEX('Hoja de Trabajo para listado'!$BC$155:$CB$1048576,MATCH($A85,'Hoja de Trabajo para listado'!$BC$155:$BC$1048576,0),MATCH((CUADRO!M$4&amp;$E85),'Hoja de Trabajo para listado'!$BC$151:$CB$151,0)),0)+IFERROR(INDEX('Hoja de Trabajo para listado'!$DE$153:$DG$274,MATCH($A85,'Hoja de Trabajo para listado'!$DE$153:$DE$1048576,0),MATCH((CUADRO!M$4&amp;$E85),'Hoja de Trabajo para listado'!$DE$151:$DG$151,0)),0)+IFERROR(INDEX('Hoja de Trabajo para listado'!$CD$155:$DC$1048576,MATCH($A85,'Hoja de Trabajo para listado'!$CD$155:$CD$1048576,0),MATCH((CUADRO!M$4&amp;$E85),'Hoja de Trabajo para listado'!$CD$151:$DC$151,0)),0)</f>
        <v>0</v>
      </c>
      <c r="N85" s="241">
        <f ca="1">+IFERROR(INDEX('Hoja de Trabajo para listado'!$A$155:$Z$1048576,MATCH($A85,'Hoja de Trabajo para listado'!$A$155:$A$1048576,0),MATCH((CUADRO!N$4&amp;$E85),'Hoja de Trabajo para listado'!$A$151:$Z$151,0)),0)+IFERROR(INDEX('Hoja de Trabajo para listado'!$AB$155:$BA$1048576,MATCH($A85,'Hoja de Trabajo para listado'!$AB$155:$AB$1048576,0),MATCH((CUADRO!N$4&amp;$E85),'Hoja de Trabajo para listado'!$AB$151:$BA$151,0)),0)+IFERROR(INDEX('Hoja de Trabajo para listado'!$BC$155:$CB$1048576,MATCH($A85,'Hoja de Trabajo para listado'!$BC$155:$BC$1048576,0),MATCH((CUADRO!N$4&amp;$E85),'Hoja de Trabajo para listado'!$BC$151:$CB$151,0)),0)+IFERROR(INDEX('Hoja de Trabajo para listado'!$DE$153:$DG$274,MATCH($A85,'Hoja de Trabajo para listado'!$DE$153:$DE$1048576,0),MATCH((CUADRO!N$4&amp;$E85),'Hoja de Trabajo para listado'!$DE$151:$DG$151,0)),0)+IFERROR(INDEX('Hoja de Trabajo para listado'!$CD$155:$DC$1048576,MATCH($A85,'Hoja de Trabajo para listado'!$CD$155:$CD$1048576,0),MATCH((CUADRO!N$4&amp;$E85),'Hoja de Trabajo para listado'!$CD$151:$DC$151,0)),0)</f>
        <v>0</v>
      </c>
      <c r="O85" s="241">
        <f ca="1">+IFERROR(INDEX('Hoja de Trabajo para listado'!$A$155:$Z$1048576,MATCH($A85,'Hoja de Trabajo para listado'!$A$155:$A$1048576,0),MATCH((CUADRO!O$4&amp;$E85),'Hoja de Trabajo para listado'!$A$151:$Z$151,0)),0)+IFERROR(INDEX('Hoja de Trabajo para listado'!$AB$155:$BA$1048576,MATCH($A85,'Hoja de Trabajo para listado'!$AB$155:$AB$1048576,0),MATCH((CUADRO!O$4&amp;$E85),'Hoja de Trabajo para listado'!$AB$151:$BA$151,0)),0)+IFERROR(INDEX('Hoja de Trabajo para listado'!$BC$155:$CB$1048576,MATCH($A85,'Hoja de Trabajo para listado'!$BC$155:$BC$1048576,0),MATCH((CUADRO!O$4&amp;$E85),'Hoja de Trabajo para listado'!$BC$151:$CB$151,0)),0)+IFERROR(INDEX('Hoja de Trabajo para listado'!$DE$153:$DG$274,MATCH($A85,'Hoja de Trabajo para listado'!$DE$153:$DE$1048576,0),MATCH((CUADRO!O$4&amp;$E85),'Hoja de Trabajo para listado'!$DE$151:$DG$151,0)),0)+IFERROR(INDEX('Hoja de Trabajo para listado'!$CD$155:$DC$1048576,MATCH($A85,'Hoja de Trabajo para listado'!$CD$155:$CD$1048576,0),MATCH((CUADRO!O$4&amp;$E85),'Hoja de Trabajo para listado'!$CD$151:$DC$151,0)),0)</f>
        <v>0</v>
      </c>
      <c r="P85" s="241">
        <f ca="1">+IFERROR(INDEX('Hoja de Trabajo para listado'!$A$155:$Z$1048576,MATCH($A85,'Hoja de Trabajo para listado'!$A$155:$A$1048576,0),MATCH((CUADRO!P$4&amp;$E85),'Hoja de Trabajo para listado'!$A$151:$Z$151,0)),0)+IFERROR(INDEX('Hoja de Trabajo para listado'!$AB$155:$BA$1048576,MATCH($A85,'Hoja de Trabajo para listado'!$AB$155:$AB$1048576,0),MATCH((CUADRO!P$4&amp;$E85),'Hoja de Trabajo para listado'!$AB$151:$BA$151,0)),0)+IFERROR(INDEX('Hoja de Trabajo para listado'!$BC$155:$CB$1048576,MATCH($A85,'Hoja de Trabajo para listado'!$BC$155:$BC$1048576,0),MATCH((CUADRO!P$4&amp;$E85),'Hoja de Trabajo para listado'!$BC$151:$CB$151,0)),0)+IFERROR(INDEX('Hoja de Trabajo para listado'!$DE$153:$DG$274,MATCH($A85,'Hoja de Trabajo para listado'!$DE$153:$DE$1048576,0),MATCH((CUADRO!P$4&amp;$E85),'Hoja de Trabajo para listado'!$DE$151:$DG$151,0)),0)+IFERROR(INDEX('Hoja de Trabajo para listado'!$CD$155:$DC$1048576,MATCH($A85,'Hoja de Trabajo para listado'!$CD$155:$CD$1048576,0),MATCH((CUADRO!P$4&amp;$E85),'Hoja de Trabajo para listado'!$CD$151:$DC$151,0)),0)</f>
        <v>0</v>
      </c>
      <c r="Q85" s="241">
        <f ca="1">+IFERROR(INDEX('Hoja de Trabajo para listado'!$A$155:$Z$1048576,MATCH($A85,'Hoja de Trabajo para listado'!$A$155:$A$1048576,0),MATCH((CUADRO!Q$4&amp;$E85),'Hoja de Trabajo para listado'!$A$151:$Z$151,0)),0)+IFERROR(INDEX('Hoja de Trabajo para listado'!$AB$155:$BA$1048576,MATCH($A85,'Hoja de Trabajo para listado'!$AB$155:$AB$1048576,0),MATCH((CUADRO!Q$4&amp;$E85),'Hoja de Trabajo para listado'!$AB$151:$BA$151,0)),0)+IFERROR(INDEX('Hoja de Trabajo para listado'!$BC$155:$CB$1048576,MATCH($A85,'Hoja de Trabajo para listado'!$BC$155:$BC$1048576,0),MATCH((CUADRO!Q$4&amp;$E85),'Hoja de Trabajo para listado'!$BC$151:$CB$151,0)),0)+IFERROR(INDEX('Hoja de Trabajo para listado'!$DE$153:$DG$274,MATCH($A85,'Hoja de Trabajo para listado'!$DE$153:$DE$1048576,0),MATCH((CUADRO!Q$4&amp;$E85),'Hoja de Trabajo para listado'!$DE$151:$DG$151,0)),0)+IFERROR(INDEX('Hoja de Trabajo para listado'!$CD$155:$DC$1048576,MATCH($A85,'Hoja de Trabajo para listado'!$CD$155:$CD$1048576,0),MATCH((CUADRO!Q$4&amp;$E85),'Hoja de Trabajo para listado'!$CD$151:$DC$151,0)),0)</f>
        <v>0</v>
      </c>
      <c r="R85" s="241">
        <f t="shared" ca="1" si="5"/>
        <v>0</v>
      </c>
      <c r="S85" s="241"/>
      <c r="T85" s="241">
        <f ca="1">+T86</f>
        <v>0</v>
      </c>
      <c r="U85" s="240">
        <f t="shared" si="6"/>
        <v>1</v>
      </c>
      <c r="V85" s="327" t="str">
        <f>+VLOOKUP(A85,bd_lista!$A$3:$E$592,5,FALSE)</f>
        <v>Universidades Públicas</v>
      </c>
      <c r="W85" s="397" t="str">
        <f>+V85</f>
        <v>Universidades Públicas</v>
      </c>
      <c r="X85" s="240">
        <f>+VLOOKUP(A85,[4]Sheet1!$A$13:$D$744,4,FALSE)</f>
        <v>0</v>
      </c>
      <c r="Y85" s="240" t="e">
        <f>+VLOOKUP(X85,bd_lista!$A$3:$C$592,3,FALSE)</f>
        <v>#N/A</v>
      </c>
      <c r="Z85" s="290">
        <f>+X85</f>
        <v>0</v>
      </c>
      <c r="AA85" s="291" t="e">
        <f>+Y85</f>
        <v>#N/A</v>
      </c>
    </row>
    <row r="86" spans="1:27" customFormat="1" ht="15" hidden="1" customHeight="1">
      <c r="A86" s="32">
        <v>142</v>
      </c>
      <c r="B86" s="394"/>
      <c r="C86" s="327" t="str">
        <f>+VLOOKUP(A86,bd_lista!$A$3:$C$592,3,FALSE)</f>
        <v>Universidad Técnica de Oruro</v>
      </c>
      <c r="D86" s="396"/>
      <c r="E86" s="327" t="s">
        <v>1304</v>
      </c>
      <c r="F86" s="243">
        <f ca="1">+IFERROR(INDEX('Hoja de Trabajo para listado'!$A$155:$Z$1048576,MATCH($A86,'Hoja de Trabajo para listado'!$A$155:$A$1048576,0),MATCH((CUADRO!F$4&amp;$E86),'Hoja de Trabajo para listado'!$A$151:$Z$151,0)),0)+IFERROR(INDEX('Hoja de Trabajo para listado'!$AB$155:$BA$1048576,MATCH($A86,'Hoja de Trabajo para listado'!$AB$155:$AB$1048576,0),MATCH((CUADRO!F$4&amp;$E86),'Hoja de Trabajo para listado'!$AB$151:$BA$151,0)),0)+IFERROR(INDEX('Hoja de Trabajo para listado'!$BC$155:$CB$1048576,MATCH($A86,'Hoja de Trabajo para listado'!$BC$155:$BC$1048576,0),MATCH((CUADRO!F$4&amp;$E86),'Hoja de Trabajo para listado'!$BC$151:$CB$151,0)),0)+IFERROR(INDEX('Hoja de Trabajo para listado'!$DE$153:$DG$274,MATCH($A86,'Hoja de Trabajo para listado'!$DE$153:$DE$1048576,0),MATCH((CUADRO!F$4&amp;$E86),'Hoja de Trabajo para listado'!$DE$151:$DG$151,0)),0)+IFERROR(INDEX('Hoja de Trabajo para listado'!$CD$155:$DC$1048576,MATCH($A86,'Hoja de Trabajo para listado'!$CD$155:$CD$1048576,0),MATCH((CUADRO!F$4&amp;$E86),'Hoja de Trabajo para listado'!$CD$151:$DC$151,0)),0)</f>
        <v>0</v>
      </c>
      <c r="G86" s="243">
        <f ca="1">+IFERROR(INDEX('Hoja de Trabajo para listado'!$A$155:$Z$1048576,MATCH($A86,'Hoja de Trabajo para listado'!$A$155:$A$1048576,0),MATCH((CUADRO!G$4&amp;$E86),'Hoja de Trabajo para listado'!$A$151:$Z$151,0)),0)+IFERROR(INDEX('Hoja de Trabajo para listado'!$AB$155:$BA$1048576,MATCH($A86,'Hoja de Trabajo para listado'!$AB$155:$AB$1048576,0),MATCH((CUADRO!G$4&amp;$E86),'Hoja de Trabajo para listado'!$AB$151:$BA$151,0)),0)+IFERROR(INDEX('Hoja de Trabajo para listado'!$BC$155:$CB$1048576,MATCH($A86,'Hoja de Trabajo para listado'!$BC$155:$BC$1048576,0),MATCH((CUADRO!G$4&amp;$E86),'Hoja de Trabajo para listado'!$BC$151:$CB$151,0)),0)+IFERROR(INDEX('Hoja de Trabajo para listado'!$DE$153:$DG$274,MATCH($A86,'Hoja de Trabajo para listado'!$DE$153:$DE$1048576,0),MATCH((CUADRO!G$4&amp;$E86),'Hoja de Trabajo para listado'!$DE$151:$DG$151,0)),0)+IFERROR(INDEX('Hoja de Trabajo para listado'!$CD$155:$DC$1048576,MATCH($A86,'Hoja de Trabajo para listado'!$CD$155:$CD$1048576,0),MATCH((CUADRO!G$4&amp;$E86),'Hoja de Trabajo para listado'!$CD$151:$DC$151,0)),0)</f>
        <v>0</v>
      </c>
      <c r="H86" s="243">
        <f ca="1">+IFERROR(INDEX('Hoja de Trabajo para listado'!$A$155:$Z$1048576,MATCH($A86,'Hoja de Trabajo para listado'!$A$155:$A$1048576,0),MATCH((CUADRO!H$4&amp;$E86),'Hoja de Trabajo para listado'!$A$151:$Z$151,0)),0)+IFERROR(INDEX('Hoja de Trabajo para listado'!$AB$155:$BA$1048576,MATCH($A86,'Hoja de Trabajo para listado'!$AB$155:$AB$1048576,0),MATCH((CUADRO!H$4&amp;$E86),'Hoja de Trabajo para listado'!$AB$151:$BA$151,0)),0)+IFERROR(INDEX('Hoja de Trabajo para listado'!$BC$155:$CB$1048576,MATCH($A86,'Hoja de Trabajo para listado'!$BC$155:$BC$1048576,0),MATCH((CUADRO!H$4&amp;$E86),'Hoja de Trabajo para listado'!$BC$151:$CB$151,0)),0)+IFERROR(INDEX('Hoja de Trabajo para listado'!$DE$153:$DG$274,MATCH($A86,'Hoja de Trabajo para listado'!$DE$153:$DE$1048576,0),MATCH((CUADRO!H$4&amp;$E86),'Hoja de Trabajo para listado'!$DE$151:$DG$151,0)),0)+IFERROR(INDEX('Hoja de Trabajo para listado'!$CD$155:$DC$1048576,MATCH($A86,'Hoja de Trabajo para listado'!$CD$155:$CD$1048576,0),MATCH((CUADRO!H$4&amp;$E86),'Hoja de Trabajo para listado'!$CD$151:$DC$151,0)),0)</f>
        <v>0</v>
      </c>
      <c r="I86" s="243">
        <f ca="1">+IFERROR(INDEX('Hoja de Trabajo para listado'!$A$155:$Z$1048576,MATCH($A86,'Hoja de Trabajo para listado'!$A$155:$A$1048576,0),MATCH((CUADRO!I$4&amp;$E86),'Hoja de Trabajo para listado'!$A$151:$Z$151,0)),0)+IFERROR(INDEX('Hoja de Trabajo para listado'!$AB$155:$BA$1048576,MATCH($A86,'Hoja de Trabajo para listado'!$AB$155:$AB$1048576,0),MATCH((CUADRO!I$4&amp;$E86),'Hoja de Trabajo para listado'!$AB$151:$BA$151,0)),0)+IFERROR(INDEX('Hoja de Trabajo para listado'!$BC$155:$CB$1048576,MATCH($A86,'Hoja de Trabajo para listado'!$BC$155:$BC$1048576,0),MATCH((CUADRO!I$4&amp;$E86),'Hoja de Trabajo para listado'!$BC$151:$CB$151,0)),0)+IFERROR(INDEX('Hoja de Trabajo para listado'!$DE$153:$DG$274,MATCH($A86,'Hoja de Trabajo para listado'!$DE$153:$DE$1048576,0),MATCH((CUADRO!I$4&amp;$E86),'Hoja de Trabajo para listado'!$DE$151:$DG$151,0)),0)+IFERROR(INDEX('Hoja de Trabajo para listado'!$CD$155:$DC$1048576,MATCH($A86,'Hoja de Trabajo para listado'!$CD$155:$CD$1048576,0),MATCH((CUADRO!I$4&amp;$E86),'Hoja de Trabajo para listado'!$CD$151:$DC$151,0)),0)</f>
        <v>0</v>
      </c>
      <c r="J86" s="243">
        <f ca="1">+IFERROR(INDEX('Hoja de Trabajo para listado'!$A$155:$Z$1048576,MATCH($A86,'Hoja de Trabajo para listado'!$A$155:$A$1048576,0),MATCH((CUADRO!J$4&amp;$E86),'Hoja de Trabajo para listado'!$A$151:$Z$151,0)),0)+IFERROR(INDEX('Hoja de Trabajo para listado'!$AB$155:$BA$1048576,MATCH($A86,'Hoja de Trabajo para listado'!$AB$155:$AB$1048576,0),MATCH((CUADRO!J$4&amp;$E86),'Hoja de Trabajo para listado'!$AB$151:$BA$151,0)),0)+IFERROR(INDEX('Hoja de Trabajo para listado'!$BC$155:$CB$1048576,MATCH($A86,'Hoja de Trabajo para listado'!$BC$155:$BC$1048576,0),MATCH((CUADRO!J$4&amp;$E86),'Hoja de Trabajo para listado'!$BC$151:$CB$151,0)),0)+IFERROR(INDEX('Hoja de Trabajo para listado'!$DE$153:$DG$274,MATCH($A86,'Hoja de Trabajo para listado'!$DE$153:$DE$1048576,0),MATCH((CUADRO!J$4&amp;$E86),'Hoja de Trabajo para listado'!$DE$151:$DG$151,0)),0)+IFERROR(INDEX('Hoja de Trabajo para listado'!$CD$155:$DC$1048576,MATCH($A86,'Hoja de Trabajo para listado'!$CD$155:$CD$1048576,0),MATCH((CUADRO!J$4&amp;$E86),'Hoja de Trabajo para listado'!$CD$151:$DC$151,0)),0)</f>
        <v>0</v>
      </c>
      <c r="K86" s="243">
        <f ca="1">+IFERROR(INDEX('Hoja de Trabajo para listado'!$A$155:$Z$1048576,MATCH($A86,'Hoja de Trabajo para listado'!$A$155:$A$1048576,0),MATCH((CUADRO!K$4&amp;$E86),'Hoja de Trabajo para listado'!$A$151:$Z$151,0)),0)+IFERROR(INDEX('Hoja de Trabajo para listado'!$AB$155:$BA$1048576,MATCH($A86,'Hoja de Trabajo para listado'!$AB$155:$AB$1048576,0),MATCH((CUADRO!K$4&amp;$E86),'Hoja de Trabajo para listado'!$AB$151:$BA$151,0)),0)+IFERROR(INDEX('Hoja de Trabajo para listado'!$BC$155:$CB$1048576,MATCH($A86,'Hoja de Trabajo para listado'!$BC$155:$BC$1048576,0),MATCH((CUADRO!K$4&amp;$E86),'Hoja de Trabajo para listado'!$BC$151:$CB$151,0)),0)+IFERROR(INDEX('Hoja de Trabajo para listado'!$DE$153:$DG$274,MATCH($A86,'Hoja de Trabajo para listado'!$DE$153:$DE$1048576,0),MATCH((CUADRO!K$4&amp;$E86),'Hoja de Trabajo para listado'!$DE$151:$DG$151,0)),0)+IFERROR(INDEX('Hoja de Trabajo para listado'!$CD$155:$DC$1048576,MATCH($A86,'Hoja de Trabajo para listado'!$CD$155:$CD$1048576,0),MATCH((CUADRO!K$4&amp;$E86),'Hoja de Trabajo para listado'!$CD$151:$DC$151,0)),0)</f>
        <v>0</v>
      </c>
      <c r="L86" s="243">
        <f ca="1">+IFERROR(INDEX('Hoja de Trabajo para listado'!$A$155:$Z$1048576,MATCH($A86,'Hoja de Trabajo para listado'!$A$155:$A$1048576,0),MATCH((CUADRO!L$4&amp;$E86),'Hoja de Trabajo para listado'!$A$151:$Z$151,0)),0)+IFERROR(INDEX('Hoja de Trabajo para listado'!$AB$155:$BA$1048576,MATCH($A86,'Hoja de Trabajo para listado'!$AB$155:$AB$1048576,0),MATCH((CUADRO!L$4&amp;$E86),'Hoja de Trabajo para listado'!$AB$151:$BA$151,0)),0)+IFERROR(INDEX('Hoja de Trabajo para listado'!$BC$155:$CB$1048576,MATCH($A86,'Hoja de Trabajo para listado'!$BC$155:$BC$1048576,0),MATCH((CUADRO!L$4&amp;$E86),'Hoja de Trabajo para listado'!$BC$151:$CB$151,0)),0)+IFERROR(INDEX('Hoja de Trabajo para listado'!$DE$153:$DG$274,MATCH($A86,'Hoja de Trabajo para listado'!$DE$153:$DE$1048576,0),MATCH((CUADRO!L$4&amp;$E86),'Hoja de Trabajo para listado'!$DE$151:$DG$151,0)),0)+IFERROR(INDEX('Hoja de Trabajo para listado'!$CD$155:$DC$1048576,MATCH($A86,'Hoja de Trabajo para listado'!$CD$155:$CD$1048576,0),MATCH((CUADRO!L$4&amp;$E86),'Hoja de Trabajo para listado'!$CD$151:$DC$151,0)),0)</f>
        <v>0</v>
      </c>
      <c r="M86" s="243">
        <f ca="1">+IFERROR(INDEX('Hoja de Trabajo para listado'!$A$155:$Z$1048576,MATCH($A86,'Hoja de Trabajo para listado'!$A$155:$A$1048576,0),MATCH((CUADRO!M$4&amp;$E86),'Hoja de Trabajo para listado'!$A$151:$Z$151,0)),0)+IFERROR(INDEX('Hoja de Trabajo para listado'!$AB$155:$BA$1048576,MATCH($A86,'Hoja de Trabajo para listado'!$AB$155:$AB$1048576,0),MATCH((CUADRO!M$4&amp;$E86),'Hoja de Trabajo para listado'!$AB$151:$BA$151,0)),0)+IFERROR(INDEX('Hoja de Trabajo para listado'!$BC$155:$CB$1048576,MATCH($A86,'Hoja de Trabajo para listado'!$BC$155:$BC$1048576,0),MATCH((CUADRO!M$4&amp;$E86),'Hoja de Trabajo para listado'!$BC$151:$CB$151,0)),0)+IFERROR(INDEX('Hoja de Trabajo para listado'!$DE$153:$DG$274,MATCH($A86,'Hoja de Trabajo para listado'!$DE$153:$DE$1048576,0),MATCH((CUADRO!M$4&amp;$E86),'Hoja de Trabajo para listado'!$DE$151:$DG$151,0)),0)+IFERROR(INDEX('Hoja de Trabajo para listado'!$CD$155:$DC$1048576,MATCH($A86,'Hoja de Trabajo para listado'!$CD$155:$CD$1048576,0),MATCH((CUADRO!M$4&amp;$E86),'Hoja de Trabajo para listado'!$CD$151:$DC$151,0)),0)</f>
        <v>0</v>
      </c>
      <c r="N86" s="243">
        <f ca="1">+IFERROR(INDEX('Hoja de Trabajo para listado'!$A$155:$Z$1048576,MATCH($A86,'Hoja de Trabajo para listado'!$A$155:$A$1048576,0),MATCH((CUADRO!N$4&amp;$E86),'Hoja de Trabajo para listado'!$A$151:$Z$151,0)),0)+IFERROR(INDEX('Hoja de Trabajo para listado'!$AB$155:$BA$1048576,MATCH($A86,'Hoja de Trabajo para listado'!$AB$155:$AB$1048576,0),MATCH((CUADRO!N$4&amp;$E86),'Hoja de Trabajo para listado'!$AB$151:$BA$151,0)),0)+IFERROR(INDEX('Hoja de Trabajo para listado'!$BC$155:$CB$1048576,MATCH($A86,'Hoja de Trabajo para listado'!$BC$155:$BC$1048576,0),MATCH((CUADRO!N$4&amp;$E86),'Hoja de Trabajo para listado'!$BC$151:$CB$151,0)),0)+IFERROR(INDEX('Hoja de Trabajo para listado'!$DE$153:$DG$274,MATCH($A86,'Hoja de Trabajo para listado'!$DE$153:$DE$1048576,0),MATCH((CUADRO!N$4&amp;$E86),'Hoja de Trabajo para listado'!$DE$151:$DG$151,0)),0)+IFERROR(INDEX('Hoja de Trabajo para listado'!$CD$155:$DC$1048576,MATCH($A86,'Hoja de Trabajo para listado'!$CD$155:$CD$1048576,0),MATCH((CUADRO!N$4&amp;$E86),'Hoja de Trabajo para listado'!$CD$151:$DC$151,0)),0)</f>
        <v>0</v>
      </c>
      <c r="O86" s="243">
        <f ca="1">+IFERROR(INDEX('Hoja de Trabajo para listado'!$A$155:$Z$1048576,MATCH($A86,'Hoja de Trabajo para listado'!$A$155:$A$1048576,0),MATCH((CUADRO!O$4&amp;$E86),'Hoja de Trabajo para listado'!$A$151:$Z$151,0)),0)+IFERROR(INDEX('Hoja de Trabajo para listado'!$AB$155:$BA$1048576,MATCH($A86,'Hoja de Trabajo para listado'!$AB$155:$AB$1048576,0),MATCH((CUADRO!O$4&amp;$E86),'Hoja de Trabajo para listado'!$AB$151:$BA$151,0)),0)+IFERROR(INDEX('Hoja de Trabajo para listado'!$BC$155:$CB$1048576,MATCH($A86,'Hoja de Trabajo para listado'!$BC$155:$BC$1048576,0),MATCH((CUADRO!O$4&amp;$E86),'Hoja de Trabajo para listado'!$BC$151:$CB$151,0)),0)+IFERROR(INDEX('Hoja de Trabajo para listado'!$DE$153:$DG$274,MATCH($A86,'Hoja de Trabajo para listado'!$DE$153:$DE$1048576,0),MATCH((CUADRO!O$4&amp;$E86),'Hoja de Trabajo para listado'!$DE$151:$DG$151,0)),0)+IFERROR(INDEX('Hoja de Trabajo para listado'!$CD$155:$DC$1048576,MATCH($A86,'Hoja de Trabajo para listado'!$CD$155:$CD$1048576,0),MATCH((CUADRO!O$4&amp;$E86),'Hoja de Trabajo para listado'!$CD$151:$DC$151,0)),0)</f>
        <v>0</v>
      </c>
      <c r="P86" s="243">
        <f ca="1">+IFERROR(INDEX('Hoja de Trabajo para listado'!$A$155:$Z$1048576,MATCH($A86,'Hoja de Trabajo para listado'!$A$155:$A$1048576,0),MATCH((CUADRO!P$4&amp;$E86),'Hoja de Trabajo para listado'!$A$151:$Z$151,0)),0)+IFERROR(INDEX('Hoja de Trabajo para listado'!$AB$155:$BA$1048576,MATCH($A86,'Hoja de Trabajo para listado'!$AB$155:$AB$1048576,0),MATCH((CUADRO!P$4&amp;$E86),'Hoja de Trabajo para listado'!$AB$151:$BA$151,0)),0)+IFERROR(INDEX('Hoja de Trabajo para listado'!$BC$155:$CB$1048576,MATCH($A86,'Hoja de Trabajo para listado'!$BC$155:$BC$1048576,0),MATCH((CUADRO!P$4&amp;$E86),'Hoja de Trabajo para listado'!$BC$151:$CB$151,0)),0)+IFERROR(INDEX('Hoja de Trabajo para listado'!$DE$153:$DG$274,MATCH($A86,'Hoja de Trabajo para listado'!$DE$153:$DE$1048576,0),MATCH((CUADRO!P$4&amp;$E86),'Hoja de Trabajo para listado'!$DE$151:$DG$151,0)),0)+IFERROR(INDEX('Hoja de Trabajo para listado'!$CD$155:$DC$1048576,MATCH($A86,'Hoja de Trabajo para listado'!$CD$155:$CD$1048576,0),MATCH((CUADRO!P$4&amp;$E86),'Hoja de Trabajo para listado'!$CD$151:$DC$151,0)),0)</f>
        <v>0</v>
      </c>
      <c r="Q86" s="243">
        <f ca="1">+IFERROR(INDEX('Hoja de Trabajo para listado'!$A$155:$Z$1048576,MATCH($A86,'Hoja de Trabajo para listado'!$A$155:$A$1048576,0),MATCH((CUADRO!Q$4&amp;$E86),'Hoja de Trabajo para listado'!$A$151:$Z$151,0)),0)+IFERROR(INDEX('Hoja de Trabajo para listado'!$AB$155:$BA$1048576,MATCH($A86,'Hoja de Trabajo para listado'!$AB$155:$AB$1048576,0),MATCH((CUADRO!Q$4&amp;$E86),'Hoja de Trabajo para listado'!$AB$151:$BA$151,0)),0)+IFERROR(INDEX('Hoja de Trabajo para listado'!$BC$155:$CB$1048576,MATCH($A86,'Hoja de Trabajo para listado'!$BC$155:$BC$1048576,0),MATCH((CUADRO!Q$4&amp;$E86),'Hoja de Trabajo para listado'!$BC$151:$CB$151,0)),0)+IFERROR(INDEX('Hoja de Trabajo para listado'!$DE$153:$DG$274,MATCH($A86,'Hoja de Trabajo para listado'!$DE$153:$DE$1048576,0),MATCH((CUADRO!Q$4&amp;$E86),'Hoja de Trabajo para listado'!$DE$151:$DG$151,0)),0)+IFERROR(INDEX('Hoja de Trabajo para listado'!$CD$155:$DC$1048576,MATCH($A86,'Hoja de Trabajo para listado'!$CD$155:$CD$1048576,0),MATCH((CUADRO!Q$4&amp;$E86),'Hoja de Trabajo para listado'!$CD$151:$DC$151,0)),0)</f>
        <v>0</v>
      </c>
      <c r="R86" s="243">
        <f t="shared" ca="1" si="5"/>
        <v>0</v>
      </c>
      <c r="S86" s="243">
        <f ca="1">+R85+R86</f>
        <v>0</v>
      </c>
      <c r="T86" s="243">
        <f ca="1">+S86</f>
        <v>0</v>
      </c>
      <c r="U86" s="242">
        <f t="shared" si="6"/>
        <v>2</v>
      </c>
      <c r="V86" s="327" t="str">
        <f>+VLOOKUP(A86,bd_lista!$A$3:$E$592,5,FALSE)</f>
        <v>Universidades Públicas</v>
      </c>
      <c r="W86" s="398"/>
      <c r="X86" s="240">
        <f>+VLOOKUP(A86,[4]Sheet1!$A$13:$D$744,4,FALSE)</f>
        <v>0</v>
      </c>
      <c r="Y86" s="240" t="e">
        <f>+VLOOKUP(X86,bd_lista!$A$3:$C$592,3,FALSE)</f>
        <v>#N/A</v>
      </c>
      <c r="Z86" s="288"/>
      <c r="AA86" s="289"/>
    </row>
    <row r="87" spans="1:27" customFormat="1" ht="15" hidden="1" customHeight="1">
      <c r="A87" s="32">
        <v>143</v>
      </c>
      <c r="B87" s="393">
        <f>+A87</f>
        <v>143</v>
      </c>
      <c r="C87" s="245" t="str">
        <f>+VLOOKUP(A87,bd_lista!$A$3:$C$592,3,FALSE)</f>
        <v>Universidad Autónoma Tomás Frías</v>
      </c>
      <c r="D87" s="395" t="str">
        <f>+C87</f>
        <v>Universidad Autónoma Tomás Frías</v>
      </c>
      <c r="E87" s="245" t="s">
        <v>1303</v>
      </c>
      <c r="F87" s="241">
        <f ca="1">+IFERROR(INDEX('Hoja de Trabajo para listado'!$A$155:$Z$1048576,MATCH($A87,'Hoja de Trabajo para listado'!$A$155:$A$1048576,0),MATCH((CUADRO!F$4&amp;$E87),'Hoja de Trabajo para listado'!$A$151:$Z$151,0)),0)+IFERROR(INDEX('Hoja de Trabajo para listado'!$AB$155:$BA$1048576,MATCH($A87,'Hoja de Trabajo para listado'!$AB$155:$AB$1048576,0),MATCH((CUADRO!F$4&amp;$E87),'Hoja de Trabajo para listado'!$AB$151:$BA$151,0)),0)+IFERROR(INDEX('Hoja de Trabajo para listado'!$BC$155:$CB$1048576,MATCH($A87,'Hoja de Trabajo para listado'!$BC$155:$BC$1048576,0),MATCH((CUADRO!F$4&amp;$E87),'Hoja de Trabajo para listado'!$BC$151:$CB$151,0)),0)+IFERROR(INDEX('Hoja de Trabajo para listado'!$DE$153:$DG$274,MATCH($A87,'Hoja de Trabajo para listado'!$DE$153:$DE$1048576,0),MATCH((CUADRO!F$4&amp;$E87),'Hoja de Trabajo para listado'!$DE$151:$DG$151,0)),0)+IFERROR(INDEX('Hoja de Trabajo para listado'!$CD$155:$DC$1048576,MATCH($A87,'Hoja de Trabajo para listado'!$CD$155:$CD$1048576,0),MATCH((CUADRO!F$4&amp;$E87),'Hoja de Trabajo para listado'!$CD$151:$DC$151,0)),0)</f>
        <v>0</v>
      </c>
      <c r="G87" s="241">
        <f ca="1">+IFERROR(INDEX('Hoja de Trabajo para listado'!$A$155:$Z$1048576,MATCH($A87,'Hoja de Trabajo para listado'!$A$155:$A$1048576,0),MATCH((CUADRO!G$4&amp;$E87),'Hoja de Trabajo para listado'!$A$151:$Z$151,0)),0)+IFERROR(INDEX('Hoja de Trabajo para listado'!$AB$155:$BA$1048576,MATCH($A87,'Hoja de Trabajo para listado'!$AB$155:$AB$1048576,0),MATCH((CUADRO!G$4&amp;$E87),'Hoja de Trabajo para listado'!$AB$151:$BA$151,0)),0)+IFERROR(INDEX('Hoja de Trabajo para listado'!$BC$155:$CB$1048576,MATCH($A87,'Hoja de Trabajo para listado'!$BC$155:$BC$1048576,0),MATCH((CUADRO!G$4&amp;$E87),'Hoja de Trabajo para listado'!$BC$151:$CB$151,0)),0)+IFERROR(INDEX('Hoja de Trabajo para listado'!$DE$153:$DG$274,MATCH($A87,'Hoja de Trabajo para listado'!$DE$153:$DE$1048576,0),MATCH((CUADRO!G$4&amp;$E87),'Hoja de Trabajo para listado'!$DE$151:$DG$151,0)),0)+IFERROR(INDEX('Hoja de Trabajo para listado'!$CD$155:$DC$1048576,MATCH($A87,'Hoja de Trabajo para listado'!$CD$155:$CD$1048576,0),MATCH((CUADRO!G$4&amp;$E87),'Hoja de Trabajo para listado'!$CD$151:$DC$151,0)),0)</f>
        <v>0</v>
      </c>
      <c r="H87" s="241">
        <f ca="1">+IFERROR(INDEX('Hoja de Trabajo para listado'!$A$155:$Z$1048576,MATCH($A87,'Hoja de Trabajo para listado'!$A$155:$A$1048576,0),MATCH((CUADRO!H$4&amp;$E87),'Hoja de Trabajo para listado'!$A$151:$Z$151,0)),0)+IFERROR(INDEX('Hoja de Trabajo para listado'!$AB$155:$BA$1048576,MATCH($A87,'Hoja de Trabajo para listado'!$AB$155:$AB$1048576,0),MATCH((CUADRO!H$4&amp;$E87),'Hoja de Trabajo para listado'!$AB$151:$BA$151,0)),0)+IFERROR(INDEX('Hoja de Trabajo para listado'!$BC$155:$CB$1048576,MATCH($A87,'Hoja de Trabajo para listado'!$BC$155:$BC$1048576,0),MATCH((CUADRO!H$4&amp;$E87),'Hoja de Trabajo para listado'!$BC$151:$CB$151,0)),0)+IFERROR(INDEX('Hoja de Trabajo para listado'!$DE$153:$DG$274,MATCH($A87,'Hoja de Trabajo para listado'!$DE$153:$DE$1048576,0),MATCH((CUADRO!H$4&amp;$E87),'Hoja de Trabajo para listado'!$DE$151:$DG$151,0)),0)+IFERROR(INDEX('Hoja de Trabajo para listado'!$CD$155:$DC$1048576,MATCH($A87,'Hoja de Trabajo para listado'!$CD$155:$CD$1048576,0),MATCH((CUADRO!H$4&amp;$E87),'Hoja de Trabajo para listado'!$CD$151:$DC$151,0)),0)</f>
        <v>0</v>
      </c>
      <c r="I87" s="241">
        <f ca="1">+IFERROR(INDEX('Hoja de Trabajo para listado'!$A$155:$Z$1048576,MATCH($A87,'Hoja de Trabajo para listado'!$A$155:$A$1048576,0),MATCH((CUADRO!I$4&amp;$E87),'Hoja de Trabajo para listado'!$A$151:$Z$151,0)),0)+IFERROR(INDEX('Hoja de Trabajo para listado'!$AB$155:$BA$1048576,MATCH($A87,'Hoja de Trabajo para listado'!$AB$155:$AB$1048576,0),MATCH((CUADRO!I$4&amp;$E87),'Hoja de Trabajo para listado'!$AB$151:$BA$151,0)),0)+IFERROR(INDEX('Hoja de Trabajo para listado'!$BC$155:$CB$1048576,MATCH($A87,'Hoja de Trabajo para listado'!$BC$155:$BC$1048576,0),MATCH((CUADRO!I$4&amp;$E87),'Hoja de Trabajo para listado'!$BC$151:$CB$151,0)),0)+IFERROR(INDEX('Hoja de Trabajo para listado'!$DE$153:$DG$274,MATCH($A87,'Hoja de Trabajo para listado'!$DE$153:$DE$1048576,0),MATCH((CUADRO!I$4&amp;$E87),'Hoja de Trabajo para listado'!$DE$151:$DG$151,0)),0)+IFERROR(INDEX('Hoja de Trabajo para listado'!$CD$155:$DC$1048576,MATCH($A87,'Hoja de Trabajo para listado'!$CD$155:$CD$1048576,0),MATCH((CUADRO!I$4&amp;$E87),'Hoja de Trabajo para listado'!$CD$151:$DC$151,0)),0)</f>
        <v>0</v>
      </c>
      <c r="J87" s="241">
        <f ca="1">+IFERROR(INDEX('Hoja de Trabajo para listado'!$A$155:$Z$1048576,MATCH($A87,'Hoja de Trabajo para listado'!$A$155:$A$1048576,0),MATCH((CUADRO!J$4&amp;$E87),'Hoja de Trabajo para listado'!$A$151:$Z$151,0)),0)+IFERROR(INDEX('Hoja de Trabajo para listado'!$AB$155:$BA$1048576,MATCH($A87,'Hoja de Trabajo para listado'!$AB$155:$AB$1048576,0),MATCH((CUADRO!J$4&amp;$E87),'Hoja de Trabajo para listado'!$AB$151:$BA$151,0)),0)+IFERROR(INDEX('Hoja de Trabajo para listado'!$BC$155:$CB$1048576,MATCH($A87,'Hoja de Trabajo para listado'!$BC$155:$BC$1048576,0),MATCH((CUADRO!J$4&amp;$E87),'Hoja de Trabajo para listado'!$BC$151:$CB$151,0)),0)+IFERROR(INDEX('Hoja de Trabajo para listado'!$DE$153:$DG$274,MATCH($A87,'Hoja de Trabajo para listado'!$DE$153:$DE$1048576,0),MATCH((CUADRO!J$4&amp;$E87),'Hoja de Trabajo para listado'!$DE$151:$DG$151,0)),0)+IFERROR(INDEX('Hoja de Trabajo para listado'!$CD$155:$DC$1048576,MATCH($A87,'Hoja de Trabajo para listado'!$CD$155:$CD$1048576,0),MATCH((CUADRO!J$4&amp;$E87),'Hoja de Trabajo para listado'!$CD$151:$DC$151,0)),0)</f>
        <v>0</v>
      </c>
      <c r="K87" s="241">
        <f ca="1">+IFERROR(INDEX('Hoja de Trabajo para listado'!$A$155:$Z$1048576,MATCH($A87,'Hoja de Trabajo para listado'!$A$155:$A$1048576,0),MATCH((CUADRO!K$4&amp;$E87),'Hoja de Trabajo para listado'!$A$151:$Z$151,0)),0)+IFERROR(INDEX('Hoja de Trabajo para listado'!$AB$155:$BA$1048576,MATCH($A87,'Hoja de Trabajo para listado'!$AB$155:$AB$1048576,0),MATCH((CUADRO!K$4&amp;$E87),'Hoja de Trabajo para listado'!$AB$151:$BA$151,0)),0)+IFERROR(INDEX('Hoja de Trabajo para listado'!$BC$155:$CB$1048576,MATCH($A87,'Hoja de Trabajo para listado'!$BC$155:$BC$1048576,0),MATCH((CUADRO!K$4&amp;$E87),'Hoja de Trabajo para listado'!$BC$151:$CB$151,0)),0)+IFERROR(INDEX('Hoja de Trabajo para listado'!$DE$153:$DG$274,MATCH($A87,'Hoja de Trabajo para listado'!$DE$153:$DE$1048576,0),MATCH((CUADRO!K$4&amp;$E87),'Hoja de Trabajo para listado'!$DE$151:$DG$151,0)),0)+IFERROR(INDEX('Hoja de Trabajo para listado'!$CD$155:$DC$1048576,MATCH($A87,'Hoja de Trabajo para listado'!$CD$155:$CD$1048576,0),MATCH((CUADRO!K$4&amp;$E87),'Hoja de Trabajo para listado'!$CD$151:$DC$151,0)),0)</f>
        <v>0</v>
      </c>
      <c r="L87" s="241">
        <f ca="1">+IFERROR(INDEX('Hoja de Trabajo para listado'!$A$155:$Z$1048576,MATCH($A87,'Hoja de Trabajo para listado'!$A$155:$A$1048576,0),MATCH((CUADRO!L$4&amp;$E87),'Hoja de Trabajo para listado'!$A$151:$Z$151,0)),0)+IFERROR(INDEX('Hoja de Trabajo para listado'!$AB$155:$BA$1048576,MATCH($A87,'Hoja de Trabajo para listado'!$AB$155:$AB$1048576,0),MATCH((CUADRO!L$4&amp;$E87),'Hoja de Trabajo para listado'!$AB$151:$BA$151,0)),0)+IFERROR(INDEX('Hoja de Trabajo para listado'!$BC$155:$CB$1048576,MATCH($A87,'Hoja de Trabajo para listado'!$BC$155:$BC$1048576,0),MATCH((CUADRO!L$4&amp;$E87),'Hoja de Trabajo para listado'!$BC$151:$CB$151,0)),0)+IFERROR(INDEX('Hoja de Trabajo para listado'!$DE$153:$DG$274,MATCH($A87,'Hoja de Trabajo para listado'!$DE$153:$DE$1048576,0),MATCH((CUADRO!L$4&amp;$E87),'Hoja de Trabajo para listado'!$DE$151:$DG$151,0)),0)+IFERROR(INDEX('Hoja de Trabajo para listado'!$CD$155:$DC$1048576,MATCH($A87,'Hoja de Trabajo para listado'!$CD$155:$CD$1048576,0),MATCH((CUADRO!L$4&amp;$E87),'Hoja de Trabajo para listado'!$CD$151:$DC$151,0)),0)</f>
        <v>0</v>
      </c>
      <c r="M87" s="241">
        <f ca="1">+IFERROR(INDEX('Hoja de Trabajo para listado'!$A$155:$Z$1048576,MATCH($A87,'Hoja de Trabajo para listado'!$A$155:$A$1048576,0),MATCH((CUADRO!M$4&amp;$E87),'Hoja de Trabajo para listado'!$A$151:$Z$151,0)),0)+IFERROR(INDEX('Hoja de Trabajo para listado'!$AB$155:$BA$1048576,MATCH($A87,'Hoja de Trabajo para listado'!$AB$155:$AB$1048576,0),MATCH((CUADRO!M$4&amp;$E87),'Hoja de Trabajo para listado'!$AB$151:$BA$151,0)),0)+IFERROR(INDEX('Hoja de Trabajo para listado'!$BC$155:$CB$1048576,MATCH($A87,'Hoja de Trabajo para listado'!$BC$155:$BC$1048576,0),MATCH((CUADRO!M$4&amp;$E87),'Hoja de Trabajo para listado'!$BC$151:$CB$151,0)),0)+IFERROR(INDEX('Hoja de Trabajo para listado'!$DE$153:$DG$274,MATCH($A87,'Hoja de Trabajo para listado'!$DE$153:$DE$1048576,0),MATCH((CUADRO!M$4&amp;$E87),'Hoja de Trabajo para listado'!$DE$151:$DG$151,0)),0)+IFERROR(INDEX('Hoja de Trabajo para listado'!$CD$155:$DC$1048576,MATCH($A87,'Hoja de Trabajo para listado'!$CD$155:$CD$1048576,0),MATCH((CUADRO!M$4&amp;$E87),'Hoja de Trabajo para listado'!$CD$151:$DC$151,0)),0)</f>
        <v>0</v>
      </c>
      <c r="N87" s="241">
        <f ca="1">+IFERROR(INDEX('Hoja de Trabajo para listado'!$A$155:$Z$1048576,MATCH($A87,'Hoja de Trabajo para listado'!$A$155:$A$1048576,0),MATCH((CUADRO!N$4&amp;$E87),'Hoja de Trabajo para listado'!$A$151:$Z$151,0)),0)+IFERROR(INDEX('Hoja de Trabajo para listado'!$AB$155:$BA$1048576,MATCH($A87,'Hoja de Trabajo para listado'!$AB$155:$AB$1048576,0),MATCH((CUADRO!N$4&amp;$E87),'Hoja de Trabajo para listado'!$AB$151:$BA$151,0)),0)+IFERROR(INDEX('Hoja de Trabajo para listado'!$BC$155:$CB$1048576,MATCH($A87,'Hoja de Trabajo para listado'!$BC$155:$BC$1048576,0),MATCH((CUADRO!N$4&amp;$E87),'Hoja de Trabajo para listado'!$BC$151:$CB$151,0)),0)+IFERROR(INDEX('Hoja de Trabajo para listado'!$DE$153:$DG$274,MATCH($A87,'Hoja de Trabajo para listado'!$DE$153:$DE$1048576,0),MATCH((CUADRO!N$4&amp;$E87),'Hoja de Trabajo para listado'!$DE$151:$DG$151,0)),0)+IFERROR(INDEX('Hoja de Trabajo para listado'!$CD$155:$DC$1048576,MATCH($A87,'Hoja de Trabajo para listado'!$CD$155:$CD$1048576,0),MATCH((CUADRO!N$4&amp;$E87),'Hoja de Trabajo para listado'!$CD$151:$DC$151,0)),0)</f>
        <v>0</v>
      </c>
      <c r="O87" s="241">
        <f ca="1">+IFERROR(INDEX('Hoja de Trabajo para listado'!$A$155:$Z$1048576,MATCH($A87,'Hoja de Trabajo para listado'!$A$155:$A$1048576,0),MATCH((CUADRO!O$4&amp;$E87),'Hoja de Trabajo para listado'!$A$151:$Z$151,0)),0)+IFERROR(INDEX('Hoja de Trabajo para listado'!$AB$155:$BA$1048576,MATCH($A87,'Hoja de Trabajo para listado'!$AB$155:$AB$1048576,0),MATCH((CUADRO!O$4&amp;$E87),'Hoja de Trabajo para listado'!$AB$151:$BA$151,0)),0)+IFERROR(INDEX('Hoja de Trabajo para listado'!$BC$155:$CB$1048576,MATCH($A87,'Hoja de Trabajo para listado'!$BC$155:$BC$1048576,0),MATCH((CUADRO!O$4&amp;$E87),'Hoja de Trabajo para listado'!$BC$151:$CB$151,0)),0)+IFERROR(INDEX('Hoja de Trabajo para listado'!$DE$153:$DG$274,MATCH($A87,'Hoja de Trabajo para listado'!$DE$153:$DE$1048576,0),MATCH((CUADRO!O$4&amp;$E87),'Hoja de Trabajo para listado'!$DE$151:$DG$151,0)),0)+IFERROR(INDEX('Hoja de Trabajo para listado'!$CD$155:$DC$1048576,MATCH($A87,'Hoja de Trabajo para listado'!$CD$155:$CD$1048576,0),MATCH((CUADRO!O$4&amp;$E87),'Hoja de Trabajo para listado'!$CD$151:$DC$151,0)),0)</f>
        <v>0</v>
      </c>
      <c r="P87" s="241">
        <f ca="1">+IFERROR(INDEX('Hoja de Trabajo para listado'!$A$155:$Z$1048576,MATCH($A87,'Hoja de Trabajo para listado'!$A$155:$A$1048576,0),MATCH((CUADRO!P$4&amp;$E87),'Hoja de Trabajo para listado'!$A$151:$Z$151,0)),0)+IFERROR(INDEX('Hoja de Trabajo para listado'!$AB$155:$BA$1048576,MATCH($A87,'Hoja de Trabajo para listado'!$AB$155:$AB$1048576,0),MATCH((CUADRO!P$4&amp;$E87),'Hoja de Trabajo para listado'!$AB$151:$BA$151,0)),0)+IFERROR(INDEX('Hoja de Trabajo para listado'!$BC$155:$CB$1048576,MATCH($A87,'Hoja de Trabajo para listado'!$BC$155:$BC$1048576,0),MATCH((CUADRO!P$4&amp;$E87),'Hoja de Trabajo para listado'!$BC$151:$CB$151,0)),0)+IFERROR(INDEX('Hoja de Trabajo para listado'!$DE$153:$DG$274,MATCH($A87,'Hoja de Trabajo para listado'!$DE$153:$DE$1048576,0),MATCH((CUADRO!P$4&amp;$E87),'Hoja de Trabajo para listado'!$DE$151:$DG$151,0)),0)+IFERROR(INDEX('Hoja de Trabajo para listado'!$CD$155:$DC$1048576,MATCH($A87,'Hoja de Trabajo para listado'!$CD$155:$CD$1048576,0),MATCH((CUADRO!P$4&amp;$E87),'Hoja de Trabajo para listado'!$CD$151:$DC$151,0)),0)</f>
        <v>0</v>
      </c>
      <c r="Q87" s="241">
        <f ca="1">+IFERROR(INDEX('Hoja de Trabajo para listado'!$A$155:$Z$1048576,MATCH($A87,'Hoja de Trabajo para listado'!$A$155:$A$1048576,0),MATCH((CUADRO!Q$4&amp;$E87),'Hoja de Trabajo para listado'!$A$151:$Z$151,0)),0)+IFERROR(INDEX('Hoja de Trabajo para listado'!$AB$155:$BA$1048576,MATCH($A87,'Hoja de Trabajo para listado'!$AB$155:$AB$1048576,0),MATCH((CUADRO!Q$4&amp;$E87),'Hoja de Trabajo para listado'!$AB$151:$BA$151,0)),0)+IFERROR(INDEX('Hoja de Trabajo para listado'!$BC$155:$CB$1048576,MATCH($A87,'Hoja de Trabajo para listado'!$BC$155:$BC$1048576,0),MATCH((CUADRO!Q$4&amp;$E87),'Hoja de Trabajo para listado'!$BC$151:$CB$151,0)),0)+IFERROR(INDEX('Hoja de Trabajo para listado'!$DE$153:$DG$274,MATCH($A87,'Hoja de Trabajo para listado'!$DE$153:$DE$1048576,0),MATCH((CUADRO!Q$4&amp;$E87),'Hoja de Trabajo para listado'!$DE$151:$DG$151,0)),0)+IFERROR(INDEX('Hoja de Trabajo para listado'!$CD$155:$DC$1048576,MATCH($A87,'Hoja de Trabajo para listado'!$CD$155:$CD$1048576,0),MATCH((CUADRO!Q$4&amp;$E87),'Hoja de Trabajo para listado'!$CD$151:$DC$151,0)),0)</f>
        <v>0</v>
      </c>
      <c r="R87" s="241">
        <f t="shared" ca="1" si="5"/>
        <v>0</v>
      </c>
      <c r="S87" s="241"/>
      <c r="T87" s="241">
        <f ca="1">+T88</f>
        <v>0</v>
      </c>
      <c r="U87" s="240">
        <f t="shared" si="6"/>
        <v>1</v>
      </c>
      <c r="V87" s="327" t="str">
        <f>+VLOOKUP(A87,bd_lista!$A$3:$E$592,5,FALSE)</f>
        <v>Universidades Públicas</v>
      </c>
      <c r="W87" s="397" t="str">
        <f>+V87</f>
        <v>Universidades Públicas</v>
      </c>
      <c r="X87" s="240">
        <f>+VLOOKUP(A87,[4]Sheet1!$A$13:$D$744,4,FALSE)</f>
        <v>0</v>
      </c>
      <c r="Y87" s="240" t="e">
        <f>+VLOOKUP(X87,bd_lista!$A$3:$C$592,3,FALSE)</f>
        <v>#N/A</v>
      </c>
      <c r="Z87" s="290">
        <f>+X87</f>
        <v>0</v>
      </c>
      <c r="AA87" s="291" t="e">
        <f>+Y87</f>
        <v>#N/A</v>
      </c>
    </row>
    <row r="88" spans="1:27" customFormat="1" ht="15" hidden="1" customHeight="1">
      <c r="A88" s="32">
        <v>143</v>
      </c>
      <c r="B88" s="394"/>
      <c r="C88" s="327" t="str">
        <f>+VLOOKUP(A88,bd_lista!$A$3:$C$592,3,FALSE)</f>
        <v>Universidad Autónoma Tomás Frías</v>
      </c>
      <c r="D88" s="396"/>
      <c r="E88" s="327" t="s">
        <v>1304</v>
      </c>
      <c r="F88" s="243">
        <f ca="1">+IFERROR(INDEX('Hoja de Trabajo para listado'!$A$155:$Z$1048576,MATCH($A88,'Hoja de Trabajo para listado'!$A$155:$A$1048576,0),MATCH((CUADRO!F$4&amp;$E88),'Hoja de Trabajo para listado'!$A$151:$Z$151,0)),0)+IFERROR(INDEX('Hoja de Trabajo para listado'!$AB$155:$BA$1048576,MATCH($A88,'Hoja de Trabajo para listado'!$AB$155:$AB$1048576,0),MATCH((CUADRO!F$4&amp;$E88),'Hoja de Trabajo para listado'!$AB$151:$BA$151,0)),0)+IFERROR(INDEX('Hoja de Trabajo para listado'!$BC$155:$CB$1048576,MATCH($A88,'Hoja de Trabajo para listado'!$BC$155:$BC$1048576,0),MATCH((CUADRO!F$4&amp;$E88),'Hoja de Trabajo para listado'!$BC$151:$CB$151,0)),0)+IFERROR(INDEX('Hoja de Trabajo para listado'!$DE$153:$DG$274,MATCH($A88,'Hoja de Trabajo para listado'!$DE$153:$DE$1048576,0),MATCH((CUADRO!F$4&amp;$E88),'Hoja de Trabajo para listado'!$DE$151:$DG$151,0)),0)+IFERROR(INDEX('Hoja de Trabajo para listado'!$CD$155:$DC$1048576,MATCH($A88,'Hoja de Trabajo para listado'!$CD$155:$CD$1048576,0),MATCH((CUADRO!F$4&amp;$E88),'Hoja de Trabajo para listado'!$CD$151:$DC$151,0)),0)</f>
        <v>0</v>
      </c>
      <c r="G88" s="243">
        <f ca="1">+IFERROR(INDEX('Hoja de Trabajo para listado'!$A$155:$Z$1048576,MATCH($A88,'Hoja de Trabajo para listado'!$A$155:$A$1048576,0),MATCH((CUADRO!G$4&amp;$E88),'Hoja de Trabajo para listado'!$A$151:$Z$151,0)),0)+IFERROR(INDEX('Hoja de Trabajo para listado'!$AB$155:$BA$1048576,MATCH($A88,'Hoja de Trabajo para listado'!$AB$155:$AB$1048576,0),MATCH((CUADRO!G$4&amp;$E88),'Hoja de Trabajo para listado'!$AB$151:$BA$151,0)),0)+IFERROR(INDEX('Hoja de Trabajo para listado'!$BC$155:$CB$1048576,MATCH($A88,'Hoja de Trabajo para listado'!$BC$155:$BC$1048576,0),MATCH((CUADRO!G$4&amp;$E88),'Hoja de Trabajo para listado'!$BC$151:$CB$151,0)),0)+IFERROR(INDEX('Hoja de Trabajo para listado'!$DE$153:$DG$274,MATCH($A88,'Hoja de Trabajo para listado'!$DE$153:$DE$1048576,0),MATCH((CUADRO!G$4&amp;$E88),'Hoja de Trabajo para listado'!$DE$151:$DG$151,0)),0)+IFERROR(INDEX('Hoja de Trabajo para listado'!$CD$155:$DC$1048576,MATCH($A88,'Hoja de Trabajo para listado'!$CD$155:$CD$1048576,0),MATCH((CUADRO!G$4&amp;$E88),'Hoja de Trabajo para listado'!$CD$151:$DC$151,0)),0)</f>
        <v>0</v>
      </c>
      <c r="H88" s="243">
        <f ca="1">+IFERROR(INDEX('Hoja de Trabajo para listado'!$A$155:$Z$1048576,MATCH($A88,'Hoja de Trabajo para listado'!$A$155:$A$1048576,0),MATCH((CUADRO!H$4&amp;$E88),'Hoja de Trabajo para listado'!$A$151:$Z$151,0)),0)+IFERROR(INDEX('Hoja de Trabajo para listado'!$AB$155:$BA$1048576,MATCH($A88,'Hoja de Trabajo para listado'!$AB$155:$AB$1048576,0),MATCH((CUADRO!H$4&amp;$E88),'Hoja de Trabajo para listado'!$AB$151:$BA$151,0)),0)+IFERROR(INDEX('Hoja de Trabajo para listado'!$BC$155:$CB$1048576,MATCH($A88,'Hoja de Trabajo para listado'!$BC$155:$BC$1048576,0),MATCH((CUADRO!H$4&amp;$E88),'Hoja de Trabajo para listado'!$BC$151:$CB$151,0)),0)+IFERROR(INDEX('Hoja de Trabajo para listado'!$DE$153:$DG$274,MATCH($A88,'Hoja de Trabajo para listado'!$DE$153:$DE$1048576,0),MATCH((CUADRO!H$4&amp;$E88),'Hoja de Trabajo para listado'!$DE$151:$DG$151,0)),0)+IFERROR(INDEX('Hoja de Trabajo para listado'!$CD$155:$DC$1048576,MATCH($A88,'Hoja de Trabajo para listado'!$CD$155:$CD$1048576,0),MATCH((CUADRO!H$4&amp;$E88),'Hoja de Trabajo para listado'!$CD$151:$DC$151,0)),0)</f>
        <v>0</v>
      </c>
      <c r="I88" s="243">
        <f ca="1">+IFERROR(INDEX('Hoja de Trabajo para listado'!$A$155:$Z$1048576,MATCH($A88,'Hoja de Trabajo para listado'!$A$155:$A$1048576,0),MATCH((CUADRO!I$4&amp;$E88),'Hoja de Trabajo para listado'!$A$151:$Z$151,0)),0)+IFERROR(INDEX('Hoja de Trabajo para listado'!$AB$155:$BA$1048576,MATCH($A88,'Hoja de Trabajo para listado'!$AB$155:$AB$1048576,0),MATCH((CUADRO!I$4&amp;$E88),'Hoja de Trabajo para listado'!$AB$151:$BA$151,0)),0)+IFERROR(INDEX('Hoja de Trabajo para listado'!$BC$155:$CB$1048576,MATCH($A88,'Hoja de Trabajo para listado'!$BC$155:$BC$1048576,0),MATCH((CUADRO!I$4&amp;$E88),'Hoja de Trabajo para listado'!$BC$151:$CB$151,0)),0)+IFERROR(INDEX('Hoja de Trabajo para listado'!$DE$153:$DG$274,MATCH($A88,'Hoja de Trabajo para listado'!$DE$153:$DE$1048576,0),MATCH((CUADRO!I$4&amp;$E88),'Hoja de Trabajo para listado'!$DE$151:$DG$151,0)),0)+IFERROR(INDEX('Hoja de Trabajo para listado'!$CD$155:$DC$1048576,MATCH($A88,'Hoja de Trabajo para listado'!$CD$155:$CD$1048576,0),MATCH((CUADRO!I$4&amp;$E88),'Hoja de Trabajo para listado'!$CD$151:$DC$151,0)),0)</f>
        <v>0</v>
      </c>
      <c r="J88" s="243">
        <f ca="1">+IFERROR(INDEX('Hoja de Trabajo para listado'!$A$155:$Z$1048576,MATCH($A88,'Hoja de Trabajo para listado'!$A$155:$A$1048576,0),MATCH((CUADRO!J$4&amp;$E88),'Hoja de Trabajo para listado'!$A$151:$Z$151,0)),0)+IFERROR(INDEX('Hoja de Trabajo para listado'!$AB$155:$BA$1048576,MATCH($A88,'Hoja de Trabajo para listado'!$AB$155:$AB$1048576,0),MATCH((CUADRO!J$4&amp;$E88),'Hoja de Trabajo para listado'!$AB$151:$BA$151,0)),0)+IFERROR(INDEX('Hoja de Trabajo para listado'!$BC$155:$CB$1048576,MATCH($A88,'Hoja de Trabajo para listado'!$BC$155:$BC$1048576,0),MATCH((CUADRO!J$4&amp;$E88),'Hoja de Trabajo para listado'!$BC$151:$CB$151,0)),0)+IFERROR(INDEX('Hoja de Trabajo para listado'!$DE$153:$DG$274,MATCH($A88,'Hoja de Trabajo para listado'!$DE$153:$DE$1048576,0),MATCH((CUADRO!J$4&amp;$E88),'Hoja de Trabajo para listado'!$DE$151:$DG$151,0)),0)+IFERROR(INDEX('Hoja de Trabajo para listado'!$CD$155:$DC$1048576,MATCH($A88,'Hoja de Trabajo para listado'!$CD$155:$CD$1048576,0),MATCH((CUADRO!J$4&amp;$E88),'Hoja de Trabajo para listado'!$CD$151:$DC$151,0)),0)</f>
        <v>0</v>
      </c>
      <c r="K88" s="243">
        <f ca="1">+IFERROR(INDEX('Hoja de Trabajo para listado'!$A$155:$Z$1048576,MATCH($A88,'Hoja de Trabajo para listado'!$A$155:$A$1048576,0),MATCH((CUADRO!K$4&amp;$E88),'Hoja de Trabajo para listado'!$A$151:$Z$151,0)),0)+IFERROR(INDEX('Hoja de Trabajo para listado'!$AB$155:$BA$1048576,MATCH($A88,'Hoja de Trabajo para listado'!$AB$155:$AB$1048576,0),MATCH((CUADRO!K$4&amp;$E88),'Hoja de Trabajo para listado'!$AB$151:$BA$151,0)),0)+IFERROR(INDEX('Hoja de Trabajo para listado'!$BC$155:$CB$1048576,MATCH($A88,'Hoja de Trabajo para listado'!$BC$155:$BC$1048576,0),MATCH((CUADRO!K$4&amp;$E88),'Hoja de Trabajo para listado'!$BC$151:$CB$151,0)),0)+IFERROR(INDEX('Hoja de Trabajo para listado'!$DE$153:$DG$274,MATCH($A88,'Hoja de Trabajo para listado'!$DE$153:$DE$1048576,0),MATCH((CUADRO!K$4&amp;$E88),'Hoja de Trabajo para listado'!$DE$151:$DG$151,0)),0)+IFERROR(INDEX('Hoja de Trabajo para listado'!$CD$155:$DC$1048576,MATCH($A88,'Hoja de Trabajo para listado'!$CD$155:$CD$1048576,0),MATCH((CUADRO!K$4&amp;$E88),'Hoja de Trabajo para listado'!$CD$151:$DC$151,0)),0)</f>
        <v>0</v>
      </c>
      <c r="L88" s="243">
        <f ca="1">+IFERROR(INDEX('Hoja de Trabajo para listado'!$A$155:$Z$1048576,MATCH($A88,'Hoja de Trabajo para listado'!$A$155:$A$1048576,0),MATCH((CUADRO!L$4&amp;$E88),'Hoja de Trabajo para listado'!$A$151:$Z$151,0)),0)+IFERROR(INDEX('Hoja de Trabajo para listado'!$AB$155:$BA$1048576,MATCH($A88,'Hoja de Trabajo para listado'!$AB$155:$AB$1048576,0),MATCH((CUADRO!L$4&amp;$E88),'Hoja de Trabajo para listado'!$AB$151:$BA$151,0)),0)+IFERROR(INDEX('Hoja de Trabajo para listado'!$BC$155:$CB$1048576,MATCH($A88,'Hoja de Trabajo para listado'!$BC$155:$BC$1048576,0),MATCH((CUADRO!L$4&amp;$E88),'Hoja de Trabajo para listado'!$BC$151:$CB$151,0)),0)+IFERROR(INDEX('Hoja de Trabajo para listado'!$DE$153:$DG$274,MATCH($A88,'Hoja de Trabajo para listado'!$DE$153:$DE$1048576,0),MATCH((CUADRO!L$4&amp;$E88),'Hoja de Trabajo para listado'!$DE$151:$DG$151,0)),0)+IFERROR(INDEX('Hoja de Trabajo para listado'!$CD$155:$DC$1048576,MATCH($A88,'Hoja de Trabajo para listado'!$CD$155:$CD$1048576,0),MATCH((CUADRO!L$4&amp;$E88),'Hoja de Trabajo para listado'!$CD$151:$DC$151,0)),0)</f>
        <v>0</v>
      </c>
      <c r="M88" s="243">
        <f ca="1">+IFERROR(INDEX('Hoja de Trabajo para listado'!$A$155:$Z$1048576,MATCH($A88,'Hoja de Trabajo para listado'!$A$155:$A$1048576,0),MATCH((CUADRO!M$4&amp;$E88),'Hoja de Trabajo para listado'!$A$151:$Z$151,0)),0)+IFERROR(INDEX('Hoja de Trabajo para listado'!$AB$155:$BA$1048576,MATCH($A88,'Hoja de Trabajo para listado'!$AB$155:$AB$1048576,0),MATCH((CUADRO!M$4&amp;$E88),'Hoja de Trabajo para listado'!$AB$151:$BA$151,0)),0)+IFERROR(INDEX('Hoja de Trabajo para listado'!$BC$155:$CB$1048576,MATCH($A88,'Hoja de Trabajo para listado'!$BC$155:$BC$1048576,0),MATCH((CUADRO!M$4&amp;$E88),'Hoja de Trabajo para listado'!$BC$151:$CB$151,0)),0)+IFERROR(INDEX('Hoja de Trabajo para listado'!$DE$153:$DG$274,MATCH($A88,'Hoja de Trabajo para listado'!$DE$153:$DE$1048576,0),MATCH((CUADRO!M$4&amp;$E88),'Hoja de Trabajo para listado'!$DE$151:$DG$151,0)),0)+IFERROR(INDEX('Hoja de Trabajo para listado'!$CD$155:$DC$1048576,MATCH($A88,'Hoja de Trabajo para listado'!$CD$155:$CD$1048576,0),MATCH((CUADRO!M$4&amp;$E88),'Hoja de Trabajo para listado'!$CD$151:$DC$151,0)),0)</f>
        <v>0</v>
      </c>
      <c r="N88" s="243">
        <f ca="1">+IFERROR(INDEX('Hoja de Trabajo para listado'!$A$155:$Z$1048576,MATCH($A88,'Hoja de Trabajo para listado'!$A$155:$A$1048576,0),MATCH((CUADRO!N$4&amp;$E88),'Hoja de Trabajo para listado'!$A$151:$Z$151,0)),0)+IFERROR(INDEX('Hoja de Trabajo para listado'!$AB$155:$BA$1048576,MATCH($A88,'Hoja de Trabajo para listado'!$AB$155:$AB$1048576,0),MATCH((CUADRO!N$4&amp;$E88),'Hoja de Trabajo para listado'!$AB$151:$BA$151,0)),0)+IFERROR(INDEX('Hoja de Trabajo para listado'!$BC$155:$CB$1048576,MATCH($A88,'Hoja de Trabajo para listado'!$BC$155:$BC$1048576,0),MATCH((CUADRO!N$4&amp;$E88),'Hoja de Trabajo para listado'!$BC$151:$CB$151,0)),0)+IFERROR(INDEX('Hoja de Trabajo para listado'!$DE$153:$DG$274,MATCH($A88,'Hoja de Trabajo para listado'!$DE$153:$DE$1048576,0),MATCH((CUADRO!N$4&amp;$E88),'Hoja de Trabajo para listado'!$DE$151:$DG$151,0)),0)+IFERROR(INDEX('Hoja de Trabajo para listado'!$CD$155:$DC$1048576,MATCH($A88,'Hoja de Trabajo para listado'!$CD$155:$CD$1048576,0),MATCH((CUADRO!N$4&amp;$E88),'Hoja de Trabajo para listado'!$CD$151:$DC$151,0)),0)</f>
        <v>0</v>
      </c>
      <c r="O88" s="243">
        <f ca="1">+IFERROR(INDEX('Hoja de Trabajo para listado'!$A$155:$Z$1048576,MATCH($A88,'Hoja de Trabajo para listado'!$A$155:$A$1048576,0),MATCH((CUADRO!O$4&amp;$E88),'Hoja de Trabajo para listado'!$A$151:$Z$151,0)),0)+IFERROR(INDEX('Hoja de Trabajo para listado'!$AB$155:$BA$1048576,MATCH($A88,'Hoja de Trabajo para listado'!$AB$155:$AB$1048576,0),MATCH((CUADRO!O$4&amp;$E88),'Hoja de Trabajo para listado'!$AB$151:$BA$151,0)),0)+IFERROR(INDEX('Hoja de Trabajo para listado'!$BC$155:$CB$1048576,MATCH($A88,'Hoja de Trabajo para listado'!$BC$155:$BC$1048576,0),MATCH((CUADRO!O$4&amp;$E88),'Hoja de Trabajo para listado'!$BC$151:$CB$151,0)),0)+IFERROR(INDEX('Hoja de Trabajo para listado'!$DE$153:$DG$274,MATCH($A88,'Hoja de Trabajo para listado'!$DE$153:$DE$1048576,0),MATCH((CUADRO!O$4&amp;$E88),'Hoja de Trabajo para listado'!$DE$151:$DG$151,0)),0)+IFERROR(INDEX('Hoja de Trabajo para listado'!$CD$155:$DC$1048576,MATCH($A88,'Hoja de Trabajo para listado'!$CD$155:$CD$1048576,0),MATCH((CUADRO!O$4&amp;$E88),'Hoja de Trabajo para listado'!$CD$151:$DC$151,0)),0)</f>
        <v>0</v>
      </c>
      <c r="P88" s="243">
        <f ca="1">+IFERROR(INDEX('Hoja de Trabajo para listado'!$A$155:$Z$1048576,MATCH($A88,'Hoja de Trabajo para listado'!$A$155:$A$1048576,0),MATCH((CUADRO!P$4&amp;$E88),'Hoja de Trabajo para listado'!$A$151:$Z$151,0)),0)+IFERROR(INDEX('Hoja de Trabajo para listado'!$AB$155:$BA$1048576,MATCH($A88,'Hoja de Trabajo para listado'!$AB$155:$AB$1048576,0),MATCH((CUADRO!P$4&amp;$E88),'Hoja de Trabajo para listado'!$AB$151:$BA$151,0)),0)+IFERROR(INDEX('Hoja de Trabajo para listado'!$BC$155:$CB$1048576,MATCH($A88,'Hoja de Trabajo para listado'!$BC$155:$BC$1048576,0),MATCH((CUADRO!P$4&amp;$E88),'Hoja de Trabajo para listado'!$BC$151:$CB$151,0)),0)+IFERROR(INDEX('Hoja de Trabajo para listado'!$DE$153:$DG$274,MATCH($A88,'Hoja de Trabajo para listado'!$DE$153:$DE$1048576,0),MATCH((CUADRO!P$4&amp;$E88),'Hoja de Trabajo para listado'!$DE$151:$DG$151,0)),0)+IFERROR(INDEX('Hoja de Trabajo para listado'!$CD$155:$DC$1048576,MATCH($A88,'Hoja de Trabajo para listado'!$CD$155:$CD$1048576,0),MATCH((CUADRO!P$4&amp;$E88),'Hoja de Trabajo para listado'!$CD$151:$DC$151,0)),0)</f>
        <v>0</v>
      </c>
      <c r="Q88" s="243">
        <f ca="1">+IFERROR(INDEX('Hoja de Trabajo para listado'!$A$155:$Z$1048576,MATCH($A88,'Hoja de Trabajo para listado'!$A$155:$A$1048576,0),MATCH((CUADRO!Q$4&amp;$E88),'Hoja de Trabajo para listado'!$A$151:$Z$151,0)),0)+IFERROR(INDEX('Hoja de Trabajo para listado'!$AB$155:$BA$1048576,MATCH($A88,'Hoja de Trabajo para listado'!$AB$155:$AB$1048576,0),MATCH((CUADRO!Q$4&amp;$E88),'Hoja de Trabajo para listado'!$AB$151:$BA$151,0)),0)+IFERROR(INDEX('Hoja de Trabajo para listado'!$BC$155:$CB$1048576,MATCH($A88,'Hoja de Trabajo para listado'!$BC$155:$BC$1048576,0),MATCH((CUADRO!Q$4&amp;$E88),'Hoja de Trabajo para listado'!$BC$151:$CB$151,0)),0)+IFERROR(INDEX('Hoja de Trabajo para listado'!$DE$153:$DG$274,MATCH($A88,'Hoja de Trabajo para listado'!$DE$153:$DE$1048576,0),MATCH((CUADRO!Q$4&amp;$E88),'Hoja de Trabajo para listado'!$DE$151:$DG$151,0)),0)+IFERROR(INDEX('Hoja de Trabajo para listado'!$CD$155:$DC$1048576,MATCH($A88,'Hoja de Trabajo para listado'!$CD$155:$CD$1048576,0),MATCH((CUADRO!Q$4&amp;$E88),'Hoja de Trabajo para listado'!$CD$151:$DC$151,0)),0)</f>
        <v>0</v>
      </c>
      <c r="R88" s="243">
        <f t="shared" ca="1" si="5"/>
        <v>0</v>
      </c>
      <c r="S88" s="243">
        <f ca="1">+R87+R88</f>
        <v>0</v>
      </c>
      <c r="T88" s="243">
        <f ca="1">+S88</f>
        <v>0</v>
      </c>
      <c r="U88" s="242">
        <f t="shared" si="6"/>
        <v>2</v>
      </c>
      <c r="V88" s="327" t="str">
        <f>+VLOOKUP(A88,bd_lista!$A$3:$E$592,5,FALSE)</f>
        <v>Universidades Públicas</v>
      </c>
      <c r="W88" s="398"/>
      <c r="X88" s="240">
        <f>+VLOOKUP(A88,[4]Sheet1!$A$13:$D$744,4,FALSE)</f>
        <v>0</v>
      </c>
      <c r="Y88" s="240" t="e">
        <f>+VLOOKUP(X88,bd_lista!$A$3:$C$592,3,FALSE)</f>
        <v>#N/A</v>
      </c>
      <c r="Z88" s="288"/>
      <c r="AA88" s="289"/>
    </row>
    <row r="89" spans="1:27" customFormat="1" ht="15" hidden="1" customHeight="1">
      <c r="A89" s="32">
        <v>144</v>
      </c>
      <c r="B89" s="393">
        <f>+A89</f>
        <v>144</v>
      </c>
      <c r="C89" s="245" t="str">
        <f>+VLOOKUP(A89,bd_lista!$A$3:$C$592,3,FALSE)</f>
        <v>Universidad Nacional Siglo XX</v>
      </c>
      <c r="D89" s="395" t="str">
        <f>+C89</f>
        <v>Universidad Nacional Siglo XX</v>
      </c>
      <c r="E89" s="245" t="s">
        <v>1303</v>
      </c>
      <c r="F89" s="241">
        <f ca="1">+IFERROR(INDEX('Hoja de Trabajo para listado'!$A$155:$Z$1048576,MATCH($A89,'Hoja de Trabajo para listado'!$A$155:$A$1048576,0),MATCH((CUADRO!F$4&amp;$E89),'Hoja de Trabajo para listado'!$A$151:$Z$151,0)),0)+IFERROR(INDEX('Hoja de Trabajo para listado'!$AB$155:$BA$1048576,MATCH($A89,'Hoja de Trabajo para listado'!$AB$155:$AB$1048576,0),MATCH((CUADRO!F$4&amp;$E89),'Hoja de Trabajo para listado'!$AB$151:$BA$151,0)),0)+IFERROR(INDEX('Hoja de Trabajo para listado'!$BC$155:$CB$1048576,MATCH($A89,'Hoja de Trabajo para listado'!$BC$155:$BC$1048576,0),MATCH((CUADRO!F$4&amp;$E89),'Hoja de Trabajo para listado'!$BC$151:$CB$151,0)),0)+IFERROR(INDEX('Hoja de Trabajo para listado'!$DE$153:$DG$274,MATCH($A89,'Hoja de Trabajo para listado'!$DE$153:$DE$1048576,0),MATCH((CUADRO!F$4&amp;$E89),'Hoja de Trabajo para listado'!$DE$151:$DG$151,0)),0)+IFERROR(INDEX('Hoja de Trabajo para listado'!$CD$155:$DC$1048576,MATCH($A89,'Hoja de Trabajo para listado'!$CD$155:$CD$1048576,0),MATCH((CUADRO!F$4&amp;$E89),'Hoja de Trabajo para listado'!$CD$151:$DC$151,0)),0)</f>
        <v>0</v>
      </c>
      <c r="G89" s="241">
        <f ca="1">+IFERROR(INDEX('Hoja de Trabajo para listado'!$A$155:$Z$1048576,MATCH($A89,'Hoja de Trabajo para listado'!$A$155:$A$1048576,0),MATCH((CUADRO!G$4&amp;$E89),'Hoja de Trabajo para listado'!$A$151:$Z$151,0)),0)+IFERROR(INDEX('Hoja de Trabajo para listado'!$AB$155:$BA$1048576,MATCH($A89,'Hoja de Trabajo para listado'!$AB$155:$AB$1048576,0),MATCH((CUADRO!G$4&amp;$E89),'Hoja de Trabajo para listado'!$AB$151:$BA$151,0)),0)+IFERROR(INDEX('Hoja de Trabajo para listado'!$BC$155:$CB$1048576,MATCH($A89,'Hoja de Trabajo para listado'!$BC$155:$BC$1048576,0),MATCH((CUADRO!G$4&amp;$E89),'Hoja de Trabajo para listado'!$BC$151:$CB$151,0)),0)+IFERROR(INDEX('Hoja de Trabajo para listado'!$DE$153:$DG$274,MATCH($A89,'Hoja de Trabajo para listado'!$DE$153:$DE$1048576,0),MATCH((CUADRO!G$4&amp;$E89),'Hoja de Trabajo para listado'!$DE$151:$DG$151,0)),0)+IFERROR(INDEX('Hoja de Trabajo para listado'!$CD$155:$DC$1048576,MATCH($A89,'Hoja de Trabajo para listado'!$CD$155:$CD$1048576,0),MATCH((CUADRO!G$4&amp;$E89),'Hoja de Trabajo para listado'!$CD$151:$DC$151,0)),0)</f>
        <v>0</v>
      </c>
      <c r="H89" s="241">
        <f ca="1">+IFERROR(INDEX('Hoja de Trabajo para listado'!$A$155:$Z$1048576,MATCH($A89,'Hoja de Trabajo para listado'!$A$155:$A$1048576,0),MATCH((CUADRO!H$4&amp;$E89),'Hoja de Trabajo para listado'!$A$151:$Z$151,0)),0)+IFERROR(INDEX('Hoja de Trabajo para listado'!$AB$155:$BA$1048576,MATCH($A89,'Hoja de Trabajo para listado'!$AB$155:$AB$1048576,0),MATCH((CUADRO!H$4&amp;$E89),'Hoja de Trabajo para listado'!$AB$151:$BA$151,0)),0)+IFERROR(INDEX('Hoja de Trabajo para listado'!$BC$155:$CB$1048576,MATCH($A89,'Hoja de Trabajo para listado'!$BC$155:$BC$1048576,0),MATCH((CUADRO!H$4&amp;$E89),'Hoja de Trabajo para listado'!$BC$151:$CB$151,0)),0)+IFERROR(INDEX('Hoja de Trabajo para listado'!$DE$153:$DG$274,MATCH($A89,'Hoja de Trabajo para listado'!$DE$153:$DE$1048576,0),MATCH((CUADRO!H$4&amp;$E89),'Hoja de Trabajo para listado'!$DE$151:$DG$151,0)),0)+IFERROR(INDEX('Hoja de Trabajo para listado'!$CD$155:$DC$1048576,MATCH($A89,'Hoja de Trabajo para listado'!$CD$155:$CD$1048576,0),MATCH((CUADRO!H$4&amp;$E89),'Hoja de Trabajo para listado'!$CD$151:$DC$151,0)),0)</f>
        <v>0</v>
      </c>
      <c r="I89" s="241">
        <f ca="1">+IFERROR(INDEX('Hoja de Trabajo para listado'!$A$155:$Z$1048576,MATCH($A89,'Hoja de Trabajo para listado'!$A$155:$A$1048576,0),MATCH((CUADRO!I$4&amp;$E89),'Hoja de Trabajo para listado'!$A$151:$Z$151,0)),0)+IFERROR(INDEX('Hoja de Trabajo para listado'!$AB$155:$BA$1048576,MATCH($A89,'Hoja de Trabajo para listado'!$AB$155:$AB$1048576,0),MATCH((CUADRO!I$4&amp;$E89),'Hoja de Trabajo para listado'!$AB$151:$BA$151,0)),0)+IFERROR(INDEX('Hoja de Trabajo para listado'!$BC$155:$CB$1048576,MATCH($A89,'Hoja de Trabajo para listado'!$BC$155:$BC$1048576,0),MATCH((CUADRO!I$4&amp;$E89),'Hoja de Trabajo para listado'!$BC$151:$CB$151,0)),0)+IFERROR(INDEX('Hoja de Trabajo para listado'!$DE$153:$DG$274,MATCH($A89,'Hoja de Trabajo para listado'!$DE$153:$DE$1048576,0),MATCH((CUADRO!I$4&amp;$E89),'Hoja de Trabajo para listado'!$DE$151:$DG$151,0)),0)+IFERROR(INDEX('Hoja de Trabajo para listado'!$CD$155:$DC$1048576,MATCH($A89,'Hoja de Trabajo para listado'!$CD$155:$CD$1048576,0),MATCH((CUADRO!I$4&amp;$E89),'Hoja de Trabajo para listado'!$CD$151:$DC$151,0)),0)</f>
        <v>0</v>
      </c>
      <c r="J89" s="241">
        <f ca="1">+IFERROR(INDEX('Hoja de Trabajo para listado'!$A$155:$Z$1048576,MATCH($A89,'Hoja de Trabajo para listado'!$A$155:$A$1048576,0),MATCH((CUADRO!J$4&amp;$E89),'Hoja de Trabajo para listado'!$A$151:$Z$151,0)),0)+IFERROR(INDEX('Hoja de Trabajo para listado'!$AB$155:$BA$1048576,MATCH($A89,'Hoja de Trabajo para listado'!$AB$155:$AB$1048576,0),MATCH((CUADRO!J$4&amp;$E89),'Hoja de Trabajo para listado'!$AB$151:$BA$151,0)),0)+IFERROR(INDEX('Hoja de Trabajo para listado'!$BC$155:$CB$1048576,MATCH($A89,'Hoja de Trabajo para listado'!$BC$155:$BC$1048576,0),MATCH((CUADRO!J$4&amp;$E89),'Hoja de Trabajo para listado'!$BC$151:$CB$151,0)),0)+IFERROR(INDEX('Hoja de Trabajo para listado'!$DE$153:$DG$274,MATCH($A89,'Hoja de Trabajo para listado'!$DE$153:$DE$1048576,0),MATCH((CUADRO!J$4&amp;$E89),'Hoja de Trabajo para listado'!$DE$151:$DG$151,0)),0)+IFERROR(INDEX('Hoja de Trabajo para listado'!$CD$155:$DC$1048576,MATCH($A89,'Hoja de Trabajo para listado'!$CD$155:$CD$1048576,0),MATCH((CUADRO!J$4&amp;$E89),'Hoja de Trabajo para listado'!$CD$151:$DC$151,0)),0)</f>
        <v>0</v>
      </c>
      <c r="K89" s="241">
        <f ca="1">+IFERROR(INDEX('Hoja de Trabajo para listado'!$A$155:$Z$1048576,MATCH($A89,'Hoja de Trabajo para listado'!$A$155:$A$1048576,0),MATCH((CUADRO!K$4&amp;$E89),'Hoja de Trabajo para listado'!$A$151:$Z$151,0)),0)+IFERROR(INDEX('Hoja de Trabajo para listado'!$AB$155:$BA$1048576,MATCH($A89,'Hoja de Trabajo para listado'!$AB$155:$AB$1048576,0),MATCH((CUADRO!K$4&amp;$E89),'Hoja de Trabajo para listado'!$AB$151:$BA$151,0)),0)+IFERROR(INDEX('Hoja de Trabajo para listado'!$BC$155:$CB$1048576,MATCH($A89,'Hoja de Trabajo para listado'!$BC$155:$BC$1048576,0),MATCH((CUADRO!K$4&amp;$E89),'Hoja de Trabajo para listado'!$BC$151:$CB$151,0)),0)+IFERROR(INDEX('Hoja de Trabajo para listado'!$DE$153:$DG$274,MATCH($A89,'Hoja de Trabajo para listado'!$DE$153:$DE$1048576,0),MATCH((CUADRO!K$4&amp;$E89),'Hoja de Trabajo para listado'!$DE$151:$DG$151,0)),0)+IFERROR(INDEX('Hoja de Trabajo para listado'!$CD$155:$DC$1048576,MATCH($A89,'Hoja de Trabajo para listado'!$CD$155:$CD$1048576,0),MATCH((CUADRO!K$4&amp;$E89),'Hoja de Trabajo para listado'!$CD$151:$DC$151,0)),0)</f>
        <v>0</v>
      </c>
      <c r="L89" s="241">
        <f ca="1">+IFERROR(INDEX('Hoja de Trabajo para listado'!$A$155:$Z$1048576,MATCH($A89,'Hoja de Trabajo para listado'!$A$155:$A$1048576,0),MATCH((CUADRO!L$4&amp;$E89),'Hoja de Trabajo para listado'!$A$151:$Z$151,0)),0)+IFERROR(INDEX('Hoja de Trabajo para listado'!$AB$155:$BA$1048576,MATCH($A89,'Hoja de Trabajo para listado'!$AB$155:$AB$1048576,0),MATCH((CUADRO!L$4&amp;$E89),'Hoja de Trabajo para listado'!$AB$151:$BA$151,0)),0)+IFERROR(INDEX('Hoja de Trabajo para listado'!$BC$155:$CB$1048576,MATCH($A89,'Hoja de Trabajo para listado'!$BC$155:$BC$1048576,0),MATCH((CUADRO!L$4&amp;$E89),'Hoja de Trabajo para listado'!$BC$151:$CB$151,0)),0)+IFERROR(INDEX('Hoja de Trabajo para listado'!$DE$153:$DG$274,MATCH($A89,'Hoja de Trabajo para listado'!$DE$153:$DE$1048576,0),MATCH((CUADRO!L$4&amp;$E89),'Hoja de Trabajo para listado'!$DE$151:$DG$151,0)),0)+IFERROR(INDEX('Hoja de Trabajo para listado'!$CD$155:$DC$1048576,MATCH($A89,'Hoja de Trabajo para listado'!$CD$155:$CD$1048576,0),MATCH((CUADRO!L$4&amp;$E89),'Hoja de Trabajo para listado'!$CD$151:$DC$151,0)),0)</f>
        <v>0</v>
      </c>
      <c r="M89" s="241">
        <f ca="1">+IFERROR(INDEX('Hoja de Trabajo para listado'!$A$155:$Z$1048576,MATCH($A89,'Hoja de Trabajo para listado'!$A$155:$A$1048576,0),MATCH((CUADRO!M$4&amp;$E89),'Hoja de Trabajo para listado'!$A$151:$Z$151,0)),0)+IFERROR(INDEX('Hoja de Trabajo para listado'!$AB$155:$BA$1048576,MATCH($A89,'Hoja de Trabajo para listado'!$AB$155:$AB$1048576,0),MATCH((CUADRO!M$4&amp;$E89),'Hoja de Trabajo para listado'!$AB$151:$BA$151,0)),0)+IFERROR(INDEX('Hoja de Trabajo para listado'!$BC$155:$CB$1048576,MATCH($A89,'Hoja de Trabajo para listado'!$BC$155:$BC$1048576,0),MATCH((CUADRO!M$4&amp;$E89),'Hoja de Trabajo para listado'!$BC$151:$CB$151,0)),0)+IFERROR(INDEX('Hoja de Trabajo para listado'!$DE$153:$DG$274,MATCH($A89,'Hoja de Trabajo para listado'!$DE$153:$DE$1048576,0),MATCH((CUADRO!M$4&amp;$E89),'Hoja de Trabajo para listado'!$DE$151:$DG$151,0)),0)+IFERROR(INDEX('Hoja de Trabajo para listado'!$CD$155:$DC$1048576,MATCH($A89,'Hoja de Trabajo para listado'!$CD$155:$CD$1048576,0),MATCH((CUADRO!M$4&amp;$E89),'Hoja de Trabajo para listado'!$CD$151:$DC$151,0)),0)</f>
        <v>0</v>
      </c>
      <c r="N89" s="241">
        <f ca="1">+IFERROR(INDEX('Hoja de Trabajo para listado'!$A$155:$Z$1048576,MATCH($A89,'Hoja de Trabajo para listado'!$A$155:$A$1048576,0),MATCH((CUADRO!N$4&amp;$E89),'Hoja de Trabajo para listado'!$A$151:$Z$151,0)),0)+IFERROR(INDEX('Hoja de Trabajo para listado'!$AB$155:$BA$1048576,MATCH($A89,'Hoja de Trabajo para listado'!$AB$155:$AB$1048576,0),MATCH((CUADRO!N$4&amp;$E89),'Hoja de Trabajo para listado'!$AB$151:$BA$151,0)),0)+IFERROR(INDEX('Hoja de Trabajo para listado'!$BC$155:$CB$1048576,MATCH($A89,'Hoja de Trabajo para listado'!$BC$155:$BC$1048576,0),MATCH((CUADRO!N$4&amp;$E89),'Hoja de Trabajo para listado'!$BC$151:$CB$151,0)),0)+IFERROR(INDEX('Hoja de Trabajo para listado'!$DE$153:$DG$274,MATCH($A89,'Hoja de Trabajo para listado'!$DE$153:$DE$1048576,0),MATCH((CUADRO!N$4&amp;$E89),'Hoja de Trabajo para listado'!$DE$151:$DG$151,0)),0)+IFERROR(INDEX('Hoja de Trabajo para listado'!$CD$155:$DC$1048576,MATCH($A89,'Hoja de Trabajo para listado'!$CD$155:$CD$1048576,0),MATCH((CUADRO!N$4&amp;$E89),'Hoja de Trabajo para listado'!$CD$151:$DC$151,0)),0)</f>
        <v>0</v>
      </c>
      <c r="O89" s="241">
        <f ca="1">+IFERROR(INDEX('Hoja de Trabajo para listado'!$A$155:$Z$1048576,MATCH($A89,'Hoja de Trabajo para listado'!$A$155:$A$1048576,0),MATCH((CUADRO!O$4&amp;$E89),'Hoja de Trabajo para listado'!$A$151:$Z$151,0)),0)+IFERROR(INDEX('Hoja de Trabajo para listado'!$AB$155:$BA$1048576,MATCH($A89,'Hoja de Trabajo para listado'!$AB$155:$AB$1048576,0),MATCH((CUADRO!O$4&amp;$E89),'Hoja de Trabajo para listado'!$AB$151:$BA$151,0)),0)+IFERROR(INDEX('Hoja de Trabajo para listado'!$BC$155:$CB$1048576,MATCH($A89,'Hoja de Trabajo para listado'!$BC$155:$BC$1048576,0),MATCH((CUADRO!O$4&amp;$E89),'Hoja de Trabajo para listado'!$BC$151:$CB$151,0)),0)+IFERROR(INDEX('Hoja de Trabajo para listado'!$DE$153:$DG$274,MATCH($A89,'Hoja de Trabajo para listado'!$DE$153:$DE$1048576,0),MATCH((CUADRO!O$4&amp;$E89),'Hoja de Trabajo para listado'!$DE$151:$DG$151,0)),0)+IFERROR(INDEX('Hoja de Trabajo para listado'!$CD$155:$DC$1048576,MATCH($A89,'Hoja de Trabajo para listado'!$CD$155:$CD$1048576,0),MATCH((CUADRO!O$4&amp;$E89),'Hoja de Trabajo para listado'!$CD$151:$DC$151,0)),0)</f>
        <v>0</v>
      </c>
      <c r="P89" s="241">
        <f ca="1">+IFERROR(INDEX('Hoja de Trabajo para listado'!$A$155:$Z$1048576,MATCH($A89,'Hoja de Trabajo para listado'!$A$155:$A$1048576,0),MATCH((CUADRO!P$4&amp;$E89),'Hoja de Trabajo para listado'!$A$151:$Z$151,0)),0)+IFERROR(INDEX('Hoja de Trabajo para listado'!$AB$155:$BA$1048576,MATCH($A89,'Hoja de Trabajo para listado'!$AB$155:$AB$1048576,0),MATCH((CUADRO!P$4&amp;$E89),'Hoja de Trabajo para listado'!$AB$151:$BA$151,0)),0)+IFERROR(INDEX('Hoja de Trabajo para listado'!$BC$155:$CB$1048576,MATCH($A89,'Hoja de Trabajo para listado'!$BC$155:$BC$1048576,0),MATCH((CUADRO!P$4&amp;$E89),'Hoja de Trabajo para listado'!$BC$151:$CB$151,0)),0)+IFERROR(INDEX('Hoja de Trabajo para listado'!$DE$153:$DG$274,MATCH($A89,'Hoja de Trabajo para listado'!$DE$153:$DE$1048576,0),MATCH((CUADRO!P$4&amp;$E89),'Hoja de Trabajo para listado'!$DE$151:$DG$151,0)),0)+IFERROR(INDEX('Hoja de Trabajo para listado'!$CD$155:$DC$1048576,MATCH($A89,'Hoja de Trabajo para listado'!$CD$155:$CD$1048576,0),MATCH((CUADRO!P$4&amp;$E89),'Hoja de Trabajo para listado'!$CD$151:$DC$151,0)),0)</f>
        <v>0</v>
      </c>
      <c r="Q89" s="241">
        <f ca="1">+IFERROR(INDEX('Hoja de Trabajo para listado'!$A$155:$Z$1048576,MATCH($A89,'Hoja de Trabajo para listado'!$A$155:$A$1048576,0),MATCH((CUADRO!Q$4&amp;$E89),'Hoja de Trabajo para listado'!$A$151:$Z$151,0)),0)+IFERROR(INDEX('Hoja de Trabajo para listado'!$AB$155:$BA$1048576,MATCH($A89,'Hoja de Trabajo para listado'!$AB$155:$AB$1048576,0),MATCH((CUADRO!Q$4&amp;$E89),'Hoja de Trabajo para listado'!$AB$151:$BA$151,0)),0)+IFERROR(INDEX('Hoja de Trabajo para listado'!$BC$155:$CB$1048576,MATCH($A89,'Hoja de Trabajo para listado'!$BC$155:$BC$1048576,0),MATCH((CUADRO!Q$4&amp;$E89),'Hoja de Trabajo para listado'!$BC$151:$CB$151,0)),0)+IFERROR(INDEX('Hoja de Trabajo para listado'!$DE$153:$DG$274,MATCH($A89,'Hoja de Trabajo para listado'!$DE$153:$DE$1048576,0),MATCH((CUADRO!Q$4&amp;$E89),'Hoja de Trabajo para listado'!$DE$151:$DG$151,0)),0)+IFERROR(INDEX('Hoja de Trabajo para listado'!$CD$155:$DC$1048576,MATCH($A89,'Hoja de Trabajo para listado'!$CD$155:$CD$1048576,0),MATCH((CUADRO!Q$4&amp;$E89),'Hoja de Trabajo para listado'!$CD$151:$DC$151,0)),0)</f>
        <v>0</v>
      </c>
      <c r="R89" s="241">
        <f t="shared" ca="1" si="5"/>
        <v>0</v>
      </c>
      <c r="S89" s="241"/>
      <c r="T89" s="241">
        <f ca="1">+T90</f>
        <v>0</v>
      </c>
      <c r="U89" s="240">
        <f t="shared" si="6"/>
        <v>1</v>
      </c>
      <c r="V89" s="327" t="str">
        <f>+VLOOKUP(A89,bd_lista!$A$3:$E$592,5,FALSE)</f>
        <v>Universidades Públicas</v>
      </c>
      <c r="W89" s="397" t="str">
        <f>+V89</f>
        <v>Universidades Públicas</v>
      </c>
      <c r="X89" s="240">
        <f>+VLOOKUP(A89,[4]Sheet1!$A$13:$D$744,4,FALSE)</f>
        <v>0</v>
      </c>
      <c r="Y89" s="240" t="e">
        <f>+VLOOKUP(X89,bd_lista!$A$3:$C$592,3,FALSE)</f>
        <v>#N/A</v>
      </c>
      <c r="Z89" s="290">
        <f>+X89</f>
        <v>0</v>
      </c>
      <c r="AA89" s="291" t="e">
        <f>+Y89</f>
        <v>#N/A</v>
      </c>
    </row>
    <row r="90" spans="1:27" customFormat="1" ht="15" hidden="1" customHeight="1">
      <c r="A90" s="32">
        <v>144</v>
      </c>
      <c r="B90" s="394"/>
      <c r="C90" s="327" t="str">
        <f>+VLOOKUP(A90,bd_lista!$A$3:$C$592,3,FALSE)</f>
        <v>Universidad Nacional Siglo XX</v>
      </c>
      <c r="D90" s="396"/>
      <c r="E90" s="327" t="s">
        <v>1304</v>
      </c>
      <c r="F90" s="243">
        <f ca="1">+IFERROR(INDEX('Hoja de Trabajo para listado'!$A$155:$Z$1048576,MATCH($A90,'Hoja de Trabajo para listado'!$A$155:$A$1048576,0),MATCH((CUADRO!F$4&amp;$E90),'Hoja de Trabajo para listado'!$A$151:$Z$151,0)),0)+IFERROR(INDEX('Hoja de Trabajo para listado'!$AB$155:$BA$1048576,MATCH($A90,'Hoja de Trabajo para listado'!$AB$155:$AB$1048576,0),MATCH((CUADRO!F$4&amp;$E90),'Hoja de Trabajo para listado'!$AB$151:$BA$151,0)),0)+IFERROR(INDEX('Hoja de Trabajo para listado'!$BC$155:$CB$1048576,MATCH($A90,'Hoja de Trabajo para listado'!$BC$155:$BC$1048576,0),MATCH((CUADRO!F$4&amp;$E90),'Hoja de Trabajo para listado'!$BC$151:$CB$151,0)),0)+IFERROR(INDEX('Hoja de Trabajo para listado'!$DE$153:$DG$274,MATCH($A90,'Hoja de Trabajo para listado'!$DE$153:$DE$1048576,0),MATCH((CUADRO!F$4&amp;$E90),'Hoja de Trabajo para listado'!$DE$151:$DG$151,0)),0)+IFERROR(INDEX('Hoja de Trabajo para listado'!$CD$155:$DC$1048576,MATCH($A90,'Hoja de Trabajo para listado'!$CD$155:$CD$1048576,0),MATCH((CUADRO!F$4&amp;$E90),'Hoja de Trabajo para listado'!$CD$151:$DC$151,0)),0)</f>
        <v>0</v>
      </c>
      <c r="G90" s="243">
        <f ca="1">+IFERROR(INDEX('Hoja de Trabajo para listado'!$A$155:$Z$1048576,MATCH($A90,'Hoja de Trabajo para listado'!$A$155:$A$1048576,0),MATCH((CUADRO!G$4&amp;$E90),'Hoja de Trabajo para listado'!$A$151:$Z$151,0)),0)+IFERROR(INDEX('Hoja de Trabajo para listado'!$AB$155:$BA$1048576,MATCH($A90,'Hoja de Trabajo para listado'!$AB$155:$AB$1048576,0),MATCH((CUADRO!G$4&amp;$E90),'Hoja de Trabajo para listado'!$AB$151:$BA$151,0)),0)+IFERROR(INDEX('Hoja de Trabajo para listado'!$BC$155:$CB$1048576,MATCH($A90,'Hoja de Trabajo para listado'!$BC$155:$BC$1048576,0),MATCH((CUADRO!G$4&amp;$E90),'Hoja de Trabajo para listado'!$BC$151:$CB$151,0)),0)+IFERROR(INDEX('Hoja de Trabajo para listado'!$DE$153:$DG$274,MATCH($A90,'Hoja de Trabajo para listado'!$DE$153:$DE$1048576,0),MATCH((CUADRO!G$4&amp;$E90),'Hoja de Trabajo para listado'!$DE$151:$DG$151,0)),0)+IFERROR(INDEX('Hoja de Trabajo para listado'!$CD$155:$DC$1048576,MATCH($A90,'Hoja de Trabajo para listado'!$CD$155:$CD$1048576,0),MATCH((CUADRO!G$4&amp;$E90),'Hoja de Trabajo para listado'!$CD$151:$DC$151,0)),0)</f>
        <v>0</v>
      </c>
      <c r="H90" s="243">
        <f ca="1">+IFERROR(INDEX('Hoja de Trabajo para listado'!$A$155:$Z$1048576,MATCH($A90,'Hoja de Trabajo para listado'!$A$155:$A$1048576,0),MATCH((CUADRO!H$4&amp;$E90),'Hoja de Trabajo para listado'!$A$151:$Z$151,0)),0)+IFERROR(INDEX('Hoja de Trabajo para listado'!$AB$155:$BA$1048576,MATCH($A90,'Hoja de Trabajo para listado'!$AB$155:$AB$1048576,0),MATCH((CUADRO!H$4&amp;$E90),'Hoja de Trabajo para listado'!$AB$151:$BA$151,0)),0)+IFERROR(INDEX('Hoja de Trabajo para listado'!$BC$155:$CB$1048576,MATCH($A90,'Hoja de Trabajo para listado'!$BC$155:$BC$1048576,0),MATCH((CUADRO!H$4&amp;$E90),'Hoja de Trabajo para listado'!$BC$151:$CB$151,0)),0)+IFERROR(INDEX('Hoja de Trabajo para listado'!$DE$153:$DG$274,MATCH($A90,'Hoja de Trabajo para listado'!$DE$153:$DE$1048576,0),MATCH((CUADRO!H$4&amp;$E90),'Hoja de Trabajo para listado'!$DE$151:$DG$151,0)),0)+IFERROR(INDEX('Hoja de Trabajo para listado'!$CD$155:$DC$1048576,MATCH($A90,'Hoja de Trabajo para listado'!$CD$155:$CD$1048576,0),MATCH((CUADRO!H$4&amp;$E90),'Hoja de Trabajo para listado'!$CD$151:$DC$151,0)),0)</f>
        <v>0</v>
      </c>
      <c r="I90" s="243">
        <f ca="1">+IFERROR(INDEX('Hoja de Trabajo para listado'!$A$155:$Z$1048576,MATCH($A90,'Hoja de Trabajo para listado'!$A$155:$A$1048576,0),MATCH((CUADRO!I$4&amp;$E90),'Hoja de Trabajo para listado'!$A$151:$Z$151,0)),0)+IFERROR(INDEX('Hoja de Trabajo para listado'!$AB$155:$BA$1048576,MATCH($A90,'Hoja de Trabajo para listado'!$AB$155:$AB$1048576,0),MATCH((CUADRO!I$4&amp;$E90),'Hoja de Trabajo para listado'!$AB$151:$BA$151,0)),0)+IFERROR(INDEX('Hoja de Trabajo para listado'!$BC$155:$CB$1048576,MATCH($A90,'Hoja de Trabajo para listado'!$BC$155:$BC$1048576,0),MATCH((CUADRO!I$4&amp;$E90),'Hoja de Trabajo para listado'!$BC$151:$CB$151,0)),0)+IFERROR(INDEX('Hoja de Trabajo para listado'!$DE$153:$DG$274,MATCH($A90,'Hoja de Trabajo para listado'!$DE$153:$DE$1048576,0),MATCH((CUADRO!I$4&amp;$E90),'Hoja de Trabajo para listado'!$DE$151:$DG$151,0)),0)+IFERROR(INDEX('Hoja de Trabajo para listado'!$CD$155:$DC$1048576,MATCH($A90,'Hoja de Trabajo para listado'!$CD$155:$CD$1048576,0),MATCH((CUADRO!I$4&amp;$E90),'Hoja de Trabajo para listado'!$CD$151:$DC$151,0)),0)</f>
        <v>0</v>
      </c>
      <c r="J90" s="243">
        <f ca="1">+IFERROR(INDEX('Hoja de Trabajo para listado'!$A$155:$Z$1048576,MATCH($A90,'Hoja de Trabajo para listado'!$A$155:$A$1048576,0),MATCH((CUADRO!J$4&amp;$E90),'Hoja de Trabajo para listado'!$A$151:$Z$151,0)),0)+IFERROR(INDEX('Hoja de Trabajo para listado'!$AB$155:$BA$1048576,MATCH($A90,'Hoja de Trabajo para listado'!$AB$155:$AB$1048576,0),MATCH((CUADRO!J$4&amp;$E90),'Hoja de Trabajo para listado'!$AB$151:$BA$151,0)),0)+IFERROR(INDEX('Hoja de Trabajo para listado'!$BC$155:$CB$1048576,MATCH($A90,'Hoja de Trabajo para listado'!$BC$155:$BC$1048576,0),MATCH((CUADRO!J$4&amp;$E90),'Hoja de Trabajo para listado'!$BC$151:$CB$151,0)),0)+IFERROR(INDEX('Hoja de Trabajo para listado'!$DE$153:$DG$274,MATCH($A90,'Hoja de Trabajo para listado'!$DE$153:$DE$1048576,0),MATCH((CUADRO!J$4&amp;$E90),'Hoja de Trabajo para listado'!$DE$151:$DG$151,0)),0)+IFERROR(INDEX('Hoja de Trabajo para listado'!$CD$155:$DC$1048576,MATCH($A90,'Hoja de Trabajo para listado'!$CD$155:$CD$1048576,0),MATCH((CUADRO!J$4&amp;$E90),'Hoja de Trabajo para listado'!$CD$151:$DC$151,0)),0)</f>
        <v>0</v>
      </c>
      <c r="K90" s="243">
        <f ca="1">+IFERROR(INDEX('Hoja de Trabajo para listado'!$A$155:$Z$1048576,MATCH($A90,'Hoja de Trabajo para listado'!$A$155:$A$1048576,0),MATCH((CUADRO!K$4&amp;$E90),'Hoja de Trabajo para listado'!$A$151:$Z$151,0)),0)+IFERROR(INDEX('Hoja de Trabajo para listado'!$AB$155:$BA$1048576,MATCH($A90,'Hoja de Trabajo para listado'!$AB$155:$AB$1048576,0),MATCH((CUADRO!K$4&amp;$E90),'Hoja de Trabajo para listado'!$AB$151:$BA$151,0)),0)+IFERROR(INDEX('Hoja de Trabajo para listado'!$BC$155:$CB$1048576,MATCH($A90,'Hoja de Trabajo para listado'!$BC$155:$BC$1048576,0),MATCH((CUADRO!K$4&amp;$E90),'Hoja de Trabajo para listado'!$BC$151:$CB$151,0)),0)+IFERROR(INDEX('Hoja de Trabajo para listado'!$DE$153:$DG$274,MATCH($A90,'Hoja de Trabajo para listado'!$DE$153:$DE$1048576,0),MATCH((CUADRO!K$4&amp;$E90),'Hoja de Trabajo para listado'!$DE$151:$DG$151,0)),0)+IFERROR(INDEX('Hoja de Trabajo para listado'!$CD$155:$DC$1048576,MATCH($A90,'Hoja de Trabajo para listado'!$CD$155:$CD$1048576,0),MATCH((CUADRO!K$4&amp;$E90),'Hoja de Trabajo para listado'!$CD$151:$DC$151,0)),0)</f>
        <v>0</v>
      </c>
      <c r="L90" s="243">
        <f ca="1">+IFERROR(INDEX('Hoja de Trabajo para listado'!$A$155:$Z$1048576,MATCH($A90,'Hoja de Trabajo para listado'!$A$155:$A$1048576,0),MATCH((CUADRO!L$4&amp;$E90),'Hoja de Trabajo para listado'!$A$151:$Z$151,0)),0)+IFERROR(INDEX('Hoja de Trabajo para listado'!$AB$155:$BA$1048576,MATCH($A90,'Hoja de Trabajo para listado'!$AB$155:$AB$1048576,0),MATCH((CUADRO!L$4&amp;$E90),'Hoja de Trabajo para listado'!$AB$151:$BA$151,0)),0)+IFERROR(INDEX('Hoja de Trabajo para listado'!$BC$155:$CB$1048576,MATCH($A90,'Hoja de Trabajo para listado'!$BC$155:$BC$1048576,0),MATCH((CUADRO!L$4&amp;$E90),'Hoja de Trabajo para listado'!$BC$151:$CB$151,0)),0)+IFERROR(INDEX('Hoja de Trabajo para listado'!$DE$153:$DG$274,MATCH($A90,'Hoja de Trabajo para listado'!$DE$153:$DE$1048576,0),MATCH((CUADRO!L$4&amp;$E90),'Hoja de Trabajo para listado'!$DE$151:$DG$151,0)),0)+IFERROR(INDEX('Hoja de Trabajo para listado'!$CD$155:$DC$1048576,MATCH($A90,'Hoja de Trabajo para listado'!$CD$155:$CD$1048576,0),MATCH((CUADRO!L$4&amp;$E90),'Hoja de Trabajo para listado'!$CD$151:$DC$151,0)),0)</f>
        <v>0</v>
      </c>
      <c r="M90" s="243">
        <f ca="1">+IFERROR(INDEX('Hoja de Trabajo para listado'!$A$155:$Z$1048576,MATCH($A90,'Hoja de Trabajo para listado'!$A$155:$A$1048576,0),MATCH((CUADRO!M$4&amp;$E90),'Hoja de Trabajo para listado'!$A$151:$Z$151,0)),0)+IFERROR(INDEX('Hoja de Trabajo para listado'!$AB$155:$BA$1048576,MATCH($A90,'Hoja de Trabajo para listado'!$AB$155:$AB$1048576,0),MATCH((CUADRO!M$4&amp;$E90),'Hoja de Trabajo para listado'!$AB$151:$BA$151,0)),0)+IFERROR(INDEX('Hoja de Trabajo para listado'!$BC$155:$CB$1048576,MATCH($A90,'Hoja de Trabajo para listado'!$BC$155:$BC$1048576,0),MATCH((CUADRO!M$4&amp;$E90),'Hoja de Trabajo para listado'!$BC$151:$CB$151,0)),0)+IFERROR(INDEX('Hoja de Trabajo para listado'!$DE$153:$DG$274,MATCH($A90,'Hoja de Trabajo para listado'!$DE$153:$DE$1048576,0),MATCH((CUADRO!M$4&amp;$E90),'Hoja de Trabajo para listado'!$DE$151:$DG$151,0)),0)+IFERROR(INDEX('Hoja de Trabajo para listado'!$CD$155:$DC$1048576,MATCH($A90,'Hoja de Trabajo para listado'!$CD$155:$CD$1048576,0),MATCH((CUADRO!M$4&amp;$E90),'Hoja de Trabajo para listado'!$CD$151:$DC$151,0)),0)</f>
        <v>0</v>
      </c>
      <c r="N90" s="243">
        <f ca="1">+IFERROR(INDEX('Hoja de Trabajo para listado'!$A$155:$Z$1048576,MATCH($A90,'Hoja de Trabajo para listado'!$A$155:$A$1048576,0),MATCH((CUADRO!N$4&amp;$E90),'Hoja de Trabajo para listado'!$A$151:$Z$151,0)),0)+IFERROR(INDEX('Hoja de Trabajo para listado'!$AB$155:$BA$1048576,MATCH($A90,'Hoja de Trabajo para listado'!$AB$155:$AB$1048576,0),MATCH((CUADRO!N$4&amp;$E90),'Hoja de Trabajo para listado'!$AB$151:$BA$151,0)),0)+IFERROR(INDEX('Hoja de Trabajo para listado'!$BC$155:$CB$1048576,MATCH($A90,'Hoja de Trabajo para listado'!$BC$155:$BC$1048576,0),MATCH((CUADRO!N$4&amp;$E90),'Hoja de Trabajo para listado'!$BC$151:$CB$151,0)),0)+IFERROR(INDEX('Hoja de Trabajo para listado'!$DE$153:$DG$274,MATCH($A90,'Hoja de Trabajo para listado'!$DE$153:$DE$1048576,0),MATCH((CUADRO!N$4&amp;$E90),'Hoja de Trabajo para listado'!$DE$151:$DG$151,0)),0)+IFERROR(INDEX('Hoja de Trabajo para listado'!$CD$155:$DC$1048576,MATCH($A90,'Hoja de Trabajo para listado'!$CD$155:$CD$1048576,0),MATCH((CUADRO!N$4&amp;$E90),'Hoja de Trabajo para listado'!$CD$151:$DC$151,0)),0)</f>
        <v>0</v>
      </c>
      <c r="O90" s="243">
        <f ca="1">+IFERROR(INDEX('Hoja de Trabajo para listado'!$A$155:$Z$1048576,MATCH($A90,'Hoja de Trabajo para listado'!$A$155:$A$1048576,0),MATCH((CUADRO!O$4&amp;$E90),'Hoja de Trabajo para listado'!$A$151:$Z$151,0)),0)+IFERROR(INDEX('Hoja de Trabajo para listado'!$AB$155:$BA$1048576,MATCH($A90,'Hoja de Trabajo para listado'!$AB$155:$AB$1048576,0),MATCH((CUADRO!O$4&amp;$E90),'Hoja de Trabajo para listado'!$AB$151:$BA$151,0)),0)+IFERROR(INDEX('Hoja de Trabajo para listado'!$BC$155:$CB$1048576,MATCH($A90,'Hoja de Trabajo para listado'!$BC$155:$BC$1048576,0),MATCH((CUADRO!O$4&amp;$E90),'Hoja de Trabajo para listado'!$BC$151:$CB$151,0)),0)+IFERROR(INDEX('Hoja de Trabajo para listado'!$DE$153:$DG$274,MATCH($A90,'Hoja de Trabajo para listado'!$DE$153:$DE$1048576,0),MATCH((CUADRO!O$4&amp;$E90),'Hoja de Trabajo para listado'!$DE$151:$DG$151,0)),0)+IFERROR(INDEX('Hoja de Trabajo para listado'!$CD$155:$DC$1048576,MATCH($A90,'Hoja de Trabajo para listado'!$CD$155:$CD$1048576,0),MATCH((CUADRO!O$4&amp;$E90),'Hoja de Trabajo para listado'!$CD$151:$DC$151,0)),0)</f>
        <v>0</v>
      </c>
      <c r="P90" s="243">
        <f ca="1">+IFERROR(INDEX('Hoja de Trabajo para listado'!$A$155:$Z$1048576,MATCH($A90,'Hoja de Trabajo para listado'!$A$155:$A$1048576,0),MATCH((CUADRO!P$4&amp;$E90),'Hoja de Trabajo para listado'!$A$151:$Z$151,0)),0)+IFERROR(INDEX('Hoja de Trabajo para listado'!$AB$155:$BA$1048576,MATCH($A90,'Hoja de Trabajo para listado'!$AB$155:$AB$1048576,0),MATCH((CUADRO!P$4&amp;$E90),'Hoja de Trabajo para listado'!$AB$151:$BA$151,0)),0)+IFERROR(INDEX('Hoja de Trabajo para listado'!$BC$155:$CB$1048576,MATCH($A90,'Hoja de Trabajo para listado'!$BC$155:$BC$1048576,0),MATCH((CUADRO!P$4&amp;$E90),'Hoja de Trabajo para listado'!$BC$151:$CB$151,0)),0)+IFERROR(INDEX('Hoja de Trabajo para listado'!$DE$153:$DG$274,MATCH($A90,'Hoja de Trabajo para listado'!$DE$153:$DE$1048576,0),MATCH((CUADRO!P$4&amp;$E90),'Hoja de Trabajo para listado'!$DE$151:$DG$151,0)),0)+IFERROR(INDEX('Hoja de Trabajo para listado'!$CD$155:$DC$1048576,MATCH($A90,'Hoja de Trabajo para listado'!$CD$155:$CD$1048576,0),MATCH((CUADRO!P$4&amp;$E90),'Hoja de Trabajo para listado'!$CD$151:$DC$151,0)),0)</f>
        <v>0</v>
      </c>
      <c r="Q90" s="243">
        <f ca="1">+IFERROR(INDEX('Hoja de Trabajo para listado'!$A$155:$Z$1048576,MATCH($A90,'Hoja de Trabajo para listado'!$A$155:$A$1048576,0),MATCH((CUADRO!Q$4&amp;$E90),'Hoja de Trabajo para listado'!$A$151:$Z$151,0)),0)+IFERROR(INDEX('Hoja de Trabajo para listado'!$AB$155:$BA$1048576,MATCH($A90,'Hoja de Trabajo para listado'!$AB$155:$AB$1048576,0),MATCH((CUADRO!Q$4&amp;$E90),'Hoja de Trabajo para listado'!$AB$151:$BA$151,0)),0)+IFERROR(INDEX('Hoja de Trabajo para listado'!$BC$155:$CB$1048576,MATCH($A90,'Hoja de Trabajo para listado'!$BC$155:$BC$1048576,0),MATCH((CUADRO!Q$4&amp;$E90),'Hoja de Trabajo para listado'!$BC$151:$CB$151,0)),0)+IFERROR(INDEX('Hoja de Trabajo para listado'!$DE$153:$DG$274,MATCH($A90,'Hoja de Trabajo para listado'!$DE$153:$DE$1048576,0),MATCH((CUADRO!Q$4&amp;$E90),'Hoja de Trabajo para listado'!$DE$151:$DG$151,0)),0)+IFERROR(INDEX('Hoja de Trabajo para listado'!$CD$155:$DC$1048576,MATCH($A90,'Hoja de Trabajo para listado'!$CD$155:$CD$1048576,0),MATCH((CUADRO!Q$4&amp;$E90),'Hoja de Trabajo para listado'!$CD$151:$DC$151,0)),0)</f>
        <v>0</v>
      </c>
      <c r="R90" s="243">
        <f t="shared" ca="1" si="5"/>
        <v>0</v>
      </c>
      <c r="S90" s="243">
        <f ca="1">+R89+R90</f>
        <v>0</v>
      </c>
      <c r="T90" s="243">
        <f ca="1">+S90</f>
        <v>0</v>
      </c>
      <c r="U90" s="242">
        <f t="shared" si="6"/>
        <v>2</v>
      </c>
      <c r="V90" s="327" t="str">
        <f>+VLOOKUP(A90,bd_lista!$A$3:$E$592,5,FALSE)</f>
        <v>Universidades Públicas</v>
      </c>
      <c r="W90" s="398"/>
      <c r="X90" s="240">
        <f>+VLOOKUP(A90,[4]Sheet1!$A$13:$D$744,4,FALSE)</f>
        <v>0</v>
      </c>
      <c r="Y90" s="240" t="e">
        <f>+VLOOKUP(X90,bd_lista!$A$3:$C$592,3,FALSE)</f>
        <v>#N/A</v>
      </c>
      <c r="Z90" s="288"/>
      <c r="AA90" s="289"/>
    </row>
    <row r="91" spans="1:27" customFormat="1" ht="15" hidden="1" customHeight="1">
      <c r="A91" s="32">
        <v>145</v>
      </c>
      <c r="B91" s="393">
        <f>+A91</f>
        <v>145</v>
      </c>
      <c r="C91" s="245" t="str">
        <f>+VLOOKUP(A91,bd_lista!$A$3:$C$592,3,FALSE)</f>
        <v>Universidad Autónoma Juan Misael Saracho</v>
      </c>
      <c r="D91" s="395" t="str">
        <f>+C91</f>
        <v>Universidad Autónoma Juan Misael Saracho</v>
      </c>
      <c r="E91" s="245" t="s">
        <v>1303</v>
      </c>
      <c r="F91" s="241">
        <f ca="1">+IFERROR(INDEX('Hoja de Trabajo para listado'!$A$155:$Z$1048576,MATCH($A91,'Hoja de Trabajo para listado'!$A$155:$A$1048576,0),MATCH((CUADRO!F$4&amp;$E91),'Hoja de Trabajo para listado'!$A$151:$Z$151,0)),0)+IFERROR(INDEX('Hoja de Trabajo para listado'!$AB$155:$BA$1048576,MATCH($A91,'Hoja de Trabajo para listado'!$AB$155:$AB$1048576,0),MATCH((CUADRO!F$4&amp;$E91),'Hoja de Trabajo para listado'!$AB$151:$BA$151,0)),0)+IFERROR(INDEX('Hoja de Trabajo para listado'!$BC$155:$CB$1048576,MATCH($A91,'Hoja de Trabajo para listado'!$BC$155:$BC$1048576,0),MATCH((CUADRO!F$4&amp;$E91),'Hoja de Trabajo para listado'!$BC$151:$CB$151,0)),0)+IFERROR(INDEX('Hoja de Trabajo para listado'!$DE$153:$DG$274,MATCH($A91,'Hoja de Trabajo para listado'!$DE$153:$DE$1048576,0),MATCH((CUADRO!F$4&amp;$E91),'Hoja de Trabajo para listado'!$DE$151:$DG$151,0)),0)+IFERROR(INDEX('Hoja de Trabajo para listado'!$CD$155:$DC$1048576,MATCH($A91,'Hoja de Trabajo para listado'!$CD$155:$CD$1048576,0),MATCH((CUADRO!F$4&amp;$E91),'Hoja de Trabajo para listado'!$CD$151:$DC$151,0)),0)</f>
        <v>0</v>
      </c>
      <c r="G91" s="241">
        <f ca="1">+IFERROR(INDEX('Hoja de Trabajo para listado'!$A$155:$Z$1048576,MATCH($A91,'Hoja de Trabajo para listado'!$A$155:$A$1048576,0),MATCH((CUADRO!G$4&amp;$E91),'Hoja de Trabajo para listado'!$A$151:$Z$151,0)),0)+IFERROR(INDEX('Hoja de Trabajo para listado'!$AB$155:$BA$1048576,MATCH($A91,'Hoja de Trabajo para listado'!$AB$155:$AB$1048576,0),MATCH((CUADRO!G$4&amp;$E91),'Hoja de Trabajo para listado'!$AB$151:$BA$151,0)),0)+IFERROR(INDEX('Hoja de Trabajo para listado'!$BC$155:$CB$1048576,MATCH($A91,'Hoja de Trabajo para listado'!$BC$155:$BC$1048576,0),MATCH((CUADRO!G$4&amp;$E91),'Hoja de Trabajo para listado'!$BC$151:$CB$151,0)),0)+IFERROR(INDEX('Hoja de Trabajo para listado'!$DE$153:$DG$274,MATCH($A91,'Hoja de Trabajo para listado'!$DE$153:$DE$1048576,0),MATCH((CUADRO!G$4&amp;$E91),'Hoja de Trabajo para listado'!$DE$151:$DG$151,0)),0)+IFERROR(INDEX('Hoja de Trabajo para listado'!$CD$155:$DC$1048576,MATCH($A91,'Hoja de Trabajo para listado'!$CD$155:$CD$1048576,0),MATCH((CUADRO!G$4&amp;$E91),'Hoja de Trabajo para listado'!$CD$151:$DC$151,0)),0)</f>
        <v>0</v>
      </c>
      <c r="H91" s="241">
        <f ca="1">+IFERROR(INDEX('Hoja de Trabajo para listado'!$A$155:$Z$1048576,MATCH($A91,'Hoja de Trabajo para listado'!$A$155:$A$1048576,0),MATCH((CUADRO!H$4&amp;$E91),'Hoja de Trabajo para listado'!$A$151:$Z$151,0)),0)+IFERROR(INDEX('Hoja de Trabajo para listado'!$AB$155:$BA$1048576,MATCH($A91,'Hoja de Trabajo para listado'!$AB$155:$AB$1048576,0),MATCH((CUADRO!H$4&amp;$E91),'Hoja de Trabajo para listado'!$AB$151:$BA$151,0)),0)+IFERROR(INDEX('Hoja de Trabajo para listado'!$BC$155:$CB$1048576,MATCH($A91,'Hoja de Trabajo para listado'!$BC$155:$BC$1048576,0),MATCH((CUADRO!H$4&amp;$E91),'Hoja de Trabajo para listado'!$BC$151:$CB$151,0)),0)+IFERROR(INDEX('Hoja de Trabajo para listado'!$DE$153:$DG$274,MATCH($A91,'Hoja de Trabajo para listado'!$DE$153:$DE$1048576,0),MATCH((CUADRO!H$4&amp;$E91),'Hoja de Trabajo para listado'!$DE$151:$DG$151,0)),0)+IFERROR(INDEX('Hoja de Trabajo para listado'!$CD$155:$DC$1048576,MATCH($A91,'Hoja de Trabajo para listado'!$CD$155:$CD$1048576,0),MATCH((CUADRO!H$4&amp;$E91),'Hoja de Trabajo para listado'!$CD$151:$DC$151,0)),0)</f>
        <v>0</v>
      </c>
      <c r="I91" s="241">
        <f ca="1">+IFERROR(INDEX('Hoja de Trabajo para listado'!$A$155:$Z$1048576,MATCH($A91,'Hoja de Trabajo para listado'!$A$155:$A$1048576,0),MATCH((CUADRO!I$4&amp;$E91),'Hoja de Trabajo para listado'!$A$151:$Z$151,0)),0)+IFERROR(INDEX('Hoja de Trabajo para listado'!$AB$155:$BA$1048576,MATCH($A91,'Hoja de Trabajo para listado'!$AB$155:$AB$1048576,0),MATCH((CUADRO!I$4&amp;$E91),'Hoja de Trabajo para listado'!$AB$151:$BA$151,0)),0)+IFERROR(INDEX('Hoja de Trabajo para listado'!$BC$155:$CB$1048576,MATCH($A91,'Hoja de Trabajo para listado'!$BC$155:$BC$1048576,0),MATCH((CUADRO!I$4&amp;$E91),'Hoja de Trabajo para listado'!$BC$151:$CB$151,0)),0)+IFERROR(INDEX('Hoja de Trabajo para listado'!$DE$153:$DG$274,MATCH($A91,'Hoja de Trabajo para listado'!$DE$153:$DE$1048576,0),MATCH((CUADRO!I$4&amp;$E91),'Hoja de Trabajo para listado'!$DE$151:$DG$151,0)),0)+IFERROR(INDEX('Hoja de Trabajo para listado'!$CD$155:$DC$1048576,MATCH($A91,'Hoja de Trabajo para listado'!$CD$155:$CD$1048576,0),MATCH((CUADRO!I$4&amp;$E91),'Hoja de Trabajo para listado'!$CD$151:$DC$151,0)),0)</f>
        <v>0</v>
      </c>
      <c r="J91" s="241">
        <f ca="1">+IFERROR(INDEX('Hoja de Trabajo para listado'!$A$155:$Z$1048576,MATCH($A91,'Hoja de Trabajo para listado'!$A$155:$A$1048576,0),MATCH((CUADRO!J$4&amp;$E91),'Hoja de Trabajo para listado'!$A$151:$Z$151,0)),0)+IFERROR(INDEX('Hoja de Trabajo para listado'!$AB$155:$BA$1048576,MATCH($A91,'Hoja de Trabajo para listado'!$AB$155:$AB$1048576,0),MATCH((CUADRO!J$4&amp;$E91),'Hoja de Trabajo para listado'!$AB$151:$BA$151,0)),0)+IFERROR(INDEX('Hoja de Trabajo para listado'!$BC$155:$CB$1048576,MATCH($A91,'Hoja de Trabajo para listado'!$BC$155:$BC$1048576,0),MATCH((CUADRO!J$4&amp;$E91),'Hoja de Trabajo para listado'!$BC$151:$CB$151,0)),0)+IFERROR(INDEX('Hoja de Trabajo para listado'!$DE$153:$DG$274,MATCH($A91,'Hoja de Trabajo para listado'!$DE$153:$DE$1048576,0),MATCH((CUADRO!J$4&amp;$E91),'Hoja de Trabajo para listado'!$DE$151:$DG$151,0)),0)+IFERROR(INDEX('Hoja de Trabajo para listado'!$CD$155:$DC$1048576,MATCH($A91,'Hoja de Trabajo para listado'!$CD$155:$CD$1048576,0),MATCH((CUADRO!J$4&amp;$E91),'Hoja de Trabajo para listado'!$CD$151:$DC$151,0)),0)</f>
        <v>0</v>
      </c>
      <c r="K91" s="241">
        <f ca="1">+IFERROR(INDEX('Hoja de Trabajo para listado'!$A$155:$Z$1048576,MATCH($A91,'Hoja de Trabajo para listado'!$A$155:$A$1048576,0),MATCH((CUADRO!K$4&amp;$E91),'Hoja de Trabajo para listado'!$A$151:$Z$151,0)),0)+IFERROR(INDEX('Hoja de Trabajo para listado'!$AB$155:$BA$1048576,MATCH($A91,'Hoja de Trabajo para listado'!$AB$155:$AB$1048576,0),MATCH((CUADRO!K$4&amp;$E91),'Hoja de Trabajo para listado'!$AB$151:$BA$151,0)),0)+IFERROR(INDEX('Hoja de Trabajo para listado'!$BC$155:$CB$1048576,MATCH($A91,'Hoja de Trabajo para listado'!$BC$155:$BC$1048576,0),MATCH((CUADRO!K$4&amp;$E91),'Hoja de Trabajo para listado'!$BC$151:$CB$151,0)),0)+IFERROR(INDEX('Hoja de Trabajo para listado'!$DE$153:$DG$274,MATCH($A91,'Hoja de Trabajo para listado'!$DE$153:$DE$1048576,0),MATCH((CUADRO!K$4&amp;$E91),'Hoja de Trabajo para listado'!$DE$151:$DG$151,0)),0)+IFERROR(INDEX('Hoja de Trabajo para listado'!$CD$155:$DC$1048576,MATCH($A91,'Hoja de Trabajo para listado'!$CD$155:$CD$1048576,0),MATCH((CUADRO!K$4&amp;$E91),'Hoja de Trabajo para listado'!$CD$151:$DC$151,0)),0)</f>
        <v>0</v>
      </c>
      <c r="L91" s="241">
        <f ca="1">+IFERROR(INDEX('Hoja de Trabajo para listado'!$A$155:$Z$1048576,MATCH($A91,'Hoja de Trabajo para listado'!$A$155:$A$1048576,0),MATCH((CUADRO!L$4&amp;$E91),'Hoja de Trabajo para listado'!$A$151:$Z$151,0)),0)+IFERROR(INDEX('Hoja de Trabajo para listado'!$AB$155:$BA$1048576,MATCH($A91,'Hoja de Trabajo para listado'!$AB$155:$AB$1048576,0),MATCH((CUADRO!L$4&amp;$E91),'Hoja de Trabajo para listado'!$AB$151:$BA$151,0)),0)+IFERROR(INDEX('Hoja de Trabajo para listado'!$BC$155:$CB$1048576,MATCH($A91,'Hoja de Trabajo para listado'!$BC$155:$BC$1048576,0),MATCH((CUADRO!L$4&amp;$E91),'Hoja de Trabajo para listado'!$BC$151:$CB$151,0)),0)+IFERROR(INDEX('Hoja de Trabajo para listado'!$DE$153:$DG$274,MATCH($A91,'Hoja de Trabajo para listado'!$DE$153:$DE$1048576,0),MATCH((CUADRO!L$4&amp;$E91),'Hoja de Trabajo para listado'!$DE$151:$DG$151,0)),0)+IFERROR(INDEX('Hoja de Trabajo para listado'!$CD$155:$DC$1048576,MATCH($A91,'Hoja de Trabajo para listado'!$CD$155:$CD$1048576,0),MATCH((CUADRO!L$4&amp;$E91),'Hoja de Trabajo para listado'!$CD$151:$DC$151,0)),0)</f>
        <v>0</v>
      </c>
      <c r="M91" s="241">
        <f ca="1">+IFERROR(INDEX('Hoja de Trabajo para listado'!$A$155:$Z$1048576,MATCH($A91,'Hoja de Trabajo para listado'!$A$155:$A$1048576,0),MATCH((CUADRO!M$4&amp;$E91),'Hoja de Trabajo para listado'!$A$151:$Z$151,0)),0)+IFERROR(INDEX('Hoja de Trabajo para listado'!$AB$155:$BA$1048576,MATCH($A91,'Hoja de Trabajo para listado'!$AB$155:$AB$1048576,0),MATCH((CUADRO!M$4&amp;$E91),'Hoja de Trabajo para listado'!$AB$151:$BA$151,0)),0)+IFERROR(INDEX('Hoja de Trabajo para listado'!$BC$155:$CB$1048576,MATCH($A91,'Hoja de Trabajo para listado'!$BC$155:$BC$1048576,0),MATCH((CUADRO!M$4&amp;$E91),'Hoja de Trabajo para listado'!$BC$151:$CB$151,0)),0)+IFERROR(INDEX('Hoja de Trabajo para listado'!$DE$153:$DG$274,MATCH($A91,'Hoja de Trabajo para listado'!$DE$153:$DE$1048576,0),MATCH((CUADRO!M$4&amp;$E91),'Hoja de Trabajo para listado'!$DE$151:$DG$151,0)),0)+IFERROR(INDEX('Hoja de Trabajo para listado'!$CD$155:$DC$1048576,MATCH($A91,'Hoja de Trabajo para listado'!$CD$155:$CD$1048576,0),MATCH((CUADRO!M$4&amp;$E91),'Hoja de Trabajo para listado'!$CD$151:$DC$151,0)),0)</f>
        <v>0</v>
      </c>
      <c r="N91" s="241">
        <f ca="1">+IFERROR(INDEX('Hoja de Trabajo para listado'!$A$155:$Z$1048576,MATCH($A91,'Hoja de Trabajo para listado'!$A$155:$A$1048576,0),MATCH((CUADRO!N$4&amp;$E91),'Hoja de Trabajo para listado'!$A$151:$Z$151,0)),0)+IFERROR(INDEX('Hoja de Trabajo para listado'!$AB$155:$BA$1048576,MATCH($A91,'Hoja de Trabajo para listado'!$AB$155:$AB$1048576,0),MATCH((CUADRO!N$4&amp;$E91),'Hoja de Trabajo para listado'!$AB$151:$BA$151,0)),0)+IFERROR(INDEX('Hoja de Trabajo para listado'!$BC$155:$CB$1048576,MATCH($A91,'Hoja de Trabajo para listado'!$BC$155:$BC$1048576,0),MATCH((CUADRO!N$4&amp;$E91),'Hoja de Trabajo para listado'!$BC$151:$CB$151,0)),0)+IFERROR(INDEX('Hoja de Trabajo para listado'!$DE$153:$DG$274,MATCH($A91,'Hoja de Trabajo para listado'!$DE$153:$DE$1048576,0),MATCH((CUADRO!N$4&amp;$E91),'Hoja de Trabajo para listado'!$DE$151:$DG$151,0)),0)+IFERROR(INDEX('Hoja de Trabajo para listado'!$CD$155:$DC$1048576,MATCH($A91,'Hoja de Trabajo para listado'!$CD$155:$CD$1048576,0),MATCH((CUADRO!N$4&amp;$E91),'Hoja de Trabajo para listado'!$CD$151:$DC$151,0)),0)</f>
        <v>0</v>
      </c>
      <c r="O91" s="241">
        <f ca="1">+IFERROR(INDEX('Hoja de Trabajo para listado'!$A$155:$Z$1048576,MATCH($A91,'Hoja de Trabajo para listado'!$A$155:$A$1048576,0),MATCH((CUADRO!O$4&amp;$E91),'Hoja de Trabajo para listado'!$A$151:$Z$151,0)),0)+IFERROR(INDEX('Hoja de Trabajo para listado'!$AB$155:$BA$1048576,MATCH($A91,'Hoja de Trabajo para listado'!$AB$155:$AB$1048576,0),MATCH((CUADRO!O$4&amp;$E91),'Hoja de Trabajo para listado'!$AB$151:$BA$151,0)),0)+IFERROR(INDEX('Hoja de Trabajo para listado'!$BC$155:$CB$1048576,MATCH($A91,'Hoja de Trabajo para listado'!$BC$155:$BC$1048576,0),MATCH((CUADRO!O$4&amp;$E91),'Hoja de Trabajo para listado'!$BC$151:$CB$151,0)),0)+IFERROR(INDEX('Hoja de Trabajo para listado'!$DE$153:$DG$274,MATCH($A91,'Hoja de Trabajo para listado'!$DE$153:$DE$1048576,0),MATCH((CUADRO!O$4&amp;$E91),'Hoja de Trabajo para listado'!$DE$151:$DG$151,0)),0)+IFERROR(INDEX('Hoja de Trabajo para listado'!$CD$155:$DC$1048576,MATCH($A91,'Hoja de Trabajo para listado'!$CD$155:$CD$1048576,0),MATCH((CUADRO!O$4&amp;$E91),'Hoja de Trabajo para listado'!$CD$151:$DC$151,0)),0)</f>
        <v>0</v>
      </c>
      <c r="P91" s="241">
        <f ca="1">+IFERROR(INDEX('Hoja de Trabajo para listado'!$A$155:$Z$1048576,MATCH($A91,'Hoja de Trabajo para listado'!$A$155:$A$1048576,0),MATCH((CUADRO!P$4&amp;$E91),'Hoja de Trabajo para listado'!$A$151:$Z$151,0)),0)+IFERROR(INDEX('Hoja de Trabajo para listado'!$AB$155:$BA$1048576,MATCH($A91,'Hoja de Trabajo para listado'!$AB$155:$AB$1048576,0),MATCH((CUADRO!P$4&amp;$E91),'Hoja de Trabajo para listado'!$AB$151:$BA$151,0)),0)+IFERROR(INDEX('Hoja de Trabajo para listado'!$BC$155:$CB$1048576,MATCH($A91,'Hoja de Trabajo para listado'!$BC$155:$BC$1048576,0),MATCH((CUADRO!P$4&amp;$E91),'Hoja de Trabajo para listado'!$BC$151:$CB$151,0)),0)+IFERROR(INDEX('Hoja de Trabajo para listado'!$DE$153:$DG$274,MATCH($A91,'Hoja de Trabajo para listado'!$DE$153:$DE$1048576,0),MATCH((CUADRO!P$4&amp;$E91),'Hoja de Trabajo para listado'!$DE$151:$DG$151,0)),0)+IFERROR(INDEX('Hoja de Trabajo para listado'!$CD$155:$DC$1048576,MATCH($A91,'Hoja de Trabajo para listado'!$CD$155:$CD$1048576,0),MATCH((CUADRO!P$4&amp;$E91),'Hoja de Trabajo para listado'!$CD$151:$DC$151,0)),0)</f>
        <v>0</v>
      </c>
      <c r="Q91" s="241">
        <f ca="1">+IFERROR(INDEX('Hoja de Trabajo para listado'!$A$155:$Z$1048576,MATCH($A91,'Hoja de Trabajo para listado'!$A$155:$A$1048576,0),MATCH((CUADRO!Q$4&amp;$E91),'Hoja de Trabajo para listado'!$A$151:$Z$151,0)),0)+IFERROR(INDEX('Hoja de Trabajo para listado'!$AB$155:$BA$1048576,MATCH($A91,'Hoja de Trabajo para listado'!$AB$155:$AB$1048576,0),MATCH((CUADRO!Q$4&amp;$E91),'Hoja de Trabajo para listado'!$AB$151:$BA$151,0)),0)+IFERROR(INDEX('Hoja de Trabajo para listado'!$BC$155:$CB$1048576,MATCH($A91,'Hoja de Trabajo para listado'!$BC$155:$BC$1048576,0),MATCH((CUADRO!Q$4&amp;$E91),'Hoja de Trabajo para listado'!$BC$151:$CB$151,0)),0)+IFERROR(INDEX('Hoja de Trabajo para listado'!$DE$153:$DG$274,MATCH($A91,'Hoja de Trabajo para listado'!$DE$153:$DE$1048576,0),MATCH((CUADRO!Q$4&amp;$E91),'Hoja de Trabajo para listado'!$DE$151:$DG$151,0)),0)+IFERROR(INDEX('Hoja de Trabajo para listado'!$CD$155:$DC$1048576,MATCH($A91,'Hoja de Trabajo para listado'!$CD$155:$CD$1048576,0),MATCH((CUADRO!Q$4&amp;$E91),'Hoja de Trabajo para listado'!$CD$151:$DC$151,0)),0)</f>
        <v>0</v>
      </c>
      <c r="R91" s="241">
        <f t="shared" ca="1" si="5"/>
        <v>0</v>
      </c>
      <c r="S91" s="241"/>
      <c r="T91" s="241">
        <f ca="1">+T92</f>
        <v>1287.51</v>
      </c>
      <c r="U91" s="240">
        <f t="shared" si="6"/>
        <v>1</v>
      </c>
      <c r="V91" s="327" t="str">
        <f>+VLOOKUP(A91,bd_lista!$A$3:$E$592,5,FALSE)</f>
        <v>Universidades Públicas</v>
      </c>
      <c r="W91" s="397" t="str">
        <f>+V91</f>
        <v>Universidades Públicas</v>
      </c>
      <c r="X91" s="240">
        <f>+VLOOKUP(A91,[4]Sheet1!$A$13:$D$744,4,FALSE)</f>
        <v>0</v>
      </c>
      <c r="Y91" s="240" t="e">
        <f>+VLOOKUP(X91,bd_lista!$A$3:$C$592,3,FALSE)</f>
        <v>#N/A</v>
      </c>
      <c r="Z91" s="290">
        <f>+X91</f>
        <v>0</v>
      </c>
      <c r="AA91" s="291" t="e">
        <f>+Y91</f>
        <v>#N/A</v>
      </c>
    </row>
    <row r="92" spans="1:27" customFormat="1" ht="15" hidden="1" customHeight="1">
      <c r="A92" s="32">
        <v>145</v>
      </c>
      <c r="B92" s="394"/>
      <c r="C92" s="327" t="str">
        <f>+VLOOKUP(A92,bd_lista!$A$3:$C$592,3,FALSE)</f>
        <v>Universidad Autónoma Juan Misael Saracho</v>
      </c>
      <c r="D92" s="396"/>
      <c r="E92" s="327" t="s">
        <v>1304</v>
      </c>
      <c r="F92" s="243">
        <f ca="1">+IFERROR(INDEX('Hoja de Trabajo para listado'!$A$155:$Z$1048576,MATCH($A92,'Hoja de Trabajo para listado'!$A$155:$A$1048576,0),MATCH((CUADRO!F$4&amp;$E92),'Hoja de Trabajo para listado'!$A$151:$Z$151,0)),0)+IFERROR(INDEX('Hoja de Trabajo para listado'!$AB$155:$BA$1048576,MATCH($A92,'Hoja de Trabajo para listado'!$AB$155:$AB$1048576,0),MATCH((CUADRO!F$4&amp;$E92),'Hoja de Trabajo para listado'!$AB$151:$BA$151,0)),0)+IFERROR(INDEX('Hoja de Trabajo para listado'!$BC$155:$CB$1048576,MATCH($A92,'Hoja de Trabajo para listado'!$BC$155:$BC$1048576,0),MATCH((CUADRO!F$4&amp;$E92),'Hoja de Trabajo para listado'!$BC$151:$CB$151,0)),0)+IFERROR(INDEX('Hoja de Trabajo para listado'!$DE$153:$DG$274,MATCH($A92,'Hoja de Trabajo para listado'!$DE$153:$DE$1048576,0),MATCH((CUADRO!F$4&amp;$E92),'Hoja de Trabajo para listado'!$DE$151:$DG$151,0)),0)+IFERROR(INDEX('Hoja de Trabajo para listado'!$CD$155:$DC$1048576,MATCH($A92,'Hoja de Trabajo para listado'!$CD$155:$CD$1048576,0),MATCH((CUADRO!F$4&amp;$E92),'Hoja de Trabajo para listado'!$CD$151:$DC$151,0)),0)</f>
        <v>0</v>
      </c>
      <c r="G92" s="243">
        <f ca="1">+IFERROR(INDEX('Hoja de Trabajo para listado'!$A$155:$Z$1048576,MATCH($A92,'Hoja de Trabajo para listado'!$A$155:$A$1048576,0),MATCH((CUADRO!G$4&amp;$E92),'Hoja de Trabajo para listado'!$A$151:$Z$151,0)),0)+IFERROR(INDEX('Hoja de Trabajo para listado'!$AB$155:$BA$1048576,MATCH($A92,'Hoja de Trabajo para listado'!$AB$155:$AB$1048576,0),MATCH((CUADRO!G$4&amp;$E92),'Hoja de Trabajo para listado'!$AB$151:$BA$151,0)),0)+IFERROR(INDEX('Hoja de Trabajo para listado'!$BC$155:$CB$1048576,MATCH($A92,'Hoja de Trabajo para listado'!$BC$155:$BC$1048576,0),MATCH((CUADRO!G$4&amp;$E92),'Hoja de Trabajo para listado'!$BC$151:$CB$151,0)),0)+IFERROR(INDEX('Hoja de Trabajo para listado'!$DE$153:$DG$274,MATCH($A92,'Hoja de Trabajo para listado'!$DE$153:$DE$1048576,0),MATCH((CUADRO!G$4&amp;$E92),'Hoja de Trabajo para listado'!$DE$151:$DG$151,0)),0)+IFERROR(INDEX('Hoja de Trabajo para listado'!$CD$155:$DC$1048576,MATCH($A92,'Hoja de Trabajo para listado'!$CD$155:$CD$1048576,0),MATCH((CUADRO!G$4&amp;$E92),'Hoja de Trabajo para listado'!$CD$151:$DC$151,0)),0)</f>
        <v>0</v>
      </c>
      <c r="H92" s="243">
        <f ca="1">+IFERROR(INDEX('Hoja de Trabajo para listado'!$A$155:$Z$1048576,MATCH($A92,'Hoja de Trabajo para listado'!$A$155:$A$1048576,0),MATCH((CUADRO!H$4&amp;$E92),'Hoja de Trabajo para listado'!$A$151:$Z$151,0)),0)+IFERROR(INDEX('Hoja de Trabajo para listado'!$AB$155:$BA$1048576,MATCH($A92,'Hoja de Trabajo para listado'!$AB$155:$AB$1048576,0),MATCH((CUADRO!H$4&amp;$E92),'Hoja de Trabajo para listado'!$AB$151:$BA$151,0)),0)+IFERROR(INDEX('Hoja de Trabajo para listado'!$BC$155:$CB$1048576,MATCH($A92,'Hoja de Trabajo para listado'!$BC$155:$BC$1048576,0),MATCH((CUADRO!H$4&amp;$E92),'Hoja de Trabajo para listado'!$BC$151:$CB$151,0)),0)+IFERROR(INDEX('Hoja de Trabajo para listado'!$DE$153:$DG$274,MATCH($A92,'Hoja de Trabajo para listado'!$DE$153:$DE$1048576,0),MATCH((CUADRO!H$4&amp;$E92),'Hoja de Trabajo para listado'!$DE$151:$DG$151,0)),0)+IFERROR(INDEX('Hoja de Trabajo para listado'!$CD$155:$DC$1048576,MATCH($A92,'Hoja de Trabajo para listado'!$CD$155:$CD$1048576,0),MATCH((CUADRO!H$4&amp;$E92),'Hoja de Trabajo para listado'!$CD$151:$DC$151,0)),0)</f>
        <v>0</v>
      </c>
      <c r="I92" s="243">
        <f ca="1">+IFERROR(INDEX('Hoja de Trabajo para listado'!$A$155:$Z$1048576,MATCH($A92,'Hoja de Trabajo para listado'!$A$155:$A$1048576,0),MATCH((CUADRO!I$4&amp;$E92),'Hoja de Trabajo para listado'!$A$151:$Z$151,0)),0)+IFERROR(INDEX('Hoja de Trabajo para listado'!$AB$155:$BA$1048576,MATCH($A92,'Hoja de Trabajo para listado'!$AB$155:$AB$1048576,0),MATCH((CUADRO!I$4&amp;$E92),'Hoja de Trabajo para listado'!$AB$151:$BA$151,0)),0)+IFERROR(INDEX('Hoja de Trabajo para listado'!$BC$155:$CB$1048576,MATCH($A92,'Hoja de Trabajo para listado'!$BC$155:$BC$1048576,0),MATCH((CUADRO!I$4&amp;$E92),'Hoja de Trabajo para listado'!$BC$151:$CB$151,0)),0)+IFERROR(INDEX('Hoja de Trabajo para listado'!$DE$153:$DG$274,MATCH($A92,'Hoja de Trabajo para listado'!$DE$153:$DE$1048576,0),MATCH((CUADRO!I$4&amp;$E92),'Hoja de Trabajo para listado'!$DE$151:$DG$151,0)),0)+IFERROR(INDEX('Hoja de Trabajo para listado'!$CD$155:$DC$1048576,MATCH($A92,'Hoja de Trabajo para listado'!$CD$155:$CD$1048576,0),MATCH((CUADRO!I$4&amp;$E92),'Hoja de Trabajo para listado'!$CD$151:$DC$151,0)),0)</f>
        <v>0</v>
      </c>
      <c r="J92" s="243">
        <f ca="1">+IFERROR(INDEX('Hoja de Trabajo para listado'!$A$155:$Z$1048576,MATCH($A92,'Hoja de Trabajo para listado'!$A$155:$A$1048576,0),MATCH((CUADRO!J$4&amp;$E92),'Hoja de Trabajo para listado'!$A$151:$Z$151,0)),0)+IFERROR(INDEX('Hoja de Trabajo para listado'!$AB$155:$BA$1048576,MATCH($A92,'Hoja de Trabajo para listado'!$AB$155:$AB$1048576,0),MATCH((CUADRO!J$4&amp;$E92),'Hoja de Trabajo para listado'!$AB$151:$BA$151,0)),0)+IFERROR(INDEX('Hoja de Trabajo para listado'!$BC$155:$CB$1048576,MATCH($A92,'Hoja de Trabajo para listado'!$BC$155:$BC$1048576,0),MATCH((CUADRO!J$4&amp;$E92),'Hoja de Trabajo para listado'!$BC$151:$CB$151,0)),0)+IFERROR(INDEX('Hoja de Trabajo para listado'!$DE$153:$DG$274,MATCH($A92,'Hoja de Trabajo para listado'!$DE$153:$DE$1048576,0),MATCH((CUADRO!J$4&amp;$E92),'Hoja de Trabajo para listado'!$DE$151:$DG$151,0)),0)+IFERROR(INDEX('Hoja de Trabajo para listado'!$CD$155:$DC$1048576,MATCH($A92,'Hoja de Trabajo para listado'!$CD$155:$CD$1048576,0),MATCH((CUADRO!J$4&amp;$E92),'Hoja de Trabajo para listado'!$CD$151:$DC$151,0)),0)</f>
        <v>0</v>
      </c>
      <c r="K92" s="243">
        <f ca="1">+IFERROR(INDEX('Hoja de Trabajo para listado'!$A$155:$Z$1048576,MATCH($A92,'Hoja de Trabajo para listado'!$A$155:$A$1048576,0),MATCH((CUADRO!K$4&amp;$E92),'Hoja de Trabajo para listado'!$A$151:$Z$151,0)),0)+IFERROR(INDEX('Hoja de Trabajo para listado'!$AB$155:$BA$1048576,MATCH($A92,'Hoja de Trabajo para listado'!$AB$155:$AB$1048576,0),MATCH((CUADRO!K$4&amp;$E92),'Hoja de Trabajo para listado'!$AB$151:$BA$151,0)),0)+IFERROR(INDEX('Hoja de Trabajo para listado'!$BC$155:$CB$1048576,MATCH($A92,'Hoja de Trabajo para listado'!$BC$155:$BC$1048576,0),MATCH((CUADRO!K$4&amp;$E92),'Hoja de Trabajo para listado'!$BC$151:$CB$151,0)),0)+IFERROR(INDEX('Hoja de Trabajo para listado'!$DE$153:$DG$274,MATCH($A92,'Hoja de Trabajo para listado'!$DE$153:$DE$1048576,0),MATCH((CUADRO!K$4&amp;$E92),'Hoja de Trabajo para listado'!$DE$151:$DG$151,0)),0)+IFERROR(INDEX('Hoja de Trabajo para listado'!$CD$155:$DC$1048576,MATCH($A92,'Hoja de Trabajo para listado'!$CD$155:$CD$1048576,0),MATCH((CUADRO!K$4&amp;$E92),'Hoja de Trabajo para listado'!$CD$151:$DC$151,0)),0)</f>
        <v>0</v>
      </c>
      <c r="L92" s="243">
        <f ca="1">+IFERROR(INDEX('Hoja de Trabajo para listado'!$A$155:$Z$1048576,MATCH($A92,'Hoja de Trabajo para listado'!$A$155:$A$1048576,0),MATCH((CUADRO!L$4&amp;$E92),'Hoja de Trabajo para listado'!$A$151:$Z$151,0)),0)+IFERROR(INDEX('Hoja de Trabajo para listado'!$AB$155:$BA$1048576,MATCH($A92,'Hoja de Trabajo para listado'!$AB$155:$AB$1048576,0),MATCH((CUADRO!L$4&amp;$E92),'Hoja de Trabajo para listado'!$AB$151:$BA$151,0)),0)+IFERROR(INDEX('Hoja de Trabajo para listado'!$BC$155:$CB$1048576,MATCH($A92,'Hoja de Trabajo para listado'!$BC$155:$BC$1048576,0),MATCH((CUADRO!L$4&amp;$E92),'Hoja de Trabajo para listado'!$BC$151:$CB$151,0)),0)+IFERROR(INDEX('Hoja de Trabajo para listado'!$DE$153:$DG$274,MATCH($A92,'Hoja de Trabajo para listado'!$DE$153:$DE$1048576,0),MATCH((CUADRO!L$4&amp;$E92),'Hoja de Trabajo para listado'!$DE$151:$DG$151,0)),0)+IFERROR(INDEX('Hoja de Trabajo para listado'!$CD$155:$DC$1048576,MATCH($A92,'Hoja de Trabajo para listado'!$CD$155:$CD$1048576,0),MATCH((CUADRO!L$4&amp;$E92),'Hoja de Trabajo para listado'!$CD$151:$DC$151,0)),0)</f>
        <v>1287.51</v>
      </c>
      <c r="M92" s="243">
        <f ca="1">+IFERROR(INDEX('Hoja de Trabajo para listado'!$A$155:$Z$1048576,MATCH($A92,'Hoja de Trabajo para listado'!$A$155:$A$1048576,0),MATCH((CUADRO!M$4&amp;$E92),'Hoja de Trabajo para listado'!$A$151:$Z$151,0)),0)+IFERROR(INDEX('Hoja de Trabajo para listado'!$AB$155:$BA$1048576,MATCH($A92,'Hoja de Trabajo para listado'!$AB$155:$AB$1048576,0),MATCH((CUADRO!M$4&amp;$E92),'Hoja de Trabajo para listado'!$AB$151:$BA$151,0)),0)+IFERROR(INDEX('Hoja de Trabajo para listado'!$BC$155:$CB$1048576,MATCH($A92,'Hoja de Trabajo para listado'!$BC$155:$BC$1048576,0),MATCH((CUADRO!M$4&amp;$E92),'Hoja de Trabajo para listado'!$BC$151:$CB$151,0)),0)+IFERROR(INDEX('Hoja de Trabajo para listado'!$DE$153:$DG$274,MATCH($A92,'Hoja de Trabajo para listado'!$DE$153:$DE$1048576,0),MATCH((CUADRO!M$4&amp;$E92),'Hoja de Trabajo para listado'!$DE$151:$DG$151,0)),0)+IFERROR(INDEX('Hoja de Trabajo para listado'!$CD$155:$DC$1048576,MATCH($A92,'Hoja de Trabajo para listado'!$CD$155:$CD$1048576,0),MATCH((CUADRO!M$4&amp;$E92),'Hoja de Trabajo para listado'!$CD$151:$DC$151,0)),0)</f>
        <v>0</v>
      </c>
      <c r="N92" s="243">
        <f ca="1">+IFERROR(INDEX('Hoja de Trabajo para listado'!$A$155:$Z$1048576,MATCH($A92,'Hoja de Trabajo para listado'!$A$155:$A$1048576,0),MATCH((CUADRO!N$4&amp;$E92),'Hoja de Trabajo para listado'!$A$151:$Z$151,0)),0)+IFERROR(INDEX('Hoja de Trabajo para listado'!$AB$155:$BA$1048576,MATCH($A92,'Hoja de Trabajo para listado'!$AB$155:$AB$1048576,0),MATCH((CUADRO!N$4&amp;$E92),'Hoja de Trabajo para listado'!$AB$151:$BA$151,0)),0)+IFERROR(INDEX('Hoja de Trabajo para listado'!$BC$155:$CB$1048576,MATCH($A92,'Hoja de Trabajo para listado'!$BC$155:$BC$1048576,0),MATCH((CUADRO!N$4&amp;$E92),'Hoja de Trabajo para listado'!$BC$151:$CB$151,0)),0)+IFERROR(INDEX('Hoja de Trabajo para listado'!$DE$153:$DG$274,MATCH($A92,'Hoja de Trabajo para listado'!$DE$153:$DE$1048576,0),MATCH((CUADRO!N$4&amp;$E92),'Hoja de Trabajo para listado'!$DE$151:$DG$151,0)),0)+IFERROR(INDEX('Hoja de Trabajo para listado'!$CD$155:$DC$1048576,MATCH($A92,'Hoja de Trabajo para listado'!$CD$155:$CD$1048576,0),MATCH((CUADRO!N$4&amp;$E92),'Hoja de Trabajo para listado'!$CD$151:$DC$151,0)),0)</f>
        <v>0</v>
      </c>
      <c r="O92" s="243">
        <f ca="1">+IFERROR(INDEX('Hoja de Trabajo para listado'!$A$155:$Z$1048576,MATCH($A92,'Hoja de Trabajo para listado'!$A$155:$A$1048576,0),MATCH((CUADRO!O$4&amp;$E92),'Hoja de Trabajo para listado'!$A$151:$Z$151,0)),0)+IFERROR(INDEX('Hoja de Trabajo para listado'!$AB$155:$BA$1048576,MATCH($A92,'Hoja de Trabajo para listado'!$AB$155:$AB$1048576,0),MATCH((CUADRO!O$4&amp;$E92),'Hoja de Trabajo para listado'!$AB$151:$BA$151,0)),0)+IFERROR(INDEX('Hoja de Trabajo para listado'!$BC$155:$CB$1048576,MATCH($A92,'Hoja de Trabajo para listado'!$BC$155:$BC$1048576,0),MATCH((CUADRO!O$4&amp;$E92),'Hoja de Trabajo para listado'!$BC$151:$CB$151,0)),0)+IFERROR(INDEX('Hoja de Trabajo para listado'!$DE$153:$DG$274,MATCH($A92,'Hoja de Trabajo para listado'!$DE$153:$DE$1048576,0),MATCH((CUADRO!O$4&amp;$E92),'Hoja de Trabajo para listado'!$DE$151:$DG$151,0)),0)+IFERROR(INDEX('Hoja de Trabajo para listado'!$CD$155:$DC$1048576,MATCH($A92,'Hoja de Trabajo para listado'!$CD$155:$CD$1048576,0),MATCH((CUADRO!O$4&amp;$E92),'Hoja de Trabajo para listado'!$CD$151:$DC$151,0)),0)</f>
        <v>0</v>
      </c>
      <c r="P92" s="243">
        <f ca="1">+IFERROR(INDEX('Hoja de Trabajo para listado'!$A$155:$Z$1048576,MATCH($A92,'Hoja de Trabajo para listado'!$A$155:$A$1048576,0),MATCH((CUADRO!P$4&amp;$E92),'Hoja de Trabajo para listado'!$A$151:$Z$151,0)),0)+IFERROR(INDEX('Hoja de Trabajo para listado'!$AB$155:$BA$1048576,MATCH($A92,'Hoja de Trabajo para listado'!$AB$155:$AB$1048576,0),MATCH((CUADRO!P$4&amp;$E92),'Hoja de Trabajo para listado'!$AB$151:$BA$151,0)),0)+IFERROR(INDEX('Hoja de Trabajo para listado'!$BC$155:$CB$1048576,MATCH($A92,'Hoja de Trabajo para listado'!$BC$155:$BC$1048576,0),MATCH((CUADRO!P$4&amp;$E92),'Hoja de Trabajo para listado'!$BC$151:$CB$151,0)),0)+IFERROR(INDEX('Hoja de Trabajo para listado'!$DE$153:$DG$274,MATCH($A92,'Hoja de Trabajo para listado'!$DE$153:$DE$1048576,0),MATCH((CUADRO!P$4&amp;$E92),'Hoja de Trabajo para listado'!$DE$151:$DG$151,0)),0)+IFERROR(INDEX('Hoja de Trabajo para listado'!$CD$155:$DC$1048576,MATCH($A92,'Hoja de Trabajo para listado'!$CD$155:$CD$1048576,0),MATCH((CUADRO!P$4&amp;$E92),'Hoja de Trabajo para listado'!$CD$151:$DC$151,0)),0)</f>
        <v>0</v>
      </c>
      <c r="Q92" s="243">
        <f ca="1">+IFERROR(INDEX('Hoja de Trabajo para listado'!$A$155:$Z$1048576,MATCH($A92,'Hoja de Trabajo para listado'!$A$155:$A$1048576,0),MATCH((CUADRO!Q$4&amp;$E92),'Hoja de Trabajo para listado'!$A$151:$Z$151,0)),0)+IFERROR(INDEX('Hoja de Trabajo para listado'!$AB$155:$BA$1048576,MATCH($A92,'Hoja de Trabajo para listado'!$AB$155:$AB$1048576,0),MATCH((CUADRO!Q$4&amp;$E92),'Hoja de Trabajo para listado'!$AB$151:$BA$151,0)),0)+IFERROR(INDEX('Hoja de Trabajo para listado'!$BC$155:$CB$1048576,MATCH($A92,'Hoja de Trabajo para listado'!$BC$155:$BC$1048576,0),MATCH((CUADRO!Q$4&amp;$E92),'Hoja de Trabajo para listado'!$BC$151:$CB$151,0)),0)+IFERROR(INDEX('Hoja de Trabajo para listado'!$DE$153:$DG$274,MATCH($A92,'Hoja de Trabajo para listado'!$DE$153:$DE$1048576,0),MATCH((CUADRO!Q$4&amp;$E92),'Hoja de Trabajo para listado'!$DE$151:$DG$151,0)),0)+IFERROR(INDEX('Hoja de Trabajo para listado'!$CD$155:$DC$1048576,MATCH($A92,'Hoja de Trabajo para listado'!$CD$155:$CD$1048576,0),MATCH((CUADRO!Q$4&amp;$E92),'Hoja de Trabajo para listado'!$CD$151:$DC$151,0)),0)</f>
        <v>0</v>
      </c>
      <c r="R92" s="243">
        <f t="shared" ca="1" si="5"/>
        <v>1287.51</v>
      </c>
      <c r="S92" s="243">
        <f ca="1">+R91+R92</f>
        <v>1287.51</v>
      </c>
      <c r="T92" s="243">
        <f ca="1">+S92</f>
        <v>1287.51</v>
      </c>
      <c r="U92" s="242">
        <f t="shared" si="6"/>
        <v>2</v>
      </c>
      <c r="V92" s="327" t="str">
        <f>+VLOOKUP(A92,bd_lista!$A$3:$E$592,5,FALSE)</f>
        <v>Universidades Públicas</v>
      </c>
      <c r="W92" s="398"/>
      <c r="X92" s="240">
        <f>+VLOOKUP(A92,[4]Sheet1!$A$13:$D$744,4,FALSE)</f>
        <v>0</v>
      </c>
      <c r="Y92" s="240" t="e">
        <f>+VLOOKUP(X92,bd_lista!$A$3:$C$592,3,FALSE)</f>
        <v>#N/A</v>
      </c>
      <c r="Z92" s="288"/>
      <c r="AA92" s="289"/>
    </row>
    <row r="93" spans="1:27" customFormat="1" ht="15" hidden="1" customHeight="1">
      <c r="A93" s="32">
        <v>146</v>
      </c>
      <c r="B93" s="393">
        <f>+A93</f>
        <v>146</v>
      </c>
      <c r="C93" s="245" t="str">
        <f>+VLOOKUP(A93,bd_lista!$A$3:$C$592,3,FALSE)</f>
        <v>Universidad Autónoma Gabriel René Moreno</v>
      </c>
      <c r="D93" s="395" t="str">
        <f>+C93</f>
        <v>Universidad Autónoma Gabriel René Moreno</v>
      </c>
      <c r="E93" s="245" t="s">
        <v>1303</v>
      </c>
      <c r="F93" s="241">
        <f ca="1">+IFERROR(INDEX('Hoja de Trabajo para listado'!$A$155:$Z$1048576,MATCH($A93,'Hoja de Trabajo para listado'!$A$155:$A$1048576,0),MATCH((CUADRO!F$4&amp;$E93),'Hoja de Trabajo para listado'!$A$151:$Z$151,0)),0)+IFERROR(INDEX('Hoja de Trabajo para listado'!$AB$155:$BA$1048576,MATCH($A93,'Hoja de Trabajo para listado'!$AB$155:$AB$1048576,0),MATCH((CUADRO!F$4&amp;$E93),'Hoja de Trabajo para listado'!$AB$151:$BA$151,0)),0)+IFERROR(INDEX('Hoja de Trabajo para listado'!$BC$155:$CB$1048576,MATCH($A93,'Hoja de Trabajo para listado'!$BC$155:$BC$1048576,0),MATCH((CUADRO!F$4&amp;$E93),'Hoja de Trabajo para listado'!$BC$151:$CB$151,0)),0)+IFERROR(INDEX('Hoja de Trabajo para listado'!$DE$153:$DG$274,MATCH($A93,'Hoja de Trabajo para listado'!$DE$153:$DE$1048576,0),MATCH((CUADRO!F$4&amp;$E93),'Hoja de Trabajo para listado'!$DE$151:$DG$151,0)),0)+IFERROR(INDEX('Hoja de Trabajo para listado'!$CD$155:$DC$1048576,MATCH($A93,'Hoja de Trabajo para listado'!$CD$155:$CD$1048576,0),MATCH((CUADRO!F$4&amp;$E93),'Hoja de Trabajo para listado'!$CD$151:$DC$151,0)),0)</f>
        <v>0</v>
      </c>
      <c r="G93" s="241">
        <f ca="1">+IFERROR(INDEX('Hoja de Trabajo para listado'!$A$155:$Z$1048576,MATCH($A93,'Hoja de Trabajo para listado'!$A$155:$A$1048576,0),MATCH((CUADRO!G$4&amp;$E93),'Hoja de Trabajo para listado'!$A$151:$Z$151,0)),0)+IFERROR(INDEX('Hoja de Trabajo para listado'!$AB$155:$BA$1048576,MATCH($A93,'Hoja de Trabajo para listado'!$AB$155:$AB$1048576,0),MATCH((CUADRO!G$4&amp;$E93),'Hoja de Trabajo para listado'!$AB$151:$BA$151,0)),0)+IFERROR(INDEX('Hoja de Trabajo para listado'!$BC$155:$CB$1048576,MATCH($A93,'Hoja de Trabajo para listado'!$BC$155:$BC$1048576,0),MATCH((CUADRO!G$4&amp;$E93),'Hoja de Trabajo para listado'!$BC$151:$CB$151,0)),0)+IFERROR(INDEX('Hoja de Trabajo para listado'!$DE$153:$DG$274,MATCH($A93,'Hoja de Trabajo para listado'!$DE$153:$DE$1048576,0),MATCH((CUADRO!G$4&amp;$E93),'Hoja de Trabajo para listado'!$DE$151:$DG$151,0)),0)+IFERROR(INDEX('Hoja de Trabajo para listado'!$CD$155:$DC$1048576,MATCH($A93,'Hoja de Trabajo para listado'!$CD$155:$CD$1048576,0),MATCH((CUADRO!G$4&amp;$E93),'Hoja de Trabajo para listado'!$CD$151:$DC$151,0)),0)</f>
        <v>0</v>
      </c>
      <c r="H93" s="241">
        <f ca="1">+IFERROR(INDEX('Hoja de Trabajo para listado'!$A$155:$Z$1048576,MATCH($A93,'Hoja de Trabajo para listado'!$A$155:$A$1048576,0),MATCH((CUADRO!H$4&amp;$E93),'Hoja de Trabajo para listado'!$A$151:$Z$151,0)),0)+IFERROR(INDEX('Hoja de Trabajo para listado'!$AB$155:$BA$1048576,MATCH($A93,'Hoja de Trabajo para listado'!$AB$155:$AB$1048576,0),MATCH((CUADRO!H$4&amp;$E93),'Hoja de Trabajo para listado'!$AB$151:$BA$151,0)),0)+IFERROR(INDEX('Hoja de Trabajo para listado'!$BC$155:$CB$1048576,MATCH($A93,'Hoja de Trabajo para listado'!$BC$155:$BC$1048576,0),MATCH((CUADRO!H$4&amp;$E93),'Hoja de Trabajo para listado'!$BC$151:$CB$151,0)),0)+IFERROR(INDEX('Hoja de Trabajo para listado'!$DE$153:$DG$274,MATCH($A93,'Hoja de Trabajo para listado'!$DE$153:$DE$1048576,0),MATCH((CUADRO!H$4&amp;$E93),'Hoja de Trabajo para listado'!$DE$151:$DG$151,0)),0)+IFERROR(INDEX('Hoja de Trabajo para listado'!$CD$155:$DC$1048576,MATCH($A93,'Hoja de Trabajo para listado'!$CD$155:$CD$1048576,0),MATCH((CUADRO!H$4&amp;$E93),'Hoja de Trabajo para listado'!$CD$151:$DC$151,0)),0)</f>
        <v>0</v>
      </c>
      <c r="I93" s="241">
        <f ca="1">+IFERROR(INDEX('Hoja de Trabajo para listado'!$A$155:$Z$1048576,MATCH($A93,'Hoja de Trabajo para listado'!$A$155:$A$1048576,0),MATCH((CUADRO!I$4&amp;$E93),'Hoja de Trabajo para listado'!$A$151:$Z$151,0)),0)+IFERROR(INDEX('Hoja de Trabajo para listado'!$AB$155:$BA$1048576,MATCH($A93,'Hoja de Trabajo para listado'!$AB$155:$AB$1048576,0),MATCH((CUADRO!I$4&amp;$E93),'Hoja de Trabajo para listado'!$AB$151:$BA$151,0)),0)+IFERROR(INDEX('Hoja de Trabajo para listado'!$BC$155:$CB$1048576,MATCH($A93,'Hoja de Trabajo para listado'!$BC$155:$BC$1048576,0),MATCH((CUADRO!I$4&amp;$E93),'Hoja de Trabajo para listado'!$BC$151:$CB$151,0)),0)+IFERROR(INDEX('Hoja de Trabajo para listado'!$DE$153:$DG$274,MATCH($A93,'Hoja de Trabajo para listado'!$DE$153:$DE$1048576,0),MATCH((CUADRO!I$4&amp;$E93),'Hoja de Trabajo para listado'!$DE$151:$DG$151,0)),0)+IFERROR(INDEX('Hoja de Trabajo para listado'!$CD$155:$DC$1048576,MATCH($A93,'Hoja de Trabajo para listado'!$CD$155:$CD$1048576,0),MATCH((CUADRO!I$4&amp;$E93),'Hoja de Trabajo para listado'!$CD$151:$DC$151,0)),0)</f>
        <v>0</v>
      </c>
      <c r="J93" s="241">
        <f ca="1">+IFERROR(INDEX('Hoja de Trabajo para listado'!$A$155:$Z$1048576,MATCH($A93,'Hoja de Trabajo para listado'!$A$155:$A$1048576,0),MATCH((CUADRO!J$4&amp;$E93),'Hoja de Trabajo para listado'!$A$151:$Z$151,0)),0)+IFERROR(INDEX('Hoja de Trabajo para listado'!$AB$155:$BA$1048576,MATCH($A93,'Hoja de Trabajo para listado'!$AB$155:$AB$1048576,0),MATCH((CUADRO!J$4&amp;$E93),'Hoja de Trabajo para listado'!$AB$151:$BA$151,0)),0)+IFERROR(INDEX('Hoja de Trabajo para listado'!$BC$155:$CB$1048576,MATCH($A93,'Hoja de Trabajo para listado'!$BC$155:$BC$1048576,0),MATCH((CUADRO!J$4&amp;$E93),'Hoja de Trabajo para listado'!$BC$151:$CB$151,0)),0)+IFERROR(INDEX('Hoja de Trabajo para listado'!$DE$153:$DG$274,MATCH($A93,'Hoja de Trabajo para listado'!$DE$153:$DE$1048576,0),MATCH((CUADRO!J$4&amp;$E93),'Hoja de Trabajo para listado'!$DE$151:$DG$151,0)),0)+IFERROR(INDEX('Hoja de Trabajo para listado'!$CD$155:$DC$1048576,MATCH($A93,'Hoja de Trabajo para listado'!$CD$155:$CD$1048576,0),MATCH((CUADRO!J$4&amp;$E93),'Hoja de Trabajo para listado'!$CD$151:$DC$151,0)),0)</f>
        <v>0</v>
      </c>
      <c r="K93" s="241">
        <f ca="1">+IFERROR(INDEX('Hoja de Trabajo para listado'!$A$155:$Z$1048576,MATCH($A93,'Hoja de Trabajo para listado'!$A$155:$A$1048576,0),MATCH((CUADRO!K$4&amp;$E93),'Hoja de Trabajo para listado'!$A$151:$Z$151,0)),0)+IFERROR(INDEX('Hoja de Trabajo para listado'!$AB$155:$BA$1048576,MATCH($A93,'Hoja de Trabajo para listado'!$AB$155:$AB$1048576,0),MATCH((CUADRO!K$4&amp;$E93),'Hoja de Trabajo para listado'!$AB$151:$BA$151,0)),0)+IFERROR(INDEX('Hoja de Trabajo para listado'!$BC$155:$CB$1048576,MATCH($A93,'Hoja de Trabajo para listado'!$BC$155:$BC$1048576,0),MATCH((CUADRO!K$4&amp;$E93),'Hoja de Trabajo para listado'!$BC$151:$CB$151,0)),0)+IFERROR(INDEX('Hoja de Trabajo para listado'!$DE$153:$DG$274,MATCH($A93,'Hoja de Trabajo para listado'!$DE$153:$DE$1048576,0),MATCH((CUADRO!K$4&amp;$E93),'Hoja de Trabajo para listado'!$DE$151:$DG$151,0)),0)+IFERROR(INDEX('Hoja de Trabajo para listado'!$CD$155:$DC$1048576,MATCH($A93,'Hoja de Trabajo para listado'!$CD$155:$CD$1048576,0),MATCH((CUADRO!K$4&amp;$E93),'Hoja de Trabajo para listado'!$CD$151:$DC$151,0)),0)</f>
        <v>0</v>
      </c>
      <c r="L93" s="241">
        <f ca="1">+IFERROR(INDEX('Hoja de Trabajo para listado'!$A$155:$Z$1048576,MATCH($A93,'Hoja de Trabajo para listado'!$A$155:$A$1048576,0),MATCH((CUADRO!L$4&amp;$E93),'Hoja de Trabajo para listado'!$A$151:$Z$151,0)),0)+IFERROR(INDEX('Hoja de Trabajo para listado'!$AB$155:$BA$1048576,MATCH($A93,'Hoja de Trabajo para listado'!$AB$155:$AB$1048576,0),MATCH((CUADRO!L$4&amp;$E93),'Hoja de Trabajo para listado'!$AB$151:$BA$151,0)),0)+IFERROR(INDEX('Hoja de Trabajo para listado'!$BC$155:$CB$1048576,MATCH($A93,'Hoja de Trabajo para listado'!$BC$155:$BC$1048576,0),MATCH((CUADRO!L$4&amp;$E93),'Hoja de Trabajo para listado'!$BC$151:$CB$151,0)),0)+IFERROR(INDEX('Hoja de Trabajo para listado'!$DE$153:$DG$274,MATCH($A93,'Hoja de Trabajo para listado'!$DE$153:$DE$1048576,0),MATCH((CUADRO!L$4&amp;$E93),'Hoja de Trabajo para listado'!$DE$151:$DG$151,0)),0)+IFERROR(INDEX('Hoja de Trabajo para listado'!$CD$155:$DC$1048576,MATCH($A93,'Hoja de Trabajo para listado'!$CD$155:$CD$1048576,0),MATCH((CUADRO!L$4&amp;$E93),'Hoja de Trabajo para listado'!$CD$151:$DC$151,0)),0)</f>
        <v>0</v>
      </c>
      <c r="M93" s="241">
        <f ca="1">+IFERROR(INDEX('Hoja de Trabajo para listado'!$A$155:$Z$1048576,MATCH($A93,'Hoja de Trabajo para listado'!$A$155:$A$1048576,0),MATCH((CUADRO!M$4&amp;$E93),'Hoja de Trabajo para listado'!$A$151:$Z$151,0)),0)+IFERROR(INDEX('Hoja de Trabajo para listado'!$AB$155:$BA$1048576,MATCH($A93,'Hoja de Trabajo para listado'!$AB$155:$AB$1048576,0),MATCH((CUADRO!M$4&amp;$E93),'Hoja de Trabajo para listado'!$AB$151:$BA$151,0)),0)+IFERROR(INDEX('Hoja de Trabajo para listado'!$BC$155:$CB$1048576,MATCH($A93,'Hoja de Trabajo para listado'!$BC$155:$BC$1048576,0),MATCH((CUADRO!M$4&amp;$E93),'Hoja de Trabajo para listado'!$BC$151:$CB$151,0)),0)+IFERROR(INDEX('Hoja de Trabajo para listado'!$DE$153:$DG$274,MATCH($A93,'Hoja de Trabajo para listado'!$DE$153:$DE$1048576,0),MATCH((CUADRO!M$4&amp;$E93),'Hoja de Trabajo para listado'!$DE$151:$DG$151,0)),0)+IFERROR(INDEX('Hoja de Trabajo para listado'!$CD$155:$DC$1048576,MATCH($A93,'Hoja de Trabajo para listado'!$CD$155:$CD$1048576,0),MATCH((CUADRO!M$4&amp;$E93),'Hoja de Trabajo para listado'!$CD$151:$DC$151,0)),0)</f>
        <v>0</v>
      </c>
      <c r="N93" s="265">
        <f ca="1">+IFERROR(INDEX('Hoja de Trabajo para listado'!$A$155:$Z$1048576,MATCH($A93,'Hoja de Trabajo para listado'!$A$155:$A$1048576,0),MATCH((CUADRO!N$4&amp;$E93),'Hoja de Trabajo para listado'!$A$151:$Z$151,0)),0)+IFERROR(INDEX('Hoja de Trabajo para listado'!$AB$155:$BA$1048576,MATCH($A93,'Hoja de Trabajo para listado'!$AB$155:$AB$1048576,0),MATCH((CUADRO!N$4&amp;$E93),'Hoja de Trabajo para listado'!$AB$151:$BA$151,0)),0)+IFERROR(INDEX('Hoja de Trabajo para listado'!$BC$155:$CB$1048576,MATCH($A93,'Hoja de Trabajo para listado'!$BC$155:$BC$1048576,0),MATCH((CUADRO!N$4&amp;$E93),'Hoja de Trabajo para listado'!$BC$151:$CB$151,0)),0)+IFERROR(INDEX('Hoja de Trabajo para listado'!$DE$153:$DG$274,MATCH($A93,'Hoja de Trabajo para listado'!$DE$153:$DE$1048576,0),MATCH((CUADRO!N$4&amp;$E93),'Hoja de Trabajo para listado'!$DE$151:$DG$151,0)),0)+IFERROR(INDEX('Hoja de Trabajo para listado'!$CD$155:$DC$1048576,MATCH($A93,'Hoja de Trabajo para listado'!$CD$155:$CD$1048576,0),MATCH((CUADRO!N$4&amp;$E93),'Hoja de Trabajo para listado'!$CD$151:$DC$151,0)),0)</f>
        <v>0</v>
      </c>
      <c r="O93" s="265">
        <f ca="1">+IFERROR(INDEX('Hoja de Trabajo para listado'!$A$155:$Z$1048576,MATCH($A93,'Hoja de Trabajo para listado'!$A$155:$A$1048576,0),MATCH((CUADRO!O$4&amp;$E93),'Hoja de Trabajo para listado'!$A$151:$Z$151,0)),0)+IFERROR(INDEX('Hoja de Trabajo para listado'!$AB$155:$BA$1048576,MATCH($A93,'Hoja de Trabajo para listado'!$AB$155:$AB$1048576,0),MATCH((CUADRO!O$4&amp;$E93),'Hoja de Trabajo para listado'!$AB$151:$BA$151,0)),0)+IFERROR(INDEX('Hoja de Trabajo para listado'!$BC$155:$CB$1048576,MATCH($A93,'Hoja de Trabajo para listado'!$BC$155:$BC$1048576,0),MATCH((CUADRO!O$4&amp;$E93),'Hoja de Trabajo para listado'!$BC$151:$CB$151,0)),0)+IFERROR(INDEX('Hoja de Trabajo para listado'!$DE$153:$DG$274,MATCH($A93,'Hoja de Trabajo para listado'!$DE$153:$DE$1048576,0),MATCH((CUADRO!O$4&amp;$E93),'Hoja de Trabajo para listado'!$DE$151:$DG$151,0)),0)+IFERROR(INDEX('Hoja de Trabajo para listado'!$CD$155:$DC$1048576,MATCH($A93,'Hoja de Trabajo para listado'!$CD$155:$CD$1048576,0),MATCH((CUADRO!O$4&amp;$E93),'Hoja de Trabajo para listado'!$CD$151:$DC$151,0)),0)</f>
        <v>0</v>
      </c>
      <c r="P93" s="265">
        <f ca="1">+IFERROR(INDEX('Hoja de Trabajo para listado'!$A$155:$Z$1048576,MATCH($A93,'Hoja de Trabajo para listado'!$A$155:$A$1048576,0),MATCH((CUADRO!P$4&amp;$E93),'Hoja de Trabajo para listado'!$A$151:$Z$151,0)),0)+IFERROR(INDEX('Hoja de Trabajo para listado'!$AB$155:$BA$1048576,MATCH($A93,'Hoja de Trabajo para listado'!$AB$155:$AB$1048576,0),MATCH((CUADRO!P$4&amp;$E93),'Hoja de Trabajo para listado'!$AB$151:$BA$151,0)),0)+IFERROR(INDEX('Hoja de Trabajo para listado'!$BC$155:$CB$1048576,MATCH($A93,'Hoja de Trabajo para listado'!$BC$155:$BC$1048576,0),MATCH((CUADRO!P$4&amp;$E93),'Hoja de Trabajo para listado'!$BC$151:$CB$151,0)),0)+IFERROR(INDEX('Hoja de Trabajo para listado'!$DE$153:$DG$274,MATCH($A93,'Hoja de Trabajo para listado'!$DE$153:$DE$1048576,0),MATCH((CUADRO!P$4&amp;$E93),'Hoja de Trabajo para listado'!$DE$151:$DG$151,0)),0)+IFERROR(INDEX('Hoja de Trabajo para listado'!$CD$155:$DC$1048576,MATCH($A93,'Hoja de Trabajo para listado'!$CD$155:$CD$1048576,0),MATCH((CUADRO!P$4&amp;$E93),'Hoja de Trabajo para listado'!$CD$151:$DC$151,0)),0)</f>
        <v>0</v>
      </c>
      <c r="Q93" s="265">
        <f ca="1">+IFERROR(INDEX('Hoja de Trabajo para listado'!$A$155:$Z$1048576,MATCH($A93,'Hoja de Trabajo para listado'!$A$155:$A$1048576,0),MATCH((CUADRO!Q$4&amp;$E93),'Hoja de Trabajo para listado'!$A$151:$Z$151,0)),0)+IFERROR(INDEX('Hoja de Trabajo para listado'!$AB$155:$BA$1048576,MATCH($A93,'Hoja de Trabajo para listado'!$AB$155:$AB$1048576,0),MATCH((CUADRO!Q$4&amp;$E93),'Hoja de Trabajo para listado'!$AB$151:$BA$151,0)),0)+IFERROR(INDEX('Hoja de Trabajo para listado'!$BC$155:$CB$1048576,MATCH($A93,'Hoja de Trabajo para listado'!$BC$155:$BC$1048576,0),MATCH((CUADRO!Q$4&amp;$E93),'Hoja de Trabajo para listado'!$BC$151:$CB$151,0)),0)+IFERROR(INDEX('Hoja de Trabajo para listado'!$DE$153:$DG$274,MATCH($A93,'Hoja de Trabajo para listado'!$DE$153:$DE$1048576,0),MATCH((CUADRO!Q$4&amp;$E93),'Hoja de Trabajo para listado'!$DE$151:$DG$151,0)),0)+IFERROR(INDEX('Hoja de Trabajo para listado'!$CD$155:$DC$1048576,MATCH($A93,'Hoja de Trabajo para listado'!$CD$155:$CD$1048576,0),MATCH((CUADRO!Q$4&amp;$E93),'Hoja de Trabajo para listado'!$CD$151:$DC$151,0)),0)</f>
        <v>0</v>
      </c>
      <c r="R93" s="241">
        <f t="shared" ca="1" si="5"/>
        <v>0</v>
      </c>
      <c r="S93" s="241"/>
      <c r="T93" s="241">
        <f ca="1">+T94</f>
        <v>0</v>
      </c>
      <c r="U93" s="240">
        <f t="shared" si="6"/>
        <v>1</v>
      </c>
      <c r="V93" s="327" t="str">
        <f>+VLOOKUP(A93,bd_lista!$A$3:$E$592,5,FALSE)</f>
        <v>Universidades Públicas</v>
      </c>
      <c r="W93" s="397" t="str">
        <f>+V93</f>
        <v>Universidades Públicas</v>
      </c>
      <c r="X93" s="240">
        <f>+VLOOKUP(A93,[4]Sheet1!$A$13:$D$744,4,FALSE)</f>
        <v>0</v>
      </c>
      <c r="Y93" s="240" t="e">
        <f>+VLOOKUP(X93,bd_lista!$A$3:$C$592,3,FALSE)</f>
        <v>#N/A</v>
      </c>
      <c r="Z93" s="290">
        <f>+X93</f>
        <v>0</v>
      </c>
      <c r="AA93" s="291" t="e">
        <f>+Y93</f>
        <v>#N/A</v>
      </c>
    </row>
    <row r="94" spans="1:27" customFormat="1" ht="15" hidden="1" customHeight="1">
      <c r="A94" s="32">
        <v>146</v>
      </c>
      <c r="B94" s="394"/>
      <c r="C94" s="327" t="str">
        <f>+VLOOKUP(A94,bd_lista!$A$3:$C$592,3,FALSE)</f>
        <v>Universidad Autónoma Gabriel René Moreno</v>
      </c>
      <c r="D94" s="396"/>
      <c r="E94" s="327" t="s">
        <v>1304</v>
      </c>
      <c r="F94" s="243">
        <f ca="1">+IFERROR(INDEX('Hoja de Trabajo para listado'!$A$155:$Z$1048576,MATCH($A94,'Hoja de Trabajo para listado'!$A$155:$A$1048576,0),MATCH((CUADRO!F$4&amp;$E94),'Hoja de Trabajo para listado'!$A$151:$Z$151,0)),0)+IFERROR(INDEX('Hoja de Trabajo para listado'!$AB$155:$BA$1048576,MATCH($A94,'Hoja de Trabajo para listado'!$AB$155:$AB$1048576,0),MATCH((CUADRO!F$4&amp;$E94),'Hoja de Trabajo para listado'!$AB$151:$BA$151,0)),0)+IFERROR(INDEX('Hoja de Trabajo para listado'!$BC$155:$CB$1048576,MATCH($A94,'Hoja de Trabajo para listado'!$BC$155:$BC$1048576,0),MATCH((CUADRO!F$4&amp;$E94),'Hoja de Trabajo para listado'!$BC$151:$CB$151,0)),0)+IFERROR(INDEX('Hoja de Trabajo para listado'!$DE$153:$DG$274,MATCH($A94,'Hoja de Trabajo para listado'!$DE$153:$DE$1048576,0),MATCH((CUADRO!F$4&amp;$E94),'Hoja de Trabajo para listado'!$DE$151:$DG$151,0)),0)+IFERROR(INDEX('Hoja de Trabajo para listado'!$CD$155:$DC$1048576,MATCH($A94,'Hoja de Trabajo para listado'!$CD$155:$CD$1048576,0),MATCH((CUADRO!F$4&amp;$E94),'Hoja de Trabajo para listado'!$CD$151:$DC$151,0)),0)</f>
        <v>0</v>
      </c>
      <c r="G94" s="243">
        <f ca="1">+IFERROR(INDEX('Hoja de Trabajo para listado'!$A$155:$Z$1048576,MATCH($A94,'Hoja de Trabajo para listado'!$A$155:$A$1048576,0),MATCH((CUADRO!G$4&amp;$E94),'Hoja de Trabajo para listado'!$A$151:$Z$151,0)),0)+IFERROR(INDEX('Hoja de Trabajo para listado'!$AB$155:$BA$1048576,MATCH($A94,'Hoja de Trabajo para listado'!$AB$155:$AB$1048576,0),MATCH((CUADRO!G$4&amp;$E94),'Hoja de Trabajo para listado'!$AB$151:$BA$151,0)),0)+IFERROR(INDEX('Hoja de Trabajo para listado'!$BC$155:$CB$1048576,MATCH($A94,'Hoja de Trabajo para listado'!$BC$155:$BC$1048576,0),MATCH((CUADRO!G$4&amp;$E94),'Hoja de Trabajo para listado'!$BC$151:$CB$151,0)),0)+IFERROR(INDEX('Hoja de Trabajo para listado'!$DE$153:$DG$274,MATCH($A94,'Hoja de Trabajo para listado'!$DE$153:$DE$1048576,0),MATCH((CUADRO!G$4&amp;$E94),'Hoja de Trabajo para listado'!$DE$151:$DG$151,0)),0)+IFERROR(INDEX('Hoja de Trabajo para listado'!$CD$155:$DC$1048576,MATCH($A94,'Hoja de Trabajo para listado'!$CD$155:$CD$1048576,0),MATCH((CUADRO!G$4&amp;$E94),'Hoja de Trabajo para listado'!$CD$151:$DC$151,0)),0)</f>
        <v>0</v>
      </c>
      <c r="H94" s="243">
        <f ca="1">+IFERROR(INDEX('Hoja de Trabajo para listado'!$A$155:$Z$1048576,MATCH($A94,'Hoja de Trabajo para listado'!$A$155:$A$1048576,0),MATCH((CUADRO!H$4&amp;$E94),'Hoja de Trabajo para listado'!$A$151:$Z$151,0)),0)+IFERROR(INDEX('Hoja de Trabajo para listado'!$AB$155:$BA$1048576,MATCH($A94,'Hoja de Trabajo para listado'!$AB$155:$AB$1048576,0),MATCH((CUADRO!H$4&amp;$E94),'Hoja de Trabajo para listado'!$AB$151:$BA$151,0)),0)+IFERROR(INDEX('Hoja de Trabajo para listado'!$BC$155:$CB$1048576,MATCH($A94,'Hoja de Trabajo para listado'!$BC$155:$BC$1048576,0),MATCH((CUADRO!H$4&amp;$E94),'Hoja de Trabajo para listado'!$BC$151:$CB$151,0)),0)+IFERROR(INDEX('Hoja de Trabajo para listado'!$DE$153:$DG$274,MATCH($A94,'Hoja de Trabajo para listado'!$DE$153:$DE$1048576,0),MATCH((CUADRO!H$4&amp;$E94),'Hoja de Trabajo para listado'!$DE$151:$DG$151,0)),0)+IFERROR(INDEX('Hoja de Trabajo para listado'!$CD$155:$DC$1048576,MATCH($A94,'Hoja de Trabajo para listado'!$CD$155:$CD$1048576,0),MATCH((CUADRO!H$4&amp;$E94),'Hoja de Trabajo para listado'!$CD$151:$DC$151,0)),0)</f>
        <v>0</v>
      </c>
      <c r="I94" s="243">
        <f ca="1">+IFERROR(INDEX('Hoja de Trabajo para listado'!$A$155:$Z$1048576,MATCH($A94,'Hoja de Trabajo para listado'!$A$155:$A$1048576,0),MATCH((CUADRO!I$4&amp;$E94),'Hoja de Trabajo para listado'!$A$151:$Z$151,0)),0)+IFERROR(INDEX('Hoja de Trabajo para listado'!$AB$155:$BA$1048576,MATCH($A94,'Hoja de Trabajo para listado'!$AB$155:$AB$1048576,0),MATCH((CUADRO!I$4&amp;$E94),'Hoja de Trabajo para listado'!$AB$151:$BA$151,0)),0)+IFERROR(INDEX('Hoja de Trabajo para listado'!$BC$155:$CB$1048576,MATCH($A94,'Hoja de Trabajo para listado'!$BC$155:$BC$1048576,0),MATCH((CUADRO!I$4&amp;$E94),'Hoja de Trabajo para listado'!$BC$151:$CB$151,0)),0)+IFERROR(INDEX('Hoja de Trabajo para listado'!$DE$153:$DG$274,MATCH($A94,'Hoja de Trabajo para listado'!$DE$153:$DE$1048576,0),MATCH((CUADRO!I$4&amp;$E94),'Hoja de Trabajo para listado'!$DE$151:$DG$151,0)),0)+IFERROR(INDEX('Hoja de Trabajo para listado'!$CD$155:$DC$1048576,MATCH($A94,'Hoja de Trabajo para listado'!$CD$155:$CD$1048576,0),MATCH((CUADRO!I$4&amp;$E94),'Hoja de Trabajo para listado'!$CD$151:$DC$151,0)),0)</f>
        <v>0</v>
      </c>
      <c r="J94" s="243">
        <f ca="1">+IFERROR(INDEX('Hoja de Trabajo para listado'!$A$155:$Z$1048576,MATCH($A94,'Hoja de Trabajo para listado'!$A$155:$A$1048576,0),MATCH((CUADRO!J$4&amp;$E94),'Hoja de Trabajo para listado'!$A$151:$Z$151,0)),0)+IFERROR(INDEX('Hoja de Trabajo para listado'!$AB$155:$BA$1048576,MATCH($A94,'Hoja de Trabajo para listado'!$AB$155:$AB$1048576,0),MATCH((CUADRO!J$4&amp;$E94),'Hoja de Trabajo para listado'!$AB$151:$BA$151,0)),0)+IFERROR(INDEX('Hoja de Trabajo para listado'!$BC$155:$CB$1048576,MATCH($A94,'Hoja de Trabajo para listado'!$BC$155:$BC$1048576,0),MATCH((CUADRO!J$4&amp;$E94),'Hoja de Trabajo para listado'!$BC$151:$CB$151,0)),0)+IFERROR(INDEX('Hoja de Trabajo para listado'!$DE$153:$DG$274,MATCH($A94,'Hoja de Trabajo para listado'!$DE$153:$DE$1048576,0),MATCH((CUADRO!J$4&amp;$E94),'Hoja de Trabajo para listado'!$DE$151:$DG$151,0)),0)+IFERROR(INDEX('Hoja de Trabajo para listado'!$CD$155:$DC$1048576,MATCH($A94,'Hoja de Trabajo para listado'!$CD$155:$CD$1048576,0),MATCH((CUADRO!J$4&amp;$E94),'Hoja de Trabajo para listado'!$CD$151:$DC$151,0)),0)</f>
        <v>0</v>
      </c>
      <c r="K94" s="243">
        <f ca="1">+IFERROR(INDEX('Hoja de Trabajo para listado'!$A$155:$Z$1048576,MATCH($A94,'Hoja de Trabajo para listado'!$A$155:$A$1048576,0),MATCH((CUADRO!K$4&amp;$E94),'Hoja de Trabajo para listado'!$A$151:$Z$151,0)),0)+IFERROR(INDEX('Hoja de Trabajo para listado'!$AB$155:$BA$1048576,MATCH($A94,'Hoja de Trabajo para listado'!$AB$155:$AB$1048576,0),MATCH((CUADRO!K$4&amp;$E94),'Hoja de Trabajo para listado'!$AB$151:$BA$151,0)),0)+IFERROR(INDEX('Hoja de Trabajo para listado'!$BC$155:$CB$1048576,MATCH($A94,'Hoja de Trabajo para listado'!$BC$155:$BC$1048576,0),MATCH((CUADRO!K$4&amp;$E94),'Hoja de Trabajo para listado'!$BC$151:$CB$151,0)),0)+IFERROR(INDEX('Hoja de Trabajo para listado'!$DE$153:$DG$274,MATCH($A94,'Hoja de Trabajo para listado'!$DE$153:$DE$1048576,0),MATCH((CUADRO!K$4&amp;$E94),'Hoja de Trabajo para listado'!$DE$151:$DG$151,0)),0)+IFERROR(INDEX('Hoja de Trabajo para listado'!$CD$155:$DC$1048576,MATCH($A94,'Hoja de Trabajo para listado'!$CD$155:$CD$1048576,0),MATCH((CUADRO!K$4&amp;$E94),'Hoja de Trabajo para listado'!$CD$151:$DC$151,0)),0)</f>
        <v>0</v>
      </c>
      <c r="L94" s="243">
        <f ca="1">+IFERROR(INDEX('Hoja de Trabajo para listado'!$A$155:$Z$1048576,MATCH($A94,'Hoja de Trabajo para listado'!$A$155:$A$1048576,0),MATCH((CUADRO!L$4&amp;$E94),'Hoja de Trabajo para listado'!$A$151:$Z$151,0)),0)+IFERROR(INDEX('Hoja de Trabajo para listado'!$AB$155:$BA$1048576,MATCH($A94,'Hoja de Trabajo para listado'!$AB$155:$AB$1048576,0),MATCH((CUADRO!L$4&amp;$E94),'Hoja de Trabajo para listado'!$AB$151:$BA$151,0)),0)+IFERROR(INDEX('Hoja de Trabajo para listado'!$BC$155:$CB$1048576,MATCH($A94,'Hoja de Trabajo para listado'!$BC$155:$BC$1048576,0),MATCH((CUADRO!L$4&amp;$E94),'Hoja de Trabajo para listado'!$BC$151:$CB$151,0)),0)+IFERROR(INDEX('Hoja de Trabajo para listado'!$DE$153:$DG$274,MATCH($A94,'Hoja de Trabajo para listado'!$DE$153:$DE$1048576,0),MATCH((CUADRO!L$4&amp;$E94),'Hoja de Trabajo para listado'!$DE$151:$DG$151,0)),0)+IFERROR(INDEX('Hoja de Trabajo para listado'!$CD$155:$DC$1048576,MATCH($A94,'Hoja de Trabajo para listado'!$CD$155:$CD$1048576,0),MATCH((CUADRO!L$4&amp;$E94),'Hoja de Trabajo para listado'!$CD$151:$DC$151,0)),0)</f>
        <v>0</v>
      </c>
      <c r="M94" s="243">
        <f ca="1">+IFERROR(INDEX('Hoja de Trabajo para listado'!$A$155:$Z$1048576,MATCH($A94,'Hoja de Trabajo para listado'!$A$155:$A$1048576,0),MATCH((CUADRO!M$4&amp;$E94),'Hoja de Trabajo para listado'!$A$151:$Z$151,0)),0)+IFERROR(INDEX('Hoja de Trabajo para listado'!$AB$155:$BA$1048576,MATCH($A94,'Hoja de Trabajo para listado'!$AB$155:$AB$1048576,0),MATCH((CUADRO!M$4&amp;$E94),'Hoja de Trabajo para listado'!$AB$151:$BA$151,0)),0)+IFERROR(INDEX('Hoja de Trabajo para listado'!$BC$155:$CB$1048576,MATCH($A94,'Hoja de Trabajo para listado'!$BC$155:$BC$1048576,0),MATCH((CUADRO!M$4&amp;$E94),'Hoja de Trabajo para listado'!$BC$151:$CB$151,0)),0)+IFERROR(INDEX('Hoja de Trabajo para listado'!$DE$153:$DG$274,MATCH($A94,'Hoja de Trabajo para listado'!$DE$153:$DE$1048576,0),MATCH((CUADRO!M$4&amp;$E94),'Hoja de Trabajo para listado'!$DE$151:$DG$151,0)),0)+IFERROR(INDEX('Hoja de Trabajo para listado'!$CD$155:$DC$1048576,MATCH($A94,'Hoja de Trabajo para listado'!$CD$155:$CD$1048576,0),MATCH((CUADRO!M$4&amp;$E94),'Hoja de Trabajo para listado'!$CD$151:$DC$151,0)),0)</f>
        <v>0</v>
      </c>
      <c r="N94" s="243">
        <f ca="1">+IFERROR(INDEX('Hoja de Trabajo para listado'!$A$155:$Z$1048576,MATCH($A94,'Hoja de Trabajo para listado'!$A$155:$A$1048576,0),MATCH((CUADRO!N$4&amp;$E94),'Hoja de Trabajo para listado'!$A$151:$Z$151,0)),0)+IFERROR(INDEX('Hoja de Trabajo para listado'!$AB$155:$BA$1048576,MATCH($A94,'Hoja de Trabajo para listado'!$AB$155:$AB$1048576,0),MATCH((CUADRO!N$4&amp;$E94),'Hoja de Trabajo para listado'!$AB$151:$BA$151,0)),0)+IFERROR(INDEX('Hoja de Trabajo para listado'!$BC$155:$CB$1048576,MATCH($A94,'Hoja de Trabajo para listado'!$BC$155:$BC$1048576,0),MATCH((CUADRO!N$4&amp;$E94),'Hoja de Trabajo para listado'!$BC$151:$CB$151,0)),0)+IFERROR(INDEX('Hoja de Trabajo para listado'!$DE$153:$DG$274,MATCH($A94,'Hoja de Trabajo para listado'!$DE$153:$DE$1048576,0),MATCH((CUADRO!N$4&amp;$E94),'Hoja de Trabajo para listado'!$DE$151:$DG$151,0)),0)+IFERROR(INDEX('Hoja de Trabajo para listado'!$CD$155:$DC$1048576,MATCH($A94,'Hoja de Trabajo para listado'!$CD$155:$CD$1048576,0),MATCH((CUADRO!N$4&amp;$E94),'Hoja de Trabajo para listado'!$CD$151:$DC$151,0)),0)</f>
        <v>0</v>
      </c>
      <c r="O94" s="243">
        <f ca="1">+IFERROR(INDEX('Hoja de Trabajo para listado'!$A$155:$Z$1048576,MATCH($A94,'Hoja de Trabajo para listado'!$A$155:$A$1048576,0),MATCH((CUADRO!O$4&amp;$E94),'Hoja de Trabajo para listado'!$A$151:$Z$151,0)),0)+IFERROR(INDEX('Hoja de Trabajo para listado'!$AB$155:$BA$1048576,MATCH($A94,'Hoja de Trabajo para listado'!$AB$155:$AB$1048576,0),MATCH((CUADRO!O$4&amp;$E94),'Hoja de Trabajo para listado'!$AB$151:$BA$151,0)),0)+IFERROR(INDEX('Hoja de Trabajo para listado'!$BC$155:$CB$1048576,MATCH($A94,'Hoja de Trabajo para listado'!$BC$155:$BC$1048576,0),MATCH((CUADRO!O$4&amp;$E94),'Hoja de Trabajo para listado'!$BC$151:$CB$151,0)),0)+IFERROR(INDEX('Hoja de Trabajo para listado'!$DE$153:$DG$274,MATCH($A94,'Hoja de Trabajo para listado'!$DE$153:$DE$1048576,0),MATCH((CUADRO!O$4&amp;$E94),'Hoja de Trabajo para listado'!$DE$151:$DG$151,0)),0)+IFERROR(INDEX('Hoja de Trabajo para listado'!$CD$155:$DC$1048576,MATCH($A94,'Hoja de Trabajo para listado'!$CD$155:$CD$1048576,0),MATCH((CUADRO!O$4&amp;$E94),'Hoja de Trabajo para listado'!$CD$151:$DC$151,0)),0)</f>
        <v>0</v>
      </c>
      <c r="P94" s="243">
        <f ca="1">+IFERROR(INDEX('Hoja de Trabajo para listado'!$A$155:$Z$1048576,MATCH($A94,'Hoja de Trabajo para listado'!$A$155:$A$1048576,0),MATCH((CUADRO!P$4&amp;$E94),'Hoja de Trabajo para listado'!$A$151:$Z$151,0)),0)+IFERROR(INDEX('Hoja de Trabajo para listado'!$AB$155:$BA$1048576,MATCH($A94,'Hoja de Trabajo para listado'!$AB$155:$AB$1048576,0),MATCH((CUADRO!P$4&amp;$E94),'Hoja de Trabajo para listado'!$AB$151:$BA$151,0)),0)+IFERROR(INDEX('Hoja de Trabajo para listado'!$BC$155:$CB$1048576,MATCH($A94,'Hoja de Trabajo para listado'!$BC$155:$BC$1048576,0),MATCH((CUADRO!P$4&amp;$E94),'Hoja de Trabajo para listado'!$BC$151:$CB$151,0)),0)+IFERROR(INDEX('Hoja de Trabajo para listado'!$DE$153:$DG$274,MATCH($A94,'Hoja de Trabajo para listado'!$DE$153:$DE$1048576,0),MATCH((CUADRO!P$4&amp;$E94),'Hoja de Trabajo para listado'!$DE$151:$DG$151,0)),0)+IFERROR(INDEX('Hoja de Trabajo para listado'!$CD$155:$DC$1048576,MATCH($A94,'Hoja de Trabajo para listado'!$CD$155:$CD$1048576,0),MATCH((CUADRO!P$4&amp;$E94),'Hoja de Trabajo para listado'!$CD$151:$DC$151,0)),0)</f>
        <v>0</v>
      </c>
      <c r="Q94" s="243">
        <f ca="1">+IFERROR(INDEX('Hoja de Trabajo para listado'!$A$155:$Z$1048576,MATCH($A94,'Hoja de Trabajo para listado'!$A$155:$A$1048576,0),MATCH((CUADRO!Q$4&amp;$E94),'Hoja de Trabajo para listado'!$A$151:$Z$151,0)),0)+IFERROR(INDEX('Hoja de Trabajo para listado'!$AB$155:$BA$1048576,MATCH($A94,'Hoja de Trabajo para listado'!$AB$155:$AB$1048576,0),MATCH((CUADRO!Q$4&amp;$E94),'Hoja de Trabajo para listado'!$AB$151:$BA$151,0)),0)+IFERROR(INDEX('Hoja de Trabajo para listado'!$BC$155:$CB$1048576,MATCH($A94,'Hoja de Trabajo para listado'!$BC$155:$BC$1048576,0),MATCH((CUADRO!Q$4&amp;$E94),'Hoja de Trabajo para listado'!$BC$151:$CB$151,0)),0)+IFERROR(INDEX('Hoja de Trabajo para listado'!$DE$153:$DG$274,MATCH($A94,'Hoja de Trabajo para listado'!$DE$153:$DE$1048576,0),MATCH((CUADRO!Q$4&amp;$E94),'Hoja de Trabajo para listado'!$DE$151:$DG$151,0)),0)+IFERROR(INDEX('Hoja de Trabajo para listado'!$CD$155:$DC$1048576,MATCH($A94,'Hoja de Trabajo para listado'!$CD$155:$CD$1048576,0),MATCH((CUADRO!Q$4&amp;$E94),'Hoja de Trabajo para listado'!$CD$151:$DC$151,0)),0)</f>
        <v>0</v>
      </c>
      <c r="R94" s="243">
        <f t="shared" ca="1" si="5"/>
        <v>0</v>
      </c>
      <c r="S94" s="243">
        <f ca="1">+R93+R94</f>
        <v>0</v>
      </c>
      <c r="T94" s="243">
        <f ca="1">+S94</f>
        <v>0</v>
      </c>
      <c r="U94" s="242">
        <f t="shared" si="6"/>
        <v>2</v>
      </c>
      <c r="V94" s="327" t="str">
        <f>+VLOOKUP(A94,bd_lista!$A$3:$E$592,5,FALSE)</f>
        <v>Universidades Públicas</v>
      </c>
      <c r="W94" s="398"/>
      <c r="X94" s="240">
        <f>+VLOOKUP(A94,[4]Sheet1!$A$13:$D$744,4,FALSE)</f>
        <v>0</v>
      </c>
      <c r="Y94" s="240" t="e">
        <f>+VLOOKUP(X94,bd_lista!$A$3:$C$592,3,FALSE)</f>
        <v>#N/A</v>
      </c>
      <c r="Z94" s="288"/>
      <c r="AA94" s="289"/>
    </row>
    <row r="95" spans="1:27" customFormat="1" ht="15" hidden="1" customHeight="1">
      <c r="A95" s="32">
        <v>147</v>
      </c>
      <c r="B95" s="393">
        <f>+A95</f>
        <v>147</v>
      </c>
      <c r="C95" s="245" t="str">
        <f>+VLOOKUP(A95,bd_lista!$A$3:$C$592,3,FALSE)</f>
        <v>Universidad Autónoma del Beni José Ballivián</v>
      </c>
      <c r="D95" s="395" t="str">
        <f>+C95</f>
        <v>Universidad Autónoma del Beni José Ballivián</v>
      </c>
      <c r="E95" s="245" t="s">
        <v>1303</v>
      </c>
      <c r="F95" s="241">
        <f ca="1">+IFERROR(INDEX('Hoja de Trabajo para listado'!$A$155:$Z$1048576,MATCH($A95,'Hoja de Trabajo para listado'!$A$155:$A$1048576,0),MATCH((CUADRO!F$4&amp;$E95),'Hoja de Trabajo para listado'!$A$151:$Z$151,0)),0)+IFERROR(INDEX('Hoja de Trabajo para listado'!$AB$155:$BA$1048576,MATCH($A95,'Hoja de Trabajo para listado'!$AB$155:$AB$1048576,0),MATCH((CUADRO!F$4&amp;$E95),'Hoja de Trabajo para listado'!$AB$151:$BA$151,0)),0)+IFERROR(INDEX('Hoja de Trabajo para listado'!$BC$155:$CB$1048576,MATCH($A95,'Hoja de Trabajo para listado'!$BC$155:$BC$1048576,0),MATCH((CUADRO!F$4&amp;$E95),'Hoja de Trabajo para listado'!$BC$151:$CB$151,0)),0)+IFERROR(INDEX('Hoja de Trabajo para listado'!$DE$153:$DG$274,MATCH($A95,'Hoja de Trabajo para listado'!$DE$153:$DE$1048576,0),MATCH((CUADRO!F$4&amp;$E95),'Hoja de Trabajo para listado'!$DE$151:$DG$151,0)),0)+IFERROR(INDEX('Hoja de Trabajo para listado'!$CD$155:$DC$1048576,MATCH($A95,'Hoja de Trabajo para listado'!$CD$155:$CD$1048576,0),MATCH((CUADRO!F$4&amp;$E95),'Hoja de Trabajo para listado'!$CD$151:$DC$151,0)),0)</f>
        <v>0</v>
      </c>
      <c r="G95" s="241">
        <f ca="1">+IFERROR(INDEX('Hoja de Trabajo para listado'!$A$155:$Z$1048576,MATCH($A95,'Hoja de Trabajo para listado'!$A$155:$A$1048576,0),MATCH((CUADRO!G$4&amp;$E95),'Hoja de Trabajo para listado'!$A$151:$Z$151,0)),0)+IFERROR(INDEX('Hoja de Trabajo para listado'!$AB$155:$BA$1048576,MATCH($A95,'Hoja de Trabajo para listado'!$AB$155:$AB$1048576,0),MATCH((CUADRO!G$4&amp;$E95),'Hoja de Trabajo para listado'!$AB$151:$BA$151,0)),0)+IFERROR(INDEX('Hoja de Trabajo para listado'!$BC$155:$CB$1048576,MATCH($A95,'Hoja de Trabajo para listado'!$BC$155:$BC$1048576,0),MATCH((CUADRO!G$4&amp;$E95),'Hoja de Trabajo para listado'!$BC$151:$CB$151,0)),0)+IFERROR(INDEX('Hoja de Trabajo para listado'!$DE$153:$DG$274,MATCH($A95,'Hoja de Trabajo para listado'!$DE$153:$DE$1048576,0),MATCH((CUADRO!G$4&amp;$E95),'Hoja de Trabajo para listado'!$DE$151:$DG$151,0)),0)+IFERROR(INDEX('Hoja de Trabajo para listado'!$CD$155:$DC$1048576,MATCH($A95,'Hoja de Trabajo para listado'!$CD$155:$CD$1048576,0),MATCH((CUADRO!G$4&amp;$E95),'Hoja de Trabajo para listado'!$CD$151:$DC$151,0)),0)</f>
        <v>0</v>
      </c>
      <c r="H95" s="241">
        <f ca="1">+IFERROR(INDEX('Hoja de Trabajo para listado'!$A$155:$Z$1048576,MATCH($A95,'Hoja de Trabajo para listado'!$A$155:$A$1048576,0),MATCH((CUADRO!H$4&amp;$E95),'Hoja de Trabajo para listado'!$A$151:$Z$151,0)),0)+IFERROR(INDEX('Hoja de Trabajo para listado'!$AB$155:$BA$1048576,MATCH($A95,'Hoja de Trabajo para listado'!$AB$155:$AB$1048576,0),MATCH((CUADRO!H$4&amp;$E95),'Hoja de Trabajo para listado'!$AB$151:$BA$151,0)),0)+IFERROR(INDEX('Hoja de Trabajo para listado'!$BC$155:$CB$1048576,MATCH($A95,'Hoja de Trabajo para listado'!$BC$155:$BC$1048576,0),MATCH((CUADRO!H$4&amp;$E95),'Hoja de Trabajo para listado'!$BC$151:$CB$151,0)),0)+IFERROR(INDEX('Hoja de Trabajo para listado'!$DE$153:$DG$274,MATCH($A95,'Hoja de Trabajo para listado'!$DE$153:$DE$1048576,0),MATCH((CUADRO!H$4&amp;$E95),'Hoja de Trabajo para listado'!$DE$151:$DG$151,0)),0)+IFERROR(INDEX('Hoja de Trabajo para listado'!$CD$155:$DC$1048576,MATCH($A95,'Hoja de Trabajo para listado'!$CD$155:$CD$1048576,0),MATCH((CUADRO!H$4&amp;$E95),'Hoja de Trabajo para listado'!$CD$151:$DC$151,0)),0)</f>
        <v>0</v>
      </c>
      <c r="I95" s="241">
        <f ca="1">+IFERROR(INDEX('Hoja de Trabajo para listado'!$A$155:$Z$1048576,MATCH($A95,'Hoja de Trabajo para listado'!$A$155:$A$1048576,0),MATCH((CUADRO!I$4&amp;$E95),'Hoja de Trabajo para listado'!$A$151:$Z$151,0)),0)+IFERROR(INDEX('Hoja de Trabajo para listado'!$AB$155:$BA$1048576,MATCH($A95,'Hoja de Trabajo para listado'!$AB$155:$AB$1048576,0),MATCH((CUADRO!I$4&amp;$E95),'Hoja de Trabajo para listado'!$AB$151:$BA$151,0)),0)+IFERROR(INDEX('Hoja de Trabajo para listado'!$BC$155:$CB$1048576,MATCH($A95,'Hoja de Trabajo para listado'!$BC$155:$BC$1048576,0),MATCH((CUADRO!I$4&amp;$E95),'Hoja de Trabajo para listado'!$BC$151:$CB$151,0)),0)+IFERROR(INDEX('Hoja de Trabajo para listado'!$DE$153:$DG$274,MATCH($A95,'Hoja de Trabajo para listado'!$DE$153:$DE$1048576,0),MATCH((CUADRO!I$4&amp;$E95),'Hoja de Trabajo para listado'!$DE$151:$DG$151,0)),0)+IFERROR(INDEX('Hoja de Trabajo para listado'!$CD$155:$DC$1048576,MATCH($A95,'Hoja de Trabajo para listado'!$CD$155:$CD$1048576,0),MATCH((CUADRO!I$4&amp;$E95),'Hoja de Trabajo para listado'!$CD$151:$DC$151,0)),0)</f>
        <v>0</v>
      </c>
      <c r="J95" s="241">
        <f ca="1">+IFERROR(INDEX('Hoja de Trabajo para listado'!$A$155:$Z$1048576,MATCH($A95,'Hoja de Trabajo para listado'!$A$155:$A$1048576,0),MATCH((CUADRO!J$4&amp;$E95),'Hoja de Trabajo para listado'!$A$151:$Z$151,0)),0)+IFERROR(INDEX('Hoja de Trabajo para listado'!$AB$155:$BA$1048576,MATCH($A95,'Hoja de Trabajo para listado'!$AB$155:$AB$1048576,0),MATCH((CUADRO!J$4&amp;$E95),'Hoja de Trabajo para listado'!$AB$151:$BA$151,0)),0)+IFERROR(INDEX('Hoja de Trabajo para listado'!$BC$155:$CB$1048576,MATCH($A95,'Hoja de Trabajo para listado'!$BC$155:$BC$1048576,0),MATCH((CUADRO!J$4&amp;$E95),'Hoja de Trabajo para listado'!$BC$151:$CB$151,0)),0)+IFERROR(INDEX('Hoja de Trabajo para listado'!$DE$153:$DG$274,MATCH($A95,'Hoja de Trabajo para listado'!$DE$153:$DE$1048576,0),MATCH((CUADRO!J$4&amp;$E95),'Hoja de Trabajo para listado'!$DE$151:$DG$151,0)),0)+IFERROR(INDEX('Hoja de Trabajo para listado'!$CD$155:$DC$1048576,MATCH($A95,'Hoja de Trabajo para listado'!$CD$155:$CD$1048576,0),MATCH((CUADRO!J$4&amp;$E95),'Hoja de Trabajo para listado'!$CD$151:$DC$151,0)),0)</f>
        <v>0</v>
      </c>
      <c r="K95" s="241">
        <f ca="1">+IFERROR(INDEX('Hoja de Trabajo para listado'!$A$155:$Z$1048576,MATCH($A95,'Hoja de Trabajo para listado'!$A$155:$A$1048576,0),MATCH((CUADRO!K$4&amp;$E95),'Hoja de Trabajo para listado'!$A$151:$Z$151,0)),0)+IFERROR(INDEX('Hoja de Trabajo para listado'!$AB$155:$BA$1048576,MATCH($A95,'Hoja de Trabajo para listado'!$AB$155:$AB$1048576,0),MATCH((CUADRO!K$4&amp;$E95),'Hoja de Trabajo para listado'!$AB$151:$BA$151,0)),0)+IFERROR(INDEX('Hoja de Trabajo para listado'!$BC$155:$CB$1048576,MATCH($A95,'Hoja de Trabajo para listado'!$BC$155:$BC$1048576,0),MATCH((CUADRO!K$4&amp;$E95),'Hoja de Trabajo para listado'!$BC$151:$CB$151,0)),0)+IFERROR(INDEX('Hoja de Trabajo para listado'!$DE$153:$DG$274,MATCH($A95,'Hoja de Trabajo para listado'!$DE$153:$DE$1048576,0),MATCH((CUADRO!K$4&amp;$E95),'Hoja de Trabajo para listado'!$DE$151:$DG$151,0)),0)+IFERROR(INDEX('Hoja de Trabajo para listado'!$CD$155:$DC$1048576,MATCH($A95,'Hoja de Trabajo para listado'!$CD$155:$CD$1048576,0),MATCH((CUADRO!K$4&amp;$E95),'Hoja de Trabajo para listado'!$CD$151:$DC$151,0)),0)</f>
        <v>0</v>
      </c>
      <c r="L95" s="241">
        <f ca="1">+IFERROR(INDEX('Hoja de Trabajo para listado'!$A$155:$Z$1048576,MATCH($A95,'Hoja de Trabajo para listado'!$A$155:$A$1048576,0),MATCH((CUADRO!L$4&amp;$E95),'Hoja de Trabajo para listado'!$A$151:$Z$151,0)),0)+IFERROR(INDEX('Hoja de Trabajo para listado'!$AB$155:$BA$1048576,MATCH($A95,'Hoja de Trabajo para listado'!$AB$155:$AB$1048576,0),MATCH((CUADRO!L$4&amp;$E95),'Hoja de Trabajo para listado'!$AB$151:$BA$151,0)),0)+IFERROR(INDEX('Hoja de Trabajo para listado'!$BC$155:$CB$1048576,MATCH($A95,'Hoja de Trabajo para listado'!$BC$155:$BC$1048576,0),MATCH((CUADRO!L$4&amp;$E95),'Hoja de Trabajo para listado'!$BC$151:$CB$151,0)),0)+IFERROR(INDEX('Hoja de Trabajo para listado'!$DE$153:$DG$274,MATCH($A95,'Hoja de Trabajo para listado'!$DE$153:$DE$1048576,0),MATCH((CUADRO!L$4&amp;$E95),'Hoja de Trabajo para listado'!$DE$151:$DG$151,0)),0)+IFERROR(INDEX('Hoja de Trabajo para listado'!$CD$155:$DC$1048576,MATCH($A95,'Hoja de Trabajo para listado'!$CD$155:$CD$1048576,0),MATCH((CUADRO!L$4&amp;$E95),'Hoja de Trabajo para listado'!$CD$151:$DC$151,0)),0)</f>
        <v>0</v>
      </c>
      <c r="M95" s="241">
        <f ca="1">+IFERROR(INDEX('Hoja de Trabajo para listado'!$A$155:$Z$1048576,MATCH($A95,'Hoja de Trabajo para listado'!$A$155:$A$1048576,0),MATCH((CUADRO!M$4&amp;$E95),'Hoja de Trabajo para listado'!$A$151:$Z$151,0)),0)+IFERROR(INDEX('Hoja de Trabajo para listado'!$AB$155:$BA$1048576,MATCH($A95,'Hoja de Trabajo para listado'!$AB$155:$AB$1048576,0),MATCH((CUADRO!M$4&amp;$E95),'Hoja de Trabajo para listado'!$AB$151:$BA$151,0)),0)+IFERROR(INDEX('Hoja de Trabajo para listado'!$BC$155:$CB$1048576,MATCH($A95,'Hoja de Trabajo para listado'!$BC$155:$BC$1048576,0),MATCH((CUADRO!M$4&amp;$E95),'Hoja de Trabajo para listado'!$BC$151:$CB$151,0)),0)+IFERROR(INDEX('Hoja de Trabajo para listado'!$DE$153:$DG$274,MATCH($A95,'Hoja de Trabajo para listado'!$DE$153:$DE$1048576,0),MATCH((CUADRO!M$4&amp;$E95),'Hoja de Trabajo para listado'!$DE$151:$DG$151,0)),0)+IFERROR(INDEX('Hoja de Trabajo para listado'!$CD$155:$DC$1048576,MATCH($A95,'Hoja de Trabajo para listado'!$CD$155:$CD$1048576,0),MATCH((CUADRO!M$4&amp;$E95),'Hoja de Trabajo para listado'!$CD$151:$DC$151,0)),0)</f>
        <v>0</v>
      </c>
      <c r="N95" s="241">
        <f ca="1">+IFERROR(INDEX('Hoja de Trabajo para listado'!$A$155:$Z$1048576,MATCH($A95,'Hoja de Trabajo para listado'!$A$155:$A$1048576,0),MATCH((CUADRO!N$4&amp;$E95),'Hoja de Trabajo para listado'!$A$151:$Z$151,0)),0)+IFERROR(INDEX('Hoja de Trabajo para listado'!$AB$155:$BA$1048576,MATCH($A95,'Hoja de Trabajo para listado'!$AB$155:$AB$1048576,0),MATCH((CUADRO!N$4&amp;$E95),'Hoja de Trabajo para listado'!$AB$151:$BA$151,0)),0)+IFERROR(INDEX('Hoja de Trabajo para listado'!$BC$155:$CB$1048576,MATCH($A95,'Hoja de Trabajo para listado'!$BC$155:$BC$1048576,0),MATCH((CUADRO!N$4&amp;$E95),'Hoja de Trabajo para listado'!$BC$151:$CB$151,0)),0)+IFERROR(INDEX('Hoja de Trabajo para listado'!$DE$153:$DG$274,MATCH($A95,'Hoja de Trabajo para listado'!$DE$153:$DE$1048576,0),MATCH((CUADRO!N$4&amp;$E95),'Hoja de Trabajo para listado'!$DE$151:$DG$151,0)),0)+IFERROR(INDEX('Hoja de Trabajo para listado'!$CD$155:$DC$1048576,MATCH($A95,'Hoja de Trabajo para listado'!$CD$155:$CD$1048576,0),MATCH((CUADRO!N$4&amp;$E95),'Hoja de Trabajo para listado'!$CD$151:$DC$151,0)),0)</f>
        <v>0</v>
      </c>
      <c r="O95" s="241">
        <f ca="1">+IFERROR(INDEX('Hoja de Trabajo para listado'!$A$155:$Z$1048576,MATCH($A95,'Hoja de Trabajo para listado'!$A$155:$A$1048576,0),MATCH((CUADRO!O$4&amp;$E95),'Hoja de Trabajo para listado'!$A$151:$Z$151,0)),0)+IFERROR(INDEX('Hoja de Trabajo para listado'!$AB$155:$BA$1048576,MATCH($A95,'Hoja de Trabajo para listado'!$AB$155:$AB$1048576,0),MATCH((CUADRO!O$4&amp;$E95),'Hoja de Trabajo para listado'!$AB$151:$BA$151,0)),0)+IFERROR(INDEX('Hoja de Trabajo para listado'!$BC$155:$CB$1048576,MATCH($A95,'Hoja de Trabajo para listado'!$BC$155:$BC$1048576,0),MATCH((CUADRO!O$4&amp;$E95),'Hoja de Trabajo para listado'!$BC$151:$CB$151,0)),0)+IFERROR(INDEX('Hoja de Trabajo para listado'!$DE$153:$DG$274,MATCH($A95,'Hoja de Trabajo para listado'!$DE$153:$DE$1048576,0),MATCH((CUADRO!O$4&amp;$E95),'Hoja de Trabajo para listado'!$DE$151:$DG$151,0)),0)+IFERROR(INDEX('Hoja de Trabajo para listado'!$CD$155:$DC$1048576,MATCH($A95,'Hoja de Trabajo para listado'!$CD$155:$CD$1048576,0),MATCH((CUADRO!O$4&amp;$E95),'Hoja de Trabajo para listado'!$CD$151:$DC$151,0)),0)</f>
        <v>0</v>
      </c>
      <c r="P95" s="241">
        <f ca="1">+IFERROR(INDEX('Hoja de Trabajo para listado'!$A$155:$Z$1048576,MATCH($A95,'Hoja de Trabajo para listado'!$A$155:$A$1048576,0),MATCH((CUADRO!P$4&amp;$E95),'Hoja de Trabajo para listado'!$A$151:$Z$151,0)),0)+IFERROR(INDEX('Hoja de Trabajo para listado'!$AB$155:$BA$1048576,MATCH($A95,'Hoja de Trabajo para listado'!$AB$155:$AB$1048576,0),MATCH((CUADRO!P$4&amp;$E95),'Hoja de Trabajo para listado'!$AB$151:$BA$151,0)),0)+IFERROR(INDEX('Hoja de Trabajo para listado'!$BC$155:$CB$1048576,MATCH($A95,'Hoja de Trabajo para listado'!$BC$155:$BC$1048576,0),MATCH((CUADRO!P$4&amp;$E95),'Hoja de Trabajo para listado'!$BC$151:$CB$151,0)),0)+IFERROR(INDEX('Hoja de Trabajo para listado'!$DE$153:$DG$274,MATCH($A95,'Hoja de Trabajo para listado'!$DE$153:$DE$1048576,0),MATCH((CUADRO!P$4&amp;$E95),'Hoja de Trabajo para listado'!$DE$151:$DG$151,0)),0)+IFERROR(INDEX('Hoja de Trabajo para listado'!$CD$155:$DC$1048576,MATCH($A95,'Hoja de Trabajo para listado'!$CD$155:$CD$1048576,0),MATCH((CUADRO!P$4&amp;$E95),'Hoja de Trabajo para listado'!$CD$151:$DC$151,0)),0)</f>
        <v>0</v>
      </c>
      <c r="Q95" s="241">
        <f ca="1">+IFERROR(INDEX('Hoja de Trabajo para listado'!$A$155:$Z$1048576,MATCH($A95,'Hoja de Trabajo para listado'!$A$155:$A$1048576,0),MATCH((CUADRO!Q$4&amp;$E95),'Hoja de Trabajo para listado'!$A$151:$Z$151,0)),0)+IFERROR(INDEX('Hoja de Trabajo para listado'!$AB$155:$BA$1048576,MATCH($A95,'Hoja de Trabajo para listado'!$AB$155:$AB$1048576,0),MATCH((CUADRO!Q$4&amp;$E95),'Hoja de Trabajo para listado'!$AB$151:$BA$151,0)),0)+IFERROR(INDEX('Hoja de Trabajo para listado'!$BC$155:$CB$1048576,MATCH($A95,'Hoja de Trabajo para listado'!$BC$155:$BC$1048576,0),MATCH((CUADRO!Q$4&amp;$E95),'Hoja de Trabajo para listado'!$BC$151:$CB$151,0)),0)+IFERROR(INDEX('Hoja de Trabajo para listado'!$DE$153:$DG$274,MATCH($A95,'Hoja de Trabajo para listado'!$DE$153:$DE$1048576,0),MATCH((CUADRO!Q$4&amp;$E95),'Hoja de Trabajo para listado'!$DE$151:$DG$151,0)),0)+IFERROR(INDEX('Hoja de Trabajo para listado'!$CD$155:$DC$1048576,MATCH($A95,'Hoja de Trabajo para listado'!$CD$155:$CD$1048576,0),MATCH((CUADRO!Q$4&amp;$E95),'Hoja de Trabajo para listado'!$CD$151:$DC$151,0)),0)</f>
        <v>0</v>
      </c>
      <c r="R95" s="241">
        <f t="shared" ca="1" si="5"/>
        <v>0</v>
      </c>
      <c r="S95" s="265"/>
      <c r="T95" s="241">
        <f ca="1">+T96</f>
        <v>0</v>
      </c>
      <c r="U95" s="240">
        <f t="shared" si="6"/>
        <v>1</v>
      </c>
      <c r="V95" s="327" t="str">
        <f>+VLOOKUP(A95,bd_lista!$A$3:$E$592,5,FALSE)</f>
        <v>Universidades Públicas</v>
      </c>
      <c r="W95" s="397" t="str">
        <f>+V95</f>
        <v>Universidades Públicas</v>
      </c>
      <c r="X95" s="240">
        <f>+VLOOKUP(A95,[4]Sheet1!$A$13:$D$744,4,FALSE)</f>
        <v>0</v>
      </c>
      <c r="Y95" s="240" t="e">
        <f>+VLOOKUP(X95,bd_lista!$A$3:$C$592,3,FALSE)</f>
        <v>#N/A</v>
      </c>
      <c r="Z95" s="290">
        <f>+X95</f>
        <v>0</v>
      </c>
      <c r="AA95" s="291" t="e">
        <f>+Y95</f>
        <v>#N/A</v>
      </c>
    </row>
    <row r="96" spans="1:27" customFormat="1" ht="15" hidden="1" customHeight="1">
      <c r="A96" s="32">
        <v>147</v>
      </c>
      <c r="B96" s="394"/>
      <c r="C96" s="327" t="str">
        <f>+VLOOKUP(A96,bd_lista!$A$3:$C$592,3,FALSE)</f>
        <v>Universidad Autónoma del Beni José Ballivián</v>
      </c>
      <c r="D96" s="396"/>
      <c r="E96" s="327" t="s">
        <v>1304</v>
      </c>
      <c r="F96" s="243">
        <f ca="1">+IFERROR(INDEX('Hoja de Trabajo para listado'!$A$155:$Z$1048576,MATCH($A96,'Hoja de Trabajo para listado'!$A$155:$A$1048576,0),MATCH((CUADRO!F$4&amp;$E96),'Hoja de Trabajo para listado'!$A$151:$Z$151,0)),0)+IFERROR(INDEX('Hoja de Trabajo para listado'!$AB$155:$BA$1048576,MATCH($A96,'Hoja de Trabajo para listado'!$AB$155:$AB$1048576,0),MATCH((CUADRO!F$4&amp;$E96),'Hoja de Trabajo para listado'!$AB$151:$BA$151,0)),0)+IFERROR(INDEX('Hoja de Trabajo para listado'!$BC$155:$CB$1048576,MATCH($A96,'Hoja de Trabajo para listado'!$BC$155:$BC$1048576,0),MATCH((CUADRO!F$4&amp;$E96),'Hoja de Trabajo para listado'!$BC$151:$CB$151,0)),0)+IFERROR(INDEX('Hoja de Trabajo para listado'!$DE$153:$DG$274,MATCH($A96,'Hoja de Trabajo para listado'!$DE$153:$DE$1048576,0),MATCH((CUADRO!F$4&amp;$E96),'Hoja de Trabajo para listado'!$DE$151:$DG$151,0)),0)+IFERROR(INDEX('Hoja de Trabajo para listado'!$CD$155:$DC$1048576,MATCH($A96,'Hoja de Trabajo para listado'!$CD$155:$CD$1048576,0),MATCH((CUADRO!F$4&amp;$E96),'Hoja de Trabajo para listado'!$CD$151:$DC$151,0)),0)</f>
        <v>0</v>
      </c>
      <c r="G96" s="243">
        <f ca="1">+IFERROR(INDEX('Hoja de Trabajo para listado'!$A$155:$Z$1048576,MATCH($A96,'Hoja de Trabajo para listado'!$A$155:$A$1048576,0),MATCH((CUADRO!G$4&amp;$E96),'Hoja de Trabajo para listado'!$A$151:$Z$151,0)),0)+IFERROR(INDEX('Hoja de Trabajo para listado'!$AB$155:$BA$1048576,MATCH($A96,'Hoja de Trabajo para listado'!$AB$155:$AB$1048576,0),MATCH((CUADRO!G$4&amp;$E96),'Hoja de Trabajo para listado'!$AB$151:$BA$151,0)),0)+IFERROR(INDEX('Hoja de Trabajo para listado'!$BC$155:$CB$1048576,MATCH($A96,'Hoja de Trabajo para listado'!$BC$155:$BC$1048576,0),MATCH((CUADRO!G$4&amp;$E96),'Hoja de Trabajo para listado'!$BC$151:$CB$151,0)),0)+IFERROR(INDEX('Hoja de Trabajo para listado'!$DE$153:$DG$274,MATCH($A96,'Hoja de Trabajo para listado'!$DE$153:$DE$1048576,0),MATCH((CUADRO!G$4&amp;$E96),'Hoja de Trabajo para listado'!$DE$151:$DG$151,0)),0)+IFERROR(INDEX('Hoja de Trabajo para listado'!$CD$155:$DC$1048576,MATCH($A96,'Hoja de Trabajo para listado'!$CD$155:$CD$1048576,0),MATCH((CUADRO!G$4&amp;$E96),'Hoja de Trabajo para listado'!$CD$151:$DC$151,0)),0)</f>
        <v>0</v>
      </c>
      <c r="H96" s="243">
        <f ca="1">+IFERROR(INDEX('Hoja de Trabajo para listado'!$A$155:$Z$1048576,MATCH($A96,'Hoja de Trabajo para listado'!$A$155:$A$1048576,0),MATCH((CUADRO!H$4&amp;$E96),'Hoja de Trabajo para listado'!$A$151:$Z$151,0)),0)+IFERROR(INDEX('Hoja de Trabajo para listado'!$AB$155:$BA$1048576,MATCH($A96,'Hoja de Trabajo para listado'!$AB$155:$AB$1048576,0),MATCH((CUADRO!H$4&amp;$E96),'Hoja de Trabajo para listado'!$AB$151:$BA$151,0)),0)+IFERROR(INDEX('Hoja de Trabajo para listado'!$BC$155:$CB$1048576,MATCH($A96,'Hoja de Trabajo para listado'!$BC$155:$BC$1048576,0),MATCH((CUADRO!H$4&amp;$E96),'Hoja de Trabajo para listado'!$BC$151:$CB$151,0)),0)+IFERROR(INDEX('Hoja de Trabajo para listado'!$DE$153:$DG$274,MATCH($A96,'Hoja de Trabajo para listado'!$DE$153:$DE$1048576,0),MATCH((CUADRO!H$4&amp;$E96),'Hoja de Trabajo para listado'!$DE$151:$DG$151,0)),0)+IFERROR(INDEX('Hoja de Trabajo para listado'!$CD$155:$DC$1048576,MATCH($A96,'Hoja de Trabajo para listado'!$CD$155:$CD$1048576,0),MATCH((CUADRO!H$4&amp;$E96),'Hoja de Trabajo para listado'!$CD$151:$DC$151,0)),0)</f>
        <v>0</v>
      </c>
      <c r="I96" s="243">
        <f ca="1">+IFERROR(INDEX('Hoja de Trabajo para listado'!$A$155:$Z$1048576,MATCH($A96,'Hoja de Trabajo para listado'!$A$155:$A$1048576,0),MATCH((CUADRO!I$4&amp;$E96),'Hoja de Trabajo para listado'!$A$151:$Z$151,0)),0)+IFERROR(INDEX('Hoja de Trabajo para listado'!$AB$155:$BA$1048576,MATCH($A96,'Hoja de Trabajo para listado'!$AB$155:$AB$1048576,0),MATCH((CUADRO!I$4&amp;$E96),'Hoja de Trabajo para listado'!$AB$151:$BA$151,0)),0)+IFERROR(INDEX('Hoja de Trabajo para listado'!$BC$155:$CB$1048576,MATCH($A96,'Hoja de Trabajo para listado'!$BC$155:$BC$1048576,0),MATCH((CUADRO!I$4&amp;$E96),'Hoja de Trabajo para listado'!$BC$151:$CB$151,0)),0)+IFERROR(INDEX('Hoja de Trabajo para listado'!$DE$153:$DG$274,MATCH($A96,'Hoja de Trabajo para listado'!$DE$153:$DE$1048576,0),MATCH((CUADRO!I$4&amp;$E96),'Hoja de Trabajo para listado'!$DE$151:$DG$151,0)),0)+IFERROR(INDEX('Hoja de Trabajo para listado'!$CD$155:$DC$1048576,MATCH($A96,'Hoja de Trabajo para listado'!$CD$155:$CD$1048576,0),MATCH((CUADRO!I$4&amp;$E96),'Hoja de Trabajo para listado'!$CD$151:$DC$151,0)),0)</f>
        <v>0</v>
      </c>
      <c r="J96" s="243">
        <f ca="1">+IFERROR(INDEX('Hoja de Trabajo para listado'!$A$155:$Z$1048576,MATCH($A96,'Hoja de Trabajo para listado'!$A$155:$A$1048576,0),MATCH((CUADRO!J$4&amp;$E96),'Hoja de Trabajo para listado'!$A$151:$Z$151,0)),0)+IFERROR(INDEX('Hoja de Trabajo para listado'!$AB$155:$BA$1048576,MATCH($A96,'Hoja de Trabajo para listado'!$AB$155:$AB$1048576,0),MATCH((CUADRO!J$4&amp;$E96),'Hoja de Trabajo para listado'!$AB$151:$BA$151,0)),0)+IFERROR(INDEX('Hoja de Trabajo para listado'!$BC$155:$CB$1048576,MATCH($A96,'Hoja de Trabajo para listado'!$BC$155:$BC$1048576,0),MATCH((CUADRO!J$4&amp;$E96),'Hoja de Trabajo para listado'!$BC$151:$CB$151,0)),0)+IFERROR(INDEX('Hoja de Trabajo para listado'!$DE$153:$DG$274,MATCH($A96,'Hoja de Trabajo para listado'!$DE$153:$DE$1048576,0),MATCH((CUADRO!J$4&amp;$E96),'Hoja de Trabajo para listado'!$DE$151:$DG$151,0)),0)+IFERROR(INDEX('Hoja de Trabajo para listado'!$CD$155:$DC$1048576,MATCH($A96,'Hoja de Trabajo para listado'!$CD$155:$CD$1048576,0),MATCH((CUADRO!J$4&amp;$E96),'Hoja de Trabajo para listado'!$CD$151:$DC$151,0)),0)</f>
        <v>0</v>
      </c>
      <c r="K96" s="243">
        <f ca="1">+IFERROR(INDEX('Hoja de Trabajo para listado'!$A$155:$Z$1048576,MATCH($A96,'Hoja de Trabajo para listado'!$A$155:$A$1048576,0),MATCH((CUADRO!K$4&amp;$E96),'Hoja de Trabajo para listado'!$A$151:$Z$151,0)),0)+IFERROR(INDEX('Hoja de Trabajo para listado'!$AB$155:$BA$1048576,MATCH($A96,'Hoja de Trabajo para listado'!$AB$155:$AB$1048576,0),MATCH((CUADRO!K$4&amp;$E96),'Hoja de Trabajo para listado'!$AB$151:$BA$151,0)),0)+IFERROR(INDEX('Hoja de Trabajo para listado'!$BC$155:$CB$1048576,MATCH($A96,'Hoja de Trabajo para listado'!$BC$155:$BC$1048576,0),MATCH((CUADRO!K$4&amp;$E96),'Hoja de Trabajo para listado'!$BC$151:$CB$151,0)),0)+IFERROR(INDEX('Hoja de Trabajo para listado'!$DE$153:$DG$274,MATCH($A96,'Hoja de Trabajo para listado'!$DE$153:$DE$1048576,0),MATCH((CUADRO!K$4&amp;$E96),'Hoja de Trabajo para listado'!$DE$151:$DG$151,0)),0)+IFERROR(INDEX('Hoja de Trabajo para listado'!$CD$155:$DC$1048576,MATCH($A96,'Hoja de Trabajo para listado'!$CD$155:$CD$1048576,0),MATCH((CUADRO!K$4&amp;$E96),'Hoja de Trabajo para listado'!$CD$151:$DC$151,0)),0)</f>
        <v>0</v>
      </c>
      <c r="L96" s="243">
        <f ca="1">+IFERROR(INDEX('Hoja de Trabajo para listado'!$A$155:$Z$1048576,MATCH($A96,'Hoja de Trabajo para listado'!$A$155:$A$1048576,0),MATCH((CUADRO!L$4&amp;$E96),'Hoja de Trabajo para listado'!$A$151:$Z$151,0)),0)+IFERROR(INDEX('Hoja de Trabajo para listado'!$AB$155:$BA$1048576,MATCH($A96,'Hoja de Trabajo para listado'!$AB$155:$AB$1048576,0),MATCH((CUADRO!L$4&amp;$E96),'Hoja de Trabajo para listado'!$AB$151:$BA$151,0)),0)+IFERROR(INDEX('Hoja de Trabajo para listado'!$BC$155:$CB$1048576,MATCH($A96,'Hoja de Trabajo para listado'!$BC$155:$BC$1048576,0),MATCH((CUADRO!L$4&amp;$E96),'Hoja de Trabajo para listado'!$BC$151:$CB$151,0)),0)+IFERROR(INDEX('Hoja de Trabajo para listado'!$DE$153:$DG$274,MATCH($A96,'Hoja de Trabajo para listado'!$DE$153:$DE$1048576,0),MATCH((CUADRO!L$4&amp;$E96),'Hoja de Trabajo para listado'!$DE$151:$DG$151,0)),0)+IFERROR(INDEX('Hoja de Trabajo para listado'!$CD$155:$DC$1048576,MATCH($A96,'Hoja de Trabajo para listado'!$CD$155:$CD$1048576,0),MATCH((CUADRO!L$4&amp;$E96),'Hoja de Trabajo para listado'!$CD$151:$DC$151,0)),0)</f>
        <v>0</v>
      </c>
      <c r="M96" s="243">
        <f ca="1">+IFERROR(INDEX('Hoja de Trabajo para listado'!$A$155:$Z$1048576,MATCH($A96,'Hoja de Trabajo para listado'!$A$155:$A$1048576,0),MATCH((CUADRO!M$4&amp;$E96),'Hoja de Trabajo para listado'!$A$151:$Z$151,0)),0)+IFERROR(INDEX('Hoja de Trabajo para listado'!$AB$155:$BA$1048576,MATCH($A96,'Hoja de Trabajo para listado'!$AB$155:$AB$1048576,0),MATCH((CUADRO!M$4&amp;$E96),'Hoja de Trabajo para listado'!$AB$151:$BA$151,0)),0)+IFERROR(INDEX('Hoja de Trabajo para listado'!$BC$155:$CB$1048576,MATCH($A96,'Hoja de Trabajo para listado'!$BC$155:$BC$1048576,0),MATCH((CUADRO!M$4&amp;$E96),'Hoja de Trabajo para listado'!$BC$151:$CB$151,0)),0)+IFERROR(INDEX('Hoja de Trabajo para listado'!$DE$153:$DG$274,MATCH($A96,'Hoja de Trabajo para listado'!$DE$153:$DE$1048576,0),MATCH((CUADRO!M$4&amp;$E96),'Hoja de Trabajo para listado'!$DE$151:$DG$151,0)),0)+IFERROR(INDEX('Hoja de Trabajo para listado'!$CD$155:$DC$1048576,MATCH($A96,'Hoja de Trabajo para listado'!$CD$155:$CD$1048576,0),MATCH((CUADRO!M$4&amp;$E96),'Hoja de Trabajo para listado'!$CD$151:$DC$151,0)),0)</f>
        <v>0</v>
      </c>
      <c r="N96" s="243">
        <f ca="1">+IFERROR(INDEX('Hoja de Trabajo para listado'!$A$155:$Z$1048576,MATCH($A96,'Hoja de Trabajo para listado'!$A$155:$A$1048576,0),MATCH((CUADRO!N$4&amp;$E96),'Hoja de Trabajo para listado'!$A$151:$Z$151,0)),0)+IFERROR(INDEX('Hoja de Trabajo para listado'!$AB$155:$BA$1048576,MATCH($A96,'Hoja de Trabajo para listado'!$AB$155:$AB$1048576,0),MATCH((CUADRO!N$4&amp;$E96),'Hoja de Trabajo para listado'!$AB$151:$BA$151,0)),0)+IFERROR(INDEX('Hoja de Trabajo para listado'!$BC$155:$CB$1048576,MATCH($A96,'Hoja de Trabajo para listado'!$BC$155:$BC$1048576,0),MATCH((CUADRO!N$4&amp;$E96),'Hoja de Trabajo para listado'!$BC$151:$CB$151,0)),0)+IFERROR(INDEX('Hoja de Trabajo para listado'!$DE$153:$DG$274,MATCH($A96,'Hoja de Trabajo para listado'!$DE$153:$DE$1048576,0),MATCH((CUADRO!N$4&amp;$E96),'Hoja de Trabajo para listado'!$DE$151:$DG$151,0)),0)+IFERROR(INDEX('Hoja de Trabajo para listado'!$CD$155:$DC$1048576,MATCH($A96,'Hoja de Trabajo para listado'!$CD$155:$CD$1048576,0),MATCH((CUADRO!N$4&amp;$E96),'Hoja de Trabajo para listado'!$CD$151:$DC$151,0)),0)</f>
        <v>0</v>
      </c>
      <c r="O96" s="243">
        <f ca="1">+IFERROR(INDEX('Hoja de Trabajo para listado'!$A$155:$Z$1048576,MATCH($A96,'Hoja de Trabajo para listado'!$A$155:$A$1048576,0),MATCH((CUADRO!O$4&amp;$E96),'Hoja de Trabajo para listado'!$A$151:$Z$151,0)),0)+IFERROR(INDEX('Hoja de Trabajo para listado'!$AB$155:$BA$1048576,MATCH($A96,'Hoja de Trabajo para listado'!$AB$155:$AB$1048576,0),MATCH((CUADRO!O$4&amp;$E96),'Hoja de Trabajo para listado'!$AB$151:$BA$151,0)),0)+IFERROR(INDEX('Hoja de Trabajo para listado'!$BC$155:$CB$1048576,MATCH($A96,'Hoja de Trabajo para listado'!$BC$155:$BC$1048576,0),MATCH((CUADRO!O$4&amp;$E96),'Hoja de Trabajo para listado'!$BC$151:$CB$151,0)),0)+IFERROR(INDEX('Hoja de Trabajo para listado'!$DE$153:$DG$274,MATCH($A96,'Hoja de Trabajo para listado'!$DE$153:$DE$1048576,0),MATCH((CUADRO!O$4&amp;$E96),'Hoja de Trabajo para listado'!$DE$151:$DG$151,0)),0)+IFERROR(INDEX('Hoja de Trabajo para listado'!$CD$155:$DC$1048576,MATCH($A96,'Hoja de Trabajo para listado'!$CD$155:$CD$1048576,0),MATCH((CUADRO!O$4&amp;$E96),'Hoja de Trabajo para listado'!$CD$151:$DC$151,0)),0)</f>
        <v>0</v>
      </c>
      <c r="P96" s="243">
        <f ca="1">+IFERROR(INDEX('Hoja de Trabajo para listado'!$A$155:$Z$1048576,MATCH($A96,'Hoja de Trabajo para listado'!$A$155:$A$1048576,0),MATCH((CUADRO!P$4&amp;$E96),'Hoja de Trabajo para listado'!$A$151:$Z$151,0)),0)+IFERROR(INDEX('Hoja de Trabajo para listado'!$AB$155:$BA$1048576,MATCH($A96,'Hoja de Trabajo para listado'!$AB$155:$AB$1048576,0),MATCH((CUADRO!P$4&amp;$E96),'Hoja de Trabajo para listado'!$AB$151:$BA$151,0)),0)+IFERROR(INDEX('Hoja de Trabajo para listado'!$BC$155:$CB$1048576,MATCH($A96,'Hoja de Trabajo para listado'!$BC$155:$BC$1048576,0),MATCH((CUADRO!P$4&amp;$E96),'Hoja de Trabajo para listado'!$BC$151:$CB$151,0)),0)+IFERROR(INDEX('Hoja de Trabajo para listado'!$DE$153:$DG$274,MATCH($A96,'Hoja de Trabajo para listado'!$DE$153:$DE$1048576,0),MATCH((CUADRO!P$4&amp;$E96),'Hoja de Trabajo para listado'!$DE$151:$DG$151,0)),0)+IFERROR(INDEX('Hoja de Trabajo para listado'!$CD$155:$DC$1048576,MATCH($A96,'Hoja de Trabajo para listado'!$CD$155:$CD$1048576,0),MATCH((CUADRO!P$4&amp;$E96),'Hoja de Trabajo para listado'!$CD$151:$DC$151,0)),0)</f>
        <v>0</v>
      </c>
      <c r="Q96" s="243">
        <f ca="1">+IFERROR(INDEX('Hoja de Trabajo para listado'!$A$155:$Z$1048576,MATCH($A96,'Hoja de Trabajo para listado'!$A$155:$A$1048576,0),MATCH((CUADRO!Q$4&amp;$E96),'Hoja de Trabajo para listado'!$A$151:$Z$151,0)),0)+IFERROR(INDEX('Hoja de Trabajo para listado'!$AB$155:$BA$1048576,MATCH($A96,'Hoja de Trabajo para listado'!$AB$155:$AB$1048576,0),MATCH((CUADRO!Q$4&amp;$E96),'Hoja de Trabajo para listado'!$AB$151:$BA$151,0)),0)+IFERROR(INDEX('Hoja de Trabajo para listado'!$BC$155:$CB$1048576,MATCH($A96,'Hoja de Trabajo para listado'!$BC$155:$BC$1048576,0),MATCH((CUADRO!Q$4&amp;$E96),'Hoja de Trabajo para listado'!$BC$151:$CB$151,0)),0)+IFERROR(INDEX('Hoja de Trabajo para listado'!$DE$153:$DG$274,MATCH($A96,'Hoja de Trabajo para listado'!$DE$153:$DE$1048576,0),MATCH((CUADRO!Q$4&amp;$E96),'Hoja de Trabajo para listado'!$DE$151:$DG$151,0)),0)+IFERROR(INDEX('Hoja de Trabajo para listado'!$CD$155:$DC$1048576,MATCH($A96,'Hoja de Trabajo para listado'!$CD$155:$CD$1048576,0),MATCH((CUADRO!Q$4&amp;$E96),'Hoja de Trabajo para listado'!$CD$151:$DC$151,0)),0)</f>
        <v>0</v>
      </c>
      <c r="R96" s="243">
        <f t="shared" ca="1" si="5"/>
        <v>0</v>
      </c>
      <c r="S96" s="243">
        <f ca="1">+R95+R96</f>
        <v>0</v>
      </c>
      <c r="T96" s="243">
        <f ca="1">+S96</f>
        <v>0</v>
      </c>
      <c r="U96" s="242">
        <f t="shared" si="6"/>
        <v>2</v>
      </c>
      <c r="V96" s="327" t="str">
        <f>+VLOOKUP(A96,bd_lista!$A$3:$E$592,5,FALSE)</f>
        <v>Universidades Públicas</v>
      </c>
      <c r="W96" s="398"/>
      <c r="X96" s="240">
        <f>+VLOOKUP(A96,[4]Sheet1!$A$13:$D$744,4,FALSE)</f>
        <v>0</v>
      </c>
      <c r="Y96" s="240" t="e">
        <f>+VLOOKUP(X96,bd_lista!$A$3:$C$592,3,FALSE)</f>
        <v>#N/A</v>
      </c>
      <c r="Z96" s="288"/>
      <c r="AA96" s="289"/>
    </row>
    <row r="97" spans="1:27" customFormat="1" ht="15" hidden="1" customHeight="1">
      <c r="A97" s="32">
        <v>148</v>
      </c>
      <c r="B97" s="393">
        <f>+A97</f>
        <v>148</v>
      </c>
      <c r="C97" s="245" t="str">
        <f>+VLOOKUP(A97,bd_lista!$A$3:$C$592,3,FALSE)</f>
        <v>Universidad Amazónica de Pando</v>
      </c>
      <c r="D97" s="395" t="str">
        <f>+C97</f>
        <v>Universidad Amazónica de Pando</v>
      </c>
      <c r="E97" s="245" t="s">
        <v>1303</v>
      </c>
      <c r="F97" s="241">
        <f ca="1">+IFERROR(INDEX('Hoja de Trabajo para listado'!$A$155:$Z$1048576,MATCH($A97,'Hoja de Trabajo para listado'!$A$155:$A$1048576,0),MATCH((CUADRO!F$4&amp;$E97),'Hoja de Trabajo para listado'!$A$151:$Z$151,0)),0)+IFERROR(INDEX('Hoja de Trabajo para listado'!$AB$155:$BA$1048576,MATCH($A97,'Hoja de Trabajo para listado'!$AB$155:$AB$1048576,0),MATCH((CUADRO!F$4&amp;$E97),'Hoja de Trabajo para listado'!$AB$151:$BA$151,0)),0)+IFERROR(INDEX('Hoja de Trabajo para listado'!$BC$155:$CB$1048576,MATCH($A97,'Hoja de Trabajo para listado'!$BC$155:$BC$1048576,0),MATCH((CUADRO!F$4&amp;$E97),'Hoja de Trabajo para listado'!$BC$151:$CB$151,0)),0)+IFERROR(INDEX('Hoja de Trabajo para listado'!$DE$153:$DG$274,MATCH($A97,'Hoja de Trabajo para listado'!$DE$153:$DE$1048576,0),MATCH((CUADRO!F$4&amp;$E97),'Hoja de Trabajo para listado'!$DE$151:$DG$151,0)),0)+IFERROR(INDEX('Hoja de Trabajo para listado'!$CD$155:$DC$1048576,MATCH($A97,'Hoja de Trabajo para listado'!$CD$155:$CD$1048576,0),MATCH((CUADRO!F$4&amp;$E97),'Hoja de Trabajo para listado'!$CD$151:$DC$151,0)),0)</f>
        <v>0</v>
      </c>
      <c r="G97" s="241">
        <f ca="1">+IFERROR(INDEX('Hoja de Trabajo para listado'!$A$155:$Z$1048576,MATCH($A97,'Hoja de Trabajo para listado'!$A$155:$A$1048576,0),MATCH((CUADRO!G$4&amp;$E97),'Hoja de Trabajo para listado'!$A$151:$Z$151,0)),0)+IFERROR(INDEX('Hoja de Trabajo para listado'!$AB$155:$BA$1048576,MATCH($A97,'Hoja de Trabajo para listado'!$AB$155:$AB$1048576,0),MATCH((CUADRO!G$4&amp;$E97),'Hoja de Trabajo para listado'!$AB$151:$BA$151,0)),0)+IFERROR(INDEX('Hoja de Trabajo para listado'!$BC$155:$CB$1048576,MATCH($A97,'Hoja de Trabajo para listado'!$BC$155:$BC$1048576,0),MATCH((CUADRO!G$4&amp;$E97),'Hoja de Trabajo para listado'!$BC$151:$CB$151,0)),0)+IFERROR(INDEX('Hoja de Trabajo para listado'!$DE$153:$DG$274,MATCH($A97,'Hoja de Trabajo para listado'!$DE$153:$DE$1048576,0),MATCH((CUADRO!G$4&amp;$E97),'Hoja de Trabajo para listado'!$DE$151:$DG$151,0)),0)+IFERROR(INDEX('Hoja de Trabajo para listado'!$CD$155:$DC$1048576,MATCH($A97,'Hoja de Trabajo para listado'!$CD$155:$CD$1048576,0),MATCH((CUADRO!G$4&amp;$E97),'Hoja de Trabajo para listado'!$CD$151:$DC$151,0)),0)</f>
        <v>0</v>
      </c>
      <c r="H97" s="241">
        <f ca="1">+IFERROR(INDEX('Hoja de Trabajo para listado'!$A$155:$Z$1048576,MATCH($A97,'Hoja de Trabajo para listado'!$A$155:$A$1048576,0),MATCH((CUADRO!H$4&amp;$E97),'Hoja de Trabajo para listado'!$A$151:$Z$151,0)),0)+IFERROR(INDEX('Hoja de Trabajo para listado'!$AB$155:$BA$1048576,MATCH($A97,'Hoja de Trabajo para listado'!$AB$155:$AB$1048576,0),MATCH((CUADRO!H$4&amp;$E97),'Hoja de Trabajo para listado'!$AB$151:$BA$151,0)),0)+IFERROR(INDEX('Hoja de Trabajo para listado'!$BC$155:$CB$1048576,MATCH($A97,'Hoja de Trabajo para listado'!$BC$155:$BC$1048576,0),MATCH((CUADRO!H$4&amp;$E97),'Hoja de Trabajo para listado'!$BC$151:$CB$151,0)),0)+IFERROR(INDEX('Hoja de Trabajo para listado'!$DE$153:$DG$274,MATCH($A97,'Hoja de Trabajo para listado'!$DE$153:$DE$1048576,0),MATCH((CUADRO!H$4&amp;$E97),'Hoja de Trabajo para listado'!$DE$151:$DG$151,0)),0)+IFERROR(INDEX('Hoja de Trabajo para listado'!$CD$155:$DC$1048576,MATCH($A97,'Hoja de Trabajo para listado'!$CD$155:$CD$1048576,0),MATCH((CUADRO!H$4&amp;$E97),'Hoja de Trabajo para listado'!$CD$151:$DC$151,0)),0)</f>
        <v>0</v>
      </c>
      <c r="I97" s="241">
        <f ca="1">+IFERROR(INDEX('Hoja de Trabajo para listado'!$A$155:$Z$1048576,MATCH($A97,'Hoja de Trabajo para listado'!$A$155:$A$1048576,0),MATCH((CUADRO!I$4&amp;$E97),'Hoja de Trabajo para listado'!$A$151:$Z$151,0)),0)+IFERROR(INDEX('Hoja de Trabajo para listado'!$AB$155:$BA$1048576,MATCH($A97,'Hoja de Trabajo para listado'!$AB$155:$AB$1048576,0),MATCH((CUADRO!I$4&amp;$E97),'Hoja de Trabajo para listado'!$AB$151:$BA$151,0)),0)+IFERROR(INDEX('Hoja de Trabajo para listado'!$BC$155:$CB$1048576,MATCH($A97,'Hoja de Trabajo para listado'!$BC$155:$BC$1048576,0),MATCH((CUADRO!I$4&amp;$E97),'Hoja de Trabajo para listado'!$BC$151:$CB$151,0)),0)+IFERROR(INDEX('Hoja de Trabajo para listado'!$DE$153:$DG$274,MATCH($A97,'Hoja de Trabajo para listado'!$DE$153:$DE$1048576,0),MATCH((CUADRO!I$4&amp;$E97),'Hoja de Trabajo para listado'!$DE$151:$DG$151,0)),0)+IFERROR(INDEX('Hoja de Trabajo para listado'!$CD$155:$DC$1048576,MATCH($A97,'Hoja de Trabajo para listado'!$CD$155:$CD$1048576,0),MATCH((CUADRO!I$4&amp;$E97),'Hoja de Trabajo para listado'!$CD$151:$DC$151,0)),0)</f>
        <v>0</v>
      </c>
      <c r="J97" s="241">
        <f ca="1">+IFERROR(INDEX('Hoja de Trabajo para listado'!$A$155:$Z$1048576,MATCH($A97,'Hoja de Trabajo para listado'!$A$155:$A$1048576,0),MATCH((CUADRO!J$4&amp;$E97),'Hoja de Trabajo para listado'!$A$151:$Z$151,0)),0)+IFERROR(INDEX('Hoja de Trabajo para listado'!$AB$155:$BA$1048576,MATCH($A97,'Hoja de Trabajo para listado'!$AB$155:$AB$1048576,0),MATCH((CUADRO!J$4&amp;$E97),'Hoja de Trabajo para listado'!$AB$151:$BA$151,0)),0)+IFERROR(INDEX('Hoja de Trabajo para listado'!$BC$155:$CB$1048576,MATCH($A97,'Hoja de Trabajo para listado'!$BC$155:$BC$1048576,0),MATCH((CUADRO!J$4&amp;$E97),'Hoja de Trabajo para listado'!$BC$151:$CB$151,0)),0)+IFERROR(INDEX('Hoja de Trabajo para listado'!$DE$153:$DG$274,MATCH($A97,'Hoja de Trabajo para listado'!$DE$153:$DE$1048576,0),MATCH((CUADRO!J$4&amp;$E97),'Hoja de Trabajo para listado'!$DE$151:$DG$151,0)),0)+IFERROR(INDEX('Hoja de Trabajo para listado'!$CD$155:$DC$1048576,MATCH($A97,'Hoja de Trabajo para listado'!$CD$155:$CD$1048576,0),MATCH((CUADRO!J$4&amp;$E97),'Hoja de Trabajo para listado'!$CD$151:$DC$151,0)),0)</f>
        <v>0</v>
      </c>
      <c r="K97" s="241">
        <f ca="1">+IFERROR(INDEX('Hoja de Trabajo para listado'!$A$155:$Z$1048576,MATCH($A97,'Hoja de Trabajo para listado'!$A$155:$A$1048576,0),MATCH((CUADRO!K$4&amp;$E97),'Hoja de Trabajo para listado'!$A$151:$Z$151,0)),0)+IFERROR(INDEX('Hoja de Trabajo para listado'!$AB$155:$BA$1048576,MATCH($A97,'Hoja de Trabajo para listado'!$AB$155:$AB$1048576,0),MATCH((CUADRO!K$4&amp;$E97),'Hoja de Trabajo para listado'!$AB$151:$BA$151,0)),0)+IFERROR(INDEX('Hoja de Trabajo para listado'!$BC$155:$CB$1048576,MATCH($A97,'Hoja de Trabajo para listado'!$BC$155:$BC$1048576,0),MATCH((CUADRO!K$4&amp;$E97),'Hoja de Trabajo para listado'!$BC$151:$CB$151,0)),0)+IFERROR(INDEX('Hoja de Trabajo para listado'!$DE$153:$DG$274,MATCH($A97,'Hoja de Trabajo para listado'!$DE$153:$DE$1048576,0),MATCH((CUADRO!K$4&amp;$E97),'Hoja de Trabajo para listado'!$DE$151:$DG$151,0)),0)+IFERROR(INDEX('Hoja de Trabajo para listado'!$CD$155:$DC$1048576,MATCH($A97,'Hoja de Trabajo para listado'!$CD$155:$CD$1048576,0),MATCH((CUADRO!K$4&amp;$E97),'Hoja de Trabajo para listado'!$CD$151:$DC$151,0)),0)</f>
        <v>0</v>
      </c>
      <c r="L97" s="241">
        <f ca="1">+IFERROR(INDEX('Hoja de Trabajo para listado'!$A$155:$Z$1048576,MATCH($A97,'Hoja de Trabajo para listado'!$A$155:$A$1048576,0),MATCH((CUADRO!L$4&amp;$E97),'Hoja de Trabajo para listado'!$A$151:$Z$151,0)),0)+IFERROR(INDEX('Hoja de Trabajo para listado'!$AB$155:$BA$1048576,MATCH($A97,'Hoja de Trabajo para listado'!$AB$155:$AB$1048576,0),MATCH((CUADRO!L$4&amp;$E97),'Hoja de Trabajo para listado'!$AB$151:$BA$151,0)),0)+IFERROR(INDEX('Hoja de Trabajo para listado'!$BC$155:$CB$1048576,MATCH($A97,'Hoja de Trabajo para listado'!$BC$155:$BC$1048576,0),MATCH((CUADRO!L$4&amp;$E97),'Hoja de Trabajo para listado'!$BC$151:$CB$151,0)),0)+IFERROR(INDEX('Hoja de Trabajo para listado'!$DE$153:$DG$274,MATCH($A97,'Hoja de Trabajo para listado'!$DE$153:$DE$1048576,0),MATCH((CUADRO!L$4&amp;$E97),'Hoja de Trabajo para listado'!$DE$151:$DG$151,0)),0)+IFERROR(INDEX('Hoja de Trabajo para listado'!$CD$155:$DC$1048576,MATCH($A97,'Hoja de Trabajo para listado'!$CD$155:$CD$1048576,0),MATCH((CUADRO!L$4&amp;$E97),'Hoja de Trabajo para listado'!$CD$151:$DC$151,0)),0)</f>
        <v>0</v>
      </c>
      <c r="M97" s="241">
        <f ca="1">+IFERROR(INDEX('Hoja de Trabajo para listado'!$A$155:$Z$1048576,MATCH($A97,'Hoja de Trabajo para listado'!$A$155:$A$1048576,0),MATCH((CUADRO!M$4&amp;$E97),'Hoja de Trabajo para listado'!$A$151:$Z$151,0)),0)+IFERROR(INDEX('Hoja de Trabajo para listado'!$AB$155:$BA$1048576,MATCH($A97,'Hoja de Trabajo para listado'!$AB$155:$AB$1048576,0),MATCH((CUADRO!M$4&amp;$E97),'Hoja de Trabajo para listado'!$AB$151:$BA$151,0)),0)+IFERROR(INDEX('Hoja de Trabajo para listado'!$BC$155:$CB$1048576,MATCH($A97,'Hoja de Trabajo para listado'!$BC$155:$BC$1048576,0),MATCH((CUADRO!M$4&amp;$E97),'Hoja de Trabajo para listado'!$BC$151:$CB$151,0)),0)+IFERROR(INDEX('Hoja de Trabajo para listado'!$DE$153:$DG$274,MATCH($A97,'Hoja de Trabajo para listado'!$DE$153:$DE$1048576,0),MATCH((CUADRO!M$4&amp;$E97),'Hoja de Trabajo para listado'!$DE$151:$DG$151,0)),0)+IFERROR(INDEX('Hoja de Trabajo para listado'!$CD$155:$DC$1048576,MATCH($A97,'Hoja de Trabajo para listado'!$CD$155:$CD$1048576,0),MATCH((CUADRO!M$4&amp;$E97),'Hoja de Trabajo para listado'!$CD$151:$DC$151,0)),0)</f>
        <v>0</v>
      </c>
      <c r="N97" s="241">
        <f ca="1">+IFERROR(INDEX('Hoja de Trabajo para listado'!$A$155:$Z$1048576,MATCH($A97,'Hoja de Trabajo para listado'!$A$155:$A$1048576,0),MATCH((CUADRO!N$4&amp;$E97),'Hoja de Trabajo para listado'!$A$151:$Z$151,0)),0)+IFERROR(INDEX('Hoja de Trabajo para listado'!$AB$155:$BA$1048576,MATCH($A97,'Hoja de Trabajo para listado'!$AB$155:$AB$1048576,0),MATCH((CUADRO!N$4&amp;$E97),'Hoja de Trabajo para listado'!$AB$151:$BA$151,0)),0)+IFERROR(INDEX('Hoja de Trabajo para listado'!$BC$155:$CB$1048576,MATCH($A97,'Hoja de Trabajo para listado'!$BC$155:$BC$1048576,0),MATCH((CUADRO!N$4&amp;$E97),'Hoja de Trabajo para listado'!$BC$151:$CB$151,0)),0)+IFERROR(INDEX('Hoja de Trabajo para listado'!$DE$153:$DG$274,MATCH($A97,'Hoja de Trabajo para listado'!$DE$153:$DE$1048576,0),MATCH((CUADRO!N$4&amp;$E97),'Hoja de Trabajo para listado'!$DE$151:$DG$151,0)),0)+IFERROR(INDEX('Hoja de Trabajo para listado'!$CD$155:$DC$1048576,MATCH($A97,'Hoja de Trabajo para listado'!$CD$155:$CD$1048576,0),MATCH((CUADRO!N$4&amp;$E97),'Hoja de Trabajo para listado'!$CD$151:$DC$151,0)),0)</f>
        <v>0</v>
      </c>
      <c r="O97" s="241">
        <f ca="1">+IFERROR(INDEX('Hoja de Trabajo para listado'!$A$155:$Z$1048576,MATCH($A97,'Hoja de Trabajo para listado'!$A$155:$A$1048576,0),MATCH((CUADRO!O$4&amp;$E97),'Hoja de Trabajo para listado'!$A$151:$Z$151,0)),0)+IFERROR(INDEX('Hoja de Trabajo para listado'!$AB$155:$BA$1048576,MATCH($A97,'Hoja de Trabajo para listado'!$AB$155:$AB$1048576,0),MATCH((CUADRO!O$4&amp;$E97),'Hoja de Trabajo para listado'!$AB$151:$BA$151,0)),0)+IFERROR(INDEX('Hoja de Trabajo para listado'!$BC$155:$CB$1048576,MATCH($A97,'Hoja de Trabajo para listado'!$BC$155:$BC$1048576,0),MATCH((CUADRO!O$4&amp;$E97),'Hoja de Trabajo para listado'!$BC$151:$CB$151,0)),0)+IFERROR(INDEX('Hoja de Trabajo para listado'!$DE$153:$DG$274,MATCH($A97,'Hoja de Trabajo para listado'!$DE$153:$DE$1048576,0),MATCH((CUADRO!O$4&amp;$E97),'Hoja de Trabajo para listado'!$DE$151:$DG$151,0)),0)+IFERROR(INDEX('Hoja de Trabajo para listado'!$CD$155:$DC$1048576,MATCH($A97,'Hoja de Trabajo para listado'!$CD$155:$CD$1048576,0),MATCH((CUADRO!O$4&amp;$E97),'Hoja de Trabajo para listado'!$CD$151:$DC$151,0)),0)</f>
        <v>0</v>
      </c>
      <c r="P97" s="241">
        <f ca="1">+IFERROR(INDEX('Hoja de Trabajo para listado'!$A$155:$Z$1048576,MATCH($A97,'Hoja de Trabajo para listado'!$A$155:$A$1048576,0),MATCH((CUADRO!P$4&amp;$E97),'Hoja de Trabajo para listado'!$A$151:$Z$151,0)),0)+IFERROR(INDEX('Hoja de Trabajo para listado'!$AB$155:$BA$1048576,MATCH($A97,'Hoja de Trabajo para listado'!$AB$155:$AB$1048576,0),MATCH((CUADRO!P$4&amp;$E97),'Hoja de Trabajo para listado'!$AB$151:$BA$151,0)),0)+IFERROR(INDEX('Hoja de Trabajo para listado'!$BC$155:$CB$1048576,MATCH($A97,'Hoja de Trabajo para listado'!$BC$155:$BC$1048576,0),MATCH((CUADRO!P$4&amp;$E97),'Hoja de Trabajo para listado'!$BC$151:$CB$151,0)),0)+IFERROR(INDEX('Hoja de Trabajo para listado'!$DE$153:$DG$274,MATCH($A97,'Hoja de Trabajo para listado'!$DE$153:$DE$1048576,0),MATCH((CUADRO!P$4&amp;$E97),'Hoja de Trabajo para listado'!$DE$151:$DG$151,0)),0)+IFERROR(INDEX('Hoja de Trabajo para listado'!$CD$155:$DC$1048576,MATCH($A97,'Hoja de Trabajo para listado'!$CD$155:$CD$1048576,0),MATCH((CUADRO!P$4&amp;$E97),'Hoja de Trabajo para listado'!$CD$151:$DC$151,0)),0)</f>
        <v>0</v>
      </c>
      <c r="Q97" s="241">
        <f ca="1">+IFERROR(INDEX('Hoja de Trabajo para listado'!$A$155:$Z$1048576,MATCH($A97,'Hoja de Trabajo para listado'!$A$155:$A$1048576,0),MATCH((CUADRO!Q$4&amp;$E97),'Hoja de Trabajo para listado'!$A$151:$Z$151,0)),0)+IFERROR(INDEX('Hoja de Trabajo para listado'!$AB$155:$BA$1048576,MATCH($A97,'Hoja de Trabajo para listado'!$AB$155:$AB$1048576,0),MATCH((CUADRO!Q$4&amp;$E97),'Hoja de Trabajo para listado'!$AB$151:$BA$151,0)),0)+IFERROR(INDEX('Hoja de Trabajo para listado'!$BC$155:$CB$1048576,MATCH($A97,'Hoja de Trabajo para listado'!$BC$155:$BC$1048576,0),MATCH((CUADRO!Q$4&amp;$E97),'Hoja de Trabajo para listado'!$BC$151:$CB$151,0)),0)+IFERROR(INDEX('Hoja de Trabajo para listado'!$DE$153:$DG$274,MATCH($A97,'Hoja de Trabajo para listado'!$DE$153:$DE$1048576,0),MATCH((CUADRO!Q$4&amp;$E97),'Hoja de Trabajo para listado'!$DE$151:$DG$151,0)),0)+IFERROR(INDEX('Hoja de Trabajo para listado'!$CD$155:$DC$1048576,MATCH($A97,'Hoja de Trabajo para listado'!$CD$155:$CD$1048576,0),MATCH((CUADRO!Q$4&amp;$E97),'Hoja de Trabajo para listado'!$CD$151:$DC$151,0)),0)</f>
        <v>0</v>
      </c>
      <c r="R97" s="241">
        <f t="shared" ca="1" si="5"/>
        <v>0</v>
      </c>
      <c r="S97" s="241"/>
      <c r="T97" s="241">
        <f ca="1">+T98</f>
        <v>0</v>
      </c>
      <c r="U97" s="240">
        <f t="shared" si="6"/>
        <v>1</v>
      </c>
      <c r="V97" s="327" t="str">
        <f>+VLOOKUP(A97,bd_lista!$A$3:$E$592,5,FALSE)</f>
        <v>Universidades Públicas</v>
      </c>
      <c r="W97" s="397" t="str">
        <f>+V97</f>
        <v>Universidades Públicas</v>
      </c>
      <c r="X97" s="240">
        <f>+VLOOKUP(A97,[4]Sheet1!$A$13:$D$744,4,FALSE)</f>
        <v>0</v>
      </c>
      <c r="Y97" s="240" t="e">
        <f>+VLOOKUP(X97,bd_lista!$A$3:$C$592,3,FALSE)</f>
        <v>#N/A</v>
      </c>
      <c r="Z97" s="290">
        <f>+X97</f>
        <v>0</v>
      </c>
      <c r="AA97" s="291" t="e">
        <f>+Y97</f>
        <v>#N/A</v>
      </c>
    </row>
    <row r="98" spans="1:27" customFormat="1" ht="15" hidden="1" customHeight="1">
      <c r="A98" s="32">
        <v>148</v>
      </c>
      <c r="B98" s="394"/>
      <c r="C98" s="327" t="str">
        <f>+VLOOKUP(A98,bd_lista!$A$3:$C$592,3,FALSE)</f>
        <v>Universidad Amazónica de Pando</v>
      </c>
      <c r="D98" s="396"/>
      <c r="E98" s="327" t="s">
        <v>1304</v>
      </c>
      <c r="F98" s="243">
        <f ca="1">+IFERROR(INDEX('Hoja de Trabajo para listado'!$A$155:$Z$1048576,MATCH($A98,'Hoja de Trabajo para listado'!$A$155:$A$1048576,0),MATCH((CUADRO!F$4&amp;$E98),'Hoja de Trabajo para listado'!$A$151:$Z$151,0)),0)+IFERROR(INDEX('Hoja de Trabajo para listado'!$AB$155:$BA$1048576,MATCH($A98,'Hoja de Trabajo para listado'!$AB$155:$AB$1048576,0),MATCH((CUADRO!F$4&amp;$E98),'Hoja de Trabajo para listado'!$AB$151:$BA$151,0)),0)+IFERROR(INDEX('Hoja de Trabajo para listado'!$BC$155:$CB$1048576,MATCH($A98,'Hoja de Trabajo para listado'!$BC$155:$BC$1048576,0),MATCH((CUADRO!F$4&amp;$E98),'Hoja de Trabajo para listado'!$BC$151:$CB$151,0)),0)+IFERROR(INDEX('Hoja de Trabajo para listado'!$DE$153:$DG$274,MATCH($A98,'Hoja de Trabajo para listado'!$DE$153:$DE$1048576,0),MATCH((CUADRO!F$4&amp;$E98),'Hoja de Trabajo para listado'!$DE$151:$DG$151,0)),0)+IFERROR(INDEX('Hoja de Trabajo para listado'!$CD$155:$DC$1048576,MATCH($A98,'Hoja de Trabajo para listado'!$CD$155:$CD$1048576,0),MATCH((CUADRO!F$4&amp;$E98),'Hoja de Trabajo para listado'!$CD$151:$DC$151,0)),0)</f>
        <v>0</v>
      </c>
      <c r="G98" s="243">
        <f ca="1">+IFERROR(INDEX('Hoja de Trabajo para listado'!$A$155:$Z$1048576,MATCH($A98,'Hoja de Trabajo para listado'!$A$155:$A$1048576,0),MATCH((CUADRO!G$4&amp;$E98),'Hoja de Trabajo para listado'!$A$151:$Z$151,0)),0)+IFERROR(INDEX('Hoja de Trabajo para listado'!$AB$155:$BA$1048576,MATCH($A98,'Hoja de Trabajo para listado'!$AB$155:$AB$1048576,0),MATCH((CUADRO!G$4&amp;$E98),'Hoja de Trabajo para listado'!$AB$151:$BA$151,0)),0)+IFERROR(INDEX('Hoja de Trabajo para listado'!$BC$155:$CB$1048576,MATCH($A98,'Hoja de Trabajo para listado'!$BC$155:$BC$1048576,0),MATCH((CUADRO!G$4&amp;$E98),'Hoja de Trabajo para listado'!$BC$151:$CB$151,0)),0)+IFERROR(INDEX('Hoja de Trabajo para listado'!$DE$153:$DG$274,MATCH($A98,'Hoja de Trabajo para listado'!$DE$153:$DE$1048576,0),MATCH((CUADRO!G$4&amp;$E98),'Hoja de Trabajo para listado'!$DE$151:$DG$151,0)),0)+IFERROR(INDEX('Hoja de Trabajo para listado'!$CD$155:$DC$1048576,MATCH($A98,'Hoja de Trabajo para listado'!$CD$155:$CD$1048576,0),MATCH((CUADRO!G$4&amp;$E98),'Hoja de Trabajo para listado'!$CD$151:$DC$151,0)),0)</f>
        <v>0</v>
      </c>
      <c r="H98" s="243">
        <f ca="1">+IFERROR(INDEX('Hoja de Trabajo para listado'!$A$155:$Z$1048576,MATCH($A98,'Hoja de Trabajo para listado'!$A$155:$A$1048576,0),MATCH((CUADRO!H$4&amp;$E98),'Hoja de Trabajo para listado'!$A$151:$Z$151,0)),0)+IFERROR(INDEX('Hoja de Trabajo para listado'!$AB$155:$BA$1048576,MATCH($A98,'Hoja de Trabajo para listado'!$AB$155:$AB$1048576,0),MATCH((CUADRO!H$4&amp;$E98),'Hoja de Trabajo para listado'!$AB$151:$BA$151,0)),0)+IFERROR(INDEX('Hoja de Trabajo para listado'!$BC$155:$CB$1048576,MATCH($A98,'Hoja de Trabajo para listado'!$BC$155:$BC$1048576,0),MATCH((CUADRO!H$4&amp;$E98),'Hoja de Trabajo para listado'!$BC$151:$CB$151,0)),0)+IFERROR(INDEX('Hoja de Trabajo para listado'!$DE$153:$DG$274,MATCH($A98,'Hoja de Trabajo para listado'!$DE$153:$DE$1048576,0),MATCH((CUADRO!H$4&amp;$E98),'Hoja de Trabajo para listado'!$DE$151:$DG$151,0)),0)+IFERROR(INDEX('Hoja de Trabajo para listado'!$CD$155:$DC$1048576,MATCH($A98,'Hoja de Trabajo para listado'!$CD$155:$CD$1048576,0),MATCH((CUADRO!H$4&amp;$E98),'Hoja de Trabajo para listado'!$CD$151:$DC$151,0)),0)</f>
        <v>0</v>
      </c>
      <c r="I98" s="243">
        <f ca="1">+IFERROR(INDEX('Hoja de Trabajo para listado'!$A$155:$Z$1048576,MATCH($A98,'Hoja de Trabajo para listado'!$A$155:$A$1048576,0),MATCH((CUADRO!I$4&amp;$E98),'Hoja de Trabajo para listado'!$A$151:$Z$151,0)),0)+IFERROR(INDEX('Hoja de Trabajo para listado'!$AB$155:$BA$1048576,MATCH($A98,'Hoja de Trabajo para listado'!$AB$155:$AB$1048576,0),MATCH((CUADRO!I$4&amp;$E98),'Hoja de Trabajo para listado'!$AB$151:$BA$151,0)),0)+IFERROR(INDEX('Hoja de Trabajo para listado'!$BC$155:$CB$1048576,MATCH($A98,'Hoja de Trabajo para listado'!$BC$155:$BC$1048576,0),MATCH((CUADRO!I$4&amp;$E98),'Hoja de Trabajo para listado'!$BC$151:$CB$151,0)),0)+IFERROR(INDEX('Hoja de Trabajo para listado'!$DE$153:$DG$274,MATCH($A98,'Hoja de Trabajo para listado'!$DE$153:$DE$1048576,0),MATCH((CUADRO!I$4&amp;$E98),'Hoja de Trabajo para listado'!$DE$151:$DG$151,0)),0)+IFERROR(INDEX('Hoja de Trabajo para listado'!$CD$155:$DC$1048576,MATCH($A98,'Hoja de Trabajo para listado'!$CD$155:$CD$1048576,0),MATCH((CUADRO!I$4&amp;$E98),'Hoja de Trabajo para listado'!$CD$151:$DC$151,0)),0)</f>
        <v>0</v>
      </c>
      <c r="J98" s="243">
        <f ca="1">+IFERROR(INDEX('Hoja de Trabajo para listado'!$A$155:$Z$1048576,MATCH($A98,'Hoja de Trabajo para listado'!$A$155:$A$1048576,0),MATCH((CUADRO!J$4&amp;$E98),'Hoja de Trabajo para listado'!$A$151:$Z$151,0)),0)+IFERROR(INDEX('Hoja de Trabajo para listado'!$AB$155:$BA$1048576,MATCH($A98,'Hoja de Trabajo para listado'!$AB$155:$AB$1048576,0),MATCH((CUADRO!J$4&amp;$E98),'Hoja de Trabajo para listado'!$AB$151:$BA$151,0)),0)+IFERROR(INDEX('Hoja de Trabajo para listado'!$BC$155:$CB$1048576,MATCH($A98,'Hoja de Trabajo para listado'!$BC$155:$BC$1048576,0),MATCH((CUADRO!J$4&amp;$E98),'Hoja de Trabajo para listado'!$BC$151:$CB$151,0)),0)+IFERROR(INDEX('Hoja de Trabajo para listado'!$DE$153:$DG$274,MATCH($A98,'Hoja de Trabajo para listado'!$DE$153:$DE$1048576,0),MATCH((CUADRO!J$4&amp;$E98),'Hoja de Trabajo para listado'!$DE$151:$DG$151,0)),0)+IFERROR(INDEX('Hoja de Trabajo para listado'!$CD$155:$DC$1048576,MATCH($A98,'Hoja de Trabajo para listado'!$CD$155:$CD$1048576,0),MATCH((CUADRO!J$4&amp;$E98),'Hoja de Trabajo para listado'!$CD$151:$DC$151,0)),0)</f>
        <v>0</v>
      </c>
      <c r="K98" s="243">
        <f ca="1">+IFERROR(INDEX('Hoja de Trabajo para listado'!$A$155:$Z$1048576,MATCH($A98,'Hoja de Trabajo para listado'!$A$155:$A$1048576,0),MATCH((CUADRO!K$4&amp;$E98),'Hoja de Trabajo para listado'!$A$151:$Z$151,0)),0)+IFERROR(INDEX('Hoja de Trabajo para listado'!$AB$155:$BA$1048576,MATCH($A98,'Hoja de Trabajo para listado'!$AB$155:$AB$1048576,0),MATCH((CUADRO!K$4&amp;$E98),'Hoja de Trabajo para listado'!$AB$151:$BA$151,0)),0)+IFERROR(INDEX('Hoja de Trabajo para listado'!$BC$155:$CB$1048576,MATCH($A98,'Hoja de Trabajo para listado'!$BC$155:$BC$1048576,0),MATCH((CUADRO!K$4&amp;$E98),'Hoja de Trabajo para listado'!$BC$151:$CB$151,0)),0)+IFERROR(INDEX('Hoja de Trabajo para listado'!$DE$153:$DG$274,MATCH($A98,'Hoja de Trabajo para listado'!$DE$153:$DE$1048576,0),MATCH((CUADRO!K$4&amp;$E98),'Hoja de Trabajo para listado'!$DE$151:$DG$151,0)),0)+IFERROR(INDEX('Hoja de Trabajo para listado'!$CD$155:$DC$1048576,MATCH($A98,'Hoja de Trabajo para listado'!$CD$155:$CD$1048576,0),MATCH((CUADRO!K$4&amp;$E98),'Hoja de Trabajo para listado'!$CD$151:$DC$151,0)),0)</f>
        <v>0</v>
      </c>
      <c r="L98" s="243">
        <f ca="1">+IFERROR(INDEX('Hoja de Trabajo para listado'!$A$155:$Z$1048576,MATCH($A98,'Hoja de Trabajo para listado'!$A$155:$A$1048576,0),MATCH((CUADRO!L$4&amp;$E98),'Hoja de Trabajo para listado'!$A$151:$Z$151,0)),0)+IFERROR(INDEX('Hoja de Trabajo para listado'!$AB$155:$BA$1048576,MATCH($A98,'Hoja de Trabajo para listado'!$AB$155:$AB$1048576,0),MATCH((CUADRO!L$4&amp;$E98),'Hoja de Trabajo para listado'!$AB$151:$BA$151,0)),0)+IFERROR(INDEX('Hoja de Trabajo para listado'!$BC$155:$CB$1048576,MATCH($A98,'Hoja de Trabajo para listado'!$BC$155:$BC$1048576,0),MATCH((CUADRO!L$4&amp;$E98),'Hoja de Trabajo para listado'!$BC$151:$CB$151,0)),0)+IFERROR(INDEX('Hoja de Trabajo para listado'!$DE$153:$DG$274,MATCH($A98,'Hoja de Trabajo para listado'!$DE$153:$DE$1048576,0),MATCH((CUADRO!L$4&amp;$E98),'Hoja de Trabajo para listado'!$DE$151:$DG$151,0)),0)+IFERROR(INDEX('Hoja de Trabajo para listado'!$CD$155:$DC$1048576,MATCH($A98,'Hoja de Trabajo para listado'!$CD$155:$CD$1048576,0),MATCH((CUADRO!L$4&amp;$E98),'Hoja de Trabajo para listado'!$CD$151:$DC$151,0)),0)</f>
        <v>0</v>
      </c>
      <c r="M98" s="243">
        <f ca="1">+IFERROR(INDEX('Hoja de Trabajo para listado'!$A$155:$Z$1048576,MATCH($A98,'Hoja de Trabajo para listado'!$A$155:$A$1048576,0),MATCH((CUADRO!M$4&amp;$E98),'Hoja de Trabajo para listado'!$A$151:$Z$151,0)),0)+IFERROR(INDEX('Hoja de Trabajo para listado'!$AB$155:$BA$1048576,MATCH($A98,'Hoja de Trabajo para listado'!$AB$155:$AB$1048576,0),MATCH((CUADRO!M$4&amp;$E98),'Hoja de Trabajo para listado'!$AB$151:$BA$151,0)),0)+IFERROR(INDEX('Hoja de Trabajo para listado'!$BC$155:$CB$1048576,MATCH($A98,'Hoja de Trabajo para listado'!$BC$155:$BC$1048576,0),MATCH((CUADRO!M$4&amp;$E98),'Hoja de Trabajo para listado'!$BC$151:$CB$151,0)),0)+IFERROR(INDEX('Hoja de Trabajo para listado'!$DE$153:$DG$274,MATCH($A98,'Hoja de Trabajo para listado'!$DE$153:$DE$1048576,0),MATCH((CUADRO!M$4&amp;$E98),'Hoja de Trabajo para listado'!$DE$151:$DG$151,0)),0)+IFERROR(INDEX('Hoja de Trabajo para listado'!$CD$155:$DC$1048576,MATCH($A98,'Hoja de Trabajo para listado'!$CD$155:$CD$1048576,0),MATCH((CUADRO!M$4&amp;$E98),'Hoja de Trabajo para listado'!$CD$151:$DC$151,0)),0)</f>
        <v>0</v>
      </c>
      <c r="N98" s="243">
        <f ca="1">+IFERROR(INDEX('Hoja de Trabajo para listado'!$A$155:$Z$1048576,MATCH($A98,'Hoja de Trabajo para listado'!$A$155:$A$1048576,0),MATCH((CUADRO!N$4&amp;$E98),'Hoja de Trabajo para listado'!$A$151:$Z$151,0)),0)+IFERROR(INDEX('Hoja de Trabajo para listado'!$AB$155:$BA$1048576,MATCH($A98,'Hoja de Trabajo para listado'!$AB$155:$AB$1048576,0),MATCH((CUADRO!N$4&amp;$E98),'Hoja de Trabajo para listado'!$AB$151:$BA$151,0)),0)+IFERROR(INDEX('Hoja de Trabajo para listado'!$BC$155:$CB$1048576,MATCH($A98,'Hoja de Trabajo para listado'!$BC$155:$BC$1048576,0),MATCH((CUADRO!N$4&amp;$E98),'Hoja de Trabajo para listado'!$BC$151:$CB$151,0)),0)+IFERROR(INDEX('Hoja de Trabajo para listado'!$DE$153:$DG$274,MATCH($A98,'Hoja de Trabajo para listado'!$DE$153:$DE$1048576,0),MATCH((CUADRO!N$4&amp;$E98),'Hoja de Trabajo para listado'!$DE$151:$DG$151,0)),0)+IFERROR(INDEX('Hoja de Trabajo para listado'!$CD$155:$DC$1048576,MATCH($A98,'Hoja de Trabajo para listado'!$CD$155:$CD$1048576,0),MATCH((CUADRO!N$4&amp;$E98),'Hoja de Trabajo para listado'!$CD$151:$DC$151,0)),0)</f>
        <v>0</v>
      </c>
      <c r="O98" s="243">
        <f ca="1">+IFERROR(INDEX('Hoja de Trabajo para listado'!$A$155:$Z$1048576,MATCH($A98,'Hoja de Trabajo para listado'!$A$155:$A$1048576,0),MATCH((CUADRO!O$4&amp;$E98),'Hoja de Trabajo para listado'!$A$151:$Z$151,0)),0)+IFERROR(INDEX('Hoja de Trabajo para listado'!$AB$155:$BA$1048576,MATCH($A98,'Hoja de Trabajo para listado'!$AB$155:$AB$1048576,0),MATCH((CUADRO!O$4&amp;$E98),'Hoja de Trabajo para listado'!$AB$151:$BA$151,0)),0)+IFERROR(INDEX('Hoja de Trabajo para listado'!$BC$155:$CB$1048576,MATCH($A98,'Hoja de Trabajo para listado'!$BC$155:$BC$1048576,0),MATCH((CUADRO!O$4&amp;$E98),'Hoja de Trabajo para listado'!$BC$151:$CB$151,0)),0)+IFERROR(INDEX('Hoja de Trabajo para listado'!$DE$153:$DG$274,MATCH($A98,'Hoja de Trabajo para listado'!$DE$153:$DE$1048576,0),MATCH((CUADRO!O$4&amp;$E98),'Hoja de Trabajo para listado'!$DE$151:$DG$151,0)),0)+IFERROR(INDEX('Hoja de Trabajo para listado'!$CD$155:$DC$1048576,MATCH($A98,'Hoja de Trabajo para listado'!$CD$155:$CD$1048576,0),MATCH((CUADRO!O$4&amp;$E98),'Hoja de Trabajo para listado'!$CD$151:$DC$151,0)),0)</f>
        <v>0</v>
      </c>
      <c r="P98" s="243">
        <f ca="1">+IFERROR(INDEX('Hoja de Trabajo para listado'!$A$155:$Z$1048576,MATCH($A98,'Hoja de Trabajo para listado'!$A$155:$A$1048576,0),MATCH((CUADRO!P$4&amp;$E98),'Hoja de Trabajo para listado'!$A$151:$Z$151,0)),0)+IFERROR(INDEX('Hoja de Trabajo para listado'!$AB$155:$BA$1048576,MATCH($A98,'Hoja de Trabajo para listado'!$AB$155:$AB$1048576,0),MATCH((CUADRO!P$4&amp;$E98),'Hoja de Trabajo para listado'!$AB$151:$BA$151,0)),0)+IFERROR(INDEX('Hoja de Trabajo para listado'!$BC$155:$CB$1048576,MATCH($A98,'Hoja de Trabajo para listado'!$BC$155:$BC$1048576,0),MATCH((CUADRO!P$4&amp;$E98),'Hoja de Trabajo para listado'!$BC$151:$CB$151,0)),0)+IFERROR(INDEX('Hoja de Trabajo para listado'!$DE$153:$DG$274,MATCH($A98,'Hoja de Trabajo para listado'!$DE$153:$DE$1048576,0),MATCH((CUADRO!P$4&amp;$E98),'Hoja de Trabajo para listado'!$DE$151:$DG$151,0)),0)+IFERROR(INDEX('Hoja de Trabajo para listado'!$CD$155:$DC$1048576,MATCH($A98,'Hoja de Trabajo para listado'!$CD$155:$CD$1048576,0),MATCH((CUADRO!P$4&amp;$E98),'Hoja de Trabajo para listado'!$CD$151:$DC$151,0)),0)</f>
        <v>0</v>
      </c>
      <c r="Q98" s="243">
        <f ca="1">+IFERROR(INDEX('Hoja de Trabajo para listado'!$A$155:$Z$1048576,MATCH($A98,'Hoja de Trabajo para listado'!$A$155:$A$1048576,0),MATCH((CUADRO!Q$4&amp;$E98),'Hoja de Trabajo para listado'!$A$151:$Z$151,0)),0)+IFERROR(INDEX('Hoja de Trabajo para listado'!$AB$155:$BA$1048576,MATCH($A98,'Hoja de Trabajo para listado'!$AB$155:$AB$1048576,0),MATCH((CUADRO!Q$4&amp;$E98),'Hoja de Trabajo para listado'!$AB$151:$BA$151,0)),0)+IFERROR(INDEX('Hoja de Trabajo para listado'!$BC$155:$CB$1048576,MATCH($A98,'Hoja de Trabajo para listado'!$BC$155:$BC$1048576,0),MATCH((CUADRO!Q$4&amp;$E98),'Hoja de Trabajo para listado'!$BC$151:$CB$151,0)),0)+IFERROR(INDEX('Hoja de Trabajo para listado'!$DE$153:$DG$274,MATCH($A98,'Hoja de Trabajo para listado'!$DE$153:$DE$1048576,0),MATCH((CUADRO!Q$4&amp;$E98),'Hoja de Trabajo para listado'!$DE$151:$DG$151,0)),0)+IFERROR(INDEX('Hoja de Trabajo para listado'!$CD$155:$DC$1048576,MATCH($A98,'Hoja de Trabajo para listado'!$CD$155:$CD$1048576,0),MATCH((CUADRO!Q$4&amp;$E98),'Hoja de Trabajo para listado'!$CD$151:$DC$151,0)),0)</f>
        <v>0</v>
      </c>
      <c r="R98" s="243">
        <f t="shared" ca="1" si="5"/>
        <v>0</v>
      </c>
      <c r="S98" s="243">
        <f ca="1">+R97+R98</f>
        <v>0</v>
      </c>
      <c r="T98" s="243">
        <f ca="1">+S98</f>
        <v>0</v>
      </c>
      <c r="U98" s="242">
        <f t="shared" si="6"/>
        <v>2</v>
      </c>
      <c r="V98" s="327" t="str">
        <f>+VLOOKUP(A98,bd_lista!$A$3:$E$592,5,FALSE)</f>
        <v>Universidades Públicas</v>
      </c>
      <c r="W98" s="398"/>
      <c r="X98" s="240">
        <f>+VLOOKUP(A98,[4]Sheet1!$A$13:$D$744,4,FALSE)</f>
        <v>0</v>
      </c>
      <c r="Y98" s="240" t="e">
        <f>+VLOOKUP(X98,bd_lista!$A$3:$C$592,3,FALSE)</f>
        <v>#N/A</v>
      </c>
      <c r="Z98" s="288"/>
      <c r="AA98" s="289"/>
    </row>
    <row r="99" spans="1:27" ht="15" hidden="1" customHeight="1">
      <c r="A99" s="32">
        <v>149</v>
      </c>
      <c r="B99" s="393">
        <f>+A99</f>
        <v>149</v>
      </c>
      <c r="C99" s="245" t="e">
        <f>+VLOOKUP(A99,bd_lista!$A$3:$C$592,3,FALSE)</f>
        <v>#N/A</v>
      </c>
      <c r="D99" s="395" t="e">
        <f>+C99</f>
        <v>#N/A</v>
      </c>
      <c r="E99" s="245" t="s">
        <v>1303</v>
      </c>
      <c r="F99" s="241">
        <f ca="1">+IFERROR(INDEX('Hoja de Trabajo para listado'!$A$155:$Z$1048576,MATCH($A99,'Hoja de Trabajo para listado'!$A$155:$A$1048576,0),MATCH((CUADRO!F$4&amp;$E99),'Hoja de Trabajo para listado'!$A$151:$Z$151,0)),0)+IFERROR(INDEX('Hoja de Trabajo para listado'!$AB$155:$BA$1048576,MATCH($A99,'Hoja de Trabajo para listado'!$AB$155:$AB$1048576,0),MATCH((CUADRO!F$4&amp;$E99),'Hoja de Trabajo para listado'!$AB$151:$BA$151,0)),0)+IFERROR(INDEX('Hoja de Trabajo para listado'!$BC$155:$CB$1048576,MATCH($A99,'Hoja de Trabajo para listado'!$BC$155:$BC$1048576,0),MATCH((CUADRO!F$4&amp;$E99),'Hoja de Trabajo para listado'!$BC$151:$CB$151,0)),0)+IFERROR(INDEX('Hoja de Trabajo para listado'!$DE$153:$DG$274,MATCH($A99,'Hoja de Trabajo para listado'!$DE$153:$DE$1048576,0),MATCH((CUADRO!F$4&amp;$E99),'Hoja de Trabajo para listado'!$DE$151:$DG$151,0)),0)+IFERROR(INDEX('Hoja de Trabajo para listado'!$CD$155:$DC$1048576,MATCH($A99,'Hoja de Trabajo para listado'!$CD$155:$CD$1048576,0),MATCH((CUADRO!F$4&amp;$E99),'Hoja de Trabajo para listado'!$CD$151:$DC$151,0)),0)</f>
        <v>0</v>
      </c>
      <c r="G99" s="241">
        <f ca="1">+IFERROR(INDEX('Hoja de Trabajo para listado'!$A$155:$Z$1048576,MATCH($A99,'Hoja de Trabajo para listado'!$A$155:$A$1048576,0),MATCH((CUADRO!G$4&amp;$E99),'Hoja de Trabajo para listado'!$A$151:$Z$151,0)),0)+IFERROR(INDEX('Hoja de Trabajo para listado'!$AB$155:$BA$1048576,MATCH($A99,'Hoja de Trabajo para listado'!$AB$155:$AB$1048576,0),MATCH((CUADRO!G$4&amp;$E99),'Hoja de Trabajo para listado'!$AB$151:$BA$151,0)),0)+IFERROR(INDEX('Hoja de Trabajo para listado'!$BC$155:$CB$1048576,MATCH($A99,'Hoja de Trabajo para listado'!$BC$155:$BC$1048576,0),MATCH((CUADRO!G$4&amp;$E99),'Hoja de Trabajo para listado'!$BC$151:$CB$151,0)),0)+IFERROR(INDEX('Hoja de Trabajo para listado'!$DE$153:$DG$274,MATCH($A99,'Hoja de Trabajo para listado'!$DE$153:$DE$1048576,0),MATCH((CUADRO!G$4&amp;$E99),'Hoja de Trabajo para listado'!$DE$151:$DG$151,0)),0)+IFERROR(INDEX('Hoja de Trabajo para listado'!$CD$155:$DC$1048576,MATCH($A99,'Hoja de Trabajo para listado'!$CD$155:$CD$1048576,0),MATCH((CUADRO!G$4&amp;$E99),'Hoja de Trabajo para listado'!$CD$151:$DC$151,0)),0)</f>
        <v>0</v>
      </c>
      <c r="H99" s="241">
        <f ca="1">+IFERROR(INDEX('Hoja de Trabajo para listado'!$A$155:$Z$1048576,MATCH($A99,'Hoja de Trabajo para listado'!$A$155:$A$1048576,0),MATCH((CUADRO!H$4&amp;$E99),'Hoja de Trabajo para listado'!$A$151:$Z$151,0)),0)+IFERROR(INDEX('Hoja de Trabajo para listado'!$AB$155:$BA$1048576,MATCH($A99,'Hoja de Trabajo para listado'!$AB$155:$AB$1048576,0),MATCH((CUADRO!H$4&amp;$E99),'Hoja de Trabajo para listado'!$AB$151:$BA$151,0)),0)+IFERROR(INDEX('Hoja de Trabajo para listado'!$BC$155:$CB$1048576,MATCH($A99,'Hoja de Trabajo para listado'!$BC$155:$BC$1048576,0),MATCH((CUADRO!H$4&amp;$E99),'Hoja de Trabajo para listado'!$BC$151:$CB$151,0)),0)+IFERROR(INDEX('Hoja de Trabajo para listado'!$DE$153:$DG$274,MATCH($A99,'Hoja de Trabajo para listado'!$DE$153:$DE$1048576,0),MATCH((CUADRO!H$4&amp;$E99),'Hoja de Trabajo para listado'!$DE$151:$DG$151,0)),0)+IFERROR(INDEX('Hoja de Trabajo para listado'!$CD$155:$DC$1048576,MATCH($A99,'Hoja de Trabajo para listado'!$CD$155:$CD$1048576,0),MATCH((CUADRO!H$4&amp;$E99),'Hoja de Trabajo para listado'!$CD$151:$DC$151,0)),0)</f>
        <v>0</v>
      </c>
      <c r="I99" s="241">
        <f ca="1">+IFERROR(INDEX('Hoja de Trabajo para listado'!$A$155:$Z$1048576,MATCH($A99,'Hoja de Trabajo para listado'!$A$155:$A$1048576,0),MATCH((CUADRO!I$4&amp;$E99),'Hoja de Trabajo para listado'!$A$151:$Z$151,0)),0)+IFERROR(INDEX('Hoja de Trabajo para listado'!$AB$155:$BA$1048576,MATCH($A99,'Hoja de Trabajo para listado'!$AB$155:$AB$1048576,0),MATCH((CUADRO!I$4&amp;$E99),'Hoja de Trabajo para listado'!$AB$151:$BA$151,0)),0)+IFERROR(INDEX('Hoja de Trabajo para listado'!$BC$155:$CB$1048576,MATCH($A99,'Hoja de Trabajo para listado'!$BC$155:$BC$1048576,0),MATCH((CUADRO!I$4&amp;$E99),'Hoja de Trabajo para listado'!$BC$151:$CB$151,0)),0)+IFERROR(INDEX('Hoja de Trabajo para listado'!$DE$153:$DG$274,MATCH($A99,'Hoja de Trabajo para listado'!$DE$153:$DE$1048576,0),MATCH((CUADRO!I$4&amp;$E99),'Hoja de Trabajo para listado'!$DE$151:$DG$151,0)),0)+IFERROR(INDEX('Hoja de Trabajo para listado'!$CD$155:$DC$1048576,MATCH($A99,'Hoja de Trabajo para listado'!$CD$155:$CD$1048576,0),MATCH((CUADRO!I$4&amp;$E99),'Hoja de Trabajo para listado'!$CD$151:$DC$151,0)),0)</f>
        <v>0</v>
      </c>
      <c r="J99" s="241">
        <f ca="1">+IFERROR(INDEX('Hoja de Trabajo para listado'!$A$155:$Z$1048576,MATCH($A99,'Hoja de Trabajo para listado'!$A$155:$A$1048576,0),MATCH((CUADRO!J$4&amp;$E99),'Hoja de Trabajo para listado'!$A$151:$Z$151,0)),0)+IFERROR(INDEX('Hoja de Trabajo para listado'!$AB$155:$BA$1048576,MATCH($A99,'Hoja de Trabajo para listado'!$AB$155:$AB$1048576,0),MATCH((CUADRO!J$4&amp;$E99),'Hoja de Trabajo para listado'!$AB$151:$BA$151,0)),0)+IFERROR(INDEX('Hoja de Trabajo para listado'!$BC$155:$CB$1048576,MATCH($A99,'Hoja de Trabajo para listado'!$BC$155:$BC$1048576,0),MATCH((CUADRO!J$4&amp;$E99),'Hoja de Trabajo para listado'!$BC$151:$CB$151,0)),0)+IFERROR(INDEX('Hoja de Trabajo para listado'!$DE$153:$DG$274,MATCH($A99,'Hoja de Trabajo para listado'!$DE$153:$DE$1048576,0),MATCH((CUADRO!J$4&amp;$E99),'Hoja de Trabajo para listado'!$DE$151:$DG$151,0)),0)+IFERROR(INDEX('Hoja de Trabajo para listado'!$CD$155:$DC$1048576,MATCH($A99,'Hoja de Trabajo para listado'!$CD$155:$CD$1048576,0),MATCH((CUADRO!J$4&amp;$E99),'Hoja de Trabajo para listado'!$CD$151:$DC$151,0)),0)</f>
        <v>0</v>
      </c>
      <c r="K99" s="241">
        <f ca="1">+IFERROR(INDEX('Hoja de Trabajo para listado'!$A$155:$Z$1048576,MATCH($A99,'Hoja de Trabajo para listado'!$A$155:$A$1048576,0),MATCH((CUADRO!K$4&amp;$E99),'Hoja de Trabajo para listado'!$A$151:$Z$151,0)),0)+IFERROR(INDEX('Hoja de Trabajo para listado'!$AB$155:$BA$1048576,MATCH($A99,'Hoja de Trabajo para listado'!$AB$155:$AB$1048576,0),MATCH((CUADRO!K$4&amp;$E99),'Hoja de Trabajo para listado'!$AB$151:$BA$151,0)),0)+IFERROR(INDEX('Hoja de Trabajo para listado'!$BC$155:$CB$1048576,MATCH($A99,'Hoja de Trabajo para listado'!$BC$155:$BC$1048576,0),MATCH((CUADRO!K$4&amp;$E99),'Hoja de Trabajo para listado'!$BC$151:$CB$151,0)),0)+IFERROR(INDEX('Hoja de Trabajo para listado'!$DE$153:$DG$274,MATCH($A99,'Hoja de Trabajo para listado'!$DE$153:$DE$1048576,0),MATCH((CUADRO!K$4&amp;$E99),'Hoja de Trabajo para listado'!$DE$151:$DG$151,0)),0)+IFERROR(INDEX('Hoja de Trabajo para listado'!$CD$155:$DC$1048576,MATCH($A99,'Hoja de Trabajo para listado'!$CD$155:$CD$1048576,0),MATCH((CUADRO!K$4&amp;$E99),'Hoja de Trabajo para listado'!$CD$151:$DC$151,0)),0)</f>
        <v>0</v>
      </c>
      <c r="L99" s="241">
        <f ca="1">+IFERROR(INDEX('Hoja de Trabajo para listado'!$A$155:$Z$1048576,MATCH($A99,'Hoja de Trabajo para listado'!$A$155:$A$1048576,0),MATCH((CUADRO!L$4&amp;$E99),'Hoja de Trabajo para listado'!$A$151:$Z$151,0)),0)+IFERROR(INDEX('Hoja de Trabajo para listado'!$AB$155:$BA$1048576,MATCH($A99,'Hoja de Trabajo para listado'!$AB$155:$AB$1048576,0),MATCH((CUADRO!L$4&amp;$E99),'Hoja de Trabajo para listado'!$AB$151:$BA$151,0)),0)+IFERROR(INDEX('Hoja de Trabajo para listado'!$BC$155:$CB$1048576,MATCH($A99,'Hoja de Trabajo para listado'!$BC$155:$BC$1048576,0),MATCH((CUADRO!L$4&amp;$E99),'Hoja de Trabajo para listado'!$BC$151:$CB$151,0)),0)+IFERROR(INDEX('Hoja de Trabajo para listado'!$DE$153:$DG$274,MATCH($A99,'Hoja de Trabajo para listado'!$DE$153:$DE$1048576,0),MATCH((CUADRO!L$4&amp;$E99),'Hoja de Trabajo para listado'!$DE$151:$DG$151,0)),0)+IFERROR(INDEX('Hoja de Trabajo para listado'!$CD$155:$DC$1048576,MATCH($A99,'Hoja de Trabajo para listado'!$CD$155:$CD$1048576,0),MATCH((CUADRO!L$4&amp;$E99),'Hoja de Trabajo para listado'!$CD$151:$DC$151,0)),0)</f>
        <v>0</v>
      </c>
      <c r="M99" s="241">
        <f ca="1">+IFERROR(INDEX('Hoja de Trabajo para listado'!$A$155:$Z$1048576,MATCH($A99,'Hoja de Trabajo para listado'!$A$155:$A$1048576,0),MATCH((CUADRO!M$4&amp;$E99),'Hoja de Trabajo para listado'!$A$151:$Z$151,0)),0)+IFERROR(INDEX('Hoja de Trabajo para listado'!$AB$155:$BA$1048576,MATCH($A99,'Hoja de Trabajo para listado'!$AB$155:$AB$1048576,0),MATCH((CUADRO!M$4&amp;$E99),'Hoja de Trabajo para listado'!$AB$151:$BA$151,0)),0)+IFERROR(INDEX('Hoja de Trabajo para listado'!$BC$155:$CB$1048576,MATCH($A99,'Hoja de Trabajo para listado'!$BC$155:$BC$1048576,0),MATCH((CUADRO!M$4&amp;$E99),'Hoja de Trabajo para listado'!$BC$151:$CB$151,0)),0)+IFERROR(INDEX('Hoja de Trabajo para listado'!$DE$153:$DG$274,MATCH($A99,'Hoja de Trabajo para listado'!$DE$153:$DE$1048576,0),MATCH((CUADRO!M$4&amp;$E99),'Hoja de Trabajo para listado'!$DE$151:$DG$151,0)),0)+IFERROR(INDEX('Hoja de Trabajo para listado'!$CD$155:$DC$1048576,MATCH($A99,'Hoja de Trabajo para listado'!$CD$155:$CD$1048576,0),MATCH((CUADRO!M$4&amp;$E99),'Hoja de Trabajo para listado'!$CD$151:$DC$151,0)),0)</f>
        <v>0</v>
      </c>
      <c r="N99" s="241">
        <f ca="1">+IFERROR(INDEX('Hoja de Trabajo para listado'!$A$155:$Z$1048576,MATCH($A99,'Hoja de Trabajo para listado'!$A$155:$A$1048576,0),MATCH((CUADRO!N$4&amp;$E99),'Hoja de Trabajo para listado'!$A$151:$Z$151,0)),0)+IFERROR(INDEX('Hoja de Trabajo para listado'!$AB$155:$BA$1048576,MATCH($A99,'Hoja de Trabajo para listado'!$AB$155:$AB$1048576,0),MATCH((CUADRO!N$4&amp;$E99),'Hoja de Trabajo para listado'!$AB$151:$BA$151,0)),0)+IFERROR(INDEX('Hoja de Trabajo para listado'!$BC$155:$CB$1048576,MATCH($A99,'Hoja de Trabajo para listado'!$BC$155:$BC$1048576,0),MATCH((CUADRO!N$4&amp;$E99),'Hoja de Trabajo para listado'!$BC$151:$CB$151,0)),0)+IFERROR(INDEX('Hoja de Trabajo para listado'!$DE$153:$DG$274,MATCH($A99,'Hoja de Trabajo para listado'!$DE$153:$DE$1048576,0),MATCH((CUADRO!N$4&amp;$E99),'Hoja de Trabajo para listado'!$DE$151:$DG$151,0)),0)+IFERROR(INDEX('Hoja de Trabajo para listado'!$CD$155:$DC$1048576,MATCH($A99,'Hoja de Trabajo para listado'!$CD$155:$CD$1048576,0),MATCH((CUADRO!N$4&amp;$E99),'Hoja de Trabajo para listado'!$CD$151:$DC$151,0)),0)</f>
        <v>0</v>
      </c>
      <c r="O99" s="241">
        <f ca="1">+IFERROR(INDEX('Hoja de Trabajo para listado'!$A$155:$Z$1048576,MATCH($A99,'Hoja de Trabajo para listado'!$A$155:$A$1048576,0),MATCH((CUADRO!O$4&amp;$E99),'Hoja de Trabajo para listado'!$A$151:$Z$151,0)),0)+IFERROR(INDEX('Hoja de Trabajo para listado'!$AB$155:$BA$1048576,MATCH($A99,'Hoja de Trabajo para listado'!$AB$155:$AB$1048576,0),MATCH((CUADRO!O$4&amp;$E99),'Hoja de Trabajo para listado'!$AB$151:$BA$151,0)),0)+IFERROR(INDEX('Hoja de Trabajo para listado'!$BC$155:$CB$1048576,MATCH($A99,'Hoja de Trabajo para listado'!$BC$155:$BC$1048576,0),MATCH((CUADRO!O$4&amp;$E99),'Hoja de Trabajo para listado'!$BC$151:$CB$151,0)),0)+IFERROR(INDEX('Hoja de Trabajo para listado'!$DE$153:$DG$274,MATCH($A99,'Hoja de Trabajo para listado'!$DE$153:$DE$1048576,0),MATCH((CUADRO!O$4&amp;$E99),'Hoja de Trabajo para listado'!$DE$151:$DG$151,0)),0)+IFERROR(INDEX('Hoja de Trabajo para listado'!$CD$155:$DC$1048576,MATCH($A99,'Hoja de Trabajo para listado'!$CD$155:$CD$1048576,0),MATCH((CUADRO!O$4&amp;$E99),'Hoja de Trabajo para listado'!$CD$151:$DC$151,0)),0)</f>
        <v>0</v>
      </c>
      <c r="P99" s="241">
        <f ca="1">+IFERROR(INDEX('Hoja de Trabajo para listado'!$A$155:$Z$1048576,MATCH($A99,'Hoja de Trabajo para listado'!$A$155:$A$1048576,0),MATCH((CUADRO!P$4&amp;$E99),'Hoja de Trabajo para listado'!$A$151:$Z$151,0)),0)+IFERROR(INDEX('Hoja de Trabajo para listado'!$AB$155:$BA$1048576,MATCH($A99,'Hoja de Trabajo para listado'!$AB$155:$AB$1048576,0),MATCH((CUADRO!P$4&amp;$E99),'Hoja de Trabajo para listado'!$AB$151:$BA$151,0)),0)+IFERROR(INDEX('Hoja de Trabajo para listado'!$BC$155:$CB$1048576,MATCH($A99,'Hoja de Trabajo para listado'!$BC$155:$BC$1048576,0),MATCH((CUADRO!P$4&amp;$E99),'Hoja de Trabajo para listado'!$BC$151:$CB$151,0)),0)+IFERROR(INDEX('Hoja de Trabajo para listado'!$DE$153:$DG$274,MATCH($A99,'Hoja de Trabajo para listado'!$DE$153:$DE$1048576,0),MATCH((CUADRO!P$4&amp;$E99),'Hoja de Trabajo para listado'!$DE$151:$DG$151,0)),0)+IFERROR(INDEX('Hoja de Trabajo para listado'!$CD$155:$DC$1048576,MATCH($A99,'Hoja de Trabajo para listado'!$CD$155:$CD$1048576,0),MATCH((CUADRO!P$4&amp;$E99),'Hoja de Trabajo para listado'!$CD$151:$DC$151,0)),0)</f>
        <v>0</v>
      </c>
      <c r="Q99" s="241">
        <f ca="1">+IFERROR(INDEX('Hoja de Trabajo para listado'!$A$155:$Z$1048576,MATCH($A99,'Hoja de Trabajo para listado'!$A$155:$A$1048576,0),MATCH((CUADRO!Q$4&amp;$E99),'Hoja de Trabajo para listado'!$A$151:$Z$151,0)),0)+IFERROR(INDEX('Hoja de Trabajo para listado'!$AB$155:$BA$1048576,MATCH($A99,'Hoja de Trabajo para listado'!$AB$155:$AB$1048576,0),MATCH((CUADRO!Q$4&amp;$E99),'Hoja de Trabajo para listado'!$AB$151:$BA$151,0)),0)+IFERROR(INDEX('Hoja de Trabajo para listado'!$BC$155:$CB$1048576,MATCH($A99,'Hoja de Trabajo para listado'!$BC$155:$BC$1048576,0),MATCH((CUADRO!Q$4&amp;$E99),'Hoja de Trabajo para listado'!$BC$151:$CB$151,0)),0)+IFERROR(INDEX('Hoja de Trabajo para listado'!$DE$153:$DG$274,MATCH($A99,'Hoja de Trabajo para listado'!$DE$153:$DE$1048576,0),MATCH((CUADRO!Q$4&amp;$E99),'Hoja de Trabajo para listado'!$DE$151:$DG$151,0)),0)+IFERROR(INDEX('Hoja de Trabajo para listado'!$CD$155:$DC$1048576,MATCH($A99,'Hoja de Trabajo para listado'!$CD$155:$CD$1048576,0),MATCH((CUADRO!Q$4&amp;$E99),'Hoja de Trabajo para listado'!$CD$151:$DC$151,0)),0)</f>
        <v>0</v>
      </c>
      <c r="R99" s="241">
        <f t="shared" ca="1" si="5"/>
        <v>0</v>
      </c>
      <c r="S99" s="241"/>
      <c r="T99" s="241">
        <f ca="1">+T100</f>
        <v>0</v>
      </c>
      <c r="U99" s="240">
        <f t="shared" si="6"/>
        <v>1</v>
      </c>
      <c r="V99" s="327" t="e">
        <f>+VLOOKUP(A99,bd_lista!$A$3:$E$592,5,FALSE)</f>
        <v>#N/A</v>
      </c>
      <c r="W99" s="397" t="e">
        <f>+V99</f>
        <v>#N/A</v>
      </c>
      <c r="X99" s="240" t="e">
        <f>+VLOOKUP(A99,[4]Sheet1!$A$13:$D$744,4,FALSE)</f>
        <v>#N/A</v>
      </c>
      <c r="Y99" s="240" t="e">
        <f>+VLOOKUP(X99,bd_lista!$A$3:$C$592,3,FALSE)</f>
        <v>#N/A</v>
      </c>
      <c r="Z99" s="290" t="e">
        <f>+X99</f>
        <v>#N/A</v>
      </c>
      <c r="AA99" s="291" t="e">
        <f>+Y99</f>
        <v>#N/A</v>
      </c>
    </row>
    <row r="100" spans="1:27" ht="15" hidden="1" customHeight="1">
      <c r="A100" s="32">
        <v>149</v>
      </c>
      <c r="B100" s="394"/>
      <c r="C100" s="327" t="e">
        <f>+VLOOKUP(A100,bd_lista!$A$3:$C$592,3,FALSE)</f>
        <v>#N/A</v>
      </c>
      <c r="D100" s="396"/>
      <c r="E100" s="327" t="s">
        <v>1304</v>
      </c>
      <c r="F100" s="243">
        <f ca="1">+IFERROR(INDEX('Hoja de Trabajo para listado'!$A$155:$Z$1048576,MATCH($A100,'Hoja de Trabajo para listado'!$A$155:$A$1048576,0),MATCH((CUADRO!F$4&amp;$E100),'Hoja de Trabajo para listado'!$A$151:$Z$151,0)),0)+IFERROR(INDEX('Hoja de Trabajo para listado'!$AB$155:$BA$1048576,MATCH($A100,'Hoja de Trabajo para listado'!$AB$155:$AB$1048576,0),MATCH((CUADRO!F$4&amp;$E100),'Hoja de Trabajo para listado'!$AB$151:$BA$151,0)),0)+IFERROR(INDEX('Hoja de Trabajo para listado'!$BC$155:$CB$1048576,MATCH($A100,'Hoja de Trabajo para listado'!$BC$155:$BC$1048576,0),MATCH((CUADRO!F$4&amp;$E100),'Hoja de Trabajo para listado'!$BC$151:$CB$151,0)),0)+IFERROR(INDEX('Hoja de Trabajo para listado'!$DE$153:$DG$274,MATCH($A100,'Hoja de Trabajo para listado'!$DE$153:$DE$1048576,0),MATCH((CUADRO!F$4&amp;$E100),'Hoja de Trabajo para listado'!$DE$151:$DG$151,0)),0)+IFERROR(INDEX('Hoja de Trabajo para listado'!$CD$155:$DC$1048576,MATCH($A100,'Hoja de Trabajo para listado'!$CD$155:$CD$1048576,0),MATCH((CUADRO!F$4&amp;$E100),'Hoja de Trabajo para listado'!$CD$151:$DC$151,0)),0)</f>
        <v>0</v>
      </c>
      <c r="G100" s="243">
        <f ca="1">+IFERROR(INDEX('Hoja de Trabajo para listado'!$A$155:$Z$1048576,MATCH($A100,'Hoja de Trabajo para listado'!$A$155:$A$1048576,0),MATCH((CUADRO!G$4&amp;$E100),'Hoja de Trabajo para listado'!$A$151:$Z$151,0)),0)+IFERROR(INDEX('Hoja de Trabajo para listado'!$AB$155:$BA$1048576,MATCH($A100,'Hoja de Trabajo para listado'!$AB$155:$AB$1048576,0),MATCH((CUADRO!G$4&amp;$E100),'Hoja de Trabajo para listado'!$AB$151:$BA$151,0)),0)+IFERROR(INDEX('Hoja de Trabajo para listado'!$BC$155:$CB$1048576,MATCH($A100,'Hoja de Trabajo para listado'!$BC$155:$BC$1048576,0),MATCH((CUADRO!G$4&amp;$E100),'Hoja de Trabajo para listado'!$BC$151:$CB$151,0)),0)+IFERROR(INDEX('Hoja de Trabajo para listado'!$DE$153:$DG$274,MATCH($A100,'Hoja de Trabajo para listado'!$DE$153:$DE$1048576,0),MATCH((CUADRO!G$4&amp;$E100),'Hoja de Trabajo para listado'!$DE$151:$DG$151,0)),0)+IFERROR(INDEX('Hoja de Trabajo para listado'!$CD$155:$DC$1048576,MATCH($A100,'Hoja de Trabajo para listado'!$CD$155:$CD$1048576,0),MATCH((CUADRO!G$4&amp;$E100),'Hoja de Trabajo para listado'!$CD$151:$DC$151,0)),0)</f>
        <v>0</v>
      </c>
      <c r="H100" s="243">
        <f ca="1">+IFERROR(INDEX('Hoja de Trabajo para listado'!$A$155:$Z$1048576,MATCH($A100,'Hoja de Trabajo para listado'!$A$155:$A$1048576,0),MATCH((CUADRO!H$4&amp;$E100),'Hoja de Trabajo para listado'!$A$151:$Z$151,0)),0)+IFERROR(INDEX('Hoja de Trabajo para listado'!$AB$155:$BA$1048576,MATCH($A100,'Hoja de Trabajo para listado'!$AB$155:$AB$1048576,0),MATCH((CUADRO!H$4&amp;$E100),'Hoja de Trabajo para listado'!$AB$151:$BA$151,0)),0)+IFERROR(INDEX('Hoja de Trabajo para listado'!$BC$155:$CB$1048576,MATCH($A100,'Hoja de Trabajo para listado'!$BC$155:$BC$1048576,0),MATCH((CUADRO!H$4&amp;$E100),'Hoja de Trabajo para listado'!$BC$151:$CB$151,0)),0)+IFERROR(INDEX('Hoja de Trabajo para listado'!$DE$153:$DG$274,MATCH($A100,'Hoja de Trabajo para listado'!$DE$153:$DE$1048576,0),MATCH((CUADRO!H$4&amp;$E100),'Hoja de Trabajo para listado'!$DE$151:$DG$151,0)),0)+IFERROR(INDEX('Hoja de Trabajo para listado'!$CD$155:$DC$1048576,MATCH($A100,'Hoja de Trabajo para listado'!$CD$155:$CD$1048576,0),MATCH((CUADRO!H$4&amp;$E100),'Hoja de Trabajo para listado'!$CD$151:$DC$151,0)),0)</f>
        <v>0</v>
      </c>
      <c r="I100" s="243">
        <f ca="1">+IFERROR(INDEX('Hoja de Trabajo para listado'!$A$155:$Z$1048576,MATCH($A100,'Hoja de Trabajo para listado'!$A$155:$A$1048576,0),MATCH((CUADRO!I$4&amp;$E100),'Hoja de Trabajo para listado'!$A$151:$Z$151,0)),0)+IFERROR(INDEX('Hoja de Trabajo para listado'!$AB$155:$BA$1048576,MATCH($A100,'Hoja de Trabajo para listado'!$AB$155:$AB$1048576,0),MATCH((CUADRO!I$4&amp;$E100),'Hoja de Trabajo para listado'!$AB$151:$BA$151,0)),0)+IFERROR(INDEX('Hoja de Trabajo para listado'!$BC$155:$CB$1048576,MATCH($A100,'Hoja de Trabajo para listado'!$BC$155:$BC$1048576,0),MATCH((CUADRO!I$4&amp;$E100),'Hoja de Trabajo para listado'!$BC$151:$CB$151,0)),0)+IFERROR(INDEX('Hoja de Trabajo para listado'!$DE$153:$DG$274,MATCH($A100,'Hoja de Trabajo para listado'!$DE$153:$DE$1048576,0),MATCH((CUADRO!I$4&amp;$E100),'Hoja de Trabajo para listado'!$DE$151:$DG$151,0)),0)+IFERROR(INDEX('Hoja de Trabajo para listado'!$CD$155:$DC$1048576,MATCH($A100,'Hoja de Trabajo para listado'!$CD$155:$CD$1048576,0),MATCH((CUADRO!I$4&amp;$E100),'Hoja de Trabajo para listado'!$CD$151:$DC$151,0)),0)</f>
        <v>0</v>
      </c>
      <c r="J100" s="243">
        <f ca="1">+IFERROR(INDEX('Hoja de Trabajo para listado'!$A$155:$Z$1048576,MATCH($A100,'Hoja de Trabajo para listado'!$A$155:$A$1048576,0),MATCH((CUADRO!J$4&amp;$E100),'Hoja de Trabajo para listado'!$A$151:$Z$151,0)),0)+IFERROR(INDEX('Hoja de Trabajo para listado'!$AB$155:$BA$1048576,MATCH($A100,'Hoja de Trabajo para listado'!$AB$155:$AB$1048576,0),MATCH((CUADRO!J$4&amp;$E100),'Hoja de Trabajo para listado'!$AB$151:$BA$151,0)),0)+IFERROR(INDEX('Hoja de Trabajo para listado'!$BC$155:$CB$1048576,MATCH($A100,'Hoja de Trabajo para listado'!$BC$155:$BC$1048576,0),MATCH((CUADRO!J$4&amp;$E100),'Hoja de Trabajo para listado'!$BC$151:$CB$151,0)),0)+IFERROR(INDEX('Hoja de Trabajo para listado'!$DE$153:$DG$274,MATCH($A100,'Hoja de Trabajo para listado'!$DE$153:$DE$1048576,0),MATCH((CUADRO!J$4&amp;$E100),'Hoja de Trabajo para listado'!$DE$151:$DG$151,0)),0)+IFERROR(INDEX('Hoja de Trabajo para listado'!$CD$155:$DC$1048576,MATCH($A100,'Hoja de Trabajo para listado'!$CD$155:$CD$1048576,0),MATCH((CUADRO!J$4&amp;$E100),'Hoja de Trabajo para listado'!$CD$151:$DC$151,0)),0)</f>
        <v>0</v>
      </c>
      <c r="K100" s="243">
        <f ca="1">+IFERROR(INDEX('Hoja de Trabajo para listado'!$A$155:$Z$1048576,MATCH($A100,'Hoja de Trabajo para listado'!$A$155:$A$1048576,0),MATCH((CUADRO!K$4&amp;$E100),'Hoja de Trabajo para listado'!$A$151:$Z$151,0)),0)+IFERROR(INDEX('Hoja de Trabajo para listado'!$AB$155:$BA$1048576,MATCH($A100,'Hoja de Trabajo para listado'!$AB$155:$AB$1048576,0),MATCH((CUADRO!K$4&amp;$E100),'Hoja de Trabajo para listado'!$AB$151:$BA$151,0)),0)+IFERROR(INDEX('Hoja de Trabajo para listado'!$BC$155:$CB$1048576,MATCH($A100,'Hoja de Trabajo para listado'!$BC$155:$BC$1048576,0),MATCH((CUADRO!K$4&amp;$E100),'Hoja de Trabajo para listado'!$BC$151:$CB$151,0)),0)+IFERROR(INDEX('Hoja de Trabajo para listado'!$DE$153:$DG$274,MATCH($A100,'Hoja de Trabajo para listado'!$DE$153:$DE$1048576,0),MATCH((CUADRO!K$4&amp;$E100),'Hoja de Trabajo para listado'!$DE$151:$DG$151,0)),0)+IFERROR(INDEX('Hoja de Trabajo para listado'!$CD$155:$DC$1048576,MATCH($A100,'Hoja de Trabajo para listado'!$CD$155:$CD$1048576,0),MATCH((CUADRO!K$4&amp;$E100),'Hoja de Trabajo para listado'!$CD$151:$DC$151,0)),0)</f>
        <v>0</v>
      </c>
      <c r="L100" s="243">
        <f ca="1">+IFERROR(INDEX('Hoja de Trabajo para listado'!$A$155:$Z$1048576,MATCH($A100,'Hoja de Trabajo para listado'!$A$155:$A$1048576,0),MATCH((CUADRO!L$4&amp;$E100),'Hoja de Trabajo para listado'!$A$151:$Z$151,0)),0)+IFERROR(INDEX('Hoja de Trabajo para listado'!$AB$155:$BA$1048576,MATCH($A100,'Hoja de Trabajo para listado'!$AB$155:$AB$1048576,0),MATCH((CUADRO!L$4&amp;$E100),'Hoja de Trabajo para listado'!$AB$151:$BA$151,0)),0)+IFERROR(INDEX('Hoja de Trabajo para listado'!$BC$155:$CB$1048576,MATCH($A100,'Hoja de Trabajo para listado'!$BC$155:$BC$1048576,0),MATCH((CUADRO!L$4&amp;$E100),'Hoja de Trabajo para listado'!$BC$151:$CB$151,0)),0)+IFERROR(INDEX('Hoja de Trabajo para listado'!$DE$153:$DG$274,MATCH($A100,'Hoja de Trabajo para listado'!$DE$153:$DE$1048576,0),MATCH((CUADRO!L$4&amp;$E100),'Hoja de Trabajo para listado'!$DE$151:$DG$151,0)),0)+IFERROR(INDEX('Hoja de Trabajo para listado'!$CD$155:$DC$1048576,MATCH($A100,'Hoja de Trabajo para listado'!$CD$155:$CD$1048576,0),MATCH((CUADRO!L$4&amp;$E100),'Hoja de Trabajo para listado'!$CD$151:$DC$151,0)),0)</f>
        <v>0</v>
      </c>
      <c r="M100" s="243">
        <f ca="1">+IFERROR(INDEX('Hoja de Trabajo para listado'!$A$155:$Z$1048576,MATCH($A100,'Hoja de Trabajo para listado'!$A$155:$A$1048576,0),MATCH((CUADRO!M$4&amp;$E100),'Hoja de Trabajo para listado'!$A$151:$Z$151,0)),0)+IFERROR(INDEX('Hoja de Trabajo para listado'!$AB$155:$BA$1048576,MATCH($A100,'Hoja de Trabajo para listado'!$AB$155:$AB$1048576,0),MATCH((CUADRO!M$4&amp;$E100),'Hoja de Trabajo para listado'!$AB$151:$BA$151,0)),0)+IFERROR(INDEX('Hoja de Trabajo para listado'!$BC$155:$CB$1048576,MATCH($A100,'Hoja de Trabajo para listado'!$BC$155:$BC$1048576,0),MATCH((CUADRO!M$4&amp;$E100),'Hoja de Trabajo para listado'!$BC$151:$CB$151,0)),0)+IFERROR(INDEX('Hoja de Trabajo para listado'!$DE$153:$DG$274,MATCH($A100,'Hoja de Trabajo para listado'!$DE$153:$DE$1048576,0),MATCH((CUADRO!M$4&amp;$E100),'Hoja de Trabajo para listado'!$DE$151:$DG$151,0)),0)+IFERROR(INDEX('Hoja de Trabajo para listado'!$CD$155:$DC$1048576,MATCH($A100,'Hoja de Trabajo para listado'!$CD$155:$CD$1048576,0),MATCH((CUADRO!M$4&amp;$E100),'Hoja de Trabajo para listado'!$CD$151:$DC$151,0)),0)</f>
        <v>0</v>
      </c>
      <c r="N100" s="243">
        <f ca="1">+IFERROR(INDEX('Hoja de Trabajo para listado'!$A$155:$Z$1048576,MATCH($A100,'Hoja de Trabajo para listado'!$A$155:$A$1048576,0),MATCH((CUADRO!N$4&amp;$E100),'Hoja de Trabajo para listado'!$A$151:$Z$151,0)),0)+IFERROR(INDEX('Hoja de Trabajo para listado'!$AB$155:$BA$1048576,MATCH($A100,'Hoja de Trabajo para listado'!$AB$155:$AB$1048576,0),MATCH((CUADRO!N$4&amp;$E100),'Hoja de Trabajo para listado'!$AB$151:$BA$151,0)),0)+IFERROR(INDEX('Hoja de Trabajo para listado'!$BC$155:$CB$1048576,MATCH($A100,'Hoja de Trabajo para listado'!$BC$155:$BC$1048576,0),MATCH((CUADRO!N$4&amp;$E100),'Hoja de Trabajo para listado'!$BC$151:$CB$151,0)),0)+IFERROR(INDEX('Hoja de Trabajo para listado'!$DE$153:$DG$274,MATCH($A100,'Hoja de Trabajo para listado'!$DE$153:$DE$1048576,0),MATCH((CUADRO!N$4&amp;$E100),'Hoja de Trabajo para listado'!$DE$151:$DG$151,0)),0)+IFERROR(INDEX('Hoja de Trabajo para listado'!$CD$155:$DC$1048576,MATCH($A100,'Hoja de Trabajo para listado'!$CD$155:$CD$1048576,0),MATCH((CUADRO!N$4&amp;$E100),'Hoja de Trabajo para listado'!$CD$151:$DC$151,0)),0)</f>
        <v>0</v>
      </c>
      <c r="O100" s="243">
        <f ca="1">+IFERROR(INDEX('Hoja de Trabajo para listado'!$A$155:$Z$1048576,MATCH($A100,'Hoja de Trabajo para listado'!$A$155:$A$1048576,0),MATCH((CUADRO!O$4&amp;$E100),'Hoja de Trabajo para listado'!$A$151:$Z$151,0)),0)+IFERROR(INDEX('Hoja de Trabajo para listado'!$AB$155:$BA$1048576,MATCH($A100,'Hoja de Trabajo para listado'!$AB$155:$AB$1048576,0),MATCH((CUADRO!O$4&amp;$E100),'Hoja de Trabajo para listado'!$AB$151:$BA$151,0)),0)+IFERROR(INDEX('Hoja de Trabajo para listado'!$BC$155:$CB$1048576,MATCH($A100,'Hoja de Trabajo para listado'!$BC$155:$BC$1048576,0),MATCH((CUADRO!O$4&amp;$E100),'Hoja de Trabajo para listado'!$BC$151:$CB$151,0)),0)+IFERROR(INDEX('Hoja de Trabajo para listado'!$DE$153:$DG$274,MATCH($A100,'Hoja de Trabajo para listado'!$DE$153:$DE$1048576,0),MATCH((CUADRO!O$4&amp;$E100),'Hoja de Trabajo para listado'!$DE$151:$DG$151,0)),0)+IFERROR(INDEX('Hoja de Trabajo para listado'!$CD$155:$DC$1048576,MATCH($A100,'Hoja de Trabajo para listado'!$CD$155:$CD$1048576,0),MATCH((CUADRO!O$4&amp;$E100),'Hoja de Trabajo para listado'!$CD$151:$DC$151,0)),0)</f>
        <v>0</v>
      </c>
      <c r="P100" s="243">
        <f ca="1">+IFERROR(INDEX('Hoja de Trabajo para listado'!$A$155:$Z$1048576,MATCH($A100,'Hoja de Trabajo para listado'!$A$155:$A$1048576,0),MATCH((CUADRO!P$4&amp;$E100),'Hoja de Trabajo para listado'!$A$151:$Z$151,0)),0)+IFERROR(INDEX('Hoja de Trabajo para listado'!$AB$155:$BA$1048576,MATCH($A100,'Hoja de Trabajo para listado'!$AB$155:$AB$1048576,0),MATCH((CUADRO!P$4&amp;$E100),'Hoja de Trabajo para listado'!$AB$151:$BA$151,0)),0)+IFERROR(INDEX('Hoja de Trabajo para listado'!$BC$155:$CB$1048576,MATCH($A100,'Hoja de Trabajo para listado'!$BC$155:$BC$1048576,0),MATCH((CUADRO!P$4&amp;$E100),'Hoja de Trabajo para listado'!$BC$151:$CB$151,0)),0)+IFERROR(INDEX('Hoja de Trabajo para listado'!$DE$153:$DG$274,MATCH($A100,'Hoja de Trabajo para listado'!$DE$153:$DE$1048576,0),MATCH((CUADRO!P$4&amp;$E100),'Hoja de Trabajo para listado'!$DE$151:$DG$151,0)),0)+IFERROR(INDEX('Hoja de Trabajo para listado'!$CD$155:$DC$1048576,MATCH($A100,'Hoja de Trabajo para listado'!$CD$155:$CD$1048576,0),MATCH((CUADRO!P$4&amp;$E100),'Hoja de Trabajo para listado'!$CD$151:$DC$151,0)),0)</f>
        <v>0</v>
      </c>
      <c r="Q100" s="243">
        <f ca="1">+IFERROR(INDEX('Hoja de Trabajo para listado'!$A$155:$Z$1048576,MATCH($A100,'Hoja de Trabajo para listado'!$A$155:$A$1048576,0),MATCH((CUADRO!Q$4&amp;$E100),'Hoja de Trabajo para listado'!$A$151:$Z$151,0)),0)+IFERROR(INDEX('Hoja de Trabajo para listado'!$AB$155:$BA$1048576,MATCH($A100,'Hoja de Trabajo para listado'!$AB$155:$AB$1048576,0),MATCH((CUADRO!Q$4&amp;$E100),'Hoja de Trabajo para listado'!$AB$151:$BA$151,0)),0)+IFERROR(INDEX('Hoja de Trabajo para listado'!$BC$155:$CB$1048576,MATCH($A100,'Hoja de Trabajo para listado'!$BC$155:$BC$1048576,0),MATCH((CUADRO!Q$4&amp;$E100),'Hoja de Trabajo para listado'!$BC$151:$CB$151,0)),0)+IFERROR(INDEX('Hoja de Trabajo para listado'!$DE$153:$DG$274,MATCH($A100,'Hoja de Trabajo para listado'!$DE$153:$DE$1048576,0),MATCH((CUADRO!Q$4&amp;$E100),'Hoja de Trabajo para listado'!$DE$151:$DG$151,0)),0)+IFERROR(INDEX('Hoja de Trabajo para listado'!$CD$155:$DC$1048576,MATCH($A100,'Hoja de Trabajo para listado'!$CD$155:$CD$1048576,0),MATCH((CUADRO!Q$4&amp;$E100),'Hoja de Trabajo para listado'!$CD$151:$DC$151,0)),0)</f>
        <v>0</v>
      </c>
      <c r="R100" s="243">
        <f t="shared" ca="1" si="5"/>
        <v>0</v>
      </c>
      <c r="S100" s="243">
        <f ca="1">+R99+R100</f>
        <v>0</v>
      </c>
      <c r="T100" s="243">
        <f ca="1">+S100</f>
        <v>0</v>
      </c>
      <c r="U100" s="242">
        <f t="shared" si="6"/>
        <v>2</v>
      </c>
      <c r="V100" s="327" t="e">
        <f>+VLOOKUP(A100,bd_lista!$A$3:$E$592,5,FALSE)</f>
        <v>#N/A</v>
      </c>
      <c r="W100" s="398"/>
      <c r="X100" s="240" t="e">
        <f>+VLOOKUP(A100,[4]Sheet1!$A$13:$D$744,4,FALSE)</f>
        <v>#N/A</v>
      </c>
      <c r="Y100" s="240" t="e">
        <f>+VLOOKUP(X100,bd_lista!$A$3:$C$592,3,FALSE)</f>
        <v>#N/A</v>
      </c>
      <c r="Z100" s="288"/>
      <c r="AA100" s="289"/>
    </row>
    <row r="101" spans="1:27" ht="15" hidden="1" customHeight="1">
      <c r="A101" s="379">
        <v>150</v>
      </c>
      <c r="B101" s="393">
        <f>+A101</f>
        <v>150</v>
      </c>
      <c r="C101" s="245" t="str">
        <f>+VLOOKUP(A101,bd_lista!$A$3:$C$592,3,FALSE)</f>
        <v>Proyecto Sucre Ciudad Universitaria</v>
      </c>
      <c r="D101" s="395" t="str">
        <f>+C101</f>
        <v>Proyecto Sucre Ciudad Universitaria</v>
      </c>
      <c r="E101" s="245" t="s">
        <v>1303</v>
      </c>
      <c r="F101" s="241">
        <f ca="1">+IFERROR(INDEX('Hoja de Trabajo para listado'!$A$155:$Z$1048576,MATCH($A101,'Hoja de Trabajo para listado'!$A$155:$A$1048576,0),MATCH((CUADRO!F$4&amp;$E101),'Hoja de Trabajo para listado'!$A$151:$Z$151,0)),0)+IFERROR(INDEX('Hoja de Trabajo para listado'!$AB$155:$BA$1048576,MATCH($A101,'Hoja de Trabajo para listado'!$AB$155:$AB$1048576,0),MATCH((CUADRO!F$4&amp;$E101),'Hoja de Trabajo para listado'!$AB$151:$BA$151,0)),0)+IFERROR(INDEX('Hoja de Trabajo para listado'!$BC$155:$CB$1048576,MATCH($A101,'Hoja de Trabajo para listado'!$BC$155:$BC$1048576,0),MATCH((CUADRO!F$4&amp;$E101),'Hoja de Trabajo para listado'!$BC$151:$CB$151,0)),0)+IFERROR(INDEX('Hoja de Trabajo para listado'!$DE$153:$DG$274,MATCH($A101,'Hoja de Trabajo para listado'!$DE$153:$DE$1048576,0),MATCH((CUADRO!F$4&amp;$E101),'Hoja de Trabajo para listado'!$DE$151:$DG$151,0)),0)+IFERROR(INDEX('Hoja de Trabajo para listado'!$CD$155:$DC$1048576,MATCH($A101,'Hoja de Trabajo para listado'!$CD$155:$CD$1048576,0),MATCH((CUADRO!F$4&amp;$E101),'Hoja de Trabajo para listado'!$CD$151:$DC$151,0)),0)</f>
        <v>0</v>
      </c>
      <c r="G101" s="241">
        <f ca="1">+IFERROR(INDEX('Hoja de Trabajo para listado'!$A$155:$Z$1048576,MATCH($A101,'Hoja de Trabajo para listado'!$A$155:$A$1048576,0),MATCH((CUADRO!G$4&amp;$E101),'Hoja de Trabajo para listado'!$A$151:$Z$151,0)),0)+IFERROR(INDEX('Hoja de Trabajo para listado'!$AB$155:$BA$1048576,MATCH($A101,'Hoja de Trabajo para listado'!$AB$155:$AB$1048576,0),MATCH((CUADRO!G$4&amp;$E101),'Hoja de Trabajo para listado'!$AB$151:$BA$151,0)),0)+IFERROR(INDEX('Hoja de Trabajo para listado'!$BC$155:$CB$1048576,MATCH($A101,'Hoja de Trabajo para listado'!$BC$155:$BC$1048576,0),MATCH((CUADRO!G$4&amp;$E101),'Hoja de Trabajo para listado'!$BC$151:$CB$151,0)),0)+IFERROR(INDEX('Hoja de Trabajo para listado'!$DE$153:$DG$274,MATCH($A101,'Hoja de Trabajo para listado'!$DE$153:$DE$1048576,0),MATCH((CUADRO!G$4&amp;$E101),'Hoja de Trabajo para listado'!$DE$151:$DG$151,0)),0)+IFERROR(INDEX('Hoja de Trabajo para listado'!$CD$155:$DC$1048576,MATCH($A101,'Hoja de Trabajo para listado'!$CD$155:$CD$1048576,0),MATCH((CUADRO!G$4&amp;$E101),'Hoja de Trabajo para listado'!$CD$151:$DC$151,0)),0)</f>
        <v>0</v>
      </c>
      <c r="H101" s="241">
        <f ca="1">+IFERROR(INDEX('Hoja de Trabajo para listado'!$A$155:$Z$1048576,MATCH($A101,'Hoja de Trabajo para listado'!$A$155:$A$1048576,0),MATCH((CUADRO!H$4&amp;$E101),'Hoja de Trabajo para listado'!$A$151:$Z$151,0)),0)+IFERROR(INDEX('Hoja de Trabajo para listado'!$AB$155:$BA$1048576,MATCH($A101,'Hoja de Trabajo para listado'!$AB$155:$AB$1048576,0),MATCH((CUADRO!H$4&amp;$E101),'Hoja de Trabajo para listado'!$AB$151:$BA$151,0)),0)+IFERROR(INDEX('Hoja de Trabajo para listado'!$BC$155:$CB$1048576,MATCH($A101,'Hoja de Trabajo para listado'!$BC$155:$BC$1048576,0),MATCH((CUADRO!H$4&amp;$E101),'Hoja de Trabajo para listado'!$BC$151:$CB$151,0)),0)+IFERROR(INDEX('Hoja de Trabajo para listado'!$DE$153:$DG$274,MATCH($A101,'Hoja de Trabajo para listado'!$DE$153:$DE$1048576,0),MATCH((CUADRO!H$4&amp;$E101),'Hoja de Trabajo para listado'!$DE$151:$DG$151,0)),0)+IFERROR(INDEX('Hoja de Trabajo para listado'!$CD$155:$DC$1048576,MATCH($A101,'Hoja de Trabajo para listado'!$CD$155:$CD$1048576,0),MATCH((CUADRO!H$4&amp;$E101),'Hoja de Trabajo para listado'!$CD$151:$DC$151,0)),0)</f>
        <v>0</v>
      </c>
      <c r="I101" s="241">
        <f ca="1">+IFERROR(INDEX('Hoja de Trabajo para listado'!$A$155:$Z$1048576,MATCH($A101,'Hoja de Trabajo para listado'!$A$155:$A$1048576,0),MATCH((CUADRO!I$4&amp;$E101),'Hoja de Trabajo para listado'!$A$151:$Z$151,0)),0)+IFERROR(INDEX('Hoja de Trabajo para listado'!$AB$155:$BA$1048576,MATCH($A101,'Hoja de Trabajo para listado'!$AB$155:$AB$1048576,0),MATCH((CUADRO!I$4&amp;$E101),'Hoja de Trabajo para listado'!$AB$151:$BA$151,0)),0)+IFERROR(INDEX('Hoja de Trabajo para listado'!$BC$155:$CB$1048576,MATCH($A101,'Hoja de Trabajo para listado'!$BC$155:$BC$1048576,0),MATCH((CUADRO!I$4&amp;$E101),'Hoja de Trabajo para listado'!$BC$151:$CB$151,0)),0)+IFERROR(INDEX('Hoja de Trabajo para listado'!$DE$153:$DG$274,MATCH($A101,'Hoja de Trabajo para listado'!$DE$153:$DE$1048576,0),MATCH((CUADRO!I$4&amp;$E101),'Hoja de Trabajo para listado'!$DE$151:$DG$151,0)),0)+IFERROR(INDEX('Hoja de Trabajo para listado'!$CD$155:$DC$1048576,MATCH($A101,'Hoja de Trabajo para listado'!$CD$155:$CD$1048576,0),MATCH((CUADRO!I$4&amp;$E101),'Hoja de Trabajo para listado'!$CD$151:$DC$151,0)),0)</f>
        <v>0</v>
      </c>
      <c r="J101" s="241">
        <f ca="1">+IFERROR(INDEX('Hoja de Trabajo para listado'!$A$155:$Z$1048576,MATCH($A101,'Hoja de Trabajo para listado'!$A$155:$A$1048576,0),MATCH((CUADRO!J$4&amp;$E101),'Hoja de Trabajo para listado'!$A$151:$Z$151,0)),0)+IFERROR(INDEX('Hoja de Trabajo para listado'!$AB$155:$BA$1048576,MATCH($A101,'Hoja de Trabajo para listado'!$AB$155:$AB$1048576,0),MATCH((CUADRO!J$4&amp;$E101),'Hoja de Trabajo para listado'!$AB$151:$BA$151,0)),0)+IFERROR(INDEX('Hoja de Trabajo para listado'!$BC$155:$CB$1048576,MATCH($A101,'Hoja de Trabajo para listado'!$BC$155:$BC$1048576,0),MATCH((CUADRO!J$4&amp;$E101),'Hoja de Trabajo para listado'!$BC$151:$CB$151,0)),0)+IFERROR(INDEX('Hoja de Trabajo para listado'!$DE$153:$DG$274,MATCH($A101,'Hoja de Trabajo para listado'!$DE$153:$DE$1048576,0),MATCH((CUADRO!J$4&amp;$E101),'Hoja de Trabajo para listado'!$DE$151:$DG$151,0)),0)+IFERROR(INDEX('Hoja de Trabajo para listado'!$CD$155:$DC$1048576,MATCH($A101,'Hoja de Trabajo para listado'!$CD$155:$CD$1048576,0),MATCH((CUADRO!J$4&amp;$E101),'Hoja de Trabajo para listado'!$CD$151:$DC$151,0)),0)</f>
        <v>0</v>
      </c>
      <c r="K101" s="241">
        <f ca="1">+IFERROR(INDEX('Hoja de Trabajo para listado'!$A$155:$Z$1048576,MATCH($A101,'Hoja de Trabajo para listado'!$A$155:$A$1048576,0),MATCH((CUADRO!K$4&amp;$E101),'Hoja de Trabajo para listado'!$A$151:$Z$151,0)),0)+IFERROR(INDEX('Hoja de Trabajo para listado'!$AB$155:$BA$1048576,MATCH($A101,'Hoja de Trabajo para listado'!$AB$155:$AB$1048576,0),MATCH((CUADRO!K$4&amp;$E101),'Hoja de Trabajo para listado'!$AB$151:$BA$151,0)),0)+IFERROR(INDEX('Hoja de Trabajo para listado'!$BC$155:$CB$1048576,MATCH($A101,'Hoja de Trabajo para listado'!$BC$155:$BC$1048576,0),MATCH((CUADRO!K$4&amp;$E101),'Hoja de Trabajo para listado'!$BC$151:$CB$151,0)),0)+IFERROR(INDEX('Hoja de Trabajo para listado'!$DE$153:$DG$274,MATCH($A101,'Hoja de Trabajo para listado'!$DE$153:$DE$1048576,0),MATCH((CUADRO!K$4&amp;$E101),'Hoja de Trabajo para listado'!$DE$151:$DG$151,0)),0)+IFERROR(INDEX('Hoja de Trabajo para listado'!$CD$155:$DC$1048576,MATCH($A101,'Hoja de Trabajo para listado'!$CD$155:$CD$1048576,0),MATCH((CUADRO!K$4&amp;$E101),'Hoja de Trabajo para listado'!$CD$151:$DC$151,0)),0)</f>
        <v>0</v>
      </c>
      <c r="L101" s="241">
        <f ca="1">+IFERROR(INDEX('Hoja de Trabajo para listado'!$A$155:$Z$1048576,MATCH($A101,'Hoja de Trabajo para listado'!$A$155:$A$1048576,0),MATCH((CUADRO!L$4&amp;$E101),'Hoja de Trabajo para listado'!$A$151:$Z$151,0)),0)+IFERROR(INDEX('Hoja de Trabajo para listado'!$AB$155:$BA$1048576,MATCH($A101,'Hoja de Trabajo para listado'!$AB$155:$AB$1048576,0),MATCH((CUADRO!L$4&amp;$E101),'Hoja de Trabajo para listado'!$AB$151:$BA$151,0)),0)+IFERROR(INDEX('Hoja de Trabajo para listado'!$BC$155:$CB$1048576,MATCH($A101,'Hoja de Trabajo para listado'!$BC$155:$BC$1048576,0),MATCH((CUADRO!L$4&amp;$E101),'Hoja de Trabajo para listado'!$BC$151:$CB$151,0)),0)+IFERROR(INDEX('Hoja de Trabajo para listado'!$DE$153:$DG$274,MATCH($A101,'Hoja de Trabajo para listado'!$DE$153:$DE$1048576,0),MATCH((CUADRO!L$4&amp;$E101),'Hoja de Trabajo para listado'!$DE$151:$DG$151,0)),0)+IFERROR(INDEX('Hoja de Trabajo para listado'!$CD$155:$DC$1048576,MATCH($A101,'Hoja de Trabajo para listado'!$CD$155:$CD$1048576,0),MATCH((CUADRO!L$4&amp;$E101),'Hoja de Trabajo para listado'!$CD$151:$DC$151,0)),0)</f>
        <v>0</v>
      </c>
      <c r="M101" s="241">
        <f ca="1">+IFERROR(INDEX('Hoja de Trabajo para listado'!$A$155:$Z$1048576,MATCH($A101,'Hoja de Trabajo para listado'!$A$155:$A$1048576,0),MATCH((CUADRO!M$4&amp;$E101),'Hoja de Trabajo para listado'!$A$151:$Z$151,0)),0)+IFERROR(INDEX('Hoja de Trabajo para listado'!$AB$155:$BA$1048576,MATCH($A101,'Hoja de Trabajo para listado'!$AB$155:$AB$1048576,0),MATCH((CUADRO!M$4&amp;$E101),'Hoja de Trabajo para listado'!$AB$151:$BA$151,0)),0)+IFERROR(INDEX('Hoja de Trabajo para listado'!$BC$155:$CB$1048576,MATCH($A101,'Hoja de Trabajo para listado'!$BC$155:$BC$1048576,0),MATCH((CUADRO!M$4&amp;$E101),'Hoja de Trabajo para listado'!$BC$151:$CB$151,0)),0)+IFERROR(INDEX('Hoja de Trabajo para listado'!$DE$153:$DG$274,MATCH($A101,'Hoja de Trabajo para listado'!$DE$153:$DE$1048576,0),MATCH((CUADRO!M$4&amp;$E101),'Hoja de Trabajo para listado'!$DE$151:$DG$151,0)),0)+IFERROR(INDEX('Hoja de Trabajo para listado'!$CD$155:$DC$1048576,MATCH($A101,'Hoja de Trabajo para listado'!$CD$155:$CD$1048576,0),MATCH((CUADRO!M$4&amp;$E101),'Hoja de Trabajo para listado'!$CD$151:$DC$151,0)),0)</f>
        <v>0</v>
      </c>
      <c r="N101" s="241">
        <f ca="1">+IFERROR(INDEX('Hoja de Trabajo para listado'!$A$155:$Z$1048576,MATCH($A101,'Hoja de Trabajo para listado'!$A$155:$A$1048576,0),MATCH((CUADRO!N$4&amp;$E101),'Hoja de Trabajo para listado'!$A$151:$Z$151,0)),0)+IFERROR(INDEX('Hoja de Trabajo para listado'!$AB$155:$BA$1048576,MATCH($A101,'Hoja de Trabajo para listado'!$AB$155:$AB$1048576,0),MATCH((CUADRO!N$4&amp;$E101),'Hoja de Trabajo para listado'!$AB$151:$BA$151,0)),0)+IFERROR(INDEX('Hoja de Trabajo para listado'!$BC$155:$CB$1048576,MATCH($A101,'Hoja de Trabajo para listado'!$BC$155:$BC$1048576,0),MATCH((CUADRO!N$4&amp;$E101),'Hoja de Trabajo para listado'!$BC$151:$CB$151,0)),0)+IFERROR(INDEX('Hoja de Trabajo para listado'!$DE$153:$DG$274,MATCH($A101,'Hoja de Trabajo para listado'!$DE$153:$DE$1048576,0),MATCH((CUADRO!N$4&amp;$E101),'Hoja de Trabajo para listado'!$DE$151:$DG$151,0)),0)+IFERROR(INDEX('Hoja de Trabajo para listado'!$CD$155:$DC$1048576,MATCH($A101,'Hoja de Trabajo para listado'!$CD$155:$CD$1048576,0),MATCH((CUADRO!N$4&amp;$E101),'Hoja de Trabajo para listado'!$CD$151:$DC$151,0)),0)</f>
        <v>0</v>
      </c>
      <c r="O101" s="241">
        <f ca="1">+IFERROR(INDEX('Hoja de Trabajo para listado'!$A$155:$Z$1048576,MATCH($A101,'Hoja de Trabajo para listado'!$A$155:$A$1048576,0),MATCH((CUADRO!O$4&amp;$E101),'Hoja de Trabajo para listado'!$A$151:$Z$151,0)),0)+IFERROR(INDEX('Hoja de Trabajo para listado'!$AB$155:$BA$1048576,MATCH($A101,'Hoja de Trabajo para listado'!$AB$155:$AB$1048576,0),MATCH((CUADRO!O$4&amp;$E101),'Hoja de Trabajo para listado'!$AB$151:$BA$151,0)),0)+IFERROR(INDEX('Hoja de Trabajo para listado'!$BC$155:$CB$1048576,MATCH($A101,'Hoja de Trabajo para listado'!$BC$155:$BC$1048576,0),MATCH((CUADRO!O$4&amp;$E101),'Hoja de Trabajo para listado'!$BC$151:$CB$151,0)),0)+IFERROR(INDEX('Hoja de Trabajo para listado'!$DE$153:$DG$274,MATCH($A101,'Hoja de Trabajo para listado'!$DE$153:$DE$1048576,0),MATCH((CUADRO!O$4&amp;$E101),'Hoja de Trabajo para listado'!$DE$151:$DG$151,0)),0)+IFERROR(INDEX('Hoja de Trabajo para listado'!$CD$155:$DC$1048576,MATCH($A101,'Hoja de Trabajo para listado'!$CD$155:$CD$1048576,0),MATCH((CUADRO!O$4&amp;$E101),'Hoja de Trabajo para listado'!$CD$151:$DC$151,0)),0)</f>
        <v>0</v>
      </c>
      <c r="P101" s="241">
        <f ca="1">+IFERROR(INDEX('Hoja de Trabajo para listado'!$A$155:$Z$1048576,MATCH($A101,'Hoja de Trabajo para listado'!$A$155:$A$1048576,0),MATCH((CUADRO!P$4&amp;$E101),'Hoja de Trabajo para listado'!$A$151:$Z$151,0)),0)+IFERROR(INDEX('Hoja de Trabajo para listado'!$AB$155:$BA$1048576,MATCH($A101,'Hoja de Trabajo para listado'!$AB$155:$AB$1048576,0),MATCH((CUADRO!P$4&amp;$E101),'Hoja de Trabajo para listado'!$AB$151:$BA$151,0)),0)+IFERROR(INDEX('Hoja de Trabajo para listado'!$BC$155:$CB$1048576,MATCH($A101,'Hoja de Trabajo para listado'!$BC$155:$BC$1048576,0),MATCH((CUADRO!P$4&amp;$E101),'Hoja de Trabajo para listado'!$BC$151:$CB$151,0)),0)+IFERROR(INDEX('Hoja de Trabajo para listado'!$DE$153:$DG$274,MATCH($A101,'Hoja de Trabajo para listado'!$DE$153:$DE$1048576,0),MATCH((CUADRO!P$4&amp;$E101),'Hoja de Trabajo para listado'!$DE$151:$DG$151,0)),0)+IFERROR(INDEX('Hoja de Trabajo para listado'!$CD$155:$DC$1048576,MATCH($A101,'Hoja de Trabajo para listado'!$CD$155:$CD$1048576,0),MATCH((CUADRO!P$4&amp;$E101),'Hoja de Trabajo para listado'!$CD$151:$DC$151,0)),0)</f>
        <v>0</v>
      </c>
      <c r="Q101" s="241">
        <f ca="1">+IFERROR(INDEX('Hoja de Trabajo para listado'!$A$155:$Z$1048576,MATCH($A101,'Hoja de Trabajo para listado'!$A$155:$A$1048576,0),MATCH((CUADRO!Q$4&amp;$E101),'Hoja de Trabajo para listado'!$A$151:$Z$151,0)),0)+IFERROR(INDEX('Hoja de Trabajo para listado'!$AB$155:$BA$1048576,MATCH($A101,'Hoja de Trabajo para listado'!$AB$155:$AB$1048576,0),MATCH((CUADRO!Q$4&amp;$E101),'Hoja de Trabajo para listado'!$AB$151:$BA$151,0)),0)+IFERROR(INDEX('Hoja de Trabajo para listado'!$BC$155:$CB$1048576,MATCH($A101,'Hoja de Trabajo para listado'!$BC$155:$BC$1048576,0),MATCH((CUADRO!Q$4&amp;$E101),'Hoja de Trabajo para listado'!$BC$151:$CB$151,0)),0)+IFERROR(INDEX('Hoja de Trabajo para listado'!$DE$153:$DG$274,MATCH($A101,'Hoja de Trabajo para listado'!$DE$153:$DE$1048576,0),MATCH((CUADRO!Q$4&amp;$E101),'Hoja de Trabajo para listado'!$DE$151:$DG$151,0)),0)+IFERROR(INDEX('Hoja de Trabajo para listado'!$CD$155:$DC$1048576,MATCH($A101,'Hoja de Trabajo para listado'!$CD$155:$CD$1048576,0),MATCH((CUADRO!Q$4&amp;$E101),'Hoja de Trabajo para listado'!$CD$151:$DC$151,0)),0)</f>
        <v>0</v>
      </c>
      <c r="R101" s="241">
        <f t="shared" ca="1" si="5"/>
        <v>0</v>
      </c>
      <c r="S101" s="241"/>
      <c r="T101" s="241">
        <f ca="1">+T102</f>
        <v>0</v>
      </c>
      <c r="U101" s="240">
        <f t="shared" si="6"/>
        <v>1</v>
      </c>
      <c r="V101" s="327" t="str">
        <f>+VLOOKUP(A101,bd_lista!$A$3:$E$592,5,FALSE)</f>
        <v>Instituciones Descentralizadas</v>
      </c>
      <c r="W101" s="397" t="str">
        <f>+V101</f>
        <v>Instituciones Descentralizadas</v>
      </c>
      <c r="X101" s="240">
        <f>+VLOOKUP(A101,[4]Sheet1!$A$13:$D$744,4,FALSE)</f>
        <v>16</v>
      </c>
      <c r="Y101" s="240" t="str">
        <f>+VLOOKUP(X101,bd_lista!$A$3:$C$592,3,FALSE)</f>
        <v>Ministerio de Educación</v>
      </c>
      <c r="Z101" s="290">
        <f>+X101</f>
        <v>16</v>
      </c>
      <c r="AA101" s="291" t="str">
        <f>+Y101</f>
        <v>Ministerio de Educación</v>
      </c>
    </row>
    <row r="102" spans="1:27" ht="15" hidden="1" customHeight="1">
      <c r="A102" s="378">
        <v>150</v>
      </c>
      <c r="B102" s="394"/>
      <c r="C102" s="327" t="str">
        <f>+VLOOKUP(A102,bd_lista!$A$3:$C$592,3,FALSE)</f>
        <v>Proyecto Sucre Ciudad Universitaria</v>
      </c>
      <c r="D102" s="396"/>
      <c r="E102" s="327" t="s">
        <v>1304</v>
      </c>
      <c r="F102" s="243">
        <f ca="1">+IFERROR(INDEX('Hoja de Trabajo para listado'!$A$155:$Z$1048576,MATCH($A102,'Hoja de Trabajo para listado'!$A$155:$A$1048576,0),MATCH((CUADRO!F$4&amp;$E102),'Hoja de Trabajo para listado'!$A$151:$Z$151,0)),0)+IFERROR(INDEX('Hoja de Trabajo para listado'!$AB$155:$BA$1048576,MATCH($A102,'Hoja de Trabajo para listado'!$AB$155:$AB$1048576,0),MATCH((CUADRO!F$4&amp;$E102),'Hoja de Trabajo para listado'!$AB$151:$BA$151,0)),0)+IFERROR(INDEX('Hoja de Trabajo para listado'!$BC$155:$CB$1048576,MATCH($A102,'Hoja de Trabajo para listado'!$BC$155:$BC$1048576,0),MATCH((CUADRO!F$4&amp;$E102),'Hoja de Trabajo para listado'!$BC$151:$CB$151,0)),0)+IFERROR(INDEX('Hoja de Trabajo para listado'!$DE$153:$DG$274,MATCH($A102,'Hoja de Trabajo para listado'!$DE$153:$DE$1048576,0),MATCH((CUADRO!F$4&amp;$E102),'Hoja de Trabajo para listado'!$DE$151:$DG$151,0)),0)+IFERROR(INDEX('Hoja de Trabajo para listado'!$CD$155:$DC$1048576,MATCH($A102,'Hoja de Trabajo para listado'!$CD$155:$CD$1048576,0),MATCH((CUADRO!F$4&amp;$E102),'Hoja de Trabajo para listado'!$CD$151:$DC$151,0)),0)</f>
        <v>0</v>
      </c>
      <c r="G102" s="243">
        <f ca="1">+IFERROR(INDEX('Hoja de Trabajo para listado'!$A$155:$Z$1048576,MATCH($A102,'Hoja de Trabajo para listado'!$A$155:$A$1048576,0),MATCH((CUADRO!G$4&amp;$E102),'Hoja de Trabajo para listado'!$A$151:$Z$151,0)),0)+IFERROR(INDEX('Hoja de Trabajo para listado'!$AB$155:$BA$1048576,MATCH($A102,'Hoja de Trabajo para listado'!$AB$155:$AB$1048576,0),MATCH((CUADRO!G$4&amp;$E102),'Hoja de Trabajo para listado'!$AB$151:$BA$151,0)),0)+IFERROR(INDEX('Hoja de Trabajo para listado'!$BC$155:$CB$1048576,MATCH($A102,'Hoja de Trabajo para listado'!$BC$155:$BC$1048576,0),MATCH((CUADRO!G$4&amp;$E102),'Hoja de Trabajo para listado'!$BC$151:$CB$151,0)),0)+IFERROR(INDEX('Hoja de Trabajo para listado'!$DE$153:$DG$274,MATCH($A102,'Hoja de Trabajo para listado'!$DE$153:$DE$1048576,0),MATCH((CUADRO!G$4&amp;$E102),'Hoja de Trabajo para listado'!$DE$151:$DG$151,0)),0)+IFERROR(INDEX('Hoja de Trabajo para listado'!$CD$155:$DC$1048576,MATCH($A102,'Hoja de Trabajo para listado'!$CD$155:$CD$1048576,0),MATCH((CUADRO!G$4&amp;$E102),'Hoja de Trabajo para listado'!$CD$151:$DC$151,0)),0)</f>
        <v>0</v>
      </c>
      <c r="H102" s="243">
        <f ca="1">+IFERROR(INDEX('Hoja de Trabajo para listado'!$A$155:$Z$1048576,MATCH($A102,'Hoja de Trabajo para listado'!$A$155:$A$1048576,0),MATCH((CUADRO!H$4&amp;$E102),'Hoja de Trabajo para listado'!$A$151:$Z$151,0)),0)+IFERROR(INDEX('Hoja de Trabajo para listado'!$AB$155:$BA$1048576,MATCH($A102,'Hoja de Trabajo para listado'!$AB$155:$AB$1048576,0),MATCH((CUADRO!H$4&amp;$E102),'Hoja de Trabajo para listado'!$AB$151:$BA$151,0)),0)+IFERROR(INDEX('Hoja de Trabajo para listado'!$BC$155:$CB$1048576,MATCH($A102,'Hoja de Trabajo para listado'!$BC$155:$BC$1048576,0),MATCH((CUADRO!H$4&amp;$E102),'Hoja de Trabajo para listado'!$BC$151:$CB$151,0)),0)+IFERROR(INDEX('Hoja de Trabajo para listado'!$DE$153:$DG$274,MATCH($A102,'Hoja de Trabajo para listado'!$DE$153:$DE$1048576,0),MATCH((CUADRO!H$4&amp;$E102),'Hoja de Trabajo para listado'!$DE$151:$DG$151,0)),0)+IFERROR(INDEX('Hoja de Trabajo para listado'!$CD$155:$DC$1048576,MATCH($A102,'Hoja de Trabajo para listado'!$CD$155:$CD$1048576,0),MATCH((CUADRO!H$4&amp;$E102),'Hoja de Trabajo para listado'!$CD$151:$DC$151,0)),0)</f>
        <v>0</v>
      </c>
      <c r="I102" s="243">
        <f ca="1">+IFERROR(INDEX('Hoja de Trabajo para listado'!$A$155:$Z$1048576,MATCH($A102,'Hoja de Trabajo para listado'!$A$155:$A$1048576,0),MATCH((CUADRO!I$4&amp;$E102),'Hoja de Trabajo para listado'!$A$151:$Z$151,0)),0)+IFERROR(INDEX('Hoja de Trabajo para listado'!$AB$155:$BA$1048576,MATCH($A102,'Hoja de Trabajo para listado'!$AB$155:$AB$1048576,0),MATCH((CUADRO!I$4&amp;$E102),'Hoja de Trabajo para listado'!$AB$151:$BA$151,0)),0)+IFERROR(INDEX('Hoja de Trabajo para listado'!$BC$155:$CB$1048576,MATCH($A102,'Hoja de Trabajo para listado'!$BC$155:$BC$1048576,0),MATCH((CUADRO!I$4&amp;$E102),'Hoja de Trabajo para listado'!$BC$151:$CB$151,0)),0)+IFERROR(INDEX('Hoja de Trabajo para listado'!$DE$153:$DG$274,MATCH($A102,'Hoja de Trabajo para listado'!$DE$153:$DE$1048576,0),MATCH((CUADRO!I$4&amp;$E102),'Hoja de Trabajo para listado'!$DE$151:$DG$151,0)),0)+IFERROR(INDEX('Hoja de Trabajo para listado'!$CD$155:$DC$1048576,MATCH($A102,'Hoja de Trabajo para listado'!$CD$155:$CD$1048576,0),MATCH((CUADRO!I$4&amp;$E102),'Hoja de Trabajo para listado'!$CD$151:$DC$151,0)),0)</f>
        <v>0</v>
      </c>
      <c r="J102" s="243">
        <f ca="1">+IFERROR(INDEX('Hoja de Trabajo para listado'!$A$155:$Z$1048576,MATCH($A102,'Hoja de Trabajo para listado'!$A$155:$A$1048576,0),MATCH((CUADRO!J$4&amp;$E102),'Hoja de Trabajo para listado'!$A$151:$Z$151,0)),0)+IFERROR(INDEX('Hoja de Trabajo para listado'!$AB$155:$BA$1048576,MATCH($A102,'Hoja de Trabajo para listado'!$AB$155:$AB$1048576,0),MATCH((CUADRO!J$4&amp;$E102),'Hoja de Trabajo para listado'!$AB$151:$BA$151,0)),0)+IFERROR(INDEX('Hoja de Trabajo para listado'!$BC$155:$CB$1048576,MATCH($A102,'Hoja de Trabajo para listado'!$BC$155:$BC$1048576,0),MATCH((CUADRO!J$4&amp;$E102),'Hoja de Trabajo para listado'!$BC$151:$CB$151,0)),0)+IFERROR(INDEX('Hoja de Trabajo para listado'!$DE$153:$DG$274,MATCH($A102,'Hoja de Trabajo para listado'!$DE$153:$DE$1048576,0),MATCH((CUADRO!J$4&amp;$E102),'Hoja de Trabajo para listado'!$DE$151:$DG$151,0)),0)+IFERROR(INDEX('Hoja de Trabajo para listado'!$CD$155:$DC$1048576,MATCH($A102,'Hoja de Trabajo para listado'!$CD$155:$CD$1048576,0),MATCH((CUADRO!J$4&amp;$E102),'Hoja de Trabajo para listado'!$CD$151:$DC$151,0)),0)</f>
        <v>0</v>
      </c>
      <c r="K102" s="243">
        <f ca="1">+IFERROR(INDEX('Hoja de Trabajo para listado'!$A$155:$Z$1048576,MATCH($A102,'Hoja de Trabajo para listado'!$A$155:$A$1048576,0),MATCH((CUADRO!K$4&amp;$E102),'Hoja de Trabajo para listado'!$A$151:$Z$151,0)),0)+IFERROR(INDEX('Hoja de Trabajo para listado'!$AB$155:$BA$1048576,MATCH($A102,'Hoja de Trabajo para listado'!$AB$155:$AB$1048576,0),MATCH((CUADRO!K$4&amp;$E102),'Hoja de Trabajo para listado'!$AB$151:$BA$151,0)),0)+IFERROR(INDEX('Hoja de Trabajo para listado'!$BC$155:$CB$1048576,MATCH($A102,'Hoja de Trabajo para listado'!$BC$155:$BC$1048576,0),MATCH((CUADRO!K$4&amp;$E102),'Hoja de Trabajo para listado'!$BC$151:$CB$151,0)),0)+IFERROR(INDEX('Hoja de Trabajo para listado'!$DE$153:$DG$274,MATCH($A102,'Hoja de Trabajo para listado'!$DE$153:$DE$1048576,0),MATCH((CUADRO!K$4&amp;$E102),'Hoja de Trabajo para listado'!$DE$151:$DG$151,0)),0)+IFERROR(INDEX('Hoja de Trabajo para listado'!$CD$155:$DC$1048576,MATCH($A102,'Hoja de Trabajo para listado'!$CD$155:$CD$1048576,0),MATCH((CUADRO!K$4&amp;$E102),'Hoja de Trabajo para listado'!$CD$151:$DC$151,0)),0)</f>
        <v>0</v>
      </c>
      <c r="L102" s="243">
        <f ca="1">+IFERROR(INDEX('Hoja de Trabajo para listado'!$A$155:$Z$1048576,MATCH($A102,'Hoja de Trabajo para listado'!$A$155:$A$1048576,0),MATCH((CUADRO!L$4&amp;$E102),'Hoja de Trabajo para listado'!$A$151:$Z$151,0)),0)+IFERROR(INDEX('Hoja de Trabajo para listado'!$AB$155:$BA$1048576,MATCH($A102,'Hoja de Trabajo para listado'!$AB$155:$AB$1048576,0),MATCH((CUADRO!L$4&amp;$E102),'Hoja de Trabajo para listado'!$AB$151:$BA$151,0)),0)+IFERROR(INDEX('Hoja de Trabajo para listado'!$BC$155:$CB$1048576,MATCH($A102,'Hoja de Trabajo para listado'!$BC$155:$BC$1048576,0),MATCH((CUADRO!L$4&amp;$E102),'Hoja de Trabajo para listado'!$BC$151:$CB$151,0)),0)+IFERROR(INDEX('Hoja de Trabajo para listado'!$DE$153:$DG$274,MATCH($A102,'Hoja de Trabajo para listado'!$DE$153:$DE$1048576,0),MATCH((CUADRO!L$4&amp;$E102),'Hoja de Trabajo para listado'!$DE$151:$DG$151,0)),0)+IFERROR(INDEX('Hoja de Trabajo para listado'!$CD$155:$DC$1048576,MATCH($A102,'Hoja de Trabajo para listado'!$CD$155:$CD$1048576,0),MATCH((CUADRO!L$4&amp;$E102),'Hoja de Trabajo para listado'!$CD$151:$DC$151,0)),0)</f>
        <v>0</v>
      </c>
      <c r="M102" s="243">
        <f ca="1">+IFERROR(INDEX('Hoja de Trabajo para listado'!$A$155:$Z$1048576,MATCH($A102,'Hoja de Trabajo para listado'!$A$155:$A$1048576,0),MATCH((CUADRO!M$4&amp;$E102),'Hoja de Trabajo para listado'!$A$151:$Z$151,0)),0)+IFERROR(INDEX('Hoja de Trabajo para listado'!$AB$155:$BA$1048576,MATCH($A102,'Hoja de Trabajo para listado'!$AB$155:$AB$1048576,0),MATCH((CUADRO!M$4&amp;$E102),'Hoja de Trabajo para listado'!$AB$151:$BA$151,0)),0)+IFERROR(INDEX('Hoja de Trabajo para listado'!$BC$155:$CB$1048576,MATCH($A102,'Hoja de Trabajo para listado'!$BC$155:$BC$1048576,0),MATCH((CUADRO!M$4&amp;$E102),'Hoja de Trabajo para listado'!$BC$151:$CB$151,0)),0)+IFERROR(INDEX('Hoja de Trabajo para listado'!$DE$153:$DG$274,MATCH($A102,'Hoja de Trabajo para listado'!$DE$153:$DE$1048576,0),MATCH((CUADRO!M$4&amp;$E102),'Hoja de Trabajo para listado'!$DE$151:$DG$151,0)),0)+IFERROR(INDEX('Hoja de Trabajo para listado'!$CD$155:$DC$1048576,MATCH($A102,'Hoja de Trabajo para listado'!$CD$155:$CD$1048576,0),MATCH((CUADRO!M$4&amp;$E102),'Hoja de Trabajo para listado'!$CD$151:$DC$151,0)),0)</f>
        <v>0</v>
      </c>
      <c r="N102" s="243">
        <f ca="1">+IFERROR(INDEX('Hoja de Trabajo para listado'!$A$155:$Z$1048576,MATCH($A102,'Hoja de Trabajo para listado'!$A$155:$A$1048576,0),MATCH((CUADRO!N$4&amp;$E102),'Hoja de Trabajo para listado'!$A$151:$Z$151,0)),0)+IFERROR(INDEX('Hoja de Trabajo para listado'!$AB$155:$BA$1048576,MATCH($A102,'Hoja de Trabajo para listado'!$AB$155:$AB$1048576,0),MATCH((CUADRO!N$4&amp;$E102),'Hoja de Trabajo para listado'!$AB$151:$BA$151,0)),0)+IFERROR(INDEX('Hoja de Trabajo para listado'!$BC$155:$CB$1048576,MATCH($A102,'Hoja de Trabajo para listado'!$BC$155:$BC$1048576,0),MATCH((CUADRO!N$4&amp;$E102),'Hoja de Trabajo para listado'!$BC$151:$CB$151,0)),0)+IFERROR(INDEX('Hoja de Trabajo para listado'!$DE$153:$DG$274,MATCH($A102,'Hoja de Trabajo para listado'!$DE$153:$DE$1048576,0),MATCH((CUADRO!N$4&amp;$E102),'Hoja de Trabajo para listado'!$DE$151:$DG$151,0)),0)+IFERROR(INDEX('Hoja de Trabajo para listado'!$CD$155:$DC$1048576,MATCH($A102,'Hoja de Trabajo para listado'!$CD$155:$CD$1048576,0),MATCH((CUADRO!N$4&amp;$E102),'Hoja de Trabajo para listado'!$CD$151:$DC$151,0)),0)</f>
        <v>0</v>
      </c>
      <c r="O102" s="243">
        <f ca="1">+IFERROR(INDEX('Hoja de Trabajo para listado'!$A$155:$Z$1048576,MATCH($A102,'Hoja de Trabajo para listado'!$A$155:$A$1048576,0),MATCH((CUADRO!O$4&amp;$E102),'Hoja de Trabajo para listado'!$A$151:$Z$151,0)),0)+IFERROR(INDEX('Hoja de Trabajo para listado'!$AB$155:$BA$1048576,MATCH($A102,'Hoja de Trabajo para listado'!$AB$155:$AB$1048576,0),MATCH((CUADRO!O$4&amp;$E102),'Hoja de Trabajo para listado'!$AB$151:$BA$151,0)),0)+IFERROR(INDEX('Hoja de Trabajo para listado'!$BC$155:$CB$1048576,MATCH($A102,'Hoja de Trabajo para listado'!$BC$155:$BC$1048576,0),MATCH((CUADRO!O$4&amp;$E102),'Hoja de Trabajo para listado'!$BC$151:$CB$151,0)),0)+IFERROR(INDEX('Hoja de Trabajo para listado'!$DE$153:$DG$274,MATCH($A102,'Hoja de Trabajo para listado'!$DE$153:$DE$1048576,0),MATCH((CUADRO!O$4&amp;$E102),'Hoja de Trabajo para listado'!$DE$151:$DG$151,0)),0)+IFERROR(INDEX('Hoja de Trabajo para listado'!$CD$155:$DC$1048576,MATCH($A102,'Hoja de Trabajo para listado'!$CD$155:$CD$1048576,0),MATCH((CUADRO!O$4&amp;$E102),'Hoja de Trabajo para listado'!$CD$151:$DC$151,0)),0)</f>
        <v>0</v>
      </c>
      <c r="P102" s="243">
        <f ca="1">+IFERROR(INDEX('Hoja de Trabajo para listado'!$A$155:$Z$1048576,MATCH($A102,'Hoja de Trabajo para listado'!$A$155:$A$1048576,0),MATCH((CUADRO!P$4&amp;$E102),'Hoja de Trabajo para listado'!$A$151:$Z$151,0)),0)+IFERROR(INDEX('Hoja de Trabajo para listado'!$AB$155:$BA$1048576,MATCH($A102,'Hoja de Trabajo para listado'!$AB$155:$AB$1048576,0),MATCH((CUADRO!P$4&amp;$E102),'Hoja de Trabajo para listado'!$AB$151:$BA$151,0)),0)+IFERROR(INDEX('Hoja de Trabajo para listado'!$BC$155:$CB$1048576,MATCH($A102,'Hoja de Trabajo para listado'!$BC$155:$BC$1048576,0),MATCH((CUADRO!P$4&amp;$E102),'Hoja de Trabajo para listado'!$BC$151:$CB$151,0)),0)+IFERROR(INDEX('Hoja de Trabajo para listado'!$DE$153:$DG$274,MATCH($A102,'Hoja de Trabajo para listado'!$DE$153:$DE$1048576,0),MATCH((CUADRO!P$4&amp;$E102),'Hoja de Trabajo para listado'!$DE$151:$DG$151,0)),0)+IFERROR(INDEX('Hoja de Trabajo para listado'!$CD$155:$DC$1048576,MATCH($A102,'Hoja de Trabajo para listado'!$CD$155:$CD$1048576,0),MATCH((CUADRO!P$4&amp;$E102),'Hoja de Trabajo para listado'!$CD$151:$DC$151,0)),0)</f>
        <v>0</v>
      </c>
      <c r="Q102" s="243">
        <f ca="1">+IFERROR(INDEX('Hoja de Trabajo para listado'!$A$155:$Z$1048576,MATCH($A102,'Hoja de Trabajo para listado'!$A$155:$A$1048576,0),MATCH((CUADRO!Q$4&amp;$E102),'Hoja de Trabajo para listado'!$A$151:$Z$151,0)),0)+IFERROR(INDEX('Hoja de Trabajo para listado'!$AB$155:$BA$1048576,MATCH($A102,'Hoja de Trabajo para listado'!$AB$155:$AB$1048576,0),MATCH((CUADRO!Q$4&amp;$E102),'Hoja de Trabajo para listado'!$AB$151:$BA$151,0)),0)+IFERROR(INDEX('Hoja de Trabajo para listado'!$BC$155:$CB$1048576,MATCH($A102,'Hoja de Trabajo para listado'!$BC$155:$BC$1048576,0),MATCH((CUADRO!Q$4&amp;$E102),'Hoja de Trabajo para listado'!$BC$151:$CB$151,0)),0)+IFERROR(INDEX('Hoja de Trabajo para listado'!$DE$153:$DG$274,MATCH($A102,'Hoja de Trabajo para listado'!$DE$153:$DE$1048576,0),MATCH((CUADRO!Q$4&amp;$E102),'Hoja de Trabajo para listado'!$DE$151:$DG$151,0)),0)+IFERROR(INDEX('Hoja de Trabajo para listado'!$CD$155:$DC$1048576,MATCH($A102,'Hoja de Trabajo para listado'!$CD$155:$CD$1048576,0),MATCH((CUADRO!Q$4&amp;$E102),'Hoja de Trabajo para listado'!$CD$151:$DC$151,0)),0)</f>
        <v>0</v>
      </c>
      <c r="R102" s="243">
        <f t="shared" ca="1" si="5"/>
        <v>0</v>
      </c>
      <c r="S102" s="243">
        <f ca="1">+R101+R102</f>
        <v>0</v>
      </c>
      <c r="T102" s="243">
        <f ca="1">+S102</f>
        <v>0</v>
      </c>
      <c r="U102" s="242">
        <f t="shared" si="6"/>
        <v>2</v>
      </c>
      <c r="V102" s="327" t="str">
        <f>+VLOOKUP(A102,bd_lista!$A$3:$E$592,5,FALSE)</f>
        <v>Instituciones Descentralizadas</v>
      </c>
      <c r="W102" s="398"/>
      <c r="X102" s="240">
        <f>+VLOOKUP(A102,[4]Sheet1!$A$13:$D$744,4,FALSE)</f>
        <v>16</v>
      </c>
      <c r="Y102" s="240" t="str">
        <f>+VLOOKUP(X102,bd_lista!$A$3:$C$592,3,FALSE)</f>
        <v>Ministerio de Educación</v>
      </c>
      <c r="Z102" s="288"/>
      <c r="AA102" s="289"/>
    </row>
    <row r="103" spans="1:27" ht="15" customHeight="1">
      <c r="A103" s="379">
        <v>152</v>
      </c>
      <c r="B103" s="393">
        <f>+A103</f>
        <v>152</v>
      </c>
      <c r="C103" s="245" t="str">
        <f>+VLOOKUP(A103,bd_lista!$A$3:$C$592,3,FALSE)</f>
        <v>Servicio Plurinacional de Defensa Pública</v>
      </c>
      <c r="D103" s="395" t="str">
        <f>+C103</f>
        <v>Servicio Plurinacional de Defensa Pública</v>
      </c>
      <c r="E103" s="245" t="s">
        <v>1303</v>
      </c>
      <c r="F103" s="241">
        <f ca="1">+IFERROR(INDEX('Hoja de Trabajo para listado'!$A$155:$Z$1048576,MATCH($A103,'Hoja de Trabajo para listado'!$A$155:$A$1048576,0),MATCH((CUADRO!F$4&amp;$E103),'Hoja de Trabajo para listado'!$A$151:$Z$151,0)),0)+IFERROR(INDEX('Hoja de Trabajo para listado'!$AB$155:$BA$1048576,MATCH($A103,'Hoja de Trabajo para listado'!$AB$155:$AB$1048576,0),MATCH((CUADRO!F$4&amp;$E103),'Hoja de Trabajo para listado'!$AB$151:$BA$151,0)),0)+IFERROR(INDEX('Hoja de Trabajo para listado'!$BC$155:$CB$1048576,MATCH($A103,'Hoja de Trabajo para listado'!$BC$155:$BC$1048576,0),MATCH((CUADRO!F$4&amp;$E103),'Hoja de Trabajo para listado'!$BC$151:$CB$151,0)),0)+IFERROR(INDEX('Hoja de Trabajo para listado'!$DE$153:$DG$274,MATCH($A103,'Hoja de Trabajo para listado'!$DE$153:$DE$1048576,0),MATCH((CUADRO!F$4&amp;$E103),'Hoja de Trabajo para listado'!$DE$151:$DG$151,0)),0)+IFERROR(INDEX('Hoja de Trabajo para listado'!$CD$155:$DC$1048576,MATCH($A103,'Hoja de Trabajo para listado'!$CD$155:$CD$1048576,0),MATCH((CUADRO!F$4&amp;$E103),'Hoja de Trabajo para listado'!$CD$151:$DC$151,0)),0)</f>
        <v>0</v>
      </c>
      <c r="G103" s="241">
        <f ca="1">+IFERROR(INDEX('Hoja de Trabajo para listado'!$A$155:$Z$1048576,MATCH($A103,'Hoja de Trabajo para listado'!$A$155:$A$1048576,0),MATCH((CUADRO!G$4&amp;$E103),'Hoja de Trabajo para listado'!$A$151:$Z$151,0)),0)+IFERROR(INDEX('Hoja de Trabajo para listado'!$AB$155:$BA$1048576,MATCH($A103,'Hoja de Trabajo para listado'!$AB$155:$AB$1048576,0),MATCH((CUADRO!G$4&amp;$E103),'Hoja de Trabajo para listado'!$AB$151:$BA$151,0)),0)+IFERROR(INDEX('Hoja de Trabajo para listado'!$BC$155:$CB$1048576,MATCH($A103,'Hoja de Trabajo para listado'!$BC$155:$BC$1048576,0),MATCH((CUADRO!G$4&amp;$E103),'Hoja de Trabajo para listado'!$BC$151:$CB$151,0)),0)+IFERROR(INDEX('Hoja de Trabajo para listado'!$DE$153:$DG$274,MATCH($A103,'Hoja de Trabajo para listado'!$DE$153:$DE$1048576,0),MATCH((CUADRO!G$4&amp;$E103),'Hoja de Trabajo para listado'!$DE$151:$DG$151,0)),0)+IFERROR(INDEX('Hoja de Trabajo para listado'!$CD$155:$DC$1048576,MATCH($A103,'Hoja de Trabajo para listado'!$CD$155:$CD$1048576,0),MATCH((CUADRO!G$4&amp;$E103),'Hoja de Trabajo para listado'!$CD$151:$DC$151,0)),0)</f>
        <v>0</v>
      </c>
      <c r="H103" s="241">
        <f ca="1">+IFERROR(INDEX('Hoja de Trabajo para listado'!$A$155:$Z$1048576,MATCH($A103,'Hoja de Trabajo para listado'!$A$155:$A$1048576,0),MATCH((CUADRO!H$4&amp;$E103),'Hoja de Trabajo para listado'!$A$151:$Z$151,0)),0)+IFERROR(INDEX('Hoja de Trabajo para listado'!$AB$155:$BA$1048576,MATCH($A103,'Hoja de Trabajo para listado'!$AB$155:$AB$1048576,0),MATCH((CUADRO!H$4&amp;$E103),'Hoja de Trabajo para listado'!$AB$151:$BA$151,0)),0)+IFERROR(INDEX('Hoja de Trabajo para listado'!$BC$155:$CB$1048576,MATCH($A103,'Hoja de Trabajo para listado'!$BC$155:$BC$1048576,0),MATCH((CUADRO!H$4&amp;$E103),'Hoja de Trabajo para listado'!$BC$151:$CB$151,0)),0)+IFERROR(INDEX('Hoja de Trabajo para listado'!$DE$153:$DG$274,MATCH($A103,'Hoja de Trabajo para listado'!$DE$153:$DE$1048576,0),MATCH((CUADRO!H$4&amp;$E103),'Hoja de Trabajo para listado'!$DE$151:$DG$151,0)),0)+IFERROR(INDEX('Hoja de Trabajo para listado'!$CD$155:$DC$1048576,MATCH($A103,'Hoja de Trabajo para listado'!$CD$155:$CD$1048576,0),MATCH((CUADRO!H$4&amp;$E103),'Hoja de Trabajo para listado'!$CD$151:$DC$151,0)),0)</f>
        <v>0</v>
      </c>
      <c r="I103" s="241">
        <f ca="1">+IFERROR(INDEX('Hoja de Trabajo para listado'!$A$155:$Z$1048576,MATCH($A103,'Hoja de Trabajo para listado'!$A$155:$A$1048576,0),MATCH((CUADRO!I$4&amp;$E103),'Hoja de Trabajo para listado'!$A$151:$Z$151,0)),0)+IFERROR(INDEX('Hoja de Trabajo para listado'!$AB$155:$BA$1048576,MATCH($A103,'Hoja de Trabajo para listado'!$AB$155:$AB$1048576,0),MATCH((CUADRO!I$4&amp;$E103),'Hoja de Trabajo para listado'!$AB$151:$BA$151,0)),0)+IFERROR(INDEX('Hoja de Trabajo para listado'!$BC$155:$CB$1048576,MATCH($A103,'Hoja de Trabajo para listado'!$BC$155:$BC$1048576,0),MATCH((CUADRO!I$4&amp;$E103),'Hoja de Trabajo para listado'!$BC$151:$CB$151,0)),0)+IFERROR(INDEX('Hoja de Trabajo para listado'!$DE$153:$DG$274,MATCH($A103,'Hoja de Trabajo para listado'!$DE$153:$DE$1048576,0),MATCH((CUADRO!I$4&amp;$E103),'Hoja de Trabajo para listado'!$DE$151:$DG$151,0)),0)+IFERROR(INDEX('Hoja de Trabajo para listado'!$CD$155:$DC$1048576,MATCH($A103,'Hoja de Trabajo para listado'!$CD$155:$CD$1048576,0),MATCH((CUADRO!I$4&amp;$E103),'Hoja de Trabajo para listado'!$CD$151:$DC$151,0)),0)</f>
        <v>0</v>
      </c>
      <c r="J103" s="241">
        <f ca="1">+IFERROR(INDEX('Hoja de Trabajo para listado'!$A$155:$Z$1048576,MATCH($A103,'Hoja de Trabajo para listado'!$A$155:$A$1048576,0),MATCH((CUADRO!J$4&amp;$E103),'Hoja de Trabajo para listado'!$A$151:$Z$151,0)),0)+IFERROR(INDEX('Hoja de Trabajo para listado'!$AB$155:$BA$1048576,MATCH($A103,'Hoja de Trabajo para listado'!$AB$155:$AB$1048576,0),MATCH((CUADRO!J$4&amp;$E103),'Hoja de Trabajo para listado'!$AB$151:$BA$151,0)),0)+IFERROR(INDEX('Hoja de Trabajo para listado'!$BC$155:$CB$1048576,MATCH($A103,'Hoja de Trabajo para listado'!$BC$155:$BC$1048576,0),MATCH((CUADRO!J$4&amp;$E103),'Hoja de Trabajo para listado'!$BC$151:$CB$151,0)),0)+IFERROR(INDEX('Hoja de Trabajo para listado'!$DE$153:$DG$274,MATCH($A103,'Hoja de Trabajo para listado'!$DE$153:$DE$1048576,0),MATCH((CUADRO!J$4&amp;$E103),'Hoja de Trabajo para listado'!$DE$151:$DG$151,0)),0)+IFERROR(INDEX('Hoja de Trabajo para listado'!$CD$155:$DC$1048576,MATCH($A103,'Hoja de Trabajo para listado'!$CD$155:$CD$1048576,0),MATCH((CUADRO!J$4&amp;$E103),'Hoja de Trabajo para listado'!$CD$151:$DC$151,0)),0)</f>
        <v>0</v>
      </c>
      <c r="K103" s="241">
        <f ca="1">+IFERROR(INDEX('Hoja de Trabajo para listado'!$A$155:$Z$1048576,MATCH($A103,'Hoja de Trabajo para listado'!$A$155:$A$1048576,0),MATCH((CUADRO!K$4&amp;$E103),'Hoja de Trabajo para listado'!$A$151:$Z$151,0)),0)+IFERROR(INDEX('Hoja de Trabajo para listado'!$AB$155:$BA$1048576,MATCH($A103,'Hoja de Trabajo para listado'!$AB$155:$AB$1048576,0),MATCH((CUADRO!K$4&amp;$E103),'Hoja de Trabajo para listado'!$AB$151:$BA$151,0)),0)+IFERROR(INDEX('Hoja de Trabajo para listado'!$BC$155:$CB$1048576,MATCH($A103,'Hoja de Trabajo para listado'!$BC$155:$BC$1048576,0),MATCH((CUADRO!K$4&amp;$E103),'Hoja de Trabajo para listado'!$BC$151:$CB$151,0)),0)+IFERROR(INDEX('Hoja de Trabajo para listado'!$DE$153:$DG$274,MATCH($A103,'Hoja de Trabajo para listado'!$DE$153:$DE$1048576,0),MATCH((CUADRO!K$4&amp;$E103),'Hoja de Trabajo para listado'!$DE$151:$DG$151,0)),0)+IFERROR(INDEX('Hoja de Trabajo para listado'!$CD$155:$DC$1048576,MATCH($A103,'Hoja de Trabajo para listado'!$CD$155:$CD$1048576,0),MATCH((CUADRO!K$4&amp;$E103),'Hoja de Trabajo para listado'!$CD$151:$DC$151,0)),0)</f>
        <v>0</v>
      </c>
      <c r="L103" s="241">
        <f ca="1">+IFERROR(INDEX('Hoja de Trabajo para listado'!$A$155:$Z$1048576,MATCH($A103,'Hoja de Trabajo para listado'!$A$155:$A$1048576,0),MATCH((CUADRO!L$4&amp;$E103),'Hoja de Trabajo para listado'!$A$151:$Z$151,0)),0)+IFERROR(INDEX('Hoja de Trabajo para listado'!$AB$155:$BA$1048576,MATCH($A103,'Hoja de Trabajo para listado'!$AB$155:$AB$1048576,0),MATCH((CUADRO!L$4&amp;$E103),'Hoja de Trabajo para listado'!$AB$151:$BA$151,0)),0)+IFERROR(INDEX('Hoja de Trabajo para listado'!$BC$155:$CB$1048576,MATCH($A103,'Hoja de Trabajo para listado'!$BC$155:$BC$1048576,0),MATCH((CUADRO!L$4&amp;$E103),'Hoja de Trabajo para listado'!$BC$151:$CB$151,0)),0)+IFERROR(INDEX('Hoja de Trabajo para listado'!$DE$153:$DG$274,MATCH($A103,'Hoja de Trabajo para listado'!$DE$153:$DE$1048576,0),MATCH((CUADRO!L$4&amp;$E103),'Hoja de Trabajo para listado'!$DE$151:$DG$151,0)),0)+IFERROR(INDEX('Hoja de Trabajo para listado'!$CD$155:$DC$1048576,MATCH($A103,'Hoja de Trabajo para listado'!$CD$155:$CD$1048576,0),MATCH((CUADRO!L$4&amp;$E103),'Hoja de Trabajo para listado'!$CD$151:$DC$151,0)),0)</f>
        <v>0</v>
      </c>
      <c r="M103" s="241">
        <f ca="1">+IFERROR(INDEX('Hoja de Trabajo para listado'!$A$155:$Z$1048576,MATCH($A103,'Hoja de Trabajo para listado'!$A$155:$A$1048576,0),MATCH((CUADRO!M$4&amp;$E103),'Hoja de Trabajo para listado'!$A$151:$Z$151,0)),0)+IFERROR(INDEX('Hoja de Trabajo para listado'!$AB$155:$BA$1048576,MATCH($A103,'Hoja de Trabajo para listado'!$AB$155:$AB$1048576,0),MATCH((CUADRO!M$4&amp;$E103),'Hoja de Trabajo para listado'!$AB$151:$BA$151,0)),0)+IFERROR(INDEX('Hoja de Trabajo para listado'!$BC$155:$CB$1048576,MATCH($A103,'Hoja de Trabajo para listado'!$BC$155:$BC$1048576,0),MATCH((CUADRO!M$4&amp;$E103),'Hoja de Trabajo para listado'!$BC$151:$CB$151,0)),0)+IFERROR(INDEX('Hoja de Trabajo para listado'!$DE$153:$DG$274,MATCH($A103,'Hoja de Trabajo para listado'!$DE$153:$DE$1048576,0),MATCH((CUADRO!M$4&amp;$E103),'Hoja de Trabajo para listado'!$DE$151:$DG$151,0)),0)+IFERROR(INDEX('Hoja de Trabajo para listado'!$CD$155:$DC$1048576,MATCH($A103,'Hoja de Trabajo para listado'!$CD$155:$CD$1048576,0),MATCH((CUADRO!M$4&amp;$E103),'Hoja de Trabajo para listado'!$CD$151:$DC$151,0)),0)</f>
        <v>0</v>
      </c>
      <c r="N103" s="241">
        <f ca="1">+IFERROR(INDEX('Hoja de Trabajo para listado'!$A$155:$Z$1048576,MATCH($A103,'Hoja de Trabajo para listado'!$A$155:$A$1048576,0),MATCH((CUADRO!N$4&amp;$E103),'Hoja de Trabajo para listado'!$A$151:$Z$151,0)),0)+IFERROR(INDEX('Hoja de Trabajo para listado'!$AB$155:$BA$1048576,MATCH($A103,'Hoja de Trabajo para listado'!$AB$155:$AB$1048576,0),MATCH((CUADRO!N$4&amp;$E103),'Hoja de Trabajo para listado'!$AB$151:$BA$151,0)),0)+IFERROR(INDEX('Hoja de Trabajo para listado'!$BC$155:$CB$1048576,MATCH($A103,'Hoja de Trabajo para listado'!$BC$155:$BC$1048576,0),MATCH((CUADRO!N$4&amp;$E103),'Hoja de Trabajo para listado'!$BC$151:$CB$151,0)),0)+IFERROR(INDEX('Hoja de Trabajo para listado'!$DE$153:$DG$274,MATCH($A103,'Hoja de Trabajo para listado'!$DE$153:$DE$1048576,0),MATCH((CUADRO!N$4&amp;$E103),'Hoja de Trabajo para listado'!$DE$151:$DG$151,0)),0)+IFERROR(INDEX('Hoja de Trabajo para listado'!$CD$155:$DC$1048576,MATCH($A103,'Hoja de Trabajo para listado'!$CD$155:$CD$1048576,0),MATCH((CUADRO!N$4&amp;$E103),'Hoja de Trabajo para listado'!$CD$151:$DC$151,0)),0)</f>
        <v>0</v>
      </c>
      <c r="O103" s="241">
        <f ca="1">+IFERROR(INDEX('Hoja de Trabajo para listado'!$A$155:$Z$1048576,MATCH($A103,'Hoja de Trabajo para listado'!$A$155:$A$1048576,0),MATCH((CUADRO!O$4&amp;$E103),'Hoja de Trabajo para listado'!$A$151:$Z$151,0)),0)+IFERROR(INDEX('Hoja de Trabajo para listado'!$AB$155:$BA$1048576,MATCH($A103,'Hoja de Trabajo para listado'!$AB$155:$AB$1048576,0),MATCH((CUADRO!O$4&amp;$E103),'Hoja de Trabajo para listado'!$AB$151:$BA$151,0)),0)+IFERROR(INDEX('Hoja de Trabajo para listado'!$BC$155:$CB$1048576,MATCH($A103,'Hoja de Trabajo para listado'!$BC$155:$BC$1048576,0),MATCH((CUADRO!O$4&amp;$E103),'Hoja de Trabajo para listado'!$BC$151:$CB$151,0)),0)+IFERROR(INDEX('Hoja de Trabajo para listado'!$DE$153:$DG$274,MATCH($A103,'Hoja de Trabajo para listado'!$DE$153:$DE$1048576,0),MATCH((CUADRO!O$4&amp;$E103),'Hoja de Trabajo para listado'!$DE$151:$DG$151,0)),0)+IFERROR(INDEX('Hoja de Trabajo para listado'!$CD$155:$DC$1048576,MATCH($A103,'Hoja de Trabajo para listado'!$CD$155:$CD$1048576,0),MATCH((CUADRO!O$4&amp;$E103),'Hoja de Trabajo para listado'!$CD$151:$DC$151,0)),0)</f>
        <v>0</v>
      </c>
      <c r="P103" s="241">
        <f ca="1">+IFERROR(INDEX('Hoja de Trabajo para listado'!$A$155:$Z$1048576,MATCH($A103,'Hoja de Trabajo para listado'!$A$155:$A$1048576,0),MATCH((CUADRO!P$4&amp;$E103),'Hoja de Trabajo para listado'!$A$151:$Z$151,0)),0)+IFERROR(INDEX('Hoja de Trabajo para listado'!$AB$155:$BA$1048576,MATCH($A103,'Hoja de Trabajo para listado'!$AB$155:$AB$1048576,0),MATCH((CUADRO!P$4&amp;$E103),'Hoja de Trabajo para listado'!$AB$151:$BA$151,0)),0)+IFERROR(INDEX('Hoja de Trabajo para listado'!$BC$155:$CB$1048576,MATCH($A103,'Hoja de Trabajo para listado'!$BC$155:$BC$1048576,0),MATCH((CUADRO!P$4&amp;$E103),'Hoja de Trabajo para listado'!$BC$151:$CB$151,0)),0)+IFERROR(INDEX('Hoja de Trabajo para listado'!$DE$153:$DG$274,MATCH($A103,'Hoja de Trabajo para listado'!$DE$153:$DE$1048576,0),MATCH((CUADRO!P$4&amp;$E103),'Hoja de Trabajo para listado'!$DE$151:$DG$151,0)),0)+IFERROR(INDEX('Hoja de Trabajo para listado'!$CD$155:$DC$1048576,MATCH($A103,'Hoja de Trabajo para listado'!$CD$155:$CD$1048576,0),MATCH((CUADRO!P$4&amp;$E103),'Hoja de Trabajo para listado'!$CD$151:$DC$151,0)),0)</f>
        <v>0</v>
      </c>
      <c r="Q103" s="241">
        <f ca="1">+IFERROR(INDEX('Hoja de Trabajo para listado'!$A$155:$Z$1048576,MATCH($A103,'Hoja de Trabajo para listado'!$A$155:$A$1048576,0),MATCH((CUADRO!Q$4&amp;$E103),'Hoja de Trabajo para listado'!$A$151:$Z$151,0)),0)+IFERROR(INDEX('Hoja de Trabajo para listado'!$AB$155:$BA$1048576,MATCH($A103,'Hoja de Trabajo para listado'!$AB$155:$AB$1048576,0),MATCH((CUADRO!Q$4&amp;$E103),'Hoja de Trabajo para listado'!$AB$151:$BA$151,0)),0)+IFERROR(INDEX('Hoja de Trabajo para listado'!$BC$155:$CB$1048576,MATCH($A103,'Hoja de Trabajo para listado'!$BC$155:$BC$1048576,0),MATCH((CUADRO!Q$4&amp;$E103),'Hoja de Trabajo para listado'!$BC$151:$CB$151,0)),0)+IFERROR(INDEX('Hoja de Trabajo para listado'!$DE$153:$DG$274,MATCH($A103,'Hoja de Trabajo para listado'!$DE$153:$DE$1048576,0),MATCH((CUADRO!Q$4&amp;$E103),'Hoja de Trabajo para listado'!$DE$151:$DG$151,0)),0)+IFERROR(INDEX('Hoja de Trabajo para listado'!$CD$155:$DC$1048576,MATCH($A103,'Hoja de Trabajo para listado'!$CD$155:$CD$1048576,0),MATCH((CUADRO!Q$4&amp;$E103),'Hoja de Trabajo para listado'!$CD$151:$DC$151,0)),0)</f>
        <v>0</v>
      </c>
      <c r="R103" s="241">
        <f t="shared" ca="1" si="5"/>
        <v>0</v>
      </c>
      <c r="S103" s="241"/>
      <c r="T103" s="241">
        <f ca="1">+T104</f>
        <v>13432.06</v>
      </c>
      <c r="U103" s="240">
        <f t="shared" si="6"/>
        <v>1</v>
      </c>
      <c r="V103" s="327" t="str">
        <f>+VLOOKUP(A103,bd_lista!$A$3:$E$592,5,FALSE)</f>
        <v>Instituciones Descentralizadas</v>
      </c>
      <c r="W103" s="397" t="str">
        <f>+V103</f>
        <v>Instituciones Descentralizadas</v>
      </c>
      <c r="X103" s="240">
        <f>+VLOOKUP(A103,[4]Sheet1!$A$13:$D$744,4,FALSE)</f>
        <v>30</v>
      </c>
      <c r="Y103" s="240" t="str">
        <f>+VLOOKUP(X103,bd_lista!$A$3:$C$592,3,FALSE)</f>
        <v>Ministerio de Justicia y Transparencia Institucional</v>
      </c>
      <c r="Z103" s="290">
        <f>+X103</f>
        <v>30</v>
      </c>
      <c r="AA103" s="315" t="str">
        <f>+Y103</f>
        <v>Ministerio de Justicia y Transparencia Institucional</v>
      </c>
    </row>
    <row r="104" spans="1:27" ht="15" customHeight="1">
      <c r="A104" s="378">
        <v>152</v>
      </c>
      <c r="B104" s="394"/>
      <c r="C104" s="327" t="str">
        <f>+VLOOKUP(A104,bd_lista!$A$3:$C$592,3,FALSE)</f>
        <v>Servicio Plurinacional de Defensa Pública</v>
      </c>
      <c r="D104" s="396"/>
      <c r="E104" s="327" t="s">
        <v>1304</v>
      </c>
      <c r="F104" s="243">
        <f ca="1">+IFERROR(INDEX('Hoja de Trabajo para listado'!$A$155:$Z$1048576,MATCH($A104,'Hoja de Trabajo para listado'!$A$155:$A$1048576,0),MATCH((CUADRO!F$4&amp;$E104),'Hoja de Trabajo para listado'!$A$151:$Z$151,0)),0)+IFERROR(INDEX('Hoja de Trabajo para listado'!$AB$155:$BA$1048576,MATCH($A104,'Hoja de Trabajo para listado'!$AB$155:$AB$1048576,0),MATCH((CUADRO!F$4&amp;$E104),'Hoja de Trabajo para listado'!$AB$151:$BA$151,0)),0)+IFERROR(INDEX('Hoja de Trabajo para listado'!$BC$155:$CB$1048576,MATCH($A104,'Hoja de Trabajo para listado'!$BC$155:$BC$1048576,0),MATCH((CUADRO!F$4&amp;$E104),'Hoja de Trabajo para listado'!$BC$151:$CB$151,0)),0)+IFERROR(INDEX('Hoja de Trabajo para listado'!$DE$153:$DG$274,MATCH($A104,'Hoja de Trabajo para listado'!$DE$153:$DE$1048576,0),MATCH((CUADRO!F$4&amp;$E104),'Hoja de Trabajo para listado'!$DE$151:$DG$151,0)),0)+IFERROR(INDEX('Hoja de Trabajo para listado'!$CD$155:$DC$1048576,MATCH($A104,'Hoja de Trabajo para listado'!$CD$155:$CD$1048576,0),MATCH((CUADRO!F$4&amp;$E104),'Hoja de Trabajo para listado'!$CD$151:$DC$151,0)),0)</f>
        <v>0</v>
      </c>
      <c r="G104" s="243">
        <f ca="1">+IFERROR(INDEX('Hoja de Trabajo para listado'!$A$155:$Z$1048576,MATCH($A104,'Hoja de Trabajo para listado'!$A$155:$A$1048576,0),MATCH((CUADRO!G$4&amp;$E104),'Hoja de Trabajo para listado'!$A$151:$Z$151,0)),0)+IFERROR(INDEX('Hoja de Trabajo para listado'!$AB$155:$BA$1048576,MATCH($A104,'Hoja de Trabajo para listado'!$AB$155:$AB$1048576,0),MATCH((CUADRO!G$4&amp;$E104),'Hoja de Trabajo para listado'!$AB$151:$BA$151,0)),0)+IFERROR(INDEX('Hoja de Trabajo para listado'!$BC$155:$CB$1048576,MATCH($A104,'Hoja de Trabajo para listado'!$BC$155:$BC$1048576,0),MATCH((CUADRO!G$4&amp;$E104),'Hoja de Trabajo para listado'!$BC$151:$CB$151,0)),0)+IFERROR(INDEX('Hoja de Trabajo para listado'!$DE$153:$DG$274,MATCH($A104,'Hoja de Trabajo para listado'!$DE$153:$DE$1048576,0),MATCH((CUADRO!G$4&amp;$E104),'Hoja de Trabajo para listado'!$DE$151:$DG$151,0)),0)+IFERROR(INDEX('Hoja de Trabajo para listado'!$CD$155:$DC$1048576,MATCH($A104,'Hoja de Trabajo para listado'!$CD$155:$CD$1048576,0),MATCH((CUADRO!G$4&amp;$E104),'Hoja de Trabajo para listado'!$CD$151:$DC$151,0)),0)</f>
        <v>0</v>
      </c>
      <c r="H104" s="243">
        <f ca="1">+IFERROR(INDEX('Hoja de Trabajo para listado'!$A$155:$Z$1048576,MATCH($A104,'Hoja de Trabajo para listado'!$A$155:$A$1048576,0),MATCH((CUADRO!H$4&amp;$E104),'Hoja de Trabajo para listado'!$A$151:$Z$151,0)),0)+IFERROR(INDEX('Hoja de Trabajo para listado'!$AB$155:$BA$1048576,MATCH($A104,'Hoja de Trabajo para listado'!$AB$155:$AB$1048576,0),MATCH((CUADRO!H$4&amp;$E104),'Hoja de Trabajo para listado'!$AB$151:$BA$151,0)),0)+IFERROR(INDEX('Hoja de Trabajo para listado'!$BC$155:$CB$1048576,MATCH($A104,'Hoja de Trabajo para listado'!$BC$155:$BC$1048576,0),MATCH((CUADRO!H$4&amp;$E104),'Hoja de Trabajo para listado'!$BC$151:$CB$151,0)),0)+IFERROR(INDEX('Hoja de Trabajo para listado'!$DE$153:$DG$274,MATCH($A104,'Hoja de Trabajo para listado'!$DE$153:$DE$1048576,0),MATCH((CUADRO!H$4&amp;$E104),'Hoja de Trabajo para listado'!$DE$151:$DG$151,0)),0)+IFERROR(INDEX('Hoja de Trabajo para listado'!$CD$155:$DC$1048576,MATCH($A104,'Hoja de Trabajo para listado'!$CD$155:$CD$1048576,0),MATCH((CUADRO!H$4&amp;$E104),'Hoja de Trabajo para listado'!$CD$151:$DC$151,0)),0)</f>
        <v>5776.08</v>
      </c>
      <c r="I104" s="243">
        <f ca="1">+IFERROR(INDEX('Hoja de Trabajo para listado'!$A$155:$Z$1048576,MATCH($A104,'Hoja de Trabajo para listado'!$A$155:$A$1048576,0),MATCH((CUADRO!I$4&amp;$E104),'Hoja de Trabajo para listado'!$A$151:$Z$151,0)),0)+IFERROR(INDEX('Hoja de Trabajo para listado'!$AB$155:$BA$1048576,MATCH($A104,'Hoja de Trabajo para listado'!$AB$155:$AB$1048576,0),MATCH((CUADRO!I$4&amp;$E104),'Hoja de Trabajo para listado'!$AB$151:$BA$151,0)),0)+IFERROR(INDEX('Hoja de Trabajo para listado'!$BC$155:$CB$1048576,MATCH($A104,'Hoja de Trabajo para listado'!$BC$155:$BC$1048576,0),MATCH((CUADRO!I$4&amp;$E104),'Hoja de Trabajo para listado'!$BC$151:$CB$151,0)),0)+IFERROR(INDEX('Hoja de Trabajo para listado'!$DE$153:$DG$274,MATCH($A104,'Hoja de Trabajo para listado'!$DE$153:$DE$1048576,0),MATCH((CUADRO!I$4&amp;$E104),'Hoja de Trabajo para listado'!$DE$151:$DG$151,0)),0)+IFERROR(INDEX('Hoja de Trabajo para listado'!$CD$155:$DC$1048576,MATCH($A104,'Hoja de Trabajo para listado'!$CD$155:$CD$1048576,0),MATCH((CUADRO!I$4&amp;$E104),'Hoja de Trabajo para listado'!$CD$151:$DC$151,0)),0)</f>
        <v>929.74</v>
      </c>
      <c r="J104" s="243">
        <f ca="1">+IFERROR(INDEX('Hoja de Trabajo para listado'!$A$155:$Z$1048576,MATCH($A104,'Hoja de Trabajo para listado'!$A$155:$A$1048576,0),MATCH((CUADRO!J$4&amp;$E104),'Hoja de Trabajo para listado'!$A$151:$Z$151,0)),0)+IFERROR(INDEX('Hoja de Trabajo para listado'!$AB$155:$BA$1048576,MATCH($A104,'Hoja de Trabajo para listado'!$AB$155:$AB$1048576,0),MATCH((CUADRO!J$4&amp;$E104),'Hoja de Trabajo para listado'!$AB$151:$BA$151,0)),0)+IFERROR(INDEX('Hoja de Trabajo para listado'!$BC$155:$CB$1048576,MATCH($A104,'Hoja de Trabajo para listado'!$BC$155:$BC$1048576,0),MATCH((CUADRO!J$4&amp;$E104),'Hoja de Trabajo para listado'!$BC$151:$CB$151,0)),0)+IFERROR(INDEX('Hoja de Trabajo para listado'!$DE$153:$DG$274,MATCH($A104,'Hoja de Trabajo para listado'!$DE$153:$DE$1048576,0),MATCH((CUADRO!J$4&amp;$E104),'Hoja de Trabajo para listado'!$DE$151:$DG$151,0)),0)+IFERROR(INDEX('Hoja de Trabajo para listado'!$CD$155:$DC$1048576,MATCH($A104,'Hoja de Trabajo para listado'!$CD$155:$CD$1048576,0),MATCH((CUADRO!J$4&amp;$E104),'Hoja de Trabajo para listado'!$CD$151:$DC$151,0)),0)</f>
        <v>0</v>
      </c>
      <c r="K104" s="243">
        <f ca="1">+IFERROR(INDEX('Hoja de Trabajo para listado'!$A$155:$Z$1048576,MATCH($A104,'Hoja de Trabajo para listado'!$A$155:$A$1048576,0),MATCH((CUADRO!K$4&amp;$E104),'Hoja de Trabajo para listado'!$A$151:$Z$151,0)),0)+IFERROR(INDEX('Hoja de Trabajo para listado'!$AB$155:$BA$1048576,MATCH($A104,'Hoja de Trabajo para listado'!$AB$155:$AB$1048576,0),MATCH((CUADRO!K$4&amp;$E104),'Hoja de Trabajo para listado'!$AB$151:$BA$151,0)),0)+IFERROR(INDEX('Hoja de Trabajo para listado'!$BC$155:$CB$1048576,MATCH($A104,'Hoja de Trabajo para listado'!$BC$155:$BC$1048576,0),MATCH((CUADRO!K$4&amp;$E104),'Hoja de Trabajo para listado'!$BC$151:$CB$151,0)),0)+IFERROR(INDEX('Hoja de Trabajo para listado'!$DE$153:$DG$274,MATCH($A104,'Hoja de Trabajo para listado'!$DE$153:$DE$1048576,0),MATCH((CUADRO!K$4&amp;$E104),'Hoja de Trabajo para listado'!$DE$151:$DG$151,0)),0)+IFERROR(INDEX('Hoja de Trabajo para listado'!$CD$155:$DC$1048576,MATCH($A104,'Hoja de Trabajo para listado'!$CD$155:$CD$1048576,0),MATCH((CUADRO!K$4&amp;$E104),'Hoja de Trabajo para listado'!$CD$151:$DC$151,0)),0)</f>
        <v>0</v>
      </c>
      <c r="L104" s="243">
        <f ca="1">+IFERROR(INDEX('Hoja de Trabajo para listado'!$A$155:$Z$1048576,MATCH($A104,'Hoja de Trabajo para listado'!$A$155:$A$1048576,0),MATCH((CUADRO!L$4&amp;$E104),'Hoja de Trabajo para listado'!$A$151:$Z$151,0)),0)+IFERROR(INDEX('Hoja de Trabajo para listado'!$AB$155:$BA$1048576,MATCH($A104,'Hoja de Trabajo para listado'!$AB$155:$AB$1048576,0),MATCH((CUADRO!L$4&amp;$E104),'Hoja de Trabajo para listado'!$AB$151:$BA$151,0)),0)+IFERROR(INDEX('Hoja de Trabajo para listado'!$BC$155:$CB$1048576,MATCH($A104,'Hoja de Trabajo para listado'!$BC$155:$BC$1048576,0),MATCH((CUADRO!L$4&amp;$E104),'Hoja de Trabajo para listado'!$BC$151:$CB$151,0)),0)+IFERROR(INDEX('Hoja de Trabajo para listado'!$DE$153:$DG$274,MATCH($A104,'Hoja de Trabajo para listado'!$DE$153:$DE$1048576,0),MATCH((CUADRO!L$4&amp;$E104),'Hoja de Trabajo para listado'!$DE$151:$DG$151,0)),0)+IFERROR(INDEX('Hoja de Trabajo para listado'!$CD$155:$DC$1048576,MATCH($A104,'Hoja de Trabajo para listado'!$CD$155:$CD$1048576,0),MATCH((CUADRO!L$4&amp;$E104),'Hoja de Trabajo para listado'!$CD$151:$DC$151,0)),0)</f>
        <v>6726.24</v>
      </c>
      <c r="M104" s="243">
        <f ca="1">+IFERROR(INDEX('Hoja de Trabajo para listado'!$A$155:$Z$1048576,MATCH($A104,'Hoja de Trabajo para listado'!$A$155:$A$1048576,0),MATCH((CUADRO!M$4&amp;$E104),'Hoja de Trabajo para listado'!$A$151:$Z$151,0)),0)+IFERROR(INDEX('Hoja de Trabajo para listado'!$AB$155:$BA$1048576,MATCH($A104,'Hoja de Trabajo para listado'!$AB$155:$AB$1048576,0),MATCH((CUADRO!M$4&amp;$E104),'Hoja de Trabajo para listado'!$AB$151:$BA$151,0)),0)+IFERROR(INDEX('Hoja de Trabajo para listado'!$BC$155:$CB$1048576,MATCH($A104,'Hoja de Trabajo para listado'!$BC$155:$BC$1048576,0),MATCH((CUADRO!M$4&amp;$E104),'Hoja de Trabajo para listado'!$BC$151:$CB$151,0)),0)+IFERROR(INDEX('Hoja de Trabajo para listado'!$DE$153:$DG$274,MATCH($A104,'Hoja de Trabajo para listado'!$DE$153:$DE$1048576,0),MATCH((CUADRO!M$4&amp;$E104),'Hoja de Trabajo para listado'!$DE$151:$DG$151,0)),0)+IFERROR(INDEX('Hoja de Trabajo para listado'!$CD$155:$DC$1048576,MATCH($A104,'Hoja de Trabajo para listado'!$CD$155:$CD$1048576,0),MATCH((CUADRO!M$4&amp;$E104),'Hoja de Trabajo para listado'!$CD$151:$DC$151,0)),0)</f>
        <v>0</v>
      </c>
      <c r="N104" s="243">
        <f ca="1">+IFERROR(INDEX('Hoja de Trabajo para listado'!$A$155:$Z$1048576,MATCH($A104,'Hoja de Trabajo para listado'!$A$155:$A$1048576,0),MATCH((CUADRO!N$4&amp;$E104),'Hoja de Trabajo para listado'!$A$151:$Z$151,0)),0)+IFERROR(INDEX('Hoja de Trabajo para listado'!$AB$155:$BA$1048576,MATCH($A104,'Hoja de Trabajo para listado'!$AB$155:$AB$1048576,0),MATCH((CUADRO!N$4&amp;$E104),'Hoja de Trabajo para listado'!$AB$151:$BA$151,0)),0)+IFERROR(INDEX('Hoja de Trabajo para listado'!$BC$155:$CB$1048576,MATCH($A104,'Hoja de Trabajo para listado'!$BC$155:$BC$1048576,0),MATCH((CUADRO!N$4&amp;$E104),'Hoja de Trabajo para listado'!$BC$151:$CB$151,0)),0)+IFERROR(INDEX('Hoja de Trabajo para listado'!$DE$153:$DG$274,MATCH($A104,'Hoja de Trabajo para listado'!$DE$153:$DE$1048576,0),MATCH((CUADRO!N$4&amp;$E104),'Hoja de Trabajo para listado'!$DE$151:$DG$151,0)),0)+IFERROR(INDEX('Hoja de Trabajo para listado'!$CD$155:$DC$1048576,MATCH($A104,'Hoja de Trabajo para listado'!$CD$155:$CD$1048576,0),MATCH((CUADRO!N$4&amp;$E104),'Hoja de Trabajo para listado'!$CD$151:$DC$151,0)),0)</f>
        <v>0</v>
      </c>
      <c r="O104" s="243">
        <f ca="1">+IFERROR(INDEX('Hoja de Trabajo para listado'!$A$155:$Z$1048576,MATCH($A104,'Hoja de Trabajo para listado'!$A$155:$A$1048576,0),MATCH((CUADRO!O$4&amp;$E104),'Hoja de Trabajo para listado'!$A$151:$Z$151,0)),0)+IFERROR(INDEX('Hoja de Trabajo para listado'!$AB$155:$BA$1048576,MATCH($A104,'Hoja de Trabajo para listado'!$AB$155:$AB$1048576,0),MATCH((CUADRO!O$4&amp;$E104),'Hoja de Trabajo para listado'!$AB$151:$BA$151,0)),0)+IFERROR(INDEX('Hoja de Trabajo para listado'!$BC$155:$CB$1048576,MATCH($A104,'Hoja de Trabajo para listado'!$BC$155:$BC$1048576,0),MATCH((CUADRO!O$4&amp;$E104),'Hoja de Trabajo para listado'!$BC$151:$CB$151,0)),0)+IFERROR(INDEX('Hoja de Trabajo para listado'!$DE$153:$DG$274,MATCH($A104,'Hoja de Trabajo para listado'!$DE$153:$DE$1048576,0),MATCH((CUADRO!O$4&amp;$E104),'Hoja de Trabajo para listado'!$DE$151:$DG$151,0)),0)+IFERROR(INDEX('Hoja de Trabajo para listado'!$CD$155:$DC$1048576,MATCH($A104,'Hoja de Trabajo para listado'!$CD$155:$CD$1048576,0),MATCH((CUADRO!O$4&amp;$E104),'Hoja de Trabajo para listado'!$CD$151:$DC$151,0)),0)</f>
        <v>0</v>
      </c>
      <c r="P104" s="243">
        <f ca="1">+IFERROR(INDEX('Hoja de Trabajo para listado'!$A$155:$Z$1048576,MATCH($A104,'Hoja de Trabajo para listado'!$A$155:$A$1048576,0),MATCH((CUADRO!P$4&amp;$E104),'Hoja de Trabajo para listado'!$A$151:$Z$151,0)),0)+IFERROR(INDEX('Hoja de Trabajo para listado'!$AB$155:$BA$1048576,MATCH($A104,'Hoja de Trabajo para listado'!$AB$155:$AB$1048576,0),MATCH((CUADRO!P$4&amp;$E104),'Hoja de Trabajo para listado'!$AB$151:$BA$151,0)),0)+IFERROR(INDEX('Hoja de Trabajo para listado'!$BC$155:$CB$1048576,MATCH($A104,'Hoja de Trabajo para listado'!$BC$155:$BC$1048576,0),MATCH((CUADRO!P$4&amp;$E104),'Hoja de Trabajo para listado'!$BC$151:$CB$151,0)),0)+IFERROR(INDEX('Hoja de Trabajo para listado'!$DE$153:$DG$274,MATCH($A104,'Hoja de Trabajo para listado'!$DE$153:$DE$1048576,0),MATCH((CUADRO!P$4&amp;$E104),'Hoja de Trabajo para listado'!$DE$151:$DG$151,0)),0)+IFERROR(INDEX('Hoja de Trabajo para listado'!$CD$155:$DC$1048576,MATCH($A104,'Hoja de Trabajo para listado'!$CD$155:$CD$1048576,0),MATCH((CUADRO!P$4&amp;$E104),'Hoja de Trabajo para listado'!$CD$151:$DC$151,0)),0)</f>
        <v>0</v>
      </c>
      <c r="Q104" s="243">
        <f ca="1">+IFERROR(INDEX('Hoja de Trabajo para listado'!$A$155:$Z$1048576,MATCH($A104,'Hoja de Trabajo para listado'!$A$155:$A$1048576,0),MATCH((CUADRO!Q$4&amp;$E104),'Hoja de Trabajo para listado'!$A$151:$Z$151,0)),0)+IFERROR(INDEX('Hoja de Trabajo para listado'!$AB$155:$BA$1048576,MATCH($A104,'Hoja de Trabajo para listado'!$AB$155:$AB$1048576,0),MATCH((CUADRO!Q$4&amp;$E104),'Hoja de Trabajo para listado'!$AB$151:$BA$151,0)),0)+IFERROR(INDEX('Hoja de Trabajo para listado'!$BC$155:$CB$1048576,MATCH($A104,'Hoja de Trabajo para listado'!$BC$155:$BC$1048576,0),MATCH((CUADRO!Q$4&amp;$E104),'Hoja de Trabajo para listado'!$BC$151:$CB$151,0)),0)+IFERROR(INDEX('Hoja de Trabajo para listado'!$DE$153:$DG$274,MATCH($A104,'Hoja de Trabajo para listado'!$DE$153:$DE$1048576,0),MATCH((CUADRO!Q$4&amp;$E104),'Hoja de Trabajo para listado'!$DE$151:$DG$151,0)),0)+IFERROR(INDEX('Hoja de Trabajo para listado'!$CD$155:$DC$1048576,MATCH($A104,'Hoja de Trabajo para listado'!$CD$155:$CD$1048576,0),MATCH((CUADRO!Q$4&amp;$E104),'Hoja de Trabajo para listado'!$CD$151:$DC$151,0)),0)</f>
        <v>0</v>
      </c>
      <c r="R104" s="243">
        <f t="shared" ca="1" si="5"/>
        <v>13432.06</v>
      </c>
      <c r="S104" s="243">
        <f ca="1">+R103+R104</f>
        <v>13432.06</v>
      </c>
      <c r="T104" s="243">
        <f ca="1">+S104</f>
        <v>13432.06</v>
      </c>
      <c r="U104" s="242">
        <f t="shared" si="6"/>
        <v>2</v>
      </c>
      <c r="V104" s="327" t="str">
        <f>+VLOOKUP(A104,bd_lista!$A$3:$E$592,5,FALSE)</f>
        <v>Instituciones Descentralizadas</v>
      </c>
      <c r="W104" s="398"/>
      <c r="X104" s="240">
        <f>+VLOOKUP(A104,[4]Sheet1!$A$13:$D$744,4,FALSE)</f>
        <v>30</v>
      </c>
      <c r="Y104" s="240" t="str">
        <f>+VLOOKUP(X104,bd_lista!$A$3:$C$592,3,FALSE)</f>
        <v>Ministerio de Justicia y Transparencia Institucional</v>
      </c>
      <c r="Z104" s="288"/>
      <c r="AA104" s="317"/>
    </row>
    <row r="105" spans="1:27" ht="15" customHeight="1">
      <c r="A105" s="249">
        <v>153</v>
      </c>
      <c r="B105" s="393">
        <f>+A105</f>
        <v>153</v>
      </c>
      <c r="C105" s="245" t="str">
        <f>+VLOOKUP(A105,bd_lista!$A$3:$C$592,3,FALSE)</f>
        <v>Observatorio Plurinacional de la Calidad  Educativa</v>
      </c>
      <c r="D105" s="395" t="str">
        <f>+C105</f>
        <v>Observatorio Plurinacional de la Calidad  Educativa</v>
      </c>
      <c r="E105" s="245" t="s">
        <v>1303</v>
      </c>
      <c r="F105" s="241">
        <f ca="1">+IFERROR(INDEX('Hoja de Trabajo para listado'!$A$155:$Z$1048576,MATCH($A105,'Hoja de Trabajo para listado'!$A$155:$A$1048576,0),MATCH((CUADRO!F$4&amp;$E105),'Hoja de Trabajo para listado'!$A$151:$Z$151,0)),0)+IFERROR(INDEX('Hoja de Trabajo para listado'!$AB$155:$BA$1048576,MATCH($A105,'Hoja de Trabajo para listado'!$AB$155:$AB$1048576,0),MATCH((CUADRO!F$4&amp;$E105),'Hoja de Trabajo para listado'!$AB$151:$BA$151,0)),0)+IFERROR(INDEX('Hoja de Trabajo para listado'!$BC$155:$CB$1048576,MATCH($A105,'Hoja de Trabajo para listado'!$BC$155:$BC$1048576,0),MATCH((CUADRO!F$4&amp;$E105),'Hoja de Trabajo para listado'!$BC$151:$CB$151,0)),0)+IFERROR(INDEX('Hoja de Trabajo para listado'!$DE$153:$DG$274,MATCH($A105,'Hoja de Trabajo para listado'!$DE$153:$DE$1048576,0),MATCH((CUADRO!F$4&amp;$E105),'Hoja de Trabajo para listado'!$DE$151:$DG$151,0)),0)+IFERROR(INDEX('Hoja de Trabajo para listado'!$CD$155:$DC$1048576,MATCH($A105,'Hoja de Trabajo para listado'!$CD$155:$CD$1048576,0),MATCH((CUADRO!F$4&amp;$E105),'Hoja de Trabajo para listado'!$CD$151:$DC$151,0)),0)</f>
        <v>0</v>
      </c>
      <c r="G105" s="241">
        <f ca="1">+IFERROR(INDEX('Hoja de Trabajo para listado'!$A$155:$Z$1048576,MATCH($A105,'Hoja de Trabajo para listado'!$A$155:$A$1048576,0),MATCH((CUADRO!G$4&amp;$E105),'Hoja de Trabajo para listado'!$A$151:$Z$151,0)),0)+IFERROR(INDEX('Hoja de Trabajo para listado'!$AB$155:$BA$1048576,MATCH($A105,'Hoja de Trabajo para listado'!$AB$155:$AB$1048576,0),MATCH((CUADRO!G$4&amp;$E105),'Hoja de Trabajo para listado'!$AB$151:$BA$151,0)),0)+IFERROR(INDEX('Hoja de Trabajo para listado'!$BC$155:$CB$1048576,MATCH($A105,'Hoja de Trabajo para listado'!$BC$155:$BC$1048576,0),MATCH((CUADRO!G$4&amp;$E105),'Hoja de Trabajo para listado'!$BC$151:$CB$151,0)),0)+IFERROR(INDEX('Hoja de Trabajo para listado'!$DE$153:$DG$274,MATCH($A105,'Hoja de Trabajo para listado'!$DE$153:$DE$1048576,0),MATCH((CUADRO!G$4&amp;$E105),'Hoja de Trabajo para listado'!$DE$151:$DG$151,0)),0)+IFERROR(INDEX('Hoja de Trabajo para listado'!$CD$155:$DC$1048576,MATCH($A105,'Hoja de Trabajo para listado'!$CD$155:$CD$1048576,0),MATCH((CUADRO!G$4&amp;$E105),'Hoja de Trabajo para listado'!$CD$151:$DC$151,0)),0)</f>
        <v>0</v>
      </c>
      <c r="H105" s="241">
        <f ca="1">+IFERROR(INDEX('Hoja de Trabajo para listado'!$A$155:$Z$1048576,MATCH($A105,'Hoja de Trabajo para listado'!$A$155:$A$1048576,0),MATCH((CUADRO!H$4&amp;$E105),'Hoja de Trabajo para listado'!$A$151:$Z$151,0)),0)+IFERROR(INDEX('Hoja de Trabajo para listado'!$AB$155:$BA$1048576,MATCH($A105,'Hoja de Trabajo para listado'!$AB$155:$AB$1048576,0),MATCH((CUADRO!H$4&amp;$E105),'Hoja de Trabajo para listado'!$AB$151:$BA$151,0)),0)+IFERROR(INDEX('Hoja de Trabajo para listado'!$BC$155:$CB$1048576,MATCH($A105,'Hoja de Trabajo para listado'!$BC$155:$BC$1048576,0),MATCH((CUADRO!H$4&amp;$E105),'Hoja de Trabajo para listado'!$BC$151:$CB$151,0)),0)+IFERROR(INDEX('Hoja de Trabajo para listado'!$DE$153:$DG$274,MATCH($A105,'Hoja de Trabajo para listado'!$DE$153:$DE$1048576,0),MATCH((CUADRO!H$4&amp;$E105),'Hoja de Trabajo para listado'!$DE$151:$DG$151,0)),0)+IFERROR(INDEX('Hoja de Trabajo para listado'!$CD$155:$DC$1048576,MATCH($A105,'Hoja de Trabajo para listado'!$CD$155:$CD$1048576,0),MATCH((CUADRO!H$4&amp;$E105),'Hoja de Trabajo para listado'!$CD$151:$DC$151,0)),0)</f>
        <v>0</v>
      </c>
      <c r="I105" s="241">
        <f ca="1">+IFERROR(INDEX('Hoja de Trabajo para listado'!$A$155:$Z$1048576,MATCH($A105,'Hoja de Trabajo para listado'!$A$155:$A$1048576,0),MATCH((CUADRO!I$4&amp;$E105),'Hoja de Trabajo para listado'!$A$151:$Z$151,0)),0)+IFERROR(INDEX('Hoja de Trabajo para listado'!$AB$155:$BA$1048576,MATCH($A105,'Hoja de Trabajo para listado'!$AB$155:$AB$1048576,0),MATCH((CUADRO!I$4&amp;$E105),'Hoja de Trabajo para listado'!$AB$151:$BA$151,0)),0)+IFERROR(INDEX('Hoja de Trabajo para listado'!$BC$155:$CB$1048576,MATCH($A105,'Hoja de Trabajo para listado'!$BC$155:$BC$1048576,0),MATCH((CUADRO!I$4&amp;$E105),'Hoja de Trabajo para listado'!$BC$151:$CB$151,0)),0)+IFERROR(INDEX('Hoja de Trabajo para listado'!$DE$153:$DG$274,MATCH($A105,'Hoja de Trabajo para listado'!$DE$153:$DE$1048576,0),MATCH((CUADRO!I$4&amp;$E105),'Hoja de Trabajo para listado'!$DE$151:$DG$151,0)),0)+IFERROR(INDEX('Hoja de Trabajo para listado'!$CD$155:$DC$1048576,MATCH($A105,'Hoja de Trabajo para listado'!$CD$155:$CD$1048576,0),MATCH((CUADRO!I$4&amp;$E105),'Hoja de Trabajo para listado'!$CD$151:$DC$151,0)),0)</f>
        <v>0</v>
      </c>
      <c r="J105" s="241">
        <f ca="1">+IFERROR(INDEX('Hoja de Trabajo para listado'!$A$155:$Z$1048576,MATCH($A105,'Hoja de Trabajo para listado'!$A$155:$A$1048576,0),MATCH((CUADRO!J$4&amp;$E105),'Hoja de Trabajo para listado'!$A$151:$Z$151,0)),0)+IFERROR(INDEX('Hoja de Trabajo para listado'!$AB$155:$BA$1048576,MATCH($A105,'Hoja de Trabajo para listado'!$AB$155:$AB$1048576,0),MATCH((CUADRO!J$4&amp;$E105),'Hoja de Trabajo para listado'!$AB$151:$BA$151,0)),0)+IFERROR(INDEX('Hoja de Trabajo para listado'!$BC$155:$CB$1048576,MATCH($A105,'Hoja de Trabajo para listado'!$BC$155:$BC$1048576,0),MATCH((CUADRO!J$4&amp;$E105),'Hoja de Trabajo para listado'!$BC$151:$CB$151,0)),0)+IFERROR(INDEX('Hoja de Trabajo para listado'!$DE$153:$DG$274,MATCH($A105,'Hoja de Trabajo para listado'!$DE$153:$DE$1048576,0),MATCH((CUADRO!J$4&amp;$E105),'Hoja de Trabajo para listado'!$DE$151:$DG$151,0)),0)+IFERROR(INDEX('Hoja de Trabajo para listado'!$CD$155:$DC$1048576,MATCH($A105,'Hoja de Trabajo para listado'!$CD$155:$CD$1048576,0),MATCH((CUADRO!J$4&amp;$E105),'Hoja de Trabajo para listado'!$CD$151:$DC$151,0)),0)</f>
        <v>0</v>
      </c>
      <c r="K105" s="241">
        <f ca="1">+IFERROR(INDEX('Hoja de Trabajo para listado'!$A$155:$Z$1048576,MATCH($A105,'Hoja de Trabajo para listado'!$A$155:$A$1048576,0),MATCH((CUADRO!K$4&amp;$E105),'Hoja de Trabajo para listado'!$A$151:$Z$151,0)),0)+IFERROR(INDEX('Hoja de Trabajo para listado'!$AB$155:$BA$1048576,MATCH($A105,'Hoja de Trabajo para listado'!$AB$155:$AB$1048576,0),MATCH((CUADRO!K$4&amp;$E105),'Hoja de Trabajo para listado'!$AB$151:$BA$151,0)),0)+IFERROR(INDEX('Hoja de Trabajo para listado'!$BC$155:$CB$1048576,MATCH($A105,'Hoja de Trabajo para listado'!$BC$155:$BC$1048576,0),MATCH((CUADRO!K$4&amp;$E105),'Hoja de Trabajo para listado'!$BC$151:$CB$151,0)),0)+IFERROR(INDEX('Hoja de Trabajo para listado'!$DE$153:$DG$274,MATCH($A105,'Hoja de Trabajo para listado'!$DE$153:$DE$1048576,0),MATCH((CUADRO!K$4&amp;$E105),'Hoja de Trabajo para listado'!$DE$151:$DG$151,0)),0)+IFERROR(INDEX('Hoja de Trabajo para listado'!$CD$155:$DC$1048576,MATCH($A105,'Hoja de Trabajo para listado'!$CD$155:$CD$1048576,0),MATCH((CUADRO!K$4&amp;$E105),'Hoja de Trabajo para listado'!$CD$151:$DC$151,0)),0)</f>
        <v>0</v>
      </c>
      <c r="L105" s="241">
        <f ca="1">+IFERROR(INDEX('Hoja de Trabajo para listado'!$A$155:$Z$1048576,MATCH($A105,'Hoja de Trabajo para listado'!$A$155:$A$1048576,0),MATCH((CUADRO!L$4&amp;$E105),'Hoja de Trabajo para listado'!$A$151:$Z$151,0)),0)+IFERROR(INDEX('Hoja de Trabajo para listado'!$AB$155:$BA$1048576,MATCH($A105,'Hoja de Trabajo para listado'!$AB$155:$AB$1048576,0),MATCH((CUADRO!L$4&amp;$E105),'Hoja de Trabajo para listado'!$AB$151:$BA$151,0)),0)+IFERROR(INDEX('Hoja de Trabajo para listado'!$BC$155:$CB$1048576,MATCH($A105,'Hoja de Trabajo para listado'!$BC$155:$BC$1048576,0),MATCH((CUADRO!L$4&amp;$E105),'Hoja de Trabajo para listado'!$BC$151:$CB$151,0)),0)+IFERROR(INDEX('Hoja de Trabajo para listado'!$DE$153:$DG$274,MATCH($A105,'Hoja de Trabajo para listado'!$DE$153:$DE$1048576,0),MATCH((CUADRO!L$4&amp;$E105),'Hoja de Trabajo para listado'!$DE$151:$DG$151,0)),0)+IFERROR(INDEX('Hoja de Trabajo para listado'!$CD$155:$DC$1048576,MATCH($A105,'Hoja de Trabajo para listado'!$CD$155:$CD$1048576,0),MATCH((CUADRO!L$4&amp;$E105),'Hoja de Trabajo para listado'!$CD$151:$DC$151,0)),0)</f>
        <v>0</v>
      </c>
      <c r="M105" s="241">
        <f ca="1">+IFERROR(INDEX('Hoja de Trabajo para listado'!$A$155:$Z$1048576,MATCH($A105,'Hoja de Trabajo para listado'!$A$155:$A$1048576,0),MATCH((CUADRO!M$4&amp;$E105),'Hoja de Trabajo para listado'!$A$151:$Z$151,0)),0)+IFERROR(INDEX('Hoja de Trabajo para listado'!$AB$155:$BA$1048576,MATCH($A105,'Hoja de Trabajo para listado'!$AB$155:$AB$1048576,0),MATCH((CUADRO!M$4&amp;$E105),'Hoja de Trabajo para listado'!$AB$151:$BA$151,0)),0)+IFERROR(INDEX('Hoja de Trabajo para listado'!$BC$155:$CB$1048576,MATCH($A105,'Hoja de Trabajo para listado'!$BC$155:$BC$1048576,0),MATCH((CUADRO!M$4&amp;$E105),'Hoja de Trabajo para listado'!$BC$151:$CB$151,0)),0)+IFERROR(INDEX('Hoja de Trabajo para listado'!$DE$153:$DG$274,MATCH($A105,'Hoja de Trabajo para listado'!$DE$153:$DE$1048576,0),MATCH((CUADRO!M$4&amp;$E105),'Hoja de Trabajo para listado'!$DE$151:$DG$151,0)),0)+IFERROR(INDEX('Hoja de Trabajo para listado'!$CD$155:$DC$1048576,MATCH($A105,'Hoja de Trabajo para listado'!$CD$155:$CD$1048576,0),MATCH((CUADRO!M$4&amp;$E105),'Hoja de Trabajo para listado'!$CD$151:$DC$151,0)),0)</f>
        <v>0</v>
      </c>
      <c r="N105" s="241">
        <f ca="1">+IFERROR(INDEX('Hoja de Trabajo para listado'!$A$155:$Z$1048576,MATCH($A105,'Hoja de Trabajo para listado'!$A$155:$A$1048576,0),MATCH((CUADRO!N$4&amp;$E105),'Hoja de Trabajo para listado'!$A$151:$Z$151,0)),0)+IFERROR(INDEX('Hoja de Trabajo para listado'!$AB$155:$BA$1048576,MATCH($A105,'Hoja de Trabajo para listado'!$AB$155:$AB$1048576,0),MATCH((CUADRO!N$4&amp;$E105),'Hoja de Trabajo para listado'!$AB$151:$BA$151,0)),0)+IFERROR(INDEX('Hoja de Trabajo para listado'!$BC$155:$CB$1048576,MATCH($A105,'Hoja de Trabajo para listado'!$BC$155:$BC$1048576,0),MATCH((CUADRO!N$4&amp;$E105),'Hoja de Trabajo para listado'!$BC$151:$CB$151,0)),0)+IFERROR(INDEX('Hoja de Trabajo para listado'!$DE$153:$DG$274,MATCH($A105,'Hoja de Trabajo para listado'!$DE$153:$DE$1048576,0),MATCH((CUADRO!N$4&amp;$E105),'Hoja de Trabajo para listado'!$DE$151:$DG$151,0)),0)+IFERROR(INDEX('Hoja de Trabajo para listado'!$CD$155:$DC$1048576,MATCH($A105,'Hoja de Trabajo para listado'!$CD$155:$CD$1048576,0),MATCH((CUADRO!N$4&amp;$E105),'Hoja de Trabajo para listado'!$CD$151:$DC$151,0)),0)</f>
        <v>0</v>
      </c>
      <c r="O105" s="241">
        <f ca="1">+IFERROR(INDEX('Hoja de Trabajo para listado'!$A$155:$Z$1048576,MATCH($A105,'Hoja de Trabajo para listado'!$A$155:$A$1048576,0),MATCH((CUADRO!O$4&amp;$E105),'Hoja de Trabajo para listado'!$A$151:$Z$151,0)),0)+IFERROR(INDEX('Hoja de Trabajo para listado'!$AB$155:$BA$1048576,MATCH($A105,'Hoja de Trabajo para listado'!$AB$155:$AB$1048576,0),MATCH((CUADRO!O$4&amp;$E105),'Hoja de Trabajo para listado'!$AB$151:$BA$151,0)),0)+IFERROR(INDEX('Hoja de Trabajo para listado'!$BC$155:$CB$1048576,MATCH($A105,'Hoja de Trabajo para listado'!$BC$155:$BC$1048576,0),MATCH((CUADRO!O$4&amp;$E105),'Hoja de Trabajo para listado'!$BC$151:$CB$151,0)),0)+IFERROR(INDEX('Hoja de Trabajo para listado'!$DE$153:$DG$274,MATCH($A105,'Hoja de Trabajo para listado'!$DE$153:$DE$1048576,0),MATCH((CUADRO!O$4&amp;$E105),'Hoja de Trabajo para listado'!$DE$151:$DG$151,0)),0)+IFERROR(INDEX('Hoja de Trabajo para listado'!$CD$155:$DC$1048576,MATCH($A105,'Hoja de Trabajo para listado'!$CD$155:$CD$1048576,0),MATCH((CUADRO!O$4&amp;$E105),'Hoja de Trabajo para listado'!$CD$151:$DC$151,0)),0)</f>
        <v>0</v>
      </c>
      <c r="P105" s="241">
        <f ca="1">+IFERROR(INDEX('Hoja de Trabajo para listado'!$A$155:$Z$1048576,MATCH($A105,'Hoja de Trabajo para listado'!$A$155:$A$1048576,0),MATCH((CUADRO!P$4&amp;$E105),'Hoja de Trabajo para listado'!$A$151:$Z$151,0)),0)+IFERROR(INDEX('Hoja de Trabajo para listado'!$AB$155:$BA$1048576,MATCH($A105,'Hoja de Trabajo para listado'!$AB$155:$AB$1048576,0),MATCH((CUADRO!P$4&amp;$E105),'Hoja de Trabajo para listado'!$AB$151:$BA$151,0)),0)+IFERROR(INDEX('Hoja de Trabajo para listado'!$BC$155:$CB$1048576,MATCH($A105,'Hoja de Trabajo para listado'!$BC$155:$BC$1048576,0),MATCH((CUADRO!P$4&amp;$E105),'Hoja de Trabajo para listado'!$BC$151:$CB$151,0)),0)+IFERROR(INDEX('Hoja de Trabajo para listado'!$DE$153:$DG$274,MATCH($A105,'Hoja de Trabajo para listado'!$DE$153:$DE$1048576,0),MATCH((CUADRO!P$4&amp;$E105),'Hoja de Trabajo para listado'!$DE$151:$DG$151,0)),0)+IFERROR(INDEX('Hoja de Trabajo para listado'!$CD$155:$DC$1048576,MATCH($A105,'Hoja de Trabajo para listado'!$CD$155:$CD$1048576,0),MATCH((CUADRO!P$4&amp;$E105),'Hoja de Trabajo para listado'!$CD$151:$DC$151,0)),0)</f>
        <v>0</v>
      </c>
      <c r="Q105" s="241">
        <f ca="1">+IFERROR(INDEX('Hoja de Trabajo para listado'!$A$155:$Z$1048576,MATCH($A105,'Hoja de Trabajo para listado'!$A$155:$A$1048576,0),MATCH((CUADRO!Q$4&amp;$E105),'Hoja de Trabajo para listado'!$A$151:$Z$151,0)),0)+IFERROR(INDEX('Hoja de Trabajo para listado'!$AB$155:$BA$1048576,MATCH($A105,'Hoja de Trabajo para listado'!$AB$155:$AB$1048576,0),MATCH((CUADRO!Q$4&amp;$E105),'Hoja de Trabajo para listado'!$AB$151:$BA$151,0)),0)+IFERROR(INDEX('Hoja de Trabajo para listado'!$BC$155:$CB$1048576,MATCH($A105,'Hoja de Trabajo para listado'!$BC$155:$BC$1048576,0),MATCH((CUADRO!Q$4&amp;$E105),'Hoja de Trabajo para listado'!$BC$151:$CB$151,0)),0)+IFERROR(INDEX('Hoja de Trabajo para listado'!$DE$153:$DG$274,MATCH($A105,'Hoja de Trabajo para listado'!$DE$153:$DE$1048576,0),MATCH((CUADRO!Q$4&amp;$E105),'Hoja de Trabajo para listado'!$DE$151:$DG$151,0)),0)+IFERROR(INDEX('Hoja de Trabajo para listado'!$CD$155:$DC$1048576,MATCH($A105,'Hoja de Trabajo para listado'!$CD$155:$CD$1048576,0),MATCH((CUADRO!Q$4&amp;$E105),'Hoja de Trabajo para listado'!$CD$151:$DC$151,0)),0)</f>
        <v>0</v>
      </c>
      <c r="R105" s="241">
        <f t="shared" ca="1" si="5"/>
        <v>0</v>
      </c>
      <c r="S105" s="241"/>
      <c r="T105" s="241">
        <f ca="1">+T106</f>
        <v>343610</v>
      </c>
      <c r="U105" s="240">
        <f t="shared" si="6"/>
        <v>1</v>
      </c>
      <c r="V105" s="327" t="str">
        <f>+VLOOKUP(A105,bd_lista!$A$3:$E$592,5,FALSE)</f>
        <v>Instituciones Descentralizadas</v>
      </c>
      <c r="W105" s="397" t="str">
        <f>+V105</f>
        <v>Instituciones Descentralizadas</v>
      </c>
      <c r="X105" s="240">
        <f>+VLOOKUP(A105,[4]Sheet1!$A$13:$D$744,4,FALSE)</f>
        <v>16</v>
      </c>
      <c r="Y105" s="240" t="str">
        <f>+VLOOKUP(X105,bd_lista!$A$3:$C$592,3,FALSE)</f>
        <v>Ministerio de Educación</v>
      </c>
      <c r="Z105" s="290">
        <f>+X105</f>
        <v>16</v>
      </c>
      <c r="AA105" s="315" t="str">
        <f>+Y105</f>
        <v>Ministerio de Educación</v>
      </c>
    </row>
    <row r="106" spans="1:27" ht="15" customHeight="1">
      <c r="A106" s="32">
        <v>153</v>
      </c>
      <c r="B106" s="394"/>
      <c r="C106" s="327" t="str">
        <f>+VLOOKUP(A106,bd_lista!$A$3:$C$592,3,FALSE)</f>
        <v>Observatorio Plurinacional de la Calidad  Educativa</v>
      </c>
      <c r="D106" s="396"/>
      <c r="E106" s="327" t="s">
        <v>1304</v>
      </c>
      <c r="F106" s="243">
        <f ca="1">+IFERROR(INDEX('Hoja de Trabajo para listado'!$A$155:$Z$1048576,MATCH($A106,'Hoja de Trabajo para listado'!$A$155:$A$1048576,0),MATCH((CUADRO!F$4&amp;$E106),'Hoja de Trabajo para listado'!$A$151:$Z$151,0)),0)+IFERROR(INDEX('Hoja de Trabajo para listado'!$AB$155:$BA$1048576,MATCH($A106,'Hoja de Trabajo para listado'!$AB$155:$AB$1048576,0),MATCH((CUADRO!F$4&amp;$E106),'Hoja de Trabajo para listado'!$AB$151:$BA$151,0)),0)+IFERROR(INDEX('Hoja de Trabajo para listado'!$BC$155:$CB$1048576,MATCH($A106,'Hoja de Trabajo para listado'!$BC$155:$BC$1048576,0),MATCH((CUADRO!F$4&amp;$E106),'Hoja de Trabajo para listado'!$BC$151:$CB$151,0)),0)+IFERROR(INDEX('Hoja de Trabajo para listado'!$DE$153:$DG$274,MATCH($A106,'Hoja de Trabajo para listado'!$DE$153:$DE$1048576,0),MATCH((CUADRO!F$4&amp;$E106),'Hoja de Trabajo para listado'!$DE$151:$DG$151,0)),0)+IFERROR(INDEX('Hoja de Trabajo para listado'!$CD$155:$DC$1048576,MATCH($A106,'Hoja de Trabajo para listado'!$CD$155:$CD$1048576,0),MATCH((CUADRO!F$4&amp;$E106),'Hoja de Trabajo para listado'!$CD$151:$DC$151,0)),0)</f>
        <v>0</v>
      </c>
      <c r="G106" s="243">
        <f ca="1">+IFERROR(INDEX('Hoja de Trabajo para listado'!$A$155:$Z$1048576,MATCH($A106,'Hoja de Trabajo para listado'!$A$155:$A$1048576,0),MATCH((CUADRO!G$4&amp;$E106),'Hoja de Trabajo para listado'!$A$151:$Z$151,0)),0)+IFERROR(INDEX('Hoja de Trabajo para listado'!$AB$155:$BA$1048576,MATCH($A106,'Hoja de Trabajo para listado'!$AB$155:$AB$1048576,0),MATCH((CUADRO!G$4&amp;$E106),'Hoja de Trabajo para listado'!$AB$151:$BA$151,0)),0)+IFERROR(INDEX('Hoja de Trabajo para listado'!$BC$155:$CB$1048576,MATCH($A106,'Hoja de Trabajo para listado'!$BC$155:$BC$1048576,0),MATCH((CUADRO!G$4&amp;$E106),'Hoja de Trabajo para listado'!$BC$151:$CB$151,0)),0)+IFERROR(INDEX('Hoja de Trabajo para listado'!$DE$153:$DG$274,MATCH($A106,'Hoja de Trabajo para listado'!$DE$153:$DE$1048576,0),MATCH((CUADRO!G$4&amp;$E106),'Hoja de Trabajo para listado'!$DE$151:$DG$151,0)),0)+IFERROR(INDEX('Hoja de Trabajo para listado'!$CD$155:$DC$1048576,MATCH($A106,'Hoja de Trabajo para listado'!$CD$155:$CD$1048576,0),MATCH((CUADRO!G$4&amp;$E106),'Hoja de Trabajo para listado'!$CD$151:$DC$151,0)),0)</f>
        <v>0</v>
      </c>
      <c r="H106" s="243">
        <f ca="1">+IFERROR(INDEX('Hoja de Trabajo para listado'!$A$155:$Z$1048576,MATCH($A106,'Hoja de Trabajo para listado'!$A$155:$A$1048576,0),MATCH((CUADRO!H$4&amp;$E106),'Hoja de Trabajo para listado'!$A$151:$Z$151,0)),0)+IFERROR(INDEX('Hoja de Trabajo para listado'!$AB$155:$BA$1048576,MATCH($A106,'Hoja de Trabajo para listado'!$AB$155:$AB$1048576,0),MATCH((CUADRO!H$4&amp;$E106),'Hoja de Trabajo para listado'!$AB$151:$BA$151,0)),0)+IFERROR(INDEX('Hoja de Trabajo para listado'!$BC$155:$CB$1048576,MATCH($A106,'Hoja de Trabajo para listado'!$BC$155:$BC$1048576,0),MATCH((CUADRO!H$4&amp;$E106),'Hoja de Trabajo para listado'!$BC$151:$CB$151,0)),0)+IFERROR(INDEX('Hoja de Trabajo para listado'!$DE$153:$DG$274,MATCH($A106,'Hoja de Trabajo para listado'!$DE$153:$DE$1048576,0),MATCH((CUADRO!H$4&amp;$E106),'Hoja de Trabajo para listado'!$DE$151:$DG$151,0)),0)+IFERROR(INDEX('Hoja de Trabajo para listado'!$CD$155:$DC$1048576,MATCH($A106,'Hoja de Trabajo para listado'!$CD$155:$CD$1048576,0),MATCH((CUADRO!H$4&amp;$E106),'Hoja de Trabajo para listado'!$CD$151:$DC$151,0)),0)</f>
        <v>0</v>
      </c>
      <c r="I106" s="243">
        <f ca="1">+IFERROR(INDEX('Hoja de Trabajo para listado'!$A$155:$Z$1048576,MATCH($A106,'Hoja de Trabajo para listado'!$A$155:$A$1048576,0),MATCH((CUADRO!I$4&amp;$E106),'Hoja de Trabajo para listado'!$A$151:$Z$151,0)),0)+IFERROR(INDEX('Hoja de Trabajo para listado'!$AB$155:$BA$1048576,MATCH($A106,'Hoja de Trabajo para listado'!$AB$155:$AB$1048576,0),MATCH((CUADRO!I$4&amp;$E106),'Hoja de Trabajo para listado'!$AB$151:$BA$151,0)),0)+IFERROR(INDEX('Hoja de Trabajo para listado'!$BC$155:$CB$1048576,MATCH($A106,'Hoja de Trabajo para listado'!$BC$155:$BC$1048576,0),MATCH((CUADRO!I$4&amp;$E106),'Hoja de Trabajo para listado'!$BC$151:$CB$151,0)),0)+IFERROR(INDEX('Hoja de Trabajo para listado'!$DE$153:$DG$274,MATCH($A106,'Hoja de Trabajo para listado'!$DE$153:$DE$1048576,0),MATCH((CUADRO!I$4&amp;$E106),'Hoja de Trabajo para listado'!$DE$151:$DG$151,0)),0)+IFERROR(INDEX('Hoja de Trabajo para listado'!$CD$155:$DC$1048576,MATCH($A106,'Hoja de Trabajo para listado'!$CD$155:$CD$1048576,0),MATCH((CUADRO!I$4&amp;$E106),'Hoja de Trabajo para listado'!$CD$151:$DC$151,0)),0)</f>
        <v>0</v>
      </c>
      <c r="J106" s="243">
        <f ca="1">+IFERROR(INDEX('Hoja de Trabajo para listado'!$A$155:$Z$1048576,MATCH($A106,'Hoja de Trabajo para listado'!$A$155:$A$1048576,0),MATCH((CUADRO!J$4&amp;$E106),'Hoja de Trabajo para listado'!$A$151:$Z$151,0)),0)+IFERROR(INDEX('Hoja de Trabajo para listado'!$AB$155:$BA$1048576,MATCH($A106,'Hoja de Trabajo para listado'!$AB$155:$AB$1048576,0),MATCH((CUADRO!J$4&amp;$E106),'Hoja de Trabajo para listado'!$AB$151:$BA$151,0)),0)+IFERROR(INDEX('Hoja de Trabajo para listado'!$BC$155:$CB$1048576,MATCH($A106,'Hoja de Trabajo para listado'!$BC$155:$BC$1048576,0),MATCH((CUADRO!J$4&amp;$E106),'Hoja de Trabajo para listado'!$BC$151:$CB$151,0)),0)+IFERROR(INDEX('Hoja de Trabajo para listado'!$DE$153:$DG$274,MATCH($A106,'Hoja de Trabajo para listado'!$DE$153:$DE$1048576,0),MATCH((CUADRO!J$4&amp;$E106),'Hoja de Trabajo para listado'!$DE$151:$DG$151,0)),0)+IFERROR(INDEX('Hoja de Trabajo para listado'!$CD$155:$DC$1048576,MATCH($A106,'Hoja de Trabajo para listado'!$CD$155:$CD$1048576,0),MATCH((CUADRO!J$4&amp;$E106),'Hoja de Trabajo para listado'!$CD$151:$DC$151,0)),0)</f>
        <v>0</v>
      </c>
      <c r="K106" s="243">
        <f ca="1">+IFERROR(INDEX('Hoja de Trabajo para listado'!$A$155:$Z$1048576,MATCH($A106,'Hoja de Trabajo para listado'!$A$155:$A$1048576,0),MATCH((CUADRO!K$4&amp;$E106),'Hoja de Trabajo para listado'!$A$151:$Z$151,0)),0)+IFERROR(INDEX('Hoja de Trabajo para listado'!$AB$155:$BA$1048576,MATCH($A106,'Hoja de Trabajo para listado'!$AB$155:$AB$1048576,0),MATCH((CUADRO!K$4&amp;$E106),'Hoja de Trabajo para listado'!$AB$151:$BA$151,0)),0)+IFERROR(INDEX('Hoja de Trabajo para listado'!$BC$155:$CB$1048576,MATCH($A106,'Hoja de Trabajo para listado'!$BC$155:$BC$1048576,0),MATCH((CUADRO!K$4&amp;$E106),'Hoja de Trabajo para listado'!$BC$151:$CB$151,0)),0)+IFERROR(INDEX('Hoja de Trabajo para listado'!$DE$153:$DG$274,MATCH($A106,'Hoja de Trabajo para listado'!$DE$153:$DE$1048576,0),MATCH((CUADRO!K$4&amp;$E106),'Hoja de Trabajo para listado'!$DE$151:$DG$151,0)),0)+IFERROR(INDEX('Hoja de Trabajo para listado'!$CD$155:$DC$1048576,MATCH($A106,'Hoja de Trabajo para listado'!$CD$155:$CD$1048576,0),MATCH((CUADRO!K$4&amp;$E106),'Hoja de Trabajo para listado'!$CD$151:$DC$151,0)),0)</f>
        <v>0</v>
      </c>
      <c r="L106" s="243">
        <f ca="1">+IFERROR(INDEX('Hoja de Trabajo para listado'!$A$155:$Z$1048576,MATCH($A106,'Hoja de Trabajo para listado'!$A$155:$A$1048576,0),MATCH((CUADRO!L$4&amp;$E106),'Hoja de Trabajo para listado'!$A$151:$Z$151,0)),0)+IFERROR(INDEX('Hoja de Trabajo para listado'!$AB$155:$BA$1048576,MATCH($A106,'Hoja de Trabajo para listado'!$AB$155:$AB$1048576,0),MATCH((CUADRO!L$4&amp;$E106),'Hoja de Trabajo para listado'!$AB$151:$BA$151,0)),0)+IFERROR(INDEX('Hoja de Trabajo para listado'!$BC$155:$CB$1048576,MATCH($A106,'Hoja de Trabajo para listado'!$BC$155:$BC$1048576,0),MATCH((CUADRO!L$4&amp;$E106),'Hoja de Trabajo para listado'!$BC$151:$CB$151,0)),0)+IFERROR(INDEX('Hoja de Trabajo para listado'!$DE$153:$DG$274,MATCH($A106,'Hoja de Trabajo para listado'!$DE$153:$DE$1048576,0),MATCH((CUADRO!L$4&amp;$E106),'Hoja de Trabajo para listado'!$DE$151:$DG$151,0)),0)+IFERROR(INDEX('Hoja de Trabajo para listado'!$CD$155:$DC$1048576,MATCH($A106,'Hoja de Trabajo para listado'!$CD$155:$CD$1048576,0),MATCH((CUADRO!L$4&amp;$E106),'Hoja de Trabajo para listado'!$CD$151:$DC$151,0)),0)</f>
        <v>343520</v>
      </c>
      <c r="M106" s="243">
        <f ca="1">+IFERROR(INDEX('Hoja de Trabajo para listado'!$A$155:$Z$1048576,MATCH($A106,'Hoja de Trabajo para listado'!$A$155:$A$1048576,0),MATCH((CUADRO!M$4&amp;$E106),'Hoja de Trabajo para listado'!$A$151:$Z$151,0)),0)+IFERROR(INDEX('Hoja de Trabajo para listado'!$AB$155:$BA$1048576,MATCH($A106,'Hoja de Trabajo para listado'!$AB$155:$AB$1048576,0),MATCH((CUADRO!M$4&amp;$E106),'Hoja de Trabajo para listado'!$AB$151:$BA$151,0)),0)+IFERROR(INDEX('Hoja de Trabajo para listado'!$BC$155:$CB$1048576,MATCH($A106,'Hoja de Trabajo para listado'!$BC$155:$BC$1048576,0),MATCH((CUADRO!M$4&amp;$E106),'Hoja de Trabajo para listado'!$BC$151:$CB$151,0)),0)+IFERROR(INDEX('Hoja de Trabajo para listado'!$DE$153:$DG$274,MATCH($A106,'Hoja de Trabajo para listado'!$DE$153:$DE$1048576,0),MATCH((CUADRO!M$4&amp;$E106),'Hoja de Trabajo para listado'!$DE$151:$DG$151,0)),0)+IFERROR(INDEX('Hoja de Trabajo para listado'!$CD$155:$DC$1048576,MATCH($A106,'Hoja de Trabajo para listado'!$CD$155:$CD$1048576,0),MATCH((CUADRO!M$4&amp;$E106),'Hoja de Trabajo para listado'!$CD$151:$DC$151,0)),0)</f>
        <v>0</v>
      </c>
      <c r="N106" s="243">
        <f ca="1">+IFERROR(INDEX('Hoja de Trabajo para listado'!$A$155:$Z$1048576,MATCH($A106,'Hoja de Trabajo para listado'!$A$155:$A$1048576,0),MATCH((CUADRO!N$4&amp;$E106),'Hoja de Trabajo para listado'!$A$151:$Z$151,0)),0)+IFERROR(INDEX('Hoja de Trabajo para listado'!$AB$155:$BA$1048576,MATCH($A106,'Hoja de Trabajo para listado'!$AB$155:$AB$1048576,0),MATCH((CUADRO!N$4&amp;$E106),'Hoja de Trabajo para listado'!$AB$151:$BA$151,0)),0)+IFERROR(INDEX('Hoja de Trabajo para listado'!$BC$155:$CB$1048576,MATCH($A106,'Hoja de Trabajo para listado'!$BC$155:$BC$1048576,0),MATCH((CUADRO!N$4&amp;$E106),'Hoja de Trabajo para listado'!$BC$151:$CB$151,0)),0)+IFERROR(INDEX('Hoja de Trabajo para listado'!$DE$153:$DG$274,MATCH($A106,'Hoja de Trabajo para listado'!$DE$153:$DE$1048576,0),MATCH((CUADRO!N$4&amp;$E106),'Hoja de Trabajo para listado'!$DE$151:$DG$151,0)),0)+IFERROR(INDEX('Hoja de Trabajo para listado'!$CD$155:$DC$1048576,MATCH($A106,'Hoja de Trabajo para listado'!$CD$155:$CD$1048576,0),MATCH((CUADRO!N$4&amp;$E106),'Hoja de Trabajo para listado'!$CD$151:$DC$151,0)),0)</f>
        <v>30</v>
      </c>
      <c r="O106" s="243">
        <f ca="1">+IFERROR(INDEX('Hoja de Trabajo para listado'!$A$155:$Z$1048576,MATCH($A106,'Hoja de Trabajo para listado'!$A$155:$A$1048576,0),MATCH((CUADRO!O$4&amp;$E106),'Hoja de Trabajo para listado'!$A$151:$Z$151,0)),0)+IFERROR(INDEX('Hoja de Trabajo para listado'!$AB$155:$BA$1048576,MATCH($A106,'Hoja de Trabajo para listado'!$AB$155:$AB$1048576,0),MATCH((CUADRO!O$4&amp;$E106),'Hoja de Trabajo para listado'!$AB$151:$BA$151,0)),0)+IFERROR(INDEX('Hoja de Trabajo para listado'!$BC$155:$CB$1048576,MATCH($A106,'Hoja de Trabajo para listado'!$BC$155:$BC$1048576,0),MATCH((CUADRO!O$4&amp;$E106),'Hoja de Trabajo para listado'!$BC$151:$CB$151,0)),0)+IFERROR(INDEX('Hoja de Trabajo para listado'!$DE$153:$DG$274,MATCH($A106,'Hoja de Trabajo para listado'!$DE$153:$DE$1048576,0),MATCH((CUADRO!O$4&amp;$E106),'Hoja de Trabajo para listado'!$DE$151:$DG$151,0)),0)+IFERROR(INDEX('Hoja de Trabajo para listado'!$CD$155:$DC$1048576,MATCH($A106,'Hoja de Trabajo para listado'!$CD$155:$CD$1048576,0),MATCH((CUADRO!O$4&amp;$E106),'Hoja de Trabajo para listado'!$CD$151:$DC$151,0)),0)</f>
        <v>0</v>
      </c>
      <c r="P106" s="243">
        <f ca="1">+IFERROR(INDEX('Hoja de Trabajo para listado'!$A$155:$Z$1048576,MATCH($A106,'Hoja de Trabajo para listado'!$A$155:$A$1048576,0),MATCH((CUADRO!P$4&amp;$E106),'Hoja de Trabajo para listado'!$A$151:$Z$151,0)),0)+IFERROR(INDEX('Hoja de Trabajo para listado'!$AB$155:$BA$1048576,MATCH($A106,'Hoja de Trabajo para listado'!$AB$155:$AB$1048576,0),MATCH((CUADRO!P$4&amp;$E106),'Hoja de Trabajo para listado'!$AB$151:$BA$151,0)),0)+IFERROR(INDEX('Hoja de Trabajo para listado'!$BC$155:$CB$1048576,MATCH($A106,'Hoja de Trabajo para listado'!$BC$155:$BC$1048576,0),MATCH((CUADRO!P$4&amp;$E106),'Hoja de Trabajo para listado'!$BC$151:$CB$151,0)),0)+IFERROR(INDEX('Hoja de Trabajo para listado'!$DE$153:$DG$274,MATCH($A106,'Hoja de Trabajo para listado'!$DE$153:$DE$1048576,0),MATCH((CUADRO!P$4&amp;$E106),'Hoja de Trabajo para listado'!$DE$151:$DG$151,0)),0)+IFERROR(INDEX('Hoja de Trabajo para listado'!$CD$155:$DC$1048576,MATCH($A106,'Hoja de Trabajo para listado'!$CD$155:$CD$1048576,0),MATCH((CUADRO!P$4&amp;$E106),'Hoja de Trabajo para listado'!$CD$151:$DC$151,0)),0)</f>
        <v>60</v>
      </c>
      <c r="Q106" s="243">
        <f ca="1">+IFERROR(INDEX('Hoja de Trabajo para listado'!$A$155:$Z$1048576,MATCH($A106,'Hoja de Trabajo para listado'!$A$155:$A$1048576,0),MATCH((CUADRO!Q$4&amp;$E106),'Hoja de Trabajo para listado'!$A$151:$Z$151,0)),0)+IFERROR(INDEX('Hoja de Trabajo para listado'!$AB$155:$BA$1048576,MATCH($A106,'Hoja de Trabajo para listado'!$AB$155:$AB$1048576,0),MATCH((CUADRO!Q$4&amp;$E106),'Hoja de Trabajo para listado'!$AB$151:$BA$151,0)),0)+IFERROR(INDEX('Hoja de Trabajo para listado'!$BC$155:$CB$1048576,MATCH($A106,'Hoja de Trabajo para listado'!$BC$155:$BC$1048576,0),MATCH((CUADRO!Q$4&amp;$E106),'Hoja de Trabajo para listado'!$BC$151:$CB$151,0)),0)+IFERROR(INDEX('Hoja de Trabajo para listado'!$DE$153:$DG$274,MATCH($A106,'Hoja de Trabajo para listado'!$DE$153:$DE$1048576,0),MATCH((CUADRO!Q$4&amp;$E106),'Hoja de Trabajo para listado'!$DE$151:$DG$151,0)),0)+IFERROR(INDEX('Hoja de Trabajo para listado'!$CD$155:$DC$1048576,MATCH($A106,'Hoja de Trabajo para listado'!$CD$155:$CD$1048576,0),MATCH((CUADRO!Q$4&amp;$E106),'Hoja de Trabajo para listado'!$CD$151:$DC$151,0)),0)</f>
        <v>0</v>
      </c>
      <c r="R106" s="243">
        <f t="shared" ca="1" si="5"/>
        <v>343610</v>
      </c>
      <c r="S106" s="243">
        <f ca="1">+R105+R106</f>
        <v>343610</v>
      </c>
      <c r="T106" s="243">
        <f ca="1">+S106</f>
        <v>343610</v>
      </c>
      <c r="U106" s="242">
        <f t="shared" si="6"/>
        <v>2</v>
      </c>
      <c r="V106" s="327" t="str">
        <f>+VLOOKUP(A106,bd_lista!$A$3:$E$592,5,FALSE)</f>
        <v>Instituciones Descentralizadas</v>
      </c>
      <c r="W106" s="398"/>
      <c r="X106" s="240">
        <f>+VLOOKUP(A106,[4]Sheet1!$A$13:$D$744,4,FALSE)</f>
        <v>16</v>
      </c>
      <c r="Y106" s="240" t="str">
        <f>+VLOOKUP(X106,bd_lista!$A$3:$C$592,3,FALSE)</f>
        <v>Ministerio de Educación</v>
      </c>
      <c r="Z106" s="288"/>
      <c r="AA106" s="317"/>
    </row>
    <row r="107" spans="1:27" ht="15" hidden="1" customHeight="1">
      <c r="A107" s="249">
        <v>154</v>
      </c>
      <c r="B107" s="393">
        <f>+A107</f>
        <v>154</v>
      </c>
      <c r="C107" s="245" t="str">
        <f>+VLOOKUP(A107,bd_lista!$A$3:$C$592,3,FALSE)</f>
        <v>Museo Nacional de Historia Natural</v>
      </c>
      <c r="D107" s="395" t="str">
        <f>+C107</f>
        <v>Museo Nacional de Historia Natural</v>
      </c>
      <c r="E107" s="245" t="s">
        <v>1303</v>
      </c>
      <c r="F107" s="241">
        <f ca="1">+IFERROR(INDEX('Hoja de Trabajo para listado'!$A$155:$Z$1048576,MATCH($A107,'Hoja de Trabajo para listado'!$A$155:$A$1048576,0),MATCH((CUADRO!F$4&amp;$E107),'Hoja de Trabajo para listado'!$A$151:$Z$151,0)),0)+IFERROR(INDEX('Hoja de Trabajo para listado'!$AB$155:$BA$1048576,MATCH($A107,'Hoja de Trabajo para listado'!$AB$155:$AB$1048576,0),MATCH((CUADRO!F$4&amp;$E107),'Hoja de Trabajo para listado'!$AB$151:$BA$151,0)),0)+IFERROR(INDEX('Hoja de Trabajo para listado'!$BC$155:$CB$1048576,MATCH($A107,'Hoja de Trabajo para listado'!$BC$155:$BC$1048576,0),MATCH((CUADRO!F$4&amp;$E107),'Hoja de Trabajo para listado'!$BC$151:$CB$151,0)),0)+IFERROR(INDEX('Hoja de Trabajo para listado'!$DE$153:$DG$274,MATCH($A107,'Hoja de Trabajo para listado'!$DE$153:$DE$1048576,0),MATCH((CUADRO!F$4&amp;$E107),'Hoja de Trabajo para listado'!$DE$151:$DG$151,0)),0)+IFERROR(INDEX('Hoja de Trabajo para listado'!$CD$155:$DC$1048576,MATCH($A107,'Hoja de Trabajo para listado'!$CD$155:$CD$1048576,0),MATCH((CUADRO!F$4&amp;$E107),'Hoja de Trabajo para listado'!$CD$151:$DC$151,0)),0)</f>
        <v>0</v>
      </c>
      <c r="G107" s="241">
        <f ca="1">+IFERROR(INDEX('Hoja de Trabajo para listado'!$A$155:$Z$1048576,MATCH($A107,'Hoja de Trabajo para listado'!$A$155:$A$1048576,0),MATCH((CUADRO!G$4&amp;$E107),'Hoja de Trabajo para listado'!$A$151:$Z$151,0)),0)+IFERROR(INDEX('Hoja de Trabajo para listado'!$AB$155:$BA$1048576,MATCH($A107,'Hoja de Trabajo para listado'!$AB$155:$AB$1048576,0),MATCH((CUADRO!G$4&amp;$E107),'Hoja de Trabajo para listado'!$AB$151:$BA$151,0)),0)+IFERROR(INDEX('Hoja de Trabajo para listado'!$BC$155:$CB$1048576,MATCH($A107,'Hoja de Trabajo para listado'!$BC$155:$BC$1048576,0),MATCH((CUADRO!G$4&amp;$E107),'Hoja de Trabajo para listado'!$BC$151:$CB$151,0)),0)+IFERROR(INDEX('Hoja de Trabajo para listado'!$DE$153:$DG$274,MATCH($A107,'Hoja de Trabajo para listado'!$DE$153:$DE$1048576,0),MATCH((CUADRO!G$4&amp;$E107),'Hoja de Trabajo para listado'!$DE$151:$DG$151,0)),0)+IFERROR(INDEX('Hoja de Trabajo para listado'!$CD$155:$DC$1048576,MATCH($A107,'Hoja de Trabajo para listado'!$CD$155:$CD$1048576,0),MATCH((CUADRO!G$4&amp;$E107),'Hoja de Trabajo para listado'!$CD$151:$DC$151,0)),0)</f>
        <v>0</v>
      </c>
      <c r="H107" s="241">
        <f ca="1">+IFERROR(INDEX('Hoja de Trabajo para listado'!$A$155:$Z$1048576,MATCH($A107,'Hoja de Trabajo para listado'!$A$155:$A$1048576,0),MATCH((CUADRO!H$4&amp;$E107),'Hoja de Trabajo para listado'!$A$151:$Z$151,0)),0)+IFERROR(INDEX('Hoja de Trabajo para listado'!$AB$155:$BA$1048576,MATCH($A107,'Hoja de Trabajo para listado'!$AB$155:$AB$1048576,0),MATCH((CUADRO!H$4&amp;$E107),'Hoja de Trabajo para listado'!$AB$151:$BA$151,0)),0)+IFERROR(INDEX('Hoja de Trabajo para listado'!$BC$155:$CB$1048576,MATCH($A107,'Hoja de Trabajo para listado'!$BC$155:$BC$1048576,0),MATCH((CUADRO!H$4&amp;$E107),'Hoja de Trabajo para listado'!$BC$151:$CB$151,0)),0)+IFERROR(INDEX('Hoja de Trabajo para listado'!$DE$153:$DG$274,MATCH($A107,'Hoja de Trabajo para listado'!$DE$153:$DE$1048576,0),MATCH((CUADRO!H$4&amp;$E107),'Hoja de Trabajo para listado'!$DE$151:$DG$151,0)),0)+IFERROR(INDEX('Hoja de Trabajo para listado'!$CD$155:$DC$1048576,MATCH($A107,'Hoja de Trabajo para listado'!$CD$155:$CD$1048576,0),MATCH((CUADRO!H$4&amp;$E107),'Hoja de Trabajo para listado'!$CD$151:$DC$151,0)),0)</f>
        <v>0</v>
      </c>
      <c r="I107" s="241">
        <f ca="1">+IFERROR(INDEX('Hoja de Trabajo para listado'!$A$155:$Z$1048576,MATCH($A107,'Hoja de Trabajo para listado'!$A$155:$A$1048576,0),MATCH((CUADRO!I$4&amp;$E107),'Hoja de Trabajo para listado'!$A$151:$Z$151,0)),0)+IFERROR(INDEX('Hoja de Trabajo para listado'!$AB$155:$BA$1048576,MATCH($A107,'Hoja de Trabajo para listado'!$AB$155:$AB$1048576,0),MATCH((CUADRO!I$4&amp;$E107),'Hoja de Trabajo para listado'!$AB$151:$BA$151,0)),0)+IFERROR(INDEX('Hoja de Trabajo para listado'!$BC$155:$CB$1048576,MATCH($A107,'Hoja de Trabajo para listado'!$BC$155:$BC$1048576,0),MATCH((CUADRO!I$4&amp;$E107),'Hoja de Trabajo para listado'!$BC$151:$CB$151,0)),0)+IFERROR(INDEX('Hoja de Trabajo para listado'!$DE$153:$DG$274,MATCH($A107,'Hoja de Trabajo para listado'!$DE$153:$DE$1048576,0),MATCH((CUADRO!I$4&amp;$E107),'Hoja de Trabajo para listado'!$DE$151:$DG$151,0)),0)+IFERROR(INDEX('Hoja de Trabajo para listado'!$CD$155:$DC$1048576,MATCH($A107,'Hoja de Trabajo para listado'!$CD$155:$CD$1048576,0),MATCH((CUADRO!I$4&amp;$E107),'Hoja de Trabajo para listado'!$CD$151:$DC$151,0)),0)</f>
        <v>0</v>
      </c>
      <c r="J107" s="241">
        <f ca="1">+IFERROR(INDEX('Hoja de Trabajo para listado'!$A$155:$Z$1048576,MATCH($A107,'Hoja de Trabajo para listado'!$A$155:$A$1048576,0),MATCH((CUADRO!J$4&amp;$E107),'Hoja de Trabajo para listado'!$A$151:$Z$151,0)),0)+IFERROR(INDEX('Hoja de Trabajo para listado'!$AB$155:$BA$1048576,MATCH($A107,'Hoja de Trabajo para listado'!$AB$155:$AB$1048576,0),MATCH((CUADRO!J$4&amp;$E107),'Hoja de Trabajo para listado'!$AB$151:$BA$151,0)),0)+IFERROR(INDEX('Hoja de Trabajo para listado'!$BC$155:$CB$1048576,MATCH($A107,'Hoja de Trabajo para listado'!$BC$155:$BC$1048576,0),MATCH((CUADRO!J$4&amp;$E107),'Hoja de Trabajo para listado'!$BC$151:$CB$151,0)),0)+IFERROR(INDEX('Hoja de Trabajo para listado'!$DE$153:$DG$274,MATCH($A107,'Hoja de Trabajo para listado'!$DE$153:$DE$1048576,0),MATCH((CUADRO!J$4&amp;$E107),'Hoja de Trabajo para listado'!$DE$151:$DG$151,0)),0)+IFERROR(INDEX('Hoja de Trabajo para listado'!$CD$155:$DC$1048576,MATCH($A107,'Hoja de Trabajo para listado'!$CD$155:$CD$1048576,0),MATCH((CUADRO!J$4&amp;$E107),'Hoja de Trabajo para listado'!$CD$151:$DC$151,0)),0)</f>
        <v>0</v>
      </c>
      <c r="K107" s="241">
        <f ca="1">+IFERROR(INDEX('Hoja de Trabajo para listado'!$A$155:$Z$1048576,MATCH($A107,'Hoja de Trabajo para listado'!$A$155:$A$1048576,0),MATCH((CUADRO!K$4&amp;$E107),'Hoja de Trabajo para listado'!$A$151:$Z$151,0)),0)+IFERROR(INDEX('Hoja de Trabajo para listado'!$AB$155:$BA$1048576,MATCH($A107,'Hoja de Trabajo para listado'!$AB$155:$AB$1048576,0),MATCH((CUADRO!K$4&amp;$E107),'Hoja de Trabajo para listado'!$AB$151:$BA$151,0)),0)+IFERROR(INDEX('Hoja de Trabajo para listado'!$BC$155:$CB$1048576,MATCH($A107,'Hoja de Trabajo para listado'!$BC$155:$BC$1048576,0),MATCH((CUADRO!K$4&amp;$E107),'Hoja de Trabajo para listado'!$BC$151:$CB$151,0)),0)+IFERROR(INDEX('Hoja de Trabajo para listado'!$DE$153:$DG$274,MATCH($A107,'Hoja de Trabajo para listado'!$DE$153:$DE$1048576,0),MATCH((CUADRO!K$4&amp;$E107),'Hoja de Trabajo para listado'!$DE$151:$DG$151,0)),0)+IFERROR(INDEX('Hoja de Trabajo para listado'!$CD$155:$DC$1048576,MATCH($A107,'Hoja de Trabajo para listado'!$CD$155:$CD$1048576,0),MATCH((CUADRO!K$4&amp;$E107),'Hoja de Trabajo para listado'!$CD$151:$DC$151,0)),0)</f>
        <v>0</v>
      </c>
      <c r="L107" s="241">
        <f ca="1">+IFERROR(INDEX('Hoja de Trabajo para listado'!$A$155:$Z$1048576,MATCH($A107,'Hoja de Trabajo para listado'!$A$155:$A$1048576,0),MATCH((CUADRO!L$4&amp;$E107),'Hoja de Trabajo para listado'!$A$151:$Z$151,0)),0)+IFERROR(INDEX('Hoja de Trabajo para listado'!$AB$155:$BA$1048576,MATCH($A107,'Hoja de Trabajo para listado'!$AB$155:$AB$1048576,0),MATCH((CUADRO!L$4&amp;$E107),'Hoja de Trabajo para listado'!$AB$151:$BA$151,0)),0)+IFERROR(INDEX('Hoja de Trabajo para listado'!$BC$155:$CB$1048576,MATCH($A107,'Hoja de Trabajo para listado'!$BC$155:$BC$1048576,0),MATCH((CUADRO!L$4&amp;$E107),'Hoja de Trabajo para listado'!$BC$151:$CB$151,0)),0)+IFERROR(INDEX('Hoja de Trabajo para listado'!$DE$153:$DG$274,MATCH($A107,'Hoja de Trabajo para listado'!$DE$153:$DE$1048576,0),MATCH((CUADRO!L$4&amp;$E107),'Hoja de Trabajo para listado'!$DE$151:$DG$151,0)),0)+IFERROR(INDEX('Hoja de Trabajo para listado'!$CD$155:$DC$1048576,MATCH($A107,'Hoja de Trabajo para listado'!$CD$155:$CD$1048576,0),MATCH((CUADRO!L$4&amp;$E107),'Hoja de Trabajo para listado'!$CD$151:$DC$151,0)),0)</f>
        <v>0</v>
      </c>
      <c r="M107" s="241">
        <f ca="1">+IFERROR(INDEX('Hoja de Trabajo para listado'!$A$155:$Z$1048576,MATCH($A107,'Hoja de Trabajo para listado'!$A$155:$A$1048576,0),MATCH((CUADRO!M$4&amp;$E107),'Hoja de Trabajo para listado'!$A$151:$Z$151,0)),0)+IFERROR(INDEX('Hoja de Trabajo para listado'!$AB$155:$BA$1048576,MATCH($A107,'Hoja de Trabajo para listado'!$AB$155:$AB$1048576,0),MATCH((CUADRO!M$4&amp;$E107),'Hoja de Trabajo para listado'!$AB$151:$BA$151,0)),0)+IFERROR(INDEX('Hoja de Trabajo para listado'!$BC$155:$CB$1048576,MATCH($A107,'Hoja de Trabajo para listado'!$BC$155:$BC$1048576,0),MATCH((CUADRO!M$4&amp;$E107),'Hoja de Trabajo para listado'!$BC$151:$CB$151,0)),0)+IFERROR(INDEX('Hoja de Trabajo para listado'!$DE$153:$DG$274,MATCH($A107,'Hoja de Trabajo para listado'!$DE$153:$DE$1048576,0),MATCH((CUADRO!M$4&amp;$E107),'Hoja de Trabajo para listado'!$DE$151:$DG$151,0)),0)+IFERROR(INDEX('Hoja de Trabajo para listado'!$CD$155:$DC$1048576,MATCH($A107,'Hoja de Trabajo para listado'!$CD$155:$CD$1048576,0),MATCH((CUADRO!M$4&amp;$E107),'Hoja de Trabajo para listado'!$CD$151:$DC$151,0)),0)</f>
        <v>0</v>
      </c>
      <c r="N107" s="241">
        <f ca="1">+IFERROR(INDEX('Hoja de Trabajo para listado'!$A$155:$Z$1048576,MATCH($A107,'Hoja de Trabajo para listado'!$A$155:$A$1048576,0),MATCH((CUADRO!N$4&amp;$E107),'Hoja de Trabajo para listado'!$A$151:$Z$151,0)),0)+IFERROR(INDEX('Hoja de Trabajo para listado'!$AB$155:$BA$1048576,MATCH($A107,'Hoja de Trabajo para listado'!$AB$155:$AB$1048576,0),MATCH((CUADRO!N$4&amp;$E107),'Hoja de Trabajo para listado'!$AB$151:$BA$151,0)),0)+IFERROR(INDEX('Hoja de Trabajo para listado'!$BC$155:$CB$1048576,MATCH($A107,'Hoja de Trabajo para listado'!$BC$155:$BC$1048576,0),MATCH((CUADRO!N$4&amp;$E107),'Hoja de Trabajo para listado'!$BC$151:$CB$151,0)),0)+IFERROR(INDEX('Hoja de Trabajo para listado'!$DE$153:$DG$274,MATCH($A107,'Hoja de Trabajo para listado'!$DE$153:$DE$1048576,0),MATCH((CUADRO!N$4&amp;$E107),'Hoja de Trabajo para listado'!$DE$151:$DG$151,0)),0)+IFERROR(INDEX('Hoja de Trabajo para listado'!$CD$155:$DC$1048576,MATCH($A107,'Hoja de Trabajo para listado'!$CD$155:$CD$1048576,0),MATCH((CUADRO!N$4&amp;$E107),'Hoja de Trabajo para listado'!$CD$151:$DC$151,0)),0)</f>
        <v>0</v>
      </c>
      <c r="O107" s="241">
        <f ca="1">+IFERROR(INDEX('Hoja de Trabajo para listado'!$A$155:$Z$1048576,MATCH($A107,'Hoja de Trabajo para listado'!$A$155:$A$1048576,0),MATCH((CUADRO!O$4&amp;$E107),'Hoja de Trabajo para listado'!$A$151:$Z$151,0)),0)+IFERROR(INDEX('Hoja de Trabajo para listado'!$AB$155:$BA$1048576,MATCH($A107,'Hoja de Trabajo para listado'!$AB$155:$AB$1048576,0),MATCH((CUADRO!O$4&amp;$E107),'Hoja de Trabajo para listado'!$AB$151:$BA$151,0)),0)+IFERROR(INDEX('Hoja de Trabajo para listado'!$BC$155:$CB$1048576,MATCH($A107,'Hoja de Trabajo para listado'!$BC$155:$BC$1048576,0),MATCH((CUADRO!O$4&amp;$E107),'Hoja de Trabajo para listado'!$BC$151:$CB$151,0)),0)+IFERROR(INDEX('Hoja de Trabajo para listado'!$DE$153:$DG$274,MATCH($A107,'Hoja de Trabajo para listado'!$DE$153:$DE$1048576,0),MATCH((CUADRO!O$4&amp;$E107),'Hoja de Trabajo para listado'!$DE$151:$DG$151,0)),0)+IFERROR(INDEX('Hoja de Trabajo para listado'!$CD$155:$DC$1048576,MATCH($A107,'Hoja de Trabajo para listado'!$CD$155:$CD$1048576,0),MATCH((CUADRO!O$4&amp;$E107),'Hoja de Trabajo para listado'!$CD$151:$DC$151,0)),0)</f>
        <v>0</v>
      </c>
      <c r="P107" s="241">
        <f ca="1">+IFERROR(INDEX('Hoja de Trabajo para listado'!$A$155:$Z$1048576,MATCH($A107,'Hoja de Trabajo para listado'!$A$155:$A$1048576,0),MATCH((CUADRO!P$4&amp;$E107),'Hoja de Trabajo para listado'!$A$151:$Z$151,0)),0)+IFERROR(INDEX('Hoja de Trabajo para listado'!$AB$155:$BA$1048576,MATCH($A107,'Hoja de Trabajo para listado'!$AB$155:$AB$1048576,0),MATCH((CUADRO!P$4&amp;$E107),'Hoja de Trabajo para listado'!$AB$151:$BA$151,0)),0)+IFERROR(INDEX('Hoja de Trabajo para listado'!$BC$155:$CB$1048576,MATCH($A107,'Hoja de Trabajo para listado'!$BC$155:$BC$1048576,0),MATCH((CUADRO!P$4&amp;$E107),'Hoja de Trabajo para listado'!$BC$151:$CB$151,0)),0)+IFERROR(INDEX('Hoja de Trabajo para listado'!$DE$153:$DG$274,MATCH($A107,'Hoja de Trabajo para listado'!$DE$153:$DE$1048576,0),MATCH((CUADRO!P$4&amp;$E107),'Hoja de Trabajo para listado'!$DE$151:$DG$151,0)),0)+IFERROR(INDEX('Hoja de Trabajo para listado'!$CD$155:$DC$1048576,MATCH($A107,'Hoja de Trabajo para listado'!$CD$155:$CD$1048576,0),MATCH((CUADRO!P$4&amp;$E107),'Hoja de Trabajo para listado'!$CD$151:$DC$151,0)),0)</f>
        <v>0</v>
      </c>
      <c r="Q107" s="241">
        <f ca="1">+IFERROR(INDEX('Hoja de Trabajo para listado'!$A$155:$Z$1048576,MATCH($A107,'Hoja de Trabajo para listado'!$A$155:$A$1048576,0),MATCH((CUADRO!Q$4&amp;$E107),'Hoja de Trabajo para listado'!$A$151:$Z$151,0)),0)+IFERROR(INDEX('Hoja de Trabajo para listado'!$AB$155:$BA$1048576,MATCH($A107,'Hoja de Trabajo para listado'!$AB$155:$AB$1048576,0),MATCH((CUADRO!Q$4&amp;$E107),'Hoja de Trabajo para listado'!$AB$151:$BA$151,0)),0)+IFERROR(INDEX('Hoja de Trabajo para listado'!$BC$155:$CB$1048576,MATCH($A107,'Hoja de Trabajo para listado'!$BC$155:$BC$1048576,0),MATCH((CUADRO!Q$4&amp;$E107),'Hoja de Trabajo para listado'!$BC$151:$CB$151,0)),0)+IFERROR(INDEX('Hoja de Trabajo para listado'!$DE$153:$DG$274,MATCH($A107,'Hoja de Trabajo para listado'!$DE$153:$DE$1048576,0),MATCH((CUADRO!Q$4&amp;$E107),'Hoja de Trabajo para listado'!$DE$151:$DG$151,0)),0)+IFERROR(INDEX('Hoja de Trabajo para listado'!$CD$155:$DC$1048576,MATCH($A107,'Hoja de Trabajo para listado'!$CD$155:$CD$1048576,0),MATCH((CUADRO!Q$4&amp;$E107),'Hoja de Trabajo para listado'!$CD$151:$DC$151,0)),0)</f>
        <v>0</v>
      </c>
      <c r="R107" s="241">
        <f t="shared" ca="1" si="5"/>
        <v>0</v>
      </c>
      <c r="S107" s="241"/>
      <c r="T107" s="241">
        <f ca="1">+T108</f>
        <v>0</v>
      </c>
      <c r="U107" s="240">
        <f t="shared" si="6"/>
        <v>1</v>
      </c>
      <c r="V107" s="327" t="str">
        <f>+VLOOKUP(A107,bd_lista!$A$3:$E$592,5,FALSE)</f>
        <v>Instituciones Descentralizadas</v>
      </c>
      <c r="W107" s="397" t="str">
        <f>+V107</f>
        <v>Instituciones Descentralizadas</v>
      </c>
      <c r="X107" s="240">
        <f>+VLOOKUP(A107,[4]Sheet1!$A$13:$D$744,4,FALSE)</f>
        <v>86</v>
      </c>
      <c r="Y107" s="240" t="str">
        <f>+VLOOKUP(X107,bd_lista!$A$3:$C$592,3,FALSE)</f>
        <v>Ministerio de Medio Ambiente y Agua</v>
      </c>
      <c r="Z107" s="290">
        <f>+X107</f>
        <v>86</v>
      </c>
      <c r="AA107" s="291" t="str">
        <f>+Y107</f>
        <v>Ministerio de Medio Ambiente y Agua</v>
      </c>
    </row>
    <row r="108" spans="1:27" ht="15" hidden="1" customHeight="1">
      <c r="A108" s="32">
        <v>154</v>
      </c>
      <c r="B108" s="394"/>
      <c r="C108" s="327" t="str">
        <f>+VLOOKUP(A108,bd_lista!$A$3:$C$592,3,FALSE)</f>
        <v>Museo Nacional de Historia Natural</v>
      </c>
      <c r="D108" s="396"/>
      <c r="E108" s="327" t="s">
        <v>1304</v>
      </c>
      <c r="F108" s="243">
        <f ca="1">+IFERROR(INDEX('Hoja de Trabajo para listado'!$A$155:$Z$1048576,MATCH($A108,'Hoja de Trabajo para listado'!$A$155:$A$1048576,0),MATCH((CUADRO!F$4&amp;$E108),'Hoja de Trabajo para listado'!$A$151:$Z$151,0)),0)+IFERROR(INDEX('Hoja de Trabajo para listado'!$AB$155:$BA$1048576,MATCH($A108,'Hoja de Trabajo para listado'!$AB$155:$AB$1048576,0),MATCH((CUADRO!F$4&amp;$E108),'Hoja de Trabajo para listado'!$AB$151:$BA$151,0)),0)+IFERROR(INDEX('Hoja de Trabajo para listado'!$BC$155:$CB$1048576,MATCH($A108,'Hoja de Trabajo para listado'!$BC$155:$BC$1048576,0),MATCH((CUADRO!F$4&amp;$E108),'Hoja de Trabajo para listado'!$BC$151:$CB$151,0)),0)+IFERROR(INDEX('Hoja de Trabajo para listado'!$DE$153:$DG$274,MATCH($A108,'Hoja de Trabajo para listado'!$DE$153:$DE$1048576,0),MATCH((CUADRO!F$4&amp;$E108),'Hoja de Trabajo para listado'!$DE$151:$DG$151,0)),0)+IFERROR(INDEX('Hoja de Trabajo para listado'!$CD$155:$DC$1048576,MATCH($A108,'Hoja de Trabajo para listado'!$CD$155:$CD$1048576,0),MATCH((CUADRO!F$4&amp;$E108),'Hoja de Trabajo para listado'!$CD$151:$DC$151,0)),0)</f>
        <v>0</v>
      </c>
      <c r="G108" s="243">
        <f ca="1">+IFERROR(INDEX('Hoja de Trabajo para listado'!$A$155:$Z$1048576,MATCH($A108,'Hoja de Trabajo para listado'!$A$155:$A$1048576,0),MATCH((CUADRO!G$4&amp;$E108),'Hoja de Trabajo para listado'!$A$151:$Z$151,0)),0)+IFERROR(INDEX('Hoja de Trabajo para listado'!$AB$155:$BA$1048576,MATCH($A108,'Hoja de Trabajo para listado'!$AB$155:$AB$1048576,0),MATCH((CUADRO!G$4&amp;$E108),'Hoja de Trabajo para listado'!$AB$151:$BA$151,0)),0)+IFERROR(INDEX('Hoja de Trabajo para listado'!$BC$155:$CB$1048576,MATCH($A108,'Hoja de Trabajo para listado'!$BC$155:$BC$1048576,0),MATCH((CUADRO!G$4&amp;$E108),'Hoja de Trabajo para listado'!$BC$151:$CB$151,0)),0)+IFERROR(INDEX('Hoja de Trabajo para listado'!$DE$153:$DG$274,MATCH($A108,'Hoja de Trabajo para listado'!$DE$153:$DE$1048576,0),MATCH((CUADRO!G$4&amp;$E108),'Hoja de Trabajo para listado'!$DE$151:$DG$151,0)),0)+IFERROR(INDEX('Hoja de Trabajo para listado'!$CD$155:$DC$1048576,MATCH($A108,'Hoja de Trabajo para listado'!$CD$155:$CD$1048576,0),MATCH((CUADRO!G$4&amp;$E108),'Hoja de Trabajo para listado'!$CD$151:$DC$151,0)),0)</f>
        <v>0</v>
      </c>
      <c r="H108" s="243">
        <f ca="1">+IFERROR(INDEX('Hoja de Trabajo para listado'!$A$155:$Z$1048576,MATCH($A108,'Hoja de Trabajo para listado'!$A$155:$A$1048576,0),MATCH((CUADRO!H$4&amp;$E108),'Hoja de Trabajo para listado'!$A$151:$Z$151,0)),0)+IFERROR(INDEX('Hoja de Trabajo para listado'!$AB$155:$BA$1048576,MATCH($A108,'Hoja de Trabajo para listado'!$AB$155:$AB$1048576,0),MATCH((CUADRO!H$4&amp;$E108),'Hoja de Trabajo para listado'!$AB$151:$BA$151,0)),0)+IFERROR(INDEX('Hoja de Trabajo para listado'!$BC$155:$CB$1048576,MATCH($A108,'Hoja de Trabajo para listado'!$BC$155:$BC$1048576,0),MATCH((CUADRO!H$4&amp;$E108),'Hoja de Trabajo para listado'!$BC$151:$CB$151,0)),0)+IFERROR(INDEX('Hoja de Trabajo para listado'!$DE$153:$DG$274,MATCH($A108,'Hoja de Trabajo para listado'!$DE$153:$DE$1048576,0),MATCH((CUADRO!H$4&amp;$E108),'Hoja de Trabajo para listado'!$DE$151:$DG$151,0)),0)+IFERROR(INDEX('Hoja de Trabajo para listado'!$CD$155:$DC$1048576,MATCH($A108,'Hoja de Trabajo para listado'!$CD$155:$CD$1048576,0),MATCH((CUADRO!H$4&amp;$E108),'Hoja de Trabajo para listado'!$CD$151:$DC$151,0)),0)</f>
        <v>0</v>
      </c>
      <c r="I108" s="243">
        <f ca="1">+IFERROR(INDEX('Hoja de Trabajo para listado'!$A$155:$Z$1048576,MATCH($A108,'Hoja de Trabajo para listado'!$A$155:$A$1048576,0),MATCH((CUADRO!I$4&amp;$E108),'Hoja de Trabajo para listado'!$A$151:$Z$151,0)),0)+IFERROR(INDEX('Hoja de Trabajo para listado'!$AB$155:$BA$1048576,MATCH($A108,'Hoja de Trabajo para listado'!$AB$155:$AB$1048576,0),MATCH((CUADRO!I$4&amp;$E108),'Hoja de Trabajo para listado'!$AB$151:$BA$151,0)),0)+IFERROR(INDEX('Hoja de Trabajo para listado'!$BC$155:$CB$1048576,MATCH($A108,'Hoja de Trabajo para listado'!$BC$155:$BC$1048576,0),MATCH((CUADRO!I$4&amp;$E108),'Hoja de Trabajo para listado'!$BC$151:$CB$151,0)),0)+IFERROR(INDEX('Hoja de Trabajo para listado'!$DE$153:$DG$274,MATCH($A108,'Hoja de Trabajo para listado'!$DE$153:$DE$1048576,0),MATCH((CUADRO!I$4&amp;$E108),'Hoja de Trabajo para listado'!$DE$151:$DG$151,0)),0)+IFERROR(INDEX('Hoja de Trabajo para listado'!$CD$155:$DC$1048576,MATCH($A108,'Hoja de Trabajo para listado'!$CD$155:$CD$1048576,0),MATCH((CUADRO!I$4&amp;$E108),'Hoja de Trabajo para listado'!$CD$151:$DC$151,0)),0)</f>
        <v>0</v>
      </c>
      <c r="J108" s="243">
        <f ca="1">+IFERROR(INDEX('Hoja de Trabajo para listado'!$A$155:$Z$1048576,MATCH($A108,'Hoja de Trabajo para listado'!$A$155:$A$1048576,0),MATCH((CUADRO!J$4&amp;$E108),'Hoja de Trabajo para listado'!$A$151:$Z$151,0)),0)+IFERROR(INDEX('Hoja de Trabajo para listado'!$AB$155:$BA$1048576,MATCH($A108,'Hoja de Trabajo para listado'!$AB$155:$AB$1048576,0),MATCH((CUADRO!J$4&amp;$E108),'Hoja de Trabajo para listado'!$AB$151:$BA$151,0)),0)+IFERROR(INDEX('Hoja de Trabajo para listado'!$BC$155:$CB$1048576,MATCH($A108,'Hoja de Trabajo para listado'!$BC$155:$BC$1048576,0),MATCH((CUADRO!J$4&amp;$E108),'Hoja de Trabajo para listado'!$BC$151:$CB$151,0)),0)+IFERROR(INDEX('Hoja de Trabajo para listado'!$DE$153:$DG$274,MATCH($A108,'Hoja de Trabajo para listado'!$DE$153:$DE$1048576,0),MATCH((CUADRO!J$4&amp;$E108),'Hoja de Trabajo para listado'!$DE$151:$DG$151,0)),0)+IFERROR(INDEX('Hoja de Trabajo para listado'!$CD$155:$DC$1048576,MATCH($A108,'Hoja de Trabajo para listado'!$CD$155:$CD$1048576,0),MATCH((CUADRO!J$4&amp;$E108),'Hoja de Trabajo para listado'!$CD$151:$DC$151,0)),0)</f>
        <v>0</v>
      </c>
      <c r="K108" s="243">
        <f ca="1">+IFERROR(INDEX('Hoja de Trabajo para listado'!$A$155:$Z$1048576,MATCH($A108,'Hoja de Trabajo para listado'!$A$155:$A$1048576,0),MATCH((CUADRO!K$4&amp;$E108),'Hoja de Trabajo para listado'!$A$151:$Z$151,0)),0)+IFERROR(INDEX('Hoja de Trabajo para listado'!$AB$155:$BA$1048576,MATCH($A108,'Hoja de Trabajo para listado'!$AB$155:$AB$1048576,0),MATCH((CUADRO!K$4&amp;$E108),'Hoja de Trabajo para listado'!$AB$151:$BA$151,0)),0)+IFERROR(INDEX('Hoja de Trabajo para listado'!$BC$155:$CB$1048576,MATCH($A108,'Hoja de Trabajo para listado'!$BC$155:$BC$1048576,0),MATCH((CUADRO!K$4&amp;$E108),'Hoja de Trabajo para listado'!$BC$151:$CB$151,0)),0)+IFERROR(INDEX('Hoja de Trabajo para listado'!$DE$153:$DG$274,MATCH($A108,'Hoja de Trabajo para listado'!$DE$153:$DE$1048576,0),MATCH((CUADRO!K$4&amp;$E108),'Hoja de Trabajo para listado'!$DE$151:$DG$151,0)),0)+IFERROR(INDEX('Hoja de Trabajo para listado'!$CD$155:$DC$1048576,MATCH($A108,'Hoja de Trabajo para listado'!$CD$155:$CD$1048576,0),MATCH((CUADRO!K$4&amp;$E108),'Hoja de Trabajo para listado'!$CD$151:$DC$151,0)),0)</f>
        <v>0</v>
      </c>
      <c r="L108" s="243">
        <f ca="1">+IFERROR(INDEX('Hoja de Trabajo para listado'!$A$155:$Z$1048576,MATCH($A108,'Hoja de Trabajo para listado'!$A$155:$A$1048576,0),MATCH((CUADRO!L$4&amp;$E108),'Hoja de Trabajo para listado'!$A$151:$Z$151,0)),0)+IFERROR(INDEX('Hoja de Trabajo para listado'!$AB$155:$BA$1048576,MATCH($A108,'Hoja de Trabajo para listado'!$AB$155:$AB$1048576,0),MATCH((CUADRO!L$4&amp;$E108),'Hoja de Trabajo para listado'!$AB$151:$BA$151,0)),0)+IFERROR(INDEX('Hoja de Trabajo para listado'!$BC$155:$CB$1048576,MATCH($A108,'Hoja de Trabajo para listado'!$BC$155:$BC$1048576,0),MATCH((CUADRO!L$4&amp;$E108),'Hoja de Trabajo para listado'!$BC$151:$CB$151,0)),0)+IFERROR(INDEX('Hoja de Trabajo para listado'!$DE$153:$DG$274,MATCH($A108,'Hoja de Trabajo para listado'!$DE$153:$DE$1048576,0),MATCH((CUADRO!L$4&amp;$E108),'Hoja de Trabajo para listado'!$DE$151:$DG$151,0)),0)+IFERROR(INDEX('Hoja de Trabajo para listado'!$CD$155:$DC$1048576,MATCH($A108,'Hoja de Trabajo para listado'!$CD$155:$CD$1048576,0),MATCH((CUADRO!L$4&amp;$E108),'Hoja de Trabajo para listado'!$CD$151:$DC$151,0)),0)</f>
        <v>0</v>
      </c>
      <c r="M108" s="243">
        <f ca="1">+IFERROR(INDEX('Hoja de Trabajo para listado'!$A$155:$Z$1048576,MATCH($A108,'Hoja de Trabajo para listado'!$A$155:$A$1048576,0),MATCH((CUADRO!M$4&amp;$E108),'Hoja de Trabajo para listado'!$A$151:$Z$151,0)),0)+IFERROR(INDEX('Hoja de Trabajo para listado'!$AB$155:$BA$1048576,MATCH($A108,'Hoja de Trabajo para listado'!$AB$155:$AB$1048576,0),MATCH((CUADRO!M$4&amp;$E108),'Hoja de Trabajo para listado'!$AB$151:$BA$151,0)),0)+IFERROR(INDEX('Hoja de Trabajo para listado'!$BC$155:$CB$1048576,MATCH($A108,'Hoja de Trabajo para listado'!$BC$155:$BC$1048576,0),MATCH((CUADRO!M$4&amp;$E108),'Hoja de Trabajo para listado'!$BC$151:$CB$151,0)),0)+IFERROR(INDEX('Hoja de Trabajo para listado'!$DE$153:$DG$274,MATCH($A108,'Hoja de Trabajo para listado'!$DE$153:$DE$1048576,0),MATCH((CUADRO!M$4&amp;$E108),'Hoja de Trabajo para listado'!$DE$151:$DG$151,0)),0)+IFERROR(INDEX('Hoja de Trabajo para listado'!$CD$155:$DC$1048576,MATCH($A108,'Hoja de Trabajo para listado'!$CD$155:$CD$1048576,0),MATCH((CUADRO!M$4&amp;$E108),'Hoja de Trabajo para listado'!$CD$151:$DC$151,0)),0)</f>
        <v>0</v>
      </c>
      <c r="N108" s="243">
        <f ca="1">+IFERROR(INDEX('Hoja de Trabajo para listado'!$A$155:$Z$1048576,MATCH($A108,'Hoja de Trabajo para listado'!$A$155:$A$1048576,0),MATCH((CUADRO!N$4&amp;$E108),'Hoja de Trabajo para listado'!$A$151:$Z$151,0)),0)+IFERROR(INDEX('Hoja de Trabajo para listado'!$AB$155:$BA$1048576,MATCH($A108,'Hoja de Trabajo para listado'!$AB$155:$AB$1048576,0),MATCH((CUADRO!N$4&amp;$E108),'Hoja de Trabajo para listado'!$AB$151:$BA$151,0)),0)+IFERROR(INDEX('Hoja de Trabajo para listado'!$BC$155:$CB$1048576,MATCH($A108,'Hoja de Trabajo para listado'!$BC$155:$BC$1048576,0),MATCH((CUADRO!N$4&amp;$E108),'Hoja de Trabajo para listado'!$BC$151:$CB$151,0)),0)+IFERROR(INDEX('Hoja de Trabajo para listado'!$DE$153:$DG$274,MATCH($A108,'Hoja de Trabajo para listado'!$DE$153:$DE$1048576,0),MATCH((CUADRO!N$4&amp;$E108),'Hoja de Trabajo para listado'!$DE$151:$DG$151,0)),0)+IFERROR(INDEX('Hoja de Trabajo para listado'!$CD$155:$DC$1048576,MATCH($A108,'Hoja de Trabajo para listado'!$CD$155:$CD$1048576,0),MATCH((CUADRO!N$4&amp;$E108),'Hoja de Trabajo para listado'!$CD$151:$DC$151,0)),0)</f>
        <v>0</v>
      </c>
      <c r="O108" s="243">
        <f ca="1">+IFERROR(INDEX('Hoja de Trabajo para listado'!$A$155:$Z$1048576,MATCH($A108,'Hoja de Trabajo para listado'!$A$155:$A$1048576,0),MATCH((CUADRO!O$4&amp;$E108),'Hoja de Trabajo para listado'!$A$151:$Z$151,0)),0)+IFERROR(INDEX('Hoja de Trabajo para listado'!$AB$155:$BA$1048576,MATCH($A108,'Hoja de Trabajo para listado'!$AB$155:$AB$1048576,0),MATCH((CUADRO!O$4&amp;$E108),'Hoja de Trabajo para listado'!$AB$151:$BA$151,0)),0)+IFERROR(INDEX('Hoja de Trabajo para listado'!$BC$155:$CB$1048576,MATCH($A108,'Hoja de Trabajo para listado'!$BC$155:$BC$1048576,0),MATCH((CUADRO!O$4&amp;$E108),'Hoja de Trabajo para listado'!$BC$151:$CB$151,0)),0)+IFERROR(INDEX('Hoja de Trabajo para listado'!$DE$153:$DG$274,MATCH($A108,'Hoja de Trabajo para listado'!$DE$153:$DE$1048576,0),MATCH((CUADRO!O$4&amp;$E108),'Hoja de Trabajo para listado'!$DE$151:$DG$151,0)),0)+IFERROR(INDEX('Hoja de Trabajo para listado'!$CD$155:$DC$1048576,MATCH($A108,'Hoja de Trabajo para listado'!$CD$155:$CD$1048576,0),MATCH((CUADRO!O$4&amp;$E108),'Hoja de Trabajo para listado'!$CD$151:$DC$151,0)),0)</f>
        <v>0</v>
      </c>
      <c r="P108" s="243">
        <f ca="1">+IFERROR(INDEX('Hoja de Trabajo para listado'!$A$155:$Z$1048576,MATCH($A108,'Hoja de Trabajo para listado'!$A$155:$A$1048576,0),MATCH((CUADRO!P$4&amp;$E108),'Hoja de Trabajo para listado'!$A$151:$Z$151,0)),0)+IFERROR(INDEX('Hoja de Trabajo para listado'!$AB$155:$BA$1048576,MATCH($A108,'Hoja de Trabajo para listado'!$AB$155:$AB$1048576,0),MATCH((CUADRO!P$4&amp;$E108),'Hoja de Trabajo para listado'!$AB$151:$BA$151,0)),0)+IFERROR(INDEX('Hoja de Trabajo para listado'!$BC$155:$CB$1048576,MATCH($A108,'Hoja de Trabajo para listado'!$BC$155:$BC$1048576,0),MATCH((CUADRO!P$4&amp;$E108),'Hoja de Trabajo para listado'!$BC$151:$CB$151,0)),0)+IFERROR(INDEX('Hoja de Trabajo para listado'!$DE$153:$DG$274,MATCH($A108,'Hoja de Trabajo para listado'!$DE$153:$DE$1048576,0),MATCH((CUADRO!P$4&amp;$E108),'Hoja de Trabajo para listado'!$DE$151:$DG$151,0)),0)+IFERROR(INDEX('Hoja de Trabajo para listado'!$CD$155:$DC$1048576,MATCH($A108,'Hoja de Trabajo para listado'!$CD$155:$CD$1048576,0),MATCH((CUADRO!P$4&amp;$E108),'Hoja de Trabajo para listado'!$CD$151:$DC$151,0)),0)</f>
        <v>0</v>
      </c>
      <c r="Q108" s="243">
        <f ca="1">+IFERROR(INDEX('Hoja de Trabajo para listado'!$A$155:$Z$1048576,MATCH($A108,'Hoja de Trabajo para listado'!$A$155:$A$1048576,0),MATCH((CUADRO!Q$4&amp;$E108),'Hoja de Trabajo para listado'!$A$151:$Z$151,0)),0)+IFERROR(INDEX('Hoja de Trabajo para listado'!$AB$155:$BA$1048576,MATCH($A108,'Hoja de Trabajo para listado'!$AB$155:$AB$1048576,0),MATCH((CUADRO!Q$4&amp;$E108),'Hoja de Trabajo para listado'!$AB$151:$BA$151,0)),0)+IFERROR(INDEX('Hoja de Trabajo para listado'!$BC$155:$CB$1048576,MATCH($A108,'Hoja de Trabajo para listado'!$BC$155:$BC$1048576,0),MATCH((CUADRO!Q$4&amp;$E108),'Hoja de Trabajo para listado'!$BC$151:$CB$151,0)),0)+IFERROR(INDEX('Hoja de Trabajo para listado'!$DE$153:$DG$274,MATCH($A108,'Hoja de Trabajo para listado'!$DE$153:$DE$1048576,0),MATCH((CUADRO!Q$4&amp;$E108),'Hoja de Trabajo para listado'!$DE$151:$DG$151,0)),0)+IFERROR(INDEX('Hoja de Trabajo para listado'!$CD$155:$DC$1048576,MATCH($A108,'Hoja de Trabajo para listado'!$CD$155:$CD$1048576,0),MATCH((CUADRO!Q$4&amp;$E108),'Hoja de Trabajo para listado'!$CD$151:$DC$151,0)),0)</f>
        <v>0</v>
      </c>
      <c r="R108" s="243">
        <f t="shared" ca="1" si="5"/>
        <v>0</v>
      </c>
      <c r="S108" s="243">
        <f ca="1">+R107+R108</f>
        <v>0</v>
      </c>
      <c r="T108" s="243">
        <f ca="1">+S108</f>
        <v>0</v>
      </c>
      <c r="U108" s="242">
        <f t="shared" si="6"/>
        <v>2</v>
      </c>
      <c r="V108" s="327" t="str">
        <f>+VLOOKUP(A108,bd_lista!$A$3:$E$592,5,FALSE)</f>
        <v>Instituciones Descentralizadas</v>
      </c>
      <c r="W108" s="398"/>
      <c r="X108" s="240">
        <f>+VLOOKUP(A108,[4]Sheet1!$A$13:$D$744,4,FALSE)</f>
        <v>86</v>
      </c>
      <c r="Y108" s="240" t="str">
        <f>+VLOOKUP(X108,bd_lista!$A$3:$C$592,3,FALSE)</f>
        <v>Ministerio de Medio Ambiente y Agua</v>
      </c>
      <c r="Z108" s="288"/>
      <c r="AA108" s="289"/>
    </row>
    <row r="109" spans="1:27" ht="15" customHeight="1">
      <c r="A109" s="379">
        <v>155</v>
      </c>
      <c r="B109" s="393">
        <f>+A109</f>
        <v>155</v>
      </c>
      <c r="C109" s="245" t="str">
        <f>+VLOOKUP(A109,bd_lista!$A$3:$C$592,3,FALSE)</f>
        <v>Dirección del Notariado Plurinacional</v>
      </c>
      <c r="D109" s="395" t="str">
        <f>+C109</f>
        <v>Dirección del Notariado Plurinacional</v>
      </c>
      <c r="E109" s="245" t="s">
        <v>1303</v>
      </c>
      <c r="F109" s="241">
        <f ca="1">+IFERROR(INDEX('Hoja de Trabajo para listado'!$A$155:$Z$1048576,MATCH($A109,'Hoja de Trabajo para listado'!$A$155:$A$1048576,0),MATCH((CUADRO!F$4&amp;$E109),'Hoja de Trabajo para listado'!$A$151:$Z$151,0)),0)+IFERROR(INDEX('Hoja de Trabajo para listado'!$AB$155:$BA$1048576,MATCH($A109,'Hoja de Trabajo para listado'!$AB$155:$AB$1048576,0),MATCH((CUADRO!F$4&amp;$E109),'Hoja de Trabajo para listado'!$AB$151:$BA$151,0)),0)+IFERROR(INDEX('Hoja de Trabajo para listado'!$BC$155:$CB$1048576,MATCH($A109,'Hoja de Trabajo para listado'!$BC$155:$BC$1048576,0),MATCH((CUADRO!F$4&amp;$E109),'Hoja de Trabajo para listado'!$BC$151:$CB$151,0)),0)+IFERROR(INDEX('Hoja de Trabajo para listado'!$DE$153:$DG$274,MATCH($A109,'Hoja de Trabajo para listado'!$DE$153:$DE$1048576,0),MATCH((CUADRO!F$4&amp;$E109),'Hoja de Trabajo para listado'!$DE$151:$DG$151,0)),0)+IFERROR(INDEX('Hoja de Trabajo para listado'!$CD$155:$DC$1048576,MATCH($A109,'Hoja de Trabajo para listado'!$CD$155:$CD$1048576,0),MATCH((CUADRO!F$4&amp;$E109),'Hoja de Trabajo para listado'!$CD$151:$DC$151,0)),0)</f>
        <v>0</v>
      </c>
      <c r="G109" s="241">
        <f ca="1">+IFERROR(INDEX('Hoja de Trabajo para listado'!$A$155:$Z$1048576,MATCH($A109,'Hoja de Trabajo para listado'!$A$155:$A$1048576,0),MATCH((CUADRO!G$4&amp;$E109),'Hoja de Trabajo para listado'!$A$151:$Z$151,0)),0)+IFERROR(INDEX('Hoja de Trabajo para listado'!$AB$155:$BA$1048576,MATCH($A109,'Hoja de Trabajo para listado'!$AB$155:$AB$1048576,0),MATCH((CUADRO!G$4&amp;$E109),'Hoja de Trabajo para listado'!$AB$151:$BA$151,0)),0)+IFERROR(INDEX('Hoja de Trabajo para listado'!$BC$155:$CB$1048576,MATCH($A109,'Hoja de Trabajo para listado'!$BC$155:$BC$1048576,0),MATCH((CUADRO!G$4&amp;$E109),'Hoja de Trabajo para listado'!$BC$151:$CB$151,0)),0)+IFERROR(INDEX('Hoja de Trabajo para listado'!$DE$153:$DG$274,MATCH($A109,'Hoja de Trabajo para listado'!$DE$153:$DE$1048576,0),MATCH((CUADRO!G$4&amp;$E109),'Hoja de Trabajo para listado'!$DE$151:$DG$151,0)),0)+IFERROR(INDEX('Hoja de Trabajo para listado'!$CD$155:$DC$1048576,MATCH($A109,'Hoja de Trabajo para listado'!$CD$155:$CD$1048576,0),MATCH((CUADRO!G$4&amp;$E109),'Hoja de Trabajo para listado'!$CD$151:$DC$151,0)),0)</f>
        <v>0</v>
      </c>
      <c r="H109" s="241">
        <f ca="1">+IFERROR(INDEX('Hoja de Trabajo para listado'!$A$155:$Z$1048576,MATCH($A109,'Hoja de Trabajo para listado'!$A$155:$A$1048576,0),MATCH((CUADRO!H$4&amp;$E109),'Hoja de Trabajo para listado'!$A$151:$Z$151,0)),0)+IFERROR(INDEX('Hoja de Trabajo para listado'!$AB$155:$BA$1048576,MATCH($A109,'Hoja de Trabajo para listado'!$AB$155:$AB$1048576,0),MATCH((CUADRO!H$4&amp;$E109),'Hoja de Trabajo para listado'!$AB$151:$BA$151,0)),0)+IFERROR(INDEX('Hoja de Trabajo para listado'!$BC$155:$CB$1048576,MATCH($A109,'Hoja de Trabajo para listado'!$BC$155:$BC$1048576,0),MATCH((CUADRO!H$4&amp;$E109),'Hoja de Trabajo para listado'!$BC$151:$CB$151,0)),0)+IFERROR(INDEX('Hoja de Trabajo para listado'!$DE$153:$DG$274,MATCH($A109,'Hoja de Trabajo para listado'!$DE$153:$DE$1048576,0),MATCH((CUADRO!H$4&amp;$E109),'Hoja de Trabajo para listado'!$DE$151:$DG$151,0)),0)+IFERROR(INDEX('Hoja de Trabajo para listado'!$CD$155:$DC$1048576,MATCH($A109,'Hoja de Trabajo para listado'!$CD$155:$CD$1048576,0),MATCH((CUADRO!H$4&amp;$E109),'Hoja de Trabajo para listado'!$CD$151:$DC$151,0)),0)</f>
        <v>0</v>
      </c>
      <c r="I109" s="241">
        <f ca="1">+IFERROR(INDEX('Hoja de Trabajo para listado'!$A$155:$Z$1048576,MATCH($A109,'Hoja de Trabajo para listado'!$A$155:$A$1048576,0),MATCH((CUADRO!I$4&amp;$E109),'Hoja de Trabajo para listado'!$A$151:$Z$151,0)),0)+IFERROR(INDEX('Hoja de Trabajo para listado'!$AB$155:$BA$1048576,MATCH($A109,'Hoja de Trabajo para listado'!$AB$155:$AB$1048576,0),MATCH((CUADRO!I$4&amp;$E109),'Hoja de Trabajo para listado'!$AB$151:$BA$151,0)),0)+IFERROR(INDEX('Hoja de Trabajo para listado'!$BC$155:$CB$1048576,MATCH($A109,'Hoja de Trabajo para listado'!$BC$155:$BC$1048576,0),MATCH((CUADRO!I$4&amp;$E109),'Hoja de Trabajo para listado'!$BC$151:$CB$151,0)),0)+IFERROR(INDEX('Hoja de Trabajo para listado'!$DE$153:$DG$274,MATCH($A109,'Hoja de Trabajo para listado'!$DE$153:$DE$1048576,0),MATCH((CUADRO!I$4&amp;$E109),'Hoja de Trabajo para listado'!$DE$151:$DG$151,0)),0)+IFERROR(INDEX('Hoja de Trabajo para listado'!$CD$155:$DC$1048576,MATCH($A109,'Hoja de Trabajo para listado'!$CD$155:$CD$1048576,0),MATCH((CUADRO!I$4&amp;$E109),'Hoja de Trabajo para listado'!$CD$151:$DC$151,0)),0)</f>
        <v>0</v>
      </c>
      <c r="J109" s="241">
        <f ca="1">+IFERROR(INDEX('Hoja de Trabajo para listado'!$A$155:$Z$1048576,MATCH($A109,'Hoja de Trabajo para listado'!$A$155:$A$1048576,0),MATCH((CUADRO!J$4&amp;$E109),'Hoja de Trabajo para listado'!$A$151:$Z$151,0)),0)+IFERROR(INDEX('Hoja de Trabajo para listado'!$AB$155:$BA$1048576,MATCH($A109,'Hoja de Trabajo para listado'!$AB$155:$AB$1048576,0),MATCH((CUADRO!J$4&amp;$E109),'Hoja de Trabajo para listado'!$AB$151:$BA$151,0)),0)+IFERROR(INDEX('Hoja de Trabajo para listado'!$BC$155:$CB$1048576,MATCH($A109,'Hoja de Trabajo para listado'!$BC$155:$BC$1048576,0),MATCH((CUADRO!J$4&amp;$E109),'Hoja de Trabajo para listado'!$BC$151:$CB$151,0)),0)+IFERROR(INDEX('Hoja de Trabajo para listado'!$DE$153:$DG$274,MATCH($A109,'Hoja de Trabajo para listado'!$DE$153:$DE$1048576,0),MATCH((CUADRO!J$4&amp;$E109),'Hoja de Trabajo para listado'!$DE$151:$DG$151,0)),0)+IFERROR(INDEX('Hoja de Trabajo para listado'!$CD$155:$DC$1048576,MATCH($A109,'Hoja de Trabajo para listado'!$CD$155:$CD$1048576,0),MATCH((CUADRO!J$4&amp;$E109),'Hoja de Trabajo para listado'!$CD$151:$DC$151,0)),0)</f>
        <v>0</v>
      </c>
      <c r="K109" s="241">
        <f ca="1">+IFERROR(INDEX('Hoja de Trabajo para listado'!$A$155:$Z$1048576,MATCH($A109,'Hoja de Trabajo para listado'!$A$155:$A$1048576,0),MATCH((CUADRO!K$4&amp;$E109),'Hoja de Trabajo para listado'!$A$151:$Z$151,0)),0)+IFERROR(INDEX('Hoja de Trabajo para listado'!$AB$155:$BA$1048576,MATCH($A109,'Hoja de Trabajo para listado'!$AB$155:$AB$1048576,0),MATCH((CUADRO!K$4&amp;$E109),'Hoja de Trabajo para listado'!$AB$151:$BA$151,0)),0)+IFERROR(INDEX('Hoja de Trabajo para listado'!$BC$155:$CB$1048576,MATCH($A109,'Hoja de Trabajo para listado'!$BC$155:$BC$1048576,0),MATCH((CUADRO!K$4&amp;$E109),'Hoja de Trabajo para listado'!$BC$151:$CB$151,0)),0)+IFERROR(INDEX('Hoja de Trabajo para listado'!$DE$153:$DG$274,MATCH($A109,'Hoja de Trabajo para listado'!$DE$153:$DE$1048576,0),MATCH((CUADRO!K$4&amp;$E109),'Hoja de Trabajo para listado'!$DE$151:$DG$151,0)),0)+IFERROR(INDEX('Hoja de Trabajo para listado'!$CD$155:$DC$1048576,MATCH($A109,'Hoja de Trabajo para listado'!$CD$155:$CD$1048576,0),MATCH((CUADRO!K$4&amp;$E109),'Hoja de Trabajo para listado'!$CD$151:$DC$151,0)),0)</f>
        <v>0</v>
      </c>
      <c r="L109" s="241">
        <f ca="1">+IFERROR(INDEX('Hoja de Trabajo para listado'!$A$155:$Z$1048576,MATCH($A109,'Hoja de Trabajo para listado'!$A$155:$A$1048576,0),MATCH((CUADRO!L$4&amp;$E109),'Hoja de Trabajo para listado'!$A$151:$Z$151,0)),0)+IFERROR(INDEX('Hoja de Trabajo para listado'!$AB$155:$BA$1048576,MATCH($A109,'Hoja de Trabajo para listado'!$AB$155:$AB$1048576,0),MATCH((CUADRO!L$4&amp;$E109),'Hoja de Trabajo para listado'!$AB$151:$BA$151,0)),0)+IFERROR(INDEX('Hoja de Trabajo para listado'!$BC$155:$CB$1048576,MATCH($A109,'Hoja de Trabajo para listado'!$BC$155:$BC$1048576,0),MATCH((CUADRO!L$4&amp;$E109),'Hoja de Trabajo para listado'!$BC$151:$CB$151,0)),0)+IFERROR(INDEX('Hoja de Trabajo para listado'!$DE$153:$DG$274,MATCH($A109,'Hoja de Trabajo para listado'!$DE$153:$DE$1048576,0),MATCH((CUADRO!L$4&amp;$E109),'Hoja de Trabajo para listado'!$DE$151:$DG$151,0)),0)+IFERROR(INDEX('Hoja de Trabajo para listado'!$CD$155:$DC$1048576,MATCH($A109,'Hoja de Trabajo para listado'!$CD$155:$CD$1048576,0),MATCH((CUADRO!L$4&amp;$E109),'Hoja de Trabajo para listado'!$CD$151:$DC$151,0)),0)</f>
        <v>0</v>
      </c>
      <c r="M109" s="241">
        <f ca="1">+IFERROR(INDEX('Hoja de Trabajo para listado'!$A$155:$Z$1048576,MATCH($A109,'Hoja de Trabajo para listado'!$A$155:$A$1048576,0),MATCH((CUADRO!M$4&amp;$E109),'Hoja de Trabajo para listado'!$A$151:$Z$151,0)),0)+IFERROR(INDEX('Hoja de Trabajo para listado'!$AB$155:$BA$1048576,MATCH($A109,'Hoja de Trabajo para listado'!$AB$155:$AB$1048576,0),MATCH((CUADRO!M$4&amp;$E109),'Hoja de Trabajo para listado'!$AB$151:$BA$151,0)),0)+IFERROR(INDEX('Hoja de Trabajo para listado'!$BC$155:$CB$1048576,MATCH($A109,'Hoja de Trabajo para listado'!$BC$155:$BC$1048576,0),MATCH((CUADRO!M$4&amp;$E109),'Hoja de Trabajo para listado'!$BC$151:$CB$151,0)),0)+IFERROR(INDEX('Hoja de Trabajo para listado'!$DE$153:$DG$274,MATCH($A109,'Hoja de Trabajo para listado'!$DE$153:$DE$1048576,0),MATCH((CUADRO!M$4&amp;$E109),'Hoja de Trabajo para listado'!$DE$151:$DG$151,0)),0)+IFERROR(INDEX('Hoja de Trabajo para listado'!$CD$155:$DC$1048576,MATCH($A109,'Hoja de Trabajo para listado'!$CD$155:$CD$1048576,0),MATCH((CUADRO!M$4&amp;$E109),'Hoja de Trabajo para listado'!$CD$151:$DC$151,0)),0)</f>
        <v>0</v>
      </c>
      <c r="N109" s="241">
        <f ca="1">+IFERROR(INDEX('Hoja de Trabajo para listado'!$A$155:$Z$1048576,MATCH($A109,'Hoja de Trabajo para listado'!$A$155:$A$1048576,0),MATCH((CUADRO!N$4&amp;$E109),'Hoja de Trabajo para listado'!$A$151:$Z$151,0)),0)+IFERROR(INDEX('Hoja de Trabajo para listado'!$AB$155:$BA$1048576,MATCH($A109,'Hoja de Trabajo para listado'!$AB$155:$AB$1048576,0),MATCH((CUADRO!N$4&amp;$E109),'Hoja de Trabajo para listado'!$AB$151:$BA$151,0)),0)+IFERROR(INDEX('Hoja de Trabajo para listado'!$BC$155:$CB$1048576,MATCH($A109,'Hoja de Trabajo para listado'!$BC$155:$BC$1048576,0),MATCH((CUADRO!N$4&amp;$E109),'Hoja de Trabajo para listado'!$BC$151:$CB$151,0)),0)+IFERROR(INDEX('Hoja de Trabajo para listado'!$DE$153:$DG$274,MATCH($A109,'Hoja de Trabajo para listado'!$DE$153:$DE$1048576,0),MATCH((CUADRO!N$4&amp;$E109),'Hoja de Trabajo para listado'!$DE$151:$DG$151,0)),0)+IFERROR(INDEX('Hoja de Trabajo para listado'!$CD$155:$DC$1048576,MATCH($A109,'Hoja de Trabajo para listado'!$CD$155:$CD$1048576,0),MATCH((CUADRO!N$4&amp;$E109),'Hoja de Trabajo para listado'!$CD$151:$DC$151,0)),0)</f>
        <v>0</v>
      </c>
      <c r="O109" s="241">
        <f ca="1">+IFERROR(INDEX('Hoja de Trabajo para listado'!$A$155:$Z$1048576,MATCH($A109,'Hoja de Trabajo para listado'!$A$155:$A$1048576,0),MATCH((CUADRO!O$4&amp;$E109),'Hoja de Trabajo para listado'!$A$151:$Z$151,0)),0)+IFERROR(INDEX('Hoja de Trabajo para listado'!$AB$155:$BA$1048576,MATCH($A109,'Hoja de Trabajo para listado'!$AB$155:$AB$1048576,0),MATCH((CUADRO!O$4&amp;$E109),'Hoja de Trabajo para listado'!$AB$151:$BA$151,0)),0)+IFERROR(INDEX('Hoja de Trabajo para listado'!$BC$155:$CB$1048576,MATCH($A109,'Hoja de Trabajo para listado'!$BC$155:$BC$1048576,0),MATCH((CUADRO!O$4&amp;$E109),'Hoja de Trabajo para listado'!$BC$151:$CB$151,0)),0)+IFERROR(INDEX('Hoja de Trabajo para listado'!$DE$153:$DG$274,MATCH($A109,'Hoja de Trabajo para listado'!$DE$153:$DE$1048576,0),MATCH((CUADRO!O$4&amp;$E109),'Hoja de Trabajo para listado'!$DE$151:$DG$151,0)),0)+IFERROR(INDEX('Hoja de Trabajo para listado'!$CD$155:$DC$1048576,MATCH($A109,'Hoja de Trabajo para listado'!$CD$155:$CD$1048576,0),MATCH((CUADRO!O$4&amp;$E109),'Hoja de Trabajo para listado'!$CD$151:$DC$151,0)),0)</f>
        <v>0</v>
      </c>
      <c r="P109" s="241">
        <f ca="1">+IFERROR(INDEX('Hoja de Trabajo para listado'!$A$155:$Z$1048576,MATCH($A109,'Hoja de Trabajo para listado'!$A$155:$A$1048576,0),MATCH((CUADRO!P$4&amp;$E109),'Hoja de Trabajo para listado'!$A$151:$Z$151,0)),0)+IFERROR(INDEX('Hoja de Trabajo para listado'!$AB$155:$BA$1048576,MATCH($A109,'Hoja de Trabajo para listado'!$AB$155:$AB$1048576,0),MATCH((CUADRO!P$4&amp;$E109),'Hoja de Trabajo para listado'!$AB$151:$BA$151,0)),0)+IFERROR(INDEX('Hoja de Trabajo para listado'!$BC$155:$CB$1048576,MATCH($A109,'Hoja de Trabajo para listado'!$BC$155:$BC$1048576,0),MATCH((CUADRO!P$4&amp;$E109),'Hoja de Trabajo para listado'!$BC$151:$CB$151,0)),0)+IFERROR(INDEX('Hoja de Trabajo para listado'!$DE$153:$DG$274,MATCH($A109,'Hoja de Trabajo para listado'!$DE$153:$DE$1048576,0),MATCH((CUADRO!P$4&amp;$E109),'Hoja de Trabajo para listado'!$DE$151:$DG$151,0)),0)+IFERROR(INDEX('Hoja de Trabajo para listado'!$CD$155:$DC$1048576,MATCH($A109,'Hoja de Trabajo para listado'!$CD$155:$CD$1048576,0),MATCH((CUADRO!P$4&amp;$E109),'Hoja de Trabajo para listado'!$CD$151:$DC$151,0)),0)</f>
        <v>0</v>
      </c>
      <c r="Q109" s="241">
        <f ca="1">+IFERROR(INDEX('Hoja de Trabajo para listado'!$A$155:$Z$1048576,MATCH($A109,'Hoja de Trabajo para listado'!$A$155:$A$1048576,0),MATCH((CUADRO!Q$4&amp;$E109),'Hoja de Trabajo para listado'!$A$151:$Z$151,0)),0)+IFERROR(INDEX('Hoja de Trabajo para listado'!$AB$155:$BA$1048576,MATCH($A109,'Hoja de Trabajo para listado'!$AB$155:$AB$1048576,0),MATCH((CUADRO!Q$4&amp;$E109),'Hoja de Trabajo para listado'!$AB$151:$BA$151,0)),0)+IFERROR(INDEX('Hoja de Trabajo para listado'!$BC$155:$CB$1048576,MATCH($A109,'Hoja de Trabajo para listado'!$BC$155:$BC$1048576,0),MATCH((CUADRO!Q$4&amp;$E109),'Hoja de Trabajo para listado'!$BC$151:$CB$151,0)),0)+IFERROR(INDEX('Hoja de Trabajo para listado'!$DE$153:$DG$274,MATCH($A109,'Hoja de Trabajo para listado'!$DE$153:$DE$1048576,0),MATCH((CUADRO!Q$4&amp;$E109),'Hoja de Trabajo para listado'!$DE$151:$DG$151,0)),0)+IFERROR(INDEX('Hoja de Trabajo para listado'!$CD$155:$DC$1048576,MATCH($A109,'Hoja de Trabajo para listado'!$CD$155:$CD$1048576,0),MATCH((CUADRO!Q$4&amp;$E109),'Hoja de Trabajo para listado'!$CD$151:$DC$151,0)),0)</f>
        <v>0</v>
      </c>
      <c r="R109" s="241">
        <f t="shared" ca="1" si="5"/>
        <v>0</v>
      </c>
      <c r="S109" s="241"/>
      <c r="T109" s="241">
        <f ca="1">+T110</f>
        <v>12828.599999999999</v>
      </c>
      <c r="U109" s="240">
        <f t="shared" si="6"/>
        <v>1</v>
      </c>
      <c r="V109" s="327" t="str">
        <f>+VLOOKUP(A109,bd_lista!$A$3:$E$592,5,FALSE)</f>
        <v>Instituciones Descentralizadas</v>
      </c>
      <c r="W109" s="397" t="str">
        <f>+V109</f>
        <v>Instituciones Descentralizadas</v>
      </c>
      <c r="X109" s="240">
        <f>+VLOOKUP(A109,[4]Sheet1!$A$13:$D$744,4,FALSE)</f>
        <v>30</v>
      </c>
      <c r="Y109" s="240" t="str">
        <f>+VLOOKUP(X109,bd_lista!$A$3:$C$592,3,FALSE)</f>
        <v>Ministerio de Justicia y Transparencia Institucional</v>
      </c>
      <c r="Z109" s="290">
        <f>+X109</f>
        <v>30</v>
      </c>
      <c r="AA109" s="315" t="str">
        <f>+Y109</f>
        <v>Ministerio de Justicia y Transparencia Institucional</v>
      </c>
    </row>
    <row r="110" spans="1:27" ht="15" customHeight="1">
      <c r="A110" s="378">
        <v>155</v>
      </c>
      <c r="B110" s="394"/>
      <c r="C110" s="327" t="str">
        <f>+VLOOKUP(A110,bd_lista!$A$3:$C$592,3,FALSE)</f>
        <v>Dirección del Notariado Plurinacional</v>
      </c>
      <c r="D110" s="396"/>
      <c r="E110" s="327" t="s">
        <v>1304</v>
      </c>
      <c r="F110" s="243">
        <f ca="1">+IFERROR(INDEX('Hoja de Trabajo para listado'!$A$155:$Z$1048576,MATCH($A110,'Hoja de Trabajo para listado'!$A$155:$A$1048576,0),MATCH((CUADRO!F$4&amp;$E110),'Hoja de Trabajo para listado'!$A$151:$Z$151,0)),0)+IFERROR(INDEX('Hoja de Trabajo para listado'!$AB$155:$BA$1048576,MATCH($A110,'Hoja de Trabajo para listado'!$AB$155:$AB$1048576,0),MATCH((CUADRO!F$4&amp;$E110),'Hoja de Trabajo para listado'!$AB$151:$BA$151,0)),0)+IFERROR(INDEX('Hoja de Trabajo para listado'!$BC$155:$CB$1048576,MATCH($A110,'Hoja de Trabajo para listado'!$BC$155:$BC$1048576,0),MATCH((CUADRO!F$4&amp;$E110),'Hoja de Trabajo para listado'!$BC$151:$CB$151,0)),0)+IFERROR(INDEX('Hoja de Trabajo para listado'!$DE$153:$DG$274,MATCH($A110,'Hoja de Trabajo para listado'!$DE$153:$DE$1048576,0),MATCH((CUADRO!F$4&amp;$E110),'Hoja de Trabajo para listado'!$DE$151:$DG$151,0)),0)+IFERROR(INDEX('Hoja de Trabajo para listado'!$CD$155:$DC$1048576,MATCH($A110,'Hoja de Trabajo para listado'!$CD$155:$CD$1048576,0),MATCH((CUADRO!F$4&amp;$E110),'Hoja de Trabajo para listado'!$CD$151:$DC$151,0)),0)</f>
        <v>0</v>
      </c>
      <c r="G110" s="243">
        <f ca="1">+IFERROR(INDEX('Hoja de Trabajo para listado'!$A$155:$Z$1048576,MATCH($A110,'Hoja de Trabajo para listado'!$A$155:$A$1048576,0),MATCH((CUADRO!G$4&amp;$E110),'Hoja de Trabajo para listado'!$A$151:$Z$151,0)),0)+IFERROR(INDEX('Hoja de Trabajo para listado'!$AB$155:$BA$1048576,MATCH($A110,'Hoja de Trabajo para listado'!$AB$155:$AB$1048576,0),MATCH((CUADRO!G$4&amp;$E110),'Hoja de Trabajo para listado'!$AB$151:$BA$151,0)),0)+IFERROR(INDEX('Hoja de Trabajo para listado'!$BC$155:$CB$1048576,MATCH($A110,'Hoja de Trabajo para listado'!$BC$155:$BC$1048576,0),MATCH((CUADRO!G$4&amp;$E110),'Hoja de Trabajo para listado'!$BC$151:$CB$151,0)),0)+IFERROR(INDEX('Hoja de Trabajo para listado'!$DE$153:$DG$274,MATCH($A110,'Hoja de Trabajo para listado'!$DE$153:$DE$1048576,0),MATCH((CUADRO!G$4&amp;$E110),'Hoja de Trabajo para listado'!$DE$151:$DG$151,0)),0)+IFERROR(INDEX('Hoja de Trabajo para listado'!$CD$155:$DC$1048576,MATCH($A110,'Hoja de Trabajo para listado'!$CD$155:$CD$1048576,0),MATCH((CUADRO!G$4&amp;$E110),'Hoja de Trabajo para listado'!$CD$151:$DC$151,0)),0)</f>
        <v>0</v>
      </c>
      <c r="H110" s="243">
        <f ca="1">+IFERROR(INDEX('Hoja de Trabajo para listado'!$A$155:$Z$1048576,MATCH($A110,'Hoja de Trabajo para listado'!$A$155:$A$1048576,0),MATCH((CUADRO!H$4&amp;$E110),'Hoja de Trabajo para listado'!$A$151:$Z$151,0)),0)+IFERROR(INDEX('Hoja de Trabajo para listado'!$AB$155:$BA$1048576,MATCH($A110,'Hoja de Trabajo para listado'!$AB$155:$AB$1048576,0),MATCH((CUADRO!H$4&amp;$E110),'Hoja de Trabajo para listado'!$AB$151:$BA$151,0)),0)+IFERROR(INDEX('Hoja de Trabajo para listado'!$BC$155:$CB$1048576,MATCH($A110,'Hoja de Trabajo para listado'!$BC$155:$BC$1048576,0),MATCH((CUADRO!H$4&amp;$E110),'Hoja de Trabajo para listado'!$BC$151:$CB$151,0)),0)+IFERROR(INDEX('Hoja de Trabajo para listado'!$DE$153:$DG$274,MATCH($A110,'Hoja de Trabajo para listado'!$DE$153:$DE$1048576,0),MATCH((CUADRO!H$4&amp;$E110),'Hoja de Trabajo para listado'!$DE$151:$DG$151,0)),0)+IFERROR(INDEX('Hoja de Trabajo para listado'!$CD$155:$DC$1048576,MATCH($A110,'Hoja de Trabajo para listado'!$CD$155:$CD$1048576,0),MATCH((CUADRO!H$4&amp;$E110),'Hoja de Trabajo para listado'!$CD$151:$DC$151,0)),0)</f>
        <v>0</v>
      </c>
      <c r="I110" s="243">
        <f ca="1">+IFERROR(INDEX('Hoja de Trabajo para listado'!$A$155:$Z$1048576,MATCH($A110,'Hoja de Trabajo para listado'!$A$155:$A$1048576,0),MATCH((CUADRO!I$4&amp;$E110),'Hoja de Trabajo para listado'!$A$151:$Z$151,0)),0)+IFERROR(INDEX('Hoja de Trabajo para listado'!$AB$155:$BA$1048576,MATCH($A110,'Hoja de Trabajo para listado'!$AB$155:$AB$1048576,0),MATCH((CUADRO!I$4&amp;$E110),'Hoja de Trabajo para listado'!$AB$151:$BA$151,0)),0)+IFERROR(INDEX('Hoja de Trabajo para listado'!$BC$155:$CB$1048576,MATCH($A110,'Hoja de Trabajo para listado'!$BC$155:$BC$1048576,0),MATCH((CUADRO!I$4&amp;$E110),'Hoja de Trabajo para listado'!$BC$151:$CB$151,0)),0)+IFERROR(INDEX('Hoja de Trabajo para listado'!$DE$153:$DG$274,MATCH($A110,'Hoja de Trabajo para listado'!$DE$153:$DE$1048576,0),MATCH((CUADRO!I$4&amp;$E110),'Hoja de Trabajo para listado'!$DE$151:$DG$151,0)),0)+IFERROR(INDEX('Hoja de Trabajo para listado'!$CD$155:$DC$1048576,MATCH($A110,'Hoja de Trabajo para listado'!$CD$155:$CD$1048576,0),MATCH((CUADRO!I$4&amp;$E110),'Hoja de Trabajo para listado'!$CD$151:$DC$151,0)),0)</f>
        <v>0</v>
      </c>
      <c r="J110" s="243">
        <f ca="1">+IFERROR(INDEX('Hoja de Trabajo para listado'!$A$155:$Z$1048576,MATCH($A110,'Hoja de Trabajo para listado'!$A$155:$A$1048576,0),MATCH((CUADRO!J$4&amp;$E110),'Hoja de Trabajo para listado'!$A$151:$Z$151,0)),0)+IFERROR(INDEX('Hoja de Trabajo para listado'!$AB$155:$BA$1048576,MATCH($A110,'Hoja de Trabajo para listado'!$AB$155:$AB$1048576,0),MATCH((CUADRO!J$4&amp;$E110),'Hoja de Trabajo para listado'!$AB$151:$BA$151,0)),0)+IFERROR(INDEX('Hoja de Trabajo para listado'!$BC$155:$CB$1048576,MATCH($A110,'Hoja de Trabajo para listado'!$BC$155:$BC$1048576,0),MATCH((CUADRO!J$4&amp;$E110),'Hoja de Trabajo para listado'!$BC$151:$CB$151,0)),0)+IFERROR(INDEX('Hoja de Trabajo para listado'!$DE$153:$DG$274,MATCH($A110,'Hoja de Trabajo para listado'!$DE$153:$DE$1048576,0),MATCH((CUADRO!J$4&amp;$E110),'Hoja de Trabajo para listado'!$DE$151:$DG$151,0)),0)+IFERROR(INDEX('Hoja de Trabajo para listado'!$CD$155:$DC$1048576,MATCH($A110,'Hoja de Trabajo para listado'!$CD$155:$CD$1048576,0),MATCH((CUADRO!J$4&amp;$E110),'Hoja de Trabajo para listado'!$CD$151:$DC$151,0)),0)</f>
        <v>0</v>
      </c>
      <c r="K110" s="243">
        <f ca="1">+IFERROR(INDEX('Hoja de Trabajo para listado'!$A$155:$Z$1048576,MATCH($A110,'Hoja de Trabajo para listado'!$A$155:$A$1048576,0),MATCH((CUADRO!K$4&amp;$E110),'Hoja de Trabajo para listado'!$A$151:$Z$151,0)),0)+IFERROR(INDEX('Hoja de Trabajo para listado'!$AB$155:$BA$1048576,MATCH($A110,'Hoja de Trabajo para listado'!$AB$155:$AB$1048576,0),MATCH((CUADRO!K$4&amp;$E110),'Hoja de Trabajo para listado'!$AB$151:$BA$151,0)),0)+IFERROR(INDEX('Hoja de Trabajo para listado'!$BC$155:$CB$1048576,MATCH($A110,'Hoja de Trabajo para listado'!$BC$155:$BC$1048576,0),MATCH((CUADRO!K$4&amp;$E110),'Hoja de Trabajo para listado'!$BC$151:$CB$151,0)),0)+IFERROR(INDEX('Hoja de Trabajo para listado'!$DE$153:$DG$274,MATCH($A110,'Hoja de Trabajo para listado'!$DE$153:$DE$1048576,0),MATCH((CUADRO!K$4&amp;$E110),'Hoja de Trabajo para listado'!$DE$151:$DG$151,0)),0)+IFERROR(INDEX('Hoja de Trabajo para listado'!$CD$155:$DC$1048576,MATCH($A110,'Hoja de Trabajo para listado'!$CD$155:$CD$1048576,0),MATCH((CUADRO!K$4&amp;$E110),'Hoja de Trabajo para listado'!$CD$151:$DC$151,0)),0)</f>
        <v>0</v>
      </c>
      <c r="L110" s="243">
        <f ca="1">+IFERROR(INDEX('Hoja de Trabajo para listado'!$A$155:$Z$1048576,MATCH($A110,'Hoja de Trabajo para listado'!$A$155:$A$1048576,0),MATCH((CUADRO!L$4&amp;$E110),'Hoja de Trabajo para listado'!$A$151:$Z$151,0)),0)+IFERROR(INDEX('Hoja de Trabajo para listado'!$AB$155:$BA$1048576,MATCH($A110,'Hoja de Trabajo para listado'!$AB$155:$AB$1048576,0),MATCH((CUADRO!L$4&amp;$E110),'Hoja de Trabajo para listado'!$AB$151:$BA$151,0)),0)+IFERROR(INDEX('Hoja de Trabajo para listado'!$BC$155:$CB$1048576,MATCH($A110,'Hoja de Trabajo para listado'!$BC$155:$BC$1048576,0),MATCH((CUADRO!L$4&amp;$E110),'Hoja de Trabajo para listado'!$BC$151:$CB$151,0)),0)+IFERROR(INDEX('Hoja de Trabajo para listado'!$DE$153:$DG$274,MATCH($A110,'Hoja de Trabajo para listado'!$DE$153:$DE$1048576,0),MATCH((CUADRO!L$4&amp;$E110),'Hoja de Trabajo para listado'!$DE$151:$DG$151,0)),0)+IFERROR(INDEX('Hoja de Trabajo para listado'!$CD$155:$DC$1048576,MATCH($A110,'Hoja de Trabajo para listado'!$CD$155:$CD$1048576,0),MATCH((CUADRO!L$4&amp;$E110),'Hoja de Trabajo para listado'!$CD$151:$DC$151,0)),0)</f>
        <v>0</v>
      </c>
      <c r="M110" s="243">
        <f ca="1">+IFERROR(INDEX('Hoja de Trabajo para listado'!$A$155:$Z$1048576,MATCH($A110,'Hoja de Trabajo para listado'!$A$155:$A$1048576,0),MATCH((CUADRO!M$4&amp;$E110),'Hoja de Trabajo para listado'!$A$151:$Z$151,0)),0)+IFERROR(INDEX('Hoja de Trabajo para listado'!$AB$155:$BA$1048576,MATCH($A110,'Hoja de Trabajo para listado'!$AB$155:$AB$1048576,0),MATCH((CUADRO!M$4&amp;$E110),'Hoja de Trabajo para listado'!$AB$151:$BA$151,0)),0)+IFERROR(INDEX('Hoja de Trabajo para listado'!$BC$155:$CB$1048576,MATCH($A110,'Hoja de Trabajo para listado'!$BC$155:$BC$1048576,0),MATCH((CUADRO!M$4&amp;$E110),'Hoja de Trabajo para listado'!$BC$151:$CB$151,0)),0)+IFERROR(INDEX('Hoja de Trabajo para listado'!$DE$153:$DG$274,MATCH($A110,'Hoja de Trabajo para listado'!$DE$153:$DE$1048576,0),MATCH((CUADRO!M$4&amp;$E110),'Hoja de Trabajo para listado'!$DE$151:$DG$151,0)),0)+IFERROR(INDEX('Hoja de Trabajo para listado'!$CD$155:$DC$1048576,MATCH($A110,'Hoja de Trabajo para listado'!$CD$155:$CD$1048576,0),MATCH((CUADRO!M$4&amp;$E110),'Hoja de Trabajo para listado'!$CD$151:$DC$151,0)),0)</f>
        <v>0</v>
      </c>
      <c r="N110" s="243">
        <f ca="1">+IFERROR(INDEX('Hoja de Trabajo para listado'!$A$155:$Z$1048576,MATCH($A110,'Hoja de Trabajo para listado'!$A$155:$A$1048576,0),MATCH((CUADRO!N$4&amp;$E110),'Hoja de Trabajo para listado'!$A$151:$Z$151,0)),0)+IFERROR(INDEX('Hoja de Trabajo para listado'!$AB$155:$BA$1048576,MATCH($A110,'Hoja de Trabajo para listado'!$AB$155:$AB$1048576,0),MATCH((CUADRO!N$4&amp;$E110),'Hoja de Trabajo para listado'!$AB$151:$BA$151,0)),0)+IFERROR(INDEX('Hoja de Trabajo para listado'!$BC$155:$CB$1048576,MATCH($A110,'Hoja de Trabajo para listado'!$BC$155:$BC$1048576,0),MATCH((CUADRO!N$4&amp;$E110),'Hoja de Trabajo para listado'!$BC$151:$CB$151,0)),0)+IFERROR(INDEX('Hoja de Trabajo para listado'!$DE$153:$DG$274,MATCH($A110,'Hoja de Trabajo para listado'!$DE$153:$DE$1048576,0),MATCH((CUADRO!N$4&amp;$E110),'Hoja de Trabajo para listado'!$DE$151:$DG$151,0)),0)+IFERROR(INDEX('Hoja de Trabajo para listado'!$CD$155:$DC$1048576,MATCH($A110,'Hoja de Trabajo para listado'!$CD$155:$CD$1048576,0),MATCH((CUADRO!N$4&amp;$E110),'Hoja de Trabajo para listado'!$CD$151:$DC$151,0)),0)</f>
        <v>0</v>
      </c>
      <c r="O110" s="243">
        <f ca="1">+IFERROR(INDEX('Hoja de Trabajo para listado'!$A$155:$Z$1048576,MATCH($A110,'Hoja de Trabajo para listado'!$A$155:$A$1048576,0),MATCH((CUADRO!O$4&amp;$E110),'Hoja de Trabajo para listado'!$A$151:$Z$151,0)),0)+IFERROR(INDEX('Hoja de Trabajo para listado'!$AB$155:$BA$1048576,MATCH($A110,'Hoja de Trabajo para listado'!$AB$155:$AB$1048576,0),MATCH((CUADRO!O$4&amp;$E110),'Hoja de Trabajo para listado'!$AB$151:$BA$151,0)),0)+IFERROR(INDEX('Hoja de Trabajo para listado'!$BC$155:$CB$1048576,MATCH($A110,'Hoja de Trabajo para listado'!$BC$155:$BC$1048576,0),MATCH((CUADRO!O$4&amp;$E110),'Hoja de Trabajo para listado'!$BC$151:$CB$151,0)),0)+IFERROR(INDEX('Hoja de Trabajo para listado'!$DE$153:$DG$274,MATCH($A110,'Hoja de Trabajo para listado'!$DE$153:$DE$1048576,0),MATCH((CUADRO!O$4&amp;$E110),'Hoja de Trabajo para listado'!$DE$151:$DG$151,0)),0)+IFERROR(INDEX('Hoja de Trabajo para listado'!$CD$155:$DC$1048576,MATCH($A110,'Hoja de Trabajo para listado'!$CD$155:$CD$1048576,0),MATCH((CUADRO!O$4&amp;$E110),'Hoja de Trabajo para listado'!$CD$151:$DC$151,0)),0)</f>
        <v>0</v>
      </c>
      <c r="P110" s="243">
        <f ca="1">+IFERROR(INDEX('Hoja de Trabajo para listado'!$A$155:$Z$1048576,MATCH($A110,'Hoja de Trabajo para listado'!$A$155:$A$1048576,0),MATCH((CUADRO!P$4&amp;$E110),'Hoja de Trabajo para listado'!$A$151:$Z$151,0)),0)+IFERROR(INDEX('Hoja de Trabajo para listado'!$AB$155:$BA$1048576,MATCH($A110,'Hoja de Trabajo para listado'!$AB$155:$AB$1048576,0),MATCH((CUADRO!P$4&amp;$E110),'Hoja de Trabajo para listado'!$AB$151:$BA$151,0)),0)+IFERROR(INDEX('Hoja de Trabajo para listado'!$BC$155:$CB$1048576,MATCH($A110,'Hoja de Trabajo para listado'!$BC$155:$BC$1048576,0),MATCH((CUADRO!P$4&amp;$E110),'Hoja de Trabajo para listado'!$BC$151:$CB$151,0)),0)+IFERROR(INDEX('Hoja de Trabajo para listado'!$DE$153:$DG$274,MATCH($A110,'Hoja de Trabajo para listado'!$DE$153:$DE$1048576,0),MATCH((CUADRO!P$4&amp;$E110),'Hoja de Trabajo para listado'!$DE$151:$DG$151,0)),0)+IFERROR(INDEX('Hoja de Trabajo para listado'!$CD$155:$DC$1048576,MATCH($A110,'Hoja de Trabajo para listado'!$CD$155:$CD$1048576,0),MATCH((CUADRO!P$4&amp;$E110),'Hoja de Trabajo para listado'!$CD$151:$DC$151,0)),0)</f>
        <v>12828.599999999999</v>
      </c>
      <c r="Q110" s="243">
        <f ca="1">+IFERROR(INDEX('Hoja de Trabajo para listado'!$A$155:$Z$1048576,MATCH($A110,'Hoja de Trabajo para listado'!$A$155:$A$1048576,0),MATCH((CUADRO!Q$4&amp;$E110),'Hoja de Trabajo para listado'!$A$151:$Z$151,0)),0)+IFERROR(INDEX('Hoja de Trabajo para listado'!$AB$155:$BA$1048576,MATCH($A110,'Hoja de Trabajo para listado'!$AB$155:$AB$1048576,0),MATCH((CUADRO!Q$4&amp;$E110),'Hoja de Trabajo para listado'!$AB$151:$BA$151,0)),0)+IFERROR(INDEX('Hoja de Trabajo para listado'!$BC$155:$CB$1048576,MATCH($A110,'Hoja de Trabajo para listado'!$BC$155:$BC$1048576,0),MATCH((CUADRO!Q$4&amp;$E110),'Hoja de Trabajo para listado'!$BC$151:$CB$151,0)),0)+IFERROR(INDEX('Hoja de Trabajo para listado'!$DE$153:$DG$274,MATCH($A110,'Hoja de Trabajo para listado'!$DE$153:$DE$1048576,0),MATCH((CUADRO!Q$4&amp;$E110),'Hoja de Trabajo para listado'!$DE$151:$DG$151,0)),0)+IFERROR(INDEX('Hoja de Trabajo para listado'!$CD$155:$DC$1048576,MATCH($A110,'Hoja de Trabajo para listado'!$CD$155:$CD$1048576,0),MATCH((CUADRO!Q$4&amp;$E110),'Hoja de Trabajo para listado'!$CD$151:$DC$151,0)),0)</f>
        <v>0</v>
      </c>
      <c r="R110" s="243">
        <f t="shared" ca="1" si="5"/>
        <v>12828.599999999999</v>
      </c>
      <c r="S110" s="243">
        <f ca="1">+R109+R110</f>
        <v>12828.599999999999</v>
      </c>
      <c r="T110" s="243">
        <f ca="1">+S110</f>
        <v>12828.599999999999</v>
      </c>
      <c r="U110" s="242">
        <f t="shared" si="6"/>
        <v>2</v>
      </c>
      <c r="V110" s="327" t="str">
        <f>+VLOOKUP(A110,bd_lista!$A$3:$E$592,5,FALSE)</f>
        <v>Instituciones Descentralizadas</v>
      </c>
      <c r="W110" s="398"/>
      <c r="X110" s="240">
        <f>+VLOOKUP(A110,[4]Sheet1!$A$13:$D$744,4,FALSE)</f>
        <v>30</v>
      </c>
      <c r="Y110" s="240" t="str">
        <f>+VLOOKUP(X110,bd_lista!$A$3:$C$592,3,FALSE)</f>
        <v>Ministerio de Justicia y Transparencia Institucional</v>
      </c>
      <c r="Z110" s="288"/>
      <c r="AA110" s="317"/>
    </row>
    <row r="111" spans="1:27" ht="15" customHeight="1">
      <c r="A111" s="379">
        <v>156</v>
      </c>
      <c r="B111" s="393">
        <f>+A111</f>
        <v>156</v>
      </c>
      <c r="C111" s="245" t="str">
        <f>+VLOOKUP(A111,bd_lista!$A$3:$C$592,3,FALSE)</f>
        <v>Servicio Plurinacional de Asistencia a la Víctima</v>
      </c>
      <c r="D111" s="395" t="str">
        <f>+C111</f>
        <v>Servicio Plurinacional de Asistencia a la Víctima</v>
      </c>
      <c r="E111" s="245" t="s">
        <v>1303</v>
      </c>
      <c r="F111" s="241">
        <f ca="1">+IFERROR(INDEX('Hoja de Trabajo para listado'!$A$155:$Z$1048576,MATCH($A111,'Hoja de Trabajo para listado'!$A$155:$A$1048576,0),MATCH((CUADRO!F$4&amp;$E111),'Hoja de Trabajo para listado'!$A$151:$Z$151,0)),0)+IFERROR(INDEX('Hoja de Trabajo para listado'!$AB$155:$BA$1048576,MATCH($A111,'Hoja de Trabajo para listado'!$AB$155:$AB$1048576,0),MATCH((CUADRO!F$4&amp;$E111),'Hoja de Trabajo para listado'!$AB$151:$BA$151,0)),0)+IFERROR(INDEX('Hoja de Trabajo para listado'!$BC$155:$CB$1048576,MATCH($A111,'Hoja de Trabajo para listado'!$BC$155:$BC$1048576,0),MATCH((CUADRO!F$4&amp;$E111),'Hoja de Trabajo para listado'!$BC$151:$CB$151,0)),0)+IFERROR(INDEX('Hoja de Trabajo para listado'!$DE$153:$DG$274,MATCH($A111,'Hoja de Trabajo para listado'!$DE$153:$DE$1048576,0),MATCH((CUADRO!F$4&amp;$E111),'Hoja de Trabajo para listado'!$DE$151:$DG$151,0)),0)+IFERROR(INDEX('Hoja de Trabajo para listado'!$CD$155:$DC$1048576,MATCH($A111,'Hoja de Trabajo para listado'!$CD$155:$CD$1048576,0),MATCH((CUADRO!F$4&amp;$E111),'Hoja de Trabajo para listado'!$CD$151:$DC$151,0)),0)</f>
        <v>0</v>
      </c>
      <c r="G111" s="241">
        <f ca="1">+IFERROR(INDEX('Hoja de Trabajo para listado'!$A$155:$Z$1048576,MATCH($A111,'Hoja de Trabajo para listado'!$A$155:$A$1048576,0),MATCH((CUADRO!G$4&amp;$E111),'Hoja de Trabajo para listado'!$A$151:$Z$151,0)),0)+IFERROR(INDEX('Hoja de Trabajo para listado'!$AB$155:$BA$1048576,MATCH($A111,'Hoja de Trabajo para listado'!$AB$155:$AB$1048576,0),MATCH((CUADRO!G$4&amp;$E111),'Hoja de Trabajo para listado'!$AB$151:$BA$151,0)),0)+IFERROR(INDEX('Hoja de Trabajo para listado'!$BC$155:$CB$1048576,MATCH($A111,'Hoja de Trabajo para listado'!$BC$155:$BC$1048576,0),MATCH((CUADRO!G$4&amp;$E111),'Hoja de Trabajo para listado'!$BC$151:$CB$151,0)),0)+IFERROR(INDEX('Hoja de Trabajo para listado'!$DE$153:$DG$274,MATCH($A111,'Hoja de Trabajo para listado'!$DE$153:$DE$1048576,0),MATCH((CUADRO!G$4&amp;$E111),'Hoja de Trabajo para listado'!$DE$151:$DG$151,0)),0)+IFERROR(INDEX('Hoja de Trabajo para listado'!$CD$155:$DC$1048576,MATCH($A111,'Hoja de Trabajo para listado'!$CD$155:$CD$1048576,0),MATCH((CUADRO!G$4&amp;$E111),'Hoja de Trabajo para listado'!$CD$151:$DC$151,0)),0)</f>
        <v>0</v>
      </c>
      <c r="H111" s="241">
        <f ca="1">+IFERROR(INDEX('Hoja de Trabajo para listado'!$A$155:$Z$1048576,MATCH($A111,'Hoja de Trabajo para listado'!$A$155:$A$1048576,0),MATCH((CUADRO!H$4&amp;$E111),'Hoja de Trabajo para listado'!$A$151:$Z$151,0)),0)+IFERROR(INDEX('Hoja de Trabajo para listado'!$AB$155:$BA$1048576,MATCH($A111,'Hoja de Trabajo para listado'!$AB$155:$AB$1048576,0),MATCH((CUADRO!H$4&amp;$E111),'Hoja de Trabajo para listado'!$AB$151:$BA$151,0)),0)+IFERROR(INDEX('Hoja de Trabajo para listado'!$BC$155:$CB$1048576,MATCH($A111,'Hoja de Trabajo para listado'!$BC$155:$BC$1048576,0),MATCH((CUADRO!H$4&amp;$E111),'Hoja de Trabajo para listado'!$BC$151:$CB$151,0)),0)+IFERROR(INDEX('Hoja de Trabajo para listado'!$DE$153:$DG$274,MATCH($A111,'Hoja de Trabajo para listado'!$DE$153:$DE$1048576,0),MATCH((CUADRO!H$4&amp;$E111),'Hoja de Trabajo para listado'!$DE$151:$DG$151,0)),0)+IFERROR(INDEX('Hoja de Trabajo para listado'!$CD$155:$DC$1048576,MATCH($A111,'Hoja de Trabajo para listado'!$CD$155:$CD$1048576,0),MATCH((CUADRO!H$4&amp;$E111),'Hoja de Trabajo para listado'!$CD$151:$DC$151,0)),0)</f>
        <v>0</v>
      </c>
      <c r="I111" s="241">
        <f ca="1">+IFERROR(INDEX('Hoja de Trabajo para listado'!$A$155:$Z$1048576,MATCH($A111,'Hoja de Trabajo para listado'!$A$155:$A$1048576,0),MATCH((CUADRO!I$4&amp;$E111),'Hoja de Trabajo para listado'!$A$151:$Z$151,0)),0)+IFERROR(INDEX('Hoja de Trabajo para listado'!$AB$155:$BA$1048576,MATCH($A111,'Hoja de Trabajo para listado'!$AB$155:$AB$1048576,0),MATCH((CUADRO!I$4&amp;$E111),'Hoja de Trabajo para listado'!$AB$151:$BA$151,0)),0)+IFERROR(INDEX('Hoja de Trabajo para listado'!$BC$155:$CB$1048576,MATCH($A111,'Hoja de Trabajo para listado'!$BC$155:$BC$1048576,0),MATCH((CUADRO!I$4&amp;$E111),'Hoja de Trabajo para listado'!$BC$151:$CB$151,0)),0)+IFERROR(INDEX('Hoja de Trabajo para listado'!$DE$153:$DG$274,MATCH($A111,'Hoja de Trabajo para listado'!$DE$153:$DE$1048576,0),MATCH((CUADRO!I$4&amp;$E111),'Hoja de Trabajo para listado'!$DE$151:$DG$151,0)),0)+IFERROR(INDEX('Hoja de Trabajo para listado'!$CD$155:$DC$1048576,MATCH($A111,'Hoja de Trabajo para listado'!$CD$155:$CD$1048576,0),MATCH((CUADRO!I$4&amp;$E111),'Hoja de Trabajo para listado'!$CD$151:$DC$151,0)),0)</f>
        <v>0</v>
      </c>
      <c r="J111" s="241">
        <f ca="1">+IFERROR(INDEX('Hoja de Trabajo para listado'!$A$155:$Z$1048576,MATCH($A111,'Hoja de Trabajo para listado'!$A$155:$A$1048576,0),MATCH((CUADRO!J$4&amp;$E111),'Hoja de Trabajo para listado'!$A$151:$Z$151,0)),0)+IFERROR(INDEX('Hoja de Trabajo para listado'!$AB$155:$BA$1048576,MATCH($A111,'Hoja de Trabajo para listado'!$AB$155:$AB$1048576,0),MATCH((CUADRO!J$4&amp;$E111),'Hoja de Trabajo para listado'!$AB$151:$BA$151,0)),0)+IFERROR(INDEX('Hoja de Trabajo para listado'!$BC$155:$CB$1048576,MATCH($A111,'Hoja de Trabajo para listado'!$BC$155:$BC$1048576,0),MATCH((CUADRO!J$4&amp;$E111),'Hoja de Trabajo para listado'!$BC$151:$CB$151,0)),0)+IFERROR(INDEX('Hoja de Trabajo para listado'!$DE$153:$DG$274,MATCH($A111,'Hoja de Trabajo para listado'!$DE$153:$DE$1048576,0),MATCH((CUADRO!J$4&amp;$E111),'Hoja de Trabajo para listado'!$DE$151:$DG$151,0)),0)+IFERROR(INDEX('Hoja de Trabajo para listado'!$CD$155:$DC$1048576,MATCH($A111,'Hoja de Trabajo para listado'!$CD$155:$CD$1048576,0),MATCH((CUADRO!J$4&amp;$E111),'Hoja de Trabajo para listado'!$CD$151:$DC$151,0)),0)</f>
        <v>0</v>
      </c>
      <c r="K111" s="241">
        <f ca="1">+IFERROR(INDEX('Hoja de Trabajo para listado'!$A$155:$Z$1048576,MATCH($A111,'Hoja de Trabajo para listado'!$A$155:$A$1048576,0),MATCH((CUADRO!K$4&amp;$E111),'Hoja de Trabajo para listado'!$A$151:$Z$151,0)),0)+IFERROR(INDEX('Hoja de Trabajo para listado'!$AB$155:$BA$1048576,MATCH($A111,'Hoja de Trabajo para listado'!$AB$155:$AB$1048576,0),MATCH((CUADRO!K$4&amp;$E111),'Hoja de Trabajo para listado'!$AB$151:$BA$151,0)),0)+IFERROR(INDEX('Hoja de Trabajo para listado'!$BC$155:$CB$1048576,MATCH($A111,'Hoja de Trabajo para listado'!$BC$155:$BC$1048576,0),MATCH((CUADRO!K$4&amp;$E111),'Hoja de Trabajo para listado'!$BC$151:$CB$151,0)),0)+IFERROR(INDEX('Hoja de Trabajo para listado'!$DE$153:$DG$274,MATCH($A111,'Hoja de Trabajo para listado'!$DE$153:$DE$1048576,0),MATCH((CUADRO!K$4&amp;$E111),'Hoja de Trabajo para listado'!$DE$151:$DG$151,0)),0)+IFERROR(INDEX('Hoja de Trabajo para listado'!$CD$155:$DC$1048576,MATCH($A111,'Hoja de Trabajo para listado'!$CD$155:$CD$1048576,0),MATCH((CUADRO!K$4&amp;$E111),'Hoja de Trabajo para listado'!$CD$151:$DC$151,0)),0)</f>
        <v>0</v>
      </c>
      <c r="L111" s="241">
        <f ca="1">+IFERROR(INDEX('Hoja de Trabajo para listado'!$A$155:$Z$1048576,MATCH($A111,'Hoja de Trabajo para listado'!$A$155:$A$1048576,0),MATCH((CUADRO!L$4&amp;$E111),'Hoja de Trabajo para listado'!$A$151:$Z$151,0)),0)+IFERROR(INDEX('Hoja de Trabajo para listado'!$AB$155:$BA$1048576,MATCH($A111,'Hoja de Trabajo para listado'!$AB$155:$AB$1048576,0),MATCH((CUADRO!L$4&amp;$E111),'Hoja de Trabajo para listado'!$AB$151:$BA$151,0)),0)+IFERROR(INDEX('Hoja de Trabajo para listado'!$BC$155:$CB$1048576,MATCH($A111,'Hoja de Trabajo para listado'!$BC$155:$BC$1048576,0),MATCH((CUADRO!L$4&amp;$E111),'Hoja de Trabajo para listado'!$BC$151:$CB$151,0)),0)+IFERROR(INDEX('Hoja de Trabajo para listado'!$DE$153:$DG$274,MATCH($A111,'Hoja de Trabajo para listado'!$DE$153:$DE$1048576,0),MATCH((CUADRO!L$4&amp;$E111),'Hoja de Trabajo para listado'!$DE$151:$DG$151,0)),0)+IFERROR(INDEX('Hoja de Trabajo para listado'!$CD$155:$DC$1048576,MATCH($A111,'Hoja de Trabajo para listado'!$CD$155:$CD$1048576,0),MATCH((CUADRO!L$4&amp;$E111),'Hoja de Trabajo para listado'!$CD$151:$DC$151,0)),0)</f>
        <v>0</v>
      </c>
      <c r="M111" s="241">
        <f ca="1">+IFERROR(INDEX('Hoja de Trabajo para listado'!$A$155:$Z$1048576,MATCH($A111,'Hoja de Trabajo para listado'!$A$155:$A$1048576,0),MATCH((CUADRO!M$4&amp;$E111),'Hoja de Trabajo para listado'!$A$151:$Z$151,0)),0)+IFERROR(INDEX('Hoja de Trabajo para listado'!$AB$155:$BA$1048576,MATCH($A111,'Hoja de Trabajo para listado'!$AB$155:$AB$1048576,0),MATCH((CUADRO!M$4&amp;$E111),'Hoja de Trabajo para listado'!$AB$151:$BA$151,0)),0)+IFERROR(INDEX('Hoja de Trabajo para listado'!$BC$155:$CB$1048576,MATCH($A111,'Hoja de Trabajo para listado'!$BC$155:$BC$1048576,0),MATCH((CUADRO!M$4&amp;$E111),'Hoja de Trabajo para listado'!$BC$151:$CB$151,0)),0)+IFERROR(INDEX('Hoja de Trabajo para listado'!$DE$153:$DG$274,MATCH($A111,'Hoja de Trabajo para listado'!$DE$153:$DE$1048576,0),MATCH((CUADRO!M$4&amp;$E111),'Hoja de Trabajo para listado'!$DE$151:$DG$151,0)),0)+IFERROR(INDEX('Hoja de Trabajo para listado'!$CD$155:$DC$1048576,MATCH($A111,'Hoja de Trabajo para listado'!$CD$155:$CD$1048576,0),MATCH((CUADRO!M$4&amp;$E111),'Hoja de Trabajo para listado'!$CD$151:$DC$151,0)),0)</f>
        <v>0</v>
      </c>
      <c r="N111" s="241">
        <f ca="1">+IFERROR(INDEX('Hoja de Trabajo para listado'!$A$155:$Z$1048576,MATCH($A111,'Hoja de Trabajo para listado'!$A$155:$A$1048576,0),MATCH((CUADRO!N$4&amp;$E111),'Hoja de Trabajo para listado'!$A$151:$Z$151,0)),0)+IFERROR(INDEX('Hoja de Trabajo para listado'!$AB$155:$BA$1048576,MATCH($A111,'Hoja de Trabajo para listado'!$AB$155:$AB$1048576,0),MATCH((CUADRO!N$4&amp;$E111),'Hoja de Trabajo para listado'!$AB$151:$BA$151,0)),0)+IFERROR(INDEX('Hoja de Trabajo para listado'!$BC$155:$CB$1048576,MATCH($A111,'Hoja de Trabajo para listado'!$BC$155:$BC$1048576,0),MATCH((CUADRO!N$4&amp;$E111),'Hoja de Trabajo para listado'!$BC$151:$CB$151,0)),0)+IFERROR(INDEX('Hoja de Trabajo para listado'!$DE$153:$DG$274,MATCH($A111,'Hoja de Trabajo para listado'!$DE$153:$DE$1048576,0),MATCH((CUADRO!N$4&amp;$E111),'Hoja de Trabajo para listado'!$DE$151:$DG$151,0)),0)+IFERROR(INDEX('Hoja de Trabajo para listado'!$CD$155:$DC$1048576,MATCH($A111,'Hoja de Trabajo para listado'!$CD$155:$CD$1048576,0),MATCH((CUADRO!N$4&amp;$E111),'Hoja de Trabajo para listado'!$CD$151:$DC$151,0)),0)</f>
        <v>0</v>
      </c>
      <c r="O111" s="241">
        <f ca="1">+IFERROR(INDEX('Hoja de Trabajo para listado'!$A$155:$Z$1048576,MATCH($A111,'Hoja de Trabajo para listado'!$A$155:$A$1048576,0),MATCH((CUADRO!O$4&amp;$E111),'Hoja de Trabajo para listado'!$A$151:$Z$151,0)),0)+IFERROR(INDEX('Hoja de Trabajo para listado'!$AB$155:$BA$1048576,MATCH($A111,'Hoja de Trabajo para listado'!$AB$155:$AB$1048576,0),MATCH((CUADRO!O$4&amp;$E111),'Hoja de Trabajo para listado'!$AB$151:$BA$151,0)),0)+IFERROR(INDEX('Hoja de Trabajo para listado'!$BC$155:$CB$1048576,MATCH($A111,'Hoja de Trabajo para listado'!$BC$155:$BC$1048576,0),MATCH((CUADRO!O$4&amp;$E111),'Hoja de Trabajo para listado'!$BC$151:$CB$151,0)),0)+IFERROR(INDEX('Hoja de Trabajo para listado'!$DE$153:$DG$274,MATCH($A111,'Hoja de Trabajo para listado'!$DE$153:$DE$1048576,0),MATCH((CUADRO!O$4&amp;$E111),'Hoja de Trabajo para listado'!$DE$151:$DG$151,0)),0)+IFERROR(INDEX('Hoja de Trabajo para listado'!$CD$155:$DC$1048576,MATCH($A111,'Hoja de Trabajo para listado'!$CD$155:$CD$1048576,0),MATCH((CUADRO!O$4&amp;$E111),'Hoja de Trabajo para listado'!$CD$151:$DC$151,0)),0)</f>
        <v>0</v>
      </c>
      <c r="P111" s="241">
        <f ca="1">+IFERROR(INDEX('Hoja de Trabajo para listado'!$A$155:$Z$1048576,MATCH($A111,'Hoja de Trabajo para listado'!$A$155:$A$1048576,0),MATCH((CUADRO!P$4&amp;$E111),'Hoja de Trabajo para listado'!$A$151:$Z$151,0)),0)+IFERROR(INDEX('Hoja de Trabajo para listado'!$AB$155:$BA$1048576,MATCH($A111,'Hoja de Trabajo para listado'!$AB$155:$AB$1048576,0),MATCH((CUADRO!P$4&amp;$E111),'Hoja de Trabajo para listado'!$AB$151:$BA$151,0)),0)+IFERROR(INDEX('Hoja de Trabajo para listado'!$BC$155:$CB$1048576,MATCH($A111,'Hoja de Trabajo para listado'!$BC$155:$BC$1048576,0),MATCH((CUADRO!P$4&amp;$E111),'Hoja de Trabajo para listado'!$BC$151:$CB$151,0)),0)+IFERROR(INDEX('Hoja de Trabajo para listado'!$DE$153:$DG$274,MATCH($A111,'Hoja de Trabajo para listado'!$DE$153:$DE$1048576,0),MATCH((CUADRO!P$4&amp;$E111),'Hoja de Trabajo para listado'!$DE$151:$DG$151,0)),0)+IFERROR(INDEX('Hoja de Trabajo para listado'!$CD$155:$DC$1048576,MATCH($A111,'Hoja de Trabajo para listado'!$CD$155:$CD$1048576,0),MATCH((CUADRO!P$4&amp;$E111),'Hoja de Trabajo para listado'!$CD$151:$DC$151,0)),0)</f>
        <v>0</v>
      </c>
      <c r="Q111" s="241">
        <f ca="1">+IFERROR(INDEX('Hoja de Trabajo para listado'!$A$155:$Z$1048576,MATCH($A111,'Hoja de Trabajo para listado'!$A$155:$A$1048576,0),MATCH((CUADRO!Q$4&amp;$E111),'Hoja de Trabajo para listado'!$A$151:$Z$151,0)),0)+IFERROR(INDEX('Hoja de Trabajo para listado'!$AB$155:$BA$1048576,MATCH($A111,'Hoja de Trabajo para listado'!$AB$155:$AB$1048576,0),MATCH((CUADRO!Q$4&amp;$E111),'Hoja de Trabajo para listado'!$AB$151:$BA$151,0)),0)+IFERROR(INDEX('Hoja de Trabajo para listado'!$BC$155:$CB$1048576,MATCH($A111,'Hoja de Trabajo para listado'!$BC$155:$BC$1048576,0),MATCH((CUADRO!Q$4&amp;$E111),'Hoja de Trabajo para listado'!$BC$151:$CB$151,0)),0)+IFERROR(INDEX('Hoja de Trabajo para listado'!$DE$153:$DG$274,MATCH($A111,'Hoja de Trabajo para listado'!$DE$153:$DE$1048576,0),MATCH((CUADRO!Q$4&amp;$E111),'Hoja de Trabajo para listado'!$DE$151:$DG$151,0)),0)+IFERROR(INDEX('Hoja de Trabajo para listado'!$CD$155:$DC$1048576,MATCH($A111,'Hoja de Trabajo para listado'!$CD$155:$CD$1048576,0),MATCH((CUADRO!Q$4&amp;$E111),'Hoja de Trabajo para listado'!$CD$151:$DC$151,0)),0)</f>
        <v>0</v>
      </c>
      <c r="R111" s="241">
        <f t="shared" ca="1" si="5"/>
        <v>0</v>
      </c>
      <c r="S111" s="241"/>
      <c r="T111" s="241">
        <f ca="1">+T112</f>
        <v>6960</v>
      </c>
      <c r="U111" s="240">
        <f t="shared" si="6"/>
        <v>1</v>
      </c>
      <c r="V111" s="327" t="str">
        <f>+VLOOKUP(A111,bd_lista!$A$3:$E$592,5,FALSE)</f>
        <v>Instituciones Descentralizadas</v>
      </c>
      <c r="W111" s="397" t="str">
        <f>+V111</f>
        <v>Instituciones Descentralizadas</v>
      </c>
      <c r="X111" s="240">
        <f>+VLOOKUP(A111,[4]Sheet1!$A$13:$D$744,4,FALSE)</f>
        <v>30</v>
      </c>
      <c r="Y111" s="240" t="str">
        <f>+VLOOKUP(X111,bd_lista!$A$3:$C$592,3,FALSE)</f>
        <v>Ministerio de Justicia y Transparencia Institucional</v>
      </c>
      <c r="Z111" s="290">
        <f>+X111</f>
        <v>30</v>
      </c>
      <c r="AA111" s="315" t="str">
        <f>+Y111</f>
        <v>Ministerio de Justicia y Transparencia Institucional</v>
      </c>
    </row>
    <row r="112" spans="1:27" ht="15" customHeight="1">
      <c r="A112" s="378">
        <v>156</v>
      </c>
      <c r="B112" s="394"/>
      <c r="C112" s="327" t="str">
        <f>+VLOOKUP(A112,bd_lista!$A$3:$C$592,3,FALSE)</f>
        <v>Servicio Plurinacional de Asistencia a la Víctima</v>
      </c>
      <c r="D112" s="396"/>
      <c r="E112" s="327" t="s">
        <v>1304</v>
      </c>
      <c r="F112" s="243">
        <f ca="1">+IFERROR(INDEX('Hoja de Trabajo para listado'!$A$155:$Z$1048576,MATCH($A112,'Hoja de Trabajo para listado'!$A$155:$A$1048576,0),MATCH((CUADRO!F$4&amp;$E112),'Hoja de Trabajo para listado'!$A$151:$Z$151,0)),0)+IFERROR(INDEX('Hoja de Trabajo para listado'!$AB$155:$BA$1048576,MATCH($A112,'Hoja de Trabajo para listado'!$AB$155:$AB$1048576,0),MATCH((CUADRO!F$4&amp;$E112),'Hoja de Trabajo para listado'!$AB$151:$BA$151,0)),0)+IFERROR(INDEX('Hoja de Trabajo para listado'!$BC$155:$CB$1048576,MATCH($A112,'Hoja de Trabajo para listado'!$BC$155:$BC$1048576,0),MATCH((CUADRO!F$4&amp;$E112),'Hoja de Trabajo para listado'!$BC$151:$CB$151,0)),0)+IFERROR(INDEX('Hoja de Trabajo para listado'!$DE$153:$DG$274,MATCH($A112,'Hoja de Trabajo para listado'!$DE$153:$DE$1048576,0),MATCH((CUADRO!F$4&amp;$E112),'Hoja de Trabajo para listado'!$DE$151:$DG$151,0)),0)+IFERROR(INDEX('Hoja de Trabajo para listado'!$CD$155:$DC$1048576,MATCH($A112,'Hoja de Trabajo para listado'!$CD$155:$CD$1048576,0),MATCH((CUADRO!F$4&amp;$E112),'Hoja de Trabajo para listado'!$CD$151:$DC$151,0)),0)</f>
        <v>0</v>
      </c>
      <c r="G112" s="243">
        <f ca="1">+IFERROR(INDEX('Hoja de Trabajo para listado'!$A$155:$Z$1048576,MATCH($A112,'Hoja de Trabajo para listado'!$A$155:$A$1048576,0),MATCH((CUADRO!G$4&amp;$E112),'Hoja de Trabajo para listado'!$A$151:$Z$151,0)),0)+IFERROR(INDEX('Hoja de Trabajo para listado'!$AB$155:$BA$1048576,MATCH($A112,'Hoja de Trabajo para listado'!$AB$155:$AB$1048576,0),MATCH((CUADRO!G$4&amp;$E112),'Hoja de Trabajo para listado'!$AB$151:$BA$151,0)),0)+IFERROR(INDEX('Hoja de Trabajo para listado'!$BC$155:$CB$1048576,MATCH($A112,'Hoja de Trabajo para listado'!$BC$155:$BC$1048576,0),MATCH((CUADRO!G$4&amp;$E112),'Hoja de Trabajo para listado'!$BC$151:$CB$151,0)),0)+IFERROR(INDEX('Hoja de Trabajo para listado'!$DE$153:$DG$274,MATCH($A112,'Hoja de Trabajo para listado'!$DE$153:$DE$1048576,0),MATCH((CUADRO!G$4&amp;$E112),'Hoja de Trabajo para listado'!$DE$151:$DG$151,0)),0)+IFERROR(INDEX('Hoja de Trabajo para listado'!$CD$155:$DC$1048576,MATCH($A112,'Hoja de Trabajo para listado'!$CD$155:$CD$1048576,0),MATCH((CUADRO!G$4&amp;$E112),'Hoja de Trabajo para listado'!$CD$151:$DC$151,0)),0)</f>
        <v>0</v>
      </c>
      <c r="H112" s="243">
        <f ca="1">+IFERROR(INDEX('Hoja de Trabajo para listado'!$A$155:$Z$1048576,MATCH($A112,'Hoja de Trabajo para listado'!$A$155:$A$1048576,0),MATCH((CUADRO!H$4&amp;$E112),'Hoja de Trabajo para listado'!$A$151:$Z$151,0)),0)+IFERROR(INDEX('Hoja de Trabajo para listado'!$AB$155:$BA$1048576,MATCH($A112,'Hoja de Trabajo para listado'!$AB$155:$AB$1048576,0),MATCH((CUADRO!H$4&amp;$E112),'Hoja de Trabajo para listado'!$AB$151:$BA$151,0)),0)+IFERROR(INDEX('Hoja de Trabajo para listado'!$BC$155:$CB$1048576,MATCH($A112,'Hoja de Trabajo para listado'!$BC$155:$BC$1048576,0),MATCH((CUADRO!H$4&amp;$E112),'Hoja de Trabajo para listado'!$BC$151:$CB$151,0)),0)+IFERROR(INDEX('Hoja de Trabajo para listado'!$DE$153:$DG$274,MATCH($A112,'Hoja de Trabajo para listado'!$DE$153:$DE$1048576,0),MATCH((CUADRO!H$4&amp;$E112),'Hoja de Trabajo para listado'!$DE$151:$DG$151,0)),0)+IFERROR(INDEX('Hoja de Trabajo para listado'!$CD$155:$DC$1048576,MATCH($A112,'Hoja de Trabajo para listado'!$CD$155:$CD$1048576,0),MATCH((CUADRO!H$4&amp;$E112),'Hoja de Trabajo para listado'!$CD$151:$DC$151,0)),0)</f>
        <v>0</v>
      </c>
      <c r="I112" s="243">
        <f ca="1">+IFERROR(INDEX('Hoja de Trabajo para listado'!$A$155:$Z$1048576,MATCH($A112,'Hoja de Trabajo para listado'!$A$155:$A$1048576,0),MATCH((CUADRO!I$4&amp;$E112),'Hoja de Trabajo para listado'!$A$151:$Z$151,0)),0)+IFERROR(INDEX('Hoja de Trabajo para listado'!$AB$155:$BA$1048576,MATCH($A112,'Hoja de Trabajo para listado'!$AB$155:$AB$1048576,0),MATCH((CUADRO!I$4&amp;$E112),'Hoja de Trabajo para listado'!$AB$151:$BA$151,0)),0)+IFERROR(INDEX('Hoja de Trabajo para listado'!$BC$155:$CB$1048576,MATCH($A112,'Hoja de Trabajo para listado'!$BC$155:$BC$1048576,0),MATCH((CUADRO!I$4&amp;$E112),'Hoja de Trabajo para listado'!$BC$151:$CB$151,0)),0)+IFERROR(INDEX('Hoja de Trabajo para listado'!$DE$153:$DG$274,MATCH($A112,'Hoja de Trabajo para listado'!$DE$153:$DE$1048576,0),MATCH((CUADRO!I$4&amp;$E112),'Hoja de Trabajo para listado'!$DE$151:$DG$151,0)),0)+IFERROR(INDEX('Hoja de Trabajo para listado'!$CD$155:$DC$1048576,MATCH($A112,'Hoja de Trabajo para listado'!$CD$155:$CD$1048576,0),MATCH((CUADRO!I$4&amp;$E112),'Hoja de Trabajo para listado'!$CD$151:$DC$151,0)),0)</f>
        <v>0</v>
      </c>
      <c r="J112" s="243">
        <f ca="1">+IFERROR(INDEX('Hoja de Trabajo para listado'!$A$155:$Z$1048576,MATCH($A112,'Hoja de Trabajo para listado'!$A$155:$A$1048576,0),MATCH((CUADRO!J$4&amp;$E112),'Hoja de Trabajo para listado'!$A$151:$Z$151,0)),0)+IFERROR(INDEX('Hoja de Trabajo para listado'!$AB$155:$BA$1048576,MATCH($A112,'Hoja de Trabajo para listado'!$AB$155:$AB$1048576,0),MATCH((CUADRO!J$4&amp;$E112),'Hoja de Trabajo para listado'!$AB$151:$BA$151,0)),0)+IFERROR(INDEX('Hoja de Trabajo para listado'!$BC$155:$CB$1048576,MATCH($A112,'Hoja de Trabajo para listado'!$BC$155:$BC$1048576,0),MATCH((CUADRO!J$4&amp;$E112),'Hoja de Trabajo para listado'!$BC$151:$CB$151,0)),0)+IFERROR(INDEX('Hoja de Trabajo para listado'!$DE$153:$DG$274,MATCH($A112,'Hoja de Trabajo para listado'!$DE$153:$DE$1048576,0),MATCH((CUADRO!J$4&amp;$E112),'Hoja de Trabajo para listado'!$DE$151:$DG$151,0)),0)+IFERROR(INDEX('Hoja de Trabajo para listado'!$CD$155:$DC$1048576,MATCH($A112,'Hoja de Trabajo para listado'!$CD$155:$CD$1048576,0),MATCH((CUADRO!J$4&amp;$E112),'Hoja de Trabajo para listado'!$CD$151:$DC$151,0)),0)</f>
        <v>0</v>
      </c>
      <c r="K112" s="243">
        <f ca="1">+IFERROR(INDEX('Hoja de Trabajo para listado'!$A$155:$Z$1048576,MATCH($A112,'Hoja de Trabajo para listado'!$A$155:$A$1048576,0),MATCH((CUADRO!K$4&amp;$E112),'Hoja de Trabajo para listado'!$A$151:$Z$151,0)),0)+IFERROR(INDEX('Hoja de Trabajo para listado'!$AB$155:$BA$1048576,MATCH($A112,'Hoja de Trabajo para listado'!$AB$155:$AB$1048576,0),MATCH((CUADRO!K$4&amp;$E112),'Hoja de Trabajo para listado'!$AB$151:$BA$151,0)),0)+IFERROR(INDEX('Hoja de Trabajo para listado'!$BC$155:$CB$1048576,MATCH($A112,'Hoja de Trabajo para listado'!$BC$155:$BC$1048576,0),MATCH((CUADRO!K$4&amp;$E112),'Hoja de Trabajo para listado'!$BC$151:$CB$151,0)),0)+IFERROR(INDEX('Hoja de Trabajo para listado'!$DE$153:$DG$274,MATCH($A112,'Hoja de Trabajo para listado'!$DE$153:$DE$1048576,0),MATCH((CUADRO!K$4&amp;$E112),'Hoja de Trabajo para listado'!$DE$151:$DG$151,0)),0)+IFERROR(INDEX('Hoja de Trabajo para listado'!$CD$155:$DC$1048576,MATCH($A112,'Hoja de Trabajo para listado'!$CD$155:$CD$1048576,0),MATCH((CUADRO!K$4&amp;$E112),'Hoja de Trabajo para listado'!$CD$151:$DC$151,0)),0)</f>
        <v>0</v>
      </c>
      <c r="L112" s="243">
        <f ca="1">+IFERROR(INDEX('Hoja de Trabajo para listado'!$A$155:$Z$1048576,MATCH($A112,'Hoja de Trabajo para listado'!$A$155:$A$1048576,0),MATCH((CUADRO!L$4&amp;$E112),'Hoja de Trabajo para listado'!$A$151:$Z$151,0)),0)+IFERROR(INDEX('Hoja de Trabajo para listado'!$AB$155:$BA$1048576,MATCH($A112,'Hoja de Trabajo para listado'!$AB$155:$AB$1048576,0),MATCH((CUADRO!L$4&amp;$E112),'Hoja de Trabajo para listado'!$AB$151:$BA$151,0)),0)+IFERROR(INDEX('Hoja de Trabajo para listado'!$BC$155:$CB$1048576,MATCH($A112,'Hoja de Trabajo para listado'!$BC$155:$BC$1048576,0),MATCH((CUADRO!L$4&amp;$E112),'Hoja de Trabajo para listado'!$BC$151:$CB$151,0)),0)+IFERROR(INDEX('Hoja de Trabajo para listado'!$DE$153:$DG$274,MATCH($A112,'Hoja de Trabajo para listado'!$DE$153:$DE$1048576,0),MATCH((CUADRO!L$4&amp;$E112),'Hoja de Trabajo para listado'!$DE$151:$DG$151,0)),0)+IFERROR(INDEX('Hoja de Trabajo para listado'!$CD$155:$DC$1048576,MATCH($A112,'Hoja de Trabajo para listado'!$CD$155:$CD$1048576,0),MATCH((CUADRO!L$4&amp;$E112),'Hoja de Trabajo para listado'!$CD$151:$DC$151,0)),0)</f>
        <v>0</v>
      </c>
      <c r="M112" s="243">
        <f ca="1">+IFERROR(INDEX('Hoja de Trabajo para listado'!$A$155:$Z$1048576,MATCH($A112,'Hoja de Trabajo para listado'!$A$155:$A$1048576,0),MATCH((CUADRO!M$4&amp;$E112),'Hoja de Trabajo para listado'!$A$151:$Z$151,0)),0)+IFERROR(INDEX('Hoja de Trabajo para listado'!$AB$155:$BA$1048576,MATCH($A112,'Hoja de Trabajo para listado'!$AB$155:$AB$1048576,0),MATCH((CUADRO!M$4&amp;$E112),'Hoja de Trabajo para listado'!$AB$151:$BA$151,0)),0)+IFERROR(INDEX('Hoja de Trabajo para listado'!$BC$155:$CB$1048576,MATCH($A112,'Hoja de Trabajo para listado'!$BC$155:$BC$1048576,0),MATCH((CUADRO!M$4&amp;$E112),'Hoja de Trabajo para listado'!$BC$151:$CB$151,0)),0)+IFERROR(INDEX('Hoja de Trabajo para listado'!$DE$153:$DG$274,MATCH($A112,'Hoja de Trabajo para listado'!$DE$153:$DE$1048576,0),MATCH((CUADRO!M$4&amp;$E112),'Hoja de Trabajo para listado'!$DE$151:$DG$151,0)),0)+IFERROR(INDEX('Hoja de Trabajo para listado'!$CD$155:$DC$1048576,MATCH($A112,'Hoja de Trabajo para listado'!$CD$155:$CD$1048576,0),MATCH((CUADRO!M$4&amp;$E112),'Hoja de Trabajo para listado'!$CD$151:$DC$151,0)),0)</f>
        <v>0</v>
      </c>
      <c r="N112" s="243">
        <f ca="1">+IFERROR(INDEX('Hoja de Trabajo para listado'!$A$155:$Z$1048576,MATCH($A112,'Hoja de Trabajo para listado'!$A$155:$A$1048576,0),MATCH((CUADRO!N$4&amp;$E112),'Hoja de Trabajo para listado'!$A$151:$Z$151,0)),0)+IFERROR(INDEX('Hoja de Trabajo para listado'!$AB$155:$BA$1048576,MATCH($A112,'Hoja de Trabajo para listado'!$AB$155:$AB$1048576,0),MATCH((CUADRO!N$4&amp;$E112),'Hoja de Trabajo para listado'!$AB$151:$BA$151,0)),0)+IFERROR(INDEX('Hoja de Trabajo para listado'!$BC$155:$CB$1048576,MATCH($A112,'Hoja de Trabajo para listado'!$BC$155:$BC$1048576,0),MATCH((CUADRO!N$4&amp;$E112),'Hoja de Trabajo para listado'!$BC$151:$CB$151,0)),0)+IFERROR(INDEX('Hoja de Trabajo para listado'!$DE$153:$DG$274,MATCH($A112,'Hoja de Trabajo para listado'!$DE$153:$DE$1048576,0),MATCH((CUADRO!N$4&amp;$E112),'Hoja de Trabajo para listado'!$DE$151:$DG$151,0)),0)+IFERROR(INDEX('Hoja de Trabajo para listado'!$CD$155:$DC$1048576,MATCH($A112,'Hoja de Trabajo para listado'!$CD$155:$CD$1048576,0),MATCH((CUADRO!N$4&amp;$E112),'Hoja de Trabajo para listado'!$CD$151:$DC$151,0)),0)</f>
        <v>0</v>
      </c>
      <c r="O112" s="243">
        <f ca="1">+IFERROR(INDEX('Hoja de Trabajo para listado'!$A$155:$Z$1048576,MATCH($A112,'Hoja de Trabajo para listado'!$A$155:$A$1048576,0),MATCH((CUADRO!O$4&amp;$E112),'Hoja de Trabajo para listado'!$A$151:$Z$151,0)),0)+IFERROR(INDEX('Hoja de Trabajo para listado'!$AB$155:$BA$1048576,MATCH($A112,'Hoja de Trabajo para listado'!$AB$155:$AB$1048576,0),MATCH((CUADRO!O$4&amp;$E112),'Hoja de Trabajo para listado'!$AB$151:$BA$151,0)),0)+IFERROR(INDEX('Hoja de Trabajo para listado'!$BC$155:$CB$1048576,MATCH($A112,'Hoja de Trabajo para listado'!$BC$155:$BC$1048576,0),MATCH((CUADRO!O$4&amp;$E112),'Hoja de Trabajo para listado'!$BC$151:$CB$151,0)),0)+IFERROR(INDEX('Hoja de Trabajo para listado'!$DE$153:$DG$274,MATCH($A112,'Hoja de Trabajo para listado'!$DE$153:$DE$1048576,0),MATCH((CUADRO!O$4&amp;$E112),'Hoja de Trabajo para listado'!$DE$151:$DG$151,0)),0)+IFERROR(INDEX('Hoja de Trabajo para listado'!$CD$155:$DC$1048576,MATCH($A112,'Hoja de Trabajo para listado'!$CD$155:$CD$1048576,0),MATCH((CUADRO!O$4&amp;$E112),'Hoja de Trabajo para listado'!$CD$151:$DC$151,0)),0)</f>
        <v>6960</v>
      </c>
      <c r="P112" s="243">
        <f ca="1">+IFERROR(INDEX('Hoja de Trabajo para listado'!$A$155:$Z$1048576,MATCH($A112,'Hoja de Trabajo para listado'!$A$155:$A$1048576,0),MATCH((CUADRO!P$4&amp;$E112),'Hoja de Trabajo para listado'!$A$151:$Z$151,0)),0)+IFERROR(INDEX('Hoja de Trabajo para listado'!$AB$155:$BA$1048576,MATCH($A112,'Hoja de Trabajo para listado'!$AB$155:$AB$1048576,0),MATCH((CUADRO!P$4&amp;$E112),'Hoja de Trabajo para listado'!$AB$151:$BA$151,0)),0)+IFERROR(INDEX('Hoja de Trabajo para listado'!$BC$155:$CB$1048576,MATCH($A112,'Hoja de Trabajo para listado'!$BC$155:$BC$1048576,0),MATCH((CUADRO!P$4&amp;$E112),'Hoja de Trabajo para listado'!$BC$151:$CB$151,0)),0)+IFERROR(INDEX('Hoja de Trabajo para listado'!$DE$153:$DG$274,MATCH($A112,'Hoja de Trabajo para listado'!$DE$153:$DE$1048576,0),MATCH((CUADRO!P$4&amp;$E112),'Hoja de Trabajo para listado'!$DE$151:$DG$151,0)),0)+IFERROR(INDEX('Hoja de Trabajo para listado'!$CD$155:$DC$1048576,MATCH($A112,'Hoja de Trabajo para listado'!$CD$155:$CD$1048576,0),MATCH((CUADRO!P$4&amp;$E112),'Hoja de Trabajo para listado'!$CD$151:$DC$151,0)),0)</f>
        <v>0</v>
      </c>
      <c r="Q112" s="243">
        <f ca="1">+IFERROR(INDEX('Hoja de Trabajo para listado'!$A$155:$Z$1048576,MATCH($A112,'Hoja de Trabajo para listado'!$A$155:$A$1048576,0),MATCH((CUADRO!Q$4&amp;$E112),'Hoja de Trabajo para listado'!$A$151:$Z$151,0)),0)+IFERROR(INDEX('Hoja de Trabajo para listado'!$AB$155:$BA$1048576,MATCH($A112,'Hoja de Trabajo para listado'!$AB$155:$AB$1048576,0),MATCH((CUADRO!Q$4&amp;$E112),'Hoja de Trabajo para listado'!$AB$151:$BA$151,0)),0)+IFERROR(INDEX('Hoja de Trabajo para listado'!$BC$155:$CB$1048576,MATCH($A112,'Hoja de Trabajo para listado'!$BC$155:$BC$1048576,0),MATCH((CUADRO!Q$4&amp;$E112),'Hoja de Trabajo para listado'!$BC$151:$CB$151,0)),0)+IFERROR(INDEX('Hoja de Trabajo para listado'!$DE$153:$DG$274,MATCH($A112,'Hoja de Trabajo para listado'!$DE$153:$DE$1048576,0),MATCH((CUADRO!Q$4&amp;$E112),'Hoja de Trabajo para listado'!$DE$151:$DG$151,0)),0)+IFERROR(INDEX('Hoja de Trabajo para listado'!$CD$155:$DC$1048576,MATCH($A112,'Hoja de Trabajo para listado'!$CD$155:$CD$1048576,0),MATCH((CUADRO!Q$4&amp;$E112),'Hoja de Trabajo para listado'!$CD$151:$DC$151,0)),0)</f>
        <v>0</v>
      </c>
      <c r="R112" s="243">
        <f t="shared" ca="1" si="5"/>
        <v>6960</v>
      </c>
      <c r="S112" s="243">
        <f ca="1">+R111+R112</f>
        <v>6960</v>
      </c>
      <c r="T112" s="243">
        <f ca="1">+S112</f>
        <v>6960</v>
      </c>
      <c r="U112" s="242">
        <f t="shared" si="6"/>
        <v>2</v>
      </c>
      <c r="V112" s="327" t="str">
        <f>+VLOOKUP(A112,bd_lista!$A$3:$E$592,5,FALSE)</f>
        <v>Instituciones Descentralizadas</v>
      </c>
      <c r="W112" s="398"/>
      <c r="X112" s="240">
        <f>+VLOOKUP(A112,[4]Sheet1!$A$13:$D$744,4,FALSE)</f>
        <v>30</v>
      </c>
      <c r="Y112" s="240" t="str">
        <f>+VLOOKUP(X112,bd_lista!$A$3:$C$592,3,FALSE)</f>
        <v>Ministerio de Justicia y Transparencia Institucional</v>
      </c>
      <c r="Z112" s="288"/>
      <c r="AA112" s="317"/>
    </row>
    <row r="113" spans="1:27" ht="15" hidden="1" customHeight="1">
      <c r="A113" s="249">
        <v>157</v>
      </c>
      <c r="B113" s="393">
        <f>+A113</f>
        <v>157</v>
      </c>
      <c r="C113" s="245" t="str">
        <f>+VLOOKUP(A113,bd_lista!$A$3:$C$592,3,FALSE)</f>
        <v>Servicio para la Prevención de la Tortura</v>
      </c>
      <c r="D113" s="395" t="str">
        <f>+C113</f>
        <v>Servicio para la Prevención de la Tortura</v>
      </c>
      <c r="E113" s="245" t="s">
        <v>1303</v>
      </c>
      <c r="F113" s="241">
        <f ca="1">+IFERROR(INDEX('Hoja de Trabajo para listado'!$A$155:$Z$1048576,MATCH($A113,'Hoja de Trabajo para listado'!$A$155:$A$1048576,0),MATCH((CUADRO!F$4&amp;$E113),'Hoja de Trabajo para listado'!$A$151:$Z$151,0)),0)+IFERROR(INDEX('Hoja de Trabajo para listado'!$AB$155:$BA$1048576,MATCH($A113,'Hoja de Trabajo para listado'!$AB$155:$AB$1048576,0),MATCH((CUADRO!F$4&amp;$E113),'Hoja de Trabajo para listado'!$AB$151:$BA$151,0)),0)+IFERROR(INDEX('Hoja de Trabajo para listado'!$BC$155:$CB$1048576,MATCH($A113,'Hoja de Trabajo para listado'!$BC$155:$BC$1048576,0),MATCH((CUADRO!F$4&amp;$E113),'Hoja de Trabajo para listado'!$BC$151:$CB$151,0)),0)+IFERROR(INDEX('Hoja de Trabajo para listado'!$DE$153:$DG$274,MATCH($A113,'Hoja de Trabajo para listado'!$DE$153:$DE$1048576,0),MATCH((CUADRO!F$4&amp;$E113),'Hoja de Trabajo para listado'!$DE$151:$DG$151,0)),0)+IFERROR(INDEX('Hoja de Trabajo para listado'!$CD$155:$DC$1048576,MATCH($A113,'Hoja de Trabajo para listado'!$CD$155:$CD$1048576,0),MATCH((CUADRO!F$4&amp;$E113),'Hoja de Trabajo para listado'!$CD$151:$DC$151,0)),0)</f>
        <v>0</v>
      </c>
      <c r="G113" s="241">
        <f ca="1">+IFERROR(INDEX('Hoja de Trabajo para listado'!$A$155:$Z$1048576,MATCH($A113,'Hoja de Trabajo para listado'!$A$155:$A$1048576,0),MATCH((CUADRO!G$4&amp;$E113),'Hoja de Trabajo para listado'!$A$151:$Z$151,0)),0)+IFERROR(INDEX('Hoja de Trabajo para listado'!$AB$155:$BA$1048576,MATCH($A113,'Hoja de Trabajo para listado'!$AB$155:$AB$1048576,0),MATCH((CUADRO!G$4&amp;$E113),'Hoja de Trabajo para listado'!$AB$151:$BA$151,0)),0)+IFERROR(INDEX('Hoja de Trabajo para listado'!$BC$155:$CB$1048576,MATCH($A113,'Hoja de Trabajo para listado'!$BC$155:$BC$1048576,0),MATCH((CUADRO!G$4&amp;$E113),'Hoja de Trabajo para listado'!$BC$151:$CB$151,0)),0)+IFERROR(INDEX('Hoja de Trabajo para listado'!$DE$153:$DG$274,MATCH($A113,'Hoja de Trabajo para listado'!$DE$153:$DE$1048576,0),MATCH((CUADRO!G$4&amp;$E113),'Hoja de Trabajo para listado'!$DE$151:$DG$151,0)),0)+IFERROR(INDEX('Hoja de Trabajo para listado'!$CD$155:$DC$1048576,MATCH($A113,'Hoja de Trabajo para listado'!$CD$155:$CD$1048576,0),MATCH((CUADRO!G$4&amp;$E113),'Hoja de Trabajo para listado'!$CD$151:$DC$151,0)),0)</f>
        <v>0</v>
      </c>
      <c r="H113" s="241">
        <f ca="1">+IFERROR(INDEX('Hoja de Trabajo para listado'!$A$155:$Z$1048576,MATCH($A113,'Hoja de Trabajo para listado'!$A$155:$A$1048576,0),MATCH((CUADRO!H$4&amp;$E113),'Hoja de Trabajo para listado'!$A$151:$Z$151,0)),0)+IFERROR(INDEX('Hoja de Trabajo para listado'!$AB$155:$BA$1048576,MATCH($A113,'Hoja de Trabajo para listado'!$AB$155:$AB$1048576,0),MATCH((CUADRO!H$4&amp;$E113),'Hoja de Trabajo para listado'!$AB$151:$BA$151,0)),0)+IFERROR(INDEX('Hoja de Trabajo para listado'!$BC$155:$CB$1048576,MATCH($A113,'Hoja de Trabajo para listado'!$BC$155:$BC$1048576,0),MATCH((CUADRO!H$4&amp;$E113),'Hoja de Trabajo para listado'!$BC$151:$CB$151,0)),0)+IFERROR(INDEX('Hoja de Trabajo para listado'!$DE$153:$DG$274,MATCH($A113,'Hoja de Trabajo para listado'!$DE$153:$DE$1048576,0),MATCH((CUADRO!H$4&amp;$E113),'Hoja de Trabajo para listado'!$DE$151:$DG$151,0)),0)+IFERROR(INDEX('Hoja de Trabajo para listado'!$CD$155:$DC$1048576,MATCH($A113,'Hoja de Trabajo para listado'!$CD$155:$CD$1048576,0),MATCH((CUADRO!H$4&amp;$E113),'Hoja de Trabajo para listado'!$CD$151:$DC$151,0)),0)</f>
        <v>0</v>
      </c>
      <c r="I113" s="241">
        <f ca="1">+IFERROR(INDEX('Hoja de Trabajo para listado'!$A$155:$Z$1048576,MATCH($A113,'Hoja de Trabajo para listado'!$A$155:$A$1048576,0),MATCH((CUADRO!I$4&amp;$E113),'Hoja de Trabajo para listado'!$A$151:$Z$151,0)),0)+IFERROR(INDEX('Hoja de Trabajo para listado'!$AB$155:$BA$1048576,MATCH($A113,'Hoja de Trabajo para listado'!$AB$155:$AB$1048576,0),MATCH((CUADRO!I$4&amp;$E113),'Hoja de Trabajo para listado'!$AB$151:$BA$151,0)),0)+IFERROR(INDEX('Hoja de Trabajo para listado'!$BC$155:$CB$1048576,MATCH($A113,'Hoja de Trabajo para listado'!$BC$155:$BC$1048576,0),MATCH((CUADRO!I$4&amp;$E113),'Hoja de Trabajo para listado'!$BC$151:$CB$151,0)),0)+IFERROR(INDEX('Hoja de Trabajo para listado'!$DE$153:$DG$274,MATCH($A113,'Hoja de Trabajo para listado'!$DE$153:$DE$1048576,0),MATCH((CUADRO!I$4&amp;$E113),'Hoja de Trabajo para listado'!$DE$151:$DG$151,0)),0)+IFERROR(INDEX('Hoja de Trabajo para listado'!$CD$155:$DC$1048576,MATCH($A113,'Hoja de Trabajo para listado'!$CD$155:$CD$1048576,0),MATCH((CUADRO!I$4&amp;$E113),'Hoja de Trabajo para listado'!$CD$151:$DC$151,0)),0)</f>
        <v>0</v>
      </c>
      <c r="J113" s="241">
        <f ca="1">+IFERROR(INDEX('Hoja de Trabajo para listado'!$A$155:$Z$1048576,MATCH($A113,'Hoja de Trabajo para listado'!$A$155:$A$1048576,0),MATCH((CUADRO!J$4&amp;$E113),'Hoja de Trabajo para listado'!$A$151:$Z$151,0)),0)+IFERROR(INDEX('Hoja de Trabajo para listado'!$AB$155:$BA$1048576,MATCH($A113,'Hoja de Trabajo para listado'!$AB$155:$AB$1048576,0),MATCH((CUADRO!J$4&amp;$E113),'Hoja de Trabajo para listado'!$AB$151:$BA$151,0)),0)+IFERROR(INDEX('Hoja de Trabajo para listado'!$BC$155:$CB$1048576,MATCH($A113,'Hoja de Trabajo para listado'!$BC$155:$BC$1048576,0),MATCH((CUADRO!J$4&amp;$E113),'Hoja de Trabajo para listado'!$BC$151:$CB$151,0)),0)+IFERROR(INDEX('Hoja de Trabajo para listado'!$DE$153:$DG$274,MATCH($A113,'Hoja de Trabajo para listado'!$DE$153:$DE$1048576,0),MATCH((CUADRO!J$4&amp;$E113),'Hoja de Trabajo para listado'!$DE$151:$DG$151,0)),0)+IFERROR(INDEX('Hoja de Trabajo para listado'!$CD$155:$DC$1048576,MATCH($A113,'Hoja de Trabajo para listado'!$CD$155:$CD$1048576,0),MATCH((CUADRO!J$4&amp;$E113),'Hoja de Trabajo para listado'!$CD$151:$DC$151,0)),0)</f>
        <v>0</v>
      </c>
      <c r="K113" s="241">
        <f ca="1">+IFERROR(INDEX('Hoja de Trabajo para listado'!$A$155:$Z$1048576,MATCH($A113,'Hoja de Trabajo para listado'!$A$155:$A$1048576,0),MATCH((CUADRO!K$4&amp;$E113),'Hoja de Trabajo para listado'!$A$151:$Z$151,0)),0)+IFERROR(INDEX('Hoja de Trabajo para listado'!$AB$155:$BA$1048576,MATCH($A113,'Hoja de Trabajo para listado'!$AB$155:$AB$1048576,0),MATCH((CUADRO!K$4&amp;$E113),'Hoja de Trabajo para listado'!$AB$151:$BA$151,0)),0)+IFERROR(INDEX('Hoja de Trabajo para listado'!$BC$155:$CB$1048576,MATCH($A113,'Hoja de Trabajo para listado'!$BC$155:$BC$1048576,0),MATCH((CUADRO!K$4&amp;$E113),'Hoja de Trabajo para listado'!$BC$151:$CB$151,0)),0)+IFERROR(INDEX('Hoja de Trabajo para listado'!$DE$153:$DG$274,MATCH($A113,'Hoja de Trabajo para listado'!$DE$153:$DE$1048576,0),MATCH((CUADRO!K$4&amp;$E113),'Hoja de Trabajo para listado'!$DE$151:$DG$151,0)),0)+IFERROR(INDEX('Hoja de Trabajo para listado'!$CD$155:$DC$1048576,MATCH($A113,'Hoja de Trabajo para listado'!$CD$155:$CD$1048576,0),MATCH((CUADRO!K$4&amp;$E113),'Hoja de Trabajo para listado'!$CD$151:$DC$151,0)),0)</f>
        <v>0</v>
      </c>
      <c r="L113" s="241">
        <f ca="1">+IFERROR(INDEX('Hoja de Trabajo para listado'!$A$155:$Z$1048576,MATCH($A113,'Hoja de Trabajo para listado'!$A$155:$A$1048576,0),MATCH((CUADRO!L$4&amp;$E113),'Hoja de Trabajo para listado'!$A$151:$Z$151,0)),0)+IFERROR(INDEX('Hoja de Trabajo para listado'!$AB$155:$BA$1048576,MATCH($A113,'Hoja de Trabajo para listado'!$AB$155:$AB$1048576,0),MATCH((CUADRO!L$4&amp;$E113),'Hoja de Trabajo para listado'!$AB$151:$BA$151,0)),0)+IFERROR(INDEX('Hoja de Trabajo para listado'!$BC$155:$CB$1048576,MATCH($A113,'Hoja de Trabajo para listado'!$BC$155:$BC$1048576,0),MATCH((CUADRO!L$4&amp;$E113),'Hoja de Trabajo para listado'!$BC$151:$CB$151,0)),0)+IFERROR(INDEX('Hoja de Trabajo para listado'!$DE$153:$DG$274,MATCH($A113,'Hoja de Trabajo para listado'!$DE$153:$DE$1048576,0),MATCH((CUADRO!L$4&amp;$E113),'Hoja de Trabajo para listado'!$DE$151:$DG$151,0)),0)+IFERROR(INDEX('Hoja de Trabajo para listado'!$CD$155:$DC$1048576,MATCH($A113,'Hoja de Trabajo para listado'!$CD$155:$CD$1048576,0),MATCH((CUADRO!L$4&amp;$E113),'Hoja de Trabajo para listado'!$CD$151:$DC$151,0)),0)</f>
        <v>0</v>
      </c>
      <c r="M113" s="241">
        <f ca="1">+IFERROR(INDEX('Hoja de Trabajo para listado'!$A$155:$Z$1048576,MATCH($A113,'Hoja de Trabajo para listado'!$A$155:$A$1048576,0),MATCH((CUADRO!M$4&amp;$E113),'Hoja de Trabajo para listado'!$A$151:$Z$151,0)),0)+IFERROR(INDEX('Hoja de Trabajo para listado'!$AB$155:$BA$1048576,MATCH($A113,'Hoja de Trabajo para listado'!$AB$155:$AB$1048576,0),MATCH((CUADRO!M$4&amp;$E113),'Hoja de Trabajo para listado'!$AB$151:$BA$151,0)),0)+IFERROR(INDEX('Hoja de Trabajo para listado'!$BC$155:$CB$1048576,MATCH($A113,'Hoja de Trabajo para listado'!$BC$155:$BC$1048576,0),MATCH((CUADRO!M$4&amp;$E113),'Hoja de Trabajo para listado'!$BC$151:$CB$151,0)),0)+IFERROR(INDEX('Hoja de Trabajo para listado'!$DE$153:$DG$274,MATCH($A113,'Hoja de Trabajo para listado'!$DE$153:$DE$1048576,0),MATCH((CUADRO!M$4&amp;$E113),'Hoja de Trabajo para listado'!$DE$151:$DG$151,0)),0)+IFERROR(INDEX('Hoja de Trabajo para listado'!$CD$155:$DC$1048576,MATCH($A113,'Hoja de Trabajo para listado'!$CD$155:$CD$1048576,0),MATCH((CUADRO!M$4&amp;$E113),'Hoja de Trabajo para listado'!$CD$151:$DC$151,0)),0)</f>
        <v>0</v>
      </c>
      <c r="N113" s="241">
        <f ca="1">+IFERROR(INDEX('Hoja de Trabajo para listado'!$A$155:$Z$1048576,MATCH($A113,'Hoja de Trabajo para listado'!$A$155:$A$1048576,0),MATCH((CUADRO!N$4&amp;$E113),'Hoja de Trabajo para listado'!$A$151:$Z$151,0)),0)+IFERROR(INDEX('Hoja de Trabajo para listado'!$AB$155:$BA$1048576,MATCH($A113,'Hoja de Trabajo para listado'!$AB$155:$AB$1048576,0),MATCH((CUADRO!N$4&amp;$E113),'Hoja de Trabajo para listado'!$AB$151:$BA$151,0)),0)+IFERROR(INDEX('Hoja de Trabajo para listado'!$BC$155:$CB$1048576,MATCH($A113,'Hoja de Trabajo para listado'!$BC$155:$BC$1048576,0),MATCH((CUADRO!N$4&amp;$E113),'Hoja de Trabajo para listado'!$BC$151:$CB$151,0)),0)+IFERROR(INDEX('Hoja de Trabajo para listado'!$DE$153:$DG$274,MATCH($A113,'Hoja de Trabajo para listado'!$DE$153:$DE$1048576,0),MATCH((CUADRO!N$4&amp;$E113),'Hoja de Trabajo para listado'!$DE$151:$DG$151,0)),0)+IFERROR(INDEX('Hoja de Trabajo para listado'!$CD$155:$DC$1048576,MATCH($A113,'Hoja de Trabajo para listado'!$CD$155:$CD$1048576,0),MATCH((CUADRO!N$4&amp;$E113),'Hoja de Trabajo para listado'!$CD$151:$DC$151,0)),0)</f>
        <v>0</v>
      </c>
      <c r="O113" s="241">
        <f ca="1">+IFERROR(INDEX('Hoja de Trabajo para listado'!$A$155:$Z$1048576,MATCH($A113,'Hoja de Trabajo para listado'!$A$155:$A$1048576,0),MATCH((CUADRO!O$4&amp;$E113),'Hoja de Trabajo para listado'!$A$151:$Z$151,0)),0)+IFERROR(INDEX('Hoja de Trabajo para listado'!$AB$155:$BA$1048576,MATCH($A113,'Hoja de Trabajo para listado'!$AB$155:$AB$1048576,0),MATCH((CUADRO!O$4&amp;$E113),'Hoja de Trabajo para listado'!$AB$151:$BA$151,0)),0)+IFERROR(INDEX('Hoja de Trabajo para listado'!$BC$155:$CB$1048576,MATCH($A113,'Hoja de Trabajo para listado'!$BC$155:$BC$1048576,0),MATCH((CUADRO!O$4&amp;$E113),'Hoja de Trabajo para listado'!$BC$151:$CB$151,0)),0)+IFERROR(INDEX('Hoja de Trabajo para listado'!$DE$153:$DG$274,MATCH($A113,'Hoja de Trabajo para listado'!$DE$153:$DE$1048576,0),MATCH((CUADRO!O$4&amp;$E113),'Hoja de Trabajo para listado'!$DE$151:$DG$151,0)),0)+IFERROR(INDEX('Hoja de Trabajo para listado'!$CD$155:$DC$1048576,MATCH($A113,'Hoja de Trabajo para listado'!$CD$155:$CD$1048576,0),MATCH((CUADRO!O$4&amp;$E113),'Hoja de Trabajo para listado'!$CD$151:$DC$151,0)),0)</f>
        <v>0</v>
      </c>
      <c r="P113" s="241">
        <f ca="1">+IFERROR(INDEX('Hoja de Trabajo para listado'!$A$155:$Z$1048576,MATCH($A113,'Hoja de Trabajo para listado'!$A$155:$A$1048576,0),MATCH((CUADRO!P$4&amp;$E113),'Hoja de Trabajo para listado'!$A$151:$Z$151,0)),0)+IFERROR(INDEX('Hoja de Trabajo para listado'!$AB$155:$BA$1048576,MATCH($A113,'Hoja de Trabajo para listado'!$AB$155:$AB$1048576,0),MATCH((CUADRO!P$4&amp;$E113),'Hoja de Trabajo para listado'!$AB$151:$BA$151,0)),0)+IFERROR(INDEX('Hoja de Trabajo para listado'!$BC$155:$CB$1048576,MATCH($A113,'Hoja de Trabajo para listado'!$BC$155:$BC$1048576,0),MATCH((CUADRO!P$4&amp;$E113),'Hoja de Trabajo para listado'!$BC$151:$CB$151,0)),0)+IFERROR(INDEX('Hoja de Trabajo para listado'!$DE$153:$DG$274,MATCH($A113,'Hoja de Trabajo para listado'!$DE$153:$DE$1048576,0),MATCH((CUADRO!P$4&amp;$E113),'Hoja de Trabajo para listado'!$DE$151:$DG$151,0)),0)+IFERROR(INDEX('Hoja de Trabajo para listado'!$CD$155:$DC$1048576,MATCH($A113,'Hoja de Trabajo para listado'!$CD$155:$CD$1048576,0),MATCH((CUADRO!P$4&amp;$E113),'Hoja de Trabajo para listado'!$CD$151:$DC$151,0)),0)</f>
        <v>0</v>
      </c>
      <c r="Q113" s="241">
        <f ca="1">+IFERROR(INDEX('Hoja de Trabajo para listado'!$A$155:$Z$1048576,MATCH($A113,'Hoja de Trabajo para listado'!$A$155:$A$1048576,0),MATCH((CUADRO!Q$4&amp;$E113),'Hoja de Trabajo para listado'!$A$151:$Z$151,0)),0)+IFERROR(INDEX('Hoja de Trabajo para listado'!$AB$155:$BA$1048576,MATCH($A113,'Hoja de Trabajo para listado'!$AB$155:$AB$1048576,0),MATCH((CUADRO!Q$4&amp;$E113),'Hoja de Trabajo para listado'!$AB$151:$BA$151,0)),0)+IFERROR(INDEX('Hoja de Trabajo para listado'!$BC$155:$CB$1048576,MATCH($A113,'Hoja de Trabajo para listado'!$BC$155:$BC$1048576,0),MATCH((CUADRO!Q$4&amp;$E113),'Hoja de Trabajo para listado'!$BC$151:$CB$151,0)),0)+IFERROR(INDEX('Hoja de Trabajo para listado'!$DE$153:$DG$274,MATCH($A113,'Hoja de Trabajo para listado'!$DE$153:$DE$1048576,0),MATCH((CUADRO!Q$4&amp;$E113),'Hoja de Trabajo para listado'!$DE$151:$DG$151,0)),0)+IFERROR(INDEX('Hoja de Trabajo para listado'!$CD$155:$DC$1048576,MATCH($A113,'Hoja de Trabajo para listado'!$CD$155:$CD$1048576,0),MATCH((CUADRO!Q$4&amp;$E113),'Hoja de Trabajo para listado'!$CD$151:$DC$151,0)),0)</f>
        <v>0</v>
      </c>
      <c r="R113" s="241">
        <f t="shared" ca="1" si="5"/>
        <v>0</v>
      </c>
      <c r="S113" s="241"/>
      <c r="T113" s="241">
        <f ca="1">+T114</f>
        <v>0</v>
      </c>
      <c r="U113" s="240">
        <f t="shared" si="6"/>
        <v>1</v>
      </c>
      <c r="V113" s="327" t="str">
        <f>+VLOOKUP(A113,bd_lista!$A$3:$E$592,5,FALSE)</f>
        <v>Instituciones Descentralizadas</v>
      </c>
      <c r="W113" s="397" t="str">
        <f>+V113</f>
        <v>Instituciones Descentralizadas</v>
      </c>
      <c r="X113" s="240">
        <f>+VLOOKUP(A113,[4]Sheet1!$A$13:$D$744,4,FALSE)</f>
        <v>30</v>
      </c>
      <c r="Y113" s="240" t="str">
        <f>+VLOOKUP(X113,bd_lista!$A$3:$C$592,3,FALSE)</f>
        <v>Ministerio de Justicia y Transparencia Institucional</v>
      </c>
      <c r="Z113" s="290">
        <f>+X113</f>
        <v>30</v>
      </c>
      <c r="AA113" s="291" t="str">
        <f>+Y113</f>
        <v>Ministerio de Justicia y Transparencia Institucional</v>
      </c>
    </row>
    <row r="114" spans="1:27" ht="15" hidden="1" customHeight="1">
      <c r="A114" s="32">
        <v>157</v>
      </c>
      <c r="B114" s="394"/>
      <c r="C114" s="327" t="str">
        <f>+VLOOKUP(A114,bd_lista!$A$3:$C$592,3,FALSE)</f>
        <v>Servicio para la Prevención de la Tortura</v>
      </c>
      <c r="D114" s="396"/>
      <c r="E114" s="327" t="s">
        <v>1304</v>
      </c>
      <c r="F114" s="243">
        <f ca="1">+IFERROR(INDEX('Hoja de Trabajo para listado'!$A$155:$Z$1048576,MATCH($A114,'Hoja de Trabajo para listado'!$A$155:$A$1048576,0),MATCH((CUADRO!F$4&amp;$E114),'Hoja de Trabajo para listado'!$A$151:$Z$151,0)),0)+IFERROR(INDEX('Hoja de Trabajo para listado'!$AB$155:$BA$1048576,MATCH($A114,'Hoja de Trabajo para listado'!$AB$155:$AB$1048576,0),MATCH((CUADRO!F$4&amp;$E114),'Hoja de Trabajo para listado'!$AB$151:$BA$151,0)),0)+IFERROR(INDEX('Hoja de Trabajo para listado'!$BC$155:$CB$1048576,MATCH($A114,'Hoja de Trabajo para listado'!$BC$155:$BC$1048576,0),MATCH((CUADRO!F$4&amp;$E114),'Hoja de Trabajo para listado'!$BC$151:$CB$151,0)),0)+IFERROR(INDEX('Hoja de Trabajo para listado'!$DE$153:$DG$274,MATCH($A114,'Hoja de Trabajo para listado'!$DE$153:$DE$1048576,0),MATCH((CUADRO!F$4&amp;$E114),'Hoja de Trabajo para listado'!$DE$151:$DG$151,0)),0)+IFERROR(INDEX('Hoja de Trabajo para listado'!$CD$155:$DC$1048576,MATCH($A114,'Hoja de Trabajo para listado'!$CD$155:$CD$1048576,0),MATCH((CUADRO!F$4&amp;$E114),'Hoja de Trabajo para listado'!$CD$151:$DC$151,0)),0)</f>
        <v>0</v>
      </c>
      <c r="G114" s="243">
        <f ca="1">+IFERROR(INDEX('Hoja de Trabajo para listado'!$A$155:$Z$1048576,MATCH($A114,'Hoja de Trabajo para listado'!$A$155:$A$1048576,0),MATCH((CUADRO!G$4&amp;$E114),'Hoja de Trabajo para listado'!$A$151:$Z$151,0)),0)+IFERROR(INDEX('Hoja de Trabajo para listado'!$AB$155:$BA$1048576,MATCH($A114,'Hoja de Trabajo para listado'!$AB$155:$AB$1048576,0),MATCH((CUADRO!G$4&amp;$E114),'Hoja de Trabajo para listado'!$AB$151:$BA$151,0)),0)+IFERROR(INDEX('Hoja de Trabajo para listado'!$BC$155:$CB$1048576,MATCH($A114,'Hoja de Trabajo para listado'!$BC$155:$BC$1048576,0),MATCH((CUADRO!G$4&amp;$E114),'Hoja de Trabajo para listado'!$BC$151:$CB$151,0)),0)+IFERROR(INDEX('Hoja de Trabajo para listado'!$DE$153:$DG$274,MATCH($A114,'Hoja de Trabajo para listado'!$DE$153:$DE$1048576,0),MATCH((CUADRO!G$4&amp;$E114),'Hoja de Trabajo para listado'!$DE$151:$DG$151,0)),0)+IFERROR(INDEX('Hoja de Trabajo para listado'!$CD$155:$DC$1048576,MATCH($A114,'Hoja de Trabajo para listado'!$CD$155:$CD$1048576,0),MATCH((CUADRO!G$4&amp;$E114),'Hoja de Trabajo para listado'!$CD$151:$DC$151,0)),0)</f>
        <v>0</v>
      </c>
      <c r="H114" s="243">
        <f ca="1">+IFERROR(INDEX('Hoja de Trabajo para listado'!$A$155:$Z$1048576,MATCH($A114,'Hoja de Trabajo para listado'!$A$155:$A$1048576,0),MATCH((CUADRO!H$4&amp;$E114),'Hoja de Trabajo para listado'!$A$151:$Z$151,0)),0)+IFERROR(INDEX('Hoja de Trabajo para listado'!$AB$155:$BA$1048576,MATCH($A114,'Hoja de Trabajo para listado'!$AB$155:$AB$1048576,0),MATCH((CUADRO!H$4&amp;$E114),'Hoja de Trabajo para listado'!$AB$151:$BA$151,0)),0)+IFERROR(INDEX('Hoja de Trabajo para listado'!$BC$155:$CB$1048576,MATCH($A114,'Hoja de Trabajo para listado'!$BC$155:$BC$1048576,0),MATCH((CUADRO!H$4&amp;$E114),'Hoja de Trabajo para listado'!$BC$151:$CB$151,0)),0)+IFERROR(INDEX('Hoja de Trabajo para listado'!$DE$153:$DG$274,MATCH($A114,'Hoja de Trabajo para listado'!$DE$153:$DE$1048576,0),MATCH((CUADRO!H$4&amp;$E114),'Hoja de Trabajo para listado'!$DE$151:$DG$151,0)),0)+IFERROR(INDEX('Hoja de Trabajo para listado'!$CD$155:$DC$1048576,MATCH($A114,'Hoja de Trabajo para listado'!$CD$155:$CD$1048576,0),MATCH((CUADRO!H$4&amp;$E114),'Hoja de Trabajo para listado'!$CD$151:$DC$151,0)),0)</f>
        <v>0</v>
      </c>
      <c r="I114" s="243">
        <f ca="1">+IFERROR(INDEX('Hoja de Trabajo para listado'!$A$155:$Z$1048576,MATCH($A114,'Hoja de Trabajo para listado'!$A$155:$A$1048576,0),MATCH((CUADRO!I$4&amp;$E114),'Hoja de Trabajo para listado'!$A$151:$Z$151,0)),0)+IFERROR(INDEX('Hoja de Trabajo para listado'!$AB$155:$BA$1048576,MATCH($A114,'Hoja de Trabajo para listado'!$AB$155:$AB$1048576,0),MATCH((CUADRO!I$4&amp;$E114),'Hoja de Trabajo para listado'!$AB$151:$BA$151,0)),0)+IFERROR(INDEX('Hoja de Trabajo para listado'!$BC$155:$CB$1048576,MATCH($A114,'Hoja de Trabajo para listado'!$BC$155:$BC$1048576,0),MATCH((CUADRO!I$4&amp;$E114),'Hoja de Trabajo para listado'!$BC$151:$CB$151,0)),0)+IFERROR(INDEX('Hoja de Trabajo para listado'!$DE$153:$DG$274,MATCH($A114,'Hoja de Trabajo para listado'!$DE$153:$DE$1048576,0),MATCH((CUADRO!I$4&amp;$E114),'Hoja de Trabajo para listado'!$DE$151:$DG$151,0)),0)+IFERROR(INDEX('Hoja de Trabajo para listado'!$CD$155:$DC$1048576,MATCH($A114,'Hoja de Trabajo para listado'!$CD$155:$CD$1048576,0),MATCH((CUADRO!I$4&amp;$E114),'Hoja de Trabajo para listado'!$CD$151:$DC$151,0)),0)</f>
        <v>0</v>
      </c>
      <c r="J114" s="243">
        <f ca="1">+IFERROR(INDEX('Hoja de Trabajo para listado'!$A$155:$Z$1048576,MATCH($A114,'Hoja de Trabajo para listado'!$A$155:$A$1048576,0),MATCH((CUADRO!J$4&amp;$E114),'Hoja de Trabajo para listado'!$A$151:$Z$151,0)),0)+IFERROR(INDEX('Hoja de Trabajo para listado'!$AB$155:$BA$1048576,MATCH($A114,'Hoja de Trabajo para listado'!$AB$155:$AB$1048576,0),MATCH((CUADRO!J$4&amp;$E114),'Hoja de Trabajo para listado'!$AB$151:$BA$151,0)),0)+IFERROR(INDEX('Hoja de Trabajo para listado'!$BC$155:$CB$1048576,MATCH($A114,'Hoja de Trabajo para listado'!$BC$155:$BC$1048576,0),MATCH((CUADRO!J$4&amp;$E114),'Hoja de Trabajo para listado'!$BC$151:$CB$151,0)),0)+IFERROR(INDEX('Hoja de Trabajo para listado'!$DE$153:$DG$274,MATCH($A114,'Hoja de Trabajo para listado'!$DE$153:$DE$1048576,0),MATCH((CUADRO!J$4&amp;$E114),'Hoja de Trabajo para listado'!$DE$151:$DG$151,0)),0)+IFERROR(INDEX('Hoja de Trabajo para listado'!$CD$155:$DC$1048576,MATCH($A114,'Hoja de Trabajo para listado'!$CD$155:$CD$1048576,0),MATCH((CUADRO!J$4&amp;$E114),'Hoja de Trabajo para listado'!$CD$151:$DC$151,0)),0)</f>
        <v>0</v>
      </c>
      <c r="K114" s="243">
        <f ca="1">+IFERROR(INDEX('Hoja de Trabajo para listado'!$A$155:$Z$1048576,MATCH($A114,'Hoja de Trabajo para listado'!$A$155:$A$1048576,0),MATCH((CUADRO!K$4&amp;$E114),'Hoja de Trabajo para listado'!$A$151:$Z$151,0)),0)+IFERROR(INDEX('Hoja de Trabajo para listado'!$AB$155:$BA$1048576,MATCH($A114,'Hoja de Trabajo para listado'!$AB$155:$AB$1048576,0),MATCH((CUADRO!K$4&amp;$E114),'Hoja de Trabajo para listado'!$AB$151:$BA$151,0)),0)+IFERROR(INDEX('Hoja de Trabajo para listado'!$BC$155:$CB$1048576,MATCH($A114,'Hoja de Trabajo para listado'!$BC$155:$BC$1048576,0),MATCH((CUADRO!K$4&amp;$E114),'Hoja de Trabajo para listado'!$BC$151:$CB$151,0)),0)+IFERROR(INDEX('Hoja de Trabajo para listado'!$DE$153:$DG$274,MATCH($A114,'Hoja de Trabajo para listado'!$DE$153:$DE$1048576,0),MATCH((CUADRO!K$4&amp;$E114),'Hoja de Trabajo para listado'!$DE$151:$DG$151,0)),0)+IFERROR(INDEX('Hoja de Trabajo para listado'!$CD$155:$DC$1048576,MATCH($A114,'Hoja de Trabajo para listado'!$CD$155:$CD$1048576,0),MATCH((CUADRO!K$4&amp;$E114),'Hoja de Trabajo para listado'!$CD$151:$DC$151,0)),0)</f>
        <v>0</v>
      </c>
      <c r="L114" s="243">
        <f ca="1">+IFERROR(INDEX('Hoja de Trabajo para listado'!$A$155:$Z$1048576,MATCH($A114,'Hoja de Trabajo para listado'!$A$155:$A$1048576,0),MATCH((CUADRO!L$4&amp;$E114),'Hoja de Trabajo para listado'!$A$151:$Z$151,0)),0)+IFERROR(INDEX('Hoja de Trabajo para listado'!$AB$155:$BA$1048576,MATCH($A114,'Hoja de Trabajo para listado'!$AB$155:$AB$1048576,0),MATCH((CUADRO!L$4&amp;$E114),'Hoja de Trabajo para listado'!$AB$151:$BA$151,0)),0)+IFERROR(INDEX('Hoja de Trabajo para listado'!$BC$155:$CB$1048576,MATCH($A114,'Hoja de Trabajo para listado'!$BC$155:$BC$1048576,0),MATCH((CUADRO!L$4&amp;$E114),'Hoja de Trabajo para listado'!$BC$151:$CB$151,0)),0)+IFERROR(INDEX('Hoja de Trabajo para listado'!$DE$153:$DG$274,MATCH($A114,'Hoja de Trabajo para listado'!$DE$153:$DE$1048576,0),MATCH((CUADRO!L$4&amp;$E114),'Hoja de Trabajo para listado'!$DE$151:$DG$151,0)),0)+IFERROR(INDEX('Hoja de Trabajo para listado'!$CD$155:$DC$1048576,MATCH($A114,'Hoja de Trabajo para listado'!$CD$155:$CD$1048576,0),MATCH((CUADRO!L$4&amp;$E114),'Hoja de Trabajo para listado'!$CD$151:$DC$151,0)),0)</f>
        <v>0</v>
      </c>
      <c r="M114" s="243">
        <f ca="1">+IFERROR(INDEX('Hoja de Trabajo para listado'!$A$155:$Z$1048576,MATCH($A114,'Hoja de Trabajo para listado'!$A$155:$A$1048576,0),MATCH((CUADRO!M$4&amp;$E114),'Hoja de Trabajo para listado'!$A$151:$Z$151,0)),0)+IFERROR(INDEX('Hoja de Trabajo para listado'!$AB$155:$BA$1048576,MATCH($A114,'Hoja de Trabajo para listado'!$AB$155:$AB$1048576,0),MATCH((CUADRO!M$4&amp;$E114),'Hoja de Trabajo para listado'!$AB$151:$BA$151,0)),0)+IFERROR(INDEX('Hoja de Trabajo para listado'!$BC$155:$CB$1048576,MATCH($A114,'Hoja de Trabajo para listado'!$BC$155:$BC$1048576,0),MATCH((CUADRO!M$4&amp;$E114),'Hoja de Trabajo para listado'!$BC$151:$CB$151,0)),0)+IFERROR(INDEX('Hoja de Trabajo para listado'!$DE$153:$DG$274,MATCH($A114,'Hoja de Trabajo para listado'!$DE$153:$DE$1048576,0),MATCH((CUADRO!M$4&amp;$E114),'Hoja de Trabajo para listado'!$DE$151:$DG$151,0)),0)+IFERROR(INDEX('Hoja de Trabajo para listado'!$CD$155:$DC$1048576,MATCH($A114,'Hoja de Trabajo para listado'!$CD$155:$CD$1048576,0),MATCH((CUADRO!M$4&amp;$E114),'Hoja de Trabajo para listado'!$CD$151:$DC$151,0)),0)</f>
        <v>0</v>
      </c>
      <c r="N114" s="243">
        <f ca="1">+IFERROR(INDEX('Hoja de Trabajo para listado'!$A$155:$Z$1048576,MATCH($A114,'Hoja de Trabajo para listado'!$A$155:$A$1048576,0),MATCH((CUADRO!N$4&amp;$E114),'Hoja de Trabajo para listado'!$A$151:$Z$151,0)),0)+IFERROR(INDEX('Hoja de Trabajo para listado'!$AB$155:$BA$1048576,MATCH($A114,'Hoja de Trabajo para listado'!$AB$155:$AB$1048576,0),MATCH((CUADRO!N$4&amp;$E114),'Hoja de Trabajo para listado'!$AB$151:$BA$151,0)),0)+IFERROR(INDEX('Hoja de Trabajo para listado'!$BC$155:$CB$1048576,MATCH($A114,'Hoja de Trabajo para listado'!$BC$155:$BC$1048576,0),MATCH((CUADRO!N$4&amp;$E114),'Hoja de Trabajo para listado'!$BC$151:$CB$151,0)),0)+IFERROR(INDEX('Hoja de Trabajo para listado'!$DE$153:$DG$274,MATCH($A114,'Hoja de Trabajo para listado'!$DE$153:$DE$1048576,0),MATCH((CUADRO!N$4&amp;$E114),'Hoja de Trabajo para listado'!$DE$151:$DG$151,0)),0)+IFERROR(INDEX('Hoja de Trabajo para listado'!$CD$155:$DC$1048576,MATCH($A114,'Hoja de Trabajo para listado'!$CD$155:$CD$1048576,0),MATCH((CUADRO!N$4&amp;$E114),'Hoja de Trabajo para listado'!$CD$151:$DC$151,0)),0)</f>
        <v>0</v>
      </c>
      <c r="O114" s="243">
        <f ca="1">+IFERROR(INDEX('Hoja de Trabajo para listado'!$A$155:$Z$1048576,MATCH($A114,'Hoja de Trabajo para listado'!$A$155:$A$1048576,0),MATCH((CUADRO!O$4&amp;$E114),'Hoja de Trabajo para listado'!$A$151:$Z$151,0)),0)+IFERROR(INDEX('Hoja de Trabajo para listado'!$AB$155:$BA$1048576,MATCH($A114,'Hoja de Trabajo para listado'!$AB$155:$AB$1048576,0),MATCH((CUADRO!O$4&amp;$E114),'Hoja de Trabajo para listado'!$AB$151:$BA$151,0)),0)+IFERROR(INDEX('Hoja de Trabajo para listado'!$BC$155:$CB$1048576,MATCH($A114,'Hoja de Trabajo para listado'!$BC$155:$BC$1048576,0),MATCH((CUADRO!O$4&amp;$E114),'Hoja de Trabajo para listado'!$BC$151:$CB$151,0)),0)+IFERROR(INDEX('Hoja de Trabajo para listado'!$DE$153:$DG$274,MATCH($A114,'Hoja de Trabajo para listado'!$DE$153:$DE$1048576,0),MATCH((CUADRO!O$4&amp;$E114),'Hoja de Trabajo para listado'!$DE$151:$DG$151,0)),0)+IFERROR(INDEX('Hoja de Trabajo para listado'!$CD$155:$DC$1048576,MATCH($A114,'Hoja de Trabajo para listado'!$CD$155:$CD$1048576,0),MATCH((CUADRO!O$4&amp;$E114),'Hoja de Trabajo para listado'!$CD$151:$DC$151,0)),0)</f>
        <v>0</v>
      </c>
      <c r="P114" s="243">
        <f ca="1">+IFERROR(INDEX('Hoja de Trabajo para listado'!$A$155:$Z$1048576,MATCH($A114,'Hoja de Trabajo para listado'!$A$155:$A$1048576,0),MATCH((CUADRO!P$4&amp;$E114),'Hoja de Trabajo para listado'!$A$151:$Z$151,0)),0)+IFERROR(INDEX('Hoja de Trabajo para listado'!$AB$155:$BA$1048576,MATCH($A114,'Hoja de Trabajo para listado'!$AB$155:$AB$1048576,0),MATCH((CUADRO!P$4&amp;$E114),'Hoja de Trabajo para listado'!$AB$151:$BA$151,0)),0)+IFERROR(INDEX('Hoja de Trabajo para listado'!$BC$155:$CB$1048576,MATCH($A114,'Hoja de Trabajo para listado'!$BC$155:$BC$1048576,0),MATCH((CUADRO!P$4&amp;$E114),'Hoja de Trabajo para listado'!$BC$151:$CB$151,0)),0)+IFERROR(INDEX('Hoja de Trabajo para listado'!$DE$153:$DG$274,MATCH($A114,'Hoja de Trabajo para listado'!$DE$153:$DE$1048576,0),MATCH((CUADRO!P$4&amp;$E114),'Hoja de Trabajo para listado'!$DE$151:$DG$151,0)),0)+IFERROR(INDEX('Hoja de Trabajo para listado'!$CD$155:$DC$1048576,MATCH($A114,'Hoja de Trabajo para listado'!$CD$155:$CD$1048576,0),MATCH((CUADRO!P$4&amp;$E114),'Hoja de Trabajo para listado'!$CD$151:$DC$151,0)),0)</f>
        <v>0</v>
      </c>
      <c r="Q114" s="243">
        <f ca="1">+IFERROR(INDEX('Hoja de Trabajo para listado'!$A$155:$Z$1048576,MATCH($A114,'Hoja de Trabajo para listado'!$A$155:$A$1048576,0),MATCH((CUADRO!Q$4&amp;$E114),'Hoja de Trabajo para listado'!$A$151:$Z$151,0)),0)+IFERROR(INDEX('Hoja de Trabajo para listado'!$AB$155:$BA$1048576,MATCH($A114,'Hoja de Trabajo para listado'!$AB$155:$AB$1048576,0),MATCH((CUADRO!Q$4&amp;$E114),'Hoja de Trabajo para listado'!$AB$151:$BA$151,0)),0)+IFERROR(INDEX('Hoja de Trabajo para listado'!$BC$155:$CB$1048576,MATCH($A114,'Hoja de Trabajo para listado'!$BC$155:$BC$1048576,0),MATCH((CUADRO!Q$4&amp;$E114),'Hoja de Trabajo para listado'!$BC$151:$CB$151,0)),0)+IFERROR(INDEX('Hoja de Trabajo para listado'!$DE$153:$DG$274,MATCH($A114,'Hoja de Trabajo para listado'!$DE$153:$DE$1048576,0),MATCH((CUADRO!Q$4&amp;$E114),'Hoja de Trabajo para listado'!$DE$151:$DG$151,0)),0)+IFERROR(INDEX('Hoja de Trabajo para listado'!$CD$155:$DC$1048576,MATCH($A114,'Hoja de Trabajo para listado'!$CD$155:$CD$1048576,0),MATCH((CUADRO!Q$4&amp;$E114),'Hoja de Trabajo para listado'!$CD$151:$DC$151,0)),0)</f>
        <v>0</v>
      </c>
      <c r="R114" s="243">
        <f t="shared" ca="1" si="5"/>
        <v>0</v>
      </c>
      <c r="S114" s="243">
        <f ca="1">+R113+R114</f>
        <v>0</v>
      </c>
      <c r="T114" s="243">
        <f ca="1">+S114</f>
        <v>0</v>
      </c>
      <c r="U114" s="242">
        <f t="shared" si="6"/>
        <v>2</v>
      </c>
      <c r="V114" s="327" t="str">
        <f>+VLOOKUP(A114,bd_lista!$A$3:$E$592,5,FALSE)</f>
        <v>Instituciones Descentralizadas</v>
      </c>
      <c r="W114" s="398"/>
      <c r="X114" s="240">
        <f>+VLOOKUP(A114,[4]Sheet1!$A$13:$D$744,4,FALSE)</f>
        <v>30</v>
      </c>
      <c r="Y114" s="240" t="str">
        <f>+VLOOKUP(X114,bd_lista!$A$3:$C$592,3,FALSE)</f>
        <v>Ministerio de Justicia y Transparencia Institucional</v>
      </c>
      <c r="Z114" s="288"/>
      <c r="AA114" s="289"/>
    </row>
    <row r="115" spans="1:27" s="377" customFormat="1" ht="15" hidden="1" customHeight="1">
      <c r="A115" s="379">
        <v>159</v>
      </c>
      <c r="B115" s="393">
        <f>+A115</f>
        <v>159</v>
      </c>
      <c r="C115" s="245" t="str">
        <f>+VLOOKUP(A115,bd_lista!$A$3:$C$592,3,FALSE)</f>
        <v>OficinaTécnica para el Fortalecimiento de la Empresa Pública</v>
      </c>
      <c r="D115" s="395" t="str">
        <f>+C115</f>
        <v>OficinaTécnica para el Fortalecimiento de la Empresa Pública</v>
      </c>
      <c r="E115" s="245" t="s">
        <v>1303</v>
      </c>
      <c r="F115" s="241">
        <f ca="1">+IFERROR(INDEX('Hoja de Trabajo para listado'!$A$155:$Z$1048576,MATCH($A115,'Hoja de Trabajo para listado'!$A$155:$A$1048576,0),MATCH((CUADRO!F$4&amp;$E115),'Hoja de Trabajo para listado'!$A$151:$Z$151,0)),0)+IFERROR(INDEX('Hoja de Trabajo para listado'!$AB$155:$BA$1048576,MATCH($A115,'Hoja de Trabajo para listado'!$AB$155:$AB$1048576,0),MATCH((CUADRO!F$4&amp;$E115),'Hoja de Trabajo para listado'!$AB$151:$BA$151,0)),0)+IFERROR(INDEX('Hoja de Trabajo para listado'!$BC$155:$CB$1048576,MATCH($A115,'Hoja de Trabajo para listado'!$BC$155:$BC$1048576,0),MATCH((CUADRO!F$4&amp;$E115),'Hoja de Trabajo para listado'!$BC$151:$CB$151,0)),0)+IFERROR(INDEX('Hoja de Trabajo para listado'!$DE$153:$DG$274,MATCH($A115,'Hoja de Trabajo para listado'!$DE$153:$DE$1048576,0),MATCH((CUADRO!F$4&amp;$E115),'Hoja de Trabajo para listado'!$DE$151:$DG$151,0)),0)+IFERROR(INDEX('Hoja de Trabajo para listado'!$CD$155:$DC$1048576,MATCH($A115,'Hoja de Trabajo para listado'!$CD$155:$CD$1048576,0),MATCH((CUADRO!F$4&amp;$E115),'Hoja de Trabajo para listado'!$CD$151:$DC$151,0)),0)</f>
        <v>0</v>
      </c>
      <c r="G115" s="241">
        <f ca="1">+IFERROR(INDEX('Hoja de Trabajo para listado'!$A$155:$Z$1048576,MATCH($A115,'Hoja de Trabajo para listado'!$A$155:$A$1048576,0),MATCH((CUADRO!G$4&amp;$E115),'Hoja de Trabajo para listado'!$A$151:$Z$151,0)),0)+IFERROR(INDEX('Hoja de Trabajo para listado'!$AB$155:$BA$1048576,MATCH($A115,'Hoja de Trabajo para listado'!$AB$155:$AB$1048576,0),MATCH((CUADRO!G$4&amp;$E115),'Hoja de Trabajo para listado'!$AB$151:$BA$151,0)),0)+IFERROR(INDEX('Hoja de Trabajo para listado'!$BC$155:$CB$1048576,MATCH($A115,'Hoja de Trabajo para listado'!$BC$155:$BC$1048576,0),MATCH((CUADRO!G$4&amp;$E115),'Hoja de Trabajo para listado'!$BC$151:$CB$151,0)),0)+IFERROR(INDEX('Hoja de Trabajo para listado'!$DE$153:$DG$274,MATCH($A115,'Hoja de Trabajo para listado'!$DE$153:$DE$1048576,0),MATCH((CUADRO!G$4&amp;$E115),'Hoja de Trabajo para listado'!$DE$151:$DG$151,0)),0)+IFERROR(INDEX('Hoja de Trabajo para listado'!$CD$155:$DC$1048576,MATCH($A115,'Hoja de Trabajo para listado'!$CD$155:$CD$1048576,0),MATCH((CUADRO!G$4&amp;$E115),'Hoja de Trabajo para listado'!$CD$151:$DC$151,0)),0)</f>
        <v>0</v>
      </c>
      <c r="H115" s="241">
        <f ca="1">+IFERROR(INDEX('Hoja de Trabajo para listado'!$A$155:$Z$1048576,MATCH($A115,'Hoja de Trabajo para listado'!$A$155:$A$1048576,0),MATCH((CUADRO!H$4&amp;$E115),'Hoja de Trabajo para listado'!$A$151:$Z$151,0)),0)+IFERROR(INDEX('Hoja de Trabajo para listado'!$AB$155:$BA$1048576,MATCH($A115,'Hoja de Trabajo para listado'!$AB$155:$AB$1048576,0),MATCH((CUADRO!H$4&amp;$E115),'Hoja de Trabajo para listado'!$AB$151:$BA$151,0)),0)+IFERROR(INDEX('Hoja de Trabajo para listado'!$BC$155:$CB$1048576,MATCH($A115,'Hoja de Trabajo para listado'!$BC$155:$BC$1048576,0),MATCH((CUADRO!H$4&amp;$E115),'Hoja de Trabajo para listado'!$BC$151:$CB$151,0)),0)+IFERROR(INDEX('Hoja de Trabajo para listado'!$DE$153:$DG$274,MATCH($A115,'Hoja de Trabajo para listado'!$DE$153:$DE$1048576,0),MATCH((CUADRO!H$4&amp;$E115),'Hoja de Trabajo para listado'!$DE$151:$DG$151,0)),0)+IFERROR(INDEX('Hoja de Trabajo para listado'!$CD$155:$DC$1048576,MATCH($A115,'Hoja de Trabajo para listado'!$CD$155:$CD$1048576,0),MATCH((CUADRO!H$4&amp;$E115),'Hoja de Trabajo para listado'!$CD$151:$DC$151,0)),0)</f>
        <v>0</v>
      </c>
      <c r="I115" s="241">
        <f ca="1">+IFERROR(INDEX('Hoja de Trabajo para listado'!$A$155:$Z$1048576,MATCH($A115,'Hoja de Trabajo para listado'!$A$155:$A$1048576,0),MATCH((CUADRO!I$4&amp;$E115),'Hoja de Trabajo para listado'!$A$151:$Z$151,0)),0)+IFERROR(INDEX('Hoja de Trabajo para listado'!$AB$155:$BA$1048576,MATCH($A115,'Hoja de Trabajo para listado'!$AB$155:$AB$1048576,0),MATCH((CUADRO!I$4&amp;$E115),'Hoja de Trabajo para listado'!$AB$151:$BA$151,0)),0)+IFERROR(INDEX('Hoja de Trabajo para listado'!$BC$155:$CB$1048576,MATCH($A115,'Hoja de Trabajo para listado'!$BC$155:$BC$1048576,0),MATCH((CUADRO!I$4&amp;$E115),'Hoja de Trabajo para listado'!$BC$151:$CB$151,0)),0)+IFERROR(INDEX('Hoja de Trabajo para listado'!$DE$153:$DG$274,MATCH($A115,'Hoja de Trabajo para listado'!$DE$153:$DE$1048576,0),MATCH((CUADRO!I$4&amp;$E115),'Hoja de Trabajo para listado'!$DE$151:$DG$151,0)),0)+IFERROR(INDEX('Hoja de Trabajo para listado'!$CD$155:$DC$1048576,MATCH($A115,'Hoja de Trabajo para listado'!$CD$155:$CD$1048576,0),MATCH((CUADRO!I$4&amp;$E115),'Hoja de Trabajo para listado'!$CD$151:$DC$151,0)),0)</f>
        <v>0</v>
      </c>
      <c r="J115" s="241">
        <f ca="1">+IFERROR(INDEX('Hoja de Trabajo para listado'!$A$155:$Z$1048576,MATCH($A115,'Hoja de Trabajo para listado'!$A$155:$A$1048576,0),MATCH((CUADRO!J$4&amp;$E115),'Hoja de Trabajo para listado'!$A$151:$Z$151,0)),0)+IFERROR(INDEX('Hoja de Trabajo para listado'!$AB$155:$BA$1048576,MATCH($A115,'Hoja de Trabajo para listado'!$AB$155:$AB$1048576,0),MATCH((CUADRO!J$4&amp;$E115),'Hoja de Trabajo para listado'!$AB$151:$BA$151,0)),0)+IFERROR(INDEX('Hoja de Trabajo para listado'!$BC$155:$CB$1048576,MATCH($A115,'Hoja de Trabajo para listado'!$BC$155:$BC$1048576,0),MATCH((CUADRO!J$4&amp;$E115),'Hoja de Trabajo para listado'!$BC$151:$CB$151,0)),0)+IFERROR(INDEX('Hoja de Trabajo para listado'!$DE$153:$DG$274,MATCH($A115,'Hoja de Trabajo para listado'!$DE$153:$DE$1048576,0),MATCH((CUADRO!J$4&amp;$E115),'Hoja de Trabajo para listado'!$DE$151:$DG$151,0)),0)+IFERROR(INDEX('Hoja de Trabajo para listado'!$CD$155:$DC$1048576,MATCH($A115,'Hoja de Trabajo para listado'!$CD$155:$CD$1048576,0),MATCH((CUADRO!J$4&amp;$E115),'Hoja de Trabajo para listado'!$CD$151:$DC$151,0)),0)</f>
        <v>0</v>
      </c>
      <c r="K115" s="241">
        <f ca="1">+IFERROR(INDEX('Hoja de Trabajo para listado'!$A$155:$Z$1048576,MATCH($A115,'Hoja de Trabajo para listado'!$A$155:$A$1048576,0),MATCH((CUADRO!K$4&amp;$E115),'Hoja de Trabajo para listado'!$A$151:$Z$151,0)),0)+IFERROR(INDEX('Hoja de Trabajo para listado'!$AB$155:$BA$1048576,MATCH($A115,'Hoja de Trabajo para listado'!$AB$155:$AB$1048576,0),MATCH((CUADRO!K$4&amp;$E115),'Hoja de Trabajo para listado'!$AB$151:$BA$151,0)),0)+IFERROR(INDEX('Hoja de Trabajo para listado'!$BC$155:$CB$1048576,MATCH($A115,'Hoja de Trabajo para listado'!$BC$155:$BC$1048576,0),MATCH((CUADRO!K$4&amp;$E115),'Hoja de Trabajo para listado'!$BC$151:$CB$151,0)),0)+IFERROR(INDEX('Hoja de Trabajo para listado'!$DE$153:$DG$274,MATCH($A115,'Hoja de Trabajo para listado'!$DE$153:$DE$1048576,0),MATCH((CUADRO!K$4&amp;$E115),'Hoja de Trabajo para listado'!$DE$151:$DG$151,0)),0)+IFERROR(INDEX('Hoja de Trabajo para listado'!$CD$155:$DC$1048576,MATCH($A115,'Hoja de Trabajo para listado'!$CD$155:$CD$1048576,0),MATCH((CUADRO!K$4&amp;$E115),'Hoja de Trabajo para listado'!$CD$151:$DC$151,0)),0)</f>
        <v>0</v>
      </c>
      <c r="L115" s="241">
        <f ca="1">+IFERROR(INDEX('Hoja de Trabajo para listado'!$A$155:$Z$1048576,MATCH($A115,'Hoja de Trabajo para listado'!$A$155:$A$1048576,0),MATCH((CUADRO!L$4&amp;$E115),'Hoja de Trabajo para listado'!$A$151:$Z$151,0)),0)+IFERROR(INDEX('Hoja de Trabajo para listado'!$AB$155:$BA$1048576,MATCH($A115,'Hoja de Trabajo para listado'!$AB$155:$AB$1048576,0),MATCH((CUADRO!L$4&amp;$E115),'Hoja de Trabajo para listado'!$AB$151:$BA$151,0)),0)+IFERROR(INDEX('Hoja de Trabajo para listado'!$BC$155:$CB$1048576,MATCH($A115,'Hoja de Trabajo para listado'!$BC$155:$BC$1048576,0),MATCH((CUADRO!L$4&amp;$E115),'Hoja de Trabajo para listado'!$BC$151:$CB$151,0)),0)+IFERROR(INDEX('Hoja de Trabajo para listado'!$DE$153:$DG$274,MATCH($A115,'Hoja de Trabajo para listado'!$DE$153:$DE$1048576,0),MATCH((CUADRO!L$4&amp;$E115),'Hoja de Trabajo para listado'!$DE$151:$DG$151,0)),0)+IFERROR(INDEX('Hoja de Trabajo para listado'!$CD$155:$DC$1048576,MATCH($A115,'Hoja de Trabajo para listado'!$CD$155:$CD$1048576,0),MATCH((CUADRO!L$4&amp;$E115),'Hoja de Trabajo para listado'!$CD$151:$DC$151,0)),0)</f>
        <v>0</v>
      </c>
      <c r="M115" s="241">
        <f ca="1">+IFERROR(INDEX('Hoja de Trabajo para listado'!$A$155:$Z$1048576,MATCH($A115,'Hoja de Trabajo para listado'!$A$155:$A$1048576,0),MATCH((CUADRO!M$4&amp;$E115),'Hoja de Trabajo para listado'!$A$151:$Z$151,0)),0)+IFERROR(INDEX('Hoja de Trabajo para listado'!$AB$155:$BA$1048576,MATCH($A115,'Hoja de Trabajo para listado'!$AB$155:$AB$1048576,0),MATCH((CUADRO!M$4&amp;$E115),'Hoja de Trabajo para listado'!$AB$151:$BA$151,0)),0)+IFERROR(INDEX('Hoja de Trabajo para listado'!$BC$155:$CB$1048576,MATCH($A115,'Hoja de Trabajo para listado'!$BC$155:$BC$1048576,0),MATCH((CUADRO!M$4&amp;$E115),'Hoja de Trabajo para listado'!$BC$151:$CB$151,0)),0)+IFERROR(INDEX('Hoja de Trabajo para listado'!$DE$153:$DG$274,MATCH($A115,'Hoja de Trabajo para listado'!$DE$153:$DE$1048576,0),MATCH((CUADRO!M$4&amp;$E115),'Hoja de Trabajo para listado'!$DE$151:$DG$151,0)),0)+IFERROR(INDEX('Hoja de Trabajo para listado'!$CD$155:$DC$1048576,MATCH($A115,'Hoja de Trabajo para listado'!$CD$155:$CD$1048576,0),MATCH((CUADRO!M$4&amp;$E115),'Hoja de Trabajo para listado'!$CD$151:$DC$151,0)),0)</f>
        <v>0</v>
      </c>
      <c r="N115" s="241">
        <f ca="1">+IFERROR(INDEX('Hoja de Trabajo para listado'!$A$155:$Z$1048576,MATCH($A115,'Hoja de Trabajo para listado'!$A$155:$A$1048576,0),MATCH((CUADRO!N$4&amp;$E115),'Hoja de Trabajo para listado'!$A$151:$Z$151,0)),0)+IFERROR(INDEX('Hoja de Trabajo para listado'!$AB$155:$BA$1048576,MATCH($A115,'Hoja de Trabajo para listado'!$AB$155:$AB$1048576,0),MATCH((CUADRO!N$4&amp;$E115),'Hoja de Trabajo para listado'!$AB$151:$BA$151,0)),0)+IFERROR(INDEX('Hoja de Trabajo para listado'!$BC$155:$CB$1048576,MATCH($A115,'Hoja de Trabajo para listado'!$BC$155:$BC$1048576,0),MATCH((CUADRO!N$4&amp;$E115),'Hoja de Trabajo para listado'!$BC$151:$CB$151,0)),0)+IFERROR(INDEX('Hoja de Trabajo para listado'!$DE$153:$DG$274,MATCH($A115,'Hoja de Trabajo para listado'!$DE$153:$DE$1048576,0),MATCH((CUADRO!N$4&amp;$E115),'Hoja de Trabajo para listado'!$DE$151:$DG$151,0)),0)+IFERROR(INDEX('Hoja de Trabajo para listado'!$CD$155:$DC$1048576,MATCH($A115,'Hoja de Trabajo para listado'!$CD$155:$CD$1048576,0),MATCH((CUADRO!N$4&amp;$E115),'Hoja de Trabajo para listado'!$CD$151:$DC$151,0)),0)</f>
        <v>0</v>
      </c>
      <c r="O115" s="241">
        <f ca="1">+IFERROR(INDEX('Hoja de Trabajo para listado'!$A$155:$Z$1048576,MATCH($A115,'Hoja de Trabajo para listado'!$A$155:$A$1048576,0),MATCH((CUADRO!O$4&amp;$E115),'Hoja de Trabajo para listado'!$A$151:$Z$151,0)),0)+IFERROR(INDEX('Hoja de Trabajo para listado'!$AB$155:$BA$1048576,MATCH($A115,'Hoja de Trabajo para listado'!$AB$155:$AB$1048576,0),MATCH((CUADRO!O$4&amp;$E115),'Hoja de Trabajo para listado'!$AB$151:$BA$151,0)),0)+IFERROR(INDEX('Hoja de Trabajo para listado'!$BC$155:$CB$1048576,MATCH($A115,'Hoja de Trabajo para listado'!$BC$155:$BC$1048576,0),MATCH((CUADRO!O$4&amp;$E115),'Hoja de Trabajo para listado'!$BC$151:$CB$151,0)),0)+IFERROR(INDEX('Hoja de Trabajo para listado'!$DE$153:$DG$274,MATCH($A115,'Hoja de Trabajo para listado'!$DE$153:$DE$1048576,0),MATCH((CUADRO!O$4&amp;$E115),'Hoja de Trabajo para listado'!$DE$151:$DG$151,0)),0)+IFERROR(INDEX('Hoja de Trabajo para listado'!$CD$155:$DC$1048576,MATCH($A115,'Hoja de Trabajo para listado'!$CD$155:$CD$1048576,0),MATCH((CUADRO!O$4&amp;$E115),'Hoja de Trabajo para listado'!$CD$151:$DC$151,0)),0)</f>
        <v>0</v>
      </c>
      <c r="P115" s="241">
        <f ca="1">+IFERROR(INDEX('Hoja de Trabajo para listado'!$A$155:$Z$1048576,MATCH($A115,'Hoja de Trabajo para listado'!$A$155:$A$1048576,0),MATCH((CUADRO!P$4&amp;$E115),'Hoja de Trabajo para listado'!$A$151:$Z$151,0)),0)+IFERROR(INDEX('Hoja de Trabajo para listado'!$AB$155:$BA$1048576,MATCH($A115,'Hoja de Trabajo para listado'!$AB$155:$AB$1048576,0),MATCH((CUADRO!P$4&amp;$E115),'Hoja de Trabajo para listado'!$AB$151:$BA$151,0)),0)+IFERROR(INDEX('Hoja de Trabajo para listado'!$BC$155:$CB$1048576,MATCH($A115,'Hoja de Trabajo para listado'!$BC$155:$BC$1048576,0),MATCH((CUADRO!P$4&amp;$E115),'Hoja de Trabajo para listado'!$BC$151:$CB$151,0)),0)+IFERROR(INDEX('Hoja de Trabajo para listado'!$DE$153:$DG$274,MATCH($A115,'Hoja de Trabajo para listado'!$DE$153:$DE$1048576,0),MATCH((CUADRO!P$4&amp;$E115),'Hoja de Trabajo para listado'!$DE$151:$DG$151,0)),0)+IFERROR(INDEX('Hoja de Trabajo para listado'!$CD$155:$DC$1048576,MATCH($A115,'Hoja de Trabajo para listado'!$CD$155:$CD$1048576,0),MATCH((CUADRO!P$4&amp;$E115),'Hoja de Trabajo para listado'!$CD$151:$DC$151,0)),0)</f>
        <v>0</v>
      </c>
      <c r="Q115" s="241">
        <f ca="1">+IFERROR(INDEX('Hoja de Trabajo para listado'!$A$155:$Z$1048576,MATCH($A115,'Hoja de Trabajo para listado'!$A$155:$A$1048576,0),MATCH((CUADRO!Q$4&amp;$E115),'Hoja de Trabajo para listado'!$A$151:$Z$151,0)),0)+IFERROR(INDEX('Hoja de Trabajo para listado'!$AB$155:$BA$1048576,MATCH($A115,'Hoja de Trabajo para listado'!$AB$155:$AB$1048576,0),MATCH((CUADRO!Q$4&amp;$E115),'Hoja de Trabajo para listado'!$AB$151:$BA$151,0)),0)+IFERROR(INDEX('Hoja de Trabajo para listado'!$BC$155:$CB$1048576,MATCH($A115,'Hoja de Trabajo para listado'!$BC$155:$BC$1048576,0),MATCH((CUADRO!Q$4&amp;$E115),'Hoja de Trabajo para listado'!$BC$151:$CB$151,0)),0)+IFERROR(INDEX('Hoja de Trabajo para listado'!$DE$153:$DG$274,MATCH($A115,'Hoja de Trabajo para listado'!$DE$153:$DE$1048576,0),MATCH((CUADRO!Q$4&amp;$E115),'Hoja de Trabajo para listado'!$DE$151:$DG$151,0)),0)+IFERROR(INDEX('Hoja de Trabajo para listado'!$CD$155:$DC$1048576,MATCH($A115,'Hoja de Trabajo para listado'!$CD$155:$CD$1048576,0),MATCH((CUADRO!Q$4&amp;$E115),'Hoja de Trabajo para listado'!$CD$151:$DC$151,0)),0)</f>
        <v>0</v>
      </c>
      <c r="R115" s="241">
        <f t="shared" ca="1" si="5"/>
        <v>0</v>
      </c>
      <c r="S115" s="241"/>
      <c r="T115" s="241">
        <f ca="1">+T116</f>
        <v>0</v>
      </c>
      <c r="U115" s="240">
        <f t="shared" si="6"/>
        <v>1</v>
      </c>
      <c r="V115" s="327" t="str">
        <f>+VLOOKUP(A115,bd_lista!$A$3:$E$592,5,FALSE)</f>
        <v>Instituciones Descentralizadas</v>
      </c>
      <c r="W115" s="397" t="str">
        <f>+V115</f>
        <v>Instituciones Descentralizadas</v>
      </c>
      <c r="X115" s="240">
        <f>+VLOOKUP(A115,[4]Sheet1!$A$13:$D$744,4,FALSE)</f>
        <v>25</v>
      </c>
      <c r="Y115" s="240" t="str">
        <f>+VLOOKUP(X115,bd_lista!$A$3:$C$592,3,FALSE)</f>
        <v>Ministerio de la Presidencia</v>
      </c>
      <c r="Z115" s="290">
        <f>+X115</f>
        <v>25</v>
      </c>
      <c r="AA115" s="291" t="str">
        <f>+Y115</f>
        <v>Ministerio de la Presidencia</v>
      </c>
    </row>
    <row r="116" spans="1:27" s="377" customFormat="1" ht="15" hidden="1" customHeight="1">
      <c r="A116" s="378">
        <v>159</v>
      </c>
      <c r="B116" s="394"/>
      <c r="C116" s="327" t="str">
        <f>+VLOOKUP(A116,bd_lista!$A$3:$C$592,3,FALSE)</f>
        <v>OficinaTécnica para el Fortalecimiento de la Empresa Pública</v>
      </c>
      <c r="D116" s="396"/>
      <c r="E116" s="327" t="s">
        <v>1304</v>
      </c>
      <c r="F116" s="243">
        <f ca="1">+IFERROR(INDEX('Hoja de Trabajo para listado'!$A$155:$Z$1048576,MATCH($A116,'Hoja de Trabajo para listado'!$A$155:$A$1048576,0),MATCH((CUADRO!F$4&amp;$E116),'Hoja de Trabajo para listado'!$A$151:$Z$151,0)),0)+IFERROR(INDEX('Hoja de Trabajo para listado'!$AB$155:$BA$1048576,MATCH($A116,'Hoja de Trabajo para listado'!$AB$155:$AB$1048576,0),MATCH((CUADRO!F$4&amp;$E116),'Hoja de Trabajo para listado'!$AB$151:$BA$151,0)),0)+IFERROR(INDEX('Hoja de Trabajo para listado'!$BC$155:$CB$1048576,MATCH($A116,'Hoja de Trabajo para listado'!$BC$155:$BC$1048576,0),MATCH((CUADRO!F$4&amp;$E116),'Hoja de Trabajo para listado'!$BC$151:$CB$151,0)),0)+IFERROR(INDEX('Hoja de Trabajo para listado'!$DE$153:$DG$274,MATCH($A116,'Hoja de Trabajo para listado'!$DE$153:$DE$1048576,0),MATCH((CUADRO!F$4&amp;$E116),'Hoja de Trabajo para listado'!$DE$151:$DG$151,0)),0)+IFERROR(INDEX('Hoja de Trabajo para listado'!$CD$155:$DC$1048576,MATCH($A116,'Hoja de Trabajo para listado'!$CD$155:$CD$1048576,0),MATCH((CUADRO!F$4&amp;$E116),'Hoja de Trabajo para listado'!$CD$151:$DC$151,0)),0)</f>
        <v>0</v>
      </c>
      <c r="G116" s="243">
        <f ca="1">+IFERROR(INDEX('Hoja de Trabajo para listado'!$A$155:$Z$1048576,MATCH($A116,'Hoja de Trabajo para listado'!$A$155:$A$1048576,0),MATCH((CUADRO!G$4&amp;$E116),'Hoja de Trabajo para listado'!$A$151:$Z$151,0)),0)+IFERROR(INDEX('Hoja de Trabajo para listado'!$AB$155:$BA$1048576,MATCH($A116,'Hoja de Trabajo para listado'!$AB$155:$AB$1048576,0),MATCH((CUADRO!G$4&amp;$E116),'Hoja de Trabajo para listado'!$AB$151:$BA$151,0)),0)+IFERROR(INDEX('Hoja de Trabajo para listado'!$BC$155:$CB$1048576,MATCH($A116,'Hoja de Trabajo para listado'!$BC$155:$BC$1048576,0),MATCH((CUADRO!G$4&amp;$E116),'Hoja de Trabajo para listado'!$BC$151:$CB$151,0)),0)+IFERROR(INDEX('Hoja de Trabajo para listado'!$DE$153:$DG$274,MATCH($A116,'Hoja de Trabajo para listado'!$DE$153:$DE$1048576,0),MATCH((CUADRO!G$4&amp;$E116),'Hoja de Trabajo para listado'!$DE$151:$DG$151,0)),0)+IFERROR(INDEX('Hoja de Trabajo para listado'!$CD$155:$DC$1048576,MATCH($A116,'Hoja de Trabajo para listado'!$CD$155:$CD$1048576,0),MATCH((CUADRO!G$4&amp;$E116),'Hoja de Trabajo para listado'!$CD$151:$DC$151,0)),0)</f>
        <v>0</v>
      </c>
      <c r="H116" s="243">
        <f ca="1">+IFERROR(INDEX('Hoja de Trabajo para listado'!$A$155:$Z$1048576,MATCH($A116,'Hoja de Trabajo para listado'!$A$155:$A$1048576,0),MATCH((CUADRO!H$4&amp;$E116),'Hoja de Trabajo para listado'!$A$151:$Z$151,0)),0)+IFERROR(INDEX('Hoja de Trabajo para listado'!$AB$155:$BA$1048576,MATCH($A116,'Hoja de Trabajo para listado'!$AB$155:$AB$1048576,0),MATCH((CUADRO!H$4&amp;$E116),'Hoja de Trabajo para listado'!$AB$151:$BA$151,0)),0)+IFERROR(INDEX('Hoja de Trabajo para listado'!$BC$155:$CB$1048576,MATCH($A116,'Hoja de Trabajo para listado'!$BC$155:$BC$1048576,0),MATCH((CUADRO!H$4&amp;$E116),'Hoja de Trabajo para listado'!$BC$151:$CB$151,0)),0)+IFERROR(INDEX('Hoja de Trabajo para listado'!$DE$153:$DG$274,MATCH($A116,'Hoja de Trabajo para listado'!$DE$153:$DE$1048576,0),MATCH((CUADRO!H$4&amp;$E116),'Hoja de Trabajo para listado'!$DE$151:$DG$151,0)),0)+IFERROR(INDEX('Hoja de Trabajo para listado'!$CD$155:$DC$1048576,MATCH($A116,'Hoja de Trabajo para listado'!$CD$155:$CD$1048576,0),MATCH((CUADRO!H$4&amp;$E116),'Hoja de Trabajo para listado'!$CD$151:$DC$151,0)),0)</f>
        <v>0</v>
      </c>
      <c r="I116" s="243">
        <f ca="1">+IFERROR(INDEX('Hoja de Trabajo para listado'!$A$155:$Z$1048576,MATCH($A116,'Hoja de Trabajo para listado'!$A$155:$A$1048576,0),MATCH((CUADRO!I$4&amp;$E116),'Hoja de Trabajo para listado'!$A$151:$Z$151,0)),0)+IFERROR(INDEX('Hoja de Trabajo para listado'!$AB$155:$BA$1048576,MATCH($A116,'Hoja de Trabajo para listado'!$AB$155:$AB$1048576,0),MATCH((CUADRO!I$4&amp;$E116),'Hoja de Trabajo para listado'!$AB$151:$BA$151,0)),0)+IFERROR(INDEX('Hoja de Trabajo para listado'!$BC$155:$CB$1048576,MATCH($A116,'Hoja de Trabajo para listado'!$BC$155:$BC$1048576,0),MATCH((CUADRO!I$4&amp;$E116),'Hoja de Trabajo para listado'!$BC$151:$CB$151,0)),0)+IFERROR(INDEX('Hoja de Trabajo para listado'!$DE$153:$DG$274,MATCH($A116,'Hoja de Trabajo para listado'!$DE$153:$DE$1048576,0),MATCH((CUADRO!I$4&amp;$E116),'Hoja de Trabajo para listado'!$DE$151:$DG$151,0)),0)+IFERROR(INDEX('Hoja de Trabajo para listado'!$CD$155:$DC$1048576,MATCH($A116,'Hoja de Trabajo para listado'!$CD$155:$CD$1048576,0),MATCH((CUADRO!I$4&amp;$E116),'Hoja de Trabajo para listado'!$CD$151:$DC$151,0)),0)</f>
        <v>0</v>
      </c>
      <c r="J116" s="243">
        <f ca="1">+IFERROR(INDEX('Hoja de Trabajo para listado'!$A$155:$Z$1048576,MATCH($A116,'Hoja de Trabajo para listado'!$A$155:$A$1048576,0),MATCH((CUADRO!J$4&amp;$E116),'Hoja de Trabajo para listado'!$A$151:$Z$151,0)),0)+IFERROR(INDEX('Hoja de Trabajo para listado'!$AB$155:$BA$1048576,MATCH($A116,'Hoja de Trabajo para listado'!$AB$155:$AB$1048576,0),MATCH((CUADRO!J$4&amp;$E116),'Hoja de Trabajo para listado'!$AB$151:$BA$151,0)),0)+IFERROR(INDEX('Hoja de Trabajo para listado'!$BC$155:$CB$1048576,MATCH($A116,'Hoja de Trabajo para listado'!$BC$155:$BC$1048576,0),MATCH((CUADRO!J$4&amp;$E116),'Hoja de Trabajo para listado'!$BC$151:$CB$151,0)),0)+IFERROR(INDEX('Hoja de Trabajo para listado'!$DE$153:$DG$274,MATCH($A116,'Hoja de Trabajo para listado'!$DE$153:$DE$1048576,0),MATCH((CUADRO!J$4&amp;$E116),'Hoja de Trabajo para listado'!$DE$151:$DG$151,0)),0)+IFERROR(INDEX('Hoja de Trabajo para listado'!$CD$155:$DC$1048576,MATCH($A116,'Hoja de Trabajo para listado'!$CD$155:$CD$1048576,0),MATCH((CUADRO!J$4&amp;$E116),'Hoja de Trabajo para listado'!$CD$151:$DC$151,0)),0)</f>
        <v>0</v>
      </c>
      <c r="K116" s="243">
        <f ca="1">+IFERROR(INDEX('Hoja de Trabajo para listado'!$A$155:$Z$1048576,MATCH($A116,'Hoja de Trabajo para listado'!$A$155:$A$1048576,0),MATCH((CUADRO!K$4&amp;$E116),'Hoja de Trabajo para listado'!$A$151:$Z$151,0)),0)+IFERROR(INDEX('Hoja de Trabajo para listado'!$AB$155:$BA$1048576,MATCH($A116,'Hoja de Trabajo para listado'!$AB$155:$AB$1048576,0),MATCH((CUADRO!K$4&amp;$E116),'Hoja de Trabajo para listado'!$AB$151:$BA$151,0)),0)+IFERROR(INDEX('Hoja de Trabajo para listado'!$BC$155:$CB$1048576,MATCH($A116,'Hoja de Trabajo para listado'!$BC$155:$BC$1048576,0),MATCH((CUADRO!K$4&amp;$E116),'Hoja de Trabajo para listado'!$BC$151:$CB$151,0)),0)+IFERROR(INDEX('Hoja de Trabajo para listado'!$DE$153:$DG$274,MATCH($A116,'Hoja de Trabajo para listado'!$DE$153:$DE$1048576,0),MATCH((CUADRO!K$4&amp;$E116),'Hoja de Trabajo para listado'!$DE$151:$DG$151,0)),0)+IFERROR(INDEX('Hoja de Trabajo para listado'!$CD$155:$DC$1048576,MATCH($A116,'Hoja de Trabajo para listado'!$CD$155:$CD$1048576,0),MATCH((CUADRO!K$4&amp;$E116),'Hoja de Trabajo para listado'!$CD$151:$DC$151,0)),0)</f>
        <v>0</v>
      </c>
      <c r="L116" s="243">
        <f ca="1">+IFERROR(INDEX('Hoja de Trabajo para listado'!$A$155:$Z$1048576,MATCH($A116,'Hoja de Trabajo para listado'!$A$155:$A$1048576,0),MATCH((CUADRO!L$4&amp;$E116),'Hoja de Trabajo para listado'!$A$151:$Z$151,0)),0)+IFERROR(INDEX('Hoja de Trabajo para listado'!$AB$155:$BA$1048576,MATCH($A116,'Hoja de Trabajo para listado'!$AB$155:$AB$1048576,0),MATCH((CUADRO!L$4&amp;$E116),'Hoja de Trabajo para listado'!$AB$151:$BA$151,0)),0)+IFERROR(INDEX('Hoja de Trabajo para listado'!$BC$155:$CB$1048576,MATCH($A116,'Hoja de Trabajo para listado'!$BC$155:$BC$1048576,0),MATCH((CUADRO!L$4&amp;$E116),'Hoja de Trabajo para listado'!$BC$151:$CB$151,0)),0)+IFERROR(INDEX('Hoja de Trabajo para listado'!$DE$153:$DG$274,MATCH($A116,'Hoja de Trabajo para listado'!$DE$153:$DE$1048576,0),MATCH((CUADRO!L$4&amp;$E116),'Hoja de Trabajo para listado'!$DE$151:$DG$151,0)),0)+IFERROR(INDEX('Hoja de Trabajo para listado'!$CD$155:$DC$1048576,MATCH($A116,'Hoja de Trabajo para listado'!$CD$155:$CD$1048576,0),MATCH((CUADRO!L$4&amp;$E116),'Hoja de Trabajo para listado'!$CD$151:$DC$151,0)),0)</f>
        <v>0</v>
      </c>
      <c r="M116" s="243">
        <f ca="1">+IFERROR(INDEX('Hoja de Trabajo para listado'!$A$155:$Z$1048576,MATCH($A116,'Hoja de Trabajo para listado'!$A$155:$A$1048576,0),MATCH((CUADRO!M$4&amp;$E116),'Hoja de Trabajo para listado'!$A$151:$Z$151,0)),0)+IFERROR(INDEX('Hoja de Trabajo para listado'!$AB$155:$BA$1048576,MATCH($A116,'Hoja de Trabajo para listado'!$AB$155:$AB$1048576,0),MATCH((CUADRO!M$4&amp;$E116),'Hoja de Trabajo para listado'!$AB$151:$BA$151,0)),0)+IFERROR(INDEX('Hoja de Trabajo para listado'!$BC$155:$CB$1048576,MATCH($A116,'Hoja de Trabajo para listado'!$BC$155:$BC$1048576,0),MATCH((CUADRO!M$4&amp;$E116),'Hoja de Trabajo para listado'!$BC$151:$CB$151,0)),0)+IFERROR(INDEX('Hoja de Trabajo para listado'!$DE$153:$DG$274,MATCH($A116,'Hoja de Trabajo para listado'!$DE$153:$DE$1048576,0),MATCH((CUADRO!M$4&amp;$E116),'Hoja de Trabajo para listado'!$DE$151:$DG$151,0)),0)+IFERROR(INDEX('Hoja de Trabajo para listado'!$CD$155:$DC$1048576,MATCH($A116,'Hoja de Trabajo para listado'!$CD$155:$CD$1048576,0),MATCH((CUADRO!M$4&amp;$E116),'Hoja de Trabajo para listado'!$CD$151:$DC$151,0)),0)</f>
        <v>0</v>
      </c>
      <c r="N116" s="243">
        <f ca="1">+IFERROR(INDEX('Hoja de Trabajo para listado'!$A$155:$Z$1048576,MATCH($A116,'Hoja de Trabajo para listado'!$A$155:$A$1048576,0),MATCH((CUADRO!N$4&amp;$E116),'Hoja de Trabajo para listado'!$A$151:$Z$151,0)),0)+IFERROR(INDEX('Hoja de Trabajo para listado'!$AB$155:$BA$1048576,MATCH($A116,'Hoja de Trabajo para listado'!$AB$155:$AB$1048576,0),MATCH((CUADRO!N$4&amp;$E116),'Hoja de Trabajo para listado'!$AB$151:$BA$151,0)),0)+IFERROR(INDEX('Hoja de Trabajo para listado'!$BC$155:$CB$1048576,MATCH($A116,'Hoja de Trabajo para listado'!$BC$155:$BC$1048576,0),MATCH((CUADRO!N$4&amp;$E116),'Hoja de Trabajo para listado'!$BC$151:$CB$151,0)),0)+IFERROR(INDEX('Hoja de Trabajo para listado'!$DE$153:$DG$274,MATCH($A116,'Hoja de Trabajo para listado'!$DE$153:$DE$1048576,0),MATCH((CUADRO!N$4&amp;$E116),'Hoja de Trabajo para listado'!$DE$151:$DG$151,0)),0)+IFERROR(INDEX('Hoja de Trabajo para listado'!$CD$155:$DC$1048576,MATCH($A116,'Hoja de Trabajo para listado'!$CD$155:$CD$1048576,0),MATCH((CUADRO!N$4&amp;$E116),'Hoja de Trabajo para listado'!$CD$151:$DC$151,0)),0)</f>
        <v>0</v>
      </c>
      <c r="O116" s="243">
        <f ca="1">+IFERROR(INDEX('Hoja de Trabajo para listado'!$A$155:$Z$1048576,MATCH($A116,'Hoja de Trabajo para listado'!$A$155:$A$1048576,0),MATCH((CUADRO!O$4&amp;$E116),'Hoja de Trabajo para listado'!$A$151:$Z$151,0)),0)+IFERROR(INDEX('Hoja de Trabajo para listado'!$AB$155:$BA$1048576,MATCH($A116,'Hoja de Trabajo para listado'!$AB$155:$AB$1048576,0),MATCH((CUADRO!O$4&amp;$E116),'Hoja de Trabajo para listado'!$AB$151:$BA$151,0)),0)+IFERROR(INDEX('Hoja de Trabajo para listado'!$BC$155:$CB$1048576,MATCH($A116,'Hoja de Trabajo para listado'!$BC$155:$BC$1048576,0),MATCH((CUADRO!O$4&amp;$E116),'Hoja de Trabajo para listado'!$BC$151:$CB$151,0)),0)+IFERROR(INDEX('Hoja de Trabajo para listado'!$DE$153:$DG$274,MATCH($A116,'Hoja de Trabajo para listado'!$DE$153:$DE$1048576,0),MATCH((CUADRO!O$4&amp;$E116),'Hoja de Trabajo para listado'!$DE$151:$DG$151,0)),0)+IFERROR(INDEX('Hoja de Trabajo para listado'!$CD$155:$DC$1048576,MATCH($A116,'Hoja de Trabajo para listado'!$CD$155:$CD$1048576,0),MATCH((CUADRO!O$4&amp;$E116),'Hoja de Trabajo para listado'!$CD$151:$DC$151,0)),0)</f>
        <v>0</v>
      </c>
      <c r="P116" s="243">
        <f ca="1">+IFERROR(INDEX('Hoja de Trabajo para listado'!$A$155:$Z$1048576,MATCH($A116,'Hoja de Trabajo para listado'!$A$155:$A$1048576,0),MATCH((CUADRO!P$4&amp;$E116),'Hoja de Trabajo para listado'!$A$151:$Z$151,0)),0)+IFERROR(INDEX('Hoja de Trabajo para listado'!$AB$155:$BA$1048576,MATCH($A116,'Hoja de Trabajo para listado'!$AB$155:$AB$1048576,0),MATCH((CUADRO!P$4&amp;$E116),'Hoja de Trabajo para listado'!$AB$151:$BA$151,0)),0)+IFERROR(INDEX('Hoja de Trabajo para listado'!$BC$155:$CB$1048576,MATCH($A116,'Hoja de Trabajo para listado'!$BC$155:$BC$1048576,0),MATCH((CUADRO!P$4&amp;$E116),'Hoja de Trabajo para listado'!$BC$151:$CB$151,0)),0)+IFERROR(INDEX('Hoja de Trabajo para listado'!$DE$153:$DG$274,MATCH($A116,'Hoja de Trabajo para listado'!$DE$153:$DE$1048576,0),MATCH((CUADRO!P$4&amp;$E116),'Hoja de Trabajo para listado'!$DE$151:$DG$151,0)),0)+IFERROR(INDEX('Hoja de Trabajo para listado'!$CD$155:$DC$1048576,MATCH($A116,'Hoja de Trabajo para listado'!$CD$155:$CD$1048576,0),MATCH((CUADRO!P$4&amp;$E116),'Hoja de Trabajo para listado'!$CD$151:$DC$151,0)),0)</f>
        <v>0</v>
      </c>
      <c r="Q116" s="243">
        <f ca="1">+IFERROR(INDEX('Hoja de Trabajo para listado'!$A$155:$Z$1048576,MATCH($A116,'Hoja de Trabajo para listado'!$A$155:$A$1048576,0),MATCH((CUADRO!Q$4&amp;$E116),'Hoja de Trabajo para listado'!$A$151:$Z$151,0)),0)+IFERROR(INDEX('Hoja de Trabajo para listado'!$AB$155:$BA$1048576,MATCH($A116,'Hoja de Trabajo para listado'!$AB$155:$AB$1048576,0),MATCH((CUADRO!Q$4&amp;$E116),'Hoja de Trabajo para listado'!$AB$151:$BA$151,0)),0)+IFERROR(INDEX('Hoja de Trabajo para listado'!$BC$155:$CB$1048576,MATCH($A116,'Hoja de Trabajo para listado'!$BC$155:$BC$1048576,0),MATCH((CUADRO!Q$4&amp;$E116),'Hoja de Trabajo para listado'!$BC$151:$CB$151,0)),0)+IFERROR(INDEX('Hoja de Trabajo para listado'!$DE$153:$DG$274,MATCH($A116,'Hoja de Trabajo para listado'!$DE$153:$DE$1048576,0),MATCH((CUADRO!Q$4&amp;$E116),'Hoja de Trabajo para listado'!$DE$151:$DG$151,0)),0)+IFERROR(INDEX('Hoja de Trabajo para listado'!$CD$155:$DC$1048576,MATCH($A116,'Hoja de Trabajo para listado'!$CD$155:$CD$1048576,0),MATCH((CUADRO!Q$4&amp;$E116),'Hoja de Trabajo para listado'!$CD$151:$DC$151,0)),0)</f>
        <v>0</v>
      </c>
      <c r="R116" s="243">
        <f t="shared" ca="1" si="5"/>
        <v>0</v>
      </c>
      <c r="S116" s="243">
        <f ca="1">+R115+R116</f>
        <v>0</v>
      </c>
      <c r="T116" s="243">
        <f ca="1">+S116</f>
        <v>0</v>
      </c>
      <c r="U116" s="242">
        <f t="shared" si="6"/>
        <v>2</v>
      </c>
      <c r="V116" s="327" t="str">
        <f>+VLOOKUP(A116,bd_lista!$A$3:$E$592,5,FALSE)</f>
        <v>Instituciones Descentralizadas</v>
      </c>
      <c r="W116" s="398"/>
      <c r="X116" s="240">
        <f>+VLOOKUP(A116,[4]Sheet1!$A$13:$D$744,4,FALSE)</f>
        <v>25</v>
      </c>
      <c r="Y116" s="240" t="str">
        <f>+VLOOKUP(X116,bd_lista!$A$3:$C$592,3,FALSE)</f>
        <v>Ministerio de la Presidencia</v>
      </c>
      <c r="Z116" s="288"/>
      <c r="AA116" s="289"/>
    </row>
    <row r="117" spans="1:27" ht="15" customHeight="1">
      <c r="A117" s="378">
        <v>163</v>
      </c>
      <c r="B117" s="393">
        <f>+A117</f>
        <v>163</v>
      </c>
      <c r="C117" s="245" t="str">
        <f>+VLOOKUP(A117,bd_lista!$A$3:$C$592,3,FALSE)</f>
        <v>Agencia Nacional de Hidrocarburos</v>
      </c>
      <c r="D117" s="395" t="str">
        <f>+C117</f>
        <v>Agencia Nacional de Hidrocarburos</v>
      </c>
      <c r="E117" s="245" t="s">
        <v>1303</v>
      </c>
      <c r="F117" s="241">
        <f ca="1">+IFERROR(INDEX('Hoja de Trabajo para listado'!$A$155:$Z$1048576,MATCH($A117,'Hoja de Trabajo para listado'!$A$155:$A$1048576,0),MATCH((CUADRO!F$4&amp;$E117),'Hoja de Trabajo para listado'!$A$151:$Z$151,0)),0)+IFERROR(INDEX('Hoja de Trabajo para listado'!$AB$155:$BA$1048576,MATCH($A117,'Hoja de Trabajo para listado'!$AB$155:$AB$1048576,0),MATCH((CUADRO!F$4&amp;$E117),'Hoja de Trabajo para listado'!$AB$151:$BA$151,0)),0)+IFERROR(INDEX('Hoja de Trabajo para listado'!$BC$155:$CB$1048576,MATCH($A117,'Hoja de Trabajo para listado'!$BC$155:$BC$1048576,0),MATCH((CUADRO!F$4&amp;$E117),'Hoja de Trabajo para listado'!$BC$151:$CB$151,0)),0)+IFERROR(INDEX('Hoja de Trabajo para listado'!$DE$153:$DG$274,MATCH($A117,'Hoja de Trabajo para listado'!$DE$153:$DE$1048576,0),MATCH((CUADRO!F$4&amp;$E117),'Hoja de Trabajo para listado'!$DE$151:$DG$151,0)),0)+IFERROR(INDEX('Hoja de Trabajo para listado'!$CD$155:$DC$1048576,MATCH($A117,'Hoja de Trabajo para listado'!$CD$155:$CD$1048576,0),MATCH((CUADRO!F$4&amp;$E117),'Hoja de Trabajo para listado'!$CD$151:$DC$151,0)),0)</f>
        <v>0</v>
      </c>
      <c r="G117" s="241">
        <f ca="1">+IFERROR(INDEX('Hoja de Trabajo para listado'!$A$155:$Z$1048576,MATCH($A117,'Hoja de Trabajo para listado'!$A$155:$A$1048576,0),MATCH((CUADRO!G$4&amp;$E117),'Hoja de Trabajo para listado'!$A$151:$Z$151,0)),0)+IFERROR(INDEX('Hoja de Trabajo para listado'!$AB$155:$BA$1048576,MATCH($A117,'Hoja de Trabajo para listado'!$AB$155:$AB$1048576,0),MATCH((CUADRO!G$4&amp;$E117),'Hoja de Trabajo para listado'!$AB$151:$BA$151,0)),0)+IFERROR(INDEX('Hoja de Trabajo para listado'!$BC$155:$CB$1048576,MATCH($A117,'Hoja de Trabajo para listado'!$BC$155:$BC$1048576,0),MATCH((CUADRO!G$4&amp;$E117),'Hoja de Trabajo para listado'!$BC$151:$CB$151,0)),0)+IFERROR(INDEX('Hoja de Trabajo para listado'!$DE$153:$DG$274,MATCH($A117,'Hoja de Trabajo para listado'!$DE$153:$DE$1048576,0),MATCH((CUADRO!G$4&amp;$E117),'Hoja de Trabajo para listado'!$DE$151:$DG$151,0)),0)+IFERROR(INDEX('Hoja de Trabajo para listado'!$CD$155:$DC$1048576,MATCH($A117,'Hoja de Trabajo para listado'!$CD$155:$CD$1048576,0),MATCH((CUADRO!G$4&amp;$E117),'Hoja de Trabajo para listado'!$CD$151:$DC$151,0)),0)</f>
        <v>0</v>
      </c>
      <c r="H117" s="241">
        <f ca="1">+IFERROR(INDEX('Hoja de Trabajo para listado'!$A$155:$Z$1048576,MATCH($A117,'Hoja de Trabajo para listado'!$A$155:$A$1048576,0),MATCH((CUADRO!H$4&amp;$E117),'Hoja de Trabajo para listado'!$A$151:$Z$151,0)),0)+IFERROR(INDEX('Hoja de Trabajo para listado'!$AB$155:$BA$1048576,MATCH($A117,'Hoja de Trabajo para listado'!$AB$155:$AB$1048576,0),MATCH((CUADRO!H$4&amp;$E117),'Hoja de Trabajo para listado'!$AB$151:$BA$151,0)),0)+IFERROR(INDEX('Hoja de Trabajo para listado'!$BC$155:$CB$1048576,MATCH($A117,'Hoja de Trabajo para listado'!$BC$155:$BC$1048576,0),MATCH((CUADRO!H$4&amp;$E117),'Hoja de Trabajo para listado'!$BC$151:$CB$151,0)),0)+IFERROR(INDEX('Hoja de Trabajo para listado'!$DE$153:$DG$274,MATCH($A117,'Hoja de Trabajo para listado'!$DE$153:$DE$1048576,0),MATCH((CUADRO!H$4&amp;$E117),'Hoja de Trabajo para listado'!$DE$151:$DG$151,0)),0)+IFERROR(INDEX('Hoja de Trabajo para listado'!$CD$155:$DC$1048576,MATCH($A117,'Hoja de Trabajo para listado'!$CD$155:$CD$1048576,0),MATCH((CUADRO!H$4&amp;$E117),'Hoja de Trabajo para listado'!$CD$151:$DC$151,0)),0)</f>
        <v>0</v>
      </c>
      <c r="I117" s="241">
        <f ca="1">+IFERROR(INDEX('Hoja de Trabajo para listado'!$A$155:$Z$1048576,MATCH($A117,'Hoja de Trabajo para listado'!$A$155:$A$1048576,0),MATCH((CUADRO!I$4&amp;$E117),'Hoja de Trabajo para listado'!$A$151:$Z$151,0)),0)+IFERROR(INDEX('Hoja de Trabajo para listado'!$AB$155:$BA$1048576,MATCH($A117,'Hoja de Trabajo para listado'!$AB$155:$AB$1048576,0),MATCH((CUADRO!I$4&amp;$E117),'Hoja de Trabajo para listado'!$AB$151:$BA$151,0)),0)+IFERROR(INDEX('Hoja de Trabajo para listado'!$BC$155:$CB$1048576,MATCH($A117,'Hoja de Trabajo para listado'!$BC$155:$BC$1048576,0),MATCH((CUADRO!I$4&amp;$E117),'Hoja de Trabajo para listado'!$BC$151:$CB$151,0)),0)+IFERROR(INDEX('Hoja de Trabajo para listado'!$DE$153:$DG$274,MATCH($A117,'Hoja de Trabajo para listado'!$DE$153:$DE$1048576,0),MATCH((CUADRO!I$4&amp;$E117),'Hoja de Trabajo para listado'!$DE$151:$DG$151,0)),0)+IFERROR(INDEX('Hoja de Trabajo para listado'!$CD$155:$DC$1048576,MATCH($A117,'Hoja de Trabajo para listado'!$CD$155:$CD$1048576,0),MATCH((CUADRO!I$4&amp;$E117),'Hoja de Trabajo para listado'!$CD$151:$DC$151,0)),0)</f>
        <v>0</v>
      </c>
      <c r="J117" s="241">
        <f ca="1">+IFERROR(INDEX('Hoja de Trabajo para listado'!$A$155:$Z$1048576,MATCH($A117,'Hoja de Trabajo para listado'!$A$155:$A$1048576,0),MATCH((CUADRO!J$4&amp;$E117),'Hoja de Trabajo para listado'!$A$151:$Z$151,0)),0)+IFERROR(INDEX('Hoja de Trabajo para listado'!$AB$155:$BA$1048576,MATCH($A117,'Hoja de Trabajo para listado'!$AB$155:$AB$1048576,0),MATCH((CUADRO!J$4&amp;$E117),'Hoja de Trabajo para listado'!$AB$151:$BA$151,0)),0)+IFERROR(INDEX('Hoja de Trabajo para listado'!$BC$155:$CB$1048576,MATCH($A117,'Hoja de Trabajo para listado'!$BC$155:$BC$1048576,0),MATCH((CUADRO!J$4&amp;$E117),'Hoja de Trabajo para listado'!$BC$151:$CB$151,0)),0)+IFERROR(INDEX('Hoja de Trabajo para listado'!$DE$153:$DG$274,MATCH($A117,'Hoja de Trabajo para listado'!$DE$153:$DE$1048576,0),MATCH((CUADRO!J$4&amp;$E117),'Hoja de Trabajo para listado'!$DE$151:$DG$151,0)),0)+IFERROR(INDEX('Hoja de Trabajo para listado'!$CD$155:$DC$1048576,MATCH($A117,'Hoja de Trabajo para listado'!$CD$155:$CD$1048576,0),MATCH((CUADRO!J$4&amp;$E117),'Hoja de Trabajo para listado'!$CD$151:$DC$151,0)),0)</f>
        <v>0</v>
      </c>
      <c r="K117" s="241">
        <f ca="1">+IFERROR(INDEX('Hoja de Trabajo para listado'!$A$155:$Z$1048576,MATCH($A117,'Hoja de Trabajo para listado'!$A$155:$A$1048576,0),MATCH((CUADRO!K$4&amp;$E117),'Hoja de Trabajo para listado'!$A$151:$Z$151,0)),0)+IFERROR(INDEX('Hoja de Trabajo para listado'!$AB$155:$BA$1048576,MATCH($A117,'Hoja de Trabajo para listado'!$AB$155:$AB$1048576,0),MATCH((CUADRO!K$4&amp;$E117),'Hoja de Trabajo para listado'!$AB$151:$BA$151,0)),0)+IFERROR(INDEX('Hoja de Trabajo para listado'!$BC$155:$CB$1048576,MATCH($A117,'Hoja de Trabajo para listado'!$BC$155:$BC$1048576,0),MATCH((CUADRO!K$4&amp;$E117),'Hoja de Trabajo para listado'!$BC$151:$CB$151,0)),0)+IFERROR(INDEX('Hoja de Trabajo para listado'!$DE$153:$DG$274,MATCH($A117,'Hoja de Trabajo para listado'!$DE$153:$DE$1048576,0),MATCH((CUADRO!K$4&amp;$E117),'Hoja de Trabajo para listado'!$DE$151:$DG$151,0)),0)+IFERROR(INDEX('Hoja de Trabajo para listado'!$CD$155:$DC$1048576,MATCH($A117,'Hoja de Trabajo para listado'!$CD$155:$CD$1048576,0),MATCH((CUADRO!K$4&amp;$E117),'Hoja de Trabajo para listado'!$CD$151:$DC$151,0)),0)</f>
        <v>0</v>
      </c>
      <c r="L117" s="241">
        <f ca="1">+IFERROR(INDEX('Hoja de Trabajo para listado'!$A$155:$Z$1048576,MATCH($A117,'Hoja de Trabajo para listado'!$A$155:$A$1048576,0),MATCH((CUADRO!L$4&amp;$E117),'Hoja de Trabajo para listado'!$A$151:$Z$151,0)),0)+IFERROR(INDEX('Hoja de Trabajo para listado'!$AB$155:$BA$1048576,MATCH($A117,'Hoja de Trabajo para listado'!$AB$155:$AB$1048576,0),MATCH((CUADRO!L$4&amp;$E117),'Hoja de Trabajo para listado'!$AB$151:$BA$151,0)),0)+IFERROR(INDEX('Hoja de Trabajo para listado'!$BC$155:$CB$1048576,MATCH($A117,'Hoja de Trabajo para listado'!$BC$155:$BC$1048576,0),MATCH((CUADRO!L$4&amp;$E117),'Hoja de Trabajo para listado'!$BC$151:$CB$151,0)),0)+IFERROR(INDEX('Hoja de Trabajo para listado'!$DE$153:$DG$274,MATCH($A117,'Hoja de Trabajo para listado'!$DE$153:$DE$1048576,0),MATCH((CUADRO!L$4&amp;$E117),'Hoja de Trabajo para listado'!$DE$151:$DG$151,0)),0)+IFERROR(INDEX('Hoja de Trabajo para listado'!$CD$155:$DC$1048576,MATCH($A117,'Hoja de Trabajo para listado'!$CD$155:$CD$1048576,0),MATCH((CUADRO!L$4&amp;$E117),'Hoja de Trabajo para listado'!$CD$151:$DC$151,0)),0)</f>
        <v>0</v>
      </c>
      <c r="M117" s="241">
        <f ca="1">+IFERROR(INDEX('Hoja de Trabajo para listado'!$A$155:$Z$1048576,MATCH($A117,'Hoja de Trabajo para listado'!$A$155:$A$1048576,0),MATCH((CUADRO!M$4&amp;$E117),'Hoja de Trabajo para listado'!$A$151:$Z$151,0)),0)+IFERROR(INDEX('Hoja de Trabajo para listado'!$AB$155:$BA$1048576,MATCH($A117,'Hoja de Trabajo para listado'!$AB$155:$AB$1048576,0),MATCH((CUADRO!M$4&amp;$E117),'Hoja de Trabajo para listado'!$AB$151:$BA$151,0)),0)+IFERROR(INDEX('Hoja de Trabajo para listado'!$BC$155:$CB$1048576,MATCH($A117,'Hoja de Trabajo para listado'!$BC$155:$BC$1048576,0),MATCH((CUADRO!M$4&amp;$E117),'Hoja de Trabajo para listado'!$BC$151:$CB$151,0)),0)+IFERROR(INDEX('Hoja de Trabajo para listado'!$DE$153:$DG$274,MATCH($A117,'Hoja de Trabajo para listado'!$DE$153:$DE$1048576,0),MATCH((CUADRO!M$4&amp;$E117),'Hoja de Trabajo para listado'!$DE$151:$DG$151,0)),0)+IFERROR(INDEX('Hoja de Trabajo para listado'!$CD$155:$DC$1048576,MATCH($A117,'Hoja de Trabajo para listado'!$CD$155:$CD$1048576,0),MATCH((CUADRO!M$4&amp;$E117),'Hoja de Trabajo para listado'!$CD$151:$DC$151,0)),0)</f>
        <v>0</v>
      </c>
      <c r="N117" s="241">
        <f ca="1">+IFERROR(INDEX('Hoja de Trabajo para listado'!$A$155:$Z$1048576,MATCH($A117,'Hoja de Trabajo para listado'!$A$155:$A$1048576,0),MATCH((CUADRO!N$4&amp;$E117),'Hoja de Trabajo para listado'!$A$151:$Z$151,0)),0)+IFERROR(INDEX('Hoja de Trabajo para listado'!$AB$155:$BA$1048576,MATCH($A117,'Hoja de Trabajo para listado'!$AB$155:$AB$1048576,0),MATCH((CUADRO!N$4&amp;$E117),'Hoja de Trabajo para listado'!$AB$151:$BA$151,0)),0)+IFERROR(INDEX('Hoja de Trabajo para listado'!$BC$155:$CB$1048576,MATCH($A117,'Hoja de Trabajo para listado'!$BC$155:$BC$1048576,0),MATCH((CUADRO!N$4&amp;$E117),'Hoja de Trabajo para listado'!$BC$151:$CB$151,0)),0)+IFERROR(INDEX('Hoja de Trabajo para listado'!$DE$153:$DG$274,MATCH($A117,'Hoja de Trabajo para listado'!$DE$153:$DE$1048576,0),MATCH((CUADRO!N$4&amp;$E117),'Hoja de Trabajo para listado'!$DE$151:$DG$151,0)),0)+IFERROR(INDEX('Hoja de Trabajo para listado'!$CD$155:$DC$1048576,MATCH($A117,'Hoja de Trabajo para listado'!$CD$155:$CD$1048576,0),MATCH((CUADRO!N$4&amp;$E117),'Hoja de Trabajo para listado'!$CD$151:$DC$151,0)),0)</f>
        <v>0</v>
      </c>
      <c r="O117" s="241">
        <f ca="1">+IFERROR(INDEX('Hoja de Trabajo para listado'!$A$155:$Z$1048576,MATCH($A117,'Hoja de Trabajo para listado'!$A$155:$A$1048576,0),MATCH((CUADRO!O$4&amp;$E117),'Hoja de Trabajo para listado'!$A$151:$Z$151,0)),0)+IFERROR(INDEX('Hoja de Trabajo para listado'!$AB$155:$BA$1048576,MATCH($A117,'Hoja de Trabajo para listado'!$AB$155:$AB$1048576,0),MATCH((CUADRO!O$4&amp;$E117),'Hoja de Trabajo para listado'!$AB$151:$BA$151,0)),0)+IFERROR(INDEX('Hoja de Trabajo para listado'!$BC$155:$CB$1048576,MATCH($A117,'Hoja de Trabajo para listado'!$BC$155:$BC$1048576,0),MATCH((CUADRO!O$4&amp;$E117),'Hoja de Trabajo para listado'!$BC$151:$CB$151,0)),0)+IFERROR(INDEX('Hoja de Trabajo para listado'!$DE$153:$DG$274,MATCH($A117,'Hoja de Trabajo para listado'!$DE$153:$DE$1048576,0),MATCH((CUADRO!O$4&amp;$E117),'Hoja de Trabajo para listado'!$DE$151:$DG$151,0)),0)+IFERROR(INDEX('Hoja de Trabajo para listado'!$CD$155:$DC$1048576,MATCH($A117,'Hoja de Trabajo para listado'!$CD$155:$CD$1048576,0),MATCH((CUADRO!O$4&amp;$E117),'Hoja de Trabajo para listado'!$CD$151:$DC$151,0)),0)</f>
        <v>0</v>
      </c>
      <c r="P117" s="241">
        <f ca="1">+IFERROR(INDEX('Hoja de Trabajo para listado'!$A$155:$Z$1048576,MATCH($A117,'Hoja de Trabajo para listado'!$A$155:$A$1048576,0),MATCH((CUADRO!P$4&amp;$E117),'Hoja de Trabajo para listado'!$A$151:$Z$151,0)),0)+IFERROR(INDEX('Hoja de Trabajo para listado'!$AB$155:$BA$1048576,MATCH($A117,'Hoja de Trabajo para listado'!$AB$155:$AB$1048576,0),MATCH((CUADRO!P$4&amp;$E117),'Hoja de Trabajo para listado'!$AB$151:$BA$151,0)),0)+IFERROR(INDEX('Hoja de Trabajo para listado'!$BC$155:$CB$1048576,MATCH($A117,'Hoja de Trabajo para listado'!$BC$155:$BC$1048576,0),MATCH((CUADRO!P$4&amp;$E117),'Hoja de Trabajo para listado'!$BC$151:$CB$151,0)),0)+IFERROR(INDEX('Hoja de Trabajo para listado'!$DE$153:$DG$274,MATCH($A117,'Hoja de Trabajo para listado'!$DE$153:$DE$1048576,0),MATCH((CUADRO!P$4&amp;$E117),'Hoja de Trabajo para listado'!$DE$151:$DG$151,0)),0)+IFERROR(INDEX('Hoja de Trabajo para listado'!$CD$155:$DC$1048576,MATCH($A117,'Hoja de Trabajo para listado'!$CD$155:$CD$1048576,0),MATCH((CUADRO!P$4&amp;$E117),'Hoja de Trabajo para listado'!$CD$151:$DC$151,0)),0)</f>
        <v>0</v>
      </c>
      <c r="Q117" s="241">
        <f ca="1">+IFERROR(INDEX('Hoja de Trabajo para listado'!$A$155:$Z$1048576,MATCH($A117,'Hoja de Trabajo para listado'!$A$155:$A$1048576,0),MATCH((CUADRO!Q$4&amp;$E117),'Hoja de Trabajo para listado'!$A$151:$Z$151,0)),0)+IFERROR(INDEX('Hoja de Trabajo para listado'!$AB$155:$BA$1048576,MATCH($A117,'Hoja de Trabajo para listado'!$AB$155:$AB$1048576,0),MATCH((CUADRO!Q$4&amp;$E117),'Hoja de Trabajo para listado'!$AB$151:$BA$151,0)),0)+IFERROR(INDEX('Hoja de Trabajo para listado'!$BC$155:$CB$1048576,MATCH($A117,'Hoja de Trabajo para listado'!$BC$155:$BC$1048576,0),MATCH((CUADRO!Q$4&amp;$E117),'Hoja de Trabajo para listado'!$BC$151:$CB$151,0)),0)+IFERROR(INDEX('Hoja de Trabajo para listado'!$DE$153:$DG$274,MATCH($A117,'Hoja de Trabajo para listado'!$DE$153:$DE$1048576,0),MATCH((CUADRO!Q$4&amp;$E117),'Hoja de Trabajo para listado'!$DE$151:$DG$151,0)),0)+IFERROR(INDEX('Hoja de Trabajo para listado'!$CD$155:$DC$1048576,MATCH($A117,'Hoja de Trabajo para listado'!$CD$155:$CD$1048576,0),MATCH((CUADRO!Q$4&amp;$E117),'Hoja de Trabajo para listado'!$CD$151:$DC$151,0)),0)</f>
        <v>0</v>
      </c>
      <c r="R117" s="241">
        <f t="shared" ca="1" si="5"/>
        <v>0</v>
      </c>
      <c r="S117" s="241"/>
      <c r="T117" s="241">
        <f ca="1">+T118</f>
        <v>152086.65</v>
      </c>
      <c r="U117" s="240">
        <f t="shared" si="6"/>
        <v>1</v>
      </c>
      <c r="V117" s="327" t="str">
        <f>+VLOOKUP(A117,bd_lista!$A$3:$E$592,5,FALSE)</f>
        <v>Instituciones Descentralizadas</v>
      </c>
      <c r="W117" s="397" t="str">
        <f>+V117</f>
        <v>Instituciones Descentralizadas</v>
      </c>
      <c r="X117" s="240">
        <f>+VLOOKUP(A117,[4]Sheet1!$A$13:$D$744,4,FALSE)</f>
        <v>78</v>
      </c>
      <c r="Y117" s="240" t="str">
        <f>+VLOOKUP(X117,bd_lista!$A$3:$C$592,3,FALSE)</f>
        <v>Ministerio de Hidrocarburos y Energías</v>
      </c>
      <c r="Z117" s="290">
        <f>+X117</f>
        <v>78</v>
      </c>
      <c r="AA117" s="315" t="str">
        <f>+Y117</f>
        <v>Ministerio de Hidrocarburos y Energías</v>
      </c>
    </row>
    <row r="118" spans="1:27" ht="15" customHeight="1">
      <c r="A118" s="378">
        <v>163</v>
      </c>
      <c r="B118" s="394"/>
      <c r="C118" s="327" t="str">
        <f>+VLOOKUP(A118,bd_lista!$A$3:$C$592,3,FALSE)</f>
        <v>Agencia Nacional de Hidrocarburos</v>
      </c>
      <c r="D118" s="396"/>
      <c r="E118" s="327" t="s">
        <v>1304</v>
      </c>
      <c r="F118" s="243">
        <f ca="1">+IFERROR(INDEX('Hoja de Trabajo para listado'!$A$155:$Z$1048576,MATCH($A118,'Hoja de Trabajo para listado'!$A$155:$A$1048576,0),MATCH((CUADRO!F$4&amp;$E118),'Hoja de Trabajo para listado'!$A$151:$Z$151,0)),0)+IFERROR(INDEX('Hoja de Trabajo para listado'!$AB$155:$BA$1048576,MATCH($A118,'Hoja de Trabajo para listado'!$AB$155:$AB$1048576,0),MATCH((CUADRO!F$4&amp;$E118),'Hoja de Trabajo para listado'!$AB$151:$BA$151,0)),0)+IFERROR(INDEX('Hoja de Trabajo para listado'!$BC$155:$CB$1048576,MATCH($A118,'Hoja de Trabajo para listado'!$BC$155:$BC$1048576,0),MATCH((CUADRO!F$4&amp;$E118),'Hoja de Trabajo para listado'!$BC$151:$CB$151,0)),0)+IFERROR(INDEX('Hoja de Trabajo para listado'!$DE$153:$DG$274,MATCH($A118,'Hoja de Trabajo para listado'!$DE$153:$DE$1048576,0),MATCH((CUADRO!F$4&amp;$E118),'Hoja de Trabajo para listado'!$DE$151:$DG$151,0)),0)+IFERROR(INDEX('Hoja de Trabajo para listado'!$CD$155:$DC$1048576,MATCH($A118,'Hoja de Trabajo para listado'!$CD$155:$CD$1048576,0),MATCH((CUADRO!F$4&amp;$E118),'Hoja de Trabajo para listado'!$CD$151:$DC$151,0)),0)</f>
        <v>9030.0300000000007</v>
      </c>
      <c r="G118" s="243">
        <f ca="1">+IFERROR(INDEX('Hoja de Trabajo para listado'!$A$155:$Z$1048576,MATCH($A118,'Hoja de Trabajo para listado'!$A$155:$A$1048576,0),MATCH((CUADRO!G$4&amp;$E118),'Hoja de Trabajo para listado'!$A$151:$Z$151,0)),0)+IFERROR(INDEX('Hoja de Trabajo para listado'!$AB$155:$BA$1048576,MATCH($A118,'Hoja de Trabajo para listado'!$AB$155:$AB$1048576,0),MATCH((CUADRO!G$4&amp;$E118),'Hoja de Trabajo para listado'!$AB$151:$BA$151,0)),0)+IFERROR(INDEX('Hoja de Trabajo para listado'!$BC$155:$CB$1048576,MATCH($A118,'Hoja de Trabajo para listado'!$BC$155:$BC$1048576,0),MATCH((CUADRO!G$4&amp;$E118),'Hoja de Trabajo para listado'!$BC$151:$CB$151,0)),0)+IFERROR(INDEX('Hoja de Trabajo para listado'!$DE$153:$DG$274,MATCH($A118,'Hoja de Trabajo para listado'!$DE$153:$DE$1048576,0),MATCH((CUADRO!G$4&amp;$E118),'Hoja de Trabajo para listado'!$DE$151:$DG$151,0)),0)+IFERROR(INDEX('Hoja de Trabajo para listado'!$CD$155:$DC$1048576,MATCH($A118,'Hoja de Trabajo para listado'!$CD$155:$CD$1048576,0),MATCH((CUADRO!G$4&amp;$E118),'Hoja de Trabajo para listado'!$CD$151:$DC$151,0)),0)</f>
        <v>0</v>
      </c>
      <c r="H118" s="243">
        <f ca="1">+IFERROR(INDEX('Hoja de Trabajo para listado'!$A$155:$Z$1048576,MATCH($A118,'Hoja de Trabajo para listado'!$A$155:$A$1048576,0),MATCH((CUADRO!H$4&amp;$E118),'Hoja de Trabajo para listado'!$A$151:$Z$151,0)),0)+IFERROR(INDEX('Hoja de Trabajo para listado'!$AB$155:$BA$1048576,MATCH($A118,'Hoja de Trabajo para listado'!$AB$155:$AB$1048576,0),MATCH((CUADRO!H$4&amp;$E118),'Hoja de Trabajo para listado'!$AB$151:$BA$151,0)),0)+IFERROR(INDEX('Hoja de Trabajo para listado'!$BC$155:$CB$1048576,MATCH($A118,'Hoja de Trabajo para listado'!$BC$155:$BC$1048576,0),MATCH((CUADRO!H$4&amp;$E118),'Hoja de Trabajo para listado'!$BC$151:$CB$151,0)),0)+IFERROR(INDEX('Hoja de Trabajo para listado'!$DE$153:$DG$274,MATCH($A118,'Hoja de Trabajo para listado'!$DE$153:$DE$1048576,0),MATCH((CUADRO!H$4&amp;$E118),'Hoja de Trabajo para listado'!$DE$151:$DG$151,0)),0)+IFERROR(INDEX('Hoja de Trabajo para listado'!$CD$155:$DC$1048576,MATCH($A118,'Hoja de Trabajo para listado'!$CD$155:$CD$1048576,0),MATCH((CUADRO!H$4&amp;$E118),'Hoja de Trabajo para listado'!$CD$151:$DC$151,0)),0)</f>
        <v>0</v>
      </c>
      <c r="I118" s="243">
        <f ca="1">+IFERROR(INDEX('Hoja de Trabajo para listado'!$A$155:$Z$1048576,MATCH($A118,'Hoja de Trabajo para listado'!$A$155:$A$1048576,0),MATCH((CUADRO!I$4&amp;$E118),'Hoja de Trabajo para listado'!$A$151:$Z$151,0)),0)+IFERROR(INDEX('Hoja de Trabajo para listado'!$AB$155:$BA$1048576,MATCH($A118,'Hoja de Trabajo para listado'!$AB$155:$AB$1048576,0),MATCH((CUADRO!I$4&amp;$E118),'Hoja de Trabajo para listado'!$AB$151:$BA$151,0)),0)+IFERROR(INDEX('Hoja de Trabajo para listado'!$BC$155:$CB$1048576,MATCH($A118,'Hoja de Trabajo para listado'!$BC$155:$BC$1048576,0),MATCH((CUADRO!I$4&amp;$E118),'Hoja de Trabajo para listado'!$BC$151:$CB$151,0)),0)+IFERROR(INDEX('Hoja de Trabajo para listado'!$DE$153:$DG$274,MATCH($A118,'Hoja de Trabajo para listado'!$DE$153:$DE$1048576,0),MATCH((CUADRO!I$4&amp;$E118),'Hoja de Trabajo para listado'!$DE$151:$DG$151,0)),0)+IFERROR(INDEX('Hoja de Trabajo para listado'!$CD$155:$DC$1048576,MATCH($A118,'Hoja de Trabajo para listado'!$CD$155:$CD$1048576,0),MATCH((CUADRO!I$4&amp;$E118),'Hoja de Trabajo para listado'!$CD$151:$DC$151,0)),0)</f>
        <v>0</v>
      </c>
      <c r="J118" s="243">
        <f ca="1">+IFERROR(INDEX('Hoja de Trabajo para listado'!$A$155:$Z$1048576,MATCH($A118,'Hoja de Trabajo para listado'!$A$155:$A$1048576,0),MATCH((CUADRO!J$4&amp;$E118),'Hoja de Trabajo para listado'!$A$151:$Z$151,0)),0)+IFERROR(INDEX('Hoja de Trabajo para listado'!$AB$155:$BA$1048576,MATCH($A118,'Hoja de Trabajo para listado'!$AB$155:$AB$1048576,0),MATCH((CUADRO!J$4&amp;$E118),'Hoja de Trabajo para listado'!$AB$151:$BA$151,0)),0)+IFERROR(INDEX('Hoja de Trabajo para listado'!$BC$155:$CB$1048576,MATCH($A118,'Hoja de Trabajo para listado'!$BC$155:$BC$1048576,0),MATCH((CUADRO!J$4&amp;$E118),'Hoja de Trabajo para listado'!$BC$151:$CB$151,0)),0)+IFERROR(INDEX('Hoja de Trabajo para listado'!$DE$153:$DG$274,MATCH($A118,'Hoja de Trabajo para listado'!$DE$153:$DE$1048576,0),MATCH((CUADRO!J$4&amp;$E118),'Hoja de Trabajo para listado'!$DE$151:$DG$151,0)),0)+IFERROR(INDEX('Hoja de Trabajo para listado'!$CD$155:$DC$1048576,MATCH($A118,'Hoja de Trabajo para listado'!$CD$155:$CD$1048576,0),MATCH((CUADRO!J$4&amp;$E118),'Hoja de Trabajo para listado'!$CD$151:$DC$151,0)),0)</f>
        <v>132.47</v>
      </c>
      <c r="K118" s="243">
        <f ca="1">+IFERROR(INDEX('Hoja de Trabajo para listado'!$A$155:$Z$1048576,MATCH($A118,'Hoja de Trabajo para listado'!$A$155:$A$1048576,0),MATCH((CUADRO!K$4&amp;$E118),'Hoja de Trabajo para listado'!$A$151:$Z$151,0)),0)+IFERROR(INDEX('Hoja de Trabajo para listado'!$AB$155:$BA$1048576,MATCH($A118,'Hoja de Trabajo para listado'!$AB$155:$AB$1048576,0),MATCH((CUADRO!K$4&amp;$E118),'Hoja de Trabajo para listado'!$AB$151:$BA$151,0)),0)+IFERROR(INDEX('Hoja de Trabajo para listado'!$BC$155:$CB$1048576,MATCH($A118,'Hoja de Trabajo para listado'!$BC$155:$BC$1048576,0),MATCH((CUADRO!K$4&amp;$E118),'Hoja de Trabajo para listado'!$BC$151:$CB$151,0)),0)+IFERROR(INDEX('Hoja de Trabajo para listado'!$DE$153:$DG$274,MATCH($A118,'Hoja de Trabajo para listado'!$DE$153:$DE$1048576,0),MATCH((CUADRO!K$4&amp;$E118),'Hoja de Trabajo para listado'!$DE$151:$DG$151,0)),0)+IFERROR(INDEX('Hoja de Trabajo para listado'!$CD$155:$DC$1048576,MATCH($A118,'Hoja de Trabajo para listado'!$CD$155:$CD$1048576,0),MATCH((CUADRO!K$4&amp;$E118),'Hoja de Trabajo para listado'!$CD$151:$DC$151,0)),0)</f>
        <v>0</v>
      </c>
      <c r="L118" s="243">
        <f ca="1">+IFERROR(INDEX('Hoja de Trabajo para listado'!$A$155:$Z$1048576,MATCH($A118,'Hoja de Trabajo para listado'!$A$155:$A$1048576,0),MATCH((CUADRO!L$4&amp;$E118),'Hoja de Trabajo para listado'!$A$151:$Z$151,0)),0)+IFERROR(INDEX('Hoja de Trabajo para listado'!$AB$155:$BA$1048576,MATCH($A118,'Hoja de Trabajo para listado'!$AB$155:$AB$1048576,0),MATCH((CUADRO!L$4&amp;$E118),'Hoja de Trabajo para listado'!$AB$151:$BA$151,0)),0)+IFERROR(INDEX('Hoja de Trabajo para listado'!$BC$155:$CB$1048576,MATCH($A118,'Hoja de Trabajo para listado'!$BC$155:$BC$1048576,0),MATCH((CUADRO!L$4&amp;$E118),'Hoja de Trabajo para listado'!$BC$151:$CB$151,0)),0)+IFERROR(INDEX('Hoja de Trabajo para listado'!$DE$153:$DG$274,MATCH($A118,'Hoja de Trabajo para listado'!$DE$153:$DE$1048576,0),MATCH((CUADRO!L$4&amp;$E118),'Hoja de Trabajo para listado'!$DE$151:$DG$151,0)),0)+IFERROR(INDEX('Hoja de Trabajo para listado'!$CD$155:$DC$1048576,MATCH($A118,'Hoja de Trabajo para listado'!$CD$155:$CD$1048576,0),MATCH((CUADRO!L$4&amp;$E118),'Hoja de Trabajo para listado'!$CD$151:$DC$151,0)),0)</f>
        <v>75420.349999999991</v>
      </c>
      <c r="M118" s="243">
        <f ca="1">+IFERROR(INDEX('Hoja de Trabajo para listado'!$A$155:$Z$1048576,MATCH($A118,'Hoja de Trabajo para listado'!$A$155:$A$1048576,0),MATCH((CUADRO!M$4&amp;$E118),'Hoja de Trabajo para listado'!$A$151:$Z$151,0)),0)+IFERROR(INDEX('Hoja de Trabajo para listado'!$AB$155:$BA$1048576,MATCH($A118,'Hoja de Trabajo para listado'!$AB$155:$AB$1048576,0),MATCH((CUADRO!M$4&amp;$E118),'Hoja de Trabajo para listado'!$AB$151:$BA$151,0)),0)+IFERROR(INDEX('Hoja de Trabajo para listado'!$BC$155:$CB$1048576,MATCH($A118,'Hoja de Trabajo para listado'!$BC$155:$BC$1048576,0),MATCH((CUADRO!M$4&amp;$E118),'Hoja de Trabajo para listado'!$BC$151:$CB$151,0)),0)+IFERROR(INDEX('Hoja de Trabajo para listado'!$DE$153:$DG$274,MATCH($A118,'Hoja de Trabajo para listado'!$DE$153:$DE$1048576,0),MATCH((CUADRO!M$4&amp;$E118),'Hoja de Trabajo para listado'!$DE$151:$DG$151,0)),0)+IFERROR(INDEX('Hoja de Trabajo para listado'!$CD$155:$DC$1048576,MATCH($A118,'Hoja de Trabajo para listado'!$CD$155:$CD$1048576,0),MATCH((CUADRO!M$4&amp;$E118),'Hoja de Trabajo para listado'!$CD$151:$DC$151,0)),0)</f>
        <v>13409.869999999999</v>
      </c>
      <c r="N118" s="243">
        <f ca="1">+IFERROR(INDEX('Hoja de Trabajo para listado'!$A$155:$Z$1048576,MATCH($A118,'Hoja de Trabajo para listado'!$A$155:$A$1048576,0),MATCH((CUADRO!N$4&amp;$E118),'Hoja de Trabajo para listado'!$A$151:$Z$151,0)),0)+IFERROR(INDEX('Hoja de Trabajo para listado'!$AB$155:$BA$1048576,MATCH($A118,'Hoja de Trabajo para listado'!$AB$155:$AB$1048576,0),MATCH((CUADRO!N$4&amp;$E118),'Hoja de Trabajo para listado'!$AB$151:$BA$151,0)),0)+IFERROR(INDEX('Hoja de Trabajo para listado'!$BC$155:$CB$1048576,MATCH($A118,'Hoja de Trabajo para listado'!$BC$155:$BC$1048576,0),MATCH((CUADRO!N$4&amp;$E118),'Hoja de Trabajo para listado'!$BC$151:$CB$151,0)),0)+IFERROR(INDEX('Hoja de Trabajo para listado'!$DE$153:$DG$274,MATCH($A118,'Hoja de Trabajo para listado'!$DE$153:$DE$1048576,0),MATCH((CUADRO!N$4&amp;$E118),'Hoja de Trabajo para listado'!$DE$151:$DG$151,0)),0)+IFERROR(INDEX('Hoja de Trabajo para listado'!$CD$155:$DC$1048576,MATCH($A118,'Hoja de Trabajo para listado'!$CD$155:$CD$1048576,0),MATCH((CUADRO!N$4&amp;$E118),'Hoja de Trabajo para listado'!$CD$151:$DC$151,0)),0)</f>
        <v>0</v>
      </c>
      <c r="O118" s="243">
        <f ca="1">+IFERROR(INDEX('Hoja de Trabajo para listado'!$A$155:$Z$1048576,MATCH($A118,'Hoja de Trabajo para listado'!$A$155:$A$1048576,0),MATCH((CUADRO!O$4&amp;$E118),'Hoja de Trabajo para listado'!$A$151:$Z$151,0)),0)+IFERROR(INDEX('Hoja de Trabajo para listado'!$AB$155:$BA$1048576,MATCH($A118,'Hoja de Trabajo para listado'!$AB$155:$AB$1048576,0),MATCH((CUADRO!O$4&amp;$E118),'Hoja de Trabajo para listado'!$AB$151:$BA$151,0)),0)+IFERROR(INDEX('Hoja de Trabajo para listado'!$BC$155:$CB$1048576,MATCH($A118,'Hoja de Trabajo para listado'!$BC$155:$BC$1048576,0),MATCH((CUADRO!O$4&amp;$E118),'Hoja de Trabajo para listado'!$BC$151:$CB$151,0)),0)+IFERROR(INDEX('Hoja de Trabajo para listado'!$DE$153:$DG$274,MATCH($A118,'Hoja de Trabajo para listado'!$DE$153:$DE$1048576,0),MATCH((CUADRO!O$4&amp;$E118),'Hoja de Trabajo para listado'!$DE$151:$DG$151,0)),0)+IFERROR(INDEX('Hoja de Trabajo para listado'!$CD$155:$DC$1048576,MATCH($A118,'Hoja de Trabajo para listado'!$CD$155:$CD$1048576,0),MATCH((CUADRO!O$4&amp;$E118),'Hoja de Trabajo para listado'!$CD$151:$DC$151,0)),0)</f>
        <v>232.07999999999998</v>
      </c>
      <c r="P118" s="243">
        <f ca="1">+IFERROR(INDEX('Hoja de Trabajo para listado'!$A$155:$Z$1048576,MATCH($A118,'Hoja de Trabajo para listado'!$A$155:$A$1048576,0),MATCH((CUADRO!P$4&amp;$E118),'Hoja de Trabajo para listado'!$A$151:$Z$151,0)),0)+IFERROR(INDEX('Hoja de Trabajo para listado'!$AB$155:$BA$1048576,MATCH($A118,'Hoja de Trabajo para listado'!$AB$155:$AB$1048576,0),MATCH((CUADRO!P$4&amp;$E118),'Hoja de Trabajo para listado'!$AB$151:$BA$151,0)),0)+IFERROR(INDEX('Hoja de Trabajo para listado'!$BC$155:$CB$1048576,MATCH($A118,'Hoja de Trabajo para listado'!$BC$155:$BC$1048576,0),MATCH((CUADRO!P$4&amp;$E118),'Hoja de Trabajo para listado'!$BC$151:$CB$151,0)),0)+IFERROR(INDEX('Hoja de Trabajo para listado'!$DE$153:$DG$274,MATCH($A118,'Hoja de Trabajo para listado'!$DE$153:$DE$1048576,0),MATCH((CUADRO!P$4&amp;$E118),'Hoja de Trabajo para listado'!$DE$151:$DG$151,0)),0)+IFERROR(INDEX('Hoja de Trabajo para listado'!$CD$155:$DC$1048576,MATCH($A118,'Hoja de Trabajo para listado'!$CD$155:$CD$1048576,0),MATCH((CUADRO!P$4&amp;$E118),'Hoja de Trabajo para listado'!$CD$151:$DC$151,0)),0)</f>
        <v>53861.85</v>
      </c>
      <c r="Q118" s="243">
        <f ca="1">+IFERROR(INDEX('Hoja de Trabajo para listado'!$A$155:$Z$1048576,MATCH($A118,'Hoja de Trabajo para listado'!$A$155:$A$1048576,0),MATCH((CUADRO!Q$4&amp;$E118),'Hoja de Trabajo para listado'!$A$151:$Z$151,0)),0)+IFERROR(INDEX('Hoja de Trabajo para listado'!$AB$155:$BA$1048576,MATCH($A118,'Hoja de Trabajo para listado'!$AB$155:$AB$1048576,0),MATCH((CUADRO!Q$4&amp;$E118),'Hoja de Trabajo para listado'!$AB$151:$BA$151,0)),0)+IFERROR(INDEX('Hoja de Trabajo para listado'!$BC$155:$CB$1048576,MATCH($A118,'Hoja de Trabajo para listado'!$BC$155:$BC$1048576,0),MATCH((CUADRO!Q$4&amp;$E118),'Hoja de Trabajo para listado'!$BC$151:$CB$151,0)),0)+IFERROR(INDEX('Hoja de Trabajo para listado'!$DE$153:$DG$274,MATCH($A118,'Hoja de Trabajo para listado'!$DE$153:$DE$1048576,0),MATCH((CUADRO!Q$4&amp;$E118),'Hoja de Trabajo para listado'!$DE$151:$DG$151,0)),0)+IFERROR(INDEX('Hoja de Trabajo para listado'!$CD$155:$DC$1048576,MATCH($A118,'Hoja de Trabajo para listado'!$CD$155:$CD$1048576,0),MATCH((CUADRO!Q$4&amp;$E118),'Hoja de Trabajo para listado'!$CD$151:$DC$151,0)),0)</f>
        <v>0</v>
      </c>
      <c r="R118" s="243">
        <f t="shared" ca="1" si="5"/>
        <v>152086.65</v>
      </c>
      <c r="S118" s="243">
        <f ca="1">+R117+R118</f>
        <v>152086.65</v>
      </c>
      <c r="T118" s="243">
        <f ca="1">+S118</f>
        <v>152086.65</v>
      </c>
      <c r="U118" s="242">
        <f t="shared" si="6"/>
        <v>2</v>
      </c>
      <c r="V118" s="327" t="str">
        <f>+VLOOKUP(A118,bd_lista!$A$3:$E$592,5,FALSE)</f>
        <v>Instituciones Descentralizadas</v>
      </c>
      <c r="W118" s="398"/>
      <c r="X118" s="240">
        <f>+VLOOKUP(A118,[4]Sheet1!$A$13:$D$744,4,FALSE)</f>
        <v>78</v>
      </c>
      <c r="Y118" s="240" t="str">
        <f>+VLOOKUP(X118,bd_lista!$A$3:$C$592,3,FALSE)</f>
        <v>Ministerio de Hidrocarburos y Energías</v>
      </c>
      <c r="Z118" s="288"/>
      <c r="AA118" s="317"/>
    </row>
    <row r="119" spans="1:27" ht="15" hidden="1" customHeight="1">
      <c r="A119" s="379">
        <v>169</v>
      </c>
      <c r="B119" s="393">
        <f>+A119</f>
        <v>169</v>
      </c>
      <c r="C119" s="245" t="str">
        <f>+VLOOKUP(A119,bd_lista!$A$3:$C$592,3,FALSE)</f>
        <v>Autoridad General de Impugnación Tributaria</v>
      </c>
      <c r="D119" s="395" t="str">
        <f>+C119</f>
        <v>Autoridad General de Impugnación Tributaria</v>
      </c>
      <c r="E119" s="245" t="s">
        <v>1303</v>
      </c>
      <c r="F119" s="241">
        <f ca="1">+IFERROR(INDEX('Hoja de Trabajo para listado'!$A$155:$Z$1048576,MATCH($A119,'Hoja de Trabajo para listado'!$A$155:$A$1048576,0),MATCH((CUADRO!F$4&amp;$E119),'Hoja de Trabajo para listado'!$A$151:$Z$151,0)),0)+IFERROR(INDEX('Hoja de Trabajo para listado'!$AB$155:$BA$1048576,MATCH($A119,'Hoja de Trabajo para listado'!$AB$155:$AB$1048576,0),MATCH((CUADRO!F$4&amp;$E119),'Hoja de Trabajo para listado'!$AB$151:$BA$151,0)),0)+IFERROR(INDEX('Hoja de Trabajo para listado'!$BC$155:$CB$1048576,MATCH($A119,'Hoja de Trabajo para listado'!$BC$155:$BC$1048576,0),MATCH((CUADRO!F$4&amp;$E119),'Hoja de Trabajo para listado'!$BC$151:$CB$151,0)),0)+IFERROR(INDEX('Hoja de Trabajo para listado'!$DE$153:$DG$274,MATCH($A119,'Hoja de Trabajo para listado'!$DE$153:$DE$1048576,0),MATCH((CUADRO!F$4&amp;$E119),'Hoja de Trabajo para listado'!$DE$151:$DG$151,0)),0)+IFERROR(INDEX('Hoja de Trabajo para listado'!$CD$155:$DC$1048576,MATCH($A119,'Hoja de Trabajo para listado'!$CD$155:$CD$1048576,0),MATCH((CUADRO!F$4&amp;$E119),'Hoja de Trabajo para listado'!$CD$151:$DC$151,0)),0)</f>
        <v>0</v>
      </c>
      <c r="G119" s="241">
        <f ca="1">+IFERROR(INDEX('Hoja de Trabajo para listado'!$A$155:$Z$1048576,MATCH($A119,'Hoja de Trabajo para listado'!$A$155:$A$1048576,0),MATCH((CUADRO!G$4&amp;$E119),'Hoja de Trabajo para listado'!$A$151:$Z$151,0)),0)+IFERROR(INDEX('Hoja de Trabajo para listado'!$AB$155:$BA$1048576,MATCH($A119,'Hoja de Trabajo para listado'!$AB$155:$AB$1048576,0),MATCH((CUADRO!G$4&amp;$E119),'Hoja de Trabajo para listado'!$AB$151:$BA$151,0)),0)+IFERROR(INDEX('Hoja de Trabajo para listado'!$BC$155:$CB$1048576,MATCH($A119,'Hoja de Trabajo para listado'!$BC$155:$BC$1048576,0),MATCH((CUADRO!G$4&amp;$E119),'Hoja de Trabajo para listado'!$BC$151:$CB$151,0)),0)+IFERROR(INDEX('Hoja de Trabajo para listado'!$DE$153:$DG$274,MATCH($A119,'Hoja de Trabajo para listado'!$DE$153:$DE$1048576,0),MATCH((CUADRO!G$4&amp;$E119),'Hoja de Trabajo para listado'!$DE$151:$DG$151,0)),0)+IFERROR(INDEX('Hoja de Trabajo para listado'!$CD$155:$DC$1048576,MATCH($A119,'Hoja de Trabajo para listado'!$CD$155:$CD$1048576,0),MATCH((CUADRO!G$4&amp;$E119),'Hoja de Trabajo para listado'!$CD$151:$DC$151,0)),0)</f>
        <v>0</v>
      </c>
      <c r="H119" s="241">
        <f ca="1">+IFERROR(INDEX('Hoja de Trabajo para listado'!$A$155:$Z$1048576,MATCH($A119,'Hoja de Trabajo para listado'!$A$155:$A$1048576,0),MATCH((CUADRO!H$4&amp;$E119),'Hoja de Trabajo para listado'!$A$151:$Z$151,0)),0)+IFERROR(INDEX('Hoja de Trabajo para listado'!$AB$155:$BA$1048576,MATCH($A119,'Hoja de Trabajo para listado'!$AB$155:$AB$1048576,0),MATCH((CUADRO!H$4&amp;$E119),'Hoja de Trabajo para listado'!$AB$151:$BA$151,0)),0)+IFERROR(INDEX('Hoja de Trabajo para listado'!$BC$155:$CB$1048576,MATCH($A119,'Hoja de Trabajo para listado'!$BC$155:$BC$1048576,0),MATCH((CUADRO!H$4&amp;$E119),'Hoja de Trabajo para listado'!$BC$151:$CB$151,0)),0)+IFERROR(INDEX('Hoja de Trabajo para listado'!$DE$153:$DG$274,MATCH($A119,'Hoja de Trabajo para listado'!$DE$153:$DE$1048576,0),MATCH((CUADRO!H$4&amp;$E119),'Hoja de Trabajo para listado'!$DE$151:$DG$151,0)),0)+IFERROR(INDEX('Hoja de Trabajo para listado'!$CD$155:$DC$1048576,MATCH($A119,'Hoja de Trabajo para listado'!$CD$155:$CD$1048576,0),MATCH((CUADRO!H$4&amp;$E119),'Hoja de Trabajo para listado'!$CD$151:$DC$151,0)),0)</f>
        <v>0</v>
      </c>
      <c r="I119" s="241">
        <f ca="1">+IFERROR(INDEX('Hoja de Trabajo para listado'!$A$155:$Z$1048576,MATCH($A119,'Hoja de Trabajo para listado'!$A$155:$A$1048576,0),MATCH((CUADRO!I$4&amp;$E119),'Hoja de Trabajo para listado'!$A$151:$Z$151,0)),0)+IFERROR(INDEX('Hoja de Trabajo para listado'!$AB$155:$BA$1048576,MATCH($A119,'Hoja de Trabajo para listado'!$AB$155:$AB$1048576,0),MATCH((CUADRO!I$4&amp;$E119),'Hoja de Trabajo para listado'!$AB$151:$BA$151,0)),0)+IFERROR(INDEX('Hoja de Trabajo para listado'!$BC$155:$CB$1048576,MATCH($A119,'Hoja de Trabajo para listado'!$BC$155:$BC$1048576,0),MATCH((CUADRO!I$4&amp;$E119),'Hoja de Trabajo para listado'!$BC$151:$CB$151,0)),0)+IFERROR(INDEX('Hoja de Trabajo para listado'!$DE$153:$DG$274,MATCH($A119,'Hoja de Trabajo para listado'!$DE$153:$DE$1048576,0),MATCH((CUADRO!I$4&amp;$E119),'Hoja de Trabajo para listado'!$DE$151:$DG$151,0)),0)+IFERROR(INDEX('Hoja de Trabajo para listado'!$CD$155:$DC$1048576,MATCH($A119,'Hoja de Trabajo para listado'!$CD$155:$CD$1048576,0),MATCH((CUADRO!I$4&amp;$E119),'Hoja de Trabajo para listado'!$CD$151:$DC$151,0)),0)</f>
        <v>0</v>
      </c>
      <c r="J119" s="241">
        <f ca="1">+IFERROR(INDEX('Hoja de Trabajo para listado'!$A$155:$Z$1048576,MATCH($A119,'Hoja de Trabajo para listado'!$A$155:$A$1048576,0),MATCH((CUADRO!J$4&amp;$E119),'Hoja de Trabajo para listado'!$A$151:$Z$151,0)),0)+IFERROR(INDEX('Hoja de Trabajo para listado'!$AB$155:$BA$1048576,MATCH($A119,'Hoja de Trabajo para listado'!$AB$155:$AB$1048576,0),MATCH((CUADRO!J$4&amp;$E119),'Hoja de Trabajo para listado'!$AB$151:$BA$151,0)),0)+IFERROR(INDEX('Hoja de Trabajo para listado'!$BC$155:$CB$1048576,MATCH($A119,'Hoja de Trabajo para listado'!$BC$155:$BC$1048576,0),MATCH((CUADRO!J$4&amp;$E119),'Hoja de Trabajo para listado'!$BC$151:$CB$151,0)),0)+IFERROR(INDEX('Hoja de Trabajo para listado'!$DE$153:$DG$274,MATCH($A119,'Hoja de Trabajo para listado'!$DE$153:$DE$1048576,0),MATCH((CUADRO!J$4&amp;$E119),'Hoja de Trabajo para listado'!$DE$151:$DG$151,0)),0)+IFERROR(INDEX('Hoja de Trabajo para listado'!$CD$155:$DC$1048576,MATCH($A119,'Hoja de Trabajo para listado'!$CD$155:$CD$1048576,0),MATCH((CUADRO!J$4&amp;$E119),'Hoja de Trabajo para listado'!$CD$151:$DC$151,0)),0)</f>
        <v>0</v>
      </c>
      <c r="K119" s="241">
        <f ca="1">+IFERROR(INDEX('Hoja de Trabajo para listado'!$A$155:$Z$1048576,MATCH($A119,'Hoja de Trabajo para listado'!$A$155:$A$1048576,0),MATCH((CUADRO!K$4&amp;$E119),'Hoja de Trabajo para listado'!$A$151:$Z$151,0)),0)+IFERROR(INDEX('Hoja de Trabajo para listado'!$AB$155:$BA$1048576,MATCH($A119,'Hoja de Trabajo para listado'!$AB$155:$AB$1048576,0),MATCH((CUADRO!K$4&amp;$E119),'Hoja de Trabajo para listado'!$AB$151:$BA$151,0)),0)+IFERROR(INDEX('Hoja de Trabajo para listado'!$BC$155:$CB$1048576,MATCH($A119,'Hoja de Trabajo para listado'!$BC$155:$BC$1048576,0),MATCH((CUADRO!K$4&amp;$E119),'Hoja de Trabajo para listado'!$BC$151:$CB$151,0)),0)+IFERROR(INDEX('Hoja de Trabajo para listado'!$DE$153:$DG$274,MATCH($A119,'Hoja de Trabajo para listado'!$DE$153:$DE$1048576,0),MATCH((CUADRO!K$4&amp;$E119),'Hoja de Trabajo para listado'!$DE$151:$DG$151,0)),0)+IFERROR(INDEX('Hoja de Trabajo para listado'!$CD$155:$DC$1048576,MATCH($A119,'Hoja de Trabajo para listado'!$CD$155:$CD$1048576,0),MATCH((CUADRO!K$4&amp;$E119),'Hoja de Trabajo para listado'!$CD$151:$DC$151,0)),0)</f>
        <v>0</v>
      </c>
      <c r="L119" s="241">
        <f ca="1">+IFERROR(INDEX('Hoja de Trabajo para listado'!$A$155:$Z$1048576,MATCH($A119,'Hoja de Trabajo para listado'!$A$155:$A$1048576,0),MATCH((CUADRO!L$4&amp;$E119),'Hoja de Trabajo para listado'!$A$151:$Z$151,0)),0)+IFERROR(INDEX('Hoja de Trabajo para listado'!$AB$155:$BA$1048576,MATCH($A119,'Hoja de Trabajo para listado'!$AB$155:$AB$1048576,0),MATCH((CUADRO!L$4&amp;$E119),'Hoja de Trabajo para listado'!$AB$151:$BA$151,0)),0)+IFERROR(INDEX('Hoja de Trabajo para listado'!$BC$155:$CB$1048576,MATCH($A119,'Hoja de Trabajo para listado'!$BC$155:$BC$1048576,0),MATCH((CUADRO!L$4&amp;$E119),'Hoja de Trabajo para listado'!$BC$151:$CB$151,0)),0)+IFERROR(INDEX('Hoja de Trabajo para listado'!$DE$153:$DG$274,MATCH($A119,'Hoja de Trabajo para listado'!$DE$153:$DE$1048576,0),MATCH((CUADRO!L$4&amp;$E119),'Hoja de Trabajo para listado'!$DE$151:$DG$151,0)),0)+IFERROR(INDEX('Hoja de Trabajo para listado'!$CD$155:$DC$1048576,MATCH($A119,'Hoja de Trabajo para listado'!$CD$155:$CD$1048576,0),MATCH((CUADRO!L$4&amp;$E119),'Hoja de Trabajo para listado'!$CD$151:$DC$151,0)),0)</f>
        <v>0</v>
      </c>
      <c r="M119" s="241">
        <f ca="1">+IFERROR(INDEX('Hoja de Trabajo para listado'!$A$155:$Z$1048576,MATCH($A119,'Hoja de Trabajo para listado'!$A$155:$A$1048576,0),MATCH((CUADRO!M$4&amp;$E119),'Hoja de Trabajo para listado'!$A$151:$Z$151,0)),0)+IFERROR(INDEX('Hoja de Trabajo para listado'!$AB$155:$BA$1048576,MATCH($A119,'Hoja de Trabajo para listado'!$AB$155:$AB$1048576,0),MATCH((CUADRO!M$4&amp;$E119),'Hoja de Trabajo para listado'!$AB$151:$BA$151,0)),0)+IFERROR(INDEX('Hoja de Trabajo para listado'!$BC$155:$CB$1048576,MATCH($A119,'Hoja de Trabajo para listado'!$BC$155:$BC$1048576,0),MATCH((CUADRO!M$4&amp;$E119),'Hoja de Trabajo para listado'!$BC$151:$CB$151,0)),0)+IFERROR(INDEX('Hoja de Trabajo para listado'!$DE$153:$DG$274,MATCH($A119,'Hoja de Trabajo para listado'!$DE$153:$DE$1048576,0),MATCH((CUADRO!M$4&amp;$E119),'Hoja de Trabajo para listado'!$DE$151:$DG$151,0)),0)+IFERROR(INDEX('Hoja de Trabajo para listado'!$CD$155:$DC$1048576,MATCH($A119,'Hoja de Trabajo para listado'!$CD$155:$CD$1048576,0),MATCH((CUADRO!M$4&amp;$E119),'Hoja de Trabajo para listado'!$CD$151:$DC$151,0)),0)</f>
        <v>0</v>
      </c>
      <c r="N119" s="241">
        <f ca="1">+IFERROR(INDEX('Hoja de Trabajo para listado'!$A$155:$Z$1048576,MATCH($A119,'Hoja de Trabajo para listado'!$A$155:$A$1048576,0),MATCH((CUADRO!N$4&amp;$E119),'Hoja de Trabajo para listado'!$A$151:$Z$151,0)),0)+IFERROR(INDEX('Hoja de Trabajo para listado'!$AB$155:$BA$1048576,MATCH($A119,'Hoja de Trabajo para listado'!$AB$155:$AB$1048576,0),MATCH((CUADRO!N$4&amp;$E119),'Hoja de Trabajo para listado'!$AB$151:$BA$151,0)),0)+IFERROR(INDEX('Hoja de Trabajo para listado'!$BC$155:$CB$1048576,MATCH($A119,'Hoja de Trabajo para listado'!$BC$155:$BC$1048576,0),MATCH((CUADRO!N$4&amp;$E119),'Hoja de Trabajo para listado'!$BC$151:$CB$151,0)),0)+IFERROR(INDEX('Hoja de Trabajo para listado'!$DE$153:$DG$274,MATCH($A119,'Hoja de Trabajo para listado'!$DE$153:$DE$1048576,0),MATCH((CUADRO!N$4&amp;$E119),'Hoja de Trabajo para listado'!$DE$151:$DG$151,0)),0)+IFERROR(INDEX('Hoja de Trabajo para listado'!$CD$155:$DC$1048576,MATCH($A119,'Hoja de Trabajo para listado'!$CD$155:$CD$1048576,0),MATCH((CUADRO!N$4&amp;$E119),'Hoja de Trabajo para listado'!$CD$151:$DC$151,0)),0)</f>
        <v>0</v>
      </c>
      <c r="O119" s="241">
        <f ca="1">+IFERROR(INDEX('Hoja de Trabajo para listado'!$A$155:$Z$1048576,MATCH($A119,'Hoja de Trabajo para listado'!$A$155:$A$1048576,0),MATCH((CUADRO!O$4&amp;$E119),'Hoja de Trabajo para listado'!$A$151:$Z$151,0)),0)+IFERROR(INDEX('Hoja de Trabajo para listado'!$AB$155:$BA$1048576,MATCH($A119,'Hoja de Trabajo para listado'!$AB$155:$AB$1048576,0),MATCH((CUADRO!O$4&amp;$E119),'Hoja de Trabajo para listado'!$AB$151:$BA$151,0)),0)+IFERROR(INDEX('Hoja de Trabajo para listado'!$BC$155:$CB$1048576,MATCH($A119,'Hoja de Trabajo para listado'!$BC$155:$BC$1048576,0),MATCH((CUADRO!O$4&amp;$E119),'Hoja de Trabajo para listado'!$BC$151:$CB$151,0)),0)+IFERROR(INDEX('Hoja de Trabajo para listado'!$DE$153:$DG$274,MATCH($A119,'Hoja de Trabajo para listado'!$DE$153:$DE$1048576,0),MATCH((CUADRO!O$4&amp;$E119),'Hoja de Trabajo para listado'!$DE$151:$DG$151,0)),0)+IFERROR(INDEX('Hoja de Trabajo para listado'!$CD$155:$DC$1048576,MATCH($A119,'Hoja de Trabajo para listado'!$CD$155:$CD$1048576,0),MATCH((CUADRO!O$4&amp;$E119),'Hoja de Trabajo para listado'!$CD$151:$DC$151,0)),0)</f>
        <v>0</v>
      </c>
      <c r="P119" s="241">
        <f ca="1">+IFERROR(INDEX('Hoja de Trabajo para listado'!$A$155:$Z$1048576,MATCH($A119,'Hoja de Trabajo para listado'!$A$155:$A$1048576,0),MATCH((CUADRO!P$4&amp;$E119),'Hoja de Trabajo para listado'!$A$151:$Z$151,0)),0)+IFERROR(INDEX('Hoja de Trabajo para listado'!$AB$155:$BA$1048576,MATCH($A119,'Hoja de Trabajo para listado'!$AB$155:$AB$1048576,0),MATCH((CUADRO!P$4&amp;$E119),'Hoja de Trabajo para listado'!$AB$151:$BA$151,0)),0)+IFERROR(INDEX('Hoja de Trabajo para listado'!$BC$155:$CB$1048576,MATCH($A119,'Hoja de Trabajo para listado'!$BC$155:$BC$1048576,0),MATCH((CUADRO!P$4&amp;$E119),'Hoja de Trabajo para listado'!$BC$151:$CB$151,0)),0)+IFERROR(INDEX('Hoja de Trabajo para listado'!$DE$153:$DG$274,MATCH($A119,'Hoja de Trabajo para listado'!$DE$153:$DE$1048576,0),MATCH((CUADRO!P$4&amp;$E119),'Hoja de Trabajo para listado'!$DE$151:$DG$151,0)),0)+IFERROR(INDEX('Hoja de Trabajo para listado'!$CD$155:$DC$1048576,MATCH($A119,'Hoja de Trabajo para listado'!$CD$155:$CD$1048576,0),MATCH((CUADRO!P$4&amp;$E119),'Hoja de Trabajo para listado'!$CD$151:$DC$151,0)),0)</f>
        <v>0</v>
      </c>
      <c r="Q119" s="241">
        <f ca="1">+IFERROR(INDEX('Hoja de Trabajo para listado'!$A$155:$Z$1048576,MATCH($A119,'Hoja de Trabajo para listado'!$A$155:$A$1048576,0),MATCH((CUADRO!Q$4&amp;$E119),'Hoja de Trabajo para listado'!$A$151:$Z$151,0)),0)+IFERROR(INDEX('Hoja de Trabajo para listado'!$AB$155:$BA$1048576,MATCH($A119,'Hoja de Trabajo para listado'!$AB$155:$AB$1048576,0),MATCH((CUADRO!Q$4&amp;$E119),'Hoja de Trabajo para listado'!$AB$151:$BA$151,0)),0)+IFERROR(INDEX('Hoja de Trabajo para listado'!$BC$155:$CB$1048576,MATCH($A119,'Hoja de Trabajo para listado'!$BC$155:$BC$1048576,0),MATCH((CUADRO!Q$4&amp;$E119),'Hoja de Trabajo para listado'!$BC$151:$CB$151,0)),0)+IFERROR(INDEX('Hoja de Trabajo para listado'!$DE$153:$DG$274,MATCH($A119,'Hoja de Trabajo para listado'!$DE$153:$DE$1048576,0),MATCH((CUADRO!Q$4&amp;$E119),'Hoja de Trabajo para listado'!$DE$151:$DG$151,0)),0)+IFERROR(INDEX('Hoja de Trabajo para listado'!$CD$155:$DC$1048576,MATCH($A119,'Hoja de Trabajo para listado'!$CD$155:$CD$1048576,0),MATCH((CUADRO!Q$4&amp;$E119),'Hoja de Trabajo para listado'!$CD$151:$DC$151,0)),0)</f>
        <v>0</v>
      </c>
      <c r="R119" s="241">
        <f t="shared" ca="1" si="5"/>
        <v>0</v>
      </c>
      <c r="S119" s="241"/>
      <c r="T119" s="241">
        <f ca="1">+T120</f>
        <v>0</v>
      </c>
      <c r="U119" s="240">
        <f t="shared" si="6"/>
        <v>1</v>
      </c>
      <c r="V119" s="327" t="str">
        <f>+VLOOKUP(A119,bd_lista!$A$3:$E$592,5,FALSE)</f>
        <v>Instituciones Descentralizadas</v>
      </c>
      <c r="W119" s="397" t="str">
        <f>+V119</f>
        <v>Instituciones Descentralizadas</v>
      </c>
      <c r="X119" s="240">
        <f>+VLOOKUP(A119,[4]Sheet1!$A$13:$D$744,4,FALSE)</f>
        <v>35</v>
      </c>
      <c r="Y119" s="240" t="str">
        <f>+VLOOKUP(X119,bd_lista!$A$3:$C$592,3,FALSE)</f>
        <v>Ministerio de Economía y Finanzas Públicas</v>
      </c>
      <c r="Z119" s="290">
        <f>+X119</f>
        <v>35</v>
      </c>
      <c r="AA119" s="315" t="str">
        <f>+Y119</f>
        <v>Ministerio de Economía y Finanzas Públicas</v>
      </c>
    </row>
    <row r="120" spans="1:27" ht="15" hidden="1" customHeight="1">
      <c r="A120" s="378">
        <v>169</v>
      </c>
      <c r="B120" s="394"/>
      <c r="C120" s="327" t="str">
        <f>+VLOOKUP(A120,bd_lista!$A$3:$C$592,3,FALSE)</f>
        <v>Autoridad General de Impugnación Tributaria</v>
      </c>
      <c r="D120" s="396"/>
      <c r="E120" s="327" t="s">
        <v>1304</v>
      </c>
      <c r="F120" s="243">
        <f ca="1">+IFERROR(INDEX('Hoja de Trabajo para listado'!$A$155:$Z$1048576,MATCH($A120,'Hoja de Trabajo para listado'!$A$155:$A$1048576,0),MATCH((CUADRO!F$4&amp;$E120),'Hoja de Trabajo para listado'!$A$151:$Z$151,0)),0)+IFERROR(INDEX('Hoja de Trabajo para listado'!$AB$155:$BA$1048576,MATCH($A120,'Hoja de Trabajo para listado'!$AB$155:$AB$1048576,0),MATCH((CUADRO!F$4&amp;$E120),'Hoja de Trabajo para listado'!$AB$151:$BA$151,0)),0)+IFERROR(INDEX('Hoja de Trabajo para listado'!$BC$155:$CB$1048576,MATCH($A120,'Hoja de Trabajo para listado'!$BC$155:$BC$1048576,0),MATCH((CUADRO!F$4&amp;$E120),'Hoja de Trabajo para listado'!$BC$151:$CB$151,0)),0)+IFERROR(INDEX('Hoja de Trabajo para listado'!$DE$153:$DG$274,MATCH($A120,'Hoja de Trabajo para listado'!$DE$153:$DE$1048576,0),MATCH((CUADRO!F$4&amp;$E120),'Hoja de Trabajo para listado'!$DE$151:$DG$151,0)),0)+IFERROR(INDEX('Hoja de Trabajo para listado'!$CD$155:$DC$1048576,MATCH($A120,'Hoja de Trabajo para listado'!$CD$155:$CD$1048576,0),MATCH((CUADRO!F$4&amp;$E120),'Hoja de Trabajo para listado'!$CD$151:$DC$151,0)),0)</f>
        <v>0</v>
      </c>
      <c r="G120" s="243">
        <f ca="1">+IFERROR(INDEX('Hoja de Trabajo para listado'!$A$155:$Z$1048576,MATCH($A120,'Hoja de Trabajo para listado'!$A$155:$A$1048576,0),MATCH((CUADRO!G$4&amp;$E120),'Hoja de Trabajo para listado'!$A$151:$Z$151,0)),0)+IFERROR(INDEX('Hoja de Trabajo para listado'!$AB$155:$BA$1048576,MATCH($A120,'Hoja de Trabajo para listado'!$AB$155:$AB$1048576,0),MATCH((CUADRO!G$4&amp;$E120),'Hoja de Trabajo para listado'!$AB$151:$BA$151,0)),0)+IFERROR(INDEX('Hoja de Trabajo para listado'!$BC$155:$CB$1048576,MATCH($A120,'Hoja de Trabajo para listado'!$BC$155:$BC$1048576,0),MATCH((CUADRO!G$4&amp;$E120),'Hoja de Trabajo para listado'!$BC$151:$CB$151,0)),0)+IFERROR(INDEX('Hoja de Trabajo para listado'!$DE$153:$DG$274,MATCH($A120,'Hoja de Trabajo para listado'!$DE$153:$DE$1048576,0),MATCH((CUADRO!G$4&amp;$E120),'Hoja de Trabajo para listado'!$DE$151:$DG$151,0)),0)+IFERROR(INDEX('Hoja de Trabajo para listado'!$CD$155:$DC$1048576,MATCH($A120,'Hoja de Trabajo para listado'!$CD$155:$CD$1048576,0),MATCH((CUADRO!G$4&amp;$E120),'Hoja de Trabajo para listado'!$CD$151:$DC$151,0)),0)</f>
        <v>0</v>
      </c>
      <c r="H120" s="243">
        <f ca="1">+IFERROR(INDEX('Hoja de Trabajo para listado'!$A$155:$Z$1048576,MATCH($A120,'Hoja de Trabajo para listado'!$A$155:$A$1048576,0),MATCH((CUADRO!H$4&amp;$E120),'Hoja de Trabajo para listado'!$A$151:$Z$151,0)),0)+IFERROR(INDEX('Hoja de Trabajo para listado'!$AB$155:$BA$1048576,MATCH($A120,'Hoja de Trabajo para listado'!$AB$155:$AB$1048576,0),MATCH((CUADRO!H$4&amp;$E120),'Hoja de Trabajo para listado'!$AB$151:$BA$151,0)),0)+IFERROR(INDEX('Hoja de Trabajo para listado'!$BC$155:$CB$1048576,MATCH($A120,'Hoja de Trabajo para listado'!$BC$155:$BC$1048576,0),MATCH((CUADRO!H$4&amp;$E120),'Hoja de Trabajo para listado'!$BC$151:$CB$151,0)),0)+IFERROR(INDEX('Hoja de Trabajo para listado'!$DE$153:$DG$274,MATCH($A120,'Hoja de Trabajo para listado'!$DE$153:$DE$1048576,0),MATCH((CUADRO!H$4&amp;$E120),'Hoja de Trabajo para listado'!$DE$151:$DG$151,0)),0)+IFERROR(INDEX('Hoja de Trabajo para listado'!$CD$155:$DC$1048576,MATCH($A120,'Hoja de Trabajo para listado'!$CD$155:$CD$1048576,0),MATCH((CUADRO!H$4&amp;$E120),'Hoja de Trabajo para listado'!$CD$151:$DC$151,0)),0)</f>
        <v>0</v>
      </c>
      <c r="I120" s="243">
        <f ca="1">+IFERROR(INDEX('Hoja de Trabajo para listado'!$A$155:$Z$1048576,MATCH($A120,'Hoja de Trabajo para listado'!$A$155:$A$1048576,0),MATCH((CUADRO!I$4&amp;$E120),'Hoja de Trabajo para listado'!$A$151:$Z$151,0)),0)+IFERROR(INDEX('Hoja de Trabajo para listado'!$AB$155:$BA$1048576,MATCH($A120,'Hoja de Trabajo para listado'!$AB$155:$AB$1048576,0),MATCH((CUADRO!I$4&amp;$E120),'Hoja de Trabajo para listado'!$AB$151:$BA$151,0)),0)+IFERROR(INDEX('Hoja de Trabajo para listado'!$BC$155:$CB$1048576,MATCH($A120,'Hoja de Trabajo para listado'!$BC$155:$BC$1048576,0),MATCH((CUADRO!I$4&amp;$E120),'Hoja de Trabajo para listado'!$BC$151:$CB$151,0)),0)+IFERROR(INDEX('Hoja de Trabajo para listado'!$DE$153:$DG$274,MATCH($A120,'Hoja de Trabajo para listado'!$DE$153:$DE$1048576,0),MATCH((CUADRO!I$4&amp;$E120),'Hoja de Trabajo para listado'!$DE$151:$DG$151,0)),0)+IFERROR(INDEX('Hoja de Trabajo para listado'!$CD$155:$DC$1048576,MATCH($A120,'Hoja de Trabajo para listado'!$CD$155:$CD$1048576,0),MATCH((CUADRO!I$4&amp;$E120),'Hoja de Trabajo para listado'!$CD$151:$DC$151,0)),0)</f>
        <v>0</v>
      </c>
      <c r="J120" s="243">
        <f ca="1">+IFERROR(INDEX('Hoja de Trabajo para listado'!$A$155:$Z$1048576,MATCH($A120,'Hoja de Trabajo para listado'!$A$155:$A$1048576,0),MATCH((CUADRO!J$4&amp;$E120),'Hoja de Trabajo para listado'!$A$151:$Z$151,0)),0)+IFERROR(INDEX('Hoja de Trabajo para listado'!$AB$155:$BA$1048576,MATCH($A120,'Hoja de Trabajo para listado'!$AB$155:$AB$1048576,0),MATCH((CUADRO!J$4&amp;$E120),'Hoja de Trabajo para listado'!$AB$151:$BA$151,0)),0)+IFERROR(INDEX('Hoja de Trabajo para listado'!$BC$155:$CB$1048576,MATCH($A120,'Hoja de Trabajo para listado'!$BC$155:$BC$1048576,0),MATCH((CUADRO!J$4&amp;$E120),'Hoja de Trabajo para listado'!$BC$151:$CB$151,0)),0)+IFERROR(INDEX('Hoja de Trabajo para listado'!$DE$153:$DG$274,MATCH($A120,'Hoja de Trabajo para listado'!$DE$153:$DE$1048576,0),MATCH((CUADRO!J$4&amp;$E120),'Hoja de Trabajo para listado'!$DE$151:$DG$151,0)),0)+IFERROR(INDEX('Hoja de Trabajo para listado'!$CD$155:$DC$1048576,MATCH($A120,'Hoja de Trabajo para listado'!$CD$155:$CD$1048576,0),MATCH((CUADRO!J$4&amp;$E120),'Hoja de Trabajo para listado'!$CD$151:$DC$151,0)),0)</f>
        <v>0</v>
      </c>
      <c r="K120" s="243">
        <f ca="1">+IFERROR(INDEX('Hoja de Trabajo para listado'!$A$155:$Z$1048576,MATCH($A120,'Hoja de Trabajo para listado'!$A$155:$A$1048576,0),MATCH((CUADRO!K$4&amp;$E120),'Hoja de Trabajo para listado'!$A$151:$Z$151,0)),0)+IFERROR(INDEX('Hoja de Trabajo para listado'!$AB$155:$BA$1048576,MATCH($A120,'Hoja de Trabajo para listado'!$AB$155:$AB$1048576,0),MATCH((CUADRO!K$4&amp;$E120),'Hoja de Trabajo para listado'!$AB$151:$BA$151,0)),0)+IFERROR(INDEX('Hoja de Trabajo para listado'!$BC$155:$CB$1048576,MATCH($A120,'Hoja de Trabajo para listado'!$BC$155:$BC$1048576,0),MATCH((CUADRO!K$4&amp;$E120),'Hoja de Trabajo para listado'!$BC$151:$CB$151,0)),0)+IFERROR(INDEX('Hoja de Trabajo para listado'!$DE$153:$DG$274,MATCH($A120,'Hoja de Trabajo para listado'!$DE$153:$DE$1048576,0),MATCH((CUADRO!K$4&amp;$E120),'Hoja de Trabajo para listado'!$DE$151:$DG$151,0)),0)+IFERROR(INDEX('Hoja de Trabajo para listado'!$CD$155:$DC$1048576,MATCH($A120,'Hoja de Trabajo para listado'!$CD$155:$CD$1048576,0),MATCH((CUADRO!K$4&amp;$E120),'Hoja de Trabajo para listado'!$CD$151:$DC$151,0)),0)</f>
        <v>0</v>
      </c>
      <c r="L120" s="243">
        <f ca="1">+IFERROR(INDEX('Hoja de Trabajo para listado'!$A$155:$Z$1048576,MATCH($A120,'Hoja de Trabajo para listado'!$A$155:$A$1048576,0),MATCH((CUADRO!L$4&amp;$E120),'Hoja de Trabajo para listado'!$A$151:$Z$151,0)),0)+IFERROR(INDEX('Hoja de Trabajo para listado'!$AB$155:$BA$1048576,MATCH($A120,'Hoja de Trabajo para listado'!$AB$155:$AB$1048576,0),MATCH((CUADRO!L$4&amp;$E120),'Hoja de Trabajo para listado'!$AB$151:$BA$151,0)),0)+IFERROR(INDEX('Hoja de Trabajo para listado'!$BC$155:$CB$1048576,MATCH($A120,'Hoja de Trabajo para listado'!$BC$155:$BC$1048576,0),MATCH((CUADRO!L$4&amp;$E120),'Hoja de Trabajo para listado'!$BC$151:$CB$151,0)),0)+IFERROR(INDEX('Hoja de Trabajo para listado'!$DE$153:$DG$274,MATCH($A120,'Hoja de Trabajo para listado'!$DE$153:$DE$1048576,0),MATCH((CUADRO!L$4&amp;$E120),'Hoja de Trabajo para listado'!$DE$151:$DG$151,0)),0)+IFERROR(INDEX('Hoja de Trabajo para listado'!$CD$155:$DC$1048576,MATCH($A120,'Hoja de Trabajo para listado'!$CD$155:$CD$1048576,0),MATCH((CUADRO!L$4&amp;$E120),'Hoja de Trabajo para listado'!$CD$151:$DC$151,0)),0)</f>
        <v>0</v>
      </c>
      <c r="M120" s="243">
        <f ca="1">+IFERROR(INDEX('Hoja de Trabajo para listado'!$A$155:$Z$1048576,MATCH($A120,'Hoja de Trabajo para listado'!$A$155:$A$1048576,0),MATCH((CUADRO!M$4&amp;$E120),'Hoja de Trabajo para listado'!$A$151:$Z$151,0)),0)+IFERROR(INDEX('Hoja de Trabajo para listado'!$AB$155:$BA$1048576,MATCH($A120,'Hoja de Trabajo para listado'!$AB$155:$AB$1048576,0),MATCH((CUADRO!M$4&amp;$E120),'Hoja de Trabajo para listado'!$AB$151:$BA$151,0)),0)+IFERROR(INDEX('Hoja de Trabajo para listado'!$BC$155:$CB$1048576,MATCH($A120,'Hoja de Trabajo para listado'!$BC$155:$BC$1048576,0),MATCH((CUADRO!M$4&amp;$E120),'Hoja de Trabajo para listado'!$BC$151:$CB$151,0)),0)+IFERROR(INDEX('Hoja de Trabajo para listado'!$DE$153:$DG$274,MATCH($A120,'Hoja de Trabajo para listado'!$DE$153:$DE$1048576,0),MATCH((CUADRO!M$4&amp;$E120),'Hoja de Trabajo para listado'!$DE$151:$DG$151,0)),0)+IFERROR(INDEX('Hoja de Trabajo para listado'!$CD$155:$DC$1048576,MATCH($A120,'Hoja de Trabajo para listado'!$CD$155:$CD$1048576,0),MATCH((CUADRO!M$4&amp;$E120),'Hoja de Trabajo para listado'!$CD$151:$DC$151,0)),0)</f>
        <v>0</v>
      </c>
      <c r="N120" s="243">
        <f ca="1">+IFERROR(INDEX('Hoja de Trabajo para listado'!$A$155:$Z$1048576,MATCH($A120,'Hoja de Trabajo para listado'!$A$155:$A$1048576,0),MATCH((CUADRO!N$4&amp;$E120),'Hoja de Trabajo para listado'!$A$151:$Z$151,0)),0)+IFERROR(INDEX('Hoja de Trabajo para listado'!$AB$155:$BA$1048576,MATCH($A120,'Hoja de Trabajo para listado'!$AB$155:$AB$1048576,0),MATCH((CUADRO!N$4&amp;$E120),'Hoja de Trabajo para listado'!$AB$151:$BA$151,0)),0)+IFERROR(INDEX('Hoja de Trabajo para listado'!$BC$155:$CB$1048576,MATCH($A120,'Hoja de Trabajo para listado'!$BC$155:$BC$1048576,0),MATCH((CUADRO!N$4&amp;$E120),'Hoja de Trabajo para listado'!$BC$151:$CB$151,0)),0)+IFERROR(INDEX('Hoja de Trabajo para listado'!$DE$153:$DG$274,MATCH($A120,'Hoja de Trabajo para listado'!$DE$153:$DE$1048576,0),MATCH((CUADRO!N$4&amp;$E120),'Hoja de Trabajo para listado'!$DE$151:$DG$151,0)),0)+IFERROR(INDEX('Hoja de Trabajo para listado'!$CD$155:$DC$1048576,MATCH($A120,'Hoja de Trabajo para listado'!$CD$155:$CD$1048576,0),MATCH((CUADRO!N$4&amp;$E120),'Hoja de Trabajo para listado'!$CD$151:$DC$151,0)),0)</f>
        <v>0</v>
      </c>
      <c r="O120" s="243">
        <f ca="1">+IFERROR(INDEX('Hoja de Trabajo para listado'!$A$155:$Z$1048576,MATCH($A120,'Hoja de Trabajo para listado'!$A$155:$A$1048576,0),MATCH((CUADRO!O$4&amp;$E120),'Hoja de Trabajo para listado'!$A$151:$Z$151,0)),0)+IFERROR(INDEX('Hoja de Trabajo para listado'!$AB$155:$BA$1048576,MATCH($A120,'Hoja de Trabajo para listado'!$AB$155:$AB$1048576,0),MATCH((CUADRO!O$4&amp;$E120),'Hoja de Trabajo para listado'!$AB$151:$BA$151,0)),0)+IFERROR(INDEX('Hoja de Trabajo para listado'!$BC$155:$CB$1048576,MATCH($A120,'Hoja de Trabajo para listado'!$BC$155:$BC$1048576,0),MATCH((CUADRO!O$4&amp;$E120),'Hoja de Trabajo para listado'!$BC$151:$CB$151,0)),0)+IFERROR(INDEX('Hoja de Trabajo para listado'!$DE$153:$DG$274,MATCH($A120,'Hoja de Trabajo para listado'!$DE$153:$DE$1048576,0),MATCH((CUADRO!O$4&amp;$E120),'Hoja de Trabajo para listado'!$DE$151:$DG$151,0)),0)+IFERROR(INDEX('Hoja de Trabajo para listado'!$CD$155:$DC$1048576,MATCH($A120,'Hoja de Trabajo para listado'!$CD$155:$CD$1048576,0),MATCH((CUADRO!O$4&amp;$E120),'Hoja de Trabajo para listado'!$CD$151:$DC$151,0)),0)</f>
        <v>0</v>
      </c>
      <c r="P120" s="243">
        <f ca="1">+IFERROR(INDEX('Hoja de Trabajo para listado'!$A$155:$Z$1048576,MATCH($A120,'Hoja de Trabajo para listado'!$A$155:$A$1048576,0),MATCH((CUADRO!P$4&amp;$E120),'Hoja de Trabajo para listado'!$A$151:$Z$151,0)),0)+IFERROR(INDEX('Hoja de Trabajo para listado'!$AB$155:$BA$1048576,MATCH($A120,'Hoja de Trabajo para listado'!$AB$155:$AB$1048576,0),MATCH((CUADRO!P$4&amp;$E120),'Hoja de Trabajo para listado'!$AB$151:$BA$151,0)),0)+IFERROR(INDEX('Hoja de Trabajo para listado'!$BC$155:$CB$1048576,MATCH($A120,'Hoja de Trabajo para listado'!$BC$155:$BC$1048576,0),MATCH((CUADRO!P$4&amp;$E120),'Hoja de Trabajo para listado'!$BC$151:$CB$151,0)),0)+IFERROR(INDEX('Hoja de Trabajo para listado'!$DE$153:$DG$274,MATCH($A120,'Hoja de Trabajo para listado'!$DE$153:$DE$1048576,0),MATCH((CUADRO!P$4&amp;$E120),'Hoja de Trabajo para listado'!$DE$151:$DG$151,0)),0)+IFERROR(INDEX('Hoja de Trabajo para listado'!$CD$155:$DC$1048576,MATCH($A120,'Hoja de Trabajo para listado'!$CD$155:$CD$1048576,0),MATCH((CUADRO!P$4&amp;$E120),'Hoja de Trabajo para listado'!$CD$151:$DC$151,0)),0)</f>
        <v>0</v>
      </c>
      <c r="Q120" s="243">
        <f ca="1">+IFERROR(INDEX('Hoja de Trabajo para listado'!$A$155:$Z$1048576,MATCH($A120,'Hoja de Trabajo para listado'!$A$155:$A$1048576,0),MATCH((CUADRO!Q$4&amp;$E120),'Hoja de Trabajo para listado'!$A$151:$Z$151,0)),0)+IFERROR(INDEX('Hoja de Trabajo para listado'!$AB$155:$BA$1048576,MATCH($A120,'Hoja de Trabajo para listado'!$AB$155:$AB$1048576,0),MATCH((CUADRO!Q$4&amp;$E120),'Hoja de Trabajo para listado'!$AB$151:$BA$151,0)),0)+IFERROR(INDEX('Hoja de Trabajo para listado'!$BC$155:$CB$1048576,MATCH($A120,'Hoja de Trabajo para listado'!$BC$155:$BC$1048576,0),MATCH((CUADRO!Q$4&amp;$E120),'Hoja de Trabajo para listado'!$BC$151:$CB$151,0)),0)+IFERROR(INDEX('Hoja de Trabajo para listado'!$DE$153:$DG$274,MATCH($A120,'Hoja de Trabajo para listado'!$DE$153:$DE$1048576,0),MATCH((CUADRO!Q$4&amp;$E120),'Hoja de Trabajo para listado'!$DE$151:$DG$151,0)),0)+IFERROR(INDEX('Hoja de Trabajo para listado'!$CD$155:$DC$1048576,MATCH($A120,'Hoja de Trabajo para listado'!$CD$155:$CD$1048576,0),MATCH((CUADRO!Q$4&amp;$E120),'Hoja de Trabajo para listado'!$CD$151:$DC$151,0)),0)</f>
        <v>0</v>
      </c>
      <c r="R120" s="243">
        <f t="shared" ca="1" si="5"/>
        <v>0</v>
      </c>
      <c r="S120" s="243">
        <f ca="1">+R119+R120</f>
        <v>0</v>
      </c>
      <c r="T120" s="243">
        <f ca="1">+S120</f>
        <v>0</v>
      </c>
      <c r="U120" s="242">
        <f t="shared" si="6"/>
        <v>2</v>
      </c>
      <c r="V120" s="327" t="str">
        <f>+VLOOKUP(A120,bd_lista!$A$3:$E$592,5,FALSE)</f>
        <v>Instituciones Descentralizadas</v>
      </c>
      <c r="W120" s="398"/>
      <c r="X120" s="240">
        <f>+VLOOKUP(A120,[4]Sheet1!$A$13:$D$744,4,FALSE)</f>
        <v>35</v>
      </c>
      <c r="Y120" s="240" t="str">
        <f>+VLOOKUP(X120,bd_lista!$A$3:$C$592,3,FALSE)</f>
        <v>Ministerio de Economía y Finanzas Públicas</v>
      </c>
      <c r="Z120" s="288"/>
      <c r="AA120" s="317"/>
    </row>
    <row r="121" spans="1:27" ht="15" customHeight="1">
      <c r="A121" s="379">
        <v>170</v>
      </c>
      <c r="B121" s="393">
        <f>+A121</f>
        <v>170</v>
      </c>
      <c r="C121" s="245" t="str">
        <f>+VLOOKUP(A121,bd_lista!$A$3:$C$592,3,FALSE)</f>
        <v>Escuela Militar de Ingeniería</v>
      </c>
      <c r="D121" s="395" t="str">
        <f>+C121</f>
        <v>Escuela Militar de Ingeniería</v>
      </c>
      <c r="E121" s="245" t="s">
        <v>1303</v>
      </c>
      <c r="F121" s="241">
        <f ca="1">+IFERROR(INDEX('Hoja de Trabajo para listado'!$A$155:$Z$1048576,MATCH($A121,'Hoja de Trabajo para listado'!$A$155:$A$1048576,0),MATCH((CUADRO!F$4&amp;$E121),'Hoja de Trabajo para listado'!$A$151:$Z$151,0)),0)+IFERROR(INDEX('Hoja de Trabajo para listado'!$AB$155:$BA$1048576,MATCH($A121,'Hoja de Trabajo para listado'!$AB$155:$AB$1048576,0),MATCH((CUADRO!F$4&amp;$E121),'Hoja de Trabajo para listado'!$AB$151:$BA$151,0)),0)+IFERROR(INDEX('Hoja de Trabajo para listado'!$BC$155:$CB$1048576,MATCH($A121,'Hoja de Trabajo para listado'!$BC$155:$BC$1048576,0),MATCH((CUADRO!F$4&amp;$E121),'Hoja de Trabajo para listado'!$BC$151:$CB$151,0)),0)+IFERROR(INDEX('Hoja de Trabajo para listado'!$DE$153:$DG$274,MATCH($A121,'Hoja de Trabajo para listado'!$DE$153:$DE$1048576,0),MATCH((CUADRO!F$4&amp;$E121),'Hoja de Trabajo para listado'!$DE$151:$DG$151,0)),0)+IFERROR(INDEX('Hoja de Trabajo para listado'!$CD$155:$DC$1048576,MATCH($A121,'Hoja de Trabajo para listado'!$CD$155:$CD$1048576,0),MATCH((CUADRO!F$4&amp;$E121),'Hoja de Trabajo para listado'!$CD$151:$DC$151,0)),0)</f>
        <v>0</v>
      </c>
      <c r="G121" s="241">
        <f ca="1">+IFERROR(INDEX('Hoja de Trabajo para listado'!$A$155:$Z$1048576,MATCH($A121,'Hoja de Trabajo para listado'!$A$155:$A$1048576,0),MATCH((CUADRO!G$4&amp;$E121),'Hoja de Trabajo para listado'!$A$151:$Z$151,0)),0)+IFERROR(INDEX('Hoja de Trabajo para listado'!$AB$155:$BA$1048576,MATCH($A121,'Hoja de Trabajo para listado'!$AB$155:$AB$1048576,0),MATCH((CUADRO!G$4&amp;$E121),'Hoja de Trabajo para listado'!$AB$151:$BA$151,0)),0)+IFERROR(INDEX('Hoja de Trabajo para listado'!$BC$155:$CB$1048576,MATCH($A121,'Hoja de Trabajo para listado'!$BC$155:$BC$1048576,0),MATCH((CUADRO!G$4&amp;$E121),'Hoja de Trabajo para listado'!$BC$151:$CB$151,0)),0)+IFERROR(INDEX('Hoja de Trabajo para listado'!$DE$153:$DG$274,MATCH($A121,'Hoja de Trabajo para listado'!$DE$153:$DE$1048576,0),MATCH((CUADRO!G$4&amp;$E121),'Hoja de Trabajo para listado'!$DE$151:$DG$151,0)),0)+IFERROR(INDEX('Hoja de Trabajo para listado'!$CD$155:$DC$1048576,MATCH($A121,'Hoja de Trabajo para listado'!$CD$155:$CD$1048576,0),MATCH((CUADRO!G$4&amp;$E121),'Hoja de Trabajo para listado'!$CD$151:$DC$151,0)),0)</f>
        <v>0</v>
      </c>
      <c r="H121" s="241">
        <f ca="1">+IFERROR(INDEX('Hoja de Trabajo para listado'!$A$155:$Z$1048576,MATCH($A121,'Hoja de Trabajo para listado'!$A$155:$A$1048576,0),MATCH((CUADRO!H$4&amp;$E121),'Hoja de Trabajo para listado'!$A$151:$Z$151,0)),0)+IFERROR(INDEX('Hoja de Trabajo para listado'!$AB$155:$BA$1048576,MATCH($A121,'Hoja de Trabajo para listado'!$AB$155:$AB$1048576,0),MATCH((CUADRO!H$4&amp;$E121),'Hoja de Trabajo para listado'!$AB$151:$BA$151,0)),0)+IFERROR(INDEX('Hoja de Trabajo para listado'!$BC$155:$CB$1048576,MATCH($A121,'Hoja de Trabajo para listado'!$BC$155:$BC$1048576,0),MATCH((CUADRO!H$4&amp;$E121),'Hoja de Trabajo para listado'!$BC$151:$CB$151,0)),0)+IFERROR(INDEX('Hoja de Trabajo para listado'!$DE$153:$DG$274,MATCH($A121,'Hoja de Trabajo para listado'!$DE$153:$DE$1048576,0),MATCH((CUADRO!H$4&amp;$E121),'Hoja de Trabajo para listado'!$DE$151:$DG$151,0)),0)+IFERROR(INDEX('Hoja de Trabajo para listado'!$CD$155:$DC$1048576,MATCH($A121,'Hoja de Trabajo para listado'!$CD$155:$CD$1048576,0),MATCH((CUADRO!H$4&amp;$E121),'Hoja de Trabajo para listado'!$CD$151:$DC$151,0)),0)</f>
        <v>0</v>
      </c>
      <c r="I121" s="241">
        <f ca="1">+IFERROR(INDEX('Hoja de Trabajo para listado'!$A$155:$Z$1048576,MATCH($A121,'Hoja de Trabajo para listado'!$A$155:$A$1048576,0),MATCH((CUADRO!I$4&amp;$E121),'Hoja de Trabajo para listado'!$A$151:$Z$151,0)),0)+IFERROR(INDEX('Hoja de Trabajo para listado'!$AB$155:$BA$1048576,MATCH($A121,'Hoja de Trabajo para listado'!$AB$155:$AB$1048576,0),MATCH((CUADRO!I$4&amp;$E121),'Hoja de Trabajo para listado'!$AB$151:$BA$151,0)),0)+IFERROR(INDEX('Hoja de Trabajo para listado'!$BC$155:$CB$1048576,MATCH($A121,'Hoja de Trabajo para listado'!$BC$155:$BC$1048576,0),MATCH((CUADRO!I$4&amp;$E121),'Hoja de Trabajo para listado'!$BC$151:$CB$151,0)),0)+IFERROR(INDEX('Hoja de Trabajo para listado'!$DE$153:$DG$274,MATCH($A121,'Hoja de Trabajo para listado'!$DE$153:$DE$1048576,0),MATCH((CUADRO!I$4&amp;$E121),'Hoja de Trabajo para listado'!$DE$151:$DG$151,0)),0)+IFERROR(INDEX('Hoja de Trabajo para listado'!$CD$155:$DC$1048576,MATCH($A121,'Hoja de Trabajo para listado'!$CD$155:$CD$1048576,0),MATCH((CUADRO!I$4&amp;$E121),'Hoja de Trabajo para listado'!$CD$151:$DC$151,0)),0)</f>
        <v>0</v>
      </c>
      <c r="J121" s="241">
        <f ca="1">+IFERROR(INDEX('Hoja de Trabajo para listado'!$A$155:$Z$1048576,MATCH($A121,'Hoja de Trabajo para listado'!$A$155:$A$1048576,0),MATCH((CUADRO!J$4&amp;$E121),'Hoja de Trabajo para listado'!$A$151:$Z$151,0)),0)+IFERROR(INDEX('Hoja de Trabajo para listado'!$AB$155:$BA$1048576,MATCH($A121,'Hoja de Trabajo para listado'!$AB$155:$AB$1048576,0),MATCH((CUADRO!J$4&amp;$E121),'Hoja de Trabajo para listado'!$AB$151:$BA$151,0)),0)+IFERROR(INDEX('Hoja de Trabajo para listado'!$BC$155:$CB$1048576,MATCH($A121,'Hoja de Trabajo para listado'!$BC$155:$BC$1048576,0),MATCH((CUADRO!J$4&amp;$E121),'Hoja de Trabajo para listado'!$BC$151:$CB$151,0)),0)+IFERROR(INDEX('Hoja de Trabajo para listado'!$DE$153:$DG$274,MATCH($A121,'Hoja de Trabajo para listado'!$DE$153:$DE$1048576,0),MATCH((CUADRO!J$4&amp;$E121),'Hoja de Trabajo para listado'!$DE$151:$DG$151,0)),0)+IFERROR(INDEX('Hoja de Trabajo para listado'!$CD$155:$DC$1048576,MATCH($A121,'Hoja de Trabajo para listado'!$CD$155:$CD$1048576,0),MATCH((CUADRO!J$4&amp;$E121),'Hoja de Trabajo para listado'!$CD$151:$DC$151,0)),0)</f>
        <v>0</v>
      </c>
      <c r="K121" s="241">
        <f ca="1">+IFERROR(INDEX('Hoja de Trabajo para listado'!$A$155:$Z$1048576,MATCH($A121,'Hoja de Trabajo para listado'!$A$155:$A$1048576,0),MATCH((CUADRO!K$4&amp;$E121),'Hoja de Trabajo para listado'!$A$151:$Z$151,0)),0)+IFERROR(INDEX('Hoja de Trabajo para listado'!$AB$155:$BA$1048576,MATCH($A121,'Hoja de Trabajo para listado'!$AB$155:$AB$1048576,0),MATCH((CUADRO!K$4&amp;$E121),'Hoja de Trabajo para listado'!$AB$151:$BA$151,0)),0)+IFERROR(INDEX('Hoja de Trabajo para listado'!$BC$155:$CB$1048576,MATCH($A121,'Hoja de Trabajo para listado'!$BC$155:$BC$1048576,0),MATCH((CUADRO!K$4&amp;$E121),'Hoja de Trabajo para listado'!$BC$151:$CB$151,0)),0)+IFERROR(INDEX('Hoja de Trabajo para listado'!$DE$153:$DG$274,MATCH($A121,'Hoja de Trabajo para listado'!$DE$153:$DE$1048576,0),MATCH((CUADRO!K$4&amp;$E121),'Hoja de Trabajo para listado'!$DE$151:$DG$151,0)),0)+IFERROR(INDEX('Hoja de Trabajo para listado'!$CD$155:$DC$1048576,MATCH($A121,'Hoja de Trabajo para listado'!$CD$155:$CD$1048576,0),MATCH((CUADRO!K$4&amp;$E121),'Hoja de Trabajo para listado'!$CD$151:$DC$151,0)),0)</f>
        <v>0</v>
      </c>
      <c r="L121" s="241">
        <f ca="1">+IFERROR(INDEX('Hoja de Trabajo para listado'!$A$155:$Z$1048576,MATCH($A121,'Hoja de Trabajo para listado'!$A$155:$A$1048576,0),MATCH((CUADRO!L$4&amp;$E121),'Hoja de Trabajo para listado'!$A$151:$Z$151,0)),0)+IFERROR(INDEX('Hoja de Trabajo para listado'!$AB$155:$BA$1048576,MATCH($A121,'Hoja de Trabajo para listado'!$AB$155:$AB$1048576,0),MATCH((CUADRO!L$4&amp;$E121),'Hoja de Trabajo para listado'!$AB$151:$BA$151,0)),0)+IFERROR(INDEX('Hoja de Trabajo para listado'!$BC$155:$CB$1048576,MATCH($A121,'Hoja de Trabajo para listado'!$BC$155:$BC$1048576,0),MATCH((CUADRO!L$4&amp;$E121),'Hoja de Trabajo para listado'!$BC$151:$CB$151,0)),0)+IFERROR(INDEX('Hoja de Trabajo para listado'!$DE$153:$DG$274,MATCH($A121,'Hoja de Trabajo para listado'!$DE$153:$DE$1048576,0),MATCH((CUADRO!L$4&amp;$E121),'Hoja de Trabajo para listado'!$DE$151:$DG$151,0)),0)+IFERROR(INDEX('Hoja de Trabajo para listado'!$CD$155:$DC$1048576,MATCH($A121,'Hoja de Trabajo para listado'!$CD$155:$CD$1048576,0),MATCH((CUADRO!L$4&amp;$E121),'Hoja de Trabajo para listado'!$CD$151:$DC$151,0)),0)</f>
        <v>0</v>
      </c>
      <c r="M121" s="241">
        <f ca="1">+IFERROR(INDEX('Hoja de Trabajo para listado'!$A$155:$Z$1048576,MATCH($A121,'Hoja de Trabajo para listado'!$A$155:$A$1048576,0),MATCH((CUADRO!M$4&amp;$E121),'Hoja de Trabajo para listado'!$A$151:$Z$151,0)),0)+IFERROR(INDEX('Hoja de Trabajo para listado'!$AB$155:$BA$1048576,MATCH($A121,'Hoja de Trabajo para listado'!$AB$155:$AB$1048576,0),MATCH((CUADRO!M$4&amp;$E121),'Hoja de Trabajo para listado'!$AB$151:$BA$151,0)),0)+IFERROR(INDEX('Hoja de Trabajo para listado'!$BC$155:$CB$1048576,MATCH($A121,'Hoja de Trabajo para listado'!$BC$155:$BC$1048576,0),MATCH((CUADRO!M$4&amp;$E121),'Hoja de Trabajo para listado'!$BC$151:$CB$151,0)),0)+IFERROR(INDEX('Hoja de Trabajo para listado'!$DE$153:$DG$274,MATCH($A121,'Hoja de Trabajo para listado'!$DE$153:$DE$1048576,0),MATCH((CUADRO!M$4&amp;$E121),'Hoja de Trabajo para listado'!$DE$151:$DG$151,0)),0)+IFERROR(INDEX('Hoja de Trabajo para listado'!$CD$155:$DC$1048576,MATCH($A121,'Hoja de Trabajo para listado'!$CD$155:$CD$1048576,0),MATCH((CUADRO!M$4&amp;$E121),'Hoja de Trabajo para listado'!$CD$151:$DC$151,0)),0)</f>
        <v>0</v>
      </c>
      <c r="N121" s="241">
        <f ca="1">+IFERROR(INDEX('Hoja de Trabajo para listado'!$A$155:$Z$1048576,MATCH($A121,'Hoja de Trabajo para listado'!$A$155:$A$1048576,0),MATCH((CUADRO!N$4&amp;$E121),'Hoja de Trabajo para listado'!$A$151:$Z$151,0)),0)+IFERROR(INDEX('Hoja de Trabajo para listado'!$AB$155:$BA$1048576,MATCH($A121,'Hoja de Trabajo para listado'!$AB$155:$AB$1048576,0),MATCH((CUADRO!N$4&amp;$E121),'Hoja de Trabajo para listado'!$AB$151:$BA$151,0)),0)+IFERROR(INDEX('Hoja de Trabajo para listado'!$BC$155:$CB$1048576,MATCH($A121,'Hoja de Trabajo para listado'!$BC$155:$BC$1048576,0),MATCH((CUADRO!N$4&amp;$E121),'Hoja de Trabajo para listado'!$BC$151:$CB$151,0)),0)+IFERROR(INDEX('Hoja de Trabajo para listado'!$DE$153:$DG$274,MATCH($A121,'Hoja de Trabajo para listado'!$DE$153:$DE$1048576,0),MATCH((CUADRO!N$4&amp;$E121),'Hoja de Trabajo para listado'!$DE$151:$DG$151,0)),0)+IFERROR(INDEX('Hoja de Trabajo para listado'!$CD$155:$DC$1048576,MATCH($A121,'Hoja de Trabajo para listado'!$CD$155:$CD$1048576,0),MATCH((CUADRO!N$4&amp;$E121),'Hoja de Trabajo para listado'!$CD$151:$DC$151,0)),0)</f>
        <v>0</v>
      </c>
      <c r="O121" s="241">
        <f ca="1">+IFERROR(INDEX('Hoja de Trabajo para listado'!$A$155:$Z$1048576,MATCH($A121,'Hoja de Trabajo para listado'!$A$155:$A$1048576,0),MATCH((CUADRO!O$4&amp;$E121),'Hoja de Trabajo para listado'!$A$151:$Z$151,0)),0)+IFERROR(INDEX('Hoja de Trabajo para listado'!$AB$155:$BA$1048576,MATCH($A121,'Hoja de Trabajo para listado'!$AB$155:$AB$1048576,0),MATCH((CUADRO!O$4&amp;$E121),'Hoja de Trabajo para listado'!$AB$151:$BA$151,0)),0)+IFERROR(INDEX('Hoja de Trabajo para listado'!$BC$155:$CB$1048576,MATCH($A121,'Hoja de Trabajo para listado'!$BC$155:$BC$1048576,0),MATCH((CUADRO!O$4&amp;$E121),'Hoja de Trabajo para listado'!$BC$151:$CB$151,0)),0)+IFERROR(INDEX('Hoja de Trabajo para listado'!$DE$153:$DG$274,MATCH($A121,'Hoja de Trabajo para listado'!$DE$153:$DE$1048576,0),MATCH((CUADRO!O$4&amp;$E121),'Hoja de Trabajo para listado'!$DE$151:$DG$151,0)),0)+IFERROR(INDEX('Hoja de Trabajo para listado'!$CD$155:$DC$1048576,MATCH($A121,'Hoja de Trabajo para listado'!$CD$155:$CD$1048576,0),MATCH((CUADRO!O$4&amp;$E121),'Hoja de Trabajo para listado'!$CD$151:$DC$151,0)),0)</f>
        <v>0</v>
      </c>
      <c r="P121" s="241">
        <f ca="1">+IFERROR(INDEX('Hoja de Trabajo para listado'!$A$155:$Z$1048576,MATCH($A121,'Hoja de Trabajo para listado'!$A$155:$A$1048576,0),MATCH((CUADRO!P$4&amp;$E121),'Hoja de Trabajo para listado'!$A$151:$Z$151,0)),0)+IFERROR(INDEX('Hoja de Trabajo para listado'!$AB$155:$BA$1048576,MATCH($A121,'Hoja de Trabajo para listado'!$AB$155:$AB$1048576,0),MATCH((CUADRO!P$4&amp;$E121),'Hoja de Trabajo para listado'!$AB$151:$BA$151,0)),0)+IFERROR(INDEX('Hoja de Trabajo para listado'!$BC$155:$CB$1048576,MATCH($A121,'Hoja de Trabajo para listado'!$BC$155:$BC$1048576,0),MATCH((CUADRO!P$4&amp;$E121),'Hoja de Trabajo para listado'!$BC$151:$CB$151,0)),0)+IFERROR(INDEX('Hoja de Trabajo para listado'!$DE$153:$DG$274,MATCH($A121,'Hoja de Trabajo para listado'!$DE$153:$DE$1048576,0),MATCH((CUADRO!P$4&amp;$E121),'Hoja de Trabajo para listado'!$DE$151:$DG$151,0)),0)+IFERROR(INDEX('Hoja de Trabajo para listado'!$CD$155:$DC$1048576,MATCH($A121,'Hoja de Trabajo para listado'!$CD$155:$CD$1048576,0),MATCH((CUADRO!P$4&amp;$E121),'Hoja de Trabajo para listado'!$CD$151:$DC$151,0)),0)</f>
        <v>0</v>
      </c>
      <c r="Q121" s="241">
        <f ca="1">+IFERROR(INDEX('Hoja de Trabajo para listado'!$A$155:$Z$1048576,MATCH($A121,'Hoja de Trabajo para listado'!$A$155:$A$1048576,0),MATCH((CUADRO!Q$4&amp;$E121),'Hoja de Trabajo para listado'!$A$151:$Z$151,0)),0)+IFERROR(INDEX('Hoja de Trabajo para listado'!$AB$155:$BA$1048576,MATCH($A121,'Hoja de Trabajo para listado'!$AB$155:$AB$1048576,0),MATCH((CUADRO!Q$4&amp;$E121),'Hoja de Trabajo para listado'!$AB$151:$BA$151,0)),0)+IFERROR(INDEX('Hoja de Trabajo para listado'!$BC$155:$CB$1048576,MATCH($A121,'Hoja de Trabajo para listado'!$BC$155:$BC$1048576,0),MATCH((CUADRO!Q$4&amp;$E121),'Hoja de Trabajo para listado'!$BC$151:$CB$151,0)),0)+IFERROR(INDEX('Hoja de Trabajo para listado'!$DE$153:$DG$274,MATCH($A121,'Hoja de Trabajo para listado'!$DE$153:$DE$1048576,0),MATCH((CUADRO!Q$4&amp;$E121),'Hoja de Trabajo para listado'!$DE$151:$DG$151,0)),0)+IFERROR(INDEX('Hoja de Trabajo para listado'!$CD$155:$DC$1048576,MATCH($A121,'Hoja de Trabajo para listado'!$CD$155:$CD$1048576,0),MATCH((CUADRO!Q$4&amp;$E121),'Hoja de Trabajo para listado'!$CD$151:$DC$151,0)),0)</f>
        <v>0</v>
      </c>
      <c r="R121" s="241">
        <f t="shared" ca="1" si="5"/>
        <v>0</v>
      </c>
      <c r="S121" s="241"/>
      <c r="T121" s="241">
        <f ca="1">+T122</f>
        <v>266230.69</v>
      </c>
      <c r="U121" s="240">
        <f t="shared" si="6"/>
        <v>1</v>
      </c>
      <c r="V121" s="327" t="str">
        <f>+VLOOKUP(A121,bd_lista!$A$3:$E$592,5,FALSE)</f>
        <v>Instituciones Descentralizadas</v>
      </c>
      <c r="W121" s="397" t="str">
        <f>+V121</f>
        <v>Instituciones Descentralizadas</v>
      </c>
      <c r="X121" s="240">
        <f>+VLOOKUP(A121,[4]Sheet1!$A$13:$D$744,4,FALSE)</f>
        <v>20</v>
      </c>
      <c r="Y121" s="240" t="str">
        <f>+VLOOKUP(X121,bd_lista!$A$3:$C$592,3,FALSE)</f>
        <v>Ministerio de Defensa</v>
      </c>
      <c r="Z121" s="290">
        <f>+X121</f>
        <v>20</v>
      </c>
      <c r="AA121" s="291" t="str">
        <f>+Y121</f>
        <v>Ministerio de Defensa</v>
      </c>
    </row>
    <row r="122" spans="1:27" ht="15" customHeight="1">
      <c r="A122" s="378">
        <v>170</v>
      </c>
      <c r="B122" s="394"/>
      <c r="C122" s="327" t="str">
        <f>+VLOOKUP(A122,bd_lista!$A$3:$C$592,3,FALSE)</f>
        <v>Escuela Militar de Ingeniería</v>
      </c>
      <c r="D122" s="396"/>
      <c r="E122" s="327" t="s">
        <v>1304</v>
      </c>
      <c r="F122" s="243">
        <f ca="1">+IFERROR(INDEX('Hoja de Trabajo para listado'!$A$155:$Z$1048576,MATCH($A122,'Hoja de Trabajo para listado'!$A$155:$A$1048576,0),MATCH((CUADRO!F$4&amp;$E122),'Hoja de Trabajo para listado'!$A$151:$Z$151,0)),0)+IFERROR(INDEX('Hoja de Trabajo para listado'!$AB$155:$BA$1048576,MATCH($A122,'Hoja de Trabajo para listado'!$AB$155:$AB$1048576,0),MATCH((CUADRO!F$4&amp;$E122),'Hoja de Trabajo para listado'!$AB$151:$BA$151,0)),0)+IFERROR(INDEX('Hoja de Trabajo para listado'!$BC$155:$CB$1048576,MATCH($A122,'Hoja de Trabajo para listado'!$BC$155:$BC$1048576,0),MATCH((CUADRO!F$4&amp;$E122),'Hoja de Trabajo para listado'!$BC$151:$CB$151,0)),0)+IFERROR(INDEX('Hoja de Trabajo para listado'!$DE$153:$DG$274,MATCH($A122,'Hoja de Trabajo para listado'!$DE$153:$DE$1048576,0),MATCH((CUADRO!F$4&amp;$E122),'Hoja de Trabajo para listado'!$DE$151:$DG$151,0)),0)+IFERROR(INDEX('Hoja de Trabajo para listado'!$CD$155:$DC$1048576,MATCH($A122,'Hoja de Trabajo para listado'!$CD$155:$CD$1048576,0),MATCH((CUADRO!F$4&amp;$E122),'Hoja de Trabajo para listado'!$CD$151:$DC$151,0)),0)</f>
        <v>219777.02999999997</v>
      </c>
      <c r="G122" s="243">
        <f ca="1">+IFERROR(INDEX('Hoja de Trabajo para listado'!$A$155:$Z$1048576,MATCH($A122,'Hoja de Trabajo para listado'!$A$155:$A$1048576,0),MATCH((CUADRO!G$4&amp;$E122),'Hoja de Trabajo para listado'!$A$151:$Z$151,0)),0)+IFERROR(INDEX('Hoja de Trabajo para listado'!$AB$155:$BA$1048576,MATCH($A122,'Hoja de Trabajo para listado'!$AB$155:$AB$1048576,0),MATCH((CUADRO!G$4&amp;$E122),'Hoja de Trabajo para listado'!$AB$151:$BA$151,0)),0)+IFERROR(INDEX('Hoja de Trabajo para listado'!$BC$155:$CB$1048576,MATCH($A122,'Hoja de Trabajo para listado'!$BC$155:$BC$1048576,0),MATCH((CUADRO!G$4&amp;$E122),'Hoja de Trabajo para listado'!$BC$151:$CB$151,0)),0)+IFERROR(INDEX('Hoja de Trabajo para listado'!$DE$153:$DG$274,MATCH($A122,'Hoja de Trabajo para listado'!$DE$153:$DE$1048576,0),MATCH((CUADRO!G$4&amp;$E122),'Hoja de Trabajo para listado'!$DE$151:$DG$151,0)),0)+IFERROR(INDEX('Hoja de Trabajo para listado'!$CD$155:$DC$1048576,MATCH($A122,'Hoja de Trabajo para listado'!$CD$155:$CD$1048576,0),MATCH((CUADRO!G$4&amp;$E122),'Hoja de Trabajo para listado'!$CD$151:$DC$151,0)),0)</f>
        <v>0</v>
      </c>
      <c r="H122" s="243">
        <f ca="1">+IFERROR(INDEX('Hoja de Trabajo para listado'!$A$155:$Z$1048576,MATCH($A122,'Hoja de Trabajo para listado'!$A$155:$A$1048576,0),MATCH((CUADRO!H$4&amp;$E122),'Hoja de Trabajo para listado'!$A$151:$Z$151,0)),0)+IFERROR(INDEX('Hoja de Trabajo para listado'!$AB$155:$BA$1048576,MATCH($A122,'Hoja de Trabajo para listado'!$AB$155:$AB$1048576,0),MATCH((CUADRO!H$4&amp;$E122),'Hoja de Trabajo para listado'!$AB$151:$BA$151,0)),0)+IFERROR(INDEX('Hoja de Trabajo para listado'!$BC$155:$CB$1048576,MATCH($A122,'Hoja de Trabajo para listado'!$BC$155:$BC$1048576,0),MATCH((CUADRO!H$4&amp;$E122),'Hoja de Trabajo para listado'!$BC$151:$CB$151,0)),0)+IFERROR(INDEX('Hoja de Trabajo para listado'!$DE$153:$DG$274,MATCH($A122,'Hoja de Trabajo para listado'!$DE$153:$DE$1048576,0),MATCH((CUADRO!H$4&amp;$E122),'Hoja de Trabajo para listado'!$DE$151:$DG$151,0)),0)+IFERROR(INDEX('Hoja de Trabajo para listado'!$CD$155:$DC$1048576,MATCH($A122,'Hoja de Trabajo para listado'!$CD$155:$CD$1048576,0),MATCH((CUADRO!H$4&amp;$E122),'Hoja de Trabajo para listado'!$CD$151:$DC$151,0)),0)</f>
        <v>8996.1</v>
      </c>
      <c r="I122" s="243">
        <f ca="1">+IFERROR(INDEX('Hoja de Trabajo para listado'!$A$155:$Z$1048576,MATCH($A122,'Hoja de Trabajo para listado'!$A$155:$A$1048576,0),MATCH((CUADRO!I$4&amp;$E122),'Hoja de Trabajo para listado'!$A$151:$Z$151,0)),0)+IFERROR(INDEX('Hoja de Trabajo para listado'!$AB$155:$BA$1048576,MATCH($A122,'Hoja de Trabajo para listado'!$AB$155:$AB$1048576,0),MATCH((CUADRO!I$4&amp;$E122),'Hoja de Trabajo para listado'!$AB$151:$BA$151,0)),0)+IFERROR(INDEX('Hoja de Trabajo para listado'!$BC$155:$CB$1048576,MATCH($A122,'Hoja de Trabajo para listado'!$BC$155:$BC$1048576,0),MATCH((CUADRO!I$4&amp;$E122),'Hoja de Trabajo para listado'!$BC$151:$CB$151,0)),0)+IFERROR(INDEX('Hoja de Trabajo para listado'!$DE$153:$DG$274,MATCH($A122,'Hoja de Trabajo para listado'!$DE$153:$DE$1048576,0),MATCH((CUADRO!I$4&amp;$E122),'Hoja de Trabajo para listado'!$DE$151:$DG$151,0)),0)+IFERROR(INDEX('Hoja de Trabajo para listado'!$CD$155:$DC$1048576,MATCH($A122,'Hoja de Trabajo para listado'!$CD$155:$CD$1048576,0),MATCH((CUADRO!I$4&amp;$E122),'Hoja de Trabajo para listado'!$CD$151:$DC$151,0)),0)</f>
        <v>30886.6</v>
      </c>
      <c r="J122" s="243">
        <f ca="1">+IFERROR(INDEX('Hoja de Trabajo para listado'!$A$155:$Z$1048576,MATCH($A122,'Hoja de Trabajo para listado'!$A$155:$A$1048576,0),MATCH((CUADRO!J$4&amp;$E122),'Hoja de Trabajo para listado'!$A$151:$Z$151,0)),0)+IFERROR(INDEX('Hoja de Trabajo para listado'!$AB$155:$BA$1048576,MATCH($A122,'Hoja de Trabajo para listado'!$AB$155:$AB$1048576,0),MATCH((CUADRO!J$4&amp;$E122),'Hoja de Trabajo para listado'!$AB$151:$BA$151,0)),0)+IFERROR(INDEX('Hoja de Trabajo para listado'!$BC$155:$CB$1048576,MATCH($A122,'Hoja de Trabajo para listado'!$BC$155:$BC$1048576,0),MATCH((CUADRO!J$4&amp;$E122),'Hoja de Trabajo para listado'!$BC$151:$CB$151,0)),0)+IFERROR(INDEX('Hoja de Trabajo para listado'!$DE$153:$DG$274,MATCH($A122,'Hoja de Trabajo para listado'!$DE$153:$DE$1048576,0),MATCH((CUADRO!J$4&amp;$E122),'Hoja de Trabajo para listado'!$DE$151:$DG$151,0)),0)+IFERROR(INDEX('Hoja de Trabajo para listado'!$CD$155:$DC$1048576,MATCH($A122,'Hoja de Trabajo para listado'!$CD$155:$CD$1048576,0),MATCH((CUADRO!J$4&amp;$E122),'Hoja de Trabajo para listado'!$CD$151:$DC$151,0)),0)</f>
        <v>0</v>
      </c>
      <c r="K122" s="243">
        <f ca="1">+IFERROR(INDEX('Hoja de Trabajo para listado'!$A$155:$Z$1048576,MATCH($A122,'Hoja de Trabajo para listado'!$A$155:$A$1048576,0),MATCH((CUADRO!K$4&amp;$E122),'Hoja de Trabajo para listado'!$A$151:$Z$151,0)),0)+IFERROR(INDEX('Hoja de Trabajo para listado'!$AB$155:$BA$1048576,MATCH($A122,'Hoja de Trabajo para listado'!$AB$155:$AB$1048576,0),MATCH((CUADRO!K$4&amp;$E122),'Hoja de Trabajo para listado'!$AB$151:$BA$151,0)),0)+IFERROR(INDEX('Hoja de Trabajo para listado'!$BC$155:$CB$1048576,MATCH($A122,'Hoja de Trabajo para listado'!$BC$155:$BC$1048576,0),MATCH((CUADRO!K$4&amp;$E122),'Hoja de Trabajo para listado'!$BC$151:$CB$151,0)),0)+IFERROR(INDEX('Hoja de Trabajo para listado'!$DE$153:$DG$274,MATCH($A122,'Hoja de Trabajo para listado'!$DE$153:$DE$1048576,0),MATCH((CUADRO!K$4&amp;$E122),'Hoja de Trabajo para listado'!$DE$151:$DG$151,0)),0)+IFERROR(INDEX('Hoja de Trabajo para listado'!$CD$155:$DC$1048576,MATCH($A122,'Hoja de Trabajo para listado'!$CD$155:$CD$1048576,0),MATCH((CUADRO!K$4&amp;$E122),'Hoja de Trabajo para listado'!$CD$151:$DC$151,0)),0)</f>
        <v>1531.04</v>
      </c>
      <c r="L122" s="243">
        <f ca="1">+IFERROR(INDEX('Hoja de Trabajo para listado'!$A$155:$Z$1048576,MATCH($A122,'Hoja de Trabajo para listado'!$A$155:$A$1048576,0),MATCH((CUADRO!L$4&amp;$E122),'Hoja de Trabajo para listado'!$A$151:$Z$151,0)),0)+IFERROR(INDEX('Hoja de Trabajo para listado'!$AB$155:$BA$1048576,MATCH($A122,'Hoja de Trabajo para listado'!$AB$155:$AB$1048576,0),MATCH((CUADRO!L$4&amp;$E122),'Hoja de Trabajo para listado'!$AB$151:$BA$151,0)),0)+IFERROR(INDEX('Hoja de Trabajo para listado'!$BC$155:$CB$1048576,MATCH($A122,'Hoja de Trabajo para listado'!$BC$155:$BC$1048576,0),MATCH((CUADRO!L$4&amp;$E122),'Hoja de Trabajo para listado'!$BC$151:$CB$151,0)),0)+IFERROR(INDEX('Hoja de Trabajo para listado'!$DE$153:$DG$274,MATCH($A122,'Hoja de Trabajo para listado'!$DE$153:$DE$1048576,0),MATCH((CUADRO!L$4&amp;$E122),'Hoja de Trabajo para listado'!$DE$151:$DG$151,0)),0)+IFERROR(INDEX('Hoja de Trabajo para listado'!$CD$155:$DC$1048576,MATCH($A122,'Hoja de Trabajo para listado'!$CD$155:$CD$1048576,0),MATCH((CUADRO!L$4&amp;$E122),'Hoja de Trabajo para listado'!$CD$151:$DC$151,0)),0)</f>
        <v>0</v>
      </c>
      <c r="M122" s="243">
        <f ca="1">+IFERROR(INDEX('Hoja de Trabajo para listado'!$A$155:$Z$1048576,MATCH($A122,'Hoja de Trabajo para listado'!$A$155:$A$1048576,0),MATCH((CUADRO!M$4&amp;$E122),'Hoja de Trabajo para listado'!$A$151:$Z$151,0)),0)+IFERROR(INDEX('Hoja de Trabajo para listado'!$AB$155:$BA$1048576,MATCH($A122,'Hoja de Trabajo para listado'!$AB$155:$AB$1048576,0),MATCH((CUADRO!M$4&amp;$E122),'Hoja de Trabajo para listado'!$AB$151:$BA$151,0)),0)+IFERROR(INDEX('Hoja de Trabajo para listado'!$BC$155:$CB$1048576,MATCH($A122,'Hoja de Trabajo para listado'!$BC$155:$BC$1048576,0),MATCH((CUADRO!M$4&amp;$E122),'Hoja de Trabajo para listado'!$BC$151:$CB$151,0)),0)+IFERROR(INDEX('Hoja de Trabajo para listado'!$DE$153:$DG$274,MATCH($A122,'Hoja de Trabajo para listado'!$DE$153:$DE$1048576,0),MATCH((CUADRO!M$4&amp;$E122),'Hoja de Trabajo para listado'!$DE$151:$DG$151,0)),0)+IFERROR(INDEX('Hoja de Trabajo para listado'!$CD$155:$DC$1048576,MATCH($A122,'Hoja de Trabajo para listado'!$CD$155:$CD$1048576,0),MATCH((CUADRO!M$4&amp;$E122),'Hoja de Trabajo para listado'!$CD$151:$DC$151,0)),0)</f>
        <v>0</v>
      </c>
      <c r="N122" s="243">
        <f ca="1">+IFERROR(INDEX('Hoja de Trabajo para listado'!$A$155:$Z$1048576,MATCH($A122,'Hoja de Trabajo para listado'!$A$155:$A$1048576,0),MATCH((CUADRO!N$4&amp;$E122),'Hoja de Trabajo para listado'!$A$151:$Z$151,0)),0)+IFERROR(INDEX('Hoja de Trabajo para listado'!$AB$155:$BA$1048576,MATCH($A122,'Hoja de Trabajo para listado'!$AB$155:$AB$1048576,0),MATCH((CUADRO!N$4&amp;$E122),'Hoja de Trabajo para listado'!$AB$151:$BA$151,0)),0)+IFERROR(INDEX('Hoja de Trabajo para listado'!$BC$155:$CB$1048576,MATCH($A122,'Hoja de Trabajo para listado'!$BC$155:$BC$1048576,0),MATCH((CUADRO!N$4&amp;$E122),'Hoja de Trabajo para listado'!$BC$151:$CB$151,0)),0)+IFERROR(INDEX('Hoja de Trabajo para listado'!$DE$153:$DG$274,MATCH($A122,'Hoja de Trabajo para listado'!$DE$153:$DE$1048576,0),MATCH((CUADRO!N$4&amp;$E122),'Hoja de Trabajo para listado'!$DE$151:$DG$151,0)),0)+IFERROR(INDEX('Hoja de Trabajo para listado'!$CD$155:$DC$1048576,MATCH($A122,'Hoja de Trabajo para listado'!$CD$155:$CD$1048576,0),MATCH((CUADRO!N$4&amp;$E122),'Hoja de Trabajo para listado'!$CD$151:$DC$151,0)),0)</f>
        <v>821.84</v>
      </c>
      <c r="O122" s="243">
        <f ca="1">+IFERROR(INDEX('Hoja de Trabajo para listado'!$A$155:$Z$1048576,MATCH($A122,'Hoja de Trabajo para listado'!$A$155:$A$1048576,0),MATCH((CUADRO!O$4&amp;$E122),'Hoja de Trabajo para listado'!$A$151:$Z$151,0)),0)+IFERROR(INDEX('Hoja de Trabajo para listado'!$AB$155:$BA$1048576,MATCH($A122,'Hoja de Trabajo para listado'!$AB$155:$AB$1048576,0),MATCH((CUADRO!O$4&amp;$E122),'Hoja de Trabajo para listado'!$AB$151:$BA$151,0)),0)+IFERROR(INDEX('Hoja de Trabajo para listado'!$BC$155:$CB$1048576,MATCH($A122,'Hoja de Trabajo para listado'!$BC$155:$BC$1048576,0),MATCH((CUADRO!O$4&amp;$E122),'Hoja de Trabajo para listado'!$BC$151:$CB$151,0)),0)+IFERROR(INDEX('Hoja de Trabajo para listado'!$DE$153:$DG$274,MATCH($A122,'Hoja de Trabajo para listado'!$DE$153:$DE$1048576,0),MATCH((CUADRO!O$4&amp;$E122),'Hoja de Trabajo para listado'!$DE$151:$DG$151,0)),0)+IFERROR(INDEX('Hoja de Trabajo para listado'!$CD$155:$DC$1048576,MATCH($A122,'Hoja de Trabajo para listado'!$CD$155:$CD$1048576,0),MATCH((CUADRO!O$4&amp;$E122),'Hoja de Trabajo para listado'!$CD$151:$DC$151,0)),0)</f>
        <v>4218.08</v>
      </c>
      <c r="P122" s="243">
        <f ca="1">+IFERROR(INDEX('Hoja de Trabajo para listado'!$A$155:$Z$1048576,MATCH($A122,'Hoja de Trabajo para listado'!$A$155:$A$1048576,0),MATCH((CUADRO!P$4&amp;$E122),'Hoja de Trabajo para listado'!$A$151:$Z$151,0)),0)+IFERROR(INDEX('Hoja de Trabajo para listado'!$AB$155:$BA$1048576,MATCH($A122,'Hoja de Trabajo para listado'!$AB$155:$AB$1048576,0),MATCH((CUADRO!P$4&amp;$E122),'Hoja de Trabajo para listado'!$AB$151:$BA$151,0)),0)+IFERROR(INDEX('Hoja de Trabajo para listado'!$BC$155:$CB$1048576,MATCH($A122,'Hoja de Trabajo para listado'!$BC$155:$BC$1048576,0),MATCH((CUADRO!P$4&amp;$E122),'Hoja de Trabajo para listado'!$BC$151:$CB$151,0)),0)+IFERROR(INDEX('Hoja de Trabajo para listado'!$DE$153:$DG$274,MATCH($A122,'Hoja de Trabajo para listado'!$DE$153:$DE$1048576,0),MATCH((CUADRO!P$4&amp;$E122),'Hoja de Trabajo para listado'!$DE$151:$DG$151,0)),0)+IFERROR(INDEX('Hoja de Trabajo para listado'!$CD$155:$DC$1048576,MATCH($A122,'Hoja de Trabajo para listado'!$CD$155:$CD$1048576,0),MATCH((CUADRO!P$4&amp;$E122),'Hoja de Trabajo para listado'!$CD$151:$DC$151,0)),0)</f>
        <v>0</v>
      </c>
      <c r="Q122" s="243">
        <f ca="1">+IFERROR(INDEX('Hoja de Trabajo para listado'!$A$155:$Z$1048576,MATCH($A122,'Hoja de Trabajo para listado'!$A$155:$A$1048576,0),MATCH((CUADRO!Q$4&amp;$E122),'Hoja de Trabajo para listado'!$A$151:$Z$151,0)),0)+IFERROR(INDEX('Hoja de Trabajo para listado'!$AB$155:$BA$1048576,MATCH($A122,'Hoja de Trabajo para listado'!$AB$155:$AB$1048576,0),MATCH((CUADRO!Q$4&amp;$E122),'Hoja de Trabajo para listado'!$AB$151:$BA$151,0)),0)+IFERROR(INDEX('Hoja de Trabajo para listado'!$BC$155:$CB$1048576,MATCH($A122,'Hoja de Trabajo para listado'!$BC$155:$BC$1048576,0),MATCH((CUADRO!Q$4&amp;$E122),'Hoja de Trabajo para listado'!$BC$151:$CB$151,0)),0)+IFERROR(INDEX('Hoja de Trabajo para listado'!$DE$153:$DG$274,MATCH($A122,'Hoja de Trabajo para listado'!$DE$153:$DE$1048576,0),MATCH((CUADRO!Q$4&amp;$E122),'Hoja de Trabajo para listado'!$DE$151:$DG$151,0)),0)+IFERROR(INDEX('Hoja de Trabajo para listado'!$CD$155:$DC$1048576,MATCH($A122,'Hoja de Trabajo para listado'!$CD$155:$CD$1048576,0),MATCH((CUADRO!Q$4&amp;$E122),'Hoja de Trabajo para listado'!$CD$151:$DC$151,0)),0)</f>
        <v>0</v>
      </c>
      <c r="R122" s="243">
        <f t="shared" ca="1" si="5"/>
        <v>266230.69</v>
      </c>
      <c r="S122" s="243">
        <f ca="1">+R121+R122</f>
        <v>266230.69</v>
      </c>
      <c r="T122" s="243">
        <f ca="1">+S122</f>
        <v>266230.69</v>
      </c>
      <c r="U122" s="242">
        <f t="shared" si="6"/>
        <v>2</v>
      </c>
      <c r="V122" s="327" t="str">
        <f>+VLOOKUP(A122,bd_lista!$A$3:$E$592,5,FALSE)</f>
        <v>Instituciones Descentralizadas</v>
      </c>
      <c r="W122" s="398"/>
      <c r="X122" s="240">
        <f>+VLOOKUP(A122,[4]Sheet1!$A$13:$D$744,4,FALSE)</f>
        <v>20</v>
      </c>
      <c r="Y122" s="240" t="str">
        <f>+VLOOKUP(X122,bd_lista!$A$3:$C$592,3,FALSE)</f>
        <v>Ministerio de Defensa</v>
      </c>
      <c r="Z122" s="288"/>
      <c r="AA122" s="289"/>
    </row>
    <row r="123" spans="1:27" customFormat="1" ht="15" hidden="1" customHeight="1">
      <c r="A123" s="249">
        <v>171</v>
      </c>
      <c r="B123" s="393">
        <f>+A123</f>
        <v>171</v>
      </c>
      <c r="C123" s="245" t="str">
        <f>+VLOOKUP(A123,bd_lista!$A$3:$C$592,3,FALSE)</f>
        <v>Centro de Investigación Agrícola Tropical</v>
      </c>
      <c r="D123" s="395" t="str">
        <f>+C123</f>
        <v>Centro de Investigación Agrícola Tropical</v>
      </c>
      <c r="E123" s="245" t="s">
        <v>1303</v>
      </c>
      <c r="F123" s="241">
        <f ca="1">+IFERROR(INDEX('Hoja de Trabajo para listado'!$A$155:$Z$1048576,MATCH($A123,'Hoja de Trabajo para listado'!$A$155:$A$1048576,0),MATCH((CUADRO!F$4&amp;$E123),'Hoja de Trabajo para listado'!$A$151:$Z$151,0)),0)+IFERROR(INDEX('Hoja de Trabajo para listado'!$AB$155:$BA$1048576,MATCH($A123,'Hoja de Trabajo para listado'!$AB$155:$AB$1048576,0),MATCH((CUADRO!F$4&amp;$E123),'Hoja de Trabajo para listado'!$AB$151:$BA$151,0)),0)+IFERROR(INDEX('Hoja de Trabajo para listado'!$BC$155:$CB$1048576,MATCH($A123,'Hoja de Trabajo para listado'!$BC$155:$BC$1048576,0),MATCH((CUADRO!F$4&amp;$E123),'Hoja de Trabajo para listado'!$BC$151:$CB$151,0)),0)+IFERROR(INDEX('Hoja de Trabajo para listado'!$DE$153:$DG$274,MATCH($A123,'Hoja de Trabajo para listado'!$DE$153:$DE$1048576,0),MATCH((CUADRO!F$4&amp;$E123),'Hoja de Trabajo para listado'!$DE$151:$DG$151,0)),0)+IFERROR(INDEX('Hoja de Trabajo para listado'!$CD$155:$DC$1048576,MATCH($A123,'Hoja de Trabajo para listado'!$CD$155:$CD$1048576,0),MATCH((CUADRO!F$4&amp;$E123),'Hoja de Trabajo para listado'!$CD$151:$DC$151,0)),0)</f>
        <v>0</v>
      </c>
      <c r="G123" s="241">
        <f ca="1">+IFERROR(INDEX('Hoja de Trabajo para listado'!$A$155:$Z$1048576,MATCH($A123,'Hoja de Trabajo para listado'!$A$155:$A$1048576,0),MATCH((CUADRO!G$4&amp;$E123),'Hoja de Trabajo para listado'!$A$151:$Z$151,0)),0)+IFERROR(INDEX('Hoja de Trabajo para listado'!$AB$155:$BA$1048576,MATCH($A123,'Hoja de Trabajo para listado'!$AB$155:$AB$1048576,0),MATCH((CUADRO!G$4&amp;$E123),'Hoja de Trabajo para listado'!$AB$151:$BA$151,0)),0)+IFERROR(INDEX('Hoja de Trabajo para listado'!$BC$155:$CB$1048576,MATCH($A123,'Hoja de Trabajo para listado'!$BC$155:$BC$1048576,0),MATCH((CUADRO!G$4&amp;$E123),'Hoja de Trabajo para listado'!$BC$151:$CB$151,0)),0)+IFERROR(INDEX('Hoja de Trabajo para listado'!$DE$153:$DG$274,MATCH($A123,'Hoja de Trabajo para listado'!$DE$153:$DE$1048576,0),MATCH((CUADRO!G$4&amp;$E123),'Hoja de Trabajo para listado'!$DE$151:$DG$151,0)),0)+IFERROR(INDEX('Hoja de Trabajo para listado'!$CD$155:$DC$1048576,MATCH($A123,'Hoja de Trabajo para listado'!$CD$155:$CD$1048576,0),MATCH((CUADRO!G$4&amp;$E123),'Hoja de Trabajo para listado'!$CD$151:$DC$151,0)),0)</f>
        <v>0</v>
      </c>
      <c r="H123" s="241">
        <f ca="1">+IFERROR(INDEX('Hoja de Trabajo para listado'!$A$155:$Z$1048576,MATCH($A123,'Hoja de Trabajo para listado'!$A$155:$A$1048576,0),MATCH((CUADRO!H$4&amp;$E123),'Hoja de Trabajo para listado'!$A$151:$Z$151,0)),0)+IFERROR(INDEX('Hoja de Trabajo para listado'!$AB$155:$BA$1048576,MATCH($A123,'Hoja de Trabajo para listado'!$AB$155:$AB$1048576,0),MATCH((CUADRO!H$4&amp;$E123),'Hoja de Trabajo para listado'!$AB$151:$BA$151,0)),0)+IFERROR(INDEX('Hoja de Trabajo para listado'!$BC$155:$CB$1048576,MATCH($A123,'Hoja de Trabajo para listado'!$BC$155:$BC$1048576,0),MATCH((CUADRO!H$4&amp;$E123),'Hoja de Trabajo para listado'!$BC$151:$CB$151,0)),0)+IFERROR(INDEX('Hoja de Trabajo para listado'!$DE$153:$DG$274,MATCH($A123,'Hoja de Trabajo para listado'!$DE$153:$DE$1048576,0),MATCH((CUADRO!H$4&amp;$E123),'Hoja de Trabajo para listado'!$DE$151:$DG$151,0)),0)+IFERROR(INDEX('Hoja de Trabajo para listado'!$CD$155:$DC$1048576,MATCH($A123,'Hoja de Trabajo para listado'!$CD$155:$CD$1048576,0),MATCH((CUADRO!H$4&amp;$E123),'Hoja de Trabajo para listado'!$CD$151:$DC$151,0)),0)</f>
        <v>0</v>
      </c>
      <c r="I123" s="241">
        <f ca="1">+IFERROR(INDEX('Hoja de Trabajo para listado'!$A$155:$Z$1048576,MATCH($A123,'Hoja de Trabajo para listado'!$A$155:$A$1048576,0),MATCH((CUADRO!I$4&amp;$E123),'Hoja de Trabajo para listado'!$A$151:$Z$151,0)),0)+IFERROR(INDEX('Hoja de Trabajo para listado'!$AB$155:$BA$1048576,MATCH($A123,'Hoja de Trabajo para listado'!$AB$155:$AB$1048576,0),MATCH((CUADRO!I$4&amp;$E123),'Hoja de Trabajo para listado'!$AB$151:$BA$151,0)),0)+IFERROR(INDEX('Hoja de Trabajo para listado'!$BC$155:$CB$1048576,MATCH($A123,'Hoja de Trabajo para listado'!$BC$155:$BC$1048576,0),MATCH((CUADRO!I$4&amp;$E123),'Hoja de Trabajo para listado'!$BC$151:$CB$151,0)),0)+IFERROR(INDEX('Hoja de Trabajo para listado'!$DE$153:$DG$274,MATCH($A123,'Hoja de Trabajo para listado'!$DE$153:$DE$1048576,0),MATCH((CUADRO!I$4&amp;$E123),'Hoja de Trabajo para listado'!$DE$151:$DG$151,0)),0)+IFERROR(INDEX('Hoja de Trabajo para listado'!$CD$155:$DC$1048576,MATCH($A123,'Hoja de Trabajo para listado'!$CD$155:$CD$1048576,0),MATCH((CUADRO!I$4&amp;$E123),'Hoja de Trabajo para listado'!$CD$151:$DC$151,0)),0)</f>
        <v>0</v>
      </c>
      <c r="J123" s="241">
        <f ca="1">+IFERROR(INDEX('Hoja de Trabajo para listado'!$A$155:$Z$1048576,MATCH($A123,'Hoja de Trabajo para listado'!$A$155:$A$1048576,0),MATCH((CUADRO!J$4&amp;$E123),'Hoja de Trabajo para listado'!$A$151:$Z$151,0)),0)+IFERROR(INDEX('Hoja de Trabajo para listado'!$AB$155:$BA$1048576,MATCH($A123,'Hoja de Trabajo para listado'!$AB$155:$AB$1048576,0),MATCH((CUADRO!J$4&amp;$E123),'Hoja de Trabajo para listado'!$AB$151:$BA$151,0)),0)+IFERROR(INDEX('Hoja de Trabajo para listado'!$BC$155:$CB$1048576,MATCH($A123,'Hoja de Trabajo para listado'!$BC$155:$BC$1048576,0),MATCH((CUADRO!J$4&amp;$E123),'Hoja de Trabajo para listado'!$BC$151:$CB$151,0)),0)+IFERROR(INDEX('Hoja de Trabajo para listado'!$DE$153:$DG$274,MATCH($A123,'Hoja de Trabajo para listado'!$DE$153:$DE$1048576,0),MATCH((CUADRO!J$4&amp;$E123),'Hoja de Trabajo para listado'!$DE$151:$DG$151,0)),0)+IFERROR(INDEX('Hoja de Trabajo para listado'!$CD$155:$DC$1048576,MATCH($A123,'Hoja de Trabajo para listado'!$CD$155:$CD$1048576,0),MATCH((CUADRO!J$4&amp;$E123),'Hoja de Trabajo para listado'!$CD$151:$DC$151,0)),0)</f>
        <v>0</v>
      </c>
      <c r="K123" s="241">
        <f ca="1">+IFERROR(INDEX('Hoja de Trabajo para listado'!$A$155:$Z$1048576,MATCH($A123,'Hoja de Trabajo para listado'!$A$155:$A$1048576,0),MATCH((CUADRO!K$4&amp;$E123),'Hoja de Trabajo para listado'!$A$151:$Z$151,0)),0)+IFERROR(INDEX('Hoja de Trabajo para listado'!$AB$155:$BA$1048576,MATCH($A123,'Hoja de Trabajo para listado'!$AB$155:$AB$1048576,0),MATCH((CUADRO!K$4&amp;$E123),'Hoja de Trabajo para listado'!$AB$151:$BA$151,0)),0)+IFERROR(INDEX('Hoja de Trabajo para listado'!$BC$155:$CB$1048576,MATCH($A123,'Hoja de Trabajo para listado'!$BC$155:$BC$1048576,0),MATCH((CUADRO!K$4&amp;$E123),'Hoja de Trabajo para listado'!$BC$151:$CB$151,0)),0)+IFERROR(INDEX('Hoja de Trabajo para listado'!$DE$153:$DG$274,MATCH($A123,'Hoja de Trabajo para listado'!$DE$153:$DE$1048576,0),MATCH((CUADRO!K$4&amp;$E123),'Hoja de Trabajo para listado'!$DE$151:$DG$151,0)),0)+IFERROR(INDEX('Hoja de Trabajo para listado'!$CD$155:$DC$1048576,MATCH($A123,'Hoja de Trabajo para listado'!$CD$155:$CD$1048576,0),MATCH((CUADRO!K$4&amp;$E123),'Hoja de Trabajo para listado'!$CD$151:$DC$151,0)),0)</f>
        <v>0</v>
      </c>
      <c r="L123" s="241">
        <f ca="1">+IFERROR(INDEX('Hoja de Trabajo para listado'!$A$155:$Z$1048576,MATCH($A123,'Hoja de Trabajo para listado'!$A$155:$A$1048576,0),MATCH((CUADRO!L$4&amp;$E123),'Hoja de Trabajo para listado'!$A$151:$Z$151,0)),0)+IFERROR(INDEX('Hoja de Trabajo para listado'!$AB$155:$BA$1048576,MATCH($A123,'Hoja de Trabajo para listado'!$AB$155:$AB$1048576,0),MATCH((CUADRO!L$4&amp;$E123),'Hoja de Trabajo para listado'!$AB$151:$BA$151,0)),0)+IFERROR(INDEX('Hoja de Trabajo para listado'!$BC$155:$CB$1048576,MATCH($A123,'Hoja de Trabajo para listado'!$BC$155:$BC$1048576,0),MATCH((CUADRO!L$4&amp;$E123),'Hoja de Trabajo para listado'!$BC$151:$CB$151,0)),0)+IFERROR(INDEX('Hoja de Trabajo para listado'!$DE$153:$DG$274,MATCH($A123,'Hoja de Trabajo para listado'!$DE$153:$DE$1048576,0),MATCH((CUADRO!L$4&amp;$E123),'Hoja de Trabajo para listado'!$DE$151:$DG$151,0)),0)+IFERROR(INDEX('Hoja de Trabajo para listado'!$CD$155:$DC$1048576,MATCH($A123,'Hoja de Trabajo para listado'!$CD$155:$CD$1048576,0),MATCH((CUADRO!L$4&amp;$E123),'Hoja de Trabajo para listado'!$CD$151:$DC$151,0)),0)</f>
        <v>0</v>
      </c>
      <c r="M123" s="241">
        <f ca="1">+IFERROR(INDEX('Hoja de Trabajo para listado'!$A$155:$Z$1048576,MATCH($A123,'Hoja de Trabajo para listado'!$A$155:$A$1048576,0),MATCH((CUADRO!M$4&amp;$E123),'Hoja de Trabajo para listado'!$A$151:$Z$151,0)),0)+IFERROR(INDEX('Hoja de Trabajo para listado'!$AB$155:$BA$1048576,MATCH($A123,'Hoja de Trabajo para listado'!$AB$155:$AB$1048576,0),MATCH((CUADRO!M$4&amp;$E123),'Hoja de Trabajo para listado'!$AB$151:$BA$151,0)),0)+IFERROR(INDEX('Hoja de Trabajo para listado'!$BC$155:$CB$1048576,MATCH($A123,'Hoja de Trabajo para listado'!$BC$155:$BC$1048576,0),MATCH((CUADRO!M$4&amp;$E123),'Hoja de Trabajo para listado'!$BC$151:$CB$151,0)),0)+IFERROR(INDEX('Hoja de Trabajo para listado'!$DE$153:$DG$274,MATCH($A123,'Hoja de Trabajo para listado'!$DE$153:$DE$1048576,0),MATCH((CUADRO!M$4&amp;$E123),'Hoja de Trabajo para listado'!$DE$151:$DG$151,0)),0)+IFERROR(INDEX('Hoja de Trabajo para listado'!$CD$155:$DC$1048576,MATCH($A123,'Hoja de Trabajo para listado'!$CD$155:$CD$1048576,0),MATCH((CUADRO!M$4&amp;$E123),'Hoja de Trabajo para listado'!$CD$151:$DC$151,0)),0)</f>
        <v>0</v>
      </c>
      <c r="N123" s="241">
        <f ca="1">+IFERROR(INDEX('Hoja de Trabajo para listado'!$A$155:$Z$1048576,MATCH($A123,'Hoja de Trabajo para listado'!$A$155:$A$1048576,0),MATCH((CUADRO!N$4&amp;$E123),'Hoja de Trabajo para listado'!$A$151:$Z$151,0)),0)+IFERROR(INDEX('Hoja de Trabajo para listado'!$AB$155:$BA$1048576,MATCH($A123,'Hoja de Trabajo para listado'!$AB$155:$AB$1048576,0),MATCH((CUADRO!N$4&amp;$E123),'Hoja de Trabajo para listado'!$AB$151:$BA$151,0)),0)+IFERROR(INDEX('Hoja de Trabajo para listado'!$BC$155:$CB$1048576,MATCH($A123,'Hoja de Trabajo para listado'!$BC$155:$BC$1048576,0),MATCH((CUADRO!N$4&amp;$E123),'Hoja de Trabajo para listado'!$BC$151:$CB$151,0)),0)+IFERROR(INDEX('Hoja de Trabajo para listado'!$DE$153:$DG$274,MATCH($A123,'Hoja de Trabajo para listado'!$DE$153:$DE$1048576,0),MATCH((CUADRO!N$4&amp;$E123),'Hoja de Trabajo para listado'!$DE$151:$DG$151,0)),0)+IFERROR(INDEX('Hoja de Trabajo para listado'!$CD$155:$DC$1048576,MATCH($A123,'Hoja de Trabajo para listado'!$CD$155:$CD$1048576,0),MATCH((CUADRO!N$4&amp;$E123),'Hoja de Trabajo para listado'!$CD$151:$DC$151,0)),0)</f>
        <v>0</v>
      </c>
      <c r="O123" s="241">
        <f ca="1">+IFERROR(INDEX('Hoja de Trabajo para listado'!$A$155:$Z$1048576,MATCH($A123,'Hoja de Trabajo para listado'!$A$155:$A$1048576,0),MATCH((CUADRO!O$4&amp;$E123),'Hoja de Trabajo para listado'!$A$151:$Z$151,0)),0)+IFERROR(INDEX('Hoja de Trabajo para listado'!$AB$155:$BA$1048576,MATCH($A123,'Hoja de Trabajo para listado'!$AB$155:$AB$1048576,0),MATCH((CUADRO!O$4&amp;$E123),'Hoja de Trabajo para listado'!$AB$151:$BA$151,0)),0)+IFERROR(INDEX('Hoja de Trabajo para listado'!$BC$155:$CB$1048576,MATCH($A123,'Hoja de Trabajo para listado'!$BC$155:$BC$1048576,0),MATCH((CUADRO!O$4&amp;$E123),'Hoja de Trabajo para listado'!$BC$151:$CB$151,0)),0)+IFERROR(INDEX('Hoja de Trabajo para listado'!$DE$153:$DG$274,MATCH($A123,'Hoja de Trabajo para listado'!$DE$153:$DE$1048576,0),MATCH((CUADRO!O$4&amp;$E123),'Hoja de Trabajo para listado'!$DE$151:$DG$151,0)),0)+IFERROR(INDEX('Hoja de Trabajo para listado'!$CD$155:$DC$1048576,MATCH($A123,'Hoja de Trabajo para listado'!$CD$155:$CD$1048576,0),MATCH((CUADRO!O$4&amp;$E123),'Hoja de Trabajo para listado'!$CD$151:$DC$151,0)),0)</f>
        <v>0</v>
      </c>
      <c r="P123" s="241">
        <f ca="1">+IFERROR(INDEX('Hoja de Trabajo para listado'!$A$155:$Z$1048576,MATCH($A123,'Hoja de Trabajo para listado'!$A$155:$A$1048576,0),MATCH((CUADRO!P$4&amp;$E123),'Hoja de Trabajo para listado'!$A$151:$Z$151,0)),0)+IFERROR(INDEX('Hoja de Trabajo para listado'!$AB$155:$BA$1048576,MATCH($A123,'Hoja de Trabajo para listado'!$AB$155:$AB$1048576,0),MATCH((CUADRO!P$4&amp;$E123),'Hoja de Trabajo para listado'!$AB$151:$BA$151,0)),0)+IFERROR(INDEX('Hoja de Trabajo para listado'!$BC$155:$CB$1048576,MATCH($A123,'Hoja de Trabajo para listado'!$BC$155:$BC$1048576,0),MATCH((CUADRO!P$4&amp;$E123),'Hoja de Trabajo para listado'!$BC$151:$CB$151,0)),0)+IFERROR(INDEX('Hoja de Trabajo para listado'!$DE$153:$DG$274,MATCH($A123,'Hoja de Trabajo para listado'!$DE$153:$DE$1048576,0),MATCH((CUADRO!P$4&amp;$E123),'Hoja de Trabajo para listado'!$DE$151:$DG$151,0)),0)+IFERROR(INDEX('Hoja de Trabajo para listado'!$CD$155:$DC$1048576,MATCH($A123,'Hoja de Trabajo para listado'!$CD$155:$CD$1048576,0),MATCH((CUADRO!P$4&amp;$E123),'Hoja de Trabajo para listado'!$CD$151:$DC$151,0)),0)</f>
        <v>0</v>
      </c>
      <c r="Q123" s="241">
        <f ca="1">+IFERROR(INDEX('Hoja de Trabajo para listado'!$A$155:$Z$1048576,MATCH($A123,'Hoja de Trabajo para listado'!$A$155:$A$1048576,0),MATCH((CUADRO!Q$4&amp;$E123),'Hoja de Trabajo para listado'!$A$151:$Z$151,0)),0)+IFERROR(INDEX('Hoja de Trabajo para listado'!$AB$155:$BA$1048576,MATCH($A123,'Hoja de Trabajo para listado'!$AB$155:$AB$1048576,0),MATCH((CUADRO!Q$4&amp;$E123),'Hoja de Trabajo para listado'!$AB$151:$BA$151,0)),0)+IFERROR(INDEX('Hoja de Trabajo para listado'!$BC$155:$CB$1048576,MATCH($A123,'Hoja de Trabajo para listado'!$BC$155:$BC$1048576,0),MATCH((CUADRO!Q$4&amp;$E123),'Hoja de Trabajo para listado'!$BC$151:$CB$151,0)),0)+IFERROR(INDEX('Hoja de Trabajo para listado'!$DE$153:$DG$274,MATCH($A123,'Hoja de Trabajo para listado'!$DE$153:$DE$1048576,0),MATCH((CUADRO!Q$4&amp;$E123),'Hoja de Trabajo para listado'!$DE$151:$DG$151,0)),0)+IFERROR(INDEX('Hoja de Trabajo para listado'!$CD$155:$DC$1048576,MATCH($A123,'Hoja de Trabajo para listado'!$CD$155:$CD$1048576,0),MATCH((CUADRO!Q$4&amp;$E123),'Hoja de Trabajo para listado'!$CD$151:$DC$151,0)),0)</f>
        <v>0</v>
      </c>
      <c r="R123" s="241">
        <f t="shared" ca="1" si="5"/>
        <v>0</v>
      </c>
      <c r="S123" s="241"/>
      <c r="T123" s="241">
        <f ca="1">+T124</f>
        <v>0</v>
      </c>
      <c r="U123" s="240">
        <f t="shared" si="6"/>
        <v>1</v>
      </c>
      <c r="V123" s="327" t="str">
        <f>+VLOOKUP(A123,bd_lista!$A$3:$E$592,5,FALSE)</f>
        <v>Instituciones Descentralizadas</v>
      </c>
      <c r="W123" s="397" t="str">
        <f>+V123</f>
        <v>Instituciones Descentralizadas</v>
      </c>
      <c r="X123" s="240">
        <f>+VLOOKUP(A123,[4]Sheet1!$A$13:$D$744,4,FALSE)</f>
        <v>0</v>
      </c>
      <c r="Y123" s="240" t="e">
        <f>+VLOOKUP(X123,bd_lista!$A$3:$C$592,3,FALSE)</f>
        <v>#N/A</v>
      </c>
      <c r="Z123" s="290">
        <f>+X123</f>
        <v>0</v>
      </c>
      <c r="AA123" s="291" t="e">
        <f>+Y123</f>
        <v>#N/A</v>
      </c>
    </row>
    <row r="124" spans="1:27" customFormat="1" ht="15" hidden="1" customHeight="1">
      <c r="A124" s="32">
        <v>171</v>
      </c>
      <c r="B124" s="394"/>
      <c r="C124" s="327" t="str">
        <f>+VLOOKUP(A124,bd_lista!$A$3:$C$592,3,FALSE)</f>
        <v>Centro de Investigación Agrícola Tropical</v>
      </c>
      <c r="D124" s="396"/>
      <c r="E124" s="327" t="s">
        <v>1304</v>
      </c>
      <c r="F124" s="243">
        <f ca="1">+IFERROR(INDEX('Hoja de Trabajo para listado'!$A$155:$Z$1048576,MATCH($A124,'Hoja de Trabajo para listado'!$A$155:$A$1048576,0),MATCH((CUADRO!F$4&amp;$E124),'Hoja de Trabajo para listado'!$A$151:$Z$151,0)),0)+IFERROR(INDEX('Hoja de Trabajo para listado'!$AB$155:$BA$1048576,MATCH($A124,'Hoja de Trabajo para listado'!$AB$155:$AB$1048576,0),MATCH((CUADRO!F$4&amp;$E124),'Hoja de Trabajo para listado'!$AB$151:$BA$151,0)),0)+IFERROR(INDEX('Hoja de Trabajo para listado'!$BC$155:$CB$1048576,MATCH($A124,'Hoja de Trabajo para listado'!$BC$155:$BC$1048576,0),MATCH((CUADRO!F$4&amp;$E124),'Hoja de Trabajo para listado'!$BC$151:$CB$151,0)),0)+IFERROR(INDEX('Hoja de Trabajo para listado'!$DE$153:$DG$274,MATCH($A124,'Hoja de Trabajo para listado'!$DE$153:$DE$1048576,0),MATCH((CUADRO!F$4&amp;$E124),'Hoja de Trabajo para listado'!$DE$151:$DG$151,0)),0)+IFERROR(INDEX('Hoja de Trabajo para listado'!$CD$155:$DC$1048576,MATCH($A124,'Hoja de Trabajo para listado'!$CD$155:$CD$1048576,0),MATCH((CUADRO!F$4&amp;$E124),'Hoja de Trabajo para listado'!$CD$151:$DC$151,0)),0)</f>
        <v>0</v>
      </c>
      <c r="G124" s="243">
        <f ca="1">+IFERROR(INDEX('Hoja de Trabajo para listado'!$A$155:$Z$1048576,MATCH($A124,'Hoja de Trabajo para listado'!$A$155:$A$1048576,0),MATCH((CUADRO!G$4&amp;$E124),'Hoja de Trabajo para listado'!$A$151:$Z$151,0)),0)+IFERROR(INDEX('Hoja de Trabajo para listado'!$AB$155:$BA$1048576,MATCH($A124,'Hoja de Trabajo para listado'!$AB$155:$AB$1048576,0),MATCH((CUADRO!G$4&amp;$E124),'Hoja de Trabajo para listado'!$AB$151:$BA$151,0)),0)+IFERROR(INDEX('Hoja de Trabajo para listado'!$BC$155:$CB$1048576,MATCH($A124,'Hoja de Trabajo para listado'!$BC$155:$BC$1048576,0),MATCH((CUADRO!G$4&amp;$E124),'Hoja de Trabajo para listado'!$BC$151:$CB$151,0)),0)+IFERROR(INDEX('Hoja de Trabajo para listado'!$DE$153:$DG$274,MATCH($A124,'Hoja de Trabajo para listado'!$DE$153:$DE$1048576,0),MATCH((CUADRO!G$4&amp;$E124),'Hoja de Trabajo para listado'!$DE$151:$DG$151,0)),0)+IFERROR(INDEX('Hoja de Trabajo para listado'!$CD$155:$DC$1048576,MATCH($A124,'Hoja de Trabajo para listado'!$CD$155:$CD$1048576,0),MATCH((CUADRO!G$4&amp;$E124),'Hoja de Trabajo para listado'!$CD$151:$DC$151,0)),0)</f>
        <v>0</v>
      </c>
      <c r="H124" s="243">
        <f ca="1">+IFERROR(INDEX('Hoja de Trabajo para listado'!$A$155:$Z$1048576,MATCH($A124,'Hoja de Trabajo para listado'!$A$155:$A$1048576,0),MATCH((CUADRO!H$4&amp;$E124),'Hoja de Trabajo para listado'!$A$151:$Z$151,0)),0)+IFERROR(INDEX('Hoja de Trabajo para listado'!$AB$155:$BA$1048576,MATCH($A124,'Hoja de Trabajo para listado'!$AB$155:$AB$1048576,0),MATCH((CUADRO!H$4&amp;$E124),'Hoja de Trabajo para listado'!$AB$151:$BA$151,0)),0)+IFERROR(INDEX('Hoja de Trabajo para listado'!$BC$155:$CB$1048576,MATCH($A124,'Hoja de Trabajo para listado'!$BC$155:$BC$1048576,0),MATCH((CUADRO!H$4&amp;$E124),'Hoja de Trabajo para listado'!$BC$151:$CB$151,0)),0)+IFERROR(INDEX('Hoja de Trabajo para listado'!$DE$153:$DG$274,MATCH($A124,'Hoja de Trabajo para listado'!$DE$153:$DE$1048576,0),MATCH((CUADRO!H$4&amp;$E124),'Hoja de Trabajo para listado'!$DE$151:$DG$151,0)),0)+IFERROR(INDEX('Hoja de Trabajo para listado'!$CD$155:$DC$1048576,MATCH($A124,'Hoja de Trabajo para listado'!$CD$155:$CD$1048576,0),MATCH((CUADRO!H$4&amp;$E124),'Hoja de Trabajo para listado'!$CD$151:$DC$151,0)),0)</f>
        <v>0</v>
      </c>
      <c r="I124" s="243">
        <f ca="1">+IFERROR(INDEX('Hoja de Trabajo para listado'!$A$155:$Z$1048576,MATCH($A124,'Hoja de Trabajo para listado'!$A$155:$A$1048576,0),MATCH((CUADRO!I$4&amp;$E124),'Hoja de Trabajo para listado'!$A$151:$Z$151,0)),0)+IFERROR(INDEX('Hoja de Trabajo para listado'!$AB$155:$BA$1048576,MATCH($A124,'Hoja de Trabajo para listado'!$AB$155:$AB$1048576,0),MATCH((CUADRO!I$4&amp;$E124),'Hoja de Trabajo para listado'!$AB$151:$BA$151,0)),0)+IFERROR(INDEX('Hoja de Trabajo para listado'!$BC$155:$CB$1048576,MATCH($A124,'Hoja de Trabajo para listado'!$BC$155:$BC$1048576,0),MATCH((CUADRO!I$4&amp;$E124),'Hoja de Trabajo para listado'!$BC$151:$CB$151,0)),0)+IFERROR(INDEX('Hoja de Trabajo para listado'!$DE$153:$DG$274,MATCH($A124,'Hoja de Trabajo para listado'!$DE$153:$DE$1048576,0),MATCH((CUADRO!I$4&amp;$E124),'Hoja de Trabajo para listado'!$DE$151:$DG$151,0)),0)+IFERROR(INDEX('Hoja de Trabajo para listado'!$CD$155:$DC$1048576,MATCH($A124,'Hoja de Trabajo para listado'!$CD$155:$CD$1048576,0),MATCH((CUADRO!I$4&amp;$E124),'Hoja de Trabajo para listado'!$CD$151:$DC$151,0)),0)</f>
        <v>0</v>
      </c>
      <c r="J124" s="243">
        <f ca="1">+IFERROR(INDEX('Hoja de Trabajo para listado'!$A$155:$Z$1048576,MATCH($A124,'Hoja de Trabajo para listado'!$A$155:$A$1048576,0),MATCH((CUADRO!J$4&amp;$E124),'Hoja de Trabajo para listado'!$A$151:$Z$151,0)),0)+IFERROR(INDEX('Hoja de Trabajo para listado'!$AB$155:$BA$1048576,MATCH($A124,'Hoja de Trabajo para listado'!$AB$155:$AB$1048576,0),MATCH((CUADRO!J$4&amp;$E124),'Hoja de Trabajo para listado'!$AB$151:$BA$151,0)),0)+IFERROR(INDEX('Hoja de Trabajo para listado'!$BC$155:$CB$1048576,MATCH($A124,'Hoja de Trabajo para listado'!$BC$155:$BC$1048576,0),MATCH((CUADRO!J$4&amp;$E124),'Hoja de Trabajo para listado'!$BC$151:$CB$151,0)),0)+IFERROR(INDEX('Hoja de Trabajo para listado'!$DE$153:$DG$274,MATCH($A124,'Hoja de Trabajo para listado'!$DE$153:$DE$1048576,0),MATCH((CUADRO!J$4&amp;$E124),'Hoja de Trabajo para listado'!$DE$151:$DG$151,0)),0)+IFERROR(INDEX('Hoja de Trabajo para listado'!$CD$155:$DC$1048576,MATCH($A124,'Hoja de Trabajo para listado'!$CD$155:$CD$1048576,0),MATCH((CUADRO!J$4&amp;$E124),'Hoja de Trabajo para listado'!$CD$151:$DC$151,0)),0)</f>
        <v>0</v>
      </c>
      <c r="K124" s="243">
        <f ca="1">+IFERROR(INDEX('Hoja de Trabajo para listado'!$A$155:$Z$1048576,MATCH($A124,'Hoja de Trabajo para listado'!$A$155:$A$1048576,0),MATCH((CUADRO!K$4&amp;$E124),'Hoja de Trabajo para listado'!$A$151:$Z$151,0)),0)+IFERROR(INDEX('Hoja de Trabajo para listado'!$AB$155:$BA$1048576,MATCH($A124,'Hoja de Trabajo para listado'!$AB$155:$AB$1048576,0),MATCH((CUADRO!K$4&amp;$E124),'Hoja de Trabajo para listado'!$AB$151:$BA$151,0)),0)+IFERROR(INDEX('Hoja de Trabajo para listado'!$BC$155:$CB$1048576,MATCH($A124,'Hoja de Trabajo para listado'!$BC$155:$BC$1048576,0),MATCH((CUADRO!K$4&amp;$E124),'Hoja de Trabajo para listado'!$BC$151:$CB$151,0)),0)+IFERROR(INDEX('Hoja de Trabajo para listado'!$DE$153:$DG$274,MATCH($A124,'Hoja de Trabajo para listado'!$DE$153:$DE$1048576,0),MATCH((CUADRO!K$4&amp;$E124),'Hoja de Trabajo para listado'!$DE$151:$DG$151,0)),0)+IFERROR(INDEX('Hoja de Trabajo para listado'!$CD$155:$DC$1048576,MATCH($A124,'Hoja de Trabajo para listado'!$CD$155:$CD$1048576,0),MATCH((CUADRO!K$4&amp;$E124),'Hoja de Trabajo para listado'!$CD$151:$DC$151,0)),0)</f>
        <v>0</v>
      </c>
      <c r="L124" s="243">
        <f ca="1">+IFERROR(INDEX('Hoja de Trabajo para listado'!$A$155:$Z$1048576,MATCH($A124,'Hoja de Trabajo para listado'!$A$155:$A$1048576,0),MATCH((CUADRO!L$4&amp;$E124),'Hoja de Trabajo para listado'!$A$151:$Z$151,0)),0)+IFERROR(INDEX('Hoja de Trabajo para listado'!$AB$155:$BA$1048576,MATCH($A124,'Hoja de Trabajo para listado'!$AB$155:$AB$1048576,0),MATCH((CUADRO!L$4&amp;$E124),'Hoja de Trabajo para listado'!$AB$151:$BA$151,0)),0)+IFERROR(INDEX('Hoja de Trabajo para listado'!$BC$155:$CB$1048576,MATCH($A124,'Hoja de Trabajo para listado'!$BC$155:$BC$1048576,0),MATCH((CUADRO!L$4&amp;$E124),'Hoja de Trabajo para listado'!$BC$151:$CB$151,0)),0)+IFERROR(INDEX('Hoja de Trabajo para listado'!$DE$153:$DG$274,MATCH($A124,'Hoja de Trabajo para listado'!$DE$153:$DE$1048576,0),MATCH((CUADRO!L$4&amp;$E124),'Hoja de Trabajo para listado'!$DE$151:$DG$151,0)),0)+IFERROR(INDEX('Hoja de Trabajo para listado'!$CD$155:$DC$1048576,MATCH($A124,'Hoja de Trabajo para listado'!$CD$155:$CD$1048576,0),MATCH((CUADRO!L$4&amp;$E124),'Hoja de Trabajo para listado'!$CD$151:$DC$151,0)),0)</f>
        <v>0</v>
      </c>
      <c r="M124" s="243">
        <f ca="1">+IFERROR(INDEX('Hoja de Trabajo para listado'!$A$155:$Z$1048576,MATCH($A124,'Hoja de Trabajo para listado'!$A$155:$A$1048576,0),MATCH((CUADRO!M$4&amp;$E124),'Hoja de Trabajo para listado'!$A$151:$Z$151,0)),0)+IFERROR(INDEX('Hoja de Trabajo para listado'!$AB$155:$BA$1048576,MATCH($A124,'Hoja de Trabajo para listado'!$AB$155:$AB$1048576,0),MATCH((CUADRO!M$4&amp;$E124),'Hoja de Trabajo para listado'!$AB$151:$BA$151,0)),0)+IFERROR(INDEX('Hoja de Trabajo para listado'!$BC$155:$CB$1048576,MATCH($A124,'Hoja de Trabajo para listado'!$BC$155:$BC$1048576,0),MATCH((CUADRO!M$4&amp;$E124),'Hoja de Trabajo para listado'!$BC$151:$CB$151,0)),0)+IFERROR(INDEX('Hoja de Trabajo para listado'!$DE$153:$DG$274,MATCH($A124,'Hoja de Trabajo para listado'!$DE$153:$DE$1048576,0),MATCH((CUADRO!M$4&amp;$E124),'Hoja de Trabajo para listado'!$DE$151:$DG$151,0)),0)+IFERROR(INDEX('Hoja de Trabajo para listado'!$CD$155:$DC$1048576,MATCH($A124,'Hoja de Trabajo para listado'!$CD$155:$CD$1048576,0),MATCH((CUADRO!M$4&amp;$E124),'Hoja de Trabajo para listado'!$CD$151:$DC$151,0)),0)</f>
        <v>0</v>
      </c>
      <c r="N124" s="243">
        <f ca="1">+IFERROR(INDEX('Hoja de Trabajo para listado'!$A$155:$Z$1048576,MATCH($A124,'Hoja de Trabajo para listado'!$A$155:$A$1048576,0),MATCH((CUADRO!N$4&amp;$E124),'Hoja de Trabajo para listado'!$A$151:$Z$151,0)),0)+IFERROR(INDEX('Hoja de Trabajo para listado'!$AB$155:$BA$1048576,MATCH($A124,'Hoja de Trabajo para listado'!$AB$155:$AB$1048576,0),MATCH((CUADRO!N$4&amp;$E124),'Hoja de Trabajo para listado'!$AB$151:$BA$151,0)),0)+IFERROR(INDEX('Hoja de Trabajo para listado'!$BC$155:$CB$1048576,MATCH($A124,'Hoja de Trabajo para listado'!$BC$155:$BC$1048576,0),MATCH((CUADRO!N$4&amp;$E124),'Hoja de Trabajo para listado'!$BC$151:$CB$151,0)),0)+IFERROR(INDEX('Hoja de Trabajo para listado'!$DE$153:$DG$274,MATCH($A124,'Hoja de Trabajo para listado'!$DE$153:$DE$1048576,0),MATCH((CUADRO!N$4&amp;$E124),'Hoja de Trabajo para listado'!$DE$151:$DG$151,0)),0)+IFERROR(INDEX('Hoja de Trabajo para listado'!$CD$155:$DC$1048576,MATCH($A124,'Hoja de Trabajo para listado'!$CD$155:$CD$1048576,0),MATCH((CUADRO!N$4&amp;$E124),'Hoja de Trabajo para listado'!$CD$151:$DC$151,0)),0)</f>
        <v>0</v>
      </c>
      <c r="O124" s="243">
        <f ca="1">+IFERROR(INDEX('Hoja de Trabajo para listado'!$A$155:$Z$1048576,MATCH($A124,'Hoja de Trabajo para listado'!$A$155:$A$1048576,0),MATCH((CUADRO!O$4&amp;$E124),'Hoja de Trabajo para listado'!$A$151:$Z$151,0)),0)+IFERROR(INDEX('Hoja de Trabajo para listado'!$AB$155:$BA$1048576,MATCH($A124,'Hoja de Trabajo para listado'!$AB$155:$AB$1048576,0),MATCH((CUADRO!O$4&amp;$E124),'Hoja de Trabajo para listado'!$AB$151:$BA$151,0)),0)+IFERROR(INDEX('Hoja de Trabajo para listado'!$BC$155:$CB$1048576,MATCH($A124,'Hoja de Trabajo para listado'!$BC$155:$BC$1048576,0),MATCH((CUADRO!O$4&amp;$E124),'Hoja de Trabajo para listado'!$BC$151:$CB$151,0)),0)+IFERROR(INDEX('Hoja de Trabajo para listado'!$DE$153:$DG$274,MATCH($A124,'Hoja de Trabajo para listado'!$DE$153:$DE$1048576,0),MATCH((CUADRO!O$4&amp;$E124),'Hoja de Trabajo para listado'!$DE$151:$DG$151,0)),0)+IFERROR(INDEX('Hoja de Trabajo para listado'!$CD$155:$DC$1048576,MATCH($A124,'Hoja de Trabajo para listado'!$CD$155:$CD$1048576,0),MATCH((CUADRO!O$4&amp;$E124),'Hoja de Trabajo para listado'!$CD$151:$DC$151,0)),0)</f>
        <v>0</v>
      </c>
      <c r="P124" s="243">
        <f ca="1">+IFERROR(INDEX('Hoja de Trabajo para listado'!$A$155:$Z$1048576,MATCH($A124,'Hoja de Trabajo para listado'!$A$155:$A$1048576,0),MATCH((CUADRO!P$4&amp;$E124),'Hoja de Trabajo para listado'!$A$151:$Z$151,0)),0)+IFERROR(INDEX('Hoja de Trabajo para listado'!$AB$155:$BA$1048576,MATCH($A124,'Hoja de Trabajo para listado'!$AB$155:$AB$1048576,0),MATCH((CUADRO!P$4&amp;$E124),'Hoja de Trabajo para listado'!$AB$151:$BA$151,0)),0)+IFERROR(INDEX('Hoja de Trabajo para listado'!$BC$155:$CB$1048576,MATCH($A124,'Hoja de Trabajo para listado'!$BC$155:$BC$1048576,0),MATCH((CUADRO!P$4&amp;$E124),'Hoja de Trabajo para listado'!$BC$151:$CB$151,0)),0)+IFERROR(INDEX('Hoja de Trabajo para listado'!$DE$153:$DG$274,MATCH($A124,'Hoja de Trabajo para listado'!$DE$153:$DE$1048576,0),MATCH((CUADRO!P$4&amp;$E124),'Hoja de Trabajo para listado'!$DE$151:$DG$151,0)),0)+IFERROR(INDEX('Hoja de Trabajo para listado'!$CD$155:$DC$1048576,MATCH($A124,'Hoja de Trabajo para listado'!$CD$155:$CD$1048576,0),MATCH((CUADRO!P$4&amp;$E124),'Hoja de Trabajo para listado'!$CD$151:$DC$151,0)),0)</f>
        <v>0</v>
      </c>
      <c r="Q124" s="243">
        <f ca="1">+IFERROR(INDEX('Hoja de Trabajo para listado'!$A$155:$Z$1048576,MATCH($A124,'Hoja de Trabajo para listado'!$A$155:$A$1048576,0),MATCH((CUADRO!Q$4&amp;$E124),'Hoja de Trabajo para listado'!$A$151:$Z$151,0)),0)+IFERROR(INDEX('Hoja de Trabajo para listado'!$AB$155:$BA$1048576,MATCH($A124,'Hoja de Trabajo para listado'!$AB$155:$AB$1048576,0),MATCH((CUADRO!Q$4&amp;$E124),'Hoja de Trabajo para listado'!$AB$151:$BA$151,0)),0)+IFERROR(INDEX('Hoja de Trabajo para listado'!$BC$155:$CB$1048576,MATCH($A124,'Hoja de Trabajo para listado'!$BC$155:$BC$1048576,0),MATCH((CUADRO!Q$4&amp;$E124),'Hoja de Trabajo para listado'!$BC$151:$CB$151,0)),0)+IFERROR(INDEX('Hoja de Trabajo para listado'!$DE$153:$DG$274,MATCH($A124,'Hoja de Trabajo para listado'!$DE$153:$DE$1048576,0),MATCH((CUADRO!Q$4&amp;$E124),'Hoja de Trabajo para listado'!$DE$151:$DG$151,0)),0)+IFERROR(INDEX('Hoja de Trabajo para listado'!$CD$155:$DC$1048576,MATCH($A124,'Hoja de Trabajo para listado'!$CD$155:$CD$1048576,0),MATCH((CUADRO!Q$4&amp;$E124),'Hoja de Trabajo para listado'!$CD$151:$DC$151,0)),0)</f>
        <v>0</v>
      </c>
      <c r="R124" s="243">
        <f t="shared" ca="1" si="5"/>
        <v>0</v>
      </c>
      <c r="S124" s="243">
        <f ca="1">+R123+R124</f>
        <v>0</v>
      </c>
      <c r="T124" s="243">
        <f ca="1">+S124</f>
        <v>0</v>
      </c>
      <c r="U124" s="242">
        <f t="shared" si="6"/>
        <v>2</v>
      </c>
      <c r="V124" s="327" t="str">
        <f>+VLOOKUP(A124,bd_lista!$A$3:$E$592,5,FALSE)</f>
        <v>Instituciones Descentralizadas</v>
      </c>
      <c r="W124" s="398"/>
      <c r="X124" s="240">
        <f>+VLOOKUP(A124,[4]Sheet1!$A$13:$D$744,4,FALSE)</f>
        <v>0</v>
      </c>
      <c r="Y124" s="240" t="e">
        <f>+VLOOKUP(X124,bd_lista!$A$3:$C$592,3,FALSE)</f>
        <v>#N/A</v>
      </c>
      <c r="Z124" s="288"/>
      <c r="AA124" s="289"/>
    </row>
    <row r="125" spans="1:27" ht="15" customHeight="1">
      <c r="A125" s="378">
        <v>190</v>
      </c>
      <c r="B125" s="393">
        <f>+A125</f>
        <v>190</v>
      </c>
      <c r="C125" s="245" t="str">
        <f>+VLOOKUP(A125,bd_lista!$A$3:$C$592,3,FALSE)</f>
        <v>Autoridad Jurisdiccional Administrativa Minera</v>
      </c>
      <c r="D125" s="395" t="str">
        <f>+C125</f>
        <v>Autoridad Jurisdiccional Administrativa Minera</v>
      </c>
      <c r="E125" s="245" t="s">
        <v>1303</v>
      </c>
      <c r="F125" s="241">
        <f ca="1">+IFERROR(INDEX('Hoja de Trabajo para listado'!$A$155:$Z$1048576,MATCH($A125,'Hoja de Trabajo para listado'!$A$155:$A$1048576,0),MATCH((CUADRO!F$4&amp;$E125),'Hoja de Trabajo para listado'!$A$151:$Z$151,0)),0)+IFERROR(INDEX('Hoja de Trabajo para listado'!$AB$155:$BA$1048576,MATCH($A125,'Hoja de Trabajo para listado'!$AB$155:$AB$1048576,0),MATCH((CUADRO!F$4&amp;$E125),'Hoja de Trabajo para listado'!$AB$151:$BA$151,0)),0)+IFERROR(INDEX('Hoja de Trabajo para listado'!$BC$155:$CB$1048576,MATCH($A125,'Hoja de Trabajo para listado'!$BC$155:$BC$1048576,0),MATCH((CUADRO!F$4&amp;$E125),'Hoja de Trabajo para listado'!$BC$151:$CB$151,0)),0)+IFERROR(INDEX('Hoja de Trabajo para listado'!$DE$153:$DG$274,MATCH($A125,'Hoja de Trabajo para listado'!$DE$153:$DE$1048576,0),MATCH((CUADRO!F$4&amp;$E125),'Hoja de Trabajo para listado'!$DE$151:$DG$151,0)),0)+IFERROR(INDEX('Hoja de Trabajo para listado'!$CD$155:$DC$1048576,MATCH($A125,'Hoja de Trabajo para listado'!$CD$155:$CD$1048576,0),MATCH((CUADRO!F$4&amp;$E125),'Hoja de Trabajo para listado'!$CD$151:$DC$151,0)),0)</f>
        <v>0</v>
      </c>
      <c r="G125" s="241">
        <f ca="1">+IFERROR(INDEX('Hoja de Trabajo para listado'!$A$155:$Z$1048576,MATCH($A125,'Hoja de Trabajo para listado'!$A$155:$A$1048576,0),MATCH((CUADRO!G$4&amp;$E125),'Hoja de Trabajo para listado'!$A$151:$Z$151,0)),0)+IFERROR(INDEX('Hoja de Trabajo para listado'!$AB$155:$BA$1048576,MATCH($A125,'Hoja de Trabajo para listado'!$AB$155:$AB$1048576,0),MATCH((CUADRO!G$4&amp;$E125),'Hoja de Trabajo para listado'!$AB$151:$BA$151,0)),0)+IFERROR(INDEX('Hoja de Trabajo para listado'!$BC$155:$CB$1048576,MATCH($A125,'Hoja de Trabajo para listado'!$BC$155:$BC$1048576,0),MATCH((CUADRO!G$4&amp;$E125),'Hoja de Trabajo para listado'!$BC$151:$CB$151,0)),0)+IFERROR(INDEX('Hoja de Trabajo para listado'!$DE$153:$DG$274,MATCH($A125,'Hoja de Trabajo para listado'!$DE$153:$DE$1048576,0),MATCH((CUADRO!G$4&amp;$E125),'Hoja de Trabajo para listado'!$DE$151:$DG$151,0)),0)+IFERROR(INDEX('Hoja de Trabajo para listado'!$CD$155:$DC$1048576,MATCH($A125,'Hoja de Trabajo para listado'!$CD$155:$CD$1048576,0),MATCH((CUADRO!G$4&amp;$E125),'Hoja de Trabajo para listado'!$CD$151:$DC$151,0)),0)</f>
        <v>0</v>
      </c>
      <c r="H125" s="241">
        <f ca="1">+IFERROR(INDEX('Hoja de Trabajo para listado'!$A$155:$Z$1048576,MATCH($A125,'Hoja de Trabajo para listado'!$A$155:$A$1048576,0),MATCH((CUADRO!H$4&amp;$E125),'Hoja de Trabajo para listado'!$A$151:$Z$151,0)),0)+IFERROR(INDEX('Hoja de Trabajo para listado'!$AB$155:$BA$1048576,MATCH($A125,'Hoja de Trabajo para listado'!$AB$155:$AB$1048576,0),MATCH((CUADRO!H$4&amp;$E125),'Hoja de Trabajo para listado'!$AB$151:$BA$151,0)),0)+IFERROR(INDEX('Hoja de Trabajo para listado'!$BC$155:$CB$1048576,MATCH($A125,'Hoja de Trabajo para listado'!$BC$155:$BC$1048576,0),MATCH((CUADRO!H$4&amp;$E125),'Hoja de Trabajo para listado'!$BC$151:$CB$151,0)),0)+IFERROR(INDEX('Hoja de Trabajo para listado'!$DE$153:$DG$274,MATCH($A125,'Hoja de Trabajo para listado'!$DE$153:$DE$1048576,0),MATCH((CUADRO!H$4&amp;$E125),'Hoja de Trabajo para listado'!$DE$151:$DG$151,0)),0)+IFERROR(INDEX('Hoja de Trabajo para listado'!$CD$155:$DC$1048576,MATCH($A125,'Hoja de Trabajo para listado'!$CD$155:$CD$1048576,0),MATCH((CUADRO!H$4&amp;$E125),'Hoja de Trabajo para listado'!$CD$151:$DC$151,0)),0)</f>
        <v>0</v>
      </c>
      <c r="I125" s="241">
        <f ca="1">+IFERROR(INDEX('Hoja de Trabajo para listado'!$A$155:$Z$1048576,MATCH($A125,'Hoja de Trabajo para listado'!$A$155:$A$1048576,0),MATCH((CUADRO!I$4&amp;$E125),'Hoja de Trabajo para listado'!$A$151:$Z$151,0)),0)+IFERROR(INDEX('Hoja de Trabajo para listado'!$AB$155:$BA$1048576,MATCH($A125,'Hoja de Trabajo para listado'!$AB$155:$AB$1048576,0),MATCH((CUADRO!I$4&amp;$E125),'Hoja de Trabajo para listado'!$AB$151:$BA$151,0)),0)+IFERROR(INDEX('Hoja de Trabajo para listado'!$BC$155:$CB$1048576,MATCH($A125,'Hoja de Trabajo para listado'!$BC$155:$BC$1048576,0),MATCH((CUADRO!I$4&amp;$E125),'Hoja de Trabajo para listado'!$BC$151:$CB$151,0)),0)+IFERROR(INDEX('Hoja de Trabajo para listado'!$DE$153:$DG$274,MATCH($A125,'Hoja de Trabajo para listado'!$DE$153:$DE$1048576,0),MATCH((CUADRO!I$4&amp;$E125),'Hoja de Trabajo para listado'!$DE$151:$DG$151,0)),0)+IFERROR(INDEX('Hoja de Trabajo para listado'!$CD$155:$DC$1048576,MATCH($A125,'Hoja de Trabajo para listado'!$CD$155:$CD$1048576,0),MATCH((CUADRO!I$4&amp;$E125),'Hoja de Trabajo para listado'!$CD$151:$DC$151,0)),0)</f>
        <v>0</v>
      </c>
      <c r="J125" s="241">
        <f ca="1">+IFERROR(INDEX('Hoja de Trabajo para listado'!$A$155:$Z$1048576,MATCH($A125,'Hoja de Trabajo para listado'!$A$155:$A$1048576,0),MATCH((CUADRO!J$4&amp;$E125),'Hoja de Trabajo para listado'!$A$151:$Z$151,0)),0)+IFERROR(INDEX('Hoja de Trabajo para listado'!$AB$155:$BA$1048576,MATCH($A125,'Hoja de Trabajo para listado'!$AB$155:$AB$1048576,0),MATCH((CUADRO!J$4&amp;$E125),'Hoja de Trabajo para listado'!$AB$151:$BA$151,0)),0)+IFERROR(INDEX('Hoja de Trabajo para listado'!$BC$155:$CB$1048576,MATCH($A125,'Hoja de Trabajo para listado'!$BC$155:$BC$1048576,0),MATCH((CUADRO!J$4&amp;$E125),'Hoja de Trabajo para listado'!$BC$151:$CB$151,0)),0)+IFERROR(INDEX('Hoja de Trabajo para listado'!$DE$153:$DG$274,MATCH($A125,'Hoja de Trabajo para listado'!$DE$153:$DE$1048576,0),MATCH((CUADRO!J$4&amp;$E125),'Hoja de Trabajo para listado'!$DE$151:$DG$151,0)),0)+IFERROR(INDEX('Hoja de Trabajo para listado'!$CD$155:$DC$1048576,MATCH($A125,'Hoja de Trabajo para listado'!$CD$155:$CD$1048576,0),MATCH((CUADRO!J$4&amp;$E125),'Hoja de Trabajo para listado'!$CD$151:$DC$151,0)),0)</f>
        <v>0</v>
      </c>
      <c r="K125" s="241">
        <f ca="1">+IFERROR(INDEX('Hoja de Trabajo para listado'!$A$155:$Z$1048576,MATCH($A125,'Hoja de Trabajo para listado'!$A$155:$A$1048576,0),MATCH((CUADRO!K$4&amp;$E125),'Hoja de Trabajo para listado'!$A$151:$Z$151,0)),0)+IFERROR(INDEX('Hoja de Trabajo para listado'!$AB$155:$BA$1048576,MATCH($A125,'Hoja de Trabajo para listado'!$AB$155:$AB$1048576,0),MATCH((CUADRO!K$4&amp;$E125),'Hoja de Trabajo para listado'!$AB$151:$BA$151,0)),0)+IFERROR(INDEX('Hoja de Trabajo para listado'!$BC$155:$CB$1048576,MATCH($A125,'Hoja de Trabajo para listado'!$BC$155:$BC$1048576,0),MATCH((CUADRO!K$4&amp;$E125),'Hoja de Trabajo para listado'!$BC$151:$CB$151,0)),0)+IFERROR(INDEX('Hoja de Trabajo para listado'!$DE$153:$DG$274,MATCH($A125,'Hoja de Trabajo para listado'!$DE$153:$DE$1048576,0),MATCH((CUADRO!K$4&amp;$E125),'Hoja de Trabajo para listado'!$DE$151:$DG$151,0)),0)+IFERROR(INDEX('Hoja de Trabajo para listado'!$CD$155:$DC$1048576,MATCH($A125,'Hoja de Trabajo para listado'!$CD$155:$CD$1048576,0),MATCH((CUADRO!K$4&amp;$E125),'Hoja de Trabajo para listado'!$CD$151:$DC$151,0)),0)</f>
        <v>0</v>
      </c>
      <c r="L125" s="241">
        <f ca="1">+IFERROR(INDEX('Hoja de Trabajo para listado'!$A$155:$Z$1048576,MATCH($A125,'Hoja de Trabajo para listado'!$A$155:$A$1048576,0),MATCH((CUADRO!L$4&amp;$E125),'Hoja de Trabajo para listado'!$A$151:$Z$151,0)),0)+IFERROR(INDEX('Hoja de Trabajo para listado'!$AB$155:$BA$1048576,MATCH($A125,'Hoja de Trabajo para listado'!$AB$155:$AB$1048576,0),MATCH((CUADRO!L$4&amp;$E125),'Hoja de Trabajo para listado'!$AB$151:$BA$151,0)),0)+IFERROR(INDEX('Hoja de Trabajo para listado'!$BC$155:$CB$1048576,MATCH($A125,'Hoja de Trabajo para listado'!$BC$155:$BC$1048576,0),MATCH((CUADRO!L$4&amp;$E125),'Hoja de Trabajo para listado'!$BC$151:$CB$151,0)),0)+IFERROR(INDEX('Hoja de Trabajo para listado'!$DE$153:$DG$274,MATCH($A125,'Hoja de Trabajo para listado'!$DE$153:$DE$1048576,0),MATCH((CUADRO!L$4&amp;$E125),'Hoja de Trabajo para listado'!$DE$151:$DG$151,0)),0)+IFERROR(INDEX('Hoja de Trabajo para listado'!$CD$155:$DC$1048576,MATCH($A125,'Hoja de Trabajo para listado'!$CD$155:$CD$1048576,0),MATCH((CUADRO!L$4&amp;$E125),'Hoja de Trabajo para listado'!$CD$151:$DC$151,0)),0)</f>
        <v>0</v>
      </c>
      <c r="M125" s="241">
        <f ca="1">+IFERROR(INDEX('Hoja de Trabajo para listado'!$A$155:$Z$1048576,MATCH($A125,'Hoja de Trabajo para listado'!$A$155:$A$1048576,0),MATCH((CUADRO!M$4&amp;$E125),'Hoja de Trabajo para listado'!$A$151:$Z$151,0)),0)+IFERROR(INDEX('Hoja de Trabajo para listado'!$AB$155:$BA$1048576,MATCH($A125,'Hoja de Trabajo para listado'!$AB$155:$AB$1048576,0),MATCH((CUADRO!M$4&amp;$E125),'Hoja de Trabajo para listado'!$AB$151:$BA$151,0)),0)+IFERROR(INDEX('Hoja de Trabajo para listado'!$BC$155:$CB$1048576,MATCH($A125,'Hoja de Trabajo para listado'!$BC$155:$BC$1048576,0),MATCH((CUADRO!M$4&amp;$E125),'Hoja de Trabajo para listado'!$BC$151:$CB$151,0)),0)+IFERROR(INDEX('Hoja de Trabajo para listado'!$DE$153:$DG$274,MATCH($A125,'Hoja de Trabajo para listado'!$DE$153:$DE$1048576,0),MATCH((CUADRO!M$4&amp;$E125),'Hoja de Trabajo para listado'!$DE$151:$DG$151,0)),0)+IFERROR(INDEX('Hoja de Trabajo para listado'!$CD$155:$DC$1048576,MATCH($A125,'Hoja de Trabajo para listado'!$CD$155:$CD$1048576,0),MATCH((CUADRO!M$4&amp;$E125),'Hoja de Trabajo para listado'!$CD$151:$DC$151,0)),0)</f>
        <v>0</v>
      </c>
      <c r="N125" s="241">
        <f ca="1">+IFERROR(INDEX('Hoja de Trabajo para listado'!$A$155:$Z$1048576,MATCH($A125,'Hoja de Trabajo para listado'!$A$155:$A$1048576,0),MATCH((CUADRO!N$4&amp;$E125),'Hoja de Trabajo para listado'!$A$151:$Z$151,0)),0)+IFERROR(INDEX('Hoja de Trabajo para listado'!$AB$155:$BA$1048576,MATCH($A125,'Hoja de Trabajo para listado'!$AB$155:$AB$1048576,0),MATCH((CUADRO!N$4&amp;$E125),'Hoja de Trabajo para listado'!$AB$151:$BA$151,0)),0)+IFERROR(INDEX('Hoja de Trabajo para listado'!$BC$155:$CB$1048576,MATCH($A125,'Hoja de Trabajo para listado'!$BC$155:$BC$1048576,0),MATCH((CUADRO!N$4&amp;$E125),'Hoja de Trabajo para listado'!$BC$151:$CB$151,0)),0)+IFERROR(INDEX('Hoja de Trabajo para listado'!$DE$153:$DG$274,MATCH($A125,'Hoja de Trabajo para listado'!$DE$153:$DE$1048576,0),MATCH((CUADRO!N$4&amp;$E125),'Hoja de Trabajo para listado'!$DE$151:$DG$151,0)),0)+IFERROR(INDEX('Hoja de Trabajo para listado'!$CD$155:$DC$1048576,MATCH($A125,'Hoja de Trabajo para listado'!$CD$155:$CD$1048576,0),MATCH((CUADRO!N$4&amp;$E125),'Hoja de Trabajo para listado'!$CD$151:$DC$151,0)),0)</f>
        <v>0</v>
      </c>
      <c r="O125" s="241">
        <f ca="1">+IFERROR(INDEX('Hoja de Trabajo para listado'!$A$155:$Z$1048576,MATCH($A125,'Hoja de Trabajo para listado'!$A$155:$A$1048576,0),MATCH((CUADRO!O$4&amp;$E125),'Hoja de Trabajo para listado'!$A$151:$Z$151,0)),0)+IFERROR(INDEX('Hoja de Trabajo para listado'!$AB$155:$BA$1048576,MATCH($A125,'Hoja de Trabajo para listado'!$AB$155:$AB$1048576,0),MATCH((CUADRO!O$4&amp;$E125),'Hoja de Trabajo para listado'!$AB$151:$BA$151,0)),0)+IFERROR(INDEX('Hoja de Trabajo para listado'!$BC$155:$CB$1048576,MATCH($A125,'Hoja de Trabajo para listado'!$BC$155:$BC$1048576,0),MATCH((CUADRO!O$4&amp;$E125),'Hoja de Trabajo para listado'!$BC$151:$CB$151,0)),0)+IFERROR(INDEX('Hoja de Trabajo para listado'!$DE$153:$DG$274,MATCH($A125,'Hoja de Trabajo para listado'!$DE$153:$DE$1048576,0),MATCH((CUADRO!O$4&amp;$E125),'Hoja de Trabajo para listado'!$DE$151:$DG$151,0)),0)+IFERROR(INDEX('Hoja de Trabajo para listado'!$CD$155:$DC$1048576,MATCH($A125,'Hoja de Trabajo para listado'!$CD$155:$CD$1048576,0),MATCH((CUADRO!O$4&amp;$E125),'Hoja de Trabajo para listado'!$CD$151:$DC$151,0)),0)</f>
        <v>0</v>
      </c>
      <c r="P125" s="241">
        <f ca="1">+IFERROR(INDEX('Hoja de Trabajo para listado'!$A$155:$Z$1048576,MATCH($A125,'Hoja de Trabajo para listado'!$A$155:$A$1048576,0),MATCH((CUADRO!P$4&amp;$E125),'Hoja de Trabajo para listado'!$A$151:$Z$151,0)),0)+IFERROR(INDEX('Hoja de Trabajo para listado'!$AB$155:$BA$1048576,MATCH($A125,'Hoja de Trabajo para listado'!$AB$155:$AB$1048576,0),MATCH((CUADRO!P$4&amp;$E125),'Hoja de Trabajo para listado'!$AB$151:$BA$151,0)),0)+IFERROR(INDEX('Hoja de Trabajo para listado'!$BC$155:$CB$1048576,MATCH($A125,'Hoja de Trabajo para listado'!$BC$155:$BC$1048576,0),MATCH((CUADRO!P$4&amp;$E125),'Hoja de Trabajo para listado'!$BC$151:$CB$151,0)),0)+IFERROR(INDEX('Hoja de Trabajo para listado'!$DE$153:$DG$274,MATCH($A125,'Hoja de Trabajo para listado'!$DE$153:$DE$1048576,0),MATCH((CUADRO!P$4&amp;$E125),'Hoja de Trabajo para listado'!$DE$151:$DG$151,0)),0)+IFERROR(INDEX('Hoja de Trabajo para listado'!$CD$155:$DC$1048576,MATCH($A125,'Hoja de Trabajo para listado'!$CD$155:$CD$1048576,0),MATCH((CUADRO!P$4&amp;$E125),'Hoja de Trabajo para listado'!$CD$151:$DC$151,0)),0)</f>
        <v>0</v>
      </c>
      <c r="Q125" s="241">
        <f ca="1">+IFERROR(INDEX('Hoja de Trabajo para listado'!$A$155:$Z$1048576,MATCH($A125,'Hoja de Trabajo para listado'!$A$155:$A$1048576,0),MATCH((CUADRO!Q$4&amp;$E125),'Hoja de Trabajo para listado'!$A$151:$Z$151,0)),0)+IFERROR(INDEX('Hoja de Trabajo para listado'!$AB$155:$BA$1048576,MATCH($A125,'Hoja de Trabajo para listado'!$AB$155:$AB$1048576,0),MATCH((CUADRO!Q$4&amp;$E125),'Hoja de Trabajo para listado'!$AB$151:$BA$151,0)),0)+IFERROR(INDEX('Hoja de Trabajo para listado'!$BC$155:$CB$1048576,MATCH($A125,'Hoja de Trabajo para listado'!$BC$155:$BC$1048576,0),MATCH((CUADRO!Q$4&amp;$E125),'Hoja de Trabajo para listado'!$BC$151:$CB$151,0)),0)+IFERROR(INDEX('Hoja de Trabajo para listado'!$DE$153:$DG$274,MATCH($A125,'Hoja de Trabajo para listado'!$DE$153:$DE$1048576,0),MATCH((CUADRO!Q$4&amp;$E125),'Hoja de Trabajo para listado'!$DE$151:$DG$151,0)),0)+IFERROR(INDEX('Hoja de Trabajo para listado'!$CD$155:$DC$1048576,MATCH($A125,'Hoja de Trabajo para listado'!$CD$155:$CD$1048576,0),MATCH((CUADRO!Q$4&amp;$E125),'Hoja de Trabajo para listado'!$CD$151:$DC$151,0)),0)</f>
        <v>0</v>
      </c>
      <c r="R125" s="241">
        <f t="shared" ca="1" si="5"/>
        <v>0</v>
      </c>
      <c r="S125" s="241"/>
      <c r="T125" s="241">
        <f ca="1">+T126</f>
        <v>4413.16</v>
      </c>
      <c r="U125" s="240">
        <f t="shared" si="6"/>
        <v>1</v>
      </c>
      <c r="V125" s="327" t="str">
        <f>+VLOOKUP(A125,bd_lista!$A$3:$E$592,5,FALSE)</f>
        <v>Instituciones Descentralizadas</v>
      </c>
      <c r="W125" s="397" t="str">
        <f>+V125</f>
        <v>Instituciones Descentralizadas</v>
      </c>
      <c r="X125" s="240">
        <f>+VLOOKUP(A125,[4]Sheet1!$A$13:$D$744,4,FALSE)</f>
        <v>76</v>
      </c>
      <c r="Y125" s="240" t="str">
        <f>+VLOOKUP(X125,bd_lista!$A$3:$C$592,3,FALSE)</f>
        <v>Ministerio de Minería y Metalurgia</v>
      </c>
      <c r="Z125" s="290">
        <f>+X125</f>
        <v>76</v>
      </c>
      <c r="AA125" s="315" t="str">
        <f>+Y125</f>
        <v>Ministerio de Minería y Metalurgia</v>
      </c>
    </row>
    <row r="126" spans="1:27" ht="15" customHeight="1">
      <c r="A126" s="378">
        <v>190</v>
      </c>
      <c r="B126" s="394"/>
      <c r="C126" s="327" t="str">
        <f>+VLOOKUP(A126,bd_lista!$A$3:$C$592,3,FALSE)</f>
        <v>Autoridad Jurisdiccional Administrativa Minera</v>
      </c>
      <c r="D126" s="396"/>
      <c r="E126" s="327" t="s">
        <v>1304</v>
      </c>
      <c r="F126" s="243">
        <f ca="1">+IFERROR(INDEX('Hoja de Trabajo para listado'!$A$155:$Z$1048576,MATCH($A126,'Hoja de Trabajo para listado'!$A$155:$A$1048576,0),MATCH((CUADRO!F$4&amp;$E126),'Hoja de Trabajo para listado'!$A$151:$Z$151,0)),0)+IFERROR(INDEX('Hoja de Trabajo para listado'!$AB$155:$BA$1048576,MATCH($A126,'Hoja de Trabajo para listado'!$AB$155:$AB$1048576,0),MATCH((CUADRO!F$4&amp;$E126),'Hoja de Trabajo para listado'!$AB$151:$BA$151,0)),0)+IFERROR(INDEX('Hoja de Trabajo para listado'!$BC$155:$CB$1048576,MATCH($A126,'Hoja de Trabajo para listado'!$BC$155:$BC$1048576,0),MATCH((CUADRO!F$4&amp;$E126),'Hoja de Trabajo para listado'!$BC$151:$CB$151,0)),0)+IFERROR(INDEX('Hoja de Trabajo para listado'!$DE$153:$DG$274,MATCH($A126,'Hoja de Trabajo para listado'!$DE$153:$DE$1048576,0),MATCH((CUADRO!F$4&amp;$E126),'Hoja de Trabajo para listado'!$DE$151:$DG$151,0)),0)+IFERROR(INDEX('Hoja de Trabajo para listado'!$CD$155:$DC$1048576,MATCH($A126,'Hoja de Trabajo para listado'!$CD$155:$CD$1048576,0),MATCH((CUADRO!F$4&amp;$E126),'Hoja de Trabajo para listado'!$CD$151:$DC$151,0)),0)</f>
        <v>0</v>
      </c>
      <c r="G126" s="243">
        <f ca="1">+IFERROR(INDEX('Hoja de Trabajo para listado'!$A$155:$Z$1048576,MATCH($A126,'Hoja de Trabajo para listado'!$A$155:$A$1048576,0),MATCH((CUADRO!G$4&amp;$E126),'Hoja de Trabajo para listado'!$A$151:$Z$151,0)),0)+IFERROR(INDEX('Hoja de Trabajo para listado'!$AB$155:$BA$1048576,MATCH($A126,'Hoja de Trabajo para listado'!$AB$155:$AB$1048576,0),MATCH((CUADRO!G$4&amp;$E126),'Hoja de Trabajo para listado'!$AB$151:$BA$151,0)),0)+IFERROR(INDEX('Hoja de Trabajo para listado'!$BC$155:$CB$1048576,MATCH($A126,'Hoja de Trabajo para listado'!$BC$155:$BC$1048576,0),MATCH((CUADRO!G$4&amp;$E126),'Hoja de Trabajo para listado'!$BC$151:$CB$151,0)),0)+IFERROR(INDEX('Hoja de Trabajo para listado'!$DE$153:$DG$274,MATCH($A126,'Hoja de Trabajo para listado'!$DE$153:$DE$1048576,0),MATCH((CUADRO!G$4&amp;$E126),'Hoja de Trabajo para listado'!$DE$151:$DG$151,0)),0)+IFERROR(INDEX('Hoja de Trabajo para listado'!$CD$155:$DC$1048576,MATCH($A126,'Hoja de Trabajo para listado'!$CD$155:$CD$1048576,0),MATCH((CUADRO!G$4&amp;$E126),'Hoja de Trabajo para listado'!$CD$151:$DC$151,0)),0)</f>
        <v>3389.16</v>
      </c>
      <c r="H126" s="243">
        <f ca="1">+IFERROR(INDEX('Hoja de Trabajo para listado'!$A$155:$Z$1048576,MATCH($A126,'Hoja de Trabajo para listado'!$A$155:$A$1048576,0),MATCH((CUADRO!H$4&amp;$E126),'Hoja de Trabajo para listado'!$A$151:$Z$151,0)),0)+IFERROR(INDEX('Hoja de Trabajo para listado'!$AB$155:$BA$1048576,MATCH($A126,'Hoja de Trabajo para listado'!$AB$155:$AB$1048576,0),MATCH((CUADRO!H$4&amp;$E126),'Hoja de Trabajo para listado'!$AB$151:$BA$151,0)),0)+IFERROR(INDEX('Hoja de Trabajo para listado'!$BC$155:$CB$1048576,MATCH($A126,'Hoja de Trabajo para listado'!$BC$155:$BC$1048576,0),MATCH((CUADRO!H$4&amp;$E126),'Hoja de Trabajo para listado'!$BC$151:$CB$151,0)),0)+IFERROR(INDEX('Hoja de Trabajo para listado'!$DE$153:$DG$274,MATCH($A126,'Hoja de Trabajo para listado'!$DE$153:$DE$1048576,0),MATCH((CUADRO!H$4&amp;$E126),'Hoja de Trabajo para listado'!$DE$151:$DG$151,0)),0)+IFERROR(INDEX('Hoja de Trabajo para listado'!$CD$155:$DC$1048576,MATCH($A126,'Hoja de Trabajo para listado'!$CD$155:$CD$1048576,0),MATCH((CUADRO!H$4&amp;$E126),'Hoja de Trabajo para listado'!$CD$151:$DC$151,0)),0)</f>
        <v>0</v>
      </c>
      <c r="I126" s="243">
        <f ca="1">+IFERROR(INDEX('Hoja de Trabajo para listado'!$A$155:$Z$1048576,MATCH($A126,'Hoja de Trabajo para listado'!$A$155:$A$1048576,0),MATCH((CUADRO!I$4&amp;$E126),'Hoja de Trabajo para listado'!$A$151:$Z$151,0)),0)+IFERROR(INDEX('Hoja de Trabajo para listado'!$AB$155:$BA$1048576,MATCH($A126,'Hoja de Trabajo para listado'!$AB$155:$AB$1048576,0),MATCH((CUADRO!I$4&amp;$E126),'Hoja de Trabajo para listado'!$AB$151:$BA$151,0)),0)+IFERROR(INDEX('Hoja de Trabajo para listado'!$BC$155:$CB$1048576,MATCH($A126,'Hoja de Trabajo para listado'!$BC$155:$BC$1048576,0),MATCH((CUADRO!I$4&amp;$E126),'Hoja de Trabajo para listado'!$BC$151:$CB$151,0)),0)+IFERROR(INDEX('Hoja de Trabajo para listado'!$DE$153:$DG$274,MATCH($A126,'Hoja de Trabajo para listado'!$DE$153:$DE$1048576,0),MATCH((CUADRO!I$4&amp;$E126),'Hoja de Trabajo para listado'!$DE$151:$DG$151,0)),0)+IFERROR(INDEX('Hoja de Trabajo para listado'!$CD$155:$DC$1048576,MATCH($A126,'Hoja de Trabajo para listado'!$CD$155:$CD$1048576,0),MATCH((CUADRO!I$4&amp;$E126),'Hoja de Trabajo para listado'!$CD$151:$DC$151,0)),0)</f>
        <v>0</v>
      </c>
      <c r="J126" s="243">
        <f ca="1">+IFERROR(INDEX('Hoja de Trabajo para listado'!$A$155:$Z$1048576,MATCH($A126,'Hoja de Trabajo para listado'!$A$155:$A$1048576,0),MATCH((CUADRO!J$4&amp;$E126),'Hoja de Trabajo para listado'!$A$151:$Z$151,0)),0)+IFERROR(INDEX('Hoja de Trabajo para listado'!$AB$155:$BA$1048576,MATCH($A126,'Hoja de Trabajo para listado'!$AB$155:$AB$1048576,0),MATCH((CUADRO!J$4&amp;$E126),'Hoja de Trabajo para listado'!$AB$151:$BA$151,0)),0)+IFERROR(INDEX('Hoja de Trabajo para listado'!$BC$155:$CB$1048576,MATCH($A126,'Hoja de Trabajo para listado'!$BC$155:$BC$1048576,0),MATCH((CUADRO!J$4&amp;$E126),'Hoja de Trabajo para listado'!$BC$151:$CB$151,0)),0)+IFERROR(INDEX('Hoja de Trabajo para listado'!$DE$153:$DG$274,MATCH($A126,'Hoja de Trabajo para listado'!$DE$153:$DE$1048576,0),MATCH((CUADRO!J$4&amp;$E126),'Hoja de Trabajo para listado'!$DE$151:$DG$151,0)),0)+IFERROR(INDEX('Hoja de Trabajo para listado'!$CD$155:$DC$1048576,MATCH($A126,'Hoja de Trabajo para listado'!$CD$155:$CD$1048576,0),MATCH((CUADRO!J$4&amp;$E126),'Hoja de Trabajo para listado'!$CD$151:$DC$151,0)),0)</f>
        <v>0</v>
      </c>
      <c r="K126" s="243">
        <f ca="1">+IFERROR(INDEX('Hoja de Trabajo para listado'!$A$155:$Z$1048576,MATCH($A126,'Hoja de Trabajo para listado'!$A$155:$A$1048576,0),MATCH((CUADRO!K$4&amp;$E126),'Hoja de Trabajo para listado'!$A$151:$Z$151,0)),0)+IFERROR(INDEX('Hoja de Trabajo para listado'!$AB$155:$BA$1048576,MATCH($A126,'Hoja de Trabajo para listado'!$AB$155:$AB$1048576,0),MATCH((CUADRO!K$4&amp;$E126),'Hoja de Trabajo para listado'!$AB$151:$BA$151,0)),0)+IFERROR(INDEX('Hoja de Trabajo para listado'!$BC$155:$CB$1048576,MATCH($A126,'Hoja de Trabajo para listado'!$BC$155:$BC$1048576,0),MATCH((CUADRO!K$4&amp;$E126),'Hoja de Trabajo para listado'!$BC$151:$CB$151,0)),0)+IFERROR(INDEX('Hoja de Trabajo para listado'!$DE$153:$DG$274,MATCH($A126,'Hoja de Trabajo para listado'!$DE$153:$DE$1048576,0),MATCH((CUADRO!K$4&amp;$E126),'Hoja de Trabajo para listado'!$DE$151:$DG$151,0)),0)+IFERROR(INDEX('Hoja de Trabajo para listado'!$CD$155:$DC$1048576,MATCH($A126,'Hoja de Trabajo para listado'!$CD$155:$CD$1048576,0),MATCH((CUADRO!K$4&amp;$E126),'Hoja de Trabajo para listado'!$CD$151:$DC$151,0)),0)</f>
        <v>0</v>
      </c>
      <c r="L126" s="243">
        <f ca="1">+IFERROR(INDEX('Hoja de Trabajo para listado'!$A$155:$Z$1048576,MATCH($A126,'Hoja de Trabajo para listado'!$A$155:$A$1048576,0),MATCH((CUADRO!L$4&amp;$E126),'Hoja de Trabajo para listado'!$A$151:$Z$151,0)),0)+IFERROR(INDEX('Hoja de Trabajo para listado'!$AB$155:$BA$1048576,MATCH($A126,'Hoja de Trabajo para listado'!$AB$155:$AB$1048576,0),MATCH((CUADRO!L$4&amp;$E126),'Hoja de Trabajo para listado'!$AB$151:$BA$151,0)),0)+IFERROR(INDEX('Hoja de Trabajo para listado'!$BC$155:$CB$1048576,MATCH($A126,'Hoja de Trabajo para listado'!$BC$155:$BC$1048576,0),MATCH((CUADRO!L$4&amp;$E126),'Hoja de Trabajo para listado'!$BC$151:$CB$151,0)),0)+IFERROR(INDEX('Hoja de Trabajo para listado'!$DE$153:$DG$274,MATCH($A126,'Hoja de Trabajo para listado'!$DE$153:$DE$1048576,0),MATCH((CUADRO!L$4&amp;$E126),'Hoja de Trabajo para listado'!$DE$151:$DG$151,0)),0)+IFERROR(INDEX('Hoja de Trabajo para listado'!$CD$155:$DC$1048576,MATCH($A126,'Hoja de Trabajo para listado'!$CD$155:$CD$1048576,0),MATCH((CUADRO!L$4&amp;$E126),'Hoja de Trabajo para listado'!$CD$151:$DC$151,0)),0)</f>
        <v>0</v>
      </c>
      <c r="M126" s="243">
        <f ca="1">+IFERROR(INDEX('Hoja de Trabajo para listado'!$A$155:$Z$1048576,MATCH($A126,'Hoja de Trabajo para listado'!$A$155:$A$1048576,0),MATCH((CUADRO!M$4&amp;$E126),'Hoja de Trabajo para listado'!$A$151:$Z$151,0)),0)+IFERROR(INDEX('Hoja de Trabajo para listado'!$AB$155:$BA$1048576,MATCH($A126,'Hoja de Trabajo para listado'!$AB$155:$AB$1048576,0),MATCH((CUADRO!M$4&amp;$E126),'Hoja de Trabajo para listado'!$AB$151:$BA$151,0)),0)+IFERROR(INDEX('Hoja de Trabajo para listado'!$BC$155:$CB$1048576,MATCH($A126,'Hoja de Trabajo para listado'!$BC$155:$BC$1048576,0),MATCH((CUADRO!M$4&amp;$E126),'Hoja de Trabajo para listado'!$BC$151:$CB$151,0)),0)+IFERROR(INDEX('Hoja de Trabajo para listado'!$DE$153:$DG$274,MATCH($A126,'Hoja de Trabajo para listado'!$DE$153:$DE$1048576,0),MATCH((CUADRO!M$4&amp;$E126),'Hoja de Trabajo para listado'!$DE$151:$DG$151,0)),0)+IFERROR(INDEX('Hoja de Trabajo para listado'!$CD$155:$DC$1048576,MATCH($A126,'Hoja de Trabajo para listado'!$CD$155:$CD$1048576,0),MATCH((CUADRO!M$4&amp;$E126),'Hoja de Trabajo para listado'!$CD$151:$DC$151,0)),0)</f>
        <v>0</v>
      </c>
      <c r="N126" s="243">
        <f ca="1">+IFERROR(INDEX('Hoja de Trabajo para listado'!$A$155:$Z$1048576,MATCH($A126,'Hoja de Trabajo para listado'!$A$155:$A$1048576,0),MATCH((CUADRO!N$4&amp;$E126),'Hoja de Trabajo para listado'!$A$151:$Z$151,0)),0)+IFERROR(INDEX('Hoja de Trabajo para listado'!$AB$155:$BA$1048576,MATCH($A126,'Hoja de Trabajo para listado'!$AB$155:$AB$1048576,0),MATCH((CUADRO!N$4&amp;$E126),'Hoja de Trabajo para listado'!$AB$151:$BA$151,0)),0)+IFERROR(INDEX('Hoja de Trabajo para listado'!$BC$155:$CB$1048576,MATCH($A126,'Hoja de Trabajo para listado'!$BC$155:$BC$1048576,0),MATCH((CUADRO!N$4&amp;$E126),'Hoja de Trabajo para listado'!$BC$151:$CB$151,0)),0)+IFERROR(INDEX('Hoja de Trabajo para listado'!$DE$153:$DG$274,MATCH($A126,'Hoja de Trabajo para listado'!$DE$153:$DE$1048576,0),MATCH((CUADRO!N$4&amp;$E126),'Hoja de Trabajo para listado'!$DE$151:$DG$151,0)),0)+IFERROR(INDEX('Hoja de Trabajo para listado'!$CD$155:$DC$1048576,MATCH($A126,'Hoja de Trabajo para listado'!$CD$155:$CD$1048576,0),MATCH((CUADRO!N$4&amp;$E126),'Hoja de Trabajo para listado'!$CD$151:$DC$151,0)),0)</f>
        <v>0</v>
      </c>
      <c r="O126" s="243">
        <f ca="1">+IFERROR(INDEX('Hoja de Trabajo para listado'!$A$155:$Z$1048576,MATCH($A126,'Hoja de Trabajo para listado'!$A$155:$A$1048576,0),MATCH((CUADRO!O$4&amp;$E126),'Hoja de Trabajo para listado'!$A$151:$Z$151,0)),0)+IFERROR(INDEX('Hoja de Trabajo para listado'!$AB$155:$BA$1048576,MATCH($A126,'Hoja de Trabajo para listado'!$AB$155:$AB$1048576,0),MATCH((CUADRO!O$4&amp;$E126),'Hoja de Trabajo para listado'!$AB$151:$BA$151,0)),0)+IFERROR(INDEX('Hoja de Trabajo para listado'!$BC$155:$CB$1048576,MATCH($A126,'Hoja de Trabajo para listado'!$BC$155:$BC$1048576,0),MATCH((CUADRO!O$4&amp;$E126),'Hoja de Trabajo para listado'!$BC$151:$CB$151,0)),0)+IFERROR(INDEX('Hoja de Trabajo para listado'!$DE$153:$DG$274,MATCH($A126,'Hoja de Trabajo para listado'!$DE$153:$DE$1048576,0),MATCH((CUADRO!O$4&amp;$E126),'Hoja de Trabajo para listado'!$DE$151:$DG$151,0)),0)+IFERROR(INDEX('Hoja de Trabajo para listado'!$CD$155:$DC$1048576,MATCH($A126,'Hoja de Trabajo para listado'!$CD$155:$CD$1048576,0),MATCH((CUADRO!O$4&amp;$E126),'Hoja de Trabajo para listado'!$CD$151:$DC$151,0)),0)</f>
        <v>0</v>
      </c>
      <c r="P126" s="243">
        <f ca="1">+IFERROR(INDEX('Hoja de Trabajo para listado'!$A$155:$Z$1048576,MATCH($A126,'Hoja de Trabajo para listado'!$A$155:$A$1048576,0),MATCH((CUADRO!P$4&amp;$E126),'Hoja de Trabajo para listado'!$A$151:$Z$151,0)),0)+IFERROR(INDEX('Hoja de Trabajo para listado'!$AB$155:$BA$1048576,MATCH($A126,'Hoja de Trabajo para listado'!$AB$155:$AB$1048576,0),MATCH((CUADRO!P$4&amp;$E126),'Hoja de Trabajo para listado'!$AB$151:$BA$151,0)),0)+IFERROR(INDEX('Hoja de Trabajo para listado'!$BC$155:$CB$1048576,MATCH($A126,'Hoja de Trabajo para listado'!$BC$155:$BC$1048576,0),MATCH((CUADRO!P$4&amp;$E126),'Hoja de Trabajo para listado'!$BC$151:$CB$151,0)),0)+IFERROR(INDEX('Hoja de Trabajo para listado'!$DE$153:$DG$274,MATCH($A126,'Hoja de Trabajo para listado'!$DE$153:$DE$1048576,0),MATCH((CUADRO!P$4&amp;$E126),'Hoja de Trabajo para listado'!$DE$151:$DG$151,0)),0)+IFERROR(INDEX('Hoja de Trabajo para listado'!$CD$155:$DC$1048576,MATCH($A126,'Hoja de Trabajo para listado'!$CD$155:$CD$1048576,0),MATCH((CUADRO!P$4&amp;$E126),'Hoja de Trabajo para listado'!$CD$151:$DC$151,0)),0)</f>
        <v>1024</v>
      </c>
      <c r="Q126" s="243">
        <f ca="1">+IFERROR(INDEX('Hoja de Trabajo para listado'!$A$155:$Z$1048576,MATCH($A126,'Hoja de Trabajo para listado'!$A$155:$A$1048576,0),MATCH((CUADRO!Q$4&amp;$E126),'Hoja de Trabajo para listado'!$A$151:$Z$151,0)),0)+IFERROR(INDEX('Hoja de Trabajo para listado'!$AB$155:$BA$1048576,MATCH($A126,'Hoja de Trabajo para listado'!$AB$155:$AB$1048576,0),MATCH((CUADRO!Q$4&amp;$E126),'Hoja de Trabajo para listado'!$AB$151:$BA$151,0)),0)+IFERROR(INDEX('Hoja de Trabajo para listado'!$BC$155:$CB$1048576,MATCH($A126,'Hoja de Trabajo para listado'!$BC$155:$BC$1048576,0),MATCH((CUADRO!Q$4&amp;$E126),'Hoja de Trabajo para listado'!$BC$151:$CB$151,0)),0)+IFERROR(INDEX('Hoja de Trabajo para listado'!$DE$153:$DG$274,MATCH($A126,'Hoja de Trabajo para listado'!$DE$153:$DE$1048576,0),MATCH((CUADRO!Q$4&amp;$E126),'Hoja de Trabajo para listado'!$DE$151:$DG$151,0)),0)+IFERROR(INDEX('Hoja de Trabajo para listado'!$CD$155:$DC$1048576,MATCH($A126,'Hoja de Trabajo para listado'!$CD$155:$CD$1048576,0),MATCH((CUADRO!Q$4&amp;$E126),'Hoja de Trabajo para listado'!$CD$151:$DC$151,0)),0)</f>
        <v>0</v>
      </c>
      <c r="R126" s="243">
        <f t="shared" ca="1" si="5"/>
        <v>4413.16</v>
      </c>
      <c r="S126" s="243">
        <f ca="1">+R125+R126</f>
        <v>4413.16</v>
      </c>
      <c r="T126" s="243">
        <f ca="1">+S126</f>
        <v>4413.16</v>
      </c>
      <c r="U126" s="242">
        <f t="shared" si="6"/>
        <v>2</v>
      </c>
      <c r="V126" s="327" t="str">
        <f>+VLOOKUP(A126,bd_lista!$A$3:$E$592,5,FALSE)</f>
        <v>Instituciones Descentralizadas</v>
      </c>
      <c r="W126" s="398"/>
      <c r="X126" s="240">
        <f>+VLOOKUP(A126,[4]Sheet1!$A$13:$D$744,4,FALSE)</f>
        <v>76</v>
      </c>
      <c r="Y126" s="240" t="str">
        <f>+VLOOKUP(X126,bd_lista!$A$3:$C$592,3,FALSE)</f>
        <v>Ministerio de Minería y Metalurgia</v>
      </c>
      <c r="Z126" s="288"/>
      <c r="AA126" s="317"/>
    </row>
    <row r="127" spans="1:27" ht="15" hidden="1" customHeight="1">
      <c r="A127" s="379">
        <v>192</v>
      </c>
      <c r="B127" s="393">
        <f>+A127</f>
        <v>192</v>
      </c>
      <c r="C127" s="245" t="str">
        <f>+VLOOKUP(A127,bd_lista!$A$3:$C$592,3,FALSE)</f>
        <v>Servicio al Mejoramiento de la Navegación Amazónica</v>
      </c>
      <c r="D127" s="395" t="str">
        <f>+C127</f>
        <v>Servicio al Mejoramiento de la Navegación Amazónica</v>
      </c>
      <c r="E127" s="245" t="s">
        <v>1303</v>
      </c>
      <c r="F127" s="241">
        <f ca="1">+IFERROR(INDEX('Hoja de Trabajo para listado'!$A$155:$Z$1048576,MATCH($A127,'Hoja de Trabajo para listado'!$A$155:$A$1048576,0),MATCH((CUADRO!F$4&amp;$E127),'Hoja de Trabajo para listado'!$A$151:$Z$151,0)),0)+IFERROR(INDEX('Hoja de Trabajo para listado'!$AB$155:$BA$1048576,MATCH($A127,'Hoja de Trabajo para listado'!$AB$155:$AB$1048576,0),MATCH((CUADRO!F$4&amp;$E127),'Hoja de Trabajo para listado'!$AB$151:$BA$151,0)),0)+IFERROR(INDEX('Hoja de Trabajo para listado'!$BC$155:$CB$1048576,MATCH($A127,'Hoja de Trabajo para listado'!$BC$155:$BC$1048576,0),MATCH((CUADRO!F$4&amp;$E127),'Hoja de Trabajo para listado'!$BC$151:$CB$151,0)),0)+IFERROR(INDEX('Hoja de Trabajo para listado'!$DE$153:$DG$274,MATCH($A127,'Hoja de Trabajo para listado'!$DE$153:$DE$1048576,0),MATCH((CUADRO!F$4&amp;$E127),'Hoja de Trabajo para listado'!$DE$151:$DG$151,0)),0)+IFERROR(INDEX('Hoja de Trabajo para listado'!$CD$155:$DC$1048576,MATCH($A127,'Hoja de Trabajo para listado'!$CD$155:$CD$1048576,0),MATCH((CUADRO!F$4&amp;$E127),'Hoja de Trabajo para listado'!$CD$151:$DC$151,0)),0)</f>
        <v>0</v>
      </c>
      <c r="G127" s="241">
        <f ca="1">+IFERROR(INDEX('Hoja de Trabajo para listado'!$A$155:$Z$1048576,MATCH($A127,'Hoja de Trabajo para listado'!$A$155:$A$1048576,0),MATCH((CUADRO!G$4&amp;$E127),'Hoja de Trabajo para listado'!$A$151:$Z$151,0)),0)+IFERROR(INDEX('Hoja de Trabajo para listado'!$AB$155:$BA$1048576,MATCH($A127,'Hoja de Trabajo para listado'!$AB$155:$AB$1048576,0),MATCH((CUADRO!G$4&amp;$E127),'Hoja de Trabajo para listado'!$AB$151:$BA$151,0)),0)+IFERROR(INDEX('Hoja de Trabajo para listado'!$BC$155:$CB$1048576,MATCH($A127,'Hoja de Trabajo para listado'!$BC$155:$BC$1048576,0),MATCH((CUADRO!G$4&amp;$E127),'Hoja de Trabajo para listado'!$BC$151:$CB$151,0)),0)+IFERROR(INDEX('Hoja de Trabajo para listado'!$DE$153:$DG$274,MATCH($A127,'Hoja de Trabajo para listado'!$DE$153:$DE$1048576,0),MATCH((CUADRO!G$4&amp;$E127),'Hoja de Trabajo para listado'!$DE$151:$DG$151,0)),0)+IFERROR(INDEX('Hoja de Trabajo para listado'!$CD$155:$DC$1048576,MATCH($A127,'Hoja de Trabajo para listado'!$CD$155:$CD$1048576,0),MATCH((CUADRO!G$4&amp;$E127),'Hoja de Trabajo para listado'!$CD$151:$DC$151,0)),0)</f>
        <v>0</v>
      </c>
      <c r="H127" s="241">
        <f ca="1">+IFERROR(INDEX('Hoja de Trabajo para listado'!$A$155:$Z$1048576,MATCH($A127,'Hoja de Trabajo para listado'!$A$155:$A$1048576,0),MATCH((CUADRO!H$4&amp;$E127),'Hoja de Trabajo para listado'!$A$151:$Z$151,0)),0)+IFERROR(INDEX('Hoja de Trabajo para listado'!$AB$155:$BA$1048576,MATCH($A127,'Hoja de Trabajo para listado'!$AB$155:$AB$1048576,0),MATCH((CUADRO!H$4&amp;$E127),'Hoja de Trabajo para listado'!$AB$151:$BA$151,0)),0)+IFERROR(INDEX('Hoja de Trabajo para listado'!$BC$155:$CB$1048576,MATCH($A127,'Hoja de Trabajo para listado'!$BC$155:$BC$1048576,0),MATCH((CUADRO!H$4&amp;$E127),'Hoja de Trabajo para listado'!$BC$151:$CB$151,0)),0)+IFERROR(INDEX('Hoja de Trabajo para listado'!$DE$153:$DG$274,MATCH($A127,'Hoja de Trabajo para listado'!$DE$153:$DE$1048576,0),MATCH((CUADRO!H$4&amp;$E127),'Hoja de Trabajo para listado'!$DE$151:$DG$151,0)),0)+IFERROR(INDEX('Hoja de Trabajo para listado'!$CD$155:$DC$1048576,MATCH($A127,'Hoja de Trabajo para listado'!$CD$155:$CD$1048576,0),MATCH((CUADRO!H$4&amp;$E127),'Hoja de Trabajo para listado'!$CD$151:$DC$151,0)),0)</f>
        <v>0</v>
      </c>
      <c r="I127" s="241">
        <f ca="1">+IFERROR(INDEX('Hoja de Trabajo para listado'!$A$155:$Z$1048576,MATCH($A127,'Hoja de Trabajo para listado'!$A$155:$A$1048576,0),MATCH((CUADRO!I$4&amp;$E127),'Hoja de Trabajo para listado'!$A$151:$Z$151,0)),0)+IFERROR(INDEX('Hoja de Trabajo para listado'!$AB$155:$BA$1048576,MATCH($A127,'Hoja de Trabajo para listado'!$AB$155:$AB$1048576,0),MATCH((CUADRO!I$4&amp;$E127),'Hoja de Trabajo para listado'!$AB$151:$BA$151,0)),0)+IFERROR(INDEX('Hoja de Trabajo para listado'!$BC$155:$CB$1048576,MATCH($A127,'Hoja de Trabajo para listado'!$BC$155:$BC$1048576,0),MATCH((CUADRO!I$4&amp;$E127),'Hoja de Trabajo para listado'!$BC$151:$CB$151,0)),0)+IFERROR(INDEX('Hoja de Trabajo para listado'!$DE$153:$DG$274,MATCH($A127,'Hoja de Trabajo para listado'!$DE$153:$DE$1048576,0),MATCH((CUADRO!I$4&amp;$E127),'Hoja de Trabajo para listado'!$DE$151:$DG$151,0)),0)+IFERROR(INDEX('Hoja de Trabajo para listado'!$CD$155:$DC$1048576,MATCH($A127,'Hoja de Trabajo para listado'!$CD$155:$CD$1048576,0),MATCH((CUADRO!I$4&amp;$E127),'Hoja de Trabajo para listado'!$CD$151:$DC$151,0)),0)</f>
        <v>0</v>
      </c>
      <c r="J127" s="241">
        <f ca="1">+IFERROR(INDEX('Hoja de Trabajo para listado'!$A$155:$Z$1048576,MATCH($A127,'Hoja de Trabajo para listado'!$A$155:$A$1048576,0),MATCH((CUADRO!J$4&amp;$E127),'Hoja de Trabajo para listado'!$A$151:$Z$151,0)),0)+IFERROR(INDEX('Hoja de Trabajo para listado'!$AB$155:$BA$1048576,MATCH($A127,'Hoja de Trabajo para listado'!$AB$155:$AB$1048576,0),MATCH((CUADRO!J$4&amp;$E127),'Hoja de Trabajo para listado'!$AB$151:$BA$151,0)),0)+IFERROR(INDEX('Hoja de Trabajo para listado'!$BC$155:$CB$1048576,MATCH($A127,'Hoja de Trabajo para listado'!$BC$155:$BC$1048576,0),MATCH((CUADRO!J$4&amp;$E127),'Hoja de Trabajo para listado'!$BC$151:$CB$151,0)),0)+IFERROR(INDEX('Hoja de Trabajo para listado'!$DE$153:$DG$274,MATCH($A127,'Hoja de Trabajo para listado'!$DE$153:$DE$1048576,0),MATCH((CUADRO!J$4&amp;$E127),'Hoja de Trabajo para listado'!$DE$151:$DG$151,0)),0)+IFERROR(INDEX('Hoja de Trabajo para listado'!$CD$155:$DC$1048576,MATCH($A127,'Hoja de Trabajo para listado'!$CD$155:$CD$1048576,0),MATCH((CUADRO!J$4&amp;$E127),'Hoja de Trabajo para listado'!$CD$151:$DC$151,0)),0)</f>
        <v>0</v>
      </c>
      <c r="K127" s="241">
        <f ca="1">+IFERROR(INDEX('Hoja de Trabajo para listado'!$A$155:$Z$1048576,MATCH($A127,'Hoja de Trabajo para listado'!$A$155:$A$1048576,0),MATCH((CUADRO!K$4&amp;$E127),'Hoja de Trabajo para listado'!$A$151:$Z$151,0)),0)+IFERROR(INDEX('Hoja de Trabajo para listado'!$AB$155:$BA$1048576,MATCH($A127,'Hoja de Trabajo para listado'!$AB$155:$AB$1048576,0),MATCH((CUADRO!K$4&amp;$E127),'Hoja de Trabajo para listado'!$AB$151:$BA$151,0)),0)+IFERROR(INDEX('Hoja de Trabajo para listado'!$BC$155:$CB$1048576,MATCH($A127,'Hoja de Trabajo para listado'!$BC$155:$BC$1048576,0),MATCH((CUADRO!K$4&amp;$E127),'Hoja de Trabajo para listado'!$BC$151:$CB$151,0)),0)+IFERROR(INDEX('Hoja de Trabajo para listado'!$DE$153:$DG$274,MATCH($A127,'Hoja de Trabajo para listado'!$DE$153:$DE$1048576,0),MATCH((CUADRO!K$4&amp;$E127),'Hoja de Trabajo para listado'!$DE$151:$DG$151,0)),0)+IFERROR(INDEX('Hoja de Trabajo para listado'!$CD$155:$DC$1048576,MATCH($A127,'Hoja de Trabajo para listado'!$CD$155:$CD$1048576,0),MATCH((CUADRO!K$4&amp;$E127),'Hoja de Trabajo para listado'!$CD$151:$DC$151,0)),0)</f>
        <v>0</v>
      </c>
      <c r="L127" s="241">
        <f ca="1">+IFERROR(INDEX('Hoja de Trabajo para listado'!$A$155:$Z$1048576,MATCH($A127,'Hoja de Trabajo para listado'!$A$155:$A$1048576,0),MATCH((CUADRO!L$4&amp;$E127),'Hoja de Trabajo para listado'!$A$151:$Z$151,0)),0)+IFERROR(INDEX('Hoja de Trabajo para listado'!$AB$155:$BA$1048576,MATCH($A127,'Hoja de Trabajo para listado'!$AB$155:$AB$1048576,0),MATCH((CUADRO!L$4&amp;$E127),'Hoja de Trabajo para listado'!$AB$151:$BA$151,0)),0)+IFERROR(INDEX('Hoja de Trabajo para listado'!$BC$155:$CB$1048576,MATCH($A127,'Hoja de Trabajo para listado'!$BC$155:$BC$1048576,0),MATCH((CUADRO!L$4&amp;$E127),'Hoja de Trabajo para listado'!$BC$151:$CB$151,0)),0)+IFERROR(INDEX('Hoja de Trabajo para listado'!$DE$153:$DG$274,MATCH($A127,'Hoja de Trabajo para listado'!$DE$153:$DE$1048576,0),MATCH((CUADRO!L$4&amp;$E127),'Hoja de Trabajo para listado'!$DE$151:$DG$151,0)),0)+IFERROR(INDEX('Hoja de Trabajo para listado'!$CD$155:$DC$1048576,MATCH($A127,'Hoja de Trabajo para listado'!$CD$155:$CD$1048576,0),MATCH((CUADRO!L$4&amp;$E127),'Hoja de Trabajo para listado'!$CD$151:$DC$151,0)),0)</f>
        <v>0</v>
      </c>
      <c r="M127" s="241">
        <f ca="1">+IFERROR(INDEX('Hoja de Trabajo para listado'!$A$155:$Z$1048576,MATCH($A127,'Hoja de Trabajo para listado'!$A$155:$A$1048576,0),MATCH((CUADRO!M$4&amp;$E127),'Hoja de Trabajo para listado'!$A$151:$Z$151,0)),0)+IFERROR(INDEX('Hoja de Trabajo para listado'!$AB$155:$BA$1048576,MATCH($A127,'Hoja de Trabajo para listado'!$AB$155:$AB$1048576,0),MATCH((CUADRO!M$4&amp;$E127),'Hoja de Trabajo para listado'!$AB$151:$BA$151,0)),0)+IFERROR(INDEX('Hoja de Trabajo para listado'!$BC$155:$CB$1048576,MATCH($A127,'Hoja de Trabajo para listado'!$BC$155:$BC$1048576,0),MATCH((CUADRO!M$4&amp;$E127),'Hoja de Trabajo para listado'!$BC$151:$CB$151,0)),0)+IFERROR(INDEX('Hoja de Trabajo para listado'!$DE$153:$DG$274,MATCH($A127,'Hoja de Trabajo para listado'!$DE$153:$DE$1048576,0),MATCH((CUADRO!M$4&amp;$E127),'Hoja de Trabajo para listado'!$DE$151:$DG$151,0)),0)+IFERROR(INDEX('Hoja de Trabajo para listado'!$CD$155:$DC$1048576,MATCH($A127,'Hoja de Trabajo para listado'!$CD$155:$CD$1048576,0),MATCH((CUADRO!M$4&amp;$E127),'Hoja de Trabajo para listado'!$CD$151:$DC$151,0)),0)</f>
        <v>0</v>
      </c>
      <c r="N127" s="241">
        <f ca="1">+IFERROR(INDEX('Hoja de Trabajo para listado'!$A$155:$Z$1048576,MATCH($A127,'Hoja de Trabajo para listado'!$A$155:$A$1048576,0),MATCH((CUADRO!N$4&amp;$E127),'Hoja de Trabajo para listado'!$A$151:$Z$151,0)),0)+IFERROR(INDEX('Hoja de Trabajo para listado'!$AB$155:$BA$1048576,MATCH($A127,'Hoja de Trabajo para listado'!$AB$155:$AB$1048576,0),MATCH((CUADRO!N$4&amp;$E127),'Hoja de Trabajo para listado'!$AB$151:$BA$151,0)),0)+IFERROR(INDEX('Hoja de Trabajo para listado'!$BC$155:$CB$1048576,MATCH($A127,'Hoja de Trabajo para listado'!$BC$155:$BC$1048576,0),MATCH((CUADRO!N$4&amp;$E127),'Hoja de Trabajo para listado'!$BC$151:$CB$151,0)),0)+IFERROR(INDEX('Hoja de Trabajo para listado'!$DE$153:$DG$274,MATCH($A127,'Hoja de Trabajo para listado'!$DE$153:$DE$1048576,0),MATCH((CUADRO!N$4&amp;$E127),'Hoja de Trabajo para listado'!$DE$151:$DG$151,0)),0)+IFERROR(INDEX('Hoja de Trabajo para listado'!$CD$155:$DC$1048576,MATCH($A127,'Hoja de Trabajo para listado'!$CD$155:$CD$1048576,0),MATCH((CUADRO!N$4&amp;$E127),'Hoja de Trabajo para listado'!$CD$151:$DC$151,0)),0)</f>
        <v>0</v>
      </c>
      <c r="O127" s="241">
        <f ca="1">+IFERROR(INDEX('Hoja de Trabajo para listado'!$A$155:$Z$1048576,MATCH($A127,'Hoja de Trabajo para listado'!$A$155:$A$1048576,0),MATCH((CUADRO!O$4&amp;$E127),'Hoja de Trabajo para listado'!$A$151:$Z$151,0)),0)+IFERROR(INDEX('Hoja de Trabajo para listado'!$AB$155:$BA$1048576,MATCH($A127,'Hoja de Trabajo para listado'!$AB$155:$AB$1048576,0),MATCH((CUADRO!O$4&amp;$E127),'Hoja de Trabajo para listado'!$AB$151:$BA$151,0)),0)+IFERROR(INDEX('Hoja de Trabajo para listado'!$BC$155:$CB$1048576,MATCH($A127,'Hoja de Trabajo para listado'!$BC$155:$BC$1048576,0),MATCH((CUADRO!O$4&amp;$E127),'Hoja de Trabajo para listado'!$BC$151:$CB$151,0)),0)+IFERROR(INDEX('Hoja de Trabajo para listado'!$DE$153:$DG$274,MATCH($A127,'Hoja de Trabajo para listado'!$DE$153:$DE$1048576,0),MATCH((CUADRO!O$4&amp;$E127),'Hoja de Trabajo para listado'!$DE$151:$DG$151,0)),0)+IFERROR(INDEX('Hoja de Trabajo para listado'!$CD$155:$DC$1048576,MATCH($A127,'Hoja de Trabajo para listado'!$CD$155:$CD$1048576,0),MATCH((CUADRO!O$4&amp;$E127),'Hoja de Trabajo para listado'!$CD$151:$DC$151,0)),0)</f>
        <v>0</v>
      </c>
      <c r="P127" s="241">
        <f ca="1">+IFERROR(INDEX('Hoja de Trabajo para listado'!$A$155:$Z$1048576,MATCH($A127,'Hoja de Trabajo para listado'!$A$155:$A$1048576,0),MATCH((CUADRO!P$4&amp;$E127),'Hoja de Trabajo para listado'!$A$151:$Z$151,0)),0)+IFERROR(INDEX('Hoja de Trabajo para listado'!$AB$155:$BA$1048576,MATCH($A127,'Hoja de Trabajo para listado'!$AB$155:$AB$1048576,0),MATCH((CUADRO!P$4&amp;$E127),'Hoja de Trabajo para listado'!$AB$151:$BA$151,0)),0)+IFERROR(INDEX('Hoja de Trabajo para listado'!$BC$155:$CB$1048576,MATCH($A127,'Hoja de Trabajo para listado'!$BC$155:$BC$1048576,0),MATCH((CUADRO!P$4&amp;$E127),'Hoja de Trabajo para listado'!$BC$151:$CB$151,0)),0)+IFERROR(INDEX('Hoja de Trabajo para listado'!$DE$153:$DG$274,MATCH($A127,'Hoja de Trabajo para listado'!$DE$153:$DE$1048576,0),MATCH((CUADRO!P$4&amp;$E127),'Hoja de Trabajo para listado'!$DE$151:$DG$151,0)),0)+IFERROR(INDEX('Hoja de Trabajo para listado'!$CD$155:$DC$1048576,MATCH($A127,'Hoja de Trabajo para listado'!$CD$155:$CD$1048576,0),MATCH((CUADRO!P$4&amp;$E127),'Hoja de Trabajo para listado'!$CD$151:$DC$151,0)),0)</f>
        <v>0</v>
      </c>
      <c r="Q127" s="241">
        <f ca="1">+IFERROR(INDEX('Hoja de Trabajo para listado'!$A$155:$Z$1048576,MATCH($A127,'Hoja de Trabajo para listado'!$A$155:$A$1048576,0),MATCH((CUADRO!Q$4&amp;$E127),'Hoja de Trabajo para listado'!$A$151:$Z$151,0)),0)+IFERROR(INDEX('Hoja de Trabajo para listado'!$AB$155:$BA$1048576,MATCH($A127,'Hoja de Trabajo para listado'!$AB$155:$AB$1048576,0),MATCH((CUADRO!Q$4&amp;$E127),'Hoja de Trabajo para listado'!$AB$151:$BA$151,0)),0)+IFERROR(INDEX('Hoja de Trabajo para listado'!$BC$155:$CB$1048576,MATCH($A127,'Hoja de Trabajo para listado'!$BC$155:$BC$1048576,0),MATCH((CUADRO!Q$4&amp;$E127),'Hoja de Trabajo para listado'!$BC$151:$CB$151,0)),0)+IFERROR(INDEX('Hoja de Trabajo para listado'!$DE$153:$DG$274,MATCH($A127,'Hoja de Trabajo para listado'!$DE$153:$DE$1048576,0),MATCH((CUADRO!Q$4&amp;$E127),'Hoja de Trabajo para listado'!$DE$151:$DG$151,0)),0)+IFERROR(INDEX('Hoja de Trabajo para listado'!$CD$155:$DC$1048576,MATCH($A127,'Hoja de Trabajo para listado'!$CD$155:$CD$1048576,0),MATCH((CUADRO!Q$4&amp;$E127),'Hoja de Trabajo para listado'!$CD$151:$DC$151,0)),0)</f>
        <v>0</v>
      </c>
      <c r="R127" s="241">
        <f t="shared" ca="1" si="5"/>
        <v>0</v>
      </c>
      <c r="S127" s="241"/>
      <c r="T127" s="241">
        <f ca="1">+T128</f>
        <v>0</v>
      </c>
      <c r="U127" s="240">
        <f t="shared" si="6"/>
        <v>1</v>
      </c>
      <c r="V127" s="327" t="str">
        <f>+VLOOKUP(A127,bd_lista!$A$3:$E$592,5,FALSE)</f>
        <v>Instituciones Descentralizadas</v>
      </c>
      <c r="W127" s="397" t="str">
        <f>+V127</f>
        <v>Instituciones Descentralizadas</v>
      </c>
      <c r="X127" s="240">
        <f>+VLOOKUP(A127,[4]Sheet1!$A$13:$D$744,4,FALSE)</f>
        <v>81</v>
      </c>
      <c r="Y127" s="240" t="str">
        <f>+VLOOKUP(X127,bd_lista!$A$3:$C$592,3,FALSE)</f>
        <v>Ministerio de Obras Públicas, Servicios y Vivienda</v>
      </c>
      <c r="Z127" s="290">
        <f>+X127</f>
        <v>81</v>
      </c>
      <c r="AA127" s="315" t="str">
        <f>+Y127</f>
        <v>Ministerio de Obras Públicas, Servicios y Vivienda</v>
      </c>
    </row>
    <row r="128" spans="1:27" ht="15" hidden="1" customHeight="1">
      <c r="A128" s="378">
        <v>192</v>
      </c>
      <c r="B128" s="394"/>
      <c r="C128" s="327" t="str">
        <f>+VLOOKUP(A128,bd_lista!$A$3:$C$592,3,FALSE)</f>
        <v>Servicio al Mejoramiento de la Navegación Amazónica</v>
      </c>
      <c r="D128" s="396"/>
      <c r="E128" s="327" t="s">
        <v>1304</v>
      </c>
      <c r="F128" s="243">
        <f ca="1">+IFERROR(INDEX('Hoja de Trabajo para listado'!$A$155:$Z$1048576,MATCH($A128,'Hoja de Trabajo para listado'!$A$155:$A$1048576,0),MATCH((CUADRO!F$4&amp;$E128),'Hoja de Trabajo para listado'!$A$151:$Z$151,0)),0)+IFERROR(INDEX('Hoja de Trabajo para listado'!$AB$155:$BA$1048576,MATCH($A128,'Hoja de Trabajo para listado'!$AB$155:$AB$1048576,0),MATCH((CUADRO!F$4&amp;$E128),'Hoja de Trabajo para listado'!$AB$151:$BA$151,0)),0)+IFERROR(INDEX('Hoja de Trabajo para listado'!$BC$155:$CB$1048576,MATCH($A128,'Hoja de Trabajo para listado'!$BC$155:$BC$1048576,0),MATCH((CUADRO!F$4&amp;$E128),'Hoja de Trabajo para listado'!$BC$151:$CB$151,0)),0)+IFERROR(INDEX('Hoja de Trabajo para listado'!$DE$153:$DG$274,MATCH($A128,'Hoja de Trabajo para listado'!$DE$153:$DE$1048576,0),MATCH((CUADRO!F$4&amp;$E128),'Hoja de Trabajo para listado'!$DE$151:$DG$151,0)),0)+IFERROR(INDEX('Hoja de Trabajo para listado'!$CD$155:$DC$1048576,MATCH($A128,'Hoja de Trabajo para listado'!$CD$155:$CD$1048576,0),MATCH((CUADRO!F$4&amp;$E128),'Hoja de Trabajo para listado'!$CD$151:$DC$151,0)),0)</f>
        <v>0</v>
      </c>
      <c r="G128" s="243">
        <f ca="1">+IFERROR(INDEX('Hoja de Trabajo para listado'!$A$155:$Z$1048576,MATCH($A128,'Hoja de Trabajo para listado'!$A$155:$A$1048576,0),MATCH((CUADRO!G$4&amp;$E128),'Hoja de Trabajo para listado'!$A$151:$Z$151,0)),0)+IFERROR(INDEX('Hoja de Trabajo para listado'!$AB$155:$BA$1048576,MATCH($A128,'Hoja de Trabajo para listado'!$AB$155:$AB$1048576,0),MATCH((CUADRO!G$4&amp;$E128),'Hoja de Trabajo para listado'!$AB$151:$BA$151,0)),0)+IFERROR(INDEX('Hoja de Trabajo para listado'!$BC$155:$CB$1048576,MATCH($A128,'Hoja de Trabajo para listado'!$BC$155:$BC$1048576,0),MATCH((CUADRO!G$4&amp;$E128),'Hoja de Trabajo para listado'!$BC$151:$CB$151,0)),0)+IFERROR(INDEX('Hoja de Trabajo para listado'!$DE$153:$DG$274,MATCH($A128,'Hoja de Trabajo para listado'!$DE$153:$DE$1048576,0),MATCH((CUADRO!G$4&amp;$E128),'Hoja de Trabajo para listado'!$DE$151:$DG$151,0)),0)+IFERROR(INDEX('Hoja de Trabajo para listado'!$CD$155:$DC$1048576,MATCH($A128,'Hoja de Trabajo para listado'!$CD$155:$CD$1048576,0),MATCH((CUADRO!G$4&amp;$E128),'Hoja de Trabajo para listado'!$CD$151:$DC$151,0)),0)</f>
        <v>0</v>
      </c>
      <c r="H128" s="243">
        <f ca="1">+IFERROR(INDEX('Hoja de Trabajo para listado'!$A$155:$Z$1048576,MATCH($A128,'Hoja de Trabajo para listado'!$A$155:$A$1048576,0),MATCH((CUADRO!H$4&amp;$E128),'Hoja de Trabajo para listado'!$A$151:$Z$151,0)),0)+IFERROR(INDEX('Hoja de Trabajo para listado'!$AB$155:$BA$1048576,MATCH($A128,'Hoja de Trabajo para listado'!$AB$155:$AB$1048576,0),MATCH((CUADRO!H$4&amp;$E128),'Hoja de Trabajo para listado'!$AB$151:$BA$151,0)),0)+IFERROR(INDEX('Hoja de Trabajo para listado'!$BC$155:$CB$1048576,MATCH($A128,'Hoja de Trabajo para listado'!$BC$155:$BC$1048576,0),MATCH((CUADRO!H$4&amp;$E128),'Hoja de Trabajo para listado'!$BC$151:$CB$151,0)),0)+IFERROR(INDEX('Hoja de Trabajo para listado'!$DE$153:$DG$274,MATCH($A128,'Hoja de Trabajo para listado'!$DE$153:$DE$1048576,0),MATCH((CUADRO!H$4&amp;$E128),'Hoja de Trabajo para listado'!$DE$151:$DG$151,0)),0)+IFERROR(INDEX('Hoja de Trabajo para listado'!$CD$155:$DC$1048576,MATCH($A128,'Hoja de Trabajo para listado'!$CD$155:$CD$1048576,0),MATCH((CUADRO!H$4&amp;$E128),'Hoja de Trabajo para listado'!$CD$151:$DC$151,0)),0)</f>
        <v>0</v>
      </c>
      <c r="I128" s="243">
        <f ca="1">+IFERROR(INDEX('Hoja de Trabajo para listado'!$A$155:$Z$1048576,MATCH($A128,'Hoja de Trabajo para listado'!$A$155:$A$1048576,0),MATCH((CUADRO!I$4&amp;$E128),'Hoja de Trabajo para listado'!$A$151:$Z$151,0)),0)+IFERROR(INDEX('Hoja de Trabajo para listado'!$AB$155:$BA$1048576,MATCH($A128,'Hoja de Trabajo para listado'!$AB$155:$AB$1048576,0),MATCH((CUADRO!I$4&amp;$E128),'Hoja de Trabajo para listado'!$AB$151:$BA$151,0)),0)+IFERROR(INDEX('Hoja de Trabajo para listado'!$BC$155:$CB$1048576,MATCH($A128,'Hoja de Trabajo para listado'!$BC$155:$BC$1048576,0),MATCH((CUADRO!I$4&amp;$E128),'Hoja de Trabajo para listado'!$BC$151:$CB$151,0)),0)+IFERROR(INDEX('Hoja de Trabajo para listado'!$DE$153:$DG$274,MATCH($A128,'Hoja de Trabajo para listado'!$DE$153:$DE$1048576,0),MATCH((CUADRO!I$4&amp;$E128),'Hoja de Trabajo para listado'!$DE$151:$DG$151,0)),0)+IFERROR(INDEX('Hoja de Trabajo para listado'!$CD$155:$DC$1048576,MATCH($A128,'Hoja de Trabajo para listado'!$CD$155:$CD$1048576,0),MATCH((CUADRO!I$4&amp;$E128),'Hoja de Trabajo para listado'!$CD$151:$DC$151,0)),0)</f>
        <v>0</v>
      </c>
      <c r="J128" s="243">
        <f ca="1">+IFERROR(INDEX('Hoja de Trabajo para listado'!$A$155:$Z$1048576,MATCH($A128,'Hoja de Trabajo para listado'!$A$155:$A$1048576,0),MATCH((CUADRO!J$4&amp;$E128),'Hoja de Trabajo para listado'!$A$151:$Z$151,0)),0)+IFERROR(INDEX('Hoja de Trabajo para listado'!$AB$155:$BA$1048576,MATCH($A128,'Hoja de Trabajo para listado'!$AB$155:$AB$1048576,0),MATCH((CUADRO!J$4&amp;$E128),'Hoja de Trabajo para listado'!$AB$151:$BA$151,0)),0)+IFERROR(INDEX('Hoja de Trabajo para listado'!$BC$155:$CB$1048576,MATCH($A128,'Hoja de Trabajo para listado'!$BC$155:$BC$1048576,0),MATCH((CUADRO!J$4&amp;$E128),'Hoja de Trabajo para listado'!$BC$151:$CB$151,0)),0)+IFERROR(INDEX('Hoja de Trabajo para listado'!$DE$153:$DG$274,MATCH($A128,'Hoja de Trabajo para listado'!$DE$153:$DE$1048576,0),MATCH((CUADRO!J$4&amp;$E128),'Hoja de Trabajo para listado'!$DE$151:$DG$151,0)),0)+IFERROR(INDEX('Hoja de Trabajo para listado'!$CD$155:$DC$1048576,MATCH($A128,'Hoja de Trabajo para listado'!$CD$155:$CD$1048576,0),MATCH((CUADRO!J$4&amp;$E128),'Hoja de Trabajo para listado'!$CD$151:$DC$151,0)),0)</f>
        <v>0</v>
      </c>
      <c r="K128" s="243">
        <f ca="1">+IFERROR(INDEX('Hoja de Trabajo para listado'!$A$155:$Z$1048576,MATCH($A128,'Hoja de Trabajo para listado'!$A$155:$A$1048576,0),MATCH((CUADRO!K$4&amp;$E128),'Hoja de Trabajo para listado'!$A$151:$Z$151,0)),0)+IFERROR(INDEX('Hoja de Trabajo para listado'!$AB$155:$BA$1048576,MATCH($A128,'Hoja de Trabajo para listado'!$AB$155:$AB$1048576,0),MATCH((CUADRO!K$4&amp;$E128),'Hoja de Trabajo para listado'!$AB$151:$BA$151,0)),0)+IFERROR(INDEX('Hoja de Trabajo para listado'!$BC$155:$CB$1048576,MATCH($A128,'Hoja de Trabajo para listado'!$BC$155:$BC$1048576,0),MATCH((CUADRO!K$4&amp;$E128),'Hoja de Trabajo para listado'!$BC$151:$CB$151,0)),0)+IFERROR(INDEX('Hoja de Trabajo para listado'!$DE$153:$DG$274,MATCH($A128,'Hoja de Trabajo para listado'!$DE$153:$DE$1048576,0),MATCH((CUADRO!K$4&amp;$E128),'Hoja de Trabajo para listado'!$DE$151:$DG$151,0)),0)+IFERROR(INDEX('Hoja de Trabajo para listado'!$CD$155:$DC$1048576,MATCH($A128,'Hoja de Trabajo para listado'!$CD$155:$CD$1048576,0),MATCH((CUADRO!K$4&amp;$E128),'Hoja de Trabajo para listado'!$CD$151:$DC$151,0)),0)</f>
        <v>0</v>
      </c>
      <c r="L128" s="243">
        <f ca="1">+IFERROR(INDEX('Hoja de Trabajo para listado'!$A$155:$Z$1048576,MATCH($A128,'Hoja de Trabajo para listado'!$A$155:$A$1048576,0),MATCH((CUADRO!L$4&amp;$E128),'Hoja de Trabajo para listado'!$A$151:$Z$151,0)),0)+IFERROR(INDEX('Hoja de Trabajo para listado'!$AB$155:$BA$1048576,MATCH($A128,'Hoja de Trabajo para listado'!$AB$155:$AB$1048576,0),MATCH((CUADRO!L$4&amp;$E128),'Hoja de Trabajo para listado'!$AB$151:$BA$151,0)),0)+IFERROR(INDEX('Hoja de Trabajo para listado'!$BC$155:$CB$1048576,MATCH($A128,'Hoja de Trabajo para listado'!$BC$155:$BC$1048576,0),MATCH((CUADRO!L$4&amp;$E128),'Hoja de Trabajo para listado'!$BC$151:$CB$151,0)),0)+IFERROR(INDEX('Hoja de Trabajo para listado'!$DE$153:$DG$274,MATCH($A128,'Hoja de Trabajo para listado'!$DE$153:$DE$1048576,0),MATCH((CUADRO!L$4&amp;$E128),'Hoja de Trabajo para listado'!$DE$151:$DG$151,0)),0)+IFERROR(INDEX('Hoja de Trabajo para listado'!$CD$155:$DC$1048576,MATCH($A128,'Hoja de Trabajo para listado'!$CD$155:$CD$1048576,0),MATCH((CUADRO!L$4&amp;$E128),'Hoja de Trabajo para listado'!$CD$151:$DC$151,0)),0)</f>
        <v>0</v>
      </c>
      <c r="M128" s="243">
        <f ca="1">+IFERROR(INDEX('Hoja de Trabajo para listado'!$A$155:$Z$1048576,MATCH($A128,'Hoja de Trabajo para listado'!$A$155:$A$1048576,0),MATCH((CUADRO!M$4&amp;$E128),'Hoja de Trabajo para listado'!$A$151:$Z$151,0)),0)+IFERROR(INDEX('Hoja de Trabajo para listado'!$AB$155:$BA$1048576,MATCH($A128,'Hoja de Trabajo para listado'!$AB$155:$AB$1048576,0),MATCH((CUADRO!M$4&amp;$E128),'Hoja de Trabajo para listado'!$AB$151:$BA$151,0)),0)+IFERROR(INDEX('Hoja de Trabajo para listado'!$BC$155:$CB$1048576,MATCH($A128,'Hoja de Trabajo para listado'!$BC$155:$BC$1048576,0),MATCH((CUADRO!M$4&amp;$E128),'Hoja de Trabajo para listado'!$BC$151:$CB$151,0)),0)+IFERROR(INDEX('Hoja de Trabajo para listado'!$DE$153:$DG$274,MATCH($A128,'Hoja de Trabajo para listado'!$DE$153:$DE$1048576,0),MATCH((CUADRO!M$4&amp;$E128),'Hoja de Trabajo para listado'!$DE$151:$DG$151,0)),0)+IFERROR(INDEX('Hoja de Trabajo para listado'!$CD$155:$DC$1048576,MATCH($A128,'Hoja de Trabajo para listado'!$CD$155:$CD$1048576,0),MATCH((CUADRO!M$4&amp;$E128),'Hoja de Trabajo para listado'!$CD$151:$DC$151,0)),0)</f>
        <v>0</v>
      </c>
      <c r="N128" s="243">
        <f ca="1">+IFERROR(INDEX('Hoja de Trabajo para listado'!$A$155:$Z$1048576,MATCH($A128,'Hoja de Trabajo para listado'!$A$155:$A$1048576,0),MATCH((CUADRO!N$4&amp;$E128),'Hoja de Trabajo para listado'!$A$151:$Z$151,0)),0)+IFERROR(INDEX('Hoja de Trabajo para listado'!$AB$155:$BA$1048576,MATCH($A128,'Hoja de Trabajo para listado'!$AB$155:$AB$1048576,0),MATCH((CUADRO!N$4&amp;$E128),'Hoja de Trabajo para listado'!$AB$151:$BA$151,0)),0)+IFERROR(INDEX('Hoja de Trabajo para listado'!$BC$155:$CB$1048576,MATCH($A128,'Hoja de Trabajo para listado'!$BC$155:$BC$1048576,0),MATCH((CUADRO!N$4&amp;$E128),'Hoja de Trabajo para listado'!$BC$151:$CB$151,0)),0)+IFERROR(INDEX('Hoja de Trabajo para listado'!$DE$153:$DG$274,MATCH($A128,'Hoja de Trabajo para listado'!$DE$153:$DE$1048576,0),MATCH((CUADRO!N$4&amp;$E128),'Hoja de Trabajo para listado'!$DE$151:$DG$151,0)),0)+IFERROR(INDEX('Hoja de Trabajo para listado'!$CD$155:$DC$1048576,MATCH($A128,'Hoja de Trabajo para listado'!$CD$155:$CD$1048576,0),MATCH((CUADRO!N$4&amp;$E128),'Hoja de Trabajo para listado'!$CD$151:$DC$151,0)),0)</f>
        <v>0</v>
      </c>
      <c r="O128" s="243">
        <f ca="1">+IFERROR(INDEX('Hoja de Trabajo para listado'!$A$155:$Z$1048576,MATCH($A128,'Hoja de Trabajo para listado'!$A$155:$A$1048576,0),MATCH((CUADRO!O$4&amp;$E128),'Hoja de Trabajo para listado'!$A$151:$Z$151,0)),0)+IFERROR(INDEX('Hoja de Trabajo para listado'!$AB$155:$BA$1048576,MATCH($A128,'Hoja de Trabajo para listado'!$AB$155:$AB$1048576,0),MATCH((CUADRO!O$4&amp;$E128),'Hoja de Trabajo para listado'!$AB$151:$BA$151,0)),0)+IFERROR(INDEX('Hoja de Trabajo para listado'!$BC$155:$CB$1048576,MATCH($A128,'Hoja de Trabajo para listado'!$BC$155:$BC$1048576,0),MATCH((CUADRO!O$4&amp;$E128),'Hoja de Trabajo para listado'!$BC$151:$CB$151,0)),0)+IFERROR(INDEX('Hoja de Trabajo para listado'!$DE$153:$DG$274,MATCH($A128,'Hoja de Trabajo para listado'!$DE$153:$DE$1048576,0),MATCH((CUADRO!O$4&amp;$E128),'Hoja de Trabajo para listado'!$DE$151:$DG$151,0)),0)+IFERROR(INDEX('Hoja de Trabajo para listado'!$CD$155:$DC$1048576,MATCH($A128,'Hoja de Trabajo para listado'!$CD$155:$CD$1048576,0),MATCH((CUADRO!O$4&amp;$E128),'Hoja de Trabajo para listado'!$CD$151:$DC$151,0)),0)</f>
        <v>0</v>
      </c>
      <c r="P128" s="243">
        <f ca="1">+IFERROR(INDEX('Hoja de Trabajo para listado'!$A$155:$Z$1048576,MATCH($A128,'Hoja de Trabajo para listado'!$A$155:$A$1048576,0),MATCH((CUADRO!P$4&amp;$E128),'Hoja de Trabajo para listado'!$A$151:$Z$151,0)),0)+IFERROR(INDEX('Hoja de Trabajo para listado'!$AB$155:$BA$1048576,MATCH($A128,'Hoja de Trabajo para listado'!$AB$155:$AB$1048576,0),MATCH((CUADRO!P$4&amp;$E128),'Hoja de Trabajo para listado'!$AB$151:$BA$151,0)),0)+IFERROR(INDEX('Hoja de Trabajo para listado'!$BC$155:$CB$1048576,MATCH($A128,'Hoja de Trabajo para listado'!$BC$155:$BC$1048576,0),MATCH((CUADRO!P$4&amp;$E128),'Hoja de Trabajo para listado'!$BC$151:$CB$151,0)),0)+IFERROR(INDEX('Hoja de Trabajo para listado'!$DE$153:$DG$274,MATCH($A128,'Hoja de Trabajo para listado'!$DE$153:$DE$1048576,0),MATCH((CUADRO!P$4&amp;$E128),'Hoja de Trabajo para listado'!$DE$151:$DG$151,0)),0)+IFERROR(INDEX('Hoja de Trabajo para listado'!$CD$155:$DC$1048576,MATCH($A128,'Hoja de Trabajo para listado'!$CD$155:$CD$1048576,0),MATCH((CUADRO!P$4&amp;$E128),'Hoja de Trabajo para listado'!$CD$151:$DC$151,0)),0)</f>
        <v>0</v>
      </c>
      <c r="Q128" s="243">
        <f ca="1">+IFERROR(INDEX('Hoja de Trabajo para listado'!$A$155:$Z$1048576,MATCH($A128,'Hoja de Trabajo para listado'!$A$155:$A$1048576,0),MATCH((CUADRO!Q$4&amp;$E128),'Hoja de Trabajo para listado'!$A$151:$Z$151,0)),0)+IFERROR(INDEX('Hoja de Trabajo para listado'!$AB$155:$BA$1048576,MATCH($A128,'Hoja de Trabajo para listado'!$AB$155:$AB$1048576,0),MATCH((CUADRO!Q$4&amp;$E128),'Hoja de Trabajo para listado'!$AB$151:$BA$151,0)),0)+IFERROR(INDEX('Hoja de Trabajo para listado'!$BC$155:$CB$1048576,MATCH($A128,'Hoja de Trabajo para listado'!$BC$155:$BC$1048576,0),MATCH((CUADRO!Q$4&amp;$E128),'Hoja de Trabajo para listado'!$BC$151:$CB$151,0)),0)+IFERROR(INDEX('Hoja de Trabajo para listado'!$DE$153:$DG$274,MATCH($A128,'Hoja de Trabajo para listado'!$DE$153:$DE$1048576,0),MATCH((CUADRO!Q$4&amp;$E128),'Hoja de Trabajo para listado'!$DE$151:$DG$151,0)),0)+IFERROR(INDEX('Hoja de Trabajo para listado'!$CD$155:$DC$1048576,MATCH($A128,'Hoja de Trabajo para listado'!$CD$155:$CD$1048576,0),MATCH((CUADRO!Q$4&amp;$E128),'Hoja de Trabajo para listado'!$CD$151:$DC$151,0)),0)</f>
        <v>0</v>
      </c>
      <c r="R128" s="243">
        <f t="shared" ca="1" si="5"/>
        <v>0</v>
      </c>
      <c r="S128" s="243">
        <f ca="1">+R127+R128</f>
        <v>0</v>
      </c>
      <c r="T128" s="243">
        <f ca="1">+S128</f>
        <v>0</v>
      </c>
      <c r="U128" s="242">
        <f t="shared" si="6"/>
        <v>2</v>
      </c>
      <c r="V128" s="327" t="str">
        <f>+VLOOKUP(A128,bd_lista!$A$3:$E$592,5,FALSE)</f>
        <v>Instituciones Descentralizadas</v>
      </c>
      <c r="W128" s="398"/>
      <c r="X128" s="240">
        <f>+VLOOKUP(A128,[4]Sheet1!$A$13:$D$744,4,FALSE)</f>
        <v>81</v>
      </c>
      <c r="Y128" s="240" t="str">
        <f>+VLOOKUP(X128,bd_lista!$A$3:$C$592,3,FALSE)</f>
        <v>Ministerio de Obras Públicas, Servicios y Vivienda</v>
      </c>
      <c r="Z128" s="288"/>
      <c r="AA128" s="317"/>
    </row>
    <row r="129" spans="1:27" ht="15" customHeight="1">
      <c r="A129" s="379">
        <v>197</v>
      </c>
      <c r="B129" s="393">
        <f>+A129</f>
        <v>197</v>
      </c>
      <c r="C129" s="245" t="str">
        <f>+VLOOKUP(A129,bd_lista!$A$3:$C$592,3,FALSE)</f>
        <v>DIRECCIÓN ESTRATÉGICA DE REIVINDICACION MARÍTIMA, SILALA Y RECURSOS HÍDRICOS INTERNACIONALES</v>
      </c>
      <c r="D129" s="395" t="str">
        <f>+C129</f>
        <v>DIRECCIÓN ESTRATÉGICA DE REIVINDICACION MARÍTIMA, SILALA Y RECURSOS HÍDRICOS INTERNACIONALES</v>
      </c>
      <c r="E129" s="245" t="s">
        <v>1303</v>
      </c>
      <c r="F129" s="241">
        <f ca="1">+IFERROR(INDEX('Hoja de Trabajo para listado'!$A$155:$Z$1048576,MATCH($A129,'Hoja de Trabajo para listado'!$A$155:$A$1048576,0),MATCH((CUADRO!F$4&amp;$E129),'Hoja de Trabajo para listado'!$A$151:$Z$151,0)),0)+IFERROR(INDEX('Hoja de Trabajo para listado'!$AB$155:$BA$1048576,MATCH($A129,'Hoja de Trabajo para listado'!$AB$155:$AB$1048576,0),MATCH((CUADRO!F$4&amp;$E129),'Hoja de Trabajo para listado'!$AB$151:$BA$151,0)),0)+IFERROR(INDEX('Hoja de Trabajo para listado'!$BC$155:$CB$1048576,MATCH($A129,'Hoja de Trabajo para listado'!$BC$155:$BC$1048576,0),MATCH((CUADRO!F$4&amp;$E129),'Hoja de Trabajo para listado'!$BC$151:$CB$151,0)),0)+IFERROR(INDEX('Hoja de Trabajo para listado'!$DE$153:$DG$274,MATCH($A129,'Hoja de Trabajo para listado'!$DE$153:$DE$1048576,0),MATCH((CUADRO!F$4&amp;$E129),'Hoja de Trabajo para listado'!$DE$151:$DG$151,0)),0)+IFERROR(INDEX('Hoja de Trabajo para listado'!$CD$155:$DC$1048576,MATCH($A129,'Hoja de Trabajo para listado'!$CD$155:$CD$1048576,0),MATCH((CUADRO!F$4&amp;$E129),'Hoja de Trabajo para listado'!$CD$151:$DC$151,0)),0)</f>
        <v>0</v>
      </c>
      <c r="G129" s="241">
        <f ca="1">+IFERROR(INDEX('Hoja de Trabajo para listado'!$A$155:$Z$1048576,MATCH($A129,'Hoja de Trabajo para listado'!$A$155:$A$1048576,0),MATCH((CUADRO!G$4&amp;$E129),'Hoja de Trabajo para listado'!$A$151:$Z$151,0)),0)+IFERROR(INDEX('Hoja de Trabajo para listado'!$AB$155:$BA$1048576,MATCH($A129,'Hoja de Trabajo para listado'!$AB$155:$AB$1048576,0),MATCH((CUADRO!G$4&amp;$E129),'Hoja de Trabajo para listado'!$AB$151:$BA$151,0)),0)+IFERROR(INDEX('Hoja de Trabajo para listado'!$BC$155:$CB$1048576,MATCH($A129,'Hoja de Trabajo para listado'!$BC$155:$BC$1048576,0),MATCH((CUADRO!G$4&amp;$E129),'Hoja de Trabajo para listado'!$BC$151:$CB$151,0)),0)+IFERROR(INDEX('Hoja de Trabajo para listado'!$DE$153:$DG$274,MATCH($A129,'Hoja de Trabajo para listado'!$DE$153:$DE$1048576,0),MATCH((CUADRO!G$4&amp;$E129),'Hoja de Trabajo para listado'!$DE$151:$DG$151,0)),0)+IFERROR(INDEX('Hoja de Trabajo para listado'!$CD$155:$DC$1048576,MATCH($A129,'Hoja de Trabajo para listado'!$CD$155:$CD$1048576,0),MATCH((CUADRO!G$4&amp;$E129),'Hoja de Trabajo para listado'!$CD$151:$DC$151,0)),0)</f>
        <v>0</v>
      </c>
      <c r="H129" s="241">
        <f ca="1">+IFERROR(INDEX('Hoja de Trabajo para listado'!$A$155:$Z$1048576,MATCH($A129,'Hoja de Trabajo para listado'!$A$155:$A$1048576,0),MATCH((CUADRO!H$4&amp;$E129),'Hoja de Trabajo para listado'!$A$151:$Z$151,0)),0)+IFERROR(INDEX('Hoja de Trabajo para listado'!$AB$155:$BA$1048576,MATCH($A129,'Hoja de Trabajo para listado'!$AB$155:$AB$1048576,0),MATCH((CUADRO!H$4&amp;$E129),'Hoja de Trabajo para listado'!$AB$151:$BA$151,0)),0)+IFERROR(INDEX('Hoja de Trabajo para listado'!$BC$155:$CB$1048576,MATCH($A129,'Hoja de Trabajo para listado'!$BC$155:$BC$1048576,0),MATCH((CUADRO!H$4&amp;$E129),'Hoja de Trabajo para listado'!$BC$151:$CB$151,0)),0)+IFERROR(INDEX('Hoja de Trabajo para listado'!$DE$153:$DG$274,MATCH($A129,'Hoja de Trabajo para listado'!$DE$153:$DE$1048576,0),MATCH((CUADRO!H$4&amp;$E129),'Hoja de Trabajo para listado'!$DE$151:$DG$151,0)),0)+IFERROR(INDEX('Hoja de Trabajo para listado'!$CD$155:$DC$1048576,MATCH($A129,'Hoja de Trabajo para listado'!$CD$155:$CD$1048576,0),MATCH((CUADRO!H$4&amp;$E129),'Hoja de Trabajo para listado'!$CD$151:$DC$151,0)),0)</f>
        <v>0</v>
      </c>
      <c r="I129" s="241">
        <f ca="1">+IFERROR(INDEX('Hoja de Trabajo para listado'!$A$155:$Z$1048576,MATCH($A129,'Hoja de Trabajo para listado'!$A$155:$A$1048576,0),MATCH((CUADRO!I$4&amp;$E129),'Hoja de Trabajo para listado'!$A$151:$Z$151,0)),0)+IFERROR(INDEX('Hoja de Trabajo para listado'!$AB$155:$BA$1048576,MATCH($A129,'Hoja de Trabajo para listado'!$AB$155:$AB$1048576,0),MATCH((CUADRO!I$4&amp;$E129),'Hoja de Trabajo para listado'!$AB$151:$BA$151,0)),0)+IFERROR(INDEX('Hoja de Trabajo para listado'!$BC$155:$CB$1048576,MATCH($A129,'Hoja de Trabajo para listado'!$BC$155:$BC$1048576,0),MATCH((CUADRO!I$4&amp;$E129),'Hoja de Trabajo para listado'!$BC$151:$CB$151,0)),0)+IFERROR(INDEX('Hoja de Trabajo para listado'!$DE$153:$DG$274,MATCH($A129,'Hoja de Trabajo para listado'!$DE$153:$DE$1048576,0),MATCH((CUADRO!I$4&amp;$E129),'Hoja de Trabajo para listado'!$DE$151:$DG$151,0)),0)+IFERROR(INDEX('Hoja de Trabajo para listado'!$CD$155:$DC$1048576,MATCH($A129,'Hoja de Trabajo para listado'!$CD$155:$CD$1048576,0),MATCH((CUADRO!I$4&amp;$E129),'Hoja de Trabajo para listado'!$CD$151:$DC$151,0)),0)</f>
        <v>0</v>
      </c>
      <c r="J129" s="241">
        <f ca="1">+IFERROR(INDEX('Hoja de Trabajo para listado'!$A$155:$Z$1048576,MATCH($A129,'Hoja de Trabajo para listado'!$A$155:$A$1048576,0),MATCH((CUADRO!J$4&amp;$E129),'Hoja de Trabajo para listado'!$A$151:$Z$151,0)),0)+IFERROR(INDEX('Hoja de Trabajo para listado'!$AB$155:$BA$1048576,MATCH($A129,'Hoja de Trabajo para listado'!$AB$155:$AB$1048576,0),MATCH((CUADRO!J$4&amp;$E129),'Hoja de Trabajo para listado'!$AB$151:$BA$151,0)),0)+IFERROR(INDEX('Hoja de Trabajo para listado'!$BC$155:$CB$1048576,MATCH($A129,'Hoja de Trabajo para listado'!$BC$155:$BC$1048576,0),MATCH((CUADRO!J$4&amp;$E129),'Hoja de Trabajo para listado'!$BC$151:$CB$151,0)),0)+IFERROR(INDEX('Hoja de Trabajo para listado'!$DE$153:$DG$274,MATCH($A129,'Hoja de Trabajo para listado'!$DE$153:$DE$1048576,0),MATCH((CUADRO!J$4&amp;$E129),'Hoja de Trabajo para listado'!$DE$151:$DG$151,0)),0)+IFERROR(INDEX('Hoja de Trabajo para listado'!$CD$155:$DC$1048576,MATCH($A129,'Hoja de Trabajo para listado'!$CD$155:$CD$1048576,0),MATCH((CUADRO!J$4&amp;$E129),'Hoja de Trabajo para listado'!$CD$151:$DC$151,0)),0)</f>
        <v>0</v>
      </c>
      <c r="K129" s="241">
        <f ca="1">+IFERROR(INDEX('Hoja de Trabajo para listado'!$A$155:$Z$1048576,MATCH($A129,'Hoja de Trabajo para listado'!$A$155:$A$1048576,0),MATCH((CUADRO!K$4&amp;$E129),'Hoja de Trabajo para listado'!$A$151:$Z$151,0)),0)+IFERROR(INDEX('Hoja de Trabajo para listado'!$AB$155:$BA$1048576,MATCH($A129,'Hoja de Trabajo para listado'!$AB$155:$AB$1048576,0),MATCH((CUADRO!K$4&amp;$E129),'Hoja de Trabajo para listado'!$AB$151:$BA$151,0)),0)+IFERROR(INDEX('Hoja de Trabajo para listado'!$BC$155:$CB$1048576,MATCH($A129,'Hoja de Trabajo para listado'!$BC$155:$BC$1048576,0),MATCH((CUADRO!K$4&amp;$E129),'Hoja de Trabajo para listado'!$BC$151:$CB$151,0)),0)+IFERROR(INDEX('Hoja de Trabajo para listado'!$DE$153:$DG$274,MATCH($A129,'Hoja de Trabajo para listado'!$DE$153:$DE$1048576,0),MATCH((CUADRO!K$4&amp;$E129),'Hoja de Trabajo para listado'!$DE$151:$DG$151,0)),0)+IFERROR(INDEX('Hoja de Trabajo para listado'!$CD$155:$DC$1048576,MATCH($A129,'Hoja de Trabajo para listado'!$CD$155:$CD$1048576,0),MATCH((CUADRO!K$4&amp;$E129),'Hoja de Trabajo para listado'!$CD$151:$DC$151,0)),0)</f>
        <v>0</v>
      </c>
      <c r="L129" s="241">
        <f ca="1">+IFERROR(INDEX('Hoja de Trabajo para listado'!$A$155:$Z$1048576,MATCH($A129,'Hoja de Trabajo para listado'!$A$155:$A$1048576,0),MATCH((CUADRO!L$4&amp;$E129),'Hoja de Trabajo para listado'!$A$151:$Z$151,0)),0)+IFERROR(INDEX('Hoja de Trabajo para listado'!$AB$155:$BA$1048576,MATCH($A129,'Hoja de Trabajo para listado'!$AB$155:$AB$1048576,0),MATCH((CUADRO!L$4&amp;$E129),'Hoja de Trabajo para listado'!$AB$151:$BA$151,0)),0)+IFERROR(INDEX('Hoja de Trabajo para listado'!$BC$155:$CB$1048576,MATCH($A129,'Hoja de Trabajo para listado'!$BC$155:$BC$1048576,0),MATCH((CUADRO!L$4&amp;$E129),'Hoja de Trabajo para listado'!$BC$151:$CB$151,0)),0)+IFERROR(INDEX('Hoja de Trabajo para listado'!$DE$153:$DG$274,MATCH($A129,'Hoja de Trabajo para listado'!$DE$153:$DE$1048576,0),MATCH((CUADRO!L$4&amp;$E129),'Hoja de Trabajo para listado'!$DE$151:$DG$151,0)),0)+IFERROR(INDEX('Hoja de Trabajo para listado'!$CD$155:$DC$1048576,MATCH($A129,'Hoja de Trabajo para listado'!$CD$155:$CD$1048576,0),MATCH((CUADRO!L$4&amp;$E129),'Hoja de Trabajo para listado'!$CD$151:$DC$151,0)),0)</f>
        <v>0</v>
      </c>
      <c r="M129" s="241">
        <f ca="1">+IFERROR(INDEX('Hoja de Trabajo para listado'!$A$155:$Z$1048576,MATCH($A129,'Hoja de Trabajo para listado'!$A$155:$A$1048576,0),MATCH((CUADRO!M$4&amp;$E129),'Hoja de Trabajo para listado'!$A$151:$Z$151,0)),0)+IFERROR(INDEX('Hoja de Trabajo para listado'!$AB$155:$BA$1048576,MATCH($A129,'Hoja de Trabajo para listado'!$AB$155:$AB$1048576,0),MATCH((CUADRO!M$4&amp;$E129),'Hoja de Trabajo para listado'!$AB$151:$BA$151,0)),0)+IFERROR(INDEX('Hoja de Trabajo para listado'!$BC$155:$CB$1048576,MATCH($A129,'Hoja de Trabajo para listado'!$BC$155:$BC$1048576,0),MATCH((CUADRO!M$4&amp;$E129),'Hoja de Trabajo para listado'!$BC$151:$CB$151,0)),0)+IFERROR(INDEX('Hoja de Trabajo para listado'!$DE$153:$DG$274,MATCH($A129,'Hoja de Trabajo para listado'!$DE$153:$DE$1048576,0),MATCH((CUADRO!M$4&amp;$E129),'Hoja de Trabajo para listado'!$DE$151:$DG$151,0)),0)+IFERROR(INDEX('Hoja de Trabajo para listado'!$CD$155:$DC$1048576,MATCH($A129,'Hoja de Trabajo para listado'!$CD$155:$CD$1048576,0),MATCH((CUADRO!M$4&amp;$E129),'Hoja de Trabajo para listado'!$CD$151:$DC$151,0)),0)</f>
        <v>0</v>
      </c>
      <c r="N129" s="241">
        <f ca="1">+IFERROR(INDEX('Hoja de Trabajo para listado'!$A$155:$Z$1048576,MATCH($A129,'Hoja de Trabajo para listado'!$A$155:$A$1048576,0),MATCH((CUADRO!N$4&amp;$E129),'Hoja de Trabajo para listado'!$A$151:$Z$151,0)),0)+IFERROR(INDEX('Hoja de Trabajo para listado'!$AB$155:$BA$1048576,MATCH($A129,'Hoja de Trabajo para listado'!$AB$155:$AB$1048576,0),MATCH((CUADRO!N$4&amp;$E129),'Hoja de Trabajo para listado'!$AB$151:$BA$151,0)),0)+IFERROR(INDEX('Hoja de Trabajo para listado'!$BC$155:$CB$1048576,MATCH($A129,'Hoja de Trabajo para listado'!$BC$155:$BC$1048576,0),MATCH((CUADRO!N$4&amp;$E129),'Hoja de Trabajo para listado'!$BC$151:$CB$151,0)),0)+IFERROR(INDEX('Hoja de Trabajo para listado'!$DE$153:$DG$274,MATCH($A129,'Hoja de Trabajo para listado'!$DE$153:$DE$1048576,0),MATCH((CUADRO!N$4&amp;$E129),'Hoja de Trabajo para listado'!$DE$151:$DG$151,0)),0)+IFERROR(INDEX('Hoja de Trabajo para listado'!$CD$155:$DC$1048576,MATCH($A129,'Hoja de Trabajo para listado'!$CD$155:$CD$1048576,0),MATCH((CUADRO!N$4&amp;$E129),'Hoja de Trabajo para listado'!$CD$151:$DC$151,0)),0)</f>
        <v>0</v>
      </c>
      <c r="O129" s="241">
        <f ca="1">+IFERROR(INDEX('Hoja de Trabajo para listado'!$A$155:$Z$1048576,MATCH($A129,'Hoja de Trabajo para listado'!$A$155:$A$1048576,0),MATCH((CUADRO!O$4&amp;$E129),'Hoja de Trabajo para listado'!$A$151:$Z$151,0)),0)+IFERROR(INDEX('Hoja de Trabajo para listado'!$AB$155:$BA$1048576,MATCH($A129,'Hoja de Trabajo para listado'!$AB$155:$AB$1048576,0),MATCH((CUADRO!O$4&amp;$E129),'Hoja de Trabajo para listado'!$AB$151:$BA$151,0)),0)+IFERROR(INDEX('Hoja de Trabajo para listado'!$BC$155:$CB$1048576,MATCH($A129,'Hoja de Trabajo para listado'!$BC$155:$BC$1048576,0),MATCH((CUADRO!O$4&amp;$E129),'Hoja de Trabajo para listado'!$BC$151:$CB$151,0)),0)+IFERROR(INDEX('Hoja de Trabajo para listado'!$DE$153:$DG$274,MATCH($A129,'Hoja de Trabajo para listado'!$DE$153:$DE$1048576,0),MATCH((CUADRO!O$4&amp;$E129),'Hoja de Trabajo para listado'!$DE$151:$DG$151,0)),0)+IFERROR(INDEX('Hoja de Trabajo para listado'!$CD$155:$DC$1048576,MATCH($A129,'Hoja de Trabajo para listado'!$CD$155:$CD$1048576,0),MATCH((CUADRO!O$4&amp;$E129),'Hoja de Trabajo para listado'!$CD$151:$DC$151,0)),0)</f>
        <v>0</v>
      </c>
      <c r="P129" s="241">
        <f ca="1">+IFERROR(INDEX('Hoja de Trabajo para listado'!$A$155:$Z$1048576,MATCH($A129,'Hoja de Trabajo para listado'!$A$155:$A$1048576,0),MATCH((CUADRO!P$4&amp;$E129),'Hoja de Trabajo para listado'!$A$151:$Z$151,0)),0)+IFERROR(INDEX('Hoja de Trabajo para listado'!$AB$155:$BA$1048576,MATCH($A129,'Hoja de Trabajo para listado'!$AB$155:$AB$1048576,0),MATCH((CUADRO!P$4&amp;$E129),'Hoja de Trabajo para listado'!$AB$151:$BA$151,0)),0)+IFERROR(INDEX('Hoja de Trabajo para listado'!$BC$155:$CB$1048576,MATCH($A129,'Hoja de Trabajo para listado'!$BC$155:$BC$1048576,0),MATCH((CUADRO!P$4&amp;$E129),'Hoja de Trabajo para listado'!$BC$151:$CB$151,0)),0)+IFERROR(INDEX('Hoja de Trabajo para listado'!$DE$153:$DG$274,MATCH($A129,'Hoja de Trabajo para listado'!$DE$153:$DE$1048576,0),MATCH((CUADRO!P$4&amp;$E129),'Hoja de Trabajo para listado'!$DE$151:$DG$151,0)),0)+IFERROR(INDEX('Hoja de Trabajo para listado'!$CD$155:$DC$1048576,MATCH($A129,'Hoja de Trabajo para listado'!$CD$155:$CD$1048576,0),MATCH((CUADRO!P$4&amp;$E129),'Hoja de Trabajo para listado'!$CD$151:$DC$151,0)),0)</f>
        <v>0</v>
      </c>
      <c r="Q129" s="241">
        <f ca="1">+IFERROR(INDEX('Hoja de Trabajo para listado'!$A$155:$Z$1048576,MATCH($A129,'Hoja de Trabajo para listado'!$A$155:$A$1048576,0),MATCH((CUADRO!Q$4&amp;$E129),'Hoja de Trabajo para listado'!$A$151:$Z$151,0)),0)+IFERROR(INDEX('Hoja de Trabajo para listado'!$AB$155:$BA$1048576,MATCH($A129,'Hoja de Trabajo para listado'!$AB$155:$AB$1048576,0),MATCH((CUADRO!Q$4&amp;$E129),'Hoja de Trabajo para listado'!$AB$151:$BA$151,0)),0)+IFERROR(INDEX('Hoja de Trabajo para listado'!$BC$155:$CB$1048576,MATCH($A129,'Hoja de Trabajo para listado'!$BC$155:$BC$1048576,0),MATCH((CUADRO!Q$4&amp;$E129),'Hoja de Trabajo para listado'!$BC$151:$CB$151,0)),0)+IFERROR(INDEX('Hoja de Trabajo para listado'!$DE$153:$DG$274,MATCH($A129,'Hoja de Trabajo para listado'!$DE$153:$DE$1048576,0),MATCH((CUADRO!Q$4&amp;$E129),'Hoja de Trabajo para listado'!$DE$151:$DG$151,0)),0)+IFERROR(INDEX('Hoja de Trabajo para listado'!$CD$155:$DC$1048576,MATCH($A129,'Hoja de Trabajo para listado'!$CD$155:$CD$1048576,0),MATCH((CUADRO!Q$4&amp;$E129),'Hoja de Trabajo para listado'!$CD$151:$DC$151,0)),0)</f>
        <v>0</v>
      </c>
      <c r="R129" s="241">
        <f t="shared" ca="1" si="5"/>
        <v>0</v>
      </c>
      <c r="S129" s="241"/>
      <c r="T129" s="241">
        <f ca="1">+T130</f>
        <v>3337.5</v>
      </c>
      <c r="U129" s="240">
        <f t="shared" si="6"/>
        <v>1</v>
      </c>
      <c r="V129" s="327" t="str">
        <f>+VLOOKUP(A129,bd_lista!$A$3:$E$592,5,FALSE)</f>
        <v>Instituciones Descentralizadas</v>
      </c>
      <c r="W129" s="397" t="str">
        <f>+V129</f>
        <v>Instituciones Descentralizadas</v>
      </c>
      <c r="X129" s="240">
        <f>+VLOOKUP(A129,[4]Sheet1!$A$13:$D$744,4,FALSE)</f>
        <v>10</v>
      </c>
      <c r="Y129" s="240" t="str">
        <f>+VLOOKUP(X129,bd_lista!$A$3:$C$592,3,FALSE)</f>
        <v>Ministerio de Relaciones Exteriores</v>
      </c>
      <c r="Z129" s="290">
        <f>+X129</f>
        <v>10</v>
      </c>
      <c r="AA129" s="315" t="str">
        <f>+Y129</f>
        <v>Ministerio de Relaciones Exteriores</v>
      </c>
    </row>
    <row r="130" spans="1:27" ht="15" customHeight="1">
      <c r="A130" s="378">
        <v>197</v>
      </c>
      <c r="B130" s="394"/>
      <c r="C130" s="327" t="str">
        <f>+VLOOKUP(A130,bd_lista!$A$3:$C$592,3,FALSE)</f>
        <v>DIRECCIÓN ESTRATÉGICA DE REIVINDICACION MARÍTIMA, SILALA Y RECURSOS HÍDRICOS INTERNACIONALES</v>
      </c>
      <c r="D130" s="396"/>
      <c r="E130" s="327" t="s">
        <v>1304</v>
      </c>
      <c r="F130" s="243">
        <f ca="1">+IFERROR(INDEX('Hoja de Trabajo para listado'!$A$155:$Z$1048576,MATCH($A130,'Hoja de Trabajo para listado'!$A$155:$A$1048576,0),MATCH((CUADRO!F$4&amp;$E130),'Hoja de Trabajo para listado'!$A$151:$Z$151,0)),0)+IFERROR(INDEX('Hoja de Trabajo para listado'!$AB$155:$BA$1048576,MATCH($A130,'Hoja de Trabajo para listado'!$AB$155:$AB$1048576,0),MATCH((CUADRO!F$4&amp;$E130),'Hoja de Trabajo para listado'!$AB$151:$BA$151,0)),0)+IFERROR(INDEX('Hoja de Trabajo para listado'!$BC$155:$CB$1048576,MATCH($A130,'Hoja de Trabajo para listado'!$BC$155:$BC$1048576,0),MATCH((CUADRO!F$4&amp;$E130),'Hoja de Trabajo para listado'!$BC$151:$CB$151,0)),0)+IFERROR(INDEX('Hoja de Trabajo para listado'!$DE$153:$DG$274,MATCH($A130,'Hoja de Trabajo para listado'!$DE$153:$DE$1048576,0),MATCH((CUADRO!F$4&amp;$E130),'Hoja de Trabajo para listado'!$DE$151:$DG$151,0)),0)+IFERROR(INDEX('Hoja de Trabajo para listado'!$CD$155:$DC$1048576,MATCH($A130,'Hoja de Trabajo para listado'!$CD$155:$CD$1048576,0),MATCH((CUADRO!F$4&amp;$E130),'Hoja de Trabajo para listado'!$CD$151:$DC$151,0)),0)</f>
        <v>0</v>
      </c>
      <c r="G130" s="243">
        <f ca="1">+IFERROR(INDEX('Hoja de Trabajo para listado'!$A$155:$Z$1048576,MATCH($A130,'Hoja de Trabajo para listado'!$A$155:$A$1048576,0),MATCH((CUADRO!G$4&amp;$E130),'Hoja de Trabajo para listado'!$A$151:$Z$151,0)),0)+IFERROR(INDEX('Hoja de Trabajo para listado'!$AB$155:$BA$1048576,MATCH($A130,'Hoja de Trabajo para listado'!$AB$155:$AB$1048576,0),MATCH((CUADRO!G$4&amp;$E130),'Hoja de Trabajo para listado'!$AB$151:$BA$151,0)),0)+IFERROR(INDEX('Hoja de Trabajo para listado'!$BC$155:$CB$1048576,MATCH($A130,'Hoja de Trabajo para listado'!$BC$155:$BC$1048576,0),MATCH((CUADRO!G$4&amp;$E130),'Hoja de Trabajo para listado'!$BC$151:$CB$151,0)),0)+IFERROR(INDEX('Hoja de Trabajo para listado'!$DE$153:$DG$274,MATCH($A130,'Hoja de Trabajo para listado'!$DE$153:$DE$1048576,0),MATCH((CUADRO!G$4&amp;$E130),'Hoja de Trabajo para listado'!$DE$151:$DG$151,0)),0)+IFERROR(INDEX('Hoja de Trabajo para listado'!$CD$155:$DC$1048576,MATCH($A130,'Hoja de Trabajo para listado'!$CD$155:$CD$1048576,0),MATCH((CUADRO!G$4&amp;$E130),'Hoja de Trabajo para listado'!$CD$151:$DC$151,0)),0)</f>
        <v>0</v>
      </c>
      <c r="H130" s="243">
        <f ca="1">+IFERROR(INDEX('Hoja de Trabajo para listado'!$A$155:$Z$1048576,MATCH($A130,'Hoja de Trabajo para listado'!$A$155:$A$1048576,0),MATCH((CUADRO!H$4&amp;$E130),'Hoja de Trabajo para listado'!$A$151:$Z$151,0)),0)+IFERROR(INDEX('Hoja de Trabajo para listado'!$AB$155:$BA$1048576,MATCH($A130,'Hoja de Trabajo para listado'!$AB$155:$AB$1048576,0),MATCH((CUADRO!H$4&amp;$E130),'Hoja de Trabajo para listado'!$AB$151:$BA$151,0)),0)+IFERROR(INDEX('Hoja de Trabajo para listado'!$BC$155:$CB$1048576,MATCH($A130,'Hoja de Trabajo para listado'!$BC$155:$BC$1048576,0),MATCH((CUADRO!H$4&amp;$E130),'Hoja de Trabajo para listado'!$BC$151:$CB$151,0)),0)+IFERROR(INDEX('Hoja de Trabajo para listado'!$DE$153:$DG$274,MATCH($A130,'Hoja de Trabajo para listado'!$DE$153:$DE$1048576,0),MATCH((CUADRO!H$4&amp;$E130),'Hoja de Trabajo para listado'!$DE$151:$DG$151,0)),0)+IFERROR(INDEX('Hoja de Trabajo para listado'!$CD$155:$DC$1048576,MATCH($A130,'Hoja de Trabajo para listado'!$CD$155:$CD$1048576,0),MATCH((CUADRO!H$4&amp;$E130),'Hoja de Trabajo para listado'!$CD$151:$DC$151,0)),0)</f>
        <v>3337.5</v>
      </c>
      <c r="I130" s="243">
        <f ca="1">+IFERROR(INDEX('Hoja de Trabajo para listado'!$A$155:$Z$1048576,MATCH($A130,'Hoja de Trabajo para listado'!$A$155:$A$1048576,0),MATCH((CUADRO!I$4&amp;$E130),'Hoja de Trabajo para listado'!$A$151:$Z$151,0)),0)+IFERROR(INDEX('Hoja de Trabajo para listado'!$AB$155:$BA$1048576,MATCH($A130,'Hoja de Trabajo para listado'!$AB$155:$AB$1048576,0),MATCH((CUADRO!I$4&amp;$E130),'Hoja de Trabajo para listado'!$AB$151:$BA$151,0)),0)+IFERROR(INDEX('Hoja de Trabajo para listado'!$BC$155:$CB$1048576,MATCH($A130,'Hoja de Trabajo para listado'!$BC$155:$BC$1048576,0),MATCH((CUADRO!I$4&amp;$E130),'Hoja de Trabajo para listado'!$BC$151:$CB$151,0)),0)+IFERROR(INDEX('Hoja de Trabajo para listado'!$DE$153:$DG$274,MATCH($A130,'Hoja de Trabajo para listado'!$DE$153:$DE$1048576,0),MATCH((CUADRO!I$4&amp;$E130),'Hoja de Trabajo para listado'!$DE$151:$DG$151,0)),0)+IFERROR(INDEX('Hoja de Trabajo para listado'!$CD$155:$DC$1048576,MATCH($A130,'Hoja de Trabajo para listado'!$CD$155:$CD$1048576,0),MATCH((CUADRO!I$4&amp;$E130),'Hoja de Trabajo para listado'!$CD$151:$DC$151,0)),0)</f>
        <v>0</v>
      </c>
      <c r="J130" s="243">
        <f ca="1">+IFERROR(INDEX('Hoja de Trabajo para listado'!$A$155:$Z$1048576,MATCH($A130,'Hoja de Trabajo para listado'!$A$155:$A$1048576,0),MATCH((CUADRO!J$4&amp;$E130),'Hoja de Trabajo para listado'!$A$151:$Z$151,0)),0)+IFERROR(INDEX('Hoja de Trabajo para listado'!$AB$155:$BA$1048576,MATCH($A130,'Hoja de Trabajo para listado'!$AB$155:$AB$1048576,0),MATCH((CUADRO!J$4&amp;$E130),'Hoja de Trabajo para listado'!$AB$151:$BA$151,0)),0)+IFERROR(INDEX('Hoja de Trabajo para listado'!$BC$155:$CB$1048576,MATCH($A130,'Hoja de Trabajo para listado'!$BC$155:$BC$1048576,0),MATCH((CUADRO!J$4&amp;$E130),'Hoja de Trabajo para listado'!$BC$151:$CB$151,0)),0)+IFERROR(INDEX('Hoja de Trabajo para listado'!$DE$153:$DG$274,MATCH($A130,'Hoja de Trabajo para listado'!$DE$153:$DE$1048576,0),MATCH((CUADRO!J$4&amp;$E130),'Hoja de Trabajo para listado'!$DE$151:$DG$151,0)),0)+IFERROR(INDEX('Hoja de Trabajo para listado'!$CD$155:$DC$1048576,MATCH($A130,'Hoja de Trabajo para listado'!$CD$155:$CD$1048576,0),MATCH((CUADRO!J$4&amp;$E130),'Hoja de Trabajo para listado'!$CD$151:$DC$151,0)),0)</f>
        <v>0</v>
      </c>
      <c r="K130" s="243">
        <f ca="1">+IFERROR(INDEX('Hoja de Trabajo para listado'!$A$155:$Z$1048576,MATCH($A130,'Hoja de Trabajo para listado'!$A$155:$A$1048576,0),MATCH((CUADRO!K$4&amp;$E130),'Hoja de Trabajo para listado'!$A$151:$Z$151,0)),0)+IFERROR(INDEX('Hoja de Trabajo para listado'!$AB$155:$BA$1048576,MATCH($A130,'Hoja de Trabajo para listado'!$AB$155:$AB$1048576,0),MATCH((CUADRO!K$4&amp;$E130),'Hoja de Trabajo para listado'!$AB$151:$BA$151,0)),0)+IFERROR(INDEX('Hoja de Trabajo para listado'!$BC$155:$CB$1048576,MATCH($A130,'Hoja de Trabajo para listado'!$BC$155:$BC$1048576,0),MATCH((CUADRO!K$4&amp;$E130),'Hoja de Trabajo para listado'!$BC$151:$CB$151,0)),0)+IFERROR(INDEX('Hoja de Trabajo para listado'!$DE$153:$DG$274,MATCH($A130,'Hoja de Trabajo para listado'!$DE$153:$DE$1048576,0),MATCH((CUADRO!K$4&amp;$E130),'Hoja de Trabajo para listado'!$DE$151:$DG$151,0)),0)+IFERROR(INDEX('Hoja de Trabajo para listado'!$CD$155:$DC$1048576,MATCH($A130,'Hoja de Trabajo para listado'!$CD$155:$CD$1048576,0),MATCH((CUADRO!K$4&amp;$E130),'Hoja de Trabajo para listado'!$CD$151:$DC$151,0)),0)</f>
        <v>0</v>
      </c>
      <c r="L130" s="243">
        <f ca="1">+IFERROR(INDEX('Hoja de Trabajo para listado'!$A$155:$Z$1048576,MATCH($A130,'Hoja de Trabajo para listado'!$A$155:$A$1048576,0),MATCH((CUADRO!L$4&amp;$E130),'Hoja de Trabajo para listado'!$A$151:$Z$151,0)),0)+IFERROR(INDEX('Hoja de Trabajo para listado'!$AB$155:$BA$1048576,MATCH($A130,'Hoja de Trabajo para listado'!$AB$155:$AB$1048576,0),MATCH((CUADRO!L$4&amp;$E130),'Hoja de Trabajo para listado'!$AB$151:$BA$151,0)),0)+IFERROR(INDEX('Hoja de Trabajo para listado'!$BC$155:$CB$1048576,MATCH($A130,'Hoja de Trabajo para listado'!$BC$155:$BC$1048576,0),MATCH((CUADRO!L$4&amp;$E130),'Hoja de Trabajo para listado'!$BC$151:$CB$151,0)),0)+IFERROR(INDEX('Hoja de Trabajo para listado'!$DE$153:$DG$274,MATCH($A130,'Hoja de Trabajo para listado'!$DE$153:$DE$1048576,0),MATCH((CUADRO!L$4&amp;$E130),'Hoja de Trabajo para listado'!$DE$151:$DG$151,0)),0)+IFERROR(INDEX('Hoja de Trabajo para listado'!$CD$155:$DC$1048576,MATCH($A130,'Hoja de Trabajo para listado'!$CD$155:$CD$1048576,0),MATCH((CUADRO!L$4&amp;$E130),'Hoja de Trabajo para listado'!$CD$151:$DC$151,0)),0)</f>
        <v>0</v>
      </c>
      <c r="M130" s="243">
        <f ca="1">+IFERROR(INDEX('Hoja de Trabajo para listado'!$A$155:$Z$1048576,MATCH($A130,'Hoja de Trabajo para listado'!$A$155:$A$1048576,0),MATCH((CUADRO!M$4&amp;$E130),'Hoja de Trabajo para listado'!$A$151:$Z$151,0)),0)+IFERROR(INDEX('Hoja de Trabajo para listado'!$AB$155:$BA$1048576,MATCH($A130,'Hoja de Trabajo para listado'!$AB$155:$AB$1048576,0),MATCH((CUADRO!M$4&amp;$E130),'Hoja de Trabajo para listado'!$AB$151:$BA$151,0)),0)+IFERROR(INDEX('Hoja de Trabajo para listado'!$BC$155:$CB$1048576,MATCH($A130,'Hoja de Trabajo para listado'!$BC$155:$BC$1048576,0),MATCH((CUADRO!M$4&amp;$E130),'Hoja de Trabajo para listado'!$BC$151:$CB$151,0)),0)+IFERROR(INDEX('Hoja de Trabajo para listado'!$DE$153:$DG$274,MATCH($A130,'Hoja de Trabajo para listado'!$DE$153:$DE$1048576,0),MATCH((CUADRO!M$4&amp;$E130),'Hoja de Trabajo para listado'!$DE$151:$DG$151,0)),0)+IFERROR(INDEX('Hoja de Trabajo para listado'!$CD$155:$DC$1048576,MATCH($A130,'Hoja de Trabajo para listado'!$CD$155:$CD$1048576,0),MATCH((CUADRO!M$4&amp;$E130),'Hoja de Trabajo para listado'!$CD$151:$DC$151,0)),0)</f>
        <v>0</v>
      </c>
      <c r="N130" s="243">
        <f ca="1">+IFERROR(INDEX('Hoja de Trabajo para listado'!$A$155:$Z$1048576,MATCH($A130,'Hoja de Trabajo para listado'!$A$155:$A$1048576,0),MATCH((CUADRO!N$4&amp;$E130),'Hoja de Trabajo para listado'!$A$151:$Z$151,0)),0)+IFERROR(INDEX('Hoja de Trabajo para listado'!$AB$155:$BA$1048576,MATCH($A130,'Hoja de Trabajo para listado'!$AB$155:$AB$1048576,0),MATCH((CUADRO!N$4&amp;$E130),'Hoja de Trabajo para listado'!$AB$151:$BA$151,0)),0)+IFERROR(INDEX('Hoja de Trabajo para listado'!$BC$155:$CB$1048576,MATCH($A130,'Hoja de Trabajo para listado'!$BC$155:$BC$1048576,0),MATCH((CUADRO!N$4&amp;$E130),'Hoja de Trabajo para listado'!$BC$151:$CB$151,0)),0)+IFERROR(INDEX('Hoja de Trabajo para listado'!$DE$153:$DG$274,MATCH($A130,'Hoja de Trabajo para listado'!$DE$153:$DE$1048576,0),MATCH((CUADRO!N$4&amp;$E130),'Hoja de Trabajo para listado'!$DE$151:$DG$151,0)),0)+IFERROR(INDEX('Hoja de Trabajo para listado'!$CD$155:$DC$1048576,MATCH($A130,'Hoja de Trabajo para listado'!$CD$155:$CD$1048576,0),MATCH((CUADRO!N$4&amp;$E130),'Hoja de Trabajo para listado'!$CD$151:$DC$151,0)),0)</f>
        <v>0</v>
      </c>
      <c r="O130" s="243">
        <f ca="1">+IFERROR(INDEX('Hoja de Trabajo para listado'!$A$155:$Z$1048576,MATCH($A130,'Hoja de Trabajo para listado'!$A$155:$A$1048576,0),MATCH((CUADRO!O$4&amp;$E130),'Hoja de Trabajo para listado'!$A$151:$Z$151,0)),0)+IFERROR(INDEX('Hoja de Trabajo para listado'!$AB$155:$BA$1048576,MATCH($A130,'Hoja de Trabajo para listado'!$AB$155:$AB$1048576,0),MATCH((CUADRO!O$4&amp;$E130),'Hoja de Trabajo para listado'!$AB$151:$BA$151,0)),0)+IFERROR(INDEX('Hoja de Trabajo para listado'!$BC$155:$CB$1048576,MATCH($A130,'Hoja de Trabajo para listado'!$BC$155:$BC$1048576,0),MATCH((CUADRO!O$4&amp;$E130),'Hoja de Trabajo para listado'!$BC$151:$CB$151,0)),0)+IFERROR(INDEX('Hoja de Trabajo para listado'!$DE$153:$DG$274,MATCH($A130,'Hoja de Trabajo para listado'!$DE$153:$DE$1048576,0),MATCH((CUADRO!O$4&amp;$E130),'Hoja de Trabajo para listado'!$DE$151:$DG$151,0)),0)+IFERROR(INDEX('Hoja de Trabajo para listado'!$CD$155:$DC$1048576,MATCH($A130,'Hoja de Trabajo para listado'!$CD$155:$CD$1048576,0),MATCH((CUADRO!O$4&amp;$E130),'Hoja de Trabajo para listado'!$CD$151:$DC$151,0)),0)</f>
        <v>0</v>
      </c>
      <c r="P130" s="243">
        <f ca="1">+IFERROR(INDEX('Hoja de Trabajo para listado'!$A$155:$Z$1048576,MATCH($A130,'Hoja de Trabajo para listado'!$A$155:$A$1048576,0),MATCH((CUADRO!P$4&amp;$E130),'Hoja de Trabajo para listado'!$A$151:$Z$151,0)),0)+IFERROR(INDEX('Hoja de Trabajo para listado'!$AB$155:$BA$1048576,MATCH($A130,'Hoja de Trabajo para listado'!$AB$155:$AB$1048576,0),MATCH((CUADRO!P$4&amp;$E130),'Hoja de Trabajo para listado'!$AB$151:$BA$151,0)),0)+IFERROR(INDEX('Hoja de Trabajo para listado'!$BC$155:$CB$1048576,MATCH($A130,'Hoja de Trabajo para listado'!$BC$155:$BC$1048576,0),MATCH((CUADRO!P$4&amp;$E130),'Hoja de Trabajo para listado'!$BC$151:$CB$151,0)),0)+IFERROR(INDEX('Hoja de Trabajo para listado'!$DE$153:$DG$274,MATCH($A130,'Hoja de Trabajo para listado'!$DE$153:$DE$1048576,0),MATCH((CUADRO!P$4&amp;$E130),'Hoja de Trabajo para listado'!$DE$151:$DG$151,0)),0)+IFERROR(INDEX('Hoja de Trabajo para listado'!$CD$155:$DC$1048576,MATCH($A130,'Hoja de Trabajo para listado'!$CD$155:$CD$1048576,0),MATCH((CUADRO!P$4&amp;$E130),'Hoja de Trabajo para listado'!$CD$151:$DC$151,0)),0)</f>
        <v>0</v>
      </c>
      <c r="Q130" s="243">
        <f ca="1">+IFERROR(INDEX('Hoja de Trabajo para listado'!$A$155:$Z$1048576,MATCH($A130,'Hoja de Trabajo para listado'!$A$155:$A$1048576,0),MATCH((CUADRO!Q$4&amp;$E130),'Hoja de Trabajo para listado'!$A$151:$Z$151,0)),0)+IFERROR(INDEX('Hoja de Trabajo para listado'!$AB$155:$BA$1048576,MATCH($A130,'Hoja de Trabajo para listado'!$AB$155:$AB$1048576,0),MATCH((CUADRO!Q$4&amp;$E130),'Hoja de Trabajo para listado'!$AB$151:$BA$151,0)),0)+IFERROR(INDEX('Hoja de Trabajo para listado'!$BC$155:$CB$1048576,MATCH($A130,'Hoja de Trabajo para listado'!$BC$155:$BC$1048576,0),MATCH((CUADRO!Q$4&amp;$E130),'Hoja de Trabajo para listado'!$BC$151:$CB$151,0)),0)+IFERROR(INDEX('Hoja de Trabajo para listado'!$DE$153:$DG$274,MATCH($A130,'Hoja de Trabajo para listado'!$DE$153:$DE$1048576,0),MATCH((CUADRO!Q$4&amp;$E130),'Hoja de Trabajo para listado'!$DE$151:$DG$151,0)),0)+IFERROR(INDEX('Hoja de Trabajo para listado'!$CD$155:$DC$1048576,MATCH($A130,'Hoja de Trabajo para listado'!$CD$155:$CD$1048576,0),MATCH((CUADRO!Q$4&amp;$E130),'Hoja de Trabajo para listado'!$CD$151:$DC$151,0)),0)</f>
        <v>0</v>
      </c>
      <c r="R130" s="243">
        <f t="shared" ca="1" si="5"/>
        <v>3337.5</v>
      </c>
      <c r="S130" s="243">
        <f ca="1">+R129+R130</f>
        <v>3337.5</v>
      </c>
      <c r="T130" s="243">
        <f ca="1">+S130</f>
        <v>3337.5</v>
      </c>
      <c r="U130" s="242">
        <f t="shared" si="6"/>
        <v>2</v>
      </c>
      <c r="V130" s="327" t="str">
        <f>+VLOOKUP(A130,bd_lista!$A$3:$E$592,5,FALSE)</f>
        <v>Instituciones Descentralizadas</v>
      </c>
      <c r="W130" s="398"/>
      <c r="X130" s="240">
        <f>+VLOOKUP(A130,[4]Sheet1!$A$13:$D$744,4,FALSE)</f>
        <v>10</v>
      </c>
      <c r="Y130" s="240" t="str">
        <f>+VLOOKUP(X130,bd_lista!$A$3:$C$592,3,FALSE)</f>
        <v>Ministerio de Relaciones Exteriores</v>
      </c>
      <c r="Z130" s="288"/>
      <c r="AA130" s="317"/>
    </row>
    <row r="131" spans="1:27" ht="15" hidden="1" customHeight="1">
      <c r="A131" s="249">
        <v>200</v>
      </c>
      <c r="B131" s="393">
        <f>+A131</f>
        <v>200</v>
      </c>
      <c r="C131" s="245" t="str">
        <f>+VLOOKUP(A131,bd_lista!$A$3:$C$592,3,FALSE)</f>
        <v>Registro Único para la Administración Tributaria Municipal</v>
      </c>
      <c r="D131" s="395" t="str">
        <f>+C131</f>
        <v>Registro Único para la Administración Tributaria Municipal</v>
      </c>
      <c r="E131" s="245" t="s">
        <v>1303</v>
      </c>
      <c r="F131" s="241">
        <f ca="1">+IFERROR(INDEX('Hoja de Trabajo para listado'!$A$155:$Z$1048576,MATCH($A131,'Hoja de Trabajo para listado'!$A$155:$A$1048576,0),MATCH((CUADRO!F$4&amp;$E131),'Hoja de Trabajo para listado'!$A$151:$Z$151,0)),0)+IFERROR(INDEX('Hoja de Trabajo para listado'!$AB$155:$BA$1048576,MATCH($A131,'Hoja de Trabajo para listado'!$AB$155:$AB$1048576,0),MATCH((CUADRO!F$4&amp;$E131),'Hoja de Trabajo para listado'!$AB$151:$BA$151,0)),0)+IFERROR(INDEX('Hoja de Trabajo para listado'!$BC$155:$CB$1048576,MATCH($A131,'Hoja de Trabajo para listado'!$BC$155:$BC$1048576,0),MATCH((CUADRO!F$4&amp;$E131),'Hoja de Trabajo para listado'!$BC$151:$CB$151,0)),0)+IFERROR(INDEX('Hoja de Trabajo para listado'!$DE$153:$DG$274,MATCH($A131,'Hoja de Trabajo para listado'!$DE$153:$DE$1048576,0),MATCH((CUADRO!F$4&amp;$E131),'Hoja de Trabajo para listado'!$DE$151:$DG$151,0)),0)+IFERROR(INDEX('Hoja de Trabajo para listado'!$CD$155:$DC$1048576,MATCH($A131,'Hoja de Trabajo para listado'!$CD$155:$CD$1048576,0),MATCH((CUADRO!F$4&amp;$E131),'Hoja de Trabajo para listado'!$CD$151:$DC$151,0)),0)</f>
        <v>0</v>
      </c>
      <c r="G131" s="241">
        <f ca="1">+IFERROR(INDEX('Hoja de Trabajo para listado'!$A$155:$Z$1048576,MATCH($A131,'Hoja de Trabajo para listado'!$A$155:$A$1048576,0),MATCH((CUADRO!G$4&amp;$E131),'Hoja de Trabajo para listado'!$A$151:$Z$151,0)),0)+IFERROR(INDEX('Hoja de Trabajo para listado'!$AB$155:$BA$1048576,MATCH($A131,'Hoja de Trabajo para listado'!$AB$155:$AB$1048576,0),MATCH((CUADRO!G$4&amp;$E131),'Hoja de Trabajo para listado'!$AB$151:$BA$151,0)),0)+IFERROR(INDEX('Hoja de Trabajo para listado'!$BC$155:$CB$1048576,MATCH($A131,'Hoja de Trabajo para listado'!$BC$155:$BC$1048576,0),MATCH((CUADRO!G$4&amp;$E131),'Hoja de Trabajo para listado'!$BC$151:$CB$151,0)),0)+IFERROR(INDEX('Hoja de Trabajo para listado'!$DE$153:$DG$274,MATCH($A131,'Hoja de Trabajo para listado'!$DE$153:$DE$1048576,0),MATCH((CUADRO!G$4&amp;$E131),'Hoja de Trabajo para listado'!$DE$151:$DG$151,0)),0)+IFERROR(INDEX('Hoja de Trabajo para listado'!$CD$155:$DC$1048576,MATCH($A131,'Hoja de Trabajo para listado'!$CD$155:$CD$1048576,0),MATCH((CUADRO!G$4&amp;$E131),'Hoja de Trabajo para listado'!$CD$151:$DC$151,0)),0)</f>
        <v>0</v>
      </c>
      <c r="H131" s="241">
        <f ca="1">+IFERROR(INDEX('Hoja de Trabajo para listado'!$A$155:$Z$1048576,MATCH($A131,'Hoja de Trabajo para listado'!$A$155:$A$1048576,0),MATCH((CUADRO!H$4&amp;$E131),'Hoja de Trabajo para listado'!$A$151:$Z$151,0)),0)+IFERROR(INDEX('Hoja de Trabajo para listado'!$AB$155:$BA$1048576,MATCH($A131,'Hoja de Trabajo para listado'!$AB$155:$AB$1048576,0),MATCH((CUADRO!H$4&amp;$E131),'Hoja de Trabajo para listado'!$AB$151:$BA$151,0)),0)+IFERROR(INDEX('Hoja de Trabajo para listado'!$BC$155:$CB$1048576,MATCH($A131,'Hoja de Trabajo para listado'!$BC$155:$BC$1048576,0),MATCH((CUADRO!H$4&amp;$E131),'Hoja de Trabajo para listado'!$BC$151:$CB$151,0)),0)+IFERROR(INDEX('Hoja de Trabajo para listado'!$DE$153:$DG$274,MATCH($A131,'Hoja de Trabajo para listado'!$DE$153:$DE$1048576,0),MATCH((CUADRO!H$4&amp;$E131),'Hoja de Trabajo para listado'!$DE$151:$DG$151,0)),0)+IFERROR(INDEX('Hoja de Trabajo para listado'!$CD$155:$DC$1048576,MATCH($A131,'Hoja de Trabajo para listado'!$CD$155:$CD$1048576,0),MATCH((CUADRO!H$4&amp;$E131),'Hoja de Trabajo para listado'!$CD$151:$DC$151,0)),0)</f>
        <v>0</v>
      </c>
      <c r="I131" s="241">
        <f ca="1">+IFERROR(INDEX('Hoja de Trabajo para listado'!$A$155:$Z$1048576,MATCH($A131,'Hoja de Trabajo para listado'!$A$155:$A$1048576,0),MATCH((CUADRO!I$4&amp;$E131),'Hoja de Trabajo para listado'!$A$151:$Z$151,0)),0)+IFERROR(INDEX('Hoja de Trabajo para listado'!$AB$155:$BA$1048576,MATCH($A131,'Hoja de Trabajo para listado'!$AB$155:$AB$1048576,0),MATCH((CUADRO!I$4&amp;$E131),'Hoja de Trabajo para listado'!$AB$151:$BA$151,0)),0)+IFERROR(INDEX('Hoja de Trabajo para listado'!$BC$155:$CB$1048576,MATCH($A131,'Hoja de Trabajo para listado'!$BC$155:$BC$1048576,0),MATCH((CUADRO!I$4&amp;$E131),'Hoja de Trabajo para listado'!$BC$151:$CB$151,0)),0)+IFERROR(INDEX('Hoja de Trabajo para listado'!$DE$153:$DG$274,MATCH($A131,'Hoja de Trabajo para listado'!$DE$153:$DE$1048576,0),MATCH((CUADRO!I$4&amp;$E131),'Hoja de Trabajo para listado'!$DE$151:$DG$151,0)),0)+IFERROR(INDEX('Hoja de Trabajo para listado'!$CD$155:$DC$1048576,MATCH($A131,'Hoja de Trabajo para listado'!$CD$155:$CD$1048576,0),MATCH((CUADRO!I$4&amp;$E131),'Hoja de Trabajo para listado'!$CD$151:$DC$151,0)),0)</f>
        <v>0</v>
      </c>
      <c r="J131" s="241">
        <f ca="1">+IFERROR(INDEX('Hoja de Trabajo para listado'!$A$155:$Z$1048576,MATCH($A131,'Hoja de Trabajo para listado'!$A$155:$A$1048576,0),MATCH((CUADRO!J$4&amp;$E131),'Hoja de Trabajo para listado'!$A$151:$Z$151,0)),0)+IFERROR(INDEX('Hoja de Trabajo para listado'!$AB$155:$BA$1048576,MATCH($A131,'Hoja de Trabajo para listado'!$AB$155:$AB$1048576,0),MATCH((CUADRO!J$4&amp;$E131),'Hoja de Trabajo para listado'!$AB$151:$BA$151,0)),0)+IFERROR(INDEX('Hoja de Trabajo para listado'!$BC$155:$CB$1048576,MATCH($A131,'Hoja de Trabajo para listado'!$BC$155:$BC$1048576,0),MATCH((CUADRO!J$4&amp;$E131),'Hoja de Trabajo para listado'!$BC$151:$CB$151,0)),0)+IFERROR(INDEX('Hoja de Trabajo para listado'!$DE$153:$DG$274,MATCH($A131,'Hoja de Trabajo para listado'!$DE$153:$DE$1048576,0),MATCH((CUADRO!J$4&amp;$E131),'Hoja de Trabajo para listado'!$DE$151:$DG$151,0)),0)+IFERROR(INDEX('Hoja de Trabajo para listado'!$CD$155:$DC$1048576,MATCH($A131,'Hoja de Trabajo para listado'!$CD$155:$CD$1048576,0),MATCH((CUADRO!J$4&amp;$E131),'Hoja de Trabajo para listado'!$CD$151:$DC$151,0)),0)</f>
        <v>0</v>
      </c>
      <c r="K131" s="241">
        <f ca="1">+IFERROR(INDEX('Hoja de Trabajo para listado'!$A$155:$Z$1048576,MATCH($A131,'Hoja de Trabajo para listado'!$A$155:$A$1048576,0),MATCH((CUADRO!K$4&amp;$E131),'Hoja de Trabajo para listado'!$A$151:$Z$151,0)),0)+IFERROR(INDEX('Hoja de Trabajo para listado'!$AB$155:$BA$1048576,MATCH($A131,'Hoja de Trabajo para listado'!$AB$155:$AB$1048576,0),MATCH((CUADRO!K$4&amp;$E131),'Hoja de Trabajo para listado'!$AB$151:$BA$151,0)),0)+IFERROR(INDEX('Hoja de Trabajo para listado'!$BC$155:$CB$1048576,MATCH($A131,'Hoja de Trabajo para listado'!$BC$155:$BC$1048576,0),MATCH((CUADRO!K$4&amp;$E131),'Hoja de Trabajo para listado'!$BC$151:$CB$151,0)),0)+IFERROR(INDEX('Hoja de Trabajo para listado'!$DE$153:$DG$274,MATCH($A131,'Hoja de Trabajo para listado'!$DE$153:$DE$1048576,0),MATCH((CUADRO!K$4&amp;$E131),'Hoja de Trabajo para listado'!$DE$151:$DG$151,0)),0)+IFERROR(INDEX('Hoja de Trabajo para listado'!$CD$155:$DC$1048576,MATCH($A131,'Hoja de Trabajo para listado'!$CD$155:$CD$1048576,0),MATCH((CUADRO!K$4&amp;$E131),'Hoja de Trabajo para listado'!$CD$151:$DC$151,0)),0)</f>
        <v>0</v>
      </c>
      <c r="L131" s="241">
        <f ca="1">+IFERROR(INDEX('Hoja de Trabajo para listado'!$A$155:$Z$1048576,MATCH($A131,'Hoja de Trabajo para listado'!$A$155:$A$1048576,0),MATCH((CUADRO!L$4&amp;$E131),'Hoja de Trabajo para listado'!$A$151:$Z$151,0)),0)+IFERROR(INDEX('Hoja de Trabajo para listado'!$AB$155:$BA$1048576,MATCH($A131,'Hoja de Trabajo para listado'!$AB$155:$AB$1048576,0),MATCH((CUADRO!L$4&amp;$E131),'Hoja de Trabajo para listado'!$AB$151:$BA$151,0)),0)+IFERROR(INDEX('Hoja de Trabajo para listado'!$BC$155:$CB$1048576,MATCH($A131,'Hoja de Trabajo para listado'!$BC$155:$BC$1048576,0),MATCH((CUADRO!L$4&amp;$E131),'Hoja de Trabajo para listado'!$BC$151:$CB$151,0)),0)+IFERROR(INDEX('Hoja de Trabajo para listado'!$DE$153:$DG$274,MATCH($A131,'Hoja de Trabajo para listado'!$DE$153:$DE$1048576,0),MATCH((CUADRO!L$4&amp;$E131),'Hoja de Trabajo para listado'!$DE$151:$DG$151,0)),0)+IFERROR(INDEX('Hoja de Trabajo para listado'!$CD$155:$DC$1048576,MATCH($A131,'Hoja de Trabajo para listado'!$CD$155:$CD$1048576,0),MATCH((CUADRO!L$4&amp;$E131),'Hoja de Trabajo para listado'!$CD$151:$DC$151,0)),0)</f>
        <v>0</v>
      </c>
      <c r="M131" s="241">
        <f ca="1">+IFERROR(INDEX('Hoja de Trabajo para listado'!$A$155:$Z$1048576,MATCH($A131,'Hoja de Trabajo para listado'!$A$155:$A$1048576,0),MATCH((CUADRO!M$4&amp;$E131),'Hoja de Trabajo para listado'!$A$151:$Z$151,0)),0)+IFERROR(INDEX('Hoja de Trabajo para listado'!$AB$155:$BA$1048576,MATCH($A131,'Hoja de Trabajo para listado'!$AB$155:$AB$1048576,0),MATCH((CUADRO!M$4&amp;$E131),'Hoja de Trabajo para listado'!$AB$151:$BA$151,0)),0)+IFERROR(INDEX('Hoja de Trabajo para listado'!$BC$155:$CB$1048576,MATCH($A131,'Hoja de Trabajo para listado'!$BC$155:$BC$1048576,0),MATCH((CUADRO!M$4&amp;$E131),'Hoja de Trabajo para listado'!$BC$151:$CB$151,0)),0)+IFERROR(INDEX('Hoja de Trabajo para listado'!$DE$153:$DG$274,MATCH($A131,'Hoja de Trabajo para listado'!$DE$153:$DE$1048576,0),MATCH((CUADRO!M$4&amp;$E131),'Hoja de Trabajo para listado'!$DE$151:$DG$151,0)),0)+IFERROR(INDEX('Hoja de Trabajo para listado'!$CD$155:$DC$1048576,MATCH($A131,'Hoja de Trabajo para listado'!$CD$155:$CD$1048576,0),MATCH((CUADRO!M$4&amp;$E131),'Hoja de Trabajo para listado'!$CD$151:$DC$151,0)),0)</f>
        <v>0</v>
      </c>
      <c r="N131" s="241">
        <f ca="1">+IFERROR(INDEX('Hoja de Trabajo para listado'!$A$155:$Z$1048576,MATCH($A131,'Hoja de Trabajo para listado'!$A$155:$A$1048576,0),MATCH((CUADRO!N$4&amp;$E131),'Hoja de Trabajo para listado'!$A$151:$Z$151,0)),0)+IFERROR(INDEX('Hoja de Trabajo para listado'!$AB$155:$BA$1048576,MATCH($A131,'Hoja de Trabajo para listado'!$AB$155:$AB$1048576,0),MATCH((CUADRO!N$4&amp;$E131),'Hoja de Trabajo para listado'!$AB$151:$BA$151,0)),0)+IFERROR(INDEX('Hoja de Trabajo para listado'!$BC$155:$CB$1048576,MATCH($A131,'Hoja de Trabajo para listado'!$BC$155:$BC$1048576,0),MATCH((CUADRO!N$4&amp;$E131),'Hoja de Trabajo para listado'!$BC$151:$CB$151,0)),0)+IFERROR(INDEX('Hoja de Trabajo para listado'!$DE$153:$DG$274,MATCH($A131,'Hoja de Trabajo para listado'!$DE$153:$DE$1048576,0),MATCH((CUADRO!N$4&amp;$E131),'Hoja de Trabajo para listado'!$DE$151:$DG$151,0)),0)+IFERROR(INDEX('Hoja de Trabajo para listado'!$CD$155:$DC$1048576,MATCH($A131,'Hoja de Trabajo para listado'!$CD$155:$CD$1048576,0),MATCH((CUADRO!N$4&amp;$E131),'Hoja de Trabajo para listado'!$CD$151:$DC$151,0)),0)</f>
        <v>0</v>
      </c>
      <c r="O131" s="241">
        <f ca="1">+IFERROR(INDEX('Hoja de Trabajo para listado'!$A$155:$Z$1048576,MATCH($A131,'Hoja de Trabajo para listado'!$A$155:$A$1048576,0),MATCH((CUADRO!O$4&amp;$E131),'Hoja de Trabajo para listado'!$A$151:$Z$151,0)),0)+IFERROR(INDEX('Hoja de Trabajo para listado'!$AB$155:$BA$1048576,MATCH($A131,'Hoja de Trabajo para listado'!$AB$155:$AB$1048576,0),MATCH((CUADRO!O$4&amp;$E131),'Hoja de Trabajo para listado'!$AB$151:$BA$151,0)),0)+IFERROR(INDEX('Hoja de Trabajo para listado'!$BC$155:$CB$1048576,MATCH($A131,'Hoja de Trabajo para listado'!$BC$155:$BC$1048576,0),MATCH((CUADRO!O$4&amp;$E131),'Hoja de Trabajo para listado'!$BC$151:$CB$151,0)),0)+IFERROR(INDEX('Hoja de Trabajo para listado'!$DE$153:$DG$274,MATCH($A131,'Hoja de Trabajo para listado'!$DE$153:$DE$1048576,0),MATCH((CUADRO!O$4&amp;$E131),'Hoja de Trabajo para listado'!$DE$151:$DG$151,0)),0)+IFERROR(INDEX('Hoja de Trabajo para listado'!$CD$155:$DC$1048576,MATCH($A131,'Hoja de Trabajo para listado'!$CD$155:$CD$1048576,0),MATCH((CUADRO!O$4&amp;$E131),'Hoja de Trabajo para listado'!$CD$151:$DC$151,0)),0)</f>
        <v>0</v>
      </c>
      <c r="P131" s="241">
        <f ca="1">+IFERROR(INDEX('Hoja de Trabajo para listado'!$A$155:$Z$1048576,MATCH($A131,'Hoja de Trabajo para listado'!$A$155:$A$1048576,0),MATCH((CUADRO!P$4&amp;$E131),'Hoja de Trabajo para listado'!$A$151:$Z$151,0)),0)+IFERROR(INDEX('Hoja de Trabajo para listado'!$AB$155:$BA$1048576,MATCH($A131,'Hoja de Trabajo para listado'!$AB$155:$AB$1048576,0),MATCH((CUADRO!P$4&amp;$E131),'Hoja de Trabajo para listado'!$AB$151:$BA$151,0)),0)+IFERROR(INDEX('Hoja de Trabajo para listado'!$BC$155:$CB$1048576,MATCH($A131,'Hoja de Trabajo para listado'!$BC$155:$BC$1048576,0),MATCH((CUADRO!P$4&amp;$E131),'Hoja de Trabajo para listado'!$BC$151:$CB$151,0)),0)+IFERROR(INDEX('Hoja de Trabajo para listado'!$DE$153:$DG$274,MATCH($A131,'Hoja de Trabajo para listado'!$DE$153:$DE$1048576,0),MATCH((CUADRO!P$4&amp;$E131),'Hoja de Trabajo para listado'!$DE$151:$DG$151,0)),0)+IFERROR(INDEX('Hoja de Trabajo para listado'!$CD$155:$DC$1048576,MATCH($A131,'Hoja de Trabajo para listado'!$CD$155:$CD$1048576,0),MATCH((CUADRO!P$4&amp;$E131),'Hoja de Trabajo para listado'!$CD$151:$DC$151,0)),0)</f>
        <v>0</v>
      </c>
      <c r="Q131" s="241">
        <f ca="1">+IFERROR(INDEX('Hoja de Trabajo para listado'!$A$155:$Z$1048576,MATCH($A131,'Hoja de Trabajo para listado'!$A$155:$A$1048576,0),MATCH((CUADRO!Q$4&amp;$E131),'Hoja de Trabajo para listado'!$A$151:$Z$151,0)),0)+IFERROR(INDEX('Hoja de Trabajo para listado'!$AB$155:$BA$1048576,MATCH($A131,'Hoja de Trabajo para listado'!$AB$155:$AB$1048576,0),MATCH((CUADRO!Q$4&amp;$E131),'Hoja de Trabajo para listado'!$AB$151:$BA$151,0)),0)+IFERROR(INDEX('Hoja de Trabajo para listado'!$BC$155:$CB$1048576,MATCH($A131,'Hoja de Trabajo para listado'!$BC$155:$BC$1048576,0),MATCH((CUADRO!Q$4&amp;$E131),'Hoja de Trabajo para listado'!$BC$151:$CB$151,0)),0)+IFERROR(INDEX('Hoja de Trabajo para listado'!$DE$153:$DG$274,MATCH($A131,'Hoja de Trabajo para listado'!$DE$153:$DE$1048576,0),MATCH((CUADRO!Q$4&amp;$E131),'Hoja de Trabajo para listado'!$DE$151:$DG$151,0)),0)+IFERROR(INDEX('Hoja de Trabajo para listado'!$CD$155:$DC$1048576,MATCH($A131,'Hoja de Trabajo para listado'!$CD$155:$CD$1048576,0),MATCH((CUADRO!Q$4&amp;$E131),'Hoja de Trabajo para listado'!$CD$151:$DC$151,0)),0)</f>
        <v>0</v>
      </c>
      <c r="R131" s="241">
        <f t="shared" ca="1" si="5"/>
        <v>0</v>
      </c>
      <c r="S131" s="241"/>
      <c r="T131" s="241">
        <f ca="1">+T132</f>
        <v>0</v>
      </c>
      <c r="U131" s="240">
        <f t="shared" si="6"/>
        <v>1</v>
      </c>
      <c r="V131" s="327" t="str">
        <f>+VLOOKUP(A131,bd_lista!$A$3:$E$592,5,FALSE)</f>
        <v>Instituciones Descentralizadas</v>
      </c>
      <c r="W131" s="397" t="str">
        <f>+V131</f>
        <v>Instituciones Descentralizadas</v>
      </c>
      <c r="X131" s="240">
        <f>+VLOOKUP(A131,[4]Sheet1!$A$13:$D$744,4,FALSE)</f>
        <v>35</v>
      </c>
      <c r="Y131" s="240" t="str">
        <f>+VLOOKUP(X131,bd_lista!$A$3:$C$592,3,FALSE)</f>
        <v>Ministerio de Economía y Finanzas Públicas</v>
      </c>
      <c r="Z131" s="290">
        <f>+X131</f>
        <v>35</v>
      </c>
      <c r="AA131" s="315" t="str">
        <f>+Y131</f>
        <v>Ministerio de Economía y Finanzas Públicas</v>
      </c>
    </row>
    <row r="132" spans="1:27" ht="15" hidden="1" customHeight="1">
      <c r="A132" s="32">
        <v>200</v>
      </c>
      <c r="B132" s="394"/>
      <c r="C132" s="327" t="str">
        <f>+VLOOKUP(A132,bd_lista!$A$3:$C$592,3,FALSE)</f>
        <v>Registro Único para la Administración Tributaria Municipal</v>
      </c>
      <c r="D132" s="396"/>
      <c r="E132" s="327" t="s">
        <v>1304</v>
      </c>
      <c r="F132" s="243">
        <f ca="1">+IFERROR(INDEX('Hoja de Trabajo para listado'!$A$155:$Z$1048576,MATCH($A132,'Hoja de Trabajo para listado'!$A$155:$A$1048576,0),MATCH((CUADRO!F$4&amp;$E132),'Hoja de Trabajo para listado'!$A$151:$Z$151,0)),0)+IFERROR(INDEX('Hoja de Trabajo para listado'!$AB$155:$BA$1048576,MATCH($A132,'Hoja de Trabajo para listado'!$AB$155:$AB$1048576,0),MATCH((CUADRO!F$4&amp;$E132),'Hoja de Trabajo para listado'!$AB$151:$BA$151,0)),0)+IFERROR(INDEX('Hoja de Trabajo para listado'!$BC$155:$CB$1048576,MATCH($A132,'Hoja de Trabajo para listado'!$BC$155:$BC$1048576,0),MATCH((CUADRO!F$4&amp;$E132),'Hoja de Trabajo para listado'!$BC$151:$CB$151,0)),0)+IFERROR(INDEX('Hoja de Trabajo para listado'!$DE$153:$DG$274,MATCH($A132,'Hoja de Trabajo para listado'!$DE$153:$DE$1048576,0),MATCH((CUADRO!F$4&amp;$E132),'Hoja de Trabajo para listado'!$DE$151:$DG$151,0)),0)+IFERROR(INDEX('Hoja de Trabajo para listado'!$CD$155:$DC$1048576,MATCH($A132,'Hoja de Trabajo para listado'!$CD$155:$CD$1048576,0),MATCH((CUADRO!F$4&amp;$E132),'Hoja de Trabajo para listado'!$CD$151:$DC$151,0)),0)</f>
        <v>0</v>
      </c>
      <c r="G132" s="243">
        <f ca="1">+IFERROR(INDEX('Hoja de Trabajo para listado'!$A$155:$Z$1048576,MATCH($A132,'Hoja de Trabajo para listado'!$A$155:$A$1048576,0),MATCH((CUADRO!G$4&amp;$E132),'Hoja de Trabajo para listado'!$A$151:$Z$151,0)),0)+IFERROR(INDEX('Hoja de Trabajo para listado'!$AB$155:$BA$1048576,MATCH($A132,'Hoja de Trabajo para listado'!$AB$155:$AB$1048576,0),MATCH((CUADRO!G$4&amp;$E132),'Hoja de Trabajo para listado'!$AB$151:$BA$151,0)),0)+IFERROR(INDEX('Hoja de Trabajo para listado'!$BC$155:$CB$1048576,MATCH($A132,'Hoja de Trabajo para listado'!$BC$155:$BC$1048576,0),MATCH((CUADRO!G$4&amp;$E132),'Hoja de Trabajo para listado'!$BC$151:$CB$151,0)),0)+IFERROR(INDEX('Hoja de Trabajo para listado'!$DE$153:$DG$274,MATCH($A132,'Hoja de Trabajo para listado'!$DE$153:$DE$1048576,0),MATCH((CUADRO!G$4&amp;$E132),'Hoja de Trabajo para listado'!$DE$151:$DG$151,0)),0)+IFERROR(INDEX('Hoja de Trabajo para listado'!$CD$155:$DC$1048576,MATCH($A132,'Hoja de Trabajo para listado'!$CD$155:$CD$1048576,0),MATCH((CUADRO!G$4&amp;$E132),'Hoja de Trabajo para listado'!$CD$151:$DC$151,0)),0)</f>
        <v>0</v>
      </c>
      <c r="H132" s="243">
        <f ca="1">+IFERROR(INDEX('Hoja de Trabajo para listado'!$A$155:$Z$1048576,MATCH($A132,'Hoja de Trabajo para listado'!$A$155:$A$1048576,0),MATCH((CUADRO!H$4&amp;$E132),'Hoja de Trabajo para listado'!$A$151:$Z$151,0)),0)+IFERROR(INDEX('Hoja de Trabajo para listado'!$AB$155:$BA$1048576,MATCH($A132,'Hoja de Trabajo para listado'!$AB$155:$AB$1048576,0),MATCH((CUADRO!H$4&amp;$E132),'Hoja de Trabajo para listado'!$AB$151:$BA$151,0)),0)+IFERROR(INDEX('Hoja de Trabajo para listado'!$BC$155:$CB$1048576,MATCH($A132,'Hoja de Trabajo para listado'!$BC$155:$BC$1048576,0),MATCH((CUADRO!H$4&amp;$E132),'Hoja de Trabajo para listado'!$BC$151:$CB$151,0)),0)+IFERROR(INDEX('Hoja de Trabajo para listado'!$DE$153:$DG$274,MATCH($A132,'Hoja de Trabajo para listado'!$DE$153:$DE$1048576,0),MATCH((CUADRO!H$4&amp;$E132),'Hoja de Trabajo para listado'!$DE$151:$DG$151,0)),0)+IFERROR(INDEX('Hoja de Trabajo para listado'!$CD$155:$DC$1048576,MATCH($A132,'Hoja de Trabajo para listado'!$CD$155:$CD$1048576,0),MATCH((CUADRO!H$4&amp;$E132),'Hoja de Trabajo para listado'!$CD$151:$DC$151,0)),0)</f>
        <v>0</v>
      </c>
      <c r="I132" s="243">
        <f ca="1">+IFERROR(INDEX('Hoja de Trabajo para listado'!$A$155:$Z$1048576,MATCH($A132,'Hoja de Trabajo para listado'!$A$155:$A$1048576,0),MATCH((CUADRO!I$4&amp;$E132),'Hoja de Trabajo para listado'!$A$151:$Z$151,0)),0)+IFERROR(INDEX('Hoja de Trabajo para listado'!$AB$155:$BA$1048576,MATCH($A132,'Hoja de Trabajo para listado'!$AB$155:$AB$1048576,0),MATCH((CUADRO!I$4&amp;$E132),'Hoja de Trabajo para listado'!$AB$151:$BA$151,0)),0)+IFERROR(INDEX('Hoja de Trabajo para listado'!$BC$155:$CB$1048576,MATCH($A132,'Hoja de Trabajo para listado'!$BC$155:$BC$1048576,0),MATCH((CUADRO!I$4&amp;$E132),'Hoja de Trabajo para listado'!$BC$151:$CB$151,0)),0)+IFERROR(INDEX('Hoja de Trabajo para listado'!$DE$153:$DG$274,MATCH($A132,'Hoja de Trabajo para listado'!$DE$153:$DE$1048576,0),MATCH((CUADRO!I$4&amp;$E132),'Hoja de Trabajo para listado'!$DE$151:$DG$151,0)),0)+IFERROR(INDEX('Hoja de Trabajo para listado'!$CD$155:$DC$1048576,MATCH($A132,'Hoja de Trabajo para listado'!$CD$155:$CD$1048576,0),MATCH((CUADRO!I$4&amp;$E132),'Hoja de Trabajo para listado'!$CD$151:$DC$151,0)),0)</f>
        <v>0</v>
      </c>
      <c r="J132" s="243">
        <f ca="1">+IFERROR(INDEX('Hoja de Trabajo para listado'!$A$155:$Z$1048576,MATCH($A132,'Hoja de Trabajo para listado'!$A$155:$A$1048576,0),MATCH((CUADRO!J$4&amp;$E132),'Hoja de Trabajo para listado'!$A$151:$Z$151,0)),0)+IFERROR(INDEX('Hoja de Trabajo para listado'!$AB$155:$BA$1048576,MATCH($A132,'Hoja de Trabajo para listado'!$AB$155:$AB$1048576,0),MATCH((CUADRO!J$4&amp;$E132),'Hoja de Trabajo para listado'!$AB$151:$BA$151,0)),0)+IFERROR(INDEX('Hoja de Trabajo para listado'!$BC$155:$CB$1048576,MATCH($A132,'Hoja de Trabajo para listado'!$BC$155:$BC$1048576,0),MATCH((CUADRO!J$4&amp;$E132),'Hoja de Trabajo para listado'!$BC$151:$CB$151,0)),0)+IFERROR(INDEX('Hoja de Trabajo para listado'!$DE$153:$DG$274,MATCH($A132,'Hoja de Trabajo para listado'!$DE$153:$DE$1048576,0),MATCH((CUADRO!J$4&amp;$E132),'Hoja de Trabajo para listado'!$DE$151:$DG$151,0)),0)+IFERROR(INDEX('Hoja de Trabajo para listado'!$CD$155:$DC$1048576,MATCH($A132,'Hoja de Trabajo para listado'!$CD$155:$CD$1048576,0),MATCH((CUADRO!J$4&amp;$E132),'Hoja de Trabajo para listado'!$CD$151:$DC$151,0)),0)</f>
        <v>0</v>
      </c>
      <c r="K132" s="243">
        <f ca="1">+IFERROR(INDEX('Hoja de Trabajo para listado'!$A$155:$Z$1048576,MATCH($A132,'Hoja de Trabajo para listado'!$A$155:$A$1048576,0),MATCH((CUADRO!K$4&amp;$E132),'Hoja de Trabajo para listado'!$A$151:$Z$151,0)),0)+IFERROR(INDEX('Hoja de Trabajo para listado'!$AB$155:$BA$1048576,MATCH($A132,'Hoja de Trabajo para listado'!$AB$155:$AB$1048576,0),MATCH((CUADRO!K$4&amp;$E132),'Hoja de Trabajo para listado'!$AB$151:$BA$151,0)),0)+IFERROR(INDEX('Hoja de Trabajo para listado'!$BC$155:$CB$1048576,MATCH($A132,'Hoja de Trabajo para listado'!$BC$155:$BC$1048576,0),MATCH((CUADRO!K$4&amp;$E132),'Hoja de Trabajo para listado'!$BC$151:$CB$151,0)),0)+IFERROR(INDEX('Hoja de Trabajo para listado'!$DE$153:$DG$274,MATCH($A132,'Hoja de Trabajo para listado'!$DE$153:$DE$1048576,0),MATCH((CUADRO!K$4&amp;$E132),'Hoja de Trabajo para listado'!$DE$151:$DG$151,0)),0)+IFERROR(INDEX('Hoja de Trabajo para listado'!$CD$155:$DC$1048576,MATCH($A132,'Hoja de Trabajo para listado'!$CD$155:$CD$1048576,0),MATCH((CUADRO!K$4&amp;$E132),'Hoja de Trabajo para listado'!$CD$151:$DC$151,0)),0)</f>
        <v>0</v>
      </c>
      <c r="L132" s="243">
        <f ca="1">+IFERROR(INDEX('Hoja de Trabajo para listado'!$A$155:$Z$1048576,MATCH($A132,'Hoja de Trabajo para listado'!$A$155:$A$1048576,0),MATCH((CUADRO!L$4&amp;$E132),'Hoja de Trabajo para listado'!$A$151:$Z$151,0)),0)+IFERROR(INDEX('Hoja de Trabajo para listado'!$AB$155:$BA$1048576,MATCH($A132,'Hoja de Trabajo para listado'!$AB$155:$AB$1048576,0),MATCH((CUADRO!L$4&amp;$E132),'Hoja de Trabajo para listado'!$AB$151:$BA$151,0)),0)+IFERROR(INDEX('Hoja de Trabajo para listado'!$BC$155:$CB$1048576,MATCH($A132,'Hoja de Trabajo para listado'!$BC$155:$BC$1048576,0),MATCH((CUADRO!L$4&amp;$E132),'Hoja de Trabajo para listado'!$BC$151:$CB$151,0)),0)+IFERROR(INDEX('Hoja de Trabajo para listado'!$DE$153:$DG$274,MATCH($A132,'Hoja de Trabajo para listado'!$DE$153:$DE$1048576,0),MATCH((CUADRO!L$4&amp;$E132),'Hoja de Trabajo para listado'!$DE$151:$DG$151,0)),0)+IFERROR(INDEX('Hoja de Trabajo para listado'!$CD$155:$DC$1048576,MATCH($A132,'Hoja de Trabajo para listado'!$CD$155:$CD$1048576,0),MATCH((CUADRO!L$4&amp;$E132),'Hoja de Trabajo para listado'!$CD$151:$DC$151,0)),0)</f>
        <v>0</v>
      </c>
      <c r="M132" s="243">
        <f ca="1">+IFERROR(INDEX('Hoja de Trabajo para listado'!$A$155:$Z$1048576,MATCH($A132,'Hoja de Trabajo para listado'!$A$155:$A$1048576,0),MATCH((CUADRO!M$4&amp;$E132),'Hoja de Trabajo para listado'!$A$151:$Z$151,0)),0)+IFERROR(INDEX('Hoja de Trabajo para listado'!$AB$155:$BA$1048576,MATCH($A132,'Hoja de Trabajo para listado'!$AB$155:$AB$1048576,0),MATCH((CUADRO!M$4&amp;$E132),'Hoja de Trabajo para listado'!$AB$151:$BA$151,0)),0)+IFERROR(INDEX('Hoja de Trabajo para listado'!$BC$155:$CB$1048576,MATCH($A132,'Hoja de Trabajo para listado'!$BC$155:$BC$1048576,0),MATCH((CUADRO!M$4&amp;$E132),'Hoja de Trabajo para listado'!$BC$151:$CB$151,0)),0)+IFERROR(INDEX('Hoja de Trabajo para listado'!$DE$153:$DG$274,MATCH($A132,'Hoja de Trabajo para listado'!$DE$153:$DE$1048576,0),MATCH((CUADRO!M$4&amp;$E132),'Hoja de Trabajo para listado'!$DE$151:$DG$151,0)),0)+IFERROR(INDEX('Hoja de Trabajo para listado'!$CD$155:$DC$1048576,MATCH($A132,'Hoja de Trabajo para listado'!$CD$155:$CD$1048576,0),MATCH((CUADRO!M$4&amp;$E132),'Hoja de Trabajo para listado'!$CD$151:$DC$151,0)),0)</f>
        <v>0</v>
      </c>
      <c r="N132" s="243">
        <f ca="1">+IFERROR(INDEX('Hoja de Trabajo para listado'!$A$155:$Z$1048576,MATCH($A132,'Hoja de Trabajo para listado'!$A$155:$A$1048576,0),MATCH((CUADRO!N$4&amp;$E132),'Hoja de Trabajo para listado'!$A$151:$Z$151,0)),0)+IFERROR(INDEX('Hoja de Trabajo para listado'!$AB$155:$BA$1048576,MATCH($A132,'Hoja de Trabajo para listado'!$AB$155:$AB$1048576,0),MATCH((CUADRO!N$4&amp;$E132),'Hoja de Trabajo para listado'!$AB$151:$BA$151,0)),0)+IFERROR(INDEX('Hoja de Trabajo para listado'!$BC$155:$CB$1048576,MATCH($A132,'Hoja de Trabajo para listado'!$BC$155:$BC$1048576,0),MATCH((CUADRO!N$4&amp;$E132),'Hoja de Trabajo para listado'!$BC$151:$CB$151,0)),0)+IFERROR(INDEX('Hoja de Trabajo para listado'!$DE$153:$DG$274,MATCH($A132,'Hoja de Trabajo para listado'!$DE$153:$DE$1048576,0),MATCH((CUADRO!N$4&amp;$E132),'Hoja de Trabajo para listado'!$DE$151:$DG$151,0)),0)+IFERROR(INDEX('Hoja de Trabajo para listado'!$CD$155:$DC$1048576,MATCH($A132,'Hoja de Trabajo para listado'!$CD$155:$CD$1048576,0),MATCH((CUADRO!N$4&amp;$E132),'Hoja de Trabajo para listado'!$CD$151:$DC$151,0)),0)</f>
        <v>0</v>
      </c>
      <c r="O132" s="243">
        <f ca="1">+IFERROR(INDEX('Hoja de Trabajo para listado'!$A$155:$Z$1048576,MATCH($A132,'Hoja de Trabajo para listado'!$A$155:$A$1048576,0),MATCH((CUADRO!O$4&amp;$E132),'Hoja de Trabajo para listado'!$A$151:$Z$151,0)),0)+IFERROR(INDEX('Hoja de Trabajo para listado'!$AB$155:$BA$1048576,MATCH($A132,'Hoja de Trabajo para listado'!$AB$155:$AB$1048576,0),MATCH((CUADRO!O$4&amp;$E132),'Hoja de Trabajo para listado'!$AB$151:$BA$151,0)),0)+IFERROR(INDEX('Hoja de Trabajo para listado'!$BC$155:$CB$1048576,MATCH($A132,'Hoja de Trabajo para listado'!$BC$155:$BC$1048576,0),MATCH((CUADRO!O$4&amp;$E132),'Hoja de Trabajo para listado'!$BC$151:$CB$151,0)),0)+IFERROR(INDEX('Hoja de Trabajo para listado'!$DE$153:$DG$274,MATCH($A132,'Hoja de Trabajo para listado'!$DE$153:$DE$1048576,0),MATCH((CUADRO!O$4&amp;$E132),'Hoja de Trabajo para listado'!$DE$151:$DG$151,0)),0)+IFERROR(INDEX('Hoja de Trabajo para listado'!$CD$155:$DC$1048576,MATCH($A132,'Hoja de Trabajo para listado'!$CD$155:$CD$1048576,0),MATCH((CUADRO!O$4&amp;$E132),'Hoja de Trabajo para listado'!$CD$151:$DC$151,0)),0)</f>
        <v>0</v>
      </c>
      <c r="P132" s="243">
        <f ca="1">+IFERROR(INDEX('Hoja de Trabajo para listado'!$A$155:$Z$1048576,MATCH($A132,'Hoja de Trabajo para listado'!$A$155:$A$1048576,0),MATCH((CUADRO!P$4&amp;$E132),'Hoja de Trabajo para listado'!$A$151:$Z$151,0)),0)+IFERROR(INDEX('Hoja de Trabajo para listado'!$AB$155:$BA$1048576,MATCH($A132,'Hoja de Trabajo para listado'!$AB$155:$AB$1048576,0),MATCH((CUADRO!P$4&amp;$E132),'Hoja de Trabajo para listado'!$AB$151:$BA$151,0)),0)+IFERROR(INDEX('Hoja de Trabajo para listado'!$BC$155:$CB$1048576,MATCH($A132,'Hoja de Trabajo para listado'!$BC$155:$BC$1048576,0),MATCH((CUADRO!P$4&amp;$E132),'Hoja de Trabajo para listado'!$BC$151:$CB$151,0)),0)+IFERROR(INDEX('Hoja de Trabajo para listado'!$DE$153:$DG$274,MATCH($A132,'Hoja de Trabajo para listado'!$DE$153:$DE$1048576,0),MATCH((CUADRO!P$4&amp;$E132),'Hoja de Trabajo para listado'!$DE$151:$DG$151,0)),0)+IFERROR(INDEX('Hoja de Trabajo para listado'!$CD$155:$DC$1048576,MATCH($A132,'Hoja de Trabajo para listado'!$CD$155:$CD$1048576,0),MATCH((CUADRO!P$4&amp;$E132),'Hoja de Trabajo para listado'!$CD$151:$DC$151,0)),0)</f>
        <v>0</v>
      </c>
      <c r="Q132" s="243">
        <f ca="1">+IFERROR(INDEX('Hoja de Trabajo para listado'!$A$155:$Z$1048576,MATCH($A132,'Hoja de Trabajo para listado'!$A$155:$A$1048576,0),MATCH((CUADRO!Q$4&amp;$E132),'Hoja de Trabajo para listado'!$A$151:$Z$151,0)),0)+IFERROR(INDEX('Hoja de Trabajo para listado'!$AB$155:$BA$1048576,MATCH($A132,'Hoja de Trabajo para listado'!$AB$155:$AB$1048576,0),MATCH((CUADRO!Q$4&amp;$E132),'Hoja de Trabajo para listado'!$AB$151:$BA$151,0)),0)+IFERROR(INDEX('Hoja de Trabajo para listado'!$BC$155:$CB$1048576,MATCH($A132,'Hoja de Trabajo para listado'!$BC$155:$BC$1048576,0),MATCH((CUADRO!Q$4&amp;$E132),'Hoja de Trabajo para listado'!$BC$151:$CB$151,0)),0)+IFERROR(INDEX('Hoja de Trabajo para listado'!$DE$153:$DG$274,MATCH($A132,'Hoja de Trabajo para listado'!$DE$153:$DE$1048576,0),MATCH((CUADRO!Q$4&amp;$E132),'Hoja de Trabajo para listado'!$DE$151:$DG$151,0)),0)+IFERROR(INDEX('Hoja de Trabajo para listado'!$CD$155:$DC$1048576,MATCH($A132,'Hoja de Trabajo para listado'!$CD$155:$CD$1048576,0),MATCH((CUADRO!Q$4&amp;$E132),'Hoja de Trabajo para listado'!$CD$151:$DC$151,0)),0)</f>
        <v>0</v>
      </c>
      <c r="R132" s="243">
        <f t="shared" ca="1" si="5"/>
        <v>0</v>
      </c>
      <c r="S132" s="243">
        <f ca="1">+R131+R132</f>
        <v>0</v>
      </c>
      <c r="T132" s="243">
        <f ca="1">+S132</f>
        <v>0</v>
      </c>
      <c r="U132" s="242">
        <f t="shared" si="6"/>
        <v>2</v>
      </c>
      <c r="V132" s="327" t="str">
        <f>+VLOOKUP(A132,bd_lista!$A$3:$E$592,5,FALSE)</f>
        <v>Instituciones Descentralizadas</v>
      </c>
      <c r="W132" s="398"/>
      <c r="X132" s="240">
        <f>+VLOOKUP(A132,[4]Sheet1!$A$13:$D$744,4,FALSE)</f>
        <v>35</v>
      </c>
      <c r="Y132" s="240" t="str">
        <f>+VLOOKUP(X132,bd_lista!$A$3:$C$592,3,FALSE)</f>
        <v>Ministerio de Economía y Finanzas Públicas</v>
      </c>
      <c r="Z132" s="288"/>
      <c r="AA132" s="317"/>
    </row>
    <row r="133" spans="1:27" ht="15" hidden="1" customHeight="1">
      <c r="A133" s="249">
        <v>201</v>
      </c>
      <c r="B133" s="393">
        <f>+A133</f>
        <v>201</v>
      </c>
      <c r="C133" s="245" t="str">
        <f>+VLOOKUP(A133,bd_lista!$A$3:$C$592,3,FALSE)</f>
        <v>Agencia para el Des. de las Macroreg. y Zonas Fronterizas</v>
      </c>
      <c r="D133" s="395" t="str">
        <f>+C133</f>
        <v>Agencia para el Des. de las Macroreg. y Zonas Fronterizas</v>
      </c>
      <c r="E133" s="245" t="s">
        <v>1303</v>
      </c>
      <c r="F133" s="241">
        <f ca="1">+IFERROR(INDEX('Hoja de Trabajo para listado'!$A$155:$Z$1048576,MATCH($A133,'Hoja de Trabajo para listado'!$A$155:$A$1048576,0),MATCH((CUADRO!F$4&amp;$E133),'Hoja de Trabajo para listado'!$A$151:$Z$151,0)),0)+IFERROR(INDEX('Hoja de Trabajo para listado'!$AB$155:$BA$1048576,MATCH($A133,'Hoja de Trabajo para listado'!$AB$155:$AB$1048576,0),MATCH((CUADRO!F$4&amp;$E133),'Hoja de Trabajo para listado'!$AB$151:$BA$151,0)),0)+IFERROR(INDEX('Hoja de Trabajo para listado'!$BC$155:$CB$1048576,MATCH($A133,'Hoja de Trabajo para listado'!$BC$155:$BC$1048576,0),MATCH((CUADRO!F$4&amp;$E133),'Hoja de Trabajo para listado'!$BC$151:$CB$151,0)),0)+IFERROR(INDEX('Hoja de Trabajo para listado'!$DE$153:$DG$274,MATCH($A133,'Hoja de Trabajo para listado'!$DE$153:$DE$1048576,0),MATCH((CUADRO!F$4&amp;$E133),'Hoja de Trabajo para listado'!$DE$151:$DG$151,0)),0)+IFERROR(INDEX('Hoja de Trabajo para listado'!$CD$155:$DC$1048576,MATCH($A133,'Hoja de Trabajo para listado'!$CD$155:$CD$1048576,0),MATCH((CUADRO!F$4&amp;$E133),'Hoja de Trabajo para listado'!$CD$151:$DC$151,0)),0)</f>
        <v>0</v>
      </c>
      <c r="G133" s="241">
        <f ca="1">+IFERROR(INDEX('Hoja de Trabajo para listado'!$A$155:$Z$1048576,MATCH($A133,'Hoja de Trabajo para listado'!$A$155:$A$1048576,0),MATCH((CUADRO!G$4&amp;$E133),'Hoja de Trabajo para listado'!$A$151:$Z$151,0)),0)+IFERROR(INDEX('Hoja de Trabajo para listado'!$AB$155:$BA$1048576,MATCH($A133,'Hoja de Trabajo para listado'!$AB$155:$AB$1048576,0),MATCH((CUADRO!G$4&amp;$E133),'Hoja de Trabajo para listado'!$AB$151:$BA$151,0)),0)+IFERROR(INDEX('Hoja de Trabajo para listado'!$BC$155:$CB$1048576,MATCH($A133,'Hoja de Trabajo para listado'!$BC$155:$BC$1048576,0),MATCH((CUADRO!G$4&amp;$E133),'Hoja de Trabajo para listado'!$BC$151:$CB$151,0)),0)+IFERROR(INDEX('Hoja de Trabajo para listado'!$DE$153:$DG$274,MATCH($A133,'Hoja de Trabajo para listado'!$DE$153:$DE$1048576,0),MATCH((CUADRO!G$4&amp;$E133),'Hoja de Trabajo para listado'!$DE$151:$DG$151,0)),0)+IFERROR(INDEX('Hoja de Trabajo para listado'!$CD$155:$DC$1048576,MATCH($A133,'Hoja de Trabajo para listado'!$CD$155:$CD$1048576,0),MATCH((CUADRO!G$4&amp;$E133),'Hoja de Trabajo para listado'!$CD$151:$DC$151,0)),0)</f>
        <v>0</v>
      </c>
      <c r="H133" s="241">
        <f ca="1">+IFERROR(INDEX('Hoja de Trabajo para listado'!$A$155:$Z$1048576,MATCH($A133,'Hoja de Trabajo para listado'!$A$155:$A$1048576,0),MATCH((CUADRO!H$4&amp;$E133),'Hoja de Trabajo para listado'!$A$151:$Z$151,0)),0)+IFERROR(INDEX('Hoja de Trabajo para listado'!$AB$155:$BA$1048576,MATCH($A133,'Hoja de Trabajo para listado'!$AB$155:$AB$1048576,0),MATCH((CUADRO!H$4&amp;$E133),'Hoja de Trabajo para listado'!$AB$151:$BA$151,0)),0)+IFERROR(INDEX('Hoja de Trabajo para listado'!$BC$155:$CB$1048576,MATCH($A133,'Hoja de Trabajo para listado'!$BC$155:$BC$1048576,0),MATCH((CUADRO!H$4&amp;$E133),'Hoja de Trabajo para listado'!$BC$151:$CB$151,0)),0)+IFERROR(INDEX('Hoja de Trabajo para listado'!$DE$153:$DG$274,MATCH($A133,'Hoja de Trabajo para listado'!$DE$153:$DE$1048576,0),MATCH((CUADRO!H$4&amp;$E133),'Hoja de Trabajo para listado'!$DE$151:$DG$151,0)),0)+IFERROR(INDEX('Hoja de Trabajo para listado'!$CD$155:$DC$1048576,MATCH($A133,'Hoja de Trabajo para listado'!$CD$155:$CD$1048576,0),MATCH((CUADRO!H$4&amp;$E133),'Hoja de Trabajo para listado'!$CD$151:$DC$151,0)),0)</f>
        <v>0</v>
      </c>
      <c r="I133" s="241">
        <f ca="1">+IFERROR(INDEX('Hoja de Trabajo para listado'!$A$155:$Z$1048576,MATCH($A133,'Hoja de Trabajo para listado'!$A$155:$A$1048576,0),MATCH((CUADRO!I$4&amp;$E133),'Hoja de Trabajo para listado'!$A$151:$Z$151,0)),0)+IFERROR(INDEX('Hoja de Trabajo para listado'!$AB$155:$BA$1048576,MATCH($A133,'Hoja de Trabajo para listado'!$AB$155:$AB$1048576,0),MATCH((CUADRO!I$4&amp;$E133),'Hoja de Trabajo para listado'!$AB$151:$BA$151,0)),0)+IFERROR(INDEX('Hoja de Trabajo para listado'!$BC$155:$CB$1048576,MATCH($A133,'Hoja de Trabajo para listado'!$BC$155:$BC$1048576,0),MATCH((CUADRO!I$4&amp;$E133),'Hoja de Trabajo para listado'!$BC$151:$CB$151,0)),0)+IFERROR(INDEX('Hoja de Trabajo para listado'!$DE$153:$DG$274,MATCH($A133,'Hoja de Trabajo para listado'!$DE$153:$DE$1048576,0),MATCH((CUADRO!I$4&amp;$E133),'Hoja de Trabajo para listado'!$DE$151:$DG$151,0)),0)+IFERROR(INDEX('Hoja de Trabajo para listado'!$CD$155:$DC$1048576,MATCH($A133,'Hoja de Trabajo para listado'!$CD$155:$CD$1048576,0),MATCH((CUADRO!I$4&amp;$E133),'Hoja de Trabajo para listado'!$CD$151:$DC$151,0)),0)</f>
        <v>0</v>
      </c>
      <c r="J133" s="241">
        <f ca="1">+IFERROR(INDEX('Hoja de Trabajo para listado'!$A$155:$Z$1048576,MATCH($A133,'Hoja de Trabajo para listado'!$A$155:$A$1048576,0),MATCH((CUADRO!J$4&amp;$E133),'Hoja de Trabajo para listado'!$A$151:$Z$151,0)),0)+IFERROR(INDEX('Hoja de Trabajo para listado'!$AB$155:$BA$1048576,MATCH($A133,'Hoja de Trabajo para listado'!$AB$155:$AB$1048576,0),MATCH((CUADRO!J$4&amp;$E133),'Hoja de Trabajo para listado'!$AB$151:$BA$151,0)),0)+IFERROR(INDEX('Hoja de Trabajo para listado'!$BC$155:$CB$1048576,MATCH($A133,'Hoja de Trabajo para listado'!$BC$155:$BC$1048576,0),MATCH((CUADRO!J$4&amp;$E133),'Hoja de Trabajo para listado'!$BC$151:$CB$151,0)),0)+IFERROR(INDEX('Hoja de Trabajo para listado'!$DE$153:$DG$274,MATCH($A133,'Hoja de Trabajo para listado'!$DE$153:$DE$1048576,0),MATCH((CUADRO!J$4&amp;$E133),'Hoja de Trabajo para listado'!$DE$151:$DG$151,0)),0)+IFERROR(INDEX('Hoja de Trabajo para listado'!$CD$155:$DC$1048576,MATCH($A133,'Hoja de Trabajo para listado'!$CD$155:$CD$1048576,0),MATCH((CUADRO!J$4&amp;$E133),'Hoja de Trabajo para listado'!$CD$151:$DC$151,0)),0)</f>
        <v>0</v>
      </c>
      <c r="K133" s="241">
        <f ca="1">+IFERROR(INDEX('Hoja de Trabajo para listado'!$A$155:$Z$1048576,MATCH($A133,'Hoja de Trabajo para listado'!$A$155:$A$1048576,0),MATCH((CUADRO!K$4&amp;$E133),'Hoja de Trabajo para listado'!$A$151:$Z$151,0)),0)+IFERROR(INDEX('Hoja de Trabajo para listado'!$AB$155:$BA$1048576,MATCH($A133,'Hoja de Trabajo para listado'!$AB$155:$AB$1048576,0),MATCH((CUADRO!K$4&amp;$E133),'Hoja de Trabajo para listado'!$AB$151:$BA$151,0)),0)+IFERROR(INDEX('Hoja de Trabajo para listado'!$BC$155:$CB$1048576,MATCH($A133,'Hoja de Trabajo para listado'!$BC$155:$BC$1048576,0),MATCH((CUADRO!K$4&amp;$E133),'Hoja de Trabajo para listado'!$BC$151:$CB$151,0)),0)+IFERROR(INDEX('Hoja de Trabajo para listado'!$DE$153:$DG$274,MATCH($A133,'Hoja de Trabajo para listado'!$DE$153:$DE$1048576,0),MATCH((CUADRO!K$4&amp;$E133),'Hoja de Trabajo para listado'!$DE$151:$DG$151,0)),0)+IFERROR(INDEX('Hoja de Trabajo para listado'!$CD$155:$DC$1048576,MATCH($A133,'Hoja de Trabajo para listado'!$CD$155:$CD$1048576,0),MATCH((CUADRO!K$4&amp;$E133),'Hoja de Trabajo para listado'!$CD$151:$DC$151,0)),0)</f>
        <v>0</v>
      </c>
      <c r="L133" s="241">
        <f ca="1">+IFERROR(INDEX('Hoja de Trabajo para listado'!$A$155:$Z$1048576,MATCH($A133,'Hoja de Trabajo para listado'!$A$155:$A$1048576,0),MATCH((CUADRO!L$4&amp;$E133),'Hoja de Trabajo para listado'!$A$151:$Z$151,0)),0)+IFERROR(INDEX('Hoja de Trabajo para listado'!$AB$155:$BA$1048576,MATCH($A133,'Hoja de Trabajo para listado'!$AB$155:$AB$1048576,0),MATCH((CUADRO!L$4&amp;$E133),'Hoja de Trabajo para listado'!$AB$151:$BA$151,0)),0)+IFERROR(INDEX('Hoja de Trabajo para listado'!$BC$155:$CB$1048576,MATCH($A133,'Hoja de Trabajo para listado'!$BC$155:$BC$1048576,0),MATCH((CUADRO!L$4&amp;$E133),'Hoja de Trabajo para listado'!$BC$151:$CB$151,0)),0)+IFERROR(INDEX('Hoja de Trabajo para listado'!$DE$153:$DG$274,MATCH($A133,'Hoja de Trabajo para listado'!$DE$153:$DE$1048576,0),MATCH((CUADRO!L$4&amp;$E133),'Hoja de Trabajo para listado'!$DE$151:$DG$151,0)),0)+IFERROR(INDEX('Hoja de Trabajo para listado'!$CD$155:$DC$1048576,MATCH($A133,'Hoja de Trabajo para listado'!$CD$155:$CD$1048576,0),MATCH((CUADRO!L$4&amp;$E133),'Hoja de Trabajo para listado'!$CD$151:$DC$151,0)),0)</f>
        <v>0</v>
      </c>
      <c r="M133" s="241">
        <f ca="1">+IFERROR(INDEX('Hoja de Trabajo para listado'!$A$155:$Z$1048576,MATCH($A133,'Hoja de Trabajo para listado'!$A$155:$A$1048576,0),MATCH((CUADRO!M$4&amp;$E133),'Hoja de Trabajo para listado'!$A$151:$Z$151,0)),0)+IFERROR(INDEX('Hoja de Trabajo para listado'!$AB$155:$BA$1048576,MATCH($A133,'Hoja de Trabajo para listado'!$AB$155:$AB$1048576,0),MATCH((CUADRO!M$4&amp;$E133),'Hoja de Trabajo para listado'!$AB$151:$BA$151,0)),0)+IFERROR(INDEX('Hoja de Trabajo para listado'!$BC$155:$CB$1048576,MATCH($A133,'Hoja de Trabajo para listado'!$BC$155:$BC$1048576,0),MATCH((CUADRO!M$4&amp;$E133),'Hoja de Trabajo para listado'!$BC$151:$CB$151,0)),0)+IFERROR(INDEX('Hoja de Trabajo para listado'!$DE$153:$DG$274,MATCH($A133,'Hoja de Trabajo para listado'!$DE$153:$DE$1048576,0),MATCH((CUADRO!M$4&amp;$E133),'Hoja de Trabajo para listado'!$DE$151:$DG$151,0)),0)+IFERROR(INDEX('Hoja de Trabajo para listado'!$CD$155:$DC$1048576,MATCH($A133,'Hoja de Trabajo para listado'!$CD$155:$CD$1048576,0),MATCH((CUADRO!M$4&amp;$E133),'Hoja de Trabajo para listado'!$CD$151:$DC$151,0)),0)</f>
        <v>0</v>
      </c>
      <c r="N133" s="241">
        <f ca="1">+IFERROR(INDEX('Hoja de Trabajo para listado'!$A$155:$Z$1048576,MATCH($A133,'Hoja de Trabajo para listado'!$A$155:$A$1048576,0),MATCH((CUADRO!N$4&amp;$E133),'Hoja de Trabajo para listado'!$A$151:$Z$151,0)),0)+IFERROR(INDEX('Hoja de Trabajo para listado'!$AB$155:$BA$1048576,MATCH($A133,'Hoja de Trabajo para listado'!$AB$155:$AB$1048576,0),MATCH((CUADRO!N$4&amp;$E133),'Hoja de Trabajo para listado'!$AB$151:$BA$151,0)),0)+IFERROR(INDEX('Hoja de Trabajo para listado'!$BC$155:$CB$1048576,MATCH($A133,'Hoja de Trabajo para listado'!$BC$155:$BC$1048576,0),MATCH((CUADRO!N$4&amp;$E133),'Hoja de Trabajo para listado'!$BC$151:$CB$151,0)),0)+IFERROR(INDEX('Hoja de Trabajo para listado'!$DE$153:$DG$274,MATCH($A133,'Hoja de Trabajo para listado'!$DE$153:$DE$1048576,0),MATCH((CUADRO!N$4&amp;$E133),'Hoja de Trabajo para listado'!$DE$151:$DG$151,0)),0)+IFERROR(INDEX('Hoja de Trabajo para listado'!$CD$155:$DC$1048576,MATCH($A133,'Hoja de Trabajo para listado'!$CD$155:$CD$1048576,0),MATCH((CUADRO!N$4&amp;$E133),'Hoja de Trabajo para listado'!$CD$151:$DC$151,0)),0)</f>
        <v>0</v>
      </c>
      <c r="O133" s="241">
        <f ca="1">+IFERROR(INDEX('Hoja de Trabajo para listado'!$A$155:$Z$1048576,MATCH($A133,'Hoja de Trabajo para listado'!$A$155:$A$1048576,0),MATCH((CUADRO!O$4&amp;$E133),'Hoja de Trabajo para listado'!$A$151:$Z$151,0)),0)+IFERROR(INDEX('Hoja de Trabajo para listado'!$AB$155:$BA$1048576,MATCH($A133,'Hoja de Trabajo para listado'!$AB$155:$AB$1048576,0),MATCH((CUADRO!O$4&amp;$E133),'Hoja de Trabajo para listado'!$AB$151:$BA$151,0)),0)+IFERROR(INDEX('Hoja de Trabajo para listado'!$BC$155:$CB$1048576,MATCH($A133,'Hoja de Trabajo para listado'!$BC$155:$BC$1048576,0),MATCH((CUADRO!O$4&amp;$E133),'Hoja de Trabajo para listado'!$BC$151:$CB$151,0)),0)+IFERROR(INDEX('Hoja de Trabajo para listado'!$DE$153:$DG$274,MATCH($A133,'Hoja de Trabajo para listado'!$DE$153:$DE$1048576,0),MATCH((CUADRO!O$4&amp;$E133),'Hoja de Trabajo para listado'!$DE$151:$DG$151,0)),0)+IFERROR(INDEX('Hoja de Trabajo para listado'!$CD$155:$DC$1048576,MATCH($A133,'Hoja de Trabajo para listado'!$CD$155:$CD$1048576,0),MATCH((CUADRO!O$4&amp;$E133),'Hoja de Trabajo para listado'!$CD$151:$DC$151,0)),0)</f>
        <v>0</v>
      </c>
      <c r="P133" s="241">
        <f ca="1">+IFERROR(INDEX('Hoja de Trabajo para listado'!$A$155:$Z$1048576,MATCH($A133,'Hoja de Trabajo para listado'!$A$155:$A$1048576,0),MATCH((CUADRO!P$4&amp;$E133),'Hoja de Trabajo para listado'!$A$151:$Z$151,0)),0)+IFERROR(INDEX('Hoja de Trabajo para listado'!$AB$155:$BA$1048576,MATCH($A133,'Hoja de Trabajo para listado'!$AB$155:$AB$1048576,0),MATCH((CUADRO!P$4&amp;$E133),'Hoja de Trabajo para listado'!$AB$151:$BA$151,0)),0)+IFERROR(INDEX('Hoja de Trabajo para listado'!$BC$155:$CB$1048576,MATCH($A133,'Hoja de Trabajo para listado'!$BC$155:$BC$1048576,0),MATCH((CUADRO!P$4&amp;$E133),'Hoja de Trabajo para listado'!$BC$151:$CB$151,0)),0)+IFERROR(INDEX('Hoja de Trabajo para listado'!$DE$153:$DG$274,MATCH($A133,'Hoja de Trabajo para listado'!$DE$153:$DE$1048576,0),MATCH((CUADRO!P$4&amp;$E133),'Hoja de Trabajo para listado'!$DE$151:$DG$151,0)),0)+IFERROR(INDEX('Hoja de Trabajo para listado'!$CD$155:$DC$1048576,MATCH($A133,'Hoja de Trabajo para listado'!$CD$155:$CD$1048576,0),MATCH((CUADRO!P$4&amp;$E133),'Hoja de Trabajo para listado'!$CD$151:$DC$151,0)),0)</f>
        <v>0</v>
      </c>
      <c r="Q133" s="241">
        <f ca="1">+IFERROR(INDEX('Hoja de Trabajo para listado'!$A$155:$Z$1048576,MATCH($A133,'Hoja de Trabajo para listado'!$A$155:$A$1048576,0),MATCH((CUADRO!Q$4&amp;$E133),'Hoja de Trabajo para listado'!$A$151:$Z$151,0)),0)+IFERROR(INDEX('Hoja de Trabajo para listado'!$AB$155:$BA$1048576,MATCH($A133,'Hoja de Trabajo para listado'!$AB$155:$AB$1048576,0),MATCH((CUADRO!Q$4&amp;$E133),'Hoja de Trabajo para listado'!$AB$151:$BA$151,0)),0)+IFERROR(INDEX('Hoja de Trabajo para listado'!$BC$155:$CB$1048576,MATCH($A133,'Hoja de Trabajo para listado'!$BC$155:$BC$1048576,0),MATCH((CUADRO!Q$4&amp;$E133),'Hoja de Trabajo para listado'!$BC$151:$CB$151,0)),0)+IFERROR(INDEX('Hoja de Trabajo para listado'!$DE$153:$DG$274,MATCH($A133,'Hoja de Trabajo para listado'!$DE$153:$DE$1048576,0),MATCH((CUADRO!Q$4&amp;$E133),'Hoja de Trabajo para listado'!$DE$151:$DG$151,0)),0)+IFERROR(INDEX('Hoja de Trabajo para listado'!$CD$155:$DC$1048576,MATCH($A133,'Hoja de Trabajo para listado'!$CD$155:$CD$1048576,0),MATCH((CUADRO!Q$4&amp;$E133),'Hoja de Trabajo para listado'!$CD$151:$DC$151,0)),0)</f>
        <v>0</v>
      </c>
      <c r="R133" s="241">
        <f t="shared" ref="R133:R196" ca="1" si="7">+SUM(F133:Q133)</f>
        <v>0</v>
      </c>
      <c r="S133" s="241"/>
      <c r="T133" s="241">
        <f ca="1">+T134</f>
        <v>0</v>
      </c>
      <c r="U133" s="240">
        <f t="shared" ref="U133:U196" si="8">+IF(E133="Débitos",1,2)</f>
        <v>1</v>
      </c>
      <c r="V133" s="327" t="str">
        <f>+VLOOKUP(A133,bd_lista!$A$3:$E$592,5,FALSE)</f>
        <v>Instituciones Descentralizadas</v>
      </c>
      <c r="W133" s="397" t="str">
        <f>+V133</f>
        <v>Instituciones Descentralizadas</v>
      </c>
      <c r="X133" s="240">
        <f>+VLOOKUP(A133,[4]Sheet1!$A$13:$D$744,4,FALSE)</f>
        <v>66</v>
      </c>
      <c r="Y133" s="240" t="str">
        <f>+VLOOKUP(X133,bd_lista!$A$3:$C$592,3,FALSE)</f>
        <v>Ministerio de Planificación del Desarrollo</v>
      </c>
      <c r="Z133" s="290">
        <f>+X133</f>
        <v>66</v>
      </c>
      <c r="AA133" s="315" t="str">
        <f>+Y133</f>
        <v>Ministerio de Planificación del Desarrollo</v>
      </c>
    </row>
    <row r="134" spans="1:27" ht="15" hidden="1" customHeight="1">
      <c r="A134" s="32">
        <v>201</v>
      </c>
      <c r="B134" s="394"/>
      <c r="C134" s="327" t="str">
        <f>+VLOOKUP(A134,bd_lista!$A$3:$C$592,3,FALSE)</f>
        <v>Agencia para el Des. de las Macroreg. y Zonas Fronterizas</v>
      </c>
      <c r="D134" s="396"/>
      <c r="E134" s="327" t="s">
        <v>1304</v>
      </c>
      <c r="F134" s="243">
        <f ca="1">+IFERROR(INDEX('Hoja de Trabajo para listado'!$A$155:$Z$1048576,MATCH($A134,'Hoja de Trabajo para listado'!$A$155:$A$1048576,0),MATCH((CUADRO!F$4&amp;$E134),'Hoja de Trabajo para listado'!$A$151:$Z$151,0)),0)+IFERROR(INDEX('Hoja de Trabajo para listado'!$AB$155:$BA$1048576,MATCH($A134,'Hoja de Trabajo para listado'!$AB$155:$AB$1048576,0),MATCH((CUADRO!F$4&amp;$E134),'Hoja de Trabajo para listado'!$AB$151:$BA$151,0)),0)+IFERROR(INDEX('Hoja de Trabajo para listado'!$BC$155:$CB$1048576,MATCH($A134,'Hoja de Trabajo para listado'!$BC$155:$BC$1048576,0),MATCH((CUADRO!F$4&amp;$E134),'Hoja de Trabajo para listado'!$BC$151:$CB$151,0)),0)+IFERROR(INDEX('Hoja de Trabajo para listado'!$DE$153:$DG$274,MATCH($A134,'Hoja de Trabajo para listado'!$DE$153:$DE$1048576,0),MATCH((CUADRO!F$4&amp;$E134),'Hoja de Trabajo para listado'!$DE$151:$DG$151,0)),0)+IFERROR(INDEX('Hoja de Trabajo para listado'!$CD$155:$DC$1048576,MATCH($A134,'Hoja de Trabajo para listado'!$CD$155:$CD$1048576,0),MATCH((CUADRO!F$4&amp;$E134),'Hoja de Trabajo para listado'!$CD$151:$DC$151,0)),0)</f>
        <v>0</v>
      </c>
      <c r="G134" s="243">
        <f ca="1">+IFERROR(INDEX('Hoja de Trabajo para listado'!$A$155:$Z$1048576,MATCH($A134,'Hoja de Trabajo para listado'!$A$155:$A$1048576,0),MATCH((CUADRO!G$4&amp;$E134),'Hoja de Trabajo para listado'!$A$151:$Z$151,0)),0)+IFERROR(INDEX('Hoja de Trabajo para listado'!$AB$155:$BA$1048576,MATCH($A134,'Hoja de Trabajo para listado'!$AB$155:$AB$1048576,0),MATCH((CUADRO!G$4&amp;$E134),'Hoja de Trabajo para listado'!$AB$151:$BA$151,0)),0)+IFERROR(INDEX('Hoja de Trabajo para listado'!$BC$155:$CB$1048576,MATCH($A134,'Hoja de Trabajo para listado'!$BC$155:$BC$1048576,0),MATCH((CUADRO!G$4&amp;$E134),'Hoja de Trabajo para listado'!$BC$151:$CB$151,0)),0)+IFERROR(INDEX('Hoja de Trabajo para listado'!$DE$153:$DG$274,MATCH($A134,'Hoja de Trabajo para listado'!$DE$153:$DE$1048576,0),MATCH((CUADRO!G$4&amp;$E134),'Hoja de Trabajo para listado'!$DE$151:$DG$151,0)),0)+IFERROR(INDEX('Hoja de Trabajo para listado'!$CD$155:$DC$1048576,MATCH($A134,'Hoja de Trabajo para listado'!$CD$155:$CD$1048576,0),MATCH((CUADRO!G$4&amp;$E134),'Hoja de Trabajo para listado'!$CD$151:$DC$151,0)),0)</f>
        <v>0</v>
      </c>
      <c r="H134" s="243">
        <f ca="1">+IFERROR(INDEX('Hoja de Trabajo para listado'!$A$155:$Z$1048576,MATCH($A134,'Hoja de Trabajo para listado'!$A$155:$A$1048576,0),MATCH((CUADRO!H$4&amp;$E134),'Hoja de Trabajo para listado'!$A$151:$Z$151,0)),0)+IFERROR(INDEX('Hoja de Trabajo para listado'!$AB$155:$BA$1048576,MATCH($A134,'Hoja de Trabajo para listado'!$AB$155:$AB$1048576,0),MATCH((CUADRO!H$4&amp;$E134),'Hoja de Trabajo para listado'!$AB$151:$BA$151,0)),0)+IFERROR(INDEX('Hoja de Trabajo para listado'!$BC$155:$CB$1048576,MATCH($A134,'Hoja de Trabajo para listado'!$BC$155:$BC$1048576,0),MATCH((CUADRO!H$4&amp;$E134),'Hoja de Trabajo para listado'!$BC$151:$CB$151,0)),0)+IFERROR(INDEX('Hoja de Trabajo para listado'!$DE$153:$DG$274,MATCH($A134,'Hoja de Trabajo para listado'!$DE$153:$DE$1048576,0),MATCH((CUADRO!H$4&amp;$E134),'Hoja de Trabajo para listado'!$DE$151:$DG$151,0)),0)+IFERROR(INDEX('Hoja de Trabajo para listado'!$CD$155:$DC$1048576,MATCH($A134,'Hoja de Trabajo para listado'!$CD$155:$CD$1048576,0),MATCH((CUADRO!H$4&amp;$E134),'Hoja de Trabajo para listado'!$CD$151:$DC$151,0)),0)</f>
        <v>0</v>
      </c>
      <c r="I134" s="243">
        <f ca="1">+IFERROR(INDEX('Hoja de Trabajo para listado'!$A$155:$Z$1048576,MATCH($A134,'Hoja de Trabajo para listado'!$A$155:$A$1048576,0),MATCH((CUADRO!I$4&amp;$E134),'Hoja de Trabajo para listado'!$A$151:$Z$151,0)),0)+IFERROR(INDEX('Hoja de Trabajo para listado'!$AB$155:$BA$1048576,MATCH($A134,'Hoja de Trabajo para listado'!$AB$155:$AB$1048576,0),MATCH((CUADRO!I$4&amp;$E134),'Hoja de Trabajo para listado'!$AB$151:$BA$151,0)),0)+IFERROR(INDEX('Hoja de Trabajo para listado'!$BC$155:$CB$1048576,MATCH($A134,'Hoja de Trabajo para listado'!$BC$155:$BC$1048576,0),MATCH((CUADRO!I$4&amp;$E134),'Hoja de Trabajo para listado'!$BC$151:$CB$151,0)),0)+IFERROR(INDEX('Hoja de Trabajo para listado'!$DE$153:$DG$274,MATCH($A134,'Hoja de Trabajo para listado'!$DE$153:$DE$1048576,0),MATCH((CUADRO!I$4&amp;$E134),'Hoja de Trabajo para listado'!$DE$151:$DG$151,0)),0)+IFERROR(INDEX('Hoja de Trabajo para listado'!$CD$155:$DC$1048576,MATCH($A134,'Hoja de Trabajo para listado'!$CD$155:$CD$1048576,0),MATCH((CUADRO!I$4&amp;$E134),'Hoja de Trabajo para listado'!$CD$151:$DC$151,0)),0)</f>
        <v>0</v>
      </c>
      <c r="J134" s="243">
        <f ca="1">+IFERROR(INDEX('Hoja de Trabajo para listado'!$A$155:$Z$1048576,MATCH($A134,'Hoja de Trabajo para listado'!$A$155:$A$1048576,0),MATCH((CUADRO!J$4&amp;$E134),'Hoja de Trabajo para listado'!$A$151:$Z$151,0)),0)+IFERROR(INDEX('Hoja de Trabajo para listado'!$AB$155:$BA$1048576,MATCH($A134,'Hoja de Trabajo para listado'!$AB$155:$AB$1048576,0),MATCH((CUADRO!J$4&amp;$E134),'Hoja de Trabajo para listado'!$AB$151:$BA$151,0)),0)+IFERROR(INDEX('Hoja de Trabajo para listado'!$BC$155:$CB$1048576,MATCH($A134,'Hoja de Trabajo para listado'!$BC$155:$BC$1048576,0),MATCH((CUADRO!J$4&amp;$E134),'Hoja de Trabajo para listado'!$BC$151:$CB$151,0)),0)+IFERROR(INDEX('Hoja de Trabajo para listado'!$DE$153:$DG$274,MATCH($A134,'Hoja de Trabajo para listado'!$DE$153:$DE$1048576,0),MATCH((CUADRO!J$4&amp;$E134),'Hoja de Trabajo para listado'!$DE$151:$DG$151,0)),0)+IFERROR(INDEX('Hoja de Trabajo para listado'!$CD$155:$DC$1048576,MATCH($A134,'Hoja de Trabajo para listado'!$CD$155:$CD$1048576,0),MATCH((CUADRO!J$4&amp;$E134),'Hoja de Trabajo para listado'!$CD$151:$DC$151,0)),0)</f>
        <v>0</v>
      </c>
      <c r="K134" s="243">
        <f ca="1">+IFERROR(INDEX('Hoja de Trabajo para listado'!$A$155:$Z$1048576,MATCH($A134,'Hoja de Trabajo para listado'!$A$155:$A$1048576,0),MATCH((CUADRO!K$4&amp;$E134),'Hoja de Trabajo para listado'!$A$151:$Z$151,0)),0)+IFERROR(INDEX('Hoja de Trabajo para listado'!$AB$155:$BA$1048576,MATCH($A134,'Hoja de Trabajo para listado'!$AB$155:$AB$1048576,0),MATCH((CUADRO!K$4&amp;$E134),'Hoja de Trabajo para listado'!$AB$151:$BA$151,0)),0)+IFERROR(INDEX('Hoja de Trabajo para listado'!$BC$155:$CB$1048576,MATCH($A134,'Hoja de Trabajo para listado'!$BC$155:$BC$1048576,0),MATCH((CUADRO!K$4&amp;$E134),'Hoja de Trabajo para listado'!$BC$151:$CB$151,0)),0)+IFERROR(INDEX('Hoja de Trabajo para listado'!$DE$153:$DG$274,MATCH($A134,'Hoja de Trabajo para listado'!$DE$153:$DE$1048576,0),MATCH((CUADRO!K$4&amp;$E134),'Hoja de Trabajo para listado'!$DE$151:$DG$151,0)),0)+IFERROR(INDEX('Hoja de Trabajo para listado'!$CD$155:$DC$1048576,MATCH($A134,'Hoja de Trabajo para listado'!$CD$155:$CD$1048576,0),MATCH((CUADRO!K$4&amp;$E134),'Hoja de Trabajo para listado'!$CD$151:$DC$151,0)),0)</f>
        <v>0</v>
      </c>
      <c r="L134" s="243">
        <f ca="1">+IFERROR(INDEX('Hoja de Trabajo para listado'!$A$155:$Z$1048576,MATCH($A134,'Hoja de Trabajo para listado'!$A$155:$A$1048576,0),MATCH((CUADRO!L$4&amp;$E134),'Hoja de Trabajo para listado'!$A$151:$Z$151,0)),0)+IFERROR(INDEX('Hoja de Trabajo para listado'!$AB$155:$BA$1048576,MATCH($A134,'Hoja de Trabajo para listado'!$AB$155:$AB$1048576,0),MATCH((CUADRO!L$4&amp;$E134),'Hoja de Trabajo para listado'!$AB$151:$BA$151,0)),0)+IFERROR(INDEX('Hoja de Trabajo para listado'!$BC$155:$CB$1048576,MATCH($A134,'Hoja de Trabajo para listado'!$BC$155:$BC$1048576,0),MATCH((CUADRO!L$4&amp;$E134),'Hoja de Trabajo para listado'!$BC$151:$CB$151,0)),0)+IFERROR(INDEX('Hoja de Trabajo para listado'!$DE$153:$DG$274,MATCH($A134,'Hoja de Trabajo para listado'!$DE$153:$DE$1048576,0),MATCH((CUADRO!L$4&amp;$E134),'Hoja de Trabajo para listado'!$DE$151:$DG$151,0)),0)+IFERROR(INDEX('Hoja de Trabajo para listado'!$CD$155:$DC$1048576,MATCH($A134,'Hoja de Trabajo para listado'!$CD$155:$CD$1048576,0),MATCH((CUADRO!L$4&amp;$E134),'Hoja de Trabajo para listado'!$CD$151:$DC$151,0)),0)</f>
        <v>0</v>
      </c>
      <c r="M134" s="243">
        <f ca="1">+IFERROR(INDEX('Hoja de Trabajo para listado'!$A$155:$Z$1048576,MATCH($A134,'Hoja de Trabajo para listado'!$A$155:$A$1048576,0),MATCH((CUADRO!M$4&amp;$E134),'Hoja de Trabajo para listado'!$A$151:$Z$151,0)),0)+IFERROR(INDEX('Hoja de Trabajo para listado'!$AB$155:$BA$1048576,MATCH($A134,'Hoja de Trabajo para listado'!$AB$155:$AB$1048576,0),MATCH((CUADRO!M$4&amp;$E134),'Hoja de Trabajo para listado'!$AB$151:$BA$151,0)),0)+IFERROR(INDEX('Hoja de Trabajo para listado'!$BC$155:$CB$1048576,MATCH($A134,'Hoja de Trabajo para listado'!$BC$155:$BC$1048576,0),MATCH((CUADRO!M$4&amp;$E134),'Hoja de Trabajo para listado'!$BC$151:$CB$151,0)),0)+IFERROR(INDEX('Hoja de Trabajo para listado'!$DE$153:$DG$274,MATCH($A134,'Hoja de Trabajo para listado'!$DE$153:$DE$1048576,0),MATCH((CUADRO!M$4&amp;$E134),'Hoja de Trabajo para listado'!$DE$151:$DG$151,0)),0)+IFERROR(INDEX('Hoja de Trabajo para listado'!$CD$155:$DC$1048576,MATCH($A134,'Hoja de Trabajo para listado'!$CD$155:$CD$1048576,0),MATCH((CUADRO!M$4&amp;$E134),'Hoja de Trabajo para listado'!$CD$151:$DC$151,0)),0)</f>
        <v>0</v>
      </c>
      <c r="N134" s="243">
        <f ca="1">+IFERROR(INDEX('Hoja de Trabajo para listado'!$A$155:$Z$1048576,MATCH($A134,'Hoja de Trabajo para listado'!$A$155:$A$1048576,0),MATCH((CUADRO!N$4&amp;$E134),'Hoja de Trabajo para listado'!$A$151:$Z$151,0)),0)+IFERROR(INDEX('Hoja de Trabajo para listado'!$AB$155:$BA$1048576,MATCH($A134,'Hoja de Trabajo para listado'!$AB$155:$AB$1048576,0),MATCH((CUADRO!N$4&amp;$E134),'Hoja de Trabajo para listado'!$AB$151:$BA$151,0)),0)+IFERROR(INDEX('Hoja de Trabajo para listado'!$BC$155:$CB$1048576,MATCH($A134,'Hoja de Trabajo para listado'!$BC$155:$BC$1048576,0),MATCH((CUADRO!N$4&amp;$E134),'Hoja de Trabajo para listado'!$BC$151:$CB$151,0)),0)+IFERROR(INDEX('Hoja de Trabajo para listado'!$DE$153:$DG$274,MATCH($A134,'Hoja de Trabajo para listado'!$DE$153:$DE$1048576,0),MATCH((CUADRO!N$4&amp;$E134),'Hoja de Trabajo para listado'!$DE$151:$DG$151,0)),0)+IFERROR(INDEX('Hoja de Trabajo para listado'!$CD$155:$DC$1048576,MATCH($A134,'Hoja de Trabajo para listado'!$CD$155:$CD$1048576,0),MATCH((CUADRO!N$4&amp;$E134),'Hoja de Trabajo para listado'!$CD$151:$DC$151,0)),0)</f>
        <v>0</v>
      </c>
      <c r="O134" s="243">
        <f ca="1">+IFERROR(INDEX('Hoja de Trabajo para listado'!$A$155:$Z$1048576,MATCH($A134,'Hoja de Trabajo para listado'!$A$155:$A$1048576,0),MATCH((CUADRO!O$4&amp;$E134),'Hoja de Trabajo para listado'!$A$151:$Z$151,0)),0)+IFERROR(INDEX('Hoja de Trabajo para listado'!$AB$155:$BA$1048576,MATCH($A134,'Hoja de Trabajo para listado'!$AB$155:$AB$1048576,0),MATCH((CUADRO!O$4&amp;$E134),'Hoja de Trabajo para listado'!$AB$151:$BA$151,0)),0)+IFERROR(INDEX('Hoja de Trabajo para listado'!$BC$155:$CB$1048576,MATCH($A134,'Hoja de Trabajo para listado'!$BC$155:$BC$1048576,0),MATCH((CUADRO!O$4&amp;$E134),'Hoja de Trabajo para listado'!$BC$151:$CB$151,0)),0)+IFERROR(INDEX('Hoja de Trabajo para listado'!$DE$153:$DG$274,MATCH($A134,'Hoja de Trabajo para listado'!$DE$153:$DE$1048576,0),MATCH((CUADRO!O$4&amp;$E134),'Hoja de Trabajo para listado'!$DE$151:$DG$151,0)),0)+IFERROR(INDEX('Hoja de Trabajo para listado'!$CD$155:$DC$1048576,MATCH($A134,'Hoja de Trabajo para listado'!$CD$155:$CD$1048576,0),MATCH((CUADRO!O$4&amp;$E134),'Hoja de Trabajo para listado'!$CD$151:$DC$151,0)),0)</f>
        <v>0</v>
      </c>
      <c r="P134" s="243">
        <f ca="1">+IFERROR(INDEX('Hoja de Trabajo para listado'!$A$155:$Z$1048576,MATCH($A134,'Hoja de Trabajo para listado'!$A$155:$A$1048576,0),MATCH((CUADRO!P$4&amp;$E134),'Hoja de Trabajo para listado'!$A$151:$Z$151,0)),0)+IFERROR(INDEX('Hoja de Trabajo para listado'!$AB$155:$BA$1048576,MATCH($A134,'Hoja de Trabajo para listado'!$AB$155:$AB$1048576,0),MATCH((CUADRO!P$4&amp;$E134),'Hoja de Trabajo para listado'!$AB$151:$BA$151,0)),0)+IFERROR(INDEX('Hoja de Trabajo para listado'!$BC$155:$CB$1048576,MATCH($A134,'Hoja de Trabajo para listado'!$BC$155:$BC$1048576,0),MATCH((CUADRO!P$4&amp;$E134),'Hoja de Trabajo para listado'!$BC$151:$CB$151,0)),0)+IFERROR(INDEX('Hoja de Trabajo para listado'!$DE$153:$DG$274,MATCH($A134,'Hoja de Trabajo para listado'!$DE$153:$DE$1048576,0),MATCH((CUADRO!P$4&amp;$E134),'Hoja de Trabajo para listado'!$DE$151:$DG$151,0)),0)+IFERROR(INDEX('Hoja de Trabajo para listado'!$CD$155:$DC$1048576,MATCH($A134,'Hoja de Trabajo para listado'!$CD$155:$CD$1048576,0),MATCH((CUADRO!P$4&amp;$E134),'Hoja de Trabajo para listado'!$CD$151:$DC$151,0)),0)</f>
        <v>0</v>
      </c>
      <c r="Q134" s="243">
        <f ca="1">+IFERROR(INDEX('Hoja de Trabajo para listado'!$A$155:$Z$1048576,MATCH($A134,'Hoja de Trabajo para listado'!$A$155:$A$1048576,0),MATCH((CUADRO!Q$4&amp;$E134),'Hoja de Trabajo para listado'!$A$151:$Z$151,0)),0)+IFERROR(INDEX('Hoja de Trabajo para listado'!$AB$155:$BA$1048576,MATCH($A134,'Hoja de Trabajo para listado'!$AB$155:$AB$1048576,0),MATCH((CUADRO!Q$4&amp;$E134),'Hoja de Trabajo para listado'!$AB$151:$BA$151,0)),0)+IFERROR(INDEX('Hoja de Trabajo para listado'!$BC$155:$CB$1048576,MATCH($A134,'Hoja de Trabajo para listado'!$BC$155:$BC$1048576,0),MATCH((CUADRO!Q$4&amp;$E134),'Hoja de Trabajo para listado'!$BC$151:$CB$151,0)),0)+IFERROR(INDEX('Hoja de Trabajo para listado'!$DE$153:$DG$274,MATCH($A134,'Hoja de Trabajo para listado'!$DE$153:$DE$1048576,0),MATCH((CUADRO!Q$4&amp;$E134),'Hoja de Trabajo para listado'!$DE$151:$DG$151,0)),0)+IFERROR(INDEX('Hoja de Trabajo para listado'!$CD$155:$DC$1048576,MATCH($A134,'Hoja de Trabajo para listado'!$CD$155:$CD$1048576,0),MATCH((CUADRO!Q$4&amp;$E134),'Hoja de Trabajo para listado'!$CD$151:$DC$151,0)),0)</f>
        <v>0</v>
      </c>
      <c r="R134" s="243">
        <f t="shared" ca="1" si="7"/>
        <v>0</v>
      </c>
      <c r="S134" s="243">
        <f ca="1">+R133+R134</f>
        <v>0</v>
      </c>
      <c r="T134" s="243">
        <f ca="1">+S134</f>
        <v>0</v>
      </c>
      <c r="U134" s="242">
        <f t="shared" si="8"/>
        <v>2</v>
      </c>
      <c r="V134" s="327" t="str">
        <f>+VLOOKUP(A134,bd_lista!$A$3:$E$592,5,FALSE)</f>
        <v>Instituciones Descentralizadas</v>
      </c>
      <c r="W134" s="398"/>
      <c r="X134" s="240">
        <f>+VLOOKUP(A134,[4]Sheet1!$A$13:$D$744,4,FALSE)</f>
        <v>66</v>
      </c>
      <c r="Y134" s="240" t="str">
        <f>+VLOOKUP(X134,bd_lista!$A$3:$C$592,3,FALSE)</f>
        <v>Ministerio de Planificación del Desarrollo</v>
      </c>
      <c r="Z134" s="288"/>
      <c r="AA134" s="317"/>
    </row>
    <row r="135" spans="1:27" ht="15" customHeight="1">
      <c r="A135" s="379">
        <v>203</v>
      </c>
      <c r="B135" s="393">
        <f>+A135</f>
        <v>203</v>
      </c>
      <c r="C135" s="245" t="str">
        <f>+VLOOKUP(A135,bd_lista!$A$3:$C$592,3,FALSE)</f>
        <v>Autoridad de Supervisión del Sistema Financiero</v>
      </c>
      <c r="D135" s="395" t="str">
        <f>+C135</f>
        <v>Autoridad de Supervisión del Sistema Financiero</v>
      </c>
      <c r="E135" s="245" t="s">
        <v>1303</v>
      </c>
      <c r="F135" s="241">
        <f ca="1">+IFERROR(INDEX('Hoja de Trabajo para listado'!$A$155:$Z$1048576,MATCH($A135,'Hoja de Trabajo para listado'!$A$155:$A$1048576,0),MATCH((CUADRO!F$4&amp;$E135),'Hoja de Trabajo para listado'!$A$151:$Z$151,0)),0)+IFERROR(INDEX('Hoja de Trabajo para listado'!$AB$155:$BA$1048576,MATCH($A135,'Hoja de Trabajo para listado'!$AB$155:$AB$1048576,0),MATCH((CUADRO!F$4&amp;$E135),'Hoja de Trabajo para listado'!$AB$151:$BA$151,0)),0)+IFERROR(INDEX('Hoja de Trabajo para listado'!$BC$155:$CB$1048576,MATCH($A135,'Hoja de Trabajo para listado'!$BC$155:$BC$1048576,0),MATCH((CUADRO!F$4&amp;$E135),'Hoja de Trabajo para listado'!$BC$151:$CB$151,0)),0)+IFERROR(INDEX('Hoja de Trabajo para listado'!$DE$153:$DG$274,MATCH($A135,'Hoja de Trabajo para listado'!$DE$153:$DE$1048576,0),MATCH((CUADRO!F$4&amp;$E135),'Hoja de Trabajo para listado'!$DE$151:$DG$151,0)),0)+IFERROR(INDEX('Hoja de Trabajo para listado'!$CD$155:$DC$1048576,MATCH($A135,'Hoja de Trabajo para listado'!$CD$155:$CD$1048576,0),MATCH((CUADRO!F$4&amp;$E135),'Hoja de Trabajo para listado'!$CD$151:$DC$151,0)),0)</f>
        <v>0</v>
      </c>
      <c r="G135" s="241">
        <f ca="1">+IFERROR(INDEX('Hoja de Trabajo para listado'!$A$155:$Z$1048576,MATCH($A135,'Hoja de Trabajo para listado'!$A$155:$A$1048576,0),MATCH((CUADRO!G$4&amp;$E135),'Hoja de Trabajo para listado'!$A$151:$Z$151,0)),0)+IFERROR(INDEX('Hoja de Trabajo para listado'!$AB$155:$BA$1048576,MATCH($A135,'Hoja de Trabajo para listado'!$AB$155:$AB$1048576,0),MATCH((CUADRO!G$4&amp;$E135),'Hoja de Trabajo para listado'!$AB$151:$BA$151,0)),0)+IFERROR(INDEX('Hoja de Trabajo para listado'!$BC$155:$CB$1048576,MATCH($A135,'Hoja de Trabajo para listado'!$BC$155:$BC$1048576,0),MATCH((CUADRO!G$4&amp;$E135),'Hoja de Trabajo para listado'!$BC$151:$CB$151,0)),0)+IFERROR(INDEX('Hoja de Trabajo para listado'!$DE$153:$DG$274,MATCH($A135,'Hoja de Trabajo para listado'!$DE$153:$DE$1048576,0),MATCH((CUADRO!G$4&amp;$E135),'Hoja de Trabajo para listado'!$DE$151:$DG$151,0)),0)+IFERROR(INDEX('Hoja de Trabajo para listado'!$CD$155:$DC$1048576,MATCH($A135,'Hoja de Trabajo para listado'!$CD$155:$CD$1048576,0),MATCH((CUADRO!G$4&amp;$E135),'Hoja de Trabajo para listado'!$CD$151:$DC$151,0)),0)</f>
        <v>0</v>
      </c>
      <c r="H135" s="241">
        <f ca="1">+IFERROR(INDEX('Hoja de Trabajo para listado'!$A$155:$Z$1048576,MATCH($A135,'Hoja de Trabajo para listado'!$A$155:$A$1048576,0),MATCH((CUADRO!H$4&amp;$E135),'Hoja de Trabajo para listado'!$A$151:$Z$151,0)),0)+IFERROR(INDEX('Hoja de Trabajo para listado'!$AB$155:$BA$1048576,MATCH($A135,'Hoja de Trabajo para listado'!$AB$155:$AB$1048576,0),MATCH((CUADRO!H$4&amp;$E135),'Hoja de Trabajo para listado'!$AB$151:$BA$151,0)),0)+IFERROR(INDEX('Hoja de Trabajo para listado'!$BC$155:$CB$1048576,MATCH($A135,'Hoja de Trabajo para listado'!$BC$155:$BC$1048576,0),MATCH((CUADRO!H$4&amp;$E135),'Hoja de Trabajo para listado'!$BC$151:$CB$151,0)),0)+IFERROR(INDEX('Hoja de Trabajo para listado'!$DE$153:$DG$274,MATCH($A135,'Hoja de Trabajo para listado'!$DE$153:$DE$1048576,0),MATCH((CUADRO!H$4&amp;$E135),'Hoja de Trabajo para listado'!$DE$151:$DG$151,0)),0)+IFERROR(INDEX('Hoja de Trabajo para listado'!$CD$155:$DC$1048576,MATCH($A135,'Hoja de Trabajo para listado'!$CD$155:$CD$1048576,0),MATCH((CUADRO!H$4&amp;$E135),'Hoja de Trabajo para listado'!$CD$151:$DC$151,0)),0)</f>
        <v>0</v>
      </c>
      <c r="I135" s="241">
        <f ca="1">+IFERROR(INDEX('Hoja de Trabajo para listado'!$A$155:$Z$1048576,MATCH($A135,'Hoja de Trabajo para listado'!$A$155:$A$1048576,0),MATCH((CUADRO!I$4&amp;$E135),'Hoja de Trabajo para listado'!$A$151:$Z$151,0)),0)+IFERROR(INDEX('Hoja de Trabajo para listado'!$AB$155:$BA$1048576,MATCH($A135,'Hoja de Trabajo para listado'!$AB$155:$AB$1048576,0),MATCH((CUADRO!I$4&amp;$E135),'Hoja de Trabajo para listado'!$AB$151:$BA$151,0)),0)+IFERROR(INDEX('Hoja de Trabajo para listado'!$BC$155:$CB$1048576,MATCH($A135,'Hoja de Trabajo para listado'!$BC$155:$BC$1048576,0),MATCH((CUADRO!I$4&amp;$E135),'Hoja de Trabajo para listado'!$BC$151:$CB$151,0)),0)+IFERROR(INDEX('Hoja de Trabajo para listado'!$DE$153:$DG$274,MATCH($A135,'Hoja de Trabajo para listado'!$DE$153:$DE$1048576,0),MATCH((CUADRO!I$4&amp;$E135),'Hoja de Trabajo para listado'!$DE$151:$DG$151,0)),0)+IFERROR(INDEX('Hoja de Trabajo para listado'!$CD$155:$DC$1048576,MATCH($A135,'Hoja de Trabajo para listado'!$CD$155:$CD$1048576,0),MATCH((CUADRO!I$4&amp;$E135),'Hoja de Trabajo para listado'!$CD$151:$DC$151,0)),0)</f>
        <v>0</v>
      </c>
      <c r="J135" s="241">
        <f ca="1">+IFERROR(INDEX('Hoja de Trabajo para listado'!$A$155:$Z$1048576,MATCH($A135,'Hoja de Trabajo para listado'!$A$155:$A$1048576,0),MATCH((CUADRO!J$4&amp;$E135),'Hoja de Trabajo para listado'!$A$151:$Z$151,0)),0)+IFERROR(INDEX('Hoja de Trabajo para listado'!$AB$155:$BA$1048576,MATCH($A135,'Hoja de Trabajo para listado'!$AB$155:$AB$1048576,0),MATCH((CUADRO!J$4&amp;$E135),'Hoja de Trabajo para listado'!$AB$151:$BA$151,0)),0)+IFERROR(INDEX('Hoja de Trabajo para listado'!$BC$155:$CB$1048576,MATCH($A135,'Hoja de Trabajo para listado'!$BC$155:$BC$1048576,0),MATCH((CUADRO!J$4&amp;$E135),'Hoja de Trabajo para listado'!$BC$151:$CB$151,0)),0)+IFERROR(INDEX('Hoja de Trabajo para listado'!$DE$153:$DG$274,MATCH($A135,'Hoja de Trabajo para listado'!$DE$153:$DE$1048576,0),MATCH((CUADRO!J$4&amp;$E135),'Hoja de Trabajo para listado'!$DE$151:$DG$151,0)),0)+IFERROR(INDEX('Hoja de Trabajo para listado'!$CD$155:$DC$1048576,MATCH($A135,'Hoja de Trabajo para listado'!$CD$155:$CD$1048576,0),MATCH((CUADRO!J$4&amp;$E135),'Hoja de Trabajo para listado'!$CD$151:$DC$151,0)),0)</f>
        <v>0</v>
      </c>
      <c r="K135" s="241">
        <f ca="1">+IFERROR(INDEX('Hoja de Trabajo para listado'!$A$155:$Z$1048576,MATCH($A135,'Hoja de Trabajo para listado'!$A$155:$A$1048576,0),MATCH((CUADRO!K$4&amp;$E135),'Hoja de Trabajo para listado'!$A$151:$Z$151,0)),0)+IFERROR(INDEX('Hoja de Trabajo para listado'!$AB$155:$BA$1048576,MATCH($A135,'Hoja de Trabajo para listado'!$AB$155:$AB$1048576,0),MATCH((CUADRO!K$4&amp;$E135),'Hoja de Trabajo para listado'!$AB$151:$BA$151,0)),0)+IFERROR(INDEX('Hoja de Trabajo para listado'!$BC$155:$CB$1048576,MATCH($A135,'Hoja de Trabajo para listado'!$BC$155:$BC$1048576,0),MATCH((CUADRO!K$4&amp;$E135),'Hoja de Trabajo para listado'!$BC$151:$CB$151,0)),0)+IFERROR(INDEX('Hoja de Trabajo para listado'!$DE$153:$DG$274,MATCH($A135,'Hoja de Trabajo para listado'!$DE$153:$DE$1048576,0),MATCH((CUADRO!K$4&amp;$E135),'Hoja de Trabajo para listado'!$DE$151:$DG$151,0)),0)+IFERROR(INDEX('Hoja de Trabajo para listado'!$CD$155:$DC$1048576,MATCH($A135,'Hoja de Trabajo para listado'!$CD$155:$CD$1048576,0),MATCH((CUADRO!K$4&amp;$E135),'Hoja de Trabajo para listado'!$CD$151:$DC$151,0)),0)</f>
        <v>0</v>
      </c>
      <c r="L135" s="241">
        <f ca="1">+IFERROR(INDEX('Hoja de Trabajo para listado'!$A$155:$Z$1048576,MATCH($A135,'Hoja de Trabajo para listado'!$A$155:$A$1048576,0),MATCH((CUADRO!L$4&amp;$E135),'Hoja de Trabajo para listado'!$A$151:$Z$151,0)),0)+IFERROR(INDEX('Hoja de Trabajo para listado'!$AB$155:$BA$1048576,MATCH($A135,'Hoja de Trabajo para listado'!$AB$155:$AB$1048576,0),MATCH((CUADRO!L$4&amp;$E135),'Hoja de Trabajo para listado'!$AB$151:$BA$151,0)),0)+IFERROR(INDEX('Hoja de Trabajo para listado'!$BC$155:$CB$1048576,MATCH($A135,'Hoja de Trabajo para listado'!$BC$155:$BC$1048576,0),MATCH((CUADRO!L$4&amp;$E135),'Hoja de Trabajo para listado'!$BC$151:$CB$151,0)),0)+IFERROR(INDEX('Hoja de Trabajo para listado'!$DE$153:$DG$274,MATCH($A135,'Hoja de Trabajo para listado'!$DE$153:$DE$1048576,0),MATCH((CUADRO!L$4&amp;$E135),'Hoja de Trabajo para listado'!$DE$151:$DG$151,0)),0)+IFERROR(INDEX('Hoja de Trabajo para listado'!$CD$155:$DC$1048576,MATCH($A135,'Hoja de Trabajo para listado'!$CD$155:$CD$1048576,0),MATCH((CUADRO!L$4&amp;$E135),'Hoja de Trabajo para listado'!$CD$151:$DC$151,0)),0)</f>
        <v>0</v>
      </c>
      <c r="M135" s="241">
        <f ca="1">+IFERROR(INDEX('Hoja de Trabajo para listado'!$A$155:$Z$1048576,MATCH($A135,'Hoja de Trabajo para listado'!$A$155:$A$1048576,0),MATCH((CUADRO!M$4&amp;$E135),'Hoja de Trabajo para listado'!$A$151:$Z$151,0)),0)+IFERROR(INDEX('Hoja de Trabajo para listado'!$AB$155:$BA$1048576,MATCH($A135,'Hoja de Trabajo para listado'!$AB$155:$AB$1048576,0),MATCH((CUADRO!M$4&amp;$E135),'Hoja de Trabajo para listado'!$AB$151:$BA$151,0)),0)+IFERROR(INDEX('Hoja de Trabajo para listado'!$BC$155:$CB$1048576,MATCH($A135,'Hoja de Trabajo para listado'!$BC$155:$BC$1048576,0),MATCH((CUADRO!M$4&amp;$E135),'Hoja de Trabajo para listado'!$BC$151:$CB$151,0)),0)+IFERROR(INDEX('Hoja de Trabajo para listado'!$DE$153:$DG$274,MATCH($A135,'Hoja de Trabajo para listado'!$DE$153:$DE$1048576,0),MATCH((CUADRO!M$4&amp;$E135),'Hoja de Trabajo para listado'!$DE$151:$DG$151,0)),0)+IFERROR(INDEX('Hoja de Trabajo para listado'!$CD$155:$DC$1048576,MATCH($A135,'Hoja de Trabajo para listado'!$CD$155:$CD$1048576,0),MATCH((CUADRO!M$4&amp;$E135),'Hoja de Trabajo para listado'!$CD$151:$DC$151,0)),0)</f>
        <v>0</v>
      </c>
      <c r="N135" s="241">
        <f ca="1">+IFERROR(INDEX('Hoja de Trabajo para listado'!$A$155:$Z$1048576,MATCH($A135,'Hoja de Trabajo para listado'!$A$155:$A$1048576,0),MATCH((CUADRO!N$4&amp;$E135),'Hoja de Trabajo para listado'!$A$151:$Z$151,0)),0)+IFERROR(INDEX('Hoja de Trabajo para listado'!$AB$155:$BA$1048576,MATCH($A135,'Hoja de Trabajo para listado'!$AB$155:$AB$1048576,0),MATCH((CUADRO!N$4&amp;$E135),'Hoja de Trabajo para listado'!$AB$151:$BA$151,0)),0)+IFERROR(INDEX('Hoja de Trabajo para listado'!$BC$155:$CB$1048576,MATCH($A135,'Hoja de Trabajo para listado'!$BC$155:$BC$1048576,0),MATCH((CUADRO!N$4&amp;$E135),'Hoja de Trabajo para listado'!$BC$151:$CB$151,0)),0)+IFERROR(INDEX('Hoja de Trabajo para listado'!$DE$153:$DG$274,MATCH($A135,'Hoja de Trabajo para listado'!$DE$153:$DE$1048576,0),MATCH((CUADRO!N$4&amp;$E135),'Hoja de Trabajo para listado'!$DE$151:$DG$151,0)),0)+IFERROR(INDEX('Hoja de Trabajo para listado'!$CD$155:$DC$1048576,MATCH($A135,'Hoja de Trabajo para listado'!$CD$155:$CD$1048576,0),MATCH((CUADRO!N$4&amp;$E135),'Hoja de Trabajo para listado'!$CD$151:$DC$151,0)),0)</f>
        <v>0</v>
      </c>
      <c r="O135" s="241">
        <f ca="1">+IFERROR(INDEX('Hoja de Trabajo para listado'!$A$155:$Z$1048576,MATCH($A135,'Hoja de Trabajo para listado'!$A$155:$A$1048576,0),MATCH((CUADRO!O$4&amp;$E135),'Hoja de Trabajo para listado'!$A$151:$Z$151,0)),0)+IFERROR(INDEX('Hoja de Trabajo para listado'!$AB$155:$BA$1048576,MATCH($A135,'Hoja de Trabajo para listado'!$AB$155:$AB$1048576,0),MATCH((CUADRO!O$4&amp;$E135),'Hoja de Trabajo para listado'!$AB$151:$BA$151,0)),0)+IFERROR(INDEX('Hoja de Trabajo para listado'!$BC$155:$CB$1048576,MATCH($A135,'Hoja de Trabajo para listado'!$BC$155:$BC$1048576,0),MATCH((CUADRO!O$4&amp;$E135),'Hoja de Trabajo para listado'!$BC$151:$CB$151,0)),0)+IFERROR(INDEX('Hoja de Trabajo para listado'!$DE$153:$DG$274,MATCH($A135,'Hoja de Trabajo para listado'!$DE$153:$DE$1048576,0),MATCH((CUADRO!O$4&amp;$E135),'Hoja de Trabajo para listado'!$DE$151:$DG$151,0)),0)+IFERROR(INDEX('Hoja de Trabajo para listado'!$CD$155:$DC$1048576,MATCH($A135,'Hoja de Trabajo para listado'!$CD$155:$CD$1048576,0),MATCH((CUADRO!O$4&amp;$E135),'Hoja de Trabajo para listado'!$CD$151:$DC$151,0)),0)</f>
        <v>0</v>
      </c>
      <c r="P135" s="241">
        <f ca="1">+IFERROR(INDEX('Hoja de Trabajo para listado'!$A$155:$Z$1048576,MATCH($A135,'Hoja de Trabajo para listado'!$A$155:$A$1048576,0),MATCH((CUADRO!P$4&amp;$E135),'Hoja de Trabajo para listado'!$A$151:$Z$151,0)),0)+IFERROR(INDEX('Hoja de Trabajo para listado'!$AB$155:$BA$1048576,MATCH($A135,'Hoja de Trabajo para listado'!$AB$155:$AB$1048576,0),MATCH((CUADRO!P$4&amp;$E135),'Hoja de Trabajo para listado'!$AB$151:$BA$151,0)),0)+IFERROR(INDEX('Hoja de Trabajo para listado'!$BC$155:$CB$1048576,MATCH($A135,'Hoja de Trabajo para listado'!$BC$155:$BC$1048576,0),MATCH((CUADRO!P$4&amp;$E135),'Hoja de Trabajo para listado'!$BC$151:$CB$151,0)),0)+IFERROR(INDEX('Hoja de Trabajo para listado'!$DE$153:$DG$274,MATCH($A135,'Hoja de Trabajo para listado'!$DE$153:$DE$1048576,0),MATCH((CUADRO!P$4&amp;$E135),'Hoja de Trabajo para listado'!$DE$151:$DG$151,0)),0)+IFERROR(INDEX('Hoja de Trabajo para listado'!$CD$155:$DC$1048576,MATCH($A135,'Hoja de Trabajo para listado'!$CD$155:$CD$1048576,0),MATCH((CUADRO!P$4&amp;$E135),'Hoja de Trabajo para listado'!$CD$151:$DC$151,0)),0)</f>
        <v>0</v>
      </c>
      <c r="Q135" s="241">
        <f ca="1">+IFERROR(INDEX('Hoja de Trabajo para listado'!$A$155:$Z$1048576,MATCH($A135,'Hoja de Trabajo para listado'!$A$155:$A$1048576,0),MATCH((CUADRO!Q$4&amp;$E135),'Hoja de Trabajo para listado'!$A$151:$Z$151,0)),0)+IFERROR(INDEX('Hoja de Trabajo para listado'!$AB$155:$BA$1048576,MATCH($A135,'Hoja de Trabajo para listado'!$AB$155:$AB$1048576,0),MATCH((CUADRO!Q$4&amp;$E135),'Hoja de Trabajo para listado'!$AB$151:$BA$151,0)),0)+IFERROR(INDEX('Hoja de Trabajo para listado'!$BC$155:$CB$1048576,MATCH($A135,'Hoja de Trabajo para listado'!$BC$155:$BC$1048576,0),MATCH((CUADRO!Q$4&amp;$E135),'Hoja de Trabajo para listado'!$BC$151:$CB$151,0)),0)+IFERROR(INDEX('Hoja de Trabajo para listado'!$DE$153:$DG$274,MATCH($A135,'Hoja de Trabajo para listado'!$DE$153:$DE$1048576,0),MATCH((CUADRO!Q$4&amp;$E135),'Hoja de Trabajo para listado'!$DE$151:$DG$151,0)),0)+IFERROR(INDEX('Hoja de Trabajo para listado'!$CD$155:$DC$1048576,MATCH($A135,'Hoja de Trabajo para listado'!$CD$155:$CD$1048576,0),MATCH((CUADRO!Q$4&amp;$E135),'Hoja de Trabajo para listado'!$CD$151:$DC$151,0)),0)</f>
        <v>0</v>
      </c>
      <c r="R135" s="241">
        <f t="shared" ca="1" si="7"/>
        <v>0</v>
      </c>
      <c r="S135" s="241"/>
      <c r="T135" s="241">
        <f ca="1">+T136</f>
        <v>209173.09</v>
      </c>
      <c r="U135" s="240">
        <f t="shared" si="8"/>
        <v>1</v>
      </c>
      <c r="V135" s="327" t="str">
        <f>+VLOOKUP(A135,bd_lista!$A$3:$E$592,5,FALSE)</f>
        <v>Instituciones Descentralizadas</v>
      </c>
      <c r="W135" s="397" t="str">
        <f>+V135</f>
        <v>Instituciones Descentralizadas</v>
      </c>
      <c r="X135" s="240">
        <f>+VLOOKUP(A135,[4]Sheet1!$A$13:$D$744,4,FALSE)</f>
        <v>35</v>
      </c>
      <c r="Y135" s="240" t="str">
        <f>+VLOOKUP(X135,bd_lista!$A$3:$C$592,3,FALSE)</f>
        <v>Ministerio de Economía y Finanzas Públicas</v>
      </c>
      <c r="Z135" s="290">
        <f>+X135</f>
        <v>35</v>
      </c>
      <c r="AA135" s="315" t="str">
        <f>+Y135</f>
        <v>Ministerio de Economía y Finanzas Públicas</v>
      </c>
    </row>
    <row r="136" spans="1:27" ht="15" customHeight="1">
      <c r="A136" s="378">
        <v>203</v>
      </c>
      <c r="B136" s="394"/>
      <c r="C136" s="327" t="str">
        <f>+VLOOKUP(A136,bd_lista!$A$3:$C$592,3,FALSE)</f>
        <v>Autoridad de Supervisión del Sistema Financiero</v>
      </c>
      <c r="D136" s="396"/>
      <c r="E136" s="327" t="s">
        <v>1304</v>
      </c>
      <c r="F136" s="243">
        <f ca="1">+IFERROR(INDEX('Hoja de Trabajo para listado'!$A$155:$Z$1048576,MATCH($A136,'Hoja de Trabajo para listado'!$A$155:$A$1048576,0),MATCH((CUADRO!F$4&amp;$E136),'Hoja de Trabajo para listado'!$A$151:$Z$151,0)),0)+IFERROR(INDEX('Hoja de Trabajo para listado'!$AB$155:$BA$1048576,MATCH($A136,'Hoja de Trabajo para listado'!$AB$155:$AB$1048576,0),MATCH((CUADRO!F$4&amp;$E136),'Hoja de Trabajo para listado'!$AB$151:$BA$151,0)),0)+IFERROR(INDEX('Hoja de Trabajo para listado'!$BC$155:$CB$1048576,MATCH($A136,'Hoja de Trabajo para listado'!$BC$155:$BC$1048576,0),MATCH((CUADRO!F$4&amp;$E136),'Hoja de Trabajo para listado'!$BC$151:$CB$151,0)),0)+IFERROR(INDEX('Hoja de Trabajo para listado'!$DE$153:$DG$274,MATCH($A136,'Hoja de Trabajo para listado'!$DE$153:$DE$1048576,0),MATCH((CUADRO!F$4&amp;$E136),'Hoja de Trabajo para listado'!$DE$151:$DG$151,0)),0)+IFERROR(INDEX('Hoja de Trabajo para listado'!$CD$155:$DC$1048576,MATCH($A136,'Hoja de Trabajo para listado'!$CD$155:$CD$1048576,0),MATCH((CUADRO!F$4&amp;$E136),'Hoja de Trabajo para listado'!$CD$151:$DC$151,0)),0)</f>
        <v>207127.85</v>
      </c>
      <c r="G136" s="243">
        <f ca="1">+IFERROR(INDEX('Hoja de Trabajo para listado'!$A$155:$Z$1048576,MATCH($A136,'Hoja de Trabajo para listado'!$A$155:$A$1048576,0),MATCH((CUADRO!G$4&amp;$E136),'Hoja de Trabajo para listado'!$A$151:$Z$151,0)),0)+IFERROR(INDEX('Hoja de Trabajo para listado'!$AB$155:$BA$1048576,MATCH($A136,'Hoja de Trabajo para listado'!$AB$155:$AB$1048576,0),MATCH((CUADRO!G$4&amp;$E136),'Hoja de Trabajo para listado'!$AB$151:$BA$151,0)),0)+IFERROR(INDEX('Hoja de Trabajo para listado'!$BC$155:$CB$1048576,MATCH($A136,'Hoja de Trabajo para listado'!$BC$155:$BC$1048576,0),MATCH((CUADRO!G$4&amp;$E136),'Hoja de Trabajo para listado'!$BC$151:$CB$151,0)),0)+IFERROR(INDEX('Hoja de Trabajo para listado'!$DE$153:$DG$274,MATCH($A136,'Hoja de Trabajo para listado'!$DE$153:$DE$1048576,0),MATCH((CUADRO!G$4&amp;$E136),'Hoja de Trabajo para listado'!$DE$151:$DG$151,0)),0)+IFERROR(INDEX('Hoja de Trabajo para listado'!$CD$155:$DC$1048576,MATCH($A136,'Hoja de Trabajo para listado'!$CD$155:$CD$1048576,0),MATCH((CUADRO!G$4&amp;$E136),'Hoja de Trabajo para listado'!$CD$151:$DC$151,0)),0)</f>
        <v>0</v>
      </c>
      <c r="H136" s="243">
        <f ca="1">+IFERROR(INDEX('Hoja de Trabajo para listado'!$A$155:$Z$1048576,MATCH($A136,'Hoja de Trabajo para listado'!$A$155:$A$1048576,0),MATCH((CUADRO!H$4&amp;$E136),'Hoja de Trabajo para listado'!$A$151:$Z$151,0)),0)+IFERROR(INDEX('Hoja de Trabajo para listado'!$AB$155:$BA$1048576,MATCH($A136,'Hoja de Trabajo para listado'!$AB$155:$AB$1048576,0),MATCH((CUADRO!H$4&amp;$E136),'Hoja de Trabajo para listado'!$AB$151:$BA$151,0)),0)+IFERROR(INDEX('Hoja de Trabajo para listado'!$BC$155:$CB$1048576,MATCH($A136,'Hoja de Trabajo para listado'!$BC$155:$BC$1048576,0),MATCH((CUADRO!H$4&amp;$E136),'Hoja de Trabajo para listado'!$BC$151:$CB$151,0)),0)+IFERROR(INDEX('Hoja de Trabajo para listado'!$DE$153:$DG$274,MATCH($A136,'Hoja de Trabajo para listado'!$DE$153:$DE$1048576,0),MATCH((CUADRO!H$4&amp;$E136),'Hoja de Trabajo para listado'!$DE$151:$DG$151,0)),0)+IFERROR(INDEX('Hoja de Trabajo para listado'!$CD$155:$DC$1048576,MATCH($A136,'Hoja de Trabajo para listado'!$CD$155:$CD$1048576,0),MATCH((CUADRO!H$4&amp;$E136),'Hoja de Trabajo para listado'!$CD$151:$DC$151,0)),0)</f>
        <v>0</v>
      </c>
      <c r="I136" s="243">
        <f ca="1">+IFERROR(INDEX('Hoja de Trabajo para listado'!$A$155:$Z$1048576,MATCH($A136,'Hoja de Trabajo para listado'!$A$155:$A$1048576,0),MATCH((CUADRO!I$4&amp;$E136),'Hoja de Trabajo para listado'!$A$151:$Z$151,0)),0)+IFERROR(INDEX('Hoja de Trabajo para listado'!$AB$155:$BA$1048576,MATCH($A136,'Hoja de Trabajo para listado'!$AB$155:$AB$1048576,0),MATCH((CUADRO!I$4&amp;$E136),'Hoja de Trabajo para listado'!$AB$151:$BA$151,0)),0)+IFERROR(INDEX('Hoja de Trabajo para listado'!$BC$155:$CB$1048576,MATCH($A136,'Hoja de Trabajo para listado'!$BC$155:$BC$1048576,0),MATCH((CUADRO!I$4&amp;$E136),'Hoja de Trabajo para listado'!$BC$151:$CB$151,0)),0)+IFERROR(INDEX('Hoja de Trabajo para listado'!$DE$153:$DG$274,MATCH($A136,'Hoja de Trabajo para listado'!$DE$153:$DE$1048576,0),MATCH((CUADRO!I$4&amp;$E136),'Hoja de Trabajo para listado'!$DE$151:$DG$151,0)),0)+IFERROR(INDEX('Hoja de Trabajo para listado'!$CD$155:$DC$1048576,MATCH($A136,'Hoja de Trabajo para listado'!$CD$155:$CD$1048576,0),MATCH((CUADRO!I$4&amp;$E136),'Hoja de Trabajo para listado'!$CD$151:$DC$151,0)),0)</f>
        <v>0</v>
      </c>
      <c r="J136" s="243">
        <f ca="1">+IFERROR(INDEX('Hoja de Trabajo para listado'!$A$155:$Z$1048576,MATCH($A136,'Hoja de Trabajo para listado'!$A$155:$A$1048576,0),MATCH((CUADRO!J$4&amp;$E136),'Hoja de Trabajo para listado'!$A$151:$Z$151,0)),0)+IFERROR(INDEX('Hoja de Trabajo para listado'!$AB$155:$BA$1048576,MATCH($A136,'Hoja de Trabajo para listado'!$AB$155:$AB$1048576,0),MATCH((CUADRO!J$4&amp;$E136),'Hoja de Trabajo para listado'!$AB$151:$BA$151,0)),0)+IFERROR(INDEX('Hoja de Trabajo para listado'!$BC$155:$CB$1048576,MATCH($A136,'Hoja de Trabajo para listado'!$BC$155:$BC$1048576,0),MATCH((CUADRO!J$4&amp;$E136),'Hoja de Trabajo para listado'!$BC$151:$CB$151,0)),0)+IFERROR(INDEX('Hoja de Trabajo para listado'!$DE$153:$DG$274,MATCH($A136,'Hoja de Trabajo para listado'!$DE$153:$DE$1048576,0),MATCH((CUADRO!J$4&amp;$E136),'Hoja de Trabajo para listado'!$DE$151:$DG$151,0)),0)+IFERROR(INDEX('Hoja de Trabajo para listado'!$CD$155:$DC$1048576,MATCH($A136,'Hoja de Trabajo para listado'!$CD$155:$CD$1048576,0),MATCH((CUADRO!J$4&amp;$E136),'Hoja de Trabajo para listado'!$CD$151:$DC$151,0)),0)</f>
        <v>0</v>
      </c>
      <c r="K136" s="243">
        <f ca="1">+IFERROR(INDEX('Hoja de Trabajo para listado'!$A$155:$Z$1048576,MATCH($A136,'Hoja de Trabajo para listado'!$A$155:$A$1048576,0),MATCH((CUADRO!K$4&amp;$E136),'Hoja de Trabajo para listado'!$A$151:$Z$151,0)),0)+IFERROR(INDEX('Hoja de Trabajo para listado'!$AB$155:$BA$1048576,MATCH($A136,'Hoja de Trabajo para listado'!$AB$155:$AB$1048576,0),MATCH((CUADRO!K$4&amp;$E136),'Hoja de Trabajo para listado'!$AB$151:$BA$151,0)),0)+IFERROR(INDEX('Hoja de Trabajo para listado'!$BC$155:$CB$1048576,MATCH($A136,'Hoja de Trabajo para listado'!$BC$155:$BC$1048576,0),MATCH((CUADRO!K$4&amp;$E136),'Hoja de Trabajo para listado'!$BC$151:$CB$151,0)),0)+IFERROR(INDEX('Hoja de Trabajo para listado'!$DE$153:$DG$274,MATCH($A136,'Hoja de Trabajo para listado'!$DE$153:$DE$1048576,0),MATCH((CUADRO!K$4&amp;$E136),'Hoja de Trabajo para listado'!$DE$151:$DG$151,0)),0)+IFERROR(INDEX('Hoja de Trabajo para listado'!$CD$155:$DC$1048576,MATCH($A136,'Hoja de Trabajo para listado'!$CD$155:$CD$1048576,0),MATCH((CUADRO!K$4&amp;$E136),'Hoja de Trabajo para listado'!$CD$151:$DC$151,0)),0)</f>
        <v>0</v>
      </c>
      <c r="L136" s="243">
        <f ca="1">+IFERROR(INDEX('Hoja de Trabajo para listado'!$A$155:$Z$1048576,MATCH($A136,'Hoja de Trabajo para listado'!$A$155:$A$1048576,0),MATCH((CUADRO!L$4&amp;$E136),'Hoja de Trabajo para listado'!$A$151:$Z$151,0)),0)+IFERROR(INDEX('Hoja de Trabajo para listado'!$AB$155:$BA$1048576,MATCH($A136,'Hoja de Trabajo para listado'!$AB$155:$AB$1048576,0),MATCH((CUADRO!L$4&amp;$E136),'Hoja de Trabajo para listado'!$AB$151:$BA$151,0)),0)+IFERROR(INDEX('Hoja de Trabajo para listado'!$BC$155:$CB$1048576,MATCH($A136,'Hoja de Trabajo para listado'!$BC$155:$BC$1048576,0),MATCH((CUADRO!L$4&amp;$E136),'Hoja de Trabajo para listado'!$BC$151:$CB$151,0)),0)+IFERROR(INDEX('Hoja de Trabajo para listado'!$DE$153:$DG$274,MATCH($A136,'Hoja de Trabajo para listado'!$DE$153:$DE$1048576,0),MATCH((CUADRO!L$4&amp;$E136),'Hoja de Trabajo para listado'!$DE$151:$DG$151,0)),0)+IFERROR(INDEX('Hoja de Trabajo para listado'!$CD$155:$DC$1048576,MATCH($A136,'Hoja de Trabajo para listado'!$CD$155:$CD$1048576,0),MATCH((CUADRO!L$4&amp;$E136),'Hoja de Trabajo para listado'!$CD$151:$DC$151,0)),0)</f>
        <v>0</v>
      </c>
      <c r="M136" s="243">
        <f ca="1">+IFERROR(INDEX('Hoja de Trabajo para listado'!$A$155:$Z$1048576,MATCH($A136,'Hoja de Trabajo para listado'!$A$155:$A$1048576,0),MATCH((CUADRO!M$4&amp;$E136),'Hoja de Trabajo para listado'!$A$151:$Z$151,0)),0)+IFERROR(INDEX('Hoja de Trabajo para listado'!$AB$155:$BA$1048576,MATCH($A136,'Hoja de Trabajo para listado'!$AB$155:$AB$1048576,0),MATCH((CUADRO!M$4&amp;$E136),'Hoja de Trabajo para listado'!$AB$151:$BA$151,0)),0)+IFERROR(INDEX('Hoja de Trabajo para listado'!$BC$155:$CB$1048576,MATCH($A136,'Hoja de Trabajo para listado'!$BC$155:$BC$1048576,0),MATCH((CUADRO!M$4&amp;$E136),'Hoja de Trabajo para listado'!$BC$151:$CB$151,0)),0)+IFERROR(INDEX('Hoja de Trabajo para listado'!$DE$153:$DG$274,MATCH($A136,'Hoja de Trabajo para listado'!$DE$153:$DE$1048576,0),MATCH((CUADRO!M$4&amp;$E136),'Hoja de Trabajo para listado'!$DE$151:$DG$151,0)),0)+IFERROR(INDEX('Hoja de Trabajo para listado'!$CD$155:$DC$1048576,MATCH($A136,'Hoja de Trabajo para listado'!$CD$155:$CD$1048576,0),MATCH((CUADRO!M$4&amp;$E136),'Hoja de Trabajo para listado'!$CD$151:$DC$151,0)),0)</f>
        <v>30</v>
      </c>
      <c r="N136" s="243">
        <f ca="1">+IFERROR(INDEX('Hoja de Trabajo para listado'!$A$155:$Z$1048576,MATCH($A136,'Hoja de Trabajo para listado'!$A$155:$A$1048576,0),MATCH((CUADRO!N$4&amp;$E136),'Hoja de Trabajo para listado'!$A$151:$Z$151,0)),0)+IFERROR(INDEX('Hoja de Trabajo para listado'!$AB$155:$BA$1048576,MATCH($A136,'Hoja de Trabajo para listado'!$AB$155:$AB$1048576,0),MATCH((CUADRO!N$4&amp;$E136),'Hoja de Trabajo para listado'!$AB$151:$BA$151,0)),0)+IFERROR(INDEX('Hoja de Trabajo para listado'!$BC$155:$CB$1048576,MATCH($A136,'Hoja de Trabajo para listado'!$BC$155:$BC$1048576,0),MATCH((CUADRO!N$4&amp;$E136),'Hoja de Trabajo para listado'!$BC$151:$CB$151,0)),0)+IFERROR(INDEX('Hoja de Trabajo para listado'!$DE$153:$DG$274,MATCH($A136,'Hoja de Trabajo para listado'!$DE$153:$DE$1048576,0),MATCH((CUADRO!N$4&amp;$E136),'Hoja de Trabajo para listado'!$DE$151:$DG$151,0)),0)+IFERROR(INDEX('Hoja de Trabajo para listado'!$CD$155:$DC$1048576,MATCH($A136,'Hoja de Trabajo para listado'!$CD$155:$CD$1048576,0),MATCH((CUADRO!N$4&amp;$E136),'Hoja de Trabajo para listado'!$CD$151:$DC$151,0)),0)</f>
        <v>570.27</v>
      </c>
      <c r="O136" s="243">
        <f ca="1">+IFERROR(INDEX('Hoja de Trabajo para listado'!$A$155:$Z$1048576,MATCH($A136,'Hoja de Trabajo para listado'!$A$155:$A$1048576,0),MATCH((CUADRO!O$4&amp;$E136),'Hoja de Trabajo para listado'!$A$151:$Z$151,0)),0)+IFERROR(INDEX('Hoja de Trabajo para listado'!$AB$155:$BA$1048576,MATCH($A136,'Hoja de Trabajo para listado'!$AB$155:$AB$1048576,0),MATCH((CUADRO!O$4&amp;$E136),'Hoja de Trabajo para listado'!$AB$151:$BA$151,0)),0)+IFERROR(INDEX('Hoja de Trabajo para listado'!$BC$155:$CB$1048576,MATCH($A136,'Hoja de Trabajo para listado'!$BC$155:$BC$1048576,0),MATCH((CUADRO!O$4&amp;$E136),'Hoja de Trabajo para listado'!$BC$151:$CB$151,0)),0)+IFERROR(INDEX('Hoja de Trabajo para listado'!$DE$153:$DG$274,MATCH($A136,'Hoja de Trabajo para listado'!$DE$153:$DE$1048576,0),MATCH((CUADRO!O$4&amp;$E136),'Hoja de Trabajo para listado'!$DE$151:$DG$151,0)),0)+IFERROR(INDEX('Hoja de Trabajo para listado'!$CD$155:$DC$1048576,MATCH($A136,'Hoja de Trabajo para listado'!$CD$155:$CD$1048576,0),MATCH((CUADRO!O$4&amp;$E136),'Hoja de Trabajo para listado'!$CD$151:$DC$151,0)),0)</f>
        <v>60</v>
      </c>
      <c r="P136" s="243">
        <f ca="1">+IFERROR(INDEX('Hoja de Trabajo para listado'!$A$155:$Z$1048576,MATCH($A136,'Hoja de Trabajo para listado'!$A$155:$A$1048576,0),MATCH((CUADRO!P$4&amp;$E136),'Hoja de Trabajo para listado'!$A$151:$Z$151,0)),0)+IFERROR(INDEX('Hoja de Trabajo para listado'!$AB$155:$BA$1048576,MATCH($A136,'Hoja de Trabajo para listado'!$AB$155:$AB$1048576,0),MATCH((CUADRO!P$4&amp;$E136),'Hoja de Trabajo para listado'!$AB$151:$BA$151,0)),0)+IFERROR(INDEX('Hoja de Trabajo para listado'!$BC$155:$CB$1048576,MATCH($A136,'Hoja de Trabajo para listado'!$BC$155:$BC$1048576,0),MATCH((CUADRO!P$4&amp;$E136),'Hoja de Trabajo para listado'!$BC$151:$CB$151,0)),0)+IFERROR(INDEX('Hoja de Trabajo para listado'!$DE$153:$DG$274,MATCH($A136,'Hoja de Trabajo para listado'!$DE$153:$DE$1048576,0),MATCH((CUADRO!P$4&amp;$E136),'Hoja de Trabajo para listado'!$DE$151:$DG$151,0)),0)+IFERROR(INDEX('Hoja de Trabajo para listado'!$CD$155:$DC$1048576,MATCH($A136,'Hoja de Trabajo para listado'!$CD$155:$CD$1048576,0),MATCH((CUADRO!P$4&amp;$E136),'Hoja de Trabajo para listado'!$CD$151:$DC$151,0)),0)</f>
        <v>1384.97</v>
      </c>
      <c r="Q136" s="243">
        <f ca="1">+IFERROR(INDEX('Hoja de Trabajo para listado'!$A$155:$Z$1048576,MATCH($A136,'Hoja de Trabajo para listado'!$A$155:$A$1048576,0),MATCH((CUADRO!Q$4&amp;$E136),'Hoja de Trabajo para listado'!$A$151:$Z$151,0)),0)+IFERROR(INDEX('Hoja de Trabajo para listado'!$AB$155:$BA$1048576,MATCH($A136,'Hoja de Trabajo para listado'!$AB$155:$AB$1048576,0),MATCH((CUADRO!Q$4&amp;$E136),'Hoja de Trabajo para listado'!$AB$151:$BA$151,0)),0)+IFERROR(INDEX('Hoja de Trabajo para listado'!$BC$155:$CB$1048576,MATCH($A136,'Hoja de Trabajo para listado'!$BC$155:$BC$1048576,0),MATCH((CUADRO!Q$4&amp;$E136),'Hoja de Trabajo para listado'!$BC$151:$CB$151,0)),0)+IFERROR(INDEX('Hoja de Trabajo para listado'!$DE$153:$DG$274,MATCH($A136,'Hoja de Trabajo para listado'!$DE$153:$DE$1048576,0),MATCH((CUADRO!Q$4&amp;$E136),'Hoja de Trabajo para listado'!$DE$151:$DG$151,0)),0)+IFERROR(INDEX('Hoja de Trabajo para listado'!$CD$155:$DC$1048576,MATCH($A136,'Hoja de Trabajo para listado'!$CD$155:$CD$1048576,0),MATCH((CUADRO!Q$4&amp;$E136),'Hoja de Trabajo para listado'!$CD$151:$DC$151,0)),0)</f>
        <v>0</v>
      </c>
      <c r="R136" s="243">
        <f t="shared" ca="1" si="7"/>
        <v>209173.09</v>
      </c>
      <c r="S136" s="243">
        <f ca="1">+R135+R136</f>
        <v>209173.09</v>
      </c>
      <c r="T136" s="243">
        <f ca="1">+S136</f>
        <v>209173.09</v>
      </c>
      <c r="U136" s="242">
        <f t="shared" si="8"/>
        <v>2</v>
      </c>
      <c r="V136" s="327" t="str">
        <f>+VLOOKUP(A136,bd_lista!$A$3:$E$592,5,FALSE)</f>
        <v>Instituciones Descentralizadas</v>
      </c>
      <c r="W136" s="398"/>
      <c r="X136" s="240">
        <f>+VLOOKUP(A136,[4]Sheet1!$A$13:$D$744,4,FALSE)</f>
        <v>35</v>
      </c>
      <c r="Y136" s="240" t="str">
        <f>+VLOOKUP(X136,bd_lista!$A$3:$C$592,3,FALSE)</f>
        <v>Ministerio de Economía y Finanzas Públicas</v>
      </c>
      <c r="Z136" s="288"/>
      <c r="AA136" s="317"/>
    </row>
    <row r="137" spans="1:27" ht="15" customHeight="1">
      <c r="A137" s="379">
        <v>206</v>
      </c>
      <c r="B137" s="393">
        <f>+A137</f>
        <v>206</v>
      </c>
      <c r="C137" s="245" t="str">
        <f>+VLOOKUP(A137,bd_lista!$A$3:$C$592,3,FALSE)</f>
        <v>Instituto Nacional de Estadística</v>
      </c>
      <c r="D137" s="395" t="str">
        <f>+C137</f>
        <v>Instituto Nacional de Estadística</v>
      </c>
      <c r="E137" s="245" t="s">
        <v>1303</v>
      </c>
      <c r="F137" s="241">
        <f ca="1">+IFERROR(INDEX('Hoja de Trabajo para listado'!$A$155:$Z$1048576,MATCH($A137,'Hoja de Trabajo para listado'!$A$155:$A$1048576,0),MATCH((CUADRO!F$4&amp;$E137),'Hoja de Trabajo para listado'!$A$151:$Z$151,0)),0)+IFERROR(INDEX('Hoja de Trabajo para listado'!$AB$155:$BA$1048576,MATCH($A137,'Hoja de Trabajo para listado'!$AB$155:$AB$1048576,0),MATCH((CUADRO!F$4&amp;$E137),'Hoja de Trabajo para listado'!$AB$151:$BA$151,0)),0)+IFERROR(INDEX('Hoja de Trabajo para listado'!$BC$155:$CB$1048576,MATCH($A137,'Hoja de Trabajo para listado'!$BC$155:$BC$1048576,0),MATCH((CUADRO!F$4&amp;$E137),'Hoja de Trabajo para listado'!$BC$151:$CB$151,0)),0)+IFERROR(INDEX('Hoja de Trabajo para listado'!$DE$153:$DG$274,MATCH($A137,'Hoja de Trabajo para listado'!$DE$153:$DE$1048576,0),MATCH((CUADRO!F$4&amp;$E137),'Hoja de Trabajo para listado'!$DE$151:$DG$151,0)),0)+IFERROR(INDEX('Hoja de Trabajo para listado'!$CD$155:$DC$1048576,MATCH($A137,'Hoja de Trabajo para listado'!$CD$155:$CD$1048576,0),MATCH((CUADRO!F$4&amp;$E137),'Hoja de Trabajo para listado'!$CD$151:$DC$151,0)),0)</f>
        <v>0</v>
      </c>
      <c r="G137" s="241">
        <f ca="1">+IFERROR(INDEX('Hoja de Trabajo para listado'!$A$155:$Z$1048576,MATCH($A137,'Hoja de Trabajo para listado'!$A$155:$A$1048576,0),MATCH((CUADRO!G$4&amp;$E137),'Hoja de Trabajo para listado'!$A$151:$Z$151,0)),0)+IFERROR(INDEX('Hoja de Trabajo para listado'!$AB$155:$BA$1048576,MATCH($A137,'Hoja de Trabajo para listado'!$AB$155:$AB$1048576,0),MATCH((CUADRO!G$4&amp;$E137),'Hoja de Trabajo para listado'!$AB$151:$BA$151,0)),0)+IFERROR(INDEX('Hoja de Trabajo para listado'!$BC$155:$CB$1048576,MATCH($A137,'Hoja de Trabajo para listado'!$BC$155:$BC$1048576,0),MATCH((CUADRO!G$4&amp;$E137),'Hoja de Trabajo para listado'!$BC$151:$CB$151,0)),0)+IFERROR(INDEX('Hoja de Trabajo para listado'!$DE$153:$DG$274,MATCH($A137,'Hoja de Trabajo para listado'!$DE$153:$DE$1048576,0),MATCH((CUADRO!G$4&amp;$E137),'Hoja de Trabajo para listado'!$DE$151:$DG$151,0)),0)+IFERROR(INDEX('Hoja de Trabajo para listado'!$CD$155:$DC$1048576,MATCH($A137,'Hoja de Trabajo para listado'!$CD$155:$CD$1048576,0),MATCH((CUADRO!G$4&amp;$E137),'Hoja de Trabajo para listado'!$CD$151:$DC$151,0)),0)</f>
        <v>0</v>
      </c>
      <c r="H137" s="241">
        <f ca="1">+IFERROR(INDEX('Hoja de Trabajo para listado'!$A$155:$Z$1048576,MATCH($A137,'Hoja de Trabajo para listado'!$A$155:$A$1048576,0),MATCH((CUADRO!H$4&amp;$E137),'Hoja de Trabajo para listado'!$A$151:$Z$151,0)),0)+IFERROR(INDEX('Hoja de Trabajo para listado'!$AB$155:$BA$1048576,MATCH($A137,'Hoja de Trabajo para listado'!$AB$155:$AB$1048576,0),MATCH((CUADRO!H$4&amp;$E137),'Hoja de Trabajo para listado'!$AB$151:$BA$151,0)),0)+IFERROR(INDEX('Hoja de Trabajo para listado'!$BC$155:$CB$1048576,MATCH($A137,'Hoja de Trabajo para listado'!$BC$155:$BC$1048576,0),MATCH((CUADRO!H$4&amp;$E137),'Hoja de Trabajo para listado'!$BC$151:$CB$151,0)),0)+IFERROR(INDEX('Hoja de Trabajo para listado'!$DE$153:$DG$274,MATCH($A137,'Hoja de Trabajo para listado'!$DE$153:$DE$1048576,0),MATCH((CUADRO!H$4&amp;$E137),'Hoja de Trabajo para listado'!$DE$151:$DG$151,0)),0)+IFERROR(INDEX('Hoja de Trabajo para listado'!$CD$155:$DC$1048576,MATCH($A137,'Hoja de Trabajo para listado'!$CD$155:$CD$1048576,0),MATCH((CUADRO!H$4&amp;$E137),'Hoja de Trabajo para listado'!$CD$151:$DC$151,0)),0)</f>
        <v>0</v>
      </c>
      <c r="I137" s="241">
        <f ca="1">+IFERROR(INDEX('Hoja de Trabajo para listado'!$A$155:$Z$1048576,MATCH($A137,'Hoja de Trabajo para listado'!$A$155:$A$1048576,0),MATCH((CUADRO!I$4&amp;$E137),'Hoja de Trabajo para listado'!$A$151:$Z$151,0)),0)+IFERROR(INDEX('Hoja de Trabajo para listado'!$AB$155:$BA$1048576,MATCH($A137,'Hoja de Trabajo para listado'!$AB$155:$AB$1048576,0),MATCH((CUADRO!I$4&amp;$E137),'Hoja de Trabajo para listado'!$AB$151:$BA$151,0)),0)+IFERROR(INDEX('Hoja de Trabajo para listado'!$BC$155:$CB$1048576,MATCH($A137,'Hoja de Trabajo para listado'!$BC$155:$BC$1048576,0),MATCH((CUADRO!I$4&amp;$E137),'Hoja de Trabajo para listado'!$BC$151:$CB$151,0)),0)+IFERROR(INDEX('Hoja de Trabajo para listado'!$DE$153:$DG$274,MATCH($A137,'Hoja de Trabajo para listado'!$DE$153:$DE$1048576,0),MATCH((CUADRO!I$4&amp;$E137),'Hoja de Trabajo para listado'!$DE$151:$DG$151,0)),0)+IFERROR(INDEX('Hoja de Trabajo para listado'!$CD$155:$DC$1048576,MATCH($A137,'Hoja de Trabajo para listado'!$CD$155:$CD$1048576,0),MATCH((CUADRO!I$4&amp;$E137),'Hoja de Trabajo para listado'!$CD$151:$DC$151,0)),0)</f>
        <v>0</v>
      </c>
      <c r="J137" s="241">
        <f ca="1">+IFERROR(INDEX('Hoja de Trabajo para listado'!$A$155:$Z$1048576,MATCH($A137,'Hoja de Trabajo para listado'!$A$155:$A$1048576,0),MATCH((CUADRO!J$4&amp;$E137),'Hoja de Trabajo para listado'!$A$151:$Z$151,0)),0)+IFERROR(INDEX('Hoja de Trabajo para listado'!$AB$155:$BA$1048576,MATCH($A137,'Hoja de Trabajo para listado'!$AB$155:$AB$1048576,0),MATCH((CUADRO!J$4&amp;$E137),'Hoja de Trabajo para listado'!$AB$151:$BA$151,0)),0)+IFERROR(INDEX('Hoja de Trabajo para listado'!$BC$155:$CB$1048576,MATCH($A137,'Hoja de Trabajo para listado'!$BC$155:$BC$1048576,0),MATCH((CUADRO!J$4&amp;$E137),'Hoja de Trabajo para listado'!$BC$151:$CB$151,0)),0)+IFERROR(INDEX('Hoja de Trabajo para listado'!$DE$153:$DG$274,MATCH($A137,'Hoja de Trabajo para listado'!$DE$153:$DE$1048576,0),MATCH((CUADRO!J$4&amp;$E137),'Hoja de Trabajo para listado'!$DE$151:$DG$151,0)),0)+IFERROR(INDEX('Hoja de Trabajo para listado'!$CD$155:$DC$1048576,MATCH($A137,'Hoja de Trabajo para listado'!$CD$155:$CD$1048576,0),MATCH((CUADRO!J$4&amp;$E137),'Hoja de Trabajo para listado'!$CD$151:$DC$151,0)),0)</f>
        <v>0</v>
      </c>
      <c r="K137" s="241">
        <f ca="1">+IFERROR(INDEX('Hoja de Trabajo para listado'!$A$155:$Z$1048576,MATCH($A137,'Hoja de Trabajo para listado'!$A$155:$A$1048576,0),MATCH((CUADRO!K$4&amp;$E137),'Hoja de Trabajo para listado'!$A$151:$Z$151,0)),0)+IFERROR(INDEX('Hoja de Trabajo para listado'!$AB$155:$BA$1048576,MATCH($A137,'Hoja de Trabajo para listado'!$AB$155:$AB$1048576,0),MATCH((CUADRO!K$4&amp;$E137),'Hoja de Trabajo para listado'!$AB$151:$BA$151,0)),0)+IFERROR(INDEX('Hoja de Trabajo para listado'!$BC$155:$CB$1048576,MATCH($A137,'Hoja de Trabajo para listado'!$BC$155:$BC$1048576,0),MATCH((CUADRO!K$4&amp;$E137),'Hoja de Trabajo para listado'!$BC$151:$CB$151,0)),0)+IFERROR(INDEX('Hoja de Trabajo para listado'!$DE$153:$DG$274,MATCH($A137,'Hoja de Trabajo para listado'!$DE$153:$DE$1048576,0),MATCH((CUADRO!K$4&amp;$E137),'Hoja de Trabajo para listado'!$DE$151:$DG$151,0)),0)+IFERROR(INDEX('Hoja de Trabajo para listado'!$CD$155:$DC$1048576,MATCH($A137,'Hoja de Trabajo para listado'!$CD$155:$CD$1048576,0),MATCH((CUADRO!K$4&amp;$E137),'Hoja de Trabajo para listado'!$CD$151:$DC$151,0)),0)</f>
        <v>0</v>
      </c>
      <c r="L137" s="241">
        <f ca="1">+IFERROR(INDEX('Hoja de Trabajo para listado'!$A$155:$Z$1048576,MATCH($A137,'Hoja de Trabajo para listado'!$A$155:$A$1048576,0),MATCH((CUADRO!L$4&amp;$E137),'Hoja de Trabajo para listado'!$A$151:$Z$151,0)),0)+IFERROR(INDEX('Hoja de Trabajo para listado'!$AB$155:$BA$1048576,MATCH($A137,'Hoja de Trabajo para listado'!$AB$155:$AB$1048576,0),MATCH((CUADRO!L$4&amp;$E137),'Hoja de Trabajo para listado'!$AB$151:$BA$151,0)),0)+IFERROR(INDEX('Hoja de Trabajo para listado'!$BC$155:$CB$1048576,MATCH($A137,'Hoja de Trabajo para listado'!$BC$155:$BC$1048576,0),MATCH((CUADRO!L$4&amp;$E137),'Hoja de Trabajo para listado'!$BC$151:$CB$151,0)),0)+IFERROR(INDEX('Hoja de Trabajo para listado'!$DE$153:$DG$274,MATCH($A137,'Hoja de Trabajo para listado'!$DE$153:$DE$1048576,0),MATCH((CUADRO!L$4&amp;$E137),'Hoja de Trabajo para listado'!$DE$151:$DG$151,0)),0)+IFERROR(INDEX('Hoja de Trabajo para listado'!$CD$155:$DC$1048576,MATCH($A137,'Hoja de Trabajo para listado'!$CD$155:$CD$1048576,0),MATCH((CUADRO!L$4&amp;$E137),'Hoja de Trabajo para listado'!$CD$151:$DC$151,0)),0)</f>
        <v>0</v>
      </c>
      <c r="M137" s="241">
        <f ca="1">+IFERROR(INDEX('Hoja de Trabajo para listado'!$A$155:$Z$1048576,MATCH($A137,'Hoja de Trabajo para listado'!$A$155:$A$1048576,0),MATCH((CUADRO!M$4&amp;$E137),'Hoja de Trabajo para listado'!$A$151:$Z$151,0)),0)+IFERROR(INDEX('Hoja de Trabajo para listado'!$AB$155:$BA$1048576,MATCH($A137,'Hoja de Trabajo para listado'!$AB$155:$AB$1048576,0),MATCH((CUADRO!M$4&amp;$E137),'Hoja de Trabajo para listado'!$AB$151:$BA$151,0)),0)+IFERROR(INDEX('Hoja de Trabajo para listado'!$BC$155:$CB$1048576,MATCH($A137,'Hoja de Trabajo para listado'!$BC$155:$BC$1048576,0),MATCH((CUADRO!M$4&amp;$E137),'Hoja de Trabajo para listado'!$BC$151:$CB$151,0)),0)+IFERROR(INDEX('Hoja de Trabajo para listado'!$DE$153:$DG$274,MATCH($A137,'Hoja de Trabajo para listado'!$DE$153:$DE$1048576,0),MATCH((CUADRO!M$4&amp;$E137),'Hoja de Trabajo para listado'!$DE$151:$DG$151,0)),0)+IFERROR(INDEX('Hoja de Trabajo para listado'!$CD$155:$DC$1048576,MATCH($A137,'Hoja de Trabajo para listado'!$CD$155:$CD$1048576,0),MATCH((CUADRO!M$4&amp;$E137),'Hoja de Trabajo para listado'!$CD$151:$DC$151,0)),0)</f>
        <v>8689192.5203999989</v>
      </c>
      <c r="N137" s="241">
        <f ca="1">+IFERROR(INDEX('Hoja de Trabajo para listado'!$A$155:$Z$1048576,MATCH($A137,'Hoja de Trabajo para listado'!$A$155:$A$1048576,0),MATCH((CUADRO!N$4&amp;$E137),'Hoja de Trabajo para listado'!$A$151:$Z$151,0)),0)+IFERROR(INDEX('Hoja de Trabajo para listado'!$AB$155:$BA$1048576,MATCH($A137,'Hoja de Trabajo para listado'!$AB$155:$AB$1048576,0),MATCH((CUADRO!N$4&amp;$E137),'Hoja de Trabajo para listado'!$AB$151:$BA$151,0)),0)+IFERROR(INDEX('Hoja de Trabajo para listado'!$BC$155:$CB$1048576,MATCH($A137,'Hoja de Trabajo para listado'!$BC$155:$BC$1048576,0),MATCH((CUADRO!N$4&amp;$E137),'Hoja de Trabajo para listado'!$BC$151:$CB$151,0)),0)+IFERROR(INDEX('Hoja de Trabajo para listado'!$DE$153:$DG$274,MATCH($A137,'Hoja de Trabajo para listado'!$DE$153:$DE$1048576,0),MATCH((CUADRO!N$4&amp;$E137),'Hoja de Trabajo para listado'!$DE$151:$DG$151,0)),0)+IFERROR(INDEX('Hoja de Trabajo para listado'!$CD$155:$DC$1048576,MATCH($A137,'Hoja de Trabajo para listado'!$CD$155:$CD$1048576,0),MATCH((CUADRO!N$4&amp;$E137),'Hoja de Trabajo para listado'!$CD$151:$DC$151,0)),0)</f>
        <v>3430000</v>
      </c>
      <c r="O137" s="241">
        <f ca="1">+IFERROR(INDEX('Hoja de Trabajo para listado'!$A$155:$Z$1048576,MATCH($A137,'Hoja de Trabajo para listado'!$A$155:$A$1048576,0),MATCH((CUADRO!O$4&amp;$E137),'Hoja de Trabajo para listado'!$A$151:$Z$151,0)),0)+IFERROR(INDEX('Hoja de Trabajo para listado'!$AB$155:$BA$1048576,MATCH($A137,'Hoja de Trabajo para listado'!$AB$155:$AB$1048576,0),MATCH((CUADRO!O$4&amp;$E137),'Hoja de Trabajo para listado'!$AB$151:$BA$151,0)),0)+IFERROR(INDEX('Hoja de Trabajo para listado'!$BC$155:$CB$1048576,MATCH($A137,'Hoja de Trabajo para listado'!$BC$155:$BC$1048576,0),MATCH((CUADRO!O$4&amp;$E137),'Hoja de Trabajo para listado'!$BC$151:$CB$151,0)),0)+IFERROR(INDEX('Hoja de Trabajo para listado'!$DE$153:$DG$274,MATCH($A137,'Hoja de Trabajo para listado'!$DE$153:$DE$1048576,0),MATCH((CUADRO!O$4&amp;$E137),'Hoja de Trabajo para listado'!$DE$151:$DG$151,0)),0)+IFERROR(INDEX('Hoja de Trabajo para listado'!$CD$155:$DC$1048576,MATCH($A137,'Hoja de Trabajo para listado'!$CD$155:$CD$1048576,0),MATCH((CUADRO!O$4&amp;$E137),'Hoja de Trabajo para listado'!$CD$151:$DC$151,0)),0)</f>
        <v>6860000</v>
      </c>
      <c r="P137" s="241">
        <f ca="1">+IFERROR(INDEX('Hoja de Trabajo para listado'!$A$155:$Z$1048576,MATCH($A137,'Hoja de Trabajo para listado'!$A$155:$A$1048576,0),MATCH((CUADRO!P$4&amp;$E137),'Hoja de Trabajo para listado'!$A$151:$Z$151,0)),0)+IFERROR(INDEX('Hoja de Trabajo para listado'!$AB$155:$BA$1048576,MATCH($A137,'Hoja de Trabajo para listado'!$AB$155:$AB$1048576,0),MATCH((CUADRO!P$4&amp;$E137),'Hoja de Trabajo para listado'!$AB$151:$BA$151,0)),0)+IFERROR(INDEX('Hoja de Trabajo para listado'!$BC$155:$CB$1048576,MATCH($A137,'Hoja de Trabajo para listado'!$BC$155:$BC$1048576,0),MATCH((CUADRO!P$4&amp;$E137),'Hoja de Trabajo para listado'!$BC$151:$CB$151,0)),0)+IFERROR(INDEX('Hoja de Trabajo para listado'!$DE$153:$DG$274,MATCH($A137,'Hoja de Trabajo para listado'!$DE$153:$DE$1048576,0),MATCH((CUADRO!P$4&amp;$E137),'Hoja de Trabajo para listado'!$DE$151:$DG$151,0)),0)+IFERROR(INDEX('Hoja de Trabajo para listado'!$CD$155:$DC$1048576,MATCH($A137,'Hoja de Trabajo para listado'!$CD$155:$CD$1048576,0),MATCH((CUADRO!P$4&amp;$E137),'Hoja de Trabajo para listado'!$CD$151:$DC$151,0)),0)</f>
        <v>20580000</v>
      </c>
      <c r="Q137" s="241">
        <f ca="1">+IFERROR(INDEX('Hoja de Trabajo para listado'!$A$155:$Z$1048576,MATCH($A137,'Hoja de Trabajo para listado'!$A$155:$A$1048576,0),MATCH((CUADRO!Q$4&amp;$E137),'Hoja de Trabajo para listado'!$A$151:$Z$151,0)),0)+IFERROR(INDEX('Hoja de Trabajo para listado'!$AB$155:$BA$1048576,MATCH($A137,'Hoja de Trabajo para listado'!$AB$155:$AB$1048576,0),MATCH((CUADRO!Q$4&amp;$E137),'Hoja de Trabajo para listado'!$AB$151:$BA$151,0)),0)+IFERROR(INDEX('Hoja de Trabajo para listado'!$BC$155:$CB$1048576,MATCH($A137,'Hoja de Trabajo para listado'!$BC$155:$BC$1048576,0),MATCH((CUADRO!Q$4&amp;$E137),'Hoja de Trabajo para listado'!$BC$151:$CB$151,0)),0)+IFERROR(INDEX('Hoja de Trabajo para listado'!$DE$153:$DG$274,MATCH($A137,'Hoja de Trabajo para listado'!$DE$153:$DE$1048576,0),MATCH((CUADRO!Q$4&amp;$E137),'Hoja de Trabajo para listado'!$DE$151:$DG$151,0)),0)+IFERROR(INDEX('Hoja de Trabajo para listado'!$CD$155:$DC$1048576,MATCH($A137,'Hoja de Trabajo para listado'!$CD$155:$CD$1048576,0),MATCH((CUADRO!Q$4&amp;$E137),'Hoja de Trabajo para listado'!$CD$151:$DC$151,0)),0)</f>
        <v>0</v>
      </c>
      <c r="R137" s="241">
        <f t="shared" ca="1" si="7"/>
        <v>39559192.520400003</v>
      </c>
      <c r="S137" s="241"/>
      <c r="T137" s="241">
        <f ca="1">+T138</f>
        <v>79231268.380400002</v>
      </c>
      <c r="U137" s="240">
        <f t="shared" si="8"/>
        <v>1</v>
      </c>
      <c r="V137" s="327" t="str">
        <f>+VLOOKUP(A137,bd_lista!$A$3:$E$592,5,FALSE)</f>
        <v>Instituciones Descentralizadas</v>
      </c>
      <c r="W137" s="397" t="str">
        <f>+V137</f>
        <v>Instituciones Descentralizadas</v>
      </c>
      <c r="X137" s="240">
        <f>+VLOOKUP(A137,[4]Sheet1!$A$13:$D$744,4,FALSE)</f>
        <v>66</v>
      </c>
      <c r="Y137" s="240" t="str">
        <f>+VLOOKUP(X137,bd_lista!$A$3:$C$592,3,FALSE)</f>
        <v>Ministerio de Planificación del Desarrollo</v>
      </c>
      <c r="Z137" s="290">
        <f>+X137</f>
        <v>66</v>
      </c>
      <c r="AA137" s="315" t="str">
        <f>+Y137</f>
        <v>Ministerio de Planificación del Desarrollo</v>
      </c>
    </row>
    <row r="138" spans="1:27" ht="15" customHeight="1">
      <c r="A138" s="378">
        <v>206</v>
      </c>
      <c r="B138" s="394"/>
      <c r="C138" s="327" t="str">
        <f>+VLOOKUP(A138,bd_lista!$A$3:$C$592,3,FALSE)</f>
        <v>Instituto Nacional de Estadística</v>
      </c>
      <c r="D138" s="396"/>
      <c r="E138" s="327" t="s">
        <v>1304</v>
      </c>
      <c r="F138" s="243">
        <f ca="1">+IFERROR(INDEX('Hoja de Trabajo para listado'!$A$155:$Z$1048576,MATCH($A138,'Hoja de Trabajo para listado'!$A$155:$A$1048576,0),MATCH((CUADRO!F$4&amp;$E138),'Hoja de Trabajo para listado'!$A$151:$Z$151,0)),0)+IFERROR(INDEX('Hoja de Trabajo para listado'!$AB$155:$BA$1048576,MATCH($A138,'Hoja de Trabajo para listado'!$AB$155:$AB$1048576,0),MATCH((CUADRO!F$4&amp;$E138),'Hoja de Trabajo para listado'!$AB$151:$BA$151,0)),0)+IFERROR(INDEX('Hoja de Trabajo para listado'!$BC$155:$CB$1048576,MATCH($A138,'Hoja de Trabajo para listado'!$BC$155:$BC$1048576,0),MATCH((CUADRO!F$4&amp;$E138),'Hoja de Trabajo para listado'!$BC$151:$CB$151,0)),0)+IFERROR(INDEX('Hoja de Trabajo para listado'!$DE$153:$DG$274,MATCH($A138,'Hoja de Trabajo para listado'!$DE$153:$DE$1048576,0),MATCH((CUADRO!F$4&amp;$E138),'Hoja de Trabajo para listado'!$DE$151:$DG$151,0)),0)+IFERROR(INDEX('Hoja de Trabajo para listado'!$CD$155:$DC$1048576,MATCH($A138,'Hoja de Trabajo para listado'!$CD$155:$CD$1048576,0),MATCH((CUADRO!F$4&amp;$E138),'Hoja de Trabajo para listado'!$CD$151:$DC$151,0)),0)</f>
        <v>0</v>
      </c>
      <c r="G138" s="243">
        <f ca="1">+IFERROR(INDEX('Hoja de Trabajo para listado'!$A$155:$Z$1048576,MATCH($A138,'Hoja de Trabajo para listado'!$A$155:$A$1048576,0),MATCH((CUADRO!G$4&amp;$E138),'Hoja de Trabajo para listado'!$A$151:$Z$151,0)),0)+IFERROR(INDEX('Hoja de Trabajo para listado'!$AB$155:$BA$1048576,MATCH($A138,'Hoja de Trabajo para listado'!$AB$155:$AB$1048576,0),MATCH((CUADRO!G$4&amp;$E138),'Hoja de Trabajo para listado'!$AB$151:$BA$151,0)),0)+IFERROR(INDEX('Hoja de Trabajo para listado'!$BC$155:$CB$1048576,MATCH($A138,'Hoja de Trabajo para listado'!$BC$155:$BC$1048576,0),MATCH((CUADRO!G$4&amp;$E138),'Hoja de Trabajo para listado'!$BC$151:$CB$151,0)),0)+IFERROR(INDEX('Hoja de Trabajo para listado'!$DE$153:$DG$274,MATCH($A138,'Hoja de Trabajo para listado'!$DE$153:$DE$1048576,0),MATCH((CUADRO!G$4&amp;$E138),'Hoja de Trabajo para listado'!$DE$151:$DG$151,0)),0)+IFERROR(INDEX('Hoja de Trabajo para listado'!$CD$155:$DC$1048576,MATCH($A138,'Hoja de Trabajo para listado'!$CD$155:$CD$1048576,0),MATCH((CUADRO!G$4&amp;$E138),'Hoja de Trabajo para listado'!$CD$151:$DC$151,0)),0)</f>
        <v>0</v>
      </c>
      <c r="H138" s="243">
        <f ca="1">+IFERROR(INDEX('Hoja de Trabajo para listado'!$A$155:$Z$1048576,MATCH($A138,'Hoja de Trabajo para listado'!$A$155:$A$1048576,0),MATCH((CUADRO!H$4&amp;$E138),'Hoja de Trabajo para listado'!$A$151:$Z$151,0)),0)+IFERROR(INDEX('Hoja de Trabajo para listado'!$AB$155:$BA$1048576,MATCH($A138,'Hoja de Trabajo para listado'!$AB$155:$AB$1048576,0),MATCH((CUADRO!H$4&amp;$E138),'Hoja de Trabajo para listado'!$AB$151:$BA$151,0)),0)+IFERROR(INDEX('Hoja de Trabajo para listado'!$BC$155:$CB$1048576,MATCH($A138,'Hoja de Trabajo para listado'!$BC$155:$BC$1048576,0),MATCH((CUADRO!H$4&amp;$E138),'Hoja de Trabajo para listado'!$BC$151:$CB$151,0)),0)+IFERROR(INDEX('Hoja de Trabajo para listado'!$DE$153:$DG$274,MATCH($A138,'Hoja de Trabajo para listado'!$DE$153:$DE$1048576,0),MATCH((CUADRO!H$4&amp;$E138),'Hoja de Trabajo para listado'!$DE$151:$DG$151,0)),0)+IFERROR(INDEX('Hoja de Trabajo para listado'!$CD$155:$DC$1048576,MATCH($A138,'Hoja de Trabajo para listado'!$CD$155:$CD$1048576,0),MATCH((CUADRO!H$4&amp;$E138),'Hoja de Trabajo para listado'!$CD$151:$DC$151,0)),0)</f>
        <v>29330.32</v>
      </c>
      <c r="I138" s="243">
        <f ca="1">+IFERROR(INDEX('Hoja de Trabajo para listado'!$A$155:$Z$1048576,MATCH($A138,'Hoja de Trabajo para listado'!$A$155:$A$1048576,0),MATCH((CUADRO!I$4&amp;$E138),'Hoja de Trabajo para listado'!$A$151:$Z$151,0)),0)+IFERROR(INDEX('Hoja de Trabajo para listado'!$AB$155:$BA$1048576,MATCH($A138,'Hoja de Trabajo para listado'!$AB$155:$AB$1048576,0),MATCH((CUADRO!I$4&amp;$E138),'Hoja de Trabajo para listado'!$AB$151:$BA$151,0)),0)+IFERROR(INDEX('Hoja de Trabajo para listado'!$BC$155:$CB$1048576,MATCH($A138,'Hoja de Trabajo para listado'!$BC$155:$BC$1048576,0),MATCH((CUADRO!I$4&amp;$E138),'Hoja de Trabajo para listado'!$BC$151:$CB$151,0)),0)+IFERROR(INDEX('Hoja de Trabajo para listado'!$DE$153:$DG$274,MATCH($A138,'Hoja de Trabajo para listado'!$DE$153:$DE$1048576,0),MATCH((CUADRO!I$4&amp;$E138),'Hoja de Trabajo para listado'!$DE$151:$DG$151,0)),0)+IFERROR(INDEX('Hoja de Trabajo para listado'!$CD$155:$DC$1048576,MATCH($A138,'Hoja de Trabajo para listado'!$CD$155:$CD$1048576,0),MATCH((CUADRO!I$4&amp;$E138),'Hoja de Trabajo para listado'!$CD$151:$DC$151,0)),0)</f>
        <v>0</v>
      </c>
      <c r="J138" s="243">
        <f ca="1">+IFERROR(INDEX('Hoja de Trabajo para listado'!$A$155:$Z$1048576,MATCH($A138,'Hoja de Trabajo para listado'!$A$155:$A$1048576,0),MATCH((CUADRO!J$4&amp;$E138),'Hoja de Trabajo para listado'!$A$151:$Z$151,0)),0)+IFERROR(INDEX('Hoja de Trabajo para listado'!$AB$155:$BA$1048576,MATCH($A138,'Hoja de Trabajo para listado'!$AB$155:$AB$1048576,0),MATCH((CUADRO!J$4&amp;$E138),'Hoja de Trabajo para listado'!$AB$151:$BA$151,0)),0)+IFERROR(INDEX('Hoja de Trabajo para listado'!$BC$155:$CB$1048576,MATCH($A138,'Hoja de Trabajo para listado'!$BC$155:$BC$1048576,0),MATCH((CUADRO!J$4&amp;$E138),'Hoja de Trabajo para listado'!$BC$151:$CB$151,0)),0)+IFERROR(INDEX('Hoja de Trabajo para listado'!$DE$153:$DG$274,MATCH($A138,'Hoja de Trabajo para listado'!$DE$153:$DE$1048576,0),MATCH((CUADRO!J$4&amp;$E138),'Hoja de Trabajo para listado'!$DE$151:$DG$151,0)),0)+IFERROR(INDEX('Hoja de Trabajo para listado'!$CD$155:$DC$1048576,MATCH($A138,'Hoja de Trabajo para listado'!$CD$155:$CD$1048576,0),MATCH((CUADRO!J$4&amp;$E138),'Hoja de Trabajo para listado'!$CD$151:$DC$151,0)),0)</f>
        <v>0</v>
      </c>
      <c r="K138" s="243">
        <f ca="1">+IFERROR(INDEX('Hoja de Trabajo para listado'!$A$155:$Z$1048576,MATCH($A138,'Hoja de Trabajo para listado'!$A$155:$A$1048576,0),MATCH((CUADRO!K$4&amp;$E138),'Hoja de Trabajo para listado'!$A$151:$Z$151,0)),0)+IFERROR(INDEX('Hoja de Trabajo para listado'!$AB$155:$BA$1048576,MATCH($A138,'Hoja de Trabajo para listado'!$AB$155:$AB$1048576,0),MATCH((CUADRO!K$4&amp;$E138),'Hoja de Trabajo para listado'!$AB$151:$BA$151,0)),0)+IFERROR(INDEX('Hoja de Trabajo para listado'!$BC$155:$CB$1048576,MATCH($A138,'Hoja de Trabajo para listado'!$BC$155:$BC$1048576,0),MATCH((CUADRO!K$4&amp;$E138),'Hoja de Trabajo para listado'!$BC$151:$CB$151,0)),0)+IFERROR(INDEX('Hoja de Trabajo para listado'!$DE$153:$DG$274,MATCH($A138,'Hoja de Trabajo para listado'!$DE$153:$DE$1048576,0),MATCH((CUADRO!K$4&amp;$E138),'Hoja de Trabajo para listado'!$DE$151:$DG$151,0)),0)+IFERROR(INDEX('Hoja de Trabajo para listado'!$CD$155:$DC$1048576,MATCH($A138,'Hoja de Trabajo para listado'!$CD$155:$CD$1048576,0),MATCH((CUADRO!K$4&amp;$E138),'Hoja de Trabajo para listado'!$CD$151:$DC$151,0)),0)</f>
        <v>0</v>
      </c>
      <c r="L138" s="243">
        <f ca="1">+IFERROR(INDEX('Hoja de Trabajo para listado'!$A$155:$Z$1048576,MATCH($A138,'Hoja de Trabajo para listado'!$A$155:$A$1048576,0),MATCH((CUADRO!L$4&amp;$E138),'Hoja de Trabajo para listado'!$A$151:$Z$151,0)),0)+IFERROR(INDEX('Hoja de Trabajo para listado'!$AB$155:$BA$1048576,MATCH($A138,'Hoja de Trabajo para listado'!$AB$155:$AB$1048576,0),MATCH((CUADRO!L$4&amp;$E138),'Hoja de Trabajo para listado'!$AB$151:$BA$151,0)),0)+IFERROR(INDEX('Hoja de Trabajo para listado'!$BC$155:$CB$1048576,MATCH($A138,'Hoja de Trabajo para listado'!$BC$155:$BC$1048576,0),MATCH((CUADRO!L$4&amp;$E138),'Hoja de Trabajo para listado'!$BC$151:$CB$151,0)),0)+IFERROR(INDEX('Hoja de Trabajo para listado'!$DE$153:$DG$274,MATCH($A138,'Hoja de Trabajo para listado'!$DE$153:$DE$1048576,0),MATCH((CUADRO!L$4&amp;$E138),'Hoja de Trabajo para listado'!$DE$151:$DG$151,0)),0)+IFERROR(INDEX('Hoja de Trabajo para listado'!$CD$155:$DC$1048576,MATCH($A138,'Hoja de Trabajo para listado'!$CD$155:$CD$1048576,0),MATCH((CUADRO!L$4&amp;$E138),'Hoja de Trabajo para listado'!$CD$151:$DC$151,0)),0)</f>
        <v>0</v>
      </c>
      <c r="M138" s="243">
        <f ca="1">+IFERROR(INDEX('Hoja de Trabajo para listado'!$A$155:$Z$1048576,MATCH($A138,'Hoja de Trabajo para listado'!$A$155:$A$1048576,0),MATCH((CUADRO!M$4&amp;$E138),'Hoja de Trabajo para listado'!$A$151:$Z$151,0)),0)+IFERROR(INDEX('Hoja de Trabajo para listado'!$AB$155:$BA$1048576,MATCH($A138,'Hoja de Trabajo para listado'!$AB$155:$AB$1048576,0),MATCH((CUADRO!M$4&amp;$E138),'Hoja de Trabajo para listado'!$AB$151:$BA$151,0)),0)+IFERROR(INDEX('Hoja de Trabajo para listado'!$BC$155:$CB$1048576,MATCH($A138,'Hoja de Trabajo para listado'!$BC$155:$BC$1048576,0),MATCH((CUADRO!M$4&amp;$E138),'Hoja de Trabajo para listado'!$BC$151:$CB$151,0)),0)+IFERROR(INDEX('Hoja de Trabajo para listado'!$DE$153:$DG$274,MATCH($A138,'Hoja de Trabajo para listado'!$DE$153:$DE$1048576,0),MATCH((CUADRO!M$4&amp;$E138),'Hoja de Trabajo para listado'!$DE$151:$DG$151,0)),0)+IFERROR(INDEX('Hoja de Trabajo para listado'!$CD$155:$DC$1048576,MATCH($A138,'Hoja de Trabajo para listado'!$CD$155:$CD$1048576,0),MATCH((CUADRO!M$4&amp;$E138),'Hoja de Trabajo para listado'!$CD$151:$DC$151,0)),0)</f>
        <v>8689192.5199999996</v>
      </c>
      <c r="N138" s="243">
        <f ca="1">+IFERROR(INDEX('Hoja de Trabajo para listado'!$A$155:$Z$1048576,MATCH($A138,'Hoja de Trabajo para listado'!$A$155:$A$1048576,0),MATCH((CUADRO!N$4&amp;$E138),'Hoja de Trabajo para listado'!$A$151:$Z$151,0)),0)+IFERROR(INDEX('Hoja de Trabajo para listado'!$AB$155:$BA$1048576,MATCH($A138,'Hoja de Trabajo para listado'!$AB$155:$AB$1048576,0),MATCH((CUADRO!N$4&amp;$E138),'Hoja de Trabajo para listado'!$AB$151:$BA$151,0)),0)+IFERROR(INDEX('Hoja de Trabajo para listado'!$BC$155:$CB$1048576,MATCH($A138,'Hoja de Trabajo para listado'!$BC$155:$BC$1048576,0),MATCH((CUADRO!N$4&amp;$E138),'Hoja de Trabajo para listado'!$BC$151:$CB$151,0)),0)+IFERROR(INDEX('Hoja de Trabajo para listado'!$DE$153:$DG$274,MATCH($A138,'Hoja de Trabajo para listado'!$DE$153:$DE$1048576,0),MATCH((CUADRO!N$4&amp;$E138),'Hoja de Trabajo para listado'!$DE$151:$DG$151,0)),0)+IFERROR(INDEX('Hoja de Trabajo para listado'!$CD$155:$DC$1048576,MATCH($A138,'Hoja de Trabajo para listado'!$CD$155:$CD$1048576,0),MATCH((CUADRO!N$4&amp;$E138),'Hoja de Trabajo para listado'!$CD$151:$DC$151,0)),0)</f>
        <v>3430000</v>
      </c>
      <c r="O138" s="243">
        <f ca="1">+IFERROR(INDEX('Hoja de Trabajo para listado'!$A$155:$Z$1048576,MATCH($A138,'Hoja de Trabajo para listado'!$A$155:$A$1048576,0),MATCH((CUADRO!O$4&amp;$E138),'Hoja de Trabajo para listado'!$A$151:$Z$151,0)),0)+IFERROR(INDEX('Hoja de Trabajo para listado'!$AB$155:$BA$1048576,MATCH($A138,'Hoja de Trabajo para listado'!$AB$155:$AB$1048576,0),MATCH((CUADRO!O$4&amp;$E138),'Hoja de Trabajo para listado'!$AB$151:$BA$151,0)),0)+IFERROR(INDEX('Hoja de Trabajo para listado'!$BC$155:$CB$1048576,MATCH($A138,'Hoja de Trabajo para listado'!$BC$155:$BC$1048576,0),MATCH((CUADRO!O$4&amp;$E138),'Hoja de Trabajo para listado'!$BC$151:$CB$151,0)),0)+IFERROR(INDEX('Hoja de Trabajo para listado'!$DE$153:$DG$274,MATCH($A138,'Hoja de Trabajo para listado'!$DE$153:$DE$1048576,0),MATCH((CUADRO!O$4&amp;$E138),'Hoja de Trabajo para listado'!$DE$151:$DG$151,0)),0)+IFERROR(INDEX('Hoja de Trabajo para listado'!$CD$155:$DC$1048576,MATCH($A138,'Hoja de Trabajo para listado'!$CD$155:$CD$1048576,0),MATCH((CUADRO!O$4&amp;$E138),'Hoja de Trabajo para listado'!$CD$151:$DC$151,0)),0)</f>
        <v>6862615.8399999999</v>
      </c>
      <c r="P138" s="243">
        <f ca="1">+IFERROR(INDEX('Hoja de Trabajo para listado'!$A$155:$Z$1048576,MATCH($A138,'Hoja de Trabajo para listado'!$A$155:$A$1048576,0),MATCH((CUADRO!P$4&amp;$E138),'Hoja de Trabajo para listado'!$A$151:$Z$151,0)),0)+IFERROR(INDEX('Hoja de Trabajo para listado'!$AB$155:$BA$1048576,MATCH($A138,'Hoja de Trabajo para listado'!$AB$155:$AB$1048576,0),MATCH((CUADRO!P$4&amp;$E138),'Hoja de Trabajo para listado'!$AB$151:$BA$151,0)),0)+IFERROR(INDEX('Hoja de Trabajo para listado'!$BC$155:$CB$1048576,MATCH($A138,'Hoja de Trabajo para listado'!$BC$155:$BC$1048576,0),MATCH((CUADRO!P$4&amp;$E138),'Hoja de Trabajo para listado'!$BC$151:$CB$151,0)),0)+IFERROR(INDEX('Hoja de Trabajo para listado'!$DE$153:$DG$274,MATCH($A138,'Hoja de Trabajo para listado'!$DE$153:$DE$1048576,0),MATCH((CUADRO!P$4&amp;$E138),'Hoja de Trabajo para listado'!$DE$151:$DG$151,0)),0)+IFERROR(INDEX('Hoja de Trabajo para listado'!$CD$155:$DC$1048576,MATCH($A138,'Hoja de Trabajo para listado'!$CD$155:$CD$1048576,0),MATCH((CUADRO!P$4&amp;$E138),'Hoja de Trabajo para listado'!$CD$151:$DC$151,0)),0)</f>
        <v>20660937.18</v>
      </c>
      <c r="Q138" s="243">
        <f ca="1">+IFERROR(INDEX('Hoja de Trabajo para listado'!$A$155:$Z$1048576,MATCH($A138,'Hoja de Trabajo para listado'!$A$155:$A$1048576,0),MATCH((CUADRO!Q$4&amp;$E138),'Hoja de Trabajo para listado'!$A$151:$Z$151,0)),0)+IFERROR(INDEX('Hoja de Trabajo para listado'!$AB$155:$BA$1048576,MATCH($A138,'Hoja de Trabajo para listado'!$AB$155:$AB$1048576,0),MATCH((CUADRO!Q$4&amp;$E138),'Hoja de Trabajo para listado'!$AB$151:$BA$151,0)),0)+IFERROR(INDEX('Hoja de Trabajo para listado'!$BC$155:$CB$1048576,MATCH($A138,'Hoja de Trabajo para listado'!$BC$155:$BC$1048576,0),MATCH((CUADRO!Q$4&amp;$E138),'Hoja de Trabajo para listado'!$BC$151:$CB$151,0)),0)+IFERROR(INDEX('Hoja de Trabajo para listado'!$DE$153:$DG$274,MATCH($A138,'Hoja de Trabajo para listado'!$DE$153:$DE$1048576,0),MATCH((CUADRO!Q$4&amp;$E138),'Hoja de Trabajo para listado'!$DE$151:$DG$151,0)),0)+IFERROR(INDEX('Hoja de Trabajo para listado'!$CD$155:$DC$1048576,MATCH($A138,'Hoja de Trabajo para listado'!$CD$155:$CD$1048576,0),MATCH((CUADRO!Q$4&amp;$E138),'Hoja de Trabajo para listado'!$CD$151:$DC$151,0)),0)</f>
        <v>0</v>
      </c>
      <c r="R138" s="243">
        <f t="shared" ca="1" si="7"/>
        <v>39672075.859999999</v>
      </c>
      <c r="S138" s="243">
        <f ca="1">+R137+R138</f>
        <v>79231268.380400002</v>
      </c>
      <c r="T138" s="243">
        <f ca="1">+S138</f>
        <v>79231268.380400002</v>
      </c>
      <c r="U138" s="242">
        <f t="shared" si="8"/>
        <v>2</v>
      </c>
      <c r="V138" s="327" t="str">
        <f>+VLOOKUP(A138,bd_lista!$A$3:$E$592,5,FALSE)</f>
        <v>Instituciones Descentralizadas</v>
      </c>
      <c r="W138" s="398"/>
      <c r="X138" s="240">
        <f>+VLOOKUP(A138,[4]Sheet1!$A$13:$D$744,4,FALSE)</f>
        <v>66</v>
      </c>
      <c r="Y138" s="240" t="str">
        <f>+VLOOKUP(X138,bd_lista!$A$3:$C$592,3,FALSE)</f>
        <v>Ministerio de Planificación del Desarrollo</v>
      </c>
      <c r="Z138" s="288"/>
      <c r="AA138" s="317"/>
    </row>
    <row r="139" spans="1:27" ht="15" customHeight="1">
      <c r="A139" s="379">
        <v>210</v>
      </c>
      <c r="B139" s="393">
        <f>+A139</f>
        <v>210</v>
      </c>
      <c r="C139" s="245" t="str">
        <f>+VLOOKUP(A139,bd_lista!$A$3:$C$592,3,FALSE)</f>
        <v>Unidad de Análisis de Políticas Sociales y Económicas</v>
      </c>
      <c r="D139" s="395" t="str">
        <f>+C139</f>
        <v>Unidad de Análisis de Políticas Sociales y Económicas</v>
      </c>
      <c r="E139" s="245" t="s">
        <v>1303</v>
      </c>
      <c r="F139" s="241">
        <f ca="1">+IFERROR(INDEX('Hoja de Trabajo para listado'!$A$155:$Z$1048576,MATCH($A139,'Hoja de Trabajo para listado'!$A$155:$A$1048576,0),MATCH((CUADRO!F$4&amp;$E139),'Hoja de Trabajo para listado'!$A$151:$Z$151,0)),0)+IFERROR(INDEX('Hoja de Trabajo para listado'!$AB$155:$BA$1048576,MATCH($A139,'Hoja de Trabajo para listado'!$AB$155:$AB$1048576,0),MATCH((CUADRO!F$4&amp;$E139),'Hoja de Trabajo para listado'!$AB$151:$BA$151,0)),0)+IFERROR(INDEX('Hoja de Trabajo para listado'!$BC$155:$CB$1048576,MATCH($A139,'Hoja de Trabajo para listado'!$BC$155:$BC$1048576,0),MATCH((CUADRO!F$4&amp;$E139),'Hoja de Trabajo para listado'!$BC$151:$CB$151,0)),0)+IFERROR(INDEX('Hoja de Trabajo para listado'!$DE$153:$DG$274,MATCH($A139,'Hoja de Trabajo para listado'!$DE$153:$DE$1048576,0),MATCH((CUADRO!F$4&amp;$E139),'Hoja de Trabajo para listado'!$DE$151:$DG$151,0)),0)+IFERROR(INDEX('Hoja de Trabajo para listado'!$CD$155:$DC$1048576,MATCH($A139,'Hoja de Trabajo para listado'!$CD$155:$CD$1048576,0),MATCH((CUADRO!F$4&amp;$E139),'Hoja de Trabajo para listado'!$CD$151:$DC$151,0)),0)</f>
        <v>0</v>
      </c>
      <c r="G139" s="241">
        <f ca="1">+IFERROR(INDEX('Hoja de Trabajo para listado'!$A$155:$Z$1048576,MATCH($A139,'Hoja de Trabajo para listado'!$A$155:$A$1048576,0),MATCH((CUADRO!G$4&amp;$E139),'Hoja de Trabajo para listado'!$A$151:$Z$151,0)),0)+IFERROR(INDEX('Hoja de Trabajo para listado'!$AB$155:$BA$1048576,MATCH($A139,'Hoja de Trabajo para listado'!$AB$155:$AB$1048576,0),MATCH((CUADRO!G$4&amp;$E139),'Hoja de Trabajo para listado'!$AB$151:$BA$151,0)),0)+IFERROR(INDEX('Hoja de Trabajo para listado'!$BC$155:$CB$1048576,MATCH($A139,'Hoja de Trabajo para listado'!$BC$155:$BC$1048576,0),MATCH((CUADRO!G$4&amp;$E139),'Hoja de Trabajo para listado'!$BC$151:$CB$151,0)),0)+IFERROR(INDEX('Hoja de Trabajo para listado'!$DE$153:$DG$274,MATCH($A139,'Hoja de Trabajo para listado'!$DE$153:$DE$1048576,0),MATCH((CUADRO!G$4&amp;$E139),'Hoja de Trabajo para listado'!$DE$151:$DG$151,0)),0)+IFERROR(INDEX('Hoja de Trabajo para listado'!$CD$155:$DC$1048576,MATCH($A139,'Hoja de Trabajo para listado'!$CD$155:$CD$1048576,0),MATCH((CUADRO!G$4&amp;$E139),'Hoja de Trabajo para listado'!$CD$151:$DC$151,0)),0)</f>
        <v>0</v>
      </c>
      <c r="H139" s="241">
        <f ca="1">+IFERROR(INDEX('Hoja de Trabajo para listado'!$A$155:$Z$1048576,MATCH($A139,'Hoja de Trabajo para listado'!$A$155:$A$1048576,0),MATCH((CUADRO!H$4&amp;$E139),'Hoja de Trabajo para listado'!$A$151:$Z$151,0)),0)+IFERROR(INDEX('Hoja de Trabajo para listado'!$AB$155:$BA$1048576,MATCH($A139,'Hoja de Trabajo para listado'!$AB$155:$AB$1048576,0),MATCH((CUADRO!H$4&amp;$E139),'Hoja de Trabajo para listado'!$AB$151:$BA$151,0)),0)+IFERROR(INDEX('Hoja de Trabajo para listado'!$BC$155:$CB$1048576,MATCH($A139,'Hoja de Trabajo para listado'!$BC$155:$BC$1048576,0),MATCH((CUADRO!H$4&amp;$E139),'Hoja de Trabajo para listado'!$BC$151:$CB$151,0)),0)+IFERROR(INDEX('Hoja de Trabajo para listado'!$DE$153:$DG$274,MATCH($A139,'Hoja de Trabajo para listado'!$DE$153:$DE$1048576,0),MATCH((CUADRO!H$4&amp;$E139),'Hoja de Trabajo para listado'!$DE$151:$DG$151,0)),0)+IFERROR(INDEX('Hoja de Trabajo para listado'!$CD$155:$DC$1048576,MATCH($A139,'Hoja de Trabajo para listado'!$CD$155:$CD$1048576,0),MATCH((CUADRO!H$4&amp;$E139),'Hoja de Trabajo para listado'!$CD$151:$DC$151,0)),0)</f>
        <v>0</v>
      </c>
      <c r="I139" s="241">
        <f ca="1">+IFERROR(INDEX('Hoja de Trabajo para listado'!$A$155:$Z$1048576,MATCH($A139,'Hoja de Trabajo para listado'!$A$155:$A$1048576,0),MATCH((CUADRO!I$4&amp;$E139),'Hoja de Trabajo para listado'!$A$151:$Z$151,0)),0)+IFERROR(INDEX('Hoja de Trabajo para listado'!$AB$155:$BA$1048576,MATCH($A139,'Hoja de Trabajo para listado'!$AB$155:$AB$1048576,0),MATCH((CUADRO!I$4&amp;$E139),'Hoja de Trabajo para listado'!$AB$151:$BA$151,0)),0)+IFERROR(INDEX('Hoja de Trabajo para listado'!$BC$155:$CB$1048576,MATCH($A139,'Hoja de Trabajo para listado'!$BC$155:$BC$1048576,0),MATCH((CUADRO!I$4&amp;$E139),'Hoja de Trabajo para listado'!$BC$151:$CB$151,0)),0)+IFERROR(INDEX('Hoja de Trabajo para listado'!$DE$153:$DG$274,MATCH($A139,'Hoja de Trabajo para listado'!$DE$153:$DE$1048576,0),MATCH((CUADRO!I$4&amp;$E139),'Hoja de Trabajo para listado'!$DE$151:$DG$151,0)),0)+IFERROR(INDEX('Hoja de Trabajo para listado'!$CD$155:$DC$1048576,MATCH($A139,'Hoja de Trabajo para listado'!$CD$155:$CD$1048576,0),MATCH((CUADRO!I$4&amp;$E139),'Hoja de Trabajo para listado'!$CD$151:$DC$151,0)),0)</f>
        <v>0</v>
      </c>
      <c r="J139" s="241">
        <f ca="1">+IFERROR(INDEX('Hoja de Trabajo para listado'!$A$155:$Z$1048576,MATCH($A139,'Hoja de Trabajo para listado'!$A$155:$A$1048576,0),MATCH((CUADRO!J$4&amp;$E139),'Hoja de Trabajo para listado'!$A$151:$Z$151,0)),0)+IFERROR(INDEX('Hoja de Trabajo para listado'!$AB$155:$BA$1048576,MATCH($A139,'Hoja de Trabajo para listado'!$AB$155:$AB$1048576,0),MATCH((CUADRO!J$4&amp;$E139),'Hoja de Trabajo para listado'!$AB$151:$BA$151,0)),0)+IFERROR(INDEX('Hoja de Trabajo para listado'!$BC$155:$CB$1048576,MATCH($A139,'Hoja de Trabajo para listado'!$BC$155:$BC$1048576,0),MATCH((CUADRO!J$4&amp;$E139),'Hoja de Trabajo para listado'!$BC$151:$CB$151,0)),0)+IFERROR(INDEX('Hoja de Trabajo para listado'!$DE$153:$DG$274,MATCH($A139,'Hoja de Trabajo para listado'!$DE$153:$DE$1048576,0),MATCH((CUADRO!J$4&amp;$E139),'Hoja de Trabajo para listado'!$DE$151:$DG$151,0)),0)+IFERROR(INDEX('Hoja de Trabajo para listado'!$CD$155:$DC$1048576,MATCH($A139,'Hoja de Trabajo para listado'!$CD$155:$CD$1048576,0),MATCH((CUADRO!J$4&amp;$E139),'Hoja de Trabajo para listado'!$CD$151:$DC$151,0)),0)</f>
        <v>0</v>
      </c>
      <c r="K139" s="241">
        <f ca="1">+IFERROR(INDEX('Hoja de Trabajo para listado'!$A$155:$Z$1048576,MATCH($A139,'Hoja de Trabajo para listado'!$A$155:$A$1048576,0),MATCH((CUADRO!K$4&amp;$E139),'Hoja de Trabajo para listado'!$A$151:$Z$151,0)),0)+IFERROR(INDEX('Hoja de Trabajo para listado'!$AB$155:$BA$1048576,MATCH($A139,'Hoja de Trabajo para listado'!$AB$155:$AB$1048576,0),MATCH((CUADRO!K$4&amp;$E139),'Hoja de Trabajo para listado'!$AB$151:$BA$151,0)),0)+IFERROR(INDEX('Hoja de Trabajo para listado'!$BC$155:$CB$1048576,MATCH($A139,'Hoja de Trabajo para listado'!$BC$155:$BC$1048576,0),MATCH((CUADRO!K$4&amp;$E139),'Hoja de Trabajo para listado'!$BC$151:$CB$151,0)),0)+IFERROR(INDEX('Hoja de Trabajo para listado'!$DE$153:$DG$274,MATCH($A139,'Hoja de Trabajo para listado'!$DE$153:$DE$1048576,0),MATCH((CUADRO!K$4&amp;$E139),'Hoja de Trabajo para listado'!$DE$151:$DG$151,0)),0)+IFERROR(INDEX('Hoja de Trabajo para listado'!$CD$155:$DC$1048576,MATCH($A139,'Hoja de Trabajo para listado'!$CD$155:$CD$1048576,0),MATCH((CUADRO!K$4&amp;$E139),'Hoja de Trabajo para listado'!$CD$151:$DC$151,0)),0)</f>
        <v>0</v>
      </c>
      <c r="L139" s="241">
        <f ca="1">+IFERROR(INDEX('Hoja de Trabajo para listado'!$A$155:$Z$1048576,MATCH($A139,'Hoja de Trabajo para listado'!$A$155:$A$1048576,0),MATCH((CUADRO!L$4&amp;$E139),'Hoja de Trabajo para listado'!$A$151:$Z$151,0)),0)+IFERROR(INDEX('Hoja de Trabajo para listado'!$AB$155:$BA$1048576,MATCH($A139,'Hoja de Trabajo para listado'!$AB$155:$AB$1048576,0),MATCH((CUADRO!L$4&amp;$E139),'Hoja de Trabajo para listado'!$AB$151:$BA$151,0)),0)+IFERROR(INDEX('Hoja de Trabajo para listado'!$BC$155:$CB$1048576,MATCH($A139,'Hoja de Trabajo para listado'!$BC$155:$BC$1048576,0),MATCH((CUADRO!L$4&amp;$E139),'Hoja de Trabajo para listado'!$BC$151:$CB$151,0)),0)+IFERROR(INDEX('Hoja de Trabajo para listado'!$DE$153:$DG$274,MATCH($A139,'Hoja de Trabajo para listado'!$DE$153:$DE$1048576,0),MATCH((CUADRO!L$4&amp;$E139),'Hoja de Trabajo para listado'!$DE$151:$DG$151,0)),0)+IFERROR(INDEX('Hoja de Trabajo para listado'!$CD$155:$DC$1048576,MATCH($A139,'Hoja de Trabajo para listado'!$CD$155:$CD$1048576,0),MATCH((CUADRO!L$4&amp;$E139),'Hoja de Trabajo para listado'!$CD$151:$DC$151,0)),0)</f>
        <v>0</v>
      </c>
      <c r="M139" s="241">
        <f ca="1">+IFERROR(INDEX('Hoja de Trabajo para listado'!$A$155:$Z$1048576,MATCH($A139,'Hoja de Trabajo para listado'!$A$155:$A$1048576,0),MATCH((CUADRO!M$4&amp;$E139),'Hoja de Trabajo para listado'!$A$151:$Z$151,0)),0)+IFERROR(INDEX('Hoja de Trabajo para listado'!$AB$155:$BA$1048576,MATCH($A139,'Hoja de Trabajo para listado'!$AB$155:$AB$1048576,0),MATCH((CUADRO!M$4&amp;$E139),'Hoja de Trabajo para listado'!$AB$151:$BA$151,0)),0)+IFERROR(INDEX('Hoja de Trabajo para listado'!$BC$155:$CB$1048576,MATCH($A139,'Hoja de Trabajo para listado'!$BC$155:$BC$1048576,0),MATCH((CUADRO!M$4&amp;$E139),'Hoja de Trabajo para listado'!$BC$151:$CB$151,0)),0)+IFERROR(INDEX('Hoja de Trabajo para listado'!$DE$153:$DG$274,MATCH($A139,'Hoja de Trabajo para listado'!$DE$153:$DE$1048576,0),MATCH((CUADRO!M$4&amp;$E139),'Hoja de Trabajo para listado'!$DE$151:$DG$151,0)),0)+IFERROR(INDEX('Hoja de Trabajo para listado'!$CD$155:$DC$1048576,MATCH($A139,'Hoja de Trabajo para listado'!$CD$155:$CD$1048576,0),MATCH((CUADRO!M$4&amp;$E139),'Hoja de Trabajo para listado'!$CD$151:$DC$151,0)),0)</f>
        <v>0</v>
      </c>
      <c r="N139" s="241">
        <f ca="1">+IFERROR(INDEX('Hoja de Trabajo para listado'!$A$155:$Z$1048576,MATCH($A139,'Hoja de Trabajo para listado'!$A$155:$A$1048576,0),MATCH((CUADRO!N$4&amp;$E139),'Hoja de Trabajo para listado'!$A$151:$Z$151,0)),0)+IFERROR(INDEX('Hoja de Trabajo para listado'!$AB$155:$BA$1048576,MATCH($A139,'Hoja de Trabajo para listado'!$AB$155:$AB$1048576,0),MATCH((CUADRO!N$4&amp;$E139),'Hoja de Trabajo para listado'!$AB$151:$BA$151,0)),0)+IFERROR(INDEX('Hoja de Trabajo para listado'!$BC$155:$CB$1048576,MATCH($A139,'Hoja de Trabajo para listado'!$BC$155:$BC$1048576,0),MATCH((CUADRO!N$4&amp;$E139),'Hoja de Trabajo para listado'!$BC$151:$CB$151,0)),0)+IFERROR(INDEX('Hoja de Trabajo para listado'!$DE$153:$DG$274,MATCH($A139,'Hoja de Trabajo para listado'!$DE$153:$DE$1048576,0),MATCH((CUADRO!N$4&amp;$E139),'Hoja de Trabajo para listado'!$DE$151:$DG$151,0)),0)+IFERROR(INDEX('Hoja de Trabajo para listado'!$CD$155:$DC$1048576,MATCH($A139,'Hoja de Trabajo para listado'!$CD$155:$CD$1048576,0),MATCH((CUADRO!N$4&amp;$E139),'Hoja de Trabajo para listado'!$CD$151:$DC$151,0)),0)</f>
        <v>0</v>
      </c>
      <c r="O139" s="241">
        <f ca="1">+IFERROR(INDEX('Hoja de Trabajo para listado'!$A$155:$Z$1048576,MATCH($A139,'Hoja de Trabajo para listado'!$A$155:$A$1048576,0),MATCH((CUADRO!O$4&amp;$E139),'Hoja de Trabajo para listado'!$A$151:$Z$151,0)),0)+IFERROR(INDEX('Hoja de Trabajo para listado'!$AB$155:$BA$1048576,MATCH($A139,'Hoja de Trabajo para listado'!$AB$155:$AB$1048576,0),MATCH((CUADRO!O$4&amp;$E139),'Hoja de Trabajo para listado'!$AB$151:$BA$151,0)),0)+IFERROR(INDEX('Hoja de Trabajo para listado'!$BC$155:$CB$1048576,MATCH($A139,'Hoja de Trabajo para listado'!$BC$155:$BC$1048576,0),MATCH((CUADRO!O$4&amp;$E139),'Hoja de Trabajo para listado'!$BC$151:$CB$151,0)),0)+IFERROR(INDEX('Hoja de Trabajo para listado'!$DE$153:$DG$274,MATCH($A139,'Hoja de Trabajo para listado'!$DE$153:$DE$1048576,0),MATCH((CUADRO!O$4&amp;$E139),'Hoja de Trabajo para listado'!$DE$151:$DG$151,0)),0)+IFERROR(INDEX('Hoja de Trabajo para listado'!$CD$155:$DC$1048576,MATCH($A139,'Hoja de Trabajo para listado'!$CD$155:$CD$1048576,0),MATCH((CUADRO!O$4&amp;$E139),'Hoja de Trabajo para listado'!$CD$151:$DC$151,0)),0)</f>
        <v>0</v>
      </c>
      <c r="P139" s="241">
        <f ca="1">+IFERROR(INDEX('Hoja de Trabajo para listado'!$A$155:$Z$1048576,MATCH($A139,'Hoja de Trabajo para listado'!$A$155:$A$1048576,0),MATCH((CUADRO!P$4&amp;$E139),'Hoja de Trabajo para listado'!$A$151:$Z$151,0)),0)+IFERROR(INDEX('Hoja de Trabajo para listado'!$AB$155:$BA$1048576,MATCH($A139,'Hoja de Trabajo para listado'!$AB$155:$AB$1048576,0),MATCH((CUADRO!P$4&amp;$E139),'Hoja de Trabajo para listado'!$AB$151:$BA$151,0)),0)+IFERROR(INDEX('Hoja de Trabajo para listado'!$BC$155:$CB$1048576,MATCH($A139,'Hoja de Trabajo para listado'!$BC$155:$BC$1048576,0),MATCH((CUADRO!P$4&amp;$E139),'Hoja de Trabajo para listado'!$BC$151:$CB$151,0)),0)+IFERROR(INDEX('Hoja de Trabajo para listado'!$DE$153:$DG$274,MATCH($A139,'Hoja de Trabajo para listado'!$DE$153:$DE$1048576,0),MATCH((CUADRO!P$4&amp;$E139),'Hoja de Trabajo para listado'!$DE$151:$DG$151,0)),0)+IFERROR(INDEX('Hoja de Trabajo para listado'!$CD$155:$DC$1048576,MATCH($A139,'Hoja de Trabajo para listado'!$CD$155:$CD$1048576,0),MATCH((CUADRO!P$4&amp;$E139),'Hoja de Trabajo para listado'!$CD$151:$DC$151,0)),0)</f>
        <v>0</v>
      </c>
      <c r="Q139" s="241">
        <f ca="1">+IFERROR(INDEX('Hoja de Trabajo para listado'!$A$155:$Z$1048576,MATCH($A139,'Hoja de Trabajo para listado'!$A$155:$A$1048576,0),MATCH((CUADRO!Q$4&amp;$E139),'Hoja de Trabajo para listado'!$A$151:$Z$151,0)),0)+IFERROR(INDEX('Hoja de Trabajo para listado'!$AB$155:$BA$1048576,MATCH($A139,'Hoja de Trabajo para listado'!$AB$155:$AB$1048576,0),MATCH((CUADRO!Q$4&amp;$E139),'Hoja de Trabajo para listado'!$AB$151:$BA$151,0)),0)+IFERROR(INDEX('Hoja de Trabajo para listado'!$BC$155:$CB$1048576,MATCH($A139,'Hoja de Trabajo para listado'!$BC$155:$BC$1048576,0),MATCH((CUADRO!Q$4&amp;$E139),'Hoja de Trabajo para listado'!$BC$151:$CB$151,0)),0)+IFERROR(INDEX('Hoja de Trabajo para listado'!$DE$153:$DG$274,MATCH($A139,'Hoja de Trabajo para listado'!$DE$153:$DE$1048576,0),MATCH((CUADRO!Q$4&amp;$E139),'Hoja de Trabajo para listado'!$DE$151:$DG$151,0)),0)+IFERROR(INDEX('Hoja de Trabajo para listado'!$CD$155:$DC$1048576,MATCH($A139,'Hoja de Trabajo para listado'!$CD$155:$CD$1048576,0),MATCH((CUADRO!Q$4&amp;$E139),'Hoja de Trabajo para listado'!$CD$151:$DC$151,0)),0)</f>
        <v>0</v>
      </c>
      <c r="R139" s="241">
        <f t="shared" ca="1" si="7"/>
        <v>0</v>
      </c>
      <c r="S139" s="241"/>
      <c r="T139" s="241">
        <f ca="1">+T140</f>
        <v>44658.76</v>
      </c>
      <c r="U139" s="240">
        <f t="shared" si="8"/>
        <v>1</v>
      </c>
      <c r="V139" s="327" t="str">
        <f>+VLOOKUP(A139,bd_lista!$A$3:$E$592,5,FALSE)</f>
        <v>Instituciones Descentralizadas</v>
      </c>
      <c r="W139" s="397" t="str">
        <f>+V139</f>
        <v>Instituciones Descentralizadas</v>
      </c>
      <c r="X139" s="240">
        <f>+VLOOKUP(A139,[4]Sheet1!$A$13:$D$744,4,FALSE)</f>
        <v>66</v>
      </c>
      <c r="Y139" s="240" t="str">
        <f>+VLOOKUP(X139,bd_lista!$A$3:$C$592,3,FALSE)</f>
        <v>Ministerio de Planificación del Desarrollo</v>
      </c>
      <c r="Z139" s="290">
        <f>+X139</f>
        <v>66</v>
      </c>
      <c r="AA139" s="315" t="str">
        <f>+Y139</f>
        <v>Ministerio de Planificación del Desarrollo</v>
      </c>
    </row>
    <row r="140" spans="1:27" ht="15" customHeight="1">
      <c r="A140" s="378">
        <v>210</v>
      </c>
      <c r="B140" s="394"/>
      <c r="C140" s="327" t="str">
        <f>+VLOOKUP(A140,bd_lista!$A$3:$C$592,3,FALSE)</f>
        <v>Unidad de Análisis de Políticas Sociales y Económicas</v>
      </c>
      <c r="D140" s="396"/>
      <c r="E140" s="327" t="s">
        <v>1304</v>
      </c>
      <c r="F140" s="243">
        <f ca="1">+IFERROR(INDEX('Hoja de Trabajo para listado'!$A$155:$Z$1048576,MATCH($A140,'Hoja de Trabajo para listado'!$A$155:$A$1048576,0),MATCH((CUADRO!F$4&amp;$E140),'Hoja de Trabajo para listado'!$A$151:$Z$151,0)),0)+IFERROR(INDEX('Hoja de Trabajo para listado'!$AB$155:$BA$1048576,MATCH($A140,'Hoja de Trabajo para listado'!$AB$155:$AB$1048576,0),MATCH((CUADRO!F$4&amp;$E140),'Hoja de Trabajo para listado'!$AB$151:$BA$151,0)),0)+IFERROR(INDEX('Hoja de Trabajo para listado'!$BC$155:$CB$1048576,MATCH($A140,'Hoja de Trabajo para listado'!$BC$155:$BC$1048576,0),MATCH((CUADRO!F$4&amp;$E140),'Hoja de Trabajo para listado'!$BC$151:$CB$151,0)),0)+IFERROR(INDEX('Hoja de Trabajo para listado'!$DE$153:$DG$274,MATCH($A140,'Hoja de Trabajo para listado'!$DE$153:$DE$1048576,0),MATCH((CUADRO!F$4&amp;$E140),'Hoja de Trabajo para listado'!$DE$151:$DG$151,0)),0)+IFERROR(INDEX('Hoja de Trabajo para listado'!$CD$155:$DC$1048576,MATCH($A140,'Hoja de Trabajo para listado'!$CD$155:$CD$1048576,0),MATCH((CUADRO!F$4&amp;$E140),'Hoja de Trabajo para listado'!$CD$151:$DC$151,0)),0)</f>
        <v>0</v>
      </c>
      <c r="G140" s="243">
        <f ca="1">+IFERROR(INDEX('Hoja de Trabajo para listado'!$A$155:$Z$1048576,MATCH($A140,'Hoja de Trabajo para listado'!$A$155:$A$1048576,0),MATCH((CUADRO!G$4&amp;$E140),'Hoja de Trabajo para listado'!$A$151:$Z$151,0)),0)+IFERROR(INDEX('Hoja de Trabajo para listado'!$AB$155:$BA$1048576,MATCH($A140,'Hoja de Trabajo para listado'!$AB$155:$AB$1048576,0),MATCH((CUADRO!G$4&amp;$E140),'Hoja de Trabajo para listado'!$AB$151:$BA$151,0)),0)+IFERROR(INDEX('Hoja de Trabajo para listado'!$BC$155:$CB$1048576,MATCH($A140,'Hoja de Trabajo para listado'!$BC$155:$BC$1048576,0),MATCH((CUADRO!G$4&amp;$E140),'Hoja de Trabajo para listado'!$BC$151:$CB$151,0)),0)+IFERROR(INDEX('Hoja de Trabajo para listado'!$DE$153:$DG$274,MATCH($A140,'Hoja de Trabajo para listado'!$DE$153:$DE$1048576,0),MATCH((CUADRO!G$4&amp;$E140),'Hoja de Trabajo para listado'!$DE$151:$DG$151,0)),0)+IFERROR(INDEX('Hoja de Trabajo para listado'!$CD$155:$DC$1048576,MATCH($A140,'Hoja de Trabajo para listado'!$CD$155:$CD$1048576,0),MATCH((CUADRO!G$4&amp;$E140),'Hoja de Trabajo para listado'!$CD$151:$DC$151,0)),0)</f>
        <v>0</v>
      </c>
      <c r="H140" s="243">
        <f ca="1">+IFERROR(INDEX('Hoja de Trabajo para listado'!$A$155:$Z$1048576,MATCH($A140,'Hoja de Trabajo para listado'!$A$155:$A$1048576,0),MATCH((CUADRO!H$4&amp;$E140),'Hoja de Trabajo para listado'!$A$151:$Z$151,0)),0)+IFERROR(INDEX('Hoja de Trabajo para listado'!$AB$155:$BA$1048576,MATCH($A140,'Hoja de Trabajo para listado'!$AB$155:$AB$1048576,0),MATCH((CUADRO!H$4&amp;$E140),'Hoja de Trabajo para listado'!$AB$151:$BA$151,0)),0)+IFERROR(INDEX('Hoja de Trabajo para listado'!$BC$155:$CB$1048576,MATCH($A140,'Hoja de Trabajo para listado'!$BC$155:$BC$1048576,0),MATCH((CUADRO!H$4&amp;$E140),'Hoja de Trabajo para listado'!$BC$151:$CB$151,0)),0)+IFERROR(INDEX('Hoja de Trabajo para listado'!$DE$153:$DG$274,MATCH($A140,'Hoja de Trabajo para listado'!$DE$153:$DE$1048576,0),MATCH((CUADRO!H$4&amp;$E140),'Hoja de Trabajo para listado'!$DE$151:$DG$151,0)),0)+IFERROR(INDEX('Hoja de Trabajo para listado'!$CD$155:$DC$1048576,MATCH($A140,'Hoja de Trabajo para listado'!$CD$155:$CD$1048576,0),MATCH((CUADRO!H$4&amp;$E140),'Hoja de Trabajo para listado'!$CD$151:$DC$151,0)),0)</f>
        <v>13324.279999999999</v>
      </c>
      <c r="I140" s="243">
        <f ca="1">+IFERROR(INDEX('Hoja de Trabajo para listado'!$A$155:$Z$1048576,MATCH($A140,'Hoja de Trabajo para listado'!$A$155:$A$1048576,0),MATCH((CUADRO!I$4&amp;$E140),'Hoja de Trabajo para listado'!$A$151:$Z$151,0)),0)+IFERROR(INDEX('Hoja de Trabajo para listado'!$AB$155:$BA$1048576,MATCH($A140,'Hoja de Trabajo para listado'!$AB$155:$AB$1048576,0),MATCH((CUADRO!I$4&amp;$E140),'Hoja de Trabajo para listado'!$AB$151:$BA$151,0)),0)+IFERROR(INDEX('Hoja de Trabajo para listado'!$BC$155:$CB$1048576,MATCH($A140,'Hoja de Trabajo para listado'!$BC$155:$BC$1048576,0),MATCH((CUADRO!I$4&amp;$E140),'Hoja de Trabajo para listado'!$BC$151:$CB$151,0)),0)+IFERROR(INDEX('Hoja de Trabajo para listado'!$DE$153:$DG$274,MATCH($A140,'Hoja de Trabajo para listado'!$DE$153:$DE$1048576,0),MATCH((CUADRO!I$4&amp;$E140),'Hoja de Trabajo para listado'!$DE$151:$DG$151,0)),0)+IFERROR(INDEX('Hoja de Trabajo para listado'!$CD$155:$DC$1048576,MATCH($A140,'Hoja de Trabajo para listado'!$CD$155:$CD$1048576,0),MATCH((CUADRO!I$4&amp;$E140),'Hoja de Trabajo para listado'!$CD$151:$DC$151,0)),0)</f>
        <v>0</v>
      </c>
      <c r="J140" s="243">
        <f ca="1">+IFERROR(INDEX('Hoja de Trabajo para listado'!$A$155:$Z$1048576,MATCH($A140,'Hoja de Trabajo para listado'!$A$155:$A$1048576,0),MATCH((CUADRO!J$4&amp;$E140),'Hoja de Trabajo para listado'!$A$151:$Z$151,0)),0)+IFERROR(INDEX('Hoja de Trabajo para listado'!$AB$155:$BA$1048576,MATCH($A140,'Hoja de Trabajo para listado'!$AB$155:$AB$1048576,0),MATCH((CUADRO!J$4&amp;$E140),'Hoja de Trabajo para listado'!$AB$151:$BA$151,0)),0)+IFERROR(INDEX('Hoja de Trabajo para listado'!$BC$155:$CB$1048576,MATCH($A140,'Hoja de Trabajo para listado'!$BC$155:$BC$1048576,0),MATCH((CUADRO!J$4&amp;$E140),'Hoja de Trabajo para listado'!$BC$151:$CB$151,0)),0)+IFERROR(INDEX('Hoja de Trabajo para listado'!$DE$153:$DG$274,MATCH($A140,'Hoja de Trabajo para listado'!$DE$153:$DE$1048576,0),MATCH((CUADRO!J$4&amp;$E140),'Hoja de Trabajo para listado'!$DE$151:$DG$151,0)),0)+IFERROR(INDEX('Hoja de Trabajo para listado'!$CD$155:$DC$1048576,MATCH($A140,'Hoja de Trabajo para listado'!$CD$155:$CD$1048576,0),MATCH((CUADRO!J$4&amp;$E140),'Hoja de Trabajo para listado'!$CD$151:$DC$151,0)),0)</f>
        <v>947.12</v>
      </c>
      <c r="K140" s="243">
        <f ca="1">+IFERROR(INDEX('Hoja de Trabajo para listado'!$A$155:$Z$1048576,MATCH($A140,'Hoja de Trabajo para listado'!$A$155:$A$1048576,0),MATCH((CUADRO!K$4&amp;$E140),'Hoja de Trabajo para listado'!$A$151:$Z$151,0)),0)+IFERROR(INDEX('Hoja de Trabajo para listado'!$AB$155:$BA$1048576,MATCH($A140,'Hoja de Trabajo para listado'!$AB$155:$AB$1048576,0),MATCH((CUADRO!K$4&amp;$E140),'Hoja de Trabajo para listado'!$AB$151:$BA$151,0)),0)+IFERROR(INDEX('Hoja de Trabajo para listado'!$BC$155:$CB$1048576,MATCH($A140,'Hoja de Trabajo para listado'!$BC$155:$BC$1048576,0),MATCH((CUADRO!K$4&amp;$E140),'Hoja de Trabajo para listado'!$BC$151:$CB$151,0)),0)+IFERROR(INDEX('Hoja de Trabajo para listado'!$DE$153:$DG$274,MATCH($A140,'Hoja de Trabajo para listado'!$DE$153:$DE$1048576,0),MATCH((CUADRO!K$4&amp;$E140),'Hoja de Trabajo para listado'!$DE$151:$DG$151,0)),0)+IFERROR(INDEX('Hoja de Trabajo para listado'!$CD$155:$DC$1048576,MATCH($A140,'Hoja de Trabajo para listado'!$CD$155:$CD$1048576,0),MATCH((CUADRO!K$4&amp;$E140),'Hoja de Trabajo para listado'!$CD$151:$DC$151,0)),0)</f>
        <v>30387.360000000001</v>
      </c>
      <c r="L140" s="243">
        <f ca="1">+IFERROR(INDEX('Hoja de Trabajo para listado'!$A$155:$Z$1048576,MATCH($A140,'Hoja de Trabajo para listado'!$A$155:$A$1048576,0),MATCH((CUADRO!L$4&amp;$E140),'Hoja de Trabajo para listado'!$A$151:$Z$151,0)),0)+IFERROR(INDEX('Hoja de Trabajo para listado'!$AB$155:$BA$1048576,MATCH($A140,'Hoja de Trabajo para listado'!$AB$155:$AB$1048576,0),MATCH((CUADRO!L$4&amp;$E140),'Hoja de Trabajo para listado'!$AB$151:$BA$151,0)),0)+IFERROR(INDEX('Hoja de Trabajo para listado'!$BC$155:$CB$1048576,MATCH($A140,'Hoja de Trabajo para listado'!$BC$155:$BC$1048576,0),MATCH((CUADRO!L$4&amp;$E140),'Hoja de Trabajo para listado'!$BC$151:$CB$151,0)),0)+IFERROR(INDEX('Hoja de Trabajo para listado'!$DE$153:$DG$274,MATCH($A140,'Hoja de Trabajo para listado'!$DE$153:$DE$1048576,0),MATCH((CUADRO!L$4&amp;$E140),'Hoja de Trabajo para listado'!$DE$151:$DG$151,0)),0)+IFERROR(INDEX('Hoja de Trabajo para listado'!$CD$155:$DC$1048576,MATCH($A140,'Hoja de Trabajo para listado'!$CD$155:$CD$1048576,0),MATCH((CUADRO!L$4&amp;$E140),'Hoja de Trabajo para listado'!$CD$151:$DC$151,0)),0)</f>
        <v>0</v>
      </c>
      <c r="M140" s="243">
        <f ca="1">+IFERROR(INDEX('Hoja de Trabajo para listado'!$A$155:$Z$1048576,MATCH($A140,'Hoja de Trabajo para listado'!$A$155:$A$1048576,0),MATCH((CUADRO!M$4&amp;$E140),'Hoja de Trabajo para listado'!$A$151:$Z$151,0)),0)+IFERROR(INDEX('Hoja de Trabajo para listado'!$AB$155:$BA$1048576,MATCH($A140,'Hoja de Trabajo para listado'!$AB$155:$AB$1048576,0),MATCH((CUADRO!M$4&amp;$E140),'Hoja de Trabajo para listado'!$AB$151:$BA$151,0)),0)+IFERROR(INDEX('Hoja de Trabajo para listado'!$BC$155:$CB$1048576,MATCH($A140,'Hoja de Trabajo para listado'!$BC$155:$BC$1048576,0),MATCH((CUADRO!M$4&amp;$E140),'Hoja de Trabajo para listado'!$BC$151:$CB$151,0)),0)+IFERROR(INDEX('Hoja de Trabajo para listado'!$DE$153:$DG$274,MATCH($A140,'Hoja de Trabajo para listado'!$DE$153:$DE$1048576,0),MATCH((CUADRO!M$4&amp;$E140),'Hoja de Trabajo para listado'!$DE$151:$DG$151,0)),0)+IFERROR(INDEX('Hoja de Trabajo para listado'!$CD$155:$DC$1048576,MATCH($A140,'Hoja de Trabajo para listado'!$CD$155:$CD$1048576,0),MATCH((CUADRO!M$4&amp;$E140),'Hoja de Trabajo para listado'!$CD$151:$DC$151,0)),0)</f>
        <v>0</v>
      </c>
      <c r="N140" s="243">
        <f ca="1">+IFERROR(INDEX('Hoja de Trabajo para listado'!$A$155:$Z$1048576,MATCH($A140,'Hoja de Trabajo para listado'!$A$155:$A$1048576,0),MATCH((CUADRO!N$4&amp;$E140),'Hoja de Trabajo para listado'!$A$151:$Z$151,0)),0)+IFERROR(INDEX('Hoja de Trabajo para listado'!$AB$155:$BA$1048576,MATCH($A140,'Hoja de Trabajo para listado'!$AB$155:$AB$1048576,0),MATCH((CUADRO!N$4&amp;$E140),'Hoja de Trabajo para listado'!$AB$151:$BA$151,0)),0)+IFERROR(INDEX('Hoja de Trabajo para listado'!$BC$155:$CB$1048576,MATCH($A140,'Hoja de Trabajo para listado'!$BC$155:$BC$1048576,0),MATCH((CUADRO!N$4&amp;$E140),'Hoja de Trabajo para listado'!$BC$151:$CB$151,0)),0)+IFERROR(INDEX('Hoja de Trabajo para listado'!$DE$153:$DG$274,MATCH($A140,'Hoja de Trabajo para listado'!$DE$153:$DE$1048576,0),MATCH((CUADRO!N$4&amp;$E140),'Hoja de Trabajo para listado'!$DE$151:$DG$151,0)),0)+IFERROR(INDEX('Hoja de Trabajo para listado'!$CD$155:$DC$1048576,MATCH($A140,'Hoja de Trabajo para listado'!$CD$155:$CD$1048576,0),MATCH((CUADRO!N$4&amp;$E140),'Hoja de Trabajo para listado'!$CD$151:$DC$151,0)),0)</f>
        <v>0</v>
      </c>
      <c r="O140" s="243">
        <f ca="1">+IFERROR(INDEX('Hoja de Trabajo para listado'!$A$155:$Z$1048576,MATCH($A140,'Hoja de Trabajo para listado'!$A$155:$A$1048576,0),MATCH((CUADRO!O$4&amp;$E140),'Hoja de Trabajo para listado'!$A$151:$Z$151,0)),0)+IFERROR(INDEX('Hoja de Trabajo para listado'!$AB$155:$BA$1048576,MATCH($A140,'Hoja de Trabajo para listado'!$AB$155:$AB$1048576,0),MATCH((CUADRO!O$4&amp;$E140),'Hoja de Trabajo para listado'!$AB$151:$BA$151,0)),0)+IFERROR(INDEX('Hoja de Trabajo para listado'!$BC$155:$CB$1048576,MATCH($A140,'Hoja de Trabajo para listado'!$BC$155:$BC$1048576,0),MATCH((CUADRO!O$4&amp;$E140),'Hoja de Trabajo para listado'!$BC$151:$CB$151,0)),0)+IFERROR(INDEX('Hoja de Trabajo para listado'!$DE$153:$DG$274,MATCH($A140,'Hoja de Trabajo para listado'!$DE$153:$DE$1048576,0),MATCH((CUADRO!O$4&amp;$E140),'Hoja de Trabajo para listado'!$DE$151:$DG$151,0)),0)+IFERROR(INDEX('Hoja de Trabajo para listado'!$CD$155:$DC$1048576,MATCH($A140,'Hoja de Trabajo para listado'!$CD$155:$CD$1048576,0),MATCH((CUADRO!O$4&amp;$E140),'Hoja de Trabajo para listado'!$CD$151:$DC$151,0)),0)</f>
        <v>0</v>
      </c>
      <c r="P140" s="243">
        <f ca="1">+IFERROR(INDEX('Hoja de Trabajo para listado'!$A$155:$Z$1048576,MATCH($A140,'Hoja de Trabajo para listado'!$A$155:$A$1048576,0),MATCH((CUADRO!P$4&amp;$E140),'Hoja de Trabajo para listado'!$A$151:$Z$151,0)),0)+IFERROR(INDEX('Hoja de Trabajo para listado'!$AB$155:$BA$1048576,MATCH($A140,'Hoja de Trabajo para listado'!$AB$155:$AB$1048576,0),MATCH((CUADRO!P$4&amp;$E140),'Hoja de Trabajo para listado'!$AB$151:$BA$151,0)),0)+IFERROR(INDEX('Hoja de Trabajo para listado'!$BC$155:$CB$1048576,MATCH($A140,'Hoja de Trabajo para listado'!$BC$155:$BC$1048576,0),MATCH((CUADRO!P$4&amp;$E140),'Hoja de Trabajo para listado'!$BC$151:$CB$151,0)),0)+IFERROR(INDEX('Hoja de Trabajo para listado'!$DE$153:$DG$274,MATCH($A140,'Hoja de Trabajo para listado'!$DE$153:$DE$1048576,0),MATCH((CUADRO!P$4&amp;$E140),'Hoja de Trabajo para listado'!$DE$151:$DG$151,0)),0)+IFERROR(INDEX('Hoja de Trabajo para listado'!$CD$155:$DC$1048576,MATCH($A140,'Hoja de Trabajo para listado'!$CD$155:$CD$1048576,0),MATCH((CUADRO!P$4&amp;$E140),'Hoja de Trabajo para listado'!$CD$151:$DC$151,0)),0)</f>
        <v>0</v>
      </c>
      <c r="Q140" s="243">
        <f ca="1">+IFERROR(INDEX('Hoja de Trabajo para listado'!$A$155:$Z$1048576,MATCH($A140,'Hoja de Trabajo para listado'!$A$155:$A$1048576,0),MATCH((CUADRO!Q$4&amp;$E140),'Hoja de Trabajo para listado'!$A$151:$Z$151,0)),0)+IFERROR(INDEX('Hoja de Trabajo para listado'!$AB$155:$BA$1048576,MATCH($A140,'Hoja de Trabajo para listado'!$AB$155:$AB$1048576,0),MATCH((CUADRO!Q$4&amp;$E140),'Hoja de Trabajo para listado'!$AB$151:$BA$151,0)),0)+IFERROR(INDEX('Hoja de Trabajo para listado'!$BC$155:$CB$1048576,MATCH($A140,'Hoja de Trabajo para listado'!$BC$155:$BC$1048576,0),MATCH((CUADRO!Q$4&amp;$E140),'Hoja de Trabajo para listado'!$BC$151:$CB$151,0)),0)+IFERROR(INDEX('Hoja de Trabajo para listado'!$DE$153:$DG$274,MATCH($A140,'Hoja de Trabajo para listado'!$DE$153:$DE$1048576,0),MATCH((CUADRO!Q$4&amp;$E140),'Hoja de Trabajo para listado'!$DE$151:$DG$151,0)),0)+IFERROR(INDEX('Hoja de Trabajo para listado'!$CD$155:$DC$1048576,MATCH($A140,'Hoja de Trabajo para listado'!$CD$155:$CD$1048576,0),MATCH((CUADRO!Q$4&amp;$E140),'Hoja de Trabajo para listado'!$CD$151:$DC$151,0)),0)</f>
        <v>0</v>
      </c>
      <c r="R140" s="243">
        <f t="shared" ca="1" si="7"/>
        <v>44658.76</v>
      </c>
      <c r="S140" s="243">
        <f ca="1">+R139+R140</f>
        <v>44658.76</v>
      </c>
      <c r="T140" s="243">
        <f ca="1">+S140</f>
        <v>44658.76</v>
      </c>
      <c r="U140" s="242">
        <f t="shared" si="8"/>
        <v>2</v>
      </c>
      <c r="V140" s="327" t="str">
        <f>+VLOOKUP(A140,bd_lista!$A$3:$E$592,5,FALSE)</f>
        <v>Instituciones Descentralizadas</v>
      </c>
      <c r="W140" s="398"/>
      <c r="X140" s="240">
        <f>+VLOOKUP(A140,[4]Sheet1!$A$13:$D$744,4,FALSE)</f>
        <v>66</v>
      </c>
      <c r="Y140" s="240" t="str">
        <f>+VLOOKUP(X140,bd_lista!$A$3:$C$592,3,FALSE)</f>
        <v>Ministerio de Planificación del Desarrollo</v>
      </c>
      <c r="Z140" s="288"/>
      <c r="AA140" s="317"/>
    </row>
    <row r="141" spans="1:27" ht="15" hidden="1" customHeight="1">
      <c r="A141" s="379">
        <v>212</v>
      </c>
      <c r="B141" s="393">
        <f>+A141</f>
        <v>212</v>
      </c>
      <c r="C141" s="245" t="str">
        <f>+VLOOKUP(A141,bd_lista!$A$3:$C$592,3,FALSE)</f>
        <v>Instituto Nacional de Reforma Agraria</v>
      </c>
      <c r="D141" s="395" t="str">
        <f>+C141</f>
        <v>Instituto Nacional de Reforma Agraria</v>
      </c>
      <c r="E141" s="245" t="s">
        <v>1303</v>
      </c>
      <c r="F141" s="241">
        <f ca="1">+IFERROR(INDEX('Hoja de Trabajo para listado'!$A$155:$Z$1048576,MATCH($A141,'Hoja de Trabajo para listado'!$A$155:$A$1048576,0),MATCH((CUADRO!F$4&amp;$E141),'Hoja de Trabajo para listado'!$A$151:$Z$151,0)),0)+IFERROR(INDEX('Hoja de Trabajo para listado'!$AB$155:$BA$1048576,MATCH($A141,'Hoja de Trabajo para listado'!$AB$155:$AB$1048576,0),MATCH((CUADRO!F$4&amp;$E141),'Hoja de Trabajo para listado'!$AB$151:$BA$151,0)),0)+IFERROR(INDEX('Hoja de Trabajo para listado'!$BC$155:$CB$1048576,MATCH($A141,'Hoja de Trabajo para listado'!$BC$155:$BC$1048576,0),MATCH((CUADRO!F$4&amp;$E141),'Hoja de Trabajo para listado'!$BC$151:$CB$151,0)),0)+IFERROR(INDEX('Hoja de Trabajo para listado'!$DE$153:$DG$274,MATCH($A141,'Hoja de Trabajo para listado'!$DE$153:$DE$1048576,0),MATCH((CUADRO!F$4&amp;$E141),'Hoja de Trabajo para listado'!$DE$151:$DG$151,0)),0)+IFERROR(INDEX('Hoja de Trabajo para listado'!$CD$155:$DC$1048576,MATCH($A141,'Hoja de Trabajo para listado'!$CD$155:$CD$1048576,0),MATCH((CUADRO!F$4&amp;$E141),'Hoja de Trabajo para listado'!$CD$151:$DC$151,0)),0)</f>
        <v>0</v>
      </c>
      <c r="G141" s="241">
        <f ca="1">+IFERROR(INDEX('Hoja de Trabajo para listado'!$A$155:$Z$1048576,MATCH($A141,'Hoja de Trabajo para listado'!$A$155:$A$1048576,0),MATCH((CUADRO!G$4&amp;$E141),'Hoja de Trabajo para listado'!$A$151:$Z$151,0)),0)+IFERROR(INDEX('Hoja de Trabajo para listado'!$AB$155:$BA$1048576,MATCH($A141,'Hoja de Trabajo para listado'!$AB$155:$AB$1048576,0),MATCH((CUADRO!G$4&amp;$E141),'Hoja de Trabajo para listado'!$AB$151:$BA$151,0)),0)+IFERROR(INDEX('Hoja de Trabajo para listado'!$BC$155:$CB$1048576,MATCH($A141,'Hoja de Trabajo para listado'!$BC$155:$BC$1048576,0),MATCH((CUADRO!G$4&amp;$E141),'Hoja de Trabajo para listado'!$BC$151:$CB$151,0)),0)+IFERROR(INDEX('Hoja de Trabajo para listado'!$DE$153:$DG$274,MATCH($A141,'Hoja de Trabajo para listado'!$DE$153:$DE$1048576,0),MATCH((CUADRO!G$4&amp;$E141),'Hoja de Trabajo para listado'!$DE$151:$DG$151,0)),0)+IFERROR(INDEX('Hoja de Trabajo para listado'!$CD$155:$DC$1048576,MATCH($A141,'Hoja de Trabajo para listado'!$CD$155:$CD$1048576,0),MATCH((CUADRO!G$4&amp;$E141),'Hoja de Trabajo para listado'!$CD$151:$DC$151,0)),0)</f>
        <v>0</v>
      </c>
      <c r="H141" s="241">
        <f ca="1">+IFERROR(INDEX('Hoja de Trabajo para listado'!$A$155:$Z$1048576,MATCH($A141,'Hoja de Trabajo para listado'!$A$155:$A$1048576,0),MATCH((CUADRO!H$4&amp;$E141),'Hoja de Trabajo para listado'!$A$151:$Z$151,0)),0)+IFERROR(INDEX('Hoja de Trabajo para listado'!$AB$155:$BA$1048576,MATCH($A141,'Hoja de Trabajo para listado'!$AB$155:$AB$1048576,0),MATCH((CUADRO!H$4&amp;$E141),'Hoja de Trabajo para listado'!$AB$151:$BA$151,0)),0)+IFERROR(INDEX('Hoja de Trabajo para listado'!$BC$155:$CB$1048576,MATCH($A141,'Hoja de Trabajo para listado'!$BC$155:$BC$1048576,0),MATCH((CUADRO!H$4&amp;$E141),'Hoja de Trabajo para listado'!$BC$151:$CB$151,0)),0)+IFERROR(INDEX('Hoja de Trabajo para listado'!$DE$153:$DG$274,MATCH($A141,'Hoja de Trabajo para listado'!$DE$153:$DE$1048576,0),MATCH((CUADRO!H$4&amp;$E141),'Hoja de Trabajo para listado'!$DE$151:$DG$151,0)),0)+IFERROR(INDEX('Hoja de Trabajo para listado'!$CD$155:$DC$1048576,MATCH($A141,'Hoja de Trabajo para listado'!$CD$155:$CD$1048576,0),MATCH((CUADRO!H$4&amp;$E141),'Hoja de Trabajo para listado'!$CD$151:$DC$151,0)),0)</f>
        <v>0</v>
      </c>
      <c r="I141" s="241">
        <f ca="1">+IFERROR(INDEX('Hoja de Trabajo para listado'!$A$155:$Z$1048576,MATCH($A141,'Hoja de Trabajo para listado'!$A$155:$A$1048576,0),MATCH((CUADRO!I$4&amp;$E141),'Hoja de Trabajo para listado'!$A$151:$Z$151,0)),0)+IFERROR(INDEX('Hoja de Trabajo para listado'!$AB$155:$BA$1048576,MATCH($A141,'Hoja de Trabajo para listado'!$AB$155:$AB$1048576,0),MATCH((CUADRO!I$4&amp;$E141),'Hoja de Trabajo para listado'!$AB$151:$BA$151,0)),0)+IFERROR(INDEX('Hoja de Trabajo para listado'!$BC$155:$CB$1048576,MATCH($A141,'Hoja de Trabajo para listado'!$BC$155:$BC$1048576,0),MATCH((CUADRO!I$4&amp;$E141),'Hoja de Trabajo para listado'!$BC$151:$CB$151,0)),0)+IFERROR(INDEX('Hoja de Trabajo para listado'!$DE$153:$DG$274,MATCH($A141,'Hoja de Trabajo para listado'!$DE$153:$DE$1048576,0),MATCH((CUADRO!I$4&amp;$E141),'Hoja de Trabajo para listado'!$DE$151:$DG$151,0)),0)+IFERROR(INDEX('Hoja de Trabajo para listado'!$CD$155:$DC$1048576,MATCH($A141,'Hoja de Trabajo para listado'!$CD$155:$CD$1048576,0),MATCH((CUADRO!I$4&amp;$E141),'Hoja de Trabajo para listado'!$CD$151:$DC$151,0)),0)</f>
        <v>0</v>
      </c>
      <c r="J141" s="241">
        <f ca="1">+IFERROR(INDEX('Hoja de Trabajo para listado'!$A$155:$Z$1048576,MATCH($A141,'Hoja de Trabajo para listado'!$A$155:$A$1048576,0),MATCH((CUADRO!J$4&amp;$E141),'Hoja de Trabajo para listado'!$A$151:$Z$151,0)),0)+IFERROR(INDEX('Hoja de Trabajo para listado'!$AB$155:$BA$1048576,MATCH($A141,'Hoja de Trabajo para listado'!$AB$155:$AB$1048576,0),MATCH((CUADRO!J$4&amp;$E141),'Hoja de Trabajo para listado'!$AB$151:$BA$151,0)),0)+IFERROR(INDEX('Hoja de Trabajo para listado'!$BC$155:$CB$1048576,MATCH($A141,'Hoja de Trabajo para listado'!$BC$155:$BC$1048576,0),MATCH((CUADRO!J$4&amp;$E141),'Hoja de Trabajo para listado'!$BC$151:$CB$151,0)),0)+IFERROR(INDEX('Hoja de Trabajo para listado'!$DE$153:$DG$274,MATCH($A141,'Hoja de Trabajo para listado'!$DE$153:$DE$1048576,0),MATCH((CUADRO!J$4&amp;$E141),'Hoja de Trabajo para listado'!$DE$151:$DG$151,0)),0)+IFERROR(INDEX('Hoja de Trabajo para listado'!$CD$155:$DC$1048576,MATCH($A141,'Hoja de Trabajo para listado'!$CD$155:$CD$1048576,0),MATCH((CUADRO!J$4&amp;$E141),'Hoja de Trabajo para listado'!$CD$151:$DC$151,0)),0)</f>
        <v>0</v>
      </c>
      <c r="K141" s="241">
        <f ca="1">+IFERROR(INDEX('Hoja de Trabajo para listado'!$A$155:$Z$1048576,MATCH($A141,'Hoja de Trabajo para listado'!$A$155:$A$1048576,0),MATCH((CUADRO!K$4&amp;$E141),'Hoja de Trabajo para listado'!$A$151:$Z$151,0)),0)+IFERROR(INDEX('Hoja de Trabajo para listado'!$AB$155:$BA$1048576,MATCH($A141,'Hoja de Trabajo para listado'!$AB$155:$AB$1048576,0),MATCH((CUADRO!K$4&amp;$E141),'Hoja de Trabajo para listado'!$AB$151:$BA$151,0)),0)+IFERROR(INDEX('Hoja de Trabajo para listado'!$BC$155:$CB$1048576,MATCH($A141,'Hoja de Trabajo para listado'!$BC$155:$BC$1048576,0),MATCH((CUADRO!K$4&amp;$E141),'Hoja de Trabajo para listado'!$BC$151:$CB$151,0)),0)+IFERROR(INDEX('Hoja de Trabajo para listado'!$DE$153:$DG$274,MATCH($A141,'Hoja de Trabajo para listado'!$DE$153:$DE$1048576,0),MATCH((CUADRO!K$4&amp;$E141),'Hoja de Trabajo para listado'!$DE$151:$DG$151,0)),0)+IFERROR(INDEX('Hoja de Trabajo para listado'!$CD$155:$DC$1048576,MATCH($A141,'Hoja de Trabajo para listado'!$CD$155:$CD$1048576,0),MATCH((CUADRO!K$4&amp;$E141),'Hoja de Trabajo para listado'!$CD$151:$DC$151,0)),0)</f>
        <v>0</v>
      </c>
      <c r="L141" s="241">
        <f ca="1">+IFERROR(INDEX('Hoja de Trabajo para listado'!$A$155:$Z$1048576,MATCH($A141,'Hoja de Trabajo para listado'!$A$155:$A$1048576,0),MATCH((CUADRO!L$4&amp;$E141),'Hoja de Trabajo para listado'!$A$151:$Z$151,0)),0)+IFERROR(INDEX('Hoja de Trabajo para listado'!$AB$155:$BA$1048576,MATCH($A141,'Hoja de Trabajo para listado'!$AB$155:$AB$1048576,0),MATCH((CUADRO!L$4&amp;$E141),'Hoja de Trabajo para listado'!$AB$151:$BA$151,0)),0)+IFERROR(INDEX('Hoja de Trabajo para listado'!$BC$155:$CB$1048576,MATCH($A141,'Hoja de Trabajo para listado'!$BC$155:$BC$1048576,0),MATCH((CUADRO!L$4&amp;$E141),'Hoja de Trabajo para listado'!$BC$151:$CB$151,0)),0)+IFERROR(INDEX('Hoja de Trabajo para listado'!$DE$153:$DG$274,MATCH($A141,'Hoja de Trabajo para listado'!$DE$153:$DE$1048576,0),MATCH((CUADRO!L$4&amp;$E141),'Hoja de Trabajo para listado'!$DE$151:$DG$151,0)),0)+IFERROR(INDEX('Hoja de Trabajo para listado'!$CD$155:$DC$1048576,MATCH($A141,'Hoja de Trabajo para listado'!$CD$155:$CD$1048576,0),MATCH((CUADRO!L$4&amp;$E141),'Hoja de Trabajo para listado'!$CD$151:$DC$151,0)),0)</f>
        <v>0</v>
      </c>
      <c r="M141" s="241">
        <f ca="1">+IFERROR(INDEX('Hoja de Trabajo para listado'!$A$155:$Z$1048576,MATCH($A141,'Hoja de Trabajo para listado'!$A$155:$A$1048576,0),MATCH((CUADRO!M$4&amp;$E141),'Hoja de Trabajo para listado'!$A$151:$Z$151,0)),0)+IFERROR(INDEX('Hoja de Trabajo para listado'!$AB$155:$BA$1048576,MATCH($A141,'Hoja de Trabajo para listado'!$AB$155:$AB$1048576,0),MATCH((CUADRO!M$4&amp;$E141),'Hoja de Trabajo para listado'!$AB$151:$BA$151,0)),0)+IFERROR(INDEX('Hoja de Trabajo para listado'!$BC$155:$CB$1048576,MATCH($A141,'Hoja de Trabajo para listado'!$BC$155:$BC$1048576,0),MATCH((CUADRO!M$4&amp;$E141),'Hoja de Trabajo para listado'!$BC$151:$CB$151,0)),0)+IFERROR(INDEX('Hoja de Trabajo para listado'!$DE$153:$DG$274,MATCH($A141,'Hoja de Trabajo para listado'!$DE$153:$DE$1048576,0),MATCH((CUADRO!M$4&amp;$E141),'Hoja de Trabajo para listado'!$DE$151:$DG$151,0)),0)+IFERROR(INDEX('Hoja de Trabajo para listado'!$CD$155:$DC$1048576,MATCH($A141,'Hoja de Trabajo para listado'!$CD$155:$CD$1048576,0),MATCH((CUADRO!M$4&amp;$E141),'Hoja de Trabajo para listado'!$CD$151:$DC$151,0)),0)</f>
        <v>0</v>
      </c>
      <c r="N141" s="241">
        <f ca="1">+IFERROR(INDEX('Hoja de Trabajo para listado'!$A$155:$Z$1048576,MATCH($A141,'Hoja de Trabajo para listado'!$A$155:$A$1048576,0),MATCH((CUADRO!N$4&amp;$E141),'Hoja de Trabajo para listado'!$A$151:$Z$151,0)),0)+IFERROR(INDEX('Hoja de Trabajo para listado'!$AB$155:$BA$1048576,MATCH($A141,'Hoja de Trabajo para listado'!$AB$155:$AB$1048576,0),MATCH((CUADRO!N$4&amp;$E141),'Hoja de Trabajo para listado'!$AB$151:$BA$151,0)),0)+IFERROR(INDEX('Hoja de Trabajo para listado'!$BC$155:$CB$1048576,MATCH($A141,'Hoja de Trabajo para listado'!$BC$155:$BC$1048576,0),MATCH((CUADRO!N$4&amp;$E141),'Hoja de Trabajo para listado'!$BC$151:$CB$151,0)),0)+IFERROR(INDEX('Hoja de Trabajo para listado'!$DE$153:$DG$274,MATCH($A141,'Hoja de Trabajo para listado'!$DE$153:$DE$1048576,0),MATCH((CUADRO!N$4&amp;$E141),'Hoja de Trabajo para listado'!$DE$151:$DG$151,0)),0)+IFERROR(INDEX('Hoja de Trabajo para listado'!$CD$155:$DC$1048576,MATCH($A141,'Hoja de Trabajo para listado'!$CD$155:$CD$1048576,0),MATCH((CUADRO!N$4&amp;$E141),'Hoja de Trabajo para listado'!$CD$151:$DC$151,0)),0)</f>
        <v>0</v>
      </c>
      <c r="O141" s="241">
        <f ca="1">+IFERROR(INDEX('Hoja de Trabajo para listado'!$A$155:$Z$1048576,MATCH($A141,'Hoja de Trabajo para listado'!$A$155:$A$1048576,0),MATCH((CUADRO!O$4&amp;$E141),'Hoja de Trabajo para listado'!$A$151:$Z$151,0)),0)+IFERROR(INDEX('Hoja de Trabajo para listado'!$AB$155:$BA$1048576,MATCH($A141,'Hoja de Trabajo para listado'!$AB$155:$AB$1048576,0),MATCH((CUADRO!O$4&amp;$E141),'Hoja de Trabajo para listado'!$AB$151:$BA$151,0)),0)+IFERROR(INDEX('Hoja de Trabajo para listado'!$BC$155:$CB$1048576,MATCH($A141,'Hoja de Trabajo para listado'!$BC$155:$BC$1048576,0),MATCH((CUADRO!O$4&amp;$E141),'Hoja de Trabajo para listado'!$BC$151:$CB$151,0)),0)+IFERROR(INDEX('Hoja de Trabajo para listado'!$DE$153:$DG$274,MATCH($A141,'Hoja de Trabajo para listado'!$DE$153:$DE$1048576,0),MATCH((CUADRO!O$4&amp;$E141),'Hoja de Trabajo para listado'!$DE$151:$DG$151,0)),0)+IFERROR(INDEX('Hoja de Trabajo para listado'!$CD$155:$DC$1048576,MATCH($A141,'Hoja de Trabajo para listado'!$CD$155:$CD$1048576,0),MATCH((CUADRO!O$4&amp;$E141),'Hoja de Trabajo para listado'!$CD$151:$DC$151,0)),0)</f>
        <v>0</v>
      </c>
      <c r="P141" s="241">
        <f ca="1">+IFERROR(INDEX('Hoja de Trabajo para listado'!$A$155:$Z$1048576,MATCH($A141,'Hoja de Trabajo para listado'!$A$155:$A$1048576,0),MATCH((CUADRO!P$4&amp;$E141),'Hoja de Trabajo para listado'!$A$151:$Z$151,0)),0)+IFERROR(INDEX('Hoja de Trabajo para listado'!$AB$155:$BA$1048576,MATCH($A141,'Hoja de Trabajo para listado'!$AB$155:$AB$1048576,0),MATCH((CUADRO!P$4&amp;$E141),'Hoja de Trabajo para listado'!$AB$151:$BA$151,0)),0)+IFERROR(INDEX('Hoja de Trabajo para listado'!$BC$155:$CB$1048576,MATCH($A141,'Hoja de Trabajo para listado'!$BC$155:$BC$1048576,0),MATCH((CUADRO!P$4&amp;$E141),'Hoja de Trabajo para listado'!$BC$151:$CB$151,0)),0)+IFERROR(INDEX('Hoja de Trabajo para listado'!$DE$153:$DG$274,MATCH($A141,'Hoja de Trabajo para listado'!$DE$153:$DE$1048576,0),MATCH((CUADRO!P$4&amp;$E141),'Hoja de Trabajo para listado'!$DE$151:$DG$151,0)),0)+IFERROR(INDEX('Hoja de Trabajo para listado'!$CD$155:$DC$1048576,MATCH($A141,'Hoja de Trabajo para listado'!$CD$155:$CD$1048576,0),MATCH((CUADRO!P$4&amp;$E141),'Hoja de Trabajo para listado'!$CD$151:$DC$151,0)),0)</f>
        <v>0</v>
      </c>
      <c r="Q141" s="241">
        <f ca="1">+IFERROR(INDEX('Hoja de Trabajo para listado'!$A$155:$Z$1048576,MATCH($A141,'Hoja de Trabajo para listado'!$A$155:$A$1048576,0),MATCH((CUADRO!Q$4&amp;$E141),'Hoja de Trabajo para listado'!$A$151:$Z$151,0)),0)+IFERROR(INDEX('Hoja de Trabajo para listado'!$AB$155:$BA$1048576,MATCH($A141,'Hoja de Trabajo para listado'!$AB$155:$AB$1048576,0),MATCH((CUADRO!Q$4&amp;$E141),'Hoja de Trabajo para listado'!$AB$151:$BA$151,0)),0)+IFERROR(INDEX('Hoja de Trabajo para listado'!$BC$155:$CB$1048576,MATCH($A141,'Hoja de Trabajo para listado'!$BC$155:$BC$1048576,0),MATCH((CUADRO!Q$4&amp;$E141),'Hoja de Trabajo para listado'!$BC$151:$CB$151,0)),0)+IFERROR(INDEX('Hoja de Trabajo para listado'!$DE$153:$DG$274,MATCH($A141,'Hoja de Trabajo para listado'!$DE$153:$DE$1048576,0),MATCH((CUADRO!Q$4&amp;$E141),'Hoja de Trabajo para listado'!$DE$151:$DG$151,0)),0)+IFERROR(INDEX('Hoja de Trabajo para listado'!$CD$155:$DC$1048576,MATCH($A141,'Hoja de Trabajo para listado'!$CD$155:$CD$1048576,0),MATCH((CUADRO!Q$4&amp;$E141),'Hoja de Trabajo para listado'!$CD$151:$DC$151,0)),0)</f>
        <v>0</v>
      </c>
      <c r="R141" s="241">
        <f t="shared" ca="1" si="7"/>
        <v>0</v>
      </c>
      <c r="S141" s="241"/>
      <c r="T141" s="241">
        <f ca="1">+T142</f>
        <v>0</v>
      </c>
      <c r="U141" s="240">
        <f t="shared" si="8"/>
        <v>1</v>
      </c>
      <c r="V141" s="327" t="str">
        <f>+VLOOKUP(A141,bd_lista!$A$3:$E$592,5,FALSE)</f>
        <v>Instituciones Descentralizadas</v>
      </c>
      <c r="W141" s="397" t="str">
        <f>+V141</f>
        <v>Instituciones Descentralizadas</v>
      </c>
      <c r="X141" s="240">
        <f>+VLOOKUP(A141,[4]Sheet1!$A$13:$D$744,4,FALSE)</f>
        <v>47</v>
      </c>
      <c r="Y141" s="240" t="str">
        <f>+VLOOKUP(X141,bd_lista!$A$3:$C$592,3,FALSE)</f>
        <v>Ministerio de Desarrollo Rural y Tierras</v>
      </c>
      <c r="Z141" s="290">
        <f>+X141</f>
        <v>47</v>
      </c>
      <c r="AA141" s="291" t="str">
        <f>+Y141</f>
        <v>Ministerio de Desarrollo Rural y Tierras</v>
      </c>
    </row>
    <row r="142" spans="1:27" ht="15" hidden="1" customHeight="1">
      <c r="A142" s="378">
        <v>212</v>
      </c>
      <c r="B142" s="394"/>
      <c r="C142" s="327" t="str">
        <f>+VLOOKUP(A142,bd_lista!$A$3:$C$592,3,FALSE)</f>
        <v>Instituto Nacional de Reforma Agraria</v>
      </c>
      <c r="D142" s="396"/>
      <c r="E142" s="327" t="s">
        <v>1304</v>
      </c>
      <c r="F142" s="243">
        <f ca="1">+IFERROR(INDEX('Hoja de Trabajo para listado'!$A$155:$Z$1048576,MATCH($A142,'Hoja de Trabajo para listado'!$A$155:$A$1048576,0),MATCH((CUADRO!F$4&amp;$E142),'Hoja de Trabajo para listado'!$A$151:$Z$151,0)),0)+IFERROR(INDEX('Hoja de Trabajo para listado'!$AB$155:$BA$1048576,MATCH($A142,'Hoja de Trabajo para listado'!$AB$155:$AB$1048576,0),MATCH((CUADRO!F$4&amp;$E142),'Hoja de Trabajo para listado'!$AB$151:$BA$151,0)),0)+IFERROR(INDEX('Hoja de Trabajo para listado'!$BC$155:$CB$1048576,MATCH($A142,'Hoja de Trabajo para listado'!$BC$155:$BC$1048576,0),MATCH((CUADRO!F$4&amp;$E142),'Hoja de Trabajo para listado'!$BC$151:$CB$151,0)),0)+IFERROR(INDEX('Hoja de Trabajo para listado'!$DE$153:$DG$274,MATCH($A142,'Hoja de Trabajo para listado'!$DE$153:$DE$1048576,0),MATCH((CUADRO!F$4&amp;$E142),'Hoja de Trabajo para listado'!$DE$151:$DG$151,0)),0)+IFERROR(INDEX('Hoja de Trabajo para listado'!$CD$155:$DC$1048576,MATCH($A142,'Hoja de Trabajo para listado'!$CD$155:$CD$1048576,0),MATCH((CUADRO!F$4&amp;$E142),'Hoja de Trabajo para listado'!$CD$151:$DC$151,0)),0)</f>
        <v>0</v>
      </c>
      <c r="G142" s="243">
        <f ca="1">+IFERROR(INDEX('Hoja de Trabajo para listado'!$A$155:$Z$1048576,MATCH($A142,'Hoja de Trabajo para listado'!$A$155:$A$1048576,0),MATCH((CUADRO!G$4&amp;$E142),'Hoja de Trabajo para listado'!$A$151:$Z$151,0)),0)+IFERROR(INDEX('Hoja de Trabajo para listado'!$AB$155:$BA$1048576,MATCH($A142,'Hoja de Trabajo para listado'!$AB$155:$AB$1048576,0),MATCH((CUADRO!G$4&amp;$E142),'Hoja de Trabajo para listado'!$AB$151:$BA$151,0)),0)+IFERROR(INDEX('Hoja de Trabajo para listado'!$BC$155:$CB$1048576,MATCH($A142,'Hoja de Trabajo para listado'!$BC$155:$BC$1048576,0),MATCH((CUADRO!G$4&amp;$E142),'Hoja de Trabajo para listado'!$BC$151:$CB$151,0)),0)+IFERROR(INDEX('Hoja de Trabajo para listado'!$DE$153:$DG$274,MATCH($A142,'Hoja de Trabajo para listado'!$DE$153:$DE$1048576,0),MATCH((CUADRO!G$4&amp;$E142),'Hoja de Trabajo para listado'!$DE$151:$DG$151,0)),0)+IFERROR(INDEX('Hoja de Trabajo para listado'!$CD$155:$DC$1048576,MATCH($A142,'Hoja de Trabajo para listado'!$CD$155:$CD$1048576,0),MATCH((CUADRO!G$4&amp;$E142),'Hoja de Trabajo para listado'!$CD$151:$DC$151,0)),0)</f>
        <v>0</v>
      </c>
      <c r="H142" s="243">
        <f ca="1">+IFERROR(INDEX('Hoja de Trabajo para listado'!$A$155:$Z$1048576,MATCH($A142,'Hoja de Trabajo para listado'!$A$155:$A$1048576,0),MATCH((CUADRO!H$4&amp;$E142),'Hoja de Trabajo para listado'!$A$151:$Z$151,0)),0)+IFERROR(INDEX('Hoja de Trabajo para listado'!$AB$155:$BA$1048576,MATCH($A142,'Hoja de Trabajo para listado'!$AB$155:$AB$1048576,0),MATCH((CUADRO!H$4&amp;$E142),'Hoja de Trabajo para listado'!$AB$151:$BA$151,0)),0)+IFERROR(INDEX('Hoja de Trabajo para listado'!$BC$155:$CB$1048576,MATCH($A142,'Hoja de Trabajo para listado'!$BC$155:$BC$1048576,0),MATCH((CUADRO!H$4&amp;$E142),'Hoja de Trabajo para listado'!$BC$151:$CB$151,0)),0)+IFERROR(INDEX('Hoja de Trabajo para listado'!$DE$153:$DG$274,MATCH($A142,'Hoja de Trabajo para listado'!$DE$153:$DE$1048576,0),MATCH((CUADRO!H$4&amp;$E142),'Hoja de Trabajo para listado'!$DE$151:$DG$151,0)),0)+IFERROR(INDEX('Hoja de Trabajo para listado'!$CD$155:$DC$1048576,MATCH($A142,'Hoja de Trabajo para listado'!$CD$155:$CD$1048576,0),MATCH((CUADRO!H$4&amp;$E142),'Hoja de Trabajo para listado'!$CD$151:$DC$151,0)),0)</f>
        <v>0</v>
      </c>
      <c r="I142" s="243">
        <f ca="1">+IFERROR(INDEX('Hoja de Trabajo para listado'!$A$155:$Z$1048576,MATCH($A142,'Hoja de Trabajo para listado'!$A$155:$A$1048576,0),MATCH((CUADRO!I$4&amp;$E142),'Hoja de Trabajo para listado'!$A$151:$Z$151,0)),0)+IFERROR(INDEX('Hoja de Trabajo para listado'!$AB$155:$BA$1048576,MATCH($A142,'Hoja de Trabajo para listado'!$AB$155:$AB$1048576,0),MATCH((CUADRO!I$4&amp;$E142),'Hoja de Trabajo para listado'!$AB$151:$BA$151,0)),0)+IFERROR(INDEX('Hoja de Trabajo para listado'!$BC$155:$CB$1048576,MATCH($A142,'Hoja de Trabajo para listado'!$BC$155:$BC$1048576,0),MATCH((CUADRO!I$4&amp;$E142),'Hoja de Trabajo para listado'!$BC$151:$CB$151,0)),0)+IFERROR(INDEX('Hoja de Trabajo para listado'!$DE$153:$DG$274,MATCH($A142,'Hoja de Trabajo para listado'!$DE$153:$DE$1048576,0),MATCH((CUADRO!I$4&amp;$E142),'Hoja de Trabajo para listado'!$DE$151:$DG$151,0)),0)+IFERROR(INDEX('Hoja de Trabajo para listado'!$CD$155:$DC$1048576,MATCH($A142,'Hoja de Trabajo para listado'!$CD$155:$CD$1048576,0),MATCH((CUADRO!I$4&amp;$E142),'Hoja de Trabajo para listado'!$CD$151:$DC$151,0)),0)</f>
        <v>0</v>
      </c>
      <c r="J142" s="243">
        <f ca="1">+IFERROR(INDEX('Hoja de Trabajo para listado'!$A$155:$Z$1048576,MATCH($A142,'Hoja de Trabajo para listado'!$A$155:$A$1048576,0),MATCH((CUADRO!J$4&amp;$E142),'Hoja de Trabajo para listado'!$A$151:$Z$151,0)),0)+IFERROR(INDEX('Hoja de Trabajo para listado'!$AB$155:$BA$1048576,MATCH($A142,'Hoja de Trabajo para listado'!$AB$155:$AB$1048576,0),MATCH((CUADRO!J$4&amp;$E142),'Hoja de Trabajo para listado'!$AB$151:$BA$151,0)),0)+IFERROR(INDEX('Hoja de Trabajo para listado'!$BC$155:$CB$1048576,MATCH($A142,'Hoja de Trabajo para listado'!$BC$155:$BC$1048576,0),MATCH((CUADRO!J$4&amp;$E142),'Hoja de Trabajo para listado'!$BC$151:$CB$151,0)),0)+IFERROR(INDEX('Hoja de Trabajo para listado'!$DE$153:$DG$274,MATCH($A142,'Hoja de Trabajo para listado'!$DE$153:$DE$1048576,0),MATCH((CUADRO!J$4&amp;$E142),'Hoja de Trabajo para listado'!$DE$151:$DG$151,0)),0)+IFERROR(INDEX('Hoja de Trabajo para listado'!$CD$155:$DC$1048576,MATCH($A142,'Hoja de Trabajo para listado'!$CD$155:$CD$1048576,0),MATCH((CUADRO!J$4&amp;$E142),'Hoja de Trabajo para listado'!$CD$151:$DC$151,0)),0)</f>
        <v>0</v>
      </c>
      <c r="K142" s="243">
        <f ca="1">+IFERROR(INDEX('Hoja de Trabajo para listado'!$A$155:$Z$1048576,MATCH($A142,'Hoja de Trabajo para listado'!$A$155:$A$1048576,0),MATCH((CUADRO!K$4&amp;$E142),'Hoja de Trabajo para listado'!$A$151:$Z$151,0)),0)+IFERROR(INDEX('Hoja de Trabajo para listado'!$AB$155:$BA$1048576,MATCH($A142,'Hoja de Trabajo para listado'!$AB$155:$AB$1048576,0),MATCH((CUADRO!K$4&amp;$E142),'Hoja de Trabajo para listado'!$AB$151:$BA$151,0)),0)+IFERROR(INDEX('Hoja de Trabajo para listado'!$BC$155:$CB$1048576,MATCH($A142,'Hoja de Trabajo para listado'!$BC$155:$BC$1048576,0),MATCH((CUADRO!K$4&amp;$E142),'Hoja de Trabajo para listado'!$BC$151:$CB$151,0)),0)+IFERROR(INDEX('Hoja de Trabajo para listado'!$DE$153:$DG$274,MATCH($A142,'Hoja de Trabajo para listado'!$DE$153:$DE$1048576,0),MATCH((CUADRO!K$4&amp;$E142),'Hoja de Trabajo para listado'!$DE$151:$DG$151,0)),0)+IFERROR(INDEX('Hoja de Trabajo para listado'!$CD$155:$DC$1048576,MATCH($A142,'Hoja de Trabajo para listado'!$CD$155:$CD$1048576,0),MATCH((CUADRO!K$4&amp;$E142),'Hoja de Trabajo para listado'!$CD$151:$DC$151,0)),0)</f>
        <v>0</v>
      </c>
      <c r="L142" s="243">
        <f ca="1">+IFERROR(INDEX('Hoja de Trabajo para listado'!$A$155:$Z$1048576,MATCH($A142,'Hoja de Trabajo para listado'!$A$155:$A$1048576,0),MATCH((CUADRO!L$4&amp;$E142),'Hoja de Trabajo para listado'!$A$151:$Z$151,0)),0)+IFERROR(INDEX('Hoja de Trabajo para listado'!$AB$155:$BA$1048576,MATCH($A142,'Hoja de Trabajo para listado'!$AB$155:$AB$1048576,0),MATCH((CUADRO!L$4&amp;$E142),'Hoja de Trabajo para listado'!$AB$151:$BA$151,0)),0)+IFERROR(INDEX('Hoja de Trabajo para listado'!$BC$155:$CB$1048576,MATCH($A142,'Hoja de Trabajo para listado'!$BC$155:$BC$1048576,0),MATCH((CUADRO!L$4&amp;$E142),'Hoja de Trabajo para listado'!$BC$151:$CB$151,0)),0)+IFERROR(INDEX('Hoja de Trabajo para listado'!$DE$153:$DG$274,MATCH($A142,'Hoja de Trabajo para listado'!$DE$153:$DE$1048576,0),MATCH((CUADRO!L$4&amp;$E142),'Hoja de Trabajo para listado'!$DE$151:$DG$151,0)),0)+IFERROR(INDEX('Hoja de Trabajo para listado'!$CD$155:$DC$1048576,MATCH($A142,'Hoja de Trabajo para listado'!$CD$155:$CD$1048576,0),MATCH((CUADRO!L$4&amp;$E142),'Hoja de Trabajo para listado'!$CD$151:$DC$151,0)),0)</f>
        <v>0</v>
      </c>
      <c r="M142" s="243">
        <f ca="1">+IFERROR(INDEX('Hoja de Trabajo para listado'!$A$155:$Z$1048576,MATCH($A142,'Hoja de Trabajo para listado'!$A$155:$A$1048576,0),MATCH((CUADRO!M$4&amp;$E142),'Hoja de Trabajo para listado'!$A$151:$Z$151,0)),0)+IFERROR(INDEX('Hoja de Trabajo para listado'!$AB$155:$BA$1048576,MATCH($A142,'Hoja de Trabajo para listado'!$AB$155:$AB$1048576,0),MATCH((CUADRO!M$4&amp;$E142),'Hoja de Trabajo para listado'!$AB$151:$BA$151,0)),0)+IFERROR(INDEX('Hoja de Trabajo para listado'!$BC$155:$CB$1048576,MATCH($A142,'Hoja de Trabajo para listado'!$BC$155:$BC$1048576,0),MATCH((CUADRO!M$4&amp;$E142),'Hoja de Trabajo para listado'!$BC$151:$CB$151,0)),0)+IFERROR(INDEX('Hoja de Trabajo para listado'!$DE$153:$DG$274,MATCH($A142,'Hoja de Trabajo para listado'!$DE$153:$DE$1048576,0),MATCH((CUADRO!M$4&amp;$E142),'Hoja de Trabajo para listado'!$DE$151:$DG$151,0)),0)+IFERROR(INDEX('Hoja de Trabajo para listado'!$CD$155:$DC$1048576,MATCH($A142,'Hoja de Trabajo para listado'!$CD$155:$CD$1048576,0),MATCH((CUADRO!M$4&amp;$E142),'Hoja de Trabajo para listado'!$CD$151:$DC$151,0)),0)</f>
        <v>0</v>
      </c>
      <c r="N142" s="243">
        <f ca="1">+IFERROR(INDEX('Hoja de Trabajo para listado'!$A$155:$Z$1048576,MATCH($A142,'Hoja de Trabajo para listado'!$A$155:$A$1048576,0),MATCH((CUADRO!N$4&amp;$E142),'Hoja de Trabajo para listado'!$A$151:$Z$151,0)),0)+IFERROR(INDEX('Hoja de Trabajo para listado'!$AB$155:$BA$1048576,MATCH($A142,'Hoja de Trabajo para listado'!$AB$155:$AB$1048576,0),MATCH((CUADRO!N$4&amp;$E142),'Hoja de Trabajo para listado'!$AB$151:$BA$151,0)),0)+IFERROR(INDEX('Hoja de Trabajo para listado'!$BC$155:$CB$1048576,MATCH($A142,'Hoja de Trabajo para listado'!$BC$155:$BC$1048576,0),MATCH((CUADRO!N$4&amp;$E142),'Hoja de Trabajo para listado'!$BC$151:$CB$151,0)),0)+IFERROR(INDEX('Hoja de Trabajo para listado'!$DE$153:$DG$274,MATCH($A142,'Hoja de Trabajo para listado'!$DE$153:$DE$1048576,0),MATCH((CUADRO!N$4&amp;$E142),'Hoja de Trabajo para listado'!$DE$151:$DG$151,0)),0)+IFERROR(INDEX('Hoja de Trabajo para listado'!$CD$155:$DC$1048576,MATCH($A142,'Hoja de Trabajo para listado'!$CD$155:$CD$1048576,0),MATCH((CUADRO!N$4&amp;$E142),'Hoja de Trabajo para listado'!$CD$151:$DC$151,0)),0)</f>
        <v>0</v>
      </c>
      <c r="O142" s="243">
        <f ca="1">+IFERROR(INDEX('Hoja de Trabajo para listado'!$A$155:$Z$1048576,MATCH($A142,'Hoja de Trabajo para listado'!$A$155:$A$1048576,0),MATCH((CUADRO!O$4&amp;$E142),'Hoja de Trabajo para listado'!$A$151:$Z$151,0)),0)+IFERROR(INDEX('Hoja de Trabajo para listado'!$AB$155:$BA$1048576,MATCH($A142,'Hoja de Trabajo para listado'!$AB$155:$AB$1048576,0),MATCH((CUADRO!O$4&amp;$E142),'Hoja de Trabajo para listado'!$AB$151:$BA$151,0)),0)+IFERROR(INDEX('Hoja de Trabajo para listado'!$BC$155:$CB$1048576,MATCH($A142,'Hoja de Trabajo para listado'!$BC$155:$BC$1048576,0),MATCH((CUADRO!O$4&amp;$E142),'Hoja de Trabajo para listado'!$BC$151:$CB$151,0)),0)+IFERROR(INDEX('Hoja de Trabajo para listado'!$DE$153:$DG$274,MATCH($A142,'Hoja de Trabajo para listado'!$DE$153:$DE$1048576,0),MATCH((CUADRO!O$4&amp;$E142),'Hoja de Trabajo para listado'!$DE$151:$DG$151,0)),0)+IFERROR(INDEX('Hoja de Trabajo para listado'!$CD$155:$DC$1048576,MATCH($A142,'Hoja de Trabajo para listado'!$CD$155:$CD$1048576,0),MATCH((CUADRO!O$4&amp;$E142),'Hoja de Trabajo para listado'!$CD$151:$DC$151,0)),0)</f>
        <v>0</v>
      </c>
      <c r="P142" s="243">
        <f ca="1">+IFERROR(INDEX('Hoja de Trabajo para listado'!$A$155:$Z$1048576,MATCH($A142,'Hoja de Trabajo para listado'!$A$155:$A$1048576,0),MATCH((CUADRO!P$4&amp;$E142),'Hoja de Trabajo para listado'!$A$151:$Z$151,0)),0)+IFERROR(INDEX('Hoja de Trabajo para listado'!$AB$155:$BA$1048576,MATCH($A142,'Hoja de Trabajo para listado'!$AB$155:$AB$1048576,0),MATCH((CUADRO!P$4&amp;$E142),'Hoja de Trabajo para listado'!$AB$151:$BA$151,0)),0)+IFERROR(INDEX('Hoja de Trabajo para listado'!$BC$155:$CB$1048576,MATCH($A142,'Hoja de Trabajo para listado'!$BC$155:$BC$1048576,0),MATCH((CUADRO!P$4&amp;$E142),'Hoja de Trabajo para listado'!$BC$151:$CB$151,0)),0)+IFERROR(INDEX('Hoja de Trabajo para listado'!$DE$153:$DG$274,MATCH($A142,'Hoja de Trabajo para listado'!$DE$153:$DE$1048576,0),MATCH((CUADRO!P$4&amp;$E142),'Hoja de Trabajo para listado'!$DE$151:$DG$151,0)),0)+IFERROR(INDEX('Hoja de Trabajo para listado'!$CD$155:$DC$1048576,MATCH($A142,'Hoja de Trabajo para listado'!$CD$155:$CD$1048576,0),MATCH((CUADRO!P$4&amp;$E142),'Hoja de Trabajo para listado'!$CD$151:$DC$151,0)),0)</f>
        <v>0</v>
      </c>
      <c r="Q142" s="243">
        <f ca="1">+IFERROR(INDEX('Hoja de Trabajo para listado'!$A$155:$Z$1048576,MATCH($A142,'Hoja de Trabajo para listado'!$A$155:$A$1048576,0),MATCH((CUADRO!Q$4&amp;$E142),'Hoja de Trabajo para listado'!$A$151:$Z$151,0)),0)+IFERROR(INDEX('Hoja de Trabajo para listado'!$AB$155:$BA$1048576,MATCH($A142,'Hoja de Trabajo para listado'!$AB$155:$AB$1048576,0),MATCH((CUADRO!Q$4&amp;$E142),'Hoja de Trabajo para listado'!$AB$151:$BA$151,0)),0)+IFERROR(INDEX('Hoja de Trabajo para listado'!$BC$155:$CB$1048576,MATCH($A142,'Hoja de Trabajo para listado'!$BC$155:$BC$1048576,0),MATCH((CUADRO!Q$4&amp;$E142),'Hoja de Trabajo para listado'!$BC$151:$CB$151,0)),0)+IFERROR(INDEX('Hoja de Trabajo para listado'!$DE$153:$DG$274,MATCH($A142,'Hoja de Trabajo para listado'!$DE$153:$DE$1048576,0),MATCH((CUADRO!Q$4&amp;$E142),'Hoja de Trabajo para listado'!$DE$151:$DG$151,0)),0)+IFERROR(INDEX('Hoja de Trabajo para listado'!$CD$155:$DC$1048576,MATCH($A142,'Hoja de Trabajo para listado'!$CD$155:$CD$1048576,0),MATCH((CUADRO!Q$4&amp;$E142),'Hoja de Trabajo para listado'!$CD$151:$DC$151,0)),0)</f>
        <v>0</v>
      </c>
      <c r="R142" s="243">
        <f t="shared" ca="1" si="7"/>
        <v>0</v>
      </c>
      <c r="S142" s="243">
        <f ca="1">+R141+R142</f>
        <v>0</v>
      </c>
      <c r="T142" s="243">
        <f ca="1">+S142</f>
        <v>0</v>
      </c>
      <c r="U142" s="242">
        <f t="shared" si="8"/>
        <v>2</v>
      </c>
      <c r="V142" s="327" t="str">
        <f>+VLOOKUP(A142,bd_lista!$A$3:$E$592,5,FALSE)</f>
        <v>Instituciones Descentralizadas</v>
      </c>
      <c r="W142" s="398"/>
      <c r="X142" s="240">
        <f>+VLOOKUP(A142,[4]Sheet1!$A$13:$D$744,4,FALSE)</f>
        <v>47</v>
      </c>
      <c r="Y142" s="240" t="str">
        <f>+VLOOKUP(X142,bd_lista!$A$3:$C$592,3,FALSE)</f>
        <v>Ministerio de Desarrollo Rural y Tierras</v>
      </c>
      <c r="Z142" s="288"/>
      <c r="AA142" s="289"/>
    </row>
    <row r="143" spans="1:27" ht="15" hidden="1" customHeight="1">
      <c r="A143" s="379">
        <v>213</v>
      </c>
      <c r="B143" s="393">
        <f>+A143</f>
        <v>213</v>
      </c>
      <c r="C143" s="245" t="str">
        <f>+VLOOKUP(A143,bd_lista!$A$3:$C$592,3,FALSE)</f>
        <v>Servicio Nacional de Meteorología e Hidrología</v>
      </c>
      <c r="D143" s="395" t="str">
        <f>+C143</f>
        <v>Servicio Nacional de Meteorología e Hidrología</v>
      </c>
      <c r="E143" s="245" t="s">
        <v>1303</v>
      </c>
      <c r="F143" s="241">
        <f ca="1">+IFERROR(INDEX('Hoja de Trabajo para listado'!$A$155:$Z$1048576,MATCH($A143,'Hoja de Trabajo para listado'!$A$155:$A$1048576,0),MATCH((CUADRO!F$4&amp;$E143),'Hoja de Trabajo para listado'!$A$151:$Z$151,0)),0)+IFERROR(INDEX('Hoja de Trabajo para listado'!$AB$155:$BA$1048576,MATCH($A143,'Hoja de Trabajo para listado'!$AB$155:$AB$1048576,0),MATCH((CUADRO!F$4&amp;$E143),'Hoja de Trabajo para listado'!$AB$151:$BA$151,0)),0)+IFERROR(INDEX('Hoja de Trabajo para listado'!$BC$155:$CB$1048576,MATCH($A143,'Hoja de Trabajo para listado'!$BC$155:$BC$1048576,0),MATCH((CUADRO!F$4&amp;$E143),'Hoja de Trabajo para listado'!$BC$151:$CB$151,0)),0)+IFERROR(INDEX('Hoja de Trabajo para listado'!$DE$153:$DG$274,MATCH($A143,'Hoja de Trabajo para listado'!$DE$153:$DE$1048576,0),MATCH((CUADRO!F$4&amp;$E143),'Hoja de Trabajo para listado'!$DE$151:$DG$151,0)),0)+IFERROR(INDEX('Hoja de Trabajo para listado'!$CD$155:$DC$1048576,MATCH($A143,'Hoja de Trabajo para listado'!$CD$155:$CD$1048576,0),MATCH((CUADRO!F$4&amp;$E143),'Hoja de Trabajo para listado'!$CD$151:$DC$151,0)),0)</f>
        <v>0</v>
      </c>
      <c r="G143" s="241">
        <f ca="1">+IFERROR(INDEX('Hoja de Trabajo para listado'!$A$155:$Z$1048576,MATCH($A143,'Hoja de Trabajo para listado'!$A$155:$A$1048576,0),MATCH((CUADRO!G$4&amp;$E143),'Hoja de Trabajo para listado'!$A$151:$Z$151,0)),0)+IFERROR(INDEX('Hoja de Trabajo para listado'!$AB$155:$BA$1048576,MATCH($A143,'Hoja de Trabajo para listado'!$AB$155:$AB$1048576,0),MATCH((CUADRO!G$4&amp;$E143),'Hoja de Trabajo para listado'!$AB$151:$BA$151,0)),0)+IFERROR(INDEX('Hoja de Trabajo para listado'!$BC$155:$CB$1048576,MATCH($A143,'Hoja de Trabajo para listado'!$BC$155:$BC$1048576,0),MATCH((CUADRO!G$4&amp;$E143),'Hoja de Trabajo para listado'!$BC$151:$CB$151,0)),0)+IFERROR(INDEX('Hoja de Trabajo para listado'!$DE$153:$DG$274,MATCH($A143,'Hoja de Trabajo para listado'!$DE$153:$DE$1048576,0),MATCH((CUADRO!G$4&amp;$E143),'Hoja de Trabajo para listado'!$DE$151:$DG$151,0)),0)+IFERROR(INDEX('Hoja de Trabajo para listado'!$CD$155:$DC$1048576,MATCH($A143,'Hoja de Trabajo para listado'!$CD$155:$CD$1048576,0),MATCH((CUADRO!G$4&amp;$E143),'Hoja de Trabajo para listado'!$CD$151:$DC$151,0)),0)</f>
        <v>0</v>
      </c>
      <c r="H143" s="241">
        <f ca="1">+IFERROR(INDEX('Hoja de Trabajo para listado'!$A$155:$Z$1048576,MATCH($A143,'Hoja de Trabajo para listado'!$A$155:$A$1048576,0),MATCH((CUADRO!H$4&amp;$E143),'Hoja de Trabajo para listado'!$A$151:$Z$151,0)),0)+IFERROR(INDEX('Hoja de Trabajo para listado'!$AB$155:$BA$1048576,MATCH($A143,'Hoja de Trabajo para listado'!$AB$155:$AB$1048576,0),MATCH((CUADRO!H$4&amp;$E143),'Hoja de Trabajo para listado'!$AB$151:$BA$151,0)),0)+IFERROR(INDEX('Hoja de Trabajo para listado'!$BC$155:$CB$1048576,MATCH($A143,'Hoja de Trabajo para listado'!$BC$155:$BC$1048576,0),MATCH((CUADRO!H$4&amp;$E143),'Hoja de Trabajo para listado'!$BC$151:$CB$151,0)),0)+IFERROR(INDEX('Hoja de Trabajo para listado'!$DE$153:$DG$274,MATCH($A143,'Hoja de Trabajo para listado'!$DE$153:$DE$1048576,0),MATCH((CUADRO!H$4&amp;$E143),'Hoja de Trabajo para listado'!$DE$151:$DG$151,0)),0)+IFERROR(INDEX('Hoja de Trabajo para listado'!$CD$155:$DC$1048576,MATCH($A143,'Hoja de Trabajo para listado'!$CD$155:$CD$1048576,0),MATCH((CUADRO!H$4&amp;$E143),'Hoja de Trabajo para listado'!$CD$151:$DC$151,0)),0)</f>
        <v>0</v>
      </c>
      <c r="I143" s="241">
        <f ca="1">+IFERROR(INDEX('Hoja de Trabajo para listado'!$A$155:$Z$1048576,MATCH($A143,'Hoja de Trabajo para listado'!$A$155:$A$1048576,0),MATCH((CUADRO!I$4&amp;$E143),'Hoja de Trabajo para listado'!$A$151:$Z$151,0)),0)+IFERROR(INDEX('Hoja de Trabajo para listado'!$AB$155:$BA$1048576,MATCH($A143,'Hoja de Trabajo para listado'!$AB$155:$AB$1048576,0),MATCH((CUADRO!I$4&amp;$E143),'Hoja de Trabajo para listado'!$AB$151:$BA$151,0)),0)+IFERROR(INDEX('Hoja de Trabajo para listado'!$BC$155:$CB$1048576,MATCH($A143,'Hoja de Trabajo para listado'!$BC$155:$BC$1048576,0),MATCH((CUADRO!I$4&amp;$E143),'Hoja de Trabajo para listado'!$BC$151:$CB$151,0)),0)+IFERROR(INDEX('Hoja de Trabajo para listado'!$DE$153:$DG$274,MATCH($A143,'Hoja de Trabajo para listado'!$DE$153:$DE$1048576,0),MATCH((CUADRO!I$4&amp;$E143),'Hoja de Trabajo para listado'!$DE$151:$DG$151,0)),0)+IFERROR(INDEX('Hoja de Trabajo para listado'!$CD$155:$DC$1048576,MATCH($A143,'Hoja de Trabajo para listado'!$CD$155:$CD$1048576,0),MATCH((CUADRO!I$4&amp;$E143),'Hoja de Trabajo para listado'!$CD$151:$DC$151,0)),0)</f>
        <v>0</v>
      </c>
      <c r="J143" s="241">
        <f ca="1">+IFERROR(INDEX('Hoja de Trabajo para listado'!$A$155:$Z$1048576,MATCH($A143,'Hoja de Trabajo para listado'!$A$155:$A$1048576,0),MATCH((CUADRO!J$4&amp;$E143),'Hoja de Trabajo para listado'!$A$151:$Z$151,0)),0)+IFERROR(INDEX('Hoja de Trabajo para listado'!$AB$155:$BA$1048576,MATCH($A143,'Hoja de Trabajo para listado'!$AB$155:$AB$1048576,0),MATCH((CUADRO!J$4&amp;$E143),'Hoja de Trabajo para listado'!$AB$151:$BA$151,0)),0)+IFERROR(INDEX('Hoja de Trabajo para listado'!$BC$155:$CB$1048576,MATCH($A143,'Hoja de Trabajo para listado'!$BC$155:$BC$1048576,0),MATCH((CUADRO!J$4&amp;$E143),'Hoja de Trabajo para listado'!$BC$151:$CB$151,0)),0)+IFERROR(INDEX('Hoja de Trabajo para listado'!$DE$153:$DG$274,MATCH($A143,'Hoja de Trabajo para listado'!$DE$153:$DE$1048576,0),MATCH((CUADRO!J$4&amp;$E143),'Hoja de Trabajo para listado'!$DE$151:$DG$151,0)),0)+IFERROR(INDEX('Hoja de Trabajo para listado'!$CD$155:$DC$1048576,MATCH($A143,'Hoja de Trabajo para listado'!$CD$155:$CD$1048576,0),MATCH((CUADRO!J$4&amp;$E143),'Hoja de Trabajo para listado'!$CD$151:$DC$151,0)),0)</f>
        <v>0</v>
      </c>
      <c r="K143" s="241">
        <f ca="1">+IFERROR(INDEX('Hoja de Trabajo para listado'!$A$155:$Z$1048576,MATCH($A143,'Hoja de Trabajo para listado'!$A$155:$A$1048576,0),MATCH((CUADRO!K$4&amp;$E143),'Hoja de Trabajo para listado'!$A$151:$Z$151,0)),0)+IFERROR(INDEX('Hoja de Trabajo para listado'!$AB$155:$BA$1048576,MATCH($A143,'Hoja de Trabajo para listado'!$AB$155:$AB$1048576,0),MATCH((CUADRO!K$4&amp;$E143),'Hoja de Trabajo para listado'!$AB$151:$BA$151,0)),0)+IFERROR(INDEX('Hoja de Trabajo para listado'!$BC$155:$CB$1048576,MATCH($A143,'Hoja de Trabajo para listado'!$BC$155:$BC$1048576,0),MATCH((CUADRO!K$4&amp;$E143),'Hoja de Trabajo para listado'!$BC$151:$CB$151,0)),0)+IFERROR(INDEX('Hoja de Trabajo para listado'!$DE$153:$DG$274,MATCH($A143,'Hoja de Trabajo para listado'!$DE$153:$DE$1048576,0),MATCH((CUADRO!K$4&amp;$E143),'Hoja de Trabajo para listado'!$DE$151:$DG$151,0)),0)+IFERROR(INDEX('Hoja de Trabajo para listado'!$CD$155:$DC$1048576,MATCH($A143,'Hoja de Trabajo para listado'!$CD$155:$CD$1048576,0),MATCH((CUADRO!K$4&amp;$E143),'Hoja de Trabajo para listado'!$CD$151:$DC$151,0)),0)</f>
        <v>0</v>
      </c>
      <c r="L143" s="241">
        <f ca="1">+IFERROR(INDEX('Hoja de Trabajo para listado'!$A$155:$Z$1048576,MATCH($A143,'Hoja de Trabajo para listado'!$A$155:$A$1048576,0),MATCH((CUADRO!L$4&amp;$E143),'Hoja de Trabajo para listado'!$A$151:$Z$151,0)),0)+IFERROR(INDEX('Hoja de Trabajo para listado'!$AB$155:$BA$1048576,MATCH($A143,'Hoja de Trabajo para listado'!$AB$155:$AB$1048576,0),MATCH((CUADRO!L$4&amp;$E143),'Hoja de Trabajo para listado'!$AB$151:$BA$151,0)),0)+IFERROR(INDEX('Hoja de Trabajo para listado'!$BC$155:$CB$1048576,MATCH($A143,'Hoja de Trabajo para listado'!$BC$155:$BC$1048576,0),MATCH((CUADRO!L$4&amp;$E143),'Hoja de Trabajo para listado'!$BC$151:$CB$151,0)),0)+IFERROR(INDEX('Hoja de Trabajo para listado'!$DE$153:$DG$274,MATCH($A143,'Hoja de Trabajo para listado'!$DE$153:$DE$1048576,0),MATCH((CUADRO!L$4&amp;$E143),'Hoja de Trabajo para listado'!$DE$151:$DG$151,0)),0)+IFERROR(INDEX('Hoja de Trabajo para listado'!$CD$155:$DC$1048576,MATCH($A143,'Hoja de Trabajo para listado'!$CD$155:$CD$1048576,0),MATCH((CUADRO!L$4&amp;$E143),'Hoja de Trabajo para listado'!$CD$151:$DC$151,0)),0)</f>
        <v>0</v>
      </c>
      <c r="M143" s="241">
        <f ca="1">+IFERROR(INDEX('Hoja de Trabajo para listado'!$A$155:$Z$1048576,MATCH($A143,'Hoja de Trabajo para listado'!$A$155:$A$1048576,0),MATCH((CUADRO!M$4&amp;$E143),'Hoja de Trabajo para listado'!$A$151:$Z$151,0)),0)+IFERROR(INDEX('Hoja de Trabajo para listado'!$AB$155:$BA$1048576,MATCH($A143,'Hoja de Trabajo para listado'!$AB$155:$AB$1048576,0),MATCH((CUADRO!M$4&amp;$E143),'Hoja de Trabajo para listado'!$AB$151:$BA$151,0)),0)+IFERROR(INDEX('Hoja de Trabajo para listado'!$BC$155:$CB$1048576,MATCH($A143,'Hoja de Trabajo para listado'!$BC$155:$BC$1048576,0),MATCH((CUADRO!M$4&amp;$E143),'Hoja de Trabajo para listado'!$BC$151:$CB$151,0)),0)+IFERROR(INDEX('Hoja de Trabajo para listado'!$DE$153:$DG$274,MATCH($A143,'Hoja de Trabajo para listado'!$DE$153:$DE$1048576,0),MATCH((CUADRO!M$4&amp;$E143),'Hoja de Trabajo para listado'!$DE$151:$DG$151,0)),0)+IFERROR(INDEX('Hoja de Trabajo para listado'!$CD$155:$DC$1048576,MATCH($A143,'Hoja de Trabajo para listado'!$CD$155:$CD$1048576,0),MATCH((CUADRO!M$4&amp;$E143),'Hoja de Trabajo para listado'!$CD$151:$DC$151,0)),0)</f>
        <v>0</v>
      </c>
      <c r="N143" s="241">
        <f ca="1">+IFERROR(INDEX('Hoja de Trabajo para listado'!$A$155:$Z$1048576,MATCH($A143,'Hoja de Trabajo para listado'!$A$155:$A$1048576,0),MATCH((CUADRO!N$4&amp;$E143),'Hoja de Trabajo para listado'!$A$151:$Z$151,0)),0)+IFERROR(INDEX('Hoja de Trabajo para listado'!$AB$155:$BA$1048576,MATCH($A143,'Hoja de Trabajo para listado'!$AB$155:$AB$1048576,0),MATCH((CUADRO!N$4&amp;$E143),'Hoja de Trabajo para listado'!$AB$151:$BA$151,0)),0)+IFERROR(INDEX('Hoja de Trabajo para listado'!$BC$155:$CB$1048576,MATCH($A143,'Hoja de Trabajo para listado'!$BC$155:$BC$1048576,0),MATCH((CUADRO!N$4&amp;$E143),'Hoja de Trabajo para listado'!$BC$151:$CB$151,0)),0)+IFERROR(INDEX('Hoja de Trabajo para listado'!$DE$153:$DG$274,MATCH($A143,'Hoja de Trabajo para listado'!$DE$153:$DE$1048576,0),MATCH((CUADRO!N$4&amp;$E143),'Hoja de Trabajo para listado'!$DE$151:$DG$151,0)),0)+IFERROR(INDEX('Hoja de Trabajo para listado'!$CD$155:$DC$1048576,MATCH($A143,'Hoja de Trabajo para listado'!$CD$155:$CD$1048576,0),MATCH((CUADRO!N$4&amp;$E143),'Hoja de Trabajo para listado'!$CD$151:$DC$151,0)),0)</f>
        <v>0</v>
      </c>
      <c r="O143" s="241">
        <f ca="1">+IFERROR(INDEX('Hoja de Trabajo para listado'!$A$155:$Z$1048576,MATCH($A143,'Hoja de Trabajo para listado'!$A$155:$A$1048576,0),MATCH((CUADRO!O$4&amp;$E143),'Hoja de Trabajo para listado'!$A$151:$Z$151,0)),0)+IFERROR(INDEX('Hoja de Trabajo para listado'!$AB$155:$BA$1048576,MATCH($A143,'Hoja de Trabajo para listado'!$AB$155:$AB$1048576,0),MATCH((CUADRO!O$4&amp;$E143),'Hoja de Trabajo para listado'!$AB$151:$BA$151,0)),0)+IFERROR(INDEX('Hoja de Trabajo para listado'!$BC$155:$CB$1048576,MATCH($A143,'Hoja de Trabajo para listado'!$BC$155:$BC$1048576,0),MATCH((CUADRO!O$4&amp;$E143),'Hoja de Trabajo para listado'!$BC$151:$CB$151,0)),0)+IFERROR(INDEX('Hoja de Trabajo para listado'!$DE$153:$DG$274,MATCH($A143,'Hoja de Trabajo para listado'!$DE$153:$DE$1048576,0),MATCH((CUADRO!O$4&amp;$E143),'Hoja de Trabajo para listado'!$DE$151:$DG$151,0)),0)+IFERROR(INDEX('Hoja de Trabajo para listado'!$CD$155:$DC$1048576,MATCH($A143,'Hoja de Trabajo para listado'!$CD$155:$CD$1048576,0),MATCH((CUADRO!O$4&amp;$E143),'Hoja de Trabajo para listado'!$CD$151:$DC$151,0)),0)</f>
        <v>0</v>
      </c>
      <c r="P143" s="241">
        <f ca="1">+IFERROR(INDEX('Hoja de Trabajo para listado'!$A$155:$Z$1048576,MATCH($A143,'Hoja de Trabajo para listado'!$A$155:$A$1048576,0),MATCH((CUADRO!P$4&amp;$E143),'Hoja de Trabajo para listado'!$A$151:$Z$151,0)),0)+IFERROR(INDEX('Hoja de Trabajo para listado'!$AB$155:$BA$1048576,MATCH($A143,'Hoja de Trabajo para listado'!$AB$155:$AB$1048576,0),MATCH((CUADRO!P$4&amp;$E143),'Hoja de Trabajo para listado'!$AB$151:$BA$151,0)),0)+IFERROR(INDEX('Hoja de Trabajo para listado'!$BC$155:$CB$1048576,MATCH($A143,'Hoja de Trabajo para listado'!$BC$155:$BC$1048576,0),MATCH((CUADRO!P$4&amp;$E143),'Hoja de Trabajo para listado'!$BC$151:$CB$151,0)),0)+IFERROR(INDEX('Hoja de Trabajo para listado'!$DE$153:$DG$274,MATCH($A143,'Hoja de Trabajo para listado'!$DE$153:$DE$1048576,0),MATCH((CUADRO!P$4&amp;$E143),'Hoja de Trabajo para listado'!$DE$151:$DG$151,0)),0)+IFERROR(INDEX('Hoja de Trabajo para listado'!$CD$155:$DC$1048576,MATCH($A143,'Hoja de Trabajo para listado'!$CD$155:$CD$1048576,0),MATCH((CUADRO!P$4&amp;$E143),'Hoja de Trabajo para listado'!$CD$151:$DC$151,0)),0)</f>
        <v>0</v>
      </c>
      <c r="Q143" s="241">
        <f ca="1">+IFERROR(INDEX('Hoja de Trabajo para listado'!$A$155:$Z$1048576,MATCH($A143,'Hoja de Trabajo para listado'!$A$155:$A$1048576,0),MATCH((CUADRO!Q$4&amp;$E143),'Hoja de Trabajo para listado'!$A$151:$Z$151,0)),0)+IFERROR(INDEX('Hoja de Trabajo para listado'!$AB$155:$BA$1048576,MATCH($A143,'Hoja de Trabajo para listado'!$AB$155:$AB$1048576,0),MATCH((CUADRO!Q$4&amp;$E143),'Hoja de Trabajo para listado'!$AB$151:$BA$151,0)),0)+IFERROR(INDEX('Hoja de Trabajo para listado'!$BC$155:$CB$1048576,MATCH($A143,'Hoja de Trabajo para listado'!$BC$155:$BC$1048576,0),MATCH((CUADRO!Q$4&amp;$E143),'Hoja de Trabajo para listado'!$BC$151:$CB$151,0)),0)+IFERROR(INDEX('Hoja de Trabajo para listado'!$DE$153:$DG$274,MATCH($A143,'Hoja de Trabajo para listado'!$DE$153:$DE$1048576,0),MATCH((CUADRO!Q$4&amp;$E143),'Hoja de Trabajo para listado'!$DE$151:$DG$151,0)),0)+IFERROR(INDEX('Hoja de Trabajo para listado'!$CD$155:$DC$1048576,MATCH($A143,'Hoja de Trabajo para listado'!$CD$155:$CD$1048576,0),MATCH((CUADRO!Q$4&amp;$E143),'Hoja de Trabajo para listado'!$CD$151:$DC$151,0)),0)</f>
        <v>0</v>
      </c>
      <c r="R143" s="241">
        <f t="shared" ca="1" si="7"/>
        <v>0</v>
      </c>
      <c r="S143" s="241"/>
      <c r="T143" s="241">
        <f ca="1">+T144</f>
        <v>0</v>
      </c>
      <c r="U143" s="240">
        <f t="shared" si="8"/>
        <v>1</v>
      </c>
      <c r="V143" s="327" t="str">
        <f>+VLOOKUP(A143,bd_lista!$A$3:$E$592,5,FALSE)</f>
        <v>Instituciones Descentralizadas</v>
      </c>
      <c r="W143" s="397" t="str">
        <f>+V143</f>
        <v>Instituciones Descentralizadas</v>
      </c>
      <c r="X143" s="240">
        <f>+VLOOKUP(A143,[4]Sheet1!$A$13:$D$744,4,FALSE)</f>
        <v>86</v>
      </c>
      <c r="Y143" s="240" t="str">
        <f>+VLOOKUP(X143,bd_lista!$A$3:$C$592,3,FALSE)</f>
        <v>Ministerio de Medio Ambiente y Agua</v>
      </c>
      <c r="Z143" s="290">
        <f>+X143</f>
        <v>86</v>
      </c>
      <c r="AA143" s="315" t="str">
        <f>+Y143</f>
        <v>Ministerio de Medio Ambiente y Agua</v>
      </c>
    </row>
    <row r="144" spans="1:27" ht="15" hidden="1" customHeight="1">
      <c r="A144" s="378">
        <v>213</v>
      </c>
      <c r="B144" s="394"/>
      <c r="C144" s="327" t="str">
        <f>+VLOOKUP(A144,bd_lista!$A$3:$C$592,3,FALSE)</f>
        <v>Servicio Nacional de Meteorología e Hidrología</v>
      </c>
      <c r="D144" s="396"/>
      <c r="E144" s="327" t="s">
        <v>1304</v>
      </c>
      <c r="F144" s="243">
        <f ca="1">+IFERROR(INDEX('Hoja de Trabajo para listado'!$A$155:$Z$1048576,MATCH($A144,'Hoja de Trabajo para listado'!$A$155:$A$1048576,0),MATCH((CUADRO!F$4&amp;$E144),'Hoja de Trabajo para listado'!$A$151:$Z$151,0)),0)+IFERROR(INDEX('Hoja de Trabajo para listado'!$AB$155:$BA$1048576,MATCH($A144,'Hoja de Trabajo para listado'!$AB$155:$AB$1048576,0),MATCH((CUADRO!F$4&amp;$E144),'Hoja de Trabajo para listado'!$AB$151:$BA$151,0)),0)+IFERROR(INDEX('Hoja de Trabajo para listado'!$BC$155:$CB$1048576,MATCH($A144,'Hoja de Trabajo para listado'!$BC$155:$BC$1048576,0),MATCH((CUADRO!F$4&amp;$E144),'Hoja de Trabajo para listado'!$BC$151:$CB$151,0)),0)+IFERROR(INDEX('Hoja de Trabajo para listado'!$DE$153:$DG$274,MATCH($A144,'Hoja de Trabajo para listado'!$DE$153:$DE$1048576,0),MATCH((CUADRO!F$4&amp;$E144),'Hoja de Trabajo para listado'!$DE$151:$DG$151,0)),0)+IFERROR(INDEX('Hoja de Trabajo para listado'!$CD$155:$DC$1048576,MATCH($A144,'Hoja de Trabajo para listado'!$CD$155:$CD$1048576,0),MATCH((CUADRO!F$4&amp;$E144),'Hoja de Trabajo para listado'!$CD$151:$DC$151,0)),0)</f>
        <v>0</v>
      </c>
      <c r="G144" s="243">
        <f ca="1">+IFERROR(INDEX('Hoja de Trabajo para listado'!$A$155:$Z$1048576,MATCH($A144,'Hoja de Trabajo para listado'!$A$155:$A$1048576,0),MATCH((CUADRO!G$4&amp;$E144),'Hoja de Trabajo para listado'!$A$151:$Z$151,0)),0)+IFERROR(INDEX('Hoja de Trabajo para listado'!$AB$155:$BA$1048576,MATCH($A144,'Hoja de Trabajo para listado'!$AB$155:$AB$1048576,0),MATCH((CUADRO!G$4&amp;$E144),'Hoja de Trabajo para listado'!$AB$151:$BA$151,0)),0)+IFERROR(INDEX('Hoja de Trabajo para listado'!$BC$155:$CB$1048576,MATCH($A144,'Hoja de Trabajo para listado'!$BC$155:$BC$1048576,0),MATCH((CUADRO!G$4&amp;$E144),'Hoja de Trabajo para listado'!$BC$151:$CB$151,0)),0)+IFERROR(INDEX('Hoja de Trabajo para listado'!$DE$153:$DG$274,MATCH($A144,'Hoja de Trabajo para listado'!$DE$153:$DE$1048576,0),MATCH((CUADRO!G$4&amp;$E144),'Hoja de Trabajo para listado'!$DE$151:$DG$151,0)),0)+IFERROR(INDEX('Hoja de Trabajo para listado'!$CD$155:$DC$1048576,MATCH($A144,'Hoja de Trabajo para listado'!$CD$155:$CD$1048576,0),MATCH((CUADRO!G$4&amp;$E144),'Hoja de Trabajo para listado'!$CD$151:$DC$151,0)),0)</f>
        <v>0</v>
      </c>
      <c r="H144" s="243">
        <f ca="1">+IFERROR(INDEX('Hoja de Trabajo para listado'!$A$155:$Z$1048576,MATCH($A144,'Hoja de Trabajo para listado'!$A$155:$A$1048576,0),MATCH((CUADRO!H$4&amp;$E144),'Hoja de Trabajo para listado'!$A$151:$Z$151,0)),0)+IFERROR(INDEX('Hoja de Trabajo para listado'!$AB$155:$BA$1048576,MATCH($A144,'Hoja de Trabajo para listado'!$AB$155:$AB$1048576,0),MATCH((CUADRO!H$4&amp;$E144),'Hoja de Trabajo para listado'!$AB$151:$BA$151,0)),0)+IFERROR(INDEX('Hoja de Trabajo para listado'!$BC$155:$CB$1048576,MATCH($A144,'Hoja de Trabajo para listado'!$BC$155:$BC$1048576,0),MATCH((CUADRO!H$4&amp;$E144),'Hoja de Trabajo para listado'!$BC$151:$CB$151,0)),0)+IFERROR(INDEX('Hoja de Trabajo para listado'!$DE$153:$DG$274,MATCH($A144,'Hoja de Trabajo para listado'!$DE$153:$DE$1048576,0),MATCH((CUADRO!H$4&amp;$E144),'Hoja de Trabajo para listado'!$DE$151:$DG$151,0)),0)+IFERROR(INDEX('Hoja de Trabajo para listado'!$CD$155:$DC$1048576,MATCH($A144,'Hoja de Trabajo para listado'!$CD$155:$CD$1048576,0),MATCH((CUADRO!H$4&amp;$E144),'Hoja de Trabajo para listado'!$CD$151:$DC$151,0)),0)</f>
        <v>0</v>
      </c>
      <c r="I144" s="243">
        <f ca="1">+IFERROR(INDEX('Hoja de Trabajo para listado'!$A$155:$Z$1048576,MATCH($A144,'Hoja de Trabajo para listado'!$A$155:$A$1048576,0),MATCH((CUADRO!I$4&amp;$E144),'Hoja de Trabajo para listado'!$A$151:$Z$151,0)),0)+IFERROR(INDEX('Hoja de Trabajo para listado'!$AB$155:$BA$1048576,MATCH($A144,'Hoja de Trabajo para listado'!$AB$155:$AB$1048576,0),MATCH((CUADRO!I$4&amp;$E144),'Hoja de Trabajo para listado'!$AB$151:$BA$151,0)),0)+IFERROR(INDEX('Hoja de Trabajo para listado'!$BC$155:$CB$1048576,MATCH($A144,'Hoja de Trabajo para listado'!$BC$155:$BC$1048576,0),MATCH((CUADRO!I$4&amp;$E144),'Hoja de Trabajo para listado'!$BC$151:$CB$151,0)),0)+IFERROR(INDEX('Hoja de Trabajo para listado'!$DE$153:$DG$274,MATCH($A144,'Hoja de Trabajo para listado'!$DE$153:$DE$1048576,0),MATCH((CUADRO!I$4&amp;$E144),'Hoja de Trabajo para listado'!$DE$151:$DG$151,0)),0)+IFERROR(INDEX('Hoja de Trabajo para listado'!$CD$155:$DC$1048576,MATCH($A144,'Hoja de Trabajo para listado'!$CD$155:$CD$1048576,0),MATCH((CUADRO!I$4&amp;$E144),'Hoja de Trabajo para listado'!$CD$151:$DC$151,0)),0)</f>
        <v>0</v>
      </c>
      <c r="J144" s="243">
        <f ca="1">+IFERROR(INDEX('Hoja de Trabajo para listado'!$A$155:$Z$1048576,MATCH($A144,'Hoja de Trabajo para listado'!$A$155:$A$1048576,0),MATCH((CUADRO!J$4&amp;$E144),'Hoja de Trabajo para listado'!$A$151:$Z$151,0)),0)+IFERROR(INDEX('Hoja de Trabajo para listado'!$AB$155:$BA$1048576,MATCH($A144,'Hoja de Trabajo para listado'!$AB$155:$AB$1048576,0),MATCH((CUADRO!J$4&amp;$E144),'Hoja de Trabajo para listado'!$AB$151:$BA$151,0)),0)+IFERROR(INDEX('Hoja de Trabajo para listado'!$BC$155:$CB$1048576,MATCH($A144,'Hoja de Trabajo para listado'!$BC$155:$BC$1048576,0),MATCH((CUADRO!J$4&amp;$E144),'Hoja de Trabajo para listado'!$BC$151:$CB$151,0)),0)+IFERROR(INDEX('Hoja de Trabajo para listado'!$DE$153:$DG$274,MATCH($A144,'Hoja de Trabajo para listado'!$DE$153:$DE$1048576,0),MATCH((CUADRO!J$4&amp;$E144),'Hoja de Trabajo para listado'!$DE$151:$DG$151,0)),0)+IFERROR(INDEX('Hoja de Trabajo para listado'!$CD$155:$DC$1048576,MATCH($A144,'Hoja de Trabajo para listado'!$CD$155:$CD$1048576,0),MATCH((CUADRO!J$4&amp;$E144),'Hoja de Trabajo para listado'!$CD$151:$DC$151,0)),0)</f>
        <v>0</v>
      </c>
      <c r="K144" s="243">
        <f ca="1">+IFERROR(INDEX('Hoja de Trabajo para listado'!$A$155:$Z$1048576,MATCH($A144,'Hoja de Trabajo para listado'!$A$155:$A$1048576,0),MATCH((CUADRO!K$4&amp;$E144),'Hoja de Trabajo para listado'!$A$151:$Z$151,0)),0)+IFERROR(INDEX('Hoja de Trabajo para listado'!$AB$155:$BA$1048576,MATCH($A144,'Hoja de Trabajo para listado'!$AB$155:$AB$1048576,0),MATCH((CUADRO!K$4&amp;$E144),'Hoja de Trabajo para listado'!$AB$151:$BA$151,0)),0)+IFERROR(INDEX('Hoja de Trabajo para listado'!$BC$155:$CB$1048576,MATCH($A144,'Hoja de Trabajo para listado'!$BC$155:$BC$1048576,0),MATCH((CUADRO!K$4&amp;$E144),'Hoja de Trabajo para listado'!$BC$151:$CB$151,0)),0)+IFERROR(INDEX('Hoja de Trabajo para listado'!$DE$153:$DG$274,MATCH($A144,'Hoja de Trabajo para listado'!$DE$153:$DE$1048576,0),MATCH((CUADRO!K$4&amp;$E144),'Hoja de Trabajo para listado'!$DE$151:$DG$151,0)),0)+IFERROR(INDEX('Hoja de Trabajo para listado'!$CD$155:$DC$1048576,MATCH($A144,'Hoja de Trabajo para listado'!$CD$155:$CD$1048576,0),MATCH((CUADRO!K$4&amp;$E144),'Hoja de Trabajo para listado'!$CD$151:$DC$151,0)),0)</f>
        <v>0</v>
      </c>
      <c r="L144" s="243">
        <f ca="1">+IFERROR(INDEX('Hoja de Trabajo para listado'!$A$155:$Z$1048576,MATCH($A144,'Hoja de Trabajo para listado'!$A$155:$A$1048576,0),MATCH((CUADRO!L$4&amp;$E144),'Hoja de Trabajo para listado'!$A$151:$Z$151,0)),0)+IFERROR(INDEX('Hoja de Trabajo para listado'!$AB$155:$BA$1048576,MATCH($A144,'Hoja de Trabajo para listado'!$AB$155:$AB$1048576,0),MATCH((CUADRO!L$4&amp;$E144),'Hoja de Trabajo para listado'!$AB$151:$BA$151,0)),0)+IFERROR(INDEX('Hoja de Trabajo para listado'!$BC$155:$CB$1048576,MATCH($A144,'Hoja de Trabajo para listado'!$BC$155:$BC$1048576,0),MATCH((CUADRO!L$4&amp;$E144),'Hoja de Trabajo para listado'!$BC$151:$CB$151,0)),0)+IFERROR(INDEX('Hoja de Trabajo para listado'!$DE$153:$DG$274,MATCH($A144,'Hoja de Trabajo para listado'!$DE$153:$DE$1048576,0),MATCH((CUADRO!L$4&amp;$E144),'Hoja de Trabajo para listado'!$DE$151:$DG$151,0)),0)+IFERROR(INDEX('Hoja de Trabajo para listado'!$CD$155:$DC$1048576,MATCH($A144,'Hoja de Trabajo para listado'!$CD$155:$CD$1048576,0),MATCH((CUADRO!L$4&amp;$E144),'Hoja de Trabajo para listado'!$CD$151:$DC$151,0)),0)</f>
        <v>0</v>
      </c>
      <c r="M144" s="243">
        <f ca="1">+IFERROR(INDEX('Hoja de Trabajo para listado'!$A$155:$Z$1048576,MATCH($A144,'Hoja de Trabajo para listado'!$A$155:$A$1048576,0),MATCH((CUADRO!M$4&amp;$E144),'Hoja de Trabajo para listado'!$A$151:$Z$151,0)),0)+IFERROR(INDEX('Hoja de Trabajo para listado'!$AB$155:$BA$1048576,MATCH($A144,'Hoja de Trabajo para listado'!$AB$155:$AB$1048576,0),MATCH((CUADRO!M$4&amp;$E144),'Hoja de Trabajo para listado'!$AB$151:$BA$151,0)),0)+IFERROR(INDEX('Hoja de Trabajo para listado'!$BC$155:$CB$1048576,MATCH($A144,'Hoja de Trabajo para listado'!$BC$155:$BC$1048576,0),MATCH((CUADRO!M$4&amp;$E144),'Hoja de Trabajo para listado'!$BC$151:$CB$151,0)),0)+IFERROR(INDEX('Hoja de Trabajo para listado'!$DE$153:$DG$274,MATCH($A144,'Hoja de Trabajo para listado'!$DE$153:$DE$1048576,0),MATCH((CUADRO!M$4&amp;$E144),'Hoja de Trabajo para listado'!$DE$151:$DG$151,0)),0)+IFERROR(INDEX('Hoja de Trabajo para listado'!$CD$155:$DC$1048576,MATCH($A144,'Hoja de Trabajo para listado'!$CD$155:$CD$1048576,0),MATCH((CUADRO!M$4&amp;$E144),'Hoja de Trabajo para listado'!$CD$151:$DC$151,0)),0)</f>
        <v>0</v>
      </c>
      <c r="N144" s="243">
        <f ca="1">+IFERROR(INDEX('Hoja de Trabajo para listado'!$A$155:$Z$1048576,MATCH($A144,'Hoja de Trabajo para listado'!$A$155:$A$1048576,0),MATCH((CUADRO!N$4&amp;$E144),'Hoja de Trabajo para listado'!$A$151:$Z$151,0)),0)+IFERROR(INDEX('Hoja de Trabajo para listado'!$AB$155:$BA$1048576,MATCH($A144,'Hoja de Trabajo para listado'!$AB$155:$AB$1048576,0),MATCH((CUADRO!N$4&amp;$E144),'Hoja de Trabajo para listado'!$AB$151:$BA$151,0)),0)+IFERROR(INDEX('Hoja de Trabajo para listado'!$BC$155:$CB$1048576,MATCH($A144,'Hoja de Trabajo para listado'!$BC$155:$BC$1048576,0),MATCH((CUADRO!N$4&amp;$E144),'Hoja de Trabajo para listado'!$BC$151:$CB$151,0)),0)+IFERROR(INDEX('Hoja de Trabajo para listado'!$DE$153:$DG$274,MATCH($A144,'Hoja de Trabajo para listado'!$DE$153:$DE$1048576,0),MATCH((CUADRO!N$4&amp;$E144),'Hoja de Trabajo para listado'!$DE$151:$DG$151,0)),0)+IFERROR(INDEX('Hoja de Trabajo para listado'!$CD$155:$DC$1048576,MATCH($A144,'Hoja de Trabajo para listado'!$CD$155:$CD$1048576,0),MATCH((CUADRO!N$4&amp;$E144),'Hoja de Trabajo para listado'!$CD$151:$DC$151,0)),0)</f>
        <v>0</v>
      </c>
      <c r="O144" s="243">
        <f ca="1">+IFERROR(INDEX('Hoja de Trabajo para listado'!$A$155:$Z$1048576,MATCH($A144,'Hoja de Trabajo para listado'!$A$155:$A$1048576,0),MATCH((CUADRO!O$4&amp;$E144),'Hoja de Trabajo para listado'!$A$151:$Z$151,0)),0)+IFERROR(INDEX('Hoja de Trabajo para listado'!$AB$155:$BA$1048576,MATCH($A144,'Hoja de Trabajo para listado'!$AB$155:$AB$1048576,0),MATCH((CUADRO!O$4&amp;$E144),'Hoja de Trabajo para listado'!$AB$151:$BA$151,0)),0)+IFERROR(INDEX('Hoja de Trabajo para listado'!$BC$155:$CB$1048576,MATCH($A144,'Hoja de Trabajo para listado'!$BC$155:$BC$1048576,0),MATCH((CUADRO!O$4&amp;$E144),'Hoja de Trabajo para listado'!$BC$151:$CB$151,0)),0)+IFERROR(INDEX('Hoja de Trabajo para listado'!$DE$153:$DG$274,MATCH($A144,'Hoja de Trabajo para listado'!$DE$153:$DE$1048576,0),MATCH((CUADRO!O$4&amp;$E144),'Hoja de Trabajo para listado'!$DE$151:$DG$151,0)),0)+IFERROR(INDEX('Hoja de Trabajo para listado'!$CD$155:$DC$1048576,MATCH($A144,'Hoja de Trabajo para listado'!$CD$155:$CD$1048576,0),MATCH((CUADRO!O$4&amp;$E144),'Hoja de Trabajo para listado'!$CD$151:$DC$151,0)),0)</f>
        <v>0</v>
      </c>
      <c r="P144" s="243">
        <f ca="1">+IFERROR(INDEX('Hoja de Trabajo para listado'!$A$155:$Z$1048576,MATCH($A144,'Hoja de Trabajo para listado'!$A$155:$A$1048576,0),MATCH((CUADRO!P$4&amp;$E144),'Hoja de Trabajo para listado'!$A$151:$Z$151,0)),0)+IFERROR(INDEX('Hoja de Trabajo para listado'!$AB$155:$BA$1048576,MATCH($A144,'Hoja de Trabajo para listado'!$AB$155:$AB$1048576,0),MATCH((CUADRO!P$4&amp;$E144),'Hoja de Trabajo para listado'!$AB$151:$BA$151,0)),0)+IFERROR(INDEX('Hoja de Trabajo para listado'!$BC$155:$CB$1048576,MATCH($A144,'Hoja de Trabajo para listado'!$BC$155:$BC$1048576,0),MATCH((CUADRO!P$4&amp;$E144),'Hoja de Trabajo para listado'!$BC$151:$CB$151,0)),0)+IFERROR(INDEX('Hoja de Trabajo para listado'!$DE$153:$DG$274,MATCH($A144,'Hoja de Trabajo para listado'!$DE$153:$DE$1048576,0),MATCH((CUADRO!P$4&amp;$E144),'Hoja de Trabajo para listado'!$DE$151:$DG$151,0)),0)+IFERROR(INDEX('Hoja de Trabajo para listado'!$CD$155:$DC$1048576,MATCH($A144,'Hoja de Trabajo para listado'!$CD$155:$CD$1048576,0),MATCH((CUADRO!P$4&amp;$E144),'Hoja de Trabajo para listado'!$CD$151:$DC$151,0)),0)</f>
        <v>0</v>
      </c>
      <c r="Q144" s="243">
        <f ca="1">+IFERROR(INDEX('Hoja de Trabajo para listado'!$A$155:$Z$1048576,MATCH($A144,'Hoja de Trabajo para listado'!$A$155:$A$1048576,0),MATCH((CUADRO!Q$4&amp;$E144),'Hoja de Trabajo para listado'!$A$151:$Z$151,0)),0)+IFERROR(INDEX('Hoja de Trabajo para listado'!$AB$155:$BA$1048576,MATCH($A144,'Hoja de Trabajo para listado'!$AB$155:$AB$1048576,0),MATCH((CUADRO!Q$4&amp;$E144),'Hoja de Trabajo para listado'!$AB$151:$BA$151,0)),0)+IFERROR(INDEX('Hoja de Trabajo para listado'!$BC$155:$CB$1048576,MATCH($A144,'Hoja de Trabajo para listado'!$BC$155:$BC$1048576,0),MATCH((CUADRO!Q$4&amp;$E144),'Hoja de Trabajo para listado'!$BC$151:$CB$151,0)),0)+IFERROR(INDEX('Hoja de Trabajo para listado'!$DE$153:$DG$274,MATCH($A144,'Hoja de Trabajo para listado'!$DE$153:$DE$1048576,0),MATCH((CUADRO!Q$4&amp;$E144),'Hoja de Trabajo para listado'!$DE$151:$DG$151,0)),0)+IFERROR(INDEX('Hoja de Trabajo para listado'!$CD$155:$DC$1048576,MATCH($A144,'Hoja de Trabajo para listado'!$CD$155:$CD$1048576,0),MATCH((CUADRO!Q$4&amp;$E144),'Hoja de Trabajo para listado'!$CD$151:$DC$151,0)),0)</f>
        <v>0</v>
      </c>
      <c r="R144" s="243">
        <f t="shared" ca="1" si="7"/>
        <v>0</v>
      </c>
      <c r="S144" s="243">
        <f ca="1">+R143+R144</f>
        <v>0</v>
      </c>
      <c r="T144" s="243">
        <f ca="1">+S144</f>
        <v>0</v>
      </c>
      <c r="U144" s="242">
        <f t="shared" si="8"/>
        <v>2</v>
      </c>
      <c r="V144" s="327" t="str">
        <f>+VLOOKUP(A144,bd_lista!$A$3:$E$592,5,FALSE)</f>
        <v>Instituciones Descentralizadas</v>
      </c>
      <c r="W144" s="398"/>
      <c r="X144" s="240">
        <f>+VLOOKUP(A144,[4]Sheet1!$A$13:$D$744,4,FALSE)</f>
        <v>86</v>
      </c>
      <c r="Y144" s="240" t="str">
        <f>+VLOOKUP(X144,bd_lista!$A$3:$C$592,3,FALSE)</f>
        <v>Ministerio de Medio Ambiente y Agua</v>
      </c>
      <c r="Z144" s="288"/>
      <c r="AA144" s="317"/>
    </row>
    <row r="145" spans="1:27" ht="15" customHeight="1">
      <c r="A145" s="379">
        <v>221</v>
      </c>
      <c r="B145" s="393">
        <f>+A145</f>
        <v>221</v>
      </c>
      <c r="C145" s="245" t="str">
        <f>+VLOOKUP(A145,bd_lista!$A$3:$C$592,3,FALSE)</f>
        <v>Serv. Nal. de Reg. y Control de la Comer. de Minerales y Metales</v>
      </c>
      <c r="D145" s="395" t="str">
        <f>+C145</f>
        <v>Serv. Nal. de Reg. y Control de la Comer. de Minerales y Metales</v>
      </c>
      <c r="E145" s="245" t="s">
        <v>1303</v>
      </c>
      <c r="F145" s="241">
        <f ca="1">+IFERROR(INDEX('Hoja de Trabajo para listado'!$A$155:$Z$1048576,MATCH($A145,'Hoja de Trabajo para listado'!$A$155:$A$1048576,0),MATCH((CUADRO!F$4&amp;$E145),'Hoja de Trabajo para listado'!$A$151:$Z$151,0)),0)+IFERROR(INDEX('Hoja de Trabajo para listado'!$AB$155:$BA$1048576,MATCH($A145,'Hoja de Trabajo para listado'!$AB$155:$AB$1048576,0),MATCH((CUADRO!F$4&amp;$E145),'Hoja de Trabajo para listado'!$AB$151:$BA$151,0)),0)+IFERROR(INDEX('Hoja de Trabajo para listado'!$BC$155:$CB$1048576,MATCH($A145,'Hoja de Trabajo para listado'!$BC$155:$BC$1048576,0),MATCH((CUADRO!F$4&amp;$E145),'Hoja de Trabajo para listado'!$BC$151:$CB$151,0)),0)+IFERROR(INDEX('Hoja de Trabajo para listado'!$DE$153:$DG$274,MATCH($A145,'Hoja de Trabajo para listado'!$DE$153:$DE$1048576,0),MATCH((CUADRO!F$4&amp;$E145),'Hoja de Trabajo para listado'!$DE$151:$DG$151,0)),0)+IFERROR(INDEX('Hoja de Trabajo para listado'!$CD$155:$DC$1048576,MATCH($A145,'Hoja de Trabajo para listado'!$CD$155:$CD$1048576,0),MATCH((CUADRO!F$4&amp;$E145),'Hoja de Trabajo para listado'!$CD$151:$DC$151,0)),0)</f>
        <v>0</v>
      </c>
      <c r="G145" s="241">
        <f ca="1">+IFERROR(INDEX('Hoja de Trabajo para listado'!$A$155:$Z$1048576,MATCH($A145,'Hoja de Trabajo para listado'!$A$155:$A$1048576,0),MATCH((CUADRO!G$4&amp;$E145),'Hoja de Trabajo para listado'!$A$151:$Z$151,0)),0)+IFERROR(INDEX('Hoja de Trabajo para listado'!$AB$155:$BA$1048576,MATCH($A145,'Hoja de Trabajo para listado'!$AB$155:$AB$1048576,0),MATCH((CUADRO!G$4&amp;$E145),'Hoja de Trabajo para listado'!$AB$151:$BA$151,0)),0)+IFERROR(INDEX('Hoja de Trabajo para listado'!$BC$155:$CB$1048576,MATCH($A145,'Hoja de Trabajo para listado'!$BC$155:$BC$1048576,0),MATCH((CUADRO!G$4&amp;$E145),'Hoja de Trabajo para listado'!$BC$151:$CB$151,0)),0)+IFERROR(INDEX('Hoja de Trabajo para listado'!$DE$153:$DG$274,MATCH($A145,'Hoja de Trabajo para listado'!$DE$153:$DE$1048576,0),MATCH((CUADRO!G$4&amp;$E145),'Hoja de Trabajo para listado'!$DE$151:$DG$151,0)),0)+IFERROR(INDEX('Hoja de Trabajo para listado'!$CD$155:$DC$1048576,MATCH($A145,'Hoja de Trabajo para listado'!$CD$155:$CD$1048576,0),MATCH((CUADRO!G$4&amp;$E145),'Hoja de Trabajo para listado'!$CD$151:$DC$151,0)),0)</f>
        <v>0</v>
      </c>
      <c r="H145" s="241">
        <f ca="1">+IFERROR(INDEX('Hoja de Trabajo para listado'!$A$155:$Z$1048576,MATCH($A145,'Hoja de Trabajo para listado'!$A$155:$A$1048576,0),MATCH((CUADRO!H$4&amp;$E145),'Hoja de Trabajo para listado'!$A$151:$Z$151,0)),0)+IFERROR(INDEX('Hoja de Trabajo para listado'!$AB$155:$BA$1048576,MATCH($A145,'Hoja de Trabajo para listado'!$AB$155:$AB$1048576,0),MATCH((CUADRO!H$4&amp;$E145),'Hoja de Trabajo para listado'!$AB$151:$BA$151,0)),0)+IFERROR(INDEX('Hoja de Trabajo para listado'!$BC$155:$CB$1048576,MATCH($A145,'Hoja de Trabajo para listado'!$BC$155:$BC$1048576,0),MATCH((CUADRO!H$4&amp;$E145),'Hoja de Trabajo para listado'!$BC$151:$CB$151,0)),0)+IFERROR(INDEX('Hoja de Trabajo para listado'!$DE$153:$DG$274,MATCH($A145,'Hoja de Trabajo para listado'!$DE$153:$DE$1048576,0),MATCH((CUADRO!H$4&amp;$E145),'Hoja de Trabajo para listado'!$DE$151:$DG$151,0)),0)+IFERROR(INDEX('Hoja de Trabajo para listado'!$CD$155:$DC$1048576,MATCH($A145,'Hoja de Trabajo para listado'!$CD$155:$CD$1048576,0),MATCH((CUADRO!H$4&amp;$E145),'Hoja de Trabajo para listado'!$CD$151:$DC$151,0)),0)</f>
        <v>0</v>
      </c>
      <c r="I145" s="241">
        <f ca="1">+IFERROR(INDEX('Hoja de Trabajo para listado'!$A$155:$Z$1048576,MATCH($A145,'Hoja de Trabajo para listado'!$A$155:$A$1048576,0),MATCH((CUADRO!I$4&amp;$E145),'Hoja de Trabajo para listado'!$A$151:$Z$151,0)),0)+IFERROR(INDEX('Hoja de Trabajo para listado'!$AB$155:$BA$1048576,MATCH($A145,'Hoja de Trabajo para listado'!$AB$155:$AB$1048576,0),MATCH((CUADRO!I$4&amp;$E145),'Hoja de Trabajo para listado'!$AB$151:$BA$151,0)),0)+IFERROR(INDEX('Hoja de Trabajo para listado'!$BC$155:$CB$1048576,MATCH($A145,'Hoja de Trabajo para listado'!$BC$155:$BC$1048576,0),MATCH((CUADRO!I$4&amp;$E145),'Hoja de Trabajo para listado'!$BC$151:$CB$151,0)),0)+IFERROR(INDEX('Hoja de Trabajo para listado'!$DE$153:$DG$274,MATCH($A145,'Hoja de Trabajo para listado'!$DE$153:$DE$1048576,0),MATCH((CUADRO!I$4&amp;$E145),'Hoja de Trabajo para listado'!$DE$151:$DG$151,0)),0)+IFERROR(INDEX('Hoja de Trabajo para listado'!$CD$155:$DC$1048576,MATCH($A145,'Hoja de Trabajo para listado'!$CD$155:$CD$1048576,0),MATCH((CUADRO!I$4&amp;$E145),'Hoja de Trabajo para listado'!$CD$151:$DC$151,0)),0)</f>
        <v>0</v>
      </c>
      <c r="J145" s="241">
        <f ca="1">+IFERROR(INDEX('Hoja de Trabajo para listado'!$A$155:$Z$1048576,MATCH($A145,'Hoja de Trabajo para listado'!$A$155:$A$1048576,0),MATCH((CUADRO!J$4&amp;$E145),'Hoja de Trabajo para listado'!$A$151:$Z$151,0)),0)+IFERROR(INDEX('Hoja de Trabajo para listado'!$AB$155:$BA$1048576,MATCH($A145,'Hoja de Trabajo para listado'!$AB$155:$AB$1048576,0),MATCH((CUADRO!J$4&amp;$E145),'Hoja de Trabajo para listado'!$AB$151:$BA$151,0)),0)+IFERROR(INDEX('Hoja de Trabajo para listado'!$BC$155:$CB$1048576,MATCH($A145,'Hoja de Trabajo para listado'!$BC$155:$BC$1048576,0),MATCH((CUADRO!J$4&amp;$E145),'Hoja de Trabajo para listado'!$BC$151:$CB$151,0)),0)+IFERROR(INDEX('Hoja de Trabajo para listado'!$DE$153:$DG$274,MATCH($A145,'Hoja de Trabajo para listado'!$DE$153:$DE$1048576,0),MATCH((CUADRO!J$4&amp;$E145),'Hoja de Trabajo para listado'!$DE$151:$DG$151,0)),0)+IFERROR(INDEX('Hoja de Trabajo para listado'!$CD$155:$DC$1048576,MATCH($A145,'Hoja de Trabajo para listado'!$CD$155:$CD$1048576,0),MATCH((CUADRO!J$4&amp;$E145),'Hoja de Trabajo para listado'!$CD$151:$DC$151,0)),0)</f>
        <v>0</v>
      </c>
      <c r="K145" s="241">
        <f ca="1">+IFERROR(INDEX('Hoja de Trabajo para listado'!$A$155:$Z$1048576,MATCH($A145,'Hoja de Trabajo para listado'!$A$155:$A$1048576,0),MATCH((CUADRO!K$4&amp;$E145),'Hoja de Trabajo para listado'!$A$151:$Z$151,0)),0)+IFERROR(INDEX('Hoja de Trabajo para listado'!$AB$155:$BA$1048576,MATCH($A145,'Hoja de Trabajo para listado'!$AB$155:$AB$1048576,0),MATCH((CUADRO!K$4&amp;$E145),'Hoja de Trabajo para listado'!$AB$151:$BA$151,0)),0)+IFERROR(INDEX('Hoja de Trabajo para listado'!$BC$155:$CB$1048576,MATCH($A145,'Hoja de Trabajo para listado'!$BC$155:$BC$1048576,0),MATCH((CUADRO!K$4&amp;$E145),'Hoja de Trabajo para listado'!$BC$151:$CB$151,0)),0)+IFERROR(INDEX('Hoja de Trabajo para listado'!$DE$153:$DG$274,MATCH($A145,'Hoja de Trabajo para listado'!$DE$153:$DE$1048576,0),MATCH((CUADRO!K$4&amp;$E145),'Hoja de Trabajo para listado'!$DE$151:$DG$151,0)),0)+IFERROR(INDEX('Hoja de Trabajo para listado'!$CD$155:$DC$1048576,MATCH($A145,'Hoja de Trabajo para listado'!$CD$155:$CD$1048576,0),MATCH((CUADRO!K$4&amp;$E145),'Hoja de Trabajo para listado'!$CD$151:$DC$151,0)),0)</f>
        <v>0</v>
      </c>
      <c r="L145" s="241">
        <f ca="1">+IFERROR(INDEX('Hoja de Trabajo para listado'!$A$155:$Z$1048576,MATCH($A145,'Hoja de Trabajo para listado'!$A$155:$A$1048576,0),MATCH((CUADRO!L$4&amp;$E145),'Hoja de Trabajo para listado'!$A$151:$Z$151,0)),0)+IFERROR(INDEX('Hoja de Trabajo para listado'!$AB$155:$BA$1048576,MATCH($A145,'Hoja de Trabajo para listado'!$AB$155:$AB$1048576,0),MATCH((CUADRO!L$4&amp;$E145),'Hoja de Trabajo para listado'!$AB$151:$BA$151,0)),0)+IFERROR(INDEX('Hoja de Trabajo para listado'!$BC$155:$CB$1048576,MATCH($A145,'Hoja de Trabajo para listado'!$BC$155:$BC$1048576,0),MATCH((CUADRO!L$4&amp;$E145),'Hoja de Trabajo para listado'!$BC$151:$CB$151,0)),0)+IFERROR(INDEX('Hoja de Trabajo para listado'!$DE$153:$DG$274,MATCH($A145,'Hoja de Trabajo para listado'!$DE$153:$DE$1048576,0),MATCH((CUADRO!L$4&amp;$E145),'Hoja de Trabajo para listado'!$DE$151:$DG$151,0)),0)+IFERROR(INDEX('Hoja de Trabajo para listado'!$CD$155:$DC$1048576,MATCH($A145,'Hoja de Trabajo para listado'!$CD$155:$CD$1048576,0),MATCH((CUADRO!L$4&amp;$E145),'Hoja de Trabajo para listado'!$CD$151:$DC$151,0)),0)</f>
        <v>0</v>
      </c>
      <c r="M145" s="241">
        <f ca="1">+IFERROR(INDEX('Hoja de Trabajo para listado'!$A$155:$Z$1048576,MATCH($A145,'Hoja de Trabajo para listado'!$A$155:$A$1048576,0),MATCH((CUADRO!M$4&amp;$E145),'Hoja de Trabajo para listado'!$A$151:$Z$151,0)),0)+IFERROR(INDEX('Hoja de Trabajo para listado'!$AB$155:$BA$1048576,MATCH($A145,'Hoja de Trabajo para listado'!$AB$155:$AB$1048576,0),MATCH((CUADRO!M$4&amp;$E145),'Hoja de Trabajo para listado'!$AB$151:$BA$151,0)),0)+IFERROR(INDEX('Hoja de Trabajo para listado'!$BC$155:$CB$1048576,MATCH($A145,'Hoja de Trabajo para listado'!$BC$155:$BC$1048576,0),MATCH((CUADRO!M$4&amp;$E145),'Hoja de Trabajo para listado'!$BC$151:$CB$151,0)),0)+IFERROR(INDEX('Hoja de Trabajo para listado'!$DE$153:$DG$274,MATCH($A145,'Hoja de Trabajo para listado'!$DE$153:$DE$1048576,0),MATCH((CUADRO!M$4&amp;$E145),'Hoja de Trabajo para listado'!$DE$151:$DG$151,0)),0)+IFERROR(INDEX('Hoja de Trabajo para listado'!$CD$155:$DC$1048576,MATCH($A145,'Hoja de Trabajo para listado'!$CD$155:$CD$1048576,0),MATCH((CUADRO!M$4&amp;$E145),'Hoja de Trabajo para listado'!$CD$151:$DC$151,0)),0)</f>
        <v>0</v>
      </c>
      <c r="N145" s="241">
        <f ca="1">+IFERROR(INDEX('Hoja de Trabajo para listado'!$A$155:$Z$1048576,MATCH($A145,'Hoja de Trabajo para listado'!$A$155:$A$1048576,0),MATCH((CUADRO!N$4&amp;$E145),'Hoja de Trabajo para listado'!$A$151:$Z$151,0)),0)+IFERROR(INDEX('Hoja de Trabajo para listado'!$AB$155:$BA$1048576,MATCH($A145,'Hoja de Trabajo para listado'!$AB$155:$AB$1048576,0),MATCH((CUADRO!N$4&amp;$E145),'Hoja de Trabajo para listado'!$AB$151:$BA$151,0)),0)+IFERROR(INDEX('Hoja de Trabajo para listado'!$BC$155:$CB$1048576,MATCH($A145,'Hoja de Trabajo para listado'!$BC$155:$BC$1048576,0),MATCH((CUADRO!N$4&amp;$E145),'Hoja de Trabajo para listado'!$BC$151:$CB$151,0)),0)+IFERROR(INDEX('Hoja de Trabajo para listado'!$DE$153:$DG$274,MATCH($A145,'Hoja de Trabajo para listado'!$DE$153:$DE$1048576,0),MATCH((CUADRO!N$4&amp;$E145),'Hoja de Trabajo para listado'!$DE$151:$DG$151,0)),0)+IFERROR(INDEX('Hoja de Trabajo para listado'!$CD$155:$DC$1048576,MATCH($A145,'Hoja de Trabajo para listado'!$CD$155:$CD$1048576,0),MATCH((CUADRO!N$4&amp;$E145),'Hoja de Trabajo para listado'!$CD$151:$DC$151,0)),0)</f>
        <v>0</v>
      </c>
      <c r="O145" s="241">
        <f ca="1">+IFERROR(INDEX('Hoja de Trabajo para listado'!$A$155:$Z$1048576,MATCH($A145,'Hoja de Trabajo para listado'!$A$155:$A$1048576,0),MATCH((CUADRO!O$4&amp;$E145),'Hoja de Trabajo para listado'!$A$151:$Z$151,0)),0)+IFERROR(INDEX('Hoja de Trabajo para listado'!$AB$155:$BA$1048576,MATCH($A145,'Hoja de Trabajo para listado'!$AB$155:$AB$1048576,0),MATCH((CUADRO!O$4&amp;$E145),'Hoja de Trabajo para listado'!$AB$151:$BA$151,0)),0)+IFERROR(INDEX('Hoja de Trabajo para listado'!$BC$155:$CB$1048576,MATCH($A145,'Hoja de Trabajo para listado'!$BC$155:$BC$1048576,0),MATCH((CUADRO!O$4&amp;$E145),'Hoja de Trabajo para listado'!$BC$151:$CB$151,0)),0)+IFERROR(INDEX('Hoja de Trabajo para listado'!$DE$153:$DG$274,MATCH($A145,'Hoja de Trabajo para listado'!$DE$153:$DE$1048576,0),MATCH((CUADRO!O$4&amp;$E145),'Hoja de Trabajo para listado'!$DE$151:$DG$151,0)),0)+IFERROR(INDEX('Hoja de Trabajo para listado'!$CD$155:$DC$1048576,MATCH($A145,'Hoja de Trabajo para listado'!$CD$155:$CD$1048576,0),MATCH((CUADRO!O$4&amp;$E145),'Hoja de Trabajo para listado'!$CD$151:$DC$151,0)),0)</f>
        <v>0</v>
      </c>
      <c r="P145" s="241">
        <f ca="1">+IFERROR(INDEX('Hoja de Trabajo para listado'!$A$155:$Z$1048576,MATCH($A145,'Hoja de Trabajo para listado'!$A$155:$A$1048576,0),MATCH((CUADRO!P$4&amp;$E145),'Hoja de Trabajo para listado'!$A$151:$Z$151,0)),0)+IFERROR(INDEX('Hoja de Trabajo para listado'!$AB$155:$BA$1048576,MATCH($A145,'Hoja de Trabajo para listado'!$AB$155:$AB$1048576,0),MATCH((CUADRO!P$4&amp;$E145),'Hoja de Trabajo para listado'!$AB$151:$BA$151,0)),0)+IFERROR(INDEX('Hoja de Trabajo para listado'!$BC$155:$CB$1048576,MATCH($A145,'Hoja de Trabajo para listado'!$BC$155:$BC$1048576,0),MATCH((CUADRO!P$4&amp;$E145),'Hoja de Trabajo para listado'!$BC$151:$CB$151,0)),0)+IFERROR(INDEX('Hoja de Trabajo para listado'!$DE$153:$DG$274,MATCH($A145,'Hoja de Trabajo para listado'!$DE$153:$DE$1048576,0),MATCH((CUADRO!P$4&amp;$E145),'Hoja de Trabajo para listado'!$DE$151:$DG$151,0)),0)+IFERROR(INDEX('Hoja de Trabajo para listado'!$CD$155:$DC$1048576,MATCH($A145,'Hoja de Trabajo para listado'!$CD$155:$CD$1048576,0),MATCH((CUADRO!P$4&amp;$E145),'Hoja de Trabajo para listado'!$CD$151:$DC$151,0)),0)</f>
        <v>0</v>
      </c>
      <c r="Q145" s="241">
        <f ca="1">+IFERROR(INDEX('Hoja de Trabajo para listado'!$A$155:$Z$1048576,MATCH($A145,'Hoja de Trabajo para listado'!$A$155:$A$1048576,0),MATCH((CUADRO!Q$4&amp;$E145),'Hoja de Trabajo para listado'!$A$151:$Z$151,0)),0)+IFERROR(INDEX('Hoja de Trabajo para listado'!$AB$155:$BA$1048576,MATCH($A145,'Hoja de Trabajo para listado'!$AB$155:$AB$1048576,0),MATCH((CUADRO!Q$4&amp;$E145),'Hoja de Trabajo para listado'!$AB$151:$BA$151,0)),0)+IFERROR(INDEX('Hoja de Trabajo para listado'!$BC$155:$CB$1048576,MATCH($A145,'Hoja de Trabajo para listado'!$BC$155:$BC$1048576,0),MATCH((CUADRO!Q$4&amp;$E145),'Hoja de Trabajo para listado'!$BC$151:$CB$151,0)),0)+IFERROR(INDEX('Hoja de Trabajo para listado'!$DE$153:$DG$274,MATCH($A145,'Hoja de Trabajo para listado'!$DE$153:$DE$1048576,0),MATCH((CUADRO!Q$4&amp;$E145),'Hoja de Trabajo para listado'!$DE$151:$DG$151,0)),0)+IFERROR(INDEX('Hoja de Trabajo para listado'!$CD$155:$DC$1048576,MATCH($A145,'Hoja de Trabajo para listado'!$CD$155:$CD$1048576,0),MATCH((CUADRO!Q$4&amp;$E145),'Hoja de Trabajo para listado'!$CD$151:$DC$151,0)),0)</f>
        <v>0</v>
      </c>
      <c r="R145" s="241">
        <f t="shared" ca="1" si="7"/>
        <v>0</v>
      </c>
      <c r="S145" s="241"/>
      <c r="T145" s="241">
        <f ca="1">+T146</f>
        <v>522740.44</v>
      </c>
      <c r="U145" s="240">
        <f t="shared" si="8"/>
        <v>1</v>
      </c>
      <c r="V145" s="327" t="str">
        <f>+VLOOKUP(A145,bd_lista!$A$3:$E$592,5,FALSE)</f>
        <v>Instituciones Descentralizadas</v>
      </c>
      <c r="W145" s="397" t="str">
        <f>+V145</f>
        <v>Instituciones Descentralizadas</v>
      </c>
      <c r="X145" s="240">
        <f>+VLOOKUP(A145,[4]Sheet1!$A$13:$D$744,4,FALSE)</f>
        <v>76</v>
      </c>
      <c r="Y145" s="240" t="str">
        <f>+VLOOKUP(X145,bd_lista!$A$3:$C$592,3,FALSE)</f>
        <v>Ministerio de Minería y Metalurgia</v>
      </c>
      <c r="Z145" s="290">
        <f>+X145</f>
        <v>76</v>
      </c>
      <c r="AA145" s="315" t="str">
        <f>+Y145</f>
        <v>Ministerio de Minería y Metalurgia</v>
      </c>
    </row>
    <row r="146" spans="1:27" ht="15" customHeight="1">
      <c r="A146" s="378">
        <v>221</v>
      </c>
      <c r="B146" s="394"/>
      <c r="C146" s="327" t="str">
        <f>+VLOOKUP(A146,bd_lista!$A$3:$C$592,3,FALSE)</f>
        <v>Serv. Nal. de Reg. y Control de la Comer. de Minerales y Metales</v>
      </c>
      <c r="D146" s="396"/>
      <c r="E146" s="327" t="s">
        <v>1304</v>
      </c>
      <c r="F146" s="243">
        <f ca="1">+IFERROR(INDEX('Hoja de Trabajo para listado'!$A$155:$Z$1048576,MATCH($A146,'Hoja de Trabajo para listado'!$A$155:$A$1048576,0),MATCH((CUADRO!F$4&amp;$E146),'Hoja de Trabajo para listado'!$A$151:$Z$151,0)),0)+IFERROR(INDEX('Hoja de Trabajo para listado'!$AB$155:$BA$1048576,MATCH($A146,'Hoja de Trabajo para listado'!$AB$155:$AB$1048576,0),MATCH((CUADRO!F$4&amp;$E146),'Hoja de Trabajo para listado'!$AB$151:$BA$151,0)),0)+IFERROR(INDEX('Hoja de Trabajo para listado'!$BC$155:$CB$1048576,MATCH($A146,'Hoja de Trabajo para listado'!$BC$155:$BC$1048576,0),MATCH((CUADRO!F$4&amp;$E146),'Hoja de Trabajo para listado'!$BC$151:$CB$151,0)),0)+IFERROR(INDEX('Hoja de Trabajo para listado'!$DE$153:$DG$274,MATCH($A146,'Hoja de Trabajo para listado'!$DE$153:$DE$1048576,0),MATCH((CUADRO!F$4&amp;$E146),'Hoja de Trabajo para listado'!$DE$151:$DG$151,0)),0)+IFERROR(INDEX('Hoja de Trabajo para listado'!$CD$155:$DC$1048576,MATCH($A146,'Hoja de Trabajo para listado'!$CD$155:$CD$1048576,0),MATCH((CUADRO!F$4&amp;$E146),'Hoja de Trabajo para listado'!$CD$151:$DC$151,0)),0)</f>
        <v>0</v>
      </c>
      <c r="G146" s="243">
        <f ca="1">+IFERROR(INDEX('Hoja de Trabajo para listado'!$A$155:$Z$1048576,MATCH($A146,'Hoja de Trabajo para listado'!$A$155:$A$1048576,0),MATCH((CUADRO!G$4&amp;$E146),'Hoja de Trabajo para listado'!$A$151:$Z$151,0)),0)+IFERROR(INDEX('Hoja de Trabajo para listado'!$AB$155:$BA$1048576,MATCH($A146,'Hoja de Trabajo para listado'!$AB$155:$AB$1048576,0),MATCH((CUADRO!G$4&amp;$E146),'Hoja de Trabajo para listado'!$AB$151:$BA$151,0)),0)+IFERROR(INDEX('Hoja de Trabajo para listado'!$BC$155:$CB$1048576,MATCH($A146,'Hoja de Trabajo para listado'!$BC$155:$BC$1048576,0),MATCH((CUADRO!G$4&amp;$E146),'Hoja de Trabajo para listado'!$BC$151:$CB$151,0)),0)+IFERROR(INDEX('Hoja de Trabajo para listado'!$DE$153:$DG$274,MATCH($A146,'Hoja de Trabajo para listado'!$DE$153:$DE$1048576,0),MATCH((CUADRO!G$4&amp;$E146),'Hoja de Trabajo para listado'!$DE$151:$DG$151,0)),0)+IFERROR(INDEX('Hoja de Trabajo para listado'!$CD$155:$DC$1048576,MATCH($A146,'Hoja de Trabajo para listado'!$CD$155:$CD$1048576,0),MATCH((CUADRO!G$4&amp;$E146),'Hoja de Trabajo para listado'!$CD$151:$DC$151,0)),0)</f>
        <v>0</v>
      </c>
      <c r="H146" s="243">
        <f ca="1">+IFERROR(INDEX('Hoja de Trabajo para listado'!$A$155:$Z$1048576,MATCH($A146,'Hoja de Trabajo para listado'!$A$155:$A$1048576,0),MATCH((CUADRO!H$4&amp;$E146),'Hoja de Trabajo para listado'!$A$151:$Z$151,0)),0)+IFERROR(INDEX('Hoja de Trabajo para listado'!$AB$155:$BA$1048576,MATCH($A146,'Hoja de Trabajo para listado'!$AB$155:$AB$1048576,0),MATCH((CUADRO!H$4&amp;$E146),'Hoja de Trabajo para listado'!$AB$151:$BA$151,0)),0)+IFERROR(INDEX('Hoja de Trabajo para listado'!$BC$155:$CB$1048576,MATCH($A146,'Hoja de Trabajo para listado'!$BC$155:$BC$1048576,0),MATCH((CUADRO!H$4&amp;$E146),'Hoja de Trabajo para listado'!$BC$151:$CB$151,0)),0)+IFERROR(INDEX('Hoja de Trabajo para listado'!$DE$153:$DG$274,MATCH($A146,'Hoja de Trabajo para listado'!$DE$153:$DE$1048576,0),MATCH((CUADRO!H$4&amp;$E146),'Hoja de Trabajo para listado'!$DE$151:$DG$151,0)),0)+IFERROR(INDEX('Hoja de Trabajo para listado'!$CD$155:$DC$1048576,MATCH($A146,'Hoja de Trabajo para listado'!$CD$155:$CD$1048576,0),MATCH((CUADRO!H$4&amp;$E146),'Hoja de Trabajo para listado'!$CD$151:$DC$151,0)),0)</f>
        <v>0</v>
      </c>
      <c r="I146" s="243">
        <f ca="1">+IFERROR(INDEX('Hoja de Trabajo para listado'!$A$155:$Z$1048576,MATCH($A146,'Hoja de Trabajo para listado'!$A$155:$A$1048576,0),MATCH((CUADRO!I$4&amp;$E146),'Hoja de Trabajo para listado'!$A$151:$Z$151,0)),0)+IFERROR(INDEX('Hoja de Trabajo para listado'!$AB$155:$BA$1048576,MATCH($A146,'Hoja de Trabajo para listado'!$AB$155:$AB$1048576,0),MATCH((CUADRO!I$4&amp;$E146),'Hoja de Trabajo para listado'!$AB$151:$BA$151,0)),0)+IFERROR(INDEX('Hoja de Trabajo para listado'!$BC$155:$CB$1048576,MATCH($A146,'Hoja de Trabajo para listado'!$BC$155:$BC$1048576,0),MATCH((CUADRO!I$4&amp;$E146),'Hoja de Trabajo para listado'!$BC$151:$CB$151,0)),0)+IFERROR(INDEX('Hoja de Trabajo para listado'!$DE$153:$DG$274,MATCH($A146,'Hoja de Trabajo para listado'!$DE$153:$DE$1048576,0),MATCH((CUADRO!I$4&amp;$E146),'Hoja de Trabajo para listado'!$DE$151:$DG$151,0)),0)+IFERROR(INDEX('Hoja de Trabajo para listado'!$CD$155:$DC$1048576,MATCH($A146,'Hoja de Trabajo para listado'!$CD$155:$CD$1048576,0),MATCH((CUADRO!I$4&amp;$E146),'Hoja de Trabajo para listado'!$CD$151:$DC$151,0)),0)</f>
        <v>0</v>
      </c>
      <c r="J146" s="243">
        <f ca="1">+IFERROR(INDEX('Hoja de Trabajo para listado'!$A$155:$Z$1048576,MATCH($A146,'Hoja de Trabajo para listado'!$A$155:$A$1048576,0),MATCH((CUADRO!J$4&amp;$E146),'Hoja de Trabajo para listado'!$A$151:$Z$151,0)),0)+IFERROR(INDEX('Hoja de Trabajo para listado'!$AB$155:$BA$1048576,MATCH($A146,'Hoja de Trabajo para listado'!$AB$155:$AB$1048576,0),MATCH((CUADRO!J$4&amp;$E146),'Hoja de Trabajo para listado'!$AB$151:$BA$151,0)),0)+IFERROR(INDEX('Hoja de Trabajo para listado'!$BC$155:$CB$1048576,MATCH($A146,'Hoja de Trabajo para listado'!$BC$155:$BC$1048576,0),MATCH((CUADRO!J$4&amp;$E146),'Hoja de Trabajo para listado'!$BC$151:$CB$151,0)),0)+IFERROR(INDEX('Hoja de Trabajo para listado'!$DE$153:$DG$274,MATCH($A146,'Hoja de Trabajo para listado'!$DE$153:$DE$1048576,0),MATCH((CUADRO!J$4&amp;$E146),'Hoja de Trabajo para listado'!$DE$151:$DG$151,0)),0)+IFERROR(INDEX('Hoja de Trabajo para listado'!$CD$155:$DC$1048576,MATCH($A146,'Hoja de Trabajo para listado'!$CD$155:$CD$1048576,0),MATCH((CUADRO!J$4&amp;$E146),'Hoja de Trabajo para listado'!$CD$151:$DC$151,0)),0)</f>
        <v>0</v>
      </c>
      <c r="K146" s="243">
        <f ca="1">+IFERROR(INDEX('Hoja de Trabajo para listado'!$A$155:$Z$1048576,MATCH($A146,'Hoja de Trabajo para listado'!$A$155:$A$1048576,0),MATCH((CUADRO!K$4&amp;$E146),'Hoja de Trabajo para listado'!$A$151:$Z$151,0)),0)+IFERROR(INDEX('Hoja de Trabajo para listado'!$AB$155:$BA$1048576,MATCH($A146,'Hoja de Trabajo para listado'!$AB$155:$AB$1048576,0),MATCH((CUADRO!K$4&amp;$E146),'Hoja de Trabajo para listado'!$AB$151:$BA$151,0)),0)+IFERROR(INDEX('Hoja de Trabajo para listado'!$BC$155:$CB$1048576,MATCH($A146,'Hoja de Trabajo para listado'!$BC$155:$BC$1048576,0),MATCH((CUADRO!K$4&amp;$E146),'Hoja de Trabajo para listado'!$BC$151:$CB$151,0)),0)+IFERROR(INDEX('Hoja de Trabajo para listado'!$DE$153:$DG$274,MATCH($A146,'Hoja de Trabajo para listado'!$DE$153:$DE$1048576,0),MATCH((CUADRO!K$4&amp;$E146),'Hoja de Trabajo para listado'!$DE$151:$DG$151,0)),0)+IFERROR(INDEX('Hoja de Trabajo para listado'!$CD$155:$DC$1048576,MATCH($A146,'Hoja de Trabajo para listado'!$CD$155:$CD$1048576,0),MATCH((CUADRO!K$4&amp;$E146),'Hoja de Trabajo para listado'!$CD$151:$DC$151,0)),0)</f>
        <v>0</v>
      </c>
      <c r="L146" s="243">
        <f ca="1">+IFERROR(INDEX('Hoja de Trabajo para listado'!$A$155:$Z$1048576,MATCH($A146,'Hoja de Trabajo para listado'!$A$155:$A$1048576,0),MATCH((CUADRO!L$4&amp;$E146),'Hoja de Trabajo para listado'!$A$151:$Z$151,0)),0)+IFERROR(INDEX('Hoja de Trabajo para listado'!$AB$155:$BA$1048576,MATCH($A146,'Hoja de Trabajo para listado'!$AB$155:$AB$1048576,0),MATCH((CUADRO!L$4&amp;$E146),'Hoja de Trabajo para listado'!$AB$151:$BA$151,0)),0)+IFERROR(INDEX('Hoja de Trabajo para listado'!$BC$155:$CB$1048576,MATCH($A146,'Hoja de Trabajo para listado'!$BC$155:$BC$1048576,0),MATCH((CUADRO!L$4&amp;$E146),'Hoja de Trabajo para listado'!$BC$151:$CB$151,0)),0)+IFERROR(INDEX('Hoja de Trabajo para listado'!$DE$153:$DG$274,MATCH($A146,'Hoja de Trabajo para listado'!$DE$153:$DE$1048576,0),MATCH((CUADRO!L$4&amp;$E146),'Hoja de Trabajo para listado'!$DE$151:$DG$151,0)),0)+IFERROR(INDEX('Hoja de Trabajo para listado'!$CD$155:$DC$1048576,MATCH($A146,'Hoja de Trabajo para listado'!$CD$155:$CD$1048576,0),MATCH((CUADRO!L$4&amp;$E146),'Hoja de Trabajo para listado'!$CD$151:$DC$151,0)),0)</f>
        <v>0</v>
      </c>
      <c r="M146" s="243">
        <f ca="1">+IFERROR(INDEX('Hoja de Trabajo para listado'!$A$155:$Z$1048576,MATCH($A146,'Hoja de Trabajo para listado'!$A$155:$A$1048576,0),MATCH((CUADRO!M$4&amp;$E146),'Hoja de Trabajo para listado'!$A$151:$Z$151,0)),0)+IFERROR(INDEX('Hoja de Trabajo para listado'!$AB$155:$BA$1048576,MATCH($A146,'Hoja de Trabajo para listado'!$AB$155:$AB$1048576,0),MATCH((CUADRO!M$4&amp;$E146),'Hoja de Trabajo para listado'!$AB$151:$BA$151,0)),0)+IFERROR(INDEX('Hoja de Trabajo para listado'!$BC$155:$CB$1048576,MATCH($A146,'Hoja de Trabajo para listado'!$BC$155:$BC$1048576,0),MATCH((CUADRO!M$4&amp;$E146),'Hoja de Trabajo para listado'!$BC$151:$CB$151,0)),0)+IFERROR(INDEX('Hoja de Trabajo para listado'!$DE$153:$DG$274,MATCH($A146,'Hoja de Trabajo para listado'!$DE$153:$DE$1048576,0),MATCH((CUADRO!M$4&amp;$E146),'Hoja de Trabajo para listado'!$DE$151:$DG$151,0)),0)+IFERROR(INDEX('Hoja de Trabajo para listado'!$CD$155:$DC$1048576,MATCH($A146,'Hoja de Trabajo para listado'!$CD$155:$CD$1048576,0),MATCH((CUADRO!M$4&amp;$E146),'Hoja de Trabajo para listado'!$CD$151:$DC$151,0)),0)</f>
        <v>100</v>
      </c>
      <c r="N146" s="243">
        <f ca="1">+IFERROR(INDEX('Hoja de Trabajo para listado'!$A$155:$Z$1048576,MATCH($A146,'Hoja de Trabajo para listado'!$A$155:$A$1048576,0),MATCH((CUADRO!N$4&amp;$E146),'Hoja de Trabajo para listado'!$A$151:$Z$151,0)),0)+IFERROR(INDEX('Hoja de Trabajo para listado'!$AB$155:$BA$1048576,MATCH($A146,'Hoja de Trabajo para listado'!$AB$155:$AB$1048576,0),MATCH((CUADRO!N$4&amp;$E146),'Hoja de Trabajo para listado'!$AB$151:$BA$151,0)),0)+IFERROR(INDEX('Hoja de Trabajo para listado'!$BC$155:$CB$1048576,MATCH($A146,'Hoja de Trabajo para listado'!$BC$155:$BC$1048576,0),MATCH((CUADRO!N$4&amp;$E146),'Hoja de Trabajo para listado'!$BC$151:$CB$151,0)),0)+IFERROR(INDEX('Hoja de Trabajo para listado'!$DE$153:$DG$274,MATCH($A146,'Hoja de Trabajo para listado'!$DE$153:$DE$1048576,0),MATCH((CUADRO!N$4&amp;$E146),'Hoja de Trabajo para listado'!$DE$151:$DG$151,0)),0)+IFERROR(INDEX('Hoja de Trabajo para listado'!$CD$155:$DC$1048576,MATCH($A146,'Hoja de Trabajo para listado'!$CD$155:$CD$1048576,0),MATCH((CUADRO!N$4&amp;$E146),'Hoja de Trabajo para listado'!$CD$151:$DC$151,0)),0)</f>
        <v>0</v>
      </c>
      <c r="O146" s="243">
        <f ca="1">+IFERROR(INDEX('Hoja de Trabajo para listado'!$A$155:$Z$1048576,MATCH($A146,'Hoja de Trabajo para listado'!$A$155:$A$1048576,0),MATCH((CUADRO!O$4&amp;$E146),'Hoja de Trabajo para listado'!$A$151:$Z$151,0)),0)+IFERROR(INDEX('Hoja de Trabajo para listado'!$AB$155:$BA$1048576,MATCH($A146,'Hoja de Trabajo para listado'!$AB$155:$AB$1048576,0),MATCH((CUADRO!O$4&amp;$E146),'Hoja de Trabajo para listado'!$AB$151:$BA$151,0)),0)+IFERROR(INDEX('Hoja de Trabajo para listado'!$BC$155:$CB$1048576,MATCH($A146,'Hoja de Trabajo para listado'!$BC$155:$BC$1048576,0),MATCH((CUADRO!O$4&amp;$E146),'Hoja de Trabajo para listado'!$BC$151:$CB$151,0)),0)+IFERROR(INDEX('Hoja de Trabajo para listado'!$DE$153:$DG$274,MATCH($A146,'Hoja de Trabajo para listado'!$DE$153:$DE$1048576,0),MATCH((CUADRO!O$4&amp;$E146),'Hoja de Trabajo para listado'!$DE$151:$DG$151,0)),0)+IFERROR(INDEX('Hoja de Trabajo para listado'!$CD$155:$DC$1048576,MATCH($A146,'Hoja de Trabajo para listado'!$CD$155:$CD$1048576,0),MATCH((CUADRO!O$4&amp;$E146),'Hoja de Trabajo para listado'!$CD$151:$DC$151,0)),0)</f>
        <v>364614.38</v>
      </c>
      <c r="P146" s="243">
        <f ca="1">+IFERROR(INDEX('Hoja de Trabajo para listado'!$A$155:$Z$1048576,MATCH($A146,'Hoja de Trabajo para listado'!$A$155:$A$1048576,0),MATCH((CUADRO!P$4&amp;$E146),'Hoja de Trabajo para listado'!$A$151:$Z$151,0)),0)+IFERROR(INDEX('Hoja de Trabajo para listado'!$AB$155:$BA$1048576,MATCH($A146,'Hoja de Trabajo para listado'!$AB$155:$AB$1048576,0),MATCH((CUADRO!P$4&amp;$E146),'Hoja de Trabajo para listado'!$AB$151:$BA$151,0)),0)+IFERROR(INDEX('Hoja de Trabajo para listado'!$BC$155:$CB$1048576,MATCH($A146,'Hoja de Trabajo para listado'!$BC$155:$BC$1048576,0),MATCH((CUADRO!P$4&amp;$E146),'Hoja de Trabajo para listado'!$BC$151:$CB$151,0)),0)+IFERROR(INDEX('Hoja de Trabajo para listado'!$DE$153:$DG$274,MATCH($A146,'Hoja de Trabajo para listado'!$DE$153:$DE$1048576,0),MATCH((CUADRO!P$4&amp;$E146),'Hoja de Trabajo para listado'!$DE$151:$DG$151,0)),0)+IFERROR(INDEX('Hoja de Trabajo para listado'!$CD$155:$DC$1048576,MATCH($A146,'Hoja de Trabajo para listado'!$CD$155:$CD$1048576,0),MATCH((CUADRO!P$4&amp;$E146),'Hoja de Trabajo para listado'!$CD$151:$DC$151,0)),0)</f>
        <v>158026.06</v>
      </c>
      <c r="Q146" s="243">
        <f ca="1">+IFERROR(INDEX('Hoja de Trabajo para listado'!$A$155:$Z$1048576,MATCH($A146,'Hoja de Trabajo para listado'!$A$155:$A$1048576,0),MATCH((CUADRO!Q$4&amp;$E146),'Hoja de Trabajo para listado'!$A$151:$Z$151,0)),0)+IFERROR(INDEX('Hoja de Trabajo para listado'!$AB$155:$BA$1048576,MATCH($A146,'Hoja de Trabajo para listado'!$AB$155:$AB$1048576,0),MATCH((CUADRO!Q$4&amp;$E146),'Hoja de Trabajo para listado'!$AB$151:$BA$151,0)),0)+IFERROR(INDEX('Hoja de Trabajo para listado'!$BC$155:$CB$1048576,MATCH($A146,'Hoja de Trabajo para listado'!$BC$155:$BC$1048576,0),MATCH((CUADRO!Q$4&amp;$E146),'Hoja de Trabajo para listado'!$BC$151:$CB$151,0)),0)+IFERROR(INDEX('Hoja de Trabajo para listado'!$DE$153:$DG$274,MATCH($A146,'Hoja de Trabajo para listado'!$DE$153:$DE$1048576,0),MATCH((CUADRO!Q$4&amp;$E146),'Hoja de Trabajo para listado'!$DE$151:$DG$151,0)),0)+IFERROR(INDEX('Hoja de Trabajo para listado'!$CD$155:$DC$1048576,MATCH($A146,'Hoja de Trabajo para listado'!$CD$155:$CD$1048576,0),MATCH((CUADRO!Q$4&amp;$E146),'Hoja de Trabajo para listado'!$CD$151:$DC$151,0)),0)</f>
        <v>0</v>
      </c>
      <c r="R146" s="243">
        <f t="shared" ca="1" si="7"/>
        <v>522740.44</v>
      </c>
      <c r="S146" s="243">
        <f ca="1">+R145+R146</f>
        <v>522740.44</v>
      </c>
      <c r="T146" s="243">
        <f ca="1">+S146</f>
        <v>522740.44</v>
      </c>
      <c r="U146" s="242">
        <f t="shared" si="8"/>
        <v>2</v>
      </c>
      <c r="V146" s="327" t="str">
        <f>+VLOOKUP(A146,bd_lista!$A$3:$E$592,5,FALSE)</f>
        <v>Instituciones Descentralizadas</v>
      </c>
      <c r="W146" s="398"/>
      <c r="X146" s="240">
        <f>+VLOOKUP(A146,[4]Sheet1!$A$13:$D$744,4,FALSE)</f>
        <v>76</v>
      </c>
      <c r="Y146" s="240" t="str">
        <f>+VLOOKUP(X146,bd_lista!$A$3:$C$592,3,FALSE)</f>
        <v>Ministerio de Minería y Metalurgia</v>
      </c>
      <c r="Z146" s="288"/>
      <c r="AA146" s="317"/>
    </row>
    <row r="147" spans="1:27" ht="15" customHeight="1">
      <c r="A147" s="379">
        <v>222</v>
      </c>
      <c r="B147" s="393">
        <f>+A147</f>
        <v>222</v>
      </c>
      <c r="C147" s="245" t="str">
        <f>+VLOOKUP(A147,bd_lista!$A$3:$C$592,3,FALSE)</f>
        <v>Instituto Nacional de Innovación Agropecuaria y Forestal</v>
      </c>
      <c r="D147" s="395" t="str">
        <f>+C147</f>
        <v>Instituto Nacional de Innovación Agropecuaria y Forestal</v>
      </c>
      <c r="E147" s="245" t="s">
        <v>1303</v>
      </c>
      <c r="F147" s="241">
        <f ca="1">+IFERROR(INDEX('Hoja de Trabajo para listado'!$A$155:$Z$1048576,MATCH($A147,'Hoja de Trabajo para listado'!$A$155:$A$1048576,0),MATCH((CUADRO!F$4&amp;$E147),'Hoja de Trabajo para listado'!$A$151:$Z$151,0)),0)+IFERROR(INDEX('Hoja de Trabajo para listado'!$AB$155:$BA$1048576,MATCH($A147,'Hoja de Trabajo para listado'!$AB$155:$AB$1048576,0),MATCH((CUADRO!F$4&amp;$E147),'Hoja de Trabajo para listado'!$AB$151:$BA$151,0)),0)+IFERROR(INDEX('Hoja de Trabajo para listado'!$BC$155:$CB$1048576,MATCH($A147,'Hoja de Trabajo para listado'!$BC$155:$BC$1048576,0),MATCH((CUADRO!F$4&amp;$E147),'Hoja de Trabajo para listado'!$BC$151:$CB$151,0)),0)+IFERROR(INDEX('Hoja de Trabajo para listado'!$DE$153:$DG$274,MATCH($A147,'Hoja de Trabajo para listado'!$DE$153:$DE$1048576,0),MATCH((CUADRO!F$4&amp;$E147),'Hoja de Trabajo para listado'!$DE$151:$DG$151,0)),0)+IFERROR(INDEX('Hoja de Trabajo para listado'!$CD$155:$DC$1048576,MATCH($A147,'Hoja de Trabajo para listado'!$CD$155:$CD$1048576,0),MATCH((CUADRO!F$4&amp;$E147),'Hoja de Trabajo para listado'!$CD$151:$DC$151,0)),0)</f>
        <v>0</v>
      </c>
      <c r="G147" s="241">
        <f ca="1">+IFERROR(INDEX('Hoja de Trabajo para listado'!$A$155:$Z$1048576,MATCH($A147,'Hoja de Trabajo para listado'!$A$155:$A$1048576,0),MATCH((CUADRO!G$4&amp;$E147),'Hoja de Trabajo para listado'!$A$151:$Z$151,0)),0)+IFERROR(INDEX('Hoja de Trabajo para listado'!$AB$155:$BA$1048576,MATCH($A147,'Hoja de Trabajo para listado'!$AB$155:$AB$1048576,0),MATCH((CUADRO!G$4&amp;$E147),'Hoja de Trabajo para listado'!$AB$151:$BA$151,0)),0)+IFERROR(INDEX('Hoja de Trabajo para listado'!$BC$155:$CB$1048576,MATCH($A147,'Hoja de Trabajo para listado'!$BC$155:$BC$1048576,0),MATCH((CUADRO!G$4&amp;$E147),'Hoja de Trabajo para listado'!$BC$151:$CB$151,0)),0)+IFERROR(INDEX('Hoja de Trabajo para listado'!$DE$153:$DG$274,MATCH($A147,'Hoja de Trabajo para listado'!$DE$153:$DE$1048576,0),MATCH((CUADRO!G$4&amp;$E147),'Hoja de Trabajo para listado'!$DE$151:$DG$151,0)),0)+IFERROR(INDEX('Hoja de Trabajo para listado'!$CD$155:$DC$1048576,MATCH($A147,'Hoja de Trabajo para listado'!$CD$155:$CD$1048576,0),MATCH((CUADRO!G$4&amp;$E147),'Hoja de Trabajo para listado'!$CD$151:$DC$151,0)),0)</f>
        <v>0</v>
      </c>
      <c r="H147" s="241">
        <f ca="1">+IFERROR(INDEX('Hoja de Trabajo para listado'!$A$155:$Z$1048576,MATCH($A147,'Hoja de Trabajo para listado'!$A$155:$A$1048576,0),MATCH((CUADRO!H$4&amp;$E147),'Hoja de Trabajo para listado'!$A$151:$Z$151,0)),0)+IFERROR(INDEX('Hoja de Trabajo para listado'!$AB$155:$BA$1048576,MATCH($A147,'Hoja de Trabajo para listado'!$AB$155:$AB$1048576,0),MATCH((CUADRO!H$4&amp;$E147),'Hoja de Trabajo para listado'!$AB$151:$BA$151,0)),0)+IFERROR(INDEX('Hoja de Trabajo para listado'!$BC$155:$CB$1048576,MATCH($A147,'Hoja de Trabajo para listado'!$BC$155:$BC$1048576,0),MATCH((CUADRO!H$4&amp;$E147),'Hoja de Trabajo para listado'!$BC$151:$CB$151,0)),0)+IFERROR(INDEX('Hoja de Trabajo para listado'!$DE$153:$DG$274,MATCH($A147,'Hoja de Trabajo para listado'!$DE$153:$DE$1048576,0),MATCH((CUADRO!H$4&amp;$E147),'Hoja de Trabajo para listado'!$DE$151:$DG$151,0)),0)+IFERROR(INDEX('Hoja de Trabajo para listado'!$CD$155:$DC$1048576,MATCH($A147,'Hoja de Trabajo para listado'!$CD$155:$CD$1048576,0),MATCH((CUADRO!H$4&amp;$E147),'Hoja de Trabajo para listado'!$CD$151:$DC$151,0)),0)</f>
        <v>0</v>
      </c>
      <c r="I147" s="241">
        <f ca="1">+IFERROR(INDEX('Hoja de Trabajo para listado'!$A$155:$Z$1048576,MATCH($A147,'Hoja de Trabajo para listado'!$A$155:$A$1048576,0),MATCH((CUADRO!I$4&amp;$E147),'Hoja de Trabajo para listado'!$A$151:$Z$151,0)),0)+IFERROR(INDEX('Hoja de Trabajo para listado'!$AB$155:$BA$1048576,MATCH($A147,'Hoja de Trabajo para listado'!$AB$155:$AB$1048576,0),MATCH((CUADRO!I$4&amp;$E147),'Hoja de Trabajo para listado'!$AB$151:$BA$151,0)),0)+IFERROR(INDEX('Hoja de Trabajo para listado'!$BC$155:$CB$1048576,MATCH($A147,'Hoja de Trabajo para listado'!$BC$155:$BC$1048576,0),MATCH((CUADRO!I$4&amp;$E147),'Hoja de Trabajo para listado'!$BC$151:$CB$151,0)),0)+IFERROR(INDEX('Hoja de Trabajo para listado'!$DE$153:$DG$274,MATCH($A147,'Hoja de Trabajo para listado'!$DE$153:$DE$1048576,0),MATCH((CUADRO!I$4&amp;$E147),'Hoja de Trabajo para listado'!$DE$151:$DG$151,0)),0)+IFERROR(INDEX('Hoja de Trabajo para listado'!$CD$155:$DC$1048576,MATCH($A147,'Hoja de Trabajo para listado'!$CD$155:$CD$1048576,0),MATCH((CUADRO!I$4&amp;$E147),'Hoja de Trabajo para listado'!$CD$151:$DC$151,0)),0)</f>
        <v>0</v>
      </c>
      <c r="J147" s="241">
        <f ca="1">+IFERROR(INDEX('Hoja de Trabajo para listado'!$A$155:$Z$1048576,MATCH($A147,'Hoja de Trabajo para listado'!$A$155:$A$1048576,0),MATCH((CUADRO!J$4&amp;$E147),'Hoja de Trabajo para listado'!$A$151:$Z$151,0)),0)+IFERROR(INDEX('Hoja de Trabajo para listado'!$AB$155:$BA$1048576,MATCH($A147,'Hoja de Trabajo para listado'!$AB$155:$AB$1048576,0),MATCH((CUADRO!J$4&amp;$E147),'Hoja de Trabajo para listado'!$AB$151:$BA$151,0)),0)+IFERROR(INDEX('Hoja de Trabajo para listado'!$BC$155:$CB$1048576,MATCH($A147,'Hoja de Trabajo para listado'!$BC$155:$BC$1048576,0),MATCH((CUADRO!J$4&amp;$E147),'Hoja de Trabajo para listado'!$BC$151:$CB$151,0)),0)+IFERROR(INDEX('Hoja de Trabajo para listado'!$DE$153:$DG$274,MATCH($A147,'Hoja de Trabajo para listado'!$DE$153:$DE$1048576,0),MATCH((CUADRO!J$4&amp;$E147),'Hoja de Trabajo para listado'!$DE$151:$DG$151,0)),0)+IFERROR(INDEX('Hoja de Trabajo para listado'!$CD$155:$DC$1048576,MATCH($A147,'Hoja de Trabajo para listado'!$CD$155:$CD$1048576,0),MATCH((CUADRO!J$4&amp;$E147),'Hoja de Trabajo para listado'!$CD$151:$DC$151,0)),0)</f>
        <v>0</v>
      </c>
      <c r="K147" s="241">
        <f ca="1">+IFERROR(INDEX('Hoja de Trabajo para listado'!$A$155:$Z$1048576,MATCH($A147,'Hoja de Trabajo para listado'!$A$155:$A$1048576,0),MATCH((CUADRO!K$4&amp;$E147),'Hoja de Trabajo para listado'!$A$151:$Z$151,0)),0)+IFERROR(INDEX('Hoja de Trabajo para listado'!$AB$155:$BA$1048576,MATCH($A147,'Hoja de Trabajo para listado'!$AB$155:$AB$1048576,0),MATCH((CUADRO!K$4&amp;$E147),'Hoja de Trabajo para listado'!$AB$151:$BA$151,0)),0)+IFERROR(INDEX('Hoja de Trabajo para listado'!$BC$155:$CB$1048576,MATCH($A147,'Hoja de Trabajo para listado'!$BC$155:$BC$1048576,0),MATCH((CUADRO!K$4&amp;$E147),'Hoja de Trabajo para listado'!$BC$151:$CB$151,0)),0)+IFERROR(INDEX('Hoja de Trabajo para listado'!$DE$153:$DG$274,MATCH($A147,'Hoja de Trabajo para listado'!$DE$153:$DE$1048576,0),MATCH((CUADRO!K$4&amp;$E147),'Hoja de Trabajo para listado'!$DE$151:$DG$151,0)),0)+IFERROR(INDEX('Hoja de Trabajo para listado'!$CD$155:$DC$1048576,MATCH($A147,'Hoja de Trabajo para listado'!$CD$155:$CD$1048576,0),MATCH((CUADRO!K$4&amp;$E147),'Hoja de Trabajo para listado'!$CD$151:$DC$151,0)),0)</f>
        <v>0</v>
      </c>
      <c r="L147" s="241">
        <f ca="1">+IFERROR(INDEX('Hoja de Trabajo para listado'!$A$155:$Z$1048576,MATCH($A147,'Hoja de Trabajo para listado'!$A$155:$A$1048576,0),MATCH((CUADRO!L$4&amp;$E147),'Hoja de Trabajo para listado'!$A$151:$Z$151,0)),0)+IFERROR(INDEX('Hoja de Trabajo para listado'!$AB$155:$BA$1048576,MATCH($A147,'Hoja de Trabajo para listado'!$AB$155:$AB$1048576,0),MATCH((CUADRO!L$4&amp;$E147),'Hoja de Trabajo para listado'!$AB$151:$BA$151,0)),0)+IFERROR(INDEX('Hoja de Trabajo para listado'!$BC$155:$CB$1048576,MATCH($A147,'Hoja de Trabajo para listado'!$BC$155:$BC$1048576,0),MATCH((CUADRO!L$4&amp;$E147),'Hoja de Trabajo para listado'!$BC$151:$CB$151,0)),0)+IFERROR(INDEX('Hoja de Trabajo para listado'!$DE$153:$DG$274,MATCH($A147,'Hoja de Trabajo para listado'!$DE$153:$DE$1048576,0),MATCH((CUADRO!L$4&amp;$E147),'Hoja de Trabajo para listado'!$DE$151:$DG$151,0)),0)+IFERROR(INDEX('Hoja de Trabajo para listado'!$CD$155:$DC$1048576,MATCH($A147,'Hoja de Trabajo para listado'!$CD$155:$CD$1048576,0),MATCH((CUADRO!L$4&amp;$E147),'Hoja de Trabajo para listado'!$CD$151:$DC$151,0)),0)</f>
        <v>0</v>
      </c>
      <c r="M147" s="241">
        <f ca="1">+IFERROR(INDEX('Hoja de Trabajo para listado'!$A$155:$Z$1048576,MATCH($A147,'Hoja de Trabajo para listado'!$A$155:$A$1048576,0),MATCH((CUADRO!M$4&amp;$E147),'Hoja de Trabajo para listado'!$A$151:$Z$151,0)),0)+IFERROR(INDEX('Hoja de Trabajo para listado'!$AB$155:$BA$1048576,MATCH($A147,'Hoja de Trabajo para listado'!$AB$155:$AB$1048576,0),MATCH((CUADRO!M$4&amp;$E147),'Hoja de Trabajo para listado'!$AB$151:$BA$151,0)),0)+IFERROR(INDEX('Hoja de Trabajo para listado'!$BC$155:$CB$1048576,MATCH($A147,'Hoja de Trabajo para listado'!$BC$155:$BC$1048576,0),MATCH((CUADRO!M$4&amp;$E147),'Hoja de Trabajo para listado'!$BC$151:$CB$151,0)),0)+IFERROR(INDEX('Hoja de Trabajo para listado'!$DE$153:$DG$274,MATCH($A147,'Hoja de Trabajo para listado'!$DE$153:$DE$1048576,0),MATCH((CUADRO!M$4&amp;$E147),'Hoja de Trabajo para listado'!$DE$151:$DG$151,0)),0)+IFERROR(INDEX('Hoja de Trabajo para listado'!$CD$155:$DC$1048576,MATCH($A147,'Hoja de Trabajo para listado'!$CD$155:$CD$1048576,0),MATCH((CUADRO!M$4&amp;$E147),'Hoja de Trabajo para listado'!$CD$151:$DC$151,0)),0)</f>
        <v>0</v>
      </c>
      <c r="N147" s="241">
        <f ca="1">+IFERROR(INDEX('Hoja de Trabajo para listado'!$A$155:$Z$1048576,MATCH($A147,'Hoja de Trabajo para listado'!$A$155:$A$1048576,0),MATCH((CUADRO!N$4&amp;$E147),'Hoja de Trabajo para listado'!$A$151:$Z$151,0)),0)+IFERROR(INDEX('Hoja de Trabajo para listado'!$AB$155:$BA$1048576,MATCH($A147,'Hoja de Trabajo para listado'!$AB$155:$AB$1048576,0),MATCH((CUADRO!N$4&amp;$E147),'Hoja de Trabajo para listado'!$AB$151:$BA$151,0)),0)+IFERROR(INDEX('Hoja de Trabajo para listado'!$BC$155:$CB$1048576,MATCH($A147,'Hoja de Trabajo para listado'!$BC$155:$BC$1048576,0),MATCH((CUADRO!N$4&amp;$E147),'Hoja de Trabajo para listado'!$BC$151:$CB$151,0)),0)+IFERROR(INDEX('Hoja de Trabajo para listado'!$DE$153:$DG$274,MATCH($A147,'Hoja de Trabajo para listado'!$DE$153:$DE$1048576,0),MATCH((CUADRO!N$4&amp;$E147),'Hoja de Trabajo para listado'!$DE$151:$DG$151,0)),0)+IFERROR(INDEX('Hoja de Trabajo para listado'!$CD$155:$DC$1048576,MATCH($A147,'Hoja de Trabajo para listado'!$CD$155:$CD$1048576,0),MATCH((CUADRO!N$4&amp;$E147),'Hoja de Trabajo para listado'!$CD$151:$DC$151,0)),0)</f>
        <v>0</v>
      </c>
      <c r="O147" s="241">
        <f ca="1">+IFERROR(INDEX('Hoja de Trabajo para listado'!$A$155:$Z$1048576,MATCH($A147,'Hoja de Trabajo para listado'!$A$155:$A$1048576,0),MATCH((CUADRO!O$4&amp;$E147),'Hoja de Trabajo para listado'!$A$151:$Z$151,0)),0)+IFERROR(INDEX('Hoja de Trabajo para listado'!$AB$155:$BA$1048576,MATCH($A147,'Hoja de Trabajo para listado'!$AB$155:$AB$1048576,0),MATCH((CUADRO!O$4&amp;$E147),'Hoja de Trabajo para listado'!$AB$151:$BA$151,0)),0)+IFERROR(INDEX('Hoja de Trabajo para listado'!$BC$155:$CB$1048576,MATCH($A147,'Hoja de Trabajo para listado'!$BC$155:$BC$1048576,0),MATCH((CUADRO!O$4&amp;$E147),'Hoja de Trabajo para listado'!$BC$151:$CB$151,0)),0)+IFERROR(INDEX('Hoja de Trabajo para listado'!$DE$153:$DG$274,MATCH($A147,'Hoja de Trabajo para listado'!$DE$153:$DE$1048576,0),MATCH((CUADRO!O$4&amp;$E147),'Hoja de Trabajo para listado'!$DE$151:$DG$151,0)),0)+IFERROR(INDEX('Hoja de Trabajo para listado'!$CD$155:$DC$1048576,MATCH($A147,'Hoja de Trabajo para listado'!$CD$155:$CD$1048576,0),MATCH((CUADRO!O$4&amp;$E147),'Hoja de Trabajo para listado'!$CD$151:$DC$151,0)),0)</f>
        <v>0</v>
      </c>
      <c r="P147" s="241">
        <f ca="1">+IFERROR(INDEX('Hoja de Trabajo para listado'!$A$155:$Z$1048576,MATCH($A147,'Hoja de Trabajo para listado'!$A$155:$A$1048576,0),MATCH((CUADRO!P$4&amp;$E147),'Hoja de Trabajo para listado'!$A$151:$Z$151,0)),0)+IFERROR(INDEX('Hoja de Trabajo para listado'!$AB$155:$BA$1048576,MATCH($A147,'Hoja de Trabajo para listado'!$AB$155:$AB$1048576,0),MATCH((CUADRO!P$4&amp;$E147),'Hoja de Trabajo para listado'!$AB$151:$BA$151,0)),0)+IFERROR(INDEX('Hoja de Trabajo para listado'!$BC$155:$CB$1048576,MATCH($A147,'Hoja de Trabajo para listado'!$BC$155:$BC$1048576,0),MATCH((CUADRO!P$4&amp;$E147),'Hoja de Trabajo para listado'!$BC$151:$CB$151,0)),0)+IFERROR(INDEX('Hoja de Trabajo para listado'!$DE$153:$DG$274,MATCH($A147,'Hoja de Trabajo para listado'!$DE$153:$DE$1048576,0),MATCH((CUADRO!P$4&amp;$E147),'Hoja de Trabajo para listado'!$DE$151:$DG$151,0)),0)+IFERROR(INDEX('Hoja de Trabajo para listado'!$CD$155:$DC$1048576,MATCH($A147,'Hoja de Trabajo para listado'!$CD$155:$CD$1048576,0),MATCH((CUADRO!P$4&amp;$E147),'Hoja de Trabajo para listado'!$CD$151:$DC$151,0)),0)</f>
        <v>240.69</v>
      </c>
      <c r="Q147" s="241">
        <f ca="1">+IFERROR(INDEX('Hoja de Trabajo para listado'!$A$155:$Z$1048576,MATCH($A147,'Hoja de Trabajo para listado'!$A$155:$A$1048576,0),MATCH((CUADRO!Q$4&amp;$E147),'Hoja de Trabajo para listado'!$A$151:$Z$151,0)),0)+IFERROR(INDEX('Hoja de Trabajo para listado'!$AB$155:$BA$1048576,MATCH($A147,'Hoja de Trabajo para listado'!$AB$155:$AB$1048576,0),MATCH((CUADRO!Q$4&amp;$E147),'Hoja de Trabajo para listado'!$AB$151:$BA$151,0)),0)+IFERROR(INDEX('Hoja de Trabajo para listado'!$BC$155:$CB$1048576,MATCH($A147,'Hoja de Trabajo para listado'!$BC$155:$BC$1048576,0),MATCH((CUADRO!Q$4&amp;$E147),'Hoja de Trabajo para listado'!$BC$151:$CB$151,0)),0)+IFERROR(INDEX('Hoja de Trabajo para listado'!$DE$153:$DG$274,MATCH($A147,'Hoja de Trabajo para listado'!$DE$153:$DE$1048576,0),MATCH((CUADRO!Q$4&amp;$E147),'Hoja de Trabajo para listado'!$DE$151:$DG$151,0)),0)+IFERROR(INDEX('Hoja de Trabajo para listado'!$CD$155:$DC$1048576,MATCH($A147,'Hoja de Trabajo para listado'!$CD$155:$CD$1048576,0),MATCH((CUADRO!Q$4&amp;$E147),'Hoja de Trabajo para listado'!$CD$151:$DC$151,0)),0)</f>
        <v>0</v>
      </c>
      <c r="R147" s="241">
        <f t="shared" ca="1" si="7"/>
        <v>240.69</v>
      </c>
      <c r="S147" s="241"/>
      <c r="T147" s="241">
        <f ca="1">+T148</f>
        <v>1131971.43</v>
      </c>
      <c r="U147" s="240">
        <f t="shared" si="8"/>
        <v>1</v>
      </c>
      <c r="V147" s="327" t="str">
        <f>+VLOOKUP(A147,bd_lista!$A$3:$E$592,5,FALSE)</f>
        <v>Instituciones Descentralizadas</v>
      </c>
      <c r="W147" s="397" t="str">
        <f>+V147</f>
        <v>Instituciones Descentralizadas</v>
      </c>
      <c r="X147" s="240">
        <f>+VLOOKUP(A147,[4]Sheet1!$A$13:$D$744,4,FALSE)</f>
        <v>47</v>
      </c>
      <c r="Y147" s="240" t="str">
        <f>+VLOOKUP(X147,bd_lista!$A$3:$C$592,3,FALSE)</f>
        <v>Ministerio de Desarrollo Rural y Tierras</v>
      </c>
      <c r="Z147" s="290">
        <f>+X147</f>
        <v>47</v>
      </c>
      <c r="AA147" s="315" t="str">
        <f>+Y147</f>
        <v>Ministerio de Desarrollo Rural y Tierras</v>
      </c>
    </row>
    <row r="148" spans="1:27" ht="15" customHeight="1">
      <c r="A148" s="378">
        <v>222</v>
      </c>
      <c r="B148" s="394"/>
      <c r="C148" s="327" t="str">
        <f>+VLOOKUP(A148,bd_lista!$A$3:$C$592,3,FALSE)</f>
        <v>Instituto Nacional de Innovación Agropecuaria y Forestal</v>
      </c>
      <c r="D148" s="396"/>
      <c r="E148" s="327" t="s">
        <v>1304</v>
      </c>
      <c r="F148" s="243">
        <f ca="1">+IFERROR(INDEX('Hoja de Trabajo para listado'!$A$155:$Z$1048576,MATCH($A148,'Hoja de Trabajo para listado'!$A$155:$A$1048576,0),MATCH((CUADRO!F$4&amp;$E148),'Hoja de Trabajo para listado'!$A$151:$Z$151,0)),0)+IFERROR(INDEX('Hoja de Trabajo para listado'!$AB$155:$BA$1048576,MATCH($A148,'Hoja de Trabajo para listado'!$AB$155:$AB$1048576,0),MATCH((CUADRO!F$4&amp;$E148),'Hoja de Trabajo para listado'!$AB$151:$BA$151,0)),0)+IFERROR(INDEX('Hoja de Trabajo para listado'!$BC$155:$CB$1048576,MATCH($A148,'Hoja de Trabajo para listado'!$BC$155:$BC$1048576,0),MATCH((CUADRO!F$4&amp;$E148),'Hoja de Trabajo para listado'!$BC$151:$CB$151,0)),0)+IFERROR(INDEX('Hoja de Trabajo para listado'!$DE$153:$DG$274,MATCH($A148,'Hoja de Trabajo para listado'!$DE$153:$DE$1048576,0),MATCH((CUADRO!F$4&amp;$E148),'Hoja de Trabajo para listado'!$DE$151:$DG$151,0)),0)+IFERROR(INDEX('Hoja de Trabajo para listado'!$CD$155:$DC$1048576,MATCH($A148,'Hoja de Trabajo para listado'!$CD$155:$CD$1048576,0),MATCH((CUADRO!F$4&amp;$E148),'Hoja de Trabajo para listado'!$CD$151:$DC$151,0)),0)</f>
        <v>903385.72</v>
      </c>
      <c r="G148" s="243">
        <f ca="1">+IFERROR(INDEX('Hoja de Trabajo para listado'!$A$155:$Z$1048576,MATCH($A148,'Hoja de Trabajo para listado'!$A$155:$A$1048576,0),MATCH((CUADRO!G$4&amp;$E148),'Hoja de Trabajo para listado'!$A$151:$Z$151,0)),0)+IFERROR(INDEX('Hoja de Trabajo para listado'!$AB$155:$BA$1048576,MATCH($A148,'Hoja de Trabajo para listado'!$AB$155:$AB$1048576,0),MATCH((CUADRO!G$4&amp;$E148),'Hoja de Trabajo para listado'!$AB$151:$BA$151,0)),0)+IFERROR(INDEX('Hoja de Trabajo para listado'!$BC$155:$CB$1048576,MATCH($A148,'Hoja de Trabajo para listado'!$BC$155:$BC$1048576,0),MATCH((CUADRO!G$4&amp;$E148),'Hoja de Trabajo para listado'!$BC$151:$CB$151,0)),0)+IFERROR(INDEX('Hoja de Trabajo para listado'!$DE$153:$DG$274,MATCH($A148,'Hoja de Trabajo para listado'!$DE$153:$DE$1048576,0),MATCH((CUADRO!G$4&amp;$E148),'Hoja de Trabajo para listado'!$DE$151:$DG$151,0)),0)+IFERROR(INDEX('Hoja de Trabajo para listado'!$CD$155:$DC$1048576,MATCH($A148,'Hoja de Trabajo para listado'!$CD$155:$CD$1048576,0),MATCH((CUADRO!G$4&amp;$E148),'Hoja de Trabajo para listado'!$CD$151:$DC$151,0)),0)</f>
        <v>0</v>
      </c>
      <c r="H148" s="243">
        <f ca="1">+IFERROR(INDEX('Hoja de Trabajo para listado'!$A$155:$Z$1048576,MATCH($A148,'Hoja de Trabajo para listado'!$A$155:$A$1048576,0),MATCH((CUADRO!H$4&amp;$E148),'Hoja de Trabajo para listado'!$A$151:$Z$151,0)),0)+IFERROR(INDEX('Hoja de Trabajo para listado'!$AB$155:$BA$1048576,MATCH($A148,'Hoja de Trabajo para listado'!$AB$155:$AB$1048576,0),MATCH((CUADRO!H$4&amp;$E148),'Hoja de Trabajo para listado'!$AB$151:$BA$151,0)),0)+IFERROR(INDEX('Hoja de Trabajo para listado'!$BC$155:$CB$1048576,MATCH($A148,'Hoja de Trabajo para listado'!$BC$155:$BC$1048576,0),MATCH((CUADRO!H$4&amp;$E148),'Hoja de Trabajo para listado'!$BC$151:$CB$151,0)),0)+IFERROR(INDEX('Hoja de Trabajo para listado'!$DE$153:$DG$274,MATCH($A148,'Hoja de Trabajo para listado'!$DE$153:$DE$1048576,0),MATCH((CUADRO!H$4&amp;$E148),'Hoja de Trabajo para listado'!$DE$151:$DG$151,0)),0)+IFERROR(INDEX('Hoja de Trabajo para listado'!$CD$155:$DC$1048576,MATCH($A148,'Hoja de Trabajo para listado'!$CD$155:$CD$1048576,0),MATCH((CUADRO!H$4&amp;$E148),'Hoja de Trabajo para listado'!$CD$151:$DC$151,0)),0)</f>
        <v>0</v>
      </c>
      <c r="I148" s="243">
        <f ca="1">+IFERROR(INDEX('Hoja de Trabajo para listado'!$A$155:$Z$1048576,MATCH($A148,'Hoja de Trabajo para listado'!$A$155:$A$1048576,0),MATCH((CUADRO!I$4&amp;$E148),'Hoja de Trabajo para listado'!$A$151:$Z$151,0)),0)+IFERROR(INDEX('Hoja de Trabajo para listado'!$AB$155:$BA$1048576,MATCH($A148,'Hoja de Trabajo para listado'!$AB$155:$AB$1048576,0),MATCH((CUADRO!I$4&amp;$E148),'Hoja de Trabajo para listado'!$AB$151:$BA$151,0)),0)+IFERROR(INDEX('Hoja de Trabajo para listado'!$BC$155:$CB$1048576,MATCH($A148,'Hoja de Trabajo para listado'!$BC$155:$BC$1048576,0),MATCH((CUADRO!I$4&amp;$E148),'Hoja de Trabajo para listado'!$BC$151:$CB$151,0)),0)+IFERROR(INDEX('Hoja de Trabajo para listado'!$DE$153:$DG$274,MATCH($A148,'Hoja de Trabajo para listado'!$DE$153:$DE$1048576,0),MATCH((CUADRO!I$4&amp;$E148),'Hoja de Trabajo para listado'!$DE$151:$DG$151,0)),0)+IFERROR(INDEX('Hoja de Trabajo para listado'!$CD$155:$DC$1048576,MATCH($A148,'Hoja de Trabajo para listado'!$CD$155:$CD$1048576,0),MATCH((CUADRO!I$4&amp;$E148),'Hoja de Trabajo para listado'!$CD$151:$DC$151,0)),0)</f>
        <v>0</v>
      </c>
      <c r="J148" s="243">
        <f ca="1">+IFERROR(INDEX('Hoja de Trabajo para listado'!$A$155:$Z$1048576,MATCH($A148,'Hoja de Trabajo para listado'!$A$155:$A$1048576,0),MATCH((CUADRO!J$4&amp;$E148),'Hoja de Trabajo para listado'!$A$151:$Z$151,0)),0)+IFERROR(INDEX('Hoja de Trabajo para listado'!$AB$155:$BA$1048576,MATCH($A148,'Hoja de Trabajo para listado'!$AB$155:$AB$1048576,0),MATCH((CUADRO!J$4&amp;$E148),'Hoja de Trabajo para listado'!$AB$151:$BA$151,0)),0)+IFERROR(INDEX('Hoja de Trabajo para listado'!$BC$155:$CB$1048576,MATCH($A148,'Hoja de Trabajo para listado'!$BC$155:$BC$1048576,0),MATCH((CUADRO!J$4&amp;$E148),'Hoja de Trabajo para listado'!$BC$151:$CB$151,0)),0)+IFERROR(INDEX('Hoja de Trabajo para listado'!$DE$153:$DG$274,MATCH($A148,'Hoja de Trabajo para listado'!$DE$153:$DE$1048576,0),MATCH((CUADRO!J$4&amp;$E148),'Hoja de Trabajo para listado'!$DE$151:$DG$151,0)),0)+IFERROR(INDEX('Hoja de Trabajo para listado'!$CD$155:$DC$1048576,MATCH($A148,'Hoja de Trabajo para listado'!$CD$155:$CD$1048576,0),MATCH((CUADRO!J$4&amp;$E148),'Hoja de Trabajo para listado'!$CD$151:$DC$151,0)),0)</f>
        <v>0</v>
      </c>
      <c r="K148" s="243">
        <f ca="1">+IFERROR(INDEX('Hoja de Trabajo para listado'!$A$155:$Z$1048576,MATCH($A148,'Hoja de Trabajo para listado'!$A$155:$A$1048576,0),MATCH((CUADRO!K$4&amp;$E148),'Hoja de Trabajo para listado'!$A$151:$Z$151,0)),0)+IFERROR(INDEX('Hoja de Trabajo para listado'!$AB$155:$BA$1048576,MATCH($A148,'Hoja de Trabajo para listado'!$AB$155:$AB$1048576,0),MATCH((CUADRO!K$4&amp;$E148),'Hoja de Trabajo para listado'!$AB$151:$BA$151,0)),0)+IFERROR(INDEX('Hoja de Trabajo para listado'!$BC$155:$CB$1048576,MATCH($A148,'Hoja de Trabajo para listado'!$BC$155:$BC$1048576,0),MATCH((CUADRO!K$4&amp;$E148),'Hoja de Trabajo para listado'!$BC$151:$CB$151,0)),0)+IFERROR(INDEX('Hoja de Trabajo para listado'!$DE$153:$DG$274,MATCH($A148,'Hoja de Trabajo para listado'!$DE$153:$DE$1048576,0),MATCH((CUADRO!K$4&amp;$E148),'Hoja de Trabajo para listado'!$DE$151:$DG$151,0)),0)+IFERROR(INDEX('Hoja de Trabajo para listado'!$CD$155:$DC$1048576,MATCH($A148,'Hoja de Trabajo para listado'!$CD$155:$CD$1048576,0),MATCH((CUADRO!K$4&amp;$E148),'Hoja de Trabajo para listado'!$CD$151:$DC$151,0)),0)</f>
        <v>0</v>
      </c>
      <c r="L148" s="243">
        <f ca="1">+IFERROR(INDEX('Hoja de Trabajo para listado'!$A$155:$Z$1048576,MATCH($A148,'Hoja de Trabajo para listado'!$A$155:$A$1048576,0),MATCH((CUADRO!L$4&amp;$E148),'Hoja de Trabajo para listado'!$A$151:$Z$151,0)),0)+IFERROR(INDEX('Hoja de Trabajo para listado'!$AB$155:$BA$1048576,MATCH($A148,'Hoja de Trabajo para listado'!$AB$155:$AB$1048576,0),MATCH((CUADRO!L$4&amp;$E148),'Hoja de Trabajo para listado'!$AB$151:$BA$151,0)),0)+IFERROR(INDEX('Hoja de Trabajo para listado'!$BC$155:$CB$1048576,MATCH($A148,'Hoja de Trabajo para listado'!$BC$155:$BC$1048576,0),MATCH((CUADRO!L$4&amp;$E148),'Hoja de Trabajo para listado'!$BC$151:$CB$151,0)),0)+IFERROR(INDEX('Hoja de Trabajo para listado'!$DE$153:$DG$274,MATCH($A148,'Hoja de Trabajo para listado'!$DE$153:$DE$1048576,0),MATCH((CUADRO!L$4&amp;$E148),'Hoja de Trabajo para listado'!$DE$151:$DG$151,0)),0)+IFERROR(INDEX('Hoja de Trabajo para listado'!$CD$155:$DC$1048576,MATCH($A148,'Hoja de Trabajo para listado'!$CD$155:$CD$1048576,0),MATCH((CUADRO!L$4&amp;$E148),'Hoja de Trabajo para listado'!$CD$151:$DC$151,0)),0)</f>
        <v>0</v>
      </c>
      <c r="M148" s="243">
        <f ca="1">+IFERROR(INDEX('Hoja de Trabajo para listado'!$A$155:$Z$1048576,MATCH($A148,'Hoja de Trabajo para listado'!$A$155:$A$1048576,0),MATCH((CUADRO!M$4&amp;$E148),'Hoja de Trabajo para listado'!$A$151:$Z$151,0)),0)+IFERROR(INDEX('Hoja de Trabajo para listado'!$AB$155:$BA$1048576,MATCH($A148,'Hoja de Trabajo para listado'!$AB$155:$AB$1048576,0),MATCH((CUADRO!M$4&amp;$E148),'Hoja de Trabajo para listado'!$AB$151:$BA$151,0)),0)+IFERROR(INDEX('Hoja de Trabajo para listado'!$BC$155:$CB$1048576,MATCH($A148,'Hoja de Trabajo para listado'!$BC$155:$BC$1048576,0),MATCH((CUADRO!M$4&amp;$E148),'Hoja de Trabajo para listado'!$BC$151:$CB$151,0)),0)+IFERROR(INDEX('Hoja de Trabajo para listado'!$DE$153:$DG$274,MATCH($A148,'Hoja de Trabajo para listado'!$DE$153:$DE$1048576,0),MATCH((CUADRO!M$4&amp;$E148),'Hoja de Trabajo para listado'!$DE$151:$DG$151,0)),0)+IFERROR(INDEX('Hoja de Trabajo para listado'!$CD$155:$DC$1048576,MATCH($A148,'Hoja de Trabajo para listado'!$CD$155:$CD$1048576,0),MATCH((CUADRO!M$4&amp;$E148),'Hoja de Trabajo para listado'!$CD$151:$DC$151,0)),0)</f>
        <v>0</v>
      </c>
      <c r="N148" s="243">
        <f ca="1">+IFERROR(INDEX('Hoja de Trabajo para listado'!$A$155:$Z$1048576,MATCH($A148,'Hoja de Trabajo para listado'!$A$155:$A$1048576,0),MATCH((CUADRO!N$4&amp;$E148),'Hoja de Trabajo para listado'!$A$151:$Z$151,0)),0)+IFERROR(INDEX('Hoja de Trabajo para listado'!$AB$155:$BA$1048576,MATCH($A148,'Hoja de Trabajo para listado'!$AB$155:$AB$1048576,0),MATCH((CUADRO!N$4&amp;$E148),'Hoja de Trabajo para listado'!$AB$151:$BA$151,0)),0)+IFERROR(INDEX('Hoja de Trabajo para listado'!$BC$155:$CB$1048576,MATCH($A148,'Hoja de Trabajo para listado'!$BC$155:$BC$1048576,0),MATCH((CUADRO!N$4&amp;$E148),'Hoja de Trabajo para listado'!$BC$151:$CB$151,0)),0)+IFERROR(INDEX('Hoja de Trabajo para listado'!$DE$153:$DG$274,MATCH($A148,'Hoja de Trabajo para listado'!$DE$153:$DE$1048576,0),MATCH((CUADRO!N$4&amp;$E148),'Hoja de Trabajo para listado'!$DE$151:$DG$151,0)),0)+IFERROR(INDEX('Hoja de Trabajo para listado'!$CD$155:$DC$1048576,MATCH($A148,'Hoja de Trabajo para listado'!$CD$155:$CD$1048576,0),MATCH((CUADRO!N$4&amp;$E148),'Hoja de Trabajo para listado'!$CD$151:$DC$151,0)),0)</f>
        <v>401.82</v>
      </c>
      <c r="O148" s="243">
        <f ca="1">+IFERROR(INDEX('Hoja de Trabajo para listado'!$A$155:$Z$1048576,MATCH($A148,'Hoja de Trabajo para listado'!$A$155:$A$1048576,0),MATCH((CUADRO!O$4&amp;$E148),'Hoja de Trabajo para listado'!$A$151:$Z$151,0)),0)+IFERROR(INDEX('Hoja de Trabajo para listado'!$AB$155:$BA$1048576,MATCH($A148,'Hoja de Trabajo para listado'!$AB$155:$AB$1048576,0),MATCH((CUADRO!O$4&amp;$E148),'Hoja de Trabajo para listado'!$AB$151:$BA$151,0)),0)+IFERROR(INDEX('Hoja de Trabajo para listado'!$BC$155:$CB$1048576,MATCH($A148,'Hoja de Trabajo para listado'!$BC$155:$BC$1048576,0),MATCH((CUADRO!O$4&amp;$E148),'Hoja de Trabajo para listado'!$BC$151:$CB$151,0)),0)+IFERROR(INDEX('Hoja de Trabajo para listado'!$DE$153:$DG$274,MATCH($A148,'Hoja de Trabajo para listado'!$DE$153:$DE$1048576,0),MATCH((CUADRO!O$4&amp;$E148),'Hoja de Trabajo para listado'!$DE$151:$DG$151,0)),0)+IFERROR(INDEX('Hoja de Trabajo para listado'!$CD$155:$DC$1048576,MATCH($A148,'Hoja de Trabajo para listado'!$CD$155:$CD$1048576,0),MATCH((CUADRO!O$4&amp;$E148),'Hoja de Trabajo para listado'!$CD$151:$DC$151,0)),0)</f>
        <v>0</v>
      </c>
      <c r="P148" s="243">
        <f ca="1">+IFERROR(INDEX('Hoja de Trabajo para listado'!$A$155:$Z$1048576,MATCH($A148,'Hoja de Trabajo para listado'!$A$155:$A$1048576,0),MATCH((CUADRO!P$4&amp;$E148),'Hoja de Trabajo para listado'!$A$151:$Z$151,0)),0)+IFERROR(INDEX('Hoja de Trabajo para listado'!$AB$155:$BA$1048576,MATCH($A148,'Hoja de Trabajo para listado'!$AB$155:$AB$1048576,0),MATCH((CUADRO!P$4&amp;$E148),'Hoja de Trabajo para listado'!$AB$151:$BA$151,0)),0)+IFERROR(INDEX('Hoja de Trabajo para listado'!$BC$155:$CB$1048576,MATCH($A148,'Hoja de Trabajo para listado'!$BC$155:$BC$1048576,0),MATCH((CUADRO!P$4&amp;$E148),'Hoja de Trabajo para listado'!$BC$151:$CB$151,0)),0)+IFERROR(INDEX('Hoja de Trabajo para listado'!$DE$153:$DG$274,MATCH($A148,'Hoja de Trabajo para listado'!$DE$153:$DE$1048576,0),MATCH((CUADRO!P$4&amp;$E148),'Hoja de Trabajo para listado'!$DE$151:$DG$151,0)),0)+IFERROR(INDEX('Hoja de Trabajo para listado'!$CD$155:$DC$1048576,MATCH($A148,'Hoja de Trabajo para listado'!$CD$155:$CD$1048576,0),MATCH((CUADRO!P$4&amp;$E148),'Hoja de Trabajo para listado'!$CD$151:$DC$151,0)),0)</f>
        <v>227943.19999999998</v>
      </c>
      <c r="Q148" s="243">
        <f ca="1">+IFERROR(INDEX('Hoja de Trabajo para listado'!$A$155:$Z$1048576,MATCH($A148,'Hoja de Trabajo para listado'!$A$155:$A$1048576,0),MATCH((CUADRO!Q$4&amp;$E148),'Hoja de Trabajo para listado'!$A$151:$Z$151,0)),0)+IFERROR(INDEX('Hoja de Trabajo para listado'!$AB$155:$BA$1048576,MATCH($A148,'Hoja de Trabajo para listado'!$AB$155:$AB$1048576,0),MATCH((CUADRO!Q$4&amp;$E148),'Hoja de Trabajo para listado'!$AB$151:$BA$151,0)),0)+IFERROR(INDEX('Hoja de Trabajo para listado'!$BC$155:$CB$1048576,MATCH($A148,'Hoja de Trabajo para listado'!$BC$155:$BC$1048576,0),MATCH((CUADRO!Q$4&amp;$E148),'Hoja de Trabajo para listado'!$BC$151:$CB$151,0)),0)+IFERROR(INDEX('Hoja de Trabajo para listado'!$DE$153:$DG$274,MATCH($A148,'Hoja de Trabajo para listado'!$DE$153:$DE$1048576,0),MATCH((CUADRO!Q$4&amp;$E148),'Hoja de Trabajo para listado'!$DE$151:$DG$151,0)),0)+IFERROR(INDEX('Hoja de Trabajo para listado'!$CD$155:$DC$1048576,MATCH($A148,'Hoja de Trabajo para listado'!$CD$155:$CD$1048576,0),MATCH((CUADRO!Q$4&amp;$E148),'Hoja de Trabajo para listado'!$CD$151:$DC$151,0)),0)</f>
        <v>0</v>
      </c>
      <c r="R148" s="243">
        <f t="shared" ca="1" si="7"/>
        <v>1131730.74</v>
      </c>
      <c r="S148" s="243">
        <f ca="1">+R147+R148</f>
        <v>1131971.43</v>
      </c>
      <c r="T148" s="243">
        <f ca="1">+S148</f>
        <v>1131971.43</v>
      </c>
      <c r="U148" s="242">
        <f t="shared" si="8"/>
        <v>2</v>
      </c>
      <c r="V148" s="327" t="str">
        <f>+VLOOKUP(A148,bd_lista!$A$3:$E$592,5,FALSE)</f>
        <v>Instituciones Descentralizadas</v>
      </c>
      <c r="W148" s="398"/>
      <c r="X148" s="240">
        <f>+VLOOKUP(A148,[4]Sheet1!$A$13:$D$744,4,FALSE)</f>
        <v>47</v>
      </c>
      <c r="Y148" s="240" t="str">
        <f>+VLOOKUP(X148,bd_lista!$A$3:$C$592,3,FALSE)</f>
        <v>Ministerio de Desarrollo Rural y Tierras</v>
      </c>
      <c r="Z148" s="288"/>
      <c r="AA148" s="317"/>
    </row>
    <row r="149" spans="1:27" ht="15" customHeight="1">
      <c r="A149" s="379">
        <v>223</v>
      </c>
      <c r="B149" s="393">
        <f>+A149</f>
        <v>223</v>
      </c>
      <c r="C149" s="245" t="str">
        <f>+VLOOKUP(A149,bd_lista!$A$3:$C$592,3,FALSE)</f>
        <v>Fondo Nacional de Desarrollo Forestal</v>
      </c>
      <c r="D149" s="395" t="str">
        <f>+C149</f>
        <v>Fondo Nacional de Desarrollo Forestal</v>
      </c>
      <c r="E149" s="245" t="s">
        <v>1303</v>
      </c>
      <c r="F149" s="241">
        <f ca="1">+IFERROR(INDEX('Hoja de Trabajo para listado'!$A$155:$Z$1048576,MATCH($A149,'Hoja de Trabajo para listado'!$A$155:$A$1048576,0),MATCH((CUADRO!F$4&amp;$E149),'Hoja de Trabajo para listado'!$A$151:$Z$151,0)),0)+IFERROR(INDEX('Hoja de Trabajo para listado'!$AB$155:$BA$1048576,MATCH($A149,'Hoja de Trabajo para listado'!$AB$155:$AB$1048576,0),MATCH((CUADRO!F$4&amp;$E149),'Hoja de Trabajo para listado'!$AB$151:$BA$151,0)),0)+IFERROR(INDEX('Hoja de Trabajo para listado'!$BC$155:$CB$1048576,MATCH($A149,'Hoja de Trabajo para listado'!$BC$155:$BC$1048576,0),MATCH((CUADRO!F$4&amp;$E149),'Hoja de Trabajo para listado'!$BC$151:$CB$151,0)),0)+IFERROR(INDEX('Hoja de Trabajo para listado'!$DE$153:$DG$274,MATCH($A149,'Hoja de Trabajo para listado'!$DE$153:$DE$1048576,0),MATCH((CUADRO!F$4&amp;$E149),'Hoja de Trabajo para listado'!$DE$151:$DG$151,0)),0)+IFERROR(INDEX('Hoja de Trabajo para listado'!$CD$155:$DC$1048576,MATCH($A149,'Hoja de Trabajo para listado'!$CD$155:$CD$1048576,0),MATCH((CUADRO!F$4&amp;$E149),'Hoja de Trabajo para listado'!$CD$151:$DC$151,0)),0)</f>
        <v>0</v>
      </c>
      <c r="G149" s="241">
        <f ca="1">+IFERROR(INDEX('Hoja de Trabajo para listado'!$A$155:$Z$1048576,MATCH($A149,'Hoja de Trabajo para listado'!$A$155:$A$1048576,0),MATCH((CUADRO!G$4&amp;$E149),'Hoja de Trabajo para listado'!$A$151:$Z$151,0)),0)+IFERROR(INDEX('Hoja de Trabajo para listado'!$AB$155:$BA$1048576,MATCH($A149,'Hoja de Trabajo para listado'!$AB$155:$AB$1048576,0),MATCH((CUADRO!G$4&amp;$E149),'Hoja de Trabajo para listado'!$AB$151:$BA$151,0)),0)+IFERROR(INDEX('Hoja de Trabajo para listado'!$BC$155:$CB$1048576,MATCH($A149,'Hoja de Trabajo para listado'!$BC$155:$BC$1048576,0),MATCH((CUADRO!G$4&amp;$E149),'Hoja de Trabajo para listado'!$BC$151:$CB$151,0)),0)+IFERROR(INDEX('Hoja de Trabajo para listado'!$DE$153:$DG$274,MATCH($A149,'Hoja de Trabajo para listado'!$DE$153:$DE$1048576,0),MATCH((CUADRO!G$4&amp;$E149),'Hoja de Trabajo para listado'!$DE$151:$DG$151,0)),0)+IFERROR(INDEX('Hoja de Trabajo para listado'!$CD$155:$DC$1048576,MATCH($A149,'Hoja de Trabajo para listado'!$CD$155:$CD$1048576,0),MATCH((CUADRO!G$4&amp;$E149),'Hoja de Trabajo para listado'!$CD$151:$DC$151,0)),0)</f>
        <v>0</v>
      </c>
      <c r="H149" s="241">
        <f ca="1">+IFERROR(INDEX('Hoja de Trabajo para listado'!$A$155:$Z$1048576,MATCH($A149,'Hoja de Trabajo para listado'!$A$155:$A$1048576,0),MATCH((CUADRO!H$4&amp;$E149),'Hoja de Trabajo para listado'!$A$151:$Z$151,0)),0)+IFERROR(INDEX('Hoja de Trabajo para listado'!$AB$155:$BA$1048576,MATCH($A149,'Hoja de Trabajo para listado'!$AB$155:$AB$1048576,0),MATCH((CUADRO!H$4&amp;$E149),'Hoja de Trabajo para listado'!$AB$151:$BA$151,0)),0)+IFERROR(INDEX('Hoja de Trabajo para listado'!$BC$155:$CB$1048576,MATCH($A149,'Hoja de Trabajo para listado'!$BC$155:$BC$1048576,0),MATCH((CUADRO!H$4&amp;$E149),'Hoja de Trabajo para listado'!$BC$151:$CB$151,0)),0)+IFERROR(INDEX('Hoja de Trabajo para listado'!$DE$153:$DG$274,MATCH($A149,'Hoja de Trabajo para listado'!$DE$153:$DE$1048576,0),MATCH((CUADRO!H$4&amp;$E149),'Hoja de Trabajo para listado'!$DE$151:$DG$151,0)),0)+IFERROR(INDEX('Hoja de Trabajo para listado'!$CD$155:$DC$1048576,MATCH($A149,'Hoja de Trabajo para listado'!$CD$155:$CD$1048576,0),MATCH((CUADRO!H$4&amp;$E149),'Hoja de Trabajo para listado'!$CD$151:$DC$151,0)),0)</f>
        <v>0</v>
      </c>
      <c r="I149" s="241">
        <f ca="1">+IFERROR(INDEX('Hoja de Trabajo para listado'!$A$155:$Z$1048576,MATCH($A149,'Hoja de Trabajo para listado'!$A$155:$A$1048576,0),MATCH((CUADRO!I$4&amp;$E149),'Hoja de Trabajo para listado'!$A$151:$Z$151,0)),0)+IFERROR(INDEX('Hoja de Trabajo para listado'!$AB$155:$BA$1048576,MATCH($A149,'Hoja de Trabajo para listado'!$AB$155:$AB$1048576,0),MATCH((CUADRO!I$4&amp;$E149),'Hoja de Trabajo para listado'!$AB$151:$BA$151,0)),0)+IFERROR(INDEX('Hoja de Trabajo para listado'!$BC$155:$CB$1048576,MATCH($A149,'Hoja de Trabajo para listado'!$BC$155:$BC$1048576,0),MATCH((CUADRO!I$4&amp;$E149),'Hoja de Trabajo para listado'!$BC$151:$CB$151,0)),0)+IFERROR(INDEX('Hoja de Trabajo para listado'!$DE$153:$DG$274,MATCH($A149,'Hoja de Trabajo para listado'!$DE$153:$DE$1048576,0),MATCH((CUADRO!I$4&amp;$E149),'Hoja de Trabajo para listado'!$DE$151:$DG$151,0)),0)+IFERROR(INDEX('Hoja de Trabajo para listado'!$CD$155:$DC$1048576,MATCH($A149,'Hoja de Trabajo para listado'!$CD$155:$CD$1048576,0),MATCH((CUADRO!I$4&amp;$E149),'Hoja de Trabajo para listado'!$CD$151:$DC$151,0)),0)</f>
        <v>0</v>
      </c>
      <c r="J149" s="241">
        <f ca="1">+IFERROR(INDEX('Hoja de Trabajo para listado'!$A$155:$Z$1048576,MATCH($A149,'Hoja de Trabajo para listado'!$A$155:$A$1048576,0),MATCH((CUADRO!J$4&amp;$E149),'Hoja de Trabajo para listado'!$A$151:$Z$151,0)),0)+IFERROR(INDEX('Hoja de Trabajo para listado'!$AB$155:$BA$1048576,MATCH($A149,'Hoja de Trabajo para listado'!$AB$155:$AB$1048576,0),MATCH((CUADRO!J$4&amp;$E149),'Hoja de Trabajo para listado'!$AB$151:$BA$151,0)),0)+IFERROR(INDEX('Hoja de Trabajo para listado'!$BC$155:$CB$1048576,MATCH($A149,'Hoja de Trabajo para listado'!$BC$155:$BC$1048576,0),MATCH((CUADRO!J$4&amp;$E149),'Hoja de Trabajo para listado'!$BC$151:$CB$151,0)),0)+IFERROR(INDEX('Hoja de Trabajo para listado'!$DE$153:$DG$274,MATCH($A149,'Hoja de Trabajo para listado'!$DE$153:$DE$1048576,0),MATCH((CUADRO!J$4&amp;$E149),'Hoja de Trabajo para listado'!$DE$151:$DG$151,0)),0)+IFERROR(INDEX('Hoja de Trabajo para listado'!$CD$155:$DC$1048576,MATCH($A149,'Hoja de Trabajo para listado'!$CD$155:$CD$1048576,0),MATCH((CUADRO!J$4&amp;$E149),'Hoja de Trabajo para listado'!$CD$151:$DC$151,0)),0)</f>
        <v>0</v>
      </c>
      <c r="K149" s="241">
        <f ca="1">+IFERROR(INDEX('Hoja de Trabajo para listado'!$A$155:$Z$1048576,MATCH($A149,'Hoja de Trabajo para listado'!$A$155:$A$1048576,0),MATCH((CUADRO!K$4&amp;$E149),'Hoja de Trabajo para listado'!$A$151:$Z$151,0)),0)+IFERROR(INDEX('Hoja de Trabajo para listado'!$AB$155:$BA$1048576,MATCH($A149,'Hoja de Trabajo para listado'!$AB$155:$AB$1048576,0),MATCH((CUADRO!K$4&amp;$E149),'Hoja de Trabajo para listado'!$AB$151:$BA$151,0)),0)+IFERROR(INDEX('Hoja de Trabajo para listado'!$BC$155:$CB$1048576,MATCH($A149,'Hoja de Trabajo para listado'!$BC$155:$BC$1048576,0),MATCH((CUADRO!K$4&amp;$E149),'Hoja de Trabajo para listado'!$BC$151:$CB$151,0)),0)+IFERROR(INDEX('Hoja de Trabajo para listado'!$DE$153:$DG$274,MATCH($A149,'Hoja de Trabajo para listado'!$DE$153:$DE$1048576,0),MATCH((CUADRO!K$4&amp;$E149),'Hoja de Trabajo para listado'!$DE$151:$DG$151,0)),0)+IFERROR(INDEX('Hoja de Trabajo para listado'!$CD$155:$DC$1048576,MATCH($A149,'Hoja de Trabajo para listado'!$CD$155:$CD$1048576,0),MATCH((CUADRO!K$4&amp;$E149),'Hoja de Trabajo para listado'!$CD$151:$DC$151,0)),0)</f>
        <v>0</v>
      </c>
      <c r="L149" s="241">
        <f ca="1">+IFERROR(INDEX('Hoja de Trabajo para listado'!$A$155:$Z$1048576,MATCH($A149,'Hoja de Trabajo para listado'!$A$155:$A$1048576,0),MATCH((CUADRO!L$4&amp;$E149),'Hoja de Trabajo para listado'!$A$151:$Z$151,0)),0)+IFERROR(INDEX('Hoja de Trabajo para listado'!$AB$155:$BA$1048576,MATCH($A149,'Hoja de Trabajo para listado'!$AB$155:$AB$1048576,0),MATCH((CUADRO!L$4&amp;$E149),'Hoja de Trabajo para listado'!$AB$151:$BA$151,0)),0)+IFERROR(INDEX('Hoja de Trabajo para listado'!$BC$155:$CB$1048576,MATCH($A149,'Hoja de Trabajo para listado'!$BC$155:$BC$1048576,0),MATCH((CUADRO!L$4&amp;$E149),'Hoja de Trabajo para listado'!$BC$151:$CB$151,0)),0)+IFERROR(INDEX('Hoja de Trabajo para listado'!$DE$153:$DG$274,MATCH($A149,'Hoja de Trabajo para listado'!$DE$153:$DE$1048576,0),MATCH((CUADRO!L$4&amp;$E149),'Hoja de Trabajo para listado'!$DE$151:$DG$151,0)),0)+IFERROR(INDEX('Hoja de Trabajo para listado'!$CD$155:$DC$1048576,MATCH($A149,'Hoja de Trabajo para listado'!$CD$155:$CD$1048576,0),MATCH((CUADRO!L$4&amp;$E149),'Hoja de Trabajo para listado'!$CD$151:$DC$151,0)),0)</f>
        <v>0</v>
      </c>
      <c r="M149" s="241">
        <f ca="1">+IFERROR(INDEX('Hoja de Trabajo para listado'!$A$155:$Z$1048576,MATCH($A149,'Hoja de Trabajo para listado'!$A$155:$A$1048576,0),MATCH((CUADRO!M$4&amp;$E149),'Hoja de Trabajo para listado'!$A$151:$Z$151,0)),0)+IFERROR(INDEX('Hoja de Trabajo para listado'!$AB$155:$BA$1048576,MATCH($A149,'Hoja de Trabajo para listado'!$AB$155:$AB$1048576,0),MATCH((CUADRO!M$4&amp;$E149),'Hoja de Trabajo para listado'!$AB$151:$BA$151,0)),0)+IFERROR(INDEX('Hoja de Trabajo para listado'!$BC$155:$CB$1048576,MATCH($A149,'Hoja de Trabajo para listado'!$BC$155:$BC$1048576,0),MATCH((CUADRO!M$4&amp;$E149),'Hoja de Trabajo para listado'!$BC$151:$CB$151,0)),0)+IFERROR(INDEX('Hoja de Trabajo para listado'!$DE$153:$DG$274,MATCH($A149,'Hoja de Trabajo para listado'!$DE$153:$DE$1048576,0),MATCH((CUADRO!M$4&amp;$E149),'Hoja de Trabajo para listado'!$DE$151:$DG$151,0)),0)+IFERROR(INDEX('Hoja de Trabajo para listado'!$CD$155:$DC$1048576,MATCH($A149,'Hoja de Trabajo para listado'!$CD$155:$CD$1048576,0),MATCH((CUADRO!M$4&amp;$E149),'Hoja de Trabajo para listado'!$CD$151:$DC$151,0)),0)</f>
        <v>0</v>
      </c>
      <c r="N149" s="241">
        <f ca="1">+IFERROR(INDEX('Hoja de Trabajo para listado'!$A$155:$Z$1048576,MATCH($A149,'Hoja de Trabajo para listado'!$A$155:$A$1048576,0),MATCH((CUADRO!N$4&amp;$E149),'Hoja de Trabajo para listado'!$A$151:$Z$151,0)),0)+IFERROR(INDEX('Hoja de Trabajo para listado'!$AB$155:$BA$1048576,MATCH($A149,'Hoja de Trabajo para listado'!$AB$155:$AB$1048576,0),MATCH((CUADRO!N$4&amp;$E149),'Hoja de Trabajo para listado'!$AB$151:$BA$151,0)),0)+IFERROR(INDEX('Hoja de Trabajo para listado'!$BC$155:$CB$1048576,MATCH($A149,'Hoja de Trabajo para listado'!$BC$155:$BC$1048576,0),MATCH((CUADRO!N$4&amp;$E149),'Hoja de Trabajo para listado'!$BC$151:$CB$151,0)),0)+IFERROR(INDEX('Hoja de Trabajo para listado'!$DE$153:$DG$274,MATCH($A149,'Hoja de Trabajo para listado'!$DE$153:$DE$1048576,0),MATCH((CUADRO!N$4&amp;$E149),'Hoja de Trabajo para listado'!$DE$151:$DG$151,0)),0)+IFERROR(INDEX('Hoja de Trabajo para listado'!$CD$155:$DC$1048576,MATCH($A149,'Hoja de Trabajo para listado'!$CD$155:$CD$1048576,0),MATCH((CUADRO!N$4&amp;$E149),'Hoja de Trabajo para listado'!$CD$151:$DC$151,0)),0)</f>
        <v>0</v>
      </c>
      <c r="O149" s="241">
        <f ca="1">+IFERROR(INDEX('Hoja de Trabajo para listado'!$A$155:$Z$1048576,MATCH($A149,'Hoja de Trabajo para listado'!$A$155:$A$1048576,0),MATCH((CUADRO!O$4&amp;$E149),'Hoja de Trabajo para listado'!$A$151:$Z$151,0)),0)+IFERROR(INDEX('Hoja de Trabajo para listado'!$AB$155:$BA$1048576,MATCH($A149,'Hoja de Trabajo para listado'!$AB$155:$AB$1048576,0),MATCH((CUADRO!O$4&amp;$E149),'Hoja de Trabajo para listado'!$AB$151:$BA$151,0)),0)+IFERROR(INDEX('Hoja de Trabajo para listado'!$BC$155:$CB$1048576,MATCH($A149,'Hoja de Trabajo para listado'!$BC$155:$BC$1048576,0),MATCH((CUADRO!O$4&amp;$E149),'Hoja de Trabajo para listado'!$BC$151:$CB$151,0)),0)+IFERROR(INDEX('Hoja de Trabajo para listado'!$DE$153:$DG$274,MATCH($A149,'Hoja de Trabajo para listado'!$DE$153:$DE$1048576,0),MATCH((CUADRO!O$4&amp;$E149),'Hoja de Trabajo para listado'!$DE$151:$DG$151,0)),0)+IFERROR(INDEX('Hoja de Trabajo para listado'!$CD$155:$DC$1048576,MATCH($A149,'Hoja de Trabajo para listado'!$CD$155:$CD$1048576,0),MATCH((CUADRO!O$4&amp;$E149),'Hoja de Trabajo para listado'!$CD$151:$DC$151,0)),0)</f>
        <v>0</v>
      </c>
      <c r="P149" s="241">
        <f ca="1">+IFERROR(INDEX('Hoja de Trabajo para listado'!$A$155:$Z$1048576,MATCH($A149,'Hoja de Trabajo para listado'!$A$155:$A$1048576,0),MATCH((CUADRO!P$4&amp;$E149),'Hoja de Trabajo para listado'!$A$151:$Z$151,0)),0)+IFERROR(INDEX('Hoja de Trabajo para listado'!$AB$155:$BA$1048576,MATCH($A149,'Hoja de Trabajo para listado'!$AB$155:$AB$1048576,0),MATCH((CUADRO!P$4&amp;$E149),'Hoja de Trabajo para listado'!$AB$151:$BA$151,0)),0)+IFERROR(INDEX('Hoja de Trabajo para listado'!$BC$155:$CB$1048576,MATCH($A149,'Hoja de Trabajo para listado'!$BC$155:$BC$1048576,0),MATCH((CUADRO!P$4&amp;$E149),'Hoja de Trabajo para listado'!$BC$151:$CB$151,0)),0)+IFERROR(INDEX('Hoja de Trabajo para listado'!$DE$153:$DG$274,MATCH($A149,'Hoja de Trabajo para listado'!$DE$153:$DE$1048576,0),MATCH((CUADRO!P$4&amp;$E149),'Hoja de Trabajo para listado'!$DE$151:$DG$151,0)),0)+IFERROR(INDEX('Hoja de Trabajo para listado'!$CD$155:$DC$1048576,MATCH($A149,'Hoja de Trabajo para listado'!$CD$155:$CD$1048576,0),MATCH((CUADRO!P$4&amp;$E149),'Hoja de Trabajo para listado'!$CD$151:$DC$151,0)),0)</f>
        <v>0</v>
      </c>
      <c r="Q149" s="241">
        <f ca="1">+IFERROR(INDEX('Hoja de Trabajo para listado'!$A$155:$Z$1048576,MATCH($A149,'Hoja de Trabajo para listado'!$A$155:$A$1048576,0),MATCH((CUADRO!Q$4&amp;$E149),'Hoja de Trabajo para listado'!$A$151:$Z$151,0)),0)+IFERROR(INDEX('Hoja de Trabajo para listado'!$AB$155:$BA$1048576,MATCH($A149,'Hoja de Trabajo para listado'!$AB$155:$AB$1048576,0),MATCH((CUADRO!Q$4&amp;$E149),'Hoja de Trabajo para listado'!$AB$151:$BA$151,0)),0)+IFERROR(INDEX('Hoja de Trabajo para listado'!$BC$155:$CB$1048576,MATCH($A149,'Hoja de Trabajo para listado'!$BC$155:$BC$1048576,0),MATCH((CUADRO!Q$4&amp;$E149),'Hoja de Trabajo para listado'!$BC$151:$CB$151,0)),0)+IFERROR(INDEX('Hoja de Trabajo para listado'!$DE$153:$DG$274,MATCH($A149,'Hoja de Trabajo para listado'!$DE$153:$DE$1048576,0),MATCH((CUADRO!Q$4&amp;$E149),'Hoja de Trabajo para listado'!$DE$151:$DG$151,0)),0)+IFERROR(INDEX('Hoja de Trabajo para listado'!$CD$155:$DC$1048576,MATCH($A149,'Hoja de Trabajo para listado'!$CD$155:$CD$1048576,0),MATCH((CUADRO!Q$4&amp;$E149),'Hoja de Trabajo para listado'!$CD$151:$DC$151,0)),0)</f>
        <v>0</v>
      </c>
      <c r="R149" s="241">
        <f t="shared" ca="1" si="7"/>
        <v>0</v>
      </c>
      <c r="S149" s="241"/>
      <c r="T149" s="241">
        <f ca="1">+T150</f>
        <v>164279.56</v>
      </c>
      <c r="U149" s="240">
        <f t="shared" si="8"/>
        <v>1</v>
      </c>
      <c r="V149" s="327" t="str">
        <f>+VLOOKUP(A149,bd_lista!$A$3:$E$592,5,FALSE)</f>
        <v>Instituciones Descentralizadas</v>
      </c>
      <c r="W149" s="397" t="str">
        <f>+V149</f>
        <v>Instituciones Descentralizadas</v>
      </c>
      <c r="X149" s="240">
        <f>+VLOOKUP(A149,[4]Sheet1!$A$13:$D$744,4,FALSE)</f>
        <v>86</v>
      </c>
      <c r="Y149" s="240" t="str">
        <f>+VLOOKUP(X149,bd_lista!$A$3:$C$592,3,FALSE)</f>
        <v>Ministerio de Medio Ambiente y Agua</v>
      </c>
      <c r="Z149" s="290">
        <f>+X149</f>
        <v>86</v>
      </c>
      <c r="AA149" s="291" t="str">
        <f>+Y149</f>
        <v>Ministerio de Medio Ambiente y Agua</v>
      </c>
    </row>
    <row r="150" spans="1:27" ht="15" customHeight="1">
      <c r="A150" s="378">
        <v>223</v>
      </c>
      <c r="B150" s="394"/>
      <c r="C150" s="327" t="str">
        <f>+VLOOKUP(A150,bd_lista!$A$3:$C$592,3,FALSE)</f>
        <v>Fondo Nacional de Desarrollo Forestal</v>
      </c>
      <c r="D150" s="396"/>
      <c r="E150" s="327" t="s">
        <v>1304</v>
      </c>
      <c r="F150" s="243">
        <f ca="1">+IFERROR(INDEX('Hoja de Trabajo para listado'!$A$155:$Z$1048576,MATCH($A150,'Hoja de Trabajo para listado'!$A$155:$A$1048576,0),MATCH((CUADRO!F$4&amp;$E150),'Hoja de Trabajo para listado'!$A$151:$Z$151,0)),0)+IFERROR(INDEX('Hoja de Trabajo para listado'!$AB$155:$BA$1048576,MATCH($A150,'Hoja de Trabajo para listado'!$AB$155:$AB$1048576,0),MATCH((CUADRO!F$4&amp;$E150),'Hoja de Trabajo para listado'!$AB$151:$BA$151,0)),0)+IFERROR(INDEX('Hoja de Trabajo para listado'!$BC$155:$CB$1048576,MATCH($A150,'Hoja de Trabajo para listado'!$BC$155:$BC$1048576,0),MATCH((CUADRO!F$4&amp;$E150),'Hoja de Trabajo para listado'!$BC$151:$CB$151,0)),0)+IFERROR(INDEX('Hoja de Trabajo para listado'!$DE$153:$DG$274,MATCH($A150,'Hoja de Trabajo para listado'!$DE$153:$DE$1048576,0),MATCH((CUADRO!F$4&amp;$E150),'Hoja de Trabajo para listado'!$DE$151:$DG$151,0)),0)+IFERROR(INDEX('Hoja de Trabajo para listado'!$CD$155:$DC$1048576,MATCH($A150,'Hoja de Trabajo para listado'!$CD$155:$CD$1048576,0),MATCH((CUADRO!F$4&amp;$E150),'Hoja de Trabajo para listado'!$CD$151:$DC$151,0)),0)</f>
        <v>0</v>
      </c>
      <c r="G150" s="243">
        <f ca="1">+IFERROR(INDEX('Hoja de Trabajo para listado'!$A$155:$Z$1048576,MATCH($A150,'Hoja de Trabajo para listado'!$A$155:$A$1048576,0),MATCH((CUADRO!G$4&amp;$E150),'Hoja de Trabajo para listado'!$A$151:$Z$151,0)),0)+IFERROR(INDEX('Hoja de Trabajo para listado'!$AB$155:$BA$1048576,MATCH($A150,'Hoja de Trabajo para listado'!$AB$155:$AB$1048576,0),MATCH((CUADRO!G$4&amp;$E150),'Hoja de Trabajo para listado'!$AB$151:$BA$151,0)),0)+IFERROR(INDEX('Hoja de Trabajo para listado'!$BC$155:$CB$1048576,MATCH($A150,'Hoja de Trabajo para listado'!$BC$155:$BC$1048576,0),MATCH((CUADRO!G$4&amp;$E150),'Hoja de Trabajo para listado'!$BC$151:$CB$151,0)),0)+IFERROR(INDEX('Hoja de Trabajo para listado'!$DE$153:$DG$274,MATCH($A150,'Hoja de Trabajo para listado'!$DE$153:$DE$1048576,0),MATCH((CUADRO!G$4&amp;$E150),'Hoja de Trabajo para listado'!$DE$151:$DG$151,0)),0)+IFERROR(INDEX('Hoja de Trabajo para listado'!$CD$155:$DC$1048576,MATCH($A150,'Hoja de Trabajo para listado'!$CD$155:$CD$1048576,0),MATCH((CUADRO!G$4&amp;$E150),'Hoja de Trabajo para listado'!$CD$151:$DC$151,0)),0)</f>
        <v>0</v>
      </c>
      <c r="H150" s="243">
        <f ca="1">+IFERROR(INDEX('Hoja de Trabajo para listado'!$A$155:$Z$1048576,MATCH($A150,'Hoja de Trabajo para listado'!$A$155:$A$1048576,0),MATCH((CUADRO!H$4&amp;$E150),'Hoja de Trabajo para listado'!$A$151:$Z$151,0)),0)+IFERROR(INDEX('Hoja de Trabajo para listado'!$AB$155:$BA$1048576,MATCH($A150,'Hoja de Trabajo para listado'!$AB$155:$AB$1048576,0),MATCH((CUADRO!H$4&amp;$E150),'Hoja de Trabajo para listado'!$AB$151:$BA$151,0)),0)+IFERROR(INDEX('Hoja de Trabajo para listado'!$BC$155:$CB$1048576,MATCH($A150,'Hoja de Trabajo para listado'!$BC$155:$BC$1048576,0),MATCH((CUADRO!H$4&amp;$E150),'Hoja de Trabajo para listado'!$BC$151:$CB$151,0)),0)+IFERROR(INDEX('Hoja de Trabajo para listado'!$DE$153:$DG$274,MATCH($A150,'Hoja de Trabajo para listado'!$DE$153:$DE$1048576,0),MATCH((CUADRO!H$4&amp;$E150),'Hoja de Trabajo para listado'!$DE$151:$DG$151,0)),0)+IFERROR(INDEX('Hoja de Trabajo para listado'!$CD$155:$DC$1048576,MATCH($A150,'Hoja de Trabajo para listado'!$CD$155:$CD$1048576,0),MATCH((CUADRO!H$4&amp;$E150),'Hoja de Trabajo para listado'!$CD$151:$DC$151,0)),0)</f>
        <v>0</v>
      </c>
      <c r="I150" s="243">
        <f ca="1">+IFERROR(INDEX('Hoja de Trabajo para listado'!$A$155:$Z$1048576,MATCH($A150,'Hoja de Trabajo para listado'!$A$155:$A$1048576,0),MATCH((CUADRO!I$4&amp;$E150),'Hoja de Trabajo para listado'!$A$151:$Z$151,0)),0)+IFERROR(INDEX('Hoja de Trabajo para listado'!$AB$155:$BA$1048576,MATCH($A150,'Hoja de Trabajo para listado'!$AB$155:$AB$1048576,0),MATCH((CUADRO!I$4&amp;$E150),'Hoja de Trabajo para listado'!$AB$151:$BA$151,0)),0)+IFERROR(INDEX('Hoja de Trabajo para listado'!$BC$155:$CB$1048576,MATCH($A150,'Hoja de Trabajo para listado'!$BC$155:$BC$1048576,0),MATCH((CUADRO!I$4&amp;$E150),'Hoja de Trabajo para listado'!$BC$151:$CB$151,0)),0)+IFERROR(INDEX('Hoja de Trabajo para listado'!$DE$153:$DG$274,MATCH($A150,'Hoja de Trabajo para listado'!$DE$153:$DE$1048576,0),MATCH((CUADRO!I$4&amp;$E150),'Hoja de Trabajo para listado'!$DE$151:$DG$151,0)),0)+IFERROR(INDEX('Hoja de Trabajo para listado'!$CD$155:$DC$1048576,MATCH($A150,'Hoja de Trabajo para listado'!$CD$155:$CD$1048576,0),MATCH((CUADRO!I$4&amp;$E150),'Hoja de Trabajo para listado'!$CD$151:$DC$151,0)),0)</f>
        <v>0</v>
      </c>
      <c r="J150" s="243">
        <f ca="1">+IFERROR(INDEX('Hoja de Trabajo para listado'!$A$155:$Z$1048576,MATCH($A150,'Hoja de Trabajo para listado'!$A$155:$A$1048576,0),MATCH((CUADRO!J$4&amp;$E150),'Hoja de Trabajo para listado'!$A$151:$Z$151,0)),0)+IFERROR(INDEX('Hoja de Trabajo para listado'!$AB$155:$BA$1048576,MATCH($A150,'Hoja de Trabajo para listado'!$AB$155:$AB$1048576,0),MATCH((CUADRO!J$4&amp;$E150),'Hoja de Trabajo para listado'!$AB$151:$BA$151,0)),0)+IFERROR(INDEX('Hoja de Trabajo para listado'!$BC$155:$CB$1048576,MATCH($A150,'Hoja de Trabajo para listado'!$BC$155:$BC$1048576,0),MATCH((CUADRO!J$4&amp;$E150),'Hoja de Trabajo para listado'!$BC$151:$CB$151,0)),0)+IFERROR(INDEX('Hoja de Trabajo para listado'!$DE$153:$DG$274,MATCH($A150,'Hoja de Trabajo para listado'!$DE$153:$DE$1048576,0),MATCH((CUADRO!J$4&amp;$E150),'Hoja de Trabajo para listado'!$DE$151:$DG$151,0)),0)+IFERROR(INDEX('Hoja de Trabajo para listado'!$CD$155:$DC$1048576,MATCH($A150,'Hoja de Trabajo para listado'!$CD$155:$CD$1048576,0),MATCH((CUADRO!J$4&amp;$E150),'Hoja de Trabajo para listado'!$CD$151:$DC$151,0)),0)</f>
        <v>0</v>
      </c>
      <c r="K150" s="243">
        <f ca="1">+IFERROR(INDEX('Hoja de Trabajo para listado'!$A$155:$Z$1048576,MATCH($A150,'Hoja de Trabajo para listado'!$A$155:$A$1048576,0),MATCH((CUADRO!K$4&amp;$E150),'Hoja de Trabajo para listado'!$A$151:$Z$151,0)),0)+IFERROR(INDEX('Hoja de Trabajo para listado'!$AB$155:$BA$1048576,MATCH($A150,'Hoja de Trabajo para listado'!$AB$155:$AB$1048576,0),MATCH((CUADRO!K$4&amp;$E150),'Hoja de Trabajo para listado'!$AB$151:$BA$151,0)),0)+IFERROR(INDEX('Hoja de Trabajo para listado'!$BC$155:$CB$1048576,MATCH($A150,'Hoja de Trabajo para listado'!$BC$155:$BC$1048576,0),MATCH((CUADRO!K$4&amp;$E150),'Hoja de Trabajo para listado'!$BC$151:$CB$151,0)),0)+IFERROR(INDEX('Hoja de Trabajo para listado'!$DE$153:$DG$274,MATCH($A150,'Hoja de Trabajo para listado'!$DE$153:$DE$1048576,0),MATCH((CUADRO!K$4&amp;$E150),'Hoja de Trabajo para listado'!$DE$151:$DG$151,0)),0)+IFERROR(INDEX('Hoja de Trabajo para listado'!$CD$155:$DC$1048576,MATCH($A150,'Hoja de Trabajo para listado'!$CD$155:$CD$1048576,0),MATCH((CUADRO!K$4&amp;$E150),'Hoja de Trabajo para listado'!$CD$151:$DC$151,0)),0)</f>
        <v>0</v>
      </c>
      <c r="L150" s="243">
        <f ca="1">+IFERROR(INDEX('Hoja de Trabajo para listado'!$A$155:$Z$1048576,MATCH($A150,'Hoja de Trabajo para listado'!$A$155:$A$1048576,0),MATCH((CUADRO!L$4&amp;$E150),'Hoja de Trabajo para listado'!$A$151:$Z$151,0)),0)+IFERROR(INDEX('Hoja de Trabajo para listado'!$AB$155:$BA$1048576,MATCH($A150,'Hoja de Trabajo para listado'!$AB$155:$AB$1048576,0),MATCH((CUADRO!L$4&amp;$E150),'Hoja de Trabajo para listado'!$AB$151:$BA$151,0)),0)+IFERROR(INDEX('Hoja de Trabajo para listado'!$BC$155:$CB$1048576,MATCH($A150,'Hoja de Trabajo para listado'!$BC$155:$BC$1048576,0),MATCH((CUADRO!L$4&amp;$E150),'Hoja de Trabajo para listado'!$BC$151:$CB$151,0)),0)+IFERROR(INDEX('Hoja de Trabajo para listado'!$DE$153:$DG$274,MATCH($A150,'Hoja de Trabajo para listado'!$DE$153:$DE$1048576,0),MATCH((CUADRO!L$4&amp;$E150),'Hoja de Trabajo para listado'!$DE$151:$DG$151,0)),0)+IFERROR(INDEX('Hoja de Trabajo para listado'!$CD$155:$DC$1048576,MATCH($A150,'Hoja de Trabajo para listado'!$CD$155:$CD$1048576,0),MATCH((CUADRO!L$4&amp;$E150),'Hoja de Trabajo para listado'!$CD$151:$DC$151,0)),0)</f>
        <v>0</v>
      </c>
      <c r="M150" s="243">
        <f ca="1">+IFERROR(INDEX('Hoja de Trabajo para listado'!$A$155:$Z$1048576,MATCH($A150,'Hoja de Trabajo para listado'!$A$155:$A$1048576,0),MATCH((CUADRO!M$4&amp;$E150),'Hoja de Trabajo para listado'!$A$151:$Z$151,0)),0)+IFERROR(INDEX('Hoja de Trabajo para listado'!$AB$155:$BA$1048576,MATCH($A150,'Hoja de Trabajo para listado'!$AB$155:$AB$1048576,0),MATCH((CUADRO!M$4&amp;$E150),'Hoja de Trabajo para listado'!$AB$151:$BA$151,0)),0)+IFERROR(INDEX('Hoja de Trabajo para listado'!$BC$155:$CB$1048576,MATCH($A150,'Hoja de Trabajo para listado'!$BC$155:$BC$1048576,0),MATCH((CUADRO!M$4&amp;$E150),'Hoja de Trabajo para listado'!$BC$151:$CB$151,0)),0)+IFERROR(INDEX('Hoja de Trabajo para listado'!$DE$153:$DG$274,MATCH($A150,'Hoja de Trabajo para listado'!$DE$153:$DE$1048576,0),MATCH((CUADRO!M$4&amp;$E150),'Hoja de Trabajo para listado'!$DE$151:$DG$151,0)),0)+IFERROR(INDEX('Hoja de Trabajo para listado'!$CD$155:$DC$1048576,MATCH($A150,'Hoja de Trabajo para listado'!$CD$155:$CD$1048576,0),MATCH((CUADRO!M$4&amp;$E150),'Hoja de Trabajo para listado'!$CD$151:$DC$151,0)),0)</f>
        <v>0</v>
      </c>
      <c r="N150" s="243">
        <f ca="1">+IFERROR(INDEX('Hoja de Trabajo para listado'!$A$155:$Z$1048576,MATCH($A150,'Hoja de Trabajo para listado'!$A$155:$A$1048576,0),MATCH((CUADRO!N$4&amp;$E150),'Hoja de Trabajo para listado'!$A$151:$Z$151,0)),0)+IFERROR(INDEX('Hoja de Trabajo para listado'!$AB$155:$BA$1048576,MATCH($A150,'Hoja de Trabajo para listado'!$AB$155:$AB$1048576,0),MATCH((CUADRO!N$4&amp;$E150),'Hoja de Trabajo para listado'!$AB$151:$BA$151,0)),0)+IFERROR(INDEX('Hoja de Trabajo para listado'!$BC$155:$CB$1048576,MATCH($A150,'Hoja de Trabajo para listado'!$BC$155:$BC$1048576,0),MATCH((CUADRO!N$4&amp;$E150),'Hoja de Trabajo para listado'!$BC$151:$CB$151,0)),0)+IFERROR(INDEX('Hoja de Trabajo para listado'!$DE$153:$DG$274,MATCH($A150,'Hoja de Trabajo para listado'!$DE$153:$DE$1048576,0),MATCH((CUADRO!N$4&amp;$E150),'Hoja de Trabajo para listado'!$DE$151:$DG$151,0)),0)+IFERROR(INDEX('Hoja de Trabajo para listado'!$CD$155:$DC$1048576,MATCH($A150,'Hoja de Trabajo para listado'!$CD$155:$CD$1048576,0),MATCH((CUADRO!N$4&amp;$E150),'Hoja de Trabajo para listado'!$CD$151:$DC$151,0)),0)</f>
        <v>0</v>
      </c>
      <c r="O150" s="243">
        <f ca="1">+IFERROR(INDEX('Hoja de Trabajo para listado'!$A$155:$Z$1048576,MATCH($A150,'Hoja de Trabajo para listado'!$A$155:$A$1048576,0),MATCH((CUADRO!O$4&amp;$E150),'Hoja de Trabajo para listado'!$A$151:$Z$151,0)),0)+IFERROR(INDEX('Hoja de Trabajo para listado'!$AB$155:$BA$1048576,MATCH($A150,'Hoja de Trabajo para listado'!$AB$155:$AB$1048576,0),MATCH((CUADRO!O$4&amp;$E150),'Hoja de Trabajo para listado'!$AB$151:$BA$151,0)),0)+IFERROR(INDEX('Hoja de Trabajo para listado'!$BC$155:$CB$1048576,MATCH($A150,'Hoja de Trabajo para listado'!$BC$155:$BC$1048576,0),MATCH((CUADRO!O$4&amp;$E150),'Hoja de Trabajo para listado'!$BC$151:$CB$151,0)),0)+IFERROR(INDEX('Hoja de Trabajo para listado'!$DE$153:$DG$274,MATCH($A150,'Hoja de Trabajo para listado'!$DE$153:$DE$1048576,0),MATCH((CUADRO!O$4&amp;$E150),'Hoja de Trabajo para listado'!$DE$151:$DG$151,0)),0)+IFERROR(INDEX('Hoja de Trabajo para listado'!$CD$155:$DC$1048576,MATCH($A150,'Hoja de Trabajo para listado'!$CD$155:$CD$1048576,0),MATCH((CUADRO!O$4&amp;$E150),'Hoja de Trabajo para listado'!$CD$151:$DC$151,0)),0)</f>
        <v>20</v>
      </c>
      <c r="P150" s="243">
        <f ca="1">+IFERROR(INDEX('Hoja de Trabajo para listado'!$A$155:$Z$1048576,MATCH($A150,'Hoja de Trabajo para listado'!$A$155:$A$1048576,0),MATCH((CUADRO!P$4&amp;$E150),'Hoja de Trabajo para listado'!$A$151:$Z$151,0)),0)+IFERROR(INDEX('Hoja de Trabajo para listado'!$AB$155:$BA$1048576,MATCH($A150,'Hoja de Trabajo para listado'!$AB$155:$AB$1048576,0),MATCH((CUADRO!P$4&amp;$E150),'Hoja de Trabajo para listado'!$AB$151:$BA$151,0)),0)+IFERROR(INDEX('Hoja de Trabajo para listado'!$BC$155:$CB$1048576,MATCH($A150,'Hoja de Trabajo para listado'!$BC$155:$BC$1048576,0),MATCH((CUADRO!P$4&amp;$E150),'Hoja de Trabajo para listado'!$BC$151:$CB$151,0)),0)+IFERROR(INDEX('Hoja de Trabajo para listado'!$DE$153:$DG$274,MATCH($A150,'Hoja de Trabajo para listado'!$DE$153:$DE$1048576,0),MATCH((CUADRO!P$4&amp;$E150),'Hoja de Trabajo para listado'!$DE$151:$DG$151,0)),0)+IFERROR(INDEX('Hoja de Trabajo para listado'!$CD$155:$DC$1048576,MATCH($A150,'Hoja de Trabajo para listado'!$CD$155:$CD$1048576,0),MATCH((CUADRO!P$4&amp;$E150),'Hoja de Trabajo para listado'!$CD$151:$DC$151,0)),0)</f>
        <v>164259.56</v>
      </c>
      <c r="Q150" s="243">
        <f ca="1">+IFERROR(INDEX('Hoja de Trabajo para listado'!$A$155:$Z$1048576,MATCH($A150,'Hoja de Trabajo para listado'!$A$155:$A$1048576,0),MATCH((CUADRO!Q$4&amp;$E150),'Hoja de Trabajo para listado'!$A$151:$Z$151,0)),0)+IFERROR(INDEX('Hoja de Trabajo para listado'!$AB$155:$BA$1048576,MATCH($A150,'Hoja de Trabajo para listado'!$AB$155:$AB$1048576,0),MATCH((CUADRO!Q$4&amp;$E150),'Hoja de Trabajo para listado'!$AB$151:$BA$151,0)),0)+IFERROR(INDEX('Hoja de Trabajo para listado'!$BC$155:$CB$1048576,MATCH($A150,'Hoja de Trabajo para listado'!$BC$155:$BC$1048576,0),MATCH((CUADRO!Q$4&amp;$E150),'Hoja de Trabajo para listado'!$BC$151:$CB$151,0)),0)+IFERROR(INDEX('Hoja de Trabajo para listado'!$DE$153:$DG$274,MATCH($A150,'Hoja de Trabajo para listado'!$DE$153:$DE$1048576,0),MATCH((CUADRO!Q$4&amp;$E150),'Hoja de Trabajo para listado'!$DE$151:$DG$151,0)),0)+IFERROR(INDEX('Hoja de Trabajo para listado'!$CD$155:$DC$1048576,MATCH($A150,'Hoja de Trabajo para listado'!$CD$155:$CD$1048576,0),MATCH((CUADRO!Q$4&amp;$E150),'Hoja de Trabajo para listado'!$CD$151:$DC$151,0)),0)</f>
        <v>0</v>
      </c>
      <c r="R150" s="243">
        <f t="shared" ca="1" si="7"/>
        <v>164279.56</v>
      </c>
      <c r="S150" s="243">
        <f ca="1">+R149+R150</f>
        <v>164279.56</v>
      </c>
      <c r="T150" s="243">
        <f ca="1">+S150</f>
        <v>164279.56</v>
      </c>
      <c r="U150" s="242">
        <f t="shared" si="8"/>
        <v>2</v>
      </c>
      <c r="V150" s="327" t="str">
        <f>+VLOOKUP(A150,bd_lista!$A$3:$E$592,5,FALSE)</f>
        <v>Instituciones Descentralizadas</v>
      </c>
      <c r="W150" s="398"/>
      <c r="X150" s="240">
        <f>+VLOOKUP(A150,[4]Sheet1!$A$13:$D$744,4,FALSE)</f>
        <v>86</v>
      </c>
      <c r="Y150" s="240" t="str">
        <f>+VLOOKUP(X150,bd_lista!$A$3:$C$592,3,FALSE)</f>
        <v>Ministerio de Medio Ambiente y Agua</v>
      </c>
      <c r="Z150" s="288"/>
      <c r="AA150" s="289"/>
    </row>
    <row r="151" spans="1:27" ht="15" customHeight="1">
      <c r="A151" s="379">
        <v>224</v>
      </c>
      <c r="B151" s="393">
        <f>+A151</f>
        <v>224</v>
      </c>
      <c r="C151" s="245" t="str">
        <f>+VLOOKUP(A151,bd_lista!$A$3:$C$592,3,FALSE)</f>
        <v>Insumos Bolivia</v>
      </c>
      <c r="D151" s="395" t="str">
        <f>+C151</f>
        <v>Insumos Bolivia</v>
      </c>
      <c r="E151" s="245" t="s">
        <v>1303</v>
      </c>
      <c r="F151" s="241">
        <f ca="1">+IFERROR(INDEX('Hoja de Trabajo para listado'!$A$155:$Z$1048576,MATCH($A151,'Hoja de Trabajo para listado'!$A$155:$A$1048576,0),MATCH((CUADRO!F$4&amp;$E151),'Hoja de Trabajo para listado'!$A$151:$Z$151,0)),0)+IFERROR(INDEX('Hoja de Trabajo para listado'!$AB$155:$BA$1048576,MATCH($A151,'Hoja de Trabajo para listado'!$AB$155:$AB$1048576,0),MATCH((CUADRO!F$4&amp;$E151),'Hoja de Trabajo para listado'!$AB$151:$BA$151,0)),0)+IFERROR(INDEX('Hoja de Trabajo para listado'!$BC$155:$CB$1048576,MATCH($A151,'Hoja de Trabajo para listado'!$BC$155:$BC$1048576,0),MATCH((CUADRO!F$4&amp;$E151),'Hoja de Trabajo para listado'!$BC$151:$CB$151,0)),0)+IFERROR(INDEX('Hoja de Trabajo para listado'!$DE$153:$DG$274,MATCH($A151,'Hoja de Trabajo para listado'!$DE$153:$DE$1048576,0),MATCH((CUADRO!F$4&amp;$E151),'Hoja de Trabajo para listado'!$DE$151:$DG$151,0)),0)+IFERROR(INDEX('Hoja de Trabajo para listado'!$CD$155:$DC$1048576,MATCH($A151,'Hoja de Trabajo para listado'!$CD$155:$CD$1048576,0),MATCH((CUADRO!F$4&amp;$E151),'Hoja de Trabajo para listado'!$CD$151:$DC$151,0)),0)</f>
        <v>0</v>
      </c>
      <c r="G151" s="241">
        <f ca="1">+IFERROR(INDEX('Hoja de Trabajo para listado'!$A$155:$Z$1048576,MATCH($A151,'Hoja de Trabajo para listado'!$A$155:$A$1048576,0),MATCH((CUADRO!G$4&amp;$E151),'Hoja de Trabajo para listado'!$A$151:$Z$151,0)),0)+IFERROR(INDEX('Hoja de Trabajo para listado'!$AB$155:$BA$1048576,MATCH($A151,'Hoja de Trabajo para listado'!$AB$155:$AB$1048576,0),MATCH((CUADRO!G$4&amp;$E151),'Hoja de Trabajo para listado'!$AB$151:$BA$151,0)),0)+IFERROR(INDEX('Hoja de Trabajo para listado'!$BC$155:$CB$1048576,MATCH($A151,'Hoja de Trabajo para listado'!$BC$155:$BC$1048576,0),MATCH((CUADRO!G$4&amp;$E151),'Hoja de Trabajo para listado'!$BC$151:$CB$151,0)),0)+IFERROR(INDEX('Hoja de Trabajo para listado'!$DE$153:$DG$274,MATCH($A151,'Hoja de Trabajo para listado'!$DE$153:$DE$1048576,0),MATCH((CUADRO!G$4&amp;$E151),'Hoja de Trabajo para listado'!$DE$151:$DG$151,0)),0)+IFERROR(INDEX('Hoja de Trabajo para listado'!$CD$155:$DC$1048576,MATCH($A151,'Hoja de Trabajo para listado'!$CD$155:$CD$1048576,0),MATCH((CUADRO!G$4&amp;$E151),'Hoja de Trabajo para listado'!$CD$151:$DC$151,0)),0)</f>
        <v>0</v>
      </c>
      <c r="H151" s="241">
        <f ca="1">+IFERROR(INDEX('Hoja de Trabajo para listado'!$A$155:$Z$1048576,MATCH($A151,'Hoja de Trabajo para listado'!$A$155:$A$1048576,0),MATCH((CUADRO!H$4&amp;$E151),'Hoja de Trabajo para listado'!$A$151:$Z$151,0)),0)+IFERROR(INDEX('Hoja de Trabajo para listado'!$AB$155:$BA$1048576,MATCH($A151,'Hoja de Trabajo para listado'!$AB$155:$AB$1048576,0),MATCH((CUADRO!H$4&amp;$E151),'Hoja de Trabajo para listado'!$AB$151:$BA$151,0)),0)+IFERROR(INDEX('Hoja de Trabajo para listado'!$BC$155:$CB$1048576,MATCH($A151,'Hoja de Trabajo para listado'!$BC$155:$BC$1048576,0),MATCH((CUADRO!H$4&amp;$E151),'Hoja de Trabajo para listado'!$BC$151:$CB$151,0)),0)+IFERROR(INDEX('Hoja de Trabajo para listado'!$DE$153:$DG$274,MATCH($A151,'Hoja de Trabajo para listado'!$DE$153:$DE$1048576,0),MATCH((CUADRO!H$4&amp;$E151),'Hoja de Trabajo para listado'!$DE$151:$DG$151,0)),0)+IFERROR(INDEX('Hoja de Trabajo para listado'!$CD$155:$DC$1048576,MATCH($A151,'Hoja de Trabajo para listado'!$CD$155:$CD$1048576,0),MATCH((CUADRO!H$4&amp;$E151),'Hoja de Trabajo para listado'!$CD$151:$DC$151,0)),0)</f>
        <v>0</v>
      </c>
      <c r="I151" s="241">
        <f ca="1">+IFERROR(INDEX('Hoja de Trabajo para listado'!$A$155:$Z$1048576,MATCH($A151,'Hoja de Trabajo para listado'!$A$155:$A$1048576,0),MATCH((CUADRO!I$4&amp;$E151),'Hoja de Trabajo para listado'!$A$151:$Z$151,0)),0)+IFERROR(INDEX('Hoja de Trabajo para listado'!$AB$155:$BA$1048576,MATCH($A151,'Hoja de Trabajo para listado'!$AB$155:$AB$1048576,0),MATCH((CUADRO!I$4&amp;$E151),'Hoja de Trabajo para listado'!$AB$151:$BA$151,0)),0)+IFERROR(INDEX('Hoja de Trabajo para listado'!$BC$155:$CB$1048576,MATCH($A151,'Hoja de Trabajo para listado'!$BC$155:$BC$1048576,0),MATCH((CUADRO!I$4&amp;$E151),'Hoja de Trabajo para listado'!$BC$151:$CB$151,0)),0)+IFERROR(INDEX('Hoja de Trabajo para listado'!$DE$153:$DG$274,MATCH($A151,'Hoja de Trabajo para listado'!$DE$153:$DE$1048576,0),MATCH((CUADRO!I$4&amp;$E151),'Hoja de Trabajo para listado'!$DE$151:$DG$151,0)),0)+IFERROR(INDEX('Hoja de Trabajo para listado'!$CD$155:$DC$1048576,MATCH($A151,'Hoja de Trabajo para listado'!$CD$155:$CD$1048576,0),MATCH((CUADRO!I$4&amp;$E151),'Hoja de Trabajo para listado'!$CD$151:$DC$151,0)),0)</f>
        <v>0</v>
      </c>
      <c r="J151" s="241">
        <f ca="1">+IFERROR(INDEX('Hoja de Trabajo para listado'!$A$155:$Z$1048576,MATCH($A151,'Hoja de Trabajo para listado'!$A$155:$A$1048576,0),MATCH((CUADRO!J$4&amp;$E151),'Hoja de Trabajo para listado'!$A$151:$Z$151,0)),0)+IFERROR(INDEX('Hoja de Trabajo para listado'!$AB$155:$BA$1048576,MATCH($A151,'Hoja de Trabajo para listado'!$AB$155:$AB$1048576,0),MATCH((CUADRO!J$4&amp;$E151),'Hoja de Trabajo para listado'!$AB$151:$BA$151,0)),0)+IFERROR(INDEX('Hoja de Trabajo para listado'!$BC$155:$CB$1048576,MATCH($A151,'Hoja de Trabajo para listado'!$BC$155:$BC$1048576,0),MATCH((CUADRO!J$4&amp;$E151),'Hoja de Trabajo para listado'!$BC$151:$CB$151,0)),0)+IFERROR(INDEX('Hoja de Trabajo para listado'!$DE$153:$DG$274,MATCH($A151,'Hoja de Trabajo para listado'!$DE$153:$DE$1048576,0),MATCH((CUADRO!J$4&amp;$E151),'Hoja de Trabajo para listado'!$DE$151:$DG$151,0)),0)+IFERROR(INDEX('Hoja de Trabajo para listado'!$CD$155:$DC$1048576,MATCH($A151,'Hoja de Trabajo para listado'!$CD$155:$CD$1048576,0),MATCH((CUADRO!J$4&amp;$E151),'Hoja de Trabajo para listado'!$CD$151:$DC$151,0)),0)</f>
        <v>0</v>
      </c>
      <c r="K151" s="241">
        <f ca="1">+IFERROR(INDEX('Hoja de Trabajo para listado'!$A$155:$Z$1048576,MATCH($A151,'Hoja de Trabajo para listado'!$A$155:$A$1048576,0),MATCH((CUADRO!K$4&amp;$E151),'Hoja de Trabajo para listado'!$A$151:$Z$151,0)),0)+IFERROR(INDEX('Hoja de Trabajo para listado'!$AB$155:$BA$1048576,MATCH($A151,'Hoja de Trabajo para listado'!$AB$155:$AB$1048576,0),MATCH((CUADRO!K$4&amp;$E151),'Hoja de Trabajo para listado'!$AB$151:$BA$151,0)),0)+IFERROR(INDEX('Hoja de Trabajo para listado'!$BC$155:$CB$1048576,MATCH($A151,'Hoja de Trabajo para listado'!$BC$155:$BC$1048576,0),MATCH((CUADRO!K$4&amp;$E151),'Hoja de Trabajo para listado'!$BC$151:$CB$151,0)),0)+IFERROR(INDEX('Hoja de Trabajo para listado'!$DE$153:$DG$274,MATCH($A151,'Hoja de Trabajo para listado'!$DE$153:$DE$1048576,0),MATCH((CUADRO!K$4&amp;$E151),'Hoja de Trabajo para listado'!$DE$151:$DG$151,0)),0)+IFERROR(INDEX('Hoja de Trabajo para listado'!$CD$155:$DC$1048576,MATCH($A151,'Hoja de Trabajo para listado'!$CD$155:$CD$1048576,0),MATCH((CUADRO!K$4&amp;$E151),'Hoja de Trabajo para listado'!$CD$151:$DC$151,0)),0)</f>
        <v>0</v>
      </c>
      <c r="L151" s="241">
        <f ca="1">+IFERROR(INDEX('Hoja de Trabajo para listado'!$A$155:$Z$1048576,MATCH($A151,'Hoja de Trabajo para listado'!$A$155:$A$1048576,0),MATCH((CUADRO!L$4&amp;$E151),'Hoja de Trabajo para listado'!$A$151:$Z$151,0)),0)+IFERROR(INDEX('Hoja de Trabajo para listado'!$AB$155:$BA$1048576,MATCH($A151,'Hoja de Trabajo para listado'!$AB$155:$AB$1048576,0),MATCH((CUADRO!L$4&amp;$E151),'Hoja de Trabajo para listado'!$AB$151:$BA$151,0)),0)+IFERROR(INDEX('Hoja de Trabajo para listado'!$BC$155:$CB$1048576,MATCH($A151,'Hoja de Trabajo para listado'!$BC$155:$BC$1048576,0),MATCH((CUADRO!L$4&amp;$E151),'Hoja de Trabajo para listado'!$BC$151:$CB$151,0)),0)+IFERROR(INDEX('Hoja de Trabajo para listado'!$DE$153:$DG$274,MATCH($A151,'Hoja de Trabajo para listado'!$DE$153:$DE$1048576,0),MATCH((CUADRO!L$4&amp;$E151),'Hoja de Trabajo para listado'!$DE$151:$DG$151,0)),0)+IFERROR(INDEX('Hoja de Trabajo para listado'!$CD$155:$DC$1048576,MATCH($A151,'Hoja de Trabajo para listado'!$CD$155:$CD$1048576,0),MATCH((CUADRO!L$4&amp;$E151),'Hoja de Trabajo para listado'!$CD$151:$DC$151,0)),0)</f>
        <v>0</v>
      </c>
      <c r="M151" s="241">
        <f ca="1">+IFERROR(INDEX('Hoja de Trabajo para listado'!$A$155:$Z$1048576,MATCH($A151,'Hoja de Trabajo para listado'!$A$155:$A$1048576,0),MATCH((CUADRO!M$4&amp;$E151),'Hoja de Trabajo para listado'!$A$151:$Z$151,0)),0)+IFERROR(INDEX('Hoja de Trabajo para listado'!$AB$155:$BA$1048576,MATCH($A151,'Hoja de Trabajo para listado'!$AB$155:$AB$1048576,0),MATCH((CUADRO!M$4&amp;$E151),'Hoja de Trabajo para listado'!$AB$151:$BA$151,0)),0)+IFERROR(INDEX('Hoja de Trabajo para listado'!$BC$155:$CB$1048576,MATCH($A151,'Hoja de Trabajo para listado'!$BC$155:$BC$1048576,0),MATCH((CUADRO!M$4&amp;$E151),'Hoja de Trabajo para listado'!$BC$151:$CB$151,0)),0)+IFERROR(INDEX('Hoja de Trabajo para listado'!$DE$153:$DG$274,MATCH($A151,'Hoja de Trabajo para listado'!$DE$153:$DE$1048576,0),MATCH((CUADRO!M$4&amp;$E151),'Hoja de Trabajo para listado'!$DE$151:$DG$151,0)),0)+IFERROR(INDEX('Hoja de Trabajo para listado'!$CD$155:$DC$1048576,MATCH($A151,'Hoja de Trabajo para listado'!$CD$155:$CD$1048576,0),MATCH((CUADRO!M$4&amp;$E151),'Hoja de Trabajo para listado'!$CD$151:$DC$151,0)),0)</f>
        <v>0</v>
      </c>
      <c r="N151" s="241">
        <f ca="1">+IFERROR(INDEX('Hoja de Trabajo para listado'!$A$155:$Z$1048576,MATCH($A151,'Hoja de Trabajo para listado'!$A$155:$A$1048576,0),MATCH((CUADRO!N$4&amp;$E151),'Hoja de Trabajo para listado'!$A$151:$Z$151,0)),0)+IFERROR(INDEX('Hoja de Trabajo para listado'!$AB$155:$BA$1048576,MATCH($A151,'Hoja de Trabajo para listado'!$AB$155:$AB$1048576,0),MATCH((CUADRO!N$4&amp;$E151),'Hoja de Trabajo para listado'!$AB$151:$BA$151,0)),0)+IFERROR(INDEX('Hoja de Trabajo para listado'!$BC$155:$CB$1048576,MATCH($A151,'Hoja de Trabajo para listado'!$BC$155:$BC$1048576,0),MATCH((CUADRO!N$4&amp;$E151),'Hoja de Trabajo para listado'!$BC$151:$CB$151,0)),0)+IFERROR(INDEX('Hoja de Trabajo para listado'!$DE$153:$DG$274,MATCH($A151,'Hoja de Trabajo para listado'!$DE$153:$DE$1048576,0),MATCH((CUADRO!N$4&amp;$E151),'Hoja de Trabajo para listado'!$DE$151:$DG$151,0)),0)+IFERROR(INDEX('Hoja de Trabajo para listado'!$CD$155:$DC$1048576,MATCH($A151,'Hoja de Trabajo para listado'!$CD$155:$CD$1048576,0),MATCH((CUADRO!N$4&amp;$E151),'Hoja de Trabajo para listado'!$CD$151:$DC$151,0)),0)</f>
        <v>0</v>
      </c>
      <c r="O151" s="241">
        <f ca="1">+IFERROR(INDEX('Hoja de Trabajo para listado'!$A$155:$Z$1048576,MATCH($A151,'Hoja de Trabajo para listado'!$A$155:$A$1048576,0),MATCH((CUADRO!O$4&amp;$E151),'Hoja de Trabajo para listado'!$A$151:$Z$151,0)),0)+IFERROR(INDEX('Hoja de Trabajo para listado'!$AB$155:$BA$1048576,MATCH($A151,'Hoja de Trabajo para listado'!$AB$155:$AB$1048576,0),MATCH((CUADRO!O$4&amp;$E151),'Hoja de Trabajo para listado'!$AB$151:$BA$151,0)),0)+IFERROR(INDEX('Hoja de Trabajo para listado'!$BC$155:$CB$1048576,MATCH($A151,'Hoja de Trabajo para listado'!$BC$155:$BC$1048576,0),MATCH((CUADRO!O$4&amp;$E151),'Hoja de Trabajo para listado'!$BC$151:$CB$151,0)),0)+IFERROR(INDEX('Hoja de Trabajo para listado'!$DE$153:$DG$274,MATCH($A151,'Hoja de Trabajo para listado'!$DE$153:$DE$1048576,0),MATCH((CUADRO!O$4&amp;$E151),'Hoja de Trabajo para listado'!$DE$151:$DG$151,0)),0)+IFERROR(INDEX('Hoja de Trabajo para listado'!$CD$155:$DC$1048576,MATCH($A151,'Hoja de Trabajo para listado'!$CD$155:$CD$1048576,0),MATCH((CUADRO!O$4&amp;$E151),'Hoja de Trabajo para listado'!$CD$151:$DC$151,0)),0)</f>
        <v>0</v>
      </c>
      <c r="P151" s="241">
        <f ca="1">+IFERROR(INDEX('Hoja de Trabajo para listado'!$A$155:$Z$1048576,MATCH($A151,'Hoja de Trabajo para listado'!$A$155:$A$1048576,0),MATCH((CUADRO!P$4&amp;$E151),'Hoja de Trabajo para listado'!$A$151:$Z$151,0)),0)+IFERROR(INDEX('Hoja de Trabajo para listado'!$AB$155:$BA$1048576,MATCH($A151,'Hoja de Trabajo para listado'!$AB$155:$AB$1048576,0),MATCH((CUADRO!P$4&amp;$E151),'Hoja de Trabajo para listado'!$AB$151:$BA$151,0)),0)+IFERROR(INDEX('Hoja de Trabajo para listado'!$BC$155:$CB$1048576,MATCH($A151,'Hoja de Trabajo para listado'!$BC$155:$BC$1048576,0),MATCH((CUADRO!P$4&amp;$E151),'Hoja de Trabajo para listado'!$BC$151:$CB$151,0)),0)+IFERROR(INDEX('Hoja de Trabajo para listado'!$DE$153:$DG$274,MATCH($A151,'Hoja de Trabajo para listado'!$DE$153:$DE$1048576,0),MATCH((CUADRO!P$4&amp;$E151),'Hoja de Trabajo para listado'!$DE$151:$DG$151,0)),0)+IFERROR(INDEX('Hoja de Trabajo para listado'!$CD$155:$DC$1048576,MATCH($A151,'Hoja de Trabajo para listado'!$CD$155:$CD$1048576,0),MATCH((CUADRO!P$4&amp;$E151),'Hoja de Trabajo para listado'!$CD$151:$DC$151,0)),0)</f>
        <v>0</v>
      </c>
      <c r="Q151" s="241">
        <f ca="1">+IFERROR(INDEX('Hoja de Trabajo para listado'!$A$155:$Z$1048576,MATCH($A151,'Hoja de Trabajo para listado'!$A$155:$A$1048576,0),MATCH((CUADRO!Q$4&amp;$E151),'Hoja de Trabajo para listado'!$A$151:$Z$151,0)),0)+IFERROR(INDEX('Hoja de Trabajo para listado'!$AB$155:$BA$1048576,MATCH($A151,'Hoja de Trabajo para listado'!$AB$155:$AB$1048576,0),MATCH((CUADRO!Q$4&amp;$E151),'Hoja de Trabajo para listado'!$AB$151:$BA$151,0)),0)+IFERROR(INDEX('Hoja de Trabajo para listado'!$BC$155:$CB$1048576,MATCH($A151,'Hoja de Trabajo para listado'!$BC$155:$BC$1048576,0),MATCH((CUADRO!Q$4&amp;$E151),'Hoja de Trabajo para listado'!$BC$151:$CB$151,0)),0)+IFERROR(INDEX('Hoja de Trabajo para listado'!$DE$153:$DG$274,MATCH($A151,'Hoja de Trabajo para listado'!$DE$153:$DE$1048576,0),MATCH((CUADRO!Q$4&amp;$E151),'Hoja de Trabajo para listado'!$DE$151:$DG$151,0)),0)+IFERROR(INDEX('Hoja de Trabajo para listado'!$CD$155:$DC$1048576,MATCH($A151,'Hoja de Trabajo para listado'!$CD$155:$CD$1048576,0),MATCH((CUADRO!Q$4&amp;$E151),'Hoja de Trabajo para listado'!$CD$151:$DC$151,0)),0)</f>
        <v>0</v>
      </c>
      <c r="R151" s="241">
        <f t="shared" ca="1" si="7"/>
        <v>0</v>
      </c>
      <c r="S151" s="241"/>
      <c r="T151" s="241">
        <f ca="1">+T152</f>
        <v>4202567.5</v>
      </c>
      <c r="U151" s="240">
        <f t="shared" si="8"/>
        <v>1</v>
      </c>
      <c r="V151" s="327" t="str">
        <f>+VLOOKUP(A151,bd_lista!$A$3:$E$592,5,FALSE)</f>
        <v>Instituciones Descentralizadas</v>
      </c>
      <c r="W151" s="397" t="str">
        <f>+V151</f>
        <v>Instituciones Descentralizadas</v>
      </c>
      <c r="X151" s="240">
        <f>+VLOOKUP(A151,[4]Sheet1!$A$13:$D$744,4,FALSE)</f>
        <v>41</v>
      </c>
      <c r="Y151" s="240" t="str">
        <f>+VLOOKUP(X151,bd_lista!$A$3:$C$592,3,FALSE)</f>
        <v>Ministerio de Desarrollo Productivo y Economía Plural</v>
      </c>
      <c r="Z151" s="290">
        <f>+X151</f>
        <v>41</v>
      </c>
      <c r="AA151" s="315" t="str">
        <f>+Y151</f>
        <v>Ministerio de Desarrollo Productivo y Economía Plural</v>
      </c>
    </row>
    <row r="152" spans="1:27" ht="15" customHeight="1">
      <c r="A152" s="378">
        <v>224</v>
      </c>
      <c r="B152" s="394"/>
      <c r="C152" s="327" t="str">
        <f>+VLOOKUP(A152,bd_lista!$A$3:$C$592,3,FALSE)</f>
        <v>Insumos Bolivia</v>
      </c>
      <c r="D152" s="396"/>
      <c r="E152" s="327" t="s">
        <v>1304</v>
      </c>
      <c r="F152" s="243">
        <f ca="1">+IFERROR(INDEX('Hoja de Trabajo para listado'!$A$155:$Z$1048576,MATCH($A152,'Hoja de Trabajo para listado'!$A$155:$A$1048576,0),MATCH((CUADRO!F$4&amp;$E152),'Hoja de Trabajo para listado'!$A$151:$Z$151,0)),0)+IFERROR(INDEX('Hoja de Trabajo para listado'!$AB$155:$BA$1048576,MATCH($A152,'Hoja de Trabajo para listado'!$AB$155:$AB$1048576,0),MATCH((CUADRO!F$4&amp;$E152),'Hoja de Trabajo para listado'!$AB$151:$BA$151,0)),0)+IFERROR(INDEX('Hoja de Trabajo para listado'!$BC$155:$CB$1048576,MATCH($A152,'Hoja de Trabajo para listado'!$BC$155:$BC$1048576,0),MATCH((CUADRO!F$4&amp;$E152),'Hoja de Trabajo para listado'!$BC$151:$CB$151,0)),0)+IFERROR(INDEX('Hoja de Trabajo para listado'!$DE$153:$DG$274,MATCH($A152,'Hoja de Trabajo para listado'!$DE$153:$DE$1048576,0),MATCH((CUADRO!F$4&amp;$E152),'Hoja de Trabajo para listado'!$DE$151:$DG$151,0)),0)+IFERROR(INDEX('Hoja de Trabajo para listado'!$CD$155:$DC$1048576,MATCH($A152,'Hoja de Trabajo para listado'!$CD$155:$CD$1048576,0),MATCH((CUADRO!F$4&amp;$E152),'Hoja de Trabajo para listado'!$CD$151:$DC$151,0)),0)</f>
        <v>0</v>
      </c>
      <c r="G152" s="243">
        <f ca="1">+IFERROR(INDEX('Hoja de Trabajo para listado'!$A$155:$Z$1048576,MATCH($A152,'Hoja de Trabajo para listado'!$A$155:$A$1048576,0),MATCH((CUADRO!G$4&amp;$E152),'Hoja de Trabajo para listado'!$A$151:$Z$151,0)),0)+IFERROR(INDEX('Hoja de Trabajo para listado'!$AB$155:$BA$1048576,MATCH($A152,'Hoja de Trabajo para listado'!$AB$155:$AB$1048576,0),MATCH((CUADRO!G$4&amp;$E152),'Hoja de Trabajo para listado'!$AB$151:$BA$151,0)),0)+IFERROR(INDEX('Hoja de Trabajo para listado'!$BC$155:$CB$1048576,MATCH($A152,'Hoja de Trabajo para listado'!$BC$155:$BC$1048576,0),MATCH((CUADRO!G$4&amp;$E152),'Hoja de Trabajo para listado'!$BC$151:$CB$151,0)),0)+IFERROR(INDEX('Hoja de Trabajo para listado'!$DE$153:$DG$274,MATCH($A152,'Hoja de Trabajo para listado'!$DE$153:$DE$1048576,0),MATCH((CUADRO!G$4&amp;$E152),'Hoja de Trabajo para listado'!$DE$151:$DG$151,0)),0)+IFERROR(INDEX('Hoja de Trabajo para listado'!$CD$155:$DC$1048576,MATCH($A152,'Hoja de Trabajo para listado'!$CD$155:$CD$1048576,0),MATCH((CUADRO!G$4&amp;$E152),'Hoja de Trabajo para listado'!$CD$151:$DC$151,0)),0)</f>
        <v>0</v>
      </c>
      <c r="H152" s="243">
        <f ca="1">+IFERROR(INDEX('Hoja de Trabajo para listado'!$A$155:$Z$1048576,MATCH($A152,'Hoja de Trabajo para listado'!$A$155:$A$1048576,0),MATCH((CUADRO!H$4&amp;$E152),'Hoja de Trabajo para listado'!$A$151:$Z$151,0)),0)+IFERROR(INDEX('Hoja de Trabajo para listado'!$AB$155:$BA$1048576,MATCH($A152,'Hoja de Trabajo para listado'!$AB$155:$AB$1048576,0),MATCH((CUADRO!H$4&amp;$E152),'Hoja de Trabajo para listado'!$AB$151:$BA$151,0)),0)+IFERROR(INDEX('Hoja de Trabajo para listado'!$BC$155:$CB$1048576,MATCH($A152,'Hoja de Trabajo para listado'!$BC$155:$BC$1048576,0),MATCH((CUADRO!H$4&amp;$E152),'Hoja de Trabajo para listado'!$BC$151:$CB$151,0)),0)+IFERROR(INDEX('Hoja de Trabajo para listado'!$DE$153:$DG$274,MATCH($A152,'Hoja de Trabajo para listado'!$DE$153:$DE$1048576,0),MATCH((CUADRO!H$4&amp;$E152),'Hoja de Trabajo para listado'!$DE$151:$DG$151,0)),0)+IFERROR(INDEX('Hoja de Trabajo para listado'!$CD$155:$DC$1048576,MATCH($A152,'Hoja de Trabajo para listado'!$CD$155:$CD$1048576,0),MATCH((CUADRO!H$4&amp;$E152),'Hoja de Trabajo para listado'!$CD$151:$DC$151,0)),0)</f>
        <v>100</v>
      </c>
      <c r="I152" s="243">
        <f ca="1">+IFERROR(INDEX('Hoja de Trabajo para listado'!$A$155:$Z$1048576,MATCH($A152,'Hoja de Trabajo para listado'!$A$155:$A$1048576,0),MATCH((CUADRO!I$4&amp;$E152),'Hoja de Trabajo para listado'!$A$151:$Z$151,0)),0)+IFERROR(INDEX('Hoja de Trabajo para listado'!$AB$155:$BA$1048576,MATCH($A152,'Hoja de Trabajo para listado'!$AB$155:$AB$1048576,0),MATCH((CUADRO!I$4&amp;$E152),'Hoja de Trabajo para listado'!$AB$151:$BA$151,0)),0)+IFERROR(INDEX('Hoja de Trabajo para listado'!$BC$155:$CB$1048576,MATCH($A152,'Hoja de Trabajo para listado'!$BC$155:$BC$1048576,0),MATCH((CUADRO!I$4&amp;$E152),'Hoja de Trabajo para listado'!$BC$151:$CB$151,0)),0)+IFERROR(INDEX('Hoja de Trabajo para listado'!$DE$153:$DG$274,MATCH($A152,'Hoja de Trabajo para listado'!$DE$153:$DE$1048576,0),MATCH((CUADRO!I$4&amp;$E152),'Hoja de Trabajo para listado'!$DE$151:$DG$151,0)),0)+IFERROR(INDEX('Hoja de Trabajo para listado'!$CD$155:$DC$1048576,MATCH($A152,'Hoja de Trabajo para listado'!$CD$155:$CD$1048576,0),MATCH((CUADRO!I$4&amp;$E152),'Hoja de Trabajo para listado'!$CD$151:$DC$151,0)),0)</f>
        <v>0</v>
      </c>
      <c r="J152" s="243">
        <f ca="1">+IFERROR(INDEX('Hoja de Trabajo para listado'!$A$155:$Z$1048576,MATCH($A152,'Hoja de Trabajo para listado'!$A$155:$A$1048576,0),MATCH((CUADRO!J$4&amp;$E152),'Hoja de Trabajo para listado'!$A$151:$Z$151,0)),0)+IFERROR(INDEX('Hoja de Trabajo para listado'!$AB$155:$BA$1048576,MATCH($A152,'Hoja de Trabajo para listado'!$AB$155:$AB$1048576,0),MATCH((CUADRO!J$4&amp;$E152),'Hoja de Trabajo para listado'!$AB$151:$BA$151,0)),0)+IFERROR(INDEX('Hoja de Trabajo para listado'!$BC$155:$CB$1048576,MATCH($A152,'Hoja de Trabajo para listado'!$BC$155:$BC$1048576,0),MATCH((CUADRO!J$4&amp;$E152),'Hoja de Trabajo para listado'!$BC$151:$CB$151,0)),0)+IFERROR(INDEX('Hoja de Trabajo para listado'!$DE$153:$DG$274,MATCH($A152,'Hoja de Trabajo para listado'!$DE$153:$DE$1048576,0),MATCH((CUADRO!J$4&amp;$E152),'Hoja de Trabajo para listado'!$DE$151:$DG$151,0)),0)+IFERROR(INDEX('Hoja de Trabajo para listado'!$CD$155:$DC$1048576,MATCH($A152,'Hoja de Trabajo para listado'!$CD$155:$CD$1048576,0),MATCH((CUADRO!J$4&amp;$E152),'Hoja de Trabajo para listado'!$CD$151:$DC$151,0)),0)</f>
        <v>363</v>
      </c>
      <c r="K152" s="243">
        <f ca="1">+IFERROR(INDEX('Hoja de Trabajo para listado'!$A$155:$Z$1048576,MATCH($A152,'Hoja de Trabajo para listado'!$A$155:$A$1048576,0),MATCH((CUADRO!K$4&amp;$E152),'Hoja de Trabajo para listado'!$A$151:$Z$151,0)),0)+IFERROR(INDEX('Hoja de Trabajo para listado'!$AB$155:$BA$1048576,MATCH($A152,'Hoja de Trabajo para listado'!$AB$155:$AB$1048576,0),MATCH((CUADRO!K$4&amp;$E152),'Hoja de Trabajo para listado'!$AB$151:$BA$151,0)),0)+IFERROR(INDEX('Hoja de Trabajo para listado'!$BC$155:$CB$1048576,MATCH($A152,'Hoja de Trabajo para listado'!$BC$155:$BC$1048576,0),MATCH((CUADRO!K$4&amp;$E152),'Hoja de Trabajo para listado'!$BC$151:$CB$151,0)),0)+IFERROR(INDEX('Hoja de Trabajo para listado'!$DE$153:$DG$274,MATCH($A152,'Hoja de Trabajo para listado'!$DE$153:$DE$1048576,0),MATCH((CUADRO!K$4&amp;$E152),'Hoja de Trabajo para listado'!$DE$151:$DG$151,0)),0)+IFERROR(INDEX('Hoja de Trabajo para listado'!$CD$155:$DC$1048576,MATCH($A152,'Hoja de Trabajo para listado'!$CD$155:$CD$1048576,0),MATCH((CUADRO!K$4&amp;$E152),'Hoja de Trabajo para listado'!$CD$151:$DC$151,0)),0)</f>
        <v>0</v>
      </c>
      <c r="L152" s="243">
        <f ca="1">+IFERROR(INDEX('Hoja de Trabajo para listado'!$A$155:$Z$1048576,MATCH($A152,'Hoja de Trabajo para listado'!$A$155:$A$1048576,0),MATCH((CUADRO!L$4&amp;$E152),'Hoja de Trabajo para listado'!$A$151:$Z$151,0)),0)+IFERROR(INDEX('Hoja de Trabajo para listado'!$AB$155:$BA$1048576,MATCH($A152,'Hoja de Trabajo para listado'!$AB$155:$AB$1048576,0),MATCH((CUADRO!L$4&amp;$E152),'Hoja de Trabajo para listado'!$AB$151:$BA$151,0)),0)+IFERROR(INDEX('Hoja de Trabajo para listado'!$BC$155:$CB$1048576,MATCH($A152,'Hoja de Trabajo para listado'!$BC$155:$BC$1048576,0),MATCH((CUADRO!L$4&amp;$E152),'Hoja de Trabajo para listado'!$BC$151:$CB$151,0)),0)+IFERROR(INDEX('Hoja de Trabajo para listado'!$DE$153:$DG$274,MATCH($A152,'Hoja de Trabajo para listado'!$DE$153:$DE$1048576,0),MATCH((CUADRO!L$4&amp;$E152),'Hoja de Trabajo para listado'!$DE$151:$DG$151,0)),0)+IFERROR(INDEX('Hoja de Trabajo para listado'!$CD$155:$DC$1048576,MATCH($A152,'Hoja de Trabajo para listado'!$CD$155:$CD$1048576,0),MATCH((CUADRO!L$4&amp;$E152),'Hoja de Trabajo para listado'!$CD$151:$DC$151,0)),0)</f>
        <v>1954.5</v>
      </c>
      <c r="M152" s="243">
        <f ca="1">+IFERROR(INDEX('Hoja de Trabajo para listado'!$A$155:$Z$1048576,MATCH($A152,'Hoja de Trabajo para listado'!$A$155:$A$1048576,0),MATCH((CUADRO!M$4&amp;$E152),'Hoja de Trabajo para listado'!$A$151:$Z$151,0)),0)+IFERROR(INDEX('Hoja de Trabajo para listado'!$AB$155:$BA$1048576,MATCH($A152,'Hoja de Trabajo para listado'!$AB$155:$AB$1048576,0),MATCH((CUADRO!M$4&amp;$E152),'Hoja de Trabajo para listado'!$AB$151:$BA$151,0)),0)+IFERROR(INDEX('Hoja de Trabajo para listado'!$BC$155:$CB$1048576,MATCH($A152,'Hoja de Trabajo para listado'!$BC$155:$BC$1048576,0),MATCH((CUADRO!M$4&amp;$E152),'Hoja de Trabajo para listado'!$BC$151:$CB$151,0)),0)+IFERROR(INDEX('Hoja de Trabajo para listado'!$DE$153:$DG$274,MATCH($A152,'Hoja de Trabajo para listado'!$DE$153:$DE$1048576,0),MATCH((CUADRO!M$4&amp;$E152),'Hoja de Trabajo para listado'!$DE$151:$DG$151,0)),0)+IFERROR(INDEX('Hoja de Trabajo para listado'!$CD$155:$DC$1048576,MATCH($A152,'Hoja de Trabajo para listado'!$CD$155:$CD$1048576,0),MATCH((CUADRO!M$4&amp;$E152),'Hoja de Trabajo para listado'!$CD$151:$DC$151,0)),0)</f>
        <v>0</v>
      </c>
      <c r="N152" s="243">
        <f ca="1">+IFERROR(INDEX('Hoja de Trabajo para listado'!$A$155:$Z$1048576,MATCH($A152,'Hoja de Trabajo para listado'!$A$155:$A$1048576,0),MATCH((CUADRO!N$4&amp;$E152),'Hoja de Trabajo para listado'!$A$151:$Z$151,0)),0)+IFERROR(INDEX('Hoja de Trabajo para listado'!$AB$155:$BA$1048576,MATCH($A152,'Hoja de Trabajo para listado'!$AB$155:$AB$1048576,0),MATCH((CUADRO!N$4&amp;$E152),'Hoja de Trabajo para listado'!$AB$151:$BA$151,0)),0)+IFERROR(INDEX('Hoja de Trabajo para listado'!$BC$155:$CB$1048576,MATCH($A152,'Hoja de Trabajo para listado'!$BC$155:$BC$1048576,0),MATCH((CUADRO!N$4&amp;$E152),'Hoja de Trabajo para listado'!$BC$151:$CB$151,0)),0)+IFERROR(INDEX('Hoja de Trabajo para listado'!$DE$153:$DG$274,MATCH($A152,'Hoja de Trabajo para listado'!$DE$153:$DE$1048576,0),MATCH((CUADRO!N$4&amp;$E152),'Hoja de Trabajo para listado'!$DE$151:$DG$151,0)),0)+IFERROR(INDEX('Hoja de Trabajo para listado'!$CD$155:$DC$1048576,MATCH($A152,'Hoja de Trabajo para listado'!$CD$155:$CD$1048576,0),MATCH((CUADRO!N$4&amp;$E152),'Hoja de Trabajo para listado'!$CD$151:$DC$151,0)),0)</f>
        <v>0</v>
      </c>
      <c r="O152" s="243">
        <f ca="1">+IFERROR(INDEX('Hoja de Trabajo para listado'!$A$155:$Z$1048576,MATCH($A152,'Hoja de Trabajo para listado'!$A$155:$A$1048576,0),MATCH((CUADRO!O$4&amp;$E152),'Hoja de Trabajo para listado'!$A$151:$Z$151,0)),0)+IFERROR(INDEX('Hoja de Trabajo para listado'!$AB$155:$BA$1048576,MATCH($A152,'Hoja de Trabajo para listado'!$AB$155:$AB$1048576,0),MATCH((CUADRO!O$4&amp;$E152),'Hoja de Trabajo para listado'!$AB$151:$BA$151,0)),0)+IFERROR(INDEX('Hoja de Trabajo para listado'!$BC$155:$CB$1048576,MATCH($A152,'Hoja de Trabajo para listado'!$BC$155:$BC$1048576,0),MATCH((CUADRO!O$4&amp;$E152),'Hoja de Trabajo para listado'!$BC$151:$CB$151,0)),0)+IFERROR(INDEX('Hoja de Trabajo para listado'!$DE$153:$DG$274,MATCH($A152,'Hoja de Trabajo para listado'!$DE$153:$DE$1048576,0),MATCH((CUADRO!O$4&amp;$E152),'Hoja de Trabajo para listado'!$DE$151:$DG$151,0)),0)+IFERROR(INDEX('Hoja de Trabajo para listado'!$CD$155:$DC$1048576,MATCH($A152,'Hoja de Trabajo para listado'!$CD$155:$CD$1048576,0),MATCH((CUADRO!O$4&amp;$E152),'Hoja de Trabajo para listado'!$CD$151:$DC$151,0)),0)</f>
        <v>0</v>
      </c>
      <c r="P152" s="243">
        <f ca="1">+IFERROR(INDEX('Hoja de Trabajo para listado'!$A$155:$Z$1048576,MATCH($A152,'Hoja de Trabajo para listado'!$A$155:$A$1048576,0),MATCH((CUADRO!P$4&amp;$E152),'Hoja de Trabajo para listado'!$A$151:$Z$151,0)),0)+IFERROR(INDEX('Hoja de Trabajo para listado'!$AB$155:$BA$1048576,MATCH($A152,'Hoja de Trabajo para listado'!$AB$155:$AB$1048576,0),MATCH((CUADRO!P$4&amp;$E152),'Hoja de Trabajo para listado'!$AB$151:$BA$151,0)),0)+IFERROR(INDEX('Hoja de Trabajo para listado'!$BC$155:$CB$1048576,MATCH($A152,'Hoja de Trabajo para listado'!$BC$155:$BC$1048576,0),MATCH((CUADRO!P$4&amp;$E152),'Hoja de Trabajo para listado'!$BC$151:$CB$151,0)),0)+IFERROR(INDEX('Hoja de Trabajo para listado'!$DE$153:$DG$274,MATCH($A152,'Hoja de Trabajo para listado'!$DE$153:$DE$1048576,0),MATCH((CUADRO!P$4&amp;$E152),'Hoja de Trabajo para listado'!$DE$151:$DG$151,0)),0)+IFERROR(INDEX('Hoja de Trabajo para listado'!$CD$155:$DC$1048576,MATCH($A152,'Hoja de Trabajo para listado'!$CD$155:$CD$1048576,0),MATCH((CUADRO!P$4&amp;$E152),'Hoja de Trabajo para listado'!$CD$151:$DC$151,0)),0)</f>
        <v>4200150</v>
      </c>
      <c r="Q152" s="243">
        <f ca="1">+IFERROR(INDEX('Hoja de Trabajo para listado'!$A$155:$Z$1048576,MATCH($A152,'Hoja de Trabajo para listado'!$A$155:$A$1048576,0),MATCH((CUADRO!Q$4&amp;$E152),'Hoja de Trabajo para listado'!$A$151:$Z$151,0)),0)+IFERROR(INDEX('Hoja de Trabajo para listado'!$AB$155:$BA$1048576,MATCH($A152,'Hoja de Trabajo para listado'!$AB$155:$AB$1048576,0),MATCH((CUADRO!Q$4&amp;$E152),'Hoja de Trabajo para listado'!$AB$151:$BA$151,0)),0)+IFERROR(INDEX('Hoja de Trabajo para listado'!$BC$155:$CB$1048576,MATCH($A152,'Hoja de Trabajo para listado'!$BC$155:$BC$1048576,0),MATCH((CUADRO!Q$4&amp;$E152),'Hoja de Trabajo para listado'!$BC$151:$CB$151,0)),0)+IFERROR(INDEX('Hoja de Trabajo para listado'!$DE$153:$DG$274,MATCH($A152,'Hoja de Trabajo para listado'!$DE$153:$DE$1048576,0),MATCH((CUADRO!Q$4&amp;$E152),'Hoja de Trabajo para listado'!$DE$151:$DG$151,0)),0)+IFERROR(INDEX('Hoja de Trabajo para listado'!$CD$155:$DC$1048576,MATCH($A152,'Hoja de Trabajo para listado'!$CD$155:$CD$1048576,0),MATCH((CUADRO!Q$4&amp;$E152),'Hoja de Trabajo para listado'!$CD$151:$DC$151,0)),0)</f>
        <v>0</v>
      </c>
      <c r="R152" s="243">
        <f t="shared" ca="1" si="7"/>
        <v>4202567.5</v>
      </c>
      <c r="S152" s="243">
        <f ca="1">+R151+R152</f>
        <v>4202567.5</v>
      </c>
      <c r="T152" s="243">
        <f ca="1">+S152</f>
        <v>4202567.5</v>
      </c>
      <c r="U152" s="242">
        <f t="shared" si="8"/>
        <v>2</v>
      </c>
      <c r="V152" s="327" t="str">
        <f>+VLOOKUP(A152,bd_lista!$A$3:$E$592,5,FALSE)</f>
        <v>Instituciones Descentralizadas</v>
      </c>
      <c r="W152" s="398"/>
      <c r="X152" s="240">
        <f>+VLOOKUP(A152,[4]Sheet1!$A$13:$D$744,4,FALSE)</f>
        <v>41</v>
      </c>
      <c r="Y152" s="240" t="str">
        <f>+VLOOKUP(X152,bd_lista!$A$3:$C$592,3,FALSE)</f>
        <v>Ministerio de Desarrollo Productivo y Economía Plural</v>
      </c>
      <c r="Z152" s="288"/>
      <c r="AA152" s="317"/>
    </row>
    <row r="153" spans="1:27" ht="15" hidden="1" customHeight="1">
      <c r="A153" s="249">
        <v>225</v>
      </c>
      <c r="B153" s="393">
        <f>+A153</f>
        <v>225</v>
      </c>
      <c r="C153" s="245" t="str">
        <f>+VLOOKUP(A153,bd_lista!$A$3:$C$592,3,FALSE)</f>
        <v>Serv. Nal. para la Sostenibilidad en Saneamiento Básico</v>
      </c>
      <c r="D153" s="395" t="str">
        <f>+C153</f>
        <v>Serv. Nal. para la Sostenibilidad en Saneamiento Básico</v>
      </c>
      <c r="E153" s="245" t="s">
        <v>1303</v>
      </c>
      <c r="F153" s="241">
        <f ca="1">+IFERROR(INDEX('Hoja de Trabajo para listado'!$A$155:$Z$1048576,MATCH($A153,'Hoja de Trabajo para listado'!$A$155:$A$1048576,0),MATCH((CUADRO!F$4&amp;$E153),'Hoja de Trabajo para listado'!$A$151:$Z$151,0)),0)+IFERROR(INDEX('Hoja de Trabajo para listado'!$AB$155:$BA$1048576,MATCH($A153,'Hoja de Trabajo para listado'!$AB$155:$AB$1048576,0),MATCH((CUADRO!F$4&amp;$E153),'Hoja de Trabajo para listado'!$AB$151:$BA$151,0)),0)+IFERROR(INDEX('Hoja de Trabajo para listado'!$BC$155:$CB$1048576,MATCH($A153,'Hoja de Trabajo para listado'!$BC$155:$BC$1048576,0),MATCH((CUADRO!F$4&amp;$E153),'Hoja de Trabajo para listado'!$BC$151:$CB$151,0)),0)+IFERROR(INDEX('Hoja de Trabajo para listado'!$DE$153:$DG$274,MATCH($A153,'Hoja de Trabajo para listado'!$DE$153:$DE$1048576,0),MATCH((CUADRO!F$4&amp;$E153),'Hoja de Trabajo para listado'!$DE$151:$DG$151,0)),0)+IFERROR(INDEX('Hoja de Trabajo para listado'!$CD$155:$DC$1048576,MATCH($A153,'Hoja de Trabajo para listado'!$CD$155:$CD$1048576,0),MATCH((CUADRO!F$4&amp;$E153),'Hoja de Trabajo para listado'!$CD$151:$DC$151,0)),0)</f>
        <v>0</v>
      </c>
      <c r="G153" s="241">
        <f ca="1">+IFERROR(INDEX('Hoja de Trabajo para listado'!$A$155:$Z$1048576,MATCH($A153,'Hoja de Trabajo para listado'!$A$155:$A$1048576,0),MATCH((CUADRO!G$4&amp;$E153),'Hoja de Trabajo para listado'!$A$151:$Z$151,0)),0)+IFERROR(INDEX('Hoja de Trabajo para listado'!$AB$155:$BA$1048576,MATCH($A153,'Hoja de Trabajo para listado'!$AB$155:$AB$1048576,0),MATCH((CUADRO!G$4&amp;$E153),'Hoja de Trabajo para listado'!$AB$151:$BA$151,0)),0)+IFERROR(INDEX('Hoja de Trabajo para listado'!$BC$155:$CB$1048576,MATCH($A153,'Hoja de Trabajo para listado'!$BC$155:$BC$1048576,0),MATCH((CUADRO!G$4&amp;$E153),'Hoja de Trabajo para listado'!$BC$151:$CB$151,0)),0)+IFERROR(INDEX('Hoja de Trabajo para listado'!$DE$153:$DG$274,MATCH($A153,'Hoja de Trabajo para listado'!$DE$153:$DE$1048576,0),MATCH((CUADRO!G$4&amp;$E153),'Hoja de Trabajo para listado'!$DE$151:$DG$151,0)),0)+IFERROR(INDEX('Hoja de Trabajo para listado'!$CD$155:$DC$1048576,MATCH($A153,'Hoja de Trabajo para listado'!$CD$155:$CD$1048576,0),MATCH((CUADRO!G$4&amp;$E153),'Hoja de Trabajo para listado'!$CD$151:$DC$151,0)),0)</f>
        <v>0</v>
      </c>
      <c r="H153" s="241">
        <f ca="1">+IFERROR(INDEX('Hoja de Trabajo para listado'!$A$155:$Z$1048576,MATCH($A153,'Hoja de Trabajo para listado'!$A$155:$A$1048576,0),MATCH((CUADRO!H$4&amp;$E153),'Hoja de Trabajo para listado'!$A$151:$Z$151,0)),0)+IFERROR(INDEX('Hoja de Trabajo para listado'!$AB$155:$BA$1048576,MATCH($A153,'Hoja de Trabajo para listado'!$AB$155:$AB$1048576,0),MATCH((CUADRO!H$4&amp;$E153),'Hoja de Trabajo para listado'!$AB$151:$BA$151,0)),0)+IFERROR(INDEX('Hoja de Trabajo para listado'!$BC$155:$CB$1048576,MATCH($A153,'Hoja de Trabajo para listado'!$BC$155:$BC$1048576,0),MATCH((CUADRO!H$4&amp;$E153),'Hoja de Trabajo para listado'!$BC$151:$CB$151,0)),0)+IFERROR(INDEX('Hoja de Trabajo para listado'!$DE$153:$DG$274,MATCH($A153,'Hoja de Trabajo para listado'!$DE$153:$DE$1048576,0),MATCH((CUADRO!H$4&amp;$E153),'Hoja de Trabajo para listado'!$DE$151:$DG$151,0)),0)+IFERROR(INDEX('Hoja de Trabajo para listado'!$CD$155:$DC$1048576,MATCH($A153,'Hoja de Trabajo para listado'!$CD$155:$CD$1048576,0),MATCH((CUADRO!H$4&amp;$E153),'Hoja de Trabajo para listado'!$CD$151:$DC$151,0)),0)</f>
        <v>0</v>
      </c>
      <c r="I153" s="241">
        <f ca="1">+IFERROR(INDEX('Hoja de Trabajo para listado'!$A$155:$Z$1048576,MATCH($A153,'Hoja de Trabajo para listado'!$A$155:$A$1048576,0),MATCH((CUADRO!I$4&amp;$E153),'Hoja de Trabajo para listado'!$A$151:$Z$151,0)),0)+IFERROR(INDEX('Hoja de Trabajo para listado'!$AB$155:$BA$1048576,MATCH($A153,'Hoja de Trabajo para listado'!$AB$155:$AB$1048576,0),MATCH((CUADRO!I$4&amp;$E153),'Hoja de Trabajo para listado'!$AB$151:$BA$151,0)),0)+IFERROR(INDEX('Hoja de Trabajo para listado'!$BC$155:$CB$1048576,MATCH($A153,'Hoja de Trabajo para listado'!$BC$155:$BC$1048576,0),MATCH((CUADRO!I$4&amp;$E153),'Hoja de Trabajo para listado'!$BC$151:$CB$151,0)),0)+IFERROR(INDEX('Hoja de Trabajo para listado'!$DE$153:$DG$274,MATCH($A153,'Hoja de Trabajo para listado'!$DE$153:$DE$1048576,0),MATCH((CUADRO!I$4&amp;$E153),'Hoja de Trabajo para listado'!$DE$151:$DG$151,0)),0)+IFERROR(INDEX('Hoja de Trabajo para listado'!$CD$155:$DC$1048576,MATCH($A153,'Hoja de Trabajo para listado'!$CD$155:$CD$1048576,0),MATCH((CUADRO!I$4&amp;$E153),'Hoja de Trabajo para listado'!$CD$151:$DC$151,0)),0)</f>
        <v>0</v>
      </c>
      <c r="J153" s="241">
        <f ca="1">+IFERROR(INDEX('Hoja de Trabajo para listado'!$A$155:$Z$1048576,MATCH($A153,'Hoja de Trabajo para listado'!$A$155:$A$1048576,0),MATCH((CUADRO!J$4&amp;$E153),'Hoja de Trabajo para listado'!$A$151:$Z$151,0)),0)+IFERROR(INDEX('Hoja de Trabajo para listado'!$AB$155:$BA$1048576,MATCH($A153,'Hoja de Trabajo para listado'!$AB$155:$AB$1048576,0),MATCH((CUADRO!J$4&amp;$E153),'Hoja de Trabajo para listado'!$AB$151:$BA$151,0)),0)+IFERROR(INDEX('Hoja de Trabajo para listado'!$BC$155:$CB$1048576,MATCH($A153,'Hoja de Trabajo para listado'!$BC$155:$BC$1048576,0),MATCH((CUADRO!J$4&amp;$E153),'Hoja de Trabajo para listado'!$BC$151:$CB$151,0)),0)+IFERROR(INDEX('Hoja de Trabajo para listado'!$DE$153:$DG$274,MATCH($A153,'Hoja de Trabajo para listado'!$DE$153:$DE$1048576,0),MATCH((CUADRO!J$4&amp;$E153),'Hoja de Trabajo para listado'!$DE$151:$DG$151,0)),0)+IFERROR(INDEX('Hoja de Trabajo para listado'!$CD$155:$DC$1048576,MATCH($A153,'Hoja de Trabajo para listado'!$CD$155:$CD$1048576,0),MATCH((CUADRO!J$4&amp;$E153),'Hoja de Trabajo para listado'!$CD$151:$DC$151,0)),0)</f>
        <v>0</v>
      </c>
      <c r="K153" s="241">
        <f ca="1">+IFERROR(INDEX('Hoja de Trabajo para listado'!$A$155:$Z$1048576,MATCH($A153,'Hoja de Trabajo para listado'!$A$155:$A$1048576,0),MATCH((CUADRO!K$4&amp;$E153),'Hoja de Trabajo para listado'!$A$151:$Z$151,0)),0)+IFERROR(INDEX('Hoja de Trabajo para listado'!$AB$155:$BA$1048576,MATCH($A153,'Hoja de Trabajo para listado'!$AB$155:$AB$1048576,0),MATCH((CUADRO!K$4&amp;$E153),'Hoja de Trabajo para listado'!$AB$151:$BA$151,0)),0)+IFERROR(INDEX('Hoja de Trabajo para listado'!$BC$155:$CB$1048576,MATCH($A153,'Hoja de Trabajo para listado'!$BC$155:$BC$1048576,0),MATCH((CUADRO!K$4&amp;$E153),'Hoja de Trabajo para listado'!$BC$151:$CB$151,0)),0)+IFERROR(INDEX('Hoja de Trabajo para listado'!$DE$153:$DG$274,MATCH($A153,'Hoja de Trabajo para listado'!$DE$153:$DE$1048576,0),MATCH((CUADRO!K$4&amp;$E153),'Hoja de Trabajo para listado'!$DE$151:$DG$151,0)),0)+IFERROR(INDEX('Hoja de Trabajo para listado'!$CD$155:$DC$1048576,MATCH($A153,'Hoja de Trabajo para listado'!$CD$155:$CD$1048576,0),MATCH((CUADRO!K$4&amp;$E153),'Hoja de Trabajo para listado'!$CD$151:$DC$151,0)),0)</f>
        <v>0</v>
      </c>
      <c r="L153" s="241">
        <f ca="1">+IFERROR(INDEX('Hoja de Trabajo para listado'!$A$155:$Z$1048576,MATCH($A153,'Hoja de Trabajo para listado'!$A$155:$A$1048576,0),MATCH((CUADRO!L$4&amp;$E153),'Hoja de Trabajo para listado'!$A$151:$Z$151,0)),0)+IFERROR(INDEX('Hoja de Trabajo para listado'!$AB$155:$BA$1048576,MATCH($A153,'Hoja de Trabajo para listado'!$AB$155:$AB$1048576,0),MATCH((CUADRO!L$4&amp;$E153),'Hoja de Trabajo para listado'!$AB$151:$BA$151,0)),0)+IFERROR(INDEX('Hoja de Trabajo para listado'!$BC$155:$CB$1048576,MATCH($A153,'Hoja de Trabajo para listado'!$BC$155:$BC$1048576,0),MATCH((CUADRO!L$4&amp;$E153),'Hoja de Trabajo para listado'!$BC$151:$CB$151,0)),0)+IFERROR(INDEX('Hoja de Trabajo para listado'!$DE$153:$DG$274,MATCH($A153,'Hoja de Trabajo para listado'!$DE$153:$DE$1048576,0),MATCH((CUADRO!L$4&amp;$E153),'Hoja de Trabajo para listado'!$DE$151:$DG$151,0)),0)+IFERROR(INDEX('Hoja de Trabajo para listado'!$CD$155:$DC$1048576,MATCH($A153,'Hoja de Trabajo para listado'!$CD$155:$CD$1048576,0),MATCH((CUADRO!L$4&amp;$E153),'Hoja de Trabajo para listado'!$CD$151:$DC$151,0)),0)</f>
        <v>0</v>
      </c>
      <c r="M153" s="241">
        <f ca="1">+IFERROR(INDEX('Hoja de Trabajo para listado'!$A$155:$Z$1048576,MATCH($A153,'Hoja de Trabajo para listado'!$A$155:$A$1048576,0),MATCH((CUADRO!M$4&amp;$E153),'Hoja de Trabajo para listado'!$A$151:$Z$151,0)),0)+IFERROR(INDEX('Hoja de Trabajo para listado'!$AB$155:$BA$1048576,MATCH($A153,'Hoja de Trabajo para listado'!$AB$155:$AB$1048576,0),MATCH((CUADRO!M$4&amp;$E153),'Hoja de Trabajo para listado'!$AB$151:$BA$151,0)),0)+IFERROR(INDEX('Hoja de Trabajo para listado'!$BC$155:$CB$1048576,MATCH($A153,'Hoja de Trabajo para listado'!$BC$155:$BC$1048576,0),MATCH((CUADRO!M$4&amp;$E153),'Hoja de Trabajo para listado'!$BC$151:$CB$151,0)),0)+IFERROR(INDEX('Hoja de Trabajo para listado'!$DE$153:$DG$274,MATCH($A153,'Hoja de Trabajo para listado'!$DE$153:$DE$1048576,0),MATCH((CUADRO!M$4&amp;$E153),'Hoja de Trabajo para listado'!$DE$151:$DG$151,0)),0)+IFERROR(INDEX('Hoja de Trabajo para listado'!$CD$155:$DC$1048576,MATCH($A153,'Hoja de Trabajo para listado'!$CD$155:$CD$1048576,0),MATCH((CUADRO!M$4&amp;$E153),'Hoja de Trabajo para listado'!$CD$151:$DC$151,0)),0)</f>
        <v>0</v>
      </c>
      <c r="N153" s="241">
        <f ca="1">+IFERROR(INDEX('Hoja de Trabajo para listado'!$A$155:$Z$1048576,MATCH($A153,'Hoja de Trabajo para listado'!$A$155:$A$1048576,0),MATCH((CUADRO!N$4&amp;$E153),'Hoja de Trabajo para listado'!$A$151:$Z$151,0)),0)+IFERROR(INDEX('Hoja de Trabajo para listado'!$AB$155:$BA$1048576,MATCH($A153,'Hoja de Trabajo para listado'!$AB$155:$AB$1048576,0),MATCH((CUADRO!N$4&amp;$E153),'Hoja de Trabajo para listado'!$AB$151:$BA$151,0)),0)+IFERROR(INDEX('Hoja de Trabajo para listado'!$BC$155:$CB$1048576,MATCH($A153,'Hoja de Trabajo para listado'!$BC$155:$BC$1048576,0),MATCH((CUADRO!N$4&amp;$E153),'Hoja de Trabajo para listado'!$BC$151:$CB$151,0)),0)+IFERROR(INDEX('Hoja de Trabajo para listado'!$DE$153:$DG$274,MATCH($A153,'Hoja de Trabajo para listado'!$DE$153:$DE$1048576,0),MATCH((CUADRO!N$4&amp;$E153),'Hoja de Trabajo para listado'!$DE$151:$DG$151,0)),0)+IFERROR(INDEX('Hoja de Trabajo para listado'!$CD$155:$DC$1048576,MATCH($A153,'Hoja de Trabajo para listado'!$CD$155:$CD$1048576,0),MATCH((CUADRO!N$4&amp;$E153),'Hoja de Trabajo para listado'!$CD$151:$DC$151,0)),0)</f>
        <v>0</v>
      </c>
      <c r="O153" s="241">
        <f ca="1">+IFERROR(INDEX('Hoja de Trabajo para listado'!$A$155:$Z$1048576,MATCH($A153,'Hoja de Trabajo para listado'!$A$155:$A$1048576,0),MATCH((CUADRO!O$4&amp;$E153),'Hoja de Trabajo para listado'!$A$151:$Z$151,0)),0)+IFERROR(INDEX('Hoja de Trabajo para listado'!$AB$155:$BA$1048576,MATCH($A153,'Hoja de Trabajo para listado'!$AB$155:$AB$1048576,0),MATCH((CUADRO!O$4&amp;$E153),'Hoja de Trabajo para listado'!$AB$151:$BA$151,0)),0)+IFERROR(INDEX('Hoja de Trabajo para listado'!$BC$155:$CB$1048576,MATCH($A153,'Hoja de Trabajo para listado'!$BC$155:$BC$1048576,0),MATCH((CUADRO!O$4&amp;$E153),'Hoja de Trabajo para listado'!$BC$151:$CB$151,0)),0)+IFERROR(INDEX('Hoja de Trabajo para listado'!$DE$153:$DG$274,MATCH($A153,'Hoja de Trabajo para listado'!$DE$153:$DE$1048576,0),MATCH((CUADRO!O$4&amp;$E153),'Hoja de Trabajo para listado'!$DE$151:$DG$151,0)),0)+IFERROR(INDEX('Hoja de Trabajo para listado'!$CD$155:$DC$1048576,MATCH($A153,'Hoja de Trabajo para listado'!$CD$155:$CD$1048576,0),MATCH((CUADRO!O$4&amp;$E153),'Hoja de Trabajo para listado'!$CD$151:$DC$151,0)),0)</f>
        <v>0</v>
      </c>
      <c r="P153" s="241">
        <f ca="1">+IFERROR(INDEX('Hoja de Trabajo para listado'!$A$155:$Z$1048576,MATCH($A153,'Hoja de Trabajo para listado'!$A$155:$A$1048576,0),MATCH((CUADRO!P$4&amp;$E153),'Hoja de Trabajo para listado'!$A$151:$Z$151,0)),0)+IFERROR(INDEX('Hoja de Trabajo para listado'!$AB$155:$BA$1048576,MATCH($A153,'Hoja de Trabajo para listado'!$AB$155:$AB$1048576,0),MATCH((CUADRO!P$4&amp;$E153),'Hoja de Trabajo para listado'!$AB$151:$BA$151,0)),0)+IFERROR(INDEX('Hoja de Trabajo para listado'!$BC$155:$CB$1048576,MATCH($A153,'Hoja de Trabajo para listado'!$BC$155:$BC$1048576,0),MATCH((CUADRO!P$4&amp;$E153),'Hoja de Trabajo para listado'!$BC$151:$CB$151,0)),0)+IFERROR(INDEX('Hoja de Trabajo para listado'!$DE$153:$DG$274,MATCH($A153,'Hoja de Trabajo para listado'!$DE$153:$DE$1048576,0),MATCH((CUADRO!P$4&amp;$E153),'Hoja de Trabajo para listado'!$DE$151:$DG$151,0)),0)+IFERROR(INDEX('Hoja de Trabajo para listado'!$CD$155:$DC$1048576,MATCH($A153,'Hoja de Trabajo para listado'!$CD$155:$CD$1048576,0),MATCH((CUADRO!P$4&amp;$E153),'Hoja de Trabajo para listado'!$CD$151:$DC$151,0)),0)</f>
        <v>0</v>
      </c>
      <c r="Q153" s="241">
        <f ca="1">+IFERROR(INDEX('Hoja de Trabajo para listado'!$A$155:$Z$1048576,MATCH($A153,'Hoja de Trabajo para listado'!$A$155:$A$1048576,0),MATCH((CUADRO!Q$4&amp;$E153),'Hoja de Trabajo para listado'!$A$151:$Z$151,0)),0)+IFERROR(INDEX('Hoja de Trabajo para listado'!$AB$155:$BA$1048576,MATCH($A153,'Hoja de Trabajo para listado'!$AB$155:$AB$1048576,0),MATCH((CUADRO!Q$4&amp;$E153),'Hoja de Trabajo para listado'!$AB$151:$BA$151,0)),0)+IFERROR(INDEX('Hoja de Trabajo para listado'!$BC$155:$CB$1048576,MATCH($A153,'Hoja de Trabajo para listado'!$BC$155:$BC$1048576,0),MATCH((CUADRO!Q$4&amp;$E153),'Hoja de Trabajo para listado'!$BC$151:$CB$151,0)),0)+IFERROR(INDEX('Hoja de Trabajo para listado'!$DE$153:$DG$274,MATCH($A153,'Hoja de Trabajo para listado'!$DE$153:$DE$1048576,0),MATCH((CUADRO!Q$4&amp;$E153),'Hoja de Trabajo para listado'!$DE$151:$DG$151,0)),0)+IFERROR(INDEX('Hoja de Trabajo para listado'!$CD$155:$DC$1048576,MATCH($A153,'Hoja de Trabajo para listado'!$CD$155:$CD$1048576,0),MATCH((CUADRO!Q$4&amp;$E153),'Hoja de Trabajo para listado'!$CD$151:$DC$151,0)),0)</f>
        <v>0</v>
      </c>
      <c r="R153" s="241">
        <f t="shared" ca="1" si="7"/>
        <v>0</v>
      </c>
      <c r="S153" s="241"/>
      <c r="T153" s="241">
        <f ca="1">+T154</f>
        <v>0</v>
      </c>
      <c r="U153" s="240">
        <f t="shared" si="8"/>
        <v>1</v>
      </c>
      <c r="V153" s="327" t="str">
        <f>+VLOOKUP(A153,bd_lista!$A$3:$E$592,5,FALSE)</f>
        <v>Instituciones Descentralizadas</v>
      </c>
      <c r="W153" s="397" t="str">
        <f>+V153</f>
        <v>Instituciones Descentralizadas</v>
      </c>
      <c r="X153" s="240">
        <f>+VLOOKUP(A153,[4]Sheet1!$A$13:$D$744,4,FALSE)</f>
        <v>86</v>
      </c>
      <c r="Y153" s="240" t="str">
        <f>+VLOOKUP(X153,bd_lista!$A$3:$C$592,3,FALSE)</f>
        <v>Ministerio de Medio Ambiente y Agua</v>
      </c>
      <c r="Z153" s="290">
        <f>+X153</f>
        <v>86</v>
      </c>
      <c r="AA153" s="315" t="str">
        <f>+Y153</f>
        <v>Ministerio de Medio Ambiente y Agua</v>
      </c>
    </row>
    <row r="154" spans="1:27" ht="15" hidden="1" customHeight="1">
      <c r="A154" s="32">
        <v>225</v>
      </c>
      <c r="B154" s="394"/>
      <c r="C154" s="327" t="str">
        <f>+VLOOKUP(A154,bd_lista!$A$3:$C$592,3,FALSE)</f>
        <v>Serv. Nal. para la Sostenibilidad en Saneamiento Básico</v>
      </c>
      <c r="D154" s="396"/>
      <c r="E154" s="327" t="s">
        <v>1304</v>
      </c>
      <c r="F154" s="243">
        <f ca="1">+IFERROR(INDEX('Hoja de Trabajo para listado'!$A$155:$Z$1048576,MATCH($A154,'Hoja de Trabajo para listado'!$A$155:$A$1048576,0),MATCH((CUADRO!F$4&amp;$E154),'Hoja de Trabajo para listado'!$A$151:$Z$151,0)),0)+IFERROR(INDEX('Hoja de Trabajo para listado'!$AB$155:$BA$1048576,MATCH($A154,'Hoja de Trabajo para listado'!$AB$155:$AB$1048576,0),MATCH((CUADRO!F$4&amp;$E154),'Hoja de Trabajo para listado'!$AB$151:$BA$151,0)),0)+IFERROR(INDEX('Hoja de Trabajo para listado'!$BC$155:$CB$1048576,MATCH($A154,'Hoja de Trabajo para listado'!$BC$155:$BC$1048576,0),MATCH((CUADRO!F$4&amp;$E154),'Hoja de Trabajo para listado'!$BC$151:$CB$151,0)),0)+IFERROR(INDEX('Hoja de Trabajo para listado'!$DE$153:$DG$274,MATCH($A154,'Hoja de Trabajo para listado'!$DE$153:$DE$1048576,0),MATCH((CUADRO!F$4&amp;$E154),'Hoja de Trabajo para listado'!$DE$151:$DG$151,0)),0)+IFERROR(INDEX('Hoja de Trabajo para listado'!$CD$155:$DC$1048576,MATCH($A154,'Hoja de Trabajo para listado'!$CD$155:$CD$1048576,0),MATCH((CUADRO!F$4&amp;$E154),'Hoja de Trabajo para listado'!$CD$151:$DC$151,0)),0)</f>
        <v>0</v>
      </c>
      <c r="G154" s="243">
        <f ca="1">+IFERROR(INDEX('Hoja de Trabajo para listado'!$A$155:$Z$1048576,MATCH($A154,'Hoja de Trabajo para listado'!$A$155:$A$1048576,0),MATCH((CUADRO!G$4&amp;$E154),'Hoja de Trabajo para listado'!$A$151:$Z$151,0)),0)+IFERROR(INDEX('Hoja de Trabajo para listado'!$AB$155:$BA$1048576,MATCH($A154,'Hoja de Trabajo para listado'!$AB$155:$AB$1048576,0),MATCH((CUADRO!G$4&amp;$E154),'Hoja de Trabajo para listado'!$AB$151:$BA$151,0)),0)+IFERROR(INDEX('Hoja de Trabajo para listado'!$BC$155:$CB$1048576,MATCH($A154,'Hoja de Trabajo para listado'!$BC$155:$BC$1048576,0),MATCH((CUADRO!G$4&amp;$E154),'Hoja de Trabajo para listado'!$BC$151:$CB$151,0)),0)+IFERROR(INDEX('Hoja de Trabajo para listado'!$DE$153:$DG$274,MATCH($A154,'Hoja de Trabajo para listado'!$DE$153:$DE$1048576,0),MATCH((CUADRO!G$4&amp;$E154),'Hoja de Trabajo para listado'!$DE$151:$DG$151,0)),0)+IFERROR(INDEX('Hoja de Trabajo para listado'!$CD$155:$DC$1048576,MATCH($A154,'Hoja de Trabajo para listado'!$CD$155:$CD$1048576,0),MATCH((CUADRO!G$4&amp;$E154),'Hoja de Trabajo para listado'!$CD$151:$DC$151,0)),0)</f>
        <v>0</v>
      </c>
      <c r="H154" s="243">
        <f ca="1">+IFERROR(INDEX('Hoja de Trabajo para listado'!$A$155:$Z$1048576,MATCH($A154,'Hoja de Trabajo para listado'!$A$155:$A$1048576,0),MATCH((CUADRO!H$4&amp;$E154),'Hoja de Trabajo para listado'!$A$151:$Z$151,0)),0)+IFERROR(INDEX('Hoja de Trabajo para listado'!$AB$155:$BA$1048576,MATCH($A154,'Hoja de Trabajo para listado'!$AB$155:$AB$1048576,0),MATCH((CUADRO!H$4&amp;$E154),'Hoja de Trabajo para listado'!$AB$151:$BA$151,0)),0)+IFERROR(INDEX('Hoja de Trabajo para listado'!$BC$155:$CB$1048576,MATCH($A154,'Hoja de Trabajo para listado'!$BC$155:$BC$1048576,0),MATCH((CUADRO!H$4&amp;$E154),'Hoja de Trabajo para listado'!$BC$151:$CB$151,0)),0)+IFERROR(INDEX('Hoja de Trabajo para listado'!$DE$153:$DG$274,MATCH($A154,'Hoja de Trabajo para listado'!$DE$153:$DE$1048576,0),MATCH((CUADRO!H$4&amp;$E154),'Hoja de Trabajo para listado'!$DE$151:$DG$151,0)),0)+IFERROR(INDEX('Hoja de Trabajo para listado'!$CD$155:$DC$1048576,MATCH($A154,'Hoja de Trabajo para listado'!$CD$155:$CD$1048576,0),MATCH((CUADRO!H$4&amp;$E154),'Hoja de Trabajo para listado'!$CD$151:$DC$151,0)),0)</f>
        <v>0</v>
      </c>
      <c r="I154" s="243">
        <f ca="1">+IFERROR(INDEX('Hoja de Trabajo para listado'!$A$155:$Z$1048576,MATCH($A154,'Hoja de Trabajo para listado'!$A$155:$A$1048576,0),MATCH((CUADRO!I$4&amp;$E154),'Hoja de Trabajo para listado'!$A$151:$Z$151,0)),0)+IFERROR(INDEX('Hoja de Trabajo para listado'!$AB$155:$BA$1048576,MATCH($A154,'Hoja de Trabajo para listado'!$AB$155:$AB$1048576,0),MATCH((CUADRO!I$4&amp;$E154),'Hoja de Trabajo para listado'!$AB$151:$BA$151,0)),0)+IFERROR(INDEX('Hoja de Trabajo para listado'!$BC$155:$CB$1048576,MATCH($A154,'Hoja de Trabajo para listado'!$BC$155:$BC$1048576,0),MATCH((CUADRO!I$4&amp;$E154),'Hoja de Trabajo para listado'!$BC$151:$CB$151,0)),0)+IFERROR(INDEX('Hoja de Trabajo para listado'!$DE$153:$DG$274,MATCH($A154,'Hoja de Trabajo para listado'!$DE$153:$DE$1048576,0),MATCH((CUADRO!I$4&amp;$E154),'Hoja de Trabajo para listado'!$DE$151:$DG$151,0)),0)+IFERROR(INDEX('Hoja de Trabajo para listado'!$CD$155:$DC$1048576,MATCH($A154,'Hoja de Trabajo para listado'!$CD$155:$CD$1048576,0),MATCH((CUADRO!I$4&amp;$E154),'Hoja de Trabajo para listado'!$CD$151:$DC$151,0)),0)</f>
        <v>0</v>
      </c>
      <c r="J154" s="243">
        <f ca="1">+IFERROR(INDEX('Hoja de Trabajo para listado'!$A$155:$Z$1048576,MATCH($A154,'Hoja de Trabajo para listado'!$A$155:$A$1048576,0),MATCH((CUADRO!J$4&amp;$E154),'Hoja de Trabajo para listado'!$A$151:$Z$151,0)),0)+IFERROR(INDEX('Hoja de Trabajo para listado'!$AB$155:$BA$1048576,MATCH($A154,'Hoja de Trabajo para listado'!$AB$155:$AB$1048576,0),MATCH((CUADRO!J$4&amp;$E154),'Hoja de Trabajo para listado'!$AB$151:$BA$151,0)),0)+IFERROR(INDEX('Hoja de Trabajo para listado'!$BC$155:$CB$1048576,MATCH($A154,'Hoja de Trabajo para listado'!$BC$155:$BC$1048576,0),MATCH((CUADRO!J$4&amp;$E154),'Hoja de Trabajo para listado'!$BC$151:$CB$151,0)),0)+IFERROR(INDEX('Hoja de Trabajo para listado'!$DE$153:$DG$274,MATCH($A154,'Hoja de Trabajo para listado'!$DE$153:$DE$1048576,0),MATCH((CUADRO!J$4&amp;$E154),'Hoja de Trabajo para listado'!$DE$151:$DG$151,0)),0)+IFERROR(INDEX('Hoja de Trabajo para listado'!$CD$155:$DC$1048576,MATCH($A154,'Hoja de Trabajo para listado'!$CD$155:$CD$1048576,0),MATCH((CUADRO!J$4&amp;$E154),'Hoja de Trabajo para listado'!$CD$151:$DC$151,0)),0)</f>
        <v>0</v>
      </c>
      <c r="K154" s="243">
        <f ca="1">+IFERROR(INDEX('Hoja de Trabajo para listado'!$A$155:$Z$1048576,MATCH($A154,'Hoja de Trabajo para listado'!$A$155:$A$1048576,0),MATCH((CUADRO!K$4&amp;$E154),'Hoja de Trabajo para listado'!$A$151:$Z$151,0)),0)+IFERROR(INDEX('Hoja de Trabajo para listado'!$AB$155:$BA$1048576,MATCH($A154,'Hoja de Trabajo para listado'!$AB$155:$AB$1048576,0),MATCH((CUADRO!K$4&amp;$E154),'Hoja de Trabajo para listado'!$AB$151:$BA$151,0)),0)+IFERROR(INDEX('Hoja de Trabajo para listado'!$BC$155:$CB$1048576,MATCH($A154,'Hoja de Trabajo para listado'!$BC$155:$BC$1048576,0),MATCH((CUADRO!K$4&amp;$E154),'Hoja de Trabajo para listado'!$BC$151:$CB$151,0)),0)+IFERROR(INDEX('Hoja de Trabajo para listado'!$DE$153:$DG$274,MATCH($A154,'Hoja de Trabajo para listado'!$DE$153:$DE$1048576,0),MATCH((CUADRO!K$4&amp;$E154),'Hoja de Trabajo para listado'!$DE$151:$DG$151,0)),0)+IFERROR(INDEX('Hoja de Trabajo para listado'!$CD$155:$DC$1048576,MATCH($A154,'Hoja de Trabajo para listado'!$CD$155:$CD$1048576,0),MATCH((CUADRO!K$4&amp;$E154),'Hoja de Trabajo para listado'!$CD$151:$DC$151,0)),0)</f>
        <v>0</v>
      </c>
      <c r="L154" s="243">
        <f ca="1">+IFERROR(INDEX('Hoja de Trabajo para listado'!$A$155:$Z$1048576,MATCH($A154,'Hoja de Trabajo para listado'!$A$155:$A$1048576,0),MATCH((CUADRO!L$4&amp;$E154),'Hoja de Trabajo para listado'!$A$151:$Z$151,0)),0)+IFERROR(INDEX('Hoja de Trabajo para listado'!$AB$155:$BA$1048576,MATCH($A154,'Hoja de Trabajo para listado'!$AB$155:$AB$1048576,0),MATCH((CUADRO!L$4&amp;$E154),'Hoja de Trabajo para listado'!$AB$151:$BA$151,0)),0)+IFERROR(INDEX('Hoja de Trabajo para listado'!$BC$155:$CB$1048576,MATCH($A154,'Hoja de Trabajo para listado'!$BC$155:$BC$1048576,0),MATCH((CUADRO!L$4&amp;$E154),'Hoja de Trabajo para listado'!$BC$151:$CB$151,0)),0)+IFERROR(INDEX('Hoja de Trabajo para listado'!$DE$153:$DG$274,MATCH($A154,'Hoja de Trabajo para listado'!$DE$153:$DE$1048576,0),MATCH((CUADRO!L$4&amp;$E154),'Hoja de Trabajo para listado'!$DE$151:$DG$151,0)),0)+IFERROR(INDEX('Hoja de Trabajo para listado'!$CD$155:$DC$1048576,MATCH($A154,'Hoja de Trabajo para listado'!$CD$155:$CD$1048576,0),MATCH((CUADRO!L$4&amp;$E154),'Hoja de Trabajo para listado'!$CD$151:$DC$151,0)),0)</f>
        <v>0</v>
      </c>
      <c r="M154" s="243">
        <f ca="1">+IFERROR(INDEX('Hoja de Trabajo para listado'!$A$155:$Z$1048576,MATCH($A154,'Hoja de Trabajo para listado'!$A$155:$A$1048576,0),MATCH((CUADRO!M$4&amp;$E154),'Hoja de Trabajo para listado'!$A$151:$Z$151,0)),0)+IFERROR(INDEX('Hoja de Trabajo para listado'!$AB$155:$BA$1048576,MATCH($A154,'Hoja de Trabajo para listado'!$AB$155:$AB$1048576,0),MATCH((CUADRO!M$4&amp;$E154),'Hoja de Trabajo para listado'!$AB$151:$BA$151,0)),0)+IFERROR(INDEX('Hoja de Trabajo para listado'!$BC$155:$CB$1048576,MATCH($A154,'Hoja de Trabajo para listado'!$BC$155:$BC$1048576,0),MATCH((CUADRO!M$4&amp;$E154),'Hoja de Trabajo para listado'!$BC$151:$CB$151,0)),0)+IFERROR(INDEX('Hoja de Trabajo para listado'!$DE$153:$DG$274,MATCH($A154,'Hoja de Trabajo para listado'!$DE$153:$DE$1048576,0),MATCH((CUADRO!M$4&amp;$E154),'Hoja de Trabajo para listado'!$DE$151:$DG$151,0)),0)+IFERROR(INDEX('Hoja de Trabajo para listado'!$CD$155:$DC$1048576,MATCH($A154,'Hoja de Trabajo para listado'!$CD$155:$CD$1048576,0),MATCH((CUADRO!M$4&amp;$E154),'Hoja de Trabajo para listado'!$CD$151:$DC$151,0)),0)</f>
        <v>0</v>
      </c>
      <c r="N154" s="243">
        <f ca="1">+IFERROR(INDEX('Hoja de Trabajo para listado'!$A$155:$Z$1048576,MATCH($A154,'Hoja de Trabajo para listado'!$A$155:$A$1048576,0),MATCH((CUADRO!N$4&amp;$E154),'Hoja de Trabajo para listado'!$A$151:$Z$151,0)),0)+IFERROR(INDEX('Hoja de Trabajo para listado'!$AB$155:$BA$1048576,MATCH($A154,'Hoja de Trabajo para listado'!$AB$155:$AB$1048576,0),MATCH((CUADRO!N$4&amp;$E154),'Hoja de Trabajo para listado'!$AB$151:$BA$151,0)),0)+IFERROR(INDEX('Hoja de Trabajo para listado'!$BC$155:$CB$1048576,MATCH($A154,'Hoja de Trabajo para listado'!$BC$155:$BC$1048576,0),MATCH((CUADRO!N$4&amp;$E154),'Hoja de Trabajo para listado'!$BC$151:$CB$151,0)),0)+IFERROR(INDEX('Hoja de Trabajo para listado'!$DE$153:$DG$274,MATCH($A154,'Hoja de Trabajo para listado'!$DE$153:$DE$1048576,0),MATCH((CUADRO!N$4&amp;$E154),'Hoja de Trabajo para listado'!$DE$151:$DG$151,0)),0)+IFERROR(INDEX('Hoja de Trabajo para listado'!$CD$155:$DC$1048576,MATCH($A154,'Hoja de Trabajo para listado'!$CD$155:$CD$1048576,0),MATCH((CUADRO!N$4&amp;$E154),'Hoja de Trabajo para listado'!$CD$151:$DC$151,0)),0)</f>
        <v>0</v>
      </c>
      <c r="O154" s="243">
        <f ca="1">+IFERROR(INDEX('Hoja de Trabajo para listado'!$A$155:$Z$1048576,MATCH($A154,'Hoja de Trabajo para listado'!$A$155:$A$1048576,0),MATCH((CUADRO!O$4&amp;$E154),'Hoja de Trabajo para listado'!$A$151:$Z$151,0)),0)+IFERROR(INDEX('Hoja de Trabajo para listado'!$AB$155:$BA$1048576,MATCH($A154,'Hoja de Trabajo para listado'!$AB$155:$AB$1048576,0),MATCH((CUADRO!O$4&amp;$E154),'Hoja de Trabajo para listado'!$AB$151:$BA$151,0)),0)+IFERROR(INDEX('Hoja de Trabajo para listado'!$BC$155:$CB$1048576,MATCH($A154,'Hoja de Trabajo para listado'!$BC$155:$BC$1048576,0),MATCH((CUADRO!O$4&amp;$E154),'Hoja de Trabajo para listado'!$BC$151:$CB$151,0)),0)+IFERROR(INDEX('Hoja de Trabajo para listado'!$DE$153:$DG$274,MATCH($A154,'Hoja de Trabajo para listado'!$DE$153:$DE$1048576,0),MATCH((CUADRO!O$4&amp;$E154),'Hoja de Trabajo para listado'!$DE$151:$DG$151,0)),0)+IFERROR(INDEX('Hoja de Trabajo para listado'!$CD$155:$DC$1048576,MATCH($A154,'Hoja de Trabajo para listado'!$CD$155:$CD$1048576,0),MATCH((CUADRO!O$4&amp;$E154),'Hoja de Trabajo para listado'!$CD$151:$DC$151,0)),0)</f>
        <v>0</v>
      </c>
      <c r="P154" s="243">
        <f ca="1">+IFERROR(INDEX('Hoja de Trabajo para listado'!$A$155:$Z$1048576,MATCH($A154,'Hoja de Trabajo para listado'!$A$155:$A$1048576,0),MATCH((CUADRO!P$4&amp;$E154),'Hoja de Trabajo para listado'!$A$151:$Z$151,0)),0)+IFERROR(INDEX('Hoja de Trabajo para listado'!$AB$155:$BA$1048576,MATCH($A154,'Hoja de Trabajo para listado'!$AB$155:$AB$1048576,0),MATCH((CUADRO!P$4&amp;$E154),'Hoja de Trabajo para listado'!$AB$151:$BA$151,0)),0)+IFERROR(INDEX('Hoja de Trabajo para listado'!$BC$155:$CB$1048576,MATCH($A154,'Hoja de Trabajo para listado'!$BC$155:$BC$1048576,0),MATCH((CUADRO!P$4&amp;$E154),'Hoja de Trabajo para listado'!$BC$151:$CB$151,0)),0)+IFERROR(INDEX('Hoja de Trabajo para listado'!$DE$153:$DG$274,MATCH($A154,'Hoja de Trabajo para listado'!$DE$153:$DE$1048576,0),MATCH((CUADRO!P$4&amp;$E154),'Hoja de Trabajo para listado'!$DE$151:$DG$151,0)),0)+IFERROR(INDEX('Hoja de Trabajo para listado'!$CD$155:$DC$1048576,MATCH($A154,'Hoja de Trabajo para listado'!$CD$155:$CD$1048576,0),MATCH((CUADRO!P$4&amp;$E154),'Hoja de Trabajo para listado'!$CD$151:$DC$151,0)),0)</f>
        <v>0</v>
      </c>
      <c r="Q154" s="243">
        <f ca="1">+IFERROR(INDEX('Hoja de Trabajo para listado'!$A$155:$Z$1048576,MATCH($A154,'Hoja de Trabajo para listado'!$A$155:$A$1048576,0),MATCH((CUADRO!Q$4&amp;$E154),'Hoja de Trabajo para listado'!$A$151:$Z$151,0)),0)+IFERROR(INDEX('Hoja de Trabajo para listado'!$AB$155:$BA$1048576,MATCH($A154,'Hoja de Trabajo para listado'!$AB$155:$AB$1048576,0),MATCH((CUADRO!Q$4&amp;$E154),'Hoja de Trabajo para listado'!$AB$151:$BA$151,0)),0)+IFERROR(INDEX('Hoja de Trabajo para listado'!$BC$155:$CB$1048576,MATCH($A154,'Hoja de Trabajo para listado'!$BC$155:$BC$1048576,0),MATCH((CUADRO!Q$4&amp;$E154),'Hoja de Trabajo para listado'!$BC$151:$CB$151,0)),0)+IFERROR(INDEX('Hoja de Trabajo para listado'!$DE$153:$DG$274,MATCH($A154,'Hoja de Trabajo para listado'!$DE$153:$DE$1048576,0),MATCH((CUADRO!Q$4&amp;$E154),'Hoja de Trabajo para listado'!$DE$151:$DG$151,0)),0)+IFERROR(INDEX('Hoja de Trabajo para listado'!$CD$155:$DC$1048576,MATCH($A154,'Hoja de Trabajo para listado'!$CD$155:$CD$1048576,0),MATCH((CUADRO!Q$4&amp;$E154),'Hoja de Trabajo para listado'!$CD$151:$DC$151,0)),0)</f>
        <v>0</v>
      </c>
      <c r="R154" s="243">
        <f t="shared" ca="1" si="7"/>
        <v>0</v>
      </c>
      <c r="S154" s="243">
        <f ca="1">+R153+R154</f>
        <v>0</v>
      </c>
      <c r="T154" s="243">
        <f ca="1">+S154</f>
        <v>0</v>
      </c>
      <c r="U154" s="242">
        <f t="shared" si="8"/>
        <v>2</v>
      </c>
      <c r="V154" s="327" t="str">
        <f>+VLOOKUP(A154,bd_lista!$A$3:$E$592,5,FALSE)</f>
        <v>Instituciones Descentralizadas</v>
      </c>
      <c r="W154" s="398"/>
      <c r="X154" s="240">
        <f>+VLOOKUP(A154,[4]Sheet1!$A$13:$D$744,4,FALSE)</f>
        <v>86</v>
      </c>
      <c r="Y154" s="240" t="str">
        <f>+VLOOKUP(X154,bd_lista!$A$3:$C$592,3,FALSE)</f>
        <v>Ministerio de Medio Ambiente y Agua</v>
      </c>
      <c r="Z154" s="288"/>
      <c r="AA154" s="317"/>
    </row>
    <row r="155" spans="1:27" ht="15" customHeight="1">
      <c r="A155" s="249">
        <v>226</v>
      </c>
      <c r="B155" s="393">
        <f>+A155</f>
        <v>226</v>
      </c>
      <c r="C155" s="245" t="str">
        <f>+VLOOKUP(A155,bd_lista!$A$3:$C$592,3,FALSE)</f>
        <v>Servicio Estatal de Autonomías</v>
      </c>
      <c r="D155" s="395" t="str">
        <f>+C155</f>
        <v>Servicio Estatal de Autonomías</v>
      </c>
      <c r="E155" s="245" t="s">
        <v>1303</v>
      </c>
      <c r="F155" s="241">
        <f ca="1">+IFERROR(INDEX('Hoja de Trabajo para listado'!$A$155:$Z$1048576,MATCH($A155,'Hoja de Trabajo para listado'!$A$155:$A$1048576,0),MATCH((CUADRO!F$4&amp;$E155),'Hoja de Trabajo para listado'!$A$151:$Z$151,0)),0)+IFERROR(INDEX('Hoja de Trabajo para listado'!$AB$155:$BA$1048576,MATCH($A155,'Hoja de Trabajo para listado'!$AB$155:$AB$1048576,0),MATCH((CUADRO!F$4&amp;$E155),'Hoja de Trabajo para listado'!$AB$151:$BA$151,0)),0)+IFERROR(INDEX('Hoja de Trabajo para listado'!$BC$155:$CB$1048576,MATCH($A155,'Hoja de Trabajo para listado'!$BC$155:$BC$1048576,0),MATCH((CUADRO!F$4&amp;$E155),'Hoja de Trabajo para listado'!$BC$151:$CB$151,0)),0)+IFERROR(INDEX('Hoja de Trabajo para listado'!$DE$153:$DG$274,MATCH($A155,'Hoja de Trabajo para listado'!$DE$153:$DE$1048576,0),MATCH((CUADRO!F$4&amp;$E155),'Hoja de Trabajo para listado'!$DE$151:$DG$151,0)),0)+IFERROR(INDEX('Hoja de Trabajo para listado'!$CD$155:$DC$1048576,MATCH($A155,'Hoja de Trabajo para listado'!$CD$155:$CD$1048576,0),MATCH((CUADRO!F$4&amp;$E155),'Hoja de Trabajo para listado'!$CD$151:$DC$151,0)),0)</f>
        <v>0</v>
      </c>
      <c r="G155" s="241">
        <f ca="1">+IFERROR(INDEX('Hoja de Trabajo para listado'!$A$155:$Z$1048576,MATCH($A155,'Hoja de Trabajo para listado'!$A$155:$A$1048576,0),MATCH((CUADRO!G$4&amp;$E155),'Hoja de Trabajo para listado'!$A$151:$Z$151,0)),0)+IFERROR(INDEX('Hoja de Trabajo para listado'!$AB$155:$BA$1048576,MATCH($A155,'Hoja de Trabajo para listado'!$AB$155:$AB$1048576,0),MATCH((CUADRO!G$4&amp;$E155),'Hoja de Trabajo para listado'!$AB$151:$BA$151,0)),0)+IFERROR(INDEX('Hoja de Trabajo para listado'!$BC$155:$CB$1048576,MATCH($A155,'Hoja de Trabajo para listado'!$BC$155:$BC$1048576,0),MATCH((CUADRO!G$4&amp;$E155),'Hoja de Trabajo para listado'!$BC$151:$CB$151,0)),0)+IFERROR(INDEX('Hoja de Trabajo para listado'!$DE$153:$DG$274,MATCH($A155,'Hoja de Trabajo para listado'!$DE$153:$DE$1048576,0),MATCH((CUADRO!G$4&amp;$E155),'Hoja de Trabajo para listado'!$DE$151:$DG$151,0)),0)+IFERROR(INDEX('Hoja de Trabajo para listado'!$CD$155:$DC$1048576,MATCH($A155,'Hoja de Trabajo para listado'!$CD$155:$CD$1048576,0),MATCH((CUADRO!G$4&amp;$E155),'Hoja de Trabajo para listado'!$CD$151:$DC$151,0)),0)</f>
        <v>0</v>
      </c>
      <c r="H155" s="241">
        <f ca="1">+IFERROR(INDEX('Hoja de Trabajo para listado'!$A$155:$Z$1048576,MATCH($A155,'Hoja de Trabajo para listado'!$A$155:$A$1048576,0),MATCH((CUADRO!H$4&amp;$E155),'Hoja de Trabajo para listado'!$A$151:$Z$151,0)),0)+IFERROR(INDEX('Hoja de Trabajo para listado'!$AB$155:$BA$1048576,MATCH($A155,'Hoja de Trabajo para listado'!$AB$155:$AB$1048576,0),MATCH((CUADRO!H$4&amp;$E155),'Hoja de Trabajo para listado'!$AB$151:$BA$151,0)),0)+IFERROR(INDEX('Hoja de Trabajo para listado'!$BC$155:$CB$1048576,MATCH($A155,'Hoja de Trabajo para listado'!$BC$155:$BC$1048576,0),MATCH((CUADRO!H$4&amp;$E155),'Hoja de Trabajo para listado'!$BC$151:$CB$151,0)),0)+IFERROR(INDEX('Hoja de Trabajo para listado'!$DE$153:$DG$274,MATCH($A155,'Hoja de Trabajo para listado'!$DE$153:$DE$1048576,0),MATCH((CUADRO!H$4&amp;$E155),'Hoja de Trabajo para listado'!$DE$151:$DG$151,0)),0)+IFERROR(INDEX('Hoja de Trabajo para listado'!$CD$155:$DC$1048576,MATCH($A155,'Hoja de Trabajo para listado'!$CD$155:$CD$1048576,0),MATCH((CUADRO!H$4&amp;$E155),'Hoja de Trabajo para listado'!$CD$151:$DC$151,0)),0)</f>
        <v>0</v>
      </c>
      <c r="I155" s="241">
        <f ca="1">+IFERROR(INDEX('Hoja de Trabajo para listado'!$A$155:$Z$1048576,MATCH($A155,'Hoja de Trabajo para listado'!$A$155:$A$1048576,0),MATCH((CUADRO!I$4&amp;$E155),'Hoja de Trabajo para listado'!$A$151:$Z$151,0)),0)+IFERROR(INDEX('Hoja de Trabajo para listado'!$AB$155:$BA$1048576,MATCH($A155,'Hoja de Trabajo para listado'!$AB$155:$AB$1048576,0),MATCH((CUADRO!I$4&amp;$E155),'Hoja de Trabajo para listado'!$AB$151:$BA$151,0)),0)+IFERROR(INDEX('Hoja de Trabajo para listado'!$BC$155:$CB$1048576,MATCH($A155,'Hoja de Trabajo para listado'!$BC$155:$BC$1048576,0),MATCH((CUADRO!I$4&amp;$E155),'Hoja de Trabajo para listado'!$BC$151:$CB$151,0)),0)+IFERROR(INDEX('Hoja de Trabajo para listado'!$DE$153:$DG$274,MATCH($A155,'Hoja de Trabajo para listado'!$DE$153:$DE$1048576,0),MATCH((CUADRO!I$4&amp;$E155),'Hoja de Trabajo para listado'!$DE$151:$DG$151,0)),0)+IFERROR(INDEX('Hoja de Trabajo para listado'!$CD$155:$DC$1048576,MATCH($A155,'Hoja de Trabajo para listado'!$CD$155:$CD$1048576,0),MATCH((CUADRO!I$4&amp;$E155),'Hoja de Trabajo para listado'!$CD$151:$DC$151,0)),0)</f>
        <v>0</v>
      </c>
      <c r="J155" s="241">
        <f ca="1">+IFERROR(INDEX('Hoja de Trabajo para listado'!$A$155:$Z$1048576,MATCH($A155,'Hoja de Trabajo para listado'!$A$155:$A$1048576,0),MATCH((CUADRO!J$4&amp;$E155),'Hoja de Trabajo para listado'!$A$151:$Z$151,0)),0)+IFERROR(INDEX('Hoja de Trabajo para listado'!$AB$155:$BA$1048576,MATCH($A155,'Hoja de Trabajo para listado'!$AB$155:$AB$1048576,0),MATCH((CUADRO!J$4&amp;$E155),'Hoja de Trabajo para listado'!$AB$151:$BA$151,0)),0)+IFERROR(INDEX('Hoja de Trabajo para listado'!$BC$155:$CB$1048576,MATCH($A155,'Hoja de Trabajo para listado'!$BC$155:$BC$1048576,0),MATCH((CUADRO!J$4&amp;$E155),'Hoja de Trabajo para listado'!$BC$151:$CB$151,0)),0)+IFERROR(INDEX('Hoja de Trabajo para listado'!$DE$153:$DG$274,MATCH($A155,'Hoja de Trabajo para listado'!$DE$153:$DE$1048576,0),MATCH((CUADRO!J$4&amp;$E155),'Hoja de Trabajo para listado'!$DE$151:$DG$151,0)),0)+IFERROR(INDEX('Hoja de Trabajo para listado'!$CD$155:$DC$1048576,MATCH($A155,'Hoja de Trabajo para listado'!$CD$155:$CD$1048576,0),MATCH((CUADRO!J$4&amp;$E155),'Hoja de Trabajo para listado'!$CD$151:$DC$151,0)),0)</f>
        <v>0</v>
      </c>
      <c r="K155" s="241">
        <f ca="1">+IFERROR(INDEX('Hoja de Trabajo para listado'!$A$155:$Z$1048576,MATCH($A155,'Hoja de Trabajo para listado'!$A$155:$A$1048576,0),MATCH((CUADRO!K$4&amp;$E155),'Hoja de Trabajo para listado'!$A$151:$Z$151,0)),0)+IFERROR(INDEX('Hoja de Trabajo para listado'!$AB$155:$BA$1048576,MATCH($A155,'Hoja de Trabajo para listado'!$AB$155:$AB$1048576,0),MATCH((CUADRO!K$4&amp;$E155),'Hoja de Trabajo para listado'!$AB$151:$BA$151,0)),0)+IFERROR(INDEX('Hoja de Trabajo para listado'!$BC$155:$CB$1048576,MATCH($A155,'Hoja de Trabajo para listado'!$BC$155:$BC$1048576,0),MATCH((CUADRO!K$4&amp;$E155),'Hoja de Trabajo para listado'!$BC$151:$CB$151,0)),0)+IFERROR(INDEX('Hoja de Trabajo para listado'!$DE$153:$DG$274,MATCH($A155,'Hoja de Trabajo para listado'!$DE$153:$DE$1048576,0),MATCH((CUADRO!K$4&amp;$E155),'Hoja de Trabajo para listado'!$DE$151:$DG$151,0)),0)+IFERROR(INDEX('Hoja de Trabajo para listado'!$CD$155:$DC$1048576,MATCH($A155,'Hoja de Trabajo para listado'!$CD$155:$CD$1048576,0),MATCH((CUADRO!K$4&amp;$E155),'Hoja de Trabajo para listado'!$CD$151:$DC$151,0)),0)</f>
        <v>0</v>
      </c>
      <c r="L155" s="241">
        <f ca="1">+IFERROR(INDEX('Hoja de Trabajo para listado'!$A$155:$Z$1048576,MATCH($A155,'Hoja de Trabajo para listado'!$A$155:$A$1048576,0),MATCH((CUADRO!L$4&amp;$E155),'Hoja de Trabajo para listado'!$A$151:$Z$151,0)),0)+IFERROR(INDEX('Hoja de Trabajo para listado'!$AB$155:$BA$1048576,MATCH($A155,'Hoja de Trabajo para listado'!$AB$155:$AB$1048576,0),MATCH((CUADRO!L$4&amp;$E155),'Hoja de Trabajo para listado'!$AB$151:$BA$151,0)),0)+IFERROR(INDEX('Hoja de Trabajo para listado'!$BC$155:$CB$1048576,MATCH($A155,'Hoja de Trabajo para listado'!$BC$155:$BC$1048576,0),MATCH((CUADRO!L$4&amp;$E155),'Hoja de Trabajo para listado'!$BC$151:$CB$151,0)),0)+IFERROR(INDEX('Hoja de Trabajo para listado'!$DE$153:$DG$274,MATCH($A155,'Hoja de Trabajo para listado'!$DE$153:$DE$1048576,0),MATCH((CUADRO!L$4&amp;$E155),'Hoja de Trabajo para listado'!$DE$151:$DG$151,0)),0)+IFERROR(INDEX('Hoja de Trabajo para listado'!$CD$155:$DC$1048576,MATCH($A155,'Hoja de Trabajo para listado'!$CD$155:$CD$1048576,0),MATCH((CUADRO!L$4&amp;$E155),'Hoja de Trabajo para listado'!$CD$151:$DC$151,0)),0)</f>
        <v>0</v>
      </c>
      <c r="M155" s="241">
        <f ca="1">+IFERROR(INDEX('Hoja de Trabajo para listado'!$A$155:$Z$1048576,MATCH($A155,'Hoja de Trabajo para listado'!$A$155:$A$1048576,0),MATCH((CUADRO!M$4&amp;$E155),'Hoja de Trabajo para listado'!$A$151:$Z$151,0)),0)+IFERROR(INDEX('Hoja de Trabajo para listado'!$AB$155:$BA$1048576,MATCH($A155,'Hoja de Trabajo para listado'!$AB$155:$AB$1048576,0),MATCH((CUADRO!M$4&amp;$E155),'Hoja de Trabajo para listado'!$AB$151:$BA$151,0)),0)+IFERROR(INDEX('Hoja de Trabajo para listado'!$BC$155:$CB$1048576,MATCH($A155,'Hoja de Trabajo para listado'!$BC$155:$BC$1048576,0),MATCH((CUADRO!M$4&amp;$E155),'Hoja de Trabajo para listado'!$BC$151:$CB$151,0)),0)+IFERROR(INDEX('Hoja de Trabajo para listado'!$DE$153:$DG$274,MATCH($A155,'Hoja de Trabajo para listado'!$DE$153:$DE$1048576,0),MATCH((CUADRO!M$4&amp;$E155),'Hoja de Trabajo para listado'!$DE$151:$DG$151,0)),0)+IFERROR(INDEX('Hoja de Trabajo para listado'!$CD$155:$DC$1048576,MATCH($A155,'Hoja de Trabajo para listado'!$CD$155:$CD$1048576,0),MATCH((CUADRO!M$4&amp;$E155),'Hoja de Trabajo para listado'!$CD$151:$DC$151,0)),0)</f>
        <v>0</v>
      </c>
      <c r="N155" s="241">
        <f ca="1">+IFERROR(INDEX('Hoja de Trabajo para listado'!$A$155:$Z$1048576,MATCH($A155,'Hoja de Trabajo para listado'!$A$155:$A$1048576,0),MATCH((CUADRO!N$4&amp;$E155),'Hoja de Trabajo para listado'!$A$151:$Z$151,0)),0)+IFERROR(INDEX('Hoja de Trabajo para listado'!$AB$155:$BA$1048576,MATCH($A155,'Hoja de Trabajo para listado'!$AB$155:$AB$1048576,0),MATCH((CUADRO!N$4&amp;$E155),'Hoja de Trabajo para listado'!$AB$151:$BA$151,0)),0)+IFERROR(INDEX('Hoja de Trabajo para listado'!$BC$155:$CB$1048576,MATCH($A155,'Hoja de Trabajo para listado'!$BC$155:$BC$1048576,0),MATCH((CUADRO!N$4&amp;$E155),'Hoja de Trabajo para listado'!$BC$151:$CB$151,0)),0)+IFERROR(INDEX('Hoja de Trabajo para listado'!$DE$153:$DG$274,MATCH($A155,'Hoja de Trabajo para listado'!$DE$153:$DE$1048576,0),MATCH((CUADRO!N$4&amp;$E155),'Hoja de Trabajo para listado'!$DE$151:$DG$151,0)),0)+IFERROR(INDEX('Hoja de Trabajo para listado'!$CD$155:$DC$1048576,MATCH($A155,'Hoja de Trabajo para listado'!$CD$155:$CD$1048576,0),MATCH((CUADRO!N$4&amp;$E155),'Hoja de Trabajo para listado'!$CD$151:$DC$151,0)),0)</f>
        <v>0</v>
      </c>
      <c r="O155" s="241">
        <f ca="1">+IFERROR(INDEX('Hoja de Trabajo para listado'!$A$155:$Z$1048576,MATCH($A155,'Hoja de Trabajo para listado'!$A$155:$A$1048576,0),MATCH((CUADRO!O$4&amp;$E155),'Hoja de Trabajo para listado'!$A$151:$Z$151,0)),0)+IFERROR(INDEX('Hoja de Trabajo para listado'!$AB$155:$BA$1048576,MATCH($A155,'Hoja de Trabajo para listado'!$AB$155:$AB$1048576,0),MATCH((CUADRO!O$4&amp;$E155),'Hoja de Trabajo para listado'!$AB$151:$BA$151,0)),0)+IFERROR(INDEX('Hoja de Trabajo para listado'!$BC$155:$CB$1048576,MATCH($A155,'Hoja de Trabajo para listado'!$BC$155:$BC$1048576,0),MATCH((CUADRO!O$4&amp;$E155),'Hoja de Trabajo para listado'!$BC$151:$CB$151,0)),0)+IFERROR(INDEX('Hoja de Trabajo para listado'!$DE$153:$DG$274,MATCH($A155,'Hoja de Trabajo para listado'!$DE$153:$DE$1048576,0),MATCH((CUADRO!O$4&amp;$E155),'Hoja de Trabajo para listado'!$DE$151:$DG$151,0)),0)+IFERROR(INDEX('Hoja de Trabajo para listado'!$CD$155:$DC$1048576,MATCH($A155,'Hoja de Trabajo para listado'!$CD$155:$CD$1048576,0),MATCH((CUADRO!O$4&amp;$E155),'Hoja de Trabajo para listado'!$CD$151:$DC$151,0)),0)</f>
        <v>0</v>
      </c>
      <c r="P155" s="241">
        <f ca="1">+IFERROR(INDEX('Hoja de Trabajo para listado'!$A$155:$Z$1048576,MATCH($A155,'Hoja de Trabajo para listado'!$A$155:$A$1048576,0),MATCH((CUADRO!P$4&amp;$E155),'Hoja de Trabajo para listado'!$A$151:$Z$151,0)),0)+IFERROR(INDEX('Hoja de Trabajo para listado'!$AB$155:$BA$1048576,MATCH($A155,'Hoja de Trabajo para listado'!$AB$155:$AB$1048576,0),MATCH((CUADRO!P$4&amp;$E155),'Hoja de Trabajo para listado'!$AB$151:$BA$151,0)),0)+IFERROR(INDEX('Hoja de Trabajo para listado'!$BC$155:$CB$1048576,MATCH($A155,'Hoja de Trabajo para listado'!$BC$155:$BC$1048576,0),MATCH((CUADRO!P$4&amp;$E155),'Hoja de Trabajo para listado'!$BC$151:$CB$151,0)),0)+IFERROR(INDEX('Hoja de Trabajo para listado'!$DE$153:$DG$274,MATCH($A155,'Hoja de Trabajo para listado'!$DE$153:$DE$1048576,0),MATCH((CUADRO!P$4&amp;$E155),'Hoja de Trabajo para listado'!$DE$151:$DG$151,0)),0)+IFERROR(INDEX('Hoja de Trabajo para listado'!$CD$155:$DC$1048576,MATCH($A155,'Hoja de Trabajo para listado'!$CD$155:$CD$1048576,0),MATCH((CUADRO!P$4&amp;$E155),'Hoja de Trabajo para listado'!$CD$151:$DC$151,0)),0)</f>
        <v>0</v>
      </c>
      <c r="Q155" s="241">
        <f ca="1">+IFERROR(INDEX('Hoja de Trabajo para listado'!$A$155:$Z$1048576,MATCH($A155,'Hoja de Trabajo para listado'!$A$155:$A$1048576,0),MATCH((CUADRO!Q$4&amp;$E155),'Hoja de Trabajo para listado'!$A$151:$Z$151,0)),0)+IFERROR(INDEX('Hoja de Trabajo para listado'!$AB$155:$BA$1048576,MATCH($A155,'Hoja de Trabajo para listado'!$AB$155:$AB$1048576,0),MATCH((CUADRO!Q$4&amp;$E155),'Hoja de Trabajo para listado'!$AB$151:$BA$151,0)),0)+IFERROR(INDEX('Hoja de Trabajo para listado'!$BC$155:$CB$1048576,MATCH($A155,'Hoja de Trabajo para listado'!$BC$155:$BC$1048576,0),MATCH((CUADRO!Q$4&amp;$E155),'Hoja de Trabajo para listado'!$BC$151:$CB$151,0)),0)+IFERROR(INDEX('Hoja de Trabajo para listado'!$DE$153:$DG$274,MATCH($A155,'Hoja de Trabajo para listado'!$DE$153:$DE$1048576,0),MATCH((CUADRO!Q$4&amp;$E155),'Hoja de Trabajo para listado'!$DE$151:$DG$151,0)),0)+IFERROR(INDEX('Hoja de Trabajo para listado'!$CD$155:$DC$1048576,MATCH($A155,'Hoja de Trabajo para listado'!$CD$155:$CD$1048576,0),MATCH((CUADRO!Q$4&amp;$E155),'Hoja de Trabajo para listado'!$CD$151:$DC$151,0)),0)</f>
        <v>0</v>
      </c>
      <c r="R155" s="241">
        <f t="shared" ca="1" si="7"/>
        <v>0</v>
      </c>
      <c r="S155" s="241"/>
      <c r="T155" s="241">
        <f ca="1">+T156</f>
        <v>7027.06</v>
      </c>
      <c r="U155" s="240">
        <f t="shared" si="8"/>
        <v>1</v>
      </c>
      <c r="V155" s="327" t="str">
        <f>+VLOOKUP(A155,bd_lista!$A$3:$E$592,5,FALSE)</f>
        <v>Instituciones Descentralizadas</v>
      </c>
      <c r="W155" s="397" t="str">
        <f>+V155</f>
        <v>Instituciones Descentralizadas</v>
      </c>
      <c r="X155" s="240">
        <f>+VLOOKUP(A155,[4]Sheet1!$A$13:$D$744,4,FALSE)</f>
        <v>25</v>
      </c>
      <c r="Y155" s="240" t="str">
        <f>+VLOOKUP(X155,bd_lista!$A$3:$C$592,3,FALSE)</f>
        <v>Ministerio de la Presidencia</v>
      </c>
      <c r="Z155" s="290">
        <f>+X155</f>
        <v>25</v>
      </c>
      <c r="AA155" s="315" t="str">
        <f>+Y155</f>
        <v>Ministerio de la Presidencia</v>
      </c>
    </row>
    <row r="156" spans="1:27" ht="15" customHeight="1">
      <c r="A156" s="32">
        <v>226</v>
      </c>
      <c r="B156" s="394"/>
      <c r="C156" s="327" t="str">
        <f>+VLOOKUP(A156,bd_lista!$A$3:$C$592,3,FALSE)</f>
        <v>Servicio Estatal de Autonomías</v>
      </c>
      <c r="D156" s="396"/>
      <c r="E156" s="327" t="s">
        <v>1304</v>
      </c>
      <c r="F156" s="243">
        <f ca="1">+IFERROR(INDEX('Hoja de Trabajo para listado'!$A$155:$Z$1048576,MATCH($A156,'Hoja de Trabajo para listado'!$A$155:$A$1048576,0),MATCH((CUADRO!F$4&amp;$E156),'Hoja de Trabajo para listado'!$A$151:$Z$151,0)),0)+IFERROR(INDEX('Hoja de Trabajo para listado'!$AB$155:$BA$1048576,MATCH($A156,'Hoja de Trabajo para listado'!$AB$155:$AB$1048576,0),MATCH((CUADRO!F$4&amp;$E156),'Hoja de Trabajo para listado'!$AB$151:$BA$151,0)),0)+IFERROR(INDEX('Hoja de Trabajo para listado'!$BC$155:$CB$1048576,MATCH($A156,'Hoja de Trabajo para listado'!$BC$155:$BC$1048576,0),MATCH((CUADRO!F$4&amp;$E156),'Hoja de Trabajo para listado'!$BC$151:$CB$151,0)),0)+IFERROR(INDEX('Hoja de Trabajo para listado'!$DE$153:$DG$274,MATCH($A156,'Hoja de Trabajo para listado'!$DE$153:$DE$1048576,0),MATCH((CUADRO!F$4&amp;$E156),'Hoja de Trabajo para listado'!$DE$151:$DG$151,0)),0)+IFERROR(INDEX('Hoja de Trabajo para listado'!$CD$155:$DC$1048576,MATCH($A156,'Hoja de Trabajo para listado'!$CD$155:$CD$1048576,0),MATCH((CUADRO!F$4&amp;$E156),'Hoja de Trabajo para listado'!$CD$151:$DC$151,0)),0)</f>
        <v>0</v>
      </c>
      <c r="G156" s="243">
        <f ca="1">+IFERROR(INDEX('Hoja de Trabajo para listado'!$A$155:$Z$1048576,MATCH($A156,'Hoja de Trabajo para listado'!$A$155:$A$1048576,0),MATCH((CUADRO!G$4&amp;$E156),'Hoja de Trabajo para listado'!$A$151:$Z$151,0)),0)+IFERROR(INDEX('Hoja de Trabajo para listado'!$AB$155:$BA$1048576,MATCH($A156,'Hoja de Trabajo para listado'!$AB$155:$AB$1048576,0),MATCH((CUADRO!G$4&amp;$E156),'Hoja de Trabajo para listado'!$AB$151:$BA$151,0)),0)+IFERROR(INDEX('Hoja de Trabajo para listado'!$BC$155:$CB$1048576,MATCH($A156,'Hoja de Trabajo para listado'!$BC$155:$BC$1048576,0),MATCH((CUADRO!G$4&amp;$E156),'Hoja de Trabajo para listado'!$BC$151:$CB$151,0)),0)+IFERROR(INDEX('Hoja de Trabajo para listado'!$DE$153:$DG$274,MATCH($A156,'Hoja de Trabajo para listado'!$DE$153:$DE$1048576,0),MATCH((CUADRO!G$4&amp;$E156),'Hoja de Trabajo para listado'!$DE$151:$DG$151,0)),0)+IFERROR(INDEX('Hoja de Trabajo para listado'!$CD$155:$DC$1048576,MATCH($A156,'Hoja de Trabajo para listado'!$CD$155:$CD$1048576,0),MATCH((CUADRO!G$4&amp;$E156),'Hoja de Trabajo para listado'!$CD$151:$DC$151,0)),0)</f>
        <v>0</v>
      </c>
      <c r="H156" s="243">
        <f ca="1">+IFERROR(INDEX('Hoja de Trabajo para listado'!$A$155:$Z$1048576,MATCH($A156,'Hoja de Trabajo para listado'!$A$155:$A$1048576,0),MATCH((CUADRO!H$4&amp;$E156),'Hoja de Trabajo para listado'!$A$151:$Z$151,0)),0)+IFERROR(INDEX('Hoja de Trabajo para listado'!$AB$155:$BA$1048576,MATCH($A156,'Hoja de Trabajo para listado'!$AB$155:$AB$1048576,0),MATCH((CUADRO!H$4&amp;$E156),'Hoja de Trabajo para listado'!$AB$151:$BA$151,0)),0)+IFERROR(INDEX('Hoja de Trabajo para listado'!$BC$155:$CB$1048576,MATCH($A156,'Hoja de Trabajo para listado'!$BC$155:$BC$1048576,0),MATCH((CUADRO!H$4&amp;$E156),'Hoja de Trabajo para listado'!$BC$151:$CB$151,0)),0)+IFERROR(INDEX('Hoja de Trabajo para listado'!$DE$153:$DG$274,MATCH($A156,'Hoja de Trabajo para listado'!$DE$153:$DE$1048576,0),MATCH((CUADRO!H$4&amp;$E156),'Hoja de Trabajo para listado'!$DE$151:$DG$151,0)),0)+IFERROR(INDEX('Hoja de Trabajo para listado'!$CD$155:$DC$1048576,MATCH($A156,'Hoja de Trabajo para listado'!$CD$155:$CD$1048576,0),MATCH((CUADRO!H$4&amp;$E156),'Hoja de Trabajo para listado'!$CD$151:$DC$151,0)),0)</f>
        <v>0</v>
      </c>
      <c r="I156" s="243">
        <f ca="1">+IFERROR(INDEX('Hoja de Trabajo para listado'!$A$155:$Z$1048576,MATCH($A156,'Hoja de Trabajo para listado'!$A$155:$A$1048576,0),MATCH((CUADRO!I$4&amp;$E156),'Hoja de Trabajo para listado'!$A$151:$Z$151,0)),0)+IFERROR(INDEX('Hoja de Trabajo para listado'!$AB$155:$BA$1048576,MATCH($A156,'Hoja de Trabajo para listado'!$AB$155:$AB$1048576,0),MATCH((CUADRO!I$4&amp;$E156),'Hoja de Trabajo para listado'!$AB$151:$BA$151,0)),0)+IFERROR(INDEX('Hoja de Trabajo para listado'!$BC$155:$CB$1048576,MATCH($A156,'Hoja de Trabajo para listado'!$BC$155:$BC$1048576,0),MATCH((CUADRO!I$4&amp;$E156),'Hoja de Trabajo para listado'!$BC$151:$CB$151,0)),0)+IFERROR(INDEX('Hoja de Trabajo para listado'!$DE$153:$DG$274,MATCH($A156,'Hoja de Trabajo para listado'!$DE$153:$DE$1048576,0),MATCH((CUADRO!I$4&amp;$E156),'Hoja de Trabajo para listado'!$DE$151:$DG$151,0)),0)+IFERROR(INDEX('Hoja de Trabajo para listado'!$CD$155:$DC$1048576,MATCH($A156,'Hoja de Trabajo para listado'!$CD$155:$CD$1048576,0),MATCH((CUADRO!I$4&amp;$E156),'Hoja de Trabajo para listado'!$CD$151:$DC$151,0)),0)</f>
        <v>0</v>
      </c>
      <c r="J156" s="243">
        <f ca="1">+IFERROR(INDEX('Hoja de Trabajo para listado'!$A$155:$Z$1048576,MATCH($A156,'Hoja de Trabajo para listado'!$A$155:$A$1048576,0),MATCH((CUADRO!J$4&amp;$E156),'Hoja de Trabajo para listado'!$A$151:$Z$151,0)),0)+IFERROR(INDEX('Hoja de Trabajo para listado'!$AB$155:$BA$1048576,MATCH($A156,'Hoja de Trabajo para listado'!$AB$155:$AB$1048576,0),MATCH((CUADRO!J$4&amp;$E156),'Hoja de Trabajo para listado'!$AB$151:$BA$151,0)),0)+IFERROR(INDEX('Hoja de Trabajo para listado'!$BC$155:$CB$1048576,MATCH($A156,'Hoja de Trabajo para listado'!$BC$155:$BC$1048576,0),MATCH((CUADRO!J$4&amp;$E156),'Hoja de Trabajo para listado'!$BC$151:$CB$151,0)),0)+IFERROR(INDEX('Hoja de Trabajo para listado'!$DE$153:$DG$274,MATCH($A156,'Hoja de Trabajo para listado'!$DE$153:$DE$1048576,0),MATCH((CUADRO!J$4&amp;$E156),'Hoja de Trabajo para listado'!$DE$151:$DG$151,0)),0)+IFERROR(INDEX('Hoja de Trabajo para listado'!$CD$155:$DC$1048576,MATCH($A156,'Hoja de Trabajo para listado'!$CD$155:$CD$1048576,0),MATCH((CUADRO!J$4&amp;$E156),'Hoja de Trabajo para listado'!$CD$151:$DC$151,0)),0)</f>
        <v>0</v>
      </c>
      <c r="K156" s="243">
        <f ca="1">+IFERROR(INDEX('Hoja de Trabajo para listado'!$A$155:$Z$1048576,MATCH($A156,'Hoja de Trabajo para listado'!$A$155:$A$1048576,0),MATCH((CUADRO!K$4&amp;$E156),'Hoja de Trabajo para listado'!$A$151:$Z$151,0)),0)+IFERROR(INDEX('Hoja de Trabajo para listado'!$AB$155:$BA$1048576,MATCH($A156,'Hoja de Trabajo para listado'!$AB$155:$AB$1048576,0),MATCH((CUADRO!K$4&amp;$E156),'Hoja de Trabajo para listado'!$AB$151:$BA$151,0)),0)+IFERROR(INDEX('Hoja de Trabajo para listado'!$BC$155:$CB$1048576,MATCH($A156,'Hoja de Trabajo para listado'!$BC$155:$BC$1048576,0),MATCH((CUADRO!K$4&amp;$E156),'Hoja de Trabajo para listado'!$BC$151:$CB$151,0)),0)+IFERROR(INDEX('Hoja de Trabajo para listado'!$DE$153:$DG$274,MATCH($A156,'Hoja de Trabajo para listado'!$DE$153:$DE$1048576,0),MATCH((CUADRO!K$4&amp;$E156),'Hoja de Trabajo para listado'!$DE$151:$DG$151,0)),0)+IFERROR(INDEX('Hoja de Trabajo para listado'!$CD$155:$DC$1048576,MATCH($A156,'Hoja de Trabajo para listado'!$CD$155:$CD$1048576,0),MATCH((CUADRO!K$4&amp;$E156),'Hoja de Trabajo para listado'!$CD$151:$DC$151,0)),0)</f>
        <v>0</v>
      </c>
      <c r="L156" s="243">
        <f ca="1">+IFERROR(INDEX('Hoja de Trabajo para listado'!$A$155:$Z$1048576,MATCH($A156,'Hoja de Trabajo para listado'!$A$155:$A$1048576,0),MATCH((CUADRO!L$4&amp;$E156),'Hoja de Trabajo para listado'!$A$151:$Z$151,0)),0)+IFERROR(INDEX('Hoja de Trabajo para listado'!$AB$155:$BA$1048576,MATCH($A156,'Hoja de Trabajo para listado'!$AB$155:$AB$1048576,0),MATCH((CUADRO!L$4&amp;$E156),'Hoja de Trabajo para listado'!$AB$151:$BA$151,0)),0)+IFERROR(INDEX('Hoja de Trabajo para listado'!$BC$155:$CB$1048576,MATCH($A156,'Hoja de Trabajo para listado'!$BC$155:$BC$1048576,0),MATCH((CUADRO!L$4&amp;$E156),'Hoja de Trabajo para listado'!$BC$151:$CB$151,0)),0)+IFERROR(INDEX('Hoja de Trabajo para listado'!$DE$153:$DG$274,MATCH($A156,'Hoja de Trabajo para listado'!$DE$153:$DE$1048576,0),MATCH((CUADRO!L$4&amp;$E156),'Hoja de Trabajo para listado'!$DE$151:$DG$151,0)),0)+IFERROR(INDEX('Hoja de Trabajo para listado'!$CD$155:$DC$1048576,MATCH($A156,'Hoja de Trabajo para listado'!$CD$155:$CD$1048576,0),MATCH((CUADRO!L$4&amp;$E156),'Hoja de Trabajo para listado'!$CD$151:$DC$151,0)),0)</f>
        <v>0</v>
      </c>
      <c r="M156" s="243">
        <f ca="1">+IFERROR(INDEX('Hoja de Trabajo para listado'!$A$155:$Z$1048576,MATCH($A156,'Hoja de Trabajo para listado'!$A$155:$A$1048576,0),MATCH((CUADRO!M$4&amp;$E156),'Hoja de Trabajo para listado'!$A$151:$Z$151,0)),0)+IFERROR(INDEX('Hoja de Trabajo para listado'!$AB$155:$BA$1048576,MATCH($A156,'Hoja de Trabajo para listado'!$AB$155:$AB$1048576,0),MATCH((CUADRO!M$4&amp;$E156),'Hoja de Trabajo para listado'!$AB$151:$BA$151,0)),0)+IFERROR(INDEX('Hoja de Trabajo para listado'!$BC$155:$CB$1048576,MATCH($A156,'Hoja de Trabajo para listado'!$BC$155:$BC$1048576,0),MATCH((CUADRO!M$4&amp;$E156),'Hoja de Trabajo para listado'!$BC$151:$CB$151,0)),0)+IFERROR(INDEX('Hoja de Trabajo para listado'!$DE$153:$DG$274,MATCH($A156,'Hoja de Trabajo para listado'!$DE$153:$DE$1048576,0),MATCH((CUADRO!M$4&amp;$E156),'Hoja de Trabajo para listado'!$DE$151:$DG$151,0)),0)+IFERROR(INDEX('Hoja de Trabajo para listado'!$CD$155:$DC$1048576,MATCH($A156,'Hoja de Trabajo para listado'!$CD$155:$CD$1048576,0),MATCH((CUADRO!M$4&amp;$E156),'Hoja de Trabajo para listado'!$CD$151:$DC$151,0)),0)</f>
        <v>0</v>
      </c>
      <c r="N156" s="243">
        <f ca="1">+IFERROR(INDEX('Hoja de Trabajo para listado'!$A$155:$Z$1048576,MATCH($A156,'Hoja de Trabajo para listado'!$A$155:$A$1048576,0),MATCH((CUADRO!N$4&amp;$E156),'Hoja de Trabajo para listado'!$A$151:$Z$151,0)),0)+IFERROR(INDEX('Hoja de Trabajo para listado'!$AB$155:$BA$1048576,MATCH($A156,'Hoja de Trabajo para listado'!$AB$155:$AB$1048576,0),MATCH((CUADRO!N$4&amp;$E156),'Hoja de Trabajo para listado'!$AB$151:$BA$151,0)),0)+IFERROR(INDEX('Hoja de Trabajo para listado'!$BC$155:$CB$1048576,MATCH($A156,'Hoja de Trabajo para listado'!$BC$155:$BC$1048576,0),MATCH((CUADRO!N$4&amp;$E156),'Hoja de Trabajo para listado'!$BC$151:$CB$151,0)),0)+IFERROR(INDEX('Hoja de Trabajo para listado'!$DE$153:$DG$274,MATCH($A156,'Hoja de Trabajo para listado'!$DE$153:$DE$1048576,0),MATCH((CUADRO!N$4&amp;$E156),'Hoja de Trabajo para listado'!$DE$151:$DG$151,0)),0)+IFERROR(INDEX('Hoja de Trabajo para listado'!$CD$155:$DC$1048576,MATCH($A156,'Hoja de Trabajo para listado'!$CD$155:$CD$1048576,0),MATCH((CUADRO!N$4&amp;$E156),'Hoja de Trabajo para listado'!$CD$151:$DC$151,0)),0)</f>
        <v>0</v>
      </c>
      <c r="O156" s="243">
        <f ca="1">+IFERROR(INDEX('Hoja de Trabajo para listado'!$A$155:$Z$1048576,MATCH($A156,'Hoja de Trabajo para listado'!$A$155:$A$1048576,0),MATCH((CUADRO!O$4&amp;$E156),'Hoja de Trabajo para listado'!$A$151:$Z$151,0)),0)+IFERROR(INDEX('Hoja de Trabajo para listado'!$AB$155:$BA$1048576,MATCH($A156,'Hoja de Trabajo para listado'!$AB$155:$AB$1048576,0),MATCH((CUADRO!O$4&amp;$E156),'Hoja de Trabajo para listado'!$AB$151:$BA$151,0)),0)+IFERROR(INDEX('Hoja de Trabajo para listado'!$BC$155:$CB$1048576,MATCH($A156,'Hoja de Trabajo para listado'!$BC$155:$BC$1048576,0),MATCH((CUADRO!O$4&amp;$E156),'Hoja de Trabajo para listado'!$BC$151:$CB$151,0)),0)+IFERROR(INDEX('Hoja de Trabajo para listado'!$DE$153:$DG$274,MATCH($A156,'Hoja de Trabajo para listado'!$DE$153:$DE$1048576,0),MATCH((CUADRO!O$4&amp;$E156),'Hoja de Trabajo para listado'!$DE$151:$DG$151,0)),0)+IFERROR(INDEX('Hoja de Trabajo para listado'!$CD$155:$DC$1048576,MATCH($A156,'Hoja de Trabajo para listado'!$CD$155:$CD$1048576,0),MATCH((CUADRO!O$4&amp;$E156),'Hoja de Trabajo para listado'!$CD$151:$DC$151,0)),0)</f>
        <v>0</v>
      </c>
      <c r="P156" s="243">
        <f ca="1">+IFERROR(INDEX('Hoja de Trabajo para listado'!$A$155:$Z$1048576,MATCH($A156,'Hoja de Trabajo para listado'!$A$155:$A$1048576,0),MATCH((CUADRO!P$4&amp;$E156),'Hoja de Trabajo para listado'!$A$151:$Z$151,0)),0)+IFERROR(INDEX('Hoja de Trabajo para listado'!$AB$155:$BA$1048576,MATCH($A156,'Hoja de Trabajo para listado'!$AB$155:$AB$1048576,0),MATCH((CUADRO!P$4&amp;$E156),'Hoja de Trabajo para listado'!$AB$151:$BA$151,0)),0)+IFERROR(INDEX('Hoja de Trabajo para listado'!$BC$155:$CB$1048576,MATCH($A156,'Hoja de Trabajo para listado'!$BC$155:$BC$1048576,0),MATCH((CUADRO!P$4&amp;$E156),'Hoja de Trabajo para listado'!$BC$151:$CB$151,0)),0)+IFERROR(INDEX('Hoja de Trabajo para listado'!$DE$153:$DG$274,MATCH($A156,'Hoja de Trabajo para listado'!$DE$153:$DE$1048576,0),MATCH((CUADRO!P$4&amp;$E156),'Hoja de Trabajo para listado'!$DE$151:$DG$151,0)),0)+IFERROR(INDEX('Hoja de Trabajo para listado'!$CD$155:$DC$1048576,MATCH($A156,'Hoja de Trabajo para listado'!$CD$155:$CD$1048576,0),MATCH((CUADRO!P$4&amp;$E156),'Hoja de Trabajo para listado'!$CD$151:$DC$151,0)),0)</f>
        <v>7027.06</v>
      </c>
      <c r="Q156" s="243">
        <f ca="1">+IFERROR(INDEX('Hoja de Trabajo para listado'!$A$155:$Z$1048576,MATCH($A156,'Hoja de Trabajo para listado'!$A$155:$A$1048576,0),MATCH((CUADRO!Q$4&amp;$E156),'Hoja de Trabajo para listado'!$A$151:$Z$151,0)),0)+IFERROR(INDEX('Hoja de Trabajo para listado'!$AB$155:$BA$1048576,MATCH($A156,'Hoja de Trabajo para listado'!$AB$155:$AB$1048576,0),MATCH((CUADRO!Q$4&amp;$E156),'Hoja de Trabajo para listado'!$AB$151:$BA$151,0)),0)+IFERROR(INDEX('Hoja de Trabajo para listado'!$BC$155:$CB$1048576,MATCH($A156,'Hoja de Trabajo para listado'!$BC$155:$BC$1048576,0),MATCH((CUADRO!Q$4&amp;$E156),'Hoja de Trabajo para listado'!$BC$151:$CB$151,0)),0)+IFERROR(INDEX('Hoja de Trabajo para listado'!$DE$153:$DG$274,MATCH($A156,'Hoja de Trabajo para listado'!$DE$153:$DE$1048576,0),MATCH((CUADRO!Q$4&amp;$E156),'Hoja de Trabajo para listado'!$DE$151:$DG$151,0)),0)+IFERROR(INDEX('Hoja de Trabajo para listado'!$CD$155:$DC$1048576,MATCH($A156,'Hoja de Trabajo para listado'!$CD$155:$CD$1048576,0),MATCH((CUADRO!Q$4&amp;$E156),'Hoja de Trabajo para listado'!$CD$151:$DC$151,0)),0)</f>
        <v>0</v>
      </c>
      <c r="R156" s="243">
        <f t="shared" ca="1" si="7"/>
        <v>7027.06</v>
      </c>
      <c r="S156" s="243">
        <f ca="1">+R155+R156</f>
        <v>7027.06</v>
      </c>
      <c r="T156" s="243">
        <f ca="1">+S156</f>
        <v>7027.06</v>
      </c>
      <c r="U156" s="242">
        <f t="shared" si="8"/>
        <v>2</v>
      </c>
      <c r="V156" s="327" t="str">
        <f>+VLOOKUP(A156,bd_lista!$A$3:$E$592,5,FALSE)</f>
        <v>Instituciones Descentralizadas</v>
      </c>
      <c r="W156" s="398"/>
      <c r="X156" s="240">
        <f>+VLOOKUP(A156,[4]Sheet1!$A$13:$D$744,4,FALSE)</f>
        <v>25</v>
      </c>
      <c r="Y156" s="240" t="str">
        <f>+VLOOKUP(X156,bd_lista!$A$3:$C$592,3,FALSE)</f>
        <v>Ministerio de la Presidencia</v>
      </c>
      <c r="Z156" s="288"/>
      <c r="AA156" s="317"/>
    </row>
    <row r="157" spans="1:27" ht="15" hidden="1" customHeight="1">
      <c r="A157" s="249">
        <v>227</v>
      </c>
      <c r="B157" s="393">
        <f>+A157</f>
        <v>227</v>
      </c>
      <c r="C157" s="245" t="str">
        <f>+VLOOKUP(A157,bd_lista!$A$3:$C$592,3,FALSE)</f>
        <v>Zona Franca Comercial e Industrial de Cobija</v>
      </c>
      <c r="D157" s="395" t="str">
        <f>+C157</f>
        <v>Zona Franca Comercial e Industrial de Cobija</v>
      </c>
      <c r="E157" s="245" t="s">
        <v>1303</v>
      </c>
      <c r="F157" s="241">
        <f ca="1">+IFERROR(INDEX('Hoja de Trabajo para listado'!$A$155:$Z$1048576,MATCH($A157,'Hoja de Trabajo para listado'!$A$155:$A$1048576,0),MATCH((CUADRO!F$4&amp;$E157),'Hoja de Trabajo para listado'!$A$151:$Z$151,0)),0)+IFERROR(INDEX('Hoja de Trabajo para listado'!$AB$155:$BA$1048576,MATCH($A157,'Hoja de Trabajo para listado'!$AB$155:$AB$1048576,0),MATCH((CUADRO!F$4&amp;$E157),'Hoja de Trabajo para listado'!$AB$151:$BA$151,0)),0)+IFERROR(INDEX('Hoja de Trabajo para listado'!$BC$155:$CB$1048576,MATCH($A157,'Hoja de Trabajo para listado'!$BC$155:$BC$1048576,0),MATCH((CUADRO!F$4&amp;$E157),'Hoja de Trabajo para listado'!$BC$151:$CB$151,0)),0)+IFERROR(INDEX('Hoja de Trabajo para listado'!$DE$153:$DG$274,MATCH($A157,'Hoja de Trabajo para listado'!$DE$153:$DE$1048576,0),MATCH((CUADRO!F$4&amp;$E157),'Hoja de Trabajo para listado'!$DE$151:$DG$151,0)),0)+IFERROR(INDEX('Hoja de Trabajo para listado'!$CD$155:$DC$1048576,MATCH($A157,'Hoja de Trabajo para listado'!$CD$155:$CD$1048576,0),MATCH((CUADRO!F$4&amp;$E157),'Hoja de Trabajo para listado'!$CD$151:$DC$151,0)),0)</f>
        <v>0</v>
      </c>
      <c r="G157" s="241">
        <f ca="1">+IFERROR(INDEX('Hoja de Trabajo para listado'!$A$155:$Z$1048576,MATCH($A157,'Hoja de Trabajo para listado'!$A$155:$A$1048576,0),MATCH((CUADRO!G$4&amp;$E157),'Hoja de Trabajo para listado'!$A$151:$Z$151,0)),0)+IFERROR(INDEX('Hoja de Trabajo para listado'!$AB$155:$BA$1048576,MATCH($A157,'Hoja de Trabajo para listado'!$AB$155:$AB$1048576,0),MATCH((CUADRO!G$4&amp;$E157),'Hoja de Trabajo para listado'!$AB$151:$BA$151,0)),0)+IFERROR(INDEX('Hoja de Trabajo para listado'!$BC$155:$CB$1048576,MATCH($A157,'Hoja de Trabajo para listado'!$BC$155:$BC$1048576,0),MATCH((CUADRO!G$4&amp;$E157),'Hoja de Trabajo para listado'!$BC$151:$CB$151,0)),0)+IFERROR(INDEX('Hoja de Trabajo para listado'!$DE$153:$DG$274,MATCH($A157,'Hoja de Trabajo para listado'!$DE$153:$DE$1048576,0),MATCH((CUADRO!G$4&amp;$E157),'Hoja de Trabajo para listado'!$DE$151:$DG$151,0)),0)+IFERROR(INDEX('Hoja de Trabajo para listado'!$CD$155:$DC$1048576,MATCH($A157,'Hoja de Trabajo para listado'!$CD$155:$CD$1048576,0),MATCH((CUADRO!G$4&amp;$E157),'Hoja de Trabajo para listado'!$CD$151:$DC$151,0)),0)</f>
        <v>0</v>
      </c>
      <c r="H157" s="241">
        <f ca="1">+IFERROR(INDEX('Hoja de Trabajo para listado'!$A$155:$Z$1048576,MATCH($A157,'Hoja de Trabajo para listado'!$A$155:$A$1048576,0),MATCH((CUADRO!H$4&amp;$E157),'Hoja de Trabajo para listado'!$A$151:$Z$151,0)),0)+IFERROR(INDEX('Hoja de Trabajo para listado'!$AB$155:$BA$1048576,MATCH($A157,'Hoja de Trabajo para listado'!$AB$155:$AB$1048576,0),MATCH((CUADRO!H$4&amp;$E157),'Hoja de Trabajo para listado'!$AB$151:$BA$151,0)),0)+IFERROR(INDEX('Hoja de Trabajo para listado'!$BC$155:$CB$1048576,MATCH($A157,'Hoja de Trabajo para listado'!$BC$155:$BC$1048576,0),MATCH((CUADRO!H$4&amp;$E157),'Hoja de Trabajo para listado'!$BC$151:$CB$151,0)),0)+IFERROR(INDEX('Hoja de Trabajo para listado'!$DE$153:$DG$274,MATCH($A157,'Hoja de Trabajo para listado'!$DE$153:$DE$1048576,0),MATCH((CUADRO!H$4&amp;$E157),'Hoja de Trabajo para listado'!$DE$151:$DG$151,0)),0)+IFERROR(INDEX('Hoja de Trabajo para listado'!$CD$155:$DC$1048576,MATCH($A157,'Hoja de Trabajo para listado'!$CD$155:$CD$1048576,0),MATCH((CUADRO!H$4&amp;$E157),'Hoja de Trabajo para listado'!$CD$151:$DC$151,0)),0)</f>
        <v>0</v>
      </c>
      <c r="I157" s="241">
        <f ca="1">+IFERROR(INDEX('Hoja de Trabajo para listado'!$A$155:$Z$1048576,MATCH($A157,'Hoja de Trabajo para listado'!$A$155:$A$1048576,0),MATCH((CUADRO!I$4&amp;$E157),'Hoja de Trabajo para listado'!$A$151:$Z$151,0)),0)+IFERROR(INDEX('Hoja de Trabajo para listado'!$AB$155:$BA$1048576,MATCH($A157,'Hoja de Trabajo para listado'!$AB$155:$AB$1048576,0),MATCH((CUADRO!I$4&amp;$E157),'Hoja de Trabajo para listado'!$AB$151:$BA$151,0)),0)+IFERROR(INDEX('Hoja de Trabajo para listado'!$BC$155:$CB$1048576,MATCH($A157,'Hoja de Trabajo para listado'!$BC$155:$BC$1048576,0),MATCH((CUADRO!I$4&amp;$E157),'Hoja de Trabajo para listado'!$BC$151:$CB$151,0)),0)+IFERROR(INDEX('Hoja de Trabajo para listado'!$DE$153:$DG$274,MATCH($A157,'Hoja de Trabajo para listado'!$DE$153:$DE$1048576,0),MATCH((CUADRO!I$4&amp;$E157),'Hoja de Trabajo para listado'!$DE$151:$DG$151,0)),0)+IFERROR(INDEX('Hoja de Trabajo para listado'!$CD$155:$DC$1048576,MATCH($A157,'Hoja de Trabajo para listado'!$CD$155:$CD$1048576,0),MATCH((CUADRO!I$4&amp;$E157),'Hoja de Trabajo para listado'!$CD$151:$DC$151,0)),0)</f>
        <v>0</v>
      </c>
      <c r="J157" s="241">
        <f ca="1">+IFERROR(INDEX('Hoja de Trabajo para listado'!$A$155:$Z$1048576,MATCH($A157,'Hoja de Trabajo para listado'!$A$155:$A$1048576,0),MATCH((CUADRO!J$4&amp;$E157),'Hoja de Trabajo para listado'!$A$151:$Z$151,0)),0)+IFERROR(INDEX('Hoja de Trabajo para listado'!$AB$155:$BA$1048576,MATCH($A157,'Hoja de Trabajo para listado'!$AB$155:$AB$1048576,0),MATCH((CUADRO!J$4&amp;$E157),'Hoja de Trabajo para listado'!$AB$151:$BA$151,0)),0)+IFERROR(INDEX('Hoja de Trabajo para listado'!$BC$155:$CB$1048576,MATCH($A157,'Hoja de Trabajo para listado'!$BC$155:$BC$1048576,0),MATCH((CUADRO!J$4&amp;$E157),'Hoja de Trabajo para listado'!$BC$151:$CB$151,0)),0)+IFERROR(INDEX('Hoja de Trabajo para listado'!$DE$153:$DG$274,MATCH($A157,'Hoja de Trabajo para listado'!$DE$153:$DE$1048576,0),MATCH((CUADRO!J$4&amp;$E157),'Hoja de Trabajo para listado'!$DE$151:$DG$151,0)),0)+IFERROR(INDEX('Hoja de Trabajo para listado'!$CD$155:$DC$1048576,MATCH($A157,'Hoja de Trabajo para listado'!$CD$155:$CD$1048576,0),MATCH((CUADRO!J$4&amp;$E157),'Hoja de Trabajo para listado'!$CD$151:$DC$151,0)),0)</f>
        <v>0</v>
      </c>
      <c r="K157" s="241">
        <f ca="1">+IFERROR(INDEX('Hoja de Trabajo para listado'!$A$155:$Z$1048576,MATCH($A157,'Hoja de Trabajo para listado'!$A$155:$A$1048576,0),MATCH((CUADRO!K$4&amp;$E157),'Hoja de Trabajo para listado'!$A$151:$Z$151,0)),0)+IFERROR(INDEX('Hoja de Trabajo para listado'!$AB$155:$BA$1048576,MATCH($A157,'Hoja de Trabajo para listado'!$AB$155:$AB$1048576,0),MATCH((CUADRO!K$4&amp;$E157),'Hoja de Trabajo para listado'!$AB$151:$BA$151,0)),0)+IFERROR(INDEX('Hoja de Trabajo para listado'!$BC$155:$CB$1048576,MATCH($A157,'Hoja de Trabajo para listado'!$BC$155:$BC$1048576,0),MATCH((CUADRO!K$4&amp;$E157),'Hoja de Trabajo para listado'!$BC$151:$CB$151,0)),0)+IFERROR(INDEX('Hoja de Trabajo para listado'!$DE$153:$DG$274,MATCH($A157,'Hoja de Trabajo para listado'!$DE$153:$DE$1048576,0),MATCH((CUADRO!K$4&amp;$E157),'Hoja de Trabajo para listado'!$DE$151:$DG$151,0)),0)+IFERROR(INDEX('Hoja de Trabajo para listado'!$CD$155:$DC$1048576,MATCH($A157,'Hoja de Trabajo para listado'!$CD$155:$CD$1048576,0),MATCH((CUADRO!K$4&amp;$E157),'Hoja de Trabajo para listado'!$CD$151:$DC$151,0)),0)</f>
        <v>0</v>
      </c>
      <c r="L157" s="241">
        <f ca="1">+IFERROR(INDEX('Hoja de Trabajo para listado'!$A$155:$Z$1048576,MATCH($A157,'Hoja de Trabajo para listado'!$A$155:$A$1048576,0),MATCH((CUADRO!L$4&amp;$E157),'Hoja de Trabajo para listado'!$A$151:$Z$151,0)),0)+IFERROR(INDEX('Hoja de Trabajo para listado'!$AB$155:$BA$1048576,MATCH($A157,'Hoja de Trabajo para listado'!$AB$155:$AB$1048576,0),MATCH((CUADRO!L$4&amp;$E157),'Hoja de Trabajo para listado'!$AB$151:$BA$151,0)),0)+IFERROR(INDEX('Hoja de Trabajo para listado'!$BC$155:$CB$1048576,MATCH($A157,'Hoja de Trabajo para listado'!$BC$155:$BC$1048576,0),MATCH((CUADRO!L$4&amp;$E157),'Hoja de Trabajo para listado'!$BC$151:$CB$151,0)),0)+IFERROR(INDEX('Hoja de Trabajo para listado'!$DE$153:$DG$274,MATCH($A157,'Hoja de Trabajo para listado'!$DE$153:$DE$1048576,0),MATCH((CUADRO!L$4&amp;$E157),'Hoja de Trabajo para listado'!$DE$151:$DG$151,0)),0)+IFERROR(INDEX('Hoja de Trabajo para listado'!$CD$155:$DC$1048576,MATCH($A157,'Hoja de Trabajo para listado'!$CD$155:$CD$1048576,0),MATCH((CUADRO!L$4&amp;$E157),'Hoja de Trabajo para listado'!$CD$151:$DC$151,0)),0)</f>
        <v>0</v>
      </c>
      <c r="M157" s="241">
        <f ca="1">+IFERROR(INDEX('Hoja de Trabajo para listado'!$A$155:$Z$1048576,MATCH($A157,'Hoja de Trabajo para listado'!$A$155:$A$1048576,0),MATCH((CUADRO!M$4&amp;$E157),'Hoja de Trabajo para listado'!$A$151:$Z$151,0)),0)+IFERROR(INDEX('Hoja de Trabajo para listado'!$AB$155:$BA$1048576,MATCH($A157,'Hoja de Trabajo para listado'!$AB$155:$AB$1048576,0),MATCH((CUADRO!M$4&amp;$E157),'Hoja de Trabajo para listado'!$AB$151:$BA$151,0)),0)+IFERROR(INDEX('Hoja de Trabajo para listado'!$BC$155:$CB$1048576,MATCH($A157,'Hoja de Trabajo para listado'!$BC$155:$BC$1048576,0),MATCH((CUADRO!M$4&amp;$E157),'Hoja de Trabajo para listado'!$BC$151:$CB$151,0)),0)+IFERROR(INDEX('Hoja de Trabajo para listado'!$DE$153:$DG$274,MATCH($A157,'Hoja de Trabajo para listado'!$DE$153:$DE$1048576,0),MATCH((CUADRO!M$4&amp;$E157),'Hoja de Trabajo para listado'!$DE$151:$DG$151,0)),0)+IFERROR(INDEX('Hoja de Trabajo para listado'!$CD$155:$DC$1048576,MATCH($A157,'Hoja de Trabajo para listado'!$CD$155:$CD$1048576,0),MATCH((CUADRO!M$4&amp;$E157),'Hoja de Trabajo para listado'!$CD$151:$DC$151,0)),0)</f>
        <v>0</v>
      </c>
      <c r="N157" s="241">
        <f ca="1">+IFERROR(INDEX('Hoja de Trabajo para listado'!$A$155:$Z$1048576,MATCH($A157,'Hoja de Trabajo para listado'!$A$155:$A$1048576,0),MATCH((CUADRO!N$4&amp;$E157),'Hoja de Trabajo para listado'!$A$151:$Z$151,0)),0)+IFERROR(INDEX('Hoja de Trabajo para listado'!$AB$155:$BA$1048576,MATCH($A157,'Hoja de Trabajo para listado'!$AB$155:$AB$1048576,0),MATCH((CUADRO!N$4&amp;$E157),'Hoja de Trabajo para listado'!$AB$151:$BA$151,0)),0)+IFERROR(INDEX('Hoja de Trabajo para listado'!$BC$155:$CB$1048576,MATCH($A157,'Hoja de Trabajo para listado'!$BC$155:$BC$1048576,0),MATCH((CUADRO!N$4&amp;$E157),'Hoja de Trabajo para listado'!$BC$151:$CB$151,0)),0)+IFERROR(INDEX('Hoja de Trabajo para listado'!$DE$153:$DG$274,MATCH($A157,'Hoja de Trabajo para listado'!$DE$153:$DE$1048576,0),MATCH((CUADRO!N$4&amp;$E157),'Hoja de Trabajo para listado'!$DE$151:$DG$151,0)),0)+IFERROR(INDEX('Hoja de Trabajo para listado'!$CD$155:$DC$1048576,MATCH($A157,'Hoja de Trabajo para listado'!$CD$155:$CD$1048576,0),MATCH((CUADRO!N$4&amp;$E157),'Hoja de Trabajo para listado'!$CD$151:$DC$151,0)),0)</f>
        <v>0</v>
      </c>
      <c r="O157" s="241">
        <f ca="1">+IFERROR(INDEX('Hoja de Trabajo para listado'!$A$155:$Z$1048576,MATCH($A157,'Hoja de Trabajo para listado'!$A$155:$A$1048576,0),MATCH((CUADRO!O$4&amp;$E157),'Hoja de Trabajo para listado'!$A$151:$Z$151,0)),0)+IFERROR(INDEX('Hoja de Trabajo para listado'!$AB$155:$BA$1048576,MATCH($A157,'Hoja de Trabajo para listado'!$AB$155:$AB$1048576,0),MATCH((CUADRO!O$4&amp;$E157),'Hoja de Trabajo para listado'!$AB$151:$BA$151,0)),0)+IFERROR(INDEX('Hoja de Trabajo para listado'!$BC$155:$CB$1048576,MATCH($A157,'Hoja de Trabajo para listado'!$BC$155:$BC$1048576,0),MATCH((CUADRO!O$4&amp;$E157),'Hoja de Trabajo para listado'!$BC$151:$CB$151,0)),0)+IFERROR(INDEX('Hoja de Trabajo para listado'!$DE$153:$DG$274,MATCH($A157,'Hoja de Trabajo para listado'!$DE$153:$DE$1048576,0),MATCH((CUADRO!O$4&amp;$E157),'Hoja de Trabajo para listado'!$DE$151:$DG$151,0)),0)+IFERROR(INDEX('Hoja de Trabajo para listado'!$CD$155:$DC$1048576,MATCH($A157,'Hoja de Trabajo para listado'!$CD$155:$CD$1048576,0),MATCH((CUADRO!O$4&amp;$E157),'Hoja de Trabajo para listado'!$CD$151:$DC$151,0)),0)</f>
        <v>0</v>
      </c>
      <c r="P157" s="241">
        <f ca="1">+IFERROR(INDEX('Hoja de Trabajo para listado'!$A$155:$Z$1048576,MATCH($A157,'Hoja de Trabajo para listado'!$A$155:$A$1048576,0),MATCH((CUADRO!P$4&amp;$E157),'Hoja de Trabajo para listado'!$A$151:$Z$151,0)),0)+IFERROR(INDEX('Hoja de Trabajo para listado'!$AB$155:$BA$1048576,MATCH($A157,'Hoja de Trabajo para listado'!$AB$155:$AB$1048576,0),MATCH((CUADRO!P$4&amp;$E157),'Hoja de Trabajo para listado'!$AB$151:$BA$151,0)),0)+IFERROR(INDEX('Hoja de Trabajo para listado'!$BC$155:$CB$1048576,MATCH($A157,'Hoja de Trabajo para listado'!$BC$155:$BC$1048576,0),MATCH((CUADRO!P$4&amp;$E157),'Hoja de Trabajo para listado'!$BC$151:$CB$151,0)),0)+IFERROR(INDEX('Hoja de Trabajo para listado'!$DE$153:$DG$274,MATCH($A157,'Hoja de Trabajo para listado'!$DE$153:$DE$1048576,0),MATCH((CUADRO!P$4&amp;$E157),'Hoja de Trabajo para listado'!$DE$151:$DG$151,0)),0)+IFERROR(INDEX('Hoja de Trabajo para listado'!$CD$155:$DC$1048576,MATCH($A157,'Hoja de Trabajo para listado'!$CD$155:$CD$1048576,0),MATCH((CUADRO!P$4&amp;$E157),'Hoja de Trabajo para listado'!$CD$151:$DC$151,0)),0)</f>
        <v>0</v>
      </c>
      <c r="Q157" s="241">
        <f ca="1">+IFERROR(INDEX('Hoja de Trabajo para listado'!$A$155:$Z$1048576,MATCH($A157,'Hoja de Trabajo para listado'!$A$155:$A$1048576,0),MATCH((CUADRO!Q$4&amp;$E157),'Hoja de Trabajo para listado'!$A$151:$Z$151,0)),0)+IFERROR(INDEX('Hoja de Trabajo para listado'!$AB$155:$BA$1048576,MATCH($A157,'Hoja de Trabajo para listado'!$AB$155:$AB$1048576,0),MATCH((CUADRO!Q$4&amp;$E157),'Hoja de Trabajo para listado'!$AB$151:$BA$151,0)),0)+IFERROR(INDEX('Hoja de Trabajo para listado'!$BC$155:$CB$1048576,MATCH($A157,'Hoja de Trabajo para listado'!$BC$155:$BC$1048576,0),MATCH((CUADRO!Q$4&amp;$E157),'Hoja de Trabajo para listado'!$BC$151:$CB$151,0)),0)+IFERROR(INDEX('Hoja de Trabajo para listado'!$DE$153:$DG$274,MATCH($A157,'Hoja de Trabajo para listado'!$DE$153:$DE$1048576,0),MATCH((CUADRO!Q$4&amp;$E157),'Hoja de Trabajo para listado'!$DE$151:$DG$151,0)),0)+IFERROR(INDEX('Hoja de Trabajo para listado'!$CD$155:$DC$1048576,MATCH($A157,'Hoja de Trabajo para listado'!$CD$155:$CD$1048576,0),MATCH((CUADRO!Q$4&amp;$E157),'Hoja de Trabajo para listado'!$CD$151:$DC$151,0)),0)</f>
        <v>0</v>
      </c>
      <c r="R157" s="241">
        <f t="shared" ca="1" si="7"/>
        <v>0</v>
      </c>
      <c r="S157" s="241"/>
      <c r="T157" s="241">
        <f ca="1">+T158</f>
        <v>0</v>
      </c>
      <c r="U157" s="240">
        <f t="shared" si="8"/>
        <v>1</v>
      </c>
      <c r="V157" s="327" t="str">
        <f>+VLOOKUP(A157,bd_lista!$A$3:$E$592,5,FALSE)</f>
        <v>Instituciones Descentralizadas</v>
      </c>
      <c r="W157" s="397" t="str">
        <f>+V157</f>
        <v>Instituciones Descentralizadas</v>
      </c>
      <c r="X157" s="240">
        <f>+VLOOKUP(A157,[4]Sheet1!$A$13:$D$744,4,FALSE)</f>
        <v>41</v>
      </c>
      <c r="Y157" s="240" t="str">
        <f>+VLOOKUP(X157,bd_lista!$A$3:$C$592,3,FALSE)</f>
        <v>Ministerio de Desarrollo Productivo y Economía Plural</v>
      </c>
      <c r="Z157" s="290">
        <f>+X157</f>
        <v>41</v>
      </c>
      <c r="AA157" s="315" t="str">
        <f>+Y157</f>
        <v>Ministerio de Desarrollo Productivo y Economía Plural</v>
      </c>
    </row>
    <row r="158" spans="1:27" ht="15" hidden="1" customHeight="1">
      <c r="A158" s="32">
        <v>227</v>
      </c>
      <c r="B158" s="394"/>
      <c r="C158" s="327" t="str">
        <f>+VLOOKUP(A158,bd_lista!$A$3:$C$592,3,FALSE)</f>
        <v>Zona Franca Comercial e Industrial de Cobija</v>
      </c>
      <c r="D158" s="396"/>
      <c r="E158" s="327" t="s">
        <v>1304</v>
      </c>
      <c r="F158" s="243">
        <f ca="1">+IFERROR(INDEX('Hoja de Trabajo para listado'!$A$155:$Z$1048576,MATCH($A158,'Hoja de Trabajo para listado'!$A$155:$A$1048576,0),MATCH((CUADRO!F$4&amp;$E158),'Hoja de Trabajo para listado'!$A$151:$Z$151,0)),0)+IFERROR(INDEX('Hoja de Trabajo para listado'!$AB$155:$BA$1048576,MATCH($A158,'Hoja de Trabajo para listado'!$AB$155:$AB$1048576,0),MATCH((CUADRO!F$4&amp;$E158),'Hoja de Trabajo para listado'!$AB$151:$BA$151,0)),0)+IFERROR(INDEX('Hoja de Trabajo para listado'!$BC$155:$CB$1048576,MATCH($A158,'Hoja de Trabajo para listado'!$BC$155:$BC$1048576,0),MATCH((CUADRO!F$4&amp;$E158),'Hoja de Trabajo para listado'!$BC$151:$CB$151,0)),0)+IFERROR(INDEX('Hoja de Trabajo para listado'!$DE$153:$DG$274,MATCH($A158,'Hoja de Trabajo para listado'!$DE$153:$DE$1048576,0),MATCH((CUADRO!F$4&amp;$E158),'Hoja de Trabajo para listado'!$DE$151:$DG$151,0)),0)+IFERROR(INDEX('Hoja de Trabajo para listado'!$CD$155:$DC$1048576,MATCH($A158,'Hoja de Trabajo para listado'!$CD$155:$CD$1048576,0),MATCH((CUADRO!F$4&amp;$E158),'Hoja de Trabajo para listado'!$CD$151:$DC$151,0)),0)</f>
        <v>0</v>
      </c>
      <c r="G158" s="243">
        <f ca="1">+IFERROR(INDEX('Hoja de Trabajo para listado'!$A$155:$Z$1048576,MATCH($A158,'Hoja de Trabajo para listado'!$A$155:$A$1048576,0),MATCH((CUADRO!G$4&amp;$E158),'Hoja de Trabajo para listado'!$A$151:$Z$151,0)),0)+IFERROR(INDEX('Hoja de Trabajo para listado'!$AB$155:$BA$1048576,MATCH($A158,'Hoja de Trabajo para listado'!$AB$155:$AB$1048576,0),MATCH((CUADRO!G$4&amp;$E158),'Hoja de Trabajo para listado'!$AB$151:$BA$151,0)),0)+IFERROR(INDEX('Hoja de Trabajo para listado'!$BC$155:$CB$1048576,MATCH($A158,'Hoja de Trabajo para listado'!$BC$155:$BC$1048576,0),MATCH((CUADRO!G$4&amp;$E158),'Hoja de Trabajo para listado'!$BC$151:$CB$151,0)),0)+IFERROR(INDEX('Hoja de Trabajo para listado'!$DE$153:$DG$274,MATCH($A158,'Hoja de Trabajo para listado'!$DE$153:$DE$1048576,0),MATCH((CUADRO!G$4&amp;$E158),'Hoja de Trabajo para listado'!$DE$151:$DG$151,0)),0)+IFERROR(INDEX('Hoja de Trabajo para listado'!$CD$155:$DC$1048576,MATCH($A158,'Hoja de Trabajo para listado'!$CD$155:$CD$1048576,0),MATCH((CUADRO!G$4&amp;$E158),'Hoja de Trabajo para listado'!$CD$151:$DC$151,0)),0)</f>
        <v>0</v>
      </c>
      <c r="H158" s="243">
        <f ca="1">+IFERROR(INDEX('Hoja de Trabajo para listado'!$A$155:$Z$1048576,MATCH($A158,'Hoja de Trabajo para listado'!$A$155:$A$1048576,0),MATCH((CUADRO!H$4&amp;$E158),'Hoja de Trabajo para listado'!$A$151:$Z$151,0)),0)+IFERROR(INDEX('Hoja de Trabajo para listado'!$AB$155:$BA$1048576,MATCH($A158,'Hoja de Trabajo para listado'!$AB$155:$AB$1048576,0),MATCH((CUADRO!H$4&amp;$E158),'Hoja de Trabajo para listado'!$AB$151:$BA$151,0)),0)+IFERROR(INDEX('Hoja de Trabajo para listado'!$BC$155:$CB$1048576,MATCH($A158,'Hoja de Trabajo para listado'!$BC$155:$BC$1048576,0),MATCH((CUADRO!H$4&amp;$E158),'Hoja de Trabajo para listado'!$BC$151:$CB$151,0)),0)+IFERROR(INDEX('Hoja de Trabajo para listado'!$DE$153:$DG$274,MATCH($A158,'Hoja de Trabajo para listado'!$DE$153:$DE$1048576,0),MATCH((CUADRO!H$4&amp;$E158),'Hoja de Trabajo para listado'!$DE$151:$DG$151,0)),0)+IFERROR(INDEX('Hoja de Trabajo para listado'!$CD$155:$DC$1048576,MATCH($A158,'Hoja de Trabajo para listado'!$CD$155:$CD$1048576,0),MATCH((CUADRO!H$4&amp;$E158),'Hoja de Trabajo para listado'!$CD$151:$DC$151,0)),0)</f>
        <v>0</v>
      </c>
      <c r="I158" s="243">
        <f ca="1">+IFERROR(INDEX('Hoja de Trabajo para listado'!$A$155:$Z$1048576,MATCH($A158,'Hoja de Trabajo para listado'!$A$155:$A$1048576,0),MATCH((CUADRO!I$4&amp;$E158),'Hoja de Trabajo para listado'!$A$151:$Z$151,0)),0)+IFERROR(INDEX('Hoja de Trabajo para listado'!$AB$155:$BA$1048576,MATCH($A158,'Hoja de Trabajo para listado'!$AB$155:$AB$1048576,0),MATCH((CUADRO!I$4&amp;$E158),'Hoja de Trabajo para listado'!$AB$151:$BA$151,0)),0)+IFERROR(INDEX('Hoja de Trabajo para listado'!$BC$155:$CB$1048576,MATCH($A158,'Hoja de Trabajo para listado'!$BC$155:$BC$1048576,0),MATCH((CUADRO!I$4&amp;$E158),'Hoja de Trabajo para listado'!$BC$151:$CB$151,0)),0)+IFERROR(INDEX('Hoja de Trabajo para listado'!$DE$153:$DG$274,MATCH($A158,'Hoja de Trabajo para listado'!$DE$153:$DE$1048576,0),MATCH((CUADRO!I$4&amp;$E158),'Hoja de Trabajo para listado'!$DE$151:$DG$151,0)),0)+IFERROR(INDEX('Hoja de Trabajo para listado'!$CD$155:$DC$1048576,MATCH($A158,'Hoja de Trabajo para listado'!$CD$155:$CD$1048576,0),MATCH((CUADRO!I$4&amp;$E158),'Hoja de Trabajo para listado'!$CD$151:$DC$151,0)),0)</f>
        <v>0</v>
      </c>
      <c r="J158" s="243">
        <f ca="1">+IFERROR(INDEX('Hoja de Trabajo para listado'!$A$155:$Z$1048576,MATCH($A158,'Hoja de Trabajo para listado'!$A$155:$A$1048576,0),MATCH((CUADRO!J$4&amp;$E158),'Hoja de Trabajo para listado'!$A$151:$Z$151,0)),0)+IFERROR(INDEX('Hoja de Trabajo para listado'!$AB$155:$BA$1048576,MATCH($A158,'Hoja de Trabajo para listado'!$AB$155:$AB$1048576,0),MATCH((CUADRO!J$4&amp;$E158),'Hoja de Trabajo para listado'!$AB$151:$BA$151,0)),0)+IFERROR(INDEX('Hoja de Trabajo para listado'!$BC$155:$CB$1048576,MATCH($A158,'Hoja de Trabajo para listado'!$BC$155:$BC$1048576,0),MATCH((CUADRO!J$4&amp;$E158),'Hoja de Trabajo para listado'!$BC$151:$CB$151,0)),0)+IFERROR(INDEX('Hoja de Trabajo para listado'!$DE$153:$DG$274,MATCH($A158,'Hoja de Trabajo para listado'!$DE$153:$DE$1048576,0),MATCH((CUADRO!J$4&amp;$E158),'Hoja de Trabajo para listado'!$DE$151:$DG$151,0)),0)+IFERROR(INDEX('Hoja de Trabajo para listado'!$CD$155:$DC$1048576,MATCH($A158,'Hoja de Trabajo para listado'!$CD$155:$CD$1048576,0),MATCH((CUADRO!J$4&amp;$E158),'Hoja de Trabajo para listado'!$CD$151:$DC$151,0)),0)</f>
        <v>0</v>
      </c>
      <c r="K158" s="243">
        <f ca="1">+IFERROR(INDEX('Hoja de Trabajo para listado'!$A$155:$Z$1048576,MATCH($A158,'Hoja de Trabajo para listado'!$A$155:$A$1048576,0),MATCH((CUADRO!K$4&amp;$E158),'Hoja de Trabajo para listado'!$A$151:$Z$151,0)),0)+IFERROR(INDEX('Hoja de Trabajo para listado'!$AB$155:$BA$1048576,MATCH($A158,'Hoja de Trabajo para listado'!$AB$155:$AB$1048576,0),MATCH((CUADRO!K$4&amp;$E158),'Hoja de Trabajo para listado'!$AB$151:$BA$151,0)),0)+IFERROR(INDEX('Hoja de Trabajo para listado'!$BC$155:$CB$1048576,MATCH($A158,'Hoja de Trabajo para listado'!$BC$155:$BC$1048576,0),MATCH((CUADRO!K$4&amp;$E158),'Hoja de Trabajo para listado'!$BC$151:$CB$151,0)),0)+IFERROR(INDEX('Hoja de Trabajo para listado'!$DE$153:$DG$274,MATCH($A158,'Hoja de Trabajo para listado'!$DE$153:$DE$1048576,0),MATCH((CUADRO!K$4&amp;$E158),'Hoja de Trabajo para listado'!$DE$151:$DG$151,0)),0)+IFERROR(INDEX('Hoja de Trabajo para listado'!$CD$155:$DC$1048576,MATCH($A158,'Hoja de Trabajo para listado'!$CD$155:$CD$1048576,0),MATCH((CUADRO!K$4&amp;$E158),'Hoja de Trabajo para listado'!$CD$151:$DC$151,0)),0)</f>
        <v>0</v>
      </c>
      <c r="L158" s="243">
        <f ca="1">+IFERROR(INDEX('Hoja de Trabajo para listado'!$A$155:$Z$1048576,MATCH($A158,'Hoja de Trabajo para listado'!$A$155:$A$1048576,0),MATCH((CUADRO!L$4&amp;$E158),'Hoja de Trabajo para listado'!$A$151:$Z$151,0)),0)+IFERROR(INDEX('Hoja de Trabajo para listado'!$AB$155:$BA$1048576,MATCH($A158,'Hoja de Trabajo para listado'!$AB$155:$AB$1048576,0),MATCH((CUADRO!L$4&amp;$E158),'Hoja de Trabajo para listado'!$AB$151:$BA$151,0)),0)+IFERROR(INDEX('Hoja de Trabajo para listado'!$BC$155:$CB$1048576,MATCH($A158,'Hoja de Trabajo para listado'!$BC$155:$BC$1048576,0),MATCH((CUADRO!L$4&amp;$E158),'Hoja de Trabajo para listado'!$BC$151:$CB$151,0)),0)+IFERROR(INDEX('Hoja de Trabajo para listado'!$DE$153:$DG$274,MATCH($A158,'Hoja de Trabajo para listado'!$DE$153:$DE$1048576,0),MATCH((CUADRO!L$4&amp;$E158),'Hoja de Trabajo para listado'!$DE$151:$DG$151,0)),0)+IFERROR(INDEX('Hoja de Trabajo para listado'!$CD$155:$DC$1048576,MATCH($A158,'Hoja de Trabajo para listado'!$CD$155:$CD$1048576,0),MATCH((CUADRO!L$4&amp;$E158),'Hoja de Trabajo para listado'!$CD$151:$DC$151,0)),0)</f>
        <v>0</v>
      </c>
      <c r="M158" s="243">
        <f ca="1">+IFERROR(INDEX('Hoja de Trabajo para listado'!$A$155:$Z$1048576,MATCH($A158,'Hoja de Trabajo para listado'!$A$155:$A$1048576,0),MATCH((CUADRO!M$4&amp;$E158),'Hoja de Trabajo para listado'!$A$151:$Z$151,0)),0)+IFERROR(INDEX('Hoja de Trabajo para listado'!$AB$155:$BA$1048576,MATCH($A158,'Hoja de Trabajo para listado'!$AB$155:$AB$1048576,0),MATCH((CUADRO!M$4&amp;$E158),'Hoja de Trabajo para listado'!$AB$151:$BA$151,0)),0)+IFERROR(INDEX('Hoja de Trabajo para listado'!$BC$155:$CB$1048576,MATCH($A158,'Hoja de Trabajo para listado'!$BC$155:$BC$1048576,0),MATCH((CUADRO!M$4&amp;$E158),'Hoja de Trabajo para listado'!$BC$151:$CB$151,0)),0)+IFERROR(INDEX('Hoja de Trabajo para listado'!$DE$153:$DG$274,MATCH($A158,'Hoja de Trabajo para listado'!$DE$153:$DE$1048576,0),MATCH((CUADRO!M$4&amp;$E158),'Hoja de Trabajo para listado'!$DE$151:$DG$151,0)),0)+IFERROR(INDEX('Hoja de Trabajo para listado'!$CD$155:$DC$1048576,MATCH($A158,'Hoja de Trabajo para listado'!$CD$155:$CD$1048576,0),MATCH((CUADRO!M$4&amp;$E158),'Hoja de Trabajo para listado'!$CD$151:$DC$151,0)),0)</f>
        <v>0</v>
      </c>
      <c r="N158" s="243">
        <f ca="1">+IFERROR(INDEX('Hoja de Trabajo para listado'!$A$155:$Z$1048576,MATCH($A158,'Hoja de Trabajo para listado'!$A$155:$A$1048576,0),MATCH((CUADRO!N$4&amp;$E158),'Hoja de Trabajo para listado'!$A$151:$Z$151,0)),0)+IFERROR(INDEX('Hoja de Trabajo para listado'!$AB$155:$BA$1048576,MATCH($A158,'Hoja de Trabajo para listado'!$AB$155:$AB$1048576,0),MATCH((CUADRO!N$4&amp;$E158),'Hoja de Trabajo para listado'!$AB$151:$BA$151,0)),0)+IFERROR(INDEX('Hoja de Trabajo para listado'!$BC$155:$CB$1048576,MATCH($A158,'Hoja de Trabajo para listado'!$BC$155:$BC$1048576,0),MATCH((CUADRO!N$4&amp;$E158),'Hoja de Trabajo para listado'!$BC$151:$CB$151,0)),0)+IFERROR(INDEX('Hoja de Trabajo para listado'!$DE$153:$DG$274,MATCH($A158,'Hoja de Trabajo para listado'!$DE$153:$DE$1048576,0),MATCH((CUADRO!N$4&amp;$E158),'Hoja de Trabajo para listado'!$DE$151:$DG$151,0)),0)+IFERROR(INDEX('Hoja de Trabajo para listado'!$CD$155:$DC$1048576,MATCH($A158,'Hoja de Trabajo para listado'!$CD$155:$CD$1048576,0),MATCH((CUADRO!N$4&amp;$E158),'Hoja de Trabajo para listado'!$CD$151:$DC$151,0)),0)</f>
        <v>0</v>
      </c>
      <c r="O158" s="243">
        <f ca="1">+IFERROR(INDEX('Hoja de Trabajo para listado'!$A$155:$Z$1048576,MATCH($A158,'Hoja de Trabajo para listado'!$A$155:$A$1048576,0),MATCH((CUADRO!O$4&amp;$E158),'Hoja de Trabajo para listado'!$A$151:$Z$151,0)),0)+IFERROR(INDEX('Hoja de Trabajo para listado'!$AB$155:$BA$1048576,MATCH($A158,'Hoja de Trabajo para listado'!$AB$155:$AB$1048576,0),MATCH((CUADRO!O$4&amp;$E158),'Hoja de Trabajo para listado'!$AB$151:$BA$151,0)),0)+IFERROR(INDEX('Hoja de Trabajo para listado'!$BC$155:$CB$1048576,MATCH($A158,'Hoja de Trabajo para listado'!$BC$155:$BC$1048576,0),MATCH((CUADRO!O$4&amp;$E158),'Hoja de Trabajo para listado'!$BC$151:$CB$151,0)),0)+IFERROR(INDEX('Hoja de Trabajo para listado'!$DE$153:$DG$274,MATCH($A158,'Hoja de Trabajo para listado'!$DE$153:$DE$1048576,0),MATCH((CUADRO!O$4&amp;$E158),'Hoja de Trabajo para listado'!$DE$151:$DG$151,0)),0)+IFERROR(INDEX('Hoja de Trabajo para listado'!$CD$155:$DC$1048576,MATCH($A158,'Hoja de Trabajo para listado'!$CD$155:$CD$1048576,0),MATCH((CUADRO!O$4&amp;$E158),'Hoja de Trabajo para listado'!$CD$151:$DC$151,0)),0)</f>
        <v>0</v>
      </c>
      <c r="P158" s="243">
        <f ca="1">+IFERROR(INDEX('Hoja de Trabajo para listado'!$A$155:$Z$1048576,MATCH($A158,'Hoja de Trabajo para listado'!$A$155:$A$1048576,0),MATCH((CUADRO!P$4&amp;$E158),'Hoja de Trabajo para listado'!$A$151:$Z$151,0)),0)+IFERROR(INDEX('Hoja de Trabajo para listado'!$AB$155:$BA$1048576,MATCH($A158,'Hoja de Trabajo para listado'!$AB$155:$AB$1048576,0),MATCH((CUADRO!P$4&amp;$E158),'Hoja de Trabajo para listado'!$AB$151:$BA$151,0)),0)+IFERROR(INDEX('Hoja de Trabajo para listado'!$BC$155:$CB$1048576,MATCH($A158,'Hoja de Trabajo para listado'!$BC$155:$BC$1048576,0),MATCH((CUADRO!P$4&amp;$E158),'Hoja de Trabajo para listado'!$BC$151:$CB$151,0)),0)+IFERROR(INDEX('Hoja de Trabajo para listado'!$DE$153:$DG$274,MATCH($A158,'Hoja de Trabajo para listado'!$DE$153:$DE$1048576,0),MATCH((CUADRO!P$4&amp;$E158),'Hoja de Trabajo para listado'!$DE$151:$DG$151,0)),0)+IFERROR(INDEX('Hoja de Trabajo para listado'!$CD$155:$DC$1048576,MATCH($A158,'Hoja de Trabajo para listado'!$CD$155:$CD$1048576,0),MATCH((CUADRO!P$4&amp;$E158),'Hoja de Trabajo para listado'!$CD$151:$DC$151,0)),0)</f>
        <v>0</v>
      </c>
      <c r="Q158" s="243">
        <f ca="1">+IFERROR(INDEX('Hoja de Trabajo para listado'!$A$155:$Z$1048576,MATCH($A158,'Hoja de Trabajo para listado'!$A$155:$A$1048576,0),MATCH((CUADRO!Q$4&amp;$E158),'Hoja de Trabajo para listado'!$A$151:$Z$151,0)),0)+IFERROR(INDEX('Hoja de Trabajo para listado'!$AB$155:$BA$1048576,MATCH($A158,'Hoja de Trabajo para listado'!$AB$155:$AB$1048576,0),MATCH((CUADRO!Q$4&amp;$E158),'Hoja de Trabajo para listado'!$AB$151:$BA$151,0)),0)+IFERROR(INDEX('Hoja de Trabajo para listado'!$BC$155:$CB$1048576,MATCH($A158,'Hoja de Trabajo para listado'!$BC$155:$BC$1048576,0),MATCH((CUADRO!Q$4&amp;$E158),'Hoja de Trabajo para listado'!$BC$151:$CB$151,0)),0)+IFERROR(INDEX('Hoja de Trabajo para listado'!$DE$153:$DG$274,MATCH($A158,'Hoja de Trabajo para listado'!$DE$153:$DE$1048576,0),MATCH((CUADRO!Q$4&amp;$E158),'Hoja de Trabajo para listado'!$DE$151:$DG$151,0)),0)+IFERROR(INDEX('Hoja de Trabajo para listado'!$CD$155:$DC$1048576,MATCH($A158,'Hoja de Trabajo para listado'!$CD$155:$CD$1048576,0),MATCH((CUADRO!Q$4&amp;$E158),'Hoja de Trabajo para listado'!$CD$151:$DC$151,0)),0)</f>
        <v>0</v>
      </c>
      <c r="R158" s="243">
        <f t="shared" ca="1" si="7"/>
        <v>0</v>
      </c>
      <c r="S158" s="243">
        <f ca="1">+R157+R158</f>
        <v>0</v>
      </c>
      <c r="T158" s="243">
        <f ca="1">+S158</f>
        <v>0</v>
      </c>
      <c r="U158" s="242">
        <f t="shared" si="8"/>
        <v>2</v>
      </c>
      <c r="V158" s="327" t="str">
        <f>+VLOOKUP(A158,bd_lista!$A$3:$E$592,5,FALSE)</f>
        <v>Instituciones Descentralizadas</v>
      </c>
      <c r="W158" s="398"/>
      <c r="X158" s="240">
        <f>+VLOOKUP(A158,[4]Sheet1!$A$13:$D$744,4,FALSE)</f>
        <v>41</v>
      </c>
      <c r="Y158" s="240" t="str">
        <f>+VLOOKUP(X158,bd_lista!$A$3:$C$592,3,FALSE)</f>
        <v>Ministerio de Desarrollo Productivo y Economía Plural</v>
      </c>
      <c r="Z158" s="288"/>
      <c r="AA158" s="317"/>
    </row>
    <row r="159" spans="1:27" s="377" customFormat="1" ht="15" customHeight="1">
      <c r="A159" s="379">
        <v>234</v>
      </c>
      <c r="B159" s="393">
        <f>+A159</f>
        <v>234</v>
      </c>
      <c r="C159" s="245" t="str">
        <f>+VLOOKUP(A159,bd_lista!$A$3:$C$592,3,FALSE)</f>
        <v xml:space="preserve">Servicio Geológico Minero </v>
      </c>
      <c r="D159" s="395" t="str">
        <f>+C159</f>
        <v xml:space="preserve">Servicio Geológico Minero </v>
      </c>
      <c r="E159" s="245" t="s">
        <v>1303</v>
      </c>
      <c r="F159" s="241">
        <f ca="1">+IFERROR(INDEX('Hoja de Trabajo para listado'!$A$155:$Z$1048576,MATCH($A159,'Hoja de Trabajo para listado'!$A$155:$A$1048576,0),MATCH((CUADRO!F$4&amp;$E159),'Hoja de Trabajo para listado'!$A$151:$Z$151,0)),0)+IFERROR(INDEX('Hoja de Trabajo para listado'!$AB$155:$BA$1048576,MATCH($A159,'Hoja de Trabajo para listado'!$AB$155:$AB$1048576,0),MATCH((CUADRO!F$4&amp;$E159),'Hoja de Trabajo para listado'!$AB$151:$BA$151,0)),0)+IFERROR(INDEX('Hoja de Trabajo para listado'!$BC$155:$CB$1048576,MATCH($A159,'Hoja de Trabajo para listado'!$BC$155:$BC$1048576,0),MATCH((CUADRO!F$4&amp;$E159),'Hoja de Trabajo para listado'!$BC$151:$CB$151,0)),0)+IFERROR(INDEX('Hoja de Trabajo para listado'!$DE$153:$DG$274,MATCH($A159,'Hoja de Trabajo para listado'!$DE$153:$DE$1048576,0),MATCH((CUADRO!F$4&amp;$E159),'Hoja de Trabajo para listado'!$DE$151:$DG$151,0)),0)+IFERROR(INDEX('Hoja de Trabajo para listado'!$CD$155:$DC$1048576,MATCH($A159,'Hoja de Trabajo para listado'!$CD$155:$CD$1048576,0),MATCH((CUADRO!F$4&amp;$E159),'Hoja de Trabajo para listado'!$CD$151:$DC$151,0)),0)</f>
        <v>0</v>
      </c>
      <c r="G159" s="241">
        <f ca="1">+IFERROR(INDEX('Hoja de Trabajo para listado'!$A$155:$Z$1048576,MATCH($A159,'Hoja de Trabajo para listado'!$A$155:$A$1048576,0),MATCH((CUADRO!G$4&amp;$E159),'Hoja de Trabajo para listado'!$A$151:$Z$151,0)),0)+IFERROR(INDEX('Hoja de Trabajo para listado'!$AB$155:$BA$1048576,MATCH($A159,'Hoja de Trabajo para listado'!$AB$155:$AB$1048576,0),MATCH((CUADRO!G$4&amp;$E159),'Hoja de Trabajo para listado'!$AB$151:$BA$151,0)),0)+IFERROR(INDEX('Hoja de Trabajo para listado'!$BC$155:$CB$1048576,MATCH($A159,'Hoja de Trabajo para listado'!$BC$155:$BC$1048576,0),MATCH((CUADRO!G$4&amp;$E159),'Hoja de Trabajo para listado'!$BC$151:$CB$151,0)),0)+IFERROR(INDEX('Hoja de Trabajo para listado'!$DE$153:$DG$274,MATCH($A159,'Hoja de Trabajo para listado'!$DE$153:$DE$1048576,0),MATCH((CUADRO!G$4&amp;$E159),'Hoja de Trabajo para listado'!$DE$151:$DG$151,0)),0)+IFERROR(INDEX('Hoja de Trabajo para listado'!$CD$155:$DC$1048576,MATCH($A159,'Hoja de Trabajo para listado'!$CD$155:$CD$1048576,0),MATCH((CUADRO!G$4&amp;$E159),'Hoja de Trabajo para listado'!$CD$151:$DC$151,0)),0)</f>
        <v>0</v>
      </c>
      <c r="H159" s="241">
        <f ca="1">+IFERROR(INDEX('Hoja de Trabajo para listado'!$A$155:$Z$1048576,MATCH($A159,'Hoja de Trabajo para listado'!$A$155:$A$1048576,0),MATCH((CUADRO!H$4&amp;$E159),'Hoja de Trabajo para listado'!$A$151:$Z$151,0)),0)+IFERROR(INDEX('Hoja de Trabajo para listado'!$AB$155:$BA$1048576,MATCH($A159,'Hoja de Trabajo para listado'!$AB$155:$AB$1048576,0),MATCH((CUADRO!H$4&amp;$E159),'Hoja de Trabajo para listado'!$AB$151:$BA$151,0)),0)+IFERROR(INDEX('Hoja de Trabajo para listado'!$BC$155:$CB$1048576,MATCH($A159,'Hoja de Trabajo para listado'!$BC$155:$BC$1048576,0),MATCH((CUADRO!H$4&amp;$E159),'Hoja de Trabajo para listado'!$BC$151:$CB$151,0)),0)+IFERROR(INDEX('Hoja de Trabajo para listado'!$DE$153:$DG$274,MATCH($A159,'Hoja de Trabajo para listado'!$DE$153:$DE$1048576,0),MATCH((CUADRO!H$4&amp;$E159),'Hoja de Trabajo para listado'!$DE$151:$DG$151,0)),0)+IFERROR(INDEX('Hoja de Trabajo para listado'!$CD$155:$DC$1048576,MATCH($A159,'Hoja de Trabajo para listado'!$CD$155:$CD$1048576,0),MATCH((CUADRO!H$4&amp;$E159),'Hoja de Trabajo para listado'!$CD$151:$DC$151,0)),0)</f>
        <v>0</v>
      </c>
      <c r="I159" s="241">
        <f ca="1">+IFERROR(INDEX('Hoja de Trabajo para listado'!$A$155:$Z$1048576,MATCH($A159,'Hoja de Trabajo para listado'!$A$155:$A$1048576,0),MATCH((CUADRO!I$4&amp;$E159),'Hoja de Trabajo para listado'!$A$151:$Z$151,0)),0)+IFERROR(INDEX('Hoja de Trabajo para listado'!$AB$155:$BA$1048576,MATCH($A159,'Hoja de Trabajo para listado'!$AB$155:$AB$1048576,0),MATCH((CUADRO!I$4&amp;$E159),'Hoja de Trabajo para listado'!$AB$151:$BA$151,0)),0)+IFERROR(INDEX('Hoja de Trabajo para listado'!$BC$155:$CB$1048576,MATCH($A159,'Hoja de Trabajo para listado'!$BC$155:$BC$1048576,0),MATCH((CUADRO!I$4&amp;$E159),'Hoja de Trabajo para listado'!$BC$151:$CB$151,0)),0)+IFERROR(INDEX('Hoja de Trabajo para listado'!$DE$153:$DG$274,MATCH($A159,'Hoja de Trabajo para listado'!$DE$153:$DE$1048576,0),MATCH((CUADRO!I$4&amp;$E159),'Hoja de Trabajo para listado'!$DE$151:$DG$151,0)),0)+IFERROR(INDEX('Hoja de Trabajo para listado'!$CD$155:$DC$1048576,MATCH($A159,'Hoja de Trabajo para listado'!$CD$155:$CD$1048576,0),MATCH((CUADRO!I$4&amp;$E159),'Hoja de Trabajo para listado'!$CD$151:$DC$151,0)),0)</f>
        <v>0</v>
      </c>
      <c r="J159" s="241">
        <f ca="1">+IFERROR(INDEX('Hoja de Trabajo para listado'!$A$155:$Z$1048576,MATCH($A159,'Hoja de Trabajo para listado'!$A$155:$A$1048576,0),MATCH((CUADRO!J$4&amp;$E159),'Hoja de Trabajo para listado'!$A$151:$Z$151,0)),0)+IFERROR(INDEX('Hoja de Trabajo para listado'!$AB$155:$BA$1048576,MATCH($A159,'Hoja de Trabajo para listado'!$AB$155:$AB$1048576,0),MATCH((CUADRO!J$4&amp;$E159),'Hoja de Trabajo para listado'!$AB$151:$BA$151,0)),0)+IFERROR(INDEX('Hoja de Trabajo para listado'!$BC$155:$CB$1048576,MATCH($A159,'Hoja de Trabajo para listado'!$BC$155:$BC$1048576,0),MATCH((CUADRO!J$4&amp;$E159),'Hoja de Trabajo para listado'!$BC$151:$CB$151,0)),0)+IFERROR(INDEX('Hoja de Trabajo para listado'!$DE$153:$DG$274,MATCH($A159,'Hoja de Trabajo para listado'!$DE$153:$DE$1048576,0),MATCH((CUADRO!J$4&amp;$E159),'Hoja de Trabajo para listado'!$DE$151:$DG$151,0)),0)+IFERROR(INDEX('Hoja de Trabajo para listado'!$CD$155:$DC$1048576,MATCH($A159,'Hoja de Trabajo para listado'!$CD$155:$CD$1048576,0),MATCH((CUADRO!J$4&amp;$E159),'Hoja de Trabajo para listado'!$CD$151:$DC$151,0)),0)</f>
        <v>0</v>
      </c>
      <c r="K159" s="241">
        <f ca="1">+IFERROR(INDEX('Hoja de Trabajo para listado'!$A$155:$Z$1048576,MATCH($A159,'Hoja de Trabajo para listado'!$A$155:$A$1048576,0),MATCH((CUADRO!K$4&amp;$E159),'Hoja de Trabajo para listado'!$A$151:$Z$151,0)),0)+IFERROR(INDEX('Hoja de Trabajo para listado'!$AB$155:$BA$1048576,MATCH($A159,'Hoja de Trabajo para listado'!$AB$155:$AB$1048576,0),MATCH((CUADRO!K$4&amp;$E159),'Hoja de Trabajo para listado'!$AB$151:$BA$151,0)),0)+IFERROR(INDEX('Hoja de Trabajo para listado'!$BC$155:$CB$1048576,MATCH($A159,'Hoja de Trabajo para listado'!$BC$155:$BC$1048576,0),MATCH((CUADRO!K$4&amp;$E159),'Hoja de Trabajo para listado'!$BC$151:$CB$151,0)),0)+IFERROR(INDEX('Hoja de Trabajo para listado'!$DE$153:$DG$274,MATCH($A159,'Hoja de Trabajo para listado'!$DE$153:$DE$1048576,0),MATCH((CUADRO!K$4&amp;$E159),'Hoja de Trabajo para listado'!$DE$151:$DG$151,0)),0)+IFERROR(INDEX('Hoja de Trabajo para listado'!$CD$155:$DC$1048576,MATCH($A159,'Hoja de Trabajo para listado'!$CD$155:$CD$1048576,0),MATCH((CUADRO!K$4&amp;$E159),'Hoja de Trabajo para listado'!$CD$151:$DC$151,0)),0)</f>
        <v>0</v>
      </c>
      <c r="L159" s="241">
        <f ca="1">+IFERROR(INDEX('Hoja de Trabajo para listado'!$A$155:$Z$1048576,MATCH($A159,'Hoja de Trabajo para listado'!$A$155:$A$1048576,0),MATCH((CUADRO!L$4&amp;$E159),'Hoja de Trabajo para listado'!$A$151:$Z$151,0)),0)+IFERROR(INDEX('Hoja de Trabajo para listado'!$AB$155:$BA$1048576,MATCH($A159,'Hoja de Trabajo para listado'!$AB$155:$AB$1048576,0),MATCH((CUADRO!L$4&amp;$E159),'Hoja de Trabajo para listado'!$AB$151:$BA$151,0)),0)+IFERROR(INDEX('Hoja de Trabajo para listado'!$BC$155:$CB$1048576,MATCH($A159,'Hoja de Trabajo para listado'!$BC$155:$BC$1048576,0),MATCH((CUADRO!L$4&amp;$E159),'Hoja de Trabajo para listado'!$BC$151:$CB$151,0)),0)+IFERROR(INDEX('Hoja de Trabajo para listado'!$DE$153:$DG$274,MATCH($A159,'Hoja de Trabajo para listado'!$DE$153:$DE$1048576,0),MATCH((CUADRO!L$4&amp;$E159),'Hoja de Trabajo para listado'!$DE$151:$DG$151,0)),0)+IFERROR(INDEX('Hoja de Trabajo para listado'!$CD$155:$DC$1048576,MATCH($A159,'Hoja de Trabajo para listado'!$CD$155:$CD$1048576,0),MATCH((CUADRO!L$4&amp;$E159),'Hoja de Trabajo para listado'!$CD$151:$DC$151,0)),0)</f>
        <v>0</v>
      </c>
      <c r="M159" s="241">
        <f ca="1">+IFERROR(INDEX('Hoja de Trabajo para listado'!$A$155:$Z$1048576,MATCH($A159,'Hoja de Trabajo para listado'!$A$155:$A$1048576,0),MATCH((CUADRO!M$4&amp;$E159),'Hoja de Trabajo para listado'!$A$151:$Z$151,0)),0)+IFERROR(INDEX('Hoja de Trabajo para listado'!$AB$155:$BA$1048576,MATCH($A159,'Hoja de Trabajo para listado'!$AB$155:$AB$1048576,0),MATCH((CUADRO!M$4&amp;$E159),'Hoja de Trabajo para listado'!$AB$151:$BA$151,0)),0)+IFERROR(INDEX('Hoja de Trabajo para listado'!$BC$155:$CB$1048576,MATCH($A159,'Hoja de Trabajo para listado'!$BC$155:$BC$1048576,0),MATCH((CUADRO!M$4&amp;$E159),'Hoja de Trabajo para listado'!$BC$151:$CB$151,0)),0)+IFERROR(INDEX('Hoja de Trabajo para listado'!$DE$153:$DG$274,MATCH($A159,'Hoja de Trabajo para listado'!$DE$153:$DE$1048576,0),MATCH((CUADRO!M$4&amp;$E159),'Hoja de Trabajo para listado'!$DE$151:$DG$151,0)),0)+IFERROR(INDEX('Hoja de Trabajo para listado'!$CD$155:$DC$1048576,MATCH($A159,'Hoja de Trabajo para listado'!$CD$155:$CD$1048576,0),MATCH((CUADRO!M$4&amp;$E159),'Hoja de Trabajo para listado'!$CD$151:$DC$151,0)),0)</f>
        <v>0</v>
      </c>
      <c r="N159" s="241">
        <f ca="1">+IFERROR(INDEX('Hoja de Trabajo para listado'!$A$155:$Z$1048576,MATCH($A159,'Hoja de Trabajo para listado'!$A$155:$A$1048576,0),MATCH((CUADRO!N$4&amp;$E159),'Hoja de Trabajo para listado'!$A$151:$Z$151,0)),0)+IFERROR(INDEX('Hoja de Trabajo para listado'!$AB$155:$BA$1048576,MATCH($A159,'Hoja de Trabajo para listado'!$AB$155:$AB$1048576,0),MATCH((CUADRO!N$4&amp;$E159),'Hoja de Trabajo para listado'!$AB$151:$BA$151,0)),0)+IFERROR(INDEX('Hoja de Trabajo para listado'!$BC$155:$CB$1048576,MATCH($A159,'Hoja de Trabajo para listado'!$BC$155:$BC$1048576,0),MATCH((CUADRO!N$4&amp;$E159),'Hoja de Trabajo para listado'!$BC$151:$CB$151,0)),0)+IFERROR(INDEX('Hoja de Trabajo para listado'!$DE$153:$DG$274,MATCH($A159,'Hoja de Trabajo para listado'!$DE$153:$DE$1048576,0),MATCH((CUADRO!N$4&amp;$E159),'Hoja de Trabajo para listado'!$DE$151:$DG$151,0)),0)+IFERROR(INDEX('Hoja de Trabajo para listado'!$CD$155:$DC$1048576,MATCH($A159,'Hoja de Trabajo para listado'!$CD$155:$CD$1048576,0),MATCH((CUADRO!N$4&amp;$E159),'Hoja de Trabajo para listado'!$CD$151:$DC$151,0)),0)</f>
        <v>0</v>
      </c>
      <c r="O159" s="241">
        <f ca="1">+IFERROR(INDEX('Hoja de Trabajo para listado'!$A$155:$Z$1048576,MATCH($A159,'Hoja de Trabajo para listado'!$A$155:$A$1048576,0),MATCH((CUADRO!O$4&amp;$E159),'Hoja de Trabajo para listado'!$A$151:$Z$151,0)),0)+IFERROR(INDEX('Hoja de Trabajo para listado'!$AB$155:$BA$1048576,MATCH($A159,'Hoja de Trabajo para listado'!$AB$155:$AB$1048576,0),MATCH((CUADRO!O$4&amp;$E159),'Hoja de Trabajo para listado'!$AB$151:$BA$151,0)),0)+IFERROR(INDEX('Hoja de Trabajo para listado'!$BC$155:$CB$1048576,MATCH($A159,'Hoja de Trabajo para listado'!$BC$155:$BC$1048576,0),MATCH((CUADRO!O$4&amp;$E159),'Hoja de Trabajo para listado'!$BC$151:$CB$151,0)),0)+IFERROR(INDEX('Hoja de Trabajo para listado'!$DE$153:$DG$274,MATCH($A159,'Hoja de Trabajo para listado'!$DE$153:$DE$1048576,0),MATCH((CUADRO!O$4&amp;$E159),'Hoja de Trabajo para listado'!$DE$151:$DG$151,0)),0)+IFERROR(INDEX('Hoja de Trabajo para listado'!$CD$155:$DC$1048576,MATCH($A159,'Hoja de Trabajo para listado'!$CD$155:$CD$1048576,0),MATCH((CUADRO!O$4&amp;$E159),'Hoja de Trabajo para listado'!$CD$151:$DC$151,0)),0)</f>
        <v>0</v>
      </c>
      <c r="P159" s="241">
        <f ca="1">+IFERROR(INDEX('Hoja de Trabajo para listado'!$A$155:$Z$1048576,MATCH($A159,'Hoja de Trabajo para listado'!$A$155:$A$1048576,0),MATCH((CUADRO!P$4&amp;$E159),'Hoja de Trabajo para listado'!$A$151:$Z$151,0)),0)+IFERROR(INDEX('Hoja de Trabajo para listado'!$AB$155:$BA$1048576,MATCH($A159,'Hoja de Trabajo para listado'!$AB$155:$AB$1048576,0),MATCH((CUADRO!P$4&amp;$E159),'Hoja de Trabajo para listado'!$AB$151:$BA$151,0)),0)+IFERROR(INDEX('Hoja de Trabajo para listado'!$BC$155:$CB$1048576,MATCH($A159,'Hoja de Trabajo para listado'!$BC$155:$BC$1048576,0),MATCH((CUADRO!P$4&amp;$E159),'Hoja de Trabajo para listado'!$BC$151:$CB$151,0)),0)+IFERROR(INDEX('Hoja de Trabajo para listado'!$DE$153:$DG$274,MATCH($A159,'Hoja de Trabajo para listado'!$DE$153:$DE$1048576,0),MATCH((CUADRO!P$4&amp;$E159),'Hoja de Trabajo para listado'!$DE$151:$DG$151,0)),0)+IFERROR(INDEX('Hoja de Trabajo para listado'!$CD$155:$DC$1048576,MATCH($A159,'Hoja de Trabajo para listado'!$CD$155:$CD$1048576,0),MATCH((CUADRO!P$4&amp;$E159),'Hoja de Trabajo para listado'!$CD$151:$DC$151,0)),0)</f>
        <v>0</v>
      </c>
      <c r="Q159" s="241">
        <f ca="1">+IFERROR(INDEX('Hoja de Trabajo para listado'!$A$155:$Z$1048576,MATCH($A159,'Hoja de Trabajo para listado'!$A$155:$A$1048576,0),MATCH((CUADRO!Q$4&amp;$E159),'Hoja de Trabajo para listado'!$A$151:$Z$151,0)),0)+IFERROR(INDEX('Hoja de Trabajo para listado'!$AB$155:$BA$1048576,MATCH($A159,'Hoja de Trabajo para listado'!$AB$155:$AB$1048576,0),MATCH((CUADRO!Q$4&amp;$E159),'Hoja de Trabajo para listado'!$AB$151:$BA$151,0)),0)+IFERROR(INDEX('Hoja de Trabajo para listado'!$BC$155:$CB$1048576,MATCH($A159,'Hoja de Trabajo para listado'!$BC$155:$BC$1048576,0),MATCH((CUADRO!Q$4&amp;$E159),'Hoja de Trabajo para listado'!$BC$151:$CB$151,0)),0)+IFERROR(INDEX('Hoja de Trabajo para listado'!$DE$153:$DG$274,MATCH($A159,'Hoja de Trabajo para listado'!$DE$153:$DE$1048576,0),MATCH((CUADRO!Q$4&amp;$E159),'Hoja de Trabajo para listado'!$DE$151:$DG$151,0)),0)+IFERROR(INDEX('Hoja de Trabajo para listado'!$CD$155:$DC$1048576,MATCH($A159,'Hoja de Trabajo para listado'!$CD$155:$CD$1048576,0),MATCH((CUADRO!Q$4&amp;$E159),'Hoja de Trabajo para listado'!$CD$151:$DC$151,0)),0)</f>
        <v>0</v>
      </c>
      <c r="R159" s="241">
        <f t="shared" ca="1" si="7"/>
        <v>0</v>
      </c>
      <c r="S159" s="241"/>
      <c r="T159" s="241">
        <f ca="1">+T160</f>
        <v>245276.24000000002</v>
      </c>
      <c r="U159" s="240">
        <f t="shared" si="8"/>
        <v>1</v>
      </c>
      <c r="V159" s="327" t="str">
        <f>+VLOOKUP(A159,bd_lista!$A$3:$E$592,5,FALSE)</f>
        <v>Instituciones Descentralizadas</v>
      </c>
      <c r="W159" s="397" t="str">
        <f>+V159</f>
        <v>Instituciones Descentralizadas</v>
      </c>
      <c r="X159" s="240">
        <f>+VLOOKUP(A159,[4]Sheet1!$A$13:$D$744,4,FALSE)</f>
        <v>76</v>
      </c>
      <c r="Y159" s="240" t="str">
        <f>+VLOOKUP(X159,bd_lista!$A$3:$C$592,3,FALSE)</f>
        <v>Ministerio de Minería y Metalurgia</v>
      </c>
      <c r="Z159" s="290">
        <f>+X159</f>
        <v>76</v>
      </c>
      <c r="AA159" s="315" t="str">
        <f>+Y159</f>
        <v>Ministerio de Minería y Metalurgia</v>
      </c>
    </row>
    <row r="160" spans="1:27" s="377" customFormat="1" ht="15" customHeight="1">
      <c r="A160" s="378">
        <v>234</v>
      </c>
      <c r="B160" s="394"/>
      <c r="C160" s="327" t="str">
        <f>+VLOOKUP(A160,bd_lista!$A$3:$C$592,3,FALSE)</f>
        <v xml:space="preserve">Servicio Geológico Minero </v>
      </c>
      <c r="D160" s="396"/>
      <c r="E160" s="327" t="s">
        <v>1304</v>
      </c>
      <c r="F160" s="243">
        <f ca="1">+IFERROR(INDEX('Hoja de Trabajo para listado'!$A$155:$Z$1048576,MATCH($A160,'Hoja de Trabajo para listado'!$A$155:$A$1048576,0),MATCH((CUADRO!F$4&amp;$E160),'Hoja de Trabajo para listado'!$A$151:$Z$151,0)),0)+IFERROR(INDEX('Hoja de Trabajo para listado'!$AB$155:$BA$1048576,MATCH($A160,'Hoja de Trabajo para listado'!$AB$155:$AB$1048576,0),MATCH((CUADRO!F$4&amp;$E160),'Hoja de Trabajo para listado'!$AB$151:$BA$151,0)),0)+IFERROR(INDEX('Hoja de Trabajo para listado'!$BC$155:$CB$1048576,MATCH($A160,'Hoja de Trabajo para listado'!$BC$155:$BC$1048576,0),MATCH((CUADRO!F$4&amp;$E160),'Hoja de Trabajo para listado'!$BC$151:$CB$151,0)),0)+IFERROR(INDEX('Hoja de Trabajo para listado'!$DE$153:$DG$274,MATCH($A160,'Hoja de Trabajo para listado'!$DE$153:$DE$1048576,0),MATCH((CUADRO!F$4&amp;$E160),'Hoja de Trabajo para listado'!$DE$151:$DG$151,0)),0)+IFERROR(INDEX('Hoja de Trabajo para listado'!$CD$155:$DC$1048576,MATCH($A160,'Hoja de Trabajo para listado'!$CD$155:$CD$1048576,0),MATCH((CUADRO!F$4&amp;$E160),'Hoja de Trabajo para listado'!$CD$151:$DC$151,0)),0)</f>
        <v>195205.22</v>
      </c>
      <c r="G160" s="243">
        <f ca="1">+IFERROR(INDEX('Hoja de Trabajo para listado'!$A$155:$Z$1048576,MATCH($A160,'Hoja de Trabajo para listado'!$A$155:$A$1048576,0),MATCH((CUADRO!G$4&amp;$E160),'Hoja de Trabajo para listado'!$A$151:$Z$151,0)),0)+IFERROR(INDEX('Hoja de Trabajo para listado'!$AB$155:$BA$1048576,MATCH($A160,'Hoja de Trabajo para listado'!$AB$155:$AB$1048576,0),MATCH((CUADRO!G$4&amp;$E160),'Hoja de Trabajo para listado'!$AB$151:$BA$151,0)),0)+IFERROR(INDEX('Hoja de Trabajo para listado'!$BC$155:$CB$1048576,MATCH($A160,'Hoja de Trabajo para listado'!$BC$155:$BC$1048576,0),MATCH((CUADRO!G$4&amp;$E160),'Hoja de Trabajo para listado'!$BC$151:$CB$151,0)),0)+IFERROR(INDEX('Hoja de Trabajo para listado'!$DE$153:$DG$274,MATCH($A160,'Hoja de Trabajo para listado'!$DE$153:$DE$1048576,0),MATCH((CUADRO!G$4&amp;$E160),'Hoja de Trabajo para listado'!$DE$151:$DG$151,0)),0)+IFERROR(INDEX('Hoja de Trabajo para listado'!$CD$155:$DC$1048576,MATCH($A160,'Hoja de Trabajo para listado'!$CD$155:$CD$1048576,0),MATCH((CUADRO!G$4&amp;$E160),'Hoja de Trabajo para listado'!$CD$151:$DC$151,0)),0)</f>
        <v>0</v>
      </c>
      <c r="H160" s="243">
        <f ca="1">+IFERROR(INDEX('Hoja de Trabajo para listado'!$A$155:$Z$1048576,MATCH($A160,'Hoja de Trabajo para listado'!$A$155:$A$1048576,0),MATCH((CUADRO!H$4&amp;$E160),'Hoja de Trabajo para listado'!$A$151:$Z$151,0)),0)+IFERROR(INDEX('Hoja de Trabajo para listado'!$AB$155:$BA$1048576,MATCH($A160,'Hoja de Trabajo para listado'!$AB$155:$AB$1048576,0),MATCH((CUADRO!H$4&amp;$E160),'Hoja de Trabajo para listado'!$AB$151:$BA$151,0)),0)+IFERROR(INDEX('Hoja de Trabajo para listado'!$BC$155:$CB$1048576,MATCH($A160,'Hoja de Trabajo para listado'!$BC$155:$BC$1048576,0),MATCH((CUADRO!H$4&amp;$E160),'Hoja de Trabajo para listado'!$BC$151:$CB$151,0)),0)+IFERROR(INDEX('Hoja de Trabajo para listado'!$DE$153:$DG$274,MATCH($A160,'Hoja de Trabajo para listado'!$DE$153:$DE$1048576,0),MATCH((CUADRO!H$4&amp;$E160),'Hoja de Trabajo para listado'!$DE$151:$DG$151,0)),0)+IFERROR(INDEX('Hoja de Trabajo para listado'!$CD$155:$DC$1048576,MATCH($A160,'Hoja de Trabajo para listado'!$CD$155:$CD$1048576,0),MATCH((CUADRO!H$4&amp;$E160),'Hoja de Trabajo para listado'!$CD$151:$DC$151,0)),0)</f>
        <v>0</v>
      </c>
      <c r="I160" s="243">
        <f ca="1">+IFERROR(INDEX('Hoja de Trabajo para listado'!$A$155:$Z$1048576,MATCH($A160,'Hoja de Trabajo para listado'!$A$155:$A$1048576,0),MATCH((CUADRO!I$4&amp;$E160),'Hoja de Trabajo para listado'!$A$151:$Z$151,0)),0)+IFERROR(INDEX('Hoja de Trabajo para listado'!$AB$155:$BA$1048576,MATCH($A160,'Hoja de Trabajo para listado'!$AB$155:$AB$1048576,0),MATCH((CUADRO!I$4&amp;$E160),'Hoja de Trabajo para listado'!$AB$151:$BA$151,0)),0)+IFERROR(INDEX('Hoja de Trabajo para listado'!$BC$155:$CB$1048576,MATCH($A160,'Hoja de Trabajo para listado'!$BC$155:$BC$1048576,0),MATCH((CUADRO!I$4&amp;$E160),'Hoja de Trabajo para listado'!$BC$151:$CB$151,0)),0)+IFERROR(INDEX('Hoja de Trabajo para listado'!$DE$153:$DG$274,MATCH($A160,'Hoja de Trabajo para listado'!$DE$153:$DE$1048576,0),MATCH((CUADRO!I$4&amp;$E160),'Hoja de Trabajo para listado'!$DE$151:$DG$151,0)),0)+IFERROR(INDEX('Hoja de Trabajo para listado'!$CD$155:$DC$1048576,MATCH($A160,'Hoja de Trabajo para listado'!$CD$155:$CD$1048576,0),MATCH((CUADRO!I$4&amp;$E160),'Hoja de Trabajo para listado'!$CD$151:$DC$151,0)),0)</f>
        <v>0</v>
      </c>
      <c r="J160" s="243">
        <f ca="1">+IFERROR(INDEX('Hoja de Trabajo para listado'!$A$155:$Z$1048576,MATCH($A160,'Hoja de Trabajo para listado'!$A$155:$A$1048576,0),MATCH((CUADRO!J$4&amp;$E160),'Hoja de Trabajo para listado'!$A$151:$Z$151,0)),0)+IFERROR(INDEX('Hoja de Trabajo para listado'!$AB$155:$BA$1048576,MATCH($A160,'Hoja de Trabajo para listado'!$AB$155:$AB$1048576,0),MATCH((CUADRO!J$4&amp;$E160),'Hoja de Trabajo para listado'!$AB$151:$BA$151,0)),0)+IFERROR(INDEX('Hoja de Trabajo para listado'!$BC$155:$CB$1048576,MATCH($A160,'Hoja de Trabajo para listado'!$BC$155:$BC$1048576,0),MATCH((CUADRO!J$4&amp;$E160),'Hoja de Trabajo para listado'!$BC$151:$CB$151,0)),0)+IFERROR(INDEX('Hoja de Trabajo para listado'!$DE$153:$DG$274,MATCH($A160,'Hoja de Trabajo para listado'!$DE$153:$DE$1048576,0),MATCH((CUADRO!J$4&amp;$E160),'Hoja de Trabajo para listado'!$DE$151:$DG$151,0)),0)+IFERROR(INDEX('Hoja de Trabajo para listado'!$CD$155:$DC$1048576,MATCH($A160,'Hoja de Trabajo para listado'!$CD$155:$CD$1048576,0),MATCH((CUADRO!J$4&amp;$E160),'Hoja de Trabajo para listado'!$CD$151:$DC$151,0)),0)</f>
        <v>0</v>
      </c>
      <c r="K160" s="243">
        <f ca="1">+IFERROR(INDEX('Hoja de Trabajo para listado'!$A$155:$Z$1048576,MATCH($A160,'Hoja de Trabajo para listado'!$A$155:$A$1048576,0),MATCH((CUADRO!K$4&amp;$E160),'Hoja de Trabajo para listado'!$A$151:$Z$151,0)),0)+IFERROR(INDEX('Hoja de Trabajo para listado'!$AB$155:$BA$1048576,MATCH($A160,'Hoja de Trabajo para listado'!$AB$155:$AB$1048576,0),MATCH((CUADRO!K$4&amp;$E160),'Hoja de Trabajo para listado'!$AB$151:$BA$151,0)),0)+IFERROR(INDEX('Hoja de Trabajo para listado'!$BC$155:$CB$1048576,MATCH($A160,'Hoja de Trabajo para listado'!$BC$155:$BC$1048576,0),MATCH((CUADRO!K$4&amp;$E160),'Hoja de Trabajo para listado'!$BC$151:$CB$151,0)),0)+IFERROR(INDEX('Hoja de Trabajo para listado'!$DE$153:$DG$274,MATCH($A160,'Hoja de Trabajo para listado'!$DE$153:$DE$1048576,0),MATCH((CUADRO!K$4&amp;$E160),'Hoja de Trabajo para listado'!$DE$151:$DG$151,0)),0)+IFERROR(INDEX('Hoja de Trabajo para listado'!$CD$155:$DC$1048576,MATCH($A160,'Hoja de Trabajo para listado'!$CD$155:$CD$1048576,0),MATCH((CUADRO!K$4&amp;$E160),'Hoja de Trabajo para listado'!$CD$151:$DC$151,0)),0)</f>
        <v>0</v>
      </c>
      <c r="L160" s="243">
        <f ca="1">+IFERROR(INDEX('Hoja de Trabajo para listado'!$A$155:$Z$1048576,MATCH($A160,'Hoja de Trabajo para listado'!$A$155:$A$1048576,0),MATCH((CUADRO!L$4&amp;$E160),'Hoja de Trabajo para listado'!$A$151:$Z$151,0)),0)+IFERROR(INDEX('Hoja de Trabajo para listado'!$AB$155:$BA$1048576,MATCH($A160,'Hoja de Trabajo para listado'!$AB$155:$AB$1048576,0),MATCH((CUADRO!L$4&amp;$E160),'Hoja de Trabajo para listado'!$AB$151:$BA$151,0)),0)+IFERROR(INDEX('Hoja de Trabajo para listado'!$BC$155:$CB$1048576,MATCH($A160,'Hoja de Trabajo para listado'!$BC$155:$BC$1048576,0),MATCH((CUADRO!L$4&amp;$E160),'Hoja de Trabajo para listado'!$BC$151:$CB$151,0)),0)+IFERROR(INDEX('Hoja de Trabajo para listado'!$DE$153:$DG$274,MATCH($A160,'Hoja de Trabajo para listado'!$DE$153:$DE$1048576,0),MATCH((CUADRO!L$4&amp;$E160),'Hoja de Trabajo para listado'!$DE$151:$DG$151,0)),0)+IFERROR(INDEX('Hoja de Trabajo para listado'!$CD$155:$DC$1048576,MATCH($A160,'Hoja de Trabajo para listado'!$CD$155:$CD$1048576,0),MATCH((CUADRO!L$4&amp;$E160),'Hoja de Trabajo para listado'!$CD$151:$DC$151,0)),0)</f>
        <v>0</v>
      </c>
      <c r="M160" s="243">
        <f ca="1">+IFERROR(INDEX('Hoja de Trabajo para listado'!$A$155:$Z$1048576,MATCH($A160,'Hoja de Trabajo para listado'!$A$155:$A$1048576,0),MATCH((CUADRO!M$4&amp;$E160),'Hoja de Trabajo para listado'!$A$151:$Z$151,0)),0)+IFERROR(INDEX('Hoja de Trabajo para listado'!$AB$155:$BA$1048576,MATCH($A160,'Hoja de Trabajo para listado'!$AB$155:$AB$1048576,0),MATCH((CUADRO!M$4&amp;$E160),'Hoja de Trabajo para listado'!$AB$151:$BA$151,0)),0)+IFERROR(INDEX('Hoja de Trabajo para listado'!$BC$155:$CB$1048576,MATCH($A160,'Hoja de Trabajo para listado'!$BC$155:$BC$1048576,0),MATCH((CUADRO!M$4&amp;$E160),'Hoja de Trabajo para listado'!$BC$151:$CB$151,0)),0)+IFERROR(INDEX('Hoja de Trabajo para listado'!$DE$153:$DG$274,MATCH($A160,'Hoja de Trabajo para listado'!$DE$153:$DE$1048576,0),MATCH((CUADRO!M$4&amp;$E160),'Hoja de Trabajo para listado'!$DE$151:$DG$151,0)),0)+IFERROR(INDEX('Hoja de Trabajo para listado'!$CD$155:$DC$1048576,MATCH($A160,'Hoja de Trabajo para listado'!$CD$155:$CD$1048576,0),MATCH((CUADRO!M$4&amp;$E160),'Hoja de Trabajo para listado'!$CD$151:$DC$151,0)),0)</f>
        <v>0</v>
      </c>
      <c r="N160" s="243">
        <f ca="1">+IFERROR(INDEX('Hoja de Trabajo para listado'!$A$155:$Z$1048576,MATCH($A160,'Hoja de Trabajo para listado'!$A$155:$A$1048576,0),MATCH((CUADRO!N$4&amp;$E160),'Hoja de Trabajo para listado'!$A$151:$Z$151,0)),0)+IFERROR(INDEX('Hoja de Trabajo para listado'!$AB$155:$BA$1048576,MATCH($A160,'Hoja de Trabajo para listado'!$AB$155:$AB$1048576,0),MATCH((CUADRO!N$4&amp;$E160),'Hoja de Trabajo para listado'!$AB$151:$BA$151,0)),0)+IFERROR(INDEX('Hoja de Trabajo para listado'!$BC$155:$CB$1048576,MATCH($A160,'Hoja de Trabajo para listado'!$BC$155:$BC$1048576,0),MATCH((CUADRO!N$4&amp;$E160),'Hoja de Trabajo para listado'!$BC$151:$CB$151,0)),0)+IFERROR(INDEX('Hoja de Trabajo para listado'!$DE$153:$DG$274,MATCH($A160,'Hoja de Trabajo para listado'!$DE$153:$DE$1048576,0),MATCH((CUADRO!N$4&amp;$E160),'Hoja de Trabajo para listado'!$DE$151:$DG$151,0)),0)+IFERROR(INDEX('Hoja de Trabajo para listado'!$CD$155:$DC$1048576,MATCH($A160,'Hoja de Trabajo para listado'!$CD$155:$CD$1048576,0),MATCH((CUADRO!N$4&amp;$E160),'Hoja de Trabajo para listado'!$CD$151:$DC$151,0)),0)</f>
        <v>0</v>
      </c>
      <c r="O160" s="243">
        <f ca="1">+IFERROR(INDEX('Hoja de Trabajo para listado'!$A$155:$Z$1048576,MATCH($A160,'Hoja de Trabajo para listado'!$A$155:$A$1048576,0),MATCH((CUADRO!O$4&amp;$E160),'Hoja de Trabajo para listado'!$A$151:$Z$151,0)),0)+IFERROR(INDEX('Hoja de Trabajo para listado'!$AB$155:$BA$1048576,MATCH($A160,'Hoja de Trabajo para listado'!$AB$155:$AB$1048576,0),MATCH((CUADRO!O$4&amp;$E160),'Hoja de Trabajo para listado'!$AB$151:$BA$151,0)),0)+IFERROR(INDEX('Hoja de Trabajo para listado'!$BC$155:$CB$1048576,MATCH($A160,'Hoja de Trabajo para listado'!$BC$155:$BC$1048576,0),MATCH((CUADRO!O$4&amp;$E160),'Hoja de Trabajo para listado'!$BC$151:$CB$151,0)),0)+IFERROR(INDEX('Hoja de Trabajo para listado'!$DE$153:$DG$274,MATCH($A160,'Hoja de Trabajo para listado'!$DE$153:$DE$1048576,0),MATCH((CUADRO!O$4&amp;$E160),'Hoja de Trabajo para listado'!$DE$151:$DG$151,0)),0)+IFERROR(INDEX('Hoja de Trabajo para listado'!$CD$155:$DC$1048576,MATCH($A160,'Hoja de Trabajo para listado'!$CD$155:$CD$1048576,0),MATCH((CUADRO!O$4&amp;$E160),'Hoja de Trabajo para listado'!$CD$151:$DC$151,0)),0)</f>
        <v>35359.230000000003</v>
      </c>
      <c r="P160" s="243">
        <f ca="1">+IFERROR(INDEX('Hoja de Trabajo para listado'!$A$155:$Z$1048576,MATCH($A160,'Hoja de Trabajo para listado'!$A$155:$A$1048576,0),MATCH((CUADRO!P$4&amp;$E160),'Hoja de Trabajo para listado'!$A$151:$Z$151,0)),0)+IFERROR(INDEX('Hoja de Trabajo para listado'!$AB$155:$BA$1048576,MATCH($A160,'Hoja de Trabajo para listado'!$AB$155:$AB$1048576,0),MATCH((CUADRO!P$4&amp;$E160),'Hoja de Trabajo para listado'!$AB$151:$BA$151,0)),0)+IFERROR(INDEX('Hoja de Trabajo para listado'!$BC$155:$CB$1048576,MATCH($A160,'Hoja de Trabajo para listado'!$BC$155:$BC$1048576,0),MATCH((CUADRO!P$4&amp;$E160),'Hoja de Trabajo para listado'!$BC$151:$CB$151,0)),0)+IFERROR(INDEX('Hoja de Trabajo para listado'!$DE$153:$DG$274,MATCH($A160,'Hoja de Trabajo para listado'!$DE$153:$DE$1048576,0),MATCH((CUADRO!P$4&amp;$E160),'Hoja de Trabajo para listado'!$DE$151:$DG$151,0)),0)+IFERROR(INDEX('Hoja de Trabajo para listado'!$CD$155:$DC$1048576,MATCH($A160,'Hoja de Trabajo para listado'!$CD$155:$CD$1048576,0),MATCH((CUADRO!P$4&amp;$E160),'Hoja de Trabajo para listado'!$CD$151:$DC$151,0)),0)</f>
        <v>14711.789999999999</v>
      </c>
      <c r="Q160" s="243">
        <f ca="1">+IFERROR(INDEX('Hoja de Trabajo para listado'!$A$155:$Z$1048576,MATCH($A160,'Hoja de Trabajo para listado'!$A$155:$A$1048576,0),MATCH((CUADRO!Q$4&amp;$E160),'Hoja de Trabajo para listado'!$A$151:$Z$151,0)),0)+IFERROR(INDEX('Hoja de Trabajo para listado'!$AB$155:$BA$1048576,MATCH($A160,'Hoja de Trabajo para listado'!$AB$155:$AB$1048576,0),MATCH((CUADRO!Q$4&amp;$E160),'Hoja de Trabajo para listado'!$AB$151:$BA$151,0)),0)+IFERROR(INDEX('Hoja de Trabajo para listado'!$BC$155:$CB$1048576,MATCH($A160,'Hoja de Trabajo para listado'!$BC$155:$BC$1048576,0),MATCH((CUADRO!Q$4&amp;$E160),'Hoja de Trabajo para listado'!$BC$151:$CB$151,0)),0)+IFERROR(INDEX('Hoja de Trabajo para listado'!$DE$153:$DG$274,MATCH($A160,'Hoja de Trabajo para listado'!$DE$153:$DE$1048576,0),MATCH((CUADRO!Q$4&amp;$E160),'Hoja de Trabajo para listado'!$DE$151:$DG$151,0)),0)+IFERROR(INDEX('Hoja de Trabajo para listado'!$CD$155:$DC$1048576,MATCH($A160,'Hoja de Trabajo para listado'!$CD$155:$CD$1048576,0),MATCH((CUADRO!Q$4&amp;$E160),'Hoja de Trabajo para listado'!$CD$151:$DC$151,0)),0)</f>
        <v>0</v>
      </c>
      <c r="R160" s="243">
        <f t="shared" ca="1" si="7"/>
        <v>245276.24000000002</v>
      </c>
      <c r="S160" s="243">
        <f ca="1">+R159+R160</f>
        <v>245276.24000000002</v>
      </c>
      <c r="T160" s="243">
        <f ca="1">+S160</f>
        <v>245276.24000000002</v>
      </c>
      <c r="U160" s="242">
        <f t="shared" si="8"/>
        <v>2</v>
      </c>
      <c r="V160" s="327" t="str">
        <f>+VLOOKUP(A160,bd_lista!$A$3:$E$592,5,FALSE)</f>
        <v>Instituciones Descentralizadas</v>
      </c>
      <c r="W160" s="398"/>
      <c r="X160" s="240">
        <f>+VLOOKUP(A160,[4]Sheet1!$A$13:$D$744,4,FALSE)</f>
        <v>76</v>
      </c>
      <c r="Y160" s="240" t="str">
        <f>+VLOOKUP(X160,bd_lista!$A$3:$C$592,3,FALSE)</f>
        <v>Ministerio de Minería y Metalurgia</v>
      </c>
      <c r="Z160" s="288"/>
      <c r="AA160" s="317"/>
    </row>
    <row r="161" spans="1:27" ht="15" customHeight="1">
      <c r="A161" s="378">
        <v>243</v>
      </c>
      <c r="B161" s="393">
        <f>+A161</f>
        <v>243</v>
      </c>
      <c r="C161" s="245" t="str">
        <f>+VLOOKUP(A161,bd_lista!$A$3:$C$592,3,FALSE)</f>
        <v>Servicio Nacional de Hidrografía Naval</v>
      </c>
      <c r="D161" s="395" t="str">
        <f>+C161</f>
        <v>Servicio Nacional de Hidrografía Naval</v>
      </c>
      <c r="E161" s="245" t="s">
        <v>1303</v>
      </c>
      <c r="F161" s="241">
        <f ca="1">+IFERROR(INDEX('Hoja de Trabajo para listado'!$A$155:$Z$1048576,MATCH($A161,'Hoja de Trabajo para listado'!$A$155:$A$1048576,0),MATCH((CUADRO!F$4&amp;$E161),'Hoja de Trabajo para listado'!$A$151:$Z$151,0)),0)+IFERROR(INDEX('Hoja de Trabajo para listado'!$AB$155:$BA$1048576,MATCH($A161,'Hoja de Trabajo para listado'!$AB$155:$AB$1048576,0),MATCH((CUADRO!F$4&amp;$E161),'Hoja de Trabajo para listado'!$AB$151:$BA$151,0)),0)+IFERROR(INDEX('Hoja de Trabajo para listado'!$BC$155:$CB$1048576,MATCH($A161,'Hoja de Trabajo para listado'!$BC$155:$BC$1048576,0),MATCH((CUADRO!F$4&amp;$E161),'Hoja de Trabajo para listado'!$BC$151:$CB$151,0)),0)+IFERROR(INDEX('Hoja de Trabajo para listado'!$DE$153:$DG$274,MATCH($A161,'Hoja de Trabajo para listado'!$DE$153:$DE$1048576,0),MATCH((CUADRO!F$4&amp;$E161),'Hoja de Trabajo para listado'!$DE$151:$DG$151,0)),0)+IFERROR(INDEX('Hoja de Trabajo para listado'!$CD$155:$DC$1048576,MATCH($A161,'Hoja de Trabajo para listado'!$CD$155:$CD$1048576,0),MATCH((CUADRO!F$4&amp;$E161),'Hoja de Trabajo para listado'!$CD$151:$DC$151,0)),0)</f>
        <v>0</v>
      </c>
      <c r="G161" s="241">
        <f ca="1">+IFERROR(INDEX('Hoja de Trabajo para listado'!$A$155:$Z$1048576,MATCH($A161,'Hoja de Trabajo para listado'!$A$155:$A$1048576,0),MATCH((CUADRO!G$4&amp;$E161),'Hoja de Trabajo para listado'!$A$151:$Z$151,0)),0)+IFERROR(INDEX('Hoja de Trabajo para listado'!$AB$155:$BA$1048576,MATCH($A161,'Hoja de Trabajo para listado'!$AB$155:$AB$1048576,0),MATCH((CUADRO!G$4&amp;$E161),'Hoja de Trabajo para listado'!$AB$151:$BA$151,0)),0)+IFERROR(INDEX('Hoja de Trabajo para listado'!$BC$155:$CB$1048576,MATCH($A161,'Hoja de Trabajo para listado'!$BC$155:$BC$1048576,0),MATCH((CUADRO!G$4&amp;$E161),'Hoja de Trabajo para listado'!$BC$151:$CB$151,0)),0)+IFERROR(INDEX('Hoja de Trabajo para listado'!$DE$153:$DG$274,MATCH($A161,'Hoja de Trabajo para listado'!$DE$153:$DE$1048576,0),MATCH((CUADRO!G$4&amp;$E161),'Hoja de Trabajo para listado'!$DE$151:$DG$151,0)),0)+IFERROR(INDEX('Hoja de Trabajo para listado'!$CD$155:$DC$1048576,MATCH($A161,'Hoja de Trabajo para listado'!$CD$155:$CD$1048576,0),MATCH((CUADRO!G$4&amp;$E161),'Hoja de Trabajo para listado'!$CD$151:$DC$151,0)),0)</f>
        <v>0</v>
      </c>
      <c r="H161" s="241">
        <f ca="1">+IFERROR(INDEX('Hoja de Trabajo para listado'!$A$155:$Z$1048576,MATCH($A161,'Hoja de Trabajo para listado'!$A$155:$A$1048576,0),MATCH((CUADRO!H$4&amp;$E161),'Hoja de Trabajo para listado'!$A$151:$Z$151,0)),0)+IFERROR(INDEX('Hoja de Trabajo para listado'!$AB$155:$BA$1048576,MATCH($A161,'Hoja de Trabajo para listado'!$AB$155:$AB$1048576,0),MATCH((CUADRO!H$4&amp;$E161),'Hoja de Trabajo para listado'!$AB$151:$BA$151,0)),0)+IFERROR(INDEX('Hoja de Trabajo para listado'!$BC$155:$CB$1048576,MATCH($A161,'Hoja de Trabajo para listado'!$BC$155:$BC$1048576,0),MATCH((CUADRO!H$4&amp;$E161),'Hoja de Trabajo para listado'!$BC$151:$CB$151,0)),0)+IFERROR(INDEX('Hoja de Trabajo para listado'!$DE$153:$DG$274,MATCH($A161,'Hoja de Trabajo para listado'!$DE$153:$DE$1048576,0),MATCH((CUADRO!H$4&amp;$E161),'Hoja de Trabajo para listado'!$DE$151:$DG$151,0)),0)+IFERROR(INDEX('Hoja de Trabajo para listado'!$CD$155:$DC$1048576,MATCH($A161,'Hoja de Trabajo para listado'!$CD$155:$CD$1048576,0),MATCH((CUADRO!H$4&amp;$E161),'Hoja de Trabajo para listado'!$CD$151:$DC$151,0)),0)</f>
        <v>0</v>
      </c>
      <c r="I161" s="241">
        <f ca="1">+IFERROR(INDEX('Hoja de Trabajo para listado'!$A$155:$Z$1048576,MATCH($A161,'Hoja de Trabajo para listado'!$A$155:$A$1048576,0),MATCH((CUADRO!I$4&amp;$E161),'Hoja de Trabajo para listado'!$A$151:$Z$151,0)),0)+IFERROR(INDEX('Hoja de Trabajo para listado'!$AB$155:$BA$1048576,MATCH($A161,'Hoja de Trabajo para listado'!$AB$155:$AB$1048576,0),MATCH((CUADRO!I$4&amp;$E161),'Hoja de Trabajo para listado'!$AB$151:$BA$151,0)),0)+IFERROR(INDEX('Hoja de Trabajo para listado'!$BC$155:$CB$1048576,MATCH($A161,'Hoja de Trabajo para listado'!$BC$155:$BC$1048576,0),MATCH((CUADRO!I$4&amp;$E161),'Hoja de Trabajo para listado'!$BC$151:$CB$151,0)),0)+IFERROR(INDEX('Hoja de Trabajo para listado'!$DE$153:$DG$274,MATCH($A161,'Hoja de Trabajo para listado'!$DE$153:$DE$1048576,0),MATCH((CUADRO!I$4&amp;$E161),'Hoja de Trabajo para listado'!$DE$151:$DG$151,0)),0)+IFERROR(INDEX('Hoja de Trabajo para listado'!$CD$155:$DC$1048576,MATCH($A161,'Hoja de Trabajo para listado'!$CD$155:$CD$1048576,0),MATCH((CUADRO!I$4&amp;$E161),'Hoja de Trabajo para listado'!$CD$151:$DC$151,0)),0)</f>
        <v>0</v>
      </c>
      <c r="J161" s="241">
        <f ca="1">+IFERROR(INDEX('Hoja de Trabajo para listado'!$A$155:$Z$1048576,MATCH($A161,'Hoja de Trabajo para listado'!$A$155:$A$1048576,0),MATCH((CUADRO!J$4&amp;$E161),'Hoja de Trabajo para listado'!$A$151:$Z$151,0)),0)+IFERROR(INDEX('Hoja de Trabajo para listado'!$AB$155:$BA$1048576,MATCH($A161,'Hoja de Trabajo para listado'!$AB$155:$AB$1048576,0),MATCH((CUADRO!J$4&amp;$E161),'Hoja de Trabajo para listado'!$AB$151:$BA$151,0)),0)+IFERROR(INDEX('Hoja de Trabajo para listado'!$BC$155:$CB$1048576,MATCH($A161,'Hoja de Trabajo para listado'!$BC$155:$BC$1048576,0),MATCH((CUADRO!J$4&amp;$E161),'Hoja de Trabajo para listado'!$BC$151:$CB$151,0)),0)+IFERROR(INDEX('Hoja de Trabajo para listado'!$DE$153:$DG$274,MATCH($A161,'Hoja de Trabajo para listado'!$DE$153:$DE$1048576,0),MATCH((CUADRO!J$4&amp;$E161),'Hoja de Trabajo para listado'!$DE$151:$DG$151,0)),0)+IFERROR(INDEX('Hoja de Trabajo para listado'!$CD$155:$DC$1048576,MATCH($A161,'Hoja de Trabajo para listado'!$CD$155:$CD$1048576,0),MATCH((CUADRO!J$4&amp;$E161),'Hoja de Trabajo para listado'!$CD$151:$DC$151,0)),0)</f>
        <v>0</v>
      </c>
      <c r="K161" s="241">
        <f ca="1">+IFERROR(INDEX('Hoja de Trabajo para listado'!$A$155:$Z$1048576,MATCH($A161,'Hoja de Trabajo para listado'!$A$155:$A$1048576,0),MATCH((CUADRO!K$4&amp;$E161),'Hoja de Trabajo para listado'!$A$151:$Z$151,0)),0)+IFERROR(INDEX('Hoja de Trabajo para listado'!$AB$155:$BA$1048576,MATCH($A161,'Hoja de Trabajo para listado'!$AB$155:$AB$1048576,0),MATCH((CUADRO!K$4&amp;$E161),'Hoja de Trabajo para listado'!$AB$151:$BA$151,0)),0)+IFERROR(INDEX('Hoja de Trabajo para listado'!$BC$155:$CB$1048576,MATCH($A161,'Hoja de Trabajo para listado'!$BC$155:$BC$1048576,0),MATCH((CUADRO!K$4&amp;$E161),'Hoja de Trabajo para listado'!$BC$151:$CB$151,0)),0)+IFERROR(INDEX('Hoja de Trabajo para listado'!$DE$153:$DG$274,MATCH($A161,'Hoja de Trabajo para listado'!$DE$153:$DE$1048576,0),MATCH((CUADRO!K$4&amp;$E161),'Hoja de Trabajo para listado'!$DE$151:$DG$151,0)),0)+IFERROR(INDEX('Hoja de Trabajo para listado'!$CD$155:$DC$1048576,MATCH($A161,'Hoja de Trabajo para listado'!$CD$155:$CD$1048576,0),MATCH((CUADRO!K$4&amp;$E161),'Hoja de Trabajo para listado'!$CD$151:$DC$151,0)),0)</f>
        <v>0</v>
      </c>
      <c r="L161" s="241">
        <f ca="1">+IFERROR(INDEX('Hoja de Trabajo para listado'!$A$155:$Z$1048576,MATCH($A161,'Hoja de Trabajo para listado'!$A$155:$A$1048576,0),MATCH((CUADRO!L$4&amp;$E161),'Hoja de Trabajo para listado'!$A$151:$Z$151,0)),0)+IFERROR(INDEX('Hoja de Trabajo para listado'!$AB$155:$BA$1048576,MATCH($A161,'Hoja de Trabajo para listado'!$AB$155:$AB$1048576,0),MATCH((CUADRO!L$4&amp;$E161),'Hoja de Trabajo para listado'!$AB$151:$BA$151,0)),0)+IFERROR(INDEX('Hoja de Trabajo para listado'!$BC$155:$CB$1048576,MATCH($A161,'Hoja de Trabajo para listado'!$BC$155:$BC$1048576,0),MATCH((CUADRO!L$4&amp;$E161),'Hoja de Trabajo para listado'!$BC$151:$CB$151,0)),0)+IFERROR(INDEX('Hoja de Trabajo para listado'!$DE$153:$DG$274,MATCH($A161,'Hoja de Trabajo para listado'!$DE$153:$DE$1048576,0),MATCH((CUADRO!L$4&amp;$E161),'Hoja de Trabajo para listado'!$DE$151:$DG$151,0)),0)+IFERROR(INDEX('Hoja de Trabajo para listado'!$CD$155:$DC$1048576,MATCH($A161,'Hoja de Trabajo para listado'!$CD$155:$CD$1048576,0),MATCH((CUADRO!L$4&amp;$E161),'Hoja de Trabajo para listado'!$CD$151:$DC$151,0)),0)</f>
        <v>0</v>
      </c>
      <c r="M161" s="241">
        <f ca="1">+IFERROR(INDEX('Hoja de Trabajo para listado'!$A$155:$Z$1048576,MATCH($A161,'Hoja de Trabajo para listado'!$A$155:$A$1048576,0),MATCH((CUADRO!M$4&amp;$E161),'Hoja de Trabajo para listado'!$A$151:$Z$151,0)),0)+IFERROR(INDEX('Hoja de Trabajo para listado'!$AB$155:$BA$1048576,MATCH($A161,'Hoja de Trabajo para listado'!$AB$155:$AB$1048576,0),MATCH((CUADRO!M$4&amp;$E161),'Hoja de Trabajo para listado'!$AB$151:$BA$151,0)),0)+IFERROR(INDEX('Hoja de Trabajo para listado'!$BC$155:$CB$1048576,MATCH($A161,'Hoja de Trabajo para listado'!$BC$155:$BC$1048576,0),MATCH((CUADRO!M$4&amp;$E161),'Hoja de Trabajo para listado'!$BC$151:$CB$151,0)),0)+IFERROR(INDEX('Hoja de Trabajo para listado'!$DE$153:$DG$274,MATCH($A161,'Hoja de Trabajo para listado'!$DE$153:$DE$1048576,0),MATCH((CUADRO!M$4&amp;$E161),'Hoja de Trabajo para listado'!$DE$151:$DG$151,0)),0)+IFERROR(INDEX('Hoja de Trabajo para listado'!$CD$155:$DC$1048576,MATCH($A161,'Hoja de Trabajo para listado'!$CD$155:$CD$1048576,0),MATCH((CUADRO!M$4&amp;$E161),'Hoja de Trabajo para listado'!$CD$151:$DC$151,0)),0)</f>
        <v>0</v>
      </c>
      <c r="N161" s="241">
        <f ca="1">+IFERROR(INDEX('Hoja de Trabajo para listado'!$A$155:$Z$1048576,MATCH($A161,'Hoja de Trabajo para listado'!$A$155:$A$1048576,0),MATCH((CUADRO!N$4&amp;$E161),'Hoja de Trabajo para listado'!$A$151:$Z$151,0)),0)+IFERROR(INDEX('Hoja de Trabajo para listado'!$AB$155:$BA$1048576,MATCH($A161,'Hoja de Trabajo para listado'!$AB$155:$AB$1048576,0),MATCH((CUADRO!N$4&amp;$E161),'Hoja de Trabajo para listado'!$AB$151:$BA$151,0)),0)+IFERROR(INDEX('Hoja de Trabajo para listado'!$BC$155:$CB$1048576,MATCH($A161,'Hoja de Trabajo para listado'!$BC$155:$BC$1048576,0),MATCH((CUADRO!N$4&amp;$E161),'Hoja de Trabajo para listado'!$BC$151:$CB$151,0)),0)+IFERROR(INDEX('Hoja de Trabajo para listado'!$DE$153:$DG$274,MATCH($A161,'Hoja de Trabajo para listado'!$DE$153:$DE$1048576,0),MATCH((CUADRO!N$4&amp;$E161),'Hoja de Trabajo para listado'!$DE$151:$DG$151,0)),0)+IFERROR(INDEX('Hoja de Trabajo para listado'!$CD$155:$DC$1048576,MATCH($A161,'Hoja de Trabajo para listado'!$CD$155:$CD$1048576,0),MATCH((CUADRO!N$4&amp;$E161),'Hoja de Trabajo para listado'!$CD$151:$DC$151,0)),0)</f>
        <v>0</v>
      </c>
      <c r="O161" s="241">
        <f ca="1">+IFERROR(INDEX('Hoja de Trabajo para listado'!$A$155:$Z$1048576,MATCH($A161,'Hoja de Trabajo para listado'!$A$155:$A$1048576,0),MATCH((CUADRO!O$4&amp;$E161),'Hoja de Trabajo para listado'!$A$151:$Z$151,0)),0)+IFERROR(INDEX('Hoja de Trabajo para listado'!$AB$155:$BA$1048576,MATCH($A161,'Hoja de Trabajo para listado'!$AB$155:$AB$1048576,0),MATCH((CUADRO!O$4&amp;$E161),'Hoja de Trabajo para listado'!$AB$151:$BA$151,0)),0)+IFERROR(INDEX('Hoja de Trabajo para listado'!$BC$155:$CB$1048576,MATCH($A161,'Hoja de Trabajo para listado'!$BC$155:$BC$1048576,0),MATCH((CUADRO!O$4&amp;$E161),'Hoja de Trabajo para listado'!$BC$151:$CB$151,0)),0)+IFERROR(INDEX('Hoja de Trabajo para listado'!$DE$153:$DG$274,MATCH($A161,'Hoja de Trabajo para listado'!$DE$153:$DE$1048576,0),MATCH((CUADRO!O$4&amp;$E161),'Hoja de Trabajo para listado'!$DE$151:$DG$151,0)),0)+IFERROR(INDEX('Hoja de Trabajo para listado'!$CD$155:$DC$1048576,MATCH($A161,'Hoja de Trabajo para listado'!$CD$155:$CD$1048576,0),MATCH((CUADRO!O$4&amp;$E161),'Hoja de Trabajo para listado'!$CD$151:$DC$151,0)),0)</f>
        <v>0</v>
      </c>
      <c r="P161" s="241">
        <f ca="1">+IFERROR(INDEX('Hoja de Trabajo para listado'!$A$155:$Z$1048576,MATCH($A161,'Hoja de Trabajo para listado'!$A$155:$A$1048576,0),MATCH((CUADRO!P$4&amp;$E161),'Hoja de Trabajo para listado'!$A$151:$Z$151,0)),0)+IFERROR(INDEX('Hoja de Trabajo para listado'!$AB$155:$BA$1048576,MATCH($A161,'Hoja de Trabajo para listado'!$AB$155:$AB$1048576,0),MATCH((CUADRO!P$4&amp;$E161),'Hoja de Trabajo para listado'!$AB$151:$BA$151,0)),0)+IFERROR(INDEX('Hoja de Trabajo para listado'!$BC$155:$CB$1048576,MATCH($A161,'Hoja de Trabajo para listado'!$BC$155:$BC$1048576,0),MATCH((CUADRO!P$4&amp;$E161),'Hoja de Trabajo para listado'!$BC$151:$CB$151,0)),0)+IFERROR(INDEX('Hoja de Trabajo para listado'!$DE$153:$DG$274,MATCH($A161,'Hoja de Trabajo para listado'!$DE$153:$DE$1048576,0),MATCH((CUADRO!P$4&amp;$E161),'Hoja de Trabajo para listado'!$DE$151:$DG$151,0)),0)+IFERROR(INDEX('Hoja de Trabajo para listado'!$CD$155:$DC$1048576,MATCH($A161,'Hoja de Trabajo para listado'!$CD$155:$CD$1048576,0),MATCH((CUADRO!P$4&amp;$E161),'Hoja de Trabajo para listado'!$CD$151:$DC$151,0)),0)</f>
        <v>0</v>
      </c>
      <c r="Q161" s="241">
        <f ca="1">+IFERROR(INDEX('Hoja de Trabajo para listado'!$A$155:$Z$1048576,MATCH($A161,'Hoja de Trabajo para listado'!$A$155:$A$1048576,0),MATCH((CUADRO!Q$4&amp;$E161),'Hoja de Trabajo para listado'!$A$151:$Z$151,0)),0)+IFERROR(INDEX('Hoja de Trabajo para listado'!$AB$155:$BA$1048576,MATCH($A161,'Hoja de Trabajo para listado'!$AB$155:$AB$1048576,0),MATCH((CUADRO!Q$4&amp;$E161),'Hoja de Trabajo para listado'!$AB$151:$BA$151,0)),0)+IFERROR(INDEX('Hoja de Trabajo para listado'!$BC$155:$CB$1048576,MATCH($A161,'Hoja de Trabajo para listado'!$BC$155:$BC$1048576,0),MATCH((CUADRO!Q$4&amp;$E161),'Hoja de Trabajo para listado'!$BC$151:$CB$151,0)),0)+IFERROR(INDEX('Hoja de Trabajo para listado'!$DE$153:$DG$274,MATCH($A161,'Hoja de Trabajo para listado'!$DE$153:$DE$1048576,0),MATCH((CUADRO!Q$4&amp;$E161),'Hoja de Trabajo para listado'!$DE$151:$DG$151,0)),0)+IFERROR(INDEX('Hoja de Trabajo para listado'!$CD$155:$DC$1048576,MATCH($A161,'Hoja de Trabajo para listado'!$CD$155:$CD$1048576,0),MATCH((CUADRO!Q$4&amp;$E161),'Hoja de Trabajo para listado'!$CD$151:$DC$151,0)),0)</f>
        <v>0</v>
      </c>
      <c r="R161" s="241">
        <f t="shared" ca="1" si="7"/>
        <v>0</v>
      </c>
      <c r="S161" s="241"/>
      <c r="T161" s="241">
        <f ca="1">+T162</f>
        <v>5555.56</v>
      </c>
      <c r="U161" s="240">
        <f t="shared" si="8"/>
        <v>1</v>
      </c>
      <c r="V161" s="327" t="str">
        <f>+VLOOKUP(A161,bd_lista!$A$3:$E$592,5,FALSE)</f>
        <v>Instituciones Descentralizadas</v>
      </c>
      <c r="W161" s="397" t="str">
        <f>+V161</f>
        <v>Instituciones Descentralizadas</v>
      </c>
      <c r="X161" s="240">
        <f>+VLOOKUP(A161,[4]Sheet1!$A$13:$D$744,4,FALSE)</f>
        <v>20</v>
      </c>
      <c r="Y161" s="240" t="str">
        <f>+VLOOKUP(X161,bd_lista!$A$3:$C$592,3,FALSE)</f>
        <v>Ministerio de Defensa</v>
      </c>
      <c r="Z161" s="290">
        <f>+X161</f>
        <v>20</v>
      </c>
      <c r="AA161" s="291" t="str">
        <f>+Y161</f>
        <v>Ministerio de Defensa</v>
      </c>
    </row>
    <row r="162" spans="1:27" ht="15" customHeight="1">
      <c r="A162" s="378">
        <v>243</v>
      </c>
      <c r="B162" s="394"/>
      <c r="C162" s="327" t="str">
        <f>+VLOOKUP(A162,bd_lista!$A$3:$C$592,3,FALSE)</f>
        <v>Servicio Nacional de Hidrografía Naval</v>
      </c>
      <c r="D162" s="396"/>
      <c r="E162" s="327" t="s">
        <v>1304</v>
      </c>
      <c r="F162" s="243">
        <f ca="1">+IFERROR(INDEX('Hoja de Trabajo para listado'!$A$155:$Z$1048576,MATCH($A162,'Hoja de Trabajo para listado'!$A$155:$A$1048576,0),MATCH((CUADRO!F$4&amp;$E162),'Hoja de Trabajo para listado'!$A$151:$Z$151,0)),0)+IFERROR(INDEX('Hoja de Trabajo para listado'!$AB$155:$BA$1048576,MATCH($A162,'Hoja de Trabajo para listado'!$AB$155:$AB$1048576,0),MATCH((CUADRO!F$4&amp;$E162),'Hoja de Trabajo para listado'!$AB$151:$BA$151,0)),0)+IFERROR(INDEX('Hoja de Trabajo para listado'!$BC$155:$CB$1048576,MATCH($A162,'Hoja de Trabajo para listado'!$BC$155:$BC$1048576,0),MATCH((CUADRO!F$4&amp;$E162),'Hoja de Trabajo para listado'!$BC$151:$CB$151,0)),0)+IFERROR(INDEX('Hoja de Trabajo para listado'!$DE$153:$DG$274,MATCH($A162,'Hoja de Trabajo para listado'!$DE$153:$DE$1048576,0),MATCH((CUADRO!F$4&amp;$E162),'Hoja de Trabajo para listado'!$DE$151:$DG$151,0)),0)+IFERROR(INDEX('Hoja de Trabajo para listado'!$CD$155:$DC$1048576,MATCH($A162,'Hoja de Trabajo para listado'!$CD$155:$CD$1048576,0),MATCH((CUADRO!F$4&amp;$E162),'Hoja de Trabajo para listado'!$CD$151:$DC$151,0)),0)</f>
        <v>0</v>
      </c>
      <c r="G162" s="243">
        <f ca="1">+IFERROR(INDEX('Hoja de Trabajo para listado'!$A$155:$Z$1048576,MATCH($A162,'Hoja de Trabajo para listado'!$A$155:$A$1048576,0),MATCH((CUADRO!G$4&amp;$E162),'Hoja de Trabajo para listado'!$A$151:$Z$151,0)),0)+IFERROR(INDEX('Hoja de Trabajo para listado'!$AB$155:$BA$1048576,MATCH($A162,'Hoja de Trabajo para listado'!$AB$155:$AB$1048576,0),MATCH((CUADRO!G$4&amp;$E162),'Hoja de Trabajo para listado'!$AB$151:$BA$151,0)),0)+IFERROR(INDEX('Hoja de Trabajo para listado'!$BC$155:$CB$1048576,MATCH($A162,'Hoja de Trabajo para listado'!$BC$155:$BC$1048576,0),MATCH((CUADRO!G$4&amp;$E162),'Hoja de Trabajo para listado'!$BC$151:$CB$151,0)),0)+IFERROR(INDEX('Hoja de Trabajo para listado'!$DE$153:$DG$274,MATCH($A162,'Hoja de Trabajo para listado'!$DE$153:$DE$1048576,0),MATCH((CUADRO!G$4&amp;$E162),'Hoja de Trabajo para listado'!$DE$151:$DG$151,0)),0)+IFERROR(INDEX('Hoja de Trabajo para listado'!$CD$155:$DC$1048576,MATCH($A162,'Hoja de Trabajo para listado'!$CD$155:$CD$1048576,0),MATCH((CUADRO!G$4&amp;$E162),'Hoja de Trabajo para listado'!$CD$151:$DC$151,0)),0)</f>
        <v>0</v>
      </c>
      <c r="H162" s="243">
        <f ca="1">+IFERROR(INDEX('Hoja de Trabajo para listado'!$A$155:$Z$1048576,MATCH($A162,'Hoja de Trabajo para listado'!$A$155:$A$1048576,0),MATCH((CUADRO!H$4&amp;$E162),'Hoja de Trabajo para listado'!$A$151:$Z$151,0)),0)+IFERROR(INDEX('Hoja de Trabajo para listado'!$AB$155:$BA$1048576,MATCH($A162,'Hoja de Trabajo para listado'!$AB$155:$AB$1048576,0),MATCH((CUADRO!H$4&amp;$E162),'Hoja de Trabajo para listado'!$AB$151:$BA$151,0)),0)+IFERROR(INDEX('Hoja de Trabajo para listado'!$BC$155:$CB$1048576,MATCH($A162,'Hoja de Trabajo para listado'!$BC$155:$BC$1048576,0),MATCH((CUADRO!H$4&amp;$E162),'Hoja de Trabajo para listado'!$BC$151:$CB$151,0)),0)+IFERROR(INDEX('Hoja de Trabajo para listado'!$DE$153:$DG$274,MATCH($A162,'Hoja de Trabajo para listado'!$DE$153:$DE$1048576,0),MATCH((CUADRO!H$4&amp;$E162),'Hoja de Trabajo para listado'!$DE$151:$DG$151,0)),0)+IFERROR(INDEX('Hoja de Trabajo para listado'!$CD$155:$DC$1048576,MATCH($A162,'Hoja de Trabajo para listado'!$CD$155:$CD$1048576,0),MATCH((CUADRO!H$4&amp;$E162),'Hoja de Trabajo para listado'!$CD$151:$DC$151,0)),0)</f>
        <v>0</v>
      </c>
      <c r="I162" s="243">
        <f ca="1">+IFERROR(INDEX('Hoja de Trabajo para listado'!$A$155:$Z$1048576,MATCH($A162,'Hoja de Trabajo para listado'!$A$155:$A$1048576,0),MATCH((CUADRO!I$4&amp;$E162),'Hoja de Trabajo para listado'!$A$151:$Z$151,0)),0)+IFERROR(INDEX('Hoja de Trabajo para listado'!$AB$155:$BA$1048576,MATCH($A162,'Hoja de Trabajo para listado'!$AB$155:$AB$1048576,0),MATCH((CUADRO!I$4&amp;$E162),'Hoja de Trabajo para listado'!$AB$151:$BA$151,0)),0)+IFERROR(INDEX('Hoja de Trabajo para listado'!$BC$155:$CB$1048576,MATCH($A162,'Hoja de Trabajo para listado'!$BC$155:$BC$1048576,0),MATCH((CUADRO!I$4&amp;$E162),'Hoja de Trabajo para listado'!$BC$151:$CB$151,0)),0)+IFERROR(INDEX('Hoja de Trabajo para listado'!$DE$153:$DG$274,MATCH($A162,'Hoja de Trabajo para listado'!$DE$153:$DE$1048576,0),MATCH((CUADRO!I$4&amp;$E162),'Hoja de Trabajo para listado'!$DE$151:$DG$151,0)),0)+IFERROR(INDEX('Hoja de Trabajo para listado'!$CD$155:$DC$1048576,MATCH($A162,'Hoja de Trabajo para listado'!$CD$155:$CD$1048576,0),MATCH((CUADRO!I$4&amp;$E162),'Hoja de Trabajo para listado'!$CD$151:$DC$151,0)),0)</f>
        <v>0</v>
      </c>
      <c r="J162" s="243">
        <f ca="1">+IFERROR(INDEX('Hoja de Trabajo para listado'!$A$155:$Z$1048576,MATCH($A162,'Hoja de Trabajo para listado'!$A$155:$A$1048576,0),MATCH((CUADRO!J$4&amp;$E162),'Hoja de Trabajo para listado'!$A$151:$Z$151,0)),0)+IFERROR(INDEX('Hoja de Trabajo para listado'!$AB$155:$BA$1048576,MATCH($A162,'Hoja de Trabajo para listado'!$AB$155:$AB$1048576,0),MATCH((CUADRO!J$4&amp;$E162),'Hoja de Trabajo para listado'!$AB$151:$BA$151,0)),0)+IFERROR(INDEX('Hoja de Trabajo para listado'!$BC$155:$CB$1048576,MATCH($A162,'Hoja de Trabajo para listado'!$BC$155:$BC$1048576,0),MATCH((CUADRO!J$4&amp;$E162),'Hoja de Trabajo para listado'!$BC$151:$CB$151,0)),0)+IFERROR(INDEX('Hoja de Trabajo para listado'!$DE$153:$DG$274,MATCH($A162,'Hoja de Trabajo para listado'!$DE$153:$DE$1048576,0),MATCH((CUADRO!J$4&amp;$E162),'Hoja de Trabajo para listado'!$DE$151:$DG$151,0)),0)+IFERROR(INDEX('Hoja de Trabajo para listado'!$CD$155:$DC$1048576,MATCH($A162,'Hoja de Trabajo para listado'!$CD$155:$CD$1048576,0),MATCH((CUADRO!J$4&amp;$E162),'Hoja de Trabajo para listado'!$CD$151:$DC$151,0)),0)</f>
        <v>0</v>
      </c>
      <c r="K162" s="243">
        <f ca="1">+IFERROR(INDEX('Hoja de Trabajo para listado'!$A$155:$Z$1048576,MATCH($A162,'Hoja de Trabajo para listado'!$A$155:$A$1048576,0),MATCH((CUADRO!K$4&amp;$E162),'Hoja de Trabajo para listado'!$A$151:$Z$151,0)),0)+IFERROR(INDEX('Hoja de Trabajo para listado'!$AB$155:$BA$1048576,MATCH($A162,'Hoja de Trabajo para listado'!$AB$155:$AB$1048576,0),MATCH((CUADRO!K$4&amp;$E162),'Hoja de Trabajo para listado'!$AB$151:$BA$151,0)),0)+IFERROR(INDEX('Hoja de Trabajo para listado'!$BC$155:$CB$1048576,MATCH($A162,'Hoja de Trabajo para listado'!$BC$155:$BC$1048576,0),MATCH((CUADRO!K$4&amp;$E162),'Hoja de Trabajo para listado'!$BC$151:$CB$151,0)),0)+IFERROR(INDEX('Hoja de Trabajo para listado'!$DE$153:$DG$274,MATCH($A162,'Hoja de Trabajo para listado'!$DE$153:$DE$1048576,0),MATCH((CUADRO!K$4&amp;$E162),'Hoja de Trabajo para listado'!$DE$151:$DG$151,0)),0)+IFERROR(INDEX('Hoja de Trabajo para listado'!$CD$155:$DC$1048576,MATCH($A162,'Hoja de Trabajo para listado'!$CD$155:$CD$1048576,0),MATCH((CUADRO!K$4&amp;$E162),'Hoja de Trabajo para listado'!$CD$151:$DC$151,0)),0)</f>
        <v>5555.56</v>
      </c>
      <c r="L162" s="243">
        <f ca="1">+IFERROR(INDEX('Hoja de Trabajo para listado'!$A$155:$Z$1048576,MATCH($A162,'Hoja de Trabajo para listado'!$A$155:$A$1048576,0),MATCH((CUADRO!L$4&amp;$E162),'Hoja de Trabajo para listado'!$A$151:$Z$151,0)),0)+IFERROR(INDEX('Hoja de Trabajo para listado'!$AB$155:$BA$1048576,MATCH($A162,'Hoja de Trabajo para listado'!$AB$155:$AB$1048576,0),MATCH((CUADRO!L$4&amp;$E162),'Hoja de Trabajo para listado'!$AB$151:$BA$151,0)),0)+IFERROR(INDEX('Hoja de Trabajo para listado'!$BC$155:$CB$1048576,MATCH($A162,'Hoja de Trabajo para listado'!$BC$155:$BC$1048576,0),MATCH((CUADRO!L$4&amp;$E162),'Hoja de Trabajo para listado'!$BC$151:$CB$151,0)),0)+IFERROR(INDEX('Hoja de Trabajo para listado'!$DE$153:$DG$274,MATCH($A162,'Hoja de Trabajo para listado'!$DE$153:$DE$1048576,0),MATCH((CUADRO!L$4&amp;$E162),'Hoja de Trabajo para listado'!$DE$151:$DG$151,0)),0)+IFERROR(INDEX('Hoja de Trabajo para listado'!$CD$155:$DC$1048576,MATCH($A162,'Hoja de Trabajo para listado'!$CD$155:$CD$1048576,0),MATCH((CUADRO!L$4&amp;$E162),'Hoja de Trabajo para listado'!$CD$151:$DC$151,0)),0)</f>
        <v>0</v>
      </c>
      <c r="M162" s="243">
        <f ca="1">+IFERROR(INDEX('Hoja de Trabajo para listado'!$A$155:$Z$1048576,MATCH($A162,'Hoja de Trabajo para listado'!$A$155:$A$1048576,0),MATCH((CUADRO!M$4&amp;$E162),'Hoja de Trabajo para listado'!$A$151:$Z$151,0)),0)+IFERROR(INDEX('Hoja de Trabajo para listado'!$AB$155:$BA$1048576,MATCH($A162,'Hoja de Trabajo para listado'!$AB$155:$AB$1048576,0),MATCH((CUADRO!M$4&amp;$E162),'Hoja de Trabajo para listado'!$AB$151:$BA$151,0)),0)+IFERROR(INDEX('Hoja de Trabajo para listado'!$BC$155:$CB$1048576,MATCH($A162,'Hoja de Trabajo para listado'!$BC$155:$BC$1048576,0),MATCH((CUADRO!M$4&amp;$E162),'Hoja de Trabajo para listado'!$BC$151:$CB$151,0)),0)+IFERROR(INDEX('Hoja de Trabajo para listado'!$DE$153:$DG$274,MATCH($A162,'Hoja de Trabajo para listado'!$DE$153:$DE$1048576,0),MATCH((CUADRO!M$4&amp;$E162),'Hoja de Trabajo para listado'!$DE$151:$DG$151,0)),0)+IFERROR(INDEX('Hoja de Trabajo para listado'!$CD$155:$DC$1048576,MATCH($A162,'Hoja de Trabajo para listado'!$CD$155:$CD$1048576,0),MATCH((CUADRO!M$4&amp;$E162),'Hoja de Trabajo para listado'!$CD$151:$DC$151,0)),0)</f>
        <v>0</v>
      </c>
      <c r="N162" s="243">
        <f ca="1">+IFERROR(INDEX('Hoja de Trabajo para listado'!$A$155:$Z$1048576,MATCH($A162,'Hoja de Trabajo para listado'!$A$155:$A$1048576,0),MATCH((CUADRO!N$4&amp;$E162),'Hoja de Trabajo para listado'!$A$151:$Z$151,0)),0)+IFERROR(INDEX('Hoja de Trabajo para listado'!$AB$155:$BA$1048576,MATCH($A162,'Hoja de Trabajo para listado'!$AB$155:$AB$1048576,0),MATCH((CUADRO!N$4&amp;$E162),'Hoja de Trabajo para listado'!$AB$151:$BA$151,0)),0)+IFERROR(INDEX('Hoja de Trabajo para listado'!$BC$155:$CB$1048576,MATCH($A162,'Hoja de Trabajo para listado'!$BC$155:$BC$1048576,0),MATCH((CUADRO!N$4&amp;$E162),'Hoja de Trabajo para listado'!$BC$151:$CB$151,0)),0)+IFERROR(INDEX('Hoja de Trabajo para listado'!$DE$153:$DG$274,MATCH($A162,'Hoja de Trabajo para listado'!$DE$153:$DE$1048576,0),MATCH((CUADRO!N$4&amp;$E162),'Hoja de Trabajo para listado'!$DE$151:$DG$151,0)),0)+IFERROR(INDEX('Hoja de Trabajo para listado'!$CD$155:$DC$1048576,MATCH($A162,'Hoja de Trabajo para listado'!$CD$155:$CD$1048576,0),MATCH((CUADRO!N$4&amp;$E162),'Hoja de Trabajo para listado'!$CD$151:$DC$151,0)),0)</f>
        <v>0</v>
      </c>
      <c r="O162" s="243">
        <f ca="1">+IFERROR(INDEX('Hoja de Trabajo para listado'!$A$155:$Z$1048576,MATCH($A162,'Hoja de Trabajo para listado'!$A$155:$A$1048576,0),MATCH((CUADRO!O$4&amp;$E162),'Hoja de Trabajo para listado'!$A$151:$Z$151,0)),0)+IFERROR(INDEX('Hoja de Trabajo para listado'!$AB$155:$BA$1048576,MATCH($A162,'Hoja de Trabajo para listado'!$AB$155:$AB$1048576,0),MATCH((CUADRO!O$4&amp;$E162),'Hoja de Trabajo para listado'!$AB$151:$BA$151,0)),0)+IFERROR(INDEX('Hoja de Trabajo para listado'!$BC$155:$CB$1048576,MATCH($A162,'Hoja de Trabajo para listado'!$BC$155:$BC$1048576,0),MATCH((CUADRO!O$4&amp;$E162),'Hoja de Trabajo para listado'!$BC$151:$CB$151,0)),0)+IFERROR(INDEX('Hoja de Trabajo para listado'!$DE$153:$DG$274,MATCH($A162,'Hoja de Trabajo para listado'!$DE$153:$DE$1048576,0),MATCH((CUADRO!O$4&amp;$E162),'Hoja de Trabajo para listado'!$DE$151:$DG$151,0)),0)+IFERROR(INDEX('Hoja de Trabajo para listado'!$CD$155:$DC$1048576,MATCH($A162,'Hoja de Trabajo para listado'!$CD$155:$CD$1048576,0),MATCH((CUADRO!O$4&amp;$E162),'Hoja de Trabajo para listado'!$CD$151:$DC$151,0)),0)</f>
        <v>0</v>
      </c>
      <c r="P162" s="243">
        <f ca="1">+IFERROR(INDEX('Hoja de Trabajo para listado'!$A$155:$Z$1048576,MATCH($A162,'Hoja de Trabajo para listado'!$A$155:$A$1048576,0),MATCH((CUADRO!P$4&amp;$E162),'Hoja de Trabajo para listado'!$A$151:$Z$151,0)),0)+IFERROR(INDEX('Hoja de Trabajo para listado'!$AB$155:$BA$1048576,MATCH($A162,'Hoja de Trabajo para listado'!$AB$155:$AB$1048576,0),MATCH((CUADRO!P$4&amp;$E162),'Hoja de Trabajo para listado'!$AB$151:$BA$151,0)),0)+IFERROR(INDEX('Hoja de Trabajo para listado'!$BC$155:$CB$1048576,MATCH($A162,'Hoja de Trabajo para listado'!$BC$155:$BC$1048576,0),MATCH((CUADRO!P$4&amp;$E162),'Hoja de Trabajo para listado'!$BC$151:$CB$151,0)),0)+IFERROR(INDEX('Hoja de Trabajo para listado'!$DE$153:$DG$274,MATCH($A162,'Hoja de Trabajo para listado'!$DE$153:$DE$1048576,0),MATCH((CUADRO!P$4&amp;$E162),'Hoja de Trabajo para listado'!$DE$151:$DG$151,0)),0)+IFERROR(INDEX('Hoja de Trabajo para listado'!$CD$155:$DC$1048576,MATCH($A162,'Hoja de Trabajo para listado'!$CD$155:$CD$1048576,0),MATCH((CUADRO!P$4&amp;$E162),'Hoja de Trabajo para listado'!$CD$151:$DC$151,0)),0)</f>
        <v>0</v>
      </c>
      <c r="Q162" s="243">
        <f ca="1">+IFERROR(INDEX('Hoja de Trabajo para listado'!$A$155:$Z$1048576,MATCH($A162,'Hoja de Trabajo para listado'!$A$155:$A$1048576,0),MATCH((CUADRO!Q$4&amp;$E162),'Hoja de Trabajo para listado'!$A$151:$Z$151,0)),0)+IFERROR(INDEX('Hoja de Trabajo para listado'!$AB$155:$BA$1048576,MATCH($A162,'Hoja de Trabajo para listado'!$AB$155:$AB$1048576,0),MATCH((CUADRO!Q$4&amp;$E162),'Hoja de Trabajo para listado'!$AB$151:$BA$151,0)),0)+IFERROR(INDEX('Hoja de Trabajo para listado'!$BC$155:$CB$1048576,MATCH($A162,'Hoja de Trabajo para listado'!$BC$155:$BC$1048576,0),MATCH((CUADRO!Q$4&amp;$E162),'Hoja de Trabajo para listado'!$BC$151:$CB$151,0)),0)+IFERROR(INDEX('Hoja de Trabajo para listado'!$DE$153:$DG$274,MATCH($A162,'Hoja de Trabajo para listado'!$DE$153:$DE$1048576,0),MATCH((CUADRO!Q$4&amp;$E162),'Hoja de Trabajo para listado'!$DE$151:$DG$151,0)),0)+IFERROR(INDEX('Hoja de Trabajo para listado'!$CD$155:$DC$1048576,MATCH($A162,'Hoja de Trabajo para listado'!$CD$155:$CD$1048576,0),MATCH((CUADRO!Q$4&amp;$E162),'Hoja de Trabajo para listado'!$CD$151:$DC$151,0)),0)</f>
        <v>0</v>
      </c>
      <c r="R162" s="243">
        <f t="shared" ca="1" si="7"/>
        <v>5555.56</v>
      </c>
      <c r="S162" s="243">
        <f ca="1">+R161+R162</f>
        <v>5555.56</v>
      </c>
      <c r="T162" s="243">
        <f ca="1">+S162</f>
        <v>5555.56</v>
      </c>
      <c r="U162" s="242">
        <f t="shared" si="8"/>
        <v>2</v>
      </c>
      <c r="V162" s="327" t="str">
        <f>+VLOOKUP(A162,bd_lista!$A$3:$E$592,5,FALSE)</f>
        <v>Instituciones Descentralizadas</v>
      </c>
      <c r="W162" s="398"/>
      <c r="X162" s="240">
        <f>+VLOOKUP(A162,[4]Sheet1!$A$13:$D$744,4,FALSE)</f>
        <v>20</v>
      </c>
      <c r="Y162" s="240" t="str">
        <f>+VLOOKUP(X162,bd_lista!$A$3:$C$592,3,FALSE)</f>
        <v>Ministerio de Defensa</v>
      </c>
      <c r="Z162" s="288"/>
      <c r="AA162" s="289"/>
    </row>
    <row r="163" spans="1:27" ht="15" customHeight="1">
      <c r="A163" s="249">
        <v>244</v>
      </c>
      <c r="B163" s="393">
        <f>+A163</f>
        <v>244</v>
      </c>
      <c r="C163" s="245" t="str">
        <f>+VLOOKUP(A163,bd_lista!$A$3:$C$592,3,FALSE)</f>
        <v>Servicio Nacional de Aerofotogrametría</v>
      </c>
      <c r="D163" s="395" t="str">
        <f>+C163</f>
        <v>Servicio Nacional de Aerofotogrametría</v>
      </c>
      <c r="E163" s="245" t="s">
        <v>1303</v>
      </c>
      <c r="F163" s="241">
        <f ca="1">+IFERROR(INDEX('Hoja de Trabajo para listado'!$A$155:$Z$1048576,MATCH($A163,'Hoja de Trabajo para listado'!$A$155:$A$1048576,0),MATCH((CUADRO!F$4&amp;$E163),'Hoja de Trabajo para listado'!$A$151:$Z$151,0)),0)+IFERROR(INDEX('Hoja de Trabajo para listado'!$AB$155:$BA$1048576,MATCH($A163,'Hoja de Trabajo para listado'!$AB$155:$AB$1048576,0),MATCH((CUADRO!F$4&amp;$E163),'Hoja de Trabajo para listado'!$AB$151:$BA$151,0)),0)+IFERROR(INDEX('Hoja de Trabajo para listado'!$BC$155:$CB$1048576,MATCH($A163,'Hoja de Trabajo para listado'!$BC$155:$BC$1048576,0),MATCH((CUADRO!F$4&amp;$E163),'Hoja de Trabajo para listado'!$BC$151:$CB$151,0)),0)+IFERROR(INDEX('Hoja de Trabajo para listado'!$DE$153:$DG$274,MATCH($A163,'Hoja de Trabajo para listado'!$DE$153:$DE$1048576,0),MATCH((CUADRO!F$4&amp;$E163),'Hoja de Trabajo para listado'!$DE$151:$DG$151,0)),0)+IFERROR(INDEX('Hoja de Trabajo para listado'!$CD$155:$DC$1048576,MATCH($A163,'Hoja de Trabajo para listado'!$CD$155:$CD$1048576,0),MATCH((CUADRO!F$4&amp;$E163),'Hoja de Trabajo para listado'!$CD$151:$DC$151,0)),0)</f>
        <v>0</v>
      </c>
      <c r="G163" s="241">
        <f ca="1">+IFERROR(INDEX('Hoja de Trabajo para listado'!$A$155:$Z$1048576,MATCH($A163,'Hoja de Trabajo para listado'!$A$155:$A$1048576,0),MATCH((CUADRO!G$4&amp;$E163),'Hoja de Trabajo para listado'!$A$151:$Z$151,0)),0)+IFERROR(INDEX('Hoja de Trabajo para listado'!$AB$155:$BA$1048576,MATCH($A163,'Hoja de Trabajo para listado'!$AB$155:$AB$1048576,0),MATCH((CUADRO!G$4&amp;$E163),'Hoja de Trabajo para listado'!$AB$151:$BA$151,0)),0)+IFERROR(INDEX('Hoja de Trabajo para listado'!$BC$155:$CB$1048576,MATCH($A163,'Hoja de Trabajo para listado'!$BC$155:$BC$1048576,0),MATCH((CUADRO!G$4&amp;$E163),'Hoja de Trabajo para listado'!$BC$151:$CB$151,0)),0)+IFERROR(INDEX('Hoja de Trabajo para listado'!$DE$153:$DG$274,MATCH($A163,'Hoja de Trabajo para listado'!$DE$153:$DE$1048576,0),MATCH((CUADRO!G$4&amp;$E163),'Hoja de Trabajo para listado'!$DE$151:$DG$151,0)),0)+IFERROR(INDEX('Hoja de Trabajo para listado'!$CD$155:$DC$1048576,MATCH($A163,'Hoja de Trabajo para listado'!$CD$155:$CD$1048576,0),MATCH((CUADRO!G$4&amp;$E163),'Hoja de Trabajo para listado'!$CD$151:$DC$151,0)),0)</f>
        <v>0</v>
      </c>
      <c r="H163" s="241">
        <f ca="1">+IFERROR(INDEX('Hoja de Trabajo para listado'!$A$155:$Z$1048576,MATCH($A163,'Hoja de Trabajo para listado'!$A$155:$A$1048576,0),MATCH((CUADRO!H$4&amp;$E163),'Hoja de Trabajo para listado'!$A$151:$Z$151,0)),0)+IFERROR(INDEX('Hoja de Trabajo para listado'!$AB$155:$BA$1048576,MATCH($A163,'Hoja de Trabajo para listado'!$AB$155:$AB$1048576,0),MATCH((CUADRO!H$4&amp;$E163),'Hoja de Trabajo para listado'!$AB$151:$BA$151,0)),0)+IFERROR(INDEX('Hoja de Trabajo para listado'!$BC$155:$CB$1048576,MATCH($A163,'Hoja de Trabajo para listado'!$BC$155:$BC$1048576,0),MATCH((CUADRO!H$4&amp;$E163),'Hoja de Trabajo para listado'!$BC$151:$CB$151,0)),0)+IFERROR(INDEX('Hoja de Trabajo para listado'!$DE$153:$DG$274,MATCH($A163,'Hoja de Trabajo para listado'!$DE$153:$DE$1048576,0),MATCH((CUADRO!H$4&amp;$E163),'Hoja de Trabajo para listado'!$DE$151:$DG$151,0)),0)+IFERROR(INDEX('Hoja de Trabajo para listado'!$CD$155:$DC$1048576,MATCH($A163,'Hoja de Trabajo para listado'!$CD$155:$CD$1048576,0),MATCH((CUADRO!H$4&amp;$E163),'Hoja de Trabajo para listado'!$CD$151:$DC$151,0)),0)</f>
        <v>0</v>
      </c>
      <c r="I163" s="241">
        <f ca="1">+IFERROR(INDEX('Hoja de Trabajo para listado'!$A$155:$Z$1048576,MATCH($A163,'Hoja de Trabajo para listado'!$A$155:$A$1048576,0),MATCH((CUADRO!I$4&amp;$E163),'Hoja de Trabajo para listado'!$A$151:$Z$151,0)),0)+IFERROR(INDEX('Hoja de Trabajo para listado'!$AB$155:$BA$1048576,MATCH($A163,'Hoja de Trabajo para listado'!$AB$155:$AB$1048576,0),MATCH((CUADRO!I$4&amp;$E163),'Hoja de Trabajo para listado'!$AB$151:$BA$151,0)),0)+IFERROR(INDEX('Hoja de Trabajo para listado'!$BC$155:$CB$1048576,MATCH($A163,'Hoja de Trabajo para listado'!$BC$155:$BC$1048576,0),MATCH((CUADRO!I$4&amp;$E163),'Hoja de Trabajo para listado'!$BC$151:$CB$151,0)),0)+IFERROR(INDEX('Hoja de Trabajo para listado'!$DE$153:$DG$274,MATCH($A163,'Hoja de Trabajo para listado'!$DE$153:$DE$1048576,0),MATCH((CUADRO!I$4&amp;$E163),'Hoja de Trabajo para listado'!$DE$151:$DG$151,0)),0)+IFERROR(INDEX('Hoja de Trabajo para listado'!$CD$155:$DC$1048576,MATCH($A163,'Hoja de Trabajo para listado'!$CD$155:$CD$1048576,0),MATCH((CUADRO!I$4&amp;$E163),'Hoja de Trabajo para listado'!$CD$151:$DC$151,0)),0)</f>
        <v>0</v>
      </c>
      <c r="J163" s="241">
        <f ca="1">+IFERROR(INDEX('Hoja de Trabajo para listado'!$A$155:$Z$1048576,MATCH($A163,'Hoja de Trabajo para listado'!$A$155:$A$1048576,0),MATCH((CUADRO!J$4&amp;$E163),'Hoja de Trabajo para listado'!$A$151:$Z$151,0)),0)+IFERROR(INDEX('Hoja de Trabajo para listado'!$AB$155:$BA$1048576,MATCH($A163,'Hoja de Trabajo para listado'!$AB$155:$AB$1048576,0),MATCH((CUADRO!J$4&amp;$E163),'Hoja de Trabajo para listado'!$AB$151:$BA$151,0)),0)+IFERROR(INDEX('Hoja de Trabajo para listado'!$BC$155:$CB$1048576,MATCH($A163,'Hoja de Trabajo para listado'!$BC$155:$BC$1048576,0),MATCH((CUADRO!J$4&amp;$E163),'Hoja de Trabajo para listado'!$BC$151:$CB$151,0)),0)+IFERROR(INDEX('Hoja de Trabajo para listado'!$DE$153:$DG$274,MATCH($A163,'Hoja de Trabajo para listado'!$DE$153:$DE$1048576,0),MATCH((CUADRO!J$4&amp;$E163),'Hoja de Trabajo para listado'!$DE$151:$DG$151,0)),0)+IFERROR(INDEX('Hoja de Trabajo para listado'!$CD$155:$DC$1048576,MATCH($A163,'Hoja de Trabajo para listado'!$CD$155:$CD$1048576,0),MATCH((CUADRO!J$4&amp;$E163),'Hoja de Trabajo para listado'!$CD$151:$DC$151,0)),0)</f>
        <v>0</v>
      </c>
      <c r="K163" s="241">
        <f ca="1">+IFERROR(INDEX('Hoja de Trabajo para listado'!$A$155:$Z$1048576,MATCH($A163,'Hoja de Trabajo para listado'!$A$155:$A$1048576,0),MATCH((CUADRO!K$4&amp;$E163),'Hoja de Trabajo para listado'!$A$151:$Z$151,0)),0)+IFERROR(INDEX('Hoja de Trabajo para listado'!$AB$155:$BA$1048576,MATCH($A163,'Hoja de Trabajo para listado'!$AB$155:$AB$1048576,0),MATCH((CUADRO!K$4&amp;$E163),'Hoja de Trabajo para listado'!$AB$151:$BA$151,0)),0)+IFERROR(INDEX('Hoja de Trabajo para listado'!$BC$155:$CB$1048576,MATCH($A163,'Hoja de Trabajo para listado'!$BC$155:$BC$1048576,0),MATCH((CUADRO!K$4&amp;$E163),'Hoja de Trabajo para listado'!$BC$151:$CB$151,0)),0)+IFERROR(INDEX('Hoja de Trabajo para listado'!$DE$153:$DG$274,MATCH($A163,'Hoja de Trabajo para listado'!$DE$153:$DE$1048576,0),MATCH((CUADRO!K$4&amp;$E163),'Hoja de Trabajo para listado'!$DE$151:$DG$151,0)),0)+IFERROR(INDEX('Hoja de Trabajo para listado'!$CD$155:$DC$1048576,MATCH($A163,'Hoja de Trabajo para listado'!$CD$155:$CD$1048576,0),MATCH((CUADRO!K$4&amp;$E163),'Hoja de Trabajo para listado'!$CD$151:$DC$151,0)),0)</f>
        <v>0</v>
      </c>
      <c r="L163" s="241">
        <f ca="1">+IFERROR(INDEX('Hoja de Trabajo para listado'!$A$155:$Z$1048576,MATCH($A163,'Hoja de Trabajo para listado'!$A$155:$A$1048576,0),MATCH((CUADRO!L$4&amp;$E163),'Hoja de Trabajo para listado'!$A$151:$Z$151,0)),0)+IFERROR(INDEX('Hoja de Trabajo para listado'!$AB$155:$BA$1048576,MATCH($A163,'Hoja de Trabajo para listado'!$AB$155:$AB$1048576,0),MATCH((CUADRO!L$4&amp;$E163),'Hoja de Trabajo para listado'!$AB$151:$BA$151,0)),0)+IFERROR(INDEX('Hoja de Trabajo para listado'!$BC$155:$CB$1048576,MATCH($A163,'Hoja de Trabajo para listado'!$BC$155:$BC$1048576,0),MATCH((CUADRO!L$4&amp;$E163),'Hoja de Trabajo para listado'!$BC$151:$CB$151,0)),0)+IFERROR(INDEX('Hoja de Trabajo para listado'!$DE$153:$DG$274,MATCH($A163,'Hoja de Trabajo para listado'!$DE$153:$DE$1048576,0),MATCH((CUADRO!L$4&amp;$E163),'Hoja de Trabajo para listado'!$DE$151:$DG$151,0)),0)+IFERROR(INDEX('Hoja de Trabajo para listado'!$CD$155:$DC$1048576,MATCH($A163,'Hoja de Trabajo para listado'!$CD$155:$CD$1048576,0),MATCH((CUADRO!L$4&amp;$E163),'Hoja de Trabajo para listado'!$CD$151:$DC$151,0)),0)</f>
        <v>0</v>
      </c>
      <c r="M163" s="241">
        <f ca="1">+IFERROR(INDEX('Hoja de Trabajo para listado'!$A$155:$Z$1048576,MATCH($A163,'Hoja de Trabajo para listado'!$A$155:$A$1048576,0),MATCH((CUADRO!M$4&amp;$E163),'Hoja de Trabajo para listado'!$A$151:$Z$151,0)),0)+IFERROR(INDEX('Hoja de Trabajo para listado'!$AB$155:$BA$1048576,MATCH($A163,'Hoja de Trabajo para listado'!$AB$155:$AB$1048576,0),MATCH((CUADRO!M$4&amp;$E163),'Hoja de Trabajo para listado'!$AB$151:$BA$151,0)),0)+IFERROR(INDEX('Hoja de Trabajo para listado'!$BC$155:$CB$1048576,MATCH($A163,'Hoja de Trabajo para listado'!$BC$155:$BC$1048576,0),MATCH((CUADRO!M$4&amp;$E163),'Hoja de Trabajo para listado'!$BC$151:$CB$151,0)),0)+IFERROR(INDEX('Hoja de Trabajo para listado'!$DE$153:$DG$274,MATCH($A163,'Hoja de Trabajo para listado'!$DE$153:$DE$1048576,0),MATCH((CUADRO!M$4&amp;$E163),'Hoja de Trabajo para listado'!$DE$151:$DG$151,0)),0)+IFERROR(INDEX('Hoja de Trabajo para listado'!$CD$155:$DC$1048576,MATCH($A163,'Hoja de Trabajo para listado'!$CD$155:$CD$1048576,0),MATCH((CUADRO!M$4&amp;$E163),'Hoja de Trabajo para listado'!$CD$151:$DC$151,0)),0)</f>
        <v>0</v>
      </c>
      <c r="N163" s="241">
        <f ca="1">+IFERROR(INDEX('Hoja de Trabajo para listado'!$A$155:$Z$1048576,MATCH($A163,'Hoja de Trabajo para listado'!$A$155:$A$1048576,0),MATCH((CUADRO!N$4&amp;$E163),'Hoja de Trabajo para listado'!$A$151:$Z$151,0)),0)+IFERROR(INDEX('Hoja de Trabajo para listado'!$AB$155:$BA$1048576,MATCH($A163,'Hoja de Trabajo para listado'!$AB$155:$AB$1048576,0),MATCH((CUADRO!N$4&amp;$E163),'Hoja de Trabajo para listado'!$AB$151:$BA$151,0)),0)+IFERROR(INDEX('Hoja de Trabajo para listado'!$BC$155:$CB$1048576,MATCH($A163,'Hoja de Trabajo para listado'!$BC$155:$BC$1048576,0),MATCH((CUADRO!N$4&amp;$E163),'Hoja de Trabajo para listado'!$BC$151:$CB$151,0)),0)+IFERROR(INDEX('Hoja de Trabajo para listado'!$DE$153:$DG$274,MATCH($A163,'Hoja de Trabajo para listado'!$DE$153:$DE$1048576,0),MATCH((CUADRO!N$4&amp;$E163),'Hoja de Trabajo para listado'!$DE$151:$DG$151,0)),0)+IFERROR(INDEX('Hoja de Trabajo para listado'!$CD$155:$DC$1048576,MATCH($A163,'Hoja de Trabajo para listado'!$CD$155:$CD$1048576,0),MATCH((CUADRO!N$4&amp;$E163),'Hoja de Trabajo para listado'!$CD$151:$DC$151,0)),0)</f>
        <v>0</v>
      </c>
      <c r="O163" s="241">
        <f ca="1">+IFERROR(INDEX('Hoja de Trabajo para listado'!$A$155:$Z$1048576,MATCH($A163,'Hoja de Trabajo para listado'!$A$155:$A$1048576,0),MATCH((CUADRO!O$4&amp;$E163),'Hoja de Trabajo para listado'!$A$151:$Z$151,0)),0)+IFERROR(INDEX('Hoja de Trabajo para listado'!$AB$155:$BA$1048576,MATCH($A163,'Hoja de Trabajo para listado'!$AB$155:$AB$1048576,0),MATCH((CUADRO!O$4&amp;$E163),'Hoja de Trabajo para listado'!$AB$151:$BA$151,0)),0)+IFERROR(INDEX('Hoja de Trabajo para listado'!$BC$155:$CB$1048576,MATCH($A163,'Hoja de Trabajo para listado'!$BC$155:$BC$1048576,0),MATCH((CUADRO!O$4&amp;$E163),'Hoja de Trabajo para listado'!$BC$151:$CB$151,0)),0)+IFERROR(INDEX('Hoja de Trabajo para listado'!$DE$153:$DG$274,MATCH($A163,'Hoja de Trabajo para listado'!$DE$153:$DE$1048576,0),MATCH((CUADRO!O$4&amp;$E163),'Hoja de Trabajo para listado'!$DE$151:$DG$151,0)),0)+IFERROR(INDEX('Hoja de Trabajo para listado'!$CD$155:$DC$1048576,MATCH($A163,'Hoja de Trabajo para listado'!$CD$155:$CD$1048576,0),MATCH((CUADRO!O$4&amp;$E163),'Hoja de Trabajo para listado'!$CD$151:$DC$151,0)),0)</f>
        <v>0</v>
      </c>
      <c r="P163" s="241">
        <f ca="1">+IFERROR(INDEX('Hoja de Trabajo para listado'!$A$155:$Z$1048576,MATCH($A163,'Hoja de Trabajo para listado'!$A$155:$A$1048576,0),MATCH((CUADRO!P$4&amp;$E163),'Hoja de Trabajo para listado'!$A$151:$Z$151,0)),0)+IFERROR(INDEX('Hoja de Trabajo para listado'!$AB$155:$BA$1048576,MATCH($A163,'Hoja de Trabajo para listado'!$AB$155:$AB$1048576,0),MATCH((CUADRO!P$4&amp;$E163),'Hoja de Trabajo para listado'!$AB$151:$BA$151,0)),0)+IFERROR(INDEX('Hoja de Trabajo para listado'!$BC$155:$CB$1048576,MATCH($A163,'Hoja de Trabajo para listado'!$BC$155:$BC$1048576,0),MATCH((CUADRO!P$4&amp;$E163),'Hoja de Trabajo para listado'!$BC$151:$CB$151,0)),0)+IFERROR(INDEX('Hoja de Trabajo para listado'!$DE$153:$DG$274,MATCH($A163,'Hoja de Trabajo para listado'!$DE$153:$DE$1048576,0),MATCH((CUADRO!P$4&amp;$E163),'Hoja de Trabajo para listado'!$DE$151:$DG$151,0)),0)+IFERROR(INDEX('Hoja de Trabajo para listado'!$CD$155:$DC$1048576,MATCH($A163,'Hoja de Trabajo para listado'!$CD$155:$CD$1048576,0),MATCH((CUADRO!P$4&amp;$E163),'Hoja de Trabajo para listado'!$CD$151:$DC$151,0)),0)</f>
        <v>0</v>
      </c>
      <c r="Q163" s="241">
        <f ca="1">+IFERROR(INDEX('Hoja de Trabajo para listado'!$A$155:$Z$1048576,MATCH($A163,'Hoja de Trabajo para listado'!$A$155:$A$1048576,0),MATCH((CUADRO!Q$4&amp;$E163),'Hoja de Trabajo para listado'!$A$151:$Z$151,0)),0)+IFERROR(INDEX('Hoja de Trabajo para listado'!$AB$155:$BA$1048576,MATCH($A163,'Hoja de Trabajo para listado'!$AB$155:$AB$1048576,0),MATCH((CUADRO!Q$4&amp;$E163),'Hoja de Trabajo para listado'!$AB$151:$BA$151,0)),0)+IFERROR(INDEX('Hoja de Trabajo para listado'!$BC$155:$CB$1048576,MATCH($A163,'Hoja de Trabajo para listado'!$BC$155:$BC$1048576,0),MATCH((CUADRO!Q$4&amp;$E163),'Hoja de Trabajo para listado'!$BC$151:$CB$151,0)),0)+IFERROR(INDEX('Hoja de Trabajo para listado'!$DE$153:$DG$274,MATCH($A163,'Hoja de Trabajo para listado'!$DE$153:$DE$1048576,0),MATCH((CUADRO!Q$4&amp;$E163),'Hoja de Trabajo para listado'!$DE$151:$DG$151,0)),0)+IFERROR(INDEX('Hoja de Trabajo para listado'!$CD$155:$DC$1048576,MATCH($A163,'Hoja de Trabajo para listado'!$CD$155:$CD$1048576,0),MATCH((CUADRO!Q$4&amp;$E163),'Hoja de Trabajo para listado'!$CD$151:$DC$151,0)),0)</f>
        <v>0</v>
      </c>
      <c r="R163" s="241">
        <f t="shared" ca="1" si="7"/>
        <v>0</v>
      </c>
      <c r="S163" s="241"/>
      <c r="T163" s="241">
        <f ca="1">+T164</f>
        <v>24461</v>
      </c>
      <c r="U163" s="240">
        <f t="shared" si="8"/>
        <v>1</v>
      </c>
      <c r="V163" s="327" t="str">
        <f>+VLOOKUP(A163,bd_lista!$A$3:$E$592,5,FALSE)</f>
        <v>Instituciones Descentralizadas</v>
      </c>
      <c r="W163" s="397" t="str">
        <f>+V163</f>
        <v>Instituciones Descentralizadas</v>
      </c>
      <c r="X163" s="240">
        <f>+VLOOKUP(A163,[4]Sheet1!$A$13:$D$744,4,FALSE)</f>
        <v>20</v>
      </c>
      <c r="Y163" s="240" t="str">
        <f>+VLOOKUP(X163,bd_lista!$A$3:$C$592,3,FALSE)</f>
        <v>Ministerio de Defensa</v>
      </c>
      <c r="Z163" s="290">
        <f>+X163</f>
        <v>20</v>
      </c>
      <c r="AA163" s="315" t="str">
        <f>+Y163</f>
        <v>Ministerio de Defensa</v>
      </c>
    </row>
    <row r="164" spans="1:27" ht="15" customHeight="1">
      <c r="A164" s="32">
        <v>244</v>
      </c>
      <c r="B164" s="394"/>
      <c r="C164" s="327" t="str">
        <f>+VLOOKUP(A164,bd_lista!$A$3:$C$592,3,FALSE)</f>
        <v>Servicio Nacional de Aerofotogrametría</v>
      </c>
      <c r="D164" s="396"/>
      <c r="E164" s="327" t="s">
        <v>1304</v>
      </c>
      <c r="F164" s="243">
        <f ca="1">+IFERROR(INDEX('Hoja de Trabajo para listado'!$A$155:$Z$1048576,MATCH($A164,'Hoja de Trabajo para listado'!$A$155:$A$1048576,0),MATCH((CUADRO!F$4&amp;$E164),'Hoja de Trabajo para listado'!$A$151:$Z$151,0)),0)+IFERROR(INDEX('Hoja de Trabajo para listado'!$AB$155:$BA$1048576,MATCH($A164,'Hoja de Trabajo para listado'!$AB$155:$AB$1048576,0),MATCH((CUADRO!F$4&amp;$E164),'Hoja de Trabajo para listado'!$AB$151:$BA$151,0)),0)+IFERROR(INDEX('Hoja de Trabajo para listado'!$BC$155:$CB$1048576,MATCH($A164,'Hoja de Trabajo para listado'!$BC$155:$BC$1048576,0),MATCH((CUADRO!F$4&amp;$E164),'Hoja de Trabajo para listado'!$BC$151:$CB$151,0)),0)+IFERROR(INDEX('Hoja de Trabajo para listado'!$DE$153:$DG$274,MATCH($A164,'Hoja de Trabajo para listado'!$DE$153:$DE$1048576,0),MATCH((CUADRO!F$4&amp;$E164),'Hoja de Trabajo para listado'!$DE$151:$DG$151,0)),0)+IFERROR(INDEX('Hoja de Trabajo para listado'!$CD$155:$DC$1048576,MATCH($A164,'Hoja de Trabajo para listado'!$CD$155:$CD$1048576,0),MATCH((CUADRO!F$4&amp;$E164),'Hoja de Trabajo para listado'!$CD$151:$DC$151,0)),0)</f>
        <v>0</v>
      </c>
      <c r="G164" s="243">
        <f ca="1">+IFERROR(INDEX('Hoja de Trabajo para listado'!$A$155:$Z$1048576,MATCH($A164,'Hoja de Trabajo para listado'!$A$155:$A$1048576,0),MATCH((CUADRO!G$4&amp;$E164),'Hoja de Trabajo para listado'!$A$151:$Z$151,0)),0)+IFERROR(INDEX('Hoja de Trabajo para listado'!$AB$155:$BA$1048576,MATCH($A164,'Hoja de Trabajo para listado'!$AB$155:$AB$1048576,0),MATCH((CUADRO!G$4&amp;$E164),'Hoja de Trabajo para listado'!$AB$151:$BA$151,0)),0)+IFERROR(INDEX('Hoja de Trabajo para listado'!$BC$155:$CB$1048576,MATCH($A164,'Hoja de Trabajo para listado'!$BC$155:$BC$1048576,0),MATCH((CUADRO!G$4&amp;$E164),'Hoja de Trabajo para listado'!$BC$151:$CB$151,0)),0)+IFERROR(INDEX('Hoja de Trabajo para listado'!$DE$153:$DG$274,MATCH($A164,'Hoja de Trabajo para listado'!$DE$153:$DE$1048576,0),MATCH((CUADRO!G$4&amp;$E164),'Hoja de Trabajo para listado'!$DE$151:$DG$151,0)),0)+IFERROR(INDEX('Hoja de Trabajo para listado'!$CD$155:$DC$1048576,MATCH($A164,'Hoja de Trabajo para listado'!$CD$155:$CD$1048576,0),MATCH((CUADRO!G$4&amp;$E164),'Hoja de Trabajo para listado'!$CD$151:$DC$151,0)),0)</f>
        <v>0</v>
      </c>
      <c r="H164" s="243">
        <f ca="1">+IFERROR(INDEX('Hoja de Trabajo para listado'!$A$155:$Z$1048576,MATCH($A164,'Hoja de Trabajo para listado'!$A$155:$A$1048576,0),MATCH((CUADRO!H$4&amp;$E164),'Hoja de Trabajo para listado'!$A$151:$Z$151,0)),0)+IFERROR(INDEX('Hoja de Trabajo para listado'!$AB$155:$BA$1048576,MATCH($A164,'Hoja de Trabajo para listado'!$AB$155:$AB$1048576,0),MATCH((CUADRO!H$4&amp;$E164),'Hoja de Trabajo para listado'!$AB$151:$BA$151,0)),0)+IFERROR(INDEX('Hoja de Trabajo para listado'!$BC$155:$CB$1048576,MATCH($A164,'Hoja de Trabajo para listado'!$BC$155:$BC$1048576,0),MATCH((CUADRO!H$4&amp;$E164),'Hoja de Trabajo para listado'!$BC$151:$CB$151,0)),0)+IFERROR(INDEX('Hoja de Trabajo para listado'!$DE$153:$DG$274,MATCH($A164,'Hoja de Trabajo para listado'!$DE$153:$DE$1048576,0),MATCH((CUADRO!H$4&amp;$E164),'Hoja de Trabajo para listado'!$DE$151:$DG$151,0)),0)+IFERROR(INDEX('Hoja de Trabajo para listado'!$CD$155:$DC$1048576,MATCH($A164,'Hoja de Trabajo para listado'!$CD$155:$CD$1048576,0),MATCH((CUADRO!H$4&amp;$E164),'Hoja de Trabajo para listado'!$CD$151:$DC$151,0)),0)</f>
        <v>0</v>
      </c>
      <c r="I164" s="243">
        <f ca="1">+IFERROR(INDEX('Hoja de Trabajo para listado'!$A$155:$Z$1048576,MATCH($A164,'Hoja de Trabajo para listado'!$A$155:$A$1048576,0),MATCH((CUADRO!I$4&amp;$E164),'Hoja de Trabajo para listado'!$A$151:$Z$151,0)),0)+IFERROR(INDEX('Hoja de Trabajo para listado'!$AB$155:$BA$1048576,MATCH($A164,'Hoja de Trabajo para listado'!$AB$155:$AB$1048576,0),MATCH((CUADRO!I$4&amp;$E164),'Hoja de Trabajo para listado'!$AB$151:$BA$151,0)),0)+IFERROR(INDEX('Hoja de Trabajo para listado'!$BC$155:$CB$1048576,MATCH($A164,'Hoja de Trabajo para listado'!$BC$155:$BC$1048576,0),MATCH((CUADRO!I$4&amp;$E164),'Hoja de Trabajo para listado'!$BC$151:$CB$151,0)),0)+IFERROR(INDEX('Hoja de Trabajo para listado'!$DE$153:$DG$274,MATCH($A164,'Hoja de Trabajo para listado'!$DE$153:$DE$1048576,0),MATCH((CUADRO!I$4&amp;$E164),'Hoja de Trabajo para listado'!$DE$151:$DG$151,0)),0)+IFERROR(INDEX('Hoja de Trabajo para listado'!$CD$155:$DC$1048576,MATCH($A164,'Hoja de Trabajo para listado'!$CD$155:$CD$1048576,0),MATCH((CUADRO!I$4&amp;$E164),'Hoja de Trabajo para listado'!$CD$151:$DC$151,0)),0)</f>
        <v>0</v>
      </c>
      <c r="J164" s="243">
        <f ca="1">+IFERROR(INDEX('Hoja de Trabajo para listado'!$A$155:$Z$1048576,MATCH($A164,'Hoja de Trabajo para listado'!$A$155:$A$1048576,0),MATCH((CUADRO!J$4&amp;$E164),'Hoja de Trabajo para listado'!$A$151:$Z$151,0)),0)+IFERROR(INDEX('Hoja de Trabajo para listado'!$AB$155:$BA$1048576,MATCH($A164,'Hoja de Trabajo para listado'!$AB$155:$AB$1048576,0),MATCH((CUADRO!J$4&amp;$E164),'Hoja de Trabajo para listado'!$AB$151:$BA$151,0)),0)+IFERROR(INDEX('Hoja de Trabajo para listado'!$BC$155:$CB$1048576,MATCH($A164,'Hoja de Trabajo para listado'!$BC$155:$BC$1048576,0),MATCH((CUADRO!J$4&amp;$E164),'Hoja de Trabajo para listado'!$BC$151:$CB$151,0)),0)+IFERROR(INDEX('Hoja de Trabajo para listado'!$DE$153:$DG$274,MATCH($A164,'Hoja de Trabajo para listado'!$DE$153:$DE$1048576,0),MATCH((CUADRO!J$4&amp;$E164),'Hoja de Trabajo para listado'!$DE$151:$DG$151,0)),0)+IFERROR(INDEX('Hoja de Trabajo para listado'!$CD$155:$DC$1048576,MATCH($A164,'Hoja de Trabajo para listado'!$CD$155:$CD$1048576,0),MATCH((CUADRO!J$4&amp;$E164),'Hoja de Trabajo para listado'!$CD$151:$DC$151,0)),0)</f>
        <v>0</v>
      </c>
      <c r="K164" s="243">
        <f ca="1">+IFERROR(INDEX('Hoja de Trabajo para listado'!$A$155:$Z$1048576,MATCH($A164,'Hoja de Trabajo para listado'!$A$155:$A$1048576,0),MATCH((CUADRO!K$4&amp;$E164),'Hoja de Trabajo para listado'!$A$151:$Z$151,0)),0)+IFERROR(INDEX('Hoja de Trabajo para listado'!$AB$155:$BA$1048576,MATCH($A164,'Hoja de Trabajo para listado'!$AB$155:$AB$1048576,0),MATCH((CUADRO!K$4&amp;$E164),'Hoja de Trabajo para listado'!$AB$151:$BA$151,0)),0)+IFERROR(INDEX('Hoja de Trabajo para listado'!$BC$155:$CB$1048576,MATCH($A164,'Hoja de Trabajo para listado'!$BC$155:$BC$1048576,0),MATCH((CUADRO!K$4&amp;$E164),'Hoja de Trabajo para listado'!$BC$151:$CB$151,0)),0)+IFERROR(INDEX('Hoja de Trabajo para listado'!$DE$153:$DG$274,MATCH($A164,'Hoja de Trabajo para listado'!$DE$153:$DE$1048576,0),MATCH((CUADRO!K$4&amp;$E164),'Hoja de Trabajo para listado'!$DE$151:$DG$151,0)),0)+IFERROR(INDEX('Hoja de Trabajo para listado'!$CD$155:$DC$1048576,MATCH($A164,'Hoja de Trabajo para listado'!$CD$155:$CD$1048576,0),MATCH((CUADRO!K$4&amp;$E164),'Hoja de Trabajo para listado'!$CD$151:$DC$151,0)),0)</f>
        <v>0</v>
      </c>
      <c r="L164" s="243">
        <f ca="1">+IFERROR(INDEX('Hoja de Trabajo para listado'!$A$155:$Z$1048576,MATCH($A164,'Hoja de Trabajo para listado'!$A$155:$A$1048576,0),MATCH((CUADRO!L$4&amp;$E164),'Hoja de Trabajo para listado'!$A$151:$Z$151,0)),0)+IFERROR(INDEX('Hoja de Trabajo para listado'!$AB$155:$BA$1048576,MATCH($A164,'Hoja de Trabajo para listado'!$AB$155:$AB$1048576,0),MATCH((CUADRO!L$4&amp;$E164),'Hoja de Trabajo para listado'!$AB$151:$BA$151,0)),0)+IFERROR(INDEX('Hoja de Trabajo para listado'!$BC$155:$CB$1048576,MATCH($A164,'Hoja de Trabajo para listado'!$BC$155:$BC$1048576,0),MATCH((CUADRO!L$4&amp;$E164),'Hoja de Trabajo para listado'!$BC$151:$CB$151,0)),0)+IFERROR(INDEX('Hoja de Trabajo para listado'!$DE$153:$DG$274,MATCH($A164,'Hoja de Trabajo para listado'!$DE$153:$DE$1048576,0),MATCH((CUADRO!L$4&amp;$E164),'Hoja de Trabajo para listado'!$DE$151:$DG$151,0)),0)+IFERROR(INDEX('Hoja de Trabajo para listado'!$CD$155:$DC$1048576,MATCH($A164,'Hoja de Trabajo para listado'!$CD$155:$CD$1048576,0),MATCH((CUADRO!L$4&amp;$E164),'Hoja de Trabajo para listado'!$CD$151:$DC$151,0)),0)</f>
        <v>0</v>
      </c>
      <c r="M164" s="243">
        <f ca="1">+IFERROR(INDEX('Hoja de Trabajo para listado'!$A$155:$Z$1048576,MATCH($A164,'Hoja de Trabajo para listado'!$A$155:$A$1048576,0),MATCH((CUADRO!M$4&amp;$E164),'Hoja de Trabajo para listado'!$A$151:$Z$151,0)),0)+IFERROR(INDEX('Hoja de Trabajo para listado'!$AB$155:$BA$1048576,MATCH($A164,'Hoja de Trabajo para listado'!$AB$155:$AB$1048576,0),MATCH((CUADRO!M$4&amp;$E164),'Hoja de Trabajo para listado'!$AB$151:$BA$151,0)),0)+IFERROR(INDEX('Hoja de Trabajo para listado'!$BC$155:$CB$1048576,MATCH($A164,'Hoja de Trabajo para listado'!$BC$155:$BC$1048576,0),MATCH((CUADRO!M$4&amp;$E164),'Hoja de Trabajo para listado'!$BC$151:$CB$151,0)),0)+IFERROR(INDEX('Hoja de Trabajo para listado'!$DE$153:$DG$274,MATCH($A164,'Hoja de Trabajo para listado'!$DE$153:$DE$1048576,0),MATCH((CUADRO!M$4&amp;$E164),'Hoja de Trabajo para listado'!$DE$151:$DG$151,0)),0)+IFERROR(INDEX('Hoja de Trabajo para listado'!$CD$155:$DC$1048576,MATCH($A164,'Hoja de Trabajo para listado'!$CD$155:$CD$1048576,0),MATCH((CUADRO!M$4&amp;$E164),'Hoja de Trabajo para listado'!$CD$151:$DC$151,0)),0)</f>
        <v>0</v>
      </c>
      <c r="N164" s="243">
        <f ca="1">+IFERROR(INDEX('Hoja de Trabajo para listado'!$A$155:$Z$1048576,MATCH($A164,'Hoja de Trabajo para listado'!$A$155:$A$1048576,0),MATCH((CUADRO!N$4&amp;$E164),'Hoja de Trabajo para listado'!$A$151:$Z$151,0)),0)+IFERROR(INDEX('Hoja de Trabajo para listado'!$AB$155:$BA$1048576,MATCH($A164,'Hoja de Trabajo para listado'!$AB$155:$AB$1048576,0),MATCH((CUADRO!N$4&amp;$E164),'Hoja de Trabajo para listado'!$AB$151:$BA$151,0)),0)+IFERROR(INDEX('Hoja de Trabajo para listado'!$BC$155:$CB$1048576,MATCH($A164,'Hoja de Trabajo para listado'!$BC$155:$BC$1048576,0),MATCH((CUADRO!N$4&amp;$E164),'Hoja de Trabajo para listado'!$BC$151:$CB$151,0)),0)+IFERROR(INDEX('Hoja de Trabajo para listado'!$DE$153:$DG$274,MATCH($A164,'Hoja de Trabajo para listado'!$DE$153:$DE$1048576,0),MATCH((CUADRO!N$4&amp;$E164),'Hoja de Trabajo para listado'!$DE$151:$DG$151,0)),0)+IFERROR(INDEX('Hoja de Trabajo para listado'!$CD$155:$DC$1048576,MATCH($A164,'Hoja de Trabajo para listado'!$CD$155:$CD$1048576,0),MATCH((CUADRO!N$4&amp;$E164),'Hoja de Trabajo para listado'!$CD$151:$DC$151,0)),0)</f>
        <v>0</v>
      </c>
      <c r="O164" s="243">
        <f ca="1">+IFERROR(INDEX('Hoja de Trabajo para listado'!$A$155:$Z$1048576,MATCH($A164,'Hoja de Trabajo para listado'!$A$155:$A$1048576,0),MATCH((CUADRO!O$4&amp;$E164),'Hoja de Trabajo para listado'!$A$151:$Z$151,0)),0)+IFERROR(INDEX('Hoja de Trabajo para listado'!$AB$155:$BA$1048576,MATCH($A164,'Hoja de Trabajo para listado'!$AB$155:$AB$1048576,0),MATCH((CUADRO!O$4&amp;$E164),'Hoja de Trabajo para listado'!$AB$151:$BA$151,0)),0)+IFERROR(INDEX('Hoja de Trabajo para listado'!$BC$155:$CB$1048576,MATCH($A164,'Hoja de Trabajo para listado'!$BC$155:$BC$1048576,0),MATCH((CUADRO!O$4&amp;$E164),'Hoja de Trabajo para listado'!$BC$151:$CB$151,0)),0)+IFERROR(INDEX('Hoja de Trabajo para listado'!$DE$153:$DG$274,MATCH($A164,'Hoja de Trabajo para listado'!$DE$153:$DE$1048576,0),MATCH((CUADRO!O$4&amp;$E164),'Hoja de Trabajo para listado'!$DE$151:$DG$151,0)),0)+IFERROR(INDEX('Hoja de Trabajo para listado'!$CD$155:$DC$1048576,MATCH($A164,'Hoja de Trabajo para listado'!$CD$155:$CD$1048576,0),MATCH((CUADRO!O$4&amp;$E164),'Hoja de Trabajo para listado'!$CD$151:$DC$151,0)),0)</f>
        <v>0</v>
      </c>
      <c r="P164" s="243">
        <f ca="1">+IFERROR(INDEX('Hoja de Trabajo para listado'!$A$155:$Z$1048576,MATCH($A164,'Hoja de Trabajo para listado'!$A$155:$A$1048576,0),MATCH((CUADRO!P$4&amp;$E164),'Hoja de Trabajo para listado'!$A$151:$Z$151,0)),0)+IFERROR(INDEX('Hoja de Trabajo para listado'!$AB$155:$BA$1048576,MATCH($A164,'Hoja de Trabajo para listado'!$AB$155:$AB$1048576,0),MATCH((CUADRO!P$4&amp;$E164),'Hoja de Trabajo para listado'!$AB$151:$BA$151,0)),0)+IFERROR(INDEX('Hoja de Trabajo para listado'!$BC$155:$CB$1048576,MATCH($A164,'Hoja de Trabajo para listado'!$BC$155:$BC$1048576,0),MATCH((CUADRO!P$4&amp;$E164),'Hoja de Trabajo para listado'!$BC$151:$CB$151,0)),0)+IFERROR(INDEX('Hoja de Trabajo para listado'!$DE$153:$DG$274,MATCH($A164,'Hoja de Trabajo para listado'!$DE$153:$DE$1048576,0),MATCH((CUADRO!P$4&amp;$E164),'Hoja de Trabajo para listado'!$DE$151:$DG$151,0)),0)+IFERROR(INDEX('Hoja de Trabajo para listado'!$CD$155:$DC$1048576,MATCH($A164,'Hoja de Trabajo para listado'!$CD$155:$CD$1048576,0),MATCH((CUADRO!P$4&amp;$E164),'Hoja de Trabajo para listado'!$CD$151:$DC$151,0)),0)</f>
        <v>24461</v>
      </c>
      <c r="Q164" s="243">
        <f ca="1">+IFERROR(INDEX('Hoja de Trabajo para listado'!$A$155:$Z$1048576,MATCH($A164,'Hoja de Trabajo para listado'!$A$155:$A$1048576,0),MATCH((CUADRO!Q$4&amp;$E164),'Hoja de Trabajo para listado'!$A$151:$Z$151,0)),0)+IFERROR(INDEX('Hoja de Trabajo para listado'!$AB$155:$BA$1048576,MATCH($A164,'Hoja de Trabajo para listado'!$AB$155:$AB$1048576,0),MATCH((CUADRO!Q$4&amp;$E164),'Hoja de Trabajo para listado'!$AB$151:$BA$151,0)),0)+IFERROR(INDEX('Hoja de Trabajo para listado'!$BC$155:$CB$1048576,MATCH($A164,'Hoja de Trabajo para listado'!$BC$155:$BC$1048576,0),MATCH((CUADRO!Q$4&amp;$E164),'Hoja de Trabajo para listado'!$BC$151:$CB$151,0)),0)+IFERROR(INDEX('Hoja de Trabajo para listado'!$DE$153:$DG$274,MATCH($A164,'Hoja de Trabajo para listado'!$DE$153:$DE$1048576,0),MATCH((CUADRO!Q$4&amp;$E164),'Hoja de Trabajo para listado'!$DE$151:$DG$151,0)),0)+IFERROR(INDEX('Hoja de Trabajo para listado'!$CD$155:$DC$1048576,MATCH($A164,'Hoja de Trabajo para listado'!$CD$155:$CD$1048576,0),MATCH((CUADRO!Q$4&amp;$E164),'Hoja de Trabajo para listado'!$CD$151:$DC$151,0)),0)</f>
        <v>0</v>
      </c>
      <c r="R164" s="243">
        <f t="shared" ca="1" si="7"/>
        <v>24461</v>
      </c>
      <c r="S164" s="243">
        <f ca="1">+R163+R164</f>
        <v>24461</v>
      </c>
      <c r="T164" s="243">
        <f ca="1">+S164</f>
        <v>24461</v>
      </c>
      <c r="U164" s="242">
        <f t="shared" si="8"/>
        <v>2</v>
      </c>
      <c r="V164" s="327" t="str">
        <f>+VLOOKUP(A164,bd_lista!$A$3:$E$592,5,FALSE)</f>
        <v>Instituciones Descentralizadas</v>
      </c>
      <c r="W164" s="398"/>
      <c r="X164" s="240">
        <f>+VLOOKUP(A164,[4]Sheet1!$A$13:$D$744,4,FALSE)</f>
        <v>20</v>
      </c>
      <c r="Y164" s="240" t="str">
        <f>+VLOOKUP(X164,bd_lista!$A$3:$C$592,3,FALSE)</f>
        <v>Ministerio de Defensa</v>
      </c>
      <c r="Z164" s="288"/>
      <c r="AA164" s="317"/>
    </row>
    <row r="165" spans="1:27" ht="15" customHeight="1">
      <c r="A165" s="379">
        <v>245</v>
      </c>
      <c r="B165" s="393">
        <f>+A165</f>
        <v>245</v>
      </c>
      <c r="C165" s="245" t="str">
        <f>+VLOOKUP(A165,bd_lista!$A$3:$C$592,3,FALSE)</f>
        <v>Servicio Geodésico de Mapas</v>
      </c>
      <c r="D165" s="395" t="str">
        <f>+C165</f>
        <v>Servicio Geodésico de Mapas</v>
      </c>
      <c r="E165" s="245" t="s">
        <v>1303</v>
      </c>
      <c r="F165" s="241">
        <f ca="1">+IFERROR(INDEX('Hoja de Trabajo para listado'!$A$155:$Z$1048576,MATCH($A165,'Hoja de Trabajo para listado'!$A$155:$A$1048576,0),MATCH((CUADRO!F$4&amp;$E165),'Hoja de Trabajo para listado'!$A$151:$Z$151,0)),0)+IFERROR(INDEX('Hoja de Trabajo para listado'!$AB$155:$BA$1048576,MATCH($A165,'Hoja de Trabajo para listado'!$AB$155:$AB$1048576,0),MATCH((CUADRO!F$4&amp;$E165),'Hoja de Trabajo para listado'!$AB$151:$BA$151,0)),0)+IFERROR(INDEX('Hoja de Trabajo para listado'!$BC$155:$CB$1048576,MATCH($A165,'Hoja de Trabajo para listado'!$BC$155:$BC$1048576,0),MATCH((CUADRO!F$4&amp;$E165),'Hoja de Trabajo para listado'!$BC$151:$CB$151,0)),0)+IFERROR(INDEX('Hoja de Trabajo para listado'!$DE$153:$DG$274,MATCH($A165,'Hoja de Trabajo para listado'!$DE$153:$DE$1048576,0),MATCH((CUADRO!F$4&amp;$E165),'Hoja de Trabajo para listado'!$DE$151:$DG$151,0)),0)+IFERROR(INDEX('Hoja de Trabajo para listado'!$CD$155:$DC$1048576,MATCH($A165,'Hoja de Trabajo para listado'!$CD$155:$CD$1048576,0),MATCH((CUADRO!F$4&amp;$E165),'Hoja de Trabajo para listado'!$CD$151:$DC$151,0)),0)</f>
        <v>0</v>
      </c>
      <c r="G165" s="241">
        <f ca="1">+IFERROR(INDEX('Hoja de Trabajo para listado'!$A$155:$Z$1048576,MATCH($A165,'Hoja de Trabajo para listado'!$A$155:$A$1048576,0),MATCH((CUADRO!G$4&amp;$E165),'Hoja de Trabajo para listado'!$A$151:$Z$151,0)),0)+IFERROR(INDEX('Hoja de Trabajo para listado'!$AB$155:$BA$1048576,MATCH($A165,'Hoja de Trabajo para listado'!$AB$155:$AB$1048576,0),MATCH((CUADRO!G$4&amp;$E165),'Hoja de Trabajo para listado'!$AB$151:$BA$151,0)),0)+IFERROR(INDEX('Hoja de Trabajo para listado'!$BC$155:$CB$1048576,MATCH($A165,'Hoja de Trabajo para listado'!$BC$155:$BC$1048576,0),MATCH((CUADRO!G$4&amp;$E165),'Hoja de Trabajo para listado'!$BC$151:$CB$151,0)),0)+IFERROR(INDEX('Hoja de Trabajo para listado'!$DE$153:$DG$274,MATCH($A165,'Hoja de Trabajo para listado'!$DE$153:$DE$1048576,0),MATCH((CUADRO!G$4&amp;$E165),'Hoja de Trabajo para listado'!$DE$151:$DG$151,0)),0)+IFERROR(INDEX('Hoja de Trabajo para listado'!$CD$155:$DC$1048576,MATCH($A165,'Hoja de Trabajo para listado'!$CD$155:$CD$1048576,0),MATCH((CUADRO!G$4&amp;$E165),'Hoja de Trabajo para listado'!$CD$151:$DC$151,0)),0)</f>
        <v>0</v>
      </c>
      <c r="H165" s="241">
        <f ca="1">+IFERROR(INDEX('Hoja de Trabajo para listado'!$A$155:$Z$1048576,MATCH($A165,'Hoja de Trabajo para listado'!$A$155:$A$1048576,0),MATCH((CUADRO!H$4&amp;$E165),'Hoja de Trabajo para listado'!$A$151:$Z$151,0)),0)+IFERROR(INDEX('Hoja de Trabajo para listado'!$AB$155:$BA$1048576,MATCH($A165,'Hoja de Trabajo para listado'!$AB$155:$AB$1048576,0),MATCH((CUADRO!H$4&amp;$E165),'Hoja de Trabajo para listado'!$AB$151:$BA$151,0)),0)+IFERROR(INDEX('Hoja de Trabajo para listado'!$BC$155:$CB$1048576,MATCH($A165,'Hoja de Trabajo para listado'!$BC$155:$BC$1048576,0),MATCH((CUADRO!H$4&amp;$E165),'Hoja de Trabajo para listado'!$BC$151:$CB$151,0)),0)+IFERROR(INDEX('Hoja de Trabajo para listado'!$DE$153:$DG$274,MATCH($A165,'Hoja de Trabajo para listado'!$DE$153:$DE$1048576,0),MATCH((CUADRO!H$4&amp;$E165),'Hoja de Trabajo para listado'!$DE$151:$DG$151,0)),0)+IFERROR(INDEX('Hoja de Trabajo para listado'!$CD$155:$DC$1048576,MATCH($A165,'Hoja de Trabajo para listado'!$CD$155:$CD$1048576,0),MATCH((CUADRO!H$4&amp;$E165),'Hoja de Trabajo para listado'!$CD$151:$DC$151,0)),0)</f>
        <v>0</v>
      </c>
      <c r="I165" s="241">
        <f ca="1">+IFERROR(INDEX('Hoja de Trabajo para listado'!$A$155:$Z$1048576,MATCH($A165,'Hoja de Trabajo para listado'!$A$155:$A$1048576,0),MATCH((CUADRO!I$4&amp;$E165),'Hoja de Trabajo para listado'!$A$151:$Z$151,0)),0)+IFERROR(INDEX('Hoja de Trabajo para listado'!$AB$155:$BA$1048576,MATCH($A165,'Hoja de Trabajo para listado'!$AB$155:$AB$1048576,0),MATCH((CUADRO!I$4&amp;$E165),'Hoja de Trabajo para listado'!$AB$151:$BA$151,0)),0)+IFERROR(INDEX('Hoja de Trabajo para listado'!$BC$155:$CB$1048576,MATCH($A165,'Hoja de Trabajo para listado'!$BC$155:$BC$1048576,0),MATCH((CUADRO!I$4&amp;$E165),'Hoja de Trabajo para listado'!$BC$151:$CB$151,0)),0)+IFERROR(INDEX('Hoja de Trabajo para listado'!$DE$153:$DG$274,MATCH($A165,'Hoja de Trabajo para listado'!$DE$153:$DE$1048576,0),MATCH((CUADRO!I$4&amp;$E165),'Hoja de Trabajo para listado'!$DE$151:$DG$151,0)),0)+IFERROR(INDEX('Hoja de Trabajo para listado'!$CD$155:$DC$1048576,MATCH($A165,'Hoja de Trabajo para listado'!$CD$155:$CD$1048576,0),MATCH((CUADRO!I$4&amp;$E165),'Hoja de Trabajo para listado'!$CD$151:$DC$151,0)),0)</f>
        <v>0</v>
      </c>
      <c r="J165" s="241">
        <f ca="1">+IFERROR(INDEX('Hoja de Trabajo para listado'!$A$155:$Z$1048576,MATCH($A165,'Hoja de Trabajo para listado'!$A$155:$A$1048576,0),MATCH((CUADRO!J$4&amp;$E165),'Hoja de Trabajo para listado'!$A$151:$Z$151,0)),0)+IFERROR(INDEX('Hoja de Trabajo para listado'!$AB$155:$BA$1048576,MATCH($A165,'Hoja de Trabajo para listado'!$AB$155:$AB$1048576,0),MATCH((CUADRO!J$4&amp;$E165),'Hoja de Trabajo para listado'!$AB$151:$BA$151,0)),0)+IFERROR(INDEX('Hoja de Trabajo para listado'!$BC$155:$CB$1048576,MATCH($A165,'Hoja de Trabajo para listado'!$BC$155:$BC$1048576,0),MATCH((CUADRO!J$4&amp;$E165),'Hoja de Trabajo para listado'!$BC$151:$CB$151,0)),0)+IFERROR(INDEX('Hoja de Trabajo para listado'!$DE$153:$DG$274,MATCH($A165,'Hoja de Trabajo para listado'!$DE$153:$DE$1048576,0),MATCH((CUADRO!J$4&amp;$E165),'Hoja de Trabajo para listado'!$DE$151:$DG$151,0)),0)+IFERROR(INDEX('Hoja de Trabajo para listado'!$CD$155:$DC$1048576,MATCH($A165,'Hoja de Trabajo para listado'!$CD$155:$CD$1048576,0),MATCH((CUADRO!J$4&amp;$E165),'Hoja de Trabajo para listado'!$CD$151:$DC$151,0)),0)</f>
        <v>0</v>
      </c>
      <c r="K165" s="241">
        <f ca="1">+IFERROR(INDEX('Hoja de Trabajo para listado'!$A$155:$Z$1048576,MATCH($A165,'Hoja de Trabajo para listado'!$A$155:$A$1048576,0),MATCH((CUADRO!K$4&amp;$E165),'Hoja de Trabajo para listado'!$A$151:$Z$151,0)),0)+IFERROR(INDEX('Hoja de Trabajo para listado'!$AB$155:$BA$1048576,MATCH($A165,'Hoja de Trabajo para listado'!$AB$155:$AB$1048576,0),MATCH((CUADRO!K$4&amp;$E165),'Hoja de Trabajo para listado'!$AB$151:$BA$151,0)),0)+IFERROR(INDEX('Hoja de Trabajo para listado'!$BC$155:$CB$1048576,MATCH($A165,'Hoja de Trabajo para listado'!$BC$155:$BC$1048576,0),MATCH((CUADRO!K$4&amp;$E165),'Hoja de Trabajo para listado'!$BC$151:$CB$151,0)),0)+IFERROR(INDEX('Hoja de Trabajo para listado'!$DE$153:$DG$274,MATCH($A165,'Hoja de Trabajo para listado'!$DE$153:$DE$1048576,0),MATCH((CUADRO!K$4&amp;$E165),'Hoja de Trabajo para listado'!$DE$151:$DG$151,0)),0)+IFERROR(INDEX('Hoja de Trabajo para listado'!$CD$155:$DC$1048576,MATCH($A165,'Hoja de Trabajo para listado'!$CD$155:$CD$1048576,0),MATCH((CUADRO!K$4&amp;$E165),'Hoja de Trabajo para listado'!$CD$151:$DC$151,0)),0)</f>
        <v>0</v>
      </c>
      <c r="L165" s="241">
        <f ca="1">+IFERROR(INDEX('Hoja de Trabajo para listado'!$A$155:$Z$1048576,MATCH($A165,'Hoja de Trabajo para listado'!$A$155:$A$1048576,0),MATCH((CUADRO!L$4&amp;$E165),'Hoja de Trabajo para listado'!$A$151:$Z$151,0)),0)+IFERROR(INDEX('Hoja de Trabajo para listado'!$AB$155:$BA$1048576,MATCH($A165,'Hoja de Trabajo para listado'!$AB$155:$AB$1048576,0),MATCH((CUADRO!L$4&amp;$E165),'Hoja de Trabajo para listado'!$AB$151:$BA$151,0)),0)+IFERROR(INDEX('Hoja de Trabajo para listado'!$BC$155:$CB$1048576,MATCH($A165,'Hoja de Trabajo para listado'!$BC$155:$BC$1048576,0),MATCH((CUADRO!L$4&amp;$E165),'Hoja de Trabajo para listado'!$BC$151:$CB$151,0)),0)+IFERROR(INDEX('Hoja de Trabajo para listado'!$DE$153:$DG$274,MATCH($A165,'Hoja de Trabajo para listado'!$DE$153:$DE$1048576,0),MATCH((CUADRO!L$4&amp;$E165),'Hoja de Trabajo para listado'!$DE$151:$DG$151,0)),0)+IFERROR(INDEX('Hoja de Trabajo para listado'!$CD$155:$DC$1048576,MATCH($A165,'Hoja de Trabajo para listado'!$CD$155:$CD$1048576,0),MATCH((CUADRO!L$4&amp;$E165),'Hoja de Trabajo para listado'!$CD$151:$DC$151,0)),0)</f>
        <v>0</v>
      </c>
      <c r="M165" s="241">
        <f ca="1">+IFERROR(INDEX('Hoja de Trabajo para listado'!$A$155:$Z$1048576,MATCH($A165,'Hoja de Trabajo para listado'!$A$155:$A$1048576,0),MATCH((CUADRO!M$4&amp;$E165),'Hoja de Trabajo para listado'!$A$151:$Z$151,0)),0)+IFERROR(INDEX('Hoja de Trabajo para listado'!$AB$155:$BA$1048576,MATCH($A165,'Hoja de Trabajo para listado'!$AB$155:$AB$1048576,0),MATCH((CUADRO!M$4&amp;$E165),'Hoja de Trabajo para listado'!$AB$151:$BA$151,0)),0)+IFERROR(INDEX('Hoja de Trabajo para listado'!$BC$155:$CB$1048576,MATCH($A165,'Hoja de Trabajo para listado'!$BC$155:$BC$1048576,0),MATCH((CUADRO!M$4&amp;$E165),'Hoja de Trabajo para listado'!$BC$151:$CB$151,0)),0)+IFERROR(INDEX('Hoja de Trabajo para listado'!$DE$153:$DG$274,MATCH($A165,'Hoja de Trabajo para listado'!$DE$153:$DE$1048576,0),MATCH((CUADRO!M$4&amp;$E165),'Hoja de Trabajo para listado'!$DE$151:$DG$151,0)),0)+IFERROR(INDEX('Hoja de Trabajo para listado'!$CD$155:$DC$1048576,MATCH($A165,'Hoja de Trabajo para listado'!$CD$155:$CD$1048576,0),MATCH((CUADRO!M$4&amp;$E165),'Hoja de Trabajo para listado'!$CD$151:$DC$151,0)),0)</f>
        <v>0</v>
      </c>
      <c r="N165" s="241">
        <f ca="1">+IFERROR(INDEX('Hoja de Trabajo para listado'!$A$155:$Z$1048576,MATCH($A165,'Hoja de Trabajo para listado'!$A$155:$A$1048576,0),MATCH((CUADRO!N$4&amp;$E165),'Hoja de Trabajo para listado'!$A$151:$Z$151,0)),0)+IFERROR(INDEX('Hoja de Trabajo para listado'!$AB$155:$BA$1048576,MATCH($A165,'Hoja de Trabajo para listado'!$AB$155:$AB$1048576,0),MATCH((CUADRO!N$4&amp;$E165),'Hoja de Trabajo para listado'!$AB$151:$BA$151,0)),0)+IFERROR(INDEX('Hoja de Trabajo para listado'!$BC$155:$CB$1048576,MATCH($A165,'Hoja de Trabajo para listado'!$BC$155:$BC$1048576,0),MATCH((CUADRO!N$4&amp;$E165),'Hoja de Trabajo para listado'!$BC$151:$CB$151,0)),0)+IFERROR(INDEX('Hoja de Trabajo para listado'!$DE$153:$DG$274,MATCH($A165,'Hoja de Trabajo para listado'!$DE$153:$DE$1048576,0),MATCH((CUADRO!N$4&amp;$E165),'Hoja de Trabajo para listado'!$DE$151:$DG$151,0)),0)+IFERROR(INDEX('Hoja de Trabajo para listado'!$CD$155:$DC$1048576,MATCH($A165,'Hoja de Trabajo para listado'!$CD$155:$CD$1048576,0),MATCH((CUADRO!N$4&amp;$E165),'Hoja de Trabajo para listado'!$CD$151:$DC$151,0)),0)</f>
        <v>0</v>
      </c>
      <c r="O165" s="241">
        <f ca="1">+IFERROR(INDEX('Hoja de Trabajo para listado'!$A$155:$Z$1048576,MATCH($A165,'Hoja de Trabajo para listado'!$A$155:$A$1048576,0),MATCH((CUADRO!O$4&amp;$E165),'Hoja de Trabajo para listado'!$A$151:$Z$151,0)),0)+IFERROR(INDEX('Hoja de Trabajo para listado'!$AB$155:$BA$1048576,MATCH($A165,'Hoja de Trabajo para listado'!$AB$155:$AB$1048576,0),MATCH((CUADRO!O$4&amp;$E165),'Hoja de Trabajo para listado'!$AB$151:$BA$151,0)),0)+IFERROR(INDEX('Hoja de Trabajo para listado'!$BC$155:$CB$1048576,MATCH($A165,'Hoja de Trabajo para listado'!$BC$155:$BC$1048576,0),MATCH((CUADRO!O$4&amp;$E165),'Hoja de Trabajo para listado'!$BC$151:$CB$151,0)),0)+IFERROR(INDEX('Hoja de Trabajo para listado'!$DE$153:$DG$274,MATCH($A165,'Hoja de Trabajo para listado'!$DE$153:$DE$1048576,0),MATCH((CUADRO!O$4&amp;$E165),'Hoja de Trabajo para listado'!$DE$151:$DG$151,0)),0)+IFERROR(INDEX('Hoja de Trabajo para listado'!$CD$155:$DC$1048576,MATCH($A165,'Hoja de Trabajo para listado'!$CD$155:$CD$1048576,0),MATCH((CUADRO!O$4&amp;$E165),'Hoja de Trabajo para listado'!$CD$151:$DC$151,0)),0)</f>
        <v>0</v>
      </c>
      <c r="P165" s="241">
        <f ca="1">+IFERROR(INDEX('Hoja de Trabajo para listado'!$A$155:$Z$1048576,MATCH($A165,'Hoja de Trabajo para listado'!$A$155:$A$1048576,0),MATCH((CUADRO!P$4&amp;$E165),'Hoja de Trabajo para listado'!$A$151:$Z$151,0)),0)+IFERROR(INDEX('Hoja de Trabajo para listado'!$AB$155:$BA$1048576,MATCH($A165,'Hoja de Trabajo para listado'!$AB$155:$AB$1048576,0),MATCH((CUADRO!P$4&amp;$E165),'Hoja de Trabajo para listado'!$AB$151:$BA$151,0)),0)+IFERROR(INDEX('Hoja de Trabajo para listado'!$BC$155:$CB$1048576,MATCH($A165,'Hoja de Trabajo para listado'!$BC$155:$BC$1048576,0),MATCH((CUADRO!P$4&amp;$E165),'Hoja de Trabajo para listado'!$BC$151:$CB$151,0)),0)+IFERROR(INDEX('Hoja de Trabajo para listado'!$DE$153:$DG$274,MATCH($A165,'Hoja de Trabajo para listado'!$DE$153:$DE$1048576,0),MATCH((CUADRO!P$4&amp;$E165),'Hoja de Trabajo para listado'!$DE$151:$DG$151,0)),0)+IFERROR(INDEX('Hoja de Trabajo para listado'!$CD$155:$DC$1048576,MATCH($A165,'Hoja de Trabajo para listado'!$CD$155:$CD$1048576,0),MATCH((CUADRO!P$4&amp;$E165),'Hoja de Trabajo para listado'!$CD$151:$DC$151,0)),0)</f>
        <v>0</v>
      </c>
      <c r="Q165" s="241">
        <f ca="1">+IFERROR(INDEX('Hoja de Trabajo para listado'!$A$155:$Z$1048576,MATCH($A165,'Hoja de Trabajo para listado'!$A$155:$A$1048576,0),MATCH((CUADRO!Q$4&amp;$E165),'Hoja de Trabajo para listado'!$A$151:$Z$151,0)),0)+IFERROR(INDEX('Hoja de Trabajo para listado'!$AB$155:$BA$1048576,MATCH($A165,'Hoja de Trabajo para listado'!$AB$155:$AB$1048576,0),MATCH((CUADRO!Q$4&amp;$E165),'Hoja de Trabajo para listado'!$AB$151:$BA$151,0)),0)+IFERROR(INDEX('Hoja de Trabajo para listado'!$BC$155:$CB$1048576,MATCH($A165,'Hoja de Trabajo para listado'!$BC$155:$BC$1048576,0),MATCH((CUADRO!Q$4&amp;$E165),'Hoja de Trabajo para listado'!$BC$151:$CB$151,0)),0)+IFERROR(INDEX('Hoja de Trabajo para listado'!$DE$153:$DG$274,MATCH($A165,'Hoja de Trabajo para listado'!$DE$153:$DE$1048576,0),MATCH((CUADRO!Q$4&amp;$E165),'Hoja de Trabajo para listado'!$DE$151:$DG$151,0)),0)+IFERROR(INDEX('Hoja de Trabajo para listado'!$CD$155:$DC$1048576,MATCH($A165,'Hoja de Trabajo para listado'!$CD$155:$CD$1048576,0),MATCH((CUADRO!Q$4&amp;$E165),'Hoja de Trabajo para listado'!$CD$151:$DC$151,0)),0)</f>
        <v>0</v>
      </c>
      <c r="R165" s="241">
        <f t="shared" ca="1" si="7"/>
        <v>0</v>
      </c>
      <c r="S165" s="241"/>
      <c r="T165" s="241">
        <f ca="1">+T166</f>
        <v>7031.25</v>
      </c>
      <c r="U165" s="240">
        <f t="shared" si="8"/>
        <v>1</v>
      </c>
      <c r="V165" s="327" t="str">
        <f>+VLOOKUP(A165,bd_lista!$A$3:$E$592,5,FALSE)</f>
        <v>Instituciones Descentralizadas</v>
      </c>
      <c r="W165" s="397" t="str">
        <f>+V165</f>
        <v>Instituciones Descentralizadas</v>
      </c>
      <c r="X165" s="240">
        <f>+VLOOKUP(A165,[4]Sheet1!$A$13:$D$744,4,FALSE)</f>
        <v>20</v>
      </c>
      <c r="Y165" s="240" t="str">
        <f>+VLOOKUP(X165,bd_lista!$A$3:$C$592,3,FALSE)</f>
        <v>Ministerio de Defensa</v>
      </c>
      <c r="Z165" s="290">
        <f>+X165</f>
        <v>20</v>
      </c>
      <c r="AA165" s="291" t="str">
        <f>+Y165</f>
        <v>Ministerio de Defensa</v>
      </c>
    </row>
    <row r="166" spans="1:27" ht="15" customHeight="1">
      <c r="A166" s="378">
        <v>245</v>
      </c>
      <c r="B166" s="394"/>
      <c r="C166" s="327" t="str">
        <f>+VLOOKUP(A166,bd_lista!$A$3:$C$592,3,FALSE)</f>
        <v>Servicio Geodésico de Mapas</v>
      </c>
      <c r="D166" s="396"/>
      <c r="E166" s="327" t="s">
        <v>1304</v>
      </c>
      <c r="F166" s="243">
        <f ca="1">+IFERROR(INDEX('Hoja de Trabajo para listado'!$A$155:$Z$1048576,MATCH($A166,'Hoja de Trabajo para listado'!$A$155:$A$1048576,0),MATCH((CUADRO!F$4&amp;$E166),'Hoja de Trabajo para listado'!$A$151:$Z$151,0)),0)+IFERROR(INDEX('Hoja de Trabajo para listado'!$AB$155:$BA$1048576,MATCH($A166,'Hoja de Trabajo para listado'!$AB$155:$AB$1048576,0),MATCH((CUADRO!F$4&amp;$E166),'Hoja de Trabajo para listado'!$AB$151:$BA$151,0)),0)+IFERROR(INDEX('Hoja de Trabajo para listado'!$BC$155:$CB$1048576,MATCH($A166,'Hoja de Trabajo para listado'!$BC$155:$BC$1048576,0),MATCH((CUADRO!F$4&amp;$E166),'Hoja de Trabajo para listado'!$BC$151:$CB$151,0)),0)+IFERROR(INDEX('Hoja de Trabajo para listado'!$DE$153:$DG$274,MATCH($A166,'Hoja de Trabajo para listado'!$DE$153:$DE$1048576,0),MATCH((CUADRO!F$4&amp;$E166),'Hoja de Trabajo para listado'!$DE$151:$DG$151,0)),0)+IFERROR(INDEX('Hoja de Trabajo para listado'!$CD$155:$DC$1048576,MATCH($A166,'Hoja de Trabajo para listado'!$CD$155:$CD$1048576,0),MATCH((CUADRO!F$4&amp;$E166),'Hoja de Trabajo para listado'!$CD$151:$DC$151,0)),0)</f>
        <v>0</v>
      </c>
      <c r="G166" s="243">
        <f ca="1">+IFERROR(INDEX('Hoja de Trabajo para listado'!$A$155:$Z$1048576,MATCH($A166,'Hoja de Trabajo para listado'!$A$155:$A$1048576,0),MATCH((CUADRO!G$4&amp;$E166),'Hoja de Trabajo para listado'!$A$151:$Z$151,0)),0)+IFERROR(INDEX('Hoja de Trabajo para listado'!$AB$155:$BA$1048576,MATCH($A166,'Hoja de Trabajo para listado'!$AB$155:$AB$1048576,0),MATCH((CUADRO!G$4&amp;$E166),'Hoja de Trabajo para listado'!$AB$151:$BA$151,0)),0)+IFERROR(INDEX('Hoja de Trabajo para listado'!$BC$155:$CB$1048576,MATCH($A166,'Hoja de Trabajo para listado'!$BC$155:$BC$1048576,0),MATCH((CUADRO!G$4&amp;$E166),'Hoja de Trabajo para listado'!$BC$151:$CB$151,0)),0)+IFERROR(INDEX('Hoja de Trabajo para listado'!$DE$153:$DG$274,MATCH($A166,'Hoja de Trabajo para listado'!$DE$153:$DE$1048576,0),MATCH((CUADRO!G$4&amp;$E166),'Hoja de Trabajo para listado'!$DE$151:$DG$151,0)),0)+IFERROR(INDEX('Hoja de Trabajo para listado'!$CD$155:$DC$1048576,MATCH($A166,'Hoja de Trabajo para listado'!$CD$155:$CD$1048576,0),MATCH((CUADRO!G$4&amp;$E166),'Hoja de Trabajo para listado'!$CD$151:$DC$151,0)),0)</f>
        <v>0</v>
      </c>
      <c r="H166" s="243">
        <f ca="1">+IFERROR(INDEX('Hoja de Trabajo para listado'!$A$155:$Z$1048576,MATCH($A166,'Hoja de Trabajo para listado'!$A$155:$A$1048576,0),MATCH((CUADRO!H$4&amp;$E166),'Hoja de Trabajo para listado'!$A$151:$Z$151,0)),0)+IFERROR(INDEX('Hoja de Trabajo para listado'!$AB$155:$BA$1048576,MATCH($A166,'Hoja de Trabajo para listado'!$AB$155:$AB$1048576,0),MATCH((CUADRO!H$4&amp;$E166),'Hoja de Trabajo para listado'!$AB$151:$BA$151,0)),0)+IFERROR(INDEX('Hoja de Trabajo para listado'!$BC$155:$CB$1048576,MATCH($A166,'Hoja de Trabajo para listado'!$BC$155:$BC$1048576,0),MATCH((CUADRO!H$4&amp;$E166),'Hoja de Trabajo para listado'!$BC$151:$CB$151,0)),0)+IFERROR(INDEX('Hoja de Trabajo para listado'!$DE$153:$DG$274,MATCH($A166,'Hoja de Trabajo para listado'!$DE$153:$DE$1048576,0),MATCH((CUADRO!H$4&amp;$E166),'Hoja de Trabajo para listado'!$DE$151:$DG$151,0)),0)+IFERROR(INDEX('Hoja de Trabajo para listado'!$CD$155:$DC$1048576,MATCH($A166,'Hoja de Trabajo para listado'!$CD$155:$CD$1048576,0),MATCH((CUADRO!H$4&amp;$E166),'Hoja de Trabajo para listado'!$CD$151:$DC$151,0)),0)</f>
        <v>4511.25</v>
      </c>
      <c r="I166" s="243">
        <f ca="1">+IFERROR(INDEX('Hoja de Trabajo para listado'!$A$155:$Z$1048576,MATCH($A166,'Hoja de Trabajo para listado'!$A$155:$A$1048576,0),MATCH((CUADRO!I$4&amp;$E166),'Hoja de Trabajo para listado'!$A$151:$Z$151,0)),0)+IFERROR(INDEX('Hoja de Trabajo para listado'!$AB$155:$BA$1048576,MATCH($A166,'Hoja de Trabajo para listado'!$AB$155:$AB$1048576,0),MATCH((CUADRO!I$4&amp;$E166),'Hoja de Trabajo para listado'!$AB$151:$BA$151,0)),0)+IFERROR(INDEX('Hoja de Trabajo para listado'!$BC$155:$CB$1048576,MATCH($A166,'Hoja de Trabajo para listado'!$BC$155:$BC$1048576,0),MATCH((CUADRO!I$4&amp;$E166),'Hoja de Trabajo para listado'!$BC$151:$CB$151,0)),0)+IFERROR(INDEX('Hoja de Trabajo para listado'!$DE$153:$DG$274,MATCH($A166,'Hoja de Trabajo para listado'!$DE$153:$DE$1048576,0),MATCH((CUADRO!I$4&amp;$E166),'Hoja de Trabajo para listado'!$DE$151:$DG$151,0)),0)+IFERROR(INDEX('Hoja de Trabajo para listado'!$CD$155:$DC$1048576,MATCH($A166,'Hoja de Trabajo para listado'!$CD$155:$CD$1048576,0),MATCH((CUADRO!I$4&amp;$E166),'Hoja de Trabajo para listado'!$CD$151:$DC$151,0)),0)</f>
        <v>0</v>
      </c>
      <c r="J166" s="243">
        <f ca="1">+IFERROR(INDEX('Hoja de Trabajo para listado'!$A$155:$Z$1048576,MATCH($A166,'Hoja de Trabajo para listado'!$A$155:$A$1048576,0),MATCH((CUADRO!J$4&amp;$E166),'Hoja de Trabajo para listado'!$A$151:$Z$151,0)),0)+IFERROR(INDEX('Hoja de Trabajo para listado'!$AB$155:$BA$1048576,MATCH($A166,'Hoja de Trabajo para listado'!$AB$155:$AB$1048576,0),MATCH((CUADRO!J$4&amp;$E166),'Hoja de Trabajo para listado'!$AB$151:$BA$151,0)),0)+IFERROR(INDEX('Hoja de Trabajo para listado'!$BC$155:$CB$1048576,MATCH($A166,'Hoja de Trabajo para listado'!$BC$155:$BC$1048576,0),MATCH((CUADRO!J$4&amp;$E166),'Hoja de Trabajo para listado'!$BC$151:$CB$151,0)),0)+IFERROR(INDEX('Hoja de Trabajo para listado'!$DE$153:$DG$274,MATCH($A166,'Hoja de Trabajo para listado'!$DE$153:$DE$1048576,0),MATCH((CUADRO!J$4&amp;$E166),'Hoja de Trabajo para listado'!$DE$151:$DG$151,0)),0)+IFERROR(INDEX('Hoja de Trabajo para listado'!$CD$155:$DC$1048576,MATCH($A166,'Hoja de Trabajo para listado'!$CD$155:$CD$1048576,0),MATCH((CUADRO!J$4&amp;$E166),'Hoja de Trabajo para listado'!$CD$151:$DC$151,0)),0)</f>
        <v>0</v>
      </c>
      <c r="K166" s="243">
        <f ca="1">+IFERROR(INDEX('Hoja de Trabajo para listado'!$A$155:$Z$1048576,MATCH($A166,'Hoja de Trabajo para listado'!$A$155:$A$1048576,0),MATCH((CUADRO!K$4&amp;$E166),'Hoja de Trabajo para listado'!$A$151:$Z$151,0)),0)+IFERROR(INDEX('Hoja de Trabajo para listado'!$AB$155:$BA$1048576,MATCH($A166,'Hoja de Trabajo para listado'!$AB$155:$AB$1048576,0),MATCH((CUADRO!K$4&amp;$E166),'Hoja de Trabajo para listado'!$AB$151:$BA$151,0)),0)+IFERROR(INDEX('Hoja de Trabajo para listado'!$BC$155:$CB$1048576,MATCH($A166,'Hoja de Trabajo para listado'!$BC$155:$BC$1048576,0),MATCH((CUADRO!K$4&amp;$E166),'Hoja de Trabajo para listado'!$BC$151:$CB$151,0)),0)+IFERROR(INDEX('Hoja de Trabajo para listado'!$DE$153:$DG$274,MATCH($A166,'Hoja de Trabajo para listado'!$DE$153:$DE$1048576,0),MATCH((CUADRO!K$4&amp;$E166),'Hoja de Trabajo para listado'!$DE$151:$DG$151,0)),0)+IFERROR(INDEX('Hoja de Trabajo para listado'!$CD$155:$DC$1048576,MATCH($A166,'Hoja de Trabajo para listado'!$CD$155:$CD$1048576,0),MATCH((CUADRO!K$4&amp;$E166),'Hoja de Trabajo para listado'!$CD$151:$DC$151,0)),0)</f>
        <v>2520</v>
      </c>
      <c r="L166" s="243">
        <f ca="1">+IFERROR(INDEX('Hoja de Trabajo para listado'!$A$155:$Z$1048576,MATCH($A166,'Hoja de Trabajo para listado'!$A$155:$A$1048576,0),MATCH((CUADRO!L$4&amp;$E166),'Hoja de Trabajo para listado'!$A$151:$Z$151,0)),0)+IFERROR(INDEX('Hoja de Trabajo para listado'!$AB$155:$BA$1048576,MATCH($A166,'Hoja de Trabajo para listado'!$AB$155:$AB$1048576,0),MATCH((CUADRO!L$4&amp;$E166),'Hoja de Trabajo para listado'!$AB$151:$BA$151,0)),0)+IFERROR(INDEX('Hoja de Trabajo para listado'!$BC$155:$CB$1048576,MATCH($A166,'Hoja de Trabajo para listado'!$BC$155:$BC$1048576,0),MATCH((CUADRO!L$4&amp;$E166),'Hoja de Trabajo para listado'!$BC$151:$CB$151,0)),0)+IFERROR(INDEX('Hoja de Trabajo para listado'!$DE$153:$DG$274,MATCH($A166,'Hoja de Trabajo para listado'!$DE$153:$DE$1048576,0),MATCH((CUADRO!L$4&amp;$E166),'Hoja de Trabajo para listado'!$DE$151:$DG$151,0)),0)+IFERROR(INDEX('Hoja de Trabajo para listado'!$CD$155:$DC$1048576,MATCH($A166,'Hoja de Trabajo para listado'!$CD$155:$CD$1048576,0),MATCH((CUADRO!L$4&amp;$E166),'Hoja de Trabajo para listado'!$CD$151:$DC$151,0)),0)</f>
        <v>0</v>
      </c>
      <c r="M166" s="243">
        <f ca="1">+IFERROR(INDEX('Hoja de Trabajo para listado'!$A$155:$Z$1048576,MATCH($A166,'Hoja de Trabajo para listado'!$A$155:$A$1048576,0),MATCH((CUADRO!M$4&amp;$E166),'Hoja de Trabajo para listado'!$A$151:$Z$151,0)),0)+IFERROR(INDEX('Hoja de Trabajo para listado'!$AB$155:$BA$1048576,MATCH($A166,'Hoja de Trabajo para listado'!$AB$155:$AB$1048576,0),MATCH((CUADRO!M$4&amp;$E166),'Hoja de Trabajo para listado'!$AB$151:$BA$151,0)),0)+IFERROR(INDEX('Hoja de Trabajo para listado'!$BC$155:$CB$1048576,MATCH($A166,'Hoja de Trabajo para listado'!$BC$155:$BC$1048576,0),MATCH((CUADRO!M$4&amp;$E166),'Hoja de Trabajo para listado'!$BC$151:$CB$151,0)),0)+IFERROR(INDEX('Hoja de Trabajo para listado'!$DE$153:$DG$274,MATCH($A166,'Hoja de Trabajo para listado'!$DE$153:$DE$1048576,0),MATCH((CUADRO!M$4&amp;$E166),'Hoja de Trabajo para listado'!$DE$151:$DG$151,0)),0)+IFERROR(INDEX('Hoja de Trabajo para listado'!$CD$155:$DC$1048576,MATCH($A166,'Hoja de Trabajo para listado'!$CD$155:$CD$1048576,0),MATCH((CUADRO!M$4&amp;$E166),'Hoja de Trabajo para listado'!$CD$151:$DC$151,0)),0)</f>
        <v>0</v>
      </c>
      <c r="N166" s="243">
        <f ca="1">+IFERROR(INDEX('Hoja de Trabajo para listado'!$A$155:$Z$1048576,MATCH($A166,'Hoja de Trabajo para listado'!$A$155:$A$1048576,0),MATCH((CUADRO!N$4&amp;$E166),'Hoja de Trabajo para listado'!$A$151:$Z$151,0)),0)+IFERROR(INDEX('Hoja de Trabajo para listado'!$AB$155:$BA$1048576,MATCH($A166,'Hoja de Trabajo para listado'!$AB$155:$AB$1048576,0),MATCH((CUADRO!N$4&amp;$E166),'Hoja de Trabajo para listado'!$AB$151:$BA$151,0)),0)+IFERROR(INDEX('Hoja de Trabajo para listado'!$BC$155:$CB$1048576,MATCH($A166,'Hoja de Trabajo para listado'!$BC$155:$BC$1048576,0),MATCH((CUADRO!N$4&amp;$E166),'Hoja de Trabajo para listado'!$BC$151:$CB$151,0)),0)+IFERROR(INDEX('Hoja de Trabajo para listado'!$DE$153:$DG$274,MATCH($A166,'Hoja de Trabajo para listado'!$DE$153:$DE$1048576,0),MATCH((CUADRO!N$4&amp;$E166),'Hoja de Trabajo para listado'!$DE$151:$DG$151,0)),0)+IFERROR(INDEX('Hoja de Trabajo para listado'!$CD$155:$DC$1048576,MATCH($A166,'Hoja de Trabajo para listado'!$CD$155:$CD$1048576,0),MATCH((CUADRO!N$4&amp;$E166),'Hoja de Trabajo para listado'!$CD$151:$DC$151,0)),0)</f>
        <v>0</v>
      </c>
      <c r="O166" s="243">
        <f ca="1">+IFERROR(INDEX('Hoja de Trabajo para listado'!$A$155:$Z$1048576,MATCH($A166,'Hoja de Trabajo para listado'!$A$155:$A$1048576,0),MATCH((CUADRO!O$4&amp;$E166),'Hoja de Trabajo para listado'!$A$151:$Z$151,0)),0)+IFERROR(INDEX('Hoja de Trabajo para listado'!$AB$155:$BA$1048576,MATCH($A166,'Hoja de Trabajo para listado'!$AB$155:$AB$1048576,0),MATCH((CUADRO!O$4&amp;$E166),'Hoja de Trabajo para listado'!$AB$151:$BA$151,0)),0)+IFERROR(INDEX('Hoja de Trabajo para listado'!$BC$155:$CB$1048576,MATCH($A166,'Hoja de Trabajo para listado'!$BC$155:$BC$1048576,0),MATCH((CUADRO!O$4&amp;$E166),'Hoja de Trabajo para listado'!$BC$151:$CB$151,0)),0)+IFERROR(INDEX('Hoja de Trabajo para listado'!$DE$153:$DG$274,MATCH($A166,'Hoja de Trabajo para listado'!$DE$153:$DE$1048576,0),MATCH((CUADRO!O$4&amp;$E166),'Hoja de Trabajo para listado'!$DE$151:$DG$151,0)),0)+IFERROR(INDEX('Hoja de Trabajo para listado'!$CD$155:$DC$1048576,MATCH($A166,'Hoja de Trabajo para listado'!$CD$155:$CD$1048576,0),MATCH((CUADRO!O$4&amp;$E166),'Hoja de Trabajo para listado'!$CD$151:$DC$151,0)),0)</f>
        <v>0</v>
      </c>
      <c r="P166" s="243">
        <f ca="1">+IFERROR(INDEX('Hoja de Trabajo para listado'!$A$155:$Z$1048576,MATCH($A166,'Hoja de Trabajo para listado'!$A$155:$A$1048576,0),MATCH((CUADRO!P$4&amp;$E166),'Hoja de Trabajo para listado'!$A$151:$Z$151,0)),0)+IFERROR(INDEX('Hoja de Trabajo para listado'!$AB$155:$BA$1048576,MATCH($A166,'Hoja de Trabajo para listado'!$AB$155:$AB$1048576,0),MATCH((CUADRO!P$4&amp;$E166),'Hoja de Trabajo para listado'!$AB$151:$BA$151,0)),0)+IFERROR(INDEX('Hoja de Trabajo para listado'!$BC$155:$CB$1048576,MATCH($A166,'Hoja de Trabajo para listado'!$BC$155:$BC$1048576,0),MATCH((CUADRO!P$4&amp;$E166),'Hoja de Trabajo para listado'!$BC$151:$CB$151,0)),0)+IFERROR(INDEX('Hoja de Trabajo para listado'!$DE$153:$DG$274,MATCH($A166,'Hoja de Trabajo para listado'!$DE$153:$DE$1048576,0),MATCH((CUADRO!P$4&amp;$E166),'Hoja de Trabajo para listado'!$DE$151:$DG$151,0)),0)+IFERROR(INDEX('Hoja de Trabajo para listado'!$CD$155:$DC$1048576,MATCH($A166,'Hoja de Trabajo para listado'!$CD$155:$CD$1048576,0),MATCH((CUADRO!P$4&amp;$E166),'Hoja de Trabajo para listado'!$CD$151:$DC$151,0)),0)</f>
        <v>0</v>
      </c>
      <c r="Q166" s="243">
        <f ca="1">+IFERROR(INDEX('Hoja de Trabajo para listado'!$A$155:$Z$1048576,MATCH($A166,'Hoja de Trabajo para listado'!$A$155:$A$1048576,0),MATCH((CUADRO!Q$4&amp;$E166),'Hoja de Trabajo para listado'!$A$151:$Z$151,0)),0)+IFERROR(INDEX('Hoja de Trabajo para listado'!$AB$155:$BA$1048576,MATCH($A166,'Hoja de Trabajo para listado'!$AB$155:$AB$1048576,0),MATCH((CUADRO!Q$4&amp;$E166),'Hoja de Trabajo para listado'!$AB$151:$BA$151,0)),0)+IFERROR(INDEX('Hoja de Trabajo para listado'!$BC$155:$CB$1048576,MATCH($A166,'Hoja de Trabajo para listado'!$BC$155:$BC$1048576,0),MATCH((CUADRO!Q$4&amp;$E166),'Hoja de Trabajo para listado'!$BC$151:$CB$151,0)),0)+IFERROR(INDEX('Hoja de Trabajo para listado'!$DE$153:$DG$274,MATCH($A166,'Hoja de Trabajo para listado'!$DE$153:$DE$1048576,0),MATCH((CUADRO!Q$4&amp;$E166),'Hoja de Trabajo para listado'!$DE$151:$DG$151,0)),0)+IFERROR(INDEX('Hoja de Trabajo para listado'!$CD$155:$DC$1048576,MATCH($A166,'Hoja de Trabajo para listado'!$CD$155:$CD$1048576,0),MATCH((CUADRO!Q$4&amp;$E166),'Hoja de Trabajo para listado'!$CD$151:$DC$151,0)),0)</f>
        <v>0</v>
      </c>
      <c r="R166" s="243">
        <f t="shared" ca="1" si="7"/>
        <v>7031.25</v>
      </c>
      <c r="S166" s="243">
        <f ca="1">+R165+R166</f>
        <v>7031.25</v>
      </c>
      <c r="T166" s="243">
        <f ca="1">+S166</f>
        <v>7031.25</v>
      </c>
      <c r="U166" s="242">
        <f t="shared" si="8"/>
        <v>2</v>
      </c>
      <c r="V166" s="327" t="str">
        <f>+VLOOKUP(A166,bd_lista!$A$3:$E$592,5,FALSE)</f>
        <v>Instituciones Descentralizadas</v>
      </c>
      <c r="W166" s="398"/>
      <c r="X166" s="240">
        <f>+VLOOKUP(A166,[4]Sheet1!$A$13:$D$744,4,FALSE)</f>
        <v>20</v>
      </c>
      <c r="Y166" s="240" t="str">
        <f>+VLOOKUP(X166,bd_lista!$A$3:$C$592,3,FALSE)</f>
        <v>Ministerio de Defensa</v>
      </c>
      <c r="Z166" s="288"/>
      <c r="AA166" s="289"/>
    </row>
    <row r="167" spans="1:27" ht="15" customHeight="1">
      <c r="A167" s="379">
        <v>249</v>
      </c>
      <c r="B167" s="393">
        <f>+A167</f>
        <v>249</v>
      </c>
      <c r="C167" s="245" t="str">
        <f>+VLOOKUP(A167,bd_lista!$A$3:$C$592,3,FALSE)</f>
        <v>Central de Abastecimiento y Suministros de Salud</v>
      </c>
      <c r="D167" s="395" t="str">
        <f>+C167</f>
        <v>Central de Abastecimiento y Suministros de Salud</v>
      </c>
      <c r="E167" s="245" t="s">
        <v>1303</v>
      </c>
      <c r="F167" s="241">
        <f ca="1">+IFERROR(INDEX('Hoja de Trabajo para listado'!$A$155:$Z$1048576,MATCH($A167,'Hoja de Trabajo para listado'!$A$155:$A$1048576,0),MATCH((CUADRO!F$4&amp;$E167),'Hoja de Trabajo para listado'!$A$151:$Z$151,0)),0)+IFERROR(INDEX('Hoja de Trabajo para listado'!$AB$155:$BA$1048576,MATCH($A167,'Hoja de Trabajo para listado'!$AB$155:$AB$1048576,0),MATCH((CUADRO!F$4&amp;$E167),'Hoja de Trabajo para listado'!$AB$151:$BA$151,0)),0)+IFERROR(INDEX('Hoja de Trabajo para listado'!$BC$155:$CB$1048576,MATCH($A167,'Hoja de Trabajo para listado'!$BC$155:$BC$1048576,0),MATCH((CUADRO!F$4&amp;$E167),'Hoja de Trabajo para listado'!$BC$151:$CB$151,0)),0)+IFERROR(INDEX('Hoja de Trabajo para listado'!$DE$153:$DG$274,MATCH($A167,'Hoja de Trabajo para listado'!$DE$153:$DE$1048576,0),MATCH((CUADRO!F$4&amp;$E167),'Hoja de Trabajo para listado'!$DE$151:$DG$151,0)),0)+IFERROR(INDEX('Hoja de Trabajo para listado'!$CD$155:$DC$1048576,MATCH($A167,'Hoja de Trabajo para listado'!$CD$155:$CD$1048576,0),MATCH((CUADRO!F$4&amp;$E167),'Hoja de Trabajo para listado'!$CD$151:$DC$151,0)),0)</f>
        <v>0</v>
      </c>
      <c r="G167" s="241">
        <f ca="1">+IFERROR(INDEX('Hoja de Trabajo para listado'!$A$155:$Z$1048576,MATCH($A167,'Hoja de Trabajo para listado'!$A$155:$A$1048576,0),MATCH((CUADRO!G$4&amp;$E167),'Hoja de Trabajo para listado'!$A$151:$Z$151,0)),0)+IFERROR(INDEX('Hoja de Trabajo para listado'!$AB$155:$BA$1048576,MATCH($A167,'Hoja de Trabajo para listado'!$AB$155:$AB$1048576,0),MATCH((CUADRO!G$4&amp;$E167),'Hoja de Trabajo para listado'!$AB$151:$BA$151,0)),0)+IFERROR(INDEX('Hoja de Trabajo para listado'!$BC$155:$CB$1048576,MATCH($A167,'Hoja de Trabajo para listado'!$BC$155:$BC$1048576,0),MATCH((CUADRO!G$4&amp;$E167),'Hoja de Trabajo para listado'!$BC$151:$CB$151,0)),0)+IFERROR(INDEX('Hoja de Trabajo para listado'!$DE$153:$DG$274,MATCH($A167,'Hoja de Trabajo para listado'!$DE$153:$DE$1048576,0),MATCH((CUADRO!G$4&amp;$E167),'Hoja de Trabajo para listado'!$DE$151:$DG$151,0)),0)+IFERROR(INDEX('Hoja de Trabajo para listado'!$CD$155:$DC$1048576,MATCH($A167,'Hoja de Trabajo para listado'!$CD$155:$CD$1048576,0),MATCH((CUADRO!G$4&amp;$E167),'Hoja de Trabajo para listado'!$CD$151:$DC$151,0)),0)</f>
        <v>0</v>
      </c>
      <c r="H167" s="241">
        <f ca="1">+IFERROR(INDEX('Hoja de Trabajo para listado'!$A$155:$Z$1048576,MATCH($A167,'Hoja de Trabajo para listado'!$A$155:$A$1048576,0),MATCH((CUADRO!H$4&amp;$E167),'Hoja de Trabajo para listado'!$A$151:$Z$151,0)),0)+IFERROR(INDEX('Hoja de Trabajo para listado'!$AB$155:$BA$1048576,MATCH($A167,'Hoja de Trabajo para listado'!$AB$155:$AB$1048576,0),MATCH((CUADRO!H$4&amp;$E167),'Hoja de Trabajo para listado'!$AB$151:$BA$151,0)),0)+IFERROR(INDEX('Hoja de Trabajo para listado'!$BC$155:$CB$1048576,MATCH($A167,'Hoja de Trabajo para listado'!$BC$155:$BC$1048576,0),MATCH((CUADRO!H$4&amp;$E167),'Hoja de Trabajo para listado'!$BC$151:$CB$151,0)),0)+IFERROR(INDEX('Hoja de Trabajo para listado'!$DE$153:$DG$274,MATCH($A167,'Hoja de Trabajo para listado'!$DE$153:$DE$1048576,0),MATCH((CUADRO!H$4&amp;$E167),'Hoja de Trabajo para listado'!$DE$151:$DG$151,0)),0)+IFERROR(INDEX('Hoja de Trabajo para listado'!$CD$155:$DC$1048576,MATCH($A167,'Hoja de Trabajo para listado'!$CD$155:$CD$1048576,0),MATCH((CUADRO!H$4&amp;$E167),'Hoja de Trabajo para listado'!$CD$151:$DC$151,0)),0)</f>
        <v>0</v>
      </c>
      <c r="I167" s="241">
        <f ca="1">+IFERROR(INDEX('Hoja de Trabajo para listado'!$A$155:$Z$1048576,MATCH($A167,'Hoja de Trabajo para listado'!$A$155:$A$1048576,0),MATCH((CUADRO!I$4&amp;$E167),'Hoja de Trabajo para listado'!$A$151:$Z$151,0)),0)+IFERROR(INDEX('Hoja de Trabajo para listado'!$AB$155:$BA$1048576,MATCH($A167,'Hoja de Trabajo para listado'!$AB$155:$AB$1048576,0),MATCH((CUADRO!I$4&amp;$E167),'Hoja de Trabajo para listado'!$AB$151:$BA$151,0)),0)+IFERROR(INDEX('Hoja de Trabajo para listado'!$BC$155:$CB$1048576,MATCH($A167,'Hoja de Trabajo para listado'!$BC$155:$BC$1048576,0),MATCH((CUADRO!I$4&amp;$E167),'Hoja de Trabajo para listado'!$BC$151:$CB$151,0)),0)+IFERROR(INDEX('Hoja de Trabajo para listado'!$DE$153:$DG$274,MATCH($A167,'Hoja de Trabajo para listado'!$DE$153:$DE$1048576,0),MATCH((CUADRO!I$4&amp;$E167),'Hoja de Trabajo para listado'!$DE$151:$DG$151,0)),0)+IFERROR(INDEX('Hoja de Trabajo para listado'!$CD$155:$DC$1048576,MATCH($A167,'Hoja de Trabajo para listado'!$CD$155:$CD$1048576,0),MATCH((CUADRO!I$4&amp;$E167),'Hoja de Trabajo para listado'!$CD$151:$DC$151,0)),0)</f>
        <v>0</v>
      </c>
      <c r="J167" s="241">
        <f ca="1">+IFERROR(INDEX('Hoja de Trabajo para listado'!$A$155:$Z$1048576,MATCH($A167,'Hoja de Trabajo para listado'!$A$155:$A$1048576,0),MATCH((CUADRO!J$4&amp;$E167),'Hoja de Trabajo para listado'!$A$151:$Z$151,0)),0)+IFERROR(INDEX('Hoja de Trabajo para listado'!$AB$155:$BA$1048576,MATCH($A167,'Hoja de Trabajo para listado'!$AB$155:$AB$1048576,0),MATCH((CUADRO!J$4&amp;$E167),'Hoja de Trabajo para listado'!$AB$151:$BA$151,0)),0)+IFERROR(INDEX('Hoja de Trabajo para listado'!$BC$155:$CB$1048576,MATCH($A167,'Hoja de Trabajo para listado'!$BC$155:$BC$1048576,0),MATCH((CUADRO!J$4&amp;$E167),'Hoja de Trabajo para listado'!$BC$151:$CB$151,0)),0)+IFERROR(INDEX('Hoja de Trabajo para listado'!$DE$153:$DG$274,MATCH($A167,'Hoja de Trabajo para listado'!$DE$153:$DE$1048576,0),MATCH((CUADRO!J$4&amp;$E167),'Hoja de Trabajo para listado'!$DE$151:$DG$151,0)),0)+IFERROR(INDEX('Hoja de Trabajo para listado'!$CD$155:$DC$1048576,MATCH($A167,'Hoja de Trabajo para listado'!$CD$155:$CD$1048576,0),MATCH((CUADRO!J$4&amp;$E167),'Hoja de Trabajo para listado'!$CD$151:$DC$151,0)),0)</f>
        <v>0</v>
      </c>
      <c r="K167" s="241">
        <f ca="1">+IFERROR(INDEX('Hoja de Trabajo para listado'!$A$155:$Z$1048576,MATCH($A167,'Hoja de Trabajo para listado'!$A$155:$A$1048576,0),MATCH((CUADRO!K$4&amp;$E167),'Hoja de Trabajo para listado'!$A$151:$Z$151,0)),0)+IFERROR(INDEX('Hoja de Trabajo para listado'!$AB$155:$BA$1048576,MATCH($A167,'Hoja de Trabajo para listado'!$AB$155:$AB$1048576,0),MATCH((CUADRO!K$4&amp;$E167),'Hoja de Trabajo para listado'!$AB$151:$BA$151,0)),0)+IFERROR(INDEX('Hoja de Trabajo para listado'!$BC$155:$CB$1048576,MATCH($A167,'Hoja de Trabajo para listado'!$BC$155:$BC$1048576,0),MATCH((CUADRO!K$4&amp;$E167),'Hoja de Trabajo para listado'!$BC$151:$CB$151,0)),0)+IFERROR(INDEX('Hoja de Trabajo para listado'!$DE$153:$DG$274,MATCH($A167,'Hoja de Trabajo para listado'!$DE$153:$DE$1048576,0),MATCH((CUADRO!K$4&amp;$E167),'Hoja de Trabajo para listado'!$DE$151:$DG$151,0)),0)+IFERROR(INDEX('Hoja de Trabajo para listado'!$CD$155:$DC$1048576,MATCH($A167,'Hoja de Trabajo para listado'!$CD$155:$CD$1048576,0),MATCH((CUADRO!K$4&amp;$E167),'Hoja de Trabajo para listado'!$CD$151:$DC$151,0)),0)</f>
        <v>0</v>
      </c>
      <c r="L167" s="241">
        <f ca="1">+IFERROR(INDEX('Hoja de Trabajo para listado'!$A$155:$Z$1048576,MATCH($A167,'Hoja de Trabajo para listado'!$A$155:$A$1048576,0),MATCH((CUADRO!L$4&amp;$E167),'Hoja de Trabajo para listado'!$A$151:$Z$151,0)),0)+IFERROR(INDEX('Hoja de Trabajo para listado'!$AB$155:$BA$1048576,MATCH($A167,'Hoja de Trabajo para listado'!$AB$155:$AB$1048576,0),MATCH((CUADRO!L$4&amp;$E167),'Hoja de Trabajo para listado'!$AB$151:$BA$151,0)),0)+IFERROR(INDEX('Hoja de Trabajo para listado'!$BC$155:$CB$1048576,MATCH($A167,'Hoja de Trabajo para listado'!$BC$155:$BC$1048576,0),MATCH((CUADRO!L$4&amp;$E167),'Hoja de Trabajo para listado'!$BC$151:$CB$151,0)),0)+IFERROR(INDEX('Hoja de Trabajo para listado'!$DE$153:$DG$274,MATCH($A167,'Hoja de Trabajo para listado'!$DE$153:$DE$1048576,0),MATCH((CUADRO!L$4&amp;$E167),'Hoja de Trabajo para listado'!$DE$151:$DG$151,0)),0)+IFERROR(INDEX('Hoja de Trabajo para listado'!$CD$155:$DC$1048576,MATCH($A167,'Hoja de Trabajo para listado'!$CD$155:$CD$1048576,0),MATCH((CUADRO!L$4&amp;$E167),'Hoja de Trabajo para listado'!$CD$151:$DC$151,0)),0)</f>
        <v>0</v>
      </c>
      <c r="M167" s="241">
        <f ca="1">+IFERROR(INDEX('Hoja de Trabajo para listado'!$A$155:$Z$1048576,MATCH($A167,'Hoja de Trabajo para listado'!$A$155:$A$1048576,0),MATCH((CUADRO!M$4&amp;$E167),'Hoja de Trabajo para listado'!$A$151:$Z$151,0)),0)+IFERROR(INDEX('Hoja de Trabajo para listado'!$AB$155:$BA$1048576,MATCH($A167,'Hoja de Trabajo para listado'!$AB$155:$AB$1048576,0),MATCH((CUADRO!M$4&amp;$E167),'Hoja de Trabajo para listado'!$AB$151:$BA$151,0)),0)+IFERROR(INDEX('Hoja de Trabajo para listado'!$BC$155:$CB$1048576,MATCH($A167,'Hoja de Trabajo para listado'!$BC$155:$BC$1048576,0),MATCH((CUADRO!M$4&amp;$E167),'Hoja de Trabajo para listado'!$BC$151:$CB$151,0)),0)+IFERROR(INDEX('Hoja de Trabajo para listado'!$DE$153:$DG$274,MATCH($A167,'Hoja de Trabajo para listado'!$DE$153:$DE$1048576,0),MATCH((CUADRO!M$4&amp;$E167),'Hoja de Trabajo para listado'!$DE$151:$DG$151,0)),0)+IFERROR(INDEX('Hoja de Trabajo para listado'!$CD$155:$DC$1048576,MATCH($A167,'Hoja de Trabajo para listado'!$CD$155:$CD$1048576,0),MATCH((CUADRO!M$4&amp;$E167),'Hoja de Trabajo para listado'!$CD$151:$DC$151,0)),0)</f>
        <v>0</v>
      </c>
      <c r="N167" s="241">
        <f ca="1">+IFERROR(INDEX('Hoja de Trabajo para listado'!$A$155:$Z$1048576,MATCH($A167,'Hoja de Trabajo para listado'!$A$155:$A$1048576,0),MATCH((CUADRO!N$4&amp;$E167),'Hoja de Trabajo para listado'!$A$151:$Z$151,0)),0)+IFERROR(INDEX('Hoja de Trabajo para listado'!$AB$155:$BA$1048576,MATCH($A167,'Hoja de Trabajo para listado'!$AB$155:$AB$1048576,0),MATCH((CUADRO!N$4&amp;$E167),'Hoja de Trabajo para listado'!$AB$151:$BA$151,0)),0)+IFERROR(INDEX('Hoja de Trabajo para listado'!$BC$155:$CB$1048576,MATCH($A167,'Hoja de Trabajo para listado'!$BC$155:$BC$1048576,0),MATCH((CUADRO!N$4&amp;$E167),'Hoja de Trabajo para listado'!$BC$151:$CB$151,0)),0)+IFERROR(INDEX('Hoja de Trabajo para listado'!$DE$153:$DG$274,MATCH($A167,'Hoja de Trabajo para listado'!$DE$153:$DE$1048576,0),MATCH((CUADRO!N$4&amp;$E167),'Hoja de Trabajo para listado'!$DE$151:$DG$151,0)),0)+IFERROR(INDEX('Hoja de Trabajo para listado'!$CD$155:$DC$1048576,MATCH($A167,'Hoja de Trabajo para listado'!$CD$155:$CD$1048576,0),MATCH((CUADRO!N$4&amp;$E167),'Hoja de Trabajo para listado'!$CD$151:$DC$151,0)),0)</f>
        <v>0</v>
      </c>
      <c r="O167" s="241">
        <f ca="1">+IFERROR(INDEX('Hoja de Trabajo para listado'!$A$155:$Z$1048576,MATCH($A167,'Hoja de Trabajo para listado'!$A$155:$A$1048576,0),MATCH((CUADRO!O$4&amp;$E167),'Hoja de Trabajo para listado'!$A$151:$Z$151,0)),0)+IFERROR(INDEX('Hoja de Trabajo para listado'!$AB$155:$BA$1048576,MATCH($A167,'Hoja de Trabajo para listado'!$AB$155:$AB$1048576,0),MATCH((CUADRO!O$4&amp;$E167),'Hoja de Trabajo para listado'!$AB$151:$BA$151,0)),0)+IFERROR(INDEX('Hoja de Trabajo para listado'!$BC$155:$CB$1048576,MATCH($A167,'Hoja de Trabajo para listado'!$BC$155:$BC$1048576,0),MATCH((CUADRO!O$4&amp;$E167),'Hoja de Trabajo para listado'!$BC$151:$CB$151,0)),0)+IFERROR(INDEX('Hoja de Trabajo para listado'!$DE$153:$DG$274,MATCH($A167,'Hoja de Trabajo para listado'!$DE$153:$DE$1048576,0),MATCH((CUADRO!O$4&amp;$E167),'Hoja de Trabajo para listado'!$DE$151:$DG$151,0)),0)+IFERROR(INDEX('Hoja de Trabajo para listado'!$CD$155:$DC$1048576,MATCH($A167,'Hoja de Trabajo para listado'!$CD$155:$CD$1048576,0),MATCH((CUADRO!O$4&amp;$E167),'Hoja de Trabajo para listado'!$CD$151:$DC$151,0)),0)</f>
        <v>184614.24</v>
      </c>
      <c r="P167" s="241">
        <f ca="1">+IFERROR(INDEX('Hoja de Trabajo para listado'!$A$155:$Z$1048576,MATCH($A167,'Hoja de Trabajo para listado'!$A$155:$A$1048576,0),MATCH((CUADRO!P$4&amp;$E167),'Hoja de Trabajo para listado'!$A$151:$Z$151,0)),0)+IFERROR(INDEX('Hoja de Trabajo para listado'!$AB$155:$BA$1048576,MATCH($A167,'Hoja de Trabajo para listado'!$AB$155:$AB$1048576,0),MATCH((CUADRO!P$4&amp;$E167),'Hoja de Trabajo para listado'!$AB$151:$BA$151,0)),0)+IFERROR(INDEX('Hoja de Trabajo para listado'!$BC$155:$CB$1048576,MATCH($A167,'Hoja de Trabajo para listado'!$BC$155:$BC$1048576,0),MATCH((CUADRO!P$4&amp;$E167),'Hoja de Trabajo para listado'!$BC$151:$CB$151,0)),0)+IFERROR(INDEX('Hoja de Trabajo para listado'!$DE$153:$DG$274,MATCH($A167,'Hoja de Trabajo para listado'!$DE$153:$DE$1048576,0),MATCH((CUADRO!P$4&amp;$E167),'Hoja de Trabajo para listado'!$DE$151:$DG$151,0)),0)+IFERROR(INDEX('Hoja de Trabajo para listado'!$CD$155:$DC$1048576,MATCH($A167,'Hoja de Trabajo para listado'!$CD$155:$CD$1048576,0),MATCH((CUADRO!P$4&amp;$E167),'Hoja de Trabajo para listado'!$CD$151:$DC$151,0)),0)</f>
        <v>35921.39</v>
      </c>
      <c r="Q167" s="241">
        <f ca="1">+IFERROR(INDEX('Hoja de Trabajo para listado'!$A$155:$Z$1048576,MATCH($A167,'Hoja de Trabajo para listado'!$A$155:$A$1048576,0),MATCH((CUADRO!Q$4&amp;$E167),'Hoja de Trabajo para listado'!$A$151:$Z$151,0)),0)+IFERROR(INDEX('Hoja de Trabajo para listado'!$AB$155:$BA$1048576,MATCH($A167,'Hoja de Trabajo para listado'!$AB$155:$AB$1048576,0),MATCH((CUADRO!Q$4&amp;$E167),'Hoja de Trabajo para listado'!$AB$151:$BA$151,0)),0)+IFERROR(INDEX('Hoja de Trabajo para listado'!$BC$155:$CB$1048576,MATCH($A167,'Hoja de Trabajo para listado'!$BC$155:$BC$1048576,0),MATCH((CUADRO!Q$4&amp;$E167),'Hoja de Trabajo para listado'!$BC$151:$CB$151,0)),0)+IFERROR(INDEX('Hoja de Trabajo para listado'!$DE$153:$DG$274,MATCH($A167,'Hoja de Trabajo para listado'!$DE$153:$DE$1048576,0),MATCH((CUADRO!Q$4&amp;$E167),'Hoja de Trabajo para listado'!$DE$151:$DG$151,0)),0)+IFERROR(INDEX('Hoja de Trabajo para listado'!$CD$155:$DC$1048576,MATCH($A167,'Hoja de Trabajo para listado'!$CD$155:$CD$1048576,0),MATCH((CUADRO!Q$4&amp;$E167),'Hoja de Trabajo para listado'!$CD$151:$DC$151,0)),0)</f>
        <v>0</v>
      </c>
      <c r="R167" s="241">
        <f t="shared" ca="1" si="7"/>
        <v>220535.63</v>
      </c>
      <c r="S167" s="241"/>
      <c r="T167" s="241">
        <f ca="1">+T168</f>
        <v>16341688.460000001</v>
      </c>
      <c r="U167" s="240">
        <f t="shared" si="8"/>
        <v>1</v>
      </c>
      <c r="V167" s="327" t="str">
        <f>+VLOOKUP(A167,bd_lista!$A$3:$E$592,5,FALSE)</f>
        <v>Instituciones Descentralizadas</v>
      </c>
      <c r="W167" s="397" t="str">
        <f>+V167</f>
        <v>Instituciones Descentralizadas</v>
      </c>
      <c r="X167" s="240">
        <f>+VLOOKUP(A167,[4]Sheet1!$A$13:$D$744,4,FALSE)</f>
        <v>46</v>
      </c>
      <c r="Y167" s="240" t="str">
        <f>+VLOOKUP(X167,bd_lista!$A$3:$C$592,3,FALSE)</f>
        <v>Ministerio de Salud y Deportes</v>
      </c>
      <c r="Z167" s="290">
        <f>+X167</f>
        <v>46</v>
      </c>
      <c r="AA167" s="291" t="str">
        <f>+Y167</f>
        <v>Ministerio de Salud y Deportes</v>
      </c>
    </row>
    <row r="168" spans="1:27" ht="15" customHeight="1">
      <c r="A168" s="378">
        <v>249</v>
      </c>
      <c r="B168" s="394"/>
      <c r="C168" s="327" t="str">
        <f>+VLOOKUP(A168,bd_lista!$A$3:$C$592,3,FALSE)</f>
        <v>Central de Abastecimiento y Suministros de Salud</v>
      </c>
      <c r="D168" s="396"/>
      <c r="E168" s="327" t="s">
        <v>1304</v>
      </c>
      <c r="F168" s="243">
        <f ca="1">+IFERROR(INDEX('Hoja de Trabajo para listado'!$A$155:$Z$1048576,MATCH($A168,'Hoja de Trabajo para listado'!$A$155:$A$1048576,0),MATCH((CUADRO!F$4&amp;$E168),'Hoja de Trabajo para listado'!$A$151:$Z$151,0)),0)+IFERROR(INDEX('Hoja de Trabajo para listado'!$AB$155:$BA$1048576,MATCH($A168,'Hoja de Trabajo para listado'!$AB$155:$AB$1048576,0),MATCH((CUADRO!F$4&amp;$E168),'Hoja de Trabajo para listado'!$AB$151:$BA$151,0)),0)+IFERROR(INDEX('Hoja de Trabajo para listado'!$BC$155:$CB$1048576,MATCH($A168,'Hoja de Trabajo para listado'!$BC$155:$BC$1048576,0),MATCH((CUADRO!F$4&amp;$E168),'Hoja de Trabajo para listado'!$BC$151:$CB$151,0)),0)+IFERROR(INDEX('Hoja de Trabajo para listado'!$DE$153:$DG$274,MATCH($A168,'Hoja de Trabajo para listado'!$DE$153:$DE$1048576,0),MATCH((CUADRO!F$4&amp;$E168),'Hoja de Trabajo para listado'!$DE$151:$DG$151,0)),0)+IFERROR(INDEX('Hoja de Trabajo para listado'!$CD$155:$DC$1048576,MATCH($A168,'Hoja de Trabajo para listado'!$CD$155:$CD$1048576,0),MATCH((CUADRO!F$4&amp;$E168),'Hoja de Trabajo para listado'!$CD$151:$DC$151,0)),0)</f>
        <v>55150</v>
      </c>
      <c r="G168" s="243">
        <f ca="1">+IFERROR(INDEX('Hoja de Trabajo para listado'!$A$155:$Z$1048576,MATCH($A168,'Hoja de Trabajo para listado'!$A$155:$A$1048576,0),MATCH((CUADRO!G$4&amp;$E168),'Hoja de Trabajo para listado'!$A$151:$Z$151,0)),0)+IFERROR(INDEX('Hoja de Trabajo para listado'!$AB$155:$BA$1048576,MATCH($A168,'Hoja de Trabajo para listado'!$AB$155:$AB$1048576,0),MATCH((CUADRO!G$4&amp;$E168),'Hoja de Trabajo para listado'!$AB$151:$BA$151,0)),0)+IFERROR(INDEX('Hoja de Trabajo para listado'!$BC$155:$CB$1048576,MATCH($A168,'Hoja de Trabajo para listado'!$BC$155:$BC$1048576,0),MATCH((CUADRO!G$4&amp;$E168),'Hoja de Trabajo para listado'!$BC$151:$CB$151,0)),0)+IFERROR(INDEX('Hoja de Trabajo para listado'!$DE$153:$DG$274,MATCH($A168,'Hoja de Trabajo para listado'!$DE$153:$DE$1048576,0),MATCH((CUADRO!G$4&amp;$E168),'Hoja de Trabajo para listado'!$DE$151:$DG$151,0)),0)+IFERROR(INDEX('Hoja de Trabajo para listado'!$CD$155:$DC$1048576,MATCH($A168,'Hoja de Trabajo para listado'!$CD$155:$CD$1048576,0),MATCH((CUADRO!G$4&amp;$E168),'Hoja de Trabajo para listado'!$CD$151:$DC$151,0)),0)</f>
        <v>0</v>
      </c>
      <c r="H168" s="243">
        <f ca="1">+IFERROR(INDEX('Hoja de Trabajo para listado'!$A$155:$Z$1048576,MATCH($A168,'Hoja de Trabajo para listado'!$A$155:$A$1048576,0),MATCH((CUADRO!H$4&amp;$E168),'Hoja de Trabajo para listado'!$A$151:$Z$151,0)),0)+IFERROR(INDEX('Hoja de Trabajo para listado'!$AB$155:$BA$1048576,MATCH($A168,'Hoja de Trabajo para listado'!$AB$155:$AB$1048576,0),MATCH((CUADRO!H$4&amp;$E168),'Hoja de Trabajo para listado'!$AB$151:$BA$151,0)),0)+IFERROR(INDEX('Hoja de Trabajo para listado'!$BC$155:$CB$1048576,MATCH($A168,'Hoja de Trabajo para listado'!$BC$155:$BC$1048576,0),MATCH((CUADRO!H$4&amp;$E168),'Hoja de Trabajo para listado'!$BC$151:$CB$151,0)),0)+IFERROR(INDEX('Hoja de Trabajo para listado'!$DE$153:$DG$274,MATCH($A168,'Hoja de Trabajo para listado'!$DE$153:$DE$1048576,0),MATCH((CUADRO!H$4&amp;$E168),'Hoja de Trabajo para listado'!$DE$151:$DG$151,0)),0)+IFERROR(INDEX('Hoja de Trabajo para listado'!$CD$155:$DC$1048576,MATCH($A168,'Hoja de Trabajo para listado'!$CD$155:$CD$1048576,0),MATCH((CUADRO!H$4&amp;$E168),'Hoja de Trabajo para listado'!$CD$151:$DC$151,0)),0)</f>
        <v>0</v>
      </c>
      <c r="I168" s="243">
        <f ca="1">+IFERROR(INDEX('Hoja de Trabajo para listado'!$A$155:$Z$1048576,MATCH($A168,'Hoja de Trabajo para listado'!$A$155:$A$1048576,0),MATCH((CUADRO!I$4&amp;$E168),'Hoja de Trabajo para listado'!$A$151:$Z$151,0)),0)+IFERROR(INDEX('Hoja de Trabajo para listado'!$AB$155:$BA$1048576,MATCH($A168,'Hoja de Trabajo para listado'!$AB$155:$AB$1048576,0),MATCH((CUADRO!I$4&amp;$E168),'Hoja de Trabajo para listado'!$AB$151:$BA$151,0)),0)+IFERROR(INDEX('Hoja de Trabajo para listado'!$BC$155:$CB$1048576,MATCH($A168,'Hoja de Trabajo para listado'!$BC$155:$BC$1048576,0),MATCH((CUADRO!I$4&amp;$E168),'Hoja de Trabajo para listado'!$BC$151:$CB$151,0)),0)+IFERROR(INDEX('Hoja de Trabajo para listado'!$DE$153:$DG$274,MATCH($A168,'Hoja de Trabajo para listado'!$DE$153:$DE$1048576,0),MATCH((CUADRO!I$4&amp;$E168),'Hoja de Trabajo para listado'!$DE$151:$DG$151,0)),0)+IFERROR(INDEX('Hoja de Trabajo para listado'!$CD$155:$DC$1048576,MATCH($A168,'Hoja de Trabajo para listado'!$CD$155:$CD$1048576,0),MATCH((CUADRO!I$4&amp;$E168),'Hoja de Trabajo para listado'!$CD$151:$DC$151,0)),0)</f>
        <v>0</v>
      </c>
      <c r="J168" s="243">
        <f ca="1">+IFERROR(INDEX('Hoja de Trabajo para listado'!$A$155:$Z$1048576,MATCH($A168,'Hoja de Trabajo para listado'!$A$155:$A$1048576,0),MATCH((CUADRO!J$4&amp;$E168),'Hoja de Trabajo para listado'!$A$151:$Z$151,0)),0)+IFERROR(INDEX('Hoja de Trabajo para listado'!$AB$155:$BA$1048576,MATCH($A168,'Hoja de Trabajo para listado'!$AB$155:$AB$1048576,0),MATCH((CUADRO!J$4&amp;$E168),'Hoja de Trabajo para listado'!$AB$151:$BA$151,0)),0)+IFERROR(INDEX('Hoja de Trabajo para listado'!$BC$155:$CB$1048576,MATCH($A168,'Hoja de Trabajo para listado'!$BC$155:$BC$1048576,0),MATCH((CUADRO!J$4&amp;$E168),'Hoja de Trabajo para listado'!$BC$151:$CB$151,0)),0)+IFERROR(INDEX('Hoja de Trabajo para listado'!$DE$153:$DG$274,MATCH($A168,'Hoja de Trabajo para listado'!$DE$153:$DE$1048576,0),MATCH((CUADRO!J$4&amp;$E168),'Hoja de Trabajo para listado'!$DE$151:$DG$151,0)),0)+IFERROR(INDEX('Hoja de Trabajo para listado'!$CD$155:$DC$1048576,MATCH($A168,'Hoja de Trabajo para listado'!$CD$155:$CD$1048576,0),MATCH((CUADRO!J$4&amp;$E168),'Hoja de Trabajo para listado'!$CD$151:$DC$151,0)),0)</f>
        <v>0</v>
      </c>
      <c r="K168" s="243">
        <f ca="1">+IFERROR(INDEX('Hoja de Trabajo para listado'!$A$155:$Z$1048576,MATCH($A168,'Hoja de Trabajo para listado'!$A$155:$A$1048576,0),MATCH((CUADRO!K$4&amp;$E168),'Hoja de Trabajo para listado'!$A$151:$Z$151,0)),0)+IFERROR(INDEX('Hoja de Trabajo para listado'!$AB$155:$BA$1048576,MATCH($A168,'Hoja de Trabajo para listado'!$AB$155:$AB$1048576,0),MATCH((CUADRO!K$4&amp;$E168),'Hoja de Trabajo para listado'!$AB$151:$BA$151,0)),0)+IFERROR(INDEX('Hoja de Trabajo para listado'!$BC$155:$CB$1048576,MATCH($A168,'Hoja de Trabajo para listado'!$BC$155:$BC$1048576,0),MATCH((CUADRO!K$4&amp;$E168),'Hoja de Trabajo para listado'!$BC$151:$CB$151,0)),0)+IFERROR(INDEX('Hoja de Trabajo para listado'!$DE$153:$DG$274,MATCH($A168,'Hoja de Trabajo para listado'!$DE$153:$DE$1048576,0),MATCH((CUADRO!K$4&amp;$E168),'Hoja de Trabajo para listado'!$DE$151:$DG$151,0)),0)+IFERROR(INDEX('Hoja de Trabajo para listado'!$CD$155:$DC$1048576,MATCH($A168,'Hoja de Trabajo para listado'!$CD$155:$CD$1048576,0),MATCH((CUADRO!K$4&amp;$E168),'Hoja de Trabajo para listado'!$CD$151:$DC$151,0)),0)</f>
        <v>0</v>
      </c>
      <c r="L168" s="243">
        <f ca="1">+IFERROR(INDEX('Hoja de Trabajo para listado'!$A$155:$Z$1048576,MATCH($A168,'Hoja de Trabajo para listado'!$A$155:$A$1048576,0),MATCH((CUADRO!L$4&amp;$E168),'Hoja de Trabajo para listado'!$A$151:$Z$151,0)),0)+IFERROR(INDEX('Hoja de Trabajo para listado'!$AB$155:$BA$1048576,MATCH($A168,'Hoja de Trabajo para listado'!$AB$155:$AB$1048576,0),MATCH((CUADRO!L$4&amp;$E168),'Hoja de Trabajo para listado'!$AB$151:$BA$151,0)),0)+IFERROR(INDEX('Hoja de Trabajo para listado'!$BC$155:$CB$1048576,MATCH($A168,'Hoja de Trabajo para listado'!$BC$155:$BC$1048576,0),MATCH((CUADRO!L$4&amp;$E168),'Hoja de Trabajo para listado'!$BC$151:$CB$151,0)),0)+IFERROR(INDEX('Hoja de Trabajo para listado'!$DE$153:$DG$274,MATCH($A168,'Hoja de Trabajo para listado'!$DE$153:$DE$1048576,0),MATCH((CUADRO!L$4&amp;$E168),'Hoja de Trabajo para listado'!$DE$151:$DG$151,0)),0)+IFERROR(INDEX('Hoja de Trabajo para listado'!$CD$155:$DC$1048576,MATCH($A168,'Hoja de Trabajo para listado'!$CD$155:$CD$1048576,0),MATCH((CUADRO!L$4&amp;$E168),'Hoja de Trabajo para listado'!$CD$151:$DC$151,0)),0)</f>
        <v>0</v>
      </c>
      <c r="M168" s="243">
        <f ca="1">+IFERROR(INDEX('Hoja de Trabajo para listado'!$A$155:$Z$1048576,MATCH($A168,'Hoja de Trabajo para listado'!$A$155:$A$1048576,0),MATCH((CUADRO!M$4&amp;$E168),'Hoja de Trabajo para listado'!$A$151:$Z$151,0)),0)+IFERROR(INDEX('Hoja de Trabajo para listado'!$AB$155:$BA$1048576,MATCH($A168,'Hoja de Trabajo para listado'!$AB$155:$AB$1048576,0),MATCH((CUADRO!M$4&amp;$E168),'Hoja de Trabajo para listado'!$AB$151:$BA$151,0)),0)+IFERROR(INDEX('Hoja de Trabajo para listado'!$BC$155:$CB$1048576,MATCH($A168,'Hoja de Trabajo para listado'!$BC$155:$BC$1048576,0),MATCH((CUADRO!M$4&amp;$E168),'Hoja de Trabajo para listado'!$BC$151:$CB$151,0)),0)+IFERROR(INDEX('Hoja de Trabajo para listado'!$DE$153:$DG$274,MATCH($A168,'Hoja de Trabajo para listado'!$DE$153:$DE$1048576,0),MATCH((CUADRO!M$4&amp;$E168),'Hoja de Trabajo para listado'!$DE$151:$DG$151,0)),0)+IFERROR(INDEX('Hoja de Trabajo para listado'!$CD$155:$DC$1048576,MATCH($A168,'Hoja de Trabajo para listado'!$CD$155:$CD$1048576,0),MATCH((CUADRO!M$4&amp;$E168),'Hoja de Trabajo para listado'!$CD$151:$DC$151,0)),0)</f>
        <v>0</v>
      </c>
      <c r="N168" s="243">
        <f ca="1">+IFERROR(INDEX('Hoja de Trabajo para listado'!$A$155:$Z$1048576,MATCH($A168,'Hoja de Trabajo para listado'!$A$155:$A$1048576,0),MATCH((CUADRO!N$4&amp;$E168),'Hoja de Trabajo para listado'!$A$151:$Z$151,0)),0)+IFERROR(INDEX('Hoja de Trabajo para listado'!$AB$155:$BA$1048576,MATCH($A168,'Hoja de Trabajo para listado'!$AB$155:$AB$1048576,0),MATCH((CUADRO!N$4&amp;$E168),'Hoja de Trabajo para listado'!$AB$151:$BA$151,0)),0)+IFERROR(INDEX('Hoja de Trabajo para listado'!$BC$155:$CB$1048576,MATCH($A168,'Hoja de Trabajo para listado'!$BC$155:$BC$1048576,0),MATCH((CUADRO!N$4&amp;$E168),'Hoja de Trabajo para listado'!$BC$151:$CB$151,0)),0)+IFERROR(INDEX('Hoja de Trabajo para listado'!$DE$153:$DG$274,MATCH($A168,'Hoja de Trabajo para listado'!$DE$153:$DE$1048576,0),MATCH((CUADRO!N$4&amp;$E168),'Hoja de Trabajo para listado'!$DE$151:$DG$151,0)),0)+IFERROR(INDEX('Hoja de Trabajo para listado'!$CD$155:$DC$1048576,MATCH($A168,'Hoja de Trabajo para listado'!$CD$155:$CD$1048576,0),MATCH((CUADRO!N$4&amp;$E168),'Hoja de Trabajo para listado'!$CD$151:$DC$151,0)),0)</f>
        <v>15235543.300000001</v>
      </c>
      <c r="O168" s="243">
        <f ca="1">+IFERROR(INDEX('Hoja de Trabajo para listado'!$A$155:$Z$1048576,MATCH($A168,'Hoja de Trabajo para listado'!$A$155:$A$1048576,0),MATCH((CUADRO!O$4&amp;$E168),'Hoja de Trabajo para listado'!$A$151:$Z$151,0)),0)+IFERROR(INDEX('Hoja de Trabajo para listado'!$AB$155:$BA$1048576,MATCH($A168,'Hoja de Trabajo para listado'!$AB$155:$AB$1048576,0),MATCH((CUADRO!O$4&amp;$E168),'Hoja de Trabajo para listado'!$AB$151:$BA$151,0)),0)+IFERROR(INDEX('Hoja de Trabajo para listado'!$BC$155:$CB$1048576,MATCH($A168,'Hoja de Trabajo para listado'!$BC$155:$BC$1048576,0),MATCH((CUADRO!O$4&amp;$E168),'Hoja de Trabajo para listado'!$BC$151:$CB$151,0)),0)+IFERROR(INDEX('Hoja de Trabajo para listado'!$DE$153:$DG$274,MATCH($A168,'Hoja de Trabajo para listado'!$DE$153:$DE$1048576,0),MATCH((CUADRO!O$4&amp;$E168),'Hoja de Trabajo para listado'!$DE$151:$DG$151,0)),0)+IFERROR(INDEX('Hoja de Trabajo para listado'!$CD$155:$DC$1048576,MATCH($A168,'Hoja de Trabajo para listado'!$CD$155:$CD$1048576,0),MATCH((CUADRO!O$4&amp;$E168),'Hoja de Trabajo para listado'!$CD$151:$DC$151,0)),0)</f>
        <v>0</v>
      </c>
      <c r="P168" s="243">
        <f ca="1">+IFERROR(INDEX('Hoja de Trabajo para listado'!$A$155:$Z$1048576,MATCH($A168,'Hoja de Trabajo para listado'!$A$155:$A$1048576,0),MATCH((CUADRO!P$4&amp;$E168),'Hoja de Trabajo para listado'!$A$151:$Z$151,0)),0)+IFERROR(INDEX('Hoja de Trabajo para listado'!$AB$155:$BA$1048576,MATCH($A168,'Hoja de Trabajo para listado'!$AB$155:$AB$1048576,0),MATCH((CUADRO!P$4&amp;$E168),'Hoja de Trabajo para listado'!$AB$151:$BA$151,0)),0)+IFERROR(INDEX('Hoja de Trabajo para listado'!$BC$155:$CB$1048576,MATCH($A168,'Hoja de Trabajo para listado'!$BC$155:$BC$1048576,0),MATCH((CUADRO!P$4&amp;$E168),'Hoja de Trabajo para listado'!$BC$151:$CB$151,0)),0)+IFERROR(INDEX('Hoja de Trabajo para listado'!$DE$153:$DG$274,MATCH($A168,'Hoja de Trabajo para listado'!$DE$153:$DE$1048576,0),MATCH((CUADRO!P$4&amp;$E168),'Hoja de Trabajo para listado'!$DE$151:$DG$151,0)),0)+IFERROR(INDEX('Hoja de Trabajo para listado'!$CD$155:$DC$1048576,MATCH($A168,'Hoja de Trabajo para listado'!$CD$155:$CD$1048576,0),MATCH((CUADRO!P$4&amp;$E168),'Hoja de Trabajo para listado'!$CD$151:$DC$151,0)),0)</f>
        <v>830459.53</v>
      </c>
      <c r="Q168" s="243">
        <f ca="1">+IFERROR(INDEX('Hoja de Trabajo para listado'!$A$155:$Z$1048576,MATCH($A168,'Hoja de Trabajo para listado'!$A$155:$A$1048576,0),MATCH((CUADRO!Q$4&amp;$E168),'Hoja de Trabajo para listado'!$A$151:$Z$151,0)),0)+IFERROR(INDEX('Hoja de Trabajo para listado'!$AB$155:$BA$1048576,MATCH($A168,'Hoja de Trabajo para listado'!$AB$155:$AB$1048576,0),MATCH((CUADRO!Q$4&amp;$E168),'Hoja de Trabajo para listado'!$AB$151:$BA$151,0)),0)+IFERROR(INDEX('Hoja de Trabajo para listado'!$BC$155:$CB$1048576,MATCH($A168,'Hoja de Trabajo para listado'!$BC$155:$BC$1048576,0),MATCH((CUADRO!Q$4&amp;$E168),'Hoja de Trabajo para listado'!$BC$151:$CB$151,0)),0)+IFERROR(INDEX('Hoja de Trabajo para listado'!$DE$153:$DG$274,MATCH($A168,'Hoja de Trabajo para listado'!$DE$153:$DE$1048576,0),MATCH((CUADRO!Q$4&amp;$E168),'Hoja de Trabajo para listado'!$DE$151:$DG$151,0)),0)+IFERROR(INDEX('Hoja de Trabajo para listado'!$CD$155:$DC$1048576,MATCH($A168,'Hoja de Trabajo para listado'!$CD$155:$CD$1048576,0),MATCH((CUADRO!Q$4&amp;$E168),'Hoja de Trabajo para listado'!$CD$151:$DC$151,0)),0)</f>
        <v>0</v>
      </c>
      <c r="R168" s="243">
        <f t="shared" ca="1" si="7"/>
        <v>16121152.83</v>
      </c>
      <c r="S168" s="243">
        <f ca="1">+R167+R168</f>
        <v>16341688.460000001</v>
      </c>
      <c r="T168" s="243">
        <f ca="1">+S168</f>
        <v>16341688.460000001</v>
      </c>
      <c r="U168" s="242">
        <f t="shared" si="8"/>
        <v>2</v>
      </c>
      <c r="V168" s="327" t="str">
        <f>+VLOOKUP(A168,bd_lista!$A$3:$E$592,5,FALSE)</f>
        <v>Instituciones Descentralizadas</v>
      </c>
      <c r="W168" s="398"/>
      <c r="X168" s="240">
        <f>+VLOOKUP(A168,[4]Sheet1!$A$13:$D$744,4,FALSE)</f>
        <v>46</v>
      </c>
      <c r="Y168" s="240" t="str">
        <f>+VLOOKUP(X168,bd_lista!$A$3:$C$592,3,FALSE)</f>
        <v>Ministerio de Salud y Deportes</v>
      </c>
      <c r="Z168" s="288"/>
      <c r="AA168" s="289"/>
    </row>
    <row r="169" spans="1:27" ht="15" customHeight="1">
      <c r="A169" s="379">
        <v>251</v>
      </c>
      <c r="B169" s="393">
        <f>+A169</f>
        <v>251</v>
      </c>
      <c r="C169" s="245" t="str">
        <f>+VLOOKUP(A169,bd_lista!$A$3:$C$592,3,FALSE)</f>
        <v>Instituto Nacional de Salud Ocupacional</v>
      </c>
      <c r="D169" s="395" t="str">
        <f>+C169</f>
        <v>Instituto Nacional de Salud Ocupacional</v>
      </c>
      <c r="E169" s="245" t="s">
        <v>1303</v>
      </c>
      <c r="F169" s="241">
        <f ca="1">+IFERROR(INDEX('Hoja de Trabajo para listado'!$A$155:$Z$1048576,MATCH($A169,'Hoja de Trabajo para listado'!$A$155:$A$1048576,0),MATCH((CUADRO!F$4&amp;$E169),'Hoja de Trabajo para listado'!$A$151:$Z$151,0)),0)+IFERROR(INDEX('Hoja de Trabajo para listado'!$AB$155:$BA$1048576,MATCH($A169,'Hoja de Trabajo para listado'!$AB$155:$AB$1048576,0),MATCH((CUADRO!F$4&amp;$E169),'Hoja de Trabajo para listado'!$AB$151:$BA$151,0)),0)+IFERROR(INDEX('Hoja de Trabajo para listado'!$BC$155:$CB$1048576,MATCH($A169,'Hoja de Trabajo para listado'!$BC$155:$BC$1048576,0),MATCH((CUADRO!F$4&amp;$E169),'Hoja de Trabajo para listado'!$BC$151:$CB$151,0)),0)+IFERROR(INDEX('Hoja de Trabajo para listado'!$DE$153:$DG$274,MATCH($A169,'Hoja de Trabajo para listado'!$DE$153:$DE$1048576,0),MATCH((CUADRO!F$4&amp;$E169),'Hoja de Trabajo para listado'!$DE$151:$DG$151,0)),0)+IFERROR(INDEX('Hoja de Trabajo para listado'!$CD$155:$DC$1048576,MATCH($A169,'Hoja de Trabajo para listado'!$CD$155:$CD$1048576,0),MATCH((CUADRO!F$4&amp;$E169),'Hoja de Trabajo para listado'!$CD$151:$DC$151,0)),0)</f>
        <v>0</v>
      </c>
      <c r="G169" s="241">
        <f ca="1">+IFERROR(INDEX('Hoja de Trabajo para listado'!$A$155:$Z$1048576,MATCH($A169,'Hoja de Trabajo para listado'!$A$155:$A$1048576,0),MATCH((CUADRO!G$4&amp;$E169),'Hoja de Trabajo para listado'!$A$151:$Z$151,0)),0)+IFERROR(INDEX('Hoja de Trabajo para listado'!$AB$155:$BA$1048576,MATCH($A169,'Hoja de Trabajo para listado'!$AB$155:$AB$1048576,0),MATCH((CUADRO!G$4&amp;$E169),'Hoja de Trabajo para listado'!$AB$151:$BA$151,0)),0)+IFERROR(INDEX('Hoja de Trabajo para listado'!$BC$155:$CB$1048576,MATCH($A169,'Hoja de Trabajo para listado'!$BC$155:$BC$1048576,0),MATCH((CUADRO!G$4&amp;$E169),'Hoja de Trabajo para listado'!$BC$151:$CB$151,0)),0)+IFERROR(INDEX('Hoja de Trabajo para listado'!$DE$153:$DG$274,MATCH($A169,'Hoja de Trabajo para listado'!$DE$153:$DE$1048576,0),MATCH((CUADRO!G$4&amp;$E169),'Hoja de Trabajo para listado'!$DE$151:$DG$151,0)),0)+IFERROR(INDEX('Hoja de Trabajo para listado'!$CD$155:$DC$1048576,MATCH($A169,'Hoja de Trabajo para listado'!$CD$155:$CD$1048576,0),MATCH((CUADRO!G$4&amp;$E169),'Hoja de Trabajo para listado'!$CD$151:$DC$151,0)),0)</f>
        <v>0</v>
      </c>
      <c r="H169" s="241">
        <f ca="1">+IFERROR(INDEX('Hoja de Trabajo para listado'!$A$155:$Z$1048576,MATCH($A169,'Hoja de Trabajo para listado'!$A$155:$A$1048576,0),MATCH((CUADRO!H$4&amp;$E169),'Hoja de Trabajo para listado'!$A$151:$Z$151,0)),0)+IFERROR(INDEX('Hoja de Trabajo para listado'!$AB$155:$BA$1048576,MATCH($A169,'Hoja de Trabajo para listado'!$AB$155:$AB$1048576,0),MATCH((CUADRO!H$4&amp;$E169),'Hoja de Trabajo para listado'!$AB$151:$BA$151,0)),0)+IFERROR(INDEX('Hoja de Trabajo para listado'!$BC$155:$CB$1048576,MATCH($A169,'Hoja de Trabajo para listado'!$BC$155:$BC$1048576,0),MATCH((CUADRO!H$4&amp;$E169),'Hoja de Trabajo para listado'!$BC$151:$CB$151,0)),0)+IFERROR(INDEX('Hoja de Trabajo para listado'!$DE$153:$DG$274,MATCH($A169,'Hoja de Trabajo para listado'!$DE$153:$DE$1048576,0),MATCH((CUADRO!H$4&amp;$E169),'Hoja de Trabajo para listado'!$DE$151:$DG$151,0)),0)+IFERROR(INDEX('Hoja de Trabajo para listado'!$CD$155:$DC$1048576,MATCH($A169,'Hoja de Trabajo para listado'!$CD$155:$CD$1048576,0),MATCH((CUADRO!H$4&amp;$E169),'Hoja de Trabajo para listado'!$CD$151:$DC$151,0)),0)</f>
        <v>0</v>
      </c>
      <c r="I169" s="241">
        <f ca="1">+IFERROR(INDEX('Hoja de Trabajo para listado'!$A$155:$Z$1048576,MATCH($A169,'Hoja de Trabajo para listado'!$A$155:$A$1048576,0),MATCH((CUADRO!I$4&amp;$E169),'Hoja de Trabajo para listado'!$A$151:$Z$151,0)),0)+IFERROR(INDEX('Hoja de Trabajo para listado'!$AB$155:$BA$1048576,MATCH($A169,'Hoja de Trabajo para listado'!$AB$155:$AB$1048576,0),MATCH((CUADRO!I$4&amp;$E169),'Hoja de Trabajo para listado'!$AB$151:$BA$151,0)),0)+IFERROR(INDEX('Hoja de Trabajo para listado'!$BC$155:$CB$1048576,MATCH($A169,'Hoja de Trabajo para listado'!$BC$155:$BC$1048576,0),MATCH((CUADRO!I$4&amp;$E169),'Hoja de Trabajo para listado'!$BC$151:$CB$151,0)),0)+IFERROR(INDEX('Hoja de Trabajo para listado'!$DE$153:$DG$274,MATCH($A169,'Hoja de Trabajo para listado'!$DE$153:$DE$1048576,0),MATCH((CUADRO!I$4&amp;$E169),'Hoja de Trabajo para listado'!$DE$151:$DG$151,0)),0)+IFERROR(INDEX('Hoja de Trabajo para listado'!$CD$155:$DC$1048576,MATCH($A169,'Hoja de Trabajo para listado'!$CD$155:$CD$1048576,0),MATCH((CUADRO!I$4&amp;$E169),'Hoja de Trabajo para listado'!$CD$151:$DC$151,0)),0)</f>
        <v>0</v>
      </c>
      <c r="J169" s="241">
        <f ca="1">+IFERROR(INDEX('Hoja de Trabajo para listado'!$A$155:$Z$1048576,MATCH($A169,'Hoja de Trabajo para listado'!$A$155:$A$1048576,0),MATCH((CUADRO!J$4&amp;$E169),'Hoja de Trabajo para listado'!$A$151:$Z$151,0)),0)+IFERROR(INDEX('Hoja de Trabajo para listado'!$AB$155:$BA$1048576,MATCH($A169,'Hoja de Trabajo para listado'!$AB$155:$AB$1048576,0),MATCH((CUADRO!J$4&amp;$E169),'Hoja de Trabajo para listado'!$AB$151:$BA$151,0)),0)+IFERROR(INDEX('Hoja de Trabajo para listado'!$BC$155:$CB$1048576,MATCH($A169,'Hoja de Trabajo para listado'!$BC$155:$BC$1048576,0),MATCH((CUADRO!J$4&amp;$E169),'Hoja de Trabajo para listado'!$BC$151:$CB$151,0)),0)+IFERROR(INDEX('Hoja de Trabajo para listado'!$DE$153:$DG$274,MATCH($A169,'Hoja de Trabajo para listado'!$DE$153:$DE$1048576,0),MATCH((CUADRO!J$4&amp;$E169),'Hoja de Trabajo para listado'!$DE$151:$DG$151,0)),0)+IFERROR(INDEX('Hoja de Trabajo para listado'!$CD$155:$DC$1048576,MATCH($A169,'Hoja de Trabajo para listado'!$CD$155:$CD$1048576,0),MATCH((CUADRO!J$4&amp;$E169),'Hoja de Trabajo para listado'!$CD$151:$DC$151,0)),0)</f>
        <v>0</v>
      </c>
      <c r="K169" s="241">
        <f ca="1">+IFERROR(INDEX('Hoja de Trabajo para listado'!$A$155:$Z$1048576,MATCH($A169,'Hoja de Trabajo para listado'!$A$155:$A$1048576,0),MATCH((CUADRO!K$4&amp;$E169),'Hoja de Trabajo para listado'!$A$151:$Z$151,0)),0)+IFERROR(INDEX('Hoja de Trabajo para listado'!$AB$155:$BA$1048576,MATCH($A169,'Hoja de Trabajo para listado'!$AB$155:$AB$1048576,0),MATCH((CUADRO!K$4&amp;$E169),'Hoja de Trabajo para listado'!$AB$151:$BA$151,0)),0)+IFERROR(INDEX('Hoja de Trabajo para listado'!$BC$155:$CB$1048576,MATCH($A169,'Hoja de Trabajo para listado'!$BC$155:$BC$1048576,0),MATCH((CUADRO!K$4&amp;$E169),'Hoja de Trabajo para listado'!$BC$151:$CB$151,0)),0)+IFERROR(INDEX('Hoja de Trabajo para listado'!$DE$153:$DG$274,MATCH($A169,'Hoja de Trabajo para listado'!$DE$153:$DE$1048576,0),MATCH((CUADRO!K$4&amp;$E169),'Hoja de Trabajo para listado'!$DE$151:$DG$151,0)),0)+IFERROR(INDEX('Hoja de Trabajo para listado'!$CD$155:$DC$1048576,MATCH($A169,'Hoja de Trabajo para listado'!$CD$155:$CD$1048576,0),MATCH((CUADRO!K$4&amp;$E169),'Hoja de Trabajo para listado'!$CD$151:$DC$151,0)),0)</f>
        <v>0</v>
      </c>
      <c r="L169" s="241">
        <f ca="1">+IFERROR(INDEX('Hoja de Trabajo para listado'!$A$155:$Z$1048576,MATCH($A169,'Hoja de Trabajo para listado'!$A$155:$A$1048576,0),MATCH((CUADRO!L$4&amp;$E169),'Hoja de Trabajo para listado'!$A$151:$Z$151,0)),0)+IFERROR(INDEX('Hoja de Trabajo para listado'!$AB$155:$BA$1048576,MATCH($A169,'Hoja de Trabajo para listado'!$AB$155:$AB$1048576,0),MATCH((CUADRO!L$4&amp;$E169),'Hoja de Trabajo para listado'!$AB$151:$BA$151,0)),0)+IFERROR(INDEX('Hoja de Trabajo para listado'!$BC$155:$CB$1048576,MATCH($A169,'Hoja de Trabajo para listado'!$BC$155:$BC$1048576,0),MATCH((CUADRO!L$4&amp;$E169),'Hoja de Trabajo para listado'!$BC$151:$CB$151,0)),0)+IFERROR(INDEX('Hoja de Trabajo para listado'!$DE$153:$DG$274,MATCH($A169,'Hoja de Trabajo para listado'!$DE$153:$DE$1048576,0),MATCH((CUADRO!L$4&amp;$E169),'Hoja de Trabajo para listado'!$DE$151:$DG$151,0)),0)+IFERROR(INDEX('Hoja de Trabajo para listado'!$CD$155:$DC$1048576,MATCH($A169,'Hoja de Trabajo para listado'!$CD$155:$CD$1048576,0),MATCH((CUADRO!L$4&amp;$E169),'Hoja de Trabajo para listado'!$CD$151:$DC$151,0)),0)</f>
        <v>0</v>
      </c>
      <c r="M169" s="241">
        <f ca="1">+IFERROR(INDEX('Hoja de Trabajo para listado'!$A$155:$Z$1048576,MATCH($A169,'Hoja de Trabajo para listado'!$A$155:$A$1048576,0),MATCH((CUADRO!M$4&amp;$E169),'Hoja de Trabajo para listado'!$A$151:$Z$151,0)),0)+IFERROR(INDEX('Hoja de Trabajo para listado'!$AB$155:$BA$1048576,MATCH($A169,'Hoja de Trabajo para listado'!$AB$155:$AB$1048576,0),MATCH((CUADRO!M$4&amp;$E169),'Hoja de Trabajo para listado'!$AB$151:$BA$151,0)),0)+IFERROR(INDEX('Hoja de Trabajo para listado'!$BC$155:$CB$1048576,MATCH($A169,'Hoja de Trabajo para listado'!$BC$155:$BC$1048576,0),MATCH((CUADRO!M$4&amp;$E169),'Hoja de Trabajo para listado'!$BC$151:$CB$151,0)),0)+IFERROR(INDEX('Hoja de Trabajo para listado'!$DE$153:$DG$274,MATCH($A169,'Hoja de Trabajo para listado'!$DE$153:$DE$1048576,0),MATCH((CUADRO!M$4&amp;$E169),'Hoja de Trabajo para listado'!$DE$151:$DG$151,0)),0)+IFERROR(INDEX('Hoja de Trabajo para listado'!$CD$155:$DC$1048576,MATCH($A169,'Hoja de Trabajo para listado'!$CD$155:$CD$1048576,0),MATCH((CUADRO!M$4&amp;$E169),'Hoja de Trabajo para listado'!$CD$151:$DC$151,0)),0)</f>
        <v>0</v>
      </c>
      <c r="N169" s="241">
        <f ca="1">+IFERROR(INDEX('Hoja de Trabajo para listado'!$A$155:$Z$1048576,MATCH($A169,'Hoja de Trabajo para listado'!$A$155:$A$1048576,0),MATCH((CUADRO!N$4&amp;$E169),'Hoja de Trabajo para listado'!$A$151:$Z$151,0)),0)+IFERROR(INDEX('Hoja de Trabajo para listado'!$AB$155:$BA$1048576,MATCH($A169,'Hoja de Trabajo para listado'!$AB$155:$AB$1048576,0),MATCH((CUADRO!N$4&amp;$E169),'Hoja de Trabajo para listado'!$AB$151:$BA$151,0)),0)+IFERROR(INDEX('Hoja de Trabajo para listado'!$BC$155:$CB$1048576,MATCH($A169,'Hoja de Trabajo para listado'!$BC$155:$BC$1048576,0),MATCH((CUADRO!N$4&amp;$E169),'Hoja de Trabajo para listado'!$BC$151:$CB$151,0)),0)+IFERROR(INDEX('Hoja de Trabajo para listado'!$DE$153:$DG$274,MATCH($A169,'Hoja de Trabajo para listado'!$DE$153:$DE$1048576,0),MATCH((CUADRO!N$4&amp;$E169),'Hoja de Trabajo para listado'!$DE$151:$DG$151,0)),0)+IFERROR(INDEX('Hoja de Trabajo para listado'!$CD$155:$DC$1048576,MATCH($A169,'Hoja de Trabajo para listado'!$CD$155:$CD$1048576,0),MATCH((CUADRO!N$4&amp;$E169),'Hoja de Trabajo para listado'!$CD$151:$DC$151,0)),0)</f>
        <v>0</v>
      </c>
      <c r="O169" s="241">
        <f ca="1">+IFERROR(INDEX('Hoja de Trabajo para listado'!$A$155:$Z$1048576,MATCH($A169,'Hoja de Trabajo para listado'!$A$155:$A$1048576,0),MATCH((CUADRO!O$4&amp;$E169),'Hoja de Trabajo para listado'!$A$151:$Z$151,0)),0)+IFERROR(INDEX('Hoja de Trabajo para listado'!$AB$155:$BA$1048576,MATCH($A169,'Hoja de Trabajo para listado'!$AB$155:$AB$1048576,0),MATCH((CUADRO!O$4&amp;$E169),'Hoja de Trabajo para listado'!$AB$151:$BA$151,0)),0)+IFERROR(INDEX('Hoja de Trabajo para listado'!$BC$155:$CB$1048576,MATCH($A169,'Hoja de Trabajo para listado'!$BC$155:$BC$1048576,0),MATCH((CUADRO!O$4&amp;$E169),'Hoja de Trabajo para listado'!$BC$151:$CB$151,0)),0)+IFERROR(INDEX('Hoja de Trabajo para listado'!$DE$153:$DG$274,MATCH($A169,'Hoja de Trabajo para listado'!$DE$153:$DE$1048576,0),MATCH((CUADRO!O$4&amp;$E169),'Hoja de Trabajo para listado'!$DE$151:$DG$151,0)),0)+IFERROR(INDEX('Hoja de Trabajo para listado'!$CD$155:$DC$1048576,MATCH($A169,'Hoja de Trabajo para listado'!$CD$155:$CD$1048576,0),MATCH((CUADRO!O$4&amp;$E169),'Hoja de Trabajo para listado'!$CD$151:$DC$151,0)),0)</f>
        <v>0</v>
      </c>
      <c r="P169" s="241">
        <f ca="1">+IFERROR(INDEX('Hoja de Trabajo para listado'!$A$155:$Z$1048576,MATCH($A169,'Hoja de Trabajo para listado'!$A$155:$A$1048576,0),MATCH((CUADRO!P$4&amp;$E169),'Hoja de Trabajo para listado'!$A$151:$Z$151,0)),0)+IFERROR(INDEX('Hoja de Trabajo para listado'!$AB$155:$BA$1048576,MATCH($A169,'Hoja de Trabajo para listado'!$AB$155:$AB$1048576,0),MATCH((CUADRO!P$4&amp;$E169),'Hoja de Trabajo para listado'!$AB$151:$BA$151,0)),0)+IFERROR(INDEX('Hoja de Trabajo para listado'!$BC$155:$CB$1048576,MATCH($A169,'Hoja de Trabajo para listado'!$BC$155:$BC$1048576,0),MATCH((CUADRO!P$4&amp;$E169),'Hoja de Trabajo para listado'!$BC$151:$CB$151,0)),0)+IFERROR(INDEX('Hoja de Trabajo para listado'!$DE$153:$DG$274,MATCH($A169,'Hoja de Trabajo para listado'!$DE$153:$DE$1048576,0),MATCH((CUADRO!P$4&amp;$E169),'Hoja de Trabajo para listado'!$DE$151:$DG$151,0)),0)+IFERROR(INDEX('Hoja de Trabajo para listado'!$CD$155:$DC$1048576,MATCH($A169,'Hoja de Trabajo para listado'!$CD$155:$CD$1048576,0),MATCH((CUADRO!P$4&amp;$E169),'Hoja de Trabajo para listado'!$CD$151:$DC$151,0)),0)</f>
        <v>0</v>
      </c>
      <c r="Q169" s="241">
        <f ca="1">+IFERROR(INDEX('Hoja de Trabajo para listado'!$A$155:$Z$1048576,MATCH($A169,'Hoja de Trabajo para listado'!$A$155:$A$1048576,0),MATCH((CUADRO!Q$4&amp;$E169),'Hoja de Trabajo para listado'!$A$151:$Z$151,0)),0)+IFERROR(INDEX('Hoja de Trabajo para listado'!$AB$155:$BA$1048576,MATCH($A169,'Hoja de Trabajo para listado'!$AB$155:$AB$1048576,0),MATCH((CUADRO!Q$4&amp;$E169),'Hoja de Trabajo para listado'!$AB$151:$BA$151,0)),0)+IFERROR(INDEX('Hoja de Trabajo para listado'!$BC$155:$CB$1048576,MATCH($A169,'Hoja de Trabajo para listado'!$BC$155:$BC$1048576,0),MATCH((CUADRO!Q$4&amp;$E169),'Hoja de Trabajo para listado'!$BC$151:$CB$151,0)),0)+IFERROR(INDEX('Hoja de Trabajo para listado'!$DE$153:$DG$274,MATCH($A169,'Hoja de Trabajo para listado'!$DE$153:$DE$1048576,0),MATCH((CUADRO!Q$4&amp;$E169),'Hoja de Trabajo para listado'!$DE$151:$DG$151,0)),0)+IFERROR(INDEX('Hoja de Trabajo para listado'!$CD$155:$DC$1048576,MATCH($A169,'Hoja de Trabajo para listado'!$CD$155:$CD$1048576,0),MATCH((CUADRO!Q$4&amp;$E169),'Hoja de Trabajo para listado'!$CD$151:$DC$151,0)),0)</f>
        <v>0</v>
      </c>
      <c r="R169" s="241">
        <f t="shared" ca="1" si="7"/>
        <v>0</v>
      </c>
      <c r="S169" s="241"/>
      <c r="T169" s="241">
        <f ca="1">+T170</f>
        <v>2261.9499999999998</v>
      </c>
      <c r="U169" s="240">
        <f t="shared" si="8"/>
        <v>1</v>
      </c>
      <c r="V169" s="327" t="str">
        <f>+VLOOKUP(A169,bd_lista!$A$3:$E$592,5,FALSE)</f>
        <v>Instituciones Descentralizadas</v>
      </c>
      <c r="W169" s="397" t="str">
        <f>+V169</f>
        <v>Instituciones Descentralizadas</v>
      </c>
      <c r="X169" s="240">
        <f>+VLOOKUP(A169,[4]Sheet1!$A$13:$D$744,4,FALSE)</f>
        <v>46</v>
      </c>
      <c r="Y169" s="240" t="str">
        <f>+VLOOKUP(X169,bd_lista!$A$3:$C$592,3,FALSE)</f>
        <v>Ministerio de Salud y Deportes</v>
      </c>
      <c r="Z169" s="290">
        <f>+X169</f>
        <v>46</v>
      </c>
      <c r="AA169" s="315" t="str">
        <f>+Y169</f>
        <v>Ministerio de Salud y Deportes</v>
      </c>
    </row>
    <row r="170" spans="1:27" ht="15" customHeight="1">
      <c r="A170" s="378">
        <v>251</v>
      </c>
      <c r="B170" s="394"/>
      <c r="C170" s="327" t="str">
        <f>+VLOOKUP(A170,bd_lista!$A$3:$C$592,3,FALSE)</f>
        <v>Instituto Nacional de Salud Ocupacional</v>
      </c>
      <c r="D170" s="396"/>
      <c r="E170" s="327" t="s">
        <v>1304</v>
      </c>
      <c r="F170" s="243">
        <f ca="1">+IFERROR(INDEX('Hoja de Trabajo para listado'!$A$155:$Z$1048576,MATCH($A170,'Hoja de Trabajo para listado'!$A$155:$A$1048576,0),MATCH((CUADRO!F$4&amp;$E170),'Hoja de Trabajo para listado'!$A$151:$Z$151,0)),0)+IFERROR(INDEX('Hoja de Trabajo para listado'!$AB$155:$BA$1048576,MATCH($A170,'Hoja de Trabajo para listado'!$AB$155:$AB$1048576,0),MATCH((CUADRO!F$4&amp;$E170),'Hoja de Trabajo para listado'!$AB$151:$BA$151,0)),0)+IFERROR(INDEX('Hoja de Trabajo para listado'!$BC$155:$CB$1048576,MATCH($A170,'Hoja de Trabajo para listado'!$BC$155:$BC$1048576,0),MATCH((CUADRO!F$4&amp;$E170),'Hoja de Trabajo para listado'!$BC$151:$CB$151,0)),0)+IFERROR(INDEX('Hoja de Trabajo para listado'!$DE$153:$DG$274,MATCH($A170,'Hoja de Trabajo para listado'!$DE$153:$DE$1048576,0),MATCH((CUADRO!F$4&amp;$E170),'Hoja de Trabajo para listado'!$DE$151:$DG$151,0)),0)+IFERROR(INDEX('Hoja de Trabajo para listado'!$CD$155:$DC$1048576,MATCH($A170,'Hoja de Trabajo para listado'!$CD$155:$CD$1048576,0),MATCH((CUADRO!F$4&amp;$E170),'Hoja de Trabajo para listado'!$CD$151:$DC$151,0)),0)</f>
        <v>0</v>
      </c>
      <c r="G170" s="243">
        <f ca="1">+IFERROR(INDEX('Hoja de Trabajo para listado'!$A$155:$Z$1048576,MATCH($A170,'Hoja de Trabajo para listado'!$A$155:$A$1048576,0),MATCH((CUADRO!G$4&amp;$E170),'Hoja de Trabajo para listado'!$A$151:$Z$151,0)),0)+IFERROR(INDEX('Hoja de Trabajo para listado'!$AB$155:$BA$1048576,MATCH($A170,'Hoja de Trabajo para listado'!$AB$155:$AB$1048576,0),MATCH((CUADRO!G$4&amp;$E170),'Hoja de Trabajo para listado'!$AB$151:$BA$151,0)),0)+IFERROR(INDEX('Hoja de Trabajo para listado'!$BC$155:$CB$1048576,MATCH($A170,'Hoja de Trabajo para listado'!$BC$155:$BC$1048576,0),MATCH((CUADRO!G$4&amp;$E170),'Hoja de Trabajo para listado'!$BC$151:$CB$151,0)),0)+IFERROR(INDEX('Hoja de Trabajo para listado'!$DE$153:$DG$274,MATCH($A170,'Hoja de Trabajo para listado'!$DE$153:$DE$1048576,0),MATCH((CUADRO!G$4&amp;$E170),'Hoja de Trabajo para listado'!$DE$151:$DG$151,0)),0)+IFERROR(INDEX('Hoja de Trabajo para listado'!$CD$155:$DC$1048576,MATCH($A170,'Hoja de Trabajo para listado'!$CD$155:$CD$1048576,0),MATCH((CUADRO!G$4&amp;$E170),'Hoja de Trabajo para listado'!$CD$151:$DC$151,0)),0)</f>
        <v>0</v>
      </c>
      <c r="H170" s="243">
        <f ca="1">+IFERROR(INDEX('Hoja de Trabajo para listado'!$A$155:$Z$1048576,MATCH($A170,'Hoja de Trabajo para listado'!$A$155:$A$1048576,0),MATCH((CUADRO!H$4&amp;$E170),'Hoja de Trabajo para listado'!$A$151:$Z$151,0)),0)+IFERROR(INDEX('Hoja de Trabajo para listado'!$AB$155:$BA$1048576,MATCH($A170,'Hoja de Trabajo para listado'!$AB$155:$AB$1048576,0),MATCH((CUADRO!H$4&amp;$E170),'Hoja de Trabajo para listado'!$AB$151:$BA$151,0)),0)+IFERROR(INDEX('Hoja de Trabajo para listado'!$BC$155:$CB$1048576,MATCH($A170,'Hoja de Trabajo para listado'!$BC$155:$BC$1048576,0),MATCH((CUADRO!H$4&amp;$E170),'Hoja de Trabajo para listado'!$BC$151:$CB$151,0)),0)+IFERROR(INDEX('Hoja de Trabajo para listado'!$DE$153:$DG$274,MATCH($A170,'Hoja de Trabajo para listado'!$DE$153:$DE$1048576,0),MATCH((CUADRO!H$4&amp;$E170),'Hoja de Trabajo para listado'!$DE$151:$DG$151,0)),0)+IFERROR(INDEX('Hoja de Trabajo para listado'!$CD$155:$DC$1048576,MATCH($A170,'Hoja de Trabajo para listado'!$CD$155:$CD$1048576,0),MATCH((CUADRO!H$4&amp;$E170),'Hoja de Trabajo para listado'!$CD$151:$DC$151,0)),0)</f>
        <v>0</v>
      </c>
      <c r="I170" s="243">
        <f ca="1">+IFERROR(INDEX('Hoja de Trabajo para listado'!$A$155:$Z$1048576,MATCH($A170,'Hoja de Trabajo para listado'!$A$155:$A$1048576,0),MATCH((CUADRO!I$4&amp;$E170),'Hoja de Trabajo para listado'!$A$151:$Z$151,0)),0)+IFERROR(INDEX('Hoja de Trabajo para listado'!$AB$155:$BA$1048576,MATCH($A170,'Hoja de Trabajo para listado'!$AB$155:$AB$1048576,0),MATCH((CUADRO!I$4&amp;$E170),'Hoja de Trabajo para listado'!$AB$151:$BA$151,0)),0)+IFERROR(INDEX('Hoja de Trabajo para listado'!$BC$155:$CB$1048576,MATCH($A170,'Hoja de Trabajo para listado'!$BC$155:$BC$1048576,0),MATCH((CUADRO!I$4&amp;$E170),'Hoja de Trabajo para listado'!$BC$151:$CB$151,0)),0)+IFERROR(INDEX('Hoja de Trabajo para listado'!$DE$153:$DG$274,MATCH($A170,'Hoja de Trabajo para listado'!$DE$153:$DE$1048576,0),MATCH((CUADRO!I$4&amp;$E170),'Hoja de Trabajo para listado'!$DE$151:$DG$151,0)),0)+IFERROR(INDEX('Hoja de Trabajo para listado'!$CD$155:$DC$1048576,MATCH($A170,'Hoja de Trabajo para listado'!$CD$155:$CD$1048576,0),MATCH((CUADRO!I$4&amp;$E170),'Hoja de Trabajo para listado'!$CD$151:$DC$151,0)),0)</f>
        <v>0</v>
      </c>
      <c r="J170" s="243">
        <f ca="1">+IFERROR(INDEX('Hoja de Trabajo para listado'!$A$155:$Z$1048576,MATCH($A170,'Hoja de Trabajo para listado'!$A$155:$A$1048576,0),MATCH((CUADRO!J$4&amp;$E170),'Hoja de Trabajo para listado'!$A$151:$Z$151,0)),0)+IFERROR(INDEX('Hoja de Trabajo para listado'!$AB$155:$BA$1048576,MATCH($A170,'Hoja de Trabajo para listado'!$AB$155:$AB$1048576,0),MATCH((CUADRO!J$4&amp;$E170),'Hoja de Trabajo para listado'!$AB$151:$BA$151,0)),0)+IFERROR(INDEX('Hoja de Trabajo para listado'!$BC$155:$CB$1048576,MATCH($A170,'Hoja de Trabajo para listado'!$BC$155:$BC$1048576,0),MATCH((CUADRO!J$4&amp;$E170),'Hoja de Trabajo para listado'!$BC$151:$CB$151,0)),0)+IFERROR(INDEX('Hoja de Trabajo para listado'!$DE$153:$DG$274,MATCH($A170,'Hoja de Trabajo para listado'!$DE$153:$DE$1048576,0),MATCH((CUADRO!J$4&amp;$E170),'Hoja de Trabajo para listado'!$DE$151:$DG$151,0)),0)+IFERROR(INDEX('Hoja de Trabajo para listado'!$CD$155:$DC$1048576,MATCH($A170,'Hoja de Trabajo para listado'!$CD$155:$CD$1048576,0),MATCH((CUADRO!J$4&amp;$E170),'Hoja de Trabajo para listado'!$CD$151:$DC$151,0)),0)</f>
        <v>0</v>
      </c>
      <c r="K170" s="243">
        <f ca="1">+IFERROR(INDEX('Hoja de Trabajo para listado'!$A$155:$Z$1048576,MATCH($A170,'Hoja de Trabajo para listado'!$A$155:$A$1048576,0),MATCH((CUADRO!K$4&amp;$E170),'Hoja de Trabajo para listado'!$A$151:$Z$151,0)),0)+IFERROR(INDEX('Hoja de Trabajo para listado'!$AB$155:$BA$1048576,MATCH($A170,'Hoja de Trabajo para listado'!$AB$155:$AB$1048576,0),MATCH((CUADRO!K$4&amp;$E170),'Hoja de Trabajo para listado'!$AB$151:$BA$151,0)),0)+IFERROR(INDEX('Hoja de Trabajo para listado'!$BC$155:$CB$1048576,MATCH($A170,'Hoja de Trabajo para listado'!$BC$155:$BC$1048576,0),MATCH((CUADRO!K$4&amp;$E170),'Hoja de Trabajo para listado'!$BC$151:$CB$151,0)),0)+IFERROR(INDEX('Hoja de Trabajo para listado'!$DE$153:$DG$274,MATCH($A170,'Hoja de Trabajo para listado'!$DE$153:$DE$1048576,0),MATCH((CUADRO!K$4&amp;$E170),'Hoja de Trabajo para listado'!$DE$151:$DG$151,0)),0)+IFERROR(INDEX('Hoja de Trabajo para listado'!$CD$155:$DC$1048576,MATCH($A170,'Hoja de Trabajo para listado'!$CD$155:$CD$1048576,0),MATCH((CUADRO!K$4&amp;$E170),'Hoja de Trabajo para listado'!$CD$151:$DC$151,0)),0)</f>
        <v>0</v>
      </c>
      <c r="L170" s="243">
        <f ca="1">+IFERROR(INDEX('Hoja de Trabajo para listado'!$A$155:$Z$1048576,MATCH($A170,'Hoja de Trabajo para listado'!$A$155:$A$1048576,0),MATCH((CUADRO!L$4&amp;$E170),'Hoja de Trabajo para listado'!$A$151:$Z$151,0)),0)+IFERROR(INDEX('Hoja de Trabajo para listado'!$AB$155:$BA$1048576,MATCH($A170,'Hoja de Trabajo para listado'!$AB$155:$AB$1048576,0),MATCH((CUADRO!L$4&amp;$E170),'Hoja de Trabajo para listado'!$AB$151:$BA$151,0)),0)+IFERROR(INDEX('Hoja de Trabajo para listado'!$BC$155:$CB$1048576,MATCH($A170,'Hoja de Trabajo para listado'!$BC$155:$BC$1048576,0),MATCH((CUADRO!L$4&amp;$E170),'Hoja de Trabajo para listado'!$BC$151:$CB$151,0)),0)+IFERROR(INDEX('Hoja de Trabajo para listado'!$DE$153:$DG$274,MATCH($A170,'Hoja de Trabajo para listado'!$DE$153:$DE$1048576,0),MATCH((CUADRO!L$4&amp;$E170),'Hoja de Trabajo para listado'!$DE$151:$DG$151,0)),0)+IFERROR(INDEX('Hoja de Trabajo para listado'!$CD$155:$DC$1048576,MATCH($A170,'Hoja de Trabajo para listado'!$CD$155:$CD$1048576,0),MATCH((CUADRO!L$4&amp;$E170),'Hoja de Trabajo para listado'!$CD$151:$DC$151,0)),0)</f>
        <v>0</v>
      </c>
      <c r="M170" s="243">
        <f ca="1">+IFERROR(INDEX('Hoja de Trabajo para listado'!$A$155:$Z$1048576,MATCH($A170,'Hoja de Trabajo para listado'!$A$155:$A$1048576,0),MATCH((CUADRO!M$4&amp;$E170),'Hoja de Trabajo para listado'!$A$151:$Z$151,0)),0)+IFERROR(INDEX('Hoja de Trabajo para listado'!$AB$155:$BA$1048576,MATCH($A170,'Hoja de Trabajo para listado'!$AB$155:$AB$1048576,0),MATCH((CUADRO!M$4&amp;$E170),'Hoja de Trabajo para listado'!$AB$151:$BA$151,0)),0)+IFERROR(INDEX('Hoja de Trabajo para listado'!$BC$155:$CB$1048576,MATCH($A170,'Hoja de Trabajo para listado'!$BC$155:$BC$1048576,0),MATCH((CUADRO!M$4&amp;$E170),'Hoja de Trabajo para listado'!$BC$151:$CB$151,0)),0)+IFERROR(INDEX('Hoja de Trabajo para listado'!$DE$153:$DG$274,MATCH($A170,'Hoja de Trabajo para listado'!$DE$153:$DE$1048576,0),MATCH((CUADRO!M$4&amp;$E170),'Hoja de Trabajo para listado'!$DE$151:$DG$151,0)),0)+IFERROR(INDEX('Hoja de Trabajo para listado'!$CD$155:$DC$1048576,MATCH($A170,'Hoja de Trabajo para listado'!$CD$155:$CD$1048576,0),MATCH((CUADRO!M$4&amp;$E170),'Hoja de Trabajo para listado'!$CD$151:$DC$151,0)),0)</f>
        <v>1853.1</v>
      </c>
      <c r="N170" s="243">
        <f ca="1">+IFERROR(INDEX('Hoja de Trabajo para listado'!$A$155:$Z$1048576,MATCH($A170,'Hoja de Trabajo para listado'!$A$155:$A$1048576,0),MATCH((CUADRO!N$4&amp;$E170),'Hoja de Trabajo para listado'!$A$151:$Z$151,0)),0)+IFERROR(INDEX('Hoja de Trabajo para listado'!$AB$155:$BA$1048576,MATCH($A170,'Hoja de Trabajo para listado'!$AB$155:$AB$1048576,0),MATCH((CUADRO!N$4&amp;$E170),'Hoja de Trabajo para listado'!$AB$151:$BA$151,0)),0)+IFERROR(INDEX('Hoja de Trabajo para listado'!$BC$155:$CB$1048576,MATCH($A170,'Hoja de Trabajo para listado'!$BC$155:$BC$1048576,0),MATCH((CUADRO!N$4&amp;$E170),'Hoja de Trabajo para listado'!$BC$151:$CB$151,0)),0)+IFERROR(INDEX('Hoja de Trabajo para listado'!$DE$153:$DG$274,MATCH($A170,'Hoja de Trabajo para listado'!$DE$153:$DE$1048576,0),MATCH((CUADRO!N$4&amp;$E170),'Hoja de Trabajo para listado'!$DE$151:$DG$151,0)),0)+IFERROR(INDEX('Hoja de Trabajo para listado'!$CD$155:$DC$1048576,MATCH($A170,'Hoja de Trabajo para listado'!$CD$155:$CD$1048576,0),MATCH((CUADRO!N$4&amp;$E170),'Hoja de Trabajo para listado'!$CD$151:$DC$151,0)),0)</f>
        <v>0</v>
      </c>
      <c r="O170" s="243">
        <f ca="1">+IFERROR(INDEX('Hoja de Trabajo para listado'!$A$155:$Z$1048576,MATCH($A170,'Hoja de Trabajo para listado'!$A$155:$A$1048576,0),MATCH((CUADRO!O$4&amp;$E170),'Hoja de Trabajo para listado'!$A$151:$Z$151,0)),0)+IFERROR(INDEX('Hoja de Trabajo para listado'!$AB$155:$BA$1048576,MATCH($A170,'Hoja de Trabajo para listado'!$AB$155:$AB$1048576,0),MATCH((CUADRO!O$4&amp;$E170),'Hoja de Trabajo para listado'!$AB$151:$BA$151,0)),0)+IFERROR(INDEX('Hoja de Trabajo para listado'!$BC$155:$CB$1048576,MATCH($A170,'Hoja de Trabajo para listado'!$BC$155:$BC$1048576,0),MATCH((CUADRO!O$4&amp;$E170),'Hoja de Trabajo para listado'!$BC$151:$CB$151,0)),0)+IFERROR(INDEX('Hoja de Trabajo para listado'!$DE$153:$DG$274,MATCH($A170,'Hoja de Trabajo para listado'!$DE$153:$DE$1048576,0),MATCH((CUADRO!O$4&amp;$E170),'Hoja de Trabajo para listado'!$DE$151:$DG$151,0)),0)+IFERROR(INDEX('Hoja de Trabajo para listado'!$CD$155:$DC$1048576,MATCH($A170,'Hoja de Trabajo para listado'!$CD$155:$CD$1048576,0),MATCH((CUADRO!O$4&amp;$E170),'Hoja de Trabajo para listado'!$CD$151:$DC$151,0)),0)</f>
        <v>0</v>
      </c>
      <c r="P170" s="243">
        <f ca="1">+IFERROR(INDEX('Hoja de Trabajo para listado'!$A$155:$Z$1048576,MATCH($A170,'Hoja de Trabajo para listado'!$A$155:$A$1048576,0),MATCH((CUADRO!P$4&amp;$E170),'Hoja de Trabajo para listado'!$A$151:$Z$151,0)),0)+IFERROR(INDEX('Hoja de Trabajo para listado'!$AB$155:$BA$1048576,MATCH($A170,'Hoja de Trabajo para listado'!$AB$155:$AB$1048576,0),MATCH((CUADRO!P$4&amp;$E170),'Hoja de Trabajo para listado'!$AB$151:$BA$151,0)),0)+IFERROR(INDEX('Hoja de Trabajo para listado'!$BC$155:$CB$1048576,MATCH($A170,'Hoja de Trabajo para listado'!$BC$155:$BC$1048576,0),MATCH((CUADRO!P$4&amp;$E170),'Hoja de Trabajo para listado'!$BC$151:$CB$151,0)),0)+IFERROR(INDEX('Hoja de Trabajo para listado'!$DE$153:$DG$274,MATCH($A170,'Hoja de Trabajo para listado'!$DE$153:$DE$1048576,0),MATCH((CUADRO!P$4&amp;$E170),'Hoja de Trabajo para listado'!$DE$151:$DG$151,0)),0)+IFERROR(INDEX('Hoja de Trabajo para listado'!$CD$155:$DC$1048576,MATCH($A170,'Hoja de Trabajo para listado'!$CD$155:$CD$1048576,0),MATCH((CUADRO!P$4&amp;$E170),'Hoja de Trabajo para listado'!$CD$151:$DC$151,0)),0)</f>
        <v>408.85</v>
      </c>
      <c r="Q170" s="243">
        <f ca="1">+IFERROR(INDEX('Hoja de Trabajo para listado'!$A$155:$Z$1048576,MATCH($A170,'Hoja de Trabajo para listado'!$A$155:$A$1048576,0),MATCH((CUADRO!Q$4&amp;$E170),'Hoja de Trabajo para listado'!$A$151:$Z$151,0)),0)+IFERROR(INDEX('Hoja de Trabajo para listado'!$AB$155:$BA$1048576,MATCH($A170,'Hoja de Trabajo para listado'!$AB$155:$AB$1048576,0),MATCH((CUADRO!Q$4&amp;$E170),'Hoja de Trabajo para listado'!$AB$151:$BA$151,0)),0)+IFERROR(INDEX('Hoja de Trabajo para listado'!$BC$155:$CB$1048576,MATCH($A170,'Hoja de Trabajo para listado'!$BC$155:$BC$1048576,0),MATCH((CUADRO!Q$4&amp;$E170),'Hoja de Trabajo para listado'!$BC$151:$CB$151,0)),0)+IFERROR(INDEX('Hoja de Trabajo para listado'!$DE$153:$DG$274,MATCH($A170,'Hoja de Trabajo para listado'!$DE$153:$DE$1048576,0),MATCH((CUADRO!Q$4&amp;$E170),'Hoja de Trabajo para listado'!$DE$151:$DG$151,0)),0)+IFERROR(INDEX('Hoja de Trabajo para listado'!$CD$155:$DC$1048576,MATCH($A170,'Hoja de Trabajo para listado'!$CD$155:$CD$1048576,0),MATCH((CUADRO!Q$4&amp;$E170),'Hoja de Trabajo para listado'!$CD$151:$DC$151,0)),0)</f>
        <v>0</v>
      </c>
      <c r="R170" s="243">
        <f t="shared" ca="1" si="7"/>
        <v>2261.9499999999998</v>
      </c>
      <c r="S170" s="243">
        <f ca="1">+R169+R170</f>
        <v>2261.9499999999998</v>
      </c>
      <c r="T170" s="243">
        <f ca="1">+S170</f>
        <v>2261.9499999999998</v>
      </c>
      <c r="U170" s="242">
        <f t="shared" si="8"/>
        <v>2</v>
      </c>
      <c r="V170" s="327" t="str">
        <f>+VLOOKUP(A170,bd_lista!$A$3:$E$592,5,FALSE)</f>
        <v>Instituciones Descentralizadas</v>
      </c>
      <c r="W170" s="398"/>
      <c r="X170" s="240">
        <f>+VLOOKUP(A170,[4]Sheet1!$A$13:$D$744,4,FALSE)</f>
        <v>46</v>
      </c>
      <c r="Y170" s="240" t="str">
        <f>+VLOOKUP(X170,bd_lista!$A$3:$C$592,3,FALSE)</f>
        <v>Ministerio de Salud y Deportes</v>
      </c>
      <c r="Z170" s="288"/>
      <c r="AA170" s="317"/>
    </row>
    <row r="171" spans="1:27" s="377" customFormat="1" ht="15" customHeight="1">
      <c r="A171" s="379">
        <v>253</v>
      </c>
      <c r="B171" s="393">
        <f>+A171</f>
        <v>253</v>
      </c>
      <c r="C171" s="245" t="str">
        <f>+VLOOKUP(A171,bd_lista!$A$3:$C$592,3,FALSE)</f>
        <v>Entidad Ejecutora de Medio Ambiente y Agua</v>
      </c>
      <c r="D171" s="395" t="str">
        <f>+C171</f>
        <v>Entidad Ejecutora de Medio Ambiente y Agua</v>
      </c>
      <c r="E171" s="245" t="s">
        <v>1303</v>
      </c>
      <c r="F171" s="241">
        <f ca="1">+IFERROR(INDEX('Hoja de Trabajo para listado'!$A$155:$Z$1048576,MATCH($A171,'Hoja de Trabajo para listado'!$A$155:$A$1048576,0),MATCH((CUADRO!F$4&amp;$E171),'Hoja de Trabajo para listado'!$A$151:$Z$151,0)),0)+IFERROR(INDEX('Hoja de Trabajo para listado'!$AB$155:$BA$1048576,MATCH($A171,'Hoja de Trabajo para listado'!$AB$155:$AB$1048576,0),MATCH((CUADRO!F$4&amp;$E171),'Hoja de Trabajo para listado'!$AB$151:$BA$151,0)),0)+IFERROR(INDEX('Hoja de Trabajo para listado'!$BC$155:$CB$1048576,MATCH($A171,'Hoja de Trabajo para listado'!$BC$155:$BC$1048576,0),MATCH((CUADRO!F$4&amp;$E171),'Hoja de Trabajo para listado'!$BC$151:$CB$151,0)),0)+IFERROR(INDEX('Hoja de Trabajo para listado'!$DE$153:$DG$274,MATCH($A171,'Hoja de Trabajo para listado'!$DE$153:$DE$1048576,0),MATCH((CUADRO!F$4&amp;$E171),'Hoja de Trabajo para listado'!$DE$151:$DG$151,0)),0)+IFERROR(INDEX('Hoja de Trabajo para listado'!$CD$155:$DC$1048576,MATCH($A171,'Hoja de Trabajo para listado'!$CD$155:$CD$1048576,0),MATCH((CUADRO!F$4&amp;$E171),'Hoja de Trabajo para listado'!$CD$151:$DC$151,0)),0)</f>
        <v>0</v>
      </c>
      <c r="G171" s="241">
        <f ca="1">+IFERROR(INDEX('Hoja de Trabajo para listado'!$A$155:$Z$1048576,MATCH($A171,'Hoja de Trabajo para listado'!$A$155:$A$1048576,0),MATCH((CUADRO!G$4&amp;$E171),'Hoja de Trabajo para listado'!$A$151:$Z$151,0)),0)+IFERROR(INDEX('Hoja de Trabajo para listado'!$AB$155:$BA$1048576,MATCH($A171,'Hoja de Trabajo para listado'!$AB$155:$AB$1048576,0),MATCH((CUADRO!G$4&amp;$E171),'Hoja de Trabajo para listado'!$AB$151:$BA$151,0)),0)+IFERROR(INDEX('Hoja de Trabajo para listado'!$BC$155:$CB$1048576,MATCH($A171,'Hoja de Trabajo para listado'!$BC$155:$BC$1048576,0),MATCH((CUADRO!G$4&amp;$E171),'Hoja de Trabajo para listado'!$BC$151:$CB$151,0)),0)+IFERROR(INDEX('Hoja de Trabajo para listado'!$DE$153:$DG$274,MATCH($A171,'Hoja de Trabajo para listado'!$DE$153:$DE$1048576,0),MATCH((CUADRO!G$4&amp;$E171),'Hoja de Trabajo para listado'!$DE$151:$DG$151,0)),0)+IFERROR(INDEX('Hoja de Trabajo para listado'!$CD$155:$DC$1048576,MATCH($A171,'Hoja de Trabajo para listado'!$CD$155:$CD$1048576,0),MATCH((CUADRO!G$4&amp;$E171),'Hoja de Trabajo para listado'!$CD$151:$DC$151,0)),0)</f>
        <v>66186.720000000001</v>
      </c>
      <c r="H171" s="241">
        <f ca="1">+IFERROR(INDEX('Hoja de Trabajo para listado'!$A$155:$Z$1048576,MATCH($A171,'Hoja de Trabajo para listado'!$A$155:$A$1048576,0),MATCH((CUADRO!H$4&amp;$E171),'Hoja de Trabajo para listado'!$A$151:$Z$151,0)),0)+IFERROR(INDEX('Hoja de Trabajo para listado'!$AB$155:$BA$1048576,MATCH($A171,'Hoja de Trabajo para listado'!$AB$155:$AB$1048576,0),MATCH((CUADRO!H$4&amp;$E171),'Hoja de Trabajo para listado'!$AB$151:$BA$151,0)),0)+IFERROR(INDEX('Hoja de Trabajo para listado'!$BC$155:$CB$1048576,MATCH($A171,'Hoja de Trabajo para listado'!$BC$155:$BC$1048576,0),MATCH((CUADRO!H$4&amp;$E171),'Hoja de Trabajo para listado'!$BC$151:$CB$151,0)),0)+IFERROR(INDEX('Hoja de Trabajo para listado'!$DE$153:$DG$274,MATCH($A171,'Hoja de Trabajo para listado'!$DE$153:$DE$1048576,0),MATCH((CUADRO!H$4&amp;$E171),'Hoja de Trabajo para listado'!$DE$151:$DG$151,0)),0)+IFERROR(INDEX('Hoja de Trabajo para listado'!$CD$155:$DC$1048576,MATCH($A171,'Hoja de Trabajo para listado'!$CD$155:$CD$1048576,0),MATCH((CUADRO!H$4&amp;$E171),'Hoja de Trabajo para listado'!$CD$151:$DC$151,0)),0)</f>
        <v>15315757.75</v>
      </c>
      <c r="I171" s="241">
        <f ca="1">+IFERROR(INDEX('Hoja de Trabajo para listado'!$A$155:$Z$1048576,MATCH($A171,'Hoja de Trabajo para listado'!$A$155:$A$1048576,0),MATCH((CUADRO!I$4&amp;$E171),'Hoja de Trabajo para listado'!$A$151:$Z$151,0)),0)+IFERROR(INDEX('Hoja de Trabajo para listado'!$AB$155:$BA$1048576,MATCH($A171,'Hoja de Trabajo para listado'!$AB$155:$AB$1048576,0),MATCH((CUADRO!I$4&amp;$E171),'Hoja de Trabajo para listado'!$AB$151:$BA$151,0)),0)+IFERROR(INDEX('Hoja de Trabajo para listado'!$BC$155:$CB$1048576,MATCH($A171,'Hoja de Trabajo para listado'!$BC$155:$BC$1048576,0),MATCH((CUADRO!I$4&amp;$E171),'Hoja de Trabajo para listado'!$BC$151:$CB$151,0)),0)+IFERROR(INDEX('Hoja de Trabajo para listado'!$DE$153:$DG$274,MATCH($A171,'Hoja de Trabajo para listado'!$DE$153:$DE$1048576,0),MATCH((CUADRO!I$4&amp;$E171),'Hoja de Trabajo para listado'!$DE$151:$DG$151,0)),0)+IFERROR(INDEX('Hoja de Trabajo para listado'!$CD$155:$DC$1048576,MATCH($A171,'Hoja de Trabajo para listado'!$CD$155:$CD$1048576,0),MATCH((CUADRO!I$4&amp;$E171),'Hoja de Trabajo para listado'!$CD$151:$DC$151,0)),0)</f>
        <v>8232000</v>
      </c>
      <c r="J171" s="241">
        <f ca="1">+IFERROR(INDEX('Hoja de Trabajo para listado'!$A$155:$Z$1048576,MATCH($A171,'Hoja de Trabajo para listado'!$A$155:$A$1048576,0),MATCH((CUADRO!J$4&amp;$E171),'Hoja de Trabajo para listado'!$A$151:$Z$151,0)),0)+IFERROR(INDEX('Hoja de Trabajo para listado'!$AB$155:$BA$1048576,MATCH($A171,'Hoja de Trabajo para listado'!$AB$155:$AB$1048576,0),MATCH((CUADRO!J$4&amp;$E171),'Hoja de Trabajo para listado'!$AB$151:$BA$151,0)),0)+IFERROR(INDEX('Hoja de Trabajo para listado'!$BC$155:$CB$1048576,MATCH($A171,'Hoja de Trabajo para listado'!$BC$155:$BC$1048576,0),MATCH((CUADRO!J$4&amp;$E171),'Hoja de Trabajo para listado'!$BC$151:$CB$151,0)),0)+IFERROR(INDEX('Hoja de Trabajo para listado'!$DE$153:$DG$274,MATCH($A171,'Hoja de Trabajo para listado'!$DE$153:$DE$1048576,0),MATCH((CUADRO!J$4&amp;$E171),'Hoja de Trabajo para listado'!$DE$151:$DG$151,0)),0)+IFERROR(INDEX('Hoja de Trabajo para listado'!$CD$155:$DC$1048576,MATCH($A171,'Hoja de Trabajo para listado'!$CD$155:$CD$1048576,0),MATCH((CUADRO!J$4&amp;$E171),'Hoja de Trabajo para listado'!$CD$151:$DC$151,0)),0)</f>
        <v>0</v>
      </c>
      <c r="K171" s="241">
        <f ca="1">+IFERROR(INDEX('Hoja de Trabajo para listado'!$A$155:$Z$1048576,MATCH($A171,'Hoja de Trabajo para listado'!$A$155:$A$1048576,0),MATCH((CUADRO!K$4&amp;$E171),'Hoja de Trabajo para listado'!$A$151:$Z$151,0)),0)+IFERROR(INDEX('Hoja de Trabajo para listado'!$AB$155:$BA$1048576,MATCH($A171,'Hoja de Trabajo para listado'!$AB$155:$AB$1048576,0),MATCH((CUADRO!K$4&amp;$E171),'Hoja de Trabajo para listado'!$AB$151:$BA$151,0)),0)+IFERROR(INDEX('Hoja de Trabajo para listado'!$BC$155:$CB$1048576,MATCH($A171,'Hoja de Trabajo para listado'!$BC$155:$BC$1048576,0),MATCH((CUADRO!K$4&amp;$E171),'Hoja de Trabajo para listado'!$BC$151:$CB$151,0)),0)+IFERROR(INDEX('Hoja de Trabajo para listado'!$DE$153:$DG$274,MATCH($A171,'Hoja de Trabajo para listado'!$DE$153:$DE$1048576,0),MATCH((CUADRO!K$4&amp;$E171),'Hoja de Trabajo para listado'!$DE$151:$DG$151,0)),0)+IFERROR(INDEX('Hoja de Trabajo para listado'!$CD$155:$DC$1048576,MATCH($A171,'Hoja de Trabajo para listado'!$CD$155:$CD$1048576,0),MATCH((CUADRO!K$4&amp;$E171),'Hoja de Trabajo para listado'!$CD$151:$DC$151,0)),0)</f>
        <v>0</v>
      </c>
      <c r="L171" s="241">
        <f ca="1">+IFERROR(INDEX('Hoja de Trabajo para listado'!$A$155:$Z$1048576,MATCH($A171,'Hoja de Trabajo para listado'!$A$155:$A$1048576,0),MATCH((CUADRO!L$4&amp;$E171),'Hoja de Trabajo para listado'!$A$151:$Z$151,0)),0)+IFERROR(INDEX('Hoja de Trabajo para listado'!$AB$155:$BA$1048576,MATCH($A171,'Hoja de Trabajo para listado'!$AB$155:$AB$1048576,0),MATCH((CUADRO!L$4&amp;$E171),'Hoja de Trabajo para listado'!$AB$151:$BA$151,0)),0)+IFERROR(INDEX('Hoja de Trabajo para listado'!$BC$155:$CB$1048576,MATCH($A171,'Hoja de Trabajo para listado'!$BC$155:$BC$1048576,0),MATCH((CUADRO!L$4&amp;$E171),'Hoja de Trabajo para listado'!$BC$151:$CB$151,0)),0)+IFERROR(INDEX('Hoja de Trabajo para listado'!$DE$153:$DG$274,MATCH($A171,'Hoja de Trabajo para listado'!$DE$153:$DE$1048576,0),MATCH((CUADRO!L$4&amp;$E171),'Hoja de Trabajo para listado'!$DE$151:$DG$151,0)),0)+IFERROR(INDEX('Hoja de Trabajo para listado'!$CD$155:$DC$1048576,MATCH($A171,'Hoja de Trabajo para listado'!$CD$155:$CD$1048576,0),MATCH((CUADRO!L$4&amp;$E171),'Hoja de Trabajo para listado'!$CD$151:$DC$151,0)),0)</f>
        <v>60.03</v>
      </c>
      <c r="M171" s="241">
        <f ca="1">+IFERROR(INDEX('Hoja de Trabajo para listado'!$A$155:$Z$1048576,MATCH($A171,'Hoja de Trabajo para listado'!$A$155:$A$1048576,0),MATCH((CUADRO!M$4&amp;$E171),'Hoja de Trabajo para listado'!$A$151:$Z$151,0)),0)+IFERROR(INDEX('Hoja de Trabajo para listado'!$AB$155:$BA$1048576,MATCH($A171,'Hoja de Trabajo para listado'!$AB$155:$AB$1048576,0),MATCH((CUADRO!M$4&amp;$E171),'Hoja de Trabajo para listado'!$AB$151:$BA$151,0)),0)+IFERROR(INDEX('Hoja de Trabajo para listado'!$BC$155:$CB$1048576,MATCH($A171,'Hoja de Trabajo para listado'!$BC$155:$BC$1048576,0),MATCH((CUADRO!M$4&amp;$E171),'Hoja de Trabajo para listado'!$BC$151:$CB$151,0)),0)+IFERROR(INDEX('Hoja de Trabajo para listado'!$DE$153:$DG$274,MATCH($A171,'Hoja de Trabajo para listado'!$DE$153:$DE$1048576,0),MATCH((CUADRO!M$4&amp;$E171),'Hoja de Trabajo para listado'!$DE$151:$DG$151,0)),0)+IFERROR(INDEX('Hoja de Trabajo para listado'!$CD$155:$DC$1048576,MATCH($A171,'Hoja de Trabajo para listado'!$CD$155:$CD$1048576,0),MATCH((CUADRO!M$4&amp;$E171),'Hoja de Trabajo para listado'!$CD$151:$DC$151,0)),0)</f>
        <v>1459814.86</v>
      </c>
      <c r="N171" s="241">
        <f ca="1">+IFERROR(INDEX('Hoja de Trabajo para listado'!$A$155:$Z$1048576,MATCH($A171,'Hoja de Trabajo para listado'!$A$155:$A$1048576,0),MATCH((CUADRO!N$4&amp;$E171),'Hoja de Trabajo para listado'!$A$151:$Z$151,0)),0)+IFERROR(INDEX('Hoja de Trabajo para listado'!$AB$155:$BA$1048576,MATCH($A171,'Hoja de Trabajo para listado'!$AB$155:$AB$1048576,0),MATCH((CUADRO!N$4&amp;$E171),'Hoja de Trabajo para listado'!$AB$151:$BA$151,0)),0)+IFERROR(INDEX('Hoja de Trabajo para listado'!$BC$155:$CB$1048576,MATCH($A171,'Hoja de Trabajo para listado'!$BC$155:$BC$1048576,0),MATCH((CUADRO!N$4&amp;$E171),'Hoja de Trabajo para listado'!$BC$151:$CB$151,0)),0)+IFERROR(INDEX('Hoja de Trabajo para listado'!$DE$153:$DG$274,MATCH($A171,'Hoja de Trabajo para listado'!$DE$153:$DE$1048576,0),MATCH((CUADRO!N$4&amp;$E171),'Hoja de Trabajo para listado'!$DE$151:$DG$151,0)),0)+IFERROR(INDEX('Hoja de Trabajo para listado'!$CD$155:$DC$1048576,MATCH($A171,'Hoja de Trabajo para listado'!$CD$155:$CD$1048576,0),MATCH((CUADRO!N$4&amp;$E171),'Hoja de Trabajo para listado'!$CD$151:$DC$151,0)),0)</f>
        <v>0</v>
      </c>
      <c r="O171" s="241">
        <f ca="1">+IFERROR(INDEX('Hoja de Trabajo para listado'!$A$155:$Z$1048576,MATCH($A171,'Hoja de Trabajo para listado'!$A$155:$A$1048576,0),MATCH((CUADRO!O$4&amp;$E171),'Hoja de Trabajo para listado'!$A$151:$Z$151,0)),0)+IFERROR(INDEX('Hoja de Trabajo para listado'!$AB$155:$BA$1048576,MATCH($A171,'Hoja de Trabajo para listado'!$AB$155:$AB$1048576,0),MATCH((CUADRO!O$4&amp;$E171),'Hoja de Trabajo para listado'!$AB$151:$BA$151,0)),0)+IFERROR(INDEX('Hoja de Trabajo para listado'!$BC$155:$CB$1048576,MATCH($A171,'Hoja de Trabajo para listado'!$BC$155:$BC$1048576,0),MATCH((CUADRO!O$4&amp;$E171),'Hoja de Trabajo para listado'!$BC$151:$CB$151,0)),0)+IFERROR(INDEX('Hoja de Trabajo para listado'!$DE$153:$DG$274,MATCH($A171,'Hoja de Trabajo para listado'!$DE$153:$DE$1048576,0),MATCH((CUADRO!O$4&amp;$E171),'Hoja de Trabajo para listado'!$DE$151:$DG$151,0)),0)+IFERROR(INDEX('Hoja de Trabajo para listado'!$CD$155:$DC$1048576,MATCH($A171,'Hoja de Trabajo para listado'!$CD$155:$CD$1048576,0),MATCH((CUADRO!O$4&amp;$E171),'Hoja de Trabajo para listado'!$CD$151:$DC$151,0)),0)</f>
        <v>0</v>
      </c>
      <c r="P171" s="241">
        <f ca="1">+IFERROR(INDEX('Hoja de Trabajo para listado'!$A$155:$Z$1048576,MATCH($A171,'Hoja de Trabajo para listado'!$A$155:$A$1048576,0),MATCH((CUADRO!P$4&amp;$E171),'Hoja de Trabajo para listado'!$A$151:$Z$151,0)),0)+IFERROR(INDEX('Hoja de Trabajo para listado'!$AB$155:$BA$1048576,MATCH($A171,'Hoja de Trabajo para listado'!$AB$155:$AB$1048576,0),MATCH((CUADRO!P$4&amp;$E171),'Hoja de Trabajo para listado'!$AB$151:$BA$151,0)),0)+IFERROR(INDEX('Hoja de Trabajo para listado'!$BC$155:$CB$1048576,MATCH($A171,'Hoja de Trabajo para listado'!$BC$155:$BC$1048576,0),MATCH((CUADRO!P$4&amp;$E171),'Hoja de Trabajo para listado'!$BC$151:$CB$151,0)),0)+IFERROR(INDEX('Hoja de Trabajo para listado'!$DE$153:$DG$274,MATCH($A171,'Hoja de Trabajo para listado'!$DE$153:$DE$1048576,0),MATCH((CUADRO!P$4&amp;$E171),'Hoja de Trabajo para listado'!$DE$151:$DG$151,0)),0)+IFERROR(INDEX('Hoja de Trabajo para listado'!$CD$155:$DC$1048576,MATCH($A171,'Hoja de Trabajo para listado'!$CD$155:$CD$1048576,0),MATCH((CUADRO!P$4&amp;$E171),'Hoja de Trabajo para listado'!$CD$151:$DC$151,0)),0)</f>
        <v>0</v>
      </c>
      <c r="Q171" s="241">
        <f ca="1">+IFERROR(INDEX('Hoja de Trabajo para listado'!$A$155:$Z$1048576,MATCH($A171,'Hoja de Trabajo para listado'!$A$155:$A$1048576,0),MATCH((CUADRO!Q$4&amp;$E171),'Hoja de Trabajo para listado'!$A$151:$Z$151,0)),0)+IFERROR(INDEX('Hoja de Trabajo para listado'!$AB$155:$BA$1048576,MATCH($A171,'Hoja de Trabajo para listado'!$AB$155:$AB$1048576,0),MATCH((CUADRO!Q$4&amp;$E171),'Hoja de Trabajo para listado'!$AB$151:$BA$151,0)),0)+IFERROR(INDEX('Hoja de Trabajo para listado'!$BC$155:$CB$1048576,MATCH($A171,'Hoja de Trabajo para listado'!$BC$155:$BC$1048576,0),MATCH((CUADRO!Q$4&amp;$E171),'Hoja de Trabajo para listado'!$BC$151:$CB$151,0)),0)+IFERROR(INDEX('Hoja de Trabajo para listado'!$DE$153:$DG$274,MATCH($A171,'Hoja de Trabajo para listado'!$DE$153:$DE$1048576,0),MATCH((CUADRO!Q$4&amp;$E171),'Hoja de Trabajo para listado'!$DE$151:$DG$151,0)),0)+IFERROR(INDEX('Hoja de Trabajo para listado'!$CD$155:$DC$1048576,MATCH($A171,'Hoja de Trabajo para listado'!$CD$155:$CD$1048576,0),MATCH((CUADRO!Q$4&amp;$E171),'Hoja de Trabajo para listado'!$CD$151:$DC$151,0)),0)</f>
        <v>0</v>
      </c>
      <c r="R171" s="241">
        <f t="shared" ca="1" si="7"/>
        <v>25073819.359999999</v>
      </c>
      <c r="S171" s="241"/>
      <c r="T171" s="241">
        <f ca="1">+T172</f>
        <v>58199137.549999997</v>
      </c>
      <c r="U171" s="240">
        <f t="shared" si="8"/>
        <v>1</v>
      </c>
      <c r="V171" s="327" t="str">
        <f>+VLOOKUP(A171,bd_lista!$A$3:$E$592,5,FALSE)</f>
        <v>Instituciones Descentralizadas</v>
      </c>
      <c r="W171" s="397" t="str">
        <f>+V171</f>
        <v>Instituciones Descentralizadas</v>
      </c>
      <c r="X171" s="240">
        <f>+VLOOKUP(A171,[4]Sheet1!$A$13:$D$744,4,FALSE)</f>
        <v>86</v>
      </c>
      <c r="Y171" s="240" t="str">
        <f>+VLOOKUP(X171,bd_lista!$A$3:$C$592,3,FALSE)</f>
        <v>Ministerio de Medio Ambiente y Agua</v>
      </c>
      <c r="Z171" s="290">
        <f>+X171</f>
        <v>86</v>
      </c>
      <c r="AA171" s="291" t="str">
        <f>+Y171</f>
        <v>Ministerio de Medio Ambiente y Agua</v>
      </c>
    </row>
    <row r="172" spans="1:27" s="377" customFormat="1" ht="15" customHeight="1">
      <c r="A172" s="378">
        <v>253</v>
      </c>
      <c r="B172" s="394"/>
      <c r="C172" s="327" t="str">
        <f>+VLOOKUP(A172,bd_lista!$A$3:$C$592,3,FALSE)</f>
        <v>Entidad Ejecutora de Medio Ambiente y Agua</v>
      </c>
      <c r="D172" s="396"/>
      <c r="E172" s="327" t="s">
        <v>1304</v>
      </c>
      <c r="F172" s="243">
        <f ca="1">+IFERROR(INDEX('Hoja de Trabajo para listado'!$A$155:$Z$1048576,MATCH($A172,'Hoja de Trabajo para listado'!$A$155:$A$1048576,0),MATCH((CUADRO!F$4&amp;$E172),'Hoja de Trabajo para listado'!$A$151:$Z$151,0)),0)+IFERROR(INDEX('Hoja de Trabajo para listado'!$AB$155:$BA$1048576,MATCH($A172,'Hoja de Trabajo para listado'!$AB$155:$AB$1048576,0),MATCH((CUADRO!F$4&amp;$E172),'Hoja de Trabajo para listado'!$AB$151:$BA$151,0)),0)+IFERROR(INDEX('Hoja de Trabajo para listado'!$BC$155:$CB$1048576,MATCH($A172,'Hoja de Trabajo para listado'!$BC$155:$BC$1048576,0),MATCH((CUADRO!F$4&amp;$E172),'Hoja de Trabajo para listado'!$BC$151:$CB$151,0)),0)+IFERROR(INDEX('Hoja de Trabajo para listado'!$DE$153:$DG$274,MATCH($A172,'Hoja de Trabajo para listado'!$DE$153:$DE$1048576,0),MATCH((CUADRO!F$4&amp;$E172),'Hoja de Trabajo para listado'!$DE$151:$DG$151,0)),0)+IFERROR(INDEX('Hoja de Trabajo para listado'!$CD$155:$DC$1048576,MATCH($A172,'Hoja de Trabajo para listado'!$CD$155:$CD$1048576,0),MATCH((CUADRO!F$4&amp;$E172),'Hoja de Trabajo para listado'!$CD$151:$DC$151,0)),0)</f>
        <v>221809.66</v>
      </c>
      <c r="G172" s="243">
        <f ca="1">+IFERROR(INDEX('Hoja de Trabajo para listado'!$A$155:$Z$1048576,MATCH($A172,'Hoja de Trabajo para listado'!$A$155:$A$1048576,0),MATCH((CUADRO!G$4&amp;$E172),'Hoja de Trabajo para listado'!$A$151:$Z$151,0)),0)+IFERROR(INDEX('Hoja de Trabajo para listado'!$AB$155:$BA$1048576,MATCH($A172,'Hoja de Trabajo para listado'!$AB$155:$AB$1048576,0),MATCH((CUADRO!G$4&amp;$E172),'Hoja de Trabajo para listado'!$AB$151:$BA$151,0)),0)+IFERROR(INDEX('Hoja de Trabajo para listado'!$BC$155:$CB$1048576,MATCH($A172,'Hoja de Trabajo para listado'!$BC$155:$BC$1048576,0),MATCH((CUADRO!G$4&amp;$E172),'Hoja de Trabajo para listado'!$BC$151:$CB$151,0)),0)+IFERROR(INDEX('Hoja de Trabajo para listado'!$DE$153:$DG$274,MATCH($A172,'Hoja de Trabajo para listado'!$DE$153:$DE$1048576,0),MATCH((CUADRO!G$4&amp;$E172),'Hoja de Trabajo para listado'!$DE$151:$DG$151,0)),0)+IFERROR(INDEX('Hoja de Trabajo para listado'!$CD$155:$DC$1048576,MATCH($A172,'Hoja de Trabajo para listado'!$CD$155:$CD$1048576,0),MATCH((CUADRO!G$4&amp;$E172),'Hoja de Trabajo para listado'!$CD$151:$DC$151,0)),0)</f>
        <v>0</v>
      </c>
      <c r="H172" s="243">
        <f ca="1">+IFERROR(INDEX('Hoja de Trabajo para listado'!$A$155:$Z$1048576,MATCH($A172,'Hoja de Trabajo para listado'!$A$155:$A$1048576,0),MATCH((CUADRO!H$4&amp;$E172),'Hoja de Trabajo para listado'!$A$151:$Z$151,0)),0)+IFERROR(INDEX('Hoja de Trabajo para listado'!$AB$155:$BA$1048576,MATCH($A172,'Hoja de Trabajo para listado'!$AB$155:$AB$1048576,0),MATCH((CUADRO!H$4&amp;$E172),'Hoja de Trabajo para listado'!$AB$151:$BA$151,0)),0)+IFERROR(INDEX('Hoja de Trabajo para listado'!$BC$155:$CB$1048576,MATCH($A172,'Hoja de Trabajo para listado'!$BC$155:$BC$1048576,0),MATCH((CUADRO!H$4&amp;$E172),'Hoja de Trabajo para listado'!$BC$151:$CB$151,0)),0)+IFERROR(INDEX('Hoja de Trabajo para listado'!$DE$153:$DG$274,MATCH($A172,'Hoja de Trabajo para listado'!$DE$153:$DE$1048576,0),MATCH((CUADRO!H$4&amp;$E172),'Hoja de Trabajo para listado'!$DE$151:$DG$151,0)),0)+IFERROR(INDEX('Hoja de Trabajo para listado'!$CD$155:$DC$1048576,MATCH($A172,'Hoja de Trabajo para listado'!$CD$155:$CD$1048576,0),MATCH((CUADRO!H$4&amp;$E172),'Hoja de Trabajo para listado'!$CD$151:$DC$151,0)),0)</f>
        <v>15054482.66</v>
      </c>
      <c r="I172" s="243">
        <f ca="1">+IFERROR(INDEX('Hoja de Trabajo para listado'!$A$155:$Z$1048576,MATCH($A172,'Hoja de Trabajo para listado'!$A$155:$A$1048576,0),MATCH((CUADRO!I$4&amp;$E172),'Hoja de Trabajo para listado'!$A$151:$Z$151,0)),0)+IFERROR(INDEX('Hoja de Trabajo para listado'!$AB$155:$BA$1048576,MATCH($A172,'Hoja de Trabajo para listado'!$AB$155:$AB$1048576,0),MATCH((CUADRO!I$4&amp;$E172),'Hoja de Trabajo para listado'!$AB$151:$BA$151,0)),0)+IFERROR(INDEX('Hoja de Trabajo para listado'!$BC$155:$CB$1048576,MATCH($A172,'Hoja de Trabajo para listado'!$BC$155:$BC$1048576,0),MATCH((CUADRO!I$4&amp;$E172),'Hoja de Trabajo para listado'!$BC$151:$CB$151,0)),0)+IFERROR(INDEX('Hoja de Trabajo para listado'!$DE$153:$DG$274,MATCH($A172,'Hoja de Trabajo para listado'!$DE$153:$DE$1048576,0),MATCH((CUADRO!I$4&amp;$E172),'Hoja de Trabajo para listado'!$DE$151:$DG$151,0)),0)+IFERROR(INDEX('Hoja de Trabajo para listado'!$CD$155:$DC$1048576,MATCH($A172,'Hoja de Trabajo para listado'!$CD$155:$CD$1048576,0),MATCH((CUADRO!I$4&amp;$E172),'Hoja de Trabajo para listado'!$CD$151:$DC$151,0)),0)</f>
        <v>8232000</v>
      </c>
      <c r="J172" s="243">
        <f ca="1">+IFERROR(INDEX('Hoja de Trabajo para listado'!$A$155:$Z$1048576,MATCH($A172,'Hoja de Trabajo para listado'!$A$155:$A$1048576,0),MATCH((CUADRO!J$4&amp;$E172),'Hoja de Trabajo para listado'!$A$151:$Z$151,0)),0)+IFERROR(INDEX('Hoja de Trabajo para listado'!$AB$155:$BA$1048576,MATCH($A172,'Hoja de Trabajo para listado'!$AB$155:$AB$1048576,0),MATCH((CUADRO!J$4&amp;$E172),'Hoja de Trabajo para listado'!$AB$151:$BA$151,0)),0)+IFERROR(INDEX('Hoja de Trabajo para listado'!$BC$155:$CB$1048576,MATCH($A172,'Hoja de Trabajo para listado'!$BC$155:$BC$1048576,0),MATCH((CUADRO!J$4&amp;$E172),'Hoja de Trabajo para listado'!$BC$151:$CB$151,0)),0)+IFERROR(INDEX('Hoja de Trabajo para listado'!$DE$153:$DG$274,MATCH($A172,'Hoja de Trabajo para listado'!$DE$153:$DE$1048576,0),MATCH((CUADRO!J$4&amp;$E172),'Hoja de Trabajo para listado'!$DE$151:$DG$151,0)),0)+IFERROR(INDEX('Hoja de Trabajo para listado'!$CD$155:$DC$1048576,MATCH($A172,'Hoja de Trabajo para listado'!$CD$155:$CD$1048576,0),MATCH((CUADRO!J$4&amp;$E172),'Hoja de Trabajo para listado'!$CD$151:$DC$151,0)),0)</f>
        <v>0</v>
      </c>
      <c r="K172" s="243">
        <f ca="1">+IFERROR(INDEX('Hoja de Trabajo para listado'!$A$155:$Z$1048576,MATCH($A172,'Hoja de Trabajo para listado'!$A$155:$A$1048576,0),MATCH((CUADRO!K$4&amp;$E172),'Hoja de Trabajo para listado'!$A$151:$Z$151,0)),0)+IFERROR(INDEX('Hoja de Trabajo para listado'!$AB$155:$BA$1048576,MATCH($A172,'Hoja de Trabajo para listado'!$AB$155:$AB$1048576,0),MATCH((CUADRO!K$4&amp;$E172),'Hoja de Trabajo para listado'!$AB$151:$BA$151,0)),0)+IFERROR(INDEX('Hoja de Trabajo para listado'!$BC$155:$CB$1048576,MATCH($A172,'Hoja de Trabajo para listado'!$BC$155:$BC$1048576,0),MATCH((CUADRO!K$4&amp;$E172),'Hoja de Trabajo para listado'!$BC$151:$CB$151,0)),0)+IFERROR(INDEX('Hoja de Trabajo para listado'!$DE$153:$DG$274,MATCH($A172,'Hoja de Trabajo para listado'!$DE$153:$DE$1048576,0),MATCH((CUADRO!K$4&amp;$E172),'Hoja de Trabajo para listado'!$DE$151:$DG$151,0)),0)+IFERROR(INDEX('Hoja de Trabajo para listado'!$CD$155:$DC$1048576,MATCH($A172,'Hoja de Trabajo para listado'!$CD$155:$CD$1048576,0),MATCH((CUADRO!K$4&amp;$E172),'Hoja de Trabajo para listado'!$CD$151:$DC$151,0)),0)</f>
        <v>0</v>
      </c>
      <c r="L172" s="243">
        <f ca="1">+IFERROR(INDEX('Hoja de Trabajo para listado'!$A$155:$Z$1048576,MATCH($A172,'Hoja de Trabajo para listado'!$A$155:$A$1048576,0),MATCH((CUADRO!L$4&amp;$E172),'Hoja de Trabajo para listado'!$A$151:$Z$151,0)),0)+IFERROR(INDEX('Hoja de Trabajo para listado'!$AB$155:$BA$1048576,MATCH($A172,'Hoja de Trabajo para listado'!$AB$155:$AB$1048576,0),MATCH((CUADRO!L$4&amp;$E172),'Hoja de Trabajo para listado'!$AB$151:$BA$151,0)),0)+IFERROR(INDEX('Hoja de Trabajo para listado'!$BC$155:$CB$1048576,MATCH($A172,'Hoja de Trabajo para listado'!$BC$155:$BC$1048576,0),MATCH((CUADRO!L$4&amp;$E172),'Hoja de Trabajo para listado'!$BC$151:$CB$151,0)),0)+IFERROR(INDEX('Hoja de Trabajo para listado'!$DE$153:$DG$274,MATCH($A172,'Hoja de Trabajo para listado'!$DE$153:$DE$1048576,0),MATCH((CUADRO!L$4&amp;$E172),'Hoja de Trabajo para listado'!$DE$151:$DG$151,0)),0)+IFERROR(INDEX('Hoja de Trabajo para listado'!$CD$155:$DC$1048576,MATCH($A172,'Hoja de Trabajo para listado'!$CD$155:$CD$1048576,0),MATCH((CUADRO!L$4&amp;$E172),'Hoja de Trabajo para listado'!$CD$151:$DC$151,0)),0)</f>
        <v>1890460.35</v>
      </c>
      <c r="M172" s="243">
        <f ca="1">+IFERROR(INDEX('Hoja de Trabajo para listado'!$A$155:$Z$1048576,MATCH($A172,'Hoja de Trabajo para listado'!$A$155:$A$1048576,0),MATCH((CUADRO!M$4&amp;$E172),'Hoja de Trabajo para listado'!$A$151:$Z$151,0)),0)+IFERROR(INDEX('Hoja de Trabajo para listado'!$AB$155:$BA$1048576,MATCH($A172,'Hoja de Trabajo para listado'!$AB$155:$AB$1048576,0),MATCH((CUADRO!M$4&amp;$E172),'Hoja de Trabajo para listado'!$AB$151:$BA$151,0)),0)+IFERROR(INDEX('Hoja de Trabajo para listado'!$BC$155:$CB$1048576,MATCH($A172,'Hoja de Trabajo para listado'!$BC$155:$BC$1048576,0),MATCH((CUADRO!M$4&amp;$E172),'Hoja de Trabajo para listado'!$BC$151:$CB$151,0)),0)+IFERROR(INDEX('Hoja de Trabajo para listado'!$DE$153:$DG$274,MATCH($A172,'Hoja de Trabajo para listado'!$DE$153:$DE$1048576,0),MATCH((CUADRO!M$4&amp;$E172),'Hoja de Trabajo para listado'!$DE$151:$DG$151,0)),0)+IFERROR(INDEX('Hoja de Trabajo para listado'!$CD$155:$DC$1048576,MATCH($A172,'Hoja de Trabajo para listado'!$CD$155:$CD$1048576,0),MATCH((CUADRO!M$4&amp;$E172),'Hoja de Trabajo para listado'!$CD$151:$DC$151,0)),0)</f>
        <v>1459814.86</v>
      </c>
      <c r="N172" s="243">
        <f ca="1">+IFERROR(INDEX('Hoja de Trabajo para listado'!$A$155:$Z$1048576,MATCH($A172,'Hoja de Trabajo para listado'!$A$155:$A$1048576,0),MATCH((CUADRO!N$4&amp;$E172),'Hoja de Trabajo para listado'!$A$151:$Z$151,0)),0)+IFERROR(INDEX('Hoja de Trabajo para listado'!$AB$155:$BA$1048576,MATCH($A172,'Hoja de Trabajo para listado'!$AB$155:$AB$1048576,0),MATCH((CUADRO!N$4&amp;$E172),'Hoja de Trabajo para listado'!$AB$151:$BA$151,0)),0)+IFERROR(INDEX('Hoja de Trabajo para listado'!$BC$155:$CB$1048576,MATCH($A172,'Hoja de Trabajo para listado'!$BC$155:$BC$1048576,0),MATCH((CUADRO!N$4&amp;$E172),'Hoja de Trabajo para listado'!$BC$151:$CB$151,0)),0)+IFERROR(INDEX('Hoja de Trabajo para listado'!$DE$153:$DG$274,MATCH($A172,'Hoja de Trabajo para listado'!$DE$153:$DE$1048576,0),MATCH((CUADRO!N$4&amp;$E172),'Hoja de Trabajo para listado'!$DE$151:$DG$151,0)),0)+IFERROR(INDEX('Hoja de Trabajo para listado'!$CD$155:$DC$1048576,MATCH($A172,'Hoja de Trabajo para listado'!$CD$155:$CD$1048576,0),MATCH((CUADRO!N$4&amp;$E172),'Hoja de Trabajo para listado'!$CD$151:$DC$151,0)),0)</f>
        <v>38337.21</v>
      </c>
      <c r="O172" s="243">
        <f ca="1">+IFERROR(INDEX('Hoja de Trabajo para listado'!$A$155:$Z$1048576,MATCH($A172,'Hoja de Trabajo para listado'!$A$155:$A$1048576,0),MATCH((CUADRO!O$4&amp;$E172),'Hoja de Trabajo para listado'!$A$151:$Z$151,0)),0)+IFERROR(INDEX('Hoja de Trabajo para listado'!$AB$155:$BA$1048576,MATCH($A172,'Hoja de Trabajo para listado'!$AB$155:$AB$1048576,0),MATCH((CUADRO!O$4&amp;$E172),'Hoja de Trabajo para listado'!$AB$151:$BA$151,0)),0)+IFERROR(INDEX('Hoja de Trabajo para listado'!$BC$155:$CB$1048576,MATCH($A172,'Hoja de Trabajo para listado'!$BC$155:$BC$1048576,0),MATCH((CUADRO!O$4&amp;$E172),'Hoja de Trabajo para listado'!$BC$151:$CB$151,0)),0)+IFERROR(INDEX('Hoja de Trabajo para listado'!$DE$153:$DG$274,MATCH($A172,'Hoja de Trabajo para listado'!$DE$153:$DE$1048576,0),MATCH((CUADRO!O$4&amp;$E172),'Hoja de Trabajo para listado'!$DE$151:$DG$151,0)),0)+IFERROR(INDEX('Hoja de Trabajo para listado'!$CD$155:$DC$1048576,MATCH($A172,'Hoja de Trabajo para listado'!$CD$155:$CD$1048576,0),MATCH((CUADRO!O$4&amp;$E172),'Hoja de Trabajo para listado'!$CD$151:$DC$151,0)),0)</f>
        <v>15238.33</v>
      </c>
      <c r="P172" s="243">
        <f ca="1">+IFERROR(INDEX('Hoja de Trabajo para listado'!$A$155:$Z$1048576,MATCH($A172,'Hoja de Trabajo para listado'!$A$155:$A$1048576,0),MATCH((CUADRO!P$4&amp;$E172),'Hoja de Trabajo para listado'!$A$151:$Z$151,0)),0)+IFERROR(INDEX('Hoja de Trabajo para listado'!$AB$155:$BA$1048576,MATCH($A172,'Hoja de Trabajo para listado'!$AB$155:$AB$1048576,0),MATCH((CUADRO!P$4&amp;$E172),'Hoja de Trabajo para listado'!$AB$151:$BA$151,0)),0)+IFERROR(INDEX('Hoja de Trabajo para listado'!$BC$155:$CB$1048576,MATCH($A172,'Hoja de Trabajo para listado'!$BC$155:$BC$1048576,0),MATCH((CUADRO!P$4&amp;$E172),'Hoja de Trabajo para listado'!$BC$151:$CB$151,0)),0)+IFERROR(INDEX('Hoja de Trabajo para listado'!$DE$153:$DG$274,MATCH($A172,'Hoja de Trabajo para listado'!$DE$153:$DE$1048576,0),MATCH((CUADRO!P$4&amp;$E172),'Hoja de Trabajo para listado'!$DE$151:$DG$151,0)),0)+IFERROR(INDEX('Hoja de Trabajo para listado'!$CD$155:$DC$1048576,MATCH($A172,'Hoja de Trabajo para listado'!$CD$155:$CD$1048576,0),MATCH((CUADRO!P$4&amp;$E172),'Hoja de Trabajo para listado'!$CD$151:$DC$151,0)),0)</f>
        <v>6213175.1200000001</v>
      </c>
      <c r="Q172" s="243">
        <f ca="1">+IFERROR(INDEX('Hoja de Trabajo para listado'!$A$155:$Z$1048576,MATCH($A172,'Hoja de Trabajo para listado'!$A$155:$A$1048576,0),MATCH((CUADRO!Q$4&amp;$E172),'Hoja de Trabajo para listado'!$A$151:$Z$151,0)),0)+IFERROR(INDEX('Hoja de Trabajo para listado'!$AB$155:$BA$1048576,MATCH($A172,'Hoja de Trabajo para listado'!$AB$155:$AB$1048576,0),MATCH((CUADRO!Q$4&amp;$E172),'Hoja de Trabajo para listado'!$AB$151:$BA$151,0)),0)+IFERROR(INDEX('Hoja de Trabajo para listado'!$BC$155:$CB$1048576,MATCH($A172,'Hoja de Trabajo para listado'!$BC$155:$BC$1048576,0),MATCH((CUADRO!Q$4&amp;$E172),'Hoja de Trabajo para listado'!$BC$151:$CB$151,0)),0)+IFERROR(INDEX('Hoja de Trabajo para listado'!$DE$153:$DG$274,MATCH($A172,'Hoja de Trabajo para listado'!$DE$153:$DE$1048576,0),MATCH((CUADRO!Q$4&amp;$E172),'Hoja de Trabajo para listado'!$DE$151:$DG$151,0)),0)+IFERROR(INDEX('Hoja de Trabajo para listado'!$CD$155:$DC$1048576,MATCH($A172,'Hoja de Trabajo para listado'!$CD$155:$CD$1048576,0),MATCH((CUADRO!Q$4&amp;$E172),'Hoja de Trabajo para listado'!$CD$151:$DC$151,0)),0)</f>
        <v>0</v>
      </c>
      <c r="R172" s="243">
        <f t="shared" ca="1" si="7"/>
        <v>33125318.190000001</v>
      </c>
      <c r="S172" s="243">
        <f ca="1">+R171+R172</f>
        <v>58199137.549999997</v>
      </c>
      <c r="T172" s="243">
        <f ca="1">+S172</f>
        <v>58199137.549999997</v>
      </c>
      <c r="U172" s="242">
        <f t="shared" si="8"/>
        <v>2</v>
      </c>
      <c r="V172" s="327" t="str">
        <f>+VLOOKUP(A172,bd_lista!$A$3:$E$592,5,FALSE)</f>
        <v>Instituciones Descentralizadas</v>
      </c>
      <c r="W172" s="398"/>
      <c r="X172" s="240">
        <f>+VLOOKUP(A172,[4]Sheet1!$A$13:$D$744,4,FALSE)</f>
        <v>86</v>
      </c>
      <c r="Y172" s="240" t="str">
        <f>+VLOOKUP(X172,bd_lista!$A$3:$C$592,3,FALSE)</f>
        <v>Ministerio de Medio Ambiente y Agua</v>
      </c>
      <c r="Z172" s="288"/>
      <c r="AA172" s="289"/>
    </row>
    <row r="173" spans="1:27" ht="15" customHeight="1">
      <c r="A173" s="378">
        <v>254</v>
      </c>
      <c r="B173" s="393">
        <f>+A173</f>
        <v>254</v>
      </c>
      <c r="C173" s="245" t="str">
        <f>+VLOOKUP(A173,bd_lista!$A$3:$C$592,3,FALSE)</f>
        <v>Instituto del Seguro Agrario</v>
      </c>
      <c r="D173" s="395" t="str">
        <f>+C173</f>
        <v>Instituto del Seguro Agrario</v>
      </c>
      <c r="E173" s="245" t="s">
        <v>1303</v>
      </c>
      <c r="F173" s="241">
        <f ca="1">+IFERROR(INDEX('Hoja de Trabajo para listado'!$A$155:$Z$1048576,MATCH($A173,'Hoja de Trabajo para listado'!$A$155:$A$1048576,0),MATCH((CUADRO!F$4&amp;$E173),'Hoja de Trabajo para listado'!$A$151:$Z$151,0)),0)+IFERROR(INDEX('Hoja de Trabajo para listado'!$AB$155:$BA$1048576,MATCH($A173,'Hoja de Trabajo para listado'!$AB$155:$AB$1048576,0),MATCH((CUADRO!F$4&amp;$E173),'Hoja de Trabajo para listado'!$AB$151:$BA$151,0)),0)+IFERROR(INDEX('Hoja de Trabajo para listado'!$BC$155:$CB$1048576,MATCH($A173,'Hoja de Trabajo para listado'!$BC$155:$BC$1048576,0),MATCH((CUADRO!F$4&amp;$E173),'Hoja de Trabajo para listado'!$BC$151:$CB$151,0)),0)+IFERROR(INDEX('Hoja de Trabajo para listado'!$DE$153:$DG$274,MATCH($A173,'Hoja de Trabajo para listado'!$DE$153:$DE$1048576,0),MATCH((CUADRO!F$4&amp;$E173),'Hoja de Trabajo para listado'!$DE$151:$DG$151,0)),0)+IFERROR(INDEX('Hoja de Trabajo para listado'!$CD$155:$DC$1048576,MATCH($A173,'Hoja de Trabajo para listado'!$CD$155:$CD$1048576,0),MATCH((CUADRO!F$4&amp;$E173),'Hoja de Trabajo para listado'!$CD$151:$DC$151,0)),0)</f>
        <v>0</v>
      </c>
      <c r="G173" s="241">
        <f ca="1">+IFERROR(INDEX('Hoja de Trabajo para listado'!$A$155:$Z$1048576,MATCH($A173,'Hoja de Trabajo para listado'!$A$155:$A$1048576,0),MATCH((CUADRO!G$4&amp;$E173),'Hoja de Trabajo para listado'!$A$151:$Z$151,0)),0)+IFERROR(INDEX('Hoja de Trabajo para listado'!$AB$155:$BA$1048576,MATCH($A173,'Hoja de Trabajo para listado'!$AB$155:$AB$1048576,0),MATCH((CUADRO!G$4&amp;$E173),'Hoja de Trabajo para listado'!$AB$151:$BA$151,0)),0)+IFERROR(INDEX('Hoja de Trabajo para listado'!$BC$155:$CB$1048576,MATCH($A173,'Hoja de Trabajo para listado'!$BC$155:$BC$1048576,0),MATCH((CUADRO!G$4&amp;$E173),'Hoja de Trabajo para listado'!$BC$151:$CB$151,0)),0)+IFERROR(INDEX('Hoja de Trabajo para listado'!$DE$153:$DG$274,MATCH($A173,'Hoja de Trabajo para listado'!$DE$153:$DE$1048576,0),MATCH((CUADRO!G$4&amp;$E173),'Hoja de Trabajo para listado'!$DE$151:$DG$151,0)),0)+IFERROR(INDEX('Hoja de Trabajo para listado'!$CD$155:$DC$1048576,MATCH($A173,'Hoja de Trabajo para listado'!$CD$155:$CD$1048576,0),MATCH((CUADRO!G$4&amp;$E173),'Hoja de Trabajo para listado'!$CD$151:$DC$151,0)),0)</f>
        <v>0</v>
      </c>
      <c r="H173" s="241">
        <f ca="1">+IFERROR(INDEX('Hoja de Trabajo para listado'!$A$155:$Z$1048576,MATCH($A173,'Hoja de Trabajo para listado'!$A$155:$A$1048576,0),MATCH((CUADRO!H$4&amp;$E173),'Hoja de Trabajo para listado'!$A$151:$Z$151,0)),0)+IFERROR(INDEX('Hoja de Trabajo para listado'!$AB$155:$BA$1048576,MATCH($A173,'Hoja de Trabajo para listado'!$AB$155:$AB$1048576,0),MATCH((CUADRO!H$4&amp;$E173),'Hoja de Trabajo para listado'!$AB$151:$BA$151,0)),0)+IFERROR(INDEX('Hoja de Trabajo para listado'!$BC$155:$CB$1048576,MATCH($A173,'Hoja de Trabajo para listado'!$BC$155:$BC$1048576,0),MATCH((CUADRO!H$4&amp;$E173),'Hoja de Trabajo para listado'!$BC$151:$CB$151,0)),0)+IFERROR(INDEX('Hoja de Trabajo para listado'!$DE$153:$DG$274,MATCH($A173,'Hoja de Trabajo para listado'!$DE$153:$DE$1048576,0),MATCH((CUADRO!H$4&amp;$E173),'Hoja de Trabajo para listado'!$DE$151:$DG$151,0)),0)+IFERROR(INDEX('Hoja de Trabajo para listado'!$CD$155:$DC$1048576,MATCH($A173,'Hoja de Trabajo para listado'!$CD$155:$CD$1048576,0),MATCH((CUADRO!H$4&amp;$E173),'Hoja de Trabajo para listado'!$CD$151:$DC$151,0)),0)</f>
        <v>0</v>
      </c>
      <c r="I173" s="241">
        <f ca="1">+IFERROR(INDEX('Hoja de Trabajo para listado'!$A$155:$Z$1048576,MATCH($A173,'Hoja de Trabajo para listado'!$A$155:$A$1048576,0),MATCH((CUADRO!I$4&amp;$E173),'Hoja de Trabajo para listado'!$A$151:$Z$151,0)),0)+IFERROR(INDEX('Hoja de Trabajo para listado'!$AB$155:$BA$1048576,MATCH($A173,'Hoja de Trabajo para listado'!$AB$155:$AB$1048576,0),MATCH((CUADRO!I$4&amp;$E173),'Hoja de Trabajo para listado'!$AB$151:$BA$151,0)),0)+IFERROR(INDEX('Hoja de Trabajo para listado'!$BC$155:$CB$1048576,MATCH($A173,'Hoja de Trabajo para listado'!$BC$155:$BC$1048576,0),MATCH((CUADRO!I$4&amp;$E173),'Hoja de Trabajo para listado'!$BC$151:$CB$151,0)),0)+IFERROR(INDEX('Hoja de Trabajo para listado'!$DE$153:$DG$274,MATCH($A173,'Hoja de Trabajo para listado'!$DE$153:$DE$1048576,0),MATCH((CUADRO!I$4&amp;$E173),'Hoja de Trabajo para listado'!$DE$151:$DG$151,0)),0)+IFERROR(INDEX('Hoja de Trabajo para listado'!$CD$155:$DC$1048576,MATCH($A173,'Hoja de Trabajo para listado'!$CD$155:$CD$1048576,0),MATCH((CUADRO!I$4&amp;$E173),'Hoja de Trabajo para listado'!$CD$151:$DC$151,0)),0)</f>
        <v>0</v>
      </c>
      <c r="J173" s="241">
        <f ca="1">+IFERROR(INDEX('Hoja de Trabajo para listado'!$A$155:$Z$1048576,MATCH($A173,'Hoja de Trabajo para listado'!$A$155:$A$1048576,0),MATCH((CUADRO!J$4&amp;$E173),'Hoja de Trabajo para listado'!$A$151:$Z$151,0)),0)+IFERROR(INDEX('Hoja de Trabajo para listado'!$AB$155:$BA$1048576,MATCH($A173,'Hoja de Trabajo para listado'!$AB$155:$AB$1048576,0),MATCH((CUADRO!J$4&amp;$E173),'Hoja de Trabajo para listado'!$AB$151:$BA$151,0)),0)+IFERROR(INDEX('Hoja de Trabajo para listado'!$BC$155:$CB$1048576,MATCH($A173,'Hoja de Trabajo para listado'!$BC$155:$BC$1048576,0),MATCH((CUADRO!J$4&amp;$E173),'Hoja de Trabajo para listado'!$BC$151:$CB$151,0)),0)+IFERROR(INDEX('Hoja de Trabajo para listado'!$DE$153:$DG$274,MATCH($A173,'Hoja de Trabajo para listado'!$DE$153:$DE$1048576,0),MATCH((CUADRO!J$4&amp;$E173),'Hoja de Trabajo para listado'!$DE$151:$DG$151,0)),0)+IFERROR(INDEX('Hoja de Trabajo para listado'!$CD$155:$DC$1048576,MATCH($A173,'Hoja de Trabajo para listado'!$CD$155:$CD$1048576,0),MATCH((CUADRO!J$4&amp;$E173),'Hoja de Trabajo para listado'!$CD$151:$DC$151,0)),0)</f>
        <v>0</v>
      </c>
      <c r="K173" s="241">
        <f ca="1">+IFERROR(INDEX('Hoja de Trabajo para listado'!$A$155:$Z$1048576,MATCH($A173,'Hoja de Trabajo para listado'!$A$155:$A$1048576,0),MATCH((CUADRO!K$4&amp;$E173),'Hoja de Trabajo para listado'!$A$151:$Z$151,0)),0)+IFERROR(INDEX('Hoja de Trabajo para listado'!$AB$155:$BA$1048576,MATCH($A173,'Hoja de Trabajo para listado'!$AB$155:$AB$1048576,0),MATCH((CUADRO!K$4&amp;$E173),'Hoja de Trabajo para listado'!$AB$151:$BA$151,0)),0)+IFERROR(INDEX('Hoja de Trabajo para listado'!$BC$155:$CB$1048576,MATCH($A173,'Hoja de Trabajo para listado'!$BC$155:$BC$1048576,0),MATCH((CUADRO!K$4&amp;$E173),'Hoja de Trabajo para listado'!$BC$151:$CB$151,0)),0)+IFERROR(INDEX('Hoja de Trabajo para listado'!$DE$153:$DG$274,MATCH($A173,'Hoja de Trabajo para listado'!$DE$153:$DE$1048576,0),MATCH((CUADRO!K$4&amp;$E173),'Hoja de Trabajo para listado'!$DE$151:$DG$151,0)),0)+IFERROR(INDEX('Hoja de Trabajo para listado'!$CD$155:$DC$1048576,MATCH($A173,'Hoja de Trabajo para listado'!$CD$155:$CD$1048576,0),MATCH((CUADRO!K$4&amp;$E173),'Hoja de Trabajo para listado'!$CD$151:$DC$151,0)),0)</f>
        <v>0</v>
      </c>
      <c r="L173" s="241">
        <f ca="1">+IFERROR(INDEX('Hoja de Trabajo para listado'!$A$155:$Z$1048576,MATCH($A173,'Hoja de Trabajo para listado'!$A$155:$A$1048576,0),MATCH((CUADRO!L$4&amp;$E173),'Hoja de Trabajo para listado'!$A$151:$Z$151,0)),0)+IFERROR(INDEX('Hoja de Trabajo para listado'!$AB$155:$BA$1048576,MATCH($A173,'Hoja de Trabajo para listado'!$AB$155:$AB$1048576,0),MATCH((CUADRO!L$4&amp;$E173),'Hoja de Trabajo para listado'!$AB$151:$BA$151,0)),0)+IFERROR(INDEX('Hoja de Trabajo para listado'!$BC$155:$CB$1048576,MATCH($A173,'Hoja de Trabajo para listado'!$BC$155:$BC$1048576,0),MATCH((CUADRO!L$4&amp;$E173),'Hoja de Trabajo para listado'!$BC$151:$CB$151,0)),0)+IFERROR(INDEX('Hoja de Trabajo para listado'!$DE$153:$DG$274,MATCH($A173,'Hoja de Trabajo para listado'!$DE$153:$DE$1048576,0),MATCH((CUADRO!L$4&amp;$E173),'Hoja de Trabajo para listado'!$DE$151:$DG$151,0)),0)+IFERROR(INDEX('Hoja de Trabajo para listado'!$CD$155:$DC$1048576,MATCH($A173,'Hoja de Trabajo para listado'!$CD$155:$CD$1048576,0),MATCH((CUADRO!L$4&amp;$E173),'Hoja de Trabajo para listado'!$CD$151:$DC$151,0)),0)</f>
        <v>0</v>
      </c>
      <c r="M173" s="241">
        <f ca="1">+IFERROR(INDEX('Hoja de Trabajo para listado'!$A$155:$Z$1048576,MATCH($A173,'Hoja de Trabajo para listado'!$A$155:$A$1048576,0),MATCH((CUADRO!M$4&amp;$E173),'Hoja de Trabajo para listado'!$A$151:$Z$151,0)),0)+IFERROR(INDEX('Hoja de Trabajo para listado'!$AB$155:$BA$1048576,MATCH($A173,'Hoja de Trabajo para listado'!$AB$155:$AB$1048576,0),MATCH((CUADRO!M$4&amp;$E173),'Hoja de Trabajo para listado'!$AB$151:$BA$151,0)),0)+IFERROR(INDEX('Hoja de Trabajo para listado'!$BC$155:$CB$1048576,MATCH($A173,'Hoja de Trabajo para listado'!$BC$155:$BC$1048576,0),MATCH((CUADRO!M$4&amp;$E173),'Hoja de Trabajo para listado'!$BC$151:$CB$151,0)),0)+IFERROR(INDEX('Hoja de Trabajo para listado'!$DE$153:$DG$274,MATCH($A173,'Hoja de Trabajo para listado'!$DE$153:$DE$1048576,0),MATCH((CUADRO!M$4&amp;$E173),'Hoja de Trabajo para listado'!$DE$151:$DG$151,0)),0)+IFERROR(INDEX('Hoja de Trabajo para listado'!$CD$155:$DC$1048576,MATCH($A173,'Hoja de Trabajo para listado'!$CD$155:$CD$1048576,0),MATCH((CUADRO!M$4&amp;$E173),'Hoja de Trabajo para listado'!$CD$151:$DC$151,0)),0)</f>
        <v>0</v>
      </c>
      <c r="N173" s="241">
        <f ca="1">+IFERROR(INDEX('Hoja de Trabajo para listado'!$A$155:$Z$1048576,MATCH($A173,'Hoja de Trabajo para listado'!$A$155:$A$1048576,0),MATCH((CUADRO!N$4&amp;$E173),'Hoja de Trabajo para listado'!$A$151:$Z$151,0)),0)+IFERROR(INDEX('Hoja de Trabajo para listado'!$AB$155:$BA$1048576,MATCH($A173,'Hoja de Trabajo para listado'!$AB$155:$AB$1048576,0),MATCH((CUADRO!N$4&amp;$E173),'Hoja de Trabajo para listado'!$AB$151:$BA$151,0)),0)+IFERROR(INDEX('Hoja de Trabajo para listado'!$BC$155:$CB$1048576,MATCH($A173,'Hoja de Trabajo para listado'!$BC$155:$BC$1048576,0),MATCH((CUADRO!N$4&amp;$E173),'Hoja de Trabajo para listado'!$BC$151:$CB$151,0)),0)+IFERROR(INDEX('Hoja de Trabajo para listado'!$DE$153:$DG$274,MATCH($A173,'Hoja de Trabajo para listado'!$DE$153:$DE$1048576,0),MATCH((CUADRO!N$4&amp;$E173),'Hoja de Trabajo para listado'!$DE$151:$DG$151,0)),0)+IFERROR(INDEX('Hoja de Trabajo para listado'!$CD$155:$DC$1048576,MATCH($A173,'Hoja de Trabajo para listado'!$CD$155:$CD$1048576,0),MATCH((CUADRO!N$4&amp;$E173),'Hoja de Trabajo para listado'!$CD$151:$DC$151,0)),0)</f>
        <v>0</v>
      </c>
      <c r="O173" s="241">
        <f ca="1">+IFERROR(INDEX('Hoja de Trabajo para listado'!$A$155:$Z$1048576,MATCH($A173,'Hoja de Trabajo para listado'!$A$155:$A$1048576,0),MATCH((CUADRO!O$4&amp;$E173),'Hoja de Trabajo para listado'!$A$151:$Z$151,0)),0)+IFERROR(INDEX('Hoja de Trabajo para listado'!$AB$155:$BA$1048576,MATCH($A173,'Hoja de Trabajo para listado'!$AB$155:$AB$1048576,0),MATCH((CUADRO!O$4&amp;$E173),'Hoja de Trabajo para listado'!$AB$151:$BA$151,0)),0)+IFERROR(INDEX('Hoja de Trabajo para listado'!$BC$155:$CB$1048576,MATCH($A173,'Hoja de Trabajo para listado'!$BC$155:$BC$1048576,0),MATCH((CUADRO!O$4&amp;$E173),'Hoja de Trabajo para listado'!$BC$151:$CB$151,0)),0)+IFERROR(INDEX('Hoja de Trabajo para listado'!$DE$153:$DG$274,MATCH($A173,'Hoja de Trabajo para listado'!$DE$153:$DE$1048576,0),MATCH((CUADRO!O$4&amp;$E173),'Hoja de Trabajo para listado'!$DE$151:$DG$151,0)),0)+IFERROR(INDEX('Hoja de Trabajo para listado'!$CD$155:$DC$1048576,MATCH($A173,'Hoja de Trabajo para listado'!$CD$155:$CD$1048576,0),MATCH((CUADRO!O$4&amp;$E173),'Hoja de Trabajo para listado'!$CD$151:$DC$151,0)),0)</f>
        <v>0</v>
      </c>
      <c r="P173" s="241">
        <f ca="1">+IFERROR(INDEX('Hoja de Trabajo para listado'!$A$155:$Z$1048576,MATCH($A173,'Hoja de Trabajo para listado'!$A$155:$A$1048576,0),MATCH((CUADRO!P$4&amp;$E173),'Hoja de Trabajo para listado'!$A$151:$Z$151,0)),0)+IFERROR(INDEX('Hoja de Trabajo para listado'!$AB$155:$BA$1048576,MATCH($A173,'Hoja de Trabajo para listado'!$AB$155:$AB$1048576,0),MATCH((CUADRO!P$4&amp;$E173),'Hoja de Trabajo para listado'!$AB$151:$BA$151,0)),0)+IFERROR(INDEX('Hoja de Trabajo para listado'!$BC$155:$CB$1048576,MATCH($A173,'Hoja de Trabajo para listado'!$BC$155:$BC$1048576,0),MATCH((CUADRO!P$4&amp;$E173),'Hoja de Trabajo para listado'!$BC$151:$CB$151,0)),0)+IFERROR(INDEX('Hoja de Trabajo para listado'!$DE$153:$DG$274,MATCH($A173,'Hoja de Trabajo para listado'!$DE$153:$DE$1048576,0),MATCH((CUADRO!P$4&amp;$E173),'Hoja de Trabajo para listado'!$DE$151:$DG$151,0)),0)+IFERROR(INDEX('Hoja de Trabajo para listado'!$CD$155:$DC$1048576,MATCH($A173,'Hoja de Trabajo para listado'!$CD$155:$CD$1048576,0),MATCH((CUADRO!P$4&amp;$E173),'Hoja de Trabajo para listado'!$CD$151:$DC$151,0)),0)</f>
        <v>0</v>
      </c>
      <c r="Q173" s="241">
        <f ca="1">+IFERROR(INDEX('Hoja de Trabajo para listado'!$A$155:$Z$1048576,MATCH($A173,'Hoja de Trabajo para listado'!$A$155:$A$1048576,0),MATCH((CUADRO!Q$4&amp;$E173),'Hoja de Trabajo para listado'!$A$151:$Z$151,0)),0)+IFERROR(INDEX('Hoja de Trabajo para listado'!$AB$155:$BA$1048576,MATCH($A173,'Hoja de Trabajo para listado'!$AB$155:$AB$1048576,0),MATCH((CUADRO!Q$4&amp;$E173),'Hoja de Trabajo para listado'!$AB$151:$BA$151,0)),0)+IFERROR(INDEX('Hoja de Trabajo para listado'!$BC$155:$CB$1048576,MATCH($A173,'Hoja de Trabajo para listado'!$BC$155:$BC$1048576,0),MATCH((CUADRO!Q$4&amp;$E173),'Hoja de Trabajo para listado'!$BC$151:$CB$151,0)),0)+IFERROR(INDEX('Hoja de Trabajo para listado'!$DE$153:$DG$274,MATCH($A173,'Hoja de Trabajo para listado'!$DE$153:$DE$1048576,0),MATCH((CUADRO!Q$4&amp;$E173),'Hoja de Trabajo para listado'!$DE$151:$DG$151,0)),0)+IFERROR(INDEX('Hoja de Trabajo para listado'!$CD$155:$DC$1048576,MATCH($A173,'Hoja de Trabajo para listado'!$CD$155:$CD$1048576,0),MATCH((CUADRO!Q$4&amp;$E173),'Hoja de Trabajo para listado'!$CD$151:$DC$151,0)),0)</f>
        <v>0</v>
      </c>
      <c r="R173" s="241">
        <f t="shared" ca="1" si="7"/>
        <v>0</v>
      </c>
      <c r="S173" s="241"/>
      <c r="T173" s="241">
        <f ca="1">+T174</f>
        <v>11024.310000000001</v>
      </c>
      <c r="U173" s="240">
        <f t="shared" si="8"/>
        <v>1</v>
      </c>
      <c r="V173" s="327" t="str">
        <f>+VLOOKUP(A173,bd_lista!$A$3:$E$592,5,FALSE)</f>
        <v>Instituciones Descentralizadas</v>
      </c>
      <c r="W173" s="397" t="str">
        <f>+V173</f>
        <v>Instituciones Descentralizadas</v>
      </c>
      <c r="X173" s="240">
        <f>+VLOOKUP(A173,[4]Sheet1!$A$13:$D$744,4,FALSE)</f>
        <v>47</v>
      </c>
      <c r="Y173" s="240" t="str">
        <f>+VLOOKUP(X173,bd_lista!$A$3:$C$592,3,FALSE)</f>
        <v>Ministerio de Desarrollo Rural y Tierras</v>
      </c>
      <c r="Z173" s="290">
        <f>+X173</f>
        <v>47</v>
      </c>
      <c r="AA173" s="315" t="str">
        <f>+Y173</f>
        <v>Ministerio de Desarrollo Rural y Tierras</v>
      </c>
    </row>
    <row r="174" spans="1:27" ht="15" customHeight="1">
      <c r="A174" s="378">
        <v>254</v>
      </c>
      <c r="B174" s="394"/>
      <c r="C174" s="327" t="str">
        <f>+VLOOKUP(A174,bd_lista!$A$3:$C$592,3,FALSE)</f>
        <v>Instituto del Seguro Agrario</v>
      </c>
      <c r="D174" s="396"/>
      <c r="E174" s="327" t="s">
        <v>1304</v>
      </c>
      <c r="F174" s="243">
        <f ca="1">+IFERROR(INDEX('Hoja de Trabajo para listado'!$A$155:$Z$1048576,MATCH($A174,'Hoja de Trabajo para listado'!$A$155:$A$1048576,0),MATCH((CUADRO!F$4&amp;$E174),'Hoja de Trabajo para listado'!$A$151:$Z$151,0)),0)+IFERROR(INDEX('Hoja de Trabajo para listado'!$AB$155:$BA$1048576,MATCH($A174,'Hoja de Trabajo para listado'!$AB$155:$AB$1048576,0),MATCH((CUADRO!F$4&amp;$E174),'Hoja de Trabajo para listado'!$AB$151:$BA$151,0)),0)+IFERROR(INDEX('Hoja de Trabajo para listado'!$BC$155:$CB$1048576,MATCH($A174,'Hoja de Trabajo para listado'!$BC$155:$BC$1048576,0),MATCH((CUADRO!F$4&amp;$E174),'Hoja de Trabajo para listado'!$BC$151:$CB$151,0)),0)+IFERROR(INDEX('Hoja de Trabajo para listado'!$DE$153:$DG$274,MATCH($A174,'Hoja de Trabajo para listado'!$DE$153:$DE$1048576,0),MATCH((CUADRO!F$4&amp;$E174),'Hoja de Trabajo para listado'!$DE$151:$DG$151,0)),0)+IFERROR(INDEX('Hoja de Trabajo para listado'!$CD$155:$DC$1048576,MATCH($A174,'Hoja de Trabajo para listado'!$CD$155:$CD$1048576,0),MATCH((CUADRO!F$4&amp;$E174),'Hoja de Trabajo para listado'!$CD$151:$DC$151,0)),0)</f>
        <v>1227.94</v>
      </c>
      <c r="G174" s="243">
        <f ca="1">+IFERROR(INDEX('Hoja de Trabajo para listado'!$A$155:$Z$1048576,MATCH($A174,'Hoja de Trabajo para listado'!$A$155:$A$1048576,0),MATCH((CUADRO!G$4&amp;$E174),'Hoja de Trabajo para listado'!$A$151:$Z$151,0)),0)+IFERROR(INDEX('Hoja de Trabajo para listado'!$AB$155:$BA$1048576,MATCH($A174,'Hoja de Trabajo para listado'!$AB$155:$AB$1048576,0),MATCH((CUADRO!G$4&amp;$E174),'Hoja de Trabajo para listado'!$AB$151:$BA$151,0)),0)+IFERROR(INDEX('Hoja de Trabajo para listado'!$BC$155:$CB$1048576,MATCH($A174,'Hoja de Trabajo para listado'!$BC$155:$BC$1048576,0),MATCH((CUADRO!G$4&amp;$E174),'Hoja de Trabajo para listado'!$BC$151:$CB$151,0)),0)+IFERROR(INDEX('Hoja de Trabajo para listado'!$DE$153:$DG$274,MATCH($A174,'Hoja de Trabajo para listado'!$DE$153:$DE$1048576,0),MATCH((CUADRO!G$4&amp;$E174),'Hoja de Trabajo para listado'!$DE$151:$DG$151,0)),0)+IFERROR(INDEX('Hoja de Trabajo para listado'!$CD$155:$DC$1048576,MATCH($A174,'Hoja de Trabajo para listado'!$CD$155:$CD$1048576,0),MATCH((CUADRO!G$4&amp;$E174),'Hoja de Trabajo para listado'!$CD$151:$DC$151,0)),0)</f>
        <v>0</v>
      </c>
      <c r="H174" s="243">
        <f ca="1">+IFERROR(INDEX('Hoja de Trabajo para listado'!$A$155:$Z$1048576,MATCH($A174,'Hoja de Trabajo para listado'!$A$155:$A$1048576,0),MATCH((CUADRO!H$4&amp;$E174),'Hoja de Trabajo para listado'!$A$151:$Z$151,0)),0)+IFERROR(INDEX('Hoja de Trabajo para listado'!$AB$155:$BA$1048576,MATCH($A174,'Hoja de Trabajo para listado'!$AB$155:$AB$1048576,0),MATCH((CUADRO!H$4&amp;$E174),'Hoja de Trabajo para listado'!$AB$151:$BA$151,0)),0)+IFERROR(INDEX('Hoja de Trabajo para listado'!$BC$155:$CB$1048576,MATCH($A174,'Hoja de Trabajo para listado'!$BC$155:$BC$1048576,0),MATCH((CUADRO!H$4&amp;$E174),'Hoja de Trabajo para listado'!$BC$151:$CB$151,0)),0)+IFERROR(INDEX('Hoja de Trabajo para listado'!$DE$153:$DG$274,MATCH($A174,'Hoja de Trabajo para listado'!$DE$153:$DE$1048576,0),MATCH((CUADRO!H$4&amp;$E174),'Hoja de Trabajo para listado'!$DE$151:$DG$151,0)),0)+IFERROR(INDEX('Hoja de Trabajo para listado'!$CD$155:$DC$1048576,MATCH($A174,'Hoja de Trabajo para listado'!$CD$155:$CD$1048576,0),MATCH((CUADRO!H$4&amp;$E174),'Hoja de Trabajo para listado'!$CD$151:$DC$151,0)),0)</f>
        <v>0</v>
      </c>
      <c r="I174" s="243">
        <f ca="1">+IFERROR(INDEX('Hoja de Trabajo para listado'!$A$155:$Z$1048576,MATCH($A174,'Hoja de Trabajo para listado'!$A$155:$A$1048576,0),MATCH((CUADRO!I$4&amp;$E174),'Hoja de Trabajo para listado'!$A$151:$Z$151,0)),0)+IFERROR(INDEX('Hoja de Trabajo para listado'!$AB$155:$BA$1048576,MATCH($A174,'Hoja de Trabajo para listado'!$AB$155:$AB$1048576,0),MATCH((CUADRO!I$4&amp;$E174),'Hoja de Trabajo para listado'!$AB$151:$BA$151,0)),0)+IFERROR(INDEX('Hoja de Trabajo para listado'!$BC$155:$CB$1048576,MATCH($A174,'Hoja de Trabajo para listado'!$BC$155:$BC$1048576,0),MATCH((CUADRO!I$4&amp;$E174),'Hoja de Trabajo para listado'!$BC$151:$CB$151,0)),0)+IFERROR(INDEX('Hoja de Trabajo para listado'!$DE$153:$DG$274,MATCH($A174,'Hoja de Trabajo para listado'!$DE$153:$DE$1048576,0),MATCH((CUADRO!I$4&amp;$E174),'Hoja de Trabajo para listado'!$DE$151:$DG$151,0)),0)+IFERROR(INDEX('Hoja de Trabajo para listado'!$CD$155:$DC$1048576,MATCH($A174,'Hoja de Trabajo para listado'!$CD$155:$CD$1048576,0),MATCH((CUADRO!I$4&amp;$E174),'Hoja de Trabajo para listado'!$CD$151:$DC$151,0)),0)</f>
        <v>0</v>
      </c>
      <c r="J174" s="243">
        <f ca="1">+IFERROR(INDEX('Hoja de Trabajo para listado'!$A$155:$Z$1048576,MATCH($A174,'Hoja de Trabajo para listado'!$A$155:$A$1048576,0),MATCH((CUADRO!J$4&amp;$E174),'Hoja de Trabajo para listado'!$A$151:$Z$151,0)),0)+IFERROR(INDEX('Hoja de Trabajo para listado'!$AB$155:$BA$1048576,MATCH($A174,'Hoja de Trabajo para listado'!$AB$155:$AB$1048576,0),MATCH((CUADRO!J$4&amp;$E174),'Hoja de Trabajo para listado'!$AB$151:$BA$151,0)),0)+IFERROR(INDEX('Hoja de Trabajo para listado'!$BC$155:$CB$1048576,MATCH($A174,'Hoja de Trabajo para listado'!$BC$155:$BC$1048576,0),MATCH((CUADRO!J$4&amp;$E174),'Hoja de Trabajo para listado'!$BC$151:$CB$151,0)),0)+IFERROR(INDEX('Hoja de Trabajo para listado'!$DE$153:$DG$274,MATCH($A174,'Hoja de Trabajo para listado'!$DE$153:$DE$1048576,0),MATCH((CUADRO!J$4&amp;$E174),'Hoja de Trabajo para listado'!$DE$151:$DG$151,0)),0)+IFERROR(INDEX('Hoja de Trabajo para listado'!$CD$155:$DC$1048576,MATCH($A174,'Hoja de Trabajo para listado'!$CD$155:$CD$1048576,0),MATCH((CUADRO!J$4&amp;$E174),'Hoja de Trabajo para listado'!$CD$151:$DC$151,0)),0)</f>
        <v>0</v>
      </c>
      <c r="K174" s="243">
        <f ca="1">+IFERROR(INDEX('Hoja de Trabajo para listado'!$A$155:$Z$1048576,MATCH($A174,'Hoja de Trabajo para listado'!$A$155:$A$1048576,0),MATCH((CUADRO!K$4&amp;$E174),'Hoja de Trabajo para listado'!$A$151:$Z$151,0)),0)+IFERROR(INDEX('Hoja de Trabajo para listado'!$AB$155:$BA$1048576,MATCH($A174,'Hoja de Trabajo para listado'!$AB$155:$AB$1048576,0),MATCH((CUADRO!K$4&amp;$E174),'Hoja de Trabajo para listado'!$AB$151:$BA$151,0)),0)+IFERROR(INDEX('Hoja de Trabajo para listado'!$BC$155:$CB$1048576,MATCH($A174,'Hoja de Trabajo para listado'!$BC$155:$BC$1048576,0),MATCH((CUADRO!K$4&amp;$E174),'Hoja de Trabajo para listado'!$BC$151:$CB$151,0)),0)+IFERROR(INDEX('Hoja de Trabajo para listado'!$DE$153:$DG$274,MATCH($A174,'Hoja de Trabajo para listado'!$DE$153:$DE$1048576,0),MATCH((CUADRO!K$4&amp;$E174),'Hoja de Trabajo para listado'!$DE$151:$DG$151,0)),0)+IFERROR(INDEX('Hoja de Trabajo para listado'!$CD$155:$DC$1048576,MATCH($A174,'Hoja de Trabajo para listado'!$CD$155:$CD$1048576,0),MATCH((CUADRO!K$4&amp;$E174),'Hoja de Trabajo para listado'!$CD$151:$DC$151,0)),0)</f>
        <v>0</v>
      </c>
      <c r="L174" s="243">
        <f ca="1">+IFERROR(INDEX('Hoja de Trabajo para listado'!$A$155:$Z$1048576,MATCH($A174,'Hoja de Trabajo para listado'!$A$155:$A$1048576,0),MATCH((CUADRO!L$4&amp;$E174),'Hoja de Trabajo para listado'!$A$151:$Z$151,0)),0)+IFERROR(INDEX('Hoja de Trabajo para listado'!$AB$155:$BA$1048576,MATCH($A174,'Hoja de Trabajo para listado'!$AB$155:$AB$1048576,0),MATCH((CUADRO!L$4&amp;$E174),'Hoja de Trabajo para listado'!$AB$151:$BA$151,0)),0)+IFERROR(INDEX('Hoja de Trabajo para listado'!$BC$155:$CB$1048576,MATCH($A174,'Hoja de Trabajo para listado'!$BC$155:$BC$1048576,0),MATCH((CUADRO!L$4&amp;$E174),'Hoja de Trabajo para listado'!$BC$151:$CB$151,0)),0)+IFERROR(INDEX('Hoja de Trabajo para listado'!$DE$153:$DG$274,MATCH($A174,'Hoja de Trabajo para listado'!$DE$153:$DE$1048576,0),MATCH((CUADRO!L$4&amp;$E174),'Hoja de Trabajo para listado'!$DE$151:$DG$151,0)),0)+IFERROR(INDEX('Hoja de Trabajo para listado'!$CD$155:$DC$1048576,MATCH($A174,'Hoja de Trabajo para listado'!$CD$155:$CD$1048576,0),MATCH((CUADRO!L$4&amp;$E174),'Hoja de Trabajo para listado'!$CD$151:$DC$151,0)),0)</f>
        <v>0</v>
      </c>
      <c r="M174" s="243">
        <f ca="1">+IFERROR(INDEX('Hoja de Trabajo para listado'!$A$155:$Z$1048576,MATCH($A174,'Hoja de Trabajo para listado'!$A$155:$A$1048576,0),MATCH((CUADRO!M$4&amp;$E174),'Hoja de Trabajo para listado'!$A$151:$Z$151,0)),0)+IFERROR(INDEX('Hoja de Trabajo para listado'!$AB$155:$BA$1048576,MATCH($A174,'Hoja de Trabajo para listado'!$AB$155:$AB$1048576,0),MATCH((CUADRO!M$4&amp;$E174),'Hoja de Trabajo para listado'!$AB$151:$BA$151,0)),0)+IFERROR(INDEX('Hoja de Trabajo para listado'!$BC$155:$CB$1048576,MATCH($A174,'Hoja de Trabajo para listado'!$BC$155:$BC$1048576,0),MATCH((CUADRO!M$4&amp;$E174),'Hoja de Trabajo para listado'!$BC$151:$CB$151,0)),0)+IFERROR(INDEX('Hoja de Trabajo para listado'!$DE$153:$DG$274,MATCH($A174,'Hoja de Trabajo para listado'!$DE$153:$DE$1048576,0),MATCH((CUADRO!M$4&amp;$E174),'Hoja de Trabajo para listado'!$DE$151:$DG$151,0)),0)+IFERROR(INDEX('Hoja de Trabajo para listado'!$CD$155:$DC$1048576,MATCH($A174,'Hoja de Trabajo para listado'!$CD$155:$CD$1048576,0),MATCH((CUADRO!M$4&amp;$E174),'Hoja de Trabajo para listado'!$CD$151:$DC$151,0)),0)</f>
        <v>0</v>
      </c>
      <c r="N174" s="243">
        <f ca="1">+IFERROR(INDEX('Hoja de Trabajo para listado'!$A$155:$Z$1048576,MATCH($A174,'Hoja de Trabajo para listado'!$A$155:$A$1048576,0),MATCH((CUADRO!N$4&amp;$E174),'Hoja de Trabajo para listado'!$A$151:$Z$151,0)),0)+IFERROR(INDEX('Hoja de Trabajo para listado'!$AB$155:$BA$1048576,MATCH($A174,'Hoja de Trabajo para listado'!$AB$155:$AB$1048576,0),MATCH((CUADRO!N$4&amp;$E174),'Hoja de Trabajo para listado'!$AB$151:$BA$151,0)),0)+IFERROR(INDEX('Hoja de Trabajo para listado'!$BC$155:$CB$1048576,MATCH($A174,'Hoja de Trabajo para listado'!$BC$155:$BC$1048576,0),MATCH((CUADRO!N$4&amp;$E174),'Hoja de Trabajo para listado'!$BC$151:$CB$151,0)),0)+IFERROR(INDEX('Hoja de Trabajo para listado'!$DE$153:$DG$274,MATCH($A174,'Hoja de Trabajo para listado'!$DE$153:$DE$1048576,0),MATCH((CUADRO!N$4&amp;$E174),'Hoja de Trabajo para listado'!$DE$151:$DG$151,0)),0)+IFERROR(INDEX('Hoja de Trabajo para listado'!$CD$155:$DC$1048576,MATCH($A174,'Hoja de Trabajo para listado'!$CD$155:$CD$1048576,0),MATCH((CUADRO!N$4&amp;$E174),'Hoja de Trabajo para listado'!$CD$151:$DC$151,0)),0)</f>
        <v>504.6</v>
      </c>
      <c r="O174" s="243">
        <f ca="1">+IFERROR(INDEX('Hoja de Trabajo para listado'!$A$155:$Z$1048576,MATCH($A174,'Hoja de Trabajo para listado'!$A$155:$A$1048576,0),MATCH((CUADRO!O$4&amp;$E174),'Hoja de Trabajo para listado'!$A$151:$Z$151,0)),0)+IFERROR(INDEX('Hoja de Trabajo para listado'!$AB$155:$BA$1048576,MATCH($A174,'Hoja de Trabajo para listado'!$AB$155:$AB$1048576,0),MATCH((CUADRO!O$4&amp;$E174),'Hoja de Trabajo para listado'!$AB$151:$BA$151,0)),0)+IFERROR(INDEX('Hoja de Trabajo para listado'!$BC$155:$CB$1048576,MATCH($A174,'Hoja de Trabajo para listado'!$BC$155:$BC$1048576,0),MATCH((CUADRO!O$4&amp;$E174),'Hoja de Trabajo para listado'!$BC$151:$CB$151,0)),0)+IFERROR(INDEX('Hoja de Trabajo para listado'!$DE$153:$DG$274,MATCH($A174,'Hoja de Trabajo para listado'!$DE$153:$DE$1048576,0),MATCH((CUADRO!O$4&amp;$E174),'Hoja de Trabajo para listado'!$DE$151:$DG$151,0)),0)+IFERROR(INDEX('Hoja de Trabajo para listado'!$CD$155:$DC$1048576,MATCH($A174,'Hoja de Trabajo para listado'!$CD$155:$CD$1048576,0),MATCH((CUADRO!O$4&amp;$E174),'Hoja de Trabajo para listado'!$CD$151:$DC$151,0)),0)</f>
        <v>9291.77</v>
      </c>
      <c r="P174" s="243">
        <f ca="1">+IFERROR(INDEX('Hoja de Trabajo para listado'!$A$155:$Z$1048576,MATCH($A174,'Hoja de Trabajo para listado'!$A$155:$A$1048576,0),MATCH((CUADRO!P$4&amp;$E174),'Hoja de Trabajo para listado'!$A$151:$Z$151,0)),0)+IFERROR(INDEX('Hoja de Trabajo para listado'!$AB$155:$BA$1048576,MATCH($A174,'Hoja de Trabajo para listado'!$AB$155:$AB$1048576,0),MATCH((CUADRO!P$4&amp;$E174),'Hoja de Trabajo para listado'!$AB$151:$BA$151,0)),0)+IFERROR(INDEX('Hoja de Trabajo para listado'!$BC$155:$CB$1048576,MATCH($A174,'Hoja de Trabajo para listado'!$BC$155:$BC$1048576,0),MATCH((CUADRO!P$4&amp;$E174),'Hoja de Trabajo para listado'!$BC$151:$CB$151,0)),0)+IFERROR(INDEX('Hoja de Trabajo para listado'!$DE$153:$DG$274,MATCH($A174,'Hoja de Trabajo para listado'!$DE$153:$DE$1048576,0),MATCH((CUADRO!P$4&amp;$E174),'Hoja de Trabajo para listado'!$DE$151:$DG$151,0)),0)+IFERROR(INDEX('Hoja de Trabajo para listado'!$CD$155:$DC$1048576,MATCH($A174,'Hoja de Trabajo para listado'!$CD$155:$CD$1048576,0),MATCH((CUADRO!P$4&amp;$E174),'Hoja de Trabajo para listado'!$CD$151:$DC$151,0)),0)</f>
        <v>0</v>
      </c>
      <c r="Q174" s="243">
        <f ca="1">+IFERROR(INDEX('Hoja de Trabajo para listado'!$A$155:$Z$1048576,MATCH($A174,'Hoja de Trabajo para listado'!$A$155:$A$1048576,0),MATCH((CUADRO!Q$4&amp;$E174),'Hoja de Trabajo para listado'!$A$151:$Z$151,0)),0)+IFERROR(INDEX('Hoja de Trabajo para listado'!$AB$155:$BA$1048576,MATCH($A174,'Hoja de Trabajo para listado'!$AB$155:$AB$1048576,0),MATCH((CUADRO!Q$4&amp;$E174),'Hoja de Trabajo para listado'!$AB$151:$BA$151,0)),0)+IFERROR(INDEX('Hoja de Trabajo para listado'!$BC$155:$CB$1048576,MATCH($A174,'Hoja de Trabajo para listado'!$BC$155:$BC$1048576,0),MATCH((CUADRO!Q$4&amp;$E174),'Hoja de Trabajo para listado'!$BC$151:$CB$151,0)),0)+IFERROR(INDEX('Hoja de Trabajo para listado'!$DE$153:$DG$274,MATCH($A174,'Hoja de Trabajo para listado'!$DE$153:$DE$1048576,0),MATCH((CUADRO!Q$4&amp;$E174),'Hoja de Trabajo para listado'!$DE$151:$DG$151,0)),0)+IFERROR(INDEX('Hoja de Trabajo para listado'!$CD$155:$DC$1048576,MATCH($A174,'Hoja de Trabajo para listado'!$CD$155:$CD$1048576,0),MATCH((CUADRO!Q$4&amp;$E174),'Hoja de Trabajo para listado'!$CD$151:$DC$151,0)),0)</f>
        <v>0</v>
      </c>
      <c r="R174" s="243">
        <f t="shared" ca="1" si="7"/>
        <v>11024.310000000001</v>
      </c>
      <c r="S174" s="243">
        <f ca="1">+R173+R174</f>
        <v>11024.310000000001</v>
      </c>
      <c r="T174" s="243">
        <f ca="1">+S174</f>
        <v>11024.310000000001</v>
      </c>
      <c r="U174" s="242">
        <f t="shared" si="8"/>
        <v>2</v>
      </c>
      <c r="V174" s="327" t="str">
        <f>+VLOOKUP(A174,bd_lista!$A$3:$E$592,5,FALSE)</f>
        <v>Instituciones Descentralizadas</v>
      </c>
      <c r="W174" s="398"/>
      <c r="X174" s="240">
        <f>+VLOOKUP(A174,[4]Sheet1!$A$13:$D$744,4,FALSE)</f>
        <v>47</v>
      </c>
      <c r="Y174" s="240" t="str">
        <f>+VLOOKUP(X174,bd_lista!$A$3:$C$592,3,FALSE)</f>
        <v>Ministerio de Desarrollo Rural y Tierras</v>
      </c>
      <c r="Z174" s="288"/>
      <c r="AA174" s="317"/>
    </row>
    <row r="175" spans="1:27" ht="15" customHeight="1">
      <c r="A175" s="379">
        <v>265</v>
      </c>
      <c r="B175" s="393">
        <f>+A175</f>
        <v>265</v>
      </c>
      <c r="C175" s="245" t="str">
        <f>+VLOOKUP(A175,bd_lista!$A$3:$C$592,3,FALSE)</f>
        <v>Direc. Dptal. de Educación  Chuquisaca</v>
      </c>
      <c r="D175" s="395" t="str">
        <f>+C175</f>
        <v>Direc. Dptal. de Educación  Chuquisaca</v>
      </c>
      <c r="E175" s="245" t="s">
        <v>1303</v>
      </c>
      <c r="F175" s="241">
        <f ca="1">+IFERROR(INDEX('Hoja de Trabajo para listado'!$A$155:$Z$1048576,MATCH($A175,'Hoja de Trabajo para listado'!$A$155:$A$1048576,0),MATCH((CUADRO!F$4&amp;$E175),'Hoja de Trabajo para listado'!$A$151:$Z$151,0)),0)+IFERROR(INDEX('Hoja de Trabajo para listado'!$AB$155:$BA$1048576,MATCH($A175,'Hoja de Trabajo para listado'!$AB$155:$AB$1048576,0),MATCH((CUADRO!F$4&amp;$E175),'Hoja de Trabajo para listado'!$AB$151:$BA$151,0)),0)+IFERROR(INDEX('Hoja de Trabajo para listado'!$BC$155:$CB$1048576,MATCH($A175,'Hoja de Trabajo para listado'!$BC$155:$BC$1048576,0),MATCH((CUADRO!F$4&amp;$E175),'Hoja de Trabajo para listado'!$BC$151:$CB$151,0)),0)+IFERROR(INDEX('Hoja de Trabajo para listado'!$DE$153:$DG$274,MATCH($A175,'Hoja de Trabajo para listado'!$DE$153:$DE$1048576,0),MATCH((CUADRO!F$4&amp;$E175),'Hoja de Trabajo para listado'!$DE$151:$DG$151,0)),0)+IFERROR(INDEX('Hoja de Trabajo para listado'!$CD$155:$DC$1048576,MATCH($A175,'Hoja de Trabajo para listado'!$CD$155:$CD$1048576,0),MATCH((CUADRO!F$4&amp;$E175),'Hoja de Trabajo para listado'!$CD$151:$DC$151,0)),0)</f>
        <v>0</v>
      </c>
      <c r="G175" s="241">
        <f ca="1">+IFERROR(INDEX('Hoja de Trabajo para listado'!$A$155:$Z$1048576,MATCH($A175,'Hoja de Trabajo para listado'!$A$155:$A$1048576,0),MATCH((CUADRO!G$4&amp;$E175),'Hoja de Trabajo para listado'!$A$151:$Z$151,0)),0)+IFERROR(INDEX('Hoja de Trabajo para listado'!$AB$155:$BA$1048576,MATCH($A175,'Hoja de Trabajo para listado'!$AB$155:$AB$1048576,0),MATCH((CUADRO!G$4&amp;$E175),'Hoja de Trabajo para listado'!$AB$151:$BA$151,0)),0)+IFERROR(INDEX('Hoja de Trabajo para listado'!$BC$155:$CB$1048576,MATCH($A175,'Hoja de Trabajo para listado'!$BC$155:$BC$1048576,0),MATCH((CUADRO!G$4&amp;$E175),'Hoja de Trabajo para listado'!$BC$151:$CB$151,0)),0)+IFERROR(INDEX('Hoja de Trabajo para listado'!$DE$153:$DG$274,MATCH($A175,'Hoja de Trabajo para listado'!$DE$153:$DE$1048576,0),MATCH((CUADRO!G$4&amp;$E175),'Hoja de Trabajo para listado'!$DE$151:$DG$151,0)),0)+IFERROR(INDEX('Hoja de Trabajo para listado'!$CD$155:$DC$1048576,MATCH($A175,'Hoja de Trabajo para listado'!$CD$155:$CD$1048576,0),MATCH((CUADRO!G$4&amp;$E175),'Hoja de Trabajo para listado'!$CD$151:$DC$151,0)),0)</f>
        <v>0</v>
      </c>
      <c r="H175" s="241">
        <f ca="1">+IFERROR(INDEX('Hoja de Trabajo para listado'!$A$155:$Z$1048576,MATCH($A175,'Hoja de Trabajo para listado'!$A$155:$A$1048576,0),MATCH((CUADRO!H$4&amp;$E175),'Hoja de Trabajo para listado'!$A$151:$Z$151,0)),0)+IFERROR(INDEX('Hoja de Trabajo para listado'!$AB$155:$BA$1048576,MATCH($A175,'Hoja de Trabajo para listado'!$AB$155:$AB$1048576,0),MATCH((CUADRO!H$4&amp;$E175),'Hoja de Trabajo para listado'!$AB$151:$BA$151,0)),0)+IFERROR(INDEX('Hoja de Trabajo para listado'!$BC$155:$CB$1048576,MATCH($A175,'Hoja de Trabajo para listado'!$BC$155:$BC$1048576,0),MATCH((CUADRO!H$4&amp;$E175),'Hoja de Trabajo para listado'!$BC$151:$CB$151,0)),0)+IFERROR(INDEX('Hoja de Trabajo para listado'!$DE$153:$DG$274,MATCH($A175,'Hoja de Trabajo para listado'!$DE$153:$DE$1048576,0),MATCH((CUADRO!H$4&amp;$E175),'Hoja de Trabajo para listado'!$DE$151:$DG$151,0)),0)+IFERROR(INDEX('Hoja de Trabajo para listado'!$CD$155:$DC$1048576,MATCH($A175,'Hoja de Trabajo para listado'!$CD$155:$CD$1048576,0),MATCH((CUADRO!H$4&amp;$E175),'Hoja de Trabajo para listado'!$CD$151:$DC$151,0)),0)</f>
        <v>0</v>
      </c>
      <c r="I175" s="241">
        <f ca="1">+IFERROR(INDEX('Hoja de Trabajo para listado'!$A$155:$Z$1048576,MATCH($A175,'Hoja de Trabajo para listado'!$A$155:$A$1048576,0),MATCH((CUADRO!I$4&amp;$E175),'Hoja de Trabajo para listado'!$A$151:$Z$151,0)),0)+IFERROR(INDEX('Hoja de Trabajo para listado'!$AB$155:$BA$1048576,MATCH($A175,'Hoja de Trabajo para listado'!$AB$155:$AB$1048576,0),MATCH((CUADRO!I$4&amp;$E175),'Hoja de Trabajo para listado'!$AB$151:$BA$151,0)),0)+IFERROR(INDEX('Hoja de Trabajo para listado'!$BC$155:$CB$1048576,MATCH($A175,'Hoja de Trabajo para listado'!$BC$155:$BC$1048576,0),MATCH((CUADRO!I$4&amp;$E175),'Hoja de Trabajo para listado'!$BC$151:$CB$151,0)),0)+IFERROR(INDEX('Hoja de Trabajo para listado'!$DE$153:$DG$274,MATCH($A175,'Hoja de Trabajo para listado'!$DE$153:$DE$1048576,0),MATCH((CUADRO!I$4&amp;$E175),'Hoja de Trabajo para listado'!$DE$151:$DG$151,0)),0)+IFERROR(INDEX('Hoja de Trabajo para listado'!$CD$155:$DC$1048576,MATCH($A175,'Hoja de Trabajo para listado'!$CD$155:$CD$1048576,0),MATCH((CUADRO!I$4&amp;$E175),'Hoja de Trabajo para listado'!$CD$151:$DC$151,0)),0)</f>
        <v>0</v>
      </c>
      <c r="J175" s="241">
        <f ca="1">+IFERROR(INDEX('Hoja de Trabajo para listado'!$A$155:$Z$1048576,MATCH($A175,'Hoja de Trabajo para listado'!$A$155:$A$1048576,0),MATCH((CUADRO!J$4&amp;$E175),'Hoja de Trabajo para listado'!$A$151:$Z$151,0)),0)+IFERROR(INDEX('Hoja de Trabajo para listado'!$AB$155:$BA$1048576,MATCH($A175,'Hoja de Trabajo para listado'!$AB$155:$AB$1048576,0),MATCH((CUADRO!J$4&amp;$E175),'Hoja de Trabajo para listado'!$AB$151:$BA$151,0)),0)+IFERROR(INDEX('Hoja de Trabajo para listado'!$BC$155:$CB$1048576,MATCH($A175,'Hoja de Trabajo para listado'!$BC$155:$BC$1048576,0),MATCH((CUADRO!J$4&amp;$E175),'Hoja de Trabajo para listado'!$BC$151:$CB$151,0)),0)+IFERROR(INDEX('Hoja de Trabajo para listado'!$DE$153:$DG$274,MATCH($A175,'Hoja de Trabajo para listado'!$DE$153:$DE$1048576,0),MATCH((CUADRO!J$4&amp;$E175),'Hoja de Trabajo para listado'!$DE$151:$DG$151,0)),0)+IFERROR(INDEX('Hoja de Trabajo para listado'!$CD$155:$DC$1048576,MATCH($A175,'Hoja de Trabajo para listado'!$CD$155:$CD$1048576,0),MATCH((CUADRO!J$4&amp;$E175),'Hoja de Trabajo para listado'!$CD$151:$DC$151,0)),0)</f>
        <v>0</v>
      </c>
      <c r="K175" s="241">
        <f ca="1">+IFERROR(INDEX('Hoja de Trabajo para listado'!$A$155:$Z$1048576,MATCH($A175,'Hoja de Trabajo para listado'!$A$155:$A$1048576,0),MATCH((CUADRO!K$4&amp;$E175),'Hoja de Trabajo para listado'!$A$151:$Z$151,0)),0)+IFERROR(INDEX('Hoja de Trabajo para listado'!$AB$155:$BA$1048576,MATCH($A175,'Hoja de Trabajo para listado'!$AB$155:$AB$1048576,0),MATCH((CUADRO!K$4&amp;$E175),'Hoja de Trabajo para listado'!$AB$151:$BA$151,0)),0)+IFERROR(INDEX('Hoja de Trabajo para listado'!$BC$155:$CB$1048576,MATCH($A175,'Hoja de Trabajo para listado'!$BC$155:$BC$1048576,0),MATCH((CUADRO!K$4&amp;$E175),'Hoja de Trabajo para listado'!$BC$151:$CB$151,0)),0)+IFERROR(INDEX('Hoja de Trabajo para listado'!$DE$153:$DG$274,MATCH($A175,'Hoja de Trabajo para listado'!$DE$153:$DE$1048576,0),MATCH((CUADRO!K$4&amp;$E175),'Hoja de Trabajo para listado'!$DE$151:$DG$151,0)),0)+IFERROR(INDEX('Hoja de Trabajo para listado'!$CD$155:$DC$1048576,MATCH($A175,'Hoja de Trabajo para listado'!$CD$155:$CD$1048576,0),MATCH((CUADRO!K$4&amp;$E175),'Hoja de Trabajo para listado'!$CD$151:$DC$151,0)),0)</f>
        <v>0</v>
      </c>
      <c r="L175" s="241">
        <f ca="1">+IFERROR(INDEX('Hoja de Trabajo para listado'!$A$155:$Z$1048576,MATCH($A175,'Hoja de Trabajo para listado'!$A$155:$A$1048576,0),MATCH((CUADRO!L$4&amp;$E175),'Hoja de Trabajo para listado'!$A$151:$Z$151,0)),0)+IFERROR(INDEX('Hoja de Trabajo para listado'!$AB$155:$BA$1048576,MATCH($A175,'Hoja de Trabajo para listado'!$AB$155:$AB$1048576,0),MATCH((CUADRO!L$4&amp;$E175),'Hoja de Trabajo para listado'!$AB$151:$BA$151,0)),0)+IFERROR(INDEX('Hoja de Trabajo para listado'!$BC$155:$CB$1048576,MATCH($A175,'Hoja de Trabajo para listado'!$BC$155:$BC$1048576,0),MATCH((CUADRO!L$4&amp;$E175),'Hoja de Trabajo para listado'!$BC$151:$CB$151,0)),0)+IFERROR(INDEX('Hoja de Trabajo para listado'!$DE$153:$DG$274,MATCH($A175,'Hoja de Trabajo para listado'!$DE$153:$DE$1048576,0),MATCH((CUADRO!L$4&amp;$E175),'Hoja de Trabajo para listado'!$DE$151:$DG$151,0)),0)+IFERROR(INDEX('Hoja de Trabajo para listado'!$CD$155:$DC$1048576,MATCH($A175,'Hoja de Trabajo para listado'!$CD$155:$CD$1048576,0),MATCH((CUADRO!L$4&amp;$E175),'Hoja de Trabajo para listado'!$CD$151:$DC$151,0)),0)</f>
        <v>0</v>
      </c>
      <c r="M175" s="241">
        <f ca="1">+IFERROR(INDEX('Hoja de Trabajo para listado'!$A$155:$Z$1048576,MATCH($A175,'Hoja de Trabajo para listado'!$A$155:$A$1048576,0),MATCH((CUADRO!M$4&amp;$E175),'Hoja de Trabajo para listado'!$A$151:$Z$151,0)),0)+IFERROR(INDEX('Hoja de Trabajo para listado'!$AB$155:$BA$1048576,MATCH($A175,'Hoja de Trabajo para listado'!$AB$155:$AB$1048576,0),MATCH((CUADRO!M$4&amp;$E175),'Hoja de Trabajo para listado'!$AB$151:$BA$151,0)),0)+IFERROR(INDEX('Hoja de Trabajo para listado'!$BC$155:$CB$1048576,MATCH($A175,'Hoja de Trabajo para listado'!$BC$155:$BC$1048576,0),MATCH((CUADRO!M$4&amp;$E175),'Hoja de Trabajo para listado'!$BC$151:$CB$151,0)),0)+IFERROR(INDEX('Hoja de Trabajo para listado'!$DE$153:$DG$274,MATCH($A175,'Hoja de Trabajo para listado'!$DE$153:$DE$1048576,0),MATCH((CUADRO!M$4&amp;$E175),'Hoja de Trabajo para listado'!$DE$151:$DG$151,0)),0)+IFERROR(INDEX('Hoja de Trabajo para listado'!$CD$155:$DC$1048576,MATCH($A175,'Hoja de Trabajo para listado'!$CD$155:$CD$1048576,0),MATCH((CUADRO!M$4&amp;$E175),'Hoja de Trabajo para listado'!$CD$151:$DC$151,0)),0)</f>
        <v>0</v>
      </c>
      <c r="N175" s="241">
        <f ca="1">+IFERROR(INDEX('Hoja de Trabajo para listado'!$A$155:$Z$1048576,MATCH($A175,'Hoja de Trabajo para listado'!$A$155:$A$1048576,0),MATCH((CUADRO!N$4&amp;$E175),'Hoja de Trabajo para listado'!$A$151:$Z$151,0)),0)+IFERROR(INDEX('Hoja de Trabajo para listado'!$AB$155:$BA$1048576,MATCH($A175,'Hoja de Trabajo para listado'!$AB$155:$AB$1048576,0),MATCH((CUADRO!N$4&amp;$E175),'Hoja de Trabajo para listado'!$AB$151:$BA$151,0)),0)+IFERROR(INDEX('Hoja de Trabajo para listado'!$BC$155:$CB$1048576,MATCH($A175,'Hoja de Trabajo para listado'!$BC$155:$BC$1048576,0),MATCH((CUADRO!N$4&amp;$E175),'Hoja de Trabajo para listado'!$BC$151:$CB$151,0)),0)+IFERROR(INDEX('Hoja de Trabajo para listado'!$DE$153:$DG$274,MATCH($A175,'Hoja de Trabajo para listado'!$DE$153:$DE$1048576,0),MATCH((CUADRO!N$4&amp;$E175),'Hoja de Trabajo para listado'!$DE$151:$DG$151,0)),0)+IFERROR(INDEX('Hoja de Trabajo para listado'!$CD$155:$DC$1048576,MATCH($A175,'Hoja de Trabajo para listado'!$CD$155:$CD$1048576,0),MATCH((CUADRO!N$4&amp;$E175),'Hoja de Trabajo para listado'!$CD$151:$DC$151,0)),0)</f>
        <v>0</v>
      </c>
      <c r="O175" s="241">
        <f ca="1">+IFERROR(INDEX('Hoja de Trabajo para listado'!$A$155:$Z$1048576,MATCH($A175,'Hoja de Trabajo para listado'!$A$155:$A$1048576,0),MATCH((CUADRO!O$4&amp;$E175),'Hoja de Trabajo para listado'!$A$151:$Z$151,0)),0)+IFERROR(INDEX('Hoja de Trabajo para listado'!$AB$155:$BA$1048576,MATCH($A175,'Hoja de Trabajo para listado'!$AB$155:$AB$1048576,0),MATCH((CUADRO!O$4&amp;$E175),'Hoja de Trabajo para listado'!$AB$151:$BA$151,0)),0)+IFERROR(INDEX('Hoja de Trabajo para listado'!$BC$155:$CB$1048576,MATCH($A175,'Hoja de Trabajo para listado'!$BC$155:$BC$1048576,0),MATCH((CUADRO!O$4&amp;$E175),'Hoja de Trabajo para listado'!$BC$151:$CB$151,0)),0)+IFERROR(INDEX('Hoja de Trabajo para listado'!$DE$153:$DG$274,MATCH($A175,'Hoja de Trabajo para listado'!$DE$153:$DE$1048576,0),MATCH((CUADRO!O$4&amp;$E175),'Hoja de Trabajo para listado'!$DE$151:$DG$151,0)),0)+IFERROR(INDEX('Hoja de Trabajo para listado'!$CD$155:$DC$1048576,MATCH($A175,'Hoja de Trabajo para listado'!$CD$155:$CD$1048576,0),MATCH((CUADRO!O$4&amp;$E175),'Hoja de Trabajo para listado'!$CD$151:$DC$151,0)),0)</f>
        <v>0</v>
      </c>
      <c r="P175" s="241">
        <f ca="1">+IFERROR(INDEX('Hoja de Trabajo para listado'!$A$155:$Z$1048576,MATCH($A175,'Hoja de Trabajo para listado'!$A$155:$A$1048576,0),MATCH((CUADRO!P$4&amp;$E175),'Hoja de Trabajo para listado'!$A$151:$Z$151,0)),0)+IFERROR(INDEX('Hoja de Trabajo para listado'!$AB$155:$BA$1048576,MATCH($A175,'Hoja de Trabajo para listado'!$AB$155:$AB$1048576,0),MATCH((CUADRO!P$4&amp;$E175),'Hoja de Trabajo para listado'!$AB$151:$BA$151,0)),0)+IFERROR(INDEX('Hoja de Trabajo para listado'!$BC$155:$CB$1048576,MATCH($A175,'Hoja de Trabajo para listado'!$BC$155:$BC$1048576,0),MATCH((CUADRO!P$4&amp;$E175),'Hoja de Trabajo para listado'!$BC$151:$CB$151,0)),0)+IFERROR(INDEX('Hoja de Trabajo para listado'!$DE$153:$DG$274,MATCH($A175,'Hoja de Trabajo para listado'!$DE$153:$DE$1048576,0),MATCH((CUADRO!P$4&amp;$E175),'Hoja de Trabajo para listado'!$DE$151:$DG$151,0)),0)+IFERROR(INDEX('Hoja de Trabajo para listado'!$CD$155:$DC$1048576,MATCH($A175,'Hoja de Trabajo para listado'!$CD$155:$CD$1048576,0),MATCH((CUADRO!P$4&amp;$E175),'Hoja de Trabajo para listado'!$CD$151:$DC$151,0)),0)</f>
        <v>0</v>
      </c>
      <c r="Q175" s="241">
        <f ca="1">+IFERROR(INDEX('Hoja de Trabajo para listado'!$A$155:$Z$1048576,MATCH($A175,'Hoja de Trabajo para listado'!$A$155:$A$1048576,0),MATCH((CUADRO!Q$4&amp;$E175),'Hoja de Trabajo para listado'!$A$151:$Z$151,0)),0)+IFERROR(INDEX('Hoja de Trabajo para listado'!$AB$155:$BA$1048576,MATCH($A175,'Hoja de Trabajo para listado'!$AB$155:$AB$1048576,0),MATCH((CUADRO!Q$4&amp;$E175),'Hoja de Trabajo para listado'!$AB$151:$BA$151,0)),0)+IFERROR(INDEX('Hoja de Trabajo para listado'!$BC$155:$CB$1048576,MATCH($A175,'Hoja de Trabajo para listado'!$BC$155:$BC$1048576,0),MATCH((CUADRO!Q$4&amp;$E175),'Hoja de Trabajo para listado'!$BC$151:$CB$151,0)),0)+IFERROR(INDEX('Hoja de Trabajo para listado'!$DE$153:$DG$274,MATCH($A175,'Hoja de Trabajo para listado'!$DE$153:$DE$1048576,0),MATCH((CUADRO!Q$4&amp;$E175),'Hoja de Trabajo para listado'!$DE$151:$DG$151,0)),0)+IFERROR(INDEX('Hoja de Trabajo para listado'!$CD$155:$DC$1048576,MATCH($A175,'Hoja de Trabajo para listado'!$CD$155:$CD$1048576,0),MATCH((CUADRO!Q$4&amp;$E175),'Hoja de Trabajo para listado'!$CD$151:$DC$151,0)),0)</f>
        <v>0</v>
      </c>
      <c r="R175" s="241">
        <f t="shared" ca="1" si="7"/>
        <v>0</v>
      </c>
      <c r="S175" s="241"/>
      <c r="T175" s="241">
        <f ca="1">+T176</f>
        <v>18785.509999999998</v>
      </c>
      <c r="U175" s="240">
        <f t="shared" si="8"/>
        <v>1</v>
      </c>
      <c r="V175" s="327" t="str">
        <f>+VLOOKUP(A175,bd_lista!$A$3:$E$592,5,FALSE)</f>
        <v>Instituciones Descentralizadas</v>
      </c>
      <c r="W175" s="397" t="str">
        <f>+V175</f>
        <v>Instituciones Descentralizadas</v>
      </c>
      <c r="X175" s="240">
        <f>+VLOOKUP(A175,[4]Sheet1!$A$13:$D$744,4,FALSE)</f>
        <v>16</v>
      </c>
      <c r="Y175" s="240" t="str">
        <f>+VLOOKUP(X175,bd_lista!$A$3:$C$592,3,FALSE)</f>
        <v>Ministerio de Educación</v>
      </c>
      <c r="Z175" s="290">
        <f>+X175</f>
        <v>16</v>
      </c>
      <c r="AA175" s="315" t="str">
        <f>+Y175</f>
        <v>Ministerio de Educación</v>
      </c>
    </row>
    <row r="176" spans="1:27" ht="15" customHeight="1">
      <c r="A176" s="378">
        <v>265</v>
      </c>
      <c r="B176" s="394"/>
      <c r="C176" s="327" t="str">
        <f>+VLOOKUP(A176,bd_lista!$A$3:$C$592,3,FALSE)</f>
        <v>Direc. Dptal. de Educación  Chuquisaca</v>
      </c>
      <c r="D176" s="396"/>
      <c r="E176" s="327" t="s">
        <v>1304</v>
      </c>
      <c r="F176" s="243">
        <f ca="1">+IFERROR(INDEX('Hoja de Trabajo para listado'!$A$155:$Z$1048576,MATCH($A176,'Hoja de Trabajo para listado'!$A$155:$A$1048576,0),MATCH((CUADRO!F$4&amp;$E176),'Hoja de Trabajo para listado'!$A$151:$Z$151,0)),0)+IFERROR(INDEX('Hoja de Trabajo para listado'!$AB$155:$BA$1048576,MATCH($A176,'Hoja de Trabajo para listado'!$AB$155:$AB$1048576,0),MATCH((CUADRO!F$4&amp;$E176),'Hoja de Trabajo para listado'!$AB$151:$BA$151,0)),0)+IFERROR(INDEX('Hoja de Trabajo para listado'!$BC$155:$CB$1048576,MATCH($A176,'Hoja de Trabajo para listado'!$BC$155:$BC$1048576,0),MATCH((CUADRO!F$4&amp;$E176),'Hoja de Trabajo para listado'!$BC$151:$CB$151,0)),0)+IFERROR(INDEX('Hoja de Trabajo para listado'!$DE$153:$DG$274,MATCH($A176,'Hoja de Trabajo para listado'!$DE$153:$DE$1048576,0),MATCH((CUADRO!F$4&amp;$E176),'Hoja de Trabajo para listado'!$DE$151:$DG$151,0)),0)+IFERROR(INDEX('Hoja de Trabajo para listado'!$CD$155:$DC$1048576,MATCH($A176,'Hoja de Trabajo para listado'!$CD$155:$CD$1048576,0),MATCH((CUADRO!F$4&amp;$E176),'Hoja de Trabajo para listado'!$CD$151:$DC$151,0)),0)</f>
        <v>3097.91</v>
      </c>
      <c r="G176" s="243">
        <f ca="1">+IFERROR(INDEX('Hoja de Trabajo para listado'!$A$155:$Z$1048576,MATCH($A176,'Hoja de Trabajo para listado'!$A$155:$A$1048576,0),MATCH((CUADRO!G$4&amp;$E176),'Hoja de Trabajo para listado'!$A$151:$Z$151,0)),0)+IFERROR(INDEX('Hoja de Trabajo para listado'!$AB$155:$BA$1048576,MATCH($A176,'Hoja de Trabajo para listado'!$AB$155:$AB$1048576,0),MATCH((CUADRO!G$4&amp;$E176),'Hoja de Trabajo para listado'!$AB$151:$BA$151,0)),0)+IFERROR(INDEX('Hoja de Trabajo para listado'!$BC$155:$CB$1048576,MATCH($A176,'Hoja de Trabajo para listado'!$BC$155:$BC$1048576,0),MATCH((CUADRO!G$4&amp;$E176),'Hoja de Trabajo para listado'!$BC$151:$CB$151,0)),0)+IFERROR(INDEX('Hoja de Trabajo para listado'!$DE$153:$DG$274,MATCH($A176,'Hoja de Trabajo para listado'!$DE$153:$DE$1048576,0),MATCH((CUADRO!G$4&amp;$E176),'Hoja de Trabajo para listado'!$DE$151:$DG$151,0)),0)+IFERROR(INDEX('Hoja de Trabajo para listado'!$CD$155:$DC$1048576,MATCH($A176,'Hoja de Trabajo para listado'!$CD$155:$CD$1048576,0),MATCH((CUADRO!G$4&amp;$E176),'Hoja de Trabajo para listado'!$CD$151:$DC$151,0)),0)</f>
        <v>0</v>
      </c>
      <c r="H176" s="243">
        <f ca="1">+IFERROR(INDEX('Hoja de Trabajo para listado'!$A$155:$Z$1048576,MATCH($A176,'Hoja de Trabajo para listado'!$A$155:$A$1048576,0),MATCH((CUADRO!H$4&amp;$E176),'Hoja de Trabajo para listado'!$A$151:$Z$151,0)),0)+IFERROR(INDEX('Hoja de Trabajo para listado'!$AB$155:$BA$1048576,MATCH($A176,'Hoja de Trabajo para listado'!$AB$155:$AB$1048576,0),MATCH((CUADRO!H$4&amp;$E176),'Hoja de Trabajo para listado'!$AB$151:$BA$151,0)),0)+IFERROR(INDEX('Hoja de Trabajo para listado'!$BC$155:$CB$1048576,MATCH($A176,'Hoja de Trabajo para listado'!$BC$155:$BC$1048576,0),MATCH((CUADRO!H$4&amp;$E176),'Hoja de Trabajo para listado'!$BC$151:$CB$151,0)),0)+IFERROR(INDEX('Hoja de Trabajo para listado'!$DE$153:$DG$274,MATCH($A176,'Hoja de Trabajo para listado'!$DE$153:$DE$1048576,0),MATCH((CUADRO!H$4&amp;$E176),'Hoja de Trabajo para listado'!$DE$151:$DG$151,0)),0)+IFERROR(INDEX('Hoja de Trabajo para listado'!$CD$155:$DC$1048576,MATCH($A176,'Hoja de Trabajo para listado'!$CD$155:$CD$1048576,0),MATCH((CUADRO!H$4&amp;$E176),'Hoja de Trabajo para listado'!$CD$151:$DC$151,0)),0)</f>
        <v>0</v>
      </c>
      <c r="I176" s="243">
        <f ca="1">+IFERROR(INDEX('Hoja de Trabajo para listado'!$A$155:$Z$1048576,MATCH($A176,'Hoja de Trabajo para listado'!$A$155:$A$1048576,0),MATCH((CUADRO!I$4&amp;$E176),'Hoja de Trabajo para listado'!$A$151:$Z$151,0)),0)+IFERROR(INDEX('Hoja de Trabajo para listado'!$AB$155:$BA$1048576,MATCH($A176,'Hoja de Trabajo para listado'!$AB$155:$AB$1048576,0),MATCH((CUADRO!I$4&amp;$E176),'Hoja de Trabajo para listado'!$AB$151:$BA$151,0)),0)+IFERROR(INDEX('Hoja de Trabajo para listado'!$BC$155:$CB$1048576,MATCH($A176,'Hoja de Trabajo para listado'!$BC$155:$BC$1048576,0),MATCH((CUADRO!I$4&amp;$E176),'Hoja de Trabajo para listado'!$BC$151:$CB$151,0)),0)+IFERROR(INDEX('Hoja de Trabajo para listado'!$DE$153:$DG$274,MATCH($A176,'Hoja de Trabajo para listado'!$DE$153:$DE$1048576,0),MATCH((CUADRO!I$4&amp;$E176),'Hoja de Trabajo para listado'!$DE$151:$DG$151,0)),0)+IFERROR(INDEX('Hoja de Trabajo para listado'!$CD$155:$DC$1048576,MATCH($A176,'Hoja de Trabajo para listado'!$CD$155:$CD$1048576,0),MATCH((CUADRO!I$4&amp;$E176),'Hoja de Trabajo para listado'!$CD$151:$DC$151,0)),0)</f>
        <v>0</v>
      </c>
      <c r="J176" s="243">
        <f ca="1">+IFERROR(INDEX('Hoja de Trabajo para listado'!$A$155:$Z$1048576,MATCH($A176,'Hoja de Trabajo para listado'!$A$155:$A$1048576,0),MATCH((CUADRO!J$4&amp;$E176),'Hoja de Trabajo para listado'!$A$151:$Z$151,0)),0)+IFERROR(INDEX('Hoja de Trabajo para listado'!$AB$155:$BA$1048576,MATCH($A176,'Hoja de Trabajo para listado'!$AB$155:$AB$1048576,0),MATCH((CUADRO!J$4&amp;$E176),'Hoja de Trabajo para listado'!$AB$151:$BA$151,0)),0)+IFERROR(INDEX('Hoja de Trabajo para listado'!$BC$155:$CB$1048576,MATCH($A176,'Hoja de Trabajo para listado'!$BC$155:$BC$1048576,0),MATCH((CUADRO!J$4&amp;$E176),'Hoja de Trabajo para listado'!$BC$151:$CB$151,0)),0)+IFERROR(INDEX('Hoja de Trabajo para listado'!$DE$153:$DG$274,MATCH($A176,'Hoja de Trabajo para listado'!$DE$153:$DE$1048576,0),MATCH((CUADRO!J$4&amp;$E176),'Hoja de Trabajo para listado'!$DE$151:$DG$151,0)),0)+IFERROR(INDEX('Hoja de Trabajo para listado'!$CD$155:$DC$1048576,MATCH($A176,'Hoja de Trabajo para listado'!$CD$155:$CD$1048576,0),MATCH((CUADRO!J$4&amp;$E176),'Hoja de Trabajo para listado'!$CD$151:$DC$151,0)),0)</f>
        <v>0</v>
      </c>
      <c r="K176" s="243">
        <f ca="1">+IFERROR(INDEX('Hoja de Trabajo para listado'!$A$155:$Z$1048576,MATCH($A176,'Hoja de Trabajo para listado'!$A$155:$A$1048576,0),MATCH((CUADRO!K$4&amp;$E176),'Hoja de Trabajo para listado'!$A$151:$Z$151,0)),0)+IFERROR(INDEX('Hoja de Trabajo para listado'!$AB$155:$BA$1048576,MATCH($A176,'Hoja de Trabajo para listado'!$AB$155:$AB$1048576,0),MATCH((CUADRO!K$4&amp;$E176),'Hoja de Trabajo para listado'!$AB$151:$BA$151,0)),0)+IFERROR(INDEX('Hoja de Trabajo para listado'!$BC$155:$CB$1048576,MATCH($A176,'Hoja de Trabajo para listado'!$BC$155:$BC$1048576,0),MATCH((CUADRO!K$4&amp;$E176),'Hoja de Trabajo para listado'!$BC$151:$CB$151,0)),0)+IFERROR(INDEX('Hoja de Trabajo para listado'!$DE$153:$DG$274,MATCH($A176,'Hoja de Trabajo para listado'!$DE$153:$DE$1048576,0),MATCH((CUADRO!K$4&amp;$E176),'Hoja de Trabajo para listado'!$DE$151:$DG$151,0)),0)+IFERROR(INDEX('Hoja de Trabajo para listado'!$CD$155:$DC$1048576,MATCH($A176,'Hoja de Trabajo para listado'!$CD$155:$CD$1048576,0),MATCH((CUADRO!K$4&amp;$E176),'Hoja de Trabajo para listado'!$CD$151:$DC$151,0)),0)</f>
        <v>9248.5499999999993</v>
      </c>
      <c r="L176" s="243">
        <f ca="1">+IFERROR(INDEX('Hoja de Trabajo para listado'!$A$155:$Z$1048576,MATCH($A176,'Hoja de Trabajo para listado'!$A$155:$A$1048576,0),MATCH((CUADRO!L$4&amp;$E176),'Hoja de Trabajo para listado'!$A$151:$Z$151,0)),0)+IFERROR(INDEX('Hoja de Trabajo para listado'!$AB$155:$BA$1048576,MATCH($A176,'Hoja de Trabajo para listado'!$AB$155:$AB$1048576,0),MATCH((CUADRO!L$4&amp;$E176),'Hoja de Trabajo para listado'!$AB$151:$BA$151,0)),0)+IFERROR(INDEX('Hoja de Trabajo para listado'!$BC$155:$CB$1048576,MATCH($A176,'Hoja de Trabajo para listado'!$BC$155:$BC$1048576,0),MATCH((CUADRO!L$4&amp;$E176),'Hoja de Trabajo para listado'!$BC$151:$CB$151,0)),0)+IFERROR(INDEX('Hoja de Trabajo para listado'!$DE$153:$DG$274,MATCH($A176,'Hoja de Trabajo para listado'!$DE$153:$DE$1048576,0),MATCH((CUADRO!L$4&amp;$E176),'Hoja de Trabajo para listado'!$DE$151:$DG$151,0)),0)+IFERROR(INDEX('Hoja de Trabajo para listado'!$CD$155:$DC$1048576,MATCH($A176,'Hoja de Trabajo para listado'!$CD$155:$CD$1048576,0),MATCH((CUADRO!L$4&amp;$E176),'Hoja de Trabajo para listado'!$CD$151:$DC$151,0)),0)</f>
        <v>0</v>
      </c>
      <c r="M176" s="243">
        <f ca="1">+IFERROR(INDEX('Hoja de Trabajo para listado'!$A$155:$Z$1048576,MATCH($A176,'Hoja de Trabajo para listado'!$A$155:$A$1048576,0),MATCH((CUADRO!M$4&amp;$E176),'Hoja de Trabajo para listado'!$A$151:$Z$151,0)),0)+IFERROR(INDEX('Hoja de Trabajo para listado'!$AB$155:$BA$1048576,MATCH($A176,'Hoja de Trabajo para listado'!$AB$155:$AB$1048576,0),MATCH((CUADRO!M$4&amp;$E176),'Hoja de Trabajo para listado'!$AB$151:$BA$151,0)),0)+IFERROR(INDEX('Hoja de Trabajo para listado'!$BC$155:$CB$1048576,MATCH($A176,'Hoja de Trabajo para listado'!$BC$155:$BC$1048576,0),MATCH((CUADRO!M$4&amp;$E176),'Hoja de Trabajo para listado'!$BC$151:$CB$151,0)),0)+IFERROR(INDEX('Hoja de Trabajo para listado'!$DE$153:$DG$274,MATCH($A176,'Hoja de Trabajo para listado'!$DE$153:$DE$1048576,0),MATCH((CUADRO!M$4&amp;$E176),'Hoja de Trabajo para listado'!$DE$151:$DG$151,0)),0)+IFERROR(INDEX('Hoja de Trabajo para listado'!$CD$155:$DC$1048576,MATCH($A176,'Hoja de Trabajo para listado'!$CD$155:$CD$1048576,0),MATCH((CUADRO!M$4&amp;$E176),'Hoja de Trabajo para listado'!$CD$151:$DC$151,0)),0)</f>
        <v>0</v>
      </c>
      <c r="N176" s="243">
        <f ca="1">+IFERROR(INDEX('Hoja de Trabajo para listado'!$A$155:$Z$1048576,MATCH($A176,'Hoja de Trabajo para listado'!$A$155:$A$1048576,0),MATCH((CUADRO!N$4&amp;$E176),'Hoja de Trabajo para listado'!$A$151:$Z$151,0)),0)+IFERROR(INDEX('Hoja de Trabajo para listado'!$AB$155:$BA$1048576,MATCH($A176,'Hoja de Trabajo para listado'!$AB$155:$AB$1048576,0),MATCH((CUADRO!N$4&amp;$E176),'Hoja de Trabajo para listado'!$AB$151:$BA$151,0)),0)+IFERROR(INDEX('Hoja de Trabajo para listado'!$BC$155:$CB$1048576,MATCH($A176,'Hoja de Trabajo para listado'!$BC$155:$BC$1048576,0),MATCH((CUADRO!N$4&amp;$E176),'Hoja de Trabajo para listado'!$BC$151:$CB$151,0)),0)+IFERROR(INDEX('Hoja de Trabajo para listado'!$DE$153:$DG$274,MATCH($A176,'Hoja de Trabajo para listado'!$DE$153:$DE$1048576,0),MATCH((CUADRO!N$4&amp;$E176),'Hoja de Trabajo para listado'!$DE$151:$DG$151,0)),0)+IFERROR(INDEX('Hoja de Trabajo para listado'!$CD$155:$DC$1048576,MATCH($A176,'Hoja de Trabajo para listado'!$CD$155:$CD$1048576,0),MATCH((CUADRO!N$4&amp;$E176),'Hoja de Trabajo para listado'!$CD$151:$DC$151,0)),0)</f>
        <v>1474.44</v>
      </c>
      <c r="O176" s="243">
        <f ca="1">+IFERROR(INDEX('Hoja de Trabajo para listado'!$A$155:$Z$1048576,MATCH($A176,'Hoja de Trabajo para listado'!$A$155:$A$1048576,0),MATCH((CUADRO!O$4&amp;$E176),'Hoja de Trabajo para listado'!$A$151:$Z$151,0)),0)+IFERROR(INDEX('Hoja de Trabajo para listado'!$AB$155:$BA$1048576,MATCH($A176,'Hoja de Trabajo para listado'!$AB$155:$AB$1048576,0),MATCH((CUADRO!O$4&amp;$E176),'Hoja de Trabajo para listado'!$AB$151:$BA$151,0)),0)+IFERROR(INDEX('Hoja de Trabajo para listado'!$BC$155:$CB$1048576,MATCH($A176,'Hoja de Trabajo para listado'!$BC$155:$BC$1048576,0),MATCH((CUADRO!O$4&amp;$E176),'Hoja de Trabajo para listado'!$BC$151:$CB$151,0)),0)+IFERROR(INDEX('Hoja de Trabajo para listado'!$DE$153:$DG$274,MATCH($A176,'Hoja de Trabajo para listado'!$DE$153:$DE$1048576,0),MATCH((CUADRO!O$4&amp;$E176),'Hoja de Trabajo para listado'!$DE$151:$DG$151,0)),0)+IFERROR(INDEX('Hoja de Trabajo para listado'!$CD$155:$DC$1048576,MATCH($A176,'Hoja de Trabajo para listado'!$CD$155:$CD$1048576,0),MATCH((CUADRO!O$4&amp;$E176),'Hoja de Trabajo para listado'!$CD$151:$DC$151,0)),0)</f>
        <v>4964.6099999999997</v>
      </c>
      <c r="P176" s="243">
        <f ca="1">+IFERROR(INDEX('Hoja de Trabajo para listado'!$A$155:$Z$1048576,MATCH($A176,'Hoja de Trabajo para listado'!$A$155:$A$1048576,0),MATCH((CUADRO!P$4&amp;$E176),'Hoja de Trabajo para listado'!$A$151:$Z$151,0)),0)+IFERROR(INDEX('Hoja de Trabajo para listado'!$AB$155:$BA$1048576,MATCH($A176,'Hoja de Trabajo para listado'!$AB$155:$AB$1048576,0),MATCH((CUADRO!P$4&amp;$E176),'Hoja de Trabajo para listado'!$AB$151:$BA$151,0)),0)+IFERROR(INDEX('Hoja de Trabajo para listado'!$BC$155:$CB$1048576,MATCH($A176,'Hoja de Trabajo para listado'!$BC$155:$BC$1048576,0),MATCH((CUADRO!P$4&amp;$E176),'Hoja de Trabajo para listado'!$BC$151:$CB$151,0)),0)+IFERROR(INDEX('Hoja de Trabajo para listado'!$DE$153:$DG$274,MATCH($A176,'Hoja de Trabajo para listado'!$DE$153:$DE$1048576,0),MATCH((CUADRO!P$4&amp;$E176),'Hoja de Trabajo para listado'!$DE$151:$DG$151,0)),0)+IFERROR(INDEX('Hoja de Trabajo para listado'!$CD$155:$DC$1048576,MATCH($A176,'Hoja de Trabajo para listado'!$CD$155:$CD$1048576,0),MATCH((CUADRO!P$4&amp;$E176),'Hoja de Trabajo para listado'!$CD$151:$DC$151,0)),0)</f>
        <v>0</v>
      </c>
      <c r="Q176" s="243">
        <f ca="1">+IFERROR(INDEX('Hoja de Trabajo para listado'!$A$155:$Z$1048576,MATCH($A176,'Hoja de Trabajo para listado'!$A$155:$A$1048576,0),MATCH((CUADRO!Q$4&amp;$E176),'Hoja de Trabajo para listado'!$A$151:$Z$151,0)),0)+IFERROR(INDEX('Hoja de Trabajo para listado'!$AB$155:$BA$1048576,MATCH($A176,'Hoja de Trabajo para listado'!$AB$155:$AB$1048576,0),MATCH((CUADRO!Q$4&amp;$E176),'Hoja de Trabajo para listado'!$AB$151:$BA$151,0)),0)+IFERROR(INDEX('Hoja de Trabajo para listado'!$BC$155:$CB$1048576,MATCH($A176,'Hoja de Trabajo para listado'!$BC$155:$BC$1048576,0),MATCH((CUADRO!Q$4&amp;$E176),'Hoja de Trabajo para listado'!$BC$151:$CB$151,0)),0)+IFERROR(INDEX('Hoja de Trabajo para listado'!$DE$153:$DG$274,MATCH($A176,'Hoja de Trabajo para listado'!$DE$153:$DE$1048576,0),MATCH((CUADRO!Q$4&amp;$E176),'Hoja de Trabajo para listado'!$DE$151:$DG$151,0)),0)+IFERROR(INDEX('Hoja de Trabajo para listado'!$CD$155:$DC$1048576,MATCH($A176,'Hoja de Trabajo para listado'!$CD$155:$CD$1048576,0),MATCH((CUADRO!Q$4&amp;$E176),'Hoja de Trabajo para listado'!$CD$151:$DC$151,0)),0)</f>
        <v>0</v>
      </c>
      <c r="R176" s="243">
        <f t="shared" ca="1" si="7"/>
        <v>18785.509999999998</v>
      </c>
      <c r="S176" s="243">
        <f ca="1">+R175+R176</f>
        <v>18785.509999999998</v>
      </c>
      <c r="T176" s="243">
        <f ca="1">+S176</f>
        <v>18785.509999999998</v>
      </c>
      <c r="U176" s="242">
        <f t="shared" si="8"/>
        <v>2</v>
      </c>
      <c r="V176" s="327" t="str">
        <f>+VLOOKUP(A176,bd_lista!$A$3:$E$592,5,FALSE)</f>
        <v>Instituciones Descentralizadas</v>
      </c>
      <c r="W176" s="398"/>
      <c r="X176" s="240">
        <f>+VLOOKUP(A176,[4]Sheet1!$A$13:$D$744,4,FALSE)</f>
        <v>16</v>
      </c>
      <c r="Y176" s="240" t="str">
        <f>+VLOOKUP(X176,bd_lista!$A$3:$C$592,3,FALSE)</f>
        <v>Ministerio de Educación</v>
      </c>
      <c r="Z176" s="288"/>
      <c r="AA176" s="317"/>
    </row>
    <row r="177" spans="1:27" ht="15" customHeight="1">
      <c r="A177" s="379">
        <v>266</v>
      </c>
      <c r="B177" s="393">
        <f>+A177</f>
        <v>266</v>
      </c>
      <c r="C177" s="245" t="str">
        <f>+VLOOKUP(A177,bd_lista!$A$3:$C$592,3,FALSE)</f>
        <v>Direc. Dptal. de Educación La Paz</v>
      </c>
      <c r="D177" s="395" t="str">
        <f>+C177</f>
        <v>Direc. Dptal. de Educación La Paz</v>
      </c>
      <c r="E177" s="245" t="s">
        <v>1303</v>
      </c>
      <c r="F177" s="241">
        <f ca="1">+IFERROR(INDEX('Hoja de Trabajo para listado'!$A$155:$Z$1048576,MATCH($A177,'Hoja de Trabajo para listado'!$A$155:$A$1048576,0),MATCH((CUADRO!F$4&amp;$E177),'Hoja de Trabajo para listado'!$A$151:$Z$151,0)),0)+IFERROR(INDEX('Hoja de Trabajo para listado'!$AB$155:$BA$1048576,MATCH($A177,'Hoja de Trabajo para listado'!$AB$155:$AB$1048576,0),MATCH((CUADRO!F$4&amp;$E177),'Hoja de Trabajo para listado'!$AB$151:$BA$151,0)),0)+IFERROR(INDEX('Hoja de Trabajo para listado'!$BC$155:$CB$1048576,MATCH($A177,'Hoja de Trabajo para listado'!$BC$155:$BC$1048576,0),MATCH((CUADRO!F$4&amp;$E177),'Hoja de Trabajo para listado'!$BC$151:$CB$151,0)),0)+IFERROR(INDEX('Hoja de Trabajo para listado'!$DE$153:$DG$274,MATCH($A177,'Hoja de Trabajo para listado'!$DE$153:$DE$1048576,0),MATCH((CUADRO!F$4&amp;$E177),'Hoja de Trabajo para listado'!$DE$151:$DG$151,0)),0)+IFERROR(INDEX('Hoja de Trabajo para listado'!$CD$155:$DC$1048576,MATCH($A177,'Hoja de Trabajo para listado'!$CD$155:$CD$1048576,0),MATCH((CUADRO!F$4&amp;$E177),'Hoja de Trabajo para listado'!$CD$151:$DC$151,0)),0)</f>
        <v>0</v>
      </c>
      <c r="G177" s="241">
        <f ca="1">+IFERROR(INDEX('Hoja de Trabajo para listado'!$A$155:$Z$1048576,MATCH($A177,'Hoja de Trabajo para listado'!$A$155:$A$1048576,0),MATCH((CUADRO!G$4&amp;$E177),'Hoja de Trabajo para listado'!$A$151:$Z$151,0)),0)+IFERROR(INDEX('Hoja de Trabajo para listado'!$AB$155:$BA$1048576,MATCH($A177,'Hoja de Trabajo para listado'!$AB$155:$AB$1048576,0),MATCH((CUADRO!G$4&amp;$E177),'Hoja de Trabajo para listado'!$AB$151:$BA$151,0)),0)+IFERROR(INDEX('Hoja de Trabajo para listado'!$BC$155:$CB$1048576,MATCH($A177,'Hoja de Trabajo para listado'!$BC$155:$BC$1048576,0),MATCH((CUADRO!G$4&amp;$E177),'Hoja de Trabajo para listado'!$BC$151:$CB$151,0)),0)+IFERROR(INDEX('Hoja de Trabajo para listado'!$DE$153:$DG$274,MATCH($A177,'Hoja de Trabajo para listado'!$DE$153:$DE$1048576,0),MATCH((CUADRO!G$4&amp;$E177),'Hoja de Trabajo para listado'!$DE$151:$DG$151,0)),0)+IFERROR(INDEX('Hoja de Trabajo para listado'!$CD$155:$DC$1048576,MATCH($A177,'Hoja de Trabajo para listado'!$CD$155:$CD$1048576,0),MATCH((CUADRO!G$4&amp;$E177),'Hoja de Trabajo para listado'!$CD$151:$DC$151,0)),0)</f>
        <v>0</v>
      </c>
      <c r="H177" s="241">
        <f ca="1">+IFERROR(INDEX('Hoja de Trabajo para listado'!$A$155:$Z$1048576,MATCH($A177,'Hoja de Trabajo para listado'!$A$155:$A$1048576,0),MATCH((CUADRO!H$4&amp;$E177),'Hoja de Trabajo para listado'!$A$151:$Z$151,0)),0)+IFERROR(INDEX('Hoja de Trabajo para listado'!$AB$155:$BA$1048576,MATCH($A177,'Hoja de Trabajo para listado'!$AB$155:$AB$1048576,0),MATCH((CUADRO!H$4&amp;$E177),'Hoja de Trabajo para listado'!$AB$151:$BA$151,0)),0)+IFERROR(INDEX('Hoja de Trabajo para listado'!$BC$155:$CB$1048576,MATCH($A177,'Hoja de Trabajo para listado'!$BC$155:$BC$1048576,0),MATCH((CUADRO!H$4&amp;$E177),'Hoja de Trabajo para listado'!$BC$151:$CB$151,0)),0)+IFERROR(INDEX('Hoja de Trabajo para listado'!$DE$153:$DG$274,MATCH($A177,'Hoja de Trabajo para listado'!$DE$153:$DE$1048576,0),MATCH((CUADRO!H$4&amp;$E177),'Hoja de Trabajo para listado'!$DE$151:$DG$151,0)),0)+IFERROR(INDEX('Hoja de Trabajo para listado'!$CD$155:$DC$1048576,MATCH($A177,'Hoja de Trabajo para listado'!$CD$155:$CD$1048576,0),MATCH((CUADRO!H$4&amp;$E177),'Hoja de Trabajo para listado'!$CD$151:$DC$151,0)),0)</f>
        <v>0</v>
      </c>
      <c r="I177" s="241">
        <f ca="1">+IFERROR(INDEX('Hoja de Trabajo para listado'!$A$155:$Z$1048576,MATCH($A177,'Hoja de Trabajo para listado'!$A$155:$A$1048576,0),MATCH((CUADRO!I$4&amp;$E177),'Hoja de Trabajo para listado'!$A$151:$Z$151,0)),0)+IFERROR(INDEX('Hoja de Trabajo para listado'!$AB$155:$BA$1048576,MATCH($A177,'Hoja de Trabajo para listado'!$AB$155:$AB$1048576,0),MATCH((CUADRO!I$4&amp;$E177),'Hoja de Trabajo para listado'!$AB$151:$BA$151,0)),0)+IFERROR(INDEX('Hoja de Trabajo para listado'!$BC$155:$CB$1048576,MATCH($A177,'Hoja de Trabajo para listado'!$BC$155:$BC$1048576,0),MATCH((CUADRO!I$4&amp;$E177),'Hoja de Trabajo para listado'!$BC$151:$CB$151,0)),0)+IFERROR(INDEX('Hoja de Trabajo para listado'!$DE$153:$DG$274,MATCH($A177,'Hoja de Trabajo para listado'!$DE$153:$DE$1048576,0),MATCH((CUADRO!I$4&amp;$E177),'Hoja de Trabajo para listado'!$DE$151:$DG$151,0)),0)+IFERROR(INDEX('Hoja de Trabajo para listado'!$CD$155:$DC$1048576,MATCH($A177,'Hoja de Trabajo para listado'!$CD$155:$CD$1048576,0),MATCH((CUADRO!I$4&amp;$E177),'Hoja de Trabajo para listado'!$CD$151:$DC$151,0)),0)</f>
        <v>0</v>
      </c>
      <c r="J177" s="241">
        <f ca="1">+IFERROR(INDEX('Hoja de Trabajo para listado'!$A$155:$Z$1048576,MATCH($A177,'Hoja de Trabajo para listado'!$A$155:$A$1048576,0),MATCH((CUADRO!J$4&amp;$E177),'Hoja de Trabajo para listado'!$A$151:$Z$151,0)),0)+IFERROR(INDEX('Hoja de Trabajo para listado'!$AB$155:$BA$1048576,MATCH($A177,'Hoja de Trabajo para listado'!$AB$155:$AB$1048576,0),MATCH((CUADRO!J$4&amp;$E177),'Hoja de Trabajo para listado'!$AB$151:$BA$151,0)),0)+IFERROR(INDEX('Hoja de Trabajo para listado'!$BC$155:$CB$1048576,MATCH($A177,'Hoja de Trabajo para listado'!$BC$155:$BC$1048576,0),MATCH((CUADRO!J$4&amp;$E177),'Hoja de Trabajo para listado'!$BC$151:$CB$151,0)),0)+IFERROR(INDEX('Hoja de Trabajo para listado'!$DE$153:$DG$274,MATCH($A177,'Hoja de Trabajo para listado'!$DE$153:$DE$1048576,0),MATCH((CUADRO!J$4&amp;$E177),'Hoja de Trabajo para listado'!$DE$151:$DG$151,0)),0)+IFERROR(INDEX('Hoja de Trabajo para listado'!$CD$155:$DC$1048576,MATCH($A177,'Hoja de Trabajo para listado'!$CD$155:$CD$1048576,0),MATCH((CUADRO!J$4&amp;$E177),'Hoja de Trabajo para listado'!$CD$151:$DC$151,0)),0)</f>
        <v>0</v>
      </c>
      <c r="K177" s="241">
        <f ca="1">+IFERROR(INDEX('Hoja de Trabajo para listado'!$A$155:$Z$1048576,MATCH($A177,'Hoja de Trabajo para listado'!$A$155:$A$1048576,0),MATCH((CUADRO!K$4&amp;$E177),'Hoja de Trabajo para listado'!$A$151:$Z$151,0)),0)+IFERROR(INDEX('Hoja de Trabajo para listado'!$AB$155:$BA$1048576,MATCH($A177,'Hoja de Trabajo para listado'!$AB$155:$AB$1048576,0),MATCH((CUADRO!K$4&amp;$E177),'Hoja de Trabajo para listado'!$AB$151:$BA$151,0)),0)+IFERROR(INDEX('Hoja de Trabajo para listado'!$BC$155:$CB$1048576,MATCH($A177,'Hoja de Trabajo para listado'!$BC$155:$BC$1048576,0),MATCH((CUADRO!K$4&amp;$E177),'Hoja de Trabajo para listado'!$BC$151:$CB$151,0)),0)+IFERROR(INDEX('Hoja de Trabajo para listado'!$DE$153:$DG$274,MATCH($A177,'Hoja de Trabajo para listado'!$DE$153:$DE$1048576,0),MATCH((CUADRO!K$4&amp;$E177),'Hoja de Trabajo para listado'!$DE$151:$DG$151,0)),0)+IFERROR(INDEX('Hoja de Trabajo para listado'!$CD$155:$DC$1048576,MATCH($A177,'Hoja de Trabajo para listado'!$CD$155:$CD$1048576,0),MATCH((CUADRO!K$4&amp;$E177),'Hoja de Trabajo para listado'!$CD$151:$DC$151,0)),0)</f>
        <v>0</v>
      </c>
      <c r="L177" s="241">
        <f ca="1">+IFERROR(INDEX('Hoja de Trabajo para listado'!$A$155:$Z$1048576,MATCH($A177,'Hoja de Trabajo para listado'!$A$155:$A$1048576,0),MATCH((CUADRO!L$4&amp;$E177),'Hoja de Trabajo para listado'!$A$151:$Z$151,0)),0)+IFERROR(INDEX('Hoja de Trabajo para listado'!$AB$155:$BA$1048576,MATCH($A177,'Hoja de Trabajo para listado'!$AB$155:$AB$1048576,0),MATCH((CUADRO!L$4&amp;$E177),'Hoja de Trabajo para listado'!$AB$151:$BA$151,0)),0)+IFERROR(INDEX('Hoja de Trabajo para listado'!$BC$155:$CB$1048576,MATCH($A177,'Hoja de Trabajo para listado'!$BC$155:$BC$1048576,0),MATCH((CUADRO!L$4&amp;$E177),'Hoja de Trabajo para listado'!$BC$151:$CB$151,0)),0)+IFERROR(INDEX('Hoja de Trabajo para listado'!$DE$153:$DG$274,MATCH($A177,'Hoja de Trabajo para listado'!$DE$153:$DE$1048576,0),MATCH((CUADRO!L$4&amp;$E177),'Hoja de Trabajo para listado'!$DE$151:$DG$151,0)),0)+IFERROR(INDEX('Hoja de Trabajo para listado'!$CD$155:$DC$1048576,MATCH($A177,'Hoja de Trabajo para listado'!$CD$155:$CD$1048576,0),MATCH((CUADRO!L$4&amp;$E177),'Hoja de Trabajo para listado'!$CD$151:$DC$151,0)),0)</f>
        <v>0</v>
      </c>
      <c r="M177" s="241">
        <f ca="1">+IFERROR(INDEX('Hoja de Trabajo para listado'!$A$155:$Z$1048576,MATCH($A177,'Hoja de Trabajo para listado'!$A$155:$A$1048576,0),MATCH((CUADRO!M$4&amp;$E177),'Hoja de Trabajo para listado'!$A$151:$Z$151,0)),0)+IFERROR(INDEX('Hoja de Trabajo para listado'!$AB$155:$BA$1048576,MATCH($A177,'Hoja de Trabajo para listado'!$AB$155:$AB$1048576,0),MATCH((CUADRO!M$4&amp;$E177),'Hoja de Trabajo para listado'!$AB$151:$BA$151,0)),0)+IFERROR(INDEX('Hoja de Trabajo para listado'!$BC$155:$CB$1048576,MATCH($A177,'Hoja de Trabajo para listado'!$BC$155:$BC$1048576,0),MATCH((CUADRO!M$4&amp;$E177),'Hoja de Trabajo para listado'!$BC$151:$CB$151,0)),0)+IFERROR(INDEX('Hoja de Trabajo para listado'!$DE$153:$DG$274,MATCH($A177,'Hoja de Trabajo para listado'!$DE$153:$DE$1048576,0),MATCH((CUADRO!M$4&amp;$E177),'Hoja de Trabajo para listado'!$DE$151:$DG$151,0)),0)+IFERROR(INDEX('Hoja de Trabajo para listado'!$CD$155:$DC$1048576,MATCH($A177,'Hoja de Trabajo para listado'!$CD$155:$CD$1048576,0),MATCH((CUADRO!M$4&amp;$E177),'Hoja de Trabajo para listado'!$CD$151:$DC$151,0)),0)</f>
        <v>0</v>
      </c>
      <c r="N177" s="241">
        <f ca="1">+IFERROR(INDEX('Hoja de Trabajo para listado'!$A$155:$Z$1048576,MATCH($A177,'Hoja de Trabajo para listado'!$A$155:$A$1048576,0),MATCH((CUADRO!N$4&amp;$E177),'Hoja de Trabajo para listado'!$A$151:$Z$151,0)),0)+IFERROR(INDEX('Hoja de Trabajo para listado'!$AB$155:$BA$1048576,MATCH($A177,'Hoja de Trabajo para listado'!$AB$155:$AB$1048576,0),MATCH((CUADRO!N$4&amp;$E177),'Hoja de Trabajo para listado'!$AB$151:$BA$151,0)),0)+IFERROR(INDEX('Hoja de Trabajo para listado'!$BC$155:$CB$1048576,MATCH($A177,'Hoja de Trabajo para listado'!$BC$155:$BC$1048576,0),MATCH((CUADRO!N$4&amp;$E177),'Hoja de Trabajo para listado'!$BC$151:$CB$151,0)),0)+IFERROR(INDEX('Hoja de Trabajo para listado'!$DE$153:$DG$274,MATCH($A177,'Hoja de Trabajo para listado'!$DE$153:$DE$1048576,0),MATCH((CUADRO!N$4&amp;$E177),'Hoja de Trabajo para listado'!$DE$151:$DG$151,0)),0)+IFERROR(INDEX('Hoja de Trabajo para listado'!$CD$155:$DC$1048576,MATCH($A177,'Hoja de Trabajo para listado'!$CD$155:$CD$1048576,0),MATCH((CUADRO!N$4&amp;$E177),'Hoja de Trabajo para listado'!$CD$151:$DC$151,0)),0)</f>
        <v>0</v>
      </c>
      <c r="O177" s="241">
        <f ca="1">+IFERROR(INDEX('Hoja de Trabajo para listado'!$A$155:$Z$1048576,MATCH($A177,'Hoja de Trabajo para listado'!$A$155:$A$1048576,0),MATCH((CUADRO!O$4&amp;$E177),'Hoja de Trabajo para listado'!$A$151:$Z$151,0)),0)+IFERROR(INDEX('Hoja de Trabajo para listado'!$AB$155:$BA$1048576,MATCH($A177,'Hoja de Trabajo para listado'!$AB$155:$AB$1048576,0),MATCH((CUADRO!O$4&amp;$E177),'Hoja de Trabajo para listado'!$AB$151:$BA$151,0)),0)+IFERROR(INDEX('Hoja de Trabajo para listado'!$BC$155:$CB$1048576,MATCH($A177,'Hoja de Trabajo para listado'!$BC$155:$BC$1048576,0),MATCH((CUADRO!O$4&amp;$E177),'Hoja de Trabajo para listado'!$BC$151:$CB$151,0)),0)+IFERROR(INDEX('Hoja de Trabajo para listado'!$DE$153:$DG$274,MATCH($A177,'Hoja de Trabajo para listado'!$DE$153:$DE$1048576,0),MATCH((CUADRO!O$4&amp;$E177),'Hoja de Trabajo para listado'!$DE$151:$DG$151,0)),0)+IFERROR(INDEX('Hoja de Trabajo para listado'!$CD$155:$DC$1048576,MATCH($A177,'Hoja de Trabajo para listado'!$CD$155:$CD$1048576,0),MATCH((CUADRO!O$4&amp;$E177),'Hoja de Trabajo para listado'!$CD$151:$DC$151,0)),0)</f>
        <v>0</v>
      </c>
      <c r="P177" s="241">
        <f ca="1">+IFERROR(INDEX('Hoja de Trabajo para listado'!$A$155:$Z$1048576,MATCH($A177,'Hoja de Trabajo para listado'!$A$155:$A$1048576,0),MATCH((CUADRO!P$4&amp;$E177),'Hoja de Trabajo para listado'!$A$151:$Z$151,0)),0)+IFERROR(INDEX('Hoja de Trabajo para listado'!$AB$155:$BA$1048576,MATCH($A177,'Hoja de Trabajo para listado'!$AB$155:$AB$1048576,0),MATCH((CUADRO!P$4&amp;$E177),'Hoja de Trabajo para listado'!$AB$151:$BA$151,0)),0)+IFERROR(INDEX('Hoja de Trabajo para listado'!$BC$155:$CB$1048576,MATCH($A177,'Hoja de Trabajo para listado'!$BC$155:$BC$1048576,0),MATCH((CUADRO!P$4&amp;$E177),'Hoja de Trabajo para listado'!$BC$151:$CB$151,0)),0)+IFERROR(INDEX('Hoja de Trabajo para listado'!$DE$153:$DG$274,MATCH($A177,'Hoja de Trabajo para listado'!$DE$153:$DE$1048576,0),MATCH((CUADRO!P$4&amp;$E177),'Hoja de Trabajo para listado'!$DE$151:$DG$151,0)),0)+IFERROR(INDEX('Hoja de Trabajo para listado'!$CD$155:$DC$1048576,MATCH($A177,'Hoja de Trabajo para listado'!$CD$155:$CD$1048576,0),MATCH((CUADRO!P$4&amp;$E177),'Hoja de Trabajo para listado'!$CD$151:$DC$151,0)),0)</f>
        <v>0</v>
      </c>
      <c r="Q177" s="241">
        <f ca="1">+IFERROR(INDEX('Hoja de Trabajo para listado'!$A$155:$Z$1048576,MATCH($A177,'Hoja de Trabajo para listado'!$A$155:$A$1048576,0),MATCH((CUADRO!Q$4&amp;$E177),'Hoja de Trabajo para listado'!$A$151:$Z$151,0)),0)+IFERROR(INDEX('Hoja de Trabajo para listado'!$AB$155:$BA$1048576,MATCH($A177,'Hoja de Trabajo para listado'!$AB$155:$AB$1048576,0),MATCH((CUADRO!Q$4&amp;$E177),'Hoja de Trabajo para listado'!$AB$151:$BA$151,0)),0)+IFERROR(INDEX('Hoja de Trabajo para listado'!$BC$155:$CB$1048576,MATCH($A177,'Hoja de Trabajo para listado'!$BC$155:$BC$1048576,0),MATCH((CUADRO!Q$4&amp;$E177),'Hoja de Trabajo para listado'!$BC$151:$CB$151,0)),0)+IFERROR(INDEX('Hoja de Trabajo para listado'!$DE$153:$DG$274,MATCH($A177,'Hoja de Trabajo para listado'!$DE$153:$DE$1048576,0),MATCH((CUADRO!Q$4&amp;$E177),'Hoja de Trabajo para listado'!$DE$151:$DG$151,0)),0)+IFERROR(INDEX('Hoja de Trabajo para listado'!$CD$155:$DC$1048576,MATCH($A177,'Hoja de Trabajo para listado'!$CD$155:$CD$1048576,0),MATCH((CUADRO!Q$4&amp;$E177),'Hoja de Trabajo para listado'!$CD$151:$DC$151,0)),0)</f>
        <v>0</v>
      </c>
      <c r="R177" s="241">
        <f t="shared" ca="1" si="7"/>
        <v>0</v>
      </c>
      <c r="S177" s="241"/>
      <c r="T177" s="241">
        <f ca="1">+T178</f>
        <v>1636759.87</v>
      </c>
      <c r="U177" s="240">
        <f t="shared" si="8"/>
        <v>1</v>
      </c>
      <c r="V177" s="327" t="str">
        <f>+VLOOKUP(A177,bd_lista!$A$3:$E$592,5,FALSE)</f>
        <v>Instituciones Descentralizadas</v>
      </c>
      <c r="W177" s="397" t="str">
        <f>+V177</f>
        <v>Instituciones Descentralizadas</v>
      </c>
      <c r="X177" s="240">
        <f>+VLOOKUP(A177,[4]Sheet1!$A$13:$D$744,4,FALSE)</f>
        <v>16</v>
      </c>
      <c r="Y177" s="240" t="str">
        <f>+VLOOKUP(X177,bd_lista!$A$3:$C$592,3,FALSE)</f>
        <v>Ministerio de Educación</v>
      </c>
      <c r="Z177" s="290">
        <f>+X177</f>
        <v>16</v>
      </c>
      <c r="AA177" s="315" t="str">
        <f>+Y177</f>
        <v>Ministerio de Educación</v>
      </c>
    </row>
    <row r="178" spans="1:27" ht="15" customHeight="1">
      <c r="A178" s="378">
        <v>266</v>
      </c>
      <c r="B178" s="394"/>
      <c r="C178" s="327" t="str">
        <f>+VLOOKUP(A178,bd_lista!$A$3:$C$592,3,FALSE)</f>
        <v>Direc. Dptal. de Educación La Paz</v>
      </c>
      <c r="D178" s="396"/>
      <c r="E178" s="327" t="s">
        <v>1304</v>
      </c>
      <c r="F178" s="243">
        <f ca="1">+IFERROR(INDEX('Hoja de Trabajo para listado'!$A$155:$Z$1048576,MATCH($A178,'Hoja de Trabajo para listado'!$A$155:$A$1048576,0),MATCH((CUADRO!F$4&amp;$E178),'Hoja de Trabajo para listado'!$A$151:$Z$151,0)),0)+IFERROR(INDEX('Hoja de Trabajo para listado'!$AB$155:$BA$1048576,MATCH($A178,'Hoja de Trabajo para listado'!$AB$155:$AB$1048576,0),MATCH((CUADRO!F$4&amp;$E178),'Hoja de Trabajo para listado'!$AB$151:$BA$151,0)),0)+IFERROR(INDEX('Hoja de Trabajo para listado'!$BC$155:$CB$1048576,MATCH($A178,'Hoja de Trabajo para listado'!$BC$155:$BC$1048576,0),MATCH((CUADRO!F$4&amp;$E178),'Hoja de Trabajo para listado'!$BC$151:$CB$151,0)),0)+IFERROR(INDEX('Hoja de Trabajo para listado'!$DE$153:$DG$274,MATCH($A178,'Hoja de Trabajo para listado'!$DE$153:$DE$1048576,0),MATCH((CUADRO!F$4&amp;$E178),'Hoja de Trabajo para listado'!$DE$151:$DG$151,0)),0)+IFERROR(INDEX('Hoja de Trabajo para listado'!$CD$155:$DC$1048576,MATCH($A178,'Hoja de Trabajo para listado'!$CD$155:$CD$1048576,0),MATCH((CUADRO!F$4&amp;$E178),'Hoja de Trabajo para listado'!$CD$151:$DC$151,0)),0)</f>
        <v>0</v>
      </c>
      <c r="G178" s="243">
        <f ca="1">+IFERROR(INDEX('Hoja de Trabajo para listado'!$A$155:$Z$1048576,MATCH($A178,'Hoja de Trabajo para listado'!$A$155:$A$1048576,0),MATCH((CUADRO!G$4&amp;$E178),'Hoja de Trabajo para listado'!$A$151:$Z$151,0)),0)+IFERROR(INDEX('Hoja de Trabajo para listado'!$AB$155:$BA$1048576,MATCH($A178,'Hoja de Trabajo para listado'!$AB$155:$AB$1048576,0),MATCH((CUADRO!G$4&amp;$E178),'Hoja de Trabajo para listado'!$AB$151:$BA$151,0)),0)+IFERROR(INDEX('Hoja de Trabajo para listado'!$BC$155:$CB$1048576,MATCH($A178,'Hoja de Trabajo para listado'!$BC$155:$BC$1048576,0),MATCH((CUADRO!G$4&amp;$E178),'Hoja de Trabajo para listado'!$BC$151:$CB$151,0)),0)+IFERROR(INDEX('Hoja de Trabajo para listado'!$DE$153:$DG$274,MATCH($A178,'Hoja de Trabajo para listado'!$DE$153:$DE$1048576,0),MATCH((CUADRO!G$4&amp;$E178),'Hoja de Trabajo para listado'!$DE$151:$DG$151,0)),0)+IFERROR(INDEX('Hoja de Trabajo para listado'!$CD$155:$DC$1048576,MATCH($A178,'Hoja de Trabajo para listado'!$CD$155:$CD$1048576,0),MATCH((CUADRO!G$4&amp;$E178),'Hoja de Trabajo para listado'!$CD$151:$DC$151,0)),0)</f>
        <v>0</v>
      </c>
      <c r="H178" s="243">
        <f ca="1">+IFERROR(INDEX('Hoja de Trabajo para listado'!$A$155:$Z$1048576,MATCH($A178,'Hoja de Trabajo para listado'!$A$155:$A$1048576,0),MATCH((CUADRO!H$4&amp;$E178),'Hoja de Trabajo para listado'!$A$151:$Z$151,0)),0)+IFERROR(INDEX('Hoja de Trabajo para listado'!$AB$155:$BA$1048576,MATCH($A178,'Hoja de Trabajo para listado'!$AB$155:$AB$1048576,0),MATCH((CUADRO!H$4&amp;$E178),'Hoja de Trabajo para listado'!$AB$151:$BA$151,0)),0)+IFERROR(INDEX('Hoja de Trabajo para listado'!$BC$155:$CB$1048576,MATCH($A178,'Hoja de Trabajo para listado'!$BC$155:$BC$1048576,0),MATCH((CUADRO!H$4&amp;$E178),'Hoja de Trabajo para listado'!$BC$151:$CB$151,0)),0)+IFERROR(INDEX('Hoja de Trabajo para listado'!$DE$153:$DG$274,MATCH($A178,'Hoja de Trabajo para listado'!$DE$153:$DE$1048576,0),MATCH((CUADRO!H$4&amp;$E178),'Hoja de Trabajo para listado'!$DE$151:$DG$151,0)),0)+IFERROR(INDEX('Hoja de Trabajo para listado'!$CD$155:$DC$1048576,MATCH($A178,'Hoja de Trabajo para listado'!$CD$155:$CD$1048576,0),MATCH((CUADRO!H$4&amp;$E178),'Hoja de Trabajo para listado'!$CD$151:$DC$151,0)),0)</f>
        <v>17307.96</v>
      </c>
      <c r="I178" s="243">
        <f ca="1">+IFERROR(INDEX('Hoja de Trabajo para listado'!$A$155:$Z$1048576,MATCH($A178,'Hoja de Trabajo para listado'!$A$155:$A$1048576,0),MATCH((CUADRO!I$4&amp;$E178),'Hoja de Trabajo para listado'!$A$151:$Z$151,0)),0)+IFERROR(INDEX('Hoja de Trabajo para listado'!$AB$155:$BA$1048576,MATCH($A178,'Hoja de Trabajo para listado'!$AB$155:$AB$1048576,0),MATCH((CUADRO!I$4&amp;$E178),'Hoja de Trabajo para listado'!$AB$151:$BA$151,0)),0)+IFERROR(INDEX('Hoja de Trabajo para listado'!$BC$155:$CB$1048576,MATCH($A178,'Hoja de Trabajo para listado'!$BC$155:$BC$1048576,0),MATCH((CUADRO!I$4&amp;$E178),'Hoja de Trabajo para listado'!$BC$151:$CB$151,0)),0)+IFERROR(INDEX('Hoja de Trabajo para listado'!$DE$153:$DG$274,MATCH($A178,'Hoja de Trabajo para listado'!$DE$153:$DE$1048576,0),MATCH((CUADRO!I$4&amp;$E178),'Hoja de Trabajo para listado'!$DE$151:$DG$151,0)),0)+IFERROR(INDEX('Hoja de Trabajo para listado'!$CD$155:$DC$1048576,MATCH($A178,'Hoja de Trabajo para listado'!$CD$155:$CD$1048576,0),MATCH((CUADRO!I$4&amp;$E178),'Hoja de Trabajo para listado'!$CD$151:$DC$151,0)),0)</f>
        <v>0</v>
      </c>
      <c r="J178" s="243">
        <f ca="1">+IFERROR(INDEX('Hoja de Trabajo para listado'!$A$155:$Z$1048576,MATCH($A178,'Hoja de Trabajo para listado'!$A$155:$A$1048576,0),MATCH((CUADRO!J$4&amp;$E178),'Hoja de Trabajo para listado'!$A$151:$Z$151,0)),0)+IFERROR(INDEX('Hoja de Trabajo para listado'!$AB$155:$BA$1048576,MATCH($A178,'Hoja de Trabajo para listado'!$AB$155:$AB$1048576,0),MATCH((CUADRO!J$4&amp;$E178),'Hoja de Trabajo para listado'!$AB$151:$BA$151,0)),0)+IFERROR(INDEX('Hoja de Trabajo para listado'!$BC$155:$CB$1048576,MATCH($A178,'Hoja de Trabajo para listado'!$BC$155:$BC$1048576,0),MATCH((CUADRO!J$4&amp;$E178),'Hoja de Trabajo para listado'!$BC$151:$CB$151,0)),0)+IFERROR(INDEX('Hoja de Trabajo para listado'!$DE$153:$DG$274,MATCH($A178,'Hoja de Trabajo para listado'!$DE$153:$DE$1048576,0),MATCH((CUADRO!J$4&amp;$E178),'Hoja de Trabajo para listado'!$DE$151:$DG$151,0)),0)+IFERROR(INDEX('Hoja de Trabajo para listado'!$CD$155:$DC$1048576,MATCH($A178,'Hoja de Trabajo para listado'!$CD$155:$CD$1048576,0),MATCH((CUADRO!J$4&amp;$E178),'Hoja de Trabajo para listado'!$CD$151:$DC$151,0)),0)</f>
        <v>828939.93</v>
      </c>
      <c r="K178" s="243">
        <f ca="1">+IFERROR(INDEX('Hoja de Trabajo para listado'!$A$155:$Z$1048576,MATCH($A178,'Hoja de Trabajo para listado'!$A$155:$A$1048576,0),MATCH((CUADRO!K$4&amp;$E178),'Hoja de Trabajo para listado'!$A$151:$Z$151,0)),0)+IFERROR(INDEX('Hoja de Trabajo para listado'!$AB$155:$BA$1048576,MATCH($A178,'Hoja de Trabajo para listado'!$AB$155:$AB$1048576,0),MATCH((CUADRO!K$4&amp;$E178),'Hoja de Trabajo para listado'!$AB$151:$BA$151,0)),0)+IFERROR(INDEX('Hoja de Trabajo para listado'!$BC$155:$CB$1048576,MATCH($A178,'Hoja de Trabajo para listado'!$BC$155:$BC$1048576,0),MATCH((CUADRO!K$4&amp;$E178),'Hoja de Trabajo para listado'!$BC$151:$CB$151,0)),0)+IFERROR(INDEX('Hoja de Trabajo para listado'!$DE$153:$DG$274,MATCH($A178,'Hoja de Trabajo para listado'!$DE$153:$DE$1048576,0),MATCH((CUADRO!K$4&amp;$E178),'Hoja de Trabajo para listado'!$DE$151:$DG$151,0)),0)+IFERROR(INDEX('Hoja de Trabajo para listado'!$CD$155:$DC$1048576,MATCH($A178,'Hoja de Trabajo para listado'!$CD$155:$CD$1048576,0),MATCH((CUADRO!K$4&amp;$E178),'Hoja de Trabajo para listado'!$CD$151:$DC$151,0)),0)</f>
        <v>132354.85</v>
      </c>
      <c r="L178" s="243">
        <f ca="1">+IFERROR(INDEX('Hoja de Trabajo para listado'!$A$155:$Z$1048576,MATCH($A178,'Hoja de Trabajo para listado'!$A$155:$A$1048576,0),MATCH((CUADRO!L$4&amp;$E178),'Hoja de Trabajo para listado'!$A$151:$Z$151,0)),0)+IFERROR(INDEX('Hoja de Trabajo para listado'!$AB$155:$BA$1048576,MATCH($A178,'Hoja de Trabajo para listado'!$AB$155:$AB$1048576,0),MATCH((CUADRO!L$4&amp;$E178),'Hoja de Trabajo para listado'!$AB$151:$BA$151,0)),0)+IFERROR(INDEX('Hoja de Trabajo para listado'!$BC$155:$CB$1048576,MATCH($A178,'Hoja de Trabajo para listado'!$BC$155:$BC$1048576,0),MATCH((CUADRO!L$4&amp;$E178),'Hoja de Trabajo para listado'!$BC$151:$CB$151,0)),0)+IFERROR(INDEX('Hoja de Trabajo para listado'!$DE$153:$DG$274,MATCH($A178,'Hoja de Trabajo para listado'!$DE$153:$DE$1048576,0),MATCH((CUADRO!L$4&amp;$E178),'Hoja de Trabajo para listado'!$DE$151:$DG$151,0)),0)+IFERROR(INDEX('Hoja de Trabajo para listado'!$CD$155:$DC$1048576,MATCH($A178,'Hoja de Trabajo para listado'!$CD$155:$CD$1048576,0),MATCH((CUADRO!L$4&amp;$E178),'Hoja de Trabajo para listado'!$CD$151:$DC$151,0)),0)</f>
        <v>324654.06</v>
      </c>
      <c r="M178" s="243">
        <f ca="1">+IFERROR(INDEX('Hoja de Trabajo para listado'!$A$155:$Z$1048576,MATCH($A178,'Hoja de Trabajo para listado'!$A$155:$A$1048576,0),MATCH((CUADRO!M$4&amp;$E178),'Hoja de Trabajo para listado'!$A$151:$Z$151,0)),0)+IFERROR(INDEX('Hoja de Trabajo para listado'!$AB$155:$BA$1048576,MATCH($A178,'Hoja de Trabajo para listado'!$AB$155:$AB$1048576,0),MATCH((CUADRO!M$4&amp;$E178),'Hoja de Trabajo para listado'!$AB$151:$BA$151,0)),0)+IFERROR(INDEX('Hoja de Trabajo para listado'!$BC$155:$CB$1048576,MATCH($A178,'Hoja de Trabajo para listado'!$BC$155:$BC$1048576,0),MATCH((CUADRO!M$4&amp;$E178),'Hoja de Trabajo para listado'!$BC$151:$CB$151,0)),0)+IFERROR(INDEX('Hoja de Trabajo para listado'!$DE$153:$DG$274,MATCH($A178,'Hoja de Trabajo para listado'!$DE$153:$DE$1048576,0),MATCH((CUADRO!M$4&amp;$E178),'Hoja de Trabajo para listado'!$DE$151:$DG$151,0)),0)+IFERROR(INDEX('Hoja de Trabajo para listado'!$CD$155:$DC$1048576,MATCH($A178,'Hoja de Trabajo para listado'!$CD$155:$CD$1048576,0),MATCH((CUADRO!M$4&amp;$E178),'Hoja de Trabajo para listado'!$CD$151:$DC$151,0)),0)</f>
        <v>133818.17000000001</v>
      </c>
      <c r="N178" s="243">
        <f ca="1">+IFERROR(INDEX('Hoja de Trabajo para listado'!$A$155:$Z$1048576,MATCH($A178,'Hoja de Trabajo para listado'!$A$155:$A$1048576,0),MATCH((CUADRO!N$4&amp;$E178),'Hoja de Trabajo para listado'!$A$151:$Z$151,0)),0)+IFERROR(INDEX('Hoja de Trabajo para listado'!$AB$155:$BA$1048576,MATCH($A178,'Hoja de Trabajo para listado'!$AB$155:$AB$1048576,0),MATCH((CUADRO!N$4&amp;$E178),'Hoja de Trabajo para listado'!$AB$151:$BA$151,0)),0)+IFERROR(INDEX('Hoja de Trabajo para listado'!$BC$155:$CB$1048576,MATCH($A178,'Hoja de Trabajo para listado'!$BC$155:$BC$1048576,0),MATCH((CUADRO!N$4&amp;$E178),'Hoja de Trabajo para listado'!$BC$151:$CB$151,0)),0)+IFERROR(INDEX('Hoja de Trabajo para listado'!$DE$153:$DG$274,MATCH($A178,'Hoja de Trabajo para listado'!$DE$153:$DE$1048576,0),MATCH((CUADRO!N$4&amp;$E178),'Hoja de Trabajo para listado'!$DE$151:$DG$151,0)),0)+IFERROR(INDEX('Hoja de Trabajo para listado'!$CD$155:$DC$1048576,MATCH($A178,'Hoja de Trabajo para listado'!$CD$155:$CD$1048576,0),MATCH((CUADRO!N$4&amp;$E178),'Hoja de Trabajo para listado'!$CD$151:$DC$151,0)),0)</f>
        <v>99449.540000000008</v>
      </c>
      <c r="O178" s="243">
        <f ca="1">+IFERROR(INDEX('Hoja de Trabajo para listado'!$A$155:$Z$1048576,MATCH($A178,'Hoja de Trabajo para listado'!$A$155:$A$1048576,0),MATCH((CUADRO!O$4&amp;$E178),'Hoja de Trabajo para listado'!$A$151:$Z$151,0)),0)+IFERROR(INDEX('Hoja de Trabajo para listado'!$AB$155:$BA$1048576,MATCH($A178,'Hoja de Trabajo para listado'!$AB$155:$AB$1048576,0),MATCH((CUADRO!O$4&amp;$E178),'Hoja de Trabajo para listado'!$AB$151:$BA$151,0)),0)+IFERROR(INDEX('Hoja de Trabajo para listado'!$BC$155:$CB$1048576,MATCH($A178,'Hoja de Trabajo para listado'!$BC$155:$BC$1048576,0),MATCH((CUADRO!O$4&amp;$E178),'Hoja de Trabajo para listado'!$BC$151:$CB$151,0)),0)+IFERROR(INDEX('Hoja de Trabajo para listado'!$DE$153:$DG$274,MATCH($A178,'Hoja de Trabajo para listado'!$DE$153:$DE$1048576,0),MATCH((CUADRO!O$4&amp;$E178),'Hoja de Trabajo para listado'!$DE$151:$DG$151,0)),0)+IFERROR(INDEX('Hoja de Trabajo para listado'!$CD$155:$DC$1048576,MATCH($A178,'Hoja de Trabajo para listado'!$CD$155:$CD$1048576,0),MATCH((CUADRO!O$4&amp;$E178),'Hoja de Trabajo para listado'!$CD$151:$DC$151,0)),0)</f>
        <v>100235.36</v>
      </c>
      <c r="P178" s="243">
        <f ca="1">+IFERROR(INDEX('Hoja de Trabajo para listado'!$A$155:$Z$1048576,MATCH($A178,'Hoja de Trabajo para listado'!$A$155:$A$1048576,0),MATCH((CUADRO!P$4&amp;$E178),'Hoja de Trabajo para listado'!$A$151:$Z$151,0)),0)+IFERROR(INDEX('Hoja de Trabajo para listado'!$AB$155:$BA$1048576,MATCH($A178,'Hoja de Trabajo para listado'!$AB$155:$AB$1048576,0),MATCH((CUADRO!P$4&amp;$E178),'Hoja de Trabajo para listado'!$AB$151:$BA$151,0)),0)+IFERROR(INDEX('Hoja de Trabajo para listado'!$BC$155:$CB$1048576,MATCH($A178,'Hoja de Trabajo para listado'!$BC$155:$BC$1048576,0),MATCH((CUADRO!P$4&amp;$E178),'Hoja de Trabajo para listado'!$BC$151:$CB$151,0)),0)+IFERROR(INDEX('Hoja de Trabajo para listado'!$DE$153:$DG$274,MATCH($A178,'Hoja de Trabajo para listado'!$DE$153:$DE$1048576,0),MATCH((CUADRO!P$4&amp;$E178),'Hoja de Trabajo para listado'!$DE$151:$DG$151,0)),0)+IFERROR(INDEX('Hoja de Trabajo para listado'!$CD$155:$DC$1048576,MATCH($A178,'Hoja de Trabajo para listado'!$CD$155:$CD$1048576,0),MATCH((CUADRO!P$4&amp;$E178),'Hoja de Trabajo para listado'!$CD$151:$DC$151,0)),0)</f>
        <v>0</v>
      </c>
      <c r="Q178" s="357">
        <f ca="1">+IFERROR(INDEX('Hoja de Trabajo para listado'!$A$155:$Z$1048576,MATCH($A178,'Hoja de Trabajo para listado'!$A$155:$A$1048576,0),MATCH((CUADRO!Q$4&amp;$E178),'Hoja de Trabajo para listado'!$A$151:$Z$151,0)),0)+IFERROR(INDEX('Hoja de Trabajo para listado'!$AB$155:$BA$1048576,MATCH($A178,'Hoja de Trabajo para listado'!$AB$155:$AB$1048576,0),MATCH((CUADRO!Q$4&amp;$E178),'Hoja de Trabajo para listado'!$AB$151:$BA$151,0)),0)+IFERROR(INDEX('Hoja de Trabajo para listado'!$BC$155:$CB$1048576,MATCH($A178,'Hoja de Trabajo para listado'!$BC$155:$BC$1048576,0),MATCH((CUADRO!Q$4&amp;$E178),'Hoja de Trabajo para listado'!$BC$151:$CB$151,0)),0)+IFERROR(INDEX('Hoja de Trabajo para listado'!$DE$153:$DG$274,MATCH($A178,'Hoja de Trabajo para listado'!$DE$153:$DE$1048576,0),MATCH((CUADRO!Q$4&amp;$E178),'Hoja de Trabajo para listado'!$DE$151:$DG$151,0)),0)+IFERROR(INDEX('Hoja de Trabajo para listado'!$CD$155:$DC$1048576,MATCH($A178,'Hoja de Trabajo para listado'!$CD$155:$CD$1048576,0),MATCH((CUADRO!Q$4&amp;$E178),'Hoja de Trabajo para listado'!$CD$151:$DC$151,0)),0)</f>
        <v>0</v>
      </c>
      <c r="R178" s="243">
        <f t="shared" ca="1" si="7"/>
        <v>1636759.87</v>
      </c>
      <c r="S178" s="243">
        <f ca="1">+R177+R178</f>
        <v>1636759.87</v>
      </c>
      <c r="T178" s="243">
        <f ca="1">+S178</f>
        <v>1636759.87</v>
      </c>
      <c r="U178" s="242">
        <f t="shared" si="8"/>
        <v>2</v>
      </c>
      <c r="V178" s="327" t="str">
        <f>+VLOOKUP(A178,bd_lista!$A$3:$E$592,5,FALSE)</f>
        <v>Instituciones Descentralizadas</v>
      </c>
      <c r="W178" s="398"/>
      <c r="X178" s="240">
        <f>+VLOOKUP(A178,[4]Sheet1!$A$13:$D$744,4,FALSE)</f>
        <v>16</v>
      </c>
      <c r="Y178" s="240" t="str">
        <f>+VLOOKUP(X178,bd_lista!$A$3:$C$592,3,FALSE)</f>
        <v>Ministerio de Educación</v>
      </c>
      <c r="Z178" s="288"/>
      <c r="AA178" s="317"/>
    </row>
    <row r="179" spans="1:27" ht="15" customHeight="1">
      <c r="A179" s="379">
        <v>267</v>
      </c>
      <c r="B179" s="393">
        <f>+A179</f>
        <v>267</v>
      </c>
      <c r="C179" s="245" t="str">
        <f>+VLOOKUP(A179,bd_lista!$A$3:$C$592,3,FALSE)</f>
        <v>Direc. Dptal. de Educación Cochabamba</v>
      </c>
      <c r="D179" s="395" t="str">
        <f>+C179</f>
        <v>Direc. Dptal. de Educación Cochabamba</v>
      </c>
      <c r="E179" s="245" t="s">
        <v>1303</v>
      </c>
      <c r="F179" s="241">
        <f ca="1">+IFERROR(INDEX('Hoja de Trabajo para listado'!$A$155:$Z$1048576,MATCH($A179,'Hoja de Trabajo para listado'!$A$155:$A$1048576,0),MATCH((CUADRO!F$4&amp;$E179),'Hoja de Trabajo para listado'!$A$151:$Z$151,0)),0)+IFERROR(INDEX('Hoja de Trabajo para listado'!$AB$155:$BA$1048576,MATCH($A179,'Hoja de Trabajo para listado'!$AB$155:$AB$1048576,0),MATCH((CUADRO!F$4&amp;$E179),'Hoja de Trabajo para listado'!$AB$151:$BA$151,0)),0)+IFERROR(INDEX('Hoja de Trabajo para listado'!$BC$155:$CB$1048576,MATCH($A179,'Hoja de Trabajo para listado'!$BC$155:$BC$1048576,0),MATCH((CUADRO!F$4&amp;$E179),'Hoja de Trabajo para listado'!$BC$151:$CB$151,0)),0)+IFERROR(INDEX('Hoja de Trabajo para listado'!$DE$153:$DG$274,MATCH($A179,'Hoja de Trabajo para listado'!$DE$153:$DE$1048576,0),MATCH((CUADRO!F$4&amp;$E179),'Hoja de Trabajo para listado'!$DE$151:$DG$151,0)),0)+IFERROR(INDEX('Hoja de Trabajo para listado'!$CD$155:$DC$1048576,MATCH($A179,'Hoja de Trabajo para listado'!$CD$155:$CD$1048576,0),MATCH((CUADRO!F$4&amp;$E179),'Hoja de Trabajo para listado'!$CD$151:$DC$151,0)),0)</f>
        <v>0</v>
      </c>
      <c r="G179" s="241">
        <f ca="1">+IFERROR(INDEX('Hoja de Trabajo para listado'!$A$155:$Z$1048576,MATCH($A179,'Hoja de Trabajo para listado'!$A$155:$A$1048576,0),MATCH((CUADRO!G$4&amp;$E179),'Hoja de Trabajo para listado'!$A$151:$Z$151,0)),0)+IFERROR(INDEX('Hoja de Trabajo para listado'!$AB$155:$BA$1048576,MATCH($A179,'Hoja de Trabajo para listado'!$AB$155:$AB$1048576,0),MATCH((CUADRO!G$4&amp;$E179),'Hoja de Trabajo para listado'!$AB$151:$BA$151,0)),0)+IFERROR(INDEX('Hoja de Trabajo para listado'!$BC$155:$CB$1048576,MATCH($A179,'Hoja de Trabajo para listado'!$BC$155:$BC$1048576,0),MATCH((CUADRO!G$4&amp;$E179),'Hoja de Trabajo para listado'!$BC$151:$CB$151,0)),0)+IFERROR(INDEX('Hoja de Trabajo para listado'!$DE$153:$DG$274,MATCH($A179,'Hoja de Trabajo para listado'!$DE$153:$DE$1048576,0),MATCH((CUADRO!G$4&amp;$E179),'Hoja de Trabajo para listado'!$DE$151:$DG$151,0)),0)+IFERROR(INDEX('Hoja de Trabajo para listado'!$CD$155:$DC$1048576,MATCH($A179,'Hoja de Trabajo para listado'!$CD$155:$CD$1048576,0),MATCH((CUADRO!G$4&amp;$E179),'Hoja de Trabajo para listado'!$CD$151:$DC$151,0)),0)</f>
        <v>0</v>
      </c>
      <c r="H179" s="241">
        <f ca="1">+IFERROR(INDEX('Hoja de Trabajo para listado'!$A$155:$Z$1048576,MATCH($A179,'Hoja de Trabajo para listado'!$A$155:$A$1048576,0),MATCH((CUADRO!H$4&amp;$E179),'Hoja de Trabajo para listado'!$A$151:$Z$151,0)),0)+IFERROR(INDEX('Hoja de Trabajo para listado'!$AB$155:$BA$1048576,MATCH($A179,'Hoja de Trabajo para listado'!$AB$155:$AB$1048576,0),MATCH((CUADRO!H$4&amp;$E179),'Hoja de Trabajo para listado'!$AB$151:$BA$151,0)),0)+IFERROR(INDEX('Hoja de Trabajo para listado'!$BC$155:$CB$1048576,MATCH($A179,'Hoja de Trabajo para listado'!$BC$155:$BC$1048576,0),MATCH((CUADRO!H$4&amp;$E179),'Hoja de Trabajo para listado'!$BC$151:$CB$151,0)),0)+IFERROR(INDEX('Hoja de Trabajo para listado'!$DE$153:$DG$274,MATCH($A179,'Hoja de Trabajo para listado'!$DE$153:$DE$1048576,0),MATCH((CUADRO!H$4&amp;$E179),'Hoja de Trabajo para listado'!$DE$151:$DG$151,0)),0)+IFERROR(INDEX('Hoja de Trabajo para listado'!$CD$155:$DC$1048576,MATCH($A179,'Hoja de Trabajo para listado'!$CD$155:$CD$1048576,0),MATCH((CUADRO!H$4&amp;$E179),'Hoja de Trabajo para listado'!$CD$151:$DC$151,0)),0)</f>
        <v>0</v>
      </c>
      <c r="I179" s="241">
        <f ca="1">+IFERROR(INDEX('Hoja de Trabajo para listado'!$A$155:$Z$1048576,MATCH($A179,'Hoja de Trabajo para listado'!$A$155:$A$1048576,0),MATCH((CUADRO!I$4&amp;$E179),'Hoja de Trabajo para listado'!$A$151:$Z$151,0)),0)+IFERROR(INDEX('Hoja de Trabajo para listado'!$AB$155:$BA$1048576,MATCH($A179,'Hoja de Trabajo para listado'!$AB$155:$AB$1048576,0),MATCH((CUADRO!I$4&amp;$E179),'Hoja de Trabajo para listado'!$AB$151:$BA$151,0)),0)+IFERROR(INDEX('Hoja de Trabajo para listado'!$BC$155:$CB$1048576,MATCH($A179,'Hoja de Trabajo para listado'!$BC$155:$BC$1048576,0),MATCH((CUADRO!I$4&amp;$E179),'Hoja de Trabajo para listado'!$BC$151:$CB$151,0)),0)+IFERROR(INDEX('Hoja de Trabajo para listado'!$DE$153:$DG$274,MATCH($A179,'Hoja de Trabajo para listado'!$DE$153:$DE$1048576,0),MATCH((CUADRO!I$4&amp;$E179),'Hoja de Trabajo para listado'!$DE$151:$DG$151,0)),0)+IFERROR(INDEX('Hoja de Trabajo para listado'!$CD$155:$DC$1048576,MATCH($A179,'Hoja de Trabajo para listado'!$CD$155:$CD$1048576,0),MATCH((CUADRO!I$4&amp;$E179),'Hoja de Trabajo para listado'!$CD$151:$DC$151,0)),0)</f>
        <v>0</v>
      </c>
      <c r="J179" s="241">
        <f ca="1">+IFERROR(INDEX('Hoja de Trabajo para listado'!$A$155:$Z$1048576,MATCH($A179,'Hoja de Trabajo para listado'!$A$155:$A$1048576,0),MATCH((CUADRO!J$4&amp;$E179),'Hoja de Trabajo para listado'!$A$151:$Z$151,0)),0)+IFERROR(INDEX('Hoja de Trabajo para listado'!$AB$155:$BA$1048576,MATCH($A179,'Hoja de Trabajo para listado'!$AB$155:$AB$1048576,0),MATCH((CUADRO!J$4&amp;$E179),'Hoja de Trabajo para listado'!$AB$151:$BA$151,0)),0)+IFERROR(INDEX('Hoja de Trabajo para listado'!$BC$155:$CB$1048576,MATCH($A179,'Hoja de Trabajo para listado'!$BC$155:$BC$1048576,0),MATCH((CUADRO!J$4&amp;$E179),'Hoja de Trabajo para listado'!$BC$151:$CB$151,0)),0)+IFERROR(INDEX('Hoja de Trabajo para listado'!$DE$153:$DG$274,MATCH($A179,'Hoja de Trabajo para listado'!$DE$153:$DE$1048576,0),MATCH((CUADRO!J$4&amp;$E179),'Hoja de Trabajo para listado'!$DE$151:$DG$151,0)),0)+IFERROR(INDEX('Hoja de Trabajo para listado'!$CD$155:$DC$1048576,MATCH($A179,'Hoja de Trabajo para listado'!$CD$155:$CD$1048576,0),MATCH((CUADRO!J$4&amp;$E179),'Hoja de Trabajo para listado'!$CD$151:$DC$151,0)),0)</f>
        <v>0</v>
      </c>
      <c r="K179" s="241">
        <f ca="1">+IFERROR(INDEX('Hoja de Trabajo para listado'!$A$155:$Z$1048576,MATCH($A179,'Hoja de Trabajo para listado'!$A$155:$A$1048576,0),MATCH((CUADRO!K$4&amp;$E179),'Hoja de Trabajo para listado'!$A$151:$Z$151,0)),0)+IFERROR(INDEX('Hoja de Trabajo para listado'!$AB$155:$BA$1048576,MATCH($A179,'Hoja de Trabajo para listado'!$AB$155:$AB$1048576,0),MATCH((CUADRO!K$4&amp;$E179),'Hoja de Trabajo para listado'!$AB$151:$BA$151,0)),0)+IFERROR(INDEX('Hoja de Trabajo para listado'!$BC$155:$CB$1048576,MATCH($A179,'Hoja de Trabajo para listado'!$BC$155:$BC$1048576,0),MATCH((CUADRO!K$4&amp;$E179),'Hoja de Trabajo para listado'!$BC$151:$CB$151,0)),0)+IFERROR(INDEX('Hoja de Trabajo para listado'!$DE$153:$DG$274,MATCH($A179,'Hoja de Trabajo para listado'!$DE$153:$DE$1048576,0),MATCH((CUADRO!K$4&amp;$E179),'Hoja de Trabajo para listado'!$DE$151:$DG$151,0)),0)+IFERROR(INDEX('Hoja de Trabajo para listado'!$CD$155:$DC$1048576,MATCH($A179,'Hoja de Trabajo para listado'!$CD$155:$CD$1048576,0),MATCH((CUADRO!K$4&amp;$E179),'Hoja de Trabajo para listado'!$CD$151:$DC$151,0)),0)</f>
        <v>0</v>
      </c>
      <c r="L179" s="241">
        <f ca="1">+IFERROR(INDEX('Hoja de Trabajo para listado'!$A$155:$Z$1048576,MATCH($A179,'Hoja de Trabajo para listado'!$A$155:$A$1048576,0),MATCH((CUADRO!L$4&amp;$E179),'Hoja de Trabajo para listado'!$A$151:$Z$151,0)),0)+IFERROR(INDEX('Hoja de Trabajo para listado'!$AB$155:$BA$1048576,MATCH($A179,'Hoja de Trabajo para listado'!$AB$155:$AB$1048576,0),MATCH((CUADRO!L$4&amp;$E179),'Hoja de Trabajo para listado'!$AB$151:$BA$151,0)),0)+IFERROR(INDEX('Hoja de Trabajo para listado'!$BC$155:$CB$1048576,MATCH($A179,'Hoja de Trabajo para listado'!$BC$155:$BC$1048576,0),MATCH((CUADRO!L$4&amp;$E179),'Hoja de Trabajo para listado'!$BC$151:$CB$151,0)),0)+IFERROR(INDEX('Hoja de Trabajo para listado'!$DE$153:$DG$274,MATCH($A179,'Hoja de Trabajo para listado'!$DE$153:$DE$1048576,0),MATCH((CUADRO!L$4&amp;$E179),'Hoja de Trabajo para listado'!$DE$151:$DG$151,0)),0)+IFERROR(INDEX('Hoja de Trabajo para listado'!$CD$155:$DC$1048576,MATCH($A179,'Hoja de Trabajo para listado'!$CD$155:$CD$1048576,0),MATCH((CUADRO!L$4&amp;$E179),'Hoja de Trabajo para listado'!$CD$151:$DC$151,0)),0)</f>
        <v>0</v>
      </c>
      <c r="M179" s="241">
        <f ca="1">+IFERROR(INDEX('Hoja de Trabajo para listado'!$A$155:$Z$1048576,MATCH($A179,'Hoja de Trabajo para listado'!$A$155:$A$1048576,0),MATCH((CUADRO!M$4&amp;$E179),'Hoja de Trabajo para listado'!$A$151:$Z$151,0)),0)+IFERROR(INDEX('Hoja de Trabajo para listado'!$AB$155:$BA$1048576,MATCH($A179,'Hoja de Trabajo para listado'!$AB$155:$AB$1048576,0),MATCH((CUADRO!M$4&amp;$E179),'Hoja de Trabajo para listado'!$AB$151:$BA$151,0)),0)+IFERROR(INDEX('Hoja de Trabajo para listado'!$BC$155:$CB$1048576,MATCH($A179,'Hoja de Trabajo para listado'!$BC$155:$BC$1048576,0),MATCH((CUADRO!M$4&amp;$E179),'Hoja de Trabajo para listado'!$BC$151:$CB$151,0)),0)+IFERROR(INDEX('Hoja de Trabajo para listado'!$DE$153:$DG$274,MATCH($A179,'Hoja de Trabajo para listado'!$DE$153:$DE$1048576,0),MATCH((CUADRO!M$4&amp;$E179),'Hoja de Trabajo para listado'!$DE$151:$DG$151,0)),0)+IFERROR(INDEX('Hoja de Trabajo para listado'!$CD$155:$DC$1048576,MATCH($A179,'Hoja de Trabajo para listado'!$CD$155:$CD$1048576,0),MATCH((CUADRO!M$4&amp;$E179),'Hoja de Trabajo para listado'!$CD$151:$DC$151,0)),0)</f>
        <v>0</v>
      </c>
      <c r="N179" s="241">
        <f ca="1">+IFERROR(INDEX('Hoja de Trabajo para listado'!$A$155:$Z$1048576,MATCH($A179,'Hoja de Trabajo para listado'!$A$155:$A$1048576,0),MATCH((CUADRO!N$4&amp;$E179),'Hoja de Trabajo para listado'!$A$151:$Z$151,0)),0)+IFERROR(INDEX('Hoja de Trabajo para listado'!$AB$155:$BA$1048576,MATCH($A179,'Hoja de Trabajo para listado'!$AB$155:$AB$1048576,0),MATCH((CUADRO!N$4&amp;$E179),'Hoja de Trabajo para listado'!$AB$151:$BA$151,0)),0)+IFERROR(INDEX('Hoja de Trabajo para listado'!$BC$155:$CB$1048576,MATCH($A179,'Hoja de Trabajo para listado'!$BC$155:$BC$1048576,0),MATCH((CUADRO!N$4&amp;$E179),'Hoja de Trabajo para listado'!$BC$151:$CB$151,0)),0)+IFERROR(INDEX('Hoja de Trabajo para listado'!$DE$153:$DG$274,MATCH($A179,'Hoja de Trabajo para listado'!$DE$153:$DE$1048576,0),MATCH((CUADRO!N$4&amp;$E179),'Hoja de Trabajo para listado'!$DE$151:$DG$151,0)),0)+IFERROR(INDEX('Hoja de Trabajo para listado'!$CD$155:$DC$1048576,MATCH($A179,'Hoja de Trabajo para listado'!$CD$155:$CD$1048576,0),MATCH((CUADRO!N$4&amp;$E179),'Hoja de Trabajo para listado'!$CD$151:$DC$151,0)),0)</f>
        <v>0</v>
      </c>
      <c r="O179" s="241">
        <f ca="1">+IFERROR(INDEX('Hoja de Trabajo para listado'!$A$155:$Z$1048576,MATCH($A179,'Hoja de Trabajo para listado'!$A$155:$A$1048576,0),MATCH((CUADRO!O$4&amp;$E179),'Hoja de Trabajo para listado'!$A$151:$Z$151,0)),0)+IFERROR(INDEX('Hoja de Trabajo para listado'!$AB$155:$BA$1048576,MATCH($A179,'Hoja de Trabajo para listado'!$AB$155:$AB$1048576,0),MATCH((CUADRO!O$4&amp;$E179),'Hoja de Trabajo para listado'!$AB$151:$BA$151,0)),0)+IFERROR(INDEX('Hoja de Trabajo para listado'!$BC$155:$CB$1048576,MATCH($A179,'Hoja de Trabajo para listado'!$BC$155:$BC$1048576,0),MATCH((CUADRO!O$4&amp;$E179),'Hoja de Trabajo para listado'!$BC$151:$CB$151,0)),0)+IFERROR(INDEX('Hoja de Trabajo para listado'!$DE$153:$DG$274,MATCH($A179,'Hoja de Trabajo para listado'!$DE$153:$DE$1048576,0),MATCH((CUADRO!O$4&amp;$E179),'Hoja de Trabajo para listado'!$DE$151:$DG$151,0)),0)+IFERROR(INDEX('Hoja de Trabajo para listado'!$CD$155:$DC$1048576,MATCH($A179,'Hoja de Trabajo para listado'!$CD$155:$CD$1048576,0),MATCH((CUADRO!O$4&amp;$E179),'Hoja de Trabajo para listado'!$CD$151:$DC$151,0)),0)</f>
        <v>0</v>
      </c>
      <c r="P179" s="241">
        <f ca="1">+IFERROR(INDEX('Hoja de Trabajo para listado'!$A$155:$Z$1048576,MATCH($A179,'Hoja de Trabajo para listado'!$A$155:$A$1048576,0),MATCH((CUADRO!P$4&amp;$E179),'Hoja de Trabajo para listado'!$A$151:$Z$151,0)),0)+IFERROR(INDEX('Hoja de Trabajo para listado'!$AB$155:$BA$1048576,MATCH($A179,'Hoja de Trabajo para listado'!$AB$155:$AB$1048576,0),MATCH((CUADRO!P$4&amp;$E179),'Hoja de Trabajo para listado'!$AB$151:$BA$151,0)),0)+IFERROR(INDEX('Hoja de Trabajo para listado'!$BC$155:$CB$1048576,MATCH($A179,'Hoja de Trabajo para listado'!$BC$155:$BC$1048576,0),MATCH((CUADRO!P$4&amp;$E179),'Hoja de Trabajo para listado'!$BC$151:$CB$151,0)),0)+IFERROR(INDEX('Hoja de Trabajo para listado'!$DE$153:$DG$274,MATCH($A179,'Hoja de Trabajo para listado'!$DE$153:$DE$1048576,0),MATCH((CUADRO!P$4&amp;$E179),'Hoja de Trabajo para listado'!$DE$151:$DG$151,0)),0)+IFERROR(INDEX('Hoja de Trabajo para listado'!$CD$155:$DC$1048576,MATCH($A179,'Hoja de Trabajo para listado'!$CD$155:$CD$1048576,0),MATCH((CUADRO!P$4&amp;$E179),'Hoja de Trabajo para listado'!$CD$151:$DC$151,0)),0)</f>
        <v>0</v>
      </c>
      <c r="Q179" s="241">
        <f ca="1">+IFERROR(INDEX('Hoja de Trabajo para listado'!$A$155:$Z$1048576,MATCH($A179,'Hoja de Trabajo para listado'!$A$155:$A$1048576,0),MATCH((CUADRO!Q$4&amp;$E179),'Hoja de Trabajo para listado'!$A$151:$Z$151,0)),0)+IFERROR(INDEX('Hoja de Trabajo para listado'!$AB$155:$BA$1048576,MATCH($A179,'Hoja de Trabajo para listado'!$AB$155:$AB$1048576,0),MATCH((CUADRO!Q$4&amp;$E179),'Hoja de Trabajo para listado'!$AB$151:$BA$151,0)),0)+IFERROR(INDEX('Hoja de Trabajo para listado'!$BC$155:$CB$1048576,MATCH($A179,'Hoja de Trabajo para listado'!$BC$155:$BC$1048576,0),MATCH((CUADRO!Q$4&amp;$E179),'Hoja de Trabajo para listado'!$BC$151:$CB$151,0)),0)+IFERROR(INDEX('Hoja de Trabajo para listado'!$DE$153:$DG$274,MATCH($A179,'Hoja de Trabajo para listado'!$DE$153:$DE$1048576,0),MATCH((CUADRO!Q$4&amp;$E179),'Hoja de Trabajo para listado'!$DE$151:$DG$151,0)),0)+IFERROR(INDEX('Hoja de Trabajo para listado'!$CD$155:$DC$1048576,MATCH($A179,'Hoja de Trabajo para listado'!$CD$155:$CD$1048576,0),MATCH((CUADRO!Q$4&amp;$E179),'Hoja de Trabajo para listado'!$CD$151:$DC$151,0)),0)</f>
        <v>0</v>
      </c>
      <c r="R179" s="241">
        <f t="shared" ca="1" si="7"/>
        <v>0</v>
      </c>
      <c r="S179" s="241"/>
      <c r="T179" s="241">
        <f ca="1">+T180</f>
        <v>4044.99</v>
      </c>
      <c r="U179" s="240">
        <f t="shared" si="8"/>
        <v>1</v>
      </c>
      <c r="V179" s="327" t="str">
        <f>+VLOOKUP(A179,bd_lista!$A$3:$E$592,5,FALSE)</f>
        <v>Instituciones Descentralizadas</v>
      </c>
      <c r="W179" s="397" t="str">
        <f>+V179</f>
        <v>Instituciones Descentralizadas</v>
      </c>
      <c r="X179" s="240">
        <f>+VLOOKUP(A179,[4]Sheet1!$A$13:$D$744,4,FALSE)</f>
        <v>16</v>
      </c>
      <c r="Y179" s="240" t="str">
        <f>+VLOOKUP(X179,bd_lista!$A$3:$C$592,3,FALSE)</f>
        <v>Ministerio de Educación</v>
      </c>
      <c r="Z179" s="290">
        <f>+X179</f>
        <v>16</v>
      </c>
      <c r="AA179" s="291" t="str">
        <f>+Y179</f>
        <v>Ministerio de Educación</v>
      </c>
    </row>
    <row r="180" spans="1:27" ht="15" customHeight="1">
      <c r="A180" s="378">
        <v>267</v>
      </c>
      <c r="B180" s="394"/>
      <c r="C180" s="327" t="str">
        <f>+VLOOKUP(A180,bd_lista!$A$3:$C$592,3,FALSE)</f>
        <v>Direc. Dptal. de Educación Cochabamba</v>
      </c>
      <c r="D180" s="396"/>
      <c r="E180" s="327" t="s">
        <v>1304</v>
      </c>
      <c r="F180" s="243">
        <f ca="1">+IFERROR(INDEX('Hoja de Trabajo para listado'!$A$155:$Z$1048576,MATCH($A180,'Hoja de Trabajo para listado'!$A$155:$A$1048576,0),MATCH((CUADRO!F$4&amp;$E180),'Hoja de Trabajo para listado'!$A$151:$Z$151,0)),0)+IFERROR(INDEX('Hoja de Trabajo para listado'!$AB$155:$BA$1048576,MATCH($A180,'Hoja de Trabajo para listado'!$AB$155:$AB$1048576,0),MATCH((CUADRO!F$4&amp;$E180),'Hoja de Trabajo para listado'!$AB$151:$BA$151,0)),0)+IFERROR(INDEX('Hoja de Trabajo para listado'!$BC$155:$CB$1048576,MATCH($A180,'Hoja de Trabajo para listado'!$BC$155:$BC$1048576,0),MATCH((CUADRO!F$4&amp;$E180),'Hoja de Trabajo para listado'!$BC$151:$CB$151,0)),0)+IFERROR(INDEX('Hoja de Trabajo para listado'!$DE$153:$DG$274,MATCH($A180,'Hoja de Trabajo para listado'!$DE$153:$DE$1048576,0),MATCH((CUADRO!F$4&amp;$E180),'Hoja de Trabajo para listado'!$DE$151:$DG$151,0)),0)+IFERROR(INDEX('Hoja de Trabajo para listado'!$CD$155:$DC$1048576,MATCH($A180,'Hoja de Trabajo para listado'!$CD$155:$CD$1048576,0),MATCH((CUADRO!F$4&amp;$E180),'Hoja de Trabajo para listado'!$CD$151:$DC$151,0)),0)</f>
        <v>0</v>
      </c>
      <c r="G180" s="243">
        <f ca="1">+IFERROR(INDEX('Hoja de Trabajo para listado'!$A$155:$Z$1048576,MATCH($A180,'Hoja de Trabajo para listado'!$A$155:$A$1048576,0),MATCH((CUADRO!G$4&amp;$E180),'Hoja de Trabajo para listado'!$A$151:$Z$151,0)),0)+IFERROR(INDEX('Hoja de Trabajo para listado'!$AB$155:$BA$1048576,MATCH($A180,'Hoja de Trabajo para listado'!$AB$155:$AB$1048576,0),MATCH((CUADRO!G$4&amp;$E180),'Hoja de Trabajo para listado'!$AB$151:$BA$151,0)),0)+IFERROR(INDEX('Hoja de Trabajo para listado'!$BC$155:$CB$1048576,MATCH($A180,'Hoja de Trabajo para listado'!$BC$155:$BC$1048576,0),MATCH((CUADRO!G$4&amp;$E180),'Hoja de Trabajo para listado'!$BC$151:$CB$151,0)),0)+IFERROR(INDEX('Hoja de Trabajo para listado'!$DE$153:$DG$274,MATCH($A180,'Hoja de Trabajo para listado'!$DE$153:$DE$1048576,0),MATCH((CUADRO!G$4&amp;$E180),'Hoja de Trabajo para listado'!$DE$151:$DG$151,0)),0)+IFERROR(INDEX('Hoja de Trabajo para listado'!$CD$155:$DC$1048576,MATCH($A180,'Hoja de Trabajo para listado'!$CD$155:$CD$1048576,0),MATCH((CUADRO!G$4&amp;$E180),'Hoja de Trabajo para listado'!$CD$151:$DC$151,0)),0)</f>
        <v>0</v>
      </c>
      <c r="H180" s="243">
        <f ca="1">+IFERROR(INDEX('Hoja de Trabajo para listado'!$A$155:$Z$1048576,MATCH($A180,'Hoja de Trabajo para listado'!$A$155:$A$1048576,0),MATCH((CUADRO!H$4&amp;$E180),'Hoja de Trabajo para listado'!$A$151:$Z$151,0)),0)+IFERROR(INDEX('Hoja de Trabajo para listado'!$AB$155:$BA$1048576,MATCH($A180,'Hoja de Trabajo para listado'!$AB$155:$AB$1048576,0),MATCH((CUADRO!H$4&amp;$E180),'Hoja de Trabajo para listado'!$AB$151:$BA$151,0)),0)+IFERROR(INDEX('Hoja de Trabajo para listado'!$BC$155:$CB$1048576,MATCH($A180,'Hoja de Trabajo para listado'!$BC$155:$BC$1048576,0),MATCH((CUADRO!H$4&amp;$E180),'Hoja de Trabajo para listado'!$BC$151:$CB$151,0)),0)+IFERROR(INDEX('Hoja de Trabajo para listado'!$DE$153:$DG$274,MATCH($A180,'Hoja de Trabajo para listado'!$DE$153:$DE$1048576,0),MATCH((CUADRO!H$4&amp;$E180),'Hoja de Trabajo para listado'!$DE$151:$DG$151,0)),0)+IFERROR(INDEX('Hoja de Trabajo para listado'!$CD$155:$DC$1048576,MATCH($A180,'Hoja de Trabajo para listado'!$CD$155:$CD$1048576,0),MATCH((CUADRO!H$4&amp;$E180),'Hoja de Trabajo para listado'!$CD$151:$DC$151,0)),0)</f>
        <v>0</v>
      </c>
      <c r="I180" s="243">
        <f ca="1">+IFERROR(INDEX('Hoja de Trabajo para listado'!$A$155:$Z$1048576,MATCH($A180,'Hoja de Trabajo para listado'!$A$155:$A$1048576,0),MATCH((CUADRO!I$4&amp;$E180),'Hoja de Trabajo para listado'!$A$151:$Z$151,0)),0)+IFERROR(INDEX('Hoja de Trabajo para listado'!$AB$155:$BA$1048576,MATCH($A180,'Hoja de Trabajo para listado'!$AB$155:$AB$1048576,0),MATCH((CUADRO!I$4&amp;$E180),'Hoja de Trabajo para listado'!$AB$151:$BA$151,0)),0)+IFERROR(INDEX('Hoja de Trabajo para listado'!$BC$155:$CB$1048576,MATCH($A180,'Hoja de Trabajo para listado'!$BC$155:$BC$1048576,0),MATCH((CUADRO!I$4&amp;$E180),'Hoja de Trabajo para listado'!$BC$151:$CB$151,0)),0)+IFERROR(INDEX('Hoja de Trabajo para listado'!$DE$153:$DG$274,MATCH($A180,'Hoja de Trabajo para listado'!$DE$153:$DE$1048576,0),MATCH((CUADRO!I$4&amp;$E180),'Hoja de Trabajo para listado'!$DE$151:$DG$151,0)),0)+IFERROR(INDEX('Hoja de Trabajo para listado'!$CD$155:$DC$1048576,MATCH($A180,'Hoja de Trabajo para listado'!$CD$155:$CD$1048576,0),MATCH((CUADRO!I$4&amp;$E180),'Hoja de Trabajo para listado'!$CD$151:$DC$151,0)),0)</f>
        <v>0</v>
      </c>
      <c r="J180" s="243">
        <f ca="1">+IFERROR(INDEX('Hoja de Trabajo para listado'!$A$155:$Z$1048576,MATCH($A180,'Hoja de Trabajo para listado'!$A$155:$A$1048576,0),MATCH((CUADRO!J$4&amp;$E180),'Hoja de Trabajo para listado'!$A$151:$Z$151,0)),0)+IFERROR(INDEX('Hoja de Trabajo para listado'!$AB$155:$BA$1048576,MATCH($A180,'Hoja de Trabajo para listado'!$AB$155:$AB$1048576,0),MATCH((CUADRO!J$4&amp;$E180),'Hoja de Trabajo para listado'!$AB$151:$BA$151,0)),0)+IFERROR(INDEX('Hoja de Trabajo para listado'!$BC$155:$CB$1048576,MATCH($A180,'Hoja de Trabajo para listado'!$BC$155:$BC$1048576,0),MATCH((CUADRO!J$4&amp;$E180),'Hoja de Trabajo para listado'!$BC$151:$CB$151,0)),0)+IFERROR(INDEX('Hoja de Trabajo para listado'!$DE$153:$DG$274,MATCH($A180,'Hoja de Trabajo para listado'!$DE$153:$DE$1048576,0),MATCH((CUADRO!J$4&amp;$E180),'Hoja de Trabajo para listado'!$DE$151:$DG$151,0)),0)+IFERROR(INDEX('Hoja de Trabajo para listado'!$CD$155:$DC$1048576,MATCH($A180,'Hoja de Trabajo para listado'!$CD$155:$CD$1048576,0),MATCH((CUADRO!J$4&amp;$E180),'Hoja de Trabajo para listado'!$CD$151:$DC$151,0)),0)</f>
        <v>0</v>
      </c>
      <c r="K180" s="243">
        <f ca="1">+IFERROR(INDEX('Hoja de Trabajo para listado'!$A$155:$Z$1048576,MATCH($A180,'Hoja de Trabajo para listado'!$A$155:$A$1048576,0),MATCH((CUADRO!K$4&amp;$E180),'Hoja de Trabajo para listado'!$A$151:$Z$151,0)),0)+IFERROR(INDEX('Hoja de Trabajo para listado'!$AB$155:$BA$1048576,MATCH($A180,'Hoja de Trabajo para listado'!$AB$155:$AB$1048576,0),MATCH((CUADRO!K$4&amp;$E180),'Hoja de Trabajo para listado'!$AB$151:$BA$151,0)),0)+IFERROR(INDEX('Hoja de Trabajo para listado'!$BC$155:$CB$1048576,MATCH($A180,'Hoja de Trabajo para listado'!$BC$155:$BC$1048576,0),MATCH((CUADRO!K$4&amp;$E180),'Hoja de Trabajo para listado'!$BC$151:$CB$151,0)),0)+IFERROR(INDEX('Hoja de Trabajo para listado'!$DE$153:$DG$274,MATCH($A180,'Hoja de Trabajo para listado'!$DE$153:$DE$1048576,0),MATCH((CUADRO!K$4&amp;$E180),'Hoja de Trabajo para listado'!$DE$151:$DG$151,0)),0)+IFERROR(INDEX('Hoja de Trabajo para listado'!$CD$155:$DC$1048576,MATCH($A180,'Hoja de Trabajo para listado'!$CD$155:$CD$1048576,0),MATCH((CUADRO!K$4&amp;$E180),'Hoja de Trabajo para listado'!$CD$151:$DC$151,0)),0)</f>
        <v>0</v>
      </c>
      <c r="L180" s="243">
        <f ca="1">+IFERROR(INDEX('Hoja de Trabajo para listado'!$A$155:$Z$1048576,MATCH($A180,'Hoja de Trabajo para listado'!$A$155:$A$1048576,0),MATCH((CUADRO!L$4&amp;$E180),'Hoja de Trabajo para listado'!$A$151:$Z$151,0)),0)+IFERROR(INDEX('Hoja de Trabajo para listado'!$AB$155:$BA$1048576,MATCH($A180,'Hoja de Trabajo para listado'!$AB$155:$AB$1048576,0),MATCH((CUADRO!L$4&amp;$E180),'Hoja de Trabajo para listado'!$AB$151:$BA$151,0)),0)+IFERROR(INDEX('Hoja de Trabajo para listado'!$BC$155:$CB$1048576,MATCH($A180,'Hoja de Trabajo para listado'!$BC$155:$BC$1048576,0),MATCH((CUADRO!L$4&amp;$E180),'Hoja de Trabajo para listado'!$BC$151:$CB$151,0)),0)+IFERROR(INDEX('Hoja de Trabajo para listado'!$DE$153:$DG$274,MATCH($A180,'Hoja de Trabajo para listado'!$DE$153:$DE$1048576,0),MATCH((CUADRO!L$4&amp;$E180),'Hoja de Trabajo para listado'!$DE$151:$DG$151,0)),0)+IFERROR(INDEX('Hoja de Trabajo para listado'!$CD$155:$DC$1048576,MATCH($A180,'Hoja de Trabajo para listado'!$CD$155:$CD$1048576,0),MATCH((CUADRO!L$4&amp;$E180),'Hoja de Trabajo para listado'!$CD$151:$DC$151,0)),0)</f>
        <v>0</v>
      </c>
      <c r="M180" s="243">
        <f ca="1">+IFERROR(INDEX('Hoja de Trabajo para listado'!$A$155:$Z$1048576,MATCH($A180,'Hoja de Trabajo para listado'!$A$155:$A$1048576,0),MATCH((CUADRO!M$4&amp;$E180),'Hoja de Trabajo para listado'!$A$151:$Z$151,0)),0)+IFERROR(INDEX('Hoja de Trabajo para listado'!$AB$155:$BA$1048576,MATCH($A180,'Hoja de Trabajo para listado'!$AB$155:$AB$1048576,0),MATCH((CUADRO!M$4&amp;$E180),'Hoja de Trabajo para listado'!$AB$151:$BA$151,0)),0)+IFERROR(INDEX('Hoja de Trabajo para listado'!$BC$155:$CB$1048576,MATCH($A180,'Hoja de Trabajo para listado'!$BC$155:$BC$1048576,0),MATCH((CUADRO!M$4&amp;$E180),'Hoja de Trabajo para listado'!$BC$151:$CB$151,0)),0)+IFERROR(INDEX('Hoja de Trabajo para listado'!$DE$153:$DG$274,MATCH($A180,'Hoja de Trabajo para listado'!$DE$153:$DE$1048576,0),MATCH((CUADRO!M$4&amp;$E180),'Hoja de Trabajo para listado'!$DE$151:$DG$151,0)),0)+IFERROR(INDEX('Hoja de Trabajo para listado'!$CD$155:$DC$1048576,MATCH($A180,'Hoja de Trabajo para listado'!$CD$155:$CD$1048576,0),MATCH((CUADRO!M$4&amp;$E180),'Hoja de Trabajo para listado'!$CD$151:$DC$151,0)),0)</f>
        <v>0</v>
      </c>
      <c r="N180" s="243">
        <f ca="1">+IFERROR(INDEX('Hoja de Trabajo para listado'!$A$155:$Z$1048576,MATCH($A180,'Hoja de Trabajo para listado'!$A$155:$A$1048576,0),MATCH((CUADRO!N$4&amp;$E180),'Hoja de Trabajo para listado'!$A$151:$Z$151,0)),0)+IFERROR(INDEX('Hoja de Trabajo para listado'!$AB$155:$BA$1048576,MATCH($A180,'Hoja de Trabajo para listado'!$AB$155:$AB$1048576,0),MATCH((CUADRO!N$4&amp;$E180),'Hoja de Trabajo para listado'!$AB$151:$BA$151,0)),0)+IFERROR(INDEX('Hoja de Trabajo para listado'!$BC$155:$CB$1048576,MATCH($A180,'Hoja de Trabajo para listado'!$BC$155:$BC$1048576,0),MATCH((CUADRO!N$4&amp;$E180),'Hoja de Trabajo para listado'!$BC$151:$CB$151,0)),0)+IFERROR(INDEX('Hoja de Trabajo para listado'!$DE$153:$DG$274,MATCH($A180,'Hoja de Trabajo para listado'!$DE$153:$DE$1048576,0),MATCH((CUADRO!N$4&amp;$E180),'Hoja de Trabajo para listado'!$DE$151:$DG$151,0)),0)+IFERROR(INDEX('Hoja de Trabajo para listado'!$CD$155:$DC$1048576,MATCH($A180,'Hoja de Trabajo para listado'!$CD$155:$CD$1048576,0),MATCH((CUADRO!N$4&amp;$E180),'Hoja de Trabajo para listado'!$CD$151:$DC$151,0)),0)</f>
        <v>0</v>
      </c>
      <c r="O180" s="243">
        <f ca="1">+IFERROR(INDEX('Hoja de Trabajo para listado'!$A$155:$Z$1048576,MATCH($A180,'Hoja de Trabajo para listado'!$A$155:$A$1048576,0),MATCH((CUADRO!O$4&amp;$E180),'Hoja de Trabajo para listado'!$A$151:$Z$151,0)),0)+IFERROR(INDEX('Hoja de Trabajo para listado'!$AB$155:$BA$1048576,MATCH($A180,'Hoja de Trabajo para listado'!$AB$155:$AB$1048576,0),MATCH((CUADRO!O$4&amp;$E180),'Hoja de Trabajo para listado'!$AB$151:$BA$151,0)),0)+IFERROR(INDEX('Hoja de Trabajo para listado'!$BC$155:$CB$1048576,MATCH($A180,'Hoja de Trabajo para listado'!$BC$155:$BC$1048576,0),MATCH((CUADRO!O$4&amp;$E180),'Hoja de Trabajo para listado'!$BC$151:$CB$151,0)),0)+IFERROR(INDEX('Hoja de Trabajo para listado'!$DE$153:$DG$274,MATCH($A180,'Hoja de Trabajo para listado'!$DE$153:$DE$1048576,0),MATCH((CUADRO!O$4&amp;$E180),'Hoja de Trabajo para listado'!$DE$151:$DG$151,0)),0)+IFERROR(INDEX('Hoja de Trabajo para listado'!$CD$155:$DC$1048576,MATCH($A180,'Hoja de Trabajo para listado'!$CD$155:$CD$1048576,0),MATCH((CUADRO!O$4&amp;$E180),'Hoja de Trabajo para listado'!$CD$151:$DC$151,0)),0)</f>
        <v>0</v>
      </c>
      <c r="P180" s="243">
        <f ca="1">+IFERROR(INDEX('Hoja de Trabajo para listado'!$A$155:$Z$1048576,MATCH($A180,'Hoja de Trabajo para listado'!$A$155:$A$1048576,0),MATCH((CUADRO!P$4&amp;$E180),'Hoja de Trabajo para listado'!$A$151:$Z$151,0)),0)+IFERROR(INDEX('Hoja de Trabajo para listado'!$AB$155:$BA$1048576,MATCH($A180,'Hoja de Trabajo para listado'!$AB$155:$AB$1048576,0),MATCH((CUADRO!P$4&amp;$E180),'Hoja de Trabajo para listado'!$AB$151:$BA$151,0)),0)+IFERROR(INDEX('Hoja de Trabajo para listado'!$BC$155:$CB$1048576,MATCH($A180,'Hoja de Trabajo para listado'!$BC$155:$BC$1048576,0),MATCH((CUADRO!P$4&amp;$E180),'Hoja de Trabajo para listado'!$BC$151:$CB$151,0)),0)+IFERROR(INDEX('Hoja de Trabajo para listado'!$DE$153:$DG$274,MATCH($A180,'Hoja de Trabajo para listado'!$DE$153:$DE$1048576,0),MATCH((CUADRO!P$4&amp;$E180),'Hoja de Trabajo para listado'!$DE$151:$DG$151,0)),0)+IFERROR(INDEX('Hoja de Trabajo para listado'!$CD$155:$DC$1048576,MATCH($A180,'Hoja de Trabajo para listado'!$CD$155:$CD$1048576,0),MATCH((CUADRO!P$4&amp;$E180),'Hoja de Trabajo para listado'!$CD$151:$DC$151,0)),0)</f>
        <v>4044.99</v>
      </c>
      <c r="Q180" s="243">
        <f ca="1">+IFERROR(INDEX('Hoja de Trabajo para listado'!$A$155:$Z$1048576,MATCH($A180,'Hoja de Trabajo para listado'!$A$155:$A$1048576,0),MATCH((CUADRO!Q$4&amp;$E180),'Hoja de Trabajo para listado'!$A$151:$Z$151,0)),0)+IFERROR(INDEX('Hoja de Trabajo para listado'!$AB$155:$BA$1048576,MATCH($A180,'Hoja de Trabajo para listado'!$AB$155:$AB$1048576,0),MATCH((CUADRO!Q$4&amp;$E180),'Hoja de Trabajo para listado'!$AB$151:$BA$151,0)),0)+IFERROR(INDEX('Hoja de Trabajo para listado'!$BC$155:$CB$1048576,MATCH($A180,'Hoja de Trabajo para listado'!$BC$155:$BC$1048576,0),MATCH((CUADRO!Q$4&amp;$E180),'Hoja de Trabajo para listado'!$BC$151:$CB$151,0)),0)+IFERROR(INDEX('Hoja de Trabajo para listado'!$DE$153:$DG$274,MATCH($A180,'Hoja de Trabajo para listado'!$DE$153:$DE$1048576,0),MATCH((CUADRO!Q$4&amp;$E180),'Hoja de Trabajo para listado'!$DE$151:$DG$151,0)),0)+IFERROR(INDEX('Hoja de Trabajo para listado'!$CD$155:$DC$1048576,MATCH($A180,'Hoja de Trabajo para listado'!$CD$155:$CD$1048576,0),MATCH((CUADRO!Q$4&amp;$E180),'Hoja de Trabajo para listado'!$CD$151:$DC$151,0)),0)</f>
        <v>0</v>
      </c>
      <c r="R180" s="243">
        <f t="shared" ca="1" si="7"/>
        <v>4044.99</v>
      </c>
      <c r="S180" s="243">
        <f ca="1">+R179+R180</f>
        <v>4044.99</v>
      </c>
      <c r="T180" s="243">
        <f ca="1">+S180</f>
        <v>4044.99</v>
      </c>
      <c r="U180" s="242">
        <f t="shared" si="8"/>
        <v>2</v>
      </c>
      <c r="V180" s="327" t="str">
        <f>+VLOOKUP(A180,bd_lista!$A$3:$E$592,5,FALSE)</f>
        <v>Instituciones Descentralizadas</v>
      </c>
      <c r="W180" s="398"/>
      <c r="X180" s="240">
        <f>+VLOOKUP(A180,[4]Sheet1!$A$13:$D$744,4,FALSE)</f>
        <v>16</v>
      </c>
      <c r="Y180" s="240" t="str">
        <f>+VLOOKUP(X180,bd_lista!$A$3:$C$592,3,FALSE)</f>
        <v>Ministerio de Educación</v>
      </c>
      <c r="Z180" s="288"/>
      <c r="AA180" s="289"/>
    </row>
    <row r="181" spans="1:27" ht="15" hidden="1" customHeight="1">
      <c r="A181" s="249">
        <v>268</v>
      </c>
      <c r="B181" s="393">
        <f>+A181</f>
        <v>268</v>
      </c>
      <c r="C181" s="245" t="str">
        <f>+VLOOKUP(A181,bd_lista!$A$3:$C$592,3,FALSE)</f>
        <v>Direc. Dptal. de Educación Oruro</v>
      </c>
      <c r="D181" s="395" t="str">
        <f>+C181</f>
        <v>Direc. Dptal. de Educación Oruro</v>
      </c>
      <c r="E181" s="245" t="s">
        <v>1303</v>
      </c>
      <c r="F181" s="241">
        <f ca="1">+IFERROR(INDEX('Hoja de Trabajo para listado'!$A$155:$Z$1048576,MATCH($A181,'Hoja de Trabajo para listado'!$A$155:$A$1048576,0),MATCH((CUADRO!F$4&amp;$E181),'Hoja de Trabajo para listado'!$A$151:$Z$151,0)),0)+IFERROR(INDEX('Hoja de Trabajo para listado'!$AB$155:$BA$1048576,MATCH($A181,'Hoja de Trabajo para listado'!$AB$155:$AB$1048576,0),MATCH((CUADRO!F$4&amp;$E181),'Hoja de Trabajo para listado'!$AB$151:$BA$151,0)),0)+IFERROR(INDEX('Hoja de Trabajo para listado'!$BC$155:$CB$1048576,MATCH($A181,'Hoja de Trabajo para listado'!$BC$155:$BC$1048576,0),MATCH((CUADRO!F$4&amp;$E181),'Hoja de Trabajo para listado'!$BC$151:$CB$151,0)),0)+IFERROR(INDEX('Hoja de Trabajo para listado'!$DE$153:$DG$274,MATCH($A181,'Hoja de Trabajo para listado'!$DE$153:$DE$1048576,0),MATCH((CUADRO!F$4&amp;$E181),'Hoja de Trabajo para listado'!$DE$151:$DG$151,0)),0)+IFERROR(INDEX('Hoja de Trabajo para listado'!$CD$155:$DC$1048576,MATCH($A181,'Hoja de Trabajo para listado'!$CD$155:$CD$1048576,0),MATCH((CUADRO!F$4&amp;$E181),'Hoja de Trabajo para listado'!$CD$151:$DC$151,0)),0)</f>
        <v>0</v>
      </c>
      <c r="G181" s="241">
        <f ca="1">+IFERROR(INDEX('Hoja de Trabajo para listado'!$A$155:$Z$1048576,MATCH($A181,'Hoja de Trabajo para listado'!$A$155:$A$1048576,0),MATCH((CUADRO!G$4&amp;$E181),'Hoja de Trabajo para listado'!$A$151:$Z$151,0)),0)+IFERROR(INDEX('Hoja de Trabajo para listado'!$AB$155:$BA$1048576,MATCH($A181,'Hoja de Trabajo para listado'!$AB$155:$AB$1048576,0),MATCH((CUADRO!G$4&amp;$E181),'Hoja de Trabajo para listado'!$AB$151:$BA$151,0)),0)+IFERROR(INDEX('Hoja de Trabajo para listado'!$BC$155:$CB$1048576,MATCH($A181,'Hoja de Trabajo para listado'!$BC$155:$BC$1048576,0),MATCH((CUADRO!G$4&amp;$E181),'Hoja de Trabajo para listado'!$BC$151:$CB$151,0)),0)+IFERROR(INDEX('Hoja de Trabajo para listado'!$DE$153:$DG$274,MATCH($A181,'Hoja de Trabajo para listado'!$DE$153:$DE$1048576,0),MATCH((CUADRO!G$4&amp;$E181),'Hoja de Trabajo para listado'!$DE$151:$DG$151,0)),0)+IFERROR(INDEX('Hoja de Trabajo para listado'!$CD$155:$DC$1048576,MATCH($A181,'Hoja de Trabajo para listado'!$CD$155:$CD$1048576,0),MATCH((CUADRO!G$4&amp;$E181),'Hoja de Trabajo para listado'!$CD$151:$DC$151,0)),0)</f>
        <v>0</v>
      </c>
      <c r="H181" s="241">
        <f ca="1">+IFERROR(INDEX('Hoja de Trabajo para listado'!$A$155:$Z$1048576,MATCH($A181,'Hoja de Trabajo para listado'!$A$155:$A$1048576,0),MATCH((CUADRO!H$4&amp;$E181),'Hoja de Trabajo para listado'!$A$151:$Z$151,0)),0)+IFERROR(INDEX('Hoja de Trabajo para listado'!$AB$155:$BA$1048576,MATCH($A181,'Hoja de Trabajo para listado'!$AB$155:$AB$1048576,0),MATCH((CUADRO!H$4&amp;$E181),'Hoja de Trabajo para listado'!$AB$151:$BA$151,0)),0)+IFERROR(INDEX('Hoja de Trabajo para listado'!$BC$155:$CB$1048576,MATCH($A181,'Hoja de Trabajo para listado'!$BC$155:$BC$1048576,0),MATCH((CUADRO!H$4&amp;$E181),'Hoja de Trabajo para listado'!$BC$151:$CB$151,0)),0)+IFERROR(INDEX('Hoja de Trabajo para listado'!$DE$153:$DG$274,MATCH($A181,'Hoja de Trabajo para listado'!$DE$153:$DE$1048576,0),MATCH((CUADRO!H$4&amp;$E181),'Hoja de Trabajo para listado'!$DE$151:$DG$151,0)),0)+IFERROR(INDEX('Hoja de Trabajo para listado'!$CD$155:$DC$1048576,MATCH($A181,'Hoja de Trabajo para listado'!$CD$155:$CD$1048576,0),MATCH((CUADRO!H$4&amp;$E181),'Hoja de Trabajo para listado'!$CD$151:$DC$151,0)),0)</f>
        <v>0</v>
      </c>
      <c r="I181" s="241">
        <f ca="1">+IFERROR(INDEX('Hoja de Trabajo para listado'!$A$155:$Z$1048576,MATCH($A181,'Hoja de Trabajo para listado'!$A$155:$A$1048576,0),MATCH((CUADRO!I$4&amp;$E181),'Hoja de Trabajo para listado'!$A$151:$Z$151,0)),0)+IFERROR(INDEX('Hoja de Trabajo para listado'!$AB$155:$BA$1048576,MATCH($A181,'Hoja de Trabajo para listado'!$AB$155:$AB$1048576,0),MATCH((CUADRO!I$4&amp;$E181),'Hoja de Trabajo para listado'!$AB$151:$BA$151,0)),0)+IFERROR(INDEX('Hoja de Trabajo para listado'!$BC$155:$CB$1048576,MATCH($A181,'Hoja de Trabajo para listado'!$BC$155:$BC$1048576,0),MATCH((CUADRO!I$4&amp;$E181),'Hoja de Trabajo para listado'!$BC$151:$CB$151,0)),0)+IFERROR(INDEX('Hoja de Trabajo para listado'!$DE$153:$DG$274,MATCH($A181,'Hoja de Trabajo para listado'!$DE$153:$DE$1048576,0),MATCH((CUADRO!I$4&amp;$E181),'Hoja de Trabajo para listado'!$DE$151:$DG$151,0)),0)+IFERROR(INDEX('Hoja de Trabajo para listado'!$CD$155:$DC$1048576,MATCH($A181,'Hoja de Trabajo para listado'!$CD$155:$CD$1048576,0),MATCH((CUADRO!I$4&amp;$E181),'Hoja de Trabajo para listado'!$CD$151:$DC$151,0)),0)</f>
        <v>0</v>
      </c>
      <c r="J181" s="241">
        <f ca="1">+IFERROR(INDEX('Hoja de Trabajo para listado'!$A$155:$Z$1048576,MATCH($A181,'Hoja de Trabajo para listado'!$A$155:$A$1048576,0),MATCH((CUADRO!J$4&amp;$E181),'Hoja de Trabajo para listado'!$A$151:$Z$151,0)),0)+IFERROR(INDEX('Hoja de Trabajo para listado'!$AB$155:$BA$1048576,MATCH($A181,'Hoja de Trabajo para listado'!$AB$155:$AB$1048576,0),MATCH((CUADRO!J$4&amp;$E181),'Hoja de Trabajo para listado'!$AB$151:$BA$151,0)),0)+IFERROR(INDEX('Hoja de Trabajo para listado'!$BC$155:$CB$1048576,MATCH($A181,'Hoja de Trabajo para listado'!$BC$155:$BC$1048576,0),MATCH((CUADRO!J$4&amp;$E181),'Hoja de Trabajo para listado'!$BC$151:$CB$151,0)),0)+IFERROR(INDEX('Hoja de Trabajo para listado'!$DE$153:$DG$274,MATCH($A181,'Hoja de Trabajo para listado'!$DE$153:$DE$1048576,0),MATCH((CUADRO!J$4&amp;$E181),'Hoja de Trabajo para listado'!$DE$151:$DG$151,0)),0)+IFERROR(INDEX('Hoja de Trabajo para listado'!$CD$155:$DC$1048576,MATCH($A181,'Hoja de Trabajo para listado'!$CD$155:$CD$1048576,0),MATCH((CUADRO!J$4&amp;$E181),'Hoja de Trabajo para listado'!$CD$151:$DC$151,0)),0)</f>
        <v>0</v>
      </c>
      <c r="K181" s="241">
        <f ca="1">+IFERROR(INDEX('Hoja de Trabajo para listado'!$A$155:$Z$1048576,MATCH($A181,'Hoja de Trabajo para listado'!$A$155:$A$1048576,0),MATCH((CUADRO!K$4&amp;$E181),'Hoja de Trabajo para listado'!$A$151:$Z$151,0)),0)+IFERROR(INDEX('Hoja de Trabajo para listado'!$AB$155:$BA$1048576,MATCH($A181,'Hoja de Trabajo para listado'!$AB$155:$AB$1048576,0),MATCH((CUADRO!K$4&amp;$E181),'Hoja de Trabajo para listado'!$AB$151:$BA$151,0)),0)+IFERROR(INDEX('Hoja de Trabajo para listado'!$BC$155:$CB$1048576,MATCH($A181,'Hoja de Trabajo para listado'!$BC$155:$BC$1048576,0),MATCH((CUADRO!K$4&amp;$E181),'Hoja de Trabajo para listado'!$BC$151:$CB$151,0)),0)+IFERROR(INDEX('Hoja de Trabajo para listado'!$DE$153:$DG$274,MATCH($A181,'Hoja de Trabajo para listado'!$DE$153:$DE$1048576,0),MATCH((CUADRO!K$4&amp;$E181),'Hoja de Trabajo para listado'!$DE$151:$DG$151,0)),0)+IFERROR(INDEX('Hoja de Trabajo para listado'!$CD$155:$DC$1048576,MATCH($A181,'Hoja de Trabajo para listado'!$CD$155:$CD$1048576,0),MATCH((CUADRO!K$4&amp;$E181),'Hoja de Trabajo para listado'!$CD$151:$DC$151,0)),0)</f>
        <v>0</v>
      </c>
      <c r="L181" s="241">
        <f ca="1">+IFERROR(INDEX('Hoja de Trabajo para listado'!$A$155:$Z$1048576,MATCH($A181,'Hoja de Trabajo para listado'!$A$155:$A$1048576,0),MATCH((CUADRO!L$4&amp;$E181),'Hoja de Trabajo para listado'!$A$151:$Z$151,0)),0)+IFERROR(INDEX('Hoja de Trabajo para listado'!$AB$155:$BA$1048576,MATCH($A181,'Hoja de Trabajo para listado'!$AB$155:$AB$1048576,0),MATCH((CUADRO!L$4&amp;$E181),'Hoja de Trabajo para listado'!$AB$151:$BA$151,0)),0)+IFERROR(INDEX('Hoja de Trabajo para listado'!$BC$155:$CB$1048576,MATCH($A181,'Hoja de Trabajo para listado'!$BC$155:$BC$1048576,0),MATCH((CUADRO!L$4&amp;$E181),'Hoja de Trabajo para listado'!$BC$151:$CB$151,0)),0)+IFERROR(INDEX('Hoja de Trabajo para listado'!$DE$153:$DG$274,MATCH($A181,'Hoja de Trabajo para listado'!$DE$153:$DE$1048576,0),MATCH((CUADRO!L$4&amp;$E181),'Hoja de Trabajo para listado'!$DE$151:$DG$151,0)),0)+IFERROR(INDEX('Hoja de Trabajo para listado'!$CD$155:$DC$1048576,MATCH($A181,'Hoja de Trabajo para listado'!$CD$155:$CD$1048576,0),MATCH((CUADRO!L$4&amp;$E181),'Hoja de Trabajo para listado'!$CD$151:$DC$151,0)),0)</f>
        <v>0</v>
      </c>
      <c r="M181" s="241">
        <f ca="1">+IFERROR(INDEX('Hoja de Trabajo para listado'!$A$155:$Z$1048576,MATCH($A181,'Hoja de Trabajo para listado'!$A$155:$A$1048576,0),MATCH((CUADRO!M$4&amp;$E181),'Hoja de Trabajo para listado'!$A$151:$Z$151,0)),0)+IFERROR(INDEX('Hoja de Trabajo para listado'!$AB$155:$BA$1048576,MATCH($A181,'Hoja de Trabajo para listado'!$AB$155:$AB$1048576,0),MATCH((CUADRO!M$4&amp;$E181),'Hoja de Trabajo para listado'!$AB$151:$BA$151,0)),0)+IFERROR(INDEX('Hoja de Trabajo para listado'!$BC$155:$CB$1048576,MATCH($A181,'Hoja de Trabajo para listado'!$BC$155:$BC$1048576,0),MATCH((CUADRO!M$4&amp;$E181),'Hoja de Trabajo para listado'!$BC$151:$CB$151,0)),0)+IFERROR(INDEX('Hoja de Trabajo para listado'!$DE$153:$DG$274,MATCH($A181,'Hoja de Trabajo para listado'!$DE$153:$DE$1048576,0),MATCH((CUADRO!M$4&amp;$E181),'Hoja de Trabajo para listado'!$DE$151:$DG$151,0)),0)+IFERROR(INDEX('Hoja de Trabajo para listado'!$CD$155:$DC$1048576,MATCH($A181,'Hoja de Trabajo para listado'!$CD$155:$CD$1048576,0),MATCH((CUADRO!M$4&amp;$E181),'Hoja de Trabajo para listado'!$CD$151:$DC$151,0)),0)</f>
        <v>0</v>
      </c>
      <c r="N181" s="241">
        <f ca="1">+IFERROR(INDEX('Hoja de Trabajo para listado'!$A$155:$Z$1048576,MATCH($A181,'Hoja de Trabajo para listado'!$A$155:$A$1048576,0),MATCH((CUADRO!N$4&amp;$E181),'Hoja de Trabajo para listado'!$A$151:$Z$151,0)),0)+IFERROR(INDEX('Hoja de Trabajo para listado'!$AB$155:$BA$1048576,MATCH($A181,'Hoja de Trabajo para listado'!$AB$155:$AB$1048576,0),MATCH((CUADRO!N$4&amp;$E181),'Hoja de Trabajo para listado'!$AB$151:$BA$151,0)),0)+IFERROR(INDEX('Hoja de Trabajo para listado'!$BC$155:$CB$1048576,MATCH($A181,'Hoja de Trabajo para listado'!$BC$155:$BC$1048576,0),MATCH((CUADRO!N$4&amp;$E181),'Hoja de Trabajo para listado'!$BC$151:$CB$151,0)),0)+IFERROR(INDEX('Hoja de Trabajo para listado'!$DE$153:$DG$274,MATCH($A181,'Hoja de Trabajo para listado'!$DE$153:$DE$1048576,0),MATCH((CUADRO!N$4&amp;$E181),'Hoja de Trabajo para listado'!$DE$151:$DG$151,0)),0)+IFERROR(INDEX('Hoja de Trabajo para listado'!$CD$155:$DC$1048576,MATCH($A181,'Hoja de Trabajo para listado'!$CD$155:$CD$1048576,0),MATCH((CUADRO!N$4&amp;$E181),'Hoja de Trabajo para listado'!$CD$151:$DC$151,0)),0)</f>
        <v>0</v>
      </c>
      <c r="O181" s="241">
        <f ca="1">+IFERROR(INDEX('Hoja de Trabajo para listado'!$A$155:$Z$1048576,MATCH($A181,'Hoja de Trabajo para listado'!$A$155:$A$1048576,0),MATCH((CUADRO!O$4&amp;$E181),'Hoja de Trabajo para listado'!$A$151:$Z$151,0)),0)+IFERROR(INDEX('Hoja de Trabajo para listado'!$AB$155:$BA$1048576,MATCH($A181,'Hoja de Trabajo para listado'!$AB$155:$AB$1048576,0),MATCH((CUADRO!O$4&amp;$E181),'Hoja de Trabajo para listado'!$AB$151:$BA$151,0)),0)+IFERROR(INDEX('Hoja de Trabajo para listado'!$BC$155:$CB$1048576,MATCH($A181,'Hoja de Trabajo para listado'!$BC$155:$BC$1048576,0),MATCH((CUADRO!O$4&amp;$E181),'Hoja de Trabajo para listado'!$BC$151:$CB$151,0)),0)+IFERROR(INDEX('Hoja de Trabajo para listado'!$DE$153:$DG$274,MATCH($A181,'Hoja de Trabajo para listado'!$DE$153:$DE$1048576,0),MATCH((CUADRO!O$4&amp;$E181),'Hoja de Trabajo para listado'!$DE$151:$DG$151,0)),0)+IFERROR(INDEX('Hoja de Trabajo para listado'!$CD$155:$DC$1048576,MATCH($A181,'Hoja de Trabajo para listado'!$CD$155:$CD$1048576,0),MATCH((CUADRO!O$4&amp;$E181),'Hoja de Trabajo para listado'!$CD$151:$DC$151,0)),0)</f>
        <v>0</v>
      </c>
      <c r="P181" s="241">
        <f ca="1">+IFERROR(INDEX('Hoja de Trabajo para listado'!$A$155:$Z$1048576,MATCH($A181,'Hoja de Trabajo para listado'!$A$155:$A$1048576,0),MATCH((CUADRO!P$4&amp;$E181),'Hoja de Trabajo para listado'!$A$151:$Z$151,0)),0)+IFERROR(INDEX('Hoja de Trabajo para listado'!$AB$155:$BA$1048576,MATCH($A181,'Hoja de Trabajo para listado'!$AB$155:$AB$1048576,0),MATCH((CUADRO!P$4&amp;$E181),'Hoja de Trabajo para listado'!$AB$151:$BA$151,0)),0)+IFERROR(INDEX('Hoja de Trabajo para listado'!$BC$155:$CB$1048576,MATCH($A181,'Hoja de Trabajo para listado'!$BC$155:$BC$1048576,0),MATCH((CUADRO!P$4&amp;$E181),'Hoja de Trabajo para listado'!$BC$151:$CB$151,0)),0)+IFERROR(INDEX('Hoja de Trabajo para listado'!$DE$153:$DG$274,MATCH($A181,'Hoja de Trabajo para listado'!$DE$153:$DE$1048576,0),MATCH((CUADRO!P$4&amp;$E181),'Hoja de Trabajo para listado'!$DE$151:$DG$151,0)),0)+IFERROR(INDEX('Hoja de Trabajo para listado'!$CD$155:$DC$1048576,MATCH($A181,'Hoja de Trabajo para listado'!$CD$155:$CD$1048576,0),MATCH((CUADRO!P$4&amp;$E181),'Hoja de Trabajo para listado'!$CD$151:$DC$151,0)),0)</f>
        <v>0</v>
      </c>
      <c r="Q181" s="241">
        <f ca="1">+IFERROR(INDEX('Hoja de Trabajo para listado'!$A$155:$Z$1048576,MATCH($A181,'Hoja de Trabajo para listado'!$A$155:$A$1048576,0),MATCH((CUADRO!Q$4&amp;$E181),'Hoja de Trabajo para listado'!$A$151:$Z$151,0)),0)+IFERROR(INDEX('Hoja de Trabajo para listado'!$AB$155:$BA$1048576,MATCH($A181,'Hoja de Trabajo para listado'!$AB$155:$AB$1048576,0),MATCH((CUADRO!Q$4&amp;$E181),'Hoja de Trabajo para listado'!$AB$151:$BA$151,0)),0)+IFERROR(INDEX('Hoja de Trabajo para listado'!$BC$155:$CB$1048576,MATCH($A181,'Hoja de Trabajo para listado'!$BC$155:$BC$1048576,0),MATCH((CUADRO!Q$4&amp;$E181),'Hoja de Trabajo para listado'!$BC$151:$CB$151,0)),0)+IFERROR(INDEX('Hoja de Trabajo para listado'!$DE$153:$DG$274,MATCH($A181,'Hoja de Trabajo para listado'!$DE$153:$DE$1048576,0),MATCH((CUADRO!Q$4&amp;$E181),'Hoja de Trabajo para listado'!$DE$151:$DG$151,0)),0)+IFERROR(INDEX('Hoja de Trabajo para listado'!$CD$155:$DC$1048576,MATCH($A181,'Hoja de Trabajo para listado'!$CD$155:$CD$1048576,0),MATCH((CUADRO!Q$4&amp;$E181),'Hoja de Trabajo para listado'!$CD$151:$DC$151,0)),0)</f>
        <v>0</v>
      </c>
      <c r="R181" s="241">
        <f t="shared" ca="1" si="7"/>
        <v>0</v>
      </c>
      <c r="S181" s="241"/>
      <c r="T181" s="241">
        <f ca="1">+T182</f>
        <v>0</v>
      </c>
      <c r="U181" s="240">
        <f t="shared" si="8"/>
        <v>1</v>
      </c>
      <c r="V181" s="327" t="str">
        <f>+VLOOKUP(A181,bd_lista!$A$3:$E$592,5,FALSE)</f>
        <v>Instituciones Descentralizadas</v>
      </c>
      <c r="W181" s="397" t="str">
        <f>+V181</f>
        <v>Instituciones Descentralizadas</v>
      </c>
      <c r="X181" s="240">
        <f>+VLOOKUP(A181,[4]Sheet1!$A$13:$D$744,4,FALSE)</f>
        <v>16</v>
      </c>
      <c r="Y181" s="240" t="str">
        <f>+VLOOKUP(X181,bd_lista!$A$3:$C$592,3,FALSE)</f>
        <v>Ministerio de Educación</v>
      </c>
      <c r="Z181" s="290">
        <f>+X181</f>
        <v>16</v>
      </c>
      <c r="AA181" s="315" t="str">
        <f>+Y181</f>
        <v>Ministerio de Educación</v>
      </c>
    </row>
    <row r="182" spans="1:27" ht="15" hidden="1" customHeight="1">
      <c r="A182" s="32">
        <v>268</v>
      </c>
      <c r="B182" s="394"/>
      <c r="C182" s="327" t="str">
        <f>+VLOOKUP(A182,bd_lista!$A$3:$C$592,3,FALSE)</f>
        <v>Direc. Dptal. de Educación Oruro</v>
      </c>
      <c r="D182" s="396"/>
      <c r="E182" s="327" t="s">
        <v>1304</v>
      </c>
      <c r="F182" s="243">
        <f ca="1">+IFERROR(INDEX('Hoja de Trabajo para listado'!$A$155:$Z$1048576,MATCH($A182,'Hoja de Trabajo para listado'!$A$155:$A$1048576,0),MATCH((CUADRO!F$4&amp;$E182),'Hoja de Trabajo para listado'!$A$151:$Z$151,0)),0)+IFERROR(INDEX('Hoja de Trabajo para listado'!$AB$155:$BA$1048576,MATCH($A182,'Hoja de Trabajo para listado'!$AB$155:$AB$1048576,0),MATCH((CUADRO!F$4&amp;$E182),'Hoja de Trabajo para listado'!$AB$151:$BA$151,0)),0)+IFERROR(INDEX('Hoja de Trabajo para listado'!$BC$155:$CB$1048576,MATCH($A182,'Hoja de Trabajo para listado'!$BC$155:$BC$1048576,0),MATCH((CUADRO!F$4&amp;$E182),'Hoja de Trabajo para listado'!$BC$151:$CB$151,0)),0)+IFERROR(INDEX('Hoja de Trabajo para listado'!$DE$153:$DG$274,MATCH($A182,'Hoja de Trabajo para listado'!$DE$153:$DE$1048576,0),MATCH((CUADRO!F$4&amp;$E182),'Hoja de Trabajo para listado'!$DE$151:$DG$151,0)),0)+IFERROR(INDEX('Hoja de Trabajo para listado'!$CD$155:$DC$1048576,MATCH($A182,'Hoja de Trabajo para listado'!$CD$155:$CD$1048576,0),MATCH((CUADRO!F$4&amp;$E182),'Hoja de Trabajo para listado'!$CD$151:$DC$151,0)),0)</f>
        <v>0</v>
      </c>
      <c r="G182" s="243">
        <f ca="1">+IFERROR(INDEX('Hoja de Trabajo para listado'!$A$155:$Z$1048576,MATCH($A182,'Hoja de Trabajo para listado'!$A$155:$A$1048576,0),MATCH((CUADRO!G$4&amp;$E182),'Hoja de Trabajo para listado'!$A$151:$Z$151,0)),0)+IFERROR(INDEX('Hoja de Trabajo para listado'!$AB$155:$BA$1048576,MATCH($A182,'Hoja de Trabajo para listado'!$AB$155:$AB$1048576,0),MATCH((CUADRO!G$4&amp;$E182),'Hoja de Trabajo para listado'!$AB$151:$BA$151,0)),0)+IFERROR(INDEX('Hoja de Trabajo para listado'!$BC$155:$CB$1048576,MATCH($A182,'Hoja de Trabajo para listado'!$BC$155:$BC$1048576,0),MATCH((CUADRO!G$4&amp;$E182),'Hoja de Trabajo para listado'!$BC$151:$CB$151,0)),0)+IFERROR(INDEX('Hoja de Trabajo para listado'!$DE$153:$DG$274,MATCH($A182,'Hoja de Trabajo para listado'!$DE$153:$DE$1048576,0),MATCH((CUADRO!G$4&amp;$E182),'Hoja de Trabajo para listado'!$DE$151:$DG$151,0)),0)+IFERROR(INDEX('Hoja de Trabajo para listado'!$CD$155:$DC$1048576,MATCH($A182,'Hoja de Trabajo para listado'!$CD$155:$CD$1048576,0),MATCH((CUADRO!G$4&amp;$E182),'Hoja de Trabajo para listado'!$CD$151:$DC$151,0)),0)</f>
        <v>0</v>
      </c>
      <c r="H182" s="243">
        <f ca="1">+IFERROR(INDEX('Hoja de Trabajo para listado'!$A$155:$Z$1048576,MATCH($A182,'Hoja de Trabajo para listado'!$A$155:$A$1048576,0),MATCH((CUADRO!H$4&amp;$E182),'Hoja de Trabajo para listado'!$A$151:$Z$151,0)),0)+IFERROR(INDEX('Hoja de Trabajo para listado'!$AB$155:$BA$1048576,MATCH($A182,'Hoja de Trabajo para listado'!$AB$155:$AB$1048576,0),MATCH((CUADRO!H$4&amp;$E182),'Hoja de Trabajo para listado'!$AB$151:$BA$151,0)),0)+IFERROR(INDEX('Hoja de Trabajo para listado'!$BC$155:$CB$1048576,MATCH($A182,'Hoja de Trabajo para listado'!$BC$155:$BC$1048576,0),MATCH((CUADRO!H$4&amp;$E182),'Hoja de Trabajo para listado'!$BC$151:$CB$151,0)),0)+IFERROR(INDEX('Hoja de Trabajo para listado'!$DE$153:$DG$274,MATCH($A182,'Hoja de Trabajo para listado'!$DE$153:$DE$1048576,0),MATCH((CUADRO!H$4&amp;$E182),'Hoja de Trabajo para listado'!$DE$151:$DG$151,0)),0)+IFERROR(INDEX('Hoja de Trabajo para listado'!$CD$155:$DC$1048576,MATCH($A182,'Hoja de Trabajo para listado'!$CD$155:$CD$1048576,0),MATCH((CUADRO!H$4&amp;$E182),'Hoja de Trabajo para listado'!$CD$151:$DC$151,0)),0)</f>
        <v>0</v>
      </c>
      <c r="I182" s="243">
        <f ca="1">+IFERROR(INDEX('Hoja de Trabajo para listado'!$A$155:$Z$1048576,MATCH($A182,'Hoja de Trabajo para listado'!$A$155:$A$1048576,0),MATCH((CUADRO!I$4&amp;$E182),'Hoja de Trabajo para listado'!$A$151:$Z$151,0)),0)+IFERROR(INDEX('Hoja de Trabajo para listado'!$AB$155:$BA$1048576,MATCH($A182,'Hoja de Trabajo para listado'!$AB$155:$AB$1048576,0),MATCH((CUADRO!I$4&amp;$E182),'Hoja de Trabajo para listado'!$AB$151:$BA$151,0)),0)+IFERROR(INDEX('Hoja de Trabajo para listado'!$BC$155:$CB$1048576,MATCH($A182,'Hoja de Trabajo para listado'!$BC$155:$BC$1048576,0),MATCH((CUADRO!I$4&amp;$E182),'Hoja de Trabajo para listado'!$BC$151:$CB$151,0)),0)+IFERROR(INDEX('Hoja de Trabajo para listado'!$DE$153:$DG$274,MATCH($A182,'Hoja de Trabajo para listado'!$DE$153:$DE$1048576,0),MATCH((CUADRO!I$4&amp;$E182),'Hoja de Trabajo para listado'!$DE$151:$DG$151,0)),0)+IFERROR(INDEX('Hoja de Trabajo para listado'!$CD$155:$DC$1048576,MATCH($A182,'Hoja de Trabajo para listado'!$CD$155:$CD$1048576,0),MATCH((CUADRO!I$4&amp;$E182),'Hoja de Trabajo para listado'!$CD$151:$DC$151,0)),0)</f>
        <v>0</v>
      </c>
      <c r="J182" s="243">
        <f ca="1">+IFERROR(INDEX('Hoja de Trabajo para listado'!$A$155:$Z$1048576,MATCH($A182,'Hoja de Trabajo para listado'!$A$155:$A$1048576,0),MATCH((CUADRO!J$4&amp;$E182),'Hoja de Trabajo para listado'!$A$151:$Z$151,0)),0)+IFERROR(INDEX('Hoja de Trabajo para listado'!$AB$155:$BA$1048576,MATCH($A182,'Hoja de Trabajo para listado'!$AB$155:$AB$1048576,0),MATCH((CUADRO!J$4&amp;$E182),'Hoja de Trabajo para listado'!$AB$151:$BA$151,0)),0)+IFERROR(INDEX('Hoja de Trabajo para listado'!$BC$155:$CB$1048576,MATCH($A182,'Hoja de Trabajo para listado'!$BC$155:$BC$1048576,0),MATCH((CUADRO!J$4&amp;$E182),'Hoja de Trabajo para listado'!$BC$151:$CB$151,0)),0)+IFERROR(INDEX('Hoja de Trabajo para listado'!$DE$153:$DG$274,MATCH($A182,'Hoja de Trabajo para listado'!$DE$153:$DE$1048576,0),MATCH((CUADRO!J$4&amp;$E182),'Hoja de Trabajo para listado'!$DE$151:$DG$151,0)),0)+IFERROR(INDEX('Hoja de Trabajo para listado'!$CD$155:$DC$1048576,MATCH($A182,'Hoja de Trabajo para listado'!$CD$155:$CD$1048576,0),MATCH((CUADRO!J$4&amp;$E182),'Hoja de Trabajo para listado'!$CD$151:$DC$151,0)),0)</f>
        <v>0</v>
      </c>
      <c r="K182" s="243">
        <f ca="1">+IFERROR(INDEX('Hoja de Trabajo para listado'!$A$155:$Z$1048576,MATCH($A182,'Hoja de Trabajo para listado'!$A$155:$A$1048576,0),MATCH((CUADRO!K$4&amp;$E182),'Hoja de Trabajo para listado'!$A$151:$Z$151,0)),0)+IFERROR(INDEX('Hoja de Trabajo para listado'!$AB$155:$BA$1048576,MATCH($A182,'Hoja de Trabajo para listado'!$AB$155:$AB$1048576,0),MATCH((CUADRO!K$4&amp;$E182),'Hoja de Trabajo para listado'!$AB$151:$BA$151,0)),0)+IFERROR(INDEX('Hoja de Trabajo para listado'!$BC$155:$CB$1048576,MATCH($A182,'Hoja de Trabajo para listado'!$BC$155:$BC$1048576,0),MATCH((CUADRO!K$4&amp;$E182),'Hoja de Trabajo para listado'!$BC$151:$CB$151,0)),0)+IFERROR(INDEX('Hoja de Trabajo para listado'!$DE$153:$DG$274,MATCH($A182,'Hoja de Trabajo para listado'!$DE$153:$DE$1048576,0),MATCH((CUADRO!K$4&amp;$E182),'Hoja de Trabajo para listado'!$DE$151:$DG$151,0)),0)+IFERROR(INDEX('Hoja de Trabajo para listado'!$CD$155:$DC$1048576,MATCH($A182,'Hoja de Trabajo para listado'!$CD$155:$CD$1048576,0),MATCH((CUADRO!K$4&amp;$E182),'Hoja de Trabajo para listado'!$CD$151:$DC$151,0)),0)</f>
        <v>0</v>
      </c>
      <c r="L182" s="243">
        <f ca="1">+IFERROR(INDEX('Hoja de Trabajo para listado'!$A$155:$Z$1048576,MATCH($A182,'Hoja de Trabajo para listado'!$A$155:$A$1048576,0),MATCH((CUADRO!L$4&amp;$E182),'Hoja de Trabajo para listado'!$A$151:$Z$151,0)),0)+IFERROR(INDEX('Hoja de Trabajo para listado'!$AB$155:$BA$1048576,MATCH($A182,'Hoja de Trabajo para listado'!$AB$155:$AB$1048576,0),MATCH((CUADRO!L$4&amp;$E182),'Hoja de Trabajo para listado'!$AB$151:$BA$151,0)),0)+IFERROR(INDEX('Hoja de Trabajo para listado'!$BC$155:$CB$1048576,MATCH($A182,'Hoja de Trabajo para listado'!$BC$155:$BC$1048576,0),MATCH((CUADRO!L$4&amp;$E182),'Hoja de Trabajo para listado'!$BC$151:$CB$151,0)),0)+IFERROR(INDEX('Hoja de Trabajo para listado'!$DE$153:$DG$274,MATCH($A182,'Hoja de Trabajo para listado'!$DE$153:$DE$1048576,0),MATCH((CUADRO!L$4&amp;$E182),'Hoja de Trabajo para listado'!$DE$151:$DG$151,0)),0)+IFERROR(INDEX('Hoja de Trabajo para listado'!$CD$155:$DC$1048576,MATCH($A182,'Hoja de Trabajo para listado'!$CD$155:$CD$1048576,0),MATCH((CUADRO!L$4&amp;$E182),'Hoja de Trabajo para listado'!$CD$151:$DC$151,0)),0)</f>
        <v>0</v>
      </c>
      <c r="M182" s="243">
        <f ca="1">+IFERROR(INDEX('Hoja de Trabajo para listado'!$A$155:$Z$1048576,MATCH($A182,'Hoja de Trabajo para listado'!$A$155:$A$1048576,0),MATCH((CUADRO!M$4&amp;$E182),'Hoja de Trabajo para listado'!$A$151:$Z$151,0)),0)+IFERROR(INDEX('Hoja de Trabajo para listado'!$AB$155:$BA$1048576,MATCH($A182,'Hoja de Trabajo para listado'!$AB$155:$AB$1048576,0),MATCH((CUADRO!M$4&amp;$E182),'Hoja de Trabajo para listado'!$AB$151:$BA$151,0)),0)+IFERROR(INDEX('Hoja de Trabajo para listado'!$BC$155:$CB$1048576,MATCH($A182,'Hoja de Trabajo para listado'!$BC$155:$BC$1048576,0),MATCH((CUADRO!M$4&amp;$E182),'Hoja de Trabajo para listado'!$BC$151:$CB$151,0)),0)+IFERROR(INDEX('Hoja de Trabajo para listado'!$DE$153:$DG$274,MATCH($A182,'Hoja de Trabajo para listado'!$DE$153:$DE$1048576,0),MATCH((CUADRO!M$4&amp;$E182),'Hoja de Trabajo para listado'!$DE$151:$DG$151,0)),0)+IFERROR(INDEX('Hoja de Trabajo para listado'!$CD$155:$DC$1048576,MATCH($A182,'Hoja de Trabajo para listado'!$CD$155:$CD$1048576,0),MATCH((CUADRO!M$4&amp;$E182),'Hoja de Trabajo para listado'!$CD$151:$DC$151,0)),0)</f>
        <v>0</v>
      </c>
      <c r="N182" s="243">
        <f ca="1">+IFERROR(INDEX('Hoja de Trabajo para listado'!$A$155:$Z$1048576,MATCH($A182,'Hoja de Trabajo para listado'!$A$155:$A$1048576,0),MATCH((CUADRO!N$4&amp;$E182),'Hoja de Trabajo para listado'!$A$151:$Z$151,0)),0)+IFERROR(INDEX('Hoja de Trabajo para listado'!$AB$155:$BA$1048576,MATCH($A182,'Hoja de Trabajo para listado'!$AB$155:$AB$1048576,0),MATCH((CUADRO!N$4&amp;$E182),'Hoja de Trabajo para listado'!$AB$151:$BA$151,0)),0)+IFERROR(INDEX('Hoja de Trabajo para listado'!$BC$155:$CB$1048576,MATCH($A182,'Hoja de Trabajo para listado'!$BC$155:$BC$1048576,0),MATCH((CUADRO!N$4&amp;$E182),'Hoja de Trabajo para listado'!$BC$151:$CB$151,0)),0)+IFERROR(INDEX('Hoja de Trabajo para listado'!$DE$153:$DG$274,MATCH($A182,'Hoja de Trabajo para listado'!$DE$153:$DE$1048576,0),MATCH((CUADRO!N$4&amp;$E182),'Hoja de Trabajo para listado'!$DE$151:$DG$151,0)),0)+IFERROR(INDEX('Hoja de Trabajo para listado'!$CD$155:$DC$1048576,MATCH($A182,'Hoja de Trabajo para listado'!$CD$155:$CD$1048576,0),MATCH((CUADRO!N$4&amp;$E182),'Hoja de Trabajo para listado'!$CD$151:$DC$151,0)),0)</f>
        <v>0</v>
      </c>
      <c r="O182" s="243">
        <f ca="1">+IFERROR(INDEX('Hoja de Trabajo para listado'!$A$155:$Z$1048576,MATCH($A182,'Hoja de Trabajo para listado'!$A$155:$A$1048576,0),MATCH((CUADRO!O$4&amp;$E182),'Hoja de Trabajo para listado'!$A$151:$Z$151,0)),0)+IFERROR(INDEX('Hoja de Trabajo para listado'!$AB$155:$BA$1048576,MATCH($A182,'Hoja de Trabajo para listado'!$AB$155:$AB$1048576,0),MATCH((CUADRO!O$4&amp;$E182),'Hoja de Trabajo para listado'!$AB$151:$BA$151,0)),0)+IFERROR(INDEX('Hoja de Trabajo para listado'!$BC$155:$CB$1048576,MATCH($A182,'Hoja de Trabajo para listado'!$BC$155:$BC$1048576,0),MATCH((CUADRO!O$4&amp;$E182),'Hoja de Trabajo para listado'!$BC$151:$CB$151,0)),0)+IFERROR(INDEX('Hoja de Trabajo para listado'!$DE$153:$DG$274,MATCH($A182,'Hoja de Trabajo para listado'!$DE$153:$DE$1048576,0),MATCH((CUADRO!O$4&amp;$E182),'Hoja de Trabajo para listado'!$DE$151:$DG$151,0)),0)+IFERROR(INDEX('Hoja de Trabajo para listado'!$CD$155:$DC$1048576,MATCH($A182,'Hoja de Trabajo para listado'!$CD$155:$CD$1048576,0),MATCH((CUADRO!O$4&amp;$E182),'Hoja de Trabajo para listado'!$CD$151:$DC$151,0)),0)</f>
        <v>0</v>
      </c>
      <c r="P182" s="243">
        <f ca="1">+IFERROR(INDEX('Hoja de Trabajo para listado'!$A$155:$Z$1048576,MATCH($A182,'Hoja de Trabajo para listado'!$A$155:$A$1048576,0),MATCH((CUADRO!P$4&amp;$E182),'Hoja de Trabajo para listado'!$A$151:$Z$151,0)),0)+IFERROR(INDEX('Hoja de Trabajo para listado'!$AB$155:$BA$1048576,MATCH($A182,'Hoja de Trabajo para listado'!$AB$155:$AB$1048576,0),MATCH((CUADRO!P$4&amp;$E182),'Hoja de Trabajo para listado'!$AB$151:$BA$151,0)),0)+IFERROR(INDEX('Hoja de Trabajo para listado'!$BC$155:$CB$1048576,MATCH($A182,'Hoja de Trabajo para listado'!$BC$155:$BC$1048576,0),MATCH((CUADRO!P$4&amp;$E182),'Hoja de Trabajo para listado'!$BC$151:$CB$151,0)),0)+IFERROR(INDEX('Hoja de Trabajo para listado'!$DE$153:$DG$274,MATCH($A182,'Hoja de Trabajo para listado'!$DE$153:$DE$1048576,0),MATCH((CUADRO!P$4&amp;$E182),'Hoja de Trabajo para listado'!$DE$151:$DG$151,0)),0)+IFERROR(INDEX('Hoja de Trabajo para listado'!$CD$155:$DC$1048576,MATCH($A182,'Hoja de Trabajo para listado'!$CD$155:$CD$1048576,0),MATCH((CUADRO!P$4&amp;$E182),'Hoja de Trabajo para listado'!$CD$151:$DC$151,0)),0)</f>
        <v>0</v>
      </c>
      <c r="Q182" s="243">
        <f ca="1">+IFERROR(INDEX('Hoja de Trabajo para listado'!$A$155:$Z$1048576,MATCH($A182,'Hoja de Trabajo para listado'!$A$155:$A$1048576,0),MATCH((CUADRO!Q$4&amp;$E182),'Hoja de Trabajo para listado'!$A$151:$Z$151,0)),0)+IFERROR(INDEX('Hoja de Trabajo para listado'!$AB$155:$BA$1048576,MATCH($A182,'Hoja de Trabajo para listado'!$AB$155:$AB$1048576,0),MATCH((CUADRO!Q$4&amp;$E182),'Hoja de Trabajo para listado'!$AB$151:$BA$151,0)),0)+IFERROR(INDEX('Hoja de Trabajo para listado'!$BC$155:$CB$1048576,MATCH($A182,'Hoja de Trabajo para listado'!$BC$155:$BC$1048576,0),MATCH((CUADRO!Q$4&amp;$E182),'Hoja de Trabajo para listado'!$BC$151:$CB$151,0)),0)+IFERROR(INDEX('Hoja de Trabajo para listado'!$DE$153:$DG$274,MATCH($A182,'Hoja de Trabajo para listado'!$DE$153:$DE$1048576,0),MATCH((CUADRO!Q$4&amp;$E182),'Hoja de Trabajo para listado'!$DE$151:$DG$151,0)),0)+IFERROR(INDEX('Hoja de Trabajo para listado'!$CD$155:$DC$1048576,MATCH($A182,'Hoja de Trabajo para listado'!$CD$155:$CD$1048576,0),MATCH((CUADRO!Q$4&amp;$E182),'Hoja de Trabajo para listado'!$CD$151:$DC$151,0)),0)</f>
        <v>0</v>
      </c>
      <c r="R182" s="243">
        <f t="shared" ca="1" si="7"/>
        <v>0</v>
      </c>
      <c r="S182" s="243">
        <f ca="1">+R181+R182</f>
        <v>0</v>
      </c>
      <c r="T182" s="243">
        <f ca="1">+S182</f>
        <v>0</v>
      </c>
      <c r="U182" s="242">
        <f t="shared" si="8"/>
        <v>2</v>
      </c>
      <c r="V182" s="327" t="str">
        <f>+VLOOKUP(A182,bd_lista!$A$3:$E$592,5,FALSE)</f>
        <v>Instituciones Descentralizadas</v>
      </c>
      <c r="W182" s="398"/>
      <c r="X182" s="240">
        <f>+VLOOKUP(A182,[4]Sheet1!$A$13:$D$744,4,FALSE)</f>
        <v>16</v>
      </c>
      <c r="Y182" s="240" t="str">
        <f>+VLOOKUP(X182,bd_lista!$A$3:$C$592,3,FALSE)</f>
        <v>Ministerio de Educación</v>
      </c>
      <c r="Z182" s="288"/>
      <c r="AA182" s="317"/>
    </row>
    <row r="183" spans="1:27" ht="15" customHeight="1">
      <c r="A183" s="379">
        <v>269</v>
      </c>
      <c r="B183" s="393">
        <f>+A183</f>
        <v>269</v>
      </c>
      <c r="C183" s="245" t="str">
        <f>+VLOOKUP(A183,bd_lista!$A$3:$C$592,3,FALSE)</f>
        <v>Direc. Dptal. de Educación Potosí</v>
      </c>
      <c r="D183" s="395" t="str">
        <f>+C183</f>
        <v>Direc. Dptal. de Educación Potosí</v>
      </c>
      <c r="E183" s="245" t="s">
        <v>1303</v>
      </c>
      <c r="F183" s="241">
        <f ca="1">+IFERROR(INDEX('Hoja de Trabajo para listado'!$A$155:$Z$1048576,MATCH($A183,'Hoja de Trabajo para listado'!$A$155:$A$1048576,0),MATCH((CUADRO!F$4&amp;$E183),'Hoja de Trabajo para listado'!$A$151:$Z$151,0)),0)+IFERROR(INDEX('Hoja de Trabajo para listado'!$AB$155:$BA$1048576,MATCH($A183,'Hoja de Trabajo para listado'!$AB$155:$AB$1048576,0),MATCH((CUADRO!F$4&amp;$E183),'Hoja de Trabajo para listado'!$AB$151:$BA$151,0)),0)+IFERROR(INDEX('Hoja de Trabajo para listado'!$BC$155:$CB$1048576,MATCH($A183,'Hoja de Trabajo para listado'!$BC$155:$BC$1048576,0),MATCH((CUADRO!F$4&amp;$E183),'Hoja de Trabajo para listado'!$BC$151:$CB$151,0)),0)+IFERROR(INDEX('Hoja de Trabajo para listado'!$DE$153:$DG$274,MATCH($A183,'Hoja de Trabajo para listado'!$DE$153:$DE$1048576,0),MATCH((CUADRO!F$4&amp;$E183),'Hoja de Trabajo para listado'!$DE$151:$DG$151,0)),0)+IFERROR(INDEX('Hoja de Trabajo para listado'!$CD$155:$DC$1048576,MATCH($A183,'Hoja de Trabajo para listado'!$CD$155:$CD$1048576,0),MATCH((CUADRO!F$4&amp;$E183),'Hoja de Trabajo para listado'!$CD$151:$DC$151,0)),0)</f>
        <v>0</v>
      </c>
      <c r="G183" s="241">
        <f ca="1">+IFERROR(INDEX('Hoja de Trabajo para listado'!$A$155:$Z$1048576,MATCH($A183,'Hoja de Trabajo para listado'!$A$155:$A$1048576,0),MATCH((CUADRO!G$4&amp;$E183),'Hoja de Trabajo para listado'!$A$151:$Z$151,0)),0)+IFERROR(INDEX('Hoja de Trabajo para listado'!$AB$155:$BA$1048576,MATCH($A183,'Hoja de Trabajo para listado'!$AB$155:$AB$1048576,0),MATCH((CUADRO!G$4&amp;$E183),'Hoja de Trabajo para listado'!$AB$151:$BA$151,0)),0)+IFERROR(INDEX('Hoja de Trabajo para listado'!$BC$155:$CB$1048576,MATCH($A183,'Hoja de Trabajo para listado'!$BC$155:$BC$1048576,0),MATCH((CUADRO!G$4&amp;$E183),'Hoja de Trabajo para listado'!$BC$151:$CB$151,0)),0)+IFERROR(INDEX('Hoja de Trabajo para listado'!$DE$153:$DG$274,MATCH($A183,'Hoja de Trabajo para listado'!$DE$153:$DE$1048576,0),MATCH((CUADRO!G$4&amp;$E183),'Hoja de Trabajo para listado'!$DE$151:$DG$151,0)),0)+IFERROR(INDEX('Hoja de Trabajo para listado'!$CD$155:$DC$1048576,MATCH($A183,'Hoja de Trabajo para listado'!$CD$155:$CD$1048576,0),MATCH((CUADRO!G$4&amp;$E183),'Hoja de Trabajo para listado'!$CD$151:$DC$151,0)),0)</f>
        <v>0</v>
      </c>
      <c r="H183" s="241">
        <f ca="1">+IFERROR(INDEX('Hoja de Trabajo para listado'!$A$155:$Z$1048576,MATCH($A183,'Hoja de Trabajo para listado'!$A$155:$A$1048576,0),MATCH((CUADRO!H$4&amp;$E183),'Hoja de Trabajo para listado'!$A$151:$Z$151,0)),0)+IFERROR(INDEX('Hoja de Trabajo para listado'!$AB$155:$BA$1048576,MATCH($A183,'Hoja de Trabajo para listado'!$AB$155:$AB$1048576,0),MATCH((CUADRO!H$4&amp;$E183),'Hoja de Trabajo para listado'!$AB$151:$BA$151,0)),0)+IFERROR(INDEX('Hoja de Trabajo para listado'!$BC$155:$CB$1048576,MATCH($A183,'Hoja de Trabajo para listado'!$BC$155:$BC$1048576,0),MATCH((CUADRO!H$4&amp;$E183),'Hoja de Trabajo para listado'!$BC$151:$CB$151,0)),0)+IFERROR(INDEX('Hoja de Trabajo para listado'!$DE$153:$DG$274,MATCH($A183,'Hoja de Trabajo para listado'!$DE$153:$DE$1048576,0),MATCH((CUADRO!H$4&amp;$E183),'Hoja de Trabajo para listado'!$DE$151:$DG$151,0)),0)+IFERROR(INDEX('Hoja de Trabajo para listado'!$CD$155:$DC$1048576,MATCH($A183,'Hoja de Trabajo para listado'!$CD$155:$CD$1048576,0),MATCH((CUADRO!H$4&amp;$E183),'Hoja de Trabajo para listado'!$CD$151:$DC$151,0)),0)</f>
        <v>0</v>
      </c>
      <c r="I183" s="241">
        <f ca="1">+IFERROR(INDEX('Hoja de Trabajo para listado'!$A$155:$Z$1048576,MATCH($A183,'Hoja de Trabajo para listado'!$A$155:$A$1048576,0),MATCH((CUADRO!I$4&amp;$E183),'Hoja de Trabajo para listado'!$A$151:$Z$151,0)),0)+IFERROR(INDEX('Hoja de Trabajo para listado'!$AB$155:$BA$1048576,MATCH($A183,'Hoja de Trabajo para listado'!$AB$155:$AB$1048576,0),MATCH((CUADRO!I$4&amp;$E183),'Hoja de Trabajo para listado'!$AB$151:$BA$151,0)),0)+IFERROR(INDEX('Hoja de Trabajo para listado'!$BC$155:$CB$1048576,MATCH($A183,'Hoja de Trabajo para listado'!$BC$155:$BC$1048576,0),MATCH((CUADRO!I$4&amp;$E183),'Hoja de Trabajo para listado'!$BC$151:$CB$151,0)),0)+IFERROR(INDEX('Hoja de Trabajo para listado'!$DE$153:$DG$274,MATCH($A183,'Hoja de Trabajo para listado'!$DE$153:$DE$1048576,0),MATCH((CUADRO!I$4&amp;$E183),'Hoja de Trabajo para listado'!$DE$151:$DG$151,0)),0)+IFERROR(INDEX('Hoja de Trabajo para listado'!$CD$155:$DC$1048576,MATCH($A183,'Hoja de Trabajo para listado'!$CD$155:$CD$1048576,0),MATCH((CUADRO!I$4&amp;$E183),'Hoja de Trabajo para listado'!$CD$151:$DC$151,0)),0)</f>
        <v>0</v>
      </c>
      <c r="J183" s="241">
        <f ca="1">+IFERROR(INDEX('Hoja de Trabajo para listado'!$A$155:$Z$1048576,MATCH($A183,'Hoja de Trabajo para listado'!$A$155:$A$1048576,0),MATCH((CUADRO!J$4&amp;$E183),'Hoja de Trabajo para listado'!$A$151:$Z$151,0)),0)+IFERROR(INDEX('Hoja de Trabajo para listado'!$AB$155:$BA$1048576,MATCH($A183,'Hoja de Trabajo para listado'!$AB$155:$AB$1048576,0),MATCH((CUADRO!J$4&amp;$E183),'Hoja de Trabajo para listado'!$AB$151:$BA$151,0)),0)+IFERROR(INDEX('Hoja de Trabajo para listado'!$BC$155:$CB$1048576,MATCH($A183,'Hoja de Trabajo para listado'!$BC$155:$BC$1048576,0),MATCH((CUADRO!J$4&amp;$E183),'Hoja de Trabajo para listado'!$BC$151:$CB$151,0)),0)+IFERROR(INDEX('Hoja de Trabajo para listado'!$DE$153:$DG$274,MATCH($A183,'Hoja de Trabajo para listado'!$DE$153:$DE$1048576,0),MATCH((CUADRO!J$4&amp;$E183),'Hoja de Trabajo para listado'!$DE$151:$DG$151,0)),0)+IFERROR(INDEX('Hoja de Trabajo para listado'!$CD$155:$DC$1048576,MATCH($A183,'Hoja de Trabajo para listado'!$CD$155:$CD$1048576,0),MATCH((CUADRO!J$4&amp;$E183),'Hoja de Trabajo para listado'!$CD$151:$DC$151,0)),0)</f>
        <v>0</v>
      </c>
      <c r="K183" s="241">
        <f ca="1">+IFERROR(INDEX('Hoja de Trabajo para listado'!$A$155:$Z$1048576,MATCH($A183,'Hoja de Trabajo para listado'!$A$155:$A$1048576,0),MATCH((CUADRO!K$4&amp;$E183),'Hoja de Trabajo para listado'!$A$151:$Z$151,0)),0)+IFERROR(INDEX('Hoja de Trabajo para listado'!$AB$155:$BA$1048576,MATCH($A183,'Hoja de Trabajo para listado'!$AB$155:$AB$1048576,0),MATCH((CUADRO!K$4&amp;$E183),'Hoja de Trabajo para listado'!$AB$151:$BA$151,0)),0)+IFERROR(INDEX('Hoja de Trabajo para listado'!$BC$155:$CB$1048576,MATCH($A183,'Hoja de Trabajo para listado'!$BC$155:$BC$1048576,0),MATCH((CUADRO!K$4&amp;$E183),'Hoja de Trabajo para listado'!$BC$151:$CB$151,0)),0)+IFERROR(INDEX('Hoja de Trabajo para listado'!$DE$153:$DG$274,MATCH($A183,'Hoja de Trabajo para listado'!$DE$153:$DE$1048576,0),MATCH((CUADRO!K$4&amp;$E183),'Hoja de Trabajo para listado'!$DE$151:$DG$151,0)),0)+IFERROR(INDEX('Hoja de Trabajo para listado'!$CD$155:$DC$1048576,MATCH($A183,'Hoja de Trabajo para listado'!$CD$155:$CD$1048576,0),MATCH((CUADRO!K$4&amp;$E183),'Hoja de Trabajo para listado'!$CD$151:$DC$151,0)),0)</f>
        <v>0</v>
      </c>
      <c r="L183" s="241">
        <f ca="1">+IFERROR(INDEX('Hoja de Trabajo para listado'!$A$155:$Z$1048576,MATCH($A183,'Hoja de Trabajo para listado'!$A$155:$A$1048576,0),MATCH((CUADRO!L$4&amp;$E183),'Hoja de Trabajo para listado'!$A$151:$Z$151,0)),0)+IFERROR(INDEX('Hoja de Trabajo para listado'!$AB$155:$BA$1048576,MATCH($A183,'Hoja de Trabajo para listado'!$AB$155:$AB$1048576,0),MATCH((CUADRO!L$4&amp;$E183),'Hoja de Trabajo para listado'!$AB$151:$BA$151,0)),0)+IFERROR(INDEX('Hoja de Trabajo para listado'!$BC$155:$CB$1048576,MATCH($A183,'Hoja de Trabajo para listado'!$BC$155:$BC$1048576,0),MATCH((CUADRO!L$4&amp;$E183),'Hoja de Trabajo para listado'!$BC$151:$CB$151,0)),0)+IFERROR(INDEX('Hoja de Trabajo para listado'!$DE$153:$DG$274,MATCH($A183,'Hoja de Trabajo para listado'!$DE$153:$DE$1048576,0),MATCH((CUADRO!L$4&amp;$E183),'Hoja de Trabajo para listado'!$DE$151:$DG$151,0)),0)+IFERROR(INDEX('Hoja de Trabajo para listado'!$CD$155:$DC$1048576,MATCH($A183,'Hoja de Trabajo para listado'!$CD$155:$CD$1048576,0),MATCH((CUADRO!L$4&amp;$E183),'Hoja de Trabajo para listado'!$CD$151:$DC$151,0)),0)</f>
        <v>0</v>
      </c>
      <c r="M183" s="241">
        <f ca="1">+IFERROR(INDEX('Hoja de Trabajo para listado'!$A$155:$Z$1048576,MATCH($A183,'Hoja de Trabajo para listado'!$A$155:$A$1048576,0),MATCH((CUADRO!M$4&amp;$E183),'Hoja de Trabajo para listado'!$A$151:$Z$151,0)),0)+IFERROR(INDEX('Hoja de Trabajo para listado'!$AB$155:$BA$1048576,MATCH($A183,'Hoja de Trabajo para listado'!$AB$155:$AB$1048576,0),MATCH((CUADRO!M$4&amp;$E183),'Hoja de Trabajo para listado'!$AB$151:$BA$151,0)),0)+IFERROR(INDEX('Hoja de Trabajo para listado'!$BC$155:$CB$1048576,MATCH($A183,'Hoja de Trabajo para listado'!$BC$155:$BC$1048576,0),MATCH((CUADRO!M$4&amp;$E183),'Hoja de Trabajo para listado'!$BC$151:$CB$151,0)),0)+IFERROR(INDEX('Hoja de Trabajo para listado'!$DE$153:$DG$274,MATCH($A183,'Hoja de Trabajo para listado'!$DE$153:$DE$1048576,0),MATCH((CUADRO!M$4&amp;$E183),'Hoja de Trabajo para listado'!$DE$151:$DG$151,0)),0)+IFERROR(INDEX('Hoja de Trabajo para listado'!$CD$155:$DC$1048576,MATCH($A183,'Hoja de Trabajo para listado'!$CD$155:$CD$1048576,0),MATCH((CUADRO!M$4&amp;$E183),'Hoja de Trabajo para listado'!$CD$151:$DC$151,0)),0)</f>
        <v>0</v>
      </c>
      <c r="N183" s="241">
        <f ca="1">+IFERROR(INDEX('Hoja de Trabajo para listado'!$A$155:$Z$1048576,MATCH($A183,'Hoja de Trabajo para listado'!$A$155:$A$1048576,0),MATCH((CUADRO!N$4&amp;$E183),'Hoja de Trabajo para listado'!$A$151:$Z$151,0)),0)+IFERROR(INDEX('Hoja de Trabajo para listado'!$AB$155:$BA$1048576,MATCH($A183,'Hoja de Trabajo para listado'!$AB$155:$AB$1048576,0),MATCH((CUADRO!N$4&amp;$E183),'Hoja de Trabajo para listado'!$AB$151:$BA$151,0)),0)+IFERROR(INDEX('Hoja de Trabajo para listado'!$BC$155:$CB$1048576,MATCH($A183,'Hoja de Trabajo para listado'!$BC$155:$BC$1048576,0),MATCH((CUADRO!N$4&amp;$E183),'Hoja de Trabajo para listado'!$BC$151:$CB$151,0)),0)+IFERROR(INDEX('Hoja de Trabajo para listado'!$DE$153:$DG$274,MATCH($A183,'Hoja de Trabajo para listado'!$DE$153:$DE$1048576,0),MATCH((CUADRO!N$4&amp;$E183),'Hoja de Trabajo para listado'!$DE$151:$DG$151,0)),0)+IFERROR(INDEX('Hoja de Trabajo para listado'!$CD$155:$DC$1048576,MATCH($A183,'Hoja de Trabajo para listado'!$CD$155:$CD$1048576,0),MATCH((CUADRO!N$4&amp;$E183),'Hoja de Trabajo para listado'!$CD$151:$DC$151,0)),0)</f>
        <v>0</v>
      </c>
      <c r="O183" s="241">
        <f ca="1">+IFERROR(INDEX('Hoja de Trabajo para listado'!$A$155:$Z$1048576,MATCH($A183,'Hoja de Trabajo para listado'!$A$155:$A$1048576,0),MATCH((CUADRO!O$4&amp;$E183),'Hoja de Trabajo para listado'!$A$151:$Z$151,0)),0)+IFERROR(INDEX('Hoja de Trabajo para listado'!$AB$155:$BA$1048576,MATCH($A183,'Hoja de Trabajo para listado'!$AB$155:$AB$1048576,0),MATCH((CUADRO!O$4&amp;$E183),'Hoja de Trabajo para listado'!$AB$151:$BA$151,0)),0)+IFERROR(INDEX('Hoja de Trabajo para listado'!$BC$155:$CB$1048576,MATCH($A183,'Hoja de Trabajo para listado'!$BC$155:$BC$1048576,0),MATCH((CUADRO!O$4&amp;$E183),'Hoja de Trabajo para listado'!$BC$151:$CB$151,0)),0)+IFERROR(INDEX('Hoja de Trabajo para listado'!$DE$153:$DG$274,MATCH($A183,'Hoja de Trabajo para listado'!$DE$153:$DE$1048576,0),MATCH((CUADRO!O$4&amp;$E183),'Hoja de Trabajo para listado'!$DE$151:$DG$151,0)),0)+IFERROR(INDEX('Hoja de Trabajo para listado'!$CD$155:$DC$1048576,MATCH($A183,'Hoja de Trabajo para listado'!$CD$155:$CD$1048576,0),MATCH((CUADRO!O$4&amp;$E183),'Hoja de Trabajo para listado'!$CD$151:$DC$151,0)),0)</f>
        <v>0</v>
      </c>
      <c r="P183" s="241">
        <f ca="1">+IFERROR(INDEX('Hoja de Trabajo para listado'!$A$155:$Z$1048576,MATCH($A183,'Hoja de Trabajo para listado'!$A$155:$A$1048576,0),MATCH((CUADRO!P$4&amp;$E183),'Hoja de Trabajo para listado'!$A$151:$Z$151,0)),0)+IFERROR(INDEX('Hoja de Trabajo para listado'!$AB$155:$BA$1048576,MATCH($A183,'Hoja de Trabajo para listado'!$AB$155:$AB$1048576,0),MATCH((CUADRO!P$4&amp;$E183),'Hoja de Trabajo para listado'!$AB$151:$BA$151,0)),0)+IFERROR(INDEX('Hoja de Trabajo para listado'!$BC$155:$CB$1048576,MATCH($A183,'Hoja de Trabajo para listado'!$BC$155:$BC$1048576,0),MATCH((CUADRO!P$4&amp;$E183),'Hoja de Trabajo para listado'!$BC$151:$CB$151,0)),0)+IFERROR(INDEX('Hoja de Trabajo para listado'!$DE$153:$DG$274,MATCH($A183,'Hoja de Trabajo para listado'!$DE$153:$DE$1048576,0),MATCH((CUADRO!P$4&amp;$E183),'Hoja de Trabajo para listado'!$DE$151:$DG$151,0)),0)+IFERROR(INDEX('Hoja de Trabajo para listado'!$CD$155:$DC$1048576,MATCH($A183,'Hoja de Trabajo para listado'!$CD$155:$CD$1048576,0),MATCH((CUADRO!P$4&amp;$E183),'Hoja de Trabajo para listado'!$CD$151:$DC$151,0)),0)</f>
        <v>0</v>
      </c>
      <c r="Q183" s="241">
        <f ca="1">+IFERROR(INDEX('Hoja de Trabajo para listado'!$A$155:$Z$1048576,MATCH($A183,'Hoja de Trabajo para listado'!$A$155:$A$1048576,0),MATCH((CUADRO!Q$4&amp;$E183),'Hoja de Trabajo para listado'!$A$151:$Z$151,0)),0)+IFERROR(INDEX('Hoja de Trabajo para listado'!$AB$155:$BA$1048576,MATCH($A183,'Hoja de Trabajo para listado'!$AB$155:$AB$1048576,0),MATCH((CUADRO!Q$4&amp;$E183),'Hoja de Trabajo para listado'!$AB$151:$BA$151,0)),0)+IFERROR(INDEX('Hoja de Trabajo para listado'!$BC$155:$CB$1048576,MATCH($A183,'Hoja de Trabajo para listado'!$BC$155:$BC$1048576,0),MATCH((CUADRO!Q$4&amp;$E183),'Hoja de Trabajo para listado'!$BC$151:$CB$151,0)),0)+IFERROR(INDEX('Hoja de Trabajo para listado'!$DE$153:$DG$274,MATCH($A183,'Hoja de Trabajo para listado'!$DE$153:$DE$1048576,0),MATCH((CUADRO!Q$4&amp;$E183),'Hoja de Trabajo para listado'!$DE$151:$DG$151,0)),0)+IFERROR(INDEX('Hoja de Trabajo para listado'!$CD$155:$DC$1048576,MATCH($A183,'Hoja de Trabajo para listado'!$CD$155:$CD$1048576,0),MATCH((CUADRO!Q$4&amp;$E183),'Hoja de Trabajo para listado'!$CD$151:$DC$151,0)),0)</f>
        <v>0</v>
      </c>
      <c r="R183" s="241">
        <f t="shared" ca="1" si="7"/>
        <v>0</v>
      </c>
      <c r="S183" s="241"/>
      <c r="T183" s="241">
        <f ca="1">+T184</f>
        <v>103464.02</v>
      </c>
      <c r="U183" s="240">
        <f t="shared" si="8"/>
        <v>1</v>
      </c>
      <c r="V183" s="327" t="str">
        <f>+VLOOKUP(A183,bd_lista!$A$3:$E$592,5,FALSE)</f>
        <v>Instituciones Descentralizadas</v>
      </c>
      <c r="W183" s="397" t="str">
        <f>+V183</f>
        <v>Instituciones Descentralizadas</v>
      </c>
      <c r="X183" s="240">
        <f>+VLOOKUP(A183,[4]Sheet1!$A$13:$D$744,4,FALSE)</f>
        <v>16</v>
      </c>
      <c r="Y183" s="240" t="str">
        <f>+VLOOKUP(X183,bd_lista!$A$3:$C$592,3,FALSE)</f>
        <v>Ministerio de Educación</v>
      </c>
      <c r="Z183" s="290">
        <f>+X183</f>
        <v>16</v>
      </c>
      <c r="AA183" s="315" t="str">
        <f>+Y183</f>
        <v>Ministerio de Educación</v>
      </c>
    </row>
    <row r="184" spans="1:27" ht="15" customHeight="1">
      <c r="A184" s="378">
        <v>269</v>
      </c>
      <c r="B184" s="394"/>
      <c r="C184" s="327" t="str">
        <f>+VLOOKUP(A184,bd_lista!$A$3:$C$592,3,FALSE)</f>
        <v>Direc. Dptal. de Educación Potosí</v>
      </c>
      <c r="D184" s="396"/>
      <c r="E184" s="327" t="s">
        <v>1304</v>
      </c>
      <c r="F184" s="243">
        <f ca="1">+IFERROR(INDEX('Hoja de Trabajo para listado'!$A$155:$Z$1048576,MATCH($A184,'Hoja de Trabajo para listado'!$A$155:$A$1048576,0),MATCH((CUADRO!F$4&amp;$E184),'Hoja de Trabajo para listado'!$A$151:$Z$151,0)),0)+IFERROR(INDEX('Hoja de Trabajo para listado'!$AB$155:$BA$1048576,MATCH($A184,'Hoja de Trabajo para listado'!$AB$155:$AB$1048576,0),MATCH((CUADRO!F$4&amp;$E184),'Hoja de Trabajo para listado'!$AB$151:$BA$151,0)),0)+IFERROR(INDEX('Hoja de Trabajo para listado'!$BC$155:$CB$1048576,MATCH($A184,'Hoja de Trabajo para listado'!$BC$155:$BC$1048576,0),MATCH((CUADRO!F$4&amp;$E184),'Hoja de Trabajo para listado'!$BC$151:$CB$151,0)),0)+IFERROR(INDEX('Hoja de Trabajo para listado'!$DE$153:$DG$274,MATCH($A184,'Hoja de Trabajo para listado'!$DE$153:$DE$1048576,0),MATCH((CUADRO!F$4&amp;$E184),'Hoja de Trabajo para listado'!$DE$151:$DG$151,0)),0)+IFERROR(INDEX('Hoja de Trabajo para listado'!$CD$155:$DC$1048576,MATCH($A184,'Hoja de Trabajo para listado'!$CD$155:$CD$1048576,0),MATCH((CUADRO!F$4&amp;$E184),'Hoja de Trabajo para listado'!$CD$151:$DC$151,0)),0)</f>
        <v>0</v>
      </c>
      <c r="G184" s="243">
        <f ca="1">+IFERROR(INDEX('Hoja de Trabajo para listado'!$A$155:$Z$1048576,MATCH($A184,'Hoja de Trabajo para listado'!$A$155:$A$1048576,0),MATCH((CUADRO!G$4&amp;$E184),'Hoja de Trabajo para listado'!$A$151:$Z$151,0)),0)+IFERROR(INDEX('Hoja de Trabajo para listado'!$AB$155:$BA$1048576,MATCH($A184,'Hoja de Trabajo para listado'!$AB$155:$AB$1048576,0),MATCH((CUADRO!G$4&amp;$E184),'Hoja de Trabajo para listado'!$AB$151:$BA$151,0)),0)+IFERROR(INDEX('Hoja de Trabajo para listado'!$BC$155:$CB$1048576,MATCH($A184,'Hoja de Trabajo para listado'!$BC$155:$BC$1048576,0),MATCH((CUADRO!G$4&amp;$E184),'Hoja de Trabajo para listado'!$BC$151:$CB$151,0)),0)+IFERROR(INDEX('Hoja de Trabajo para listado'!$DE$153:$DG$274,MATCH($A184,'Hoja de Trabajo para listado'!$DE$153:$DE$1048576,0),MATCH((CUADRO!G$4&amp;$E184),'Hoja de Trabajo para listado'!$DE$151:$DG$151,0)),0)+IFERROR(INDEX('Hoja de Trabajo para listado'!$CD$155:$DC$1048576,MATCH($A184,'Hoja de Trabajo para listado'!$CD$155:$CD$1048576,0),MATCH((CUADRO!G$4&amp;$E184),'Hoja de Trabajo para listado'!$CD$151:$DC$151,0)),0)</f>
        <v>0</v>
      </c>
      <c r="H184" s="243">
        <f ca="1">+IFERROR(INDEX('Hoja de Trabajo para listado'!$A$155:$Z$1048576,MATCH($A184,'Hoja de Trabajo para listado'!$A$155:$A$1048576,0),MATCH((CUADRO!H$4&amp;$E184),'Hoja de Trabajo para listado'!$A$151:$Z$151,0)),0)+IFERROR(INDEX('Hoja de Trabajo para listado'!$AB$155:$BA$1048576,MATCH($A184,'Hoja de Trabajo para listado'!$AB$155:$AB$1048576,0),MATCH((CUADRO!H$4&amp;$E184),'Hoja de Trabajo para listado'!$AB$151:$BA$151,0)),0)+IFERROR(INDEX('Hoja de Trabajo para listado'!$BC$155:$CB$1048576,MATCH($A184,'Hoja de Trabajo para listado'!$BC$155:$BC$1048576,0),MATCH((CUADRO!H$4&amp;$E184),'Hoja de Trabajo para listado'!$BC$151:$CB$151,0)),0)+IFERROR(INDEX('Hoja de Trabajo para listado'!$DE$153:$DG$274,MATCH($A184,'Hoja de Trabajo para listado'!$DE$153:$DE$1048576,0),MATCH((CUADRO!H$4&amp;$E184),'Hoja de Trabajo para listado'!$DE$151:$DG$151,0)),0)+IFERROR(INDEX('Hoja de Trabajo para listado'!$CD$155:$DC$1048576,MATCH($A184,'Hoja de Trabajo para listado'!$CD$155:$CD$1048576,0),MATCH((CUADRO!H$4&amp;$E184),'Hoja de Trabajo para listado'!$CD$151:$DC$151,0)),0)</f>
        <v>0</v>
      </c>
      <c r="I184" s="243">
        <f ca="1">+IFERROR(INDEX('Hoja de Trabajo para listado'!$A$155:$Z$1048576,MATCH($A184,'Hoja de Trabajo para listado'!$A$155:$A$1048576,0),MATCH((CUADRO!I$4&amp;$E184),'Hoja de Trabajo para listado'!$A$151:$Z$151,0)),0)+IFERROR(INDEX('Hoja de Trabajo para listado'!$AB$155:$BA$1048576,MATCH($A184,'Hoja de Trabajo para listado'!$AB$155:$AB$1048576,0),MATCH((CUADRO!I$4&amp;$E184),'Hoja de Trabajo para listado'!$AB$151:$BA$151,0)),0)+IFERROR(INDEX('Hoja de Trabajo para listado'!$BC$155:$CB$1048576,MATCH($A184,'Hoja de Trabajo para listado'!$BC$155:$BC$1048576,0),MATCH((CUADRO!I$4&amp;$E184),'Hoja de Trabajo para listado'!$BC$151:$CB$151,0)),0)+IFERROR(INDEX('Hoja de Trabajo para listado'!$DE$153:$DG$274,MATCH($A184,'Hoja de Trabajo para listado'!$DE$153:$DE$1048576,0),MATCH((CUADRO!I$4&amp;$E184),'Hoja de Trabajo para listado'!$DE$151:$DG$151,0)),0)+IFERROR(INDEX('Hoja de Trabajo para listado'!$CD$155:$DC$1048576,MATCH($A184,'Hoja de Trabajo para listado'!$CD$155:$CD$1048576,0),MATCH((CUADRO!I$4&amp;$E184),'Hoja de Trabajo para listado'!$CD$151:$DC$151,0)),0)</f>
        <v>2182.25</v>
      </c>
      <c r="J184" s="243">
        <f ca="1">+IFERROR(INDEX('Hoja de Trabajo para listado'!$A$155:$Z$1048576,MATCH($A184,'Hoja de Trabajo para listado'!$A$155:$A$1048576,0),MATCH((CUADRO!J$4&amp;$E184),'Hoja de Trabajo para listado'!$A$151:$Z$151,0)),0)+IFERROR(INDEX('Hoja de Trabajo para listado'!$AB$155:$BA$1048576,MATCH($A184,'Hoja de Trabajo para listado'!$AB$155:$AB$1048576,0),MATCH((CUADRO!J$4&amp;$E184),'Hoja de Trabajo para listado'!$AB$151:$BA$151,0)),0)+IFERROR(INDEX('Hoja de Trabajo para listado'!$BC$155:$CB$1048576,MATCH($A184,'Hoja de Trabajo para listado'!$BC$155:$BC$1048576,0),MATCH((CUADRO!J$4&amp;$E184),'Hoja de Trabajo para listado'!$BC$151:$CB$151,0)),0)+IFERROR(INDEX('Hoja de Trabajo para listado'!$DE$153:$DG$274,MATCH($A184,'Hoja de Trabajo para listado'!$DE$153:$DE$1048576,0),MATCH((CUADRO!J$4&amp;$E184),'Hoja de Trabajo para listado'!$DE$151:$DG$151,0)),0)+IFERROR(INDEX('Hoja de Trabajo para listado'!$CD$155:$DC$1048576,MATCH($A184,'Hoja de Trabajo para listado'!$CD$155:$CD$1048576,0),MATCH((CUADRO!J$4&amp;$E184),'Hoja de Trabajo para listado'!$CD$151:$DC$151,0)),0)</f>
        <v>0</v>
      </c>
      <c r="K184" s="243">
        <f ca="1">+IFERROR(INDEX('Hoja de Trabajo para listado'!$A$155:$Z$1048576,MATCH($A184,'Hoja de Trabajo para listado'!$A$155:$A$1048576,0),MATCH((CUADRO!K$4&amp;$E184),'Hoja de Trabajo para listado'!$A$151:$Z$151,0)),0)+IFERROR(INDEX('Hoja de Trabajo para listado'!$AB$155:$BA$1048576,MATCH($A184,'Hoja de Trabajo para listado'!$AB$155:$AB$1048576,0),MATCH((CUADRO!K$4&amp;$E184),'Hoja de Trabajo para listado'!$AB$151:$BA$151,0)),0)+IFERROR(INDEX('Hoja de Trabajo para listado'!$BC$155:$CB$1048576,MATCH($A184,'Hoja de Trabajo para listado'!$BC$155:$BC$1048576,0),MATCH((CUADRO!K$4&amp;$E184),'Hoja de Trabajo para listado'!$BC$151:$CB$151,0)),0)+IFERROR(INDEX('Hoja de Trabajo para listado'!$DE$153:$DG$274,MATCH($A184,'Hoja de Trabajo para listado'!$DE$153:$DE$1048576,0),MATCH((CUADRO!K$4&amp;$E184),'Hoja de Trabajo para listado'!$DE$151:$DG$151,0)),0)+IFERROR(INDEX('Hoja de Trabajo para listado'!$CD$155:$DC$1048576,MATCH($A184,'Hoja de Trabajo para listado'!$CD$155:$CD$1048576,0),MATCH((CUADRO!K$4&amp;$E184),'Hoja de Trabajo para listado'!$CD$151:$DC$151,0)),0)</f>
        <v>0</v>
      </c>
      <c r="L184" s="243">
        <f ca="1">+IFERROR(INDEX('Hoja de Trabajo para listado'!$A$155:$Z$1048576,MATCH($A184,'Hoja de Trabajo para listado'!$A$155:$A$1048576,0),MATCH((CUADRO!L$4&amp;$E184),'Hoja de Trabajo para listado'!$A$151:$Z$151,0)),0)+IFERROR(INDEX('Hoja de Trabajo para listado'!$AB$155:$BA$1048576,MATCH($A184,'Hoja de Trabajo para listado'!$AB$155:$AB$1048576,0),MATCH((CUADRO!L$4&amp;$E184),'Hoja de Trabajo para listado'!$AB$151:$BA$151,0)),0)+IFERROR(INDEX('Hoja de Trabajo para listado'!$BC$155:$CB$1048576,MATCH($A184,'Hoja de Trabajo para listado'!$BC$155:$BC$1048576,0),MATCH((CUADRO!L$4&amp;$E184),'Hoja de Trabajo para listado'!$BC$151:$CB$151,0)),0)+IFERROR(INDEX('Hoja de Trabajo para listado'!$DE$153:$DG$274,MATCH($A184,'Hoja de Trabajo para listado'!$DE$153:$DE$1048576,0),MATCH((CUADRO!L$4&amp;$E184),'Hoja de Trabajo para listado'!$DE$151:$DG$151,0)),0)+IFERROR(INDEX('Hoja de Trabajo para listado'!$CD$155:$DC$1048576,MATCH($A184,'Hoja de Trabajo para listado'!$CD$155:$CD$1048576,0),MATCH((CUADRO!L$4&amp;$E184),'Hoja de Trabajo para listado'!$CD$151:$DC$151,0)),0)</f>
        <v>0</v>
      </c>
      <c r="M184" s="243">
        <f ca="1">+IFERROR(INDEX('Hoja de Trabajo para listado'!$A$155:$Z$1048576,MATCH($A184,'Hoja de Trabajo para listado'!$A$155:$A$1048576,0),MATCH((CUADRO!M$4&amp;$E184),'Hoja de Trabajo para listado'!$A$151:$Z$151,0)),0)+IFERROR(INDEX('Hoja de Trabajo para listado'!$AB$155:$BA$1048576,MATCH($A184,'Hoja de Trabajo para listado'!$AB$155:$AB$1048576,0),MATCH((CUADRO!M$4&amp;$E184),'Hoja de Trabajo para listado'!$AB$151:$BA$151,0)),0)+IFERROR(INDEX('Hoja de Trabajo para listado'!$BC$155:$CB$1048576,MATCH($A184,'Hoja de Trabajo para listado'!$BC$155:$BC$1048576,0),MATCH((CUADRO!M$4&amp;$E184),'Hoja de Trabajo para listado'!$BC$151:$CB$151,0)),0)+IFERROR(INDEX('Hoja de Trabajo para listado'!$DE$153:$DG$274,MATCH($A184,'Hoja de Trabajo para listado'!$DE$153:$DE$1048576,0),MATCH((CUADRO!M$4&amp;$E184),'Hoja de Trabajo para listado'!$DE$151:$DG$151,0)),0)+IFERROR(INDEX('Hoja de Trabajo para listado'!$CD$155:$DC$1048576,MATCH($A184,'Hoja de Trabajo para listado'!$CD$155:$CD$1048576,0),MATCH((CUADRO!M$4&amp;$E184),'Hoja de Trabajo para listado'!$CD$151:$DC$151,0)),0)</f>
        <v>0</v>
      </c>
      <c r="N184" s="243">
        <f ca="1">+IFERROR(INDEX('Hoja de Trabajo para listado'!$A$155:$Z$1048576,MATCH($A184,'Hoja de Trabajo para listado'!$A$155:$A$1048576,0),MATCH((CUADRO!N$4&amp;$E184),'Hoja de Trabajo para listado'!$A$151:$Z$151,0)),0)+IFERROR(INDEX('Hoja de Trabajo para listado'!$AB$155:$BA$1048576,MATCH($A184,'Hoja de Trabajo para listado'!$AB$155:$AB$1048576,0),MATCH((CUADRO!N$4&amp;$E184),'Hoja de Trabajo para listado'!$AB$151:$BA$151,0)),0)+IFERROR(INDEX('Hoja de Trabajo para listado'!$BC$155:$CB$1048576,MATCH($A184,'Hoja de Trabajo para listado'!$BC$155:$BC$1048576,0),MATCH((CUADRO!N$4&amp;$E184),'Hoja de Trabajo para listado'!$BC$151:$CB$151,0)),0)+IFERROR(INDEX('Hoja de Trabajo para listado'!$DE$153:$DG$274,MATCH($A184,'Hoja de Trabajo para listado'!$DE$153:$DE$1048576,0),MATCH((CUADRO!N$4&amp;$E184),'Hoja de Trabajo para listado'!$DE$151:$DG$151,0)),0)+IFERROR(INDEX('Hoja de Trabajo para listado'!$CD$155:$DC$1048576,MATCH($A184,'Hoja de Trabajo para listado'!$CD$155:$CD$1048576,0),MATCH((CUADRO!N$4&amp;$E184),'Hoja de Trabajo para listado'!$CD$151:$DC$151,0)),0)</f>
        <v>75496.510000000009</v>
      </c>
      <c r="O184" s="243">
        <f ca="1">+IFERROR(INDEX('Hoja de Trabajo para listado'!$A$155:$Z$1048576,MATCH($A184,'Hoja de Trabajo para listado'!$A$155:$A$1048576,0),MATCH((CUADRO!O$4&amp;$E184),'Hoja de Trabajo para listado'!$A$151:$Z$151,0)),0)+IFERROR(INDEX('Hoja de Trabajo para listado'!$AB$155:$BA$1048576,MATCH($A184,'Hoja de Trabajo para listado'!$AB$155:$AB$1048576,0),MATCH((CUADRO!O$4&amp;$E184),'Hoja de Trabajo para listado'!$AB$151:$BA$151,0)),0)+IFERROR(INDEX('Hoja de Trabajo para listado'!$BC$155:$CB$1048576,MATCH($A184,'Hoja de Trabajo para listado'!$BC$155:$BC$1048576,0),MATCH((CUADRO!O$4&amp;$E184),'Hoja de Trabajo para listado'!$BC$151:$CB$151,0)),0)+IFERROR(INDEX('Hoja de Trabajo para listado'!$DE$153:$DG$274,MATCH($A184,'Hoja de Trabajo para listado'!$DE$153:$DE$1048576,0),MATCH((CUADRO!O$4&amp;$E184),'Hoja de Trabajo para listado'!$DE$151:$DG$151,0)),0)+IFERROR(INDEX('Hoja de Trabajo para listado'!$CD$155:$DC$1048576,MATCH($A184,'Hoja de Trabajo para listado'!$CD$155:$CD$1048576,0),MATCH((CUADRO!O$4&amp;$E184),'Hoja de Trabajo para listado'!$CD$151:$DC$151,0)),0)</f>
        <v>25785.26</v>
      </c>
      <c r="P184" s="243">
        <f ca="1">+IFERROR(INDEX('Hoja de Trabajo para listado'!$A$155:$Z$1048576,MATCH($A184,'Hoja de Trabajo para listado'!$A$155:$A$1048576,0),MATCH((CUADRO!P$4&amp;$E184),'Hoja de Trabajo para listado'!$A$151:$Z$151,0)),0)+IFERROR(INDEX('Hoja de Trabajo para listado'!$AB$155:$BA$1048576,MATCH($A184,'Hoja de Trabajo para listado'!$AB$155:$AB$1048576,0),MATCH((CUADRO!P$4&amp;$E184),'Hoja de Trabajo para listado'!$AB$151:$BA$151,0)),0)+IFERROR(INDEX('Hoja de Trabajo para listado'!$BC$155:$CB$1048576,MATCH($A184,'Hoja de Trabajo para listado'!$BC$155:$BC$1048576,0),MATCH((CUADRO!P$4&amp;$E184),'Hoja de Trabajo para listado'!$BC$151:$CB$151,0)),0)+IFERROR(INDEX('Hoja de Trabajo para listado'!$DE$153:$DG$274,MATCH($A184,'Hoja de Trabajo para listado'!$DE$153:$DE$1048576,0),MATCH((CUADRO!P$4&amp;$E184),'Hoja de Trabajo para listado'!$DE$151:$DG$151,0)),0)+IFERROR(INDEX('Hoja de Trabajo para listado'!$CD$155:$DC$1048576,MATCH($A184,'Hoja de Trabajo para listado'!$CD$155:$CD$1048576,0),MATCH((CUADRO!P$4&amp;$E184),'Hoja de Trabajo para listado'!$CD$151:$DC$151,0)),0)</f>
        <v>0</v>
      </c>
      <c r="Q184" s="243">
        <f ca="1">+IFERROR(INDEX('Hoja de Trabajo para listado'!$A$155:$Z$1048576,MATCH($A184,'Hoja de Trabajo para listado'!$A$155:$A$1048576,0),MATCH((CUADRO!Q$4&amp;$E184),'Hoja de Trabajo para listado'!$A$151:$Z$151,0)),0)+IFERROR(INDEX('Hoja de Trabajo para listado'!$AB$155:$BA$1048576,MATCH($A184,'Hoja de Trabajo para listado'!$AB$155:$AB$1048576,0),MATCH((CUADRO!Q$4&amp;$E184),'Hoja de Trabajo para listado'!$AB$151:$BA$151,0)),0)+IFERROR(INDEX('Hoja de Trabajo para listado'!$BC$155:$CB$1048576,MATCH($A184,'Hoja de Trabajo para listado'!$BC$155:$BC$1048576,0),MATCH((CUADRO!Q$4&amp;$E184),'Hoja de Trabajo para listado'!$BC$151:$CB$151,0)),0)+IFERROR(INDEX('Hoja de Trabajo para listado'!$DE$153:$DG$274,MATCH($A184,'Hoja de Trabajo para listado'!$DE$153:$DE$1048576,0),MATCH((CUADRO!Q$4&amp;$E184),'Hoja de Trabajo para listado'!$DE$151:$DG$151,0)),0)+IFERROR(INDEX('Hoja de Trabajo para listado'!$CD$155:$DC$1048576,MATCH($A184,'Hoja de Trabajo para listado'!$CD$155:$CD$1048576,0),MATCH((CUADRO!Q$4&amp;$E184),'Hoja de Trabajo para listado'!$CD$151:$DC$151,0)),0)</f>
        <v>0</v>
      </c>
      <c r="R184" s="243">
        <f t="shared" ca="1" si="7"/>
        <v>103464.02</v>
      </c>
      <c r="S184" s="243">
        <f ca="1">+R183+R184</f>
        <v>103464.02</v>
      </c>
      <c r="T184" s="243">
        <f ca="1">+S184</f>
        <v>103464.02</v>
      </c>
      <c r="U184" s="242">
        <f t="shared" si="8"/>
        <v>2</v>
      </c>
      <c r="V184" s="327" t="str">
        <f>+VLOOKUP(A184,bd_lista!$A$3:$E$592,5,FALSE)</f>
        <v>Instituciones Descentralizadas</v>
      </c>
      <c r="W184" s="398"/>
      <c r="X184" s="240">
        <f>+VLOOKUP(A184,[4]Sheet1!$A$13:$D$744,4,FALSE)</f>
        <v>16</v>
      </c>
      <c r="Y184" s="240" t="str">
        <f>+VLOOKUP(X184,bd_lista!$A$3:$C$592,3,FALSE)</f>
        <v>Ministerio de Educación</v>
      </c>
      <c r="Z184" s="288"/>
      <c r="AA184" s="317"/>
    </row>
    <row r="185" spans="1:27" s="377" customFormat="1" ht="15" hidden="1" customHeight="1">
      <c r="A185" s="379">
        <v>270</v>
      </c>
      <c r="B185" s="393">
        <f>+A185</f>
        <v>270</v>
      </c>
      <c r="C185" s="245" t="str">
        <f>+VLOOKUP(A185,bd_lista!$A$3:$C$592,3,FALSE)</f>
        <v>Direc. Dptal. de Educación Tarija</v>
      </c>
      <c r="D185" s="395" t="str">
        <f>+C185</f>
        <v>Direc. Dptal. de Educación Tarija</v>
      </c>
      <c r="E185" s="245" t="s">
        <v>1303</v>
      </c>
      <c r="F185" s="241">
        <f ca="1">+IFERROR(INDEX('Hoja de Trabajo para listado'!$A$155:$Z$1048576,MATCH($A185,'Hoja de Trabajo para listado'!$A$155:$A$1048576,0),MATCH((CUADRO!F$4&amp;$E185),'Hoja de Trabajo para listado'!$A$151:$Z$151,0)),0)+IFERROR(INDEX('Hoja de Trabajo para listado'!$AB$155:$BA$1048576,MATCH($A185,'Hoja de Trabajo para listado'!$AB$155:$AB$1048576,0),MATCH((CUADRO!F$4&amp;$E185),'Hoja de Trabajo para listado'!$AB$151:$BA$151,0)),0)+IFERROR(INDEX('Hoja de Trabajo para listado'!$BC$155:$CB$1048576,MATCH($A185,'Hoja de Trabajo para listado'!$BC$155:$BC$1048576,0),MATCH((CUADRO!F$4&amp;$E185),'Hoja de Trabajo para listado'!$BC$151:$CB$151,0)),0)+IFERROR(INDEX('Hoja de Trabajo para listado'!$DE$153:$DG$274,MATCH($A185,'Hoja de Trabajo para listado'!$DE$153:$DE$1048576,0),MATCH((CUADRO!F$4&amp;$E185),'Hoja de Trabajo para listado'!$DE$151:$DG$151,0)),0)+IFERROR(INDEX('Hoja de Trabajo para listado'!$CD$155:$DC$1048576,MATCH($A185,'Hoja de Trabajo para listado'!$CD$155:$CD$1048576,0),MATCH((CUADRO!F$4&amp;$E185),'Hoja de Trabajo para listado'!$CD$151:$DC$151,0)),0)</f>
        <v>0</v>
      </c>
      <c r="G185" s="241">
        <f ca="1">+IFERROR(INDEX('Hoja de Trabajo para listado'!$A$155:$Z$1048576,MATCH($A185,'Hoja de Trabajo para listado'!$A$155:$A$1048576,0),MATCH((CUADRO!G$4&amp;$E185),'Hoja de Trabajo para listado'!$A$151:$Z$151,0)),0)+IFERROR(INDEX('Hoja de Trabajo para listado'!$AB$155:$BA$1048576,MATCH($A185,'Hoja de Trabajo para listado'!$AB$155:$AB$1048576,0),MATCH((CUADRO!G$4&amp;$E185),'Hoja de Trabajo para listado'!$AB$151:$BA$151,0)),0)+IFERROR(INDEX('Hoja de Trabajo para listado'!$BC$155:$CB$1048576,MATCH($A185,'Hoja de Trabajo para listado'!$BC$155:$BC$1048576,0),MATCH((CUADRO!G$4&amp;$E185),'Hoja de Trabajo para listado'!$BC$151:$CB$151,0)),0)+IFERROR(INDEX('Hoja de Trabajo para listado'!$DE$153:$DG$274,MATCH($A185,'Hoja de Trabajo para listado'!$DE$153:$DE$1048576,0),MATCH((CUADRO!G$4&amp;$E185),'Hoja de Trabajo para listado'!$DE$151:$DG$151,0)),0)+IFERROR(INDEX('Hoja de Trabajo para listado'!$CD$155:$DC$1048576,MATCH($A185,'Hoja de Trabajo para listado'!$CD$155:$CD$1048576,0),MATCH((CUADRO!G$4&amp;$E185),'Hoja de Trabajo para listado'!$CD$151:$DC$151,0)),0)</f>
        <v>0</v>
      </c>
      <c r="H185" s="241">
        <f ca="1">+IFERROR(INDEX('Hoja de Trabajo para listado'!$A$155:$Z$1048576,MATCH($A185,'Hoja de Trabajo para listado'!$A$155:$A$1048576,0),MATCH((CUADRO!H$4&amp;$E185),'Hoja de Trabajo para listado'!$A$151:$Z$151,0)),0)+IFERROR(INDEX('Hoja de Trabajo para listado'!$AB$155:$BA$1048576,MATCH($A185,'Hoja de Trabajo para listado'!$AB$155:$AB$1048576,0),MATCH((CUADRO!H$4&amp;$E185),'Hoja de Trabajo para listado'!$AB$151:$BA$151,0)),0)+IFERROR(INDEX('Hoja de Trabajo para listado'!$BC$155:$CB$1048576,MATCH($A185,'Hoja de Trabajo para listado'!$BC$155:$BC$1048576,0),MATCH((CUADRO!H$4&amp;$E185),'Hoja de Trabajo para listado'!$BC$151:$CB$151,0)),0)+IFERROR(INDEX('Hoja de Trabajo para listado'!$DE$153:$DG$274,MATCH($A185,'Hoja de Trabajo para listado'!$DE$153:$DE$1048576,0),MATCH((CUADRO!H$4&amp;$E185),'Hoja de Trabajo para listado'!$DE$151:$DG$151,0)),0)+IFERROR(INDEX('Hoja de Trabajo para listado'!$CD$155:$DC$1048576,MATCH($A185,'Hoja de Trabajo para listado'!$CD$155:$CD$1048576,0),MATCH((CUADRO!H$4&amp;$E185),'Hoja de Trabajo para listado'!$CD$151:$DC$151,0)),0)</f>
        <v>0</v>
      </c>
      <c r="I185" s="241">
        <f ca="1">+IFERROR(INDEX('Hoja de Trabajo para listado'!$A$155:$Z$1048576,MATCH($A185,'Hoja de Trabajo para listado'!$A$155:$A$1048576,0),MATCH((CUADRO!I$4&amp;$E185),'Hoja de Trabajo para listado'!$A$151:$Z$151,0)),0)+IFERROR(INDEX('Hoja de Trabajo para listado'!$AB$155:$BA$1048576,MATCH($A185,'Hoja de Trabajo para listado'!$AB$155:$AB$1048576,0),MATCH((CUADRO!I$4&amp;$E185),'Hoja de Trabajo para listado'!$AB$151:$BA$151,0)),0)+IFERROR(INDEX('Hoja de Trabajo para listado'!$BC$155:$CB$1048576,MATCH($A185,'Hoja de Trabajo para listado'!$BC$155:$BC$1048576,0),MATCH((CUADRO!I$4&amp;$E185),'Hoja de Trabajo para listado'!$BC$151:$CB$151,0)),0)+IFERROR(INDEX('Hoja de Trabajo para listado'!$DE$153:$DG$274,MATCH($A185,'Hoja de Trabajo para listado'!$DE$153:$DE$1048576,0),MATCH((CUADRO!I$4&amp;$E185),'Hoja de Trabajo para listado'!$DE$151:$DG$151,0)),0)+IFERROR(INDEX('Hoja de Trabajo para listado'!$CD$155:$DC$1048576,MATCH($A185,'Hoja de Trabajo para listado'!$CD$155:$CD$1048576,0),MATCH((CUADRO!I$4&amp;$E185),'Hoja de Trabajo para listado'!$CD$151:$DC$151,0)),0)</f>
        <v>0</v>
      </c>
      <c r="J185" s="241">
        <f ca="1">+IFERROR(INDEX('Hoja de Trabajo para listado'!$A$155:$Z$1048576,MATCH($A185,'Hoja de Trabajo para listado'!$A$155:$A$1048576,0),MATCH((CUADRO!J$4&amp;$E185),'Hoja de Trabajo para listado'!$A$151:$Z$151,0)),0)+IFERROR(INDEX('Hoja de Trabajo para listado'!$AB$155:$BA$1048576,MATCH($A185,'Hoja de Trabajo para listado'!$AB$155:$AB$1048576,0),MATCH((CUADRO!J$4&amp;$E185),'Hoja de Trabajo para listado'!$AB$151:$BA$151,0)),0)+IFERROR(INDEX('Hoja de Trabajo para listado'!$BC$155:$CB$1048576,MATCH($A185,'Hoja de Trabajo para listado'!$BC$155:$BC$1048576,0),MATCH((CUADRO!J$4&amp;$E185),'Hoja de Trabajo para listado'!$BC$151:$CB$151,0)),0)+IFERROR(INDEX('Hoja de Trabajo para listado'!$DE$153:$DG$274,MATCH($A185,'Hoja de Trabajo para listado'!$DE$153:$DE$1048576,0),MATCH((CUADRO!J$4&amp;$E185),'Hoja de Trabajo para listado'!$DE$151:$DG$151,0)),0)+IFERROR(INDEX('Hoja de Trabajo para listado'!$CD$155:$DC$1048576,MATCH($A185,'Hoja de Trabajo para listado'!$CD$155:$CD$1048576,0),MATCH((CUADRO!J$4&amp;$E185),'Hoja de Trabajo para listado'!$CD$151:$DC$151,0)),0)</f>
        <v>0</v>
      </c>
      <c r="K185" s="241">
        <f ca="1">+IFERROR(INDEX('Hoja de Trabajo para listado'!$A$155:$Z$1048576,MATCH($A185,'Hoja de Trabajo para listado'!$A$155:$A$1048576,0),MATCH((CUADRO!K$4&amp;$E185),'Hoja de Trabajo para listado'!$A$151:$Z$151,0)),0)+IFERROR(INDEX('Hoja de Trabajo para listado'!$AB$155:$BA$1048576,MATCH($A185,'Hoja de Trabajo para listado'!$AB$155:$AB$1048576,0),MATCH((CUADRO!K$4&amp;$E185),'Hoja de Trabajo para listado'!$AB$151:$BA$151,0)),0)+IFERROR(INDEX('Hoja de Trabajo para listado'!$BC$155:$CB$1048576,MATCH($A185,'Hoja de Trabajo para listado'!$BC$155:$BC$1048576,0),MATCH((CUADRO!K$4&amp;$E185),'Hoja de Trabajo para listado'!$BC$151:$CB$151,0)),0)+IFERROR(INDEX('Hoja de Trabajo para listado'!$DE$153:$DG$274,MATCH($A185,'Hoja de Trabajo para listado'!$DE$153:$DE$1048576,0),MATCH((CUADRO!K$4&amp;$E185),'Hoja de Trabajo para listado'!$DE$151:$DG$151,0)),0)+IFERROR(INDEX('Hoja de Trabajo para listado'!$CD$155:$DC$1048576,MATCH($A185,'Hoja de Trabajo para listado'!$CD$155:$CD$1048576,0),MATCH((CUADRO!K$4&amp;$E185),'Hoja de Trabajo para listado'!$CD$151:$DC$151,0)),0)</f>
        <v>0</v>
      </c>
      <c r="L185" s="241">
        <f ca="1">+IFERROR(INDEX('Hoja de Trabajo para listado'!$A$155:$Z$1048576,MATCH($A185,'Hoja de Trabajo para listado'!$A$155:$A$1048576,0),MATCH((CUADRO!L$4&amp;$E185),'Hoja de Trabajo para listado'!$A$151:$Z$151,0)),0)+IFERROR(INDEX('Hoja de Trabajo para listado'!$AB$155:$BA$1048576,MATCH($A185,'Hoja de Trabajo para listado'!$AB$155:$AB$1048576,0),MATCH((CUADRO!L$4&amp;$E185),'Hoja de Trabajo para listado'!$AB$151:$BA$151,0)),0)+IFERROR(INDEX('Hoja de Trabajo para listado'!$BC$155:$CB$1048576,MATCH($A185,'Hoja de Trabajo para listado'!$BC$155:$BC$1048576,0),MATCH((CUADRO!L$4&amp;$E185),'Hoja de Trabajo para listado'!$BC$151:$CB$151,0)),0)+IFERROR(INDEX('Hoja de Trabajo para listado'!$DE$153:$DG$274,MATCH($A185,'Hoja de Trabajo para listado'!$DE$153:$DE$1048576,0),MATCH((CUADRO!L$4&amp;$E185),'Hoja de Trabajo para listado'!$DE$151:$DG$151,0)),0)+IFERROR(INDEX('Hoja de Trabajo para listado'!$CD$155:$DC$1048576,MATCH($A185,'Hoja de Trabajo para listado'!$CD$155:$CD$1048576,0),MATCH((CUADRO!L$4&amp;$E185),'Hoja de Trabajo para listado'!$CD$151:$DC$151,0)),0)</f>
        <v>0</v>
      </c>
      <c r="M185" s="241">
        <f ca="1">+IFERROR(INDEX('Hoja de Trabajo para listado'!$A$155:$Z$1048576,MATCH($A185,'Hoja de Trabajo para listado'!$A$155:$A$1048576,0),MATCH((CUADRO!M$4&amp;$E185),'Hoja de Trabajo para listado'!$A$151:$Z$151,0)),0)+IFERROR(INDEX('Hoja de Trabajo para listado'!$AB$155:$BA$1048576,MATCH($A185,'Hoja de Trabajo para listado'!$AB$155:$AB$1048576,0),MATCH((CUADRO!M$4&amp;$E185),'Hoja de Trabajo para listado'!$AB$151:$BA$151,0)),0)+IFERROR(INDEX('Hoja de Trabajo para listado'!$BC$155:$CB$1048576,MATCH($A185,'Hoja de Trabajo para listado'!$BC$155:$BC$1048576,0),MATCH((CUADRO!M$4&amp;$E185),'Hoja de Trabajo para listado'!$BC$151:$CB$151,0)),0)+IFERROR(INDEX('Hoja de Trabajo para listado'!$DE$153:$DG$274,MATCH($A185,'Hoja de Trabajo para listado'!$DE$153:$DE$1048576,0),MATCH((CUADRO!M$4&amp;$E185),'Hoja de Trabajo para listado'!$DE$151:$DG$151,0)),0)+IFERROR(INDEX('Hoja de Trabajo para listado'!$CD$155:$DC$1048576,MATCH($A185,'Hoja de Trabajo para listado'!$CD$155:$CD$1048576,0),MATCH((CUADRO!M$4&amp;$E185),'Hoja de Trabajo para listado'!$CD$151:$DC$151,0)),0)</f>
        <v>0</v>
      </c>
      <c r="N185" s="241">
        <f ca="1">+IFERROR(INDEX('Hoja de Trabajo para listado'!$A$155:$Z$1048576,MATCH($A185,'Hoja de Trabajo para listado'!$A$155:$A$1048576,0),MATCH((CUADRO!N$4&amp;$E185),'Hoja de Trabajo para listado'!$A$151:$Z$151,0)),0)+IFERROR(INDEX('Hoja de Trabajo para listado'!$AB$155:$BA$1048576,MATCH($A185,'Hoja de Trabajo para listado'!$AB$155:$AB$1048576,0),MATCH((CUADRO!N$4&amp;$E185),'Hoja de Trabajo para listado'!$AB$151:$BA$151,0)),0)+IFERROR(INDEX('Hoja de Trabajo para listado'!$BC$155:$CB$1048576,MATCH($A185,'Hoja de Trabajo para listado'!$BC$155:$BC$1048576,0),MATCH((CUADRO!N$4&amp;$E185),'Hoja de Trabajo para listado'!$BC$151:$CB$151,0)),0)+IFERROR(INDEX('Hoja de Trabajo para listado'!$DE$153:$DG$274,MATCH($A185,'Hoja de Trabajo para listado'!$DE$153:$DE$1048576,0),MATCH((CUADRO!N$4&amp;$E185),'Hoja de Trabajo para listado'!$DE$151:$DG$151,0)),0)+IFERROR(INDEX('Hoja de Trabajo para listado'!$CD$155:$DC$1048576,MATCH($A185,'Hoja de Trabajo para listado'!$CD$155:$CD$1048576,0),MATCH((CUADRO!N$4&amp;$E185),'Hoja de Trabajo para listado'!$CD$151:$DC$151,0)),0)</f>
        <v>0</v>
      </c>
      <c r="O185" s="241">
        <f ca="1">+IFERROR(INDEX('Hoja de Trabajo para listado'!$A$155:$Z$1048576,MATCH($A185,'Hoja de Trabajo para listado'!$A$155:$A$1048576,0),MATCH((CUADRO!O$4&amp;$E185),'Hoja de Trabajo para listado'!$A$151:$Z$151,0)),0)+IFERROR(INDEX('Hoja de Trabajo para listado'!$AB$155:$BA$1048576,MATCH($A185,'Hoja de Trabajo para listado'!$AB$155:$AB$1048576,0),MATCH((CUADRO!O$4&amp;$E185),'Hoja de Trabajo para listado'!$AB$151:$BA$151,0)),0)+IFERROR(INDEX('Hoja de Trabajo para listado'!$BC$155:$CB$1048576,MATCH($A185,'Hoja de Trabajo para listado'!$BC$155:$BC$1048576,0),MATCH((CUADRO!O$4&amp;$E185),'Hoja de Trabajo para listado'!$BC$151:$CB$151,0)),0)+IFERROR(INDEX('Hoja de Trabajo para listado'!$DE$153:$DG$274,MATCH($A185,'Hoja de Trabajo para listado'!$DE$153:$DE$1048576,0),MATCH((CUADRO!O$4&amp;$E185),'Hoja de Trabajo para listado'!$DE$151:$DG$151,0)),0)+IFERROR(INDEX('Hoja de Trabajo para listado'!$CD$155:$DC$1048576,MATCH($A185,'Hoja de Trabajo para listado'!$CD$155:$CD$1048576,0),MATCH((CUADRO!O$4&amp;$E185),'Hoja de Trabajo para listado'!$CD$151:$DC$151,0)),0)</f>
        <v>0</v>
      </c>
      <c r="P185" s="241">
        <f ca="1">+IFERROR(INDEX('Hoja de Trabajo para listado'!$A$155:$Z$1048576,MATCH($A185,'Hoja de Trabajo para listado'!$A$155:$A$1048576,0),MATCH((CUADRO!P$4&amp;$E185),'Hoja de Trabajo para listado'!$A$151:$Z$151,0)),0)+IFERROR(INDEX('Hoja de Trabajo para listado'!$AB$155:$BA$1048576,MATCH($A185,'Hoja de Trabajo para listado'!$AB$155:$AB$1048576,0),MATCH((CUADRO!P$4&amp;$E185),'Hoja de Trabajo para listado'!$AB$151:$BA$151,0)),0)+IFERROR(INDEX('Hoja de Trabajo para listado'!$BC$155:$CB$1048576,MATCH($A185,'Hoja de Trabajo para listado'!$BC$155:$BC$1048576,0),MATCH((CUADRO!P$4&amp;$E185),'Hoja de Trabajo para listado'!$BC$151:$CB$151,0)),0)+IFERROR(INDEX('Hoja de Trabajo para listado'!$DE$153:$DG$274,MATCH($A185,'Hoja de Trabajo para listado'!$DE$153:$DE$1048576,0),MATCH((CUADRO!P$4&amp;$E185),'Hoja de Trabajo para listado'!$DE$151:$DG$151,0)),0)+IFERROR(INDEX('Hoja de Trabajo para listado'!$CD$155:$DC$1048576,MATCH($A185,'Hoja de Trabajo para listado'!$CD$155:$CD$1048576,0),MATCH((CUADRO!P$4&amp;$E185),'Hoja de Trabajo para listado'!$CD$151:$DC$151,0)),0)</f>
        <v>0</v>
      </c>
      <c r="Q185" s="241">
        <f ca="1">+IFERROR(INDEX('Hoja de Trabajo para listado'!$A$155:$Z$1048576,MATCH($A185,'Hoja de Trabajo para listado'!$A$155:$A$1048576,0),MATCH((CUADRO!Q$4&amp;$E185),'Hoja de Trabajo para listado'!$A$151:$Z$151,0)),0)+IFERROR(INDEX('Hoja de Trabajo para listado'!$AB$155:$BA$1048576,MATCH($A185,'Hoja de Trabajo para listado'!$AB$155:$AB$1048576,0),MATCH((CUADRO!Q$4&amp;$E185),'Hoja de Trabajo para listado'!$AB$151:$BA$151,0)),0)+IFERROR(INDEX('Hoja de Trabajo para listado'!$BC$155:$CB$1048576,MATCH($A185,'Hoja de Trabajo para listado'!$BC$155:$BC$1048576,0),MATCH((CUADRO!Q$4&amp;$E185),'Hoja de Trabajo para listado'!$BC$151:$CB$151,0)),0)+IFERROR(INDEX('Hoja de Trabajo para listado'!$DE$153:$DG$274,MATCH($A185,'Hoja de Trabajo para listado'!$DE$153:$DE$1048576,0),MATCH((CUADRO!Q$4&amp;$E185),'Hoja de Trabajo para listado'!$DE$151:$DG$151,0)),0)+IFERROR(INDEX('Hoja de Trabajo para listado'!$CD$155:$DC$1048576,MATCH($A185,'Hoja de Trabajo para listado'!$CD$155:$CD$1048576,0),MATCH((CUADRO!Q$4&amp;$E185),'Hoja de Trabajo para listado'!$CD$151:$DC$151,0)),0)</f>
        <v>0</v>
      </c>
      <c r="R185" s="241">
        <f t="shared" ca="1" si="7"/>
        <v>0</v>
      </c>
      <c r="S185" s="241"/>
      <c r="T185" s="241">
        <f ca="1">+T186</f>
        <v>0</v>
      </c>
      <c r="U185" s="240">
        <f t="shared" si="8"/>
        <v>1</v>
      </c>
      <c r="V185" s="327" t="str">
        <f>+VLOOKUP(A185,bd_lista!$A$3:$E$592,5,FALSE)</f>
        <v>Instituciones Descentralizadas</v>
      </c>
      <c r="W185" s="397" t="str">
        <f>+V185</f>
        <v>Instituciones Descentralizadas</v>
      </c>
      <c r="X185" s="240">
        <f>+VLOOKUP(A185,[4]Sheet1!$A$13:$D$744,4,FALSE)</f>
        <v>16</v>
      </c>
      <c r="Y185" s="240" t="str">
        <f>+VLOOKUP(X185,bd_lista!$A$3:$C$592,3,FALSE)</f>
        <v>Ministerio de Educación</v>
      </c>
      <c r="Z185" s="290">
        <f>+X185</f>
        <v>16</v>
      </c>
      <c r="AA185" s="315" t="str">
        <f>+Y185</f>
        <v>Ministerio de Educación</v>
      </c>
    </row>
    <row r="186" spans="1:27" s="377" customFormat="1" ht="15" hidden="1" customHeight="1">
      <c r="A186" s="378">
        <v>270</v>
      </c>
      <c r="B186" s="394"/>
      <c r="C186" s="327" t="str">
        <f>+VLOOKUP(A186,bd_lista!$A$3:$C$592,3,FALSE)</f>
        <v>Direc. Dptal. de Educación Tarija</v>
      </c>
      <c r="D186" s="396"/>
      <c r="E186" s="327" t="s">
        <v>1304</v>
      </c>
      <c r="F186" s="243">
        <f ca="1">+IFERROR(INDEX('Hoja de Trabajo para listado'!$A$155:$Z$1048576,MATCH($A186,'Hoja de Trabajo para listado'!$A$155:$A$1048576,0),MATCH((CUADRO!F$4&amp;$E186),'Hoja de Trabajo para listado'!$A$151:$Z$151,0)),0)+IFERROR(INDEX('Hoja de Trabajo para listado'!$AB$155:$BA$1048576,MATCH($A186,'Hoja de Trabajo para listado'!$AB$155:$AB$1048576,0),MATCH((CUADRO!F$4&amp;$E186),'Hoja de Trabajo para listado'!$AB$151:$BA$151,0)),0)+IFERROR(INDEX('Hoja de Trabajo para listado'!$BC$155:$CB$1048576,MATCH($A186,'Hoja de Trabajo para listado'!$BC$155:$BC$1048576,0),MATCH((CUADRO!F$4&amp;$E186),'Hoja de Trabajo para listado'!$BC$151:$CB$151,0)),0)+IFERROR(INDEX('Hoja de Trabajo para listado'!$DE$153:$DG$274,MATCH($A186,'Hoja de Trabajo para listado'!$DE$153:$DE$1048576,0),MATCH((CUADRO!F$4&amp;$E186),'Hoja de Trabajo para listado'!$DE$151:$DG$151,0)),0)+IFERROR(INDEX('Hoja de Trabajo para listado'!$CD$155:$DC$1048576,MATCH($A186,'Hoja de Trabajo para listado'!$CD$155:$CD$1048576,0),MATCH((CUADRO!F$4&amp;$E186),'Hoja de Trabajo para listado'!$CD$151:$DC$151,0)),0)</f>
        <v>0</v>
      </c>
      <c r="G186" s="243">
        <f ca="1">+IFERROR(INDEX('Hoja de Trabajo para listado'!$A$155:$Z$1048576,MATCH($A186,'Hoja de Trabajo para listado'!$A$155:$A$1048576,0),MATCH((CUADRO!G$4&amp;$E186),'Hoja de Trabajo para listado'!$A$151:$Z$151,0)),0)+IFERROR(INDEX('Hoja de Trabajo para listado'!$AB$155:$BA$1048576,MATCH($A186,'Hoja de Trabajo para listado'!$AB$155:$AB$1048576,0),MATCH((CUADRO!G$4&amp;$E186),'Hoja de Trabajo para listado'!$AB$151:$BA$151,0)),0)+IFERROR(INDEX('Hoja de Trabajo para listado'!$BC$155:$CB$1048576,MATCH($A186,'Hoja de Trabajo para listado'!$BC$155:$BC$1048576,0),MATCH((CUADRO!G$4&amp;$E186),'Hoja de Trabajo para listado'!$BC$151:$CB$151,0)),0)+IFERROR(INDEX('Hoja de Trabajo para listado'!$DE$153:$DG$274,MATCH($A186,'Hoja de Trabajo para listado'!$DE$153:$DE$1048576,0),MATCH((CUADRO!G$4&amp;$E186),'Hoja de Trabajo para listado'!$DE$151:$DG$151,0)),0)+IFERROR(INDEX('Hoja de Trabajo para listado'!$CD$155:$DC$1048576,MATCH($A186,'Hoja de Trabajo para listado'!$CD$155:$CD$1048576,0),MATCH((CUADRO!G$4&amp;$E186),'Hoja de Trabajo para listado'!$CD$151:$DC$151,0)),0)</f>
        <v>0</v>
      </c>
      <c r="H186" s="243">
        <f ca="1">+IFERROR(INDEX('Hoja de Trabajo para listado'!$A$155:$Z$1048576,MATCH($A186,'Hoja de Trabajo para listado'!$A$155:$A$1048576,0),MATCH((CUADRO!H$4&amp;$E186),'Hoja de Trabajo para listado'!$A$151:$Z$151,0)),0)+IFERROR(INDEX('Hoja de Trabajo para listado'!$AB$155:$BA$1048576,MATCH($A186,'Hoja de Trabajo para listado'!$AB$155:$AB$1048576,0),MATCH((CUADRO!H$4&amp;$E186),'Hoja de Trabajo para listado'!$AB$151:$BA$151,0)),0)+IFERROR(INDEX('Hoja de Trabajo para listado'!$BC$155:$CB$1048576,MATCH($A186,'Hoja de Trabajo para listado'!$BC$155:$BC$1048576,0),MATCH((CUADRO!H$4&amp;$E186),'Hoja de Trabajo para listado'!$BC$151:$CB$151,0)),0)+IFERROR(INDEX('Hoja de Trabajo para listado'!$DE$153:$DG$274,MATCH($A186,'Hoja de Trabajo para listado'!$DE$153:$DE$1048576,0),MATCH((CUADRO!H$4&amp;$E186),'Hoja de Trabajo para listado'!$DE$151:$DG$151,0)),0)+IFERROR(INDEX('Hoja de Trabajo para listado'!$CD$155:$DC$1048576,MATCH($A186,'Hoja de Trabajo para listado'!$CD$155:$CD$1048576,0),MATCH((CUADRO!H$4&amp;$E186),'Hoja de Trabajo para listado'!$CD$151:$DC$151,0)),0)</f>
        <v>0</v>
      </c>
      <c r="I186" s="243">
        <f ca="1">+IFERROR(INDEX('Hoja de Trabajo para listado'!$A$155:$Z$1048576,MATCH($A186,'Hoja de Trabajo para listado'!$A$155:$A$1048576,0),MATCH((CUADRO!I$4&amp;$E186),'Hoja de Trabajo para listado'!$A$151:$Z$151,0)),0)+IFERROR(INDEX('Hoja de Trabajo para listado'!$AB$155:$BA$1048576,MATCH($A186,'Hoja de Trabajo para listado'!$AB$155:$AB$1048576,0),MATCH((CUADRO!I$4&amp;$E186),'Hoja de Trabajo para listado'!$AB$151:$BA$151,0)),0)+IFERROR(INDEX('Hoja de Trabajo para listado'!$BC$155:$CB$1048576,MATCH($A186,'Hoja de Trabajo para listado'!$BC$155:$BC$1048576,0),MATCH((CUADRO!I$4&amp;$E186),'Hoja de Trabajo para listado'!$BC$151:$CB$151,0)),0)+IFERROR(INDEX('Hoja de Trabajo para listado'!$DE$153:$DG$274,MATCH($A186,'Hoja de Trabajo para listado'!$DE$153:$DE$1048576,0),MATCH((CUADRO!I$4&amp;$E186),'Hoja de Trabajo para listado'!$DE$151:$DG$151,0)),0)+IFERROR(INDEX('Hoja de Trabajo para listado'!$CD$155:$DC$1048576,MATCH($A186,'Hoja de Trabajo para listado'!$CD$155:$CD$1048576,0),MATCH((CUADRO!I$4&amp;$E186),'Hoja de Trabajo para listado'!$CD$151:$DC$151,0)),0)</f>
        <v>0</v>
      </c>
      <c r="J186" s="243">
        <f ca="1">+IFERROR(INDEX('Hoja de Trabajo para listado'!$A$155:$Z$1048576,MATCH($A186,'Hoja de Trabajo para listado'!$A$155:$A$1048576,0),MATCH((CUADRO!J$4&amp;$E186),'Hoja de Trabajo para listado'!$A$151:$Z$151,0)),0)+IFERROR(INDEX('Hoja de Trabajo para listado'!$AB$155:$BA$1048576,MATCH($A186,'Hoja de Trabajo para listado'!$AB$155:$AB$1048576,0),MATCH((CUADRO!J$4&amp;$E186),'Hoja de Trabajo para listado'!$AB$151:$BA$151,0)),0)+IFERROR(INDEX('Hoja de Trabajo para listado'!$BC$155:$CB$1048576,MATCH($A186,'Hoja de Trabajo para listado'!$BC$155:$BC$1048576,0),MATCH((CUADRO!J$4&amp;$E186),'Hoja de Trabajo para listado'!$BC$151:$CB$151,0)),0)+IFERROR(INDEX('Hoja de Trabajo para listado'!$DE$153:$DG$274,MATCH($A186,'Hoja de Trabajo para listado'!$DE$153:$DE$1048576,0),MATCH((CUADRO!J$4&amp;$E186),'Hoja de Trabajo para listado'!$DE$151:$DG$151,0)),0)+IFERROR(INDEX('Hoja de Trabajo para listado'!$CD$155:$DC$1048576,MATCH($A186,'Hoja de Trabajo para listado'!$CD$155:$CD$1048576,0),MATCH((CUADRO!J$4&amp;$E186),'Hoja de Trabajo para listado'!$CD$151:$DC$151,0)),0)</f>
        <v>0</v>
      </c>
      <c r="K186" s="243">
        <f ca="1">+IFERROR(INDEX('Hoja de Trabajo para listado'!$A$155:$Z$1048576,MATCH($A186,'Hoja de Trabajo para listado'!$A$155:$A$1048576,0),MATCH((CUADRO!K$4&amp;$E186),'Hoja de Trabajo para listado'!$A$151:$Z$151,0)),0)+IFERROR(INDEX('Hoja de Trabajo para listado'!$AB$155:$BA$1048576,MATCH($A186,'Hoja de Trabajo para listado'!$AB$155:$AB$1048576,0),MATCH((CUADRO!K$4&amp;$E186),'Hoja de Trabajo para listado'!$AB$151:$BA$151,0)),0)+IFERROR(INDEX('Hoja de Trabajo para listado'!$BC$155:$CB$1048576,MATCH($A186,'Hoja de Trabajo para listado'!$BC$155:$BC$1048576,0),MATCH((CUADRO!K$4&amp;$E186),'Hoja de Trabajo para listado'!$BC$151:$CB$151,0)),0)+IFERROR(INDEX('Hoja de Trabajo para listado'!$DE$153:$DG$274,MATCH($A186,'Hoja de Trabajo para listado'!$DE$153:$DE$1048576,0),MATCH((CUADRO!K$4&amp;$E186),'Hoja de Trabajo para listado'!$DE$151:$DG$151,0)),0)+IFERROR(INDEX('Hoja de Trabajo para listado'!$CD$155:$DC$1048576,MATCH($A186,'Hoja de Trabajo para listado'!$CD$155:$CD$1048576,0),MATCH((CUADRO!K$4&amp;$E186),'Hoja de Trabajo para listado'!$CD$151:$DC$151,0)),0)</f>
        <v>0</v>
      </c>
      <c r="L186" s="243">
        <f ca="1">+IFERROR(INDEX('Hoja de Trabajo para listado'!$A$155:$Z$1048576,MATCH($A186,'Hoja de Trabajo para listado'!$A$155:$A$1048576,0),MATCH((CUADRO!L$4&amp;$E186),'Hoja de Trabajo para listado'!$A$151:$Z$151,0)),0)+IFERROR(INDEX('Hoja de Trabajo para listado'!$AB$155:$BA$1048576,MATCH($A186,'Hoja de Trabajo para listado'!$AB$155:$AB$1048576,0),MATCH((CUADRO!L$4&amp;$E186),'Hoja de Trabajo para listado'!$AB$151:$BA$151,0)),0)+IFERROR(INDEX('Hoja de Trabajo para listado'!$BC$155:$CB$1048576,MATCH($A186,'Hoja de Trabajo para listado'!$BC$155:$BC$1048576,0),MATCH((CUADRO!L$4&amp;$E186),'Hoja de Trabajo para listado'!$BC$151:$CB$151,0)),0)+IFERROR(INDEX('Hoja de Trabajo para listado'!$DE$153:$DG$274,MATCH($A186,'Hoja de Trabajo para listado'!$DE$153:$DE$1048576,0),MATCH((CUADRO!L$4&amp;$E186),'Hoja de Trabajo para listado'!$DE$151:$DG$151,0)),0)+IFERROR(INDEX('Hoja de Trabajo para listado'!$CD$155:$DC$1048576,MATCH($A186,'Hoja de Trabajo para listado'!$CD$155:$CD$1048576,0),MATCH((CUADRO!L$4&amp;$E186),'Hoja de Trabajo para listado'!$CD$151:$DC$151,0)),0)</f>
        <v>0</v>
      </c>
      <c r="M186" s="243">
        <f ca="1">+IFERROR(INDEX('Hoja de Trabajo para listado'!$A$155:$Z$1048576,MATCH($A186,'Hoja de Trabajo para listado'!$A$155:$A$1048576,0),MATCH((CUADRO!M$4&amp;$E186),'Hoja de Trabajo para listado'!$A$151:$Z$151,0)),0)+IFERROR(INDEX('Hoja de Trabajo para listado'!$AB$155:$BA$1048576,MATCH($A186,'Hoja de Trabajo para listado'!$AB$155:$AB$1048576,0),MATCH((CUADRO!M$4&amp;$E186),'Hoja de Trabajo para listado'!$AB$151:$BA$151,0)),0)+IFERROR(INDEX('Hoja de Trabajo para listado'!$BC$155:$CB$1048576,MATCH($A186,'Hoja de Trabajo para listado'!$BC$155:$BC$1048576,0),MATCH((CUADRO!M$4&amp;$E186),'Hoja de Trabajo para listado'!$BC$151:$CB$151,0)),0)+IFERROR(INDEX('Hoja de Trabajo para listado'!$DE$153:$DG$274,MATCH($A186,'Hoja de Trabajo para listado'!$DE$153:$DE$1048576,0),MATCH((CUADRO!M$4&amp;$E186),'Hoja de Trabajo para listado'!$DE$151:$DG$151,0)),0)+IFERROR(INDEX('Hoja de Trabajo para listado'!$CD$155:$DC$1048576,MATCH($A186,'Hoja de Trabajo para listado'!$CD$155:$CD$1048576,0),MATCH((CUADRO!M$4&amp;$E186),'Hoja de Trabajo para listado'!$CD$151:$DC$151,0)),0)</f>
        <v>0</v>
      </c>
      <c r="N186" s="243">
        <f ca="1">+IFERROR(INDEX('Hoja de Trabajo para listado'!$A$155:$Z$1048576,MATCH($A186,'Hoja de Trabajo para listado'!$A$155:$A$1048576,0),MATCH((CUADRO!N$4&amp;$E186),'Hoja de Trabajo para listado'!$A$151:$Z$151,0)),0)+IFERROR(INDEX('Hoja de Trabajo para listado'!$AB$155:$BA$1048576,MATCH($A186,'Hoja de Trabajo para listado'!$AB$155:$AB$1048576,0),MATCH((CUADRO!N$4&amp;$E186),'Hoja de Trabajo para listado'!$AB$151:$BA$151,0)),0)+IFERROR(INDEX('Hoja de Trabajo para listado'!$BC$155:$CB$1048576,MATCH($A186,'Hoja de Trabajo para listado'!$BC$155:$BC$1048576,0),MATCH((CUADRO!N$4&amp;$E186),'Hoja de Trabajo para listado'!$BC$151:$CB$151,0)),0)+IFERROR(INDEX('Hoja de Trabajo para listado'!$DE$153:$DG$274,MATCH($A186,'Hoja de Trabajo para listado'!$DE$153:$DE$1048576,0),MATCH((CUADRO!N$4&amp;$E186),'Hoja de Trabajo para listado'!$DE$151:$DG$151,0)),0)+IFERROR(INDEX('Hoja de Trabajo para listado'!$CD$155:$DC$1048576,MATCH($A186,'Hoja de Trabajo para listado'!$CD$155:$CD$1048576,0),MATCH((CUADRO!N$4&amp;$E186),'Hoja de Trabajo para listado'!$CD$151:$DC$151,0)),0)</f>
        <v>0</v>
      </c>
      <c r="O186" s="243">
        <f ca="1">+IFERROR(INDEX('Hoja de Trabajo para listado'!$A$155:$Z$1048576,MATCH($A186,'Hoja de Trabajo para listado'!$A$155:$A$1048576,0),MATCH((CUADRO!O$4&amp;$E186),'Hoja de Trabajo para listado'!$A$151:$Z$151,0)),0)+IFERROR(INDEX('Hoja de Trabajo para listado'!$AB$155:$BA$1048576,MATCH($A186,'Hoja de Trabajo para listado'!$AB$155:$AB$1048576,0),MATCH((CUADRO!O$4&amp;$E186),'Hoja de Trabajo para listado'!$AB$151:$BA$151,0)),0)+IFERROR(INDEX('Hoja de Trabajo para listado'!$BC$155:$CB$1048576,MATCH($A186,'Hoja de Trabajo para listado'!$BC$155:$BC$1048576,0),MATCH((CUADRO!O$4&amp;$E186),'Hoja de Trabajo para listado'!$BC$151:$CB$151,0)),0)+IFERROR(INDEX('Hoja de Trabajo para listado'!$DE$153:$DG$274,MATCH($A186,'Hoja de Trabajo para listado'!$DE$153:$DE$1048576,0),MATCH((CUADRO!O$4&amp;$E186),'Hoja de Trabajo para listado'!$DE$151:$DG$151,0)),0)+IFERROR(INDEX('Hoja de Trabajo para listado'!$CD$155:$DC$1048576,MATCH($A186,'Hoja de Trabajo para listado'!$CD$155:$CD$1048576,0),MATCH((CUADRO!O$4&amp;$E186),'Hoja de Trabajo para listado'!$CD$151:$DC$151,0)),0)</f>
        <v>0</v>
      </c>
      <c r="P186" s="243">
        <f ca="1">+IFERROR(INDEX('Hoja de Trabajo para listado'!$A$155:$Z$1048576,MATCH($A186,'Hoja de Trabajo para listado'!$A$155:$A$1048576,0),MATCH((CUADRO!P$4&amp;$E186),'Hoja de Trabajo para listado'!$A$151:$Z$151,0)),0)+IFERROR(INDEX('Hoja de Trabajo para listado'!$AB$155:$BA$1048576,MATCH($A186,'Hoja de Trabajo para listado'!$AB$155:$AB$1048576,0),MATCH((CUADRO!P$4&amp;$E186),'Hoja de Trabajo para listado'!$AB$151:$BA$151,0)),0)+IFERROR(INDEX('Hoja de Trabajo para listado'!$BC$155:$CB$1048576,MATCH($A186,'Hoja de Trabajo para listado'!$BC$155:$BC$1048576,0),MATCH((CUADRO!P$4&amp;$E186),'Hoja de Trabajo para listado'!$BC$151:$CB$151,0)),0)+IFERROR(INDEX('Hoja de Trabajo para listado'!$DE$153:$DG$274,MATCH($A186,'Hoja de Trabajo para listado'!$DE$153:$DE$1048576,0),MATCH((CUADRO!P$4&amp;$E186),'Hoja de Trabajo para listado'!$DE$151:$DG$151,0)),0)+IFERROR(INDEX('Hoja de Trabajo para listado'!$CD$155:$DC$1048576,MATCH($A186,'Hoja de Trabajo para listado'!$CD$155:$CD$1048576,0),MATCH((CUADRO!P$4&amp;$E186),'Hoja de Trabajo para listado'!$CD$151:$DC$151,0)),0)</f>
        <v>0</v>
      </c>
      <c r="Q186" s="243">
        <f ca="1">+IFERROR(INDEX('Hoja de Trabajo para listado'!$A$155:$Z$1048576,MATCH($A186,'Hoja de Trabajo para listado'!$A$155:$A$1048576,0),MATCH((CUADRO!Q$4&amp;$E186),'Hoja de Trabajo para listado'!$A$151:$Z$151,0)),0)+IFERROR(INDEX('Hoja de Trabajo para listado'!$AB$155:$BA$1048576,MATCH($A186,'Hoja de Trabajo para listado'!$AB$155:$AB$1048576,0),MATCH((CUADRO!Q$4&amp;$E186),'Hoja de Trabajo para listado'!$AB$151:$BA$151,0)),0)+IFERROR(INDEX('Hoja de Trabajo para listado'!$BC$155:$CB$1048576,MATCH($A186,'Hoja de Trabajo para listado'!$BC$155:$BC$1048576,0),MATCH((CUADRO!Q$4&amp;$E186),'Hoja de Trabajo para listado'!$BC$151:$CB$151,0)),0)+IFERROR(INDEX('Hoja de Trabajo para listado'!$DE$153:$DG$274,MATCH($A186,'Hoja de Trabajo para listado'!$DE$153:$DE$1048576,0),MATCH((CUADRO!Q$4&amp;$E186),'Hoja de Trabajo para listado'!$DE$151:$DG$151,0)),0)+IFERROR(INDEX('Hoja de Trabajo para listado'!$CD$155:$DC$1048576,MATCH($A186,'Hoja de Trabajo para listado'!$CD$155:$CD$1048576,0),MATCH((CUADRO!Q$4&amp;$E186),'Hoja de Trabajo para listado'!$CD$151:$DC$151,0)),0)</f>
        <v>0</v>
      </c>
      <c r="R186" s="243">
        <f t="shared" ca="1" si="7"/>
        <v>0</v>
      </c>
      <c r="S186" s="243">
        <f ca="1">+R185+R186</f>
        <v>0</v>
      </c>
      <c r="T186" s="243">
        <f ca="1">+S186</f>
        <v>0</v>
      </c>
      <c r="U186" s="242">
        <f t="shared" si="8"/>
        <v>2</v>
      </c>
      <c r="V186" s="327" t="str">
        <f>+VLOOKUP(A186,bd_lista!$A$3:$E$592,5,FALSE)</f>
        <v>Instituciones Descentralizadas</v>
      </c>
      <c r="W186" s="398"/>
      <c r="X186" s="240">
        <f>+VLOOKUP(A186,[4]Sheet1!$A$13:$D$744,4,FALSE)</f>
        <v>16</v>
      </c>
      <c r="Y186" s="240" t="str">
        <f>+VLOOKUP(X186,bd_lista!$A$3:$C$592,3,FALSE)</f>
        <v>Ministerio de Educación</v>
      </c>
      <c r="Z186" s="288"/>
      <c r="AA186" s="317"/>
    </row>
    <row r="187" spans="1:27" customFormat="1" ht="15" hidden="1" customHeight="1">
      <c r="A187" s="32">
        <v>271</v>
      </c>
      <c r="B187" s="393">
        <f>+A187</f>
        <v>271</v>
      </c>
      <c r="C187" s="245" t="str">
        <f>+VLOOKUP(A187,bd_lista!$A$3:$C$592,3,FALSE)</f>
        <v>Direc. Dptal. de Educación Santa Cruz</v>
      </c>
      <c r="D187" s="395" t="str">
        <f>+C187</f>
        <v>Direc. Dptal. de Educación Santa Cruz</v>
      </c>
      <c r="E187" s="245" t="s">
        <v>1303</v>
      </c>
      <c r="F187" s="241">
        <f ca="1">+IFERROR(INDEX('Hoja de Trabajo para listado'!$A$155:$Z$1048576,MATCH($A187,'Hoja de Trabajo para listado'!$A$155:$A$1048576,0),MATCH((CUADRO!F$4&amp;$E187),'Hoja de Trabajo para listado'!$A$151:$Z$151,0)),0)+IFERROR(INDEX('Hoja de Trabajo para listado'!$AB$155:$BA$1048576,MATCH($A187,'Hoja de Trabajo para listado'!$AB$155:$AB$1048576,0),MATCH((CUADRO!F$4&amp;$E187),'Hoja de Trabajo para listado'!$AB$151:$BA$151,0)),0)+IFERROR(INDEX('Hoja de Trabajo para listado'!$BC$155:$CB$1048576,MATCH($A187,'Hoja de Trabajo para listado'!$BC$155:$BC$1048576,0),MATCH((CUADRO!F$4&amp;$E187),'Hoja de Trabajo para listado'!$BC$151:$CB$151,0)),0)+IFERROR(INDEX('Hoja de Trabajo para listado'!$DE$153:$DG$274,MATCH($A187,'Hoja de Trabajo para listado'!$DE$153:$DE$1048576,0),MATCH((CUADRO!F$4&amp;$E187),'Hoja de Trabajo para listado'!$DE$151:$DG$151,0)),0)+IFERROR(INDEX('Hoja de Trabajo para listado'!$CD$155:$DC$1048576,MATCH($A187,'Hoja de Trabajo para listado'!$CD$155:$CD$1048576,0),MATCH((CUADRO!F$4&amp;$E187),'Hoja de Trabajo para listado'!$CD$151:$DC$151,0)),0)</f>
        <v>0</v>
      </c>
      <c r="G187" s="241">
        <f ca="1">+IFERROR(INDEX('Hoja de Trabajo para listado'!$A$155:$Z$1048576,MATCH($A187,'Hoja de Trabajo para listado'!$A$155:$A$1048576,0),MATCH((CUADRO!G$4&amp;$E187),'Hoja de Trabajo para listado'!$A$151:$Z$151,0)),0)+IFERROR(INDEX('Hoja de Trabajo para listado'!$AB$155:$BA$1048576,MATCH($A187,'Hoja de Trabajo para listado'!$AB$155:$AB$1048576,0),MATCH((CUADRO!G$4&amp;$E187),'Hoja de Trabajo para listado'!$AB$151:$BA$151,0)),0)+IFERROR(INDEX('Hoja de Trabajo para listado'!$BC$155:$CB$1048576,MATCH($A187,'Hoja de Trabajo para listado'!$BC$155:$BC$1048576,0),MATCH((CUADRO!G$4&amp;$E187),'Hoja de Trabajo para listado'!$BC$151:$CB$151,0)),0)+IFERROR(INDEX('Hoja de Trabajo para listado'!$DE$153:$DG$274,MATCH($A187,'Hoja de Trabajo para listado'!$DE$153:$DE$1048576,0),MATCH((CUADRO!G$4&amp;$E187),'Hoja de Trabajo para listado'!$DE$151:$DG$151,0)),0)+IFERROR(INDEX('Hoja de Trabajo para listado'!$CD$155:$DC$1048576,MATCH($A187,'Hoja de Trabajo para listado'!$CD$155:$CD$1048576,0),MATCH((CUADRO!G$4&amp;$E187),'Hoja de Trabajo para listado'!$CD$151:$DC$151,0)),0)</f>
        <v>0</v>
      </c>
      <c r="H187" s="241">
        <f ca="1">+IFERROR(INDEX('Hoja de Trabajo para listado'!$A$155:$Z$1048576,MATCH($A187,'Hoja de Trabajo para listado'!$A$155:$A$1048576,0),MATCH((CUADRO!H$4&amp;$E187),'Hoja de Trabajo para listado'!$A$151:$Z$151,0)),0)+IFERROR(INDEX('Hoja de Trabajo para listado'!$AB$155:$BA$1048576,MATCH($A187,'Hoja de Trabajo para listado'!$AB$155:$AB$1048576,0),MATCH((CUADRO!H$4&amp;$E187),'Hoja de Trabajo para listado'!$AB$151:$BA$151,0)),0)+IFERROR(INDEX('Hoja de Trabajo para listado'!$BC$155:$CB$1048576,MATCH($A187,'Hoja de Trabajo para listado'!$BC$155:$BC$1048576,0),MATCH((CUADRO!H$4&amp;$E187),'Hoja de Trabajo para listado'!$BC$151:$CB$151,0)),0)+IFERROR(INDEX('Hoja de Trabajo para listado'!$DE$153:$DG$274,MATCH($A187,'Hoja de Trabajo para listado'!$DE$153:$DE$1048576,0),MATCH((CUADRO!H$4&amp;$E187),'Hoja de Trabajo para listado'!$DE$151:$DG$151,0)),0)+IFERROR(INDEX('Hoja de Trabajo para listado'!$CD$155:$DC$1048576,MATCH($A187,'Hoja de Trabajo para listado'!$CD$155:$CD$1048576,0),MATCH((CUADRO!H$4&amp;$E187),'Hoja de Trabajo para listado'!$CD$151:$DC$151,0)),0)</f>
        <v>0</v>
      </c>
      <c r="I187" s="241">
        <f ca="1">+IFERROR(INDEX('Hoja de Trabajo para listado'!$A$155:$Z$1048576,MATCH($A187,'Hoja de Trabajo para listado'!$A$155:$A$1048576,0),MATCH((CUADRO!I$4&amp;$E187),'Hoja de Trabajo para listado'!$A$151:$Z$151,0)),0)+IFERROR(INDEX('Hoja de Trabajo para listado'!$AB$155:$BA$1048576,MATCH($A187,'Hoja de Trabajo para listado'!$AB$155:$AB$1048576,0),MATCH((CUADRO!I$4&amp;$E187),'Hoja de Trabajo para listado'!$AB$151:$BA$151,0)),0)+IFERROR(INDEX('Hoja de Trabajo para listado'!$BC$155:$CB$1048576,MATCH($A187,'Hoja de Trabajo para listado'!$BC$155:$BC$1048576,0),MATCH((CUADRO!I$4&amp;$E187),'Hoja de Trabajo para listado'!$BC$151:$CB$151,0)),0)+IFERROR(INDEX('Hoja de Trabajo para listado'!$DE$153:$DG$274,MATCH($A187,'Hoja de Trabajo para listado'!$DE$153:$DE$1048576,0),MATCH((CUADRO!I$4&amp;$E187),'Hoja de Trabajo para listado'!$DE$151:$DG$151,0)),0)+IFERROR(INDEX('Hoja de Trabajo para listado'!$CD$155:$DC$1048576,MATCH($A187,'Hoja de Trabajo para listado'!$CD$155:$CD$1048576,0),MATCH((CUADRO!I$4&amp;$E187),'Hoja de Trabajo para listado'!$CD$151:$DC$151,0)),0)</f>
        <v>0</v>
      </c>
      <c r="J187" s="241">
        <f ca="1">+IFERROR(INDEX('Hoja de Trabajo para listado'!$A$155:$Z$1048576,MATCH($A187,'Hoja de Trabajo para listado'!$A$155:$A$1048576,0),MATCH((CUADRO!J$4&amp;$E187),'Hoja de Trabajo para listado'!$A$151:$Z$151,0)),0)+IFERROR(INDEX('Hoja de Trabajo para listado'!$AB$155:$BA$1048576,MATCH($A187,'Hoja de Trabajo para listado'!$AB$155:$AB$1048576,0),MATCH((CUADRO!J$4&amp;$E187),'Hoja de Trabajo para listado'!$AB$151:$BA$151,0)),0)+IFERROR(INDEX('Hoja de Trabajo para listado'!$BC$155:$CB$1048576,MATCH($A187,'Hoja de Trabajo para listado'!$BC$155:$BC$1048576,0),MATCH((CUADRO!J$4&amp;$E187),'Hoja de Trabajo para listado'!$BC$151:$CB$151,0)),0)+IFERROR(INDEX('Hoja de Trabajo para listado'!$DE$153:$DG$274,MATCH($A187,'Hoja de Trabajo para listado'!$DE$153:$DE$1048576,0),MATCH((CUADRO!J$4&amp;$E187),'Hoja de Trabajo para listado'!$DE$151:$DG$151,0)),0)+IFERROR(INDEX('Hoja de Trabajo para listado'!$CD$155:$DC$1048576,MATCH($A187,'Hoja de Trabajo para listado'!$CD$155:$CD$1048576,0),MATCH((CUADRO!J$4&amp;$E187),'Hoja de Trabajo para listado'!$CD$151:$DC$151,0)),0)</f>
        <v>0</v>
      </c>
      <c r="K187" s="241">
        <f ca="1">+IFERROR(INDEX('Hoja de Trabajo para listado'!$A$155:$Z$1048576,MATCH($A187,'Hoja de Trabajo para listado'!$A$155:$A$1048576,0),MATCH((CUADRO!K$4&amp;$E187),'Hoja de Trabajo para listado'!$A$151:$Z$151,0)),0)+IFERROR(INDEX('Hoja de Trabajo para listado'!$AB$155:$BA$1048576,MATCH($A187,'Hoja de Trabajo para listado'!$AB$155:$AB$1048576,0),MATCH((CUADRO!K$4&amp;$E187),'Hoja de Trabajo para listado'!$AB$151:$BA$151,0)),0)+IFERROR(INDEX('Hoja de Trabajo para listado'!$BC$155:$CB$1048576,MATCH($A187,'Hoja de Trabajo para listado'!$BC$155:$BC$1048576,0),MATCH((CUADRO!K$4&amp;$E187),'Hoja de Trabajo para listado'!$BC$151:$CB$151,0)),0)+IFERROR(INDEX('Hoja de Trabajo para listado'!$DE$153:$DG$274,MATCH($A187,'Hoja de Trabajo para listado'!$DE$153:$DE$1048576,0),MATCH((CUADRO!K$4&amp;$E187),'Hoja de Trabajo para listado'!$DE$151:$DG$151,0)),0)+IFERROR(INDEX('Hoja de Trabajo para listado'!$CD$155:$DC$1048576,MATCH($A187,'Hoja de Trabajo para listado'!$CD$155:$CD$1048576,0),MATCH((CUADRO!K$4&amp;$E187),'Hoja de Trabajo para listado'!$CD$151:$DC$151,0)),0)</f>
        <v>0</v>
      </c>
      <c r="L187" s="241">
        <f ca="1">+IFERROR(INDEX('Hoja de Trabajo para listado'!$A$155:$Z$1048576,MATCH($A187,'Hoja de Trabajo para listado'!$A$155:$A$1048576,0),MATCH((CUADRO!L$4&amp;$E187),'Hoja de Trabajo para listado'!$A$151:$Z$151,0)),0)+IFERROR(INDEX('Hoja de Trabajo para listado'!$AB$155:$BA$1048576,MATCH($A187,'Hoja de Trabajo para listado'!$AB$155:$AB$1048576,0),MATCH((CUADRO!L$4&amp;$E187),'Hoja de Trabajo para listado'!$AB$151:$BA$151,0)),0)+IFERROR(INDEX('Hoja de Trabajo para listado'!$BC$155:$CB$1048576,MATCH($A187,'Hoja de Trabajo para listado'!$BC$155:$BC$1048576,0),MATCH((CUADRO!L$4&amp;$E187),'Hoja de Trabajo para listado'!$BC$151:$CB$151,0)),0)+IFERROR(INDEX('Hoja de Trabajo para listado'!$DE$153:$DG$274,MATCH($A187,'Hoja de Trabajo para listado'!$DE$153:$DE$1048576,0),MATCH((CUADRO!L$4&amp;$E187),'Hoja de Trabajo para listado'!$DE$151:$DG$151,0)),0)+IFERROR(INDEX('Hoja de Trabajo para listado'!$CD$155:$DC$1048576,MATCH($A187,'Hoja de Trabajo para listado'!$CD$155:$CD$1048576,0),MATCH((CUADRO!L$4&amp;$E187),'Hoja de Trabajo para listado'!$CD$151:$DC$151,0)),0)</f>
        <v>0</v>
      </c>
      <c r="M187" s="241">
        <f ca="1">+IFERROR(INDEX('Hoja de Trabajo para listado'!$A$155:$Z$1048576,MATCH($A187,'Hoja de Trabajo para listado'!$A$155:$A$1048576,0),MATCH((CUADRO!M$4&amp;$E187),'Hoja de Trabajo para listado'!$A$151:$Z$151,0)),0)+IFERROR(INDEX('Hoja de Trabajo para listado'!$AB$155:$BA$1048576,MATCH($A187,'Hoja de Trabajo para listado'!$AB$155:$AB$1048576,0),MATCH((CUADRO!M$4&amp;$E187),'Hoja de Trabajo para listado'!$AB$151:$BA$151,0)),0)+IFERROR(INDEX('Hoja de Trabajo para listado'!$BC$155:$CB$1048576,MATCH($A187,'Hoja de Trabajo para listado'!$BC$155:$BC$1048576,0),MATCH((CUADRO!M$4&amp;$E187),'Hoja de Trabajo para listado'!$BC$151:$CB$151,0)),0)+IFERROR(INDEX('Hoja de Trabajo para listado'!$DE$153:$DG$274,MATCH($A187,'Hoja de Trabajo para listado'!$DE$153:$DE$1048576,0),MATCH((CUADRO!M$4&amp;$E187),'Hoja de Trabajo para listado'!$DE$151:$DG$151,0)),0)+IFERROR(INDEX('Hoja de Trabajo para listado'!$CD$155:$DC$1048576,MATCH($A187,'Hoja de Trabajo para listado'!$CD$155:$CD$1048576,0),MATCH((CUADRO!M$4&amp;$E187),'Hoja de Trabajo para listado'!$CD$151:$DC$151,0)),0)</f>
        <v>0</v>
      </c>
      <c r="N187" s="241">
        <f ca="1">+IFERROR(INDEX('Hoja de Trabajo para listado'!$A$155:$Z$1048576,MATCH($A187,'Hoja de Trabajo para listado'!$A$155:$A$1048576,0),MATCH((CUADRO!N$4&amp;$E187),'Hoja de Trabajo para listado'!$A$151:$Z$151,0)),0)+IFERROR(INDEX('Hoja de Trabajo para listado'!$AB$155:$BA$1048576,MATCH($A187,'Hoja de Trabajo para listado'!$AB$155:$AB$1048576,0),MATCH((CUADRO!N$4&amp;$E187),'Hoja de Trabajo para listado'!$AB$151:$BA$151,0)),0)+IFERROR(INDEX('Hoja de Trabajo para listado'!$BC$155:$CB$1048576,MATCH($A187,'Hoja de Trabajo para listado'!$BC$155:$BC$1048576,0),MATCH((CUADRO!N$4&amp;$E187),'Hoja de Trabajo para listado'!$BC$151:$CB$151,0)),0)+IFERROR(INDEX('Hoja de Trabajo para listado'!$DE$153:$DG$274,MATCH($A187,'Hoja de Trabajo para listado'!$DE$153:$DE$1048576,0),MATCH((CUADRO!N$4&amp;$E187),'Hoja de Trabajo para listado'!$DE$151:$DG$151,0)),0)+IFERROR(INDEX('Hoja de Trabajo para listado'!$CD$155:$DC$1048576,MATCH($A187,'Hoja de Trabajo para listado'!$CD$155:$CD$1048576,0),MATCH((CUADRO!N$4&amp;$E187),'Hoja de Trabajo para listado'!$CD$151:$DC$151,0)),0)</f>
        <v>0</v>
      </c>
      <c r="O187" s="241">
        <f ca="1">+IFERROR(INDEX('Hoja de Trabajo para listado'!$A$155:$Z$1048576,MATCH($A187,'Hoja de Trabajo para listado'!$A$155:$A$1048576,0),MATCH((CUADRO!O$4&amp;$E187),'Hoja de Trabajo para listado'!$A$151:$Z$151,0)),0)+IFERROR(INDEX('Hoja de Trabajo para listado'!$AB$155:$BA$1048576,MATCH($A187,'Hoja de Trabajo para listado'!$AB$155:$AB$1048576,0),MATCH((CUADRO!O$4&amp;$E187),'Hoja de Trabajo para listado'!$AB$151:$BA$151,0)),0)+IFERROR(INDEX('Hoja de Trabajo para listado'!$BC$155:$CB$1048576,MATCH($A187,'Hoja de Trabajo para listado'!$BC$155:$BC$1048576,0),MATCH((CUADRO!O$4&amp;$E187),'Hoja de Trabajo para listado'!$BC$151:$CB$151,0)),0)+IFERROR(INDEX('Hoja de Trabajo para listado'!$DE$153:$DG$274,MATCH($A187,'Hoja de Trabajo para listado'!$DE$153:$DE$1048576,0),MATCH((CUADRO!O$4&amp;$E187),'Hoja de Trabajo para listado'!$DE$151:$DG$151,0)),0)+IFERROR(INDEX('Hoja de Trabajo para listado'!$CD$155:$DC$1048576,MATCH($A187,'Hoja de Trabajo para listado'!$CD$155:$CD$1048576,0),MATCH((CUADRO!O$4&amp;$E187),'Hoja de Trabajo para listado'!$CD$151:$DC$151,0)),0)</f>
        <v>0</v>
      </c>
      <c r="P187" s="241">
        <f ca="1">+IFERROR(INDEX('Hoja de Trabajo para listado'!$A$155:$Z$1048576,MATCH($A187,'Hoja de Trabajo para listado'!$A$155:$A$1048576,0),MATCH((CUADRO!P$4&amp;$E187),'Hoja de Trabajo para listado'!$A$151:$Z$151,0)),0)+IFERROR(INDEX('Hoja de Trabajo para listado'!$AB$155:$BA$1048576,MATCH($A187,'Hoja de Trabajo para listado'!$AB$155:$AB$1048576,0),MATCH((CUADRO!P$4&amp;$E187),'Hoja de Trabajo para listado'!$AB$151:$BA$151,0)),0)+IFERROR(INDEX('Hoja de Trabajo para listado'!$BC$155:$CB$1048576,MATCH($A187,'Hoja de Trabajo para listado'!$BC$155:$BC$1048576,0),MATCH((CUADRO!P$4&amp;$E187),'Hoja de Trabajo para listado'!$BC$151:$CB$151,0)),0)+IFERROR(INDEX('Hoja de Trabajo para listado'!$DE$153:$DG$274,MATCH($A187,'Hoja de Trabajo para listado'!$DE$153:$DE$1048576,0),MATCH((CUADRO!P$4&amp;$E187),'Hoja de Trabajo para listado'!$DE$151:$DG$151,0)),0)+IFERROR(INDEX('Hoja de Trabajo para listado'!$CD$155:$DC$1048576,MATCH($A187,'Hoja de Trabajo para listado'!$CD$155:$CD$1048576,0),MATCH((CUADRO!P$4&amp;$E187),'Hoja de Trabajo para listado'!$CD$151:$DC$151,0)),0)</f>
        <v>0</v>
      </c>
      <c r="Q187" s="241">
        <f ca="1">+IFERROR(INDEX('Hoja de Trabajo para listado'!$A$155:$Z$1048576,MATCH($A187,'Hoja de Trabajo para listado'!$A$155:$A$1048576,0),MATCH((CUADRO!Q$4&amp;$E187),'Hoja de Trabajo para listado'!$A$151:$Z$151,0)),0)+IFERROR(INDEX('Hoja de Trabajo para listado'!$AB$155:$BA$1048576,MATCH($A187,'Hoja de Trabajo para listado'!$AB$155:$AB$1048576,0),MATCH((CUADRO!Q$4&amp;$E187),'Hoja de Trabajo para listado'!$AB$151:$BA$151,0)),0)+IFERROR(INDEX('Hoja de Trabajo para listado'!$BC$155:$CB$1048576,MATCH($A187,'Hoja de Trabajo para listado'!$BC$155:$BC$1048576,0),MATCH((CUADRO!Q$4&amp;$E187),'Hoja de Trabajo para listado'!$BC$151:$CB$151,0)),0)+IFERROR(INDEX('Hoja de Trabajo para listado'!$DE$153:$DG$274,MATCH($A187,'Hoja de Trabajo para listado'!$DE$153:$DE$1048576,0),MATCH((CUADRO!Q$4&amp;$E187),'Hoja de Trabajo para listado'!$DE$151:$DG$151,0)),0)+IFERROR(INDEX('Hoja de Trabajo para listado'!$CD$155:$DC$1048576,MATCH($A187,'Hoja de Trabajo para listado'!$CD$155:$CD$1048576,0),MATCH((CUADRO!Q$4&amp;$E187),'Hoja de Trabajo para listado'!$CD$151:$DC$151,0)),0)</f>
        <v>0</v>
      </c>
      <c r="R187" s="241">
        <f t="shared" ca="1" si="7"/>
        <v>0</v>
      </c>
      <c r="S187" s="241"/>
      <c r="T187" s="241">
        <f ca="1">+T188</f>
        <v>0</v>
      </c>
      <c r="U187" s="240">
        <f t="shared" si="8"/>
        <v>1</v>
      </c>
      <c r="V187" s="327" t="str">
        <f>+VLOOKUP(A187,bd_lista!$A$3:$E$592,5,FALSE)</f>
        <v>Instituciones Descentralizadas</v>
      </c>
      <c r="W187" s="397" t="str">
        <f>+V187</f>
        <v>Instituciones Descentralizadas</v>
      </c>
      <c r="X187" s="240">
        <f>+VLOOKUP(A187,[4]Sheet1!$A$13:$D$744,4,FALSE)</f>
        <v>16</v>
      </c>
      <c r="Y187" s="240" t="str">
        <f>+VLOOKUP(X187,bd_lista!$A$3:$C$592,3,FALSE)</f>
        <v>Ministerio de Educación</v>
      </c>
      <c r="Z187" s="290">
        <f>+X187</f>
        <v>16</v>
      </c>
      <c r="AA187" s="315" t="str">
        <f>+Y187</f>
        <v>Ministerio de Educación</v>
      </c>
    </row>
    <row r="188" spans="1:27" customFormat="1" ht="15" hidden="1" customHeight="1">
      <c r="A188" s="32">
        <v>271</v>
      </c>
      <c r="B188" s="394"/>
      <c r="C188" s="327" t="str">
        <f>+VLOOKUP(A188,bd_lista!$A$3:$C$592,3,FALSE)</f>
        <v>Direc. Dptal. de Educación Santa Cruz</v>
      </c>
      <c r="D188" s="396"/>
      <c r="E188" s="327" t="s">
        <v>1304</v>
      </c>
      <c r="F188" s="243">
        <f ca="1">+IFERROR(INDEX('Hoja de Trabajo para listado'!$A$155:$Z$1048576,MATCH($A188,'Hoja de Trabajo para listado'!$A$155:$A$1048576,0),MATCH((CUADRO!F$4&amp;$E188),'Hoja de Trabajo para listado'!$A$151:$Z$151,0)),0)+IFERROR(INDEX('Hoja de Trabajo para listado'!$AB$155:$BA$1048576,MATCH($A188,'Hoja de Trabajo para listado'!$AB$155:$AB$1048576,0),MATCH((CUADRO!F$4&amp;$E188),'Hoja de Trabajo para listado'!$AB$151:$BA$151,0)),0)+IFERROR(INDEX('Hoja de Trabajo para listado'!$BC$155:$CB$1048576,MATCH($A188,'Hoja de Trabajo para listado'!$BC$155:$BC$1048576,0),MATCH((CUADRO!F$4&amp;$E188),'Hoja de Trabajo para listado'!$BC$151:$CB$151,0)),0)+IFERROR(INDEX('Hoja de Trabajo para listado'!$DE$153:$DG$274,MATCH($A188,'Hoja de Trabajo para listado'!$DE$153:$DE$1048576,0),MATCH((CUADRO!F$4&amp;$E188),'Hoja de Trabajo para listado'!$DE$151:$DG$151,0)),0)+IFERROR(INDEX('Hoja de Trabajo para listado'!$CD$155:$DC$1048576,MATCH($A188,'Hoja de Trabajo para listado'!$CD$155:$CD$1048576,0),MATCH((CUADRO!F$4&amp;$E188),'Hoja de Trabajo para listado'!$CD$151:$DC$151,0)),0)</f>
        <v>0</v>
      </c>
      <c r="G188" s="243">
        <f ca="1">+IFERROR(INDEX('Hoja de Trabajo para listado'!$A$155:$Z$1048576,MATCH($A188,'Hoja de Trabajo para listado'!$A$155:$A$1048576,0),MATCH((CUADRO!G$4&amp;$E188),'Hoja de Trabajo para listado'!$A$151:$Z$151,0)),0)+IFERROR(INDEX('Hoja de Trabajo para listado'!$AB$155:$BA$1048576,MATCH($A188,'Hoja de Trabajo para listado'!$AB$155:$AB$1048576,0),MATCH((CUADRO!G$4&amp;$E188),'Hoja de Trabajo para listado'!$AB$151:$BA$151,0)),0)+IFERROR(INDEX('Hoja de Trabajo para listado'!$BC$155:$CB$1048576,MATCH($A188,'Hoja de Trabajo para listado'!$BC$155:$BC$1048576,0),MATCH((CUADRO!G$4&amp;$E188),'Hoja de Trabajo para listado'!$BC$151:$CB$151,0)),0)+IFERROR(INDEX('Hoja de Trabajo para listado'!$DE$153:$DG$274,MATCH($A188,'Hoja de Trabajo para listado'!$DE$153:$DE$1048576,0),MATCH((CUADRO!G$4&amp;$E188),'Hoja de Trabajo para listado'!$DE$151:$DG$151,0)),0)+IFERROR(INDEX('Hoja de Trabajo para listado'!$CD$155:$DC$1048576,MATCH($A188,'Hoja de Trabajo para listado'!$CD$155:$CD$1048576,0),MATCH((CUADRO!G$4&amp;$E188),'Hoja de Trabajo para listado'!$CD$151:$DC$151,0)),0)</f>
        <v>0</v>
      </c>
      <c r="H188" s="243">
        <f ca="1">+IFERROR(INDEX('Hoja de Trabajo para listado'!$A$155:$Z$1048576,MATCH($A188,'Hoja de Trabajo para listado'!$A$155:$A$1048576,0),MATCH((CUADRO!H$4&amp;$E188),'Hoja de Trabajo para listado'!$A$151:$Z$151,0)),0)+IFERROR(INDEX('Hoja de Trabajo para listado'!$AB$155:$BA$1048576,MATCH($A188,'Hoja de Trabajo para listado'!$AB$155:$AB$1048576,0),MATCH((CUADRO!H$4&amp;$E188),'Hoja de Trabajo para listado'!$AB$151:$BA$151,0)),0)+IFERROR(INDEX('Hoja de Trabajo para listado'!$BC$155:$CB$1048576,MATCH($A188,'Hoja de Trabajo para listado'!$BC$155:$BC$1048576,0),MATCH((CUADRO!H$4&amp;$E188),'Hoja de Trabajo para listado'!$BC$151:$CB$151,0)),0)+IFERROR(INDEX('Hoja de Trabajo para listado'!$DE$153:$DG$274,MATCH($A188,'Hoja de Trabajo para listado'!$DE$153:$DE$1048576,0),MATCH((CUADRO!H$4&amp;$E188),'Hoja de Trabajo para listado'!$DE$151:$DG$151,0)),0)+IFERROR(INDEX('Hoja de Trabajo para listado'!$CD$155:$DC$1048576,MATCH($A188,'Hoja de Trabajo para listado'!$CD$155:$CD$1048576,0),MATCH((CUADRO!H$4&amp;$E188),'Hoja de Trabajo para listado'!$CD$151:$DC$151,0)),0)</f>
        <v>0</v>
      </c>
      <c r="I188" s="243">
        <f ca="1">+IFERROR(INDEX('Hoja de Trabajo para listado'!$A$155:$Z$1048576,MATCH($A188,'Hoja de Trabajo para listado'!$A$155:$A$1048576,0),MATCH((CUADRO!I$4&amp;$E188),'Hoja de Trabajo para listado'!$A$151:$Z$151,0)),0)+IFERROR(INDEX('Hoja de Trabajo para listado'!$AB$155:$BA$1048576,MATCH($A188,'Hoja de Trabajo para listado'!$AB$155:$AB$1048576,0),MATCH((CUADRO!I$4&amp;$E188),'Hoja de Trabajo para listado'!$AB$151:$BA$151,0)),0)+IFERROR(INDEX('Hoja de Trabajo para listado'!$BC$155:$CB$1048576,MATCH($A188,'Hoja de Trabajo para listado'!$BC$155:$BC$1048576,0),MATCH((CUADRO!I$4&amp;$E188),'Hoja de Trabajo para listado'!$BC$151:$CB$151,0)),0)+IFERROR(INDEX('Hoja de Trabajo para listado'!$DE$153:$DG$274,MATCH($A188,'Hoja de Trabajo para listado'!$DE$153:$DE$1048576,0),MATCH((CUADRO!I$4&amp;$E188),'Hoja de Trabajo para listado'!$DE$151:$DG$151,0)),0)+IFERROR(INDEX('Hoja de Trabajo para listado'!$CD$155:$DC$1048576,MATCH($A188,'Hoja de Trabajo para listado'!$CD$155:$CD$1048576,0),MATCH((CUADRO!I$4&amp;$E188),'Hoja de Trabajo para listado'!$CD$151:$DC$151,0)),0)</f>
        <v>0</v>
      </c>
      <c r="J188" s="243">
        <f ca="1">+IFERROR(INDEX('Hoja de Trabajo para listado'!$A$155:$Z$1048576,MATCH($A188,'Hoja de Trabajo para listado'!$A$155:$A$1048576,0),MATCH((CUADRO!J$4&amp;$E188),'Hoja de Trabajo para listado'!$A$151:$Z$151,0)),0)+IFERROR(INDEX('Hoja de Trabajo para listado'!$AB$155:$BA$1048576,MATCH($A188,'Hoja de Trabajo para listado'!$AB$155:$AB$1048576,0),MATCH((CUADRO!J$4&amp;$E188),'Hoja de Trabajo para listado'!$AB$151:$BA$151,0)),0)+IFERROR(INDEX('Hoja de Trabajo para listado'!$BC$155:$CB$1048576,MATCH($A188,'Hoja de Trabajo para listado'!$BC$155:$BC$1048576,0),MATCH((CUADRO!J$4&amp;$E188),'Hoja de Trabajo para listado'!$BC$151:$CB$151,0)),0)+IFERROR(INDEX('Hoja de Trabajo para listado'!$DE$153:$DG$274,MATCH($A188,'Hoja de Trabajo para listado'!$DE$153:$DE$1048576,0),MATCH((CUADRO!J$4&amp;$E188),'Hoja de Trabajo para listado'!$DE$151:$DG$151,0)),0)+IFERROR(INDEX('Hoja de Trabajo para listado'!$CD$155:$DC$1048576,MATCH($A188,'Hoja de Trabajo para listado'!$CD$155:$CD$1048576,0),MATCH((CUADRO!J$4&amp;$E188),'Hoja de Trabajo para listado'!$CD$151:$DC$151,0)),0)</f>
        <v>0</v>
      </c>
      <c r="K188" s="243">
        <f ca="1">+IFERROR(INDEX('Hoja de Trabajo para listado'!$A$155:$Z$1048576,MATCH($A188,'Hoja de Trabajo para listado'!$A$155:$A$1048576,0),MATCH((CUADRO!K$4&amp;$E188),'Hoja de Trabajo para listado'!$A$151:$Z$151,0)),0)+IFERROR(INDEX('Hoja de Trabajo para listado'!$AB$155:$BA$1048576,MATCH($A188,'Hoja de Trabajo para listado'!$AB$155:$AB$1048576,0),MATCH((CUADRO!K$4&amp;$E188),'Hoja de Trabajo para listado'!$AB$151:$BA$151,0)),0)+IFERROR(INDEX('Hoja de Trabajo para listado'!$BC$155:$CB$1048576,MATCH($A188,'Hoja de Trabajo para listado'!$BC$155:$BC$1048576,0),MATCH((CUADRO!K$4&amp;$E188),'Hoja de Trabajo para listado'!$BC$151:$CB$151,0)),0)+IFERROR(INDEX('Hoja de Trabajo para listado'!$DE$153:$DG$274,MATCH($A188,'Hoja de Trabajo para listado'!$DE$153:$DE$1048576,0),MATCH((CUADRO!K$4&amp;$E188),'Hoja de Trabajo para listado'!$DE$151:$DG$151,0)),0)+IFERROR(INDEX('Hoja de Trabajo para listado'!$CD$155:$DC$1048576,MATCH($A188,'Hoja de Trabajo para listado'!$CD$155:$CD$1048576,0),MATCH((CUADRO!K$4&amp;$E188),'Hoja de Trabajo para listado'!$CD$151:$DC$151,0)),0)</f>
        <v>0</v>
      </c>
      <c r="L188" s="243">
        <f ca="1">+IFERROR(INDEX('Hoja de Trabajo para listado'!$A$155:$Z$1048576,MATCH($A188,'Hoja de Trabajo para listado'!$A$155:$A$1048576,0),MATCH((CUADRO!L$4&amp;$E188),'Hoja de Trabajo para listado'!$A$151:$Z$151,0)),0)+IFERROR(INDEX('Hoja de Trabajo para listado'!$AB$155:$BA$1048576,MATCH($A188,'Hoja de Trabajo para listado'!$AB$155:$AB$1048576,0),MATCH((CUADRO!L$4&amp;$E188),'Hoja de Trabajo para listado'!$AB$151:$BA$151,0)),0)+IFERROR(INDEX('Hoja de Trabajo para listado'!$BC$155:$CB$1048576,MATCH($A188,'Hoja de Trabajo para listado'!$BC$155:$BC$1048576,0),MATCH((CUADRO!L$4&amp;$E188),'Hoja de Trabajo para listado'!$BC$151:$CB$151,0)),0)+IFERROR(INDEX('Hoja de Trabajo para listado'!$DE$153:$DG$274,MATCH($A188,'Hoja de Trabajo para listado'!$DE$153:$DE$1048576,0),MATCH((CUADRO!L$4&amp;$E188),'Hoja de Trabajo para listado'!$DE$151:$DG$151,0)),0)+IFERROR(INDEX('Hoja de Trabajo para listado'!$CD$155:$DC$1048576,MATCH($A188,'Hoja de Trabajo para listado'!$CD$155:$CD$1048576,0),MATCH((CUADRO!L$4&amp;$E188),'Hoja de Trabajo para listado'!$CD$151:$DC$151,0)),0)</f>
        <v>0</v>
      </c>
      <c r="M188" s="243">
        <f ca="1">+IFERROR(INDEX('Hoja de Trabajo para listado'!$A$155:$Z$1048576,MATCH($A188,'Hoja de Trabajo para listado'!$A$155:$A$1048576,0),MATCH((CUADRO!M$4&amp;$E188),'Hoja de Trabajo para listado'!$A$151:$Z$151,0)),0)+IFERROR(INDEX('Hoja de Trabajo para listado'!$AB$155:$BA$1048576,MATCH($A188,'Hoja de Trabajo para listado'!$AB$155:$AB$1048576,0),MATCH((CUADRO!M$4&amp;$E188),'Hoja de Trabajo para listado'!$AB$151:$BA$151,0)),0)+IFERROR(INDEX('Hoja de Trabajo para listado'!$BC$155:$CB$1048576,MATCH($A188,'Hoja de Trabajo para listado'!$BC$155:$BC$1048576,0),MATCH((CUADRO!M$4&amp;$E188),'Hoja de Trabajo para listado'!$BC$151:$CB$151,0)),0)+IFERROR(INDEX('Hoja de Trabajo para listado'!$DE$153:$DG$274,MATCH($A188,'Hoja de Trabajo para listado'!$DE$153:$DE$1048576,0),MATCH((CUADRO!M$4&amp;$E188),'Hoja de Trabajo para listado'!$DE$151:$DG$151,0)),0)+IFERROR(INDEX('Hoja de Trabajo para listado'!$CD$155:$DC$1048576,MATCH($A188,'Hoja de Trabajo para listado'!$CD$155:$CD$1048576,0),MATCH((CUADRO!M$4&amp;$E188),'Hoja de Trabajo para listado'!$CD$151:$DC$151,0)),0)</f>
        <v>0</v>
      </c>
      <c r="N188" s="243">
        <f ca="1">+IFERROR(INDEX('Hoja de Trabajo para listado'!$A$155:$Z$1048576,MATCH($A188,'Hoja de Trabajo para listado'!$A$155:$A$1048576,0),MATCH((CUADRO!N$4&amp;$E188),'Hoja de Trabajo para listado'!$A$151:$Z$151,0)),0)+IFERROR(INDEX('Hoja de Trabajo para listado'!$AB$155:$BA$1048576,MATCH($A188,'Hoja de Trabajo para listado'!$AB$155:$AB$1048576,0),MATCH((CUADRO!N$4&amp;$E188),'Hoja de Trabajo para listado'!$AB$151:$BA$151,0)),0)+IFERROR(INDEX('Hoja de Trabajo para listado'!$BC$155:$CB$1048576,MATCH($A188,'Hoja de Trabajo para listado'!$BC$155:$BC$1048576,0),MATCH((CUADRO!N$4&amp;$E188),'Hoja de Trabajo para listado'!$BC$151:$CB$151,0)),0)+IFERROR(INDEX('Hoja de Trabajo para listado'!$DE$153:$DG$274,MATCH($A188,'Hoja de Trabajo para listado'!$DE$153:$DE$1048576,0),MATCH((CUADRO!N$4&amp;$E188),'Hoja de Trabajo para listado'!$DE$151:$DG$151,0)),0)+IFERROR(INDEX('Hoja de Trabajo para listado'!$CD$155:$DC$1048576,MATCH($A188,'Hoja de Trabajo para listado'!$CD$155:$CD$1048576,0),MATCH((CUADRO!N$4&amp;$E188),'Hoja de Trabajo para listado'!$CD$151:$DC$151,0)),0)</f>
        <v>0</v>
      </c>
      <c r="O188" s="243">
        <f ca="1">+IFERROR(INDEX('Hoja de Trabajo para listado'!$A$155:$Z$1048576,MATCH($A188,'Hoja de Trabajo para listado'!$A$155:$A$1048576,0),MATCH((CUADRO!O$4&amp;$E188),'Hoja de Trabajo para listado'!$A$151:$Z$151,0)),0)+IFERROR(INDEX('Hoja de Trabajo para listado'!$AB$155:$BA$1048576,MATCH($A188,'Hoja de Trabajo para listado'!$AB$155:$AB$1048576,0),MATCH((CUADRO!O$4&amp;$E188),'Hoja de Trabajo para listado'!$AB$151:$BA$151,0)),0)+IFERROR(INDEX('Hoja de Trabajo para listado'!$BC$155:$CB$1048576,MATCH($A188,'Hoja de Trabajo para listado'!$BC$155:$BC$1048576,0),MATCH((CUADRO!O$4&amp;$E188),'Hoja de Trabajo para listado'!$BC$151:$CB$151,0)),0)+IFERROR(INDEX('Hoja de Trabajo para listado'!$DE$153:$DG$274,MATCH($A188,'Hoja de Trabajo para listado'!$DE$153:$DE$1048576,0),MATCH((CUADRO!O$4&amp;$E188),'Hoja de Trabajo para listado'!$DE$151:$DG$151,0)),0)+IFERROR(INDEX('Hoja de Trabajo para listado'!$CD$155:$DC$1048576,MATCH($A188,'Hoja de Trabajo para listado'!$CD$155:$CD$1048576,0),MATCH((CUADRO!O$4&amp;$E188),'Hoja de Trabajo para listado'!$CD$151:$DC$151,0)),0)</f>
        <v>0</v>
      </c>
      <c r="P188" s="243">
        <f ca="1">+IFERROR(INDEX('Hoja de Trabajo para listado'!$A$155:$Z$1048576,MATCH($A188,'Hoja de Trabajo para listado'!$A$155:$A$1048576,0),MATCH((CUADRO!P$4&amp;$E188),'Hoja de Trabajo para listado'!$A$151:$Z$151,0)),0)+IFERROR(INDEX('Hoja de Trabajo para listado'!$AB$155:$BA$1048576,MATCH($A188,'Hoja de Trabajo para listado'!$AB$155:$AB$1048576,0),MATCH((CUADRO!P$4&amp;$E188),'Hoja de Trabajo para listado'!$AB$151:$BA$151,0)),0)+IFERROR(INDEX('Hoja de Trabajo para listado'!$BC$155:$CB$1048576,MATCH($A188,'Hoja de Trabajo para listado'!$BC$155:$BC$1048576,0),MATCH((CUADRO!P$4&amp;$E188),'Hoja de Trabajo para listado'!$BC$151:$CB$151,0)),0)+IFERROR(INDEX('Hoja de Trabajo para listado'!$DE$153:$DG$274,MATCH($A188,'Hoja de Trabajo para listado'!$DE$153:$DE$1048576,0),MATCH((CUADRO!P$4&amp;$E188),'Hoja de Trabajo para listado'!$DE$151:$DG$151,0)),0)+IFERROR(INDEX('Hoja de Trabajo para listado'!$CD$155:$DC$1048576,MATCH($A188,'Hoja de Trabajo para listado'!$CD$155:$CD$1048576,0),MATCH((CUADRO!P$4&amp;$E188),'Hoja de Trabajo para listado'!$CD$151:$DC$151,0)),0)</f>
        <v>0</v>
      </c>
      <c r="Q188" s="243">
        <f ca="1">+IFERROR(INDEX('Hoja de Trabajo para listado'!$A$155:$Z$1048576,MATCH($A188,'Hoja de Trabajo para listado'!$A$155:$A$1048576,0),MATCH((CUADRO!Q$4&amp;$E188),'Hoja de Trabajo para listado'!$A$151:$Z$151,0)),0)+IFERROR(INDEX('Hoja de Trabajo para listado'!$AB$155:$BA$1048576,MATCH($A188,'Hoja de Trabajo para listado'!$AB$155:$AB$1048576,0),MATCH((CUADRO!Q$4&amp;$E188),'Hoja de Trabajo para listado'!$AB$151:$BA$151,0)),0)+IFERROR(INDEX('Hoja de Trabajo para listado'!$BC$155:$CB$1048576,MATCH($A188,'Hoja de Trabajo para listado'!$BC$155:$BC$1048576,0),MATCH((CUADRO!Q$4&amp;$E188),'Hoja de Trabajo para listado'!$BC$151:$CB$151,0)),0)+IFERROR(INDEX('Hoja de Trabajo para listado'!$DE$153:$DG$274,MATCH($A188,'Hoja de Trabajo para listado'!$DE$153:$DE$1048576,0),MATCH((CUADRO!Q$4&amp;$E188),'Hoja de Trabajo para listado'!$DE$151:$DG$151,0)),0)+IFERROR(INDEX('Hoja de Trabajo para listado'!$CD$155:$DC$1048576,MATCH($A188,'Hoja de Trabajo para listado'!$CD$155:$CD$1048576,0),MATCH((CUADRO!Q$4&amp;$E188),'Hoja de Trabajo para listado'!$CD$151:$DC$151,0)),0)</f>
        <v>0</v>
      </c>
      <c r="R188" s="243">
        <f t="shared" ca="1" si="7"/>
        <v>0</v>
      </c>
      <c r="S188" s="243">
        <f ca="1">+R187+R188</f>
        <v>0</v>
      </c>
      <c r="T188" s="243">
        <f ca="1">+S188</f>
        <v>0</v>
      </c>
      <c r="U188" s="242">
        <f t="shared" si="8"/>
        <v>2</v>
      </c>
      <c r="V188" s="327" t="str">
        <f>+VLOOKUP(A188,bd_lista!$A$3:$E$592,5,FALSE)</f>
        <v>Instituciones Descentralizadas</v>
      </c>
      <c r="W188" s="398"/>
      <c r="X188" s="240">
        <f>+VLOOKUP(A188,[4]Sheet1!$A$13:$D$744,4,FALSE)</f>
        <v>16</v>
      </c>
      <c r="Y188" s="240" t="str">
        <f>+VLOOKUP(X188,bd_lista!$A$3:$C$592,3,FALSE)</f>
        <v>Ministerio de Educación</v>
      </c>
      <c r="Z188" s="288"/>
      <c r="AA188" s="317"/>
    </row>
    <row r="189" spans="1:27" customFormat="1" ht="15" customHeight="1">
      <c r="A189" s="32">
        <v>272</v>
      </c>
      <c r="B189" s="393">
        <f>+A189</f>
        <v>272</v>
      </c>
      <c r="C189" s="245" t="str">
        <f>+VLOOKUP(A189,bd_lista!$A$3:$C$592,3,FALSE)</f>
        <v>Direc. Dptal. de Educación Beni</v>
      </c>
      <c r="D189" s="395" t="str">
        <f>+C189</f>
        <v>Direc. Dptal. de Educación Beni</v>
      </c>
      <c r="E189" s="245" t="s">
        <v>1303</v>
      </c>
      <c r="F189" s="241">
        <f ca="1">+IFERROR(INDEX('Hoja de Trabajo para listado'!$A$155:$Z$1048576,MATCH($A189,'Hoja de Trabajo para listado'!$A$155:$A$1048576,0),MATCH((CUADRO!F$4&amp;$E189),'Hoja de Trabajo para listado'!$A$151:$Z$151,0)),0)+IFERROR(INDEX('Hoja de Trabajo para listado'!$AB$155:$BA$1048576,MATCH($A189,'Hoja de Trabajo para listado'!$AB$155:$AB$1048576,0),MATCH((CUADRO!F$4&amp;$E189),'Hoja de Trabajo para listado'!$AB$151:$BA$151,0)),0)+IFERROR(INDEX('Hoja de Trabajo para listado'!$BC$155:$CB$1048576,MATCH($A189,'Hoja de Trabajo para listado'!$BC$155:$BC$1048576,0),MATCH((CUADRO!F$4&amp;$E189),'Hoja de Trabajo para listado'!$BC$151:$CB$151,0)),0)+IFERROR(INDEX('Hoja de Trabajo para listado'!$DE$153:$DG$274,MATCH($A189,'Hoja de Trabajo para listado'!$DE$153:$DE$1048576,0),MATCH((CUADRO!F$4&amp;$E189),'Hoja de Trabajo para listado'!$DE$151:$DG$151,0)),0)+IFERROR(INDEX('Hoja de Trabajo para listado'!$CD$155:$DC$1048576,MATCH($A189,'Hoja de Trabajo para listado'!$CD$155:$CD$1048576,0),MATCH((CUADRO!F$4&amp;$E189),'Hoja de Trabajo para listado'!$CD$151:$DC$151,0)),0)</f>
        <v>0</v>
      </c>
      <c r="G189" s="241">
        <f ca="1">+IFERROR(INDEX('Hoja de Trabajo para listado'!$A$155:$Z$1048576,MATCH($A189,'Hoja de Trabajo para listado'!$A$155:$A$1048576,0),MATCH((CUADRO!G$4&amp;$E189),'Hoja de Trabajo para listado'!$A$151:$Z$151,0)),0)+IFERROR(INDEX('Hoja de Trabajo para listado'!$AB$155:$BA$1048576,MATCH($A189,'Hoja de Trabajo para listado'!$AB$155:$AB$1048576,0),MATCH((CUADRO!G$4&amp;$E189),'Hoja de Trabajo para listado'!$AB$151:$BA$151,0)),0)+IFERROR(INDEX('Hoja de Trabajo para listado'!$BC$155:$CB$1048576,MATCH($A189,'Hoja de Trabajo para listado'!$BC$155:$BC$1048576,0),MATCH((CUADRO!G$4&amp;$E189),'Hoja de Trabajo para listado'!$BC$151:$CB$151,0)),0)+IFERROR(INDEX('Hoja de Trabajo para listado'!$DE$153:$DG$274,MATCH($A189,'Hoja de Trabajo para listado'!$DE$153:$DE$1048576,0),MATCH((CUADRO!G$4&amp;$E189),'Hoja de Trabajo para listado'!$DE$151:$DG$151,0)),0)+IFERROR(INDEX('Hoja de Trabajo para listado'!$CD$155:$DC$1048576,MATCH($A189,'Hoja de Trabajo para listado'!$CD$155:$CD$1048576,0),MATCH((CUADRO!G$4&amp;$E189),'Hoja de Trabajo para listado'!$CD$151:$DC$151,0)),0)</f>
        <v>0</v>
      </c>
      <c r="H189" s="241">
        <f ca="1">+IFERROR(INDEX('Hoja de Trabajo para listado'!$A$155:$Z$1048576,MATCH($A189,'Hoja de Trabajo para listado'!$A$155:$A$1048576,0),MATCH((CUADRO!H$4&amp;$E189),'Hoja de Trabajo para listado'!$A$151:$Z$151,0)),0)+IFERROR(INDEX('Hoja de Trabajo para listado'!$AB$155:$BA$1048576,MATCH($A189,'Hoja de Trabajo para listado'!$AB$155:$AB$1048576,0),MATCH((CUADRO!H$4&amp;$E189),'Hoja de Trabajo para listado'!$AB$151:$BA$151,0)),0)+IFERROR(INDEX('Hoja de Trabajo para listado'!$BC$155:$CB$1048576,MATCH($A189,'Hoja de Trabajo para listado'!$BC$155:$BC$1048576,0),MATCH((CUADRO!H$4&amp;$E189),'Hoja de Trabajo para listado'!$BC$151:$CB$151,0)),0)+IFERROR(INDEX('Hoja de Trabajo para listado'!$DE$153:$DG$274,MATCH($A189,'Hoja de Trabajo para listado'!$DE$153:$DE$1048576,0),MATCH((CUADRO!H$4&amp;$E189),'Hoja de Trabajo para listado'!$DE$151:$DG$151,0)),0)+IFERROR(INDEX('Hoja de Trabajo para listado'!$CD$155:$DC$1048576,MATCH($A189,'Hoja de Trabajo para listado'!$CD$155:$CD$1048576,0),MATCH((CUADRO!H$4&amp;$E189),'Hoja de Trabajo para listado'!$CD$151:$DC$151,0)),0)</f>
        <v>0</v>
      </c>
      <c r="I189" s="241">
        <f ca="1">+IFERROR(INDEX('Hoja de Trabajo para listado'!$A$155:$Z$1048576,MATCH($A189,'Hoja de Trabajo para listado'!$A$155:$A$1048576,0),MATCH((CUADRO!I$4&amp;$E189),'Hoja de Trabajo para listado'!$A$151:$Z$151,0)),0)+IFERROR(INDEX('Hoja de Trabajo para listado'!$AB$155:$BA$1048576,MATCH($A189,'Hoja de Trabajo para listado'!$AB$155:$AB$1048576,0),MATCH((CUADRO!I$4&amp;$E189),'Hoja de Trabajo para listado'!$AB$151:$BA$151,0)),0)+IFERROR(INDEX('Hoja de Trabajo para listado'!$BC$155:$CB$1048576,MATCH($A189,'Hoja de Trabajo para listado'!$BC$155:$BC$1048576,0),MATCH((CUADRO!I$4&amp;$E189),'Hoja de Trabajo para listado'!$BC$151:$CB$151,0)),0)+IFERROR(INDEX('Hoja de Trabajo para listado'!$DE$153:$DG$274,MATCH($A189,'Hoja de Trabajo para listado'!$DE$153:$DE$1048576,0),MATCH((CUADRO!I$4&amp;$E189),'Hoja de Trabajo para listado'!$DE$151:$DG$151,0)),0)+IFERROR(INDEX('Hoja de Trabajo para listado'!$CD$155:$DC$1048576,MATCH($A189,'Hoja de Trabajo para listado'!$CD$155:$CD$1048576,0),MATCH((CUADRO!I$4&amp;$E189),'Hoja de Trabajo para listado'!$CD$151:$DC$151,0)),0)</f>
        <v>0</v>
      </c>
      <c r="J189" s="241">
        <f ca="1">+IFERROR(INDEX('Hoja de Trabajo para listado'!$A$155:$Z$1048576,MATCH($A189,'Hoja de Trabajo para listado'!$A$155:$A$1048576,0),MATCH((CUADRO!J$4&amp;$E189),'Hoja de Trabajo para listado'!$A$151:$Z$151,0)),0)+IFERROR(INDEX('Hoja de Trabajo para listado'!$AB$155:$BA$1048576,MATCH($A189,'Hoja de Trabajo para listado'!$AB$155:$AB$1048576,0),MATCH((CUADRO!J$4&amp;$E189),'Hoja de Trabajo para listado'!$AB$151:$BA$151,0)),0)+IFERROR(INDEX('Hoja de Trabajo para listado'!$BC$155:$CB$1048576,MATCH($A189,'Hoja de Trabajo para listado'!$BC$155:$BC$1048576,0),MATCH((CUADRO!J$4&amp;$E189),'Hoja de Trabajo para listado'!$BC$151:$CB$151,0)),0)+IFERROR(INDEX('Hoja de Trabajo para listado'!$DE$153:$DG$274,MATCH($A189,'Hoja de Trabajo para listado'!$DE$153:$DE$1048576,0),MATCH((CUADRO!J$4&amp;$E189),'Hoja de Trabajo para listado'!$DE$151:$DG$151,0)),0)+IFERROR(INDEX('Hoja de Trabajo para listado'!$CD$155:$DC$1048576,MATCH($A189,'Hoja de Trabajo para listado'!$CD$155:$CD$1048576,0),MATCH((CUADRO!J$4&amp;$E189),'Hoja de Trabajo para listado'!$CD$151:$DC$151,0)),0)</f>
        <v>0</v>
      </c>
      <c r="K189" s="241">
        <f ca="1">+IFERROR(INDEX('Hoja de Trabajo para listado'!$A$155:$Z$1048576,MATCH($A189,'Hoja de Trabajo para listado'!$A$155:$A$1048576,0),MATCH((CUADRO!K$4&amp;$E189),'Hoja de Trabajo para listado'!$A$151:$Z$151,0)),0)+IFERROR(INDEX('Hoja de Trabajo para listado'!$AB$155:$BA$1048576,MATCH($A189,'Hoja de Trabajo para listado'!$AB$155:$AB$1048576,0),MATCH((CUADRO!K$4&amp;$E189),'Hoja de Trabajo para listado'!$AB$151:$BA$151,0)),0)+IFERROR(INDEX('Hoja de Trabajo para listado'!$BC$155:$CB$1048576,MATCH($A189,'Hoja de Trabajo para listado'!$BC$155:$BC$1048576,0),MATCH((CUADRO!K$4&amp;$E189),'Hoja de Trabajo para listado'!$BC$151:$CB$151,0)),0)+IFERROR(INDEX('Hoja de Trabajo para listado'!$DE$153:$DG$274,MATCH($A189,'Hoja de Trabajo para listado'!$DE$153:$DE$1048576,0),MATCH((CUADRO!K$4&amp;$E189),'Hoja de Trabajo para listado'!$DE$151:$DG$151,0)),0)+IFERROR(INDEX('Hoja de Trabajo para listado'!$CD$155:$DC$1048576,MATCH($A189,'Hoja de Trabajo para listado'!$CD$155:$CD$1048576,0),MATCH((CUADRO!K$4&amp;$E189),'Hoja de Trabajo para listado'!$CD$151:$DC$151,0)),0)</f>
        <v>0</v>
      </c>
      <c r="L189" s="241">
        <f ca="1">+IFERROR(INDEX('Hoja de Trabajo para listado'!$A$155:$Z$1048576,MATCH($A189,'Hoja de Trabajo para listado'!$A$155:$A$1048576,0),MATCH((CUADRO!L$4&amp;$E189),'Hoja de Trabajo para listado'!$A$151:$Z$151,0)),0)+IFERROR(INDEX('Hoja de Trabajo para listado'!$AB$155:$BA$1048576,MATCH($A189,'Hoja de Trabajo para listado'!$AB$155:$AB$1048576,0),MATCH((CUADRO!L$4&amp;$E189),'Hoja de Trabajo para listado'!$AB$151:$BA$151,0)),0)+IFERROR(INDEX('Hoja de Trabajo para listado'!$BC$155:$CB$1048576,MATCH($A189,'Hoja de Trabajo para listado'!$BC$155:$BC$1048576,0),MATCH((CUADRO!L$4&amp;$E189),'Hoja de Trabajo para listado'!$BC$151:$CB$151,0)),0)+IFERROR(INDEX('Hoja de Trabajo para listado'!$DE$153:$DG$274,MATCH($A189,'Hoja de Trabajo para listado'!$DE$153:$DE$1048576,0),MATCH((CUADRO!L$4&amp;$E189),'Hoja de Trabajo para listado'!$DE$151:$DG$151,0)),0)+IFERROR(INDEX('Hoja de Trabajo para listado'!$CD$155:$DC$1048576,MATCH($A189,'Hoja de Trabajo para listado'!$CD$155:$CD$1048576,0),MATCH((CUADRO!L$4&amp;$E189),'Hoja de Trabajo para listado'!$CD$151:$DC$151,0)),0)</f>
        <v>0</v>
      </c>
      <c r="M189" s="241">
        <f ca="1">+IFERROR(INDEX('Hoja de Trabajo para listado'!$A$155:$Z$1048576,MATCH($A189,'Hoja de Trabajo para listado'!$A$155:$A$1048576,0),MATCH((CUADRO!M$4&amp;$E189),'Hoja de Trabajo para listado'!$A$151:$Z$151,0)),0)+IFERROR(INDEX('Hoja de Trabajo para listado'!$AB$155:$BA$1048576,MATCH($A189,'Hoja de Trabajo para listado'!$AB$155:$AB$1048576,0),MATCH((CUADRO!M$4&amp;$E189),'Hoja de Trabajo para listado'!$AB$151:$BA$151,0)),0)+IFERROR(INDEX('Hoja de Trabajo para listado'!$BC$155:$CB$1048576,MATCH($A189,'Hoja de Trabajo para listado'!$BC$155:$BC$1048576,0),MATCH((CUADRO!M$4&amp;$E189),'Hoja de Trabajo para listado'!$BC$151:$CB$151,0)),0)+IFERROR(INDEX('Hoja de Trabajo para listado'!$DE$153:$DG$274,MATCH($A189,'Hoja de Trabajo para listado'!$DE$153:$DE$1048576,0),MATCH((CUADRO!M$4&amp;$E189),'Hoja de Trabajo para listado'!$DE$151:$DG$151,0)),0)+IFERROR(INDEX('Hoja de Trabajo para listado'!$CD$155:$DC$1048576,MATCH($A189,'Hoja de Trabajo para listado'!$CD$155:$CD$1048576,0),MATCH((CUADRO!M$4&amp;$E189),'Hoja de Trabajo para listado'!$CD$151:$DC$151,0)),0)</f>
        <v>0</v>
      </c>
      <c r="N189" s="241">
        <f ca="1">+IFERROR(INDEX('Hoja de Trabajo para listado'!$A$155:$Z$1048576,MATCH($A189,'Hoja de Trabajo para listado'!$A$155:$A$1048576,0),MATCH((CUADRO!N$4&amp;$E189),'Hoja de Trabajo para listado'!$A$151:$Z$151,0)),0)+IFERROR(INDEX('Hoja de Trabajo para listado'!$AB$155:$BA$1048576,MATCH($A189,'Hoja de Trabajo para listado'!$AB$155:$AB$1048576,0),MATCH((CUADRO!N$4&amp;$E189),'Hoja de Trabajo para listado'!$AB$151:$BA$151,0)),0)+IFERROR(INDEX('Hoja de Trabajo para listado'!$BC$155:$CB$1048576,MATCH($A189,'Hoja de Trabajo para listado'!$BC$155:$BC$1048576,0),MATCH((CUADRO!N$4&amp;$E189),'Hoja de Trabajo para listado'!$BC$151:$CB$151,0)),0)+IFERROR(INDEX('Hoja de Trabajo para listado'!$DE$153:$DG$274,MATCH($A189,'Hoja de Trabajo para listado'!$DE$153:$DE$1048576,0),MATCH((CUADRO!N$4&amp;$E189),'Hoja de Trabajo para listado'!$DE$151:$DG$151,0)),0)+IFERROR(INDEX('Hoja de Trabajo para listado'!$CD$155:$DC$1048576,MATCH($A189,'Hoja de Trabajo para listado'!$CD$155:$CD$1048576,0),MATCH((CUADRO!N$4&amp;$E189),'Hoja de Trabajo para listado'!$CD$151:$DC$151,0)),0)</f>
        <v>0</v>
      </c>
      <c r="O189" s="241">
        <f ca="1">+IFERROR(INDEX('Hoja de Trabajo para listado'!$A$155:$Z$1048576,MATCH($A189,'Hoja de Trabajo para listado'!$A$155:$A$1048576,0),MATCH((CUADRO!O$4&amp;$E189),'Hoja de Trabajo para listado'!$A$151:$Z$151,0)),0)+IFERROR(INDEX('Hoja de Trabajo para listado'!$AB$155:$BA$1048576,MATCH($A189,'Hoja de Trabajo para listado'!$AB$155:$AB$1048576,0),MATCH((CUADRO!O$4&amp;$E189),'Hoja de Trabajo para listado'!$AB$151:$BA$151,0)),0)+IFERROR(INDEX('Hoja de Trabajo para listado'!$BC$155:$CB$1048576,MATCH($A189,'Hoja de Trabajo para listado'!$BC$155:$BC$1048576,0),MATCH((CUADRO!O$4&amp;$E189),'Hoja de Trabajo para listado'!$BC$151:$CB$151,0)),0)+IFERROR(INDEX('Hoja de Trabajo para listado'!$DE$153:$DG$274,MATCH($A189,'Hoja de Trabajo para listado'!$DE$153:$DE$1048576,0),MATCH((CUADRO!O$4&amp;$E189),'Hoja de Trabajo para listado'!$DE$151:$DG$151,0)),0)+IFERROR(INDEX('Hoja de Trabajo para listado'!$CD$155:$DC$1048576,MATCH($A189,'Hoja de Trabajo para listado'!$CD$155:$CD$1048576,0),MATCH((CUADRO!O$4&amp;$E189),'Hoja de Trabajo para listado'!$CD$151:$DC$151,0)),0)</f>
        <v>0</v>
      </c>
      <c r="P189" s="241">
        <f ca="1">+IFERROR(INDEX('Hoja de Trabajo para listado'!$A$155:$Z$1048576,MATCH($A189,'Hoja de Trabajo para listado'!$A$155:$A$1048576,0),MATCH((CUADRO!P$4&amp;$E189),'Hoja de Trabajo para listado'!$A$151:$Z$151,0)),0)+IFERROR(INDEX('Hoja de Trabajo para listado'!$AB$155:$BA$1048576,MATCH($A189,'Hoja de Trabajo para listado'!$AB$155:$AB$1048576,0),MATCH((CUADRO!P$4&amp;$E189),'Hoja de Trabajo para listado'!$AB$151:$BA$151,0)),0)+IFERROR(INDEX('Hoja de Trabajo para listado'!$BC$155:$CB$1048576,MATCH($A189,'Hoja de Trabajo para listado'!$BC$155:$BC$1048576,0),MATCH((CUADRO!P$4&amp;$E189),'Hoja de Trabajo para listado'!$BC$151:$CB$151,0)),0)+IFERROR(INDEX('Hoja de Trabajo para listado'!$DE$153:$DG$274,MATCH($A189,'Hoja de Trabajo para listado'!$DE$153:$DE$1048576,0),MATCH((CUADRO!P$4&amp;$E189),'Hoja de Trabajo para listado'!$DE$151:$DG$151,0)),0)+IFERROR(INDEX('Hoja de Trabajo para listado'!$CD$155:$DC$1048576,MATCH($A189,'Hoja de Trabajo para listado'!$CD$155:$CD$1048576,0),MATCH((CUADRO!P$4&amp;$E189),'Hoja de Trabajo para listado'!$CD$151:$DC$151,0)),0)</f>
        <v>0</v>
      </c>
      <c r="Q189" s="265">
        <f ca="1">+IFERROR(INDEX('Hoja de Trabajo para listado'!$A$155:$Z$1048576,MATCH($A189,'Hoja de Trabajo para listado'!$A$155:$A$1048576,0),MATCH((CUADRO!Q$4&amp;$E189),'Hoja de Trabajo para listado'!$A$151:$Z$151,0)),0)+IFERROR(INDEX('Hoja de Trabajo para listado'!$AB$155:$BA$1048576,MATCH($A189,'Hoja de Trabajo para listado'!$AB$155:$AB$1048576,0),MATCH((CUADRO!Q$4&amp;$E189),'Hoja de Trabajo para listado'!$AB$151:$BA$151,0)),0)+IFERROR(INDEX('Hoja de Trabajo para listado'!$BC$155:$CB$1048576,MATCH($A189,'Hoja de Trabajo para listado'!$BC$155:$BC$1048576,0),MATCH((CUADRO!Q$4&amp;$E189),'Hoja de Trabajo para listado'!$BC$151:$CB$151,0)),0)+IFERROR(INDEX('Hoja de Trabajo para listado'!$DE$153:$DG$274,MATCH($A189,'Hoja de Trabajo para listado'!$DE$153:$DE$1048576,0),MATCH((CUADRO!Q$4&amp;$E189),'Hoja de Trabajo para listado'!$DE$151:$DG$151,0)),0)+IFERROR(INDEX('Hoja de Trabajo para listado'!$CD$155:$DC$1048576,MATCH($A189,'Hoja de Trabajo para listado'!$CD$155:$CD$1048576,0),MATCH((CUADRO!Q$4&amp;$E189),'Hoja de Trabajo para listado'!$CD$151:$DC$151,0)),0)</f>
        <v>0</v>
      </c>
      <c r="R189" s="241">
        <f t="shared" ca="1" si="7"/>
        <v>0</v>
      </c>
      <c r="S189" s="241"/>
      <c r="T189" s="241">
        <f ca="1">+T190</f>
        <v>2359</v>
      </c>
      <c r="U189" s="240">
        <f t="shared" si="8"/>
        <v>1</v>
      </c>
      <c r="V189" s="327" t="str">
        <f>+VLOOKUP(A189,bd_lista!$A$3:$E$592,5,FALSE)</f>
        <v>Instituciones Descentralizadas</v>
      </c>
      <c r="W189" s="397" t="str">
        <f>+V189</f>
        <v>Instituciones Descentralizadas</v>
      </c>
      <c r="X189" s="240">
        <f>+VLOOKUP(A189,[4]Sheet1!$A$13:$D$744,4,FALSE)</f>
        <v>16</v>
      </c>
      <c r="Y189" s="240" t="str">
        <f>+VLOOKUP(X189,bd_lista!$A$3:$C$592,3,FALSE)</f>
        <v>Ministerio de Educación</v>
      </c>
      <c r="Z189" s="290">
        <f>+X189</f>
        <v>16</v>
      </c>
      <c r="AA189" s="315" t="str">
        <f>+Y189</f>
        <v>Ministerio de Educación</v>
      </c>
    </row>
    <row r="190" spans="1:27" customFormat="1" ht="15" customHeight="1">
      <c r="A190" s="32">
        <v>272</v>
      </c>
      <c r="B190" s="394"/>
      <c r="C190" s="327" t="str">
        <f>+VLOOKUP(A190,bd_lista!$A$3:$C$592,3,FALSE)</f>
        <v>Direc. Dptal. de Educación Beni</v>
      </c>
      <c r="D190" s="396"/>
      <c r="E190" s="327" t="s">
        <v>1304</v>
      </c>
      <c r="F190" s="243">
        <f ca="1">+IFERROR(INDEX('Hoja de Trabajo para listado'!$A$155:$Z$1048576,MATCH($A190,'Hoja de Trabajo para listado'!$A$155:$A$1048576,0),MATCH((CUADRO!F$4&amp;$E190),'Hoja de Trabajo para listado'!$A$151:$Z$151,0)),0)+IFERROR(INDEX('Hoja de Trabajo para listado'!$AB$155:$BA$1048576,MATCH($A190,'Hoja de Trabajo para listado'!$AB$155:$AB$1048576,0),MATCH((CUADRO!F$4&amp;$E190),'Hoja de Trabajo para listado'!$AB$151:$BA$151,0)),0)+IFERROR(INDEX('Hoja de Trabajo para listado'!$BC$155:$CB$1048576,MATCH($A190,'Hoja de Trabajo para listado'!$BC$155:$BC$1048576,0),MATCH((CUADRO!F$4&amp;$E190),'Hoja de Trabajo para listado'!$BC$151:$CB$151,0)),0)+IFERROR(INDEX('Hoja de Trabajo para listado'!$DE$153:$DG$274,MATCH($A190,'Hoja de Trabajo para listado'!$DE$153:$DE$1048576,0),MATCH((CUADRO!F$4&amp;$E190),'Hoja de Trabajo para listado'!$DE$151:$DG$151,0)),0)+IFERROR(INDEX('Hoja de Trabajo para listado'!$CD$155:$DC$1048576,MATCH($A190,'Hoja de Trabajo para listado'!$CD$155:$CD$1048576,0),MATCH((CUADRO!F$4&amp;$E190),'Hoja de Trabajo para listado'!$CD$151:$DC$151,0)),0)</f>
        <v>0</v>
      </c>
      <c r="G190" s="243">
        <f ca="1">+IFERROR(INDEX('Hoja de Trabajo para listado'!$A$155:$Z$1048576,MATCH($A190,'Hoja de Trabajo para listado'!$A$155:$A$1048576,0),MATCH((CUADRO!G$4&amp;$E190),'Hoja de Trabajo para listado'!$A$151:$Z$151,0)),0)+IFERROR(INDEX('Hoja de Trabajo para listado'!$AB$155:$BA$1048576,MATCH($A190,'Hoja de Trabajo para listado'!$AB$155:$AB$1048576,0),MATCH((CUADRO!G$4&amp;$E190),'Hoja de Trabajo para listado'!$AB$151:$BA$151,0)),0)+IFERROR(INDEX('Hoja de Trabajo para listado'!$BC$155:$CB$1048576,MATCH($A190,'Hoja de Trabajo para listado'!$BC$155:$BC$1048576,0),MATCH((CUADRO!G$4&amp;$E190),'Hoja de Trabajo para listado'!$BC$151:$CB$151,0)),0)+IFERROR(INDEX('Hoja de Trabajo para listado'!$DE$153:$DG$274,MATCH($A190,'Hoja de Trabajo para listado'!$DE$153:$DE$1048576,0),MATCH((CUADRO!G$4&amp;$E190),'Hoja de Trabajo para listado'!$DE$151:$DG$151,0)),0)+IFERROR(INDEX('Hoja de Trabajo para listado'!$CD$155:$DC$1048576,MATCH($A190,'Hoja de Trabajo para listado'!$CD$155:$CD$1048576,0),MATCH((CUADRO!G$4&amp;$E190),'Hoja de Trabajo para listado'!$CD$151:$DC$151,0)),0)</f>
        <v>0</v>
      </c>
      <c r="H190" s="243">
        <f ca="1">+IFERROR(INDEX('Hoja de Trabajo para listado'!$A$155:$Z$1048576,MATCH($A190,'Hoja de Trabajo para listado'!$A$155:$A$1048576,0),MATCH((CUADRO!H$4&amp;$E190),'Hoja de Trabajo para listado'!$A$151:$Z$151,0)),0)+IFERROR(INDEX('Hoja de Trabajo para listado'!$AB$155:$BA$1048576,MATCH($A190,'Hoja de Trabajo para listado'!$AB$155:$AB$1048576,0),MATCH((CUADRO!H$4&amp;$E190),'Hoja de Trabajo para listado'!$AB$151:$BA$151,0)),0)+IFERROR(INDEX('Hoja de Trabajo para listado'!$BC$155:$CB$1048576,MATCH($A190,'Hoja de Trabajo para listado'!$BC$155:$BC$1048576,0),MATCH((CUADRO!H$4&amp;$E190),'Hoja de Trabajo para listado'!$BC$151:$CB$151,0)),0)+IFERROR(INDEX('Hoja de Trabajo para listado'!$DE$153:$DG$274,MATCH($A190,'Hoja de Trabajo para listado'!$DE$153:$DE$1048576,0),MATCH((CUADRO!H$4&amp;$E190),'Hoja de Trabajo para listado'!$DE$151:$DG$151,0)),0)+IFERROR(INDEX('Hoja de Trabajo para listado'!$CD$155:$DC$1048576,MATCH($A190,'Hoja de Trabajo para listado'!$CD$155:$CD$1048576,0),MATCH((CUADRO!H$4&amp;$E190),'Hoja de Trabajo para listado'!$CD$151:$DC$151,0)),0)</f>
        <v>0</v>
      </c>
      <c r="I190" s="243">
        <f ca="1">+IFERROR(INDEX('Hoja de Trabajo para listado'!$A$155:$Z$1048576,MATCH($A190,'Hoja de Trabajo para listado'!$A$155:$A$1048576,0),MATCH((CUADRO!I$4&amp;$E190),'Hoja de Trabajo para listado'!$A$151:$Z$151,0)),0)+IFERROR(INDEX('Hoja de Trabajo para listado'!$AB$155:$BA$1048576,MATCH($A190,'Hoja de Trabajo para listado'!$AB$155:$AB$1048576,0),MATCH((CUADRO!I$4&amp;$E190),'Hoja de Trabajo para listado'!$AB$151:$BA$151,0)),0)+IFERROR(INDEX('Hoja de Trabajo para listado'!$BC$155:$CB$1048576,MATCH($A190,'Hoja de Trabajo para listado'!$BC$155:$BC$1048576,0),MATCH((CUADRO!I$4&amp;$E190),'Hoja de Trabajo para listado'!$BC$151:$CB$151,0)),0)+IFERROR(INDEX('Hoja de Trabajo para listado'!$DE$153:$DG$274,MATCH($A190,'Hoja de Trabajo para listado'!$DE$153:$DE$1048576,0),MATCH((CUADRO!I$4&amp;$E190),'Hoja de Trabajo para listado'!$DE$151:$DG$151,0)),0)+IFERROR(INDEX('Hoja de Trabajo para listado'!$CD$155:$DC$1048576,MATCH($A190,'Hoja de Trabajo para listado'!$CD$155:$CD$1048576,0),MATCH((CUADRO!I$4&amp;$E190),'Hoja de Trabajo para listado'!$CD$151:$DC$151,0)),0)</f>
        <v>0</v>
      </c>
      <c r="J190" s="243">
        <f ca="1">+IFERROR(INDEX('Hoja de Trabajo para listado'!$A$155:$Z$1048576,MATCH($A190,'Hoja de Trabajo para listado'!$A$155:$A$1048576,0),MATCH((CUADRO!J$4&amp;$E190),'Hoja de Trabajo para listado'!$A$151:$Z$151,0)),0)+IFERROR(INDEX('Hoja de Trabajo para listado'!$AB$155:$BA$1048576,MATCH($A190,'Hoja de Trabajo para listado'!$AB$155:$AB$1048576,0),MATCH((CUADRO!J$4&amp;$E190),'Hoja de Trabajo para listado'!$AB$151:$BA$151,0)),0)+IFERROR(INDEX('Hoja de Trabajo para listado'!$BC$155:$CB$1048576,MATCH($A190,'Hoja de Trabajo para listado'!$BC$155:$BC$1048576,0),MATCH((CUADRO!J$4&amp;$E190),'Hoja de Trabajo para listado'!$BC$151:$CB$151,0)),0)+IFERROR(INDEX('Hoja de Trabajo para listado'!$DE$153:$DG$274,MATCH($A190,'Hoja de Trabajo para listado'!$DE$153:$DE$1048576,0),MATCH((CUADRO!J$4&amp;$E190),'Hoja de Trabajo para listado'!$DE$151:$DG$151,0)),0)+IFERROR(INDEX('Hoja de Trabajo para listado'!$CD$155:$DC$1048576,MATCH($A190,'Hoja de Trabajo para listado'!$CD$155:$CD$1048576,0),MATCH((CUADRO!J$4&amp;$E190),'Hoja de Trabajo para listado'!$CD$151:$DC$151,0)),0)</f>
        <v>0</v>
      </c>
      <c r="K190" s="243">
        <f ca="1">+IFERROR(INDEX('Hoja de Trabajo para listado'!$A$155:$Z$1048576,MATCH($A190,'Hoja de Trabajo para listado'!$A$155:$A$1048576,0),MATCH((CUADRO!K$4&amp;$E190),'Hoja de Trabajo para listado'!$A$151:$Z$151,0)),0)+IFERROR(INDEX('Hoja de Trabajo para listado'!$AB$155:$BA$1048576,MATCH($A190,'Hoja de Trabajo para listado'!$AB$155:$AB$1048576,0),MATCH((CUADRO!K$4&amp;$E190),'Hoja de Trabajo para listado'!$AB$151:$BA$151,0)),0)+IFERROR(INDEX('Hoja de Trabajo para listado'!$BC$155:$CB$1048576,MATCH($A190,'Hoja de Trabajo para listado'!$BC$155:$BC$1048576,0),MATCH((CUADRO!K$4&amp;$E190),'Hoja de Trabajo para listado'!$BC$151:$CB$151,0)),0)+IFERROR(INDEX('Hoja de Trabajo para listado'!$DE$153:$DG$274,MATCH($A190,'Hoja de Trabajo para listado'!$DE$153:$DE$1048576,0),MATCH((CUADRO!K$4&amp;$E190),'Hoja de Trabajo para listado'!$DE$151:$DG$151,0)),0)+IFERROR(INDEX('Hoja de Trabajo para listado'!$CD$155:$DC$1048576,MATCH($A190,'Hoja de Trabajo para listado'!$CD$155:$CD$1048576,0),MATCH((CUADRO!K$4&amp;$E190),'Hoja de Trabajo para listado'!$CD$151:$DC$151,0)),0)</f>
        <v>0</v>
      </c>
      <c r="L190" s="243">
        <f ca="1">+IFERROR(INDEX('Hoja de Trabajo para listado'!$A$155:$Z$1048576,MATCH($A190,'Hoja de Trabajo para listado'!$A$155:$A$1048576,0),MATCH((CUADRO!L$4&amp;$E190),'Hoja de Trabajo para listado'!$A$151:$Z$151,0)),0)+IFERROR(INDEX('Hoja de Trabajo para listado'!$AB$155:$BA$1048576,MATCH($A190,'Hoja de Trabajo para listado'!$AB$155:$AB$1048576,0),MATCH((CUADRO!L$4&amp;$E190),'Hoja de Trabajo para listado'!$AB$151:$BA$151,0)),0)+IFERROR(INDEX('Hoja de Trabajo para listado'!$BC$155:$CB$1048576,MATCH($A190,'Hoja de Trabajo para listado'!$BC$155:$BC$1048576,0),MATCH((CUADRO!L$4&amp;$E190),'Hoja de Trabajo para listado'!$BC$151:$CB$151,0)),0)+IFERROR(INDEX('Hoja de Trabajo para listado'!$DE$153:$DG$274,MATCH($A190,'Hoja de Trabajo para listado'!$DE$153:$DE$1048576,0),MATCH((CUADRO!L$4&amp;$E190),'Hoja de Trabajo para listado'!$DE$151:$DG$151,0)),0)+IFERROR(INDEX('Hoja de Trabajo para listado'!$CD$155:$DC$1048576,MATCH($A190,'Hoja de Trabajo para listado'!$CD$155:$CD$1048576,0),MATCH((CUADRO!L$4&amp;$E190),'Hoja de Trabajo para listado'!$CD$151:$DC$151,0)),0)</f>
        <v>0</v>
      </c>
      <c r="M190" s="243">
        <f ca="1">+IFERROR(INDEX('Hoja de Trabajo para listado'!$A$155:$Z$1048576,MATCH($A190,'Hoja de Trabajo para listado'!$A$155:$A$1048576,0),MATCH((CUADRO!M$4&amp;$E190),'Hoja de Trabajo para listado'!$A$151:$Z$151,0)),0)+IFERROR(INDEX('Hoja de Trabajo para listado'!$AB$155:$BA$1048576,MATCH($A190,'Hoja de Trabajo para listado'!$AB$155:$AB$1048576,0),MATCH((CUADRO!M$4&amp;$E190),'Hoja de Trabajo para listado'!$AB$151:$BA$151,0)),0)+IFERROR(INDEX('Hoja de Trabajo para listado'!$BC$155:$CB$1048576,MATCH($A190,'Hoja de Trabajo para listado'!$BC$155:$BC$1048576,0),MATCH((CUADRO!M$4&amp;$E190),'Hoja de Trabajo para listado'!$BC$151:$CB$151,0)),0)+IFERROR(INDEX('Hoja de Trabajo para listado'!$DE$153:$DG$274,MATCH($A190,'Hoja de Trabajo para listado'!$DE$153:$DE$1048576,0),MATCH((CUADRO!M$4&amp;$E190),'Hoja de Trabajo para listado'!$DE$151:$DG$151,0)),0)+IFERROR(INDEX('Hoja de Trabajo para listado'!$CD$155:$DC$1048576,MATCH($A190,'Hoja de Trabajo para listado'!$CD$155:$CD$1048576,0),MATCH((CUADRO!M$4&amp;$E190),'Hoja de Trabajo para listado'!$CD$151:$DC$151,0)),0)</f>
        <v>0</v>
      </c>
      <c r="N190" s="243">
        <f ca="1">+IFERROR(INDEX('Hoja de Trabajo para listado'!$A$155:$Z$1048576,MATCH($A190,'Hoja de Trabajo para listado'!$A$155:$A$1048576,0),MATCH((CUADRO!N$4&amp;$E190),'Hoja de Trabajo para listado'!$A$151:$Z$151,0)),0)+IFERROR(INDEX('Hoja de Trabajo para listado'!$AB$155:$BA$1048576,MATCH($A190,'Hoja de Trabajo para listado'!$AB$155:$AB$1048576,0),MATCH((CUADRO!N$4&amp;$E190),'Hoja de Trabajo para listado'!$AB$151:$BA$151,0)),0)+IFERROR(INDEX('Hoja de Trabajo para listado'!$BC$155:$CB$1048576,MATCH($A190,'Hoja de Trabajo para listado'!$BC$155:$BC$1048576,0),MATCH((CUADRO!N$4&amp;$E190),'Hoja de Trabajo para listado'!$BC$151:$CB$151,0)),0)+IFERROR(INDEX('Hoja de Trabajo para listado'!$DE$153:$DG$274,MATCH($A190,'Hoja de Trabajo para listado'!$DE$153:$DE$1048576,0),MATCH((CUADRO!N$4&amp;$E190),'Hoja de Trabajo para listado'!$DE$151:$DG$151,0)),0)+IFERROR(INDEX('Hoja de Trabajo para listado'!$CD$155:$DC$1048576,MATCH($A190,'Hoja de Trabajo para listado'!$CD$155:$CD$1048576,0),MATCH((CUADRO!N$4&amp;$E190),'Hoja de Trabajo para listado'!$CD$151:$DC$151,0)),0)</f>
        <v>0</v>
      </c>
      <c r="O190" s="243">
        <f ca="1">+IFERROR(INDEX('Hoja de Trabajo para listado'!$A$155:$Z$1048576,MATCH($A190,'Hoja de Trabajo para listado'!$A$155:$A$1048576,0),MATCH((CUADRO!O$4&amp;$E190),'Hoja de Trabajo para listado'!$A$151:$Z$151,0)),0)+IFERROR(INDEX('Hoja de Trabajo para listado'!$AB$155:$BA$1048576,MATCH($A190,'Hoja de Trabajo para listado'!$AB$155:$AB$1048576,0),MATCH((CUADRO!O$4&amp;$E190),'Hoja de Trabajo para listado'!$AB$151:$BA$151,0)),0)+IFERROR(INDEX('Hoja de Trabajo para listado'!$BC$155:$CB$1048576,MATCH($A190,'Hoja de Trabajo para listado'!$BC$155:$BC$1048576,0),MATCH((CUADRO!O$4&amp;$E190),'Hoja de Trabajo para listado'!$BC$151:$CB$151,0)),0)+IFERROR(INDEX('Hoja de Trabajo para listado'!$DE$153:$DG$274,MATCH($A190,'Hoja de Trabajo para listado'!$DE$153:$DE$1048576,0),MATCH((CUADRO!O$4&amp;$E190),'Hoja de Trabajo para listado'!$DE$151:$DG$151,0)),0)+IFERROR(INDEX('Hoja de Trabajo para listado'!$CD$155:$DC$1048576,MATCH($A190,'Hoja de Trabajo para listado'!$CD$155:$CD$1048576,0),MATCH((CUADRO!O$4&amp;$E190),'Hoja de Trabajo para listado'!$CD$151:$DC$151,0)),0)</f>
        <v>0</v>
      </c>
      <c r="P190" s="243">
        <f ca="1">+IFERROR(INDEX('Hoja de Trabajo para listado'!$A$155:$Z$1048576,MATCH($A190,'Hoja de Trabajo para listado'!$A$155:$A$1048576,0),MATCH((CUADRO!P$4&amp;$E190),'Hoja de Trabajo para listado'!$A$151:$Z$151,0)),0)+IFERROR(INDEX('Hoja de Trabajo para listado'!$AB$155:$BA$1048576,MATCH($A190,'Hoja de Trabajo para listado'!$AB$155:$AB$1048576,0),MATCH((CUADRO!P$4&amp;$E190),'Hoja de Trabajo para listado'!$AB$151:$BA$151,0)),0)+IFERROR(INDEX('Hoja de Trabajo para listado'!$BC$155:$CB$1048576,MATCH($A190,'Hoja de Trabajo para listado'!$BC$155:$BC$1048576,0),MATCH((CUADRO!P$4&amp;$E190),'Hoja de Trabajo para listado'!$BC$151:$CB$151,0)),0)+IFERROR(INDEX('Hoja de Trabajo para listado'!$DE$153:$DG$274,MATCH($A190,'Hoja de Trabajo para listado'!$DE$153:$DE$1048576,0),MATCH((CUADRO!P$4&amp;$E190),'Hoja de Trabajo para listado'!$DE$151:$DG$151,0)),0)+IFERROR(INDEX('Hoja de Trabajo para listado'!$CD$155:$DC$1048576,MATCH($A190,'Hoja de Trabajo para listado'!$CD$155:$CD$1048576,0),MATCH((CUADRO!P$4&amp;$E190),'Hoja de Trabajo para listado'!$CD$151:$DC$151,0)),0)</f>
        <v>2359</v>
      </c>
      <c r="Q190" s="243">
        <f ca="1">+IFERROR(INDEX('Hoja de Trabajo para listado'!$A$155:$Z$1048576,MATCH($A190,'Hoja de Trabajo para listado'!$A$155:$A$1048576,0),MATCH((CUADRO!Q$4&amp;$E190),'Hoja de Trabajo para listado'!$A$151:$Z$151,0)),0)+IFERROR(INDEX('Hoja de Trabajo para listado'!$AB$155:$BA$1048576,MATCH($A190,'Hoja de Trabajo para listado'!$AB$155:$AB$1048576,0),MATCH((CUADRO!Q$4&amp;$E190),'Hoja de Trabajo para listado'!$AB$151:$BA$151,0)),0)+IFERROR(INDEX('Hoja de Trabajo para listado'!$BC$155:$CB$1048576,MATCH($A190,'Hoja de Trabajo para listado'!$BC$155:$BC$1048576,0),MATCH((CUADRO!Q$4&amp;$E190),'Hoja de Trabajo para listado'!$BC$151:$CB$151,0)),0)+IFERROR(INDEX('Hoja de Trabajo para listado'!$DE$153:$DG$274,MATCH($A190,'Hoja de Trabajo para listado'!$DE$153:$DE$1048576,0),MATCH((CUADRO!Q$4&amp;$E190),'Hoja de Trabajo para listado'!$DE$151:$DG$151,0)),0)+IFERROR(INDEX('Hoja de Trabajo para listado'!$CD$155:$DC$1048576,MATCH($A190,'Hoja de Trabajo para listado'!$CD$155:$CD$1048576,0),MATCH((CUADRO!Q$4&amp;$E190),'Hoja de Trabajo para listado'!$CD$151:$DC$151,0)),0)</f>
        <v>0</v>
      </c>
      <c r="R190" s="243">
        <f t="shared" ca="1" si="7"/>
        <v>2359</v>
      </c>
      <c r="S190" s="243">
        <f ca="1">+R189+R190</f>
        <v>2359</v>
      </c>
      <c r="T190" s="243">
        <f ca="1">+S190</f>
        <v>2359</v>
      </c>
      <c r="U190" s="242">
        <f t="shared" si="8"/>
        <v>2</v>
      </c>
      <c r="V190" s="327" t="str">
        <f>+VLOOKUP(A190,bd_lista!$A$3:$E$592,5,FALSE)</f>
        <v>Instituciones Descentralizadas</v>
      </c>
      <c r="W190" s="398"/>
      <c r="X190" s="240">
        <f>+VLOOKUP(A190,[4]Sheet1!$A$13:$D$744,4,FALSE)</f>
        <v>16</v>
      </c>
      <c r="Y190" s="240" t="str">
        <f>+VLOOKUP(X190,bd_lista!$A$3:$C$592,3,FALSE)</f>
        <v>Ministerio de Educación</v>
      </c>
      <c r="Z190" s="288"/>
      <c r="AA190" s="317"/>
    </row>
    <row r="191" spans="1:27" ht="15" hidden="1" customHeight="1">
      <c r="A191" s="378">
        <v>273</v>
      </c>
      <c r="B191" s="393">
        <f>+A191</f>
        <v>273</v>
      </c>
      <c r="C191" s="245" t="str">
        <f>+VLOOKUP(A191,bd_lista!$A$3:$C$592,3,FALSE)</f>
        <v>Direc. Dptal. de Educación Pando</v>
      </c>
      <c r="D191" s="395" t="str">
        <f>+C191</f>
        <v>Direc. Dptal. de Educación Pando</v>
      </c>
      <c r="E191" s="245" t="s">
        <v>1303</v>
      </c>
      <c r="F191" s="241">
        <f ca="1">+IFERROR(INDEX('Hoja de Trabajo para listado'!$A$155:$Z$1048576,MATCH($A191,'Hoja de Trabajo para listado'!$A$155:$A$1048576,0),MATCH((CUADRO!F$4&amp;$E191),'Hoja de Trabajo para listado'!$A$151:$Z$151,0)),0)+IFERROR(INDEX('Hoja de Trabajo para listado'!$AB$155:$BA$1048576,MATCH($A191,'Hoja de Trabajo para listado'!$AB$155:$AB$1048576,0),MATCH((CUADRO!F$4&amp;$E191),'Hoja de Trabajo para listado'!$AB$151:$BA$151,0)),0)+IFERROR(INDEX('Hoja de Trabajo para listado'!$BC$155:$CB$1048576,MATCH($A191,'Hoja de Trabajo para listado'!$BC$155:$BC$1048576,0),MATCH((CUADRO!F$4&amp;$E191),'Hoja de Trabajo para listado'!$BC$151:$CB$151,0)),0)+IFERROR(INDEX('Hoja de Trabajo para listado'!$DE$153:$DG$274,MATCH($A191,'Hoja de Trabajo para listado'!$DE$153:$DE$1048576,0),MATCH((CUADRO!F$4&amp;$E191),'Hoja de Trabajo para listado'!$DE$151:$DG$151,0)),0)+IFERROR(INDEX('Hoja de Trabajo para listado'!$CD$155:$DC$1048576,MATCH($A191,'Hoja de Trabajo para listado'!$CD$155:$CD$1048576,0),MATCH((CUADRO!F$4&amp;$E191),'Hoja de Trabajo para listado'!$CD$151:$DC$151,0)),0)</f>
        <v>0</v>
      </c>
      <c r="G191" s="241">
        <f ca="1">+IFERROR(INDEX('Hoja de Trabajo para listado'!$A$155:$Z$1048576,MATCH($A191,'Hoja de Trabajo para listado'!$A$155:$A$1048576,0),MATCH((CUADRO!G$4&amp;$E191),'Hoja de Trabajo para listado'!$A$151:$Z$151,0)),0)+IFERROR(INDEX('Hoja de Trabajo para listado'!$AB$155:$BA$1048576,MATCH($A191,'Hoja de Trabajo para listado'!$AB$155:$AB$1048576,0),MATCH((CUADRO!G$4&amp;$E191),'Hoja de Trabajo para listado'!$AB$151:$BA$151,0)),0)+IFERROR(INDEX('Hoja de Trabajo para listado'!$BC$155:$CB$1048576,MATCH($A191,'Hoja de Trabajo para listado'!$BC$155:$BC$1048576,0),MATCH((CUADRO!G$4&amp;$E191),'Hoja de Trabajo para listado'!$BC$151:$CB$151,0)),0)+IFERROR(INDEX('Hoja de Trabajo para listado'!$DE$153:$DG$274,MATCH($A191,'Hoja de Trabajo para listado'!$DE$153:$DE$1048576,0),MATCH((CUADRO!G$4&amp;$E191),'Hoja de Trabajo para listado'!$DE$151:$DG$151,0)),0)+IFERROR(INDEX('Hoja de Trabajo para listado'!$CD$155:$DC$1048576,MATCH($A191,'Hoja de Trabajo para listado'!$CD$155:$CD$1048576,0),MATCH((CUADRO!G$4&amp;$E191),'Hoja de Trabajo para listado'!$CD$151:$DC$151,0)),0)</f>
        <v>0</v>
      </c>
      <c r="H191" s="241">
        <f ca="1">+IFERROR(INDEX('Hoja de Trabajo para listado'!$A$155:$Z$1048576,MATCH($A191,'Hoja de Trabajo para listado'!$A$155:$A$1048576,0),MATCH((CUADRO!H$4&amp;$E191),'Hoja de Trabajo para listado'!$A$151:$Z$151,0)),0)+IFERROR(INDEX('Hoja de Trabajo para listado'!$AB$155:$BA$1048576,MATCH($A191,'Hoja de Trabajo para listado'!$AB$155:$AB$1048576,0),MATCH((CUADRO!H$4&amp;$E191),'Hoja de Trabajo para listado'!$AB$151:$BA$151,0)),0)+IFERROR(INDEX('Hoja de Trabajo para listado'!$BC$155:$CB$1048576,MATCH($A191,'Hoja de Trabajo para listado'!$BC$155:$BC$1048576,0),MATCH((CUADRO!H$4&amp;$E191),'Hoja de Trabajo para listado'!$BC$151:$CB$151,0)),0)+IFERROR(INDEX('Hoja de Trabajo para listado'!$DE$153:$DG$274,MATCH($A191,'Hoja de Trabajo para listado'!$DE$153:$DE$1048576,0),MATCH((CUADRO!H$4&amp;$E191),'Hoja de Trabajo para listado'!$DE$151:$DG$151,0)),0)+IFERROR(INDEX('Hoja de Trabajo para listado'!$CD$155:$DC$1048576,MATCH($A191,'Hoja de Trabajo para listado'!$CD$155:$CD$1048576,0),MATCH((CUADRO!H$4&amp;$E191),'Hoja de Trabajo para listado'!$CD$151:$DC$151,0)),0)</f>
        <v>0</v>
      </c>
      <c r="I191" s="241">
        <f ca="1">+IFERROR(INDEX('Hoja de Trabajo para listado'!$A$155:$Z$1048576,MATCH($A191,'Hoja de Trabajo para listado'!$A$155:$A$1048576,0),MATCH((CUADRO!I$4&amp;$E191),'Hoja de Trabajo para listado'!$A$151:$Z$151,0)),0)+IFERROR(INDEX('Hoja de Trabajo para listado'!$AB$155:$BA$1048576,MATCH($A191,'Hoja de Trabajo para listado'!$AB$155:$AB$1048576,0),MATCH((CUADRO!I$4&amp;$E191),'Hoja de Trabajo para listado'!$AB$151:$BA$151,0)),0)+IFERROR(INDEX('Hoja de Trabajo para listado'!$BC$155:$CB$1048576,MATCH($A191,'Hoja de Trabajo para listado'!$BC$155:$BC$1048576,0),MATCH((CUADRO!I$4&amp;$E191),'Hoja de Trabajo para listado'!$BC$151:$CB$151,0)),0)+IFERROR(INDEX('Hoja de Trabajo para listado'!$DE$153:$DG$274,MATCH($A191,'Hoja de Trabajo para listado'!$DE$153:$DE$1048576,0),MATCH((CUADRO!I$4&amp;$E191),'Hoja de Trabajo para listado'!$DE$151:$DG$151,0)),0)+IFERROR(INDEX('Hoja de Trabajo para listado'!$CD$155:$DC$1048576,MATCH($A191,'Hoja de Trabajo para listado'!$CD$155:$CD$1048576,0),MATCH((CUADRO!I$4&amp;$E191),'Hoja de Trabajo para listado'!$CD$151:$DC$151,0)),0)</f>
        <v>0</v>
      </c>
      <c r="J191" s="241">
        <f ca="1">+IFERROR(INDEX('Hoja de Trabajo para listado'!$A$155:$Z$1048576,MATCH($A191,'Hoja de Trabajo para listado'!$A$155:$A$1048576,0),MATCH((CUADRO!J$4&amp;$E191),'Hoja de Trabajo para listado'!$A$151:$Z$151,0)),0)+IFERROR(INDEX('Hoja de Trabajo para listado'!$AB$155:$BA$1048576,MATCH($A191,'Hoja de Trabajo para listado'!$AB$155:$AB$1048576,0),MATCH((CUADRO!J$4&amp;$E191),'Hoja de Trabajo para listado'!$AB$151:$BA$151,0)),0)+IFERROR(INDEX('Hoja de Trabajo para listado'!$BC$155:$CB$1048576,MATCH($A191,'Hoja de Trabajo para listado'!$BC$155:$BC$1048576,0),MATCH((CUADRO!J$4&amp;$E191),'Hoja de Trabajo para listado'!$BC$151:$CB$151,0)),0)+IFERROR(INDEX('Hoja de Trabajo para listado'!$DE$153:$DG$274,MATCH($A191,'Hoja de Trabajo para listado'!$DE$153:$DE$1048576,0),MATCH((CUADRO!J$4&amp;$E191),'Hoja de Trabajo para listado'!$DE$151:$DG$151,0)),0)+IFERROR(INDEX('Hoja de Trabajo para listado'!$CD$155:$DC$1048576,MATCH($A191,'Hoja de Trabajo para listado'!$CD$155:$CD$1048576,0),MATCH((CUADRO!J$4&amp;$E191),'Hoja de Trabajo para listado'!$CD$151:$DC$151,0)),0)</f>
        <v>0</v>
      </c>
      <c r="K191" s="241">
        <f ca="1">+IFERROR(INDEX('Hoja de Trabajo para listado'!$A$155:$Z$1048576,MATCH($A191,'Hoja de Trabajo para listado'!$A$155:$A$1048576,0),MATCH((CUADRO!K$4&amp;$E191),'Hoja de Trabajo para listado'!$A$151:$Z$151,0)),0)+IFERROR(INDEX('Hoja de Trabajo para listado'!$AB$155:$BA$1048576,MATCH($A191,'Hoja de Trabajo para listado'!$AB$155:$AB$1048576,0),MATCH((CUADRO!K$4&amp;$E191),'Hoja de Trabajo para listado'!$AB$151:$BA$151,0)),0)+IFERROR(INDEX('Hoja de Trabajo para listado'!$BC$155:$CB$1048576,MATCH($A191,'Hoja de Trabajo para listado'!$BC$155:$BC$1048576,0),MATCH((CUADRO!K$4&amp;$E191),'Hoja de Trabajo para listado'!$BC$151:$CB$151,0)),0)+IFERROR(INDEX('Hoja de Trabajo para listado'!$DE$153:$DG$274,MATCH($A191,'Hoja de Trabajo para listado'!$DE$153:$DE$1048576,0),MATCH((CUADRO!K$4&amp;$E191),'Hoja de Trabajo para listado'!$DE$151:$DG$151,0)),0)+IFERROR(INDEX('Hoja de Trabajo para listado'!$CD$155:$DC$1048576,MATCH($A191,'Hoja de Trabajo para listado'!$CD$155:$CD$1048576,0),MATCH((CUADRO!K$4&amp;$E191),'Hoja de Trabajo para listado'!$CD$151:$DC$151,0)),0)</f>
        <v>0</v>
      </c>
      <c r="L191" s="241">
        <f ca="1">+IFERROR(INDEX('Hoja de Trabajo para listado'!$A$155:$Z$1048576,MATCH($A191,'Hoja de Trabajo para listado'!$A$155:$A$1048576,0),MATCH((CUADRO!L$4&amp;$E191),'Hoja de Trabajo para listado'!$A$151:$Z$151,0)),0)+IFERROR(INDEX('Hoja de Trabajo para listado'!$AB$155:$BA$1048576,MATCH($A191,'Hoja de Trabajo para listado'!$AB$155:$AB$1048576,0),MATCH((CUADRO!L$4&amp;$E191),'Hoja de Trabajo para listado'!$AB$151:$BA$151,0)),0)+IFERROR(INDEX('Hoja de Trabajo para listado'!$BC$155:$CB$1048576,MATCH($A191,'Hoja de Trabajo para listado'!$BC$155:$BC$1048576,0),MATCH((CUADRO!L$4&amp;$E191),'Hoja de Trabajo para listado'!$BC$151:$CB$151,0)),0)+IFERROR(INDEX('Hoja de Trabajo para listado'!$DE$153:$DG$274,MATCH($A191,'Hoja de Trabajo para listado'!$DE$153:$DE$1048576,0),MATCH((CUADRO!L$4&amp;$E191),'Hoja de Trabajo para listado'!$DE$151:$DG$151,0)),0)+IFERROR(INDEX('Hoja de Trabajo para listado'!$CD$155:$DC$1048576,MATCH($A191,'Hoja de Trabajo para listado'!$CD$155:$CD$1048576,0),MATCH((CUADRO!L$4&amp;$E191),'Hoja de Trabajo para listado'!$CD$151:$DC$151,0)),0)</f>
        <v>0</v>
      </c>
      <c r="M191" s="241">
        <f ca="1">+IFERROR(INDEX('Hoja de Trabajo para listado'!$A$155:$Z$1048576,MATCH($A191,'Hoja de Trabajo para listado'!$A$155:$A$1048576,0),MATCH((CUADRO!M$4&amp;$E191),'Hoja de Trabajo para listado'!$A$151:$Z$151,0)),0)+IFERROR(INDEX('Hoja de Trabajo para listado'!$AB$155:$BA$1048576,MATCH($A191,'Hoja de Trabajo para listado'!$AB$155:$AB$1048576,0),MATCH((CUADRO!M$4&amp;$E191),'Hoja de Trabajo para listado'!$AB$151:$BA$151,0)),0)+IFERROR(INDEX('Hoja de Trabajo para listado'!$BC$155:$CB$1048576,MATCH($A191,'Hoja de Trabajo para listado'!$BC$155:$BC$1048576,0),MATCH((CUADRO!M$4&amp;$E191),'Hoja de Trabajo para listado'!$BC$151:$CB$151,0)),0)+IFERROR(INDEX('Hoja de Trabajo para listado'!$DE$153:$DG$274,MATCH($A191,'Hoja de Trabajo para listado'!$DE$153:$DE$1048576,0),MATCH((CUADRO!M$4&amp;$E191),'Hoja de Trabajo para listado'!$DE$151:$DG$151,0)),0)+IFERROR(INDEX('Hoja de Trabajo para listado'!$CD$155:$DC$1048576,MATCH($A191,'Hoja de Trabajo para listado'!$CD$155:$CD$1048576,0),MATCH((CUADRO!M$4&amp;$E191),'Hoja de Trabajo para listado'!$CD$151:$DC$151,0)),0)</f>
        <v>0</v>
      </c>
      <c r="N191" s="241">
        <f ca="1">+IFERROR(INDEX('Hoja de Trabajo para listado'!$A$155:$Z$1048576,MATCH($A191,'Hoja de Trabajo para listado'!$A$155:$A$1048576,0),MATCH((CUADRO!N$4&amp;$E191),'Hoja de Trabajo para listado'!$A$151:$Z$151,0)),0)+IFERROR(INDEX('Hoja de Trabajo para listado'!$AB$155:$BA$1048576,MATCH($A191,'Hoja de Trabajo para listado'!$AB$155:$AB$1048576,0),MATCH((CUADRO!N$4&amp;$E191),'Hoja de Trabajo para listado'!$AB$151:$BA$151,0)),0)+IFERROR(INDEX('Hoja de Trabajo para listado'!$BC$155:$CB$1048576,MATCH($A191,'Hoja de Trabajo para listado'!$BC$155:$BC$1048576,0),MATCH((CUADRO!N$4&amp;$E191),'Hoja de Trabajo para listado'!$BC$151:$CB$151,0)),0)+IFERROR(INDEX('Hoja de Trabajo para listado'!$DE$153:$DG$274,MATCH($A191,'Hoja de Trabajo para listado'!$DE$153:$DE$1048576,0),MATCH((CUADRO!N$4&amp;$E191),'Hoja de Trabajo para listado'!$DE$151:$DG$151,0)),0)+IFERROR(INDEX('Hoja de Trabajo para listado'!$CD$155:$DC$1048576,MATCH($A191,'Hoja de Trabajo para listado'!$CD$155:$CD$1048576,0),MATCH((CUADRO!N$4&amp;$E191),'Hoja de Trabajo para listado'!$CD$151:$DC$151,0)),0)</f>
        <v>0</v>
      </c>
      <c r="O191" s="241">
        <f ca="1">+IFERROR(INDEX('Hoja de Trabajo para listado'!$A$155:$Z$1048576,MATCH($A191,'Hoja de Trabajo para listado'!$A$155:$A$1048576,0),MATCH((CUADRO!O$4&amp;$E191),'Hoja de Trabajo para listado'!$A$151:$Z$151,0)),0)+IFERROR(INDEX('Hoja de Trabajo para listado'!$AB$155:$BA$1048576,MATCH($A191,'Hoja de Trabajo para listado'!$AB$155:$AB$1048576,0),MATCH((CUADRO!O$4&amp;$E191),'Hoja de Trabajo para listado'!$AB$151:$BA$151,0)),0)+IFERROR(INDEX('Hoja de Trabajo para listado'!$BC$155:$CB$1048576,MATCH($A191,'Hoja de Trabajo para listado'!$BC$155:$BC$1048576,0),MATCH((CUADRO!O$4&amp;$E191),'Hoja de Trabajo para listado'!$BC$151:$CB$151,0)),0)+IFERROR(INDEX('Hoja de Trabajo para listado'!$DE$153:$DG$274,MATCH($A191,'Hoja de Trabajo para listado'!$DE$153:$DE$1048576,0),MATCH((CUADRO!O$4&amp;$E191),'Hoja de Trabajo para listado'!$DE$151:$DG$151,0)),0)+IFERROR(INDEX('Hoja de Trabajo para listado'!$CD$155:$DC$1048576,MATCH($A191,'Hoja de Trabajo para listado'!$CD$155:$CD$1048576,0),MATCH((CUADRO!O$4&amp;$E191),'Hoja de Trabajo para listado'!$CD$151:$DC$151,0)),0)</f>
        <v>0</v>
      </c>
      <c r="P191" s="241">
        <f ca="1">+IFERROR(INDEX('Hoja de Trabajo para listado'!$A$155:$Z$1048576,MATCH($A191,'Hoja de Trabajo para listado'!$A$155:$A$1048576,0),MATCH((CUADRO!P$4&amp;$E191),'Hoja de Trabajo para listado'!$A$151:$Z$151,0)),0)+IFERROR(INDEX('Hoja de Trabajo para listado'!$AB$155:$BA$1048576,MATCH($A191,'Hoja de Trabajo para listado'!$AB$155:$AB$1048576,0),MATCH((CUADRO!P$4&amp;$E191),'Hoja de Trabajo para listado'!$AB$151:$BA$151,0)),0)+IFERROR(INDEX('Hoja de Trabajo para listado'!$BC$155:$CB$1048576,MATCH($A191,'Hoja de Trabajo para listado'!$BC$155:$BC$1048576,0),MATCH((CUADRO!P$4&amp;$E191),'Hoja de Trabajo para listado'!$BC$151:$CB$151,0)),0)+IFERROR(INDEX('Hoja de Trabajo para listado'!$DE$153:$DG$274,MATCH($A191,'Hoja de Trabajo para listado'!$DE$153:$DE$1048576,0),MATCH((CUADRO!P$4&amp;$E191),'Hoja de Trabajo para listado'!$DE$151:$DG$151,0)),0)+IFERROR(INDEX('Hoja de Trabajo para listado'!$CD$155:$DC$1048576,MATCH($A191,'Hoja de Trabajo para listado'!$CD$155:$CD$1048576,0),MATCH((CUADRO!P$4&amp;$E191),'Hoja de Trabajo para listado'!$CD$151:$DC$151,0)),0)</f>
        <v>0</v>
      </c>
      <c r="Q191" s="265">
        <f ca="1">+IFERROR(INDEX('Hoja de Trabajo para listado'!$A$155:$Z$1048576,MATCH($A191,'Hoja de Trabajo para listado'!$A$155:$A$1048576,0),MATCH((CUADRO!Q$4&amp;$E191),'Hoja de Trabajo para listado'!$A$151:$Z$151,0)),0)+IFERROR(INDEX('Hoja de Trabajo para listado'!$AB$155:$BA$1048576,MATCH($A191,'Hoja de Trabajo para listado'!$AB$155:$AB$1048576,0),MATCH((CUADRO!Q$4&amp;$E191),'Hoja de Trabajo para listado'!$AB$151:$BA$151,0)),0)+IFERROR(INDEX('Hoja de Trabajo para listado'!$BC$155:$CB$1048576,MATCH($A191,'Hoja de Trabajo para listado'!$BC$155:$BC$1048576,0),MATCH((CUADRO!Q$4&amp;$E191),'Hoja de Trabajo para listado'!$BC$151:$CB$151,0)),0)+IFERROR(INDEX('Hoja de Trabajo para listado'!$DE$153:$DG$274,MATCH($A191,'Hoja de Trabajo para listado'!$DE$153:$DE$1048576,0),MATCH((CUADRO!Q$4&amp;$E191),'Hoja de Trabajo para listado'!$DE$151:$DG$151,0)),0)+IFERROR(INDEX('Hoja de Trabajo para listado'!$CD$155:$DC$1048576,MATCH($A191,'Hoja de Trabajo para listado'!$CD$155:$CD$1048576,0),MATCH((CUADRO!Q$4&amp;$E191),'Hoja de Trabajo para listado'!$CD$151:$DC$151,0)),0)</f>
        <v>0</v>
      </c>
      <c r="R191" s="241">
        <f t="shared" ca="1" si="7"/>
        <v>0</v>
      </c>
      <c r="S191" s="241"/>
      <c r="T191" s="241">
        <f ca="1">+T192</f>
        <v>0</v>
      </c>
      <c r="U191" s="240">
        <f t="shared" si="8"/>
        <v>1</v>
      </c>
      <c r="V191" s="327" t="str">
        <f>+VLOOKUP(A191,bd_lista!$A$3:$E$592,5,FALSE)</f>
        <v>Instituciones Descentralizadas</v>
      </c>
      <c r="W191" s="397" t="str">
        <f>+V191</f>
        <v>Instituciones Descentralizadas</v>
      </c>
      <c r="X191" s="240">
        <f>+VLOOKUP(A191,[4]Sheet1!$A$13:$D$744,4,FALSE)</f>
        <v>16</v>
      </c>
      <c r="Y191" s="240" t="str">
        <f>+VLOOKUP(X191,bd_lista!$A$3:$C$592,3,FALSE)</f>
        <v>Ministerio de Educación</v>
      </c>
      <c r="Z191" s="290">
        <f>+X191</f>
        <v>16</v>
      </c>
      <c r="AA191" s="315" t="str">
        <f>+Y191</f>
        <v>Ministerio de Educación</v>
      </c>
    </row>
    <row r="192" spans="1:27" ht="15" hidden="1" customHeight="1">
      <c r="A192" s="378">
        <v>273</v>
      </c>
      <c r="B192" s="394"/>
      <c r="C192" s="327" t="str">
        <f>+VLOOKUP(A192,bd_lista!$A$3:$C$592,3,FALSE)</f>
        <v>Direc. Dptal. de Educación Pando</v>
      </c>
      <c r="D192" s="396"/>
      <c r="E192" s="327" t="s">
        <v>1304</v>
      </c>
      <c r="F192" s="243">
        <f ca="1">+IFERROR(INDEX('Hoja de Trabajo para listado'!$A$155:$Z$1048576,MATCH($A192,'Hoja de Trabajo para listado'!$A$155:$A$1048576,0),MATCH((CUADRO!F$4&amp;$E192),'Hoja de Trabajo para listado'!$A$151:$Z$151,0)),0)+IFERROR(INDEX('Hoja de Trabajo para listado'!$AB$155:$BA$1048576,MATCH($A192,'Hoja de Trabajo para listado'!$AB$155:$AB$1048576,0),MATCH((CUADRO!F$4&amp;$E192),'Hoja de Trabajo para listado'!$AB$151:$BA$151,0)),0)+IFERROR(INDEX('Hoja de Trabajo para listado'!$BC$155:$CB$1048576,MATCH($A192,'Hoja de Trabajo para listado'!$BC$155:$BC$1048576,0),MATCH((CUADRO!F$4&amp;$E192),'Hoja de Trabajo para listado'!$BC$151:$CB$151,0)),0)+IFERROR(INDEX('Hoja de Trabajo para listado'!$DE$153:$DG$274,MATCH($A192,'Hoja de Trabajo para listado'!$DE$153:$DE$1048576,0),MATCH((CUADRO!F$4&amp;$E192),'Hoja de Trabajo para listado'!$DE$151:$DG$151,0)),0)+IFERROR(INDEX('Hoja de Trabajo para listado'!$CD$155:$DC$1048576,MATCH($A192,'Hoja de Trabajo para listado'!$CD$155:$CD$1048576,0),MATCH((CUADRO!F$4&amp;$E192),'Hoja de Trabajo para listado'!$CD$151:$DC$151,0)),0)</f>
        <v>0</v>
      </c>
      <c r="G192" s="243">
        <f ca="1">+IFERROR(INDEX('Hoja de Trabajo para listado'!$A$155:$Z$1048576,MATCH($A192,'Hoja de Trabajo para listado'!$A$155:$A$1048576,0),MATCH((CUADRO!G$4&amp;$E192),'Hoja de Trabajo para listado'!$A$151:$Z$151,0)),0)+IFERROR(INDEX('Hoja de Trabajo para listado'!$AB$155:$BA$1048576,MATCH($A192,'Hoja de Trabajo para listado'!$AB$155:$AB$1048576,0),MATCH((CUADRO!G$4&amp;$E192),'Hoja de Trabajo para listado'!$AB$151:$BA$151,0)),0)+IFERROR(INDEX('Hoja de Trabajo para listado'!$BC$155:$CB$1048576,MATCH($A192,'Hoja de Trabajo para listado'!$BC$155:$BC$1048576,0),MATCH((CUADRO!G$4&amp;$E192),'Hoja de Trabajo para listado'!$BC$151:$CB$151,0)),0)+IFERROR(INDEX('Hoja de Trabajo para listado'!$DE$153:$DG$274,MATCH($A192,'Hoja de Trabajo para listado'!$DE$153:$DE$1048576,0),MATCH((CUADRO!G$4&amp;$E192),'Hoja de Trabajo para listado'!$DE$151:$DG$151,0)),0)+IFERROR(INDEX('Hoja de Trabajo para listado'!$CD$155:$DC$1048576,MATCH($A192,'Hoja de Trabajo para listado'!$CD$155:$CD$1048576,0),MATCH((CUADRO!G$4&amp;$E192),'Hoja de Trabajo para listado'!$CD$151:$DC$151,0)),0)</f>
        <v>0</v>
      </c>
      <c r="H192" s="243">
        <f ca="1">+IFERROR(INDEX('Hoja de Trabajo para listado'!$A$155:$Z$1048576,MATCH($A192,'Hoja de Trabajo para listado'!$A$155:$A$1048576,0),MATCH((CUADRO!H$4&amp;$E192),'Hoja de Trabajo para listado'!$A$151:$Z$151,0)),0)+IFERROR(INDEX('Hoja de Trabajo para listado'!$AB$155:$BA$1048576,MATCH($A192,'Hoja de Trabajo para listado'!$AB$155:$AB$1048576,0),MATCH((CUADRO!H$4&amp;$E192),'Hoja de Trabajo para listado'!$AB$151:$BA$151,0)),0)+IFERROR(INDEX('Hoja de Trabajo para listado'!$BC$155:$CB$1048576,MATCH($A192,'Hoja de Trabajo para listado'!$BC$155:$BC$1048576,0),MATCH((CUADRO!H$4&amp;$E192),'Hoja de Trabajo para listado'!$BC$151:$CB$151,0)),0)+IFERROR(INDEX('Hoja de Trabajo para listado'!$DE$153:$DG$274,MATCH($A192,'Hoja de Trabajo para listado'!$DE$153:$DE$1048576,0),MATCH((CUADRO!H$4&amp;$E192),'Hoja de Trabajo para listado'!$DE$151:$DG$151,0)),0)+IFERROR(INDEX('Hoja de Trabajo para listado'!$CD$155:$DC$1048576,MATCH($A192,'Hoja de Trabajo para listado'!$CD$155:$CD$1048576,0),MATCH((CUADRO!H$4&amp;$E192),'Hoja de Trabajo para listado'!$CD$151:$DC$151,0)),0)</f>
        <v>0</v>
      </c>
      <c r="I192" s="243">
        <f ca="1">+IFERROR(INDEX('Hoja de Trabajo para listado'!$A$155:$Z$1048576,MATCH($A192,'Hoja de Trabajo para listado'!$A$155:$A$1048576,0),MATCH((CUADRO!I$4&amp;$E192),'Hoja de Trabajo para listado'!$A$151:$Z$151,0)),0)+IFERROR(INDEX('Hoja de Trabajo para listado'!$AB$155:$BA$1048576,MATCH($A192,'Hoja de Trabajo para listado'!$AB$155:$AB$1048576,0),MATCH((CUADRO!I$4&amp;$E192),'Hoja de Trabajo para listado'!$AB$151:$BA$151,0)),0)+IFERROR(INDEX('Hoja de Trabajo para listado'!$BC$155:$CB$1048576,MATCH($A192,'Hoja de Trabajo para listado'!$BC$155:$BC$1048576,0),MATCH((CUADRO!I$4&amp;$E192),'Hoja de Trabajo para listado'!$BC$151:$CB$151,0)),0)+IFERROR(INDEX('Hoja de Trabajo para listado'!$DE$153:$DG$274,MATCH($A192,'Hoja de Trabajo para listado'!$DE$153:$DE$1048576,0),MATCH((CUADRO!I$4&amp;$E192),'Hoja de Trabajo para listado'!$DE$151:$DG$151,0)),0)+IFERROR(INDEX('Hoja de Trabajo para listado'!$CD$155:$DC$1048576,MATCH($A192,'Hoja de Trabajo para listado'!$CD$155:$CD$1048576,0),MATCH((CUADRO!I$4&amp;$E192),'Hoja de Trabajo para listado'!$CD$151:$DC$151,0)),0)</f>
        <v>0</v>
      </c>
      <c r="J192" s="243">
        <f ca="1">+IFERROR(INDEX('Hoja de Trabajo para listado'!$A$155:$Z$1048576,MATCH($A192,'Hoja de Trabajo para listado'!$A$155:$A$1048576,0),MATCH((CUADRO!J$4&amp;$E192),'Hoja de Trabajo para listado'!$A$151:$Z$151,0)),0)+IFERROR(INDEX('Hoja de Trabajo para listado'!$AB$155:$BA$1048576,MATCH($A192,'Hoja de Trabajo para listado'!$AB$155:$AB$1048576,0),MATCH((CUADRO!J$4&amp;$E192),'Hoja de Trabajo para listado'!$AB$151:$BA$151,0)),0)+IFERROR(INDEX('Hoja de Trabajo para listado'!$BC$155:$CB$1048576,MATCH($A192,'Hoja de Trabajo para listado'!$BC$155:$BC$1048576,0),MATCH((CUADRO!J$4&amp;$E192),'Hoja de Trabajo para listado'!$BC$151:$CB$151,0)),0)+IFERROR(INDEX('Hoja de Trabajo para listado'!$DE$153:$DG$274,MATCH($A192,'Hoja de Trabajo para listado'!$DE$153:$DE$1048576,0),MATCH((CUADRO!J$4&amp;$E192),'Hoja de Trabajo para listado'!$DE$151:$DG$151,0)),0)+IFERROR(INDEX('Hoja de Trabajo para listado'!$CD$155:$DC$1048576,MATCH($A192,'Hoja de Trabajo para listado'!$CD$155:$CD$1048576,0),MATCH((CUADRO!J$4&amp;$E192),'Hoja de Trabajo para listado'!$CD$151:$DC$151,0)),0)</f>
        <v>0</v>
      </c>
      <c r="K192" s="243">
        <f ca="1">+IFERROR(INDEX('Hoja de Trabajo para listado'!$A$155:$Z$1048576,MATCH($A192,'Hoja de Trabajo para listado'!$A$155:$A$1048576,0),MATCH((CUADRO!K$4&amp;$E192),'Hoja de Trabajo para listado'!$A$151:$Z$151,0)),0)+IFERROR(INDEX('Hoja de Trabajo para listado'!$AB$155:$BA$1048576,MATCH($A192,'Hoja de Trabajo para listado'!$AB$155:$AB$1048576,0),MATCH((CUADRO!K$4&amp;$E192),'Hoja de Trabajo para listado'!$AB$151:$BA$151,0)),0)+IFERROR(INDEX('Hoja de Trabajo para listado'!$BC$155:$CB$1048576,MATCH($A192,'Hoja de Trabajo para listado'!$BC$155:$BC$1048576,0),MATCH((CUADRO!K$4&amp;$E192),'Hoja de Trabajo para listado'!$BC$151:$CB$151,0)),0)+IFERROR(INDEX('Hoja de Trabajo para listado'!$DE$153:$DG$274,MATCH($A192,'Hoja de Trabajo para listado'!$DE$153:$DE$1048576,0),MATCH((CUADRO!K$4&amp;$E192),'Hoja de Trabajo para listado'!$DE$151:$DG$151,0)),0)+IFERROR(INDEX('Hoja de Trabajo para listado'!$CD$155:$DC$1048576,MATCH($A192,'Hoja de Trabajo para listado'!$CD$155:$CD$1048576,0),MATCH((CUADRO!K$4&amp;$E192),'Hoja de Trabajo para listado'!$CD$151:$DC$151,0)),0)</f>
        <v>0</v>
      </c>
      <c r="L192" s="243">
        <f ca="1">+IFERROR(INDEX('Hoja de Trabajo para listado'!$A$155:$Z$1048576,MATCH($A192,'Hoja de Trabajo para listado'!$A$155:$A$1048576,0),MATCH((CUADRO!L$4&amp;$E192),'Hoja de Trabajo para listado'!$A$151:$Z$151,0)),0)+IFERROR(INDEX('Hoja de Trabajo para listado'!$AB$155:$BA$1048576,MATCH($A192,'Hoja de Trabajo para listado'!$AB$155:$AB$1048576,0),MATCH((CUADRO!L$4&amp;$E192),'Hoja de Trabajo para listado'!$AB$151:$BA$151,0)),0)+IFERROR(INDEX('Hoja de Trabajo para listado'!$BC$155:$CB$1048576,MATCH($A192,'Hoja de Trabajo para listado'!$BC$155:$BC$1048576,0),MATCH((CUADRO!L$4&amp;$E192),'Hoja de Trabajo para listado'!$BC$151:$CB$151,0)),0)+IFERROR(INDEX('Hoja de Trabajo para listado'!$DE$153:$DG$274,MATCH($A192,'Hoja de Trabajo para listado'!$DE$153:$DE$1048576,0),MATCH((CUADRO!L$4&amp;$E192),'Hoja de Trabajo para listado'!$DE$151:$DG$151,0)),0)+IFERROR(INDEX('Hoja de Trabajo para listado'!$CD$155:$DC$1048576,MATCH($A192,'Hoja de Trabajo para listado'!$CD$155:$CD$1048576,0),MATCH((CUADRO!L$4&amp;$E192),'Hoja de Trabajo para listado'!$CD$151:$DC$151,0)),0)</f>
        <v>0</v>
      </c>
      <c r="M192" s="243">
        <f ca="1">+IFERROR(INDEX('Hoja de Trabajo para listado'!$A$155:$Z$1048576,MATCH($A192,'Hoja de Trabajo para listado'!$A$155:$A$1048576,0),MATCH((CUADRO!M$4&amp;$E192),'Hoja de Trabajo para listado'!$A$151:$Z$151,0)),0)+IFERROR(INDEX('Hoja de Trabajo para listado'!$AB$155:$BA$1048576,MATCH($A192,'Hoja de Trabajo para listado'!$AB$155:$AB$1048576,0),MATCH((CUADRO!M$4&amp;$E192),'Hoja de Trabajo para listado'!$AB$151:$BA$151,0)),0)+IFERROR(INDEX('Hoja de Trabajo para listado'!$BC$155:$CB$1048576,MATCH($A192,'Hoja de Trabajo para listado'!$BC$155:$BC$1048576,0),MATCH((CUADRO!M$4&amp;$E192),'Hoja de Trabajo para listado'!$BC$151:$CB$151,0)),0)+IFERROR(INDEX('Hoja de Trabajo para listado'!$DE$153:$DG$274,MATCH($A192,'Hoja de Trabajo para listado'!$DE$153:$DE$1048576,0),MATCH((CUADRO!M$4&amp;$E192),'Hoja de Trabajo para listado'!$DE$151:$DG$151,0)),0)+IFERROR(INDEX('Hoja de Trabajo para listado'!$CD$155:$DC$1048576,MATCH($A192,'Hoja de Trabajo para listado'!$CD$155:$CD$1048576,0),MATCH((CUADRO!M$4&amp;$E192),'Hoja de Trabajo para listado'!$CD$151:$DC$151,0)),0)</f>
        <v>0</v>
      </c>
      <c r="N192" s="243">
        <f ca="1">+IFERROR(INDEX('Hoja de Trabajo para listado'!$A$155:$Z$1048576,MATCH($A192,'Hoja de Trabajo para listado'!$A$155:$A$1048576,0),MATCH((CUADRO!N$4&amp;$E192),'Hoja de Trabajo para listado'!$A$151:$Z$151,0)),0)+IFERROR(INDEX('Hoja de Trabajo para listado'!$AB$155:$BA$1048576,MATCH($A192,'Hoja de Trabajo para listado'!$AB$155:$AB$1048576,0),MATCH((CUADRO!N$4&amp;$E192),'Hoja de Trabajo para listado'!$AB$151:$BA$151,0)),0)+IFERROR(INDEX('Hoja de Trabajo para listado'!$BC$155:$CB$1048576,MATCH($A192,'Hoja de Trabajo para listado'!$BC$155:$BC$1048576,0),MATCH((CUADRO!N$4&amp;$E192),'Hoja de Trabajo para listado'!$BC$151:$CB$151,0)),0)+IFERROR(INDEX('Hoja de Trabajo para listado'!$DE$153:$DG$274,MATCH($A192,'Hoja de Trabajo para listado'!$DE$153:$DE$1048576,0),MATCH((CUADRO!N$4&amp;$E192),'Hoja de Trabajo para listado'!$DE$151:$DG$151,0)),0)+IFERROR(INDEX('Hoja de Trabajo para listado'!$CD$155:$DC$1048576,MATCH($A192,'Hoja de Trabajo para listado'!$CD$155:$CD$1048576,0),MATCH((CUADRO!N$4&amp;$E192),'Hoja de Trabajo para listado'!$CD$151:$DC$151,0)),0)</f>
        <v>0</v>
      </c>
      <c r="O192" s="243">
        <f ca="1">+IFERROR(INDEX('Hoja de Trabajo para listado'!$A$155:$Z$1048576,MATCH($A192,'Hoja de Trabajo para listado'!$A$155:$A$1048576,0),MATCH((CUADRO!O$4&amp;$E192),'Hoja de Trabajo para listado'!$A$151:$Z$151,0)),0)+IFERROR(INDEX('Hoja de Trabajo para listado'!$AB$155:$BA$1048576,MATCH($A192,'Hoja de Trabajo para listado'!$AB$155:$AB$1048576,0),MATCH((CUADRO!O$4&amp;$E192),'Hoja de Trabajo para listado'!$AB$151:$BA$151,0)),0)+IFERROR(INDEX('Hoja de Trabajo para listado'!$BC$155:$CB$1048576,MATCH($A192,'Hoja de Trabajo para listado'!$BC$155:$BC$1048576,0),MATCH((CUADRO!O$4&amp;$E192),'Hoja de Trabajo para listado'!$BC$151:$CB$151,0)),0)+IFERROR(INDEX('Hoja de Trabajo para listado'!$DE$153:$DG$274,MATCH($A192,'Hoja de Trabajo para listado'!$DE$153:$DE$1048576,0),MATCH((CUADRO!O$4&amp;$E192),'Hoja de Trabajo para listado'!$DE$151:$DG$151,0)),0)+IFERROR(INDEX('Hoja de Trabajo para listado'!$CD$155:$DC$1048576,MATCH($A192,'Hoja de Trabajo para listado'!$CD$155:$CD$1048576,0),MATCH((CUADRO!O$4&amp;$E192),'Hoja de Trabajo para listado'!$CD$151:$DC$151,0)),0)</f>
        <v>0</v>
      </c>
      <c r="P192" s="243">
        <f ca="1">+IFERROR(INDEX('Hoja de Trabajo para listado'!$A$155:$Z$1048576,MATCH($A192,'Hoja de Trabajo para listado'!$A$155:$A$1048576,0),MATCH((CUADRO!P$4&amp;$E192),'Hoja de Trabajo para listado'!$A$151:$Z$151,0)),0)+IFERROR(INDEX('Hoja de Trabajo para listado'!$AB$155:$BA$1048576,MATCH($A192,'Hoja de Trabajo para listado'!$AB$155:$AB$1048576,0),MATCH((CUADRO!P$4&amp;$E192),'Hoja de Trabajo para listado'!$AB$151:$BA$151,0)),0)+IFERROR(INDEX('Hoja de Trabajo para listado'!$BC$155:$CB$1048576,MATCH($A192,'Hoja de Trabajo para listado'!$BC$155:$BC$1048576,0),MATCH((CUADRO!P$4&amp;$E192),'Hoja de Trabajo para listado'!$BC$151:$CB$151,0)),0)+IFERROR(INDEX('Hoja de Trabajo para listado'!$DE$153:$DG$274,MATCH($A192,'Hoja de Trabajo para listado'!$DE$153:$DE$1048576,0),MATCH((CUADRO!P$4&amp;$E192),'Hoja de Trabajo para listado'!$DE$151:$DG$151,0)),0)+IFERROR(INDEX('Hoja de Trabajo para listado'!$CD$155:$DC$1048576,MATCH($A192,'Hoja de Trabajo para listado'!$CD$155:$CD$1048576,0),MATCH((CUADRO!P$4&amp;$E192),'Hoja de Trabajo para listado'!$CD$151:$DC$151,0)),0)</f>
        <v>0</v>
      </c>
      <c r="Q192" s="243">
        <f ca="1">+IFERROR(INDEX('Hoja de Trabajo para listado'!$A$155:$Z$1048576,MATCH($A192,'Hoja de Trabajo para listado'!$A$155:$A$1048576,0),MATCH((CUADRO!Q$4&amp;$E192),'Hoja de Trabajo para listado'!$A$151:$Z$151,0)),0)+IFERROR(INDEX('Hoja de Trabajo para listado'!$AB$155:$BA$1048576,MATCH($A192,'Hoja de Trabajo para listado'!$AB$155:$AB$1048576,0),MATCH((CUADRO!Q$4&amp;$E192),'Hoja de Trabajo para listado'!$AB$151:$BA$151,0)),0)+IFERROR(INDEX('Hoja de Trabajo para listado'!$BC$155:$CB$1048576,MATCH($A192,'Hoja de Trabajo para listado'!$BC$155:$BC$1048576,0),MATCH((CUADRO!Q$4&amp;$E192),'Hoja de Trabajo para listado'!$BC$151:$CB$151,0)),0)+IFERROR(INDEX('Hoja de Trabajo para listado'!$DE$153:$DG$274,MATCH($A192,'Hoja de Trabajo para listado'!$DE$153:$DE$1048576,0),MATCH((CUADRO!Q$4&amp;$E192),'Hoja de Trabajo para listado'!$DE$151:$DG$151,0)),0)+IFERROR(INDEX('Hoja de Trabajo para listado'!$CD$155:$DC$1048576,MATCH($A192,'Hoja de Trabajo para listado'!$CD$155:$CD$1048576,0),MATCH((CUADRO!Q$4&amp;$E192),'Hoja de Trabajo para listado'!$CD$151:$DC$151,0)),0)</f>
        <v>0</v>
      </c>
      <c r="R192" s="243">
        <f t="shared" ca="1" si="7"/>
        <v>0</v>
      </c>
      <c r="S192" s="243">
        <f ca="1">+R191+R192</f>
        <v>0</v>
      </c>
      <c r="T192" s="243">
        <f ca="1">+S192</f>
        <v>0</v>
      </c>
      <c r="U192" s="242">
        <f t="shared" si="8"/>
        <v>2</v>
      </c>
      <c r="V192" s="327" t="str">
        <f>+VLOOKUP(A192,bd_lista!$A$3:$E$592,5,FALSE)</f>
        <v>Instituciones Descentralizadas</v>
      </c>
      <c r="W192" s="398"/>
      <c r="X192" s="240">
        <f>+VLOOKUP(A192,[4]Sheet1!$A$13:$D$744,4,FALSE)</f>
        <v>16</v>
      </c>
      <c r="Y192" s="240" t="str">
        <f>+VLOOKUP(X192,bd_lista!$A$3:$C$592,3,FALSE)</f>
        <v>Ministerio de Educación</v>
      </c>
      <c r="Z192" s="288"/>
      <c r="AA192" s="317"/>
    </row>
    <row r="193" spans="1:27" ht="15" customHeight="1">
      <c r="A193" s="379">
        <v>281</v>
      </c>
      <c r="B193" s="393">
        <f>+A193</f>
        <v>281</v>
      </c>
      <c r="C193" s="245" t="str">
        <f>+VLOOKUP(A193,bd_lista!$A$3:$C$592,3,FALSE)</f>
        <v>Oficina Técnica Nacional de los Ríos Pilcomayo y Bermejo</v>
      </c>
      <c r="D193" s="395" t="str">
        <f>+C193</f>
        <v>Oficina Técnica Nacional de los Ríos Pilcomayo y Bermejo</v>
      </c>
      <c r="E193" s="245" t="s">
        <v>1303</v>
      </c>
      <c r="F193" s="241">
        <f ca="1">+IFERROR(INDEX('Hoja de Trabajo para listado'!$A$155:$Z$1048576,MATCH($A193,'Hoja de Trabajo para listado'!$A$155:$A$1048576,0),MATCH((CUADRO!F$4&amp;$E193),'Hoja de Trabajo para listado'!$A$151:$Z$151,0)),0)+IFERROR(INDEX('Hoja de Trabajo para listado'!$AB$155:$BA$1048576,MATCH($A193,'Hoja de Trabajo para listado'!$AB$155:$AB$1048576,0),MATCH((CUADRO!F$4&amp;$E193),'Hoja de Trabajo para listado'!$AB$151:$BA$151,0)),0)+IFERROR(INDEX('Hoja de Trabajo para listado'!$BC$155:$CB$1048576,MATCH($A193,'Hoja de Trabajo para listado'!$BC$155:$BC$1048576,0),MATCH((CUADRO!F$4&amp;$E193),'Hoja de Trabajo para listado'!$BC$151:$CB$151,0)),0)+IFERROR(INDEX('Hoja de Trabajo para listado'!$DE$153:$DG$274,MATCH($A193,'Hoja de Trabajo para listado'!$DE$153:$DE$1048576,0),MATCH((CUADRO!F$4&amp;$E193),'Hoja de Trabajo para listado'!$DE$151:$DG$151,0)),0)+IFERROR(INDEX('Hoja de Trabajo para listado'!$CD$155:$DC$1048576,MATCH($A193,'Hoja de Trabajo para listado'!$CD$155:$CD$1048576,0),MATCH((CUADRO!F$4&amp;$E193),'Hoja de Trabajo para listado'!$CD$151:$DC$151,0)),0)</f>
        <v>0</v>
      </c>
      <c r="G193" s="241">
        <f ca="1">+IFERROR(INDEX('Hoja de Trabajo para listado'!$A$155:$Z$1048576,MATCH($A193,'Hoja de Trabajo para listado'!$A$155:$A$1048576,0),MATCH((CUADRO!G$4&amp;$E193),'Hoja de Trabajo para listado'!$A$151:$Z$151,0)),0)+IFERROR(INDEX('Hoja de Trabajo para listado'!$AB$155:$BA$1048576,MATCH($A193,'Hoja de Trabajo para listado'!$AB$155:$AB$1048576,0),MATCH((CUADRO!G$4&amp;$E193),'Hoja de Trabajo para listado'!$AB$151:$BA$151,0)),0)+IFERROR(INDEX('Hoja de Trabajo para listado'!$BC$155:$CB$1048576,MATCH($A193,'Hoja de Trabajo para listado'!$BC$155:$BC$1048576,0),MATCH((CUADRO!G$4&amp;$E193),'Hoja de Trabajo para listado'!$BC$151:$CB$151,0)),0)+IFERROR(INDEX('Hoja de Trabajo para listado'!$DE$153:$DG$274,MATCH($A193,'Hoja de Trabajo para listado'!$DE$153:$DE$1048576,0),MATCH((CUADRO!G$4&amp;$E193),'Hoja de Trabajo para listado'!$DE$151:$DG$151,0)),0)+IFERROR(INDEX('Hoja de Trabajo para listado'!$CD$155:$DC$1048576,MATCH($A193,'Hoja de Trabajo para listado'!$CD$155:$CD$1048576,0),MATCH((CUADRO!G$4&amp;$E193),'Hoja de Trabajo para listado'!$CD$151:$DC$151,0)),0)</f>
        <v>0</v>
      </c>
      <c r="H193" s="241">
        <f ca="1">+IFERROR(INDEX('Hoja de Trabajo para listado'!$A$155:$Z$1048576,MATCH($A193,'Hoja de Trabajo para listado'!$A$155:$A$1048576,0),MATCH((CUADRO!H$4&amp;$E193),'Hoja de Trabajo para listado'!$A$151:$Z$151,0)),0)+IFERROR(INDEX('Hoja de Trabajo para listado'!$AB$155:$BA$1048576,MATCH($A193,'Hoja de Trabajo para listado'!$AB$155:$AB$1048576,0),MATCH((CUADRO!H$4&amp;$E193),'Hoja de Trabajo para listado'!$AB$151:$BA$151,0)),0)+IFERROR(INDEX('Hoja de Trabajo para listado'!$BC$155:$CB$1048576,MATCH($A193,'Hoja de Trabajo para listado'!$BC$155:$BC$1048576,0),MATCH((CUADRO!H$4&amp;$E193),'Hoja de Trabajo para listado'!$BC$151:$CB$151,0)),0)+IFERROR(INDEX('Hoja de Trabajo para listado'!$DE$153:$DG$274,MATCH($A193,'Hoja de Trabajo para listado'!$DE$153:$DE$1048576,0),MATCH((CUADRO!H$4&amp;$E193),'Hoja de Trabajo para listado'!$DE$151:$DG$151,0)),0)+IFERROR(INDEX('Hoja de Trabajo para listado'!$CD$155:$DC$1048576,MATCH($A193,'Hoja de Trabajo para listado'!$CD$155:$CD$1048576,0),MATCH((CUADRO!H$4&amp;$E193),'Hoja de Trabajo para listado'!$CD$151:$DC$151,0)),0)</f>
        <v>0</v>
      </c>
      <c r="I193" s="241">
        <f ca="1">+IFERROR(INDEX('Hoja de Trabajo para listado'!$A$155:$Z$1048576,MATCH($A193,'Hoja de Trabajo para listado'!$A$155:$A$1048576,0),MATCH((CUADRO!I$4&amp;$E193),'Hoja de Trabajo para listado'!$A$151:$Z$151,0)),0)+IFERROR(INDEX('Hoja de Trabajo para listado'!$AB$155:$BA$1048576,MATCH($A193,'Hoja de Trabajo para listado'!$AB$155:$AB$1048576,0),MATCH((CUADRO!I$4&amp;$E193),'Hoja de Trabajo para listado'!$AB$151:$BA$151,0)),0)+IFERROR(INDEX('Hoja de Trabajo para listado'!$BC$155:$CB$1048576,MATCH($A193,'Hoja de Trabajo para listado'!$BC$155:$BC$1048576,0),MATCH((CUADRO!I$4&amp;$E193),'Hoja de Trabajo para listado'!$BC$151:$CB$151,0)),0)+IFERROR(INDEX('Hoja de Trabajo para listado'!$DE$153:$DG$274,MATCH($A193,'Hoja de Trabajo para listado'!$DE$153:$DE$1048576,0),MATCH((CUADRO!I$4&amp;$E193),'Hoja de Trabajo para listado'!$DE$151:$DG$151,0)),0)+IFERROR(INDEX('Hoja de Trabajo para listado'!$CD$155:$DC$1048576,MATCH($A193,'Hoja de Trabajo para listado'!$CD$155:$CD$1048576,0),MATCH((CUADRO!I$4&amp;$E193),'Hoja de Trabajo para listado'!$CD$151:$DC$151,0)),0)</f>
        <v>0</v>
      </c>
      <c r="J193" s="241">
        <f ca="1">+IFERROR(INDEX('Hoja de Trabajo para listado'!$A$155:$Z$1048576,MATCH($A193,'Hoja de Trabajo para listado'!$A$155:$A$1048576,0),MATCH((CUADRO!J$4&amp;$E193),'Hoja de Trabajo para listado'!$A$151:$Z$151,0)),0)+IFERROR(INDEX('Hoja de Trabajo para listado'!$AB$155:$BA$1048576,MATCH($A193,'Hoja de Trabajo para listado'!$AB$155:$AB$1048576,0),MATCH((CUADRO!J$4&amp;$E193),'Hoja de Trabajo para listado'!$AB$151:$BA$151,0)),0)+IFERROR(INDEX('Hoja de Trabajo para listado'!$BC$155:$CB$1048576,MATCH($A193,'Hoja de Trabajo para listado'!$BC$155:$BC$1048576,0),MATCH((CUADRO!J$4&amp;$E193),'Hoja de Trabajo para listado'!$BC$151:$CB$151,0)),0)+IFERROR(INDEX('Hoja de Trabajo para listado'!$DE$153:$DG$274,MATCH($A193,'Hoja de Trabajo para listado'!$DE$153:$DE$1048576,0),MATCH((CUADRO!J$4&amp;$E193),'Hoja de Trabajo para listado'!$DE$151:$DG$151,0)),0)+IFERROR(INDEX('Hoja de Trabajo para listado'!$CD$155:$DC$1048576,MATCH($A193,'Hoja de Trabajo para listado'!$CD$155:$CD$1048576,0),MATCH((CUADRO!J$4&amp;$E193),'Hoja de Trabajo para listado'!$CD$151:$DC$151,0)),0)</f>
        <v>0</v>
      </c>
      <c r="K193" s="241">
        <f ca="1">+IFERROR(INDEX('Hoja de Trabajo para listado'!$A$155:$Z$1048576,MATCH($A193,'Hoja de Trabajo para listado'!$A$155:$A$1048576,0),MATCH((CUADRO!K$4&amp;$E193),'Hoja de Trabajo para listado'!$A$151:$Z$151,0)),0)+IFERROR(INDEX('Hoja de Trabajo para listado'!$AB$155:$BA$1048576,MATCH($A193,'Hoja de Trabajo para listado'!$AB$155:$AB$1048576,0),MATCH((CUADRO!K$4&amp;$E193),'Hoja de Trabajo para listado'!$AB$151:$BA$151,0)),0)+IFERROR(INDEX('Hoja de Trabajo para listado'!$BC$155:$CB$1048576,MATCH($A193,'Hoja de Trabajo para listado'!$BC$155:$BC$1048576,0),MATCH((CUADRO!K$4&amp;$E193),'Hoja de Trabajo para listado'!$BC$151:$CB$151,0)),0)+IFERROR(INDEX('Hoja de Trabajo para listado'!$DE$153:$DG$274,MATCH($A193,'Hoja de Trabajo para listado'!$DE$153:$DE$1048576,0),MATCH((CUADRO!K$4&amp;$E193),'Hoja de Trabajo para listado'!$DE$151:$DG$151,0)),0)+IFERROR(INDEX('Hoja de Trabajo para listado'!$CD$155:$DC$1048576,MATCH($A193,'Hoja de Trabajo para listado'!$CD$155:$CD$1048576,0),MATCH((CUADRO!K$4&amp;$E193),'Hoja de Trabajo para listado'!$CD$151:$DC$151,0)),0)</f>
        <v>0</v>
      </c>
      <c r="L193" s="241">
        <f ca="1">+IFERROR(INDEX('Hoja de Trabajo para listado'!$A$155:$Z$1048576,MATCH($A193,'Hoja de Trabajo para listado'!$A$155:$A$1048576,0),MATCH((CUADRO!L$4&amp;$E193),'Hoja de Trabajo para listado'!$A$151:$Z$151,0)),0)+IFERROR(INDEX('Hoja de Trabajo para listado'!$AB$155:$BA$1048576,MATCH($A193,'Hoja de Trabajo para listado'!$AB$155:$AB$1048576,0),MATCH((CUADRO!L$4&amp;$E193),'Hoja de Trabajo para listado'!$AB$151:$BA$151,0)),0)+IFERROR(INDEX('Hoja de Trabajo para listado'!$BC$155:$CB$1048576,MATCH($A193,'Hoja de Trabajo para listado'!$BC$155:$BC$1048576,0),MATCH((CUADRO!L$4&amp;$E193),'Hoja de Trabajo para listado'!$BC$151:$CB$151,0)),0)+IFERROR(INDEX('Hoja de Trabajo para listado'!$DE$153:$DG$274,MATCH($A193,'Hoja de Trabajo para listado'!$DE$153:$DE$1048576,0),MATCH((CUADRO!L$4&amp;$E193),'Hoja de Trabajo para listado'!$DE$151:$DG$151,0)),0)+IFERROR(INDEX('Hoja de Trabajo para listado'!$CD$155:$DC$1048576,MATCH($A193,'Hoja de Trabajo para listado'!$CD$155:$CD$1048576,0),MATCH((CUADRO!L$4&amp;$E193),'Hoja de Trabajo para listado'!$CD$151:$DC$151,0)),0)</f>
        <v>0</v>
      </c>
      <c r="M193" s="241">
        <f ca="1">+IFERROR(INDEX('Hoja de Trabajo para listado'!$A$155:$Z$1048576,MATCH($A193,'Hoja de Trabajo para listado'!$A$155:$A$1048576,0),MATCH((CUADRO!M$4&amp;$E193),'Hoja de Trabajo para listado'!$A$151:$Z$151,0)),0)+IFERROR(INDEX('Hoja de Trabajo para listado'!$AB$155:$BA$1048576,MATCH($A193,'Hoja de Trabajo para listado'!$AB$155:$AB$1048576,0),MATCH((CUADRO!M$4&amp;$E193),'Hoja de Trabajo para listado'!$AB$151:$BA$151,0)),0)+IFERROR(INDEX('Hoja de Trabajo para listado'!$BC$155:$CB$1048576,MATCH($A193,'Hoja de Trabajo para listado'!$BC$155:$BC$1048576,0),MATCH((CUADRO!M$4&amp;$E193),'Hoja de Trabajo para listado'!$BC$151:$CB$151,0)),0)+IFERROR(INDEX('Hoja de Trabajo para listado'!$DE$153:$DG$274,MATCH($A193,'Hoja de Trabajo para listado'!$DE$153:$DE$1048576,0),MATCH((CUADRO!M$4&amp;$E193),'Hoja de Trabajo para listado'!$DE$151:$DG$151,0)),0)+IFERROR(INDEX('Hoja de Trabajo para listado'!$CD$155:$DC$1048576,MATCH($A193,'Hoja de Trabajo para listado'!$CD$155:$CD$1048576,0),MATCH((CUADRO!M$4&amp;$E193),'Hoja de Trabajo para listado'!$CD$151:$DC$151,0)),0)</f>
        <v>0</v>
      </c>
      <c r="N193" s="241">
        <f ca="1">+IFERROR(INDEX('Hoja de Trabajo para listado'!$A$155:$Z$1048576,MATCH($A193,'Hoja de Trabajo para listado'!$A$155:$A$1048576,0),MATCH((CUADRO!N$4&amp;$E193),'Hoja de Trabajo para listado'!$A$151:$Z$151,0)),0)+IFERROR(INDEX('Hoja de Trabajo para listado'!$AB$155:$BA$1048576,MATCH($A193,'Hoja de Trabajo para listado'!$AB$155:$AB$1048576,0),MATCH((CUADRO!N$4&amp;$E193),'Hoja de Trabajo para listado'!$AB$151:$BA$151,0)),0)+IFERROR(INDEX('Hoja de Trabajo para listado'!$BC$155:$CB$1048576,MATCH($A193,'Hoja de Trabajo para listado'!$BC$155:$BC$1048576,0),MATCH((CUADRO!N$4&amp;$E193),'Hoja de Trabajo para listado'!$BC$151:$CB$151,0)),0)+IFERROR(INDEX('Hoja de Trabajo para listado'!$DE$153:$DG$274,MATCH($A193,'Hoja de Trabajo para listado'!$DE$153:$DE$1048576,0),MATCH((CUADRO!N$4&amp;$E193),'Hoja de Trabajo para listado'!$DE$151:$DG$151,0)),0)+IFERROR(INDEX('Hoja de Trabajo para listado'!$CD$155:$DC$1048576,MATCH($A193,'Hoja de Trabajo para listado'!$CD$155:$CD$1048576,0),MATCH((CUADRO!N$4&amp;$E193),'Hoja de Trabajo para listado'!$CD$151:$DC$151,0)),0)</f>
        <v>0</v>
      </c>
      <c r="O193" s="241">
        <f ca="1">+IFERROR(INDEX('Hoja de Trabajo para listado'!$A$155:$Z$1048576,MATCH($A193,'Hoja de Trabajo para listado'!$A$155:$A$1048576,0),MATCH((CUADRO!O$4&amp;$E193),'Hoja de Trabajo para listado'!$A$151:$Z$151,0)),0)+IFERROR(INDEX('Hoja de Trabajo para listado'!$AB$155:$BA$1048576,MATCH($A193,'Hoja de Trabajo para listado'!$AB$155:$AB$1048576,0),MATCH((CUADRO!O$4&amp;$E193),'Hoja de Trabajo para listado'!$AB$151:$BA$151,0)),0)+IFERROR(INDEX('Hoja de Trabajo para listado'!$BC$155:$CB$1048576,MATCH($A193,'Hoja de Trabajo para listado'!$BC$155:$BC$1048576,0),MATCH((CUADRO!O$4&amp;$E193),'Hoja de Trabajo para listado'!$BC$151:$CB$151,0)),0)+IFERROR(INDEX('Hoja de Trabajo para listado'!$DE$153:$DG$274,MATCH($A193,'Hoja de Trabajo para listado'!$DE$153:$DE$1048576,0),MATCH((CUADRO!O$4&amp;$E193),'Hoja de Trabajo para listado'!$DE$151:$DG$151,0)),0)+IFERROR(INDEX('Hoja de Trabajo para listado'!$CD$155:$DC$1048576,MATCH($A193,'Hoja de Trabajo para listado'!$CD$155:$CD$1048576,0),MATCH((CUADRO!O$4&amp;$E193),'Hoja de Trabajo para listado'!$CD$151:$DC$151,0)),0)</f>
        <v>0</v>
      </c>
      <c r="P193" s="241">
        <f ca="1">+IFERROR(INDEX('Hoja de Trabajo para listado'!$A$155:$Z$1048576,MATCH($A193,'Hoja de Trabajo para listado'!$A$155:$A$1048576,0),MATCH((CUADRO!P$4&amp;$E193),'Hoja de Trabajo para listado'!$A$151:$Z$151,0)),0)+IFERROR(INDEX('Hoja de Trabajo para listado'!$AB$155:$BA$1048576,MATCH($A193,'Hoja de Trabajo para listado'!$AB$155:$AB$1048576,0),MATCH((CUADRO!P$4&amp;$E193),'Hoja de Trabajo para listado'!$AB$151:$BA$151,0)),0)+IFERROR(INDEX('Hoja de Trabajo para listado'!$BC$155:$CB$1048576,MATCH($A193,'Hoja de Trabajo para listado'!$BC$155:$BC$1048576,0),MATCH((CUADRO!P$4&amp;$E193),'Hoja de Trabajo para listado'!$BC$151:$CB$151,0)),0)+IFERROR(INDEX('Hoja de Trabajo para listado'!$DE$153:$DG$274,MATCH($A193,'Hoja de Trabajo para listado'!$DE$153:$DE$1048576,0),MATCH((CUADRO!P$4&amp;$E193),'Hoja de Trabajo para listado'!$DE$151:$DG$151,0)),0)+IFERROR(INDEX('Hoja de Trabajo para listado'!$CD$155:$DC$1048576,MATCH($A193,'Hoja de Trabajo para listado'!$CD$155:$CD$1048576,0),MATCH((CUADRO!P$4&amp;$E193),'Hoja de Trabajo para listado'!$CD$151:$DC$151,0)),0)</f>
        <v>0</v>
      </c>
      <c r="Q193" s="241">
        <f ca="1">+IFERROR(INDEX('Hoja de Trabajo para listado'!$A$155:$Z$1048576,MATCH($A193,'Hoja de Trabajo para listado'!$A$155:$A$1048576,0),MATCH((CUADRO!Q$4&amp;$E193),'Hoja de Trabajo para listado'!$A$151:$Z$151,0)),0)+IFERROR(INDEX('Hoja de Trabajo para listado'!$AB$155:$BA$1048576,MATCH($A193,'Hoja de Trabajo para listado'!$AB$155:$AB$1048576,0),MATCH((CUADRO!Q$4&amp;$E193),'Hoja de Trabajo para listado'!$AB$151:$BA$151,0)),0)+IFERROR(INDEX('Hoja de Trabajo para listado'!$BC$155:$CB$1048576,MATCH($A193,'Hoja de Trabajo para listado'!$BC$155:$BC$1048576,0),MATCH((CUADRO!Q$4&amp;$E193),'Hoja de Trabajo para listado'!$BC$151:$CB$151,0)),0)+IFERROR(INDEX('Hoja de Trabajo para listado'!$DE$153:$DG$274,MATCH($A193,'Hoja de Trabajo para listado'!$DE$153:$DE$1048576,0),MATCH((CUADRO!Q$4&amp;$E193),'Hoja de Trabajo para listado'!$DE$151:$DG$151,0)),0)+IFERROR(INDEX('Hoja de Trabajo para listado'!$CD$155:$DC$1048576,MATCH($A193,'Hoja de Trabajo para listado'!$CD$155:$CD$1048576,0),MATCH((CUADRO!Q$4&amp;$E193),'Hoja de Trabajo para listado'!$CD$151:$DC$151,0)),0)</f>
        <v>0</v>
      </c>
      <c r="R193" s="241">
        <f t="shared" ca="1" si="7"/>
        <v>0</v>
      </c>
      <c r="S193" s="241"/>
      <c r="T193" s="241">
        <f ca="1">+T194</f>
        <v>2391807</v>
      </c>
      <c r="U193" s="240">
        <f t="shared" si="8"/>
        <v>1</v>
      </c>
      <c r="V193" s="327" t="str">
        <f>+VLOOKUP(A193,bd_lista!$A$3:$E$592,5,FALSE)</f>
        <v>Instituciones Descentralizadas</v>
      </c>
      <c r="W193" s="397" t="str">
        <f>+V193</f>
        <v>Instituciones Descentralizadas</v>
      </c>
      <c r="X193" s="240">
        <f>+VLOOKUP(A193,[4]Sheet1!$A$13:$D$744,4,FALSE)</f>
        <v>86</v>
      </c>
      <c r="Y193" s="240" t="str">
        <f>+VLOOKUP(X193,bd_lista!$A$3:$C$592,3,FALSE)</f>
        <v>Ministerio de Medio Ambiente y Agua</v>
      </c>
      <c r="Z193" s="290">
        <f>+X193</f>
        <v>86</v>
      </c>
      <c r="AA193" s="315" t="str">
        <f>+Y193</f>
        <v>Ministerio de Medio Ambiente y Agua</v>
      </c>
    </row>
    <row r="194" spans="1:27" ht="15" customHeight="1">
      <c r="A194" s="378">
        <v>281</v>
      </c>
      <c r="B194" s="394"/>
      <c r="C194" s="327" t="str">
        <f>+VLOOKUP(A194,bd_lista!$A$3:$C$592,3,FALSE)</f>
        <v>Oficina Técnica Nacional de los Ríos Pilcomayo y Bermejo</v>
      </c>
      <c r="D194" s="396"/>
      <c r="E194" s="327" t="s">
        <v>1304</v>
      </c>
      <c r="F194" s="243">
        <f ca="1">+IFERROR(INDEX('Hoja de Trabajo para listado'!$A$155:$Z$1048576,MATCH($A194,'Hoja de Trabajo para listado'!$A$155:$A$1048576,0),MATCH((CUADRO!F$4&amp;$E194),'Hoja de Trabajo para listado'!$A$151:$Z$151,0)),0)+IFERROR(INDEX('Hoja de Trabajo para listado'!$AB$155:$BA$1048576,MATCH($A194,'Hoja de Trabajo para listado'!$AB$155:$AB$1048576,0),MATCH((CUADRO!F$4&amp;$E194),'Hoja de Trabajo para listado'!$AB$151:$BA$151,0)),0)+IFERROR(INDEX('Hoja de Trabajo para listado'!$BC$155:$CB$1048576,MATCH($A194,'Hoja de Trabajo para listado'!$BC$155:$BC$1048576,0),MATCH((CUADRO!F$4&amp;$E194),'Hoja de Trabajo para listado'!$BC$151:$CB$151,0)),0)+IFERROR(INDEX('Hoja de Trabajo para listado'!$DE$153:$DG$274,MATCH($A194,'Hoja de Trabajo para listado'!$DE$153:$DE$1048576,0),MATCH((CUADRO!F$4&amp;$E194),'Hoja de Trabajo para listado'!$DE$151:$DG$151,0)),0)+IFERROR(INDEX('Hoja de Trabajo para listado'!$CD$155:$DC$1048576,MATCH($A194,'Hoja de Trabajo para listado'!$CD$155:$CD$1048576,0),MATCH((CUADRO!F$4&amp;$E194),'Hoja de Trabajo para listado'!$CD$151:$DC$151,0)),0)</f>
        <v>2391807</v>
      </c>
      <c r="G194" s="243">
        <f ca="1">+IFERROR(INDEX('Hoja de Trabajo para listado'!$A$155:$Z$1048576,MATCH($A194,'Hoja de Trabajo para listado'!$A$155:$A$1048576,0),MATCH((CUADRO!G$4&amp;$E194),'Hoja de Trabajo para listado'!$A$151:$Z$151,0)),0)+IFERROR(INDEX('Hoja de Trabajo para listado'!$AB$155:$BA$1048576,MATCH($A194,'Hoja de Trabajo para listado'!$AB$155:$AB$1048576,0),MATCH((CUADRO!G$4&amp;$E194),'Hoja de Trabajo para listado'!$AB$151:$BA$151,0)),0)+IFERROR(INDEX('Hoja de Trabajo para listado'!$BC$155:$CB$1048576,MATCH($A194,'Hoja de Trabajo para listado'!$BC$155:$BC$1048576,0),MATCH((CUADRO!G$4&amp;$E194),'Hoja de Trabajo para listado'!$BC$151:$CB$151,0)),0)+IFERROR(INDEX('Hoja de Trabajo para listado'!$DE$153:$DG$274,MATCH($A194,'Hoja de Trabajo para listado'!$DE$153:$DE$1048576,0),MATCH((CUADRO!G$4&amp;$E194),'Hoja de Trabajo para listado'!$DE$151:$DG$151,0)),0)+IFERROR(INDEX('Hoja de Trabajo para listado'!$CD$155:$DC$1048576,MATCH($A194,'Hoja de Trabajo para listado'!$CD$155:$CD$1048576,0),MATCH((CUADRO!G$4&amp;$E194),'Hoja de Trabajo para listado'!$CD$151:$DC$151,0)),0)</f>
        <v>0</v>
      </c>
      <c r="H194" s="243">
        <f ca="1">+IFERROR(INDEX('Hoja de Trabajo para listado'!$A$155:$Z$1048576,MATCH($A194,'Hoja de Trabajo para listado'!$A$155:$A$1048576,0),MATCH((CUADRO!H$4&amp;$E194),'Hoja de Trabajo para listado'!$A$151:$Z$151,0)),0)+IFERROR(INDEX('Hoja de Trabajo para listado'!$AB$155:$BA$1048576,MATCH($A194,'Hoja de Trabajo para listado'!$AB$155:$AB$1048576,0),MATCH((CUADRO!H$4&amp;$E194),'Hoja de Trabajo para listado'!$AB$151:$BA$151,0)),0)+IFERROR(INDEX('Hoja de Trabajo para listado'!$BC$155:$CB$1048576,MATCH($A194,'Hoja de Trabajo para listado'!$BC$155:$BC$1048576,0),MATCH((CUADRO!H$4&amp;$E194),'Hoja de Trabajo para listado'!$BC$151:$CB$151,0)),0)+IFERROR(INDEX('Hoja de Trabajo para listado'!$DE$153:$DG$274,MATCH($A194,'Hoja de Trabajo para listado'!$DE$153:$DE$1048576,0),MATCH((CUADRO!H$4&amp;$E194),'Hoja de Trabajo para listado'!$DE$151:$DG$151,0)),0)+IFERROR(INDEX('Hoja de Trabajo para listado'!$CD$155:$DC$1048576,MATCH($A194,'Hoja de Trabajo para listado'!$CD$155:$CD$1048576,0),MATCH((CUADRO!H$4&amp;$E194),'Hoja de Trabajo para listado'!$CD$151:$DC$151,0)),0)</f>
        <v>0</v>
      </c>
      <c r="I194" s="243">
        <f ca="1">+IFERROR(INDEX('Hoja de Trabajo para listado'!$A$155:$Z$1048576,MATCH($A194,'Hoja de Trabajo para listado'!$A$155:$A$1048576,0),MATCH((CUADRO!I$4&amp;$E194),'Hoja de Trabajo para listado'!$A$151:$Z$151,0)),0)+IFERROR(INDEX('Hoja de Trabajo para listado'!$AB$155:$BA$1048576,MATCH($A194,'Hoja de Trabajo para listado'!$AB$155:$AB$1048576,0),MATCH((CUADRO!I$4&amp;$E194),'Hoja de Trabajo para listado'!$AB$151:$BA$151,0)),0)+IFERROR(INDEX('Hoja de Trabajo para listado'!$BC$155:$CB$1048576,MATCH($A194,'Hoja de Trabajo para listado'!$BC$155:$BC$1048576,0),MATCH((CUADRO!I$4&amp;$E194),'Hoja de Trabajo para listado'!$BC$151:$CB$151,0)),0)+IFERROR(INDEX('Hoja de Trabajo para listado'!$DE$153:$DG$274,MATCH($A194,'Hoja de Trabajo para listado'!$DE$153:$DE$1048576,0),MATCH((CUADRO!I$4&amp;$E194),'Hoja de Trabajo para listado'!$DE$151:$DG$151,0)),0)+IFERROR(INDEX('Hoja de Trabajo para listado'!$CD$155:$DC$1048576,MATCH($A194,'Hoja de Trabajo para listado'!$CD$155:$CD$1048576,0),MATCH((CUADRO!I$4&amp;$E194),'Hoja de Trabajo para listado'!$CD$151:$DC$151,0)),0)</f>
        <v>0</v>
      </c>
      <c r="J194" s="243">
        <f ca="1">+IFERROR(INDEX('Hoja de Trabajo para listado'!$A$155:$Z$1048576,MATCH($A194,'Hoja de Trabajo para listado'!$A$155:$A$1048576,0),MATCH((CUADRO!J$4&amp;$E194),'Hoja de Trabajo para listado'!$A$151:$Z$151,0)),0)+IFERROR(INDEX('Hoja de Trabajo para listado'!$AB$155:$BA$1048576,MATCH($A194,'Hoja de Trabajo para listado'!$AB$155:$AB$1048576,0),MATCH((CUADRO!J$4&amp;$E194),'Hoja de Trabajo para listado'!$AB$151:$BA$151,0)),0)+IFERROR(INDEX('Hoja de Trabajo para listado'!$BC$155:$CB$1048576,MATCH($A194,'Hoja de Trabajo para listado'!$BC$155:$BC$1048576,0),MATCH((CUADRO!J$4&amp;$E194),'Hoja de Trabajo para listado'!$BC$151:$CB$151,0)),0)+IFERROR(INDEX('Hoja de Trabajo para listado'!$DE$153:$DG$274,MATCH($A194,'Hoja de Trabajo para listado'!$DE$153:$DE$1048576,0),MATCH((CUADRO!J$4&amp;$E194),'Hoja de Trabajo para listado'!$DE$151:$DG$151,0)),0)+IFERROR(INDEX('Hoja de Trabajo para listado'!$CD$155:$DC$1048576,MATCH($A194,'Hoja de Trabajo para listado'!$CD$155:$CD$1048576,0),MATCH((CUADRO!J$4&amp;$E194),'Hoja de Trabajo para listado'!$CD$151:$DC$151,0)),0)</f>
        <v>0</v>
      </c>
      <c r="K194" s="243">
        <f ca="1">+IFERROR(INDEX('Hoja de Trabajo para listado'!$A$155:$Z$1048576,MATCH($A194,'Hoja de Trabajo para listado'!$A$155:$A$1048576,0),MATCH((CUADRO!K$4&amp;$E194),'Hoja de Trabajo para listado'!$A$151:$Z$151,0)),0)+IFERROR(INDEX('Hoja de Trabajo para listado'!$AB$155:$BA$1048576,MATCH($A194,'Hoja de Trabajo para listado'!$AB$155:$AB$1048576,0),MATCH((CUADRO!K$4&amp;$E194),'Hoja de Trabajo para listado'!$AB$151:$BA$151,0)),0)+IFERROR(INDEX('Hoja de Trabajo para listado'!$BC$155:$CB$1048576,MATCH($A194,'Hoja de Trabajo para listado'!$BC$155:$BC$1048576,0),MATCH((CUADRO!K$4&amp;$E194),'Hoja de Trabajo para listado'!$BC$151:$CB$151,0)),0)+IFERROR(INDEX('Hoja de Trabajo para listado'!$DE$153:$DG$274,MATCH($A194,'Hoja de Trabajo para listado'!$DE$153:$DE$1048576,0),MATCH((CUADRO!K$4&amp;$E194),'Hoja de Trabajo para listado'!$DE$151:$DG$151,0)),0)+IFERROR(INDEX('Hoja de Trabajo para listado'!$CD$155:$DC$1048576,MATCH($A194,'Hoja de Trabajo para listado'!$CD$155:$CD$1048576,0),MATCH((CUADRO!K$4&amp;$E194),'Hoja de Trabajo para listado'!$CD$151:$DC$151,0)),0)</f>
        <v>0</v>
      </c>
      <c r="L194" s="243">
        <f ca="1">+IFERROR(INDEX('Hoja de Trabajo para listado'!$A$155:$Z$1048576,MATCH($A194,'Hoja de Trabajo para listado'!$A$155:$A$1048576,0),MATCH((CUADRO!L$4&amp;$E194),'Hoja de Trabajo para listado'!$A$151:$Z$151,0)),0)+IFERROR(INDEX('Hoja de Trabajo para listado'!$AB$155:$BA$1048576,MATCH($A194,'Hoja de Trabajo para listado'!$AB$155:$AB$1048576,0),MATCH((CUADRO!L$4&amp;$E194),'Hoja de Trabajo para listado'!$AB$151:$BA$151,0)),0)+IFERROR(INDEX('Hoja de Trabajo para listado'!$BC$155:$CB$1048576,MATCH($A194,'Hoja de Trabajo para listado'!$BC$155:$BC$1048576,0),MATCH((CUADRO!L$4&amp;$E194),'Hoja de Trabajo para listado'!$BC$151:$CB$151,0)),0)+IFERROR(INDEX('Hoja de Trabajo para listado'!$DE$153:$DG$274,MATCH($A194,'Hoja de Trabajo para listado'!$DE$153:$DE$1048576,0),MATCH((CUADRO!L$4&amp;$E194),'Hoja de Trabajo para listado'!$DE$151:$DG$151,0)),0)+IFERROR(INDEX('Hoja de Trabajo para listado'!$CD$155:$DC$1048576,MATCH($A194,'Hoja de Trabajo para listado'!$CD$155:$CD$1048576,0),MATCH((CUADRO!L$4&amp;$E194),'Hoja de Trabajo para listado'!$CD$151:$DC$151,0)),0)</f>
        <v>0</v>
      </c>
      <c r="M194" s="243">
        <f ca="1">+IFERROR(INDEX('Hoja de Trabajo para listado'!$A$155:$Z$1048576,MATCH($A194,'Hoja de Trabajo para listado'!$A$155:$A$1048576,0),MATCH((CUADRO!M$4&amp;$E194),'Hoja de Trabajo para listado'!$A$151:$Z$151,0)),0)+IFERROR(INDEX('Hoja de Trabajo para listado'!$AB$155:$BA$1048576,MATCH($A194,'Hoja de Trabajo para listado'!$AB$155:$AB$1048576,0),MATCH((CUADRO!M$4&amp;$E194),'Hoja de Trabajo para listado'!$AB$151:$BA$151,0)),0)+IFERROR(INDEX('Hoja de Trabajo para listado'!$BC$155:$CB$1048576,MATCH($A194,'Hoja de Trabajo para listado'!$BC$155:$BC$1048576,0),MATCH((CUADRO!M$4&amp;$E194),'Hoja de Trabajo para listado'!$BC$151:$CB$151,0)),0)+IFERROR(INDEX('Hoja de Trabajo para listado'!$DE$153:$DG$274,MATCH($A194,'Hoja de Trabajo para listado'!$DE$153:$DE$1048576,0),MATCH((CUADRO!M$4&amp;$E194),'Hoja de Trabajo para listado'!$DE$151:$DG$151,0)),0)+IFERROR(INDEX('Hoja de Trabajo para listado'!$CD$155:$DC$1048576,MATCH($A194,'Hoja de Trabajo para listado'!$CD$155:$CD$1048576,0),MATCH((CUADRO!M$4&amp;$E194),'Hoja de Trabajo para listado'!$CD$151:$DC$151,0)),0)</f>
        <v>0</v>
      </c>
      <c r="N194" s="243">
        <f ca="1">+IFERROR(INDEX('Hoja de Trabajo para listado'!$A$155:$Z$1048576,MATCH($A194,'Hoja de Trabajo para listado'!$A$155:$A$1048576,0),MATCH((CUADRO!N$4&amp;$E194),'Hoja de Trabajo para listado'!$A$151:$Z$151,0)),0)+IFERROR(INDEX('Hoja de Trabajo para listado'!$AB$155:$BA$1048576,MATCH($A194,'Hoja de Trabajo para listado'!$AB$155:$AB$1048576,0),MATCH((CUADRO!N$4&amp;$E194),'Hoja de Trabajo para listado'!$AB$151:$BA$151,0)),0)+IFERROR(INDEX('Hoja de Trabajo para listado'!$BC$155:$CB$1048576,MATCH($A194,'Hoja de Trabajo para listado'!$BC$155:$BC$1048576,0),MATCH((CUADRO!N$4&amp;$E194),'Hoja de Trabajo para listado'!$BC$151:$CB$151,0)),0)+IFERROR(INDEX('Hoja de Trabajo para listado'!$DE$153:$DG$274,MATCH($A194,'Hoja de Trabajo para listado'!$DE$153:$DE$1048576,0),MATCH((CUADRO!N$4&amp;$E194),'Hoja de Trabajo para listado'!$DE$151:$DG$151,0)),0)+IFERROR(INDEX('Hoja de Trabajo para listado'!$CD$155:$DC$1048576,MATCH($A194,'Hoja de Trabajo para listado'!$CD$155:$CD$1048576,0),MATCH((CUADRO!N$4&amp;$E194),'Hoja de Trabajo para listado'!$CD$151:$DC$151,0)),0)</f>
        <v>0</v>
      </c>
      <c r="O194" s="243">
        <f ca="1">+IFERROR(INDEX('Hoja de Trabajo para listado'!$A$155:$Z$1048576,MATCH($A194,'Hoja de Trabajo para listado'!$A$155:$A$1048576,0),MATCH((CUADRO!O$4&amp;$E194),'Hoja de Trabajo para listado'!$A$151:$Z$151,0)),0)+IFERROR(INDEX('Hoja de Trabajo para listado'!$AB$155:$BA$1048576,MATCH($A194,'Hoja de Trabajo para listado'!$AB$155:$AB$1048576,0),MATCH((CUADRO!O$4&amp;$E194),'Hoja de Trabajo para listado'!$AB$151:$BA$151,0)),0)+IFERROR(INDEX('Hoja de Trabajo para listado'!$BC$155:$CB$1048576,MATCH($A194,'Hoja de Trabajo para listado'!$BC$155:$BC$1048576,0),MATCH((CUADRO!O$4&amp;$E194),'Hoja de Trabajo para listado'!$BC$151:$CB$151,0)),0)+IFERROR(INDEX('Hoja de Trabajo para listado'!$DE$153:$DG$274,MATCH($A194,'Hoja de Trabajo para listado'!$DE$153:$DE$1048576,0),MATCH((CUADRO!O$4&amp;$E194),'Hoja de Trabajo para listado'!$DE$151:$DG$151,0)),0)+IFERROR(INDEX('Hoja de Trabajo para listado'!$CD$155:$DC$1048576,MATCH($A194,'Hoja de Trabajo para listado'!$CD$155:$CD$1048576,0),MATCH((CUADRO!O$4&amp;$E194),'Hoja de Trabajo para listado'!$CD$151:$DC$151,0)),0)</f>
        <v>0</v>
      </c>
      <c r="P194" s="243">
        <f ca="1">+IFERROR(INDEX('Hoja de Trabajo para listado'!$A$155:$Z$1048576,MATCH($A194,'Hoja de Trabajo para listado'!$A$155:$A$1048576,0),MATCH((CUADRO!P$4&amp;$E194),'Hoja de Trabajo para listado'!$A$151:$Z$151,0)),0)+IFERROR(INDEX('Hoja de Trabajo para listado'!$AB$155:$BA$1048576,MATCH($A194,'Hoja de Trabajo para listado'!$AB$155:$AB$1048576,0),MATCH((CUADRO!P$4&amp;$E194),'Hoja de Trabajo para listado'!$AB$151:$BA$151,0)),0)+IFERROR(INDEX('Hoja de Trabajo para listado'!$BC$155:$CB$1048576,MATCH($A194,'Hoja de Trabajo para listado'!$BC$155:$BC$1048576,0),MATCH((CUADRO!P$4&amp;$E194),'Hoja de Trabajo para listado'!$BC$151:$CB$151,0)),0)+IFERROR(INDEX('Hoja de Trabajo para listado'!$DE$153:$DG$274,MATCH($A194,'Hoja de Trabajo para listado'!$DE$153:$DE$1048576,0),MATCH((CUADRO!P$4&amp;$E194),'Hoja de Trabajo para listado'!$DE$151:$DG$151,0)),0)+IFERROR(INDEX('Hoja de Trabajo para listado'!$CD$155:$DC$1048576,MATCH($A194,'Hoja de Trabajo para listado'!$CD$155:$CD$1048576,0),MATCH((CUADRO!P$4&amp;$E194),'Hoja de Trabajo para listado'!$CD$151:$DC$151,0)),0)</f>
        <v>0</v>
      </c>
      <c r="Q194" s="243">
        <f ca="1">+IFERROR(INDEX('Hoja de Trabajo para listado'!$A$155:$Z$1048576,MATCH($A194,'Hoja de Trabajo para listado'!$A$155:$A$1048576,0),MATCH((CUADRO!Q$4&amp;$E194),'Hoja de Trabajo para listado'!$A$151:$Z$151,0)),0)+IFERROR(INDEX('Hoja de Trabajo para listado'!$AB$155:$BA$1048576,MATCH($A194,'Hoja de Trabajo para listado'!$AB$155:$AB$1048576,0),MATCH((CUADRO!Q$4&amp;$E194),'Hoja de Trabajo para listado'!$AB$151:$BA$151,0)),0)+IFERROR(INDEX('Hoja de Trabajo para listado'!$BC$155:$CB$1048576,MATCH($A194,'Hoja de Trabajo para listado'!$BC$155:$BC$1048576,0),MATCH((CUADRO!Q$4&amp;$E194),'Hoja de Trabajo para listado'!$BC$151:$CB$151,0)),0)+IFERROR(INDEX('Hoja de Trabajo para listado'!$DE$153:$DG$274,MATCH($A194,'Hoja de Trabajo para listado'!$DE$153:$DE$1048576,0),MATCH((CUADRO!Q$4&amp;$E194),'Hoja de Trabajo para listado'!$DE$151:$DG$151,0)),0)+IFERROR(INDEX('Hoja de Trabajo para listado'!$CD$155:$DC$1048576,MATCH($A194,'Hoja de Trabajo para listado'!$CD$155:$CD$1048576,0),MATCH((CUADRO!Q$4&amp;$E194),'Hoja de Trabajo para listado'!$CD$151:$DC$151,0)),0)</f>
        <v>0</v>
      </c>
      <c r="R194" s="243">
        <f t="shared" ca="1" si="7"/>
        <v>2391807</v>
      </c>
      <c r="S194" s="243">
        <f ca="1">+R193+R194</f>
        <v>2391807</v>
      </c>
      <c r="T194" s="243">
        <f ca="1">+S194</f>
        <v>2391807</v>
      </c>
      <c r="U194" s="242">
        <f t="shared" si="8"/>
        <v>2</v>
      </c>
      <c r="V194" s="327" t="str">
        <f>+VLOOKUP(A194,bd_lista!$A$3:$E$592,5,FALSE)</f>
        <v>Instituciones Descentralizadas</v>
      </c>
      <c r="W194" s="398"/>
      <c r="X194" s="240">
        <f>+VLOOKUP(A194,[4]Sheet1!$A$13:$D$744,4,FALSE)</f>
        <v>86</v>
      </c>
      <c r="Y194" s="240" t="str">
        <f>+VLOOKUP(X194,bd_lista!$A$3:$C$592,3,FALSE)</f>
        <v>Ministerio de Medio Ambiente y Agua</v>
      </c>
      <c r="Z194" s="288"/>
      <c r="AA194" s="317"/>
    </row>
    <row r="195" spans="1:27" ht="15" customHeight="1">
      <c r="A195" s="379">
        <v>283</v>
      </c>
      <c r="B195" s="393">
        <f>+A195</f>
        <v>283</v>
      </c>
      <c r="C195" s="245" t="str">
        <f>+VLOOKUP(A195,bd_lista!$A$3:$C$592,3,FALSE)</f>
        <v>Aduana Nacional</v>
      </c>
      <c r="D195" s="395" t="str">
        <f>+C195</f>
        <v>Aduana Nacional</v>
      </c>
      <c r="E195" s="245" t="s">
        <v>1303</v>
      </c>
      <c r="F195" s="241">
        <f ca="1">+IFERROR(INDEX('Hoja de Trabajo para listado'!$A$155:$Z$1048576,MATCH($A195,'Hoja de Trabajo para listado'!$A$155:$A$1048576,0),MATCH((CUADRO!F$4&amp;$E195),'Hoja de Trabajo para listado'!$A$151:$Z$151,0)),0)+IFERROR(INDEX('Hoja de Trabajo para listado'!$AB$155:$BA$1048576,MATCH($A195,'Hoja de Trabajo para listado'!$AB$155:$AB$1048576,0),MATCH((CUADRO!F$4&amp;$E195),'Hoja de Trabajo para listado'!$AB$151:$BA$151,0)),0)+IFERROR(INDEX('Hoja de Trabajo para listado'!$BC$155:$CB$1048576,MATCH($A195,'Hoja de Trabajo para listado'!$BC$155:$BC$1048576,0),MATCH((CUADRO!F$4&amp;$E195),'Hoja de Trabajo para listado'!$BC$151:$CB$151,0)),0)+IFERROR(INDEX('Hoja de Trabajo para listado'!$DE$153:$DG$274,MATCH($A195,'Hoja de Trabajo para listado'!$DE$153:$DE$1048576,0),MATCH((CUADRO!F$4&amp;$E195),'Hoja de Trabajo para listado'!$DE$151:$DG$151,0)),0)+IFERROR(INDEX('Hoja de Trabajo para listado'!$CD$155:$DC$1048576,MATCH($A195,'Hoja de Trabajo para listado'!$CD$155:$CD$1048576,0),MATCH((CUADRO!F$4&amp;$E195),'Hoja de Trabajo para listado'!$CD$151:$DC$151,0)),0)</f>
        <v>0</v>
      </c>
      <c r="G195" s="241">
        <f ca="1">+IFERROR(INDEX('Hoja de Trabajo para listado'!$A$155:$Z$1048576,MATCH($A195,'Hoja de Trabajo para listado'!$A$155:$A$1048576,0),MATCH((CUADRO!G$4&amp;$E195),'Hoja de Trabajo para listado'!$A$151:$Z$151,0)),0)+IFERROR(INDEX('Hoja de Trabajo para listado'!$AB$155:$BA$1048576,MATCH($A195,'Hoja de Trabajo para listado'!$AB$155:$AB$1048576,0),MATCH((CUADRO!G$4&amp;$E195),'Hoja de Trabajo para listado'!$AB$151:$BA$151,0)),0)+IFERROR(INDEX('Hoja de Trabajo para listado'!$BC$155:$CB$1048576,MATCH($A195,'Hoja de Trabajo para listado'!$BC$155:$BC$1048576,0),MATCH((CUADRO!G$4&amp;$E195),'Hoja de Trabajo para listado'!$BC$151:$CB$151,0)),0)+IFERROR(INDEX('Hoja de Trabajo para listado'!$DE$153:$DG$274,MATCH($A195,'Hoja de Trabajo para listado'!$DE$153:$DE$1048576,0),MATCH((CUADRO!G$4&amp;$E195),'Hoja de Trabajo para listado'!$DE$151:$DG$151,0)),0)+IFERROR(INDEX('Hoja de Trabajo para listado'!$CD$155:$DC$1048576,MATCH($A195,'Hoja de Trabajo para listado'!$CD$155:$CD$1048576,0),MATCH((CUADRO!G$4&amp;$E195),'Hoja de Trabajo para listado'!$CD$151:$DC$151,0)),0)</f>
        <v>0</v>
      </c>
      <c r="H195" s="241">
        <f ca="1">+IFERROR(INDEX('Hoja de Trabajo para listado'!$A$155:$Z$1048576,MATCH($A195,'Hoja de Trabajo para listado'!$A$155:$A$1048576,0),MATCH((CUADRO!H$4&amp;$E195),'Hoja de Trabajo para listado'!$A$151:$Z$151,0)),0)+IFERROR(INDEX('Hoja de Trabajo para listado'!$AB$155:$BA$1048576,MATCH($A195,'Hoja de Trabajo para listado'!$AB$155:$AB$1048576,0),MATCH((CUADRO!H$4&amp;$E195),'Hoja de Trabajo para listado'!$AB$151:$BA$151,0)),0)+IFERROR(INDEX('Hoja de Trabajo para listado'!$BC$155:$CB$1048576,MATCH($A195,'Hoja de Trabajo para listado'!$BC$155:$BC$1048576,0),MATCH((CUADRO!H$4&amp;$E195),'Hoja de Trabajo para listado'!$BC$151:$CB$151,0)),0)+IFERROR(INDEX('Hoja de Trabajo para listado'!$DE$153:$DG$274,MATCH($A195,'Hoja de Trabajo para listado'!$DE$153:$DE$1048576,0),MATCH((CUADRO!H$4&amp;$E195),'Hoja de Trabajo para listado'!$DE$151:$DG$151,0)),0)+IFERROR(INDEX('Hoja de Trabajo para listado'!$CD$155:$DC$1048576,MATCH($A195,'Hoja de Trabajo para listado'!$CD$155:$CD$1048576,0),MATCH((CUADRO!H$4&amp;$E195),'Hoja de Trabajo para listado'!$CD$151:$DC$151,0)),0)</f>
        <v>0</v>
      </c>
      <c r="I195" s="241">
        <f ca="1">+IFERROR(INDEX('Hoja de Trabajo para listado'!$A$155:$Z$1048576,MATCH($A195,'Hoja de Trabajo para listado'!$A$155:$A$1048576,0),MATCH((CUADRO!I$4&amp;$E195),'Hoja de Trabajo para listado'!$A$151:$Z$151,0)),0)+IFERROR(INDEX('Hoja de Trabajo para listado'!$AB$155:$BA$1048576,MATCH($A195,'Hoja de Trabajo para listado'!$AB$155:$AB$1048576,0),MATCH((CUADRO!I$4&amp;$E195),'Hoja de Trabajo para listado'!$AB$151:$BA$151,0)),0)+IFERROR(INDEX('Hoja de Trabajo para listado'!$BC$155:$CB$1048576,MATCH($A195,'Hoja de Trabajo para listado'!$BC$155:$BC$1048576,0),MATCH((CUADRO!I$4&amp;$E195),'Hoja de Trabajo para listado'!$BC$151:$CB$151,0)),0)+IFERROR(INDEX('Hoja de Trabajo para listado'!$DE$153:$DG$274,MATCH($A195,'Hoja de Trabajo para listado'!$DE$153:$DE$1048576,0),MATCH((CUADRO!I$4&amp;$E195),'Hoja de Trabajo para listado'!$DE$151:$DG$151,0)),0)+IFERROR(INDEX('Hoja de Trabajo para listado'!$CD$155:$DC$1048576,MATCH($A195,'Hoja de Trabajo para listado'!$CD$155:$CD$1048576,0),MATCH((CUADRO!I$4&amp;$E195),'Hoja de Trabajo para listado'!$CD$151:$DC$151,0)),0)</f>
        <v>0</v>
      </c>
      <c r="J195" s="241">
        <f ca="1">+IFERROR(INDEX('Hoja de Trabajo para listado'!$A$155:$Z$1048576,MATCH($A195,'Hoja de Trabajo para listado'!$A$155:$A$1048576,0),MATCH((CUADRO!J$4&amp;$E195),'Hoja de Trabajo para listado'!$A$151:$Z$151,0)),0)+IFERROR(INDEX('Hoja de Trabajo para listado'!$AB$155:$BA$1048576,MATCH($A195,'Hoja de Trabajo para listado'!$AB$155:$AB$1048576,0),MATCH((CUADRO!J$4&amp;$E195),'Hoja de Trabajo para listado'!$AB$151:$BA$151,0)),0)+IFERROR(INDEX('Hoja de Trabajo para listado'!$BC$155:$CB$1048576,MATCH($A195,'Hoja de Trabajo para listado'!$BC$155:$BC$1048576,0),MATCH((CUADRO!J$4&amp;$E195),'Hoja de Trabajo para listado'!$BC$151:$CB$151,0)),0)+IFERROR(INDEX('Hoja de Trabajo para listado'!$DE$153:$DG$274,MATCH($A195,'Hoja de Trabajo para listado'!$DE$153:$DE$1048576,0),MATCH((CUADRO!J$4&amp;$E195),'Hoja de Trabajo para listado'!$DE$151:$DG$151,0)),0)+IFERROR(INDEX('Hoja de Trabajo para listado'!$CD$155:$DC$1048576,MATCH($A195,'Hoja de Trabajo para listado'!$CD$155:$CD$1048576,0),MATCH((CUADRO!J$4&amp;$E195),'Hoja de Trabajo para listado'!$CD$151:$DC$151,0)),0)</f>
        <v>0</v>
      </c>
      <c r="K195" s="241">
        <f ca="1">+IFERROR(INDEX('Hoja de Trabajo para listado'!$A$155:$Z$1048576,MATCH($A195,'Hoja de Trabajo para listado'!$A$155:$A$1048576,0),MATCH((CUADRO!K$4&amp;$E195),'Hoja de Trabajo para listado'!$A$151:$Z$151,0)),0)+IFERROR(INDEX('Hoja de Trabajo para listado'!$AB$155:$BA$1048576,MATCH($A195,'Hoja de Trabajo para listado'!$AB$155:$AB$1048576,0),MATCH((CUADRO!K$4&amp;$E195),'Hoja de Trabajo para listado'!$AB$151:$BA$151,0)),0)+IFERROR(INDEX('Hoja de Trabajo para listado'!$BC$155:$CB$1048576,MATCH($A195,'Hoja de Trabajo para listado'!$BC$155:$BC$1048576,0),MATCH((CUADRO!K$4&amp;$E195),'Hoja de Trabajo para listado'!$BC$151:$CB$151,0)),0)+IFERROR(INDEX('Hoja de Trabajo para listado'!$DE$153:$DG$274,MATCH($A195,'Hoja de Trabajo para listado'!$DE$153:$DE$1048576,0),MATCH((CUADRO!K$4&amp;$E195),'Hoja de Trabajo para listado'!$DE$151:$DG$151,0)),0)+IFERROR(INDEX('Hoja de Trabajo para listado'!$CD$155:$DC$1048576,MATCH($A195,'Hoja de Trabajo para listado'!$CD$155:$CD$1048576,0),MATCH((CUADRO!K$4&amp;$E195),'Hoja de Trabajo para listado'!$CD$151:$DC$151,0)),0)</f>
        <v>0</v>
      </c>
      <c r="L195" s="241">
        <f ca="1">+IFERROR(INDEX('Hoja de Trabajo para listado'!$A$155:$Z$1048576,MATCH($A195,'Hoja de Trabajo para listado'!$A$155:$A$1048576,0),MATCH((CUADRO!L$4&amp;$E195),'Hoja de Trabajo para listado'!$A$151:$Z$151,0)),0)+IFERROR(INDEX('Hoja de Trabajo para listado'!$AB$155:$BA$1048576,MATCH($A195,'Hoja de Trabajo para listado'!$AB$155:$AB$1048576,0),MATCH((CUADRO!L$4&amp;$E195),'Hoja de Trabajo para listado'!$AB$151:$BA$151,0)),0)+IFERROR(INDEX('Hoja de Trabajo para listado'!$BC$155:$CB$1048576,MATCH($A195,'Hoja de Trabajo para listado'!$BC$155:$BC$1048576,0),MATCH((CUADRO!L$4&amp;$E195),'Hoja de Trabajo para listado'!$BC$151:$CB$151,0)),0)+IFERROR(INDEX('Hoja de Trabajo para listado'!$DE$153:$DG$274,MATCH($A195,'Hoja de Trabajo para listado'!$DE$153:$DE$1048576,0),MATCH((CUADRO!L$4&amp;$E195),'Hoja de Trabajo para listado'!$DE$151:$DG$151,0)),0)+IFERROR(INDEX('Hoja de Trabajo para listado'!$CD$155:$DC$1048576,MATCH($A195,'Hoja de Trabajo para listado'!$CD$155:$CD$1048576,0),MATCH((CUADRO!L$4&amp;$E195),'Hoja de Trabajo para listado'!$CD$151:$DC$151,0)),0)</f>
        <v>0</v>
      </c>
      <c r="M195" s="241">
        <f ca="1">+IFERROR(INDEX('Hoja de Trabajo para listado'!$A$155:$Z$1048576,MATCH($A195,'Hoja de Trabajo para listado'!$A$155:$A$1048576,0),MATCH((CUADRO!M$4&amp;$E195),'Hoja de Trabajo para listado'!$A$151:$Z$151,0)),0)+IFERROR(INDEX('Hoja de Trabajo para listado'!$AB$155:$BA$1048576,MATCH($A195,'Hoja de Trabajo para listado'!$AB$155:$AB$1048576,0),MATCH((CUADRO!M$4&amp;$E195),'Hoja de Trabajo para listado'!$AB$151:$BA$151,0)),0)+IFERROR(INDEX('Hoja de Trabajo para listado'!$BC$155:$CB$1048576,MATCH($A195,'Hoja de Trabajo para listado'!$BC$155:$BC$1048576,0),MATCH((CUADRO!M$4&amp;$E195),'Hoja de Trabajo para listado'!$BC$151:$CB$151,0)),0)+IFERROR(INDEX('Hoja de Trabajo para listado'!$DE$153:$DG$274,MATCH($A195,'Hoja de Trabajo para listado'!$DE$153:$DE$1048576,0),MATCH((CUADRO!M$4&amp;$E195),'Hoja de Trabajo para listado'!$DE$151:$DG$151,0)),0)+IFERROR(INDEX('Hoja de Trabajo para listado'!$CD$155:$DC$1048576,MATCH($A195,'Hoja de Trabajo para listado'!$CD$155:$CD$1048576,0),MATCH((CUADRO!M$4&amp;$E195),'Hoja de Trabajo para listado'!$CD$151:$DC$151,0)),0)</f>
        <v>0</v>
      </c>
      <c r="N195" s="241">
        <f ca="1">+IFERROR(INDEX('Hoja de Trabajo para listado'!$A$155:$Z$1048576,MATCH($A195,'Hoja de Trabajo para listado'!$A$155:$A$1048576,0),MATCH((CUADRO!N$4&amp;$E195),'Hoja de Trabajo para listado'!$A$151:$Z$151,0)),0)+IFERROR(INDEX('Hoja de Trabajo para listado'!$AB$155:$BA$1048576,MATCH($A195,'Hoja de Trabajo para listado'!$AB$155:$AB$1048576,0),MATCH((CUADRO!N$4&amp;$E195),'Hoja de Trabajo para listado'!$AB$151:$BA$151,0)),0)+IFERROR(INDEX('Hoja de Trabajo para listado'!$BC$155:$CB$1048576,MATCH($A195,'Hoja de Trabajo para listado'!$BC$155:$BC$1048576,0),MATCH((CUADRO!N$4&amp;$E195),'Hoja de Trabajo para listado'!$BC$151:$CB$151,0)),0)+IFERROR(INDEX('Hoja de Trabajo para listado'!$DE$153:$DG$274,MATCH($A195,'Hoja de Trabajo para listado'!$DE$153:$DE$1048576,0),MATCH((CUADRO!N$4&amp;$E195),'Hoja de Trabajo para listado'!$DE$151:$DG$151,0)),0)+IFERROR(INDEX('Hoja de Trabajo para listado'!$CD$155:$DC$1048576,MATCH($A195,'Hoja de Trabajo para listado'!$CD$155:$CD$1048576,0),MATCH((CUADRO!N$4&amp;$E195),'Hoja de Trabajo para listado'!$CD$151:$DC$151,0)),0)</f>
        <v>0</v>
      </c>
      <c r="O195" s="241">
        <f ca="1">+IFERROR(INDEX('Hoja de Trabajo para listado'!$A$155:$Z$1048576,MATCH($A195,'Hoja de Trabajo para listado'!$A$155:$A$1048576,0),MATCH((CUADRO!O$4&amp;$E195),'Hoja de Trabajo para listado'!$A$151:$Z$151,0)),0)+IFERROR(INDEX('Hoja de Trabajo para listado'!$AB$155:$BA$1048576,MATCH($A195,'Hoja de Trabajo para listado'!$AB$155:$AB$1048576,0),MATCH((CUADRO!O$4&amp;$E195),'Hoja de Trabajo para listado'!$AB$151:$BA$151,0)),0)+IFERROR(INDEX('Hoja de Trabajo para listado'!$BC$155:$CB$1048576,MATCH($A195,'Hoja de Trabajo para listado'!$BC$155:$BC$1048576,0),MATCH((CUADRO!O$4&amp;$E195),'Hoja de Trabajo para listado'!$BC$151:$CB$151,0)),0)+IFERROR(INDEX('Hoja de Trabajo para listado'!$DE$153:$DG$274,MATCH($A195,'Hoja de Trabajo para listado'!$DE$153:$DE$1048576,0),MATCH((CUADRO!O$4&amp;$E195),'Hoja de Trabajo para listado'!$DE$151:$DG$151,0)),0)+IFERROR(INDEX('Hoja de Trabajo para listado'!$CD$155:$DC$1048576,MATCH($A195,'Hoja de Trabajo para listado'!$CD$155:$CD$1048576,0),MATCH((CUADRO!O$4&amp;$E195),'Hoja de Trabajo para listado'!$CD$151:$DC$151,0)),0)</f>
        <v>0</v>
      </c>
      <c r="P195" s="241">
        <f ca="1">+IFERROR(INDEX('Hoja de Trabajo para listado'!$A$155:$Z$1048576,MATCH($A195,'Hoja de Trabajo para listado'!$A$155:$A$1048576,0),MATCH((CUADRO!P$4&amp;$E195),'Hoja de Trabajo para listado'!$A$151:$Z$151,0)),0)+IFERROR(INDEX('Hoja de Trabajo para listado'!$AB$155:$BA$1048576,MATCH($A195,'Hoja de Trabajo para listado'!$AB$155:$AB$1048576,0),MATCH((CUADRO!P$4&amp;$E195),'Hoja de Trabajo para listado'!$AB$151:$BA$151,0)),0)+IFERROR(INDEX('Hoja de Trabajo para listado'!$BC$155:$CB$1048576,MATCH($A195,'Hoja de Trabajo para listado'!$BC$155:$BC$1048576,0),MATCH((CUADRO!P$4&amp;$E195),'Hoja de Trabajo para listado'!$BC$151:$CB$151,0)),0)+IFERROR(INDEX('Hoja de Trabajo para listado'!$DE$153:$DG$274,MATCH($A195,'Hoja de Trabajo para listado'!$DE$153:$DE$1048576,0),MATCH((CUADRO!P$4&amp;$E195),'Hoja de Trabajo para listado'!$DE$151:$DG$151,0)),0)+IFERROR(INDEX('Hoja de Trabajo para listado'!$CD$155:$DC$1048576,MATCH($A195,'Hoja de Trabajo para listado'!$CD$155:$CD$1048576,0),MATCH((CUADRO!P$4&amp;$E195),'Hoja de Trabajo para listado'!$CD$151:$DC$151,0)),0)</f>
        <v>0</v>
      </c>
      <c r="Q195" s="241">
        <f ca="1">+IFERROR(INDEX('Hoja de Trabajo para listado'!$A$155:$Z$1048576,MATCH($A195,'Hoja de Trabajo para listado'!$A$155:$A$1048576,0),MATCH((CUADRO!Q$4&amp;$E195),'Hoja de Trabajo para listado'!$A$151:$Z$151,0)),0)+IFERROR(INDEX('Hoja de Trabajo para listado'!$AB$155:$BA$1048576,MATCH($A195,'Hoja de Trabajo para listado'!$AB$155:$AB$1048576,0),MATCH((CUADRO!Q$4&amp;$E195),'Hoja de Trabajo para listado'!$AB$151:$BA$151,0)),0)+IFERROR(INDEX('Hoja de Trabajo para listado'!$BC$155:$CB$1048576,MATCH($A195,'Hoja de Trabajo para listado'!$BC$155:$BC$1048576,0),MATCH((CUADRO!Q$4&amp;$E195),'Hoja de Trabajo para listado'!$BC$151:$CB$151,0)),0)+IFERROR(INDEX('Hoja de Trabajo para listado'!$DE$153:$DG$274,MATCH($A195,'Hoja de Trabajo para listado'!$DE$153:$DE$1048576,0),MATCH((CUADRO!Q$4&amp;$E195),'Hoja de Trabajo para listado'!$DE$151:$DG$151,0)),0)+IFERROR(INDEX('Hoja de Trabajo para listado'!$CD$155:$DC$1048576,MATCH($A195,'Hoja de Trabajo para listado'!$CD$155:$CD$1048576,0),MATCH((CUADRO!Q$4&amp;$E195),'Hoja de Trabajo para listado'!$CD$151:$DC$151,0)),0)</f>
        <v>0</v>
      </c>
      <c r="R195" s="241">
        <f t="shared" ca="1" si="7"/>
        <v>0</v>
      </c>
      <c r="S195" s="241"/>
      <c r="T195" s="241">
        <f ca="1">+T196</f>
        <v>48074338.210000001</v>
      </c>
      <c r="U195" s="240">
        <f t="shared" si="8"/>
        <v>1</v>
      </c>
      <c r="V195" s="327" t="str">
        <f>+VLOOKUP(A195,bd_lista!$A$3:$E$592,5,FALSE)</f>
        <v>Instituciones Descentralizadas</v>
      </c>
      <c r="W195" s="397" t="str">
        <f>+V195</f>
        <v>Instituciones Descentralizadas</v>
      </c>
      <c r="X195" s="240">
        <f>+VLOOKUP(A195,[4]Sheet1!$A$13:$D$744,4,FALSE)</f>
        <v>35</v>
      </c>
      <c r="Y195" s="240" t="str">
        <f>+VLOOKUP(X195,bd_lista!$A$3:$C$592,3,FALSE)</f>
        <v>Ministerio de Economía y Finanzas Públicas</v>
      </c>
      <c r="Z195" s="290">
        <f>+X195</f>
        <v>35</v>
      </c>
      <c r="AA195" s="315" t="str">
        <f>+Y195</f>
        <v>Ministerio de Economía y Finanzas Públicas</v>
      </c>
    </row>
    <row r="196" spans="1:27" ht="15" customHeight="1">
      <c r="A196" s="378">
        <v>283</v>
      </c>
      <c r="B196" s="394"/>
      <c r="C196" s="327" t="str">
        <f>+VLOOKUP(A196,bd_lista!$A$3:$C$592,3,FALSE)</f>
        <v>Aduana Nacional</v>
      </c>
      <c r="D196" s="396"/>
      <c r="E196" s="327" t="s">
        <v>1304</v>
      </c>
      <c r="F196" s="243">
        <f ca="1">+IFERROR(INDEX('Hoja de Trabajo para listado'!$A$155:$Z$1048576,MATCH($A196,'Hoja de Trabajo para listado'!$A$155:$A$1048576,0),MATCH((CUADRO!F$4&amp;$E196),'Hoja de Trabajo para listado'!$A$151:$Z$151,0)),0)+IFERROR(INDEX('Hoja de Trabajo para listado'!$AB$155:$BA$1048576,MATCH($A196,'Hoja de Trabajo para listado'!$AB$155:$AB$1048576,0),MATCH((CUADRO!F$4&amp;$E196),'Hoja de Trabajo para listado'!$AB$151:$BA$151,0)),0)+IFERROR(INDEX('Hoja de Trabajo para listado'!$BC$155:$CB$1048576,MATCH($A196,'Hoja de Trabajo para listado'!$BC$155:$BC$1048576,0),MATCH((CUADRO!F$4&amp;$E196),'Hoja de Trabajo para listado'!$BC$151:$CB$151,0)),0)+IFERROR(INDEX('Hoja de Trabajo para listado'!$DE$153:$DG$274,MATCH($A196,'Hoja de Trabajo para listado'!$DE$153:$DE$1048576,0),MATCH((CUADRO!F$4&amp;$E196),'Hoja de Trabajo para listado'!$DE$151:$DG$151,0)),0)+IFERROR(INDEX('Hoja de Trabajo para listado'!$CD$155:$DC$1048576,MATCH($A196,'Hoja de Trabajo para listado'!$CD$155:$CD$1048576,0),MATCH((CUADRO!F$4&amp;$E196),'Hoja de Trabajo para listado'!$CD$151:$DC$151,0)),0)</f>
        <v>44335845.850000001</v>
      </c>
      <c r="G196" s="243">
        <f ca="1">+IFERROR(INDEX('Hoja de Trabajo para listado'!$A$155:$Z$1048576,MATCH($A196,'Hoja de Trabajo para listado'!$A$155:$A$1048576,0),MATCH((CUADRO!G$4&amp;$E196),'Hoja de Trabajo para listado'!$A$151:$Z$151,0)),0)+IFERROR(INDEX('Hoja de Trabajo para listado'!$AB$155:$BA$1048576,MATCH($A196,'Hoja de Trabajo para listado'!$AB$155:$AB$1048576,0),MATCH((CUADRO!G$4&amp;$E196),'Hoja de Trabajo para listado'!$AB$151:$BA$151,0)),0)+IFERROR(INDEX('Hoja de Trabajo para listado'!$BC$155:$CB$1048576,MATCH($A196,'Hoja de Trabajo para listado'!$BC$155:$BC$1048576,0),MATCH((CUADRO!G$4&amp;$E196),'Hoja de Trabajo para listado'!$BC$151:$CB$151,0)),0)+IFERROR(INDEX('Hoja de Trabajo para listado'!$DE$153:$DG$274,MATCH($A196,'Hoja de Trabajo para listado'!$DE$153:$DE$1048576,0),MATCH((CUADRO!G$4&amp;$E196),'Hoja de Trabajo para listado'!$DE$151:$DG$151,0)),0)+IFERROR(INDEX('Hoja de Trabajo para listado'!$CD$155:$DC$1048576,MATCH($A196,'Hoja de Trabajo para listado'!$CD$155:$CD$1048576,0),MATCH((CUADRO!G$4&amp;$E196),'Hoja de Trabajo para listado'!$CD$151:$DC$151,0)),0)</f>
        <v>0</v>
      </c>
      <c r="H196" s="243">
        <f ca="1">+IFERROR(INDEX('Hoja de Trabajo para listado'!$A$155:$Z$1048576,MATCH($A196,'Hoja de Trabajo para listado'!$A$155:$A$1048576,0),MATCH((CUADRO!H$4&amp;$E196),'Hoja de Trabajo para listado'!$A$151:$Z$151,0)),0)+IFERROR(INDEX('Hoja de Trabajo para listado'!$AB$155:$BA$1048576,MATCH($A196,'Hoja de Trabajo para listado'!$AB$155:$AB$1048576,0),MATCH((CUADRO!H$4&amp;$E196),'Hoja de Trabajo para listado'!$AB$151:$BA$151,0)),0)+IFERROR(INDEX('Hoja de Trabajo para listado'!$BC$155:$CB$1048576,MATCH($A196,'Hoja de Trabajo para listado'!$BC$155:$BC$1048576,0),MATCH((CUADRO!H$4&amp;$E196),'Hoja de Trabajo para listado'!$BC$151:$CB$151,0)),0)+IFERROR(INDEX('Hoja de Trabajo para listado'!$DE$153:$DG$274,MATCH($A196,'Hoja de Trabajo para listado'!$DE$153:$DE$1048576,0),MATCH((CUADRO!H$4&amp;$E196),'Hoja de Trabajo para listado'!$DE$151:$DG$151,0)),0)+IFERROR(INDEX('Hoja de Trabajo para listado'!$CD$155:$DC$1048576,MATCH($A196,'Hoja de Trabajo para listado'!$CD$155:$CD$1048576,0),MATCH((CUADRO!H$4&amp;$E196),'Hoja de Trabajo para listado'!$CD$151:$DC$151,0)),0)</f>
        <v>0</v>
      </c>
      <c r="I196" s="243">
        <f ca="1">+IFERROR(INDEX('Hoja de Trabajo para listado'!$A$155:$Z$1048576,MATCH($A196,'Hoja de Trabajo para listado'!$A$155:$A$1048576,0),MATCH((CUADRO!I$4&amp;$E196),'Hoja de Trabajo para listado'!$A$151:$Z$151,0)),0)+IFERROR(INDEX('Hoja de Trabajo para listado'!$AB$155:$BA$1048576,MATCH($A196,'Hoja de Trabajo para listado'!$AB$155:$AB$1048576,0),MATCH((CUADRO!I$4&amp;$E196),'Hoja de Trabajo para listado'!$AB$151:$BA$151,0)),0)+IFERROR(INDEX('Hoja de Trabajo para listado'!$BC$155:$CB$1048576,MATCH($A196,'Hoja de Trabajo para listado'!$BC$155:$BC$1048576,0),MATCH((CUADRO!I$4&amp;$E196),'Hoja de Trabajo para listado'!$BC$151:$CB$151,0)),0)+IFERROR(INDEX('Hoja de Trabajo para listado'!$DE$153:$DG$274,MATCH($A196,'Hoja de Trabajo para listado'!$DE$153:$DE$1048576,0),MATCH((CUADRO!I$4&amp;$E196),'Hoja de Trabajo para listado'!$DE$151:$DG$151,0)),0)+IFERROR(INDEX('Hoja de Trabajo para listado'!$CD$155:$DC$1048576,MATCH($A196,'Hoja de Trabajo para listado'!$CD$155:$CD$1048576,0),MATCH((CUADRO!I$4&amp;$E196),'Hoja de Trabajo para listado'!$CD$151:$DC$151,0)),0)</f>
        <v>0</v>
      </c>
      <c r="J196" s="243">
        <f ca="1">+IFERROR(INDEX('Hoja de Trabajo para listado'!$A$155:$Z$1048576,MATCH($A196,'Hoja de Trabajo para listado'!$A$155:$A$1048576,0),MATCH((CUADRO!J$4&amp;$E196),'Hoja de Trabajo para listado'!$A$151:$Z$151,0)),0)+IFERROR(INDEX('Hoja de Trabajo para listado'!$AB$155:$BA$1048576,MATCH($A196,'Hoja de Trabajo para listado'!$AB$155:$AB$1048576,0),MATCH((CUADRO!J$4&amp;$E196),'Hoja de Trabajo para listado'!$AB$151:$BA$151,0)),0)+IFERROR(INDEX('Hoja de Trabajo para listado'!$BC$155:$CB$1048576,MATCH($A196,'Hoja de Trabajo para listado'!$BC$155:$BC$1048576,0),MATCH((CUADRO!J$4&amp;$E196),'Hoja de Trabajo para listado'!$BC$151:$CB$151,0)),0)+IFERROR(INDEX('Hoja de Trabajo para listado'!$DE$153:$DG$274,MATCH($A196,'Hoja de Trabajo para listado'!$DE$153:$DE$1048576,0),MATCH((CUADRO!J$4&amp;$E196),'Hoja de Trabajo para listado'!$DE$151:$DG$151,0)),0)+IFERROR(INDEX('Hoja de Trabajo para listado'!$CD$155:$DC$1048576,MATCH($A196,'Hoja de Trabajo para listado'!$CD$155:$CD$1048576,0),MATCH((CUADRO!J$4&amp;$E196),'Hoja de Trabajo para listado'!$CD$151:$DC$151,0)),0)</f>
        <v>0</v>
      </c>
      <c r="K196" s="243">
        <f ca="1">+IFERROR(INDEX('Hoja de Trabajo para listado'!$A$155:$Z$1048576,MATCH($A196,'Hoja de Trabajo para listado'!$A$155:$A$1048576,0),MATCH((CUADRO!K$4&amp;$E196),'Hoja de Trabajo para listado'!$A$151:$Z$151,0)),0)+IFERROR(INDEX('Hoja de Trabajo para listado'!$AB$155:$BA$1048576,MATCH($A196,'Hoja de Trabajo para listado'!$AB$155:$AB$1048576,0),MATCH((CUADRO!K$4&amp;$E196),'Hoja de Trabajo para listado'!$AB$151:$BA$151,0)),0)+IFERROR(INDEX('Hoja de Trabajo para listado'!$BC$155:$CB$1048576,MATCH($A196,'Hoja de Trabajo para listado'!$BC$155:$BC$1048576,0),MATCH((CUADRO!K$4&amp;$E196),'Hoja de Trabajo para listado'!$BC$151:$CB$151,0)),0)+IFERROR(INDEX('Hoja de Trabajo para listado'!$DE$153:$DG$274,MATCH($A196,'Hoja de Trabajo para listado'!$DE$153:$DE$1048576,0),MATCH((CUADRO!K$4&amp;$E196),'Hoja de Trabajo para listado'!$DE$151:$DG$151,0)),0)+IFERROR(INDEX('Hoja de Trabajo para listado'!$CD$155:$DC$1048576,MATCH($A196,'Hoja de Trabajo para listado'!$CD$155:$CD$1048576,0),MATCH((CUADRO!K$4&amp;$E196),'Hoja de Trabajo para listado'!$CD$151:$DC$151,0)),0)</f>
        <v>0</v>
      </c>
      <c r="L196" s="243">
        <f ca="1">+IFERROR(INDEX('Hoja de Trabajo para listado'!$A$155:$Z$1048576,MATCH($A196,'Hoja de Trabajo para listado'!$A$155:$A$1048576,0),MATCH((CUADRO!L$4&amp;$E196),'Hoja de Trabajo para listado'!$A$151:$Z$151,0)),0)+IFERROR(INDEX('Hoja de Trabajo para listado'!$AB$155:$BA$1048576,MATCH($A196,'Hoja de Trabajo para listado'!$AB$155:$AB$1048576,0),MATCH((CUADRO!L$4&amp;$E196),'Hoja de Trabajo para listado'!$AB$151:$BA$151,0)),0)+IFERROR(INDEX('Hoja de Trabajo para listado'!$BC$155:$CB$1048576,MATCH($A196,'Hoja de Trabajo para listado'!$BC$155:$BC$1048576,0),MATCH((CUADRO!L$4&amp;$E196),'Hoja de Trabajo para listado'!$BC$151:$CB$151,0)),0)+IFERROR(INDEX('Hoja de Trabajo para listado'!$DE$153:$DG$274,MATCH($A196,'Hoja de Trabajo para listado'!$DE$153:$DE$1048576,0),MATCH((CUADRO!L$4&amp;$E196),'Hoja de Trabajo para listado'!$DE$151:$DG$151,0)),0)+IFERROR(INDEX('Hoja de Trabajo para listado'!$CD$155:$DC$1048576,MATCH($A196,'Hoja de Trabajo para listado'!$CD$155:$CD$1048576,0),MATCH((CUADRO!L$4&amp;$E196),'Hoja de Trabajo para listado'!$CD$151:$DC$151,0)),0)</f>
        <v>0</v>
      </c>
      <c r="M196" s="243">
        <f ca="1">+IFERROR(INDEX('Hoja de Trabajo para listado'!$A$155:$Z$1048576,MATCH($A196,'Hoja de Trabajo para listado'!$A$155:$A$1048576,0),MATCH((CUADRO!M$4&amp;$E196),'Hoja de Trabajo para listado'!$A$151:$Z$151,0)),0)+IFERROR(INDEX('Hoja de Trabajo para listado'!$AB$155:$BA$1048576,MATCH($A196,'Hoja de Trabajo para listado'!$AB$155:$AB$1048576,0),MATCH((CUADRO!M$4&amp;$E196),'Hoja de Trabajo para listado'!$AB$151:$BA$151,0)),0)+IFERROR(INDEX('Hoja de Trabajo para listado'!$BC$155:$CB$1048576,MATCH($A196,'Hoja de Trabajo para listado'!$BC$155:$BC$1048576,0),MATCH((CUADRO!M$4&amp;$E196),'Hoja de Trabajo para listado'!$BC$151:$CB$151,0)),0)+IFERROR(INDEX('Hoja de Trabajo para listado'!$DE$153:$DG$274,MATCH($A196,'Hoja de Trabajo para listado'!$DE$153:$DE$1048576,0),MATCH((CUADRO!M$4&amp;$E196),'Hoja de Trabajo para listado'!$DE$151:$DG$151,0)),0)+IFERROR(INDEX('Hoja de Trabajo para listado'!$CD$155:$DC$1048576,MATCH($A196,'Hoja de Trabajo para listado'!$CD$155:$CD$1048576,0),MATCH((CUADRO!M$4&amp;$E196),'Hoja de Trabajo para listado'!$CD$151:$DC$151,0)),0)</f>
        <v>0</v>
      </c>
      <c r="N196" s="243">
        <f ca="1">+IFERROR(INDEX('Hoja de Trabajo para listado'!$A$155:$Z$1048576,MATCH($A196,'Hoja de Trabajo para listado'!$A$155:$A$1048576,0),MATCH((CUADRO!N$4&amp;$E196),'Hoja de Trabajo para listado'!$A$151:$Z$151,0)),0)+IFERROR(INDEX('Hoja de Trabajo para listado'!$AB$155:$BA$1048576,MATCH($A196,'Hoja de Trabajo para listado'!$AB$155:$AB$1048576,0),MATCH((CUADRO!N$4&amp;$E196),'Hoja de Trabajo para listado'!$AB$151:$BA$151,0)),0)+IFERROR(INDEX('Hoja de Trabajo para listado'!$BC$155:$CB$1048576,MATCH($A196,'Hoja de Trabajo para listado'!$BC$155:$BC$1048576,0),MATCH((CUADRO!N$4&amp;$E196),'Hoja de Trabajo para listado'!$BC$151:$CB$151,0)),0)+IFERROR(INDEX('Hoja de Trabajo para listado'!$DE$153:$DG$274,MATCH($A196,'Hoja de Trabajo para listado'!$DE$153:$DE$1048576,0),MATCH((CUADRO!N$4&amp;$E196),'Hoja de Trabajo para listado'!$DE$151:$DG$151,0)),0)+IFERROR(INDEX('Hoja de Trabajo para listado'!$CD$155:$DC$1048576,MATCH($A196,'Hoja de Trabajo para listado'!$CD$155:$CD$1048576,0),MATCH((CUADRO!N$4&amp;$E196),'Hoja de Trabajo para listado'!$CD$151:$DC$151,0)),0)</f>
        <v>0</v>
      </c>
      <c r="O196" s="243">
        <f ca="1">+IFERROR(INDEX('Hoja de Trabajo para listado'!$A$155:$Z$1048576,MATCH($A196,'Hoja de Trabajo para listado'!$A$155:$A$1048576,0),MATCH((CUADRO!O$4&amp;$E196),'Hoja de Trabajo para listado'!$A$151:$Z$151,0)),0)+IFERROR(INDEX('Hoja de Trabajo para listado'!$AB$155:$BA$1048576,MATCH($A196,'Hoja de Trabajo para listado'!$AB$155:$AB$1048576,0),MATCH((CUADRO!O$4&amp;$E196),'Hoja de Trabajo para listado'!$AB$151:$BA$151,0)),0)+IFERROR(INDEX('Hoja de Trabajo para listado'!$BC$155:$CB$1048576,MATCH($A196,'Hoja de Trabajo para listado'!$BC$155:$BC$1048576,0),MATCH((CUADRO!O$4&amp;$E196),'Hoja de Trabajo para listado'!$BC$151:$CB$151,0)),0)+IFERROR(INDEX('Hoja de Trabajo para listado'!$DE$153:$DG$274,MATCH($A196,'Hoja de Trabajo para listado'!$DE$153:$DE$1048576,0),MATCH((CUADRO!O$4&amp;$E196),'Hoja de Trabajo para listado'!$DE$151:$DG$151,0)),0)+IFERROR(INDEX('Hoja de Trabajo para listado'!$CD$155:$DC$1048576,MATCH($A196,'Hoja de Trabajo para listado'!$CD$155:$CD$1048576,0),MATCH((CUADRO!O$4&amp;$E196),'Hoja de Trabajo para listado'!$CD$151:$DC$151,0)),0)</f>
        <v>584178.93999999994</v>
      </c>
      <c r="P196" s="243">
        <f ca="1">+IFERROR(INDEX('Hoja de Trabajo para listado'!$A$155:$Z$1048576,MATCH($A196,'Hoja de Trabajo para listado'!$A$155:$A$1048576,0),MATCH((CUADRO!P$4&amp;$E196),'Hoja de Trabajo para listado'!$A$151:$Z$151,0)),0)+IFERROR(INDEX('Hoja de Trabajo para listado'!$AB$155:$BA$1048576,MATCH($A196,'Hoja de Trabajo para listado'!$AB$155:$AB$1048576,0),MATCH((CUADRO!P$4&amp;$E196),'Hoja de Trabajo para listado'!$AB$151:$BA$151,0)),0)+IFERROR(INDEX('Hoja de Trabajo para listado'!$BC$155:$CB$1048576,MATCH($A196,'Hoja de Trabajo para listado'!$BC$155:$BC$1048576,0),MATCH((CUADRO!P$4&amp;$E196),'Hoja de Trabajo para listado'!$BC$151:$CB$151,0)),0)+IFERROR(INDEX('Hoja de Trabajo para listado'!$DE$153:$DG$274,MATCH($A196,'Hoja de Trabajo para listado'!$DE$153:$DE$1048576,0),MATCH((CUADRO!P$4&amp;$E196),'Hoja de Trabajo para listado'!$DE$151:$DG$151,0)),0)+IFERROR(INDEX('Hoja de Trabajo para listado'!$CD$155:$DC$1048576,MATCH($A196,'Hoja de Trabajo para listado'!$CD$155:$CD$1048576,0),MATCH((CUADRO!P$4&amp;$E196),'Hoja de Trabajo para listado'!$CD$151:$DC$151,0)),0)</f>
        <v>3154313.42</v>
      </c>
      <c r="Q196" s="243">
        <f ca="1">+IFERROR(INDEX('Hoja de Trabajo para listado'!$A$155:$Z$1048576,MATCH($A196,'Hoja de Trabajo para listado'!$A$155:$A$1048576,0),MATCH((CUADRO!Q$4&amp;$E196),'Hoja de Trabajo para listado'!$A$151:$Z$151,0)),0)+IFERROR(INDEX('Hoja de Trabajo para listado'!$AB$155:$BA$1048576,MATCH($A196,'Hoja de Trabajo para listado'!$AB$155:$AB$1048576,0),MATCH((CUADRO!Q$4&amp;$E196),'Hoja de Trabajo para listado'!$AB$151:$BA$151,0)),0)+IFERROR(INDEX('Hoja de Trabajo para listado'!$BC$155:$CB$1048576,MATCH($A196,'Hoja de Trabajo para listado'!$BC$155:$BC$1048576,0),MATCH((CUADRO!Q$4&amp;$E196),'Hoja de Trabajo para listado'!$BC$151:$CB$151,0)),0)+IFERROR(INDEX('Hoja de Trabajo para listado'!$DE$153:$DG$274,MATCH($A196,'Hoja de Trabajo para listado'!$DE$153:$DE$1048576,0),MATCH((CUADRO!Q$4&amp;$E196),'Hoja de Trabajo para listado'!$DE$151:$DG$151,0)),0)+IFERROR(INDEX('Hoja de Trabajo para listado'!$CD$155:$DC$1048576,MATCH($A196,'Hoja de Trabajo para listado'!$CD$155:$CD$1048576,0),MATCH((CUADRO!Q$4&amp;$E196),'Hoja de Trabajo para listado'!$CD$151:$DC$151,0)),0)</f>
        <v>0</v>
      </c>
      <c r="R196" s="243">
        <f t="shared" ca="1" si="7"/>
        <v>48074338.210000001</v>
      </c>
      <c r="S196" s="243">
        <f ca="1">+R195+R196</f>
        <v>48074338.210000001</v>
      </c>
      <c r="T196" s="243">
        <f ca="1">+S196</f>
        <v>48074338.210000001</v>
      </c>
      <c r="U196" s="242">
        <f t="shared" si="8"/>
        <v>2</v>
      </c>
      <c r="V196" s="327" t="str">
        <f>+VLOOKUP(A196,bd_lista!$A$3:$E$592,5,FALSE)</f>
        <v>Instituciones Descentralizadas</v>
      </c>
      <c r="W196" s="398"/>
      <c r="X196" s="240">
        <f>+VLOOKUP(A196,[4]Sheet1!$A$13:$D$744,4,FALSE)</f>
        <v>35</v>
      </c>
      <c r="Y196" s="240" t="str">
        <f>+VLOOKUP(X196,bd_lista!$A$3:$C$592,3,FALSE)</f>
        <v>Ministerio de Economía y Finanzas Públicas</v>
      </c>
      <c r="Z196" s="288"/>
      <c r="AA196" s="317"/>
    </row>
    <row r="197" spans="1:27" ht="15" customHeight="1">
      <c r="A197" s="379">
        <v>287</v>
      </c>
      <c r="B197" s="393">
        <f>+A197</f>
        <v>287</v>
      </c>
      <c r="C197" s="245" t="str">
        <f>+VLOOKUP(A197,bd_lista!$A$3:$C$592,3,FALSE)</f>
        <v>Fondo Nacional de Inversión Productiva y Social</v>
      </c>
      <c r="D197" s="395" t="str">
        <f>+C197</f>
        <v>Fondo Nacional de Inversión Productiva y Social</v>
      </c>
      <c r="E197" s="245" t="s">
        <v>1303</v>
      </c>
      <c r="F197" s="241">
        <f ca="1">+IFERROR(INDEX('Hoja de Trabajo para listado'!$A$155:$Z$1048576,MATCH($A197,'Hoja de Trabajo para listado'!$A$155:$A$1048576,0),MATCH((CUADRO!F$4&amp;$E197),'Hoja de Trabajo para listado'!$A$151:$Z$151,0)),0)+IFERROR(INDEX('Hoja de Trabajo para listado'!$AB$155:$BA$1048576,MATCH($A197,'Hoja de Trabajo para listado'!$AB$155:$AB$1048576,0),MATCH((CUADRO!F$4&amp;$E197),'Hoja de Trabajo para listado'!$AB$151:$BA$151,0)),0)+IFERROR(INDEX('Hoja de Trabajo para listado'!$BC$155:$CB$1048576,MATCH($A197,'Hoja de Trabajo para listado'!$BC$155:$BC$1048576,0),MATCH((CUADRO!F$4&amp;$E197),'Hoja de Trabajo para listado'!$BC$151:$CB$151,0)),0)+IFERROR(INDEX('Hoja de Trabajo para listado'!$DE$153:$DG$274,MATCH($A197,'Hoja de Trabajo para listado'!$DE$153:$DE$1048576,0),MATCH((CUADRO!F$4&amp;$E197),'Hoja de Trabajo para listado'!$DE$151:$DG$151,0)),0)+IFERROR(INDEX('Hoja de Trabajo para listado'!$CD$155:$DC$1048576,MATCH($A197,'Hoja de Trabajo para listado'!$CD$155:$CD$1048576,0),MATCH((CUADRO!F$4&amp;$E197),'Hoja de Trabajo para listado'!$CD$151:$DC$151,0)),0)</f>
        <v>0</v>
      </c>
      <c r="G197" s="241">
        <f ca="1">+IFERROR(INDEX('Hoja de Trabajo para listado'!$A$155:$Z$1048576,MATCH($A197,'Hoja de Trabajo para listado'!$A$155:$A$1048576,0),MATCH((CUADRO!G$4&amp;$E197),'Hoja de Trabajo para listado'!$A$151:$Z$151,0)),0)+IFERROR(INDEX('Hoja de Trabajo para listado'!$AB$155:$BA$1048576,MATCH($A197,'Hoja de Trabajo para listado'!$AB$155:$AB$1048576,0),MATCH((CUADRO!G$4&amp;$E197),'Hoja de Trabajo para listado'!$AB$151:$BA$151,0)),0)+IFERROR(INDEX('Hoja de Trabajo para listado'!$BC$155:$CB$1048576,MATCH($A197,'Hoja de Trabajo para listado'!$BC$155:$BC$1048576,0),MATCH((CUADRO!G$4&amp;$E197),'Hoja de Trabajo para listado'!$BC$151:$CB$151,0)),0)+IFERROR(INDEX('Hoja de Trabajo para listado'!$DE$153:$DG$274,MATCH($A197,'Hoja de Trabajo para listado'!$DE$153:$DE$1048576,0),MATCH((CUADRO!G$4&amp;$E197),'Hoja de Trabajo para listado'!$DE$151:$DG$151,0)),0)+IFERROR(INDEX('Hoja de Trabajo para listado'!$CD$155:$DC$1048576,MATCH($A197,'Hoja de Trabajo para listado'!$CD$155:$CD$1048576,0),MATCH((CUADRO!G$4&amp;$E197),'Hoja de Trabajo para listado'!$CD$151:$DC$151,0)),0)</f>
        <v>0</v>
      </c>
      <c r="H197" s="241">
        <f ca="1">+IFERROR(INDEX('Hoja de Trabajo para listado'!$A$155:$Z$1048576,MATCH($A197,'Hoja de Trabajo para listado'!$A$155:$A$1048576,0),MATCH((CUADRO!H$4&amp;$E197),'Hoja de Trabajo para listado'!$A$151:$Z$151,0)),0)+IFERROR(INDEX('Hoja de Trabajo para listado'!$AB$155:$BA$1048576,MATCH($A197,'Hoja de Trabajo para listado'!$AB$155:$AB$1048576,0),MATCH((CUADRO!H$4&amp;$E197),'Hoja de Trabajo para listado'!$AB$151:$BA$151,0)),0)+IFERROR(INDEX('Hoja de Trabajo para listado'!$BC$155:$CB$1048576,MATCH($A197,'Hoja de Trabajo para listado'!$BC$155:$BC$1048576,0),MATCH((CUADRO!H$4&amp;$E197),'Hoja de Trabajo para listado'!$BC$151:$CB$151,0)),0)+IFERROR(INDEX('Hoja de Trabajo para listado'!$DE$153:$DG$274,MATCH($A197,'Hoja de Trabajo para listado'!$DE$153:$DE$1048576,0),MATCH((CUADRO!H$4&amp;$E197),'Hoja de Trabajo para listado'!$DE$151:$DG$151,0)),0)+IFERROR(INDEX('Hoja de Trabajo para listado'!$CD$155:$DC$1048576,MATCH($A197,'Hoja de Trabajo para listado'!$CD$155:$CD$1048576,0),MATCH((CUADRO!H$4&amp;$E197),'Hoja de Trabajo para listado'!$CD$151:$DC$151,0)),0)</f>
        <v>0</v>
      </c>
      <c r="I197" s="241">
        <f ca="1">+IFERROR(INDEX('Hoja de Trabajo para listado'!$A$155:$Z$1048576,MATCH($A197,'Hoja de Trabajo para listado'!$A$155:$A$1048576,0),MATCH((CUADRO!I$4&amp;$E197),'Hoja de Trabajo para listado'!$A$151:$Z$151,0)),0)+IFERROR(INDEX('Hoja de Trabajo para listado'!$AB$155:$BA$1048576,MATCH($A197,'Hoja de Trabajo para listado'!$AB$155:$AB$1048576,0),MATCH((CUADRO!I$4&amp;$E197),'Hoja de Trabajo para listado'!$AB$151:$BA$151,0)),0)+IFERROR(INDEX('Hoja de Trabajo para listado'!$BC$155:$CB$1048576,MATCH($A197,'Hoja de Trabajo para listado'!$BC$155:$BC$1048576,0),MATCH((CUADRO!I$4&amp;$E197),'Hoja de Trabajo para listado'!$BC$151:$CB$151,0)),0)+IFERROR(INDEX('Hoja de Trabajo para listado'!$DE$153:$DG$274,MATCH($A197,'Hoja de Trabajo para listado'!$DE$153:$DE$1048576,0),MATCH((CUADRO!I$4&amp;$E197),'Hoja de Trabajo para listado'!$DE$151:$DG$151,0)),0)+IFERROR(INDEX('Hoja de Trabajo para listado'!$CD$155:$DC$1048576,MATCH($A197,'Hoja de Trabajo para listado'!$CD$155:$CD$1048576,0),MATCH((CUADRO!I$4&amp;$E197),'Hoja de Trabajo para listado'!$CD$151:$DC$151,0)),0)</f>
        <v>0</v>
      </c>
      <c r="J197" s="241">
        <f ca="1">+IFERROR(INDEX('Hoja de Trabajo para listado'!$A$155:$Z$1048576,MATCH($A197,'Hoja de Trabajo para listado'!$A$155:$A$1048576,0),MATCH((CUADRO!J$4&amp;$E197),'Hoja de Trabajo para listado'!$A$151:$Z$151,0)),0)+IFERROR(INDEX('Hoja de Trabajo para listado'!$AB$155:$BA$1048576,MATCH($A197,'Hoja de Trabajo para listado'!$AB$155:$AB$1048576,0),MATCH((CUADRO!J$4&amp;$E197),'Hoja de Trabajo para listado'!$AB$151:$BA$151,0)),0)+IFERROR(INDEX('Hoja de Trabajo para listado'!$BC$155:$CB$1048576,MATCH($A197,'Hoja de Trabajo para listado'!$BC$155:$BC$1048576,0),MATCH((CUADRO!J$4&amp;$E197),'Hoja de Trabajo para listado'!$BC$151:$CB$151,0)),0)+IFERROR(INDEX('Hoja de Trabajo para listado'!$DE$153:$DG$274,MATCH($A197,'Hoja de Trabajo para listado'!$DE$153:$DE$1048576,0),MATCH((CUADRO!J$4&amp;$E197),'Hoja de Trabajo para listado'!$DE$151:$DG$151,0)),0)+IFERROR(INDEX('Hoja de Trabajo para listado'!$CD$155:$DC$1048576,MATCH($A197,'Hoja de Trabajo para listado'!$CD$155:$CD$1048576,0),MATCH((CUADRO!J$4&amp;$E197),'Hoja de Trabajo para listado'!$CD$151:$DC$151,0)),0)</f>
        <v>0</v>
      </c>
      <c r="K197" s="241">
        <f ca="1">+IFERROR(INDEX('Hoja de Trabajo para listado'!$A$155:$Z$1048576,MATCH($A197,'Hoja de Trabajo para listado'!$A$155:$A$1048576,0),MATCH((CUADRO!K$4&amp;$E197),'Hoja de Trabajo para listado'!$A$151:$Z$151,0)),0)+IFERROR(INDEX('Hoja de Trabajo para listado'!$AB$155:$BA$1048576,MATCH($A197,'Hoja de Trabajo para listado'!$AB$155:$AB$1048576,0),MATCH((CUADRO!K$4&amp;$E197),'Hoja de Trabajo para listado'!$AB$151:$BA$151,0)),0)+IFERROR(INDEX('Hoja de Trabajo para listado'!$BC$155:$CB$1048576,MATCH($A197,'Hoja de Trabajo para listado'!$BC$155:$BC$1048576,0),MATCH((CUADRO!K$4&amp;$E197),'Hoja de Trabajo para listado'!$BC$151:$CB$151,0)),0)+IFERROR(INDEX('Hoja de Trabajo para listado'!$DE$153:$DG$274,MATCH($A197,'Hoja de Trabajo para listado'!$DE$153:$DE$1048576,0),MATCH((CUADRO!K$4&amp;$E197),'Hoja de Trabajo para listado'!$DE$151:$DG$151,0)),0)+IFERROR(INDEX('Hoja de Trabajo para listado'!$CD$155:$DC$1048576,MATCH($A197,'Hoja de Trabajo para listado'!$CD$155:$CD$1048576,0),MATCH((CUADRO!K$4&amp;$E197),'Hoja de Trabajo para listado'!$CD$151:$DC$151,0)),0)</f>
        <v>0</v>
      </c>
      <c r="L197" s="241">
        <f ca="1">+IFERROR(INDEX('Hoja de Trabajo para listado'!$A$155:$Z$1048576,MATCH($A197,'Hoja de Trabajo para listado'!$A$155:$A$1048576,0),MATCH((CUADRO!L$4&amp;$E197),'Hoja de Trabajo para listado'!$A$151:$Z$151,0)),0)+IFERROR(INDEX('Hoja de Trabajo para listado'!$AB$155:$BA$1048576,MATCH($A197,'Hoja de Trabajo para listado'!$AB$155:$AB$1048576,0),MATCH((CUADRO!L$4&amp;$E197),'Hoja de Trabajo para listado'!$AB$151:$BA$151,0)),0)+IFERROR(INDEX('Hoja de Trabajo para listado'!$BC$155:$CB$1048576,MATCH($A197,'Hoja de Trabajo para listado'!$BC$155:$BC$1048576,0),MATCH((CUADRO!L$4&amp;$E197),'Hoja de Trabajo para listado'!$BC$151:$CB$151,0)),0)+IFERROR(INDEX('Hoja de Trabajo para listado'!$DE$153:$DG$274,MATCH($A197,'Hoja de Trabajo para listado'!$DE$153:$DE$1048576,0),MATCH((CUADRO!L$4&amp;$E197),'Hoja de Trabajo para listado'!$DE$151:$DG$151,0)),0)+IFERROR(INDEX('Hoja de Trabajo para listado'!$CD$155:$DC$1048576,MATCH($A197,'Hoja de Trabajo para listado'!$CD$155:$CD$1048576,0),MATCH((CUADRO!L$4&amp;$E197),'Hoja de Trabajo para listado'!$CD$151:$DC$151,0)),0)</f>
        <v>0</v>
      </c>
      <c r="M197" s="241">
        <f ca="1">+IFERROR(INDEX('Hoja de Trabajo para listado'!$A$155:$Z$1048576,MATCH($A197,'Hoja de Trabajo para listado'!$A$155:$A$1048576,0),MATCH((CUADRO!M$4&amp;$E197),'Hoja de Trabajo para listado'!$A$151:$Z$151,0)),0)+IFERROR(INDEX('Hoja de Trabajo para listado'!$AB$155:$BA$1048576,MATCH($A197,'Hoja de Trabajo para listado'!$AB$155:$AB$1048576,0),MATCH((CUADRO!M$4&amp;$E197),'Hoja de Trabajo para listado'!$AB$151:$BA$151,0)),0)+IFERROR(INDEX('Hoja de Trabajo para listado'!$BC$155:$CB$1048576,MATCH($A197,'Hoja de Trabajo para listado'!$BC$155:$BC$1048576,0),MATCH((CUADRO!M$4&amp;$E197),'Hoja de Trabajo para listado'!$BC$151:$CB$151,0)),0)+IFERROR(INDEX('Hoja de Trabajo para listado'!$DE$153:$DG$274,MATCH($A197,'Hoja de Trabajo para listado'!$DE$153:$DE$1048576,0),MATCH((CUADRO!M$4&amp;$E197),'Hoja de Trabajo para listado'!$DE$151:$DG$151,0)),0)+IFERROR(INDEX('Hoja de Trabajo para listado'!$CD$155:$DC$1048576,MATCH($A197,'Hoja de Trabajo para listado'!$CD$155:$CD$1048576,0),MATCH((CUADRO!M$4&amp;$E197),'Hoja de Trabajo para listado'!$CD$151:$DC$151,0)),0)</f>
        <v>0</v>
      </c>
      <c r="N197" s="241">
        <f ca="1">+IFERROR(INDEX('Hoja de Trabajo para listado'!$A$155:$Z$1048576,MATCH($A197,'Hoja de Trabajo para listado'!$A$155:$A$1048576,0),MATCH((CUADRO!N$4&amp;$E197),'Hoja de Trabajo para listado'!$A$151:$Z$151,0)),0)+IFERROR(INDEX('Hoja de Trabajo para listado'!$AB$155:$BA$1048576,MATCH($A197,'Hoja de Trabajo para listado'!$AB$155:$AB$1048576,0),MATCH((CUADRO!N$4&amp;$E197),'Hoja de Trabajo para listado'!$AB$151:$BA$151,0)),0)+IFERROR(INDEX('Hoja de Trabajo para listado'!$BC$155:$CB$1048576,MATCH($A197,'Hoja de Trabajo para listado'!$BC$155:$BC$1048576,0),MATCH((CUADRO!N$4&amp;$E197),'Hoja de Trabajo para listado'!$BC$151:$CB$151,0)),0)+IFERROR(INDEX('Hoja de Trabajo para listado'!$DE$153:$DG$274,MATCH($A197,'Hoja de Trabajo para listado'!$DE$153:$DE$1048576,0),MATCH((CUADRO!N$4&amp;$E197),'Hoja de Trabajo para listado'!$DE$151:$DG$151,0)),0)+IFERROR(INDEX('Hoja de Trabajo para listado'!$CD$155:$DC$1048576,MATCH($A197,'Hoja de Trabajo para listado'!$CD$155:$CD$1048576,0),MATCH((CUADRO!N$4&amp;$E197),'Hoja de Trabajo para listado'!$CD$151:$DC$151,0)),0)</f>
        <v>0</v>
      </c>
      <c r="O197" s="241">
        <f ca="1">+IFERROR(INDEX('Hoja de Trabajo para listado'!$A$155:$Z$1048576,MATCH($A197,'Hoja de Trabajo para listado'!$A$155:$A$1048576,0),MATCH((CUADRO!O$4&amp;$E197),'Hoja de Trabajo para listado'!$A$151:$Z$151,0)),0)+IFERROR(INDEX('Hoja de Trabajo para listado'!$AB$155:$BA$1048576,MATCH($A197,'Hoja de Trabajo para listado'!$AB$155:$AB$1048576,0),MATCH((CUADRO!O$4&amp;$E197),'Hoja de Trabajo para listado'!$AB$151:$BA$151,0)),0)+IFERROR(INDEX('Hoja de Trabajo para listado'!$BC$155:$CB$1048576,MATCH($A197,'Hoja de Trabajo para listado'!$BC$155:$BC$1048576,0),MATCH((CUADRO!O$4&amp;$E197),'Hoja de Trabajo para listado'!$BC$151:$CB$151,0)),0)+IFERROR(INDEX('Hoja de Trabajo para listado'!$DE$153:$DG$274,MATCH($A197,'Hoja de Trabajo para listado'!$DE$153:$DE$1048576,0),MATCH((CUADRO!O$4&amp;$E197),'Hoja de Trabajo para listado'!$DE$151:$DG$151,0)),0)+IFERROR(INDEX('Hoja de Trabajo para listado'!$CD$155:$DC$1048576,MATCH($A197,'Hoja de Trabajo para listado'!$CD$155:$CD$1048576,0),MATCH((CUADRO!O$4&amp;$E197),'Hoja de Trabajo para listado'!$CD$151:$DC$151,0)),0)</f>
        <v>0</v>
      </c>
      <c r="P197" s="241">
        <f ca="1">+IFERROR(INDEX('Hoja de Trabajo para listado'!$A$155:$Z$1048576,MATCH($A197,'Hoja de Trabajo para listado'!$A$155:$A$1048576,0),MATCH((CUADRO!P$4&amp;$E197),'Hoja de Trabajo para listado'!$A$151:$Z$151,0)),0)+IFERROR(INDEX('Hoja de Trabajo para listado'!$AB$155:$BA$1048576,MATCH($A197,'Hoja de Trabajo para listado'!$AB$155:$AB$1048576,0),MATCH((CUADRO!P$4&amp;$E197),'Hoja de Trabajo para listado'!$AB$151:$BA$151,0)),0)+IFERROR(INDEX('Hoja de Trabajo para listado'!$BC$155:$CB$1048576,MATCH($A197,'Hoja de Trabajo para listado'!$BC$155:$BC$1048576,0),MATCH((CUADRO!P$4&amp;$E197),'Hoja de Trabajo para listado'!$BC$151:$CB$151,0)),0)+IFERROR(INDEX('Hoja de Trabajo para listado'!$DE$153:$DG$274,MATCH($A197,'Hoja de Trabajo para listado'!$DE$153:$DE$1048576,0),MATCH((CUADRO!P$4&amp;$E197),'Hoja de Trabajo para listado'!$DE$151:$DG$151,0)),0)+IFERROR(INDEX('Hoja de Trabajo para listado'!$CD$155:$DC$1048576,MATCH($A197,'Hoja de Trabajo para listado'!$CD$155:$CD$1048576,0),MATCH((CUADRO!P$4&amp;$E197),'Hoja de Trabajo para listado'!$CD$151:$DC$151,0)),0)</f>
        <v>5488120</v>
      </c>
      <c r="Q197" s="241">
        <f ca="1">+IFERROR(INDEX('Hoja de Trabajo para listado'!$A$155:$Z$1048576,MATCH($A197,'Hoja de Trabajo para listado'!$A$155:$A$1048576,0),MATCH((CUADRO!Q$4&amp;$E197),'Hoja de Trabajo para listado'!$A$151:$Z$151,0)),0)+IFERROR(INDEX('Hoja de Trabajo para listado'!$AB$155:$BA$1048576,MATCH($A197,'Hoja de Trabajo para listado'!$AB$155:$AB$1048576,0),MATCH((CUADRO!Q$4&amp;$E197),'Hoja de Trabajo para listado'!$AB$151:$BA$151,0)),0)+IFERROR(INDEX('Hoja de Trabajo para listado'!$BC$155:$CB$1048576,MATCH($A197,'Hoja de Trabajo para listado'!$BC$155:$BC$1048576,0),MATCH((CUADRO!Q$4&amp;$E197),'Hoja de Trabajo para listado'!$BC$151:$CB$151,0)),0)+IFERROR(INDEX('Hoja de Trabajo para listado'!$DE$153:$DG$274,MATCH($A197,'Hoja de Trabajo para listado'!$DE$153:$DE$1048576,0),MATCH((CUADRO!Q$4&amp;$E197),'Hoja de Trabajo para listado'!$DE$151:$DG$151,0)),0)+IFERROR(INDEX('Hoja de Trabajo para listado'!$CD$155:$DC$1048576,MATCH($A197,'Hoja de Trabajo para listado'!$CD$155:$CD$1048576,0),MATCH((CUADRO!Q$4&amp;$E197),'Hoja de Trabajo para listado'!$CD$151:$DC$151,0)),0)</f>
        <v>0</v>
      </c>
      <c r="R197" s="241">
        <f t="shared" ref="R197:R260" ca="1" si="9">+SUM(F197:Q197)</f>
        <v>5488120</v>
      </c>
      <c r="S197" s="241"/>
      <c r="T197" s="241">
        <f ca="1">+T198</f>
        <v>28170691.629999999</v>
      </c>
      <c r="U197" s="240">
        <f t="shared" ref="U197:U260" si="10">+IF(E197="Débitos",1,2)</f>
        <v>1</v>
      </c>
      <c r="V197" s="327" t="str">
        <f>+VLOOKUP(A197,bd_lista!$A$3:$E$592,5,FALSE)</f>
        <v>Instituciones Descentralizadas</v>
      </c>
      <c r="W197" s="397" t="str">
        <f>+V197</f>
        <v>Instituciones Descentralizadas</v>
      </c>
      <c r="X197" s="240">
        <f>+VLOOKUP(A197,[4]Sheet1!$A$13:$D$744,4,FALSE)</f>
        <v>66</v>
      </c>
      <c r="Y197" s="240" t="str">
        <f>+VLOOKUP(X197,bd_lista!$A$3:$C$592,3,FALSE)</f>
        <v>Ministerio de Planificación del Desarrollo</v>
      </c>
      <c r="Z197" s="290">
        <f>+X197</f>
        <v>66</v>
      </c>
      <c r="AA197" s="315" t="str">
        <f>+Y197</f>
        <v>Ministerio de Planificación del Desarrollo</v>
      </c>
    </row>
    <row r="198" spans="1:27" ht="15" customHeight="1">
      <c r="A198" s="378">
        <v>287</v>
      </c>
      <c r="B198" s="394"/>
      <c r="C198" s="327" t="str">
        <f>+VLOOKUP(A198,bd_lista!$A$3:$C$592,3,FALSE)</f>
        <v>Fondo Nacional de Inversión Productiva y Social</v>
      </c>
      <c r="D198" s="396"/>
      <c r="E198" s="327" t="s">
        <v>1304</v>
      </c>
      <c r="F198" s="243">
        <f ca="1">+IFERROR(INDEX('Hoja de Trabajo para listado'!$A$155:$Z$1048576,MATCH($A198,'Hoja de Trabajo para listado'!$A$155:$A$1048576,0),MATCH((CUADRO!F$4&amp;$E198),'Hoja de Trabajo para listado'!$A$151:$Z$151,0)),0)+IFERROR(INDEX('Hoja de Trabajo para listado'!$AB$155:$BA$1048576,MATCH($A198,'Hoja de Trabajo para listado'!$AB$155:$AB$1048576,0),MATCH((CUADRO!F$4&amp;$E198),'Hoja de Trabajo para listado'!$AB$151:$BA$151,0)),0)+IFERROR(INDEX('Hoja de Trabajo para listado'!$BC$155:$CB$1048576,MATCH($A198,'Hoja de Trabajo para listado'!$BC$155:$BC$1048576,0),MATCH((CUADRO!F$4&amp;$E198),'Hoja de Trabajo para listado'!$BC$151:$CB$151,0)),0)+IFERROR(INDEX('Hoja de Trabajo para listado'!$DE$153:$DG$274,MATCH($A198,'Hoja de Trabajo para listado'!$DE$153:$DE$1048576,0),MATCH((CUADRO!F$4&amp;$E198),'Hoja de Trabajo para listado'!$DE$151:$DG$151,0)),0)+IFERROR(INDEX('Hoja de Trabajo para listado'!$CD$155:$DC$1048576,MATCH($A198,'Hoja de Trabajo para listado'!$CD$155:$CD$1048576,0),MATCH((CUADRO!F$4&amp;$E198),'Hoja de Trabajo para listado'!$CD$151:$DC$151,0)),0)</f>
        <v>0</v>
      </c>
      <c r="G198" s="243">
        <f ca="1">+IFERROR(INDEX('Hoja de Trabajo para listado'!$A$155:$Z$1048576,MATCH($A198,'Hoja de Trabajo para listado'!$A$155:$A$1048576,0),MATCH((CUADRO!G$4&amp;$E198),'Hoja de Trabajo para listado'!$A$151:$Z$151,0)),0)+IFERROR(INDEX('Hoja de Trabajo para listado'!$AB$155:$BA$1048576,MATCH($A198,'Hoja de Trabajo para listado'!$AB$155:$AB$1048576,0),MATCH((CUADRO!G$4&amp;$E198),'Hoja de Trabajo para listado'!$AB$151:$BA$151,0)),0)+IFERROR(INDEX('Hoja de Trabajo para listado'!$BC$155:$CB$1048576,MATCH($A198,'Hoja de Trabajo para listado'!$BC$155:$BC$1048576,0),MATCH((CUADRO!G$4&amp;$E198),'Hoja de Trabajo para listado'!$BC$151:$CB$151,0)),0)+IFERROR(INDEX('Hoja de Trabajo para listado'!$DE$153:$DG$274,MATCH($A198,'Hoja de Trabajo para listado'!$DE$153:$DE$1048576,0),MATCH((CUADRO!G$4&amp;$E198),'Hoja de Trabajo para listado'!$DE$151:$DG$151,0)),0)+IFERROR(INDEX('Hoja de Trabajo para listado'!$CD$155:$DC$1048576,MATCH($A198,'Hoja de Trabajo para listado'!$CD$155:$CD$1048576,0),MATCH((CUADRO!G$4&amp;$E198),'Hoja de Trabajo para listado'!$CD$151:$DC$151,0)),0)</f>
        <v>0</v>
      </c>
      <c r="H198" s="243">
        <f ca="1">+IFERROR(INDEX('Hoja de Trabajo para listado'!$A$155:$Z$1048576,MATCH($A198,'Hoja de Trabajo para listado'!$A$155:$A$1048576,0),MATCH((CUADRO!H$4&amp;$E198),'Hoja de Trabajo para listado'!$A$151:$Z$151,0)),0)+IFERROR(INDEX('Hoja de Trabajo para listado'!$AB$155:$BA$1048576,MATCH($A198,'Hoja de Trabajo para listado'!$AB$155:$AB$1048576,0),MATCH((CUADRO!H$4&amp;$E198),'Hoja de Trabajo para listado'!$AB$151:$BA$151,0)),0)+IFERROR(INDEX('Hoja de Trabajo para listado'!$BC$155:$CB$1048576,MATCH($A198,'Hoja de Trabajo para listado'!$BC$155:$BC$1048576,0),MATCH((CUADRO!H$4&amp;$E198),'Hoja de Trabajo para listado'!$BC$151:$CB$151,0)),0)+IFERROR(INDEX('Hoja de Trabajo para listado'!$DE$153:$DG$274,MATCH($A198,'Hoja de Trabajo para listado'!$DE$153:$DE$1048576,0),MATCH((CUADRO!H$4&amp;$E198),'Hoja de Trabajo para listado'!$DE$151:$DG$151,0)),0)+IFERROR(INDEX('Hoja de Trabajo para listado'!$CD$155:$DC$1048576,MATCH($A198,'Hoja de Trabajo para listado'!$CD$155:$CD$1048576,0),MATCH((CUADRO!H$4&amp;$E198),'Hoja de Trabajo para listado'!$CD$151:$DC$151,0)),0)</f>
        <v>0</v>
      </c>
      <c r="I198" s="243">
        <f ca="1">+IFERROR(INDEX('Hoja de Trabajo para listado'!$A$155:$Z$1048576,MATCH($A198,'Hoja de Trabajo para listado'!$A$155:$A$1048576,0),MATCH((CUADRO!I$4&amp;$E198),'Hoja de Trabajo para listado'!$A$151:$Z$151,0)),0)+IFERROR(INDEX('Hoja de Trabajo para listado'!$AB$155:$BA$1048576,MATCH($A198,'Hoja de Trabajo para listado'!$AB$155:$AB$1048576,0),MATCH((CUADRO!I$4&amp;$E198),'Hoja de Trabajo para listado'!$AB$151:$BA$151,0)),0)+IFERROR(INDEX('Hoja de Trabajo para listado'!$BC$155:$CB$1048576,MATCH($A198,'Hoja de Trabajo para listado'!$BC$155:$BC$1048576,0),MATCH((CUADRO!I$4&amp;$E198),'Hoja de Trabajo para listado'!$BC$151:$CB$151,0)),0)+IFERROR(INDEX('Hoja de Trabajo para listado'!$DE$153:$DG$274,MATCH($A198,'Hoja de Trabajo para listado'!$DE$153:$DE$1048576,0),MATCH((CUADRO!I$4&amp;$E198),'Hoja de Trabajo para listado'!$DE$151:$DG$151,0)),0)+IFERROR(INDEX('Hoja de Trabajo para listado'!$CD$155:$DC$1048576,MATCH($A198,'Hoja de Trabajo para listado'!$CD$155:$CD$1048576,0),MATCH((CUADRO!I$4&amp;$E198),'Hoja de Trabajo para listado'!$CD$151:$DC$151,0)),0)</f>
        <v>0</v>
      </c>
      <c r="J198" s="243">
        <f ca="1">+IFERROR(INDEX('Hoja de Trabajo para listado'!$A$155:$Z$1048576,MATCH($A198,'Hoja de Trabajo para listado'!$A$155:$A$1048576,0),MATCH((CUADRO!J$4&amp;$E198),'Hoja de Trabajo para listado'!$A$151:$Z$151,0)),0)+IFERROR(INDEX('Hoja de Trabajo para listado'!$AB$155:$BA$1048576,MATCH($A198,'Hoja de Trabajo para listado'!$AB$155:$AB$1048576,0),MATCH((CUADRO!J$4&amp;$E198),'Hoja de Trabajo para listado'!$AB$151:$BA$151,0)),0)+IFERROR(INDEX('Hoja de Trabajo para listado'!$BC$155:$CB$1048576,MATCH($A198,'Hoja de Trabajo para listado'!$BC$155:$BC$1048576,0),MATCH((CUADRO!J$4&amp;$E198),'Hoja de Trabajo para listado'!$BC$151:$CB$151,0)),0)+IFERROR(INDEX('Hoja de Trabajo para listado'!$DE$153:$DG$274,MATCH($A198,'Hoja de Trabajo para listado'!$DE$153:$DE$1048576,0),MATCH((CUADRO!J$4&amp;$E198),'Hoja de Trabajo para listado'!$DE$151:$DG$151,0)),0)+IFERROR(INDEX('Hoja de Trabajo para listado'!$CD$155:$DC$1048576,MATCH($A198,'Hoja de Trabajo para listado'!$CD$155:$CD$1048576,0),MATCH((CUADRO!J$4&amp;$E198),'Hoja de Trabajo para listado'!$CD$151:$DC$151,0)),0)</f>
        <v>0</v>
      </c>
      <c r="K198" s="243">
        <f ca="1">+IFERROR(INDEX('Hoja de Trabajo para listado'!$A$155:$Z$1048576,MATCH($A198,'Hoja de Trabajo para listado'!$A$155:$A$1048576,0),MATCH((CUADRO!K$4&amp;$E198),'Hoja de Trabajo para listado'!$A$151:$Z$151,0)),0)+IFERROR(INDEX('Hoja de Trabajo para listado'!$AB$155:$BA$1048576,MATCH($A198,'Hoja de Trabajo para listado'!$AB$155:$AB$1048576,0),MATCH((CUADRO!K$4&amp;$E198),'Hoja de Trabajo para listado'!$AB$151:$BA$151,0)),0)+IFERROR(INDEX('Hoja de Trabajo para listado'!$BC$155:$CB$1048576,MATCH($A198,'Hoja de Trabajo para listado'!$BC$155:$BC$1048576,0),MATCH((CUADRO!K$4&amp;$E198),'Hoja de Trabajo para listado'!$BC$151:$CB$151,0)),0)+IFERROR(INDEX('Hoja de Trabajo para listado'!$DE$153:$DG$274,MATCH($A198,'Hoja de Trabajo para listado'!$DE$153:$DE$1048576,0),MATCH((CUADRO!K$4&amp;$E198),'Hoja de Trabajo para listado'!$DE$151:$DG$151,0)),0)+IFERROR(INDEX('Hoja de Trabajo para listado'!$CD$155:$DC$1048576,MATCH($A198,'Hoja de Trabajo para listado'!$CD$155:$CD$1048576,0),MATCH((CUADRO!K$4&amp;$E198),'Hoja de Trabajo para listado'!$CD$151:$DC$151,0)),0)</f>
        <v>0</v>
      </c>
      <c r="L198" s="243">
        <f ca="1">+IFERROR(INDEX('Hoja de Trabajo para listado'!$A$155:$Z$1048576,MATCH($A198,'Hoja de Trabajo para listado'!$A$155:$A$1048576,0),MATCH((CUADRO!L$4&amp;$E198),'Hoja de Trabajo para listado'!$A$151:$Z$151,0)),0)+IFERROR(INDEX('Hoja de Trabajo para listado'!$AB$155:$BA$1048576,MATCH($A198,'Hoja de Trabajo para listado'!$AB$155:$AB$1048576,0),MATCH((CUADRO!L$4&amp;$E198),'Hoja de Trabajo para listado'!$AB$151:$BA$151,0)),0)+IFERROR(INDEX('Hoja de Trabajo para listado'!$BC$155:$CB$1048576,MATCH($A198,'Hoja de Trabajo para listado'!$BC$155:$BC$1048576,0),MATCH((CUADRO!L$4&amp;$E198),'Hoja de Trabajo para listado'!$BC$151:$CB$151,0)),0)+IFERROR(INDEX('Hoja de Trabajo para listado'!$DE$153:$DG$274,MATCH($A198,'Hoja de Trabajo para listado'!$DE$153:$DE$1048576,0),MATCH((CUADRO!L$4&amp;$E198),'Hoja de Trabajo para listado'!$DE$151:$DG$151,0)),0)+IFERROR(INDEX('Hoja de Trabajo para listado'!$CD$155:$DC$1048576,MATCH($A198,'Hoja de Trabajo para listado'!$CD$155:$CD$1048576,0),MATCH((CUADRO!L$4&amp;$E198),'Hoja de Trabajo para listado'!$CD$151:$DC$151,0)),0)</f>
        <v>0</v>
      </c>
      <c r="M198" s="243">
        <f ca="1">+IFERROR(INDEX('Hoja de Trabajo para listado'!$A$155:$Z$1048576,MATCH($A198,'Hoja de Trabajo para listado'!$A$155:$A$1048576,0),MATCH((CUADRO!M$4&amp;$E198),'Hoja de Trabajo para listado'!$A$151:$Z$151,0)),0)+IFERROR(INDEX('Hoja de Trabajo para listado'!$AB$155:$BA$1048576,MATCH($A198,'Hoja de Trabajo para listado'!$AB$155:$AB$1048576,0),MATCH((CUADRO!M$4&amp;$E198),'Hoja de Trabajo para listado'!$AB$151:$BA$151,0)),0)+IFERROR(INDEX('Hoja de Trabajo para listado'!$BC$155:$CB$1048576,MATCH($A198,'Hoja de Trabajo para listado'!$BC$155:$BC$1048576,0),MATCH((CUADRO!M$4&amp;$E198),'Hoja de Trabajo para listado'!$BC$151:$CB$151,0)),0)+IFERROR(INDEX('Hoja de Trabajo para listado'!$DE$153:$DG$274,MATCH($A198,'Hoja de Trabajo para listado'!$DE$153:$DE$1048576,0),MATCH((CUADRO!M$4&amp;$E198),'Hoja de Trabajo para listado'!$DE$151:$DG$151,0)),0)+IFERROR(INDEX('Hoja de Trabajo para listado'!$CD$155:$DC$1048576,MATCH($A198,'Hoja de Trabajo para listado'!$CD$155:$CD$1048576,0),MATCH((CUADRO!M$4&amp;$E198),'Hoja de Trabajo para listado'!$CD$151:$DC$151,0)),0)</f>
        <v>0</v>
      </c>
      <c r="N198" s="243">
        <f ca="1">+IFERROR(INDEX('Hoja de Trabajo para listado'!$A$155:$Z$1048576,MATCH($A198,'Hoja de Trabajo para listado'!$A$155:$A$1048576,0),MATCH((CUADRO!N$4&amp;$E198),'Hoja de Trabajo para listado'!$A$151:$Z$151,0)),0)+IFERROR(INDEX('Hoja de Trabajo para listado'!$AB$155:$BA$1048576,MATCH($A198,'Hoja de Trabajo para listado'!$AB$155:$AB$1048576,0),MATCH((CUADRO!N$4&amp;$E198),'Hoja de Trabajo para listado'!$AB$151:$BA$151,0)),0)+IFERROR(INDEX('Hoja de Trabajo para listado'!$BC$155:$CB$1048576,MATCH($A198,'Hoja de Trabajo para listado'!$BC$155:$BC$1048576,0),MATCH((CUADRO!N$4&amp;$E198),'Hoja de Trabajo para listado'!$BC$151:$CB$151,0)),0)+IFERROR(INDEX('Hoja de Trabajo para listado'!$DE$153:$DG$274,MATCH($A198,'Hoja de Trabajo para listado'!$DE$153:$DE$1048576,0),MATCH((CUADRO!N$4&amp;$E198),'Hoja de Trabajo para listado'!$DE$151:$DG$151,0)),0)+IFERROR(INDEX('Hoja de Trabajo para listado'!$CD$155:$DC$1048576,MATCH($A198,'Hoja de Trabajo para listado'!$CD$155:$CD$1048576,0),MATCH((CUADRO!N$4&amp;$E198),'Hoja de Trabajo para listado'!$CD$151:$DC$151,0)),0)</f>
        <v>0</v>
      </c>
      <c r="O198" s="243">
        <f ca="1">+IFERROR(INDEX('Hoja de Trabajo para listado'!$A$155:$Z$1048576,MATCH($A198,'Hoja de Trabajo para listado'!$A$155:$A$1048576,0),MATCH((CUADRO!O$4&amp;$E198),'Hoja de Trabajo para listado'!$A$151:$Z$151,0)),0)+IFERROR(INDEX('Hoja de Trabajo para listado'!$AB$155:$BA$1048576,MATCH($A198,'Hoja de Trabajo para listado'!$AB$155:$AB$1048576,0),MATCH((CUADRO!O$4&amp;$E198),'Hoja de Trabajo para listado'!$AB$151:$BA$151,0)),0)+IFERROR(INDEX('Hoja de Trabajo para listado'!$BC$155:$CB$1048576,MATCH($A198,'Hoja de Trabajo para listado'!$BC$155:$BC$1048576,0),MATCH((CUADRO!O$4&amp;$E198),'Hoja de Trabajo para listado'!$BC$151:$CB$151,0)),0)+IFERROR(INDEX('Hoja de Trabajo para listado'!$DE$153:$DG$274,MATCH($A198,'Hoja de Trabajo para listado'!$DE$153:$DE$1048576,0),MATCH((CUADRO!O$4&amp;$E198),'Hoja de Trabajo para listado'!$DE$151:$DG$151,0)),0)+IFERROR(INDEX('Hoja de Trabajo para listado'!$CD$155:$DC$1048576,MATCH($A198,'Hoja de Trabajo para listado'!$CD$155:$CD$1048576,0),MATCH((CUADRO!O$4&amp;$E198),'Hoja de Trabajo para listado'!$CD$151:$DC$151,0)),0)</f>
        <v>0</v>
      </c>
      <c r="P198" s="243">
        <f ca="1">+IFERROR(INDEX('Hoja de Trabajo para listado'!$A$155:$Z$1048576,MATCH($A198,'Hoja de Trabajo para listado'!$A$155:$A$1048576,0),MATCH((CUADRO!P$4&amp;$E198),'Hoja de Trabajo para listado'!$A$151:$Z$151,0)),0)+IFERROR(INDEX('Hoja de Trabajo para listado'!$AB$155:$BA$1048576,MATCH($A198,'Hoja de Trabajo para listado'!$AB$155:$AB$1048576,0),MATCH((CUADRO!P$4&amp;$E198),'Hoja de Trabajo para listado'!$AB$151:$BA$151,0)),0)+IFERROR(INDEX('Hoja de Trabajo para listado'!$BC$155:$CB$1048576,MATCH($A198,'Hoja de Trabajo para listado'!$BC$155:$BC$1048576,0),MATCH((CUADRO!P$4&amp;$E198),'Hoja de Trabajo para listado'!$BC$151:$CB$151,0)),0)+IFERROR(INDEX('Hoja de Trabajo para listado'!$DE$153:$DG$274,MATCH($A198,'Hoja de Trabajo para listado'!$DE$153:$DE$1048576,0),MATCH((CUADRO!P$4&amp;$E198),'Hoja de Trabajo para listado'!$DE$151:$DG$151,0)),0)+IFERROR(INDEX('Hoja de Trabajo para listado'!$CD$155:$DC$1048576,MATCH($A198,'Hoja de Trabajo para listado'!$CD$155:$CD$1048576,0),MATCH((CUADRO!P$4&amp;$E198),'Hoja de Trabajo para listado'!$CD$151:$DC$151,0)),0)</f>
        <v>22682571.629999999</v>
      </c>
      <c r="Q198" s="243">
        <f ca="1">+IFERROR(INDEX('Hoja de Trabajo para listado'!$A$155:$Z$1048576,MATCH($A198,'Hoja de Trabajo para listado'!$A$155:$A$1048576,0),MATCH((CUADRO!Q$4&amp;$E198),'Hoja de Trabajo para listado'!$A$151:$Z$151,0)),0)+IFERROR(INDEX('Hoja de Trabajo para listado'!$AB$155:$BA$1048576,MATCH($A198,'Hoja de Trabajo para listado'!$AB$155:$AB$1048576,0),MATCH((CUADRO!Q$4&amp;$E198),'Hoja de Trabajo para listado'!$AB$151:$BA$151,0)),0)+IFERROR(INDEX('Hoja de Trabajo para listado'!$BC$155:$CB$1048576,MATCH($A198,'Hoja de Trabajo para listado'!$BC$155:$BC$1048576,0),MATCH((CUADRO!Q$4&amp;$E198),'Hoja de Trabajo para listado'!$BC$151:$CB$151,0)),0)+IFERROR(INDEX('Hoja de Trabajo para listado'!$DE$153:$DG$274,MATCH($A198,'Hoja de Trabajo para listado'!$DE$153:$DE$1048576,0),MATCH((CUADRO!Q$4&amp;$E198),'Hoja de Trabajo para listado'!$DE$151:$DG$151,0)),0)+IFERROR(INDEX('Hoja de Trabajo para listado'!$CD$155:$DC$1048576,MATCH($A198,'Hoja de Trabajo para listado'!$CD$155:$CD$1048576,0),MATCH((CUADRO!Q$4&amp;$E198),'Hoja de Trabajo para listado'!$CD$151:$DC$151,0)),0)</f>
        <v>0</v>
      </c>
      <c r="R198" s="243">
        <f t="shared" ca="1" si="9"/>
        <v>22682571.629999999</v>
      </c>
      <c r="S198" s="243">
        <f ca="1">+R197+R198</f>
        <v>28170691.629999999</v>
      </c>
      <c r="T198" s="243">
        <f ca="1">+S198</f>
        <v>28170691.629999999</v>
      </c>
      <c r="U198" s="242">
        <f t="shared" si="10"/>
        <v>2</v>
      </c>
      <c r="V198" s="327" t="str">
        <f>+VLOOKUP(A198,bd_lista!$A$3:$E$592,5,FALSE)</f>
        <v>Instituciones Descentralizadas</v>
      </c>
      <c r="W198" s="398"/>
      <c r="X198" s="240">
        <f>+VLOOKUP(A198,[4]Sheet1!$A$13:$D$744,4,FALSE)</f>
        <v>66</v>
      </c>
      <c r="Y198" s="240" t="str">
        <f>+VLOOKUP(X198,bd_lista!$A$3:$C$592,3,FALSE)</f>
        <v>Ministerio de Planificación del Desarrollo</v>
      </c>
      <c r="Z198" s="288"/>
      <c r="AA198" s="317"/>
    </row>
    <row r="199" spans="1:27" s="377" customFormat="1" ht="15" customHeight="1">
      <c r="A199" s="379">
        <v>288</v>
      </c>
      <c r="B199" s="393">
        <f>+A199</f>
        <v>288</v>
      </c>
      <c r="C199" s="245" t="str">
        <f>+VLOOKUP(A199,bd_lista!$A$3:$C$592,3,FALSE)</f>
        <v>Servicio Nacional de Riego</v>
      </c>
      <c r="D199" s="395" t="str">
        <f>+C199</f>
        <v>Servicio Nacional de Riego</v>
      </c>
      <c r="E199" s="245" t="s">
        <v>1303</v>
      </c>
      <c r="F199" s="241">
        <f ca="1">+IFERROR(INDEX('Hoja de Trabajo para listado'!$A$155:$Z$1048576,MATCH($A199,'Hoja de Trabajo para listado'!$A$155:$A$1048576,0),MATCH((CUADRO!F$4&amp;$E199),'Hoja de Trabajo para listado'!$A$151:$Z$151,0)),0)+IFERROR(INDEX('Hoja de Trabajo para listado'!$AB$155:$BA$1048576,MATCH($A199,'Hoja de Trabajo para listado'!$AB$155:$AB$1048576,0),MATCH((CUADRO!F$4&amp;$E199),'Hoja de Trabajo para listado'!$AB$151:$BA$151,0)),0)+IFERROR(INDEX('Hoja de Trabajo para listado'!$BC$155:$CB$1048576,MATCH($A199,'Hoja de Trabajo para listado'!$BC$155:$BC$1048576,0),MATCH((CUADRO!F$4&amp;$E199),'Hoja de Trabajo para listado'!$BC$151:$CB$151,0)),0)+IFERROR(INDEX('Hoja de Trabajo para listado'!$DE$153:$DG$274,MATCH($A199,'Hoja de Trabajo para listado'!$DE$153:$DE$1048576,0),MATCH((CUADRO!F$4&amp;$E199),'Hoja de Trabajo para listado'!$DE$151:$DG$151,0)),0)+IFERROR(INDEX('Hoja de Trabajo para listado'!$CD$155:$DC$1048576,MATCH($A199,'Hoja de Trabajo para listado'!$CD$155:$CD$1048576,0),MATCH((CUADRO!F$4&amp;$E199),'Hoja de Trabajo para listado'!$CD$151:$DC$151,0)),0)</f>
        <v>0</v>
      </c>
      <c r="G199" s="241">
        <f ca="1">+IFERROR(INDEX('Hoja de Trabajo para listado'!$A$155:$Z$1048576,MATCH($A199,'Hoja de Trabajo para listado'!$A$155:$A$1048576,0),MATCH((CUADRO!G$4&amp;$E199),'Hoja de Trabajo para listado'!$A$151:$Z$151,0)),0)+IFERROR(INDEX('Hoja de Trabajo para listado'!$AB$155:$BA$1048576,MATCH($A199,'Hoja de Trabajo para listado'!$AB$155:$AB$1048576,0),MATCH((CUADRO!G$4&amp;$E199),'Hoja de Trabajo para listado'!$AB$151:$BA$151,0)),0)+IFERROR(INDEX('Hoja de Trabajo para listado'!$BC$155:$CB$1048576,MATCH($A199,'Hoja de Trabajo para listado'!$BC$155:$BC$1048576,0),MATCH((CUADRO!G$4&amp;$E199),'Hoja de Trabajo para listado'!$BC$151:$CB$151,0)),0)+IFERROR(INDEX('Hoja de Trabajo para listado'!$DE$153:$DG$274,MATCH($A199,'Hoja de Trabajo para listado'!$DE$153:$DE$1048576,0),MATCH((CUADRO!G$4&amp;$E199),'Hoja de Trabajo para listado'!$DE$151:$DG$151,0)),0)+IFERROR(INDEX('Hoja de Trabajo para listado'!$CD$155:$DC$1048576,MATCH($A199,'Hoja de Trabajo para listado'!$CD$155:$CD$1048576,0),MATCH((CUADRO!G$4&amp;$E199),'Hoja de Trabajo para listado'!$CD$151:$DC$151,0)),0)</f>
        <v>0</v>
      </c>
      <c r="H199" s="241">
        <f ca="1">+IFERROR(INDEX('Hoja de Trabajo para listado'!$A$155:$Z$1048576,MATCH($A199,'Hoja de Trabajo para listado'!$A$155:$A$1048576,0),MATCH((CUADRO!H$4&amp;$E199),'Hoja de Trabajo para listado'!$A$151:$Z$151,0)),0)+IFERROR(INDEX('Hoja de Trabajo para listado'!$AB$155:$BA$1048576,MATCH($A199,'Hoja de Trabajo para listado'!$AB$155:$AB$1048576,0),MATCH((CUADRO!H$4&amp;$E199),'Hoja de Trabajo para listado'!$AB$151:$BA$151,0)),0)+IFERROR(INDEX('Hoja de Trabajo para listado'!$BC$155:$CB$1048576,MATCH($A199,'Hoja de Trabajo para listado'!$BC$155:$BC$1048576,0),MATCH((CUADRO!H$4&amp;$E199),'Hoja de Trabajo para listado'!$BC$151:$CB$151,0)),0)+IFERROR(INDEX('Hoja de Trabajo para listado'!$DE$153:$DG$274,MATCH($A199,'Hoja de Trabajo para listado'!$DE$153:$DE$1048576,0),MATCH((CUADRO!H$4&amp;$E199),'Hoja de Trabajo para listado'!$DE$151:$DG$151,0)),0)+IFERROR(INDEX('Hoja de Trabajo para listado'!$CD$155:$DC$1048576,MATCH($A199,'Hoja de Trabajo para listado'!$CD$155:$CD$1048576,0),MATCH((CUADRO!H$4&amp;$E199),'Hoja de Trabajo para listado'!$CD$151:$DC$151,0)),0)</f>
        <v>0</v>
      </c>
      <c r="I199" s="241">
        <f ca="1">+IFERROR(INDEX('Hoja de Trabajo para listado'!$A$155:$Z$1048576,MATCH($A199,'Hoja de Trabajo para listado'!$A$155:$A$1048576,0),MATCH((CUADRO!I$4&amp;$E199),'Hoja de Trabajo para listado'!$A$151:$Z$151,0)),0)+IFERROR(INDEX('Hoja de Trabajo para listado'!$AB$155:$BA$1048576,MATCH($A199,'Hoja de Trabajo para listado'!$AB$155:$AB$1048576,0),MATCH((CUADRO!I$4&amp;$E199),'Hoja de Trabajo para listado'!$AB$151:$BA$151,0)),0)+IFERROR(INDEX('Hoja de Trabajo para listado'!$BC$155:$CB$1048576,MATCH($A199,'Hoja de Trabajo para listado'!$BC$155:$BC$1048576,0),MATCH((CUADRO!I$4&amp;$E199),'Hoja de Trabajo para listado'!$BC$151:$CB$151,0)),0)+IFERROR(INDEX('Hoja de Trabajo para listado'!$DE$153:$DG$274,MATCH($A199,'Hoja de Trabajo para listado'!$DE$153:$DE$1048576,0),MATCH((CUADRO!I$4&amp;$E199),'Hoja de Trabajo para listado'!$DE$151:$DG$151,0)),0)+IFERROR(INDEX('Hoja de Trabajo para listado'!$CD$155:$DC$1048576,MATCH($A199,'Hoja de Trabajo para listado'!$CD$155:$CD$1048576,0),MATCH((CUADRO!I$4&amp;$E199),'Hoja de Trabajo para listado'!$CD$151:$DC$151,0)),0)</f>
        <v>0</v>
      </c>
      <c r="J199" s="241">
        <f ca="1">+IFERROR(INDEX('Hoja de Trabajo para listado'!$A$155:$Z$1048576,MATCH($A199,'Hoja de Trabajo para listado'!$A$155:$A$1048576,0),MATCH((CUADRO!J$4&amp;$E199),'Hoja de Trabajo para listado'!$A$151:$Z$151,0)),0)+IFERROR(INDEX('Hoja de Trabajo para listado'!$AB$155:$BA$1048576,MATCH($A199,'Hoja de Trabajo para listado'!$AB$155:$AB$1048576,0),MATCH((CUADRO!J$4&amp;$E199),'Hoja de Trabajo para listado'!$AB$151:$BA$151,0)),0)+IFERROR(INDEX('Hoja de Trabajo para listado'!$BC$155:$CB$1048576,MATCH($A199,'Hoja de Trabajo para listado'!$BC$155:$BC$1048576,0),MATCH((CUADRO!J$4&amp;$E199),'Hoja de Trabajo para listado'!$BC$151:$CB$151,0)),0)+IFERROR(INDEX('Hoja de Trabajo para listado'!$DE$153:$DG$274,MATCH($A199,'Hoja de Trabajo para listado'!$DE$153:$DE$1048576,0),MATCH((CUADRO!J$4&amp;$E199),'Hoja de Trabajo para listado'!$DE$151:$DG$151,0)),0)+IFERROR(INDEX('Hoja de Trabajo para listado'!$CD$155:$DC$1048576,MATCH($A199,'Hoja de Trabajo para listado'!$CD$155:$CD$1048576,0),MATCH((CUADRO!J$4&amp;$E199),'Hoja de Trabajo para listado'!$CD$151:$DC$151,0)),0)</f>
        <v>0</v>
      </c>
      <c r="K199" s="241">
        <f ca="1">+IFERROR(INDEX('Hoja de Trabajo para listado'!$A$155:$Z$1048576,MATCH($A199,'Hoja de Trabajo para listado'!$A$155:$A$1048576,0),MATCH((CUADRO!K$4&amp;$E199),'Hoja de Trabajo para listado'!$A$151:$Z$151,0)),0)+IFERROR(INDEX('Hoja de Trabajo para listado'!$AB$155:$BA$1048576,MATCH($A199,'Hoja de Trabajo para listado'!$AB$155:$AB$1048576,0),MATCH((CUADRO!K$4&amp;$E199),'Hoja de Trabajo para listado'!$AB$151:$BA$151,0)),0)+IFERROR(INDEX('Hoja de Trabajo para listado'!$BC$155:$CB$1048576,MATCH($A199,'Hoja de Trabajo para listado'!$BC$155:$BC$1048576,0),MATCH((CUADRO!K$4&amp;$E199),'Hoja de Trabajo para listado'!$BC$151:$CB$151,0)),0)+IFERROR(INDEX('Hoja de Trabajo para listado'!$DE$153:$DG$274,MATCH($A199,'Hoja de Trabajo para listado'!$DE$153:$DE$1048576,0),MATCH((CUADRO!K$4&amp;$E199),'Hoja de Trabajo para listado'!$DE$151:$DG$151,0)),0)+IFERROR(INDEX('Hoja de Trabajo para listado'!$CD$155:$DC$1048576,MATCH($A199,'Hoja de Trabajo para listado'!$CD$155:$CD$1048576,0),MATCH((CUADRO!K$4&amp;$E199),'Hoja de Trabajo para listado'!$CD$151:$DC$151,0)),0)</f>
        <v>0</v>
      </c>
      <c r="L199" s="241">
        <f ca="1">+IFERROR(INDEX('Hoja de Trabajo para listado'!$A$155:$Z$1048576,MATCH($A199,'Hoja de Trabajo para listado'!$A$155:$A$1048576,0),MATCH((CUADRO!L$4&amp;$E199),'Hoja de Trabajo para listado'!$A$151:$Z$151,0)),0)+IFERROR(INDEX('Hoja de Trabajo para listado'!$AB$155:$BA$1048576,MATCH($A199,'Hoja de Trabajo para listado'!$AB$155:$AB$1048576,0),MATCH((CUADRO!L$4&amp;$E199),'Hoja de Trabajo para listado'!$AB$151:$BA$151,0)),0)+IFERROR(INDEX('Hoja de Trabajo para listado'!$BC$155:$CB$1048576,MATCH($A199,'Hoja de Trabajo para listado'!$BC$155:$BC$1048576,0),MATCH((CUADRO!L$4&amp;$E199),'Hoja de Trabajo para listado'!$BC$151:$CB$151,0)),0)+IFERROR(INDEX('Hoja de Trabajo para listado'!$DE$153:$DG$274,MATCH($A199,'Hoja de Trabajo para listado'!$DE$153:$DE$1048576,0),MATCH((CUADRO!L$4&amp;$E199),'Hoja de Trabajo para listado'!$DE$151:$DG$151,0)),0)+IFERROR(INDEX('Hoja de Trabajo para listado'!$CD$155:$DC$1048576,MATCH($A199,'Hoja de Trabajo para listado'!$CD$155:$CD$1048576,0),MATCH((CUADRO!L$4&amp;$E199),'Hoja de Trabajo para listado'!$CD$151:$DC$151,0)),0)</f>
        <v>0</v>
      </c>
      <c r="M199" s="241">
        <f ca="1">+IFERROR(INDEX('Hoja de Trabajo para listado'!$A$155:$Z$1048576,MATCH($A199,'Hoja de Trabajo para listado'!$A$155:$A$1048576,0),MATCH((CUADRO!M$4&amp;$E199),'Hoja de Trabajo para listado'!$A$151:$Z$151,0)),0)+IFERROR(INDEX('Hoja de Trabajo para listado'!$AB$155:$BA$1048576,MATCH($A199,'Hoja de Trabajo para listado'!$AB$155:$AB$1048576,0),MATCH((CUADRO!M$4&amp;$E199),'Hoja de Trabajo para listado'!$AB$151:$BA$151,0)),0)+IFERROR(INDEX('Hoja de Trabajo para listado'!$BC$155:$CB$1048576,MATCH($A199,'Hoja de Trabajo para listado'!$BC$155:$BC$1048576,0),MATCH((CUADRO!M$4&amp;$E199),'Hoja de Trabajo para listado'!$BC$151:$CB$151,0)),0)+IFERROR(INDEX('Hoja de Trabajo para listado'!$DE$153:$DG$274,MATCH($A199,'Hoja de Trabajo para listado'!$DE$153:$DE$1048576,0),MATCH((CUADRO!M$4&amp;$E199),'Hoja de Trabajo para listado'!$DE$151:$DG$151,0)),0)+IFERROR(INDEX('Hoja de Trabajo para listado'!$CD$155:$DC$1048576,MATCH($A199,'Hoja de Trabajo para listado'!$CD$155:$CD$1048576,0),MATCH((CUADRO!M$4&amp;$E199),'Hoja de Trabajo para listado'!$CD$151:$DC$151,0)),0)</f>
        <v>0</v>
      </c>
      <c r="N199" s="241">
        <f ca="1">+IFERROR(INDEX('Hoja de Trabajo para listado'!$A$155:$Z$1048576,MATCH($A199,'Hoja de Trabajo para listado'!$A$155:$A$1048576,0),MATCH((CUADRO!N$4&amp;$E199),'Hoja de Trabajo para listado'!$A$151:$Z$151,0)),0)+IFERROR(INDEX('Hoja de Trabajo para listado'!$AB$155:$BA$1048576,MATCH($A199,'Hoja de Trabajo para listado'!$AB$155:$AB$1048576,0),MATCH((CUADRO!N$4&amp;$E199),'Hoja de Trabajo para listado'!$AB$151:$BA$151,0)),0)+IFERROR(INDEX('Hoja de Trabajo para listado'!$BC$155:$CB$1048576,MATCH($A199,'Hoja de Trabajo para listado'!$BC$155:$BC$1048576,0),MATCH((CUADRO!N$4&amp;$E199),'Hoja de Trabajo para listado'!$BC$151:$CB$151,0)),0)+IFERROR(INDEX('Hoja de Trabajo para listado'!$DE$153:$DG$274,MATCH($A199,'Hoja de Trabajo para listado'!$DE$153:$DE$1048576,0),MATCH((CUADRO!N$4&amp;$E199),'Hoja de Trabajo para listado'!$DE$151:$DG$151,0)),0)+IFERROR(INDEX('Hoja de Trabajo para listado'!$CD$155:$DC$1048576,MATCH($A199,'Hoja de Trabajo para listado'!$CD$155:$CD$1048576,0),MATCH((CUADRO!N$4&amp;$E199),'Hoja de Trabajo para listado'!$CD$151:$DC$151,0)),0)</f>
        <v>0</v>
      </c>
      <c r="O199" s="241">
        <f ca="1">+IFERROR(INDEX('Hoja de Trabajo para listado'!$A$155:$Z$1048576,MATCH($A199,'Hoja de Trabajo para listado'!$A$155:$A$1048576,0),MATCH((CUADRO!O$4&amp;$E199),'Hoja de Trabajo para listado'!$A$151:$Z$151,0)),0)+IFERROR(INDEX('Hoja de Trabajo para listado'!$AB$155:$BA$1048576,MATCH($A199,'Hoja de Trabajo para listado'!$AB$155:$AB$1048576,0),MATCH((CUADRO!O$4&amp;$E199),'Hoja de Trabajo para listado'!$AB$151:$BA$151,0)),0)+IFERROR(INDEX('Hoja de Trabajo para listado'!$BC$155:$CB$1048576,MATCH($A199,'Hoja de Trabajo para listado'!$BC$155:$BC$1048576,0),MATCH((CUADRO!O$4&amp;$E199),'Hoja de Trabajo para listado'!$BC$151:$CB$151,0)),0)+IFERROR(INDEX('Hoja de Trabajo para listado'!$DE$153:$DG$274,MATCH($A199,'Hoja de Trabajo para listado'!$DE$153:$DE$1048576,0),MATCH((CUADRO!O$4&amp;$E199),'Hoja de Trabajo para listado'!$DE$151:$DG$151,0)),0)+IFERROR(INDEX('Hoja de Trabajo para listado'!$CD$155:$DC$1048576,MATCH($A199,'Hoja de Trabajo para listado'!$CD$155:$CD$1048576,0),MATCH((CUADRO!O$4&amp;$E199),'Hoja de Trabajo para listado'!$CD$151:$DC$151,0)),0)</f>
        <v>0</v>
      </c>
      <c r="P199" s="241">
        <f ca="1">+IFERROR(INDEX('Hoja de Trabajo para listado'!$A$155:$Z$1048576,MATCH($A199,'Hoja de Trabajo para listado'!$A$155:$A$1048576,0),MATCH((CUADRO!P$4&amp;$E199),'Hoja de Trabajo para listado'!$A$151:$Z$151,0)),0)+IFERROR(INDEX('Hoja de Trabajo para listado'!$AB$155:$BA$1048576,MATCH($A199,'Hoja de Trabajo para listado'!$AB$155:$AB$1048576,0),MATCH((CUADRO!P$4&amp;$E199),'Hoja de Trabajo para listado'!$AB$151:$BA$151,0)),0)+IFERROR(INDEX('Hoja de Trabajo para listado'!$BC$155:$CB$1048576,MATCH($A199,'Hoja de Trabajo para listado'!$BC$155:$BC$1048576,0),MATCH((CUADRO!P$4&amp;$E199),'Hoja de Trabajo para listado'!$BC$151:$CB$151,0)),0)+IFERROR(INDEX('Hoja de Trabajo para listado'!$DE$153:$DG$274,MATCH($A199,'Hoja de Trabajo para listado'!$DE$153:$DE$1048576,0),MATCH((CUADRO!P$4&amp;$E199),'Hoja de Trabajo para listado'!$DE$151:$DG$151,0)),0)+IFERROR(INDEX('Hoja de Trabajo para listado'!$CD$155:$DC$1048576,MATCH($A199,'Hoja de Trabajo para listado'!$CD$155:$CD$1048576,0),MATCH((CUADRO!P$4&amp;$E199),'Hoja de Trabajo para listado'!$CD$151:$DC$151,0)),0)</f>
        <v>0</v>
      </c>
      <c r="Q199" s="241">
        <f ca="1">+IFERROR(INDEX('Hoja de Trabajo para listado'!$A$155:$Z$1048576,MATCH($A199,'Hoja de Trabajo para listado'!$A$155:$A$1048576,0),MATCH((CUADRO!Q$4&amp;$E199),'Hoja de Trabajo para listado'!$A$151:$Z$151,0)),0)+IFERROR(INDEX('Hoja de Trabajo para listado'!$AB$155:$BA$1048576,MATCH($A199,'Hoja de Trabajo para listado'!$AB$155:$AB$1048576,0),MATCH((CUADRO!Q$4&amp;$E199),'Hoja de Trabajo para listado'!$AB$151:$BA$151,0)),0)+IFERROR(INDEX('Hoja de Trabajo para listado'!$BC$155:$CB$1048576,MATCH($A199,'Hoja de Trabajo para listado'!$BC$155:$BC$1048576,0),MATCH((CUADRO!Q$4&amp;$E199),'Hoja de Trabajo para listado'!$BC$151:$CB$151,0)),0)+IFERROR(INDEX('Hoja de Trabajo para listado'!$DE$153:$DG$274,MATCH($A199,'Hoja de Trabajo para listado'!$DE$153:$DE$1048576,0),MATCH((CUADRO!Q$4&amp;$E199),'Hoja de Trabajo para listado'!$DE$151:$DG$151,0)),0)+IFERROR(INDEX('Hoja de Trabajo para listado'!$CD$155:$DC$1048576,MATCH($A199,'Hoja de Trabajo para listado'!$CD$155:$CD$1048576,0),MATCH((CUADRO!Q$4&amp;$E199),'Hoja de Trabajo para listado'!$CD$151:$DC$151,0)),0)</f>
        <v>0</v>
      </c>
      <c r="R199" s="241">
        <f t="shared" ca="1" si="9"/>
        <v>0</v>
      </c>
      <c r="S199" s="241"/>
      <c r="T199" s="241">
        <f ca="1">+T200</f>
        <v>201.04000000000002</v>
      </c>
      <c r="U199" s="240">
        <f t="shared" si="10"/>
        <v>1</v>
      </c>
      <c r="V199" s="327" t="str">
        <f>+VLOOKUP(A199,bd_lista!$A$3:$E$592,5,FALSE)</f>
        <v>Instituciones Descentralizadas</v>
      </c>
      <c r="W199" s="397" t="str">
        <f>+V199</f>
        <v>Instituciones Descentralizadas</v>
      </c>
      <c r="X199" s="240">
        <f>+VLOOKUP(A199,[4]Sheet1!$A$13:$D$744,4,FALSE)</f>
        <v>86</v>
      </c>
      <c r="Y199" s="240" t="str">
        <f>+VLOOKUP(X199,bd_lista!$A$3:$C$592,3,FALSE)</f>
        <v>Ministerio de Medio Ambiente y Agua</v>
      </c>
      <c r="Z199" s="290">
        <f>+X199</f>
        <v>86</v>
      </c>
      <c r="AA199" s="315" t="str">
        <f>+Y199</f>
        <v>Ministerio de Medio Ambiente y Agua</v>
      </c>
    </row>
    <row r="200" spans="1:27" s="377" customFormat="1" ht="15" customHeight="1">
      <c r="A200" s="378">
        <v>288</v>
      </c>
      <c r="B200" s="394"/>
      <c r="C200" s="327" t="str">
        <f>+VLOOKUP(A200,bd_lista!$A$3:$C$592,3,FALSE)</f>
        <v>Servicio Nacional de Riego</v>
      </c>
      <c r="D200" s="396"/>
      <c r="E200" s="327" t="s">
        <v>1304</v>
      </c>
      <c r="F200" s="243">
        <f ca="1">+IFERROR(INDEX('Hoja de Trabajo para listado'!$A$155:$Z$1048576,MATCH($A200,'Hoja de Trabajo para listado'!$A$155:$A$1048576,0),MATCH((CUADRO!F$4&amp;$E200),'Hoja de Trabajo para listado'!$A$151:$Z$151,0)),0)+IFERROR(INDEX('Hoja de Trabajo para listado'!$AB$155:$BA$1048576,MATCH($A200,'Hoja de Trabajo para listado'!$AB$155:$AB$1048576,0),MATCH((CUADRO!F$4&amp;$E200),'Hoja de Trabajo para listado'!$AB$151:$BA$151,0)),0)+IFERROR(INDEX('Hoja de Trabajo para listado'!$BC$155:$CB$1048576,MATCH($A200,'Hoja de Trabajo para listado'!$BC$155:$BC$1048576,0),MATCH((CUADRO!F$4&amp;$E200),'Hoja de Trabajo para listado'!$BC$151:$CB$151,0)),0)+IFERROR(INDEX('Hoja de Trabajo para listado'!$DE$153:$DG$274,MATCH($A200,'Hoja de Trabajo para listado'!$DE$153:$DE$1048576,0),MATCH((CUADRO!F$4&amp;$E200),'Hoja de Trabajo para listado'!$DE$151:$DG$151,0)),0)+IFERROR(INDEX('Hoja de Trabajo para listado'!$CD$155:$DC$1048576,MATCH($A200,'Hoja de Trabajo para listado'!$CD$155:$CD$1048576,0),MATCH((CUADRO!F$4&amp;$E200),'Hoja de Trabajo para listado'!$CD$151:$DC$151,0)),0)</f>
        <v>0</v>
      </c>
      <c r="G200" s="243">
        <f ca="1">+IFERROR(INDEX('Hoja de Trabajo para listado'!$A$155:$Z$1048576,MATCH($A200,'Hoja de Trabajo para listado'!$A$155:$A$1048576,0),MATCH((CUADRO!G$4&amp;$E200),'Hoja de Trabajo para listado'!$A$151:$Z$151,0)),0)+IFERROR(INDEX('Hoja de Trabajo para listado'!$AB$155:$BA$1048576,MATCH($A200,'Hoja de Trabajo para listado'!$AB$155:$AB$1048576,0),MATCH((CUADRO!G$4&amp;$E200),'Hoja de Trabajo para listado'!$AB$151:$BA$151,0)),0)+IFERROR(INDEX('Hoja de Trabajo para listado'!$BC$155:$CB$1048576,MATCH($A200,'Hoja de Trabajo para listado'!$BC$155:$BC$1048576,0),MATCH((CUADRO!G$4&amp;$E200),'Hoja de Trabajo para listado'!$BC$151:$CB$151,0)),0)+IFERROR(INDEX('Hoja de Trabajo para listado'!$DE$153:$DG$274,MATCH($A200,'Hoja de Trabajo para listado'!$DE$153:$DE$1048576,0),MATCH((CUADRO!G$4&amp;$E200),'Hoja de Trabajo para listado'!$DE$151:$DG$151,0)),0)+IFERROR(INDEX('Hoja de Trabajo para listado'!$CD$155:$DC$1048576,MATCH($A200,'Hoja de Trabajo para listado'!$CD$155:$CD$1048576,0),MATCH((CUADRO!G$4&amp;$E200),'Hoja de Trabajo para listado'!$CD$151:$DC$151,0)),0)</f>
        <v>0</v>
      </c>
      <c r="H200" s="243">
        <f ca="1">+IFERROR(INDEX('Hoja de Trabajo para listado'!$A$155:$Z$1048576,MATCH($A200,'Hoja de Trabajo para listado'!$A$155:$A$1048576,0),MATCH((CUADRO!H$4&amp;$E200),'Hoja de Trabajo para listado'!$A$151:$Z$151,0)),0)+IFERROR(INDEX('Hoja de Trabajo para listado'!$AB$155:$BA$1048576,MATCH($A200,'Hoja de Trabajo para listado'!$AB$155:$AB$1048576,0),MATCH((CUADRO!H$4&amp;$E200),'Hoja de Trabajo para listado'!$AB$151:$BA$151,0)),0)+IFERROR(INDEX('Hoja de Trabajo para listado'!$BC$155:$CB$1048576,MATCH($A200,'Hoja de Trabajo para listado'!$BC$155:$BC$1048576,0),MATCH((CUADRO!H$4&amp;$E200),'Hoja de Trabajo para listado'!$BC$151:$CB$151,0)),0)+IFERROR(INDEX('Hoja de Trabajo para listado'!$DE$153:$DG$274,MATCH($A200,'Hoja de Trabajo para listado'!$DE$153:$DE$1048576,0),MATCH((CUADRO!H$4&amp;$E200),'Hoja de Trabajo para listado'!$DE$151:$DG$151,0)),0)+IFERROR(INDEX('Hoja de Trabajo para listado'!$CD$155:$DC$1048576,MATCH($A200,'Hoja de Trabajo para listado'!$CD$155:$CD$1048576,0),MATCH((CUADRO!H$4&amp;$E200),'Hoja de Trabajo para listado'!$CD$151:$DC$151,0)),0)</f>
        <v>0</v>
      </c>
      <c r="I200" s="243">
        <f ca="1">+IFERROR(INDEX('Hoja de Trabajo para listado'!$A$155:$Z$1048576,MATCH($A200,'Hoja de Trabajo para listado'!$A$155:$A$1048576,0),MATCH((CUADRO!I$4&amp;$E200),'Hoja de Trabajo para listado'!$A$151:$Z$151,0)),0)+IFERROR(INDEX('Hoja de Trabajo para listado'!$AB$155:$BA$1048576,MATCH($A200,'Hoja de Trabajo para listado'!$AB$155:$AB$1048576,0),MATCH((CUADRO!I$4&amp;$E200),'Hoja de Trabajo para listado'!$AB$151:$BA$151,0)),0)+IFERROR(INDEX('Hoja de Trabajo para listado'!$BC$155:$CB$1048576,MATCH($A200,'Hoja de Trabajo para listado'!$BC$155:$BC$1048576,0),MATCH((CUADRO!I$4&amp;$E200),'Hoja de Trabajo para listado'!$BC$151:$CB$151,0)),0)+IFERROR(INDEX('Hoja de Trabajo para listado'!$DE$153:$DG$274,MATCH($A200,'Hoja de Trabajo para listado'!$DE$153:$DE$1048576,0),MATCH((CUADRO!I$4&amp;$E200),'Hoja de Trabajo para listado'!$DE$151:$DG$151,0)),0)+IFERROR(INDEX('Hoja de Trabajo para listado'!$CD$155:$DC$1048576,MATCH($A200,'Hoja de Trabajo para listado'!$CD$155:$CD$1048576,0),MATCH((CUADRO!I$4&amp;$E200),'Hoja de Trabajo para listado'!$CD$151:$DC$151,0)),0)</f>
        <v>0</v>
      </c>
      <c r="J200" s="243">
        <f ca="1">+IFERROR(INDEX('Hoja de Trabajo para listado'!$A$155:$Z$1048576,MATCH($A200,'Hoja de Trabajo para listado'!$A$155:$A$1048576,0),MATCH((CUADRO!J$4&amp;$E200),'Hoja de Trabajo para listado'!$A$151:$Z$151,0)),0)+IFERROR(INDEX('Hoja de Trabajo para listado'!$AB$155:$BA$1048576,MATCH($A200,'Hoja de Trabajo para listado'!$AB$155:$AB$1048576,0),MATCH((CUADRO!J$4&amp;$E200),'Hoja de Trabajo para listado'!$AB$151:$BA$151,0)),0)+IFERROR(INDEX('Hoja de Trabajo para listado'!$BC$155:$CB$1048576,MATCH($A200,'Hoja de Trabajo para listado'!$BC$155:$BC$1048576,0),MATCH((CUADRO!J$4&amp;$E200),'Hoja de Trabajo para listado'!$BC$151:$CB$151,0)),0)+IFERROR(INDEX('Hoja de Trabajo para listado'!$DE$153:$DG$274,MATCH($A200,'Hoja de Trabajo para listado'!$DE$153:$DE$1048576,0),MATCH((CUADRO!J$4&amp;$E200),'Hoja de Trabajo para listado'!$DE$151:$DG$151,0)),0)+IFERROR(INDEX('Hoja de Trabajo para listado'!$CD$155:$DC$1048576,MATCH($A200,'Hoja de Trabajo para listado'!$CD$155:$CD$1048576,0),MATCH((CUADRO!J$4&amp;$E200),'Hoja de Trabajo para listado'!$CD$151:$DC$151,0)),0)</f>
        <v>5.65</v>
      </c>
      <c r="K200" s="243">
        <f ca="1">+IFERROR(INDEX('Hoja de Trabajo para listado'!$A$155:$Z$1048576,MATCH($A200,'Hoja de Trabajo para listado'!$A$155:$A$1048576,0),MATCH((CUADRO!K$4&amp;$E200),'Hoja de Trabajo para listado'!$A$151:$Z$151,0)),0)+IFERROR(INDEX('Hoja de Trabajo para listado'!$AB$155:$BA$1048576,MATCH($A200,'Hoja de Trabajo para listado'!$AB$155:$AB$1048576,0),MATCH((CUADRO!K$4&amp;$E200),'Hoja de Trabajo para listado'!$AB$151:$BA$151,0)),0)+IFERROR(INDEX('Hoja de Trabajo para listado'!$BC$155:$CB$1048576,MATCH($A200,'Hoja de Trabajo para listado'!$BC$155:$BC$1048576,0),MATCH((CUADRO!K$4&amp;$E200),'Hoja de Trabajo para listado'!$BC$151:$CB$151,0)),0)+IFERROR(INDEX('Hoja de Trabajo para listado'!$DE$153:$DG$274,MATCH($A200,'Hoja de Trabajo para listado'!$DE$153:$DE$1048576,0),MATCH((CUADRO!K$4&amp;$E200),'Hoja de Trabajo para listado'!$DE$151:$DG$151,0)),0)+IFERROR(INDEX('Hoja de Trabajo para listado'!$CD$155:$DC$1048576,MATCH($A200,'Hoja de Trabajo para listado'!$CD$155:$CD$1048576,0),MATCH((CUADRO!K$4&amp;$E200),'Hoja de Trabajo para listado'!$CD$151:$DC$151,0)),0)</f>
        <v>120</v>
      </c>
      <c r="L200" s="243">
        <f ca="1">+IFERROR(INDEX('Hoja de Trabajo para listado'!$A$155:$Z$1048576,MATCH($A200,'Hoja de Trabajo para listado'!$A$155:$A$1048576,0),MATCH((CUADRO!L$4&amp;$E200),'Hoja de Trabajo para listado'!$A$151:$Z$151,0)),0)+IFERROR(INDEX('Hoja de Trabajo para listado'!$AB$155:$BA$1048576,MATCH($A200,'Hoja de Trabajo para listado'!$AB$155:$AB$1048576,0),MATCH((CUADRO!L$4&amp;$E200),'Hoja de Trabajo para listado'!$AB$151:$BA$151,0)),0)+IFERROR(INDEX('Hoja de Trabajo para listado'!$BC$155:$CB$1048576,MATCH($A200,'Hoja de Trabajo para listado'!$BC$155:$BC$1048576,0),MATCH((CUADRO!L$4&amp;$E200),'Hoja de Trabajo para listado'!$BC$151:$CB$151,0)),0)+IFERROR(INDEX('Hoja de Trabajo para listado'!$DE$153:$DG$274,MATCH($A200,'Hoja de Trabajo para listado'!$DE$153:$DE$1048576,0),MATCH((CUADRO!L$4&amp;$E200),'Hoja de Trabajo para listado'!$DE$151:$DG$151,0)),0)+IFERROR(INDEX('Hoja de Trabajo para listado'!$CD$155:$DC$1048576,MATCH($A200,'Hoja de Trabajo para listado'!$CD$155:$CD$1048576,0),MATCH((CUADRO!L$4&amp;$E200),'Hoja de Trabajo para listado'!$CD$151:$DC$151,0)),0)</f>
        <v>60</v>
      </c>
      <c r="M200" s="243">
        <f ca="1">+IFERROR(INDEX('Hoja de Trabajo para listado'!$A$155:$Z$1048576,MATCH($A200,'Hoja de Trabajo para listado'!$A$155:$A$1048576,0),MATCH((CUADRO!M$4&amp;$E200),'Hoja de Trabajo para listado'!$A$151:$Z$151,0)),0)+IFERROR(INDEX('Hoja de Trabajo para listado'!$AB$155:$BA$1048576,MATCH($A200,'Hoja de Trabajo para listado'!$AB$155:$AB$1048576,0),MATCH((CUADRO!M$4&amp;$E200),'Hoja de Trabajo para listado'!$AB$151:$BA$151,0)),0)+IFERROR(INDEX('Hoja de Trabajo para listado'!$BC$155:$CB$1048576,MATCH($A200,'Hoja de Trabajo para listado'!$BC$155:$BC$1048576,0),MATCH((CUADRO!M$4&amp;$E200),'Hoja de Trabajo para listado'!$BC$151:$CB$151,0)),0)+IFERROR(INDEX('Hoja de Trabajo para listado'!$DE$153:$DG$274,MATCH($A200,'Hoja de Trabajo para listado'!$DE$153:$DE$1048576,0),MATCH((CUADRO!M$4&amp;$E200),'Hoja de Trabajo para listado'!$DE$151:$DG$151,0)),0)+IFERROR(INDEX('Hoja de Trabajo para listado'!$CD$155:$DC$1048576,MATCH($A200,'Hoja de Trabajo para listado'!$CD$155:$CD$1048576,0),MATCH((CUADRO!M$4&amp;$E200),'Hoja de Trabajo para listado'!$CD$151:$DC$151,0)),0)</f>
        <v>0</v>
      </c>
      <c r="N200" s="243">
        <f ca="1">+IFERROR(INDEX('Hoja de Trabajo para listado'!$A$155:$Z$1048576,MATCH($A200,'Hoja de Trabajo para listado'!$A$155:$A$1048576,0),MATCH((CUADRO!N$4&amp;$E200),'Hoja de Trabajo para listado'!$A$151:$Z$151,0)),0)+IFERROR(INDEX('Hoja de Trabajo para listado'!$AB$155:$BA$1048576,MATCH($A200,'Hoja de Trabajo para listado'!$AB$155:$AB$1048576,0),MATCH((CUADRO!N$4&amp;$E200),'Hoja de Trabajo para listado'!$AB$151:$BA$151,0)),0)+IFERROR(INDEX('Hoja de Trabajo para listado'!$BC$155:$CB$1048576,MATCH($A200,'Hoja de Trabajo para listado'!$BC$155:$BC$1048576,0),MATCH((CUADRO!N$4&amp;$E200),'Hoja de Trabajo para listado'!$BC$151:$CB$151,0)),0)+IFERROR(INDEX('Hoja de Trabajo para listado'!$DE$153:$DG$274,MATCH($A200,'Hoja de Trabajo para listado'!$DE$153:$DE$1048576,0),MATCH((CUADRO!N$4&amp;$E200),'Hoja de Trabajo para listado'!$DE$151:$DG$151,0)),0)+IFERROR(INDEX('Hoja de Trabajo para listado'!$CD$155:$DC$1048576,MATCH($A200,'Hoja de Trabajo para listado'!$CD$155:$CD$1048576,0),MATCH((CUADRO!N$4&amp;$E200),'Hoja de Trabajo para listado'!$CD$151:$DC$151,0)),0)</f>
        <v>0</v>
      </c>
      <c r="O200" s="243">
        <f ca="1">+IFERROR(INDEX('Hoja de Trabajo para listado'!$A$155:$Z$1048576,MATCH($A200,'Hoja de Trabajo para listado'!$A$155:$A$1048576,0),MATCH((CUADRO!O$4&amp;$E200),'Hoja de Trabajo para listado'!$A$151:$Z$151,0)),0)+IFERROR(INDEX('Hoja de Trabajo para listado'!$AB$155:$BA$1048576,MATCH($A200,'Hoja de Trabajo para listado'!$AB$155:$AB$1048576,0),MATCH((CUADRO!O$4&amp;$E200),'Hoja de Trabajo para listado'!$AB$151:$BA$151,0)),0)+IFERROR(INDEX('Hoja de Trabajo para listado'!$BC$155:$CB$1048576,MATCH($A200,'Hoja de Trabajo para listado'!$BC$155:$BC$1048576,0),MATCH((CUADRO!O$4&amp;$E200),'Hoja de Trabajo para listado'!$BC$151:$CB$151,0)),0)+IFERROR(INDEX('Hoja de Trabajo para listado'!$DE$153:$DG$274,MATCH($A200,'Hoja de Trabajo para listado'!$DE$153:$DE$1048576,0),MATCH((CUADRO!O$4&amp;$E200),'Hoja de Trabajo para listado'!$DE$151:$DG$151,0)),0)+IFERROR(INDEX('Hoja de Trabajo para listado'!$CD$155:$DC$1048576,MATCH($A200,'Hoja de Trabajo para listado'!$CD$155:$CD$1048576,0),MATCH((CUADRO!O$4&amp;$E200),'Hoja de Trabajo para listado'!$CD$151:$DC$151,0)),0)</f>
        <v>0</v>
      </c>
      <c r="P200" s="243">
        <f ca="1">+IFERROR(INDEX('Hoja de Trabajo para listado'!$A$155:$Z$1048576,MATCH($A200,'Hoja de Trabajo para listado'!$A$155:$A$1048576,0),MATCH((CUADRO!P$4&amp;$E200),'Hoja de Trabajo para listado'!$A$151:$Z$151,0)),0)+IFERROR(INDEX('Hoja de Trabajo para listado'!$AB$155:$BA$1048576,MATCH($A200,'Hoja de Trabajo para listado'!$AB$155:$AB$1048576,0),MATCH((CUADRO!P$4&amp;$E200),'Hoja de Trabajo para listado'!$AB$151:$BA$151,0)),0)+IFERROR(INDEX('Hoja de Trabajo para listado'!$BC$155:$CB$1048576,MATCH($A200,'Hoja de Trabajo para listado'!$BC$155:$BC$1048576,0),MATCH((CUADRO!P$4&amp;$E200),'Hoja de Trabajo para listado'!$BC$151:$CB$151,0)),0)+IFERROR(INDEX('Hoja de Trabajo para listado'!$DE$153:$DG$274,MATCH($A200,'Hoja de Trabajo para listado'!$DE$153:$DE$1048576,0),MATCH((CUADRO!P$4&amp;$E200),'Hoja de Trabajo para listado'!$DE$151:$DG$151,0)),0)+IFERROR(INDEX('Hoja de Trabajo para listado'!$CD$155:$DC$1048576,MATCH($A200,'Hoja de Trabajo para listado'!$CD$155:$CD$1048576,0),MATCH((CUADRO!P$4&amp;$E200),'Hoja de Trabajo para listado'!$CD$151:$DC$151,0)),0)</f>
        <v>15.39</v>
      </c>
      <c r="Q200" s="243">
        <f ca="1">+IFERROR(INDEX('Hoja de Trabajo para listado'!$A$155:$Z$1048576,MATCH($A200,'Hoja de Trabajo para listado'!$A$155:$A$1048576,0),MATCH((CUADRO!Q$4&amp;$E200),'Hoja de Trabajo para listado'!$A$151:$Z$151,0)),0)+IFERROR(INDEX('Hoja de Trabajo para listado'!$AB$155:$BA$1048576,MATCH($A200,'Hoja de Trabajo para listado'!$AB$155:$AB$1048576,0),MATCH((CUADRO!Q$4&amp;$E200),'Hoja de Trabajo para listado'!$AB$151:$BA$151,0)),0)+IFERROR(INDEX('Hoja de Trabajo para listado'!$BC$155:$CB$1048576,MATCH($A200,'Hoja de Trabajo para listado'!$BC$155:$BC$1048576,0),MATCH((CUADRO!Q$4&amp;$E200),'Hoja de Trabajo para listado'!$BC$151:$CB$151,0)),0)+IFERROR(INDEX('Hoja de Trabajo para listado'!$DE$153:$DG$274,MATCH($A200,'Hoja de Trabajo para listado'!$DE$153:$DE$1048576,0),MATCH((CUADRO!Q$4&amp;$E200),'Hoja de Trabajo para listado'!$DE$151:$DG$151,0)),0)+IFERROR(INDEX('Hoja de Trabajo para listado'!$CD$155:$DC$1048576,MATCH($A200,'Hoja de Trabajo para listado'!$CD$155:$CD$1048576,0),MATCH((CUADRO!Q$4&amp;$E200),'Hoja de Trabajo para listado'!$CD$151:$DC$151,0)),0)</f>
        <v>0</v>
      </c>
      <c r="R200" s="243">
        <f t="shared" ca="1" si="9"/>
        <v>201.04000000000002</v>
      </c>
      <c r="S200" s="243">
        <f ca="1">+R199+R200</f>
        <v>201.04000000000002</v>
      </c>
      <c r="T200" s="243">
        <f ca="1">+S200</f>
        <v>201.04000000000002</v>
      </c>
      <c r="U200" s="242">
        <f t="shared" si="10"/>
        <v>2</v>
      </c>
      <c r="V200" s="327" t="str">
        <f>+VLOOKUP(A200,bd_lista!$A$3:$E$592,5,FALSE)</f>
        <v>Instituciones Descentralizadas</v>
      </c>
      <c r="W200" s="398"/>
      <c r="X200" s="240">
        <f>+VLOOKUP(A200,[4]Sheet1!$A$13:$D$744,4,FALSE)</f>
        <v>86</v>
      </c>
      <c r="Y200" s="240" t="str">
        <f>+VLOOKUP(X200,bd_lista!$A$3:$C$592,3,FALSE)</f>
        <v>Ministerio de Medio Ambiente y Agua</v>
      </c>
      <c r="Z200" s="288"/>
      <c r="AA200" s="317"/>
    </row>
    <row r="201" spans="1:27" ht="15" customHeight="1">
      <c r="A201" s="378">
        <v>290</v>
      </c>
      <c r="B201" s="393">
        <f>+A201</f>
        <v>290</v>
      </c>
      <c r="C201" s="245" t="str">
        <f>+VLOOKUP(A201,bd_lista!$A$3:$C$592,3,FALSE)</f>
        <v>Servicio de Impuestos Nacionales</v>
      </c>
      <c r="D201" s="395" t="str">
        <f>+C201</f>
        <v>Servicio de Impuestos Nacionales</v>
      </c>
      <c r="E201" s="245" t="s">
        <v>1303</v>
      </c>
      <c r="F201" s="241">
        <f ca="1">+IFERROR(INDEX('Hoja de Trabajo para listado'!$A$155:$Z$1048576,MATCH($A201,'Hoja de Trabajo para listado'!$A$155:$A$1048576,0),MATCH((CUADRO!F$4&amp;$E201),'Hoja de Trabajo para listado'!$A$151:$Z$151,0)),0)+IFERROR(INDEX('Hoja de Trabajo para listado'!$AB$155:$BA$1048576,MATCH($A201,'Hoja de Trabajo para listado'!$AB$155:$AB$1048576,0),MATCH((CUADRO!F$4&amp;$E201),'Hoja de Trabajo para listado'!$AB$151:$BA$151,0)),0)+IFERROR(INDEX('Hoja de Trabajo para listado'!$BC$155:$CB$1048576,MATCH($A201,'Hoja de Trabajo para listado'!$BC$155:$BC$1048576,0),MATCH((CUADRO!F$4&amp;$E201),'Hoja de Trabajo para listado'!$BC$151:$CB$151,0)),0)+IFERROR(INDEX('Hoja de Trabajo para listado'!$DE$153:$DG$274,MATCH($A201,'Hoja de Trabajo para listado'!$DE$153:$DE$1048576,0),MATCH((CUADRO!F$4&amp;$E201),'Hoja de Trabajo para listado'!$DE$151:$DG$151,0)),0)+IFERROR(INDEX('Hoja de Trabajo para listado'!$CD$155:$DC$1048576,MATCH($A201,'Hoja de Trabajo para listado'!$CD$155:$CD$1048576,0),MATCH((CUADRO!F$4&amp;$E201),'Hoja de Trabajo para listado'!$CD$151:$DC$151,0)),0)</f>
        <v>0</v>
      </c>
      <c r="G201" s="241">
        <f ca="1">+IFERROR(INDEX('Hoja de Trabajo para listado'!$A$155:$Z$1048576,MATCH($A201,'Hoja de Trabajo para listado'!$A$155:$A$1048576,0),MATCH((CUADRO!G$4&amp;$E201),'Hoja de Trabajo para listado'!$A$151:$Z$151,0)),0)+IFERROR(INDEX('Hoja de Trabajo para listado'!$AB$155:$BA$1048576,MATCH($A201,'Hoja de Trabajo para listado'!$AB$155:$AB$1048576,0),MATCH((CUADRO!G$4&amp;$E201),'Hoja de Trabajo para listado'!$AB$151:$BA$151,0)),0)+IFERROR(INDEX('Hoja de Trabajo para listado'!$BC$155:$CB$1048576,MATCH($A201,'Hoja de Trabajo para listado'!$BC$155:$BC$1048576,0),MATCH((CUADRO!G$4&amp;$E201),'Hoja de Trabajo para listado'!$BC$151:$CB$151,0)),0)+IFERROR(INDEX('Hoja de Trabajo para listado'!$DE$153:$DG$274,MATCH($A201,'Hoja de Trabajo para listado'!$DE$153:$DE$1048576,0),MATCH((CUADRO!G$4&amp;$E201),'Hoja de Trabajo para listado'!$DE$151:$DG$151,0)),0)+IFERROR(INDEX('Hoja de Trabajo para listado'!$CD$155:$DC$1048576,MATCH($A201,'Hoja de Trabajo para listado'!$CD$155:$CD$1048576,0),MATCH((CUADRO!G$4&amp;$E201),'Hoja de Trabajo para listado'!$CD$151:$DC$151,0)),0)</f>
        <v>0</v>
      </c>
      <c r="H201" s="241">
        <f ca="1">+IFERROR(INDEX('Hoja de Trabajo para listado'!$A$155:$Z$1048576,MATCH($A201,'Hoja de Trabajo para listado'!$A$155:$A$1048576,0),MATCH((CUADRO!H$4&amp;$E201),'Hoja de Trabajo para listado'!$A$151:$Z$151,0)),0)+IFERROR(INDEX('Hoja de Trabajo para listado'!$AB$155:$BA$1048576,MATCH($A201,'Hoja de Trabajo para listado'!$AB$155:$AB$1048576,0),MATCH((CUADRO!H$4&amp;$E201),'Hoja de Trabajo para listado'!$AB$151:$BA$151,0)),0)+IFERROR(INDEX('Hoja de Trabajo para listado'!$BC$155:$CB$1048576,MATCH($A201,'Hoja de Trabajo para listado'!$BC$155:$BC$1048576,0),MATCH((CUADRO!H$4&amp;$E201),'Hoja de Trabajo para listado'!$BC$151:$CB$151,0)),0)+IFERROR(INDEX('Hoja de Trabajo para listado'!$DE$153:$DG$274,MATCH($A201,'Hoja de Trabajo para listado'!$DE$153:$DE$1048576,0),MATCH((CUADRO!H$4&amp;$E201),'Hoja de Trabajo para listado'!$DE$151:$DG$151,0)),0)+IFERROR(INDEX('Hoja de Trabajo para listado'!$CD$155:$DC$1048576,MATCH($A201,'Hoja de Trabajo para listado'!$CD$155:$CD$1048576,0),MATCH((CUADRO!H$4&amp;$E201),'Hoja de Trabajo para listado'!$CD$151:$DC$151,0)),0)</f>
        <v>0</v>
      </c>
      <c r="I201" s="241">
        <f ca="1">+IFERROR(INDEX('Hoja de Trabajo para listado'!$A$155:$Z$1048576,MATCH($A201,'Hoja de Trabajo para listado'!$A$155:$A$1048576,0),MATCH((CUADRO!I$4&amp;$E201),'Hoja de Trabajo para listado'!$A$151:$Z$151,0)),0)+IFERROR(INDEX('Hoja de Trabajo para listado'!$AB$155:$BA$1048576,MATCH($A201,'Hoja de Trabajo para listado'!$AB$155:$AB$1048576,0),MATCH((CUADRO!I$4&amp;$E201),'Hoja de Trabajo para listado'!$AB$151:$BA$151,0)),0)+IFERROR(INDEX('Hoja de Trabajo para listado'!$BC$155:$CB$1048576,MATCH($A201,'Hoja de Trabajo para listado'!$BC$155:$BC$1048576,0),MATCH((CUADRO!I$4&amp;$E201),'Hoja de Trabajo para listado'!$BC$151:$CB$151,0)),0)+IFERROR(INDEX('Hoja de Trabajo para listado'!$DE$153:$DG$274,MATCH($A201,'Hoja de Trabajo para listado'!$DE$153:$DE$1048576,0),MATCH((CUADRO!I$4&amp;$E201),'Hoja de Trabajo para listado'!$DE$151:$DG$151,0)),0)+IFERROR(INDEX('Hoja de Trabajo para listado'!$CD$155:$DC$1048576,MATCH($A201,'Hoja de Trabajo para listado'!$CD$155:$CD$1048576,0),MATCH((CUADRO!I$4&amp;$E201),'Hoja de Trabajo para listado'!$CD$151:$DC$151,0)),0)</f>
        <v>0</v>
      </c>
      <c r="J201" s="241">
        <f ca="1">+IFERROR(INDEX('Hoja de Trabajo para listado'!$A$155:$Z$1048576,MATCH($A201,'Hoja de Trabajo para listado'!$A$155:$A$1048576,0),MATCH((CUADRO!J$4&amp;$E201),'Hoja de Trabajo para listado'!$A$151:$Z$151,0)),0)+IFERROR(INDEX('Hoja de Trabajo para listado'!$AB$155:$BA$1048576,MATCH($A201,'Hoja de Trabajo para listado'!$AB$155:$AB$1048576,0),MATCH((CUADRO!J$4&amp;$E201),'Hoja de Trabajo para listado'!$AB$151:$BA$151,0)),0)+IFERROR(INDEX('Hoja de Trabajo para listado'!$BC$155:$CB$1048576,MATCH($A201,'Hoja de Trabajo para listado'!$BC$155:$BC$1048576,0),MATCH((CUADRO!J$4&amp;$E201),'Hoja de Trabajo para listado'!$BC$151:$CB$151,0)),0)+IFERROR(INDEX('Hoja de Trabajo para listado'!$DE$153:$DG$274,MATCH($A201,'Hoja de Trabajo para listado'!$DE$153:$DE$1048576,0),MATCH((CUADRO!J$4&amp;$E201),'Hoja de Trabajo para listado'!$DE$151:$DG$151,0)),0)+IFERROR(INDEX('Hoja de Trabajo para listado'!$CD$155:$DC$1048576,MATCH($A201,'Hoja de Trabajo para listado'!$CD$155:$CD$1048576,0),MATCH((CUADRO!J$4&amp;$E201),'Hoja de Trabajo para listado'!$CD$151:$DC$151,0)),0)</f>
        <v>0</v>
      </c>
      <c r="K201" s="241">
        <f ca="1">+IFERROR(INDEX('Hoja de Trabajo para listado'!$A$155:$Z$1048576,MATCH($A201,'Hoja de Trabajo para listado'!$A$155:$A$1048576,0),MATCH((CUADRO!K$4&amp;$E201),'Hoja de Trabajo para listado'!$A$151:$Z$151,0)),0)+IFERROR(INDEX('Hoja de Trabajo para listado'!$AB$155:$BA$1048576,MATCH($A201,'Hoja de Trabajo para listado'!$AB$155:$AB$1048576,0),MATCH((CUADRO!K$4&amp;$E201),'Hoja de Trabajo para listado'!$AB$151:$BA$151,0)),0)+IFERROR(INDEX('Hoja de Trabajo para listado'!$BC$155:$CB$1048576,MATCH($A201,'Hoja de Trabajo para listado'!$BC$155:$BC$1048576,0),MATCH((CUADRO!K$4&amp;$E201),'Hoja de Trabajo para listado'!$BC$151:$CB$151,0)),0)+IFERROR(INDEX('Hoja de Trabajo para listado'!$DE$153:$DG$274,MATCH($A201,'Hoja de Trabajo para listado'!$DE$153:$DE$1048576,0),MATCH((CUADRO!K$4&amp;$E201),'Hoja de Trabajo para listado'!$DE$151:$DG$151,0)),0)+IFERROR(INDEX('Hoja de Trabajo para listado'!$CD$155:$DC$1048576,MATCH($A201,'Hoja de Trabajo para listado'!$CD$155:$CD$1048576,0),MATCH((CUADRO!K$4&amp;$E201),'Hoja de Trabajo para listado'!$CD$151:$DC$151,0)),0)</f>
        <v>0</v>
      </c>
      <c r="L201" s="241">
        <f ca="1">+IFERROR(INDEX('Hoja de Trabajo para listado'!$A$155:$Z$1048576,MATCH($A201,'Hoja de Trabajo para listado'!$A$155:$A$1048576,0),MATCH((CUADRO!L$4&amp;$E201),'Hoja de Trabajo para listado'!$A$151:$Z$151,0)),0)+IFERROR(INDEX('Hoja de Trabajo para listado'!$AB$155:$BA$1048576,MATCH($A201,'Hoja de Trabajo para listado'!$AB$155:$AB$1048576,0),MATCH((CUADRO!L$4&amp;$E201),'Hoja de Trabajo para listado'!$AB$151:$BA$151,0)),0)+IFERROR(INDEX('Hoja de Trabajo para listado'!$BC$155:$CB$1048576,MATCH($A201,'Hoja de Trabajo para listado'!$BC$155:$BC$1048576,0),MATCH((CUADRO!L$4&amp;$E201),'Hoja de Trabajo para listado'!$BC$151:$CB$151,0)),0)+IFERROR(INDEX('Hoja de Trabajo para listado'!$DE$153:$DG$274,MATCH($A201,'Hoja de Trabajo para listado'!$DE$153:$DE$1048576,0),MATCH((CUADRO!L$4&amp;$E201),'Hoja de Trabajo para listado'!$DE$151:$DG$151,0)),0)+IFERROR(INDEX('Hoja de Trabajo para listado'!$CD$155:$DC$1048576,MATCH($A201,'Hoja de Trabajo para listado'!$CD$155:$CD$1048576,0),MATCH((CUADRO!L$4&amp;$E201),'Hoja de Trabajo para listado'!$CD$151:$DC$151,0)),0)</f>
        <v>0</v>
      </c>
      <c r="M201" s="241">
        <f ca="1">+IFERROR(INDEX('Hoja de Trabajo para listado'!$A$155:$Z$1048576,MATCH($A201,'Hoja de Trabajo para listado'!$A$155:$A$1048576,0),MATCH((CUADRO!M$4&amp;$E201),'Hoja de Trabajo para listado'!$A$151:$Z$151,0)),0)+IFERROR(INDEX('Hoja de Trabajo para listado'!$AB$155:$BA$1048576,MATCH($A201,'Hoja de Trabajo para listado'!$AB$155:$AB$1048576,0),MATCH((CUADRO!M$4&amp;$E201),'Hoja de Trabajo para listado'!$AB$151:$BA$151,0)),0)+IFERROR(INDEX('Hoja de Trabajo para listado'!$BC$155:$CB$1048576,MATCH($A201,'Hoja de Trabajo para listado'!$BC$155:$BC$1048576,0),MATCH((CUADRO!M$4&amp;$E201),'Hoja de Trabajo para listado'!$BC$151:$CB$151,0)),0)+IFERROR(INDEX('Hoja de Trabajo para listado'!$DE$153:$DG$274,MATCH($A201,'Hoja de Trabajo para listado'!$DE$153:$DE$1048576,0),MATCH((CUADRO!M$4&amp;$E201),'Hoja de Trabajo para listado'!$DE$151:$DG$151,0)),0)+IFERROR(INDEX('Hoja de Trabajo para listado'!$CD$155:$DC$1048576,MATCH($A201,'Hoja de Trabajo para listado'!$CD$155:$CD$1048576,0),MATCH((CUADRO!M$4&amp;$E201),'Hoja de Trabajo para listado'!$CD$151:$DC$151,0)),0)</f>
        <v>0</v>
      </c>
      <c r="N201" s="241">
        <f ca="1">+IFERROR(INDEX('Hoja de Trabajo para listado'!$A$155:$Z$1048576,MATCH($A201,'Hoja de Trabajo para listado'!$A$155:$A$1048576,0),MATCH((CUADRO!N$4&amp;$E201),'Hoja de Trabajo para listado'!$A$151:$Z$151,0)),0)+IFERROR(INDEX('Hoja de Trabajo para listado'!$AB$155:$BA$1048576,MATCH($A201,'Hoja de Trabajo para listado'!$AB$155:$AB$1048576,0),MATCH((CUADRO!N$4&amp;$E201),'Hoja de Trabajo para listado'!$AB$151:$BA$151,0)),0)+IFERROR(INDEX('Hoja de Trabajo para listado'!$BC$155:$CB$1048576,MATCH($A201,'Hoja de Trabajo para listado'!$BC$155:$BC$1048576,0),MATCH((CUADRO!N$4&amp;$E201),'Hoja de Trabajo para listado'!$BC$151:$CB$151,0)),0)+IFERROR(INDEX('Hoja de Trabajo para listado'!$DE$153:$DG$274,MATCH($A201,'Hoja de Trabajo para listado'!$DE$153:$DE$1048576,0),MATCH((CUADRO!N$4&amp;$E201),'Hoja de Trabajo para listado'!$DE$151:$DG$151,0)),0)+IFERROR(INDEX('Hoja de Trabajo para listado'!$CD$155:$DC$1048576,MATCH($A201,'Hoja de Trabajo para listado'!$CD$155:$CD$1048576,0),MATCH((CUADRO!N$4&amp;$E201),'Hoja de Trabajo para listado'!$CD$151:$DC$151,0)),0)</f>
        <v>0</v>
      </c>
      <c r="O201" s="241">
        <f ca="1">+IFERROR(INDEX('Hoja de Trabajo para listado'!$A$155:$Z$1048576,MATCH($A201,'Hoja de Trabajo para listado'!$A$155:$A$1048576,0),MATCH((CUADRO!O$4&amp;$E201),'Hoja de Trabajo para listado'!$A$151:$Z$151,0)),0)+IFERROR(INDEX('Hoja de Trabajo para listado'!$AB$155:$BA$1048576,MATCH($A201,'Hoja de Trabajo para listado'!$AB$155:$AB$1048576,0),MATCH((CUADRO!O$4&amp;$E201),'Hoja de Trabajo para listado'!$AB$151:$BA$151,0)),0)+IFERROR(INDEX('Hoja de Trabajo para listado'!$BC$155:$CB$1048576,MATCH($A201,'Hoja de Trabajo para listado'!$BC$155:$BC$1048576,0),MATCH((CUADRO!O$4&amp;$E201),'Hoja de Trabajo para listado'!$BC$151:$CB$151,0)),0)+IFERROR(INDEX('Hoja de Trabajo para listado'!$DE$153:$DG$274,MATCH($A201,'Hoja de Trabajo para listado'!$DE$153:$DE$1048576,0),MATCH((CUADRO!O$4&amp;$E201),'Hoja de Trabajo para listado'!$DE$151:$DG$151,0)),0)+IFERROR(INDEX('Hoja de Trabajo para listado'!$CD$155:$DC$1048576,MATCH($A201,'Hoja de Trabajo para listado'!$CD$155:$CD$1048576,0),MATCH((CUADRO!O$4&amp;$E201),'Hoja de Trabajo para listado'!$CD$151:$DC$151,0)),0)</f>
        <v>0</v>
      </c>
      <c r="P201" s="241">
        <f ca="1">+IFERROR(INDEX('Hoja de Trabajo para listado'!$A$155:$Z$1048576,MATCH($A201,'Hoja de Trabajo para listado'!$A$155:$A$1048576,0),MATCH((CUADRO!P$4&amp;$E201),'Hoja de Trabajo para listado'!$A$151:$Z$151,0)),0)+IFERROR(INDEX('Hoja de Trabajo para listado'!$AB$155:$BA$1048576,MATCH($A201,'Hoja de Trabajo para listado'!$AB$155:$AB$1048576,0),MATCH((CUADRO!P$4&amp;$E201),'Hoja de Trabajo para listado'!$AB$151:$BA$151,0)),0)+IFERROR(INDEX('Hoja de Trabajo para listado'!$BC$155:$CB$1048576,MATCH($A201,'Hoja de Trabajo para listado'!$BC$155:$BC$1048576,0),MATCH((CUADRO!P$4&amp;$E201),'Hoja de Trabajo para listado'!$BC$151:$CB$151,0)),0)+IFERROR(INDEX('Hoja de Trabajo para listado'!$DE$153:$DG$274,MATCH($A201,'Hoja de Trabajo para listado'!$DE$153:$DE$1048576,0),MATCH((CUADRO!P$4&amp;$E201),'Hoja de Trabajo para listado'!$DE$151:$DG$151,0)),0)+IFERROR(INDEX('Hoja de Trabajo para listado'!$CD$155:$DC$1048576,MATCH($A201,'Hoja de Trabajo para listado'!$CD$155:$CD$1048576,0),MATCH((CUADRO!P$4&amp;$E201),'Hoja de Trabajo para listado'!$CD$151:$DC$151,0)),0)</f>
        <v>0</v>
      </c>
      <c r="Q201" s="241">
        <f ca="1">+IFERROR(INDEX('Hoja de Trabajo para listado'!$A$155:$Z$1048576,MATCH($A201,'Hoja de Trabajo para listado'!$A$155:$A$1048576,0),MATCH((CUADRO!Q$4&amp;$E201),'Hoja de Trabajo para listado'!$A$151:$Z$151,0)),0)+IFERROR(INDEX('Hoja de Trabajo para listado'!$AB$155:$BA$1048576,MATCH($A201,'Hoja de Trabajo para listado'!$AB$155:$AB$1048576,0),MATCH((CUADRO!Q$4&amp;$E201),'Hoja de Trabajo para listado'!$AB$151:$BA$151,0)),0)+IFERROR(INDEX('Hoja de Trabajo para listado'!$BC$155:$CB$1048576,MATCH($A201,'Hoja de Trabajo para listado'!$BC$155:$BC$1048576,0),MATCH((CUADRO!Q$4&amp;$E201),'Hoja de Trabajo para listado'!$BC$151:$CB$151,0)),0)+IFERROR(INDEX('Hoja de Trabajo para listado'!$DE$153:$DG$274,MATCH($A201,'Hoja de Trabajo para listado'!$DE$153:$DE$1048576,0),MATCH((CUADRO!Q$4&amp;$E201),'Hoja de Trabajo para listado'!$DE$151:$DG$151,0)),0)+IFERROR(INDEX('Hoja de Trabajo para listado'!$CD$155:$DC$1048576,MATCH($A201,'Hoja de Trabajo para listado'!$CD$155:$CD$1048576,0),MATCH((CUADRO!Q$4&amp;$E201),'Hoja de Trabajo para listado'!$CD$151:$DC$151,0)),0)</f>
        <v>0</v>
      </c>
      <c r="R201" s="241">
        <f t="shared" ca="1" si="9"/>
        <v>0</v>
      </c>
      <c r="S201" s="241"/>
      <c r="T201" s="241">
        <f ca="1">+T202</f>
        <v>417709.85000000003</v>
      </c>
      <c r="U201" s="240">
        <f t="shared" si="10"/>
        <v>1</v>
      </c>
      <c r="V201" s="327" t="str">
        <f>+VLOOKUP(A201,bd_lista!$A$3:$E$592,5,FALSE)</f>
        <v>Instituciones Descentralizadas</v>
      </c>
      <c r="W201" s="397" t="str">
        <f>+V201</f>
        <v>Instituciones Descentralizadas</v>
      </c>
      <c r="X201" s="240">
        <f>+VLOOKUP(A201,[4]Sheet1!$A$13:$D$744,4,FALSE)</f>
        <v>35</v>
      </c>
      <c r="Y201" s="240" t="str">
        <f>+VLOOKUP(X201,bd_lista!$A$3:$C$592,3,FALSE)</f>
        <v>Ministerio de Economía y Finanzas Públicas</v>
      </c>
      <c r="Z201" s="290">
        <f>+X201</f>
        <v>35</v>
      </c>
      <c r="AA201" s="314" t="str">
        <f>+Y201</f>
        <v>Ministerio de Economía y Finanzas Públicas</v>
      </c>
    </row>
    <row r="202" spans="1:27" ht="15" customHeight="1">
      <c r="A202" s="378">
        <v>290</v>
      </c>
      <c r="B202" s="394"/>
      <c r="C202" s="327" t="str">
        <f>+VLOOKUP(A202,bd_lista!$A$3:$C$592,3,FALSE)</f>
        <v>Servicio de Impuestos Nacionales</v>
      </c>
      <c r="D202" s="396"/>
      <c r="E202" s="327" t="s">
        <v>1304</v>
      </c>
      <c r="F202" s="243">
        <f ca="1">+IFERROR(INDEX('Hoja de Trabajo para listado'!$A$155:$Z$1048576,MATCH($A202,'Hoja de Trabajo para listado'!$A$155:$A$1048576,0),MATCH((CUADRO!F$4&amp;$E202),'Hoja de Trabajo para listado'!$A$151:$Z$151,0)),0)+IFERROR(INDEX('Hoja de Trabajo para listado'!$AB$155:$BA$1048576,MATCH($A202,'Hoja de Trabajo para listado'!$AB$155:$AB$1048576,0),MATCH((CUADRO!F$4&amp;$E202),'Hoja de Trabajo para listado'!$AB$151:$BA$151,0)),0)+IFERROR(INDEX('Hoja de Trabajo para listado'!$BC$155:$CB$1048576,MATCH($A202,'Hoja de Trabajo para listado'!$BC$155:$BC$1048576,0),MATCH((CUADRO!F$4&amp;$E202),'Hoja de Trabajo para listado'!$BC$151:$CB$151,0)),0)+IFERROR(INDEX('Hoja de Trabajo para listado'!$DE$153:$DG$274,MATCH($A202,'Hoja de Trabajo para listado'!$DE$153:$DE$1048576,0),MATCH((CUADRO!F$4&amp;$E202),'Hoja de Trabajo para listado'!$DE$151:$DG$151,0)),0)+IFERROR(INDEX('Hoja de Trabajo para listado'!$CD$155:$DC$1048576,MATCH($A202,'Hoja de Trabajo para listado'!$CD$155:$CD$1048576,0),MATCH((CUADRO!F$4&amp;$E202),'Hoja de Trabajo para listado'!$CD$151:$DC$151,0)),0)</f>
        <v>0</v>
      </c>
      <c r="G202" s="243">
        <f ca="1">+IFERROR(INDEX('Hoja de Trabajo para listado'!$A$155:$Z$1048576,MATCH($A202,'Hoja de Trabajo para listado'!$A$155:$A$1048576,0),MATCH((CUADRO!G$4&amp;$E202),'Hoja de Trabajo para listado'!$A$151:$Z$151,0)),0)+IFERROR(INDEX('Hoja de Trabajo para listado'!$AB$155:$BA$1048576,MATCH($A202,'Hoja de Trabajo para listado'!$AB$155:$AB$1048576,0),MATCH((CUADRO!G$4&amp;$E202),'Hoja de Trabajo para listado'!$AB$151:$BA$151,0)),0)+IFERROR(INDEX('Hoja de Trabajo para listado'!$BC$155:$CB$1048576,MATCH($A202,'Hoja de Trabajo para listado'!$BC$155:$BC$1048576,0),MATCH((CUADRO!G$4&amp;$E202),'Hoja de Trabajo para listado'!$BC$151:$CB$151,0)),0)+IFERROR(INDEX('Hoja de Trabajo para listado'!$DE$153:$DG$274,MATCH($A202,'Hoja de Trabajo para listado'!$DE$153:$DE$1048576,0),MATCH((CUADRO!G$4&amp;$E202),'Hoja de Trabajo para listado'!$DE$151:$DG$151,0)),0)+IFERROR(INDEX('Hoja de Trabajo para listado'!$CD$155:$DC$1048576,MATCH($A202,'Hoja de Trabajo para listado'!$CD$155:$CD$1048576,0),MATCH((CUADRO!G$4&amp;$E202),'Hoja de Trabajo para listado'!$CD$151:$DC$151,0)),0)</f>
        <v>0</v>
      </c>
      <c r="H202" s="243">
        <f ca="1">+IFERROR(INDEX('Hoja de Trabajo para listado'!$A$155:$Z$1048576,MATCH($A202,'Hoja de Trabajo para listado'!$A$155:$A$1048576,0),MATCH((CUADRO!H$4&amp;$E202),'Hoja de Trabajo para listado'!$A$151:$Z$151,0)),0)+IFERROR(INDEX('Hoja de Trabajo para listado'!$AB$155:$BA$1048576,MATCH($A202,'Hoja de Trabajo para listado'!$AB$155:$AB$1048576,0),MATCH((CUADRO!H$4&amp;$E202),'Hoja de Trabajo para listado'!$AB$151:$BA$151,0)),0)+IFERROR(INDEX('Hoja de Trabajo para listado'!$BC$155:$CB$1048576,MATCH($A202,'Hoja de Trabajo para listado'!$BC$155:$BC$1048576,0),MATCH((CUADRO!H$4&amp;$E202),'Hoja de Trabajo para listado'!$BC$151:$CB$151,0)),0)+IFERROR(INDEX('Hoja de Trabajo para listado'!$DE$153:$DG$274,MATCH($A202,'Hoja de Trabajo para listado'!$DE$153:$DE$1048576,0),MATCH((CUADRO!H$4&amp;$E202),'Hoja de Trabajo para listado'!$DE$151:$DG$151,0)),0)+IFERROR(INDEX('Hoja de Trabajo para listado'!$CD$155:$DC$1048576,MATCH($A202,'Hoja de Trabajo para listado'!$CD$155:$CD$1048576,0),MATCH((CUADRO!H$4&amp;$E202),'Hoja de Trabajo para listado'!$CD$151:$DC$151,0)),0)</f>
        <v>0</v>
      </c>
      <c r="I202" s="243">
        <f ca="1">+IFERROR(INDEX('Hoja de Trabajo para listado'!$A$155:$Z$1048576,MATCH($A202,'Hoja de Trabajo para listado'!$A$155:$A$1048576,0),MATCH((CUADRO!I$4&amp;$E202),'Hoja de Trabajo para listado'!$A$151:$Z$151,0)),0)+IFERROR(INDEX('Hoja de Trabajo para listado'!$AB$155:$BA$1048576,MATCH($A202,'Hoja de Trabajo para listado'!$AB$155:$AB$1048576,0),MATCH((CUADRO!I$4&amp;$E202),'Hoja de Trabajo para listado'!$AB$151:$BA$151,0)),0)+IFERROR(INDEX('Hoja de Trabajo para listado'!$BC$155:$CB$1048576,MATCH($A202,'Hoja de Trabajo para listado'!$BC$155:$BC$1048576,0),MATCH((CUADRO!I$4&amp;$E202),'Hoja de Trabajo para listado'!$BC$151:$CB$151,0)),0)+IFERROR(INDEX('Hoja de Trabajo para listado'!$DE$153:$DG$274,MATCH($A202,'Hoja de Trabajo para listado'!$DE$153:$DE$1048576,0),MATCH((CUADRO!I$4&amp;$E202),'Hoja de Trabajo para listado'!$DE$151:$DG$151,0)),0)+IFERROR(INDEX('Hoja de Trabajo para listado'!$CD$155:$DC$1048576,MATCH($A202,'Hoja de Trabajo para listado'!$CD$155:$CD$1048576,0),MATCH((CUADRO!I$4&amp;$E202),'Hoja de Trabajo para listado'!$CD$151:$DC$151,0)),0)</f>
        <v>0</v>
      </c>
      <c r="J202" s="243">
        <f ca="1">+IFERROR(INDEX('Hoja de Trabajo para listado'!$A$155:$Z$1048576,MATCH($A202,'Hoja de Trabajo para listado'!$A$155:$A$1048576,0),MATCH((CUADRO!J$4&amp;$E202),'Hoja de Trabajo para listado'!$A$151:$Z$151,0)),0)+IFERROR(INDEX('Hoja de Trabajo para listado'!$AB$155:$BA$1048576,MATCH($A202,'Hoja de Trabajo para listado'!$AB$155:$AB$1048576,0),MATCH((CUADRO!J$4&amp;$E202),'Hoja de Trabajo para listado'!$AB$151:$BA$151,0)),0)+IFERROR(INDEX('Hoja de Trabajo para listado'!$BC$155:$CB$1048576,MATCH($A202,'Hoja de Trabajo para listado'!$BC$155:$BC$1048576,0),MATCH((CUADRO!J$4&amp;$E202),'Hoja de Trabajo para listado'!$BC$151:$CB$151,0)),0)+IFERROR(INDEX('Hoja de Trabajo para listado'!$DE$153:$DG$274,MATCH($A202,'Hoja de Trabajo para listado'!$DE$153:$DE$1048576,0),MATCH((CUADRO!J$4&amp;$E202),'Hoja de Trabajo para listado'!$DE$151:$DG$151,0)),0)+IFERROR(INDEX('Hoja de Trabajo para listado'!$CD$155:$DC$1048576,MATCH($A202,'Hoja de Trabajo para listado'!$CD$155:$CD$1048576,0),MATCH((CUADRO!J$4&amp;$E202),'Hoja de Trabajo para listado'!$CD$151:$DC$151,0)),0)</f>
        <v>0</v>
      </c>
      <c r="K202" s="243">
        <f ca="1">+IFERROR(INDEX('Hoja de Trabajo para listado'!$A$155:$Z$1048576,MATCH($A202,'Hoja de Trabajo para listado'!$A$155:$A$1048576,0),MATCH((CUADRO!K$4&amp;$E202),'Hoja de Trabajo para listado'!$A$151:$Z$151,0)),0)+IFERROR(INDEX('Hoja de Trabajo para listado'!$AB$155:$BA$1048576,MATCH($A202,'Hoja de Trabajo para listado'!$AB$155:$AB$1048576,0),MATCH((CUADRO!K$4&amp;$E202),'Hoja de Trabajo para listado'!$AB$151:$BA$151,0)),0)+IFERROR(INDEX('Hoja de Trabajo para listado'!$BC$155:$CB$1048576,MATCH($A202,'Hoja de Trabajo para listado'!$BC$155:$BC$1048576,0),MATCH((CUADRO!K$4&amp;$E202),'Hoja de Trabajo para listado'!$BC$151:$CB$151,0)),0)+IFERROR(INDEX('Hoja de Trabajo para listado'!$DE$153:$DG$274,MATCH($A202,'Hoja de Trabajo para listado'!$DE$153:$DE$1048576,0),MATCH((CUADRO!K$4&amp;$E202),'Hoja de Trabajo para listado'!$DE$151:$DG$151,0)),0)+IFERROR(INDEX('Hoja de Trabajo para listado'!$CD$155:$DC$1048576,MATCH($A202,'Hoja de Trabajo para listado'!$CD$155:$CD$1048576,0),MATCH((CUADRO!K$4&amp;$E202),'Hoja de Trabajo para listado'!$CD$151:$DC$151,0)),0)</f>
        <v>0</v>
      </c>
      <c r="L202" s="243">
        <f ca="1">+IFERROR(INDEX('Hoja de Trabajo para listado'!$A$155:$Z$1048576,MATCH($A202,'Hoja de Trabajo para listado'!$A$155:$A$1048576,0),MATCH((CUADRO!L$4&amp;$E202),'Hoja de Trabajo para listado'!$A$151:$Z$151,0)),0)+IFERROR(INDEX('Hoja de Trabajo para listado'!$AB$155:$BA$1048576,MATCH($A202,'Hoja de Trabajo para listado'!$AB$155:$AB$1048576,0),MATCH((CUADRO!L$4&amp;$E202),'Hoja de Trabajo para listado'!$AB$151:$BA$151,0)),0)+IFERROR(INDEX('Hoja de Trabajo para listado'!$BC$155:$CB$1048576,MATCH($A202,'Hoja de Trabajo para listado'!$BC$155:$BC$1048576,0),MATCH((CUADRO!L$4&amp;$E202),'Hoja de Trabajo para listado'!$BC$151:$CB$151,0)),0)+IFERROR(INDEX('Hoja de Trabajo para listado'!$DE$153:$DG$274,MATCH($A202,'Hoja de Trabajo para listado'!$DE$153:$DE$1048576,0),MATCH((CUADRO!L$4&amp;$E202),'Hoja de Trabajo para listado'!$DE$151:$DG$151,0)),0)+IFERROR(INDEX('Hoja de Trabajo para listado'!$CD$155:$DC$1048576,MATCH($A202,'Hoja de Trabajo para listado'!$CD$155:$CD$1048576,0),MATCH((CUADRO!L$4&amp;$E202),'Hoja de Trabajo para listado'!$CD$151:$DC$151,0)),0)</f>
        <v>0</v>
      </c>
      <c r="M202" s="243">
        <f ca="1">+IFERROR(INDEX('Hoja de Trabajo para listado'!$A$155:$Z$1048576,MATCH($A202,'Hoja de Trabajo para listado'!$A$155:$A$1048576,0),MATCH((CUADRO!M$4&amp;$E202),'Hoja de Trabajo para listado'!$A$151:$Z$151,0)),0)+IFERROR(INDEX('Hoja de Trabajo para listado'!$AB$155:$BA$1048576,MATCH($A202,'Hoja de Trabajo para listado'!$AB$155:$AB$1048576,0),MATCH((CUADRO!M$4&amp;$E202),'Hoja de Trabajo para listado'!$AB$151:$BA$151,0)),0)+IFERROR(INDEX('Hoja de Trabajo para listado'!$BC$155:$CB$1048576,MATCH($A202,'Hoja de Trabajo para listado'!$BC$155:$BC$1048576,0),MATCH((CUADRO!M$4&amp;$E202),'Hoja de Trabajo para listado'!$BC$151:$CB$151,0)),0)+IFERROR(INDEX('Hoja de Trabajo para listado'!$DE$153:$DG$274,MATCH($A202,'Hoja de Trabajo para listado'!$DE$153:$DE$1048576,0),MATCH((CUADRO!M$4&amp;$E202),'Hoja de Trabajo para listado'!$DE$151:$DG$151,0)),0)+IFERROR(INDEX('Hoja de Trabajo para listado'!$CD$155:$DC$1048576,MATCH($A202,'Hoja de Trabajo para listado'!$CD$155:$CD$1048576,0),MATCH((CUADRO!M$4&amp;$E202),'Hoja de Trabajo para listado'!$CD$151:$DC$151,0)),0)</f>
        <v>0</v>
      </c>
      <c r="N202" s="243">
        <f ca="1">+IFERROR(INDEX('Hoja de Trabajo para listado'!$A$155:$Z$1048576,MATCH($A202,'Hoja de Trabajo para listado'!$A$155:$A$1048576,0),MATCH((CUADRO!N$4&amp;$E202),'Hoja de Trabajo para listado'!$A$151:$Z$151,0)),0)+IFERROR(INDEX('Hoja de Trabajo para listado'!$AB$155:$BA$1048576,MATCH($A202,'Hoja de Trabajo para listado'!$AB$155:$AB$1048576,0),MATCH((CUADRO!N$4&amp;$E202),'Hoja de Trabajo para listado'!$AB$151:$BA$151,0)),0)+IFERROR(INDEX('Hoja de Trabajo para listado'!$BC$155:$CB$1048576,MATCH($A202,'Hoja de Trabajo para listado'!$BC$155:$BC$1048576,0),MATCH((CUADRO!N$4&amp;$E202),'Hoja de Trabajo para listado'!$BC$151:$CB$151,0)),0)+IFERROR(INDEX('Hoja de Trabajo para listado'!$DE$153:$DG$274,MATCH($A202,'Hoja de Trabajo para listado'!$DE$153:$DE$1048576,0),MATCH((CUADRO!N$4&amp;$E202),'Hoja de Trabajo para listado'!$DE$151:$DG$151,0)),0)+IFERROR(INDEX('Hoja de Trabajo para listado'!$CD$155:$DC$1048576,MATCH($A202,'Hoja de Trabajo para listado'!$CD$155:$CD$1048576,0),MATCH((CUADRO!N$4&amp;$E202),'Hoja de Trabajo para listado'!$CD$151:$DC$151,0)),0)</f>
        <v>0</v>
      </c>
      <c r="O202" s="243">
        <f ca="1">+IFERROR(INDEX('Hoja de Trabajo para listado'!$A$155:$Z$1048576,MATCH($A202,'Hoja de Trabajo para listado'!$A$155:$A$1048576,0),MATCH((CUADRO!O$4&amp;$E202),'Hoja de Trabajo para listado'!$A$151:$Z$151,0)),0)+IFERROR(INDEX('Hoja de Trabajo para listado'!$AB$155:$BA$1048576,MATCH($A202,'Hoja de Trabajo para listado'!$AB$155:$AB$1048576,0),MATCH((CUADRO!O$4&amp;$E202),'Hoja de Trabajo para listado'!$AB$151:$BA$151,0)),0)+IFERROR(INDEX('Hoja de Trabajo para listado'!$BC$155:$CB$1048576,MATCH($A202,'Hoja de Trabajo para listado'!$BC$155:$BC$1048576,0),MATCH((CUADRO!O$4&amp;$E202),'Hoja de Trabajo para listado'!$BC$151:$CB$151,0)),0)+IFERROR(INDEX('Hoja de Trabajo para listado'!$DE$153:$DG$274,MATCH($A202,'Hoja de Trabajo para listado'!$DE$153:$DE$1048576,0),MATCH((CUADRO!O$4&amp;$E202),'Hoja de Trabajo para listado'!$DE$151:$DG$151,0)),0)+IFERROR(INDEX('Hoja de Trabajo para listado'!$CD$155:$DC$1048576,MATCH($A202,'Hoja de Trabajo para listado'!$CD$155:$CD$1048576,0),MATCH((CUADRO!O$4&amp;$E202),'Hoja de Trabajo para listado'!$CD$151:$DC$151,0)),0)</f>
        <v>0</v>
      </c>
      <c r="P202" s="243">
        <f ca="1">+IFERROR(INDEX('Hoja de Trabajo para listado'!$A$155:$Z$1048576,MATCH($A202,'Hoja de Trabajo para listado'!$A$155:$A$1048576,0),MATCH((CUADRO!P$4&amp;$E202),'Hoja de Trabajo para listado'!$A$151:$Z$151,0)),0)+IFERROR(INDEX('Hoja de Trabajo para listado'!$AB$155:$BA$1048576,MATCH($A202,'Hoja de Trabajo para listado'!$AB$155:$AB$1048576,0),MATCH((CUADRO!P$4&amp;$E202),'Hoja de Trabajo para listado'!$AB$151:$BA$151,0)),0)+IFERROR(INDEX('Hoja de Trabajo para listado'!$BC$155:$CB$1048576,MATCH($A202,'Hoja de Trabajo para listado'!$BC$155:$BC$1048576,0),MATCH((CUADRO!P$4&amp;$E202),'Hoja de Trabajo para listado'!$BC$151:$CB$151,0)),0)+IFERROR(INDEX('Hoja de Trabajo para listado'!$DE$153:$DG$274,MATCH($A202,'Hoja de Trabajo para listado'!$DE$153:$DE$1048576,0),MATCH((CUADRO!P$4&amp;$E202),'Hoja de Trabajo para listado'!$DE$151:$DG$151,0)),0)+IFERROR(INDEX('Hoja de Trabajo para listado'!$CD$155:$DC$1048576,MATCH($A202,'Hoja de Trabajo para listado'!$CD$155:$CD$1048576,0),MATCH((CUADRO!P$4&amp;$E202),'Hoja de Trabajo para listado'!$CD$151:$DC$151,0)),0)</f>
        <v>417709.85000000003</v>
      </c>
      <c r="Q202" s="243">
        <f ca="1">+IFERROR(INDEX('Hoja de Trabajo para listado'!$A$155:$Z$1048576,MATCH($A202,'Hoja de Trabajo para listado'!$A$155:$A$1048576,0),MATCH((CUADRO!Q$4&amp;$E202),'Hoja de Trabajo para listado'!$A$151:$Z$151,0)),0)+IFERROR(INDEX('Hoja de Trabajo para listado'!$AB$155:$BA$1048576,MATCH($A202,'Hoja de Trabajo para listado'!$AB$155:$AB$1048576,0),MATCH((CUADRO!Q$4&amp;$E202),'Hoja de Trabajo para listado'!$AB$151:$BA$151,0)),0)+IFERROR(INDEX('Hoja de Trabajo para listado'!$BC$155:$CB$1048576,MATCH($A202,'Hoja de Trabajo para listado'!$BC$155:$BC$1048576,0),MATCH((CUADRO!Q$4&amp;$E202),'Hoja de Trabajo para listado'!$BC$151:$CB$151,0)),0)+IFERROR(INDEX('Hoja de Trabajo para listado'!$DE$153:$DG$274,MATCH($A202,'Hoja de Trabajo para listado'!$DE$153:$DE$1048576,0),MATCH((CUADRO!Q$4&amp;$E202),'Hoja de Trabajo para listado'!$DE$151:$DG$151,0)),0)+IFERROR(INDEX('Hoja de Trabajo para listado'!$CD$155:$DC$1048576,MATCH($A202,'Hoja de Trabajo para listado'!$CD$155:$CD$1048576,0),MATCH((CUADRO!Q$4&amp;$E202),'Hoja de Trabajo para listado'!$CD$151:$DC$151,0)),0)</f>
        <v>0</v>
      </c>
      <c r="R202" s="243">
        <f t="shared" ca="1" si="9"/>
        <v>417709.85000000003</v>
      </c>
      <c r="S202" s="243">
        <f ca="1">+R201+R202</f>
        <v>417709.85000000003</v>
      </c>
      <c r="T202" s="243">
        <f ca="1">+S202</f>
        <v>417709.85000000003</v>
      </c>
      <c r="U202" s="242">
        <f t="shared" si="10"/>
        <v>2</v>
      </c>
      <c r="V202" s="327" t="str">
        <f>+VLOOKUP(A202,bd_lista!$A$3:$E$592,5,FALSE)</f>
        <v>Instituciones Descentralizadas</v>
      </c>
      <c r="W202" s="398"/>
      <c r="X202" s="240">
        <f>+VLOOKUP(A202,[4]Sheet1!$A$13:$D$744,4,FALSE)</f>
        <v>35</v>
      </c>
      <c r="Y202" s="240" t="str">
        <f>+VLOOKUP(X202,bd_lista!$A$3:$C$592,3,FALSE)</f>
        <v>Ministerio de Economía y Finanzas Públicas</v>
      </c>
      <c r="Z202" s="288"/>
      <c r="AA202" s="316"/>
    </row>
    <row r="203" spans="1:27" ht="15" customHeight="1">
      <c r="A203" s="379">
        <v>291</v>
      </c>
      <c r="B203" s="393">
        <f>+A203</f>
        <v>291</v>
      </c>
      <c r="C203" s="245" t="str">
        <f>+VLOOKUP(A203,bd_lista!$A$3:$C$592,3,FALSE)</f>
        <v>Administradora Boliviana de Carreteras</v>
      </c>
      <c r="D203" s="395" t="str">
        <f>+C203</f>
        <v>Administradora Boliviana de Carreteras</v>
      </c>
      <c r="E203" s="245" t="s">
        <v>1303</v>
      </c>
      <c r="F203" s="241">
        <f ca="1">+IFERROR(INDEX('Hoja de Trabajo para listado'!$A$155:$Z$1048576,MATCH($A203,'Hoja de Trabajo para listado'!$A$155:$A$1048576,0),MATCH((CUADRO!F$4&amp;$E203),'Hoja de Trabajo para listado'!$A$151:$Z$151,0)),0)+IFERROR(INDEX('Hoja de Trabajo para listado'!$AB$155:$BA$1048576,MATCH($A203,'Hoja de Trabajo para listado'!$AB$155:$AB$1048576,0),MATCH((CUADRO!F$4&amp;$E203),'Hoja de Trabajo para listado'!$AB$151:$BA$151,0)),0)+IFERROR(INDEX('Hoja de Trabajo para listado'!$BC$155:$CB$1048576,MATCH($A203,'Hoja de Trabajo para listado'!$BC$155:$BC$1048576,0),MATCH((CUADRO!F$4&amp;$E203),'Hoja de Trabajo para listado'!$BC$151:$CB$151,0)),0)+IFERROR(INDEX('Hoja de Trabajo para listado'!$DE$153:$DG$274,MATCH($A203,'Hoja de Trabajo para listado'!$DE$153:$DE$1048576,0),MATCH((CUADRO!F$4&amp;$E203),'Hoja de Trabajo para listado'!$DE$151:$DG$151,0)),0)+IFERROR(INDEX('Hoja de Trabajo para listado'!$CD$155:$DC$1048576,MATCH($A203,'Hoja de Trabajo para listado'!$CD$155:$CD$1048576,0),MATCH((CUADRO!F$4&amp;$E203),'Hoja de Trabajo para listado'!$CD$151:$DC$151,0)),0)</f>
        <v>0</v>
      </c>
      <c r="G203" s="241">
        <f ca="1">+IFERROR(INDEX('Hoja de Trabajo para listado'!$A$155:$Z$1048576,MATCH($A203,'Hoja de Trabajo para listado'!$A$155:$A$1048576,0),MATCH((CUADRO!G$4&amp;$E203),'Hoja de Trabajo para listado'!$A$151:$Z$151,0)),0)+IFERROR(INDEX('Hoja de Trabajo para listado'!$AB$155:$BA$1048576,MATCH($A203,'Hoja de Trabajo para listado'!$AB$155:$AB$1048576,0),MATCH((CUADRO!G$4&amp;$E203),'Hoja de Trabajo para listado'!$AB$151:$BA$151,0)),0)+IFERROR(INDEX('Hoja de Trabajo para listado'!$BC$155:$CB$1048576,MATCH($A203,'Hoja de Trabajo para listado'!$BC$155:$BC$1048576,0),MATCH((CUADRO!G$4&amp;$E203),'Hoja de Trabajo para listado'!$BC$151:$CB$151,0)),0)+IFERROR(INDEX('Hoja de Trabajo para listado'!$DE$153:$DG$274,MATCH($A203,'Hoja de Trabajo para listado'!$DE$153:$DE$1048576,0),MATCH((CUADRO!G$4&amp;$E203),'Hoja de Trabajo para listado'!$DE$151:$DG$151,0)),0)+IFERROR(INDEX('Hoja de Trabajo para listado'!$CD$155:$DC$1048576,MATCH($A203,'Hoja de Trabajo para listado'!$CD$155:$CD$1048576,0),MATCH((CUADRO!G$4&amp;$E203),'Hoja de Trabajo para listado'!$CD$151:$DC$151,0)),0)</f>
        <v>6650021.8399999999</v>
      </c>
      <c r="H203" s="241">
        <f ca="1">+IFERROR(INDEX('Hoja de Trabajo para listado'!$A$155:$Z$1048576,MATCH($A203,'Hoja de Trabajo para listado'!$A$155:$A$1048576,0),MATCH((CUADRO!H$4&amp;$E203),'Hoja de Trabajo para listado'!$A$151:$Z$151,0)),0)+IFERROR(INDEX('Hoja de Trabajo para listado'!$AB$155:$BA$1048576,MATCH($A203,'Hoja de Trabajo para listado'!$AB$155:$AB$1048576,0),MATCH((CUADRO!H$4&amp;$E203),'Hoja de Trabajo para listado'!$AB$151:$BA$151,0)),0)+IFERROR(INDEX('Hoja de Trabajo para listado'!$BC$155:$CB$1048576,MATCH($A203,'Hoja de Trabajo para listado'!$BC$155:$BC$1048576,0),MATCH((CUADRO!H$4&amp;$E203),'Hoja de Trabajo para listado'!$BC$151:$CB$151,0)),0)+IFERROR(INDEX('Hoja de Trabajo para listado'!$DE$153:$DG$274,MATCH($A203,'Hoja de Trabajo para listado'!$DE$153:$DE$1048576,0),MATCH((CUADRO!H$4&amp;$E203),'Hoja de Trabajo para listado'!$DE$151:$DG$151,0)),0)+IFERROR(INDEX('Hoja de Trabajo para listado'!$CD$155:$DC$1048576,MATCH($A203,'Hoja de Trabajo para listado'!$CD$155:$CD$1048576,0),MATCH((CUADRO!H$4&amp;$E203),'Hoja de Trabajo para listado'!$CD$151:$DC$151,0)),0)</f>
        <v>0</v>
      </c>
      <c r="I203" s="241">
        <f ca="1">+IFERROR(INDEX('Hoja de Trabajo para listado'!$A$155:$Z$1048576,MATCH($A203,'Hoja de Trabajo para listado'!$A$155:$A$1048576,0),MATCH((CUADRO!I$4&amp;$E203),'Hoja de Trabajo para listado'!$A$151:$Z$151,0)),0)+IFERROR(INDEX('Hoja de Trabajo para listado'!$AB$155:$BA$1048576,MATCH($A203,'Hoja de Trabajo para listado'!$AB$155:$AB$1048576,0),MATCH((CUADRO!I$4&amp;$E203),'Hoja de Trabajo para listado'!$AB$151:$BA$151,0)),0)+IFERROR(INDEX('Hoja de Trabajo para listado'!$BC$155:$CB$1048576,MATCH($A203,'Hoja de Trabajo para listado'!$BC$155:$BC$1048576,0),MATCH((CUADRO!I$4&amp;$E203),'Hoja de Trabajo para listado'!$BC$151:$CB$151,0)),0)+IFERROR(INDEX('Hoja de Trabajo para listado'!$DE$153:$DG$274,MATCH($A203,'Hoja de Trabajo para listado'!$DE$153:$DE$1048576,0),MATCH((CUADRO!I$4&amp;$E203),'Hoja de Trabajo para listado'!$DE$151:$DG$151,0)),0)+IFERROR(INDEX('Hoja de Trabajo para listado'!$CD$155:$DC$1048576,MATCH($A203,'Hoja de Trabajo para listado'!$CD$155:$CD$1048576,0),MATCH((CUADRO!I$4&amp;$E203),'Hoja de Trabajo para listado'!$CD$151:$DC$151,0)),0)</f>
        <v>0</v>
      </c>
      <c r="J203" s="241">
        <f ca="1">+IFERROR(INDEX('Hoja de Trabajo para listado'!$A$155:$Z$1048576,MATCH($A203,'Hoja de Trabajo para listado'!$A$155:$A$1048576,0),MATCH((CUADRO!J$4&amp;$E203),'Hoja de Trabajo para listado'!$A$151:$Z$151,0)),0)+IFERROR(INDEX('Hoja de Trabajo para listado'!$AB$155:$BA$1048576,MATCH($A203,'Hoja de Trabajo para listado'!$AB$155:$AB$1048576,0),MATCH((CUADRO!J$4&amp;$E203),'Hoja de Trabajo para listado'!$AB$151:$BA$151,0)),0)+IFERROR(INDEX('Hoja de Trabajo para listado'!$BC$155:$CB$1048576,MATCH($A203,'Hoja de Trabajo para listado'!$BC$155:$BC$1048576,0),MATCH((CUADRO!J$4&amp;$E203),'Hoja de Trabajo para listado'!$BC$151:$CB$151,0)),0)+IFERROR(INDEX('Hoja de Trabajo para listado'!$DE$153:$DG$274,MATCH($A203,'Hoja de Trabajo para listado'!$DE$153:$DE$1048576,0),MATCH((CUADRO!J$4&amp;$E203),'Hoja de Trabajo para listado'!$DE$151:$DG$151,0)),0)+IFERROR(INDEX('Hoja de Trabajo para listado'!$CD$155:$DC$1048576,MATCH($A203,'Hoja de Trabajo para listado'!$CD$155:$CD$1048576,0),MATCH((CUADRO!J$4&amp;$E203),'Hoja de Trabajo para listado'!$CD$151:$DC$151,0)),0)</f>
        <v>0</v>
      </c>
      <c r="K203" s="241">
        <f ca="1">+IFERROR(INDEX('Hoja de Trabajo para listado'!$A$155:$Z$1048576,MATCH($A203,'Hoja de Trabajo para listado'!$A$155:$A$1048576,0),MATCH((CUADRO!K$4&amp;$E203),'Hoja de Trabajo para listado'!$A$151:$Z$151,0)),0)+IFERROR(INDEX('Hoja de Trabajo para listado'!$AB$155:$BA$1048576,MATCH($A203,'Hoja de Trabajo para listado'!$AB$155:$AB$1048576,0),MATCH((CUADRO!K$4&amp;$E203),'Hoja de Trabajo para listado'!$AB$151:$BA$151,0)),0)+IFERROR(INDEX('Hoja de Trabajo para listado'!$BC$155:$CB$1048576,MATCH($A203,'Hoja de Trabajo para listado'!$BC$155:$BC$1048576,0),MATCH((CUADRO!K$4&amp;$E203),'Hoja de Trabajo para listado'!$BC$151:$CB$151,0)),0)+IFERROR(INDEX('Hoja de Trabajo para listado'!$DE$153:$DG$274,MATCH($A203,'Hoja de Trabajo para listado'!$DE$153:$DE$1048576,0),MATCH((CUADRO!K$4&amp;$E203),'Hoja de Trabajo para listado'!$DE$151:$DG$151,0)),0)+IFERROR(INDEX('Hoja de Trabajo para listado'!$CD$155:$DC$1048576,MATCH($A203,'Hoja de Trabajo para listado'!$CD$155:$CD$1048576,0),MATCH((CUADRO!K$4&amp;$E203),'Hoja de Trabajo para listado'!$CD$151:$DC$151,0)),0)</f>
        <v>3621977.73</v>
      </c>
      <c r="L203" s="241">
        <f ca="1">+IFERROR(INDEX('Hoja de Trabajo para listado'!$A$155:$Z$1048576,MATCH($A203,'Hoja de Trabajo para listado'!$A$155:$A$1048576,0),MATCH((CUADRO!L$4&amp;$E203),'Hoja de Trabajo para listado'!$A$151:$Z$151,0)),0)+IFERROR(INDEX('Hoja de Trabajo para listado'!$AB$155:$BA$1048576,MATCH($A203,'Hoja de Trabajo para listado'!$AB$155:$AB$1048576,0),MATCH((CUADRO!L$4&amp;$E203),'Hoja de Trabajo para listado'!$AB$151:$BA$151,0)),0)+IFERROR(INDEX('Hoja de Trabajo para listado'!$BC$155:$CB$1048576,MATCH($A203,'Hoja de Trabajo para listado'!$BC$155:$BC$1048576,0),MATCH((CUADRO!L$4&amp;$E203),'Hoja de Trabajo para listado'!$BC$151:$CB$151,0)),0)+IFERROR(INDEX('Hoja de Trabajo para listado'!$DE$153:$DG$274,MATCH($A203,'Hoja de Trabajo para listado'!$DE$153:$DE$1048576,0),MATCH((CUADRO!L$4&amp;$E203),'Hoja de Trabajo para listado'!$DE$151:$DG$151,0)),0)+IFERROR(INDEX('Hoja de Trabajo para listado'!$CD$155:$DC$1048576,MATCH($A203,'Hoja de Trabajo para listado'!$CD$155:$CD$1048576,0),MATCH((CUADRO!L$4&amp;$E203),'Hoja de Trabajo para listado'!$CD$151:$DC$151,0)),0)</f>
        <v>0</v>
      </c>
      <c r="M203" s="241">
        <f ca="1">+IFERROR(INDEX('Hoja de Trabajo para listado'!$A$155:$Z$1048576,MATCH($A203,'Hoja de Trabajo para listado'!$A$155:$A$1048576,0),MATCH((CUADRO!M$4&amp;$E203),'Hoja de Trabajo para listado'!$A$151:$Z$151,0)),0)+IFERROR(INDEX('Hoja de Trabajo para listado'!$AB$155:$BA$1048576,MATCH($A203,'Hoja de Trabajo para listado'!$AB$155:$AB$1048576,0),MATCH((CUADRO!M$4&amp;$E203),'Hoja de Trabajo para listado'!$AB$151:$BA$151,0)),0)+IFERROR(INDEX('Hoja de Trabajo para listado'!$BC$155:$CB$1048576,MATCH($A203,'Hoja de Trabajo para listado'!$BC$155:$BC$1048576,0),MATCH((CUADRO!M$4&amp;$E203),'Hoja de Trabajo para listado'!$BC$151:$CB$151,0)),0)+IFERROR(INDEX('Hoja de Trabajo para listado'!$DE$153:$DG$274,MATCH($A203,'Hoja de Trabajo para listado'!$DE$153:$DE$1048576,0),MATCH((CUADRO!M$4&amp;$E203),'Hoja de Trabajo para listado'!$DE$151:$DG$151,0)),0)+IFERROR(INDEX('Hoja de Trabajo para listado'!$CD$155:$DC$1048576,MATCH($A203,'Hoja de Trabajo para listado'!$CD$155:$CD$1048576,0),MATCH((CUADRO!M$4&amp;$E203),'Hoja de Trabajo para listado'!$CD$151:$DC$151,0)),0)</f>
        <v>27440000</v>
      </c>
      <c r="N203" s="241">
        <f ca="1">+IFERROR(INDEX('Hoja de Trabajo para listado'!$A$155:$Z$1048576,MATCH($A203,'Hoja de Trabajo para listado'!$A$155:$A$1048576,0),MATCH((CUADRO!N$4&amp;$E203),'Hoja de Trabajo para listado'!$A$151:$Z$151,0)),0)+IFERROR(INDEX('Hoja de Trabajo para listado'!$AB$155:$BA$1048576,MATCH($A203,'Hoja de Trabajo para listado'!$AB$155:$AB$1048576,0),MATCH((CUADRO!N$4&amp;$E203),'Hoja de Trabajo para listado'!$AB$151:$BA$151,0)),0)+IFERROR(INDEX('Hoja de Trabajo para listado'!$BC$155:$CB$1048576,MATCH($A203,'Hoja de Trabajo para listado'!$BC$155:$BC$1048576,0),MATCH((CUADRO!N$4&amp;$E203),'Hoja de Trabajo para listado'!$BC$151:$CB$151,0)),0)+IFERROR(INDEX('Hoja de Trabajo para listado'!$DE$153:$DG$274,MATCH($A203,'Hoja de Trabajo para listado'!$DE$153:$DE$1048576,0),MATCH((CUADRO!N$4&amp;$E203),'Hoja de Trabajo para listado'!$DE$151:$DG$151,0)),0)+IFERROR(INDEX('Hoja de Trabajo para listado'!$CD$155:$DC$1048576,MATCH($A203,'Hoja de Trabajo para listado'!$CD$155:$CD$1048576,0),MATCH((CUADRO!N$4&amp;$E203),'Hoja de Trabajo para listado'!$CD$151:$DC$151,0)),0)</f>
        <v>210230188</v>
      </c>
      <c r="O203" s="241">
        <f ca="1">+IFERROR(INDEX('Hoja de Trabajo para listado'!$A$155:$Z$1048576,MATCH($A203,'Hoja de Trabajo para listado'!$A$155:$A$1048576,0),MATCH((CUADRO!O$4&amp;$E203),'Hoja de Trabajo para listado'!$A$151:$Z$151,0)),0)+IFERROR(INDEX('Hoja de Trabajo para listado'!$AB$155:$BA$1048576,MATCH($A203,'Hoja de Trabajo para listado'!$AB$155:$AB$1048576,0),MATCH((CUADRO!O$4&amp;$E203),'Hoja de Trabajo para listado'!$AB$151:$BA$151,0)),0)+IFERROR(INDEX('Hoja de Trabajo para listado'!$BC$155:$CB$1048576,MATCH($A203,'Hoja de Trabajo para listado'!$BC$155:$BC$1048576,0),MATCH((CUADRO!O$4&amp;$E203),'Hoja de Trabajo para listado'!$BC$151:$CB$151,0)),0)+IFERROR(INDEX('Hoja de Trabajo para listado'!$DE$153:$DG$274,MATCH($A203,'Hoja de Trabajo para listado'!$DE$153:$DE$1048576,0),MATCH((CUADRO!O$4&amp;$E203),'Hoja de Trabajo para listado'!$DE$151:$DG$151,0)),0)+IFERROR(INDEX('Hoja de Trabajo para listado'!$CD$155:$DC$1048576,MATCH($A203,'Hoja de Trabajo para listado'!$CD$155:$CD$1048576,0),MATCH((CUADRO!O$4&amp;$E203),'Hoja de Trabajo para listado'!$CD$151:$DC$151,0)),0)</f>
        <v>59906510.649999999</v>
      </c>
      <c r="P203" s="241">
        <f ca="1">+IFERROR(INDEX('Hoja de Trabajo para listado'!$A$155:$Z$1048576,MATCH($A203,'Hoja de Trabajo para listado'!$A$155:$A$1048576,0),MATCH((CUADRO!P$4&amp;$E203),'Hoja de Trabajo para listado'!$A$151:$Z$151,0)),0)+IFERROR(INDEX('Hoja de Trabajo para listado'!$AB$155:$BA$1048576,MATCH($A203,'Hoja de Trabajo para listado'!$AB$155:$AB$1048576,0),MATCH((CUADRO!P$4&amp;$E203),'Hoja de Trabajo para listado'!$AB$151:$BA$151,0)),0)+IFERROR(INDEX('Hoja de Trabajo para listado'!$BC$155:$CB$1048576,MATCH($A203,'Hoja de Trabajo para listado'!$BC$155:$BC$1048576,0),MATCH((CUADRO!P$4&amp;$E203),'Hoja de Trabajo para listado'!$BC$151:$CB$151,0)),0)+IFERROR(INDEX('Hoja de Trabajo para listado'!$DE$153:$DG$274,MATCH($A203,'Hoja de Trabajo para listado'!$DE$153:$DE$1048576,0),MATCH((CUADRO!P$4&amp;$E203),'Hoja de Trabajo para listado'!$DE$151:$DG$151,0)),0)+IFERROR(INDEX('Hoja de Trabajo para listado'!$CD$155:$DC$1048576,MATCH($A203,'Hoja de Trabajo para listado'!$CD$155:$CD$1048576,0),MATCH((CUADRO!P$4&amp;$E203),'Hoja de Trabajo para listado'!$CD$151:$DC$151,0)),0)</f>
        <v>27630041.276600003</v>
      </c>
      <c r="Q203" s="241">
        <f ca="1">+IFERROR(INDEX('Hoja de Trabajo para listado'!$A$155:$Z$1048576,MATCH($A203,'Hoja de Trabajo para listado'!$A$155:$A$1048576,0),MATCH((CUADRO!Q$4&amp;$E203),'Hoja de Trabajo para listado'!$A$151:$Z$151,0)),0)+IFERROR(INDEX('Hoja de Trabajo para listado'!$AB$155:$BA$1048576,MATCH($A203,'Hoja de Trabajo para listado'!$AB$155:$AB$1048576,0),MATCH((CUADRO!Q$4&amp;$E203),'Hoja de Trabajo para listado'!$AB$151:$BA$151,0)),0)+IFERROR(INDEX('Hoja de Trabajo para listado'!$BC$155:$CB$1048576,MATCH($A203,'Hoja de Trabajo para listado'!$BC$155:$BC$1048576,0),MATCH((CUADRO!Q$4&amp;$E203),'Hoja de Trabajo para listado'!$BC$151:$CB$151,0)),0)+IFERROR(INDEX('Hoja de Trabajo para listado'!$DE$153:$DG$274,MATCH($A203,'Hoja de Trabajo para listado'!$DE$153:$DE$1048576,0),MATCH((CUADRO!Q$4&amp;$E203),'Hoja de Trabajo para listado'!$DE$151:$DG$151,0)),0)+IFERROR(INDEX('Hoja de Trabajo para listado'!$CD$155:$DC$1048576,MATCH($A203,'Hoja de Trabajo para listado'!$CD$155:$CD$1048576,0),MATCH((CUADRO!Q$4&amp;$E203),'Hoja de Trabajo para listado'!$CD$151:$DC$151,0)),0)</f>
        <v>0</v>
      </c>
      <c r="R203" s="241">
        <f t="shared" ca="1" si="9"/>
        <v>335478739.49659997</v>
      </c>
      <c r="S203" s="241"/>
      <c r="T203" s="241">
        <f ca="1">+T204</f>
        <v>741175205.61660004</v>
      </c>
      <c r="U203" s="240">
        <f t="shared" si="10"/>
        <v>1</v>
      </c>
      <c r="V203" s="327" t="str">
        <f>+VLOOKUP(A203,bd_lista!$A$3:$E$592,5,FALSE)</f>
        <v>Instituciones Descentralizadas</v>
      </c>
      <c r="W203" s="397" t="str">
        <f>+V203</f>
        <v>Instituciones Descentralizadas</v>
      </c>
      <c r="X203" s="240">
        <f>+VLOOKUP(A203,[4]Sheet1!$A$13:$D$744,4,FALSE)</f>
        <v>81</v>
      </c>
      <c r="Y203" s="240" t="str">
        <f>+VLOOKUP(X203,bd_lista!$A$3:$C$592,3,FALSE)</f>
        <v>Ministerio de Obras Públicas, Servicios y Vivienda</v>
      </c>
      <c r="Z203" s="290">
        <f>+X203</f>
        <v>81</v>
      </c>
      <c r="AA203" s="315" t="str">
        <f>+Y203</f>
        <v>Ministerio de Obras Públicas, Servicios y Vivienda</v>
      </c>
    </row>
    <row r="204" spans="1:27" ht="15" customHeight="1">
      <c r="A204" s="378">
        <v>291</v>
      </c>
      <c r="B204" s="394"/>
      <c r="C204" s="327" t="str">
        <f>+VLOOKUP(A204,bd_lista!$A$3:$C$592,3,FALSE)</f>
        <v>Administradora Boliviana de Carreteras</v>
      </c>
      <c r="D204" s="396"/>
      <c r="E204" s="327" t="s">
        <v>1304</v>
      </c>
      <c r="F204" s="243">
        <f ca="1">+IFERROR(INDEX('Hoja de Trabajo para listado'!$A$155:$Z$1048576,MATCH($A204,'Hoja de Trabajo para listado'!$A$155:$A$1048576,0),MATCH((CUADRO!F$4&amp;$E204),'Hoja de Trabajo para listado'!$A$151:$Z$151,0)),0)+IFERROR(INDEX('Hoja de Trabajo para listado'!$AB$155:$BA$1048576,MATCH($A204,'Hoja de Trabajo para listado'!$AB$155:$AB$1048576,0),MATCH((CUADRO!F$4&amp;$E204),'Hoja de Trabajo para listado'!$AB$151:$BA$151,0)),0)+IFERROR(INDEX('Hoja de Trabajo para listado'!$BC$155:$CB$1048576,MATCH($A204,'Hoja de Trabajo para listado'!$BC$155:$BC$1048576,0),MATCH((CUADRO!F$4&amp;$E204),'Hoja de Trabajo para listado'!$BC$151:$CB$151,0)),0)+IFERROR(INDEX('Hoja de Trabajo para listado'!$DE$153:$DG$274,MATCH($A204,'Hoja de Trabajo para listado'!$DE$153:$DE$1048576,0),MATCH((CUADRO!F$4&amp;$E204),'Hoja de Trabajo para listado'!$DE$151:$DG$151,0)),0)+IFERROR(INDEX('Hoja de Trabajo para listado'!$CD$155:$DC$1048576,MATCH($A204,'Hoja de Trabajo para listado'!$CD$155:$CD$1048576,0),MATCH((CUADRO!F$4&amp;$E204),'Hoja de Trabajo para listado'!$CD$151:$DC$151,0)),0)</f>
        <v>75364975.000000015</v>
      </c>
      <c r="G204" s="243">
        <f ca="1">+IFERROR(INDEX('Hoja de Trabajo para listado'!$A$155:$Z$1048576,MATCH($A204,'Hoja de Trabajo para listado'!$A$155:$A$1048576,0),MATCH((CUADRO!G$4&amp;$E204),'Hoja de Trabajo para listado'!$A$151:$Z$151,0)),0)+IFERROR(INDEX('Hoja de Trabajo para listado'!$AB$155:$BA$1048576,MATCH($A204,'Hoja de Trabajo para listado'!$AB$155:$AB$1048576,0),MATCH((CUADRO!G$4&amp;$E204),'Hoja de Trabajo para listado'!$AB$151:$BA$151,0)),0)+IFERROR(INDEX('Hoja de Trabajo para listado'!$BC$155:$CB$1048576,MATCH($A204,'Hoja de Trabajo para listado'!$BC$155:$BC$1048576,0),MATCH((CUADRO!G$4&amp;$E204),'Hoja de Trabajo para listado'!$BC$151:$CB$151,0)),0)+IFERROR(INDEX('Hoja de Trabajo para listado'!$DE$153:$DG$274,MATCH($A204,'Hoja de Trabajo para listado'!$DE$153:$DE$1048576,0),MATCH((CUADRO!G$4&amp;$E204),'Hoja de Trabajo para listado'!$DE$151:$DG$151,0)),0)+IFERROR(INDEX('Hoja de Trabajo para listado'!$CD$155:$DC$1048576,MATCH($A204,'Hoja de Trabajo para listado'!$CD$155:$CD$1048576,0),MATCH((CUADRO!G$4&amp;$E204),'Hoja de Trabajo para listado'!$CD$151:$DC$151,0)),0)</f>
        <v>0</v>
      </c>
      <c r="H204" s="243">
        <f ca="1">+IFERROR(INDEX('Hoja de Trabajo para listado'!$A$155:$Z$1048576,MATCH($A204,'Hoja de Trabajo para listado'!$A$155:$A$1048576,0),MATCH((CUADRO!H$4&amp;$E204),'Hoja de Trabajo para listado'!$A$151:$Z$151,0)),0)+IFERROR(INDEX('Hoja de Trabajo para listado'!$AB$155:$BA$1048576,MATCH($A204,'Hoja de Trabajo para listado'!$AB$155:$AB$1048576,0),MATCH((CUADRO!H$4&amp;$E204),'Hoja de Trabajo para listado'!$AB$151:$BA$151,0)),0)+IFERROR(INDEX('Hoja de Trabajo para listado'!$BC$155:$CB$1048576,MATCH($A204,'Hoja de Trabajo para listado'!$BC$155:$BC$1048576,0),MATCH((CUADRO!H$4&amp;$E204),'Hoja de Trabajo para listado'!$BC$151:$CB$151,0)),0)+IFERROR(INDEX('Hoja de Trabajo para listado'!$DE$153:$DG$274,MATCH($A204,'Hoja de Trabajo para listado'!$DE$153:$DE$1048576,0),MATCH((CUADRO!H$4&amp;$E204),'Hoja de Trabajo para listado'!$DE$151:$DG$151,0)),0)+IFERROR(INDEX('Hoja de Trabajo para listado'!$CD$155:$DC$1048576,MATCH($A204,'Hoja de Trabajo para listado'!$CD$155:$CD$1048576,0),MATCH((CUADRO!H$4&amp;$E204),'Hoja de Trabajo para listado'!$CD$151:$DC$151,0)),0)</f>
        <v>0</v>
      </c>
      <c r="I204" s="243">
        <f ca="1">+IFERROR(INDEX('Hoja de Trabajo para listado'!$A$155:$Z$1048576,MATCH($A204,'Hoja de Trabajo para listado'!$A$155:$A$1048576,0),MATCH((CUADRO!I$4&amp;$E204),'Hoja de Trabajo para listado'!$A$151:$Z$151,0)),0)+IFERROR(INDEX('Hoja de Trabajo para listado'!$AB$155:$BA$1048576,MATCH($A204,'Hoja de Trabajo para listado'!$AB$155:$AB$1048576,0),MATCH((CUADRO!I$4&amp;$E204),'Hoja de Trabajo para listado'!$AB$151:$BA$151,0)),0)+IFERROR(INDEX('Hoja de Trabajo para listado'!$BC$155:$CB$1048576,MATCH($A204,'Hoja de Trabajo para listado'!$BC$155:$BC$1048576,0),MATCH((CUADRO!I$4&amp;$E204),'Hoja de Trabajo para listado'!$BC$151:$CB$151,0)),0)+IFERROR(INDEX('Hoja de Trabajo para listado'!$DE$153:$DG$274,MATCH($A204,'Hoja de Trabajo para listado'!$DE$153:$DE$1048576,0),MATCH((CUADRO!I$4&amp;$E204),'Hoja de Trabajo para listado'!$DE$151:$DG$151,0)),0)+IFERROR(INDEX('Hoja de Trabajo para listado'!$CD$155:$DC$1048576,MATCH($A204,'Hoja de Trabajo para listado'!$CD$155:$CD$1048576,0),MATCH((CUADRO!I$4&amp;$E204),'Hoja de Trabajo para listado'!$CD$151:$DC$151,0)),0)</f>
        <v>0</v>
      </c>
      <c r="J204" s="243">
        <f ca="1">+IFERROR(INDEX('Hoja de Trabajo para listado'!$A$155:$Z$1048576,MATCH($A204,'Hoja de Trabajo para listado'!$A$155:$A$1048576,0),MATCH((CUADRO!J$4&amp;$E204),'Hoja de Trabajo para listado'!$A$151:$Z$151,0)),0)+IFERROR(INDEX('Hoja de Trabajo para listado'!$AB$155:$BA$1048576,MATCH($A204,'Hoja de Trabajo para listado'!$AB$155:$AB$1048576,0),MATCH((CUADRO!J$4&amp;$E204),'Hoja de Trabajo para listado'!$AB$151:$BA$151,0)),0)+IFERROR(INDEX('Hoja de Trabajo para listado'!$BC$155:$CB$1048576,MATCH($A204,'Hoja de Trabajo para listado'!$BC$155:$BC$1048576,0),MATCH((CUADRO!J$4&amp;$E204),'Hoja de Trabajo para listado'!$BC$151:$CB$151,0)),0)+IFERROR(INDEX('Hoja de Trabajo para listado'!$DE$153:$DG$274,MATCH($A204,'Hoja de Trabajo para listado'!$DE$153:$DE$1048576,0),MATCH((CUADRO!J$4&amp;$E204),'Hoja de Trabajo para listado'!$DE$151:$DG$151,0)),0)+IFERROR(INDEX('Hoja de Trabajo para listado'!$CD$155:$DC$1048576,MATCH($A204,'Hoja de Trabajo para listado'!$CD$155:$CD$1048576,0),MATCH((CUADRO!J$4&amp;$E204),'Hoja de Trabajo para listado'!$CD$151:$DC$151,0)),0)</f>
        <v>3407</v>
      </c>
      <c r="K204" s="243">
        <f ca="1">+IFERROR(INDEX('Hoja de Trabajo para listado'!$A$155:$Z$1048576,MATCH($A204,'Hoja de Trabajo para listado'!$A$155:$A$1048576,0),MATCH((CUADRO!K$4&amp;$E204),'Hoja de Trabajo para listado'!$A$151:$Z$151,0)),0)+IFERROR(INDEX('Hoja de Trabajo para listado'!$AB$155:$BA$1048576,MATCH($A204,'Hoja de Trabajo para listado'!$AB$155:$AB$1048576,0),MATCH((CUADRO!K$4&amp;$E204),'Hoja de Trabajo para listado'!$AB$151:$BA$151,0)),0)+IFERROR(INDEX('Hoja de Trabajo para listado'!$BC$155:$CB$1048576,MATCH($A204,'Hoja de Trabajo para listado'!$BC$155:$BC$1048576,0),MATCH((CUADRO!K$4&amp;$E204),'Hoja de Trabajo para listado'!$BC$151:$CB$151,0)),0)+IFERROR(INDEX('Hoja de Trabajo para listado'!$DE$153:$DG$274,MATCH($A204,'Hoja de Trabajo para listado'!$DE$153:$DE$1048576,0),MATCH((CUADRO!K$4&amp;$E204),'Hoja de Trabajo para listado'!$DE$151:$DG$151,0)),0)+IFERROR(INDEX('Hoja de Trabajo para listado'!$CD$155:$DC$1048576,MATCH($A204,'Hoja de Trabajo para listado'!$CD$155:$CD$1048576,0),MATCH((CUADRO!K$4&amp;$E204),'Hoja de Trabajo para listado'!$CD$151:$DC$151,0)),0)</f>
        <v>0</v>
      </c>
      <c r="L204" s="243">
        <f ca="1">+IFERROR(INDEX('Hoja de Trabajo para listado'!$A$155:$Z$1048576,MATCH($A204,'Hoja de Trabajo para listado'!$A$155:$A$1048576,0),MATCH((CUADRO!L$4&amp;$E204),'Hoja de Trabajo para listado'!$A$151:$Z$151,0)),0)+IFERROR(INDEX('Hoja de Trabajo para listado'!$AB$155:$BA$1048576,MATCH($A204,'Hoja de Trabajo para listado'!$AB$155:$AB$1048576,0),MATCH((CUADRO!L$4&amp;$E204),'Hoja de Trabajo para listado'!$AB$151:$BA$151,0)),0)+IFERROR(INDEX('Hoja de Trabajo para listado'!$BC$155:$CB$1048576,MATCH($A204,'Hoja de Trabajo para listado'!$BC$155:$BC$1048576,0),MATCH((CUADRO!L$4&amp;$E204),'Hoja de Trabajo para listado'!$BC$151:$CB$151,0)),0)+IFERROR(INDEX('Hoja de Trabajo para listado'!$DE$153:$DG$274,MATCH($A204,'Hoja de Trabajo para listado'!$DE$153:$DE$1048576,0),MATCH((CUADRO!L$4&amp;$E204),'Hoja de Trabajo para listado'!$DE$151:$DG$151,0)),0)+IFERROR(INDEX('Hoja de Trabajo para listado'!$CD$155:$DC$1048576,MATCH($A204,'Hoja de Trabajo para listado'!$CD$155:$CD$1048576,0),MATCH((CUADRO!L$4&amp;$E204),'Hoja de Trabajo para listado'!$CD$151:$DC$151,0)),0)</f>
        <v>0</v>
      </c>
      <c r="M204" s="243">
        <f ca="1">+IFERROR(INDEX('Hoja de Trabajo para listado'!$A$155:$Z$1048576,MATCH($A204,'Hoja de Trabajo para listado'!$A$155:$A$1048576,0),MATCH((CUADRO!M$4&amp;$E204),'Hoja de Trabajo para listado'!$A$151:$Z$151,0)),0)+IFERROR(INDEX('Hoja de Trabajo para listado'!$AB$155:$BA$1048576,MATCH($A204,'Hoja de Trabajo para listado'!$AB$155:$AB$1048576,0),MATCH((CUADRO!M$4&amp;$E204),'Hoja de Trabajo para listado'!$AB$151:$BA$151,0)),0)+IFERROR(INDEX('Hoja de Trabajo para listado'!$BC$155:$CB$1048576,MATCH($A204,'Hoja de Trabajo para listado'!$BC$155:$BC$1048576,0),MATCH((CUADRO!M$4&amp;$E204),'Hoja de Trabajo para listado'!$BC$151:$CB$151,0)),0)+IFERROR(INDEX('Hoja de Trabajo para listado'!$DE$153:$DG$274,MATCH($A204,'Hoja de Trabajo para listado'!$DE$153:$DE$1048576,0),MATCH((CUADRO!M$4&amp;$E204),'Hoja de Trabajo para listado'!$DE$151:$DG$151,0)),0)+IFERROR(INDEX('Hoja de Trabajo para listado'!$CD$155:$DC$1048576,MATCH($A204,'Hoja de Trabajo para listado'!$CD$155:$CD$1048576,0),MATCH((CUADRO!M$4&amp;$E204),'Hoja de Trabajo para listado'!$CD$151:$DC$151,0)),0)</f>
        <v>27440000</v>
      </c>
      <c r="N204" s="243">
        <f ca="1">+IFERROR(INDEX('Hoja de Trabajo para listado'!$A$155:$Z$1048576,MATCH($A204,'Hoja de Trabajo para listado'!$A$155:$A$1048576,0),MATCH((CUADRO!N$4&amp;$E204),'Hoja de Trabajo para listado'!$A$151:$Z$151,0)),0)+IFERROR(INDEX('Hoja de Trabajo para listado'!$AB$155:$BA$1048576,MATCH($A204,'Hoja de Trabajo para listado'!$AB$155:$AB$1048576,0),MATCH((CUADRO!N$4&amp;$E204),'Hoja de Trabajo para listado'!$AB$151:$BA$151,0)),0)+IFERROR(INDEX('Hoja de Trabajo para listado'!$BC$155:$CB$1048576,MATCH($A204,'Hoja de Trabajo para listado'!$BC$155:$BC$1048576,0),MATCH((CUADRO!N$4&amp;$E204),'Hoja de Trabajo para listado'!$BC$151:$CB$151,0)),0)+IFERROR(INDEX('Hoja de Trabajo para listado'!$DE$153:$DG$274,MATCH($A204,'Hoja de Trabajo para listado'!$DE$153:$DE$1048576,0),MATCH((CUADRO!N$4&amp;$E204),'Hoja de Trabajo para listado'!$DE$151:$DG$151,0)),0)+IFERROR(INDEX('Hoja de Trabajo para listado'!$CD$155:$DC$1048576,MATCH($A204,'Hoja de Trabajo para listado'!$CD$155:$CD$1048576,0),MATCH((CUADRO!N$4&amp;$E204),'Hoja de Trabajo para listado'!$CD$151:$DC$151,0)),0)</f>
        <v>210230188</v>
      </c>
      <c r="O204" s="243">
        <f ca="1">+IFERROR(INDEX('Hoja de Trabajo para listado'!$A$155:$Z$1048576,MATCH($A204,'Hoja de Trabajo para listado'!$A$155:$A$1048576,0),MATCH((CUADRO!O$4&amp;$E204),'Hoja de Trabajo para listado'!$A$151:$Z$151,0)),0)+IFERROR(INDEX('Hoja de Trabajo para listado'!$AB$155:$BA$1048576,MATCH($A204,'Hoja de Trabajo para listado'!$AB$155:$AB$1048576,0),MATCH((CUADRO!O$4&amp;$E204),'Hoja de Trabajo para listado'!$AB$151:$BA$151,0)),0)+IFERROR(INDEX('Hoja de Trabajo para listado'!$BC$155:$CB$1048576,MATCH($A204,'Hoja de Trabajo para listado'!$BC$155:$BC$1048576,0),MATCH((CUADRO!O$4&amp;$E204),'Hoja de Trabajo para listado'!$BC$151:$CB$151,0)),0)+IFERROR(INDEX('Hoja de Trabajo para listado'!$DE$153:$DG$274,MATCH($A204,'Hoja de Trabajo para listado'!$DE$153:$DE$1048576,0),MATCH((CUADRO!O$4&amp;$E204),'Hoja de Trabajo para listado'!$DE$151:$DG$151,0)),0)+IFERROR(INDEX('Hoja de Trabajo para listado'!$CD$155:$DC$1048576,MATCH($A204,'Hoja de Trabajo para listado'!$CD$155:$CD$1048576,0),MATCH((CUADRO!O$4&amp;$E204),'Hoja de Trabajo para listado'!$CD$151:$DC$151,0)),0)</f>
        <v>58074488.920000002</v>
      </c>
      <c r="P204" s="243">
        <f ca="1">+IFERROR(INDEX('Hoja de Trabajo para listado'!$A$155:$Z$1048576,MATCH($A204,'Hoja de Trabajo para listado'!$A$155:$A$1048576,0),MATCH((CUADRO!P$4&amp;$E204),'Hoja de Trabajo para listado'!$A$151:$Z$151,0)),0)+IFERROR(INDEX('Hoja de Trabajo para listado'!$AB$155:$BA$1048576,MATCH($A204,'Hoja de Trabajo para listado'!$AB$155:$AB$1048576,0),MATCH((CUADRO!P$4&amp;$E204),'Hoja de Trabajo para listado'!$AB$151:$BA$151,0)),0)+IFERROR(INDEX('Hoja de Trabajo para listado'!$BC$155:$CB$1048576,MATCH($A204,'Hoja de Trabajo para listado'!$BC$155:$BC$1048576,0),MATCH((CUADRO!P$4&amp;$E204),'Hoja de Trabajo para listado'!$BC$151:$CB$151,0)),0)+IFERROR(INDEX('Hoja de Trabajo para listado'!$DE$153:$DG$274,MATCH($A204,'Hoja de Trabajo para listado'!$DE$153:$DE$1048576,0),MATCH((CUADRO!P$4&amp;$E204),'Hoja de Trabajo para listado'!$DE$151:$DG$151,0)),0)+IFERROR(INDEX('Hoja de Trabajo para listado'!$CD$155:$DC$1048576,MATCH($A204,'Hoja de Trabajo para listado'!$CD$155:$CD$1048576,0),MATCH((CUADRO!P$4&amp;$E204),'Hoja de Trabajo para listado'!$CD$151:$DC$151,0)),0)</f>
        <v>34583407.200000003</v>
      </c>
      <c r="Q204" s="243">
        <f ca="1">+IFERROR(INDEX('Hoja de Trabajo para listado'!$A$155:$Z$1048576,MATCH($A204,'Hoja de Trabajo para listado'!$A$155:$A$1048576,0),MATCH((CUADRO!Q$4&amp;$E204),'Hoja de Trabajo para listado'!$A$151:$Z$151,0)),0)+IFERROR(INDEX('Hoja de Trabajo para listado'!$AB$155:$BA$1048576,MATCH($A204,'Hoja de Trabajo para listado'!$AB$155:$AB$1048576,0),MATCH((CUADRO!Q$4&amp;$E204),'Hoja de Trabajo para listado'!$AB$151:$BA$151,0)),0)+IFERROR(INDEX('Hoja de Trabajo para listado'!$BC$155:$CB$1048576,MATCH($A204,'Hoja de Trabajo para listado'!$BC$155:$BC$1048576,0),MATCH((CUADRO!Q$4&amp;$E204),'Hoja de Trabajo para listado'!$BC$151:$CB$151,0)),0)+IFERROR(INDEX('Hoja de Trabajo para listado'!$DE$153:$DG$274,MATCH($A204,'Hoja de Trabajo para listado'!$DE$153:$DE$1048576,0),MATCH((CUADRO!Q$4&amp;$E204),'Hoja de Trabajo para listado'!$DE$151:$DG$151,0)),0)+IFERROR(INDEX('Hoja de Trabajo para listado'!$CD$155:$DC$1048576,MATCH($A204,'Hoja de Trabajo para listado'!$CD$155:$CD$1048576,0),MATCH((CUADRO!Q$4&amp;$E204),'Hoja de Trabajo para listado'!$CD$151:$DC$151,0)),0)</f>
        <v>0</v>
      </c>
      <c r="R204" s="243">
        <f t="shared" ca="1" si="9"/>
        <v>405696466.12</v>
      </c>
      <c r="S204" s="243">
        <f ca="1">+R203+R204</f>
        <v>741175205.61660004</v>
      </c>
      <c r="T204" s="243">
        <f ca="1">+S204</f>
        <v>741175205.61660004</v>
      </c>
      <c r="U204" s="242">
        <f t="shared" si="10"/>
        <v>2</v>
      </c>
      <c r="V204" s="327" t="str">
        <f>+VLOOKUP(A204,bd_lista!$A$3:$E$592,5,FALSE)</f>
        <v>Instituciones Descentralizadas</v>
      </c>
      <c r="W204" s="398"/>
      <c r="X204" s="240">
        <f>+VLOOKUP(A204,[4]Sheet1!$A$13:$D$744,4,FALSE)</f>
        <v>81</v>
      </c>
      <c r="Y204" s="240" t="str">
        <f>+VLOOKUP(X204,bd_lista!$A$3:$C$592,3,FALSE)</f>
        <v>Ministerio de Obras Públicas, Servicios y Vivienda</v>
      </c>
      <c r="Z204" s="288"/>
      <c r="AA204" s="317"/>
    </row>
    <row r="205" spans="1:27" ht="15" customHeight="1">
      <c r="A205" s="379">
        <v>292</v>
      </c>
      <c r="B205" s="393">
        <f>+A205</f>
        <v>292</v>
      </c>
      <c r="C205" s="245" t="str">
        <f>+VLOOKUP(A205,bd_lista!$A$3:$C$592,3,FALSE)</f>
        <v>Vías Bolivia</v>
      </c>
      <c r="D205" s="395" t="str">
        <f>+C205</f>
        <v>Vías Bolivia</v>
      </c>
      <c r="E205" s="245" t="s">
        <v>1303</v>
      </c>
      <c r="F205" s="241">
        <f ca="1">+IFERROR(INDEX('Hoja de Trabajo para listado'!$A$155:$Z$1048576,MATCH($A205,'Hoja de Trabajo para listado'!$A$155:$A$1048576,0),MATCH((CUADRO!F$4&amp;$E205),'Hoja de Trabajo para listado'!$A$151:$Z$151,0)),0)+IFERROR(INDEX('Hoja de Trabajo para listado'!$AB$155:$BA$1048576,MATCH($A205,'Hoja de Trabajo para listado'!$AB$155:$AB$1048576,0),MATCH((CUADRO!F$4&amp;$E205),'Hoja de Trabajo para listado'!$AB$151:$BA$151,0)),0)+IFERROR(INDEX('Hoja de Trabajo para listado'!$BC$155:$CB$1048576,MATCH($A205,'Hoja de Trabajo para listado'!$BC$155:$BC$1048576,0),MATCH((CUADRO!F$4&amp;$E205),'Hoja de Trabajo para listado'!$BC$151:$CB$151,0)),0)+IFERROR(INDEX('Hoja de Trabajo para listado'!$DE$153:$DG$274,MATCH($A205,'Hoja de Trabajo para listado'!$DE$153:$DE$1048576,0),MATCH((CUADRO!F$4&amp;$E205),'Hoja de Trabajo para listado'!$DE$151:$DG$151,0)),0)+IFERROR(INDEX('Hoja de Trabajo para listado'!$CD$155:$DC$1048576,MATCH($A205,'Hoja de Trabajo para listado'!$CD$155:$CD$1048576,0),MATCH((CUADRO!F$4&amp;$E205),'Hoja de Trabajo para listado'!$CD$151:$DC$151,0)),0)</f>
        <v>0</v>
      </c>
      <c r="G205" s="241">
        <f ca="1">+IFERROR(INDEX('Hoja de Trabajo para listado'!$A$155:$Z$1048576,MATCH($A205,'Hoja de Trabajo para listado'!$A$155:$A$1048576,0),MATCH((CUADRO!G$4&amp;$E205),'Hoja de Trabajo para listado'!$A$151:$Z$151,0)),0)+IFERROR(INDEX('Hoja de Trabajo para listado'!$AB$155:$BA$1048576,MATCH($A205,'Hoja de Trabajo para listado'!$AB$155:$AB$1048576,0),MATCH((CUADRO!G$4&amp;$E205),'Hoja de Trabajo para listado'!$AB$151:$BA$151,0)),0)+IFERROR(INDEX('Hoja de Trabajo para listado'!$BC$155:$CB$1048576,MATCH($A205,'Hoja de Trabajo para listado'!$BC$155:$BC$1048576,0),MATCH((CUADRO!G$4&amp;$E205),'Hoja de Trabajo para listado'!$BC$151:$CB$151,0)),0)+IFERROR(INDEX('Hoja de Trabajo para listado'!$DE$153:$DG$274,MATCH($A205,'Hoja de Trabajo para listado'!$DE$153:$DE$1048576,0),MATCH((CUADRO!G$4&amp;$E205),'Hoja de Trabajo para listado'!$DE$151:$DG$151,0)),0)+IFERROR(INDEX('Hoja de Trabajo para listado'!$CD$155:$DC$1048576,MATCH($A205,'Hoja de Trabajo para listado'!$CD$155:$CD$1048576,0),MATCH((CUADRO!G$4&amp;$E205),'Hoja de Trabajo para listado'!$CD$151:$DC$151,0)),0)</f>
        <v>0</v>
      </c>
      <c r="H205" s="241">
        <f ca="1">+IFERROR(INDEX('Hoja de Trabajo para listado'!$A$155:$Z$1048576,MATCH($A205,'Hoja de Trabajo para listado'!$A$155:$A$1048576,0),MATCH((CUADRO!H$4&amp;$E205),'Hoja de Trabajo para listado'!$A$151:$Z$151,0)),0)+IFERROR(INDEX('Hoja de Trabajo para listado'!$AB$155:$BA$1048576,MATCH($A205,'Hoja de Trabajo para listado'!$AB$155:$AB$1048576,0),MATCH((CUADRO!H$4&amp;$E205),'Hoja de Trabajo para listado'!$AB$151:$BA$151,0)),0)+IFERROR(INDEX('Hoja de Trabajo para listado'!$BC$155:$CB$1048576,MATCH($A205,'Hoja de Trabajo para listado'!$BC$155:$BC$1048576,0),MATCH((CUADRO!H$4&amp;$E205),'Hoja de Trabajo para listado'!$BC$151:$CB$151,0)),0)+IFERROR(INDEX('Hoja de Trabajo para listado'!$DE$153:$DG$274,MATCH($A205,'Hoja de Trabajo para listado'!$DE$153:$DE$1048576,0),MATCH((CUADRO!H$4&amp;$E205),'Hoja de Trabajo para listado'!$DE$151:$DG$151,0)),0)+IFERROR(INDEX('Hoja de Trabajo para listado'!$CD$155:$DC$1048576,MATCH($A205,'Hoja de Trabajo para listado'!$CD$155:$CD$1048576,0),MATCH((CUADRO!H$4&amp;$E205),'Hoja de Trabajo para listado'!$CD$151:$DC$151,0)),0)</f>
        <v>0</v>
      </c>
      <c r="I205" s="241">
        <f ca="1">+IFERROR(INDEX('Hoja de Trabajo para listado'!$A$155:$Z$1048576,MATCH($A205,'Hoja de Trabajo para listado'!$A$155:$A$1048576,0),MATCH((CUADRO!I$4&amp;$E205),'Hoja de Trabajo para listado'!$A$151:$Z$151,0)),0)+IFERROR(INDEX('Hoja de Trabajo para listado'!$AB$155:$BA$1048576,MATCH($A205,'Hoja de Trabajo para listado'!$AB$155:$AB$1048576,0),MATCH((CUADRO!I$4&amp;$E205),'Hoja de Trabajo para listado'!$AB$151:$BA$151,0)),0)+IFERROR(INDEX('Hoja de Trabajo para listado'!$BC$155:$CB$1048576,MATCH($A205,'Hoja de Trabajo para listado'!$BC$155:$BC$1048576,0),MATCH((CUADRO!I$4&amp;$E205),'Hoja de Trabajo para listado'!$BC$151:$CB$151,0)),0)+IFERROR(INDEX('Hoja de Trabajo para listado'!$DE$153:$DG$274,MATCH($A205,'Hoja de Trabajo para listado'!$DE$153:$DE$1048576,0),MATCH((CUADRO!I$4&amp;$E205),'Hoja de Trabajo para listado'!$DE$151:$DG$151,0)),0)+IFERROR(INDEX('Hoja de Trabajo para listado'!$CD$155:$DC$1048576,MATCH($A205,'Hoja de Trabajo para listado'!$CD$155:$CD$1048576,0),MATCH((CUADRO!I$4&amp;$E205),'Hoja de Trabajo para listado'!$CD$151:$DC$151,0)),0)</f>
        <v>0</v>
      </c>
      <c r="J205" s="241">
        <f ca="1">+IFERROR(INDEX('Hoja de Trabajo para listado'!$A$155:$Z$1048576,MATCH($A205,'Hoja de Trabajo para listado'!$A$155:$A$1048576,0),MATCH((CUADRO!J$4&amp;$E205),'Hoja de Trabajo para listado'!$A$151:$Z$151,0)),0)+IFERROR(INDEX('Hoja de Trabajo para listado'!$AB$155:$BA$1048576,MATCH($A205,'Hoja de Trabajo para listado'!$AB$155:$AB$1048576,0),MATCH((CUADRO!J$4&amp;$E205),'Hoja de Trabajo para listado'!$AB$151:$BA$151,0)),0)+IFERROR(INDEX('Hoja de Trabajo para listado'!$BC$155:$CB$1048576,MATCH($A205,'Hoja de Trabajo para listado'!$BC$155:$BC$1048576,0),MATCH((CUADRO!J$4&amp;$E205),'Hoja de Trabajo para listado'!$BC$151:$CB$151,0)),0)+IFERROR(INDEX('Hoja de Trabajo para listado'!$DE$153:$DG$274,MATCH($A205,'Hoja de Trabajo para listado'!$DE$153:$DE$1048576,0),MATCH((CUADRO!J$4&amp;$E205),'Hoja de Trabajo para listado'!$DE$151:$DG$151,0)),0)+IFERROR(INDEX('Hoja de Trabajo para listado'!$CD$155:$DC$1048576,MATCH($A205,'Hoja de Trabajo para listado'!$CD$155:$CD$1048576,0),MATCH((CUADRO!J$4&amp;$E205),'Hoja de Trabajo para listado'!$CD$151:$DC$151,0)),0)</f>
        <v>0</v>
      </c>
      <c r="K205" s="241">
        <f ca="1">+IFERROR(INDEX('Hoja de Trabajo para listado'!$A$155:$Z$1048576,MATCH($A205,'Hoja de Trabajo para listado'!$A$155:$A$1048576,0),MATCH((CUADRO!K$4&amp;$E205),'Hoja de Trabajo para listado'!$A$151:$Z$151,0)),0)+IFERROR(INDEX('Hoja de Trabajo para listado'!$AB$155:$BA$1048576,MATCH($A205,'Hoja de Trabajo para listado'!$AB$155:$AB$1048576,0),MATCH((CUADRO!K$4&amp;$E205),'Hoja de Trabajo para listado'!$AB$151:$BA$151,0)),0)+IFERROR(INDEX('Hoja de Trabajo para listado'!$BC$155:$CB$1048576,MATCH($A205,'Hoja de Trabajo para listado'!$BC$155:$BC$1048576,0),MATCH((CUADRO!K$4&amp;$E205),'Hoja de Trabajo para listado'!$BC$151:$CB$151,0)),0)+IFERROR(INDEX('Hoja de Trabajo para listado'!$DE$153:$DG$274,MATCH($A205,'Hoja de Trabajo para listado'!$DE$153:$DE$1048576,0),MATCH((CUADRO!K$4&amp;$E205),'Hoja de Trabajo para listado'!$DE$151:$DG$151,0)),0)+IFERROR(INDEX('Hoja de Trabajo para listado'!$CD$155:$DC$1048576,MATCH($A205,'Hoja de Trabajo para listado'!$CD$155:$CD$1048576,0),MATCH((CUADRO!K$4&amp;$E205),'Hoja de Trabajo para listado'!$CD$151:$DC$151,0)),0)</f>
        <v>0</v>
      </c>
      <c r="L205" s="241">
        <f ca="1">+IFERROR(INDEX('Hoja de Trabajo para listado'!$A$155:$Z$1048576,MATCH($A205,'Hoja de Trabajo para listado'!$A$155:$A$1048576,0),MATCH((CUADRO!L$4&amp;$E205),'Hoja de Trabajo para listado'!$A$151:$Z$151,0)),0)+IFERROR(INDEX('Hoja de Trabajo para listado'!$AB$155:$BA$1048576,MATCH($A205,'Hoja de Trabajo para listado'!$AB$155:$AB$1048576,0),MATCH((CUADRO!L$4&amp;$E205),'Hoja de Trabajo para listado'!$AB$151:$BA$151,0)),0)+IFERROR(INDEX('Hoja de Trabajo para listado'!$BC$155:$CB$1048576,MATCH($A205,'Hoja de Trabajo para listado'!$BC$155:$BC$1048576,0),MATCH((CUADRO!L$4&amp;$E205),'Hoja de Trabajo para listado'!$BC$151:$CB$151,0)),0)+IFERROR(INDEX('Hoja de Trabajo para listado'!$DE$153:$DG$274,MATCH($A205,'Hoja de Trabajo para listado'!$DE$153:$DE$1048576,0),MATCH((CUADRO!L$4&amp;$E205),'Hoja de Trabajo para listado'!$DE$151:$DG$151,0)),0)+IFERROR(INDEX('Hoja de Trabajo para listado'!$CD$155:$DC$1048576,MATCH($A205,'Hoja de Trabajo para listado'!$CD$155:$CD$1048576,0),MATCH((CUADRO!L$4&amp;$E205),'Hoja de Trabajo para listado'!$CD$151:$DC$151,0)),0)</f>
        <v>0</v>
      </c>
      <c r="M205" s="241">
        <f ca="1">+IFERROR(INDEX('Hoja de Trabajo para listado'!$A$155:$Z$1048576,MATCH($A205,'Hoja de Trabajo para listado'!$A$155:$A$1048576,0),MATCH((CUADRO!M$4&amp;$E205),'Hoja de Trabajo para listado'!$A$151:$Z$151,0)),0)+IFERROR(INDEX('Hoja de Trabajo para listado'!$AB$155:$BA$1048576,MATCH($A205,'Hoja de Trabajo para listado'!$AB$155:$AB$1048576,0),MATCH((CUADRO!M$4&amp;$E205),'Hoja de Trabajo para listado'!$AB$151:$BA$151,0)),0)+IFERROR(INDEX('Hoja de Trabajo para listado'!$BC$155:$CB$1048576,MATCH($A205,'Hoja de Trabajo para listado'!$BC$155:$BC$1048576,0),MATCH((CUADRO!M$4&amp;$E205),'Hoja de Trabajo para listado'!$BC$151:$CB$151,0)),0)+IFERROR(INDEX('Hoja de Trabajo para listado'!$DE$153:$DG$274,MATCH($A205,'Hoja de Trabajo para listado'!$DE$153:$DE$1048576,0),MATCH((CUADRO!M$4&amp;$E205),'Hoja de Trabajo para listado'!$DE$151:$DG$151,0)),0)+IFERROR(INDEX('Hoja de Trabajo para listado'!$CD$155:$DC$1048576,MATCH($A205,'Hoja de Trabajo para listado'!$CD$155:$CD$1048576,0),MATCH((CUADRO!M$4&amp;$E205),'Hoja de Trabajo para listado'!$CD$151:$DC$151,0)),0)</f>
        <v>0</v>
      </c>
      <c r="N205" s="241">
        <f ca="1">+IFERROR(INDEX('Hoja de Trabajo para listado'!$A$155:$Z$1048576,MATCH($A205,'Hoja de Trabajo para listado'!$A$155:$A$1048576,0),MATCH((CUADRO!N$4&amp;$E205),'Hoja de Trabajo para listado'!$A$151:$Z$151,0)),0)+IFERROR(INDEX('Hoja de Trabajo para listado'!$AB$155:$BA$1048576,MATCH($A205,'Hoja de Trabajo para listado'!$AB$155:$AB$1048576,0),MATCH((CUADRO!N$4&amp;$E205),'Hoja de Trabajo para listado'!$AB$151:$BA$151,0)),0)+IFERROR(INDEX('Hoja de Trabajo para listado'!$BC$155:$CB$1048576,MATCH($A205,'Hoja de Trabajo para listado'!$BC$155:$BC$1048576,0),MATCH((CUADRO!N$4&amp;$E205),'Hoja de Trabajo para listado'!$BC$151:$CB$151,0)),0)+IFERROR(INDEX('Hoja de Trabajo para listado'!$DE$153:$DG$274,MATCH($A205,'Hoja de Trabajo para listado'!$DE$153:$DE$1048576,0),MATCH((CUADRO!N$4&amp;$E205),'Hoja de Trabajo para listado'!$DE$151:$DG$151,0)),0)+IFERROR(INDEX('Hoja de Trabajo para listado'!$CD$155:$DC$1048576,MATCH($A205,'Hoja de Trabajo para listado'!$CD$155:$CD$1048576,0),MATCH((CUADRO!N$4&amp;$E205),'Hoja de Trabajo para listado'!$CD$151:$DC$151,0)),0)</f>
        <v>0</v>
      </c>
      <c r="O205" s="241">
        <f ca="1">+IFERROR(INDEX('Hoja de Trabajo para listado'!$A$155:$Z$1048576,MATCH($A205,'Hoja de Trabajo para listado'!$A$155:$A$1048576,0),MATCH((CUADRO!O$4&amp;$E205),'Hoja de Trabajo para listado'!$A$151:$Z$151,0)),0)+IFERROR(INDEX('Hoja de Trabajo para listado'!$AB$155:$BA$1048576,MATCH($A205,'Hoja de Trabajo para listado'!$AB$155:$AB$1048576,0),MATCH((CUADRO!O$4&amp;$E205),'Hoja de Trabajo para listado'!$AB$151:$BA$151,0)),0)+IFERROR(INDEX('Hoja de Trabajo para listado'!$BC$155:$CB$1048576,MATCH($A205,'Hoja de Trabajo para listado'!$BC$155:$BC$1048576,0),MATCH((CUADRO!O$4&amp;$E205),'Hoja de Trabajo para listado'!$BC$151:$CB$151,0)),0)+IFERROR(INDEX('Hoja de Trabajo para listado'!$DE$153:$DG$274,MATCH($A205,'Hoja de Trabajo para listado'!$DE$153:$DE$1048576,0),MATCH((CUADRO!O$4&amp;$E205),'Hoja de Trabajo para listado'!$DE$151:$DG$151,0)),0)+IFERROR(INDEX('Hoja de Trabajo para listado'!$CD$155:$DC$1048576,MATCH($A205,'Hoja de Trabajo para listado'!$CD$155:$CD$1048576,0),MATCH((CUADRO!O$4&amp;$E205),'Hoja de Trabajo para listado'!$CD$151:$DC$151,0)),0)</f>
        <v>0</v>
      </c>
      <c r="P205" s="241">
        <f ca="1">+IFERROR(INDEX('Hoja de Trabajo para listado'!$A$155:$Z$1048576,MATCH($A205,'Hoja de Trabajo para listado'!$A$155:$A$1048576,0),MATCH((CUADRO!P$4&amp;$E205),'Hoja de Trabajo para listado'!$A$151:$Z$151,0)),0)+IFERROR(INDEX('Hoja de Trabajo para listado'!$AB$155:$BA$1048576,MATCH($A205,'Hoja de Trabajo para listado'!$AB$155:$AB$1048576,0),MATCH((CUADRO!P$4&amp;$E205),'Hoja de Trabajo para listado'!$AB$151:$BA$151,0)),0)+IFERROR(INDEX('Hoja de Trabajo para listado'!$BC$155:$CB$1048576,MATCH($A205,'Hoja de Trabajo para listado'!$BC$155:$BC$1048576,0),MATCH((CUADRO!P$4&amp;$E205),'Hoja de Trabajo para listado'!$BC$151:$CB$151,0)),0)+IFERROR(INDEX('Hoja de Trabajo para listado'!$DE$153:$DG$274,MATCH($A205,'Hoja de Trabajo para listado'!$DE$153:$DE$1048576,0),MATCH((CUADRO!P$4&amp;$E205),'Hoja de Trabajo para listado'!$DE$151:$DG$151,0)),0)+IFERROR(INDEX('Hoja de Trabajo para listado'!$CD$155:$DC$1048576,MATCH($A205,'Hoja de Trabajo para listado'!$CD$155:$CD$1048576,0),MATCH((CUADRO!P$4&amp;$E205),'Hoja de Trabajo para listado'!$CD$151:$DC$151,0)),0)</f>
        <v>0</v>
      </c>
      <c r="Q205" s="241">
        <f ca="1">+IFERROR(INDEX('Hoja de Trabajo para listado'!$A$155:$Z$1048576,MATCH($A205,'Hoja de Trabajo para listado'!$A$155:$A$1048576,0),MATCH((CUADRO!Q$4&amp;$E205),'Hoja de Trabajo para listado'!$A$151:$Z$151,0)),0)+IFERROR(INDEX('Hoja de Trabajo para listado'!$AB$155:$BA$1048576,MATCH($A205,'Hoja de Trabajo para listado'!$AB$155:$AB$1048576,0),MATCH((CUADRO!Q$4&amp;$E205),'Hoja de Trabajo para listado'!$AB$151:$BA$151,0)),0)+IFERROR(INDEX('Hoja de Trabajo para listado'!$BC$155:$CB$1048576,MATCH($A205,'Hoja de Trabajo para listado'!$BC$155:$BC$1048576,0),MATCH((CUADRO!Q$4&amp;$E205),'Hoja de Trabajo para listado'!$BC$151:$CB$151,0)),0)+IFERROR(INDEX('Hoja de Trabajo para listado'!$DE$153:$DG$274,MATCH($A205,'Hoja de Trabajo para listado'!$DE$153:$DE$1048576,0),MATCH((CUADRO!Q$4&amp;$E205),'Hoja de Trabajo para listado'!$DE$151:$DG$151,0)),0)+IFERROR(INDEX('Hoja de Trabajo para listado'!$CD$155:$DC$1048576,MATCH($A205,'Hoja de Trabajo para listado'!$CD$155:$CD$1048576,0),MATCH((CUADRO!Q$4&amp;$E205),'Hoja de Trabajo para listado'!$CD$151:$DC$151,0)),0)</f>
        <v>0</v>
      </c>
      <c r="R205" s="241">
        <f t="shared" ca="1" si="9"/>
        <v>0</v>
      </c>
      <c r="S205" s="241"/>
      <c r="T205" s="241">
        <f ca="1">+T206</f>
        <v>903885.69</v>
      </c>
      <c r="U205" s="240">
        <f t="shared" si="10"/>
        <v>1</v>
      </c>
      <c r="V205" s="327" t="str">
        <f>+VLOOKUP(A205,bd_lista!$A$3:$E$592,5,FALSE)</f>
        <v>Instituciones Descentralizadas</v>
      </c>
      <c r="W205" s="397" t="str">
        <f>+V205</f>
        <v>Instituciones Descentralizadas</v>
      </c>
      <c r="X205" s="240">
        <f>+VLOOKUP(A205,[4]Sheet1!$A$13:$D$744,4,FALSE)</f>
        <v>81</v>
      </c>
      <c r="Y205" s="240" t="str">
        <f>+VLOOKUP(X205,bd_lista!$A$3:$C$592,3,FALSE)</f>
        <v>Ministerio de Obras Públicas, Servicios y Vivienda</v>
      </c>
      <c r="Z205" s="290">
        <f>+X205</f>
        <v>81</v>
      </c>
      <c r="AA205" s="291" t="str">
        <f>+Y205</f>
        <v>Ministerio de Obras Públicas, Servicios y Vivienda</v>
      </c>
    </row>
    <row r="206" spans="1:27" ht="15" customHeight="1">
      <c r="A206" s="378">
        <v>292</v>
      </c>
      <c r="B206" s="394"/>
      <c r="C206" s="327" t="str">
        <f>+VLOOKUP(A206,bd_lista!$A$3:$C$592,3,FALSE)</f>
        <v>Vías Bolivia</v>
      </c>
      <c r="D206" s="396"/>
      <c r="E206" s="327" t="s">
        <v>1304</v>
      </c>
      <c r="F206" s="243">
        <f ca="1">+IFERROR(INDEX('Hoja de Trabajo para listado'!$A$155:$Z$1048576,MATCH($A206,'Hoja de Trabajo para listado'!$A$155:$A$1048576,0),MATCH((CUADRO!F$4&amp;$E206),'Hoja de Trabajo para listado'!$A$151:$Z$151,0)),0)+IFERROR(INDEX('Hoja de Trabajo para listado'!$AB$155:$BA$1048576,MATCH($A206,'Hoja de Trabajo para listado'!$AB$155:$AB$1048576,0),MATCH((CUADRO!F$4&amp;$E206),'Hoja de Trabajo para listado'!$AB$151:$BA$151,0)),0)+IFERROR(INDEX('Hoja de Trabajo para listado'!$BC$155:$CB$1048576,MATCH($A206,'Hoja de Trabajo para listado'!$BC$155:$BC$1048576,0),MATCH((CUADRO!F$4&amp;$E206),'Hoja de Trabajo para listado'!$BC$151:$CB$151,0)),0)+IFERROR(INDEX('Hoja de Trabajo para listado'!$DE$153:$DG$274,MATCH($A206,'Hoja de Trabajo para listado'!$DE$153:$DE$1048576,0),MATCH((CUADRO!F$4&amp;$E206),'Hoja de Trabajo para listado'!$DE$151:$DG$151,0)),0)+IFERROR(INDEX('Hoja de Trabajo para listado'!$CD$155:$DC$1048576,MATCH($A206,'Hoja de Trabajo para listado'!$CD$155:$CD$1048576,0),MATCH((CUADRO!F$4&amp;$E206),'Hoja de Trabajo para listado'!$CD$151:$DC$151,0)),0)</f>
        <v>893154.6399999999</v>
      </c>
      <c r="G206" s="243">
        <f ca="1">+IFERROR(INDEX('Hoja de Trabajo para listado'!$A$155:$Z$1048576,MATCH($A206,'Hoja de Trabajo para listado'!$A$155:$A$1048576,0),MATCH((CUADRO!G$4&amp;$E206),'Hoja de Trabajo para listado'!$A$151:$Z$151,0)),0)+IFERROR(INDEX('Hoja de Trabajo para listado'!$AB$155:$BA$1048576,MATCH($A206,'Hoja de Trabajo para listado'!$AB$155:$AB$1048576,0),MATCH((CUADRO!G$4&amp;$E206),'Hoja de Trabajo para listado'!$AB$151:$BA$151,0)),0)+IFERROR(INDEX('Hoja de Trabajo para listado'!$BC$155:$CB$1048576,MATCH($A206,'Hoja de Trabajo para listado'!$BC$155:$BC$1048576,0),MATCH((CUADRO!G$4&amp;$E206),'Hoja de Trabajo para listado'!$BC$151:$CB$151,0)),0)+IFERROR(INDEX('Hoja de Trabajo para listado'!$DE$153:$DG$274,MATCH($A206,'Hoja de Trabajo para listado'!$DE$153:$DE$1048576,0),MATCH((CUADRO!G$4&amp;$E206),'Hoja de Trabajo para listado'!$DE$151:$DG$151,0)),0)+IFERROR(INDEX('Hoja de Trabajo para listado'!$CD$155:$DC$1048576,MATCH($A206,'Hoja de Trabajo para listado'!$CD$155:$CD$1048576,0),MATCH((CUADRO!G$4&amp;$E206),'Hoja de Trabajo para listado'!$CD$151:$DC$151,0)),0)</f>
        <v>0</v>
      </c>
      <c r="H206" s="243">
        <f ca="1">+IFERROR(INDEX('Hoja de Trabajo para listado'!$A$155:$Z$1048576,MATCH($A206,'Hoja de Trabajo para listado'!$A$155:$A$1048576,0),MATCH((CUADRO!H$4&amp;$E206),'Hoja de Trabajo para listado'!$A$151:$Z$151,0)),0)+IFERROR(INDEX('Hoja de Trabajo para listado'!$AB$155:$BA$1048576,MATCH($A206,'Hoja de Trabajo para listado'!$AB$155:$AB$1048576,0),MATCH((CUADRO!H$4&amp;$E206),'Hoja de Trabajo para listado'!$AB$151:$BA$151,0)),0)+IFERROR(INDEX('Hoja de Trabajo para listado'!$BC$155:$CB$1048576,MATCH($A206,'Hoja de Trabajo para listado'!$BC$155:$BC$1048576,0),MATCH((CUADRO!H$4&amp;$E206),'Hoja de Trabajo para listado'!$BC$151:$CB$151,0)),0)+IFERROR(INDEX('Hoja de Trabajo para listado'!$DE$153:$DG$274,MATCH($A206,'Hoja de Trabajo para listado'!$DE$153:$DE$1048576,0),MATCH((CUADRO!H$4&amp;$E206),'Hoja de Trabajo para listado'!$DE$151:$DG$151,0)),0)+IFERROR(INDEX('Hoja de Trabajo para listado'!$CD$155:$DC$1048576,MATCH($A206,'Hoja de Trabajo para listado'!$CD$155:$CD$1048576,0),MATCH((CUADRO!H$4&amp;$E206),'Hoja de Trabajo para listado'!$CD$151:$DC$151,0)),0)</f>
        <v>0</v>
      </c>
      <c r="I206" s="243">
        <f ca="1">+IFERROR(INDEX('Hoja de Trabajo para listado'!$A$155:$Z$1048576,MATCH($A206,'Hoja de Trabajo para listado'!$A$155:$A$1048576,0),MATCH((CUADRO!I$4&amp;$E206),'Hoja de Trabajo para listado'!$A$151:$Z$151,0)),0)+IFERROR(INDEX('Hoja de Trabajo para listado'!$AB$155:$BA$1048576,MATCH($A206,'Hoja de Trabajo para listado'!$AB$155:$AB$1048576,0),MATCH((CUADRO!I$4&amp;$E206),'Hoja de Trabajo para listado'!$AB$151:$BA$151,0)),0)+IFERROR(INDEX('Hoja de Trabajo para listado'!$BC$155:$CB$1048576,MATCH($A206,'Hoja de Trabajo para listado'!$BC$155:$BC$1048576,0),MATCH((CUADRO!I$4&amp;$E206),'Hoja de Trabajo para listado'!$BC$151:$CB$151,0)),0)+IFERROR(INDEX('Hoja de Trabajo para listado'!$DE$153:$DG$274,MATCH($A206,'Hoja de Trabajo para listado'!$DE$153:$DE$1048576,0),MATCH((CUADRO!I$4&amp;$E206),'Hoja de Trabajo para listado'!$DE$151:$DG$151,0)),0)+IFERROR(INDEX('Hoja de Trabajo para listado'!$CD$155:$DC$1048576,MATCH($A206,'Hoja de Trabajo para listado'!$CD$155:$CD$1048576,0),MATCH((CUADRO!I$4&amp;$E206),'Hoja de Trabajo para listado'!$CD$151:$DC$151,0)),0)</f>
        <v>0</v>
      </c>
      <c r="J206" s="243">
        <f ca="1">+IFERROR(INDEX('Hoja de Trabajo para listado'!$A$155:$Z$1048576,MATCH($A206,'Hoja de Trabajo para listado'!$A$155:$A$1048576,0),MATCH((CUADRO!J$4&amp;$E206),'Hoja de Trabajo para listado'!$A$151:$Z$151,0)),0)+IFERROR(INDEX('Hoja de Trabajo para listado'!$AB$155:$BA$1048576,MATCH($A206,'Hoja de Trabajo para listado'!$AB$155:$AB$1048576,0),MATCH((CUADRO!J$4&amp;$E206),'Hoja de Trabajo para listado'!$AB$151:$BA$151,0)),0)+IFERROR(INDEX('Hoja de Trabajo para listado'!$BC$155:$CB$1048576,MATCH($A206,'Hoja de Trabajo para listado'!$BC$155:$BC$1048576,0),MATCH((CUADRO!J$4&amp;$E206),'Hoja de Trabajo para listado'!$BC$151:$CB$151,0)),0)+IFERROR(INDEX('Hoja de Trabajo para listado'!$DE$153:$DG$274,MATCH($A206,'Hoja de Trabajo para listado'!$DE$153:$DE$1048576,0),MATCH((CUADRO!J$4&amp;$E206),'Hoja de Trabajo para listado'!$DE$151:$DG$151,0)),0)+IFERROR(INDEX('Hoja de Trabajo para listado'!$CD$155:$DC$1048576,MATCH($A206,'Hoja de Trabajo para listado'!$CD$155:$CD$1048576,0),MATCH((CUADRO!J$4&amp;$E206),'Hoja de Trabajo para listado'!$CD$151:$DC$151,0)),0)</f>
        <v>0</v>
      </c>
      <c r="K206" s="243">
        <f ca="1">+IFERROR(INDEX('Hoja de Trabajo para listado'!$A$155:$Z$1048576,MATCH($A206,'Hoja de Trabajo para listado'!$A$155:$A$1048576,0),MATCH((CUADRO!K$4&amp;$E206),'Hoja de Trabajo para listado'!$A$151:$Z$151,0)),0)+IFERROR(INDEX('Hoja de Trabajo para listado'!$AB$155:$BA$1048576,MATCH($A206,'Hoja de Trabajo para listado'!$AB$155:$AB$1048576,0),MATCH((CUADRO!K$4&amp;$E206),'Hoja de Trabajo para listado'!$AB$151:$BA$151,0)),0)+IFERROR(INDEX('Hoja de Trabajo para listado'!$BC$155:$CB$1048576,MATCH($A206,'Hoja de Trabajo para listado'!$BC$155:$BC$1048576,0),MATCH((CUADRO!K$4&amp;$E206),'Hoja de Trabajo para listado'!$BC$151:$CB$151,0)),0)+IFERROR(INDEX('Hoja de Trabajo para listado'!$DE$153:$DG$274,MATCH($A206,'Hoja de Trabajo para listado'!$DE$153:$DE$1048576,0),MATCH((CUADRO!K$4&amp;$E206),'Hoja de Trabajo para listado'!$DE$151:$DG$151,0)),0)+IFERROR(INDEX('Hoja de Trabajo para listado'!$CD$155:$DC$1048576,MATCH($A206,'Hoja de Trabajo para listado'!$CD$155:$CD$1048576,0),MATCH((CUADRO!K$4&amp;$E206),'Hoja de Trabajo para listado'!$CD$151:$DC$151,0)),0)</f>
        <v>0</v>
      </c>
      <c r="L206" s="243">
        <f ca="1">+IFERROR(INDEX('Hoja de Trabajo para listado'!$A$155:$Z$1048576,MATCH($A206,'Hoja de Trabajo para listado'!$A$155:$A$1048576,0),MATCH((CUADRO!L$4&amp;$E206),'Hoja de Trabajo para listado'!$A$151:$Z$151,0)),0)+IFERROR(INDEX('Hoja de Trabajo para listado'!$AB$155:$BA$1048576,MATCH($A206,'Hoja de Trabajo para listado'!$AB$155:$AB$1048576,0),MATCH((CUADRO!L$4&amp;$E206),'Hoja de Trabajo para listado'!$AB$151:$BA$151,0)),0)+IFERROR(INDEX('Hoja de Trabajo para listado'!$BC$155:$CB$1048576,MATCH($A206,'Hoja de Trabajo para listado'!$BC$155:$BC$1048576,0),MATCH((CUADRO!L$4&amp;$E206),'Hoja de Trabajo para listado'!$BC$151:$CB$151,0)),0)+IFERROR(INDEX('Hoja de Trabajo para listado'!$DE$153:$DG$274,MATCH($A206,'Hoja de Trabajo para listado'!$DE$153:$DE$1048576,0),MATCH((CUADRO!L$4&amp;$E206),'Hoja de Trabajo para listado'!$DE$151:$DG$151,0)),0)+IFERROR(INDEX('Hoja de Trabajo para listado'!$CD$155:$DC$1048576,MATCH($A206,'Hoja de Trabajo para listado'!$CD$155:$CD$1048576,0),MATCH((CUADRO!L$4&amp;$E206),'Hoja de Trabajo para listado'!$CD$151:$DC$151,0)),0)</f>
        <v>0</v>
      </c>
      <c r="M206" s="243">
        <f ca="1">+IFERROR(INDEX('Hoja de Trabajo para listado'!$A$155:$Z$1048576,MATCH($A206,'Hoja de Trabajo para listado'!$A$155:$A$1048576,0),MATCH((CUADRO!M$4&amp;$E206),'Hoja de Trabajo para listado'!$A$151:$Z$151,0)),0)+IFERROR(INDEX('Hoja de Trabajo para listado'!$AB$155:$BA$1048576,MATCH($A206,'Hoja de Trabajo para listado'!$AB$155:$AB$1048576,0),MATCH((CUADRO!M$4&amp;$E206),'Hoja de Trabajo para listado'!$AB$151:$BA$151,0)),0)+IFERROR(INDEX('Hoja de Trabajo para listado'!$BC$155:$CB$1048576,MATCH($A206,'Hoja de Trabajo para listado'!$BC$155:$BC$1048576,0),MATCH((CUADRO!M$4&amp;$E206),'Hoja de Trabajo para listado'!$BC$151:$CB$151,0)),0)+IFERROR(INDEX('Hoja de Trabajo para listado'!$DE$153:$DG$274,MATCH($A206,'Hoja de Trabajo para listado'!$DE$153:$DE$1048576,0),MATCH((CUADRO!M$4&amp;$E206),'Hoja de Trabajo para listado'!$DE$151:$DG$151,0)),0)+IFERROR(INDEX('Hoja de Trabajo para listado'!$CD$155:$DC$1048576,MATCH($A206,'Hoja de Trabajo para listado'!$CD$155:$CD$1048576,0),MATCH((CUADRO!M$4&amp;$E206),'Hoja de Trabajo para listado'!$CD$151:$DC$151,0)),0)</f>
        <v>0</v>
      </c>
      <c r="N206" s="243">
        <f ca="1">+IFERROR(INDEX('Hoja de Trabajo para listado'!$A$155:$Z$1048576,MATCH($A206,'Hoja de Trabajo para listado'!$A$155:$A$1048576,0),MATCH((CUADRO!N$4&amp;$E206),'Hoja de Trabajo para listado'!$A$151:$Z$151,0)),0)+IFERROR(INDEX('Hoja de Trabajo para listado'!$AB$155:$BA$1048576,MATCH($A206,'Hoja de Trabajo para listado'!$AB$155:$AB$1048576,0),MATCH((CUADRO!N$4&amp;$E206),'Hoja de Trabajo para listado'!$AB$151:$BA$151,0)),0)+IFERROR(INDEX('Hoja de Trabajo para listado'!$BC$155:$CB$1048576,MATCH($A206,'Hoja de Trabajo para listado'!$BC$155:$BC$1048576,0),MATCH((CUADRO!N$4&amp;$E206),'Hoja de Trabajo para listado'!$BC$151:$CB$151,0)),0)+IFERROR(INDEX('Hoja de Trabajo para listado'!$DE$153:$DG$274,MATCH($A206,'Hoja de Trabajo para listado'!$DE$153:$DE$1048576,0),MATCH((CUADRO!N$4&amp;$E206),'Hoja de Trabajo para listado'!$DE$151:$DG$151,0)),0)+IFERROR(INDEX('Hoja de Trabajo para listado'!$CD$155:$DC$1048576,MATCH($A206,'Hoja de Trabajo para listado'!$CD$155:$CD$1048576,0),MATCH((CUADRO!N$4&amp;$E206),'Hoja de Trabajo para listado'!$CD$151:$DC$151,0)),0)</f>
        <v>0</v>
      </c>
      <c r="O206" s="243">
        <f ca="1">+IFERROR(INDEX('Hoja de Trabajo para listado'!$A$155:$Z$1048576,MATCH($A206,'Hoja de Trabajo para listado'!$A$155:$A$1048576,0),MATCH((CUADRO!O$4&amp;$E206),'Hoja de Trabajo para listado'!$A$151:$Z$151,0)),0)+IFERROR(INDEX('Hoja de Trabajo para listado'!$AB$155:$BA$1048576,MATCH($A206,'Hoja de Trabajo para listado'!$AB$155:$AB$1048576,0),MATCH((CUADRO!O$4&amp;$E206),'Hoja de Trabajo para listado'!$AB$151:$BA$151,0)),0)+IFERROR(INDEX('Hoja de Trabajo para listado'!$BC$155:$CB$1048576,MATCH($A206,'Hoja de Trabajo para listado'!$BC$155:$BC$1048576,0),MATCH((CUADRO!O$4&amp;$E206),'Hoja de Trabajo para listado'!$BC$151:$CB$151,0)),0)+IFERROR(INDEX('Hoja de Trabajo para listado'!$DE$153:$DG$274,MATCH($A206,'Hoja de Trabajo para listado'!$DE$153:$DE$1048576,0),MATCH((CUADRO!O$4&amp;$E206),'Hoja de Trabajo para listado'!$DE$151:$DG$151,0)),0)+IFERROR(INDEX('Hoja de Trabajo para listado'!$CD$155:$DC$1048576,MATCH($A206,'Hoja de Trabajo para listado'!$CD$155:$CD$1048576,0),MATCH((CUADRO!O$4&amp;$E206),'Hoja de Trabajo para listado'!$CD$151:$DC$151,0)),0)</f>
        <v>1171</v>
      </c>
      <c r="P206" s="243">
        <f ca="1">+IFERROR(INDEX('Hoja de Trabajo para listado'!$A$155:$Z$1048576,MATCH($A206,'Hoja de Trabajo para listado'!$A$155:$A$1048576,0),MATCH((CUADRO!P$4&amp;$E206),'Hoja de Trabajo para listado'!$A$151:$Z$151,0)),0)+IFERROR(INDEX('Hoja de Trabajo para listado'!$AB$155:$BA$1048576,MATCH($A206,'Hoja de Trabajo para listado'!$AB$155:$AB$1048576,0),MATCH((CUADRO!P$4&amp;$E206),'Hoja de Trabajo para listado'!$AB$151:$BA$151,0)),0)+IFERROR(INDEX('Hoja de Trabajo para listado'!$BC$155:$CB$1048576,MATCH($A206,'Hoja de Trabajo para listado'!$BC$155:$BC$1048576,0),MATCH((CUADRO!P$4&amp;$E206),'Hoja de Trabajo para listado'!$BC$151:$CB$151,0)),0)+IFERROR(INDEX('Hoja de Trabajo para listado'!$DE$153:$DG$274,MATCH($A206,'Hoja de Trabajo para listado'!$DE$153:$DE$1048576,0),MATCH((CUADRO!P$4&amp;$E206),'Hoja de Trabajo para listado'!$DE$151:$DG$151,0)),0)+IFERROR(INDEX('Hoja de Trabajo para listado'!$CD$155:$DC$1048576,MATCH($A206,'Hoja de Trabajo para listado'!$CD$155:$CD$1048576,0),MATCH((CUADRO!P$4&amp;$E206),'Hoja de Trabajo para listado'!$CD$151:$DC$151,0)),0)</f>
        <v>9560.0500000000011</v>
      </c>
      <c r="Q206" s="243">
        <f ca="1">+IFERROR(INDEX('Hoja de Trabajo para listado'!$A$155:$Z$1048576,MATCH($A206,'Hoja de Trabajo para listado'!$A$155:$A$1048576,0),MATCH((CUADRO!Q$4&amp;$E206),'Hoja de Trabajo para listado'!$A$151:$Z$151,0)),0)+IFERROR(INDEX('Hoja de Trabajo para listado'!$AB$155:$BA$1048576,MATCH($A206,'Hoja de Trabajo para listado'!$AB$155:$AB$1048576,0),MATCH((CUADRO!Q$4&amp;$E206),'Hoja de Trabajo para listado'!$AB$151:$BA$151,0)),0)+IFERROR(INDEX('Hoja de Trabajo para listado'!$BC$155:$CB$1048576,MATCH($A206,'Hoja de Trabajo para listado'!$BC$155:$BC$1048576,0),MATCH((CUADRO!Q$4&amp;$E206),'Hoja de Trabajo para listado'!$BC$151:$CB$151,0)),0)+IFERROR(INDEX('Hoja de Trabajo para listado'!$DE$153:$DG$274,MATCH($A206,'Hoja de Trabajo para listado'!$DE$153:$DE$1048576,0),MATCH((CUADRO!Q$4&amp;$E206),'Hoja de Trabajo para listado'!$DE$151:$DG$151,0)),0)+IFERROR(INDEX('Hoja de Trabajo para listado'!$CD$155:$DC$1048576,MATCH($A206,'Hoja de Trabajo para listado'!$CD$155:$CD$1048576,0),MATCH((CUADRO!Q$4&amp;$E206),'Hoja de Trabajo para listado'!$CD$151:$DC$151,0)),0)</f>
        <v>0</v>
      </c>
      <c r="R206" s="243">
        <f t="shared" ca="1" si="9"/>
        <v>903885.69</v>
      </c>
      <c r="S206" s="243">
        <f ca="1">+R205+R206</f>
        <v>903885.69</v>
      </c>
      <c r="T206" s="243">
        <f ca="1">+S206</f>
        <v>903885.69</v>
      </c>
      <c r="U206" s="242">
        <f t="shared" si="10"/>
        <v>2</v>
      </c>
      <c r="V206" s="327" t="str">
        <f>+VLOOKUP(A206,bd_lista!$A$3:$E$592,5,FALSE)</f>
        <v>Instituciones Descentralizadas</v>
      </c>
      <c r="W206" s="398"/>
      <c r="X206" s="240">
        <f>+VLOOKUP(A206,[4]Sheet1!$A$13:$D$744,4,FALSE)</f>
        <v>81</v>
      </c>
      <c r="Y206" s="240" t="str">
        <f>+VLOOKUP(X206,bd_lista!$A$3:$C$592,3,FALSE)</f>
        <v>Ministerio de Obras Públicas, Servicios y Vivienda</v>
      </c>
      <c r="Z206" s="288"/>
      <c r="AA206" s="289"/>
    </row>
    <row r="207" spans="1:27" ht="15" customHeight="1">
      <c r="A207" s="379">
        <v>293</v>
      </c>
      <c r="B207" s="393">
        <f>+A207</f>
        <v>293</v>
      </c>
      <c r="C207" s="245" t="str">
        <f>+VLOOKUP(A207,bd_lista!$A$3:$C$592,3,FALSE)</f>
        <v>Fundación Cultural del Banco Central de Bolivia</v>
      </c>
      <c r="D207" s="395" t="str">
        <f>+C207</f>
        <v>Fundación Cultural del Banco Central de Bolivia</v>
      </c>
      <c r="E207" s="245" t="s">
        <v>1303</v>
      </c>
      <c r="F207" s="241">
        <f ca="1">+IFERROR(INDEX('Hoja de Trabajo para listado'!$A$155:$Z$1048576,MATCH($A207,'Hoja de Trabajo para listado'!$A$155:$A$1048576,0),MATCH((CUADRO!F$4&amp;$E207),'Hoja de Trabajo para listado'!$A$151:$Z$151,0)),0)+IFERROR(INDEX('Hoja de Trabajo para listado'!$AB$155:$BA$1048576,MATCH($A207,'Hoja de Trabajo para listado'!$AB$155:$AB$1048576,0),MATCH((CUADRO!F$4&amp;$E207),'Hoja de Trabajo para listado'!$AB$151:$BA$151,0)),0)+IFERROR(INDEX('Hoja de Trabajo para listado'!$BC$155:$CB$1048576,MATCH($A207,'Hoja de Trabajo para listado'!$BC$155:$BC$1048576,0),MATCH((CUADRO!F$4&amp;$E207),'Hoja de Trabajo para listado'!$BC$151:$CB$151,0)),0)+IFERROR(INDEX('Hoja de Trabajo para listado'!$DE$153:$DG$274,MATCH($A207,'Hoja de Trabajo para listado'!$DE$153:$DE$1048576,0),MATCH((CUADRO!F$4&amp;$E207),'Hoja de Trabajo para listado'!$DE$151:$DG$151,0)),0)+IFERROR(INDEX('Hoja de Trabajo para listado'!$CD$155:$DC$1048576,MATCH($A207,'Hoja de Trabajo para listado'!$CD$155:$CD$1048576,0),MATCH((CUADRO!F$4&amp;$E207),'Hoja de Trabajo para listado'!$CD$151:$DC$151,0)),0)</f>
        <v>0</v>
      </c>
      <c r="G207" s="241">
        <f ca="1">+IFERROR(INDEX('Hoja de Trabajo para listado'!$A$155:$Z$1048576,MATCH($A207,'Hoja de Trabajo para listado'!$A$155:$A$1048576,0),MATCH((CUADRO!G$4&amp;$E207),'Hoja de Trabajo para listado'!$A$151:$Z$151,0)),0)+IFERROR(INDEX('Hoja de Trabajo para listado'!$AB$155:$BA$1048576,MATCH($A207,'Hoja de Trabajo para listado'!$AB$155:$AB$1048576,0),MATCH((CUADRO!G$4&amp;$E207),'Hoja de Trabajo para listado'!$AB$151:$BA$151,0)),0)+IFERROR(INDEX('Hoja de Trabajo para listado'!$BC$155:$CB$1048576,MATCH($A207,'Hoja de Trabajo para listado'!$BC$155:$BC$1048576,0),MATCH((CUADRO!G$4&amp;$E207),'Hoja de Trabajo para listado'!$BC$151:$CB$151,0)),0)+IFERROR(INDEX('Hoja de Trabajo para listado'!$DE$153:$DG$274,MATCH($A207,'Hoja de Trabajo para listado'!$DE$153:$DE$1048576,0),MATCH((CUADRO!G$4&amp;$E207),'Hoja de Trabajo para listado'!$DE$151:$DG$151,0)),0)+IFERROR(INDEX('Hoja de Trabajo para listado'!$CD$155:$DC$1048576,MATCH($A207,'Hoja de Trabajo para listado'!$CD$155:$CD$1048576,0),MATCH((CUADRO!G$4&amp;$E207),'Hoja de Trabajo para listado'!$CD$151:$DC$151,0)),0)</f>
        <v>0</v>
      </c>
      <c r="H207" s="241">
        <f ca="1">+IFERROR(INDEX('Hoja de Trabajo para listado'!$A$155:$Z$1048576,MATCH($A207,'Hoja de Trabajo para listado'!$A$155:$A$1048576,0),MATCH((CUADRO!H$4&amp;$E207),'Hoja de Trabajo para listado'!$A$151:$Z$151,0)),0)+IFERROR(INDEX('Hoja de Trabajo para listado'!$AB$155:$BA$1048576,MATCH($A207,'Hoja de Trabajo para listado'!$AB$155:$AB$1048576,0),MATCH((CUADRO!H$4&amp;$E207),'Hoja de Trabajo para listado'!$AB$151:$BA$151,0)),0)+IFERROR(INDEX('Hoja de Trabajo para listado'!$BC$155:$CB$1048576,MATCH($A207,'Hoja de Trabajo para listado'!$BC$155:$BC$1048576,0),MATCH((CUADRO!H$4&amp;$E207),'Hoja de Trabajo para listado'!$BC$151:$CB$151,0)),0)+IFERROR(INDEX('Hoja de Trabajo para listado'!$DE$153:$DG$274,MATCH($A207,'Hoja de Trabajo para listado'!$DE$153:$DE$1048576,0),MATCH((CUADRO!H$4&amp;$E207),'Hoja de Trabajo para listado'!$DE$151:$DG$151,0)),0)+IFERROR(INDEX('Hoja de Trabajo para listado'!$CD$155:$DC$1048576,MATCH($A207,'Hoja de Trabajo para listado'!$CD$155:$CD$1048576,0),MATCH((CUADRO!H$4&amp;$E207),'Hoja de Trabajo para listado'!$CD$151:$DC$151,0)),0)</f>
        <v>0</v>
      </c>
      <c r="I207" s="241">
        <f ca="1">+IFERROR(INDEX('Hoja de Trabajo para listado'!$A$155:$Z$1048576,MATCH($A207,'Hoja de Trabajo para listado'!$A$155:$A$1048576,0),MATCH((CUADRO!I$4&amp;$E207),'Hoja de Trabajo para listado'!$A$151:$Z$151,0)),0)+IFERROR(INDEX('Hoja de Trabajo para listado'!$AB$155:$BA$1048576,MATCH($A207,'Hoja de Trabajo para listado'!$AB$155:$AB$1048576,0),MATCH((CUADRO!I$4&amp;$E207),'Hoja de Trabajo para listado'!$AB$151:$BA$151,0)),0)+IFERROR(INDEX('Hoja de Trabajo para listado'!$BC$155:$CB$1048576,MATCH($A207,'Hoja de Trabajo para listado'!$BC$155:$BC$1048576,0),MATCH((CUADRO!I$4&amp;$E207),'Hoja de Trabajo para listado'!$BC$151:$CB$151,0)),0)+IFERROR(INDEX('Hoja de Trabajo para listado'!$DE$153:$DG$274,MATCH($A207,'Hoja de Trabajo para listado'!$DE$153:$DE$1048576,0),MATCH((CUADRO!I$4&amp;$E207),'Hoja de Trabajo para listado'!$DE$151:$DG$151,0)),0)+IFERROR(INDEX('Hoja de Trabajo para listado'!$CD$155:$DC$1048576,MATCH($A207,'Hoja de Trabajo para listado'!$CD$155:$CD$1048576,0),MATCH((CUADRO!I$4&amp;$E207),'Hoja de Trabajo para listado'!$CD$151:$DC$151,0)),0)</f>
        <v>0</v>
      </c>
      <c r="J207" s="241">
        <f ca="1">+IFERROR(INDEX('Hoja de Trabajo para listado'!$A$155:$Z$1048576,MATCH($A207,'Hoja de Trabajo para listado'!$A$155:$A$1048576,0),MATCH((CUADRO!J$4&amp;$E207),'Hoja de Trabajo para listado'!$A$151:$Z$151,0)),0)+IFERROR(INDEX('Hoja de Trabajo para listado'!$AB$155:$BA$1048576,MATCH($A207,'Hoja de Trabajo para listado'!$AB$155:$AB$1048576,0),MATCH((CUADRO!J$4&amp;$E207),'Hoja de Trabajo para listado'!$AB$151:$BA$151,0)),0)+IFERROR(INDEX('Hoja de Trabajo para listado'!$BC$155:$CB$1048576,MATCH($A207,'Hoja de Trabajo para listado'!$BC$155:$BC$1048576,0),MATCH((CUADRO!J$4&amp;$E207),'Hoja de Trabajo para listado'!$BC$151:$CB$151,0)),0)+IFERROR(INDEX('Hoja de Trabajo para listado'!$DE$153:$DG$274,MATCH($A207,'Hoja de Trabajo para listado'!$DE$153:$DE$1048576,0),MATCH((CUADRO!J$4&amp;$E207),'Hoja de Trabajo para listado'!$DE$151:$DG$151,0)),0)+IFERROR(INDEX('Hoja de Trabajo para listado'!$CD$155:$DC$1048576,MATCH($A207,'Hoja de Trabajo para listado'!$CD$155:$CD$1048576,0),MATCH((CUADRO!J$4&amp;$E207),'Hoja de Trabajo para listado'!$CD$151:$DC$151,0)),0)</f>
        <v>0</v>
      </c>
      <c r="K207" s="241">
        <f ca="1">+IFERROR(INDEX('Hoja de Trabajo para listado'!$A$155:$Z$1048576,MATCH($A207,'Hoja de Trabajo para listado'!$A$155:$A$1048576,0),MATCH((CUADRO!K$4&amp;$E207),'Hoja de Trabajo para listado'!$A$151:$Z$151,0)),0)+IFERROR(INDEX('Hoja de Trabajo para listado'!$AB$155:$BA$1048576,MATCH($A207,'Hoja de Trabajo para listado'!$AB$155:$AB$1048576,0),MATCH((CUADRO!K$4&amp;$E207),'Hoja de Trabajo para listado'!$AB$151:$BA$151,0)),0)+IFERROR(INDEX('Hoja de Trabajo para listado'!$BC$155:$CB$1048576,MATCH($A207,'Hoja de Trabajo para listado'!$BC$155:$BC$1048576,0),MATCH((CUADRO!K$4&amp;$E207),'Hoja de Trabajo para listado'!$BC$151:$CB$151,0)),0)+IFERROR(INDEX('Hoja de Trabajo para listado'!$DE$153:$DG$274,MATCH($A207,'Hoja de Trabajo para listado'!$DE$153:$DE$1048576,0),MATCH((CUADRO!K$4&amp;$E207),'Hoja de Trabajo para listado'!$DE$151:$DG$151,0)),0)+IFERROR(INDEX('Hoja de Trabajo para listado'!$CD$155:$DC$1048576,MATCH($A207,'Hoja de Trabajo para listado'!$CD$155:$CD$1048576,0),MATCH((CUADRO!K$4&amp;$E207),'Hoja de Trabajo para listado'!$CD$151:$DC$151,0)),0)</f>
        <v>0</v>
      </c>
      <c r="L207" s="241">
        <f ca="1">+IFERROR(INDEX('Hoja de Trabajo para listado'!$A$155:$Z$1048576,MATCH($A207,'Hoja de Trabajo para listado'!$A$155:$A$1048576,0),MATCH((CUADRO!L$4&amp;$E207),'Hoja de Trabajo para listado'!$A$151:$Z$151,0)),0)+IFERROR(INDEX('Hoja de Trabajo para listado'!$AB$155:$BA$1048576,MATCH($A207,'Hoja de Trabajo para listado'!$AB$155:$AB$1048576,0),MATCH((CUADRO!L$4&amp;$E207),'Hoja de Trabajo para listado'!$AB$151:$BA$151,0)),0)+IFERROR(INDEX('Hoja de Trabajo para listado'!$BC$155:$CB$1048576,MATCH($A207,'Hoja de Trabajo para listado'!$BC$155:$BC$1048576,0),MATCH((CUADRO!L$4&amp;$E207),'Hoja de Trabajo para listado'!$BC$151:$CB$151,0)),0)+IFERROR(INDEX('Hoja de Trabajo para listado'!$DE$153:$DG$274,MATCH($A207,'Hoja de Trabajo para listado'!$DE$153:$DE$1048576,0),MATCH((CUADRO!L$4&amp;$E207),'Hoja de Trabajo para listado'!$DE$151:$DG$151,0)),0)+IFERROR(INDEX('Hoja de Trabajo para listado'!$CD$155:$DC$1048576,MATCH($A207,'Hoja de Trabajo para listado'!$CD$155:$CD$1048576,0),MATCH((CUADRO!L$4&amp;$E207),'Hoja de Trabajo para listado'!$CD$151:$DC$151,0)),0)</f>
        <v>0</v>
      </c>
      <c r="M207" s="241">
        <f ca="1">+IFERROR(INDEX('Hoja de Trabajo para listado'!$A$155:$Z$1048576,MATCH($A207,'Hoja de Trabajo para listado'!$A$155:$A$1048576,0),MATCH((CUADRO!M$4&amp;$E207),'Hoja de Trabajo para listado'!$A$151:$Z$151,0)),0)+IFERROR(INDEX('Hoja de Trabajo para listado'!$AB$155:$BA$1048576,MATCH($A207,'Hoja de Trabajo para listado'!$AB$155:$AB$1048576,0),MATCH((CUADRO!M$4&amp;$E207),'Hoja de Trabajo para listado'!$AB$151:$BA$151,0)),0)+IFERROR(INDEX('Hoja de Trabajo para listado'!$BC$155:$CB$1048576,MATCH($A207,'Hoja de Trabajo para listado'!$BC$155:$BC$1048576,0),MATCH((CUADRO!M$4&amp;$E207),'Hoja de Trabajo para listado'!$BC$151:$CB$151,0)),0)+IFERROR(INDEX('Hoja de Trabajo para listado'!$DE$153:$DG$274,MATCH($A207,'Hoja de Trabajo para listado'!$DE$153:$DE$1048576,0),MATCH((CUADRO!M$4&amp;$E207),'Hoja de Trabajo para listado'!$DE$151:$DG$151,0)),0)+IFERROR(INDEX('Hoja de Trabajo para listado'!$CD$155:$DC$1048576,MATCH($A207,'Hoja de Trabajo para listado'!$CD$155:$CD$1048576,0),MATCH((CUADRO!M$4&amp;$E207),'Hoja de Trabajo para listado'!$CD$151:$DC$151,0)),0)</f>
        <v>0</v>
      </c>
      <c r="N207" s="241">
        <f ca="1">+IFERROR(INDEX('Hoja de Trabajo para listado'!$A$155:$Z$1048576,MATCH($A207,'Hoja de Trabajo para listado'!$A$155:$A$1048576,0),MATCH((CUADRO!N$4&amp;$E207),'Hoja de Trabajo para listado'!$A$151:$Z$151,0)),0)+IFERROR(INDEX('Hoja de Trabajo para listado'!$AB$155:$BA$1048576,MATCH($A207,'Hoja de Trabajo para listado'!$AB$155:$AB$1048576,0),MATCH((CUADRO!N$4&amp;$E207),'Hoja de Trabajo para listado'!$AB$151:$BA$151,0)),0)+IFERROR(INDEX('Hoja de Trabajo para listado'!$BC$155:$CB$1048576,MATCH($A207,'Hoja de Trabajo para listado'!$BC$155:$BC$1048576,0),MATCH((CUADRO!N$4&amp;$E207),'Hoja de Trabajo para listado'!$BC$151:$CB$151,0)),0)+IFERROR(INDEX('Hoja de Trabajo para listado'!$DE$153:$DG$274,MATCH($A207,'Hoja de Trabajo para listado'!$DE$153:$DE$1048576,0),MATCH((CUADRO!N$4&amp;$E207),'Hoja de Trabajo para listado'!$DE$151:$DG$151,0)),0)+IFERROR(INDEX('Hoja de Trabajo para listado'!$CD$155:$DC$1048576,MATCH($A207,'Hoja de Trabajo para listado'!$CD$155:$CD$1048576,0),MATCH((CUADRO!N$4&amp;$E207),'Hoja de Trabajo para listado'!$CD$151:$DC$151,0)),0)</f>
        <v>0</v>
      </c>
      <c r="O207" s="241">
        <f ca="1">+IFERROR(INDEX('Hoja de Trabajo para listado'!$A$155:$Z$1048576,MATCH($A207,'Hoja de Trabajo para listado'!$A$155:$A$1048576,0),MATCH((CUADRO!O$4&amp;$E207),'Hoja de Trabajo para listado'!$A$151:$Z$151,0)),0)+IFERROR(INDEX('Hoja de Trabajo para listado'!$AB$155:$BA$1048576,MATCH($A207,'Hoja de Trabajo para listado'!$AB$155:$AB$1048576,0),MATCH((CUADRO!O$4&amp;$E207),'Hoja de Trabajo para listado'!$AB$151:$BA$151,0)),0)+IFERROR(INDEX('Hoja de Trabajo para listado'!$BC$155:$CB$1048576,MATCH($A207,'Hoja de Trabajo para listado'!$BC$155:$BC$1048576,0),MATCH((CUADRO!O$4&amp;$E207),'Hoja de Trabajo para listado'!$BC$151:$CB$151,0)),0)+IFERROR(INDEX('Hoja de Trabajo para listado'!$DE$153:$DG$274,MATCH($A207,'Hoja de Trabajo para listado'!$DE$153:$DE$1048576,0),MATCH((CUADRO!O$4&amp;$E207),'Hoja de Trabajo para listado'!$DE$151:$DG$151,0)),0)+IFERROR(INDEX('Hoja de Trabajo para listado'!$CD$155:$DC$1048576,MATCH($A207,'Hoja de Trabajo para listado'!$CD$155:$CD$1048576,0),MATCH((CUADRO!O$4&amp;$E207),'Hoja de Trabajo para listado'!$CD$151:$DC$151,0)),0)</f>
        <v>0</v>
      </c>
      <c r="P207" s="241">
        <f ca="1">+IFERROR(INDEX('Hoja de Trabajo para listado'!$A$155:$Z$1048576,MATCH($A207,'Hoja de Trabajo para listado'!$A$155:$A$1048576,0),MATCH((CUADRO!P$4&amp;$E207),'Hoja de Trabajo para listado'!$A$151:$Z$151,0)),0)+IFERROR(INDEX('Hoja de Trabajo para listado'!$AB$155:$BA$1048576,MATCH($A207,'Hoja de Trabajo para listado'!$AB$155:$AB$1048576,0),MATCH((CUADRO!P$4&amp;$E207),'Hoja de Trabajo para listado'!$AB$151:$BA$151,0)),0)+IFERROR(INDEX('Hoja de Trabajo para listado'!$BC$155:$CB$1048576,MATCH($A207,'Hoja de Trabajo para listado'!$BC$155:$BC$1048576,0),MATCH((CUADRO!P$4&amp;$E207),'Hoja de Trabajo para listado'!$BC$151:$CB$151,0)),0)+IFERROR(INDEX('Hoja de Trabajo para listado'!$DE$153:$DG$274,MATCH($A207,'Hoja de Trabajo para listado'!$DE$153:$DE$1048576,0),MATCH((CUADRO!P$4&amp;$E207),'Hoja de Trabajo para listado'!$DE$151:$DG$151,0)),0)+IFERROR(INDEX('Hoja de Trabajo para listado'!$CD$155:$DC$1048576,MATCH($A207,'Hoja de Trabajo para listado'!$CD$155:$CD$1048576,0),MATCH((CUADRO!P$4&amp;$E207),'Hoja de Trabajo para listado'!$CD$151:$DC$151,0)),0)</f>
        <v>0</v>
      </c>
      <c r="Q207" s="241">
        <f ca="1">+IFERROR(INDEX('Hoja de Trabajo para listado'!$A$155:$Z$1048576,MATCH($A207,'Hoja de Trabajo para listado'!$A$155:$A$1048576,0),MATCH((CUADRO!Q$4&amp;$E207),'Hoja de Trabajo para listado'!$A$151:$Z$151,0)),0)+IFERROR(INDEX('Hoja de Trabajo para listado'!$AB$155:$BA$1048576,MATCH($A207,'Hoja de Trabajo para listado'!$AB$155:$AB$1048576,0),MATCH((CUADRO!Q$4&amp;$E207),'Hoja de Trabajo para listado'!$AB$151:$BA$151,0)),0)+IFERROR(INDEX('Hoja de Trabajo para listado'!$BC$155:$CB$1048576,MATCH($A207,'Hoja de Trabajo para listado'!$BC$155:$BC$1048576,0),MATCH((CUADRO!Q$4&amp;$E207),'Hoja de Trabajo para listado'!$BC$151:$CB$151,0)),0)+IFERROR(INDEX('Hoja de Trabajo para listado'!$DE$153:$DG$274,MATCH($A207,'Hoja de Trabajo para listado'!$DE$153:$DE$1048576,0),MATCH((CUADRO!Q$4&amp;$E207),'Hoja de Trabajo para listado'!$DE$151:$DG$151,0)),0)+IFERROR(INDEX('Hoja de Trabajo para listado'!$CD$155:$DC$1048576,MATCH($A207,'Hoja de Trabajo para listado'!$CD$155:$CD$1048576,0),MATCH((CUADRO!Q$4&amp;$E207),'Hoja de Trabajo para listado'!$CD$151:$DC$151,0)),0)</f>
        <v>0</v>
      </c>
      <c r="R207" s="241">
        <f t="shared" ca="1" si="9"/>
        <v>0</v>
      </c>
      <c r="S207" s="241"/>
      <c r="T207" s="241">
        <f ca="1">+T208</f>
        <v>4390841.4799999995</v>
      </c>
      <c r="U207" s="240">
        <f t="shared" si="10"/>
        <v>1</v>
      </c>
      <c r="V207" s="327" t="str">
        <f>+VLOOKUP(A207,bd_lista!$A$3:$E$592,5,FALSE)</f>
        <v>Instituciones Descentralizadas</v>
      </c>
      <c r="W207" s="397" t="str">
        <f>+V207</f>
        <v>Instituciones Descentralizadas</v>
      </c>
      <c r="X207" s="240">
        <f>+VLOOKUP(A207,[4]Sheet1!$A$13:$D$744,4,FALSE)</f>
        <v>951</v>
      </c>
      <c r="Y207" s="240" t="str">
        <f>+VLOOKUP(X207,bd_lista!$A$3:$C$592,3,FALSE)</f>
        <v>Banco Central de Bolivia</v>
      </c>
      <c r="Z207" s="290">
        <f>+X207</f>
        <v>951</v>
      </c>
      <c r="AA207" s="315" t="str">
        <f>+Y207</f>
        <v>Banco Central de Bolivia</v>
      </c>
    </row>
    <row r="208" spans="1:27" ht="15" customHeight="1">
      <c r="A208" s="378">
        <v>293</v>
      </c>
      <c r="B208" s="394"/>
      <c r="C208" s="327" t="str">
        <f>+VLOOKUP(A208,bd_lista!$A$3:$C$592,3,FALSE)</f>
        <v>Fundación Cultural del Banco Central de Bolivia</v>
      </c>
      <c r="D208" s="396"/>
      <c r="E208" s="327" t="s">
        <v>1304</v>
      </c>
      <c r="F208" s="243">
        <f ca="1">+IFERROR(INDEX('Hoja de Trabajo para listado'!$A$155:$Z$1048576,MATCH($A208,'Hoja de Trabajo para listado'!$A$155:$A$1048576,0),MATCH((CUADRO!F$4&amp;$E208),'Hoja de Trabajo para listado'!$A$151:$Z$151,0)),0)+IFERROR(INDEX('Hoja de Trabajo para listado'!$AB$155:$BA$1048576,MATCH($A208,'Hoja de Trabajo para listado'!$AB$155:$AB$1048576,0),MATCH((CUADRO!F$4&amp;$E208),'Hoja de Trabajo para listado'!$AB$151:$BA$151,0)),0)+IFERROR(INDEX('Hoja de Trabajo para listado'!$BC$155:$CB$1048576,MATCH($A208,'Hoja de Trabajo para listado'!$BC$155:$BC$1048576,0),MATCH((CUADRO!F$4&amp;$E208),'Hoja de Trabajo para listado'!$BC$151:$CB$151,0)),0)+IFERROR(INDEX('Hoja de Trabajo para listado'!$DE$153:$DG$274,MATCH($A208,'Hoja de Trabajo para listado'!$DE$153:$DE$1048576,0),MATCH((CUADRO!F$4&amp;$E208),'Hoja de Trabajo para listado'!$DE$151:$DG$151,0)),0)+IFERROR(INDEX('Hoja de Trabajo para listado'!$CD$155:$DC$1048576,MATCH($A208,'Hoja de Trabajo para listado'!$CD$155:$CD$1048576,0),MATCH((CUADRO!F$4&amp;$E208),'Hoja de Trabajo para listado'!$CD$151:$DC$151,0)),0)</f>
        <v>1724</v>
      </c>
      <c r="G208" s="243">
        <f ca="1">+IFERROR(INDEX('Hoja de Trabajo para listado'!$A$155:$Z$1048576,MATCH($A208,'Hoja de Trabajo para listado'!$A$155:$A$1048576,0),MATCH((CUADRO!G$4&amp;$E208),'Hoja de Trabajo para listado'!$A$151:$Z$151,0)),0)+IFERROR(INDEX('Hoja de Trabajo para listado'!$AB$155:$BA$1048576,MATCH($A208,'Hoja de Trabajo para listado'!$AB$155:$AB$1048576,0),MATCH((CUADRO!G$4&amp;$E208),'Hoja de Trabajo para listado'!$AB$151:$BA$151,0)),0)+IFERROR(INDEX('Hoja de Trabajo para listado'!$BC$155:$CB$1048576,MATCH($A208,'Hoja de Trabajo para listado'!$BC$155:$BC$1048576,0),MATCH((CUADRO!G$4&amp;$E208),'Hoja de Trabajo para listado'!$BC$151:$CB$151,0)),0)+IFERROR(INDEX('Hoja de Trabajo para listado'!$DE$153:$DG$274,MATCH($A208,'Hoja de Trabajo para listado'!$DE$153:$DE$1048576,0),MATCH((CUADRO!G$4&amp;$E208),'Hoja de Trabajo para listado'!$DE$151:$DG$151,0)),0)+IFERROR(INDEX('Hoja de Trabajo para listado'!$CD$155:$DC$1048576,MATCH($A208,'Hoja de Trabajo para listado'!$CD$155:$CD$1048576,0),MATCH((CUADRO!G$4&amp;$E208),'Hoja de Trabajo para listado'!$CD$151:$DC$151,0)),0)</f>
        <v>0</v>
      </c>
      <c r="H208" s="243">
        <f ca="1">+IFERROR(INDEX('Hoja de Trabajo para listado'!$A$155:$Z$1048576,MATCH($A208,'Hoja de Trabajo para listado'!$A$155:$A$1048576,0),MATCH((CUADRO!H$4&amp;$E208),'Hoja de Trabajo para listado'!$A$151:$Z$151,0)),0)+IFERROR(INDEX('Hoja de Trabajo para listado'!$AB$155:$BA$1048576,MATCH($A208,'Hoja de Trabajo para listado'!$AB$155:$AB$1048576,0),MATCH((CUADRO!H$4&amp;$E208),'Hoja de Trabajo para listado'!$AB$151:$BA$151,0)),0)+IFERROR(INDEX('Hoja de Trabajo para listado'!$BC$155:$CB$1048576,MATCH($A208,'Hoja de Trabajo para listado'!$BC$155:$BC$1048576,0),MATCH((CUADRO!H$4&amp;$E208),'Hoja de Trabajo para listado'!$BC$151:$CB$151,0)),0)+IFERROR(INDEX('Hoja de Trabajo para listado'!$DE$153:$DG$274,MATCH($A208,'Hoja de Trabajo para listado'!$DE$153:$DE$1048576,0),MATCH((CUADRO!H$4&amp;$E208),'Hoja de Trabajo para listado'!$DE$151:$DG$151,0)),0)+IFERROR(INDEX('Hoja de Trabajo para listado'!$CD$155:$DC$1048576,MATCH($A208,'Hoja de Trabajo para listado'!$CD$155:$CD$1048576,0),MATCH((CUADRO!H$4&amp;$E208),'Hoja de Trabajo para listado'!$CD$151:$DC$151,0)),0)</f>
        <v>0</v>
      </c>
      <c r="I208" s="243">
        <f ca="1">+IFERROR(INDEX('Hoja de Trabajo para listado'!$A$155:$Z$1048576,MATCH($A208,'Hoja de Trabajo para listado'!$A$155:$A$1048576,0),MATCH((CUADRO!I$4&amp;$E208),'Hoja de Trabajo para listado'!$A$151:$Z$151,0)),0)+IFERROR(INDEX('Hoja de Trabajo para listado'!$AB$155:$BA$1048576,MATCH($A208,'Hoja de Trabajo para listado'!$AB$155:$AB$1048576,0),MATCH((CUADRO!I$4&amp;$E208),'Hoja de Trabajo para listado'!$AB$151:$BA$151,0)),0)+IFERROR(INDEX('Hoja de Trabajo para listado'!$BC$155:$CB$1048576,MATCH($A208,'Hoja de Trabajo para listado'!$BC$155:$BC$1048576,0),MATCH((CUADRO!I$4&amp;$E208),'Hoja de Trabajo para listado'!$BC$151:$CB$151,0)),0)+IFERROR(INDEX('Hoja de Trabajo para listado'!$DE$153:$DG$274,MATCH($A208,'Hoja de Trabajo para listado'!$DE$153:$DE$1048576,0),MATCH((CUADRO!I$4&amp;$E208),'Hoja de Trabajo para listado'!$DE$151:$DG$151,0)),0)+IFERROR(INDEX('Hoja de Trabajo para listado'!$CD$155:$DC$1048576,MATCH($A208,'Hoja de Trabajo para listado'!$CD$155:$CD$1048576,0),MATCH((CUADRO!I$4&amp;$E208),'Hoja de Trabajo para listado'!$CD$151:$DC$151,0)),0)</f>
        <v>0</v>
      </c>
      <c r="J208" s="243">
        <f ca="1">+IFERROR(INDEX('Hoja de Trabajo para listado'!$A$155:$Z$1048576,MATCH($A208,'Hoja de Trabajo para listado'!$A$155:$A$1048576,0),MATCH((CUADRO!J$4&amp;$E208),'Hoja de Trabajo para listado'!$A$151:$Z$151,0)),0)+IFERROR(INDEX('Hoja de Trabajo para listado'!$AB$155:$BA$1048576,MATCH($A208,'Hoja de Trabajo para listado'!$AB$155:$AB$1048576,0),MATCH((CUADRO!J$4&amp;$E208),'Hoja de Trabajo para listado'!$AB$151:$BA$151,0)),0)+IFERROR(INDEX('Hoja de Trabajo para listado'!$BC$155:$CB$1048576,MATCH($A208,'Hoja de Trabajo para listado'!$BC$155:$BC$1048576,0),MATCH((CUADRO!J$4&amp;$E208),'Hoja de Trabajo para listado'!$BC$151:$CB$151,0)),0)+IFERROR(INDEX('Hoja de Trabajo para listado'!$DE$153:$DG$274,MATCH($A208,'Hoja de Trabajo para listado'!$DE$153:$DE$1048576,0),MATCH((CUADRO!J$4&amp;$E208),'Hoja de Trabajo para listado'!$DE$151:$DG$151,0)),0)+IFERROR(INDEX('Hoja de Trabajo para listado'!$CD$155:$DC$1048576,MATCH($A208,'Hoja de Trabajo para listado'!$CD$155:$CD$1048576,0),MATCH((CUADRO!J$4&amp;$E208),'Hoja de Trabajo para listado'!$CD$151:$DC$151,0)),0)</f>
        <v>0</v>
      </c>
      <c r="K208" s="243">
        <f ca="1">+IFERROR(INDEX('Hoja de Trabajo para listado'!$A$155:$Z$1048576,MATCH($A208,'Hoja de Trabajo para listado'!$A$155:$A$1048576,0),MATCH((CUADRO!K$4&amp;$E208),'Hoja de Trabajo para listado'!$A$151:$Z$151,0)),0)+IFERROR(INDEX('Hoja de Trabajo para listado'!$AB$155:$BA$1048576,MATCH($A208,'Hoja de Trabajo para listado'!$AB$155:$AB$1048576,0),MATCH((CUADRO!K$4&amp;$E208),'Hoja de Trabajo para listado'!$AB$151:$BA$151,0)),0)+IFERROR(INDEX('Hoja de Trabajo para listado'!$BC$155:$CB$1048576,MATCH($A208,'Hoja de Trabajo para listado'!$BC$155:$BC$1048576,0),MATCH((CUADRO!K$4&amp;$E208),'Hoja de Trabajo para listado'!$BC$151:$CB$151,0)),0)+IFERROR(INDEX('Hoja de Trabajo para listado'!$DE$153:$DG$274,MATCH($A208,'Hoja de Trabajo para listado'!$DE$153:$DE$1048576,0),MATCH((CUADRO!K$4&amp;$E208),'Hoja de Trabajo para listado'!$DE$151:$DG$151,0)),0)+IFERROR(INDEX('Hoja de Trabajo para listado'!$CD$155:$DC$1048576,MATCH($A208,'Hoja de Trabajo para listado'!$CD$155:$CD$1048576,0),MATCH((CUADRO!K$4&amp;$E208),'Hoja de Trabajo para listado'!$CD$151:$DC$151,0)),0)</f>
        <v>0</v>
      </c>
      <c r="L208" s="243">
        <f ca="1">+IFERROR(INDEX('Hoja de Trabajo para listado'!$A$155:$Z$1048576,MATCH($A208,'Hoja de Trabajo para listado'!$A$155:$A$1048576,0),MATCH((CUADRO!L$4&amp;$E208),'Hoja de Trabajo para listado'!$A$151:$Z$151,0)),0)+IFERROR(INDEX('Hoja de Trabajo para listado'!$AB$155:$BA$1048576,MATCH($A208,'Hoja de Trabajo para listado'!$AB$155:$AB$1048576,0),MATCH((CUADRO!L$4&amp;$E208),'Hoja de Trabajo para listado'!$AB$151:$BA$151,0)),0)+IFERROR(INDEX('Hoja de Trabajo para listado'!$BC$155:$CB$1048576,MATCH($A208,'Hoja de Trabajo para listado'!$BC$155:$BC$1048576,0),MATCH((CUADRO!L$4&amp;$E208),'Hoja de Trabajo para listado'!$BC$151:$CB$151,0)),0)+IFERROR(INDEX('Hoja de Trabajo para listado'!$DE$153:$DG$274,MATCH($A208,'Hoja de Trabajo para listado'!$DE$153:$DE$1048576,0),MATCH((CUADRO!L$4&amp;$E208),'Hoja de Trabajo para listado'!$DE$151:$DG$151,0)),0)+IFERROR(INDEX('Hoja de Trabajo para listado'!$CD$155:$DC$1048576,MATCH($A208,'Hoja de Trabajo para listado'!$CD$155:$CD$1048576,0),MATCH((CUADRO!L$4&amp;$E208),'Hoja de Trabajo para listado'!$CD$151:$DC$151,0)),0)</f>
        <v>0</v>
      </c>
      <c r="M208" s="243">
        <f ca="1">+IFERROR(INDEX('Hoja de Trabajo para listado'!$A$155:$Z$1048576,MATCH($A208,'Hoja de Trabajo para listado'!$A$155:$A$1048576,0),MATCH((CUADRO!M$4&amp;$E208),'Hoja de Trabajo para listado'!$A$151:$Z$151,0)),0)+IFERROR(INDEX('Hoja de Trabajo para listado'!$AB$155:$BA$1048576,MATCH($A208,'Hoja de Trabajo para listado'!$AB$155:$AB$1048576,0),MATCH((CUADRO!M$4&amp;$E208),'Hoja de Trabajo para listado'!$AB$151:$BA$151,0)),0)+IFERROR(INDEX('Hoja de Trabajo para listado'!$BC$155:$CB$1048576,MATCH($A208,'Hoja de Trabajo para listado'!$BC$155:$BC$1048576,0),MATCH((CUADRO!M$4&amp;$E208),'Hoja de Trabajo para listado'!$BC$151:$CB$151,0)),0)+IFERROR(INDEX('Hoja de Trabajo para listado'!$DE$153:$DG$274,MATCH($A208,'Hoja de Trabajo para listado'!$DE$153:$DE$1048576,0),MATCH((CUADRO!M$4&amp;$E208),'Hoja de Trabajo para listado'!$DE$151:$DG$151,0)),0)+IFERROR(INDEX('Hoja de Trabajo para listado'!$CD$155:$DC$1048576,MATCH($A208,'Hoja de Trabajo para listado'!$CD$155:$CD$1048576,0),MATCH((CUADRO!M$4&amp;$E208),'Hoja de Trabajo para listado'!$CD$151:$DC$151,0)),0)</f>
        <v>0</v>
      </c>
      <c r="N208" s="243">
        <f ca="1">+IFERROR(INDEX('Hoja de Trabajo para listado'!$A$155:$Z$1048576,MATCH($A208,'Hoja de Trabajo para listado'!$A$155:$A$1048576,0),MATCH((CUADRO!N$4&amp;$E208),'Hoja de Trabajo para listado'!$A$151:$Z$151,0)),0)+IFERROR(INDEX('Hoja de Trabajo para listado'!$AB$155:$BA$1048576,MATCH($A208,'Hoja de Trabajo para listado'!$AB$155:$AB$1048576,0),MATCH((CUADRO!N$4&amp;$E208),'Hoja de Trabajo para listado'!$AB$151:$BA$151,0)),0)+IFERROR(INDEX('Hoja de Trabajo para listado'!$BC$155:$CB$1048576,MATCH($A208,'Hoja de Trabajo para listado'!$BC$155:$BC$1048576,0),MATCH((CUADRO!N$4&amp;$E208),'Hoja de Trabajo para listado'!$BC$151:$CB$151,0)),0)+IFERROR(INDEX('Hoja de Trabajo para listado'!$DE$153:$DG$274,MATCH($A208,'Hoja de Trabajo para listado'!$DE$153:$DE$1048576,0),MATCH((CUADRO!N$4&amp;$E208),'Hoja de Trabajo para listado'!$DE$151:$DG$151,0)),0)+IFERROR(INDEX('Hoja de Trabajo para listado'!$CD$155:$DC$1048576,MATCH($A208,'Hoja de Trabajo para listado'!$CD$155:$CD$1048576,0),MATCH((CUADRO!N$4&amp;$E208),'Hoja de Trabajo para listado'!$CD$151:$DC$151,0)),0)</f>
        <v>0</v>
      </c>
      <c r="O208" s="243">
        <f ca="1">+IFERROR(INDEX('Hoja de Trabajo para listado'!$A$155:$Z$1048576,MATCH($A208,'Hoja de Trabajo para listado'!$A$155:$A$1048576,0),MATCH((CUADRO!O$4&amp;$E208),'Hoja de Trabajo para listado'!$A$151:$Z$151,0)),0)+IFERROR(INDEX('Hoja de Trabajo para listado'!$AB$155:$BA$1048576,MATCH($A208,'Hoja de Trabajo para listado'!$AB$155:$AB$1048576,0),MATCH((CUADRO!O$4&amp;$E208),'Hoja de Trabajo para listado'!$AB$151:$BA$151,0)),0)+IFERROR(INDEX('Hoja de Trabajo para listado'!$BC$155:$CB$1048576,MATCH($A208,'Hoja de Trabajo para listado'!$BC$155:$BC$1048576,0),MATCH((CUADRO!O$4&amp;$E208),'Hoja de Trabajo para listado'!$BC$151:$CB$151,0)),0)+IFERROR(INDEX('Hoja de Trabajo para listado'!$DE$153:$DG$274,MATCH($A208,'Hoja de Trabajo para listado'!$DE$153:$DE$1048576,0),MATCH((CUADRO!O$4&amp;$E208),'Hoja de Trabajo para listado'!$DE$151:$DG$151,0)),0)+IFERROR(INDEX('Hoja de Trabajo para listado'!$CD$155:$DC$1048576,MATCH($A208,'Hoja de Trabajo para listado'!$CD$155:$CD$1048576,0),MATCH((CUADRO!O$4&amp;$E208),'Hoja de Trabajo para listado'!$CD$151:$DC$151,0)),0)</f>
        <v>0</v>
      </c>
      <c r="P208" s="243">
        <f ca="1">+IFERROR(INDEX('Hoja de Trabajo para listado'!$A$155:$Z$1048576,MATCH($A208,'Hoja de Trabajo para listado'!$A$155:$A$1048576,0),MATCH((CUADRO!P$4&amp;$E208),'Hoja de Trabajo para listado'!$A$151:$Z$151,0)),0)+IFERROR(INDEX('Hoja de Trabajo para listado'!$AB$155:$BA$1048576,MATCH($A208,'Hoja de Trabajo para listado'!$AB$155:$AB$1048576,0),MATCH((CUADRO!P$4&amp;$E208),'Hoja de Trabajo para listado'!$AB$151:$BA$151,0)),0)+IFERROR(INDEX('Hoja de Trabajo para listado'!$BC$155:$CB$1048576,MATCH($A208,'Hoja de Trabajo para listado'!$BC$155:$BC$1048576,0),MATCH((CUADRO!P$4&amp;$E208),'Hoja de Trabajo para listado'!$BC$151:$CB$151,0)),0)+IFERROR(INDEX('Hoja de Trabajo para listado'!$DE$153:$DG$274,MATCH($A208,'Hoja de Trabajo para listado'!$DE$153:$DE$1048576,0),MATCH((CUADRO!P$4&amp;$E208),'Hoja de Trabajo para listado'!$DE$151:$DG$151,0)),0)+IFERROR(INDEX('Hoja de Trabajo para listado'!$CD$155:$DC$1048576,MATCH($A208,'Hoja de Trabajo para listado'!$CD$155:$CD$1048576,0),MATCH((CUADRO!P$4&amp;$E208),'Hoja de Trabajo para listado'!$CD$151:$DC$151,0)),0)</f>
        <v>4389117.4799999995</v>
      </c>
      <c r="Q208" s="243">
        <f ca="1">+IFERROR(INDEX('Hoja de Trabajo para listado'!$A$155:$Z$1048576,MATCH($A208,'Hoja de Trabajo para listado'!$A$155:$A$1048576,0),MATCH((CUADRO!Q$4&amp;$E208),'Hoja de Trabajo para listado'!$A$151:$Z$151,0)),0)+IFERROR(INDEX('Hoja de Trabajo para listado'!$AB$155:$BA$1048576,MATCH($A208,'Hoja de Trabajo para listado'!$AB$155:$AB$1048576,0),MATCH((CUADRO!Q$4&amp;$E208),'Hoja de Trabajo para listado'!$AB$151:$BA$151,0)),0)+IFERROR(INDEX('Hoja de Trabajo para listado'!$BC$155:$CB$1048576,MATCH($A208,'Hoja de Trabajo para listado'!$BC$155:$BC$1048576,0),MATCH((CUADRO!Q$4&amp;$E208),'Hoja de Trabajo para listado'!$BC$151:$CB$151,0)),0)+IFERROR(INDEX('Hoja de Trabajo para listado'!$DE$153:$DG$274,MATCH($A208,'Hoja de Trabajo para listado'!$DE$153:$DE$1048576,0),MATCH((CUADRO!Q$4&amp;$E208),'Hoja de Trabajo para listado'!$DE$151:$DG$151,0)),0)+IFERROR(INDEX('Hoja de Trabajo para listado'!$CD$155:$DC$1048576,MATCH($A208,'Hoja de Trabajo para listado'!$CD$155:$CD$1048576,0),MATCH((CUADRO!Q$4&amp;$E208),'Hoja de Trabajo para listado'!$CD$151:$DC$151,0)),0)</f>
        <v>0</v>
      </c>
      <c r="R208" s="243">
        <f t="shared" ca="1" si="9"/>
        <v>4390841.4799999995</v>
      </c>
      <c r="S208" s="243">
        <f ca="1">+R207+R208</f>
        <v>4390841.4799999995</v>
      </c>
      <c r="T208" s="243">
        <f ca="1">+S208</f>
        <v>4390841.4799999995</v>
      </c>
      <c r="U208" s="242">
        <f t="shared" si="10"/>
        <v>2</v>
      </c>
      <c r="V208" s="327" t="str">
        <f>+VLOOKUP(A208,bd_lista!$A$3:$E$592,5,FALSE)</f>
        <v>Instituciones Descentralizadas</v>
      </c>
      <c r="W208" s="398"/>
      <c r="X208" s="240">
        <f>+VLOOKUP(A208,[4]Sheet1!$A$13:$D$744,4,FALSE)</f>
        <v>951</v>
      </c>
      <c r="Y208" s="240" t="str">
        <f>+VLOOKUP(X208,bd_lista!$A$3:$C$592,3,FALSE)</f>
        <v>Banco Central de Bolivia</v>
      </c>
      <c r="Z208" s="288"/>
      <c r="AA208" s="317"/>
    </row>
    <row r="209" spans="1:27" s="377" customFormat="1" ht="15" customHeight="1">
      <c r="A209" s="379">
        <v>294</v>
      </c>
      <c r="B209" s="393">
        <f>+A209</f>
        <v>294</v>
      </c>
      <c r="C209" s="245" t="str">
        <f>+VLOOKUP(A209,bd_lista!$A$3:$C$592,3,FALSE)</f>
        <v>Univ. Indígena Bol. Comun. Intercultl Prod. Tupak Katari</v>
      </c>
      <c r="D209" s="395" t="str">
        <f>+C209</f>
        <v>Univ. Indígena Bol. Comun. Intercultl Prod. Tupak Katari</v>
      </c>
      <c r="E209" s="245" t="s">
        <v>1303</v>
      </c>
      <c r="F209" s="241">
        <f ca="1">+IFERROR(INDEX('Hoja de Trabajo para listado'!$A$155:$Z$1048576,MATCH($A209,'Hoja de Trabajo para listado'!$A$155:$A$1048576,0),MATCH((CUADRO!F$4&amp;$E209),'Hoja de Trabajo para listado'!$A$151:$Z$151,0)),0)+IFERROR(INDEX('Hoja de Trabajo para listado'!$AB$155:$BA$1048576,MATCH($A209,'Hoja de Trabajo para listado'!$AB$155:$AB$1048576,0),MATCH((CUADRO!F$4&amp;$E209),'Hoja de Trabajo para listado'!$AB$151:$BA$151,0)),0)+IFERROR(INDEX('Hoja de Trabajo para listado'!$BC$155:$CB$1048576,MATCH($A209,'Hoja de Trabajo para listado'!$BC$155:$BC$1048576,0),MATCH((CUADRO!F$4&amp;$E209),'Hoja de Trabajo para listado'!$BC$151:$CB$151,0)),0)+IFERROR(INDEX('Hoja de Trabajo para listado'!$DE$153:$DG$274,MATCH($A209,'Hoja de Trabajo para listado'!$DE$153:$DE$1048576,0),MATCH((CUADRO!F$4&amp;$E209),'Hoja de Trabajo para listado'!$DE$151:$DG$151,0)),0)+IFERROR(INDEX('Hoja de Trabajo para listado'!$CD$155:$DC$1048576,MATCH($A209,'Hoja de Trabajo para listado'!$CD$155:$CD$1048576,0),MATCH((CUADRO!F$4&amp;$E209),'Hoja de Trabajo para listado'!$CD$151:$DC$151,0)),0)</f>
        <v>0</v>
      </c>
      <c r="G209" s="241">
        <f ca="1">+IFERROR(INDEX('Hoja de Trabajo para listado'!$A$155:$Z$1048576,MATCH($A209,'Hoja de Trabajo para listado'!$A$155:$A$1048576,0),MATCH((CUADRO!G$4&amp;$E209),'Hoja de Trabajo para listado'!$A$151:$Z$151,0)),0)+IFERROR(INDEX('Hoja de Trabajo para listado'!$AB$155:$BA$1048576,MATCH($A209,'Hoja de Trabajo para listado'!$AB$155:$AB$1048576,0),MATCH((CUADRO!G$4&amp;$E209),'Hoja de Trabajo para listado'!$AB$151:$BA$151,0)),0)+IFERROR(INDEX('Hoja de Trabajo para listado'!$BC$155:$CB$1048576,MATCH($A209,'Hoja de Trabajo para listado'!$BC$155:$BC$1048576,0),MATCH((CUADRO!G$4&amp;$E209),'Hoja de Trabajo para listado'!$BC$151:$CB$151,0)),0)+IFERROR(INDEX('Hoja de Trabajo para listado'!$DE$153:$DG$274,MATCH($A209,'Hoja de Trabajo para listado'!$DE$153:$DE$1048576,0),MATCH((CUADRO!G$4&amp;$E209),'Hoja de Trabajo para listado'!$DE$151:$DG$151,0)),0)+IFERROR(INDEX('Hoja de Trabajo para listado'!$CD$155:$DC$1048576,MATCH($A209,'Hoja de Trabajo para listado'!$CD$155:$CD$1048576,0),MATCH((CUADRO!G$4&amp;$E209),'Hoja de Trabajo para listado'!$CD$151:$DC$151,0)),0)</f>
        <v>0</v>
      </c>
      <c r="H209" s="241">
        <f ca="1">+IFERROR(INDEX('Hoja de Trabajo para listado'!$A$155:$Z$1048576,MATCH($A209,'Hoja de Trabajo para listado'!$A$155:$A$1048576,0),MATCH((CUADRO!H$4&amp;$E209),'Hoja de Trabajo para listado'!$A$151:$Z$151,0)),0)+IFERROR(INDEX('Hoja de Trabajo para listado'!$AB$155:$BA$1048576,MATCH($A209,'Hoja de Trabajo para listado'!$AB$155:$AB$1048576,0),MATCH((CUADRO!H$4&amp;$E209),'Hoja de Trabajo para listado'!$AB$151:$BA$151,0)),0)+IFERROR(INDEX('Hoja de Trabajo para listado'!$BC$155:$CB$1048576,MATCH($A209,'Hoja de Trabajo para listado'!$BC$155:$BC$1048576,0),MATCH((CUADRO!H$4&amp;$E209),'Hoja de Trabajo para listado'!$BC$151:$CB$151,0)),0)+IFERROR(INDEX('Hoja de Trabajo para listado'!$DE$153:$DG$274,MATCH($A209,'Hoja de Trabajo para listado'!$DE$153:$DE$1048576,0),MATCH((CUADRO!H$4&amp;$E209),'Hoja de Trabajo para listado'!$DE$151:$DG$151,0)),0)+IFERROR(INDEX('Hoja de Trabajo para listado'!$CD$155:$DC$1048576,MATCH($A209,'Hoja de Trabajo para listado'!$CD$155:$CD$1048576,0),MATCH((CUADRO!H$4&amp;$E209),'Hoja de Trabajo para listado'!$CD$151:$DC$151,0)),0)</f>
        <v>0</v>
      </c>
      <c r="I209" s="241">
        <f ca="1">+IFERROR(INDEX('Hoja de Trabajo para listado'!$A$155:$Z$1048576,MATCH($A209,'Hoja de Trabajo para listado'!$A$155:$A$1048576,0),MATCH((CUADRO!I$4&amp;$E209),'Hoja de Trabajo para listado'!$A$151:$Z$151,0)),0)+IFERROR(INDEX('Hoja de Trabajo para listado'!$AB$155:$BA$1048576,MATCH($A209,'Hoja de Trabajo para listado'!$AB$155:$AB$1048576,0),MATCH((CUADRO!I$4&amp;$E209),'Hoja de Trabajo para listado'!$AB$151:$BA$151,0)),0)+IFERROR(INDEX('Hoja de Trabajo para listado'!$BC$155:$CB$1048576,MATCH($A209,'Hoja de Trabajo para listado'!$BC$155:$BC$1048576,0),MATCH((CUADRO!I$4&amp;$E209),'Hoja de Trabajo para listado'!$BC$151:$CB$151,0)),0)+IFERROR(INDEX('Hoja de Trabajo para listado'!$DE$153:$DG$274,MATCH($A209,'Hoja de Trabajo para listado'!$DE$153:$DE$1048576,0),MATCH((CUADRO!I$4&amp;$E209),'Hoja de Trabajo para listado'!$DE$151:$DG$151,0)),0)+IFERROR(INDEX('Hoja de Trabajo para listado'!$CD$155:$DC$1048576,MATCH($A209,'Hoja de Trabajo para listado'!$CD$155:$CD$1048576,0),MATCH((CUADRO!I$4&amp;$E209),'Hoja de Trabajo para listado'!$CD$151:$DC$151,0)),0)</f>
        <v>0</v>
      </c>
      <c r="J209" s="241">
        <f ca="1">+IFERROR(INDEX('Hoja de Trabajo para listado'!$A$155:$Z$1048576,MATCH($A209,'Hoja de Trabajo para listado'!$A$155:$A$1048576,0),MATCH((CUADRO!J$4&amp;$E209),'Hoja de Trabajo para listado'!$A$151:$Z$151,0)),0)+IFERROR(INDEX('Hoja de Trabajo para listado'!$AB$155:$BA$1048576,MATCH($A209,'Hoja de Trabajo para listado'!$AB$155:$AB$1048576,0),MATCH((CUADRO!J$4&amp;$E209),'Hoja de Trabajo para listado'!$AB$151:$BA$151,0)),0)+IFERROR(INDEX('Hoja de Trabajo para listado'!$BC$155:$CB$1048576,MATCH($A209,'Hoja de Trabajo para listado'!$BC$155:$BC$1048576,0),MATCH((CUADRO!J$4&amp;$E209),'Hoja de Trabajo para listado'!$BC$151:$CB$151,0)),0)+IFERROR(INDEX('Hoja de Trabajo para listado'!$DE$153:$DG$274,MATCH($A209,'Hoja de Trabajo para listado'!$DE$153:$DE$1048576,0),MATCH((CUADRO!J$4&amp;$E209),'Hoja de Trabajo para listado'!$DE$151:$DG$151,0)),0)+IFERROR(INDEX('Hoja de Trabajo para listado'!$CD$155:$DC$1048576,MATCH($A209,'Hoja de Trabajo para listado'!$CD$155:$CD$1048576,0),MATCH((CUADRO!J$4&amp;$E209),'Hoja de Trabajo para listado'!$CD$151:$DC$151,0)),0)</f>
        <v>0</v>
      </c>
      <c r="K209" s="241">
        <f ca="1">+IFERROR(INDEX('Hoja de Trabajo para listado'!$A$155:$Z$1048576,MATCH($A209,'Hoja de Trabajo para listado'!$A$155:$A$1048576,0),MATCH((CUADRO!K$4&amp;$E209),'Hoja de Trabajo para listado'!$A$151:$Z$151,0)),0)+IFERROR(INDEX('Hoja de Trabajo para listado'!$AB$155:$BA$1048576,MATCH($A209,'Hoja de Trabajo para listado'!$AB$155:$AB$1048576,0),MATCH((CUADRO!K$4&amp;$E209),'Hoja de Trabajo para listado'!$AB$151:$BA$151,0)),0)+IFERROR(INDEX('Hoja de Trabajo para listado'!$BC$155:$CB$1048576,MATCH($A209,'Hoja de Trabajo para listado'!$BC$155:$BC$1048576,0),MATCH((CUADRO!K$4&amp;$E209),'Hoja de Trabajo para listado'!$BC$151:$CB$151,0)),0)+IFERROR(INDEX('Hoja de Trabajo para listado'!$DE$153:$DG$274,MATCH($A209,'Hoja de Trabajo para listado'!$DE$153:$DE$1048576,0),MATCH((CUADRO!K$4&amp;$E209),'Hoja de Trabajo para listado'!$DE$151:$DG$151,0)),0)+IFERROR(INDEX('Hoja de Trabajo para listado'!$CD$155:$DC$1048576,MATCH($A209,'Hoja de Trabajo para listado'!$CD$155:$CD$1048576,0),MATCH((CUADRO!K$4&amp;$E209),'Hoja de Trabajo para listado'!$CD$151:$DC$151,0)),0)</f>
        <v>0</v>
      </c>
      <c r="L209" s="241">
        <f ca="1">+IFERROR(INDEX('Hoja de Trabajo para listado'!$A$155:$Z$1048576,MATCH($A209,'Hoja de Trabajo para listado'!$A$155:$A$1048576,0),MATCH((CUADRO!L$4&amp;$E209),'Hoja de Trabajo para listado'!$A$151:$Z$151,0)),0)+IFERROR(INDEX('Hoja de Trabajo para listado'!$AB$155:$BA$1048576,MATCH($A209,'Hoja de Trabajo para listado'!$AB$155:$AB$1048576,0),MATCH((CUADRO!L$4&amp;$E209),'Hoja de Trabajo para listado'!$AB$151:$BA$151,0)),0)+IFERROR(INDEX('Hoja de Trabajo para listado'!$BC$155:$CB$1048576,MATCH($A209,'Hoja de Trabajo para listado'!$BC$155:$BC$1048576,0),MATCH((CUADRO!L$4&amp;$E209),'Hoja de Trabajo para listado'!$BC$151:$CB$151,0)),0)+IFERROR(INDEX('Hoja de Trabajo para listado'!$DE$153:$DG$274,MATCH($A209,'Hoja de Trabajo para listado'!$DE$153:$DE$1048576,0),MATCH((CUADRO!L$4&amp;$E209),'Hoja de Trabajo para listado'!$DE$151:$DG$151,0)),0)+IFERROR(INDEX('Hoja de Trabajo para listado'!$CD$155:$DC$1048576,MATCH($A209,'Hoja de Trabajo para listado'!$CD$155:$CD$1048576,0),MATCH((CUADRO!L$4&amp;$E209),'Hoja de Trabajo para listado'!$CD$151:$DC$151,0)),0)</f>
        <v>0</v>
      </c>
      <c r="M209" s="241">
        <f ca="1">+IFERROR(INDEX('Hoja de Trabajo para listado'!$A$155:$Z$1048576,MATCH($A209,'Hoja de Trabajo para listado'!$A$155:$A$1048576,0),MATCH((CUADRO!M$4&amp;$E209),'Hoja de Trabajo para listado'!$A$151:$Z$151,0)),0)+IFERROR(INDEX('Hoja de Trabajo para listado'!$AB$155:$BA$1048576,MATCH($A209,'Hoja de Trabajo para listado'!$AB$155:$AB$1048576,0),MATCH((CUADRO!M$4&amp;$E209),'Hoja de Trabajo para listado'!$AB$151:$BA$151,0)),0)+IFERROR(INDEX('Hoja de Trabajo para listado'!$BC$155:$CB$1048576,MATCH($A209,'Hoja de Trabajo para listado'!$BC$155:$BC$1048576,0),MATCH((CUADRO!M$4&amp;$E209),'Hoja de Trabajo para listado'!$BC$151:$CB$151,0)),0)+IFERROR(INDEX('Hoja de Trabajo para listado'!$DE$153:$DG$274,MATCH($A209,'Hoja de Trabajo para listado'!$DE$153:$DE$1048576,0),MATCH((CUADRO!M$4&amp;$E209),'Hoja de Trabajo para listado'!$DE$151:$DG$151,0)),0)+IFERROR(INDEX('Hoja de Trabajo para listado'!$CD$155:$DC$1048576,MATCH($A209,'Hoja de Trabajo para listado'!$CD$155:$CD$1048576,0),MATCH((CUADRO!M$4&amp;$E209),'Hoja de Trabajo para listado'!$CD$151:$DC$151,0)),0)</f>
        <v>0</v>
      </c>
      <c r="N209" s="241">
        <f ca="1">+IFERROR(INDEX('Hoja de Trabajo para listado'!$A$155:$Z$1048576,MATCH($A209,'Hoja de Trabajo para listado'!$A$155:$A$1048576,0),MATCH((CUADRO!N$4&amp;$E209),'Hoja de Trabajo para listado'!$A$151:$Z$151,0)),0)+IFERROR(INDEX('Hoja de Trabajo para listado'!$AB$155:$BA$1048576,MATCH($A209,'Hoja de Trabajo para listado'!$AB$155:$AB$1048576,0),MATCH((CUADRO!N$4&amp;$E209),'Hoja de Trabajo para listado'!$AB$151:$BA$151,0)),0)+IFERROR(INDEX('Hoja de Trabajo para listado'!$BC$155:$CB$1048576,MATCH($A209,'Hoja de Trabajo para listado'!$BC$155:$BC$1048576,0),MATCH((CUADRO!N$4&amp;$E209),'Hoja de Trabajo para listado'!$BC$151:$CB$151,0)),0)+IFERROR(INDEX('Hoja de Trabajo para listado'!$DE$153:$DG$274,MATCH($A209,'Hoja de Trabajo para listado'!$DE$153:$DE$1048576,0),MATCH((CUADRO!N$4&amp;$E209),'Hoja de Trabajo para listado'!$DE$151:$DG$151,0)),0)+IFERROR(INDEX('Hoja de Trabajo para listado'!$CD$155:$DC$1048576,MATCH($A209,'Hoja de Trabajo para listado'!$CD$155:$CD$1048576,0),MATCH((CUADRO!N$4&amp;$E209),'Hoja de Trabajo para listado'!$CD$151:$DC$151,0)),0)</f>
        <v>0</v>
      </c>
      <c r="O209" s="241">
        <f ca="1">+IFERROR(INDEX('Hoja de Trabajo para listado'!$A$155:$Z$1048576,MATCH($A209,'Hoja de Trabajo para listado'!$A$155:$A$1048576,0),MATCH((CUADRO!O$4&amp;$E209),'Hoja de Trabajo para listado'!$A$151:$Z$151,0)),0)+IFERROR(INDEX('Hoja de Trabajo para listado'!$AB$155:$BA$1048576,MATCH($A209,'Hoja de Trabajo para listado'!$AB$155:$AB$1048576,0),MATCH((CUADRO!O$4&amp;$E209),'Hoja de Trabajo para listado'!$AB$151:$BA$151,0)),0)+IFERROR(INDEX('Hoja de Trabajo para listado'!$BC$155:$CB$1048576,MATCH($A209,'Hoja de Trabajo para listado'!$BC$155:$BC$1048576,0),MATCH((CUADRO!O$4&amp;$E209),'Hoja de Trabajo para listado'!$BC$151:$CB$151,0)),0)+IFERROR(INDEX('Hoja de Trabajo para listado'!$DE$153:$DG$274,MATCH($A209,'Hoja de Trabajo para listado'!$DE$153:$DE$1048576,0),MATCH((CUADRO!O$4&amp;$E209),'Hoja de Trabajo para listado'!$DE$151:$DG$151,0)),0)+IFERROR(INDEX('Hoja de Trabajo para listado'!$CD$155:$DC$1048576,MATCH($A209,'Hoja de Trabajo para listado'!$CD$155:$CD$1048576,0),MATCH((CUADRO!O$4&amp;$E209),'Hoja de Trabajo para listado'!$CD$151:$DC$151,0)),0)</f>
        <v>0</v>
      </c>
      <c r="P209" s="241">
        <f ca="1">+IFERROR(INDEX('Hoja de Trabajo para listado'!$A$155:$Z$1048576,MATCH($A209,'Hoja de Trabajo para listado'!$A$155:$A$1048576,0),MATCH((CUADRO!P$4&amp;$E209),'Hoja de Trabajo para listado'!$A$151:$Z$151,0)),0)+IFERROR(INDEX('Hoja de Trabajo para listado'!$AB$155:$BA$1048576,MATCH($A209,'Hoja de Trabajo para listado'!$AB$155:$AB$1048576,0),MATCH((CUADRO!P$4&amp;$E209),'Hoja de Trabajo para listado'!$AB$151:$BA$151,0)),0)+IFERROR(INDEX('Hoja de Trabajo para listado'!$BC$155:$CB$1048576,MATCH($A209,'Hoja de Trabajo para listado'!$BC$155:$BC$1048576,0),MATCH((CUADRO!P$4&amp;$E209),'Hoja de Trabajo para listado'!$BC$151:$CB$151,0)),0)+IFERROR(INDEX('Hoja de Trabajo para listado'!$DE$153:$DG$274,MATCH($A209,'Hoja de Trabajo para listado'!$DE$153:$DE$1048576,0),MATCH((CUADRO!P$4&amp;$E209),'Hoja de Trabajo para listado'!$DE$151:$DG$151,0)),0)+IFERROR(INDEX('Hoja de Trabajo para listado'!$CD$155:$DC$1048576,MATCH($A209,'Hoja de Trabajo para listado'!$CD$155:$CD$1048576,0),MATCH((CUADRO!P$4&amp;$E209),'Hoja de Trabajo para listado'!$CD$151:$DC$151,0)),0)</f>
        <v>0</v>
      </c>
      <c r="Q209" s="241">
        <f ca="1">+IFERROR(INDEX('Hoja de Trabajo para listado'!$A$155:$Z$1048576,MATCH($A209,'Hoja de Trabajo para listado'!$A$155:$A$1048576,0),MATCH((CUADRO!Q$4&amp;$E209),'Hoja de Trabajo para listado'!$A$151:$Z$151,0)),0)+IFERROR(INDEX('Hoja de Trabajo para listado'!$AB$155:$BA$1048576,MATCH($A209,'Hoja de Trabajo para listado'!$AB$155:$AB$1048576,0),MATCH((CUADRO!Q$4&amp;$E209),'Hoja de Trabajo para listado'!$AB$151:$BA$151,0)),0)+IFERROR(INDEX('Hoja de Trabajo para listado'!$BC$155:$CB$1048576,MATCH($A209,'Hoja de Trabajo para listado'!$BC$155:$BC$1048576,0),MATCH((CUADRO!Q$4&amp;$E209),'Hoja de Trabajo para listado'!$BC$151:$CB$151,0)),0)+IFERROR(INDEX('Hoja de Trabajo para listado'!$DE$153:$DG$274,MATCH($A209,'Hoja de Trabajo para listado'!$DE$153:$DE$1048576,0),MATCH((CUADRO!Q$4&amp;$E209),'Hoja de Trabajo para listado'!$DE$151:$DG$151,0)),0)+IFERROR(INDEX('Hoja de Trabajo para listado'!$CD$155:$DC$1048576,MATCH($A209,'Hoja de Trabajo para listado'!$CD$155:$CD$1048576,0),MATCH((CUADRO!Q$4&amp;$E209),'Hoja de Trabajo para listado'!$CD$151:$DC$151,0)),0)</f>
        <v>0</v>
      </c>
      <c r="R209" s="241">
        <f t="shared" ca="1" si="9"/>
        <v>0</v>
      </c>
      <c r="S209" s="265"/>
      <c r="T209" s="241">
        <f ca="1">+T210</f>
        <v>308271.18</v>
      </c>
      <c r="U209" s="240">
        <f t="shared" si="10"/>
        <v>1</v>
      </c>
      <c r="V209" s="327" t="str">
        <f>+VLOOKUP(A209,bd_lista!$A$3:$E$592,5,FALSE)</f>
        <v>Instituciones Descentralizadas</v>
      </c>
      <c r="W209" s="397" t="str">
        <f>+V209</f>
        <v>Instituciones Descentralizadas</v>
      </c>
      <c r="X209" s="240">
        <f>+VLOOKUP(A209,[4]Sheet1!$A$13:$D$744,4,FALSE)</f>
        <v>16</v>
      </c>
      <c r="Y209" s="240" t="str">
        <f>+VLOOKUP(X209,bd_lista!$A$3:$C$592,3,FALSE)</f>
        <v>Ministerio de Educación</v>
      </c>
      <c r="Z209" s="290">
        <f>+X209</f>
        <v>16</v>
      </c>
      <c r="AA209" s="315" t="str">
        <f>+Y209</f>
        <v>Ministerio de Educación</v>
      </c>
    </row>
    <row r="210" spans="1:27" s="377" customFormat="1" ht="15" customHeight="1">
      <c r="A210" s="378">
        <v>294</v>
      </c>
      <c r="B210" s="394"/>
      <c r="C210" s="327" t="str">
        <f>+VLOOKUP(A210,bd_lista!$A$3:$C$592,3,FALSE)</f>
        <v>Univ. Indígena Bol. Comun. Intercultl Prod. Tupak Katari</v>
      </c>
      <c r="D210" s="396"/>
      <c r="E210" s="327" t="s">
        <v>1304</v>
      </c>
      <c r="F210" s="243">
        <f ca="1">+IFERROR(INDEX('Hoja de Trabajo para listado'!$A$155:$Z$1048576,MATCH($A210,'Hoja de Trabajo para listado'!$A$155:$A$1048576,0),MATCH((CUADRO!F$4&amp;$E210),'Hoja de Trabajo para listado'!$A$151:$Z$151,0)),0)+IFERROR(INDEX('Hoja de Trabajo para listado'!$AB$155:$BA$1048576,MATCH($A210,'Hoja de Trabajo para listado'!$AB$155:$AB$1048576,0),MATCH((CUADRO!F$4&amp;$E210),'Hoja de Trabajo para listado'!$AB$151:$BA$151,0)),0)+IFERROR(INDEX('Hoja de Trabajo para listado'!$BC$155:$CB$1048576,MATCH($A210,'Hoja de Trabajo para listado'!$BC$155:$BC$1048576,0),MATCH((CUADRO!F$4&amp;$E210),'Hoja de Trabajo para listado'!$BC$151:$CB$151,0)),0)+IFERROR(INDEX('Hoja de Trabajo para listado'!$DE$153:$DG$274,MATCH($A210,'Hoja de Trabajo para listado'!$DE$153:$DE$1048576,0),MATCH((CUADRO!F$4&amp;$E210),'Hoja de Trabajo para listado'!$DE$151:$DG$151,0)),0)+IFERROR(INDEX('Hoja de Trabajo para listado'!$CD$155:$DC$1048576,MATCH($A210,'Hoja de Trabajo para listado'!$CD$155:$CD$1048576,0),MATCH((CUADRO!F$4&amp;$E210),'Hoja de Trabajo para listado'!$CD$151:$DC$151,0)),0)</f>
        <v>308271.18</v>
      </c>
      <c r="G210" s="243">
        <f ca="1">+IFERROR(INDEX('Hoja de Trabajo para listado'!$A$155:$Z$1048576,MATCH($A210,'Hoja de Trabajo para listado'!$A$155:$A$1048576,0),MATCH((CUADRO!G$4&amp;$E210),'Hoja de Trabajo para listado'!$A$151:$Z$151,0)),0)+IFERROR(INDEX('Hoja de Trabajo para listado'!$AB$155:$BA$1048576,MATCH($A210,'Hoja de Trabajo para listado'!$AB$155:$AB$1048576,0),MATCH((CUADRO!G$4&amp;$E210),'Hoja de Trabajo para listado'!$AB$151:$BA$151,0)),0)+IFERROR(INDEX('Hoja de Trabajo para listado'!$BC$155:$CB$1048576,MATCH($A210,'Hoja de Trabajo para listado'!$BC$155:$BC$1048576,0),MATCH((CUADRO!G$4&amp;$E210),'Hoja de Trabajo para listado'!$BC$151:$CB$151,0)),0)+IFERROR(INDEX('Hoja de Trabajo para listado'!$DE$153:$DG$274,MATCH($A210,'Hoja de Trabajo para listado'!$DE$153:$DE$1048576,0),MATCH((CUADRO!G$4&amp;$E210),'Hoja de Trabajo para listado'!$DE$151:$DG$151,0)),0)+IFERROR(INDEX('Hoja de Trabajo para listado'!$CD$155:$DC$1048576,MATCH($A210,'Hoja de Trabajo para listado'!$CD$155:$CD$1048576,0),MATCH((CUADRO!G$4&amp;$E210),'Hoja de Trabajo para listado'!$CD$151:$DC$151,0)),0)</f>
        <v>0</v>
      </c>
      <c r="H210" s="243">
        <f ca="1">+IFERROR(INDEX('Hoja de Trabajo para listado'!$A$155:$Z$1048576,MATCH($A210,'Hoja de Trabajo para listado'!$A$155:$A$1048576,0),MATCH((CUADRO!H$4&amp;$E210),'Hoja de Trabajo para listado'!$A$151:$Z$151,0)),0)+IFERROR(INDEX('Hoja de Trabajo para listado'!$AB$155:$BA$1048576,MATCH($A210,'Hoja de Trabajo para listado'!$AB$155:$AB$1048576,0),MATCH((CUADRO!H$4&amp;$E210),'Hoja de Trabajo para listado'!$AB$151:$BA$151,0)),0)+IFERROR(INDEX('Hoja de Trabajo para listado'!$BC$155:$CB$1048576,MATCH($A210,'Hoja de Trabajo para listado'!$BC$155:$BC$1048576,0),MATCH((CUADRO!H$4&amp;$E210),'Hoja de Trabajo para listado'!$BC$151:$CB$151,0)),0)+IFERROR(INDEX('Hoja de Trabajo para listado'!$DE$153:$DG$274,MATCH($A210,'Hoja de Trabajo para listado'!$DE$153:$DE$1048576,0),MATCH((CUADRO!H$4&amp;$E210),'Hoja de Trabajo para listado'!$DE$151:$DG$151,0)),0)+IFERROR(INDEX('Hoja de Trabajo para listado'!$CD$155:$DC$1048576,MATCH($A210,'Hoja de Trabajo para listado'!$CD$155:$CD$1048576,0),MATCH((CUADRO!H$4&amp;$E210),'Hoja de Trabajo para listado'!$CD$151:$DC$151,0)),0)</f>
        <v>0</v>
      </c>
      <c r="I210" s="243">
        <f ca="1">+IFERROR(INDEX('Hoja de Trabajo para listado'!$A$155:$Z$1048576,MATCH($A210,'Hoja de Trabajo para listado'!$A$155:$A$1048576,0),MATCH((CUADRO!I$4&amp;$E210),'Hoja de Trabajo para listado'!$A$151:$Z$151,0)),0)+IFERROR(INDEX('Hoja de Trabajo para listado'!$AB$155:$BA$1048576,MATCH($A210,'Hoja de Trabajo para listado'!$AB$155:$AB$1048576,0),MATCH((CUADRO!I$4&amp;$E210),'Hoja de Trabajo para listado'!$AB$151:$BA$151,0)),0)+IFERROR(INDEX('Hoja de Trabajo para listado'!$BC$155:$CB$1048576,MATCH($A210,'Hoja de Trabajo para listado'!$BC$155:$BC$1048576,0),MATCH((CUADRO!I$4&amp;$E210),'Hoja de Trabajo para listado'!$BC$151:$CB$151,0)),0)+IFERROR(INDEX('Hoja de Trabajo para listado'!$DE$153:$DG$274,MATCH($A210,'Hoja de Trabajo para listado'!$DE$153:$DE$1048576,0),MATCH((CUADRO!I$4&amp;$E210),'Hoja de Trabajo para listado'!$DE$151:$DG$151,0)),0)+IFERROR(INDEX('Hoja de Trabajo para listado'!$CD$155:$DC$1048576,MATCH($A210,'Hoja de Trabajo para listado'!$CD$155:$CD$1048576,0),MATCH((CUADRO!I$4&amp;$E210),'Hoja de Trabajo para listado'!$CD$151:$DC$151,0)),0)</f>
        <v>0</v>
      </c>
      <c r="J210" s="243">
        <f ca="1">+IFERROR(INDEX('Hoja de Trabajo para listado'!$A$155:$Z$1048576,MATCH($A210,'Hoja de Trabajo para listado'!$A$155:$A$1048576,0),MATCH((CUADRO!J$4&amp;$E210),'Hoja de Trabajo para listado'!$A$151:$Z$151,0)),0)+IFERROR(INDEX('Hoja de Trabajo para listado'!$AB$155:$BA$1048576,MATCH($A210,'Hoja de Trabajo para listado'!$AB$155:$AB$1048576,0),MATCH((CUADRO!J$4&amp;$E210),'Hoja de Trabajo para listado'!$AB$151:$BA$151,0)),0)+IFERROR(INDEX('Hoja de Trabajo para listado'!$BC$155:$CB$1048576,MATCH($A210,'Hoja de Trabajo para listado'!$BC$155:$BC$1048576,0),MATCH((CUADRO!J$4&amp;$E210),'Hoja de Trabajo para listado'!$BC$151:$CB$151,0)),0)+IFERROR(INDEX('Hoja de Trabajo para listado'!$DE$153:$DG$274,MATCH($A210,'Hoja de Trabajo para listado'!$DE$153:$DE$1048576,0),MATCH((CUADRO!J$4&amp;$E210),'Hoja de Trabajo para listado'!$DE$151:$DG$151,0)),0)+IFERROR(INDEX('Hoja de Trabajo para listado'!$CD$155:$DC$1048576,MATCH($A210,'Hoja de Trabajo para listado'!$CD$155:$CD$1048576,0),MATCH((CUADRO!J$4&amp;$E210),'Hoja de Trabajo para listado'!$CD$151:$DC$151,0)),0)</f>
        <v>0</v>
      </c>
      <c r="K210" s="243">
        <f ca="1">+IFERROR(INDEX('Hoja de Trabajo para listado'!$A$155:$Z$1048576,MATCH($A210,'Hoja de Trabajo para listado'!$A$155:$A$1048576,0),MATCH((CUADRO!K$4&amp;$E210),'Hoja de Trabajo para listado'!$A$151:$Z$151,0)),0)+IFERROR(INDEX('Hoja de Trabajo para listado'!$AB$155:$BA$1048576,MATCH($A210,'Hoja de Trabajo para listado'!$AB$155:$AB$1048576,0),MATCH((CUADRO!K$4&amp;$E210),'Hoja de Trabajo para listado'!$AB$151:$BA$151,0)),0)+IFERROR(INDEX('Hoja de Trabajo para listado'!$BC$155:$CB$1048576,MATCH($A210,'Hoja de Trabajo para listado'!$BC$155:$BC$1048576,0),MATCH((CUADRO!K$4&amp;$E210),'Hoja de Trabajo para listado'!$BC$151:$CB$151,0)),0)+IFERROR(INDEX('Hoja de Trabajo para listado'!$DE$153:$DG$274,MATCH($A210,'Hoja de Trabajo para listado'!$DE$153:$DE$1048576,0),MATCH((CUADRO!K$4&amp;$E210),'Hoja de Trabajo para listado'!$DE$151:$DG$151,0)),0)+IFERROR(INDEX('Hoja de Trabajo para listado'!$CD$155:$DC$1048576,MATCH($A210,'Hoja de Trabajo para listado'!$CD$155:$CD$1048576,0),MATCH((CUADRO!K$4&amp;$E210),'Hoja de Trabajo para listado'!$CD$151:$DC$151,0)),0)</f>
        <v>0</v>
      </c>
      <c r="L210" s="243">
        <f ca="1">+IFERROR(INDEX('Hoja de Trabajo para listado'!$A$155:$Z$1048576,MATCH($A210,'Hoja de Trabajo para listado'!$A$155:$A$1048576,0),MATCH((CUADRO!L$4&amp;$E210),'Hoja de Trabajo para listado'!$A$151:$Z$151,0)),0)+IFERROR(INDEX('Hoja de Trabajo para listado'!$AB$155:$BA$1048576,MATCH($A210,'Hoja de Trabajo para listado'!$AB$155:$AB$1048576,0),MATCH((CUADRO!L$4&amp;$E210),'Hoja de Trabajo para listado'!$AB$151:$BA$151,0)),0)+IFERROR(INDEX('Hoja de Trabajo para listado'!$BC$155:$CB$1048576,MATCH($A210,'Hoja de Trabajo para listado'!$BC$155:$BC$1048576,0),MATCH((CUADRO!L$4&amp;$E210),'Hoja de Trabajo para listado'!$BC$151:$CB$151,0)),0)+IFERROR(INDEX('Hoja de Trabajo para listado'!$DE$153:$DG$274,MATCH($A210,'Hoja de Trabajo para listado'!$DE$153:$DE$1048576,0),MATCH((CUADRO!L$4&amp;$E210),'Hoja de Trabajo para listado'!$DE$151:$DG$151,0)),0)+IFERROR(INDEX('Hoja de Trabajo para listado'!$CD$155:$DC$1048576,MATCH($A210,'Hoja de Trabajo para listado'!$CD$155:$CD$1048576,0),MATCH((CUADRO!L$4&amp;$E210),'Hoja de Trabajo para listado'!$CD$151:$DC$151,0)),0)</f>
        <v>0</v>
      </c>
      <c r="M210" s="243">
        <f ca="1">+IFERROR(INDEX('Hoja de Trabajo para listado'!$A$155:$Z$1048576,MATCH($A210,'Hoja de Trabajo para listado'!$A$155:$A$1048576,0),MATCH((CUADRO!M$4&amp;$E210),'Hoja de Trabajo para listado'!$A$151:$Z$151,0)),0)+IFERROR(INDEX('Hoja de Trabajo para listado'!$AB$155:$BA$1048576,MATCH($A210,'Hoja de Trabajo para listado'!$AB$155:$AB$1048576,0),MATCH((CUADRO!M$4&amp;$E210),'Hoja de Trabajo para listado'!$AB$151:$BA$151,0)),0)+IFERROR(INDEX('Hoja de Trabajo para listado'!$BC$155:$CB$1048576,MATCH($A210,'Hoja de Trabajo para listado'!$BC$155:$BC$1048576,0),MATCH((CUADRO!M$4&amp;$E210),'Hoja de Trabajo para listado'!$BC$151:$CB$151,0)),0)+IFERROR(INDEX('Hoja de Trabajo para listado'!$DE$153:$DG$274,MATCH($A210,'Hoja de Trabajo para listado'!$DE$153:$DE$1048576,0),MATCH((CUADRO!M$4&amp;$E210),'Hoja de Trabajo para listado'!$DE$151:$DG$151,0)),0)+IFERROR(INDEX('Hoja de Trabajo para listado'!$CD$155:$DC$1048576,MATCH($A210,'Hoja de Trabajo para listado'!$CD$155:$CD$1048576,0),MATCH((CUADRO!M$4&amp;$E210),'Hoja de Trabajo para listado'!$CD$151:$DC$151,0)),0)</f>
        <v>0</v>
      </c>
      <c r="N210" s="243">
        <f ca="1">+IFERROR(INDEX('Hoja de Trabajo para listado'!$A$155:$Z$1048576,MATCH($A210,'Hoja de Trabajo para listado'!$A$155:$A$1048576,0),MATCH((CUADRO!N$4&amp;$E210),'Hoja de Trabajo para listado'!$A$151:$Z$151,0)),0)+IFERROR(INDEX('Hoja de Trabajo para listado'!$AB$155:$BA$1048576,MATCH($A210,'Hoja de Trabajo para listado'!$AB$155:$AB$1048576,0),MATCH((CUADRO!N$4&amp;$E210),'Hoja de Trabajo para listado'!$AB$151:$BA$151,0)),0)+IFERROR(INDEX('Hoja de Trabajo para listado'!$BC$155:$CB$1048576,MATCH($A210,'Hoja de Trabajo para listado'!$BC$155:$BC$1048576,0),MATCH((CUADRO!N$4&amp;$E210),'Hoja de Trabajo para listado'!$BC$151:$CB$151,0)),0)+IFERROR(INDEX('Hoja de Trabajo para listado'!$DE$153:$DG$274,MATCH($A210,'Hoja de Trabajo para listado'!$DE$153:$DE$1048576,0),MATCH((CUADRO!N$4&amp;$E210),'Hoja de Trabajo para listado'!$DE$151:$DG$151,0)),0)+IFERROR(INDEX('Hoja de Trabajo para listado'!$CD$155:$DC$1048576,MATCH($A210,'Hoja de Trabajo para listado'!$CD$155:$CD$1048576,0),MATCH((CUADRO!N$4&amp;$E210),'Hoja de Trabajo para listado'!$CD$151:$DC$151,0)),0)</f>
        <v>0</v>
      </c>
      <c r="O210" s="243">
        <f ca="1">+IFERROR(INDEX('Hoja de Trabajo para listado'!$A$155:$Z$1048576,MATCH($A210,'Hoja de Trabajo para listado'!$A$155:$A$1048576,0),MATCH((CUADRO!O$4&amp;$E210),'Hoja de Trabajo para listado'!$A$151:$Z$151,0)),0)+IFERROR(INDEX('Hoja de Trabajo para listado'!$AB$155:$BA$1048576,MATCH($A210,'Hoja de Trabajo para listado'!$AB$155:$AB$1048576,0),MATCH((CUADRO!O$4&amp;$E210),'Hoja de Trabajo para listado'!$AB$151:$BA$151,0)),0)+IFERROR(INDEX('Hoja de Trabajo para listado'!$BC$155:$CB$1048576,MATCH($A210,'Hoja de Trabajo para listado'!$BC$155:$BC$1048576,0),MATCH((CUADRO!O$4&amp;$E210),'Hoja de Trabajo para listado'!$BC$151:$CB$151,0)),0)+IFERROR(INDEX('Hoja de Trabajo para listado'!$DE$153:$DG$274,MATCH($A210,'Hoja de Trabajo para listado'!$DE$153:$DE$1048576,0),MATCH((CUADRO!O$4&amp;$E210),'Hoja de Trabajo para listado'!$DE$151:$DG$151,0)),0)+IFERROR(INDEX('Hoja de Trabajo para listado'!$CD$155:$DC$1048576,MATCH($A210,'Hoja de Trabajo para listado'!$CD$155:$CD$1048576,0),MATCH((CUADRO!O$4&amp;$E210),'Hoja de Trabajo para listado'!$CD$151:$DC$151,0)),0)</f>
        <v>0</v>
      </c>
      <c r="P210" s="243">
        <f ca="1">+IFERROR(INDEX('Hoja de Trabajo para listado'!$A$155:$Z$1048576,MATCH($A210,'Hoja de Trabajo para listado'!$A$155:$A$1048576,0),MATCH((CUADRO!P$4&amp;$E210),'Hoja de Trabajo para listado'!$A$151:$Z$151,0)),0)+IFERROR(INDEX('Hoja de Trabajo para listado'!$AB$155:$BA$1048576,MATCH($A210,'Hoja de Trabajo para listado'!$AB$155:$AB$1048576,0),MATCH((CUADRO!P$4&amp;$E210),'Hoja de Trabajo para listado'!$AB$151:$BA$151,0)),0)+IFERROR(INDEX('Hoja de Trabajo para listado'!$BC$155:$CB$1048576,MATCH($A210,'Hoja de Trabajo para listado'!$BC$155:$BC$1048576,0),MATCH((CUADRO!P$4&amp;$E210),'Hoja de Trabajo para listado'!$BC$151:$CB$151,0)),0)+IFERROR(INDEX('Hoja de Trabajo para listado'!$DE$153:$DG$274,MATCH($A210,'Hoja de Trabajo para listado'!$DE$153:$DE$1048576,0),MATCH((CUADRO!P$4&amp;$E210),'Hoja de Trabajo para listado'!$DE$151:$DG$151,0)),0)+IFERROR(INDEX('Hoja de Trabajo para listado'!$CD$155:$DC$1048576,MATCH($A210,'Hoja de Trabajo para listado'!$CD$155:$CD$1048576,0),MATCH((CUADRO!P$4&amp;$E210),'Hoja de Trabajo para listado'!$CD$151:$DC$151,0)),0)</f>
        <v>0</v>
      </c>
      <c r="Q210" s="243">
        <f ca="1">+IFERROR(INDEX('Hoja de Trabajo para listado'!$A$155:$Z$1048576,MATCH($A210,'Hoja de Trabajo para listado'!$A$155:$A$1048576,0),MATCH((CUADRO!Q$4&amp;$E210),'Hoja de Trabajo para listado'!$A$151:$Z$151,0)),0)+IFERROR(INDEX('Hoja de Trabajo para listado'!$AB$155:$BA$1048576,MATCH($A210,'Hoja de Trabajo para listado'!$AB$155:$AB$1048576,0),MATCH((CUADRO!Q$4&amp;$E210),'Hoja de Trabajo para listado'!$AB$151:$BA$151,0)),0)+IFERROR(INDEX('Hoja de Trabajo para listado'!$BC$155:$CB$1048576,MATCH($A210,'Hoja de Trabajo para listado'!$BC$155:$BC$1048576,0),MATCH((CUADRO!Q$4&amp;$E210),'Hoja de Trabajo para listado'!$BC$151:$CB$151,0)),0)+IFERROR(INDEX('Hoja de Trabajo para listado'!$DE$153:$DG$274,MATCH($A210,'Hoja de Trabajo para listado'!$DE$153:$DE$1048576,0),MATCH((CUADRO!Q$4&amp;$E210),'Hoja de Trabajo para listado'!$DE$151:$DG$151,0)),0)+IFERROR(INDEX('Hoja de Trabajo para listado'!$CD$155:$DC$1048576,MATCH($A210,'Hoja de Trabajo para listado'!$CD$155:$CD$1048576,0),MATCH((CUADRO!Q$4&amp;$E210),'Hoja de Trabajo para listado'!$CD$151:$DC$151,0)),0)</f>
        <v>0</v>
      </c>
      <c r="R210" s="243">
        <f t="shared" ca="1" si="9"/>
        <v>308271.18</v>
      </c>
      <c r="S210" s="243">
        <f ca="1">+R209+R210</f>
        <v>308271.18</v>
      </c>
      <c r="T210" s="241">
        <f ca="1">+S210</f>
        <v>308271.18</v>
      </c>
      <c r="U210" s="240">
        <f t="shared" si="10"/>
        <v>2</v>
      </c>
      <c r="V210" s="327" t="str">
        <f>+VLOOKUP(A210,bd_lista!$A$3:$E$592,5,FALSE)</f>
        <v>Instituciones Descentralizadas</v>
      </c>
      <c r="W210" s="398"/>
      <c r="X210" s="240">
        <f>+VLOOKUP(A210,[4]Sheet1!$A$13:$D$744,4,FALSE)</f>
        <v>16</v>
      </c>
      <c r="Y210" s="240" t="str">
        <f>+VLOOKUP(X210,bd_lista!$A$3:$C$592,3,FALSE)</f>
        <v>Ministerio de Educación</v>
      </c>
      <c r="Z210" s="288"/>
      <c r="AA210" s="317"/>
    </row>
    <row r="211" spans="1:27" s="377" customFormat="1" ht="15" customHeight="1">
      <c r="A211" s="378">
        <v>295</v>
      </c>
      <c r="B211" s="393">
        <f>+A211</f>
        <v>295</v>
      </c>
      <c r="C211" s="245" t="str">
        <f>+VLOOKUP(A211,bd_lista!$A$3:$C$592,3,FALSE)</f>
        <v>Univ. Indígena Bol. Comun. Intercult Prod. Casimiro Huanca</v>
      </c>
      <c r="D211" s="395" t="str">
        <f>+C211</f>
        <v>Univ. Indígena Bol. Comun. Intercult Prod. Casimiro Huanca</v>
      </c>
      <c r="E211" s="245" t="s">
        <v>1303</v>
      </c>
      <c r="F211" s="241">
        <f ca="1">+IFERROR(INDEX('Hoja de Trabajo para listado'!$A$155:$Z$1048576,MATCH($A211,'Hoja de Trabajo para listado'!$A$155:$A$1048576,0),MATCH((CUADRO!F$4&amp;$E211),'Hoja de Trabajo para listado'!$A$151:$Z$151,0)),0)+IFERROR(INDEX('Hoja de Trabajo para listado'!$AB$155:$BA$1048576,MATCH($A211,'Hoja de Trabajo para listado'!$AB$155:$AB$1048576,0),MATCH((CUADRO!F$4&amp;$E211),'Hoja de Trabajo para listado'!$AB$151:$BA$151,0)),0)+IFERROR(INDEX('Hoja de Trabajo para listado'!$BC$155:$CB$1048576,MATCH($A211,'Hoja de Trabajo para listado'!$BC$155:$BC$1048576,0),MATCH((CUADRO!F$4&amp;$E211),'Hoja de Trabajo para listado'!$BC$151:$CB$151,0)),0)+IFERROR(INDEX('Hoja de Trabajo para listado'!$DE$153:$DG$274,MATCH($A211,'Hoja de Trabajo para listado'!$DE$153:$DE$1048576,0),MATCH((CUADRO!F$4&amp;$E211),'Hoja de Trabajo para listado'!$DE$151:$DG$151,0)),0)+IFERROR(INDEX('Hoja de Trabajo para listado'!$CD$155:$DC$1048576,MATCH($A211,'Hoja de Trabajo para listado'!$CD$155:$CD$1048576,0),MATCH((CUADRO!F$4&amp;$E211),'Hoja de Trabajo para listado'!$CD$151:$DC$151,0)),0)</f>
        <v>0</v>
      </c>
      <c r="G211" s="241">
        <f ca="1">+IFERROR(INDEX('Hoja de Trabajo para listado'!$A$155:$Z$1048576,MATCH($A211,'Hoja de Trabajo para listado'!$A$155:$A$1048576,0),MATCH((CUADRO!G$4&amp;$E211),'Hoja de Trabajo para listado'!$A$151:$Z$151,0)),0)+IFERROR(INDEX('Hoja de Trabajo para listado'!$AB$155:$BA$1048576,MATCH($A211,'Hoja de Trabajo para listado'!$AB$155:$AB$1048576,0),MATCH((CUADRO!G$4&amp;$E211),'Hoja de Trabajo para listado'!$AB$151:$BA$151,0)),0)+IFERROR(INDEX('Hoja de Trabajo para listado'!$BC$155:$CB$1048576,MATCH($A211,'Hoja de Trabajo para listado'!$BC$155:$BC$1048576,0),MATCH((CUADRO!G$4&amp;$E211),'Hoja de Trabajo para listado'!$BC$151:$CB$151,0)),0)+IFERROR(INDEX('Hoja de Trabajo para listado'!$DE$153:$DG$274,MATCH($A211,'Hoja de Trabajo para listado'!$DE$153:$DE$1048576,0),MATCH((CUADRO!G$4&amp;$E211),'Hoja de Trabajo para listado'!$DE$151:$DG$151,0)),0)+IFERROR(INDEX('Hoja de Trabajo para listado'!$CD$155:$DC$1048576,MATCH($A211,'Hoja de Trabajo para listado'!$CD$155:$CD$1048576,0),MATCH((CUADRO!G$4&amp;$E211),'Hoja de Trabajo para listado'!$CD$151:$DC$151,0)),0)</f>
        <v>0</v>
      </c>
      <c r="H211" s="241">
        <f ca="1">+IFERROR(INDEX('Hoja de Trabajo para listado'!$A$155:$Z$1048576,MATCH($A211,'Hoja de Trabajo para listado'!$A$155:$A$1048576,0),MATCH((CUADRO!H$4&amp;$E211),'Hoja de Trabajo para listado'!$A$151:$Z$151,0)),0)+IFERROR(INDEX('Hoja de Trabajo para listado'!$AB$155:$BA$1048576,MATCH($A211,'Hoja de Trabajo para listado'!$AB$155:$AB$1048576,0),MATCH((CUADRO!H$4&amp;$E211),'Hoja de Trabajo para listado'!$AB$151:$BA$151,0)),0)+IFERROR(INDEX('Hoja de Trabajo para listado'!$BC$155:$CB$1048576,MATCH($A211,'Hoja de Trabajo para listado'!$BC$155:$BC$1048576,0),MATCH((CUADRO!H$4&amp;$E211),'Hoja de Trabajo para listado'!$BC$151:$CB$151,0)),0)+IFERROR(INDEX('Hoja de Trabajo para listado'!$DE$153:$DG$274,MATCH($A211,'Hoja de Trabajo para listado'!$DE$153:$DE$1048576,0),MATCH((CUADRO!H$4&amp;$E211),'Hoja de Trabajo para listado'!$DE$151:$DG$151,0)),0)+IFERROR(INDEX('Hoja de Trabajo para listado'!$CD$155:$DC$1048576,MATCH($A211,'Hoja de Trabajo para listado'!$CD$155:$CD$1048576,0),MATCH((CUADRO!H$4&amp;$E211),'Hoja de Trabajo para listado'!$CD$151:$DC$151,0)),0)</f>
        <v>0</v>
      </c>
      <c r="I211" s="241">
        <f ca="1">+IFERROR(INDEX('Hoja de Trabajo para listado'!$A$155:$Z$1048576,MATCH($A211,'Hoja de Trabajo para listado'!$A$155:$A$1048576,0),MATCH((CUADRO!I$4&amp;$E211),'Hoja de Trabajo para listado'!$A$151:$Z$151,0)),0)+IFERROR(INDEX('Hoja de Trabajo para listado'!$AB$155:$BA$1048576,MATCH($A211,'Hoja de Trabajo para listado'!$AB$155:$AB$1048576,0),MATCH((CUADRO!I$4&amp;$E211),'Hoja de Trabajo para listado'!$AB$151:$BA$151,0)),0)+IFERROR(INDEX('Hoja de Trabajo para listado'!$BC$155:$CB$1048576,MATCH($A211,'Hoja de Trabajo para listado'!$BC$155:$BC$1048576,0),MATCH((CUADRO!I$4&amp;$E211),'Hoja de Trabajo para listado'!$BC$151:$CB$151,0)),0)+IFERROR(INDEX('Hoja de Trabajo para listado'!$DE$153:$DG$274,MATCH($A211,'Hoja de Trabajo para listado'!$DE$153:$DE$1048576,0),MATCH((CUADRO!I$4&amp;$E211),'Hoja de Trabajo para listado'!$DE$151:$DG$151,0)),0)+IFERROR(INDEX('Hoja de Trabajo para listado'!$CD$155:$DC$1048576,MATCH($A211,'Hoja de Trabajo para listado'!$CD$155:$CD$1048576,0),MATCH((CUADRO!I$4&amp;$E211),'Hoja de Trabajo para listado'!$CD$151:$DC$151,0)),0)</f>
        <v>0</v>
      </c>
      <c r="J211" s="241">
        <f ca="1">+IFERROR(INDEX('Hoja de Trabajo para listado'!$A$155:$Z$1048576,MATCH($A211,'Hoja de Trabajo para listado'!$A$155:$A$1048576,0),MATCH((CUADRO!J$4&amp;$E211),'Hoja de Trabajo para listado'!$A$151:$Z$151,0)),0)+IFERROR(INDEX('Hoja de Trabajo para listado'!$AB$155:$BA$1048576,MATCH($A211,'Hoja de Trabajo para listado'!$AB$155:$AB$1048576,0),MATCH((CUADRO!J$4&amp;$E211),'Hoja de Trabajo para listado'!$AB$151:$BA$151,0)),0)+IFERROR(INDEX('Hoja de Trabajo para listado'!$BC$155:$CB$1048576,MATCH($A211,'Hoja de Trabajo para listado'!$BC$155:$BC$1048576,0),MATCH((CUADRO!J$4&amp;$E211),'Hoja de Trabajo para listado'!$BC$151:$CB$151,0)),0)+IFERROR(INDEX('Hoja de Trabajo para listado'!$DE$153:$DG$274,MATCH($A211,'Hoja de Trabajo para listado'!$DE$153:$DE$1048576,0),MATCH((CUADRO!J$4&amp;$E211),'Hoja de Trabajo para listado'!$DE$151:$DG$151,0)),0)+IFERROR(INDEX('Hoja de Trabajo para listado'!$CD$155:$DC$1048576,MATCH($A211,'Hoja de Trabajo para listado'!$CD$155:$CD$1048576,0),MATCH((CUADRO!J$4&amp;$E211),'Hoja de Trabajo para listado'!$CD$151:$DC$151,0)),0)</f>
        <v>0</v>
      </c>
      <c r="K211" s="241">
        <f ca="1">+IFERROR(INDEX('Hoja de Trabajo para listado'!$A$155:$Z$1048576,MATCH($A211,'Hoja de Trabajo para listado'!$A$155:$A$1048576,0),MATCH((CUADRO!K$4&amp;$E211),'Hoja de Trabajo para listado'!$A$151:$Z$151,0)),0)+IFERROR(INDEX('Hoja de Trabajo para listado'!$AB$155:$BA$1048576,MATCH($A211,'Hoja de Trabajo para listado'!$AB$155:$AB$1048576,0),MATCH((CUADRO!K$4&amp;$E211),'Hoja de Trabajo para listado'!$AB$151:$BA$151,0)),0)+IFERROR(INDEX('Hoja de Trabajo para listado'!$BC$155:$CB$1048576,MATCH($A211,'Hoja de Trabajo para listado'!$BC$155:$BC$1048576,0),MATCH((CUADRO!K$4&amp;$E211),'Hoja de Trabajo para listado'!$BC$151:$CB$151,0)),0)+IFERROR(INDEX('Hoja de Trabajo para listado'!$DE$153:$DG$274,MATCH($A211,'Hoja de Trabajo para listado'!$DE$153:$DE$1048576,0),MATCH((CUADRO!K$4&amp;$E211),'Hoja de Trabajo para listado'!$DE$151:$DG$151,0)),0)+IFERROR(INDEX('Hoja de Trabajo para listado'!$CD$155:$DC$1048576,MATCH($A211,'Hoja de Trabajo para listado'!$CD$155:$CD$1048576,0),MATCH((CUADRO!K$4&amp;$E211),'Hoja de Trabajo para listado'!$CD$151:$DC$151,0)),0)</f>
        <v>0</v>
      </c>
      <c r="L211" s="241">
        <f ca="1">+IFERROR(INDEX('Hoja de Trabajo para listado'!$A$155:$Z$1048576,MATCH($A211,'Hoja de Trabajo para listado'!$A$155:$A$1048576,0),MATCH((CUADRO!L$4&amp;$E211),'Hoja de Trabajo para listado'!$A$151:$Z$151,0)),0)+IFERROR(INDEX('Hoja de Trabajo para listado'!$AB$155:$BA$1048576,MATCH($A211,'Hoja de Trabajo para listado'!$AB$155:$AB$1048576,0),MATCH((CUADRO!L$4&amp;$E211),'Hoja de Trabajo para listado'!$AB$151:$BA$151,0)),0)+IFERROR(INDEX('Hoja de Trabajo para listado'!$BC$155:$CB$1048576,MATCH($A211,'Hoja de Trabajo para listado'!$BC$155:$BC$1048576,0),MATCH((CUADRO!L$4&amp;$E211),'Hoja de Trabajo para listado'!$BC$151:$CB$151,0)),0)+IFERROR(INDEX('Hoja de Trabajo para listado'!$DE$153:$DG$274,MATCH($A211,'Hoja de Trabajo para listado'!$DE$153:$DE$1048576,0),MATCH((CUADRO!L$4&amp;$E211),'Hoja de Trabajo para listado'!$DE$151:$DG$151,0)),0)+IFERROR(INDEX('Hoja de Trabajo para listado'!$CD$155:$DC$1048576,MATCH($A211,'Hoja de Trabajo para listado'!$CD$155:$CD$1048576,0),MATCH((CUADRO!L$4&amp;$E211),'Hoja de Trabajo para listado'!$CD$151:$DC$151,0)),0)</f>
        <v>0</v>
      </c>
      <c r="M211" s="241">
        <f ca="1">+IFERROR(INDEX('Hoja de Trabajo para listado'!$A$155:$Z$1048576,MATCH($A211,'Hoja de Trabajo para listado'!$A$155:$A$1048576,0),MATCH((CUADRO!M$4&amp;$E211),'Hoja de Trabajo para listado'!$A$151:$Z$151,0)),0)+IFERROR(INDEX('Hoja de Trabajo para listado'!$AB$155:$BA$1048576,MATCH($A211,'Hoja de Trabajo para listado'!$AB$155:$AB$1048576,0),MATCH((CUADRO!M$4&amp;$E211),'Hoja de Trabajo para listado'!$AB$151:$BA$151,0)),0)+IFERROR(INDEX('Hoja de Trabajo para listado'!$BC$155:$CB$1048576,MATCH($A211,'Hoja de Trabajo para listado'!$BC$155:$BC$1048576,0),MATCH((CUADRO!M$4&amp;$E211),'Hoja de Trabajo para listado'!$BC$151:$CB$151,0)),0)+IFERROR(INDEX('Hoja de Trabajo para listado'!$DE$153:$DG$274,MATCH($A211,'Hoja de Trabajo para listado'!$DE$153:$DE$1048576,0),MATCH((CUADRO!M$4&amp;$E211),'Hoja de Trabajo para listado'!$DE$151:$DG$151,0)),0)+IFERROR(INDEX('Hoja de Trabajo para listado'!$CD$155:$DC$1048576,MATCH($A211,'Hoja de Trabajo para listado'!$CD$155:$CD$1048576,0),MATCH((CUADRO!M$4&amp;$E211),'Hoja de Trabajo para listado'!$CD$151:$DC$151,0)),0)</f>
        <v>0</v>
      </c>
      <c r="N211" s="241">
        <f ca="1">+IFERROR(INDEX('Hoja de Trabajo para listado'!$A$155:$Z$1048576,MATCH($A211,'Hoja de Trabajo para listado'!$A$155:$A$1048576,0),MATCH((CUADRO!N$4&amp;$E211),'Hoja de Trabajo para listado'!$A$151:$Z$151,0)),0)+IFERROR(INDEX('Hoja de Trabajo para listado'!$AB$155:$BA$1048576,MATCH($A211,'Hoja de Trabajo para listado'!$AB$155:$AB$1048576,0),MATCH((CUADRO!N$4&amp;$E211),'Hoja de Trabajo para listado'!$AB$151:$BA$151,0)),0)+IFERROR(INDEX('Hoja de Trabajo para listado'!$BC$155:$CB$1048576,MATCH($A211,'Hoja de Trabajo para listado'!$BC$155:$BC$1048576,0),MATCH((CUADRO!N$4&amp;$E211),'Hoja de Trabajo para listado'!$BC$151:$CB$151,0)),0)+IFERROR(INDEX('Hoja de Trabajo para listado'!$DE$153:$DG$274,MATCH($A211,'Hoja de Trabajo para listado'!$DE$153:$DE$1048576,0),MATCH((CUADRO!N$4&amp;$E211),'Hoja de Trabajo para listado'!$DE$151:$DG$151,0)),0)+IFERROR(INDEX('Hoja de Trabajo para listado'!$CD$155:$DC$1048576,MATCH($A211,'Hoja de Trabajo para listado'!$CD$155:$CD$1048576,0),MATCH((CUADRO!N$4&amp;$E211),'Hoja de Trabajo para listado'!$CD$151:$DC$151,0)),0)</f>
        <v>0</v>
      </c>
      <c r="O211" s="241">
        <f ca="1">+IFERROR(INDEX('Hoja de Trabajo para listado'!$A$155:$Z$1048576,MATCH($A211,'Hoja de Trabajo para listado'!$A$155:$A$1048576,0),MATCH((CUADRO!O$4&amp;$E211),'Hoja de Trabajo para listado'!$A$151:$Z$151,0)),0)+IFERROR(INDEX('Hoja de Trabajo para listado'!$AB$155:$BA$1048576,MATCH($A211,'Hoja de Trabajo para listado'!$AB$155:$AB$1048576,0),MATCH((CUADRO!O$4&amp;$E211),'Hoja de Trabajo para listado'!$AB$151:$BA$151,0)),0)+IFERROR(INDEX('Hoja de Trabajo para listado'!$BC$155:$CB$1048576,MATCH($A211,'Hoja de Trabajo para listado'!$BC$155:$BC$1048576,0),MATCH((CUADRO!O$4&amp;$E211),'Hoja de Trabajo para listado'!$BC$151:$CB$151,0)),0)+IFERROR(INDEX('Hoja de Trabajo para listado'!$DE$153:$DG$274,MATCH($A211,'Hoja de Trabajo para listado'!$DE$153:$DE$1048576,0),MATCH((CUADRO!O$4&amp;$E211),'Hoja de Trabajo para listado'!$DE$151:$DG$151,0)),0)+IFERROR(INDEX('Hoja de Trabajo para listado'!$CD$155:$DC$1048576,MATCH($A211,'Hoja de Trabajo para listado'!$CD$155:$CD$1048576,0),MATCH((CUADRO!O$4&amp;$E211),'Hoja de Trabajo para listado'!$CD$151:$DC$151,0)),0)</f>
        <v>0</v>
      </c>
      <c r="P211" s="241">
        <f ca="1">+IFERROR(INDEX('Hoja de Trabajo para listado'!$A$155:$Z$1048576,MATCH($A211,'Hoja de Trabajo para listado'!$A$155:$A$1048576,0),MATCH((CUADRO!P$4&amp;$E211),'Hoja de Trabajo para listado'!$A$151:$Z$151,0)),0)+IFERROR(INDEX('Hoja de Trabajo para listado'!$AB$155:$BA$1048576,MATCH($A211,'Hoja de Trabajo para listado'!$AB$155:$AB$1048576,0),MATCH((CUADRO!P$4&amp;$E211),'Hoja de Trabajo para listado'!$AB$151:$BA$151,0)),0)+IFERROR(INDEX('Hoja de Trabajo para listado'!$BC$155:$CB$1048576,MATCH($A211,'Hoja de Trabajo para listado'!$BC$155:$BC$1048576,0),MATCH((CUADRO!P$4&amp;$E211),'Hoja de Trabajo para listado'!$BC$151:$CB$151,0)),0)+IFERROR(INDEX('Hoja de Trabajo para listado'!$DE$153:$DG$274,MATCH($A211,'Hoja de Trabajo para listado'!$DE$153:$DE$1048576,0),MATCH((CUADRO!P$4&amp;$E211),'Hoja de Trabajo para listado'!$DE$151:$DG$151,0)),0)+IFERROR(INDEX('Hoja de Trabajo para listado'!$CD$155:$DC$1048576,MATCH($A211,'Hoja de Trabajo para listado'!$CD$155:$CD$1048576,0),MATCH((CUADRO!P$4&amp;$E211),'Hoja de Trabajo para listado'!$CD$151:$DC$151,0)),0)</f>
        <v>0</v>
      </c>
      <c r="Q211" s="241">
        <f ca="1">+IFERROR(INDEX('Hoja de Trabajo para listado'!$A$155:$Z$1048576,MATCH($A211,'Hoja de Trabajo para listado'!$A$155:$A$1048576,0),MATCH((CUADRO!Q$4&amp;$E211),'Hoja de Trabajo para listado'!$A$151:$Z$151,0)),0)+IFERROR(INDEX('Hoja de Trabajo para listado'!$AB$155:$BA$1048576,MATCH($A211,'Hoja de Trabajo para listado'!$AB$155:$AB$1048576,0),MATCH((CUADRO!Q$4&amp;$E211),'Hoja de Trabajo para listado'!$AB$151:$BA$151,0)),0)+IFERROR(INDEX('Hoja de Trabajo para listado'!$BC$155:$CB$1048576,MATCH($A211,'Hoja de Trabajo para listado'!$BC$155:$BC$1048576,0),MATCH((CUADRO!Q$4&amp;$E211),'Hoja de Trabajo para listado'!$BC$151:$CB$151,0)),0)+IFERROR(INDEX('Hoja de Trabajo para listado'!$DE$153:$DG$274,MATCH($A211,'Hoja de Trabajo para listado'!$DE$153:$DE$1048576,0),MATCH((CUADRO!Q$4&amp;$E211),'Hoja de Trabajo para listado'!$DE$151:$DG$151,0)),0)+IFERROR(INDEX('Hoja de Trabajo para listado'!$CD$155:$DC$1048576,MATCH($A211,'Hoja de Trabajo para listado'!$CD$155:$CD$1048576,0),MATCH((CUADRO!Q$4&amp;$E211),'Hoja de Trabajo para listado'!$CD$151:$DC$151,0)),0)</f>
        <v>0</v>
      </c>
      <c r="R211" s="241">
        <f t="shared" ca="1" si="9"/>
        <v>0</v>
      </c>
      <c r="S211" s="241"/>
      <c r="T211" s="241">
        <f ca="1">+T212</f>
        <v>58866</v>
      </c>
      <c r="U211" s="240">
        <f t="shared" si="10"/>
        <v>1</v>
      </c>
      <c r="V211" s="327" t="str">
        <f>+VLOOKUP(A211,bd_lista!$A$3:$E$592,5,FALSE)</f>
        <v>Instituciones Descentralizadas</v>
      </c>
      <c r="W211" s="397" t="str">
        <f>+V211</f>
        <v>Instituciones Descentralizadas</v>
      </c>
      <c r="X211" s="240">
        <f>+VLOOKUP(A211,[4]Sheet1!$A$13:$D$744,4,FALSE)</f>
        <v>16</v>
      </c>
      <c r="Y211" s="240" t="str">
        <f>+VLOOKUP(X211,bd_lista!$A$3:$C$592,3,FALSE)</f>
        <v>Ministerio de Educación</v>
      </c>
      <c r="Z211" s="290">
        <f>+X211</f>
        <v>16</v>
      </c>
      <c r="AA211" s="315" t="str">
        <f>+Y211</f>
        <v>Ministerio de Educación</v>
      </c>
    </row>
    <row r="212" spans="1:27" s="377" customFormat="1" ht="15" customHeight="1">
      <c r="A212" s="378">
        <v>295</v>
      </c>
      <c r="B212" s="394"/>
      <c r="C212" s="327" t="str">
        <f>+VLOOKUP(A212,bd_lista!$A$3:$C$592,3,FALSE)</f>
        <v>Univ. Indígena Bol. Comun. Intercult Prod. Casimiro Huanca</v>
      </c>
      <c r="D212" s="396"/>
      <c r="E212" s="327" t="s">
        <v>1304</v>
      </c>
      <c r="F212" s="243">
        <f ca="1">+IFERROR(INDEX('Hoja de Trabajo para listado'!$A$155:$Z$1048576,MATCH($A212,'Hoja de Trabajo para listado'!$A$155:$A$1048576,0),MATCH((CUADRO!F$4&amp;$E212),'Hoja de Trabajo para listado'!$A$151:$Z$151,0)),0)+IFERROR(INDEX('Hoja de Trabajo para listado'!$AB$155:$BA$1048576,MATCH($A212,'Hoja de Trabajo para listado'!$AB$155:$AB$1048576,0),MATCH((CUADRO!F$4&amp;$E212),'Hoja de Trabajo para listado'!$AB$151:$BA$151,0)),0)+IFERROR(INDEX('Hoja de Trabajo para listado'!$BC$155:$CB$1048576,MATCH($A212,'Hoja de Trabajo para listado'!$BC$155:$BC$1048576,0),MATCH((CUADRO!F$4&amp;$E212),'Hoja de Trabajo para listado'!$BC$151:$CB$151,0)),0)+IFERROR(INDEX('Hoja de Trabajo para listado'!$DE$153:$DG$274,MATCH($A212,'Hoja de Trabajo para listado'!$DE$153:$DE$1048576,0),MATCH((CUADRO!F$4&amp;$E212),'Hoja de Trabajo para listado'!$DE$151:$DG$151,0)),0)+IFERROR(INDEX('Hoja de Trabajo para listado'!$CD$155:$DC$1048576,MATCH($A212,'Hoja de Trabajo para listado'!$CD$155:$CD$1048576,0),MATCH((CUADRO!F$4&amp;$E212),'Hoja de Trabajo para listado'!$CD$151:$DC$151,0)),0)</f>
        <v>58866</v>
      </c>
      <c r="G212" s="243">
        <f ca="1">+IFERROR(INDEX('Hoja de Trabajo para listado'!$A$155:$Z$1048576,MATCH($A212,'Hoja de Trabajo para listado'!$A$155:$A$1048576,0),MATCH((CUADRO!G$4&amp;$E212),'Hoja de Trabajo para listado'!$A$151:$Z$151,0)),0)+IFERROR(INDEX('Hoja de Trabajo para listado'!$AB$155:$BA$1048576,MATCH($A212,'Hoja de Trabajo para listado'!$AB$155:$AB$1048576,0),MATCH((CUADRO!G$4&amp;$E212),'Hoja de Trabajo para listado'!$AB$151:$BA$151,0)),0)+IFERROR(INDEX('Hoja de Trabajo para listado'!$BC$155:$CB$1048576,MATCH($A212,'Hoja de Trabajo para listado'!$BC$155:$BC$1048576,0),MATCH((CUADRO!G$4&amp;$E212),'Hoja de Trabajo para listado'!$BC$151:$CB$151,0)),0)+IFERROR(INDEX('Hoja de Trabajo para listado'!$DE$153:$DG$274,MATCH($A212,'Hoja de Trabajo para listado'!$DE$153:$DE$1048576,0),MATCH((CUADRO!G$4&amp;$E212),'Hoja de Trabajo para listado'!$DE$151:$DG$151,0)),0)+IFERROR(INDEX('Hoja de Trabajo para listado'!$CD$155:$DC$1048576,MATCH($A212,'Hoja de Trabajo para listado'!$CD$155:$CD$1048576,0),MATCH((CUADRO!G$4&amp;$E212),'Hoja de Trabajo para listado'!$CD$151:$DC$151,0)),0)</f>
        <v>0</v>
      </c>
      <c r="H212" s="243">
        <f ca="1">+IFERROR(INDEX('Hoja de Trabajo para listado'!$A$155:$Z$1048576,MATCH($A212,'Hoja de Trabajo para listado'!$A$155:$A$1048576,0),MATCH((CUADRO!H$4&amp;$E212),'Hoja de Trabajo para listado'!$A$151:$Z$151,0)),0)+IFERROR(INDEX('Hoja de Trabajo para listado'!$AB$155:$BA$1048576,MATCH($A212,'Hoja de Trabajo para listado'!$AB$155:$AB$1048576,0),MATCH((CUADRO!H$4&amp;$E212),'Hoja de Trabajo para listado'!$AB$151:$BA$151,0)),0)+IFERROR(INDEX('Hoja de Trabajo para listado'!$BC$155:$CB$1048576,MATCH($A212,'Hoja de Trabajo para listado'!$BC$155:$BC$1048576,0),MATCH((CUADRO!H$4&amp;$E212),'Hoja de Trabajo para listado'!$BC$151:$CB$151,0)),0)+IFERROR(INDEX('Hoja de Trabajo para listado'!$DE$153:$DG$274,MATCH($A212,'Hoja de Trabajo para listado'!$DE$153:$DE$1048576,0),MATCH((CUADRO!H$4&amp;$E212),'Hoja de Trabajo para listado'!$DE$151:$DG$151,0)),0)+IFERROR(INDEX('Hoja de Trabajo para listado'!$CD$155:$DC$1048576,MATCH($A212,'Hoja de Trabajo para listado'!$CD$155:$CD$1048576,0),MATCH((CUADRO!H$4&amp;$E212),'Hoja de Trabajo para listado'!$CD$151:$DC$151,0)),0)</f>
        <v>0</v>
      </c>
      <c r="I212" s="243">
        <f ca="1">+IFERROR(INDEX('Hoja de Trabajo para listado'!$A$155:$Z$1048576,MATCH($A212,'Hoja de Trabajo para listado'!$A$155:$A$1048576,0),MATCH((CUADRO!I$4&amp;$E212),'Hoja de Trabajo para listado'!$A$151:$Z$151,0)),0)+IFERROR(INDEX('Hoja de Trabajo para listado'!$AB$155:$BA$1048576,MATCH($A212,'Hoja de Trabajo para listado'!$AB$155:$AB$1048576,0),MATCH((CUADRO!I$4&amp;$E212),'Hoja de Trabajo para listado'!$AB$151:$BA$151,0)),0)+IFERROR(INDEX('Hoja de Trabajo para listado'!$BC$155:$CB$1048576,MATCH($A212,'Hoja de Trabajo para listado'!$BC$155:$BC$1048576,0),MATCH((CUADRO!I$4&amp;$E212),'Hoja de Trabajo para listado'!$BC$151:$CB$151,0)),0)+IFERROR(INDEX('Hoja de Trabajo para listado'!$DE$153:$DG$274,MATCH($A212,'Hoja de Trabajo para listado'!$DE$153:$DE$1048576,0),MATCH((CUADRO!I$4&amp;$E212),'Hoja de Trabajo para listado'!$DE$151:$DG$151,0)),0)+IFERROR(INDEX('Hoja de Trabajo para listado'!$CD$155:$DC$1048576,MATCH($A212,'Hoja de Trabajo para listado'!$CD$155:$CD$1048576,0),MATCH((CUADRO!I$4&amp;$E212),'Hoja de Trabajo para listado'!$CD$151:$DC$151,0)),0)</f>
        <v>0</v>
      </c>
      <c r="J212" s="243">
        <f ca="1">+IFERROR(INDEX('Hoja de Trabajo para listado'!$A$155:$Z$1048576,MATCH($A212,'Hoja de Trabajo para listado'!$A$155:$A$1048576,0),MATCH((CUADRO!J$4&amp;$E212),'Hoja de Trabajo para listado'!$A$151:$Z$151,0)),0)+IFERROR(INDEX('Hoja de Trabajo para listado'!$AB$155:$BA$1048576,MATCH($A212,'Hoja de Trabajo para listado'!$AB$155:$AB$1048576,0),MATCH((CUADRO!J$4&amp;$E212),'Hoja de Trabajo para listado'!$AB$151:$BA$151,0)),0)+IFERROR(INDEX('Hoja de Trabajo para listado'!$BC$155:$CB$1048576,MATCH($A212,'Hoja de Trabajo para listado'!$BC$155:$BC$1048576,0),MATCH((CUADRO!J$4&amp;$E212),'Hoja de Trabajo para listado'!$BC$151:$CB$151,0)),0)+IFERROR(INDEX('Hoja de Trabajo para listado'!$DE$153:$DG$274,MATCH($A212,'Hoja de Trabajo para listado'!$DE$153:$DE$1048576,0),MATCH((CUADRO!J$4&amp;$E212),'Hoja de Trabajo para listado'!$DE$151:$DG$151,0)),0)+IFERROR(INDEX('Hoja de Trabajo para listado'!$CD$155:$DC$1048576,MATCH($A212,'Hoja de Trabajo para listado'!$CD$155:$CD$1048576,0),MATCH((CUADRO!J$4&amp;$E212),'Hoja de Trabajo para listado'!$CD$151:$DC$151,0)),0)</f>
        <v>0</v>
      </c>
      <c r="K212" s="243">
        <f ca="1">+IFERROR(INDEX('Hoja de Trabajo para listado'!$A$155:$Z$1048576,MATCH($A212,'Hoja de Trabajo para listado'!$A$155:$A$1048576,0),MATCH((CUADRO!K$4&amp;$E212),'Hoja de Trabajo para listado'!$A$151:$Z$151,0)),0)+IFERROR(INDEX('Hoja de Trabajo para listado'!$AB$155:$BA$1048576,MATCH($A212,'Hoja de Trabajo para listado'!$AB$155:$AB$1048576,0),MATCH((CUADRO!K$4&amp;$E212),'Hoja de Trabajo para listado'!$AB$151:$BA$151,0)),0)+IFERROR(INDEX('Hoja de Trabajo para listado'!$BC$155:$CB$1048576,MATCH($A212,'Hoja de Trabajo para listado'!$BC$155:$BC$1048576,0),MATCH((CUADRO!K$4&amp;$E212),'Hoja de Trabajo para listado'!$BC$151:$CB$151,0)),0)+IFERROR(INDEX('Hoja de Trabajo para listado'!$DE$153:$DG$274,MATCH($A212,'Hoja de Trabajo para listado'!$DE$153:$DE$1048576,0),MATCH((CUADRO!K$4&amp;$E212),'Hoja de Trabajo para listado'!$DE$151:$DG$151,0)),0)+IFERROR(INDEX('Hoja de Trabajo para listado'!$CD$155:$DC$1048576,MATCH($A212,'Hoja de Trabajo para listado'!$CD$155:$CD$1048576,0),MATCH((CUADRO!K$4&amp;$E212),'Hoja de Trabajo para listado'!$CD$151:$DC$151,0)),0)</f>
        <v>0</v>
      </c>
      <c r="L212" s="243">
        <f ca="1">+IFERROR(INDEX('Hoja de Trabajo para listado'!$A$155:$Z$1048576,MATCH($A212,'Hoja de Trabajo para listado'!$A$155:$A$1048576,0),MATCH((CUADRO!L$4&amp;$E212),'Hoja de Trabajo para listado'!$A$151:$Z$151,0)),0)+IFERROR(INDEX('Hoja de Trabajo para listado'!$AB$155:$BA$1048576,MATCH($A212,'Hoja de Trabajo para listado'!$AB$155:$AB$1048576,0),MATCH((CUADRO!L$4&amp;$E212),'Hoja de Trabajo para listado'!$AB$151:$BA$151,0)),0)+IFERROR(INDEX('Hoja de Trabajo para listado'!$BC$155:$CB$1048576,MATCH($A212,'Hoja de Trabajo para listado'!$BC$155:$BC$1048576,0),MATCH((CUADRO!L$4&amp;$E212),'Hoja de Trabajo para listado'!$BC$151:$CB$151,0)),0)+IFERROR(INDEX('Hoja de Trabajo para listado'!$DE$153:$DG$274,MATCH($A212,'Hoja de Trabajo para listado'!$DE$153:$DE$1048576,0),MATCH((CUADRO!L$4&amp;$E212),'Hoja de Trabajo para listado'!$DE$151:$DG$151,0)),0)+IFERROR(INDEX('Hoja de Trabajo para listado'!$CD$155:$DC$1048576,MATCH($A212,'Hoja de Trabajo para listado'!$CD$155:$CD$1048576,0),MATCH((CUADRO!L$4&amp;$E212),'Hoja de Trabajo para listado'!$CD$151:$DC$151,0)),0)</f>
        <v>0</v>
      </c>
      <c r="M212" s="243">
        <f ca="1">+IFERROR(INDEX('Hoja de Trabajo para listado'!$A$155:$Z$1048576,MATCH($A212,'Hoja de Trabajo para listado'!$A$155:$A$1048576,0),MATCH((CUADRO!M$4&amp;$E212),'Hoja de Trabajo para listado'!$A$151:$Z$151,0)),0)+IFERROR(INDEX('Hoja de Trabajo para listado'!$AB$155:$BA$1048576,MATCH($A212,'Hoja de Trabajo para listado'!$AB$155:$AB$1048576,0),MATCH((CUADRO!M$4&amp;$E212),'Hoja de Trabajo para listado'!$AB$151:$BA$151,0)),0)+IFERROR(INDEX('Hoja de Trabajo para listado'!$BC$155:$CB$1048576,MATCH($A212,'Hoja de Trabajo para listado'!$BC$155:$BC$1048576,0),MATCH((CUADRO!M$4&amp;$E212),'Hoja de Trabajo para listado'!$BC$151:$CB$151,0)),0)+IFERROR(INDEX('Hoja de Trabajo para listado'!$DE$153:$DG$274,MATCH($A212,'Hoja de Trabajo para listado'!$DE$153:$DE$1048576,0),MATCH((CUADRO!M$4&amp;$E212),'Hoja de Trabajo para listado'!$DE$151:$DG$151,0)),0)+IFERROR(INDEX('Hoja de Trabajo para listado'!$CD$155:$DC$1048576,MATCH($A212,'Hoja de Trabajo para listado'!$CD$155:$CD$1048576,0),MATCH((CUADRO!M$4&amp;$E212),'Hoja de Trabajo para listado'!$CD$151:$DC$151,0)),0)</f>
        <v>0</v>
      </c>
      <c r="N212" s="243">
        <f ca="1">+IFERROR(INDEX('Hoja de Trabajo para listado'!$A$155:$Z$1048576,MATCH($A212,'Hoja de Trabajo para listado'!$A$155:$A$1048576,0),MATCH((CUADRO!N$4&amp;$E212),'Hoja de Trabajo para listado'!$A$151:$Z$151,0)),0)+IFERROR(INDEX('Hoja de Trabajo para listado'!$AB$155:$BA$1048576,MATCH($A212,'Hoja de Trabajo para listado'!$AB$155:$AB$1048576,0),MATCH((CUADRO!N$4&amp;$E212),'Hoja de Trabajo para listado'!$AB$151:$BA$151,0)),0)+IFERROR(INDEX('Hoja de Trabajo para listado'!$BC$155:$CB$1048576,MATCH($A212,'Hoja de Trabajo para listado'!$BC$155:$BC$1048576,0),MATCH((CUADRO!N$4&amp;$E212),'Hoja de Trabajo para listado'!$BC$151:$CB$151,0)),0)+IFERROR(INDEX('Hoja de Trabajo para listado'!$DE$153:$DG$274,MATCH($A212,'Hoja de Trabajo para listado'!$DE$153:$DE$1048576,0),MATCH((CUADRO!N$4&amp;$E212),'Hoja de Trabajo para listado'!$DE$151:$DG$151,0)),0)+IFERROR(INDEX('Hoja de Trabajo para listado'!$CD$155:$DC$1048576,MATCH($A212,'Hoja de Trabajo para listado'!$CD$155:$CD$1048576,0),MATCH((CUADRO!N$4&amp;$E212),'Hoja de Trabajo para listado'!$CD$151:$DC$151,0)),0)</f>
        <v>0</v>
      </c>
      <c r="O212" s="243">
        <f ca="1">+IFERROR(INDEX('Hoja de Trabajo para listado'!$A$155:$Z$1048576,MATCH($A212,'Hoja de Trabajo para listado'!$A$155:$A$1048576,0),MATCH((CUADRO!O$4&amp;$E212),'Hoja de Trabajo para listado'!$A$151:$Z$151,0)),0)+IFERROR(INDEX('Hoja de Trabajo para listado'!$AB$155:$BA$1048576,MATCH($A212,'Hoja de Trabajo para listado'!$AB$155:$AB$1048576,0),MATCH((CUADRO!O$4&amp;$E212),'Hoja de Trabajo para listado'!$AB$151:$BA$151,0)),0)+IFERROR(INDEX('Hoja de Trabajo para listado'!$BC$155:$CB$1048576,MATCH($A212,'Hoja de Trabajo para listado'!$BC$155:$BC$1048576,0),MATCH((CUADRO!O$4&amp;$E212),'Hoja de Trabajo para listado'!$BC$151:$CB$151,0)),0)+IFERROR(INDEX('Hoja de Trabajo para listado'!$DE$153:$DG$274,MATCH($A212,'Hoja de Trabajo para listado'!$DE$153:$DE$1048576,0),MATCH((CUADRO!O$4&amp;$E212),'Hoja de Trabajo para listado'!$DE$151:$DG$151,0)),0)+IFERROR(INDEX('Hoja de Trabajo para listado'!$CD$155:$DC$1048576,MATCH($A212,'Hoja de Trabajo para listado'!$CD$155:$CD$1048576,0),MATCH((CUADRO!O$4&amp;$E212),'Hoja de Trabajo para listado'!$CD$151:$DC$151,0)),0)</f>
        <v>0</v>
      </c>
      <c r="P212" s="243">
        <f ca="1">+IFERROR(INDEX('Hoja de Trabajo para listado'!$A$155:$Z$1048576,MATCH($A212,'Hoja de Trabajo para listado'!$A$155:$A$1048576,0),MATCH((CUADRO!P$4&amp;$E212),'Hoja de Trabajo para listado'!$A$151:$Z$151,0)),0)+IFERROR(INDEX('Hoja de Trabajo para listado'!$AB$155:$BA$1048576,MATCH($A212,'Hoja de Trabajo para listado'!$AB$155:$AB$1048576,0),MATCH((CUADRO!P$4&amp;$E212),'Hoja de Trabajo para listado'!$AB$151:$BA$151,0)),0)+IFERROR(INDEX('Hoja de Trabajo para listado'!$BC$155:$CB$1048576,MATCH($A212,'Hoja de Trabajo para listado'!$BC$155:$BC$1048576,0),MATCH((CUADRO!P$4&amp;$E212),'Hoja de Trabajo para listado'!$BC$151:$CB$151,0)),0)+IFERROR(INDEX('Hoja de Trabajo para listado'!$DE$153:$DG$274,MATCH($A212,'Hoja de Trabajo para listado'!$DE$153:$DE$1048576,0),MATCH((CUADRO!P$4&amp;$E212),'Hoja de Trabajo para listado'!$DE$151:$DG$151,0)),0)+IFERROR(INDEX('Hoja de Trabajo para listado'!$CD$155:$DC$1048576,MATCH($A212,'Hoja de Trabajo para listado'!$CD$155:$CD$1048576,0),MATCH((CUADRO!P$4&amp;$E212),'Hoja de Trabajo para listado'!$CD$151:$DC$151,0)),0)</f>
        <v>0</v>
      </c>
      <c r="Q212" s="243">
        <f ca="1">+IFERROR(INDEX('Hoja de Trabajo para listado'!$A$155:$Z$1048576,MATCH($A212,'Hoja de Trabajo para listado'!$A$155:$A$1048576,0),MATCH((CUADRO!Q$4&amp;$E212),'Hoja de Trabajo para listado'!$A$151:$Z$151,0)),0)+IFERROR(INDEX('Hoja de Trabajo para listado'!$AB$155:$BA$1048576,MATCH($A212,'Hoja de Trabajo para listado'!$AB$155:$AB$1048576,0),MATCH((CUADRO!Q$4&amp;$E212),'Hoja de Trabajo para listado'!$AB$151:$BA$151,0)),0)+IFERROR(INDEX('Hoja de Trabajo para listado'!$BC$155:$CB$1048576,MATCH($A212,'Hoja de Trabajo para listado'!$BC$155:$BC$1048576,0),MATCH((CUADRO!Q$4&amp;$E212),'Hoja de Trabajo para listado'!$BC$151:$CB$151,0)),0)+IFERROR(INDEX('Hoja de Trabajo para listado'!$DE$153:$DG$274,MATCH($A212,'Hoja de Trabajo para listado'!$DE$153:$DE$1048576,0),MATCH((CUADRO!Q$4&amp;$E212),'Hoja de Trabajo para listado'!$DE$151:$DG$151,0)),0)+IFERROR(INDEX('Hoja de Trabajo para listado'!$CD$155:$DC$1048576,MATCH($A212,'Hoja de Trabajo para listado'!$CD$155:$CD$1048576,0),MATCH((CUADRO!Q$4&amp;$E212),'Hoja de Trabajo para listado'!$CD$151:$DC$151,0)),0)</f>
        <v>0</v>
      </c>
      <c r="R212" s="243">
        <f t="shared" ca="1" si="9"/>
        <v>58866</v>
      </c>
      <c r="S212" s="243">
        <f ca="1">+R211+R212</f>
        <v>58866</v>
      </c>
      <c r="T212" s="241">
        <f ca="1">+S212</f>
        <v>58866</v>
      </c>
      <c r="U212" s="240">
        <f t="shared" si="10"/>
        <v>2</v>
      </c>
      <c r="V212" s="327" t="str">
        <f>+VLOOKUP(A212,bd_lista!$A$3:$E$592,5,FALSE)</f>
        <v>Instituciones Descentralizadas</v>
      </c>
      <c r="W212" s="398"/>
      <c r="X212" s="240">
        <f>+VLOOKUP(A212,[4]Sheet1!$A$13:$D$744,4,FALSE)</f>
        <v>16</v>
      </c>
      <c r="Y212" s="240" t="str">
        <f>+VLOOKUP(X212,bd_lista!$A$3:$C$592,3,FALSE)</f>
        <v>Ministerio de Educación</v>
      </c>
      <c r="Z212" s="288"/>
      <c r="AA212" s="317"/>
    </row>
    <row r="213" spans="1:27" s="377" customFormat="1" ht="15" customHeight="1">
      <c r="A213" s="378">
        <v>296</v>
      </c>
      <c r="B213" s="393">
        <f>+A213</f>
        <v>296</v>
      </c>
      <c r="C213" s="245" t="str">
        <f>+VLOOKUP(A213,bd_lista!$A$3:$C$592,3,FALSE)</f>
        <v>Univ. Indígena Bol. Comun. Intercult Prod. Apiaguaiki Tupa</v>
      </c>
      <c r="D213" s="395" t="str">
        <f>+C213</f>
        <v>Univ. Indígena Bol. Comun. Intercult Prod. Apiaguaiki Tupa</v>
      </c>
      <c r="E213" s="245" t="s">
        <v>1303</v>
      </c>
      <c r="F213" s="241">
        <f ca="1">+IFERROR(INDEX('Hoja de Trabajo para listado'!$A$155:$Z$1048576,MATCH($A213,'Hoja de Trabajo para listado'!$A$155:$A$1048576,0),MATCH((CUADRO!F$4&amp;$E213),'Hoja de Trabajo para listado'!$A$151:$Z$151,0)),0)+IFERROR(INDEX('Hoja de Trabajo para listado'!$AB$155:$BA$1048576,MATCH($A213,'Hoja de Trabajo para listado'!$AB$155:$AB$1048576,0),MATCH((CUADRO!F$4&amp;$E213),'Hoja de Trabajo para listado'!$AB$151:$BA$151,0)),0)+IFERROR(INDEX('Hoja de Trabajo para listado'!$BC$155:$CB$1048576,MATCH($A213,'Hoja de Trabajo para listado'!$BC$155:$BC$1048576,0),MATCH((CUADRO!F$4&amp;$E213),'Hoja de Trabajo para listado'!$BC$151:$CB$151,0)),0)+IFERROR(INDEX('Hoja de Trabajo para listado'!$DE$153:$DG$274,MATCH($A213,'Hoja de Trabajo para listado'!$DE$153:$DE$1048576,0),MATCH((CUADRO!F$4&amp;$E213),'Hoja de Trabajo para listado'!$DE$151:$DG$151,0)),0)+IFERROR(INDEX('Hoja de Trabajo para listado'!$CD$155:$DC$1048576,MATCH($A213,'Hoja de Trabajo para listado'!$CD$155:$CD$1048576,0),MATCH((CUADRO!F$4&amp;$E213),'Hoja de Trabajo para listado'!$CD$151:$DC$151,0)),0)</f>
        <v>0</v>
      </c>
      <c r="G213" s="241">
        <f ca="1">+IFERROR(INDEX('Hoja de Trabajo para listado'!$A$155:$Z$1048576,MATCH($A213,'Hoja de Trabajo para listado'!$A$155:$A$1048576,0),MATCH((CUADRO!G$4&amp;$E213),'Hoja de Trabajo para listado'!$A$151:$Z$151,0)),0)+IFERROR(INDEX('Hoja de Trabajo para listado'!$AB$155:$BA$1048576,MATCH($A213,'Hoja de Trabajo para listado'!$AB$155:$AB$1048576,0),MATCH((CUADRO!G$4&amp;$E213),'Hoja de Trabajo para listado'!$AB$151:$BA$151,0)),0)+IFERROR(INDEX('Hoja de Trabajo para listado'!$BC$155:$CB$1048576,MATCH($A213,'Hoja de Trabajo para listado'!$BC$155:$BC$1048576,0),MATCH((CUADRO!G$4&amp;$E213),'Hoja de Trabajo para listado'!$BC$151:$CB$151,0)),0)+IFERROR(INDEX('Hoja de Trabajo para listado'!$DE$153:$DG$274,MATCH($A213,'Hoja de Trabajo para listado'!$DE$153:$DE$1048576,0),MATCH((CUADRO!G$4&amp;$E213),'Hoja de Trabajo para listado'!$DE$151:$DG$151,0)),0)+IFERROR(INDEX('Hoja de Trabajo para listado'!$CD$155:$DC$1048576,MATCH($A213,'Hoja de Trabajo para listado'!$CD$155:$CD$1048576,0),MATCH((CUADRO!G$4&amp;$E213),'Hoja de Trabajo para listado'!$CD$151:$DC$151,0)),0)</f>
        <v>0</v>
      </c>
      <c r="H213" s="241">
        <f ca="1">+IFERROR(INDEX('Hoja de Trabajo para listado'!$A$155:$Z$1048576,MATCH($A213,'Hoja de Trabajo para listado'!$A$155:$A$1048576,0),MATCH((CUADRO!H$4&amp;$E213),'Hoja de Trabajo para listado'!$A$151:$Z$151,0)),0)+IFERROR(INDEX('Hoja de Trabajo para listado'!$AB$155:$BA$1048576,MATCH($A213,'Hoja de Trabajo para listado'!$AB$155:$AB$1048576,0),MATCH((CUADRO!H$4&amp;$E213),'Hoja de Trabajo para listado'!$AB$151:$BA$151,0)),0)+IFERROR(INDEX('Hoja de Trabajo para listado'!$BC$155:$CB$1048576,MATCH($A213,'Hoja de Trabajo para listado'!$BC$155:$BC$1048576,0),MATCH((CUADRO!H$4&amp;$E213),'Hoja de Trabajo para listado'!$BC$151:$CB$151,0)),0)+IFERROR(INDEX('Hoja de Trabajo para listado'!$DE$153:$DG$274,MATCH($A213,'Hoja de Trabajo para listado'!$DE$153:$DE$1048576,0),MATCH((CUADRO!H$4&amp;$E213),'Hoja de Trabajo para listado'!$DE$151:$DG$151,0)),0)+IFERROR(INDEX('Hoja de Trabajo para listado'!$CD$155:$DC$1048576,MATCH($A213,'Hoja de Trabajo para listado'!$CD$155:$CD$1048576,0),MATCH((CUADRO!H$4&amp;$E213),'Hoja de Trabajo para listado'!$CD$151:$DC$151,0)),0)</f>
        <v>0</v>
      </c>
      <c r="I213" s="241">
        <f ca="1">+IFERROR(INDEX('Hoja de Trabajo para listado'!$A$155:$Z$1048576,MATCH($A213,'Hoja de Trabajo para listado'!$A$155:$A$1048576,0),MATCH((CUADRO!I$4&amp;$E213),'Hoja de Trabajo para listado'!$A$151:$Z$151,0)),0)+IFERROR(INDEX('Hoja de Trabajo para listado'!$AB$155:$BA$1048576,MATCH($A213,'Hoja de Trabajo para listado'!$AB$155:$AB$1048576,0),MATCH((CUADRO!I$4&amp;$E213),'Hoja de Trabajo para listado'!$AB$151:$BA$151,0)),0)+IFERROR(INDEX('Hoja de Trabajo para listado'!$BC$155:$CB$1048576,MATCH($A213,'Hoja de Trabajo para listado'!$BC$155:$BC$1048576,0),MATCH((CUADRO!I$4&amp;$E213),'Hoja de Trabajo para listado'!$BC$151:$CB$151,0)),0)+IFERROR(INDEX('Hoja de Trabajo para listado'!$DE$153:$DG$274,MATCH($A213,'Hoja de Trabajo para listado'!$DE$153:$DE$1048576,0),MATCH((CUADRO!I$4&amp;$E213),'Hoja de Trabajo para listado'!$DE$151:$DG$151,0)),0)+IFERROR(INDEX('Hoja de Trabajo para listado'!$CD$155:$DC$1048576,MATCH($A213,'Hoja de Trabajo para listado'!$CD$155:$CD$1048576,0),MATCH((CUADRO!I$4&amp;$E213),'Hoja de Trabajo para listado'!$CD$151:$DC$151,0)),0)</f>
        <v>0</v>
      </c>
      <c r="J213" s="241">
        <f ca="1">+IFERROR(INDEX('Hoja de Trabajo para listado'!$A$155:$Z$1048576,MATCH($A213,'Hoja de Trabajo para listado'!$A$155:$A$1048576,0),MATCH((CUADRO!J$4&amp;$E213),'Hoja de Trabajo para listado'!$A$151:$Z$151,0)),0)+IFERROR(INDEX('Hoja de Trabajo para listado'!$AB$155:$BA$1048576,MATCH($A213,'Hoja de Trabajo para listado'!$AB$155:$AB$1048576,0),MATCH((CUADRO!J$4&amp;$E213),'Hoja de Trabajo para listado'!$AB$151:$BA$151,0)),0)+IFERROR(INDEX('Hoja de Trabajo para listado'!$BC$155:$CB$1048576,MATCH($A213,'Hoja de Trabajo para listado'!$BC$155:$BC$1048576,0),MATCH((CUADRO!J$4&amp;$E213),'Hoja de Trabajo para listado'!$BC$151:$CB$151,0)),0)+IFERROR(INDEX('Hoja de Trabajo para listado'!$DE$153:$DG$274,MATCH($A213,'Hoja de Trabajo para listado'!$DE$153:$DE$1048576,0),MATCH((CUADRO!J$4&amp;$E213),'Hoja de Trabajo para listado'!$DE$151:$DG$151,0)),0)+IFERROR(INDEX('Hoja de Trabajo para listado'!$CD$155:$DC$1048576,MATCH($A213,'Hoja de Trabajo para listado'!$CD$155:$CD$1048576,0),MATCH((CUADRO!J$4&amp;$E213),'Hoja de Trabajo para listado'!$CD$151:$DC$151,0)),0)</f>
        <v>0</v>
      </c>
      <c r="K213" s="241">
        <f ca="1">+IFERROR(INDEX('Hoja de Trabajo para listado'!$A$155:$Z$1048576,MATCH($A213,'Hoja de Trabajo para listado'!$A$155:$A$1048576,0),MATCH((CUADRO!K$4&amp;$E213),'Hoja de Trabajo para listado'!$A$151:$Z$151,0)),0)+IFERROR(INDEX('Hoja de Trabajo para listado'!$AB$155:$BA$1048576,MATCH($A213,'Hoja de Trabajo para listado'!$AB$155:$AB$1048576,0),MATCH((CUADRO!K$4&amp;$E213),'Hoja de Trabajo para listado'!$AB$151:$BA$151,0)),0)+IFERROR(INDEX('Hoja de Trabajo para listado'!$BC$155:$CB$1048576,MATCH($A213,'Hoja de Trabajo para listado'!$BC$155:$BC$1048576,0),MATCH((CUADRO!K$4&amp;$E213),'Hoja de Trabajo para listado'!$BC$151:$CB$151,0)),0)+IFERROR(INDEX('Hoja de Trabajo para listado'!$DE$153:$DG$274,MATCH($A213,'Hoja de Trabajo para listado'!$DE$153:$DE$1048576,0),MATCH((CUADRO!K$4&amp;$E213),'Hoja de Trabajo para listado'!$DE$151:$DG$151,0)),0)+IFERROR(INDEX('Hoja de Trabajo para listado'!$CD$155:$DC$1048576,MATCH($A213,'Hoja de Trabajo para listado'!$CD$155:$CD$1048576,0),MATCH((CUADRO!K$4&amp;$E213),'Hoja de Trabajo para listado'!$CD$151:$DC$151,0)),0)</f>
        <v>0</v>
      </c>
      <c r="L213" s="241">
        <f ca="1">+IFERROR(INDEX('Hoja de Trabajo para listado'!$A$155:$Z$1048576,MATCH($A213,'Hoja de Trabajo para listado'!$A$155:$A$1048576,0),MATCH((CUADRO!L$4&amp;$E213),'Hoja de Trabajo para listado'!$A$151:$Z$151,0)),0)+IFERROR(INDEX('Hoja de Trabajo para listado'!$AB$155:$BA$1048576,MATCH($A213,'Hoja de Trabajo para listado'!$AB$155:$AB$1048576,0),MATCH((CUADRO!L$4&amp;$E213),'Hoja de Trabajo para listado'!$AB$151:$BA$151,0)),0)+IFERROR(INDEX('Hoja de Trabajo para listado'!$BC$155:$CB$1048576,MATCH($A213,'Hoja de Trabajo para listado'!$BC$155:$BC$1048576,0),MATCH((CUADRO!L$4&amp;$E213),'Hoja de Trabajo para listado'!$BC$151:$CB$151,0)),0)+IFERROR(INDEX('Hoja de Trabajo para listado'!$DE$153:$DG$274,MATCH($A213,'Hoja de Trabajo para listado'!$DE$153:$DE$1048576,0),MATCH((CUADRO!L$4&amp;$E213),'Hoja de Trabajo para listado'!$DE$151:$DG$151,0)),0)+IFERROR(INDEX('Hoja de Trabajo para listado'!$CD$155:$DC$1048576,MATCH($A213,'Hoja de Trabajo para listado'!$CD$155:$CD$1048576,0),MATCH((CUADRO!L$4&amp;$E213),'Hoja de Trabajo para listado'!$CD$151:$DC$151,0)),0)</f>
        <v>0</v>
      </c>
      <c r="M213" s="241">
        <f ca="1">+IFERROR(INDEX('Hoja de Trabajo para listado'!$A$155:$Z$1048576,MATCH($A213,'Hoja de Trabajo para listado'!$A$155:$A$1048576,0),MATCH((CUADRO!M$4&amp;$E213),'Hoja de Trabajo para listado'!$A$151:$Z$151,0)),0)+IFERROR(INDEX('Hoja de Trabajo para listado'!$AB$155:$BA$1048576,MATCH($A213,'Hoja de Trabajo para listado'!$AB$155:$AB$1048576,0),MATCH((CUADRO!M$4&amp;$E213),'Hoja de Trabajo para listado'!$AB$151:$BA$151,0)),0)+IFERROR(INDEX('Hoja de Trabajo para listado'!$BC$155:$CB$1048576,MATCH($A213,'Hoja de Trabajo para listado'!$BC$155:$BC$1048576,0),MATCH((CUADRO!M$4&amp;$E213),'Hoja de Trabajo para listado'!$BC$151:$CB$151,0)),0)+IFERROR(INDEX('Hoja de Trabajo para listado'!$DE$153:$DG$274,MATCH($A213,'Hoja de Trabajo para listado'!$DE$153:$DE$1048576,0),MATCH((CUADRO!M$4&amp;$E213),'Hoja de Trabajo para listado'!$DE$151:$DG$151,0)),0)+IFERROR(INDEX('Hoja de Trabajo para listado'!$CD$155:$DC$1048576,MATCH($A213,'Hoja de Trabajo para listado'!$CD$155:$CD$1048576,0),MATCH((CUADRO!M$4&amp;$E213),'Hoja de Trabajo para listado'!$CD$151:$DC$151,0)),0)</f>
        <v>0</v>
      </c>
      <c r="N213" s="241">
        <f ca="1">+IFERROR(INDEX('Hoja de Trabajo para listado'!$A$155:$Z$1048576,MATCH($A213,'Hoja de Trabajo para listado'!$A$155:$A$1048576,0),MATCH((CUADRO!N$4&amp;$E213),'Hoja de Trabajo para listado'!$A$151:$Z$151,0)),0)+IFERROR(INDEX('Hoja de Trabajo para listado'!$AB$155:$BA$1048576,MATCH($A213,'Hoja de Trabajo para listado'!$AB$155:$AB$1048576,0),MATCH((CUADRO!N$4&amp;$E213),'Hoja de Trabajo para listado'!$AB$151:$BA$151,0)),0)+IFERROR(INDEX('Hoja de Trabajo para listado'!$BC$155:$CB$1048576,MATCH($A213,'Hoja de Trabajo para listado'!$BC$155:$BC$1048576,0),MATCH((CUADRO!N$4&amp;$E213),'Hoja de Trabajo para listado'!$BC$151:$CB$151,0)),0)+IFERROR(INDEX('Hoja de Trabajo para listado'!$DE$153:$DG$274,MATCH($A213,'Hoja de Trabajo para listado'!$DE$153:$DE$1048576,0),MATCH((CUADRO!N$4&amp;$E213),'Hoja de Trabajo para listado'!$DE$151:$DG$151,0)),0)+IFERROR(INDEX('Hoja de Trabajo para listado'!$CD$155:$DC$1048576,MATCH($A213,'Hoja de Trabajo para listado'!$CD$155:$CD$1048576,0),MATCH((CUADRO!N$4&amp;$E213),'Hoja de Trabajo para listado'!$CD$151:$DC$151,0)),0)</f>
        <v>0</v>
      </c>
      <c r="O213" s="241">
        <f ca="1">+IFERROR(INDEX('Hoja de Trabajo para listado'!$A$155:$Z$1048576,MATCH($A213,'Hoja de Trabajo para listado'!$A$155:$A$1048576,0),MATCH((CUADRO!O$4&amp;$E213),'Hoja de Trabajo para listado'!$A$151:$Z$151,0)),0)+IFERROR(INDEX('Hoja de Trabajo para listado'!$AB$155:$BA$1048576,MATCH($A213,'Hoja de Trabajo para listado'!$AB$155:$AB$1048576,0),MATCH((CUADRO!O$4&amp;$E213),'Hoja de Trabajo para listado'!$AB$151:$BA$151,0)),0)+IFERROR(INDEX('Hoja de Trabajo para listado'!$BC$155:$CB$1048576,MATCH($A213,'Hoja de Trabajo para listado'!$BC$155:$BC$1048576,0),MATCH((CUADRO!O$4&amp;$E213),'Hoja de Trabajo para listado'!$BC$151:$CB$151,0)),0)+IFERROR(INDEX('Hoja de Trabajo para listado'!$DE$153:$DG$274,MATCH($A213,'Hoja de Trabajo para listado'!$DE$153:$DE$1048576,0),MATCH((CUADRO!O$4&amp;$E213),'Hoja de Trabajo para listado'!$DE$151:$DG$151,0)),0)+IFERROR(INDEX('Hoja de Trabajo para listado'!$CD$155:$DC$1048576,MATCH($A213,'Hoja de Trabajo para listado'!$CD$155:$CD$1048576,0),MATCH((CUADRO!O$4&amp;$E213),'Hoja de Trabajo para listado'!$CD$151:$DC$151,0)),0)</f>
        <v>0</v>
      </c>
      <c r="P213" s="241">
        <f ca="1">+IFERROR(INDEX('Hoja de Trabajo para listado'!$A$155:$Z$1048576,MATCH($A213,'Hoja de Trabajo para listado'!$A$155:$A$1048576,0),MATCH((CUADRO!P$4&amp;$E213),'Hoja de Trabajo para listado'!$A$151:$Z$151,0)),0)+IFERROR(INDEX('Hoja de Trabajo para listado'!$AB$155:$BA$1048576,MATCH($A213,'Hoja de Trabajo para listado'!$AB$155:$AB$1048576,0),MATCH((CUADRO!P$4&amp;$E213),'Hoja de Trabajo para listado'!$AB$151:$BA$151,0)),0)+IFERROR(INDEX('Hoja de Trabajo para listado'!$BC$155:$CB$1048576,MATCH($A213,'Hoja de Trabajo para listado'!$BC$155:$BC$1048576,0),MATCH((CUADRO!P$4&amp;$E213),'Hoja de Trabajo para listado'!$BC$151:$CB$151,0)),0)+IFERROR(INDEX('Hoja de Trabajo para listado'!$DE$153:$DG$274,MATCH($A213,'Hoja de Trabajo para listado'!$DE$153:$DE$1048576,0),MATCH((CUADRO!P$4&amp;$E213),'Hoja de Trabajo para listado'!$DE$151:$DG$151,0)),0)+IFERROR(INDEX('Hoja de Trabajo para listado'!$CD$155:$DC$1048576,MATCH($A213,'Hoja de Trabajo para listado'!$CD$155:$CD$1048576,0),MATCH((CUADRO!P$4&amp;$E213),'Hoja de Trabajo para listado'!$CD$151:$DC$151,0)),0)</f>
        <v>0</v>
      </c>
      <c r="Q213" s="241">
        <f ca="1">+IFERROR(INDEX('Hoja de Trabajo para listado'!$A$155:$Z$1048576,MATCH($A213,'Hoja de Trabajo para listado'!$A$155:$A$1048576,0),MATCH((CUADRO!Q$4&amp;$E213),'Hoja de Trabajo para listado'!$A$151:$Z$151,0)),0)+IFERROR(INDEX('Hoja de Trabajo para listado'!$AB$155:$BA$1048576,MATCH($A213,'Hoja de Trabajo para listado'!$AB$155:$AB$1048576,0),MATCH((CUADRO!Q$4&amp;$E213),'Hoja de Trabajo para listado'!$AB$151:$BA$151,0)),0)+IFERROR(INDEX('Hoja de Trabajo para listado'!$BC$155:$CB$1048576,MATCH($A213,'Hoja de Trabajo para listado'!$BC$155:$BC$1048576,0),MATCH((CUADRO!Q$4&amp;$E213),'Hoja de Trabajo para listado'!$BC$151:$CB$151,0)),0)+IFERROR(INDEX('Hoja de Trabajo para listado'!$DE$153:$DG$274,MATCH($A213,'Hoja de Trabajo para listado'!$DE$153:$DE$1048576,0),MATCH((CUADRO!Q$4&amp;$E213),'Hoja de Trabajo para listado'!$DE$151:$DG$151,0)),0)+IFERROR(INDEX('Hoja de Trabajo para listado'!$CD$155:$DC$1048576,MATCH($A213,'Hoja de Trabajo para listado'!$CD$155:$CD$1048576,0),MATCH((CUADRO!Q$4&amp;$E213),'Hoja de Trabajo para listado'!$CD$151:$DC$151,0)),0)</f>
        <v>0</v>
      </c>
      <c r="R213" s="241">
        <f t="shared" ca="1" si="9"/>
        <v>0</v>
      </c>
      <c r="S213" s="243"/>
      <c r="T213" s="241">
        <f ca="1">+T214</f>
        <v>13222.66</v>
      </c>
      <c r="U213" s="240">
        <f t="shared" si="10"/>
        <v>1</v>
      </c>
      <c r="V213" s="327" t="str">
        <f>+VLOOKUP(A213,bd_lista!$A$3:$E$592,5,FALSE)</f>
        <v>Instituciones Descentralizadas</v>
      </c>
      <c r="W213" s="397" t="str">
        <f>+V213</f>
        <v>Instituciones Descentralizadas</v>
      </c>
      <c r="X213" s="240">
        <f>+VLOOKUP(A213,[4]Sheet1!$A$13:$D$744,4,FALSE)</f>
        <v>16</v>
      </c>
      <c r="Y213" s="240" t="str">
        <f>+VLOOKUP(X213,bd_lista!$A$3:$C$592,3,FALSE)</f>
        <v>Ministerio de Educación</v>
      </c>
      <c r="Z213" s="290">
        <f>+X213</f>
        <v>16</v>
      </c>
      <c r="AA213" s="314" t="str">
        <f>+Y213</f>
        <v>Ministerio de Educación</v>
      </c>
    </row>
    <row r="214" spans="1:27" s="377" customFormat="1" ht="15" customHeight="1">
      <c r="A214" s="378">
        <v>296</v>
      </c>
      <c r="B214" s="394"/>
      <c r="C214" s="327" t="str">
        <f>+VLOOKUP(A214,bd_lista!$A$3:$C$592,3,FALSE)</f>
        <v>Univ. Indígena Bol. Comun. Intercult Prod. Apiaguaiki Tupa</v>
      </c>
      <c r="D214" s="396"/>
      <c r="E214" s="327" t="s">
        <v>1304</v>
      </c>
      <c r="F214" s="243">
        <f ca="1">+IFERROR(INDEX('Hoja de Trabajo para listado'!$A$155:$Z$1048576,MATCH($A214,'Hoja de Trabajo para listado'!$A$155:$A$1048576,0),MATCH((CUADRO!F$4&amp;$E214),'Hoja de Trabajo para listado'!$A$151:$Z$151,0)),0)+IFERROR(INDEX('Hoja de Trabajo para listado'!$AB$155:$BA$1048576,MATCH($A214,'Hoja de Trabajo para listado'!$AB$155:$AB$1048576,0),MATCH((CUADRO!F$4&amp;$E214),'Hoja de Trabajo para listado'!$AB$151:$BA$151,0)),0)+IFERROR(INDEX('Hoja de Trabajo para listado'!$BC$155:$CB$1048576,MATCH($A214,'Hoja de Trabajo para listado'!$BC$155:$BC$1048576,0),MATCH((CUADRO!F$4&amp;$E214),'Hoja de Trabajo para listado'!$BC$151:$CB$151,0)),0)+IFERROR(INDEX('Hoja de Trabajo para listado'!$DE$153:$DG$274,MATCH($A214,'Hoja de Trabajo para listado'!$DE$153:$DE$1048576,0),MATCH((CUADRO!F$4&amp;$E214),'Hoja de Trabajo para listado'!$DE$151:$DG$151,0)),0)+IFERROR(INDEX('Hoja de Trabajo para listado'!$CD$155:$DC$1048576,MATCH($A214,'Hoja de Trabajo para listado'!$CD$155:$CD$1048576,0),MATCH((CUADRO!F$4&amp;$E214),'Hoja de Trabajo para listado'!$CD$151:$DC$151,0)),0)</f>
        <v>13222.66</v>
      </c>
      <c r="G214" s="243">
        <f ca="1">+IFERROR(INDEX('Hoja de Trabajo para listado'!$A$155:$Z$1048576,MATCH($A214,'Hoja de Trabajo para listado'!$A$155:$A$1048576,0),MATCH((CUADRO!G$4&amp;$E214),'Hoja de Trabajo para listado'!$A$151:$Z$151,0)),0)+IFERROR(INDEX('Hoja de Trabajo para listado'!$AB$155:$BA$1048576,MATCH($A214,'Hoja de Trabajo para listado'!$AB$155:$AB$1048576,0),MATCH((CUADRO!G$4&amp;$E214),'Hoja de Trabajo para listado'!$AB$151:$BA$151,0)),0)+IFERROR(INDEX('Hoja de Trabajo para listado'!$BC$155:$CB$1048576,MATCH($A214,'Hoja de Trabajo para listado'!$BC$155:$BC$1048576,0),MATCH((CUADRO!G$4&amp;$E214),'Hoja de Trabajo para listado'!$BC$151:$CB$151,0)),0)+IFERROR(INDEX('Hoja de Trabajo para listado'!$DE$153:$DG$274,MATCH($A214,'Hoja de Trabajo para listado'!$DE$153:$DE$1048576,0),MATCH((CUADRO!G$4&amp;$E214),'Hoja de Trabajo para listado'!$DE$151:$DG$151,0)),0)+IFERROR(INDEX('Hoja de Trabajo para listado'!$CD$155:$DC$1048576,MATCH($A214,'Hoja de Trabajo para listado'!$CD$155:$CD$1048576,0),MATCH((CUADRO!G$4&amp;$E214),'Hoja de Trabajo para listado'!$CD$151:$DC$151,0)),0)</f>
        <v>0</v>
      </c>
      <c r="H214" s="243">
        <f ca="1">+IFERROR(INDEX('Hoja de Trabajo para listado'!$A$155:$Z$1048576,MATCH($A214,'Hoja de Trabajo para listado'!$A$155:$A$1048576,0),MATCH((CUADRO!H$4&amp;$E214),'Hoja de Trabajo para listado'!$A$151:$Z$151,0)),0)+IFERROR(INDEX('Hoja de Trabajo para listado'!$AB$155:$BA$1048576,MATCH($A214,'Hoja de Trabajo para listado'!$AB$155:$AB$1048576,0),MATCH((CUADRO!H$4&amp;$E214),'Hoja de Trabajo para listado'!$AB$151:$BA$151,0)),0)+IFERROR(INDEX('Hoja de Trabajo para listado'!$BC$155:$CB$1048576,MATCH($A214,'Hoja de Trabajo para listado'!$BC$155:$BC$1048576,0),MATCH((CUADRO!H$4&amp;$E214),'Hoja de Trabajo para listado'!$BC$151:$CB$151,0)),0)+IFERROR(INDEX('Hoja de Trabajo para listado'!$DE$153:$DG$274,MATCH($A214,'Hoja de Trabajo para listado'!$DE$153:$DE$1048576,0),MATCH((CUADRO!H$4&amp;$E214),'Hoja de Trabajo para listado'!$DE$151:$DG$151,0)),0)+IFERROR(INDEX('Hoja de Trabajo para listado'!$CD$155:$DC$1048576,MATCH($A214,'Hoja de Trabajo para listado'!$CD$155:$CD$1048576,0),MATCH((CUADRO!H$4&amp;$E214),'Hoja de Trabajo para listado'!$CD$151:$DC$151,0)),0)</f>
        <v>0</v>
      </c>
      <c r="I214" s="243">
        <f ca="1">+IFERROR(INDEX('Hoja de Trabajo para listado'!$A$155:$Z$1048576,MATCH($A214,'Hoja de Trabajo para listado'!$A$155:$A$1048576,0),MATCH((CUADRO!I$4&amp;$E214),'Hoja de Trabajo para listado'!$A$151:$Z$151,0)),0)+IFERROR(INDEX('Hoja de Trabajo para listado'!$AB$155:$BA$1048576,MATCH($A214,'Hoja de Trabajo para listado'!$AB$155:$AB$1048576,0),MATCH((CUADRO!I$4&amp;$E214),'Hoja de Trabajo para listado'!$AB$151:$BA$151,0)),0)+IFERROR(INDEX('Hoja de Trabajo para listado'!$BC$155:$CB$1048576,MATCH($A214,'Hoja de Trabajo para listado'!$BC$155:$BC$1048576,0),MATCH((CUADRO!I$4&amp;$E214),'Hoja de Trabajo para listado'!$BC$151:$CB$151,0)),0)+IFERROR(INDEX('Hoja de Trabajo para listado'!$DE$153:$DG$274,MATCH($A214,'Hoja de Trabajo para listado'!$DE$153:$DE$1048576,0),MATCH((CUADRO!I$4&amp;$E214),'Hoja de Trabajo para listado'!$DE$151:$DG$151,0)),0)+IFERROR(INDEX('Hoja de Trabajo para listado'!$CD$155:$DC$1048576,MATCH($A214,'Hoja de Trabajo para listado'!$CD$155:$CD$1048576,0),MATCH((CUADRO!I$4&amp;$E214),'Hoja de Trabajo para listado'!$CD$151:$DC$151,0)),0)</f>
        <v>0</v>
      </c>
      <c r="J214" s="243">
        <f ca="1">+IFERROR(INDEX('Hoja de Trabajo para listado'!$A$155:$Z$1048576,MATCH($A214,'Hoja de Trabajo para listado'!$A$155:$A$1048576,0),MATCH((CUADRO!J$4&amp;$E214),'Hoja de Trabajo para listado'!$A$151:$Z$151,0)),0)+IFERROR(INDEX('Hoja de Trabajo para listado'!$AB$155:$BA$1048576,MATCH($A214,'Hoja de Trabajo para listado'!$AB$155:$AB$1048576,0),MATCH((CUADRO!J$4&amp;$E214),'Hoja de Trabajo para listado'!$AB$151:$BA$151,0)),0)+IFERROR(INDEX('Hoja de Trabajo para listado'!$BC$155:$CB$1048576,MATCH($A214,'Hoja de Trabajo para listado'!$BC$155:$BC$1048576,0),MATCH((CUADRO!J$4&amp;$E214),'Hoja de Trabajo para listado'!$BC$151:$CB$151,0)),0)+IFERROR(INDEX('Hoja de Trabajo para listado'!$DE$153:$DG$274,MATCH($A214,'Hoja de Trabajo para listado'!$DE$153:$DE$1048576,0),MATCH((CUADRO!J$4&amp;$E214),'Hoja de Trabajo para listado'!$DE$151:$DG$151,0)),0)+IFERROR(INDEX('Hoja de Trabajo para listado'!$CD$155:$DC$1048576,MATCH($A214,'Hoja de Trabajo para listado'!$CD$155:$CD$1048576,0),MATCH((CUADRO!J$4&amp;$E214),'Hoja de Trabajo para listado'!$CD$151:$DC$151,0)),0)</f>
        <v>0</v>
      </c>
      <c r="K214" s="243">
        <f ca="1">+IFERROR(INDEX('Hoja de Trabajo para listado'!$A$155:$Z$1048576,MATCH($A214,'Hoja de Trabajo para listado'!$A$155:$A$1048576,0),MATCH((CUADRO!K$4&amp;$E214),'Hoja de Trabajo para listado'!$A$151:$Z$151,0)),0)+IFERROR(INDEX('Hoja de Trabajo para listado'!$AB$155:$BA$1048576,MATCH($A214,'Hoja de Trabajo para listado'!$AB$155:$AB$1048576,0),MATCH((CUADRO!K$4&amp;$E214),'Hoja de Trabajo para listado'!$AB$151:$BA$151,0)),0)+IFERROR(INDEX('Hoja de Trabajo para listado'!$BC$155:$CB$1048576,MATCH($A214,'Hoja de Trabajo para listado'!$BC$155:$BC$1048576,0),MATCH((CUADRO!K$4&amp;$E214),'Hoja de Trabajo para listado'!$BC$151:$CB$151,0)),0)+IFERROR(INDEX('Hoja de Trabajo para listado'!$DE$153:$DG$274,MATCH($A214,'Hoja de Trabajo para listado'!$DE$153:$DE$1048576,0),MATCH((CUADRO!K$4&amp;$E214),'Hoja de Trabajo para listado'!$DE$151:$DG$151,0)),0)+IFERROR(INDEX('Hoja de Trabajo para listado'!$CD$155:$DC$1048576,MATCH($A214,'Hoja de Trabajo para listado'!$CD$155:$CD$1048576,0),MATCH((CUADRO!K$4&amp;$E214),'Hoja de Trabajo para listado'!$CD$151:$DC$151,0)),0)</f>
        <v>0</v>
      </c>
      <c r="L214" s="243">
        <f ca="1">+IFERROR(INDEX('Hoja de Trabajo para listado'!$A$155:$Z$1048576,MATCH($A214,'Hoja de Trabajo para listado'!$A$155:$A$1048576,0),MATCH((CUADRO!L$4&amp;$E214),'Hoja de Trabajo para listado'!$A$151:$Z$151,0)),0)+IFERROR(INDEX('Hoja de Trabajo para listado'!$AB$155:$BA$1048576,MATCH($A214,'Hoja de Trabajo para listado'!$AB$155:$AB$1048576,0),MATCH((CUADRO!L$4&amp;$E214),'Hoja de Trabajo para listado'!$AB$151:$BA$151,0)),0)+IFERROR(INDEX('Hoja de Trabajo para listado'!$BC$155:$CB$1048576,MATCH($A214,'Hoja de Trabajo para listado'!$BC$155:$BC$1048576,0),MATCH((CUADRO!L$4&amp;$E214),'Hoja de Trabajo para listado'!$BC$151:$CB$151,0)),0)+IFERROR(INDEX('Hoja de Trabajo para listado'!$DE$153:$DG$274,MATCH($A214,'Hoja de Trabajo para listado'!$DE$153:$DE$1048576,0),MATCH((CUADRO!L$4&amp;$E214),'Hoja de Trabajo para listado'!$DE$151:$DG$151,0)),0)+IFERROR(INDEX('Hoja de Trabajo para listado'!$CD$155:$DC$1048576,MATCH($A214,'Hoja de Trabajo para listado'!$CD$155:$CD$1048576,0),MATCH((CUADRO!L$4&amp;$E214),'Hoja de Trabajo para listado'!$CD$151:$DC$151,0)),0)</f>
        <v>0</v>
      </c>
      <c r="M214" s="243">
        <f ca="1">+IFERROR(INDEX('Hoja de Trabajo para listado'!$A$155:$Z$1048576,MATCH($A214,'Hoja de Trabajo para listado'!$A$155:$A$1048576,0),MATCH((CUADRO!M$4&amp;$E214),'Hoja de Trabajo para listado'!$A$151:$Z$151,0)),0)+IFERROR(INDEX('Hoja de Trabajo para listado'!$AB$155:$BA$1048576,MATCH($A214,'Hoja de Trabajo para listado'!$AB$155:$AB$1048576,0),MATCH((CUADRO!M$4&amp;$E214),'Hoja de Trabajo para listado'!$AB$151:$BA$151,0)),0)+IFERROR(INDEX('Hoja de Trabajo para listado'!$BC$155:$CB$1048576,MATCH($A214,'Hoja de Trabajo para listado'!$BC$155:$BC$1048576,0),MATCH((CUADRO!M$4&amp;$E214),'Hoja de Trabajo para listado'!$BC$151:$CB$151,0)),0)+IFERROR(INDEX('Hoja de Trabajo para listado'!$DE$153:$DG$274,MATCH($A214,'Hoja de Trabajo para listado'!$DE$153:$DE$1048576,0),MATCH((CUADRO!M$4&amp;$E214),'Hoja de Trabajo para listado'!$DE$151:$DG$151,0)),0)+IFERROR(INDEX('Hoja de Trabajo para listado'!$CD$155:$DC$1048576,MATCH($A214,'Hoja de Trabajo para listado'!$CD$155:$CD$1048576,0),MATCH((CUADRO!M$4&amp;$E214),'Hoja de Trabajo para listado'!$CD$151:$DC$151,0)),0)</f>
        <v>0</v>
      </c>
      <c r="N214" s="243">
        <f ca="1">+IFERROR(INDEX('Hoja de Trabajo para listado'!$A$155:$Z$1048576,MATCH($A214,'Hoja de Trabajo para listado'!$A$155:$A$1048576,0),MATCH((CUADRO!N$4&amp;$E214),'Hoja de Trabajo para listado'!$A$151:$Z$151,0)),0)+IFERROR(INDEX('Hoja de Trabajo para listado'!$AB$155:$BA$1048576,MATCH($A214,'Hoja de Trabajo para listado'!$AB$155:$AB$1048576,0),MATCH((CUADRO!N$4&amp;$E214),'Hoja de Trabajo para listado'!$AB$151:$BA$151,0)),0)+IFERROR(INDEX('Hoja de Trabajo para listado'!$BC$155:$CB$1048576,MATCH($A214,'Hoja de Trabajo para listado'!$BC$155:$BC$1048576,0),MATCH((CUADRO!N$4&amp;$E214),'Hoja de Trabajo para listado'!$BC$151:$CB$151,0)),0)+IFERROR(INDEX('Hoja de Trabajo para listado'!$DE$153:$DG$274,MATCH($A214,'Hoja de Trabajo para listado'!$DE$153:$DE$1048576,0),MATCH((CUADRO!N$4&amp;$E214),'Hoja de Trabajo para listado'!$DE$151:$DG$151,0)),0)+IFERROR(INDEX('Hoja de Trabajo para listado'!$CD$155:$DC$1048576,MATCH($A214,'Hoja de Trabajo para listado'!$CD$155:$CD$1048576,0),MATCH((CUADRO!N$4&amp;$E214),'Hoja de Trabajo para listado'!$CD$151:$DC$151,0)),0)</f>
        <v>0</v>
      </c>
      <c r="O214" s="243">
        <f ca="1">+IFERROR(INDEX('Hoja de Trabajo para listado'!$A$155:$Z$1048576,MATCH($A214,'Hoja de Trabajo para listado'!$A$155:$A$1048576,0),MATCH((CUADRO!O$4&amp;$E214),'Hoja de Trabajo para listado'!$A$151:$Z$151,0)),0)+IFERROR(INDEX('Hoja de Trabajo para listado'!$AB$155:$BA$1048576,MATCH($A214,'Hoja de Trabajo para listado'!$AB$155:$AB$1048576,0),MATCH((CUADRO!O$4&amp;$E214),'Hoja de Trabajo para listado'!$AB$151:$BA$151,0)),0)+IFERROR(INDEX('Hoja de Trabajo para listado'!$BC$155:$CB$1048576,MATCH($A214,'Hoja de Trabajo para listado'!$BC$155:$BC$1048576,0),MATCH((CUADRO!O$4&amp;$E214),'Hoja de Trabajo para listado'!$BC$151:$CB$151,0)),0)+IFERROR(INDEX('Hoja de Trabajo para listado'!$DE$153:$DG$274,MATCH($A214,'Hoja de Trabajo para listado'!$DE$153:$DE$1048576,0),MATCH((CUADRO!O$4&amp;$E214),'Hoja de Trabajo para listado'!$DE$151:$DG$151,0)),0)+IFERROR(INDEX('Hoja de Trabajo para listado'!$CD$155:$DC$1048576,MATCH($A214,'Hoja de Trabajo para listado'!$CD$155:$CD$1048576,0),MATCH((CUADRO!O$4&amp;$E214),'Hoja de Trabajo para listado'!$CD$151:$DC$151,0)),0)</f>
        <v>0</v>
      </c>
      <c r="P214" s="243">
        <f ca="1">+IFERROR(INDEX('Hoja de Trabajo para listado'!$A$155:$Z$1048576,MATCH($A214,'Hoja de Trabajo para listado'!$A$155:$A$1048576,0),MATCH((CUADRO!P$4&amp;$E214),'Hoja de Trabajo para listado'!$A$151:$Z$151,0)),0)+IFERROR(INDEX('Hoja de Trabajo para listado'!$AB$155:$BA$1048576,MATCH($A214,'Hoja de Trabajo para listado'!$AB$155:$AB$1048576,0),MATCH((CUADRO!P$4&amp;$E214),'Hoja de Trabajo para listado'!$AB$151:$BA$151,0)),0)+IFERROR(INDEX('Hoja de Trabajo para listado'!$BC$155:$CB$1048576,MATCH($A214,'Hoja de Trabajo para listado'!$BC$155:$BC$1048576,0),MATCH((CUADRO!P$4&amp;$E214),'Hoja de Trabajo para listado'!$BC$151:$CB$151,0)),0)+IFERROR(INDEX('Hoja de Trabajo para listado'!$DE$153:$DG$274,MATCH($A214,'Hoja de Trabajo para listado'!$DE$153:$DE$1048576,0),MATCH((CUADRO!P$4&amp;$E214),'Hoja de Trabajo para listado'!$DE$151:$DG$151,0)),0)+IFERROR(INDEX('Hoja de Trabajo para listado'!$CD$155:$DC$1048576,MATCH($A214,'Hoja de Trabajo para listado'!$CD$155:$CD$1048576,0),MATCH((CUADRO!P$4&amp;$E214),'Hoja de Trabajo para listado'!$CD$151:$DC$151,0)),0)</f>
        <v>0</v>
      </c>
      <c r="Q214" s="243">
        <f ca="1">+IFERROR(INDEX('Hoja de Trabajo para listado'!$A$155:$Z$1048576,MATCH($A214,'Hoja de Trabajo para listado'!$A$155:$A$1048576,0),MATCH((CUADRO!Q$4&amp;$E214),'Hoja de Trabajo para listado'!$A$151:$Z$151,0)),0)+IFERROR(INDEX('Hoja de Trabajo para listado'!$AB$155:$BA$1048576,MATCH($A214,'Hoja de Trabajo para listado'!$AB$155:$AB$1048576,0),MATCH((CUADRO!Q$4&amp;$E214),'Hoja de Trabajo para listado'!$AB$151:$BA$151,0)),0)+IFERROR(INDEX('Hoja de Trabajo para listado'!$BC$155:$CB$1048576,MATCH($A214,'Hoja de Trabajo para listado'!$BC$155:$BC$1048576,0),MATCH((CUADRO!Q$4&amp;$E214),'Hoja de Trabajo para listado'!$BC$151:$CB$151,0)),0)+IFERROR(INDEX('Hoja de Trabajo para listado'!$DE$153:$DG$274,MATCH($A214,'Hoja de Trabajo para listado'!$DE$153:$DE$1048576,0),MATCH((CUADRO!Q$4&amp;$E214),'Hoja de Trabajo para listado'!$DE$151:$DG$151,0)),0)+IFERROR(INDEX('Hoja de Trabajo para listado'!$CD$155:$DC$1048576,MATCH($A214,'Hoja de Trabajo para listado'!$CD$155:$CD$1048576,0),MATCH((CUADRO!Q$4&amp;$E214),'Hoja de Trabajo para listado'!$CD$151:$DC$151,0)),0)</f>
        <v>0</v>
      </c>
      <c r="R214" s="243">
        <f t="shared" ca="1" si="9"/>
        <v>13222.66</v>
      </c>
      <c r="S214" s="243">
        <f ca="1">+R213+R214</f>
        <v>13222.66</v>
      </c>
      <c r="T214" s="241">
        <f ca="1">+S214</f>
        <v>13222.66</v>
      </c>
      <c r="U214" s="240">
        <f t="shared" si="10"/>
        <v>2</v>
      </c>
      <c r="V214" s="327" t="str">
        <f>+VLOOKUP(A214,bd_lista!$A$3:$E$592,5,FALSE)</f>
        <v>Instituciones Descentralizadas</v>
      </c>
      <c r="W214" s="398"/>
      <c r="X214" s="240">
        <f>+VLOOKUP(A214,[4]Sheet1!$A$13:$D$744,4,FALSE)</f>
        <v>16</v>
      </c>
      <c r="Y214" s="240" t="str">
        <f>+VLOOKUP(X214,bd_lista!$A$3:$C$592,3,FALSE)</f>
        <v>Ministerio de Educación</v>
      </c>
      <c r="Z214" s="288"/>
      <c r="AA214" s="316"/>
    </row>
    <row r="215" spans="1:27" ht="15" customHeight="1">
      <c r="A215" s="378">
        <v>298</v>
      </c>
      <c r="B215" s="393">
        <f>+A215</f>
        <v>298</v>
      </c>
      <c r="C215" s="245" t="str">
        <f>+VLOOKUP(A215,bd_lista!$A$3:$C$592,3,FALSE)</f>
        <v>Servicio Departamental de Riego - Chuquisaca</v>
      </c>
      <c r="D215" s="395" t="str">
        <f>+C215</f>
        <v>Servicio Departamental de Riego - Chuquisaca</v>
      </c>
      <c r="E215" s="245" t="s">
        <v>1303</v>
      </c>
      <c r="F215" s="241">
        <f ca="1">+IFERROR(INDEX('Hoja de Trabajo para listado'!$A$155:$Z$1048576,MATCH($A215,'Hoja de Trabajo para listado'!$A$155:$A$1048576,0),MATCH((CUADRO!F$4&amp;$E215),'Hoja de Trabajo para listado'!$A$151:$Z$151,0)),0)+IFERROR(INDEX('Hoja de Trabajo para listado'!$AB$155:$BA$1048576,MATCH($A215,'Hoja de Trabajo para listado'!$AB$155:$AB$1048576,0),MATCH((CUADRO!F$4&amp;$E215),'Hoja de Trabajo para listado'!$AB$151:$BA$151,0)),0)+IFERROR(INDEX('Hoja de Trabajo para listado'!$BC$155:$CB$1048576,MATCH($A215,'Hoja de Trabajo para listado'!$BC$155:$BC$1048576,0),MATCH((CUADRO!F$4&amp;$E215),'Hoja de Trabajo para listado'!$BC$151:$CB$151,0)),0)+IFERROR(INDEX('Hoja de Trabajo para listado'!$DE$153:$DG$274,MATCH($A215,'Hoja de Trabajo para listado'!$DE$153:$DE$1048576,0),MATCH((CUADRO!F$4&amp;$E215),'Hoja de Trabajo para listado'!$DE$151:$DG$151,0)),0)+IFERROR(INDEX('Hoja de Trabajo para listado'!$CD$155:$DC$1048576,MATCH($A215,'Hoja de Trabajo para listado'!$CD$155:$CD$1048576,0),MATCH((CUADRO!F$4&amp;$E215),'Hoja de Trabajo para listado'!$CD$151:$DC$151,0)),0)</f>
        <v>0</v>
      </c>
      <c r="G215" s="241">
        <f ca="1">+IFERROR(INDEX('Hoja de Trabajo para listado'!$A$155:$Z$1048576,MATCH($A215,'Hoja de Trabajo para listado'!$A$155:$A$1048576,0),MATCH((CUADRO!G$4&amp;$E215),'Hoja de Trabajo para listado'!$A$151:$Z$151,0)),0)+IFERROR(INDEX('Hoja de Trabajo para listado'!$AB$155:$BA$1048576,MATCH($A215,'Hoja de Trabajo para listado'!$AB$155:$AB$1048576,0),MATCH((CUADRO!G$4&amp;$E215),'Hoja de Trabajo para listado'!$AB$151:$BA$151,0)),0)+IFERROR(INDEX('Hoja de Trabajo para listado'!$BC$155:$CB$1048576,MATCH($A215,'Hoja de Trabajo para listado'!$BC$155:$BC$1048576,0),MATCH((CUADRO!G$4&amp;$E215),'Hoja de Trabajo para listado'!$BC$151:$CB$151,0)),0)+IFERROR(INDEX('Hoja de Trabajo para listado'!$DE$153:$DG$274,MATCH($A215,'Hoja de Trabajo para listado'!$DE$153:$DE$1048576,0),MATCH((CUADRO!G$4&amp;$E215),'Hoja de Trabajo para listado'!$DE$151:$DG$151,0)),0)+IFERROR(INDEX('Hoja de Trabajo para listado'!$CD$155:$DC$1048576,MATCH($A215,'Hoja de Trabajo para listado'!$CD$155:$CD$1048576,0),MATCH((CUADRO!G$4&amp;$E215),'Hoja de Trabajo para listado'!$CD$151:$DC$151,0)),0)</f>
        <v>0</v>
      </c>
      <c r="H215" s="241">
        <f ca="1">+IFERROR(INDEX('Hoja de Trabajo para listado'!$A$155:$Z$1048576,MATCH($A215,'Hoja de Trabajo para listado'!$A$155:$A$1048576,0),MATCH((CUADRO!H$4&amp;$E215),'Hoja de Trabajo para listado'!$A$151:$Z$151,0)),0)+IFERROR(INDEX('Hoja de Trabajo para listado'!$AB$155:$BA$1048576,MATCH($A215,'Hoja de Trabajo para listado'!$AB$155:$AB$1048576,0),MATCH((CUADRO!H$4&amp;$E215),'Hoja de Trabajo para listado'!$AB$151:$BA$151,0)),0)+IFERROR(INDEX('Hoja de Trabajo para listado'!$BC$155:$CB$1048576,MATCH($A215,'Hoja de Trabajo para listado'!$BC$155:$BC$1048576,0),MATCH((CUADRO!H$4&amp;$E215),'Hoja de Trabajo para listado'!$BC$151:$CB$151,0)),0)+IFERROR(INDEX('Hoja de Trabajo para listado'!$DE$153:$DG$274,MATCH($A215,'Hoja de Trabajo para listado'!$DE$153:$DE$1048576,0),MATCH((CUADRO!H$4&amp;$E215),'Hoja de Trabajo para listado'!$DE$151:$DG$151,0)),0)+IFERROR(INDEX('Hoja de Trabajo para listado'!$CD$155:$DC$1048576,MATCH($A215,'Hoja de Trabajo para listado'!$CD$155:$CD$1048576,0),MATCH((CUADRO!H$4&amp;$E215),'Hoja de Trabajo para listado'!$CD$151:$DC$151,0)),0)</f>
        <v>0</v>
      </c>
      <c r="I215" s="241">
        <f ca="1">+IFERROR(INDEX('Hoja de Trabajo para listado'!$A$155:$Z$1048576,MATCH($A215,'Hoja de Trabajo para listado'!$A$155:$A$1048576,0),MATCH((CUADRO!I$4&amp;$E215),'Hoja de Trabajo para listado'!$A$151:$Z$151,0)),0)+IFERROR(INDEX('Hoja de Trabajo para listado'!$AB$155:$BA$1048576,MATCH($A215,'Hoja de Trabajo para listado'!$AB$155:$AB$1048576,0),MATCH((CUADRO!I$4&amp;$E215),'Hoja de Trabajo para listado'!$AB$151:$BA$151,0)),0)+IFERROR(INDEX('Hoja de Trabajo para listado'!$BC$155:$CB$1048576,MATCH($A215,'Hoja de Trabajo para listado'!$BC$155:$BC$1048576,0),MATCH((CUADRO!I$4&amp;$E215),'Hoja de Trabajo para listado'!$BC$151:$CB$151,0)),0)+IFERROR(INDEX('Hoja de Trabajo para listado'!$DE$153:$DG$274,MATCH($A215,'Hoja de Trabajo para listado'!$DE$153:$DE$1048576,0),MATCH((CUADRO!I$4&amp;$E215),'Hoja de Trabajo para listado'!$DE$151:$DG$151,0)),0)+IFERROR(INDEX('Hoja de Trabajo para listado'!$CD$155:$DC$1048576,MATCH($A215,'Hoja de Trabajo para listado'!$CD$155:$CD$1048576,0),MATCH((CUADRO!I$4&amp;$E215),'Hoja de Trabajo para listado'!$CD$151:$DC$151,0)),0)</f>
        <v>0</v>
      </c>
      <c r="J215" s="241">
        <f ca="1">+IFERROR(INDEX('Hoja de Trabajo para listado'!$A$155:$Z$1048576,MATCH($A215,'Hoja de Trabajo para listado'!$A$155:$A$1048576,0),MATCH((CUADRO!J$4&amp;$E215),'Hoja de Trabajo para listado'!$A$151:$Z$151,0)),0)+IFERROR(INDEX('Hoja de Trabajo para listado'!$AB$155:$BA$1048576,MATCH($A215,'Hoja de Trabajo para listado'!$AB$155:$AB$1048576,0),MATCH((CUADRO!J$4&amp;$E215),'Hoja de Trabajo para listado'!$AB$151:$BA$151,0)),0)+IFERROR(INDEX('Hoja de Trabajo para listado'!$BC$155:$CB$1048576,MATCH($A215,'Hoja de Trabajo para listado'!$BC$155:$BC$1048576,0),MATCH((CUADRO!J$4&amp;$E215),'Hoja de Trabajo para listado'!$BC$151:$CB$151,0)),0)+IFERROR(INDEX('Hoja de Trabajo para listado'!$DE$153:$DG$274,MATCH($A215,'Hoja de Trabajo para listado'!$DE$153:$DE$1048576,0),MATCH((CUADRO!J$4&amp;$E215),'Hoja de Trabajo para listado'!$DE$151:$DG$151,0)),0)+IFERROR(INDEX('Hoja de Trabajo para listado'!$CD$155:$DC$1048576,MATCH($A215,'Hoja de Trabajo para listado'!$CD$155:$CD$1048576,0),MATCH((CUADRO!J$4&amp;$E215),'Hoja de Trabajo para listado'!$CD$151:$DC$151,0)),0)</f>
        <v>0</v>
      </c>
      <c r="K215" s="241">
        <f ca="1">+IFERROR(INDEX('Hoja de Trabajo para listado'!$A$155:$Z$1048576,MATCH($A215,'Hoja de Trabajo para listado'!$A$155:$A$1048576,0),MATCH((CUADRO!K$4&amp;$E215),'Hoja de Trabajo para listado'!$A$151:$Z$151,0)),0)+IFERROR(INDEX('Hoja de Trabajo para listado'!$AB$155:$BA$1048576,MATCH($A215,'Hoja de Trabajo para listado'!$AB$155:$AB$1048576,0),MATCH((CUADRO!K$4&amp;$E215),'Hoja de Trabajo para listado'!$AB$151:$BA$151,0)),0)+IFERROR(INDEX('Hoja de Trabajo para listado'!$BC$155:$CB$1048576,MATCH($A215,'Hoja de Trabajo para listado'!$BC$155:$BC$1048576,0),MATCH((CUADRO!K$4&amp;$E215),'Hoja de Trabajo para listado'!$BC$151:$CB$151,0)),0)+IFERROR(INDEX('Hoja de Trabajo para listado'!$DE$153:$DG$274,MATCH($A215,'Hoja de Trabajo para listado'!$DE$153:$DE$1048576,0),MATCH((CUADRO!K$4&amp;$E215),'Hoja de Trabajo para listado'!$DE$151:$DG$151,0)),0)+IFERROR(INDEX('Hoja de Trabajo para listado'!$CD$155:$DC$1048576,MATCH($A215,'Hoja de Trabajo para listado'!$CD$155:$CD$1048576,0),MATCH((CUADRO!K$4&amp;$E215),'Hoja de Trabajo para listado'!$CD$151:$DC$151,0)),0)</f>
        <v>0</v>
      </c>
      <c r="L215" s="241">
        <f ca="1">+IFERROR(INDEX('Hoja de Trabajo para listado'!$A$155:$Z$1048576,MATCH($A215,'Hoja de Trabajo para listado'!$A$155:$A$1048576,0),MATCH((CUADRO!L$4&amp;$E215),'Hoja de Trabajo para listado'!$A$151:$Z$151,0)),0)+IFERROR(INDEX('Hoja de Trabajo para listado'!$AB$155:$BA$1048576,MATCH($A215,'Hoja de Trabajo para listado'!$AB$155:$AB$1048576,0),MATCH((CUADRO!L$4&amp;$E215),'Hoja de Trabajo para listado'!$AB$151:$BA$151,0)),0)+IFERROR(INDEX('Hoja de Trabajo para listado'!$BC$155:$CB$1048576,MATCH($A215,'Hoja de Trabajo para listado'!$BC$155:$BC$1048576,0),MATCH((CUADRO!L$4&amp;$E215),'Hoja de Trabajo para listado'!$BC$151:$CB$151,0)),0)+IFERROR(INDEX('Hoja de Trabajo para listado'!$DE$153:$DG$274,MATCH($A215,'Hoja de Trabajo para listado'!$DE$153:$DE$1048576,0),MATCH((CUADRO!L$4&amp;$E215),'Hoja de Trabajo para listado'!$DE$151:$DG$151,0)),0)+IFERROR(INDEX('Hoja de Trabajo para listado'!$CD$155:$DC$1048576,MATCH($A215,'Hoja de Trabajo para listado'!$CD$155:$CD$1048576,0),MATCH((CUADRO!L$4&amp;$E215),'Hoja de Trabajo para listado'!$CD$151:$DC$151,0)),0)</f>
        <v>0</v>
      </c>
      <c r="M215" s="241">
        <f ca="1">+IFERROR(INDEX('Hoja de Trabajo para listado'!$A$155:$Z$1048576,MATCH($A215,'Hoja de Trabajo para listado'!$A$155:$A$1048576,0),MATCH((CUADRO!M$4&amp;$E215),'Hoja de Trabajo para listado'!$A$151:$Z$151,0)),0)+IFERROR(INDEX('Hoja de Trabajo para listado'!$AB$155:$BA$1048576,MATCH($A215,'Hoja de Trabajo para listado'!$AB$155:$AB$1048576,0),MATCH((CUADRO!M$4&amp;$E215),'Hoja de Trabajo para listado'!$AB$151:$BA$151,0)),0)+IFERROR(INDEX('Hoja de Trabajo para listado'!$BC$155:$CB$1048576,MATCH($A215,'Hoja de Trabajo para listado'!$BC$155:$BC$1048576,0),MATCH((CUADRO!M$4&amp;$E215),'Hoja de Trabajo para listado'!$BC$151:$CB$151,0)),0)+IFERROR(INDEX('Hoja de Trabajo para listado'!$DE$153:$DG$274,MATCH($A215,'Hoja de Trabajo para listado'!$DE$153:$DE$1048576,0),MATCH((CUADRO!M$4&amp;$E215),'Hoja de Trabajo para listado'!$DE$151:$DG$151,0)),0)+IFERROR(INDEX('Hoja de Trabajo para listado'!$CD$155:$DC$1048576,MATCH($A215,'Hoja de Trabajo para listado'!$CD$155:$CD$1048576,0),MATCH((CUADRO!M$4&amp;$E215),'Hoja de Trabajo para listado'!$CD$151:$DC$151,0)),0)</f>
        <v>0</v>
      </c>
      <c r="N215" s="241">
        <f ca="1">+IFERROR(INDEX('Hoja de Trabajo para listado'!$A$155:$Z$1048576,MATCH($A215,'Hoja de Trabajo para listado'!$A$155:$A$1048576,0),MATCH((CUADRO!N$4&amp;$E215),'Hoja de Trabajo para listado'!$A$151:$Z$151,0)),0)+IFERROR(INDEX('Hoja de Trabajo para listado'!$AB$155:$BA$1048576,MATCH($A215,'Hoja de Trabajo para listado'!$AB$155:$AB$1048576,0),MATCH((CUADRO!N$4&amp;$E215),'Hoja de Trabajo para listado'!$AB$151:$BA$151,0)),0)+IFERROR(INDEX('Hoja de Trabajo para listado'!$BC$155:$CB$1048576,MATCH($A215,'Hoja de Trabajo para listado'!$BC$155:$BC$1048576,0),MATCH((CUADRO!N$4&amp;$E215),'Hoja de Trabajo para listado'!$BC$151:$CB$151,0)),0)+IFERROR(INDEX('Hoja de Trabajo para listado'!$DE$153:$DG$274,MATCH($A215,'Hoja de Trabajo para listado'!$DE$153:$DE$1048576,0),MATCH((CUADRO!N$4&amp;$E215),'Hoja de Trabajo para listado'!$DE$151:$DG$151,0)),0)+IFERROR(INDEX('Hoja de Trabajo para listado'!$CD$155:$DC$1048576,MATCH($A215,'Hoja de Trabajo para listado'!$CD$155:$CD$1048576,0),MATCH((CUADRO!N$4&amp;$E215),'Hoja de Trabajo para listado'!$CD$151:$DC$151,0)),0)</f>
        <v>0</v>
      </c>
      <c r="O215" s="241">
        <f ca="1">+IFERROR(INDEX('Hoja de Trabajo para listado'!$A$155:$Z$1048576,MATCH($A215,'Hoja de Trabajo para listado'!$A$155:$A$1048576,0),MATCH((CUADRO!O$4&amp;$E215),'Hoja de Trabajo para listado'!$A$151:$Z$151,0)),0)+IFERROR(INDEX('Hoja de Trabajo para listado'!$AB$155:$BA$1048576,MATCH($A215,'Hoja de Trabajo para listado'!$AB$155:$AB$1048576,0),MATCH((CUADRO!O$4&amp;$E215),'Hoja de Trabajo para listado'!$AB$151:$BA$151,0)),0)+IFERROR(INDEX('Hoja de Trabajo para listado'!$BC$155:$CB$1048576,MATCH($A215,'Hoja de Trabajo para listado'!$BC$155:$BC$1048576,0),MATCH((CUADRO!O$4&amp;$E215),'Hoja de Trabajo para listado'!$BC$151:$CB$151,0)),0)+IFERROR(INDEX('Hoja de Trabajo para listado'!$DE$153:$DG$274,MATCH($A215,'Hoja de Trabajo para listado'!$DE$153:$DE$1048576,0),MATCH((CUADRO!O$4&amp;$E215),'Hoja de Trabajo para listado'!$DE$151:$DG$151,0)),0)+IFERROR(INDEX('Hoja de Trabajo para listado'!$CD$155:$DC$1048576,MATCH($A215,'Hoja de Trabajo para listado'!$CD$155:$CD$1048576,0),MATCH((CUADRO!O$4&amp;$E215),'Hoja de Trabajo para listado'!$CD$151:$DC$151,0)),0)</f>
        <v>0</v>
      </c>
      <c r="P215" s="241">
        <f ca="1">+IFERROR(INDEX('Hoja de Trabajo para listado'!$A$155:$Z$1048576,MATCH($A215,'Hoja de Trabajo para listado'!$A$155:$A$1048576,0),MATCH((CUADRO!P$4&amp;$E215),'Hoja de Trabajo para listado'!$A$151:$Z$151,0)),0)+IFERROR(INDEX('Hoja de Trabajo para listado'!$AB$155:$BA$1048576,MATCH($A215,'Hoja de Trabajo para listado'!$AB$155:$AB$1048576,0),MATCH((CUADRO!P$4&amp;$E215),'Hoja de Trabajo para listado'!$AB$151:$BA$151,0)),0)+IFERROR(INDEX('Hoja de Trabajo para listado'!$BC$155:$CB$1048576,MATCH($A215,'Hoja de Trabajo para listado'!$BC$155:$BC$1048576,0),MATCH((CUADRO!P$4&amp;$E215),'Hoja de Trabajo para listado'!$BC$151:$CB$151,0)),0)+IFERROR(INDEX('Hoja de Trabajo para listado'!$DE$153:$DG$274,MATCH($A215,'Hoja de Trabajo para listado'!$DE$153:$DE$1048576,0),MATCH((CUADRO!P$4&amp;$E215),'Hoja de Trabajo para listado'!$DE$151:$DG$151,0)),0)+IFERROR(INDEX('Hoja de Trabajo para listado'!$CD$155:$DC$1048576,MATCH($A215,'Hoja de Trabajo para listado'!$CD$155:$CD$1048576,0),MATCH((CUADRO!P$4&amp;$E215),'Hoja de Trabajo para listado'!$CD$151:$DC$151,0)),0)</f>
        <v>0</v>
      </c>
      <c r="Q215" s="241">
        <f ca="1">+IFERROR(INDEX('Hoja de Trabajo para listado'!$A$155:$Z$1048576,MATCH($A215,'Hoja de Trabajo para listado'!$A$155:$A$1048576,0),MATCH((CUADRO!Q$4&amp;$E215),'Hoja de Trabajo para listado'!$A$151:$Z$151,0)),0)+IFERROR(INDEX('Hoja de Trabajo para listado'!$AB$155:$BA$1048576,MATCH($A215,'Hoja de Trabajo para listado'!$AB$155:$AB$1048576,0),MATCH((CUADRO!Q$4&amp;$E215),'Hoja de Trabajo para listado'!$AB$151:$BA$151,0)),0)+IFERROR(INDEX('Hoja de Trabajo para listado'!$BC$155:$CB$1048576,MATCH($A215,'Hoja de Trabajo para listado'!$BC$155:$BC$1048576,0),MATCH((CUADRO!Q$4&amp;$E215),'Hoja de Trabajo para listado'!$BC$151:$CB$151,0)),0)+IFERROR(INDEX('Hoja de Trabajo para listado'!$DE$153:$DG$274,MATCH($A215,'Hoja de Trabajo para listado'!$DE$153:$DE$1048576,0),MATCH((CUADRO!Q$4&amp;$E215),'Hoja de Trabajo para listado'!$DE$151:$DG$151,0)),0)+IFERROR(INDEX('Hoja de Trabajo para listado'!$CD$155:$DC$1048576,MATCH($A215,'Hoja de Trabajo para listado'!$CD$155:$CD$1048576,0),MATCH((CUADRO!Q$4&amp;$E215),'Hoja de Trabajo para listado'!$CD$151:$DC$151,0)),0)</f>
        <v>0</v>
      </c>
      <c r="R215" s="241">
        <f t="shared" ca="1" si="9"/>
        <v>0</v>
      </c>
      <c r="S215" s="241"/>
      <c r="T215" s="241">
        <f ca="1">+T216</f>
        <v>250000</v>
      </c>
      <c r="U215" s="240">
        <f t="shared" si="10"/>
        <v>1</v>
      </c>
      <c r="V215" s="327" t="str">
        <f>+VLOOKUP(A215,bd_lista!$A$3:$E$592,5,FALSE)</f>
        <v>Instituciones Descentralizadas</v>
      </c>
      <c r="W215" s="397" t="str">
        <f>+V215</f>
        <v>Instituciones Descentralizadas</v>
      </c>
      <c r="X215" s="240">
        <f>+VLOOKUP(A215,[4]Sheet1!$A$13:$D$744,4,FALSE)</f>
        <v>86</v>
      </c>
      <c r="Y215" s="240" t="str">
        <f>+VLOOKUP(X215,bd_lista!$A$3:$C$592,3,FALSE)</f>
        <v>Ministerio de Medio Ambiente y Agua</v>
      </c>
      <c r="Z215" s="290">
        <f>+X215</f>
        <v>86</v>
      </c>
      <c r="AA215" s="291" t="str">
        <f>+Y215</f>
        <v>Ministerio de Medio Ambiente y Agua</v>
      </c>
    </row>
    <row r="216" spans="1:27" ht="15" customHeight="1">
      <c r="A216" s="378">
        <v>298</v>
      </c>
      <c r="B216" s="394"/>
      <c r="C216" s="327" t="str">
        <f>+VLOOKUP(A216,bd_lista!$A$3:$C$592,3,FALSE)</f>
        <v>Servicio Departamental de Riego - Chuquisaca</v>
      </c>
      <c r="D216" s="396"/>
      <c r="E216" s="327" t="s">
        <v>1304</v>
      </c>
      <c r="F216" s="243">
        <f ca="1">+IFERROR(INDEX('Hoja de Trabajo para listado'!$A$155:$Z$1048576,MATCH($A216,'Hoja de Trabajo para listado'!$A$155:$A$1048576,0),MATCH((CUADRO!F$4&amp;$E216),'Hoja de Trabajo para listado'!$A$151:$Z$151,0)),0)+IFERROR(INDEX('Hoja de Trabajo para listado'!$AB$155:$BA$1048576,MATCH($A216,'Hoja de Trabajo para listado'!$AB$155:$AB$1048576,0),MATCH((CUADRO!F$4&amp;$E216),'Hoja de Trabajo para listado'!$AB$151:$BA$151,0)),0)+IFERROR(INDEX('Hoja de Trabajo para listado'!$BC$155:$CB$1048576,MATCH($A216,'Hoja de Trabajo para listado'!$BC$155:$BC$1048576,0),MATCH((CUADRO!F$4&amp;$E216),'Hoja de Trabajo para listado'!$BC$151:$CB$151,0)),0)+IFERROR(INDEX('Hoja de Trabajo para listado'!$DE$153:$DG$274,MATCH($A216,'Hoja de Trabajo para listado'!$DE$153:$DE$1048576,0),MATCH((CUADRO!F$4&amp;$E216),'Hoja de Trabajo para listado'!$DE$151:$DG$151,0)),0)+IFERROR(INDEX('Hoja de Trabajo para listado'!$CD$155:$DC$1048576,MATCH($A216,'Hoja de Trabajo para listado'!$CD$155:$CD$1048576,0),MATCH((CUADRO!F$4&amp;$E216),'Hoja de Trabajo para listado'!$CD$151:$DC$151,0)),0)</f>
        <v>250000</v>
      </c>
      <c r="G216" s="243">
        <f ca="1">+IFERROR(INDEX('Hoja de Trabajo para listado'!$A$155:$Z$1048576,MATCH($A216,'Hoja de Trabajo para listado'!$A$155:$A$1048576,0),MATCH((CUADRO!G$4&amp;$E216),'Hoja de Trabajo para listado'!$A$151:$Z$151,0)),0)+IFERROR(INDEX('Hoja de Trabajo para listado'!$AB$155:$BA$1048576,MATCH($A216,'Hoja de Trabajo para listado'!$AB$155:$AB$1048576,0),MATCH((CUADRO!G$4&amp;$E216),'Hoja de Trabajo para listado'!$AB$151:$BA$151,0)),0)+IFERROR(INDEX('Hoja de Trabajo para listado'!$BC$155:$CB$1048576,MATCH($A216,'Hoja de Trabajo para listado'!$BC$155:$BC$1048576,0),MATCH((CUADRO!G$4&amp;$E216),'Hoja de Trabajo para listado'!$BC$151:$CB$151,0)),0)+IFERROR(INDEX('Hoja de Trabajo para listado'!$DE$153:$DG$274,MATCH($A216,'Hoja de Trabajo para listado'!$DE$153:$DE$1048576,0),MATCH((CUADRO!G$4&amp;$E216),'Hoja de Trabajo para listado'!$DE$151:$DG$151,0)),0)+IFERROR(INDEX('Hoja de Trabajo para listado'!$CD$155:$DC$1048576,MATCH($A216,'Hoja de Trabajo para listado'!$CD$155:$CD$1048576,0),MATCH((CUADRO!G$4&amp;$E216),'Hoja de Trabajo para listado'!$CD$151:$DC$151,0)),0)</f>
        <v>0</v>
      </c>
      <c r="H216" s="243">
        <f ca="1">+IFERROR(INDEX('Hoja de Trabajo para listado'!$A$155:$Z$1048576,MATCH($A216,'Hoja de Trabajo para listado'!$A$155:$A$1048576,0),MATCH((CUADRO!H$4&amp;$E216),'Hoja de Trabajo para listado'!$A$151:$Z$151,0)),0)+IFERROR(INDEX('Hoja de Trabajo para listado'!$AB$155:$BA$1048576,MATCH($A216,'Hoja de Trabajo para listado'!$AB$155:$AB$1048576,0),MATCH((CUADRO!H$4&amp;$E216),'Hoja de Trabajo para listado'!$AB$151:$BA$151,0)),0)+IFERROR(INDEX('Hoja de Trabajo para listado'!$BC$155:$CB$1048576,MATCH($A216,'Hoja de Trabajo para listado'!$BC$155:$BC$1048576,0),MATCH((CUADRO!H$4&amp;$E216),'Hoja de Trabajo para listado'!$BC$151:$CB$151,0)),0)+IFERROR(INDEX('Hoja de Trabajo para listado'!$DE$153:$DG$274,MATCH($A216,'Hoja de Trabajo para listado'!$DE$153:$DE$1048576,0),MATCH((CUADRO!H$4&amp;$E216),'Hoja de Trabajo para listado'!$DE$151:$DG$151,0)),0)+IFERROR(INDEX('Hoja de Trabajo para listado'!$CD$155:$DC$1048576,MATCH($A216,'Hoja de Trabajo para listado'!$CD$155:$CD$1048576,0),MATCH((CUADRO!H$4&amp;$E216),'Hoja de Trabajo para listado'!$CD$151:$DC$151,0)),0)</f>
        <v>0</v>
      </c>
      <c r="I216" s="243">
        <f ca="1">+IFERROR(INDEX('Hoja de Trabajo para listado'!$A$155:$Z$1048576,MATCH($A216,'Hoja de Trabajo para listado'!$A$155:$A$1048576,0),MATCH((CUADRO!I$4&amp;$E216),'Hoja de Trabajo para listado'!$A$151:$Z$151,0)),0)+IFERROR(INDEX('Hoja de Trabajo para listado'!$AB$155:$BA$1048576,MATCH($A216,'Hoja de Trabajo para listado'!$AB$155:$AB$1048576,0),MATCH((CUADRO!I$4&amp;$E216),'Hoja de Trabajo para listado'!$AB$151:$BA$151,0)),0)+IFERROR(INDEX('Hoja de Trabajo para listado'!$BC$155:$CB$1048576,MATCH($A216,'Hoja de Trabajo para listado'!$BC$155:$BC$1048576,0),MATCH((CUADRO!I$4&amp;$E216),'Hoja de Trabajo para listado'!$BC$151:$CB$151,0)),0)+IFERROR(INDEX('Hoja de Trabajo para listado'!$DE$153:$DG$274,MATCH($A216,'Hoja de Trabajo para listado'!$DE$153:$DE$1048576,0),MATCH((CUADRO!I$4&amp;$E216),'Hoja de Trabajo para listado'!$DE$151:$DG$151,0)),0)+IFERROR(INDEX('Hoja de Trabajo para listado'!$CD$155:$DC$1048576,MATCH($A216,'Hoja de Trabajo para listado'!$CD$155:$CD$1048576,0),MATCH((CUADRO!I$4&amp;$E216),'Hoja de Trabajo para listado'!$CD$151:$DC$151,0)),0)</f>
        <v>0</v>
      </c>
      <c r="J216" s="243">
        <f ca="1">+IFERROR(INDEX('Hoja de Trabajo para listado'!$A$155:$Z$1048576,MATCH($A216,'Hoja de Trabajo para listado'!$A$155:$A$1048576,0),MATCH((CUADRO!J$4&amp;$E216),'Hoja de Trabajo para listado'!$A$151:$Z$151,0)),0)+IFERROR(INDEX('Hoja de Trabajo para listado'!$AB$155:$BA$1048576,MATCH($A216,'Hoja de Trabajo para listado'!$AB$155:$AB$1048576,0),MATCH((CUADRO!J$4&amp;$E216),'Hoja de Trabajo para listado'!$AB$151:$BA$151,0)),0)+IFERROR(INDEX('Hoja de Trabajo para listado'!$BC$155:$CB$1048576,MATCH($A216,'Hoja de Trabajo para listado'!$BC$155:$BC$1048576,0),MATCH((CUADRO!J$4&amp;$E216),'Hoja de Trabajo para listado'!$BC$151:$CB$151,0)),0)+IFERROR(INDEX('Hoja de Trabajo para listado'!$DE$153:$DG$274,MATCH($A216,'Hoja de Trabajo para listado'!$DE$153:$DE$1048576,0),MATCH((CUADRO!J$4&amp;$E216),'Hoja de Trabajo para listado'!$DE$151:$DG$151,0)),0)+IFERROR(INDEX('Hoja de Trabajo para listado'!$CD$155:$DC$1048576,MATCH($A216,'Hoja de Trabajo para listado'!$CD$155:$CD$1048576,0),MATCH((CUADRO!J$4&amp;$E216),'Hoja de Trabajo para listado'!$CD$151:$DC$151,0)),0)</f>
        <v>0</v>
      </c>
      <c r="K216" s="243">
        <f ca="1">+IFERROR(INDEX('Hoja de Trabajo para listado'!$A$155:$Z$1048576,MATCH($A216,'Hoja de Trabajo para listado'!$A$155:$A$1048576,0),MATCH((CUADRO!K$4&amp;$E216),'Hoja de Trabajo para listado'!$A$151:$Z$151,0)),0)+IFERROR(INDEX('Hoja de Trabajo para listado'!$AB$155:$BA$1048576,MATCH($A216,'Hoja de Trabajo para listado'!$AB$155:$AB$1048576,0),MATCH((CUADRO!K$4&amp;$E216),'Hoja de Trabajo para listado'!$AB$151:$BA$151,0)),0)+IFERROR(INDEX('Hoja de Trabajo para listado'!$BC$155:$CB$1048576,MATCH($A216,'Hoja de Trabajo para listado'!$BC$155:$BC$1048576,0),MATCH((CUADRO!K$4&amp;$E216),'Hoja de Trabajo para listado'!$BC$151:$CB$151,0)),0)+IFERROR(INDEX('Hoja de Trabajo para listado'!$DE$153:$DG$274,MATCH($A216,'Hoja de Trabajo para listado'!$DE$153:$DE$1048576,0),MATCH((CUADRO!K$4&amp;$E216),'Hoja de Trabajo para listado'!$DE$151:$DG$151,0)),0)+IFERROR(INDEX('Hoja de Trabajo para listado'!$CD$155:$DC$1048576,MATCH($A216,'Hoja de Trabajo para listado'!$CD$155:$CD$1048576,0),MATCH((CUADRO!K$4&amp;$E216),'Hoja de Trabajo para listado'!$CD$151:$DC$151,0)),0)</f>
        <v>0</v>
      </c>
      <c r="L216" s="243">
        <f ca="1">+IFERROR(INDEX('Hoja de Trabajo para listado'!$A$155:$Z$1048576,MATCH($A216,'Hoja de Trabajo para listado'!$A$155:$A$1048576,0),MATCH((CUADRO!L$4&amp;$E216),'Hoja de Trabajo para listado'!$A$151:$Z$151,0)),0)+IFERROR(INDEX('Hoja de Trabajo para listado'!$AB$155:$BA$1048576,MATCH($A216,'Hoja de Trabajo para listado'!$AB$155:$AB$1048576,0),MATCH((CUADRO!L$4&amp;$E216),'Hoja de Trabajo para listado'!$AB$151:$BA$151,0)),0)+IFERROR(INDEX('Hoja de Trabajo para listado'!$BC$155:$CB$1048576,MATCH($A216,'Hoja de Trabajo para listado'!$BC$155:$BC$1048576,0),MATCH((CUADRO!L$4&amp;$E216),'Hoja de Trabajo para listado'!$BC$151:$CB$151,0)),0)+IFERROR(INDEX('Hoja de Trabajo para listado'!$DE$153:$DG$274,MATCH($A216,'Hoja de Trabajo para listado'!$DE$153:$DE$1048576,0),MATCH((CUADRO!L$4&amp;$E216),'Hoja de Trabajo para listado'!$DE$151:$DG$151,0)),0)+IFERROR(INDEX('Hoja de Trabajo para listado'!$CD$155:$DC$1048576,MATCH($A216,'Hoja de Trabajo para listado'!$CD$155:$CD$1048576,0),MATCH((CUADRO!L$4&amp;$E216),'Hoja de Trabajo para listado'!$CD$151:$DC$151,0)),0)</f>
        <v>0</v>
      </c>
      <c r="M216" s="243">
        <f ca="1">+IFERROR(INDEX('Hoja de Trabajo para listado'!$A$155:$Z$1048576,MATCH($A216,'Hoja de Trabajo para listado'!$A$155:$A$1048576,0),MATCH((CUADRO!M$4&amp;$E216),'Hoja de Trabajo para listado'!$A$151:$Z$151,0)),0)+IFERROR(INDEX('Hoja de Trabajo para listado'!$AB$155:$BA$1048576,MATCH($A216,'Hoja de Trabajo para listado'!$AB$155:$AB$1048576,0),MATCH((CUADRO!M$4&amp;$E216),'Hoja de Trabajo para listado'!$AB$151:$BA$151,0)),0)+IFERROR(INDEX('Hoja de Trabajo para listado'!$BC$155:$CB$1048576,MATCH($A216,'Hoja de Trabajo para listado'!$BC$155:$BC$1048576,0),MATCH((CUADRO!M$4&amp;$E216),'Hoja de Trabajo para listado'!$BC$151:$CB$151,0)),0)+IFERROR(INDEX('Hoja de Trabajo para listado'!$DE$153:$DG$274,MATCH($A216,'Hoja de Trabajo para listado'!$DE$153:$DE$1048576,0),MATCH((CUADRO!M$4&amp;$E216),'Hoja de Trabajo para listado'!$DE$151:$DG$151,0)),0)+IFERROR(INDEX('Hoja de Trabajo para listado'!$CD$155:$DC$1048576,MATCH($A216,'Hoja de Trabajo para listado'!$CD$155:$CD$1048576,0),MATCH((CUADRO!M$4&amp;$E216),'Hoja de Trabajo para listado'!$CD$151:$DC$151,0)),0)</f>
        <v>0</v>
      </c>
      <c r="N216" s="243">
        <f ca="1">+IFERROR(INDEX('Hoja de Trabajo para listado'!$A$155:$Z$1048576,MATCH($A216,'Hoja de Trabajo para listado'!$A$155:$A$1048576,0),MATCH((CUADRO!N$4&amp;$E216),'Hoja de Trabajo para listado'!$A$151:$Z$151,0)),0)+IFERROR(INDEX('Hoja de Trabajo para listado'!$AB$155:$BA$1048576,MATCH($A216,'Hoja de Trabajo para listado'!$AB$155:$AB$1048576,0),MATCH((CUADRO!N$4&amp;$E216),'Hoja de Trabajo para listado'!$AB$151:$BA$151,0)),0)+IFERROR(INDEX('Hoja de Trabajo para listado'!$BC$155:$CB$1048576,MATCH($A216,'Hoja de Trabajo para listado'!$BC$155:$BC$1048576,0),MATCH((CUADRO!N$4&amp;$E216),'Hoja de Trabajo para listado'!$BC$151:$CB$151,0)),0)+IFERROR(INDEX('Hoja de Trabajo para listado'!$DE$153:$DG$274,MATCH($A216,'Hoja de Trabajo para listado'!$DE$153:$DE$1048576,0),MATCH((CUADRO!N$4&amp;$E216),'Hoja de Trabajo para listado'!$DE$151:$DG$151,0)),0)+IFERROR(INDEX('Hoja de Trabajo para listado'!$CD$155:$DC$1048576,MATCH($A216,'Hoja de Trabajo para listado'!$CD$155:$CD$1048576,0),MATCH((CUADRO!N$4&amp;$E216),'Hoja de Trabajo para listado'!$CD$151:$DC$151,0)),0)</f>
        <v>0</v>
      </c>
      <c r="O216" s="243">
        <f ca="1">+IFERROR(INDEX('Hoja de Trabajo para listado'!$A$155:$Z$1048576,MATCH($A216,'Hoja de Trabajo para listado'!$A$155:$A$1048576,0),MATCH((CUADRO!O$4&amp;$E216),'Hoja de Trabajo para listado'!$A$151:$Z$151,0)),0)+IFERROR(INDEX('Hoja de Trabajo para listado'!$AB$155:$BA$1048576,MATCH($A216,'Hoja de Trabajo para listado'!$AB$155:$AB$1048576,0),MATCH((CUADRO!O$4&amp;$E216),'Hoja de Trabajo para listado'!$AB$151:$BA$151,0)),0)+IFERROR(INDEX('Hoja de Trabajo para listado'!$BC$155:$CB$1048576,MATCH($A216,'Hoja de Trabajo para listado'!$BC$155:$BC$1048576,0),MATCH((CUADRO!O$4&amp;$E216),'Hoja de Trabajo para listado'!$BC$151:$CB$151,0)),0)+IFERROR(INDEX('Hoja de Trabajo para listado'!$DE$153:$DG$274,MATCH($A216,'Hoja de Trabajo para listado'!$DE$153:$DE$1048576,0),MATCH((CUADRO!O$4&amp;$E216),'Hoja de Trabajo para listado'!$DE$151:$DG$151,0)),0)+IFERROR(INDEX('Hoja de Trabajo para listado'!$CD$155:$DC$1048576,MATCH($A216,'Hoja de Trabajo para listado'!$CD$155:$CD$1048576,0),MATCH((CUADRO!O$4&amp;$E216),'Hoja de Trabajo para listado'!$CD$151:$DC$151,0)),0)</f>
        <v>0</v>
      </c>
      <c r="P216" s="243">
        <f ca="1">+IFERROR(INDEX('Hoja de Trabajo para listado'!$A$155:$Z$1048576,MATCH($A216,'Hoja de Trabajo para listado'!$A$155:$A$1048576,0),MATCH((CUADRO!P$4&amp;$E216),'Hoja de Trabajo para listado'!$A$151:$Z$151,0)),0)+IFERROR(INDEX('Hoja de Trabajo para listado'!$AB$155:$BA$1048576,MATCH($A216,'Hoja de Trabajo para listado'!$AB$155:$AB$1048576,0),MATCH((CUADRO!P$4&amp;$E216),'Hoja de Trabajo para listado'!$AB$151:$BA$151,0)),0)+IFERROR(INDEX('Hoja de Trabajo para listado'!$BC$155:$CB$1048576,MATCH($A216,'Hoja de Trabajo para listado'!$BC$155:$BC$1048576,0),MATCH((CUADRO!P$4&amp;$E216),'Hoja de Trabajo para listado'!$BC$151:$CB$151,0)),0)+IFERROR(INDEX('Hoja de Trabajo para listado'!$DE$153:$DG$274,MATCH($A216,'Hoja de Trabajo para listado'!$DE$153:$DE$1048576,0),MATCH((CUADRO!P$4&amp;$E216),'Hoja de Trabajo para listado'!$DE$151:$DG$151,0)),0)+IFERROR(INDEX('Hoja de Trabajo para listado'!$CD$155:$DC$1048576,MATCH($A216,'Hoja de Trabajo para listado'!$CD$155:$CD$1048576,0),MATCH((CUADRO!P$4&amp;$E216),'Hoja de Trabajo para listado'!$CD$151:$DC$151,0)),0)</f>
        <v>0</v>
      </c>
      <c r="Q216" s="243">
        <f ca="1">+IFERROR(INDEX('Hoja de Trabajo para listado'!$A$155:$Z$1048576,MATCH($A216,'Hoja de Trabajo para listado'!$A$155:$A$1048576,0),MATCH((CUADRO!Q$4&amp;$E216),'Hoja de Trabajo para listado'!$A$151:$Z$151,0)),0)+IFERROR(INDEX('Hoja de Trabajo para listado'!$AB$155:$BA$1048576,MATCH($A216,'Hoja de Trabajo para listado'!$AB$155:$AB$1048576,0),MATCH((CUADRO!Q$4&amp;$E216),'Hoja de Trabajo para listado'!$AB$151:$BA$151,0)),0)+IFERROR(INDEX('Hoja de Trabajo para listado'!$BC$155:$CB$1048576,MATCH($A216,'Hoja de Trabajo para listado'!$BC$155:$BC$1048576,0),MATCH((CUADRO!Q$4&amp;$E216),'Hoja de Trabajo para listado'!$BC$151:$CB$151,0)),0)+IFERROR(INDEX('Hoja de Trabajo para listado'!$DE$153:$DG$274,MATCH($A216,'Hoja de Trabajo para listado'!$DE$153:$DE$1048576,0),MATCH((CUADRO!Q$4&amp;$E216),'Hoja de Trabajo para listado'!$DE$151:$DG$151,0)),0)+IFERROR(INDEX('Hoja de Trabajo para listado'!$CD$155:$DC$1048576,MATCH($A216,'Hoja de Trabajo para listado'!$CD$155:$CD$1048576,0),MATCH((CUADRO!Q$4&amp;$E216),'Hoja de Trabajo para listado'!$CD$151:$DC$151,0)),0)</f>
        <v>0</v>
      </c>
      <c r="R216" s="243">
        <f t="shared" ca="1" si="9"/>
        <v>250000</v>
      </c>
      <c r="S216" s="243">
        <f ca="1">+R215+R216</f>
        <v>250000</v>
      </c>
      <c r="T216" s="243">
        <f ca="1">+S216</f>
        <v>250000</v>
      </c>
      <c r="U216" s="242">
        <f t="shared" si="10"/>
        <v>2</v>
      </c>
      <c r="V216" s="327" t="str">
        <f>+VLOOKUP(A216,bd_lista!$A$3:$E$592,5,FALSE)</f>
        <v>Instituciones Descentralizadas</v>
      </c>
      <c r="W216" s="398"/>
      <c r="X216" s="240">
        <f>+VLOOKUP(A216,[4]Sheet1!$A$13:$D$744,4,FALSE)</f>
        <v>86</v>
      </c>
      <c r="Y216" s="240" t="str">
        <f>+VLOOKUP(X216,bd_lista!$A$3:$C$592,3,FALSE)</f>
        <v>Ministerio de Medio Ambiente y Agua</v>
      </c>
      <c r="Z216" s="288"/>
      <c r="AA216" s="289"/>
    </row>
    <row r="217" spans="1:27" ht="15" customHeight="1">
      <c r="A217" s="249">
        <v>299</v>
      </c>
      <c r="B217" s="393">
        <f>+A217</f>
        <v>299</v>
      </c>
      <c r="C217" s="245" t="str">
        <f>+VLOOKUP(A217,bd_lista!$A$3:$C$592,3,FALSE)</f>
        <v>Servicio Departamental de Riego - La Paz</v>
      </c>
      <c r="D217" s="395" t="str">
        <f>+C217</f>
        <v>Servicio Departamental de Riego - La Paz</v>
      </c>
      <c r="E217" s="245" t="s">
        <v>1303</v>
      </c>
      <c r="F217" s="241">
        <f ca="1">+IFERROR(INDEX('Hoja de Trabajo para listado'!$A$155:$Z$1048576,MATCH($A217,'Hoja de Trabajo para listado'!$A$155:$A$1048576,0),MATCH((CUADRO!F$4&amp;$E217),'Hoja de Trabajo para listado'!$A$151:$Z$151,0)),0)+IFERROR(INDEX('Hoja de Trabajo para listado'!$AB$155:$BA$1048576,MATCH($A217,'Hoja de Trabajo para listado'!$AB$155:$AB$1048576,0),MATCH((CUADRO!F$4&amp;$E217),'Hoja de Trabajo para listado'!$AB$151:$BA$151,0)),0)+IFERROR(INDEX('Hoja de Trabajo para listado'!$BC$155:$CB$1048576,MATCH($A217,'Hoja de Trabajo para listado'!$BC$155:$BC$1048576,0),MATCH((CUADRO!F$4&amp;$E217),'Hoja de Trabajo para listado'!$BC$151:$CB$151,0)),0)+IFERROR(INDEX('Hoja de Trabajo para listado'!$DE$153:$DG$274,MATCH($A217,'Hoja de Trabajo para listado'!$DE$153:$DE$1048576,0),MATCH((CUADRO!F$4&amp;$E217),'Hoja de Trabajo para listado'!$DE$151:$DG$151,0)),0)+IFERROR(INDEX('Hoja de Trabajo para listado'!$CD$155:$DC$1048576,MATCH($A217,'Hoja de Trabajo para listado'!$CD$155:$CD$1048576,0),MATCH((CUADRO!F$4&amp;$E217),'Hoja de Trabajo para listado'!$CD$151:$DC$151,0)),0)</f>
        <v>0</v>
      </c>
      <c r="G217" s="241">
        <f ca="1">+IFERROR(INDEX('Hoja de Trabajo para listado'!$A$155:$Z$1048576,MATCH($A217,'Hoja de Trabajo para listado'!$A$155:$A$1048576,0),MATCH((CUADRO!G$4&amp;$E217),'Hoja de Trabajo para listado'!$A$151:$Z$151,0)),0)+IFERROR(INDEX('Hoja de Trabajo para listado'!$AB$155:$BA$1048576,MATCH($A217,'Hoja de Trabajo para listado'!$AB$155:$AB$1048576,0),MATCH((CUADRO!G$4&amp;$E217),'Hoja de Trabajo para listado'!$AB$151:$BA$151,0)),0)+IFERROR(INDEX('Hoja de Trabajo para listado'!$BC$155:$CB$1048576,MATCH($A217,'Hoja de Trabajo para listado'!$BC$155:$BC$1048576,0),MATCH((CUADRO!G$4&amp;$E217),'Hoja de Trabajo para listado'!$BC$151:$CB$151,0)),0)+IFERROR(INDEX('Hoja de Trabajo para listado'!$DE$153:$DG$274,MATCH($A217,'Hoja de Trabajo para listado'!$DE$153:$DE$1048576,0),MATCH((CUADRO!G$4&amp;$E217),'Hoja de Trabajo para listado'!$DE$151:$DG$151,0)),0)+IFERROR(INDEX('Hoja de Trabajo para listado'!$CD$155:$DC$1048576,MATCH($A217,'Hoja de Trabajo para listado'!$CD$155:$CD$1048576,0),MATCH((CUADRO!G$4&amp;$E217),'Hoja de Trabajo para listado'!$CD$151:$DC$151,0)),0)</f>
        <v>0</v>
      </c>
      <c r="H217" s="241">
        <f ca="1">+IFERROR(INDEX('Hoja de Trabajo para listado'!$A$155:$Z$1048576,MATCH($A217,'Hoja de Trabajo para listado'!$A$155:$A$1048576,0),MATCH((CUADRO!H$4&amp;$E217),'Hoja de Trabajo para listado'!$A$151:$Z$151,0)),0)+IFERROR(INDEX('Hoja de Trabajo para listado'!$AB$155:$BA$1048576,MATCH($A217,'Hoja de Trabajo para listado'!$AB$155:$AB$1048576,0),MATCH((CUADRO!H$4&amp;$E217),'Hoja de Trabajo para listado'!$AB$151:$BA$151,0)),0)+IFERROR(INDEX('Hoja de Trabajo para listado'!$BC$155:$CB$1048576,MATCH($A217,'Hoja de Trabajo para listado'!$BC$155:$BC$1048576,0),MATCH((CUADRO!H$4&amp;$E217),'Hoja de Trabajo para listado'!$BC$151:$CB$151,0)),0)+IFERROR(INDEX('Hoja de Trabajo para listado'!$DE$153:$DG$274,MATCH($A217,'Hoja de Trabajo para listado'!$DE$153:$DE$1048576,0),MATCH((CUADRO!H$4&amp;$E217),'Hoja de Trabajo para listado'!$DE$151:$DG$151,0)),0)+IFERROR(INDEX('Hoja de Trabajo para listado'!$CD$155:$DC$1048576,MATCH($A217,'Hoja de Trabajo para listado'!$CD$155:$CD$1048576,0),MATCH((CUADRO!H$4&amp;$E217),'Hoja de Trabajo para listado'!$CD$151:$DC$151,0)),0)</f>
        <v>0</v>
      </c>
      <c r="I217" s="241">
        <f ca="1">+IFERROR(INDEX('Hoja de Trabajo para listado'!$A$155:$Z$1048576,MATCH($A217,'Hoja de Trabajo para listado'!$A$155:$A$1048576,0),MATCH((CUADRO!I$4&amp;$E217),'Hoja de Trabajo para listado'!$A$151:$Z$151,0)),0)+IFERROR(INDEX('Hoja de Trabajo para listado'!$AB$155:$BA$1048576,MATCH($A217,'Hoja de Trabajo para listado'!$AB$155:$AB$1048576,0),MATCH((CUADRO!I$4&amp;$E217),'Hoja de Trabajo para listado'!$AB$151:$BA$151,0)),0)+IFERROR(INDEX('Hoja de Trabajo para listado'!$BC$155:$CB$1048576,MATCH($A217,'Hoja de Trabajo para listado'!$BC$155:$BC$1048576,0),MATCH((CUADRO!I$4&amp;$E217),'Hoja de Trabajo para listado'!$BC$151:$CB$151,0)),0)+IFERROR(INDEX('Hoja de Trabajo para listado'!$DE$153:$DG$274,MATCH($A217,'Hoja de Trabajo para listado'!$DE$153:$DE$1048576,0),MATCH((CUADRO!I$4&amp;$E217),'Hoja de Trabajo para listado'!$DE$151:$DG$151,0)),0)+IFERROR(INDEX('Hoja de Trabajo para listado'!$CD$155:$DC$1048576,MATCH($A217,'Hoja de Trabajo para listado'!$CD$155:$CD$1048576,0),MATCH((CUADRO!I$4&amp;$E217),'Hoja de Trabajo para listado'!$CD$151:$DC$151,0)),0)</f>
        <v>0</v>
      </c>
      <c r="J217" s="241">
        <f ca="1">+IFERROR(INDEX('Hoja de Trabajo para listado'!$A$155:$Z$1048576,MATCH($A217,'Hoja de Trabajo para listado'!$A$155:$A$1048576,0),MATCH((CUADRO!J$4&amp;$E217),'Hoja de Trabajo para listado'!$A$151:$Z$151,0)),0)+IFERROR(INDEX('Hoja de Trabajo para listado'!$AB$155:$BA$1048576,MATCH($A217,'Hoja de Trabajo para listado'!$AB$155:$AB$1048576,0),MATCH((CUADRO!J$4&amp;$E217),'Hoja de Trabajo para listado'!$AB$151:$BA$151,0)),0)+IFERROR(INDEX('Hoja de Trabajo para listado'!$BC$155:$CB$1048576,MATCH($A217,'Hoja de Trabajo para listado'!$BC$155:$BC$1048576,0),MATCH((CUADRO!J$4&amp;$E217),'Hoja de Trabajo para listado'!$BC$151:$CB$151,0)),0)+IFERROR(INDEX('Hoja de Trabajo para listado'!$DE$153:$DG$274,MATCH($A217,'Hoja de Trabajo para listado'!$DE$153:$DE$1048576,0),MATCH((CUADRO!J$4&amp;$E217),'Hoja de Trabajo para listado'!$DE$151:$DG$151,0)),0)+IFERROR(INDEX('Hoja de Trabajo para listado'!$CD$155:$DC$1048576,MATCH($A217,'Hoja de Trabajo para listado'!$CD$155:$CD$1048576,0),MATCH((CUADRO!J$4&amp;$E217),'Hoja de Trabajo para listado'!$CD$151:$DC$151,0)),0)</f>
        <v>0</v>
      </c>
      <c r="K217" s="241">
        <f ca="1">+IFERROR(INDEX('Hoja de Trabajo para listado'!$A$155:$Z$1048576,MATCH($A217,'Hoja de Trabajo para listado'!$A$155:$A$1048576,0),MATCH((CUADRO!K$4&amp;$E217),'Hoja de Trabajo para listado'!$A$151:$Z$151,0)),0)+IFERROR(INDEX('Hoja de Trabajo para listado'!$AB$155:$BA$1048576,MATCH($A217,'Hoja de Trabajo para listado'!$AB$155:$AB$1048576,0),MATCH((CUADRO!K$4&amp;$E217),'Hoja de Trabajo para listado'!$AB$151:$BA$151,0)),0)+IFERROR(INDEX('Hoja de Trabajo para listado'!$BC$155:$CB$1048576,MATCH($A217,'Hoja de Trabajo para listado'!$BC$155:$BC$1048576,0),MATCH((CUADRO!K$4&amp;$E217),'Hoja de Trabajo para listado'!$BC$151:$CB$151,0)),0)+IFERROR(INDEX('Hoja de Trabajo para listado'!$DE$153:$DG$274,MATCH($A217,'Hoja de Trabajo para listado'!$DE$153:$DE$1048576,0),MATCH((CUADRO!K$4&amp;$E217),'Hoja de Trabajo para listado'!$DE$151:$DG$151,0)),0)+IFERROR(INDEX('Hoja de Trabajo para listado'!$CD$155:$DC$1048576,MATCH($A217,'Hoja de Trabajo para listado'!$CD$155:$CD$1048576,0),MATCH((CUADRO!K$4&amp;$E217),'Hoja de Trabajo para listado'!$CD$151:$DC$151,0)),0)</f>
        <v>0</v>
      </c>
      <c r="L217" s="241">
        <f ca="1">+IFERROR(INDEX('Hoja de Trabajo para listado'!$A$155:$Z$1048576,MATCH($A217,'Hoja de Trabajo para listado'!$A$155:$A$1048576,0),MATCH((CUADRO!L$4&amp;$E217),'Hoja de Trabajo para listado'!$A$151:$Z$151,0)),0)+IFERROR(INDEX('Hoja de Trabajo para listado'!$AB$155:$BA$1048576,MATCH($A217,'Hoja de Trabajo para listado'!$AB$155:$AB$1048576,0),MATCH((CUADRO!L$4&amp;$E217),'Hoja de Trabajo para listado'!$AB$151:$BA$151,0)),0)+IFERROR(INDEX('Hoja de Trabajo para listado'!$BC$155:$CB$1048576,MATCH($A217,'Hoja de Trabajo para listado'!$BC$155:$BC$1048576,0),MATCH((CUADRO!L$4&amp;$E217),'Hoja de Trabajo para listado'!$BC$151:$CB$151,0)),0)+IFERROR(INDEX('Hoja de Trabajo para listado'!$DE$153:$DG$274,MATCH($A217,'Hoja de Trabajo para listado'!$DE$153:$DE$1048576,0),MATCH((CUADRO!L$4&amp;$E217),'Hoja de Trabajo para listado'!$DE$151:$DG$151,0)),0)+IFERROR(INDEX('Hoja de Trabajo para listado'!$CD$155:$DC$1048576,MATCH($A217,'Hoja de Trabajo para listado'!$CD$155:$CD$1048576,0),MATCH((CUADRO!L$4&amp;$E217),'Hoja de Trabajo para listado'!$CD$151:$DC$151,0)),0)</f>
        <v>0</v>
      </c>
      <c r="M217" s="241">
        <f ca="1">+IFERROR(INDEX('Hoja de Trabajo para listado'!$A$155:$Z$1048576,MATCH($A217,'Hoja de Trabajo para listado'!$A$155:$A$1048576,0),MATCH((CUADRO!M$4&amp;$E217),'Hoja de Trabajo para listado'!$A$151:$Z$151,0)),0)+IFERROR(INDEX('Hoja de Trabajo para listado'!$AB$155:$BA$1048576,MATCH($A217,'Hoja de Trabajo para listado'!$AB$155:$AB$1048576,0),MATCH((CUADRO!M$4&amp;$E217),'Hoja de Trabajo para listado'!$AB$151:$BA$151,0)),0)+IFERROR(INDEX('Hoja de Trabajo para listado'!$BC$155:$CB$1048576,MATCH($A217,'Hoja de Trabajo para listado'!$BC$155:$BC$1048576,0),MATCH((CUADRO!M$4&amp;$E217),'Hoja de Trabajo para listado'!$BC$151:$CB$151,0)),0)+IFERROR(INDEX('Hoja de Trabajo para listado'!$DE$153:$DG$274,MATCH($A217,'Hoja de Trabajo para listado'!$DE$153:$DE$1048576,0),MATCH((CUADRO!M$4&amp;$E217),'Hoja de Trabajo para listado'!$DE$151:$DG$151,0)),0)+IFERROR(INDEX('Hoja de Trabajo para listado'!$CD$155:$DC$1048576,MATCH($A217,'Hoja de Trabajo para listado'!$CD$155:$CD$1048576,0),MATCH((CUADRO!M$4&amp;$E217),'Hoja de Trabajo para listado'!$CD$151:$DC$151,0)),0)</f>
        <v>0</v>
      </c>
      <c r="N217" s="241">
        <f ca="1">+IFERROR(INDEX('Hoja de Trabajo para listado'!$A$155:$Z$1048576,MATCH($A217,'Hoja de Trabajo para listado'!$A$155:$A$1048576,0),MATCH((CUADRO!N$4&amp;$E217),'Hoja de Trabajo para listado'!$A$151:$Z$151,0)),0)+IFERROR(INDEX('Hoja de Trabajo para listado'!$AB$155:$BA$1048576,MATCH($A217,'Hoja de Trabajo para listado'!$AB$155:$AB$1048576,0),MATCH((CUADRO!N$4&amp;$E217),'Hoja de Trabajo para listado'!$AB$151:$BA$151,0)),0)+IFERROR(INDEX('Hoja de Trabajo para listado'!$BC$155:$CB$1048576,MATCH($A217,'Hoja de Trabajo para listado'!$BC$155:$BC$1048576,0),MATCH((CUADRO!N$4&amp;$E217),'Hoja de Trabajo para listado'!$BC$151:$CB$151,0)),0)+IFERROR(INDEX('Hoja de Trabajo para listado'!$DE$153:$DG$274,MATCH($A217,'Hoja de Trabajo para listado'!$DE$153:$DE$1048576,0),MATCH((CUADRO!N$4&amp;$E217),'Hoja de Trabajo para listado'!$DE$151:$DG$151,0)),0)+IFERROR(INDEX('Hoja de Trabajo para listado'!$CD$155:$DC$1048576,MATCH($A217,'Hoja de Trabajo para listado'!$CD$155:$CD$1048576,0),MATCH((CUADRO!N$4&amp;$E217),'Hoja de Trabajo para listado'!$CD$151:$DC$151,0)),0)</f>
        <v>0</v>
      </c>
      <c r="O217" s="241">
        <f ca="1">+IFERROR(INDEX('Hoja de Trabajo para listado'!$A$155:$Z$1048576,MATCH($A217,'Hoja de Trabajo para listado'!$A$155:$A$1048576,0),MATCH((CUADRO!O$4&amp;$E217),'Hoja de Trabajo para listado'!$A$151:$Z$151,0)),0)+IFERROR(INDEX('Hoja de Trabajo para listado'!$AB$155:$BA$1048576,MATCH($A217,'Hoja de Trabajo para listado'!$AB$155:$AB$1048576,0),MATCH((CUADRO!O$4&amp;$E217),'Hoja de Trabajo para listado'!$AB$151:$BA$151,0)),0)+IFERROR(INDEX('Hoja de Trabajo para listado'!$BC$155:$CB$1048576,MATCH($A217,'Hoja de Trabajo para listado'!$BC$155:$BC$1048576,0),MATCH((CUADRO!O$4&amp;$E217),'Hoja de Trabajo para listado'!$BC$151:$CB$151,0)),0)+IFERROR(INDEX('Hoja de Trabajo para listado'!$DE$153:$DG$274,MATCH($A217,'Hoja de Trabajo para listado'!$DE$153:$DE$1048576,0),MATCH((CUADRO!O$4&amp;$E217),'Hoja de Trabajo para listado'!$DE$151:$DG$151,0)),0)+IFERROR(INDEX('Hoja de Trabajo para listado'!$CD$155:$DC$1048576,MATCH($A217,'Hoja de Trabajo para listado'!$CD$155:$CD$1048576,0),MATCH((CUADRO!O$4&amp;$E217),'Hoja de Trabajo para listado'!$CD$151:$DC$151,0)),0)</f>
        <v>0</v>
      </c>
      <c r="P217" s="241">
        <f ca="1">+IFERROR(INDEX('Hoja de Trabajo para listado'!$A$155:$Z$1048576,MATCH($A217,'Hoja de Trabajo para listado'!$A$155:$A$1048576,0),MATCH((CUADRO!P$4&amp;$E217),'Hoja de Trabajo para listado'!$A$151:$Z$151,0)),0)+IFERROR(INDEX('Hoja de Trabajo para listado'!$AB$155:$BA$1048576,MATCH($A217,'Hoja de Trabajo para listado'!$AB$155:$AB$1048576,0),MATCH((CUADRO!P$4&amp;$E217),'Hoja de Trabajo para listado'!$AB$151:$BA$151,0)),0)+IFERROR(INDEX('Hoja de Trabajo para listado'!$BC$155:$CB$1048576,MATCH($A217,'Hoja de Trabajo para listado'!$BC$155:$BC$1048576,0),MATCH((CUADRO!P$4&amp;$E217),'Hoja de Trabajo para listado'!$BC$151:$CB$151,0)),0)+IFERROR(INDEX('Hoja de Trabajo para listado'!$DE$153:$DG$274,MATCH($A217,'Hoja de Trabajo para listado'!$DE$153:$DE$1048576,0),MATCH((CUADRO!P$4&amp;$E217),'Hoja de Trabajo para listado'!$DE$151:$DG$151,0)),0)+IFERROR(INDEX('Hoja de Trabajo para listado'!$CD$155:$DC$1048576,MATCH($A217,'Hoja de Trabajo para listado'!$CD$155:$CD$1048576,0),MATCH((CUADRO!P$4&amp;$E217),'Hoja de Trabajo para listado'!$CD$151:$DC$151,0)),0)</f>
        <v>0</v>
      </c>
      <c r="Q217" s="241">
        <f ca="1">+IFERROR(INDEX('Hoja de Trabajo para listado'!$A$155:$Z$1048576,MATCH($A217,'Hoja de Trabajo para listado'!$A$155:$A$1048576,0),MATCH((CUADRO!Q$4&amp;$E217),'Hoja de Trabajo para listado'!$A$151:$Z$151,0)),0)+IFERROR(INDEX('Hoja de Trabajo para listado'!$AB$155:$BA$1048576,MATCH($A217,'Hoja de Trabajo para listado'!$AB$155:$AB$1048576,0),MATCH((CUADRO!Q$4&amp;$E217),'Hoja de Trabajo para listado'!$AB$151:$BA$151,0)),0)+IFERROR(INDEX('Hoja de Trabajo para listado'!$BC$155:$CB$1048576,MATCH($A217,'Hoja de Trabajo para listado'!$BC$155:$BC$1048576,0),MATCH((CUADRO!Q$4&amp;$E217),'Hoja de Trabajo para listado'!$BC$151:$CB$151,0)),0)+IFERROR(INDEX('Hoja de Trabajo para listado'!$DE$153:$DG$274,MATCH($A217,'Hoja de Trabajo para listado'!$DE$153:$DE$1048576,0),MATCH((CUADRO!Q$4&amp;$E217),'Hoja de Trabajo para listado'!$DE$151:$DG$151,0)),0)+IFERROR(INDEX('Hoja de Trabajo para listado'!$CD$155:$DC$1048576,MATCH($A217,'Hoja de Trabajo para listado'!$CD$155:$CD$1048576,0),MATCH((CUADRO!Q$4&amp;$E217),'Hoja de Trabajo para listado'!$CD$151:$DC$151,0)),0)</f>
        <v>0</v>
      </c>
      <c r="R217" s="241">
        <f t="shared" ca="1" si="9"/>
        <v>0</v>
      </c>
      <c r="S217" s="241"/>
      <c r="T217" s="241">
        <f ca="1">+T218</f>
        <v>725000</v>
      </c>
      <c r="U217" s="240">
        <f t="shared" si="10"/>
        <v>1</v>
      </c>
      <c r="V217" s="327" t="str">
        <f>+VLOOKUP(A217,bd_lista!$A$3:$E$592,5,FALSE)</f>
        <v>Instituciones Descentralizadas</v>
      </c>
      <c r="W217" s="397" t="str">
        <f>+V217</f>
        <v>Instituciones Descentralizadas</v>
      </c>
      <c r="X217" s="240">
        <f>+VLOOKUP(A217,[4]Sheet1!$A$13:$D$744,4,FALSE)</f>
        <v>86</v>
      </c>
      <c r="Y217" s="240" t="str">
        <f>+VLOOKUP(X217,bd_lista!$A$3:$C$592,3,FALSE)</f>
        <v>Ministerio de Medio Ambiente y Agua</v>
      </c>
      <c r="Z217" s="290">
        <f>+X217</f>
        <v>86</v>
      </c>
      <c r="AA217" s="291" t="str">
        <f>+Y217</f>
        <v>Ministerio de Medio Ambiente y Agua</v>
      </c>
    </row>
    <row r="218" spans="1:27" ht="15" customHeight="1">
      <c r="A218" s="32">
        <v>299</v>
      </c>
      <c r="B218" s="394"/>
      <c r="C218" s="327" t="str">
        <f>+VLOOKUP(A218,bd_lista!$A$3:$C$592,3,FALSE)</f>
        <v>Servicio Departamental de Riego - La Paz</v>
      </c>
      <c r="D218" s="396"/>
      <c r="E218" s="327" t="s">
        <v>1304</v>
      </c>
      <c r="F218" s="243">
        <f ca="1">+IFERROR(INDEX('Hoja de Trabajo para listado'!$A$155:$Z$1048576,MATCH($A218,'Hoja de Trabajo para listado'!$A$155:$A$1048576,0),MATCH((CUADRO!F$4&amp;$E218),'Hoja de Trabajo para listado'!$A$151:$Z$151,0)),0)+IFERROR(INDEX('Hoja de Trabajo para listado'!$AB$155:$BA$1048576,MATCH($A218,'Hoja de Trabajo para listado'!$AB$155:$AB$1048576,0),MATCH((CUADRO!F$4&amp;$E218),'Hoja de Trabajo para listado'!$AB$151:$BA$151,0)),0)+IFERROR(INDEX('Hoja de Trabajo para listado'!$BC$155:$CB$1048576,MATCH($A218,'Hoja de Trabajo para listado'!$BC$155:$BC$1048576,0),MATCH((CUADRO!F$4&amp;$E218),'Hoja de Trabajo para listado'!$BC$151:$CB$151,0)),0)+IFERROR(INDEX('Hoja de Trabajo para listado'!$DE$153:$DG$274,MATCH($A218,'Hoja de Trabajo para listado'!$DE$153:$DE$1048576,0),MATCH((CUADRO!F$4&amp;$E218),'Hoja de Trabajo para listado'!$DE$151:$DG$151,0)),0)+IFERROR(INDEX('Hoja de Trabajo para listado'!$CD$155:$DC$1048576,MATCH($A218,'Hoja de Trabajo para listado'!$CD$155:$CD$1048576,0),MATCH((CUADRO!F$4&amp;$E218),'Hoja de Trabajo para listado'!$CD$151:$DC$151,0)),0)</f>
        <v>0</v>
      </c>
      <c r="G218" s="243">
        <f ca="1">+IFERROR(INDEX('Hoja de Trabajo para listado'!$A$155:$Z$1048576,MATCH($A218,'Hoja de Trabajo para listado'!$A$155:$A$1048576,0),MATCH((CUADRO!G$4&amp;$E218),'Hoja de Trabajo para listado'!$A$151:$Z$151,0)),0)+IFERROR(INDEX('Hoja de Trabajo para listado'!$AB$155:$BA$1048576,MATCH($A218,'Hoja de Trabajo para listado'!$AB$155:$AB$1048576,0),MATCH((CUADRO!G$4&amp;$E218),'Hoja de Trabajo para listado'!$AB$151:$BA$151,0)),0)+IFERROR(INDEX('Hoja de Trabajo para listado'!$BC$155:$CB$1048576,MATCH($A218,'Hoja de Trabajo para listado'!$BC$155:$BC$1048576,0),MATCH((CUADRO!G$4&amp;$E218),'Hoja de Trabajo para listado'!$BC$151:$CB$151,0)),0)+IFERROR(INDEX('Hoja de Trabajo para listado'!$DE$153:$DG$274,MATCH($A218,'Hoja de Trabajo para listado'!$DE$153:$DE$1048576,0),MATCH((CUADRO!G$4&amp;$E218),'Hoja de Trabajo para listado'!$DE$151:$DG$151,0)),0)+IFERROR(INDEX('Hoja de Trabajo para listado'!$CD$155:$DC$1048576,MATCH($A218,'Hoja de Trabajo para listado'!$CD$155:$CD$1048576,0),MATCH((CUADRO!G$4&amp;$E218),'Hoja de Trabajo para listado'!$CD$151:$DC$151,0)),0)</f>
        <v>0</v>
      </c>
      <c r="H218" s="243">
        <f ca="1">+IFERROR(INDEX('Hoja de Trabajo para listado'!$A$155:$Z$1048576,MATCH($A218,'Hoja de Trabajo para listado'!$A$155:$A$1048576,0),MATCH((CUADRO!H$4&amp;$E218),'Hoja de Trabajo para listado'!$A$151:$Z$151,0)),0)+IFERROR(INDEX('Hoja de Trabajo para listado'!$AB$155:$BA$1048576,MATCH($A218,'Hoja de Trabajo para listado'!$AB$155:$AB$1048576,0),MATCH((CUADRO!H$4&amp;$E218),'Hoja de Trabajo para listado'!$AB$151:$BA$151,0)),0)+IFERROR(INDEX('Hoja de Trabajo para listado'!$BC$155:$CB$1048576,MATCH($A218,'Hoja de Trabajo para listado'!$BC$155:$BC$1048576,0),MATCH((CUADRO!H$4&amp;$E218),'Hoja de Trabajo para listado'!$BC$151:$CB$151,0)),0)+IFERROR(INDEX('Hoja de Trabajo para listado'!$DE$153:$DG$274,MATCH($A218,'Hoja de Trabajo para listado'!$DE$153:$DE$1048576,0),MATCH((CUADRO!H$4&amp;$E218),'Hoja de Trabajo para listado'!$DE$151:$DG$151,0)),0)+IFERROR(INDEX('Hoja de Trabajo para listado'!$CD$155:$DC$1048576,MATCH($A218,'Hoja de Trabajo para listado'!$CD$155:$CD$1048576,0),MATCH((CUADRO!H$4&amp;$E218),'Hoja de Trabajo para listado'!$CD$151:$DC$151,0)),0)</f>
        <v>0</v>
      </c>
      <c r="I218" s="243">
        <f ca="1">+IFERROR(INDEX('Hoja de Trabajo para listado'!$A$155:$Z$1048576,MATCH($A218,'Hoja de Trabajo para listado'!$A$155:$A$1048576,0),MATCH((CUADRO!I$4&amp;$E218),'Hoja de Trabajo para listado'!$A$151:$Z$151,0)),0)+IFERROR(INDEX('Hoja de Trabajo para listado'!$AB$155:$BA$1048576,MATCH($A218,'Hoja de Trabajo para listado'!$AB$155:$AB$1048576,0),MATCH((CUADRO!I$4&amp;$E218),'Hoja de Trabajo para listado'!$AB$151:$BA$151,0)),0)+IFERROR(INDEX('Hoja de Trabajo para listado'!$BC$155:$CB$1048576,MATCH($A218,'Hoja de Trabajo para listado'!$BC$155:$BC$1048576,0),MATCH((CUADRO!I$4&amp;$E218),'Hoja de Trabajo para listado'!$BC$151:$CB$151,0)),0)+IFERROR(INDEX('Hoja de Trabajo para listado'!$DE$153:$DG$274,MATCH($A218,'Hoja de Trabajo para listado'!$DE$153:$DE$1048576,0),MATCH((CUADRO!I$4&amp;$E218),'Hoja de Trabajo para listado'!$DE$151:$DG$151,0)),0)+IFERROR(INDEX('Hoja de Trabajo para listado'!$CD$155:$DC$1048576,MATCH($A218,'Hoja de Trabajo para listado'!$CD$155:$CD$1048576,0),MATCH((CUADRO!I$4&amp;$E218),'Hoja de Trabajo para listado'!$CD$151:$DC$151,0)),0)</f>
        <v>0</v>
      </c>
      <c r="J218" s="243">
        <f ca="1">+IFERROR(INDEX('Hoja de Trabajo para listado'!$A$155:$Z$1048576,MATCH($A218,'Hoja de Trabajo para listado'!$A$155:$A$1048576,0),MATCH((CUADRO!J$4&amp;$E218),'Hoja de Trabajo para listado'!$A$151:$Z$151,0)),0)+IFERROR(INDEX('Hoja de Trabajo para listado'!$AB$155:$BA$1048576,MATCH($A218,'Hoja de Trabajo para listado'!$AB$155:$AB$1048576,0),MATCH((CUADRO!J$4&amp;$E218),'Hoja de Trabajo para listado'!$AB$151:$BA$151,0)),0)+IFERROR(INDEX('Hoja de Trabajo para listado'!$BC$155:$CB$1048576,MATCH($A218,'Hoja de Trabajo para listado'!$BC$155:$BC$1048576,0),MATCH((CUADRO!J$4&amp;$E218),'Hoja de Trabajo para listado'!$BC$151:$CB$151,0)),0)+IFERROR(INDEX('Hoja de Trabajo para listado'!$DE$153:$DG$274,MATCH($A218,'Hoja de Trabajo para listado'!$DE$153:$DE$1048576,0),MATCH((CUADRO!J$4&amp;$E218),'Hoja de Trabajo para listado'!$DE$151:$DG$151,0)),0)+IFERROR(INDEX('Hoja de Trabajo para listado'!$CD$155:$DC$1048576,MATCH($A218,'Hoja de Trabajo para listado'!$CD$155:$CD$1048576,0),MATCH((CUADRO!J$4&amp;$E218),'Hoja de Trabajo para listado'!$CD$151:$DC$151,0)),0)</f>
        <v>0</v>
      </c>
      <c r="K218" s="243">
        <f ca="1">+IFERROR(INDEX('Hoja de Trabajo para listado'!$A$155:$Z$1048576,MATCH($A218,'Hoja de Trabajo para listado'!$A$155:$A$1048576,0),MATCH((CUADRO!K$4&amp;$E218),'Hoja de Trabajo para listado'!$A$151:$Z$151,0)),0)+IFERROR(INDEX('Hoja de Trabajo para listado'!$AB$155:$BA$1048576,MATCH($A218,'Hoja de Trabajo para listado'!$AB$155:$AB$1048576,0),MATCH((CUADRO!K$4&amp;$E218),'Hoja de Trabajo para listado'!$AB$151:$BA$151,0)),0)+IFERROR(INDEX('Hoja de Trabajo para listado'!$BC$155:$CB$1048576,MATCH($A218,'Hoja de Trabajo para listado'!$BC$155:$BC$1048576,0),MATCH((CUADRO!K$4&amp;$E218),'Hoja de Trabajo para listado'!$BC$151:$CB$151,0)),0)+IFERROR(INDEX('Hoja de Trabajo para listado'!$DE$153:$DG$274,MATCH($A218,'Hoja de Trabajo para listado'!$DE$153:$DE$1048576,0),MATCH((CUADRO!K$4&amp;$E218),'Hoja de Trabajo para listado'!$DE$151:$DG$151,0)),0)+IFERROR(INDEX('Hoja de Trabajo para listado'!$CD$155:$DC$1048576,MATCH($A218,'Hoja de Trabajo para listado'!$CD$155:$CD$1048576,0),MATCH((CUADRO!K$4&amp;$E218),'Hoja de Trabajo para listado'!$CD$151:$DC$151,0)),0)</f>
        <v>0</v>
      </c>
      <c r="L218" s="243">
        <f ca="1">+IFERROR(INDEX('Hoja de Trabajo para listado'!$A$155:$Z$1048576,MATCH($A218,'Hoja de Trabajo para listado'!$A$155:$A$1048576,0),MATCH((CUADRO!L$4&amp;$E218),'Hoja de Trabajo para listado'!$A$151:$Z$151,0)),0)+IFERROR(INDEX('Hoja de Trabajo para listado'!$AB$155:$BA$1048576,MATCH($A218,'Hoja de Trabajo para listado'!$AB$155:$AB$1048576,0),MATCH((CUADRO!L$4&amp;$E218),'Hoja de Trabajo para listado'!$AB$151:$BA$151,0)),0)+IFERROR(INDEX('Hoja de Trabajo para listado'!$BC$155:$CB$1048576,MATCH($A218,'Hoja de Trabajo para listado'!$BC$155:$BC$1048576,0),MATCH((CUADRO!L$4&amp;$E218),'Hoja de Trabajo para listado'!$BC$151:$CB$151,0)),0)+IFERROR(INDEX('Hoja de Trabajo para listado'!$DE$153:$DG$274,MATCH($A218,'Hoja de Trabajo para listado'!$DE$153:$DE$1048576,0),MATCH((CUADRO!L$4&amp;$E218),'Hoja de Trabajo para listado'!$DE$151:$DG$151,0)),0)+IFERROR(INDEX('Hoja de Trabajo para listado'!$CD$155:$DC$1048576,MATCH($A218,'Hoja de Trabajo para listado'!$CD$155:$CD$1048576,0),MATCH((CUADRO!L$4&amp;$E218),'Hoja de Trabajo para listado'!$CD$151:$DC$151,0)),0)</f>
        <v>0</v>
      </c>
      <c r="M218" s="243">
        <f ca="1">+IFERROR(INDEX('Hoja de Trabajo para listado'!$A$155:$Z$1048576,MATCH($A218,'Hoja de Trabajo para listado'!$A$155:$A$1048576,0),MATCH((CUADRO!M$4&amp;$E218),'Hoja de Trabajo para listado'!$A$151:$Z$151,0)),0)+IFERROR(INDEX('Hoja de Trabajo para listado'!$AB$155:$BA$1048576,MATCH($A218,'Hoja de Trabajo para listado'!$AB$155:$AB$1048576,0),MATCH((CUADRO!M$4&amp;$E218),'Hoja de Trabajo para listado'!$AB$151:$BA$151,0)),0)+IFERROR(INDEX('Hoja de Trabajo para listado'!$BC$155:$CB$1048576,MATCH($A218,'Hoja de Trabajo para listado'!$BC$155:$BC$1048576,0),MATCH((CUADRO!M$4&amp;$E218),'Hoja de Trabajo para listado'!$BC$151:$CB$151,0)),0)+IFERROR(INDEX('Hoja de Trabajo para listado'!$DE$153:$DG$274,MATCH($A218,'Hoja de Trabajo para listado'!$DE$153:$DE$1048576,0),MATCH((CUADRO!M$4&amp;$E218),'Hoja de Trabajo para listado'!$DE$151:$DG$151,0)),0)+IFERROR(INDEX('Hoja de Trabajo para listado'!$CD$155:$DC$1048576,MATCH($A218,'Hoja de Trabajo para listado'!$CD$155:$CD$1048576,0),MATCH((CUADRO!M$4&amp;$E218),'Hoja de Trabajo para listado'!$CD$151:$DC$151,0)),0)</f>
        <v>0</v>
      </c>
      <c r="N218" s="243">
        <f ca="1">+IFERROR(INDEX('Hoja de Trabajo para listado'!$A$155:$Z$1048576,MATCH($A218,'Hoja de Trabajo para listado'!$A$155:$A$1048576,0),MATCH((CUADRO!N$4&amp;$E218),'Hoja de Trabajo para listado'!$A$151:$Z$151,0)),0)+IFERROR(INDEX('Hoja de Trabajo para listado'!$AB$155:$BA$1048576,MATCH($A218,'Hoja de Trabajo para listado'!$AB$155:$AB$1048576,0),MATCH((CUADRO!N$4&amp;$E218),'Hoja de Trabajo para listado'!$AB$151:$BA$151,0)),0)+IFERROR(INDEX('Hoja de Trabajo para listado'!$BC$155:$CB$1048576,MATCH($A218,'Hoja de Trabajo para listado'!$BC$155:$BC$1048576,0),MATCH((CUADRO!N$4&amp;$E218),'Hoja de Trabajo para listado'!$BC$151:$CB$151,0)),0)+IFERROR(INDEX('Hoja de Trabajo para listado'!$DE$153:$DG$274,MATCH($A218,'Hoja de Trabajo para listado'!$DE$153:$DE$1048576,0),MATCH((CUADRO!N$4&amp;$E218),'Hoja de Trabajo para listado'!$DE$151:$DG$151,0)),0)+IFERROR(INDEX('Hoja de Trabajo para listado'!$CD$155:$DC$1048576,MATCH($A218,'Hoja de Trabajo para listado'!$CD$155:$CD$1048576,0),MATCH((CUADRO!N$4&amp;$E218),'Hoja de Trabajo para listado'!$CD$151:$DC$151,0)),0)</f>
        <v>0</v>
      </c>
      <c r="O218" s="243">
        <f ca="1">+IFERROR(INDEX('Hoja de Trabajo para listado'!$A$155:$Z$1048576,MATCH($A218,'Hoja de Trabajo para listado'!$A$155:$A$1048576,0),MATCH((CUADRO!O$4&amp;$E218),'Hoja de Trabajo para listado'!$A$151:$Z$151,0)),0)+IFERROR(INDEX('Hoja de Trabajo para listado'!$AB$155:$BA$1048576,MATCH($A218,'Hoja de Trabajo para listado'!$AB$155:$AB$1048576,0),MATCH((CUADRO!O$4&amp;$E218),'Hoja de Trabajo para listado'!$AB$151:$BA$151,0)),0)+IFERROR(INDEX('Hoja de Trabajo para listado'!$BC$155:$CB$1048576,MATCH($A218,'Hoja de Trabajo para listado'!$BC$155:$BC$1048576,0),MATCH((CUADRO!O$4&amp;$E218),'Hoja de Trabajo para listado'!$BC$151:$CB$151,0)),0)+IFERROR(INDEX('Hoja de Trabajo para listado'!$DE$153:$DG$274,MATCH($A218,'Hoja de Trabajo para listado'!$DE$153:$DE$1048576,0),MATCH((CUADRO!O$4&amp;$E218),'Hoja de Trabajo para listado'!$DE$151:$DG$151,0)),0)+IFERROR(INDEX('Hoja de Trabajo para listado'!$CD$155:$DC$1048576,MATCH($A218,'Hoja de Trabajo para listado'!$CD$155:$CD$1048576,0),MATCH((CUADRO!O$4&amp;$E218),'Hoja de Trabajo para listado'!$CD$151:$DC$151,0)),0)</f>
        <v>725000</v>
      </c>
      <c r="P218" s="243">
        <f ca="1">+IFERROR(INDEX('Hoja de Trabajo para listado'!$A$155:$Z$1048576,MATCH($A218,'Hoja de Trabajo para listado'!$A$155:$A$1048576,0),MATCH((CUADRO!P$4&amp;$E218),'Hoja de Trabajo para listado'!$A$151:$Z$151,0)),0)+IFERROR(INDEX('Hoja de Trabajo para listado'!$AB$155:$BA$1048576,MATCH($A218,'Hoja de Trabajo para listado'!$AB$155:$AB$1048576,0),MATCH((CUADRO!P$4&amp;$E218),'Hoja de Trabajo para listado'!$AB$151:$BA$151,0)),0)+IFERROR(INDEX('Hoja de Trabajo para listado'!$BC$155:$CB$1048576,MATCH($A218,'Hoja de Trabajo para listado'!$BC$155:$BC$1048576,0),MATCH((CUADRO!P$4&amp;$E218),'Hoja de Trabajo para listado'!$BC$151:$CB$151,0)),0)+IFERROR(INDEX('Hoja de Trabajo para listado'!$DE$153:$DG$274,MATCH($A218,'Hoja de Trabajo para listado'!$DE$153:$DE$1048576,0),MATCH((CUADRO!P$4&amp;$E218),'Hoja de Trabajo para listado'!$DE$151:$DG$151,0)),0)+IFERROR(INDEX('Hoja de Trabajo para listado'!$CD$155:$DC$1048576,MATCH($A218,'Hoja de Trabajo para listado'!$CD$155:$CD$1048576,0),MATCH((CUADRO!P$4&amp;$E218),'Hoja de Trabajo para listado'!$CD$151:$DC$151,0)),0)</f>
        <v>0</v>
      </c>
      <c r="Q218" s="243">
        <f ca="1">+IFERROR(INDEX('Hoja de Trabajo para listado'!$A$155:$Z$1048576,MATCH($A218,'Hoja de Trabajo para listado'!$A$155:$A$1048576,0),MATCH((CUADRO!Q$4&amp;$E218),'Hoja de Trabajo para listado'!$A$151:$Z$151,0)),0)+IFERROR(INDEX('Hoja de Trabajo para listado'!$AB$155:$BA$1048576,MATCH($A218,'Hoja de Trabajo para listado'!$AB$155:$AB$1048576,0),MATCH((CUADRO!Q$4&amp;$E218),'Hoja de Trabajo para listado'!$AB$151:$BA$151,0)),0)+IFERROR(INDEX('Hoja de Trabajo para listado'!$BC$155:$CB$1048576,MATCH($A218,'Hoja de Trabajo para listado'!$BC$155:$BC$1048576,0),MATCH((CUADRO!Q$4&amp;$E218),'Hoja de Trabajo para listado'!$BC$151:$CB$151,0)),0)+IFERROR(INDEX('Hoja de Trabajo para listado'!$DE$153:$DG$274,MATCH($A218,'Hoja de Trabajo para listado'!$DE$153:$DE$1048576,0),MATCH((CUADRO!Q$4&amp;$E218),'Hoja de Trabajo para listado'!$DE$151:$DG$151,0)),0)+IFERROR(INDEX('Hoja de Trabajo para listado'!$CD$155:$DC$1048576,MATCH($A218,'Hoja de Trabajo para listado'!$CD$155:$CD$1048576,0),MATCH((CUADRO!Q$4&amp;$E218),'Hoja de Trabajo para listado'!$CD$151:$DC$151,0)),0)</f>
        <v>0</v>
      </c>
      <c r="R218" s="243">
        <f t="shared" ca="1" si="9"/>
        <v>725000</v>
      </c>
      <c r="S218" s="243">
        <f ca="1">+R217+R218</f>
        <v>725000</v>
      </c>
      <c r="T218" s="243">
        <f ca="1">+S218</f>
        <v>725000</v>
      </c>
      <c r="U218" s="242">
        <f t="shared" si="10"/>
        <v>2</v>
      </c>
      <c r="V218" s="327" t="str">
        <f>+VLOOKUP(A218,bd_lista!$A$3:$E$592,5,FALSE)</f>
        <v>Instituciones Descentralizadas</v>
      </c>
      <c r="W218" s="398"/>
      <c r="X218" s="240">
        <f>+VLOOKUP(A218,[4]Sheet1!$A$13:$D$744,4,FALSE)</f>
        <v>86</v>
      </c>
      <c r="Y218" s="240" t="str">
        <f>+VLOOKUP(X218,bd_lista!$A$3:$C$592,3,FALSE)</f>
        <v>Ministerio de Medio Ambiente y Agua</v>
      </c>
      <c r="Z218" s="288"/>
      <c r="AA218" s="289"/>
    </row>
    <row r="219" spans="1:27" ht="15" hidden="1" customHeight="1">
      <c r="A219" s="249">
        <v>300</v>
      </c>
      <c r="B219" s="393">
        <f>+A219</f>
        <v>300</v>
      </c>
      <c r="C219" s="245" t="str">
        <f>+VLOOKUP(A219,bd_lista!$A$3:$C$592,3,FALSE)</f>
        <v>Servicio Departamental de Riego - Cochabamba</v>
      </c>
      <c r="D219" s="395" t="str">
        <f>+C219</f>
        <v>Servicio Departamental de Riego - Cochabamba</v>
      </c>
      <c r="E219" s="245" t="s">
        <v>1303</v>
      </c>
      <c r="F219" s="241">
        <f ca="1">+IFERROR(INDEX('Hoja de Trabajo para listado'!$A$155:$Z$1048576,MATCH($A219,'Hoja de Trabajo para listado'!$A$155:$A$1048576,0),MATCH((CUADRO!F$4&amp;$E219),'Hoja de Trabajo para listado'!$A$151:$Z$151,0)),0)+IFERROR(INDEX('Hoja de Trabajo para listado'!$AB$155:$BA$1048576,MATCH($A219,'Hoja de Trabajo para listado'!$AB$155:$AB$1048576,0),MATCH((CUADRO!F$4&amp;$E219),'Hoja de Trabajo para listado'!$AB$151:$BA$151,0)),0)+IFERROR(INDEX('Hoja de Trabajo para listado'!$BC$155:$CB$1048576,MATCH($A219,'Hoja de Trabajo para listado'!$BC$155:$BC$1048576,0),MATCH((CUADRO!F$4&amp;$E219),'Hoja de Trabajo para listado'!$BC$151:$CB$151,0)),0)+IFERROR(INDEX('Hoja de Trabajo para listado'!$DE$153:$DG$274,MATCH($A219,'Hoja de Trabajo para listado'!$DE$153:$DE$1048576,0),MATCH((CUADRO!F$4&amp;$E219),'Hoja de Trabajo para listado'!$DE$151:$DG$151,0)),0)+IFERROR(INDEX('Hoja de Trabajo para listado'!$CD$155:$DC$1048576,MATCH($A219,'Hoja de Trabajo para listado'!$CD$155:$CD$1048576,0),MATCH((CUADRO!F$4&amp;$E219),'Hoja de Trabajo para listado'!$CD$151:$DC$151,0)),0)</f>
        <v>0</v>
      </c>
      <c r="G219" s="241">
        <f ca="1">+IFERROR(INDEX('Hoja de Trabajo para listado'!$A$155:$Z$1048576,MATCH($A219,'Hoja de Trabajo para listado'!$A$155:$A$1048576,0),MATCH((CUADRO!G$4&amp;$E219),'Hoja de Trabajo para listado'!$A$151:$Z$151,0)),0)+IFERROR(INDEX('Hoja de Trabajo para listado'!$AB$155:$BA$1048576,MATCH($A219,'Hoja de Trabajo para listado'!$AB$155:$AB$1048576,0),MATCH((CUADRO!G$4&amp;$E219),'Hoja de Trabajo para listado'!$AB$151:$BA$151,0)),0)+IFERROR(INDEX('Hoja de Trabajo para listado'!$BC$155:$CB$1048576,MATCH($A219,'Hoja de Trabajo para listado'!$BC$155:$BC$1048576,0),MATCH((CUADRO!G$4&amp;$E219),'Hoja de Trabajo para listado'!$BC$151:$CB$151,0)),0)+IFERROR(INDEX('Hoja de Trabajo para listado'!$DE$153:$DG$274,MATCH($A219,'Hoja de Trabajo para listado'!$DE$153:$DE$1048576,0),MATCH((CUADRO!G$4&amp;$E219),'Hoja de Trabajo para listado'!$DE$151:$DG$151,0)),0)+IFERROR(INDEX('Hoja de Trabajo para listado'!$CD$155:$DC$1048576,MATCH($A219,'Hoja de Trabajo para listado'!$CD$155:$CD$1048576,0),MATCH((CUADRO!G$4&amp;$E219),'Hoja de Trabajo para listado'!$CD$151:$DC$151,0)),0)</f>
        <v>0</v>
      </c>
      <c r="H219" s="241">
        <f ca="1">+IFERROR(INDEX('Hoja de Trabajo para listado'!$A$155:$Z$1048576,MATCH($A219,'Hoja de Trabajo para listado'!$A$155:$A$1048576,0),MATCH((CUADRO!H$4&amp;$E219),'Hoja de Trabajo para listado'!$A$151:$Z$151,0)),0)+IFERROR(INDEX('Hoja de Trabajo para listado'!$AB$155:$BA$1048576,MATCH($A219,'Hoja de Trabajo para listado'!$AB$155:$AB$1048576,0),MATCH((CUADRO!H$4&amp;$E219),'Hoja de Trabajo para listado'!$AB$151:$BA$151,0)),0)+IFERROR(INDEX('Hoja de Trabajo para listado'!$BC$155:$CB$1048576,MATCH($A219,'Hoja de Trabajo para listado'!$BC$155:$BC$1048576,0),MATCH((CUADRO!H$4&amp;$E219),'Hoja de Trabajo para listado'!$BC$151:$CB$151,0)),0)+IFERROR(INDEX('Hoja de Trabajo para listado'!$DE$153:$DG$274,MATCH($A219,'Hoja de Trabajo para listado'!$DE$153:$DE$1048576,0),MATCH((CUADRO!H$4&amp;$E219),'Hoja de Trabajo para listado'!$DE$151:$DG$151,0)),0)+IFERROR(INDEX('Hoja de Trabajo para listado'!$CD$155:$DC$1048576,MATCH($A219,'Hoja de Trabajo para listado'!$CD$155:$CD$1048576,0),MATCH((CUADRO!H$4&amp;$E219),'Hoja de Trabajo para listado'!$CD$151:$DC$151,0)),0)</f>
        <v>0</v>
      </c>
      <c r="I219" s="241">
        <f ca="1">+IFERROR(INDEX('Hoja de Trabajo para listado'!$A$155:$Z$1048576,MATCH($A219,'Hoja de Trabajo para listado'!$A$155:$A$1048576,0),MATCH((CUADRO!I$4&amp;$E219),'Hoja de Trabajo para listado'!$A$151:$Z$151,0)),0)+IFERROR(INDEX('Hoja de Trabajo para listado'!$AB$155:$BA$1048576,MATCH($A219,'Hoja de Trabajo para listado'!$AB$155:$AB$1048576,0),MATCH((CUADRO!I$4&amp;$E219),'Hoja de Trabajo para listado'!$AB$151:$BA$151,0)),0)+IFERROR(INDEX('Hoja de Trabajo para listado'!$BC$155:$CB$1048576,MATCH($A219,'Hoja de Trabajo para listado'!$BC$155:$BC$1048576,0),MATCH((CUADRO!I$4&amp;$E219),'Hoja de Trabajo para listado'!$BC$151:$CB$151,0)),0)+IFERROR(INDEX('Hoja de Trabajo para listado'!$DE$153:$DG$274,MATCH($A219,'Hoja de Trabajo para listado'!$DE$153:$DE$1048576,0),MATCH((CUADRO!I$4&amp;$E219),'Hoja de Trabajo para listado'!$DE$151:$DG$151,0)),0)+IFERROR(INDEX('Hoja de Trabajo para listado'!$CD$155:$DC$1048576,MATCH($A219,'Hoja de Trabajo para listado'!$CD$155:$CD$1048576,0),MATCH((CUADRO!I$4&amp;$E219),'Hoja de Trabajo para listado'!$CD$151:$DC$151,0)),0)</f>
        <v>0</v>
      </c>
      <c r="J219" s="241">
        <f ca="1">+IFERROR(INDEX('Hoja de Trabajo para listado'!$A$155:$Z$1048576,MATCH($A219,'Hoja de Trabajo para listado'!$A$155:$A$1048576,0),MATCH((CUADRO!J$4&amp;$E219),'Hoja de Trabajo para listado'!$A$151:$Z$151,0)),0)+IFERROR(INDEX('Hoja de Trabajo para listado'!$AB$155:$BA$1048576,MATCH($A219,'Hoja de Trabajo para listado'!$AB$155:$AB$1048576,0),MATCH((CUADRO!J$4&amp;$E219),'Hoja de Trabajo para listado'!$AB$151:$BA$151,0)),0)+IFERROR(INDEX('Hoja de Trabajo para listado'!$BC$155:$CB$1048576,MATCH($A219,'Hoja de Trabajo para listado'!$BC$155:$BC$1048576,0),MATCH((CUADRO!J$4&amp;$E219),'Hoja de Trabajo para listado'!$BC$151:$CB$151,0)),0)+IFERROR(INDEX('Hoja de Trabajo para listado'!$DE$153:$DG$274,MATCH($A219,'Hoja de Trabajo para listado'!$DE$153:$DE$1048576,0),MATCH((CUADRO!J$4&amp;$E219),'Hoja de Trabajo para listado'!$DE$151:$DG$151,0)),0)+IFERROR(INDEX('Hoja de Trabajo para listado'!$CD$155:$DC$1048576,MATCH($A219,'Hoja de Trabajo para listado'!$CD$155:$CD$1048576,0),MATCH((CUADRO!J$4&amp;$E219),'Hoja de Trabajo para listado'!$CD$151:$DC$151,0)),0)</f>
        <v>0</v>
      </c>
      <c r="K219" s="241">
        <f ca="1">+IFERROR(INDEX('Hoja de Trabajo para listado'!$A$155:$Z$1048576,MATCH($A219,'Hoja de Trabajo para listado'!$A$155:$A$1048576,0),MATCH((CUADRO!K$4&amp;$E219),'Hoja de Trabajo para listado'!$A$151:$Z$151,0)),0)+IFERROR(INDEX('Hoja de Trabajo para listado'!$AB$155:$BA$1048576,MATCH($A219,'Hoja de Trabajo para listado'!$AB$155:$AB$1048576,0),MATCH((CUADRO!K$4&amp;$E219),'Hoja de Trabajo para listado'!$AB$151:$BA$151,0)),0)+IFERROR(INDEX('Hoja de Trabajo para listado'!$BC$155:$CB$1048576,MATCH($A219,'Hoja de Trabajo para listado'!$BC$155:$BC$1048576,0),MATCH((CUADRO!K$4&amp;$E219),'Hoja de Trabajo para listado'!$BC$151:$CB$151,0)),0)+IFERROR(INDEX('Hoja de Trabajo para listado'!$DE$153:$DG$274,MATCH($A219,'Hoja de Trabajo para listado'!$DE$153:$DE$1048576,0),MATCH((CUADRO!K$4&amp;$E219),'Hoja de Trabajo para listado'!$DE$151:$DG$151,0)),0)+IFERROR(INDEX('Hoja de Trabajo para listado'!$CD$155:$DC$1048576,MATCH($A219,'Hoja de Trabajo para listado'!$CD$155:$CD$1048576,0),MATCH((CUADRO!K$4&amp;$E219),'Hoja de Trabajo para listado'!$CD$151:$DC$151,0)),0)</f>
        <v>0</v>
      </c>
      <c r="L219" s="241">
        <f ca="1">+IFERROR(INDEX('Hoja de Trabajo para listado'!$A$155:$Z$1048576,MATCH($A219,'Hoja de Trabajo para listado'!$A$155:$A$1048576,0),MATCH((CUADRO!L$4&amp;$E219),'Hoja de Trabajo para listado'!$A$151:$Z$151,0)),0)+IFERROR(INDEX('Hoja de Trabajo para listado'!$AB$155:$BA$1048576,MATCH($A219,'Hoja de Trabajo para listado'!$AB$155:$AB$1048576,0),MATCH((CUADRO!L$4&amp;$E219),'Hoja de Trabajo para listado'!$AB$151:$BA$151,0)),0)+IFERROR(INDEX('Hoja de Trabajo para listado'!$BC$155:$CB$1048576,MATCH($A219,'Hoja de Trabajo para listado'!$BC$155:$BC$1048576,0),MATCH((CUADRO!L$4&amp;$E219),'Hoja de Trabajo para listado'!$BC$151:$CB$151,0)),0)+IFERROR(INDEX('Hoja de Trabajo para listado'!$DE$153:$DG$274,MATCH($A219,'Hoja de Trabajo para listado'!$DE$153:$DE$1048576,0),MATCH((CUADRO!L$4&amp;$E219),'Hoja de Trabajo para listado'!$DE$151:$DG$151,0)),0)+IFERROR(INDEX('Hoja de Trabajo para listado'!$CD$155:$DC$1048576,MATCH($A219,'Hoja de Trabajo para listado'!$CD$155:$CD$1048576,0),MATCH((CUADRO!L$4&amp;$E219),'Hoja de Trabajo para listado'!$CD$151:$DC$151,0)),0)</f>
        <v>0</v>
      </c>
      <c r="M219" s="241">
        <f ca="1">+IFERROR(INDEX('Hoja de Trabajo para listado'!$A$155:$Z$1048576,MATCH($A219,'Hoja de Trabajo para listado'!$A$155:$A$1048576,0),MATCH((CUADRO!M$4&amp;$E219),'Hoja de Trabajo para listado'!$A$151:$Z$151,0)),0)+IFERROR(INDEX('Hoja de Trabajo para listado'!$AB$155:$BA$1048576,MATCH($A219,'Hoja de Trabajo para listado'!$AB$155:$AB$1048576,0),MATCH((CUADRO!M$4&amp;$E219),'Hoja de Trabajo para listado'!$AB$151:$BA$151,0)),0)+IFERROR(INDEX('Hoja de Trabajo para listado'!$BC$155:$CB$1048576,MATCH($A219,'Hoja de Trabajo para listado'!$BC$155:$BC$1048576,0),MATCH((CUADRO!M$4&amp;$E219),'Hoja de Trabajo para listado'!$BC$151:$CB$151,0)),0)+IFERROR(INDEX('Hoja de Trabajo para listado'!$DE$153:$DG$274,MATCH($A219,'Hoja de Trabajo para listado'!$DE$153:$DE$1048576,0),MATCH((CUADRO!M$4&amp;$E219),'Hoja de Trabajo para listado'!$DE$151:$DG$151,0)),0)+IFERROR(INDEX('Hoja de Trabajo para listado'!$CD$155:$DC$1048576,MATCH($A219,'Hoja de Trabajo para listado'!$CD$155:$CD$1048576,0),MATCH((CUADRO!M$4&amp;$E219),'Hoja de Trabajo para listado'!$CD$151:$DC$151,0)),0)</f>
        <v>0</v>
      </c>
      <c r="N219" s="241">
        <f ca="1">+IFERROR(INDEX('Hoja de Trabajo para listado'!$A$155:$Z$1048576,MATCH($A219,'Hoja de Trabajo para listado'!$A$155:$A$1048576,0),MATCH((CUADRO!N$4&amp;$E219),'Hoja de Trabajo para listado'!$A$151:$Z$151,0)),0)+IFERROR(INDEX('Hoja de Trabajo para listado'!$AB$155:$BA$1048576,MATCH($A219,'Hoja de Trabajo para listado'!$AB$155:$AB$1048576,0),MATCH((CUADRO!N$4&amp;$E219),'Hoja de Trabajo para listado'!$AB$151:$BA$151,0)),0)+IFERROR(INDEX('Hoja de Trabajo para listado'!$BC$155:$CB$1048576,MATCH($A219,'Hoja de Trabajo para listado'!$BC$155:$BC$1048576,0),MATCH((CUADRO!N$4&amp;$E219),'Hoja de Trabajo para listado'!$BC$151:$CB$151,0)),0)+IFERROR(INDEX('Hoja de Trabajo para listado'!$DE$153:$DG$274,MATCH($A219,'Hoja de Trabajo para listado'!$DE$153:$DE$1048576,0),MATCH((CUADRO!N$4&amp;$E219),'Hoja de Trabajo para listado'!$DE$151:$DG$151,0)),0)+IFERROR(INDEX('Hoja de Trabajo para listado'!$CD$155:$DC$1048576,MATCH($A219,'Hoja de Trabajo para listado'!$CD$155:$CD$1048576,0),MATCH((CUADRO!N$4&amp;$E219),'Hoja de Trabajo para listado'!$CD$151:$DC$151,0)),0)</f>
        <v>0</v>
      </c>
      <c r="O219" s="241">
        <f ca="1">+IFERROR(INDEX('Hoja de Trabajo para listado'!$A$155:$Z$1048576,MATCH($A219,'Hoja de Trabajo para listado'!$A$155:$A$1048576,0),MATCH((CUADRO!O$4&amp;$E219),'Hoja de Trabajo para listado'!$A$151:$Z$151,0)),0)+IFERROR(INDEX('Hoja de Trabajo para listado'!$AB$155:$BA$1048576,MATCH($A219,'Hoja de Trabajo para listado'!$AB$155:$AB$1048576,0),MATCH((CUADRO!O$4&amp;$E219),'Hoja de Trabajo para listado'!$AB$151:$BA$151,0)),0)+IFERROR(INDEX('Hoja de Trabajo para listado'!$BC$155:$CB$1048576,MATCH($A219,'Hoja de Trabajo para listado'!$BC$155:$BC$1048576,0),MATCH((CUADRO!O$4&amp;$E219),'Hoja de Trabajo para listado'!$BC$151:$CB$151,0)),0)+IFERROR(INDEX('Hoja de Trabajo para listado'!$DE$153:$DG$274,MATCH($A219,'Hoja de Trabajo para listado'!$DE$153:$DE$1048576,0),MATCH((CUADRO!O$4&amp;$E219),'Hoja de Trabajo para listado'!$DE$151:$DG$151,0)),0)+IFERROR(INDEX('Hoja de Trabajo para listado'!$CD$155:$DC$1048576,MATCH($A219,'Hoja de Trabajo para listado'!$CD$155:$CD$1048576,0),MATCH((CUADRO!O$4&amp;$E219),'Hoja de Trabajo para listado'!$CD$151:$DC$151,0)),0)</f>
        <v>0</v>
      </c>
      <c r="P219" s="241">
        <f ca="1">+IFERROR(INDEX('Hoja de Trabajo para listado'!$A$155:$Z$1048576,MATCH($A219,'Hoja de Trabajo para listado'!$A$155:$A$1048576,0),MATCH((CUADRO!P$4&amp;$E219),'Hoja de Trabajo para listado'!$A$151:$Z$151,0)),0)+IFERROR(INDEX('Hoja de Trabajo para listado'!$AB$155:$BA$1048576,MATCH($A219,'Hoja de Trabajo para listado'!$AB$155:$AB$1048576,0),MATCH((CUADRO!P$4&amp;$E219),'Hoja de Trabajo para listado'!$AB$151:$BA$151,0)),0)+IFERROR(INDEX('Hoja de Trabajo para listado'!$BC$155:$CB$1048576,MATCH($A219,'Hoja de Trabajo para listado'!$BC$155:$BC$1048576,0),MATCH((CUADRO!P$4&amp;$E219),'Hoja de Trabajo para listado'!$BC$151:$CB$151,0)),0)+IFERROR(INDEX('Hoja de Trabajo para listado'!$DE$153:$DG$274,MATCH($A219,'Hoja de Trabajo para listado'!$DE$153:$DE$1048576,0),MATCH((CUADRO!P$4&amp;$E219),'Hoja de Trabajo para listado'!$DE$151:$DG$151,0)),0)+IFERROR(INDEX('Hoja de Trabajo para listado'!$CD$155:$DC$1048576,MATCH($A219,'Hoja de Trabajo para listado'!$CD$155:$CD$1048576,0),MATCH((CUADRO!P$4&amp;$E219),'Hoja de Trabajo para listado'!$CD$151:$DC$151,0)),0)</f>
        <v>0</v>
      </c>
      <c r="Q219" s="241">
        <f ca="1">+IFERROR(INDEX('Hoja de Trabajo para listado'!$A$155:$Z$1048576,MATCH($A219,'Hoja de Trabajo para listado'!$A$155:$A$1048576,0),MATCH((CUADRO!Q$4&amp;$E219),'Hoja de Trabajo para listado'!$A$151:$Z$151,0)),0)+IFERROR(INDEX('Hoja de Trabajo para listado'!$AB$155:$BA$1048576,MATCH($A219,'Hoja de Trabajo para listado'!$AB$155:$AB$1048576,0),MATCH((CUADRO!Q$4&amp;$E219),'Hoja de Trabajo para listado'!$AB$151:$BA$151,0)),0)+IFERROR(INDEX('Hoja de Trabajo para listado'!$BC$155:$CB$1048576,MATCH($A219,'Hoja de Trabajo para listado'!$BC$155:$BC$1048576,0),MATCH((CUADRO!Q$4&amp;$E219),'Hoja de Trabajo para listado'!$BC$151:$CB$151,0)),0)+IFERROR(INDEX('Hoja de Trabajo para listado'!$DE$153:$DG$274,MATCH($A219,'Hoja de Trabajo para listado'!$DE$153:$DE$1048576,0),MATCH((CUADRO!Q$4&amp;$E219),'Hoja de Trabajo para listado'!$DE$151:$DG$151,0)),0)+IFERROR(INDEX('Hoja de Trabajo para listado'!$CD$155:$DC$1048576,MATCH($A219,'Hoja de Trabajo para listado'!$CD$155:$CD$1048576,0),MATCH((CUADRO!Q$4&amp;$E219),'Hoja de Trabajo para listado'!$CD$151:$DC$151,0)),0)</f>
        <v>0</v>
      </c>
      <c r="R219" s="241">
        <f t="shared" ca="1" si="9"/>
        <v>0</v>
      </c>
      <c r="S219" s="241"/>
      <c r="T219" s="241">
        <f ca="1">+T220</f>
        <v>0</v>
      </c>
      <c r="U219" s="240">
        <f t="shared" si="10"/>
        <v>1</v>
      </c>
      <c r="V219" s="327" t="str">
        <f>+VLOOKUP(A219,bd_lista!$A$3:$E$592,5,FALSE)</f>
        <v>Instituciones Descentralizadas</v>
      </c>
      <c r="W219" s="397" t="str">
        <f>+V219</f>
        <v>Instituciones Descentralizadas</v>
      </c>
      <c r="X219" s="240">
        <f>+VLOOKUP(A219,[4]Sheet1!$A$13:$D$744,4,FALSE)</f>
        <v>86</v>
      </c>
      <c r="Y219" s="240" t="str">
        <f>+VLOOKUP(X219,bd_lista!$A$3:$C$592,3,FALSE)</f>
        <v>Ministerio de Medio Ambiente y Agua</v>
      </c>
      <c r="Z219" s="290">
        <f>+X219</f>
        <v>86</v>
      </c>
      <c r="AA219" s="291" t="str">
        <f>+Y219</f>
        <v>Ministerio de Medio Ambiente y Agua</v>
      </c>
    </row>
    <row r="220" spans="1:27" ht="15" hidden="1" customHeight="1">
      <c r="A220" s="32">
        <v>300</v>
      </c>
      <c r="B220" s="394"/>
      <c r="C220" s="327" t="str">
        <f>+VLOOKUP(A220,bd_lista!$A$3:$C$592,3,FALSE)</f>
        <v>Servicio Departamental de Riego - Cochabamba</v>
      </c>
      <c r="D220" s="396"/>
      <c r="E220" s="327" t="s">
        <v>1304</v>
      </c>
      <c r="F220" s="243">
        <f ca="1">+IFERROR(INDEX('Hoja de Trabajo para listado'!$A$155:$Z$1048576,MATCH($A220,'Hoja de Trabajo para listado'!$A$155:$A$1048576,0),MATCH((CUADRO!F$4&amp;$E220),'Hoja de Trabajo para listado'!$A$151:$Z$151,0)),0)+IFERROR(INDEX('Hoja de Trabajo para listado'!$AB$155:$BA$1048576,MATCH($A220,'Hoja de Trabajo para listado'!$AB$155:$AB$1048576,0),MATCH((CUADRO!F$4&amp;$E220),'Hoja de Trabajo para listado'!$AB$151:$BA$151,0)),0)+IFERROR(INDEX('Hoja de Trabajo para listado'!$BC$155:$CB$1048576,MATCH($A220,'Hoja de Trabajo para listado'!$BC$155:$BC$1048576,0),MATCH((CUADRO!F$4&amp;$E220),'Hoja de Trabajo para listado'!$BC$151:$CB$151,0)),0)+IFERROR(INDEX('Hoja de Trabajo para listado'!$DE$153:$DG$274,MATCH($A220,'Hoja de Trabajo para listado'!$DE$153:$DE$1048576,0),MATCH((CUADRO!F$4&amp;$E220),'Hoja de Trabajo para listado'!$DE$151:$DG$151,0)),0)+IFERROR(INDEX('Hoja de Trabajo para listado'!$CD$155:$DC$1048576,MATCH($A220,'Hoja de Trabajo para listado'!$CD$155:$CD$1048576,0),MATCH((CUADRO!F$4&amp;$E220),'Hoja de Trabajo para listado'!$CD$151:$DC$151,0)),0)</f>
        <v>0</v>
      </c>
      <c r="G220" s="243">
        <f ca="1">+IFERROR(INDEX('Hoja de Trabajo para listado'!$A$155:$Z$1048576,MATCH($A220,'Hoja de Trabajo para listado'!$A$155:$A$1048576,0),MATCH((CUADRO!G$4&amp;$E220),'Hoja de Trabajo para listado'!$A$151:$Z$151,0)),0)+IFERROR(INDEX('Hoja de Trabajo para listado'!$AB$155:$BA$1048576,MATCH($A220,'Hoja de Trabajo para listado'!$AB$155:$AB$1048576,0),MATCH((CUADRO!G$4&amp;$E220),'Hoja de Trabajo para listado'!$AB$151:$BA$151,0)),0)+IFERROR(INDEX('Hoja de Trabajo para listado'!$BC$155:$CB$1048576,MATCH($A220,'Hoja de Trabajo para listado'!$BC$155:$BC$1048576,0),MATCH((CUADRO!G$4&amp;$E220),'Hoja de Trabajo para listado'!$BC$151:$CB$151,0)),0)+IFERROR(INDEX('Hoja de Trabajo para listado'!$DE$153:$DG$274,MATCH($A220,'Hoja de Trabajo para listado'!$DE$153:$DE$1048576,0),MATCH((CUADRO!G$4&amp;$E220),'Hoja de Trabajo para listado'!$DE$151:$DG$151,0)),0)+IFERROR(INDEX('Hoja de Trabajo para listado'!$CD$155:$DC$1048576,MATCH($A220,'Hoja de Trabajo para listado'!$CD$155:$CD$1048576,0),MATCH((CUADRO!G$4&amp;$E220),'Hoja de Trabajo para listado'!$CD$151:$DC$151,0)),0)</f>
        <v>0</v>
      </c>
      <c r="H220" s="243">
        <f ca="1">+IFERROR(INDEX('Hoja de Trabajo para listado'!$A$155:$Z$1048576,MATCH($A220,'Hoja de Trabajo para listado'!$A$155:$A$1048576,0),MATCH((CUADRO!H$4&amp;$E220),'Hoja de Trabajo para listado'!$A$151:$Z$151,0)),0)+IFERROR(INDEX('Hoja de Trabajo para listado'!$AB$155:$BA$1048576,MATCH($A220,'Hoja de Trabajo para listado'!$AB$155:$AB$1048576,0),MATCH((CUADRO!H$4&amp;$E220),'Hoja de Trabajo para listado'!$AB$151:$BA$151,0)),0)+IFERROR(INDEX('Hoja de Trabajo para listado'!$BC$155:$CB$1048576,MATCH($A220,'Hoja de Trabajo para listado'!$BC$155:$BC$1048576,0),MATCH((CUADRO!H$4&amp;$E220),'Hoja de Trabajo para listado'!$BC$151:$CB$151,0)),0)+IFERROR(INDEX('Hoja de Trabajo para listado'!$DE$153:$DG$274,MATCH($A220,'Hoja de Trabajo para listado'!$DE$153:$DE$1048576,0),MATCH((CUADRO!H$4&amp;$E220),'Hoja de Trabajo para listado'!$DE$151:$DG$151,0)),0)+IFERROR(INDEX('Hoja de Trabajo para listado'!$CD$155:$DC$1048576,MATCH($A220,'Hoja de Trabajo para listado'!$CD$155:$CD$1048576,0),MATCH((CUADRO!H$4&amp;$E220),'Hoja de Trabajo para listado'!$CD$151:$DC$151,0)),0)</f>
        <v>0</v>
      </c>
      <c r="I220" s="243">
        <f ca="1">+IFERROR(INDEX('Hoja de Trabajo para listado'!$A$155:$Z$1048576,MATCH($A220,'Hoja de Trabajo para listado'!$A$155:$A$1048576,0),MATCH((CUADRO!I$4&amp;$E220),'Hoja de Trabajo para listado'!$A$151:$Z$151,0)),0)+IFERROR(INDEX('Hoja de Trabajo para listado'!$AB$155:$BA$1048576,MATCH($A220,'Hoja de Trabajo para listado'!$AB$155:$AB$1048576,0),MATCH((CUADRO!I$4&amp;$E220),'Hoja de Trabajo para listado'!$AB$151:$BA$151,0)),0)+IFERROR(INDEX('Hoja de Trabajo para listado'!$BC$155:$CB$1048576,MATCH($A220,'Hoja de Trabajo para listado'!$BC$155:$BC$1048576,0),MATCH((CUADRO!I$4&amp;$E220),'Hoja de Trabajo para listado'!$BC$151:$CB$151,0)),0)+IFERROR(INDEX('Hoja de Trabajo para listado'!$DE$153:$DG$274,MATCH($A220,'Hoja de Trabajo para listado'!$DE$153:$DE$1048576,0),MATCH((CUADRO!I$4&amp;$E220),'Hoja de Trabajo para listado'!$DE$151:$DG$151,0)),0)+IFERROR(INDEX('Hoja de Trabajo para listado'!$CD$155:$DC$1048576,MATCH($A220,'Hoja de Trabajo para listado'!$CD$155:$CD$1048576,0),MATCH((CUADRO!I$4&amp;$E220),'Hoja de Trabajo para listado'!$CD$151:$DC$151,0)),0)</f>
        <v>0</v>
      </c>
      <c r="J220" s="243">
        <f ca="1">+IFERROR(INDEX('Hoja de Trabajo para listado'!$A$155:$Z$1048576,MATCH($A220,'Hoja de Trabajo para listado'!$A$155:$A$1048576,0),MATCH((CUADRO!J$4&amp;$E220),'Hoja de Trabajo para listado'!$A$151:$Z$151,0)),0)+IFERROR(INDEX('Hoja de Trabajo para listado'!$AB$155:$BA$1048576,MATCH($A220,'Hoja de Trabajo para listado'!$AB$155:$AB$1048576,0),MATCH((CUADRO!J$4&amp;$E220),'Hoja de Trabajo para listado'!$AB$151:$BA$151,0)),0)+IFERROR(INDEX('Hoja de Trabajo para listado'!$BC$155:$CB$1048576,MATCH($A220,'Hoja de Trabajo para listado'!$BC$155:$BC$1048576,0),MATCH((CUADRO!J$4&amp;$E220),'Hoja de Trabajo para listado'!$BC$151:$CB$151,0)),0)+IFERROR(INDEX('Hoja de Trabajo para listado'!$DE$153:$DG$274,MATCH($A220,'Hoja de Trabajo para listado'!$DE$153:$DE$1048576,0),MATCH((CUADRO!J$4&amp;$E220),'Hoja de Trabajo para listado'!$DE$151:$DG$151,0)),0)+IFERROR(INDEX('Hoja de Trabajo para listado'!$CD$155:$DC$1048576,MATCH($A220,'Hoja de Trabajo para listado'!$CD$155:$CD$1048576,0),MATCH((CUADRO!J$4&amp;$E220),'Hoja de Trabajo para listado'!$CD$151:$DC$151,0)),0)</f>
        <v>0</v>
      </c>
      <c r="K220" s="243">
        <f ca="1">+IFERROR(INDEX('Hoja de Trabajo para listado'!$A$155:$Z$1048576,MATCH($A220,'Hoja de Trabajo para listado'!$A$155:$A$1048576,0),MATCH((CUADRO!K$4&amp;$E220),'Hoja de Trabajo para listado'!$A$151:$Z$151,0)),0)+IFERROR(INDEX('Hoja de Trabajo para listado'!$AB$155:$BA$1048576,MATCH($A220,'Hoja de Trabajo para listado'!$AB$155:$AB$1048576,0),MATCH((CUADRO!K$4&amp;$E220),'Hoja de Trabajo para listado'!$AB$151:$BA$151,0)),0)+IFERROR(INDEX('Hoja de Trabajo para listado'!$BC$155:$CB$1048576,MATCH($A220,'Hoja de Trabajo para listado'!$BC$155:$BC$1048576,0),MATCH((CUADRO!K$4&amp;$E220),'Hoja de Trabajo para listado'!$BC$151:$CB$151,0)),0)+IFERROR(INDEX('Hoja de Trabajo para listado'!$DE$153:$DG$274,MATCH($A220,'Hoja de Trabajo para listado'!$DE$153:$DE$1048576,0),MATCH((CUADRO!K$4&amp;$E220),'Hoja de Trabajo para listado'!$DE$151:$DG$151,0)),0)+IFERROR(INDEX('Hoja de Trabajo para listado'!$CD$155:$DC$1048576,MATCH($A220,'Hoja de Trabajo para listado'!$CD$155:$CD$1048576,0),MATCH((CUADRO!K$4&amp;$E220),'Hoja de Trabajo para listado'!$CD$151:$DC$151,0)),0)</f>
        <v>0</v>
      </c>
      <c r="L220" s="243">
        <f ca="1">+IFERROR(INDEX('Hoja de Trabajo para listado'!$A$155:$Z$1048576,MATCH($A220,'Hoja de Trabajo para listado'!$A$155:$A$1048576,0),MATCH((CUADRO!L$4&amp;$E220),'Hoja de Trabajo para listado'!$A$151:$Z$151,0)),0)+IFERROR(INDEX('Hoja de Trabajo para listado'!$AB$155:$BA$1048576,MATCH($A220,'Hoja de Trabajo para listado'!$AB$155:$AB$1048576,0),MATCH((CUADRO!L$4&amp;$E220),'Hoja de Trabajo para listado'!$AB$151:$BA$151,0)),0)+IFERROR(INDEX('Hoja de Trabajo para listado'!$BC$155:$CB$1048576,MATCH($A220,'Hoja de Trabajo para listado'!$BC$155:$BC$1048576,0),MATCH((CUADRO!L$4&amp;$E220),'Hoja de Trabajo para listado'!$BC$151:$CB$151,0)),0)+IFERROR(INDEX('Hoja de Trabajo para listado'!$DE$153:$DG$274,MATCH($A220,'Hoja de Trabajo para listado'!$DE$153:$DE$1048576,0),MATCH((CUADRO!L$4&amp;$E220),'Hoja de Trabajo para listado'!$DE$151:$DG$151,0)),0)+IFERROR(INDEX('Hoja de Trabajo para listado'!$CD$155:$DC$1048576,MATCH($A220,'Hoja de Trabajo para listado'!$CD$155:$CD$1048576,0),MATCH((CUADRO!L$4&amp;$E220),'Hoja de Trabajo para listado'!$CD$151:$DC$151,0)),0)</f>
        <v>0</v>
      </c>
      <c r="M220" s="243">
        <f ca="1">+IFERROR(INDEX('Hoja de Trabajo para listado'!$A$155:$Z$1048576,MATCH($A220,'Hoja de Trabajo para listado'!$A$155:$A$1048576,0),MATCH((CUADRO!M$4&amp;$E220),'Hoja de Trabajo para listado'!$A$151:$Z$151,0)),0)+IFERROR(INDEX('Hoja de Trabajo para listado'!$AB$155:$BA$1048576,MATCH($A220,'Hoja de Trabajo para listado'!$AB$155:$AB$1048576,0),MATCH((CUADRO!M$4&amp;$E220),'Hoja de Trabajo para listado'!$AB$151:$BA$151,0)),0)+IFERROR(INDEX('Hoja de Trabajo para listado'!$BC$155:$CB$1048576,MATCH($A220,'Hoja de Trabajo para listado'!$BC$155:$BC$1048576,0),MATCH((CUADRO!M$4&amp;$E220),'Hoja de Trabajo para listado'!$BC$151:$CB$151,0)),0)+IFERROR(INDEX('Hoja de Trabajo para listado'!$DE$153:$DG$274,MATCH($A220,'Hoja de Trabajo para listado'!$DE$153:$DE$1048576,0),MATCH((CUADRO!M$4&amp;$E220),'Hoja de Trabajo para listado'!$DE$151:$DG$151,0)),0)+IFERROR(INDEX('Hoja de Trabajo para listado'!$CD$155:$DC$1048576,MATCH($A220,'Hoja de Trabajo para listado'!$CD$155:$CD$1048576,0),MATCH((CUADRO!M$4&amp;$E220),'Hoja de Trabajo para listado'!$CD$151:$DC$151,0)),0)</f>
        <v>0</v>
      </c>
      <c r="N220" s="243">
        <f ca="1">+IFERROR(INDEX('Hoja de Trabajo para listado'!$A$155:$Z$1048576,MATCH($A220,'Hoja de Trabajo para listado'!$A$155:$A$1048576,0),MATCH((CUADRO!N$4&amp;$E220),'Hoja de Trabajo para listado'!$A$151:$Z$151,0)),0)+IFERROR(INDEX('Hoja de Trabajo para listado'!$AB$155:$BA$1048576,MATCH($A220,'Hoja de Trabajo para listado'!$AB$155:$AB$1048576,0),MATCH((CUADRO!N$4&amp;$E220),'Hoja de Trabajo para listado'!$AB$151:$BA$151,0)),0)+IFERROR(INDEX('Hoja de Trabajo para listado'!$BC$155:$CB$1048576,MATCH($A220,'Hoja de Trabajo para listado'!$BC$155:$BC$1048576,0),MATCH((CUADRO!N$4&amp;$E220),'Hoja de Trabajo para listado'!$BC$151:$CB$151,0)),0)+IFERROR(INDEX('Hoja de Trabajo para listado'!$DE$153:$DG$274,MATCH($A220,'Hoja de Trabajo para listado'!$DE$153:$DE$1048576,0),MATCH((CUADRO!N$4&amp;$E220),'Hoja de Trabajo para listado'!$DE$151:$DG$151,0)),0)+IFERROR(INDEX('Hoja de Trabajo para listado'!$CD$155:$DC$1048576,MATCH($A220,'Hoja de Trabajo para listado'!$CD$155:$CD$1048576,0),MATCH((CUADRO!N$4&amp;$E220),'Hoja de Trabajo para listado'!$CD$151:$DC$151,0)),0)</f>
        <v>0</v>
      </c>
      <c r="O220" s="243">
        <f ca="1">+IFERROR(INDEX('Hoja de Trabajo para listado'!$A$155:$Z$1048576,MATCH($A220,'Hoja de Trabajo para listado'!$A$155:$A$1048576,0),MATCH((CUADRO!O$4&amp;$E220),'Hoja de Trabajo para listado'!$A$151:$Z$151,0)),0)+IFERROR(INDEX('Hoja de Trabajo para listado'!$AB$155:$BA$1048576,MATCH($A220,'Hoja de Trabajo para listado'!$AB$155:$AB$1048576,0),MATCH((CUADRO!O$4&amp;$E220),'Hoja de Trabajo para listado'!$AB$151:$BA$151,0)),0)+IFERROR(INDEX('Hoja de Trabajo para listado'!$BC$155:$CB$1048576,MATCH($A220,'Hoja de Trabajo para listado'!$BC$155:$BC$1048576,0),MATCH((CUADRO!O$4&amp;$E220),'Hoja de Trabajo para listado'!$BC$151:$CB$151,0)),0)+IFERROR(INDEX('Hoja de Trabajo para listado'!$DE$153:$DG$274,MATCH($A220,'Hoja de Trabajo para listado'!$DE$153:$DE$1048576,0),MATCH((CUADRO!O$4&amp;$E220),'Hoja de Trabajo para listado'!$DE$151:$DG$151,0)),0)+IFERROR(INDEX('Hoja de Trabajo para listado'!$CD$155:$DC$1048576,MATCH($A220,'Hoja de Trabajo para listado'!$CD$155:$CD$1048576,0),MATCH((CUADRO!O$4&amp;$E220),'Hoja de Trabajo para listado'!$CD$151:$DC$151,0)),0)</f>
        <v>0</v>
      </c>
      <c r="P220" s="243">
        <f ca="1">+IFERROR(INDEX('Hoja de Trabajo para listado'!$A$155:$Z$1048576,MATCH($A220,'Hoja de Trabajo para listado'!$A$155:$A$1048576,0),MATCH((CUADRO!P$4&amp;$E220),'Hoja de Trabajo para listado'!$A$151:$Z$151,0)),0)+IFERROR(INDEX('Hoja de Trabajo para listado'!$AB$155:$BA$1048576,MATCH($A220,'Hoja de Trabajo para listado'!$AB$155:$AB$1048576,0),MATCH((CUADRO!P$4&amp;$E220),'Hoja de Trabajo para listado'!$AB$151:$BA$151,0)),0)+IFERROR(INDEX('Hoja de Trabajo para listado'!$BC$155:$CB$1048576,MATCH($A220,'Hoja de Trabajo para listado'!$BC$155:$BC$1048576,0),MATCH((CUADRO!P$4&amp;$E220),'Hoja de Trabajo para listado'!$BC$151:$CB$151,0)),0)+IFERROR(INDEX('Hoja de Trabajo para listado'!$DE$153:$DG$274,MATCH($A220,'Hoja de Trabajo para listado'!$DE$153:$DE$1048576,0),MATCH((CUADRO!P$4&amp;$E220),'Hoja de Trabajo para listado'!$DE$151:$DG$151,0)),0)+IFERROR(INDEX('Hoja de Trabajo para listado'!$CD$155:$DC$1048576,MATCH($A220,'Hoja de Trabajo para listado'!$CD$155:$CD$1048576,0),MATCH((CUADRO!P$4&amp;$E220),'Hoja de Trabajo para listado'!$CD$151:$DC$151,0)),0)</f>
        <v>0</v>
      </c>
      <c r="Q220" s="243">
        <f ca="1">+IFERROR(INDEX('Hoja de Trabajo para listado'!$A$155:$Z$1048576,MATCH($A220,'Hoja de Trabajo para listado'!$A$155:$A$1048576,0),MATCH((CUADRO!Q$4&amp;$E220),'Hoja de Trabajo para listado'!$A$151:$Z$151,0)),0)+IFERROR(INDEX('Hoja de Trabajo para listado'!$AB$155:$BA$1048576,MATCH($A220,'Hoja de Trabajo para listado'!$AB$155:$AB$1048576,0),MATCH((CUADRO!Q$4&amp;$E220),'Hoja de Trabajo para listado'!$AB$151:$BA$151,0)),0)+IFERROR(INDEX('Hoja de Trabajo para listado'!$BC$155:$CB$1048576,MATCH($A220,'Hoja de Trabajo para listado'!$BC$155:$BC$1048576,0),MATCH((CUADRO!Q$4&amp;$E220),'Hoja de Trabajo para listado'!$BC$151:$CB$151,0)),0)+IFERROR(INDEX('Hoja de Trabajo para listado'!$DE$153:$DG$274,MATCH($A220,'Hoja de Trabajo para listado'!$DE$153:$DE$1048576,0),MATCH((CUADRO!Q$4&amp;$E220),'Hoja de Trabajo para listado'!$DE$151:$DG$151,0)),0)+IFERROR(INDEX('Hoja de Trabajo para listado'!$CD$155:$DC$1048576,MATCH($A220,'Hoja de Trabajo para listado'!$CD$155:$CD$1048576,0),MATCH((CUADRO!Q$4&amp;$E220),'Hoja de Trabajo para listado'!$CD$151:$DC$151,0)),0)</f>
        <v>0</v>
      </c>
      <c r="R220" s="243">
        <f t="shared" ca="1" si="9"/>
        <v>0</v>
      </c>
      <c r="S220" s="243">
        <f ca="1">+R219+R220</f>
        <v>0</v>
      </c>
      <c r="T220" s="243">
        <f ca="1">+S220</f>
        <v>0</v>
      </c>
      <c r="U220" s="242">
        <f t="shared" si="10"/>
        <v>2</v>
      </c>
      <c r="V220" s="327" t="str">
        <f>+VLOOKUP(A220,bd_lista!$A$3:$E$592,5,FALSE)</f>
        <v>Instituciones Descentralizadas</v>
      </c>
      <c r="W220" s="398"/>
      <c r="X220" s="240">
        <f>+VLOOKUP(A220,[4]Sheet1!$A$13:$D$744,4,FALSE)</f>
        <v>86</v>
      </c>
      <c r="Y220" s="240" t="str">
        <f>+VLOOKUP(X220,bd_lista!$A$3:$C$592,3,FALSE)</f>
        <v>Ministerio de Medio Ambiente y Agua</v>
      </c>
      <c r="Z220" s="288"/>
      <c r="AA220" s="289"/>
    </row>
    <row r="221" spans="1:27" ht="15" hidden="1" customHeight="1">
      <c r="A221" s="249">
        <v>301</v>
      </c>
      <c r="B221" s="393">
        <f>+A221</f>
        <v>301</v>
      </c>
      <c r="C221" s="245" t="str">
        <f>+VLOOKUP(A221,bd_lista!$A$3:$C$592,3,FALSE)</f>
        <v>Servicio Departamental de Riego - Oruro</v>
      </c>
      <c r="D221" s="395" t="str">
        <f>+C221</f>
        <v>Servicio Departamental de Riego - Oruro</v>
      </c>
      <c r="E221" s="245" t="s">
        <v>1303</v>
      </c>
      <c r="F221" s="241">
        <f ca="1">+IFERROR(INDEX('Hoja de Trabajo para listado'!$A$155:$Z$1048576,MATCH($A221,'Hoja de Trabajo para listado'!$A$155:$A$1048576,0),MATCH((CUADRO!F$4&amp;$E221),'Hoja de Trabajo para listado'!$A$151:$Z$151,0)),0)+IFERROR(INDEX('Hoja de Trabajo para listado'!$AB$155:$BA$1048576,MATCH($A221,'Hoja de Trabajo para listado'!$AB$155:$AB$1048576,0),MATCH((CUADRO!F$4&amp;$E221),'Hoja de Trabajo para listado'!$AB$151:$BA$151,0)),0)+IFERROR(INDEX('Hoja de Trabajo para listado'!$BC$155:$CB$1048576,MATCH($A221,'Hoja de Trabajo para listado'!$BC$155:$BC$1048576,0),MATCH((CUADRO!F$4&amp;$E221),'Hoja de Trabajo para listado'!$BC$151:$CB$151,0)),0)+IFERROR(INDEX('Hoja de Trabajo para listado'!$DE$153:$DG$274,MATCH($A221,'Hoja de Trabajo para listado'!$DE$153:$DE$1048576,0),MATCH((CUADRO!F$4&amp;$E221),'Hoja de Trabajo para listado'!$DE$151:$DG$151,0)),0)+IFERROR(INDEX('Hoja de Trabajo para listado'!$CD$155:$DC$1048576,MATCH($A221,'Hoja de Trabajo para listado'!$CD$155:$CD$1048576,0),MATCH((CUADRO!F$4&amp;$E221),'Hoja de Trabajo para listado'!$CD$151:$DC$151,0)),0)</f>
        <v>0</v>
      </c>
      <c r="G221" s="241">
        <f ca="1">+IFERROR(INDEX('Hoja de Trabajo para listado'!$A$155:$Z$1048576,MATCH($A221,'Hoja de Trabajo para listado'!$A$155:$A$1048576,0),MATCH((CUADRO!G$4&amp;$E221),'Hoja de Trabajo para listado'!$A$151:$Z$151,0)),0)+IFERROR(INDEX('Hoja de Trabajo para listado'!$AB$155:$BA$1048576,MATCH($A221,'Hoja de Trabajo para listado'!$AB$155:$AB$1048576,0),MATCH((CUADRO!G$4&amp;$E221),'Hoja de Trabajo para listado'!$AB$151:$BA$151,0)),0)+IFERROR(INDEX('Hoja de Trabajo para listado'!$BC$155:$CB$1048576,MATCH($A221,'Hoja de Trabajo para listado'!$BC$155:$BC$1048576,0),MATCH((CUADRO!G$4&amp;$E221),'Hoja de Trabajo para listado'!$BC$151:$CB$151,0)),0)+IFERROR(INDEX('Hoja de Trabajo para listado'!$DE$153:$DG$274,MATCH($A221,'Hoja de Trabajo para listado'!$DE$153:$DE$1048576,0),MATCH((CUADRO!G$4&amp;$E221),'Hoja de Trabajo para listado'!$DE$151:$DG$151,0)),0)+IFERROR(INDEX('Hoja de Trabajo para listado'!$CD$155:$DC$1048576,MATCH($A221,'Hoja de Trabajo para listado'!$CD$155:$CD$1048576,0),MATCH((CUADRO!G$4&amp;$E221),'Hoja de Trabajo para listado'!$CD$151:$DC$151,0)),0)</f>
        <v>0</v>
      </c>
      <c r="H221" s="241">
        <f ca="1">+IFERROR(INDEX('Hoja de Trabajo para listado'!$A$155:$Z$1048576,MATCH($A221,'Hoja de Trabajo para listado'!$A$155:$A$1048576,0),MATCH((CUADRO!H$4&amp;$E221),'Hoja de Trabajo para listado'!$A$151:$Z$151,0)),0)+IFERROR(INDEX('Hoja de Trabajo para listado'!$AB$155:$BA$1048576,MATCH($A221,'Hoja de Trabajo para listado'!$AB$155:$AB$1048576,0),MATCH((CUADRO!H$4&amp;$E221),'Hoja de Trabajo para listado'!$AB$151:$BA$151,0)),0)+IFERROR(INDEX('Hoja de Trabajo para listado'!$BC$155:$CB$1048576,MATCH($A221,'Hoja de Trabajo para listado'!$BC$155:$BC$1048576,0),MATCH((CUADRO!H$4&amp;$E221),'Hoja de Trabajo para listado'!$BC$151:$CB$151,0)),0)+IFERROR(INDEX('Hoja de Trabajo para listado'!$DE$153:$DG$274,MATCH($A221,'Hoja de Trabajo para listado'!$DE$153:$DE$1048576,0),MATCH((CUADRO!H$4&amp;$E221),'Hoja de Trabajo para listado'!$DE$151:$DG$151,0)),0)+IFERROR(INDEX('Hoja de Trabajo para listado'!$CD$155:$DC$1048576,MATCH($A221,'Hoja de Trabajo para listado'!$CD$155:$CD$1048576,0),MATCH((CUADRO!H$4&amp;$E221),'Hoja de Trabajo para listado'!$CD$151:$DC$151,0)),0)</f>
        <v>0</v>
      </c>
      <c r="I221" s="241">
        <f ca="1">+IFERROR(INDEX('Hoja de Trabajo para listado'!$A$155:$Z$1048576,MATCH($A221,'Hoja de Trabajo para listado'!$A$155:$A$1048576,0),MATCH((CUADRO!I$4&amp;$E221),'Hoja de Trabajo para listado'!$A$151:$Z$151,0)),0)+IFERROR(INDEX('Hoja de Trabajo para listado'!$AB$155:$BA$1048576,MATCH($A221,'Hoja de Trabajo para listado'!$AB$155:$AB$1048576,0),MATCH((CUADRO!I$4&amp;$E221),'Hoja de Trabajo para listado'!$AB$151:$BA$151,0)),0)+IFERROR(INDEX('Hoja de Trabajo para listado'!$BC$155:$CB$1048576,MATCH($A221,'Hoja de Trabajo para listado'!$BC$155:$BC$1048576,0),MATCH((CUADRO!I$4&amp;$E221),'Hoja de Trabajo para listado'!$BC$151:$CB$151,0)),0)+IFERROR(INDEX('Hoja de Trabajo para listado'!$DE$153:$DG$274,MATCH($A221,'Hoja de Trabajo para listado'!$DE$153:$DE$1048576,0),MATCH((CUADRO!I$4&amp;$E221),'Hoja de Trabajo para listado'!$DE$151:$DG$151,0)),0)+IFERROR(INDEX('Hoja de Trabajo para listado'!$CD$155:$DC$1048576,MATCH($A221,'Hoja de Trabajo para listado'!$CD$155:$CD$1048576,0),MATCH((CUADRO!I$4&amp;$E221),'Hoja de Trabajo para listado'!$CD$151:$DC$151,0)),0)</f>
        <v>0</v>
      </c>
      <c r="J221" s="241">
        <f ca="1">+IFERROR(INDEX('Hoja de Trabajo para listado'!$A$155:$Z$1048576,MATCH($A221,'Hoja de Trabajo para listado'!$A$155:$A$1048576,0),MATCH((CUADRO!J$4&amp;$E221),'Hoja de Trabajo para listado'!$A$151:$Z$151,0)),0)+IFERROR(INDEX('Hoja de Trabajo para listado'!$AB$155:$BA$1048576,MATCH($A221,'Hoja de Trabajo para listado'!$AB$155:$AB$1048576,0),MATCH((CUADRO!J$4&amp;$E221),'Hoja de Trabajo para listado'!$AB$151:$BA$151,0)),0)+IFERROR(INDEX('Hoja de Trabajo para listado'!$BC$155:$CB$1048576,MATCH($A221,'Hoja de Trabajo para listado'!$BC$155:$BC$1048576,0),MATCH((CUADRO!J$4&amp;$E221),'Hoja de Trabajo para listado'!$BC$151:$CB$151,0)),0)+IFERROR(INDEX('Hoja de Trabajo para listado'!$DE$153:$DG$274,MATCH($A221,'Hoja de Trabajo para listado'!$DE$153:$DE$1048576,0),MATCH((CUADRO!J$4&amp;$E221),'Hoja de Trabajo para listado'!$DE$151:$DG$151,0)),0)+IFERROR(INDEX('Hoja de Trabajo para listado'!$CD$155:$DC$1048576,MATCH($A221,'Hoja de Trabajo para listado'!$CD$155:$CD$1048576,0),MATCH((CUADRO!J$4&amp;$E221),'Hoja de Trabajo para listado'!$CD$151:$DC$151,0)),0)</f>
        <v>0</v>
      </c>
      <c r="K221" s="241">
        <f ca="1">+IFERROR(INDEX('Hoja de Trabajo para listado'!$A$155:$Z$1048576,MATCH($A221,'Hoja de Trabajo para listado'!$A$155:$A$1048576,0),MATCH((CUADRO!K$4&amp;$E221),'Hoja de Trabajo para listado'!$A$151:$Z$151,0)),0)+IFERROR(INDEX('Hoja de Trabajo para listado'!$AB$155:$BA$1048576,MATCH($A221,'Hoja de Trabajo para listado'!$AB$155:$AB$1048576,0),MATCH((CUADRO!K$4&amp;$E221),'Hoja de Trabajo para listado'!$AB$151:$BA$151,0)),0)+IFERROR(INDEX('Hoja de Trabajo para listado'!$BC$155:$CB$1048576,MATCH($A221,'Hoja de Trabajo para listado'!$BC$155:$BC$1048576,0),MATCH((CUADRO!K$4&amp;$E221),'Hoja de Trabajo para listado'!$BC$151:$CB$151,0)),0)+IFERROR(INDEX('Hoja de Trabajo para listado'!$DE$153:$DG$274,MATCH($A221,'Hoja de Trabajo para listado'!$DE$153:$DE$1048576,0),MATCH((CUADRO!K$4&amp;$E221),'Hoja de Trabajo para listado'!$DE$151:$DG$151,0)),0)+IFERROR(INDEX('Hoja de Trabajo para listado'!$CD$155:$DC$1048576,MATCH($A221,'Hoja de Trabajo para listado'!$CD$155:$CD$1048576,0),MATCH((CUADRO!K$4&amp;$E221),'Hoja de Trabajo para listado'!$CD$151:$DC$151,0)),0)</f>
        <v>0</v>
      </c>
      <c r="L221" s="241">
        <f ca="1">+IFERROR(INDEX('Hoja de Trabajo para listado'!$A$155:$Z$1048576,MATCH($A221,'Hoja de Trabajo para listado'!$A$155:$A$1048576,0),MATCH((CUADRO!L$4&amp;$E221),'Hoja de Trabajo para listado'!$A$151:$Z$151,0)),0)+IFERROR(INDEX('Hoja de Trabajo para listado'!$AB$155:$BA$1048576,MATCH($A221,'Hoja de Trabajo para listado'!$AB$155:$AB$1048576,0),MATCH((CUADRO!L$4&amp;$E221),'Hoja de Trabajo para listado'!$AB$151:$BA$151,0)),0)+IFERROR(INDEX('Hoja de Trabajo para listado'!$BC$155:$CB$1048576,MATCH($A221,'Hoja de Trabajo para listado'!$BC$155:$BC$1048576,0),MATCH((CUADRO!L$4&amp;$E221),'Hoja de Trabajo para listado'!$BC$151:$CB$151,0)),0)+IFERROR(INDEX('Hoja de Trabajo para listado'!$DE$153:$DG$274,MATCH($A221,'Hoja de Trabajo para listado'!$DE$153:$DE$1048576,0),MATCH((CUADRO!L$4&amp;$E221),'Hoja de Trabajo para listado'!$DE$151:$DG$151,0)),0)+IFERROR(INDEX('Hoja de Trabajo para listado'!$CD$155:$DC$1048576,MATCH($A221,'Hoja de Trabajo para listado'!$CD$155:$CD$1048576,0),MATCH((CUADRO!L$4&amp;$E221),'Hoja de Trabajo para listado'!$CD$151:$DC$151,0)),0)</f>
        <v>0</v>
      </c>
      <c r="M221" s="241">
        <f ca="1">+IFERROR(INDEX('Hoja de Trabajo para listado'!$A$155:$Z$1048576,MATCH($A221,'Hoja de Trabajo para listado'!$A$155:$A$1048576,0),MATCH((CUADRO!M$4&amp;$E221),'Hoja de Trabajo para listado'!$A$151:$Z$151,0)),0)+IFERROR(INDEX('Hoja de Trabajo para listado'!$AB$155:$BA$1048576,MATCH($A221,'Hoja de Trabajo para listado'!$AB$155:$AB$1048576,0),MATCH((CUADRO!M$4&amp;$E221),'Hoja de Trabajo para listado'!$AB$151:$BA$151,0)),0)+IFERROR(INDEX('Hoja de Trabajo para listado'!$BC$155:$CB$1048576,MATCH($A221,'Hoja de Trabajo para listado'!$BC$155:$BC$1048576,0),MATCH((CUADRO!M$4&amp;$E221),'Hoja de Trabajo para listado'!$BC$151:$CB$151,0)),0)+IFERROR(INDEX('Hoja de Trabajo para listado'!$DE$153:$DG$274,MATCH($A221,'Hoja de Trabajo para listado'!$DE$153:$DE$1048576,0),MATCH((CUADRO!M$4&amp;$E221),'Hoja de Trabajo para listado'!$DE$151:$DG$151,0)),0)+IFERROR(INDEX('Hoja de Trabajo para listado'!$CD$155:$DC$1048576,MATCH($A221,'Hoja de Trabajo para listado'!$CD$155:$CD$1048576,0),MATCH((CUADRO!M$4&amp;$E221),'Hoja de Trabajo para listado'!$CD$151:$DC$151,0)),0)</f>
        <v>0</v>
      </c>
      <c r="N221" s="241">
        <f ca="1">+IFERROR(INDEX('Hoja de Trabajo para listado'!$A$155:$Z$1048576,MATCH($A221,'Hoja de Trabajo para listado'!$A$155:$A$1048576,0),MATCH((CUADRO!N$4&amp;$E221),'Hoja de Trabajo para listado'!$A$151:$Z$151,0)),0)+IFERROR(INDEX('Hoja de Trabajo para listado'!$AB$155:$BA$1048576,MATCH($A221,'Hoja de Trabajo para listado'!$AB$155:$AB$1048576,0),MATCH((CUADRO!N$4&amp;$E221),'Hoja de Trabajo para listado'!$AB$151:$BA$151,0)),0)+IFERROR(INDEX('Hoja de Trabajo para listado'!$BC$155:$CB$1048576,MATCH($A221,'Hoja de Trabajo para listado'!$BC$155:$BC$1048576,0),MATCH((CUADRO!N$4&amp;$E221),'Hoja de Trabajo para listado'!$BC$151:$CB$151,0)),0)+IFERROR(INDEX('Hoja de Trabajo para listado'!$DE$153:$DG$274,MATCH($A221,'Hoja de Trabajo para listado'!$DE$153:$DE$1048576,0),MATCH((CUADRO!N$4&amp;$E221),'Hoja de Trabajo para listado'!$DE$151:$DG$151,0)),0)+IFERROR(INDEX('Hoja de Trabajo para listado'!$CD$155:$DC$1048576,MATCH($A221,'Hoja de Trabajo para listado'!$CD$155:$CD$1048576,0),MATCH((CUADRO!N$4&amp;$E221),'Hoja de Trabajo para listado'!$CD$151:$DC$151,0)),0)</f>
        <v>0</v>
      </c>
      <c r="O221" s="241">
        <f ca="1">+IFERROR(INDEX('Hoja de Trabajo para listado'!$A$155:$Z$1048576,MATCH($A221,'Hoja de Trabajo para listado'!$A$155:$A$1048576,0),MATCH((CUADRO!O$4&amp;$E221),'Hoja de Trabajo para listado'!$A$151:$Z$151,0)),0)+IFERROR(INDEX('Hoja de Trabajo para listado'!$AB$155:$BA$1048576,MATCH($A221,'Hoja de Trabajo para listado'!$AB$155:$AB$1048576,0),MATCH((CUADRO!O$4&amp;$E221),'Hoja de Trabajo para listado'!$AB$151:$BA$151,0)),0)+IFERROR(INDEX('Hoja de Trabajo para listado'!$BC$155:$CB$1048576,MATCH($A221,'Hoja de Trabajo para listado'!$BC$155:$BC$1048576,0),MATCH((CUADRO!O$4&amp;$E221),'Hoja de Trabajo para listado'!$BC$151:$CB$151,0)),0)+IFERROR(INDEX('Hoja de Trabajo para listado'!$DE$153:$DG$274,MATCH($A221,'Hoja de Trabajo para listado'!$DE$153:$DE$1048576,0),MATCH((CUADRO!O$4&amp;$E221),'Hoja de Trabajo para listado'!$DE$151:$DG$151,0)),0)+IFERROR(INDEX('Hoja de Trabajo para listado'!$CD$155:$DC$1048576,MATCH($A221,'Hoja de Trabajo para listado'!$CD$155:$CD$1048576,0),MATCH((CUADRO!O$4&amp;$E221),'Hoja de Trabajo para listado'!$CD$151:$DC$151,0)),0)</f>
        <v>0</v>
      </c>
      <c r="P221" s="241">
        <f ca="1">+IFERROR(INDEX('Hoja de Trabajo para listado'!$A$155:$Z$1048576,MATCH($A221,'Hoja de Trabajo para listado'!$A$155:$A$1048576,0),MATCH((CUADRO!P$4&amp;$E221),'Hoja de Trabajo para listado'!$A$151:$Z$151,0)),0)+IFERROR(INDEX('Hoja de Trabajo para listado'!$AB$155:$BA$1048576,MATCH($A221,'Hoja de Trabajo para listado'!$AB$155:$AB$1048576,0),MATCH((CUADRO!P$4&amp;$E221),'Hoja de Trabajo para listado'!$AB$151:$BA$151,0)),0)+IFERROR(INDEX('Hoja de Trabajo para listado'!$BC$155:$CB$1048576,MATCH($A221,'Hoja de Trabajo para listado'!$BC$155:$BC$1048576,0),MATCH((CUADRO!P$4&amp;$E221),'Hoja de Trabajo para listado'!$BC$151:$CB$151,0)),0)+IFERROR(INDEX('Hoja de Trabajo para listado'!$DE$153:$DG$274,MATCH($A221,'Hoja de Trabajo para listado'!$DE$153:$DE$1048576,0),MATCH((CUADRO!P$4&amp;$E221),'Hoja de Trabajo para listado'!$DE$151:$DG$151,0)),0)+IFERROR(INDEX('Hoja de Trabajo para listado'!$CD$155:$DC$1048576,MATCH($A221,'Hoja de Trabajo para listado'!$CD$155:$CD$1048576,0),MATCH((CUADRO!P$4&amp;$E221),'Hoja de Trabajo para listado'!$CD$151:$DC$151,0)),0)</f>
        <v>0</v>
      </c>
      <c r="Q221" s="241">
        <f ca="1">+IFERROR(INDEX('Hoja de Trabajo para listado'!$A$155:$Z$1048576,MATCH($A221,'Hoja de Trabajo para listado'!$A$155:$A$1048576,0),MATCH((CUADRO!Q$4&amp;$E221),'Hoja de Trabajo para listado'!$A$151:$Z$151,0)),0)+IFERROR(INDEX('Hoja de Trabajo para listado'!$AB$155:$BA$1048576,MATCH($A221,'Hoja de Trabajo para listado'!$AB$155:$AB$1048576,0),MATCH((CUADRO!Q$4&amp;$E221),'Hoja de Trabajo para listado'!$AB$151:$BA$151,0)),0)+IFERROR(INDEX('Hoja de Trabajo para listado'!$BC$155:$CB$1048576,MATCH($A221,'Hoja de Trabajo para listado'!$BC$155:$BC$1048576,0),MATCH((CUADRO!Q$4&amp;$E221),'Hoja de Trabajo para listado'!$BC$151:$CB$151,0)),0)+IFERROR(INDEX('Hoja de Trabajo para listado'!$DE$153:$DG$274,MATCH($A221,'Hoja de Trabajo para listado'!$DE$153:$DE$1048576,0),MATCH((CUADRO!Q$4&amp;$E221),'Hoja de Trabajo para listado'!$DE$151:$DG$151,0)),0)+IFERROR(INDEX('Hoja de Trabajo para listado'!$CD$155:$DC$1048576,MATCH($A221,'Hoja de Trabajo para listado'!$CD$155:$CD$1048576,0),MATCH((CUADRO!Q$4&amp;$E221),'Hoja de Trabajo para listado'!$CD$151:$DC$151,0)),0)</f>
        <v>0</v>
      </c>
      <c r="R221" s="241">
        <f t="shared" ca="1" si="9"/>
        <v>0</v>
      </c>
      <c r="S221" s="241"/>
      <c r="T221" s="241">
        <f ca="1">+T222</f>
        <v>0</v>
      </c>
      <c r="U221" s="240">
        <f t="shared" si="10"/>
        <v>1</v>
      </c>
      <c r="V221" s="327" t="str">
        <f>+VLOOKUP(A221,bd_lista!$A$3:$E$592,5,FALSE)</f>
        <v>Instituciones Descentralizadas</v>
      </c>
      <c r="W221" s="397" t="str">
        <f>+V221</f>
        <v>Instituciones Descentralizadas</v>
      </c>
      <c r="X221" s="240">
        <f>+VLOOKUP(A221,[4]Sheet1!$A$13:$D$744,4,FALSE)</f>
        <v>86</v>
      </c>
      <c r="Y221" s="240" t="str">
        <f>+VLOOKUP(X221,bd_lista!$A$3:$C$592,3,FALSE)</f>
        <v>Ministerio de Medio Ambiente y Agua</v>
      </c>
      <c r="Z221" s="290">
        <f>+X221</f>
        <v>86</v>
      </c>
      <c r="AA221" s="315" t="str">
        <f>+Y221</f>
        <v>Ministerio de Medio Ambiente y Agua</v>
      </c>
    </row>
    <row r="222" spans="1:27" ht="15" hidden="1" customHeight="1">
      <c r="A222" s="32">
        <v>301</v>
      </c>
      <c r="B222" s="394"/>
      <c r="C222" s="327" t="str">
        <f>+VLOOKUP(A222,bd_lista!$A$3:$C$592,3,FALSE)</f>
        <v>Servicio Departamental de Riego - Oruro</v>
      </c>
      <c r="D222" s="396"/>
      <c r="E222" s="327" t="s">
        <v>1304</v>
      </c>
      <c r="F222" s="243">
        <f ca="1">+IFERROR(INDEX('Hoja de Trabajo para listado'!$A$155:$Z$1048576,MATCH($A222,'Hoja de Trabajo para listado'!$A$155:$A$1048576,0),MATCH((CUADRO!F$4&amp;$E222),'Hoja de Trabajo para listado'!$A$151:$Z$151,0)),0)+IFERROR(INDEX('Hoja de Trabajo para listado'!$AB$155:$BA$1048576,MATCH($A222,'Hoja de Trabajo para listado'!$AB$155:$AB$1048576,0),MATCH((CUADRO!F$4&amp;$E222),'Hoja de Trabajo para listado'!$AB$151:$BA$151,0)),0)+IFERROR(INDEX('Hoja de Trabajo para listado'!$BC$155:$CB$1048576,MATCH($A222,'Hoja de Trabajo para listado'!$BC$155:$BC$1048576,0),MATCH((CUADRO!F$4&amp;$E222),'Hoja de Trabajo para listado'!$BC$151:$CB$151,0)),0)+IFERROR(INDEX('Hoja de Trabajo para listado'!$DE$153:$DG$274,MATCH($A222,'Hoja de Trabajo para listado'!$DE$153:$DE$1048576,0),MATCH((CUADRO!F$4&amp;$E222),'Hoja de Trabajo para listado'!$DE$151:$DG$151,0)),0)+IFERROR(INDEX('Hoja de Trabajo para listado'!$CD$155:$DC$1048576,MATCH($A222,'Hoja de Trabajo para listado'!$CD$155:$CD$1048576,0),MATCH((CUADRO!F$4&amp;$E222),'Hoja de Trabajo para listado'!$CD$151:$DC$151,0)),0)</f>
        <v>0</v>
      </c>
      <c r="G222" s="243">
        <f ca="1">+IFERROR(INDEX('Hoja de Trabajo para listado'!$A$155:$Z$1048576,MATCH($A222,'Hoja de Trabajo para listado'!$A$155:$A$1048576,0),MATCH((CUADRO!G$4&amp;$E222),'Hoja de Trabajo para listado'!$A$151:$Z$151,0)),0)+IFERROR(INDEX('Hoja de Trabajo para listado'!$AB$155:$BA$1048576,MATCH($A222,'Hoja de Trabajo para listado'!$AB$155:$AB$1048576,0),MATCH((CUADRO!G$4&amp;$E222),'Hoja de Trabajo para listado'!$AB$151:$BA$151,0)),0)+IFERROR(INDEX('Hoja de Trabajo para listado'!$BC$155:$CB$1048576,MATCH($A222,'Hoja de Trabajo para listado'!$BC$155:$BC$1048576,0),MATCH((CUADRO!G$4&amp;$E222),'Hoja de Trabajo para listado'!$BC$151:$CB$151,0)),0)+IFERROR(INDEX('Hoja de Trabajo para listado'!$DE$153:$DG$274,MATCH($A222,'Hoja de Trabajo para listado'!$DE$153:$DE$1048576,0),MATCH((CUADRO!G$4&amp;$E222),'Hoja de Trabajo para listado'!$DE$151:$DG$151,0)),0)+IFERROR(INDEX('Hoja de Trabajo para listado'!$CD$155:$DC$1048576,MATCH($A222,'Hoja de Trabajo para listado'!$CD$155:$CD$1048576,0),MATCH((CUADRO!G$4&amp;$E222),'Hoja de Trabajo para listado'!$CD$151:$DC$151,0)),0)</f>
        <v>0</v>
      </c>
      <c r="H222" s="243">
        <f ca="1">+IFERROR(INDEX('Hoja de Trabajo para listado'!$A$155:$Z$1048576,MATCH($A222,'Hoja de Trabajo para listado'!$A$155:$A$1048576,0),MATCH((CUADRO!H$4&amp;$E222),'Hoja de Trabajo para listado'!$A$151:$Z$151,0)),0)+IFERROR(INDEX('Hoja de Trabajo para listado'!$AB$155:$BA$1048576,MATCH($A222,'Hoja de Trabajo para listado'!$AB$155:$AB$1048576,0),MATCH((CUADRO!H$4&amp;$E222),'Hoja de Trabajo para listado'!$AB$151:$BA$151,0)),0)+IFERROR(INDEX('Hoja de Trabajo para listado'!$BC$155:$CB$1048576,MATCH($A222,'Hoja de Trabajo para listado'!$BC$155:$BC$1048576,0),MATCH((CUADRO!H$4&amp;$E222),'Hoja de Trabajo para listado'!$BC$151:$CB$151,0)),0)+IFERROR(INDEX('Hoja de Trabajo para listado'!$DE$153:$DG$274,MATCH($A222,'Hoja de Trabajo para listado'!$DE$153:$DE$1048576,0),MATCH((CUADRO!H$4&amp;$E222),'Hoja de Trabajo para listado'!$DE$151:$DG$151,0)),0)+IFERROR(INDEX('Hoja de Trabajo para listado'!$CD$155:$DC$1048576,MATCH($A222,'Hoja de Trabajo para listado'!$CD$155:$CD$1048576,0),MATCH((CUADRO!H$4&amp;$E222),'Hoja de Trabajo para listado'!$CD$151:$DC$151,0)),0)</f>
        <v>0</v>
      </c>
      <c r="I222" s="243">
        <f ca="1">+IFERROR(INDEX('Hoja de Trabajo para listado'!$A$155:$Z$1048576,MATCH($A222,'Hoja de Trabajo para listado'!$A$155:$A$1048576,0),MATCH((CUADRO!I$4&amp;$E222),'Hoja de Trabajo para listado'!$A$151:$Z$151,0)),0)+IFERROR(INDEX('Hoja de Trabajo para listado'!$AB$155:$BA$1048576,MATCH($A222,'Hoja de Trabajo para listado'!$AB$155:$AB$1048576,0),MATCH((CUADRO!I$4&amp;$E222),'Hoja de Trabajo para listado'!$AB$151:$BA$151,0)),0)+IFERROR(INDEX('Hoja de Trabajo para listado'!$BC$155:$CB$1048576,MATCH($A222,'Hoja de Trabajo para listado'!$BC$155:$BC$1048576,0),MATCH((CUADRO!I$4&amp;$E222),'Hoja de Trabajo para listado'!$BC$151:$CB$151,0)),0)+IFERROR(INDEX('Hoja de Trabajo para listado'!$DE$153:$DG$274,MATCH($A222,'Hoja de Trabajo para listado'!$DE$153:$DE$1048576,0),MATCH((CUADRO!I$4&amp;$E222),'Hoja de Trabajo para listado'!$DE$151:$DG$151,0)),0)+IFERROR(INDEX('Hoja de Trabajo para listado'!$CD$155:$DC$1048576,MATCH($A222,'Hoja de Trabajo para listado'!$CD$155:$CD$1048576,0),MATCH((CUADRO!I$4&amp;$E222),'Hoja de Trabajo para listado'!$CD$151:$DC$151,0)),0)</f>
        <v>0</v>
      </c>
      <c r="J222" s="243">
        <f ca="1">+IFERROR(INDEX('Hoja de Trabajo para listado'!$A$155:$Z$1048576,MATCH($A222,'Hoja de Trabajo para listado'!$A$155:$A$1048576,0),MATCH((CUADRO!J$4&amp;$E222),'Hoja de Trabajo para listado'!$A$151:$Z$151,0)),0)+IFERROR(INDEX('Hoja de Trabajo para listado'!$AB$155:$BA$1048576,MATCH($A222,'Hoja de Trabajo para listado'!$AB$155:$AB$1048576,0),MATCH((CUADRO!J$4&amp;$E222),'Hoja de Trabajo para listado'!$AB$151:$BA$151,0)),0)+IFERROR(INDEX('Hoja de Trabajo para listado'!$BC$155:$CB$1048576,MATCH($A222,'Hoja de Trabajo para listado'!$BC$155:$BC$1048576,0),MATCH((CUADRO!J$4&amp;$E222),'Hoja de Trabajo para listado'!$BC$151:$CB$151,0)),0)+IFERROR(INDEX('Hoja de Trabajo para listado'!$DE$153:$DG$274,MATCH($A222,'Hoja de Trabajo para listado'!$DE$153:$DE$1048576,0),MATCH((CUADRO!J$4&amp;$E222),'Hoja de Trabajo para listado'!$DE$151:$DG$151,0)),0)+IFERROR(INDEX('Hoja de Trabajo para listado'!$CD$155:$DC$1048576,MATCH($A222,'Hoja de Trabajo para listado'!$CD$155:$CD$1048576,0),MATCH((CUADRO!J$4&amp;$E222),'Hoja de Trabajo para listado'!$CD$151:$DC$151,0)),0)</f>
        <v>0</v>
      </c>
      <c r="K222" s="243">
        <f ca="1">+IFERROR(INDEX('Hoja de Trabajo para listado'!$A$155:$Z$1048576,MATCH($A222,'Hoja de Trabajo para listado'!$A$155:$A$1048576,0),MATCH((CUADRO!K$4&amp;$E222),'Hoja de Trabajo para listado'!$A$151:$Z$151,0)),0)+IFERROR(INDEX('Hoja de Trabajo para listado'!$AB$155:$BA$1048576,MATCH($A222,'Hoja de Trabajo para listado'!$AB$155:$AB$1048576,0),MATCH((CUADRO!K$4&amp;$E222),'Hoja de Trabajo para listado'!$AB$151:$BA$151,0)),0)+IFERROR(INDEX('Hoja de Trabajo para listado'!$BC$155:$CB$1048576,MATCH($A222,'Hoja de Trabajo para listado'!$BC$155:$BC$1048576,0),MATCH((CUADRO!K$4&amp;$E222),'Hoja de Trabajo para listado'!$BC$151:$CB$151,0)),0)+IFERROR(INDEX('Hoja de Trabajo para listado'!$DE$153:$DG$274,MATCH($A222,'Hoja de Trabajo para listado'!$DE$153:$DE$1048576,0),MATCH((CUADRO!K$4&amp;$E222),'Hoja de Trabajo para listado'!$DE$151:$DG$151,0)),0)+IFERROR(INDEX('Hoja de Trabajo para listado'!$CD$155:$DC$1048576,MATCH($A222,'Hoja de Trabajo para listado'!$CD$155:$CD$1048576,0),MATCH((CUADRO!K$4&amp;$E222),'Hoja de Trabajo para listado'!$CD$151:$DC$151,0)),0)</f>
        <v>0</v>
      </c>
      <c r="L222" s="243">
        <f ca="1">+IFERROR(INDEX('Hoja de Trabajo para listado'!$A$155:$Z$1048576,MATCH($A222,'Hoja de Trabajo para listado'!$A$155:$A$1048576,0),MATCH((CUADRO!L$4&amp;$E222),'Hoja de Trabajo para listado'!$A$151:$Z$151,0)),0)+IFERROR(INDEX('Hoja de Trabajo para listado'!$AB$155:$BA$1048576,MATCH($A222,'Hoja de Trabajo para listado'!$AB$155:$AB$1048576,0),MATCH((CUADRO!L$4&amp;$E222),'Hoja de Trabajo para listado'!$AB$151:$BA$151,0)),0)+IFERROR(INDEX('Hoja de Trabajo para listado'!$BC$155:$CB$1048576,MATCH($A222,'Hoja de Trabajo para listado'!$BC$155:$BC$1048576,0),MATCH((CUADRO!L$4&amp;$E222),'Hoja de Trabajo para listado'!$BC$151:$CB$151,0)),0)+IFERROR(INDEX('Hoja de Trabajo para listado'!$DE$153:$DG$274,MATCH($A222,'Hoja de Trabajo para listado'!$DE$153:$DE$1048576,0),MATCH((CUADRO!L$4&amp;$E222),'Hoja de Trabajo para listado'!$DE$151:$DG$151,0)),0)+IFERROR(INDEX('Hoja de Trabajo para listado'!$CD$155:$DC$1048576,MATCH($A222,'Hoja de Trabajo para listado'!$CD$155:$CD$1048576,0),MATCH((CUADRO!L$4&amp;$E222),'Hoja de Trabajo para listado'!$CD$151:$DC$151,0)),0)</f>
        <v>0</v>
      </c>
      <c r="M222" s="243">
        <f ca="1">+IFERROR(INDEX('Hoja de Trabajo para listado'!$A$155:$Z$1048576,MATCH($A222,'Hoja de Trabajo para listado'!$A$155:$A$1048576,0),MATCH((CUADRO!M$4&amp;$E222),'Hoja de Trabajo para listado'!$A$151:$Z$151,0)),0)+IFERROR(INDEX('Hoja de Trabajo para listado'!$AB$155:$BA$1048576,MATCH($A222,'Hoja de Trabajo para listado'!$AB$155:$AB$1048576,0),MATCH((CUADRO!M$4&amp;$E222),'Hoja de Trabajo para listado'!$AB$151:$BA$151,0)),0)+IFERROR(INDEX('Hoja de Trabajo para listado'!$BC$155:$CB$1048576,MATCH($A222,'Hoja de Trabajo para listado'!$BC$155:$BC$1048576,0),MATCH((CUADRO!M$4&amp;$E222),'Hoja de Trabajo para listado'!$BC$151:$CB$151,0)),0)+IFERROR(INDEX('Hoja de Trabajo para listado'!$DE$153:$DG$274,MATCH($A222,'Hoja de Trabajo para listado'!$DE$153:$DE$1048576,0),MATCH((CUADRO!M$4&amp;$E222),'Hoja de Trabajo para listado'!$DE$151:$DG$151,0)),0)+IFERROR(INDEX('Hoja de Trabajo para listado'!$CD$155:$DC$1048576,MATCH($A222,'Hoja de Trabajo para listado'!$CD$155:$CD$1048576,0),MATCH((CUADRO!M$4&amp;$E222),'Hoja de Trabajo para listado'!$CD$151:$DC$151,0)),0)</f>
        <v>0</v>
      </c>
      <c r="N222" s="243">
        <f ca="1">+IFERROR(INDEX('Hoja de Trabajo para listado'!$A$155:$Z$1048576,MATCH($A222,'Hoja de Trabajo para listado'!$A$155:$A$1048576,0),MATCH((CUADRO!N$4&amp;$E222),'Hoja de Trabajo para listado'!$A$151:$Z$151,0)),0)+IFERROR(INDEX('Hoja de Trabajo para listado'!$AB$155:$BA$1048576,MATCH($A222,'Hoja de Trabajo para listado'!$AB$155:$AB$1048576,0),MATCH((CUADRO!N$4&amp;$E222),'Hoja de Trabajo para listado'!$AB$151:$BA$151,0)),0)+IFERROR(INDEX('Hoja de Trabajo para listado'!$BC$155:$CB$1048576,MATCH($A222,'Hoja de Trabajo para listado'!$BC$155:$BC$1048576,0),MATCH((CUADRO!N$4&amp;$E222),'Hoja de Trabajo para listado'!$BC$151:$CB$151,0)),0)+IFERROR(INDEX('Hoja de Trabajo para listado'!$DE$153:$DG$274,MATCH($A222,'Hoja de Trabajo para listado'!$DE$153:$DE$1048576,0),MATCH((CUADRO!N$4&amp;$E222),'Hoja de Trabajo para listado'!$DE$151:$DG$151,0)),0)+IFERROR(INDEX('Hoja de Trabajo para listado'!$CD$155:$DC$1048576,MATCH($A222,'Hoja de Trabajo para listado'!$CD$155:$CD$1048576,0),MATCH((CUADRO!N$4&amp;$E222),'Hoja de Trabajo para listado'!$CD$151:$DC$151,0)),0)</f>
        <v>0</v>
      </c>
      <c r="O222" s="243">
        <f ca="1">+IFERROR(INDEX('Hoja de Trabajo para listado'!$A$155:$Z$1048576,MATCH($A222,'Hoja de Trabajo para listado'!$A$155:$A$1048576,0),MATCH((CUADRO!O$4&amp;$E222),'Hoja de Trabajo para listado'!$A$151:$Z$151,0)),0)+IFERROR(INDEX('Hoja de Trabajo para listado'!$AB$155:$BA$1048576,MATCH($A222,'Hoja de Trabajo para listado'!$AB$155:$AB$1048576,0),MATCH((CUADRO!O$4&amp;$E222),'Hoja de Trabajo para listado'!$AB$151:$BA$151,0)),0)+IFERROR(INDEX('Hoja de Trabajo para listado'!$BC$155:$CB$1048576,MATCH($A222,'Hoja de Trabajo para listado'!$BC$155:$BC$1048576,0),MATCH((CUADRO!O$4&amp;$E222),'Hoja de Trabajo para listado'!$BC$151:$CB$151,0)),0)+IFERROR(INDEX('Hoja de Trabajo para listado'!$DE$153:$DG$274,MATCH($A222,'Hoja de Trabajo para listado'!$DE$153:$DE$1048576,0),MATCH((CUADRO!O$4&amp;$E222),'Hoja de Trabajo para listado'!$DE$151:$DG$151,0)),0)+IFERROR(INDEX('Hoja de Trabajo para listado'!$CD$155:$DC$1048576,MATCH($A222,'Hoja de Trabajo para listado'!$CD$155:$CD$1048576,0),MATCH((CUADRO!O$4&amp;$E222),'Hoja de Trabajo para listado'!$CD$151:$DC$151,0)),0)</f>
        <v>0</v>
      </c>
      <c r="P222" s="243">
        <f ca="1">+IFERROR(INDEX('Hoja de Trabajo para listado'!$A$155:$Z$1048576,MATCH($A222,'Hoja de Trabajo para listado'!$A$155:$A$1048576,0),MATCH((CUADRO!P$4&amp;$E222),'Hoja de Trabajo para listado'!$A$151:$Z$151,0)),0)+IFERROR(INDEX('Hoja de Trabajo para listado'!$AB$155:$BA$1048576,MATCH($A222,'Hoja de Trabajo para listado'!$AB$155:$AB$1048576,0),MATCH((CUADRO!P$4&amp;$E222),'Hoja de Trabajo para listado'!$AB$151:$BA$151,0)),0)+IFERROR(INDEX('Hoja de Trabajo para listado'!$BC$155:$CB$1048576,MATCH($A222,'Hoja de Trabajo para listado'!$BC$155:$BC$1048576,0),MATCH((CUADRO!P$4&amp;$E222),'Hoja de Trabajo para listado'!$BC$151:$CB$151,0)),0)+IFERROR(INDEX('Hoja de Trabajo para listado'!$DE$153:$DG$274,MATCH($A222,'Hoja de Trabajo para listado'!$DE$153:$DE$1048576,0),MATCH((CUADRO!P$4&amp;$E222),'Hoja de Trabajo para listado'!$DE$151:$DG$151,0)),0)+IFERROR(INDEX('Hoja de Trabajo para listado'!$CD$155:$DC$1048576,MATCH($A222,'Hoja de Trabajo para listado'!$CD$155:$CD$1048576,0),MATCH((CUADRO!P$4&amp;$E222),'Hoja de Trabajo para listado'!$CD$151:$DC$151,0)),0)</f>
        <v>0</v>
      </c>
      <c r="Q222" s="243">
        <f ca="1">+IFERROR(INDEX('Hoja de Trabajo para listado'!$A$155:$Z$1048576,MATCH($A222,'Hoja de Trabajo para listado'!$A$155:$A$1048576,0),MATCH((CUADRO!Q$4&amp;$E222),'Hoja de Trabajo para listado'!$A$151:$Z$151,0)),0)+IFERROR(INDEX('Hoja de Trabajo para listado'!$AB$155:$BA$1048576,MATCH($A222,'Hoja de Trabajo para listado'!$AB$155:$AB$1048576,0),MATCH((CUADRO!Q$4&amp;$E222),'Hoja de Trabajo para listado'!$AB$151:$BA$151,0)),0)+IFERROR(INDEX('Hoja de Trabajo para listado'!$BC$155:$CB$1048576,MATCH($A222,'Hoja de Trabajo para listado'!$BC$155:$BC$1048576,0),MATCH((CUADRO!Q$4&amp;$E222),'Hoja de Trabajo para listado'!$BC$151:$CB$151,0)),0)+IFERROR(INDEX('Hoja de Trabajo para listado'!$DE$153:$DG$274,MATCH($A222,'Hoja de Trabajo para listado'!$DE$153:$DE$1048576,0),MATCH((CUADRO!Q$4&amp;$E222),'Hoja de Trabajo para listado'!$DE$151:$DG$151,0)),0)+IFERROR(INDEX('Hoja de Trabajo para listado'!$CD$155:$DC$1048576,MATCH($A222,'Hoja de Trabajo para listado'!$CD$155:$CD$1048576,0),MATCH((CUADRO!Q$4&amp;$E222),'Hoja de Trabajo para listado'!$CD$151:$DC$151,0)),0)</f>
        <v>0</v>
      </c>
      <c r="R222" s="243">
        <f t="shared" ca="1" si="9"/>
        <v>0</v>
      </c>
      <c r="S222" s="243">
        <f ca="1">+R221+R222</f>
        <v>0</v>
      </c>
      <c r="T222" s="243">
        <f ca="1">+S222</f>
        <v>0</v>
      </c>
      <c r="U222" s="242">
        <f t="shared" si="10"/>
        <v>2</v>
      </c>
      <c r="V222" s="327" t="str">
        <f>+VLOOKUP(A222,bd_lista!$A$3:$E$592,5,FALSE)</f>
        <v>Instituciones Descentralizadas</v>
      </c>
      <c r="W222" s="398"/>
      <c r="X222" s="240">
        <f>+VLOOKUP(A222,[4]Sheet1!$A$13:$D$744,4,FALSE)</f>
        <v>86</v>
      </c>
      <c r="Y222" s="240" t="str">
        <f>+VLOOKUP(X222,bd_lista!$A$3:$C$592,3,FALSE)</f>
        <v>Ministerio de Medio Ambiente y Agua</v>
      </c>
      <c r="Z222" s="288"/>
      <c r="AA222" s="317"/>
    </row>
    <row r="223" spans="1:27" ht="15" customHeight="1">
      <c r="A223" s="249">
        <v>302</v>
      </c>
      <c r="B223" s="393">
        <f>+A223</f>
        <v>302</v>
      </c>
      <c r="C223" s="245" t="str">
        <f>+VLOOKUP(A223,bd_lista!$A$3:$C$592,3,FALSE)</f>
        <v>Servicio Departamental de Riego - Potosí</v>
      </c>
      <c r="D223" s="395" t="str">
        <f>+C223</f>
        <v>Servicio Departamental de Riego - Potosí</v>
      </c>
      <c r="E223" s="245" t="s">
        <v>1303</v>
      </c>
      <c r="F223" s="241">
        <f ca="1">+IFERROR(INDEX('Hoja de Trabajo para listado'!$A$155:$Z$1048576,MATCH($A223,'Hoja de Trabajo para listado'!$A$155:$A$1048576,0),MATCH((CUADRO!F$4&amp;$E223),'Hoja de Trabajo para listado'!$A$151:$Z$151,0)),0)+IFERROR(INDEX('Hoja de Trabajo para listado'!$AB$155:$BA$1048576,MATCH($A223,'Hoja de Trabajo para listado'!$AB$155:$AB$1048576,0),MATCH((CUADRO!F$4&amp;$E223),'Hoja de Trabajo para listado'!$AB$151:$BA$151,0)),0)+IFERROR(INDEX('Hoja de Trabajo para listado'!$BC$155:$CB$1048576,MATCH($A223,'Hoja de Trabajo para listado'!$BC$155:$BC$1048576,0),MATCH((CUADRO!F$4&amp;$E223),'Hoja de Trabajo para listado'!$BC$151:$CB$151,0)),0)+IFERROR(INDEX('Hoja de Trabajo para listado'!$DE$153:$DG$274,MATCH($A223,'Hoja de Trabajo para listado'!$DE$153:$DE$1048576,0),MATCH((CUADRO!F$4&amp;$E223),'Hoja de Trabajo para listado'!$DE$151:$DG$151,0)),0)+IFERROR(INDEX('Hoja de Trabajo para listado'!$CD$155:$DC$1048576,MATCH($A223,'Hoja de Trabajo para listado'!$CD$155:$CD$1048576,0),MATCH((CUADRO!F$4&amp;$E223),'Hoja de Trabajo para listado'!$CD$151:$DC$151,0)),0)</f>
        <v>0</v>
      </c>
      <c r="G223" s="241">
        <f ca="1">+IFERROR(INDEX('Hoja de Trabajo para listado'!$A$155:$Z$1048576,MATCH($A223,'Hoja de Trabajo para listado'!$A$155:$A$1048576,0),MATCH((CUADRO!G$4&amp;$E223),'Hoja de Trabajo para listado'!$A$151:$Z$151,0)),0)+IFERROR(INDEX('Hoja de Trabajo para listado'!$AB$155:$BA$1048576,MATCH($A223,'Hoja de Trabajo para listado'!$AB$155:$AB$1048576,0),MATCH((CUADRO!G$4&amp;$E223),'Hoja de Trabajo para listado'!$AB$151:$BA$151,0)),0)+IFERROR(INDEX('Hoja de Trabajo para listado'!$BC$155:$CB$1048576,MATCH($A223,'Hoja de Trabajo para listado'!$BC$155:$BC$1048576,0),MATCH((CUADRO!G$4&amp;$E223),'Hoja de Trabajo para listado'!$BC$151:$CB$151,0)),0)+IFERROR(INDEX('Hoja de Trabajo para listado'!$DE$153:$DG$274,MATCH($A223,'Hoja de Trabajo para listado'!$DE$153:$DE$1048576,0),MATCH((CUADRO!G$4&amp;$E223),'Hoja de Trabajo para listado'!$DE$151:$DG$151,0)),0)+IFERROR(INDEX('Hoja de Trabajo para listado'!$CD$155:$DC$1048576,MATCH($A223,'Hoja de Trabajo para listado'!$CD$155:$CD$1048576,0),MATCH((CUADRO!G$4&amp;$E223),'Hoja de Trabajo para listado'!$CD$151:$DC$151,0)),0)</f>
        <v>0</v>
      </c>
      <c r="H223" s="241">
        <f ca="1">+IFERROR(INDEX('Hoja de Trabajo para listado'!$A$155:$Z$1048576,MATCH($A223,'Hoja de Trabajo para listado'!$A$155:$A$1048576,0),MATCH((CUADRO!H$4&amp;$E223),'Hoja de Trabajo para listado'!$A$151:$Z$151,0)),0)+IFERROR(INDEX('Hoja de Trabajo para listado'!$AB$155:$BA$1048576,MATCH($A223,'Hoja de Trabajo para listado'!$AB$155:$AB$1048576,0),MATCH((CUADRO!H$4&amp;$E223),'Hoja de Trabajo para listado'!$AB$151:$BA$151,0)),0)+IFERROR(INDEX('Hoja de Trabajo para listado'!$BC$155:$CB$1048576,MATCH($A223,'Hoja de Trabajo para listado'!$BC$155:$BC$1048576,0),MATCH((CUADRO!H$4&amp;$E223),'Hoja de Trabajo para listado'!$BC$151:$CB$151,0)),0)+IFERROR(INDEX('Hoja de Trabajo para listado'!$DE$153:$DG$274,MATCH($A223,'Hoja de Trabajo para listado'!$DE$153:$DE$1048576,0),MATCH((CUADRO!H$4&amp;$E223),'Hoja de Trabajo para listado'!$DE$151:$DG$151,0)),0)+IFERROR(INDEX('Hoja de Trabajo para listado'!$CD$155:$DC$1048576,MATCH($A223,'Hoja de Trabajo para listado'!$CD$155:$CD$1048576,0),MATCH((CUADRO!H$4&amp;$E223),'Hoja de Trabajo para listado'!$CD$151:$DC$151,0)),0)</f>
        <v>0</v>
      </c>
      <c r="I223" s="241">
        <f ca="1">+IFERROR(INDEX('Hoja de Trabajo para listado'!$A$155:$Z$1048576,MATCH($A223,'Hoja de Trabajo para listado'!$A$155:$A$1048576,0),MATCH((CUADRO!I$4&amp;$E223),'Hoja de Trabajo para listado'!$A$151:$Z$151,0)),0)+IFERROR(INDEX('Hoja de Trabajo para listado'!$AB$155:$BA$1048576,MATCH($A223,'Hoja de Trabajo para listado'!$AB$155:$AB$1048576,0),MATCH((CUADRO!I$4&amp;$E223),'Hoja de Trabajo para listado'!$AB$151:$BA$151,0)),0)+IFERROR(INDEX('Hoja de Trabajo para listado'!$BC$155:$CB$1048576,MATCH($A223,'Hoja de Trabajo para listado'!$BC$155:$BC$1048576,0),MATCH((CUADRO!I$4&amp;$E223),'Hoja de Trabajo para listado'!$BC$151:$CB$151,0)),0)+IFERROR(INDEX('Hoja de Trabajo para listado'!$DE$153:$DG$274,MATCH($A223,'Hoja de Trabajo para listado'!$DE$153:$DE$1048576,0),MATCH((CUADRO!I$4&amp;$E223),'Hoja de Trabajo para listado'!$DE$151:$DG$151,0)),0)+IFERROR(INDEX('Hoja de Trabajo para listado'!$CD$155:$DC$1048576,MATCH($A223,'Hoja de Trabajo para listado'!$CD$155:$CD$1048576,0),MATCH((CUADRO!I$4&amp;$E223),'Hoja de Trabajo para listado'!$CD$151:$DC$151,0)),0)</f>
        <v>0</v>
      </c>
      <c r="J223" s="241">
        <f ca="1">+IFERROR(INDEX('Hoja de Trabajo para listado'!$A$155:$Z$1048576,MATCH($A223,'Hoja de Trabajo para listado'!$A$155:$A$1048576,0),MATCH((CUADRO!J$4&amp;$E223),'Hoja de Trabajo para listado'!$A$151:$Z$151,0)),0)+IFERROR(INDEX('Hoja de Trabajo para listado'!$AB$155:$BA$1048576,MATCH($A223,'Hoja de Trabajo para listado'!$AB$155:$AB$1048576,0),MATCH((CUADRO!J$4&amp;$E223),'Hoja de Trabajo para listado'!$AB$151:$BA$151,0)),0)+IFERROR(INDEX('Hoja de Trabajo para listado'!$BC$155:$CB$1048576,MATCH($A223,'Hoja de Trabajo para listado'!$BC$155:$BC$1048576,0),MATCH((CUADRO!J$4&amp;$E223),'Hoja de Trabajo para listado'!$BC$151:$CB$151,0)),0)+IFERROR(INDEX('Hoja de Trabajo para listado'!$DE$153:$DG$274,MATCH($A223,'Hoja de Trabajo para listado'!$DE$153:$DE$1048576,0),MATCH((CUADRO!J$4&amp;$E223),'Hoja de Trabajo para listado'!$DE$151:$DG$151,0)),0)+IFERROR(INDEX('Hoja de Trabajo para listado'!$CD$155:$DC$1048576,MATCH($A223,'Hoja de Trabajo para listado'!$CD$155:$CD$1048576,0),MATCH((CUADRO!J$4&amp;$E223),'Hoja de Trabajo para listado'!$CD$151:$DC$151,0)),0)</f>
        <v>0</v>
      </c>
      <c r="K223" s="241">
        <f ca="1">+IFERROR(INDEX('Hoja de Trabajo para listado'!$A$155:$Z$1048576,MATCH($A223,'Hoja de Trabajo para listado'!$A$155:$A$1048576,0),MATCH((CUADRO!K$4&amp;$E223),'Hoja de Trabajo para listado'!$A$151:$Z$151,0)),0)+IFERROR(INDEX('Hoja de Trabajo para listado'!$AB$155:$BA$1048576,MATCH($A223,'Hoja de Trabajo para listado'!$AB$155:$AB$1048576,0),MATCH((CUADRO!K$4&amp;$E223),'Hoja de Trabajo para listado'!$AB$151:$BA$151,0)),0)+IFERROR(INDEX('Hoja de Trabajo para listado'!$BC$155:$CB$1048576,MATCH($A223,'Hoja de Trabajo para listado'!$BC$155:$BC$1048576,0),MATCH((CUADRO!K$4&amp;$E223),'Hoja de Trabajo para listado'!$BC$151:$CB$151,0)),0)+IFERROR(INDEX('Hoja de Trabajo para listado'!$DE$153:$DG$274,MATCH($A223,'Hoja de Trabajo para listado'!$DE$153:$DE$1048576,0),MATCH((CUADRO!K$4&amp;$E223),'Hoja de Trabajo para listado'!$DE$151:$DG$151,0)),0)+IFERROR(INDEX('Hoja de Trabajo para listado'!$CD$155:$DC$1048576,MATCH($A223,'Hoja de Trabajo para listado'!$CD$155:$CD$1048576,0),MATCH((CUADRO!K$4&amp;$E223),'Hoja de Trabajo para listado'!$CD$151:$DC$151,0)),0)</f>
        <v>0</v>
      </c>
      <c r="L223" s="241">
        <f ca="1">+IFERROR(INDEX('Hoja de Trabajo para listado'!$A$155:$Z$1048576,MATCH($A223,'Hoja de Trabajo para listado'!$A$155:$A$1048576,0),MATCH((CUADRO!L$4&amp;$E223),'Hoja de Trabajo para listado'!$A$151:$Z$151,0)),0)+IFERROR(INDEX('Hoja de Trabajo para listado'!$AB$155:$BA$1048576,MATCH($A223,'Hoja de Trabajo para listado'!$AB$155:$AB$1048576,0),MATCH((CUADRO!L$4&amp;$E223),'Hoja de Trabajo para listado'!$AB$151:$BA$151,0)),0)+IFERROR(INDEX('Hoja de Trabajo para listado'!$BC$155:$CB$1048576,MATCH($A223,'Hoja de Trabajo para listado'!$BC$155:$BC$1048576,0),MATCH((CUADRO!L$4&amp;$E223),'Hoja de Trabajo para listado'!$BC$151:$CB$151,0)),0)+IFERROR(INDEX('Hoja de Trabajo para listado'!$DE$153:$DG$274,MATCH($A223,'Hoja de Trabajo para listado'!$DE$153:$DE$1048576,0),MATCH((CUADRO!L$4&amp;$E223),'Hoja de Trabajo para listado'!$DE$151:$DG$151,0)),0)+IFERROR(INDEX('Hoja de Trabajo para listado'!$CD$155:$DC$1048576,MATCH($A223,'Hoja de Trabajo para listado'!$CD$155:$CD$1048576,0),MATCH((CUADRO!L$4&amp;$E223),'Hoja de Trabajo para listado'!$CD$151:$DC$151,0)),0)</f>
        <v>0</v>
      </c>
      <c r="M223" s="241">
        <f ca="1">+IFERROR(INDEX('Hoja de Trabajo para listado'!$A$155:$Z$1048576,MATCH($A223,'Hoja de Trabajo para listado'!$A$155:$A$1048576,0),MATCH((CUADRO!M$4&amp;$E223),'Hoja de Trabajo para listado'!$A$151:$Z$151,0)),0)+IFERROR(INDEX('Hoja de Trabajo para listado'!$AB$155:$BA$1048576,MATCH($A223,'Hoja de Trabajo para listado'!$AB$155:$AB$1048576,0),MATCH((CUADRO!M$4&amp;$E223),'Hoja de Trabajo para listado'!$AB$151:$BA$151,0)),0)+IFERROR(INDEX('Hoja de Trabajo para listado'!$BC$155:$CB$1048576,MATCH($A223,'Hoja de Trabajo para listado'!$BC$155:$BC$1048576,0),MATCH((CUADRO!M$4&amp;$E223),'Hoja de Trabajo para listado'!$BC$151:$CB$151,0)),0)+IFERROR(INDEX('Hoja de Trabajo para listado'!$DE$153:$DG$274,MATCH($A223,'Hoja de Trabajo para listado'!$DE$153:$DE$1048576,0),MATCH((CUADRO!M$4&amp;$E223),'Hoja de Trabajo para listado'!$DE$151:$DG$151,0)),0)+IFERROR(INDEX('Hoja de Trabajo para listado'!$CD$155:$DC$1048576,MATCH($A223,'Hoja de Trabajo para listado'!$CD$155:$CD$1048576,0),MATCH((CUADRO!M$4&amp;$E223),'Hoja de Trabajo para listado'!$CD$151:$DC$151,0)),0)</f>
        <v>0</v>
      </c>
      <c r="N223" s="241">
        <f ca="1">+IFERROR(INDEX('Hoja de Trabajo para listado'!$A$155:$Z$1048576,MATCH($A223,'Hoja de Trabajo para listado'!$A$155:$A$1048576,0),MATCH((CUADRO!N$4&amp;$E223),'Hoja de Trabajo para listado'!$A$151:$Z$151,0)),0)+IFERROR(INDEX('Hoja de Trabajo para listado'!$AB$155:$BA$1048576,MATCH($A223,'Hoja de Trabajo para listado'!$AB$155:$AB$1048576,0),MATCH((CUADRO!N$4&amp;$E223),'Hoja de Trabajo para listado'!$AB$151:$BA$151,0)),0)+IFERROR(INDEX('Hoja de Trabajo para listado'!$BC$155:$CB$1048576,MATCH($A223,'Hoja de Trabajo para listado'!$BC$155:$BC$1048576,0),MATCH((CUADRO!N$4&amp;$E223),'Hoja de Trabajo para listado'!$BC$151:$CB$151,0)),0)+IFERROR(INDEX('Hoja de Trabajo para listado'!$DE$153:$DG$274,MATCH($A223,'Hoja de Trabajo para listado'!$DE$153:$DE$1048576,0),MATCH((CUADRO!N$4&amp;$E223),'Hoja de Trabajo para listado'!$DE$151:$DG$151,0)),0)+IFERROR(INDEX('Hoja de Trabajo para listado'!$CD$155:$DC$1048576,MATCH($A223,'Hoja de Trabajo para listado'!$CD$155:$CD$1048576,0),MATCH((CUADRO!N$4&amp;$E223),'Hoja de Trabajo para listado'!$CD$151:$DC$151,0)),0)</f>
        <v>0</v>
      </c>
      <c r="O223" s="241">
        <f ca="1">+IFERROR(INDEX('Hoja de Trabajo para listado'!$A$155:$Z$1048576,MATCH($A223,'Hoja de Trabajo para listado'!$A$155:$A$1048576,0),MATCH((CUADRO!O$4&amp;$E223),'Hoja de Trabajo para listado'!$A$151:$Z$151,0)),0)+IFERROR(INDEX('Hoja de Trabajo para listado'!$AB$155:$BA$1048576,MATCH($A223,'Hoja de Trabajo para listado'!$AB$155:$AB$1048576,0),MATCH((CUADRO!O$4&amp;$E223),'Hoja de Trabajo para listado'!$AB$151:$BA$151,0)),0)+IFERROR(INDEX('Hoja de Trabajo para listado'!$BC$155:$CB$1048576,MATCH($A223,'Hoja de Trabajo para listado'!$BC$155:$BC$1048576,0),MATCH((CUADRO!O$4&amp;$E223),'Hoja de Trabajo para listado'!$BC$151:$CB$151,0)),0)+IFERROR(INDEX('Hoja de Trabajo para listado'!$DE$153:$DG$274,MATCH($A223,'Hoja de Trabajo para listado'!$DE$153:$DE$1048576,0),MATCH((CUADRO!O$4&amp;$E223),'Hoja de Trabajo para listado'!$DE$151:$DG$151,0)),0)+IFERROR(INDEX('Hoja de Trabajo para listado'!$CD$155:$DC$1048576,MATCH($A223,'Hoja de Trabajo para listado'!$CD$155:$CD$1048576,0),MATCH((CUADRO!O$4&amp;$E223),'Hoja de Trabajo para listado'!$CD$151:$DC$151,0)),0)</f>
        <v>0</v>
      </c>
      <c r="P223" s="241">
        <f ca="1">+IFERROR(INDEX('Hoja de Trabajo para listado'!$A$155:$Z$1048576,MATCH($A223,'Hoja de Trabajo para listado'!$A$155:$A$1048576,0),MATCH((CUADRO!P$4&amp;$E223),'Hoja de Trabajo para listado'!$A$151:$Z$151,0)),0)+IFERROR(INDEX('Hoja de Trabajo para listado'!$AB$155:$BA$1048576,MATCH($A223,'Hoja de Trabajo para listado'!$AB$155:$AB$1048576,0),MATCH((CUADRO!P$4&amp;$E223),'Hoja de Trabajo para listado'!$AB$151:$BA$151,0)),0)+IFERROR(INDEX('Hoja de Trabajo para listado'!$BC$155:$CB$1048576,MATCH($A223,'Hoja de Trabajo para listado'!$BC$155:$BC$1048576,0),MATCH((CUADRO!P$4&amp;$E223),'Hoja de Trabajo para listado'!$BC$151:$CB$151,0)),0)+IFERROR(INDEX('Hoja de Trabajo para listado'!$DE$153:$DG$274,MATCH($A223,'Hoja de Trabajo para listado'!$DE$153:$DE$1048576,0),MATCH((CUADRO!P$4&amp;$E223),'Hoja de Trabajo para listado'!$DE$151:$DG$151,0)),0)+IFERROR(INDEX('Hoja de Trabajo para listado'!$CD$155:$DC$1048576,MATCH($A223,'Hoja de Trabajo para listado'!$CD$155:$CD$1048576,0),MATCH((CUADRO!P$4&amp;$E223),'Hoja de Trabajo para listado'!$CD$151:$DC$151,0)),0)</f>
        <v>0</v>
      </c>
      <c r="Q223" s="241">
        <f ca="1">+IFERROR(INDEX('Hoja de Trabajo para listado'!$A$155:$Z$1048576,MATCH($A223,'Hoja de Trabajo para listado'!$A$155:$A$1048576,0),MATCH((CUADRO!Q$4&amp;$E223),'Hoja de Trabajo para listado'!$A$151:$Z$151,0)),0)+IFERROR(INDEX('Hoja de Trabajo para listado'!$AB$155:$BA$1048576,MATCH($A223,'Hoja de Trabajo para listado'!$AB$155:$AB$1048576,0),MATCH((CUADRO!Q$4&amp;$E223),'Hoja de Trabajo para listado'!$AB$151:$BA$151,0)),0)+IFERROR(INDEX('Hoja de Trabajo para listado'!$BC$155:$CB$1048576,MATCH($A223,'Hoja de Trabajo para listado'!$BC$155:$BC$1048576,0),MATCH((CUADRO!Q$4&amp;$E223),'Hoja de Trabajo para listado'!$BC$151:$CB$151,0)),0)+IFERROR(INDEX('Hoja de Trabajo para listado'!$DE$153:$DG$274,MATCH($A223,'Hoja de Trabajo para listado'!$DE$153:$DE$1048576,0),MATCH((CUADRO!Q$4&amp;$E223),'Hoja de Trabajo para listado'!$DE$151:$DG$151,0)),0)+IFERROR(INDEX('Hoja de Trabajo para listado'!$CD$155:$DC$1048576,MATCH($A223,'Hoja de Trabajo para listado'!$CD$155:$CD$1048576,0),MATCH((CUADRO!Q$4&amp;$E223),'Hoja de Trabajo para listado'!$CD$151:$DC$151,0)),0)</f>
        <v>0</v>
      </c>
      <c r="R223" s="241">
        <f t="shared" ca="1" si="9"/>
        <v>0</v>
      </c>
      <c r="S223" s="241"/>
      <c r="T223" s="241">
        <f ca="1">+T224</f>
        <v>1100000</v>
      </c>
      <c r="U223" s="240">
        <f t="shared" si="10"/>
        <v>1</v>
      </c>
      <c r="V223" s="327" t="str">
        <f>+VLOOKUP(A223,bd_lista!$A$3:$E$592,5,FALSE)</f>
        <v>Instituciones Descentralizadas</v>
      </c>
      <c r="W223" s="397" t="str">
        <f>+V223</f>
        <v>Instituciones Descentralizadas</v>
      </c>
      <c r="X223" s="240">
        <f>+VLOOKUP(A223,[4]Sheet1!$A$13:$D$744,4,FALSE)</f>
        <v>86</v>
      </c>
      <c r="Y223" s="240" t="str">
        <f>+VLOOKUP(X223,bd_lista!$A$3:$C$592,3,FALSE)</f>
        <v>Ministerio de Medio Ambiente y Agua</v>
      </c>
      <c r="Z223" s="290">
        <f>+X223</f>
        <v>86</v>
      </c>
      <c r="AA223" s="291" t="str">
        <f>+Y223</f>
        <v>Ministerio de Medio Ambiente y Agua</v>
      </c>
    </row>
    <row r="224" spans="1:27" ht="15" customHeight="1">
      <c r="A224" s="32">
        <v>302</v>
      </c>
      <c r="B224" s="394"/>
      <c r="C224" s="327" t="str">
        <f>+VLOOKUP(A224,bd_lista!$A$3:$C$592,3,FALSE)</f>
        <v>Servicio Departamental de Riego - Potosí</v>
      </c>
      <c r="D224" s="396"/>
      <c r="E224" s="327" t="s">
        <v>1304</v>
      </c>
      <c r="F224" s="243">
        <f ca="1">+IFERROR(INDEX('Hoja de Trabajo para listado'!$A$155:$Z$1048576,MATCH($A224,'Hoja de Trabajo para listado'!$A$155:$A$1048576,0),MATCH((CUADRO!F$4&amp;$E224),'Hoja de Trabajo para listado'!$A$151:$Z$151,0)),0)+IFERROR(INDEX('Hoja de Trabajo para listado'!$AB$155:$BA$1048576,MATCH($A224,'Hoja de Trabajo para listado'!$AB$155:$AB$1048576,0),MATCH((CUADRO!F$4&amp;$E224),'Hoja de Trabajo para listado'!$AB$151:$BA$151,0)),0)+IFERROR(INDEX('Hoja de Trabajo para listado'!$BC$155:$CB$1048576,MATCH($A224,'Hoja de Trabajo para listado'!$BC$155:$BC$1048576,0),MATCH((CUADRO!F$4&amp;$E224),'Hoja de Trabajo para listado'!$BC$151:$CB$151,0)),0)+IFERROR(INDEX('Hoja de Trabajo para listado'!$DE$153:$DG$274,MATCH($A224,'Hoja de Trabajo para listado'!$DE$153:$DE$1048576,0),MATCH((CUADRO!F$4&amp;$E224),'Hoja de Trabajo para listado'!$DE$151:$DG$151,0)),0)+IFERROR(INDEX('Hoja de Trabajo para listado'!$CD$155:$DC$1048576,MATCH($A224,'Hoja de Trabajo para listado'!$CD$155:$CD$1048576,0),MATCH((CUADRO!F$4&amp;$E224),'Hoja de Trabajo para listado'!$CD$151:$DC$151,0)),0)</f>
        <v>0</v>
      </c>
      <c r="G224" s="243">
        <f ca="1">+IFERROR(INDEX('Hoja de Trabajo para listado'!$A$155:$Z$1048576,MATCH($A224,'Hoja de Trabajo para listado'!$A$155:$A$1048576,0),MATCH((CUADRO!G$4&amp;$E224),'Hoja de Trabajo para listado'!$A$151:$Z$151,0)),0)+IFERROR(INDEX('Hoja de Trabajo para listado'!$AB$155:$BA$1048576,MATCH($A224,'Hoja de Trabajo para listado'!$AB$155:$AB$1048576,0),MATCH((CUADRO!G$4&amp;$E224),'Hoja de Trabajo para listado'!$AB$151:$BA$151,0)),0)+IFERROR(INDEX('Hoja de Trabajo para listado'!$BC$155:$CB$1048576,MATCH($A224,'Hoja de Trabajo para listado'!$BC$155:$BC$1048576,0),MATCH((CUADRO!G$4&amp;$E224),'Hoja de Trabajo para listado'!$BC$151:$CB$151,0)),0)+IFERROR(INDEX('Hoja de Trabajo para listado'!$DE$153:$DG$274,MATCH($A224,'Hoja de Trabajo para listado'!$DE$153:$DE$1048576,0),MATCH((CUADRO!G$4&amp;$E224),'Hoja de Trabajo para listado'!$DE$151:$DG$151,0)),0)+IFERROR(INDEX('Hoja de Trabajo para listado'!$CD$155:$DC$1048576,MATCH($A224,'Hoja de Trabajo para listado'!$CD$155:$CD$1048576,0),MATCH((CUADRO!G$4&amp;$E224),'Hoja de Trabajo para listado'!$CD$151:$DC$151,0)),0)</f>
        <v>0</v>
      </c>
      <c r="H224" s="243">
        <f ca="1">+IFERROR(INDEX('Hoja de Trabajo para listado'!$A$155:$Z$1048576,MATCH($A224,'Hoja de Trabajo para listado'!$A$155:$A$1048576,0),MATCH((CUADRO!H$4&amp;$E224),'Hoja de Trabajo para listado'!$A$151:$Z$151,0)),0)+IFERROR(INDEX('Hoja de Trabajo para listado'!$AB$155:$BA$1048576,MATCH($A224,'Hoja de Trabajo para listado'!$AB$155:$AB$1048576,0),MATCH((CUADRO!H$4&amp;$E224),'Hoja de Trabajo para listado'!$AB$151:$BA$151,0)),0)+IFERROR(INDEX('Hoja de Trabajo para listado'!$BC$155:$CB$1048576,MATCH($A224,'Hoja de Trabajo para listado'!$BC$155:$BC$1048576,0),MATCH((CUADRO!H$4&amp;$E224),'Hoja de Trabajo para listado'!$BC$151:$CB$151,0)),0)+IFERROR(INDEX('Hoja de Trabajo para listado'!$DE$153:$DG$274,MATCH($A224,'Hoja de Trabajo para listado'!$DE$153:$DE$1048576,0),MATCH((CUADRO!H$4&amp;$E224),'Hoja de Trabajo para listado'!$DE$151:$DG$151,0)),0)+IFERROR(INDEX('Hoja de Trabajo para listado'!$CD$155:$DC$1048576,MATCH($A224,'Hoja de Trabajo para listado'!$CD$155:$CD$1048576,0),MATCH((CUADRO!H$4&amp;$E224),'Hoja de Trabajo para listado'!$CD$151:$DC$151,0)),0)</f>
        <v>0</v>
      </c>
      <c r="I224" s="243">
        <f ca="1">+IFERROR(INDEX('Hoja de Trabajo para listado'!$A$155:$Z$1048576,MATCH($A224,'Hoja de Trabajo para listado'!$A$155:$A$1048576,0),MATCH((CUADRO!I$4&amp;$E224),'Hoja de Trabajo para listado'!$A$151:$Z$151,0)),0)+IFERROR(INDEX('Hoja de Trabajo para listado'!$AB$155:$BA$1048576,MATCH($A224,'Hoja de Trabajo para listado'!$AB$155:$AB$1048576,0),MATCH((CUADRO!I$4&amp;$E224),'Hoja de Trabajo para listado'!$AB$151:$BA$151,0)),0)+IFERROR(INDEX('Hoja de Trabajo para listado'!$BC$155:$CB$1048576,MATCH($A224,'Hoja de Trabajo para listado'!$BC$155:$BC$1048576,0),MATCH((CUADRO!I$4&amp;$E224),'Hoja de Trabajo para listado'!$BC$151:$CB$151,0)),0)+IFERROR(INDEX('Hoja de Trabajo para listado'!$DE$153:$DG$274,MATCH($A224,'Hoja de Trabajo para listado'!$DE$153:$DE$1048576,0),MATCH((CUADRO!I$4&amp;$E224),'Hoja de Trabajo para listado'!$DE$151:$DG$151,0)),0)+IFERROR(INDEX('Hoja de Trabajo para listado'!$CD$155:$DC$1048576,MATCH($A224,'Hoja de Trabajo para listado'!$CD$155:$CD$1048576,0),MATCH((CUADRO!I$4&amp;$E224),'Hoja de Trabajo para listado'!$CD$151:$DC$151,0)),0)</f>
        <v>0</v>
      </c>
      <c r="J224" s="243">
        <f ca="1">+IFERROR(INDEX('Hoja de Trabajo para listado'!$A$155:$Z$1048576,MATCH($A224,'Hoja de Trabajo para listado'!$A$155:$A$1048576,0),MATCH((CUADRO!J$4&amp;$E224),'Hoja de Trabajo para listado'!$A$151:$Z$151,0)),0)+IFERROR(INDEX('Hoja de Trabajo para listado'!$AB$155:$BA$1048576,MATCH($A224,'Hoja de Trabajo para listado'!$AB$155:$AB$1048576,0),MATCH((CUADRO!J$4&amp;$E224),'Hoja de Trabajo para listado'!$AB$151:$BA$151,0)),0)+IFERROR(INDEX('Hoja de Trabajo para listado'!$BC$155:$CB$1048576,MATCH($A224,'Hoja de Trabajo para listado'!$BC$155:$BC$1048576,0),MATCH((CUADRO!J$4&amp;$E224),'Hoja de Trabajo para listado'!$BC$151:$CB$151,0)),0)+IFERROR(INDEX('Hoja de Trabajo para listado'!$DE$153:$DG$274,MATCH($A224,'Hoja de Trabajo para listado'!$DE$153:$DE$1048576,0),MATCH((CUADRO!J$4&amp;$E224),'Hoja de Trabajo para listado'!$DE$151:$DG$151,0)),0)+IFERROR(INDEX('Hoja de Trabajo para listado'!$CD$155:$DC$1048576,MATCH($A224,'Hoja de Trabajo para listado'!$CD$155:$CD$1048576,0),MATCH((CUADRO!J$4&amp;$E224),'Hoja de Trabajo para listado'!$CD$151:$DC$151,0)),0)</f>
        <v>0</v>
      </c>
      <c r="K224" s="243">
        <f ca="1">+IFERROR(INDEX('Hoja de Trabajo para listado'!$A$155:$Z$1048576,MATCH($A224,'Hoja de Trabajo para listado'!$A$155:$A$1048576,0),MATCH((CUADRO!K$4&amp;$E224),'Hoja de Trabajo para listado'!$A$151:$Z$151,0)),0)+IFERROR(INDEX('Hoja de Trabajo para listado'!$AB$155:$BA$1048576,MATCH($A224,'Hoja de Trabajo para listado'!$AB$155:$AB$1048576,0),MATCH((CUADRO!K$4&amp;$E224),'Hoja de Trabajo para listado'!$AB$151:$BA$151,0)),0)+IFERROR(INDEX('Hoja de Trabajo para listado'!$BC$155:$CB$1048576,MATCH($A224,'Hoja de Trabajo para listado'!$BC$155:$BC$1048576,0),MATCH((CUADRO!K$4&amp;$E224),'Hoja de Trabajo para listado'!$BC$151:$CB$151,0)),0)+IFERROR(INDEX('Hoja de Trabajo para listado'!$DE$153:$DG$274,MATCH($A224,'Hoja de Trabajo para listado'!$DE$153:$DE$1048576,0),MATCH((CUADRO!K$4&amp;$E224),'Hoja de Trabajo para listado'!$DE$151:$DG$151,0)),0)+IFERROR(INDEX('Hoja de Trabajo para listado'!$CD$155:$DC$1048576,MATCH($A224,'Hoja de Trabajo para listado'!$CD$155:$CD$1048576,0),MATCH((CUADRO!K$4&amp;$E224),'Hoja de Trabajo para listado'!$CD$151:$DC$151,0)),0)</f>
        <v>0</v>
      </c>
      <c r="L224" s="243">
        <f ca="1">+IFERROR(INDEX('Hoja de Trabajo para listado'!$A$155:$Z$1048576,MATCH($A224,'Hoja de Trabajo para listado'!$A$155:$A$1048576,0),MATCH((CUADRO!L$4&amp;$E224),'Hoja de Trabajo para listado'!$A$151:$Z$151,0)),0)+IFERROR(INDEX('Hoja de Trabajo para listado'!$AB$155:$BA$1048576,MATCH($A224,'Hoja de Trabajo para listado'!$AB$155:$AB$1048576,0),MATCH((CUADRO!L$4&amp;$E224),'Hoja de Trabajo para listado'!$AB$151:$BA$151,0)),0)+IFERROR(INDEX('Hoja de Trabajo para listado'!$BC$155:$CB$1048576,MATCH($A224,'Hoja de Trabajo para listado'!$BC$155:$BC$1048576,0),MATCH((CUADRO!L$4&amp;$E224),'Hoja de Trabajo para listado'!$BC$151:$CB$151,0)),0)+IFERROR(INDEX('Hoja de Trabajo para listado'!$DE$153:$DG$274,MATCH($A224,'Hoja de Trabajo para listado'!$DE$153:$DE$1048576,0),MATCH((CUADRO!L$4&amp;$E224),'Hoja de Trabajo para listado'!$DE$151:$DG$151,0)),0)+IFERROR(INDEX('Hoja de Trabajo para listado'!$CD$155:$DC$1048576,MATCH($A224,'Hoja de Trabajo para listado'!$CD$155:$CD$1048576,0),MATCH((CUADRO!L$4&amp;$E224),'Hoja de Trabajo para listado'!$CD$151:$DC$151,0)),0)</f>
        <v>0</v>
      </c>
      <c r="M224" s="243">
        <f ca="1">+IFERROR(INDEX('Hoja de Trabajo para listado'!$A$155:$Z$1048576,MATCH($A224,'Hoja de Trabajo para listado'!$A$155:$A$1048576,0),MATCH((CUADRO!M$4&amp;$E224),'Hoja de Trabajo para listado'!$A$151:$Z$151,0)),0)+IFERROR(INDEX('Hoja de Trabajo para listado'!$AB$155:$BA$1048576,MATCH($A224,'Hoja de Trabajo para listado'!$AB$155:$AB$1048576,0),MATCH((CUADRO!M$4&amp;$E224),'Hoja de Trabajo para listado'!$AB$151:$BA$151,0)),0)+IFERROR(INDEX('Hoja de Trabajo para listado'!$BC$155:$CB$1048576,MATCH($A224,'Hoja de Trabajo para listado'!$BC$155:$BC$1048576,0),MATCH((CUADRO!M$4&amp;$E224),'Hoja de Trabajo para listado'!$BC$151:$CB$151,0)),0)+IFERROR(INDEX('Hoja de Trabajo para listado'!$DE$153:$DG$274,MATCH($A224,'Hoja de Trabajo para listado'!$DE$153:$DE$1048576,0),MATCH((CUADRO!M$4&amp;$E224),'Hoja de Trabajo para listado'!$DE$151:$DG$151,0)),0)+IFERROR(INDEX('Hoja de Trabajo para listado'!$CD$155:$DC$1048576,MATCH($A224,'Hoja de Trabajo para listado'!$CD$155:$CD$1048576,0),MATCH((CUADRO!M$4&amp;$E224),'Hoja de Trabajo para listado'!$CD$151:$DC$151,0)),0)</f>
        <v>0</v>
      </c>
      <c r="N224" s="243">
        <f ca="1">+IFERROR(INDEX('Hoja de Trabajo para listado'!$A$155:$Z$1048576,MATCH($A224,'Hoja de Trabajo para listado'!$A$155:$A$1048576,0),MATCH((CUADRO!N$4&amp;$E224),'Hoja de Trabajo para listado'!$A$151:$Z$151,0)),0)+IFERROR(INDEX('Hoja de Trabajo para listado'!$AB$155:$BA$1048576,MATCH($A224,'Hoja de Trabajo para listado'!$AB$155:$AB$1048576,0),MATCH((CUADRO!N$4&amp;$E224),'Hoja de Trabajo para listado'!$AB$151:$BA$151,0)),0)+IFERROR(INDEX('Hoja de Trabajo para listado'!$BC$155:$CB$1048576,MATCH($A224,'Hoja de Trabajo para listado'!$BC$155:$BC$1048576,0),MATCH((CUADRO!N$4&amp;$E224),'Hoja de Trabajo para listado'!$BC$151:$CB$151,0)),0)+IFERROR(INDEX('Hoja de Trabajo para listado'!$DE$153:$DG$274,MATCH($A224,'Hoja de Trabajo para listado'!$DE$153:$DE$1048576,0),MATCH((CUADRO!N$4&amp;$E224),'Hoja de Trabajo para listado'!$DE$151:$DG$151,0)),0)+IFERROR(INDEX('Hoja de Trabajo para listado'!$CD$155:$DC$1048576,MATCH($A224,'Hoja de Trabajo para listado'!$CD$155:$CD$1048576,0),MATCH((CUADRO!N$4&amp;$E224),'Hoja de Trabajo para listado'!$CD$151:$DC$151,0)),0)</f>
        <v>0</v>
      </c>
      <c r="O224" s="243">
        <f ca="1">+IFERROR(INDEX('Hoja de Trabajo para listado'!$A$155:$Z$1048576,MATCH($A224,'Hoja de Trabajo para listado'!$A$155:$A$1048576,0),MATCH((CUADRO!O$4&amp;$E224),'Hoja de Trabajo para listado'!$A$151:$Z$151,0)),0)+IFERROR(INDEX('Hoja de Trabajo para listado'!$AB$155:$BA$1048576,MATCH($A224,'Hoja de Trabajo para listado'!$AB$155:$AB$1048576,0),MATCH((CUADRO!O$4&amp;$E224),'Hoja de Trabajo para listado'!$AB$151:$BA$151,0)),0)+IFERROR(INDEX('Hoja de Trabajo para listado'!$BC$155:$CB$1048576,MATCH($A224,'Hoja de Trabajo para listado'!$BC$155:$BC$1048576,0),MATCH((CUADRO!O$4&amp;$E224),'Hoja de Trabajo para listado'!$BC$151:$CB$151,0)),0)+IFERROR(INDEX('Hoja de Trabajo para listado'!$DE$153:$DG$274,MATCH($A224,'Hoja de Trabajo para listado'!$DE$153:$DE$1048576,0),MATCH((CUADRO!O$4&amp;$E224),'Hoja de Trabajo para listado'!$DE$151:$DG$151,0)),0)+IFERROR(INDEX('Hoja de Trabajo para listado'!$CD$155:$DC$1048576,MATCH($A224,'Hoja de Trabajo para listado'!$CD$155:$CD$1048576,0),MATCH((CUADRO!O$4&amp;$E224),'Hoja de Trabajo para listado'!$CD$151:$DC$151,0)),0)</f>
        <v>1100000</v>
      </c>
      <c r="P224" s="243">
        <f ca="1">+IFERROR(INDEX('Hoja de Trabajo para listado'!$A$155:$Z$1048576,MATCH($A224,'Hoja de Trabajo para listado'!$A$155:$A$1048576,0),MATCH((CUADRO!P$4&amp;$E224),'Hoja de Trabajo para listado'!$A$151:$Z$151,0)),0)+IFERROR(INDEX('Hoja de Trabajo para listado'!$AB$155:$BA$1048576,MATCH($A224,'Hoja de Trabajo para listado'!$AB$155:$AB$1048576,0),MATCH((CUADRO!P$4&amp;$E224),'Hoja de Trabajo para listado'!$AB$151:$BA$151,0)),0)+IFERROR(INDEX('Hoja de Trabajo para listado'!$BC$155:$CB$1048576,MATCH($A224,'Hoja de Trabajo para listado'!$BC$155:$BC$1048576,0),MATCH((CUADRO!P$4&amp;$E224),'Hoja de Trabajo para listado'!$BC$151:$CB$151,0)),0)+IFERROR(INDEX('Hoja de Trabajo para listado'!$DE$153:$DG$274,MATCH($A224,'Hoja de Trabajo para listado'!$DE$153:$DE$1048576,0),MATCH((CUADRO!P$4&amp;$E224),'Hoja de Trabajo para listado'!$DE$151:$DG$151,0)),0)+IFERROR(INDEX('Hoja de Trabajo para listado'!$CD$155:$DC$1048576,MATCH($A224,'Hoja de Trabajo para listado'!$CD$155:$CD$1048576,0),MATCH((CUADRO!P$4&amp;$E224),'Hoja de Trabajo para listado'!$CD$151:$DC$151,0)),0)</f>
        <v>0</v>
      </c>
      <c r="Q224" s="243">
        <f ca="1">+IFERROR(INDEX('Hoja de Trabajo para listado'!$A$155:$Z$1048576,MATCH($A224,'Hoja de Trabajo para listado'!$A$155:$A$1048576,0),MATCH((CUADRO!Q$4&amp;$E224),'Hoja de Trabajo para listado'!$A$151:$Z$151,0)),0)+IFERROR(INDEX('Hoja de Trabajo para listado'!$AB$155:$BA$1048576,MATCH($A224,'Hoja de Trabajo para listado'!$AB$155:$AB$1048576,0),MATCH((CUADRO!Q$4&amp;$E224),'Hoja de Trabajo para listado'!$AB$151:$BA$151,0)),0)+IFERROR(INDEX('Hoja de Trabajo para listado'!$BC$155:$CB$1048576,MATCH($A224,'Hoja de Trabajo para listado'!$BC$155:$BC$1048576,0),MATCH((CUADRO!Q$4&amp;$E224),'Hoja de Trabajo para listado'!$BC$151:$CB$151,0)),0)+IFERROR(INDEX('Hoja de Trabajo para listado'!$DE$153:$DG$274,MATCH($A224,'Hoja de Trabajo para listado'!$DE$153:$DE$1048576,0),MATCH((CUADRO!Q$4&amp;$E224),'Hoja de Trabajo para listado'!$DE$151:$DG$151,0)),0)+IFERROR(INDEX('Hoja de Trabajo para listado'!$CD$155:$DC$1048576,MATCH($A224,'Hoja de Trabajo para listado'!$CD$155:$CD$1048576,0),MATCH((CUADRO!Q$4&amp;$E224),'Hoja de Trabajo para listado'!$CD$151:$DC$151,0)),0)</f>
        <v>0</v>
      </c>
      <c r="R224" s="243">
        <f t="shared" ca="1" si="9"/>
        <v>1100000</v>
      </c>
      <c r="S224" s="243">
        <f ca="1">+R223+R224</f>
        <v>1100000</v>
      </c>
      <c r="T224" s="243">
        <f ca="1">+S224</f>
        <v>1100000</v>
      </c>
      <c r="U224" s="242">
        <f t="shared" si="10"/>
        <v>2</v>
      </c>
      <c r="V224" s="327" t="str">
        <f>+VLOOKUP(A224,bd_lista!$A$3:$E$592,5,FALSE)</f>
        <v>Instituciones Descentralizadas</v>
      </c>
      <c r="W224" s="398"/>
      <c r="X224" s="240">
        <f>+VLOOKUP(A224,[4]Sheet1!$A$13:$D$744,4,FALSE)</f>
        <v>86</v>
      </c>
      <c r="Y224" s="240" t="str">
        <f>+VLOOKUP(X224,bd_lista!$A$3:$C$592,3,FALSE)</f>
        <v>Ministerio de Medio Ambiente y Agua</v>
      </c>
      <c r="Z224" s="288"/>
      <c r="AA224" s="289"/>
    </row>
    <row r="225" spans="1:27" ht="15" hidden="1" customHeight="1">
      <c r="A225" s="249">
        <v>303</v>
      </c>
      <c r="B225" s="393">
        <f>+A225</f>
        <v>303</v>
      </c>
      <c r="C225" s="245" t="str">
        <f>+VLOOKUP(A225,bd_lista!$A$3:$C$592,3,FALSE)</f>
        <v>Servicio Departamental de Riego - Tarija</v>
      </c>
      <c r="D225" s="395" t="str">
        <f>+C225</f>
        <v>Servicio Departamental de Riego - Tarija</v>
      </c>
      <c r="E225" s="245" t="s">
        <v>1303</v>
      </c>
      <c r="F225" s="241">
        <f ca="1">+IFERROR(INDEX('Hoja de Trabajo para listado'!$A$155:$Z$1048576,MATCH($A225,'Hoja de Trabajo para listado'!$A$155:$A$1048576,0),MATCH((CUADRO!F$4&amp;$E225),'Hoja de Trabajo para listado'!$A$151:$Z$151,0)),0)+IFERROR(INDEX('Hoja de Trabajo para listado'!$AB$155:$BA$1048576,MATCH($A225,'Hoja de Trabajo para listado'!$AB$155:$AB$1048576,0),MATCH((CUADRO!F$4&amp;$E225),'Hoja de Trabajo para listado'!$AB$151:$BA$151,0)),0)+IFERROR(INDEX('Hoja de Trabajo para listado'!$BC$155:$CB$1048576,MATCH($A225,'Hoja de Trabajo para listado'!$BC$155:$BC$1048576,0),MATCH((CUADRO!F$4&amp;$E225),'Hoja de Trabajo para listado'!$BC$151:$CB$151,0)),0)+IFERROR(INDEX('Hoja de Trabajo para listado'!$DE$153:$DG$274,MATCH($A225,'Hoja de Trabajo para listado'!$DE$153:$DE$1048576,0),MATCH((CUADRO!F$4&amp;$E225),'Hoja de Trabajo para listado'!$DE$151:$DG$151,0)),0)+IFERROR(INDEX('Hoja de Trabajo para listado'!$CD$155:$DC$1048576,MATCH($A225,'Hoja de Trabajo para listado'!$CD$155:$CD$1048576,0),MATCH((CUADRO!F$4&amp;$E225),'Hoja de Trabajo para listado'!$CD$151:$DC$151,0)),0)</f>
        <v>0</v>
      </c>
      <c r="G225" s="241">
        <f ca="1">+IFERROR(INDEX('Hoja de Trabajo para listado'!$A$155:$Z$1048576,MATCH($A225,'Hoja de Trabajo para listado'!$A$155:$A$1048576,0),MATCH((CUADRO!G$4&amp;$E225),'Hoja de Trabajo para listado'!$A$151:$Z$151,0)),0)+IFERROR(INDEX('Hoja de Trabajo para listado'!$AB$155:$BA$1048576,MATCH($A225,'Hoja de Trabajo para listado'!$AB$155:$AB$1048576,0),MATCH((CUADRO!G$4&amp;$E225),'Hoja de Trabajo para listado'!$AB$151:$BA$151,0)),0)+IFERROR(INDEX('Hoja de Trabajo para listado'!$BC$155:$CB$1048576,MATCH($A225,'Hoja de Trabajo para listado'!$BC$155:$BC$1048576,0),MATCH((CUADRO!G$4&amp;$E225),'Hoja de Trabajo para listado'!$BC$151:$CB$151,0)),0)+IFERROR(INDEX('Hoja de Trabajo para listado'!$DE$153:$DG$274,MATCH($A225,'Hoja de Trabajo para listado'!$DE$153:$DE$1048576,0),MATCH((CUADRO!G$4&amp;$E225),'Hoja de Trabajo para listado'!$DE$151:$DG$151,0)),0)+IFERROR(INDEX('Hoja de Trabajo para listado'!$CD$155:$DC$1048576,MATCH($A225,'Hoja de Trabajo para listado'!$CD$155:$CD$1048576,0),MATCH((CUADRO!G$4&amp;$E225),'Hoja de Trabajo para listado'!$CD$151:$DC$151,0)),0)</f>
        <v>0</v>
      </c>
      <c r="H225" s="241">
        <f ca="1">+IFERROR(INDEX('Hoja de Trabajo para listado'!$A$155:$Z$1048576,MATCH($A225,'Hoja de Trabajo para listado'!$A$155:$A$1048576,0),MATCH((CUADRO!H$4&amp;$E225),'Hoja de Trabajo para listado'!$A$151:$Z$151,0)),0)+IFERROR(INDEX('Hoja de Trabajo para listado'!$AB$155:$BA$1048576,MATCH($A225,'Hoja de Trabajo para listado'!$AB$155:$AB$1048576,0),MATCH((CUADRO!H$4&amp;$E225),'Hoja de Trabajo para listado'!$AB$151:$BA$151,0)),0)+IFERROR(INDEX('Hoja de Trabajo para listado'!$BC$155:$CB$1048576,MATCH($A225,'Hoja de Trabajo para listado'!$BC$155:$BC$1048576,0),MATCH((CUADRO!H$4&amp;$E225),'Hoja de Trabajo para listado'!$BC$151:$CB$151,0)),0)+IFERROR(INDEX('Hoja de Trabajo para listado'!$DE$153:$DG$274,MATCH($A225,'Hoja de Trabajo para listado'!$DE$153:$DE$1048576,0),MATCH((CUADRO!H$4&amp;$E225),'Hoja de Trabajo para listado'!$DE$151:$DG$151,0)),0)+IFERROR(INDEX('Hoja de Trabajo para listado'!$CD$155:$DC$1048576,MATCH($A225,'Hoja de Trabajo para listado'!$CD$155:$CD$1048576,0),MATCH((CUADRO!H$4&amp;$E225),'Hoja de Trabajo para listado'!$CD$151:$DC$151,0)),0)</f>
        <v>0</v>
      </c>
      <c r="I225" s="241">
        <f ca="1">+IFERROR(INDEX('Hoja de Trabajo para listado'!$A$155:$Z$1048576,MATCH($A225,'Hoja de Trabajo para listado'!$A$155:$A$1048576,0),MATCH((CUADRO!I$4&amp;$E225),'Hoja de Trabajo para listado'!$A$151:$Z$151,0)),0)+IFERROR(INDEX('Hoja de Trabajo para listado'!$AB$155:$BA$1048576,MATCH($A225,'Hoja de Trabajo para listado'!$AB$155:$AB$1048576,0),MATCH((CUADRO!I$4&amp;$E225),'Hoja de Trabajo para listado'!$AB$151:$BA$151,0)),0)+IFERROR(INDEX('Hoja de Trabajo para listado'!$BC$155:$CB$1048576,MATCH($A225,'Hoja de Trabajo para listado'!$BC$155:$BC$1048576,0),MATCH((CUADRO!I$4&amp;$E225),'Hoja de Trabajo para listado'!$BC$151:$CB$151,0)),0)+IFERROR(INDEX('Hoja de Trabajo para listado'!$DE$153:$DG$274,MATCH($A225,'Hoja de Trabajo para listado'!$DE$153:$DE$1048576,0),MATCH((CUADRO!I$4&amp;$E225),'Hoja de Trabajo para listado'!$DE$151:$DG$151,0)),0)+IFERROR(INDEX('Hoja de Trabajo para listado'!$CD$155:$DC$1048576,MATCH($A225,'Hoja de Trabajo para listado'!$CD$155:$CD$1048576,0),MATCH((CUADRO!I$4&amp;$E225),'Hoja de Trabajo para listado'!$CD$151:$DC$151,0)),0)</f>
        <v>0</v>
      </c>
      <c r="J225" s="241">
        <f ca="1">+IFERROR(INDEX('Hoja de Trabajo para listado'!$A$155:$Z$1048576,MATCH($A225,'Hoja de Trabajo para listado'!$A$155:$A$1048576,0),MATCH((CUADRO!J$4&amp;$E225),'Hoja de Trabajo para listado'!$A$151:$Z$151,0)),0)+IFERROR(INDEX('Hoja de Trabajo para listado'!$AB$155:$BA$1048576,MATCH($A225,'Hoja de Trabajo para listado'!$AB$155:$AB$1048576,0),MATCH((CUADRO!J$4&amp;$E225),'Hoja de Trabajo para listado'!$AB$151:$BA$151,0)),0)+IFERROR(INDEX('Hoja de Trabajo para listado'!$BC$155:$CB$1048576,MATCH($A225,'Hoja de Trabajo para listado'!$BC$155:$BC$1048576,0),MATCH((CUADRO!J$4&amp;$E225),'Hoja de Trabajo para listado'!$BC$151:$CB$151,0)),0)+IFERROR(INDEX('Hoja de Trabajo para listado'!$DE$153:$DG$274,MATCH($A225,'Hoja de Trabajo para listado'!$DE$153:$DE$1048576,0),MATCH((CUADRO!J$4&amp;$E225),'Hoja de Trabajo para listado'!$DE$151:$DG$151,0)),0)+IFERROR(INDEX('Hoja de Trabajo para listado'!$CD$155:$DC$1048576,MATCH($A225,'Hoja de Trabajo para listado'!$CD$155:$CD$1048576,0),MATCH((CUADRO!J$4&amp;$E225),'Hoja de Trabajo para listado'!$CD$151:$DC$151,0)),0)</f>
        <v>0</v>
      </c>
      <c r="K225" s="241">
        <f ca="1">+IFERROR(INDEX('Hoja de Trabajo para listado'!$A$155:$Z$1048576,MATCH($A225,'Hoja de Trabajo para listado'!$A$155:$A$1048576,0),MATCH((CUADRO!K$4&amp;$E225),'Hoja de Trabajo para listado'!$A$151:$Z$151,0)),0)+IFERROR(INDEX('Hoja de Trabajo para listado'!$AB$155:$BA$1048576,MATCH($A225,'Hoja de Trabajo para listado'!$AB$155:$AB$1048576,0),MATCH((CUADRO!K$4&amp;$E225),'Hoja de Trabajo para listado'!$AB$151:$BA$151,0)),0)+IFERROR(INDEX('Hoja de Trabajo para listado'!$BC$155:$CB$1048576,MATCH($A225,'Hoja de Trabajo para listado'!$BC$155:$BC$1048576,0),MATCH((CUADRO!K$4&amp;$E225),'Hoja de Trabajo para listado'!$BC$151:$CB$151,0)),0)+IFERROR(INDEX('Hoja de Trabajo para listado'!$DE$153:$DG$274,MATCH($A225,'Hoja de Trabajo para listado'!$DE$153:$DE$1048576,0),MATCH((CUADRO!K$4&amp;$E225),'Hoja de Trabajo para listado'!$DE$151:$DG$151,0)),0)+IFERROR(INDEX('Hoja de Trabajo para listado'!$CD$155:$DC$1048576,MATCH($A225,'Hoja de Trabajo para listado'!$CD$155:$CD$1048576,0),MATCH((CUADRO!K$4&amp;$E225),'Hoja de Trabajo para listado'!$CD$151:$DC$151,0)),0)</f>
        <v>0</v>
      </c>
      <c r="L225" s="241">
        <f ca="1">+IFERROR(INDEX('Hoja de Trabajo para listado'!$A$155:$Z$1048576,MATCH($A225,'Hoja de Trabajo para listado'!$A$155:$A$1048576,0),MATCH((CUADRO!L$4&amp;$E225),'Hoja de Trabajo para listado'!$A$151:$Z$151,0)),0)+IFERROR(INDEX('Hoja de Trabajo para listado'!$AB$155:$BA$1048576,MATCH($A225,'Hoja de Trabajo para listado'!$AB$155:$AB$1048576,0),MATCH((CUADRO!L$4&amp;$E225),'Hoja de Trabajo para listado'!$AB$151:$BA$151,0)),0)+IFERROR(INDEX('Hoja de Trabajo para listado'!$BC$155:$CB$1048576,MATCH($A225,'Hoja de Trabajo para listado'!$BC$155:$BC$1048576,0),MATCH((CUADRO!L$4&amp;$E225),'Hoja de Trabajo para listado'!$BC$151:$CB$151,0)),0)+IFERROR(INDEX('Hoja de Trabajo para listado'!$DE$153:$DG$274,MATCH($A225,'Hoja de Trabajo para listado'!$DE$153:$DE$1048576,0),MATCH((CUADRO!L$4&amp;$E225),'Hoja de Trabajo para listado'!$DE$151:$DG$151,0)),0)+IFERROR(INDEX('Hoja de Trabajo para listado'!$CD$155:$DC$1048576,MATCH($A225,'Hoja de Trabajo para listado'!$CD$155:$CD$1048576,0),MATCH((CUADRO!L$4&amp;$E225),'Hoja de Trabajo para listado'!$CD$151:$DC$151,0)),0)</f>
        <v>0</v>
      </c>
      <c r="M225" s="241">
        <f ca="1">+IFERROR(INDEX('Hoja de Trabajo para listado'!$A$155:$Z$1048576,MATCH($A225,'Hoja de Trabajo para listado'!$A$155:$A$1048576,0),MATCH((CUADRO!M$4&amp;$E225),'Hoja de Trabajo para listado'!$A$151:$Z$151,0)),0)+IFERROR(INDEX('Hoja de Trabajo para listado'!$AB$155:$BA$1048576,MATCH($A225,'Hoja de Trabajo para listado'!$AB$155:$AB$1048576,0),MATCH((CUADRO!M$4&amp;$E225),'Hoja de Trabajo para listado'!$AB$151:$BA$151,0)),0)+IFERROR(INDEX('Hoja de Trabajo para listado'!$BC$155:$CB$1048576,MATCH($A225,'Hoja de Trabajo para listado'!$BC$155:$BC$1048576,0),MATCH((CUADRO!M$4&amp;$E225),'Hoja de Trabajo para listado'!$BC$151:$CB$151,0)),0)+IFERROR(INDEX('Hoja de Trabajo para listado'!$DE$153:$DG$274,MATCH($A225,'Hoja de Trabajo para listado'!$DE$153:$DE$1048576,0),MATCH((CUADRO!M$4&amp;$E225),'Hoja de Trabajo para listado'!$DE$151:$DG$151,0)),0)+IFERROR(INDEX('Hoja de Trabajo para listado'!$CD$155:$DC$1048576,MATCH($A225,'Hoja de Trabajo para listado'!$CD$155:$CD$1048576,0),MATCH((CUADRO!M$4&amp;$E225),'Hoja de Trabajo para listado'!$CD$151:$DC$151,0)),0)</f>
        <v>0</v>
      </c>
      <c r="N225" s="241">
        <f ca="1">+IFERROR(INDEX('Hoja de Trabajo para listado'!$A$155:$Z$1048576,MATCH($A225,'Hoja de Trabajo para listado'!$A$155:$A$1048576,0),MATCH((CUADRO!N$4&amp;$E225),'Hoja de Trabajo para listado'!$A$151:$Z$151,0)),0)+IFERROR(INDEX('Hoja de Trabajo para listado'!$AB$155:$BA$1048576,MATCH($A225,'Hoja de Trabajo para listado'!$AB$155:$AB$1048576,0),MATCH((CUADRO!N$4&amp;$E225),'Hoja de Trabajo para listado'!$AB$151:$BA$151,0)),0)+IFERROR(INDEX('Hoja de Trabajo para listado'!$BC$155:$CB$1048576,MATCH($A225,'Hoja de Trabajo para listado'!$BC$155:$BC$1048576,0),MATCH((CUADRO!N$4&amp;$E225),'Hoja de Trabajo para listado'!$BC$151:$CB$151,0)),0)+IFERROR(INDEX('Hoja de Trabajo para listado'!$DE$153:$DG$274,MATCH($A225,'Hoja de Trabajo para listado'!$DE$153:$DE$1048576,0),MATCH((CUADRO!N$4&amp;$E225),'Hoja de Trabajo para listado'!$DE$151:$DG$151,0)),0)+IFERROR(INDEX('Hoja de Trabajo para listado'!$CD$155:$DC$1048576,MATCH($A225,'Hoja de Trabajo para listado'!$CD$155:$CD$1048576,0),MATCH((CUADRO!N$4&amp;$E225),'Hoja de Trabajo para listado'!$CD$151:$DC$151,0)),0)</f>
        <v>0</v>
      </c>
      <c r="O225" s="241">
        <f ca="1">+IFERROR(INDEX('Hoja de Trabajo para listado'!$A$155:$Z$1048576,MATCH($A225,'Hoja de Trabajo para listado'!$A$155:$A$1048576,0),MATCH((CUADRO!O$4&amp;$E225),'Hoja de Trabajo para listado'!$A$151:$Z$151,0)),0)+IFERROR(INDEX('Hoja de Trabajo para listado'!$AB$155:$BA$1048576,MATCH($A225,'Hoja de Trabajo para listado'!$AB$155:$AB$1048576,0),MATCH((CUADRO!O$4&amp;$E225),'Hoja de Trabajo para listado'!$AB$151:$BA$151,0)),0)+IFERROR(INDEX('Hoja de Trabajo para listado'!$BC$155:$CB$1048576,MATCH($A225,'Hoja de Trabajo para listado'!$BC$155:$BC$1048576,0),MATCH((CUADRO!O$4&amp;$E225),'Hoja de Trabajo para listado'!$BC$151:$CB$151,0)),0)+IFERROR(INDEX('Hoja de Trabajo para listado'!$DE$153:$DG$274,MATCH($A225,'Hoja de Trabajo para listado'!$DE$153:$DE$1048576,0),MATCH((CUADRO!O$4&amp;$E225),'Hoja de Trabajo para listado'!$DE$151:$DG$151,0)),0)+IFERROR(INDEX('Hoja de Trabajo para listado'!$CD$155:$DC$1048576,MATCH($A225,'Hoja de Trabajo para listado'!$CD$155:$CD$1048576,0),MATCH((CUADRO!O$4&amp;$E225),'Hoja de Trabajo para listado'!$CD$151:$DC$151,0)),0)</f>
        <v>0</v>
      </c>
      <c r="P225" s="241">
        <f ca="1">+IFERROR(INDEX('Hoja de Trabajo para listado'!$A$155:$Z$1048576,MATCH($A225,'Hoja de Trabajo para listado'!$A$155:$A$1048576,0),MATCH((CUADRO!P$4&amp;$E225),'Hoja de Trabajo para listado'!$A$151:$Z$151,0)),0)+IFERROR(INDEX('Hoja de Trabajo para listado'!$AB$155:$BA$1048576,MATCH($A225,'Hoja de Trabajo para listado'!$AB$155:$AB$1048576,0),MATCH((CUADRO!P$4&amp;$E225),'Hoja de Trabajo para listado'!$AB$151:$BA$151,0)),0)+IFERROR(INDEX('Hoja de Trabajo para listado'!$BC$155:$CB$1048576,MATCH($A225,'Hoja de Trabajo para listado'!$BC$155:$BC$1048576,0),MATCH((CUADRO!P$4&amp;$E225),'Hoja de Trabajo para listado'!$BC$151:$CB$151,0)),0)+IFERROR(INDEX('Hoja de Trabajo para listado'!$DE$153:$DG$274,MATCH($A225,'Hoja de Trabajo para listado'!$DE$153:$DE$1048576,0),MATCH((CUADRO!P$4&amp;$E225),'Hoja de Trabajo para listado'!$DE$151:$DG$151,0)),0)+IFERROR(INDEX('Hoja de Trabajo para listado'!$CD$155:$DC$1048576,MATCH($A225,'Hoja de Trabajo para listado'!$CD$155:$CD$1048576,0),MATCH((CUADRO!P$4&amp;$E225),'Hoja de Trabajo para listado'!$CD$151:$DC$151,0)),0)</f>
        <v>0</v>
      </c>
      <c r="Q225" s="241">
        <f ca="1">+IFERROR(INDEX('Hoja de Trabajo para listado'!$A$155:$Z$1048576,MATCH($A225,'Hoja de Trabajo para listado'!$A$155:$A$1048576,0),MATCH((CUADRO!Q$4&amp;$E225),'Hoja de Trabajo para listado'!$A$151:$Z$151,0)),0)+IFERROR(INDEX('Hoja de Trabajo para listado'!$AB$155:$BA$1048576,MATCH($A225,'Hoja de Trabajo para listado'!$AB$155:$AB$1048576,0),MATCH((CUADRO!Q$4&amp;$E225),'Hoja de Trabajo para listado'!$AB$151:$BA$151,0)),0)+IFERROR(INDEX('Hoja de Trabajo para listado'!$BC$155:$CB$1048576,MATCH($A225,'Hoja de Trabajo para listado'!$BC$155:$BC$1048576,0),MATCH((CUADRO!Q$4&amp;$E225),'Hoja de Trabajo para listado'!$BC$151:$CB$151,0)),0)+IFERROR(INDEX('Hoja de Trabajo para listado'!$DE$153:$DG$274,MATCH($A225,'Hoja de Trabajo para listado'!$DE$153:$DE$1048576,0),MATCH((CUADRO!Q$4&amp;$E225),'Hoja de Trabajo para listado'!$DE$151:$DG$151,0)),0)+IFERROR(INDEX('Hoja de Trabajo para listado'!$CD$155:$DC$1048576,MATCH($A225,'Hoja de Trabajo para listado'!$CD$155:$CD$1048576,0),MATCH((CUADRO!Q$4&amp;$E225),'Hoja de Trabajo para listado'!$CD$151:$DC$151,0)),0)</f>
        <v>0</v>
      </c>
      <c r="R225" s="241">
        <f t="shared" ca="1" si="9"/>
        <v>0</v>
      </c>
      <c r="S225" s="241"/>
      <c r="T225" s="241">
        <f ca="1">+T226</f>
        <v>0</v>
      </c>
      <c r="U225" s="240">
        <f t="shared" si="10"/>
        <v>1</v>
      </c>
      <c r="V225" s="327" t="str">
        <f>+VLOOKUP(A225,bd_lista!$A$3:$E$592,5,FALSE)</f>
        <v>Instituciones Descentralizadas</v>
      </c>
      <c r="W225" s="397" t="str">
        <f>+V225</f>
        <v>Instituciones Descentralizadas</v>
      </c>
      <c r="X225" s="240">
        <f>+VLOOKUP(A225,[4]Sheet1!$A$13:$D$744,4,FALSE)</f>
        <v>86</v>
      </c>
      <c r="Y225" s="240" t="str">
        <f>+VLOOKUP(X225,bd_lista!$A$3:$C$592,3,FALSE)</f>
        <v>Ministerio de Medio Ambiente y Agua</v>
      </c>
      <c r="Z225" s="290">
        <f>+X225</f>
        <v>86</v>
      </c>
      <c r="AA225" s="315" t="str">
        <f>+Y225</f>
        <v>Ministerio de Medio Ambiente y Agua</v>
      </c>
    </row>
    <row r="226" spans="1:27" ht="15" hidden="1" customHeight="1">
      <c r="A226" s="32">
        <v>303</v>
      </c>
      <c r="B226" s="394"/>
      <c r="C226" s="327" t="str">
        <f>+VLOOKUP(A226,bd_lista!$A$3:$C$592,3,FALSE)</f>
        <v>Servicio Departamental de Riego - Tarija</v>
      </c>
      <c r="D226" s="396"/>
      <c r="E226" s="327" t="s">
        <v>1304</v>
      </c>
      <c r="F226" s="243">
        <f ca="1">+IFERROR(INDEX('Hoja de Trabajo para listado'!$A$155:$Z$1048576,MATCH($A226,'Hoja de Trabajo para listado'!$A$155:$A$1048576,0),MATCH((CUADRO!F$4&amp;$E226),'Hoja de Trabajo para listado'!$A$151:$Z$151,0)),0)+IFERROR(INDEX('Hoja de Trabajo para listado'!$AB$155:$BA$1048576,MATCH($A226,'Hoja de Trabajo para listado'!$AB$155:$AB$1048576,0),MATCH((CUADRO!F$4&amp;$E226),'Hoja de Trabajo para listado'!$AB$151:$BA$151,0)),0)+IFERROR(INDEX('Hoja de Trabajo para listado'!$BC$155:$CB$1048576,MATCH($A226,'Hoja de Trabajo para listado'!$BC$155:$BC$1048576,0),MATCH((CUADRO!F$4&amp;$E226),'Hoja de Trabajo para listado'!$BC$151:$CB$151,0)),0)+IFERROR(INDEX('Hoja de Trabajo para listado'!$DE$153:$DG$274,MATCH($A226,'Hoja de Trabajo para listado'!$DE$153:$DE$1048576,0),MATCH((CUADRO!F$4&amp;$E226),'Hoja de Trabajo para listado'!$DE$151:$DG$151,0)),0)+IFERROR(INDEX('Hoja de Trabajo para listado'!$CD$155:$DC$1048576,MATCH($A226,'Hoja de Trabajo para listado'!$CD$155:$CD$1048576,0),MATCH((CUADRO!F$4&amp;$E226),'Hoja de Trabajo para listado'!$CD$151:$DC$151,0)),0)</f>
        <v>0</v>
      </c>
      <c r="G226" s="243">
        <f ca="1">+IFERROR(INDEX('Hoja de Trabajo para listado'!$A$155:$Z$1048576,MATCH($A226,'Hoja de Trabajo para listado'!$A$155:$A$1048576,0),MATCH((CUADRO!G$4&amp;$E226),'Hoja de Trabajo para listado'!$A$151:$Z$151,0)),0)+IFERROR(INDEX('Hoja de Trabajo para listado'!$AB$155:$BA$1048576,MATCH($A226,'Hoja de Trabajo para listado'!$AB$155:$AB$1048576,0),MATCH((CUADRO!G$4&amp;$E226),'Hoja de Trabajo para listado'!$AB$151:$BA$151,0)),0)+IFERROR(INDEX('Hoja de Trabajo para listado'!$BC$155:$CB$1048576,MATCH($A226,'Hoja de Trabajo para listado'!$BC$155:$BC$1048576,0),MATCH((CUADRO!G$4&amp;$E226),'Hoja de Trabajo para listado'!$BC$151:$CB$151,0)),0)+IFERROR(INDEX('Hoja de Trabajo para listado'!$DE$153:$DG$274,MATCH($A226,'Hoja de Trabajo para listado'!$DE$153:$DE$1048576,0),MATCH((CUADRO!G$4&amp;$E226),'Hoja de Trabajo para listado'!$DE$151:$DG$151,0)),0)+IFERROR(INDEX('Hoja de Trabajo para listado'!$CD$155:$DC$1048576,MATCH($A226,'Hoja de Trabajo para listado'!$CD$155:$CD$1048576,0),MATCH((CUADRO!G$4&amp;$E226),'Hoja de Trabajo para listado'!$CD$151:$DC$151,0)),0)</f>
        <v>0</v>
      </c>
      <c r="H226" s="243">
        <f ca="1">+IFERROR(INDEX('Hoja de Trabajo para listado'!$A$155:$Z$1048576,MATCH($A226,'Hoja de Trabajo para listado'!$A$155:$A$1048576,0),MATCH((CUADRO!H$4&amp;$E226),'Hoja de Trabajo para listado'!$A$151:$Z$151,0)),0)+IFERROR(INDEX('Hoja de Trabajo para listado'!$AB$155:$BA$1048576,MATCH($A226,'Hoja de Trabajo para listado'!$AB$155:$AB$1048576,0),MATCH((CUADRO!H$4&amp;$E226),'Hoja de Trabajo para listado'!$AB$151:$BA$151,0)),0)+IFERROR(INDEX('Hoja de Trabajo para listado'!$BC$155:$CB$1048576,MATCH($A226,'Hoja de Trabajo para listado'!$BC$155:$BC$1048576,0),MATCH((CUADRO!H$4&amp;$E226),'Hoja de Trabajo para listado'!$BC$151:$CB$151,0)),0)+IFERROR(INDEX('Hoja de Trabajo para listado'!$DE$153:$DG$274,MATCH($A226,'Hoja de Trabajo para listado'!$DE$153:$DE$1048576,0),MATCH((CUADRO!H$4&amp;$E226),'Hoja de Trabajo para listado'!$DE$151:$DG$151,0)),0)+IFERROR(INDEX('Hoja de Trabajo para listado'!$CD$155:$DC$1048576,MATCH($A226,'Hoja de Trabajo para listado'!$CD$155:$CD$1048576,0),MATCH((CUADRO!H$4&amp;$E226),'Hoja de Trabajo para listado'!$CD$151:$DC$151,0)),0)</f>
        <v>0</v>
      </c>
      <c r="I226" s="243">
        <f ca="1">+IFERROR(INDEX('Hoja de Trabajo para listado'!$A$155:$Z$1048576,MATCH($A226,'Hoja de Trabajo para listado'!$A$155:$A$1048576,0),MATCH((CUADRO!I$4&amp;$E226),'Hoja de Trabajo para listado'!$A$151:$Z$151,0)),0)+IFERROR(INDEX('Hoja de Trabajo para listado'!$AB$155:$BA$1048576,MATCH($A226,'Hoja de Trabajo para listado'!$AB$155:$AB$1048576,0),MATCH((CUADRO!I$4&amp;$E226),'Hoja de Trabajo para listado'!$AB$151:$BA$151,0)),0)+IFERROR(INDEX('Hoja de Trabajo para listado'!$BC$155:$CB$1048576,MATCH($A226,'Hoja de Trabajo para listado'!$BC$155:$BC$1048576,0),MATCH((CUADRO!I$4&amp;$E226),'Hoja de Trabajo para listado'!$BC$151:$CB$151,0)),0)+IFERROR(INDEX('Hoja de Trabajo para listado'!$DE$153:$DG$274,MATCH($A226,'Hoja de Trabajo para listado'!$DE$153:$DE$1048576,0),MATCH((CUADRO!I$4&amp;$E226),'Hoja de Trabajo para listado'!$DE$151:$DG$151,0)),0)+IFERROR(INDEX('Hoja de Trabajo para listado'!$CD$155:$DC$1048576,MATCH($A226,'Hoja de Trabajo para listado'!$CD$155:$CD$1048576,0),MATCH((CUADRO!I$4&amp;$E226),'Hoja de Trabajo para listado'!$CD$151:$DC$151,0)),0)</f>
        <v>0</v>
      </c>
      <c r="J226" s="243">
        <f ca="1">+IFERROR(INDEX('Hoja de Trabajo para listado'!$A$155:$Z$1048576,MATCH($A226,'Hoja de Trabajo para listado'!$A$155:$A$1048576,0),MATCH((CUADRO!J$4&amp;$E226),'Hoja de Trabajo para listado'!$A$151:$Z$151,0)),0)+IFERROR(INDEX('Hoja de Trabajo para listado'!$AB$155:$BA$1048576,MATCH($A226,'Hoja de Trabajo para listado'!$AB$155:$AB$1048576,0),MATCH((CUADRO!J$4&amp;$E226),'Hoja de Trabajo para listado'!$AB$151:$BA$151,0)),0)+IFERROR(INDEX('Hoja de Trabajo para listado'!$BC$155:$CB$1048576,MATCH($A226,'Hoja de Trabajo para listado'!$BC$155:$BC$1048576,0),MATCH((CUADRO!J$4&amp;$E226),'Hoja de Trabajo para listado'!$BC$151:$CB$151,0)),0)+IFERROR(INDEX('Hoja de Trabajo para listado'!$DE$153:$DG$274,MATCH($A226,'Hoja de Trabajo para listado'!$DE$153:$DE$1048576,0),MATCH((CUADRO!J$4&amp;$E226),'Hoja de Trabajo para listado'!$DE$151:$DG$151,0)),0)+IFERROR(INDEX('Hoja de Trabajo para listado'!$CD$155:$DC$1048576,MATCH($A226,'Hoja de Trabajo para listado'!$CD$155:$CD$1048576,0),MATCH((CUADRO!J$4&amp;$E226),'Hoja de Trabajo para listado'!$CD$151:$DC$151,0)),0)</f>
        <v>0</v>
      </c>
      <c r="K226" s="243">
        <f ca="1">+IFERROR(INDEX('Hoja de Trabajo para listado'!$A$155:$Z$1048576,MATCH($A226,'Hoja de Trabajo para listado'!$A$155:$A$1048576,0),MATCH((CUADRO!K$4&amp;$E226),'Hoja de Trabajo para listado'!$A$151:$Z$151,0)),0)+IFERROR(INDEX('Hoja de Trabajo para listado'!$AB$155:$BA$1048576,MATCH($A226,'Hoja de Trabajo para listado'!$AB$155:$AB$1048576,0),MATCH((CUADRO!K$4&amp;$E226),'Hoja de Trabajo para listado'!$AB$151:$BA$151,0)),0)+IFERROR(INDEX('Hoja de Trabajo para listado'!$BC$155:$CB$1048576,MATCH($A226,'Hoja de Trabajo para listado'!$BC$155:$BC$1048576,0),MATCH((CUADRO!K$4&amp;$E226),'Hoja de Trabajo para listado'!$BC$151:$CB$151,0)),0)+IFERROR(INDEX('Hoja de Trabajo para listado'!$DE$153:$DG$274,MATCH($A226,'Hoja de Trabajo para listado'!$DE$153:$DE$1048576,0),MATCH((CUADRO!K$4&amp;$E226),'Hoja de Trabajo para listado'!$DE$151:$DG$151,0)),0)+IFERROR(INDEX('Hoja de Trabajo para listado'!$CD$155:$DC$1048576,MATCH($A226,'Hoja de Trabajo para listado'!$CD$155:$CD$1048576,0),MATCH((CUADRO!K$4&amp;$E226),'Hoja de Trabajo para listado'!$CD$151:$DC$151,0)),0)</f>
        <v>0</v>
      </c>
      <c r="L226" s="243">
        <f ca="1">+IFERROR(INDEX('Hoja de Trabajo para listado'!$A$155:$Z$1048576,MATCH($A226,'Hoja de Trabajo para listado'!$A$155:$A$1048576,0),MATCH((CUADRO!L$4&amp;$E226),'Hoja de Trabajo para listado'!$A$151:$Z$151,0)),0)+IFERROR(INDEX('Hoja de Trabajo para listado'!$AB$155:$BA$1048576,MATCH($A226,'Hoja de Trabajo para listado'!$AB$155:$AB$1048576,0),MATCH((CUADRO!L$4&amp;$E226),'Hoja de Trabajo para listado'!$AB$151:$BA$151,0)),0)+IFERROR(INDEX('Hoja de Trabajo para listado'!$BC$155:$CB$1048576,MATCH($A226,'Hoja de Trabajo para listado'!$BC$155:$BC$1048576,0),MATCH((CUADRO!L$4&amp;$E226),'Hoja de Trabajo para listado'!$BC$151:$CB$151,0)),0)+IFERROR(INDEX('Hoja de Trabajo para listado'!$DE$153:$DG$274,MATCH($A226,'Hoja de Trabajo para listado'!$DE$153:$DE$1048576,0),MATCH((CUADRO!L$4&amp;$E226),'Hoja de Trabajo para listado'!$DE$151:$DG$151,0)),0)+IFERROR(INDEX('Hoja de Trabajo para listado'!$CD$155:$DC$1048576,MATCH($A226,'Hoja de Trabajo para listado'!$CD$155:$CD$1048576,0),MATCH((CUADRO!L$4&amp;$E226),'Hoja de Trabajo para listado'!$CD$151:$DC$151,0)),0)</f>
        <v>0</v>
      </c>
      <c r="M226" s="243">
        <f ca="1">+IFERROR(INDEX('Hoja de Trabajo para listado'!$A$155:$Z$1048576,MATCH($A226,'Hoja de Trabajo para listado'!$A$155:$A$1048576,0),MATCH((CUADRO!M$4&amp;$E226),'Hoja de Trabajo para listado'!$A$151:$Z$151,0)),0)+IFERROR(INDEX('Hoja de Trabajo para listado'!$AB$155:$BA$1048576,MATCH($A226,'Hoja de Trabajo para listado'!$AB$155:$AB$1048576,0),MATCH((CUADRO!M$4&amp;$E226),'Hoja de Trabajo para listado'!$AB$151:$BA$151,0)),0)+IFERROR(INDEX('Hoja de Trabajo para listado'!$BC$155:$CB$1048576,MATCH($A226,'Hoja de Trabajo para listado'!$BC$155:$BC$1048576,0),MATCH((CUADRO!M$4&amp;$E226),'Hoja de Trabajo para listado'!$BC$151:$CB$151,0)),0)+IFERROR(INDEX('Hoja de Trabajo para listado'!$DE$153:$DG$274,MATCH($A226,'Hoja de Trabajo para listado'!$DE$153:$DE$1048576,0),MATCH((CUADRO!M$4&amp;$E226),'Hoja de Trabajo para listado'!$DE$151:$DG$151,0)),0)+IFERROR(INDEX('Hoja de Trabajo para listado'!$CD$155:$DC$1048576,MATCH($A226,'Hoja de Trabajo para listado'!$CD$155:$CD$1048576,0),MATCH((CUADRO!M$4&amp;$E226),'Hoja de Trabajo para listado'!$CD$151:$DC$151,0)),0)</f>
        <v>0</v>
      </c>
      <c r="N226" s="243">
        <f ca="1">+IFERROR(INDEX('Hoja de Trabajo para listado'!$A$155:$Z$1048576,MATCH($A226,'Hoja de Trabajo para listado'!$A$155:$A$1048576,0),MATCH((CUADRO!N$4&amp;$E226),'Hoja de Trabajo para listado'!$A$151:$Z$151,0)),0)+IFERROR(INDEX('Hoja de Trabajo para listado'!$AB$155:$BA$1048576,MATCH($A226,'Hoja de Trabajo para listado'!$AB$155:$AB$1048576,0),MATCH((CUADRO!N$4&amp;$E226),'Hoja de Trabajo para listado'!$AB$151:$BA$151,0)),0)+IFERROR(INDEX('Hoja de Trabajo para listado'!$BC$155:$CB$1048576,MATCH($A226,'Hoja de Trabajo para listado'!$BC$155:$BC$1048576,0),MATCH((CUADRO!N$4&amp;$E226),'Hoja de Trabajo para listado'!$BC$151:$CB$151,0)),0)+IFERROR(INDEX('Hoja de Trabajo para listado'!$DE$153:$DG$274,MATCH($A226,'Hoja de Trabajo para listado'!$DE$153:$DE$1048576,0),MATCH((CUADRO!N$4&amp;$E226),'Hoja de Trabajo para listado'!$DE$151:$DG$151,0)),0)+IFERROR(INDEX('Hoja de Trabajo para listado'!$CD$155:$DC$1048576,MATCH($A226,'Hoja de Trabajo para listado'!$CD$155:$CD$1048576,0),MATCH((CUADRO!N$4&amp;$E226),'Hoja de Trabajo para listado'!$CD$151:$DC$151,0)),0)</f>
        <v>0</v>
      </c>
      <c r="O226" s="243">
        <f ca="1">+IFERROR(INDEX('Hoja de Trabajo para listado'!$A$155:$Z$1048576,MATCH($A226,'Hoja de Trabajo para listado'!$A$155:$A$1048576,0),MATCH((CUADRO!O$4&amp;$E226),'Hoja de Trabajo para listado'!$A$151:$Z$151,0)),0)+IFERROR(INDEX('Hoja de Trabajo para listado'!$AB$155:$BA$1048576,MATCH($A226,'Hoja de Trabajo para listado'!$AB$155:$AB$1048576,0),MATCH((CUADRO!O$4&amp;$E226),'Hoja de Trabajo para listado'!$AB$151:$BA$151,0)),0)+IFERROR(INDEX('Hoja de Trabajo para listado'!$BC$155:$CB$1048576,MATCH($A226,'Hoja de Trabajo para listado'!$BC$155:$BC$1048576,0),MATCH((CUADRO!O$4&amp;$E226),'Hoja de Trabajo para listado'!$BC$151:$CB$151,0)),0)+IFERROR(INDEX('Hoja de Trabajo para listado'!$DE$153:$DG$274,MATCH($A226,'Hoja de Trabajo para listado'!$DE$153:$DE$1048576,0),MATCH((CUADRO!O$4&amp;$E226),'Hoja de Trabajo para listado'!$DE$151:$DG$151,0)),0)+IFERROR(INDEX('Hoja de Trabajo para listado'!$CD$155:$DC$1048576,MATCH($A226,'Hoja de Trabajo para listado'!$CD$155:$CD$1048576,0),MATCH((CUADRO!O$4&amp;$E226),'Hoja de Trabajo para listado'!$CD$151:$DC$151,0)),0)</f>
        <v>0</v>
      </c>
      <c r="P226" s="243">
        <f ca="1">+IFERROR(INDEX('Hoja de Trabajo para listado'!$A$155:$Z$1048576,MATCH($A226,'Hoja de Trabajo para listado'!$A$155:$A$1048576,0),MATCH((CUADRO!P$4&amp;$E226),'Hoja de Trabajo para listado'!$A$151:$Z$151,0)),0)+IFERROR(INDEX('Hoja de Trabajo para listado'!$AB$155:$BA$1048576,MATCH($A226,'Hoja de Trabajo para listado'!$AB$155:$AB$1048576,0),MATCH((CUADRO!P$4&amp;$E226),'Hoja de Trabajo para listado'!$AB$151:$BA$151,0)),0)+IFERROR(INDEX('Hoja de Trabajo para listado'!$BC$155:$CB$1048576,MATCH($A226,'Hoja de Trabajo para listado'!$BC$155:$BC$1048576,0),MATCH((CUADRO!P$4&amp;$E226),'Hoja de Trabajo para listado'!$BC$151:$CB$151,0)),0)+IFERROR(INDEX('Hoja de Trabajo para listado'!$DE$153:$DG$274,MATCH($A226,'Hoja de Trabajo para listado'!$DE$153:$DE$1048576,0),MATCH((CUADRO!P$4&amp;$E226),'Hoja de Trabajo para listado'!$DE$151:$DG$151,0)),0)+IFERROR(INDEX('Hoja de Trabajo para listado'!$CD$155:$DC$1048576,MATCH($A226,'Hoja de Trabajo para listado'!$CD$155:$CD$1048576,0),MATCH((CUADRO!P$4&amp;$E226),'Hoja de Trabajo para listado'!$CD$151:$DC$151,0)),0)</f>
        <v>0</v>
      </c>
      <c r="Q226" s="243">
        <f ca="1">+IFERROR(INDEX('Hoja de Trabajo para listado'!$A$155:$Z$1048576,MATCH($A226,'Hoja de Trabajo para listado'!$A$155:$A$1048576,0),MATCH((CUADRO!Q$4&amp;$E226),'Hoja de Trabajo para listado'!$A$151:$Z$151,0)),0)+IFERROR(INDEX('Hoja de Trabajo para listado'!$AB$155:$BA$1048576,MATCH($A226,'Hoja de Trabajo para listado'!$AB$155:$AB$1048576,0),MATCH((CUADRO!Q$4&amp;$E226),'Hoja de Trabajo para listado'!$AB$151:$BA$151,0)),0)+IFERROR(INDEX('Hoja de Trabajo para listado'!$BC$155:$CB$1048576,MATCH($A226,'Hoja de Trabajo para listado'!$BC$155:$BC$1048576,0),MATCH((CUADRO!Q$4&amp;$E226),'Hoja de Trabajo para listado'!$BC$151:$CB$151,0)),0)+IFERROR(INDEX('Hoja de Trabajo para listado'!$DE$153:$DG$274,MATCH($A226,'Hoja de Trabajo para listado'!$DE$153:$DE$1048576,0),MATCH((CUADRO!Q$4&amp;$E226),'Hoja de Trabajo para listado'!$DE$151:$DG$151,0)),0)+IFERROR(INDEX('Hoja de Trabajo para listado'!$CD$155:$DC$1048576,MATCH($A226,'Hoja de Trabajo para listado'!$CD$155:$CD$1048576,0),MATCH((CUADRO!Q$4&amp;$E226),'Hoja de Trabajo para listado'!$CD$151:$DC$151,0)),0)</f>
        <v>0</v>
      </c>
      <c r="R226" s="243">
        <f t="shared" ca="1" si="9"/>
        <v>0</v>
      </c>
      <c r="S226" s="243">
        <f ca="1">+R225+R226</f>
        <v>0</v>
      </c>
      <c r="T226" s="243">
        <f ca="1">+S226</f>
        <v>0</v>
      </c>
      <c r="U226" s="242">
        <f t="shared" si="10"/>
        <v>2</v>
      </c>
      <c r="V226" s="327" t="str">
        <f>+VLOOKUP(A226,bd_lista!$A$3:$E$592,5,FALSE)</f>
        <v>Instituciones Descentralizadas</v>
      </c>
      <c r="W226" s="398"/>
      <c r="X226" s="240">
        <f>+VLOOKUP(A226,[4]Sheet1!$A$13:$D$744,4,FALSE)</f>
        <v>86</v>
      </c>
      <c r="Y226" s="240" t="str">
        <f>+VLOOKUP(X226,bd_lista!$A$3:$C$592,3,FALSE)</f>
        <v>Ministerio de Medio Ambiente y Agua</v>
      </c>
      <c r="Z226" s="288"/>
      <c r="AA226" s="317"/>
    </row>
    <row r="227" spans="1:27" ht="15" hidden="1" customHeight="1">
      <c r="A227" s="249">
        <v>309</v>
      </c>
      <c r="B227" s="393">
        <f>+A227</f>
        <v>309</v>
      </c>
      <c r="C227" s="245" t="str">
        <f>+VLOOKUP(A227,bd_lista!$A$3:$C$592,3,FALSE)</f>
        <v>Autoridad de Fiscalización del Juego</v>
      </c>
      <c r="D227" s="395" t="str">
        <f>+C227</f>
        <v>Autoridad de Fiscalización del Juego</v>
      </c>
      <c r="E227" s="245" t="s">
        <v>1303</v>
      </c>
      <c r="F227" s="241">
        <f ca="1">+IFERROR(INDEX('Hoja de Trabajo para listado'!$A$155:$Z$1048576,MATCH($A227,'Hoja de Trabajo para listado'!$A$155:$A$1048576,0),MATCH((CUADRO!F$4&amp;$E227),'Hoja de Trabajo para listado'!$A$151:$Z$151,0)),0)+IFERROR(INDEX('Hoja de Trabajo para listado'!$AB$155:$BA$1048576,MATCH($A227,'Hoja de Trabajo para listado'!$AB$155:$AB$1048576,0),MATCH((CUADRO!F$4&amp;$E227),'Hoja de Trabajo para listado'!$AB$151:$BA$151,0)),0)+IFERROR(INDEX('Hoja de Trabajo para listado'!$BC$155:$CB$1048576,MATCH($A227,'Hoja de Trabajo para listado'!$BC$155:$BC$1048576,0),MATCH((CUADRO!F$4&amp;$E227),'Hoja de Trabajo para listado'!$BC$151:$CB$151,0)),0)+IFERROR(INDEX('Hoja de Trabajo para listado'!$DE$153:$DG$274,MATCH($A227,'Hoja de Trabajo para listado'!$DE$153:$DE$1048576,0),MATCH((CUADRO!F$4&amp;$E227),'Hoja de Trabajo para listado'!$DE$151:$DG$151,0)),0)+IFERROR(INDEX('Hoja de Trabajo para listado'!$CD$155:$DC$1048576,MATCH($A227,'Hoja de Trabajo para listado'!$CD$155:$CD$1048576,0),MATCH((CUADRO!F$4&amp;$E227),'Hoja de Trabajo para listado'!$CD$151:$DC$151,0)),0)</f>
        <v>0</v>
      </c>
      <c r="G227" s="241">
        <f ca="1">+IFERROR(INDEX('Hoja de Trabajo para listado'!$A$155:$Z$1048576,MATCH($A227,'Hoja de Trabajo para listado'!$A$155:$A$1048576,0),MATCH((CUADRO!G$4&amp;$E227),'Hoja de Trabajo para listado'!$A$151:$Z$151,0)),0)+IFERROR(INDEX('Hoja de Trabajo para listado'!$AB$155:$BA$1048576,MATCH($A227,'Hoja de Trabajo para listado'!$AB$155:$AB$1048576,0),MATCH((CUADRO!G$4&amp;$E227),'Hoja de Trabajo para listado'!$AB$151:$BA$151,0)),0)+IFERROR(INDEX('Hoja de Trabajo para listado'!$BC$155:$CB$1048576,MATCH($A227,'Hoja de Trabajo para listado'!$BC$155:$BC$1048576,0),MATCH((CUADRO!G$4&amp;$E227),'Hoja de Trabajo para listado'!$BC$151:$CB$151,0)),0)+IFERROR(INDEX('Hoja de Trabajo para listado'!$DE$153:$DG$274,MATCH($A227,'Hoja de Trabajo para listado'!$DE$153:$DE$1048576,0),MATCH((CUADRO!G$4&amp;$E227),'Hoja de Trabajo para listado'!$DE$151:$DG$151,0)),0)+IFERROR(INDEX('Hoja de Trabajo para listado'!$CD$155:$DC$1048576,MATCH($A227,'Hoja de Trabajo para listado'!$CD$155:$CD$1048576,0),MATCH((CUADRO!G$4&amp;$E227),'Hoja de Trabajo para listado'!$CD$151:$DC$151,0)),0)</f>
        <v>0</v>
      </c>
      <c r="H227" s="241">
        <f ca="1">+IFERROR(INDEX('Hoja de Trabajo para listado'!$A$155:$Z$1048576,MATCH($A227,'Hoja de Trabajo para listado'!$A$155:$A$1048576,0),MATCH((CUADRO!H$4&amp;$E227),'Hoja de Trabajo para listado'!$A$151:$Z$151,0)),0)+IFERROR(INDEX('Hoja de Trabajo para listado'!$AB$155:$BA$1048576,MATCH($A227,'Hoja de Trabajo para listado'!$AB$155:$AB$1048576,0),MATCH((CUADRO!H$4&amp;$E227),'Hoja de Trabajo para listado'!$AB$151:$BA$151,0)),0)+IFERROR(INDEX('Hoja de Trabajo para listado'!$BC$155:$CB$1048576,MATCH($A227,'Hoja de Trabajo para listado'!$BC$155:$BC$1048576,0),MATCH((CUADRO!H$4&amp;$E227),'Hoja de Trabajo para listado'!$BC$151:$CB$151,0)),0)+IFERROR(INDEX('Hoja de Trabajo para listado'!$DE$153:$DG$274,MATCH($A227,'Hoja de Trabajo para listado'!$DE$153:$DE$1048576,0),MATCH((CUADRO!H$4&amp;$E227),'Hoja de Trabajo para listado'!$DE$151:$DG$151,0)),0)+IFERROR(INDEX('Hoja de Trabajo para listado'!$CD$155:$DC$1048576,MATCH($A227,'Hoja de Trabajo para listado'!$CD$155:$CD$1048576,0),MATCH((CUADRO!H$4&amp;$E227),'Hoja de Trabajo para listado'!$CD$151:$DC$151,0)),0)</f>
        <v>0</v>
      </c>
      <c r="I227" s="241">
        <f ca="1">+IFERROR(INDEX('Hoja de Trabajo para listado'!$A$155:$Z$1048576,MATCH($A227,'Hoja de Trabajo para listado'!$A$155:$A$1048576,0),MATCH((CUADRO!I$4&amp;$E227),'Hoja de Trabajo para listado'!$A$151:$Z$151,0)),0)+IFERROR(INDEX('Hoja de Trabajo para listado'!$AB$155:$BA$1048576,MATCH($A227,'Hoja de Trabajo para listado'!$AB$155:$AB$1048576,0),MATCH((CUADRO!I$4&amp;$E227),'Hoja de Trabajo para listado'!$AB$151:$BA$151,0)),0)+IFERROR(INDEX('Hoja de Trabajo para listado'!$BC$155:$CB$1048576,MATCH($A227,'Hoja de Trabajo para listado'!$BC$155:$BC$1048576,0),MATCH((CUADRO!I$4&amp;$E227),'Hoja de Trabajo para listado'!$BC$151:$CB$151,0)),0)+IFERROR(INDEX('Hoja de Trabajo para listado'!$DE$153:$DG$274,MATCH($A227,'Hoja de Trabajo para listado'!$DE$153:$DE$1048576,0),MATCH((CUADRO!I$4&amp;$E227),'Hoja de Trabajo para listado'!$DE$151:$DG$151,0)),0)+IFERROR(INDEX('Hoja de Trabajo para listado'!$CD$155:$DC$1048576,MATCH($A227,'Hoja de Trabajo para listado'!$CD$155:$CD$1048576,0),MATCH((CUADRO!I$4&amp;$E227),'Hoja de Trabajo para listado'!$CD$151:$DC$151,0)),0)</f>
        <v>0</v>
      </c>
      <c r="J227" s="241">
        <f ca="1">+IFERROR(INDEX('Hoja de Trabajo para listado'!$A$155:$Z$1048576,MATCH($A227,'Hoja de Trabajo para listado'!$A$155:$A$1048576,0),MATCH((CUADRO!J$4&amp;$E227),'Hoja de Trabajo para listado'!$A$151:$Z$151,0)),0)+IFERROR(INDEX('Hoja de Trabajo para listado'!$AB$155:$BA$1048576,MATCH($A227,'Hoja de Trabajo para listado'!$AB$155:$AB$1048576,0),MATCH((CUADRO!J$4&amp;$E227),'Hoja de Trabajo para listado'!$AB$151:$BA$151,0)),0)+IFERROR(INDEX('Hoja de Trabajo para listado'!$BC$155:$CB$1048576,MATCH($A227,'Hoja de Trabajo para listado'!$BC$155:$BC$1048576,0),MATCH((CUADRO!J$4&amp;$E227),'Hoja de Trabajo para listado'!$BC$151:$CB$151,0)),0)+IFERROR(INDEX('Hoja de Trabajo para listado'!$DE$153:$DG$274,MATCH($A227,'Hoja de Trabajo para listado'!$DE$153:$DE$1048576,0),MATCH((CUADRO!J$4&amp;$E227),'Hoja de Trabajo para listado'!$DE$151:$DG$151,0)),0)+IFERROR(INDEX('Hoja de Trabajo para listado'!$CD$155:$DC$1048576,MATCH($A227,'Hoja de Trabajo para listado'!$CD$155:$CD$1048576,0),MATCH((CUADRO!J$4&amp;$E227),'Hoja de Trabajo para listado'!$CD$151:$DC$151,0)),0)</f>
        <v>0</v>
      </c>
      <c r="K227" s="241">
        <f ca="1">+IFERROR(INDEX('Hoja de Trabajo para listado'!$A$155:$Z$1048576,MATCH($A227,'Hoja de Trabajo para listado'!$A$155:$A$1048576,0),MATCH((CUADRO!K$4&amp;$E227),'Hoja de Trabajo para listado'!$A$151:$Z$151,0)),0)+IFERROR(INDEX('Hoja de Trabajo para listado'!$AB$155:$BA$1048576,MATCH($A227,'Hoja de Trabajo para listado'!$AB$155:$AB$1048576,0),MATCH((CUADRO!K$4&amp;$E227),'Hoja de Trabajo para listado'!$AB$151:$BA$151,0)),0)+IFERROR(INDEX('Hoja de Trabajo para listado'!$BC$155:$CB$1048576,MATCH($A227,'Hoja de Trabajo para listado'!$BC$155:$BC$1048576,0),MATCH((CUADRO!K$4&amp;$E227),'Hoja de Trabajo para listado'!$BC$151:$CB$151,0)),0)+IFERROR(INDEX('Hoja de Trabajo para listado'!$DE$153:$DG$274,MATCH($A227,'Hoja de Trabajo para listado'!$DE$153:$DE$1048576,0),MATCH((CUADRO!K$4&amp;$E227),'Hoja de Trabajo para listado'!$DE$151:$DG$151,0)),0)+IFERROR(INDEX('Hoja de Trabajo para listado'!$CD$155:$DC$1048576,MATCH($A227,'Hoja de Trabajo para listado'!$CD$155:$CD$1048576,0),MATCH((CUADRO!K$4&amp;$E227),'Hoja de Trabajo para listado'!$CD$151:$DC$151,0)),0)</f>
        <v>0</v>
      </c>
      <c r="L227" s="241">
        <f ca="1">+IFERROR(INDEX('Hoja de Trabajo para listado'!$A$155:$Z$1048576,MATCH($A227,'Hoja de Trabajo para listado'!$A$155:$A$1048576,0),MATCH((CUADRO!L$4&amp;$E227),'Hoja de Trabajo para listado'!$A$151:$Z$151,0)),0)+IFERROR(INDEX('Hoja de Trabajo para listado'!$AB$155:$BA$1048576,MATCH($A227,'Hoja de Trabajo para listado'!$AB$155:$AB$1048576,0),MATCH((CUADRO!L$4&amp;$E227),'Hoja de Trabajo para listado'!$AB$151:$BA$151,0)),0)+IFERROR(INDEX('Hoja de Trabajo para listado'!$BC$155:$CB$1048576,MATCH($A227,'Hoja de Trabajo para listado'!$BC$155:$BC$1048576,0),MATCH((CUADRO!L$4&amp;$E227),'Hoja de Trabajo para listado'!$BC$151:$CB$151,0)),0)+IFERROR(INDEX('Hoja de Trabajo para listado'!$DE$153:$DG$274,MATCH($A227,'Hoja de Trabajo para listado'!$DE$153:$DE$1048576,0),MATCH((CUADRO!L$4&amp;$E227),'Hoja de Trabajo para listado'!$DE$151:$DG$151,0)),0)+IFERROR(INDEX('Hoja de Trabajo para listado'!$CD$155:$DC$1048576,MATCH($A227,'Hoja de Trabajo para listado'!$CD$155:$CD$1048576,0),MATCH((CUADRO!L$4&amp;$E227),'Hoja de Trabajo para listado'!$CD$151:$DC$151,0)),0)</f>
        <v>0</v>
      </c>
      <c r="M227" s="241">
        <f ca="1">+IFERROR(INDEX('Hoja de Trabajo para listado'!$A$155:$Z$1048576,MATCH($A227,'Hoja de Trabajo para listado'!$A$155:$A$1048576,0),MATCH((CUADRO!M$4&amp;$E227),'Hoja de Trabajo para listado'!$A$151:$Z$151,0)),0)+IFERROR(INDEX('Hoja de Trabajo para listado'!$AB$155:$BA$1048576,MATCH($A227,'Hoja de Trabajo para listado'!$AB$155:$AB$1048576,0),MATCH((CUADRO!M$4&amp;$E227),'Hoja de Trabajo para listado'!$AB$151:$BA$151,0)),0)+IFERROR(INDEX('Hoja de Trabajo para listado'!$BC$155:$CB$1048576,MATCH($A227,'Hoja de Trabajo para listado'!$BC$155:$BC$1048576,0),MATCH((CUADRO!M$4&amp;$E227),'Hoja de Trabajo para listado'!$BC$151:$CB$151,0)),0)+IFERROR(INDEX('Hoja de Trabajo para listado'!$DE$153:$DG$274,MATCH($A227,'Hoja de Trabajo para listado'!$DE$153:$DE$1048576,0),MATCH((CUADRO!M$4&amp;$E227),'Hoja de Trabajo para listado'!$DE$151:$DG$151,0)),0)+IFERROR(INDEX('Hoja de Trabajo para listado'!$CD$155:$DC$1048576,MATCH($A227,'Hoja de Trabajo para listado'!$CD$155:$CD$1048576,0),MATCH((CUADRO!M$4&amp;$E227),'Hoja de Trabajo para listado'!$CD$151:$DC$151,0)),0)</f>
        <v>0</v>
      </c>
      <c r="N227" s="241">
        <f ca="1">+IFERROR(INDEX('Hoja de Trabajo para listado'!$A$155:$Z$1048576,MATCH($A227,'Hoja de Trabajo para listado'!$A$155:$A$1048576,0),MATCH((CUADRO!N$4&amp;$E227),'Hoja de Trabajo para listado'!$A$151:$Z$151,0)),0)+IFERROR(INDEX('Hoja de Trabajo para listado'!$AB$155:$BA$1048576,MATCH($A227,'Hoja de Trabajo para listado'!$AB$155:$AB$1048576,0),MATCH((CUADRO!N$4&amp;$E227),'Hoja de Trabajo para listado'!$AB$151:$BA$151,0)),0)+IFERROR(INDEX('Hoja de Trabajo para listado'!$BC$155:$CB$1048576,MATCH($A227,'Hoja de Trabajo para listado'!$BC$155:$BC$1048576,0),MATCH((CUADRO!N$4&amp;$E227),'Hoja de Trabajo para listado'!$BC$151:$CB$151,0)),0)+IFERROR(INDEX('Hoja de Trabajo para listado'!$DE$153:$DG$274,MATCH($A227,'Hoja de Trabajo para listado'!$DE$153:$DE$1048576,0),MATCH((CUADRO!N$4&amp;$E227),'Hoja de Trabajo para listado'!$DE$151:$DG$151,0)),0)+IFERROR(INDEX('Hoja de Trabajo para listado'!$CD$155:$DC$1048576,MATCH($A227,'Hoja de Trabajo para listado'!$CD$155:$CD$1048576,0),MATCH((CUADRO!N$4&amp;$E227),'Hoja de Trabajo para listado'!$CD$151:$DC$151,0)),0)</f>
        <v>0</v>
      </c>
      <c r="O227" s="241">
        <f ca="1">+IFERROR(INDEX('Hoja de Trabajo para listado'!$A$155:$Z$1048576,MATCH($A227,'Hoja de Trabajo para listado'!$A$155:$A$1048576,0),MATCH((CUADRO!O$4&amp;$E227),'Hoja de Trabajo para listado'!$A$151:$Z$151,0)),0)+IFERROR(INDEX('Hoja de Trabajo para listado'!$AB$155:$BA$1048576,MATCH($A227,'Hoja de Trabajo para listado'!$AB$155:$AB$1048576,0),MATCH((CUADRO!O$4&amp;$E227),'Hoja de Trabajo para listado'!$AB$151:$BA$151,0)),0)+IFERROR(INDEX('Hoja de Trabajo para listado'!$BC$155:$CB$1048576,MATCH($A227,'Hoja de Trabajo para listado'!$BC$155:$BC$1048576,0),MATCH((CUADRO!O$4&amp;$E227),'Hoja de Trabajo para listado'!$BC$151:$CB$151,0)),0)+IFERROR(INDEX('Hoja de Trabajo para listado'!$DE$153:$DG$274,MATCH($A227,'Hoja de Trabajo para listado'!$DE$153:$DE$1048576,0),MATCH((CUADRO!O$4&amp;$E227),'Hoja de Trabajo para listado'!$DE$151:$DG$151,0)),0)+IFERROR(INDEX('Hoja de Trabajo para listado'!$CD$155:$DC$1048576,MATCH($A227,'Hoja de Trabajo para listado'!$CD$155:$CD$1048576,0),MATCH((CUADRO!O$4&amp;$E227),'Hoja de Trabajo para listado'!$CD$151:$DC$151,0)),0)</f>
        <v>0</v>
      </c>
      <c r="P227" s="241">
        <f ca="1">+IFERROR(INDEX('Hoja de Trabajo para listado'!$A$155:$Z$1048576,MATCH($A227,'Hoja de Trabajo para listado'!$A$155:$A$1048576,0),MATCH((CUADRO!P$4&amp;$E227),'Hoja de Trabajo para listado'!$A$151:$Z$151,0)),0)+IFERROR(INDEX('Hoja de Trabajo para listado'!$AB$155:$BA$1048576,MATCH($A227,'Hoja de Trabajo para listado'!$AB$155:$AB$1048576,0),MATCH((CUADRO!P$4&amp;$E227),'Hoja de Trabajo para listado'!$AB$151:$BA$151,0)),0)+IFERROR(INDEX('Hoja de Trabajo para listado'!$BC$155:$CB$1048576,MATCH($A227,'Hoja de Trabajo para listado'!$BC$155:$BC$1048576,0),MATCH((CUADRO!P$4&amp;$E227),'Hoja de Trabajo para listado'!$BC$151:$CB$151,0)),0)+IFERROR(INDEX('Hoja de Trabajo para listado'!$DE$153:$DG$274,MATCH($A227,'Hoja de Trabajo para listado'!$DE$153:$DE$1048576,0),MATCH((CUADRO!P$4&amp;$E227),'Hoja de Trabajo para listado'!$DE$151:$DG$151,0)),0)+IFERROR(INDEX('Hoja de Trabajo para listado'!$CD$155:$DC$1048576,MATCH($A227,'Hoja de Trabajo para listado'!$CD$155:$CD$1048576,0),MATCH((CUADRO!P$4&amp;$E227),'Hoja de Trabajo para listado'!$CD$151:$DC$151,0)),0)</f>
        <v>0</v>
      </c>
      <c r="Q227" s="241">
        <f ca="1">+IFERROR(INDEX('Hoja de Trabajo para listado'!$A$155:$Z$1048576,MATCH($A227,'Hoja de Trabajo para listado'!$A$155:$A$1048576,0),MATCH((CUADRO!Q$4&amp;$E227),'Hoja de Trabajo para listado'!$A$151:$Z$151,0)),0)+IFERROR(INDEX('Hoja de Trabajo para listado'!$AB$155:$BA$1048576,MATCH($A227,'Hoja de Trabajo para listado'!$AB$155:$AB$1048576,0),MATCH((CUADRO!Q$4&amp;$E227),'Hoja de Trabajo para listado'!$AB$151:$BA$151,0)),0)+IFERROR(INDEX('Hoja de Trabajo para listado'!$BC$155:$CB$1048576,MATCH($A227,'Hoja de Trabajo para listado'!$BC$155:$BC$1048576,0),MATCH((CUADRO!Q$4&amp;$E227),'Hoja de Trabajo para listado'!$BC$151:$CB$151,0)),0)+IFERROR(INDEX('Hoja de Trabajo para listado'!$DE$153:$DG$274,MATCH($A227,'Hoja de Trabajo para listado'!$DE$153:$DE$1048576,0),MATCH((CUADRO!Q$4&amp;$E227),'Hoja de Trabajo para listado'!$DE$151:$DG$151,0)),0)+IFERROR(INDEX('Hoja de Trabajo para listado'!$CD$155:$DC$1048576,MATCH($A227,'Hoja de Trabajo para listado'!$CD$155:$CD$1048576,0),MATCH((CUADRO!Q$4&amp;$E227),'Hoja de Trabajo para listado'!$CD$151:$DC$151,0)),0)</f>
        <v>0</v>
      </c>
      <c r="R227" s="241">
        <f t="shared" ca="1" si="9"/>
        <v>0</v>
      </c>
      <c r="S227" s="241"/>
      <c r="T227" s="241">
        <f ca="1">+T228</f>
        <v>0</v>
      </c>
      <c r="U227" s="240">
        <f t="shared" si="10"/>
        <v>1</v>
      </c>
      <c r="V227" s="327" t="str">
        <f>+VLOOKUP(A227,bd_lista!$A$3:$E$592,5,FALSE)</f>
        <v>Instituciones Descentralizadas</v>
      </c>
      <c r="W227" s="397" t="str">
        <f>+V227</f>
        <v>Instituciones Descentralizadas</v>
      </c>
      <c r="X227" s="240">
        <f>+VLOOKUP(A227,[4]Sheet1!$A$13:$D$744,4,FALSE)</f>
        <v>35</v>
      </c>
      <c r="Y227" s="240" t="str">
        <f>+VLOOKUP(X227,bd_lista!$A$3:$C$592,3,FALSE)</f>
        <v>Ministerio de Economía y Finanzas Públicas</v>
      </c>
      <c r="Z227" s="290">
        <f>+X227</f>
        <v>35</v>
      </c>
      <c r="AA227" s="315" t="str">
        <f>+Y227</f>
        <v>Ministerio de Economía y Finanzas Públicas</v>
      </c>
    </row>
    <row r="228" spans="1:27" ht="15" hidden="1" customHeight="1">
      <c r="A228" s="32">
        <v>309</v>
      </c>
      <c r="B228" s="394"/>
      <c r="C228" s="327" t="str">
        <f>+VLOOKUP(A228,bd_lista!$A$3:$C$592,3,FALSE)</f>
        <v>Autoridad de Fiscalización del Juego</v>
      </c>
      <c r="D228" s="396"/>
      <c r="E228" s="327" t="s">
        <v>1304</v>
      </c>
      <c r="F228" s="243">
        <f ca="1">+IFERROR(INDEX('Hoja de Trabajo para listado'!$A$155:$Z$1048576,MATCH($A228,'Hoja de Trabajo para listado'!$A$155:$A$1048576,0),MATCH((CUADRO!F$4&amp;$E228),'Hoja de Trabajo para listado'!$A$151:$Z$151,0)),0)+IFERROR(INDEX('Hoja de Trabajo para listado'!$AB$155:$BA$1048576,MATCH($A228,'Hoja de Trabajo para listado'!$AB$155:$AB$1048576,0),MATCH((CUADRO!F$4&amp;$E228),'Hoja de Trabajo para listado'!$AB$151:$BA$151,0)),0)+IFERROR(INDEX('Hoja de Trabajo para listado'!$BC$155:$CB$1048576,MATCH($A228,'Hoja de Trabajo para listado'!$BC$155:$BC$1048576,0),MATCH((CUADRO!F$4&amp;$E228),'Hoja de Trabajo para listado'!$BC$151:$CB$151,0)),0)+IFERROR(INDEX('Hoja de Trabajo para listado'!$DE$153:$DG$274,MATCH($A228,'Hoja de Trabajo para listado'!$DE$153:$DE$1048576,0),MATCH((CUADRO!F$4&amp;$E228),'Hoja de Trabajo para listado'!$DE$151:$DG$151,0)),0)+IFERROR(INDEX('Hoja de Trabajo para listado'!$CD$155:$DC$1048576,MATCH($A228,'Hoja de Trabajo para listado'!$CD$155:$CD$1048576,0),MATCH((CUADRO!F$4&amp;$E228),'Hoja de Trabajo para listado'!$CD$151:$DC$151,0)),0)</f>
        <v>0</v>
      </c>
      <c r="G228" s="243">
        <f ca="1">+IFERROR(INDEX('Hoja de Trabajo para listado'!$A$155:$Z$1048576,MATCH($A228,'Hoja de Trabajo para listado'!$A$155:$A$1048576,0),MATCH((CUADRO!G$4&amp;$E228),'Hoja de Trabajo para listado'!$A$151:$Z$151,0)),0)+IFERROR(INDEX('Hoja de Trabajo para listado'!$AB$155:$BA$1048576,MATCH($A228,'Hoja de Trabajo para listado'!$AB$155:$AB$1048576,0),MATCH((CUADRO!G$4&amp;$E228),'Hoja de Trabajo para listado'!$AB$151:$BA$151,0)),0)+IFERROR(INDEX('Hoja de Trabajo para listado'!$BC$155:$CB$1048576,MATCH($A228,'Hoja de Trabajo para listado'!$BC$155:$BC$1048576,0),MATCH((CUADRO!G$4&amp;$E228),'Hoja de Trabajo para listado'!$BC$151:$CB$151,0)),0)+IFERROR(INDEX('Hoja de Trabajo para listado'!$DE$153:$DG$274,MATCH($A228,'Hoja de Trabajo para listado'!$DE$153:$DE$1048576,0),MATCH((CUADRO!G$4&amp;$E228),'Hoja de Trabajo para listado'!$DE$151:$DG$151,0)),0)+IFERROR(INDEX('Hoja de Trabajo para listado'!$CD$155:$DC$1048576,MATCH($A228,'Hoja de Trabajo para listado'!$CD$155:$CD$1048576,0),MATCH((CUADRO!G$4&amp;$E228),'Hoja de Trabajo para listado'!$CD$151:$DC$151,0)),0)</f>
        <v>0</v>
      </c>
      <c r="H228" s="243">
        <f ca="1">+IFERROR(INDEX('Hoja de Trabajo para listado'!$A$155:$Z$1048576,MATCH($A228,'Hoja de Trabajo para listado'!$A$155:$A$1048576,0),MATCH((CUADRO!H$4&amp;$E228),'Hoja de Trabajo para listado'!$A$151:$Z$151,0)),0)+IFERROR(INDEX('Hoja de Trabajo para listado'!$AB$155:$BA$1048576,MATCH($A228,'Hoja de Trabajo para listado'!$AB$155:$AB$1048576,0),MATCH((CUADRO!H$4&amp;$E228),'Hoja de Trabajo para listado'!$AB$151:$BA$151,0)),0)+IFERROR(INDEX('Hoja de Trabajo para listado'!$BC$155:$CB$1048576,MATCH($A228,'Hoja de Trabajo para listado'!$BC$155:$BC$1048576,0),MATCH((CUADRO!H$4&amp;$E228),'Hoja de Trabajo para listado'!$BC$151:$CB$151,0)),0)+IFERROR(INDEX('Hoja de Trabajo para listado'!$DE$153:$DG$274,MATCH($A228,'Hoja de Trabajo para listado'!$DE$153:$DE$1048576,0),MATCH((CUADRO!H$4&amp;$E228),'Hoja de Trabajo para listado'!$DE$151:$DG$151,0)),0)+IFERROR(INDEX('Hoja de Trabajo para listado'!$CD$155:$DC$1048576,MATCH($A228,'Hoja de Trabajo para listado'!$CD$155:$CD$1048576,0),MATCH((CUADRO!H$4&amp;$E228),'Hoja de Trabajo para listado'!$CD$151:$DC$151,0)),0)</f>
        <v>0</v>
      </c>
      <c r="I228" s="243">
        <f ca="1">+IFERROR(INDEX('Hoja de Trabajo para listado'!$A$155:$Z$1048576,MATCH($A228,'Hoja de Trabajo para listado'!$A$155:$A$1048576,0),MATCH((CUADRO!I$4&amp;$E228),'Hoja de Trabajo para listado'!$A$151:$Z$151,0)),0)+IFERROR(INDEX('Hoja de Trabajo para listado'!$AB$155:$BA$1048576,MATCH($A228,'Hoja de Trabajo para listado'!$AB$155:$AB$1048576,0),MATCH((CUADRO!I$4&amp;$E228),'Hoja de Trabajo para listado'!$AB$151:$BA$151,0)),0)+IFERROR(INDEX('Hoja de Trabajo para listado'!$BC$155:$CB$1048576,MATCH($A228,'Hoja de Trabajo para listado'!$BC$155:$BC$1048576,0),MATCH((CUADRO!I$4&amp;$E228),'Hoja de Trabajo para listado'!$BC$151:$CB$151,0)),0)+IFERROR(INDEX('Hoja de Trabajo para listado'!$DE$153:$DG$274,MATCH($A228,'Hoja de Trabajo para listado'!$DE$153:$DE$1048576,0),MATCH((CUADRO!I$4&amp;$E228),'Hoja de Trabajo para listado'!$DE$151:$DG$151,0)),0)+IFERROR(INDEX('Hoja de Trabajo para listado'!$CD$155:$DC$1048576,MATCH($A228,'Hoja de Trabajo para listado'!$CD$155:$CD$1048576,0),MATCH((CUADRO!I$4&amp;$E228),'Hoja de Trabajo para listado'!$CD$151:$DC$151,0)),0)</f>
        <v>0</v>
      </c>
      <c r="J228" s="243">
        <f ca="1">+IFERROR(INDEX('Hoja de Trabajo para listado'!$A$155:$Z$1048576,MATCH($A228,'Hoja de Trabajo para listado'!$A$155:$A$1048576,0),MATCH((CUADRO!J$4&amp;$E228),'Hoja de Trabajo para listado'!$A$151:$Z$151,0)),0)+IFERROR(INDEX('Hoja de Trabajo para listado'!$AB$155:$BA$1048576,MATCH($A228,'Hoja de Trabajo para listado'!$AB$155:$AB$1048576,0),MATCH((CUADRO!J$4&amp;$E228),'Hoja de Trabajo para listado'!$AB$151:$BA$151,0)),0)+IFERROR(INDEX('Hoja de Trabajo para listado'!$BC$155:$CB$1048576,MATCH($A228,'Hoja de Trabajo para listado'!$BC$155:$BC$1048576,0),MATCH((CUADRO!J$4&amp;$E228),'Hoja de Trabajo para listado'!$BC$151:$CB$151,0)),0)+IFERROR(INDEX('Hoja de Trabajo para listado'!$DE$153:$DG$274,MATCH($A228,'Hoja de Trabajo para listado'!$DE$153:$DE$1048576,0),MATCH((CUADRO!J$4&amp;$E228),'Hoja de Trabajo para listado'!$DE$151:$DG$151,0)),0)+IFERROR(INDEX('Hoja de Trabajo para listado'!$CD$155:$DC$1048576,MATCH($A228,'Hoja de Trabajo para listado'!$CD$155:$CD$1048576,0),MATCH((CUADRO!J$4&amp;$E228),'Hoja de Trabajo para listado'!$CD$151:$DC$151,0)),0)</f>
        <v>0</v>
      </c>
      <c r="K228" s="243">
        <f ca="1">+IFERROR(INDEX('Hoja de Trabajo para listado'!$A$155:$Z$1048576,MATCH($A228,'Hoja de Trabajo para listado'!$A$155:$A$1048576,0),MATCH((CUADRO!K$4&amp;$E228),'Hoja de Trabajo para listado'!$A$151:$Z$151,0)),0)+IFERROR(INDEX('Hoja de Trabajo para listado'!$AB$155:$BA$1048576,MATCH($A228,'Hoja de Trabajo para listado'!$AB$155:$AB$1048576,0),MATCH((CUADRO!K$4&amp;$E228),'Hoja de Trabajo para listado'!$AB$151:$BA$151,0)),0)+IFERROR(INDEX('Hoja de Trabajo para listado'!$BC$155:$CB$1048576,MATCH($A228,'Hoja de Trabajo para listado'!$BC$155:$BC$1048576,0),MATCH((CUADRO!K$4&amp;$E228),'Hoja de Trabajo para listado'!$BC$151:$CB$151,0)),0)+IFERROR(INDEX('Hoja de Trabajo para listado'!$DE$153:$DG$274,MATCH($A228,'Hoja de Trabajo para listado'!$DE$153:$DE$1048576,0),MATCH((CUADRO!K$4&amp;$E228),'Hoja de Trabajo para listado'!$DE$151:$DG$151,0)),0)+IFERROR(INDEX('Hoja de Trabajo para listado'!$CD$155:$DC$1048576,MATCH($A228,'Hoja de Trabajo para listado'!$CD$155:$CD$1048576,0),MATCH((CUADRO!K$4&amp;$E228),'Hoja de Trabajo para listado'!$CD$151:$DC$151,0)),0)</f>
        <v>0</v>
      </c>
      <c r="L228" s="243">
        <f ca="1">+IFERROR(INDEX('Hoja de Trabajo para listado'!$A$155:$Z$1048576,MATCH($A228,'Hoja de Trabajo para listado'!$A$155:$A$1048576,0),MATCH((CUADRO!L$4&amp;$E228),'Hoja de Trabajo para listado'!$A$151:$Z$151,0)),0)+IFERROR(INDEX('Hoja de Trabajo para listado'!$AB$155:$BA$1048576,MATCH($A228,'Hoja de Trabajo para listado'!$AB$155:$AB$1048576,0),MATCH((CUADRO!L$4&amp;$E228),'Hoja de Trabajo para listado'!$AB$151:$BA$151,0)),0)+IFERROR(INDEX('Hoja de Trabajo para listado'!$BC$155:$CB$1048576,MATCH($A228,'Hoja de Trabajo para listado'!$BC$155:$BC$1048576,0),MATCH((CUADRO!L$4&amp;$E228),'Hoja de Trabajo para listado'!$BC$151:$CB$151,0)),0)+IFERROR(INDEX('Hoja de Trabajo para listado'!$DE$153:$DG$274,MATCH($A228,'Hoja de Trabajo para listado'!$DE$153:$DE$1048576,0),MATCH((CUADRO!L$4&amp;$E228),'Hoja de Trabajo para listado'!$DE$151:$DG$151,0)),0)+IFERROR(INDEX('Hoja de Trabajo para listado'!$CD$155:$DC$1048576,MATCH($A228,'Hoja de Trabajo para listado'!$CD$155:$CD$1048576,0),MATCH((CUADRO!L$4&amp;$E228),'Hoja de Trabajo para listado'!$CD$151:$DC$151,0)),0)</f>
        <v>0</v>
      </c>
      <c r="M228" s="243">
        <f ca="1">+IFERROR(INDEX('Hoja de Trabajo para listado'!$A$155:$Z$1048576,MATCH($A228,'Hoja de Trabajo para listado'!$A$155:$A$1048576,0),MATCH((CUADRO!M$4&amp;$E228),'Hoja de Trabajo para listado'!$A$151:$Z$151,0)),0)+IFERROR(INDEX('Hoja de Trabajo para listado'!$AB$155:$BA$1048576,MATCH($A228,'Hoja de Trabajo para listado'!$AB$155:$AB$1048576,0),MATCH((CUADRO!M$4&amp;$E228),'Hoja de Trabajo para listado'!$AB$151:$BA$151,0)),0)+IFERROR(INDEX('Hoja de Trabajo para listado'!$BC$155:$CB$1048576,MATCH($A228,'Hoja de Trabajo para listado'!$BC$155:$BC$1048576,0),MATCH((CUADRO!M$4&amp;$E228),'Hoja de Trabajo para listado'!$BC$151:$CB$151,0)),0)+IFERROR(INDEX('Hoja de Trabajo para listado'!$DE$153:$DG$274,MATCH($A228,'Hoja de Trabajo para listado'!$DE$153:$DE$1048576,0),MATCH((CUADRO!M$4&amp;$E228),'Hoja de Trabajo para listado'!$DE$151:$DG$151,0)),0)+IFERROR(INDEX('Hoja de Trabajo para listado'!$CD$155:$DC$1048576,MATCH($A228,'Hoja de Trabajo para listado'!$CD$155:$CD$1048576,0),MATCH((CUADRO!M$4&amp;$E228),'Hoja de Trabajo para listado'!$CD$151:$DC$151,0)),0)</f>
        <v>0</v>
      </c>
      <c r="N228" s="243">
        <f ca="1">+IFERROR(INDEX('Hoja de Trabajo para listado'!$A$155:$Z$1048576,MATCH($A228,'Hoja de Trabajo para listado'!$A$155:$A$1048576,0),MATCH((CUADRO!N$4&amp;$E228),'Hoja de Trabajo para listado'!$A$151:$Z$151,0)),0)+IFERROR(INDEX('Hoja de Trabajo para listado'!$AB$155:$BA$1048576,MATCH($A228,'Hoja de Trabajo para listado'!$AB$155:$AB$1048576,0),MATCH((CUADRO!N$4&amp;$E228),'Hoja de Trabajo para listado'!$AB$151:$BA$151,0)),0)+IFERROR(INDEX('Hoja de Trabajo para listado'!$BC$155:$CB$1048576,MATCH($A228,'Hoja de Trabajo para listado'!$BC$155:$BC$1048576,0),MATCH((CUADRO!N$4&amp;$E228),'Hoja de Trabajo para listado'!$BC$151:$CB$151,0)),0)+IFERROR(INDEX('Hoja de Trabajo para listado'!$DE$153:$DG$274,MATCH($A228,'Hoja de Trabajo para listado'!$DE$153:$DE$1048576,0),MATCH((CUADRO!N$4&amp;$E228),'Hoja de Trabajo para listado'!$DE$151:$DG$151,0)),0)+IFERROR(INDEX('Hoja de Trabajo para listado'!$CD$155:$DC$1048576,MATCH($A228,'Hoja de Trabajo para listado'!$CD$155:$CD$1048576,0),MATCH((CUADRO!N$4&amp;$E228),'Hoja de Trabajo para listado'!$CD$151:$DC$151,0)),0)</f>
        <v>0</v>
      </c>
      <c r="O228" s="243">
        <f ca="1">+IFERROR(INDEX('Hoja de Trabajo para listado'!$A$155:$Z$1048576,MATCH($A228,'Hoja de Trabajo para listado'!$A$155:$A$1048576,0),MATCH((CUADRO!O$4&amp;$E228),'Hoja de Trabajo para listado'!$A$151:$Z$151,0)),0)+IFERROR(INDEX('Hoja de Trabajo para listado'!$AB$155:$BA$1048576,MATCH($A228,'Hoja de Trabajo para listado'!$AB$155:$AB$1048576,0),MATCH((CUADRO!O$4&amp;$E228),'Hoja de Trabajo para listado'!$AB$151:$BA$151,0)),0)+IFERROR(INDEX('Hoja de Trabajo para listado'!$BC$155:$CB$1048576,MATCH($A228,'Hoja de Trabajo para listado'!$BC$155:$BC$1048576,0),MATCH((CUADRO!O$4&amp;$E228),'Hoja de Trabajo para listado'!$BC$151:$CB$151,0)),0)+IFERROR(INDEX('Hoja de Trabajo para listado'!$DE$153:$DG$274,MATCH($A228,'Hoja de Trabajo para listado'!$DE$153:$DE$1048576,0),MATCH((CUADRO!O$4&amp;$E228),'Hoja de Trabajo para listado'!$DE$151:$DG$151,0)),0)+IFERROR(INDEX('Hoja de Trabajo para listado'!$CD$155:$DC$1048576,MATCH($A228,'Hoja de Trabajo para listado'!$CD$155:$CD$1048576,0),MATCH((CUADRO!O$4&amp;$E228),'Hoja de Trabajo para listado'!$CD$151:$DC$151,0)),0)</f>
        <v>0</v>
      </c>
      <c r="P228" s="243">
        <f ca="1">+IFERROR(INDEX('Hoja de Trabajo para listado'!$A$155:$Z$1048576,MATCH($A228,'Hoja de Trabajo para listado'!$A$155:$A$1048576,0),MATCH((CUADRO!P$4&amp;$E228),'Hoja de Trabajo para listado'!$A$151:$Z$151,0)),0)+IFERROR(INDEX('Hoja de Trabajo para listado'!$AB$155:$BA$1048576,MATCH($A228,'Hoja de Trabajo para listado'!$AB$155:$AB$1048576,0),MATCH((CUADRO!P$4&amp;$E228),'Hoja de Trabajo para listado'!$AB$151:$BA$151,0)),0)+IFERROR(INDEX('Hoja de Trabajo para listado'!$BC$155:$CB$1048576,MATCH($A228,'Hoja de Trabajo para listado'!$BC$155:$BC$1048576,0),MATCH((CUADRO!P$4&amp;$E228),'Hoja de Trabajo para listado'!$BC$151:$CB$151,0)),0)+IFERROR(INDEX('Hoja de Trabajo para listado'!$DE$153:$DG$274,MATCH($A228,'Hoja de Trabajo para listado'!$DE$153:$DE$1048576,0),MATCH((CUADRO!P$4&amp;$E228),'Hoja de Trabajo para listado'!$DE$151:$DG$151,0)),0)+IFERROR(INDEX('Hoja de Trabajo para listado'!$CD$155:$DC$1048576,MATCH($A228,'Hoja de Trabajo para listado'!$CD$155:$CD$1048576,0),MATCH((CUADRO!P$4&amp;$E228),'Hoja de Trabajo para listado'!$CD$151:$DC$151,0)),0)</f>
        <v>0</v>
      </c>
      <c r="Q228" s="243">
        <f ca="1">+IFERROR(INDEX('Hoja de Trabajo para listado'!$A$155:$Z$1048576,MATCH($A228,'Hoja de Trabajo para listado'!$A$155:$A$1048576,0),MATCH((CUADRO!Q$4&amp;$E228),'Hoja de Trabajo para listado'!$A$151:$Z$151,0)),0)+IFERROR(INDEX('Hoja de Trabajo para listado'!$AB$155:$BA$1048576,MATCH($A228,'Hoja de Trabajo para listado'!$AB$155:$AB$1048576,0),MATCH((CUADRO!Q$4&amp;$E228),'Hoja de Trabajo para listado'!$AB$151:$BA$151,0)),0)+IFERROR(INDEX('Hoja de Trabajo para listado'!$BC$155:$CB$1048576,MATCH($A228,'Hoja de Trabajo para listado'!$BC$155:$BC$1048576,0),MATCH((CUADRO!Q$4&amp;$E228),'Hoja de Trabajo para listado'!$BC$151:$CB$151,0)),0)+IFERROR(INDEX('Hoja de Trabajo para listado'!$DE$153:$DG$274,MATCH($A228,'Hoja de Trabajo para listado'!$DE$153:$DE$1048576,0),MATCH((CUADRO!Q$4&amp;$E228),'Hoja de Trabajo para listado'!$DE$151:$DG$151,0)),0)+IFERROR(INDEX('Hoja de Trabajo para listado'!$CD$155:$DC$1048576,MATCH($A228,'Hoja de Trabajo para listado'!$CD$155:$CD$1048576,0),MATCH((CUADRO!Q$4&amp;$E228),'Hoja de Trabajo para listado'!$CD$151:$DC$151,0)),0)</f>
        <v>0</v>
      </c>
      <c r="R228" s="243">
        <f t="shared" ca="1" si="9"/>
        <v>0</v>
      </c>
      <c r="S228" s="243">
        <f ca="1">+R227+R228</f>
        <v>0</v>
      </c>
      <c r="T228" s="243">
        <f ca="1">+S228</f>
        <v>0</v>
      </c>
      <c r="U228" s="242">
        <f t="shared" si="10"/>
        <v>2</v>
      </c>
      <c r="V228" s="327" t="str">
        <f>+VLOOKUP(A228,bd_lista!$A$3:$E$592,5,FALSE)</f>
        <v>Instituciones Descentralizadas</v>
      </c>
      <c r="W228" s="398"/>
      <c r="X228" s="240">
        <f>+VLOOKUP(A228,[4]Sheet1!$A$13:$D$744,4,FALSE)</f>
        <v>35</v>
      </c>
      <c r="Y228" s="240" t="str">
        <f>+VLOOKUP(X228,bd_lista!$A$3:$C$592,3,FALSE)</f>
        <v>Ministerio de Economía y Finanzas Públicas</v>
      </c>
      <c r="Z228" s="288"/>
      <c r="AA228" s="317"/>
    </row>
    <row r="229" spans="1:27" ht="15" customHeight="1">
      <c r="A229" s="379">
        <v>310</v>
      </c>
      <c r="B229" s="393">
        <f>+A229</f>
        <v>310</v>
      </c>
      <c r="C229" s="245" t="str">
        <f>+VLOOKUP(A229,bd_lista!$A$3:$C$592,3,FALSE)</f>
        <v>Autoridad de Regulación y Fiscalización de Telecomunicaciones y Transportes</v>
      </c>
      <c r="D229" s="395" t="str">
        <f>+C229</f>
        <v>Autoridad de Regulación y Fiscalización de Telecomunicaciones y Transportes</v>
      </c>
      <c r="E229" s="245" t="s">
        <v>1303</v>
      </c>
      <c r="F229" s="241">
        <f ca="1">+IFERROR(INDEX('Hoja de Trabajo para listado'!$A$155:$Z$1048576,MATCH($A229,'Hoja de Trabajo para listado'!$A$155:$A$1048576,0),MATCH((CUADRO!F$4&amp;$E229),'Hoja de Trabajo para listado'!$A$151:$Z$151,0)),0)+IFERROR(INDEX('Hoja de Trabajo para listado'!$AB$155:$BA$1048576,MATCH($A229,'Hoja de Trabajo para listado'!$AB$155:$AB$1048576,0),MATCH((CUADRO!F$4&amp;$E229),'Hoja de Trabajo para listado'!$AB$151:$BA$151,0)),0)+IFERROR(INDEX('Hoja de Trabajo para listado'!$BC$155:$CB$1048576,MATCH($A229,'Hoja de Trabajo para listado'!$BC$155:$BC$1048576,0),MATCH((CUADRO!F$4&amp;$E229),'Hoja de Trabajo para listado'!$BC$151:$CB$151,0)),0)+IFERROR(INDEX('Hoja de Trabajo para listado'!$DE$153:$DG$274,MATCH($A229,'Hoja de Trabajo para listado'!$DE$153:$DE$1048576,0),MATCH((CUADRO!F$4&amp;$E229),'Hoja de Trabajo para listado'!$DE$151:$DG$151,0)),0)+IFERROR(INDEX('Hoja de Trabajo para listado'!$CD$155:$DC$1048576,MATCH($A229,'Hoja de Trabajo para listado'!$CD$155:$CD$1048576,0),MATCH((CUADRO!F$4&amp;$E229),'Hoja de Trabajo para listado'!$CD$151:$DC$151,0)),0)</f>
        <v>0</v>
      </c>
      <c r="G229" s="241">
        <f ca="1">+IFERROR(INDEX('Hoja de Trabajo para listado'!$A$155:$Z$1048576,MATCH($A229,'Hoja de Trabajo para listado'!$A$155:$A$1048576,0),MATCH((CUADRO!G$4&amp;$E229),'Hoja de Trabajo para listado'!$A$151:$Z$151,0)),0)+IFERROR(INDEX('Hoja de Trabajo para listado'!$AB$155:$BA$1048576,MATCH($A229,'Hoja de Trabajo para listado'!$AB$155:$AB$1048576,0),MATCH((CUADRO!G$4&amp;$E229),'Hoja de Trabajo para listado'!$AB$151:$BA$151,0)),0)+IFERROR(INDEX('Hoja de Trabajo para listado'!$BC$155:$CB$1048576,MATCH($A229,'Hoja de Trabajo para listado'!$BC$155:$BC$1048576,0),MATCH((CUADRO!G$4&amp;$E229),'Hoja de Trabajo para listado'!$BC$151:$CB$151,0)),0)+IFERROR(INDEX('Hoja de Trabajo para listado'!$DE$153:$DG$274,MATCH($A229,'Hoja de Trabajo para listado'!$DE$153:$DE$1048576,0),MATCH((CUADRO!G$4&amp;$E229),'Hoja de Trabajo para listado'!$DE$151:$DG$151,0)),0)+IFERROR(INDEX('Hoja de Trabajo para listado'!$CD$155:$DC$1048576,MATCH($A229,'Hoja de Trabajo para listado'!$CD$155:$CD$1048576,0),MATCH((CUADRO!G$4&amp;$E229),'Hoja de Trabajo para listado'!$CD$151:$DC$151,0)),0)</f>
        <v>0</v>
      </c>
      <c r="H229" s="241">
        <f ca="1">+IFERROR(INDEX('Hoja de Trabajo para listado'!$A$155:$Z$1048576,MATCH($A229,'Hoja de Trabajo para listado'!$A$155:$A$1048576,0),MATCH((CUADRO!H$4&amp;$E229),'Hoja de Trabajo para listado'!$A$151:$Z$151,0)),0)+IFERROR(INDEX('Hoja de Trabajo para listado'!$AB$155:$BA$1048576,MATCH($A229,'Hoja de Trabajo para listado'!$AB$155:$AB$1048576,0),MATCH((CUADRO!H$4&amp;$E229),'Hoja de Trabajo para listado'!$AB$151:$BA$151,0)),0)+IFERROR(INDEX('Hoja de Trabajo para listado'!$BC$155:$CB$1048576,MATCH($A229,'Hoja de Trabajo para listado'!$BC$155:$BC$1048576,0),MATCH((CUADRO!H$4&amp;$E229),'Hoja de Trabajo para listado'!$BC$151:$CB$151,0)),0)+IFERROR(INDEX('Hoja de Trabajo para listado'!$DE$153:$DG$274,MATCH($A229,'Hoja de Trabajo para listado'!$DE$153:$DE$1048576,0),MATCH((CUADRO!H$4&amp;$E229),'Hoja de Trabajo para listado'!$DE$151:$DG$151,0)),0)+IFERROR(INDEX('Hoja de Trabajo para listado'!$CD$155:$DC$1048576,MATCH($A229,'Hoja de Trabajo para listado'!$CD$155:$CD$1048576,0),MATCH((CUADRO!H$4&amp;$E229),'Hoja de Trabajo para listado'!$CD$151:$DC$151,0)),0)</f>
        <v>0</v>
      </c>
      <c r="I229" s="241">
        <f ca="1">+IFERROR(INDEX('Hoja de Trabajo para listado'!$A$155:$Z$1048576,MATCH($A229,'Hoja de Trabajo para listado'!$A$155:$A$1048576,0),MATCH((CUADRO!I$4&amp;$E229),'Hoja de Trabajo para listado'!$A$151:$Z$151,0)),0)+IFERROR(INDEX('Hoja de Trabajo para listado'!$AB$155:$BA$1048576,MATCH($A229,'Hoja de Trabajo para listado'!$AB$155:$AB$1048576,0),MATCH((CUADRO!I$4&amp;$E229),'Hoja de Trabajo para listado'!$AB$151:$BA$151,0)),0)+IFERROR(INDEX('Hoja de Trabajo para listado'!$BC$155:$CB$1048576,MATCH($A229,'Hoja de Trabajo para listado'!$BC$155:$BC$1048576,0),MATCH((CUADRO!I$4&amp;$E229),'Hoja de Trabajo para listado'!$BC$151:$CB$151,0)),0)+IFERROR(INDEX('Hoja de Trabajo para listado'!$DE$153:$DG$274,MATCH($A229,'Hoja de Trabajo para listado'!$DE$153:$DE$1048576,0),MATCH((CUADRO!I$4&amp;$E229),'Hoja de Trabajo para listado'!$DE$151:$DG$151,0)),0)+IFERROR(INDEX('Hoja de Trabajo para listado'!$CD$155:$DC$1048576,MATCH($A229,'Hoja de Trabajo para listado'!$CD$155:$CD$1048576,0),MATCH((CUADRO!I$4&amp;$E229),'Hoja de Trabajo para listado'!$CD$151:$DC$151,0)),0)</f>
        <v>0</v>
      </c>
      <c r="J229" s="241">
        <f ca="1">+IFERROR(INDEX('Hoja de Trabajo para listado'!$A$155:$Z$1048576,MATCH($A229,'Hoja de Trabajo para listado'!$A$155:$A$1048576,0),MATCH((CUADRO!J$4&amp;$E229),'Hoja de Trabajo para listado'!$A$151:$Z$151,0)),0)+IFERROR(INDEX('Hoja de Trabajo para listado'!$AB$155:$BA$1048576,MATCH($A229,'Hoja de Trabajo para listado'!$AB$155:$AB$1048576,0),MATCH((CUADRO!J$4&amp;$E229),'Hoja de Trabajo para listado'!$AB$151:$BA$151,0)),0)+IFERROR(INDEX('Hoja de Trabajo para listado'!$BC$155:$CB$1048576,MATCH($A229,'Hoja de Trabajo para listado'!$BC$155:$BC$1048576,0),MATCH((CUADRO!J$4&amp;$E229),'Hoja de Trabajo para listado'!$BC$151:$CB$151,0)),0)+IFERROR(INDEX('Hoja de Trabajo para listado'!$DE$153:$DG$274,MATCH($A229,'Hoja de Trabajo para listado'!$DE$153:$DE$1048576,0),MATCH((CUADRO!J$4&amp;$E229),'Hoja de Trabajo para listado'!$DE$151:$DG$151,0)),0)+IFERROR(INDEX('Hoja de Trabajo para listado'!$CD$155:$DC$1048576,MATCH($A229,'Hoja de Trabajo para listado'!$CD$155:$CD$1048576,0),MATCH((CUADRO!J$4&amp;$E229),'Hoja de Trabajo para listado'!$CD$151:$DC$151,0)),0)</f>
        <v>0</v>
      </c>
      <c r="K229" s="241">
        <f ca="1">+IFERROR(INDEX('Hoja de Trabajo para listado'!$A$155:$Z$1048576,MATCH($A229,'Hoja de Trabajo para listado'!$A$155:$A$1048576,0),MATCH((CUADRO!K$4&amp;$E229),'Hoja de Trabajo para listado'!$A$151:$Z$151,0)),0)+IFERROR(INDEX('Hoja de Trabajo para listado'!$AB$155:$BA$1048576,MATCH($A229,'Hoja de Trabajo para listado'!$AB$155:$AB$1048576,0),MATCH((CUADRO!K$4&amp;$E229),'Hoja de Trabajo para listado'!$AB$151:$BA$151,0)),0)+IFERROR(INDEX('Hoja de Trabajo para listado'!$BC$155:$CB$1048576,MATCH($A229,'Hoja de Trabajo para listado'!$BC$155:$BC$1048576,0),MATCH((CUADRO!K$4&amp;$E229),'Hoja de Trabajo para listado'!$BC$151:$CB$151,0)),0)+IFERROR(INDEX('Hoja de Trabajo para listado'!$DE$153:$DG$274,MATCH($A229,'Hoja de Trabajo para listado'!$DE$153:$DE$1048576,0),MATCH((CUADRO!K$4&amp;$E229),'Hoja de Trabajo para listado'!$DE$151:$DG$151,0)),0)+IFERROR(INDEX('Hoja de Trabajo para listado'!$CD$155:$DC$1048576,MATCH($A229,'Hoja de Trabajo para listado'!$CD$155:$CD$1048576,0),MATCH((CUADRO!K$4&amp;$E229),'Hoja de Trabajo para listado'!$CD$151:$DC$151,0)),0)</f>
        <v>0</v>
      </c>
      <c r="L229" s="241">
        <f ca="1">+IFERROR(INDEX('Hoja de Trabajo para listado'!$A$155:$Z$1048576,MATCH($A229,'Hoja de Trabajo para listado'!$A$155:$A$1048576,0),MATCH((CUADRO!L$4&amp;$E229),'Hoja de Trabajo para listado'!$A$151:$Z$151,0)),0)+IFERROR(INDEX('Hoja de Trabajo para listado'!$AB$155:$BA$1048576,MATCH($A229,'Hoja de Trabajo para listado'!$AB$155:$AB$1048576,0),MATCH((CUADRO!L$4&amp;$E229),'Hoja de Trabajo para listado'!$AB$151:$BA$151,0)),0)+IFERROR(INDEX('Hoja de Trabajo para listado'!$BC$155:$CB$1048576,MATCH($A229,'Hoja de Trabajo para listado'!$BC$155:$BC$1048576,0),MATCH((CUADRO!L$4&amp;$E229),'Hoja de Trabajo para listado'!$BC$151:$CB$151,0)),0)+IFERROR(INDEX('Hoja de Trabajo para listado'!$DE$153:$DG$274,MATCH($A229,'Hoja de Trabajo para listado'!$DE$153:$DE$1048576,0),MATCH((CUADRO!L$4&amp;$E229),'Hoja de Trabajo para listado'!$DE$151:$DG$151,0)),0)+IFERROR(INDEX('Hoja de Trabajo para listado'!$CD$155:$DC$1048576,MATCH($A229,'Hoja de Trabajo para listado'!$CD$155:$CD$1048576,0),MATCH((CUADRO!L$4&amp;$E229),'Hoja de Trabajo para listado'!$CD$151:$DC$151,0)),0)</f>
        <v>0</v>
      </c>
      <c r="M229" s="241">
        <f ca="1">+IFERROR(INDEX('Hoja de Trabajo para listado'!$A$155:$Z$1048576,MATCH($A229,'Hoja de Trabajo para listado'!$A$155:$A$1048576,0),MATCH((CUADRO!M$4&amp;$E229),'Hoja de Trabajo para listado'!$A$151:$Z$151,0)),0)+IFERROR(INDEX('Hoja de Trabajo para listado'!$AB$155:$BA$1048576,MATCH($A229,'Hoja de Trabajo para listado'!$AB$155:$AB$1048576,0),MATCH((CUADRO!M$4&amp;$E229),'Hoja de Trabajo para listado'!$AB$151:$BA$151,0)),0)+IFERROR(INDEX('Hoja de Trabajo para listado'!$BC$155:$CB$1048576,MATCH($A229,'Hoja de Trabajo para listado'!$BC$155:$BC$1048576,0),MATCH((CUADRO!M$4&amp;$E229),'Hoja de Trabajo para listado'!$BC$151:$CB$151,0)),0)+IFERROR(INDEX('Hoja de Trabajo para listado'!$DE$153:$DG$274,MATCH($A229,'Hoja de Trabajo para listado'!$DE$153:$DE$1048576,0),MATCH((CUADRO!M$4&amp;$E229),'Hoja de Trabajo para listado'!$DE$151:$DG$151,0)),0)+IFERROR(INDEX('Hoja de Trabajo para listado'!$CD$155:$DC$1048576,MATCH($A229,'Hoja de Trabajo para listado'!$CD$155:$CD$1048576,0),MATCH((CUADRO!M$4&amp;$E229),'Hoja de Trabajo para listado'!$CD$151:$DC$151,0)),0)</f>
        <v>0</v>
      </c>
      <c r="N229" s="241">
        <f ca="1">+IFERROR(INDEX('Hoja de Trabajo para listado'!$A$155:$Z$1048576,MATCH($A229,'Hoja de Trabajo para listado'!$A$155:$A$1048576,0),MATCH((CUADRO!N$4&amp;$E229),'Hoja de Trabajo para listado'!$A$151:$Z$151,0)),0)+IFERROR(INDEX('Hoja de Trabajo para listado'!$AB$155:$BA$1048576,MATCH($A229,'Hoja de Trabajo para listado'!$AB$155:$AB$1048576,0),MATCH((CUADRO!N$4&amp;$E229),'Hoja de Trabajo para listado'!$AB$151:$BA$151,0)),0)+IFERROR(INDEX('Hoja de Trabajo para listado'!$BC$155:$CB$1048576,MATCH($A229,'Hoja de Trabajo para listado'!$BC$155:$BC$1048576,0),MATCH((CUADRO!N$4&amp;$E229),'Hoja de Trabajo para listado'!$BC$151:$CB$151,0)),0)+IFERROR(INDEX('Hoja de Trabajo para listado'!$DE$153:$DG$274,MATCH($A229,'Hoja de Trabajo para listado'!$DE$153:$DE$1048576,0),MATCH((CUADRO!N$4&amp;$E229),'Hoja de Trabajo para listado'!$DE$151:$DG$151,0)),0)+IFERROR(INDEX('Hoja de Trabajo para listado'!$CD$155:$DC$1048576,MATCH($A229,'Hoja de Trabajo para listado'!$CD$155:$CD$1048576,0),MATCH((CUADRO!N$4&amp;$E229),'Hoja de Trabajo para listado'!$CD$151:$DC$151,0)),0)</f>
        <v>0</v>
      </c>
      <c r="O229" s="241">
        <f ca="1">+IFERROR(INDEX('Hoja de Trabajo para listado'!$A$155:$Z$1048576,MATCH($A229,'Hoja de Trabajo para listado'!$A$155:$A$1048576,0),MATCH((CUADRO!O$4&amp;$E229),'Hoja de Trabajo para listado'!$A$151:$Z$151,0)),0)+IFERROR(INDEX('Hoja de Trabajo para listado'!$AB$155:$BA$1048576,MATCH($A229,'Hoja de Trabajo para listado'!$AB$155:$AB$1048576,0),MATCH((CUADRO!O$4&amp;$E229),'Hoja de Trabajo para listado'!$AB$151:$BA$151,0)),0)+IFERROR(INDEX('Hoja de Trabajo para listado'!$BC$155:$CB$1048576,MATCH($A229,'Hoja de Trabajo para listado'!$BC$155:$BC$1048576,0),MATCH((CUADRO!O$4&amp;$E229),'Hoja de Trabajo para listado'!$BC$151:$CB$151,0)),0)+IFERROR(INDEX('Hoja de Trabajo para listado'!$DE$153:$DG$274,MATCH($A229,'Hoja de Trabajo para listado'!$DE$153:$DE$1048576,0),MATCH((CUADRO!O$4&amp;$E229),'Hoja de Trabajo para listado'!$DE$151:$DG$151,0)),0)+IFERROR(INDEX('Hoja de Trabajo para listado'!$CD$155:$DC$1048576,MATCH($A229,'Hoja de Trabajo para listado'!$CD$155:$CD$1048576,0),MATCH((CUADRO!O$4&amp;$E229),'Hoja de Trabajo para listado'!$CD$151:$DC$151,0)),0)</f>
        <v>0</v>
      </c>
      <c r="P229" s="241">
        <f ca="1">+IFERROR(INDEX('Hoja de Trabajo para listado'!$A$155:$Z$1048576,MATCH($A229,'Hoja de Trabajo para listado'!$A$155:$A$1048576,0),MATCH((CUADRO!P$4&amp;$E229),'Hoja de Trabajo para listado'!$A$151:$Z$151,0)),0)+IFERROR(INDEX('Hoja de Trabajo para listado'!$AB$155:$BA$1048576,MATCH($A229,'Hoja de Trabajo para listado'!$AB$155:$AB$1048576,0),MATCH((CUADRO!P$4&amp;$E229),'Hoja de Trabajo para listado'!$AB$151:$BA$151,0)),0)+IFERROR(INDEX('Hoja de Trabajo para listado'!$BC$155:$CB$1048576,MATCH($A229,'Hoja de Trabajo para listado'!$BC$155:$BC$1048576,0),MATCH((CUADRO!P$4&amp;$E229),'Hoja de Trabajo para listado'!$BC$151:$CB$151,0)),0)+IFERROR(INDEX('Hoja de Trabajo para listado'!$DE$153:$DG$274,MATCH($A229,'Hoja de Trabajo para listado'!$DE$153:$DE$1048576,0),MATCH((CUADRO!P$4&amp;$E229),'Hoja de Trabajo para listado'!$DE$151:$DG$151,0)),0)+IFERROR(INDEX('Hoja de Trabajo para listado'!$CD$155:$DC$1048576,MATCH($A229,'Hoja de Trabajo para listado'!$CD$155:$CD$1048576,0),MATCH((CUADRO!P$4&amp;$E229),'Hoja de Trabajo para listado'!$CD$151:$DC$151,0)),0)</f>
        <v>0</v>
      </c>
      <c r="Q229" s="241">
        <f ca="1">+IFERROR(INDEX('Hoja de Trabajo para listado'!$A$155:$Z$1048576,MATCH($A229,'Hoja de Trabajo para listado'!$A$155:$A$1048576,0),MATCH((CUADRO!Q$4&amp;$E229),'Hoja de Trabajo para listado'!$A$151:$Z$151,0)),0)+IFERROR(INDEX('Hoja de Trabajo para listado'!$AB$155:$BA$1048576,MATCH($A229,'Hoja de Trabajo para listado'!$AB$155:$AB$1048576,0),MATCH((CUADRO!Q$4&amp;$E229),'Hoja de Trabajo para listado'!$AB$151:$BA$151,0)),0)+IFERROR(INDEX('Hoja de Trabajo para listado'!$BC$155:$CB$1048576,MATCH($A229,'Hoja de Trabajo para listado'!$BC$155:$BC$1048576,0),MATCH((CUADRO!Q$4&amp;$E229),'Hoja de Trabajo para listado'!$BC$151:$CB$151,0)),0)+IFERROR(INDEX('Hoja de Trabajo para listado'!$DE$153:$DG$274,MATCH($A229,'Hoja de Trabajo para listado'!$DE$153:$DE$1048576,0),MATCH((CUADRO!Q$4&amp;$E229),'Hoja de Trabajo para listado'!$DE$151:$DG$151,0)),0)+IFERROR(INDEX('Hoja de Trabajo para listado'!$CD$155:$DC$1048576,MATCH($A229,'Hoja de Trabajo para listado'!$CD$155:$CD$1048576,0),MATCH((CUADRO!Q$4&amp;$E229),'Hoja de Trabajo para listado'!$CD$151:$DC$151,0)),0)</f>
        <v>0</v>
      </c>
      <c r="R229" s="241">
        <f t="shared" ca="1" si="9"/>
        <v>0</v>
      </c>
      <c r="S229" s="241"/>
      <c r="T229" s="241">
        <f ca="1">+T230</f>
        <v>566.45000000000095</v>
      </c>
      <c r="U229" s="240">
        <f t="shared" si="10"/>
        <v>1</v>
      </c>
      <c r="V229" s="327" t="str">
        <f>+VLOOKUP(A229,bd_lista!$A$3:$E$592,5,FALSE)</f>
        <v>Instituciones Descentralizadas</v>
      </c>
      <c r="W229" s="397" t="str">
        <f>+V229</f>
        <v>Instituciones Descentralizadas</v>
      </c>
      <c r="X229" s="240">
        <f>+VLOOKUP(A229,[4]Sheet1!$A$13:$D$744,4,FALSE)</f>
        <v>81</v>
      </c>
      <c r="Y229" s="240" t="str">
        <f>+VLOOKUP(X229,bd_lista!$A$3:$C$592,3,FALSE)</f>
        <v>Ministerio de Obras Públicas, Servicios y Vivienda</v>
      </c>
      <c r="Z229" s="290">
        <f>+X229</f>
        <v>81</v>
      </c>
      <c r="AA229" s="291" t="str">
        <f>+Y229</f>
        <v>Ministerio de Obras Públicas, Servicios y Vivienda</v>
      </c>
    </row>
    <row r="230" spans="1:27" ht="15" customHeight="1">
      <c r="A230" s="378">
        <v>310</v>
      </c>
      <c r="B230" s="394"/>
      <c r="C230" s="327" t="str">
        <f>+VLOOKUP(A230,bd_lista!$A$3:$C$592,3,FALSE)</f>
        <v>Autoridad de Regulación y Fiscalización de Telecomunicaciones y Transportes</v>
      </c>
      <c r="D230" s="396"/>
      <c r="E230" s="327" t="s">
        <v>1304</v>
      </c>
      <c r="F230" s="243">
        <f ca="1">+IFERROR(INDEX('Hoja de Trabajo para listado'!$A$155:$Z$1048576,MATCH($A230,'Hoja de Trabajo para listado'!$A$155:$A$1048576,0),MATCH((CUADRO!F$4&amp;$E230),'Hoja de Trabajo para listado'!$A$151:$Z$151,0)),0)+IFERROR(INDEX('Hoja de Trabajo para listado'!$AB$155:$BA$1048576,MATCH($A230,'Hoja de Trabajo para listado'!$AB$155:$AB$1048576,0),MATCH((CUADRO!F$4&amp;$E230),'Hoja de Trabajo para listado'!$AB$151:$BA$151,0)),0)+IFERROR(INDEX('Hoja de Trabajo para listado'!$BC$155:$CB$1048576,MATCH($A230,'Hoja de Trabajo para listado'!$BC$155:$BC$1048576,0),MATCH((CUADRO!F$4&amp;$E230),'Hoja de Trabajo para listado'!$BC$151:$CB$151,0)),0)+IFERROR(INDEX('Hoja de Trabajo para listado'!$DE$153:$DG$274,MATCH($A230,'Hoja de Trabajo para listado'!$DE$153:$DE$1048576,0),MATCH((CUADRO!F$4&amp;$E230),'Hoja de Trabajo para listado'!$DE$151:$DG$151,0)),0)+IFERROR(INDEX('Hoja de Trabajo para listado'!$CD$155:$DC$1048576,MATCH($A230,'Hoja de Trabajo para listado'!$CD$155:$CD$1048576,0),MATCH((CUADRO!F$4&amp;$E230),'Hoja de Trabajo para listado'!$CD$151:$DC$151,0)),0)</f>
        <v>548.45000000000095</v>
      </c>
      <c r="G230" s="243">
        <f ca="1">+IFERROR(INDEX('Hoja de Trabajo para listado'!$A$155:$Z$1048576,MATCH($A230,'Hoja de Trabajo para listado'!$A$155:$A$1048576,0),MATCH((CUADRO!G$4&amp;$E230),'Hoja de Trabajo para listado'!$A$151:$Z$151,0)),0)+IFERROR(INDEX('Hoja de Trabajo para listado'!$AB$155:$BA$1048576,MATCH($A230,'Hoja de Trabajo para listado'!$AB$155:$AB$1048576,0),MATCH((CUADRO!G$4&amp;$E230),'Hoja de Trabajo para listado'!$AB$151:$BA$151,0)),0)+IFERROR(INDEX('Hoja de Trabajo para listado'!$BC$155:$CB$1048576,MATCH($A230,'Hoja de Trabajo para listado'!$BC$155:$BC$1048576,0),MATCH((CUADRO!G$4&amp;$E230),'Hoja de Trabajo para listado'!$BC$151:$CB$151,0)),0)+IFERROR(INDEX('Hoja de Trabajo para listado'!$DE$153:$DG$274,MATCH($A230,'Hoja de Trabajo para listado'!$DE$153:$DE$1048576,0),MATCH((CUADRO!G$4&amp;$E230),'Hoja de Trabajo para listado'!$DE$151:$DG$151,0)),0)+IFERROR(INDEX('Hoja de Trabajo para listado'!$CD$155:$DC$1048576,MATCH($A230,'Hoja de Trabajo para listado'!$CD$155:$CD$1048576,0),MATCH((CUADRO!G$4&amp;$E230),'Hoja de Trabajo para listado'!$CD$151:$DC$151,0)),0)</f>
        <v>0</v>
      </c>
      <c r="H230" s="243">
        <f ca="1">+IFERROR(INDEX('Hoja de Trabajo para listado'!$A$155:$Z$1048576,MATCH($A230,'Hoja de Trabajo para listado'!$A$155:$A$1048576,0),MATCH((CUADRO!H$4&amp;$E230),'Hoja de Trabajo para listado'!$A$151:$Z$151,0)),0)+IFERROR(INDEX('Hoja de Trabajo para listado'!$AB$155:$BA$1048576,MATCH($A230,'Hoja de Trabajo para listado'!$AB$155:$AB$1048576,0),MATCH((CUADRO!H$4&amp;$E230),'Hoja de Trabajo para listado'!$AB$151:$BA$151,0)),0)+IFERROR(INDEX('Hoja de Trabajo para listado'!$BC$155:$CB$1048576,MATCH($A230,'Hoja de Trabajo para listado'!$BC$155:$BC$1048576,0),MATCH((CUADRO!H$4&amp;$E230),'Hoja de Trabajo para listado'!$BC$151:$CB$151,0)),0)+IFERROR(INDEX('Hoja de Trabajo para listado'!$DE$153:$DG$274,MATCH($A230,'Hoja de Trabajo para listado'!$DE$153:$DE$1048576,0),MATCH((CUADRO!H$4&amp;$E230),'Hoja de Trabajo para listado'!$DE$151:$DG$151,0)),0)+IFERROR(INDEX('Hoja de Trabajo para listado'!$CD$155:$DC$1048576,MATCH($A230,'Hoja de Trabajo para listado'!$CD$155:$CD$1048576,0),MATCH((CUADRO!H$4&amp;$E230),'Hoja de Trabajo para listado'!$CD$151:$DC$151,0)),0)</f>
        <v>0</v>
      </c>
      <c r="I230" s="243">
        <f ca="1">+IFERROR(INDEX('Hoja de Trabajo para listado'!$A$155:$Z$1048576,MATCH($A230,'Hoja de Trabajo para listado'!$A$155:$A$1048576,0),MATCH((CUADRO!I$4&amp;$E230),'Hoja de Trabajo para listado'!$A$151:$Z$151,0)),0)+IFERROR(INDEX('Hoja de Trabajo para listado'!$AB$155:$BA$1048576,MATCH($A230,'Hoja de Trabajo para listado'!$AB$155:$AB$1048576,0),MATCH((CUADRO!I$4&amp;$E230),'Hoja de Trabajo para listado'!$AB$151:$BA$151,0)),0)+IFERROR(INDEX('Hoja de Trabajo para listado'!$BC$155:$CB$1048576,MATCH($A230,'Hoja de Trabajo para listado'!$BC$155:$BC$1048576,0),MATCH((CUADRO!I$4&amp;$E230),'Hoja de Trabajo para listado'!$BC$151:$CB$151,0)),0)+IFERROR(INDEX('Hoja de Trabajo para listado'!$DE$153:$DG$274,MATCH($A230,'Hoja de Trabajo para listado'!$DE$153:$DE$1048576,0),MATCH((CUADRO!I$4&amp;$E230),'Hoja de Trabajo para listado'!$DE$151:$DG$151,0)),0)+IFERROR(INDEX('Hoja de Trabajo para listado'!$CD$155:$DC$1048576,MATCH($A230,'Hoja de Trabajo para listado'!$CD$155:$CD$1048576,0),MATCH((CUADRO!I$4&amp;$E230),'Hoja de Trabajo para listado'!$CD$151:$DC$151,0)),0)</f>
        <v>0</v>
      </c>
      <c r="J230" s="243">
        <f ca="1">+IFERROR(INDEX('Hoja de Trabajo para listado'!$A$155:$Z$1048576,MATCH($A230,'Hoja de Trabajo para listado'!$A$155:$A$1048576,0),MATCH((CUADRO!J$4&amp;$E230),'Hoja de Trabajo para listado'!$A$151:$Z$151,0)),0)+IFERROR(INDEX('Hoja de Trabajo para listado'!$AB$155:$BA$1048576,MATCH($A230,'Hoja de Trabajo para listado'!$AB$155:$AB$1048576,0),MATCH((CUADRO!J$4&amp;$E230),'Hoja de Trabajo para listado'!$AB$151:$BA$151,0)),0)+IFERROR(INDEX('Hoja de Trabajo para listado'!$BC$155:$CB$1048576,MATCH($A230,'Hoja de Trabajo para listado'!$BC$155:$BC$1048576,0),MATCH((CUADRO!J$4&amp;$E230),'Hoja de Trabajo para listado'!$BC$151:$CB$151,0)),0)+IFERROR(INDEX('Hoja de Trabajo para listado'!$DE$153:$DG$274,MATCH($A230,'Hoja de Trabajo para listado'!$DE$153:$DE$1048576,0),MATCH((CUADRO!J$4&amp;$E230),'Hoja de Trabajo para listado'!$DE$151:$DG$151,0)),0)+IFERROR(INDEX('Hoja de Trabajo para listado'!$CD$155:$DC$1048576,MATCH($A230,'Hoja de Trabajo para listado'!$CD$155:$CD$1048576,0),MATCH((CUADRO!J$4&amp;$E230),'Hoja de Trabajo para listado'!$CD$151:$DC$151,0)),0)</f>
        <v>0</v>
      </c>
      <c r="K230" s="243">
        <f ca="1">+IFERROR(INDEX('Hoja de Trabajo para listado'!$A$155:$Z$1048576,MATCH($A230,'Hoja de Trabajo para listado'!$A$155:$A$1048576,0),MATCH((CUADRO!K$4&amp;$E230),'Hoja de Trabajo para listado'!$A$151:$Z$151,0)),0)+IFERROR(INDEX('Hoja de Trabajo para listado'!$AB$155:$BA$1048576,MATCH($A230,'Hoja de Trabajo para listado'!$AB$155:$AB$1048576,0),MATCH((CUADRO!K$4&amp;$E230),'Hoja de Trabajo para listado'!$AB$151:$BA$151,0)),0)+IFERROR(INDEX('Hoja de Trabajo para listado'!$BC$155:$CB$1048576,MATCH($A230,'Hoja de Trabajo para listado'!$BC$155:$BC$1048576,0),MATCH((CUADRO!K$4&amp;$E230),'Hoja de Trabajo para listado'!$BC$151:$CB$151,0)),0)+IFERROR(INDEX('Hoja de Trabajo para listado'!$DE$153:$DG$274,MATCH($A230,'Hoja de Trabajo para listado'!$DE$153:$DE$1048576,0),MATCH((CUADRO!K$4&amp;$E230),'Hoja de Trabajo para listado'!$DE$151:$DG$151,0)),0)+IFERROR(INDEX('Hoja de Trabajo para listado'!$CD$155:$DC$1048576,MATCH($A230,'Hoja de Trabajo para listado'!$CD$155:$CD$1048576,0),MATCH((CUADRO!K$4&amp;$E230),'Hoja de Trabajo para listado'!$CD$151:$DC$151,0)),0)</f>
        <v>0</v>
      </c>
      <c r="L230" s="243">
        <f ca="1">+IFERROR(INDEX('Hoja de Trabajo para listado'!$A$155:$Z$1048576,MATCH($A230,'Hoja de Trabajo para listado'!$A$155:$A$1048576,0),MATCH((CUADRO!L$4&amp;$E230),'Hoja de Trabajo para listado'!$A$151:$Z$151,0)),0)+IFERROR(INDEX('Hoja de Trabajo para listado'!$AB$155:$BA$1048576,MATCH($A230,'Hoja de Trabajo para listado'!$AB$155:$AB$1048576,0),MATCH((CUADRO!L$4&amp;$E230),'Hoja de Trabajo para listado'!$AB$151:$BA$151,0)),0)+IFERROR(INDEX('Hoja de Trabajo para listado'!$BC$155:$CB$1048576,MATCH($A230,'Hoja de Trabajo para listado'!$BC$155:$BC$1048576,0),MATCH((CUADRO!L$4&amp;$E230),'Hoja de Trabajo para listado'!$BC$151:$CB$151,0)),0)+IFERROR(INDEX('Hoja de Trabajo para listado'!$DE$153:$DG$274,MATCH($A230,'Hoja de Trabajo para listado'!$DE$153:$DE$1048576,0),MATCH((CUADRO!L$4&amp;$E230),'Hoja de Trabajo para listado'!$DE$151:$DG$151,0)),0)+IFERROR(INDEX('Hoja de Trabajo para listado'!$CD$155:$DC$1048576,MATCH($A230,'Hoja de Trabajo para listado'!$CD$155:$CD$1048576,0),MATCH((CUADRO!L$4&amp;$E230),'Hoja de Trabajo para listado'!$CD$151:$DC$151,0)),0)</f>
        <v>18</v>
      </c>
      <c r="M230" s="243">
        <f ca="1">+IFERROR(INDEX('Hoja de Trabajo para listado'!$A$155:$Z$1048576,MATCH($A230,'Hoja de Trabajo para listado'!$A$155:$A$1048576,0),MATCH((CUADRO!M$4&amp;$E230),'Hoja de Trabajo para listado'!$A$151:$Z$151,0)),0)+IFERROR(INDEX('Hoja de Trabajo para listado'!$AB$155:$BA$1048576,MATCH($A230,'Hoja de Trabajo para listado'!$AB$155:$AB$1048576,0),MATCH((CUADRO!M$4&amp;$E230),'Hoja de Trabajo para listado'!$AB$151:$BA$151,0)),0)+IFERROR(INDEX('Hoja de Trabajo para listado'!$BC$155:$CB$1048576,MATCH($A230,'Hoja de Trabajo para listado'!$BC$155:$BC$1048576,0),MATCH((CUADRO!M$4&amp;$E230),'Hoja de Trabajo para listado'!$BC$151:$CB$151,0)),0)+IFERROR(INDEX('Hoja de Trabajo para listado'!$DE$153:$DG$274,MATCH($A230,'Hoja de Trabajo para listado'!$DE$153:$DE$1048576,0),MATCH((CUADRO!M$4&amp;$E230),'Hoja de Trabajo para listado'!$DE$151:$DG$151,0)),0)+IFERROR(INDEX('Hoja de Trabajo para listado'!$CD$155:$DC$1048576,MATCH($A230,'Hoja de Trabajo para listado'!$CD$155:$CD$1048576,0),MATCH((CUADRO!M$4&amp;$E230),'Hoja de Trabajo para listado'!$CD$151:$DC$151,0)),0)</f>
        <v>0</v>
      </c>
      <c r="N230" s="243">
        <f ca="1">+IFERROR(INDEX('Hoja de Trabajo para listado'!$A$155:$Z$1048576,MATCH($A230,'Hoja de Trabajo para listado'!$A$155:$A$1048576,0),MATCH((CUADRO!N$4&amp;$E230),'Hoja de Trabajo para listado'!$A$151:$Z$151,0)),0)+IFERROR(INDEX('Hoja de Trabajo para listado'!$AB$155:$BA$1048576,MATCH($A230,'Hoja de Trabajo para listado'!$AB$155:$AB$1048576,0),MATCH((CUADRO!N$4&amp;$E230),'Hoja de Trabajo para listado'!$AB$151:$BA$151,0)),0)+IFERROR(INDEX('Hoja de Trabajo para listado'!$BC$155:$CB$1048576,MATCH($A230,'Hoja de Trabajo para listado'!$BC$155:$BC$1048576,0),MATCH((CUADRO!N$4&amp;$E230),'Hoja de Trabajo para listado'!$BC$151:$CB$151,0)),0)+IFERROR(INDEX('Hoja de Trabajo para listado'!$DE$153:$DG$274,MATCH($A230,'Hoja de Trabajo para listado'!$DE$153:$DE$1048576,0),MATCH((CUADRO!N$4&amp;$E230),'Hoja de Trabajo para listado'!$DE$151:$DG$151,0)),0)+IFERROR(INDEX('Hoja de Trabajo para listado'!$CD$155:$DC$1048576,MATCH($A230,'Hoja de Trabajo para listado'!$CD$155:$CD$1048576,0),MATCH((CUADRO!N$4&amp;$E230),'Hoja de Trabajo para listado'!$CD$151:$DC$151,0)),0)</f>
        <v>0</v>
      </c>
      <c r="O230" s="243">
        <f ca="1">+IFERROR(INDEX('Hoja de Trabajo para listado'!$A$155:$Z$1048576,MATCH($A230,'Hoja de Trabajo para listado'!$A$155:$A$1048576,0),MATCH((CUADRO!O$4&amp;$E230),'Hoja de Trabajo para listado'!$A$151:$Z$151,0)),0)+IFERROR(INDEX('Hoja de Trabajo para listado'!$AB$155:$BA$1048576,MATCH($A230,'Hoja de Trabajo para listado'!$AB$155:$AB$1048576,0),MATCH((CUADRO!O$4&amp;$E230),'Hoja de Trabajo para listado'!$AB$151:$BA$151,0)),0)+IFERROR(INDEX('Hoja de Trabajo para listado'!$BC$155:$CB$1048576,MATCH($A230,'Hoja de Trabajo para listado'!$BC$155:$BC$1048576,0),MATCH((CUADRO!O$4&amp;$E230),'Hoja de Trabajo para listado'!$BC$151:$CB$151,0)),0)+IFERROR(INDEX('Hoja de Trabajo para listado'!$DE$153:$DG$274,MATCH($A230,'Hoja de Trabajo para listado'!$DE$153:$DE$1048576,0),MATCH((CUADRO!O$4&amp;$E230),'Hoja de Trabajo para listado'!$DE$151:$DG$151,0)),0)+IFERROR(INDEX('Hoja de Trabajo para listado'!$CD$155:$DC$1048576,MATCH($A230,'Hoja de Trabajo para listado'!$CD$155:$CD$1048576,0),MATCH((CUADRO!O$4&amp;$E230),'Hoja de Trabajo para listado'!$CD$151:$DC$151,0)),0)</f>
        <v>0</v>
      </c>
      <c r="P230" s="243">
        <f ca="1">+IFERROR(INDEX('Hoja de Trabajo para listado'!$A$155:$Z$1048576,MATCH($A230,'Hoja de Trabajo para listado'!$A$155:$A$1048576,0),MATCH((CUADRO!P$4&amp;$E230),'Hoja de Trabajo para listado'!$A$151:$Z$151,0)),0)+IFERROR(INDEX('Hoja de Trabajo para listado'!$AB$155:$BA$1048576,MATCH($A230,'Hoja de Trabajo para listado'!$AB$155:$AB$1048576,0),MATCH((CUADRO!P$4&amp;$E230),'Hoja de Trabajo para listado'!$AB$151:$BA$151,0)),0)+IFERROR(INDEX('Hoja de Trabajo para listado'!$BC$155:$CB$1048576,MATCH($A230,'Hoja de Trabajo para listado'!$BC$155:$BC$1048576,0),MATCH((CUADRO!P$4&amp;$E230),'Hoja de Trabajo para listado'!$BC$151:$CB$151,0)),0)+IFERROR(INDEX('Hoja de Trabajo para listado'!$DE$153:$DG$274,MATCH($A230,'Hoja de Trabajo para listado'!$DE$153:$DE$1048576,0),MATCH((CUADRO!P$4&amp;$E230),'Hoja de Trabajo para listado'!$DE$151:$DG$151,0)),0)+IFERROR(INDEX('Hoja de Trabajo para listado'!$CD$155:$DC$1048576,MATCH($A230,'Hoja de Trabajo para listado'!$CD$155:$CD$1048576,0),MATCH((CUADRO!P$4&amp;$E230),'Hoja de Trabajo para listado'!$CD$151:$DC$151,0)),0)</f>
        <v>0</v>
      </c>
      <c r="Q230" s="243">
        <f ca="1">+IFERROR(INDEX('Hoja de Trabajo para listado'!$A$155:$Z$1048576,MATCH($A230,'Hoja de Trabajo para listado'!$A$155:$A$1048576,0),MATCH((CUADRO!Q$4&amp;$E230),'Hoja de Trabajo para listado'!$A$151:$Z$151,0)),0)+IFERROR(INDEX('Hoja de Trabajo para listado'!$AB$155:$BA$1048576,MATCH($A230,'Hoja de Trabajo para listado'!$AB$155:$AB$1048576,0),MATCH((CUADRO!Q$4&amp;$E230),'Hoja de Trabajo para listado'!$AB$151:$BA$151,0)),0)+IFERROR(INDEX('Hoja de Trabajo para listado'!$BC$155:$CB$1048576,MATCH($A230,'Hoja de Trabajo para listado'!$BC$155:$BC$1048576,0),MATCH((CUADRO!Q$4&amp;$E230),'Hoja de Trabajo para listado'!$BC$151:$CB$151,0)),0)+IFERROR(INDEX('Hoja de Trabajo para listado'!$DE$153:$DG$274,MATCH($A230,'Hoja de Trabajo para listado'!$DE$153:$DE$1048576,0),MATCH((CUADRO!Q$4&amp;$E230),'Hoja de Trabajo para listado'!$DE$151:$DG$151,0)),0)+IFERROR(INDEX('Hoja de Trabajo para listado'!$CD$155:$DC$1048576,MATCH($A230,'Hoja de Trabajo para listado'!$CD$155:$CD$1048576,0),MATCH((CUADRO!Q$4&amp;$E230),'Hoja de Trabajo para listado'!$CD$151:$DC$151,0)),0)</f>
        <v>0</v>
      </c>
      <c r="R230" s="243">
        <f t="shared" ca="1" si="9"/>
        <v>566.45000000000095</v>
      </c>
      <c r="S230" s="243">
        <f ca="1">+R229+R230</f>
        <v>566.45000000000095</v>
      </c>
      <c r="T230" s="243">
        <f ca="1">+S230</f>
        <v>566.45000000000095</v>
      </c>
      <c r="U230" s="242">
        <f t="shared" si="10"/>
        <v>2</v>
      </c>
      <c r="V230" s="327" t="str">
        <f>+VLOOKUP(A230,bd_lista!$A$3:$E$592,5,FALSE)</f>
        <v>Instituciones Descentralizadas</v>
      </c>
      <c r="W230" s="398"/>
      <c r="X230" s="240">
        <f>+VLOOKUP(A230,[4]Sheet1!$A$13:$D$744,4,FALSE)</f>
        <v>81</v>
      </c>
      <c r="Y230" s="240" t="str">
        <f>+VLOOKUP(X230,bd_lista!$A$3:$C$592,3,FALSE)</f>
        <v>Ministerio de Obras Públicas, Servicios y Vivienda</v>
      </c>
      <c r="Z230" s="288"/>
      <c r="AA230" s="289"/>
    </row>
    <row r="231" spans="1:27" s="377" customFormat="1" ht="15" customHeight="1">
      <c r="A231" s="379">
        <v>311</v>
      </c>
      <c r="B231" s="393">
        <f>+A231</f>
        <v>311</v>
      </c>
      <c r="C231" s="245" t="str">
        <f>+VLOOKUP(A231,bd_lista!$A$3:$C$592,3,FALSE)</f>
        <v>Autoridad de Fisc y Ctrol Soc de Agua Potable Saneam.Básico</v>
      </c>
      <c r="D231" s="395" t="str">
        <f>+C231</f>
        <v>Autoridad de Fisc y Ctrol Soc de Agua Potable Saneam.Básico</v>
      </c>
      <c r="E231" s="245" t="s">
        <v>1303</v>
      </c>
      <c r="F231" s="241">
        <f ca="1">+IFERROR(INDEX('Hoja de Trabajo para listado'!$A$155:$Z$1048576,MATCH($A231,'Hoja de Trabajo para listado'!$A$155:$A$1048576,0),MATCH((CUADRO!F$4&amp;$E231),'Hoja de Trabajo para listado'!$A$151:$Z$151,0)),0)+IFERROR(INDEX('Hoja de Trabajo para listado'!$AB$155:$BA$1048576,MATCH($A231,'Hoja de Trabajo para listado'!$AB$155:$AB$1048576,0),MATCH((CUADRO!F$4&amp;$E231),'Hoja de Trabajo para listado'!$AB$151:$BA$151,0)),0)+IFERROR(INDEX('Hoja de Trabajo para listado'!$BC$155:$CB$1048576,MATCH($A231,'Hoja de Trabajo para listado'!$BC$155:$BC$1048576,0),MATCH((CUADRO!F$4&amp;$E231),'Hoja de Trabajo para listado'!$BC$151:$CB$151,0)),0)+IFERROR(INDEX('Hoja de Trabajo para listado'!$DE$153:$DG$274,MATCH($A231,'Hoja de Trabajo para listado'!$DE$153:$DE$1048576,0),MATCH((CUADRO!F$4&amp;$E231),'Hoja de Trabajo para listado'!$DE$151:$DG$151,0)),0)+IFERROR(INDEX('Hoja de Trabajo para listado'!$CD$155:$DC$1048576,MATCH($A231,'Hoja de Trabajo para listado'!$CD$155:$CD$1048576,0),MATCH((CUADRO!F$4&amp;$E231),'Hoja de Trabajo para listado'!$CD$151:$DC$151,0)),0)</f>
        <v>0</v>
      </c>
      <c r="G231" s="241">
        <f ca="1">+IFERROR(INDEX('Hoja de Trabajo para listado'!$A$155:$Z$1048576,MATCH($A231,'Hoja de Trabajo para listado'!$A$155:$A$1048576,0),MATCH((CUADRO!G$4&amp;$E231),'Hoja de Trabajo para listado'!$A$151:$Z$151,0)),0)+IFERROR(INDEX('Hoja de Trabajo para listado'!$AB$155:$BA$1048576,MATCH($A231,'Hoja de Trabajo para listado'!$AB$155:$AB$1048576,0),MATCH((CUADRO!G$4&amp;$E231),'Hoja de Trabajo para listado'!$AB$151:$BA$151,0)),0)+IFERROR(INDEX('Hoja de Trabajo para listado'!$BC$155:$CB$1048576,MATCH($A231,'Hoja de Trabajo para listado'!$BC$155:$BC$1048576,0),MATCH((CUADRO!G$4&amp;$E231),'Hoja de Trabajo para listado'!$BC$151:$CB$151,0)),0)+IFERROR(INDEX('Hoja de Trabajo para listado'!$DE$153:$DG$274,MATCH($A231,'Hoja de Trabajo para listado'!$DE$153:$DE$1048576,0),MATCH((CUADRO!G$4&amp;$E231),'Hoja de Trabajo para listado'!$DE$151:$DG$151,0)),0)+IFERROR(INDEX('Hoja de Trabajo para listado'!$CD$155:$DC$1048576,MATCH($A231,'Hoja de Trabajo para listado'!$CD$155:$CD$1048576,0),MATCH((CUADRO!G$4&amp;$E231),'Hoja de Trabajo para listado'!$CD$151:$DC$151,0)),0)</f>
        <v>0</v>
      </c>
      <c r="H231" s="241">
        <f ca="1">+IFERROR(INDEX('Hoja de Trabajo para listado'!$A$155:$Z$1048576,MATCH($A231,'Hoja de Trabajo para listado'!$A$155:$A$1048576,0),MATCH((CUADRO!H$4&amp;$E231),'Hoja de Trabajo para listado'!$A$151:$Z$151,0)),0)+IFERROR(INDEX('Hoja de Trabajo para listado'!$AB$155:$BA$1048576,MATCH($A231,'Hoja de Trabajo para listado'!$AB$155:$AB$1048576,0),MATCH((CUADRO!H$4&amp;$E231),'Hoja de Trabajo para listado'!$AB$151:$BA$151,0)),0)+IFERROR(INDEX('Hoja de Trabajo para listado'!$BC$155:$CB$1048576,MATCH($A231,'Hoja de Trabajo para listado'!$BC$155:$BC$1048576,0),MATCH((CUADRO!H$4&amp;$E231),'Hoja de Trabajo para listado'!$BC$151:$CB$151,0)),0)+IFERROR(INDEX('Hoja de Trabajo para listado'!$DE$153:$DG$274,MATCH($A231,'Hoja de Trabajo para listado'!$DE$153:$DE$1048576,0),MATCH((CUADRO!H$4&amp;$E231),'Hoja de Trabajo para listado'!$DE$151:$DG$151,0)),0)+IFERROR(INDEX('Hoja de Trabajo para listado'!$CD$155:$DC$1048576,MATCH($A231,'Hoja de Trabajo para listado'!$CD$155:$CD$1048576,0),MATCH((CUADRO!H$4&amp;$E231),'Hoja de Trabajo para listado'!$CD$151:$DC$151,0)),0)</f>
        <v>0</v>
      </c>
      <c r="I231" s="241">
        <f ca="1">+IFERROR(INDEX('Hoja de Trabajo para listado'!$A$155:$Z$1048576,MATCH($A231,'Hoja de Trabajo para listado'!$A$155:$A$1048576,0),MATCH((CUADRO!I$4&amp;$E231),'Hoja de Trabajo para listado'!$A$151:$Z$151,0)),0)+IFERROR(INDEX('Hoja de Trabajo para listado'!$AB$155:$BA$1048576,MATCH($A231,'Hoja de Trabajo para listado'!$AB$155:$AB$1048576,0),MATCH((CUADRO!I$4&amp;$E231),'Hoja de Trabajo para listado'!$AB$151:$BA$151,0)),0)+IFERROR(INDEX('Hoja de Trabajo para listado'!$BC$155:$CB$1048576,MATCH($A231,'Hoja de Trabajo para listado'!$BC$155:$BC$1048576,0),MATCH((CUADRO!I$4&amp;$E231),'Hoja de Trabajo para listado'!$BC$151:$CB$151,0)),0)+IFERROR(INDEX('Hoja de Trabajo para listado'!$DE$153:$DG$274,MATCH($A231,'Hoja de Trabajo para listado'!$DE$153:$DE$1048576,0),MATCH((CUADRO!I$4&amp;$E231),'Hoja de Trabajo para listado'!$DE$151:$DG$151,0)),0)+IFERROR(INDEX('Hoja de Trabajo para listado'!$CD$155:$DC$1048576,MATCH($A231,'Hoja de Trabajo para listado'!$CD$155:$CD$1048576,0),MATCH((CUADRO!I$4&amp;$E231),'Hoja de Trabajo para listado'!$CD$151:$DC$151,0)),0)</f>
        <v>4860.8</v>
      </c>
      <c r="J231" s="241">
        <f ca="1">+IFERROR(INDEX('Hoja de Trabajo para listado'!$A$155:$Z$1048576,MATCH($A231,'Hoja de Trabajo para listado'!$A$155:$A$1048576,0),MATCH((CUADRO!J$4&amp;$E231),'Hoja de Trabajo para listado'!$A$151:$Z$151,0)),0)+IFERROR(INDEX('Hoja de Trabajo para listado'!$AB$155:$BA$1048576,MATCH($A231,'Hoja de Trabajo para listado'!$AB$155:$AB$1048576,0),MATCH((CUADRO!J$4&amp;$E231),'Hoja de Trabajo para listado'!$AB$151:$BA$151,0)),0)+IFERROR(INDEX('Hoja de Trabajo para listado'!$BC$155:$CB$1048576,MATCH($A231,'Hoja de Trabajo para listado'!$BC$155:$BC$1048576,0),MATCH((CUADRO!J$4&amp;$E231),'Hoja de Trabajo para listado'!$BC$151:$CB$151,0)),0)+IFERROR(INDEX('Hoja de Trabajo para listado'!$DE$153:$DG$274,MATCH($A231,'Hoja de Trabajo para listado'!$DE$153:$DE$1048576,0),MATCH((CUADRO!J$4&amp;$E231),'Hoja de Trabajo para listado'!$DE$151:$DG$151,0)),0)+IFERROR(INDEX('Hoja de Trabajo para listado'!$CD$155:$DC$1048576,MATCH($A231,'Hoja de Trabajo para listado'!$CD$155:$CD$1048576,0),MATCH((CUADRO!J$4&amp;$E231),'Hoja de Trabajo para listado'!$CD$151:$DC$151,0)),0)</f>
        <v>0</v>
      </c>
      <c r="K231" s="241">
        <f ca="1">+IFERROR(INDEX('Hoja de Trabajo para listado'!$A$155:$Z$1048576,MATCH($A231,'Hoja de Trabajo para listado'!$A$155:$A$1048576,0),MATCH((CUADRO!K$4&amp;$E231),'Hoja de Trabajo para listado'!$A$151:$Z$151,0)),0)+IFERROR(INDEX('Hoja de Trabajo para listado'!$AB$155:$BA$1048576,MATCH($A231,'Hoja de Trabajo para listado'!$AB$155:$AB$1048576,0),MATCH((CUADRO!K$4&amp;$E231),'Hoja de Trabajo para listado'!$AB$151:$BA$151,0)),0)+IFERROR(INDEX('Hoja de Trabajo para listado'!$BC$155:$CB$1048576,MATCH($A231,'Hoja de Trabajo para listado'!$BC$155:$BC$1048576,0),MATCH((CUADRO!K$4&amp;$E231),'Hoja de Trabajo para listado'!$BC$151:$CB$151,0)),0)+IFERROR(INDEX('Hoja de Trabajo para listado'!$DE$153:$DG$274,MATCH($A231,'Hoja de Trabajo para listado'!$DE$153:$DE$1048576,0),MATCH((CUADRO!K$4&amp;$E231),'Hoja de Trabajo para listado'!$DE$151:$DG$151,0)),0)+IFERROR(INDEX('Hoja de Trabajo para listado'!$CD$155:$DC$1048576,MATCH($A231,'Hoja de Trabajo para listado'!$CD$155:$CD$1048576,0),MATCH((CUADRO!K$4&amp;$E231),'Hoja de Trabajo para listado'!$CD$151:$DC$151,0)),0)</f>
        <v>0</v>
      </c>
      <c r="L231" s="241">
        <f ca="1">+IFERROR(INDEX('Hoja de Trabajo para listado'!$A$155:$Z$1048576,MATCH($A231,'Hoja de Trabajo para listado'!$A$155:$A$1048576,0),MATCH((CUADRO!L$4&amp;$E231),'Hoja de Trabajo para listado'!$A$151:$Z$151,0)),0)+IFERROR(INDEX('Hoja de Trabajo para listado'!$AB$155:$BA$1048576,MATCH($A231,'Hoja de Trabajo para listado'!$AB$155:$AB$1048576,0),MATCH((CUADRO!L$4&amp;$E231),'Hoja de Trabajo para listado'!$AB$151:$BA$151,0)),0)+IFERROR(INDEX('Hoja de Trabajo para listado'!$BC$155:$CB$1048576,MATCH($A231,'Hoja de Trabajo para listado'!$BC$155:$BC$1048576,0),MATCH((CUADRO!L$4&amp;$E231),'Hoja de Trabajo para listado'!$BC$151:$CB$151,0)),0)+IFERROR(INDEX('Hoja de Trabajo para listado'!$DE$153:$DG$274,MATCH($A231,'Hoja de Trabajo para listado'!$DE$153:$DE$1048576,0),MATCH((CUADRO!L$4&amp;$E231),'Hoja de Trabajo para listado'!$DE$151:$DG$151,0)),0)+IFERROR(INDEX('Hoja de Trabajo para listado'!$CD$155:$DC$1048576,MATCH($A231,'Hoja de Trabajo para listado'!$CD$155:$CD$1048576,0),MATCH((CUADRO!L$4&amp;$E231),'Hoja de Trabajo para listado'!$CD$151:$DC$151,0)),0)</f>
        <v>0</v>
      </c>
      <c r="M231" s="241">
        <f ca="1">+IFERROR(INDEX('Hoja de Trabajo para listado'!$A$155:$Z$1048576,MATCH($A231,'Hoja de Trabajo para listado'!$A$155:$A$1048576,0),MATCH((CUADRO!M$4&amp;$E231),'Hoja de Trabajo para listado'!$A$151:$Z$151,0)),0)+IFERROR(INDEX('Hoja de Trabajo para listado'!$AB$155:$BA$1048576,MATCH($A231,'Hoja de Trabajo para listado'!$AB$155:$AB$1048576,0),MATCH((CUADRO!M$4&amp;$E231),'Hoja de Trabajo para listado'!$AB$151:$BA$151,0)),0)+IFERROR(INDEX('Hoja de Trabajo para listado'!$BC$155:$CB$1048576,MATCH($A231,'Hoja de Trabajo para listado'!$BC$155:$BC$1048576,0),MATCH((CUADRO!M$4&amp;$E231),'Hoja de Trabajo para listado'!$BC$151:$CB$151,0)),0)+IFERROR(INDEX('Hoja de Trabajo para listado'!$DE$153:$DG$274,MATCH($A231,'Hoja de Trabajo para listado'!$DE$153:$DE$1048576,0),MATCH((CUADRO!M$4&amp;$E231),'Hoja de Trabajo para listado'!$DE$151:$DG$151,0)),0)+IFERROR(INDEX('Hoja de Trabajo para listado'!$CD$155:$DC$1048576,MATCH($A231,'Hoja de Trabajo para listado'!$CD$155:$CD$1048576,0),MATCH((CUADRO!M$4&amp;$E231),'Hoja de Trabajo para listado'!$CD$151:$DC$151,0)),0)</f>
        <v>0</v>
      </c>
      <c r="N231" s="241">
        <f ca="1">+IFERROR(INDEX('Hoja de Trabajo para listado'!$A$155:$Z$1048576,MATCH($A231,'Hoja de Trabajo para listado'!$A$155:$A$1048576,0),MATCH((CUADRO!N$4&amp;$E231),'Hoja de Trabajo para listado'!$A$151:$Z$151,0)),0)+IFERROR(INDEX('Hoja de Trabajo para listado'!$AB$155:$BA$1048576,MATCH($A231,'Hoja de Trabajo para listado'!$AB$155:$AB$1048576,0),MATCH((CUADRO!N$4&amp;$E231),'Hoja de Trabajo para listado'!$AB$151:$BA$151,0)),0)+IFERROR(INDEX('Hoja de Trabajo para listado'!$BC$155:$CB$1048576,MATCH($A231,'Hoja de Trabajo para listado'!$BC$155:$BC$1048576,0),MATCH((CUADRO!N$4&amp;$E231),'Hoja de Trabajo para listado'!$BC$151:$CB$151,0)),0)+IFERROR(INDEX('Hoja de Trabajo para listado'!$DE$153:$DG$274,MATCH($A231,'Hoja de Trabajo para listado'!$DE$153:$DE$1048576,0),MATCH((CUADRO!N$4&amp;$E231),'Hoja de Trabajo para listado'!$DE$151:$DG$151,0)),0)+IFERROR(INDEX('Hoja de Trabajo para listado'!$CD$155:$DC$1048576,MATCH($A231,'Hoja de Trabajo para listado'!$CD$155:$CD$1048576,0),MATCH((CUADRO!N$4&amp;$E231),'Hoja de Trabajo para listado'!$CD$151:$DC$151,0)),0)</f>
        <v>0</v>
      </c>
      <c r="O231" s="241">
        <f ca="1">+IFERROR(INDEX('Hoja de Trabajo para listado'!$A$155:$Z$1048576,MATCH($A231,'Hoja de Trabajo para listado'!$A$155:$A$1048576,0),MATCH((CUADRO!O$4&amp;$E231),'Hoja de Trabajo para listado'!$A$151:$Z$151,0)),0)+IFERROR(INDEX('Hoja de Trabajo para listado'!$AB$155:$BA$1048576,MATCH($A231,'Hoja de Trabajo para listado'!$AB$155:$AB$1048576,0),MATCH((CUADRO!O$4&amp;$E231),'Hoja de Trabajo para listado'!$AB$151:$BA$151,0)),0)+IFERROR(INDEX('Hoja de Trabajo para listado'!$BC$155:$CB$1048576,MATCH($A231,'Hoja de Trabajo para listado'!$BC$155:$BC$1048576,0),MATCH((CUADRO!O$4&amp;$E231),'Hoja de Trabajo para listado'!$BC$151:$CB$151,0)),0)+IFERROR(INDEX('Hoja de Trabajo para listado'!$DE$153:$DG$274,MATCH($A231,'Hoja de Trabajo para listado'!$DE$153:$DE$1048576,0),MATCH((CUADRO!O$4&amp;$E231),'Hoja de Trabajo para listado'!$DE$151:$DG$151,0)),0)+IFERROR(INDEX('Hoja de Trabajo para listado'!$CD$155:$DC$1048576,MATCH($A231,'Hoja de Trabajo para listado'!$CD$155:$CD$1048576,0),MATCH((CUADRO!O$4&amp;$E231),'Hoja de Trabajo para listado'!$CD$151:$DC$151,0)),0)</f>
        <v>0</v>
      </c>
      <c r="P231" s="241">
        <f ca="1">+IFERROR(INDEX('Hoja de Trabajo para listado'!$A$155:$Z$1048576,MATCH($A231,'Hoja de Trabajo para listado'!$A$155:$A$1048576,0),MATCH((CUADRO!P$4&amp;$E231),'Hoja de Trabajo para listado'!$A$151:$Z$151,0)),0)+IFERROR(INDEX('Hoja de Trabajo para listado'!$AB$155:$BA$1048576,MATCH($A231,'Hoja de Trabajo para listado'!$AB$155:$AB$1048576,0),MATCH((CUADRO!P$4&amp;$E231),'Hoja de Trabajo para listado'!$AB$151:$BA$151,0)),0)+IFERROR(INDEX('Hoja de Trabajo para listado'!$BC$155:$CB$1048576,MATCH($A231,'Hoja de Trabajo para listado'!$BC$155:$BC$1048576,0),MATCH((CUADRO!P$4&amp;$E231),'Hoja de Trabajo para listado'!$BC$151:$CB$151,0)),0)+IFERROR(INDEX('Hoja de Trabajo para listado'!$DE$153:$DG$274,MATCH($A231,'Hoja de Trabajo para listado'!$DE$153:$DE$1048576,0),MATCH((CUADRO!P$4&amp;$E231),'Hoja de Trabajo para listado'!$DE$151:$DG$151,0)),0)+IFERROR(INDEX('Hoja de Trabajo para listado'!$CD$155:$DC$1048576,MATCH($A231,'Hoja de Trabajo para listado'!$CD$155:$CD$1048576,0),MATCH((CUADRO!P$4&amp;$E231),'Hoja de Trabajo para listado'!$CD$151:$DC$151,0)),0)</f>
        <v>0</v>
      </c>
      <c r="Q231" s="241">
        <f ca="1">+IFERROR(INDEX('Hoja de Trabajo para listado'!$A$155:$Z$1048576,MATCH($A231,'Hoja de Trabajo para listado'!$A$155:$A$1048576,0),MATCH((CUADRO!Q$4&amp;$E231),'Hoja de Trabajo para listado'!$A$151:$Z$151,0)),0)+IFERROR(INDEX('Hoja de Trabajo para listado'!$AB$155:$BA$1048576,MATCH($A231,'Hoja de Trabajo para listado'!$AB$155:$AB$1048576,0),MATCH((CUADRO!Q$4&amp;$E231),'Hoja de Trabajo para listado'!$AB$151:$BA$151,0)),0)+IFERROR(INDEX('Hoja de Trabajo para listado'!$BC$155:$CB$1048576,MATCH($A231,'Hoja de Trabajo para listado'!$BC$155:$BC$1048576,0),MATCH((CUADRO!Q$4&amp;$E231),'Hoja de Trabajo para listado'!$BC$151:$CB$151,0)),0)+IFERROR(INDEX('Hoja de Trabajo para listado'!$DE$153:$DG$274,MATCH($A231,'Hoja de Trabajo para listado'!$DE$153:$DE$1048576,0),MATCH((CUADRO!Q$4&amp;$E231),'Hoja de Trabajo para listado'!$DE$151:$DG$151,0)),0)+IFERROR(INDEX('Hoja de Trabajo para listado'!$CD$155:$DC$1048576,MATCH($A231,'Hoja de Trabajo para listado'!$CD$155:$CD$1048576,0),MATCH((CUADRO!Q$4&amp;$E231),'Hoja de Trabajo para listado'!$CD$151:$DC$151,0)),0)</f>
        <v>0</v>
      </c>
      <c r="R231" s="241">
        <f t="shared" ca="1" si="9"/>
        <v>4860.8</v>
      </c>
      <c r="S231" s="241"/>
      <c r="T231" s="241">
        <f ca="1">+T232</f>
        <v>10141.900000000001</v>
      </c>
      <c r="U231" s="240">
        <f t="shared" si="10"/>
        <v>1</v>
      </c>
      <c r="V231" s="327" t="str">
        <f>+VLOOKUP(A231,bd_lista!$A$3:$E$592,5,FALSE)</f>
        <v>Instituciones Descentralizadas</v>
      </c>
      <c r="W231" s="397" t="str">
        <f>+V231</f>
        <v>Instituciones Descentralizadas</v>
      </c>
      <c r="X231" s="240">
        <f>+VLOOKUP(A231,[4]Sheet1!$A$13:$D$744,4,FALSE)</f>
        <v>86</v>
      </c>
      <c r="Y231" s="240" t="str">
        <f>+VLOOKUP(X231,bd_lista!$A$3:$C$592,3,FALSE)</f>
        <v>Ministerio de Medio Ambiente y Agua</v>
      </c>
      <c r="Z231" s="290">
        <f>+X231</f>
        <v>86</v>
      </c>
      <c r="AA231" s="291" t="str">
        <f>+Y231</f>
        <v>Ministerio de Medio Ambiente y Agua</v>
      </c>
    </row>
    <row r="232" spans="1:27" s="377" customFormat="1" ht="15" customHeight="1">
      <c r="A232" s="378">
        <v>311</v>
      </c>
      <c r="B232" s="394"/>
      <c r="C232" s="327" t="str">
        <f>+VLOOKUP(A232,bd_lista!$A$3:$C$592,3,FALSE)</f>
        <v>Autoridad de Fisc y Ctrol Soc de Agua Potable Saneam.Básico</v>
      </c>
      <c r="D232" s="396"/>
      <c r="E232" s="327" t="s">
        <v>1304</v>
      </c>
      <c r="F232" s="243">
        <f ca="1">+IFERROR(INDEX('Hoja de Trabajo para listado'!$A$155:$Z$1048576,MATCH($A232,'Hoja de Trabajo para listado'!$A$155:$A$1048576,0),MATCH((CUADRO!F$4&amp;$E232),'Hoja de Trabajo para listado'!$A$151:$Z$151,0)),0)+IFERROR(INDEX('Hoja de Trabajo para listado'!$AB$155:$BA$1048576,MATCH($A232,'Hoja de Trabajo para listado'!$AB$155:$AB$1048576,0),MATCH((CUADRO!F$4&amp;$E232),'Hoja de Trabajo para listado'!$AB$151:$BA$151,0)),0)+IFERROR(INDEX('Hoja de Trabajo para listado'!$BC$155:$CB$1048576,MATCH($A232,'Hoja de Trabajo para listado'!$BC$155:$BC$1048576,0),MATCH((CUADRO!F$4&amp;$E232),'Hoja de Trabajo para listado'!$BC$151:$CB$151,0)),0)+IFERROR(INDEX('Hoja de Trabajo para listado'!$DE$153:$DG$274,MATCH($A232,'Hoja de Trabajo para listado'!$DE$153:$DE$1048576,0),MATCH((CUADRO!F$4&amp;$E232),'Hoja de Trabajo para listado'!$DE$151:$DG$151,0)),0)+IFERROR(INDEX('Hoja de Trabajo para listado'!$CD$155:$DC$1048576,MATCH($A232,'Hoja de Trabajo para listado'!$CD$155:$CD$1048576,0),MATCH((CUADRO!F$4&amp;$E232),'Hoja de Trabajo para listado'!$CD$151:$DC$151,0)),0)</f>
        <v>0</v>
      </c>
      <c r="G232" s="243">
        <f ca="1">+IFERROR(INDEX('Hoja de Trabajo para listado'!$A$155:$Z$1048576,MATCH($A232,'Hoja de Trabajo para listado'!$A$155:$A$1048576,0),MATCH((CUADRO!G$4&amp;$E232),'Hoja de Trabajo para listado'!$A$151:$Z$151,0)),0)+IFERROR(INDEX('Hoja de Trabajo para listado'!$AB$155:$BA$1048576,MATCH($A232,'Hoja de Trabajo para listado'!$AB$155:$AB$1048576,0),MATCH((CUADRO!G$4&amp;$E232),'Hoja de Trabajo para listado'!$AB$151:$BA$151,0)),0)+IFERROR(INDEX('Hoja de Trabajo para listado'!$BC$155:$CB$1048576,MATCH($A232,'Hoja de Trabajo para listado'!$BC$155:$BC$1048576,0),MATCH((CUADRO!G$4&amp;$E232),'Hoja de Trabajo para listado'!$BC$151:$CB$151,0)),0)+IFERROR(INDEX('Hoja de Trabajo para listado'!$DE$153:$DG$274,MATCH($A232,'Hoja de Trabajo para listado'!$DE$153:$DE$1048576,0),MATCH((CUADRO!G$4&amp;$E232),'Hoja de Trabajo para listado'!$DE$151:$DG$151,0)),0)+IFERROR(INDEX('Hoja de Trabajo para listado'!$CD$155:$DC$1048576,MATCH($A232,'Hoja de Trabajo para listado'!$CD$155:$CD$1048576,0),MATCH((CUADRO!G$4&amp;$E232),'Hoja de Trabajo para listado'!$CD$151:$DC$151,0)),0)</f>
        <v>0</v>
      </c>
      <c r="H232" s="243">
        <f ca="1">+IFERROR(INDEX('Hoja de Trabajo para listado'!$A$155:$Z$1048576,MATCH($A232,'Hoja de Trabajo para listado'!$A$155:$A$1048576,0),MATCH((CUADRO!H$4&amp;$E232),'Hoja de Trabajo para listado'!$A$151:$Z$151,0)),0)+IFERROR(INDEX('Hoja de Trabajo para listado'!$AB$155:$BA$1048576,MATCH($A232,'Hoja de Trabajo para listado'!$AB$155:$AB$1048576,0),MATCH((CUADRO!H$4&amp;$E232),'Hoja de Trabajo para listado'!$AB$151:$BA$151,0)),0)+IFERROR(INDEX('Hoja de Trabajo para listado'!$BC$155:$CB$1048576,MATCH($A232,'Hoja de Trabajo para listado'!$BC$155:$BC$1048576,0),MATCH((CUADRO!H$4&amp;$E232),'Hoja de Trabajo para listado'!$BC$151:$CB$151,0)),0)+IFERROR(INDEX('Hoja de Trabajo para listado'!$DE$153:$DG$274,MATCH($A232,'Hoja de Trabajo para listado'!$DE$153:$DE$1048576,0),MATCH((CUADRO!H$4&amp;$E232),'Hoja de Trabajo para listado'!$DE$151:$DG$151,0)),0)+IFERROR(INDEX('Hoja de Trabajo para listado'!$CD$155:$DC$1048576,MATCH($A232,'Hoja de Trabajo para listado'!$CD$155:$CD$1048576,0),MATCH((CUADRO!H$4&amp;$E232),'Hoja de Trabajo para listado'!$CD$151:$DC$151,0)),0)</f>
        <v>0</v>
      </c>
      <c r="I232" s="243">
        <f ca="1">+IFERROR(INDEX('Hoja de Trabajo para listado'!$A$155:$Z$1048576,MATCH($A232,'Hoja de Trabajo para listado'!$A$155:$A$1048576,0),MATCH((CUADRO!I$4&amp;$E232),'Hoja de Trabajo para listado'!$A$151:$Z$151,0)),0)+IFERROR(INDEX('Hoja de Trabajo para listado'!$AB$155:$BA$1048576,MATCH($A232,'Hoja de Trabajo para listado'!$AB$155:$AB$1048576,0),MATCH((CUADRO!I$4&amp;$E232),'Hoja de Trabajo para listado'!$AB$151:$BA$151,0)),0)+IFERROR(INDEX('Hoja de Trabajo para listado'!$BC$155:$CB$1048576,MATCH($A232,'Hoja de Trabajo para listado'!$BC$155:$BC$1048576,0),MATCH((CUADRO!I$4&amp;$E232),'Hoja de Trabajo para listado'!$BC$151:$CB$151,0)),0)+IFERROR(INDEX('Hoja de Trabajo para listado'!$DE$153:$DG$274,MATCH($A232,'Hoja de Trabajo para listado'!$DE$153:$DE$1048576,0),MATCH((CUADRO!I$4&amp;$E232),'Hoja de Trabajo para listado'!$DE$151:$DG$151,0)),0)+IFERROR(INDEX('Hoja de Trabajo para listado'!$CD$155:$DC$1048576,MATCH($A232,'Hoja de Trabajo para listado'!$CD$155:$CD$1048576,0),MATCH((CUADRO!I$4&amp;$E232),'Hoja de Trabajo para listado'!$CD$151:$DC$151,0)),0)</f>
        <v>4860.8</v>
      </c>
      <c r="J232" s="243">
        <f ca="1">+IFERROR(INDEX('Hoja de Trabajo para listado'!$A$155:$Z$1048576,MATCH($A232,'Hoja de Trabajo para listado'!$A$155:$A$1048576,0),MATCH((CUADRO!J$4&amp;$E232),'Hoja de Trabajo para listado'!$A$151:$Z$151,0)),0)+IFERROR(INDEX('Hoja de Trabajo para listado'!$AB$155:$BA$1048576,MATCH($A232,'Hoja de Trabajo para listado'!$AB$155:$AB$1048576,0),MATCH((CUADRO!J$4&amp;$E232),'Hoja de Trabajo para listado'!$AB$151:$BA$151,0)),0)+IFERROR(INDEX('Hoja de Trabajo para listado'!$BC$155:$CB$1048576,MATCH($A232,'Hoja de Trabajo para listado'!$BC$155:$BC$1048576,0),MATCH((CUADRO!J$4&amp;$E232),'Hoja de Trabajo para listado'!$BC$151:$CB$151,0)),0)+IFERROR(INDEX('Hoja de Trabajo para listado'!$DE$153:$DG$274,MATCH($A232,'Hoja de Trabajo para listado'!$DE$153:$DE$1048576,0),MATCH((CUADRO!J$4&amp;$E232),'Hoja de Trabajo para listado'!$DE$151:$DG$151,0)),0)+IFERROR(INDEX('Hoja de Trabajo para listado'!$CD$155:$DC$1048576,MATCH($A232,'Hoja de Trabajo para listado'!$CD$155:$CD$1048576,0),MATCH((CUADRO!J$4&amp;$E232),'Hoja de Trabajo para listado'!$CD$151:$DC$151,0)),0)</f>
        <v>420.3</v>
      </c>
      <c r="K232" s="243">
        <f ca="1">+IFERROR(INDEX('Hoja de Trabajo para listado'!$A$155:$Z$1048576,MATCH($A232,'Hoja de Trabajo para listado'!$A$155:$A$1048576,0),MATCH((CUADRO!K$4&amp;$E232),'Hoja de Trabajo para listado'!$A$151:$Z$151,0)),0)+IFERROR(INDEX('Hoja de Trabajo para listado'!$AB$155:$BA$1048576,MATCH($A232,'Hoja de Trabajo para listado'!$AB$155:$AB$1048576,0),MATCH((CUADRO!K$4&amp;$E232),'Hoja de Trabajo para listado'!$AB$151:$BA$151,0)),0)+IFERROR(INDEX('Hoja de Trabajo para listado'!$BC$155:$CB$1048576,MATCH($A232,'Hoja de Trabajo para listado'!$BC$155:$BC$1048576,0),MATCH((CUADRO!K$4&amp;$E232),'Hoja de Trabajo para listado'!$BC$151:$CB$151,0)),0)+IFERROR(INDEX('Hoja de Trabajo para listado'!$DE$153:$DG$274,MATCH($A232,'Hoja de Trabajo para listado'!$DE$153:$DE$1048576,0),MATCH((CUADRO!K$4&amp;$E232),'Hoja de Trabajo para listado'!$DE$151:$DG$151,0)),0)+IFERROR(INDEX('Hoja de Trabajo para listado'!$CD$155:$DC$1048576,MATCH($A232,'Hoja de Trabajo para listado'!$CD$155:$CD$1048576,0),MATCH((CUADRO!K$4&amp;$E232),'Hoja de Trabajo para listado'!$CD$151:$DC$151,0)),0)</f>
        <v>0</v>
      </c>
      <c r="L232" s="243">
        <f ca="1">+IFERROR(INDEX('Hoja de Trabajo para listado'!$A$155:$Z$1048576,MATCH($A232,'Hoja de Trabajo para listado'!$A$155:$A$1048576,0),MATCH((CUADRO!L$4&amp;$E232),'Hoja de Trabajo para listado'!$A$151:$Z$151,0)),0)+IFERROR(INDEX('Hoja de Trabajo para listado'!$AB$155:$BA$1048576,MATCH($A232,'Hoja de Trabajo para listado'!$AB$155:$AB$1048576,0),MATCH((CUADRO!L$4&amp;$E232),'Hoja de Trabajo para listado'!$AB$151:$BA$151,0)),0)+IFERROR(INDEX('Hoja de Trabajo para listado'!$BC$155:$CB$1048576,MATCH($A232,'Hoja de Trabajo para listado'!$BC$155:$BC$1048576,0),MATCH((CUADRO!L$4&amp;$E232),'Hoja de Trabajo para listado'!$BC$151:$CB$151,0)),0)+IFERROR(INDEX('Hoja de Trabajo para listado'!$DE$153:$DG$274,MATCH($A232,'Hoja de Trabajo para listado'!$DE$153:$DE$1048576,0),MATCH((CUADRO!L$4&amp;$E232),'Hoja de Trabajo para listado'!$DE$151:$DG$151,0)),0)+IFERROR(INDEX('Hoja de Trabajo para listado'!$CD$155:$DC$1048576,MATCH($A232,'Hoja de Trabajo para listado'!$CD$155:$CD$1048576,0),MATCH((CUADRO!L$4&amp;$E232),'Hoja de Trabajo para listado'!$CD$151:$DC$151,0)),0)</f>
        <v>0</v>
      </c>
      <c r="M232" s="243">
        <f ca="1">+IFERROR(INDEX('Hoja de Trabajo para listado'!$A$155:$Z$1048576,MATCH($A232,'Hoja de Trabajo para listado'!$A$155:$A$1048576,0),MATCH((CUADRO!M$4&amp;$E232),'Hoja de Trabajo para listado'!$A$151:$Z$151,0)),0)+IFERROR(INDEX('Hoja de Trabajo para listado'!$AB$155:$BA$1048576,MATCH($A232,'Hoja de Trabajo para listado'!$AB$155:$AB$1048576,0),MATCH((CUADRO!M$4&amp;$E232),'Hoja de Trabajo para listado'!$AB$151:$BA$151,0)),0)+IFERROR(INDEX('Hoja de Trabajo para listado'!$BC$155:$CB$1048576,MATCH($A232,'Hoja de Trabajo para listado'!$BC$155:$BC$1048576,0),MATCH((CUADRO!M$4&amp;$E232),'Hoja de Trabajo para listado'!$BC$151:$CB$151,0)),0)+IFERROR(INDEX('Hoja de Trabajo para listado'!$DE$153:$DG$274,MATCH($A232,'Hoja de Trabajo para listado'!$DE$153:$DE$1048576,0),MATCH((CUADRO!M$4&amp;$E232),'Hoja de Trabajo para listado'!$DE$151:$DG$151,0)),0)+IFERROR(INDEX('Hoja de Trabajo para listado'!$CD$155:$DC$1048576,MATCH($A232,'Hoja de Trabajo para listado'!$CD$155:$CD$1048576,0),MATCH((CUADRO!M$4&amp;$E232),'Hoja de Trabajo para listado'!$CD$151:$DC$151,0)),0)</f>
        <v>0</v>
      </c>
      <c r="N232" s="243">
        <f ca="1">+IFERROR(INDEX('Hoja de Trabajo para listado'!$A$155:$Z$1048576,MATCH($A232,'Hoja de Trabajo para listado'!$A$155:$A$1048576,0),MATCH((CUADRO!N$4&amp;$E232),'Hoja de Trabajo para listado'!$A$151:$Z$151,0)),0)+IFERROR(INDEX('Hoja de Trabajo para listado'!$AB$155:$BA$1048576,MATCH($A232,'Hoja de Trabajo para listado'!$AB$155:$AB$1048576,0),MATCH((CUADRO!N$4&amp;$E232),'Hoja de Trabajo para listado'!$AB$151:$BA$151,0)),0)+IFERROR(INDEX('Hoja de Trabajo para listado'!$BC$155:$CB$1048576,MATCH($A232,'Hoja de Trabajo para listado'!$BC$155:$BC$1048576,0),MATCH((CUADRO!N$4&amp;$E232),'Hoja de Trabajo para listado'!$BC$151:$CB$151,0)),0)+IFERROR(INDEX('Hoja de Trabajo para listado'!$DE$153:$DG$274,MATCH($A232,'Hoja de Trabajo para listado'!$DE$153:$DE$1048576,0),MATCH((CUADRO!N$4&amp;$E232),'Hoja de Trabajo para listado'!$DE$151:$DG$151,0)),0)+IFERROR(INDEX('Hoja de Trabajo para listado'!$CD$155:$DC$1048576,MATCH($A232,'Hoja de Trabajo para listado'!$CD$155:$CD$1048576,0),MATCH((CUADRO!N$4&amp;$E232),'Hoja de Trabajo para listado'!$CD$151:$DC$151,0)),0)</f>
        <v>0</v>
      </c>
      <c r="O232" s="243">
        <f ca="1">+IFERROR(INDEX('Hoja de Trabajo para listado'!$A$155:$Z$1048576,MATCH($A232,'Hoja de Trabajo para listado'!$A$155:$A$1048576,0),MATCH((CUADRO!O$4&amp;$E232),'Hoja de Trabajo para listado'!$A$151:$Z$151,0)),0)+IFERROR(INDEX('Hoja de Trabajo para listado'!$AB$155:$BA$1048576,MATCH($A232,'Hoja de Trabajo para listado'!$AB$155:$AB$1048576,0),MATCH((CUADRO!O$4&amp;$E232),'Hoja de Trabajo para listado'!$AB$151:$BA$151,0)),0)+IFERROR(INDEX('Hoja de Trabajo para listado'!$BC$155:$CB$1048576,MATCH($A232,'Hoja de Trabajo para listado'!$BC$155:$BC$1048576,0),MATCH((CUADRO!O$4&amp;$E232),'Hoja de Trabajo para listado'!$BC$151:$CB$151,0)),0)+IFERROR(INDEX('Hoja de Trabajo para listado'!$DE$153:$DG$274,MATCH($A232,'Hoja de Trabajo para listado'!$DE$153:$DE$1048576,0),MATCH((CUADRO!O$4&amp;$E232),'Hoja de Trabajo para listado'!$DE$151:$DG$151,0)),0)+IFERROR(INDEX('Hoja de Trabajo para listado'!$CD$155:$DC$1048576,MATCH($A232,'Hoja de Trabajo para listado'!$CD$155:$CD$1048576,0),MATCH((CUADRO!O$4&amp;$E232),'Hoja de Trabajo para listado'!$CD$151:$DC$151,0)),0)</f>
        <v>0</v>
      </c>
      <c r="P232" s="243">
        <f ca="1">+IFERROR(INDEX('Hoja de Trabajo para listado'!$A$155:$Z$1048576,MATCH($A232,'Hoja de Trabajo para listado'!$A$155:$A$1048576,0),MATCH((CUADRO!P$4&amp;$E232),'Hoja de Trabajo para listado'!$A$151:$Z$151,0)),0)+IFERROR(INDEX('Hoja de Trabajo para listado'!$AB$155:$BA$1048576,MATCH($A232,'Hoja de Trabajo para listado'!$AB$155:$AB$1048576,0),MATCH((CUADRO!P$4&amp;$E232),'Hoja de Trabajo para listado'!$AB$151:$BA$151,0)),0)+IFERROR(INDEX('Hoja de Trabajo para listado'!$BC$155:$CB$1048576,MATCH($A232,'Hoja de Trabajo para listado'!$BC$155:$BC$1048576,0),MATCH((CUADRO!P$4&amp;$E232),'Hoja de Trabajo para listado'!$BC$151:$CB$151,0)),0)+IFERROR(INDEX('Hoja de Trabajo para listado'!$DE$153:$DG$274,MATCH($A232,'Hoja de Trabajo para listado'!$DE$153:$DE$1048576,0),MATCH((CUADRO!P$4&amp;$E232),'Hoja de Trabajo para listado'!$DE$151:$DG$151,0)),0)+IFERROR(INDEX('Hoja de Trabajo para listado'!$CD$155:$DC$1048576,MATCH($A232,'Hoja de Trabajo para listado'!$CD$155:$CD$1048576,0),MATCH((CUADRO!P$4&amp;$E232),'Hoja de Trabajo para listado'!$CD$151:$DC$151,0)),0)</f>
        <v>0</v>
      </c>
      <c r="Q232" s="243">
        <f ca="1">+IFERROR(INDEX('Hoja de Trabajo para listado'!$A$155:$Z$1048576,MATCH($A232,'Hoja de Trabajo para listado'!$A$155:$A$1048576,0),MATCH((CUADRO!Q$4&amp;$E232),'Hoja de Trabajo para listado'!$A$151:$Z$151,0)),0)+IFERROR(INDEX('Hoja de Trabajo para listado'!$AB$155:$BA$1048576,MATCH($A232,'Hoja de Trabajo para listado'!$AB$155:$AB$1048576,0),MATCH((CUADRO!Q$4&amp;$E232),'Hoja de Trabajo para listado'!$AB$151:$BA$151,0)),0)+IFERROR(INDEX('Hoja de Trabajo para listado'!$BC$155:$CB$1048576,MATCH($A232,'Hoja de Trabajo para listado'!$BC$155:$BC$1048576,0),MATCH((CUADRO!Q$4&amp;$E232),'Hoja de Trabajo para listado'!$BC$151:$CB$151,0)),0)+IFERROR(INDEX('Hoja de Trabajo para listado'!$DE$153:$DG$274,MATCH($A232,'Hoja de Trabajo para listado'!$DE$153:$DE$1048576,0),MATCH((CUADRO!Q$4&amp;$E232),'Hoja de Trabajo para listado'!$DE$151:$DG$151,0)),0)+IFERROR(INDEX('Hoja de Trabajo para listado'!$CD$155:$DC$1048576,MATCH($A232,'Hoja de Trabajo para listado'!$CD$155:$CD$1048576,0),MATCH((CUADRO!Q$4&amp;$E232),'Hoja de Trabajo para listado'!$CD$151:$DC$151,0)),0)</f>
        <v>0</v>
      </c>
      <c r="R232" s="243">
        <f t="shared" ca="1" si="9"/>
        <v>5281.1</v>
      </c>
      <c r="S232" s="243">
        <f ca="1">+R231+R232</f>
        <v>10141.900000000001</v>
      </c>
      <c r="T232" s="243">
        <f ca="1">+S232</f>
        <v>10141.900000000001</v>
      </c>
      <c r="U232" s="242">
        <f t="shared" si="10"/>
        <v>2</v>
      </c>
      <c r="V232" s="327" t="str">
        <f>+VLOOKUP(A232,bd_lista!$A$3:$E$592,5,FALSE)</f>
        <v>Instituciones Descentralizadas</v>
      </c>
      <c r="W232" s="398"/>
      <c r="X232" s="240">
        <f>+VLOOKUP(A232,[4]Sheet1!$A$13:$D$744,4,FALSE)</f>
        <v>86</v>
      </c>
      <c r="Y232" s="240" t="str">
        <f>+VLOOKUP(X232,bd_lista!$A$3:$C$592,3,FALSE)</f>
        <v>Ministerio de Medio Ambiente y Agua</v>
      </c>
      <c r="Z232" s="288"/>
      <c r="AA232" s="289"/>
    </row>
    <row r="233" spans="1:27" ht="16.5" customHeight="1">
      <c r="A233" s="378">
        <v>312</v>
      </c>
      <c r="B233" s="393">
        <f>+A233</f>
        <v>312</v>
      </c>
      <c r="C233" s="245" t="str">
        <f>+VLOOKUP(A233,bd_lista!$A$3:$C$592,3,FALSE)</f>
        <v>Autoridad de Fiscalizac. y Control Soc de Bosques y Tierras</v>
      </c>
      <c r="D233" s="395" t="str">
        <f>+C233</f>
        <v>Autoridad de Fiscalizac. y Control Soc de Bosques y Tierras</v>
      </c>
      <c r="E233" s="245" t="s">
        <v>1303</v>
      </c>
      <c r="F233" s="241">
        <f ca="1">+IFERROR(INDEX('Hoja de Trabajo para listado'!$A$155:$Z$1048576,MATCH($A233,'Hoja de Trabajo para listado'!$A$155:$A$1048576,0),MATCH((CUADRO!F$4&amp;$E233),'Hoja de Trabajo para listado'!$A$151:$Z$151,0)),0)+IFERROR(INDEX('Hoja de Trabajo para listado'!$AB$155:$BA$1048576,MATCH($A233,'Hoja de Trabajo para listado'!$AB$155:$AB$1048576,0),MATCH((CUADRO!F$4&amp;$E233),'Hoja de Trabajo para listado'!$AB$151:$BA$151,0)),0)+IFERROR(INDEX('Hoja de Trabajo para listado'!$BC$155:$CB$1048576,MATCH($A233,'Hoja de Trabajo para listado'!$BC$155:$BC$1048576,0),MATCH((CUADRO!F$4&amp;$E233),'Hoja de Trabajo para listado'!$BC$151:$CB$151,0)),0)+IFERROR(INDEX('Hoja de Trabajo para listado'!$DE$153:$DG$274,MATCH($A233,'Hoja de Trabajo para listado'!$DE$153:$DE$1048576,0),MATCH((CUADRO!F$4&amp;$E233),'Hoja de Trabajo para listado'!$DE$151:$DG$151,0)),0)+IFERROR(INDEX('Hoja de Trabajo para listado'!$CD$155:$DC$1048576,MATCH($A233,'Hoja de Trabajo para listado'!$CD$155:$CD$1048576,0),MATCH((CUADRO!F$4&amp;$E233),'Hoja de Trabajo para listado'!$CD$151:$DC$151,0)),0)</f>
        <v>0</v>
      </c>
      <c r="G233" s="241">
        <f ca="1">+IFERROR(INDEX('Hoja de Trabajo para listado'!$A$155:$Z$1048576,MATCH($A233,'Hoja de Trabajo para listado'!$A$155:$A$1048576,0),MATCH((CUADRO!G$4&amp;$E233),'Hoja de Trabajo para listado'!$A$151:$Z$151,0)),0)+IFERROR(INDEX('Hoja de Trabajo para listado'!$AB$155:$BA$1048576,MATCH($A233,'Hoja de Trabajo para listado'!$AB$155:$AB$1048576,0),MATCH((CUADRO!G$4&amp;$E233),'Hoja de Trabajo para listado'!$AB$151:$BA$151,0)),0)+IFERROR(INDEX('Hoja de Trabajo para listado'!$BC$155:$CB$1048576,MATCH($A233,'Hoja de Trabajo para listado'!$BC$155:$BC$1048576,0),MATCH((CUADRO!G$4&amp;$E233),'Hoja de Trabajo para listado'!$BC$151:$CB$151,0)),0)+IFERROR(INDEX('Hoja de Trabajo para listado'!$DE$153:$DG$274,MATCH($A233,'Hoja de Trabajo para listado'!$DE$153:$DE$1048576,0),MATCH((CUADRO!G$4&amp;$E233),'Hoja de Trabajo para listado'!$DE$151:$DG$151,0)),0)+IFERROR(INDEX('Hoja de Trabajo para listado'!$CD$155:$DC$1048576,MATCH($A233,'Hoja de Trabajo para listado'!$CD$155:$CD$1048576,0),MATCH((CUADRO!G$4&amp;$E233),'Hoja de Trabajo para listado'!$CD$151:$DC$151,0)),0)</f>
        <v>0</v>
      </c>
      <c r="H233" s="241">
        <f ca="1">+IFERROR(INDEX('Hoja de Trabajo para listado'!$A$155:$Z$1048576,MATCH($A233,'Hoja de Trabajo para listado'!$A$155:$A$1048576,0),MATCH((CUADRO!H$4&amp;$E233),'Hoja de Trabajo para listado'!$A$151:$Z$151,0)),0)+IFERROR(INDEX('Hoja de Trabajo para listado'!$AB$155:$BA$1048576,MATCH($A233,'Hoja de Trabajo para listado'!$AB$155:$AB$1048576,0),MATCH((CUADRO!H$4&amp;$E233),'Hoja de Trabajo para listado'!$AB$151:$BA$151,0)),0)+IFERROR(INDEX('Hoja de Trabajo para listado'!$BC$155:$CB$1048576,MATCH($A233,'Hoja de Trabajo para listado'!$BC$155:$BC$1048576,0),MATCH((CUADRO!H$4&amp;$E233),'Hoja de Trabajo para listado'!$BC$151:$CB$151,0)),0)+IFERROR(INDEX('Hoja de Trabajo para listado'!$DE$153:$DG$274,MATCH($A233,'Hoja de Trabajo para listado'!$DE$153:$DE$1048576,0),MATCH((CUADRO!H$4&amp;$E233),'Hoja de Trabajo para listado'!$DE$151:$DG$151,0)),0)+IFERROR(INDEX('Hoja de Trabajo para listado'!$CD$155:$DC$1048576,MATCH($A233,'Hoja de Trabajo para listado'!$CD$155:$CD$1048576,0),MATCH((CUADRO!H$4&amp;$E233),'Hoja de Trabajo para listado'!$CD$151:$DC$151,0)),0)</f>
        <v>0</v>
      </c>
      <c r="I233" s="241">
        <f ca="1">+IFERROR(INDEX('Hoja de Trabajo para listado'!$A$155:$Z$1048576,MATCH($A233,'Hoja de Trabajo para listado'!$A$155:$A$1048576,0),MATCH((CUADRO!I$4&amp;$E233),'Hoja de Trabajo para listado'!$A$151:$Z$151,0)),0)+IFERROR(INDEX('Hoja de Trabajo para listado'!$AB$155:$BA$1048576,MATCH($A233,'Hoja de Trabajo para listado'!$AB$155:$AB$1048576,0),MATCH((CUADRO!I$4&amp;$E233),'Hoja de Trabajo para listado'!$AB$151:$BA$151,0)),0)+IFERROR(INDEX('Hoja de Trabajo para listado'!$BC$155:$CB$1048576,MATCH($A233,'Hoja de Trabajo para listado'!$BC$155:$BC$1048576,0),MATCH((CUADRO!I$4&amp;$E233),'Hoja de Trabajo para listado'!$BC$151:$CB$151,0)),0)+IFERROR(INDEX('Hoja de Trabajo para listado'!$DE$153:$DG$274,MATCH($A233,'Hoja de Trabajo para listado'!$DE$153:$DE$1048576,0),MATCH((CUADRO!I$4&amp;$E233),'Hoja de Trabajo para listado'!$DE$151:$DG$151,0)),0)+IFERROR(INDEX('Hoja de Trabajo para listado'!$CD$155:$DC$1048576,MATCH($A233,'Hoja de Trabajo para listado'!$CD$155:$CD$1048576,0),MATCH((CUADRO!I$4&amp;$E233),'Hoja de Trabajo para listado'!$CD$151:$DC$151,0)),0)</f>
        <v>0</v>
      </c>
      <c r="J233" s="241">
        <f ca="1">+IFERROR(INDEX('Hoja de Trabajo para listado'!$A$155:$Z$1048576,MATCH($A233,'Hoja de Trabajo para listado'!$A$155:$A$1048576,0),MATCH((CUADRO!J$4&amp;$E233),'Hoja de Trabajo para listado'!$A$151:$Z$151,0)),0)+IFERROR(INDEX('Hoja de Trabajo para listado'!$AB$155:$BA$1048576,MATCH($A233,'Hoja de Trabajo para listado'!$AB$155:$AB$1048576,0),MATCH((CUADRO!J$4&amp;$E233),'Hoja de Trabajo para listado'!$AB$151:$BA$151,0)),0)+IFERROR(INDEX('Hoja de Trabajo para listado'!$BC$155:$CB$1048576,MATCH($A233,'Hoja de Trabajo para listado'!$BC$155:$BC$1048576,0),MATCH((CUADRO!J$4&amp;$E233),'Hoja de Trabajo para listado'!$BC$151:$CB$151,0)),0)+IFERROR(INDEX('Hoja de Trabajo para listado'!$DE$153:$DG$274,MATCH($A233,'Hoja de Trabajo para listado'!$DE$153:$DE$1048576,0),MATCH((CUADRO!J$4&amp;$E233),'Hoja de Trabajo para listado'!$DE$151:$DG$151,0)),0)+IFERROR(INDEX('Hoja de Trabajo para listado'!$CD$155:$DC$1048576,MATCH($A233,'Hoja de Trabajo para listado'!$CD$155:$CD$1048576,0),MATCH((CUADRO!J$4&amp;$E233),'Hoja de Trabajo para listado'!$CD$151:$DC$151,0)),0)</f>
        <v>0</v>
      </c>
      <c r="K233" s="241">
        <f ca="1">+IFERROR(INDEX('Hoja de Trabajo para listado'!$A$155:$Z$1048576,MATCH($A233,'Hoja de Trabajo para listado'!$A$155:$A$1048576,0),MATCH((CUADRO!K$4&amp;$E233),'Hoja de Trabajo para listado'!$A$151:$Z$151,0)),0)+IFERROR(INDEX('Hoja de Trabajo para listado'!$AB$155:$BA$1048576,MATCH($A233,'Hoja de Trabajo para listado'!$AB$155:$AB$1048576,0),MATCH((CUADRO!K$4&amp;$E233),'Hoja de Trabajo para listado'!$AB$151:$BA$151,0)),0)+IFERROR(INDEX('Hoja de Trabajo para listado'!$BC$155:$CB$1048576,MATCH($A233,'Hoja de Trabajo para listado'!$BC$155:$BC$1048576,0),MATCH((CUADRO!K$4&amp;$E233),'Hoja de Trabajo para listado'!$BC$151:$CB$151,0)),0)+IFERROR(INDEX('Hoja de Trabajo para listado'!$DE$153:$DG$274,MATCH($A233,'Hoja de Trabajo para listado'!$DE$153:$DE$1048576,0),MATCH((CUADRO!K$4&amp;$E233),'Hoja de Trabajo para listado'!$DE$151:$DG$151,0)),0)+IFERROR(INDEX('Hoja de Trabajo para listado'!$CD$155:$DC$1048576,MATCH($A233,'Hoja de Trabajo para listado'!$CD$155:$CD$1048576,0),MATCH((CUADRO!K$4&amp;$E233),'Hoja de Trabajo para listado'!$CD$151:$DC$151,0)),0)</f>
        <v>0</v>
      </c>
      <c r="L233" s="241">
        <f ca="1">+IFERROR(INDEX('Hoja de Trabajo para listado'!$A$155:$Z$1048576,MATCH($A233,'Hoja de Trabajo para listado'!$A$155:$A$1048576,0),MATCH((CUADRO!L$4&amp;$E233),'Hoja de Trabajo para listado'!$A$151:$Z$151,0)),0)+IFERROR(INDEX('Hoja de Trabajo para listado'!$AB$155:$BA$1048576,MATCH($A233,'Hoja de Trabajo para listado'!$AB$155:$AB$1048576,0),MATCH((CUADRO!L$4&amp;$E233),'Hoja de Trabajo para listado'!$AB$151:$BA$151,0)),0)+IFERROR(INDEX('Hoja de Trabajo para listado'!$BC$155:$CB$1048576,MATCH($A233,'Hoja de Trabajo para listado'!$BC$155:$BC$1048576,0),MATCH((CUADRO!L$4&amp;$E233),'Hoja de Trabajo para listado'!$BC$151:$CB$151,0)),0)+IFERROR(INDEX('Hoja de Trabajo para listado'!$DE$153:$DG$274,MATCH($A233,'Hoja de Trabajo para listado'!$DE$153:$DE$1048576,0),MATCH((CUADRO!L$4&amp;$E233),'Hoja de Trabajo para listado'!$DE$151:$DG$151,0)),0)+IFERROR(INDEX('Hoja de Trabajo para listado'!$CD$155:$DC$1048576,MATCH($A233,'Hoja de Trabajo para listado'!$CD$155:$CD$1048576,0),MATCH((CUADRO!L$4&amp;$E233),'Hoja de Trabajo para listado'!$CD$151:$DC$151,0)),0)</f>
        <v>0</v>
      </c>
      <c r="M233" s="241">
        <f ca="1">+IFERROR(INDEX('Hoja de Trabajo para listado'!$A$155:$Z$1048576,MATCH($A233,'Hoja de Trabajo para listado'!$A$155:$A$1048576,0),MATCH((CUADRO!M$4&amp;$E233),'Hoja de Trabajo para listado'!$A$151:$Z$151,0)),0)+IFERROR(INDEX('Hoja de Trabajo para listado'!$AB$155:$BA$1048576,MATCH($A233,'Hoja de Trabajo para listado'!$AB$155:$AB$1048576,0),MATCH((CUADRO!M$4&amp;$E233),'Hoja de Trabajo para listado'!$AB$151:$BA$151,0)),0)+IFERROR(INDEX('Hoja de Trabajo para listado'!$BC$155:$CB$1048576,MATCH($A233,'Hoja de Trabajo para listado'!$BC$155:$BC$1048576,0),MATCH((CUADRO!M$4&amp;$E233),'Hoja de Trabajo para listado'!$BC$151:$CB$151,0)),0)+IFERROR(INDEX('Hoja de Trabajo para listado'!$DE$153:$DG$274,MATCH($A233,'Hoja de Trabajo para listado'!$DE$153:$DE$1048576,0),MATCH((CUADRO!M$4&amp;$E233),'Hoja de Trabajo para listado'!$DE$151:$DG$151,0)),0)+IFERROR(INDEX('Hoja de Trabajo para listado'!$CD$155:$DC$1048576,MATCH($A233,'Hoja de Trabajo para listado'!$CD$155:$CD$1048576,0),MATCH((CUADRO!M$4&amp;$E233),'Hoja de Trabajo para listado'!$CD$151:$DC$151,0)),0)</f>
        <v>0</v>
      </c>
      <c r="N233" s="241">
        <f ca="1">+IFERROR(INDEX('Hoja de Trabajo para listado'!$A$155:$Z$1048576,MATCH($A233,'Hoja de Trabajo para listado'!$A$155:$A$1048576,0),MATCH((CUADRO!N$4&amp;$E233),'Hoja de Trabajo para listado'!$A$151:$Z$151,0)),0)+IFERROR(INDEX('Hoja de Trabajo para listado'!$AB$155:$BA$1048576,MATCH($A233,'Hoja de Trabajo para listado'!$AB$155:$AB$1048576,0),MATCH((CUADRO!N$4&amp;$E233),'Hoja de Trabajo para listado'!$AB$151:$BA$151,0)),0)+IFERROR(INDEX('Hoja de Trabajo para listado'!$BC$155:$CB$1048576,MATCH($A233,'Hoja de Trabajo para listado'!$BC$155:$BC$1048576,0),MATCH((CUADRO!N$4&amp;$E233),'Hoja de Trabajo para listado'!$BC$151:$CB$151,0)),0)+IFERROR(INDEX('Hoja de Trabajo para listado'!$DE$153:$DG$274,MATCH($A233,'Hoja de Trabajo para listado'!$DE$153:$DE$1048576,0),MATCH((CUADRO!N$4&amp;$E233),'Hoja de Trabajo para listado'!$DE$151:$DG$151,0)),0)+IFERROR(INDEX('Hoja de Trabajo para listado'!$CD$155:$DC$1048576,MATCH($A233,'Hoja de Trabajo para listado'!$CD$155:$CD$1048576,0),MATCH((CUADRO!N$4&amp;$E233),'Hoja de Trabajo para listado'!$CD$151:$DC$151,0)),0)</f>
        <v>0</v>
      </c>
      <c r="O233" s="241">
        <f ca="1">+IFERROR(INDEX('Hoja de Trabajo para listado'!$A$155:$Z$1048576,MATCH($A233,'Hoja de Trabajo para listado'!$A$155:$A$1048576,0),MATCH((CUADRO!O$4&amp;$E233),'Hoja de Trabajo para listado'!$A$151:$Z$151,0)),0)+IFERROR(INDEX('Hoja de Trabajo para listado'!$AB$155:$BA$1048576,MATCH($A233,'Hoja de Trabajo para listado'!$AB$155:$AB$1048576,0),MATCH((CUADRO!O$4&amp;$E233),'Hoja de Trabajo para listado'!$AB$151:$BA$151,0)),0)+IFERROR(INDEX('Hoja de Trabajo para listado'!$BC$155:$CB$1048576,MATCH($A233,'Hoja de Trabajo para listado'!$BC$155:$BC$1048576,0),MATCH((CUADRO!O$4&amp;$E233),'Hoja de Trabajo para listado'!$BC$151:$CB$151,0)),0)+IFERROR(INDEX('Hoja de Trabajo para listado'!$DE$153:$DG$274,MATCH($A233,'Hoja de Trabajo para listado'!$DE$153:$DE$1048576,0),MATCH((CUADRO!O$4&amp;$E233),'Hoja de Trabajo para listado'!$DE$151:$DG$151,0)),0)+IFERROR(INDEX('Hoja de Trabajo para listado'!$CD$155:$DC$1048576,MATCH($A233,'Hoja de Trabajo para listado'!$CD$155:$CD$1048576,0),MATCH((CUADRO!O$4&amp;$E233),'Hoja de Trabajo para listado'!$CD$151:$DC$151,0)),0)</f>
        <v>0</v>
      </c>
      <c r="P233" s="241">
        <f ca="1">+IFERROR(INDEX('Hoja de Trabajo para listado'!$A$155:$Z$1048576,MATCH($A233,'Hoja de Trabajo para listado'!$A$155:$A$1048576,0),MATCH((CUADRO!P$4&amp;$E233),'Hoja de Trabajo para listado'!$A$151:$Z$151,0)),0)+IFERROR(INDEX('Hoja de Trabajo para listado'!$AB$155:$BA$1048576,MATCH($A233,'Hoja de Trabajo para listado'!$AB$155:$AB$1048576,0),MATCH((CUADRO!P$4&amp;$E233),'Hoja de Trabajo para listado'!$AB$151:$BA$151,0)),0)+IFERROR(INDEX('Hoja de Trabajo para listado'!$BC$155:$CB$1048576,MATCH($A233,'Hoja de Trabajo para listado'!$BC$155:$BC$1048576,0),MATCH((CUADRO!P$4&amp;$E233),'Hoja de Trabajo para listado'!$BC$151:$CB$151,0)),0)+IFERROR(INDEX('Hoja de Trabajo para listado'!$DE$153:$DG$274,MATCH($A233,'Hoja de Trabajo para listado'!$DE$153:$DE$1048576,0),MATCH((CUADRO!P$4&amp;$E233),'Hoja de Trabajo para listado'!$DE$151:$DG$151,0)),0)+IFERROR(INDEX('Hoja de Trabajo para listado'!$CD$155:$DC$1048576,MATCH($A233,'Hoja de Trabajo para listado'!$CD$155:$CD$1048576,0),MATCH((CUADRO!P$4&amp;$E233),'Hoja de Trabajo para listado'!$CD$151:$DC$151,0)),0)</f>
        <v>0</v>
      </c>
      <c r="Q233" s="241">
        <f ca="1">+IFERROR(INDEX('Hoja de Trabajo para listado'!$A$155:$Z$1048576,MATCH($A233,'Hoja de Trabajo para listado'!$A$155:$A$1048576,0),MATCH((CUADRO!Q$4&amp;$E233),'Hoja de Trabajo para listado'!$A$151:$Z$151,0)),0)+IFERROR(INDEX('Hoja de Trabajo para listado'!$AB$155:$BA$1048576,MATCH($A233,'Hoja de Trabajo para listado'!$AB$155:$AB$1048576,0),MATCH((CUADRO!Q$4&amp;$E233),'Hoja de Trabajo para listado'!$AB$151:$BA$151,0)),0)+IFERROR(INDEX('Hoja de Trabajo para listado'!$BC$155:$CB$1048576,MATCH($A233,'Hoja de Trabajo para listado'!$BC$155:$BC$1048576,0),MATCH((CUADRO!Q$4&amp;$E233),'Hoja de Trabajo para listado'!$BC$151:$CB$151,0)),0)+IFERROR(INDEX('Hoja de Trabajo para listado'!$DE$153:$DG$274,MATCH($A233,'Hoja de Trabajo para listado'!$DE$153:$DE$1048576,0),MATCH((CUADRO!Q$4&amp;$E233),'Hoja de Trabajo para listado'!$DE$151:$DG$151,0)),0)+IFERROR(INDEX('Hoja de Trabajo para listado'!$CD$155:$DC$1048576,MATCH($A233,'Hoja de Trabajo para listado'!$CD$155:$CD$1048576,0),MATCH((CUADRO!Q$4&amp;$E233),'Hoja de Trabajo para listado'!$CD$151:$DC$151,0)),0)</f>
        <v>0</v>
      </c>
      <c r="R233" s="241">
        <f t="shared" ca="1" si="9"/>
        <v>0</v>
      </c>
      <c r="S233" s="241"/>
      <c r="T233" s="241">
        <f ca="1">+T234</f>
        <v>24350704.750000022</v>
      </c>
      <c r="U233" s="240">
        <f t="shared" si="10"/>
        <v>1</v>
      </c>
      <c r="V233" s="327" t="str">
        <f>+VLOOKUP(A233,bd_lista!$A$3:$E$592,5,FALSE)</f>
        <v>Instituciones Descentralizadas</v>
      </c>
      <c r="W233" s="397" t="str">
        <f>+V233</f>
        <v>Instituciones Descentralizadas</v>
      </c>
      <c r="X233" s="240">
        <f>+VLOOKUP(A233,[4]Sheet1!$A$13:$D$744,4,FALSE)</f>
        <v>86</v>
      </c>
      <c r="Y233" s="240" t="str">
        <f>+VLOOKUP(X233,bd_lista!$A$3:$C$592,3,FALSE)</f>
        <v>Ministerio de Medio Ambiente y Agua</v>
      </c>
      <c r="Z233" s="290">
        <f>+X233</f>
        <v>86</v>
      </c>
      <c r="AA233" s="315" t="str">
        <f>+Y233</f>
        <v>Ministerio de Medio Ambiente y Agua</v>
      </c>
    </row>
    <row r="234" spans="1:27" ht="15" customHeight="1">
      <c r="A234" s="378">
        <v>312</v>
      </c>
      <c r="B234" s="394"/>
      <c r="C234" s="327" t="str">
        <f>+VLOOKUP(A234,bd_lista!$A$3:$C$592,3,FALSE)</f>
        <v>Autoridad de Fiscalizac. y Control Soc de Bosques y Tierras</v>
      </c>
      <c r="D234" s="396"/>
      <c r="E234" s="327" t="s">
        <v>1304</v>
      </c>
      <c r="F234" s="243">
        <f ca="1">+IFERROR(INDEX('Hoja de Trabajo para listado'!$A$155:$Z$1048576,MATCH($A234,'Hoja de Trabajo para listado'!$A$155:$A$1048576,0),MATCH((CUADRO!F$4&amp;$E234),'Hoja de Trabajo para listado'!$A$151:$Z$151,0)),0)+IFERROR(INDEX('Hoja de Trabajo para listado'!$AB$155:$BA$1048576,MATCH($A234,'Hoja de Trabajo para listado'!$AB$155:$AB$1048576,0),MATCH((CUADRO!F$4&amp;$E234),'Hoja de Trabajo para listado'!$AB$151:$BA$151,0)),0)+IFERROR(INDEX('Hoja de Trabajo para listado'!$BC$155:$CB$1048576,MATCH($A234,'Hoja de Trabajo para listado'!$BC$155:$BC$1048576,0),MATCH((CUADRO!F$4&amp;$E234),'Hoja de Trabajo para listado'!$BC$151:$CB$151,0)),0)+IFERROR(INDEX('Hoja de Trabajo para listado'!$DE$153:$DG$274,MATCH($A234,'Hoja de Trabajo para listado'!$DE$153:$DE$1048576,0),MATCH((CUADRO!F$4&amp;$E234),'Hoja de Trabajo para listado'!$DE$151:$DG$151,0)),0)+IFERROR(INDEX('Hoja de Trabajo para listado'!$CD$155:$DC$1048576,MATCH($A234,'Hoja de Trabajo para listado'!$CD$155:$CD$1048576,0),MATCH((CUADRO!F$4&amp;$E234),'Hoja de Trabajo para listado'!$CD$151:$DC$151,0)),0)</f>
        <v>24350339.950000022</v>
      </c>
      <c r="G234" s="243">
        <f ca="1">+IFERROR(INDEX('Hoja de Trabajo para listado'!$A$155:$Z$1048576,MATCH($A234,'Hoja de Trabajo para listado'!$A$155:$A$1048576,0),MATCH((CUADRO!G$4&amp;$E234),'Hoja de Trabajo para listado'!$A$151:$Z$151,0)),0)+IFERROR(INDEX('Hoja de Trabajo para listado'!$AB$155:$BA$1048576,MATCH($A234,'Hoja de Trabajo para listado'!$AB$155:$AB$1048576,0),MATCH((CUADRO!G$4&amp;$E234),'Hoja de Trabajo para listado'!$AB$151:$BA$151,0)),0)+IFERROR(INDEX('Hoja de Trabajo para listado'!$BC$155:$CB$1048576,MATCH($A234,'Hoja de Trabajo para listado'!$BC$155:$BC$1048576,0),MATCH((CUADRO!G$4&amp;$E234),'Hoja de Trabajo para listado'!$BC$151:$CB$151,0)),0)+IFERROR(INDEX('Hoja de Trabajo para listado'!$DE$153:$DG$274,MATCH($A234,'Hoja de Trabajo para listado'!$DE$153:$DE$1048576,0),MATCH((CUADRO!G$4&amp;$E234),'Hoja de Trabajo para listado'!$DE$151:$DG$151,0)),0)+IFERROR(INDEX('Hoja de Trabajo para listado'!$CD$155:$DC$1048576,MATCH($A234,'Hoja de Trabajo para listado'!$CD$155:$CD$1048576,0),MATCH((CUADRO!G$4&amp;$E234),'Hoja de Trabajo para listado'!$CD$151:$DC$151,0)),0)</f>
        <v>0</v>
      </c>
      <c r="H234" s="243">
        <f ca="1">+IFERROR(INDEX('Hoja de Trabajo para listado'!$A$155:$Z$1048576,MATCH($A234,'Hoja de Trabajo para listado'!$A$155:$A$1048576,0),MATCH((CUADRO!H$4&amp;$E234),'Hoja de Trabajo para listado'!$A$151:$Z$151,0)),0)+IFERROR(INDEX('Hoja de Trabajo para listado'!$AB$155:$BA$1048576,MATCH($A234,'Hoja de Trabajo para listado'!$AB$155:$AB$1048576,0),MATCH((CUADRO!H$4&amp;$E234),'Hoja de Trabajo para listado'!$AB$151:$BA$151,0)),0)+IFERROR(INDEX('Hoja de Trabajo para listado'!$BC$155:$CB$1048576,MATCH($A234,'Hoja de Trabajo para listado'!$BC$155:$BC$1048576,0),MATCH((CUADRO!H$4&amp;$E234),'Hoja de Trabajo para listado'!$BC$151:$CB$151,0)),0)+IFERROR(INDEX('Hoja de Trabajo para listado'!$DE$153:$DG$274,MATCH($A234,'Hoja de Trabajo para listado'!$DE$153:$DE$1048576,0),MATCH((CUADRO!H$4&amp;$E234),'Hoja de Trabajo para listado'!$DE$151:$DG$151,0)),0)+IFERROR(INDEX('Hoja de Trabajo para listado'!$CD$155:$DC$1048576,MATCH($A234,'Hoja de Trabajo para listado'!$CD$155:$CD$1048576,0),MATCH((CUADRO!H$4&amp;$E234),'Hoja de Trabajo para listado'!$CD$151:$DC$151,0)),0)</f>
        <v>0</v>
      </c>
      <c r="I234" s="243">
        <f ca="1">+IFERROR(INDEX('Hoja de Trabajo para listado'!$A$155:$Z$1048576,MATCH($A234,'Hoja de Trabajo para listado'!$A$155:$A$1048576,0),MATCH((CUADRO!I$4&amp;$E234),'Hoja de Trabajo para listado'!$A$151:$Z$151,0)),0)+IFERROR(INDEX('Hoja de Trabajo para listado'!$AB$155:$BA$1048576,MATCH($A234,'Hoja de Trabajo para listado'!$AB$155:$AB$1048576,0),MATCH((CUADRO!I$4&amp;$E234),'Hoja de Trabajo para listado'!$AB$151:$BA$151,0)),0)+IFERROR(INDEX('Hoja de Trabajo para listado'!$BC$155:$CB$1048576,MATCH($A234,'Hoja de Trabajo para listado'!$BC$155:$BC$1048576,0),MATCH((CUADRO!I$4&amp;$E234),'Hoja de Trabajo para listado'!$BC$151:$CB$151,0)),0)+IFERROR(INDEX('Hoja de Trabajo para listado'!$DE$153:$DG$274,MATCH($A234,'Hoja de Trabajo para listado'!$DE$153:$DE$1048576,0),MATCH((CUADRO!I$4&amp;$E234),'Hoja de Trabajo para listado'!$DE$151:$DG$151,0)),0)+IFERROR(INDEX('Hoja de Trabajo para listado'!$CD$155:$DC$1048576,MATCH($A234,'Hoja de Trabajo para listado'!$CD$155:$CD$1048576,0),MATCH((CUADRO!I$4&amp;$E234),'Hoja de Trabajo para listado'!$CD$151:$DC$151,0)),0)</f>
        <v>0</v>
      </c>
      <c r="J234" s="243">
        <f ca="1">+IFERROR(INDEX('Hoja de Trabajo para listado'!$A$155:$Z$1048576,MATCH($A234,'Hoja de Trabajo para listado'!$A$155:$A$1048576,0),MATCH((CUADRO!J$4&amp;$E234),'Hoja de Trabajo para listado'!$A$151:$Z$151,0)),0)+IFERROR(INDEX('Hoja de Trabajo para listado'!$AB$155:$BA$1048576,MATCH($A234,'Hoja de Trabajo para listado'!$AB$155:$AB$1048576,0),MATCH((CUADRO!J$4&amp;$E234),'Hoja de Trabajo para listado'!$AB$151:$BA$151,0)),0)+IFERROR(INDEX('Hoja de Trabajo para listado'!$BC$155:$CB$1048576,MATCH($A234,'Hoja de Trabajo para listado'!$BC$155:$BC$1048576,0),MATCH((CUADRO!J$4&amp;$E234),'Hoja de Trabajo para listado'!$BC$151:$CB$151,0)),0)+IFERROR(INDEX('Hoja de Trabajo para listado'!$DE$153:$DG$274,MATCH($A234,'Hoja de Trabajo para listado'!$DE$153:$DE$1048576,0),MATCH((CUADRO!J$4&amp;$E234),'Hoja de Trabajo para listado'!$DE$151:$DG$151,0)),0)+IFERROR(INDEX('Hoja de Trabajo para listado'!$CD$155:$DC$1048576,MATCH($A234,'Hoja de Trabajo para listado'!$CD$155:$CD$1048576,0),MATCH((CUADRO!J$4&amp;$E234),'Hoja de Trabajo para listado'!$CD$151:$DC$151,0)),0)</f>
        <v>0</v>
      </c>
      <c r="K234" s="243">
        <f ca="1">+IFERROR(INDEX('Hoja de Trabajo para listado'!$A$155:$Z$1048576,MATCH($A234,'Hoja de Trabajo para listado'!$A$155:$A$1048576,0),MATCH((CUADRO!K$4&amp;$E234),'Hoja de Trabajo para listado'!$A$151:$Z$151,0)),0)+IFERROR(INDEX('Hoja de Trabajo para listado'!$AB$155:$BA$1048576,MATCH($A234,'Hoja de Trabajo para listado'!$AB$155:$AB$1048576,0),MATCH((CUADRO!K$4&amp;$E234),'Hoja de Trabajo para listado'!$AB$151:$BA$151,0)),0)+IFERROR(INDEX('Hoja de Trabajo para listado'!$BC$155:$CB$1048576,MATCH($A234,'Hoja de Trabajo para listado'!$BC$155:$BC$1048576,0),MATCH((CUADRO!K$4&amp;$E234),'Hoja de Trabajo para listado'!$BC$151:$CB$151,0)),0)+IFERROR(INDEX('Hoja de Trabajo para listado'!$DE$153:$DG$274,MATCH($A234,'Hoja de Trabajo para listado'!$DE$153:$DE$1048576,0),MATCH((CUADRO!K$4&amp;$E234),'Hoja de Trabajo para listado'!$DE$151:$DG$151,0)),0)+IFERROR(INDEX('Hoja de Trabajo para listado'!$CD$155:$DC$1048576,MATCH($A234,'Hoja de Trabajo para listado'!$CD$155:$CD$1048576,0),MATCH((CUADRO!K$4&amp;$E234),'Hoja de Trabajo para listado'!$CD$151:$DC$151,0)),0)</f>
        <v>0</v>
      </c>
      <c r="L234" s="243">
        <f ca="1">+IFERROR(INDEX('Hoja de Trabajo para listado'!$A$155:$Z$1048576,MATCH($A234,'Hoja de Trabajo para listado'!$A$155:$A$1048576,0),MATCH((CUADRO!L$4&amp;$E234),'Hoja de Trabajo para listado'!$A$151:$Z$151,0)),0)+IFERROR(INDEX('Hoja de Trabajo para listado'!$AB$155:$BA$1048576,MATCH($A234,'Hoja de Trabajo para listado'!$AB$155:$AB$1048576,0),MATCH((CUADRO!L$4&amp;$E234),'Hoja de Trabajo para listado'!$AB$151:$BA$151,0)),0)+IFERROR(INDEX('Hoja de Trabajo para listado'!$BC$155:$CB$1048576,MATCH($A234,'Hoja de Trabajo para listado'!$BC$155:$BC$1048576,0),MATCH((CUADRO!L$4&amp;$E234),'Hoja de Trabajo para listado'!$BC$151:$CB$151,0)),0)+IFERROR(INDEX('Hoja de Trabajo para listado'!$DE$153:$DG$274,MATCH($A234,'Hoja de Trabajo para listado'!$DE$153:$DE$1048576,0),MATCH((CUADRO!L$4&amp;$E234),'Hoja de Trabajo para listado'!$DE$151:$DG$151,0)),0)+IFERROR(INDEX('Hoja de Trabajo para listado'!$CD$155:$DC$1048576,MATCH($A234,'Hoja de Trabajo para listado'!$CD$155:$CD$1048576,0),MATCH((CUADRO!L$4&amp;$E234),'Hoja de Trabajo para listado'!$CD$151:$DC$151,0)),0)</f>
        <v>0</v>
      </c>
      <c r="M234" s="243">
        <f ca="1">+IFERROR(INDEX('Hoja de Trabajo para listado'!$A$155:$Z$1048576,MATCH($A234,'Hoja de Trabajo para listado'!$A$155:$A$1048576,0),MATCH((CUADRO!M$4&amp;$E234),'Hoja de Trabajo para listado'!$A$151:$Z$151,0)),0)+IFERROR(INDEX('Hoja de Trabajo para listado'!$AB$155:$BA$1048576,MATCH($A234,'Hoja de Trabajo para listado'!$AB$155:$AB$1048576,0),MATCH((CUADRO!M$4&amp;$E234),'Hoja de Trabajo para listado'!$AB$151:$BA$151,0)),0)+IFERROR(INDEX('Hoja de Trabajo para listado'!$BC$155:$CB$1048576,MATCH($A234,'Hoja de Trabajo para listado'!$BC$155:$BC$1048576,0),MATCH((CUADRO!M$4&amp;$E234),'Hoja de Trabajo para listado'!$BC$151:$CB$151,0)),0)+IFERROR(INDEX('Hoja de Trabajo para listado'!$DE$153:$DG$274,MATCH($A234,'Hoja de Trabajo para listado'!$DE$153:$DE$1048576,0),MATCH((CUADRO!M$4&amp;$E234),'Hoja de Trabajo para listado'!$DE$151:$DG$151,0)),0)+IFERROR(INDEX('Hoja de Trabajo para listado'!$CD$155:$DC$1048576,MATCH($A234,'Hoja de Trabajo para listado'!$CD$155:$CD$1048576,0),MATCH((CUADRO!M$4&amp;$E234),'Hoja de Trabajo para listado'!$CD$151:$DC$151,0)),0)</f>
        <v>0</v>
      </c>
      <c r="N234" s="243">
        <f ca="1">+IFERROR(INDEX('Hoja de Trabajo para listado'!$A$155:$Z$1048576,MATCH($A234,'Hoja de Trabajo para listado'!$A$155:$A$1048576,0),MATCH((CUADRO!N$4&amp;$E234),'Hoja de Trabajo para listado'!$A$151:$Z$151,0)),0)+IFERROR(INDEX('Hoja de Trabajo para listado'!$AB$155:$BA$1048576,MATCH($A234,'Hoja de Trabajo para listado'!$AB$155:$AB$1048576,0),MATCH((CUADRO!N$4&amp;$E234),'Hoja de Trabajo para listado'!$AB$151:$BA$151,0)),0)+IFERROR(INDEX('Hoja de Trabajo para listado'!$BC$155:$CB$1048576,MATCH($A234,'Hoja de Trabajo para listado'!$BC$155:$BC$1048576,0),MATCH((CUADRO!N$4&amp;$E234),'Hoja de Trabajo para listado'!$BC$151:$CB$151,0)),0)+IFERROR(INDEX('Hoja de Trabajo para listado'!$DE$153:$DG$274,MATCH($A234,'Hoja de Trabajo para listado'!$DE$153:$DE$1048576,0),MATCH((CUADRO!N$4&amp;$E234),'Hoja de Trabajo para listado'!$DE$151:$DG$151,0)),0)+IFERROR(INDEX('Hoja de Trabajo para listado'!$CD$155:$DC$1048576,MATCH($A234,'Hoja de Trabajo para listado'!$CD$155:$CD$1048576,0),MATCH((CUADRO!N$4&amp;$E234),'Hoja de Trabajo para listado'!$CD$151:$DC$151,0)),0)</f>
        <v>0</v>
      </c>
      <c r="O234" s="243">
        <f ca="1">+IFERROR(INDEX('Hoja de Trabajo para listado'!$A$155:$Z$1048576,MATCH($A234,'Hoja de Trabajo para listado'!$A$155:$A$1048576,0),MATCH((CUADRO!O$4&amp;$E234),'Hoja de Trabajo para listado'!$A$151:$Z$151,0)),0)+IFERROR(INDEX('Hoja de Trabajo para listado'!$AB$155:$BA$1048576,MATCH($A234,'Hoja de Trabajo para listado'!$AB$155:$AB$1048576,0),MATCH((CUADRO!O$4&amp;$E234),'Hoja de Trabajo para listado'!$AB$151:$BA$151,0)),0)+IFERROR(INDEX('Hoja de Trabajo para listado'!$BC$155:$CB$1048576,MATCH($A234,'Hoja de Trabajo para listado'!$BC$155:$BC$1048576,0),MATCH((CUADRO!O$4&amp;$E234),'Hoja de Trabajo para listado'!$BC$151:$CB$151,0)),0)+IFERROR(INDEX('Hoja de Trabajo para listado'!$DE$153:$DG$274,MATCH($A234,'Hoja de Trabajo para listado'!$DE$153:$DE$1048576,0),MATCH((CUADRO!O$4&amp;$E234),'Hoja de Trabajo para listado'!$DE$151:$DG$151,0)),0)+IFERROR(INDEX('Hoja de Trabajo para listado'!$CD$155:$DC$1048576,MATCH($A234,'Hoja de Trabajo para listado'!$CD$155:$CD$1048576,0),MATCH((CUADRO!O$4&amp;$E234),'Hoja de Trabajo para listado'!$CD$151:$DC$151,0)),0)</f>
        <v>335</v>
      </c>
      <c r="P234" s="243">
        <f ca="1">+IFERROR(INDEX('Hoja de Trabajo para listado'!$A$155:$Z$1048576,MATCH($A234,'Hoja de Trabajo para listado'!$A$155:$A$1048576,0),MATCH((CUADRO!P$4&amp;$E234),'Hoja de Trabajo para listado'!$A$151:$Z$151,0)),0)+IFERROR(INDEX('Hoja de Trabajo para listado'!$AB$155:$BA$1048576,MATCH($A234,'Hoja de Trabajo para listado'!$AB$155:$AB$1048576,0),MATCH((CUADRO!P$4&amp;$E234),'Hoja de Trabajo para listado'!$AB$151:$BA$151,0)),0)+IFERROR(INDEX('Hoja de Trabajo para listado'!$BC$155:$CB$1048576,MATCH($A234,'Hoja de Trabajo para listado'!$BC$155:$BC$1048576,0),MATCH((CUADRO!P$4&amp;$E234),'Hoja de Trabajo para listado'!$BC$151:$CB$151,0)),0)+IFERROR(INDEX('Hoja de Trabajo para listado'!$DE$153:$DG$274,MATCH($A234,'Hoja de Trabajo para listado'!$DE$153:$DE$1048576,0),MATCH((CUADRO!P$4&amp;$E234),'Hoja de Trabajo para listado'!$DE$151:$DG$151,0)),0)+IFERROR(INDEX('Hoja de Trabajo para listado'!$CD$155:$DC$1048576,MATCH($A234,'Hoja de Trabajo para listado'!$CD$155:$CD$1048576,0),MATCH((CUADRO!P$4&amp;$E234),'Hoja de Trabajo para listado'!$CD$151:$DC$151,0)),0)</f>
        <v>29.8</v>
      </c>
      <c r="Q234" s="243">
        <f ca="1">+IFERROR(INDEX('Hoja de Trabajo para listado'!$A$155:$Z$1048576,MATCH($A234,'Hoja de Trabajo para listado'!$A$155:$A$1048576,0),MATCH((CUADRO!Q$4&amp;$E234),'Hoja de Trabajo para listado'!$A$151:$Z$151,0)),0)+IFERROR(INDEX('Hoja de Trabajo para listado'!$AB$155:$BA$1048576,MATCH($A234,'Hoja de Trabajo para listado'!$AB$155:$AB$1048576,0),MATCH((CUADRO!Q$4&amp;$E234),'Hoja de Trabajo para listado'!$AB$151:$BA$151,0)),0)+IFERROR(INDEX('Hoja de Trabajo para listado'!$BC$155:$CB$1048576,MATCH($A234,'Hoja de Trabajo para listado'!$BC$155:$BC$1048576,0),MATCH((CUADRO!Q$4&amp;$E234),'Hoja de Trabajo para listado'!$BC$151:$CB$151,0)),0)+IFERROR(INDEX('Hoja de Trabajo para listado'!$DE$153:$DG$274,MATCH($A234,'Hoja de Trabajo para listado'!$DE$153:$DE$1048576,0),MATCH((CUADRO!Q$4&amp;$E234),'Hoja de Trabajo para listado'!$DE$151:$DG$151,0)),0)+IFERROR(INDEX('Hoja de Trabajo para listado'!$CD$155:$DC$1048576,MATCH($A234,'Hoja de Trabajo para listado'!$CD$155:$CD$1048576,0),MATCH((CUADRO!Q$4&amp;$E234),'Hoja de Trabajo para listado'!$CD$151:$DC$151,0)),0)</f>
        <v>0</v>
      </c>
      <c r="R234" s="243">
        <f t="shared" ca="1" si="9"/>
        <v>24350704.750000022</v>
      </c>
      <c r="S234" s="243">
        <f ca="1">+R233+R234</f>
        <v>24350704.750000022</v>
      </c>
      <c r="T234" s="243">
        <f ca="1">+S234</f>
        <v>24350704.750000022</v>
      </c>
      <c r="U234" s="242">
        <f t="shared" si="10"/>
        <v>2</v>
      </c>
      <c r="V234" s="327" t="str">
        <f>+VLOOKUP(A234,bd_lista!$A$3:$E$592,5,FALSE)</f>
        <v>Instituciones Descentralizadas</v>
      </c>
      <c r="W234" s="398"/>
      <c r="X234" s="240">
        <f>+VLOOKUP(A234,[4]Sheet1!$A$13:$D$744,4,FALSE)</f>
        <v>86</v>
      </c>
      <c r="Y234" s="240" t="str">
        <f>+VLOOKUP(X234,bd_lista!$A$3:$C$592,3,FALSE)</f>
        <v>Ministerio de Medio Ambiente y Agua</v>
      </c>
      <c r="Z234" s="288"/>
      <c r="AA234" s="317"/>
    </row>
    <row r="235" spans="1:27" ht="15" customHeight="1">
      <c r="A235" s="379">
        <v>313</v>
      </c>
      <c r="B235" s="393">
        <f>+A235</f>
        <v>313</v>
      </c>
      <c r="C235" s="245" t="str">
        <f>+VLOOKUP(A235,bd_lista!$A$3:$C$592,3,FALSE)</f>
        <v>Autoridad de Fiscalización y Control de Pensiones y Seguros - APS</v>
      </c>
      <c r="D235" s="395" t="str">
        <f>+C235</f>
        <v>Autoridad de Fiscalización y Control de Pensiones y Seguros - APS</v>
      </c>
      <c r="E235" s="245" t="s">
        <v>1303</v>
      </c>
      <c r="F235" s="241">
        <f ca="1">+IFERROR(INDEX('Hoja de Trabajo para listado'!$A$155:$Z$1048576,MATCH($A235,'Hoja de Trabajo para listado'!$A$155:$A$1048576,0),MATCH((CUADRO!F$4&amp;$E235),'Hoja de Trabajo para listado'!$A$151:$Z$151,0)),0)+IFERROR(INDEX('Hoja de Trabajo para listado'!$AB$155:$BA$1048576,MATCH($A235,'Hoja de Trabajo para listado'!$AB$155:$AB$1048576,0),MATCH((CUADRO!F$4&amp;$E235),'Hoja de Trabajo para listado'!$AB$151:$BA$151,0)),0)+IFERROR(INDEX('Hoja de Trabajo para listado'!$BC$155:$CB$1048576,MATCH($A235,'Hoja de Trabajo para listado'!$BC$155:$BC$1048576,0),MATCH((CUADRO!F$4&amp;$E235),'Hoja de Trabajo para listado'!$BC$151:$CB$151,0)),0)+IFERROR(INDEX('Hoja de Trabajo para listado'!$DE$153:$DG$274,MATCH($A235,'Hoja de Trabajo para listado'!$DE$153:$DE$1048576,0),MATCH((CUADRO!F$4&amp;$E235),'Hoja de Trabajo para listado'!$DE$151:$DG$151,0)),0)+IFERROR(INDEX('Hoja de Trabajo para listado'!$CD$155:$DC$1048576,MATCH($A235,'Hoja de Trabajo para listado'!$CD$155:$CD$1048576,0),MATCH((CUADRO!F$4&amp;$E235),'Hoja de Trabajo para listado'!$CD$151:$DC$151,0)),0)</f>
        <v>0</v>
      </c>
      <c r="G235" s="241">
        <f ca="1">+IFERROR(INDEX('Hoja de Trabajo para listado'!$A$155:$Z$1048576,MATCH($A235,'Hoja de Trabajo para listado'!$A$155:$A$1048576,0),MATCH((CUADRO!G$4&amp;$E235),'Hoja de Trabajo para listado'!$A$151:$Z$151,0)),0)+IFERROR(INDEX('Hoja de Trabajo para listado'!$AB$155:$BA$1048576,MATCH($A235,'Hoja de Trabajo para listado'!$AB$155:$AB$1048576,0),MATCH((CUADRO!G$4&amp;$E235),'Hoja de Trabajo para listado'!$AB$151:$BA$151,0)),0)+IFERROR(INDEX('Hoja de Trabajo para listado'!$BC$155:$CB$1048576,MATCH($A235,'Hoja de Trabajo para listado'!$BC$155:$BC$1048576,0),MATCH((CUADRO!G$4&amp;$E235),'Hoja de Trabajo para listado'!$BC$151:$CB$151,0)),0)+IFERROR(INDEX('Hoja de Trabajo para listado'!$DE$153:$DG$274,MATCH($A235,'Hoja de Trabajo para listado'!$DE$153:$DE$1048576,0),MATCH((CUADRO!G$4&amp;$E235),'Hoja de Trabajo para listado'!$DE$151:$DG$151,0)),0)+IFERROR(INDEX('Hoja de Trabajo para listado'!$CD$155:$DC$1048576,MATCH($A235,'Hoja de Trabajo para listado'!$CD$155:$CD$1048576,0),MATCH((CUADRO!G$4&amp;$E235),'Hoja de Trabajo para listado'!$CD$151:$DC$151,0)),0)</f>
        <v>0</v>
      </c>
      <c r="H235" s="241">
        <f ca="1">+IFERROR(INDEX('Hoja de Trabajo para listado'!$A$155:$Z$1048576,MATCH($A235,'Hoja de Trabajo para listado'!$A$155:$A$1048576,0),MATCH((CUADRO!H$4&amp;$E235),'Hoja de Trabajo para listado'!$A$151:$Z$151,0)),0)+IFERROR(INDEX('Hoja de Trabajo para listado'!$AB$155:$BA$1048576,MATCH($A235,'Hoja de Trabajo para listado'!$AB$155:$AB$1048576,0),MATCH((CUADRO!H$4&amp;$E235),'Hoja de Trabajo para listado'!$AB$151:$BA$151,0)),0)+IFERROR(INDEX('Hoja de Trabajo para listado'!$BC$155:$CB$1048576,MATCH($A235,'Hoja de Trabajo para listado'!$BC$155:$BC$1048576,0),MATCH((CUADRO!H$4&amp;$E235),'Hoja de Trabajo para listado'!$BC$151:$CB$151,0)),0)+IFERROR(INDEX('Hoja de Trabajo para listado'!$DE$153:$DG$274,MATCH($A235,'Hoja de Trabajo para listado'!$DE$153:$DE$1048576,0),MATCH((CUADRO!H$4&amp;$E235),'Hoja de Trabajo para listado'!$DE$151:$DG$151,0)),0)+IFERROR(INDEX('Hoja de Trabajo para listado'!$CD$155:$DC$1048576,MATCH($A235,'Hoja de Trabajo para listado'!$CD$155:$CD$1048576,0),MATCH((CUADRO!H$4&amp;$E235),'Hoja de Trabajo para listado'!$CD$151:$DC$151,0)),0)</f>
        <v>0</v>
      </c>
      <c r="I235" s="241">
        <f ca="1">+IFERROR(INDEX('Hoja de Trabajo para listado'!$A$155:$Z$1048576,MATCH($A235,'Hoja de Trabajo para listado'!$A$155:$A$1048576,0),MATCH((CUADRO!I$4&amp;$E235),'Hoja de Trabajo para listado'!$A$151:$Z$151,0)),0)+IFERROR(INDEX('Hoja de Trabajo para listado'!$AB$155:$BA$1048576,MATCH($A235,'Hoja de Trabajo para listado'!$AB$155:$AB$1048576,0),MATCH((CUADRO!I$4&amp;$E235),'Hoja de Trabajo para listado'!$AB$151:$BA$151,0)),0)+IFERROR(INDEX('Hoja de Trabajo para listado'!$BC$155:$CB$1048576,MATCH($A235,'Hoja de Trabajo para listado'!$BC$155:$BC$1048576,0),MATCH((CUADRO!I$4&amp;$E235),'Hoja de Trabajo para listado'!$BC$151:$CB$151,0)),0)+IFERROR(INDEX('Hoja de Trabajo para listado'!$DE$153:$DG$274,MATCH($A235,'Hoja de Trabajo para listado'!$DE$153:$DE$1048576,0),MATCH((CUADRO!I$4&amp;$E235),'Hoja de Trabajo para listado'!$DE$151:$DG$151,0)),0)+IFERROR(INDEX('Hoja de Trabajo para listado'!$CD$155:$DC$1048576,MATCH($A235,'Hoja de Trabajo para listado'!$CD$155:$CD$1048576,0),MATCH((CUADRO!I$4&amp;$E235),'Hoja de Trabajo para listado'!$CD$151:$DC$151,0)),0)</f>
        <v>0</v>
      </c>
      <c r="J235" s="241">
        <f ca="1">+IFERROR(INDEX('Hoja de Trabajo para listado'!$A$155:$Z$1048576,MATCH($A235,'Hoja de Trabajo para listado'!$A$155:$A$1048576,0),MATCH((CUADRO!J$4&amp;$E235),'Hoja de Trabajo para listado'!$A$151:$Z$151,0)),0)+IFERROR(INDEX('Hoja de Trabajo para listado'!$AB$155:$BA$1048576,MATCH($A235,'Hoja de Trabajo para listado'!$AB$155:$AB$1048576,0),MATCH((CUADRO!J$4&amp;$E235),'Hoja de Trabajo para listado'!$AB$151:$BA$151,0)),0)+IFERROR(INDEX('Hoja de Trabajo para listado'!$BC$155:$CB$1048576,MATCH($A235,'Hoja de Trabajo para listado'!$BC$155:$BC$1048576,0),MATCH((CUADRO!J$4&amp;$E235),'Hoja de Trabajo para listado'!$BC$151:$CB$151,0)),0)+IFERROR(INDEX('Hoja de Trabajo para listado'!$DE$153:$DG$274,MATCH($A235,'Hoja de Trabajo para listado'!$DE$153:$DE$1048576,0),MATCH((CUADRO!J$4&amp;$E235),'Hoja de Trabajo para listado'!$DE$151:$DG$151,0)),0)+IFERROR(INDEX('Hoja de Trabajo para listado'!$CD$155:$DC$1048576,MATCH($A235,'Hoja de Trabajo para listado'!$CD$155:$CD$1048576,0),MATCH((CUADRO!J$4&amp;$E235),'Hoja de Trabajo para listado'!$CD$151:$DC$151,0)),0)</f>
        <v>0</v>
      </c>
      <c r="K235" s="241">
        <f ca="1">+IFERROR(INDEX('Hoja de Trabajo para listado'!$A$155:$Z$1048576,MATCH($A235,'Hoja de Trabajo para listado'!$A$155:$A$1048576,0),MATCH((CUADRO!K$4&amp;$E235),'Hoja de Trabajo para listado'!$A$151:$Z$151,0)),0)+IFERROR(INDEX('Hoja de Trabajo para listado'!$AB$155:$BA$1048576,MATCH($A235,'Hoja de Trabajo para listado'!$AB$155:$AB$1048576,0),MATCH((CUADRO!K$4&amp;$E235),'Hoja de Trabajo para listado'!$AB$151:$BA$151,0)),0)+IFERROR(INDEX('Hoja de Trabajo para listado'!$BC$155:$CB$1048576,MATCH($A235,'Hoja de Trabajo para listado'!$BC$155:$BC$1048576,0),MATCH((CUADRO!K$4&amp;$E235),'Hoja de Trabajo para listado'!$BC$151:$CB$151,0)),0)+IFERROR(INDEX('Hoja de Trabajo para listado'!$DE$153:$DG$274,MATCH($A235,'Hoja de Trabajo para listado'!$DE$153:$DE$1048576,0),MATCH((CUADRO!K$4&amp;$E235),'Hoja de Trabajo para listado'!$DE$151:$DG$151,0)),0)+IFERROR(INDEX('Hoja de Trabajo para listado'!$CD$155:$DC$1048576,MATCH($A235,'Hoja de Trabajo para listado'!$CD$155:$CD$1048576,0),MATCH((CUADRO!K$4&amp;$E235),'Hoja de Trabajo para listado'!$CD$151:$DC$151,0)),0)</f>
        <v>0</v>
      </c>
      <c r="L235" s="241">
        <f ca="1">+IFERROR(INDEX('Hoja de Trabajo para listado'!$A$155:$Z$1048576,MATCH($A235,'Hoja de Trabajo para listado'!$A$155:$A$1048576,0),MATCH((CUADRO!L$4&amp;$E235),'Hoja de Trabajo para listado'!$A$151:$Z$151,0)),0)+IFERROR(INDEX('Hoja de Trabajo para listado'!$AB$155:$BA$1048576,MATCH($A235,'Hoja de Trabajo para listado'!$AB$155:$AB$1048576,0),MATCH((CUADRO!L$4&amp;$E235),'Hoja de Trabajo para listado'!$AB$151:$BA$151,0)),0)+IFERROR(INDEX('Hoja de Trabajo para listado'!$BC$155:$CB$1048576,MATCH($A235,'Hoja de Trabajo para listado'!$BC$155:$BC$1048576,0),MATCH((CUADRO!L$4&amp;$E235),'Hoja de Trabajo para listado'!$BC$151:$CB$151,0)),0)+IFERROR(INDEX('Hoja de Trabajo para listado'!$DE$153:$DG$274,MATCH($A235,'Hoja de Trabajo para listado'!$DE$153:$DE$1048576,0),MATCH((CUADRO!L$4&amp;$E235),'Hoja de Trabajo para listado'!$DE$151:$DG$151,0)),0)+IFERROR(INDEX('Hoja de Trabajo para listado'!$CD$155:$DC$1048576,MATCH($A235,'Hoja de Trabajo para listado'!$CD$155:$CD$1048576,0),MATCH((CUADRO!L$4&amp;$E235),'Hoja de Trabajo para listado'!$CD$151:$DC$151,0)),0)</f>
        <v>0</v>
      </c>
      <c r="M235" s="241">
        <f ca="1">+IFERROR(INDEX('Hoja de Trabajo para listado'!$A$155:$Z$1048576,MATCH($A235,'Hoja de Trabajo para listado'!$A$155:$A$1048576,0),MATCH((CUADRO!M$4&amp;$E235),'Hoja de Trabajo para listado'!$A$151:$Z$151,0)),0)+IFERROR(INDEX('Hoja de Trabajo para listado'!$AB$155:$BA$1048576,MATCH($A235,'Hoja de Trabajo para listado'!$AB$155:$AB$1048576,0),MATCH((CUADRO!M$4&amp;$E235),'Hoja de Trabajo para listado'!$AB$151:$BA$151,0)),0)+IFERROR(INDEX('Hoja de Trabajo para listado'!$BC$155:$CB$1048576,MATCH($A235,'Hoja de Trabajo para listado'!$BC$155:$BC$1048576,0),MATCH((CUADRO!M$4&amp;$E235),'Hoja de Trabajo para listado'!$BC$151:$CB$151,0)),0)+IFERROR(INDEX('Hoja de Trabajo para listado'!$DE$153:$DG$274,MATCH($A235,'Hoja de Trabajo para listado'!$DE$153:$DE$1048576,0),MATCH((CUADRO!M$4&amp;$E235),'Hoja de Trabajo para listado'!$DE$151:$DG$151,0)),0)+IFERROR(INDEX('Hoja de Trabajo para listado'!$CD$155:$DC$1048576,MATCH($A235,'Hoja de Trabajo para listado'!$CD$155:$CD$1048576,0),MATCH((CUADRO!M$4&amp;$E235),'Hoja de Trabajo para listado'!$CD$151:$DC$151,0)),0)</f>
        <v>0</v>
      </c>
      <c r="N235" s="241">
        <f ca="1">+IFERROR(INDEX('Hoja de Trabajo para listado'!$A$155:$Z$1048576,MATCH($A235,'Hoja de Trabajo para listado'!$A$155:$A$1048576,0),MATCH((CUADRO!N$4&amp;$E235),'Hoja de Trabajo para listado'!$A$151:$Z$151,0)),0)+IFERROR(INDEX('Hoja de Trabajo para listado'!$AB$155:$BA$1048576,MATCH($A235,'Hoja de Trabajo para listado'!$AB$155:$AB$1048576,0),MATCH((CUADRO!N$4&amp;$E235),'Hoja de Trabajo para listado'!$AB$151:$BA$151,0)),0)+IFERROR(INDEX('Hoja de Trabajo para listado'!$BC$155:$CB$1048576,MATCH($A235,'Hoja de Trabajo para listado'!$BC$155:$BC$1048576,0),MATCH((CUADRO!N$4&amp;$E235),'Hoja de Trabajo para listado'!$BC$151:$CB$151,0)),0)+IFERROR(INDEX('Hoja de Trabajo para listado'!$DE$153:$DG$274,MATCH($A235,'Hoja de Trabajo para listado'!$DE$153:$DE$1048576,0),MATCH((CUADRO!N$4&amp;$E235),'Hoja de Trabajo para listado'!$DE$151:$DG$151,0)),0)+IFERROR(INDEX('Hoja de Trabajo para listado'!$CD$155:$DC$1048576,MATCH($A235,'Hoja de Trabajo para listado'!$CD$155:$CD$1048576,0),MATCH((CUADRO!N$4&amp;$E235),'Hoja de Trabajo para listado'!$CD$151:$DC$151,0)),0)</f>
        <v>0</v>
      </c>
      <c r="O235" s="241">
        <f ca="1">+IFERROR(INDEX('Hoja de Trabajo para listado'!$A$155:$Z$1048576,MATCH($A235,'Hoja de Trabajo para listado'!$A$155:$A$1048576,0),MATCH((CUADRO!O$4&amp;$E235),'Hoja de Trabajo para listado'!$A$151:$Z$151,0)),0)+IFERROR(INDEX('Hoja de Trabajo para listado'!$AB$155:$BA$1048576,MATCH($A235,'Hoja de Trabajo para listado'!$AB$155:$AB$1048576,0),MATCH((CUADRO!O$4&amp;$E235),'Hoja de Trabajo para listado'!$AB$151:$BA$151,0)),0)+IFERROR(INDEX('Hoja de Trabajo para listado'!$BC$155:$CB$1048576,MATCH($A235,'Hoja de Trabajo para listado'!$BC$155:$BC$1048576,0),MATCH((CUADRO!O$4&amp;$E235),'Hoja de Trabajo para listado'!$BC$151:$CB$151,0)),0)+IFERROR(INDEX('Hoja de Trabajo para listado'!$DE$153:$DG$274,MATCH($A235,'Hoja de Trabajo para listado'!$DE$153:$DE$1048576,0),MATCH((CUADRO!O$4&amp;$E235),'Hoja de Trabajo para listado'!$DE$151:$DG$151,0)),0)+IFERROR(INDEX('Hoja de Trabajo para listado'!$CD$155:$DC$1048576,MATCH($A235,'Hoja de Trabajo para listado'!$CD$155:$CD$1048576,0),MATCH((CUADRO!O$4&amp;$E235),'Hoja de Trabajo para listado'!$CD$151:$DC$151,0)),0)</f>
        <v>0</v>
      </c>
      <c r="P235" s="241">
        <f ca="1">+IFERROR(INDEX('Hoja de Trabajo para listado'!$A$155:$Z$1048576,MATCH($A235,'Hoja de Trabajo para listado'!$A$155:$A$1048576,0),MATCH((CUADRO!P$4&amp;$E235),'Hoja de Trabajo para listado'!$A$151:$Z$151,0)),0)+IFERROR(INDEX('Hoja de Trabajo para listado'!$AB$155:$BA$1048576,MATCH($A235,'Hoja de Trabajo para listado'!$AB$155:$AB$1048576,0),MATCH((CUADRO!P$4&amp;$E235),'Hoja de Trabajo para listado'!$AB$151:$BA$151,0)),0)+IFERROR(INDEX('Hoja de Trabajo para listado'!$BC$155:$CB$1048576,MATCH($A235,'Hoja de Trabajo para listado'!$BC$155:$BC$1048576,0),MATCH((CUADRO!P$4&amp;$E235),'Hoja de Trabajo para listado'!$BC$151:$CB$151,0)),0)+IFERROR(INDEX('Hoja de Trabajo para listado'!$DE$153:$DG$274,MATCH($A235,'Hoja de Trabajo para listado'!$DE$153:$DE$1048576,0),MATCH((CUADRO!P$4&amp;$E235),'Hoja de Trabajo para listado'!$DE$151:$DG$151,0)),0)+IFERROR(INDEX('Hoja de Trabajo para listado'!$CD$155:$DC$1048576,MATCH($A235,'Hoja de Trabajo para listado'!$CD$155:$CD$1048576,0),MATCH((CUADRO!P$4&amp;$E235),'Hoja de Trabajo para listado'!$CD$151:$DC$151,0)),0)</f>
        <v>0</v>
      </c>
      <c r="Q235" s="241">
        <f ca="1">+IFERROR(INDEX('Hoja de Trabajo para listado'!$A$155:$Z$1048576,MATCH($A235,'Hoja de Trabajo para listado'!$A$155:$A$1048576,0),MATCH((CUADRO!Q$4&amp;$E235),'Hoja de Trabajo para listado'!$A$151:$Z$151,0)),0)+IFERROR(INDEX('Hoja de Trabajo para listado'!$AB$155:$BA$1048576,MATCH($A235,'Hoja de Trabajo para listado'!$AB$155:$AB$1048576,0),MATCH((CUADRO!Q$4&amp;$E235),'Hoja de Trabajo para listado'!$AB$151:$BA$151,0)),0)+IFERROR(INDEX('Hoja de Trabajo para listado'!$BC$155:$CB$1048576,MATCH($A235,'Hoja de Trabajo para listado'!$BC$155:$BC$1048576,0),MATCH((CUADRO!Q$4&amp;$E235),'Hoja de Trabajo para listado'!$BC$151:$CB$151,0)),0)+IFERROR(INDEX('Hoja de Trabajo para listado'!$DE$153:$DG$274,MATCH($A235,'Hoja de Trabajo para listado'!$DE$153:$DE$1048576,0),MATCH((CUADRO!Q$4&amp;$E235),'Hoja de Trabajo para listado'!$DE$151:$DG$151,0)),0)+IFERROR(INDEX('Hoja de Trabajo para listado'!$CD$155:$DC$1048576,MATCH($A235,'Hoja de Trabajo para listado'!$CD$155:$CD$1048576,0),MATCH((CUADRO!Q$4&amp;$E235),'Hoja de Trabajo para listado'!$CD$151:$DC$151,0)),0)</f>
        <v>0</v>
      </c>
      <c r="R235" s="241">
        <f t="shared" ca="1" si="9"/>
        <v>0</v>
      </c>
      <c r="S235" s="241"/>
      <c r="T235" s="241">
        <f ca="1">+T236</f>
        <v>138</v>
      </c>
      <c r="U235" s="240">
        <f t="shared" si="10"/>
        <v>1</v>
      </c>
      <c r="V235" s="327" t="str">
        <f>+VLOOKUP(A235,bd_lista!$A$3:$E$592,5,FALSE)</f>
        <v>Instituciones Descentralizadas</v>
      </c>
      <c r="W235" s="397" t="str">
        <f>+V235</f>
        <v>Instituciones Descentralizadas</v>
      </c>
      <c r="X235" s="240">
        <f>+VLOOKUP(A235,[4]Sheet1!$A$13:$D$744,4,FALSE)</f>
        <v>35</v>
      </c>
      <c r="Y235" s="240" t="str">
        <f>+VLOOKUP(X235,bd_lista!$A$3:$C$592,3,FALSE)</f>
        <v>Ministerio de Economía y Finanzas Públicas</v>
      </c>
      <c r="Z235" s="290">
        <f>+X235</f>
        <v>35</v>
      </c>
      <c r="AA235" s="291" t="str">
        <f>+Y235</f>
        <v>Ministerio de Economía y Finanzas Públicas</v>
      </c>
    </row>
    <row r="236" spans="1:27" ht="15" customHeight="1">
      <c r="A236" s="378">
        <v>313</v>
      </c>
      <c r="B236" s="394"/>
      <c r="C236" s="327" t="str">
        <f>+VLOOKUP(A236,bd_lista!$A$3:$C$592,3,FALSE)</f>
        <v>Autoridad de Fiscalización y Control de Pensiones y Seguros - APS</v>
      </c>
      <c r="D236" s="396"/>
      <c r="E236" s="327" t="s">
        <v>1304</v>
      </c>
      <c r="F236" s="243">
        <f ca="1">+IFERROR(INDEX('Hoja de Trabajo para listado'!$A$155:$Z$1048576,MATCH($A236,'Hoja de Trabajo para listado'!$A$155:$A$1048576,0),MATCH((CUADRO!F$4&amp;$E236),'Hoja de Trabajo para listado'!$A$151:$Z$151,0)),0)+IFERROR(INDEX('Hoja de Trabajo para listado'!$AB$155:$BA$1048576,MATCH($A236,'Hoja de Trabajo para listado'!$AB$155:$AB$1048576,0),MATCH((CUADRO!F$4&amp;$E236),'Hoja de Trabajo para listado'!$AB$151:$BA$151,0)),0)+IFERROR(INDEX('Hoja de Trabajo para listado'!$BC$155:$CB$1048576,MATCH($A236,'Hoja de Trabajo para listado'!$BC$155:$BC$1048576,0),MATCH((CUADRO!F$4&amp;$E236),'Hoja de Trabajo para listado'!$BC$151:$CB$151,0)),0)+IFERROR(INDEX('Hoja de Trabajo para listado'!$DE$153:$DG$274,MATCH($A236,'Hoja de Trabajo para listado'!$DE$153:$DE$1048576,0),MATCH((CUADRO!F$4&amp;$E236),'Hoja de Trabajo para listado'!$DE$151:$DG$151,0)),0)+IFERROR(INDEX('Hoja de Trabajo para listado'!$CD$155:$DC$1048576,MATCH($A236,'Hoja de Trabajo para listado'!$CD$155:$CD$1048576,0),MATCH((CUADRO!F$4&amp;$E236),'Hoja de Trabajo para listado'!$CD$151:$DC$151,0)),0)</f>
        <v>0</v>
      </c>
      <c r="G236" s="243">
        <f ca="1">+IFERROR(INDEX('Hoja de Trabajo para listado'!$A$155:$Z$1048576,MATCH($A236,'Hoja de Trabajo para listado'!$A$155:$A$1048576,0),MATCH((CUADRO!G$4&amp;$E236),'Hoja de Trabajo para listado'!$A$151:$Z$151,0)),0)+IFERROR(INDEX('Hoja de Trabajo para listado'!$AB$155:$BA$1048576,MATCH($A236,'Hoja de Trabajo para listado'!$AB$155:$AB$1048576,0),MATCH((CUADRO!G$4&amp;$E236),'Hoja de Trabajo para listado'!$AB$151:$BA$151,0)),0)+IFERROR(INDEX('Hoja de Trabajo para listado'!$BC$155:$CB$1048576,MATCH($A236,'Hoja de Trabajo para listado'!$BC$155:$BC$1048576,0),MATCH((CUADRO!G$4&amp;$E236),'Hoja de Trabajo para listado'!$BC$151:$CB$151,0)),0)+IFERROR(INDEX('Hoja de Trabajo para listado'!$DE$153:$DG$274,MATCH($A236,'Hoja de Trabajo para listado'!$DE$153:$DE$1048576,0),MATCH((CUADRO!G$4&amp;$E236),'Hoja de Trabajo para listado'!$DE$151:$DG$151,0)),0)+IFERROR(INDEX('Hoja de Trabajo para listado'!$CD$155:$DC$1048576,MATCH($A236,'Hoja de Trabajo para listado'!$CD$155:$CD$1048576,0),MATCH((CUADRO!G$4&amp;$E236),'Hoja de Trabajo para listado'!$CD$151:$DC$151,0)),0)</f>
        <v>0</v>
      </c>
      <c r="H236" s="243">
        <f ca="1">+IFERROR(INDEX('Hoja de Trabajo para listado'!$A$155:$Z$1048576,MATCH($A236,'Hoja de Trabajo para listado'!$A$155:$A$1048576,0),MATCH((CUADRO!H$4&amp;$E236),'Hoja de Trabajo para listado'!$A$151:$Z$151,0)),0)+IFERROR(INDEX('Hoja de Trabajo para listado'!$AB$155:$BA$1048576,MATCH($A236,'Hoja de Trabajo para listado'!$AB$155:$AB$1048576,0),MATCH((CUADRO!H$4&amp;$E236),'Hoja de Trabajo para listado'!$AB$151:$BA$151,0)),0)+IFERROR(INDEX('Hoja de Trabajo para listado'!$BC$155:$CB$1048576,MATCH($A236,'Hoja de Trabajo para listado'!$BC$155:$BC$1048576,0),MATCH((CUADRO!H$4&amp;$E236),'Hoja de Trabajo para listado'!$BC$151:$CB$151,0)),0)+IFERROR(INDEX('Hoja de Trabajo para listado'!$DE$153:$DG$274,MATCH($A236,'Hoja de Trabajo para listado'!$DE$153:$DE$1048576,0),MATCH((CUADRO!H$4&amp;$E236),'Hoja de Trabajo para listado'!$DE$151:$DG$151,0)),0)+IFERROR(INDEX('Hoja de Trabajo para listado'!$CD$155:$DC$1048576,MATCH($A236,'Hoja de Trabajo para listado'!$CD$155:$CD$1048576,0),MATCH((CUADRO!H$4&amp;$E236),'Hoja de Trabajo para listado'!$CD$151:$DC$151,0)),0)</f>
        <v>0</v>
      </c>
      <c r="I236" s="243">
        <f ca="1">+IFERROR(INDEX('Hoja de Trabajo para listado'!$A$155:$Z$1048576,MATCH($A236,'Hoja de Trabajo para listado'!$A$155:$A$1048576,0),MATCH((CUADRO!I$4&amp;$E236),'Hoja de Trabajo para listado'!$A$151:$Z$151,0)),0)+IFERROR(INDEX('Hoja de Trabajo para listado'!$AB$155:$BA$1048576,MATCH($A236,'Hoja de Trabajo para listado'!$AB$155:$AB$1048576,0),MATCH((CUADRO!I$4&amp;$E236),'Hoja de Trabajo para listado'!$AB$151:$BA$151,0)),0)+IFERROR(INDEX('Hoja de Trabajo para listado'!$BC$155:$CB$1048576,MATCH($A236,'Hoja de Trabajo para listado'!$BC$155:$BC$1048576,0),MATCH((CUADRO!I$4&amp;$E236),'Hoja de Trabajo para listado'!$BC$151:$CB$151,0)),0)+IFERROR(INDEX('Hoja de Trabajo para listado'!$DE$153:$DG$274,MATCH($A236,'Hoja de Trabajo para listado'!$DE$153:$DE$1048576,0),MATCH((CUADRO!I$4&amp;$E236),'Hoja de Trabajo para listado'!$DE$151:$DG$151,0)),0)+IFERROR(INDEX('Hoja de Trabajo para listado'!$CD$155:$DC$1048576,MATCH($A236,'Hoja de Trabajo para listado'!$CD$155:$CD$1048576,0),MATCH((CUADRO!I$4&amp;$E236),'Hoja de Trabajo para listado'!$CD$151:$DC$151,0)),0)</f>
        <v>0</v>
      </c>
      <c r="J236" s="243">
        <f ca="1">+IFERROR(INDEX('Hoja de Trabajo para listado'!$A$155:$Z$1048576,MATCH($A236,'Hoja de Trabajo para listado'!$A$155:$A$1048576,0),MATCH((CUADRO!J$4&amp;$E236),'Hoja de Trabajo para listado'!$A$151:$Z$151,0)),0)+IFERROR(INDEX('Hoja de Trabajo para listado'!$AB$155:$BA$1048576,MATCH($A236,'Hoja de Trabajo para listado'!$AB$155:$AB$1048576,0),MATCH((CUADRO!J$4&amp;$E236),'Hoja de Trabajo para listado'!$AB$151:$BA$151,0)),0)+IFERROR(INDEX('Hoja de Trabajo para listado'!$BC$155:$CB$1048576,MATCH($A236,'Hoja de Trabajo para listado'!$BC$155:$BC$1048576,0),MATCH((CUADRO!J$4&amp;$E236),'Hoja de Trabajo para listado'!$BC$151:$CB$151,0)),0)+IFERROR(INDEX('Hoja de Trabajo para listado'!$DE$153:$DG$274,MATCH($A236,'Hoja de Trabajo para listado'!$DE$153:$DE$1048576,0),MATCH((CUADRO!J$4&amp;$E236),'Hoja de Trabajo para listado'!$DE$151:$DG$151,0)),0)+IFERROR(INDEX('Hoja de Trabajo para listado'!$CD$155:$DC$1048576,MATCH($A236,'Hoja de Trabajo para listado'!$CD$155:$CD$1048576,0),MATCH((CUADRO!J$4&amp;$E236),'Hoja de Trabajo para listado'!$CD$151:$DC$151,0)),0)</f>
        <v>0</v>
      </c>
      <c r="K236" s="243">
        <f ca="1">+IFERROR(INDEX('Hoja de Trabajo para listado'!$A$155:$Z$1048576,MATCH($A236,'Hoja de Trabajo para listado'!$A$155:$A$1048576,0),MATCH((CUADRO!K$4&amp;$E236),'Hoja de Trabajo para listado'!$A$151:$Z$151,0)),0)+IFERROR(INDEX('Hoja de Trabajo para listado'!$AB$155:$BA$1048576,MATCH($A236,'Hoja de Trabajo para listado'!$AB$155:$AB$1048576,0),MATCH((CUADRO!K$4&amp;$E236),'Hoja de Trabajo para listado'!$AB$151:$BA$151,0)),0)+IFERROR(INDEX('Hoja de Trabajo para listado'!$BC$155:$CB$1048576,MATCH($A236,'Hoja de Trabajo para listado'!$BC$155:$BC$1048576,0),MATCH((CUADRO!K$4&amp;$E236),'Hoja de Trabajo para listado'!$BC$151:$CB$151,0)),0)+IFERROR(INDEX('Hoja de Trabajo para listado'!$DE$153:$DG$274,MATCH($A236,'Hoja de Trabajo para listado'!$DE$153:$DE$1048576,0),MATCH((CUADRO!K$4&amp;$E236),'Hoja de Trabajo para listado'!$DE$151:$DG$151,0)),0)+IFERROR(INDEX('Hoja de Trabajo para listado'!$CD$155:$DC$1048576,MATCH($A236,'Hoja de Trabajo para listado'!$CD$155:$CD$1048576,0),MATCH((CUADRO!K$4&amp;$E236),'Hoja de Trabajo para listado'!$CD$151:$DC$151,0)),0)</f>
        <v>0</v>
      </c>
      <c r="L236" s="243">
        <f ca="1">+IFERROR(INDEX('Hoja de Trabajo para listado'!$A$155:$Z$1048576,MATCH($A236,'Hoja de Trabajo para listado'!$A$155:$A$1048576,0),MATCH((CUADRO!L$4&amp;$E236),'Hoja de Trabajo para listado'!$A$151:$Z$151,0)),0)+IFERROR(INDEX('Hoja de Trabajo para listado'!$AB$155:$BA$1048576,MATCH($A236,'Hoja de Trabajo para listado'!$AB$155:$AB$1048576,0),MATCH((CUADRO!L$4&amp;$E236),'Hoja de Trabajo para listado'!$AB$151:$BA$151,0)),0)+IFERROR(INDEX('Hoja de Trabajo para listado'!$BC$155:$CB$1048576,MATCH($A236,'Hoja de Trabajo para listado'!$BC$155:$BC$1048576,0),MATCH((CUADRO!L$4&amp;$E236),'Hoja de Trabajo para listado'!$BC$151:$CB$151,0)),0)+IFERROR(INDEX('Hoja de Trabajo para listado'!$DE$153:$DG$274,MATCH($A236,'Hoja de Trabajo para listado'!$DE$153:$DE$1048576,0),MATCH((CUADRO!L$4&amp;$E236),'Hoja de Trabajo para listado'!$DE$151:$DG$151,0)),0)+IFERROR(INDEX('Hoja de Trabajo para listado'!$CD$155:$DC$1048576,MATCH($A236,'Hoja de Trabajo para listado'!$CD$155:$CD$1048576,0),MATCH((CUADRO!L$4&amp;$E236),'Hoja de Trabajo para listado'!$CD$151:$DC$151,0)),0)</f>
        <v>0</v>
      </c>
      <c r="M236" s="243">
        <f ca="1">+IFERROR(INDEX('Hoja de Trabajo para listado'!$A$155:$Z$1048576,MATCH($A236,'Hoja de Trabajo para listado'!$A$155:$A$1048576,0),MATCH((CUADRO!M$4&amp;$E236),'Hoja de Trabajo para listado'!$A$151:$Z$151,0)),0)+IFERROR(INDEX('Hoja de Trabajo para listado'!$AB$155:$BA$1048576,MATCH($A236,'Hoja de Trabajo para listado'!$AB$155:$AB$1048576,0),MATCH((CUADRO!M$4&amp;$E236),'Hoja de Trabajo para listado'!$AB$151:$BA$151,0)),0)+IFERROR(INDEX('Hoja de Trabajo para listado'!$BC$155:$CB$1048576,MATCH($A236,'Hoja de Trabajo para listado'!$BC$155:$BC$1048576,0),MATCH((CUADRO!M$4&amp;$E236),'Hoja de Trabajo para listado'!$BC$151:$CB$151,0)),0)+IFERROR(INDEX('Hoja de Trabajo para listado'!$DE$153:$DG$274,MATCH($A236,'Hoja de Trabajo para listado'!$DE$153:$DE$1048576,0),MATCH((CUADRO!M$4&amp;$E236),'Hoja de Trabajo para listado'!$DE$151:$DG$151,0)),0)+IFERROR(INDEX('Hoja de Trabajo para listado'!$CD$155:$DC$1048576,MATCH($A236,'Hoja de Trabajo para listado'!$CD$155:$CD$1048576,0),MATCH((CUADRO!M$4&amp;$E236),'Hoja de Trabajo para listado'!$CD$151:$DC$151,0)),0)</f>
        <v>0</v>
      </c>
      <c r="N236" s="243">
        <f ca="1">+IFERROR(INDEX('Hoja de Trabajo para listado'!$A$155:$Z$1048576,MATCH($A236,'Hoja de Trabajo para listado'!$A$155:$A$1048576,0),MATCH((CUADRO!N$4&amp;$E236),'Hoja de Trabajo para listado'!$A$151:$Z$151,0)),0)+IFERROR(INDEX('Hoja de Trabajo para listado'!$AB$155:$BA$1048576,MATCH($A236,'Hoja de Trabajo para listado'!$AB$155:$AB$1048576,0),MATCH((CUADRO!N$4&amp;$E236),'Hoja de Trabajo para listado'!$AB$151:$BA$151,0)),0)+IFERROR(INDEX('Hoja de Trabajo para listado'!$BC$155:$CB$1048576,MATCH($A236,'Hoja de Trabajo para listado'!$BC$155:$BC$1048576,0),MATCH((CUADRO!N$4&amp;$E236),'Hoja de Trabajo para listado'!$BC$151:$CB$151,0)),0)+IFERROR(INDEX('Hoja de Trabajo para listado'!$DE$153:$DG$274,MATCH($A236,'Hoja de Trabajo para listado'!$DE$153:$DE$1048576,0),MATCH((CUADRO!N$4&amp;$E236),'Hoja de Trabajo para listado'!$DE$151:$DG$151,0)),0)+IFERROR(INDEX('Hoja de Trabajo para listado'!$CD$155:$DC$1048576,MATCH($A236,'Hoja de Trabajo para listado'!$CD$155:$CD$1048576,0),MATCH((CUADRO!N$4&amp;$E236),'Hoja de Trabajo para listado'!$CD$151:$DC$151,0)),0)</f>
        <v>0</v>
      </c>
      <c r="O236" s="243">
        <f ca="1">+IFERROR(INDEX('Hoja de Trabajo para listado'!$A$155:$Z$1048576,MATCH($A236,'Hoja de Trabajo para listado'!$A$155:$A$1048576,0),MATCH((CUADRO!O$4&amp;$E236),'Hoja de Trabajo para listado'!$A$151:$Z$151,0)),0)+IFERROR(INDEX('Hoja de Trabajo para listado'!$AB$155:$BA$1048576,MATCH($A236,'Hoja de Trabajo para listado'!$AB$155:$AB$1048576,0),MATCH((CUADRO!O$4&amp;$E236),'Hoja de Trabajo para listado'!$AB$151:$BA$151,0)),0)+IFERROR(INDEX('Hoja de Trabajo para listado'!$BC$155:$CB$1048576,MATCH($A236,'Hoja de Trabajo para listado'!$BC$155:$BC$1048576,0),MATCH((CUADRO!O$4&amp;$E236),'Hoja de Trabajo para listado'!$BC$151:$CB$151,0)),0)+IFERROR(INDEX('Hoja de Trabajo para listado'!$DE$153:$DG$274,MATCH($A236,'Hoja de Trabajo para listado'!$DE$153:$DE$1048576,0),MATCH((CUADRO!O$4&amp;$E236),'Hoja de Trabajo para listado'!$DE$151:$DG$151,0)),0)+IFERROR(INDEX('Hoja de Trabajo para listado'!$CD$155:$DC$1048576,MATCH($A236,'Hoja de Trabajo para listado'!$CD$155:$CD$1048576,0),MATCH((CUADRO!O$4&amp;$E236),'Hoja de Trabajo para listado'!$CD$151:$DC$151,0)),0)</f>
        <v>138</v>
      </c>
      <c r="P236" s="243">
        <f ca="1">+IFERROR(INDEX('Hoja de Trabajo para listado'!$A$155:$Z$1048576,MATCH($A236,'Hoja de Trabajo para listado'!$A$155:$A$1048576,0),MATCH((CUADRO!P$4&amp;$E236),'Hoja de Trabajo para listado'!$A$151:$Z$151,0)),0)+IFERROR(INDEX('Hoja de Trabajo para listado'!$AB$155:$BA$1048576,MATCH($A236,'Hoja de Trabajo para listado'!$AB$155:$AB$1048576,0),MATCH((CUADRO!P$4&amp;$E236),'Hoja de Trabajo para listado'!$AB$151:$BA$151,0)),0)+IFERROR(INDEX('Hoja de Trabajo para listado'!$BC$155:$CB$1048576,MATCH($A236,'Hoja de Trabajo para listado'!$BC$155:$BC$1048576,0),MATCH((CUADRO!P$4&amp;$E236),'Hoja de Trabajo para listado'!$BC$151:$CB$151,0)),0)+IFERROR(INDEX('Hoja de Trabajo para listado'!$DE$153:$DG$274,MATCH($A236,'Hoja de Trabajo para listado'!$DE$153:$DE$1048576,0),MATCH((CUADRO!P$4&amp;$E236),'Hoja de Trabajo para listado'!$DE$151:$DG$151,0)),0)+IFERROR(INDEX('Hoja de Trabajo para listado'!$CD$155:$DC$1048576,MATCH($A236,'Hoja de Trabajo para listado'!$CD$155:$CD$1048576,0),MATCH((CUADRO!P$4&amp;$E236),'Hoja de Trabajo para listado'!$CD$151:$DC$151,0)),0)</f>
        <v>0</v>
      </c>
      <c r="Q236" s="243">
        <f ca="1">+IFERROR(INDEX('Hoja de Trabajo para listado'!$A$155:$Z$1048576,MATCH($A236,'Hoja de Trabajo para listado'!$A$155:$A$1048576,0),MATCH((CUADRO!Q$4&amp;$E236),'Hoja de Trabajo para listado'!$A$151:$Z$151,0)),0)+IFERROR(INDEX('Hoja de Trabajo para listado'!$AB$155:$BA$1048576,MATCH($A236,'Hoja de Trabajo para listado'!$AB$155:$AB$1048576,0),MATCH((CUADRO!Q$4&amp;$E236),'Hoja de Trabajo para listado'!$AB$151:$BA$151,0)),0)+IFERROR(INDEX('Hoja de Trabajo para listado'!$BC$155:$CB$1048576,MATCH($A236,'Hoja de Trabajo para listado'!$BC$155:$BC$1048576,0),MATCH((CUADRO!Q$4&amp;$E236),'Hoja de Trabajo para listado'!$BC$151:$CB$151,0)),0)+IFERROR(INDEX('Hoja de Trabajo para listado'!$DE$153:$DG$274,MATCH($A236,'Hoja de Trabajo para listado'!$DE$153:$DE$1048576,0),MATCH((CUADRO!Q$4&amp;$E236),'Hoja de Trabajo para listado'!$DE$151:$DG$151,0)),0)+IFERROR(INDEX('Hoja de Trabajo para listado'!$CD$155:$DC$1048576,MATCH($A236,'Hoja de Trabajo para listado'!$CD$155:$CD$1048576,0),MATCH((CUADRO!Q$4&amp;$E236),'Hoja de Trabajo para listado'!$CD$151:$DC$151,0)),0)</f>
        <v>0</v>
      </c>
      <c r="R236" s="243">
        <f t="shared" ca="1" si="9"/>
        <v>138</v>
      </c>
      <c r="S236" s="243">
        <f ca="1">+R235+R236</f>
        <v>138</v>
      </c>
      <c r="T236" s="243">
        <f ca="1">+S236</f>
        <v>138</v>
      </c>
      <c r="U236" s="242">
        <f t="shared" si="10"/>
        <v>2</v>
      </c>
      <c r="V236" s="327" t="str">
        <f>+VLOOKUP(A236,bd_lista!$A$3:$E$592,5,FALSE)</f>
        <v>Instituciones Descentralizadas</v>
      </c>
      <c r="W236" s="398"/>
      <c r="X236" s="240">
        <f>+VLOOKUP(A236,[4]Sheet1!$A$13:$D$744,4,FALSE)</f>
        <v>35</v>
      </c>
      <c r="Y236" s="240" t="str">
        <f>+VLOOKUP(X236,bd_lista!$A$3:$C$592,3,FALSE)</f>
        <v>Ministerio de Economía y Finanzas Públicas</v>
      </c>
      <c r="Z236" s="288"/>
      <c r="AA236" s="289"/>
    </row>
    <row r="237" spans="1:27" ht="15" hidden="1" customHeight="1">
      <c r="A237" s="249">
        <v>314</v>
      </c>
      <c r="B237" s="393">
        <f>+A237</f>
        <v>314</v>
      </c>
      <c r="C237" s="245" t="str">
        <f>+VLOOKUP(A237,bd_lista!$A$3:$C$592,3,FALSE)</f>
        <v>Autoridad de Fiscalización de Electricidad y Tecnología Nuclear</v>
      </c>
      <c r="D237" s="395" t="str">
        <f>+C237</f>
        <v>Autoridad de Fiscalización de Electricidad y Tecnología Nuclear</v>
      </c>
      <c r="E237" s="245" t="s">
        <v>1303</v>
      </c>
      <c r="F237" s="241">
        <f ca="1">+IFERROR(INDEX('Hoja de Trabajo para listado'!$A$155:$Z$1048576,MATCH($A237,'Hoja de Trabajo para listado'!$A$155:$A$1048576,0),MATCH((CUADRO!F$4&amp;$E237),'Hoja de Trabajo para listado'!$A$151:$Z$151,0)),0)+IFERROR(INDEX('Hoja de Trabajo para listado'!$AB$155:$BA$1048576,MATCH($A237,'Hoja de Trabajo para listado'!$AB$155:$AB$1048576,0),MATCH((CUADRO!F$4&amp;$E237),'Hoja de Trabajo para listado'!$AB$151:$BA$151,0)),0)+IFERROR(INDEX('Hoja de Trabajo para listado'!$BC$155:$CB$1048576,MATCH($A237,'Hoja de Trabajo para listado'!$BC$155:$BC$1048576,0),MATCH((CUADRO!F$4&amp;$E237),'Hoja de Trabajo para listado'!$BC$151:$CB$151,0)),0)+IFERROR(INDEX('Hoja de Trabajo para listado'!$DE$153:$DG$274,MATCH($A237,'Hoja de Trabajo para listado'!$DE$153:$DE$1048576,0),MATCH((CUADRO!F$4&amp;$E237),'Hoja de Trabajo para listado'!$DE$151:$DG$151,0)),0)+IFERROR(INDEX('Hoja de Trabajo para listado'!$CD$155:$DC$1048576,MATCH($A237,'Hoja de Trabajo para listado'!$CD$155:$CD$1048576,0),MATCH((CUADRO!F$4&amp;$E237),'Hoja de Trabajo para listado'!$CD$151:$DC$151,0)),0)</f>
        <v>0</v>
      </c>
      <c r="G237" s="241">
        <f ca="1">+IFERROR(INDEX('Hoja de Trabajo para listado'!$A$155:$Z$1048576,MATCH($A237,'Hoja de Trabajo para listado'!$A$155:$A$1048576,0),MATCH((CUADRO!G$4&amp;$E237),'Hoja de Trabajo para listado'!$A$151:$Z$151,0)),0)+IFERROR(INDEX('Hoja de Trabajo para listado'!$AB$155:$BA$1048576,MATCH($A237,'Hoja de Trabajo para listado'!$AB$155:$AB$1048576,0),MATCH((CUADRO!G$4&amp;$E237),'Hoja de Trabajo para listado'!$AB$151:$BA$151,0)),0)+IFERROR(INDEX('Hoja de Trabajo para listado'!$BC$155:$CB$1048576,MATCH($A237,'Hoja de Trabajo para listado'!$BC$155:$BC$1048576,0),MATCH((CUADRO!G$4&amp;$E237),'Hoja de Trabajo para listado'!$BC$151:$CB$151,0)),0)+IFERROR(INDEX('Hoja de Trabajo para listado'!$DE$153:$DG$274,MATCH($A237,'Hoja de Trabajo para listado'!$DE$153:$DE$1048576,0),MATCH((CUADRO!G$4&amp;$E237),'Hoja de Trabajo para listado'!$DE$151:$DG$151,0)),0)+IFERROR(INDEX('Hoja de Trabajo para listado'!$CD$155:$DC$1048576,MATCH($A237,'Hoja de Trabajo para listado'!$CD$155:$CD$1048576,0),MATCH((CUADRO!G$4&amp;$E237),'Hoja de Trabajo para listado'!$CD$151:$DC$151,0)),0)</f>
        <v>0</v>
      </c>
      <c r="H237" s="241">
        <f ca="1">+IFERROR(INDEX('Hoja de Trabajo para listado'!$A$155:$Z$1048576,MATCH($A237,'Hoja de Trabajo para listado'!$A$155:$A$1048576,0),MATCH((CUADRO!H$4&amp;$E237),'Hoja de Trabajo para listado'!$A$151:$Z$151,0)),0)+IFERROR(INDEX('Hoja de Trabajo para listado'!$AB$155:$BA$1048576,MATCH($A237,'Hoja de Trabajo para listado'!$AB$155:$AB$1048576,0),MATCH((CUADRO!H$4&amp;$E237),'Hoja de Trabajo para listado'!$AB$151:$BA$151,0)),0)+IFERROR(INDEX('Hoja de Trabajo para listado'!$BC$155:$CB$1048576,MATCH($A237,'Hoja de Trabajo para listado'!$BC$155:$BC$1048576,0),MATCH((CUADRO!H$4&amp;$E237),'Hoja de Trabajo para listado'!$BC$151:$CB$151,0)),0)+IFERROR(INDEX('Hoja de Trabajo para listado'!$DE$153:$DG$274,MATCH($A237,'Hoja de Trabajo para listado'!$DE$153:$DE$1048576,0),MATCH((CUADRO!H$4&amp;$E237),'Hoja de Trabajo para listado'!$DE$151:$DG$151,0)),0)+IFERROR(INDEX('Hoja de Trabajo para listado'!$CD$155:$DC$1048576,MATCH($A237,'Hoja de Trabajo para listado'!$CD$155:$CD$1048576,0),MATCH((CUADRO!H$4&amp;$E237),'Hoja de Trabajo para listado'!$CD$151:$DC$151,0)),0)</f>
        <v>0</v>
      </c>
      <c r="I237" s="241">
        <f ca="1">+IFERROR(INDEX('Hoja de Trabajo para listado'!$A$155:$Z$1048576,MATCH($A237,'Hoja de Trabajo para listado'!$A$155:$A$1048576,0),MATCH((CUADRO!I$4&amp;$E237),'Hoja de Trabajo para listado'!$A$151:$Z$151,0)),0)+IFERROR(INDEX('Hoja de Trabajo para listado'!$AB$155:$BA$1048576,MATCH($A237,'Hoja de Trabajo para listado'!$AB$155:$AB$1048576,0),MATCH((CUADRO!I$4&amp;$E237),'Hoja de Trabajo para listado'!$AB$151:$BA$151,0)),0)+IFERROR(INDEX('Hoja de Trabajo para listado'!$BC$155:$CB$1048576,MATCH($A237,'Hoja de Trabajo para listado'!$BC$155:$BC$1048576,0),MATCH((CUADRO!I$4&amp;$E237),'Hoja de Trabajo para listado'!$BC$151:$CB$151,0)),0)+IFERROR(INDEX('Hoja de Trabajo para listado'!$DE$153:$DG$274,MATCH($A237,'Hoja de Trabajo para listado'!$DE$153:$DE$1048576,0),MATCH((CUADRO!I$4&amp;$E237),'Hoja de Trabajo para listado'!$DE$151:$DG$151,0)),0)+IFERROR(INDEX('Hoja de Trabajo para listado'!$CD$155:$DC$1048576,MATCH($A237,'Hoja de Trabajo para listado'!$CD$155:$CD$1048576,0),MATCH((CUADRO!I$4&amp;$E237),'Hoja de Trabajo para listado'!$CD$151:$DC$151,0)),0)</f>
        <v>0</v>
      </c>
      <c r="J237" s="241">
        <f ca="1">+IFERROR(INDEX('Hoja de Trabajo para listado'!$A$155:$Z$1048576,MATCH($A237,'Hoja de Trabajo para listado'!$A$155:$A$1048576,0),MATCH((CUADRO!J$4&amp;$E237),'Hoja de Trabajo para listado'!$A$151:$Z$151,0)),0)+IFERROR(INDEX('Hoja de Trabajo para listado'!$AB$155:$BA$1048576,MATCH($A237,'Hoja de Trabajo para listado'!$AB$155:$AB$1048576,0),MATCH((CUADRO!J$4&amp;$E237),'Hoja de Trabajo para listado'!$AB$151:$BA$151,0)),0)+IFERROR(INDEX('Hoja de Trabajo para listado'!$BC$155:$CB$1048576,MATCH($A237,'Hoja de Trabajo para listado'!$BC$155:$BC$1048576,0),MATCH((CUADRO!J$4&amp;$E237),'Hoja de Trabajo para listado'!$BC$151:$CB$151,0)),0)+IFERROR(INDEX('Hoja de Trabajo para listado'!$DE$153:$DG$274,MATCH($A237,'Hoja de Trabajo para listado'!$DE$153:$DE$1048576,0),MATCH((CUADRO!J$4&amp;$E237),'Hoja de Trabajo para listado'!$DE$151:$DG$151,0)),0)+IFERROR(INDEX('Hoja de Trabajo para listado'!$CD$155:$DC$1048576,MATCH($A237,'Hoja de Trabajo para listado'!$CD$155:$CD$1048576,0),MATCH((CUADRO!J$4&amp;$E237),'Hoja de Trabajo para listado'!$CD$151:$DC$151,0)),0)</f>
        <v>0</v>
      </c>
      <c r="K237" s="241">
        <f ca="1">+IFERROR(INDEX('Hoja de Trabajo para listado'!$A$155:$Z$1048576,MATCH($A237,'Hoja de Trabajo para listado'!$A$155:$A$1048576,0),MATCH((CUADRO!K$4&amp;$E237),'Hoja de Trabajo para listado'!$A$151:$Z$151,0)),0)+IFERROR(INDEX('Hoja de Trabajo para listado'!$AB$155:$BA$1048576,MATCH($A237,'Hoja de Trabajo para listado'!$AB$155:$AB$1048576,0),MATCH((CUADRO!K$4&amp;$E237),'Hoja de Trabajo para listado'!$AB$151:$BA$151,0)),0)+IFERROR(INDEX('Hoja de Trabajo para listado'!$BC$155:$CB$1048576,MATCH($A237,'Hoja de Trabajo para listado'!$BC$155:$BC$1048576,0),MATCH((CUADRO!K$4&amp;$E237),'Hoja de Trabajo para listado'!$BC$151:$CB$151,0)),0)+IFERROR(INDEX('Hoja de Trabajo para listado'!$DE$153:$DG$274,MATCH($A237,'Hoja de Trabajo para listado'!$DE$153:$DE$1048576,0),MATCH((CUADRO!K$4&amp;$E237),'Hoja de Trabajo para listado'!$DE$151:$DG$151,0)),0)+IFERROR(INDEX('Hoja de Trabajo para listado'!$CD$155:$DC$1048576,MATCH($A237,'Hoja de Trabajo para listado'!$CD$155:$CD$1048576,0),MATCH((CUADRO!K$4&amp;$E237),'Hoja de Trabajo para listado'!$CD$151:$DC$151,0)),0)</f>
        <v>0</v>
      </c>
      <c r="L237" s="241">
        <f ca="1">+IFERROR(INDEX('Hoja de Trabajo para listado'!$A$155:$Z$1048576,MATCH($A237,'Hoja de Trabajo para listado'!$A$155:$A$1048576,0),MATCH((CUADRO!L$4&amp;$E237),'Hoja de Trabajo para listado'!$A$151:$Z$151,0)),0)+IFERROR(INDEX('Hoja de Trabajo para listado'!$AB$155:$BA$1048576,MATCH($A237,'Hoja de Trabajo para listado'!$AB$155:$AB$1048576,0),MATCH((CUADRO!L$4&amp;$E237),'Hoja de Trabajo para listado'!$AB$151:$BA$151,0)),0)+IFERROR(INDEX('Hoja de Trabajo para listado'!$BC$155:$CB$1048576,MATCH($A237,'Hoja de Trabajo para listado'!$BC$155:$BC$1048576,0),MATCH((CUADRO!L$4&amp;$E237),'Hoja de Trabajo para listado'!$BC$151:$CB$151,0)),0)+IFERROR(INDEX('Hoja de Trabajo para listado'!$DE$153:$DG$274,MATCH($A237,'Hoja de Trabajo para listado'!$DE$153:$DE$1048576,0),MATCH((CUADRO!L$4&amp;$E237),'Hoja de Trabajo para listado'!$DE$151:$DG$151,0)),0)+IFERROR(INDEX('Hoja de Trabajo para listado'!$CD$155:$DC$1048576,MATCH($A237,'Hoja de Trabajo para listado'!$CD$155:$CD$1048576,0),MATCH((CUADRO!L$4&amp;$E237),'Hoja de Trabajo para listado'!$CD$151:$DC$151,0)),0)</f>
        <v>0</v>
      </c>
      <c r="M237" s="241">
        <f ca="1">+IFERROR(INDEX('Hoja de Trabajo para listado'!$A$155:$Z$1048576,MATCH($A237,'Hoja de Trabajo para listado'!$A$155:$A$1048576,0),MATCH((CUADRO!M$4&amp;$E237),'Hoja de Trabajo para listado'!$A$151:$Z$151,0)),0)+IFERROR(INDEX('Hoja de Trabajo para listado'!$AB$155:$BA$1048576,MATCH($A237,'Hoja de Trabajo para listado'!$AB$155:$AB$1048576,0),MATCH((CUADRO!M$4&amp;$E237),'Hoja de Trabajo para listado'!$AB$151:$BA$151,0)),0)+IFERROR(INDEX('Hoja de Trabajo para listado'!$BC$155:$CB$1048576,MATCH($A237,'Hoja de Trabajo para listado'!$BC$155:$BC$1048576,0),MATCH((CUADRO!M$4&amp;$E237),'Hoja de Trabajo para listado'!$BC$151:$CB$151,0)),0)+IFERROR(INDEX('Hoja de Trabajo para listado'!$DE$153:$DG$274,MATCH($A237,'Hoja de Trabajo para listado'!$DE$153:$DE$1048576,0),MATCH((CUADRO!M$4&amp;$E237),'Hoja de Trabajo para listado'!$DE$151:$DG$151,0)),0)+IFERROR(INDEX('Hoja de Trabajo para listado'!$CD$155:$DC$1048576,MATCH($A237,'Hoja de Trabajo para listado'!$CD$155:$CD$1048576,0),MATCH((CUADRO!M$4&amp;$E237),'Hoja de Trabajo para listado'!$CD$151:$DC$151,0)),0)</f>
        <v>0</v>
      </c>
      <c r="N237" s="241">
        <f ca="1">+IFERROR(INDEX('Hoja de Trabajo para listado'!$A$155:$Z$1048576,MATCH($A237,'Hoja de Trabajo para listado'!$A$155:$A$1048576,0),MATCH((CUADRO!N$4&amp;$E237),'Hoja de Trabajo para listado'!$A$151:$Z$151,0)),0)+IFERROR(INDEX('Hoja de Trabajo para listado'!$AB$155:$BA$1048576,MATCH($A237,'Hoja de Trabajo para listado'!$AB$155:$AB$1048576,0),MATCH((CUADRO!N$4&amp;$E237),'Hoja de Trabajo para listado'!$AB$151:$BA$151,0)),0)+IFERROR(INDEX('Hoja de Trabajo para listado'!$BC$155:$CB$1048576,MATCH($A237,'Hoja de Trabajo para listado'!$BC$155:$BC$1048576,0),MATCH((CUADRO!N$4&amp;$E237),'Hoja de Trabajo para listado'!$BC$151:$CB$151,0)),0)+IFERROR(INDEX('Hoja de Trabajo para listado'!$DE$153:$DG$274,MATCH($A237,'Hoja de Trabajo para listado'!$DE$153:$DE$1048576,0),MATCH((CUADRO!N$4&amp;$E237),'Hoja de Trabajo para listado'!$DE$151:$DG$151,0)),0)+IFERROR(INDEX('Hoja de Trabajo para listado'!$CD$155:$DC$1048576,MATCH($A237,'Hoja de Trabajo para listado'!$CD$155:$CD$1048576,0),MATCH((CUADRO!N$4&amp;$E237),'Hoja de Trabajo para listado'!$CD$151:$DC$151,0)),0)</f>
        <v>0</v>
      </c>
      <c r="O237" s="241">
        <f ca="1">+IFERROR(INDEX('Hoja de Trabajo para listado'!$A$155:$Z$1048576,MATCH($A237,'Hoja de Trabajo para listado'!$A$155:$A$1048576,0),MATCH((CUADRO!O$4&amp;$E237),'Hoja de Trabajo para listado'!$A$151:$Z$151,0)),0)+IFERROR(INDEX('Hoja de Trabajo para listado'!$AB$155:$BA$1048576,MATCH($A237,'Hoja de Trabajo para listado'!$AB$155:$AB$1048576,0),MATCH((CUADRO!O$4&amp;$E237),'Hoja de Trabajo para listado'!$AB$151:$BA$151,0)),0)+IFERROR(INDEX('Hoja de Trabajo para listado'!$BC$155:$CB$1048576,MATCH($A237,'Hoja de Trabajo para listado'!$BC$155:$BC$1048576,0),MATCH((CUADRO!O$4&amp;$E237),'Hoja de Trabajo para listado'!$BC$151:$CB$151,0)),0)+IFERROR(INDEX('Hoja de Trabajo para listado'!$DE$153:$DG$274,MATCH($A237,'Hoja de Trabajo para listado'!$DE$153:$DE$1048576,0),MATCH((CUADRO!O$4&amp;$E237),'Hoja de Trabajo para listado'!$DE$151:$DG$151,0)),0)+IFERROR(INDEX('Hoja de Trabajo para listado'!$CD$155:$DC$1048576,MATCH($A237,'Hoja de Trabajo para listado'!$CD$155:$CD$1048576,0),MATCH((CUADRO!O$4&amp;$E237),'Hoja de Trabajo para listado'!$CD$151:$DC$151,0)),0)</f>
        <v>0</v>
      </c>
      <c r="P237" s="241">
        <f ca="1">+IFERROR(INDEX('Hoja de Trabajo para listado'!$A$155:$Z$1048576,MATCH($A237,'Hoja de Trabajo para listado'!$A$155:$A$1048576,0),MATCH((CUADRO!P$4&amp;$E237),'Hoja de Trabajo para listado'!$A$151:$Z$151,0)),0)+IFERROR(INDEX('Hoja de Trabajo para listado'!$AB$155:$BA$1048576,MATCH($A237,'Hoja de Trabajo para listado'!$AB$155:$AB$1048576,0),MATCH((CUADRO!P$4&amp;$E237),'Hoja de Trabajo para listado'!$AB$151:$BA$151,0)),0)+IFERROR(INDEX('Hoja de Trabajo para listado'!$BC$155:$CB$1048576,MATCH($A237,'Hoja de Trabajo para listado'!$BC$155:$BC$1048576,0),MATCH((CUADRO!P$4&amp;$E237),'Hoja de Trabajo para listado'!$BC$151:$CB$151,0)),0)+IFERROR(INDEX('Hoja de Trabajo para listado'!$DE$153:$DG$274,MATCH($A237,'Hoja de Trabajo para listado'!$DE$153:$DE$1048576,0),MATCH((CUADRO!P$4&amp;$E237),'Hoja de Trabajo para listado'!$DE$151:$DG$151,0)),0)+IFERROR(INDEX('Hoja de Trabajo para listado'!$CD$155:$DC$1048576,MATCH($A237,'Hoja de Trabajo para listado'!$CD$155:$CD$1048576,0),MATCH((CUADRO!P$4&amp;$E237),'Hoja de Trabajo para listado'!$CD$151:$DC$151,0)),0)</f>
        <v>0</v>
      </c>
      <c r="Q237" s="241">
        <f ca="1">+IFERROR(INDEX('Hoja de Trabajo para listado'!$A$155:$Z$1048576,MATCH($A237,'Hoja de Trabajo para listado'!$A$155:$A$1048576,0),MATCH((CUADRO!Q$4&amp;$E237),'Hoja de Trabajo para listado'!$A$151:$Z$151,0)),0)+IFERROR(INDEX('Hoja de Trabajo para listado'!$AB$155:$BA$1048576,MATCH($A237,'Hoja de Trabajo para listado'!$AB$155:$AB$1048576,0),MATCH((CUADRO!Q$4&amp;$E237),'Hoja de Trabajo para listado'!$AB$151:$BA$151,0)),0)+IFERROR(INDEX('Hoja de Trabajo para listado'!$BC$155:$CB$1048576,MATCH($A237,'Hoja de Trabajo para listado'!$BC$155:$BC$1048576,0),MATCH((CUADRO!Q$4&amp;$E237),'Hoja de Trabajo para listado'!$BC$151:$CB$151,0)),0)+IFERROR(INDEX('Hoja de Trabajo para listado'!$DE$153:$DG$274,MATCH($A237,'Hoja de Trabajo para listado'!$DE$153:$DE$1048576,0),MATCH((CUADRO!Q$4&amp;$E237),'Hoja de Trabajo para listado'!$DE$151:$DG$151,0)),0)+IFERROR(INDEX('Hoja de Trabajo para listado'!$CD$155:$DC$1048576,MATCH($A237,'Hoja de Trabajo para listado'!$CD$155:$CD$1048576,0),MATCH((CUADRO!Q$4&amp;$E237),'Hoja de Trabajo para listado'!$CD$151:$DC$151,0)),0)</f>
        <v>0</v>
      </c>
      <c r="R237" s="241">
        <f t="shared" ca="1" si="9"/>
        <v>0</v>
      </c>
      <c r="S237" s="241"/>
      <c r="T237" s="241">
        <f ca="1">+T238</f>
        <v>0</v>
      </c>
      <c r="U237" s="240">
        <f t="shared" si="10"/>
        <v>1</v>
      </c>
      <c r="V237" s="327" t="str">
        <f>+VLOOKUP(A237,bd_lista!$A$3:$E$592,5,FALSE)</f>
        <v>Instituciones Descentralizadas</v>
      </c>
      <c r="W237" s="397" t="str">
        <f>+V237</f>
        <v>Instituciones Descentralizadas</v>
      </c>
      <c r="X237" s="240">
        <v>78</v>
      </c>
      <c r="Y237" s="240" t="str">
        <f>+VLOOKUP(X237,bd_lista!$A$3:$C$592,3,FALSE)</f>
        <v>Ministerio de Hidrocarburos y Energías</v>
      </c>
      <c r="Z237" s="290">
        <f>+X237</f>
        <v>78</v>
      </c>
      <c r="AA237" s="291" t="str">
        <f>+Y237</f>
        <v>Ministerio de Hidrocarburos y Energías</v>
      </c>
    </row>
    <row r="238" spans="1:27" ht="15" hidden="1" customHeight="1">
      <c r="A238" s="32">
        <v>314</v>
      </c>
      <c r="B238" s="394"/>
      <c r="C238" s="327" t="str">
        <f>+VLOOKUP(A238,bd_lista!$A$3:$C$592,3,FALSE)</f>
        <v>Autoridad de Fiscalización de Electricidad y Tecnología Nuclear</v>
      </c>
      <c r="D238" s="396"/>
      <c r="E238" s="327" t="s">
        <v>1304</v>
      </c>
      <c r="F238" s="243">
        <f ca="1">+IFERROR(INDEX('Hoja de Trabajo para listado'!$A$155:$Z$1048576,MATCH($A238,'Hoja de Trabajo para listado'!$A$155:$A$1048576,0),MATCH((CUADRO!F$4&amp;$E238),'Hoja de Trabajo para listado'!$A$151:$Z$151,0)),0)+IFERROR(INDEX('Hoja de Trabajo para listado'!$AB$155:$BA$1048576,MATCH($A238,'Hoja de Trabajo para listado'!$AB$155:$AB$1048576,0),MATCH((CUADRO!F$4&amp;$E238),'Hoja de Trabajo para listado'!$AB$151:$BA$151,0)),0)+IFERROR(INDEX('Hoja de Trabajo para listado'!$BC$155:$CB$1048576,MATCH($A238,'Hoja de Trabajo para listado'!$BC$155:$BC$1048576,0),MATCH((CUADRO!F$4&amp;$E238),'Hoja de Trabajo para listado'!$BC$151:$CB$151,0)),0)+IFERROR(INDEX('Hoja de Trabajo para listado'!$DE$153:$DG$274,MATCH($A238,'Hoja de Trabajo para listado'!$DE$153:$DE$1048576,0),MATCH((CUADRO!F$4&amp;$E238),'Hoja de Trabajo para listado'!$DE$151:$DG$151,0)),0)+IFERROR(INDEX('Hoja de Trabajo para listado'!$CD$155:$DC$1048576,MATCH($A238,'Hoja de Trabajo para listado'!$CD$155:$CD$1048576,0),MATCH((CUADRO!F$4&amp;$E238),'Hoja de Trabajo para listado'!$CD$151:$DC$151,0)),0)</f>
        <v>0</v>
      </c>
      <c r="G238" s="243">
        <f ca="1">+IFERROR(INDEX('Hoja de Trabajo para listado'!$A$155:$Z$1048576,MATCH($A238,'Hoja de Trabajo para listado'!$A$155:$A$1048576,0),MATCH((CUADRO!G$4&amp;$E238),'Hoja de Trabajo para listado'!$A$151:$Z$151,0)),0)+IFERROR(INDEX('Hoja de Trabajo para listado'!$AB$155:$BA$1048576,MATCH($A238,'Hoja de Trabajo para listado'!$AB$155:$AB$1048576,0),MATCH((CUADRO!G$4&amp;$E238),'Hoja de Trabajo para listado'!$AB$151:$BA$151,0)),0)+IFERROR(INDEX('Hoja de Trabajo para listado'!$BC$155:$CB$1048576,MATCH($A238,'Hoja de Trabajo para listado'!$BC$155:$BC$1048576,0),MATCH((CUADRO!G$4&amp;$E238),'Hoja de Trabajo para listado'!$BC$151:$CB$151,0)),0)+IFERROR(INDEX('Hoja de Trabajo para listado'!$DE$153:$DG$274,MATCH($A238,'Hoja de Trabajo para listado'!$DE$153:$DE$1048576,0),MATCH((CUADRO!G$4&amp;$E238),'Hoja de Trabajo para listado'!$DE$151:$DG$151,0)),0)+IFERROR(INDEX('Hoja de Trabajo para listado'!$CD$155:$DC$1048576,MATCH($A238,'Hoja de Trabajo para listado'!$CD$155:$CD$1048576,0),MATCH((CUADRO!G$4&amp;$E238),'Hoja de Trabajo para listado'!$CD$151:$DC$151,0)),0)</f>
        <v>0</v>
      </c>
      <c r="H238" s="243">
        <f ca="1">+IFERROR(INDEX('Hoja de Trabajo para listado'!$A$155:$Z$1048576,MATCH($A238,'Hoja de Trabajo para listado'!$A$155:$A$1048576,0),MATCH((CUADRO!H$4&amp;$E238),'Hoja de Trabajo para listado'!$A$151:$Z$151,0)),0)+IFERROR(INDEX('Hoja de Trabajo para listado'!$AB$155:$BA$1048576,MATCH($A238,'Hoja de Trabajo para listado'!$AB$155:$AB$1048576,0),MATCH((CUADRO!H$4&amp;$E238),'Hoja de Trabajo para listado'!$AB$151:$BA$151,0)),0)+IFERROR(INDEX('Hoja de Trabajo para listado'!$BC$155:$CB$1048576,MATCH($A238,'Hoja de Trabajo para listado'!$BC$155:$BC$1048576,0),MATCH((CUADRO!H$4&amp;$E238),'Hoja de Trabajo para listado'!$BC$151:$CB$151,0)),0)+IFERROR(INDEX('Hoja de Trabajo para listado'!$DE$153:$DG$274,MATCH($A238,'Hoja de Trabajo para listado'!$DE$153:$DE$1048576,0),MATCH((CUADRO!H$4&amp;$E238),'Hoja de Trabajo para listado'!$DE$151:$DG$151,0)),0)+IFERROR(INDEX('Hoja de Trabajo para listado'!$CD$155:$DC$1048576,MATCH($A238,'Hoja de Trabajo para listado'!$CD$155:$CD$1048576,0),MATCH((CUADRO!H$4&amp;$E238),'Hoja de Trabajo para listado'!$CD$151:$DC$151,0)),0)</f>
        <v>0</v>
      </c>
      <c r="I238" s="243">
        <f ca="1">+IFERROR(INDEX('Hoja de Trabajo para listado'!$A$155:$Z$1048576,MATCH($A238,'Hoja de Trabajo para listado'!$A$155:$A$1048576,0),MATCH((CUADRO!I$4&amp;$E238),'Hoja de Trabajo para listado'!$A$151:$Z$151,0)),0)+IFERROR(INDEX('Hoja de Trabajo para listado'!$AB$155:$BA$1048576,MATCH($A238,'Hoja de Trabajo para listado'!$AB$155:$AB$1048576,0),MATCH((CUADRO!I$4&amp;$E238),'Hoja de Trabajo para listado'!$AB$151:$BA$151,0)),0)+IFERROR(INDEX('Hoja de Trabajo para listado'!$BC$155:$CB$1048576,MATCH($A238,'Hoja de Trabajo para listado'!$BC$155:$BC$1048576,0),MATCH((CUADRO!I$4&amp;$E238),'Hoja de Trabajo para listado'!$BC$151:$CB$151,0)),0)+IFERROR(INDEX('Hoja de Trabajo para listado'!$DE$153:$DG$274,MATCH($A238,'Hoja de Trabajo para listado'!$DE$153:$DE$1048576,0),MATCH((CUADRO!I$4&amp;$E238),'Hoja de Trabajo para listado'!$DE$151:$DG$151,0)),0)+IFERROR(INDEX('Hoja de Trabajo para listado'!$CD$155:$DC$1048576,MATCH($A238,'Hoja de Trabajo para listado'!$CD$155:$CD$1048576,0),MATCH((CUADRO!I$4&amp;$E238),'Hoja de Trabajo para listado'!$CD$151:$DC$151,0)),0)</f>
        <v>0</v>
      </c>
      <c r="J238" s="243">
        <f ca="1">+IFERROR(INDEX('Hoja de Trabajo para listado'!$A$155:$Z$1048576,MATCH($A238,'Hoja de Trabajo para listado'!$A$155:$A$1048576,0),MATCH((CUADRO!J$4&amp;$E238),'Hoja de Trabajo para listado'!$A$151:$Z$151,0)),0)+IFERROR(INDEX('Hoja de Trabajo para listado'!$AB$155:$BA$1048576,MATCH($A238,'Hoja de Trabajo para listado'!$AB$155:$AB$1048576,0),MATCH((CUADRO!J$4&amp;$E238),'Hoja de Trabajo para listado'!$AB$151:$BA$151,0)),0)+IFERROR(INDEX('Hoja de Trabajo para listado'!$BC$155:$CB$1048576,MATCH($A238,'Hoja de Trabajo para listado'!$BC$155:$BC$1048576,0),MATCH((CUADRO!J$4&amp;$E238),'Hoja de Trabajo para listado'!$BC$151:$CB$151,0)),0)+IFERROR(INDEX('Hoja de Trabajo para listado'!$DE$153:$DG$274,MATCH($A238,'Hoja de Trabajo para listado'!$DE$153:$DE$1048576,0),MATCH((CUADRO!J$4&amp;$E238),'Hoja de Trabajo para listado'!$DE$151:$DG$151,0)),0)+IFERROR(INDEX('Hoja de Trabajo para listado'!$CD$155:$DC$1048576,MATCH($A238,'Hoja de Trabajo para listado'!$CD$155:$CD$1048576,0),MATCH((CUADRO!J$4&amp;$E238),'Hoja de Trabajo para listado'!$CD$151:$DC$151,0)),0)</f>
        <v>0</v>
      </c>
      <c r="K238" s="243">
        <f ca="1">+IFERROR(INDEX('Hoja de Trabajo para listado'!$A$155:$Z$1048576,MATCH($A238,'Hoja de Trabajo para listado'!$A$155:$A$1048576,0),MATCH((CUADRO!K$4&amp;$E238),'Hoja de Trabajo para listado'!$A$151:$Z$151,0)),0)+IFERROR(INDEX('Hoja de Trabajo para listado'!$AB$155:$BA$1048576,MATCH($A238,'Hoja de Trabajo para listado'!$AB$155:$AB$1048576,0),MATCH((CUADRO!K$4&amp;$E238),'Hoja de Trabajo para listado'!$AB$151:$BA$151,0)),0)+IFERROR(INDEX('Hoja de Trabajo para listado'!$BC$155:$CB$1048576,MATCH($A238,'Hoja de Trabajo para listado'!$BC$155:$BC$1048576,0),MATCH((CUADRO!K$4&amp;$E238),'Hoja de Trabajo para listado'!$BC$151:$CB$151,0)),0)+IFERROR(INDEX('Hoja de Trabajo para listado'!$DE$153:$DG$274,MATCH($A238,'Hoja de Trabajo para listado'!$DE$153:$DE$1048576,0),MATCH((CUADRO!K$4&amp;$E238),'Hoja de Trabajo para listado'!$DE$151:$DG$151,0)),0)+IFERROR(INDEX('Hoja de Trabajo para listado'!$CD$155:$DC$1048576,MATCH($A238,'Hoja de Trabajo para listado'!$CD$155:$CD$1048576,0),MATCH((CUADRO!K$4&amp;$E238),'Hoja de Trabajo para listado'!$CD$151:$DC$151,0)),0)</f>
        <v>0</v>
      </c>
      <c r="L238" s="243">
        <f ca="1">+IFERROR(INDEX('Hoja de Trabajo para listado'!$A$155:$Z$1048576,MATCH($A238,'Hoja de Trabajo para listado'!$A$155:$A$1048576,0),MATCH((CUADRO!L$4&amp;$E238),'Hoja de Trabajo para listado'!$A$151:$Z$151,0)),0)+IFERROR(INDEX('Hoja de Trabajo para listado'!$AB$155:$BA$1048576,MATCH($A238,'Hoja de Trabajo para listado'!$AB$155:$AB$1048576,0),MATCH((CUADRO!L$4&amp;$E238),'Hoja de Trabajo para listado'!$AB$151:$BA$151,0)),0)+IFERROR(INDEX('Hoja de Trabajo para listado'!$BC$155:$CB$1048576,MATCH($A238,'Hoja de Trabajo para listado'!$BC$155:$BC$1048576,0),MATCH((CUADRO!L$4&amp;$E238),'Hoja de Trabajo para listado'!$BC$151:$CB$151,0)),0)+IFERROR(INDEX('Hoja de Trabajo para listado'!$DE$153:$DG$274,MATCH($A238,'Hoja de Trabajo para listado'!$DE$153:$DE$1048576,0),MATCH((CUADRO!L$4&amp;$E238),'Hoja de Trabajo para listado'!$DE$151:$DG$151,0)),0)+IFERROR(INDEX('Hoja de Trabajo para listado'!$CD$155:$DC$1048576,MATCH($A238,'Hoja de Trabajo para listado'!$CD$155:$CD$1048576,0),MATCH((CUADRO!L$4&amp;$E238),'Hoja de Trabajo para listado'!$CD$151:$DC$151,0)),0)</f>
        <v>0</v>
      </c>
      <c r="M238" s="243">
        <f ca="1">+IFERROR(INDEX('Hoja de Trabajo para listado'!$A$155:$Z$1048576,MATCH($A238,'Hoja de Trabajo para listado'!$A$155:$A$1048576,0),MATCH((CUADRO!M$4&amp;$E238),'Hoja de Trabajo para listado'!$A$151:$Z$151,0)),0)+IFERROR(INDEX('Hoja de Trabajo para listado'!$AB$155:$BA$1048576,MATCH($A238,'Hoja de Trabajo para listado'!$AB$155:$AB$1048576,0),MATCH((CUADRO!M$4&amp;$E238),'Hoja de Trabajo para listado'!$AB$151:$BA$151,0)),0)+IFERROR(INDEX('Hoja de Trabajo para listado'!$BC$155:$CB$1048576,MATCH($A238,'Hoja de Trabajo para listado'!$BC$155:$BC$1048576,0),MATCH((CUADRO!M$4&amp;$E238),'Hoja de Trabajo para listado'!$BC$151:$CB$151,0)),0)+IFERROR(INDEX('Hoja de Trabajo para listado'!$DE$153:$DG$274,MATCH($A238,'Hoja de Trabajo para listado'!$DE$153:$DE$1048576,0),MATCH((CUADRO!M$4&amp;$E238),'Hoja de Trabajo para listado'!$DE$151:$DG$151,0)),0)+IFERROR(INDEX('Hoja de Trabajo para listado'!$CD$155:$DC$1048576,MATCH($A238,'Hoja de Trabajo para listado'!$CD$155:$CD$1048576,0),MATCH((CUADRO!M$4&amp;$E238),'Hoja de Trabajo para listado'!$CD$151:$DC$151,0)),0)</f>
        <v>0</v>
      </c>
      <c r="N238" s="243">
        <f ca="1">+IFERROR(INDEX('Hoja de Trabajo para listado'!$A$155:$Z$1048576,MATCH($A238,'Hoja de Trabajo para listado'!$A$155:$A$1048576,0),MATCH((CUADRO!N$4&amp;$E238),'Hoja de Trabajo para listado'!$A$151:$Z$151,0)),0)+IFERROR(INDEX('Hoja de Trabajo para listado'!$AB$155:$BA$1048576,MATCH($A238,'Hoja de Trabajo para listado'!$AB$155:$AB$1048576,0),MATCH((CUADRO!N$4&amp;$E238),'Hoja de Trabajo para listado'!$AB$151:$BA$151,0)),0)+IFERROR(INDEX('Hoja de Trabajo para listado'!$BC$155:$CB$1048576,MATCH($A238,'Hoja de Trabajo para listado'!$BC$155:$BC$1048576,0),MATCH((CUADRO!N$4&amp;$E238),'Hoja de Trabajo para listado'!$BC$151:$CB$151,0)),0)+IFERROR(INDEX('Hoja de Trabajo para listado'!$DE$153:$DG$274,MATCH($A238,'Hoja de Trabajo para listado'!$DE$153:$DE$1048576,0),MATCH((CUADRO!N$4&amp;$E238),'Hoja de Trabajo para listado'!$DE$151:$DG$151,0)),0)+IFERROR(INDEX('Hoja de Trabajo para listado'!$CD$155:$DC$1048576,MATCH($A238,'Hoja de Trabajo para listado'!$CD$155:$CD$1048576,0),MATCH((CUADRO!N$4&amp;$E238),'Hoja de Trabajo para listado'!$CD$151:$DC$151,0)),0)</f>
        <v>0</v>
      </c>
      <c r="O238" s="243">
        <f ca="1">+IFERROR(INDEX('Hoja de Trabajo para listado'!$A$155:$Z$1048576,MATCH($A238,'Hoja de Trabajo para listado'!$A$155:$A$1048576,0),MATCH((CUADRO!O$4&amp;$E238),'Hoja de Trabajo para listado'!$A$151:$Z$151,0)),0)+IFERROR(INDEX('Hoja de Trabajo para listado'!$AB$155:$BA$1048576,MATCH($A238,'Hoja de Trabajo para listado'!$AB$155:$AB$1048576,0),MATCH((CUADRO!O$4&amp;$E238),'Hoja de Trabajo para listado'!$AB$151:$BA$151,0)),0)+IFERROR(INDEX('Hoja de Trabajo para listado'!$BC$155:$CB$1048576,MATCH($A238,'Hoja de Trabajo para listado'!$BC$155:$BC$1048576,0),MATCH((CUADRO!O$4&amp;$E238),'Hoja de Trabajo para listado'!$BC$151:$CB$151,0)),0)+IFERROR(INDEX('Hoja de Trabajo para listado'!$DE$153:$DG$274,MATCH($A238,'Hoja de Trabajo para listado'!$DE$153:$DE$1048576,0),MATCH((CUADRO!O$4&amp;$E238),'Hoja de Trabajo para listado'!$DE$151:$DG$151,0)),0)+IFERROR(INDEX('Hoja de Trabajo para listado'!$CD$155:$DC$1048576,MATCH($A238,'Hoja de Trabajo para listado'!$CD$155:$CD$1048576,0),MATCH((CUADRO!O$4&amp;$E238),'Hoja de Trabajo para listado'!$CD$151:$DC$151,0)),0)</f>
        <v>0</v>
      </c>
      <c r="P238" s="243">
        <f ca="1">+IFERROR(INDEX('Hoja de Trabajo para listado'!$A$155:$Z$1048576,MATCH($A238,'Hoja de Trabajo para listado'!$A$155:$A$1048576,0),MATCH((CUADRO!P$4&amp;$E238),'Hoja de Trabajo para listado'!$A$151:$Z$151,0)),0)+IFERROR(INDEX('Hoja de Trabajo para listado'!$AB$155:$BA$1048576,MATCH($A238,'Hoja de Trabajo para listado'!$AB$155:$AB$1048576,0),MATCH((CUADRO!P$4&amp;$E238),'Hoja de Trabajo para listado'!$AB$151:$BA$151,0)),0)+IFERROR(INDEX('Hoja de Trabajo para listado'!$BC$155:$CB$1048576,MATCH($A238,'Hoja de Trabajo para listado'!$BC$155:$BC$1048576,0),MATCH((CUADRO!P$4&amp;$E238),'Hoja de Trabajo para listado'!$BC$151:$CB$151,0)),0)+IFERROR(INDEX('Hoja de Trabajo para listado'!$DE$153:$DG$274,MATCH($A238,'Hoja de Trabajo para listado'!$DE$153:$DE$1048576,0),MATCH((CUADRO!P$4&amp;$E238),'Hoja de Trabajo para listado'!$DE$151:$DG$151,0)),0)+IFERROR(INDEX('Hoja de Trabajo para listado'!$CD$155:$DC$1048576,MATCH($A238,'Hoja de Trabajo para listado'!$CD$155:$CD$1048576,0),MATCH((CUADRO!P$4&amp;$E238),'Hoja de Trabajo para listado'!$CD$151:$DC$151,0)),0)</f>
        <v>0</v>
      </c>
      <c r="Q238" s="243">
        <f ca="1">+IFERROR(INDEX('Hoja de Trabajo para listado'!$A$155:$Z$1048576,MATCH($A238,'Hoja de Trabajo para listado'!$A$155:$A$1048576,0),MATCH((CUADRO!Q$4&amp;$E238),'Hoja de Trabajo para listado'!$A$151:$Z$151,0)),0)+IFERROR(INDEX('Hoja de Trabajo para listado'!$AB$155:$BA$1048576,MATCH($A238,'Hoja de Trabajo para listado'!$AB$155:$AB$1048576,0),MATCH((CUADRO!Q$4&amp;$E238),'Hoja de Trabajo para listado'!$AB$151:$BA$151,0)),0)+IFERROR(INDEX('Hoja de Trabajo para listado'!$BC$155:$CB$1048576,MATCH($A238,'Hoja de Trabajo para listado'!$BC$155:$BC$1048576,0),MATCH((CUADRO!Q$4&amp;$E238),'Hoja de Trabajo para listado'!$BC$151:$CB$151,0)),0)+IFERROR(INDEX('Hoja de Trabajo para listado'!$DE$153:$DG$274,MATCH($A238,'Hoja de Trabajo para listado'!$DE$153:$DE$1048576,0),MATCH((CUADRO!Q$4&amp;$E238),'Hoja de Trabajo para listado'!$DE$151:$DG$151,0)),0)+IFERROR(INDEX('Hoja de Trabajo para listado'!$CD$155:$DC$1048576,MATCH($A238,'Hoja de Trabajo para listado'!$CD$155:$CD$1048576,0),MATCH((CUADRO!Q$4&amp;$E238),'Hoja de Trabajo para listado'!$CD$151:$DC$151,0)),0)</f>
        <v>0</v>
      </c>
      <c r="R238" s="243">
        <f t="shared" ca="1" si="9"/>
        <v>0</v>
      </c>
      <c r="S238" s="243">
        <f ca="1">+R237+R238</f>
        <v>0</v>
      </c>
      <c r="T238" s="243">
        <f ca="1">+S238</f>
        <v>0</v>
      </c>
      <c r="U238" s="242">
        <f t="shared" si="10"/>
        <v>2</v>
      </c>
      <c r="V238" s="327" t="str">
        <f>+VLOOKUP(A238,bd_lista!$A$3:$E$592,5,FALSE)</f>
        <v>Instituciones Descentralizadas</v>
      </c>
      <c r="W238" s="398"/>
      <c r="X238" s="240">
        <v>78</v>
      </c>
      <c r="Y238" s="240" t="str">
        <f>+VLOOKUP(X238,bd_lista!$A$3:$C$592,3,FALSE)</f>
        <v>Ministerio de Hidrocarburos y Energías</v>
      </c>
      <c r="Z238" s="288"/>
      <c r="AA238" s="289"/>
    </row>
    <row r="239" spans="1:27" customFormat="1" ht="15" hidden="1" customHeight="1">
      <c r="A239" s="249">
        <v>315</v>
      </c>
      <c r="B239" s="393">
        <f>+A239</f>
        <v>315</v>
      </c>
      <c r="C239" s="245" t="str">
        <f>+VLOOKUP(A239,bd_lista!$A$3:$C$592,3,FALSE)</f>
        <v>Autoridad de Fiscalización de Empresas</v>
      </c>
      <c r="D239" s="395" t="str">
        <f>+C239</f>
        <v>Autoridad de Fiscalización de Empresas</v>
      </c>
      <c r="E239" s="245" t="s">
        <v>1303</v>
      </c>
      <c r="F239" s="241">
        <f ca="1">+IFERROR(INDEX('Hoja de Trabajo para listado'!$A$155:$Z$1048576,MATCH($A239,'Hoja de Trabajo para listado'!$A$155:$A$1048576,0),MATCH((CUADRO!F$4&amp;$E239),'Hoja de Trabajo para listado'!$A$151:$Z$151,0)),0)+IFERROR(INDEX('Hoja de Trabajo para listado'!$AB$155:$BA$1048576,MATCH($A239,'Hoja de Trabajo para listado'!$AB$155:$AB$1048576,0),MATCH((CUADRO!F$4&amp;$E239),'Hoja de Trabajo para listado'!$AB$151:$BA$151,0)),0)+IFERROR(INDEX('Hoja de Trabajo para listado'!$BC$155:$CB$1048576,MATCH($A239,'Hoja de Trabajo para listado'!$BC$155:$BC$1048576,0),MATCH((CUADRO!F$4&amp;$E239),'Hoja de Trabajo para listado'!$BC$151:$CB$151,0)),0)+IFERROR(INDEX('Hoja de Trabajo para listado'!$DE$153:$DG$274,MATCH($A239,'Hoja de Trabajo para listado'!$DE$153:$DE$1048576,0),MATCH((CUADRO!F$4&amp;$E239),'Hoja de Trabajo para listado'!$DE$151:$DG$151,0)),0)+IFERROR(INDEX('Hoja de Trabajo para listado'!$CD$155:$DC$1048576,MATCH($A239,'Hoja de Trabajo para listado'!$CD$155:$CD$1048576,0),MATCH((CUADRO!F$4&amp;$E239),'Hoja de Trabajo para listado'!$CD$151:$DC$151,0)),0)</f>
        <v>0</v>
      </c>
      <c r="G239" s="241">
        <f ca="1">+IFERROR(INDEX('Hoja de Trabajo para listado'!$A$155:$Z$1048576,MATCH($A239,'Hoja de Trabajo para listado'!$A$155:$A$1048576,0),MATCH((CUADRO!G$4&amp;$E239),'Hoja de Trabajo para listado'!$A$151:$Z$151,0)),0)+IFERROR(INDEX('Hoja de Trabajo para listado'!$AB$155:$BA$1048576,MATCH($A239,'Hoja de Trabajo para listado'!$AB$155:$AB$1048576,0),MATCH((CUADRO!G$4&amp;$E239),'Hoja de Trabajo para listado'!$AB$151:$BA$151,0)),0)+IFERROR(INDEX('Hoja de Trabajo para listado'!$BC$155:$CB$1048576,MATCH($A239,'Hoja de Trabajo para listado'!$BC$155:$BC$1048576,0),MATCH((CUADRO!G$4&amp;$E239),'Hoja de Trabajo para listado'!$BC$151:$CB$151,0)),0)+IFERROR(INDEX('Hoja de Trabajo para listado'!$DE$153:$DG$274,MATCH($A239,'Hoja de Trabajo para listado'!$DE$153:$DE$1048576,0),MATCH((CUADRO!G$4&amp;$E239),'Hoja de Trabajo para listado'!$DE$151:$DG$151,0)),0)+IFERROR(INDEX('Hoja de Trabajo para listado'!$CD$155:$DC$1048576,MATCH($A239,'Hoja de Trabajo para listado'!$CD$155:$CD$1048576,0),MATCH((CUADRO!G$4&amp;$E239),'Hoja de Trabajo para listado'!$CD$151:$DC$151,0)),0)</f>
        <v>0</v>
      </c>
      <c r="H239" s="241">
        <f ca="1">+IFERROR(INDEX('Hoja de Trabajo para listado'!$A$155:$Z$1048576,MATCH($A239,'Hoja de Trabajo para listado'!$A$155:$A$1048576,0),MATCH((CUADRO!H$4&amp;$E239),'Hoja de Trabajo para listado'!$A$151:$Z$151,0)),0)+IFERROR(INDEX('Hoja de Trabajo para listado'!$AB$155:$BA$1048576,MATCH($A239,'Hoja de Trabajo para listado'!$AB$155:$AB$1048576,0),MATCH((CUADRO!H$4&amp;$E239),'Hoja de Trabajo para listado'!$AB$151:$BA$151,0)),0)+IFERROR(INDEX('Hoja de Trabajo para listado'!$BC$155:$CB$1048576,MATCH($A239,'Hoja de Trabajo para listado'!$BC$155:$BC$1048576,0),MATCH((CUADRO!H$4&amp;$E239),'Hoja de Trabajo para listado'!$BC$151:$CB$151,0)),0)+IFERROR(INDEX('Hoja de Trabajo para listado'!$DE$153:$DG$274,MATCH($A239,'Hoja de Trabajo para listado'!$DE$153:$DE$1048576,0),MATCH((CUADRO!H$4&amp;$E239),'Hoja de Trabajo para listado'!$DE$151:$DG$151,0)),0)+IFERROR(INDEX('Hoja de Trabajo para listado'!$CD$155:$DC$1048576,MATCH($A239,'Hoja de Trabajo para listado'!$CD$155:$CD$1048576,0),MATCH((CUADRO!H$4&amp;$E239),'Hoja de Trabajo para listado'!$CD$151:$DC$151,0)),0)</f>
        <v>0</v>
      </c>
      <c r="I239" s="241">
        <f ca="1">+IFERROR(INDEX('Hoja de Trabajo para listado'!$A$155:$Z$1048576,MATCH($A239,'Hoja de Trabajo para listado'!$A$155:$A$1048576,0),MATCH((CUADRO!I$4&amp;$E239),'Hoja de Trabajo para listado'!$A$151:$Z$151,0)),0)+IFERROR(INDEX('Hoja de Trabajo para listado'!$AB$155:$BA$1048576,MATCH($A239,'Hoja de Trabajo para listado'!$AB$155:$AB$1048576,0),MATCH((CUADRO!I$4&amp;$E239),'Hoja de Trabajo para listado'!$AB$151:$BA$151,0)),0)+IFERROR(INDEX('Hoja de Trabajo para listado'!$BC$155:$CB$1048576,MATCH($A239,'Hoja de Trabajo para listado'!$BC$155:$BC$1048576,0),MATCH((CUADRO!I$4&amp;$E239),'Hoja de Trabajo para listado'!$BC$151:$CB$151,0)),0)+IFERROR(INDEX('Hoja de Trabajo para listado'!$DE$153:$DG$274,MATCH($A239,'Hoja de Trabajo para listado'!$DE$153:$DE$1048576,0),MATCH((CUADRO!I$4&amp;$E239),'Hoja de Trabajo para listado'!$DE$151:$DG$151,0)),0)+IFERROR(INDEX('Hoja de Trabajo para listado'!$CD$155:$DC$1048576,MATCH($A239,'Hoja de Trabajo para listado'!$CD$155:$CD$1048576,0),MATCH((CUADRO!I$4&amp;$E239),'Hoja de Trabajo para listado'!$CD$151:$DC$151,0)),0)</f>
        <v>0</v>
      </c>
      <c r="J239" s="241">
        <f ca="1">+IFERROR(INDEX('Hoja de Trabajo para listado'!$A$155:$Z$1048576,MATCH($A239,'Hoja de Trabajo para listado'!$A$155:$A$1048576,0),MATCH((CUADRO!J$4&amp;$E239),'Hoja de Trabajo para listado'!$A$151:$Z$151,0)),0)+IFERROR(INDEX('Hoja de Trabajo para listado'!$AB$155:$BA$1048576,MATCH($A239,'Hoja de Trabajo para listado'!$AB$155:$AB$1048576,0),MATCH((CUADRO!J$4&amp;$E239),'Hoja de Trabajo para listado'!$AB$151:$BA$151,0)),0)+IFERROR(INDEX('Hoja de Trabajo para listado'!$BC$155:$CB$1048576,MATCH($A239,'Hoja de Trabajo para listado'!$BC$155:$BC$1048576,0),MATCH((CUADRO!J$4&amp;$E239),'Hoja de Trabajo para listado'!$BC$151:$CB$151,0)),0)+IFERROR(INDEX('Hoja de Trabajo para listado'!$DE$153:$DG$274,MATCH($A239,'Hoja de Trabajo para listado'!$DE$153:$DE$1048576,0),MATCH((CUADRO!J$4&amp;$E239),'Hoja de Trabajo para listado'!$DE$151:$DG$151,0)),0)+IFERROR(INDEX('Hoja de Trabajo para listado'!$CD$155:$DC$1048576,MATCH($A239,'Hoja de Trabajo para listado'!$CD$155:$CD$1048576,0),MATCH((CUADRO!J$4&amp;$E239),'Hoja de Trabajo para listado'!$CD$151:$DC$151,0)),0)</f>
        <v>0</v>
      </c>
      <c r="K239" s="241">
        <f ca="1">+IFERROR(INDEX('Hoja de Trabajo para listado'!$A$155:$Z$1048576,MATCH($A239,'Hoja de Trabajo para listado'!$A$155:$A$1048576,0),MATCH((CUADRO!K$4&amp;$E239),'Hoja de Trabajo para listado'!$A$151:$Z$151,0)),0)+IFERROR(INDEX('Hoja de Trabajo para listado'!$AB$155:$BA$1048576,MATCH($A239,'Hoja de Trabajo para listado'!$AB$155:$AB$1048576,0),MATCH((CUADRO!K$4&amp;$E239),'Hoja de Trabajo para listado'!$AB$151:$BA$151,0)),0)+IFERROR(INDEX('Hoja de Trabajo para listado'!$BC$155:$CB$1048576,MATCH($A239,'Hoja de Trabajo para listado'!$BC$155:$BC$1048576,0),MATCH((CUADRO!K$4&amp;$E239),'Hoja de Trabajo para listado'!$BC$151:$CB$151,0)),0)+IFERROR(INDEX('Hoja de Trabajo para listado'!$DE$153:$DG$274,MATCH($A239,'Hoja de Trabajo para listado'!$DE$153:$DE$1048576,0),MATCH((CUADRO!K$4&amp;$E239),'Hoja de Trabajo para listado'!$DE$151:$DG$151,0)),0)+IFERROR(INDEX('Hoja de Trabajo para listado'!$CD$155:$DC$1048576,MATCH($A239,'Hoja de Trabajo para listado'!$CD$155:$CD$1048576,0),MATCH((CUADRO!K$4&amp;$E239),'Hoja de Trabajo para listado'!$CD$151:$DC$151,0)),0)</f>
        <v>0</v>
      </c>
      <c r="L239" s="241">
        <f ca="1">+IFERROR(INDEX('Hoja de Trabajo para listado'!$A$155:$Z$1048576,MATCH($A239,'Hoja de Trabajo para listado'!$A$155:$A$1048576,0),MATCH((CUADRO!L$4&amp;$E239),'Hoja de Trabajo para listado'!$A$151:$Z$151,0)),0)+IFERROR(INDEX('Hoja de Trabajo para listado'!$AB$155:$BA$1048576,MATCH($A239,'Hoja de Trabajo para listado'!$AB$155:$AB$1048576,0),MATCH((CUADRO!L$4&amp;$E239),'Hoja de Trabajo para listado'!$AB$151:$BA$151,0)),0)+IFERROR(INDEX('Hoja de Trabajo para listado'!$BC$155:$CB$1048576,MATCH($A239,'Hoja de Trabajo para listado'!$BC$155:$BC$1048576,0),MATCH((CUADRO!L$4&amp;$E239),'Hoja de Trabajo para listado'!$BC$151:$CB$151,0)),0)+IFERROR(INDEX('Hoja de Trabajo para listado'!$DE$153:$DG$274,MATCH($A239,'Hoja de Trabajo para listado'!$DE$153:$DE$1048576,0),MATCH((CUADRO!L$4&amp;$E239),'Hoja de Trabajo para listado'!$DE$151:$DG$151,0)),0)+IFERROR(INDEX('Hoja de Trabajo para listado'!$CD$155:$DC$1048576,MATCH($A239,'Hoja de Trabajo para listado'!$CD$155:$CD$1048576,0),MATCH((CUADRO!L$4&amp;$E239),'Hoja de Trabajo para listado'!$CD$151:$DC$151,0)),0)</f>
        <v>0</v>
      </c>
      <c r="M239" s="241">
        <f ca="1">+IFERROR(INDEX('Hoja de Trabajo para listado'!$A$155:$Z$1048576,MATCH($A239,'Hoja de Trabajo para listado'!$A$155:$A$1048576,0),MATCH((CUADRO!M$4&amp;$E239),'Hoja de Trabajo para listado'!$A$151:$Z$151,0)),0)+IFERROR(INDEX('Hoja de Trabajo para listado'!$AB$155:$BA$1048576,MATCH($A239,'Hoja de Trabajo para listado'!$AB$155:$AB$1048576,0),MATCH((CUADRO!M$4&amp;$E239),'Hoja de Trabajo para listado'!$AB$151:$BA$151,0)),0)+IFERROR(INDEX('Hoja de Trabajo para listado'!$BC$155:$CB$1048576,MATCH($A239,'Hoja de Trabajo para listado'!$BC$155:$BC$1048576,0),MATCH((CUADRO!M$4&amp;$E239),'Hoja de Trabajo para listado'!$BC$151:$CB$151,0)),0)+IFERROR(INDEX('Hoja de Trabajo para listado'!$DE$153:$DG$274,MATCH($A239,'Hoja de Trabajo para listado'!$DE$153:$DE$1048576,0),MATCH((CUADRO!M$4&amp;$E239),'Hoja de Trabajo para listado'!$DE$151:$DG$151,0)),0)+IFERROR(INDEX('Hoja de Trabajo para listado'!$CD$155:$DC$1048576,MATCH($A239,'Hoja de Trabajo para listado'!$CD$155:$CD$1048576,0),MATCH((CUADRO!M$4&amp;$E239),'Hoja de Trabajo para listado'!$CD$151:$DC$151,0)),0)</f>
        <v>0</v>
      </c>
      <c r="N239" s="241">
        <f ca="1">+IFERROR(INDEX('Hoja de Trabajo para listado'!$A$155:$Z$1048576,MATCH($A239,'Hoja de Trabajo para listado'!$A$155:$A$1048576,0),MATCH((CUADRO!N$4&amp;$E239),'Hoja de Trabajo para listado'!$A$151:$Z$151,0)),0)+IFERROR(INDEX('Hoja de Trabajo para listado'!$AB$155:$BA$1048576,MATCH($A239,'Hoja de Trabajo para listado'!$AB$155:$AB$1048576,0),MATCH((CUADRO!N$4&amp;$E239),'Hoja de Trabajo para listado'!$AB$151:$BA$151,0)),0)+IFERROR(INDEX('Hoja de Trabajo para listado'!$BC$155:$CB$1048576,MATCH($A239,'Hoja de Trabajo para listado'!$BC$155:$BC$1048576,0),MATCH((CUADRO!N$4&amp;$E239),'Hoja de Trabajo para listado'!$BC$151:$CB$151,0)),0)+IFERROR(INDEX('Hoja de Trabajo para listado'!$DE$153:$DG$274,MATCH($A239,'Hoja de Trabajo para listado'!$DE$153:$DE$1048576,0),MATCH((CUADRO!N$4&amp;$E239),'Hoja de Trabajo para listado'!$DE$151:$DG$151,0)),0)+IFERROR(INDEX('Hoja de Trabajo para listado'!$CD$155:$DC$1048576,MATCH($A239,'Hoja de Trabajo para listado'!$CD$155:$CD$1048576,0),MATCH((CUADRO!N$4&amp;$E239),'Hoja de Trabajo para listado'!$CD$151:$DC$151,0)),0)</f>
        <v>0</v>
      </c>
      <c r="O239" s="241">
        <f ca="1">+IFERROR(INDEX('Hoja de Trabajo para listado'!$A$155:$Z$1048576,MATCH($A239,'Hoja de Trabajo para listado'!$A$155:$A$1048576,0),MATCH((CUADRO!O$4&amp;$E239),'Hoja de Trabajo para listado'!$A$151:$Z$151,0)),0)+IFERROR(INDEX('Hoja de Trabajo para listado'!$AB$155:$BA$1048576,MATCH($A239,'Hoja de Trabajo para listado'!$AB$155:$AB$1048576,0),MATCH((CUADRO!O$4&amp;$E239),'Hoja de Trabajo para listado'!$AB$151:$BA$151,0)),0)+IFERROR(INDEX('Hoja de Trabajo para listado'!$BC$155:$CB$1048576,MATCH($A239,'Hoja de Trabajo para listado'!$BC$155:$BC$1048576,0),MATCH((CUADRO!O$4&amp;$E239),'Hoja de Trabajo para listado'!$BC$151:$CB$151,0)),0)+IFERROR(INDEX('Hoja de Trabajo para listado'!$DE$153:$DG$274,MATCH($A239,'Hoja de Trabajo para listado'!$DE$153:$DE$1048576,0),MATCH((CUADRO!O$4&amp;$E239),'Hoja de Trabajo para listado'!$DE$151:$DG$151,0)),0)+IFERROR(INDEX('Hoja de Trabajo para listado'!$CD$155:$DC$1048576,MATCH($A239,'Hoja de Trabajo para listado'!$CD$155:$CD$1048576,0),MATCH((CUADRO!O$4&amp;$E239),'Hoja de Trabajo para listado'!$CD$151:$DC$151,0)),0)</f>
        <v>0</v>
      </c>
      <c r="P239" s="241">
        <f ca="1">+IFERROR(INDEX('Hoja de Trabajo para listado'!$A$155:$Z$1048576,MATCH($A239,'Hoja de Trabajo para listado'!$A$155:$A$1048576,0),MATCH((CUADRO!P$4&amp;$E239),'Hoja de Trabajo para listado'!$A$151:$Z$151,0)),0)+IFERROR(INDEX('Hoja de Trabajo para listado'!$AB$155:$BA$1048576,MATCH($A239,'Hoja de Trabajo para listado'!$AB$155:$AB$1048576,0),MATCH((CUADRO!P$4&amp;$E239),'Hoja de Trabajo para listado'!$AB$151:$BA$151,0)),0)+IFERROR(INDEX('Hoja de Trabajo para listado'!$BC$155:$CB$1048576,MATCH($A239,'Hoja de Trabajo para listado'!$BC$155:$BC$1048576,0),MATCH((CUADRO!P$4&amp;$E239),'Hoja de Trabajo para listado'!$BC$151:$CB$151,0)),0)+IFERROR(INDEX('Hoja de Trabajo para listado'!$DE$153:$DG$274,MATCH($A239,'Hoja de Trabajo para listado'!$DE$153:$DE$1048576,0),MATCH((CUADRO!P$4&amp;$E239),'Hoja de Trabajo para listado'!$DE$151:$DG$151,0)),0)+IFERROR(INDEX('Hoja de Trabajo para listado'!$CD$155:$DC$1048576,MATCH($A239,'Hoja de Trabajo para listado'!$CD$155:$CD$1048576,0),MATCH((CUADRO!P$4&amp;$E239),'Hoja de Trabajo para listado'!$CD$151:$DC$151,0)),0)</f>
        <v>0</v>
      </c>
      <c r="Q239" s="241">
        <f ca="1">+IFERROR(INDEX('Hoja de Trabajo para listado'!$A$155:$Z$1048576,MATCH($A239,'Hoja de Trabajo para listado'!$A$155:$A$1048576,0),MATCH((CUADRO!Q$4&amp;$E239),'Hoja de Trabajo para listado'!$A$151:$Z$151,0)),0)+IFERROR(INDEX('Hoja de Trabajo para listado'!$AB$155:$BA$1048576,MATCH($A239,'Hoja de Trabajo para listado'!$AB$155:$AB$1048576,0),MATCH((CUADRO!Q$4&amp;$E239),'Hoja de Trabajo para listado'!$AB$151:$BA$151,0)),0)+IFERROR(INDEX('Hoja de Trabajo para listado'!$BC$155:$CB$1048576,MATCH($A239,'Hoja de Trabajo para listado'!$BC$155:$BC$1048576,0),MATCH((CUADRO!Q$4&amp;$E239),'Hoja de Trabajo para listado'!$BC$151:$CB$151,0)),0)+IFERROR(INDEX('Hoja de Trabajo para listado'!$DE$153:$DG$274,MATCH($A239,'Hoja de Trabajo para listado'!$DE$153:$DE$1048576,0),MATCH((CUADRO!Q$4&amp;$E239),'Hoja de Trabajo para listado'!$DE$151:$DG$151,0)),0)+IFERROR(INDEX('Hoja de Trabajo para listado'!$CD$155:$DC$1048576,MATCH($A239,'Hoja de Trabajo para listado'!$CD$155:$CD$1048576,0),MATCH((CUADRO!Q$4&amp;$E239),'Hoja de Trabajo para listado'!$CD$151:$DC$151,0)),0)</f>
        <v>0</v>
      </c>
      <c r="R239" s="241">
        <f t="shared" ca="1" si="9"/>
        <v>0</v>
      </c>
      <c r="S239" s="241"/>
      <c r="T239" s="241">
        <f ca="1">+T240</f>
        <v>0</v>
      </c>
      <c r="U239" s="240">
        <f t="shared" si="10"/>
        <v>1</v>
      </c>
      <c r="V239" s="327" t="str">
        <f>+VLOOKUP(A239,bd_lista!$A$3:$E$592,5,FALSE)</f>
        <v>Instituciones Descentralizadas</v>
      </c>
      <c r="W239" s="397" t="str">
        <f>+V239</f>
        <v>Instituciones Descentralizadas</v>
      </c>
      <c r="X239" s="240">
        <f>+VLOOKUP(A239,[4]Sheet1!$A$13:$D$744,4,FALSE)</f>
        <v>41</v>
      </c>
      <c r="Y239" s="240" t="str">
        <f>+VLOOKUP(X239,bd_lista!$A$3:$C$592,3,FALSE)</f>
        <v>Ministerio de Desarrollo Productivo y Economía Plural</v>
      </c>
      <c r="Z239" s="290">
        <f>+X239</f>
        <v>41</v>
      </c>
      <c r="AA239" s="291" t="str">
        <f>+Y239</f>
        <v>Ministerio de Desarrollo Productivo y Economía Plural</v>
      </c>
    </row>
    <row r="240" spans="1:27" customFormat="1" ht="15" hidden="1" customHeight="1">
      <c r="A240" s="32">
        <v>315</v>
      </c>
      <c r="B240" s="394"/>
      <c r="C240" s="327" t="str">
        <f>+VLOOKUP(A240,bd_lista!$A$3:$C$592,3,FALSE)</f>
        <v>Autoridad de Fiscalización de Empresas</v>
      </c>
      <c r="D240" s="396"/>
      <c r="E240" s="327" t="s">
        <v>1304</v>
      </c>
      <c r="F240" s="243">
        <f ca="1">+IFERROR(INDEX('Hoja de Trabajo para listado'!$A$155:$Z$1048576,MATCH($A240,'Hoja de Trabajo para listado'!$A$155:$A$1048576,0),MATCH((CUADRO!F$4&amp;$E240),'Hoja de Trabajo para listado'!$A$151:$Z$151,0)),0)+IFERROR(INDEX('Hoja de Trabajo para listado'!$AB$155:$BA$1048576,MATCH($A240,'Hoja de Trabajo para listado'!$AB$155:$AB$1048576,0),MATCH((CUADRO!F$4&amp;$E240),'Hoja de Trabajo para listado'!$AB$151:$BA$151,0)),0)+IFERROR(INDEX('Hoja de Trabajo para listado'!$BC$155:$CB$1048576,MATCH($A240,'Hoja de Trabajo para listado'!$BC$155:$BC$1048576,0),MATCH((CUADRO!F$4&amp;$E240),'Hoja de Trabajo para listado'!$BC$151:$CB$151,0)),0)+IFERROR(INDEX('Hoja de Trabajo para listado'!$DE$153:$DG$274,MATCH($A240,'Hoja de Trabajo para listado'!$DE$153:$DE$1048576,0),MATCH((CUADRO!F$4&amp;$E240),'Hoja de Trabajo para listado'!$DE$151:$DG$151,0)),0)+IFERROR(INDEX('Hoja de Trabajo para listado'!$CD$155:$DC$1048576,MATCH($A240,'Hoja de Trabajo para listado'!$CD$155:$CD$1048576,0),MATCH((CUADRO!F$4&amp;$E240),'Hoja de Trabajo para listado'!$CD$151:$DC$151,0)),0)</f>
        <v>0</v>
      </c>
      <c r="G240" s="243">
        <f ca="1">+IFERROR(INDEX('Hoja de Trabajo para listado'!$A$155:$Z$1048576,MATCH($A240,'Hoja de Trabajo para listado'!$A$155:$A$1048576,0),MATCH((CUADRO!G$4&amp;$E240),'Hoja de Trabajo para listado'!$A$151:$Z$151,0)),0)+IFERROR(INDEX('Hoja de Trabajo para listado'!$AB$155:$BA$1048576,MATCH($A240,'Hoja de Trabajo para listado'!$AB$155:$AB$1048576,0),MATCH((CUADRO!G$4&amp;$E240),'Hoja de Trabajo para listado'!$AB$151:$BA$151,0)),0)+IFERROR(INDEX('Hoja de Trabajo para listado'!$BC$155:$CB$1048576,MATCH($A240,'Hoja de Trabajo para listado'!$BC$155:$BC$1048576,0),MATCH((CUADRO!G$4&amp;$E240),'Hoja de Trabajo para listado'!$BC$151:$CB$151,0)),0)+IFERROR(INDEX('Hoja de Trabajo para listado'!$DE$153:$DG$274,MATCH($A240,'Hoja de Trabajo para listado'!$DE$153:$DE$1048576,0),MATCH((CUADRO!G$4&amp;$E240),'Hoja de Trabajo para listado'!$DE$151:$DG$151,0)),0)+IFERROR(INDEX('Hoja de Trabajo para listado'!$CD$155:$DC$1048576,MATCH($A240,'Hoja de Trabajo para listado'!$CD$155:$CD$1048576,0),MATCH((CUADRO!G$4&amp;$E240),'Hoja de Trabajo para listado'!$CD$151:$DC$151,0)),0)</f>
        <v>0</v>
      </c>
      <c r="H240" s="243">
        <f ca="1">+IFERROR(INDEX('Hoja de Trabajo para listado'!$A$155:$Z$1048576,MATCH($A240,'Hoja de Trabajo para listado'!$A$155:$A$1048576,0),MATCH((CUADRO!H$4&amp;$E240),'Hoja de Trabajo para listado'!$A$151:$Z$151,0)),0)+IFERROR(INDEX('Hoja de Trabajo para listado'!$AB$155:$BA$1048576,MATCH($A240,'Hoja de Trabajo para listado'!$AB$155:$AB$1048576,0),MATCH((CUADRO!H$4&amp;$E240),'Hoja de Trabajo para listado'!$AB$151:$BA$151,0)),0)+IFERROR(INDEX('Hoja de Trabajo para listado'!$BC$155:$CB$1048576,MATCH($A240,'Hoja de Trabajo para listado'!$BC$155:$BC$1048576,0),MATCH((CUADRO!H$4&amp;$E240),'Hoja de Trabajo para listado'!$BC$151:$CB$151,0)),0)+IFERROR(INDEX('Hoja de Trabajo para listado'!$DE$153:$DG$274,MATCH($A240,'Hoja de Trabajo para listado'!$DE$153:$DE$1048576,0),MATCH((CUADRO!H$4&amp;$E240),'Hoja de Trabajo para listado'!$DE$151:$DG$151,0)),0)+IFERROR(INDEX('Hoja de Trabajo para listado'!$CD$155:$DC$1048576,MATCH($A240,'Hoja de Trabajo para listado'!$CD$155:$CD$1048576,0),MATCH((CUADRO!H$4&amp;$E240),'Hoja de Trabajo para listado'!$CD$151:$DC$151,0)),0)</f>
        <v>0</v>
      </c>
      <c r="I240" s="243">
        <f ca="1">+IFERROR(INDEX('Hoja de Trabajo para listado'!$A$155:$Z$1048576,MATCH($A240,'Hoja de Trabajo para listado'!$A$155:$A$1048576,0),MATCH((CUADRO!I$4&amp;$E240),'Hoja de Trabajo para listado'!$A$151:$Z$151,0)),0)+IFERROR(INDEX('Hoja de Trabajo para listado'!$AB$155:$BA$1048576,MATCH($A240,'Hoja de Trabajo para listado'!$AB$155:$AB$1048576,0),MATCH((CUADRO!I$4&amp;$E240),'Hoja de Trabajo para listado'!$AB$151:$BA$151,0)),0)+IFERROR(INDEX('Hoja de Trabajo para listado'!$BC$155:$CB$1048576,MATCH($A240,'Hoja de Trabajo para listado'!$BC$155:$BC$1048576,0),MATCH((CUADRO!I$4&amp;$E240),'Hoja de Trabajo para listado'!$BC$151:$CB$151,0)),0)+IFERROR(INDEX('Hoja de Trabajo para listado'!$DE$153:$DG$274,MATCH($A240,'Hoja de Trabajo para listado'!$DE$153:$DE$1048576,0),MATCH((CUADRO!I$4&amp;$E240),'Hoja de Trabajo para listado'!$DE$151:$DG$151,0)),0)+IFERROR(INDEX('Hoja de Trabajo para listado'!$CD$155:$DC$1048576,MATCH($A240,'Hoja de Trabajo para listado'!$CD$155:$CD$1048576,0),MATCH((CUADRO!I$4&amp;$E240),'Hoja de Trabajo para listado'!$CD$151:$DC$151,0)),0)</f>
        <v>0</v>
      </c>
      <c r="J240" s="243">
        <f ca="1">+IFERROR(INDEX('Hoja de Trabajo para listado'!$A$155:$Z$1048576,MATCH($A240,'Hoja de Trabajo para listado'!$A$155:$A$1048576,0),MATCH((CUADRO!J$4&amp;$E240),'Hoja de Trabajo para listado'!$A$151:$Z$151,0)),0)+IFERROR(INDEX('Hoja de Trabajo para listado'!$AB$155:$BA$1048576,MATCH($A240,'Hoja de Trabajo para listado'!$AB$155:$AB$1048576,0),MATCH((CUADRO!J$4&amp;$E240),'Hoja de Trabajo para listado'!$AB$151:$BA$151,0)),0)+IFERROR(INDEX('Hoja de Trabajo para listado'!$BC$155:$CB$1048576,MATCH($A240,'Hoja de Trabajo para listado'!$BC$155:$BC$1048576,0),MATCH((CUADRO!J$4&amp;$E240),'Hoja de Trabajo para listado'!$BC$151:$CB$151,0)),0)+IFERROR(INDEX('Hoja de Trabajo para listado'!$DE$153:$DG$274,MATCH($A240,'Hoja de Trabajo para listado'!$DE$153:$DE$1048576,0),MATCH((CUADRO!J$4&amp;$E240),'Hoja de Trabajo para listado'!$DE$151:$DG$151,0)),0)+IFERROR(INDEX('Hoja de Trabajo para listado'!$CD$155:$DC$1048576,MATCH($A240,'Hoja de Trabajo para listado'!$CD$155:$CD$1048576,0),MATCH((CUADRO!J$4&amp;$E240),'Hoja de Trabajo para listado'!$CD$151:$DC$151,0)),0)</f>
        <v>0</v>
      </c>
      <c r="K240" s="243">
        <f ca="1">+IFERROR(INDEX('Hoja de Trabajo para listado'!$A$155:$Z$1048576,MATCH($A240,'Hoja de Trabajo para listado'!$A$155:$A$1048576,0),MATCH((CUADRO!K$4&amp;$E240),'Hoja de Trabajo para listado'!$A$151:$Z$151,0)),0)+IFERROR(INDEX('Hoja de Trabajo para listado'!$AB$155:$BA$1048576,MATCH($A240,'Hoja de Trabajo para listado'!$AB$155:$AB$1048576,0),MATCH((CUADRO!K$4&amp;$E240),'Hoja de Trabajo para listado'!$AB$151:$BA$151,0)),0)+IFERROR(INDEX('Hoja de Trabajo para listado'!$BC$155:$CB$1048576,MATCH($A240,'Hoja de Trabajo para listado'!$BC$155:$BC$1048576,0),MATCH((CUADRO!K$4&amp;$E240),'Hoja de Trabajo para listado'!$BC$151:$CB$151,0)),0)+IFERROR(INDEX('Hoja de Trabajo para listado'!$DE$153:$DG$274,MATCH($A240,'Hoja de Trabajo para listado'!$DE$153:$DE$1048576,0),MATCH((CUADRO!K$4&amp;$E240),'Hoja de Trabajo para listado'!$DE$151:$DG$151,0)),0)+IFERROR(INDEX('Hoja de Trabajo para listado'!$CD$155:$DC$1048576,MATCH($A240,'Hoja de Trabajo para listado'!$CD$155:$CD$1048576,0),MATCH((CUADRO!K$4&amp;$E240),'Hoja de Trabajo para listado'!$CD$151:$DC$151,0)),0)</f>
        <v>0</v>
      </c>
      <c r="L240" s="243">
        <f ca="1">+IFERROR(INDEX('Hoja de Trabajo para listado'!$A$155:$Z$1048576,MATCH($A240,'Hoja de Trabajo para listado'!$A$155:$A$1048576,0),MATCH((CUADRO!L$4&amp;$E240),'Hoja de Trabajo para listado'!$A$151:$Z$151,0)),0)+IFERROR(INDEX('Hoja de Trabajo para listado'!$AB$155:$BA$1048576,MATCH($A240,'Hoja de Trabajo para listado'!$AB$155:$AB$1048576,0),MATCH((CUADRO!L$4&amp;$E240),'Hoja de Trabajo para listado'!$AB$151:$BA$151,0)),0)+IFERROR(INDEX('Hoja de Trabajo para listado'!$BC$155:$CB$1048576,MATCH($A240,'Hoja de Trabajo para listado'!$BC$155:$BC$1048576,0),MATCH((CUADRO!L$4&amp;$E240),'Hoja de Trabajo para listado'!$BC$151:$CB$151,0)),0)+IFERROR(INDEX('Hoja de Trabajo para listado'!$DE$153:$DG$274,MATCH($A240,'Hoja de Trabajo para listado'!$DE$153:$DE$1048576,0),MATCH((CUADRO!L$4&amp;$E240),'Hoja de Trabajo para listado'!$DE$151:$DG$151,0)),0)+IFERROR(INDEX('Hoja de Trabajo para listado'!$CD$155:$DC$1048576,MATCH($A240,'Hoja de Trabajo para listado'!$CD$155:$CD$1048576,0),MATCH((CUADRO!L$4&amp;$E240),'Hoja de Trabajo para listado'!$CD$151:$DC$151,0)),0)</f>
        <v>0</v>
      </c>
      <c r="M240" s="243">
        <f ca="1">+IFERROR(INDEX('Hoja de Trabajo para listado'!$A$155:$Z$1048576,MATCH($A240,'Hoja de Trabajo para listado'!$A$155:$A$1048576,0),MATCH((CUADRO!M$4&amp;$E240),'Hoja de Trabajo para listado'!$A$151:$Z$151,0)),0)+IFERROR(INDEX('Hoja de Trabajo para listado'!$AB$155:$BA$1048576,MATCH($A240,'Hoja de Trabajo para listado'!$AB$155:$AB$1048576,0),MATCH((CUADRO!M$4&amp;$E240),'Hoja de Trabajo para listado'!$AB$151:$BA$151,0)),0)+IFERROR(INDEX('Hoja de Trabajo para listado'!$BC$155:$CB$1048576,MATCH($A240,'Hoja de Trabajo para listado'!$BC$155:$BC$1048576,0),MATCH((CUADRO!M$4&amp;$E240),'Hoja de Trabajo para listado'!$BC$151:$CB$151,0)),0)+IFERROR(INDEX('Hoja de Trabajo para listado'!$DE$153:$DG$274,MATCH($A240,'Hoja de Trabajo para listado'!$DE$153:$DE$1048576,0),MATCH((CUADRO!M$4&amp;$E240),'Hoja de Trabajo para listado'!$DE$151:$DG$151,0)),0)+IFERROR(INDEX('Hoja de Trabajo para listado'!$CD$155:$DC$1048576,MATCH($A240,'Hoja de Trabajo para listado'!$CD$155:$CD$1048576,0),MATCH((CUADRO!M$4&amp;$E240),'Hoja de Trabajo para listado'!$CD$151:$DC$151,0)),0)</f>
        <v>0</v>
      </c>
      <c r="N240" s="243">
        <f ca="1">+IFERROR(INDEX('Hoja de Trabajo para listado'!$A$155:$Z$1048576,MATCH($A240,'Hoja de Trabajo para listado'!$A$155:$A$1048576,0),MATCH((CUADRO!N$4&amp;$E240),'Hoja de Trabajo para listado'!$A$151:$Z$151,0)),0)+IFERROR(INDEX('Hoja de Trabajo para listado'!$AB$155:$BA$1048576,MATCH($A240,'Hoja de Trabajo para listado'!$AB$155:$AB$1048576,0),MATCH((CUADRO!N$4&amp;$E240),'Hoja de Trabajo para listado'!$AB$151:$BA$151,0)),0)+IFERROR(INDEX('Hoja de Trabajo para listado'!$BC$155:$CB$1048576,MATCH($A240,'Hoja de Trabajo para listado'!$BC$155:$BC$1048576,0),MATCH((CUADRO!N$4&amp;$E240),'Hoja de Trabajo para listado'!$BC$151:$CB$151,0)),0)+IFERROR(INDEX('Hoja de Trabajo para listado'!$DE$153:$DG$274,MATCH($A240,'Hoja de Trabajo para listado'!$DE$153:$DE$1048576,0),MATCH((CUADRO!N$4&amp;$E240),'Hoja de Trabajo para listado'!$DE$151:$DG$151,0)),0)+IFERROR(INDEX('Hoja de Trabajo para listado'!$CD$155:$DC$1048576,MATCH($A240,'Hoja de Trabajo para listado'!$CD$155:$CD$1048576,0),MATCH((CUADRO!N$4&amp;$E240),'Hoja de Trabajo para listado'!$CD$151:$DC$151,0)),0)</f>
        <v>0</v>
      </c>
      <c r="O240" s="243">
        <f ca="1">+IFERROR(INDEX('Hoja de Trabajo para listado'!$A$155:$Z$1048576,MATCH($A240,'Hoja de Trabajo para listado'!$A$155:$A$1048576,0),MATCH((CUADRO!O$4&amp;$E240),'Hoja de Trabajo para listado'!$A$151:$Z$151,0)),0)+IFERROR(INDEX('Hoja de Trabajo para listado'!$AB$155:$BA$1048576,MATCH($A240,'Hoja de Trabajo para listado'!$AB$155:$AB$1048576,0),MATCH((CUADRO!O$4&amp;$E240),'Hoja de Trabajo para listado'!$AB$151:$BA$151,0)),0)+IFERROR(INDEX('Hoja de Trabajo para listado'!$BC$155:$CB$1048576,MATCH($A240,'Hoja de Trabajo para listado'!$BC$155:$BC$1048576,0),MATCH((CUADRO!O$4&amp;$E240),'Hoja de Trabajo para listado'!$BC$151:$CB$151,0)),0)+IFERROR(INDEX('Hoja de Trabajo para listado'!$DE$153:$DG$274,MATCH($A240,'Hoja de Trabajo para listado'!$DE$153:$DE$1048576,0),MATCH((CUADRO!O$4&amp;$E240),'Hoja de Trabajo para listado'!$DE$151:$DG$151,0)),0)+IFERROR(INDEX('Hoja de Trabajo para listado'!$CD$155:$DC$1048576,MATCH($A240,'Hoja de Trabajo para listado'!$CD$155:$CD$1048576,0),MATCH((CUADRO!O$4&amp;$E240),'Hoja de Trabajo para listado'!$CD$151:$DC$151,0)),0)</f>
        <v>0</v>
      </c>
      <c r="P240" s="243">
        <f ca="1">+IFERROR(INDEX('Hoja de Trabajo para listado'!$A$155:$Z$1048576,MATCH($A240,'Hoja de Trabajo para listado'!$A$155:$A$1048576,0),MATCH((CUADRO!P$4&amp;$E240),'Hoja de Trabajo para listado'!$A$151:$Z$151,0)),0)+IFERROR(INDEX('Hoja de Trabajo para listado'!$AB$155:$BA$1048576,MATCH($A240,'Hoja de Trabajo para listado'!$AB$155:$AB$1048576,0),MATCH((CUADRO!P$4&amp;$E240),'Hoja de Trabajo para listado'!$AB$151:$BA$151,0)),0)+IFERROR(INDEX('Hoja de Trabajo para listado'!$BC$155:$CB$1048576,MATCH($A240,'Hoja de Trabajo para listado'!$BC$155:$BC$1048576,0),MATCH((CUADRO!P$4&amp;$E240),'Hoja de Trabajo para listado'!$BC$151:$CB$151,0)),0)+IFERROR(INDEX('Hoja de Trabajo para listado'!$DE$153:$DG$274,MATCH($A240,'Hoja de Trabajo para listado'!$DE$153:$DE$1048576,0),MATCH((CUADRO!P$4&amp;$E240),'Hoja de Trabajo para listado'!$DE$151:$DG$151,0)),0)+IFERROR(INDEX('Hoja de Trabajo para listado'!$CD$155:$DC$1048576,MATCH($A240,'Hoja de Trabajo para listado'!$CD$155:$CD$1048576,0),MATCH((CUADRO!P$4&amp;$E240),'Hoja de Trabajo para listado'!$CD$151:$DC$151,0)),0)</f>
        <v>0</v>
      </c>
      <c r="Q240" s="243">
        <f ca="1">+IFERROR(INDEX('Hoja de Trabajo para listado'!$A$155:$Z$1048576,MATCH($A240,'Hoja de Trabajo para listado'!$A$155:$A$1048576,0),MATCH((CUADRO!Q$4&amp;$E240),'Hoja de Trabajo para listado'!$A$151:$Z$151,0)),0)+IFERROR(INDEX('Hoja de Trabajo para listado'!$AB$155:$BA$1048576,MATCH($A240,'Hoja de Trabajo para listado'!$AB$155:$AB$1048576,0),MATCH((CUADRO!Q$4&amp;$E240),'Hoja de Trabajo para listado'!$AB$151:$BA$151,0)),0)+IFERROR(INDEX('Hoja de Trabajo para listado'!$BC$155:$CB$1048576,MATCH($A240,'Hoja de Trabajo para listado'!$BC$155:$BC$1048576,0),MATCH((CUADRO!Q$4&amp;$E240),'Hoja de Trabajo para listado'!$BC$151:$CB$151,0)),0)+IFERROR(INDEX('Hoja de Trabajo para listado'!$DE$153:$DG$274,MATCH($A240,'Hoja de Trabajo para listado'!$DE$153:$DE$1048576,0),MATCH((CUADRO!Q$4&amp;$E240),'Hoja de Trabajo para listado'!$DE$151:$DG$151,0)),0)+IFERROR(INDEX('Hoja de Trabajo para listado'!$CD$155:$DC$1048576,MATCH($A240,'Hoja de Trabajo para listado'!$CD$155:$CD$1048576,0),MATCH((CUADRO!Q$4&amp;$E240),'Hoja de Trabajo para listado'!$CD$151:$DC$151,0)),0)</f>
        <v>0</v>
      </c>
      <c r="R240" s="243">
        <f t="shared" ca="1" si="9"/>
        <v>0</v>
      </c>
      <c r="S240" s="243">
        <f ca="1">+R239+R240</f>
        <v>0</v>
      </c>
      <c r="T240" s="243">
        <f ca="1">+S240</f>
        <v>0</v>
      </c>
      <c r="U240" s="242">
        <f t="shared" si="10"/>
        <v>2</v>
      </c>
      <c r="V240" s="327" t="str">
        <f>+VLOOKUP(A240,bd_lista!$A$3:$E$592,5,FALSE)</f>
        <v>Instituciones Descentralizadas</v>
      </c>
      <c r="W240" s="398"/>
      <c r="X240" s="240">
        <f>+VLOOKUP(A240,[4]Sheet1!$A$13:$D$744,4,FALSE)</f>
        <v>41</v>
      </c>
      <c r="Y240" s="240" t="str">
        <f>+VLOOKUP(X240,bd_lista!$A$3:$C$592,3,FALSE)</f>
        <v>Ministerio de Desarrollo Productivo y Economía Plural</v>
      </c>
      <c r="Z240" s="288"/>
      <c r="AA240" s="289"/>
    </row>
    <row r="241" spans="1:27" ht="15" customHeight="1">
      <c r="A241" s="378">
        <v>324</v>
      </c>
      <c r="B241" s="393">
        <f>+A241</f>
        <v>324</v>
      </c>
      <c r="C241" s="245" t="str">
        <f>+VLOOKUP(A241,bd_lista!$A$3:$C$592,3,FALSE)</f>
        <v>Escuela Boliviana Intercultural de Música</v>
      </c>
      <c r="D241" s="395" t="str">
        <f>+C241</f>
        <v>Escuela Boliviana Intercultural de Música</v>
      </c>
      <c r="E241" s="245" t="s">
        <v>1303</v>
      </c>
      <c r="F241" s="241">
        <f ca="1">+IFERROR(INDEX('Hoja de Trabajo para listado'!$A$155:$Z$1048576,MATCH($A241,'Hoja de Trabajo para listado'!$A$155:$A$1048576,0),MATCH((CUADRO!F$4&amp;$E241),'Hoja de Trabajo para listado'!$A$151:$Z$151,0)),0)+IFERROR(INDEX('Hoja de Trabajo para listado'!$AB$155:$BA$1048576,MATCH($A241,'Hoja de Trabajo para listado'!$AB$155:$AB$1048576,0),MATCH((CUADRO!F$4&amp;$E241),'Hoja de Trabajo para listado'!$AB$151:$BA$151,0)),0)+IFERROR(INDEX('Hoja de Trabajo para listado'!$BC$155:$CB$1048576,MATCH($A241,'Hoja de Trabajo para listado'!$BC$155:$BC$1048576,0),MATCH((CUADRO!F$4&amp;$E241),'Hoja de Trabajo para listado'!$BC$151:$CB$151,0)),0)+IFERROR(INDEX('Hoja de Trabajo para listado'!$DE$153:$DG$274,MATCH($A241,'Hoja de Trabajo para listado'!$DE$153:$DE$1048576,0),MATCH((CUADRO!F$4&amp;$E241),'Hoja de Trabajo para listado'!$DE$151:$DG$151,0)),0)+IFERROR(INDEX('Hoja de Trabajo para listado'!$CD$155:$DC$1048576,MATCH($A241,'Hoja de Trabajo para listado'!$CD$155:$CD$1048576,0),MATCH((CUADRO!F$4&amp;$E241),'Hoja de Trabajo para listado'!$CD$151:$DC$151,0)),0)</f>
        <v>0</v>
      </c>
      <c r="G241" s="241">
        <f ca="1">+IFERROR(INDEX('Hoja de Trabajo para listado'!$A$155:$Z$1048576,MATCH($A241,'Hoja de Trabajo para listado'!$A$155:$A$1048576,0),MATCH((CUADRO!G$4&amp;$E241),'Hoja de Trabajo para listado'!$A$151:$Z$151,0)),0)+IFERROR(INDEX('Hoja de Trabajo para listado'!$AB$155:$BA$1048576,MATCH($A241,'Hoja de Trabajo para listado'!$AB$155:$AB$1048576,0),MATCH((CUADRO!G$4&amp;$E241),'Hoja de Trabajo para listado'!$AB$151:$BA$151,0)),0)+IFERROR(INDEX('Hoja de Trabajo para listado'!$BC$155:$CB$1048576,MATCH($A241,'Hoja de Trabajo para listado'!$BC$155:$BC$1048576,0),MATCH((CUADRO!G$4&amp;$E241),'Hoja de Trabajo para listado'!$BC$151:$CB$151,0)),0)+IFERROR(INDEX('Hoja de Trabajo para listado'!$DE$153:$DG$274,MATCH($A241,'Hoja de Trabajo para listado'!$DE$153:$DE$1048576,0),MATCH((CUADRO!G$4&amp;$E241),'Hoja de Trabajo para listado'!$DE$151:$DG$151,0)),0)+IFERROR(INDEX('Hoja de Trabajo para listado'!$CD$155:$DC$1048576,MATCH($A241,'Hoja de Trabajo para listado'!$CD$155:$CD$1048576,0),MATCH((CUADRO!G$4&amp;$E241),'Hoja de Trabajo para listado'!$CD$151:$DC$151,0)),0)</f>
        <v>0</v>
      </c>
      <c r="H241" s="241">
        <f ca="1">+IFERROR(INDEX('Hoja de Trabajo para listado'!$A$155:$Z$1048576,MATCH($A241,'Hoja de Trabajo para listado'!$A$155:$A$1048576,0),MATCH((CUADRO!H$4&amp;$E241),'Hoja de Trabajo para listado'!$A$151:$Z$151,0)),0)+IFERROR(INDEX('Hoja de Trabajo para listado'!$AB$155:$BA$1048576,MATCH($A241,'Hoja de Trabajo para listado'!$AB$155:$AB$1048576,0),MATCH((CUADRO!H$4&amp;$E241),'Hoja de Trabajo para listado'!$AB$151:$BA$151,0)),0)+IFERROR(INDEX('Hoja de Trabajo para listado'!$BC$155:$CB$1048576,MATCH($A241,'Hoja de Trabajo para listado'!$BC$155:$BC$1048576,0),MATCH((CUADRO!H$4&amp;$E241),'Hoja de Trabajo para listado'!$BC$151:$CB$151,0)),0)+IFERROR(INDEX('Hoja de Trabajo para listado'!$DE$153:$DG$274,MATCH($A241,'Hoja de Trabajo para listado'!$DE$153:$DE$1048576,0),MATCH((CUADRO!H$4&amp;$E241),'Hoja de Trabajo para listado'!$DE$151:$DG$151,0)),0)+IFERROR(INDEX('Hoja de Trabajo para listado'!$CD$155:$DC$1048576,MATCH($A241,'Hoja de Trabajo para listado'!$CD$155:$CD$1048576,0),MATCH((CUADRO!H$4&amp;$E241),'Hoja de Trabajo para listado'!$CD$151:$DC$151,0)),0)</f>
        <v>0</v>
      </c>
      <c r="I241" s="241">
        <f ca="1">+IFERROR(INDEX('Hoja de Trabajo para listado'!$A$155:$Z$1048576,MATCH($A241,'Hoja de Trabajo para listado'!$A$155:$A$1048576,0),MATCH((CUADRO!I$4&amp;$E241),'Hoja de Trabajo para listado'!$A$151:$Z$151,0)),0)+IFERROR(INDEX('Hoja de Trabajo para listado'!$AB$155:$BA$1048576,MATCH($A241,'Hoja de Trabajo para listado'!$AB$155:$AB$1048576,0),MATCH((CUADRO!I$4&amp;$E241),'Hoja de Trabajo para listado'!$AB$151:$BA$151,0)),0)+IFERROR(INDEX('Hoja de Trabajo para listado'!$BC$155:$CB$1048576,MATCH($A241,'Hoja de Trabajo para listado'!$BC$155:$BC$1048576,0),MATCH((CUADRO!I$4&amp;$E241),'Hoja de Trabajo para listado'!$BC$151:$CB$151,0)),0)+IFERROR(INDEX('Hoja de Trabajo para listado'!$DE$153:$DG$274,MATCH($A241,'Hoja de Trabajo para listado'!$DE$153:$DE$1048576,0),MATCH((CUADRO!I$4&amp;$E241),'Hoja de Trabajo para listado'!$DE$151:$DG$151,0)),0)+IFERROR(INDEX('Hoja de Trabajo para listado'!$CD$155:$DC$1048576,MATCH($A241,'Hoja de Trabajo para listado'!$CD$155:$CD$1048576,0),MATCH((CUADRO!I$4&amp;$E241),'Hoja de Trabajo para listado'!$CD$151:$DC$151,0)),0)</f>
        <v>0</v>
      </c>
      <c r="J241" s="241">
        <f ca="1">+IFERROR(INDEX('Hoja de Trabajo para listado'!$A$155:$Z$1048576,MATCH($A241,'Hoja de Trabajo para listado'!$A$155:$A$1048576,0),MATCH((CUADRO!J$4&amp;$E241),'Hoja de Trabajo para listado'!$A$151:$Z$151,0)),0)+IFERROR(INDEX('Hoja de Trabajo para listado'!$AB$155:$BA$1048576,MATCH($A241,'Hoja de Trabajo para listado'!$AB$155:$AB$1048576,0),MATCH((CUADRO!J$4&amp;$E241),'Hoja de Trabajo para listado'!$AB$151:$BA$151,0)),0)+IFERROR(INDEX('Hoja de Trabajo para listado'!$BC$155:$CB$1048576,MATCH($A241,'Hoja de Trabajo para listado'!$BC$155:$BC$1048576,0),MATCH((CUADRO!J$4&amp;$E241),'Hoja de Trabajo para listado'!$BC$151:$CB$151,0)),0)+IFERROR(INDEX('Hoja de Trabajo para listado'!$DE$153:$DG$274,MATCH($A241,'Hoja de Trabajo para listado'!$DE$153:$DE$1048576,0),MATCH((CUADRO!J$4&amp;$E241),'Hoja de Trabajo para listado'!$DE$151:$DG$151,0)),0)+IFERROR(INDEX('Hoja de Trabajo para listado'!$CD$155:$DC$1048576,MATCH($A241,'Hoja de Trabajo para listado'!$CD$155:$CD$1048576,0),MATCH((CUADRO!J$4&amp;$E241),'Hoja de Trabajo para listado'!$CD$151:$DC$151,0)),0)</f>
        <v>0</v>
      </c>
      <c r="K241" s="241">
        <f ca="1">+IFERROR(INDEX('Hoja de Trabajo para listado'!$A$155:$Z$1048576,MATCH($A241,'Hoja de Trabajo para listado'!$A$155:$A$1048576,0),MATCH((CUADRO!K$4&amp;$E241),'Hoja de Trabajo para listado'!$A$151:$Z$151,0)),0)+IFERROR(INDEX('Hoja de Trabajo para listado'!$AB$155:$BA$1048576,MATCH($A241,'Hoja de Trabajo para listado'!$AB$155:$AB$1048576,0),MATCH((CUADRO!K$4&amp;$E241),'Hoja de Trabajo para listado'!$AB$151:$BA$151,0)),0)+IFERROR(INDEX('Hoja de Trabajo para listado'!$BC$155:$CB$1048576,MATCH($A241,'Hoja de Trabajo para listado'!$BC$155:$BC$1048576,0),MATCH((CUADRO!K$4&amp;$E241),'Hoja de Trabajo para listado'!$BC$151:$CB$151,0)),0)+IFERROR(INDEX('Hoja de Trabajo para listado'!$DE$153:$DG$274,MATCH($A241,'Hoja de Trabajo para listado'!$DE$153:$DE$1048576,0),MATCH((CUADRO!K$4&amp;$E241),'Hoja de Trabajo para listado'!$DE$151:$DG$151,0)),0)+IFERROR(INDEX('Hoja de Trabajo para listado'!$CD$155:$DC$1048576,MATCH($A241,'Hoja de Trabajo para listado'!$CD$155:$CD$1048576,0),MATCH((CUADRO!K$4&amp;$E241),'Hoja de Trabajo para listado'!$CD$151:$DC$151,0)),0)</f>
        <v>0</v>
      </c>
      <c r="L241" s="241">
        <f ca="1">+IFERROR(INDEX('Hoja de Trabajo para listado'!$A$155:$Z$1048576,MATCH($A241,'Hoja de Trabajo para listado'!$A$155:$A$1048576,0),MATCH((CUADRO!L$4&amp;$E241),'Hoja de Trabajo para listado'!$A$151:$Z$151,0)),0)+IFERROR(INDEX('Hoja de Trabajo para listado'!$AB$155:$BA$1048576,MATCH($A241,'Hoja de Trabajo para listado'!$AB$155:$AB$1048576,0),MATCH((CUADRO!L$4&amp;$E241),'Hoja de Trabajo para listado'!$AB$151:$BA$151,0)),0)+IFERROR(INDEX('Hoja de Trabajo para listado'!$BC$155:$CB$1048576,MATCH($A241,'Hoja de Trabajo para listado'!$BC$155:$BC$1048576,0),MATCH((CUADRO!L$4&amp;$E241),'Hoja de Trabajo para listado'!$BC$151:$CB$151,0)),0)+IFERROR(INDEX('Hoja de Trabajo para listado'!$DE$153:$DG$274,MATCH($A241,'Hoja de Trabajo para listado'!$DE$153:$DE$1048576,0),MATCH((CUADRO!L$4&amp;$E241),'Hoja de Trabajo para listado'!$DE$151:$DG$151,0)),0)+IFERROR(INDEX('Hoja de Trabajo para listado'!$CD$155:$DC$1048576,MATCH($A241,'Hoja de Trabajo para listado'!$CD$155:$CD$1048576,0),MATCH((CUADRO!L$4&amp;$E241),'Hoja de Trabajo para listado'!$CD$151:$DC$151,0)),0)</f>
        <v>0</v>
      </c>
      <c r="M241" s="241">
        <f ca="1">+IFERROR(INDEX('Hoja de Trabajo para listado'!$A$155:$Z$1048576,MATCH($A241,'Hoja de Trabajo para listado'!$A$155:$A$1048576,0),MATCH((CUADRO!M$4&amp;$E241),'Hoja de Trabajo para listado'!$A$151:$Z$151,0)),0)+IFERROR(INDEX('Hoja de Trabajo para listado'!$AB$155:$BA$1048576,MATCH($A241,'Hoja de Trabajo para listado'!$AB$155:$AB$1048576,0),MATCH((CUADRO!M$4&amp;$E241),'Hoja de Trabajo para listado'!$AB$151:$BA$151,0)),0)+IFERROR(INDEX('Hoja de Trabajo para listado'!$BC$155:$CB$1048576,MATCH($A241,'Hoja de Trabajo para listado'!$BC$155:$BC$1048576,0),MATCH((CUADRO!M$4&amp;$E241),'Hoja de Trabajo para listado'!$BC$151:$CB$151,0)),0)+IFERROR(INDEX('Hoja de Trabajo para listado'!$DE$153:$DG$274,MATCH($A241,'Hoja de Trabajo para listado'!$DE$153:$DE$1048576,0),MATCH((CUADRO!M$4&amp;$E241),'Hoja de Trabajo para listado'!$DE$151:$DG$151,0)),0)+IFERROR(INDEX('Hoja de Trabajo para listado'!$CD$155:$DC$1048576,MATCH($A241,'Hoja de Trabajo para listado'!$CD$155:$CD$1048576,0),MATCH((CUADRO!M$4&amp;$E241),'Hoja de Trabajo para listado'!$CD$151:$DC$151,0)),0)</f>
        <v>0</v>
      </c>
      <c r="N241" s="241">
        <f ca="1">+IFERROR(INDEX('Hoja de Trabajo para listado'!$A$155:$Z$1048576,MATCH($A241,'Hoja de Trabajo para listado'!$A$155:$A$1048576,0),MATCH((CUADRO!N$4&amp;$E241),'Hoja de Trabajo para listado'!$A$151:$Z$151,0)),0)+IFERROR(INDEX('Hoja de Trabajo para listado'!$AB$155:$BA$1048576,MATCH($A241,'Hoja de Trabajo para listado'!$AB$155:$AB$1048576,0),MATCH((CUADRO!N$4&amp;$E241),'Hoja de Trabajo para listado'!$AB$151:$BA$151,0)),0)+IFERROR(INDEX('Hoja de Trabajo para listado'!$BC$155:$CB$1048576,MATCH($A241,'Hoja de Trabajo para listado'!$BC$155:$BC$1048576,0),MATCH((CUADRO!N$4&amp;$E241),'Hoja de Trabajo para listado'!$BC$151:$CB$151,0)),0)+IFERROR(INDEX('Hoja de Trabajo para listado'!$DE$153:$DG$274,MATCH($A241,'Hoja de Trabajo para listado'!$DE$153:$DE$1048576,0),MATCH((CUADRO!N$4&amp;$E241),'Hoja de Trabajo para listado'!$DE$151:$DG$151,0)),0)+IFERROR(INDEX('Hoja de Trabajo para listado'!$CD$155:$DC$1048576,MATCH($A241,'Hoja de Trabajo para listado'!$CD$155:$CD$1048576,0),MATCH((CUADRO!N$4&amp;$E241),'Hoja de Trabajo para listado'!$CD$151:$DC$151,0)),0)</f>
        <v>0</v>
      </c>
      <c r="O241" s="241">
        <f ca="1">+IFERROR(INDEX('Hoja de Trabajo para listado'!$A$155:$Z$1048576,MATCH($A241,'Hoja de Trabajo para listado'!$A$155:$A$1048576,0),MATCH((CUADRO!O$4&amp;$E241),'Hoja de Trabajo para listado'!$A$151:$Z$151,0)),0)+IFERROR(INDEX('Hoja de Trabajo para listado'!$AB$155:$BA$1048576,MATCH($A241,'Hoja de Trabajo para listado'!$AB$155:$AB$1048576,0),MATCH((CUADRO!O$4&amp;$E241),'Hoja de Trabajo para listado'!$AB$151:$BA$151,0)),0)+IFERROR(INDEX('Hoja de Trabajo para listado'!$BC$155:$CB$1048576,MATCH($A241,'Hoja de Trabajo para listado'!$BC$155:$BC$1048576,0),MATCH((CUADRO!O$4&amp;$E241),'Hoja de Trabajo para listado'!$BC$151:$CB$151,0)),0)+IFERROR(INDEX('Hoja de Trabajo para listado'!$DE$153:$DG$274,MATCH($A241,'Hoja de Trabajo para listado'!$DE$153:$DE$1048576,0),MATCH((CUADRO!O$4&amp;$E241),'Hoja de Trabajo para listado'!$DE$151:$DG$151,0)),0)+IFERROR(INDEX('Hoja de Trabajo para listado'!$CD$155:$DC$1048576,MATCH($A241,'Hoja de Trabajo para listado'!$CD$155:$CD$1048576,0),MATCH((CUADRO!O$4&amp;$E241),'Hoja de Trabajo para listado'!$CD$151:$DC$151,0)),0)</f>
        <v>0</v>
      </c>
      <c r="P241" s="241">
        <f ca="1">+IFERROR(INDEX('Hoja de Trabajo para listado'!$A$155:$Z$1048576,MATCH($A241,'Hoja de Trabajo para listado'!$A$155:$A$1048576,0),MATCH((CUADRO!P$4&amp;$E241),'Hoja de Trabajo para listado'!$A$151:$Z$151,0)),0)+IFERROR(INDEX('Hoja de Trabajo para listado'!$AB$155:$BA$1048576,MATCH($A241,'Hoja de Trabajo para listado'!$AB$155:$AB$1048576,0),MATCH((CUADRO!P$4&amp;$E241),'Hoja de Trabajo para listado'!$AB$151:$BA$151,0)),0)+IFERROR(INDEX('Hoja de Trabajo para listado'!$BC$155:$CB$1048576,MATCH($A241,'Hoja de Trabajo para listado'!$BC$155:$BC$1048576,0),MATCH((CUADRO!P$4&amp;$E241),'Hoja de Trabajo para listado'!$BC$151:$CB$151,0)),0)+IFERROR(INDEX('Hoja de Trabajo para listado'!$DE$153:$DG$274,MATCH($A241,'Hoja de Trabajo para listado'!$DE$153:$DE$1048576,0),MATCH((CUADRO!P$4&amp;$E241),'Hoja de Trabajo para listado'!$DE$151:$DG$151,0)),0)+IFERROR(INDEX('Hoja de Trabajo para listado'!$CD$155:$DC$1048576,MATCH($A241,'Hoja de Trabajo para listado'!$CD$155:$CD$1048576,0),MATCH((CUADRO!P$4&amp;$E241),'Hoja de Trabajo para listado'!$CD$151:$DC$151,0)),0)</f>
        <v>0</v>
      </c>
      <c r="Q241" s="241">
        <f ca="1">+IFERROR(INDEX('Hoja de Trabajo para listado'!$A$155:$Z$1048576,MATCH($A241,'Hoja de Trabajo para listado'!$A$155:$A$1048576,0),MATCH((CUADRO!Q$4&amp;$E241),'Hoja de Trabajo para listado'!$A$151:$Z$151,0)),0)+IFERROR(INDEX('Hoja de Trabajo para listado'!$AB$155:$BA$1048576,MATCH($A241,'Hoja de Trabajo para listado'!$AB$155:$AB$1048576,0),MATCH((CUADRO!Q$4&amp;$E241),'Hoja de Trabajo para listado'!$AB$151:$BA$151,0)),0)+IFERROR(INDEX('Hoja de Trabajo para listado'!$BC$155:$CB$1048576,MATCH($A241,'Hoja de Trabajo para listado'!$BC$155:$BC$1048576,0),MATCH((CUADRO!Q$4&amp;$E241),'Hoja de Trabajo para listado'!$BC$151:$CB$151,0)),0)+IFERROR(INDEX('Hoja de Trabajo para listado'!$DE$153:$DG$274,MATCH($A241,'Hoja de Trabajo para listado'!$DE$153:$DE$1048576,0),MATCH((CUADRO!Q$4&amp;$E241),'Hoja de Trabajo para listado'!$DE$151:$DG$151,0)),0)+IFERROR(INDEX('Hoja de Trabajo para listado'!$CD$155:$DC$1048576,MATCH($A241,'Hoja de Trabajo para listado'!$CD$155:$CD$1048576,0),MATCH((CUADRO!Q$4&amp;$E241),'Hoja de Trabajo para listado'!$CD$151:$DC$151,0)),0)</f>
        <v>0</v>
      </c>
      <c r="R241" s="241">
        <f t="shared" ca="1" si="9"/>
        <v>0</v>
      </c>
      <c r="S241" s="241"/>
      <c r="T241" s="241">
        <f ca="1">+T242</f>
        <v>2123</v>
      </c>
      <c r="U241" s="240">
        <f t="shared" si="10"/>
        <v>1</v>
      </c>
      <c r="V241" s="327" t="str">
        <f>+VLOOKUP(A241,bd_lista!$A$3:$E$592,5,FALSE)</f>
        <v>Instituciones Descentralizadas</v>
      </c>
      <c r="W241" s="397" t="str">
        <f>+V241</f>
        <v>Instituciones Descentralizadas</v>
      </c>
      <c r="X241" s="240">
        <f>+VLOOKUP(A241,[4]Sheet1!$A$13:$D$744,4,FALSE)</f>
        <v>16</v>
      </c>
      <c r="Y241" s="240" t="str">
        <f>+VLOOKUP(X241,bd_lista!$A$3:$C$592,3,FALSE)</f>
        <v>Ministerio de Educación</v>
      </c>
      <c r="Z241" s="290">
        <f>+X241</f>
        <v>16</v>
      </c>
      <c r="AA241" s="291" t="str">
        <f>+Y241</f>
        <v>Ministerio de Educación</v>
      </c>
    </row>
    <row r="242" spans="1:27" ht="15" customHeight="1">
      <c r="A242" s="378">
        <v>324</v>
      </c>
      <c r="B242" s="394"/>
      <c r="C242" s="327" t="str">
        <f>+VLOOKUP(A242,bd_lista!$A$3:$C$592,3,FALSE)</f>
        <v>Escuela Boliviana Intercultural de Música</v>
      </c>
      <c r="D242" s="396"/>
      <c r="E242" s="327" t="s">
        <v>1304</v>
      </c>
      <c r="F242" s="243">
        <f ca="1">+IFERROR(INDEX('Hoja de Trabajo para listado'!$A$155:$Z$1048576,MATCH($A242,'Hoja de Trabajo para listado'!$A$155:$A$1048576,0),MATCH((CUADRO!F$4&amp;$E242),'Hoja de Trabajo para listado'!$A$151:$Z$151,0)),0)+IFERROR(INDEX('Hoja de Trabajo para listado'!$AB$155:$BA$1048576,MATCH($A242,'Hoja de Trabajo para listado'!$AB$155:$AB$1048576,0),MATCH((CUADRO!F$4&amp;$E242),'Hoja de Trabajo para listado'!$AB$151:$BA$151,0)),0)+IFERROR(INDEX('Hoja de Trabajo para listado'!$BC$155:$CB$1048576,MATCH($A242,'Hoja de Trabajo para listado'!$BC$155:$BC$1048576,0),MATCH((CUADRO!F$4&amp;$E242),'Hoja de Trabajo para listado'!$BC$151:$CB$151,0)),0)+IFERROR(INDEX('Hoja de Trabajo para listado'!$DE$153:$DG$274,MATCH($A242,'Hoja de Trabajo para listado'!$DE$153:$DE$1048576,0),MATCH((CUADRO!F$4&amp;$E242),'Hoja de Trabajo para listado'!$DE$151:$DG$151,0)),0)+IFERROR(INDEX('Hoja de Trabajo para listado'!$CD$155:$DC$1048576,MATCH($A242,'Hoja de Trabajo para listado'!$CD$155:$CD$1048576,0),MATCH((CUADRO!F$4&amp;$E242),'Hoja de Trabajo para listado'!$CD$151:$DC$151,0)),0)</f>
        <v>2123</v>
      </c>
      <c r="G242" s="243">
        <f ca="1">+IFERROR(INDEX('Hoja de Trabajo para listado'!$A$155:$Z$1048576,MATCH($A242,'Hoja de Trabajo para listado'!$A$155:$A$1048576,0),MATCH((CUADRO!G$4&amp;$E242),'Hoja de Trabajo para listado'!$A$151:$Z$151,0)),0)+IFERROR(INDEX('Hoja de Trabajo para listado'!$AB$155:$BA$1048576,MATCH($A242,'Hoja de Trabajo para listado'!$AB$155:$AB$1048576,0),MATCH((CUADRO!G$4&amp;$E242),'Hoja de Trabajo para listado'!$AB$151:$BA$151,0)),0)+IFERROR(INDEX('Hoja de Trabajo para listado'!$BC$155:$CB$1048576,MATCH($A242,'Hoja de Trabajo para listado'!$BC$155:$BC$1048576,0),MATCH((CUADRO!G$4&amp;$E242),'Hoja de Trabajo para listado'!$BC$151:$CB$151,0)),0)+IFERROR(INDEX('Hoja de Trabajo para listado'!$DE$153:$DG$274,MATCH($A242,'Hoja de Trabajo para listado'!$DE$153:$DE$1048576,0),MATCH((CUADRO!G$4&amp;$E242),'Hoja de Trabajo para listado'!$DE$151:$DG$151,0)),0)+IFERROR(INDEX('Hoja de Trabajo para listado'!$CD$155:$DC$1048576,MATCH($A242,'Hoja de Trabajo para listado'!$CD$155:$CD$1048576,0),MATCH((CUADRO!G$4&amp;$E242),'Hoja de Trabajo para listado'!$CD$151:$DC$151,0)),0)</f>
        <v>0</v>
      </c>
      <c r="H242" s="243">
        <f ca="1">+IFERROR(INDEX('Hoja de Trabajo para listado'!$A$155:$Z$1048576,MATCH($A242,'Hoja de Trabajo para listado'!$A$155:$A$1048576,0),MATCH((CUADRO!H$4&amp;$E242),'Hoja de Trabajo para listado'!$A$151:$Z$151,0)),0)+IFERROR(INDEX('Hoja de Trabajo para listado'!$AB$155:$BA$1048576,MATCH($A242,'Hoja de Trabajo para listado'!$AB$155:$AB$1048576,0),MATCH((CUADRO!H$4&amp;$E242),'Hoja de Trabajo para listado'!$AB$151:$BA$151,0)),0)+IFERROR(INDEX('Hoja de Trabajo para listado'!$BC$155:$CB$1048576,MATCH($A242,'Hoja de Trabajo para listado'!$BC$155:$BC$1048576,0),MATCH((CUADRO!H$4&amp;$E242),'Hoja de Trabajo para listado'!$BC$151:$CB$151,0)),0)+IFERROR(INDEX('Hoja de Trabajo para listado'!$DE$153:$DG$274,MATCH($A242,'Hoja de Trabajo para listado'!$DE$153:$DE$1048576,0),MATCH((CUADRO!H$4&amp;$E242),'Hoja de Trabajo para listado'!$DE$151:$DG$151,0)),0)+IFERROR(INDEX('Hoja de Trabajo para listado'!$CD$155:$DC$1048576,MATCH($A242,'Hoja de Trabajo para listado'!$CD$155:$CD$1048576,0),MATCH((CUADRO!H$4&amp;$E242),'Hoja de Trabajo para listado'!$CD$151:$DC$151,0)),0)</f>
        <v>0</v>
      </c>
      <c r="I242" s="243">
        <f ca="1">+IFERROR(INDEX('Hoja de Trabajo para listado'!$A$155:$Z$1048576,MATCH($A242,'Hoja de Trabajo para listado'!$A$155:$A$1048576,0),MATCH((CUADRO!I$4&amp;$E242),'Hoja de Trabajo para listado'!$A$151:$Z$151,0)),0)+IFERROR(INDEX('Hoja de Trabajo para listado'!$AB$155:$BA$1048576,MATCH($A242,'Hoja de Trabajo para listado'!$AB$155:$AB$1048576,0),MATCH((CUADRO!I$4&amp;$E242),'Hoja de Trabajo para listado'!$AB$151:$BA$151,0)),0)+IFERROR(INDEX('Hoja de Trabajo para listado'!$BC$155:$CB$1048576,MATCH($A242,'Hoja de Trabajo para listado'!$BC$155:$BC$1048576,0),MATCH((CUADRO!I$4&amp;$E242),'Hoja de Trabajo para listado'!$BC$151:$CB$151,0)),0)+IFERROR(INDEX('Hoja de Trabajo para listado'!$DE$153:$DG$274,MATCH($A242,'Hoja de Trabajo para listado'!$DE$153:$DE$1048576,0),MATCH((CUADRO!I$4&amp;$E242),'Hoja de Trabajo para listado'!$DE$151:$DG$151,0)),0)+IFERROR(INDEX('Hoja de Trabajo para listado'!$CD$155:$DC$1048576,MATCH($A242,'Hoja de Trabajo para listado'!$CD$155:$CD$1048576,0),MATCH((CUADRO!I$4&amp;$E242),'Hoja de Trabajo para listado'!$CD$151:$DC$151,0)),0)</f>
        <v>0</v>
      </c>
      <c r="J242" s="243">
        <f ca="1">+IFERROR(INDEX('Hoja de Trabajo para listado'!$A$155:$Z$1048576,MATCH($A242,'Hoja de Trabajo para listado'!$A$155:$A$1048576,0),MATCH((CUADRO!J$4&amp;$E242),'Hoja de Trabajo para listado'!$A$151:$Z$151,0)),0)+IFERROR(INDEX('Hoja de Trabajo para listado'!$AB$155:$BA$1048576,MATCH($A242,'Hoja de Trabajo para listado'!$AB$155:$AB$1048576,0),MATCH((CUADRO!J$4&amp;$E242),'Hoja de Trabajo para listado'!$AB$151:$BA$151,0)),0)+IFERROR(INDEX('Hoja de Trabajo para listado'!$BC$155:$CB$1048576,MATCH($A242,'Hoja de Trabajo para listado'!$BC$155:$BC$1048576,0),MATCH((CUADRO!J$4&amp;$E242),'Hoja de Trabajo para listado'!$BC$151:$CB$151,0)),0)+IFERROR(INDEX('Hoja de Trabajo para listado'!$DE$153:$DG$274,MATCH($A242,'Hoja de Trabajo para listado'!$DE$153:$DE$1048576,0),MATCH((CUADRO!J$4&amp;$E242),'Hoja de Trabajo para listado'!$DE$151:$DG$151,0)),0)+IFERROR(INDEX('Hoja de Trabajo para listado'!$CD$155:$DC$1048576,MATCH($A242,'Hoja de Trabajo para listado'!$CD$155:$CD$1048576,0),MATCH((CUADRO!J$4&amp;$E242),'Hoja de Trabajo para listado'!$CD$151:$DC$151,0)),0)</f>
        <v>0</v>
      </c>
      <c r="K242" s="243">
        <f ca="1">+IFERROR(INDEX('Hoja de Trabajo para listado'!$A$155:$Z$1048576,MATCH($A242,'Hoja de Trabajo para listado'!$A$155:$A$1048576,0),MATCH((CUADRO!K$4&amp;$E242),'Hoja de Trabajo para listado'!$A$151:$Z$151,0)),0)+IFERROR(INDEX('Hoja de Trabajo para listado'!$AB$155:$BA$1048576,MATCH($A242,'Hoja de Trabajo para listado'!$AB$155:$AB$1048576,0),MATCH((CUADRO!K$4&amp;$E242),'Hoja de Trabajo para listado'!$AB$151:$BA$151,0)),0)+IFERROR(INDEX('Hoja de Trabajo para listado'!$BC$155:$CB$1048576,MATCH($A242,'Hoja de Trabajo para listado'!$BC$155:$BC$1048576,0),MATCH((CUADRO!K$4&amp;$E242),'Hoja de Trabajo para listado'!$BC$151:$CB$151,0)),0)+IFERROR(INDEX('Hoja de Trabajo para listado'!$DE$153:$DG$274,MATCH($A242,'Hoja de Trabajo para listado'!$DE$153:$DE$1048576,0),MATCH((CUADRO!K$4&amp;$E242),'Hoja de Trabajo para listado'!$DE$151:$DG$151,0)),0)+IFERROR(INDEX('Hoja de Trabajo para listado'!$CD$155:$DC$1048576,MATCH($A242,'Hoja de Trabajo para listado'!$CD$155:$CD$1048576,0),MATCH((CUADRO!K$4&amp;$E242),'Hoja de Trabajo para listado'!$CD$151:$DC$151,0)),0)</f>
        <v>0</v>
      </c>
      <c r="L242" s="243">
        <f ca="1">+IFERROR(INDEX('Hoja de Trabajo para listado'!$A$155:$Z$1048576,MATCH($A242,'Hoja de Trabajo para listado'!$A$155:$A$1048576,0),MATCH((CUADRO!L$4&amp;$E242),'Hoja de Trabajo para listado'!$A$151:$Z$151,0)),0)+IFERROR(INDEX('Hoja de Trabajo para listado'!$AB$155:$BA$1048576,MATCH($A242,'Hoja de Trabajo para listado'!$AB$155:$AB$1048576,0),MATCH((CUADRO!L$4&amp;$E242),'Hoja de Trabajo para listado'!$AB$151:$BA$151,0)),0)+IFERROR(INDEX('Hoja de Trabajo para listado'!$BC$155:$CB$1048576,MATCH($A242,'Hoja de Trabajo para listado'!$BC$155:$BC$1048576,0),MATCH((CUADRO!L$4&amp;$E242),'Hoja de Trabajo para listado'!$BC$151:$CB$151,0)),0)+IFERROR(INDEX('Hoja de Trabajo para listado'!$DE$153:$DG$274,MATCH($A242,'Hoja de Trabajo para listado'!$DE$153:$DE$1048576,0),MATCH((CUADRO!L$4&amp;$E242),'Hoja de Trabajo para listado'!$DE$151:$DG$151,0)),0)+IFERROR(INDEX('Hoja de Trabajo para listado'!$CD$155:$DC$1048576,MATCH($A242,'Hoja de Trabajo para listado'!$CD$155:$CD$1048576,0),MATCH((CUADRO!L$4&amp;$E242),'Hoja de Trabajo para listado'!$CD$151:$DC$151,0)),0)</f>
        <v>0</v>
      </c>
      <c r="M242" s="243">
        <f ca="1">+IFERROR(INDEX('Hoja de Trabajo para listado'!$A$155:$Z$1048576,MATCH($A242,'Hoja de Trabajo para listado'!$A$155:$A$1048576,0),MATCH((CUADRO!M$4&amp;$E242),'Hoja de Trabajo para listado'!$A$151:$Z$151,0)),0)+IFERROR(INDEX('Hoja de Trabajo para listado'!$AB$155:$BA$1048576,MATCH($A242,'Hoja de Trabajo para listado'!$AB$155:$AB$1048576,0),MATCH((CUADRO!M$4&amp;$E242),'Hoja de Trabajo para listado'!$AB$151:$BA$151,0)),0)+IFERROR(INDEX('Hoja de Trabajo para listado'!$BC$155:$CB$1048576,MATCH($A242,'Hoja de Trabajo para listado'!$BC$155:$BC$1048576,0),MATCH((CUADRO!M$4&amp;$E242),'Hoja de Trabajo para listado'!$BC$151:$CB$151,0)),0)+IFERROR(INDEX('Hoja de Trabajo para listado'!$DE$153:$DG$274,MATCH($A242,'Hoja de Trabajo para listado'!$DE$153:$DE$1048576,0),MATCH((CUADRO!M$4&amp;$E242),'Hoja de Trabajo para listado'!$DE$151:$DG$151,0)),0)+IFERROR(INDEX('Hoja de Trabajo para listado'!$CD$155:$DC$1048576,MATCH($A242,'Hoja de Trabajo para listado'!$CD$155:$CD$1048576,0),MATCH((CUADRO!M$4&amp;$E242),'Hoja de Trabajo para listado'!$CD$151:$DC$151,0)),0)</f>
        <v>0</v>
      </c>
      <c r="N242" s="243">
        <f ca="1">+IFERROR(INDEX('Hoja de Trabajo para listado'!$A$155:$Z$1048576,MATCH($A242,'Hoja de Trabajo para listado'!$A$155:$A$1048576,0),MATCH((CUADRO!N$4&amp;$E242),'Hoja de Trabajo para listado'!$A$151:$Z$151,0)),0)+IFERROR(INDEX('Hoja de Trabajo para listado'!$AB$155:$BA$1048576,MATCH($A242,'Hoja de Trabajo para listado'!$AB$155:$AB$1048576,0),MATCH((CUADRO!N$4&amp;$E242),'Hoja de Trabajo para listado'!$AB$151:$BA$151,0)),0)+IFERROR(INDEX('Hoja de Trabajo para listado'!$BC$155:$CB$1048576,MATCH($A242,'Hoja de Trabajo para listado'!$BC$155:$BC$1048576,0),MATCH((CUADRO!N$4&amp;$E242),'Hoja de Trabajo para listado'!$BC$151:$CB$151,0)),0)+IFERROR(INDEX('Hoja de Trabajo para listado'!$DE$153:$DG$274,MATCH($A242,'Hoja de Trabajo para listado'!$DE$153:$DE$1048576,0),MATCH((CUADRO!N$4&amp;$E242),'Hoja de Trabajo para listado'!$DE$151:$DG$151,0)),0)+IFERROR(INDEX('Hoja de Trabajo para listado'!$CD$155:$DC$1048576,MATCH($A242,'Hoja de Trabajo para listado'!$CD$155:$CD$1048576,0),MATCH((CUADRO!N$4&amp;$E242),'Hoja de Trabajo para listado'!$CD$151:$DC$151,0)),0)</f>
        <v>0</v>
      </c>
      <c r="O242" s="243">
        <f ca="1">+IFERROR(INDEX('Hoja de Trabajo para listado'!$A$155:$Z$1048576,MATCH($A242,'Hoja de Trabajo para listado'!$A$155:$A$1048576,0),MATCH((CUADRO!O$4&amp;$E242),'Hoja de Trabajo para listado'!$A$151:$Z$151,0)),0)+IFERROR(INDEX('Hoja de Trabajo para listado'!$AB$155:$BA$1048576,MATCH($A242,'Hoja de Trabajo para listado'!$AB$155:$AB$1048576,0),MATCH((CUADRO!O$4&amp;$E242),'Hoja de Trabajo para listado'!$AB$151:$BA$151,0)),0)+IFERROR(INDEX('Hoja de Trabajo para listado'!$BC$155:$CB$1048576,MATCH($A242,'Hoja de Trabajo para listado'!$BC$155:$BC$1048576,0),MATCH((CUADRO!O$4&amp;$E242),'Hoja de Trabajo para listado'!$BC$151:$CB$151,0)),0)+IFERROR(INDEX('Hoja de Trabajo para listado'!$DE$153:$DG$274,MATCH($A242,'Hoja de Trabajo para listado'!$DE$153:$DE$1048576,0),MATCH((CUADRO!O$4&amp;$E242),'Hoja de Trabajo para listado'!$DE$151:$DG$151,0)),0)+IFERROR(INDEX('Hoja de Trabajo para listado'!$CD$155:$DC$1048576,MATCH($A242,'Hoja de Trabajo para listado'!$CD$155:$CD$1048576,0),MATCH((CUADRO!O$4&amp;$E242),'Hoja de Trabajo para listado'!$CD$151:$DC$151,0)),0)</f>
        <v>0</v>
      </c>
      <c r="P242" s="243">
        <f ca="1">+IFERROR(INDEX('Hoja de Trabajo para listado'!$A$155:$Z$1048576,MATCH($A242,'Hoja de Trabajo para listado'!$A$155:$A$1048576,0),MATCH((CUADRO!P$4&amp;$E242),'Hoja de Trabajo para listado'!$A$151:$Z$151,0)),0)+IFERROR(INDEX('Hoja de Trabajo para listado'!$AB$155:$BA$1048576,MATCH($A242,'Hoja de Trabajo para listado'!$AB$155:$AB$1048576,0),MATCH((CUADRO!P$4&amp;$E242),'Hoja de Trabajo para listado'!$AB$151:$BA$151,0)),0)+IFERROR(INDEX('Hoja de Trabajo para listado'!$BC$155:$CB$1048576,MATCH($A242,'Hoja de Trabajo para listado'!$BC$155:$BC$1048576,0),MATCH((CUADRO!P$4&amp;$E242),'Hoja de Trabajo para listado'!$BC$151:$CB$151,0)),0)+IFERROR(INDEX('Hoja de Trabajo para listado'!$DE$153:$DG$274,MATCH($A242,'Hoja de Trabajo para listado'!$DE$153:$DE$1048576,0),MATCH((CUADRO!P$4&amp;$E242),'Hoja de Trabajo para listado'!$DE$151:$DG$151,0)),0)+IFERROR(INDEX('Hoja de Trabajo para listado'!$CD$155:$DC$1048576,MATCH($A242,'Hoja de Trabajo para listado'!$CD$155:$CD$1048576,0),MATCH((CUADRO!P$4&amp;$E242),'Hoja de Trabajo para listado'!$CD$151:$DC$151,0)),0)</f>
        <v>0</v>
      </c>
      <c r="Q242" s="243">
        <f ca="1">+IFERROR(INDEX('Hoja de Trabajo para listado'!$A$155:$Z$1048576,MATCH($A242,'Hoja de Trabajo para listado'!$A$155:$A$1048576,0),MATCH((CUADRO!Q$4&amp;$E242),'Hoja de Trabajo para listado'!$A$151:$Z$151,0)),0)+IFERROR(INDEX('Hoja de Trabajo para listado'!$AB$155:$BA$1048576,MATCH($A242,'Hoja de Trabajo para listado'!$AB$155:$AB$1048576,0),MATCH((CUADRO!Q$4&amp;$E242),'Hoja de Trabajo para listado'!$AB$151:$BA$151,0)),0)+IFERROR(INDEX('Hoja de Trabajo para listado'!$BC$155:$CB$1048576,MATCH($A242,'Hoja de Trabajo para listado'!$BC$155:$BC$1048576,0),MATCH((CUADRO!Q$4&amp;$E242),'Hoja de Trabajo para listado'!$BC$151:$CB$151,0)),0)+IFERROR(INDEX('Hoja de Trabajo para listado'!$DE$153:$DG$274,MATCH($A242,'Hoja de Trabajo para listado'!$DE$153:$DE$1048576,0),MATCH((CUADRO!Q$4&amp;$E242),'Hoja de Trabajo para listado'!$DE$151:$DG$151,0)),0)+IFERROR(INDEX('Hoja de Trabajo para listado'!$CD$155:$DC$1048576,MATCH($A242,'Hoja de Trabajo para listado'!$CD$155:$CD$1048576,0),MATCH((CUADRO!Q$4&amp;$E242),'Hoja de Trabajo para listado'!$CD$151:$DC$151,0)),0)</f>
        <v>0</v>
      </c>
      <c r="R242" s="243">
        <f t="shared" ca="1" si="9"/>
        <v>2123</v>
      </c>
      <c r="S242" s="243">
        <f ca="1">+R241+R242</f>
        <v>2123</v>
      </c>
      <c r="T242" s="243">
        <f ca="1">+S242</f>
        <v>2123</v>
      </c>
      <c r="U242" s="242">
        <f t="shared" si="10"/>
        <v>2</v>
      </c>
      <c r="V242" s="327" t="str">
        <f>+VLOOKUP(A242,bd_lista!$A$3:$E$592,5,FALSE)</f>
        <v>Instituciones Descentralizadas</v>
      </c>
      <c r="W242" s="398"/>
      <c r="X242" s="240">
        <f>+VLOOKUP(A242,[4]Sheet1!$A$13:$D$744,4,FALSE)</f>
        <v>16</v>
      </c>
      <c r="Y242" s="240" t="str">
        <f>+VLOOKUP(X242,bd_lista!$A$3:$C$592,3,FALSE)</f>
        <v>Ministerio de Educación</v>
      </c>
      <c r="Z242" s="288"/>
      <c r="AA242" s="289"/>
    </row>
    <row r="243" spans="1:27" ht="15" customHeight="1">
      <c r="A243" s="379">
        <v>340</v>
      </c>
      <c r="B243" s="393">
        <f>+A243</f>
        <v>340</v>
      </c>
      <c r="C243" s="245" t="str">
        <f>+VLOOKUP(A243,bd_lista!$A$3:$C$592,3,FALSE)</f>
        <v>Servicio General de Identificación Personal</v>
      </c>
      <c r="D243" s="395" t="str">
        <f>+C243</f>
        <v>Servicio General de Identificación Personal</v>
      </c>
      <c r="E243" s="245" t="s">
        <v>1303</v>
      </c>
      <c r="F243" s="241">
        <f ca="1">+IFERROR(INDEX('Hoja de Trabajo para listado'!$A$155:$Z$1048576,MATCH($A243,'Hoja de Trabajo para listado'!$A$155:$A$1048576,0),MATCH((CUADRO!F$4&amp;$E243),'Hoja de Trabajo para listado'!$A$151:$Z$151,0)),0)+IFERROR(INDEX('Hoja de Trabajo para listado'!$AB$155:$BA$1048576,MATCH($A243,'Hoja de Trabajo para listado'!$AB$155:$AB$1048576,0),MATCH((CUADRO!F$4&amp;$E243),'Hoja de Trabajo para listado'!$AB$151:$BA$151,0)),0)+IFERROR(INDEX('Hoja de Trabajo para listado'!$BC$155:$CB$1048576,MATCH($A243,'Hoja de Trabajo para listado'!$BC$155:$BC$1048576,0),MATCH((CUADRO!F$4&amp;$E243),'Hoja de Trabajo para listado'!$BC$151:$CB$151,0)),0)+IFERROR(INDEX('Hoja de Trabajo para listado'!$DE$153:$DG$274,MATCH($A243,'Hoja de Trabajo para listado'!$DE$153:$DE$1048576,0),MATCH((CUADRO!F$4&amp;$E243),'Hoja de Trabajo para listado'!$DE$151:$DG$151,0)),0)+IFERROR(INDEX('Hoja de Trabajo para listado'!$CD$155:$DC$1048576,MATCH($A243,'Hoja de Trabajo para listado'!$CD$155:$CD$1048576,0),MATCH((CUADRO!F$4&amp;$E243),'Hoja de Trabajo para listado'!$CD$151:$DC$151,0)),0)</f>
        <v>0</v>
      </c>
      <c r="G243" s="241">
        <f ca="1">+IFERROR(INDEX('Hoja de Trabajo para listado'!$A$155:$Z$1048576,MATCH($A243,'Hoja de Trabajo para listado'!$A$155:$A$1048576,0),MATCH((CUADRO!G$4&amp;$E243),'Hoja de Trabajo para listado'!$A$151:$Z$151,0)),0)+IFERROR(INDEX('Hoja de Trabajo para listado'!$AB$155:$BA$1048576,MATCH($A243,'Hoja de Trabajo para listado'!$AB$155:$AB$1048576,0),MATCH((CUADRO!G$4&amp;$E243),'Hoja de Trabajo para listado'!$AB$151:$BA$151,0)),0)+IFERROR(INDEX('Hoja de Trabajo para listado'!$BC$155:$CB$1048576,MATCH($A243,'Hoja de Trabajo para listado'!$BC$155:$BC$1048576,0),MATCH((CUADRO!G$4&amp;$E243),'Hoja de Trabajo para listado'!$BC$151:$CB$151,0)),0)+IFERROR(INDEX('Hoja de Trabajo para listado'!$DE$153:$DG$274,MATCH($A243,'Hoja de Trabajo para listado'!$DE$153:$DE$1048576,0),MATCH((CUADRO!G$4&amp;$E243),'Hoja de Trabajo para listado'!$DE$151:$DG$151,0)),0)+IFERROR(INDEX('Hoja de Trabajo para listado'!$CD$155:$DC$1048576,MATCH($A243,'Hoja de Trabajo para listado'!$CD$155:$CD$1048576,0),MATCH((CUADRO!G$4&amp;$E243),'Hoja de Trabajo para listado'!$CD$151:$DC$151,0)),0)</f>
        <v>0</v>
      </c>
      <c r="H243" s="241">
        <f ca="1">+IFERROR(INDEX('Hoja de Trabajo para listado'!$A$155:$Z$1048576,MATCH($A243,'Hoja de Trabajo para listado'!$A$155:$A$1048576,0),MATCH((CUADRO!H$4&amp;$E243),'Hoja de Trabajo para listado'!$A$151:$Z$151,0)),0)+IFERROR(INDEX('Hoja de Trabajo para listado'!$AB$155:$BA$1048576,MATCH($A243,'Hoja de Trabajo para listado'!$AB$155:$AB$1048576,0),MATCH((CUADRO!H$4&amp;$E243),'Hoja de Trabajo para listado'!$AB$151:$BA$151,0)),0)+IFERROR(INDEX('Hoja de Trabajo para listado'!$BC$155:$CB$1048576,MATCH($A243,'Hoja de Trabajo para listado'!$BC$155:$BC$1048576,0),MATCH((CUADRO!H$4&amp;$E243),'Hoja de Trabajo para listado'!$BC$151:$CB$151,0)),0)+IFERROR(INDEX('Hoja de Trabajo para listado'!$DE$153:$DG$274,MATCH($A243,'Hoja de Trabajo para listado'!$DE$153:$DE$1048576,0),MATCH((CUADRO!H$4&amp;$E243),'Hoja de Trabajo para listado'!$DE$151:$DG$151,0)),0)+IFERROR(INDEX('Hoja de Trabajo para listado'!$CD$155:$DC$1048576,MATCH($A243,'Hoja de Trabajo para listado'!$CD$155:$CD$1048576,0),MATCH((CUADRO!H$4&amp;$E243),'Hoja de Trabajo para listado'!$CD$151:$DC$151,0)),0)</f>
        <v>0</v>
      </c>
      <c r="I243" s="241">
        <f ca="1">+IFERROR(INDEX('Hoja de Trabajo para listado'!$A$155:$Z$1048576,MATCH($A243,'Hoja de Trabajo para listado'!$A$155:$A$1048576,0),MATCH((CUADRO!I$4&amp;$E243),'Hoja de Trabajo para listado'!$A$151:$Z$151,0)),0)+IFERROR(INDEX('Hoja de Trabajo para listado'!$AB$155:$BA$1048576,MATCH($A243,'Hoja de Trabajo para listado'!$AB$155:$AB$1048576,0),MATCH((CUADRO!I$4&amp;$E243),'Hoja de Trabajo para listado'!$AB$151:$BA$151,0)),0)+IFERROR(INDEX('Hoja de Trabajo para listado'!$BC$155:$CB$1048576,MATCH($A243,'Hoja de Trabajo para listado'!$BC$155:$BC$1048576,0),MATCH((CUADRO!I$4&amp;$E243),'Hoja de Trabajo para listado'!$BC$151:$CB$151,0)),0)+IFERROR(INDEX('Hoja de Trabajo para listado'!$DE$153:$DG$274,MATCH($A243,'Hoja de Trabajo para listado'!$DE$153:$DE$1048576,0),MATCH((CUADRO!I$4&amp;$E243),'Hoja de Trabajo para listado'!$DE$151:$DG$151,0)),0)+IFERROR(INDEX('Hoja de Trabajo para listado'!$CD$155:$DC$1048576,MATCH($A243,'Hoja de Trabajo para listado'!$CD$155:$CD$1048576,0),MATCH((CUADRO!I$4&amp;$E243),'Hoja de Trabajo para listado'!$CD$151:$DC$151,0)),0)</f>
        <v>0</v>
      </c>
      <c r="J243" s="241">
        <f ca="1">+IFERROR(INDEX('Hoja de Trabajo para listado'!$A$155:$Z$1048576,MATCH($A243,'Hoja de Trabajo para listado'!$A$155:$A$1048576,0),MATCH((CUADRO!J$4&amp;$E243),'Hoja de Trabajo para listado'!$A$151:$Z$151,0)),0)+IFERROR(INDEX('Hoja de Trabajo para listado'!$AB$155:$BA$1048576,MATCH($A243,'Hoja de Trabajo para listado'!$AB$155:$AB$1048576,0),MATCH((CUADRO!J$4&amp;$E243),'Hoja de Trabajo para listado'!$AB$151:$BA$151,0)),0)+IFERROR(INDEX('Hoja de Trabajo para listado'!$BC$155:$CB$1048576,MATCH($A243,'Hoja de Trabajo para listado'!$BC$155:$BC$1048576,0),MATCH((CUADRO!J$4&amp;$E243),'Hoja de Trabajo para listado'!$BC$151:$CB$151,0)),0)+IFERROR(INDEX('Hoja de Trabajo para listado'!$DE$153:$DG$274,MATCH($A243,'Hoja de Trabajo para listado'!$DE$153:$DE$1048576,0),MATCH((CUADRO!J$4&amp;$E243),'Hoja de Trabajo para listado'!$DE$151:$DG$151,0)),0)+IFERROR(INDEX('Hoja de Trabajo para listado'!$CD$155:$DC$1048576,MATCH($A243,'Hoja de Trabajo para listado'!$CD$155:$CD$1048576,0),MATCH((CUADRO!J$4&amp;$E243),'Hoja de Trabajo para listado'!$CD$151:$DC$151,0)),0)</f>
        <v>0</v>
      </c>
      <c r="K243" s="241">
        <f ca="1">+IFERROR(INDEX('Hoja de Trabajo para listado'!$A$155:$Z$1048576,MATCH($A243,'Hoja de Trabajo para listado'!$A$155:$A$1048576,0),MATCH((CUADRO!K$4&amp;$E243),'Hoja de Trabajo para listado'!$A$151:$Z$151,0)),0)+IFERROR(INDEX('Hoja de Trabajo para listado'!$AB$155:$BA$1048576,MATCH($A243,'Hoja de Trabajo para listado'!$AB$155:$AB$1048576,0),MATCH((CUADRO!K$4&amp;$E243),'Hoja de Trabajo para listado'!$AB$151:$BA$151,0)),0)+IFERROR(INDEX('Hoja de Trabajo para listado'!$BC$155:$CB$1048576,MATCH($A243,'Hoja de Trabajo para listado'!$BC$155:$BC$1048576,0),MATCH((CUADRO!K$4&amp;$E243),'Hoja de Trabajo para listado'!$BC$151:$CB$151,0)),0)+IFERROR(INDEX('Hoja de Trabajo para listado'!$DE$153:$DG$274,MATCH($A243,'Hoja de Trabajo para listado'!$DE$153:$DE$1048576,0),MATCH((CUADRO!K$4&amp;$E243),'Hoja de Trabajo para listado'!$DE$151:$DG$151,0)),0)+IFERROR(INDEX('Hoja de Trabajo para listado'!$CD$155:$DC$1048576,MATCH($A243,'Hoja de Trabajo para listado'!$CD$155:$CD$1048576,0),MATCH((CUADRO!K$4&amp;$E243),'Hoja de Trabajo para listado'!$CD$151:$DC$151,0)),0)</f>
        <v>0</v>
      </c>
      <c r="L243" s="241">
        <f ca="1">+IFERROR(INDEX('Hoja de Trabajo para listado'!$A$155:$Z$1048576,MATCH($A243,'Hoja de Trabajo para listado'!$A$155:$A$1048576,0),MATCH((CUADRO!L$4&amp;$E243),'Hoja de Trabajo para listado'!$A$151:$Z$151,0)),0)+IFERROR(INDEX('Hoja de Trabajo para listado'!$AB$155:$BA$1048576,MATCH($A243,'Hoja de Trabajo para listado'!$AB$155:$AB$1048576,0),MATCH((CUADRO!L$4&amp;$E243),'Hoja de Trabajo para listado'!$AB$151:$BA$151,0)),0)+IFERROR(INDEX('Hoja de Trabajo para listado'!$BC$155:$CB$1048576,MATCH($A243,'Hoja de Trabajo para listado'!$BC$155:$BC$1048576,0),MATCH((CUADRO!L$4&amp;$E243),'Hoja de Trabajo para listado'!$BC$151:$CB$151,0)),0)+IFERROR(INDEX('Hoja de Trabajo para listado'!$DE$153:$DG$274,MATCH($A243,'Hoja de Trabajo para listado'!$DE$153:$DE$1048576,0),MATCH((CUADRO!L$4&amp;$E243),'Hoja de Trabajo para listado'!$DE$151:$DG$151,0)),0)+IFERROR(INDEX('Hoja de Trabajo para listado'!$CD$155:$DC$1048576,MATCH($A243,'Hoja de Trabajo para listado'!$CD$155:$CD$1048576,0),MATCH((CUADRO!L$4&amp;$E243),'Hoja de Trabajo para listado'!$CD$151:$DC$151,0)),0)</f>
        <v>0</v>
      </c>
      <c r="M243" s="241">
        <f ca="1">+IFERROR(INDEX('Hoja de Trabajo para listado'!$A$155:$Z$1048576,MATCH($A243,'Hoja de Trabajo para listado'!$A$155:$A$1048576,0),MATCH((CUADRO!M$4&amp;$E243),'Hoja de Trabajo para listado'!$A$151:$Z$151,0)),0)+IFERROR(INDEX('Hoja de Trabajo para listado'!$AB$155:$BA$1048576,MATCH($A243,'Hoja de Trabajo para listado'!$AB$155:$AB$1048576,0),MATCH((CUADRO!M$4&amp;$E243),'Hoja de Trabajo para listado'!$AB$151:$BA$151,0)),0)+IFERROR(INDEX('Hoja de Trabajo para listado'!$BC$155:$CB$1048576,MATCH($A243,'Hoja de Trabajo para listado'!$BC$155:$BC$1048576,0),MATCH((CUADRO!M$4&amp;$E243),'Hoja de Trabajo para listado'!$BC$151:$CB$151,0)),0)+IFERROR(INDEX('Hoja de Trabajo para listado'!$DE$153:$DG$274,MATCH($A243,'Hoja de Trabajo para listado'!$DE$153:$DE$1048576,0),MATCH((CUADRO!M$4&amp;$E243),'Hoja de Trabajo para listado'!$DE$151:$DG$151,0)),0)+IFERROR(INDEX('Hoja de Trabajo para listado'!$CD$155:$DC$1048576,MATCH($A243,'Hoja de Trabajo para listado'!$CD$155:$CD$1048576,0),MATCH((CUADRO!M$4&amp;$E243),'Hoja de Trabajo para listado'!$CD$151:$DC$151,0)),0)</f>
        <v>0</v>
      </c>
      <c r="N243" s="241">
        <f ca="1">+IFERROR(INDEX('Hoja de Trabajo para listado'!$A$155:$Z$1048576,MATCH($A243,'Hoja de Trabajo para listado'!$A$155:$A$1048576,0),MATCH((CUADRO!N$4&amp;$E243),'Hoja de Trabajo para listado'!$A$151:$Z$151,0)),0)+IFERROR(INDEX('Hoja de Trabajo para listado'!$AB$155:$BA$1048576,MATCH($A243,'Hoja de Trabajo para listado'!$AB$155:$AB$1048576,0),MATCH((CUADRO!N$4&amp;$E243),'Hoja de Trabajo para listado'!$AB$151:$BA$151,0)),0)+IFERROR(INDEX('Hoja de Trabajo para listado'!$BC$155:$CB$1048576,MATCH($A243,'Hoja de Trabajo para listado'!$BC$155:$BC$1048576,0),MATCH((CUADRO!N$4&amp;$E243),'Hoja de Trabajo para listado'!$BC$151:$CB$151,0)),0)+IFERROR(INDEX('Hoja de Trabajo para listado'!$DE$153:$DG$274,MATCH($A243,'Hoja de Trabajo para listado'!$DE$153:$DE$1048576,0),MATCH((CUADRO!N$4&amp;$E243),'Hoja de Trabajo para listado'!$DE$151:$DG$151,0)),0)+IFERROR(INDEX('Hoja de Trabajo para listado'!$CD$155:$DC$1048576,MATCH($A243,'Hoja de Trabajo para listado'!$CD$155:$CD$1048576,0),MATCH((CUADRO!N$4&amp;$E243),'Hoja de Trabajo para listado'!$CD$151:$DC$151,0)),0)</f>
        <v>0</v>
      </c>
      <c r="O243" s="241">
        <f ca="1">+IFERROR(INDEX('Hoja de Trabajo para listado'!$A$155:$Z$1048576,MATCH($A243,'Hoja de Trabajo para listado'!$A$155:$A$1048576,0),MATCH((CUADRO!O$4&amp;$E243),'Hoja de Trabajo para listado'!$A$151:$Z$151,0)),0)+IFERROR(INDEX('Hoja de Trabajo para listado'!$AB$155:$BA$1048576,MATCH($A243,'Hoja de Trabajo para listado'!$AB$155:$AB$1048576,0),MATCH((CUADRO!O$4&amp;$E243),'Hoja de Trabajo para listado'!$AB$151:$BA$151,0)),0)+IFERROR(INDEX('Hoja de Trabajo para listado'!$BC$155:$CB$1048576,MATCH($A243,'Hoja de Trabajo para listado'!$BC$155:$BC$1048576,0),MATCH((CUADRO!O$4&amp;$E243),'Hoja de Trabajo para listado'!$BC$151:$CB$151,0)),0)+IFERROR(INDEX('Hoja de Trabajo para listado'!$DE$153:$DG$274,MATCH($A243,'Hoja de Trabajo para listado'!$DE$153:$DE$1048576,0),MATCH((CUADRO!O$4&amp;$E243),'Hoja de Trabajo para listado'!$DE$151:$DG$151,0)),0)+IFERROR(INDEX('Hoja de Trabajo para listado'!$CD$155:$DC$1048576,MATCH($A243,'Hoja de Trabajo para listado'!$CD$155:$CD$1048576,0),MATCH((CUADRO!O$4&amp;$E243),'Hoja de Trabajo para listado'!$CD$151:$DC$151,0)),0)</f>
        <v>0</v>
      </c>
      <c r="P243" s="241">
        <f ca="1">+IFERROR(INDEX('Hoja de Trabajo para listado'!$A$155:$Z$1048576,MATCH($A243,'Hoja de Trabajo para listado'!$A$155:$A$1048576,0),MATCH((CUADRO!P$4&amp;$E243),'Hoja de Trabajo para listado'!$A$151:$Z$151,0)),0)+IFERROR(INDEX('Hoja de Trabajo para listado'!$AB$155:$BA$1048576,MATCH($A243,'Hoja de Trabajo para listado'!$AB$155:$AB$1048576,0),MATCH((CUADRO!P$4&amp;$E243),'Hoja de Trabajo para listado'!$AB$151:$BA$151,0)),0)+IFERROR(INDEX('Hoja de Trabajo para listado'!$BC$155:$CB$1048576,MATCH($A243,'Hoja de Trabajo para listado'!$BC$155:$BC$1048576,0),MATCH((CUADRO!P$4&amp;$E243),'Hoja de Trabajo para listado'!$BC$151:$CB$151,0)),0)+IFERROR(INDEX('Hoja de Trabajo para listado'!$DE$153:$DG$274,MATCH($A243,'Hoja de Trabajo para listado'!$DE$153:$DE$1048576,0),MATCH((CUADRO!P$4&amp;$E243),'Hoja de Trabajo para listado'!$DE$151:$DG$151,0)),0)+IFERROR(INDEX('Hoja de Trabajo para listado'!$CD$155:$DC$1048576,MATCH($A243,'Hoja de Trabajo para listado'!$CD$155:$CD$1048576,0),MATCH((CUADRO!P$4&amp;$E243),'Hoja de Trabajo para listado'!$CD$151:$DC$151,0)),0)</f>
        <v>480</v>
      </c>
      <c r="Q243" s="265">
        <f ca="1">+IFERROR(INDEX('Hoja de Trabajo para listado'!$A$155:$Z$1048576,MATCH($A243,'Hoja de Trabajo para listado'!$A$155:$A$1048576,0),MATCH((CUADRO!Q$4&amp;$E243),'Hoja de Trabajo para listado'!$A$151:$Z$151,0)),0)+IFERROR(INDEX('Hoja de Trabajo para listado'!$AB$155:$BA$1048576,MATCH($A243,'Hoja de Trabajo para listado'!$AB$155:$AB$1048576,0),MATCH((CUADRO!Q$4&amp;$E243),'Hoja de Trabajo para listado'!$AB$151:$BA$151,0)),0)+IFERROR(INDEX('Hoja de Trabajo para listado'!$BC$155:$CB$1048576,MATCH($A243,'Hoja de Trabajo para listado'!$BC$155:$BC$1048576,0),MATCH((CUADRO!Q$4&amp;$E243),'Hoja de Trabajo para listado'!$BC$151:$CB$151,0)),0)+IFERROR(INDEX('Hoja de Trabajo para listado'!$DE$153:$DG$274,MATCH($A243,'Hoja de Trabajo para listado'!$DE$153:$DE$1048576,0),MATCH((CUADRO!Q$4&amp;$E243),'Hoja de Trabajo para listado'!$DE$151:$DG$151,0)),0)+IFERROR(INDEX('Hoja de Trabajo para listado'!$CD$155:$DC$1048576,MATCH($A243,'Hoja de Trabajo para listado'!$CD$155:$CD$1048576,0),MATCH((CUADRO!Q$4&amp;$E243),'Hoja de Trabajo para listado'!$CD$151:$DC$151,0)),0)</f>
        <v>0</v>
      </c>
      <c r="R243" s="241">
        <f t="shared" ca="1" si="9"/>
        <v>480</v>
      </c>
      <c r="S243" s="241"/>
      <c r="T243" s="241">
        <f ca="1">+T244</f>
        <v>527114.41999999993</v>
      </c>
      <c r="U243" s="240">
        <f t="shared" si="10"/>
        <v>1</v>
      </c>
      <c r="V243" s="327" t="str">
        <f>+VLOOKUP(A243,bd_lista!$A$3:$E$592,5,FALSE)</f>
        <v>Instituciones Descentralizadas</v>
      </c>
      <c r="W243" s="397" t="str">
        <f>+V243</f>
        <v>Instituciones Descentralizadas</v>
      </c>
      <c r="X243" s="240">
        <f>+VLOOKUP(A243,[4]Sheet1!$A$13:$D$744,4,FALSE)</f>
        <v>15</v>
      </c>
      <c r="Y243" s="240" t="str">
        <f>+VLOOKUP(X243,bd_lista!$A$3:$C$592,3,FALSE)</f>
        <v>Ministerio de Gobierno</v>
      </c>
      <c r="Z243" s="290">
        <f>+X243</f>
        <v>15</v>
      </c>
      <c r="AA243" s="315" t="str">
        <f>+Y243</f>
        <v>Ministerio de Gobierno</v>
      </c>
    </row>
    <row r="244" spans="1:27" ht="15" customHeight="1">
      <c r="A244" s="378">
        <v>340</v>
      </c>
      <c r="B244" s="394"/>
      <c r="C244" s="327" t="str">
        <f>+VLOOKUP(A244,bd_lista!$A$3:$C$592,3,FALSE)</f>
        <v>Servicio General de Identificación Personal</v>
      </c>
      <c r="D244" s="396"/>
      <c r="E244" s="327" t="s">
        <v>1304</v>
      </c>
      <c r="F244" s="243">
        <f ca="1">+IFERROR(INDEX('Hoja de Trabajo para listado'!$A$155:$Z$1048576,MATCH($A244,'Hoja de Trabajo para listado'!$A$155:$A$1048576,0),MATCH((CUADRO!F$4&amp;$E244),'Hoja de Trabajo para listado'!$A$151:$Z$151,0)),0)+IFERROR(INDEX('Hoja de Trabajo para listado'!$AB$155:$BA$1048576,MATCH($A244,'Hoja de Trabajo para listado'!$AB$155:$AB$1048576,0),MATCH((CUADRO!F$4&amp;$E244),'Hoja de Trabajo para listado'!$AB$151:$BA$151,0)),0)+IFERROR(INDEX('Hoja de Trabajo para listado'!$BC$155:$CB$1048576,MATCH($A244,'Hoja de Trabajo para listado'!$BC$155:$BC$1048576,0),MATCH((CUADRO!F$4&amp;$E244),'Hoja de Trabajo para listado'!$BC$151:$CB$151,0)),0)+IFERROR(INDEX('Hoja de Trabajo para listado'!$DE$153:$DG$274,MATCH($A244,'Hoja de Trabajo para listado'!$DE$153:$DE$1048576,0),MATCH((CUADRO!F$4&amp;$E244),'Hoja de Trabajo para listado'!$DE$151:$DG$151,0)),0)+IFERROR(INDEX('Hoja de Trabajo para listado'!$CD$155:$DC$1048576,MATCH($A244,'Hoja de Trabajo para listado'!$CD$155:$CD$1048576,0),MATCH((CUADRO!F$4&amp;$E244),'Hoja de Trabajo para listado'!$CD$151:$DC$151,0)),0)</f>
        <v>0</v>
      </c>
      <c r="G244" s="243">
        <f ca="1">+IFERROR(INDEX('Hoja de Trabajo para listado'!$A$155:$Z$1048576,MATCH($A244,'Hoja de Trabajo para listado'!$A$155:$A$1048576,0),MATCH((CUADRO!G$4&amp;$E244),'Hoja de Trabajo para listado'!$A$151:$Z$151,0)),0)+IFERROR(INDEX('Hoja de Trabajo para listado'!$AB$155:$BA$1048576,MATCH($A244,'Hoja de Trabajo para listado'!$AB$155:$AB$1048576,0),MATCH((CUADRO!G$4&amp;$E244),'Hoja de Trabajo para listado'!$AB$151:$BA$151,0)),0)+IFERROR(INDEX('Hoja de Trabajo para listado'!$BC$155:$CB$1048576,MATCH($A244,'Hoja de Trabajo para listado'!$BC$155:$BC$1048576,0),MATCH((CUADRO!G$4&amp;$E244),'Hoja de Trabajo para listado'!$BC$151:$CB$151,0)),0)+IFERROR(INDEX('Hoja de Trabajo para listado'!$DE$153:$DG$274,MATCH($A244,'Hoja de Trabajo para listado'!$DE$153:$DE$1048576,0),MATCH((CUADRO!G$4&amp;$E244),'Hoja de Trabajo para listado'!$DE$151:$DG$151,0)),0)+IFERROR(INDEX('Hoja de Trabajo para listado'!$CD$155:$DC$1048576,MATCH($A244,'Hoja de Trabajo para listado'!$CD$155:$CD$1048576,0),MATCH((CUADRO!G$4&amp;$E244),'Hoja de Trabajo para listado'!$CD$151:$DC$151,0)),0)</f>
        <v>0</v>
      </c>
      <c r="H244" s="243">
        <f ca="1">+IFERROR(INDEX('Hoja de Trabajo para listado'!$A$155:$Z$1048576,MATCH($A244,'Hoja de Trabajo para listado'!$A$155:$A$1048576,0),MATCH((CUADRO!H$4&amp;$E244),'Hoja de Trabajo para listado'!$A$151:$Z$151,0)),0)+IFERROR(INDEX('Hoja de Trabajo para listado'!$AB$155:$BA$1048576,MATCH($A244,'Hoja de Trabajo para listado'!$AB$155:$AB$1048576,0),MATCH((CUADRO!H$4&amp;$E244),'Hoja de Trabajo para listado'!$AB$151:$BA$151,0)),0)+IFERROR(INDEX('Hoja de Trabajo para listado'!$BC$155:$CB$1048576,MATCH($A244,'Hoja de Trabajo para listado'!$BC$155:$BC$1048576,0),MATCH((CUADRO!H$4&amp;$E244),'Hoja de Trabajo para listado'!$BC$151:$CB$151,0)),0)+IFERROR(INDEX('Hoja de Trabajo para listado'!$DE$153:$DG$274,MATCH($A244,'Hoja de Trabajo para listado'!$DE$153:$DE$1048576,0),MATCH((CUADRO!H$4&amp;$E244),'Hoja de Trabajo para listado'!$DE$151:$DG$151,0)),0)+IFERROR(INDEX('Hoja de Trabajo para listado'!$CD$155:$DC$1048576,MATCH($A244,'Hoja de Trabajo para listado'!$CD$155:$CD$1048576,0),MATCH((CUADRO!H$4&amp;$E244),'Hoja de Trabajo para listado'!$CD$151:$DC$151,0)),0)</f>
        <v>0</v>
      </c>
      <c r="I244" s="243">
        <f ca="1">+IFERROR(INDEX('Hoja de Trabajo para listado'!$A$155:$Z$1048576,MATCH($A244,'Hoja de Trabajo para listado'!$A$155:$A$1048576,0),MATCH((CUADRO!I$4&amp;$E244),'Hoja de Trabajo para listado'!$A$151:$Z$151,0)),0)+IFERROR(INDEX('Hoja de Trabajo para listado'!$AB$155:$BA$1048576,MATCH($A244,'Hoja de Trabajo para listado'!$AB$155:$AB$1048576,0),MATCH((CUADRO!I$4&amp;$E244),'Hoja de Trabajo para listado'!$AB$151:$BA$151,0)),0)+IFERROR(INDEX('Hoja de Trabajo para listado'!$BC$155:$CB$1048576,MATCH($A244,'Hoja de Trabajo para listado'!$BC$155:$BC$1048576,0),MATCH((CUADRO!I$4&amp;$E244),'Hoja de Trabajo para listado'!$BC$151:$CB$151,0)),0)+IFERROR(INDEX('Hoja de Trabajo para listado'!$DE$153:$DG$274,MATCH($A244,'Hoja de Trabajo para listado'!$DE$153:$DE$1048576,0),MATCH((CUADRO!I$4&amp;$E244),'Hoja de Trabajo para listado'!$DE$151:$DG$151,0)),0)+IFERROR(INDEX('Hoja de Trabajo para listado'!$CD$155:$DC$1048576,MATCH($A244,'Hoja de Trabajo para listado'!$CD$155:$CD$1048576,0),MATCH((CUADRO!I$4&amp;$E244),'Hoja de Trabajo para listado'!$CD$151:$DC$151,0)),0)</f>
        <v>0</v>
      </c>
      <c r="J244" s="243">
        <f ca="1">+IFERROR(INDEX('Hoja de Trabajo para listado'!$A$155:$Z$1048576,MATCH($A244,'Hoja de Trabajo para listado'!$A$155:$A$1048576,0),MATCH((CUADRO!J$4&amp;$E244),'Hoja de Trabajo para listado'!$A$151:$Z$151,0)),0)+IFERROR(INDEX('Hoja de Trabajo para listado'!$AB$155:$BA$1048576,MATCH($A244,'Hoja de Trabajo para listado'!$AB$155:$AB$1048576,0),MATCH((CUADRO!J$4&amp;$E244),'Hoja de Trabajo para listado'!$AB$151:$BA$151,0)),0)+IFERROR(INDEX('Hoja de Trabajo para listado'!$BC$155:$CB$1048576,MATCH($A244,'Hoja de Trabajo para listado'!$BC$155:$BC$1048576,0),MATCH((CUADRO!J$4&amp;$E244),'Hoja de Trabajo para listado'!$BC$151:$CB$151,0)),0)+IFERROR(INDEX('Hoja de Trabajo para listado'!$DE$153:$DG$274,MATCH($A244,'Hoja de Trabajo para listado'!$DE$153:$DE$1048576,0),MATCH((CUADRO!J$4&amp;$E244),'Hoja de Trabajo para listado'!$DE$151:$DG$151,0)),0)+IFERROR(INDEX('Hoja de Trabajo para listado'!$CD$155:$DC$1048576,MATCH($A244,'Hoja de Trabajo para listado'!$CD$155:$CD$1048576,0),MATCH((CUADRO!J$4&amp;$E244),'Hoja de Trabajo para listado'!$CD$151:$DC$151,0)),0)</f>
        <v>0</v>
      </c>
      <c r="K244" s="243">
        <f ca="1">+IFERROR(INDEX('Hoja de Trabajo para listado'!$A$155:$Z$1048576,MATCH($A244,'Hoja de Trabajo para listado'!$A$155:$A$1048576,0),MATCH((CUADRO!K$4&amp;$E244),'Hoja de Trabajo para listado'!$A$151:$Z$151,0)),0)+IFERROR(INDEX('Hoja de Trabajo para listado'!$AB$155:$BA$1048576,MATCH($A244,'Hoja de Trabajo para listado'!$AB$155:$AB$1048576,0),MATCH((CUADRO!K$4&amp;$E244),'Hoja de Trabajo para listado'!$AB$151:$BA$151,0)),0)+IFERROR(INDEX('Hoja de Trabajo para listado'!$BC$155:$CB$1048576,MATCH($A244,'Hoja de Trabajo para listado'!$BC$155:$BC$1048576,0),MATCH((CUADRO!K$4&amp;$E244),'Hoja de Trabajo para listado'!$BC$151:$CB$151,0)),0)+IFERROR(INDEX('Hoja de Trabajo para listado'!$DE$153:$DG$274,MATCH($A244,'Hoja de Trabajo para listado'!$DE$153:$DE$1048576,0),MATCH((CUADRO!K$4&amp;$E244),'Hoja de Trabajo para listado'!$DE$151:$DG$151,0)),0)+IFERROR(INDEX('Hoja de Trabajo para listado'!$CD$155:$DC$1048576,MATCH($A244,'Hoja de Trabajo para listado'!$CD$155:$CD$1048576,0),MATCH((CUADRO!K$4&amp;$E244),'Hoja de Trabajo para listado'!$CD$151:$DC$151,0)),0)</f>
        <v>0</v>
      </c>
      <c r="L244" s="243">
        <f ca="1">+IFERROR(INDEX('Hoja de Trabajo para listado'!$A$155:$Z$1048576,MATCH($A244,'Hoja de Trabajo para listado'!$A$155:$A$1048576,0),MATCH((CUADRO!L$4&amp;$E244),'Hoja de Trabajo para listado'!$A$151:$Z$151,0)),0)+IFERROR(INDEX('Hoja de Trabajo para listado'!$AB$155:$BA$1048576,MATCH($A244,'Hoja de Trabajo para listado'!$AB$155:$AB$1048576,0),MATCH((CUADRO!L$4&amp;$E244),'Hoja de Trabajo para listado'!$AB$151:$BA$151,0)),0)+IFERROR(INDEX('Hoja de Trabajo para listado'!$BC$155:$CB$1048576,MATCH($A244,'Hoja de Trabajo para listado'!$BC$155:$BC$1048576,0),MATCH((CUADRO!L$4&amp;$E244),'Hoja de Trabajo para listado'!$BC$151:$CB$151,0)),0)+IFERROR(INDEX('Hoja de Trabajo para listado'!$DE$153:$DG$274,MATCH($A244,'Hoja de Trabajo para listado'!$DE$153:$DE$1048576,0),MATCH((CUADRO!L$4&amp;$E244),'Hoja de Trabajo para listado'!$DE$151:$DG$151,0)),0)+IFERROR(INDEX('Hoja de Trabajo para listado'!$CD$155:$DC$1048576,MATCH($A244,'Hoja de Trabajo para listado'!$CD$155:$CD$1048576,0),MATCH((CUADRO!L$4&amp;$E244),'Hoja de Trabajo para listado'!$CD$151:$DC$151,0)),0)</f>
        <v>0</v>
      </c>
      <c r="M244" s="243">
        <f ca="1">+IFERROR(INDEX('Hoja de Trabajo para listado'!$A$155:$Z$1048576,MATCH($A244,'Hoja de Trabajo para listado'!$A$155:$A$1048576,0),MATCH((CUADRO!M$4&amp;$E244),'Hoja de Trabajo para listado'!$A$151:$Z$151,0)),0)+IFERROR(INDEX('Hoja de Trabajo para listado'!$AB$155:$BA$1048576,MATCH($A244,'Hoja de Trabajo para listado'!$AB$155:$AB$1048576,0),MATCH((CUADRO!M$4&amp;$E244),'Hoja de Trabajo para listado'!$AB$151:$BA$151,0)),0)+IFERROR(INDEX('Hoja de Trabajo para listado'!$BC$155:$CB$1048576,MATCH($A244,'Hoja de Trabajo para listado'!$BC$155:$BC$1048576,0),MATCH((CUADRO!M$4&amp;$E244),'Hoja de Trabajo para listado'!$BC$151:$CB$151,0)),0)+IFERROR(INDEX('Hoja de Trabajo para listado'!$DE$153:$DG$274,MATCH($A244,'Hoja de Trabajo para listado'!$DE$153:$DE$1048576,0),MATCH((CUADRO!M$4&amp;$E244),'Hoja de Trabajo para listado'!$DE$151:$DG$151,0)),0)+IFERROR(INDEX('Hoja de Trabajo para listado'!$CD$155:$DC$1048576,MATCH($A244,'Hoja de Trabajo para listado'!$CD$155:$CD$1048576,0),MATCH((CUADRO!M$4&amp;$E244),'Hoja de Trabajo para listado'!$CD$151:$DC$151,0)),0)</f>
        <v>0</v>
      </c>
      <c r="N244" s="243">
        <f ca="1">+IFERROR(INDEX('Hoja de Trabajo para listado'!$A$155:$Z$1048576,MATCH($A244,'Hoja de Trabajo para listado'!$A$155:$A$1048576,0),MATCH((CUADRO!N$4&amp;$E244),'Hoja de Trabajo para listado'!$A$151:$Z$151,0)),0)+IFERROR(INDEX('Hoja de Trabajo para listado'!$AB$155:$BA$1048576,MATCH($A244,'Hoja de Trabajo para listado'!$AB$155:$AB$1048576,0),MATCH((CUADRO!N$4&amp;$E244),'Hoja de Trabajo para listado'!$AB$151:$BA$151,0)),0)+IFERROR(INDEX('Hoja de Trabajo para listado'!$BC$155:$CB$1048576,MATCH($A244,'Hoja de Trabajo para listado'!$BC$155:$BC$1048576,0),MATCH((CUADRO!N$4&amp;$E244),'Hoja de Trabajo para listado'!$BC$151:$CB$151,0)),0)+IFERROR(INDEX('Hoja de Trabajo para listado'!$DE$153:$DG$274,MATCH($A244,'Hoja de Trabajo para listado'!$DE$153:$DE$1048576,0),MATCH((CUADRO!N$4&amp;$E244),'Hoja de Trabajo para listado'!$DE$151:$DG$151,0)),0)+IFERROR(INDEX('Hoja de Trabajo para listado'!$CD$155:$DC$1048576,MATCH($A244,'Hoja de Trabajo para listado'!$CD$155:$CD$1048576,0),MATCH((CUADRO!N$4&amp;$E244),'Hoja de Trabajo para listado'!$CD$151:$DC$151,0)),0)</f>
        <v>0</v>
      </c>
      <c r="O244" s="243">
        <f ca="1">+IFERROR(INDEX('Hoja de Trabajo para listado'!$A$155:$Z$1048576,MATCH($A244,'Hoja de Trabajo para listado'!$A$155:$A$1048576,0),MATCH((CUADRO!O$4&amp;$E244),'Hoja de Trabajo para listado'!$A$151:$Z$151,0)),0)+IFERROR(INDEX('Hoja de Trabajo para listado'!$AB$155:$BA$1048576,MATCH($A244,'Hoja de Trabajo para listado'!$AB$155:$AB$1048576,0),MATCH((CUADRO!O$4&amp;$E244),'Hoja de Trabajo para listado'!$AB$151:$BA$151,0)),0)+IFERROR(INDEX('Hoja de Trabajo para listado'!$BC$155:$CB$1048576,MATCH($A244,'Hoja de Trabajo para listado'!$BC$155:$BC$1048576,0),MATCH((CUADRO!O$4&amp;$E244),'Hoja de Trabajo para listado'!$BC$151:$CB$151,0)),0)+IFERROR(INDEX('Hoja de Trabajo para listado'!$DE$153:$DG$274,MATCH($A244,'Hoja de Trabajo para listado'!$DE$153:$DE$1048576,0),MATCH((CUADRO!O$4&amp;$E244),'Hoja de Trabajo para listado'!$DE$151:$DG$151,0)),0)+IFERROR(INDEX('Hoja de Trabajo para listado'!$CD$155:$DC$1048576,MATCH($A244,'Hoja de Trabajo para listado'!$CD$155:$CD$1048576,0),MATCH((CUADRO!O$4&amp;$E244),'Hoja de Trabajo para listado'!$CD$151:$DC$151,0)),0)</f>
        <v>0</v>
      </c>
      <c r="P244" s="243">
        <f ca="1">+IFERROR(INDEX('Hoja de Trabajo para listado'!$A$155:$Z$1048576,MATCH($A244,'Hoja de Trabajo para listado'!$A$155:$A$1048576,0),MATCH((CUADRO!P$4&amp;$E244),'Hoja de Trabajo para listado'!$A$151:$Z$151,0)),0)+IFERROR(INDEX('Hoja de Trabajo para listado'!$AB$155:$BA$1048576,MATCH($A244,'Hoja de Trabajo para listado'!$AB$155:$AB$1048576,0),MATCH((CUADRO!P$4&amp;$E244),'Hoja de Trabajo para listado'!$AB$151:$BA$151,0)),0)+IFERROR(INDEX('Hoja de Trabajo para listado'!$BC$155:$CB$1048576,MATCH($A244,'Hoja de Trabajo para listado'!$BC$155:$BC$1048576,0),MATCH((CUADRO!P$4&amp;$E244),'Hoja de Trabajo para listado'!$BC$151:$CB$151,0)),0)+IFERROR(INDEX('Hoja de Trabajo para listado'!$DE$153:$DG$274,MATCH($A244,'Hoja de Trabajo para listado'!$DE$153:$DE$1048576,0),MATCH((CUADRO!P$4&amp;$E244),'Hoja de Trabajo para listado'!$DE$151:$DG$151,0)),0)+IFERROR(INDEX('Hoja de Trabajo para listado'!$CD$155:$DC$1048576,MATCH($A244,'Hoja de Trabajo para listado'!$CD$155:$CD$1048576,0),MATCH((CUADRO!P$4&amp;$E244),'Hoja de Trabajo para listado'!$CD$151:$DC$151,0)),0)</f>
        <v>526634.41999999993</v>
      </c>
      <c r="Q244" s="243">
        <f ca="1">+IFERROR(INDEX('Hoja de Trabajo para listado'!$A$155:$Z$1048576,MATCH($A244,'Hoja de Trabajo para listado'!$A$155:$A$1048576,0),MATCH((CUADRO!Q$4&amp;$E244),'Hoja de Trabajo para listado'!$A$151:$Z$151,0)),0)+IFERROR(INDEX('Hoja de Trabajo para listado'!$AB$155:$BA$1048576,MATCH($A244,'Hoja de Trabajo para listado'!$AB$155:$AB$1048576,0),MATCH((CUADRO!Q$4&amp;$E244),'Hoja de Trabajo para listado'!$AB$151:$BA$151,0)),0)+IFERROR(INDEX('Hoja de Trabajo para listado'!$BC$155:$CB$1048576,MATCH($A244,'Hoja de Trabajo para listado'!$BC$155:$BC$1048576,0),MATCH((CUADRO!Q$4&amp;$E244),'Hoja de Trabajo para listado'!$BC$151:$CB$151,0)),0)+IFERROR(INDEX('Hoja de Trabajo para listado'!$DE$153:$DG$274,MATCH($A244,'Hoja de Trabajo para listado'!$DE$153:$DE$1048576,0),MATCH((CUADRO!Q$4&amp;$E244),'Hoja de Trabajo para listado'!$DE$151:$DG$151,0)),0)+IFERROR(INDEX('Hoja de Trabajo para listado'!$CD$155:$DC$1048576,MATCH($A244,'Hoja de Trabajo para listado'!$CD$155:$CD$1048576,0),MATCH((CUADRO!Q$4&amp;$E244),'Hoja de Trabajo para listado'!$CD$151:$DC$151,0)),0)</f>
        <v>0</v>
      </c>
      <c r="R244" s="243">
        <f t="shared" ca="1" si="9"/>
        <v>526634.41999999993</v>
      </c>
      <c r="S244" s="243">
        <f ca="1">+R243+R244</f>
        <v>527114.41999999993</v>
      </c>
      <c r="T244" s="243">
        <f ca="1">+S244</f>
        <v>527114.41999999993</v>
      </c>
      <c r="U244" s="242">
        <f t="shared" si="10"/>
        <v>2</v>
      </c>
      <c r="V244" s="327" t="str">
        <f>+VLOOKUP(A244,bd_lista!$A$3:$E$592,5,FALSE)</f>
        <v>Instituciones Descentralizadas</v>
      </c>
      <c r="W244" s="398"/>
      <c r="X244" s="240">
        <f>+VLOOKUP(A244,[4]Sheet1!$A$13:$D$744,4,FALSE)</f>
        <v>15</v>
      </c>
      <c r="Y244" s="240" t="str">
        <f>+VLOOKUP(X244,bd_lista!$A$3:$C$592,3,FALSE)</f>
        <v>Ministerio de Gobierno</v>
      </c>
      <c r="Z244" s="288"/>
      <c r="AA244" s="317"/>
    </row>
    <row r="245" spans="1:27" s="377" customFormat="1" ht="15" customHeight="1">
      <c r="A245" s="379">
        <v>342</v>
      </c>
      <c r="B245" s="393">
        <f>+A245</f>
        <v>342</v>
      </c>
      <c r="C245" s="245" t="str">
        <f>+VLOOKUP(A245,bd_lista!$A$3:$C$592,3,FALSE)</f>
        <v>Agencia Estatal de Vivienda</v>
      </c>
      <c r="D245" s="395" t="str">
        <f>+C245</f>
        <v>Agencia Estatal de Vivienda</v>
      </c>
      <c r="E245" s="245" t="s">
        <v>1303</v>
      </c>
      <c r="F245" s="241">
        <f ca="1">+IFERROR(INDEX('Hoja de Trabajo para listado'!$A$155:$Z$1048576,MATCH($A245,'Hoja de Trabajo para listado'!$A$155:$A$1048576,0),MATCH((CUADRO!F$4&amp;$E245),'Hoja de Trabajo para listado'!$A$151:$Z$151,0)),0)+IFERROR(INDEX('Hoja de Trabajo para listado'!$AB$155:$BA$1048576,MATCH($A245,'Hoja de Trabajo para listado'!$AB$155:$AB$1048576,0),MATCH((CUADRO!F$4&amp;$E245),'Hoja de Trabajo para listado'!$AB$151:$BA$151,0)),0)+IFERROR(INDEX('Hoja de Trabajo para listado'!$BC$155:$CB$1048576,MATCH($A245,'Hoja de Trabajo para listado'!$BC$155:$BC$1048576,0),MATCH((CUADRO!F$4&amp;$E245),'Hoja de Trabajo para listado'!$BC$151:$CB$151,0)),0)+IFERROR(INDEX('Hoja de Trabajo para listado'!$DE$153:$DG$274,MATCH($A245,'Hoja de Trabajo para listado'!$DE$153:$DE$1048576,0),MATCH((CUADRO!F$4&amp;$E245),'Hoja de Trabajo para listado'!$DE$151:$DG$151,0)),0)+IFERROR(INDEX('Hoja de Trabajo para listado'!$CD$155:$DC$1048576,MATCH($A245,'Hoja de Trabajo para listado'!$CD$155:$CD$1048576,0),MATCH((CUADRO!F$4&amp;$E245),'Hoja de Trabajo para listado'!$CD$151:$DC$151,0)),0)</f>
        <v>0</v>
      </c>
      <c r="G245" s="241">
        <f ca="1">+IFERROR(INDEX('Hoja de Trabajo para listado'!$A$155:$Z$1048576,MATCH($A245,'Hoja de Trabajo para listado'!$A$155:$A$1048576,0),MATCH((CUADRO!G$4&amp;$E245),'Hoja de Trabajo para listado'!$A$151:$Z$151,0)),0)+IFERROR(INDEX('Hoja de Trabajo para listado'!$AB$155:$BA$1048576,MATCH($A245,'Hoja de Trabajo para listado'!$AB$155:$AB$1048576,0),MATCH((CUADRO!G$4&amp;$E245),'Hoja de Trabajo para listado'!$AB$151:$BA$151,0)),0)+IFERROR(INDEX('Hoja de Trabajo para listado'!$BC$155:$CB$1048576,MATCH($A245,'Hoja de Trabajo para listado'!$BC$155:$BC$1048576,0),MATCH((CUADRO!G$4&amp;$E245),'Hoja de Trabajo para listado'!$BC$151:$CB$151,0)),0)+IFERROR(INDEX('Hoja de Trabajo para listado'!$DE$153:$DG$274,MATCH($A245,'Hoja de Trabajo para listado'!$DE$153:$DE$1048576,0),MATCH((CUADRO!G$4&amp;$E245),'Hoja de Trabajo para listado'!$DE$151:$DG$151,0)),0)+IFERROR(INDEX('Hoja de Trabajo para listado'!$CD$155:$DC$1048576,MATCH($A245,'Hoja de Trabajo para listado'!$CD$155:$CD$1048576,0),MATCH((CUADRO!G$4&amp;$E245),'Hoja de Trabajo para listado'!$CD$151:$DC$151,0)),0)</f>
        <v>0</v>
      </c>
      <c r="H245" s="241">
        <f ca="1">+IFERROR(INDEX('Hoja de Trabajo para listado'!$A$155:$Z$1048576,MATCH($A245,'Hoja de Trabajo para listado'!$A$155:$A$1048576,0),MATCH((CUADRO!H$4&amp;$E245),'Hoja de Trabajo para listado'!$A$151:$Z$151,0)),0)+IFERROR(INDEX('Hoja de Trabajo para listado'!$AB$155:$BA$1048576,MATCH($A245,'Hoja de Trabajo para listado'!$AB$155:$AB$1048576,0),MATCH((CUADRO!H$4&amp;$E245),'Hoja de Trabajo para listado'!$AB$151:$BA$151,0)),0)+IFERROR(INDEX('Hoja de Trabajo para listado'!$BC$155:$CB$1048576,MATCH($A245,'Hoja de Trabajo para listado'!$BC$155:$BC$1048576,0),MATCH((CUADRO!H$4&amp;$E245),'Hoja de Trabajo para listado'!$BC$151:$CB$151,0)),0)+IFERROR(INDEX('Hoja de Trabajo para listado'!$DE$153:$DG$274,MATCH($A245,'Hoja de Trabajo para listado'!$DE$153:$DE$1048576,0),MATCH((CUADRO!H$4&amp;$E245),'Hoja de Trabajo para listado'!$DE$151:$DG$151,0)),0)+IFERROR(INDEX('Hoja de Trabajo para listado'!$CD$155:$DC$1048576,MATCH($A245,'Hoja de Trabajo para listado'!$CD$155:$CD$1048576,0),MATCH((CUADRO!H$4&amp;$E245),'Hoja de Trabajo para listado'!$CD$151:$DC$151,0)),0)</f>
        <v>0</v>
      </c>
      <c r="I245" s="241">
        <f ca="1">+IFERROR(INDEX('Hoja de Trabajo para listado'!$A$155:$Z$1048576,MATCH($A245,'Hoja de Trabajo para listado'!$A$155:$A$1048576,0),MATCH((CUADRO!I$4&amp;$E245),'Hoja de Trabajo para listado'!$A$151:$Z$151,0)),0)+IFERROR(INDEX('Hoja de Trabajo para listado'!$AB$155:$BA$1048576,MATCH($A245,'Hoja de Trabajo para listado'!$AB$155:$AB$1048576,0),MATCH((CUADRO!I$4&amp;$E245),'Hoja de Trabajo para listado'!$AB$151:$BA$151,0)),0)+IFERROR(INDEX('Hoja de Trabajo para listado'!$BC$155:$CB$1048576,MATCH($A245,'Hoja de Trabajo para listado'!$BC$155:$BC$1048576,0),MATCH((CUADRO!I$4&amp;$E245),'Hoja de Trabajo para listado'!$BC$151:$CB$151,0)),0)+IFERROR(INDEX('Hoja de Trabajo para listado'!$DE$153:$DG$274,MATCH($A245,'Hoja de Trabajo para listado'!$DE$153:$DE$1048576,0),MATCH((CUADRO!I$4&amp;$E245),'Hoja de Trabajo para listado'!$DE$151:$DG$151,0)),0)+IFERROR(INDEX('Hoja de Trabajo para listado'!$CD$155:$DC$1048576,MATCH($A245,'Hoja de Trabajo para listado'!$CD$155:$CD$1048576,0),MATCH((CUADRO!I$4&amp;$E245),'Hoja de Trabajo para listado'!$CD$151:$DC$151,0)),0)</f>
        <v>0</v>
      </c>
      <c r="J245" s="241">
        <f ca="1">+IFERROR(INDEX('Hoja de Trabajo para listado'!$A$155:$Z$1048576,MATCH($A245,'Hoja de Trabajo para listado'!$A$155:$A$1048576,0),MATCH((CUADRO!J$4&amp;$E245),'Hoja de Trabajo para listado'!$A$151:$Z$151,0)),0)+IFERROR(INDEX('Hoja de Trabajo para listado'!$AB$155:$BA$1048576,MATCH($A245,'Hoja de Trabajo para listado'!$AB$155:$AB$1048576,0),MATCH((CUADRO!J$4&amp;$E245),'Hoja de Trabajo para listado'!$AB$151:$BA$151,0)),0)+IFERROR(INDEX('Hoja de Trabajo para listado'!$BC$155:$CB$1048576,MATCH($A245,'Hoja de Trabajo para listado'!$BC$155:$BC$1048576,0),MATCH((CUADRO!J$4&amp;$E245),'Hoja de Trabajo para listado'!$BC$151:$CB$151,0)),0)+IFERROR(INDEX('Hoja de Trabajo para listado'!$DE$153:$DG$274,MATCH($A245,'Hoja de Trabajo para listado'!$DE$153:$DE$1048576,0),MATCH((CUADRO!J$4&amp;$E245),'Hoja de Trabajo para listado'!$DE$151:$DG$151,0)),0)+IFERROR(INDEX('Hoja de Trabajo para listado'!$CD$155:$DC$1048576,MATCH($A245,'Hoja de Trabajo para listado'!$CD$155:$CD$1048576,0),MATCH((CUADRO!J$4&amp;$E245),'Hoja de Trabajo para listado'!$CD$151:$DC$151,0)),0)</f>
        <v>0</v>
      </c>
      <c r="K245" s="241">
        <f ca="1">+IFERROR(INDEX('Hoja de Trabajo para listado'!$A$155:$Z$1048576,MATCH($A245,'Hoja de Trabajo para listado'!$A$155:$A$1048576,0),MATCH((CUADRO!K$4&amp;$E245),'Hoja de Trabajo para listado'!$A$151:$Z$151,0)),0)+IFERROR(INDEX('Hoja de Trabajo para listado'!$AB$155:$BA$1048576,MATCH($A245,'Hoja de Trabajo para listado'!$AB$155:$AB$1048576,0),MATCH((CUADRO!K$4&amp;$E245),'Hoja de Trabajo para listado'!$AB$151:$BA$151,0)),0)+IFERROR(INDEX('Hoja de Trabajo para listado'!$BC$155:$CB$1048576,MATCH($A245,'Hoja de Trabajo para listado'!$BC$155:$BC$1048576,0),MATCH((CUADRO!K$4&amp;$E245),'Hoja de Trabajo para listado'!$BC$151:$CB$151,0)),0)+IFERROR(INDEX('Hoja de Trabajo para listado'!$DE$153:$DG$274,MATCH($A245,'Hoja de Trabajo para listado'!$DE$153:$DE$1048576,0),MATCH((CUADRO!K$4&amp;$E245),'Hoja de Trabajo para listado'!$DE$151:$DG$151,0)),0)+IFERROR(INDEX('Hoja de Trabajo para listado'!$CD$155:$DC$1048576,MATCH($A245,'Hoja de Trabajo para listado'!$CD$155:$CD$1048576,0),MATCH((CUADRO!K$4&amp;$E245),'Hoja de Trabajo para listado'!$CD$151:$DC$151,0)),0)</f>
        <v>0</v>
      </c>
      <c r="L245" s="241">
        <f ca="1">+IFERROR(INDEX('Hoja de Trabajo para listado'!$A$155:$Z$1048576,MATCH($A245,'Hoja de Trabajo para listado'!$A$155:$A$1048576,0),MATCH((CUADRO!L$4&amp;$E245),'Hoja de Trabajo para listado'!$A$151:$Z$151,0)),0)+IFERROR(INDEX('Hoja de Trabajo para listado'!$AB$155:$BA$1048576,MATCH($A245,'Hoja de Trabajo para listado'!$AB$155:$AB$1048576,0),MATCH((CUADRO!L$4&amp;$E245),'Hoja de Trabajo para listado'!$AB$151:$BA$151,0)),0)+IFERROR(INDEX('Hoja de Trabajo para listado'!$BC$155:$CB$1048576,MATCH($A245,'Hoja de Trabajo para listado'!$BC$155:$BC$1048576,0),MATCH((CUADRO!L$4&amp;$E245),'Hoja de Trabajo para listado'!$BC$151:$CB$151,0)),0)+IFERROR(INDEX('Hoja de Trabajo para listado'!$DE$153:$DG$274,MATCH($A245,'Hoja de Trabajo para listado'!$DE$153:$DE$1048576,0),MATCH((CUADRO!L$4&amp;$E245),'Hoja de Trabajo para listado'!$DE$151:$DG$151,0)),0)+IFERROR(INDEX('Hoja de Trabajo para listado'!$CD$155:$DC$1048576,MATCH($A245,'Hoja de Trabajo para listado'!$CD$155:$CD$1048576,0),MATCH((CUADRO!L$4&amp;$E245),'Hoja de Trabajo para listado'!$CD$151:$DC$151,0)),0)</f>
        <v>0</v>
      </c>
      <c r="M245" s="241">
        <f ca="1">+IFERROR(INDEX('Hoja de Trabajo para listado'!$A$155:$Z$1048576,MATCH($A245,'Hoja de Trabajo para listado'!$A$155:$A$1048576,0),MATCH((CUADRO!M$4&amp;$E245),'Hoja de Trabajo para listado'!$A$151:$Z$151,0)),0)+IFERROR(INDEX('Hoja de Trabajo para listado'!$AB$155:$BA$1048576,MATCH($A245,'Hoja de Trabajo para listado'!$AB$155:$AB$1048576,0),MATCH((CUADRO!M$4&amp;$E245),'Hoja de Trabajo para listado'!$AB$151:$BA$151,0)),0)+IFERROR(INDEX('Hoja de Trabajo para listado'!$BC$155:$CB$1048576,MATCH($A245,'Hoja de Trabajo para listado'!$BC$155:$BC$1048576,0),MATCH((CUADRO!M$4&amp;$E245),'Hoja de Trabajo para listado'!$BC$151:$CB$151,0)),0)+IFERROR(INDEX('Hoja de Trabajo para listado'!$DE$153:$DG$274,MATCH($A245,'Hoja de Trabajo para listado'!$DE$153:$DE$1048576,0),MATCH((CUADRO!M$4&amp;$E245),'Hoja de Trabajo para listado'!$DE$151:$DG$151,0)),0)+IFERROR(INDEX('Hoja de Trabajo para listado'!$CD$155:$DC$1048576,MATCH($A245,'Hoja de Trabajo para listado'!$CD$155:$CD$1048576,0),MATCH((CUADRO!M$4&amp;$E245),'Hoja de Trabajo para listado'!$CD$151:$DC$151,0)),0)</f>
        <v>0</v>
      </c>
      <c r="N245" s="241">
        <f ca="1">+IFERROR(INDEX('Hoja de Trabajo para listado'!$A$155:$Z$1048576,MATCH($A245,'Hoja de Trabajo para listado'!$A$155:$A$1048576,0),MATCH((CUADRO!N$4&amp;$E245),'Hoja de Trabajo para listado'!$A$151:$Z$151,0)),0)+IFERROR(INDEX('Hoja de Trabajo para listado'!$AB$155:$BA$1048576,MATCH($A245,'Hoja de Trabajo para listado'!$AB$155:$AB$1048576,0),MATCH((CUADRO!N$4&amp;$E245),'Hoja de Trabajo para listado'!$AB$151:$BA$151,0)),0)+IFERROR(INDEX('Hoja de Trabajo para listado'!$BC$155:$CB$1048576,MATCH($A245,'Hoja de Trabajo para listado'!$BC$155:$BC$1048576,0),MATCH((CUADRO!N$4&amp;$E245),'Hoja de Trabajo para listado'!$BC$151:$CB$151,0)),0)+IFERROR(INDEX('Hoja de Trabajo para listado'!$DE$153:$DG$274,MATCH($A245,'Hoja de Trabajo para listado'!$DE$153:$DE$1048576,0),MATCH((CUADRO!N$4&amp;$E245),'Hoja de Trabajo para listado'!$DE$151:$DG$151,0)),0)+IFERROR(INDEX('Hoja de Trabajo para listado'!$CD$155:$DC$1048576,MATCH($A245,'Hoja de Trabajo para listado'!$CD$155:$CD$1048576,0),MATCH((CUADRO!N$4&amp;$E245),'Hoja de Trabajo para listado'!$CD$151:$DC$151,0)),0)</f>
        <v>0</v>
      </c>
      <c r="O245" s="241">
        <f ca="1">+IFERROR(INDEX('Hoja de Trabajo para listado'!$A$155:$Z$1048576,MATCH($A245,'Hoja de Trabajo para listado'!$A$155:$A$1048576,0),MATCH((CUADRO!O$4&amp;$E245),'Hoja de Trabajo para listado'!$A$151:$Z$151,0)),0)+IFERROR(INDEX('Hoja de Trabajo para listado'!$AB$155:$BA$1048576,MATCH($A245,'Hoja de Trabajo para listado'!$AB$155:$AB$1048576,0),MATCH((CUADRO!O$4&amp;$E245),'Hoja de Trabajo para listado'!$AB$151:$BA$151,0)),0)+IFERROR(INDEX('Hoja de Trabajo para listado'!$BC$155:$CB$1048576,MATCH($A245,'Hoja de Trabajo para listado'!$BC$155:$BC$1048576,0),MATCH((CUADRO!O$4&amp;$E245),'Hoja de Trabajo para listado'!$BC$151:$CB$151,0)),0)+IFERROR(INDEX('Hoja de Trabajo para listado'!$DE$153:$DG$274,MATCH($A245,'Hoja de Trabajo para listado'!$DE$153:$DE$1048576,0),MATCH((CUADRO!O$4&amp;$E245),'Hoja de Trabajo para listado'!$DE$151:$DG$151,0)),0)+IFERROR(INDEX('Hoja de Trabajo para listado'!$CD$155:$DC$1048576,MATCH($A245,'Hoja de Trabajo para listado'!$CD$155:$CD$1048576,0),MATCH((CUADRO!O$4&amp;$E245),'Hoja de Trabajo para listado'!$CD$151:$DC$151,0)),0)</f>
        <v>0</v>
      </c>
      <c r="P245" s="241">
        <f ca="1">+IFERROR(INDEX('Hoja de Trabajo para listado'!$A$155:$Z$1048576,MATCH($A245,'Hoja de Trabajo para listado'!$A$155:$A$1048576,0),MATCH((CUADRO!P$4&amp;$E245),'Hoja de Trabajo para listado'!$A$151:$Z$151,0)),0)+IFERROR(INDEX('Hoja de Trabajo para listado'!$AB$155:$BA$1048576,MATCH($A245,'Hoja de Trabajo para listado'!$AB$155:$AB$1048576,0),MATCH((CUADRO!P$4&amp;$E245),'Hoja de Trabajo para listado'!$AB$151:$BA$151,0)),0)+IFERROR(INDEX('Hoja de Trabajo para listado'!$BC$155:$CB$1048576,MATCH($A245,'Hoja de Trabajo para listado'!$BC$155:$BC$1048576,0),MATCH((CUADRO!P$4&amp;$E245),'Hoja de Trabajo para listado'!$BC$151:$CB$151,0)),0)+IFERROR(INDEX('Hoja de Trabajo para listado'!$DE$153:$DG$274,MATCH($A245,'Hoja de Trabajo para listado'!$DE$153:$DE$1048576,0),MATCH((CUADRO!P$4&amp;$E245),'Hoja de Trabajo para listado'!$DE$151:$DG$151,0)),0)+IFERROR(INDEX('Hoja de Trabajo para listado'!$CD$155:$DC$1048576,MATCH($A245,'Hoja de Trabajo para listado'!$CD$155:$CD$1048576,0),MATCH((CUADRO!P$4&amp;$E245),'Hoja de Trabajo para listado'!$CD$151:$DC$151,0)),0)</f>
        <v>0</v>
      </c>
      <c r="Q245" s="241">
        <f ca="1">+IFERROR(INDEX('Hoja de Trabajo para listado'!$A$155:$Z$1048576,MATCH($A245,'Hoja de Trabajo para listado'!$A$155:$A$1048576,0),MATCH((CUADRO!Q$4&amp;$E245),'Hoja de Trabajo para listado'!$A$151:$Z$151,0)),0)+IFERROR(INDEX('Hoja de Trabajo para listado'!$AB$155:$BA$1048576,MATCH($A245,'Hoja de Trabajo para listado'!$AB$155:$AB$1048576,0),MATCH((CUADRO!Q$4&amp;$E245),'Hoja de Trabajo para listado'!$AB$151:$BA$151,0)),0)+IFERROR(INDEX('Hoja de Trabajo para listado'!$BC$155:$CB$1048576,MATCH($A245,'Hoja de Trabajo para listado'!$BC$155:$BC$1048576,0),MATCH((CUADRO!Q$4&amp;$E245),'Hoja de Trabajo para listado'!$BC$151:$CB$151,0)),0)+IFERROR(INDEX('Hoja de Trabajo para listado'!$DE$153:$DG$274,MATCH($A245,'Hoja de Trabajo para listado'!$DE$153:$DE$1048576,0),MATCH((CUADRO!Q$4&amp;$E245),'Hoja de Trabajo para listado'!$DE$151:$DG$151,0)),0)+IFERROR(INDEX('Hoja de Trabajo para listado'!$CD$155:$DC$1048576,MATCH($A245,'Hoja de Trabajo para listado'!$CD$155:$CD$1048576,0),MATCH((CUADRO!Q$4&amp;$E245),'Hoja de Trabajo para listado'!$CD$151:$DC$151,0)),0)</f>
        <v>0</v>
      </c>
      <c r="R245" s="241">
        <f t="shared" ca="1" si="9"/>
        <v>0</v>
      </c>
      <c r="S245" s="241"/>
      <c r="T245" s="241">
        <f ca="1">+T246</f>
        <v>6770377.8399999999</v>
      </c>
      <c r="U245" s="240">
        <f t="shared" si="10"/>
        <v>1</v>
      </c>
      <c r="V245" s="327" t="str">
        <f>+VLOOKUP(A245,bd_lista!$A$3:$E$592,5,FALSE)</f>
        <v>Instituciones Descentralizadas</v>
      </c>
      <c r="W245" s="397" t="str">
        <f>+V245</f>
        <v>Instituciones Descentralizadas</v>
      </c>
      <c r="X245" s="240">
        <f>+VLOOKUP(A245,[4]Sheet1!$A$13:$D$744,4,FALSE)</f>
        <v>81</v>
      </c>
      <c r="Y245" s="240" t="str">
        <f>+VLOOKUP(X245,bd_lista!$A$3:$C$592,3,FALSE)</f>
        <v>Ministerio de Obras Públicas, Servicios y Vivienda</v>
      </c>
      <c r="Z245" s="290">
        <f>+X245</f>
        <v>81</v>
      </c>
      <c r="AA245" s="291" t="str">
        <f>+Y245</f>
        <v>Ministerio de Obras Públicas, Servicios y Vivienda</v>
      </c>
    </row>
    <row r="246" spans="1:27" s="377" customFormat="1" ht="15" customHeight="1">
      <c r="A246" s="378">
        <v>342</v>
      </c>
      <c r="B246" s="394"/>
      <c r="C246" s="327" t="str">
        <f>+VLOOKUP(A246,bd_lista!$A$3:$C$592,3,FALSE)</f>
        <v>Agencia Estatal de Vivienda</v>
      </c>
      <c r="D246" s="396"/>
      <c r="E246" s="327" t="s">
        <v>1304</v>
      </c>
      <c r="F246" s="243">
        <f ca="1">+IFERROR(INDEX('Hoja de Trabajo para listado'!$A$155:$Z$1048576,MATCH($A246,'Hoja de Trabajo para listado'!$A$155:$A$1048576,0),MATCH((CUADRO!F$4&amp;$E246),'Hoja de Trabajo para listado'!$A$151:$Z$151,0)),0)+IFERROR(INDEX('Hoja de Trabajo para listado'!$AB$155:$BA$1048576,MATCH($A246,'Hoja de Trabajo para listado'!$AB$155:$AB$1048576,0),MATCH((CUADRO!F$4&amp;$E246),'Hoja de Trabajo para listado'!$AB$151:$BA$151,0)),0)+IFERROR(INDEX('Hoja de Trabajo para listado'!$BC$155:$CB$1048576,MATCH($A246,'Hoja de Trabajo para listado'!$BC$155:$BC$1048576,0),MATCH((CUADRO!F$4&amp;$E246),'Hoja de Trabajo para listado'!$BC$151:$CB$151,0)),0)+IFERROR(INDEX('Hoja de Trabajo para listado'!$DE$153:$DG$274,MATCH($A246,'Hoja de Trabajo para listado'!$DE$153:$DE$1048576,0),MATCH((CUADRO!F$4&amp;$E246),'Hoja de Trabajo para listado'!$DE$151:$DG$151,0)),0)+IFERROR(INDEX('Hoja de Trabajo para listado'!$CD$155:$DC$1048576,MATCH($A246,'Hoja de Trabajo para listado'!$CD$155:$CD$1048576,0),MATCH((CUADRO!F$4&amp;$E246),'Hoja de Trabajo para listado'!$CD$151:$DC$151,0)),0)</f>
        <v>0</v>
      </c>
      <c r="G246" s="243">
        <f ca="1">+IFERROR(INDEX('Hoja de Trabajo para listado'!$A$155:$Z$1048576,MATCH($A246,'Hoja de Trabajo para listado'!$A$155:$A$1048576,0),MATCH((CUADRO!G$4&amp;$E246),'Hoja de Trabajo para listado'!$A$151:$Z$151,0)),0)+IFERROR(INDEX('Hoja de Trabajo para listado'!$AB$155:$BA$1048576,MATCH($A246,'Hoja de Trabajo para listado'!$AB$155:$AB$1048576,0),MATCH((CUADRO!G$4&amp;$E246),'Hoja de Trabajo para listado'!$AB$151:$BA$151,0)),0)+IFERROR(INDEX('Hoja de Trabajo para listado'!$BC$155:$CB$1048576,MATCH($A246,'Hoja de Trabajo para listado'!$BC$155:$BC$1048576,0),MATCH((CUADRO!G$4&amp;$E246),'Hoja de Trabajo para listado'!$BC$151:$CB$151,0)),0)+IFERROR(INDEX('Hoja de Trabajo para listado'!$DE$153:$DG$274,MATCH($A246,'Hoja de Trabajo para listado'!$DE$153:$DE$1048576,0),MATCH((CUADRO!G$4&amp;$E246),'Hoja de Trabajo para listado'!$DE$151:$DG$151,0)),0)+IFERROR(INDEX('Hoja de Trabajo para listado'!$CD$155:$DC$1048576,MATCH($A246,'Hoja de Trabajo para listado'!$CD$155:$CD$1048576,0),MATCH((CUADRO!G$4&amp;$E246),'Hoja de Trabajo para listado'!$CD$151:$DC$151,0)),0)</f>
        <v>0</v>
      </c>
      <c r="H246" s="243">
        <f ca="1">+IFERROR(INDEX('Hoja de Trabajo para listado'!$A$155:$Z$1048576,MATCH($A246,'Hoja de Trabajo para listado'!$A$155:$A$1048576,0),MATCH((CUADRO!H$4&amp;$E246),'Hoja de Trabajo para listado'!$A$151:$Z$151,0)),0)+IFERROR(INDEX('Hoja de Trabajo para listado'!$AB$155:$BA$1048576,MATCH($A246,'Hoja de Trabajo para listado'!$AB$155:$AB$1048576,0),MATCH((CUADRO!H$4&amp;$E246),'Hoja de Trabajo para listado'!$AB$151:$BA$151,0)),0)+IFERROR(INDEX('Hoja de Trabajo para listado'!$BC$155:$CB$1048576,MATCH($A246,'Hoja de Trabajo para listado'!$BC$155:$BC$1048576,0),MATCH((CUADRO!H$4&amp;$E246),'Hoja de Trabajo para listado'!$BC$151:$CB$151,0)),0)+IFERROR(INDEX('Hoja de Trabajo para listado'!$DE$153:$DG$274,MATCH($A246,'Hoja de Trabajo para listado'!$DE$153:$DE$1048576,0),MATCH((CUADRO!H$4&amp;$E246),'Hoja de Trabajo para listado'!$DE$151:$DG$151,0)),0)+IFERROR(INDEX('Hoja de Trabajo para listado'!$CD$155:$DC$1048576,MATCH($A246,'Hoja de Trabajo para listado'!$CD$155:$CD$1048576,0),MATCH((CUADRO!H$4&amp;$E246),'Hoja de Trabajo para listado'!$CD$151:$DC$151,0)),0)</f>
        <v>0</v>
      </c>
      <c r="I246" s="243">
        <f ca="1">+IFERROR(INDEX('Hoja de Trabajo para listado'!$A$155:$Z$1048576,MATCH($A246,'Hoja de Trabajo para listado'!$A$155:$A$1048576,0),MATCH((CUADRO!I$4&amp;$E246),'Hoja de Trabajo para listado'!$A$151:$Z$151,0)),0)+IFERROR(INDEX('Hoja de Trabajo para listado'!$AB$155:$BA$1048576,MATCH($A246,'Hoja de Trabajo para listado'!$AB$155:$AB$1048576,0),MATCH((CUADRO!I$4&amp;$E246),'Hoja de Trabajo para listado'!$AB$151:$BA$151,0)),0)+IFERROR(INDEX('Hoja de Trabajo para listado'!$BC$155:$CB$1048576,MATCH($A246,'Hoja de Trabajo para listado'!$BC$155:$BC$1048576,0),MATCH((CUADRO!I$4&amp;$E246),'Hoja de Trabajo para listado'!$BC$151:$CB$151,0)),0)+IFERROR(INDEX('Hoja de Trabajo para listado'!$DE$153:$DG$274,MATCH($A246,'Hoja de Trabajo para listado'!$DE$153:$DE$1048576,0),MATCH((CUADRO!I$4&amp;$E246),'Hoja de Trabajo para listado'!$DE$151:$DG$151,0)),0)+IFERROR(INDEX('Hoja de Trabajo para listado'!$CD$155:$DC$1048576,MATCH($A246,'Hoja de Trabajo para listado'!$CD$155:$CD$1048576,0),MATCH((CUADRO!I$4&amp;$E246),'Hoja de Trabajo para listado'!$CD$151:$DC$151,0)),0)</f>
        <v>0</v>
      </c>
      <c r="J246" s="243">
        <f ca="1">+IFERROR(INDEX('Hoja de Trabajo para listado'!$A$155:$Z$1048576,MATCH($A246,'Hoja de Trabajo para listado'!$A$155:$A$1048576,0),MATCH((CUADRO!J$4&amp;$E246),'Hoja de Trabajo para listado'!$A$151:$Z$151,0)),0)+IFERROR(INDEX('Hoja de Trabajo para listado'!$AB$155:$BA$1048576,MATCH($A246,'Hoja de Trabajo para listado'!$AB$155:$AB$1048576,0),MATCH((CUADRO!J$4&amp;$E246),'Hoja de Trabajo para listado'!$AB$151:$BA$151,0)),0)+IFERROR(INDEX('Hoja de Trabajo para listado'!$BC$155:$CB$1048576,MATCH($A246,'Hoja de Trabajo para listado'!$BC$155:$BC$1048576,0),MATCH((CUADRO!J$4&amp;$E246),'Hoja de Trabajo para listado'!$BC$151:$CB$151,0)),0)+IFERROR(INDEX('Hoja de Trabajo para listado'!$DE$153:$DG$274,MATCH($A246,'Hoja de Trabajo para listado'!$DE$153:$DE$1048576,0),MATCH((CUADRO!J$4&amp;$E246),'Hoja de Trabajo para listado'!$DE$151:$DG$151,0)),0)+IFERROR(INDEX('Hoja de Trabajo para listado'!$CD$155:$DC$1048576,MATCH($A246,'Hoja de Trabajo para listado'!$CD$155:$CD$1048576,0),MATCH((CUADRO!J$4&amp;$E246),'Hoja de Trabajo para listado'!$CD$151:$DC$151,0)),0)</f>
        <v>0</v>
      </c>
      <c r="K246" s="243">
        <f ca="1">+IFERROR(INDEX('Hoja de Trabajo para listado'!$A$155:$Z$1048576,MATCH($A246,'Hoja de Trabajo para listado'!$A$155:$A$1048576,0),MATCH((CUADRO!K$4&amp;$E246),'Hoja de Trabajo para listado'!$A$151:$Z$151,0)),0)+IFERROR(INDEX('Hoja de Trabajo para listado'!$AB$155:$BA$1048576,MATCH($A246,'Hoja de Trabajo para listado'!$AB$155:$AB$1048576,0),MATCH((CUADRO!K$4&amp;$E246),'Hoja de Trabajo para listado'!$AB$151:$BA$151,0)),0)+IFERROR(INDEX('Hoja de Trabajo para listado'!$BC$155:$CB$1048576,MATCH($A246,'Hoja de Trabajo para listado'!$BC$155:$BC$1048576,0),MATCH((CUADRO!K$4&amp;$E246),'Hoja de Trabajo para listado'!$BC$151:$CB$151,0)),0)+IFERROR(INDEX('Hoja de Trabajo para listado'!$DE$153:$DG$274,MATCH($A246,'Hoja de Trabajo para listado'!$DE$153:$DE$1048576,0),MATCH((CUADRO!K$4&amp;$E246),'Hoja de Trabajo para listado'!$DE$151:$DG$151,0)),0)+IFERROR(INDEX('Hoja de Trabajo para listado'!$CD$155:$DC$1048576,MATCH($A246,'Hoja de Trabajo para listado'!$CD$155:$CD$1048576,0),MATCH((CUADRO!K$4&amp;$E246),'Hoja de Trabajo para listado'!$CD$151:$DC$151,0)),0)</f>
        <v>0</v>
      </c>
      <c r="L246" s="243">
        <f ca="1">+IFERROR(INDEX('Hoja de Trabajo para listado'!$A$155:$Z$1048576,MATCH($A246,'Hoja de Trabajo para listado'!$A$155:$A$1048576,0),MATCH((CUADRO!L$4&amp;$E246),'Hoja de Trabajo para listado'!$A$151:$Z$151,0)),0)+IFERROR(INDEX('Hoja de Trabajo para listado'!$AB$155:$BA$1048576,MATCH($A246,'Hoja de Trabajo para listado'!$AB$155:$AB$1048576,0),MATCH((CUADRO!L$4&amp;$E246),'Hoja de Trabajo para listado'!$AB$151:$BA$151,0)),0)+IFERROR(INDEX('Hoja de Trabajo para listado'!$BC$155:$CB$1048576,MATCH($A246,'Hoja de Trabajo para listado'!$BC$155:$BC$1048576,0),MATCH((CUADRO!L$4&amp;$E246),'Hoja de Trabajo para listado'!$BC$151:$CB$151,0)),0)+IFERROR(INDEX('Hoja de Trabajo para listado'!$DE$153:$DG$274,MATCH($A246,'Hoja de Trabajo para listado'!$DE$153:$DE$1048576,0),MATCH((CUADRO!L$4&amp;$E246),'Hoja de Trabajo para listado'!$DE$151:$DG$151,0)),0)+IFERROR(INDEX('Hoja de Trabajo para listado'!$CD$155:$DC$1048576,MATCH($A246,'Hoja de Trabajo para listado'!$CD$155:$CD$1048576,0),MATCH((CUADRO!L$4&amp;$E246),'Hoja de Trabajo para listado'!$CD$151:$DC$151,0)),0)</f>
        <v>0</v>
      </c>
      <c r="M246" s="243">
        <f ca="1">+IFERROR(INDEX('Hoja de Trabajo para listado'!$A$155:$Z$1048576,MATCH($A246,'Hoja de Trabajo para listado'!$A$155:$A$1048576,0),MATCH((CUADRO!M$4&amp;$E246),'Hoja de Trabajo para listado'!$A$151:$Z$151,0)),0)+IFERROR(INDEX('Hoja de Trabajo para listado'!$AB$155:$BA$1048576,MATCH($A246,'Hoja de Trabajo para listado'!$AB$155:$AB$1048576,0),MATCH((CUADRO!M$4&amp;$E246),'Hoja de Trabajo para listado'!$AB$151:$BA$151,0)),0)+IFERROR(INDEX('Hoja de Trabajo para listado'!$BC$155:$CB$1048576,MATCH($A246,'Hoja de Trabajo para listado'!$BC$155:$BC$1048576,0),MATCH((CUADRO!M$4&amp;$E246),'Hoja de Trabajo para listado'!$BC$151:$CB$151,0)),0)+IFERROR(INDEX('Hoja de Trabajo para listado'!$DE$153:$DG$274,MATCH($A246,'Hoja de Trabajo para listado'!$DE$153:$DE$1048576,0),MATCH((CUADRO!M$4&amp;$E246),'Hoja de Trabajo para listado'!$DE$151:$DG$151,0)),0)+IFERROR(INDEX('Hoja de Trabajo para listado'!$CD$155:$DC$1048576,MATCH($A246,'Hoja de Trabajo para listado'!$CD$155:$CD$1048576,0),MATCH((CUADRO!M$4&amp;$E246),'Hoja de Trabajo para listado'!$CD$151:$DC$151,0)),0)</f>
        <v>6682.23</v>
      </c>
      <c r="N246" s="243">
        <f ca="1">+IFERROR(INDEX('Hoja de Trabajo para listado'!$A$155:$Z$1048576,MATCH($A246,'Hoja de Trabajo para listado'!$A$155:$A$1048576,0),MATCH((CUADRO!N$4&amp;$E246),'Hoja de Trabajo para listado'!$A$151:$Z$151,0)),0)+IFERROR(INDEX('Hoja de Trabajo para listado'!$AB$155:$BA$1048576,MATCH($A246,'Hoja de Trabajo para listado'!$AB$155:$AB$1048576,0),MATCH((CUADRO!N$4&amp;$E246),'Hoja de Trabajo para listado'!$AB$151:$BA$151,0)),0)+IFERROR(INDEX('Hoja de Trabajo para listado'!$BC$155:$CB$1048576,MATCH($A246,'Hoja de Trabajo para listado'!$BC$155:$BC$1048576,0),MATCH((CUADRO!N$4&amp;$E246),'Hoja de Trabajo para listado'!$BC$151:$CB$151,0)),0)+IFERROR(INDEX('Hoja de Trabajo para listado'!$DE$153:$DG$274,MATCH($A246,'Hoja de Trabajo para listado'!$DE$153:$DE$1048576,0),MATCH((CUADRO!N$4&amp;$E246),'Hoja de Trabajo para listado'!$DE$151:$DG$151,0)),0)+IFERROR(INDEX('Hoja de Trabajo para listado'!$CD$155:$DC$1048576,MATCH($A246,'Hoja de Trabajo para listado'!$CD$155:$CD$1048576,0),MATCH((CUADRO!N$4&amp;$E246),'Hoja de Trabajo para listado'!$CD$151:$DC$151,0)),0)</f>
        <v>0</v>
      </c>
      <c r="O246" s="243">
        <f ca="1">+IFERROR(INDEX('Hoja de Trabajo para listado'!$A$155:$Z$1048576,MATCH($A246,'Hoja de Trabajo para listado'!$A$155:$A$1048576,0),MATCH((CUADRO!O$4&amp;$E246),'Hoja de Trabajo para listado'!$A$151:$Z$151,0)),0)+IFERROR(INDEX('Hoja de Trabajo para listado'!$AB$155:$BA$1048576,MATCH($A246,'Hoja de Trabajo para listado'!$AB$155:$AB$1048576,0),MATCH((CUADRO!O$4&amp;$E246),'Hoja de Trabajo para listado'!$AB$151:$BA$151,0)),0)+IFERROR(INDEX('Hoja de Trabajo para listado'!$BC$155:$CB$1048576,MATCH($A246,'Hoja de Trabajo para listado'!$BC$155:$BC$1048576,0),MATCH((CUADRO!O$4&amp;$E246),'Hoja de Trabajo para listado'!$BC$151:$CB$151,0)),0)+IFERROR(INDEX('Hoja de Trabajo para listado'!$DE$153:$DG$274,MATCH($A246,'Hoja de Trabajo para listado'!$DE$153:$DE$1048576,0),MATCH((CUADRO!O$4&amp;$E246),'Hoja de Trabajo para listado'!$DE$151:$DG$151,0)),0)+IFERROR(INDEX('Hoja de Trabajo para listado'!$CD$155:$DC$1048576,MATCH($A246,'Hoja de Trabajo para listado'!$CD$155:$CD$1048576,0),MATCH((CUADRO!O$4&amp;$E246),'Hoja de Trabajo para listado'!$CD$151:$DC$151,0)),0)</f>
        <v>514.91999999999996</v>
      </c>
      <c r="P246" s="243">
        <f ca="1">+IFERROR(INDEX('Hoja de Trabajo para listado'!$A$155:$Z$1048576,MATCH($A246,'Hoja de Trabajo para listado'!$A$155:$A$1048576,0),MATCH((CUADRO!P$4&amp;$E246),'Hoja de Trabajo para listado'!$A$151:$Z$151,0)),0)+IFERROR(INDEX('Hoja de Trabajo para listado'!$AB$155:$BA$1048576,MATCH($A246,'Hoja de Trabajo para listado'!$AB$155:$AB$1048576,0),MATCH((CUADRO!P$4&amp;$E246),'Hoja de Trabajo para listado'!$AB$151:$BA$151,0)),0)+IFERROR(INDEX('Hoja de Trabajo para listado'!$BC$155:$CB$1048576,MATCH($A246,'Hoja de Trabajo para listado'!$BC$155:$BC$1048576,0),MATCH((CUADRO!P$4&amp;$E246),'Hoja de Trabajo para listado'!$BC$151:$CB$151,0)),0)+IFERROR(INDEX('Hoja de Trabajo para listado'!$DE$153:$DG$274,MATCH($A246,'Hoja de Trabajo para listado'!$DE$153:$DE$1048576,0),MATCH((CUADRO!P$4&amp;$E246),'Hoja de Trabajo para listado'!$DE$151:$DG$151,0)),0)+IFERROR(INDEX('Hoja de Trabajo para listado'!$CD$155:$DC$1048576,MATCH($A246,'Hoja de Trabajo para listado'!$CD$155:$CD$1048576,0),MATCH((CUADRO!P$4&amp;$E246),'Hoja de Trabajo para listado'!$CD$151:$DC$151,0)),0)</f>
        <v>6763180.6899999995</v>
      </c>
      <c r="Q246" s="243">
        <f ca="1">+IFERROR(INDEX('Hoja de Trabajo para listado'!$A$155:$Z$1048576,MATCH($A246,'Hoja de Trabajo para listado'!$A$155:$A$1048576,0),MATCH((CUADRO!Q$4&amp;$E246),'Hoja de Trabajo para listado'!$A$151:$Z$151,0)),0)+IFERROR(INDEX('Hoja de Trabajo para listado'!$AB$155:$BA$1048576,MATCH($A246,'Hoja de Trabajo para listado'!$AB$155:$AB$1048576,0),MATCH((CUADRO!Q$4&amp;$E246),'Hoja de Trabajo para listado'!$AB$151:$BA$151,0)),0)+IFERROR(INDEX('Hoja de Trabajo para listado'!$BC$155:$CB$1048576,MATCH($A246,'Hoja de Trabajo para listado'!$BC$155:$BC$1048576,0),MATCH((CUADRO!Q$4&amp;$E246),'Hoja de Trabajo para listado'!$BC$151:$CB$151,0)),0)+IFERROR(INDEX('Hoja de Trabajo para listado'!$DE$153:$DG$274,MATCH($A246,'Hoja de Trabajo para listado'!$DE$153:$DE$1048576,0),MATCH((CUADRO!Q$4&amp;$E246),'Hoja de Trabajo para listado'!$DE$151:$DG$151,0)),0)+IFERROR(INDEX('Hoja de Trabajo para listado'!$CD$155:$DC$1048576,MATCH($A246,'Hoja de Trabajo para listado'!$CD$155:$CD$1048576,0),MATCH((CUADRO!Q$4&amp;$E246),'Hoja de Trabajo para listado'!$CD$151:$DC$151,0)),0)</f>
        <v>0</v>
      </c>
      <c r="R246" s="243">
        <f t="shared" ca="1" si="9"/>
        <v>6770377.8399999999</v>
      </c>
      <c r="S246" s="243">
        <f ca="1">+R245+R246</f>
        <v>6770377.8399999999</v>
      </c>
      <c r="T246" s="243">
        <f ca="1">+S246</f>
        <v>6770377.8399999999</v>
      </c>
      <c r="U246" s="242">
        <f t="shared" si="10"/>
        <v>2</v>
      </c>
      <c r="V246" s="327" t="str">
        <f>+VLOOKUP(A246,bd_lista!$A$3:$E$592,5,FALSE)</f>
        <v>Instituciones Descentralizadas</v>
      </c>
      <c r="W246" s="398"/>
      <c r="X246" s="240">
        <f>+VLOOKUP(A246,[4]Sheet1!$A$13:$D$744,4,FALSE)</f>
        <v>81</v>
      </c>
      <c r="Y246" s="240" t="str">
        <f>+VLOOKUP(X246,bd_lista!$A$3:$C$592,3,FALSE)</f>
        <v>Ministerio de Obras Públicas, Servicios y Vivienda</v>
      </c>
      <c r="Z246" s="288"/>
      <c r="AA246" s="289"/>
    </row>
    <row r="247" spans="1:27" ht="15" hidden="1" customHeight="1">
      <c r="A247" s="32">
        <v>343</v>
      </c>
      <c r="B247" s="393">
        <f>+A247</f>
        <v>343</v>
      </c>
      <c r="C247" s="245" t="str">
        <f>+VLOOKUP(A247,bd_lista!$A$3:$C$592,3,FALSE)</f>
        <v>Escuela de Jueces del Estado</v>
      </c>
      <c r="D247" s="395" t="str">
        <f>+C247</f>
        <v>Escuela de Jueces del Estado</v>
      </c>
      <c r="E247" s="245" t="s">
        <v>1303</v>
      </c>
      <c r="F247" s="241">
        <f ca="1">+IFERROR(INDEX('Hoja de Trabajo para listado'!$A$155:$Z$1048576,MATCH($A247,'Hoja de Trabajo para listado'!$A$155:$A$1048576,0),MATCH((CUADRO!F$4&amp;$E247),'Hoja de Trabajo para listado'!$A$151:$Z$151,0)),0)+IFERROR(INDEX('Hoja de Trabajo para listado'!$AB$155:$BA$1048576,MATCH($A247,'Hoja de Trabajo para listado'!$AB$155:$AB$1048576,0),MATCH((CUADRO!F$4&amp;$E247),'Hoja de Trabajo para listado'!$AB$151:$BA$151,0)),0)+IFERROR(INDEX('Hoja de Trabajo para listado'!$BC$155:$CB$1048576,MATCH($A247,'Hoja de Trabajo para listado'!$BC$155:$BC$1048576,0),MATCH((CUADRO!F$4&amp;$E247),'Hoja de Trabajo para listado'!$BC$151:$CB$151,0)),0)+IFERROR(INDEX('Hoja de Trabajo para listado'!$DE$153:$DG$274,MATCH($A247,'Hoja de Trabajo para listado'!$DE$153:$DE$1048576,0),MATCH((CUADRO!F$4&amp;$E247),'Hoja de Trabajo para listado'!$DE$151:$DG$151,0)),0)+IFERROR(INDEX('Hoja de Trabajo para listado'!$CD$155:$DC$1048576,MATCH($A247,'Hoja de Trabajo para listado'!$CD$155:$CD$1048576,0),MATCH((CUADRO!F$4&amp;$E247),'Hoja de Trabajo para listado'!$CD$151:$DC$151,0)),0)</f>
        <v>0</v>
      </c>
      <c r="G247" s="241">
        <f ca="1">+IFERROR(INDEX('Hoja de Trabajo para listado'!$A$155:$Z$1048576,MATCH($A247,'Hoja de Trabajo para listado'!$A$155:$A$1048576,0),MATCH((CUADRO!G$4&amp;$E247),'Hoja de Trabajo para listado'!$A$151:$Z$151,0)),0)+IFERROR(INDEX('Hoja de Trabajo para listado'!$AB$155:$BA$1048576,MATCH($A247,'Hoja de Trabajo para listado'!$AB$155:$AB$1048576,0),MATCH((CUADRO!G$4&amp;$E247),'Hoja de Trabajo para listado'!$AB$151:$BA$151,0)),0)+IFERROR(INDEX('Hoja de Trabajo para listado'!$BC$155:$CB$1048576,MATCH($A247,'Hoja de Trabajo para listado'!$BC$155:$BC$1048576,0),MATCH((CUADRO!G$4&amp;$E247),'Hoja de Trabajo para listado'!$BC$151:$CB$151,0)),0)+IFERROR(INDEX('Hoja de Trabajo para listado'!$DE$153:$DG$274,MATCH($A247,'Hoja de Trabajo para listado'!$DE$153:$DE$1048576,0),MATCH((CUADRO!G$4&amp;$E247),'Hoja de Trabajo para listado'!$DE$151:$DG$151,0)),0)+IFERROR(INDEX('Hoja de Trabajo para listado'!$CD$155:$DC$1048576,MATCH($A247,'Hoja de Trabajo para listado'!$CD$155:$CD$1048576,0),MATCH((CUADRO!G$4&amp;$E247),'Hoja de Trabajo para listado'!$CD$151:$DC$151,0)),0)</f>
        <v>0</v>
      </c>
      <c r="H247" s="241">
        <f ca="1">+IFERROR(INDEX('Hoja de Trabajo para listado'!$A$155:$Z$1048576,MATCH($A247,'Hoja de Trabajo para listado'!$A$155:$A$1048576,0),MATCH((CUADRO!H$4&amp;$E247),'Hoja de Trabajo para listado'!$A$151:$Z$151,0)),0)+IFERROR(INDEX('Hoja de Trabajo para listado'!$AB$155:$BA$1048576,MATCH($A247,'Hoja de Trabajo para listado'!$AB$155:$AB$1048576,0),MATCH((CUADRO!H$4&amp;$E247),'Hoja de Trabajo para listado'!$AB$151:$BA$151,0)),0)+IFERROR(INDEX('Hoja de Trabajo para listado'!$BC$155:$CB$1048576,MATCH($A247,'Hoja de Trabajo para listado'!$BC$155:$BC$1048576,0),MATCH((CUADRO!H$4&amp;$E247),'Hoja de Trabajo para listado'!$BC$151:$CB$151,0)),0)+IFERROR(INDEX('Hoja de Trabajo para listado'!$DE$153:$DG$274,MATCH($A247,'Hoja de Trabajo para listado'!$DE$153:$DE$1048576,0),MATCH((CUADRO!H$4&amp;$E247),'Hoja de Trabajo para listado'!$DE$151:$DG$151,0)),0)+IFERROR(INDEX('Hoja de Trabajo para listado'!$CD$155:$DC$1048576,MATCH($A247,'Hoja de Trabajo para listado'!$CD$155:$CD$1048576,0),MATCH((CUADRO!H$4&amp;$E247),'Hoja de Trabajo para listado'!$CD$151:$DC$151,0)),0)</f>
        <v>0</v>
      </c>
      <c r="I247" s="241">
        <f ca="1">+IFERROR(INDEX('Hoja de Trabajo para listado'!$A$155:$Z$1048576,MATCH($A247,'Hoja de Trabajo para listado'!$A$155:$A$1048576,0),MATCH((CUADRO!I$4&amp;$E247),'Hoja de Trabajo para listado'!$A$151:$Z$151,0)),0)+IFERROR(INDEX('Hoja de Trabajo para listado'!$AB$155:$BA$1048576,MATCH($A247,'Hoja de Trabajo para listado'!$AB$155:$AB$1048576,0),MATCH((CUADRO!I$4&amp;$E247),'Hoja de Trabajo para listado'!$AB$151:$BA$151,0)),0)+IFERROR(INDEX('Hoja de Trabajo para listado'!$BC$155:$CB$1048576,MATCH($A247,'Hoja de Trabajo para listado'!$BC$155:$BC$1048576,0),MATCH((CUADRO!I$4&amp;$E247),'Hoja de Trabajo para listado'!$BC$151:$CB$151,0)),0)+IFERROR(INDEX('Hoja de Trabajo para listado'!$DE$153:$DG$274,MATCH($A247,'Hoja de Trabajo para listado'!$DE$153:$DE$1048576,0),MATCH((CUADRO!I$4&amp;$E247),'Hoja de Trabajo para listado'!$DE$151:$DG$151,0)),0)+IFERROR(INDEX('Hoja de Trabajo para listado'!$CD$155:$DC$1048576,MATCH($A247,'Hoja de Trabajo para listado'!$CD$155:$CD$1048576,0),MATCH((CUADRO!I$4&amp;$E247),'Hoja de Trabajo para listado'!$CD$151:$DC$151,0)),0)</f>
        <v>0</v>
      </c>
      <c r="J247" s="241">
        <f ca="1">+IFERROR(INDEX('Hoja de Trabajo para listado'!$A$155:$Z$1048576,MATCH($A247,'Hoja de Trabajo para listado'!$A$155:$A$1048576,0),MATCH((CUADRO!J$4&amp;$E247),'Hoja de Trabajo para listado'!$A$151:$Z$151,0)),0)+IFERROR(INDEX('Hoja de Trabajo para listado'!$AB$155:$BA$1048576,MATCH($A247,'Hoja de Trabajo para listado'!$AB$155:$AB$1048576,0),MATCH((CUADRO!J$4&amp;$E247),'Hoja de Trabajo para listado'!$AB$151:$BA$151,0)),0)+IFERROR(INDEX('Hoja de Trabajo para listado'!$BC$155:$CB$1048576,MATCH($A247,'Hoja de Trabajo para listado'!$BC$155:$BC$1048576,0),MATCH((CUADRO!J$4&amp;$E247),'Hoja de Trabajo para listado'!$BC$151:$CB$151,0)),0)+IFERROR(INDEX('Hoja de Trabajo para listado'!$DE$153:$DG$274,MATCH($A247,'Hoja de Trabajo para listado'!$DE$153:$DE$1048576,0),MATCH((CUADRO!J$4&amp;$E247),'Hoja de Trabajo para listado'!$DE$151:$DG$151,0)),0)+IFERROR(INDEX('Hoja de Trabajo para listado'!$CD$155:$DC$1048576,MATCH($A247,'Hoja de Trabajo para listado'!$CD$155:$CD$1048576,0),MATCH((CUADRO!J$4&amp;$E247),'Hoja de Trabajo para listado'!$CD$151:$DC$151,0)),0)</f>
        <v>0</v>
      </c>
      <c r="K247" s="241">
        <f ca="1">+IFERROR(INDEX('Hoja de Trabajo para listado'!$A$155:$Z$1048576,MATCH($A247,'Hoja de Trabajo para listado'!$A$155:$A$1048576,0),MATCH((CUADRO!K$4&amp;$E247),'Hoja de Trabajo para listado'!$A$151:$Z$151,0)),0)+IFERROR(INDEX('Hoja de Trabajo para listado'!$AB$155:$BA$1048576,MATCH($A247,'Hoja de Trabajo para listado'!$AB$155:$AB$1048576,0),MATCH((CUADRO!K$4&amp;$E247),'Hoja de Trabajo para listado'!$AB$151:$BA$151,0)),0)+IFERROR(INDEX('Hoja de Trabajo para listado'!$BC$155:$CB$1048576,MATCH($A247,'Hoja de Trabajo para listado'!$BC$155:$BC$1048576,0),MATCH((CUADRO!K$4&amp;$E247),'Hoja de Trabajo para listado'!$BC$151:$CB$151,0)),0)+IFERROR(INDEX('Hoja de Trabajo para listado'!$DE$153:$DG$274,MATCH($A247,'Hoja de Trabajo para listado'!$DE$153:$DE$1048576,0),MATCH((CUADRO!K$4&amp;$E247),'Hoja de Trabajo para listado'!$DE$151:$DG$151,0)),0)+IFERROR(INDEX('Hoja de Trabajo para listado'!$CD$155:$DC$1048576,MATCH($A247,'Hoja de Trabajo para listado'!$CD$155:$CD$1048576,0),MATCH((CUADRO!K$4&amp;$E247),'Hoja de Trabajo para listado'!$CD$151:$DC$151,0)),0)</f>
        <v>0</v>
      </c>
      <c r="L247" s="241">
        <f ca="1">+IFERROR(INDEX('Hoja de Trabajo para listado'!$A$155:$Z$1048576,MATCH($A247,'Hoja de Trabajo para listado'!$A$155:$A$1048576,0),MATCH((CUADRO!L$4&amp;$E247),'Hoja de Trabajo para listado'!$A$151:$Z$151,0)),0)+IFERROR(INDEX('Hoja de Trabajo para listado'!$AB$155:$BA$1048576,MATCH($A247,'Hoja de Trabajo para listado'!$AB$155:$AB$1048576,0),MATCH((CUADRO!L$4&amp;$E247),'Hoja de Trabajo para listado'!$AB$151:$BA$151,0)),0)+IFERROR(INDEX('Hoja de Trabajo para listado'!$BC$155:$CB$1048576,MATCH($A247,'Hoja de Trabajo para listado'!$BC$155:$BC$1048576,0),MATCH((CUADRO!L$4&amp;$E247),'Hoja de Trabajo para listado'!$BC$151:$CB$151,0)),0)+IFERROR(INDEX('Hoja de Trabajo para listado'!$DE$153:$DG$274,MATCH($A247,'Hoja de Trabajo para listado'!$DE$153:$DE$1048576,0),MATCH((CUADRO!L$4&amp;$E247),'Hoja de Trabajo para listado'!$DE$151:$DG$151,0)),0)+IFERROR(INDEX('Hoja de Trabajo para listado'!$CD$155:$DC$1048576,MATCH($A247,'Hoja de Trabajo para listado'!$CD$155:$CD$1048576,0),MATCH((CUADRO!L$4&amp;$E247),'Hoja de Trabajo para listado'!$CD$151:$DC$151,0)),0)</f>
        <v>0</v>
      </c>
      <c r="M247" s="241">
        <f ca="1">+IFERROR(INDEX('Hoja de Trabajo para listado'!$A$155:$Z$1048576,MATCH($A247,'Hoja de Trabajo para listado'!$A$155:$A$1048576,0),MATCH((CUADRO!M$4&amp;$E247),'Hoja de Trabajo para listado'!$A$151:$Z$151,0)),0)+IFERROR(INDEX('Hoja de Trabajo para listado'!$AB$155:$BA$1048576,MATCH($A247,'Hoja de Trabajo para listado'!$AB$155:$AB$1048576,0),MATCH((CUADRO!M$4&amp;$E247),'Hoja de Trabajo para listado'!$AB$151:$BA$151,0)),0)+IFERROR(INDEX('Hoja de Trabajo para listado'!$BC$155:$CB$1048576,MATCH($A247,'Hoja de Trabajo para listado'!$BC$155:$BC$1048576,0),MATCH((CUADRO!M$4&amp;$E247),'Hoja de Trabajo para listado'!$BC$151:$CB$151,0)),0)+IFERROR(INDEX('Hoja de Trabajo para listado'!$DE$153:$DG$274,MATCH($A247,'Hoja de Trabajo para listado'!$DE$153:$DE$1048576,0),MATCH((CUADRO!M$4&amp;$E247),'Hoja de Trabajo para listado'!$DE$151:$DG$151,0)),0)+IFERROR(INDEX('Hoja de Trabajo para listado'!$CD$155:$DC$1048576,MATCH($A247,'Hoja de Trabajo para listado'!$CD$155:$CD$1048576,0),MATCH((CUADRO!M$4&amp;$E247),'Hoja de Trabajo para listado'!$CD$151:$DC$151,0)),0)</f>
        <v>0</v>
      </c>
      <c r="N247" s="241">
        <f ca="1">+IFERROR(INDEX('Hoja de Trabajo para listado'!$A$155:$Z$1048576,MATCH($A247,'Hoja de Trabajo para listado'!$A$155:$A$1048576,0),MATCH((CUADRO!N$4&amp;$E247),'Hoja de Trabajo para listado'!$A$151:$Z$151,0)),0)+IFERROR(INDEX('Hoja de Trabajo para listado'!$AB$155:$BA$1048576,MATCH($A247,'Hoja de Trabajo para listado'!$AB$155:$AB$1048576,0),MATCH((CUADRO!N$4&amp;$E247),'Hoja de Trabajo para listado'!$AB$151:$BA$151,0)),0)+IFERROR(INDEX('Hoja de Trabajo para listado'!$BC$155:$CB$1048576,MATCH($A247,'Hoja de Trabajo para listado'!$BC$155:$BC$1048576,0),MATCH((CUADRO!N$4&amp;$E247),'Hoja de Trabajo para listado'!$BC$151:$CB$151,0)),0)+IFERROR(INDEX('Hoja de Trabajo para listado'!$DE$153:$DG$274,MATCH($A247,'Hoja de Trabajo para listado'!$DE$153:$DE$1048576,0),MATCH((CUADRO!N$4&amp;$E247),'Hoja de Trabajo para listado'!$DE$151:$DG$151,0)),0)+IFERROR(INDEX('Hoja de Trabajo para listado'!$CD$155:$DC$1048576,MATCH($A247,'Hoja de Trabajo para listado'!$CD$155:$CD$1048576,0),MATCH((CUADRO!N$4&amp;$E247),'Hoja de Trabajo para listado'!$CD$151:$DC$151,0)),0)</f>
        <v>0</v>
      </c>
      <c r="O247" s="241">
        <f ca="1">+IFERROR(INDEX('Hoja de Trabajo para listado'!$A$155:$Z$1048576,MATCH($A247,'Hoja de Trabajo para listado'!$A$155:$A$1048576,0),MATCH((CUADRO!O$4&amp;$E247),'Hoja de Trabajo para listado'!$A$151:$Z$151,0)),0)+IFERROR(INDEX('Hoja de Trabajo para listado'!$AB$155:$BA$1048576,MATCH($A247,'Hoja de Trabajo para listado'!$AB$155:$AB$1048576,0),MATCH((CUADRO!O$4&amp;$E247),'Hoja de Trabajo para listado'!$AB$151:$BA$151,0)),0)+IFERROR(INDEX('Hoja de Trabajo para listado'!$BC$155:$CB$1048576,MATCH($A247,'Hoja de Trabajo para listado'!$BC$155:$BC$1048576,0),MATCH((CUADRO!O$4&amp;$E247),'Hoja de Trabajo para listado'!$BC$151:$CB$151,0)),0)+IFERROR(INDEX('Hoja de Trabajo para listado'!$DE$153:$DG$274,MATCH($A247,'Hoja de Trabajo para listado'!$DE$153:$DE$1048576,0),MATCH((CUADRO!O$4&amp;$E247),'Hoja de Trabajo para listado'!$DE$151:$DG$151,0)),0)+IFERROR(INDEX('Hoja de Trabajo para listado'!$CD$155:$DC$1048576,MATCH($A247,'Hoja de Trabajo para listado'!$CD$155:$CD$1048576,0),MATCH((CUADRO!O$4&amp;$E247),'Hoja de Trabajo para listado'!$CD$151:$DC$151,0)),0)</f>
        <v>0</v>
      </c>
      <c r="P247" s="241">
        <f ca="1">+IFERROR(INDEX('Hoja de Trabajo para listado'!$A$155:$Z$1048576,MATCH($A247,'Hoja de Trabajo para listado'!$A$155:$A$1048576,0),MATCH((CUADRO!P$4&amp;$E247),'Hoja de Trabajo para listado'!$A$151:$Z$151,0)),0)+IFERROR(INDEX('Hoja de Trabajo para listado'!$AB$155:$BA$1048576,MATCH($A247,'Hoja de Trabajo para listado'!$AB$155:$AB$1048576,0),MATCH((CUADRO!P$4&amp;$E247),'Hoja de Trabajo para listado'!$AB$151:$BA$151,0)),0)+IFERROR(INDEX('Hoja de Trabajo para listado'!$BC$155:$CB$1048576,MATCH($A247,'Hoja de Trabajo para listado'!$BC$155:$BC$1048576,0),MATCH((CUADRO!P$4&amp;$E247),'Hoja de Trabajo para listado'!$BC$151:$CB$151,0)),0)+IFERROR(INDEX('Hoja de Trabajo para listado'!$DE$153:$DG$274,MATCH($A247,'Hoja de Trabajo para listado'!$DE$153:$DE$1048576,0),MATCH((CUADRO!P$4&amp;$E247),'Hoja de Trabajo para listado'!$DE$151:$DG$151,0)),0)+IFERROR(INDEX('Hoja de Trabajo para listado'!$CD$155:$DC$1048576,MATCH($A247,'Hoja de Trabajo para listado'!$CD$155:$CD$1048576,0),MATCH((CUADRO!P$4&amp;$E247),'Hoja de Trabajo para listado'!$CD$151:$DC$151,0)),0)</f>
        <v>0</v>
      </c>
      <c r="Q247" s="241">
        <f ca="1">+IFERROR(INDEX('Hoja de Trabajo para listado'!$A$155:$Z$1048576,MATCH($A247,'Hoja de Trabajo para listado'!$A$155:$A$1048576,0),MATCH((CUADRO!Q$4&amp;$E247),'Hoja de Trabajo para listado'!$A$151:$Z$151,0)),0)+IFERROR(INDEX('Hoja de Trabajo para listado'!$AB$155:$BA$1048576,MATCH($A247,'Hoja de Trabajo para listado'!$AB$155:$AB$1048576,0),MATCH((CUADRO!Q$4&amp;$E247),'Hoja de Trabajo para listado'!$AB$151:$BA$151,0)),0)+IFERROR(INDEX('Hoja de Trabajo para listado'!$BC$155:$CB$1048576,MATCH($A247,'Hoja de Trabajo para listado'!$BC$155:$BC$1048576,0),MATCH((CUADRO!Q$4&amp;$E247),'Hoja de Trabajo para listado'!$BC$151:$CB$151,0)),0)+IFERROR(INDEX('Hoja de Trabajo para listado'!$DE$153:$DG$274,MATCH($A247,'Hoja de Trabajo para listado'!$DE$153:$DE$1048576,0),MATCH((CUADRO!Q$4&amp;$E247),'Hoja de Trabajo para listado'!$DE$151:$DG$151,0)),0)+IFERROR(INDEX('Hoja de Trabajo para listado'!$CD$155:$DC$1048576,MATCH($A247,'Hoja de Trabajo para listado'!$CD$155:$CD$1048576,0),MATCH((CUADRO!Q$4&amp;$E247),'Hoja de Trabajo para listado'!$CD$151:$DC$151,0)),0)</f>
        <v>0</v>
      </c>
      <c r="R247" s="241">
        <f t="shared" ca="1" si="9"/>
        <v>0</v>
      </c>
      <c r="S247" s="241"/>
      <c r="T247" s="241">
        <f ca="1">+T248</f>
        <v>0</v>
      </c>
      <c r="U247" s="240">
        <f t="shared" si="10"/>
        <v>1</v>
      </c>
      <c r="V247" s="327" t="str">
        <f>+VLOOKUP(A247,bd_lista!$A$3:$E$592,5,FALSE)</f>
        <v>Instituciones Descentralizadas</v>
      </c>
      <c r="W247" s="397" t="str">
        <f>+V247</f>
        <v>Instituciones Descentralizadas</v>
      </c>
      <c r="X247" s="240">
        <f>+VLOOKUP(A247,[4]Sheet1!$A$13:$D$744,4,FALSE)</f>
        <v>660</v>
      </c>
      <c r="Y247" s="240" t="str">
        <f>+VLOOKUP(X247,bd_lista!$A$3:$C$592,3,FALSE)</f>
        <v>Órgano Judicial</v>
      </c>
      <c r="Z247" s="290">
        <f>+X247</f>
        <v>660</v>
      </c>
      <c r="AA247" s="315" t="str">
        <f>+Y247</f>
        <v>Órgano Judicial</v>
      </c>
    </row>
    <row r="248" spans="1:27" ht="15" hidden="1" customHeight="1">
      <c r="A248" s="32">
        <v>343</v>
      </c>
      <c r="B248" s="394"/>
      <c r="C248" s="327" t="str">
        <f>+VLOOKUP(A248,bd_lista!$A$3:$C$592,3,FALSE)</f>
        <v>Escuela de Jueces del Estado</v>
      </c>
      <c r="D248" s="396"/>
      <c r="E248" s="327" t="s">
        <v>1304</v>
      </c>
      <c r="F248" s="243">
        <f ca="1">+IFERROR(INDEX('Hoja de Trabajo para listado'!$A$155:$Z$1048576,MATCH($A248,'Hoja de Trabajo para listado'!$A$155:$A$1048576,0),MATCH((CUADRO!F$4&amp;$E248),'Hoja de Trabajo para listado'!$A$151:$Z$151,0)),0)+IFERROR(INDEX('Hoja de Trabajo para listado'!$AB$155:$BA$1048576,MATCH($A248,'Hoja de Trabajo para listado'!$AB$155:$AB$1048576,0),MATCH((CUADRO!F$4&amp;$E248),'Hoja de Trabajo para listado'!$AB$151:$BA$151,0)),0)+IFERROR(INDEX('Hoja de Trabajo para listado'!$BC$155:$CB$1048576,MATCH($A248,'Hoja de Trabajo para listado'!$BC$155:$BC$1048576,0),MATCH((CUADRO!F$4&amp;$E248),'Hoja de Trabajo para listado'!$BC$151:$CB$151,0)),0)+IFERROR(INDEX('Hoja de Trabajo para listado'!$DE$153:$DG$274,MATCH($A248,'Hoja de Trabajo para listado'!$DE$153:$DE$1048576,0),MATCH((CUADRO!F$4&amp;$E248),'Hoja de Trabajo para listado'!$DE$151:$DG$151,0)),0)+IFERROR(INDEX('Hoja de Trabajo para listado'!$CD$155:$DC$1048576,MATCH($A248,'Hoja de Trabajo para listado'!$CD$155:$CD$1048576,0),MATCH((CUADRO!F$4&amp;$E248),'Hoja de Trabajo para listado'!$CD$151:$DC$151,0)),0)</f>
        <v>0</v>
      </c>
      <c r="G248" s="243">
        <f ca="1">+IFERROR(INDEX('Hoja de Trabajo para listado'!$A$155:$Z$1048576,MATCH($A248,'Hoja de Trabajo para listado'!$A$155:$A$1048576,0),MATCH((CUADRO!G$4&amp;$E248),'Hoja de Trabajo para listado'!$A$151:$Z$151,0)),0)+IFERROR(INDEX('Hoja de Trabajo para listado'!$AB$155:$BA$1048576,MATCH($A248,'Hoja de Trabajo para listado'!$AB$155:$AB$1048576,0),MATCH((CUADRO!G$4&amp;$E248),'Hoja de Trabajo para listado'!$AB$151:$BA$151,0)),0)+IFERROR(INDEX('Hoja de Trabajo para listado'!$BC$155:$CB$1048576,MATCH($A248,'Hoja de Trabajo para listado'!$BC$155:$BC$1048576,0),MATCH((CUADRO!G$4&amp;$E248),'Hoja de Trabajo para listado'!$BC$151:$CB$151,0)),0)+IFERROR(INDEX('Hoja de Trabajo para listado'!$DE$153:$DG$274,MATCH($A248,'Hoja de Trabajo para listado'!$DE$153:$DE$1048576,0),MATCH((CUADRO!G$4&amp;$E248),'Hoja de Trabajo para listado'!$DE$151:$DG$151,0)),0)+IFERROR(INDEX('Hoja de Trabajo para listado'!$CD$155:$DC$1048576,MATCH($A248,'Hoja de Trabajo para listado'!$CD$155:$CD$1048576,0),MATCH((CUADRO!G$4&amp;$E248),'Hoja de Trabajo para listado'!$CD$151:$DC$151,0)),0)</f>
        <v>0</v>
      </c>
      <c r="H248" s="243">
        <f ca="1">+IFERROR(INDEX('Hoja de Trabajo para listado'!$A$155:$Z$1048576,MATCH($A248,'Hoja de Trabajo para listado'!$A$155:$A$1048576,0),MATCH((CUADRO!H$4&amp;$E248),'Hoja de Trabajo para listado'!$A$151:$Z$151,0)),0)+IFERROR(INDEX('Hoja de Trabajo para listado'!$AB$155:$BA$1048576,MATCH($A248,'Hoja de Trabajo para listado'!$AB$155:$AB$1048576,0),MATCH((CUADRO!H$4&amp;$E248),'Hoja de Trabajo para listado'!$AB$151:$BA$151,0)),0)+IFERROR(INDEX('Hoja de Trabajo para listado'!$BC$155:$CB$1048576,MATCH($A248,'Hoja de Trabajo para listado'!$BC$155:$BC$1048576,0),MATCH((CUADRO!H$4&amp;$E248),'Hoja de Trabajo para listado'!$BC$151:$CB$151,0)),0)+IFERROR(INDEX('Hoja de Trabajo para listado'!$DE$153:$DG$274,MATCH($A248,'Hoja de Trabajo para listado'!$DE$153:$DE$1048576,0),MATCH((CUADRO!H$4&amp;$E248),'Hoja de Trabajo para listado'!$DE$151:$DG$151,0)),0)+IFERROR(INDEX('Hoja de Trabajo para listado'!$CD$155:$DC$1048576,MATCH($A248,'Hoja de Trabajo para listado'!$CD$155:$CD$1048576,0),MATCH((CUADRO!H$4&amp;$E248),'Hoja de Trabajo para listado'!$CD$151:$DC$151,0)),0)</f>
        <v>0</v>
      </c>
      <c r="I248" s="243">
        <f ca="1">+IFERROR(INDEX('Hoja de Trabajo para listado'!$A$155:$Z$1048576,MATCH($A248,'Hoja de Trabajo para listado'!$A$155:$A$1048576,0),MATCH((CUADRO!I$4&amp;$E248),'Hoja de Trabajo para listado'!$A$151:$Z$151,0)),0)+IFERROR(INDEX('Hoja de Trabajo para listado'!$AB$155:$BA$1048576,MATCH($A248,'Hoja de Trabajo para listado'!$AB$155:$AB$1048576,0),MATCH((CUADRO!I$4&amp;$E248),'Hoja de Trabajo para listado'!$AB$151:$BA$151,0)),0)+IFERROR(INDEX('Hoja de Trabajo para listado'!$BC$155:$CB$1048576,MATCH($A248,'Hoja de Trabajo para listado'!$BC$155:$BC$1048576,0),MATCH((CUADRO!I$4&amp;$E248),'Hoja de Trabajo para listado'!$BC$151:$CB$151,0)),0)+IFERROR(INDEX('Hoja de Trabajo para listado'!$DE$153:$DG$274,MATCH($A248,'Hoja de Trabajo para listado'!$DE$153:$DE$1048576,0),MATCH((CUADRO!I$4&amp;$E248),'Hoja de Trabajo para listado'!$DE$151:$DG$151,0)),0)+IFERROR(INDEX('Hoja de Trabajo para listado'!$CD$155:$DC$1048576,MATCH($A248,'Hoja de Trabajo para listado'!$CD$155:$CD$1048576,0),MATCH((CUADRO!I$4&amp;$E248),'Hoja de Trabajo para listado'!$CD$151:$DC$151,0)),0)</f>
        <v>0</v>
      </c>
      <c r="J248" s="243">
        <f ca="1">+IFERROR(INDEX('Hoja de Trabajo para listado'!$A$155:$Z$1048576,MATCH($A248,'Hoja de Trabajo para listado'!$A$155:$A$1048576,0),MATCH((CUADRO!J$4&amp;$E248),'Hoja de Trabajo para listado'!$A$151:$Z$151,0)),0)+IFERROR(INDEX('Hoja de Trabajo para listado'!$AB$155:$BA$1048576,MATCH($A248,'Hoja de Trabajo para listado'!$AB$155:$AB$1048576,0),MATCH((CUADRO!J$4&amp;$E248),'Hoja de Trabajo para listado'!$AB$151:$BA$151,0)),0)+IFERROR(INDEX('Hoja de Trabajo para listado'!$BC$155:$CB$1048576,MATCH($A248,'Hoja de Trabajo para listado'!$BC$155:$BC$1048576,0),MATCH((CUADRO!J$4&amp;$E248),'Hoja de Trabajo para listado'!$BC$151:$CB$151,0)),0)+IFERROR(INDEX('Hoja de Trabajo para listado'!$DE$153:$DG$274,MATCH($A248,'Hoja de Trabajo para listado'!$DE$153:$DE$1048576,0),MATCH((CUADRO!J$4&amp;$E248),'Hoja de Trabajo para listado'!$DE$151:$DG$151,0)),0)+IFERROR(INDEX('Hoja de Trabajo para listado'!$CD$155:$DC$1048576,MATCH($A248,'Hoja de Trabajo para listado'!$CD$155:$CD$1048576,0),MATCH((CUADRO!J$4&amp;$E248),'Hoja de Trabajo para listado'!$CD$151:$DC$151,0)),0)</f>
        <v>0</v>
      </c>
      <c r="K248" s="243">
        <f ca="1">+IFERROR(INDEX('Hoja de Trabajo para listado'!$A$155:$Z$1048576,MATCH($A248,'Hoja de Trabajo para listado'!$A$155:$A$1048576,0),MATCH((CUADRO!K$4&amp;$E248),'Hoja de Trabajo para listado'!$A$151:$Z$151,0)),0)+IFERROR(INDEX('Hoja de Trabajo para listado'!$AB$155:$BA$1048576,MATCH($A248,'Hoja de Trabajo para listado'!$AB$155:$AB$1048576,0),MATCH((CUADRO!K$4&amp;$E248),'Hoja de Trabajo para listado'!$AB$151:$BA$151,0)),0)+IFERROR(INDEX('Hoja de Trabajo para listado'!$BC$155:$CB$1048576,MATCH($A248,'Hoja de Trabajo para listado'!$BC$155:$BC$1048576,0),MATCH((CUADRO!K$4&amp;$E248),'Hoja de Trabajo para listado'!$BC$151:$CB$151,0)),0)+IFERROR(INDEX('Hoja de Trabajo para listado'!$DE$153:$DG$274,MATCH($A248,'Hoja de Trabajo para listado'!$DE$153:$DE$1048576,0),MATCH((CUADRO!K$4&amp;$E248),'Hoja de Trabajo para listado'!$DE$151:$DG$151,0)),0)+IFERROR(INDEX('Hoja de Trabajo para listado'!$CD$155:$DC$1048576,MATCH($A248,'Hoja de Trabajo para listado'!$CD$155:$CD$1048576,0),MATCH((CUADRO!K$4&amp;$E248),'Hoja de Trabajo para listado'!$CD$151:$DC$151,0)),0)</f>
        <v>0</v>
      </c>
      <c r="L248" s="243">
        <f ca="1">+IFERROR(INDEX('Hoja de Trabajo para listado'!$A$155:$Z$1048576,MATCH($A248,'Hoja de Trabajo para listado'!$A$155:$A$1048576,0),MATCH((CUADRO!L$4&amp;$E248),'Hoja de Trabajo para listado'!$A$151:$Z$151,0)),0)+IFERROR(INDEX('Hoja de Trabajo para listado'!$AB$155:$BA$1048576,MATCH($A248,'Hoja de Trabajo para listado'!$AB$155:$AB$1048576,0),MATCH((CUADRO!L$4&amp;$E248),'Hoja de Trabajo para listado'!$AB$151:$BA$151,0)),0)+IFERROR(INDEX('Hoja de Trabajo para listado'!$BC$155:$CB$1048576,MATCH($A248,'Hoja de Trabajo para listado'!$BC$155:$BC$1048576,0),MATCH((CUADRO!L$4&amp;$E248),'Hoja de Trabajo para listado'!$BC$151:$CB$151,0)),0)+IFERROR(INDEX('Hoja de Trabajo para listado'!$DE$153:$DG$274,MATCH($A248,'Hoja de Trabajo para listado'!$DE$153:$DE$1048576,0),MATCH((CUADRO!L$4&amp;$E248),'Hoja de Trabajo para listado'!$DE$151:$DG$151,0)),0)+IFERROR(INDEX('Hoja de Trabajo para listado'!$CD$155:$DC$1048576,MATCH($A248,'Hoja de Trabajo para listado'!$CD$155:$CD$1048576,0),MATCH((CUADRO!L$4&amp;$E248),'Hoja de Trabajo para listado'!$CD$151:$DC$151,0)),0)</f>
        <v>0</v>
      </c>
      <c r="M248" s="243">
        <f ca="1">+IFERROR(INDEX('Hoja de Trabajo para listado'!$A$155:$Z$1048576,MATCH($A248,'Hoja de Trabajo para listado'!$A$155:$A$1048576,0),MATCH((CUADRO!M$4&amp;$E248),'Hoja de Trabajo para listado'!$A$151:$Z$151,0)),0)+IFERROR(INDEX('Hoja de Trabajo para listado'!$AB$155:$BA$1048576,MATCH($A248,'Hoja de Trabajo para listado'!$AB$155:$AB$1048576,0),MATCH((CUADRO!M$4&amp;$E248),'Hoja de Trabajo para listado'!$AB$151:$BA$151,0)),0)+IFERROR(INDEX('Hoja de Trabajo para listado'!$BC$155:$CB$1048576,MATCH($A248,'Hoja de Trabajo para listado'!$BC$155:$BC$1048576,0),MATCH((CUADRO!M$4&amp;$E248),'Hoja de Trabajo para listado'!$BC$151:$CB$151,0)),0)+IFERROR(INDEX('Hoja de Trabajo para listado'!$DE$153:$DG$274,MATCH($A248,'Hoja de Trabajo para listado'!$DE$153:$DE$1048576,0),MATCH((CUADRO!M$4&amp;$E248),'Hoja de Trabajo para listado'!$DE$151:$DG$151,0)),0)+IFERROR(INDEX('Hoja de Trabajo para listado'!$CD$155:$DC$1048576,MATCH($A248,'Hoja de Trabajo para listado'!$CD$155:$CD$1048576,0),MATCH((CUADRO!M$4&amp;$E248),'Hoja de Trabajo para listado'!$CD$151:$DC$151,0)),0)</f>
        <v>0</v>
      </c>
      <c r="N248" s="243">
        <f ca="1">+IFERROR(INDEX('Hoja de Trabajo para listado'!$A$155:$Z$1048576,MATCH($A248,'Hoja de Trabajo para listado'!$A$155:$A$1048576,0),MATCH((CUADRO!N$4&amp;$E248),'Hoja de Trabajo para listado'!$A$151:$Z$151,0)),0)+IFERROR(INDEX('Hoja de Trabajo para listado'!$AB$155:$BA$1048576,MATCH($A248,'Hoja de Trabajo para listado'!$AB$155:$AB$1048576,0),MATCH((CUADRO!N$4&amp;$E248),'Hoja de Trabajo para listado'!$AB$151:$BA$151,0)),0)+IFERROR(INDEX('Hoja de Trabajo para listado'!$BC$155:$CB$1048576,MATCH($A248,'Hoja de Trabajo para listado'!$BC$155:$BC$1048576,0),MATCH((CUADRO!N$4&amp;$E248),'Hoja de Trabajo para listado'!$BC$151:$CB$151,0)),0)+IFERROR(INDEX('Hoja de Trabajo para listado'!$DE$153:$DG$274,MATCH($A248,'Hoja de Trabajo para listado'!$DE$153:$DE$1048576,0),MATCH((CUADRO!N$4&amp;$E248),'Hoja de Trabajo para listado'!$DE$151:$DG$151,0)),0)+IFERROR(INDEX('Hoja de Trabajo para listado'!$CD$155:$DC$1048576,MATCH($A248,'Hoja de Trabajo para listado'!$CD$155:$CD$1048576,0),MATCH((CUADRO!N$4&amp;$E248),'Hoja de Trabajo para listado'!$CD$151:$DC$151,0)),0)</f>
        <v>0</v>
      </c>
      <c r="O248" s="243">
        <f ca="1">+IFERROR(INDEX('Hoja de Trabajo para listado'!$A$155:$Z$1048576,MATCH($A248,'Hoja de Trabajo para listado'!$A$155:$A$1048576,0),MATCH((CUADRO!O$4&amp;$E248),'Hoja de Trabajo para listado'!$A$151:$Z$151,0)),0)+IFERROR(INDEX('Hoja de Trabajo para listado'!$AB$155:$BA$1048576,MATCH($A248,'Hoja de Trabajo para listado'!$AB$155:$AB$1048576,0),MATCH((CUADRO!O$4&amp;$E248),'Hoja de Trabajo para listado'!$AB$151:$BA$151,0)),0)+IFERROR(INDEX('Hoja de Trabajo para listado'!$BC$155:$CB$1048576,MATCH($A248,'Hoja de Trabajo para listado'!$BC$155:$BC$1048576,0),MATCH((CUADRO!O$4&amp;$E248),'Hoja de Trabajo para listado'!$BC$151:$CB$151,0)),0)+IFERROR(INDEX('Hoja de Trabajo para listado'!$DE$153:$DG$274,MATCH($A248,'Hoja de Trabajo para listado'!$DE$153:$DE$1048576,0),MATCH((CUADRO!O$4&amp;$E248),'Hoja de Trabajo para listado'!$DE$151:$DG$151,0)),0)+IFERROR(INDEX('Hoja de Trabajo para listado'!$CD$155:$DC$1048576,MATCH($A248,'Hoja de Trabajo para listado'!$CD$155:$CD$1048576,0),MATCH((CUADRO!O$4&amp;$E248),'Hoja de Trabajo para listado'!$CD$151:$DC$151,0)),0)</f>
        <v>0</v>
      </c>
      <c r="P248" s="243">
        <f ca="1">+IFERROR(INDEX('Hoja de Trabajo para listado'!$A$155:$Z$1048576,MATCH($A248,'Hoja de Trabajo para listado'!$A$155:$A$1048576,0),MATCH((CUADRO!P$4&amp;$E248),'Hoja de Trabajo para listado'!$A$151:$Z$151,0)),0)+IFERROR(INDEX('Hoja de Trabajo para listado'!$AB$155:$BA$1048576,MATCH($A248,'Hoja de Trabajo para listado'!$AB$155:$AB$1048576,0),MATCH((CUADRO!P$4&amp;$E248),'Hoja de Trabajo para listado'!$AB$151:$BA$151,0)),0)+IFERROR(INDEX('Hoja de Trabajo para listado'!$BC$155:$CB$1048576,MATCH($A248,'Hoja de Trabajo para listado'!$BC$155:$BC$1048576,0),MATCH((CUADRO!P$4&amp;$E248),'Hoja de Trabajo para listado'!$BC$151:$CB$151,0)),0)+IFERROR(INDEX('Hoja de Trabajo para listado'!$DE$153:$DG$274,MATCH($A248,'Hoja de Trabajo para listado'!$DE$153:$DE$1048576,0),MATCH((CUADRO!P$4&amp;$E248),'Hoja de Trabajo para listado'!$DE$151:$DG$151,0)),0)+IFERROR(INDEX('Hoja de Trabajo para listado'!$CD$155:$DC$1048576,MATCH($A248,'Hoja de Trabajo para listado'!$CD$155:$CD$1048576,0),MATCH((CUADRO!P$4&amp;$E248),'Hoja de Trabajo para listado'!$CD$151:$DC$151,0)),0)</f>
        <v>0</v>
      </c>
      <c r="Q248" s="243">
        <f ca="1">+IFERROR(INDEX('Hoja de Trabajo para listado'!$A$155:$Z$1048576,MATCH($A248,'Hoja de Trabajo para listado'!$A$155:$A$1048576,0),MATCH((CUADRO!Q$4&amp;$E248),'Hoja de Trabajo para listado'!$A$151:$Z$151,0)),0)+IFERROR(INDEX('Hoja de Trabajo para listado'!$AB$155:$BA$1048576,MATCH($A248,'Hoja de Trabajo para listado'!$AB$155:$AB$1048576,0),MATCH((CUADRO!Q$4&amp;$E248),'Hoja de Trabajo para listado'!$AB$151:$BA$151,0)),0)+IFERROR(INDEX('Hoja de Trabajo para listado'!$BC$155:$CB$1048576,MATCH($A248,'Hoja de Trabajo para listado'!$BC$155:$BC$1048576,0),MATCH((CUADRO!Q$4&amp;$E248),'Hoja de Trabajo para listado'!$BC$151:$CB$151,0)),0)+IFERROR(INDEX('Hoja de Trabajo para listado'!$DE$153:$DG$274,MATCH($A248,'Hoja de Trabajo para listado'!$DE$153:$DE$1048576,0),MATCH((CUADRO!Q$4&amp;$E248),'Hoja de Trabajo para listado'!$DE$151:$DG$151,0)),0)+IFERROR(INDEX('Hoja de Trabajo para listado'!$CD$155:$DC$1048576,MATCH($A248,'Hoja de Trabajo para listado'!$CD$155:$CD$1048576,0),MATCH((CUADRO!Q$4&amp;$E248),'Hoja de Trabajo para listado'!$CD$151:$DC$151,0)),0)</f>
        <v>0</v>
      </c>
      <c r="R248" s="243">
        <f t="shared" ca="1" si="9"/>
        <v>0</v>
      </c>
      <c r="S248" s="243">
        <f ca="1">+R247+R248</f>
        <v>0</v>
      </c>
      <c r="T248" s="243">
        <f ca="1">+S248</f>
        <v>0</v>
      </c>
      <c r="U248" s="242">
        <f t="shared" si="10"/>
        <v>2</v>
      </c>
      <c r="V248" s="327" t="str">
        <f>+VLOOKUP(A248,bd_lista!$A$3:$E$592,5,FALSE)</f>
        <v>Instituciones Descentralizadas</v>
      </c>
      <c r="W248" s="398"/>
      <c r="X248" s="240">
        <f>+VLOOKUP(A248,[4]Sheet1!$A$13:$D$744,4,FALSE)</f>
        <v>660</v>
      </c>
      <c r="Y248" s="240" t="str">
        <f>+VLOOKUP(X248,bd_lista!$A$3:$C$592,3,FALSE)</f>
        <v>Órgano Judicial</v>
      </c>
      <c r="Z248" s="288"/>
      <c r="AA248" s="317"/>
    </row>
    <row r="249" spans="1:27" ht="15" customHeight="1">
      <c r="A249" s="379">
        <v>344</v>
      </c>
      <c r="B249" s="393">
        <f>+A249</f>
        <v>344</v>
      </c>
      <c r="C249" s="245" t="str">
        <f>+VLOOKUP(A249,bd_lista!$A$3:$C$592,3,FALSE)</f>
        <v>Instituto Plurinacional de Estudio de Lenguas y Culturas</v>
      </c>
      <c r="D249" s="395" t="str">
        <f>+C249</f>
        <v>Instituto Plurinacional de Estudio de Lenguas y Culturas</v>
      </c>
      <c r="E249" s="245" t="s">
        <v>1303</v>
      </c>
      <c r="F249" s="241">
        <f ca="1">+IFERROR(INDEX('Hoja de Trabajo para listado'!$A$155:$Z$1048576,MATCH($A249,'Hoja de Trabajo para listado'!$A$155:$A$1048576,0),MATCH((CUADRO!F$4&amp;$E249),'Hoja de Trabajo para listado'!$A$151:$Z$151,0)),0)+IFERROR(INDEX('Hoja de Trabajo para listado'!$AB$155:$BA$1048576,MATCH($A249,'Hoja de Trabajo para listado'!$AB$155:$AB$1048576,0),MATCH((CUADRO!F$4&amp;$E249),'Hoja de Trabajo para listado'!$AB$151:$BA$151,0)),0)+IFERROR(INDEX('Hoja de Trabajo para listado'!$BC$155:$CB$1048576,MATCH($A249,'Hoja de Trabajo para listado'!$BC$155:$BC$1048576,0),MATCH((CUADRO!F$4&amp;$E249),'Hoja de Trabajo para listado'!$BC$151:$CB$151,0)),0)+IFERROR(INDEX('Hoja de Trabajo para listado'!$DE$153:$DG$274,MATCH($A249,'Hoja de Trabajo para listado'!$DE$153:$DE$1048576,0),MATCH((CUADRO!F$4&amp;$E249),'Hoja de Trabajo para listado'!$DE$151:$DG$151,0)),0)+IFERROR(INDEX('Hoja de Trabajo para listado'!$CD$155:$DC$1048576,MATCH($A249,'Hoja de Trabajo para listado'!$CD$155:$CD$1048576,0),MATCH((CUADRO!F$4&amp;$E249),'Hoja de Trabajo para listado'!$CD$151:$DC$151,0)),0)</f>
        <v>0</v>
      </c>
      <c r="G249" s="241">
        <f ca="1">+IFERROR(INDEX('Hoja de Trabajo para listado'!$A$155:$Z$1048576,MATCH($A249,'Hoja de Trabajo para listado'!$A$155:$A$1048576,0),MATCH((CUADRO!G$4&amp;$E249),'Hoja de Trabajo para listado'!$A$151:$Z$151,0)),0)+IFERROR(INDEX('Hoja de Trabajo para listado'!$AB$155:$BA$1048576,MATCH($A249,'Hoja de Trabajo para listado'!$AB$155:$AB$1048576,0),MATCH((CUADRO!G$4&amp;$E249),'Hoja de Trabajo para listado'!$AB$151:$BA$151,0)),0)+IFERROR(INDEX('Hoja de Trabajo para listado'!$BC$155:$CB$1048576,MATCH($A249,'Hoja de Trabajo para listado'!$BC$155:$BC$1048576,0),MATCH((CUADRO!G$4&amp;$E249),'Hoja de Trabajo para listado'!$BC$151:$CB$151,0)),0)+IFERROR(INDEX('Hoja de Trabajo para listado'!$DE$153:$DG$274,MATCH($A249,'Hoja de Trabajo para listado'!$DE$153:$DE$1048576,0),MATCH((CUADRO!G$4&amp;$E249),'Hoja de Trabajo para listado'!$DE$151:$DG$151,0)),0)+IFERROR(INDEX('Hoja de Trabajo para listado'!$CD$155:$DC$1048576,MATCH($A249,'Hoja de Trabajo para listado'!$CD$155:$CD$1048576,0),MATCH((CUADRO!G$4&amp;$E249),'Hoja de Trabajo para listado'!$CD$151:$DC$151,0)),0)</f>
        <v>0</v>
      </c>
      <c r="H249" s="241">
        <f ca="1">+IFERROR(INDEX('Hoja de Trabajo para listado'!$A$155:$Z$1048576,MATCH($A249,'Hoja de Trabajo para listado'!$A$155:$A$1048576,0),MATCH((CUADRO!H$4&amp;$E249),'Hoja de Trabajo para listado'!$A$151:$Z$151,0)),0)+IFERROR(INDEX('Hoja de Trabajo para listado'!$AB$155:$BA$1048576,MATCH($A249,'Hoja de Trabajo para listado'!$AB$155:$AB$1048576,0),MATCH((CUADRO!H$4&amp;$E249),'Hoja de Trabajo para listado'!$AB$151:$BA$151,0)),0)+IFERROR(INDEX('Hoja de Trabajo para listado'!$BC$155:$CB$1048576,MATCH($A249,'Hoja de Trabajo para listado'!$BC$155:$BC$1048576,0),MATCH((CUADRO!H$4&amp;$E249),'Hoja de Trabajo para listado'!$BC$151:$CB$151,0)),0)+IFERROR(INDEX('Hoja de Trabajo para listado'!$DE$153:$DG$274,MATCH($A249,'Hoja de Trabajo para listado'!$DE$153:$DE$1048576,0),MATCH((CUADRO!H$4&amp;$E249),'Hoja de Trabajo para listado'!$DE$151:$DG$151,0)),0)+IFERROR(INDEX('Hoja de Trabajo para listado'!$CD$155:$DC$1048576,MATCH($A249,'Hoja de Trabajo para listado'!$CD$155:$CD$1048576,0),MATCH((CUADRO!H$4&amp;$E249),'Hoja de Trabajo para listado'!$CD$151:$DC$151,0)),0)</f>
        <v>0</v>
      </c>
      <c r="I249" s="241">
        <f ca="1">+IFERROR(INDEX('Hoja de Trabajo para listado'!$A$155:$Z$1048576,MATCH($A249,'Hoja de Trabajo para listado'!$A$155:$A$1048576,0),MATCH((CUADRO!I$4&amp;$E249),'Hoja de Trabajo para listado'!$A$151:$Z$151,0)),0)+IFERROR(INDEX('Hoja de Trabajo para listado'!$AB$155:$BA$1048576,MATCH($A249,'Hoja de Trabajo para listado'!$AB$155:$AB$1048576,0),MATCH((CUADRO!I$4&amp;$E249),'Hoja de Trabajo para listado'!$AB$151:$BA$151,0)),0)+IFERROR(INDEX('Hoja de Trabajo para listado'!$BC$155:$CB$1048576,MATCH($A249,'Hoja de Trabajo para listado'!$BC$155:$BC$1048576,0),MATCH((CUADRO!I$4&amp;$E249),'Hoja de Trabajo para listado'!$BC$151:$CB$151,0)),0)+IFERROR(INDEX('Hoja de Trabajo para listado'!$DE$153:$DG$274,MATCH($A249,'Hoja de Trabajo para listado'!$DE$153:$DE$1048576,0),MATCH((CUADRO!I$4&amp;$E249),'Hoja de Trabajo para listado'!$DE$151:$DG$151,0)),0)+IFERROR(INDEX('Hoja de Trabajo para listado'!$CD$155:$DC$1048576,MATCH($A249,'Hoja de Trabajo para listado'!$CD$155:$CD$1048576,0),MATCH((CUADRO!I$4&amp;$E249),'Hoja de Trabajo para listado'!$CD$151:$DC$151,0)),0)</f>
        <v>0</v>
      </c>
      <c r="J249" s="241">
        <f ca="1">+IFERROR(INDEX('Hoja de Trabajo para listado'!$A$155:$Z$1048576,MATCH($A249,'Hoja de Trabajo para listado'!$A$155:$A$1048576,0),MATCH((CUADRO!J$4&amp;$E249),'Hoja de Trabajo para listado'!$A$151:$Z$151,0)),0)+IFERROR(INDEX('Hoja de Trabajo para listado'!$AB$155:$BA$1048576,MATCH($A249,'Hoja de Trabajo para listado'!$AB$155:$AB$1048576,0),MATCH((CUADRO!J$4&amp;$E249),'Hoja de Trabajo para listado'!$AB$151:$BA$151,0)),0)+IFERROR(INDEX('Hoja de Trabajo para listado'!$BC$155:$CB$1048576,MATCH($A249,'Hoja de Trabajo para listado'!$BC$155:$BC$1048576,0),MATCH((CUADRO!J$4&amp;$E249),'Hoja de Trabajo para listado'!$BC$151:$CB$151,0)),0)+IFERROR(INDEX('Hoja de Trabajo para listado'!$DE$153:$DG$274,MATCH($A249,'Hoja de Trabajo para listado'!$DE$153:$DE$1048576,0),MATCH((CUADRO!J$4&amp;$E249),'Hoja de Trabajo para listado'!$DE$151:$DG$151,0)),0)+IFERROR(INDEX('Hoja de Trabajo para listado'!$CD$155:$DC$1048576,MATCH($A249,'Hoja de Trabajo para listado'!$CD$155:$CD$1048576,0),MATCH((CUADRO!J$4&amp;$E249),'Hoja de Trabajo para listado'!$CD$151:$DC$151,0)),0)</f>
        <v>0</v>
      </c>
      <c r="K249" s="241">
        <f ca="1">+IFERROR(INDEX('Hoja de Trabajo para listado'!$A$155:$Z$1048576,MATCH($A249,'Hoja de Trabajo para listado'!$A$155:$A$1048576,0),MATCH((CUADRO!K$4&amp;$E249),'Hoja de Trabajo para listado'!$A$151:$Z$151,0)),0)+IFERROR(INDEX('Hoja de Trabajo para listado'!$AB$155:$BA$1048576,MATCH($A249,'Hoja de Trabajo para listado'!$AB$155:$AB$1048576,0),MATCH((CUADRO!K$4&amp;$E249),'Hoja de Trabajo para listado'!$AB$151:$BA$151,0)),0)+IFERROR(INDEX('Hoja de Trabajo para listado'!$BC$155:$CB$1048576,MATCH($A249,'Hoja de Trabajo para listado'!$BC$155:$BC$1048576,0),MATCH((CUADRO!K$4&amp;$E249),'Hoja de Trabajo para listado'!$BC$151:$CB$151,0)),0)+IFERROR(INDEX('Hoja de Trabajo para listado'!$DE$153:$DG$274,MATCH($A249,'Hoja de Trabajo para listado'!$DE$153:$DE$1048576,0),MATCH((CUADRO!K$4&amp;$E249),'Hoja de Trabajo para listado'!$DE$151:$DG$151,0)),0)+IFERROR(INDEX('Hoja de Trabajo para listado'!$CD$155:$DC$1048576,MATCH($A249,'Hoja de Trabajo para listado'!$CD$155:$CD$1048576,0),MATCH((CUADRO!K$4&amp;$E249),'Hoja de Trabajo para listado'!$CD$151:$DC$151,0)),0)</f>
        <v>0</v>
      </c>
      <c r="L249" s="241">
        <f ca="1">+IFERROR(INDEX('Hoja de Trabajo para listado'!$A$155:$Z$1048576,MATCH($A249,'Hoja de Trabajo para listado'!$A$155:$A$1048576,0),MATCH((CUADRO!L$4&amp;$E249),'Hoja de Trabajo para listado'!$A$151:$Z$151,0)),0)+IFERROR(INDEX('Hoja de Trabajo para listado'!$AB$155:$BA$1048576,MATCH($A249,'Hoja de Trabajo para listado'!$AB$155:$AB$1048576,0),MATCH((CUADRO!L$4&amp;$E249),'Hoja de Trabajo para listado'!$AB$151:$BA$151,0)),0)+IFERROR(INDEX('Hoja de Trabajo para listado'!$BC$155:$CB$1048576,MATCH($A249,'Hoja de Trabajo para listado'!$BC$155:$BC$1048576,0),MATCH((CUADRO!L$4&amp;$E249),'Hoja de Trabajo para listado'!$BC$151:$CB$151,0)),0)+IFERROR(INDEX('Hoja de Trabajo para listado'!$DE$153:$DG$274,MATCH($A249,'Hoja de Trabajo para listado'!$DE$153:$DE$1048576,0),MATCH((CUADRO!L$4&amp;$E249),'Hoja de Trabajo para listado'!$DE$151:$DG$151,0)),0)+IFERROR(INDEX('Hoja de Trabajo para listado'!$CD$155:$DC$1048576,MATCH($A249,'Hoja de Trabajo para listado'!$CD$155:$CD$1048576,0),MATCH((CUADRO!L$4&amp;$E249),'Hoja de Trabajo para listado'!$CD$151:$DC$151,0)),0)</f>
        <v>0</v>
      </c>
      <c r="M249" s="241">
        <f ca="1">+IFERROR(INDEX('Hoja de Trabajo para listado'!$A$155:$Z$1048576,MATCH($A249,'Hoja de Trabajo para listado'!$A$155:$A$1048576,0),MATCH((CUADRO!M$4&amp;$E249),'Hoja de Trabajo para listado'!$A$151:$Z$151,0)),0)+IFERROR(INDEX('Hoja de Trabajo para listado'!$AB$155:$BA$1048576,MATCH($A249,'Hoja de Trabajo para listado'!$AB$155:$AB$1048576,0),MATCH((CUADRO!M$4&amp;$E249),'Hoja de Trabajo para listado'!$AB$151:$BA$151,0)),0)+IFERROR(INDEX('Hoja de Trabajo para listado'!$BC$155:$CB$1048576,MATCH($A249,'Hoja de Trabajo para listado'!$BC$155:$BC$1048576,0),MATCH((CUADRO!M$4&amp;$E249),'Hoja de Trabajo para listado'!$BC$151:$CB$151,0)),0)+IFERROR(INDEX('Hoja de Trabajo para listado'!$DE$153:$DG$274,MATCH($A249,'Hoja de Trabajo para listado'!$DE$153:$DE$1048576,0),MATCH((CUADRO!M$4&amp;$E249),'Hoja de Trabajo para listado'!$DE$151:$DG$151,0)),0)+IFERROR(INDEX('Hoja de Trabajo para listado'!$CD$155:$DC$1048576,MATCH($A249,'Hoja de Trabajo para listado'!$CD$155:$CD$1048576,0),MATCH((CUADRO!M$4&amp;$E249),'Hoja de Trabajo para listado'!$CD$151:$DC$151,0)),0)</f>
        <v>0</v>
      </c>
      <c r="N249" s="241">
        <f ca="1">+IFERROR(INDEX('Hoja de Trabajo para listado'!$A$155:$Z$1048576,MATCH($A249,'Hoja de Trabajo para listado'!$A$155:$A$1048576,0),MATCH((CUADRO!N$4&amp;$E249),'Hoja de Trabajo para listado'!$A$151:$Z$151,0)),0)+IFERROR(INDEX('Hoja de Trabajo para listado'!$AB$155:$BA$1048576,MATCH($A249,'Hoja de Trabajo para listado'!$AB$155:$AB$1048576,0),MATCH((CUADRO!N$4&amp;$E249),'Hoja de Trabajo para listado'!$AB$151:$BA$151,0)),0)+IFERROR(INDEX('Hoja de Trabajo para listado'!$BC$155:$CB$1048576,MATCH($A249,'Hoja de Trabajo para listado'!$BC$155:$BC$1048576,0),MATCH((CUADRO!N$4&amp;$E249),'Hoja de Trabajo para listado'!$BC$151:$CB$151,0)),0)+IFERROR(INDEX('Hoja de Trabajo para listado'!$DE$153:$DG$274,MATCH($A249,'Hoja de Trabajo para listado'!$DE$153:$DE$1048576,0),MATCH((CUADRO!N$4&amp;$E249),'Hoja de Trabajo para listado'!$DE$151:$DG$151,0)),0)+IFERROR(INDEX('Hoja de Trabajo para listado'!$CD$155:$DC$1048576,MATCH($A249,'Hoja de Trabajo para listado'!$CD$155:$CD$1048576,0),MATCH((CUADRO!N$4&amp;$E249),'Hoja de Trabajo para listado'!$CD$151:$DC$151,0)),0)</f>
        <v>0</v>
      </c>
      <c r="O249" s="241">
        <f ca="1">+IFERROR(INDEX('Hoja de Trabajo para listado'!$A$155:$Z$1048576,MATCH($A249,'Hoja de Trabajo para listado'!$A$155:$A$1048576,0),MATCH((CUADRO!O$4&amp;$E249),'Hoja de Trabajo para listado'!$A$151:$Z$151,0)),0)+IFERROR(INDEX('Hoja de Trabajo para listado'!$AB$155:$BA$1048576,MATCH($A249,'Hoja de Trabajo para listado'!$AB$155:$AB$1048576,0),MATCH((CUADRO!O$4&amp;$E249),'Hoja de Trabajo para listado'!$AB$151:$BA$151,0)),0)+IFERROR(INDEX('Hoja de Trabajo para listado'!$BC$155:$CB$1048576,MATCH($A249,'Hoja de Trabajo para listado'!$BC$155:$BC$1048576,0),MATCH((CUADRO!O$4&amp;$E249),'Hoja de Trabajo para listado'!$BC$151:$CB$151,0)),0)+IFERROR(INDEX('Hoja de Trabajo para listado'!$DE$153:$DG$274,MATCH($A249,'Hoja de Trabajo para listado'!$DE$153:$DE$1048576,0),MATCH((CUADRO!O$4&amp;$E249),'Hoja de Trabajo para listado'!$DE$151:$DG$151,0)),0)+IFERROR(INDEX('Hoja de Trabajo para listado'!$CD$155:$DC$1048576,MATCH($A249,'Hoja de Trabajo para listado'!$CD$155:$CD$1048576,0),MATCH((CUADRO!O$4&amp;$E249),'Hoja de Trabajo para listado'!$CD$151:$DC$151,0)),0)</f>
        <v>0</v>
      </c>
      <c r="P249" s="241">
        <f ca="1">+IFERROR(INDEX('Hoja de Trabajo para listado'!$A$155:$Z$1048576,MATCH($A249,'Hoja de Trabajo para listado'!$A$155:$A$1048576,0),MATCH((CUADRO!P$4&amp;$E249),'Hoja de Trabajo para listado'!$A$151:$Z$151,0)),0)+IFERROR(INDEX('Hoja de Trabajo para listado'!$AB$155:$BA$1048576,MATCH($A249,'Hoja de Trabajo para listado'!$AB$155:$AB$1048576,0),MATCH((CUADRO!P$4&amp;$E249),'Hoja de Trabajo para listado'!$AB$151:$BA$151,0)),0)+IFERROR(INDEX('Hoja de Trabajo para listado'!$BC$155:$CB$1048576,MATCH($A249,'Hoja de Trabajo para listado'!$BC$155:$BC$1048576,0),MATCH((CUADRO!P$4&amp;$E249),'Hoja de Trabajo para listado'!$BC$151:$CB$151,0)),0)+IFERROR(INDEX('Hoja de Trabajo para listado'!$DE$153:$DG$274,MATCH($A249,'Hoja de Trabajo para listado'!$DE$153:$DE$1048576,0),MATCH((CUADRO!P$4&amp;$E249),'Hoja de Trabajo para listado'!$DE$151:$DG$151,0)),0)+IFERROR(INDEX('Hoja de Trabajo para listado'!$CD$155:$DC$1048576,MATCH($A249,'Hoja de Trabajo para listado'!$CD$155:$CD$1048576,0),MATCH((CUADRO!P$4&amp;$E249),'Hoja de Trabajo para listado'!$CD$151:$DC$151,0)),0)</f>
        <v>0</v>
      </c>
      <c r="Q249" s="241">
        <f ca="1">+IFERROR(INDEX('Hoja de Trabajo para listado'!$A$155:$Z$1048576,MATCH($A249,'Hoja de Trabajo para listado'!$A$155:$A$1048576,0),MATCH((CUADRO!Q$4&amp;$E249),'Hoja de Trabajo para listado'!$A$151:$Z$151,0)),0)+IFERROR(INDEX('Hoja de Trabajo para listado'!$AB$155:$BA$1048576,MATCH($A249,'Hoja de Trabajo para listado'!$AB$155:$AB$1048576,0),MATCH((CUADRO!Q$4&amp;$E249),'Hoja de Trabajo para listado'!$AB$151:$BA$151,0)),0)+IFERROR(INDEX('Hoja de Trabajo para listado'!$BC$155:$CB$1048576,MATCH($A249,'Hoja de Trabajo para listado'!$BC$155:$BC$1048576,0),MATCH((CUADRO!Q$4&amp;$E249),'Hoja de Trabajo para listado'!$BC$151:$CB$151,0)),0)+IFERROR(INDEX('Hoja de Trabajo para listado'!$DE$153:$DG$274,MATCH($A249,'Hoja de Trabajo para listado'!$DE$153:$DE$1048576,0),MATCH((CUADRO!Q$4&amp;$E249),'Hoja de Trabajo para listado'!$DE$151:$DG$151,0)),0)+IFERROR(INDEX('Hoja de Trabajo para listado'!$CD$155:$DC$1048576,MATCH($A249,'Hoja de Trabajo para listado'!$CD$155:$CD$1048576,0),MATCH((CUADRO!Q$4&amp;$E249),'Hoja de Trabajo para listado'!$CD$151:$DC$151,0)),0)</f>
        <v>0</v>
      </c>
      <c r="R249" s="241">
        <f t="shared" ca="1" si="9"/>
        <v>0</v>
      </c>
      <c r="S249" s="241"/>
      <c r="T249" s="241">
        <f ca="1">+T250</f>
        <v>1953203</v>
      </c>
      <c r="U249" s="240">
        <f t="shared" si="10"/>
        <v>1</v>
      </c>
      <c r="V249" s="327" t="str">
        <f>+VLOOKUP(A249,bd_lista!$A$3:$E$592,5,FALSE)</f>
        <v>Instituciones Descentralizadas</v>
      </c>
      <c r="W249" s="397" t="str">
        <f>+V249</f>
        <v>Instituciones Descentralizadas</v>
      </c>
      <c r="X249" s="240">
        <v>78</v>
      </c>
      <c r="Y249" s="240" t="str">
        <f>+VLOOKUP(X249,bd_lista!$A$3:$C$592,3,FALSE)</f>
        <v>Ministerio de Hidrocarburos y Energías</v>
      </c>
      <c r="Z249" s="290">
        <f>+X249</f>
        <v>78</v>
      </c>
      <c r="AA249" s="315" t="str">
        <f>+Y249</f>
        <v>Ministerio de Hidrocarburos y Energías</v>
      </c>
    </row>
    <row r="250" spans="1:27" ht="15" customHeight="1">
      <c r="A250" s="378">
        <v>344</v>
      </c>
      <c r="B250" s="394"/>
      <c r="C250" s="327" t="str">
        <f>+VLOOKUP(A250,bd_lista!$A$3:$C$592,3,FALSE)</f>
        <v>Instituto Plurinacional de Estudio de Lenguas y Culturas</v>
      </c>
      <c r="D250" s="396"/>
      <c r="E250" s="327" t="s">
        <v>1304</v>
      </c>
      <c r="F250" s="243">
        <f ca="1">+IFERROR(INDEX('Hoja de Trabajo para listado'!$A$155:$Z$1048576,MATCH($A250,'Hoja de Trabajo para listado'!$A$155:$A$1048576,0),MATCH((CUADRO!F$4&amp;$E250),'Hoja de Trabajo para listado'!$A$151:$Z$151,0)),0)+IFERROR(INDEX('Hoja de Trabajo para listado'!$AB$155:$BA$1048576,MATCH($A250,'Hoja de Trabajo para listado'!$AB$155:$AB$1048576,0),MATCH((CUADRO!F$4&amp;$E250),'Hoja de Trabajo para listado'!$AB$151:$BA$151,0)),0)+IFERROR(INDEX('Hoja de Trabajo para listado'!$BC$155:$CB$1048576,MATCH($A250,'Hoja de Trabajo para listado'!$BC$155:$BC$1048576,0),MATCH((CUADRO!F$4&amp;$E250),'Hoja de Trabajo para listado'!$BC$151:$CB$151,0)),0)+IFERROR(INDEX('Hoja de Trabajo para listado'!$DE$153:$DG$274,MATCH($A250,'Hoja de Trabajo para listado'!$DE$153:$DE$1048576,0),MATCH((CUADRO!F$4&amp;$E250),'Hoja de Trabajo para listado'!$DE$151:$DG$151,0)),0)+IFERROR(INDEX('Hoja de Trabajo para listado'!$CD$155:$DC$1048576,MATCH($A250,'Hoja de Trabajo para listado'!$CD$155:$CD$1048576,0),MATCH((CUADRO!F$4&amp;$E250),'Hoja de Trabajo para listado'!$CD$151:$DC$151,0)),0)</f>
        <v>1953203</v>
      </c>
      <c r="G250" s="243">
        <f ca="1">+IFERROR(INDEX('Hoja de Trabajo para listado'!$A$155:$Z$1048576,MATCH($A250,'Hoja de Trabajo para listado'!$A$155:$A$1048576,0),MATCH((CUADRO!G$4&amp;$E250),'Hoja de Trabajo para listado'!$A$151:$Z$151,0)),0)+IFERROR(INDEX('Hoja de Trabajo para listado'!$AB$155:$BA$1048576,MATCH($A250,'Hoja de Trabajo para listado'!$AB$155:$AB$1048576,0),MATCH((CUADRO!G$4&amp;$E250),'Hoja de Trabajo para listado'!$AB$151:$BA$151,0)),0)+IFERROR(INDEX('Hoja de Trabajo para listado'!$BC$155:$CB$1048576,MATCH($A250,'Hoja de Trabajo para listado'!$BC$155:$BC$1048576,0),MATCH((CUADRO!G$4&amp;$E250),'Hoja de Trabajo para listado'!$BC$151:$CB$151,0)),0)+IFERROR(INDEX('Hoja de Trabajo para listado'!$DE$153:$DG$274,MATCH($A250,'Hoja de Trabajo para listado'!$DE$153:$DE$1048576,0),MATCH((CUADRO!G$4&amp;$E250),'Hoja de Trabajo para listado'!$DE$151:$DG$151,0)),0)+IFERROR(INDEX('Hoja de Trabajo para listado'!$CD$155:$DC$1048576,MATCH($A250,'Hoja de Trabajo para listado'!$CD$155:$CD$1048576,0),MATCH((CUADRO!G$4&amp;$E250),'Hoja de Trabajo para listado'!$CD$151:$DC$151,0)),0)</f>
        <v>0</v>
      </c>
      <c r="H250" s="243">
        <f ca="1">+IFERROR(INDEX('Hoja de Trabajo para listado'!$A$155:$Z$1048576,MATCH($A250,'Hoja de Trabajo para listado'!$A$155:$A$1048576,0),MATCH((CUADRO!H$4&amp;$E250),'Hoja de Trabajo para listado'!$A$151:$Z$151,0)),0)+IFERROR(INDEX('Hoja de Trabajo para listado'!$AB$155:$BA$1048576,MATCH($A250,'Hoja de Trabajo para listado'!$AB$155:$AB$1048576,0),MATCH((CUADRO!H$4&amp;$E250),'Hoja de Trabajo para listado'!$AB$151:$BA$151,0)),0)+IFERROR(INDEX('Hoja de Trabajo para listado'!$BC$155:$CB$1048576,MATCH($A250,'Hoja de Trabajo para listado'!$BC$155:$BC$1048576,0),MATCH((CUADRO!H$4&amp;$E250),'Hoja de Trabajo para listado'!$BC$151:$CB$151,0)),0)+IFERROR(INDEX('Hoja de Trabajo para listado'!$DE$153:$DG$274,MATCH($A250,'Hoja de Trabajo para listado'!$DE$153:$DE$1048576,0),MATCH((CUADRO!H$4&amp;$E250),'Hoja de Trabajo para listado'!$DE$151:$DG$151,0)),0)+IFERROR(INDEX('Hoja de Trabajo para listado'!$CD$155:$DC$1048576,MATCH($A250,'Hoja de Trabajo para listado'!$CD$155:$CD$1048576,0),MATCH((CUADRO!H$4&amp;$E250),'Hoja de Trabajo para listado'!$CD$151:$DC$151,0)),0)</f>
        <v>0</v>
      </c>
      <c r="I250" s="243">
        <f ca="1">+IFERROR(INDEX('Hoja de Trabajo para listado'!$A$155:$Z$1048576,MATCH($A250,'Hoja de Trabajo para listado'!$A$155:$A$1048576,0),MATCH((CUADRO!I$4&amp;$E250),'Hoja de Trabajo para listado'!$A$151:$Z$151,0)),0)+IFERROR(INDEX('Hoja de Trabajo para listado'!$AB$155:$BA$1048576,MATCH($A250,'Hoja de Trabajo para listado'!$AB$155:$AB$1048576,0),MATCH((CUADRO!I$4&amp;$E250),'Hoja de Trabajo para listado'!$AB$151:$BA$151,0)),0)+IFERROR(INDEX('Hoja de Trabajo para listado'!$BC$155:$CB$1048576,MATCH($A250,'Hoja de Trabajo para listado'!$BC$155:$BC$1048576,0),MATCH((CUADRO!I$4&amp;$E250),'Hoja de Trabajo para listado'!$BC$151:$CB$151,0)),0)+IFERROR(INDEX('Hoja de Trabajo para listado'!$DE$153:$DG$274,MATCH($A250,'Hoja de Trabajo para listado'!$DE$153:$DE$1048576,0),MATCH((CUADRO!I$4&amp;$E250),'Hoja de Trabajo para listado'!$DE$151:$DG$151,0)),0)+IFERROR(INDEX('Hoja de Trabajo para listado'!$CD$155:$DC$1048576,MATCH($A250,'Hoja de Trabajo para listado'!$CD$155:$CD$1048576,0),MATCH((CUADRO!I$4&amp;$E250),'Hoja de Trabajo para listado'!$CD$151:$DC$151,0)),0)</f>
        <v>0</v>
      </c>
      <c r="J250" s="243">
        <f ca="1">+IFERROR(INDEX('Hoja de Trabajo para listado'!$A$155:$Z$1048576,MATCH($A250,'Hoja de Trabajo para listado'!$A$155:$A$1048576,0),MATCH((CUADRO!J$4&amp;$E250),'Hoja de Trabajo para listado'!$A$151:$Z$151,0)),0)+IFERROR(INDEX('Hoja de Trabajo para listado'!$AB$155:$BA$1048576,MATCH($A250,'Hoja de Trabajo para listado'!$AB$155:$AB$1048576,0),MATCH((CUADRO!J$4&amp;$E250),'Hoja de Trabajo para listado'!$AB$151:$BA$151,0)),0)+IFERROR(INDEX('Hoja de Trabajo para listado'!$BC$155:$CB$1048576,MATCH($A250,'Hoja de Trabajo para listado'!$BC$155:$BC$1048576,0),MATCH((CUADRO!J$4&amp;$E250),'Hoja de Trabajo para listado'!$BC$151:$CB$151,0)),0)+IFERROR(INDEX('Hoja de Trabajo para listado'!$DE$153:$DG$274,MATCH($A250,'Hoja de Trabajo para listado'!$DE$153:$DE$1048576,0),MATCH((CUADRO!J$4&amp;$E250),'Hoja de Trabajo para listado'!$DE$151:$DG$151,0)),0)+IFERROR(INDEX('Hoja de Trabajo para listado'!$CD$155:$DC$1048576,MATCH($A250,'Hoja de Trabajo para listado'!$CD$155:$CD$1048576,0),MATCH((CUADRO!J$4&amp;$E250),'Hoja de Trabajo para listado'!$CD$151:$DC$151,0)),0)</f>
        <v>0</v>
      </c>
      <c r="K250" s="243">
        <f ca="1">+IFERROR(INDEX('Hoja de Trabajo para listado'!$A$155:$Z$1048576,MATCH($A250,'Hoja de Trabajo para listado'!$A$155:$A$1048576,0),MATCH((CUADRO!K$4&amp;$E250),'Hoja de Trabajo para listado'!$A$151:$Z$151,0)),0)+IFERROR(INDEX('Hoja de Trabajo para listado'!$AB$155:$BA$1048576,MATCH($A250,'Hoja de Trabajo para listado'!$AB$155:$AB$1048576,0),MATCH((CUADRO!K$4&amp;$E250),'Hoja de Trabajo para listado'!$AB$151:$BA$151,0)),0)+IFERROR(INDEX('Hoja de Trabajo para listado'!$BC$155:$CB$1048576,MATCH($A250,'Hoja de Trabajo para listado'!$BC$155:$BC$1048576,0),MATCH((CUADRO!K$4&amp;$E250),'Hoja de Trabajo para listado'!$BC$151:$CB$151,0)),0)+IFERROR(INDEX('Hoja de Trabajo para listado'!$DE$153:$DG$274,MATCH($A250,'Hoja de Trabajo para listado'!$DE$153:$DE$1048576,0),MATCH((CUADRO!K$4&amp;$E250),'Hoja de Trabajo para listado'!$DE$151:$DG$151,0)),0)+IFERROR(INDEX('Hoja de Trabajo para listado'!$CD$155:$DC$1048576,MATCH($A250,'Hoja de Trabajo para listado'!$CD$155:$CD$1048576,0),MATCH((CUADRO!K$4&amp;$E250),'Hoja de Trabajo para listado'!$CD$151:$DC$151,0)),0)</f>
        <v>0</v>
      </c>
      <c r="L250" s="243">
        <f ca="1">+IFERROR(INDEX('Hoja de Trabajo para listado'!$A$155:$Z$1048576,MATCH($A250,'Hoja de Trabajo para listado'!$A$155:$A$1048576,0),MATCH((CUADRO!L$4&amp;$E250),'Hoja de Trabajo para listado'!$A$151:$Z$151,0)),0)+IFERROR(INDEX('Hoja de Trabajo para listado'!$AB$155:$BA$1048576,MATCH($A250,'Hoja de Trabajo para listado'!$AB$155:$AB$1048576,0),MATCH((CUADRO!L$4&amp;$E250),'Hoja de Trabajo para listado'!$AB$151:$BA$151,0)),0)+IFERROR(INDEX('Hoja de Trabajo para listado'!$BC$155:$CB$1048576,MATCH($A250,'Hoja de Trabajo para listado'!$BC$155:$BC$1048576,0),MATCH((CUADRO!L$4&amp;$E250),'Hoja de Trabajo para listado'!$BC$151:$CB$151,0)),0)+IFERROR(INDEX('Hoja de Trabajo para listado'!$DE$153:$DG$274,MATCH($A250,'Hoja de Trabajo para listado'!$DE$153:$DE$1048576,0),MATCH((CUADRO!L$4&amp;$E250),'Hoja de Trabajo para listado'!$DE$151:$DG$151,0)),0)+IFERROR(INDEX('Hoja de Trabajo para listado'!$CD$155:$DC$1048576,MATCH($A250,'Hoja de Trabajo para listado'!$CD$155:$CD$1048576,0),MATCH((CUADRO!L$4&amp;$E250),'Hoja de Trabajo para listado'!$CD$151:$DC$151,0)),0)</f>
        <v>0</v>
      </c>
      <c r="M250" s="243">
        <f ca="1">+IFERROR(INDEX('Hoja de Trabajo para listado'!$A$155:$Z$1048576,MATCH($A250,'Hoja de Trabajo para listado'!$A$155:$A$1048576,0),MATCH((CUADRO!M$4&amp;$E250),'Hoja de Trabajo para listado'!$A$151:$Z$151,0)),0)+IFERROR(INDEX('Hoja de Trabajo para listado'!$AB$155:$BA$1048576,MATCH($A250,'Hoja de Trabajo para listado'!$AB$155:$AB$1048576,0),MATCH((CUADRO!M$4&amp;$E250),'Hoja de Trabajo para listado'!$AB$151:$BA$151,0)),0)+IFERROR(INDEX('Hoja de Trabajo para listado'!$BC$155:$CB$1048576,MATCH($A250,'Hoja de Trabajo para listado'!$BC$155:$BC$1048576,0),MATCH((CUADRO!M$4&amp;$E250),'Hoja de Trabajo para listado'!$BC$151:$CB$151,0)),0)+IFERROR(INDEX('Hoja de Trabajo para listado'!$DE$153:$DG$274,MATCH($A250,'Hoja de Trabajo para listado'!$DE$153:$DE$1048576,0),MATCH((CUADRO!M$4&amp;$E250),'Hoja de Trabajo para listado'!$DE$151:$DG$151,0)),0)+IFERROR(INDEX('Hoja de Trabajo para listado'!$CD$155:$DC$1048576,MATCH($A250,'Hoja de Trabajo para listado'!$CD$155:$CD$1048576,0),MATCH((CUADRO!M$4&amp;$E250),'Hoja de Trabajo para listado'!$CD$151:$DC$151,0)),0)</f>
        <v>0</v>
      </c>
      <c r="N250" s="243">
        <f ca="1">+IFERROR(INDEX('Hoja de Trabajo para listado'!$A$155:$Z$1048576,MATCH($A250,'Hoja de Trabajo para listado'!$A$155:$A$1048576,0),MATCH((CUADRO!N$4&amp;$E250),'Hoja de Trabajo para listado'!$A$151:$Z$151,0)),0)+IFERROR(INDEX('Hoja de Trabajo para listado'!$AB$155:$BA$1048576,MATCH($A250,'Hoja de Trabajo para listado'!$AB$155:$AB$1048576,0),MATCH((CUADRO!N$4&amp;$E250),'Hoja de Trabajo para listado'!$AB$151:$BA$151,0)),0)+IFERROR(INDEX('Hoja de Trabajo para listado'!$BC$155:$CB$1048576,MATCH($A250,'Hoja de Trabajo para listado'!$BC$155:$BC$1048576,0),MATCH((CUADRO!N$4&amp;$E250),'Hoja de Trabajo para listado'!$BC$151:$CB$151,0)),0)+IFERROR(INDEX('Hoja de Trabajo para listado'!$DE$153:$DG$274,MATCH($A250,'Hoja de Trabajo para listado'!$DE$153:$DE$1048576,0),MATCH((CUADRO!N$4&amp;$E250),'Hoja de Trabajo para listado'!$DE$151:$DG$151,0)),0)+IFERROR(INDEX('Hoja de Trabajo para listado'!$CD$155:$DC$1048576,MATCH($A250,'Hoja de Trabajo para listado'!$CD$155:$CD$1048576,0),MATCH((CUADRO!N$4&amp;$E250),'Hoja de Trabajo para listado'!$CD$151:$DC$151,0)),0)</f>
        <v>0</v>
      </c>
      <c r="O250" s="243">
        <f ca="1">+IFERROR(INDEX('Hoja de Trabajo para listado'!$A$155:$Z$1048576,MATCH($A250,'Hoja de Trabajo para listado'!$A$155:$A$1048576,0),MATCH((CUADRO!O$4&amp;$E250),'Hoja de Trabajo para listado'!$A$151:$Z$151,0)),0)+IFERROR(INDEX('Hoja de Trabajo para listado'!$AB$155:$BA$1048576,MATCH($A250,'Hoja de Trabajo para listado'!$AB$155:$AB$1048576,0),MATCH((CUADRO!O$4&amp;$E250),'Hoja de Trabajo para listado'!$AB$151:$BA$151,0)),0)+IFERROR(INDEX('Hoja de Trabajo para listado'!$BC$155:$CB$1048576,MATCH($A250,'Hoja de Trabajo para listado'!$BC$155:$BC$1048576,0),MATCH((CUADRO!O$4&amp;$E250),'Hoja de Trabajo para listado'!$BC$151:$CB$151,0)),0)+IFERROR(INDEX('Hoja de Trabajo para listado'!$DE$153:$DG$274,MATCH($A250,'Hoja de Trabajo para listado'!$DE$153:$DE$1048576,0),MATCH((CUADRO!O$4&amp;$E250),'Hoja de Trabajo para listado'!$DE$151:$DG$151,0)),0)+IFERROR(INDEX('Hoja de Trabajo para listado'!$CD$155:$DC$1048576,MATCH($A250,'Hoja de Trabajo para listado'!$CD$155:$CD$1048576,0),MATCH((CUADRO!O$4&amp;$E250),'Hoja de Trabajo para listado'!$CD$151:$DC$151,0)),0)</f>
        <v>0</v>
      </c>
      <c r="P250" s="243">
        <f ca="1">+IFERROR(INDEX('Hoja de Trabajo para listado'!$A$155:$Z$1048576,MATCH($A250,'Hoja de Trabajo para listado'!$A$155:$A$1048576,0),MATCH((CUADRO!P$4&amp;$E250),'Hoja de Trabajo para listado'!$A$151:$Z$151,0)),0)+IFERROR(INDEX('Hoja de Trabajo para listado'!$AB$155:$BA$1048576,MATCH($A250,'Hoja de Trabajo para listado'!$AB$155:$AB$1048576,0),MATCH((CUADRO!P$4&amp;$E250),'Hoja de Trabajo para listado'!$AB$151:$BA$151,0)),0)+IFERROR(INDEX('Hoja de Trabajo para listado'!$BC$155:$CB$1048576,MATCH($A250,'Hoja de Trabajo para listado'!$BC$155:$BC$1048576,0),MATCH((CUADRO!P$4&amp;$E250),'Hoja de Trabajo para listado'!$BC$151:$CB$151,0)),0)+IFERROR(INDEX('Hoja de Trabajo para listado'!$DE$153:$DG$274,MATCH($A250,'Hoja de Trabajo para listado'!$DE$153:$DE$1048576,0),MATCH((CUADRO!P$4&amp;$E250),'Hoja de Trabajo para listado'!$DE$151:$DG$151,0)),0)+IFERROR(INDEX('Hoja de Trabajo para listado'!$CD$155:$DC$1048576,MATCH($A250,'Hoja de Trabajo para listado'!$CD$155:$CD$1048576,0),MATCH((CUADRO!P$4&amp;$E250),'Hoja de Trabajo para listado'!$CD$151:$DC$151,0)),0)</f>
        <v>0</v>
      </c>
      <c r="Q250" s="243">
        <f ca="1">+IFERROR(INDEX('Hoja de Trabajo para listado'!$A$155:$Z$1048576,MATCH($A250,'Hoja de Trabajo para listado'!$A$155:$A$1048576,0),MATCH((CUADRO!Q$4&amp;$E250),'Hoja de Trabajo para listado'!$A$151:$Z$151,0)),0)+IFERROR(INDEX('Hoja de Trabajo para listado'!$AB$155:$BA$1048576,MATCH($A250,'Hoja de Trabajo para listado'!$AB$155:$AB$1048576,0),MATCH((CUADRO!Q$4&amp;$E250),'Hoja de Trabajo para listado'!$AB$151:$BA$151,0)),0)+IFERROR(INDEX('Hoja de Trabajo para listado'!$BC$155:$CB$1048576,MATCH($A250,'Hoja de Trabajo para listado'!$BC$155:$BC$1048576,0),MATCH((CUADRO!Q$4&amp;$E250),'Hoja de Trabajo para listado'!$BC$151:$CB$151,0)),0)+IFERROR(INDEX('Hoja de Trabajo para listado'!$DE$153:$DG$274,MATCH($A250,'Hoja de Trabajo para listado'!$DE$153:$DE$1048576,0),MATCH((CUADRO!Q$4&amp;$E250),'Hoja de Trabajo para listado'!$DE$151:$DG$151,0)),0)+IFERROR(INDEX('Hoja de Trabajo para listado'!$CD$155:$DC$1048576,MATCH($A250,'Hoja de Trabajo para listado'!$CD$155:$CD$1048576,0),MATCH((CUADRO!Q$4&amp;$E250),'Hoja de Trabajo para listado'!$CD$151:$DC$151,0)),0)</f>
        <v>0</v>
      </c>
      <c r="R250" s="243">
        <f t="shared" ca="1" si="9"/>
        <v>1953203</v>
      </c>
      <c r="S250" s="243">
        <f ca="1">+R249+R250</f>
        <v>1953203</v>
      </c>
      <c r="T250" s="243">
        <f ca="1">+S250</f>
        <v>1953203</v>
      </c>
      <c r="U250" s="242">
        <f t="shared" si="10"/>
        <v>2</v>
      </c>
      <c r="V250" s="327" t="str">
        <f>+VLOOKUP(A250,bd_lista!$A$3:$E$592,5,FALSE)</f>
        <v>Instituciones Descentralizadas</v>
      </c>
      <c r="W250" s="398"/>
      <c r="X250" s="240">
        <v>78</v>
      </c>
      <c r="Y250" s="240" t="str">
        <f>+VLOOKUP(X250,bd_lista!$A$3:$C$592,3,FALSE)</f>
        <v>Ministerio de Hidrocarburos y Energías</v>
      </c>
      <c r="Z250" s="288"/>
      <c r="AA250" s="317"/>
    </row>
    <row r="251" spans="1:27" s="377" customFormat="1" ht="15" hidden="1" customHeight="1">
      <c r="A251" s="379">
        <v>345</v>
      </c>
      <c r="B251" s="393">
        <f>+A251</f>
        <v>345</v>
      </c>
      <c r="C251" s="245" t="str">
        <f>+VLOOKUP(A251,bd_lista!$A$3:$C$592,3,FALSE)</f>
        <v>Mutual de Servicios al Policía</v>
      </c>
      <c r="D251" s="395" t="str">
        <f>+C251</f>
        <v>Mutual de Servicios al Policía</v>
      </c>
      <c r="E251" s="245" t="s">
        <v>1303</v>
      </c>
      <c r="F251" s="241">
        <f ca="1">+IFERROR(INDEX('Hoja de Trabajo para listado'!$A$155:$Z$1048576,MATCH($A251,'Hoja de Trabajo para listado'!$A$155:$A$1048576,0),MATCH((CUADRO!F$4&amp;$E251),'Hoja de Trabajo para listado'!$A$151:$Z$151,0)),0)+IFERROR(INDEX('Hoja de Trabajo para listado'!$AB$155:$BA$1048576,MATCH($A251,'Hoja de Trabajo para listado'!$AB$155:$AB$1048576,0),MATCH((CUADRO!F$4&amp;$E251),'Hoja de Trabajo para listado'!$AB$151:$BA$151,0)),0)+IFERROR(INDEX('Hoja de Trabajo para listado'!$BC$155:$CB$1048576,MATCH($A251,'Hoja de Trabajo para listado'!$BC$155:$BC$1048576,0),MATCH((CUADRO!F$4&amp;$E251),'Hoja de Trabajo para listado'!$BC$151:$CB$151,0)),0)+IFERROR(INDEX('Hoja de Trabajo para listado'!$DE$153:$DG$274,MATCH($A251,'Hoja de Trabajo para listado'!$DE$153:$DE$1048576,0),MATCH((CUADRO!F$4&amp;$E251),'Hoja de Trabajo para listado'!$DE$151:$DG$151,0)),0)+IFERROR(INDEX('Hoja de Trabajo para listado'!$CD$155:$DC$1048576,MATCH($A251,'Hoja de Trabajo para listado'!$CD$155:$CD$1048576,0),MATCH((CUADRO!F$4&amp;$E251),'Hoja de Trabajo para listado'!$CD$151:$DC$151,0)),0)</f>
        <v>0</v>
      </c>
      <c r="G251" s="241">
        <f ca="1">+IFERROR(INDEX('Hoja de Trabajo para listado'!$A$155:$Z$1048576,MATCH($A251,'Hoja de Trabajo para listado'!$A$155:$A$1048576,0),MATCH((CUADRO!G$4&amp;$E251),'Hoja de Trabajo para listado'!$A$151:$Z$151,0)),0)+IFERROR(INDEX('Hoja de Trabajo para listado'!$AB$155:$BA$1048576,MATCH($A251,'Hoja de Trabajo para listado'!$AB$155:$AB$1048576,0),MATCH((CUADRO!G$4&amp;$E251),'Hoja de Trabajo para listado'!$AB$151:$BA$151,0)),0)+IFERROR(INDEX('Hoja de Trabajo para listado'!$BC$155:$CB$1048576,MATCH($A251,'Hoja de Trabajo para listado'!$BC$155:$BC$1048576,0),MATCH((CUADRO!G$4&amp;$E251),'Hoja de Trabajo para listado'!$BC$151:$CB$151,0)),0)+IFERROR(INDEX('Hoja de Trabajo para listado'!$DE$153:$DG$274,MATCH($A251,'Hoja de Trabajo para listado'!$DE$153:$DE$1048576,0),MATCH((CUADRO!G$4&amp;$E251),'Hoja de Trabajo para listado'!$DE$151:$DG$151,0)),0)+IFERROR(INDEX('Hoja de Trabajo para listado'!$CD$155:$DC$1048576,MATCH($A251,'Hoja de Trabajo para listado'!$CD$155:$CD$1048576,0),MATCH((CUADRO!G$4&amp;$E251),'Hoja de Trabajo para listado'!$CD$151:$DC$151,0)),0)</f>
        <v>0</v>
      </c>
      <c r="H251" s="241">
        <f ca="1">+IFERROR(INDEX('Hoja de Trabajo para listado'!$A$155:$Z$1048576,MATCH($A251,'Hoja de Trabajo para listado'!$A$155:$A$1048576,0),MATCH((CUADRO!H$4&amp;$E251),'Hoja de Trabajo para listado'!$A$151:$Z$151,0)),0)+IFERROR(INDEX('Hoja de Trabajo para listado'!$AB$155:$BA$1048576,MATCH($A251,'Hoja de Trabajo para listado'!$AB$155:$AB$1048576,0),MATCH((CUADRO!H$4&amp;$E251),'Hoja de Trabajo para listado'!$AB$151:$BA$151,0)),0)+IFERROR(INDEX('Hoja de Trabajo para listado'!$BC$155:$CB$1048576,MATCH($A251,'Hoja de Trabajo para listado'!$BC$155:$BC$1048576,0),MATCH((CUADRO!H$4&amp;$E251),'Hoja de Trabajo para listado'!$BC$151:$CB$151,0)),0)+IFERROR(INDEX('Hoja de Trabajo para listado'!$DE$153:$DG$274,MATCH($A251,'Hoja de Trabajo para listado'!$DE$153:$DE$1048576,0),MATCH((CUADRO!H$4&amp;$E251),'Hoja de Trabajo para listado'!$DE$151:$DG$151,0)),0)+IFERROR(INDEX('Hoja de Trabajo para listado'!$CD$155:$DC$1048576,MATCH($A251,'Hoja de Trabajo para listado'!$CD$155:$CD$1048576,0),MATCH((CUADRO!H$4&amp;$E251),'Hoja de Trabajo para listado'!$CD$151:$DC$151,0)),0)</f>
        <v>0</v>
      </c>
      <c r="I251" s="241">
        <f ca="1">+IFERROR(INDEX('Hoja de Trabajo para listado'!$A$155:$Z$1048576,MATCH($A251,'Hoja de Trabajo para listado'!$A$155:$A$1048576,0),MATCH((CUADRO!I$4&amp;$E251),'Hoja de Trabajo para listado'!$A$151:$Z$151,0)),0)+IFERROR(INDEX('Hoja de Trabajo para listado'!$AB$155:$BA$1048576,MATCH($A251,'Hoja de Trabajo para listado'!$AB$155:$AB$1048576,0),MATCH((CUADRO!I$4&amp;$E251),'Hoja de Trabajo para listado'!$AB$151:$BA$151,0)),0)+IFERROR(INDEX('Hoja de Trabajo para listado'!$BC$155:$CB$1048576,MATCH($A251,'Hoja de Trabajo para listado'!$BC$155:$BC$1048576,0),MATCH((CUADRO!I$4&amp;$E251),'Hoja de Trabajo para listado'!$BC$151:$CB$151,0)),0)+IFERROR(INDEX('Hoja de Trabajo para listado'!$DE$153:$DG$274,MATCH($A251,'Hoja de Trabajo para listado'!$DE$153:$DE$1048576,0),MATCH((CUADRO!I$4&amp;$E251),'Hoja de Trabajo para listado'!$DE$151:$DG$151,0)),0)+IFERROR(INDEX('Hoja de Trabajo para listado'!$CD$155:$DC$1048576,MATCH($A251,'Hoja de Trabajo para listado'!$CD$155:$CD$1048576,0),MATCH((CUADRO!I$4&amp;$E251),'Hoja de Trabajo para listado'!$CD$151:$DC$151,0)),0)</f>
        <v>0</v>
      </c>
      <c r="J251" s="241">
        <f ca="1">+IFERROR(INDEX('Hoja de Trabajo para listado'!$A$155:$Z$1048576,MATCH($A251,'Hoja de Trabajo para listado'!$A$155:$A$1048576,0),MATCH((CUADRO!J$4&amp;$E251),'Hoja de Trabajo para listado'!$A$151:$Z$151,0)),0)+IFERROR(INDEX('Hoja de Trabajo para listado'!$AB$155:$BA$1048576,MATCH($A251,'Hoja de Trabajo para listado'!$AB$155:$AB$1048576,0),MATCH((CUADRO!J$4&amp;$E251),'Hoja de Trabajo para listado'!$AB$151:$BA$151,0)),0)+IFERROR(INDEX('Hoja de Trabajo para listado'!$BC$155:$CB$1048576,MATCH($A251,'Hoja de Trabajo para listado'!$BC$155:$BC$1048576,0),MATCH((CUADRO!J$4&amp;$E251),'Hoja de Trabajo para listado'!$BC$151:$CB$151,0)),0)+IFERROR(INDEX('Hoja de Trabajo para listado'!$DE$153:$DG$274,MATCH($A251,'Hoja de Trabajo para listado'!$DE$153:$DE$1048576,0),MATCH((CUADRO!J$4&amp;$E251),'Hoja de Trabajo para listado'!$DE$151:$DG$151,0)),0)+IFERROR(INDEX('Hoja de Trabajo para listado'!$CD$155:$DC$1048576,MATCH($A251,'Hoja de Trabajo para listado'!$CD$155:$CD$1048576,0),MATCH((CUADRO!J$4&amp;$E251),'Hoja de Trabajo para listado'!$CD$151:$DC$151,0)),0)</f>
        <v>0</v>
      </c>
      <c r="K251" s="241">
        <f ca="1">+IFERROR(INDEX('Hoja de Trabajo para listado'!$A$155:$Z$1048576,MATCH($A251,'Hoja de Trabajo para listado'!$A$155:$A$1048576,0),MATCH((CUADRO!K$4&amp;$E251),'Hoja de Trabajo para listado'!$A$151:$Z$151,0)),0)+IFERROR(INDEX('Hoja de Trabajo para listado'!$AB$155:$BA$1048576,MATCH($A251,'Hoja de Trabajo para listado'!$AB$155:$AB$1048576,0),MATCH((CUADRO!K$4&amp;$E251),'Hoja de Trabajo para listado'!$AB$151:$BA$151,0)),0)+IFERROR(INDEX('Hoja de Trabajo para listado'!$BC$155:$CB$1048576,MATCH($A251,'Hoja de Trabajo para listado'!$BC$155:$BC$1048576,0),MATCH((CUADRO!K$4&amp;$E251),'Hoja de Trabajo para listado'!$BC$151:$CB$151,0)),0)+IFERROR(INDEX('Hoja de Trabajo para listado'!$DE$153:$DG$274,MATCH($A251,'Hoja de Trabajo para listado'!$DE$153:$DE$1048576,0),MATCH((CUADRO!K$4&amp;$E251),'Hoja de Trabajo para listado'!$DE$151:$DG$151,0)),0)+IFERROR(INDEX('Hoja de Trabajo para listado'!$CD$155:$DC$1048576,MATCH($A251,'Hoja de Trabajo para listado'!$CD$155:$CD$1048576,0),MATCH((CUADRO!K$4&amp;$E251),'Hoja de Trabajo para listado'!$CD$151:$DC$151,0)),0)</f>
        <v>0</v>
      </c>
      <c r="L251" s="241">
        <f ca="1">+IFERROR(INDEX('Hoja de Trabajo para listado'!$A$155:$Z$1048576,MATCH($A251,'Hoja de Trabajo para listado'!$A$155:$A$1048576,0),MATCH((CUADRO!L$4&amp;$E251),'Hoja de Trabajo para listado'!$A$151:$Z$151,0)),0)+IFERROR(INDEX('Hoja de Trabajo para listado'!$AB$155:$BA$1048576,MATCH($A251,'Hoja de Trabajo para listado'!$AB$155:$AB$1048576,0),MATCH((CUADRO!L$4&amp;$E251),'Hoja de Trabajo para listado'!$AB$151:$BA$151,0)),0)+IFERROR(INDEX('Hoja de Trabajo para listado'!$BC$155:$CB$1048576,MATCH($A251,'Hoja de Trabajo para listado'!$BC$155:$BC$1048576,0),MATCH((CUADRO!L$4&amp;$E251),'Hoja de Trabajo para listado'!$BC$151:$CB$151,0)),0)+IFERROR(INDEX('Hoja de Trabajo para listado'!$DE$153:$DG$274,MATCH($A251,'Hoja de Trabajo para listado'!$DE$153:$DE$1048576,0),MATCH((CUADRO!L$4&amp;$E251),'Hoja de Trabajo para listado'!$DE$151:$DG$151,0)),0)+IFERROR(INDEX('Hoja de Trabajo para listado'!$CD$155:$DC$1048576,MATCH($A251,'Hoja de Trabajo para listado'!$CD$155:$CD$1048576,0),MATCH((CUADRO!L$4&amp;$E251),'Hoja de Trabajo para listado'!$CD$151:$DC$151,0)),0)</f>
        <v>0</v>
      </c>
      <c r="M251" s="241">
        <f ca="1">+IFERROR(INDEX('Hoja de Trabajo para listado'!$A$155:$Z$1048576,MATCH($A251,'Hoja de Trabajo para listado'!$A$155:$A$1048576,0),MATCH((CUADRO!M$4&amp;$E251),'Hoja de Trabajo para listado'!$A$151:$Z$151,0)),0)+IFERROR(INDEX('Hoja de Trabajo para listado'!$AB$155:$BA$1048576,MATCH($A251,'Hoja de Trabajo para listado'!$AB$155:$AB$1048576,0),MATCH((CUADRO!M$4&amp;$E251),'Hoja de Trabajo para listado'!$AB$151:$BA$151,0)),0)+IFERROR(INDEX('Hoja de Trabajo para listado'!$BC$155:$CB$1048576,MATCH($A251,'Hoja de Trabajo para listado'!$BC$155:$BC$1048576,0),MATCH((CUADRO!M$4&amp;$E251),'Hoja de Trabajo para listado'!$BC$151:$CB$151,0)),0)+IFERROR(INDEX('Hoja de Trabajo para listado'!$DE$153:$DG$274,MATCH($A251,'Hoja de Trabajo para listado'!$DE$153:$DE$1048576,0),MATCH((CUADRO!M$4&amp;$E251),'Hoja de Trabajo para listado'!$DE$151:$DG$151,0)),0)+IFERROR(INDEX('Hoja de Trabajo para listado'!$CD$155:$DC$1048576,MATCH($A251,'Hoja de Trabajo para listado'!$CD$155:$CD$1048576,0),MATCH((CUADRO!M$4&amp;$E251),'Hoja de Trabajo para listado'!$CD$151:$DC$151,0)),0)</f>
        <v>0</v>
      </c>
      <c r="N251" s="241">
        <f ca="1">+IFERROR(INDEX('Hoja de Trabajo para listado'!$A$155:$Z$1048576,MATCH($A251,'Hoja de Trabajo para listado'!$A$155:$A$1048576,0),MATCH((CUADRO!N$4&amp;$E251),'Hoja de Trabajo para listado'!$A$151:$Z$151,0)),0)+IFERROR(INDEX('Hoja de Trabajo para listado'!$AB$155:$BA$1048576,MATCH($A251,'Hoja de Trabajo para listado'!$AB$155:$AB$1048576,0),MATCH((CUADRO!N$4&amp;$E251),'Hoja de Trabajo para listado'!$AB$151:$BA$151,0)),0)+IFERROR(INDEX('Hoja de Trabajo para listado'!$BC$155:$CB$1048576,MATCH($A251,'Hoja de Trabajo para listado'!$BC$155:$BC$1048576,0),MATCH((CUADRO!N$4&amp;$E251),'Hoja de Trabajo para listado'!$BC$151:$CB$151,0)),0)+IFERROR(INDEX('Hoja de Trabajo para listado'!$DE$153:$DG$274,MATCH($A251,'Hoja de Trabajo para listado'!$DE$153:$DE$1048576,0),MATCH((CUADRO!N$4&amp;$E251),'Hoja de Trabajo para listado'!$DE$151:$DG$151,0)),0)+IFERROR(INDEX('Hoja de Trabajo para listado'!$CD$155:$DC$1048576,MATCH($A251,'Hoja de Trabajo para listado'!$CD$155:$CD$1048576,0),MATCH((CUADRO!N$4&amp;$E251),'Hoja de Trabajo para listado'!$CD$151:$DC$151,0)),0)</f>
        <v>0</v>
      </c>
      <c r="O251" s="241">
        <f ca="1">+IFERROR(INDEX('Hoja de Trabajo para listado'!$A$155:$Z$1048576,MATCH($A251,'Hoja de Trabajo para listado'!$A$155:$A$1048576,0),MATCH((CUADRO!O$4&amp;$E251),'Hoja de Trabajo para listado'!$A$151:$Z$151,0)),0)+IFERROR(INDEX('Hoja de Trabajo para listado'!$AB$155:$BA$1048576,MATCH($A251,'Hoja de Trabajo para listado'!$AB$155:$AB$1048576,0),MATCH((CUADRO!O$4&amp;$E251),'Hoja de Trabajo para listado'!$AB$151:$BA$151,0)),0)+IFERROR(INDEX('Hoja de Trabajo para listado'!$BC$155:$CB$1048576,MATCH($A251,'Hoja de Trabajo para listado'!$BC$155:$BC$1048576,0),MATCH((CUADRO!O$4&amp;$E251),'Hoja de Trabajo para listado'!$BC$151:$CB$151,0)),0)+IFERROR(INDEX('Hoja de Trabajo para listado'!$DE$153:$DG$274,MATCH($A251,'Hoja de Trabajo para listado'!$DE$153:$DE$1048576,0),MATCH((CUADRO!O$4&amp;$E251),'Hoja de Trabajo para listado'!$DE$151:$DG$151,0)),0)+IFERROR(INDEX('Hoja de Trabajo para listado'!$CD$155:$DC$1048576,MATCH($A251,'Hoja de Trabajo para listado'!$CD$155:$CD$1048576,0),MATCH((CUADRO!O$4&amp;$E251),'Hoja de Trabajo para listado'!$CD$151:$DC$151,0)),0)</f>
        <v>0</v>
      </c>
      <c r="P251" s="241">
        <f ca="1">+IFERROR(INDEX('Hoja de Trabajo para listado'!$A$155:$Z$1048576,MATCH($A251,'Hoja de Trabajo para listado'!$A$155:$A$1048576,0),MATCH((CUADRO!P$4&amp;$E251),'Hoja de Trabajo para listado'!$A$151:$Z$151,0)),0)+IFERROR(INDEX('Hoja de Trabajo para listado'!$AB$155:$BA$1048576,MATCH($A251,'Hoja de Trabajo para listado'!$AB$155:$AB$1048576,0),MATCH((CUADRO!P$4&amp;$E251),'Hoja de Trabajo para listado'!$AB$151:$BA$151,0)),0)+IFERROR(INDEX('Hoja de Trabajo para listado'!$BC$155:$CB$1048576,MATCH($A251,'Hoja de Trabajo para listado'!$BC$155:$BC$1048576,0),MATCH((CUADRO!P$4&amp;$E251),'Hoja de Trabajo para listado'!$BC$151:$CB$151,0)),0)+IFERROR(INDEX('Hoja de Trabajo para listado'!$DE$153:$DG$274,MATCH($A251,'Hoja de Trabajo para listado'!$DE$153:$DE$1048576,0),MATCH((CUADRO!P$4&amp;$E251),'Hoja de Trabajo para listado'!$DE$151:$DG$151,0)),0)+IFERROR(INDEX('Hoja de Trabajo para listado'!$CD$155:$DC$1048576,MATCH($A251,'Hoja de Trabajo para listado'!$CD$155:$CD$1048576,0),MATCH((CUADRO!P$4&amp;$E251),'Hoja de Trabajo para listado'!$CD$151:$DC$151,0)),0)</f>
        <v>0</v>
      </c>
      <c r="Q251" s="241">
        <f ca="1">+IFERROR(INDEX('Hoja de Trabajo para listado'!$A$155:$Z$1048576,MATCH($A251,'Hoja de Trabajo para listado'!$A$155:$A$1048576,0),MATCH((CUADRO!Q$4&amp;$E251),'Hoja de Trabajo para listado'!$A$151:$Z$151,0)),0)+IFERROR(INDEX('Hoja de Trabajo para listado'!$AB$155:$BA$1048576,MATCH($A251,'Hoja de Trabajo para listado'!$AB$155:$AB$1048576,0),MATCH((CUADRO!Q$4&amp;$E251),'Hoja de Trabajo para listado'!$AB$151:$BA$151,0)),0)+IFERROR(INDEX('Hoja de Trabajo para listado'!$BC$155:$CB$1048576,MATCH($A251,'Hoja de Trabajo para listado'!$BC$155:$BC$1048576,0),MATCH((CUADRO!Q$4&amp;$E251),'Hoja de Trabajo para listado'!$BC$151:$CB$151,0)),0)+IFERROR(INDEX('Hoja de Trabajo para listado'!$DE$153:$DG$274,MATCH($A251,'Hoja de Trabajo para listado'!$DE$153:$DE$1048576,0),MATCH((CUADRO!Q$4&amp;$E251),'Hoja de Trabajo para listado'!$DE$151:$DG$151,0)),0)+IFERROR(INDEX('Hoja de Trabajo para listado'!$CD$155:$DC$1048576,MATCH($A251,'Hoja de Trabajo para listado'!$CD$155:$CD$1048576,0),MATCH((CUADRO!Q$4&amp;$E251),'Hoja de Trabajo para listado'!$CD$151:$DC$151,0)),0)</f>
        <v>0</v>
      </c>
      <c r="R251" s="241">
        <f t="shared" ca="1" si="9"/>
        <v>0</v>
      </c>
      <c r="S251" s="241"/>
      <c r="T251" s="241">
        <f ca="1">+T252</f>
        <v>0</v>
      </c>
      <c r="U251" s="240">
        <f t="shared" si="10"/>
        <v>1</v>
      </c>
      <c r="V251" s="327" t="str">
        <f>+VLOOKUP(A251,bd_lista!$A$3:$E$592,5,FALSE)</f>
        <v>Instituciones Descentralizadas</v>
      </c>
      <c r="W251" s="397" t="str">
        <f>+V251</f>
        <v>Instituciones Descentralizadas</v>
      </c>
      <c r="X251" s="240">
        <f>+VLOOKUP(A251,[4]Sheet1!$A$13:$D$744,4,FALSE)</f>
        <v>15</v>
      </c>
      <c r="Y251" s="240" t="str">
        <f>+VLOOKUP(X251,bd_lista!$A$3:$C$592,3,FALSE)</f>
        <v>Ministerio de Gobierno</v>
      </c>
      <c r="Z251" s="290">
        <f>+X251</f>
        <v>15</v>
      </c>
      <c r="AA251" s="315" t="str">
        <f>+Y251</f>
        <v>Ministerio de Gobierno</v>
      </c>
    </row>
    <row r="252" spans="1:27" s="377" customFormat="1" ht="15" hidden="1" customHeight="1">
      <c r="A252" s="378">
        <v>345</v>
      </c>
      <c r="B252" s="394"/>
      <c r="C252" s="327" t="str">
        <f>+VLOOKUP(A252,bd_lista!$A$3:$C$592,3,FALSE)</f>
        <v>Mutual de Servicios al Policía</v>
      </c>
      <c r="D252" s="396"/>
      <c r="E252" s="327" t="s">
        <v>1304</v>
      </c>
      <c r="F252" s="243">
        <f ca="1">+IFERROR(INDEX('Hoja de Trabajo para listado'!$A$155:$Z$1048576,MATCH($A252,'Hoja de Trabajo para listado'!$A$155:$A$1048576,0),MATCH((CUADRO!F$4&amp;$E252),'Hoja de Trabajo para listado'!$A$151:$Z$151,0)),0)+IFERROR(INDEX('Hoja de Trabajo para listado'!$AB$155:$BA$1048576,MATCH($A252,'Hoja de Trabajo para listado'!$AB$155:$AB$1048576,0),MATCH((CUADRO!F$4&amp;$E252),'Hoja de Trabajo para listado'!$AB$151:$BA$151,0)),0)+IFERROR(INDEX('Hoja de Trabajo para listado'!$BC$155:$CB$1048576,MATCH($A252,'Hoja de Trabajo para listado'!$BC$155:$BC$1048576,0),MATCH((CUADRO!F$4&amp;$E252),'Hoja de Trabajo para listado'!$BC$151:$CB$151,0)),0)+IFERROR(INDEX('Hoja de Trabajo para listado'!$DE$153:$DG$274,MATCH($A252,'Hoja de Trabajo para listado'!$DE$153:$DE$1048576,0),MATCH((CUADRO!F$4&amp;$E252),'Hoja de Trabajo para listado'!$DE$151:$DG$151,0)),0)+IFERROR(INDEX('Hoja de Trabajo para listado'!$CD$155:$DC$1048576,MATCH($A252,'Hoja de Trabajo para listado'!$CD$155:$CD$1048576,0),MATCH((CUADRO!F$4&amp;$E252),'Hoja de Trabajo para listado'!$CD$151:$DC$151,0)),0)</f>
        <v>0</v>
      </c>
      <c r="G252" s="243">
        <f ca="1">+IFERROR(INDEX('Hoja de Trabajo para listado'!$A$155:$Z$1048576,MATCH($A252,'Hoja de Trabajo para listado'!$A$155:$A$1048576,0),MATCH((CUADRO!G$4&amp;$E252),'Hoja de Trabajo para listado'!$A$151:$Z$151,0)),0)+IFERROR(INDEX('Hoja de Trabajo para listado'!$AB$155:$BA$1048576,MATCH($A252,'Hoja de Trabajo para listado'!$AB$155:$AB$1048576,0),MATCH((CUADRO!G$4&amp;$E252),'Hoja de Trabajo para listado'!$AB$151:$BA$151,0)),0)+IFERROR(INDEX('Hoja de Trabajo para listado'!$BC$155:$CB$1048576,MATCH($A252,'Hoja de Trabajo para listado'!$BC$155:$BC$1048576,0),MATCH((CUADRO!G$4&amp;$E252),'Hoja de Trabajo para listado'!$BC$151:$CB$151,0)),0)+IFERROR(INDEX('Hoja de Trabajo para listado'!$DE$153:$DG$274,MATCH($A252,'Hoja de Trabajo para listado'!$DE$153:$DE$1048576,0),MATCH((CUADRO!G$4&amp;$E252),'Hoja de Trabajo para listado'!$DE$151:$DG$151,0)),0)+IFERROR(INDEX('Hoja de Trabajo para listado'!$CD$155:$DC$1048576,MATCH($A252,'Hoja de Trabajo para listado'!$CD$155:$CD$1048576,0),MATCH((CUADRO!G$4&amp;$E252),'Hoja de Trabajo para listado'!$CD$151:$DC$151,0)),0)</f>
        <v>0</v>
      </c>
      <c r="H252" s="243">
        <f ca="1">+IFERROR(INDEX('Hoja de Trabajo para listado'!$A$155:$Z$1048576,MATCH($A252,'Hoja de Trabajo para listado'!$A$155:$A$1048576,0),MATCH((CUADRO!H$4&amp;$E252),'Hoja de Trabajo para listado'!$A$151:$Z$151,0)),0)+IFERROR(INDEX('Hoja de Trabajo para listado'!$AB$155:$BA$1048576,MATCH($A252,'Hoja de Trabajo para listado'!$AB$155:$AB$1048576,0),MATCH((CUADRO!H$4&amp;$E252),'Hoja de Trabajo para listado'!$AB$151:$BA$151,0)),0)+IFERROR(INDEX('Hoja de Trabajo para listado'!$BC$155:$CB$1048576,MATCH($A252,'Hoja de Trabajo para listado'!$BC$155:$BC$1048576,0),MATCH((CUADRO!H$4&amp;$E252),'Hoja de Trabajo para listado'!$BC$151:$CB$151,0)),0)+IFERROR(INDEX('Hoja de Trabajo para listado'!$DE$153:$DG$274,MATCH($A252,'Hoja de Trabajo para listado'!$DE$153:$DE$1048576,0),MATCH((CUADRO!H$4&amp;$E252),'Hoja de Trabajo para listado'!$DE$151:$DG$151,0)),0)+IFERROR(INDEX('Hoja de Trabajo para listado'!$CD$155:$DC$1048576,MATCH($A252,'Hoja de Trabajo para listado'!$CD$155:$CD$1048576,0),MATCH((CUADRO!H$4&amp;$E252),'Hoja de Trabajo para listado'!$CD$151:$DC$151,0)),0)</f>
        <v>0</v>
      </c>
      <c r="I252" s="243">
        <f ca="1">+IFERROR(INDEX('Hoja de Trabajo para listado'!$A$155:$Z$1048576,MATCH($A252,'Hoja de Trabajo para listado'!$A$155:$A$1048576,0),MATCH((CUADRO!I$4&amp;$E252),'Hoja de Trabajo para listado'!$A$151:$Z$151,0)),0)+IFERROR(INDEX('Hoja de Trabajo para listado'!$AB$155:$BA$1048576,MATCH($A252,'Hoja de Trabajo para listado'!$AB$155:$AB$1048576,0),MATCH((CUADRO!I$4&amp;$E252),'Hoja de Trabajo para listado'!$AB$151:$BA$151,0)),0)+IFERROR(INDEX('Hoja de Trabajo para listado'!$BC$155:$CB$1048576,MATCH($A252,'Hoja de Trabajo para listado'!$BC$155:$BC$1048576,0),MATCH((CUADRO!I$4&amp;$E252),'Hoja de Trabajo para listado'!$BC$151:$CB$151,0)),0)+IFERROR(INDEX('Hoja de Trabajo para listado'!$DE$153:$DG$274,MATCH($A252,'Hoja de Trabajo para listado'!$DE$153:$DE$1048576,0),MATCH((CUADRO!I$4&amp;$E252),'Hoja de Trabajo para listado'!$DE$151:$DG$151,0)),0)+IFERROR(INDEX('Hoja de Trabajo para listado'!$CD$155:$DC$1048576,MATCH($A252,'Hoja de Trabajo para listado'!$CD$155:$CD$1048576,0),MATCH((CUADRO!I$4&amp;$E252),'Hoja de Trabajo para listado'!$CD$151:$DC$151,0)),0)</f>
        <v>0</v>
      </c>
      <c r="J252" s="243">
        <f ca="1">+IFERROR(INDEX('Hoja de Trabajo para listado'!$A$155:$Z$1048576,MATCH($A252,'Hoja de Trabajo para listado'!$A$155:$A$1048576,0),MATCH((CUADRO!J$4&amp;$E252),'Hoja de Trabajo para listado'!$A$151:$Z$151,0)),0)+IFERROR(INDEX('Hoja de Trabajo para listado'!$AB$155:$BA$1048576,MATCH($A252,'Hoja de Trabajo para listado'!$AB$155:$AB$1048576,0),MATCH((CUADRO!J$4&amp;$E252),'Hoja de Trabajo para listado'!$AB$151:$BA$151,0)),0)+IFERROR(INDEX('Hoja de Trabajo para listado'!$BC$155:$CB$1048576,MATCH($A252,'Hoja de Trabajo para listado'!$BC$155:$BC$1048576,0),MATCH((CUADRO!J$4&amp;$E252),'Hoja de Trabajo para listado'!$BC$151:$CB$151,0)),0)+IFERROR(INDEX('Hoja de Trabajo para listado'!$DE$153:$DG$274,MATCH($A252,'Hoja de Trabajo para listado'!$DE$153:$DE$1048576,0),MATCH((CUADRO!J$4&amp;$E252),'Hoja de Trabajo para listado'!$DE$151:$DG$151,0)),0)+IFERROR(INDEX('Hoja de Trabajo para listado'!$CD$155:$DC$1048576,MATCH($A252,'Hoja de Trabajo para listado'!$CD$155:$CD$1048576,0),MATCH((CUADRO!J$4&amp;$E252),'Hoja de Trabajo para listado'!$CD$151:$DC$151,0)),0)</f>
        <v>0</v>
      </c>
      <c r="K252" s="243">
        <f ca="1">+IFERROR(INDEX('Hoja de Trabajo para listado'!$A$155:$Z$1048576,MATCH($A252,'Hoja de Trabajo para listado'!$A$155:$A$1048576,0),MATCH((CUADRO!K$4&amp;$E252),'Hoja de Trabajo para listado'!$A$151:$Z$151,0)),0)+IFERROR(INDEX('Hoja de Trabajo para listado'!$AB$155:$BA$1048576,MATCH($A252,'Hoja de Trabajo para listado'!$AB$155:$AB$1048576,0),MATCH((CUADRO!K$4&amp;$E252),'Hoja de Trabajo para listado'!$AB$151:$BA$151,0)),0)+IFERROR(INDEX('Hoja de Trabajo para listado'!$BC$155:$CB$1048576,MATCH($A252,'Hoja de Trabajo para listado'!$BC$155:$BC$1048576,0),MATCH((CUADRO!K$4&amp;$E252),'Hoja de Trabajo para listado'!$BC$151:$CB$151,0)),0)+IFERROR(INDEX('Hoja de Trabajo para listado'!$DE$153:$DG$274,MATCH($A252,'Hoja de Trabajo para listado'!$DE$153:$DE$1048576,0),MATCH((CUADRO!K$4&amp;$E252),'Hoja de Trabajo para listado'!$DE$151:$DG$151,0)),0)+IFERROR(INDEX('Hoja de Trabajo para listado'!$CD$155:$DC$1048576,MATCH($A252,'Hoja de Trabajo para listado'!$CD$155:$CD$1048576,0),MATCH((CUADRO!K$4&amp;$E252),'Hoja de Trabajo para listado'!$CD$151:$DC$151,0)),0)</f>
        <v>0</v>
      </c>
      <c r="L252" s="243">
        <f ca="1">+IFERROR(INDEX('Hoja de Trabajo para listado'!$A$155:$Z$1048576,MATCH($A252,'Hoja de Trabajo para listado'!$A$155:$A$1048576,0),MATCH((CUADRO!L$4&amp;$E252),'Hoja de Trabajo para listado'!$A$151:$Z$151,0)),0)+IFERROR(INDEX('Hoja de Trabajo para listado'!$AB$155:$BA$1048576,MATCH($A252,'Hoja de Trabajo para listado'!$AB$155:$AB$1048576,0),MATCH((CUADRO!L$4&amp;$E252),'Hoja de Trabajo para listado'!$AB$151:$BA$151,0)),0)+IFERROR(INDEX('Hoja de Trabajo para listado'!$BC$155:$CB$1048576,MATCH($A252,'Hoja de Trabajo para listado'!$BC$155:$BC$1048576,0),MATCH((CUADRO!L$4&amp;$E252),'Hoja de Trabajo para listado'!$BC$151:$CB$151,0)),0)+IFERROR(INDEX('Hoja de Trabajo para listado'!$DE$153:$DG$274,MATCH($A252,'Hoja de Trabajo para listado'!$DE$153:$DE$1048576,0),MATCH((CUADRO!L$4&amp;$E252),'Hoja de Trabajo para listado'!$DE$151:$DG$151,0)),0)+IFERROR(INDEX('Hoja de Trabajo para listado'!$CD$155:$DC$1048576,MATCH($A252,'Hoja de Trabajo para listado'!$CD$155:$CD$1048576,0),MATCH((CUADRO!L$4&amp;$E252),'Hoja de Trabajo para listado'!$CD$151:$DC$151,0)),0)</f>
        <v>0</v>
      </c>
      <c r="M252" s="243">
        <f ca="1">+IFERROR(INDEX('Hoja de Trabajo para listado'!$A$155:$Z$1048576,MATCH($A252,'Hoja de Trabajo para listado'!$A$155:$A$1048576,0),MATCH((CUADRO!M$4&amp;$E252),'Hoja de Trabajo para listado'!$A$151:$Z$151,0)),0)+IFERROR(INDEX('Hoja de Trabajo para listado'!$AB$155:$BA$1048576,MATCH($A252,'Hoja de Trabajo para listado'!$AB$155:$AB$1048576,0),MATCH((CUADRO!M$4&amp;$E252),'Hoja de Trabajo para listado'!$AB$151:$BA$151,0)),0)+IFERROR(INDEX('Hoja de Trabajo para listado'!$BC$155:$CB$1048576,MATCH($A252,'Hoja de Trabajo para listado'!$BC$155:$BC$1048576,0),MATCH((CUADRO!M$4&amp;$E252),'Hoja de Trabajo para listado'!$BC$151:$CB$151,0)),0)+IFERROR(INDEX('Hoja de Trabajo para listado'!$DE$153:$DG$274,MATCH($A252,'Hoja de Trabajo para listado'!$DE$153:$DE$1048576,0),MATCH((CUADRO!M$4&amp;$E252),'Hoja de Trabajo para listado'!$DE$151:$DG$151,0)),0)+IFERROR(INDEX('Hoja de Trabajo para listado'!$CD$155:$DC$1048576,MATCH($A252,'Hoja de Trabajo para listado'!$CD$155:$CD$1048576,0),MATCH((CUADRO!M$4&amp;$E252),'Hoja de Trabajo para listado'!$CD$151:$DC$151,0)),0)</f>
        <v>0</v>
      </c>
      <c r="N252" s="243">
        <f ca="1">+IFERROR(INDEX('Hoja de Trabajo para listado'!$A$155:$Z$1048576,MATCH($A252,'Hoja de Trabajo para listado'!$A$155:$A$1048576,0),MATCH((CUADRO!N$4&amp;$E252),'Hoja de Trabajo para listado'!$A$151:$Z$151,0)),0)+IFERROR(INDEX('Hoja de Trabajo para listado'!$AB$155:$BA$1048576,MATCH($A252,'Hoja de Trabajo para listado'!$AB$155:$AB$1048576,0),MATCH((CUADRO!N$4&amp;$E252),'Hoja de Trabajo para listado'!$AB$151:$BA$151,0)),0)+IFERROR(INDEX('Hoja de Trabajo para listado'!$BC$155:$CB$1048576,MATCH($A252,'Hoja de Trabajo para listado'!$BC$155:$BC$1048576,0),MATCH((CUADRO!N$4&amp;$E252),'Hoja de Trabajo para listado'!$BC$151:$CB$151,0)),0)+IFERROR(INDEX('Hoja de Trabajo para listado'!$DE$153:$DG$274,MATCH($A252,'Hoja de Trabajo para listado'!$DE$153:$DE$1048576,0),MATCH((CUADRO!N$4&amp;$E252),'Hoja de Trabajo para listado'!$DE$151:$DG$151,0)),0)+IFERROR(INDEX('Hoja de Trabajo para listado'!$CD$155:$DC$1048576,MATCH($A252,'Hoja de Trabajo para listado'!$CD$155:$CD$1048576,0),MATCH((CUADRO!N$4&amp;$E252),'Hoja de Trabajo para listado'!$CD$151:$DC$151,0)),0)</f>
        <v>0</v>
      </c>
      <c r="O252" s="243">
        <f ca="1">+IFERROR(INDEX('Hoja de Trabajo para listado'!$A$155:$Z$1048576,MATCH($A252,'Hoja de Trabajo para listado'!$A$155:$A$1048576,0),MATCH((CUADRO!O$4&amp;$E252),'Hoja de Trabajo para listado'!$A$151:$Z$151,0)),0)+IFERROR(INDEX('Hoja de Trabajo para listado'!$AB$155:$BA$1048576,MATCH($A252,'Hoja de Trabajo para listado'!$AB$155:$AB$1048576,0),MATCH((CUADRO!O$4&amp;$E252),'Hoja de Trabajo para listado'!$AB$151:$BA$151,0)),0)+IFERROR(INDEX('Hoja de Trabajo para listado'!$BC$155:$CB$1048576,MATCH($A252,'Hoja de Trabajo para listado'!$BC$155:$BC$1048576,0),MATCH((CUADRO!O$4&amp;$E252),'Hoja de Trabajo para listado'!$BC$151:$CB$151,0)),0)+IFERROR(INDEX('Hoja de Trabajo para listado'!$DE$153:$DG$274,MATCH($A252,'Hoja de Trabajo para listado'!$DE$153:$DE$1048576,0),MATCH((CUADRO!O$4&amp;$E252),'Hoja de Trabajo para listado'!$DE$151:$DG$151,0)),0)+IFERROR(INDEX('Hoja de Trabajo para listado'!$CD$155:$DC$1048576,MATCH($A252,'Hoja de Trabajo para listado'!$CD$155:$CD$1048576,0),MATCH((CUADRO!O$4&amp;$E252),'Hoja de Trabajo para listado'!$CD$151:$DC$151,0)),0)</f>
        <v>0</v>
      </c>
      <c r="P252" s="243">
        <f ca="1">+IFERROR(INDEX('Hoja de Trabajo para listado'!$A$155:$Z$1048576,MATCH($A252,'Hoja de Trabajo para listado'!$A$155:$A$1048576,0),MATCH((CUADRO!P$4&amp;$E252),'Hoja de Trabajo para listado'!$A$151:$Z$151,0)),0)+IFERROR(INDEX('Hoja de Trabajo para listado'!$AB$155:$BA$1048576,MATCH($A252,'Hoja de Trabajo para listado'!$AB$155:$AB$1048576,0),MATCH((CUADRO!P$4&amp;$E252),'Hoja de Trabajo para listado'!$AB$151:$BA$151,0)),0)+IFERROR(INDEX('Hoja de Trabajo para listado'!$BC$155:$CB$1048576,MATCH($A252,'Hoja de Trabajo para listado'!$BC$155:$BC$1048576,0),MATCH((CUADRO!P$4&amp;$E252),'Hoja de Trabajo para listado'!$BC$151:$CB$151,0)),0)+IFERROR(INDEX('Hoja de Trabajo para listado'!$DE$153:$DG$274,MATCH($A252,'Hoja de Trabajo para listado'!$DE$153:$DE$1048576,0),MATCH((CUADRO!P$4&amp;$E252),'Hoja de Trabajo para listado'!$DE$151:$DG$151,0)),0)+IFERROR(INDEX('Hoja de Trabajo para listado'!$CD$155:$DC$1048576,MATCH($A252,'Hoja de Trabajo para listado'!$CD$155:$CD$1048576,0),MATCH((CUADRO!P$4&amp;$E252),'Hoja de Trabajo para listado'!$CD$151:$DC$151,0)),0)</f>
        <v>0</v>
      </c>
      <c r="Q252" s="243">
        <f ca="1">+IFERROR(INDEX('Hoja de Trabajo para listado'!$A$155:$Z$1048576,MATCH($A252,'Hoja de Trabajo para listado'!$A$155:$A$1048576,0),MATCH((CUADRO!Q$4&amp;$E252),'Hoja de Trabajo para listado'!$A$151:$Z$151,0)),0)+IFERROR(INDEX('Hoja de Trabajo para listado'!$AB$155:$BA$1048576,MATCH($A252,'Hoja de Trabajo para listado'!$AB$155:$AB$1048576,0),MATCH((CUADRO!Q$4&amp;$E252),'Hoja de Trabajo para listado'!$AB$151:$BA$151,0)),0)+IFERROR(INDEX('Hoja de Trabajo para listado'!$BC$155:$CB$1048576,MATCH($A252,'Hoja de Trabajo para listado'!$BC$155:$BC$1048576,0),MATCH((CUADRO!Q$4&amp;$E252),'Hoja de Trabajo para listado'!$BC$151:$CB$151,0)),0)+IFERROR(INDEX('Hoja de Trabajo para listado'!$DE$153:$DG$274,MATCH($A252,'Hoja de Trabajo para listado'!$DE$153:$DE$1048576,0),MATCH((CUADRO!Q$4&amp;$E252),'Hoja de Trabajo para listado'!$DE$151:$DG$151,0)),0)+IFERROR(INDEX('Hoja de Trabajo para listado'!$CD$155:$DC$1048576,MATCH($A252,'Hoja de Trabajo para listado'!$CD$155:$CD$1048576,0),MATCH((CUADRO!Q$4&amp;$E252),'Hoja de Trabajo para listado'!$CD$151:$DC$151,0)),0)</f>
        <v>0</v>
      </c>
      <c r="R252" s="243">
        <f t="shared" ca="1" si="9"/>
        <v>0</v>
      </c>
      <c r="S252" s="243">
        <f ca="1">+R251+R252</f>
        <v>0</v>
      </c>
      <c r="T252" s="243">
        <f ca="1">+S252</f>
        <v>0</v>
      </c>
      <c r="U252" s="242">
        <f t="shared" si="10"/>
        <v>2</v>
      </c>
      <c r="V252" s="327" t="str">
        <f>+VLOOKUP(A252,bd_lista!$A$3:$E$592,5,FALSE)</f>
        <v>Instituciones Descentralizadas</v>
      </c>
      <c r="W252" s="398"/>
      <c r="X252" s="240">
        <f>+VLOOKUP(A252,[4]Sheet1!$A$13:$D$744,4,FALSE)</f>
        <v>15</v>
      </c>
      <c r="Y252" s="240" t="str">
        <f>+VLOOKUP(X252,bd_lista!$A$3:$C$592,3,FALSE)</f>
        <v>Ministerio de Gobierno</v>
      </c>
      <c r="Z252" s="288"/>
      <c r="AA252" s="317"/>
    </row>
    <row r="253" spans="1:27" ht="15" hidden="1" customHeight="1">
      <c r="A253" s="32">
        <v>346</v>
      </c>
      <c r="B253" s="393">
        <f>+A253</f>
        <v>346</v>
      </c>
      <c r="C253" s="245" t="str">
        <f>+VLOOKUP(A253,bd_lista!$A$3:$C$592,3,FALSE)</f>
        <v>Unidad de Investigaciones Financieras</v>
      </c>
      <c r="D253" s="395" t="str">
        <f>+C253</f>
        <v>Unidad de Investigaciones Financieras</v>
      </c>
      <c r="E253" s="245" t="s">
        <v>1303</v>
      </c>
      <c r="F253" s="241">
        <f ca="1">+IFERROR(INDEX('Hoja de Trabajo para listado'!$A$155:$Z$1048576,MATCH($A253,'Hoja de Trabajo para listado'!$A$155:$A$1048576,0),MATCH((CUADRO!F$4&amp;$E253),'Hoja de Trabajo para listado'!$A$151:$Z$151,0)),0)+IFERROR(INDEX('Hoja de Trabajo para listado'!$AB$155:$BA$1048576,MATCH($A253,'Hoja de Trabajo para listado'!$AB$155:$AB$1048576,0),MATCH((CUADRO!F$4&amp;$E253),'Hoja de Trabajo para listado'!$AB$151:$BA$151,0)),0)+IFERROR(INDEX('Hoja de Trabajo para listado'!$BC$155:$CB$1048576,MATCH($A253,'Hoja de Trabajo para listado'!$BC$155:$BC$1048576,0),MATCH((CUADRO!F$4&amp;$E253),'Hoja de Trabajo para listado'!$BC$151:$CB$151,0)),0)+IFERROR(INDEX('Hoja de Trabajo para listado'!$DE$153:$DG$274,MATCH($A253,'Hoja de Trabajo para listado'!$DE$153:$DE$1048576,0),MATCH((CUADRO!F$4&amp;$E253),'Hoja de Trabajo para listado'!$DE$151:$DG$151,0)),0)+IFERROR(INDEX('Hoja de Trabajo para listado'!$CD$155:$DC$1048576,MATCH($A253,'Hoja de Trabajo para listado'!$CD$155:$CD$1048576,0),MATCH((CUADRO!F$4&amp;$E253),'Hoja de Trabajo para listado'!$CD$151:$DC$151,0)),0)</f>
        <v>0</v>
      </c>
      <c r="G253" s="241">
        <f ca="1">+IFERROR(INDEX('Hoja de Trabajo para listado'!$A$155:$Z$1048576,MATCH($A253,'Hoja de Trabajo para listado'!$A$155:$A$1048576,0),MATCH((CUADRO!G$4&amp;$E253),'Hoja de Trabajo para listado'!$A$151:$Z$151,0)),0)+IFERROR(INDEX('Hoja de Trabajo para listado'!$AB$155:$BA$1048576,MATCH($A253,'Hoja de Trabajo para listado'!$AB$155:$AB$1048576,0),MATCH((CUADRO!G$4&amp;$E253),'Hoja de Trabajo para listado'!$AB$151:$BA$151,0)),0)+IFERROR(INDEX('Hoja de Trabajo para listado'!$BC$155:$CB$1048576,MATCH($A253,'Hoja de Trabajo para listado'!$BC$155:$BC$1048576,0),MATCH((CUADRO!G$4&amp;$E253),'Hoja de Trabajo para listado'!$BC$151:$CB$151,0)),0)+IFERROR(INDEX('Hoja de Trabajo para listado'!$DE$153:$DG$274,MATCH($A253,'Hoja de Trabajo para listado'!$DE$153:$DE$1048576,0),MATCH((CUADRO!G$4&amp;$E253),'Hoja de Trabajo para listado'!$DE$151:$DG$151,0)),0)+IFERROR(INDEX('Hoja de Trabajo para listado'!$CD$155:$DC$1048576,MATCH($A253,'Hoja de Trabajo para listado'!$CD$155:$CD$1048576,0),MATCH((CUADRO!G$4&amp;$E253),'Hoja de Trabajo para listado'!$CD$151:$DC$151,0)),0)</f>
        <v>0</v>
      </c>
      <c r="H253" s="241">
        <f ca="1">+IFERROR(INDEX('Hoja de Trabajo para listado'!$A$155:$Z$1048576,MATCH($A253,'Hoja de Trabajo para listado'!$A$155:$A$1048576,0),MATCH((CUADRO!H$4&amp;$E253),'Hoja de Trabajo para listado'!$A$151:$Z$151,0)),0)+IFERROR(INDEX('Hoja de Trabajo para listado'!$AB$155:$BA$1048576,MATCH($A253,'Hoja de Trabajo para listado'!$AB$155:$AB$1048576,0),MATCH((CUADRO!H$4&amp;$E253),'Hoja de Trabajo para listado'!$AB$151:$BA$151,0)),0)+IFERROR(INDEX('Hoja de Trabajo para listado'!$BC$155:$CB$1048576,MATCH($A253,'Hoja de Trabajo para listado'!$BC$155:$BC$1048576,0),MATCH((CUADRO!H$4&amp;$E253),'Hoja de Trabajo para listado'!$BC$151:$CB$151,0)),0)+IFERROR(INDEX('Hoja de Trabajo para listado'!$DE$153:$DG$274,MATCH($A253,'Hoja de Trabajo para listado'!$DE$153:$DE$1048576,0),MATCH((CUADRO!H$4&amp;$E253),'Hoja de Trabajo para listado'!$DE$151:$DG$151,0)),0)+IFERROR(INDEX('Hoja de Trabajo para listado'!$CD$155:$DC$1048576,MATCH($A253,'Hoja de Trabajo para listado'!$CD$155:$CD$1048576,0),MATCH((CUADRO!H$4&amp;$E253),'Hoja de Trabajo para listado'!$CD$151:$DC$151,0)),0)</f>
        <v>0</v>
      </c>
      <c r="I253" s="241">
        <f ca="1">+IFERROR(INDEX('Hoja de Trabajo para listado'!$A$155:$Z$1048576,MATCH($A253,'Hoja de Trabajo para listado'!$A$155:$A$1048576,0),MATCH((CUADRO!I$4&amp;$E253),'Hoja de Trabajo para listado'!$A$151:$Z$151,0)),0)+IFERROR(INDEX('Hoja de Trabajo para listado'!$AB$155:$BA$1048576,MATCH($A253,'Hoja de Trabajo para listado'!$AB$155:$AB$1048576,0),MATCH((CUADRO!I$4&amp;$E253),'Hoja de Trabajo para listado'!$AB$151:$BA$151,0)),0)+IFERROR(INDEX('Hoja de Trabajo para listado'!$BC$155:$CB$1048576,MATCH($A253,'Hoja de Trabajo para listado'!$BC$155:$BC$1048576,0),MATCH((CUADRO!I$4&amp;$E253),'Hoja de Trabajo para listado'!$BC$151:$CB$151,0)),0)+IFERROR(INDEX('Hoja de Trabajo para listado'!$DE$153:$DG$274,MATCH($A253,'Hoja de Trabajo para listado'!$DE$153:$DE$1048576,0),MATCH((CUADRO!I$4&amp;$E253),'Hoja de Trabajo para listado'!$DE$151:$DG$151,0)),0)+IFERROR(INDEX('Hoja de Trabajo para listado'!$CD$155:$DC$1048576,MATCH($A253,'Hoja de Trabajo para listado'!$CD$155:$CD$1048576,0),MATCH((CUADRO!I$4&amp;$E253),'Hoja de Trabajo para listado'!$CD$151:$DC$151,0)),0)</f>
        <v>0</v>
      </c>
      <c r="J253" s="241">
        <f ca="1">+IFERROR(INDEX('Hoja de Trabajo para listado'!$A$155:$Z$1048576,MATCH($A253,'Hoja de Trabajo para listado'!$A$155:$A$1048576,0),MATCH((CUADRO!J$4&amp;$E253),'Hoja de Trabajo para listado'!$A$151:$Z$151,0)),0)+IFERROR(INDEX('Hoja de Trabajo para listado'!$AB$155:$BA$1048576,MATCH($A253,'Hoja de Trabajo para listado'!$AB$155:$AB$1048576,0),MATCH((CUADRO!J$4&amp;$E253),'Hoja de Trabajo para listado'!$AB$151:$BA$151,0)),0)+IFERROR(INDEX('Hoja de Trabajo para listado'!$BC$155:$CB$1048576,MATCH($A253,'Hoja de Trabajo para listado'!$BC$155:$BC$1048576,0),MATCH((CUADRO!J$4&amp;$E253),'Hoja de Trabajo para listado'!$BC$151:$CB$151,0)),0)+IFERROR(INDEX('Hoja de Trabajo para listado'!$DE$153:$DG$274,MATCH($A253,'Hoja de Trabajo para listado'!$DE$153:$DE$1048576,0),MATCH((CUADRO!J$4&amp;$E253),'Hoja de Trabajo para listado'!$DE$151:$DG$151,0)),0)+IFERROR(INDEX('Hoja de Trabajo para listado'!$CD$155:$DC$1048576,MATCH($A253,'Hoja de Trabajo para listado'!$CD$155:$CD$1048576,0),MATCH((CUADRO!J$4&amp;$E253),'Hoja de Trabajo para listado'!$CD$151:$DC$151,0)),0)</f>
        <v>0</v>
      </c>
      <c r="K253" s="241">
        <f ca="1">+IFERROR(INDEX('Hoja de Trabajo para listado'!$A$155:$Z$1048576,MATCH($A253,'Hoja de Trabajo para listado'!$A$155:$A$1048576,0),MATCH((CUADRO!K$4&amp;$E253),'Hoja de Trabajo para listado'!$A$151:$Z$151,0)),0)+IFERROR(INDEX('Hoja de Trabajo para listado'!$AB$155:$BA$1048576,MATCH($A253,'Hoja de Trabajo para listado'!$AB$155:$AB$1048576,0),MATCH((CUADRO!K$4&amp;$E253),'Hoja de Trabajo para listado'!$AB$151:$BA$151,0)),0)+IFERROR(INDEX('Hoja de Trabajo para listado'!$BC$155:$CB$1048576,MATCH($A253,'Hoja de Trabajo para listado'!$BC$155:$BC$1048576,0),MATCH((CUADRO!K$4&amp;$E253),'Hoja de Trabajo para listado'!$BC$151:$CB$151,0)),0)+IFERROR(INDEX('Hoja de Trabajo para listado'!$DE$153:$DG$274,MATCH($A253,'Hoja de Trabajo para listado'!$DE$153:$DE$1048576,0),MATCH((CUADRO!K$4&amp;$E253),'Hoja de Trabajo para listado'!$DE$151:$DG$151,0)),0)+IFERROR(INDEX('Hoja de Trabajo para listado'!$CD$155:$DC$1048576,MATCH($A253,'Hoja de Trabajo para listado'!$CD$155:$CD$1048576,0),MATCH((CUADRO!K$4&amp;$E253),'Hoja de Trabajo para listado'!$CD$151:$DC$151,0)),0)</f>
        <v>0</v>
      </c>
      <c r="L253" s="241">
        <f ca="1">+IFERROR(INDEX('Hoja de Trabajo para listado'!$A$155:$Z$1048576,MATCH($A253,'Hoja de Trabajo para listado'!$A$155:$A$1048576,0),MATCH((CUADRO!L$4&amp;$E253),'Hoja de Trabajo para listado'!$A$151:$Z$151,0)),0)+IFERROR(INDEX('Hoja de Trabajo para listado'!$AB$155:$BA$1048576,MATCH($A253,'Hoja de Trabajo para listado'!$AB$155:$AB$1048576,0),MATCH((CUADRO!L$4&amp;$E253),'Hoja de Trabajo para listado'!$AB$151:$BA$151,0)),0)+IFERROR(INDEX('Hoja de Trabajo para listado'!$BC$155:$CB$1048576,MATCH($A253,'Hoja de Trabajo para listado'!$BC$155:$BC$1048576,0),MATCH((CUADRO!L$4&amp;$E253),'Hoja de Trabajo para listado'!$BC$151:$CB$151,0)),0)+IFERROR(INDEX('Hoja de Trabajo para listado'!$DE$153:$DG$274,MATCH($A253,'Hoja de Trabajo para listado'!$DE$153:$DE$1048576,0),MATCH((CUADRO!L$4&amp;$E253),'Hoja de Trabajo para listado'!$DE$151:$DG$151,0)),0)+IFERROR(INDEX('Hoja de Trabajo para listado'!$CD$155:$DC$1048576,MATCH($A253,'Hoja de Trabajo para listado'!$CD$155:$CD$1048576,0),MATCH((CUADRO!L$4&amp;$E253),'Hoja de Trabajo para listado'!$CD$151:$DC$151,0)),0)</f>
        <v>0</v>
      </c>
      <c r="M253" s="241">
        <f ca="1">+IFERROR(INDEX('Hoja de Trabajo para listado'!$A$155:$Z$1048576,MATCH($A253,'Hoja de Trabajo para listado'!$A$155:$A$1048576,0),MATCH((CUADRO!M$4&amp;$E253),'Hoja de Trabajo para listado'!$A$151:$Z$151,0)),0)+IFERROR(INDEX('Hoja de Trabajo para listado'!$AB$155:$BA$1048576,MATCH($A253,'Hoja de Trabajo para listado'!$AB$155:$AB$1048576,0),MATCH((CUADRO!M$4&amp;$E253),'Hoja de Trabajo para listado'!$AB$151:$BA$151,0)),0)+IFERROR(INDEX('Hoja de Trabajo para listado'!$BC$155:$CB$1048576,MATCH($A253,'Hoja de Trabajo para listado'!$BC$155:$BC$1048576,0),MATCH((CUADRO!M$4&amp;$E253),'Hoja de Trabajo para listado'!$BC$151:$CB$151,0)),0)+IFERROR(INDEX('Hoja de Trabajo para listado'!$DE$153:$DG$274,MATCH($A253,'Hoja de Trabajo para listado'!$DE$153:$DE$1048576,0),MATCH((CUADRO!M$4&amp;$E253),'Hoja de Trabajo para listado'!$DE$151:$DG$151,0)),0)+IFERROR(INDEX('Hoja de Trabajo para listado'!$CD$155:$DC$1048576,MATCH($A253,'Hoja de Trabajo para listado'!$CD$155:$CD$1048576,0),MATCH((CUADRO!M$4&amp;$E253),'Hoja de Trabajo para listado'!$CD$151:$DC$151,0)),0)</f>
        <v>0</v>
      </c>
      <c r="N253" s="241">
        <f ca="1">+IFERROR(INDEX('Hoja de Trabajo para listado'!$A$155:$Z$1048576,MATCH($A253,'Hoja de Trabajo para listado'!$A$155:$A$1048576,0),MATCH((CUADRO!N$4&amp;$E253),'Hoja de Trabajo para listado'!$A$151:$Z$151,0)),0)+IFERROR(INDEX('Hoja de Trabajo para listado'!$AB$155:$BA$1048576,MATCH($A253,'Hoja de Trabajo para listado'!$AB$155:$AB$1048576,0),MATCH((CUADRO!N$4&amp;$E253),'Hoja de Trabajo para listado'!$AB$151:$BA$151,0)),0)+IFERROR(INDEX('Hoja de Trabajo para listado'!$BC$155:$CB$1048576,MATCH($A253,'Hoja de Trabajo para listado'!$BC$155:$BC$1048576,0),MATCH((CUADRO!N$4&amp;$E253),'Hoja de Trabajo para listado'!$BC$151:$CB$151,0)),0)+IFERROR(INDEX('Hoja de Trabajo para listado'!$DE$153:$DG$274,MATCH($A253,'Hoja de Trabajo para listado'!$DE$153:$DE$1048576,0),MATCH((CUADRO!N$4&amp;$E253),'Hoja de Trabajo para listado'!$DE$151:$DG$151,0)),0)+IFERROR(INDEX('Hoja de Trabajo para listado'!$CD$155:$DC$1048576,MATCH($A253,'Hoja de Trabajo para listado'!$CD$155:$CD$1048576,0),MATCH((CUADRO!N$4&amp;$E253),'Hoja de Trabajo para listado'!$CD$151:$DC$151,0)),0)</f>
        <v>0</v>
      </c>
      <c r="O253" s="241">
        <f ca="1">+IFERROR(INDEX('Hoja de Trabajo para listado'!$A$155:$Z$1048576,MATCH($A253,'Hoja de Trabajo para listado'!$A$155:$A$1048576,0),MATCH((CUADRO!O$4&amp;$E253),'Hoja de Trabajo para listado'!$A$151:$Z$151,0)),0)+IFERROR(INDEX('Hoja de Trabajo para listado'!$AB$155:$BA$1048576,MATCH($A253,'Hoja de Trabajo para listado'!$AB$155:$AB$1048576,0),MATCH((CUADRO!O$4&amp;$E253),'Hoja de Trabajo para listado'!$AB$151:$BA$151,0)),0)+IFERROR(INDEX('Hoja de Trabajo para listado'!$BC$155:$CB$1048576,MATCH($A253,'Hoja de Trabajo para listado'!$BC$155:$BC$1048576,0),MATCH((CUADRO!O$4&amp;$E253),'Hoja de Trabajo para listado'!$BC$151:$CB$151,0)),0)+IFERROR(INDEX('Hoja de Trabajo para listado'!$DE$153:$DG$274,MATCH($A253,'Hoja de Trabajo para listado'!$DE$153:$DE$1048576,0),MATCH((CUADRO!O$4&amp;$E253),'Hoja de Trabajo para listado'!$DE$151:$DG$151,0)),0)+IFERROR(INDEX('Hoja de Trabajo para listado'!$CD$155:$DC$1048576,MATCH($A253,'Hoja de Trabajo para listado'!$CD$155:$CD$1048576,0),MATCH((CUADRO!O$4&amp;$E253),'Hoja de Trabajo para listado'!$CD$151:$DC$151,0)),0)</f>
        <v>0</v>
      </c>
      <c r="P253" s="241">
        <f ca="1">+IFERROR(INDEX('Hoja de Trabajo para listado'!$A$155:$Z$1048576,MATCH($A253,'Hoja de Trabajo para listado'!$A$155:$A$1048576,0),MATCH((CUADRO!P$4&amp;$E253),'Hoja de Trabajo para listado'!$A$151:$Z$151,0)),0)+IFERROR(INDEX('Hoja de Trabajo para listado'!$AB$155:$BA$1048576,MATCH($A253,'Hoja de Trabajo para listado'!$AB$155:$AB$1048576,0),MATCH((CUADRO!P$4&amp;$E253),'Hoja de Trabajo para listado'!$AB$151:$BA$151,0)),0)+IFERROR(INDEX('Hoja de Trabajo para listado'!$BC$155:$CB$1048576,MATCH($A253,'Hoja de Trabajo para listado'!$BC$155:$BC$1048576,0),MATCH((CUADRO!P$4&amp;$E253),'Hoja de Trabajo para listado'!$BC$151:$CB$151,0)),0)+IFERROR(INDEX('Hoja de Trabajo para listado'!$DE$153:$DG$274,MATCH($A253,'Hoja de Trabajo para listado'!$DE$153:$DE$1048576,0),MATCH((CUADRO!P$4&amp;$E253),'Hoja de Trabajo para listado'!$DE$151:$DG$151,0)),0)+IFERROR(INDEX('Hoja de Trabajo para listado'!$CD$155:$DC$1048576,MATCH($A253,'Hoja de Trabajo para listado'!$CD$155:$CD$1048576,0),MATCH((CUADRO!P$4&amp;$E253),'Hoja de Trabajo para listado'!$CD$151:$DC$151,0)),0)</f>
        <v>0</v>
      </c>
      <c r="Q253" s="241">
        <f ca="1">+IFERROR(INDEX('Hoja de Trabajo para listado'!$A$155:$Z$1048576,MATCH($A253,'Hoja de Trabajo para listado'!$A$155:$A$1048576,0),MATCH((CUADRO!Q$4&amp;$E253),'Hoja de Trabajo para listado'!$A$151:$Z$151,0)),0)+IFERROR(INDEX('Hoja de Trabajo para listado'!$AB$155:$BA$1048576,MATCH($A253,'Hoja de Trabajo para listado'!$AB$155:$AB$1048576,0),MATCH((CUADRO!Q$4&amp;$E253),'Hoja de Trabajo para listado'!$AB$151:$BA$151,0)),0)+IFERROR(INDEX('Hoja de Trabajo para listado'!$BC$155:$CB$1048576,MATCH($A253,'Hoja de Trabajo para listado'!$BC$155:$BC$1048576,0),MATCH((CUADRO!Q$4&amp;$E253),'Hoja de Trabajo para listado'!$BC$151:$CB$151,0)),0)+IFERROR(INDEX('Hoja de Trabajo para listado'!$DE$153:$DG$274,MATCH($A253,'Hoja de Trabajo para listado'!$DE$153:$DE$1048576,0),MATCH((CUADRO!Q$4&amp;$E253),'Hoja de Trabajo para listado'!$DE$151:$DG$151,0)),0)+IFERROR(INDEX('Hoja de Trabajo para listado'!$CD$155:$DC$1048576,MATCH($A253,'Hoja de Trabajo para listado'!$CD$155:$CD$1048576,0),MATCH((CUADRO!Q$4&amp;$E253),'Hoja de Trabajo para listado'!$CD$151:$DC$151,0)),0)</f>
        <v>0</v>
      </c>
      <c r="R253" s="241">
        <f t="shared" ca="1" si="9"/>
        <v>0</v>
      </c>
      <c r="S253" s="241"/>
      <c r="T253" s="241">
        <f ca="1">+T254</f>
        <v>0</v>
      </c>
      <c r="U253" s="240">
        <f t="shared" si="10"/>
        <v>1</v>
      </c>
      <c r="V253" s="327" t="str">
        <f>+VLOOKUP(A253,bd_lista!$A$3:$E$592,5,FALSE)</f>
        <v>Instituciones Descentralizadas</v>
      </c>
      <c r="W253" s="397" t="str">
        <f>+V253</f>
        <v>Instituciones Descentralizadas</v>
      </c>
      <c r="X253" s="240">
        <f>+VLOOKUP(A253,[4]Sheet1!$A$13:$D$744,4,FALSE)</f>
        <v>35</v>
      </c>
      <c r="Y253" s="240" t="str">
        <f>+VLOOKUP(X253,bd_lista!$A$3:$C$592,3,FALSE)</f>
        <v>Ministerio de Economía y Finanzas Públicas</v>
      </c>
      <c r="Z253" s="290">
        <f>+X253</f>
        <v>35</v>
      </c>
      <c r="AA253" s="315" t="str">
        <f>+Y253</f>
        <v>Ministerio de Economía y Finanzas Públicas</v>
      </c>
    </row>
    <row r="254" spans="1:27" ht="15" hidden="1" customHeight="1">
      <c r="A254" s="32">
        <v>346</v>
      </c>
      <c r="B254" s="394"/>
      <c r="C254" s="327" t="str">
        <f>+VLOOKUP(A254,bd_lista!$A$3:$C$592,3,FALSE)</f>
        <v>Unidad de Investigaciones Financieras</v>
      </c>
      <c r="D254" s="396"/>
      <c r="E254" s="327" t="s">
        <v>1304</v>
      </c>
      <c r="F254" s="243">
        <f ca="1">+IFERROR(INDEX('Hoja de Trabajo para listado'!$A$155:$Z$1048576,MATCH($A254,'Hoja de Trabajo para listado'!$A$155:$A$1048576,0),MATCH((CUADRO!F$4&amp;$E254),'Hoja de Trabajo para listado'!$A$151:$Z$151,0)),0)+IFERROR(INDEX('Hoja de Trabajo para listado'!$AB$155:$BA$1048576,MATCH($A254,'Hoja de Trabajo para listado'!$AB$155:$AB$1048576,0),MATCH((CUADRO!F$4&amp;$E254),'Hoja de Trabajo para listado'!$AB$151:$BA$151,0)),0)+IFERROR(INDEX('Hoja de Trabajo para listado'!$BC$155:$CB$1048576,MATCH($A254,'Hoja de Trabajo para listado'!$BC$155:$BC$1048576,0),MATCH((CUADRO!F$4&amp;$E254),'Hoja de Trabajo para listado'!$BC$151:$CB$151,0)),0)+IFERROR(INDEX('Hoja de Trabajo para listado'!$DE$153:$DG$274,MATCH($A254,'Hoja de Trabajo para listado'!$DE$153:$DE$1048576,0),MATCH((CUADRO!F$4&amp;$E254),'Hoja de Trabajo para listado'!$DE$151:$DG$151,0)),0)+IFERROR(INDEX('Hoja de Trabajo para listado'!$CD$155:$DC$1048576,MATCH($A254,'Hoja de Trabajo para listado'!$CD$155:$CD$1048576,0),MATCH((CUADRO!F$4&amp;$E254),'Hoja de Trabajo para listado'!$CD$151:$DC$151,0)),0)</f>
        <v>0</v>
      </c>
      <c r="G254" s="243">
        <f ca="1">+IFERROR(INDEX('Hoja de Trabajo para listado'!$A$155:$Z$1048576,MATCH($A254,'Hoja de Trabajo para listado'!$A$155:$A$1048576,0),MATCH((CUADRO!G$4&amp;$E254),'Hoja de Trabajo para listado'!$A$151:$Z$151,0)),0)+IFERROR(INDEX('Hoja de Trabajo para listado'!$AB$155:$BA$1048576,MATCH($A254,'Hoja de Trabajo para listado'!$AB$155:$AB$1048576,0),MATCH((CUADRO!G$4&amp;$E254),'Hoja de Trabajo para listado'!$AB$151:$BA$151,0)),0)+IFERROR(INDEX('Hoja de Trabajo para listado'!$BC$155:$CB$1048576,MATCH($A254,'Hoja de Trabajo para listado'!$BC$155:$BC$1048576,0),MATCH((CUADRO!G$4&amp;$E254),'Hoja de Trabajo para listado'!$BC$151:$CB$151,0)),0)+IFERROR(INDEX('Hoja de Trabajo para listado'!$DE$153:$DG$274,MATCH($A254,'Hoja de Trabajo para listado'!$DE$153:$DE$1048576,0),MATCH((CUADRO!G$4&amp;$E254),'Hoja de Trabajo para listado'!$DE$151:$DG$151,0)),0)+IFERROR(INDEX('Hoja de Trabajo para listado'!$CD$155:$DC$1048576,MATCH($A254,'Hoja de Trabajo para listado'!$CD$155:$CD$1048576,0),MATCH((CUADRO!G$4&amp;$E254),'Hoja de Trabajo para listado'!$CD$151:$DC$151,0)),0)</f>
        <v>0</v>
      </c>
      <c r="H254" s="243">
        <f ca="1">+IFERROR(INDEX('Hoja de Trabajo para listado'!$A$155:$Z$1048576,MATCH($A254,'Hoja de Trabajo para listado'!$A$155:$A$1048576,0),MATCH((CUADRO!H$4&amp;$E254),'Hoja de Trabajo para listado'!$A$151:$Z$151,0)),0)+IFERROR(INDEX('Hoja de Trabajo para listado'!$AB$155:$BA$1048576,MATCH($A254,'Hoja de Trabajo para listado'!$AB$155:$AB$1048576,0),MATCH((CUADRO!H$4&amp;$E254),'Hoja de Trabajo para listado'!$AB$151:$BA$151,0)),0)+IFERROR(INDEX('Hoja de Trabajo para listado'!$BC$155:$CB$1048576,MATCH($A254,'Hoja de Trabajo para listado'!$BC$155:$BC$1048576,0),MATCH((CUADRO!H$4&amp;$E254),'Hoja de Trabajo para listado'!$BC$151:$CB$151,0)),0)+IFERROR(INDEX('Hoja de Trabajo para listado'!$DE$153:$DG$274,MATCH($A254,'Hoja de Trabajo para listado'!$DE$153:$DE$1048576,0),MATCH((CUADRO!H$4&amp;$E254),'Hoja de Trabajo para listado'!$DE$151:$DG$151,0)),0)+IFERROR(INDEX('Hoja de Trabajo para listado'!$CD$155:$DC$1048576,MATCH($A254,'Hoja de Trabajo para listado'!$CD$155:$CD$1048576,0),MATCH((CUADRO!H$4&amp;$E254),'Hoja de Trabajo para listado'!$CD$151:$DC$151,0)),0)</f>
        <v>0</v>
      </c>
      <c r="I254" s="243">
        <f ca="1">+IFERROR(INDEX('Hoja de Trabajo para listado'!$A$155:$Z$1048576,MATCH($A254,'Hoja de Trabajo para listado'!$A$155:$A$1048576,0),MATCH((CUADRO!I$4&amp;$E254),'Hoja de Trabajo para listado'!$A$151:$Z$151,0)),0)+IFERROR(INDEX('Hoja de Trabajo para listado'!$AB$155:$BA$1048576,MATCH($A254,'Hoja de Trabajo para listado'!$AB$155:$AB$1048576,0),MATCH((CUADRO!I$4&amp;$E254),'Hoja de Trabajo para listado'!$AB$151:$BA$151,0)),0)+IFERROR(INDEX('Hoja de Trabajo para listado'!$BC$155:$CB$1048576,MATCH($A254,'Hoja de Trabajo para listado'!$BC$155:$BC$1048576,0),MATCH((CUADRO!I$4&amp;$E254),'Hoja de Trabajo para listado'!$BC$151:$CB$151,0)),0)+IFERROR(INDEX('Hoja de Trabajo para listado'!$DE$153:$DG$274,MATCH($A254,'Hoja de Trabajo para listado'!$DE$153:$DE$1048576,0),MATCH((CUADRO!I$4&amp;$E254),'Hoja de Trabajo para listado'!$DE$151:$DG$151,0)),0)+IFERROR(INDEX('Hoja de Trabajo para listado'!$CD$155:$DC$1048576,MATCH($A254,'Hoja de Trabajo para listado'!$CD$155:$CD$1048576,0),MATCH((CUADRO!I$4&amp;$E254),'Hoja de Trabajo para listado'!$CD$151:$DC$151,0)),0)</f>
        <v>0</v>
      </c>
      <c r="J254" s="243">
        <f ca="1">+IFERROR(INDEX('Hoja de Trabajo para listado'!$A$155:$Z$1048576,MATCH($A254,'Hoja de Trabajo para listado'!$A$155:$A$1048576,0),MATCH((CUADRO!J$4&amp;$E254),'Hoja de Trabajo para listado'!$A$151:$Z$151,0)),0)+IFERROR(INDEX('Hoja de Trabajo para listado'!$AB$155:$BA$1048576,MATCH($A254,'Hoja de Trabajo para listado'!$AB$155:$AB$1048576,0),MATCH((CUADRO!J$4&amp;$E254),'Hoja de Trabajo para listado'!$AB$151:$BA$151,0)),0)+IFERROR(INDEX('Hoja de Trabajo para listado'!$BC$155:$CB$1048576,MATCH($A254,'Hoja de Trabajo para listado'!$BC$155:$BC$1048576,0),MATCH((CUADRO!J$4&amp;$E254),'Hoja de Trabajo para listado'!$BC$151:$CB$151,0)),0)+IFERROR(INDEX('Hoja de Trabajo para listado'!$DE$153:$DG$274,MATCH($A254,'Hoja de Trabajo para listado'!$DE$153:$DE$1048576,0),MATCH((CUADRO!J$4&amp;$E254),'Hoja de Trabajo para listado'!$DE$151:$DG$151,0)),0)+IFERROR(INDEX('Hoja de Trabajo para listado'!$CD$155:$DC$1048576,MATCH($A254,'Hoja de Trabajo para listado'!$CD$155:$CD$1048576,0),MATCH((CUADRO!J$4&amp;$E254),'Hoja de Trabajo para listado'!$CD$151:$DC$151,0)),0)</f>
        <v>0</v>
      </c>
      <c r="K254" s="243">
        <f ca="1">+IFERROR(INDEX('Hoja de Trabajo para listado'!$A$155:$Z$1048576,MATCH($A254,'Hoja de Trabajo para listado'!$A$155:$A$1048576,0),MATCH((CUADRO!K$4&amp;$E254),'Hoja de Trabajo para listado'!$A$151:$Z$151,0)),0)+IFERROR(INDEX('Hoja de Trabajo para listado'!$AB$155:$BA$1048576,MATCH($A254,'Hoja de Trabajo para listado'!$AB$155:$AB$1048576,0),MATCH((CUADRO!K$4&amp;$E254),'Hoja de Trabajo para listado'!$AB$151:$BA$151,0)),0)+IFERROR(INDEX('Hoja de Trabajo para listado'!$BC$155:$CB$1048576,MATCH($A254,'Hoja de Trabajo para listado'!$BC$155:$BC$1048576,0),MATCH((CUADRO!K$4&amp;$E254),'Hoja de Trabajo para listado'!$BC$151:$CB$151,0)),0)+IFERROR(INDEX('Hoja de Trabajo para listado'!$DE$153:$DG$274,MATCH($A254,'Hoja de Trabajo para listado'!$DE$153:$DE$1048576,0),MATCH((CUADRO!K$4&amp;$E254),'Hoja de Trabajo para listado'!$DE$151:$DG$151,0)),0)+IFERROR(INDEX('Hoja de Trabajo para listado'!$CD$155:$DC$1048576,MATCH($A254,'Hoja de Trabajo para listado'!$CD$155:$CD$1048576,0),MATCH((CUADRO!K$4&amp;$E254),'Hoja de Trabajo para listado'!$CD$151:$DC$151,0)),0)</f>
        <v>0</v>
      </c>
      <c r="L254" s="243">
        <f ca="1">+IFERROR(INDEX('Hoja de Trabajo para listado'!$A$155:$Z$1048576,MATCH($A254,'Hoja de Trabajo para listado'!$A$155:$A$1048576,0),MATCH((CUADRO!L$4&amp;$E254),'Hoja de Trabajo para listado'!$A$151:$Z$151,0)),0)+IFERROR(INDEX('Hoja de Trabajo para listado'!$AB$155:$BA$1048576,MATCH($A254,'Hoja de Trabajo para listado'!$AB$155:$AB$1048576,0),MATCH((CUADRO!L$4&amp;$E254),'Hoja de Trabajo para listado'!$AB$151:$BA$151,0)),0)+IFERROR(INDEX('Hoja de Trabajo para listado'!$BC$155:$CB$1048576,MATCH($A254,'Hoja de Trabajo para listado'!$BC$155:$BC$1048576,0),MATCH((CUADRO!L$4&amp;$E254),'Hoja de Trabajo para listado'!$BC$151:$CB$151,0)),0)+IFERROR(INDEX('Hoja de Trabajo para listado'!$DE$153:$DG$274,MATCH($A254,'Hoja de Trabajo para listado'!$DE$153:$DE$1048576,0),MATCH((CUADRO!L$4&amp;$E254),'Hoja de Trabajo para listado'!$DE$151:$DG$151,0)),0)+IFERROR(INDEX('Hoja de Trabajo para listado'!$CD$155:$DC$1048576,MATCH($A254,'Hoja de Trabajo para listado'!$CD$155:$CD$1048576,0),MATCH((CUADRO!L$4&amp;$E254),'Hoja de Trabajo para listado'!$CD$151:$DC$151,0)),0)</f>
        <v>0</v>
      </c>
      <c r="M254" s="243">
        <f ca="1">+IFERROR(INDEX('Hoja de Trabajo para listado'!$A$155:$Z$1048576,MATCH($A254,'Hoja de Trabajo para listado'!$A$155:$A$1048576,0),MATCH((CUADRO!M$4&amp;$E254),'Hoja de Trabajo para listado'!$A$151:$Z$151,0)),0)+IFERROR(INDEX('Hoja de Trabajo para listado'!$AB$155:$BA$1048576,MATCH($A254,'Hoja de Trabajo para listado'!$AB$155:$AB$1048576,0),MATCH((CUADRO!M$4&amp;$E254),'Hoja de Trabajo para listado'!$AB$151:$BA$151,0)),0)+IFERROR(INDEX('Hoja de Trabajo para listado'!$BC$155:$CB$1048576,MATCH($A254,'Hoja de Trabajo para listado'!$BC$155:$BC$1048576,0),MATCH((CUADRO!M$4&amp;$E254),'Hoja de Trabajo para listado'!$BC$151:$CB$151,0)),0)+IFERROR(INDEX('Hoja de Trabajo para listado'!$DE$153:$DG$274,MATCH($A254,'Hoja de Trabajo para listado'!$DE$153:$DE$1048576,0),MATCH((CUADRO!M$4&amp;$E254),'Hoja de Trabajo para listado'!$DE$151:$DG$151,0)),0)+IFERROR(INDEX('Hoja de Trabajo para listado'!$CD$155:$DC$1048576,MATCH($A254,'Hoja de Trabajo para listado'!$CD$155:$CD$1048576,0),MATCH((CUADRO!M$4&amp;$E254),'Hoja de Trabajo para listado'!$CD$151:$DC$151,0)),0)</f>
        <v>0</v>
      </c>
      <c r="N254" s="243">
        <f ca="1">+IFERROR(INDEX('Hoja de Trabajo para listado'!$A$155:$Z$1048576,MATCH($A254,'Hoja de Trabajo para listado'!$A$155:$A$1048576,0),MATCH((CUADRO!N$4&amp;$E254),'Hoja de Trabajo para listado'!$A$151:$Z$151,0)),0)+IFERROR(INDEX('Hoja de Trabajo para listado'!$AB$155:$BA$1048576,MATCH($A254,'Hoja de Trabajo para listado'!$AB$155:$AB$1048576,0),MATCH((CUADRO!N$4&amp;$E254),'Hoja de Trabajo para listado'!$AB$151:$BA$151,0)),0)+IFERROR(INDEX('Hoja de Trabajo para listado'!$BC$155:$CB$1048576,MATCH($A254,'Hoja de Trabajo para listado'!$BC$155:$BC$1048576,0),MATCH((CUADRO!N$4&amp;$E254),'Hoja de Trabajo para listado'!$BC$151:$CB$151,0)),0)+IFERROR(INDEX('Hoja de Trabajo para listado'!$DE$153:$DG$274,MATCH($A254,'Hoja de Trabajo para listado'!$DE$153:$DE$1048576,0),MATCH((CUADRO!N$4&amp;$E254),'Hoja de Trabajo para listado'!$DE$151:$DG$151,0)),0)+IFERROR(INDEX('Hoja de Trabajo para listado'!$CD$155:$DC$1048576,MATCH($A254,'Hoja de Trabajo para listado'!$CD$155:$CD$1048576,0),MATCH((CUADRO!N$4&amp;$E254),'Hoja de Trabajo para listado'!$CD$151:$DC$151,0)),0)</f>
        <v>0</v>
      </c>
      <c r="O254" s="243">
        <f ca="1">+IFERROR(INDEX('Hoja de Trabajo para listado'!$A$155:$Z$1048576,MATCH($A254,'Hoja de Trabajo para listado'!$A$155:$A$1048576,0),MATCH((CUADRO!O$4&amp;$E254),'Hoja de Trabajo para listado'!$A$151:$Z$151,0)),0)+IFERROR(INDEX('Hoja de Trabajo para listado'!$AB$155:$BA$1048576,MATCH($A254,'Hoja de Trabajo para listado'!$AB$155:$AB$1048576,0),MATCH((CUADRO!O$4&amp;$E254),'Hoja de Trabajo para listado'!$AB$151:$BA$151,0)),0)+IFERROR(INDEX('Hoja de Trabajo para listado'!$BC$155:$CB$1048576,MATCH($A254,'Hoja de Trabajo para listado'!$BC$155:$BC$1048576,0),MATCH((CUADRO!O$4&amp;$E254),'Hoja de Trabajo para listado'!$BC$151:$CB$151,0)),0)+IFERROR(INDEX('Hoja de Trabajo para listado'!$DE$153:$DG$274,MATCH($A254,'Hoja de Trabajo para listado'!$DE$153:$DE$1048576,0),MATCH((CUADRO!O$4&amp;$E254),'Hoja de Trabajo para listado'!$DE$151:$DG$151,0)),0)+IFERROR(INDEX('Hoja de Trabajo para listado'!$CD$155:$DC$1048576,MATCH($A254,'Hoja de Trabajo para listado'!$CD$155:$CD$1048576,0),MATCH((CUADRO!O$4&amp;$E254),'Hoja de Trabajo para listado'!$CD$151:$DC$151,0)),0)</f>
        <v>0</v>
      </c>
      <c r="P254" s="243">
        <f ca="1">+IFERROR(INDEX('Hoja de Trabajo para listado'!$A$155:$Z$1048576,MATCH($A254,'Hoja de Trabajo para listado'!$A$155:$A$1048576,0),MATCH((CUADRO!P$4&amp;$E254),'Hoja de Trabajo para listado'!$A$151:$Z$151,0)),0)+IFERROR(INDEX('Hoja de Trabajo para listado'!$AB$155:$BA$1048576,MATCH($A254,'Hoja de Trabajo para listado'!$AB$155:$AB$1048576,0),MATCH((CUADRO!P$4&amp;$E254),'Hoja de Trabajo para listado'!$AB$151:$BA$151,0)),0)+IFERROR(INDEX('Hoja de Trabajo para listado'!$BC$155:$CB$1048576,MATCH($A254,'Hoja de Trabajo para listado'!$BC$155:$BC$1048576,0),MATCH((CUADRO!P$4&amp;$E254),'Hoja de Trabajo para listado'!$BC$151:$CB$151,0)),0)+IFERROR(INDEX('Hoja de Trabajo para listado'!$DE$153:$DG$274,MATCH($A254,'Hoja de Trabajo para listado'!$DE$153:$DE$1048576,0),MATCH((CUADRO!P$4&amp;$E254),'Hoja de Trabajo para listado'!$DE$151:$DG$151,0)),0)+IFERROR(INDEX('Hoja de Trabajo para listado'!$CD$155:$DC$1048576,MATCH($A254,'Hoja de Trabajo para listado'!$CD$155:$CD$1048576,0),MATCH((CUADRO!P$4&amp;$E254),'Hoja de Trabajo para listado'!$CD$151:$DC$151,0)),0)</f>
        <v>0</v>
      </c>
      <c r="Q254" s="243">
        <f ca="1">+IFERROR(INDEX('Hoja de Trabajo para listado'!$A$155:$Z$1048576,MATCH($A254,'Hoja de Trabajo para listado'!$A$155:$A$1048576,0),MATCH((CUADRO!Q$4&amp;$E254),'Hoja de Trabajo para listado'!$A$151:$Z$151,0)),0)+IFERROR(INDEX('Hoja de Trabajo para listado'!$AB$155:$BA$1048576,MATCH($A254,'Hoja de Trabajo para listado'!$AB$155:$AB$1048576,0),MATCH((CUADRO!Q$4&amp;$E254),'Hoja de Trabajo para listado'!$AB$151:$BA$151,0)),0)+IFERROR(INDEX('Hoja de Trabajo para listado'!$BC$155:$CB$1048576,MATCH($A254,'Hoja de Trabajo para listado'!$BC$155:$BC$1048576,0),MATCH((CUADRO!Q$4&amp;$E254),'Hoja de Trabajo para listado'!$BC$151:$CB$151,0)),0)+IFERROR(INDEX('Hoja de Trabajo para listado'!$DE$153:$DG$274,MATCH($A254,'Hoja de Trabajo para listado'!$DE$153:$DE$1048576,0),MATCH((CUADRO!Q$4&amp;$E254),'Hoja de Trabajo para listado'!$DE$151:$DG$151,0)),0)+IFERROR(INDEX('Hoja de Trabajo para listado'!$CD$155:$DC$1048576,MATCH($A254,'Hoja de Trabajo para listado'!$CD$155:$CD$1048576,0),MATCH((CUADRO!Q$4&amp;$E254),'Hoja de Trabajo para listado'!$CD$151:$DC$151,0)),0)</f>
        <v>0</v>
      </c>
      <c r="R254" s="243">
        <f t="shared" ca="1" si="9"/>
        <v>0</v>
      </c>
      <c r="S254" s="243">
        <f ca="1">+R253+R254</f>
        <v>0</v>
      </c>
      <c r="T254" s="243">
        <f ca="1">+S254</f>
        <v>0</v>
      </c>
      <c r="U254" s="242">
        <f t="shared" si="10"/>
        <v>2</v>
      </c>
      <c r="V254" s="327" t="str">
        <f>+VLOOKUP(A254,bd_lista!$A$3:$E$592,5,FALSE)</f>
        <v>Instituciones Descentralizadas</v>
      </c>
      <c r="W254" s="398"/>
      <c r="X254" s="240">
        <f>+VLOOKUP(A254,[4]Sheet1!$A$13:$D$744,4,FALSE)</f>
        <v>35</v>
      </c>
      <c r="Y254" s="240" t="str">
        <f>+VLOOKUP(X254,bd_lista!$A$3:$C$592,3,FALSE)</f>
        <v>Ministerio de Economía y Finanzas Públicas</v>
      </c>
      <c r="Z254" s="288"/>
      <c r="AA254" s="317"/>
    </row>
    <row r="255" spans="1:27" ht="15" customHeight="1">
      <c r="A255" s="379">
        <v>347</v>
      </c>
      <c r="B255" s="393">
        <f>+A255</f>
        <v>347</v>
      </c>
      <c r="C255" s="245" t="str">
        <f>+VLOOKUP(A255,bd_lista!$A$3:$C$592,3,FALSE)</f>
        <v>Autoridad de Fiscalización y Control de Cooperativas</v>
      </c>
      <c r="D255" s="395" t="str">
        <f>+C255</f>
        <v>Autoridad de Fiscalización y Control de Cooperativas</v>
      </c>
      <c r="E255" s="245" t="s">
        <v>1303</v>
      </c>
      <c r="F255" s="241">
        <f ca="1">+IFERROR(INDEX('Hoja de Trabajo para listado'!$A$155:$Z$1048576,MATCH($A255,'Hoja de Trabajo para listado'!$A$155:$A$1048576,0),MATCH((CUADRO!F$4&amp;$E255),'Hoja de Trabajo para listado'!$A$151:$Z$151,0)),0)+IFERROR(INDEX('Hoja de Trabajo para listado'!$AB$155:$BA$1048576,MATCH($A255,'Hoja de Trabajo para listado'!$AB$155:$AB$1048576,0),MATCH((CUADRO!F$4&amp;$E255),'Hoja de Trabajo para listado'!$AB$151:$BA$151,0)),0)+IFERROR(INDEX('Hoja de Trabajo para listado'!$BC$155:$CB$1048576,MATCH($A255,'Hoja de Trabajo para listado'!$BC$155:$BC$1048576,0),MATCH((CUADRO!F$4&amp;$E255),'Hoja de Trabajo para listado'!$BC$151:$CB$151,0)),0)+IFERROR(INDEX('Hoja de Trabajo para listado'!$DE$153:$DG$274,MATCH($A255,'Hoja de Trabajo para listado'!$DE$153:$DE$1048576,0),MATCH((CUADRO!F$4&amp;$E255),'Hoja de Trabajo para listado'!$DE$151:$DG$151,0)),0)+IFERROR(INDEX('Hoja de Trabajo para listado'!$CD$155:$DC$1048576,MATCH($A255,'Hoja de Trabajo para listado'!$CD$155:$CD$1048576,0),MATCH((CUADRO!F$4&amp;$E255),'Hoja de Trabajo para listado'!$CD$151:$DC$151,0)),0)</f>
        <v>0</v>
      </c>
      <c r="G255" s="241">
        <f ca="1">+IFERROR(INDEX('Hoja de Trabajo para listado'!$A$155:$Z$1048576,MATCH($A255,'Hoja de Trabajo para listado'!$A$155:$A$1048576,0),MATCH((CUADRO!G$4&amp;$E255),'Hoja de Trabajo para listado'!$A$151:$Z$151,0)),0)+IFERROR(INDEX('Hoja de Trabajo para listado'!$AB$155:$BA$1048576,MATCH($A255,'Hoja de Trabajo para listado'!$AB$155:$AB$1048576,0),MATCH((CUADRO!G$4&amp;$E255),'Hoja de Trabajo para listado'!$AB$151:$BA$151,0)),0)+IFERROR(INDEX('Hoja de Trabajo para listado'!$BC$155:$CB$1048576,MATCH($A255,'Hoja de Trabajo para listado'!$BC$155:$BC$1048576,0),MATCH((CUADRO!G$4&amp;$E255),'Hoja de Trabajo para listado'!$BC$151:$CB$151,0)),0)+IFERROR(INDEX('Hoja de Trabajo para listado'!$DE$153:$DG$274,MATCH($A255,'Hoja de Trabajo para listado'!$DE$153:$DE$1048576,0),MATCH((CUADRO!G$4&amp;$E255),'Hoja de Trabajo para listado'!$DE$151:$DG$151,0)),0)+IFERROR(INDEX('Hoja de Trabajo para listado'!$CD$155:$DC$1048576,MATCH($A255,'Hoja de Trabajo para listado'!$CD$155:$CD$1048576,0),MATCH((CUADRO!G$4&amp;$E255),'Hoja de Trabajo para listado'!$CD$151:$DC$151,0)),0)</f>
        <v>0</v>
      </c>
      <c r="H255" s="241">
        <f ca="1">+IFERROR(INDEX('Hoja de Trabajo para listado'!$A$155:$Z$1048576,MATCH($A255,'Hoja de Trabajo para listado'!$A$155:$A$1048576,0),MATCH((CUADRO!H$4&amp;$E255),'Hoja de Trabajo para listado'!$A$151:$Z$151,0)),0)+IFERROR(INDEX('Hoja de Trabajo para listado'!$AB$155:$BA$1048576,MATCH($A255,'Hoja de Trabajo para listado'!$AB$155:$AB$1048576,0),MATCH((CUADRO!H$4&amp;$E255),'Hoja de Trabajo para listado'!$AB$151:$BA$151,0)),0)+IFERROR(INDEX('Hoja de Trabajo para listado'!$BC$155:$CB$1048576,MATCH($A255,'Hoja de Trabajo para listado'!$BC$155:$BC$1048576,0),MATCH((CUADRO!H$4&amp;$E255),'Hoja de Trabajo para listado'!$BC$151:$CB$151,0)),0)+IFERROR(INDEX('Hoja de Trabajo para listado'!$DE$153:$DG$274,MATCH($A255,'Hoja de Trabajo para listado'!$DE$153:$DE$1048576,0),MATCH((CUADRO!H$4&amp;$E255),'Hoja de Trabajo para listado'!$DE$151:$DG$151,0)),0)+IFERROR(INDEX('Hoja de Trabajo para listado'!$CD$155:$DC$1048576,MATCH($A255,'Hoja de Trabajo para listado'!$CD$155:$CD$1048576,0),MATCH((CUADRO!H$4&amp;$E255),'Hoja de Trabajo para listado'!$CD$151:$DC$151,0)),0)</f>
        <v>0</v>
      </c>
      <c r="I255" s="241">
        <f ca="1">+IFERROR(INDEX('Hoja de Trabajo para listado'!$A$155:$Z$1048576,MATCH($A255,'Hoja de Trabajo para listado'!$A$155:$A$1048576,0),MATCH((CUADRO!I$4&amp;$E255),'Hoja de Trabajo para listado'!$A$151:$Z$151,0)),0)+IFERROR(INDEX('Hoja de Trabajo para listado'!$AB$155:$BA$1048576,MATCH($A255,'Hoja de Trabajo para listado'!$AB$155:$AB$1048576,0),MATCH((CUADRO!I$4&amp;$E255),'Hoja de Trabajo para listado'!$AB$151:$BA$151,0)),0)+IFERROR(INDEX('Hoja de Trabajo para listado'!$BC$155:$CB$1048576,MATCH($A255,'Hoja de Trabajo para listado'!$BC$155:$BC$1048576,0),MATCH((CUADRO!I$4&amp;$E255),'Hoja de Trabajo para listado'!$BC$151:$CB$151,0)),0)+IFERROR(INDEX('Hoja de Trabajo para listado'!$DE$153:$DG$274,MATCH($A255,'Hoja de Trabajo para listado'!$DE$153:$DE$1048576,0),MATCH((CUADRO!I$4&amp;$E255),'Hoja de Trabajo para listado'!$DE$151:$DG$151,0)),0)+IFERROR(INDEX('Hoja de Trabajo para listado'!$CD$155:$DC$1048576,MATCH($A255,'Hoja de Trabajo para listado'!$CD$155:$CD$1048576,0),MATCH((CUADRO!I$4&amp;$E255),'Hoja de Trabajo para listado'!$CD$151:$DC$151,0)),0)</f>
        <v>0</v>
      </c>
      <c r="J255" s="241">
        <f ca="1">+IFERROR(INDEX('Hoja de Trabajo para listado'!$A$155:$Z$1048576,MATCH($A255,'Hoja de Trabajo para listado'!$A$155:$A$1048576,0),MATCH((CUADRO!J$4&amp;$E255),'Hoja de Trabajo para listado'!$A$151:$Z$151,0)),0)+IFERROR(INDEX('Hoja de Trabajo para listado'!$AB$155:$BA$1048576,MATCH($A255,'Hoja de Trabajo para listado'!$AB$155:$AB$1048576,0),MATCH((CUADRO!J$4&amp;$E255),'Hoja de Trabajo para listado'!$AB$151:$BA$151,0)),0)+IFERROR(INDEX('Hoja de Trabajo para listado'!$BC$155:$CB$1048576,MATCH($A255,'Hoja de Trabajo para listado'!$BC$155:$BC$1048576,0),MATCH((CUADRO!J$4&amp;$E255),'Hoja de Trabajo para listado'!$BC$151:$CB$151,0)),0)+IFERROR(INDEX('Hoja de Trabajo para listado'!$DE$153:$DG$274,MATCH($A255,'Hoja de Trabajo para listado'!$DE$153:$DE$1048576,0),MATCH((CUADRO!J$4&amp;$E255),'Hoja de Trabajo para listado'!$DE$151:$DG$151,0)),0)+IFERROR(INDEX('Hoja de Trabajo para listado'!$CD$155:$DC$1048576,MATCH($A255,'Hoja de Trabajo para listado'!$CD$155:$CD$1048576,0),MATCH((CUADRO!J$4&amp;$E255),'Hoja de Trabajo para listado'!$CD$151:$DC$151,0)),0)</f>
        <v>0</v>
      </c>
      <c r="K255" s="241">
        <f ca="1">+IFERROR(INDEX('Hoja de Trabajo para listado'!$A$155:$Z$1048576,MATCH($A255,'Hoja de Trabajo para listado'!$A$155:$A$1048576,0),MATCH((CUADRO!K$4&amp;$E255),'Hoja de Trabajo para listado'!$A$151:$Z$151,0)),0)+IFERROR(INDEX('Hoja de Trabajo para listado'!$AB$155:$BA$1048576,MATCH($A255,'Hoja de Trabajo para listado'!$AB$155:$AB$1048576,0),MATCH((CUADRO!K$4&amp;$E255),'Hoja de Trabajo para listado'!$AB$151:$BA$151,0)),0)+IFERROR(INDEX('Hoja de Trabajo para listado'!$BC$155:$CB$1048576,MATCH($A255,'Hoja de Trabajo para listado'!$BC$155:$BC$1048576,0),MATCH((CUADRO!K$4&amp;$E255),'Hoja de Trabajo para listado'!$BC$151:$CB$151,0)),0)+IFERROR(INDEX('Hoja de Trabajo para listado'!$DE$153:$DG$274,MATCH($A255,'Hoja de Trabajo para listado'!$DE$153:$DE$1048576,0),MATCH((CUADRO!K$4&amp;$E255),'Hoja de Trabajo para listado'!$DE$151:$DG$151,0)),0)+IFERROR(INDEX('Hoja de Trabajo para listado'!$CD$155:$DC$1048576,MATCH($A255,'Hoja de Trabajo para listado'!$CD$155:$CD$1048576,0),MATCH((CUADRO!K$4&amp;$E255),'Hoja de Trabajo para listado'!$CD$151:$DC$151,0)),0)</f>
        <v>0</v>
      </c>
      <c r="L255" s="241">
        <f ca="1">+IFERROR(INDEX('Hoja de Trabajo para listado'!$A$155:$Z$1048576,MATCH($A255,'Hoja de Trabajo para listado'!$A$155:$A$1048576,0),MATCH((CUADRO!L$4&amp;$E255),'Hoja de Trabajo para listado'!$A$151:$Z$151,0)),0)+IFERROR(INDEX('Hoja de Trabajo para listado'!$AB$155:$BA$1048576,MATCH($A255,'Hoja de Trabajo para listado'!$AB$155:$AB$1048576,0),MATCH((CUADRO!L$4&amp;$E255),'Hoja de Trabajo para listado'!$AB$151:$BA$151,0)),0)+IFERROR(INDEX('Hoja de Trabajo para listado'!$BC$155:$CB$1048576,MATCH($A255,'Hoja de Trabajo para listado'!$BC$155:$BC$1048576,0),MATCH((CUADRO!L$4&amp;$E255),'Hoja de Trabajo para listado'!$BC$151:$CB$151,0)),0)+IFERROR(INDEX('Hoja de Trabajo para listado'!$DE$153:$DG$274,MATCH($A255,'Hoja de Trabajo para listado'!$DE$153:$DE$1048576,0),MATCH((CUADRO!L$4&amp;$E255),'Hoja de Trabajo para listado'!$DE$151:$DG$151,0)),0)+IFERROR(INDEX('Hoja de Trabajo para listado'!$CD$155:$DC$1048576,MATCH($A255,'Hoja de Trabajo para listado'!$CD$155:$CD$1048576,0),MATCH((CUADRO!L$4&amp;$E255),'Hoja de Trabajo para listado'!$CD$151:$DC$151,0)),0)</f>
        <v>0</v>
      </c>
      <c r="M255" s="241">
        <f ca="1">+IFERROR(INDEX('Hoja de Trabajo para listado'!$A$155:$Z$1048576,MATCH($A255,'Hoja de Trabajo para listado'!$A$155:$A$1048576,0),MATCH((CUADRO!M$4&amp;$E255),'Hoja de Trabajo para listado'!$A$151:$Z$151,0)),0)+IFERROR(INDEX('Hoja de Trabajo para listado'!$AB$155:$BA$1048576,MATCH($A255,'Hoja de Trabajo para listado'!$AB$155:$AB$1048576,0),MATCH((CUADRO!M$4&amp;$E255),'Hoja de Trabajo para listado'!$AB$151:$BA$151,0)),0)+IFERROR(INDEX('Hoja de Trabajo para listado'!$BC$155:$CB$1048576,MATCH($A255,'Hoja de Trabajo para listado'!$BC$155:$BC$1048576,0),MATCH((CUADRO!M$4&amp;$E255),'Hoja de Trabajo para listado'!$BC$151:$CB$151,0)),0)+IFERROR(INDEX('Hoja de Trabajo para listado'!$DE$153:$DG$274,MATCH($A255,'Hoja de Trabajo para listado'!$DE$153:$DE$1048576,0),MATCH((CUADRO!M$4&amp;$E255),'Hoja de Trabajo para listado'!$DE$151:$DG$151,0)),0)+IFERROR(INDEX('Hoja de Trabajo para listado'!$CD$155:$DC$1048576,MATCH($A255,'Hoja de Trabajo para listado'!$CD$155:$CD$1048576,0),MATCH((CUADRO!M$4&amp;$E255),'Hoja de Trabajo para listado'!$CD$151:$DC$151,0)),0)</f>
        <v>0</v>
      </c>
      <c r="N255" s="241">
        <f ca="1">+IFERROR(INDEX('Hoja de Trabajo para listado'!$A$155:$Z$1048576,MATCH($A255,'Hoja de Trabajo para listado'!$A$155:$A$1048576,0),MATCH((CUADRO!N$4&amp;$E255),'Hoja de Trabajo para listado'!$A$151:$Z$151,0)),0)+IFERROR(INDEX('Hoja de Trabajo para listado'!$AB$155:$BA$1048576,MATCH($A255,'Hoja de Trabajo para listado'!$AB$155:$AB$1048576,0),MATCH((CUADRO!N$4&amp;$E255),'Hoja de Trabajo para listado'!$AB$151:$BA$151,0)),0)+IFERROR(INDEX('Hoja de Trabajo para listado'!$BC$155:$CB$1048576,MATCH($A255,'Hoja de Trabajo para listado'!$BC$155:$BC$1048576,0),MATCH((CUADRO!N$4&amp;$E255),'Hoja de Trabajo para listado'!$BC$151:$CB$151,0)),0)+IFERROR(INDEX('Hoja de Trabajo para listado'!$DE$153:$DG$274,MATCH($A255,'Hoja de Trabajo para listado'!$DE$153:$DE$1048576,0),MATCH((CUADRO!N$4&amp;$E255),'Hoja de Trabajo para listado'!$DE$151:$DG$151,0)),0)+IFERROR(INDEX('Hoja de Trabajo para listado'!$CD$155:$DC$1048576,MATCH($A255,'Hoja de Trabajo para listado'!$CD$155:$CD$1048576,0),MATCH((CUADRO!N$4&amp;$E255),'Hoja de Trabajo para listado'!$CD$151:$DC$151,0)),0)</f>
        <v>0</v>
      </c>
      <c r="O255" s="241">
        <f ca="1">+IFERROR(INDEX('Hoja de Trabajo para listado'!$A$155:$Z$1048576,MATCH($A255,'Hoja de Trabajo para listado'!$A$155:$A$1048576,0),MATCH((CUADRO!O$4&amp;$E255),'Hoja de Trabajo para listado'!$A$151:$Z$151,0)),0)+IFERROR(INDEX('Hoja de Trabajo para listado'!$AB$155:$BA$1048576,MATCH($A255,'Hoja de Trabajo para listado'!$AB$155:$AB$1048576,0),MATCH((CUADRO!O$4&amp;$E255),'Hoja de Trabajo para listado'!$AB$151:$BA$151,0)),0)+IFERROR(INDEX('Hoja de Trabajo para listado'!$BC$155:$CB$1048576,MATCH($A255,'Hoja de Trabajo para listado'!$BC$155:$BC$1048576,0),MATCH((CUADRO!O$4&amp;$E255),'Hoja de Trabajo para listado'!$BC$151:$CB$151,0)),0)+IFERROR(INDEX('Hoja de Trabajo para listado'!$DE$153:$DG$274,MATCH($A255,'Hoja de Trabajo para listado'!$DE$153:$DE$1048576,0),MATCH((CUADRO!O$4&amp;$E255),'Hoja de Trabajo para listado'!$DE$151:$DG$151,0)),0)+IFERROR(INDEX('Hoja de Trabajo para listado'!$CD$155:$DC$1048576,MATCH($A255,'Hoja de Trabajo para listado'!$CD$155:$CD$1048576,0),MATCH((CUADRO!O$4&amp;$E255),'Hoja de Trabajo para listado'!$CD$151:$DC$151,0)),0)</f>
        <v>0</v>
      </c>
      <c r="P255" s="241">
        <f ca="1">+IFERROR(INDEX('Hoja de Trabajo para listado'!$A$155:$Z$1048576,MATCH($A255,'Hoja de Trabajo para listado'!$A$155:$A$1048576,0),MATCH((CUADRO!P$4&amp;$E255),'Hoja de Trabajo para listado'!$A$151:$Z$151,0)),0)+IFERROR(INDEX('Hoja de Trabajo para listado'!$AB$155:$BA$1048576,MATCH($A255,'Hoja de Trabajo para listado'!$AB$155:$AB$1048576,0),MATCH((CUADRO!P$4&amp;$E255),'Hoja de Trabajo para listado'!$AB$151:$BA$151,0)),0)+IFERROR(INDEX('Hoja de Trabajo para listado'!$BC$155:$CB$1048576,MATCH($A255,'Hoja de Trabajo para listado'!$BC$155:$BC$1048576,0),MATCH((CUADRO!P$4&amp;$E255),'Hoja de Trabajo para listado'!$BC$151:$CB$151,0)),0)+IFERROR(INDEX('Hoja de Trabajo para listado'!$DE$153:$DG$274,MATCH($A255,'Hoja de Trabajo para listado'!$DE$153:$DE$1048576,0),MATCH((CUADRO!P$4&amp;$E255),'Hoja de Trabajo para listado'!$DE$151:$DG$151,0)),0)+IFERROR(INDEX('Hoja de Trabajo para listado'!$CD$155:$DC$1048576,MATCH($A255,'Hoja de Trabajo para listado'!$CD$155:$CD$1048576,0),MATCH((CUADRO!P$4&amp;$E255),'Hoja de Trabajo para listado'!$CD$151:$DC$151,0)),0)</f>
        <v>0</v>
      </c>
      <c r="Q255" s="241">
        <f ca="1">+IFERROR(INDEX('Hoja de Trabajo para listado'!$A$155:$Z$1048576,MATCH($A255,'Hoja de Trabajo para listado'!$A$155:$A$1048576,0),MATCH((CUADRO!Q$4&amp;$E255),'Hoja de Trabajo para listado'!$A$151:$Z$151,0)),0)+IFERROR(INDEX('Hoja de Trabajo para listado'!$AB$155:$BA$1048576,MATCH($A255,'Hoja de Trabajo para listado'!$AB$155:$AB$1048576,0),MATCH((CUADRO!Q$4&amp;$E255),'Hoja de Trabajo para listado'!$AB$151:$BA$151,0)),0)+IFERROR(INDEX('Hoja de Trabajo para listado'!$BC$155:$CB$1048576,MATCH($A255,'Hoja de Trabajo para listado'!$BC$155:$BC$1048576,0),MATCH((CUADRO!Q$4&amp;$E255),'Hoja de Trabajo para listado'!$BC$151:$CB$151,0)),0)+IFERROR(INDEX('Hoja de Trabajo para listado'!$DE$153:$DG$274,MATCH($A255,'Hoja de Trabajo para listado'!$DE$153:$DE$1048576,0),MATCH((CUADRO!Q$4&amp;$E255),'Hoja de Trabajo para listado'!$DE$151:$DG$151,0)),0)+IFERROR(INDEX('Hoja de Trabajo para listado'!$CD$155:$DC$1048576,MATCH($A255,'Hoja de Trabajo para listado'!$CD$155:$CD$1048576,0),MATCH((CUADRO!Q$4&amp;$E255),'Hoja de Trabajo para listado'!$CD$151:$DC$151,0)),0)</f>
        <v>0</v>
      </c>
      <c r="R255" s="241">
        <f t="shared" ca="1" si="9"/>
        <v>0</v>
      </c>
      <c r="S255" s="241"/>
      <c r="T255" s="241">
        <f ca="1">+T256</f>
        <v>499432.6</v>
      </c>
      <c r="U255" s="240">
        <f t="shared" si="10"/>
        <v>1</v>
      </c>
      <c r="V255" s="327" t="str">
        <f>+VLOOKUP(A255,bd_lista!$A$3:$E$592,5,FALSE)</f>
        <v>Instituciones Descentralizadas</v>
      </c>
      <c r="W255" s="397" t="str">
        <f>+V255</f>
        <v>Instituciones Descentralizadas</v>
      </c>
      <c r="X255" s="240">
        <f>+VLOOKUP(A255,[4]Sheet1!$A$13:$D$744,4,FALSE)</f>
        <v>70</v>
      </c>
      <c r="Y255" s="240" t="str">
        <f>+VLOOKUP(X255,bd_lista!$A$3:$C$592,3,FALSE)</f>
        <v>Ministerio de Trabajo, Empleo y Previsión Social</v>
      </c>
      <c r="Z255" s="290">
        <f>+X255</f>
        <v>70</v>
      </c>
      <c r="AA255" s="291" t="str">
        <f>+Y255</f>
        <v>Ministerio de Trabajo, Empleo y Previsión Social</v>
      </c>
    </row>
    <row r="256" spans="1:27" ht="15" customHeight="1">
      <c r="A256" s="378">
        <v>347</v>
      </c>
      <c r="B256" s="394"/>
      <c r="C256" s="327" t="str">
        <f>+VLOOKUP(A256,bd_lista!$A$3:$C$592,3,FALSE)</f>
        <v>Autoridad de Fiscalización y Control de Cooperativas</v>
      </c>
      <c r="D256" s="396"/>
      <c r="E256" s="327" t="s">
        <v>1304</v>
      </c>
      <c r="F256" s="243">
        <f ca="1">+IFERROR(INDEX('Hoja de Trabajo para listado'!$A$155:$Z$1048576,MATCH($A256,'Hoja de Trabajo para listado'!$A$155:$A$1048576,0),MATCH((CUADRO!F$4&amp;$E256),'Hoja de Trabajo para listado'!$A$151:$Z$151,0)),0)+IFERROR(INDEX('Hoja de Trabajo para listado'!$AB$155:$BA$1048576,MATCH($A256,'Hoja de Trabajo para listado'!$AB$155:$AB$1048576,0),MATCH((CUADRO!F$4&amp;$E256),'Hoja de Trabajo para listado'!$AB$151:$BA$151,0)),0)+IFERROR(INDEX('Hoja de Trabajo para listado'!$BC$155:$CB$1048576,MATCH($A256,'Hoja de Trabajo para listado'!$BC$155:$BC$1048576,0),MATCH((CUADRO!F$4&amp;$E256),'Hoja de Trabajo para listado'!$BC$151:$CB$151,0)),0)+IFERROR(INDEX('Hoja de Trabajo para listado'!$DE$153:$DG$274,MATCH($A256,'Hoja de Trabajo para listado'!$DE$153:$DE$1048576,0),MATCH((CUADRO!F$4&amp;$E256),'Hoja de Trabajo para listado'!$DE$151:$DG$151,0)),0)+IFERROR(INDEX('Hoja de Trabajo para listado'!$CD$155:$DC$1048576,MATCH($A256,'Hoja de Trabajo para listado'!$CD$155:$CD$1048576,0),MATCH((CUADRO!F$4&amp;$E256),'Hoja de Trabajo para listado'!$CD$151:$DC$151,0)),0)</f>
        <v>499382.5</v>
      </c>
      <c r="G256" s="243">
        <f ca="1">+IFERROR(INDEX('Hoja de Trabajo para listado'!$A$155:$Z$1048576,MATCH($A256,'Hoja de Trabajo para listado'!$A$155:$A$1048576,0),MATCH((CUADRO!G$4&amp;$E256),'Hoja de Trabajo para listado'!$A$151:$Z$151,0)),0)+IFERROR(INDEX('Hoja de Trabajo para listado'!$AB$155:$BA$1048576,MATCH($A256,'Hoja de Trabajo para listado'!$AB$155:$AB$1048576,0),MATCH((CUADRO!G$4&amp;$E256),'Hoja de Trabajo para listado'!$AB$151:$BA$151,0)),0)+IFERROR(INDEX('Hoja de Trabajo para listado'!$BC$155:$CB$1048576,MATCH($A256,'Hoja de Trabajo para listado'!$BC$155:$BC$1048576,0),MATCH((CUADRO!G$4&amp;$E256),'Hoja de Trabajo para listado'!$BC$151:$CB$151,0)),0)+IFERROR(INDEX('Hoja de Trabajo para listado'!$DE$153:$DG$274,MATCH($A256,'Hoja de Trabajo para listado'!$DE$153:$DE$1048576,0),MATCH((CUADRO!G$4&amp;$E256),'Hoja de Trabajo para listado'!$DE$151:$DG$151,0)),0)+IFERROR(INDEX('Hoja de Trabajo para listado'!$CD$155:$DC$1048576,MATCH($A256,'Hoja de Trabajo para listado'!$CD$155:$CD$1048576,0),MATCH((CUADRO!G$4&amp;$E256),'Hoja de Trabajo para listado'!$CD$151:$DC$151,0)),0)</f>
        <v>0</v>
      </c>
      <c r="H256" s="243">
        <f ca="1">+IFERROR(INDEX('Hoja de Trabajo para listado'!$A$155:$Z$1048576,MATCH($A256,'Hoja de Trabajo para listado'!$A$155:$A$1048576,0),MATCH((CUADRO!H$4&amp;$E256),'Hoja de Trabajo para listado'!$A$151:$Z$151,0)),0)+IFERROR(INDEX('Hoja de Trabajo para listado'!$AB$155:$BA$1048576,MATCH($A256,'Hoja de Trabajo para listado'!$AB$155:$AB$1048576,0),MATCH((CUADRO!H$4&amp;$E256),'Hoja de Trabajo para listado'!$AB$151:$BA$151,0)),0)+IFERROR(INDEX('Hoja de Trabajo para listado'!$BC$155:$CB$1048576,MATCH($A256,'Hoja de Trabajo para listado'!$BC$155:$BC$1048576,0),MATCH((CUADRO!H$4&amp;$E256),'Hoja de Trabajo para listado'!$BC$151:$CB$151,0)),0)+IFERROR(INDEX('Hoja de Trabajo para listado'!$DE$153:$DG$274,MATCH($A256,'Hoja de Trabajo para listado'!$DE$153:$DE$1048576,0),MATCH((CUADRO!H$4&amp;$E256),'Hoja de Trabajo para listado'!$DE$151:$DG$151,0)),0)+IFERROR(INDEX('Hoja de Trabajo para listado'!$CD$155:$DC$1048576,MATCH($A256,'Hoja de Trabajo para listado'!$CD$155:$CD$1048576,0),MATCH((CUADRO!H$4&amp;$E256),'Hoja de Trabajo para listado'!$CD$151:$DC$151,0)),0)</f>
        <v>0</v>
      </c>
      <c r="I256" s="243">
        <f ca="1">+IFERROR(INDEX('Hoja de Trabajo para listado'!$A$155:$Z$1048576,MATCH($A256,'Hoja de Trabajo para listado'!$A$155:$A$1048576,0),MATCH((CUADRO!I$4&amp;$E256),'Hoja de Trabajo para listado'!$A$151:$Z$151,0)),0)+IFERROR(INDEX('Hoja de Trabajo para listado'!$AB$155:$BA$1048576,MATCH($A256,'Hoja de Trabajo para listado'!$AB$155:$AB$1048576,0),MATCH((CUADRO!I$4&amp;$E256),'Hoja de Trabajo para listado'!$AB$151:$BA$151,0)),0)+IFERROR(INDEX('Hoja de Trabajo para listado'!$BC$155:$CB$1048576,MATCH($A256,'Hoja de Trabajo para listado'!$BC$155:$BC$1048576,0),MATCH((CUADRO!I$4&amp;$E256),'Hoja de Trabajo para listado'!$BC$151:$CB$151,0)),0)+IFERROR(INDEX('Hoja de Trabajo para listado'!$DE$153:$DG$274,MATCH($A256,'Hoja de Trabajo para listado'!$DE$153:$DE$1048576,0),MATCH((CUADRO!I$4&amp;$E256),'Hoja de Trabajo para listado'!$DE$151:$DG$151,0)),0)+IFERROR(INDEX('Hoja de Trabajo para listado'!$CD$155:$DC$1048576,MATCH($A256,'Hoja de Trabajo para listado'!$CD$155:$CD$1048576,0),MATCH((CUADRO!I$4&amp;$E256),'Hoja de Trabajo para listado'!$CD$151:$DC$151,0)),0)</f>
        <v>0</v>
      </c>
      <c r="J256" s="243">
        <f ca="1">+IFERROR(INDEX('Hoja de Trabajo para listado'!$A$155:$Z$1048576,MATCH($A256,'Hoja de Trabajo para listado'!$A$155:$A$1048576,0),MATCH((CUADRO!J$4&amp;$E256),'Hoja de Trabajo para listado'!$A$151:$Z$151,0)),0)+IFERROR(INDEX('Hoja de Trabajo para listado'!$AB$155:$BA$1048576,MATCH($A256,'Hoja de Trabajo para listado'!$AB$155:$AB$1048576,0),MATCH((CUADRO!J$4&amp;$E256),'Hoja de Trabajo para listado'!$AB$151:$BA$151,0)),0)+IFERROR(INDEX('Hoja de Trabajo para listado'!$BC$155:$CB$1048576,MATCH($A256,'Hoja de Trabajo para listado'!$BC$155:$BC$1048576,0),MATCH((CUADRO!J$4&amp;$E256),'Hoja de Trabajo para listado'!$BC$151:$CB$151,0)),0)+IFERROR(INDEX('Hoja de Trabajo para listado'!$DE$153:$DG$274,MATCH($A256,'Hoja de Trabajo para listado'!$DE$153:$DE$1048576,0),MATCH((CUADRO!J$4&amp;$E256),'Hoja de Trabajo para listado'!$DE$151:$DG$151,0)),0)+IFERROR(INDEX('Hoja de Trabajo para listado'!$CD$155:$DC$1048576,MATCH($A256,'Hoja de Trabajo para listado'!$CD$155:$CD$1048576,0),MATCH((CUADRO!J$4&amp;$E256),'Hoja de Trabajo para listado'!$CD$151:$DC$151,0)),0)</f>
        <v>0</v>
      </c>
      <c r="K256" s="243">
        <f ca="1">+IFERROR(INDEX('Hoja de Trabajo para listado'!$A$155:$Z$1048576,MATCH($A256,'Hoja de Trabajo para listado'!$A$155:$A$1048576,0),MATCH((CUADRO!K$4&amp;$E256),'Hoja de Trabajo para listado'!$A$151:$Z$151,0)),0)+IFERROR(INDEX('Hoja de Trabajo para listado'!$AB$155:$BA$1048576,MATCH($A256,'Hoja de Trabajo para listado'!$AB$155:$AB$1048576,0),MATCH((CUADRO!K$4&amp;$E256),'Hoja de Trabajo para listado'!$AB$151:$BA$151,0)),0)+IFERROR(INDEX('Hoja de Trabajo para listado'!$BC$155:$CB$1048576,MATCH($A256,'Hoja de Trabajo para listado'!$BC$155:$BC$1048576,0),MATCH((CUADRO!K$4&amp;$E256),'Hoja de Trabajo para listado'!$BC$151:$CB$151,0)),0)+IFERROR(INDEX('Hoja de Trabajo para listado'!$DE$153:$DG$274,MATCH($A256,'Hoja de Trabajo para listado'!$DE$153:$DE$1048576,0),MATCH((CUADRO!K$4&amp;$E256),'Hoja de Trabajo para listado'!$DE$151:$DG$151,0)),0)+IFERROR(INDEX('Hoja de Trabajo para listado'!$CD$155:$DC$1048576,MATCH($A256,'Hoja de Trabajo para listado'!$CD$155:$CD$1048576,0),MATCH((CUADRO!K$4&amp;$E256),'Hoja de Trabajo para listado'!$CD$151:$DC$151,0)),0)</f>
        <v>0</v>
      </c>
      <c r="L256" s="243">
        <f ca="1">+IFERROR(INDEX('Hoja de Trabajo para listado'!$A$155:$Z$1048576,MATCH($A256,'Hoja de Trabajo para listado'!$A$155:$A$1048576,0),MATCH((CUADRO!L$4&amp;$E256),'Hoja de Trabajo para listado'!$A$151:$Z$151,0)),0)+IFERROR(INDEX('Hoja de Trabajo para listado'!$AB$155:$BA$1048576,MATCH($A256,'Hoja de Trabajo para listado'!$AB$155:$AB$1048576,0),MATCH((CUADRO!L$4&amp;$E256),'Hoja de Trabajo para listado'!$AB$151:$BA$151,0)),0)+IFERROR(INDEX('Hoja de Trabajo para listado'!$BC$155:$CB$1048576,MATCH($A256,'Hoja de Trabajo para listado'!$BC$155:$BC$1048576,0),MATCH((CUADRO!L$4&amp;$E256),'Hoja de Trabajo para listado'!$BC$151:$CB$151,0)),0)+IFERROR(INDEX('Hoja de Trabajo para listado'!$DE$153:$DG$274,MATCH($A256,'Hoja de Trabajo para listado'!$DE$153:$DE$1048576,0),MATCH((CUADRO!L$4&amp;$E256),'Hoja de Trabajo para listado'!$DE$151:$DG$151,0)),0)+IFERROR(INDEX('Hoja de Trabajo para listado'!$CD$155:$DC$1048576,MATCH($A256,'Hoja de Trabajo para listado'!$CD$155:$CD$1048576,0),MATCH((CUADRO!L$4&amp;$E256),'Hoja de Trabajo para listado'!$CD$151:$DC$151,0)),0)</f>
        <v>0</v>
      </c>
      <c r="M256" s="243">
        <f ca="1">+IFERROR(INDEX('Hoja de Trabajo para listado'!$A$155:$Z$1048576,MATCH($A256,'Hoja de Trabajo para listado'!$A$155:$A$1048576,0),MATCH((CUADRO!M$4&amp;$E256),'Hoja de Trabajo para listado'!$A$151:$Z$151,0)),0)+IFERROR(INDEX('Hoja de Trabajo para listado'!$AB$155:$BA$1048576,MATCH($A256,'Hoja de Trabajo para listado'!$AB$155:$AB$1048576,0),MATCH((CUADRO!M$4&amp;$E256),'Hoja de Trabajo para listado'!$AB$151:$BA$151,0)),0)+IFERROR(INDEX('Hoja de Trabajo para listado'!$BC$155:$CB$1048576,MATCH($A256,'Hoja de Trabajo para listado'!$BC$155:$BC$1048576,0),MATCH((CUADRO!M$4&amp;$E256),'Hoja de Trabajo para listado'!$BC$151:$CB$151,0)),0)+IFERROR(INDEX('Hoja de Trabajo para listado'!$DE$153:$DG$274,MATCH($A256,'Hoja de Trabajo para listado'!$DE$153:$DE$1048576,0),MATCH((CUADRO!M$4&amp;$E256),'Hoja de Trabajo para listado'!$DE$151:$DG$151,0)),0)+IFERROR(INDEX('Hoja de Trabajo para listado'!$CD$155:$DC$1048576,MATCH($A256,'Hoja de Trabajo para listado'!$CD$155:$CD$1048576,0),MATCH((CUADRO!M$4&amp;$E256),'Hoja de Trabajo para listado'!$CD$151:$DC$151,0)),0)</f>
        <v>0</v>
      </c>
      <c r="N256" s="243">
        <f ca="1">+IFERROR(INDEX('Hoja de Trabajo para listado'!$A$155:$Z$1048576,MATCH($A256,'Hoja de Trabajo para listado'!$A$155:$A$1048576,0),MATCH((CUADRO!N$4&amp;$E256),'Hoja de Trabajo para listado'!$A$151:$Z$151,0)),0)+IFERROR(INDEX('Hoja de Trabajo para listado'!$AB$155:$BA$1048576,MATCH($A256,'Hoja de Trabajo para listado'!$AB$155:$AB$1048576,0),MATCH((CUADRO!N$4&amp;$E256),'Hoja de Trabajo para listado'!$AB$151:$BA$151,0)),0)+IFERROR(INDEX('Hoja de Trabajo para listado'!$BC$155:$CB$1048576,MATCH($A256,'Hoja de Trabajo para listado'!$BC$155:$BC$1048576,0),MATCH((CUADRO!N$4&amp;$E256),'Hoja de Trabajo para listado'!$BC$151:$CB$151,0)),0)+IFERROR(INDEX('Hoja de Trabajo para listado'!$DE$153:$DG$274,MATCH($A256,'Hoja de Trabajo para listado'!$DE$153:$DE$1048576,0),MATCH((CUADRO!N$4&amp;$E256),'Hoja de Trabajo para listado'!$DE$151:$DG$151,0)),0)+IFERROR(INDEX('Hoja de Trabajo para listado'!$CD$155:$DC$1048576,MATCH($A256,'Hoja de Trabajo para listado'!$CD$155:$CD$1048576,0),MATCH((CUADRO!N$4&amp;$E256),'Hoja de Trabajo para listado'!$CD$151:$DC$151,0)),0)</f>
        <v>0</v>
      </c>
      <c r="O256" s="243">
        <f ca="1">+IFERROR(INDEX('Hoja de Trabajo para listado'!$A$155:$Z$1048576,MATCH($A256,'Hoja de Trabajo para listado'!$A$155:$A$1048576,0),MATCH((CUADRO!O$4&amp;$E256),'Hoja de Trabajo para listado'!$A$151:$Z$151,0)),0)+IFERROR(INDEX('Hoja de Trabajo para listado'!$AB$155:$BA$1048576,MATCH($A256,'Hoja de Trabajo para listado'!$AB$155:$AB$1048576,0),MATCH((CUADRO!O$4&amp;$E256),'Hoja de Trabajo para listado'!$AB$151:$BA$151,0)),0)+IFERROR(INDEX('Hoja de Trabajo para listado'!$BC$155:$CB$1048576,MATCH($A256,'Hoja de Trabajo para listado'!$BC$155:$BC$1048576,0),MATCH((CUADRO!O$4&amp;$E256),'Hoja de Trabajo para listado'!$BC$151:$CB$151,0)),0)+IFERROR(INDEX('Hoja de Trabajo para listado'!$DE$153:$DG$274,MATCH($A256,'Hoja de Trabajo para listado'!$DE$153:$DE$1048576,0),MATCH((CUADRO!O$4&amp;$E256),'Hoja de Trabajo para listado'!$DE$151:$DG$151,0)),0)+IFERROR(INDEX('Hoja de Trabajo para listado'!$CD$155:$DC$1048576,MATCH($A256,'Hoja de Trabajo para listado'!$CD$155:$CD$1048576,0),MATCH((CUADRO!O$4&amp;$E256),'Hoja de Trabajo para listado'!$CD$151:$DC$151,0)),0)</f>
        <v>50.1</v>
      </c>
      <c r="P256" s="243">
        <f ca="1">+IFERROR(INDEX('Hoja de Trabajo para listado'!$A$155:$Z$1048576,MATCH($A256,'Hoja de Trabajo para listado'!$A$155:$A$1048576,0),MATCH((CUADRO!P$4&amp;$E256),'Hoja de Trabajo para listado'!$A$151:$Z$151,0)),0)+IFERROR(INDEX('Hoja de Trabajo para listado'!$AB$155:$BA$1048576,MATCH($A256,'Hoja de Trabajo para listado'!$AB$155:$AB$1048576,0),MATCH((CUADRO!P$4&amp;$E256),'Hoja de Trabajo para listado'!$AB$151:$BA$151,0)),0)+IFERROR(INDEX('Hoja de Trabajo para listado'!$BC$155:$CB$1048576,MATCH($A256,'Hoja de Trabajo para listado'!$BC$155:$BC$1048576,0),MATCH((CUADRO!P$4&amp;$E256),'Hoja de Trabajo para listado'!$BC$151:$CB$151,0)),0)+IFERROR(INDEX('Hoja de Trabajo para listado'!$DE$153:$DG$274,MATCH($A256,'Hoja de Trabajo para listado'!$DE$153:$DE$1048576,0),MATCH((CUADRO!P$4&amp;$E256),'Hoja de Trabajo para listado'!$DE$151:$DG$151,0)),0)+IFERROR(INDEX('Hoja de Trabajo para listado'!$CD$155:$DC$1048576,MATCH($A256,'Hoja de Trabajo para listado'!$CD$155:$CD$1048576,0),MATCH((CUADRO!P$4&amp;$E256),'Hoja de Trabajo para listado'!$CD$151:$DC$151,0)),0)</f>
        <v>0</v>
      </c>
      <c r="Q256" s="243">
        <f ca="1">+IFERROR(INDEX('Hoja de Trabajo para listado'!$A$155:$Z$1048576,MATCH($A256,'Hoja de Trabajo para listado'!$A$155:$A$1048576,0),MATCH((CUADRO!Q$4&amp;$E256),'Hoja de Trabajo para listado'!$A$151:$Z$151,0)),0)+IFERROR(INDEX('Hoja de Trabajo para listado'!$AB$155:$BA$1048576,MATCH($A256,'Hoja de Trabajo para listado'!$AB$155:$AB$1048576,0),MATCH((CUADRO!Q$4&amp;$E256),'Hoja de Trabajo para listado'!$AB$151:$BA$151,0)),0)+IFERROR(INDEX('Hoja de Trabajo para listado'!$BC$155:$CB$1048576,MATCH($A256,'Hoja de Trabajo para listado'!$BC$155:$BC$1048576,0),MATCH((CUADRO!Q$4&amp;$E256),'Hoja de Trabajo para listado'!$BC$151:$CB$151,0)),0)+IFERROR(INDEX('Hoja de Trabajo para listado'!$DE$153:$DG$274,MATCH($A256,'Hoja de Trabajo para listado'!$DE$153:$DE$1048576,0),MATCH((CUADRO!Q$4&amp;$E256),'Hoja de Trabajo para listado'!$DE$151:$DG$151,0)),0)+IFERROR(INDEX('Hoja de Trabajo para listado'!$CD$155:$DC$1048576,MATCH($A256,'Hoja de Trabajo para listado'!$CD$155:$CD$1048576,0),MATCH((CUADRO!Q$4&amp;$E256),'Hoja de Trabajo para listado'!$CD$151:$DC$151,0)),0)</f>
        <v>0</v>
      </c>
      <c r="R256" s="243">
        <f t="shared" ca="1" si="9"/>
        <v>499432.6</v>
      </c>
      <c r="S256" s="243">
        <f ca="1">+R255+R256</f>
        <v>499432.6</v>
      </c>
      <c r="T256" s="243">
        <f ca="1">+S256</f>
        <v>499432.6</v>
      </c>
      <c r="U256" s="242">
        <f t="shared" si="10"/>
        <v>2</v>
      </c>
      <c r="V256" s="327" t="str">
        <f>+VLOOKUP(A256,bd_lista!$A$3:$E$592,5,FALSE)</f>
        <v>Instituciones Descentralizadas</v>
      </c>
      <c r="W256" s="398"/>
      <c r="X256" s="240">
        <f>+VLOOKUP(A256,[4]Sheet1!$A$13:$D$744,4,FALSE)</f>
        <v>70</v>
      </c>
      <c r="Y256" s="240" t="str">
        <f>+VLOOKUP(X256,bd_lista!$A$3:$C$592,3,FALSE)</f>
        <v>Ministerio de Trabajo, Empleo y Previsión Social</v>
      </c>
      <c r="Z256" s="288"/>
      <c r="AA256" s="289"/>
    </row>
    <row r="257" spans="1:27" ht="15" customHeight="1">
      <c r="A257" s="379">
        <v>348</v>
      </c>
      <c r="B257" s="393">
        <f>+A257</f>
        <v>348</v>
      </c>
      <c r="C257" s="245" t="str">
        <f>+VLOOKUP(A257,bd_lista!$A$3:$C$592,3,FALSE)</f>
        <v>Autoridad Plurinacional de la Madre Tierra</v>
      </c>
      <c r="D257" s="395" t="str">
        <f>+C257</f>
        <v>Autoridad Plurinacional de la Madre Tierra</v>
      </c>
      <c r="E257" s="245" t="s">
        <v>1303</v>
      </c>
      <c r="F257" s="241">
        <f ca="1">+IFERROR(INDEX('Hoja de Trabajo para listado'!$A$155:$Z$1048576,MATCH($A257,'Hoja de Trabajo para listado'!$A$155:$A$1048576,0),MATCH((CUADRO!F$4&amp;$E257),'Hoja de Trabajo para listado'!$A$151:$Z$151,0)),0)+IFERROR(INDEX('Hoja de Trabajo para listado'!$AB$155:$BA$1048576,MATCH($A257,'Hoja de Trabajo para listado'!$AB$155:$AB$1048576,0),MATCH((CUADRO!F$4&amp;$E257),'Hoja de Trabajo para listado'!$AB$151:$BA$151,0)),0)+IFERROR(INDEX('Hoja de Trabajo para listado'!$BC$155:$CB$1048576,MATCH($A257,'Hoja de Trabajo para listado'!$BC$155:$BC$1048576,0),MATCH((CUADRO!F$4&amp;$E257),'Hoja de Trabajo para listado'!$BC$151:$CB$151,0)),0)+IFERROR(INDEX('Hoja de Trabajo para listado'!$DE$153:$DG$274,MATCH($A257,'Hoja de Trabajo para listado'!$DE$153:$DE$1048576,0),MATCH((CUADRO!F$4&amp;$E257),'Hoja de Trabajo para listado'!$DE$151:$DG$151,0)),0)+IFERROR(INDEX('Hoja de Trabajo para listado'!$CD$155:$DC$1048576,MATCH($A257,'Hoja de Trabajo para listado'!$CD$155:$CD$1048576,0),MATCH((CUADRO!F$4&amp;$E257),'Hoja de Trabajo para listado'!$CD$151:$DC$151,0)),0)</f>
        <v>0</v>
      </c>
      <c r="G257" s="241">
        <f ca="1">+IFERROR(INDEX('Hoja de Trabajo para listado'!$A$155:$Z$1048576,MATCH($A257,'Hoja de Trabajo para listado'!$A$155:$A$1048576,0),MATCH((CUADRO!G$4&amp;$E257),'Hoja de Trabajo para listado'!$A$151:$Z$151,0)),0)+IFERROR(INDEX('Hoja de Trabajo para listado'!$AB$155:$BA$1048576,MATCH($A257,'Hoja de Trabajo para listado'!$AB$155:$AB$1048576,0),MATCH((CUADRO!G$4&amp;$E257),'Hoja de Trabajo para listado'!$AB$151:$BA$151,0)),0)+IFERROR(INDEX('Hoja de Trabajo para listado'!$BC$155:$CB$1048576,MATCH($A257,'Hoja de Trabajo para listado'!$BC$155:$BC$1048576,0),MATCH((CUADRO!G$4&amp;$E257),'Hoja de Trabajo para listado'!$BC$151:$CB$151,0)),0)+IFERROR(INDEX('Hoja de Trabajo para listado'!$DE$153:$DG$274,MATCH($A257,'Hoja de Trabajo para listado'!$DE$153:$DE$1048576,0),MATCH((CUADRO!G$4&amp;$E257),'Hoja de Trabajo para listado'!$DE$151:$DG$151,0)),0)+IFERROR(INDEX('Hoja de Trabajo para listado'!$CD$155:$DC$1048576,MATCH($A257,'Hoja de Trabajo para listado'!$CD$155:$CD$1048576,0),MATCH((CUADRO!G$4&amp;$E257),'Hoja de Trabajo para listado'!$CD$151:$DC$151,0)),0)</f>
        <v>0</v>
      </c>
      <c r="H257" s="241">
        <f ca="1">+IFERROR(INDEX('Hoja de Trabajo para listado'!$A$155:$Z$1048576,MATCH($A257,'Hoja de Trabajo para listado'!$A$155:$A$1048576,0),MATCH((CUADRO!H$4&amp;$E257),'Hoja de Trabajo para listado'!$A$151:$Z$151,0)),0)+IFERROR(INDEX('Hoja de Trabajo para listado'!$AB$155:$BA$1048576,MATCH($A257,'Hoja de Trabajo para listado'!$AB$155:$AB$1048576,0),MATCH((CUADRO!H$4&amp;$E257),'Hoja de Trabajo para listado'!$AB$151:$BA$151,0)),0)+IFERROR(INDEX('Hoja de Trabajo para listado'!$BC$155:$CB$1048576,MATCH($A257,'Hoja de Trabajo para listado'!$BC$155:$BC$1048576,0),MATCH((CUADRO!H$4&amp;$E257),'Hoja de Trabajo para listado'!$BC$151:$CB$151,0)),0)+IFERROR(INDEX('Hoja de Trabajo para listado'!$DE$153:$DG$274,MATCH($A257,'Hoja de Trabajo para listado'!$DE$153:$DE$1048576,0),MATCH((CUADRO!H$4&amp;$E257),'Hoja de Trabajo para listado'!$DE$151:$DG$151,0)),0)+IFERROR(INDEX('Hoja de Trabajo para listado'!$CD$155:$DC$1048576,MATCH($A257,'Hoja de Trabajo para listado'!$CD$155:$CD$1048576,0),MATCH((CUADRO!H$4&amp;$E257),'Hoja de Trabajo para listado'!$CD$151:$DC$151,0)),0)</f>
        <v>0</v>
      </c>
      <c r="I257" s="241">
        <f ca="1">+IFERROR(INDEX('Hoja de Trabajo para listado'!$A$155:$Z$1048576,MATCH($A257,'Hoja de Trabajo para listado'!$A$155:$A$1048576,0),MATCH((CUADRO!I$4&amp;$E257),'Hoja de Trabajo para listado'!$A$151:$Z$151,0)),0)+IFERROR(INDEX('Hoja de Trabajo para listado'!$AB$155:$BA$1048576,MATCH($A257,'Hoja de Trabajo para listado'!$AB$155:$AB$1048576,0),MATCH((CUADRO!I$4&amp;$E257),'Hoja de Trabajo para listado'!$AB$151:$BA$151,0)),0)+IFERROR(INDEX('Hoja de Trabajo para listado'!$BC$155:$CB$1048576,MATCH($A257,'Hoja de Trabajo para listado'!$BC$155:$BC$1048576,0),MATCH((CUADRO!I$4&amp;$E257),'Hoja de Trabajo para listado'!$BC$151:$CB$151,0)),0)+IFERROR(INDEX('Hoja de Trabajo para listado'!$DE$153:$DG$274,MATCH($A257,'Hoja de Trabajo para listado'!$DE$153:$DE$1048576,0),MATCH((CUADRO!I$4&amp;$E257),'Hoja de Trabajo para listado'!$DE$151:$DG$151,0)),0)+IFERROR(INDEX('Hoja de Trabajo para listado'!$CD$155:$DC$1048576,MATCH($A257,'Hoja de Trabajo para listado'!$CD$155:$CD$1048576,0),MATCH((CUADRO!I$4&amp;$E257),'Hoja de Trabajo para listado'!$CD$151:$DC$151,0)),0)</f>
        <v>0</v>
      </c>
      <c r="J257" s="241">
        <f ca="1">+IFERROR(INDEX('Hoja de Trabajo para listado'!$A$155:$Z$1048576,MATCH($A257,'Hoja de Trabajo para listado'!$A$155:$A$1048576,0),MATCH((CUADRO!J$4&amp;$E257),'Hoja de Trabajo para listado'!$A$151:$Z$151,0)),0)+IFERROR(INDEX('Hoja de Trabajo para listado'!$AB$155:$BA$1048576,MATCH($A257,'Hoja de Trabajo para listado'!$AB$155:$AB$1048576,0),MATCH((CUADRO!J$4&amp;$E257),'Hoja de Trabajo para listado'!$AB$151:$BA$151,0)),0)+IFERROR(INDEX('Hoja de Trabajo para listado'!$BC$155:$CB$1048576,MATCH($A257,'Hoja de Trabajo para listado'!$BC$155:$BC$1048576,0),MATCH((CUADRO!J$4&amp;$E257),'Hoja de Trabajo para listado'!$BC$151:$CB$151,0)),0)+IFERROR(INDEX('Hoja de Trabajo para listado'!$DE$153:$DG$274,MATCH($A257,'Hoja de Trabajo para listado'!$DE$153:$DE$1048576,0),MATCH((CUADRO!J$4&amp;$E257),'Hoja de Trabajo para listado'!$DE$151:$DG$151,0)),0)+IFERROR(INDEX('Hoja de Trabajo para listado'!$CD$155:$DC$1048576,MATCH($A257,'Hoja de Trabajo para listado'!$CD$155:$CD$1048576,0),MATCH((CUADRO!J$4&amp;$E257),'Hoja de Trabajo para listado'!$CD$151:$DC$151,0)),0)</f>
        <v>0</v>
      </c>
      <c r="K257" s="241">
        <f ca="1">+IFERROR(INDEX('Hoja de Trabajo para listado'!$A$155:$Z$1048576,MATCH($A257,'Hoja de Trabajo para listado'!$A$155:$A$1048576,0),MATCH((CUADRO!K$4&amp;$E257),'Hoja de Trabajo para listado'!$A$151:$Z$151,0)),0)+IFERROR(INDEX('Hoja de Trabajo para listado'!$AB$155:$BA$1048576,MATCH($A257,'Hoja de Trabajo para listado'!$AB$155:$AB$1048576,0),MATCH((CUADRO!K$4&amp;$E257),'Hoja de Trabajo para listado'!$AB$151:$BA$151,0)),0)+IFERROR(INDEX('Hoja de Trabajo para listado'!$BC$155:$CB$1048576,MATCH($A257,'Hoja de Trabajo para listado'!$BC$155:$BC$1048576,0),MATCH((CUADRO!K$4&amp;$E257),'Hoja de Trabajo para listado'!$BC$151:$CB$151,0)),0)+IFERROR(INDEX('Hoja de Trabajo para listado'!$DE$153:$DG$274,MATCH($A257,'Hoja de Trabajo para listado'!$DE$153:$DE$1048576,0),MATCH((CUADRO!K$4&amp;$E257),'Hoja de Trabajo para listado'!$DE$151:$DG$151,0)),0)+IFERROR(INDEX('Hoja de Trabajo para listado'!$CD$155:$DC$1048576,MATCH($A257,'Hoja de Trabajo para listado'!$CD$155:$CD$1048576,0),MATCH((CUADRO!K$4&amp;$E257),'Hoja de Trabajo para listado'!$CD$151:$DC$151,0)),0)</f>
        <v>0</v>
      </c>
      <c r="L257" s="241">
        <f ca="1">+IFERROR(INDEX('Hoja de Trabajo para listado'!$A$155:$Z$1048576,MATCH($A257,'Hoja de Trabajo para listado'!$A$155:$A$1048576,0),MATCH((CUADRO!L$4&amp;$E257),'Hoja de Trabajo para listado'!$A$151:$Z$151,0)),0)+IFERROR(INDEX('Hoja de Trabajo para listado'!$AB$155:$BA$1048576,MATCH($A257,'Hoja de Trabajo para listado'!$AB$155:$AB$1048576,0),MATCH((CUADRO!L$4&amp;$E257),'Hoja de Trabajo para listado'!$AB$151:$BA$151,0)),0)+IFERROR(INDEX('Hoja de Trabajo para listado'!$BC$155:$CB$1048576,MATCH($A257,'Hoja de Trabajo para listado'!$BC$155:$BC$1048576,0),MATCH((CUADRO!L$4&amp;$E257),'Hoja de Trabajo para listado'!$BC$151:$CB$151,0)),0)+IFERROR(INDEX('Hoja de Trabajo para listado'!$DE$153:$DG$274,MATCH($A257,'Hoja de Trabajo para listado'!$DE$153:$DE$1048576,0),MATCH((CUADRO!L$4&amp;$E257),'Hoja de Trabajo para listado'!$DE$151:$DG$151,0)),0)+IFERROR(INDEX('Hoja de Trabajo para listado'!$CD$155:$DC$1048576,MATCH($A257,'Hoja de Trabajo para listado'!$CD$155:$CD$1048576,0),MATCH((CUADRO!L$4&amp;$E257),'Hoja de Trabajo para listado'!$CD$151:$DC$151,0)),0)</f>
        <v>0</v>
      </c>
      <c r="M257" s="241">
        <f ca="1">+IFERROR(INDEX('Hoja de Trabajo para listado'!$A$155:$Z$1048576,MATCH($A257,'Hoja de Trabajo para listado'!$A$155:$A$1048576,0),MATCH((CUADRO!M$4&amp;$E257),'Hoja de Trabajo para listado'!$A$151:$Z$151,0)),0)+IFERROR(INDEX('Hoja de Trabajo para listado'!$AB$155:$BA$1048576,MATCH($A257,'Hoja de Trabajo para listado'!$AB$155:$AB$1048576,0),MATCH((CUADRO!M$4&amp;$E257),'Hoja de Trabajo para listado'!$AB$151:$BA$151,0)),0)+IFERROR(INDEX('Hoja de Trabajo para listado'!$BC$155:$CB$1048576,MATCH($A257,'Hoja de Trabajo para listado'!$BC$155:$BC$1048576,0),MATCH((CUADRO!M$4&amp;$E257),'Hoja de Trabajo para listado'!$BC$151:$CB$151,0)),0)+IFERROR(INDEX('Hoja de Trabajo para listado'!$DE$153:$DG$274,MATCH($A257,'Hoja de Trabajo para listado'!$DE$153:$DE$1048576,0),MATCH((CUADRO!M$4&amp;$E257),'Hoja de Trabajo para listado'!$DE$151:$DG$151,0)),0)+IFERROR(INDEX('Hoja de Trabajo para listado'!$CD$155:$DC$1048576,MATCH($A257,'Hoja de Trabajo para listado'!$CD$155:$CD$1048576,0),MATCH((CUADRO!M$4&amp;$E257),'Hoja de Trabajo para listado'!$CD$151:$DC$151,0)),0)</f>
        <v>0</v>
      </c>
      <c r="N257" s="241">
        <f ca="1">+IFERROR(INDEX('Hoja de Trabajo para listado'!$A$155:$Z$1048576,MATCH($A257,'Hoja de Trabajo para listado'!$A$155:$A$1048576,0),MATCH((CUADRO!N$4&amp;$E257),'Hoja de Trabajo para listado'!$A$151:$Z$151,0)),0)+IFERROR(INDEX('Hoja de Trabajo para listado'!$AB$155:$BA$1048576,MATCH($A257,'Hoja de Trabajo para listado'!$AB$155:$AB$1048576,0),MATCH((CUADRO!N$4&amp;$E257),'Hoja de Trabajo para listado'!$AB$151:$BA$151,0)),0)+IFERROR(INDEX('Hoja de Trabajo para listado'!$BC$155:$CB$1048576,MATCH($A257,'Hoja de Trabajo para listado'!$BC$155:$BC$1048576,0),MATCH((CUADRO!N$4&amp;$E257),'Hoja de Trabajo para listado'!$BC$151:$CB$151,0)),0)+IFERROR(INDEX('Hoja de Trabajo para listado'!$DE$153:$DG$274,MATCH($A257,'Hoja de Trabajo para listado'!$DE$153:$DE$1048576,0),MATCH((CUADRO!N$4&amp;$E257),'Hoja de Trabajo para listado'!$DE$151:$DG$151,0)),0)+IFERROR(INDEX('Hoja de Trabajo para listado'!$CD$155:$DC$1048576,MATCH($A257,'Hoja de Trabajo para listado'!$CD$155:$CD$1048576,0),MATCH((CUADRO!N$4&amp;$E257),'Hoja de Trabajo para listado'!$CD$151:$DC$151,0)),0)</f>
        <v>0</v>
      </c>
      <c r="O257" s="241">
        <f ca="1">+IFERROR(INDEX('Hoja de Trabajo para listado'!$A$155:$Z$1048576,MATCH($A257,'Hoja de Trabajo para listado'!$A$155:$A$1048576,0),MATCH((CUADRO!O$4&amp;$E257),'Hoja de Trabajo para listado'!$A$151:$Z$151,0)),0)+IFERROR(INDEX('Hoja de Trabajo para listado'!$AB$155:$BA$1048576,MATCH($A257,'Hoja de Trabajo para listado'!$AB$155:$AB$1048576,0),MATCH((CUADRO!O$4&amp;$E257),'Hoja de Trabajo para listado'!$AB$151:$BA$151,0)),0)+IFERROR(INDEX('Hoja de Trabajo para listado'!$BC$155:$CB$1048576,MATCH($A257,'Hoja de Trabajo para listado'!$BC$155:$BC$1048576,0),MATCH((CUADRO!O$4&amp;$E257),'Hoja de Trabajo para listado'!$BC$151:$CB$151,0)),0)+IFERROR(INDEX('Hoja de Trabajo para listado'!$DE$153:$DG$274,MATCH($A257,'Hoja de Trabajo para listado'!$DE$153:$DE$1048576,0),MATCH((CUADRO!O$4&amp;$E257),'Hoja de Trabajo para listado'!$DE$151:$DG$151,0)),0)+IFERROR(INDEX('Hoja de Trabajo para listado'!$CD$155:$DC$1048576,MATCH($A257,'Hoja de Trabajo para listado'!$CD$155:$CD$1048576,0),MATCH((CUADRO!O$4&amp;$E257),'Hoja de Trabajo para listado'!$CD$151:$DC$151,0)),0)</f>
        <v>0</v>
      </c>
      <c r="P257" s="241">
        <f ca="1">+IFERROR(INDEX('Hoja de Trabajo para listado'!$A$155:$Z$1048576,MATCH($A257,'Hoja de Trabajo para listado'!$A$155:$A$1048576,0),MATCH((CUADRO!P$4&amp;$E257),'Hoja de Trabajo para listado'!$A$151:$Z$151,0)),0)+IFERROR(INDEX('Hoja de Trabajo para listado'!$AB$155:$BA$1048576,MATCH($A257,'Hoja de Trabajo para listado'!$AB$155:$AB$1048576,0),MATCH((CUADRO!P$4&amp;$E257),'Hoja de Trabajo para listado'!$AB$151:$BA$151,0)),0)+IFERROR(INDEX('Hoja de Trabajo para listado'!$BC$155:$CB$1048576,MATCH($A257,'Hoja de Trabajo para listado'!$BC$155:$BC$1048576,0),MATCH((CUADRO!P$4&amp;$E257),'Hoja de Trabajo para listado'!$BC$151:$CB$151,0)),0)+IFERROR(INDEX('Hoja de Trabajo para listado'!$DE$153:$DG$274,MATCH($A257,'Hoja de Trabajo para listado'!$DE$153:$DE$1048576,0),MATCH((CUADRO!P$4&amp;$E257),'Hoja de Trabajo para listado'!$DE$151:$DG$151,0)),0)+IFERROR(INDEX('Hoja de Trabajo para listado'!$CD$155:$DC$1048576,MATCH($A257,'Hoja de Trabajo para listado'!$CD$155:$CD$1048576,0),MATCH((CUADRO!P$4&amp;$E257),'Hoja de Trabajo para listado'!$CD$151:$DC$151,0)),0)</f>
        <v>0</v>
      </c>
      <c r="Q257" s="241">
        <f ca="1">+IFERROR(INDEX('Hoja de Trabajo para listado'!$A$155:$Z$1048576,MATCH($A257,'Hoja de Trabajo para listado'!$A$155:$A$1048576,0),MATCH((CUADRO!Q$4&amp;$E257),'Hoja de Trabajo para listado'!$A$151:$Z$151,0)),0)+IFERROR(INDEX('Hoja de Trabajo para listado'!$AB$155:$BA$1048576,MATCH($A257,'Hoja de Trabajo para listado'!$AB$155:$AB$1048576,0),MATCH((CUADRO!Q$4&amp;$E257),'Hoja de Trabajo para listado'!$AB$151:$BA$151,0)),0)+IFERROR(INDEX('Hoja de Trabajo para listado'!$BC$155:$CB$1048576,MATCH($A257,'Hoja de Trabajo para listado'!$BC$155:$BC$1048576,0),MATCH((CUADRO!Q$4&amp;$E257),'Hoja de Trabajo para listado'!$BC$151:$CB$151,0)),0)+IFERROR(INDEX('Hoja de Trabajo para listado'!$DE$153:$DG$274,MATCH($A257,'Hoja de Trabajo para listado'!$DE$153:$DE$1048576,0),MATCH((CUADRO!Q$4&amp;$E257),'Hoja de Trabajo para listado'!$DE$151:$DG$151,0)),0)+IFERROR(INDEX('Hoja de Trabajo para listado'!$CD$155:$DC$1048576,MATCH($A257,'Hoja de Trabajo para listado'!$CD$155:$CD$1048576,0),MATCH((CUADRO!Q$4&amp;$E257),'Hoja de Trabajo para listado'!$CD$151:$DC$151,0)),0)</f>
        <v>0</v>
      </c>
      <c r="R257" s="241">
        <f t="shared" ca="1" si="9"/>
        <v>0</v>
      </c>
      <c r="S257" s="241"/>
      <c r="T257" s="241">
        <f ca="1">+T258</f>
        <v>1273.75</v>
      </c>
      <c r="U257" s="240">
        <f t="shared" si="10"/>
        <v>1</v>
      </c>
      <c r="V257" s="327" t="str">
        <f>+VLOOKUP(A257,bd_lista!$A$3:$E$592,5,FALSE)</f>
        <v>Instituciones Descentralizadas</v>
      </c>
      <c r="W257" s="397" t="str">
        <f>+V257</f>
        <v>Instituciones Descentralizadas</v>
      </c>
      <c r="X257" s="240">
        <f>+VLOOKUP(A257,[4]Sheet1!$A$13:$D$744,4,FALSE)</f>
        <v>86</v>
      </c>
      <c r="Y257" s="240" t="str">
        <f>+VLOOKUP(X257,bd_lista!$A$3:$C$592,3,FALSE)</f>
        <v>Ministerio de Medio Ambiente y Agua</v>
      </c>
      <c r="Z257" s="290">
        <f>+X257</f>
        <v>86</v>
      </c>
      <c r="AA257" s="315" t="str">
        <f>+Y257</f>
        <v>Ministerio de Medio Ambiente y Agua</v>
      </c>
    </row>
    <row r="258" spans="1:27" ht="15" customHeight="1">
      <c r="A258" s="378">
        <v>348</v>
      </c>
      <c r="B258" s="394"/>
      <c r="C258" s="327" t="str">
        <f>+VLOOKUP(A258,bd_lista!$A$3:$C$592,3,FALSE)</f>
        <v>Autoridad Plurinacional de la Madre Tierra</v>
      </c>
      <c r="D258" s="396"/>
      <c r="E258" s="327" t="s">
        <v>1304</v>
      </c>
      <c r="F258" s="243">
        <f ca="1">+IFERROR(INDEX('Hoja de Trabajo para listado'!$A$155:$Z$1048576,MATCH($A258,'Hoja de Trabajo para listado'!$A$155:$A$1048576,0),MATCH((CUADRO!F$4&amp;$E258),'Hoja de Trabajo para listado'!$A$151:$Z$151,0)),0)+IFERROR(INDEX('Hoja de Trabajo para listado'!$AB$155:$BA$1048576,MATCH($A258,'Hoja de Trabajo para listado'!$AB$155:$AB$1048576,0),MATCH((CUADRO!F$4&amp;$E258),'Hoja de Trabajo para listado'!$AB$151:$BA$151,0)),0)+IFERROR(INDEX('Hoja de Trabajo para listado'!$BC$155:$CB$1048576,MATCH($A258,'Hoja de Trabajo para listado'!$BC$155:$BC$1048576,0),MATCH((CUADRO!F$4&amp;$E258),'Hoja de Trabajo para listado'!$BC$151:$CB$151,0)),0)+IFERROR(INDEX('Hoja de Trabajo para listado'!$DE$153:$DG$274,MATCH($A258,'Hoja de Trabajo para listado'!$DE$153:$DE$1048576,0),MATCH((CUADRO!F$4&amp;$E258),'Hoja de Trabajo para listado'!$DE$151:$DG$151,0)),0)+IFERROR(INDEX('Hoja de Trabajo para listado'!$CD$155:$DC$1048576,MATCH($A258,'Hoja de Trabajo para listado'!$CD$155:$CD$1048576,0),MATCH((CUADRO!F$4&amp;$E258),'Hoja de Trabajo para listado'!$CD$151:$DC$151,0)),0)</f>
        <v>0</v>
      </c>
      <c r="G258" s="243">
        <f ca="1">+IFERROR(INDEX('Hoja de Trabajo para listado'!$A$155:$Z$1048576,MATCH($A258,'Hoja de Trabajo para listado'!$A$155:$A$1048576,0),MATCH((CUADRO!G$4&amp;$E258),'Hoja de Trabajo para listado'!$A$151:$Z$151,0)),0)+IFERROR(INDEX('Hoja de Trabajo para listado'!$AB$155:$BA$1048576,MATCH($A258,'Hoja de Trabajo para listado'!$AB$155:$AB$1048576,0),MATCH((CUADRO!G$4&amp;$E258),'Hoja de Trabajo para listado'!$AB$151:$BA$151,0)),0)+IFERROR(INDEX('Hoja de Trabajo para listado'!$BC$155:$CB$1048576,MATCH($A258,'Hoja de Trabajo para listado'!$BC$155:$BC$1048576,0),MATCH((CUADRO!G$4&amp;$E258),'Hoja de Trabajo para listado'!$BC$151:$CB$151,0)),0)+IFERROR(INDEX('Hoja de Trabajo para listado'!$DE$153:$DG$274,MATCH($A258,'Hoja de Trabajo para listado'!$DE$153:$DE$1048576,0),MATCH((CUADRO!G$4&amp;$E258),'Hoja de Trabajo para listado'!$DE$151:$DG$151,0)),0)+IFERROR(INDEX('Hoja de Trabajo para listado'!$CD$155:$DC$1048576,MATCH($A258,'Hoja de Trabajo para listado'!$CD$155:$CD$1048576,0),MATCH((CUADRO!G$4&amp;$E258),'Hoja de Trabajo para listado'!$CD$151:$DC$151,0)),0)</f>
        <v>0</v>
      </c>
      <c r="H258" s="243">
        <f ca="1">+IFERROR(INDEX('Hoja de Trabajo para listado'!$A$155:$Z$1048576,MATCH($A258,'Hoja de Trabajo para listado'!$A$155:$A$1048576,0),MATCH((CUADRO!H$4&amp;$E258),'Hoja de Trabajo para listado'!$A$151:$Z$151,0)),0)+IFERROR(INDEX('Hoja de Trabajo para listado'!$AB$155:$BA$1048576,MATCH($A258,'Hoja de Trabajo para listado'!$AB$155:$AB$1048576,0),MATCH((CUADRO!H$4&amp;$E258),'Hoja de Trabajo para listado'!$AB$151:$BA$151,0)),0)+IFERROR(INDEX('Hoja de Trabajo para listado'!$BC$155:$CB$1048576,MATCH($A258,'Hoja de Trabajo para listado'!$BC$155:$BC$1048576,0),MATCH((CUADRO!H$4&amp;$E258),'Hoja de Trabajo para listado'!$BC$151:$CB$151,0)),0)+IFERROR(INDEX('Hoja de Trabajo para listado'!$DE$153:$DG$274,MATCH($A258,'Hoja de Trabajo para listado'!$DE$153:$DE$1048576,0),MATCH((CUADRO!H$4&amp;$E258),'Hoja de Trabajo para listado'!$DE$151:$DG$151,0)),0)+IFERROR(INDEX('Hoja de Trabajo para listado'!$CD$155:$DC$1048576,MATCH($A258,'Hoja de Trabajo para listado'!$CD$155:$CD$1048576,0),MATCH((CUADRO!H$4&amp;$E258),'Hoja de Trabajo para listado'!$CD$151:$DC$151,0)),0)</f>
        <v>60.03</v>
      </c>
      <c r="I258" s="243">
        <f ca="1">+IFERROR(INDEX('Hoja de Trabajo para listado'!$A$155:$Z$1048576,MATCH($A258,'Hoja de Trabajo para listado'!$A$155:$A$1048576,0),MATCH((CUADRO!I$4&amp;$E258),'Hoja de Trabajo para listado'!$A$151:$Z$151,0)),0)+IFERROR(INDEX('Hoja de Trabajo para listado'!$AB$155:$BA$1048576,MATCH($A258,'Hoja de Trabajo para listado'!$AB$155:$AB$1048576,0),MATCH((CUADRO!I$4&amp;$E258),'Hoja de Trabajo para listado'!$AB$151:$BA$151,0)),0)+IFERROR(INDEX('Hoja de Trabajo para listado'!$BC$155:$CB$1048576,MATCH($A258,'Hoja de Trabajo para listado'!$BC$155:$BC$1048576,0),MATCH((CUADRO!I$4&amp;$E258),'Hoja de Trabajo para listado'!$BC$151:$CB$151,0)),0)+IFERROR(INDEX('Hoja de Trabajo para listado'!$DE$153:$DG$274,MATCH($A258,'Hoja de Trabajo para listado'!$DE$153:$DE$1048576,0),MATCH((CUADRO!I$4&amp;$E258),'Hoja de Trabajo para listado'!$DE$151:$DG$151,0)),0)+IFERROR(INDEX('Hoja de Trabajo para listado'!$CD$155:$DC$1048576,MATCH($A258,'Hoja de Trabajo para listado'!$CD$155:$CD$1048576,0),MATCH((CUADRO!I$4&amp;$E258),'Hoja de Trabajo para listado'!$CD$151:$DC$151,0)),0)</f>
        <v>0</v>
      </c>
      <c r="J258" s="243">
        <f ca="1">+IFERROR(INDEX('Hoja de Trabajo para listado'!$A$155:$Z$1048576,MATCH($A258,'Hoja de Trabajo para listado'!$A$155:$A$1048576,0),MATCH((CUADRO!J$4&amp;$E258),'Hoja de Trabajo para listado'!$A$151:$Z$151,0)),0)+IFERROR(INDEX('Hoja de Trabajo para listado'!$AB$155:$BA$1048576,MATCH($A258,'Hoja de Trabajo para listado'!$AB$155:$AB$1048576,0),MATCH((CUADRO!J$4&amp;$E258),'Hoja de Trabajo para listado'!$AB$151:$BA$151,0)),0)+IFERROR(INDEX('Hoja de Trabajo para listado'!$BC$155:$CB$1048576,MATCH($A258,'Hoja de Trabajo para listado'!$BC$155:$BC$1048576,0),MATCH((CUADRO!J$4&amp;$E258),'Hoja de Trabajo para listado'!$BC$151:$CB$151,0)),0)+IFERROR(INDEX('Hoja de Trabajo para listado'!$DE$153:$DG$274,MATCH($A258,'Hoja de Trabajo para listado'!$DE$153:$DE$1048576,0),MATCH((CUADRO!J$4&amp;$E258),'Hoja de Trabajo para listado'!$DE$151:$DG$151,0)),0)+IFERROR(INDEX('Hoja de Trabajo para listado'!$CD$155:$DC$1048576,MATCH($A258,'Hoja de Trabajo para listado'!$CD$155:$CD$1048576,0),MATCH((CUADRO!J$4&amp;$E258),'Hoja de Trabajo para listado'!$CD$151:$DC$151,0)),0)</f>
        <v>0</v>
      </c>
      <c r="K258" s="243">
        <f ca="1">+IFERROR(INDEX('Hoja de Trabajo para listado'!$A$155:$Z$1048576,MATCH($A258,'Hoja de Trabajo para listado'!$A$155:$A$1048576,0),MATCH((CUADRO!K$4&amp;$E258),'Hoja de Trabajo para listado'!$A$151:$Z$151,0)),0)+IFERROR(INDEX('Hoja de Trabajo para listado'!$AB$155:$BA$1048576,MATCH($A258,'Hoja de Trabajo para listado'!$AB$155:$AB$1048576,0),MATCH((CUADRO!K$4&amp;$E258),'Hoja de Trabajo para listado'!$AB$151:$BA$151,0)),0)+IFERROR(INDEX('Hoja de Trabajo para listado'!$BC$155:$CB$1048576,MATCH($A258,'Hoja de Trabajo para listado'!$BC$155:$BC$1048576,0),MATCH((CUADRO!K$4&amp;$E258),'Hoja de Trabajo para listado'!$BC$151:$CB$151,0)),0)+IFERROR(INDEX('Hoja de Trabajo para listado'!$DE$153:$DG$274,MATCH($A258,'Hoja de Trabajo para listado'!$DE$153:$DE$1048576,0),MATCH((CUADRO!K$4&amp;$E258),'Hoja de Trabajo para listado'!$DE$151:$DG$151,0)),0)+IFERROR(INDEX('Hoja de Trabajo para listado'!$CD$155:$DC$1048576,MATCH($A258,'Hoja de Trabajo para listado'!$CD$155:$CD$1048576,0),MATCH((CUADRO!K$4&amp;$E258),'Hoja de Trabajo para listado'!$CD$151:$DC$151,0)),0)</f>
        <v>0</v>
      </c>
      <c r="L258" s="243">
        <f ca="1">+IFERROR(INDEX('Hoja de Trabajo para listado'!$A$155:$Z$1048576,MATCH($A258,'Hoja de Trabajo para listado'!$A$155:$A$1048576,0),MATCH((CUADRO!L$4&amp;$E258),'Hoja de Trabajo para listado'!$A$151:$Z$151,0)),0)+IFERROR(INDEX('Hoja de Trabajo para listado'!$AB$155:$BA$1048576,MATCH($A258,'Hoja de Trabajo para listado'!$AB$155:$AB$1048576,0),MATCH((CUADRO!L$4&amp;$E258),'Hoja de Trabajo para listado'!$AB$151:$BA$151,0)),0)+IFERROR(INDEX('Hoja de Trabajo para listado'!$BC$155:$CB$1048576,MATCH($A258,'Hoja de Trabajo para listado'!$BC$155:$BC$1048576,0),MATCH((CUADRO!L$4&amp;$E258),'Hoja de Trabajo para listado'!$BC$151:$CB$151,0)),0)+IFERROR(INDEX('Hoja de Trabajo para listado'!$DE$153:$DG$274,MATCH($A258,'Hoja de Trabajo para listado'!$DE$153:$DE$1048576,0),MATCH((CUADRO!L$4&amp;$E258),'Hoja de Trabajo para listado'!$DE$151:$DG$151,0)),0)+IFERROR(INDEX('Hoja de Trabajo para listado'!$CD$155:$DC$1048576,MATCH($A258,'Hoja de Trabajo para listado'!$CD$155:$CD$1048576,0),MATCH((CUADRO!L$4&amp;$E258),'Hoja de Trabajo para listado'!$CD$151:$DC$151,0)),0)</f>
        <v>0</v>
      </c>
      <c r="M258" s="243">
        <f ca="1">+IFERROR(INDEX('Hoja de Trabajo para listado'!$A$155:$Z$1048576,MATCH($A258,'Hoja de Trabajo para listado'!$A$155:$A$1048576,0),MATCH((CUADRO!M$4&amp;$E258),'Hoja de Trabajo para listado'!$A$151:$Z$151,0)),0)+IFERROR(INDEX('Hoja de Trabajo para listado'!$AB$155:$BA$1048576,MATCH($A258,'Hoja de Trabajo para listado'!$AB$155:$AB$1048576,0),MATCH((CUADRO!M$4&amp;$E258),'Hoja de Trabajo para listado'!$AB$151:$BA$151,0)),0)+IFERROR(INDEX('Hoja de Trabajo para listado'!$BC$155:$CB$1048576,MATCH($A258,'Hoja de Trabajo para listado'!$BC$155:$BC$1048576,0),MATCH((CUADRO!M$4&amp;$E258),'Hoja de Trabajo para listado'!$BC$151:$CB$151,0)),0)+IFERROR(INDEX('Hoja de Trabajo para listado'!$DE$153:$DG$274,MATCH($A258,'Hoja de Trabajo para listado'!$DE$153:$DE$1048576,0),MATCH((CUADRO!M$4&amp;$E258),'Hoja de Trabajo para listado'!$DE$151:$DG$151,0)),0)+IFERROR(INDEX('Hoja de Trabajo para listado'!$CD$155:$DC$1048576,MATCH($A258,'Hoja de Trabajo para listado'!$CD$155:$CD$1048576,0),MATCH((CUADRO!M$4&amp;$E258),'Hoja de Trabajo para listado'!$CD$151:$DC$151,0)),0)</f>
        <v>0</v>
      </c>
      <c r="N258" s="243">
        <f ca="1">+IFERROR(INDEX('Hoja de Trabajo para listado'!$A$155:$Z$1048576,MATCH($A258,'Hoja de Trabajo para listado'!$A$155:$A$1048576,0),MATCH((CUADRO!N$4&amp;$E258),'Hoja de Trabajo para listado'!$A$151:$Z$151,0)),0)+IFERROR(INDEX('Hoja de Trabajo para listado'!$AB$155:$BA$1048576,MATCH($A258,'Hoja de Trabajo para listado'!$AB$155:$AB$1048576,0),MATCH((CUADRO!N$4&amp;$E258),'Hoja de Trabajo para listado'!$AB$151:$BA$151,0)),0)+IFERROR(INDEX('Hoja de Trabajo para listado'!$BC$155:$CB$1048576,MATCH($A258,'Hoja de Trabajo para listado'!$BC$155:$BC$1048576,0),MATCH((CUADRO!N$4&amp;$E258),'Hoja de Trabajo para listado'!$BC$151:$CB$151,0)),0)+IFERROR(INDEX('Hoja de Trabajo para listado'!$DE$153:$DG$274,MATCH($A258,'Hoja de Trabajo para listado'!$DE$153:$DE$1048576,0),MATCH((CUADRO!N$4&amp;$E258),'Hoja de Trabajo para listado'!$DE$151:$DG$151,0)),0)+IFERROR(INDEX('Hoja de Trabajo para listado'!$CD$155:$DC$1048576,MATCH($A258,'Hoja de Trabajo para listado'!$CD$155:$CD$1048576,0),MATCH((CUADRO!N$4&amp;$E258),'Hoja de Trabajo para listado'!$CD$151:$DC$151,0)),0)</f>
        <v>0</v>
      </c>
      <c r="O258" s="243">
        <f ca="1">+IFERROR(INDEX('Hoja de Trabajo para listado'!$A$155:$Z$1048576,MATCH($A258,'Hoja de Trabajo para listado'!$A$155:$A$1048576,0),MATCH((CUADRO!O$4&amp;$E258),'Hoja de Trabajo para listado'!$A$151:$Z$151,0)),0)+IFERROR(INDEX('Hoja de Trabajo para listado'!$AB$155:$BA$1048576,MATCH($A258,'Hoja de Trabajo para listado'!$AB$155:$AB$1048576,0),MATCH((CUADRO!O$4&amp;$E258),'Hoja de Trabajo para listado'!$AB$151:$BA$151,0)),0)+IFERROR(INDEX('Hoja de Trabajo para listado'!$BC$155:$CB$1048576,MATCH($A258,'Hoja de Trabajo para listado'!$BC$155:$BC$1048576,0),MATCH((CUADRO!O$4&amp;$E258),'Hoja de Trabajo para listado'!$BC$151:$CB$151,0)),0)+IFERROR(INDEX('Hoja de Trabajo para listado'!$DE$153:$DG$274,MATCH($A258,'Hoja de Trabajo para listado'!$DE$153:$DE$1048576,0),MATCH((CUADRO!O$4&amp;$E258),'Hoja de Trabajo para listado'!$DE$151:$DG$151,0)),0)+IFERROR(INDEX('Hoja de Trabajo para listado'!$CD$155:$DC$1048576,MATCH($A258,'Hoja de Trabajo para listado'!$CD$155:$CD$1048576,0),MATCH((CUADRO!O$4&amp;$E258),'Hoja de Trabajo para listado'!$CD$151:$DC$151,0)),0)</f>
        <v>0</v>
      </c>
      <c r="P258" s="243">
        <f ca="1">+IFERROR(INDEX('Hoja de Trabajo para listado'!$A$155:$Z$1048576,MATCH($A258,'Hoja de Trabajo para listado'!$A$155:$A$1048576,0),MATCH((CUADRO!P$4&amp;$E258),'Hoja de Trabajo para listado'!$A$151:$Z$151,0)),0)+IFERROR(INDEX('Hoja de Trabajo para listado'!$AB$155:$BA$1048576,MATCH($A258,'Hoja de Trabajo para listado'!$AB$155:$AB$1048576,0),MATCH((CUADRO!P$4&amp;$E258),'Hoja de Trabajo para listado'!$AB$151:$BA$151,0)),0)+IFERROR(INDEX('Hoja de Trabajo para listado'!$BC$155:$CB$1048576,MATCH($A258,'Hoja de Trabajo para listado'!$BC$155:$BC$1048576,0),MATCH((CUADRO!P$4&amp;$E258),'Hoja de Trabajo para listado'!$BC$151:$CB$151,0)),0)+IFERROR(INDEX('Hoja de Trabajo para listado'!$DE$153:$DG$274,MATCH($A258,'Hoja de Trabajo para listado'!$DE$153:$DE$1048576,0),MATCH((CUADRO!P$4&amp;$E258),'Hoja de Trabajo para listado'!$DE$151:$DG$151,0)),0)+IFERROR(INDEX('Hoja de Trabajo para listado'!$CD$155:$DC$1048576,MATCH($A258,'Hoja de Trabajo para listado'!$CD$155:$CD$1048576,0),MATCH((CUADRO!P$4&amp;$E258),'Hoja de Trabajo para listado'!$CD$151:$DC$151,0)),0)</f>
        <v>1213.72</v>
      </c>
      <c r="Q258" s="243">
        <f ca="1">+IFERROR(INDEX('Hoja de Trabajo para listado'!$A$155:$Z$1048576,MATCH($A258,'Hoja de Trabajo para listado'!$A$155:$A$1048576,0),MATCH((CUADRO!Q$4&amp;$E258),'Hoja de Trabajo para listado'!$A$151:$Z$151,0)),0)+IFERROR(INDEX('Hoja de Trabajo para listado'!$AB$155:$BA$1048576,MATCH($A258,'Hoja de Trabajo para listado'!$AB$155:$AB$1048576,0),MATCH((CUADRO!Q$4&amp;$E258),'Hoja de Trabajo para listado'!$AB$151:$BA$151,0)),0)+IFERROR(INDEX('Hoja de Trabajo para listado'!$BC$155:$CB$1048576,MATCH($A258,'Hoja de Trabajo para listado'!$BC$155:$BC$1048576,0),MATCH((CUADRO!Q$4&amp;$E258),'Hoja de Trabajo para listado'!$BC$151:$CB$151,0)),0)+IFERROR(INDEX('Hoja de Trabajo para listado'!$DE$153:$DG$274,MATCH($A258,'Hoja de Trabajo para listado'!$DE$153:$DE$1048576,0),MATCH((CUADRO!Q$4&amp;$E258),'Hoja de Trabajo para listado'!$DE$151:$DG$151,0)),0)+IFERROR(INDEX('Hoja de Trabajo para listado'!$CD$155:$DC$1048576,MATCH($A258,'Hoja de Trabajo para listado'!$CD$155:$CD$1048576,0),MATCH((CUADRO!Q$4&amp;$E258),'Hoja de Trabajo para listado'!$CD$151:$DC$151,0)),0)</f>
        <v>0</v>
      </c>
      <c r="R258" s="243">
        <f t="shared" ca="1" si="9"/>
        <v>1273.75</v>
      </c>
      <c r="S258" s="243">
        <f ca="1">+R257+R258</f>
        <v>1273.75</v>
      </c>
      <c r="T258" s="243">
        <f ca="1">+S258</f>
        <v>1273.75</v>
      </c>
      <c r="U258" s="242">
        <f t="shared" si="10"/>
        <v>2</v>
      </c>
      <c r="V258" s="327" t="str">
        <f>+VLOOKUP(A258,bd_lista!$A$3:$E$592,5,FALSE)</f>
        <v>Instituciones Descentralizadas</v>
      </c>
      <c r="W258" s="398"/>
      <c r="X258" s="240">
        <f>+VLOOKUP(A258,[4]Sheet1!$A$13:$D$744,4,FALSE)</f>
        <v>86</v>
      </c>
      <c r="Y258" s="240" t="str">
        <f>+VLOOKUP(X258,bd_lista!$A$3:$C$592,3,FALSE)</f>
        <v>Ministerio de Medio Ambiente y Agua</v>
      </c>
      <c r="Z258" s="288"/>
      <c r="AA258" s="317"/>
    </row>
    <row r="259" spans="1:27" ht="15" hidden="1" customHeight="1">
      <c r="A259" s="249">
        <v>349</v>
      </c>
      <c r="B259" s="393">
        <f>+A259</f>
        <v>349</v>
      </c>
      <c r="C259" s="245" t="str">
        <f>+VLOOKUP(A259,bd_lista!$A$3:$C$592,3,FALSE)</f>
        <v>Centro de Inv.Arqueológicas,Antropológicas y Adm.de Tiwanaku</v>
      </c>
      <c r="D259" s="395" t="str">
        <f>+C259</f>
        <v>Centro de Inv.Arqueológicas,Antropológicas y Adm.de Tiwanaku</v>
      </c>
      <c r="E259" s="245" t="s">
        <v>1303</v>
      </c>
      <c r="F259" s="241">
        <f ca="1">+IFERROR(INDEX('Hoja de Trabajo para listado'!$A$155:$Z$1048576,MATCH($A259,'Hoja de Trabajo para listado'!$A$155:$A$1048576,0),MATCH((CUADRO!F$4&amp;$E259),'Hoja de Trabajo para listado'!$A$151:$Z$151,0)),0)+IFERROR(INDEX('Hoja de Trabajo para listado'!$AB$155:$BA$1048576,MATCH($A259,'Hoja de Trabajo para listado'!$AB$155:$AB$1048576,0),MATCH((CUADRO!F$4&amp;$E259),'Hoja de Trabajo para listado'!$AB$151:$BA$151,0)),0)+IFERROR(INDEX('Hoja de Trabajo para listado'!$BC$155:$CB$1048576,MATCH($A259,'Hoja de Trabajo para listado'!$BC$155:$BC$1048576,0),MATCH((CUADRO!F$4&amp;$E259),'Hoja de Trabajo para listado'!$BC$151:$CB$151,0)),0)+IFERROR(INDEX('Hoja de Trabajo para listado'!$DE$153:$DG$274,MATCH($A259,'Hoja de Trabajo para listado'!$DE$153:$DE$1048576,0),MATCH((CUADRO!F$4&amp;$E259),'Hoja de Trabajo para listado'!$DE$151:$DG$151,0)),0)+IFERROR(INDEX('Hoja de Trabajo para listado'!$CD$155:$DC$1048576,MATCH($A259,'Hoja de Trabajo para listado'!$CD$155:$CD$1048576,0),MATCH((CUADRO!F$4&amp;$E259),'Hoja de Trabajo para listado'!$CD$151:$DC$151,0)),0)</f>
        <v>0</v>
      </c>
      <c r="G259" s="241">
        <f ca="1">+IFERROR(INDEX('Hoja de Trabajo para listado'!$A$155:$Z$1048576,MATCH($A259,'Hoja de Trabajo para listado'!$A$155:$A$1048576,0),MATCH((CUADRO!G$4&amp;$E259),'Hoja de Trabajo para listado'!$A$151:$Z$151,0)),0)+IFERROR(INDEX('Hoja de Trabajo para listado'!$AB$155:$BA$1048576,MATCH($A259,'Hoja de Trabajo para listado'!$AB$155:$AB$1048576,0),MATCH((CUADRO!G$4&amp;$E259),'Hoja de Trabajo para listado'!$AB$151:$BA$151,0)),0)+IFERROR(INDEX('Hoja de Trabajo para listado'!$BC$155:$CB$1048576,MATCH($A259,'Hoja de Trabajo para listado'!$BC$155:$BC$1048576,0),MATCH((CUADRO!G$4&amp;$E259),'Hoja de Trabajo para listado'!$BC$151:$CB$151,0)),0)+IFERROR(INDEX('Hoja de Trabajo para listado'!$DE$153:$DG$274,MATCH($A259,'Hoja de Trabajo para listado'!$DE$153:$DE$1048576,0),MATCH((CUADRO!G$4&amp;$E259),'Hoja de Trabajo para listado'!$DE$151:$DG$151,0)),0)+IFERROR(INDEX('Hoja de Trabajo para listado'!$CD$155:$DC$1048576,MATCH($A259,'Hoja de Trabajo para listado'!$CD$155:$CD$1048576,0),MATCH((CUADRO!G$4&amp;$E259),'Hoja de Trabajo para listado'!$CD$151:$DC$151,0)),0)</f>
        <v>0</v>
      </c>
      <c r="H259" s="241">
        <f ca="1">+IFERROR(INDEX('Hoja de Trabajo para listado'!$A$155:$Z$1048576,MATCH($A259,'Hoja de Trabajo para listado'!$A$155:$A$1048576,0),MATCH((CUADRO!H$4&amp;$E259),'Hoja de Trabajo para listado'!$A$151:$Z$151,0)),0)+IFERROR(INDEX('Hoja de Trabajo para listado'!$AB$155:$BA$1048576,MATCH($A259,'Hoja de Trabajo para listado'!$AB$155:$AB$1048576,0),MATCH((CUADRO!H$4&amp;$E259),'Hoja de Trabajo para listado'!$AB$151:$BA$151,0)),0)+IFERROR(INDEX('Hoja de Trabajo para listado'!$BC$155:$CB$1048576,MATCH($A259,'Hoja de Trabajo para listado'!$BC$155:$BC$1048576,0),MATCH((CUADRO!H$4&amp;$E259),'Hoja de Trabajo para listado'!$BC$151:$CB$151,0)),0)+IFERROR(INDEX('Hoja de Trabajo para listado'!$DE$153:$DG$274,MATCH($A259,'Hoja de Trabajo para listado'!$DE$153:$DE$1048576,0),MATCH((CUADRO!H$4&amp;$E259),'Hoja de Trabajo para listado'!$DE$151:$DG$151,0)),0)+IFERROR(INDEX('Hoja de Trabajo para listado'!$CD$155:$DC$1048576,MATCH($A259,'Hoja de Trabajo para listado'!$CD$155:$CD$1048576,0),MATCH((CUADRO!H$4&amp;$E259),'Hoja de Trabajo para listado'!$CD$151:$DC$151,0)),0)</f>
        <v>0</v>
      </c>
      <c r="I259" s="241">
        <f ca="1">+IFERROR(INDEX('Hoja de Trabajo para listado'!$A$155:$Z$1048576,MATCH($A259,'Hoja de Trabajo para listado'!$A$155:$A$1048576,0),MATCH((CUADRO!I$4&amp;$E259),'Hoja de Trabajo para listado'!$A$151:$Z$151,0)),0)+IFERROR(INDEX('Hoja de Trabajo para listado'!$AB$155:$BA$1048576,MATCH($A259,'Hoja de Trabajo para listado'!$AB$155:$AB$1048576,0),MATCH((CUADRO!I$4&amp;$E259),'Hoja de Trabajo para listado'!$AB$151:$BA$151,0)),0)+IFERROR(INDEX('Hoja de Trabajo para listado'!$BC$155:$CB$1048576,MATCH($A259,'Hoja de Trabajo para listado'!$BC$155:$BC$1048576,0),MATCH((CUADRO!I$4&amp;$E259),'Hoja de Trabajo para listado'!$BC$151:$CB$151,0)),0)+IFERROR(INDEX('Hoja de Trabajo para listado'!$DE$153:$DG$274,MATCH($A259,'Hoja de Trabajo para listado'!$DE$153:$DE$1048576,0),MATCH((CUADRO!I$4&amp;$E259),'Hoja de Trabajo para listado'!$DE$151:$DG$151,0)),0)+IFERROR(INDEX('Hoja de Trabajo para listado'!$CD$155:$DC$1048576,MATCH($A259,'Hoja de Trabajo para listado'!$CD$155:$CD$1048576,0),MATCH((CUADRO!I$4&amp;$E259),'Hoja de Trabajo para listado'!$CD$151:$DC$151,0)),0)</f>
        <v>0</v>
      </c>
      <c r="J259" s="241">
        <f ca="1">+IFERROR(INDEX('Hoja de Trabajo para listado'!$A$155:$Z$1048576,MATCH($A259,'Hoja de Trabajo para listado'!$A$155:$A$1048576,0),MATCH((CUADRO!J$4&amp;$E259),'Hoja de Trabajo para listado'!$A$151:$Z$151,0)),0)+IFERROR(INDEX('Hoja de Trabajo para listado'!$AB$155:$BA$1048576,MATCH($A259,'Hoja de Trabajo para listado'!$AB$155:$AB$1048576,0),MATCH((CUADRO!J$4&amp;$E259),'Hoja de Trabajo para listado'!$AB$151:$BA$151,0)),0)+IFERROR(INDEX('Hoja de Trabajo para listado'!$BC$155:$CB$1048576,MATCH($A259,'Hoja de Trabajo para listado'!$BC$155:$BC$1048576,0),MATCH((CUADRO!J$4&amp;$E259),'Hoja de Trabajo para listado'!$BC$151:$CB$151,0)),0)+IFERROR(INDEX('Hoja de Trabajo para listado'!$DE$153:$DG$274,MATCH($A259,'Hoja de Trabajo para listado'!$DE$153:$DE$1048576,0),MATCH((CUADRO!J$4&amp;$E259),'Hoja de Trabajo para listado'!$DE$151:$DG$151,0)),0)+IFERROR(INDEX('Hoja de Trabajo para listado'!$CD$155:$DC$1048576,MATCH($A259,'Hoja de Trabajo para listado'!$CD$155:$CD$1048576,0),MATCH((CUADRO!J$4&amp;$E259),'Hoja de Trabajo para listado'!$CD$151:$DC$151,0)),0)</f>
        <v>0</v>
      </c>
      <c r="K259" s="241">
        <f ca="1">+IFERROR(INDEX('Hoja de Trabajo para listado'!$A$155:$Z$1048576,MATCH($A259,'Hoja de Trabajo para listado'!$A$155:$A$1048576,0),MATCH((CUADRO!K$4&amp;$E259),'Hoja de Trabajo para listado'!$A$151:$Z$151,0)),0)+IFERROR(INDEX('Hoja de Trabajo para listado'!$AB$155:$BA$1048576,MATCH($A259,'Hoja de Trabajo para listado'!$AB$155:$AB$1048576,0),MATCH((CUADRO!K$4&amp;$E259),'Hoja de Trabajo para listado'!$AB$151:$BA$151,0)),0)+IFERROR(INDEX('Hoja de Trabajo para listado'!$BC$155:$CB$1048576,MATCH($A259,'Hoja de Trabajo para listado'!$BC$155:$BC$1048576,0),MATCH((CUADRO!K$4&amp;$E259),'Hoja de Trabajo para listado'!$BC$151:$CB$151,0)),0)+IFERROR(INDEX('Hoja de Trabajo para listado'!$DE$153:$DG$274,MATCH($A259,'Hoja de Trabajo para listado'!$DE$153:$DE$1048576,0),MATCH((CUADRO!K$4&amp;$E259),'Hoja de Trabajo para listado'!$DE$151:$DG$151,0)),0)+IFERROR(INDEX('Hoja de Trabajo para listado'!$CD$155:$DC$1048576,MATCH($A259,'Hoja de Trabajo para listado'!$CD$155:$CD$1048576,0),MATCH((CUADRO!K$4&amp;$E259),'Hoja de Trabajo para listado'!$CD$151:$DC$151,0)),0)</f>
        <v>0</v>
      </c>
      <c r="L259" s="241">
        <f ca="1">+IFERROR(INDEX('Hoja de Trabajo para listado'!$A$155:$Z$1048576,MATCH($A259,'Hoja de Trabajo para listado'!$A$155:$A$1048576,0),MATCH((CUADRO!L$4&amp;$E259),'Hoja de Trabajo para listado'!$A$151:$Z$151,0)),0)+IFERROR(INDEX('Hoja de Trabajo para listado'!$AB$155:$BA$1048576,MATCH($A259,'Hoja de Trabajo para listado'!$AB$155:$AB$1048576,0),MATCH((CUADRO!L$4&amp;$E259),'Hoja de Trabajo para listado'!$AB$151:$BA$151,0)),0)+IFERROR(INDEX('Hoja de Trabajo para listado'!$BC$155:$CB$1048576,MATCH($A259,'Hoja de Trabajo para listado'!$BC$155:$BC$1048576,0),MATCH((CUADRO!L$4&amp;$E259),'Hoja de Trabajo para listado'!$BC$151:$CB$151,0)),0)+IFERROR(INDEX('Hoja de Trabajo para listado'!$DE$153:$DG$274,MATCH($A259,'Hoja de Trabajo para listado'!$DE$153:$DE$1048576,0),MATCH((CUADRO!L$4&amp;$E259),'Hoja de Trabajo para listado'!$DE$151:$DG$151,0)),0)+IFERROR(INDEX('Hoja de Trabajo para listado'!$CD$155:$DC$1048576,MATCH($A259,'Hoja de Trabajo para listado'!$CD$155:$CD$1048576,0),MATCH((CUADRO!L$4&amp;$E259),'Hoja de Trabajo para listado'!$CD$151:$DC$151,0)),0)</f>
        <v>0</v>
      </c>
      <c r="M259" s="241">
        <f ca="1">+IFERROR(INDEX('Hoja de Trabajo para listado'!$A$155:$Z$1048576,MATCH($A259,'Hoja de Trabajo para listado'!$A$155:$A$1048576,0),MATCH((CUADRO!M$4&amp;$E259),'Hoja de Trabajo para listado'!$A$151:$Z$151,0)),0)+IFERROR(INDEX('Hoja de Trabajo para listado'!$AB$155:$BA$1048576,MATCH($A259,'Hoja de Trabajo para listado'!$AB$155:$AB$1048576,0),MATCH((CUADRO!M$4&amp;$E259),'Hoja de Trabajo para listado'!$AB$151:$BA$151,0)),0)+IFERROR(INDEX('Hoja de Trabajo para listado'!$BC$155:$CB$1048576,MATCH($A259,'Hoja de Trabajo para listado'!$BC$155:$BC$1048576,0),MATCH((CUADRO!M$4&amp;$E259),'Hoja de Trabajo para listado'!$BC$151:$CB$151,0)),0)+IFERROR(INDEX('Hoja de Trabajo para listado'!$DE$153:$DG$274,MATCH($A259,'Hoja de Trabajo para listado'!$DE$153:$DE$1048576,0),MATCH((CUADRO!M$4&amp;$E259),'Hoja de Trabajo para listado'!$DE$151:$DG$151,0)),0)+IFERROR(INDEX('Hoja de Trabajo para listado'!$CD$155:$DC$1048576,MATCH($A259,'Hoja de Trabajo para listado'!$CD$155:$CD$1048576,0),MATCH((CUADRO!M$4&amp;$E259),'Hoja de Trabajo para listado'!$CD$151:$DC$151,0)),0)</f>
        <v>0</v>
      </c>
      <c r="N259" s="241">
        <f ca="1">+IFERROR(INDEX('Hoja de Trabajo para listado'!$A$155:$Z$1048576,MATCH($A259,'Hoja de Trabajo para listado'!$A$155:$A$1048576,0),MATCH((CUADRO!N$4&amp;$E259),'Hoja de Trabajo para listado'!$A$151:$Z$151,0)),0)+IFERROR(INDEX('Hoja de Trabajo para listado'!$AB$155:$BA$1048576,MATCH($A259,'Hoja de Trabajo para listado'!$AB$155:$AB$1048576,0),MATCH((CUADRO!N$4&amp;$E259),'Hoja de Trabajo para listado'!$AB$151:$BA$151,0)),0)+IFERROR(INDEX('Hoja de Trabajo para listado'!$BC$155:$CB$1048576,MATCH($A259,'Hoja de Trabajo para listado'!$BC$155:$BC$1048576,0),MATCH((CUADRO!N$4&amp;$E259),'Hoja de Trabajo para listado'!$BC$151:$CB$151,0)),0)+IFERROR(INDEX('Hoja de Trabajo para listado'!$DE$153:$DG$274,MATCH($A259,'Hoja de Trabajo para listado'!$DE$153:$DE$1048576,0),MATCH((CUADRO!N$4&amp;$E259),'Hoja de Trabajo para listado'!$DE$151:$DG$151,0)),0)+IFERROR(INDEX('Hoja de Trabajo para listado'!$CD$155:$DC$1048576,MATCH($A259,'Hoja de Trabajo para listado'!$CD$155:$CD$1048576,0),MATCH((CUADRO!N$4&amp;$E259),'Hoja de Trabajo para listado'!$CD$151:$DC$151,0)),0)</f>
        <v>0</v>
      </c>
      <c r="O259" s="241">
        <f ca="1">+IFERROR(INDEX('Hoja de Trabajo para listado'!$A$155:$Z$1048576,MATCH($A259,'Hoja de Trabajo para listado'!$A$155:$A$1048576,0),MATCH((CUADRO!O$4&amp;$E259),'Hoja de Trabajo para listado'!$A$151:$Z$151,0)),0)+IFERROR(INDEX('Hoja de Trabajo para listado'!$AB$155:$BA$1048576,MATCH($A259,'Hoja de Trabajo para listado'!$AB$155:$AB$1048576,0),MATCH((CUADRO!O$4&amp;$E259),'Hoja de Trabajo para listado'!$AB$151:$BA$151,0)),0)+IFERROR(INDEX('Hoja de Trabajo para listado'!$BC$155:$CB$1048576,MATCH($A259,'Hoja de Trabajo para listado'!$BC$155:$BC$1048576,0),MATCH((CUADRO!O$4&amp;$E259),'Hoja de Trabajo para listado'!$BC$151:$CB$151,0)),0)+IFERROR(INDEX('Hoja de Trabajo para listado'!$DE$153:$DG$274,MATCH($A259,'Hoja de Trabajo para listado'!$DE$153:$DE$1048576,0),MATCH((CUADRO!O$4&amp;$E259),'Hoja de Trabajo para listado'!$DE$151:$DG$151,0)),0)+IFERROR(INDEX('Hoja de Trabajo para listado'!$CD$155:$DC$1048576,MATCH($A259,'Hoja de Trabajo para listado'!$CD$155:$CD$1048576,0),MATCH((CUADRO!O$4&amp;$E259),'Hoja de Trabajo para listado'!$CD$151:$DC$151,0)),0)</f>
        <v>0</v>
      </c>
      <c r="P259" s="241">
        <f ca="1">+IFERROR(INDEX('Hoja de Trabajo para listado'!$A$155:$Z$1048576,MATCH($A259,'Hoja de Trabajo para listado'!$A$155:$A$1048576,0),MATCH((CUADRO!P$4&amp;$E259),'Hoja de Trabajo para listado'!$A$151:$Z$151,0)),0)+IFERROR(INDEX('Hoja de Trabajo para listado'!$AB$155:$BA$1048576,MATCH($A259,'Hoja de Trabajo para listado'!$AB$155:$AB$1048576,0),MATCH((CUADRO!P$4&amp;$E259),'Hoja de Trabajo para listado'!$AB$151:$BA$151,0)),0)+IFERROR(INDEX('Hoja de Trabajo para listado'!$BC$155:$CB$1048576,MATCH($A259,'Hoja de Trabajo para listado'!$BC$155:$BC$1048576,0),MATCH((CUADRO!P$4&amp;$E259),'Hoja de Trabajo para listado'!$BC$151:$CB$151,0)),0)+IFERROR(INDEX('Hoja de Trabajo para listado'!$DE$153:$DG$274,MATCH($A259,'Hoja de Trabajo para listado'!$DE$153:$DE$1048576,0),MATCH((CUADRO!P$4&amp;$E259),'Hoja de Trabajo para listado'!$DE$151:$DG$151,0)),0)+IFERROR(INDEX('Hoja de Trabajo para listado'!$CD$155:$DC$1048576,MATCH($A259,'Hoja de Trabajo para listado'!$CD$155:$CD$1048576,0),MATCH((CUADRO!P$4&amp;$E259),'Hoja de Trabajo para listado'!$CD$151:$DC$151,0)),0)</f>
        <v>0</v>
      </c>
      <c r="Q259" s="241">
        <f ca="1">+IFERROR(INDEX('Hoja de Trabajo para listado'!$A$155:$Z$1048576,MATCH($A259,'Hoja de Trabajo para listado'!$A$155:$A$1048576,0),MATCH((CUADRO!Q$4&amp;$E259),'Hoja de Trabajo para listado'!$A$151:$Z$151,0)),0)+IFERROR(INDEX('Hoja de Trabajo para listado'!$AB$155:$BA$1048576,MATCH($A259,'Hoja de Trabajo para listado'!$AB$155:$AB$1048576,0),MATCH((CUADRO!Q$4&amp;$E259),'Hoja de Trabajo para listado'!$AB$151:$BA$151,0)),0)+IFERROR(INDEX('Hoja de Trabajo para listado'!$BC$155:$CB$1048576,MATCH($A259,'Hoja de Trabajo para listado'!$BC$155:$BC$1048576,0),MATCH((CUADRO!Q$4&amp;$E259),'Hoja de Trabajo para listado'!$BC$151:$CB$151,0)),0)+IFERROR(INDEX('Hoja de Trabajo para listado'!$DE$153:$DG$274,MATCH($A259,'Hoja de Trabajo para listado'!$DE$153:$DE$1048576,0),MATCH((CUADRO!Q$4&amp;$E259),'Hoja de Trabajo para listado'!$DE$151:$DG$151,0)),0)+IFERROR(INDEX('Hoja de Trabajo para listado'!$CD$155:$DC$1048576,MATCH($A259,'Hoja de Trabajo para listado'!$CD$155:$CD$1048576,0),MATCH((CUADRO!Q$4&amp;$E259),'Hoja de Trabajo para listado'!$CD$151:$DC$151,0)),0)</f>
        <v>0</v>
      </c>
      <c r="R259" s="241">
        <f t="shared" ca="1" si="9"/>
        <v>0</v>
      </c>
      <c r="S259" s="241"/>
      <c r="T259" s="241">
        <f ca="1">+T260</f>
        <v>0</v>
      </c>
      <c r="U259" s="240">
        <f t="shared" si="10"/>
        <v>1</v>
      </c>
      <c r="V259" s="327" t="str">
        <f>+VLOOKUP(A259,bd_lista!$A$3:$E$592,5,FALSE)</f>
        <v>Instituciones Descentralizadas</v>
      </c>
      <c r="W259" s="397" t="str">
        <f>+V259</f>
        <v>Instituciones Descentralizadas</v>
      </c>
      <c r="X259" s="240">
        <f>+VLOOKUP(A259,[4]Sheet1!$A$13:$D$744,4,FALSE)</f>
        <v>52</v>
      </c>
      <c r="Y259" s="240" t="e">
        <f>+VLOOKUP(X259,bd_lista!$A$3:$C$592,3,FALSE)</f>
        <v>#N/A</v>
      </c>
      <c r="Z259" s="290">
        <f>+X259</f>
        <v>52</v>
      </c>
      <c r="AA259" s="291" t="e">
        <f>+Y259</f>
        <v>#N/A</v>
      </c>
    </row>
    <row r="260" spans="1:27" ht="15" hidden="1" customHeight="1">
      <c r="A260" s="32">
        <v>349</v>
      </c>
      <c r="B260" s="394"/>
      <c r="C260" s="327" t="str">
        <f>+VLOOKUP(A260,bd_lista!$A$3:$C$592,3,FALSE)</f>
        <v>Centro de Inv.Arqueológicas,Antropológicas y Adm.de Tiwanaku</v>
      </c>
      <c r="D260" s="396"/>
      <c r="E260" s="327" t="s">
        <v>1304</v>
      </c>
      <c r="F260" s="243">
        <f ca="1">+IFERROR(INDEX('Hoja de Trabajo para listado'!$A$155:$Z$1048576,MATCH($A260,'Hoja de Trabajo para listado'!$A$155:$A$1048576,0),MATCH((CUADRO!F$4&amp;$E260),'Hoja de Trabajo para listado'!$A$151:$Z$151,0)),0)+IFERROR(INDEX('Hoja de Trabajo para listado'!$AB$155:$BA$1048576,MATCH($A260,'Hoja de Trabajo para listado'!$AB$155:$AB$1048576,0),MATCH((CUADRO!F$4&amp;$E260),'Hoja de Trabajo para listado'!$AB$151:$BA$151,0)),0)+IFERROR(INDEX('Hoja de Trabajo para listado'!$BC$155:$CB$1048576,MATCH($A260,'Hoja de Trabajo para listado'!$BC$155:$BC$1048576,0),MATCH((CUADRO!F$4&amp;$E260),'Hoja de Trabajo para listado'!$BC$151:$CB$151,0)),0)+IFERROR(INDEX('Hoja de Trabajo para listado'!$DE$153:$DG$274,MATCH($A260,'Hoja de Trabajo para listado'!$DE$153:$DE$1048576,0),MATCH((CUADRO!F$4&amp;$E260),'Hoja de Trabajo para listado'!$DE$151:$DG$151,0)),0)+IFERROR(INDEX('Hoja de Trabajo para listado'!$CD$155:$DC$1048576,MATCH($A260,'Hoja de Trabajo para listado'!$CD$155:$CD$1048576,0),MATCH((CUADRO!F$4&amp;$E260),'Hoja de Trabajo para listado'!$CD$151:$DC$151,0)),0)</f>
        <v>0</v>
      </c>
      <c r="G260" s="243">
        <f ca="1">+IFERROR(INDEX('Hoja de Trabajo para listado'!$A$155:$Z$1048576,MATCH($A260,'Hoja de Trabajo para listado'!$A$155:$A$1048576,0),MATCH((CUADRO!G$4&amp;$E260),'Hoja de Trabajo para listado'!$A$151:$Z$151,0)),0)+IFERROR(INDEX('Hoja de Trabajo para listado'!$AB$155:$BA$1048576,MATCH($A260,'Hoja de Trabajo para listado'!$AB$155:$AB$1048576,0),MATCH((CUADRO!G$4&amp;$E260),'Hoja de Trabajo para listado'!$AB$151:$BA$151,0)),0)+IFERROR(INDEX('Hoja de Trabajo para listado'!$BC$155:$CB$1048576,MATCH($A260,'Hoja de Trabajo para listado'!$BC$155:$BC$1048576,0),MATCH((CUADRO!G$4&amp;$E260),'Hoja de Trabajo para listado'!$BC$151:$CB$151,0)),0)+IFERROR(INDEX('Hoja de Trabajo para listado'!$DE$153:$DG$274,MATCH($A260,'Hoja de Trabajo para listado'!$DE$153:$DE$1048576,0),MATCH((CUADRO!G$4&amp;$E260),'Hoja de Trabajo para listado'!$DE$151:$DG$151,0)),0)+IFERROR(INDEX('Hoja de Trabajo para listado'!$CD$155:$DC$1048576,MATCH($A260,'Hoja de Trabajo para listado'!$CD$155:$CD$1048576,0),MATCH((CUADRO!G$4&amp;$E260),'Hoja de Trabajo para listado'!$CD$151:$DC$151,0)),0)</f>
        <v>0</v>
      </c>
      <c r="H260" s="243">
        <f ca="1">+IFERROR(INDEX('Hoja de Trabajo para listado'!$A$155:$Z$1048576,MATCH($A260,'Hoja de Trabajo para listado'!$A$155:$A$1048576,0),MATCH((CUADRO!H$4&amp;$E260),'Hoja de Trabajo para listado'!$A$151:$Z$151,0)),0)+IFERROR(INDEX('Hoja de Trabajo para listado'!$AB$155:$BA$1048576,MATCH($A260,'Hoja de Trabajo para listado'!$AB$155:$AB$1048576,0),MATCH((CUADRO!H$4&amp;$E260),'Hoja de Trabajo para listado'!$AB$151:$BA$151,0)),0)+IFERROR(INDEX('Hoja de Trabajo para listado'!$BC$155:$CB$1048576,MATCH($A260,'Hoja de Trabajo para listado'!$BC$155:$BC$1048576,0),MATCH((CUADRO!H$4&amp;$E260),'Hoja de Trabajo para listado'!$BC$151:$CB$151,0)),0)+IFERROR(INDEX('Hoja de Trabajo para listado'!$DE$153:$DG$274,MATCH($A260,'Hoja de Trabajo para listado'!$DE$153:$DE$1048576,0),MATCH((CUADRO!H$4&amp;$E260),'Hoja de Trabajo para listado'!$DE$151:$DG$151,0)),0)+IFERROR(INDEX('Hoja de Trabajo para listado'!$CD$155:$DC$1048576,MATCH($A260,'Hoja de Trabajo para listado'!$CD$155:$CD$1048576,0),MATCH((CUADRO!H$4&amp;$E260),'Hoja de Trabajo para listado'!$CD$151:$DC$151,0)),0)</f>
        <v>0</v>
      </c>
      <c r="I260" s="243">
        <f ca="1">+IFERROR(INDEX('Hoja de Trabajo para listado'!$A$155:$Z$1048576,MATCH($A260,'Hoja de Trabajo para listado'!$A$155:$A$1048576,0),MATCH((CUADRO!I$4&amp;$E260),'Hoja de Trabajo para listado'!$A$151:$Z$151,0)),0)+IFERROR(INDEX('Hoja de Trabajo para listado'!$AB$155:$BA$1048576,MATCH($A260,'Hoja de Trabajo para listado'!$AB$155:$AB$1048576,0),MATCH((CUADRO!I$4&amp;$E260),'Hoja de Trabajo para listado'!$AB$151:$BA$151,0)),0)+IFERROR(INDEX('Hoja de Trabajo para listado'!$BC$155:$CB$1048576,MATCH($A260,'Hoja de Trabajo para listado'!$BC$155:$BC$1048576,0),MATCH((CUADRO!I$4&amp;$E260),'Hoja de Trabajo para listado'!$BC$151:$CB$151,0)),0)+IFERROR(INDEX('Hoja de Trabajo para listado'!$DE$153:$DG$274,MATCH($A260,'Hoja de Trabajo para listado'!$DE$153:$DE$1048576,0),MATCH((CUADRO!I$4&amp;$E260),'Hoja de Trabajo para listado'!$DE$151:$DG$151,0)),0)+IFERROR(INDEX('Hoja de Trabajo para listado'!$CD$155:$DC$1048576,MATCH($A260,'Hoja de Trabajo para listado'!$CD$155:$CD$1048576,0),MATCH((CUADRO!I$4&amp;$E260),'Hoja de Trabajo para listado'!$CD$151:$DC$151,0)),0)</f>
        <v>0</v>
      </c>
      <c r="J260" s="243">
        <f ca="1">+IFERROR(INDEX('Hoja de Trabajo para listado'!$A$155:$Z$1048576,MATCH($A260,'Hoja de Trabajo para listado'!$A$155:$A$1048576,0),MATCH((CUADRO!J$4&amp;$E260),'Hoja de Trabajo para listado'!$A$151:$Z$151,0)),0)+IFERROR(INDEX('Hoja de Trabajo para listado'!$AB$155:$BA$1048576,MATCH($A260,'Hoja de Trabajo para listado'!$AB$155:$AB$1048576,0),MATCH((CUADRO!J$4&amp;$E260),'Hoja de Trabajo para listado'!$AB$151:$BA$151,0)),0)+IFERROR(INDEX('Hoja de Trabajo para listado'!$BC$155:$CB$1048576,MATCH($A260,'Hoja de Trabajo para listado'!$BC$155:$BC$1048576,0),MATCH((CUADRO!J$4&amp;$E260),'Hoja de Trabajo para listado'!$BC$151:$CB$151,0)),0)+IFERROR(INDEX('Hoja de Trabajo para listado'!$DE$153:$DG$274,MATCH($A260,'Hoja de Trabajo para listado'!$DE$153:$DE$1048576,0),MATCH((CUADRO!J$4&amp;$E260),'Hoja de Trabajo para listado'!$DE$151:$DG$151,0)),0)+IFERROR(INDEX('Hoja de Trabajo para listado'!$CD$155:$DC$1048576,MATCH($A260,'Hoja de Trabajo para listado'!$CD$155:$CD$1048576,0),MATCH((CUADRO!J$4&amp;$E260),'Hoja de Trabajo para listado'!$CD$151:$DC$151,0)),0)</f>
        <v>0</v>
      </c>
      <c r="K260" s="243">
        <f ca="1">+IFERROR(INDEX('Hoja de Trabajo para listado'!$A$155:$Z$1048576,MATCH($A260,'Hoja de Trabajo para listado'!$A$155:$A$1048576,0),MATCH((CUADRO!K$4&amp;$E260),'Hoja de Trabajo para listado'!$A$151:$Z$151,0)),0)+IFERROR(INDEX('Hoja de Trabajo para listado'!$AB$155:$BA$1048576,MATCH($A260,'Hoja de Trabajo para listado'!$AB$155:$AB$1048576,0),MATCH((CUADRO!K$4&amp;$E260),'Hoja de Trabajo para listado'!$AB$151:$BA$151,0)),0)+IFERROR(INDEX('Hoja de Trabajo para listado'!$BC$155:$CB$1048576,MATCH($A260,'Hoja de Trabajo para listado'!$BC$155:$BC$1048576,0),MATCH((CUADRO!K$4&amp;$E260),'Hoja de Trabajo para listado'!$BC$151:$CB$151,0)),0)+IFERROR(INDEX('Hoja de Trabajo para listado'!$DE$153:$DG$274,MATCH($A260,'Hoja de Trabajo para listado'!$DE$153:$DE$1048576,0),MATCH((CUADRO!K$4&amp;$E260),'Hoja de Trabajo para listado'!$DE$151:$DG$151,0)),0)+IFERROR(INDEX('Hoja de Trabajo para listado'!$CD$155:$DC$1048576,MATCH($A260,'Hoja de Trabajo para listado'!$CD$155:$CD$1048576,0),MATCH((CUADRO!K$4&amp;$E260),'Hoja de Trabajo para listado'!$CD$151:$DC$151,0)),0)</f>
        <v>0</v>
      </c>
      <c r="L260" s="243">
        <f ca="1">+IFERROR(INDEX('Hoja de Trabajo para listado'!$A$155:$Z$1048576,MATCH($A260,'Hoja de Trabajo para listado'!$A$155:$A$1048576,0),MATCH((CUADRO!L$4&amp;$E260),'Hoja de Trabajo para listado'!$A$151:$Z$151,0)),0)+IFERROR(INDEX('Hoja de Trabajo para listado'!$AB$155:$BA$1048576,MATCH($A260,'Hoja de Trabajo para listado'!$AB$155:$AB$1048576,0),MATCH((CUADRO!L$4&amp;$E260),'Hoja de Trabajo para listado'!$AB$151:$BA$151,0)),0)+IFERROR(INDEX('Hoja de Trabajo para listado'!$BC$155:$CB$1048576,MATCH($A260,'Hoja de Trabajo para listado'!$BC$155:$BC$1048576,0),MATCH((CUADRO!L$4&amp;$E260),'Hoja de Trabajo para listado'!$BC$151:$CB$151,0)),0)+IFERROR(INDEX('Hoja de Trabajo para listado'!$DE$153:$DG$274,MATCH($A260,'Hoja de Trabajo para listado'!$DE$153:$DE$1048576,0),MATCH((CUADRO!L$4&amp;$E260),'Hoja de Trabajo para listado'!$DE$151:$DG$151,0)),0)+IFERROR(INDEX('Hoja de Trabajo para listado'!$CD$155:$DC$1048576,MATCH($A260,'Hoja de Trabajo para listado'!$CD$155:$CD$1048576,0),MATCH((CUADRO!L$4&amp;$E260),'Hoja de Trabajo para listado'!$CD$151:$DC$151,0)),0)</f>
        <v>0</v>
      </c>
      <c r="M260" s="243">
        <f ca="1">+IFERROR(INDEX('Hoja de Trabajo para listado'!$A$155:$Z$1048576,MATCH($A260,'Hoja de Trabajo para listado'!$A$155:$A$1048576,0),MATCH((CUADRO!M$4&amp;$E260),'Hoja de Trabajo para listado'!$A$151:$Z$151,0)),0)+IFERROR(INDEX('Hoja de Trabajo para listado'!$AB$155:$BA$1048576,MATCH($A260,'Hoja de Trabajo para listado'!$AB$155:$AB$1048576,0),MATCH((CUADRO!M$4&amp;$E260),'Hoja de Trabajo para listado'!$AB$151:$BA$151,0)),0)+IFERROR(INDEX('Hoja de Trabajo para listado'!$BC$155:$CB$1048576,MATCH($A260,'Hoja de Trabajo para listado'!$BC$155:$BC$1048576,0),MATCH((CUADRO!M$4&amp;$E260),'Hoja de Trabajo para listado'!$BC$151:$CB$151,0)),0)+IFERROR(INDEX('Hoja de Trabajo para listado'!$DE$153:$DG$274,MATCH($A260,'Hoja de Trabajo para listado'!$DE$153:$DE$1048576,0),MATCH((CUADRO!M$4&amp;$E260),'Hoja de Trabajo para listado'!$DE$151:$DG$151,0)),0)+IFERROR(INDEX('Hoja de Trabajo para listado'!$CD$155:$DC$1048576,MATCH($A260,'Hoja de Trabajo para listado'!$CD$155:$CD$1048576,0),MATCH((CUADRO!M$4&amp;$E260),'Hoja de Trabajo para listado'!$CD$151:$DC$151,0)),0)</f>
        <v>0</v>
      </c>
      <c r="N260" s="243">
        <f ca="1">+IFERROR(INDEX('Hoja de Trabajo para listado'!$A$155:$Z$1048576,MATCH($A260,'Hoja de Trabajo para listado'!$A$155:$A$1048576,0),MATCH((CUADRO!N$4&amp;$E260),'Hoja de Trabajo para listado'!$A$151:$Z$151,0)),0)+IFERROR(INDEX('Hoja de Trabajo para listado'!$AB$155:$BA$1048576,MATCH($A260,'Hoja de Trabajo para listado'!$AB$155:$AB$1048576,0),MATCH((CUADRO!N$4&amp;$E260),'Hoja de Trabajo para listado'!$AB$151:$BA$151,0)),0)+IFERROR(INDEX('Hoja de Trabajo para listado'!$BC$155:$CB$1048576,MATCH($A260,'Hoja de Trabajo para listado'!$BC$155:$BC$1048576,0),MATCH((CUADRO!N$4&amp;$E260),'Hoja de Trabajo para listado'!$BC$151:$CB$151,0)),0)+IFERROR(INDEX('Hoja de Trabajo para listado'!$DE$153:$DG$274,MATCH($A260,'Hoja de Trabajo para listado'!$DE$153:$DE$1048576,0),MATCH((CUADRO!N$4&amp;$E260),'Hoja de Trabajo para listado'!$DE$151:$DG$151,0)),0)+IFERROR(INDEX('Hoja de Trabajo para listado'!$CD$155:$DC$1048576,MATCH($A260,'Hoja de Trabajo para listado'!$CD$155:$CD$1048576,0),MATCH((CUADRO!N$4&amp;$E260),'Hoja de Trabajo para listado'!$CD$151:$DC$151,0)),0)</f>
        <v>0</v>
      </c>
      <c r="O260" s="243">
        <f ca="1">+IFERROR(INDEX('Hoja de Trabajo para listado'!$A$155:$Z$1048576,MATCH($A260,'Hoja de Trabajo para listado'!$A$155:$A$1048576,0),MATCH((CUADRO!O$4&amp;$E260),'Hoja de Trabajo para listado'!$A$151:$Z$151,0)),0)+IFERROR(INDEX('Hoja de Trabajo para listado'!$AB$155:$BA$1048576,MATCH($A260,'Hoja de Trabajo para listado'!$AB$155:$AB$1048576,0),MATCH((CUADRO!O$4&amp;$E260),'Hoja de Trabajo para listado'!$AB$151:$BA$151,0)),0)+IFERROR(INDEX('Hoja de Trabajo para listado'!$BC$155:$CB$1048576,MATCH($A260,'Hoja de Trabajo para listado'!$BC$155:$BC$1048576,0),MATCH((CUADRO!O$4&amp;$E260),'Hoja de Trabajo para listado'!$BC$151:$CB$151,0)),0)+IFERROR(INDEX('Hoja de Trabajo para listado'!$DE$153:$DG$274,MATCH($A260,'Hoja de Trabajo para listado'!$DE$153:$DE$1048576,0),MATCH((CUADRO!O$4&amp;$E260),'Hoja de Trabajo para listado'!$DE$151:$DG$151,0)),0)+IFERROR(INDEX('Hoja de Trabajo para listado'!$CD$155:$DC$1048576,MATCH($A260,'Hoja de Trabajo para listado'!$CD$155:$CD$1048576,0),MATCH((CUADRO!O$4&amp;$E260),'Hoja de Trabajo para listado'!$CD$151:$DC$151,0)),0)</f>
        <v>0</v>
      </c>
      <c r="P260" s="243">
        <f ca="1">+IFERROR(INDEX('Hoja de Trabajo para listado'!$A$155:$Z$1048576,MATCH($A260,'Hoja de Trabajo para listado'!$A$155:$A$1048576,0),MATCH((CUADRO!P$4&amp;$E260),'Hoja de Trabajo para listado'!$A$151:$Z$151,0)),0)+IFERROR(INDEX('Hoja de Trabajo para listado'!$AB$155:$BA$1048576,MATCH($A260,'Hoja de Trabajo para listado'!$AB$155:$AB$1048576,0),MATCH((CUADRO!P$4&amp;$E260),'Hoja de Trabajo para listado'!$AB$151:$BA$151,0)),0)+IFERROR(INDEX('Hoja de Trabajo para listado'!$BC$155:$CB$1048576,MATCH($A260,'Hoja de Trabajo para listado'!$BC$155:$BC$1048576,0),MATCH((CUADRO!P$4&amp;$E260),'Hoja de Trabajo para listado'!$BC$151:$CB$151,0)),0)+IFERROR(INDEX('Hoja de Trabajo para listado'!$DE$153:$DG$274,MATCH($A260,'Hoja de Trabajo para listado'!$DE$153:$DE$1048576,0),MATCH((CUADRO!P$4&amp;$E260),'Hoja de Trabajo para listado'!$DE$151:$DG$151,0)),0)+IFERROR(INDEX('Hoja de Trabajo para listado'!$CD$155:$DC$1048576,MATCH($A260,'Hoja de Trabajo para listado'!$CD$155:$CD$1048576,0),MATCH((CUADRO!P$4&amp;$E260),'Hoja de Trabajo para listado'!$CD$151:$DC$151,0)),0)</f>
        <v>0</v>
      </c>
      <c r="Q260" s="243">
        <f ca="1">+IFERROR(INDEX('Hoja de Trabajo para listado'!$A$155:$Z$1048576,MATCH($A260,'Hoja de Trabajo para listado'!$A$155:$A$1048576,0),MATCH((CUADRO!Q$4&amp;$E260),'Hoja de Trabajo para listado'!$A$151:$Z$151,0)),0)+IFERROR(INDEX('Hoja de Trabajo para listado'!$AB$155:$BA$1048576,MATCH($A260,'Hoja de Trabajo para listado'!$AB$155:$AB$1048576,0),MATCH((CUADRO!Q$4&amp;$E260),'Hoja de Trabajo para listado'!$AB$151:$BA$151,0)),0)+IFERROR(INDEX('Hoja de Trabajo para listado'!$BC$155:$CB$1048576,MATCH($A260,'Hoja de Trabajo para listado'!$BC$155:$BC$1048576,0),MATCH((CUADRO!Q$4&amp;$E260),'Hoja de Trabajo para listado'!$BC$151:$CB$151,0)),0)+IFERROR(INDEX('Hoja de Trabajo para listado'!$DE$153:$DG$274,MATCH($A260,'Hoja de Trabajo para listado'!$DE$153:$DE$1048576,0),MATCH((CUADRO!Q$4&amp;$E260),'Hoja de Trabajo para listado'!$DE$151:$DG$151,0)),0)+IFERROR(INDEX('Hoja de Trabajo para listado'!$CD$155:$DC$1048576,MATCH($A260,'Hoja de Trabajo para listado'!$CD$155:$CD$1048576,0),MATCH((CUADRO!Q$4&amp;$E260),'Hoja de Trabajo para listado'!$CD$151:$DC$151,0)),0)</f>
        <v>0</v>
      </c>
      <c r="R260" s="243">
        <f t="shared" ca="1" si="9"/>
        <v>0</v>
      </c>
      <c r="S260" s="243">
        <f ca="1">+R259+R260</f>
        <v>0</v>
      </c>
      <c r="T260" s="243">
        <f ca="1">+S260</f>
        <v>0</v>
      </c>
      <c r="U260" s="242">
        <f t="shared" si="10"/>
        <v>2</v>
      </c>
      <c r="V260" s="327" t="str">
        <f>+VLOOKUP(A260,bd_lista!$A$3:$E$592,5,FALSE)</f>
        <v>Instituciones Descentralizadas</v>
      </c>
      <c r="W260" s="398"/>
      <c r="X260" s="240">
        <f>+VLOOKUP(A260,[4]Sheet1!$A$13:$D$744,4,FALSE)</f>
        <v>52</v>
      </c>
      <c r="Y260" s="240" t="e">
        <f>+VLOOKUP(X260,bd_lista!$A$3:$C$592,3,FALSE)</f>
        <v>#N/A</v>
      </c>
      <c r="Z260" s="288"/>
      <c r="AA260" s="289"/>
    </row>
    <row r="261" spans="1:27" ht="15" hidden="1" customHeight="1">
      <c r="A261" s="249">
        <v>371</v>
      </c>
      <c r="B261" s="393">
        <f>+A261</f>
        <v>371</v>
      </c>
      <c r="C261" s="245" t="str">
        <f>+VLOOKUP(A261,bd_lista!$A$3:$C$592,3,FALSE)</f>
        <v>Centro Internacional de la Quinua</v>
      </c>
      <c r="D261" s="395" t="str">
        <f>+C261</f>
        <v>Centro Internacional de la Quinua</v>
      </c>
      <c r="E261" s="245" t="s">
        <v>1303</v>
      </c>
      <c r="F261" s="241">
        <f ca="1">+IFERROR(INDEX('Hoja de Trabajo para listado'!$A$155:$Z$1048576,MATCH($A261,'Hoja de Trabajo para listado'!$A$155:$A$1048576,0),MATCH((CUADRO!F$4&amp;$E261),'Hoja de Trabajo para listado'!$A$151:$Z$151,0)),0)+IFERROR(INDEX('Hoja de Trabajo para listado'!$AB$155:$BA$1048576,MATCH($A261,'Hoja de Trabajo para listado'!$AB$155:$AB$1048576,0),MATCH((CUADRO!F$4&amp;$E261),'Hoja de Trabajo para listado'!$AB$151:$BA$151,0)),0)+IFERROR(INDEX('Hoja de Trabajo para listado'!$BC$155:$CB$1048576,MATCH($A261,'Hoja de Trabajo para listado'!$BC$155:$BC$1048576,0),MATCH((CUADRO!F$4&amp;$E261),'Hoja de Trabajo para listado'!$BC$151:$CB$151,0)),0)+IFERROR(INDEX('Hoja de Trabajo para listado'!$DE$153:$DG$274,MATCH($A261,'Hoja de Trabajo para listado'!$DE$153:$DE$1048576,0),MATCH((CUADRO!F$4&amp;$E261),'Hoja de Trabajo para listado'!$DE$151:$DG$151,0)),0)+IFERROR(INDEX('Hoja de Trabajo para listado'!$CD$155:$DC$1048576,MATCH($A261,'Hoja de Trabajo para listado'!$CD$155:$CD$1048576,0),MATCH((CUADRO!F$4&amp;$E261),'Hoja de Trabajo para listado'!$CD$151:$DC$151,0)),0)</f>
        <v>0</v>
      </c>
      <c r="G261" s="241">
        <f ca="1">+IFERROR(INDEX('Hoja de Trabajo para listado'!$A$155:$Z$1048576,MATCH($A261,'Hoja de Trabajo para listado'!$A$155:$A$1048576,0),MATCH((CUADRO!G$4&amp;$E261),'Hoja de Trabajo para listado'!$A$151:$Z$151,0)),0)+IFERROR(INDEX('Hoja de Trabajo para listado'!$AB$155:$BA$1048576,MATCH($A261,'Hoja de Trabajo para listado'!$AB$155:$AB$1048576,0),MATCH((CUADRO!G$4&amp;$E261),'Hoja de Trabajo para listado'!$AB$151:$BA$151,0)),0)+IFERROR(INDEX('Hoja de Trabajo para listado'!$BC$155:$CB$1048576,MATCH($A261,'Hoja de Trabajo para listado'!$BC$155:$BC$1048576,0),MATCH((CUADRO!G$4&amp;$E261),'Hoja de Trabajo para listado'!$BC$151:$CB$151,0)),0)+IFERROR(INDEX('Hoja de Trabajo para listado'!$DE$153:$DG$274,MATCH($A261,'Hoja de Trabajo para listado'!$DE$153:$DE$1048576,0),MATCH((CUADRO!G$4&amp;$E261),'Hoja de Trabajo para listado'!$DE$151:$DG$151,0)),0)+IFERROR(INDEX('Hoja de Trabajo para listado'!$CD$155:$DC$1048576,MATCH($A261,'Hoja de Trabajo para listado'!$CD$155:$CD$1048576,0),MATCH((CUADRO!G$4&amp;$E261),'Hoja de Trabajo para listado'!$CD$151:$DC$151,0)),0)</f>
        <v>0</v>
      </c>
      <c r="H261" s="241">
        <f ca="1">+IFERROR(INDEX('Hoja de Trabajo para listado'!$A$155:$Z$1048576,MATCH($A261,'Hoja de Trabajo para listado'!$A$155:$A$1048576,0),MATCH((CUADRO!H$4&amp;$E261),'Hoja de Trabajo para listado'!$A$151:$Z$151,0)),0)+IFERROR(INDEX('Hoja de Trabajo para listado'!$AB$155:$BA$1048576,MATCH($A261,'Hoja de Trabajo para listado'!$AB$155:$AB$1048576,0),MATCH((CUADRO!H$4&amp;$E261),'Hoja de Trabajo para listado'!$AB$151:$BA$151,0)),0)+IFERROR(INDEX('Hoja de Trabajo para listado'!$BC$155:$CB$1048576,MATCH($A261,'Hoja de Trabajo para listado'!$BC$155:$BC$1048576,0),MATCH((CUADRO!H$4&amp;$E261),'Hoja de Trabajo para listado'!$BC$151:$CB$151,0)),0)+IFERROR(INDEX('Hoja de Trabajo para listado'!$DE$153:$DG$274,MATCH($A261,'Hoja de Trabajo para listado'!$DE$153:$DE$1048576,0),MATCH((CUADRO!H$4&amp;$E261),'Hoja de Trabajo para listado'!$DE$151:$DG$151,0)),0)+IFERROR(INDEX('Hoja de Trabajo para listado'!$CD$155:$DC$1048576,MATCH($A261,'Hoja de Trabajo para listado'!$CD$155:$CD$1048576,0),MATCH((CUADRO!H$4&amp;$E261),'Hoja de Trabajo para listado'!$CD$151:$DC$151,0)),0)</f>
        <v>0</v>
      </c>
      <c r="I261" s="241">
        <f ca="1">+IFERROR(INDEX('Hoja de Trabajo para listado'!$A$155:$Z$1048576,MATCH($A261,'Hoja de Trabajo para listado'!$A$155:$A$1048576,0),MATCH((CUADRO!I$4&amp;$E261),'Hoja de Trabajo para listado'!$A$151:$Z$151,0)),0)+IFERROR(INDEX('Hoja de Trabajo para listado'!$AB$155:$BA$1048576,MATCH($A261,'Hoja de Trabajo para listado'!$AB$155:$AB$1048576,0),MATCH((CUADRO!I$4&amp;$E261),'Hoja de Trabajo para listado'!$AB$151:$BA$151,0)),0)+IFERROR(INDEX('Hoja de Trabajo para listado'!$BC$155:$CB$1048576,MATCH($A261,'Hoja de Trabajo para listado'!$BC$155:$BC$1048576,0),MATCH((CUADRO!I$4&amp;$E261),'Hoja de Trabajo para listado'!$BC$151:$CB$151,0)),0)+IFERROR(INDEX('Hoja de Trabajo para listado'!$DE$153:$DG$274,MATCH($A261,'Hoja de Trabajo para listado'!$DE$153:$DE$1048576,0),MATCH((CUADRO!I$4&amp;$E261),'Hoja de Trabajo para listado'!$DE$151:$DG$151,0)),0)+IFERROR(INDEX('Hoja de Trabajo para listado'!$CD$155:$DC$1048576,MATCH($A261,'Hoja de Trabajo para listado'!$CD$155:$CD$1048576,0),MATCH((CUADRO!I$4&amp;$E261),'Hoja de Trabajo para listado'!$CD$151:$DC$151,0)),0)</f>
        <v>0</v>
      </c>
      <c r="J261" s="241">
        <f ca="1">+IFERROR(INDEX('Hoja de Trabajo para listado'!$A$155:$Z$1048576,MATCH($A261,'Hoja de Trabajo para listado'!$A$155:$A$1048576,0),MATCH((CUADRO!J$4&amp;$E261),'Hoja de Trabajo para listado'!$A$151:$Z$151,0)),0)+IFERROR(INDEX('Hoja de Trabajo para listado'!$AB$155:$BA$1048576,MATCH($A261,'Hoja de Trabajo para listado'!$AB$155:$AB$1048576,0),MATCH((CUADRO!J$4&amp;$E261),'Hoja de Trabajo para listado'!$AB$151:$BA$151,0)),0)+IFERROR(INDEX('Hoja de Trabajo para listado'!$BC$155:$CB$1048576,MATCH($A261,'Hoja de Trabajo para listado'!$BC$155:$BC$1048576,0),MATCH((CUADRO!J$4&amp;$E261),'Hoja de Trabajo para listado'!$BC$151:$CB$151,0)),0)+IFERROR(INDEX('Hoja de Trabajo para listado'!$DE$153:$DG$274,MATCH($A261,'Hoja de Trabajo para listado'!$DE$153:$DE$1048576,0),MATCH((CUADRO!J$4&amp;$E261),'Hoja de Trabajo para listado'!$DE$151:$DG$151,0)),0)+IFERROR(INDEX('Hoja de Trabajo para listado'!$CD$155:$DC$1048576,MATCH($A261,'Hoja de Trabajo para listado'!$CD$155:$CD$1048576,0),MATCH((CUADRO!J$4&amp;$E261),'Hoja de Trabajo para listado'!$CD$151:$DC$151,0)),0)</f>
        <v>0</v>
      </c>
      <c r="K261" s="241">
        <f ca="1">+IFERROR(INDEX('Hoja de Trabajo para listado'!$A$155:$Z$1048576,MATCH($A261,'Hoja de Trabajo para listado'!$A$155:$A$1048576,0),MATCH((CUADRO!K$4&amp;$E261),'Hoja de Trabajo para listado'!$A$151:$Z$151,0)),0)+IFERROR(INDEX('Hoja de Trabajo para listado'!$AB$155:$BA$1048576,MATCH($A261,'Hoja de Trabajo para listado'!$AB$155:$AB$1048576,0),MATCH((CUADRO!K$4&amp;$E261),'Hoja de Trabajo para listado'!$AB$151:$BA$151,0)),0)+IFERROR(INDEX('Hoja de Trabajo para listado'!$BC$155:$CB$1048576,MATCH($A261,'Hoja de Trabajo para listado'!$BC$155:$BC$1048576,0),MATCH((CUADRO!K$4&amp;$E261),'Hoja de Trabajo para listado'!$BC$151:$CB$151,0)),0)+IFERROR(INDEX('Hoja de Trabajo para listado'!$DE$153:$DG$274,MATCH($A261,'Hoja de Trabajo para listado'!$DE$153:$DE$1048576,0),MATCH((CUADRO!K$4&amp;$E261),'Hoja de Trabajo para listado'!$DE$151:$DG$151,0)),0)+IFERROR(INDEX('Hoja de Trabajo para listado'!$CD$155:$DC$1048576,MATCH($A261,'Hoja de Trabajo para listado'!$CD$155:$CD$1048576,0),MATCH((CUADRO!K$4&amp;$E261),'Hoja de Trabajo para listado'!$CD$151:$DC$151,0)),0)</f>
        <v>0</v>
      </c>
      <c r="L261" s="241">
        <f ca="1">+IFERROR(INDEX('Hoja de Trabajo para listado'!$A$155:$Z$1048576,MATCH($A261,'Hoja de Trabajo para listado'!$A$155:$A$1048576,0),MATCH((CUADRO!L$4&amp;$E261),'Hoja de Trabajo para listado'!$A$151:$Z$151,0)),0)+IFERROR(INDEX('Hoja de Trabajo para listado'!$AB$155:$BA$1048576,MATCH($A261,'Hoja de Trabajo para listado'!$AB$155:$AB$1048576,0),MATCH((CUADRO!L$4&amp;$E261),'Hoja de Trabajo para listado'!$AB$151:$BA$151,0)),0)+IFERROR(INDEX('Hoja de Trabajo para listado'!$BC$155:$CB$1048576,MATCH($A261,'Hoja de Trabajo para listado'!$BC$155:$BC$1048576,0),MATCH((CUADRO!L$4&amp;$E261),'Hoja de Trabajo para listado'!$BC$151:$CB$151,0)),0)+IFERROR(INDEX('Hoja de Trabajo para listado'!$DE$153:$DG$274,MATCH($A261,'Hoja de Trabajo para listado'!$DE$153:$DE$1048576,0),MATCH((CUADRO!L$4&amp;$E261),'Hoja de Trabajo para listado'!$DE$151:$DG$151,0)),0)+IFERROR(INDEX('Hoja de Trabajo para listado'!$CD$155:$DC$1048576,MATCH($A261,'Hoja de Trabajo para listado'!$CD$155:$CD$1048576,0),MATCH((CUADRO!L$4&amp;$E261),'Hoja de Trabajo para listado'!$CD$151:$DC$151,0)),0)</f>
        <v>0</v>
      </c>
      <c r="M261" s="241">
        <f ca="1">+IFERROR(INDEX('Hoja de Trabajo para listado'!$A$155:$Z$1048576,MATCH($A261,'Hoja de Trabajo para listado'!$A$155:$A$1048576,0),MATCH((CUADRO!M$4&amp;$E261),'Hoja de Trabajo para listado'!$A$151:$Z$151,0)),0)+IFERROR(INDEX('Hoja de Trabajo para listado'!$AB$155:$BA$1048576,MATCH($A261,'Hoja de Trabajo para listado'!$AB$155:$AB$1048576,0),MATCH((CUADRO!M$4&amp;$E261),'Hoja de Trabajo para listado'!$AB$151:$BA$151,0)),0)+IFERROR(INDEX('Hoja de Trabajo para listado'!$BC$155:$CB$1048576,MATCH($A261,'Hoja de Trabajo para listado'!$BC$155:$BC$1048576,0),MATCH((CUADRO!M$4&amp;$E261),'Hoja de Trabajo para listado'!$BC$151:$CB$151,0)),0)+IFERROR(INDEX('Hoja de Trabajo para listado'!$DE$153:$DG$274,MATCH($A261,'Hoja de Trabajo para listado'!$DE$153:$DE$1048576,0),MATCH((CUADRO!M$4&amp;$E261),'Hoja de Trabajo para listado'!$DE$151:$DG$151,0)),0)+IFERROR(INDEX('Hoja de Trabajo para listado'!$CD$155:$DC$1048576,MATCH($A261,'Hoja de Trabajo para listado'!$CD$155:$CD$1048576,0),MATCH((CUADRO!M$4&amp;$E261),'Hoja de Trabajo para listado'!$CD$151:$DC$151,0)),0)</f>
        <v>0</v>
      </c>
      <c r="N261" s="241">
        <f ca="1">+IFERROR(INDEX('Hoja de Trabajo para listado'!$A$155:$Z$1048576,MATCH($A261,'Hoja de Trabajo para listado'!$A$155:$A$1048576,0),MATCH((CUADRO!N$4&amp;$E261),'Hoja de Trabajo para listado'!$A$151:$Z$151,0)),0)+IFERROR(INDEX('Hoja de Trabajo para listado'!$AB$155:$BA$1048576,MATCH($A261,'Hoja de Trabajo para listado'!$AB$155:$AB$1048576,0),MATCH((CUADRO!N$4&amp;$E261),'Hoja de Trabajo para listado'!$AB$151:$BA$151,0)),0)+IFERROR(INDEX('Hoja de Trabajo para listado'!$BC$155:$CB$1048576,MATCH($A261,'Hoja de Trabajo para listado'!$BC$155:$BC$1048576,0),MATCH((CUADRO!N$4&amp;$E261),'Hoja de Trabajo para listado'!$BC$151:$CB$151,0)),0)+IFERROR(INDEX('Hoja de Trabajo para listado'!$DE$153:$DG$274,MATCH($A261,'Hoja de Trabajo para listado'!$DE$153:$DE$1048576,0),MATCH((CUADRO!N$4&amp;$E261),'Hoja de Trabajo para listado'!$DE$151:$DG$151,0)),0)+IFERROR(INDEX('Hoja de Trabajo para listado'!$CD$155:$DC$1048576,MATCH($A261,'Hoja de Trabajo para listado'!$CD$155:$CD$1048576,0),MATCH((CUADRO!N$4&amp;$E261),'Hoja de Trabajo para listado'!$CD$151:$DC$151,0)),0)</f>
        <v>0</v>
      </c>
      <c r="O261" s="241">
        <f ca="1">+IFERROR(INDEX('Hoja de Trabajo para listado'!$A$155:$Z$1048576,MATCH($A261,'Hoja de Trabajo para listado'!$A$155:$A$1048576,0),MATCH((CUADRO!O$4&amp;$E261),'Hoja de Trabajo para listado'!$A$151:$Z$151,0)),0)+IFERROR(INDEX('Hoja de Trabajo para listado'!$AB$155:$BA$1048576,MATCH($A261,'Hoja de Trabajo para listado'!$AB$155:$AB$1048576,0),MATCH((CUADRO!O$4&amp;$E261),'Hoja de Trabajo para listado'!$AB$151:$BA$151,0)),0)+IFERROR(INDEX('Hoja de Trabajo para listado'!$BC$155:$CB$1048576,MATCH($A261,'Hoja de Trabajo para listado'!$BC$155:$BC$1048576,0),MATCH((CUADRO!O$4&amp;$E261),'Hoja de Trabajo para listado'!$BC$151:$CB$151,0)),0)+IFERROR(INDEX('Hoja de Trabajo para listado'!$DE$153:$DG$274,MATCH($A261,'Hoja de Trabajo para listado'!$DE$153:$DE$1048576,0),MATCH((CUADRO!O$4&amp;$E261),'Hoja de Trabajo para listado'!$DE$151:$DG$151,0)),0)+IFERROR(INDEX('Hoja de Trabajo para listado'!$CD$155:$DC$1048576,MATCH($A261,'Hoja de Trabajo para listado'!$CD$155:$CD$1048576,0),MATCH((CUADRO!O$4&amp;$E261),'Hoja de Trabajo para listado'!$CD$151:$DC$151,0)),0)</f>
        <v>0</v>
      </c>
      <c r="P261" s="241">
        <f ca="1">+IFERROR(INDEX('Hoja de Trabajo para listado'!$A$155:$Z$1048576,MATCH($A261,'Hoja de Trabajo para listado'!$A$155:$A$1048576,0),MATCH((CUADRO!P$4&amp;$E261),'Hoja de Trabajo para listado'!$A$151:$Z$151,0)),0)+IFERROR(INDEX('Hoja de Trabajo para listado'!$AB$155:$BA$1048576,MATCH($A261,'Hoja de Trabajo para listado'!$AB$155:$AB$1048576,0),MATCH((CUADRO!P$4&amp;$E261),'Hoja de Trabajo para listado'!$AB$151:$BA$151,0)),0)+IFERROR(INDEX('Hoja de Trabajo para listado'!$BC$155:$CB$1048576,MATCH($A261,'Hoja de Trabajo para listado'!$BC$155:$BC$1048576,0),MATCH((CUADRO!P$4&amp;$E261),'Hoja de Trabajo para listado'!$BC$151:$CB$151,0)),0)+IFERROR(INDEX('Hoja de Trabajo para listado'!$DE$153:$DG$274,MATCH($A261,'Hoja de Trabajo para listado'!$DE$153:$DE$1048576,0),MATCH((CUADRO!P$4&amp;$E261),'Hoja de Trabajo para listado'!$DE$151:$DG$151,0)),0)+IFERROR(INDEX('Hoja de Trabajo para listado'!$CD$155:$DC$1048576,MATCH($A261,'Hoja de Trabajo para listado'!$CD$155:$CD$1048576,0),MATCH((CUADRO!P$4&amp;$E261),'Hoja de Trabajo para listado'!$CD$151:$DC$151,0)),0)</f>
        <v>0</v>
      </c>
      <c r="Q261" s="241">
        <f ca="1">+IFERROR(INDEX('Hoja de Trabajo para listado'!$A$155:$Z$1048576,MATCH($A261,'Hoja de Trabajo para listado'!$A$155:$A$1048576,0),MATCH((CUADRO!Q$4&amp;$E261),'Hoja de Trabajo para listado'!$A$151:$Z$151,0)),0)+IFERROR(INDEX('Hoja de Trabajo para listado'!$AB$155:$BA$1048576,MATCH($A261,'Hoja de Trabajo para listado'!$AB$155:$AB$1048576,0),MATCH((CUADRO!Q$4&amp;$E261),'Hoja de Trabajo para listado'!$AB$151:$BA$151,0)),0)+IFERROR(INDEX('Hoja de Trabajo para listado'!$BC$155:$CB$1048576,MATCH($A261,'Hoja de Trabajo para listado'!$BC$155:$BC$1048576,0),MATCH((CUADRO!Q$4&amp;$E261),'Hoja de Trabajo para listado'!$BC$151:$CB$151,0)),0)+IFERROR(INDEX('Hoja de Trabajo para listado'!$DE$153:$DG$274,MATCH($A261,'Hoja de Trabajo para listado'!$DE$153:$DE$1048576,0),MATCH((CUADRO!Q$4&amp;$E261),'Hoja de Trabajo para listado'!$DE$151:$DG$151,0)),0)+IFERROR(INDEX('Hoja de Trabajo para listado'!$CD$155:$DC$1048576,MATCH($A261,'Hoja de Trabajo para listado'!$CD$155:$CD$1048576,0),MATCH((CUADRO!Q$4&amp;$E261),'Hoja de Trabajo para listado'!$CD$151:$DC$151,0)),0)</f>
        <v>0</v>
      </c>
      <c r="R261" s="241">
        <f t="shared" ref="R261:R326" ca="1" si="11">+SUM(F261:Q261)</f>
        <v>0</v>
      </c>
      <c r="S261" s="241"/>
      <c r="T261" s="241">
        <f ca="1">+T262</f>
        <v>0</v>
      </c>
      <c r="U261" s="240">
        <f t="shared" ref="U261:U326" si="12">+IF(E261="Débitos",1,2)</f>
        <v>1</v>
      </c>
      <c r="V261" s="327" t="str">
        <f>+VLOOKUP(A261,bd_lista!$A$3:$E$592,5,FALSE)</f>
        <v>Instituciones Descentralizadas</v>
      </c>
      <c r="W261" s="397" t="str">
        <f>+V261</f>
        <v>Instituciones Descentralizadas</v>
      </c>
      <c r="X261" s="240">
        <f>+VLOOKUP(A261,[4]Sheet1!$A$13:$D$744,4,FALSE)</f>
        <v>47</v>
      </c>
      <c r="Y261" s="240" t="str">
        <f>+VLOOKUP(X261,bd_lista!$A$3:$C$592,3,FALSE)</f>
        <v>Ministerio de Desarrollo Rural y Tierras</v>
      </c>
      <c r="Z261" s="290">
        <f>+X261</f>
        <v>47</v>
      </c>
      <c r="AA261" s="291" t="str">
        <f>+Y261</f>
        <v>Ministerio de Desarrollo Rural y Tierras</v>
      </c>
    </row>
    <row r="262" spans="1:27" ht="15" hidden="1" customHeight="1">
      <c r="A262" s="32">
        <v>371</v>
      </c>
      <c r="B262" s="394"/>
      <c r="C262" s="327" t="str">
        <f>+VLOOKUP(A262,bd_lista!$A$3:$C$592,3,FALSE)</f>
        <v>Centro Internacional de la Quinua</v>
      </c>
      <c r="D262" s="396"/>
      <c r="E262" s="327" t="s">
        <v>1304</v>
      </c>
      <c r="F262" s="243">
        <f ca="1">+IFERROR(INDEX('Hoja de Trabajo para listado'!$A$155:$Z$1048576,MATCH($A262,'Hoja de Trabajo para listado'!$A$155:$A$1048576,0),MATCH((CUADRO!F$4&amp;$E262),'Hoja de Trabajo para listado'!$A$151:$Z$151,0)),0)+IFERROR(INDEX('Hoja de Trabajo para listado'!$AB$155:$BA$1048576,MATCH($A262,'Hoja de Trabajo para listado'!$AB$155:$AB$1048576,0),MATCH((CUADRO!F$4&amp;$E262),'Hoja de Trabajo para listado'!$AB$151:$BA$151,0)),0)+IFERROR(INDEX('Hoja de Trabajo para listado'!$BC$155:$CB$1048576,MATCH($A262,'Hoja de Trabajo para listado'!$BC$155:$BC$1048576,0),MATCH((CUADRO!F$4&amp;$E262),'Hoja de Trabajo para listado'!$BC$151:$CB$151,0)),0)+IFERROR(INDEX('Hoja de Trabajo para listado'!$DE$153:$DG$274,MATCH($A262,'Hoja de Trabajo para listado'!$DE$153:$DE$1048576,0),MATCH((CUADRO!F$4&amp;$E262),'Hoja de Trabajo para listado'!$DE$151:$DG$151,0)),0)+IFERROR(INDEX('Hoja de Trabajo para listado'!$CD$155:$DC$1048576,MATCH($A262,'Hoja de Trabajo para listado'!$CD$155:$CD$1048576,0),MATCH((CUADRO!F$4&amp;$E262),'Hoja de Trabajo para listado'!$CD$151:$DC$151,0)),0)</f>
        <v>0</v>
      </c>
      <c r="G262" s="243">
        <f ca="1">+IFERROR(INDEX('Hoja de Trabajo para listado'!$A$155:$Z$1048576,MATCH($A262,'Hoja de Trabajo para listado'!$A$155:$A$1048576,0),MATCH((CUADRO!G$4&amp;$E262),'Hoja de Trabajo para listado'!$A$151:$Z$151,0)),0)+IFERROR(INDEX('Hoja de Trabajo para listado'!$AB$155:$BA$1048576,MATCH($A262,'Hoja de Trabajo para listado'!$AB$155:$AB$1048576,0),MATCH((CUADRO!G$4&amp;$E262),'Hoja de Trabajo para listado'!$AB$151:$BA$151,0)),0)+IFERROR(INDEX('Hoja de Trabajo para listado'!$BC$155:$CB$1048576,MATCH($A262,'Hoja de Trabajo para listado'!$BC$155:$BC$1048576,0),MATCH((CUADRO!G$4&amp;$E262),'Hoja de Trabajo para listado'!$BC$151:$CB$151,0)),0)+IFERROR(INDEX('Hoja de Trabajo para listado'!$DE$153:$DG$274,MATCH($A262,'Hoja de Trabajo para listado'!$DE$153:$DE$1048576,0),MATCH((CUADRO!G$4&amp;$E262),'Hoja de Trabajo para listado'!$DE$151:$DG$151,0)),0)+IFERROR(INDEX('Hoja de Trabajo para listado'!$CD$155:$DC$1048576,MATCH($A262,'Hoja de Trabajo para listado'!$CD$155:$CD$1048576,0),MATCH((CUADRO!G$4&amp;$E262),'Hoja de Trabajo para listado'!$CD$151:$DC$151,0)),0)</f>
        <v>0</v>
      </c>
      <c r="H262" s="243">
        <f ca="1">+IFERROR(INDEX('Hoja de Trabajo para listado'!$A$155:$Z$1048576,MATCH($A262,'Hoja de Trabajo para listado'!$A$155:$A$1048576,0),MATCH((CUADRO!H$4&amp;$E262),'Hoja de Trabajo para listado'!$A$151:$Z$151,0)),0)+IFERROR(INDEX('Hoja de Trabajo para listado'!$AB$155:$BA$1048576,MATCH($A262,'Hoja de Trabajo para listado'!$AB$155:$AB$1048576,0),MATCH((CUADRO!H$4&amp;$E262),'Hoja de Trabajo para listado'!$AB$151:$BA$151,0)),0)+IFERROR(INDEX('Hoja de Trabajo para listado'!$BC$155:$CB$1048576,MATCH($A262,'Hoja de Trabajo para listado'!$BC$155:$BC$1048576,0),MATCH((CUADRO!H$4&amp;$E262),'Hoja de Trabajo para listado'!$BC$151:$CB$151,0)),0)+IFERROR(INDEX('Hoja de Trabajo para listado'!$DE$153:$DG$274,MATCH($A262,'Hoja de Trabajo para listado'!$DE$153:$DE$1048576,0),MATCH((CUADRO!H$4&amp;$E262),'Hoja de Trabajo para listado'!$DE$151:$DG$151,0)),0)+IFERROR(INDEX('Hoja de Trabajo para listado'!$CD$155:$DC$1048576,MATCH($A262,'Hoja de Trabajo para listado'!$CD$155:$CD$1048576,0),MATCH((CUADRO!H$4&amp;$E262),'Hoja de Trabajo para listado'!$CD$151:$DC$151,0)),0)</f>
        <v>0</v>
      </c>
      <c r="I262" s="243">
        <f ca="1">+IFERROR(INDEX('Hoja de Trabajo para listado'!$A$155:$Z$1048576,MATCH($A262,'Hoja de Trabajo para listado'!$A$155:$A$1048576,0),MATCH((CUADRO!I$4&amp;$E262),'Hoja de Trabajo para listado'!$A$151:$Z$151,0)),0)+IFERROR(INDEX('Hoja de Trabajo para listado'!$AB$155:$BA$1048576,MATCH($A262,'Hoja de Trabajo para listado'!$AB$155:$AB$1048576,0),MATCH((CUADRO!I$4&amp;$E262),'Hoja de Trabajo para listado'!$AB$151:$BA$151,0)),0)+IFERROR(INDEX('Hoja de Trabajo para listado'!$BC$155:$CB$1048576,MATCH($A262,'Hoja de Trabajo para listado'!$BC$155:$BC$1048576,0),MATCH((CUADRO!I$4&amp;$E262),'Hoja de Trabajo para listado'!$BC$151:$CB$151,0)),0)+IFERROR(INDEX('Hoja de Trabajo para listado'!$DE$153:$DG$274,MATCH($A262,'Hoja de Trabajo para listado'!$DE$153:$DE$1048576,0),MATCH((CUADRO!I$4&amp;$E262),'Hoja de Trabajo para listado'!$DE$151:$DG$151,0)),0)+IFERROR(INDEX('Hoja de Trabajo para listado'!$CD$155:$DC$1048576,MATCH($A262,'Hoja de Trabajo para listado'!$CD$155:$CD$1048576,0),MATCH((CUADRO!I$4&amp;$E262),'Hoja de Trabajo para listado'!$CD$151:$DC$151,0)),0)</f>
        <v>0</v>
      </c>
      <c r="J262" s="243">
        <f ca="1">+IFERROR(INDEX('Hoja de Trabajo para listado'!$A$155:$Z$1048576,MATCH($A262,'Hoja de Trabajo para listado'!$A$155:$A$1048576,0),MATCH((CUADRO!J$4&amp;$E262),'Hoja de Trabajo para listado'!$A$151:$Z$151,0)),0)+IFERROR(INDEX('Hoja de Trabajo para listado'!$AB$155:$BA$1048576,MATCH($A262,'Hoja de Trabajo para listado'!$AB$155:$AB$1048576,0),MATCH((CUADRO!J$4&amp;$E262),'Hoja de Trabajo para listado'!$AB$151:$BA$151,0)),0)+IFERROR(INDEX('Hoja de Trabajo para listado'!$BC$155:$CB$1048576,MATCH($A262,'Hoja de Trabajo para listado'!$BC$155:$BC$1048576,0),MATCH((CUADRO!J$4&amp;$E262),'Hoja de Trabajo para listado'!$BC$151:$CB$151,0)),0)+IFERROR(INDEX('Hoja de Trabajo para listado'!$DE$153:$DG$274,MATCH($A262,'Hoja de Trabajo para listado'!$DE$153:$DE$1048576,0),MATCH((CUADRO!J$4&amp;$E262),'Hoja de Trabajo para listado'!$DE$151:$DG$151,0)),0)+IFERROR(INDEX('Hoja de Trabajo para listado'!$CD$155:$DC$1048576,MATCH($A262,'Hoja de Trabajo para listado'!$CD$155:$CD$1048576,0),MATCH((CUADRO!J$4&amp;$E262),'Hoja de Trabajo para listado'!$CD$151:$DC$151,0)),0)</f>
        <v>0</v>
      </c>
      <c r="K262" s="243">
        <f ca="1">+IFERROR(INDEX('Hoja de Trabajo para listado'!$A$155:$Z$1048576,MATCH($A262,'Hoja de Trabajo para listado'!$A$155:$A$1048576,0),MATCH((CUADRO!K$4&amp;$E262),'Hoja de Trabajo para listado'!$A$151:$Z$151,0)),0)+IFERROR(INDEX('Hoja de Trabajo para listado'!$AB$155:$BA$1048576,MATCH($A262,'Hoja de Trabajo para listado'!$AB$155:$AB$1048576,0),MATCH((CUADRO!K$4&amp;$E262),'Hoja de Trabajo para listado'!$AB$151:$BA$151,0)),0)+IFERROR(INDEX('Hoja de Trabajo para listado'!$BC$155:$CB$1048576,MATCH($A262,'Hoja de Trabajo para listado'!$BC$155:$BC$1048576,0),MATCH((CUADRO!K$4&amp;$E262),'Hoja de Trabajo para listado'!$BC$151:$CB$151,0)),0)+IFERROR(INDEX('Hoja de Trabajo para listado'!$DE$153:$DG$274,MATCH($A262,'Hoja de Trabajo para listado'!$DE$153:$DE$1048576,0),MATCH((CUADRO!K$4&amp;$E262),'Hoja de Trabajo para listado'!$DE$151:$DG$151,0)),0)+IFERROR(INDEX('Hoja de Trabajo para listado'!$CD$155:$DC$1048576,MATCH($A262,'Hoja de Trabajo para listado'!$CD$155:$CD$1048576,0),MATCH((CUADRO!K$4&amp;$E262),'Hoja de Trabajo para listado'!$CD$151:$DC$151,0)),0)</f>
        <v>0</v>
      </c>
      <c r="L262" s="243">
        <f ca="1">+IFERROR(INDEX('Hoja de Trabajo para listado'!$A$155:$Z$1048576,MATCH($A262,'Hoja de Trabajo para listado'!$A$155:$A$1048576,0),MATCH((CUADRO!L$4&amp;$E262),'Hoja de Trabajo para listado'!$A$151:$Z$151,0)),0)+IFERROR(INDEX('Hoja de Trabajo para listado'!$AB$155:$BA$1048576,MATCH($A262,'Hoja de Trabajo para listado'!$AB$155:$AB$1048576,0),MATCH((CUADRO!L$4&amp;$E262),'Hoja de Trabajo para listado'!$AB$151:$BA$151,0)),0)+IFERROR(INDEX('Hoja de Trabajo para listado'!$BC$155:$CB$1048576,MATCH($A262,'Hoja de Trabajo para listado'!$BC$155:$BC$1048576,0),MATCH((CUADRO!L$4&amp;$E262),'Hoja de Trabajo para listado'!$BC$151:$CB$151,0)),0)+IFERROR(INDEX('Hoja de Trabajo para listado'!$DE$153:$DG$274,MATCH($A262,'Hoja de Trabajo para listado'!$DE$153:$DE$1048576,0),MATCH((CUADRO!L$4&amp;$E262),'Hoja de Trabajo para listado'!$DE$151:$DG$151,0)),0)+IFERROR(INDEX('Hoja de Trabajo para listado'!$CD$155:$DC$1048576,MATCH($A262,'Hoja de Trabajo para listado'!$CD$155:$CD$1048576,0),MATCH((CUADRO!L$4&amp;$E262),'Hoja de Trabajo para listado'!$CD$151:$DC$151,0)),0)</f>
        <v>0</v>
      </c>
      <c r="M262" s="243">
        <f ca="1">+IFERROR(INDEX('Hoja de Trabajo para listado'!$A$155:$Z$1048576,MATCH($A262,'Hoja de Trabajo para listado'!$A$155:$A$1048576,0),MATCH((CUADRO!M$4&amp;$E262),'Hoja de Trabajo para listado'!$A$151:$Z$151,0)),0)+IFERROR(INDEX('Hoja de Trabajo para listado'!$AB$155:$BA$1048576,MATCH($A262,'Hoja de Trabajo para listado'!$AB$155:$AB$1048576,0),MATCH((CUADRO!M$4&amp;$E262),'Hoja de Trabajo para listado'!$AB$151:$BA$151,0)),0)+IFERROR(INDEX('Hoja de Trabajo para listado'!$BC$155:$CB$1048576,MATCH($A262,'Hoja de Trabajo para listado'!$BC$155:$BC$1048576,0),MATCH((CUADRO!M$4&amp;$E262),'Hoja de Trabajo para listado'!$BC$151:$CB$151,0)),0)+IFERROR(INDEX('Hoja de Trabajo para listado'!$DE$153:$DG$274,MATCH($A262,'Hoja de Trabajo para listado'!$DE$153:$DE$1048576,0),MATCH((CUADRO!M$4&amp;$E262),'Hoja de Trabajo para listado'!$DE$151:$DG$151,0)),0)+IFERROR(INDEX('Hoja de Trabajo para listado'!$CD$155:$DC$1048576,MATCH($A262,'Hoja de Trabajo para listado'!$CD$155:$CD$1048576,0),MATCH((CUADRO!M$4&amp;$E262),'Hoja de Trabajo para listado'!$CD$151:$DC$151,0)),0)</f>
        <v>0</v>
      </c>
      <c r="N262" s="243">
        <f ca="1">+IFERROR(INDEX('Hoja de Trabajo para listado'!$A$155:$Z$1048576,MATCH($A262,'Hoja de Trabajo para listado'!$A$155:$A$1048576,0),MATCH((CUADRO!N$4&amp;$E262),'Hoja de Trabajo para listado'!$A$151:$Z$151,0)),0)+IFERROR(INDEX('Hoja de Trabajo para listado'!$AB$155:$BA$1048576,MATCH($A262,'Hoja de Trabajo para listado'!$AB$155:$AB$1048576,0),MATCH((CUADRO!N$4&amp;$E262),'Hoja de Trabajo para listado'!$AB$151:$BA$151,0)),0)+IFERROR(INDEX('Hoja de Trabajo para listado'!$BC$155:$CB$1048576,MATCH($A262,'Hoja de Trabajo para listado'!$BC$155:$BC$1048576,0),MATCH((CUADRO!N$4&amp;$E262),'Hoja de Trabajo para listado'!$BC$151:$CB$151,0)),0)+IFERROR(INDEX('Hoja de Trabajo para listado'!$DE$153:$DG$274,MATCH($A262,'Hoja de Trabajo para listado'!$DE$153:$DE$1048576,0),MATCH((CUADRO!N$4&amp;$E262),'Hoja de Trabajo para listado'!$DE$151:$DG$151,0)),0)+IFERROR(INDEX('Hoja de Trabajo para listado'!$CD$155:$DC$1048576,MATCH($A262,'Hoja de Trabajo para listado'!$CD$155:$CD$1048576,0),MATCH((CUADRO!N$4&amp;$E262),'Hoja de Trabajo para listado'!$CD$151:$DC$151,0)),0)</f>
        <v>0</v>
      </c>
      <c r="O262" s="243">
        <f ca="1">+IFERROR(INDEX('Hoja de Trabajo para listado'!$A$155:$Z$1048576,MATCH($A262,'Hoja de Trabajo para listado'!$A$155:$A$1048576,0),MATCH((CUADRO!O$4&amp;$E262),'Hoja de Trabajo para listado'!$A$151:$Z$151,0)),0)+IFERROR(INDEX('Hoja de Trabajo para listado'!$AB$155:$BA$1048576,MATCH($A262,'Hoja de Trabajo para listado'!$AB$155:$AB$1048576,0),MATCH((CUADRO!O$4&amp;$E262),'Hoja de Trabajo para listado'!$AB$151:$BA$151,0)),0)+IFERROR(INDEX('Hoja de Trabajo para listado'!$BC$155:$CB$1048576,MATCH($A262,'Hoja de Trabajo para listado'!$BC$155:$BC$1048576,0),MATCH((CUADRO!O$4&amp;$E262),'Hoja de Trabajo para listado'!$BC$151:$CB$151,0)),0)+IFERROR(INDEX('Hoja de Trabajo para listado'!$DE$153:$DG$274,MATCH($A262,'Hoja de Trabajo para listado'!$DE$153:$DE$1048576,0),MATCH((CUADRO!O$4&amp;$E262),'Hoja de Trabajo para listado'!$DE$151:$DG$151,0)),0)+IFERROR(INDEX('Hoja de Trabajo para listado'!$CD$155:$DC$1048576,MATCH($A262,'Hoja de Trabajo para listado'!$CD$155:$CD$1048576,0),MATCH((CUADRO!O$4&amp;$E262),'Hoja de Trabajo para listado'!$CD$151:$DC$151,0)),0)</f>
        <v>0</v>
      </c>
      <c r="P262" s="243">
        <f ca="1">+IFERROR(INDEX('Hoja de Trabajo para listado'!$A$155:$Z$1048576,MATCH($A262,'Hoja de Trabajo para listado'!$A$155:$A$1048576,0),MATCH((CUADRO!P$4&amp;$E262),'Hoja de Trabajo para listado'!$A$151:$Z$151,0)),0)+IFERROR(INDEX('Hoja de Trabajo para listado'!$AB$155:$BA$1048576,MATCH($A262,'Hoja de Trabajo para listado'!$AB$155:$AB$1048576,0),MATCH((CUADRO!P$4&amp;$E262),'Hoja de Trabajo para listado'!$AB$151:$BA$151,0)),0)+IFERROR(INDEX('Hoja de Trabajo para listado'!$BC$155:$CB$1048576,MATCH($A262,'Hoja de Trabajo para listado'!$BC$155:$BC$1048576,0),MATCH((CUADRO!P$4&amp;$E262),'Hoja de Trabajo para listado'!$BC$151:$CB$151,0)),0)+IFERROR(INDEX('Hoja de Trabajo para listado'!$DE$153:$DG$274,MATCH($A262,'Hoja de Trabajo para listado'!$DE$153:$DE$1048576,0),MATCH((CUADRO!P$4&amp;$E262),'Hoja de Trabajo para listado'!$DE$151:$DG$151,0)),0)+IFERROR(INDEX('Hoja de Trabajo para listado'!$CD$155:$DC$1048576,MATCH($A262,'Hoja de Trabajo para listado'!$CD$155:$CD$1048576,0),MATCH((CUADRO!P$4&amp;$E262),'Hoja de Trabajo para listado'!$CD$151:$DC$151,0)),0)</f>
        <v>0</v>
      </c>
      <c r="Q262" s="243">
        <f ca="1">+IFERROR(INDEX('Hoja de Trabajo para listado'!$A$155:$Z$1048576,MATCH($A262,'Hoja de Trabajo para listado'!$A$155:$A$1048576,0),MATCH((CUADRO!Q$4&amp;$E262),'Hoja de Trabajo para listado'!$A$151:$Z$151,0)),0)+IFERROR(INDEX('Hoja de Trabajo para listado'!$AB$155:$BA$1048576,MATCH($A262,'Hoja de Trabajo para listado'!$AB$155:$AB$1048576,0),MATCH((CUADRO!Q$4&amp;$E262),'Hoja de Trabajo para listado'!$AB$151:$BA$151,0)),0)+IFERROR(INDEX('Hoja de Trabajo para listado'!$BC$155:$CB$1048576,MATCH($A262,'Hoja de Trabajo para listado'!$BC$155:$BC$1048576,0),MATCH((CUADRO!Q$4&amp;$E262),'Hoja de Trabajo para listado'!$BC$151:$CB$151,0)),0)+IFERROR(INDEX('Hoja de Trabajo para listado'!$DE$153:$DG$274,MATCH($A262,'Hoja de Trabajo para listado'!$DE$153:$DE$1048576,0),MATCH((CUADRO!Q$4&amp;$E262),'Hoja de Trabajo para listado'!$DE$151:$DG$151,0)),0)+IFERROR(INDEX('Hoja de Trabajo para listado'!$CD$155:$DC$1048576,MATCH($A262,'Hoja de Trabajo para listado'!$CD$155:$CD$1048576,0),MATCH((CUADRO!Q$4&amp;$E262),'Hoja de Trabajo para listado'!$CD$151:$DC$151,0)),0)</f>
        <v>0</v>
      </c>
      <c r="R262" s="243">
        <f t="shared" ca="1" si="11"/>
        <v>0</v>
      </c>
      <c r="S262" s="243">
        <f ca="1">+R261+R262</f>
        <v>0</v>
      </c>
      <c r="T262" s="243">
        <f ca="1">+S262</f>
        <v>0</v>
      </c>
      <c r="U262" s="242">
        <f t="shared" si="12"/>
        <v>2</v>
      </c>
      <c r="V262" s="327" t="str">
        <f>+VLOOKUP(A262,bd_lista!$A$3:$E$592,5,FALSE)</f>
        <v>Instituciones Descentralizadas</v>
      </c>
      <c r="W262" s="398"/>
      <c r="X262" s="240">
        <f>+VLOOKUP(A262,[4]Sheet1!$A$13:$D$744,4,FALSE)</f>
        <v>47</v>
      </c>
      <c r="Y262" s="240" t="str">
        <f>+VLOOKUP(X262,bd_lista!$A$3:$C$592,3,FALSE)</f>
        <v>Ministerio de Desarrollo Rural y Tierras</v>
      </c>
      <c r="Z262" s="288"/>
      <c r="AA262" s="289"/>
    </row>
    <row r="263" spans="1:27" s="377" customFormat="1" ht="15" customHeight="1">
      <c r="A263" s="379">
        <v>373</v>
      </c>
      <c r="B263" s="393">
        <f>+A263</f>
        <v>373</v>
      </c>
      <c r="C263" s="245" t="str">
        <f>+VLOOKUP(A263,bd_lista!$A$3:$C$592,3,FALSE)</f>
        <v>Fondo de Desarrollo Indigena</v>
      </c>
      <c r="D263" s="395" t="str">
        <f>+C263</f>
        <v>Fondo de Desarrollo Indigena</v>
      </c>
      <c r="E263" s="245" t="s">
        <v>1303</v>
      </c>
      <c r="F263" s="241">
        <f ca="1">+IFERROR(INDEX('Hoja de Trabajo para listado'!$A$155:$Z$1048576,MATCH($A263,'Hoja de Trabajo para listado'!$A$155:$A$1048576,0),MATCH((CUADRO!F$4&amp;$E263),'Hoja de Trabajo para listado'!$A$151:$Z$151,0)),0)+IFERROR(INDEX('Hoja de Trabajo para listado'!$AB$155:$BA$1048576,MATCH($A263,'Hoja de Trabajo para listado'!$AB$155:$AB$1048576,0),MATCH((CUADRO!F$4&amp;$E263),'Hoja de Trabajo para listado'!$AB$151:$BA$151,0)),0)+IFERROR(INDEX('Hoja de Trabajo para listado'!$BC$155:$CB$1048576,MATCH($A263,'Hoja de Trabajo para listado'!$BC$155:$BC$1048576,0),MATCH((CUADRO!F$4&amp;$E263),'Hoja de Trabajo para listado'!$BC$151:$CB$151,0)),0)+IFERROR(INDEX('Hoja de Trabajo para listado'!$DE$153:$DG$274,MATCH($A263,'Hoja de Trabajo para listado'!$DE$153:$DE$1048576,0),MATCH((CUADRO!F$4&amp;$E263),'Hoja de Trabajo para listado'!$DE$151:$DG$151,0)),0)+IFERROR(INDEX('Hoja de Trabajo para listado'!$CD$155:$DC$1048576,MATCH($A263,'Hoja de Trabajo para listado'!$CD$155:$CD$1048576,0),MATCH((CUADRO!F$4&amp;$E263),'Hoja de Trabajo para listado'!$CD$151:$DC$151,0)),0)</f>
        <v>0</v>
      </c>
      <c r="G263" s="241">
        <f ca="1">+IFERROR(INDEX('Hoja de Trabajo para listado'!$A$155:$Z$1048576,MATCH($A263,'Hoja de Trabajo para listado'!$A$155:$A$1048576,0),MATCH((CUADRO!G$4&amp;$E263),'Hoja de Trabajo para listado'!$A$151:$Z$151,0)),0)+IFERROR(INDEX('Hoja de Trabajo para listado'!$AB$155:$BA$1048576,MATCH($A263,'Hoja de Trabajo para listado'!$AB$155:$AB$1048576,0),MATCH((CUADRO!G$4&amp;$E263),'Hoja de Trabajo para listado'!$AB$151:$BA$151,0)),0)+IFERROR(INDEX('Hoja de Trabajo para listado'!$BC$155:$CB$1048576,MATCH($A263,'Hoja de Trabajo para listado'!$BC$155:$BC$1048576,0),MATCH((CUADRO!G$4&amp;$E263),'Hoja de Trabajo para listado'!$BC$151:$CB$151,0)),0)+IFERROR(INDEX('Hoja de Trabajo para listado'!$DE$153:$DG$274,MATCH($A263,'Hoja de Trabajo para listado'!$DE$153:$DE$1048576,0),MATCH((CUADRO!G$4&amp;$E263),'Hoja de Trabajo para listado'!$DE$151:$DG$151,0)),0)+IFERROR(INDEX('Hoja de Trabajo para listado'!$CD$155:$DC$1048576,MATCH($A263,'Hoja de Trabajo para listado'!$CD$155:$CD$1048576,0),MATCH((CUADRO!G$4&amp;$E263),'Hoja de Trabajo para listado'!$CD$151:$DC$151,0)),0)</f>
        <v>0</v>
      </c>
      <c r="H263" s="241">
        <f ca="1">+IFERROR(INDEX('Hoja de Trabajo para listado'!$A$155:$Z$1048576,MATCH($A263,'Hoja de Trabajo para listado'!$A$155:$A$1048576,0),MATCH((CUADRO!H$4&amp;$E263),'Hoja de Trabajo para listado'!$A$151:$Z$151,0)),0)+IFERROR(INDEX('Hoja de Trabajo para listado'!$AB$155:$BA$1048576,MATCH($A263,'Hoja de Trabajo para listado'!$AB$155:$AB$1048576,0),MATCH((CUADRO!H$4&amp;$E263),'Hoja de Trabajo para listado'!$AB$151:$BA$151,0)),0)+IFERROR(INDEX('Hoja de Trabajo para listado'!$BC$155:$CB$1048576,MATCH($A263,'Hoja de Trabajo para listado'!$BC$155:$BC$1048576,0),MATCH((CUADRO!H$4&amp;$E263),'Hoja de Trabajo para listado'!$BC$151:$CB$151,0)),0)+IFERROR(INDEX('Hoja de Trabajo para listado'!$DE$153:$DG$274,MATCH($A263,'Hoja de Trabajo para listado'!$DE$153:$DE$1048576,0),MATCH((CUADRO!H$4&amp;$E263),'Hoja de Trabajo para listado'!$DE$151:$DG$151,0)),0)+IFERROR(INDEX('Hoja de Trabajo para listado'!$CD$155:$DC$1048576,MATCH($A263,'Hoja de Trabajo para listado'!$CD$155:$CD$1048576,0),MATCH((CUADRO!H$4&amp;$E263),'Hoja de Trabajo para listado'!$CD$151:$DC$151,0)),0)</f>
        <v>0</v>
      </c>
      <c r="I263" s="241">
        <f ca="1">+IFERROR(INDEX('Hoja de Trabajo para listado'!$A$155:$Z$1048576,MATCH($A263,'Hoja de Trabajo para listado'!$A$155:$A$1048576,0),MATCH((CUADRO!I$4&amp;$E263),'Hoja de Trabajo para listado'!$A$151:$Z$151,0)),0)+IFERROR(INDEX('Hoja de Trabajo para listado'!$AB$155:$BA$1048576,MATCH($A263,'Hoja de Trabajo para listado'!$AB$155:$AB$1048576,0),MATCH((CUADRO!I$4&amp;$E263),'Hoja de Trabajo para listado'!$AB$151:$BA$151,0)),0)+IFERROR(INDEX('Hoja de Trabajo para listado'!$BC$155:$CB$1048576,MATCH($A263,'Hoja de Trabajo para listado'!$BC$155:$BC$1048576,0),MATCH((CUADRO!I$4&amp;$E263),'Hoja de Trabajo para listado'!$BC$151:$CB$151,0)),0)+IFERROR(INDEX('Hoja de Trabajo para listado'!$DE$153:$DG$274,MATCH($A263,'Hoja de Trabajo para listado'!$DE$153:$DE$1048576,0),MATCH((CUADRO!I$4&amp;$E263),'Hoja de Trabajo para listado'!$DE$151:$DG$151,0)),0)+IFERROR(INDEX('Hoja de Trabajo para listado'!$CD$155:$DC$1048576,MATCH($A263,'Hoja de Trabajo para listado'!$CD$155:$CD$1048576,0),MATCH((CUADRO!I$4&amp;$E263),'Hoja de Trabajo para listado'!$CD$151:$DC$151,0)),0)</f>
        <v>0</v>
      </c>
      <c r="J263" s="241">
        <f ca="1">+IFERROR(INDEX('Hoja de Trabajo para listado'!$A$155:$Z$1048576,MATCH($A263,'Hoja de Trabajo para listado'!$A$155:$A$1048576,0),MATCH((CUADRO!J$4&amp;$E263),'Hoja de Trabajo para listado'!$A$151:$Z$151,0)),0)+IFERROR(INDEX('Hoja de Trabajo para listado'!$AB$155:$BA$1048576,MATCH($A263,'Hoja de Trabajo para listado'!$AB$155:$AB$1048576,0),MATCH((CUADRO!J$4&amp;$E263),'Hoja de Trabajo para listado'!$AB$151:$BA$151,0)),0)+IFERROR(INDEX('Hoja de Trabajo para listado'!$BC$155:$CB$1048576,MATCH($A263,'Hoja de Trabajo para listado'!$BC$155:$BC$1048576,0),MATCH((CUADRO!J$4&amp;$E263),'Hoja de Trabajo para listado'!$BC$151:$CB$151,0)),0)+IFERROR(INDEX('Hoja de Trabajo para listado'!$DE$153:$DG$274,MATCH($A263,'Hoja de Trabajo para listado'!$DE$153:$DE$1048576,0),MATCH((CUADRO!J$4&amp;$E263),'Hoja de Trabajo para listado'!$DE$151:$DG$151,0)),0)+IFERROR(INDEX('Hoja de Trabajo para listado'!$CD$155:$DC$1048576,MATCH($A263,'Hoja de Trabajo para listado'!$CD$155:$CD$1048576,0),MATCH((CUADRO!J$4&amp;$E263),'Hoja de Trabajo para listado'!$CD$151:$DC$151,0)),0)</f>
        <v>0</v>
      </c>
      <c r="K263" s="241">
        <f ca="1">+IFERROR(INDEX('Hoja de Trabajo para listado'!$A$155:$Z$1048576,MATCH($A263,'Hoja de Trabajo para listado'!$A$155:$A$1048576,0),MATCH((CUADRO!K$4&amp;$E263),'Hoja de Trabajo para listado'!$A$151:$Z$151,0)),0)+IFERROR(INDEX('Hoja de Trabajo para listado'!$AB$155:$BA$1048576,MATCH($A263,'Hoja de Trabajo para listado'!$AB$155:$AB$1048576,0),MATCH((CUADRO!K$4&amp;$E263),'Hoja de Trabajo para listado'!$AB$151:$BA$151,0)),0)+IFERROR(INDEX('Hoja de Trabajo para listado'!$BC$155:$CB$1048576,MATCH($A263,'Hoja de Trabajo para listado'!$BC$155:$BC$1048576,0),MATCH((CUADRO!K$4&amp;$E263),'Hoja de Trabajo para listado'!$BC$151:$CB$151,0)),0)+IFERROR(INDEX('Hoja de Trabajo para listado'!$DE$153:$DG$274,MATCH($A263,'Hoja de Trabajo para listado'!$DE$153:$DE$1048576,0),MATCH((CUADRO!K$4&amp;$E263),'Hoja de Trabajo para listado'!$DE$151:$DG$151,0)),0)+IFERROR(INDEX('Hoja de Trabajo para listado'!$CD$155:$DC$1048576,MATCH($A263,'Hoja de Trabajo para listado'!$CD$155:$CD$1048576,0),MATCH((CUADRO!K$4&amp;$E263),'Hoja de Trabajo para listado'!$CD$151:$DC$151,0)),0)</f>
        <v>0</v>
      </c>
      <c r="L263" s="241">
        <f ca="1">+IFERROR(INDEX('Hoja de Trabajo para listado'!$A$155:$Z$1048576,MATCH($A263,'Hoja de Trabajo para listado'!$A$155:$A$1048576,0),MATCH((CUADRO!L$4&amp;$E263),'Hoja de Trabajo para listado'!$A$151:$Z$151,0)),0)+IFERROR(INDEX('Hoja de Trabajo para listado'!$AB$155:$BA$1048576,MATCH($A263,'Hoja de Trabajo para listado'!$AB$155:$AB$1048576,0),MATCH((CUADRO!L$4&amp;$E263),'Hoja de Trabajo para listado'!$AB$151:$BA$151,0)),0)+IFERROR(INDEX('Hoja de Trabajo para listado'!$BC$155:$CB$1048576,MATCH($A263,'Hoja de Trabajo para listado'!$BC$155:$BC$1048576,0),MATCH((CUADRO!L$4&amp;$E263),'Hoja de Trabajo para listado'!$BC$151:$CB$151,0)),0)+IFERROR(INDEX('Hoja de Trabajo para listado'!$DE$153:$DG$274,MATCH($A263,'Hoja de Trabajo para listado'!$DE$153:$DE$1048576,0),MATCH((CUADRO!L$4&amp;$E263),'Hoja de Trabajo para listado'!$DE$151:$DG$151,0)),0)+IFERROR(INDEX('Hoja de Trabajo para listado'!$CD$155:$DC$1048576,MATCH($A263,'Hoja de Trabajo para listado'!$CD$155:$CD$1048576,0),MATCH((CUADRO!L$4&amp;$E263),'Hoja de Trabajo para listado'!$CD$151:$DC$151,0)),0)</f>
        <v>0</v>
      </c>
      <c r="M263" s="241">
        <f ca="1">+IFERROR(INDEX('Hoja de Trabajo para listado'!$A$155:$Z$1048576,MATCH($A263,'Hoja de Trabajo para listado'!$A$155:$A$1048576,0),MATCH((CUADRO!M$4&amp;$E263),'Hoja de Trabajo para listado'!$A$151:$Z$151,0)),0)+IFERROR(INDEX('Hoja de Trabajo para listado'!$AB$155:$BA$1048576,MATCH($A263,'Hoja de Trabajo para listado'!$AB$155:$AB$1048576,0),MATCH((CUADRO!M$4&amp;$E263),'Hoja de Trabajo para listado'!$AB$151:$BA$151,0)),0)+IFERROR(INDEX('Hoja de Trabajo para listado'!$BC$155:$CB$1048576,MATCH($A263,'Hoja de Trabajo para listado'!$BC$155:$BC$1048576,0),MATCH((CUADRO!M$4&amp;$E263),'Hoja de Trabajo para listado'!$BC$151:$CB$151,0)),0)+IFERROR(INDEX('Hoja de Trabajo para listado'!$DE$153:$DG$274,MATCH($A263,'Hoja de Trabajo para listado'!$DE$153:$DE$1048576,0),MATCH((CUADRO!M$4&amp;$E263),'Hoja de Trabajo para listado'!$DE$151:$DG$151,0)),0)+IFERROR(INDEX('Hoja de Trabajo para listado'!$CD$155:$DC$1048576,MATCH($A263,'Hoja de Trabajo para listado'!$CD$155:$CD$1048576,0),MATCH((CUADRO!M$4&amp;$E263),'Hoja de Trabajo para listado'!$CD$151:$DC$151,0)),0)</f>
        <v>0</v>
      </c>
      <c r="N263" s="241">
        <f ca="1">+IFERROR(INDEX('Hoja de Trabajo para listado'!$A$155:$Z$1048576,MATCH($A263,'Hoja de Trabajo para listado'!$A$155:$A$1048576,0),MATCH((CUADRO!N$4&amp;$E263),'Hoja de Trabajo para listado'!$A$151:$Z$151,0)),0)+IFERROR(INDEX('Hoja de Trabajo para listado'!$AB$155:$BA$1048576,MATCH($A263,'Hoja de Trabajo para listado'!$AB$155:$AB$1048576,0),MATCH((CUADRO!N$4&amp;$E263),'Hoja de Trabajo para listado'!$AB$151:$BA$151,0)),0)+IFERROR(INDEX('Hoja de Trabajo para listado'!$BC$155:$CB$1048576,MATCH($A263,'Hoja de Trabajo para listado'!$BC$155:$BC$1048576,0),MATCH((CUADRO!N$4&amp;$E263),'Hoja de Trabajo para listado'!$BC$151:$CB$151,0)),0)+IFERROR(INDEX('Hoja de Trabajo para listado'!$DE$153:$DG$274,MATCH($A263,'Hoja de Trabajo para listado'!$DE$153:$DE$1048576,0),MATCH((CUADRO!N$4&amp;$E263),'Hoja de Trabajo para listado'!$DE$151:$DG$151,0)),0)+IFERROR(INDEX('Hoja de Trabajo para listado'!$CD$155:$DC$1048576,MATCH($A263,'Hoja de Trabajo para listado'!$CD$155:$CD$1048576,0),MATCH((CUADRO!N$4&amp;$E263),'Hoja de Trabajo para listado'!$CD$151:$DC$151,0)),0)</f>
        <v>0</v>
      </c>
      <c r="O263" s="241">
        <f ca="1">+IFERROR(INDEX('Hoja de Trabajo para listado'!$A$155:$Z$1048576,MATCH($A263,'Hoja de Trabajo para listado'!$A$155:$A$1048576,0),MATCH((CUADRO!O$4&amp;$E263),'Hoja de Trabajo para listado'!$A$151:$Z$151,0)),0)+IFERROR(INDEX('Hoja de Trabajo para listado'!$AB$155:$BA$1048576,MATCH($A263,'Hoja de Trabajo para listado'!$AB$155:$AB$1048576,0),MATCH((CUADRO!O$4&amp;$E263),'Hoja de Trabajo para listado'!$AB$151:$BA$151,0)),0)+IFERROR(INDEX('Hoja de Trabajo para listado'!$BC$155:$CB$1048576,MATCH($A263,'Hoja de Trabajo para listado'!$BC$155:$BC$1048576,0),MATCH((CUADRO!O$4&amp;$E263),'Hoja de Trabajo para listado'!$BC$151:$CB$151,0)),0)+IFERROR(INDEX('Hoja de Trabajo para listado'!$DE$153:$DG$274,MATCH($A263,'Hoja de Trabajo para listado'!$DE$153:$DE$1048576,0),MATCH((CUADRO!O$4&amp;$E263),'Hoja de Trabajo para listado'!$DE$151:$DG$151,0)),0)+IFERROR(INDEX('Hoja de Trabajo para listado'!$CD$155:$DC$1048576,MATCH($A263,'Hoja de Trabajo para listado'!$CD$155:$CD$1048576,0),MATCH((CUADRO!O$4&amp;$E263),'Hoja de Trabajo para listado'!$CD$151:$DC$151,0)),0)</f>
        <v>0</v>
      </c>
      <c r="P263" s="241">
        <f ca="1">+IFERROR(INDEX('Hoja de Trabajo para listado'!$A$155:$Z$1048576,MATCH($A263,'Hoja de Trabajo para listado'!$A$155:$A$1048576,0),MATCH((CUADRO!P$4&amp;$E263),'Hoja de Trabajo para listado'!$A$151:$Z$151,0)),0)+IFERROR(INDEX('Hoja de Trabajo para listado'!$AB$155:$BA$1048576,MATCH($A263,'Hoja de Trabajo para listado'!$AB$155:$AB$1048576,0),MATCH((CUADRO!P$4&amp;$E263),'Hoja de Trabajo para listado'!$AB$151:$BA$151,0)),0)+IFERROR(INDEX('Hoja de Trabajo para listado'!$BC$155:$CB$1048576,MATCH($A263,'Hoja de Trabajo para listado'!$BC$155:$BC$1048576,0),MATCH((CUADRO!P$4&amp;$E263),'Hoja de Trabajo para listado'!$BC$151:$CB$151,0)),0)+IFERROR(INDEX('Hoja de Trabajo para listado'!$DE$153:$DG$274,MATCH($A263,'Hoja de Trabajo para listado'!$DE$153:$DE$1048576,0),MATCH((CUADRO!P$4&amp;$E263),'Hoja de Trabajo para listado'!$DE$151:$DG$151,0)),0)+IFERROR(INDEX('Hoja de Trabajo para listado'!$CD$155:$DC$1048576,MATCH($A263,'Hoja de Trabajo para listado'!$CD$155:$CD$1048576,0),MATCH((CUADRO!P$4&amp;$E263),'Hoja de Trabajo para listado'!$CD$151:$DC$151,0)),0)</f>
        <v>0</v>
      </c>
      <c r="Q263" s="241">
        <f ca="1">+IFERROR(INDEX('Hoja de Trabajo para listado'!$A$155:$Z$1048576,MATCH($A263,'Hoja de Trabajo para listado'!$A$155:$A$1048576,0),MATCH((CUADRO!Q$4&amp;$E263),'Hoja de Trabajo para listado'!$A$151:$Z$151,0)),0)+IFERROR(INDEX('Hoja de Trabajo para listado'!$AB$155:$BA$1048576,MATCH($A263,'Hoja de Trabajo para listado'!$AB$155:$AB$1048576,0),MATCH((CUADRO!Q$4&amp;$E263),'Hoja de Trabajo para listado'!$AB$151:$BA$151,0)),0)+IFERROR(INDEX('Hoja de Trabajo para listado'!$BC$155:$CB$1048576,MATCH($A263,'Hoja de Trabajo para listado'!$BC$155:$BC$1048576,0),MATCH((CUADRO!Q$4&amp;$E263),'Hoja de Trabajo para listado'!$BC$151:$CB$151,0)),0)+IFERROR(INDEX('Hoja de Trabajo para listado'!$DE$153:$DG$274,MATCH($A263,'Hoja de Trabajo para listado'!$DE$153:$DE$1048576,0),MATCH((CUADRO!Q$4&amp;$E263),'Hoja de Trabajo para listado'!$DE$151:$DG$151,0)),0)+IFERROR(INDEX('Hoja de Trabajo para listado'!$CD$155:$DC$1048576,MATCH($A263,'Hoja de Trabajo para listado'!$CD$155:$CD$1048576,0),MATCH((CUADRO!Q$4&amp;$E263),'Hoja de Trabajo para listado'!$CD$151:$DC$151,0)),0)</f>
        <v>0</v>
      </c>
      <c r="R263" s="241">
        <f t="shared" ca="1" si="11"/>
        <v>0</v>
      </c>
      <c r="S263" s="241"/>
      <c r="T263" s="241">
        <f ca="1">+T264</f>
        <v>3754884.8100000005</v>
      </c>
      <c r="U263" s="240">
        <f t="shared" si="12"/>
        <v>1</v>
      </c>
      <c r="V263" s="327" t="str">
        <f>+VLOOKUP(A263,bd_lista!$A$3:$E$592,5,FALSE)</f>
        <v>Instituciones Descentralizadas</v>
      </c>
      <c r="W263" s="397" t="str">
        <f>+V263</f>
        <v>Instituciones Descentralizadas</v>
      </c>
      <c r="X263" s="240">
        <f>+VLOOKUP(A263,[4]Sheet1!$A$13:$D$744,4,FALSE)</f>
        <v>47</v>
      </c>
      <c r="Y263" s="240" t="str">
        <f>+VLOOKUP(X263,bd_lista!$A$3:$C$592,3,FALSE)</f>
        <v>Ministerio de Desarrollo Rural y Tierras</v>
      </c>
      <c r="Z263" s="290">
        <f>+X263</f>
        <v>47</v>
      </c>
      <c r="AA263" s="315" t="str">
        <f>+Y263</f>
        <v>Ministerio de Desarrollo Rural y Tierras</v>
      </c>
    </row>
    <row r="264" spans="1:27" s="377" customFormat="1" ht="15" customHeight="1">
      <c r="A264" s="378">
        <v>373</v>
      </c>
      <c r="B264" s="394"/>
      <c r="C264" s="327" t="str">
        <f>+VLOOKUP(A264,bd_lista!$A$3:$C$592,3,FALSE)</f>
        <v>Fondo de Desarrollo Indigena</v>
      </c>
      <c r="D264" s="396"/>
      <c r="E264" s="327" t="s">
        <v>1304</v>
      </c>
      <c r="F264" s="243">
        <f ca="1">+IFERROR(INDEX('Hoja de Trabajo para listado'!$A$155:$Z$1048576,MATCH($A264,'Hoja de Trabajo para listado'!$A$155:$A$1048576,0),MATCH((CUADRO!F$4&amp;$E264),'Hoja de Trabajo para listado'!$A$151:$Z$151,0)),0)+IFERROR(INDEX('Hoja de Trabajo para listado'!$AB$155:$BA$1048576,MATCH($A264,'Hoja de Trabajo para listado'!$AB$155:$AB$1048576,0),MATCH((CUADRO!F$4&amp;$E264),'Hoja de Trabajo para listado'!$AB$151:$BA$151,0)),0)+IFERROR(INDEX('Hoja de Trabajo para listado'!$BC$155:$CB$1048576,MATCH($A264,'Hoja de Trabajo para listado'!$BC$155:$BC$1048576,0),MATCH((CUADRO!F$4&amp;$E264),'Hoja de Trabajo para listado'!$BC$151:$CB$151,0)),0)+IFERROR(INDEX('Hoja de Trabajo para listado'!$DE$153:$DG$274,MATCH($A264,'Hoja de Trabajo para listado'!$DE$153:$DE$1048576,0),MATCH((CUADRO!F$4&amp;$E264),'Hoja de Trabajo para listado'!$DE$151:$DG$151,0)),0)+IFERROR(INDEX('Hoja de Trabajo para listado'!$CD$155:$DC$1048576,MATCH($A264,'Hoja de Trabajo para listado'!$CD$155:$CD$1048576,0),MATCH((CUADRO!F$4&amp;$E264),'Hoja de Trabajo para listado'!$CD$151:$DC$151,0)),0)</f>
        <v>822197.71</v>
      </c>
      <c r="G264" s="243">
        <f ca="1">+IFERROR(INDEX('Hoja de Trabajo para listado'!$A$155:$Z$1048576,MATCH($A264,'Hoja de Trabajo para listado'!$A$155:$A$1048576,0),MATCH((CUADRO!G$4&amp;$E264),'Hoja de Trabajo para listado'!$A$151:$Z$151,0)),0)+IFERROR(INDEX('Hoja de Trabajo para listado'!$AB$155:$BA$1048576,MATCH($A264,'Hoja de Trabajo para listado'!$AB$155:$AB$1048576,0),MATCH((CUADRO!G$4&amp;$E264),'Hoja de Trabajo para listado'!$AB$151:$BA$151,0)),0)+IFERROR(INDEX('Hoja de Trabajo para listado'!$BC$155:$CB$1048576,MATCH($A264,'Hoja de Trabajo para listado'!$BC$155:$BC$1048576,0),MATCH((CUADRO!G$4&amp;$E264),'Hoja de Trabajo para listado'!$BC$151:$CB$151,0)),0)+IFERROR(INDEX('Hoja de Trabajo para listado'!$DE$153:$DG$274,MATCH($A264,'Hoja de Trabajo para listado'!$DE$153:$DE$1048576,0),MATCH((CUADRO!G$4&amp;$E264),'Hoja de Trabajo para listado'!$DE$151:$DG$151,0)),0)+IFERROR(INDEX('Hoja de Trabajo para listado'!$CD$155:$DC$1048576,MATCH($A264,'Hoja de Trabajo para listado'!$CD$155:$CD$1048576,0),MATCH((CUADRO!G$4&amp;$E264),'Hoja de Trabajo para listado'!$CD$151:$DC$151,0)),0)</f>
        <v>0</v>
      </c>
      <c r="H264" s="243">
        <f ca="1">+IFERROR(INDEX('Hoja de Trabajo para listado'!$A$155:$Z$1048576,MATCH($A264,'Hoja de Trabajo para listado'!$A$155:$A$1048576,0),MATCH((CUADRO!H$4&amp;$E264),'Hoja de Trabajo para listado'!$A$151:$Z$151,0)),0)+IFERROR(INDEX('Hoja de Trabajo para listado'!$AB$155:$BA$1048576,MATCH($A264,'Hoja de Trabajo para listado'!$AB$155:$AB$1048576,0),MATCH((CUADRO!H$4&amp;$E264),'Hoja de Trabajo para listado'!$AB$151:$BA$151,0)),0)+IFERROR(INDEX('Hoja de Trabajo para listado'!$BC$155:$CB$1048576,MATCH($A264,'Hoja de Trabajo para listado'!$BC$155:$BC$1048576,0),MATCH((CUADRO!H$4&amp;$E264),'Hoja de Trabajo para listado'!$BC$151:$CB$151,0)),0)+IFERROR(INDEX('Hoja de Trabajo para listado'!$DE$153:$DG$274,MATCH($A264,'Hoja de Trabajo para listado'!$DE$153:$DE$1048576,0),MATCH((CUADRO!H$4&amp;$E264),'Hoja de Trabajo para listado'!$DE$151:$DG$151,0)),0)+IFERROR(INDEX('Hoja de Trabajo para listado'!$CD$155:$DC$1048576,MATCH($A264,'Hoja de Trabajo para listado'!$CD$155:$CD$1048576,0),MATCH((CUADRO!H$4&amp;$E264),'Hoja de Trabajo para listado'!$CD$151:$DC$151,0)),0)</f>
        <v>0</v>
      </c>
      <c r="I264" s="243">
        <f ca="1">+IFERROR(INDEX('Hoja de Trabajo para listado'!$A$155:$Z$1048576,MATCH($A264,'Hoja de Trabajo para listado'!$A$155:$A$1048576,0),MATCH((CUADRO!I$4&amp;$E264),'Hoja de Trabajo para listado'!$A$151:$Z$151,0)),0)+IFERROR(INDEX('Hoja de Trabajo para listado'!$AB$155:$BA$1048576,MATCH($A264,'Hoja de Trabajo para listado'!$AB$155:$AB$1048576,0),MATCH((CUADRO!I$4&amp;$E264),'Hoja de Trabajo para listado'!$AB$151:$BA$151,0)),0)+IFERROR(INDEX('Hoja de Trabajo para listado'!$BC$155:$CB$1048576,MATCH($A264,'Hoja de Trabajo para listado'!$BC$155:$BC$1048576,0),MATCH((CUADRO!I$4&amp;$E264),'Hoja de Trabajo para listado'!$BC$151:$CB$151,0)),0)+IFERROR(INDEX('Hoja de Trabajo para listado'!$DE$153:$DG$274,MATCH($A264,'Hoja de Trabajo para listado'!$DE$153:$DE$1048576,0),MATCH((CUADRO!I$4&amp;$E264),'Hoja de Trabajo para listado'!$DE$151:$DG$151,0)),0)+IFERROR(INDEX('Hoja de Trabajo para listado'!$CD$155:$DC$1048576,MATCH($A264,'Hoja de Trabajo para listado'!$CD$155:$CD$1048576,0),MATCH((CUADRO!I$4&amp;$E264),'Hoja de Trabajo para listado'!$CD$151:$DC$151,0)),0)</f>
        <v>0</v>
      </c>
      <c r="J264" s="243">
        <f ca="1">+IFERROR(INDEX('Hoja de Trabajo para listado'!$A$155:$Z$1048576,MATCH($A264,'Hoja de Trabajo para listado'!$A$155:$A$1048576,0),MATCH((CUADRO!J$4&amp;$E264),'Hoja de Trabajo para listado'!$A$151:$Z$151,0)),0)+IFERROR(INDEX('Hoja de Trabajo para listado'!$AB$155:$BA$1048576,MATCH($A264,'Hoja de Trabajo para listado'!$AB$155:$AB$1048576,0),MATCH((CUADRO!J$4&amp;$E264),'Hoja de Trabajo para listado'!$AB$151:$BA$151,0)),0)+IFERROR(INDEX('Hoja de Trabajo para listado'!$BC$155:$CB$1048576,MATCH($A264,'Hoja de Trabajo para listado'!$BC$155:$BC$1048576,0),MATCH((CUADRO!J$4&amp;$E264),'Hoja de Trabajo para listado'!$BC$151:$CB$151,0)),0)+IFERROR(INDEX('Hoja de Trabajo para listado'!$DE$153:$DG$274,MATCH($A264,'Hoja de Trabajo para listado'!$DE$153:$DE$1048576,0),MATCH((CUADRO!J$4&amp;$E264),'Hoja de Trabajo para listado'!$DE$151:$DG$151,0)),0)+IFERROR(INDEX('Hoja de Trabajo para listado'!$CD$155:$DC$1048576,MATCH($A264,'Hoja de Trabajo para listado'!$CD$155:$CD$1048576,0),MATCH((CUADRO!J$4&amp;$E264),'Hoja de Trabajo para listado'!$CD$151:$DC$151,0)),0)</f>
        <v>0</v>
      </c>
      <c r="K264" s="243">
        <f ca="1">+IFERROR(INDEX('Hoja de Trabajo para listado'!$A$155:$Z$1048576,MATCH($A264,'Hoja de Trabajo para listado'!$A$155:$A$1048576,0),MATCH((CUADRO!K$4&amp;$E264),'Hoja de Trabajo para listado'!$A$151:$Z$151,0)),0)+IFERROR(INDEX('Hoja de Trabajo para listado'!$AB$155:$BA$1048576,MATCH($A264,'Hoja de Trabajo para listado'!$AB$155:$AB$1048576,0),MATCH((CUADRO!K$4&amp;$E264),'Hoja de Trabajo para listado'!$AB$151:$BA$151,0)),0)+IFERROR(INDEX('Hoja de Trabajo para listado'!$BC$155:$CB$1048576,MATCH($A264,'Hoja de Trabajo para listado'!$BC$155:$BC$1048576,0),MATCH((CUADRO!K$4&amp;$E264),'Hoja de Trabajo para listado'!$BC$151:$CB$151,0)),0)+IFERROR(INDEX('Hoja de Trabajo para listado'!$DE$153:$DG$274,MATCH($A264,'Hoja de Trabajo para listado'!$DE$153:$DE$1048576,0),MATCH((CUADRO!K$4&amp;$E264),'Hoja de Trabajo para listado'!$DE$151:$DG$151,0)),0)+IFERROR(INDEX('Hoja de Trabajo para listado'!$CD$155:$DC$1048576,MATCH($A264,'Hoja de Trabajo para listado'!$CD$155:$CD$1048576,0),MATCH((CUADRO!K$4&amp;$E264),'Hoja de Trabajo para listado'!$CD$151:$DC$151,0)),0)</f>
        <v>0</v>
      </c>
      <c r="L264" s="243">
        <f ca="1">+IFERROR(INDEX('Hoja de Trabajo para listado'!$A$155:$Z$1048576,MATCH($A264,'Hoja de Trabajo para listado'!$A$155:$A$1048576,0),MATCH((CUADRO!L$4&amp;$E264),'Hoja de Trabajo para listado'!$A$151:$Z$151,0)),0)+IFERROR(INDEX('Hoja de Trabajo para listado'!$AB$155:$BA$1048576,MATCH($A264,'Hoja de Trabajo para listado'!$AB$155:$AB$1048576,0),MATCH((CUADRO!L$4&amp;$E264),'Hoja de Trabajo para listado'!$AB$151:$BA$151,0)),0)+IFERROR(INDEX('Hoja de Trabajo para listado'!$BC$155:$CB$1048576,MATCH($A264,'Hoja de Trabajo para listado'!$BC$155:$BC$1048576,0),MATCH((CUADRO!L$4&amp;$E264),'Hoja de Trabajo para listado'!$BC$151:$CB$151,0)),0)+IFERROR(INDEX('Hoja de Trabajo para listado'!$DE$153:$DG$274,MATCH($A264,'Hoja de Trabajo para listado'!$DE$153:$DE$1048576,0),MATCH((CUADRO!L$4&amp;$E264),'Hoja de Trabajo para listado'!$DE$151:$DG$151,0)),0)+IFERROR(INDEX('Hoja de Trabajo para listado'!$CD$155:$DC$1048576,MATCH($A264,'Hoja de Trabajo para listado'!$CD$155:$CD$1048576,0),MATCH((CUADRO!L$4&amp;$E264),'Hoja de Trabajo para listado'!$CD$151:$DC$151,0)),0)</f>
        <v>0</v>
      </c>
      <c r="M264" s="243">
        <f ca="1">+IFERROR(INDEX('Hoja de Trabajo para listado'!$A$155:$Z$1048576,MATCH($A264,'Hoja de Trabajo para listado'!$A$155:$A$1048576,0),MATCH((CUADRO!M$4&amp;$E264),'Hoja de Trabajo para listado'!$A$151:$Z$151,0)),0)+IFERROR(INDEX('Hoja de Trabajo para listado'!$AB$155:$BA$1048576,MATCH($A264,'Hoja de Trabajo para listado'!$AB$155:$AB$1048576,0),MATCH((CUADRO!M$4&amp;$E264),'Hoja de Trabajo para listado'!$AB$151:$BA$151,0)),0)+IFERROR(INDEX('Hoja de Trabajo para listado'!$BC$155:$CB$1048576,MATCH($A264,'Hoja de Trabajo para listado'!$BC$155:$BC$1048576,0),MATCH((CUADRO!M$4&amp;$E264),'Hoja de Trabajo para listado'!$BC$151:$CB$151,0)),0)+IFERROR(INDEX('Hoja de Trabajo para listado'!$DE$153:$DG$274,MATCH($A264,'Hoja de Trabajo para listado'!$DE$153:$DE$1048576,0),MATCH((CUADRO!M$4&amp;$E264),'Hoja de Trabajo para listado'!$DE$151:$DG$151,0)),0)+IFERROR(INDEX('Hoja de Trabajo para listado'!$CD$155:$DC$1048576,MATCH($A264,'Hoja de Trabajo para listado'!$CD$155:$CD$1048576,0),MATCH((CUADRO!M$4&amp;$E264),'Hoja de Trabajo para listado'!$CD$151:$DC$151,0)),0)</f>
        <v>0</v>
      </c>
      <c r="N264" s="243">
        <f ca="1">+IFERROR(INDEX('Hoja de Trabajo para listado'!$A$155:$Z$1048576,MATCH($A264,'Hoja de Trabajo para listado'!$A$155:$A$1048576,0),MATCH((CUADRO!N$4&amp;$E264),'Hoja de Trabajo para listado'!$A$151:$Z$151,0)),0)+IFERROR(INDEX('Hoja de Trabajo para listado'!$AB$155:$BA$1048576,MATCH($A264,'Hoja de Trabajo para listado'!$AB$155:$AB$1048576,0),MATCH((CUADRO!N$4&amp;$E264),'Hoja de Trabajo para listado'!$AB$151:$BA$151,0)),0)+IFERROR(INDEX('Hoja de Trabajo para listado'!$BC$155:$CB$1048576,MATCH($A264,'Hoja de Trabajo para listado'!$BC$155:$BC$1048576,0),MATCH((CUADRO!N$4&amp;$E264),'Hoja de Trabajo para listado'!$BC$151:$CB$151,0)),0)+IFERROR(INDEX('Hoja de Trabajo para listado'!$DE$153:$DG$274,MATCH($A264,'Hoja de Trabajo para listado'!$DE$153:$DE$1048576,0),MATCH((CUADRO!N$4&amp;$E264),'Hoja de Trabajo para listado'!$DE$151:$DG$151,0)),0)+IFERROR(INDEX('Hoja de Trabajo para listado'!$CD$155:$DC$1048576,MATCH($A264,'Hoja de Trabajo para listado'!$CD$155:$CD$1048576,0),MATCH((CUADRO!N$4&amp;$E264),'Hoja de Trabajo para listado'!$CD$151:$DC$151,0)),0)</f>
        <v>0</v>
      </c>
      <c r="O264" s="243">
        <f ca="1">+IFERROR(INDEX('Hoja de Trabajo para listado'!$A$155:$Z$1048576,MATCH($A264,'Hoja de Trabajo para listado'!$A$155:$A$1048576,0),MATCH((CUADRO!O$4&amp;$E264),'Hoja de Trabajo para listado'!$A$151:$Z$151,0)),0)+IFERROR(INDEX('Hoja de Trabajo para listado'!$AB$155:$BA$1048576,MATCH($A264,'Hoja de Trabajo para listado'!$AB$155:$AB$1048576,0),MATCH((CUADRO!O$4&amp;$E264),'Hoja de Trabajo para listado'!$AB$151:$BA$151,0)),0)+IFERROR(INDEX('Hoja de Trabajo para listado'!$BC$155:$CB$1048576,MATCH($A264,'Hoja de Trabajo para listado'!$BC$155:$BC$1048576,0),MATCH((CUADRO!O$4&amp;$E264),'Hoja de Trabajo para listado'!$BC$151:$CB$151,0)),0)+IFERROR(INDEX('Hoja de Trabajo para listado'!$DE$153:$DG$274,MATCH($A264,'Hoja de Trabajo para listado'!$DE$153:$DE$1048576,0),MATCH((CUADRO!O$4&amp;$E264),'Hoja de Trabajo para listado'!$DE$151:$DG$151,0)),0)+IFERROR(INDEX('Hoja de Trabajo para listado'!$CD$155:$DC$1048576,MATCH($A264,'Hoja de Trabajo para listado'!$CD$155:$CD$1048576,0),MATCH((CUADRO!O$4&amp;$E264),'Hoja de Trabajo para listado'!$CD$151:$DC$151,0)),0)</f>
        <v>0</v>
      </c>
      <c r="P264" s="243">
        <f ca="1">+IFERROR(INDEX('Hoja de Trabajo para listado'!$A$155:$Z$1048576,MATCH($A264,'Hoja de Trabajo para listado'!$A$155:$A$1048576,0),MATCH((CUADRO!P$4&amp;$E264),'Hoja de Trabajo para listado'!$A$151:$Z$151,0)),0)+IFERROR(INDEX('Hoja de Trabajo para listado'!$AB$155:$BA$1048576,MATCH($A264,'Hoja de Trabajo para listado'!$AB$155:$AB$1048576,0),MATCH((CUADRO!P$4&amp;$E264),'Hoja de Trabajo para listado'!$AB$151:$BA$151,0)),0)+IFERROR(INDEX('Hoja de Trabajo para listado'!$BC$155:$CB$1048576,MATCH($A264,'Hoja de Trabajo para listado'!$BC$155:$BC$1048576,0),MATCH((CUADRO!P$4&amp;$E264),'Hoja de Trabajo para listado'!$BC$151:$CB$151,0)),0)+IFERROR(INDEX('Hoja de Trabajo para listado'!$DE$153:$DG$274,MATCH($A264,'Hoja de Trabajo para listado'!$DE$153:$DE$1048576,0),MATCH((CUADRO!P$4&amp;$E264),'Hoja de Trabajo para listado'!$DE$151:$DG$151,0)),0)+IFERROR(INDEX('Hoja de Trabajo para listado'!$CD$155:$DC$1048576,MATCH($A264,'Hoja de Trabajo para listado'!$CD$155:$CD$1048576,0),MATCH((CUADRO!P$4&amp;$E264),'Hoja de Trabajo para listado'!$CD$151:$DC$151,0)),0)</f>
        <v>2932687.1000000006</v>
      </c>
      <c r="Q264" s="243">
        <f ca="1">+IFERROR(INDEX('Hoja de Trabajo para listado'!$A$155:$Z$1048576,MATCH($A264,'Hoja de Trabajo para listado'!$A$155:$A$1048576,0),MATCH((CUADRO!Q$4&amp;$E264),'Hoja de Trabajo para listado'!$A$151:$Z$151,0)),0)+IFERROR(INDEX('Hoja de Trabajo para listado'!$AB$155:$BA$1048576,MATCH($A264,'Hoja de Trabajo para listado'!$AB$155:$AB$1048576,0),MATCH((CUADRO!Q$4&amp;$E264),'Hoja de Trabajo para listado'!$AB$151:$BA$151,0)),0)+IFERROR(INDEX('Hoja de Trabajo para listado'!$BC$155:$CB$1048576,MATCH($A264,'Hoja de Trabajo para listado'!$BC$155:$BC$1048576,0),MATCH((CUADRO!Q$4&amp;$E264),'Hoja de Trabajo para listado'!$BC$151:$CB$151,0)),0)+IFERROR(INDEX('Hoja de Trabajo para listado'!$DE$153:$DG$274,MATCH($A264,'Hoja de Trabajo para listado'!$DE$153:$DE$1048576,0),MATCH((CUADRO!Q$4&amp;$E264),'Hoja de Trabajo para listado'!$DE$151:$DG$151,0)),0)+IFERROR(INDEX('Hoja de Trabajo para listado'!$CD$155:$DC$1048576,MATCH($A264,'Hoja de Trabajo para listado'!$CD$155:$CD$1048576,0),MATCH((CUADRO!Q$4&amp;$E264),'Hoja de Trabajo para listado'!$CD$151:$DC$151,0)),0)</f>
        <v>0</v>
      </c>
      <c r="R264" s="243">
        <f t="shared" ca="1" si="11"/>
        <v>3754884.8100000005</v>
      </c>
      <c r="S264" s="243">
        <f ca="1">+R263+R264</f>
        <v>3754884.8100000005</v>
      </c>
      <c r="T264" s="243">
        <f ca="1">+S264</f>
        <v>3754884.8100000005</v>
      </c>
      <c r="U264" s="242">
        <f t="shared" si="12"/>
        <v>2</v>
      </c>
      <c r="V264" s="327" t="str">
        <f>+VLOOKUP(A264,bd_lista!$A$3:$E$592,5,FALSE)</f>
        <v>Instituciones Descentralizadas</v>
      </c>
      <c r="W264" s="398"/>
      <c r="X264" s="240">
        <f>+VLOOKUP(A264,[4]Sheet1!$A$13:$D$744,4,FALSE)</f>
        <v>47</v>
      </c>
      <c r="Y264" s="240" t="str">
        <f>+VLOOKUP(X264,bd_lista!$A$3:$C$592,3,FALSE)</f>
        <v>Ministerio de Desarrollo Rural y Tierras</v>
      </c>
      <c r="Z264" s="288"/>
      <c r="AA264" s="317"/>
    </row>
    <row r="265" spans="1:27" ht="15" customHeight="1">
      <c r="A265" s="378">
        <v>374</v>
      </c>
      <c r="B265" s="393">
        <f>+A265</f>
        <v>374</v>
      </c>
      <c r="C265" s="245" t="str">
        <f>+VLOOKUP(A265,bd_lista!$A$3:$C$592,3,FALSE)</f>
        <v>Agencia de Gobierno Electrónico y Tecnologías de Información y Comunicación</v>
      </c>
      <c r="D265" s="395" t="str">
        <f>+C265</f>
        <v>Agencia de Gobierno Electrónico y Tecnologías de Información y Comunicación</v>
      </c>
      <c r="E265" s="245" t="s">
        <v>1303</v>
      </c>
      <c r="F265" s="241">
        <f ca="1">+IFERROR(INDEX('Hoja de Trabajo para listado'!$A$155:$Z$1048576,MATCH($A265,'Hoja de Trabajo para listado'!$A$155:$A$1048576,0),MATCH((CUADRO!F$4&amp;$E265),'Hoja de Trabajo para listado'!$A$151:$Z$151,0)),0)+IFERROR(INDEX('Hoja de Trabajo para listado'!$AB$155:$BA$1048576,MATCH($A265,'Hoja de Trabajo para listado'!$AB$155:$AB$1048576,0),MATCH((CUADRO!F$4&amp;$E265),'Hoja de Trabajo para listado'!$AB$151:$BA$151,0)),0)+IFERROR(INDEX('Hoja de Trabajo para listado'!$BC$155:$CB$1048576,MATCH($A265,'Hoja de Trabajo para listado'!$BC$155:$BC$1048576,0),MATCH((CUADRO!F$4&amp;$E265),'Hoja de Trabajo para listado'!$BC$151:$CB$151,0)),0)+IFERROR(INDEX('Hoja de Trabajo para listado'!$DE$153:$DG$274,MATCH($A265,'Hoja de Trabajo para listado'!$DE$153:$DE$1048576,0),MATCH((CUADRO!F$4&amp;$E265),'Hoja de Trabajo para listado'!$DE$151:$DG$151,0)),0)+IFERROR(INDEX('Hoja de Trabajo para listado'!$CD$155:$DC$1048576,MATCH($A265,'Hoja de Trabajo para listado'!$CD$155:$CD$1048576,0),MATCH((CUADRO!F$4&amp;$E265),'Hoja de Trabajo para listado'!$CD$151:$DC$151,0)),0)</f>
        <v>0</v>
      </c>
      <c r="G265" s="241">
        <f ca="1">+IFERROR(INDEX('Hoja de Trabajo para listado'!$A$155:$Z$1048576,MATCH($A265,'Hoja de Trabajo para listado'!$A$155:$A$1048576,0),MATCH((CUADRO!G$4&amp;$E265),'Hoja de Trabajo para listado'!$A$151:$Z$151,0)),0)+IFERROR(INDEX('Hoja de Trabajo para listado'!$AB$155:$BA$1048576,MATCH($A265,'Hoja de Trabajo para listado'!$AB$155:$AB$1048576,0),MATCH((CUADRO!G$4&amp;$E265),'Hoja de Trabajo para listado'!$AB$151:$BA$151,0)),0)+IFERROR(INDEX('Hoja de Trabajo para listado'!$BC$155:$CB$1048576,MATCH($A265,'Hoja de Trabajo para listado'!$BC$155:$BC$1048576,0),MATCH((CUADRO!G$4&amp;$E265),'Hoja de Trabajo para listado'!$BC$151:$CB$151,0)),0)+IFERROR(INDEX('Hoja de Trabajo para listado'!$DE$153:$DG$274,MATCH($A265,'Hoja de Trabajo para listado'!$DE$153:$DE$1048576,0),MATCH((CUADRO!G$4&amp;$E265),'Hoja de Trabajo para listado'!$DE$151:$DG$151,0)),0)+IFERROR(INDEX('Hoja de Trabajo para listado'!$CD$155:$DC$1048576,MATCH($A265,'Hoja de Trabajo para listado'!$CD$155:$CD$1048576,0),MATCH((CUADRO!G$4&amp;$E265),'Hoja de Trabajo para listado'!$CD$151:$DC$151,0)),0)</f>
        <v>0</v>
      </c>
      <c r="H265" s="241">
        <f ca="1">+IFERROR(INDEX('Hoja de Trabajo para listado'!$A$155:$Z$1048576,MATCH($A265,'Hoja de Trabajo para listado'!$A$155:$A$1048576,0),MATCH((CUADRO!H$4&amp;$E265),'Hoja de Trabajo para listado'!$A$151:$Z$151,0)),0)+IFERROR(INDEX('Hoja de Trabajo para listado'!$AB$155:$BA$1048576,MATCH($A265,'Hoja de Trabajo para listado'!$AB$155:$AB$1048576,0),MATCH((CUADRO!H$4&amp;$E265),'Hoja de Trabajo para listado'!$AB$151:$BA$151,0)),0)+IFERROR(INDEX('Hoja de Trabajo para listado'!$BC$155:$CB$1048576,MATCH($A265,'Hoja de Trabajo para listado'!$BC$155:$BC$1048576,0),MATCH((CUADRO!H$4&amp;$E265),'Hoja de Trabajo para listado'!$BC$151:$CB$151,0)),0)+IFERROR(INDEX('Hoja de Trabajo para listado'!$DE$153:$DG$274,MATCH($A265,'Hoja de Trabajo para listado'!$DE$153:$DE$1048576,0),MATCH((CUADRO!H$4&amp;$E265),'Hoja de Trabajo para listado'!$DE$151:$DG$151,0)),0)+IFERROR(INDEX('Hoja de Trabajo para listado'!$CD$155:$DC$1048576,MATCH($A265,'Hoja de Trabajo para listado'!$CD$155:$CD$1048576,0),MATCH((CUADRO!H$4&amp;$E265),'Hoja de Trabajo para listado'!$CD$151:$DC$151,0)),0)</f>
        <v>0</v>
      </c>
      <c r="I265" s="241">
        <f ca="1">+IFERROR(INDEX('Hoja de Trabajo para listado'!$A$155:$Z$1048576,MATCH($A265,'Hoja de Trabajo para listado'!$A$155:$A$1048576,0),MATCH((CUADRO!I$4&amp;$E265),'Hoja de Trabajo para listado'!$A$151:$Z$151,0)),0)+IFERROR(INDEX('Hoja de Trabajo para listado'!$AB$155:$BA$1048576,MATCH($A265,'Hoja de Trabajo para listado'!$AB$155:$AB$1048576,0),MATCH((CUADRO!I$4&amp;$E265),'Hoja de Trabajo para listado'!$AB$151:$BA$151,0)),0)+IFERROR(INDEX('Hoja de Trabajo para listado'!$BC$155:$CB$1048576,MATCH($A265,'Hoja de Trabajo para listado'!$BC$155:$BC$1048576,0),MATCH((CUADRO!I$4&amp;$E265),'Hoja de Trabajo para listado'!$BC$151:$CB$151,0)),0)+IFERROR(INDEX('Hoja de Trabajo para listado'!$DE$153:$DG$274,MATCH($A265,'Hoja de Trabajo para listado'!$DE$153:$DE$1048576,0),MATCH((CUADRO!I$4&amp;$E265),'Hoja de Trabajo para listado'!$DE$151:$DG$151,0)),0)+IFERROR(INDEX('Hoja de Trabajo para listado'!$CD$155:$DC$1048576,MATCH($A265,'Hoja de Trabajo para listado'!$CD$155:$CD$1048576,0),MATCH((CUADRO!I$4&amp;$E265),'Hoja de Trabajo para listado'!$CD$151:$DC$151,0)),0)</f>
        <v>0</v>
      </c>
      <c r="J265" s="241">
        <f ca="1">+IFERROR(INDEX('Hoja de Trabajo para listado'!$A$155:$Z$1048576,MATCH($A265,'Hoja de Trabajo para listado'!$A$155:$A$1048576,0),MATCH((CUADRO!J$4&amp;$E265),'Hoja de Trabajo para listado'!$A$151:$Z$151,0)),0)+IFERROR(INDEX('Hoja de Trabajo para listado'!$AB$155:$BA$1048576,MATCH($A265,'Hoja de Trabajo para listado'!$AB$155:$AB$1048576,0),MATCH((CUADRO!J$4&amp;$E265),'Hoja de Trabajo para listado'!$AB$151:$BA$151,0)),0)+IFERROR(INDEX('Hoja de Trabajo para listado'!$BC$155:$CB$1048576,MATCH($A265,'Hoja de Trabajo para listado'!$BC$155:$BC$1048576,0),MATCH((CUADRO!J$4&amp;$E265),'Hoja de Trabajo para listado'!$BC$151:$CB$151,0)),0)+IFERROR(INDEX('Hoja de Trabajo para listado'!$DE$153:$DG$274,MATCH($A265,'Hoja de Trabajo para listado'!$DE$153:$DE$1048576,0),MATCH((CUADRO!J$4&amp;$E265),'Hoja de Trabajo para listado'!$DE$151:$DG$151,0)),0)+IFERROR(INDEX('Hoja de Trabajo para listado'!$CD$155:$DC$1048576,MATCH($A265,'Hoja de Trabajo para listado'!$CD$155:$CD$1048576,0),MATCH((CUADRO!J$4&amp;$E265),'Hoja de Trabajo para listado'!$CD$151:$DC$151,0)),0)</f>
        <v>0</v>
      </c>
      <c r="K265" s="241">
        <f ca="1">+IFERROR(INDEX('Hoja de Trabajo para listado'!$A$155:$Z$1048576,MATCH($A265,'Hoja de Trabajo para listado'!$A$155:$A$1048576,0),MATCH((CUADRO!K$4&amp;$E265),'Hoja de Trabajo para listado'!$A$151:$Z$151,0)),0)+IFERROR(INDEX('Hoja de Trabajo para listado'!$AB$155:$BA$1048576,MATCH($A265,'Hoja de Trabajo para listado'!$AB$155:$AB$1048576,0),MATCH((CUADRO!K$4&amp;$E265),'Hoja de Trabajo para listado'!$AB$151:$BA$151,0)),0)+IFERROR(INDEX('Hoja de Trabajo para listado'!$BC$155:$CB$1048576,MATCH($A265,'Hoja de Trabajo para listado'!$BC$155:$BC$1048576,0),MATCH((CUADRO!K$4&amp;$E265),'Hoja de Trabajo para listado'!$BC$151:$CB$151,0)),0)+IFERROR(INDEX('Hoja de Trabajo para listado'!$DE$153:$DG$274,MATCH($A265,'Hoja de Trabajo para listado'!$DE$153:$DE$1048576,0),MATCH((CUADRO!K$4&amp;$E265),'Hoja de Trabajo para listado'!$DE$151:$DG$151,0)),0)+IFERROR(INDEX('Hoja de Trabajo para listado'!$CD$155:$DC$1048576,MATCH($A265,'Hoja de Trabajo para listado'!$CD$155:$CD$1048576,0),MATCH((CUADRO!K$4&amp;$E265),'Hoja de Trabajo para listado'!$CD$151:$DC$151,0)),0)</f>
        <v>0</v>
      </c>
      <c r="L265" s="241">
        <f ca="1">+IFERROR(INDEX('Hoja de Trabajo para listado'!$A$155:$Z$1048576,MATCH($A265,'Hoja de Trabajo para listado'!$A$155:$A$1048576,0),MATCH((CUADRO!L$4&amp;$E265),'Hoja de Trabajo para listado'!$A$151:$Z$151,0)),0)+IFERROR(INDEX('Hoja de Trabajo para listado'!$AB$155:$BA$1048576,MATCH($A265,'Hoja de Trabajo para listado'!$AB$155:$AB$1048576,0),MATCH((CUADRO!L$4&amp;$E265),'Hoja de Trabajo para listado'!$AB$151:$BA$151,0)),0)+IFERROR(INDEX('Hoja de Trabajo para listado'!$BC$155:$CB$1048576,MATCH($A265,'Hoja de Trabajo para listado'!$BC$155:$BC$1048576,0),MATCH((CUADRO!L$4&amp;$E265),'Hoja de Trabajo para listado'!$BC$151:$CB$151,0)),0)+IFERROR(INDEX('Hoja de Trabajo para listado'!$DE$153:$DG$274,MATCH($A265,'Hoja de Trabajo para listado'!$DE$153:$DE$1048576,0),MATCH((CUADRO!L$4&amp;$E265),'Hoja de Trabajo para listado'!$DE$151:$DG$151,0)),0)+IFERROR(INDEX('Hoja de Trabajo para listado'!$CD$155:$DC$1048576,MATCH($A265,'Hoja de Trabajo para listado'!$CD$155:$CD$1048576,0),MATCH((CUADRO!L$4&amp;$E265),'Hoja de Trabajo para listado'!$CD$151:$DC$151,0)),0)</f>
        <v>0</v>
      </c>
      <c r="M265" s="241">
        <f ca="1">+IFERROR(INDEX('Hoja de Trabajo para listado'!$A$155:$Z$1048576,MATCH($A265,'Hoja de Trabajo para listado'!$A$155:$A$1048576,0),MATCH((CUADRO!M$4&amp;$E265),'Hoja de Trabajo para listado'!$A$151:$Z$151,0)),0)+IFERROR(INDEX('Hoja de Trabajo para listado'!$AB$155:$BA$1048576,MATCH($A265,'Hoja de Trabajo para listado'!$AB$155:$AB$1048576,0),MATCH((CUADRO!M$4&amp;$E265),'Hoja de Trabajo para listado'!$AB$151:$BA$151,0)),0)+IFERROR(INDEX('Hoja de Trabajo para listado'!$BC$155:$CB$1048576,MATCH($A265,'Hoja de Trabajo para listado'!$BC$155:$BC$1048576,0),MATCH((CUADRO!M$4&amp;$E265),'Hoja de Trabajo para listado'!$BC$151:$CB$151,0)),0)+IFERROR(INDEX('Hoja de Trabajo para listado'!$DE$153:$DG$274,MATCH($A265,'Hoja de Trabajo para listado'!$DE$153:$DE$1048576,0),MATCH((CUADRO!M$4&amp;$E265),'Hoja de Trabajo para listado'!$DE$151:$DG$151,0)),0)+IFERROR(INDEX('Hoja de Trabajo para listado'!$CD$155:$DC$1048576,MATCH($A265,'Hoja de Trabajo para listado'!$CD$155:$CD$1048576,0),MATCH((CUADRO!M$4&amp;$E265),'Hoja de Trabajo para listado'!$CD$151:$DC$151,0)),0)</f>
        <v>0</v>
      </c>
      <c r="N265" s="241">
        <f ca="1">+IFERROR(INDEX('Hoja de Trabajo para listado'!$A$155:$Z$1048576,MATCH($A265,'Hoja de Trabajo para listado'!$A$155:$A$1048576,0),MATCH((CUADRO!N$4&amp;$E265),'Hoja de Trabajo para listado'!$A$151:$Z$151,0)),0)+IFERROR(INDEX('Hoja de Trabajo para listado'!$AB$155:$BA$1048576,MATCH($A265,'Hoja de Trabajo para listado'!$AB$155:$AB$1048576,0),MATCH((CUADRO!N$4&amp;$E265),'Hoja de Trabajo para listado'!$AB$151:$BA$151,0)),0)+IFERROR(INDEX('Hoja de Trabajo para listado'!$BC$155:$CB$1048576,MATCH($A265,'Hoja de Trabajo para listado'!$BC$155:$BC$1048576,0),MATCH((CUADRO!N$4&amp;$E265),'Hoja de Trabajo para listado'!$BC$151:$CB$151,0)),0)+IFERROR(INDEX('Hoja de Trabajo para listado'!$DE$153:$DG$274,MATCH($A265,'Hoja de Trabajo para listado'!$DE$153:$DE$1048576,0),MATCH((CUADRO!N$4&amp;$E265),'Hoja de Trabajo para listado'!$DE$151:$DG$151,0)),0)+IFERROR(INDEX('Hoja de Trabajo para listado'!$CD$155:$DC$1048576,MATCH($A265,'Hoja de Trabajo para listado'!$CD$155:$CD$1048576,0),MATCH((CUADRO!N$4&amp;$E265),'Hoja de Trabajo para listado'!$CD$151:$DC$151,0)),0)</f>
        <v>0</v>
      </c>
      <c r="O265" s="241">
        <f ca="1">+IFERROR(INDEX('Hoja de Trabajo para listado'!$A$155:$Z$1048576,MATCH($A265,'Hoja de Trabajo para listado'!$A$155:$A$1048576,0),MATCH((CUADRO!O$4&amp;$E265),'Hoja de Trabajo para listado'!$A$151:$Z$151,0)),0)+IFERROR(INDEX('Hoja de Trabajo para listado'!$AB$155:$BA$1048576,MATCH($A265,'Hoja de Trabajo para listado'!$AB$155:$AB$1048576,0),MATCH((CUADRO!O$4&amp;$E265),'Hoja de Trabajo para listado'!$AB$151:$BA$151,0)),0)+IFERROR(INDEX('Hoja de Trabajo para listado'!$BC$155:$CB$1048576,MATCH($A265,'Hoja de Trabajo para listado'!$BC$155:$BC$1048576,0),MATCH((CUADRO!O$4&amp;$E265),'Hoja de Trabajo para listado'!$BC$151:$CB$151,0)),0)+IFERROR(INDEX('Hoja de Trabajo para listado'!$DE$153:$DG$274,MATCH($A265,'Hoja de Trabajo para listado'!$DE$153:$DE$1048576,0),MATCH((CUADRO!O$4&amp;$E265),'Hoja de Trabajo para listado'!$DE$151:$DG$151,0)),0)+IFERROR(INDEX('Hoja de Trabajo para listado'!$CD$155:$DC$1048576,MATCH($A265,'Hoja de Trabajo para listado'!$CD$155:$CD$1048576,0),MATCH((CUADRO!O$4&amp;$E265),'Hoja de Trabajo para listado'!$CD$151:$DC$151,0)),0)</f>
        <v>0</v>
      </c>
      <c r="P265" s="241">
        <f ca="1">+IFERROR(INDEX('Hoja de Trabajo para listado'!$A$155:$Z$1048576,MATCH($A265,'Hoja de Trabajo para listado'!$A$155:$A$1048576,0),MATCH((CUADRO!P$4&amp;$E265),'Hoja de Trabajo para listado'!$A$151:$Z$151,0)),0)+IFERROR(INDEX('Hoja de Trabajo para listado'!$AB$155:$BA$1048576,MATCH($A265,'Hoja de Trabajo para listado'!$AB$155:$AB$1048576,0),MATCH((CUADRO!P$4&amp;$E265),'Hoja de Trabajo para listado'!$AB$151:$BA$151,0)),0)+IFERROR(INDEX('Hoja de Trabajo para listado'!$BC$155:$CB$1048576,MATCH($A265,'Hoja de Trabajo para listado'!$BC$155:$BC$1048576,0),MATCH((CUADRO!P$4&amp;$E265),'Hoja de Trabajo para listado'!$BC$151:$CB$151,0)),0)+IFERROR(INDEX('Hoja de Trabajo para listado'!$DE$153:$DG$274,MATCH($A265,'Hoja de Trabajo para listado'!$DE$153:$DE$1048576,0),MATCH((CUADRO!P$4&amp;$E265),'Hoja de Trabajo para listado'!$DE$151:$DG$151,0)),0)+IFERROR(INDEX('Hoja de Trabajo para listado'!$CD$155:$DC$1048576,MATCH($A265,'Hoja de Trabajo para listado'!$CD$155:$CD$1048576,0),MATCH((CUADRO!P$4&amp;$E265),'Hoja de Trabajo para listado'!$CD$151:$DC$151,0)),0)</f>
        <v>0</v>
      </c>
      <c r="Q265" s="241">
        <f ca="1">+IFERROR(INDEX('Hoja de Trabajo para listado'!$A$155:$Z$1048576,MATCH($A265,'Hoja de Trabajo para listado'!$A$155:$A$1048576,0),MATCH((CUADRO!Q$4&amp;$E265),'Hoja de Trabajo para listado'!$A$151:$Z$151,0)),0)+IFERROR(INDEX('Hoja de Trabajo para listado'!$AB$155:$BA$1048576,MATCH($A265,'Hoja de Trabajo para listado'!$AB$155:$AB$1048576,0),MATCH((CUADRO!Q$4&amp;$E265),'Hoja de Trabajo para listado'!$AB$151:$BA$151,0)),0)+IFERROR(INDEX('Hoja de Trabajo para listado'!$BC$155:$CB$1048576,MATCH($A265,'Hoja de Trabajo para listado'!$BC$155:$BC$1048576,0),MATCH((CUADRO!Q$4&amp;$E265),'Hoja de Trabajo para listado'!$BC$151:$CB$151,0)),0)+IFERROR(INDEX('Hoja de Trabajo para listado'!$DE$153:$DG$274,MATCH($A265,'Hoja de Trabajo para listado'!$DE$153:$DE$1048576,0),MATCH((CUADRO!Q$4&amp;$E265),'Hoja de Trabajo para listado'!$DE$151:$DG$151,0)),0)+IFERROR(INDEX('Hoja de Trabajo para listado'!$CD$155:$DC$1048576,MATCH($A265,'Hoja de Trabajo para listado'!$CD$155:$CD$1048576,0),MATCH((CUADRO!Q$4&amp;$E265),'Hoja de Trabajo para listado'!$CD$151:$DC$151,0)),0)</f>
        <v>0</v>
      </c>
      <c r="R265" s="241">
        <f t="shared" ca="1" si="11"/>
        <v>0</v>
      </c>
      <c r="T265" s="241">
        <f ca="1">+T266</f>
        <v>6108.51</v>
      </c>
      <c r="U265" s="240">
        <f t="shared" si="12"/>
        <v>1</v>
      </c>
      <c r="V265" s="327" t="str">
        <f>+VLOOKUP(A265,bd_lista!$A$3:$E$592,5,FALSE)</f>
        <v>Instituciones Descentralizadas</v>
      </c>
      <c r="W265" s="397" t="str">
        <f>+V265</f>
        <v>Instituciones Descentralizadas</v>
      </c>
      <c r="X265" s="240">
        <f>+VLOOKUP(A265,[4]Sheet1!$A$13:$D$744,4,FALSE)</f>
        <v>25</v>
      </c>
      <c r="Y265" s="240" t="str">
        <f>+VLOOKUP(X265,bd_lista!$A$3:$C$592,3,FALSE)</f>
        <v>Ministerio de la Presidencia</v>
      </c>
      <c r="Z265" s="290">
        <f>+X265</f>
        <v>25</v>
      </c>
      <c r="AA265" s="315" t="str">
        <f>+Y265</f>
        <v>Ministerio de la Presidencia</v>
      </c>
    </row>
    <row r="266" spans="1:27" ht="15" customHeight="1">
      <c r="A266" s="378">
        <v>374</v>
      </c>
      <c r="B266" s="394"/>
      <c r="C266" s="327" t="str">
        <f>+VLOOKUP(A266,bd_lista!$A$3:$C$592,3,FALSE)</f>
        <v>Agencia de Gobierno Electrónico y Tecnologías de Información y Comunicación</v>
      </c>
      <c r="D266" s="396"/>
      <c r="E266" s="327" t="s">
        <v>1304</v>
      </c>
      <c r="F266" s="243">
        <f ca="1">+IFERROR(INDEX('Hoja de Trabajo para listado'!$A$155:$Z$1048576,MATCH($A266,'Hoja de Trabajo para listado'!$A$155:$A$1048576,0),MATCH((CUADRO!F$4&amp;$E266),'Hoja de Trabajo para listado'!$A$151:$Z$151,0)),0)+IFERROR(INDEX('Hoja de Trabajo para listado'!$AB$155:$BA$1048576,MATCH($A266,'Hoja de Trabajo para listado'!$AB$155:$AB$1048576,0),MATCH((CUADRO!F$4&amp;$E266),'Hoja de Trabajo para listado'!$AB$151:$BA$151,0)),0)+IFERROR(INDEX('Hoja de Trabajo para listado'!$BC$155:$CB$1048576,MATCH($A266,'Hoja de Trabajo para listado'!$BC$155:$BC$1048576,0),MATCH((CUADRO!F$4&amp;$E266),'Hoja de Trabajo para listado'!$BC$151:$CB$151,0)),0)+IFERROR(INDEX('Hoja de Trabajo para listado'!$DE$153:$DG$274,MATCH($A266,'Hoja de Trabajo para listado'!$DE$153:$DE$1048576,0),MATCH((CUADRO!F$4&amp;$E266),'Hoja de Trabajo para listado'!$DE$151:$DG$151,0)),0)+IFERROR(INDEX('Hoja de Trabajo para listado'!$CD$155:$DC$1048576,MATCH($A266,'Hoja de Trabajo para listado'!$CD$155:$CD$1048576,0),MATCH((CUADRO!F$4&amp;$E266),'Hoja de Trabajo para listado'!$CD$151:$DC$151,0)),0)</f>
        <v>0</v>
      </c>
      <c r="G266" s="243">
        <f ca="1">+IFERROR(INDEX('Hoja de Trabajo para listado'!$A$155:$Z$1048576,MATCH($A266,'Hoja de Trabajo para listado'!$A$155:$A$1048576,0),MATCH((CUADRO!G$4&amp;$E266),'Hoja de Trabajo para listado'!$A$151:$Z$151,0)),0)+IFERROR(INDEX('Hoja de Trabajo para listado'!$AB$155:$BA$1048576,MATCH($A266,'Hoja de Trabajo para listado'!$AB$155:$AB$1048576,0),MATCH((CUADRO!G$4&amp;$E266),'Hoja de Trabajo para listado'!$AB$151:$BA$151,0)),0)+IFERROR(INDEX('Hoja de Trabajo para listado'!$BC$155:$CB$1048576,MATCH($A266,'Hoja de Trabajo para listado'!$BC$155:$BC$1048576,0),MATCH((CUADRO!G$4&amp;$E266),'Hoja de Trabajo para listado'!$BC$151:$CB$151,0)),0)+IFERROR(INDEX('Hoja de Trabajo para listado'!$DE$153:$DG$274,MATCH($A266,'Hoja de Trabajo para listado'!$DE$153:$DE$1048576,0),MATCH((CUADRO!G$4&amp;$E266),'Hoja de Trabajo para listado'!$DE$151:$DG$151,0)),0)+IFERROR(INDEX('Hoja de Trabajo para listado'!$CD$155:$DC$1048576,MATCH($A266,'Hoja de Trabajo para listado'!$CD$155:$CD$1048576,0),MATCH((CUADRO!G$4&amp;$E266),'Hoja de Trabajo para listado'!$CD$151:$DC$151,0)),0)</f>
        <v>0</v>
      </c>
      <c r="H266" s="243">
        <f ca="1">+IFERROR(INDEX('Hoja de Trabajo para listado'!$A$155:$Z$1048576,MATCH($A266,'Hoja de Trabajo para listado'!$A$155:$A$1048576,0),MATCH((CUADRO!H$4&amp;$E266),'Hoja de Trabajo para listado'!$A$151:$Z$151,0)),0)+IFERROR(INDEX('Hoja de Trabajo para listado'!$AB$155:$BA$1048576,MATCH($A266,'Hoja de Trabajo para listado'!$AB$155:$AB$1048576,0),MATCH((CUADRO!H$4&amp;$E266),'Hoja de Trabajo para listado'!$AB$151:$BA$151,0)),0)+IFERROR(INDEX('Hoja de Trabajo para listado'!$BC$155:$CB$1048576,MATCH($A266,'Hoja de Trabajo para listado'!$BC$155:$BC$1048576,0),MATCH((CUADRO!H$4&amp;$E266),'Hoja de Trabajo para listado'!$BC$151:$CB$151,0)),0)+IFERROR(INDEX('Hoja de Trabajo para listado'!$DE$153:$DG$274,MATCH($A266,'Hoja de Trabajo para listado'!$DE$153:$DE$1048576,0),MATCH((CUADRO!H$4&amp;$E266),'Hoja de Trabajo para listado'!$DE$151:$DG$151,0)),0)+IFERROR(INDEX('Hoja de Trabajo para listado'!$CD$155:$DC$1048576,MATCH($A266,'Hoja de Trabajo para listado'!$CD$155:$CD$1048576,0),MATCH((CUADRO!H$4&amp;$E266),'Hoja de Trabajo para listado'!$CD$151:$DC$151,0)),0)</f>
        <v>0</v>
      </c>
      <c r="I266" s="243">
        <f ca="1">+IFERROR(INDEX('Hoja de Trabajo para listado'!$A$155:$Z$1048576,MATCH($A266,'Hoja de Trabajo para listado'!$A$155:$A$1048576,0),MATCH((CUADRO!I$4&amp;$E266),'Hoja de Trabajo para listado'!$A$151:$Z$151,0)),0)+IFERROR(INDEX('Hoja de Trabajo para listado'!$AB$155:$BA$1048576,MATCH($A266,'Hoja de Trabajo para listado'!$AB$155:$AB$1048576,0),MATCH((CUADRO!I$4&amp;$E266),'Hoja de Trabajo para listado'!$AB$151:$BA$151,0)),0)+IFERROR(INDEX('Hoja de Trabajo para listado'!$BC$155:$CB$1048576,MATCH($A266,'Hoja de Trabajo para listado'!$BC$155:$BC$1048576,0),MATCH((CUADRO!I$4&amp;$E266),'Hoja de Trabajo para listado'!$BC$151:$CB$151,0)),0)+IFERROR(INDEX('Hoja de Trabajo para listado'!$DE$153:$DG$274,MATCH($A266,'Hoja de Trabajo para listado'!$DE$153:$DE$1048576,0),MATCH((CUADRO!I$4&amp;$E266),'Hoja de Trabajo para listado'!$DE$151:$DG$151,0)),0)+IFERROR(INDEX('Hoja de Trabajo para listado'!$CD$155:$DC$1048576,MATCH($A266,'Hoja de Trabajo para listado'!$CD$155:$CD$1048576,0),MATCH((CUADRO!I$4&amp;$E266),'Hoja de Trabajo para listado'!$CD$151:$DC$151,0)),0)</f>
        <v>0</v>
      </c>
      <c r="J266" s="243">
        <f ca="1">+IFERROR(INDEX('Hoja de Trabajo para listado'!$A$155:$Z$1048576,MATCH($A266,'Hoja de Trabajo para listado'!$A$155:$A$1048576,0),MATCH((CUADRO!J$4&amp;$E266),'Hoja de Trabajo para listado'!$A$151:$Z$151,0)),0)+IFERROR(INDEX('Hoja de Trabajo para listado'!$AB$155:$BA$1048576,MATCH($A266,'Hoja de Trabajo para listado'!$AB$155:$AB$1048576,0),MATCH((CUADRO!J$4&amp;$E266),'Hoja de Trabajo para listado'!$AB$151:$BA$151,0)),0)+IFERROR(INDEX('Hoja de Trabajo para listado'!$BC$155:$CB$1048576,MATCH($A266,'Hoja de Trabajo para listado'!$BC$155:$BC$1048576,0),MATCH((CUADRO!J$4&amp;$E266),'Hoja de Trabajo para listado'!$BC$151:$CB$151,0)),0)+IFERROR(INDEX('Hoja de Trabajo para listado'!$DE$153:$DG$274,MATCH($A266,'Hoja de Trabajo para listado'!$DE$153:$DE$1048576,0),MATCH((CUADRO!J$4&amp;$E266),'Hoja de Trabajo para listado'!$DE$151:$DG$151,0)),0)+IFERROR(INDEX('Hoja de Trabajo para listado'!$CD$155:$DC$1048576,MATCH($A266,'Hoja de Trabajo para listado'!$CD$155:$CD$1048576,0),MATCH((CUADRO!J$4&amp;$E266),'Hoja de Trabajo para listado'!$CD$151:$DC$151,0)),0)</f>
        <v>4672.8500000000004</v>
      </c>
      <c r="K266" s="243">
        <f ca="1">+IFERROR(INDEX('Hoja de Trabajo para listado'!$A$155:$Z$1048576,MATCH($A266,'Hoja de Trabajo para listado'!$A$155:$A$1048576,0),MATCH((CUADRO!K$4&amp;$E266),'Hoja de Trabajo para listado'!$A$151:$Z$151,0)),0)+IFERROR(INDEX('Hoja de Trabajo para listado'!$AB$155:$BA$1048576,MATCH($A266,'Hoja de Trabajo para listado'!$AB$155:$AB$1048576,0),MATCH((CUADRO!K$4&amp;$E266),'Hoja de Trabajo para listado'!$AB$151:$BA$151,0)),0)+IFERROR(INDEX('Hoja de Trabajo para listado'!$BC$155:$CB$1048576,MATCH($A266,'Hoja de Trabajo para listado'!$BC$155:$BC$1048576,0),MATCH((CUADRO!K$4&amp;$E266),'Hoja de Trabajo para listado'!$BC$151:$CB$151,0)),0)+IFERROR(INDEX('Hoja de Trabajo para listado'!$DE$153:$DG$274,MATCH($A266,'Hoja de Trabajo para listado'!$DE$153:$DE$1048576,0),MATCH((CUADRO!K$4&amp;$E266),'Hoja de Trabajo para listado'!$DE$151:$DG$151,0)),0)+IFERROR(INDEX('Hoja de Trabajo para listado'!$CD$155:$DC$1048576,MATCH($A266,'Hoja de Trabajo para listado'!$CD$155:$CD$1048576,0),MATCH((CUADRO!K$4&amp;$E266),'Hoja de Trabajo para listado'!$CD$151:$DC$151,0)),0)</f>
        <v>0</v>
      </c>
      <c r="L266" s="243">
        <f ca="1">+IFERROR(INDEX('Hoja de Trabajo para listado'!$A$155:$Z$1048576,MATCH($A266,'Hoja de Trabajo para listado'!$A$155:$A$1048576,0),MATCH((CUADRO!L$4&amp;$E266),'Hoja de Trabajo para listado'!$A$151:$Z$151,0)),0)+IFERROR(INDEX('Hoja de Trabajo para listado'!$AB$155:$BA$1048576,MATCH($A266,'Hoja de Trabajo para listado'!$AB$155:$AB$1048576,0),MATCH((CUADRO!L$4&amp;$E266),'Hoja de Trabajo para listado'!$AB$151:$BA$151,0)),0)+IFERROR(INDEX('Hoja de Trabajo para listado'!$BC$155:$CB$1048576,MATCH($A266,'Hoja de Trabajo para listado'!$BC$155:$BC$1048576,0),MATCH((CUADRO!L$4&amp;$E266),'Hoja de Trabajo para listado'!$BC$151:$CB$151,0)),0)+IFERROR(INDEX('Hoja de Trabajo para listado'!$DE$153:$DG$274,MATCH($A266,'Hoja de Trabajo para listado'!$DE$153:$DE$1048576,0),MATCH((CUADRO!L$4&amp;$E266),'Hoja de Trabajo para listado'!$DE$151:$DG$151,0)),0)+IFERROR(INDEX('Hoja de Trabajo para listado'!$CD$155:$DC$1048576,MATCH($A266,'Hoja de Trabajo para listado'!$CD$155:$CD$1048576,0),MATCH((CUADRO!L$4&amp;$E266),'Hoja de Trabajo para listado'!$CD$151:$DC$151,0)),0)</f>
        <v>0</v>
      </c>
      <c r="M266" s="243">
        <f ca="1">+IFERROR(INDEX('Hoja de Trabajo para listado'!$A$155:$Z$1048576,MATCH($A266,'Hoja de Trabajo para listado'!$A$155:$A$1048576,0),MATCH((CUADRO!M$4&amp;$E266),'Hoja de Trabajo para listado'!$A$151:$Z$151,0)),0)+IFERROR(INDEX('Hoja de Trabajo para listado'!$AB$155:$BA$1048576,MATCH($A266,'Hoja de Trabajo para listado'!$AB$155:$AB$1048576,0),MATCH((CUADRO!M$4&amp;$E266),'Hoja de Trabajo para listado'!$AB$151:$BA$151,0)),0)+IFERROR(INDEX('Hoja de Trabajo para listado'!$BC$155:$CB$1048576,MATCH($A266,'Hoja de Trabajo para listado'!$BC$155:$BC$1048576,0),MATCH((CUADRO!M$4&amp;$E266),'Hoja de Trabajo para listado'!$BC$151:$CB$151,0)),0)+IFERROR(INDEX('Hoja de Trabajo para listado'!$DE$153:$DG$274,MATCH($A266,'Hoja de Trabajo para listado'!$DE$153:$DE$1048576,0),MATCH((CUADRO!M$4&amp;$E266),'Hoja de Trabajo para listado'!$DE$151:$DG$151,0)),0)+IFERROR(INDEX('Hoja de Trabajo para listado'!$CD$155:$DC$1048576,MATCH($A266,'Hoja de Trabajo para listado'!$CD$155:$CD$1048576,0),MATCH((CUADRO!M$4&amp;$E266),'Hoja de Trabajo para listado'!$CD$151:$DC$151,0)),0)</f>
        <v>0</v>
      </c>
      <c r="N266" s="243">
        <f ca="1">+IFERROR(INDEX('Hoja de Trabajo para listado'!$A$155:$Z$1048576,MATCH($A266,'Hoja de Trabajo para listado'!$A$155:$A$1048576,0),MATCH((CUADRO!N$4&amp;$E266),'Hoja de Trabajo para listado'!$A$151:$Z$151,0)),0)+IFERROR(INDEX('Hoja de Trabajo para listado'!$AB$155:$BA$1048576,MATCH($A266,'Hoja de Trabajo para listado'!$AB$155:$AB$1048576,0),MATCH((CUADRO!N$4&amp;$E266),'Hoja de Trabajo para listado'!$AB$151:$BA$151,0)),0)+IFERROR(INDEX('Hoja de Trabajo para listado'!$BC$155:$CB$1048576,MATCH($A266,'Hoja de Trabajo para listado'!$BC$155:$BC$1048576,0),MATCH((CUADRO!N$4&amp;$E266),'Hoja de Trabajo para listado'!$BC$151:$CB$151,0)),0)+IFERROR(INDEX('Hoja de Trabajo para listado'!$DE$153:$DG$274,MATCH($A266,'Hoja de Trabajo para listado'!$DE$153:$DE$1048576,0),MATCH((CUADRO!N$4&amp;$E266),'Hoja de Trabajo para listado'!$DE$151:$DG$151,0)),0)+IFERROR(INDEX('Hoja de Trabajo para listado'!$CD$155:$DC$1048576,MATCH($A266,'Hoja de Trabajo para listado'!$CD$155:$CD$1048576,0),MATCH((CUADRO!N$4&amp;$E266),'Hoja de Trabajo para listado'!$CD$151:$DC$151,0)),0)</f>
        <v>0</v>
      </c>
      <c r="O266" s="243">
        <f ca="1">+IFERROR(INDEX('Hoja de Trabajo para listado'!$A$155:$Z$1048576,MATCH($A266,'Hoja de Trabajo para listado'!$A$155:$A$1048576,0),MATCH((CUADRO!O$4&amp;$E266),'Hoja de Trabajo para listado'!$A$151:$Z$151,0)),0)+IFERROR(INDEX('Hoja de Trabajo para listado'!$AB$155:$BA$1048576,MATCH($A266,'Hoja de Trabajo para listado'!$AB$155:$AB$1048576,0),MATCH((CUADRO!O$4&amp;$E266),'Hoja de Trabajo para listado'!$AB$151:$BA$151,0)),0)+IFERROR(INDEX('Hoja de Trabajo para listado'!$BC$155:$CB$1048576,MATCH($A266,'Hoja de Trabajo para listado'!$BC$155:$BC$1048576,0),MATCH((CUADRO!O$4&amp;$E266),'Hoja de Trabajo para listado'!$BC$151:$CB$151,0)),0)+IFERROR(INDEX('Hoja de Trabajo para listado'!$DE$153:$DG$274,MATCH($A266,'Hoja de Trabajo para listado'!$DE$153:$DE$1048576,0),MATCH((CUADRO!O$4&amp;$E266),'Hoja de Trabajo para listado'!$DE$151:$DG$151,0)),0)+IFERROR(INDEX('Hoja de Trabajo para listado'!$CD$155:$DC$1048576,MATCH($A266,'Hoja de Trabajo para listado'!$CD$155:$CD$1048576,0),MATCH((CUADRO!O$4&amp;$E266),'Hoja de Trabajo para listado'!$CD$151:$DC$151,0)),0)</f>
        <v>0</v>
      </c>
      <c r="P266" s="243">
        <f ca="1">+IFERROR(INDEX('Hoja de Trabajo para listado'!$A$155:$Z$1048576,MATCH($A266,'Hoja de Trabajo para listado'!$A$155:$A$1048576,0),MATCH((CUADRO!P$4&amp;$E266),'Hoja de Trabajo para listado'!$A$151:$Z$151,0)),0)+IFERROR(INDEX('Hoja de Trabajo para listado'!$AB$155:$BA$1048576,MATCH($A266,'Hoja de Trabajo para listado'!$AB$155:$AB$1048576,0),MATCH((CUADRO!P$4&amp;$E266),'Hoja de Trabajo para listado'!$AB$151:$BA$151,0)),0)+IFERROR(INDEX('Hoja de Trabajo para listado'!$BC$155:$CB$1048576,MATCH($A266,'Hoja de Trabajo para listado'!$BC$155:$BC$1048576,0),MATCH((CUADRO!P$4&amp;$E266),'Hoja de Trabajo para listado'!$BC$151:$CB$151,0)),0)+IFERROR(INDEX('Hoja de Trabajo para listado'!$DE$153:$DG$274,MATCH($A266,'Hoja de Trabajo para listado'!$DE$153:$DE$1048576,0),MATCH((CUADRO!P$4&amp;$E266),'Hoja de Trabajo para listado'!$DE$151:$DG$151,0)),0)+IFERROR(INDEX('Hoja de Trabajo para listado'!$CD$155:$DC$1048576,MATCH($A266,'Hoja de Trabajo para listado'!$CD$155:$CD$1048576,0),MATCH((CUADRO!P$4&amp;$E266),'Hoja de Trabajo para listado'!$CD$151:$DC$151,0)),0)</f>
        <v>1435.66</v>
      </c>
      <c r="Q266" s="243">
        <f ca="1">+IFERROR(INDEX('Hoja de Trabajo para listado'!$A$155:$Z$1048576,MATCH($A266,'Hoja de Trabajo para listado'!$A$155:$A$1048576,0),MATCH((CUADRO!Q$4&amp;$E266),'Hoja de Trabajo para listado'!$A$151:$Z$151,0)),0)+IFERROR(INDEX('Hoja de Trabajo para listado'!$AB$155:$BA$1048576,MATCH($A266,'Hoja de Trabajo para listado'!$AB$155:$AB$1048576,0),MATCH((CUADRO!Q$4&amp;$E266),'Hoja de Trabajo para listado'!$AB$151:$BA$151,0)),0)+IFERROR(INDEX('Hoja de Trabajo para listado'!$BC$155:$CB$1048576,MATCH($A266,'Hoja de Trabajo para listado'!$BC$155:$BC$1048576,0),MATCH((CUADRO!Q$4&amp;$E266),'Hoja de Trabajo para listado'!$BC$151:$CB$151,0)),0)+IFERROR(INDEX('Hoja de Trabajo para listado'!$DE$153:$DG$274,MATCH($A266,'Hoja de Trabajo para listado'!$DE$153:$DE$1048576,0),MATCH((CUADRO!Q$4&amp;$E266),'Hoja de Trabajo para listado'!$DE$151:$DG$151,0)),0)+IFERROR(INDEX('Hoja de Trabajo para listado'!$CD$155:$DC$1048576,MATCH($A266,'Hoja de Trabajo para listado'!$CD$155:$CD$1048576,0),MATCH((CUADRO!Q$4&amp;$E266),'Hoja de Trabajo para listado'!$CD$151:$DC$151,0)),0)</f>
        <v>0</v>
      </c>
      <c r="R266" s="243">
        <f t="shared" ca="1" si="11"/>
        <v>6108.51</v>
      </c>
      <c r="S266" s="259">
        <f ca="1">+R265+R266</f>
        <v>6108.51</v>
      </c>
      <c r="T266" s="243">
        <f ca="1">+S266</f>
        <v>6108.51</v>
      </c>
      <c r="U266" s="242">
        <f t="shared" si="12"/>
        <v>2</v>
      </c>
      <c r="V266" s="327" t="str">
        <f>+VLOOKUP(A266,bd_lista!$A$3:$E$592,5,FALSE)</f>
        <v>Instituciones Descentralizadas</v>
      </c>
      <c r="W266" s="398"/>
      <c r="X266" s="240">
        <f>+VLOOKUP(A266,[4]Sheet1!$A$13:$D$744,4,FALSE)</f>
        <v>25</v>
      </c>
      <c r="Y266" s="240" t="str">
        <f>+VLOOKUP(X266,bd_lista!$A$3:$C$592,3,FALSE)</f>
        <v>Ministerio de la Presidencia</v>
      </c>
      <c r="Z266" s="288"/>
      <c r="AA266" s="317"/>
    </row>
    <row r="267" spans="1:27" s="377" customFormat="1" ht="15" customHeight="1">
      <c r="A267" s="379">
        <v>376</v>
      </c>
      <c r="B267" s="393">
        <f>+A267</f>
        <v>376</v>
      </c>
      <c r="C267" s="245" t="str">
        <f>+VLOOKUP(A267,bd_lista!$A$3:$C$592,3,FALSE)</f>
        <v>Agencia Boliviana de Energía Nuclear</v>
      </c>
      <c r="D267" s="395" t="str">
        <f>+C267</f>
        <v>Agencia Boliviana de Energía Nuclear</v>
      </c>
      <c r="E267" s="245" t="s">
        <v>1303</v>
      </c>
      <c r="F267" s="241">
        <f ca="1">+IFERROR(INDEX('Hoja de Trabajo para listado'!$A$155:$Z$1048576,MATCH($A267,'Hoja de Trabajo para listado'!$A$155:$A$1048576,0),MATCH((CUADRO!F$4&amp;$E267),'Hoja de Trabajo para listado'!$A$151:$Z$151,0)),0)+IFERROR(INDEX('Hoja de Trabajo para listado'!$AB$155:$BA$1048576,MATCH($A267,'Hoja de Trabajo para listado'!$AB$155:$AB$1048576,0),MATCH((CUADRO!F$4&amp;$E267),'Hoja de Trabajo para listado'!$AB$151:$BA$151,0)),0)+IFERROR(INDEX('Hoja de Trabajo para listado'!$BC$155:$CB$1048576,MATCH($A267,'Hoja de Trabajo para listado'!$BC$155:$BC$1048576,0),MATCH((CUADRO!F$4&amp;$E267),'Hoja de Trabajo para listado'!$BC$151:$CB$151,0)),0)+IFERROR(INDEX('Hoja de Trabajo para listado'!$DE$153:$DG$274,MATCH($A267,'Hoja de Trabajo para listado'!$DE$153:$DE$1048576,0),MATCH((CUADRO!F$4&amp;$E267),'Hoja de Trabajo para listado'!$DE$151:$DG$151,0)),0)+IFERROR(INDEX('Hoja de Trabajo para listado'!$CD$155:$DC$1048576,MATCH($A267,'Hoja de Trabajo para listado'!$CD$155:$CD$1048576,0),MATCH((CUADRO!F$4&amp;$E267),'Hoja de Trabajo para listado'!$CD$151:$DC$151,0)),0)</f>
        <v>0</v>
      </c>
      <c r="G267" s="241">
        <f ca="1">+IFERROR(INDEX('Hoja de Trabajo para listado'!$A$155:$Z$1048576,MATCH($A267,'Hoja de Trabajo para listado'!$A$155:$A$1048576,0),MATCH((CUADRO!G$4&amp;$E267),'Hoja de Trabajo para listado'!$A$151:$Z$151,0)),0)+IFERROR(INDEX('Hoja de Trabajo para listado'!$AB$155:$BA$1048576,MATCH($A267,'Hoja de Trabajo para listado'!$AB$155:$AB$1048576,0),MATCH((CUADRO!G$4&amp;$E267),'Hoja de Trabajo para listado'!$AB$151:$BA$151,0)),0)+IFERROR(INDEX('Hoja de Trabajo para listado'!$BC$155:$CB$1048576,MATCH($A267,'Hoja de Trabajo para listado'!$BC$155:$BC$1048576,0),MATCH((CUADRO!G$4&amp;$E267),'Hoja de Trabajo para listado'!$BC$151:$CB$151,0)),0)+IFERROR(INDEX('Hoja de Trabajo para listado'!$DE$153:$DG$274,MATCH($A267,'Hoja de Trabajo para listado'!$DE$153:$DE$1048576,0),MATCH((CUADRO!G$4&amp;$E267),'Hoja de Trabajo para listado'!$DE$151:$DG$151,0)),0)+IFERROR(INDEX('Hoja de Trabajo para listado'!$CD$155:$DC$1048576,MATCH($A267,'Hoja de Trabajo para listado'!$CD$155:$CD$1048576,0),MATCH((CUADRO!G$4&amp;$E267),'Hoja de Trabajo para listado'!$CD$151:$DC$151,0)),0)</f>
        <v>0</v>
      </c>
      <c r="H267" s="241">
        <f ca="1">+IFERROR(INDEX('Hoja de Trabajo para listado'!$A$155:$Z$1048576,MATCH($A267,'Hoja de Trabajo para listado'!$A$155:$A$1048576,0),MATCH((CUADRO!H$4&amp;$E267),'Hoja de Trabajo para listado'!$A$151:$Z$151,0)),0)+IFERROR(INDEX('Hoja de Trabajo para listado'!$AB$155:$BA$1048576,MATCH($A267,'Hoja de Trabajo para listado'!$AB$155:$AB$1048576,0),MATCH((CUADRO!H$4&amp;$E267),'Hoja de Trabajo para listado'!$AB$151:$BA$151,0)),0)+IFERROR(INDEX('Hoja de Trabajo para listado'!$BC$155:$CB$1048576,MATCH($A267,'Hoja de Trabajo para listado'!$BC$155:$BC$1048576,0),MATCH((CUADRO!H$4&amp;$E267),'Hoja de Trabajo para listado'!$BC$151:$CB$151,0)),0)+IFERROR(INDEX('Hoja de Trabajo para listado'!$DE$153:$DG$274,MATCH($A267,'Hoja de Trabajo para listado'!$DE$153:$DE$1048576,0),MATCH((CUADRO!H$4&amp;$E267),'Hoja de Trabajo para listado'!$DE$151:$DG$151,0)),0)+IFERROR(INDEX('Hoja de Trabajo para listado'!$CD$155:$DC$1048576,MATCH($A267,'Hoja de Trabajo para listado'!$CD$155:$CD$1048576,0),MATCH((CUADRO!H$4&amp;$E267),'Hoja de Trabajo para listado'!$CD$151:$DC$151,0)),0)</f>
        <v>0</v>
      </c>
      <c r="I267" s="241">
        <f ca="1">+IFERROR(INDEX('Hoja de Trabajo para listado'!$A$155:$Z$1048576,MATCH($A267,'Hoja de Trabajo para listado'!$A$155:$A$1048576,0),MATCH((CUADRO!I$4&amp;$E267),'Hoja de Trabajo para listado'!$A$151:$Z$151,0)),0)+IFERROR(INDEX('Hoja de Trabajo para listado'!$AB$155:$BA$1048576,MATCH($A267,'Hoja de Trabajo para listado'!$AB$155:$AB$1048576,0),MATCH((CUADRO!I$4&amp;$E267),'Hoja de Trabajo para listado'!$AB$151:$BA$151,0)),0)+IFERROR(INDEX('Hoja de Trabajo para listado'!$BC$155:$CB$1048576,MATCH($A267,'Hoja de Trabajo para listado'!$BC$155:$BC$1048576,0),MATCH((CUADRO!I$4&amp;$E267),'Hoja de Trabajo para listado'!$BC$151:$CB$151,0)),0)+IFERROR(INDEX('Hoja de Trabajo para listado'!$DE$153:$DG$274,MATCH($A267,'Hoja de Trabajo para listado'!$DE$153:$DE$1048576,0),MATCH((CUADRO!I$4&amp;$E267),'Hoja de Trabajo para listado'!$DE$151:$DG$151,0)),0)+IFERROR(INDEX('Hoja de Trabajo para listado'!$CD$155:$DC$1048576,MATCH($A267,'Hoja de Trabajo para listado'!$CD$155:$CD$1048576,0),MATCH((CUADRO!I$4&amp;$E267),'Hoja de Trabajo para listado'!$CD$151:$DC$151,0)),0)</f>
        <v>0</v>
      </c>
      <c r="J267" s="241">
        <f ca="1">+IFERROR(INDEX('Hoja de Trabajo para listado'!$A$155:$Z$1048576,MATCH($A267,'Hoja de Trabajo para listado'!$A$155:$A$1048576,0),MATCH((CUADRO!J$4&amp;$E267),'Hoja de Trabajo para listado'!$A$151:$Z$151,0)),0)+IFERROR(INDEX('Hoja de Trabajo para listado'!$AB$155:$BA$1048576,MATCH($A267,'Hoja de Trabajo para listado'!$AB$155:$AB$1048576,0),MATCH((CUADRO!J$4&amp;$E267),'Hoja de Trabajo para listado'!$AB$151:$BA$151,0)),0)+IFERROR(INDEX('Hoja de Trabajo para listado'!$BC$155:$CB$1048576,MATCH($A267,'Hoja de Trabajo para listado'!$BC$155:$BC$1048576,0),MATCH((CUADRO!J$4&amp;$E267),'Hoja de Trabajo para listado'!$BC$151:$CB$151,0)),0)+IFERROR(INDEX('Hoja de Trabajo para listado'!$DE$153:$DG$274,MATCH($A267,'Hoja de Trabajo para listado'!$DE$153:$DE$1048576,0),MATCH((CUADRO!J$4&amp;$E267),'Hoja de Trabajo para listado'!$DE$151:$DG$151,0)),0)+IFERROR(INDEX('Hoja de Trabajo para listado'!$CD$155:$DC$1048576,MATCH($A267,'Hoja de Trabajo para listado'!$CD$155:$CD$1048576,0),MATCH((CUADRO!J$4&amp;$E267),'Hoja de Trabajo para listado'!$CD$151:$DC$151,0)),0)</f>
        <v>0</v>
      </c>
      <c r="K267" s="241">
        <f ca="1">+IFERROR(INDEX('Hoja de Trabajo para listado'!$A$155:$Z$1048576,MATCH($A267,'Hoja de Trabajo para listado'!$A$155:$A$1048576,0),MATCH((CUADRO!K$4&amp;$E267),'Hoja de Trabajo para listado'!$A$151:$Z$151,0)),0)+IFERROR(INDEX('Hoja de Trabajo para listado'!$AB$155:$BA$1048576,MATCH($A267,'Hoja de Trabajo para listado'!$AB$155:$AB$1048576,0),MATCH((CUADRO!K$4&amp;$E267),'Hoja de Trabajo para listado'!$AB$151:$BA$151,0)),0)+IFERROR(INDEX('Hoja de Trabajo para listado'!$BC$155:$CB$1048576,MATCH($A267,'Hoja de Trabajo para listado'!$BC$155:$BC$1048576,0),MATCH((CUADRO!K$4&amp;$E267),'Hoja de Trabajo para listado'!$BC$151:$CB$151,0)),0)+IFERROR(INDEX('Hoja de Trabajo para listado'!$DE$153:$DG$274,MATCH($A267,'Hoja de Trabajo para listado'!$DE$153:$DE$1048576,0),MATCH((CUADRO!K$4&amp;$E267),'Hoja de Trabajo para listado'!$DE$151:$DG$151,0)),0)+IFERROR(INDEX('Hoja de Trabajo para listado'!$CD$155:$DC$1048576,MATCH($A267,'Hoja de Trabajo para listado'!$CD$155:$CD$1048576,0),MATCH((CUADRO!K$4&amp;$E267),'Hoja de Trabajo para listado'!$CD$151:$DC$151,0)),0)</f>
        <v>0</v>
      </c>
      <c r="L267" s="241">
        <f ca="1">+IFERROR(INDEX('Hoja de Trabajo para listado'!$A$155:$Z$1048576,MATCH($A267,'Hoja de Trabajo para listado'!$A$155:$A$1048576,0),MATCH((CUADRO!L$4&amp;$E267),'Hoja de Trabajo para listado'!$A$151:$Z$151,0)),0)+IFERROR(INDEX('Hoja de Trabajo para listado'!$AB$155:$BA$1048576,MATCH($A267,'Hoja de Trabajo para listado'!$AB$155:$AB$1048576,0),MATCH((CUADRO!L$4&amp;$E267),'Hoja de Trabajo para listado'!$AB$151:$BA$151,0)),0)+IFERROR(INDEX('Hoja de Trabajo para listado'!$BC$155:$CB$1048576,MATCH($A267,'Hoja de Trabajo para listado'!$BC$155:$BC$1048576,0),MATCH((CUADRO!L$4&amp;$E267),'Hoja de Trabajo para listado'!$BC$151:$CB$151,0)),0)+IFERROR(INDEX('Hoja de Trabajo para listado'!$DE$153:$DG$274,MATCH($A267,'Hoja de Trabajo para listado'!$DE$153:$DE$1048576,0),MATCH((CUADRO!L$4&amp;$E267),'Hoja de Trabajo para listado'!$DE$151:$DG$151,0)),0)+IFERROR(INDEX('Hoja de Trabajo para listado'!$CD$155:$DC$1048576,MATCH($A267,'Hoja de Trabajo para listado'!$CD$155:$CD$1048576,0),MATCH((CUADRO!L$4&amp;$E267),'Hoja de Trabajo para listado'!$CD$151:$DC$151,0)),0)</f>
        <v>0</v>
      </c>
      <c r="M267" s="241">
        <f ca="1">+IFERROR(INDEX('Hoja de Trabajo para listado'!$A$155:$Z$1048576,MATCH($A267,'Hoja de Trabajo para listado'!$A$155:$A$1048576,0),MATCH((CUADRO!M$4&amp;$E267),'Hoja de Trabajo para listado'!$A$151:$Z$151,0)),0)+IFERROR(INDEX('Hoja de Trabajo para listado'!$AB$155:$BA$1048576,MATCH($A267,'Hoja de Trabajo para listado'!$AB$155:$AB$1048576,0),MATCH((CUADRO!M$4&amp;$E267),'Hoja de Trabajo para listado'!$AB$151:$BA$151,0)),0)+IFERROR(INDEX('Hoja de Trabajo para listado'!$BC$155:$CB$1048576,MATCH($A267,'Hoja de Trabajo para listado'!$BC$155:$BC$1048576,0),MATCH((CUADRO!M$4&amp;$E267),'Hoja de Trabajo para listado'!$BC$151:$CB$151,0)),0)+IFERROR(INDEX('Hoja de Trabajo para listado'!$DE$153:$DG$274,MATCH($A267,'Hoja de Trabajo para listado'!$DE$153:$DE$1048576,0),MATCH((CUADRO!M$4&amp;$E267),'Hoja de Trabajo para listado'!$DE$151:$DG$151,0)),0)+IFERROR(INDEX('Hoja de Trabajo para listado'!$CD$155:$DC$1048576,MATCH($A267,'Hoja de Trabajo para listado'!$CD$155:$CD$1048576,0),MATCH((CUADRO!M$4&amp;$E267),'Hoja de Trabajo para listado'!$CD$151:$DC$151,0)),0)</f>
        <v>0</v>
      </c>
      <c r="N267" s="241">
        <f ca="1">+IFERROR(INDEX('Hoja de Trabajo para listado'!$A$155:$Z$1048576,MATCH($A267,'Hoja de Trabajo para listado'!$A$155:$A$1048576,0),MATCH((CUADRO!N$4&amp;$E267),'Hoja de Trabajo para listado'!$A$151:$Z$151,0)),0)+IFERROR(INDEX('Hoja de Trabajo para listado'!$AB$155:$BA$1048576,MATCH($A267,'Hoja de Trabajo para listado'!$AB$155:$AB$1048576,0),MATCH((CUADRO!N$4&amp;$E267),'Hoja de Trabajo para listado'!$AB$151:$BA$151,0)),0)+IFERROR(INDEX('Hoja de Trabajo para listado'!$BC$155:$CB$1048576,MATCH($A267,'Hoja de Trabajo para listado'!$BC$155:$BC$1048576,0),MATCH((CUADRO!N$4&amp;$E267),'Hoja de Trabajo para listado'!$BC$151:$CB$151,0)),0)+IFERROR(INDEX('Hoja de Trabajo para listado'!$DE$153:$DG$274,MATCH($A267,'Hoja de Trabajo para listado'!$DE$153:$DE$1048576,0),MATCH((CUADRO!N$4&amp;$E267),'Hoja de Trabajo para listado'!$DE$151:$DG$151,0)),0)+IFERROR(INDEX('Hoja de Trabajo para listado'!$CD$155:$DC$1048576,MATCH($A267,'Hoja de Trabajo para listado'!$CD$155:$CD$1048576,0),MATCH((CUADRO!N$4&amp;$E267),'Hoja de Trabajo para listado'!$CD$151:$DC$151,0)),0)</f>
        <v>0</v>
      </c>
      <c r="O267" s="241">
        <f ca="1">+IFERROR(INDEX('Hoja de Trabajo para listado'!$A$155:$Z$1048576,MATCH($A267,'Hoja de Trabajo para listado'!$A$155:$A$1048576,0),MATCH((CUADRO!O$4&amp;$E267),'Hoja de Trabajo para listado'!$A$151:$Z$151,0)),0)+IFERROR(INDEX('Hoja de Trabajo para listado'!$AB$155:$BA$1048576,MATCH($A267,'Hoja de Trabajo para listado'!$AB$155:$AB$1048576,0),MATCH((CUADRO!O$4&amp;$E267),'Hoja de Trabajo para listado'!$AB$151:$BA$151,0)),0)+IFERROR(INDEX('Hoja de Trabajo para listado'!$BC$155:$CB$1048576,MATCH($A267,'Hoja de Trabajo para listado'!$BC$155:$BC$1048576,0),MATCH((CUADRO!O$4&amp;$E267),'Hoja de Trabajo para listado'!$BC$151:$CB$151,0)),0)+IFERROR(INDEX('Hoja de Trabajo para listado'!$DE$153:$DG$274,MATCH($A267,'Hoja de Trabajo para listado'!$DE$153:$DE$1048576,0),MATCH((CUADRO!O$4&amp;$E267),'Hoja de Trabajo para listado'!$DE$151:$DG$151,0)),0)+IFERROR(INDEX('Hoja de Trabajo para listado'!$CD$155:$DC$1048576,MATCH($A267,'Hoja de Trabajo para listado'!$CD$155:$CD$1048576,0),MATCH((CUADRO!O$4&amp;$E267),'Hoja de Trabajo para listado'!$CD$151:$DC$151,0)),0)</f>
        <v>0</v>
      </c>
      <c r="P267" s="241">
        <f ca="1">+IFERROR(INDEX('Hoja de Trabajo para listado'!$A$155:$Z$1048576,MATCH($A267,'Hoja de Trabajo para listado'!$A$155:$A$1048576,0),MATCH((CUADRO!P$4&amp;$E267),'Hoja de Trabajo para listado'!$A$151:$Z$151,0)),0)+IFERROR(INDEX('Hoja de Trabajo para listado'!$AB$155:$BA$1048576,MATCH($A267,'Hoja de Trabajo para listado'!$AB$155:$AB$1048576,0),MATCH((CUADRO!P$4&amp;$E267),'Hoja de Trabajo para listado'!$AB$151:$BA$151,0)),0)+IFERROR(INDEX('Hoja de Trabajo para listado'!$BC$155:$CB$1048576,MATCH($A267,'Hoja de Trabajo para listado'!$BC$155:$BC$1048576,0),MATCH((CUADRO!P$4&amp;$E267),'Hoja de Trabajo para listado'!$BC$151:$CB$151,0)),0)+IFERROR(INDEX('Hoja de Trabajo para listado'!$DE$153:$DG$274,MATCH($A267,'Hoja de Trabajo para listado'!$DE$153:$DE$1048576,0),MATCH((CUADRO!P$4&amp;$E267),'Hoja de Trabajo para listado'!$DE$151:$DG$151,0)),0)+IFERROR(INDEX('Hoja de Trabajo para listado'!$CD$155:$DC$1048576,MATCH($A267,'Hoja de Trabajo para listado'!$CD$155:$CD$1048576,0),MATCH((CUADRO!P$4&amp;$E267),'Hoja de Trabajo para listado'!$CD$151:$DC$151,0)),0)</f>
        <v>0</v>
      </c>
      <c r="Q267" s="241">
        <f ca="1">+IFERROR(INDEX('Hoja de Trabajo para listado'!$A$155:$Z$1048576,MATCH($A267,'Hoja de Trabajo para listado'!$A$155:$A$1048576,0),MATCH((CUADRO!Q$4&amp;$E267),'Hoja de Trabajo para listado'!$A$151:$Z$151,0)),0)+IFERROR(INDEX('Hoja de Trabajo para listado'!$AB$155:$BA$1048576,MATCH($A267,'Hoja de Trabajo para listado'!$AB$155:$AB$1048576,0),MATCH((CUADRO!Q$4&amp;$E267),'Hoja de Trabajo para listado'!$AB$151:$BA$151,0)),0)+IFERROR(INDEX('Hoja de Trabajo para listado'!$BC$155:$CB$1048576,MATCH($A267,'Hoja de Trabajo para listado'!$BC$155:$BC$1048576,0),MATCH((CUADRO!Q$4&amp;$E267),'Hoja de Trabajo para listado'!$BC$151:$CB$151,0)),0)+IFERROR(INDEX('Hoja de Trabajo para listado'!$DE$153:$DG$274,MATCH($A267,'Hoja de Trabajo para listado'!$DE$153:$DE$1048576,0),MATCH((CUADRO!Q$4&amp;$E267),'Hoja de Trabajo para listado'!$DE$151:$DG$151,0)),0)+IFERROR(INDEX('Hoja de Trabajo para listado'!$CD$155:$DC$1048576,MATCH($A267,'Hoja de Trabajo para listado'!$CD$155:$CD$1048576,0),MATCH((CUADRO!Q$4&amp;$E267),'Hoja de Trabajo para listado'!$CD$151:$DC$151,0)),0)</f>
        <v>0</v>
      </c>
      <c r="R267" s="241">
        <f t="shared" ca="1" si="11"/>
        <v>0</v>
      </c>
      <c r="S267" s="260"/>
      <c r="T267" s="241">
        <f ca="1">+T268</f>
        <v>97533.48</v>
      </c>
      <c r="U267" s="240">
        <f t="shared" si="12"/>
        <v>1</v>
      </c>
      <c r="V267" s="327" t="str">
        <f>+VLOOKUP(A267,bd_lista!$A$3:$E$592,5,FALSE)</f>
        <v>Instituciones Descentralizadas</v>
      </c>
      <c r="W267" s="397" t="str">
        <f>+V267</f>
        <v>Instituciones Descentralizadas</v>
      </c>
      <c r="X267" s="240">
        <f>+VLOOKUP(A267,[4]Sheet1!$A$13:$D$744,4,FALSE)</f>
        <v>85</v>
      </c>
      <c r="Y267" s="240" t="e">
        <f>+VLOOKUP(X267,bd_lista!$A$3:$C$592,3,FALSE)</f>
        <v>#N/A</v>
      </c>
      <c r="Z267" s="290">
        <f>+X267</f>
        <v>85</v>
      </c>
      <c r="AA267" s="315" t="e">
        <f>+Y267</f>
        <v>#N/A</v>
      </c>
    </row>
    <row r="268" spans="1:27" s="377" customFormat="1" ht="15" customHeight="1">
      <c r="A268" s="378">
        <v>376</v>
      </c>
      <c r="B268" s="394"/>
      <c r="C268" s="327" t="str">
        <f>+VLOOKUP(A268,bd_lista!$A$3:$C$592,3,FALSE)</f>
        <v>Agencia Boliviana de Energía Nuclear</v>
      </c>
      <c r="D268" s="396"/>
      <c r="E268" s="327" t="s">
        <v>1304</v>
      </c>
      <c r="F268" s="243">
        <f ca="1">+IFERROR(INDEX('Hoja de Trabajo para listado'!$A$155:$Z$1048576,MATCH($A268,'Hoja de Trabajo para listado'!$A$155:$A$1048576,0),MATCH((CUADRO!F$4&amp;$E268),'Hoja de Trabajo para listado'!$A$151:$Z$151,0)),0)+IFERROR(INDEX('Hoja de Trabajo para listado'!$AB$155:$BA$1048576,MATCH($A268,'Hoja de Trabajo para listado'!$AB$155:$AB$1048576,0),MATCH((CUADRO!F$4&amp;$E268),'Hoja de Trabajo para listado'!$AB$151:$BA$151,0)),0)+IFERROR(INDEX('Hoja de Trabajo para listado'!$BC$155:$CB$1048576,MATCH($A268,'Hoja de Trabajo para listado'!$BC$155:$BC$1048576,0),MATCH((CUADRO!F$4&amp;$E268),'Hoja de Trabajo para listado'!$BC$151:$CB$151,0)),0)+IFERROR(INDEX('Hoja de Trabajo para listado'!$DE$153:$DG$274,MATCH($A268,'Hoja de Trabajo para listado'!$DE$153:$DE$1048576,0),MATCH((CUADRO!F$4&amp;$E268),'Hoja de Trabajo para listado'!$DE$151:$DG$151,0)),0)+IFERROR(INDEX('Hoja de Trabajo para listado'!$CD$155:$DC$1048576,MATCH($A268,'Hoja de Trabajo para listado'!$CD$155:$CD$1048576,0),MATCH((CUADRO!F$4&amp;$E268),'Hoja de Trabajo para listado'!$CD$151:$DC$151,0)),0)</f>
        <v>0</v>
      </c>
      <c r="G268" s="243">
        <f ca="1">+IFERROR(INDEX('Hoja de Trabajo para listado'!$A$155:$Z$1048576,MATCH($A268,'Hoja de Trabajo para listado'!$A$155:$A$1048576,0),MATCH((CUADRO!G$4&amp;$E268),'Hoja de Trabajo para listado'!$A$151:$Z$151,0)),0)+IFERROR(INDEX('Hoja de Trabajo para listado'!$AB$155:$BA$1048576,MATCH($A268,'Hoja de Trabajo para listado'!$AB$155:$AB$1048576,0),MATCH((CUADRO!G$4&amp;$E268),'Hoja de Trabajo para listado'!$AB$151:$BA$151,0)),0)+IFERROR(INDEX('Hoja de Trabajo para listado'!$BC$155:$CB$1048576,MATCH($A268,'Hoja de Trabajo para listado'!$BC$155:$BC$1048576,0),MATCH((CUADRO!G$4&amp;$E268),'Hoja de Trabajo para listado'!$BC$151:$CB$151,0)),0)+IFERROR(INDEX('Hoja de Trabajo para listado'!$DE$153:$DG$274,MATCH($A268,'Hoja de Trabajo para listado'!$DE$153:$DE$1048576,0),MATCH((CUADRO!G$4&amp;$E268),'Hoja de Trabajo para listado'!$DE$151:$DG$151,0)),0)+IFERROR(INDEX('Hoja de Trabajo para listado'!$CD$155:$DC$1048576,MATCH($A268,'Hoja de Trabajo para listado'!$CD$155:$CD$1048576,0),MATCH((CUADRO!G$4&amp;$E268),'Hoja de Trabajo para listado'!$CD$151:$DC$151,0)),0)</f>
        <v>0</v>
      </c>
      <c r="H268" s="243">
        <f ca="1">+IFERROR(INDEX('Hoja de Trabajo para listado'!$A$155:$Z$1048576,MATCH($A268,'Hoja de Trabajo para listado'!$A$155:$A$1048576,0),MATCH((CUADRO!H$4&amp;$E268),'Hoja de Trabajo para listado'!$A$151:$Z$151,0)),0)+IFERROR(INDEX('Hoja de Trabajo para listado'!$AB$155:$BA$1048576,MATCH($A268,'Hoja de Trabajo para listado'!$AB$155:$AB$1048576,0),MATCH((CUADRO!H$4&amp;$E268),'Hoja de Trabajo para listado'!$AB$151:$BA$151,0)),0)+IFERROR(INDEX('Hoja de Trabajo para listado'!$BC$155:$CB$1048576,MATCH($A268,'Hoja de Trabajo para listado'!$BC$155:$BC$1048576,0),MATCH((CUADRO!H$4&amp;$E268),'Hoja de Trabajo para listado'!$BC$151:$CB$151,0)),0)+IFERROR(INDEX('Hoja de Trabajo para listado'!$DE$153:$DG$274,MATCH($A268,'Hoja de Trabajo para listado'!$DE$153:$DE$1048576,0),MATCH((CUADRO!H$4&amp;$E268),'Hoja de Trabajo para listado'!$DE$151:$DG$151,0)),0)+IFERROR(INDEX('Hoja de Trabajo para listado'!$CD$155:$DC$1048576,MATCH($A268,'Hoja de Trabajo para listado'!$CD$155:$CD$1048576,0),MATCH((CUADRO!H$4&amp;$E268),'Hoja de Trabajo para listado'!$CD$151:$DC$151,0)),0)</f>
        <v>0</v>
      </c>
      <c r="I268" s="243">
        <f ca="1">+IFERROR(INDEX('Hoja de Trabajo para listado'!$A$155:$Z$1048576,MATCH($A268,'Hoja de Trabajo para listado'!$A$155:$A$1048576,0),MATCH((CUADRO!I$4&amp;$E268),'Hoja de Trabajo para listado'!$A$151:$Z$151,0)),0)+IFERROR(INDEX('Hoja de Trabajo para listado'!$AB$155:$BA$1048576,MATCH($A268,'Hoja de Trabajo para listado'!$AB$155:$AB$1048576,0),MATCH((CUADRO!I$4&amp;$E268),'Hoja de Trabajo para listado'!$AB$151:$BA$151,0)),0)+IFERROR(INDEX('Hoja de Trabajo para listado'!$BC$155:$CB$1048576,MATCH($A268,'Hoja de Trabajo para listado'!$BC$155:$BC$1048576,0),MATCH((CUADRO!I$4&amp;$E268),'Hoja de Trabajo para listado'!$BC$151:$CB$151,0)),0)+IFERROR(INDEX('Hoja de Trabajo para listado'!$DE$153:$DG$274,MATCH($A268,'Hoja de Trabajo para listado'!$DE$153:$DE$1048576,0),MATCH((CUADRO!I$4&amp;$E268),'Hoja de Trabajo para listado'!$DE$151:$DG$151,0)),0)+IFERROR(INDEX('Hoja de Trabajo para listado'!$CD$155:$DC$1048576,MATCH($A268,'Hoja de Trabajo para listado'!$CD$155:$CD$1048576,0),MATCH((CUADRO!I$4&amp;$E268),'Hoja de Trabajo para listado'!$CD$151:$DC$151,0)),0)</f>
        <v>0</v>
      </c>
      <c r="J268" s="243">
        <f ca="1">+IFERROR(INDEX('Hoja de Trabajo para listado'!$A$155:$Z$1048576,MATCH($A268,'Hoja de Trabajo para listado'!$A$155:$A$1048576,0),MATCH((CUADRO!J$4&amp;$E268),'Hoja de Trabajo para listado'!$A$151:$Z$151,0)),0)+IFERROR(INDEX('Hoja de Trabajo para listado'!$AB$155:$BA$1048576,MATCH($A268,'Hoja de Trabajo para listado'!$AB$155:$AB$1048576,0),MATCH((CUADRO!J$4&amp;$E268),'Hoja de Trabajo para listado'!$AB$151:$BA$151,0)),0)+IFERROR(INDEX('Hoja de Trabajo para listado'!$BC$155:$CB$1048576,MATCH($A268,'Hoja de Trabajo para listado'!$BC$155:$BC$1048576,0),MATCH((CUADRO!J$4&amp;$E268),'Hoja de Trabajo para listado'!$BC$151:$CB$151,0)),0)+IFERROR(INDEX('Hoja de Trabajo para listado'!$DE$153:$DG$274,MATCH($A268,'Hoja de Trabajo para listado'!$DE$153:$DE$1048576,0),MATCH((CUADRO!J$4&amp;$E268),'Hoja de Trabajo para listado'!$DE$151:$DG$151,0)),0)+IFERROR(INDEX('Hoja de Trabajo para listado'!$CD$155:$DC$1048576,MATCH($A268,'Hoja de Trabajo para listado'!$CD$155:$CD$1048576,0),MATCH((CUADRO!J$4&amp;$E268),'Hoja de Trabajo para listado'!$CD$151:$DC$151,0)),0)</f>
        <v>0</v>
      </c>
      <c r="K268" s="243">
        <f ca="1">+IFERROR(INDEX('Hoja de Trabajo para listado'!$A$155:$Z$1048576,MATCH($A268,'Hoja de Trabajo para listado'!$A$155:$A$1048576,0),MATCH((CUADRO!K$4&amp;$E268),'Hoja de Trabajo para listado'!$A$151:$Z$151,0)),0)+IFERROR(INDEX('Hoja de Trabajo para listado'!$AB$155:$BA$1048576,MATCH($A268,'Hoja de Trabajo para listado'!$AB$155:$AB$1048576,0),MATCH((CUADRO!K$4&amp;$E268),'Hoja de Trabajo para listado'!$AB$151:$BA$151,0)),0)+IFERROR(INDEX('Hoja de Trabajo para listado'!$BC$155:$CB$1048576,MATCH($A268,'Hoja de Trabajo para listado'!$BC$155:$BC$1048576,0),MATCH((CUADRO!K$4&amp;$E268),'Hoja de Trabajo para listado'!$BC$151:$CB$151,0)),0)+IFERROR(INDEX('Hoja de Trabajo para listado'!$DE$153:$DG$274,MATCH($A268,'Hoja de Trabajo para listado'!$DE$153:$DE$1048576,0),MATCH((CUADRO!K$4&amp;$E268),'Hoja de Trabajo para listado'!$DE$151:$DG$151,0)),0)+IFERROR(INDEX('Hoja de Trabajo para listado'!$CD$155:$DC$1048576,MATCH($A268,'Hoja de Trabajo para listado'!$CD$155:$CD$1048576,0),MATCH((CUADRO!K$4&amp;$E268),'Hoja de Trabajo para listado'!$CD$151:$DC$151,0)),0)</f>
        <v>0</v>
      </c>
      <c r="L268" s="243">
        <f ca="1">+IFERROR(INDEX('Hoja de Trabajo para listado'!$A$155:$Z$1048576,MATCH($A268,'Hoja de Trabajo para listado'!$A$155:$A$1048576,0),MATCH((CUADRO!L$4&amp;$E268),'Hoja de Trabajo para listado'!$A$151:$Z$151,0)),0)+IFERROR(INDEX('Hoja de Trabajo para listado'!$AB$155:$BA$1048576,MATCH($A268,'Hoja de Trabajo para listado'!$AB$155:$AB$1048576,0),MATCH((CUADRO!L$4&amp;$E268),'Hoja de Trabajo para listado'!$AB$151:$BA$151,0)),0)+IFERROR(INDEX('Hoja de Trabajo para listado'!$BC$155:$CB$1048576,MATCH($A268,'Hoja de Trabajo para listado'!$BC$155:$BC$1048576,0),MATCH((CUADRO!L$4&amp;$E268),'Hoja de Trabajo para listado'!$BC$151:$CB$151,0)),0)+IFERROR(INDEX('Hoja de Trabajo para listado'!$DE$153:$DG$274,MATCH($A268,'Hoja de Trabajo para listado'!$DE$153:$DE$1048576,0),MATCH((CUADRO!L$4&amp;$E268),'Hoja de Trabajo para listado'!$DE$151:$DG$151,0)),0)+IFERROR(INDEX('Hoja de Trabajo para listado'!$CD$155:$DC$1048576,MATCH($A268,'Hoja de Trabajo para listado'!$CD$155:$CD$1048576,0),MATCH((CUADRO!L$4&amp;$E268),'Hoja de Trabajo para listado'!$CD$151:$DC$151,0)),0)</f>
        <v>0</v>
      </c>
      <c r="M268" s="243">
        <f ca="1">+IFERROR(INDEX('Hoja de Trabajo para listado'!$A$155:$Z$1048576,MATCH($A268,'Hoja de Trabajo para listado'!$A$155:$A$1048576,0),MATCH((CUADRO!M$4&amp;$E268),'Hoja de Trabajo para listado'!$A$151:$Z$151,0)),0)+IFERROR(INDEX('Hoja de Trabajo para listado'!$AB$155:$BA$1048576,MATCH($A268,'Hoja de Trabajo para listado'!$AB$155:$AB$1048576,0),MATCH((CUADRO!M$4&amp;$E268),'Hoja de Trabajo para listado'!$AB$151:$BA$151,0)),0)+IFERROR(INDEX('Hoja de Trabajo para listado'!$BC$155:$CB$1048576,MATCH($A268,'Hoja de Trabajo para listado'!$BC$155:$BC$1048576,0),MATCH((CUADRO!M$4&amp;$E268),'Hoja de Trabajo para listado'!$BC$151:$CB$151,0)),0)+IFERROR(INDEX('Hoja de Trabajo para listado'!$DE$153:$DG$274,MATCH($A268,'Hoja de Trabajo para listado'!$DE$153:$DE$1048576,0),MATCH((CUADRO!M$4&amp;$E268),'Hoja de Trabajo para listado'!$DE$151:$DG$151,0)),0)+IFERROR(INDEX('Hoja de Trabajo para listado'!$CD$155:$DC$1048576,MATCH($A268,'Hoja de Trabajo para listado'!$CD$155:$CD$1048576,0),MATCH((CUADRO!M$4&amp;$E268),'Hoja de Trabajo para listado'!$CD$151:$DC$151,0)),0)</f>
        <v>0</v>
      </c>
      <c r="N268" s="243">
        <f ca="1">+IFERROR(INDEX('Hoja de Trabajo para listado'!$A$155:$Z$1048576,MATCH($A268,'Hoja de Trabajo para listado'!$A$155:$A$1048576,0),MATCH((CUADRO!N$4&amp;$E268),'Hoja de Trabajo para listado'!$A$151:$Z$151,0)),0)+IFERROR(INDEX('Hoja de Trabajo para listado'!$AB$155:$BA$1048576,MATCH($A268,'Hoja de Trabajo para listado'!$AB$155:$AB$1048576,0),MATCH((CUADRO!N$4&amp;$E268),'Hoja de Trabajo para listado'!$AB$151:$BA$151,0)),0)+IFERROR(INDEX('Hoja de Trabajo para listado'!$BC$155:$CB$1048576,MATCH($A268,'Hoja de Trabajo para listado'!$BC$155:$BC$1048576,0),MATCH((CUADRO!N$4&amp;$E268),'Hoja de Trabajo para listado'!$BC$151:$CB$151,0)),0)+IFERROR(INDEX('Hoja de Trabajo para listado'!$DE$153:$DG$274,MATCH($A268,'Hoja de Trabajo para listado'!$DE$153:$DE$1048576,0),MATCH((CUADRO!N$4&amp;$E268),'Hoja de Trabajo para listado'!$DE$151:$DG$151,0)),0)+IFERROR(INDEX('Hoja de Trabajo para listado'!$CD$155:$DC$1048576,MATCH($A268,'Hoja de Trabajo para listado'!$CD$155:$CD$1048576,0),MATCH((CUADRO!N$4&amp;$E268),'Hoja de Trabajo para listado'!$CD$151:$DC$151,0)),0)</f>
        <v>97433.48</v>
      </c>
      <c r="O268" s="243">
        <f ca="1">+IFERROR(INDEX('Hoja de Trabajo para listado'!$A$155:$Z$1048576,MATCH($A268,'Hoja de Trabajo para listado'!$A$155:$A$1048576,0),MATCH((CUADRO!O$4&amp;$E268),'Hoja de Trabajo para listado'!$A$151:$Z$151,0)),0)+IFERROR(INDEX('Hoja de Trabajo para listado'!$AB$155:$BA$1048576,MATCH($A268,'Hoja de Trabajo para listado'!$AB$155:$AB$1048576,0),MATCH((CUADRO!O$4&amp;$E268),'Hoja de Trabajo para listado'!$AB$151:$BA$151,0)),0)+IFERROR(INDEX('Hoja de Trabajo para listado'!$BC$155:$CB$1048576,MATCH($A268,'Hoja de Trabajo para listado'!$BC$155:$BC$1048576,0),MATCH((CUADRO!O$4&amp;$E268),'Hoja de Trabajo para listado'!$BC$151:$CB$151,0)),0)+IFERROR(INDEX('Hoja de Trabajo para listado'!$DE$153:$DG$274,MATCH($A268,'Hoja de Trabajo para listado'!$DE$153:$DE$1048576,0),MATCH((CUADRO!O$4&amp;$E268),'Hoja de Trabajo para listado'!$DE$151:$DG$151,0)),0)+IFERROR(INDEX('Hoja de Trabajo para listado'!$CD$155:$DC$1048576,MATCH($A268,'Hoja de Trabajo para listado'!$CD$155:$CD$1048576,0),MATCH((CUADRO!O$4&amp;$E268),'Hoja de Trabajo para listado'!$CD$151:$DC$151,0)),0)</f>
        <v>0</v>
      </c>
      <c r="P268" s="243">
        <f ca="1">+IFERROR(INDEX('Hoja de Trabajo para listado'!$A$155:$Z$1048576,MATCH($A268,'Hoja de Trabajo para listado'!$A$155:$A$1048576,0),MATCH((CUADRO!P$4&amp;$E268),'Hoja de Trabajo para listado'!$A$151:$Z$151,0)),0)+IFERROR(INDEX('Hoja de Trabajo para listado'!$AB$155:$BA$1048576,MATCH($A268,'Hoja de Trabajo para listado'!$AB$155:$AB$1048576,0),MATCH((CUADRO!P$4&amp;$E268),'Hoja de Trabajo para listado'!$AB$151:$BA$151,0)),0)+IFERROR(INDEX('Hoja de Trabajo para listado'!$BC$155:$CB$1048576,MATCH($A268,'Hoja de Trabajo para listado'!$BC$155:$BC$1048576,0),MATCH((CUADRO!P$4&amp;$E268),'Hoja de Trabajo para listado'!$BC$151:$CB$151,0)),0)+IFERROR(INDEX('Hoja de Trabajo para listado'!$DE$153:$DG$274,MATCH($A268,'Hoja de Trabajo para listado'!$DE$153:$DE$1048576,0),MATCH((CUADRO!P$4&amp;$E268),'Hoja de Trabajo para listado'!$DE$151:$DG$151,0)),0)+IFERROR(INDEX('Hoja de Trabajo para listado'!$CD$155:$DC$1048576,MATCH($A268,'Hoja de Trabajo para listado'!$CD$155:$CD$1048576,0),MATCH((CUADRO!P$4&amp;$E268),'Hoja de Trabajo para listado'!$CD$151:$DC$151,0)),0)</f>
        <v>100</v>
      </c>
      <c r="Q268" s="243">
        <f ca="1">+IFERROR(INDEX('Hoja de Trabajo para listado'!$A$155:$Z$1048576,MATCH($A268,'Hoja de Trabajo para listado'!$A$155:$A$1048576,0),MATCH((CUADRO!Q$4&amp;$E268),'Hoja de Trabajo para listado'!$A$151:$Z$151,0)),0)+IFERROR(INDEX('Hoja de Trabajo para listado'!$AB$155:$BA$1048576,MATCH($A268,'Hoja de Trabajo para listado'!$AB$155:$AB$1048576,0),MATCH((CUADRO!Q$4&amp;$E268),'Hoja de Trabajo para listado'!$AB$151:$BA$151,0)),0)+IFERROR(INDEX('Hoja de Trabajo para listado'!$BC$155:$CB$1048576,MATCH($A268,'Hoja de Trabajo para listado'!$BC$155:$BC$1048576,0),MATCH((CUADRO!Q$4&amp;$E268),'Hoja de Trabajo para listado'!$BC$151:$CB$151,0)),0)+IFERROR(INDEX('Hoja de Trabajo para listado'!$DE$153:$DG$274,MATCH($A268,'Hoja de Trabajo para listado'!$DE$153:$DE$1048576,0),MATCH((CUADRO!Q$4&amp;$E268),'Hoja de Trabajo para listado'!$DE$151:$DG$151,0)),0)+IFERROR(INDEX('Hoja de Trabajo para listado'!$CD$155:$DC$1048576,MATCH($A268,'Hoja de Trabajo para listado'!$CD$155:$CD$1048576,0),MATCH((CUADRO!Q$4&amp;$E268),'Hoja de Trabajo para listado'!$CD$151:$DC$151,0)),0)</f>
        <v>0</v>
      </c>
      <c r="R268" s="243">
        <f t="shared" ca="1" si="11"/>
        <v>97533.48</v>
      </c>
      <c r="S268" s="259">
        <f ca="1">+R267+R268</f>
        <v>97533.48</v>
      </c>
      <c r="T268" s="243">
        <f ca="1">+S268</f>
        <v>97533.48</v>
      </c>
      <c r="U268" s="242">
        <f t="shared" si="12"/>
        <v>2</v>
      </c>
      <c r="V268" s="327" t="str">
        <f>+VLOOKUP(A268,bd_lista!$A$3:$E$592,5,FALSE)</f>
        <v>Instituciones Descentralizadas</v>
      </c>
      <c r="W268" s="398"/>
      <c r="X268" s="240">
        <f>+VLOOKUP(A268,[4]Sheet1!$A$13:$D$744,4,FALSE)</f>
        <v>85</v>
      </c>
      <c r="Y268" s="240" t="e">
        <f>+VLOOKUP(X268,bd_lista!$A$3:$C$592,3,FALSE)</f>
        <v>#N/A</v>
      </c>
      <c r="Z268" s="288"/>
      <c r="AA268" s="317"/>
    </row>
    <row r="269" spans="1:27" s="377" customFormat="1" ht="15" customHeight="1">
      <c r="A269" s="378">
        <v>378</v>
      </c>
      <c r="B269" s="393">
        <f>+A269</f>
        <v>378</v>
      </c>
      <c r="C269" s="245" t="str">
        <f>+VLOOKUP(A269,bd_lista!$A$3:$C$592,3,FALSE)</f>
        <v>Servicio Nacional Textil</v>
      </c>
      <c r="D269" s="395" t="str">
        <f>+C269</f>
        <v>Servicio Nacional Textil</v>
      </c>
      <c r="E269" s="245" t="s">
        <v>1303</v>
      </c>
      <c r="F269" s="241">
        <f ca="1">+IFERROR(INDEX('Hoja de Trabajo para listado'!$A$155:$Z$1048576,MATCH($A269,'Hoja de Trabajo para listado'!$A$155:$A$1048576,0),MATCH((CUADRO!F$4&amp;$E269),'Hoja de Trabajo para listado'!$A$151:$Z$151,0)),0)+IFERROR(INDEX('Hoja de Trabajo para listado'!$AB$155:$BA$1048576,MATCH($A269,'Hoja de Trabajo para listado'!$AB$155:$AB$1048576,0),MATCH((CUADRO!F$4&amp;$E269),'Hoja de Trabajo para listado'!$AB$151:$BA$151,0)),0)+IFERROR(INDEX('Hoja de Trabajo para listado'!$BC$155:$CB$1048576,MATCH($A269,'Hoja de Trabajo para listado'!$BC$155:$BC$1048576,0),MATCH((CUADRO!F$4&amp;$E269),'Hoja de Trabajo para listado'!$BC$151:$CB$151,0)),0)+IFERROR(INDEX('Hoja de Trabajo para listado'!$DE$153:$DG$274,MATCH($A269,'Hoja de Trabajo para listado'!$DE$153:$DE$1048576,0),MATCH((CUADRO!F$4&amp;$E269),'Hoja de Trabajo para listado'!$DE$151:$DG$151,0)),0)+IFERROR(INDEX('Hoja de Trabajo para listado'!$CD$155:$DC$1048576,MATCH($A269,'Hoja de Trabajo para listado'!$CD$155:$CD$1048576,0),MATCH((CUADRO!F$4&amp;$E269),'Hoja de Trabajo para listado'!$CD$151:$DC$151,0)),0)</f>
        <v>0</v>
      </c>
      <c r="G269" s="241">
        <f ca="1">+IFERROR(INDEX('Hoja de Trabajo para listado'!$A$155:$Z$1048576,MATCH($A269,'Hoja de Trabajo para listado'!$A$155:$A$1048576,0),MATCH((CUADRO!G$4&amp;$E269),'Hoja de Trabajo para listado'!$A$151:$Z$151,0)),0)+IFERROR(INDEX('Hoja de Trabajo para listado'!$AB$155:$BA$1048576,MATCH($A269,'Hoja de Trabajo para listado'!$AB$155:$AB$1048576,0),MATCH((CUADRO!G$4&amp;$E269),'Hoja de Trabajo para listado'!$AB$151:$BA$151,0)),0)+IFERROR(INDEX('Hoja de Trabajo para listado'!$BC$155:$CB$1048576,MATCH($A269,'Hoja de Trabajo para listado'!$BC$155:$BC$1048576,0),MATCH((CUADRO!G$4&amp;$E269),'Hoja de Trabajo para listado'!$BC$151:$CB$151,0)),0)+IFERROR(INDEX('Hoja de Trabajo para listado'!$DE$153:$DG$274,MATCH($A269,'Hoja de Trabajo para listado'!$DE$153:$DE$1048576,0),MATCH((CUADRO!G$4&amp;$E269),'Hoja de Trabajo para listado'!$DE$151:$DG$151,0)),0)+IFERROR(INDEX('Hoja de Trabajo para listado'!$CD$155:$DC$1048576,MATCH($A269,'Hoja de Trabajo para listado'!$CD$155:$CD$1048576,0),MATCH((CUADRO!G$4&amp;$E269),'Hoja de Trabajo para listado'!$CD$151:$DC$151,0)),0)</f>
        <v>0</v>
      </c>
      <c r="H269" s="241">
        <f ca="1">+IFERROR(INDEX('Hoja de Trabajo para listado'!$A$155:$Z$1048576,MATCH($A269,'Hoja de Trabajo para listado'!$A$155:$A$1048576,0),MATCH((CUADRO!H$4&amp;$E269),'Hoja de Trabajo para listado'!$A$151:$Z$151,0)),0)+IFERROR(INDEX('Hoja de Trabajo para listado'!$AB$155:$BA$1048576,MATCH($A269,'Hoja de Trabajo para listado'!$AB$155:$AB$1048576,0),MATCH((CUADRO!H$4&amp;$E269),'Hoja de Trabajo para listado'!$AB$151:$BA$151,0)),0)+IFERROR(INDEX('Hoja de Trabajo para listado'!$BC$155:$CB$1048576,MATCH($A269,'Hoja de Trabajo para listado'!$BC$155:$BC$1048576,0),MATCH((CUADRO!H$4&amp;$E269),'Hoja de Trabajo para listado'!$BC$151:$CB$151,0)),0)+IFERROR(INDEX('Hoja de Trabajo para listado'!$DE$153:$DG$274,MATCH($A269,'Hoja de Trabajo para listado'!$DE$153:$DE$1048576,0),MATCH((CUADRO!H$4&amp;$E269),'Hoja de Trabajo para listado'!$DE$151:$DG$151,0)),0)+IFERROR(INDEX('Hoja de Trabajo para listado'!$CD$155:$DC$1048576,MATCH($A269,'Hoja de Trabajo para listado'!$CD$155:$CD$1048576,0),MATCH((CUADRO!H$4&amp;$E269),'Hoja de Trabajo para listado'!$CD$151:$DC$151,0)),0)</f>
        <v>0</v>
      </c>
      <c r="I269" s="241">
        <f ca="1">+IFERROR(INDEX('Hoja de Trabajo para listado'!$A$155:$Z$1048576,MATCH($A269,'Hoja de Trabajo para listado'!$A$155:$A$1048576,0),MATCH((CUADRO!I$4&amp;$E269),'Hoja de Trabajo para listado'!$A$151:$Z$151,0)),0)+IFERROR(INDEX('Hoja de Trabajo para listado'!$AB$155:$BA$1048576,MATCH($A269,'Hoja de Trabajo para listado'!$AB$155:$AB$1048576,0),MATCH((CUADRO!I$4&amp;$E269),'Hoja de Trabajo para listado'!$AB$151:$BA$151,0)),0)+IFERROR(INDEX('Hoja de Trabajo para listado'!$BC$155:$CB$1048576,MATCH($A269,'Hoja de Trabajo para listado'!$BC$155:$BC$1048576,0),MATCH((CUADRO!I$4&amp;$E269),'Hoja de Trabajo para listado'!$BC$151:$CB$151,0)),0)+IFERROR(INDEX('Hoja de Trabajo para listado'!$DE$153:$DG$274,MATCH($A269,'Hoja de Trabajo para listado'!$DE$153:$DE$1048576,0),MATCH((CUADRO!I$4&amp;$E269),'Hoja de Trabajo para listado'!$DE$151:$DG$151,0)),0)+IFERROR(INDEX('Hoja de Trabajo para listado'!$CD$155:$DC$1048576,MATCH($A269,'Hoja de Trabajo para listado'!$CD$155:$CD$1048576,0),MATCH((CUADRO!I$4&amp;$E269),'Hoja de Trabajo para listado'!$CD$151:$DC$151,0)),0)</f>
        <v>0</v>
      </c>
      <c r="J269" s="241">
        <f ca="1">+IFERROR(INDEX('Hoja de Trabajo para listado'!$A$155:$Z$1048576,MATCH($A269,'Hoja de Trabajo para listado'!$A$155:$A$1048576,0),MATCH((CUADRO!J$4&amp;$E269),'Hoja de Trabajo para listado'!$A$151:$Z$151,0)),0)+IFERROR(INDEX('Hoja de Trabajo para listado'!$AB$155:$BA$1048576,MATCH($A269,'Hoja de Trabajo para listado'!$AB$155:$AB$1048576,0),MATCH((CUADRO!J$4&amp;$E269),'Hoja de Trabajo para listado'!$AB$151:$BA$151,0)),0)+IFERROR(INDEX('Hoja de Trabajo para listado'!$BC$155:$CB$1048576,MATCH($A269,'Hoja de Trabajo para listado'!$BC$155:$BC$1048576,0),MATCH((CUADRO!J$4&amp;$E269),'Hoja de Trabajo para listado'!$BC$151:$CB$151,0)),0)+IFERROR(INDEX('Hoja de Trabajo para listado'!$DE$153:$DG$274,MATCH($A269,'Hoja de Trabajo para listado'!$DE$153:$DE$1048576,0),MATCH((CUADRO!J$4&amp;$E269),'Hoja de Trabajo para listado'!$DE$151:$DG$151,0)),0)+IFERROR(INDEX('Hoja de Trabajo para listado'!$CD$155:$DC$1048576,MATCH($A269,'Hoja de Trabajo para listado'!$CD$155:$CD$1048576,0),MATCH((CUADRO!J$4&amp;$E269),'Hoja de Trabajo para listado'!$CD$151:$DC$151,0)),0)</f>
        <v>0</v>
      </c>
      <c r="K269" s="241">
        <f ca="1">+IFERROR(INDEX('Hoja de Trabajo para listado'!$A$155:$Z$1048576,MATCH($A269,'Hoja de Trabajo para listado'!$A$155:$A$1048576,0),MATCH((CUADRO!K$4&amp;$E269),'Hoja de Trabajo para listado'!$A$151:$Z$151,0)),0)+IFERROR(INDEX('Hoja de Trabajo para listado'!$AB$155:$BA$1048576,MATCH($A269,'Hoja de Trabajo para listado'!$AB$155:$AB$1048576,0),MATCH((CUADRO!K$4&amp;$E269),'Hoja de Trabajo para listado'!$AB$151:$BA$151,0)),0)+IFERROR(INDEX('Hoja de Trabajo para listado'!$BC$155:$CB$1048576,MATCH($A269,'Hoja de Trabajo para listado'!$BC$155:$BC$1048576,0),MATCH((CUADRO!K$4&amp;$E269),'Hoja de Trabajo para listado'!$BC$151:$CB$151,0)),0)+IFERROR(INDEX('Hoja de Trabajo para listado'!$DE$153:$DG$274,MATCH($A269,'Hoja de Trabajo para listado'!$DE$153:$DE$1048576,0),MATCH((CUADRO!K$4&amp;$E269),'Hoja de Trabajo para listado'!$DE$151:$DG$151,0)),0)+IFERROR(INDEX('Hoja de Trabajo para listado'!$CD$155:$DC$1048576,MATCH($A269,'Hoja de Trabajo para listado'!$CD$155:$CD$1048576,0),MATCH((CUADRO!K$4&amp;$E269),'Hoja de Trabajo para listado'!$CD$151:$DC$151,0)),0)</f>
        <v>0</v>
      </c>
      <c r="L269" s="241">
        <f ca="1">+IFERROR(INDEX('Hoja de Trabajo para listado'!$A$155:$Z$1048576,MATCH($A269,'Hoja de Trabajo para listado'!$A$155:$A$1048576,0),MATCH((CUADRO!L$4&amp;$E269),'Hoja de Trabajo para listado'!$A$151:$Z$151,0)),0)+IFERROR(INDEX('Hoja de Trabajo para listado'!$AB$155:$BA$1048576,MATCH($A269,'Hoja de Trabajo para listado'!$AB$155:$AB$1048576,0),MATCH((CUADRO!L$4&amp;$E269),'Hoja de Trabajo para listado'!$AB$151:$BA$151,0)),0)+IFERROR(INDEX('Hoja de Trabajo para listado'!$BC$155:$CB$1048576,MATCH($A269,'Hoja de Trabajo para listado'!$BC$155:$BC$1048576,0),MATCH((CUADRO!L$4&amp;$E269),'Hoja de Trabajo para listado'!$BC$151:$CB$151,0)),0)+IFERROR(INDEX('Hoja de Trabajo para listado'!$DE$153:$DG$274,MATCH($A269,'Hoja de Trabajo para listado'!$DE$153:$DE$1048576,0),MATCH((CUADRO!L$4&amp;$E269),'Hoja de Trabajo para listado'!$DE$151:$DG$151,0)),0)+IFERROR(INDEX('Hoja de Trabajo para listado'!$CD$155:$DC$1048576,MATCH($A269,'Hoja de Trabajo para listado'!$CD$155:$CD$1048576,0),MATCH((CUADRO!L$4&amp;$E269),'Hoja de Trabajo para listado'!$CD$151:$DC$151,0)),0)</f>
        <v>0</v>
      </c>
      <c r="M269" s="241">
        <f ca="1">+IFERROR(INDEX('Hoja de Trabajo para listado'!$A$155:$Z$1048576,MATCH($A269,'Hoja de Trabajo para listado'!$A$155:$A$1048576,0),MATCH((CUADRO!M$4&amp;$E269),'Hoja de Trabajo para listado'!$A$151:$Z$151,0)),0)+IFERROR(INDEX('Hoja de Trabajo para listado'!$AB$155:$BA$1048576,MATCH($A269,'Hoja de Trabajo para listado'!$AB$155:$AB$1048576,0),MATCH((CUADRO!M$4&amp;$E269),'Hoja de Trabajo para listado'!$AB$151:$BA$151,0)),0)+IFERROR(INDEX('Hoja de Trabajo para listado'!$BC$155:$CB$1048576,MATCH($A269,'Hoja de Trabajo para listado'!$BC$155:$BC$1048576,0),MATCH((CUADRO!M$4&amp;$E269),'Hoja de Trabajo para listado'!$BC$151:$CB$151,0)),0)+IFERROR(INDEX('Hoja de Trabajo para listado'!$DE$153:$DG$274,MATCH($A269,'Hoja de Trabajo para listado'!$DE$153:$DE$1048576,0),MATCH((CUADRO!M$4&amp;$E269),'Hoja de Trabajo para listado'!$DE$151:$DG$151,0)),0)+IFERROR(INDEX('Hoja de Trabajo para listado'!$CD$155:$DC$1048576,MATCH($A269,'Hoja de Trabajo para listado'!$CD$155:$CD$1048576,0),MATCH((CUADRO!M$4&amp;$E269),'Hoja de Trabajo para listado'!$CD$151:$DC$151,0)),0)</f>
        <v>0</v>
      </c>
      <c r="N269" s="241">
        <f ca="1">+IFERROR(INDEX('Hoja de Trabajo para listado'!$A$155:$Z$1048576,MATCH($A269,'Hoja de Trabajo para listado'!$A$155:$A$1048576,0),MATCH((CUADRO!N$4&amp;$E269),'Hoja de Trabajo para listado'!$A$151:$Z$151,0)),0)+IFERROR(INDEX('Hoja de Trabajo para listado'!$AB$155:$BA$1048576,MATCH($A269,'Hoja de Trabajo para listado'!$AB$155:$AB$1048576,0),MATCH((CUADRO!N$4&amp;$E269),'Hoja de Trabajo para listado'!$AB$151:$BA$151,0)),0)+IFERROR(INDEX('Hoja de Trabajo para listado'!$BC$155:$CB$1048576,MATCH($A269,'Hoja de Trabajo para listado'!$BC$155:$BC$1048576,0),MATCH((CUADRO!N$4&amp;$E269),'Hoja de Trabajo para listado'!$BC$151:$CB$151,0)),0)+IFERROR(INDEX('Hoja de Trabajo para listado'!$DE$153:$DG$274,MATCH($A269,'Hoja de Trabajo para listado'!$DE$153:$DE$1048576,0),MATCH((CUADRO!N$4&amp;$E269),'Hoja de Trabajo para listado'!$DE$151:$DG$151,0)),0)+IFERROR(INDEX('Hoja de Trabajo para listado'!$CD$155:$DC$1048576,MATCH($A269,'Hoja de Trabajo para listado'!$CD$155:$CD$1048576,0),MATCH((CUADRO!N$4&amp;$E269),'Hoja de Trabajo para listado'!$CD$151:$DC$151,0)),0)</f>
        <v>0</v>
      </c>
      <c r="O269" s="241">
        <f ca="1">+IFERROR(INDEX('Hoja de Trabajo para listado'!$A$155:$Z$1048576,MATCH($A269,'Hoja de Trabajo para listado'!$A$155:$A$1048576,0),MATCH((CUADRO!O$4&amp;$E269),'Hoja de Trabajo para listado'!$A$151:$Z$151,0)),0)+IFERROR(INDEX('Hoja de Trabajo para listado'!$AB$155:$BA$1048576,MATCH($A269,'Hoja de Trabajo para listado'!$AB$155:$AB$1048576,0),MATCH((CUADRO!O$4&amp;$E269),'Hoja de Trabajo para listado'!$AB$151:$BA$151,0)),0)+IFERROR(INDEX('Hoja de Trabajo para listado'!$BC$155:$CB$1048576,MATCH($A269,'Hoja de Trabajo para listado'!$BC$155:$BC$1048576,0),MATCH((CUADRO!O$4&amp;$E269),'Hoja de Trabajo para listado'!$BC$151:$CB$151,0)),0)+IFERROR(INDEX('Hoja de Trabajo para listado'!$DE$153:$DG$274,MATCH($A269,'Hoja de Trabajo para listado'!$DE$153:$DE$1048576,0),MATCH((CUADRO!O$4&amp;$E269),'Hoja de Trabajo para listado'!$DE$151:$DG$151,0)),0)+IFERROR(INDEX('Hoja de Trabajo para listado'!$CD$155:$DC$1048576,MATCH($A269,'Hoja de Trabajo para listado'!$CD$155:$CD$1048576,0),MATCH((CUADRO!O$4&amp;$E269),'Hoja de Trabajo para listado'!$CD$151:$DC$151,0)),0)</f>
        <v>0</v>
      </c>
      <c r="P269" s="241">
        <f ca="1">+IFERROR(INDEX('Hoja de Trabajo para listado'!$A$155:$Z$1048576,MATCH($A269,'Hoja de Trabajo para listado'!$A$155:$A$1048576,0),MATCH((CUADRO!P$4&amp;$E269),'Hoja de Trabajo para listado'!$A$151:$Z$151,0)),0)+IFERROR(INDEX('Hoja de Trabajo para listado'!$AB$155:$BA$1048576,MATCH($A269,'Hoja de Trabajo para listado'!$AB$155:$AB$1048576,0),MATCH((CUADRO!P$4&amp;$E269),'Hoja de Trabajo para listado'!$AB$151:$BA$151,0)),0)+IFERROR(INDEX('Hoja de Trabajo para listado'!$BC$155:$CB$1048576,MATCH($A269,'Hoja de Trabajo para listado'!$BC$155:$BC$1048576,0),MATCH((CUADRO!P$4&amp;$E269),'Hoja de Trabajo para listado'!$BC$151:$CB$151,0)),0)+IFERROR(INDEX('Hoja de Trabajo para listado'!$DE$153:$DG$274,MATCH($A269,'Hoja de Trabajo para listado'!$DE$153:$DE$1048576,0),MATCH((CUADRO!P$4&amp;$E269),'Hoja de Trabajo para listado'!$DE$151:$DG$151,0)),0)+IFERROR(INDEX('Hoja de Trabajo para listado'!$CD$155:$DC$1048576,MATCH($A269,'Hoja de Trabajo para listado'!$CD$155:$CD$1048576,0),MATCH((CUADRO!P$4&amp;$E269),'Hoja de Trabajo para listado'!$CD$151:$DC$151,0)),0)</f>
        <v>0</v>
      </c>
      <c r="Q269" s="241">
        <f ca="1">+IFERROR(INDEX('Hoja de Trabajo para listado'!$A$155:$Z$1048576,MATCH($A269,'Hoja de Trabajo para listado'!$A$155:$A$1048576,0),MATCH((CUADRO!Q$4&amp;$E269),'Hoja de Trabajo para listado'!$A$151:$Z$151,0)),0)+IFERROR(INDEX('Hoja de Trabajo para listado'!$AB$155:$BA$1048576,MATCH($A269,'Hoja de Trabajo para listado'!$AB$155:$AB$1048576,0),MATCH((CUADRO!Q$4&amp;$E269),'Hoja de Trabajo para listado'!$AB$151:$BA$151,0)),0)+IFERROR(INDEX('Hoja de Trabajo para listado'!$BC$155:$CB$1048576,MATCH($A269,'Hoja de Trabajo para listado'!$BC$155:$BC$1048576,0),MATCH((CUADRO!Q$4&amp;$E269),'Hoja de Trabajo para listado'!$BC$151:$CB$151,0)),0)+IFERROR(INDEX('Hoja de Trabajo para listado'!$DE$153:$DG$274,MATCH($A269,'Hoja de Trabajo para listado'!$DE$153:$DE$1048576,0),MATCH((CUADRO!Q$4&amp;$E269),'Hoja de Trabajo para listado'!$DE$151:$DG$151,0)),0)+IFERROR(INDEX('Hoja de Trabajo para listado'!$CD$155:$DC$1048576,MATCH($A269,'Hoja de Trabajo para listado'!$CD$155:$CD$1048576,0),MATCH((CUADRO!Q$4&amp;$E269),'Hoja de Trabajo para listado'!$CD$151:$DC$151,0)),0)</f>
        <v>0</v>
      </c>
      <c r="R269" s="241">
        <f t="shared" ca="1" si="11"/>
        <v>0</v>
      </c>
      <c r="S269" s="260"/>
      <c r="T269" s="241">
        <f ca="1">+T270</f>
        <v>7899027.7999999989</v>
      </c>
      <c r="U269" s="240">
        <f t="shared" si="12"/>
        <v>1</v>
      </c>
      <c r="V269" s="327" t="str">
        <f>+VLOOKUP(A269,bd_lista!$A$3:$E$592,5,FALSE)</f>
        <v>Instituciones Descentralizadas</v>
      </c>
      <c r="W269" s="397" t="str">
        <f>+V269</f>
        <v>Instituciones Descentralizadas</v>
      </c>
      <c r="X269" s="240">
        <v>53</v>
      </c>
      <c r="Y269" s="240" t="str">
        <f>+VLOOKUP(X269,bd_lista!$A$3:$C$592,3,FALSE)</f>
        <v>Ministerio de Culturas, Descolonización y Despatriarcalización</v>
      </c>
      <c r="Z269" s="290">
        <f>+X269</f>
        <v>53</v>
      </c>
      <c r="AA269" s="291" t="str">
        <f>+Y269</f>
        <v>Ministerio de Culturas, Descolonización y Despatriarcalización</v>
      </c>
    </row>
    <row r="270" spans="1:27" s="377" customFormat="1" ht="15" customHeight="1">
      <c r="A270" s="378">
        <v>378</v>
      </c>
      <c r="B270" s="394"/>
      <c r="C270" s="327" t="str">
        <f>+VLOOKUP(A270,bd_lista!$A$3:$C$592,3,FALSE)</f>
        <v>Servicio Nacional Textil</v>
      </c>
      <c r="D270" s="396"/>
      <c r="E270" s="327" t="s">
        <v>1304</v>
      </c>
      <c r="F270" s="243">
        <f ca="1">+IFERROR(INDEX('Hoja de Trabajo para listado'!$A$155:$Z$1048576,MATCH($A270,'Hoja de Trabajo para listado'!$A$155:$A$1048576,0),MATCH((CUADRO!F$4&amp;$E270),'Hoja de Trabajo para listado'!$A$151:$Z$151,0)),0)+IFERROR(INDEX('Hoja de Trabajo para listado'!$AB$155:$BA$1048576,MATCH($A270,'Hoja de Trabajo para listado'!$AB$155:$AB$1048576,0),MATCH((CUADRO!F$4&amp;$E270),'Hoja de Trabajo para listado'!$AB$151:$BA$151,0)),0)+IFERROR(INDEX('Hoja de Trabajo para listado'!$BC$155:$CB$1048576,MATCH($A270,'Hoja de Trabajo para listado'!$BC$155:$BC$1048576,0),MATCH((CUADRO!F$4&amp;$E270),'Hoja de Trabajo para listado'!$BC$151:$CB$151,0)),0)+IFERROR(INDEX('Hoja de Trabajo para listado'!$DE$153:$DG$274,MATCH($A270,'Hoja de Trabajo para listado'!$DE$153:$DE$1048576,0),MATCH((CUADRO!F$4&amp;$E270),'Hoja de Trabajo para listado'!$DE$151:$DG$151,0)),0)+IFERROR(INDEX('Hoja de Trabajo para listado'!$CD$155:$DC$1048576,MATCH($A270,'Hoja de Trabajo para listado'!$CD$155:$CD$1048576,0),MATCH((CUADRO!F$4&amp;$E270),'Hoja de Trabajo para listado'!$CD$151:$DC$151,0)),0)</f>
        <v>7251744.7799999993</v>
      </c>
      <c r="G270" s="243">
        <f ca="1">+IFERROR(INDEX('Hoja de Trabajo para listado'!$A$155:$Z$1048576,MATCH($A270,'Hoja de Trabajo para listado'!$A$155:$A$1048576,0),MATCH((CUADRO!G$4&amp;$E270),'Hoja de Trabajo para listado'!$A$151:$Z$151,0)),0)+IFERROR(INDEX('Hoja de Trabajo para listado'!$AB$155:$BA$1048576,MATCH($A270,'Hoja de Trabajo para listado'!$AB$155:$AB$1048576,0),MATCH((CUADRO!G$4&amp;$E270),'Hoja de Trabajo para listado'!$AB$151:$BA$151,0)),0)+IFERROR(INDEX('Hoja de Trabajo para listado'!$BC$155:$CB$1048576,MATCH($A270,'Hoja de Trabajo para listado'!$BC$155:$BC$1048576,0),MATCH((CUADRO!G$4&amp;$E270),'Hoja de Trabajo para listado'!$BC$151:$CB$151,0)),0)+IFERROR(INDEX('Hoja de Trabajo para listado'!$DE$153:$DG$274,MATCH($A270,'Hoja de Trabajo para listado'!$DE$153:$DE$1048576,0),MATCH((CUADRO!G$4&amp;$E270),'Hoja de Trabajo para listado'!$DE$151:$DG$151,0)),0)+IFERROR(INDEX('Hoja de Trabajo para listado'!$CD$155:$DC$1048576,MATCH($A270,'Hoja de Trabajo para listado'!$CD$155:$CD$1048576,0),MATCH((CUADRO!G$4&amp;$E270),'Hoja de Trabajo para listado'!$CD$151:$DC$151,0)),0)</f>
        <v>70</v>
      </c>
      <c r="H270" s="243">
        <f ca="1">+IFERROR(INDEX('Hoja de Trabajo para listado'!$A$155:$Z$1048576,MATCH($A270,'Hoja de Trabajo para listado'!$A$155:$A$1048576,0),MATCH((CUADRO!H$4&amp;$E270),'Hoja de Trabajo para listado'!$A$151:$Z$151,0)),0)+IFERROR(INDEX('Hoja de Trabajo para listado'!$AB$155:$BA$1048576,MATCH($A270,'Hoja de Trabajo para listado'!$AB$155:$AB$1048576,0),MATCH((CUADRO!H$4&amp;$E270),'Hoja de Trabajo para listado'!$AB$151:$BA$151,0)),0)+IFERROR(INDEX('Hoja de Trabajo para listado'!$BC$155:$CB$1048576,MATCH($A270,'Hoja de Trabajo para listado'!$BC$155:$BC$1048576,0),MATCH((CUADRO!H$4&amp;$E270),'Hoja de Trabajo para listado'!$BC$151:$CB$151,0)),0)+IFERROR(INDEX('Hoja de Trabajo para listado'!$DE$153:$DG$274,MATCH($A270,'Hoja de Trabajo para listado'!$DE$153:$DE$1048576,0),MATCH((CUADRO!H$4&amp;$E270),'Hoja de Trabajo para listado'!$DE$151:$DG$151,0)),0)+IFERROR(INDEX('Hoja de Trabajo para listado'!$CD$155:$DC$1048576,MATCH($A270,'Hoja de Trabajo para listado'!$CD$155:$CD$1048576,0),MATCH((CUADRO!H$4&amp;$E270),'Hoja de Trabajo para listado'!$CD$151:$DC$151,0)),0)</f>
        <v>0</v>
      </c>
      <c r="I270" s="243">
        <f ca="1">+IFERROR(INDEX('Hoja de Trabajo para listado'!$A$155:$Z$1048576,MATCH($A270,'Hoja de Trabajo para listado'!$A$155:$A$1048576,0),MATCH((CUADRO!I$4&amp;$E270),'Hoja de Trabajo para listado'!$A$151:$Z$151,0)),0)+IFERROR(INDEX('Hoja de Trabajo para listado'!$AB$155:$BA$1048576,MATCH($A270,'Hoja de Trabajo para listado'!$AB$155:$AB$1048576,0),MATCH((CUADRO!I$4&amp;$E270),'Hoja de Trabajo para listado'!$AB$151:$BA$151,0)),0)+IFERROR(INDEX('Hoja de Trabajo para listado'!$BC$155:$CB$1048576,MATCH($A270,'Hoja de Trabajo para listado'!$BC$155:$BC$1048576,0),MATCH((CUADRO!I$4&amp;$E270),'Hoja de Trabajo para listado'!$BC$151:$CB$151,0)),0)+IFERROR(INDEX('Hoja de Trabajo para listado'!$DE$153:$DG$274,MATCH($A270,'Hoja de Trabajo para listado'!$DE$153:$DE$1048576,0),MATCH((CUADRO!I$4&amp;$E270),'Hoja de Trabajo para listado'!$DE$151:$DG$151,0)),0)+IFERROR(INDEX('Hoja de Trabajo para listado'!$CD$155:$DC$1048576,MATCH($A270,'Hoja de Trabajo para listado'!$CD$155:$CD$1048576,0),MATCH((CUADRO!I$4&amp;$E270),'Hoja de Trabajo para listado'!$CD$151:$DC$151,0)),0)</f>
        <v>0</v>
      </c>
      <c r="J270" s="243">
        <f ca="1">+IFERROR(INDEX('Hoja de Trabajo para listado'!$A$155:$Z$1048576,MATCH($A270,'Hoja de Trabajo para listado'!$A$155:$A$1048576,0),MATCH((CUADRO!J$4&amp;$E270),'Hoja de Trabajo para listado'!$A$151:$Z$151,0)),0)+IFERROR(INDEX('Hoja de Trabajo para listado'!$AB$155:$BA$1048576,MATCH($A270,'Hoja de Trabajo para listado'!$AB$155:$AB$1048576,0),MATCH((CUADRO!J$4&amp;$E270),'Hoja de Trabajo para listado'!$AB$151:$BA$151,0)),0)+IFERROR(INDEX('Hoja de Trabajo para listado'!$BC$155:$CB$1048576,MATCH($A270,'Hoja de Trabajo para listado'!$BC$155:$BC$1048576,0),MATCH((CUADRO!J$4&amp;$E270),'Hoja de Trabajo para listado'!$BC$151:$CB$151,0)),0)+IFERROR(INDEX('Hoja de Trabajo para listado'!$DE$153:$DG$274,MATCH($A270,'Hoja de Trabajo para listado'!$DE$153:$DE$1048576,0),MATCH((CUADRO!J$4&amp;$E270),'Hoja de Trabajo para listado'!$DE$151:$DG$151,0)),0)+IFERROR(INDEX('Hoja de Trabajo para listado'!$CD$155:$DC$1048576,MATCH($A270,'Hoja de Trabajo para listado'!$CD$155:$CD$1048576,0),MATCH((CUADRO!J$4&amp;$E270),'Hoja de Trabajo para listado'!$CD$151:$DC$151,0)),0)</f>
        <v>0</v>
      </c>
      <c r="K270" s="243">
        <f ca="1">+IFERROR(INDEX('Hoja de Trabajo para listado'!$A$155:$Z$1048576,MATCH($A270,'Hoja de Trabajo para listado'!$A$155:$A$1048576,0),MATCH((CUADRO!K$4&amp;$E270),'Hoja de Trabajo para listado'!$A$151:$Z$151,0)),0)+IFERROR(INDEX('Hoja de Trabajo para listado'!$AB$155:$BA$1048576,MATCH($A270,'Hoja de Trabajo para listado'!$AB$155:$AB$1048576,0),MATCH((CUADRO!K$4&amp;$E270),'Hoja de Trabajo para listado'!$AB$151:$BA$151,0)),0)+IFERROR(INDEX('Hoja de Trabajo para listado'!$BC$155:$CB$1048576,MATCH($A270,'Hoja de Trabajo para listado'!$BC$155:$BC$1048576,0),MATCH((CUADRO!K$4&amp;$E270),'Hoja de Trabajo para listado'!$BC$151:$CB$151,0)),0)+IFERROR(INDEX('Hoja de Trabajo para listado'!$DE$153:$DG$274,MATCH($A270,'Hoja de Trabajo para listado'!$DE$153:$DE$1048576,0),MATCH((CUADRO!K$4&amp;$E270),'Hoja de Trabajo para listado'!$DE$151:$DG$151,0)),0)+IFERROR(INDEX('Hoja de Trabajo para listado'!$CD$155:$DC$1048576,MATCH($A270,'Hoja de Trabajo para listado'!$CD$155:$CD$1048576,0),MATCH((CUADRO!K$4&amp;$E270),'Hoja de Trabajo para listado'!$CD$151:$DC$151,0)),0)</f>
        <v>0</v>
      </c>
      <c r="L270" s="243">
        <f ca="1">+IFERROR(INDEX('Hoja de Trabajo para listado'!$A$155:$Z$1048576,MATCH($A270,'Hoja de Trabajo para listado'!$A$155:$A$1048576,0),MATCH((CUADRO!L$4&amp;$E270),'Hoja de Trabajo para listado'!$A$151:$Z$151,0)),0)+IFERROR(INDEX('Hoja de Trabajo para listado'!$AB$155:$BA$1048576,MATCH($A270,'Hoja de Trabajo para listado'!$AB$155:$AB$1048576,0),MATCH((CUADRO!L$4&amp;$E270),'Hoja de Trabajo para listado'!$AB$151:$BA$151,0)),0)+IFERROR(INDEX('Hoja de Trabajo para listado'!$BC$155:$CB$1048576,MATCH($A270,'Hoja de Trabajo para listado'!$BC$155:$BC$1048576,0),MATCH((CUADRO!L$4&amp;$E270),'Hoja de Trabajo para listado'!$BC$151:$CB$151,0)),0)+IFERROR(INDEX('Hoja de Trabajo para listado'!$DE$153:$DG$274,MATCH($A270,'Hoja de Trabajo para listado'!$DE$153:$DE$1048576,0),MATCH((CUADRO!L$4&amp;$E270),'Hoja de Trabajo para listado'!$DE$151:$DG$151,0)),0)+IFERROR(INDEX('Hoja de Trabajo para listado'!$CD$155:$DC$1048576,MATCH($A270,'Hoja de Trabajo para listado'!$CD$155:$CD$1048576,0),MATCH((CUADRO!L$4&amp;$E270),'Hoja de Trabajo para listado'!$CD$151:$DC$151,0)),0)</f>
        <v>0</v>
      </c>
      <c r="M270" s="243">
        <f ca="1">+IFERROR(INDEX('Hoja de Trabajo para listado'!$A$155:$Z$1048576,MATCH($A270,'Hoja de Trabajo para listado'!$A$155:$A$1048576,0),MATCH((CUADRO!M$4&amp;$E270),'Hoja de Trabajo para listado'!$A$151:$Z$151,0)),0)+IFERROR(INDEX('Hoja de Trabajo para listado'!$AB$155:$BA$1048576,MATCH($A270,'Hoja de Trabajo para listado'!$AB$155:$AB$1048576,0),MATCH((CUADRO!M$4&amp;$E270),'Hoja de Trabajo para listado'!$AB$151:$BA$151,0)),0)+IFERROR(INDEX('Hoja de Trabajo para listado'!$BC$155:$CB$1048576,MATCH($A270,'Hoja de Trabajo para listado'!$BC$155:$BC$1048576,0),MATCH((CUADRO!M$4&amp;$E270),'Hoja de Trabajo para listado'!$BC$151:$CB$151,0)),0)+IFERROR(INDEX('Hoja de Trabajo para listado'!$DE$153:$DG$274,MATCH($A270,'Hoja de Trabajo para listado'!$DE$153:$DE$1048576,0),MATCH((CUADRO!M$4&amp;$E270),'Hoja de Trabajo para listado'!$DE$151:$DG$151,0)),0)+IFERROR(INDEX('Hoja de Trabajo para listado'!$CD$155:$DC$1048576,MATCH($A270,'Hoja de Trabajo para listado'!$CD$155:$CD$1048576,0),MATCH((CUADRO!M$4&amp;$E270),'Hoja de Trabajo para listado'!$CD$151:$DC$151,0)),0)</f>
        <v>0</v>
      </c>
      <c r="N270" s="243">
        <f ca="1">+IFERROR(INDEX('Hoja de Trabajo para listado'!$A$155:$Z$1048576,MATCH($A270,'Hoja de Trabajo para listado'!$A$155:$A$1048576,0),MATCH((CUADRO!N$4&amp;$E270),'Hoja de Trabajo para listado'!$A$151:$Z$151,0)),0)+IFERROR(INDEX('Hoja de Trabajo para listado'!$AB$155:$BA$1048576,MATCH($A270,'Hoja de Trabajo para listado'!$AB$155:$AB$1048576,0),MATCH((CUADRO!N$4&amp;$E270),'Hoja de Trabajo para listado'!$AB$151:$BA$151,0)),0)+IFERROR(INDEX('Hoja de Trabajo para listado'!$BC$155:$CB$1048576,MATCH($A270,'Hoja de Trabajo para listado'!$BC$155:$BC$1048576,0),MATCH((CUADRO!N$4&amp;$E270),'Hoja de Trabajo para listado'!$BC$151:$CB$151,0)),0)+IFERROR(INDEX('Hoja de Trabajo para listado'!$DE$153:$DG$274,MATCH($A270,'Hoja de Trabajo para listado'!$DE$153:$DE$1048576,0),MATCH((CUADRO!N$4&amp;$E270),'Hoja de Trabajo para listado'!$DE$151:$DG$151,0)),0)+IFERROR(INDEX('Hoja de Trabajo para listado'!$CD$155:$DC$1048576,MATCH($A270,'Hoja de Trabajo para listado'!$CD$155:$CD$1048576,0),MATCH((CUADRO!N$4&amp;$E270),'Hoja de Trabajo para listado'!$CD$151:$DC$151,0)),0)</f>
        <v>577700.02</v>
      </c>
      <c r="O270" s="243">
        <f ca="1">+IFERROR(INDEX('Hoja de Trabajo para listado'!$A$155:$Z$1048576,MATCH($A270,'Hoja de Trabajo para listado'!$A$155:$A$1048576,0),MATCH((CUADRO!O$4&amp;$E270),'Hoja de Trabajo para listado'!$A$151:$Z$151,0)),0)+IFERROR(INDEX('Hoja de Trabajo para listado'!$AB$155:$BA$1048576,MATCH($A270,'Hoja de Trabajo para listado'!$AB$155:$AB$1048576,0),MATCH((CUADRO!O$4&amp;$E270),'Hoja de Trabajo para listado'!$AB$151:$BA$151,0)),0)+IFERROR(INDEX('Hoja de Trabajo para listado'!$BC$155:$CB$1048576,MATCH($A270,'Hoja de Trabajo para listado'!$BC$155:$BC$1048576,0),MATCH((CUADRO!O$4&amp;$E270),'Hoja de Trabajo para listado'!$BC$151:$CB$151,0)),0)+IFERROR(INDEX('Hoja de Trabajo para listado'!$DE$153:$DG$274,MATCH($A270,'Hoja de Trabajo para listado'!$DE$153:$DE$1048576,0),MATCH((CUADRO!O$4&amp;$E270),'Hoja de Trabajo para listado'!$DE$151:$DG$151,0)),0)+IFERROR(INDEX('Hoja de Trabajo para listado'!$CD$155:$DC$1048576,MATCH($A270,'Hoja de Trabajo para listado'!$CD$155:$CD$1048576,0),MATCH((CUADRO!O$4&amp;$E270),'Hoja de Trabajo para listado'!$CD$151:$DC$151,0)),0)</f>
        <v>29849</v>
      </c>
      <c r="P270" s="243">
        <f ca="1">+IFERROR(INDEX('Hoja de Trabajo para listado'!$A$155:$Z$1048576,MATCH($A270,'Hoja de Trabajo para listado'!$A$155:$A$1048576,0),MATCH((CUADRO!P$4&amp;$E270),'Hoja de Trabajo para listado'!$A$151:$Z$151,0)),0)+IFERROR(INDEX('Hoja de Trabajo para listado'!$AB$155:$BA$1048576,MATCH($A270,'Hoja de Trabajo para listado'!$AB$155:$AB$1048576,0),MATCH((CUADRO!P$4&amp;$E270),'Hoja de Trabajo para listado'!$AB$151:$BA$151,0)),0)+IFERROR(INDEX('Hoja de Trabajo para listado'!$BC$155:$CB$1048576,MATCH($A270,'Hoja de Trabajo para listado'!$BC$155:$BC$1048576,0),MATCH((CUADRO!P$4&amp;$E270),'Hoja de Trabajo para listado'!$BC$151:$CB$151,0)),0)+IFERROR(INDEX('Hoja de Trabajo para listado'!$DE$153:$DG$274,MATCH($A270,'Hoja de Trabajo para listado'!$DE$153:$DE$1048576,0),MATCH((CUADRO!P$4&amp;$E270),'Hoja de Trabajo para listado'!$DE$151:$DG$151,0)),0)+IFERROR(INDEX('Hoja de Trabajo para listado'!$CD$155:$DC$1048576,MATCH($A270,'Hoja de Trabajo para listado'!$CD$155:$CD$1048576,0),MATCH((CUADRO!P$4&amp;$E270),'Hoja de Trabajo para listado'!$CD$151:$DC$151,0)),0)</f>
        <v>39664</v>
      </c>
      <c r="Q270" s="243">
        <f ca="1">+IFERROR(INDEX('Hoja de Trabajo para listado'!$A$155:$Z$1048576,MATCH($A270,'Hoja de Trabajo para listado'!$A$155:$A$1048576,0),MATCH((CUADRO!Q$4&amp;$E270),'Hoja de Trabajo para listado'!$A$151:$Z$151,0)),0)+IFERROR(INDEX('Hoja de Trabajo para listado'!$AB$155:$BA$1048576,MATCH($A270,'Hoja de Trabajo para listado'!$AB$155:$AB$1048576,0),MATCH((CUADRO!Q$4&amp;$E270),'Hoja de Trabajo para listado'!$AB$151:$BA$151,0)),0)+IFERROR(INDEX('Hoja de Trabajo para listado'!$BC$155:$CB$1048576,MATCH($A270,'Hoja de Trabajo para listado'!$BC$155:$BC$1048576,0),MATCH((CUADRO!Q$4&amp;$E270),'Hoja de Trabajo para listado'!$BC$151:$CB$151,0)),0)+IFERROR(INDEX('Hoja de Trabajo para listado'!$DE$153:$DG$274,MATCH($A270,'Hoja de Trabajo para listado'!$DE$153:$DE$1048576,0),MATCH((CUADRO!Q$4&amp;$E270),'Hoja de Trabajo para listado'!$DE$151:$DG$151,0)),0)+IFERROR(INDEX('Hoja de Trabajo para listado'!$CD$155:$DC$1048576,MATCH($A270,'Hoja de Trabajo para listado'!$CD$155:$CD$1048576,0),MATCH((CUADRO!Q$4&amp;$E270),'Hoja de Trabajo para listado'!$CD$151:$DC$151,0)),0)</f>
        <v>0</v>
      </c>
      <c r="R270" s="243">
        <f t="shared" ca="1" si="11"/>
        <v>7899027.7999999989</v>
      </c>
      <c r="S270" s="259">
        <f ca="1">+R269+R270</f>
        <v>7899027.7999999989</v>
      </c>
      <c r="T270" s="241">
        <f ca="1">+S270</f>
        <v>7899027.7999999989</v>
      </c>
      <c r="U270" s="240">
        <f t="shared" si="12"/>
        <v>2</v>
      </c>
      <c r="V270" s="327" t="str">
        <f>+VLOOKUP(A270,bd_lista!$A$3:$E$592,5,FALSE)</f>
        <v>Instituciones Descentralizadas</v>
      </c>
      <c r="W270" s="398"/>
      <c r="X270" s="240">
        <v>53</v>
      </c>
      <c r="Y270" s="240" t="str">
        <f>+VLOOKUP(X270,bd_lista!$A$3:$C$592,3,FALSE)</f>
        <v>Ministerio de Culturas, Descolonización y Despatriarcalización</v>
      </c>
      <c r="Z270" s="288"/>
      <c r="AA270" s="289"/>
    </row>
    <row r="271" spans="1:27" customFormat="1" ht="15" hidden="1" customHeight="1">
      <c r="A271" s="32">
        <v>379</v>
      </c>
      <c r="B271" s="393">
        <f>+A271</f>
        <v>379</v>
      </c>
      <c r="C271" s="245" t="str">
        <f>+VLOOKUP(A271,bd_lista!$A$3:$C$592,3,FALSE)</f>
        <v xml:space="preserve">Escuela Boliviana Intercultural de Danza </v>
      </c>
      <c r="D271" s="395" t="str">
        <f>+C271</f>
        <v xml:space="preserve">Escuela Boliviana Intercultural de Danza </v>
      </c>
      <c r="E271" s="245" t="s">
        <v>1303</v>
      </c>
      <c r="F271" s="241">
        <f ca="1">+IFERROR(INDEX('Hoja de Trabajo para listado'!$A$155:$Z$1048576,MATCH($A271,'Hoja de Trabajo para listado'!$A$155:$A$1048576,0),MATCH((CUADRO!F$4&amp;$E271),'Hoja de Trabajo para listado'!$A$151:$Z$151,0)),0)+IFERROR(INDEX('Hoja de Trabajo para listado'!$AB$155:$BA$1048576,MATCH($A271,'Hoja de Trabajo para listado'!$AB$155:$AB$1048576,0),MATCH((CUADRO!F$4&amp;$E271),'Hoja de Trabajo para listado'!$AB$151:$BA$151,0)),0)+IFERROR(INDEX('Hoja de Trabajo para listado'!$BC$155:$CB$1048576,MATCH($A271,'Hoja de Trabajo para listado'!$BC$155:$BC$1048576,0),MATCH((CUADRO!F$4&amp;$E271),'Hoja de Trabajo para listado'!$BC$151:$CB$151,0)),0)+IFERROR(INDEX('Hoja de Trabajo para listado'!$DE$153:$DG$274,MATCH($A271,'Hoja de Trabajo para listado'!$DE$153:$DE$1048576,0),MATCH((CUADRO!F$4&amp;$E271),'Hoja de Trabajo para listado'!$DE$151:$DG$151,0)),0)+IFERROR(INDEX('Hoja de Trabajo para listado'!$CD$155:$DC$1048576,MATCH($A271,'Hoja de Trabajo para listado'!$CD$155:$CD$1048576,0),MATCH((CUADRO!F$4&amp;$E271),'Hoja de Trabajo para listado'!$CD$151:$DC$151,0)),0)</f>
        <v>0</v>
      </c>
      <c r="G271" s="241">
        <f ca="1">+IFERROR(INDEX('Hoja de Trabajo para listado'!$A$155:$Z$1048576,MATCH($A271,'Hoja de Trabajo para listado'!$A$155:$A$1048576,0),MATCH((CUADRO!G$4&amp;$E271),'Hoja de Trabajo para listado'!$A$151:$Z$151,0)),0)+IFERROR(INDEX('Hoja de Trabajo para listado'!$AB$155:$BA$1048576,MATCH($A271,'Hoja de Trabajo para listado'!$AB$155:$AB$1048576,0),MATCH((CUADRO!G$4&amp;$E271),'Hoja de Trabajo para listado'!$AB$151:$BA$151,0)),0)+IFERROR(INDEX('Hoja de Trabajo para listado'!$BC$155:$CB$1048576,MATCH($A271,'Hoja de Trabajo para listado'!$BC$155:$BC$1048576,0),MATCH((CUADRO!G$4&amp;$E271),'Hoja de Trabajo para listado'!$BC$151:$CB$151,0)),0)+IFERROR(INDEX('Hoja de Trabajo para listado'!$DE$153:$DG$274,MATCH($A271,'Hoja de Trabajo para listado'!$DE$153:$DE$1048576,0),MATCH((CUADRO!G$4&amp;$E271),'Hoja de Trabajo para listado'!$DE$151:$DG$151,0)),0)+IFERROR(INDEX('Hoja de Trabajo para listado'!$CD$155:$DC$1048576,MATCH($A271,'Hoja de Trabajo para listado'!$CD$155:$CD$1048576,0),MATCH((CUADRO!G$4&amp;$E271),'Hoja de Trabajo para listado'!$CD$151:$DC$151,0)),0)</f>
        <v>0</v>
      </c>
      <c r="H271" s="241">
        <f ca="1">+IFERROR(INDEX('Hoja de Trabajo para listado'!$A$155:$Z$1048576,MATCH($A271,'Hoja de Trabajo para listado'!$A$155:$A$1048576,0),MATCH((CUADRO!H$4&amp;$E271),'Hoja de Trabajo para listado'!$A$151:$Z$151,0)),0)+IFERROR(INDEX('Hoja de Trabajo para listado'!$AB$155:$BA$1048576,MATCH($A271,'Hoja de Trabajo para listado'!$AB$155:$AB$1048576,0),MATCH((CUADRO!H$4&amp;$E271),'Hoja de Trabajo para listado'!$AB$151:$BA$151,0)),0)+IFERROR(INDEX('Hoja de Trabajo para listado'!$BC$155:$CB$1048576,MATCH($A271,'Hoja de Trabajo para listado'!$BC$155:$BC$1048576,0),MATCH((CUADRO!H$4&amp;$E271),'Hoja de Trabajo para listado'!$BC$151:$CB$151,0)),0)+IFERROR(INDEX('Hoja de Trabajo para listado'!$DE$153:$DG$274,MATCH($A271,'Hoja de Trabajo para listado'!$DE$153:$DE$1048576,0),MATCH((CUADRO!H$4&amp;$E271),'Hoja de Trabajo para listado'!$DE$151:$DG$151,0)),0)+IFERROR(INDEX('Hoja de Trabajo para listado'!$CD$155:$DC$1048576,MATCH($A271,'Hoja de Trabajo para listado'!$CD$155:$CD$1048576,0),MATCH((CUADRO!H$4&amp;$E271),'Hoja de Trabajo para listado'!$CD$151:$DC$151,0)),0)</f>
        <v>0</v>
      </c>
      <c r="I271" s="241">
        <f ca="1">+IFERROR(INDEX('Hoja de Trabajo para listado'!$A$155:$Z$1048576,MATCH($A271,'Hoja de Trabajo para listado'!$A$155:$A$1048576,0),MATCH((CUADRO!I$4&amp;$E271),'Hoja de Trabajo para listado'!$A$151:$Z$151,0)),0)+IFERROR(INDEX('Hoja de Trabajo para listado'!$AB$155:$BA$1048576,MATCH($A271,'Hoja de Trabajo para listado'!$AB$155:$AB$1048576,0),MATCH((CUADRO!I$4&amp;$E271),'Hoja de Trabajo para listado'!$AB$151:$BA$151,0)),0)+IFERROR(INDEX('Hoja de Trabajo para listado'!$BC$155:$CB$1048576,MATCH($A271,'Hoja de Trabajo para listado'!$BC$155:$BC$1048576,0),MATCH((CUADRO!I$4&amp;$E271),'Hoja de Trabajo para listado'!$BC$151:$CB$151,0)),0)+IFERROR(INDEX('Hoja de Trabajo para listado'!$DE$153:$DG$274,MATCH($A271,'Hoja de Trabajo para listado'!$DE$153:$DE$1048576,0),MATCH((CUADRO!I$4&amp;$E271),'Hoja de Trabajo para listado'!$DE$151:$DG$151,0)),0)+IFERROR(INDEX('Hoja de Trabajo para listado'!$CD$155:$DC$1048576,MATCH($A271,'Hoja de Trabajo para listado'!$CD$155:$CD$1048576,0),MATCH((CUADRO!I$4&amp;$E271),'Hoja de Trabajo para listado'!$CD$151:$DC$151,0)),0)</f>
        <v>0</v>
      </c>
      <c r="J271" s="241">
        <f ca="1">+IFERROR(INDEX('Hoja de Trabajo para listado'!$A$155:$Z$1048576,MATCH($A271,'Hoja de Trabajo para listado'!$A$155:$A$1048576,0),MATCH((CUADRO!J$4&amp;$E271),'Hoja de Trabajo para listado'!$A$151:$Z$151,0)),0)+IFERROR(INDEX('Hoja de Trabajo para listado'!$AB$155:$BA$1048576,MATCH($A271,'Hoja de Trabajo para listado'!$AB$155:$AB$1048576,0),MATCH((CUADRO!J$4&amp;$E271),'Hoja de Trabajo para listado'!$AB$151:$BA$151,0)),0)+IFERROR(INDEX('Hoja de Trabajo para listado'!$BC$155:$CB$1048576,MATCH($A271,'Hoja de Trabajo para listado'!$BC$155:$BC$1048576,0),MATCH((CUADRO!J$4&amp;$E271),'Hoja de Trabajo para listado'!$BC$151:$CB$151,0)),0)+IFERROR(INDEX('Hoja de Trabajo para listado'!$DE$153:$DG$274,MATCH($A271,'Hoja de Trabajo para listado'!$DE$153:$DE$1048576,0),MATCH((CUADRO!J$4&amp;$E271),'Hoja de Trabajo para listado'!$DE$151:$DG$151,0)),0)+IFERROR(INDEX('Hoja de Trabajo para listado'!$CD$155:$DC$1048576,MATCH($A271,'Hoja de Trabajo para listado'!$CD$155:$CD$1048576,0),MATCH((CUADRO!J$4&amp;$E271),'Hoja de Trabajo para listado'!$CD$151:$DC$151,0)),0)</f>
        <v>0</v>
      </c>
      <c r="K271" s="241">
        <f ca="1">+IFERROR(INDEX('Hoja de Trabajo para listado'!$A$155:$Z$1048576,MATCH($A271,'Hoja de Trabajo para listado'!$A$155:$A$1048576,0),MATCH((CUADRO!K$4&amp;$E271),'Hoja de Trabajo para listado'!$A$151:$Z$151,0)),0)+IFERROR(INDEX('Hoja de Trabajo para listado'!$AB$155:$BA$1048576,MATCH($A271,'Hoja de Trabajo para listado'!$AB$155:$AB$1048576,0),MATCH((CUADRO!K$4&amp;$E271),'Hoja de Trabajo para listado'!$AB$151:$BA$151,0)),0)+IFERROR(INDEX('Hoja de Trabajo para listado'!$BC$155:$CB$1048576,MATCH($A271,'Hoja de Trabajo para listado'!$BC$155:$BC$1048576,0),MATCH((CUADRO!K$4&amp;$E271),'Hoja de Trabajo para listado'!$BC$151:$CB$151,0)),0)+IFERROR(INDEX('Hoja de Trabajo para listado'!$DE$153:$DG$274,MATCH($A271,'Hoja de Trabajo para listado'!$DE$153:$DE$1048576,0),MATCH((CUADRO!K$4&amp;$E271),'Hoja de Trabajo para listado'!$DE$151:$DG$151,0)),0)+IFERROR(INDEX('Hoja de Trabajo para listado'!$CD$155:$DC$1048576,MATCH($A271,'Hoja de Trabajo para listado'!$CD$155:$CD$1048576,0),MATCH((CUADRO!K$4&amp;$E271),'Hoja de Trabajo para listado'!$CD$151:$DC$151,0)),0)</f>
        <v>0</v>
      </c>
      <c r="L271" s="241">
        <f ca="1">+IFERROR(INDEX('Hoja de Trabajo para listado'!$A$155:$Z$1048576,MATCH($A271,'Hoja de Trabajo para listado'!$A$155:$A$1048576,0),MATCH((CUADRO!L$4&amp;$E271),'Hoja de Trabajo para listado'!$A$151:$Z$151,0)),0)+IFERROR(INDEX('Hoja de Trabajo para listado'!$AB$155:$BA$1048576,MATCH($A271,'Hoja de Trabajo para listado'!$AB$155:$AB$1048576,0),MATCH((CUADRO!L$4&amp;$E271),'Hoja de Trabajo para listado'!$AB$151:$BA$151,0)),0)+IFERROR(INDEX('Hoja de Trabajo para listado'!$BC$155:$CB$1048576,MATCH($A271,'Hoja de Trabajo para listado'!$BC$155:$BC$1048576,0),MATCH((CUADRO!L$4&amp;$E271),'Hoja de Trabajo para listado'!$BC$151:$CB$151,0)),0)+IFERROR(INDEX('Hoja de Trabajo para listado'!$DE$153:$DG$274,MATCH($A271,'Hoja de Trabajo para listado'!$DE$153:$DE$1048576,0),MATCH((CUADRO!L$4&amp;$E271),'Hoja de Trabajo para listado'!$DE$151:$DG$151,0)),0)+IFERROR(INDEX('Hoja de Trabajo para listado'!$CD$155:$DC$1048576,MATCH($A271,'Hoja de Trabajo para listado'!$CD$155:$CD$1048576,0),MATCH((CUADRO!L$4&amp;$E271),'Hoja de Trabajo para listado'!$CD$151:$DC$151,0)),0)</f>
        <v>0</v>
      </c>
      <c r="M271" s="241">
        <f ca="1">+IFERROR(INDEX('Hoja de Trabajo para listado'!$A$155:$Z$1048576,MATCH($A271,'Hoja de Trabajo para listado'!$A$155:$A$1048576,0),MATCH((CUADRO!M$4&amp;$E271),'Hoja de Trabajo para listado'!$A$151:$Z$151,0)),0)+IFERROR(INDEX('Hoja de Trabajo para listado'!$AB$155:$BA$1048576,MATCH($A271,'Hoja de Trabajo para listado'!$AB$155:$AB$1048576,0),MATCH((CUADRO!M$4&amp;$E271),'Hoja de Trabajo para listado'!$AB$151:$BA$151,0)),0)+IFERROR(INDEX('Hoja de Trabajo para listado'!$BC$155:$CB$1048576,MATCH($A271,'Hoja de Trabajo para listado'!$BC$155:$BC$1048576,0),MATCH((CUADRO!M$4&amp;$E271),'Hoja de Trabajo para listado'!$BC$151:$CB$151,0)),0)+IFERROR(INDEX('Hoja de Trabajo para listado'!$DE$153:$DG$274,MATCH($A271,'Hoja de Trabajo para listado'!$DE$153:$DE$1048576,0),MATCH((CUADRO!M$4&amp;$E271),'Hoja de Trabajo para listado'!$DE$151:$DG$151,0)),0)+IFERROR(INDEX('Hoja de Trabajo para listado'!$CD$155:$DC$1048576,MATCH($A271,'Hoja de Trabajo para listado'!$CD$155:$CD$1048576,0),MATCH((CUADRO!M$4&amp;$E271),'Hoja de Trabajo para listado'!$CD$151:$DC$151,0)),0)</f>
        <v>0</v>
      </c>
      <c r="N271" s="241">
        <f ca="1">+IFERROR(INDEX('Hoja de Trabajo para listado'!$A$155:$Z$1048576,MATCH($A271,'Hoja de Trabajo para listado'!$A$155:$A$1048576,0),MATCH((CUADRO!N$4&amp;$E271),'Hoja de Trabajo para listado'!$A$151:$Z$151,0)),0)+IFERROR(INDEX('Hoja de Trabajo para listado'!$AB$155:$BA$1048576,MATCH($A271,'Hoja de Trabajo para listado'!$AB$155:$AB$1048576,0),MATCH((CUADRO!N$4&amp;$E271),'Hoja de Trabajo para listado'!$AB$151:$BA$151,0)),0)+IFERROR(INDEX('Hoja de Trabajo para listado'!$BC$155:$CB$1048576,MATCH($A271,'Hoja de Trabajo para listado'!$BC$155:$BC$1048576,0),MATCH((CUADRO!N$4&amp;$E271),'Hoja de Trabajo para listado'!$BC$151:$CB$151,0)),0)+IFERROR(INDEX('Hoja de Trabajo para listado'!$DE$153:$DG$274,MATCH($A271,'Hoja de Trabajo para listado'!$DE$153:$DE$1048576,0),MATCH((CUADRO!N$4&amp;$E271),'Hoja de Trabajo para listado'!$DE$151:$DG$151,0)),0)+IFERROR(INDEX('Hoja de Trabajo para listado'!$CD$155:$DC$1048576,MATCH($A271,'Hoja de Trabajo para listado'!$CD$155:$CD$1048576,0),MATCH((CUADRO!N$4&amp;$E271),'Hoja de Trabajo para listado'!$CD$151:$DC$151,0)),0)</f>
        <v>0</v>
      </c>
      <c r="O271" s="241">
        <f ca="1">+IFERROR(INDEX('Hoja de Trabajo para listado'!$A$155:$Z$1048576,MATCH($A271,'Hoja de Trabajo para listado'!$A$155:$A$1048576,0),MATCH((CUADRO!O$4&amp;$E271),'Hoja de Trabajo para listado'!$A$151:$Z$151,0)),0)+IFERROR(INDEX('Hoja de Trabajo para listado'!$AB$155:$BA$1048576,MATCH($A271,'Hoja de Trabajo para listado'!$AB$155:$AB$1048576,0),MATCH((CUADRO!O$4&amp;$E271),'Hoja de Trabajo para listado'!$AB$151:$BA$151,0)),0)+IFERROR(INDEX('Hoja de Trabajo para listado'!$BC$155:$CB$1048576,MATCH($A271,'Hoja de Trabajo para listado'!$BC$155:$BC$1048576,0),MATCH((CUADRO!O$4&amp;$E271),'Hoja de Trabajo para listado'!$BC$151:$CB$151,0)),0)+IFERROR(INDEX('Hoja de Trabajo para listado'!$DE$153:$DG$274,MATCH($A271,'Hoja de Trabajo para listado'!$DE$153:$DE$1048576,0),MATCH((CUADRO!O$4&amp;$E271),'Hoja de Trabajo para listado'!$DE$151:$DG$151,0)),0)+IFERROR(INDEX('Hoja de Trabajo para listado'!$CD$155:$DC$1048576,MATCH($A271,'Hoja de Trabajo para listado'!$CD$155:$CD$1048576,0),MATCH((CUADRO!O$4&amp;$E271),'Hoja de Trabajo para listado'!$CD$151:$DC$151,0)),0)</f>
        <v>0</v>
      </c>
      <c r="P271" s="241">
        <f ca="1">+IFERROR(INDEX('Hoja de Trabajo para listado'!$A$155:$Z$1048576,MATCH($A271,'Hoja de Trabajo para listado'!$A$155:$A$1048576,0),MATCH((CUADRO!P$4&amp;$E271),'Hoja de Trabajo para listado'!$A$151:$Z$151,0)),0)+IFERROR(INDEX('Hoja de Trabajo para listado'!$AB$155:$BA$1048576,MATCH($A271,'Hoja de Trabajo para listado'!$AB$155:$AB$1048576,0),MATCH((CUADRO!P$4&amp;$E271),'Hoja de Trabajo para listado'!$AB$151:$BA$151,0)),0)+IFERROR(INDEX('Hoja de Trabajo para listado'!$BC$155:$CB$1048576,MATCH($A271,'Hoja de Trabajo para listado'!$BC$155:$BC$1048576,0),MATCH((CUADRO!P$4&amp;$E271),'Hoja de Trabajo para listado'!$BC$151:$CB$151,0)),0)+IFERROR(INDEX('Hoja de Trabajo para listado'!$DE$153:$DG$274,MATCH($A271,'Hoja de Trabajo para listado'!$DE$153:$DE$1048576,0),MATCH((CUADRO!P$4&amp;$E271),'Hoja de Trabajo para listado'!$DE$151:$DG$151,0)),0)+IFERROR(INDEX('Hoja de Trabajo para listado'!$CD$155:$DC$1048576,MATCH($A271,'Hoja de Trabajo para listado'!$CD$155:$CD$1048576,0),MATCH((CUADRO!P$4&amp;$E271),'Hoja de Trabajo para listado'!$CD$151:$DC$151,0)),0)</f>
        <v>0</v>
      </c>
      <c r="Q271" s="241">
        <f ca="1">+IFERROR(INDEX('Hoja de Trabajo para listado'!$A$155:$Z$1048576,MATCH($A271,'Hoja de Trabajo para listado'!$A$155:$A$1048576,0),MATCH((CUADRO!Q$4&amp;$E271),'Hoja de Trabajo para listado'!$A$151:$Z$151,0)),0)+IFERROR(INDEX('Hoja de Trabajo para listado'!$AB$155:$BA$1048576,MATCH($A271,'Hoja de Trabajo para listado'!$AB$155:$AB$1048576,0),MATCH((CUADRO!Q$4&amp;$E271),'Hoja de Trabajo para listado'!$AB$151:$BA$151,0)),0)+IFERROR(INDEX('Hoja de Trabajo para listado'!$BC$155:$CB$1048576,MATCH($A271,'Hoja de Trabajo para listado'!$BC$155:$BC$1048576,0),MATCH((CUADRO!Q$4&amp;$E271),'Hoja de Trabajo para listado'!$BC$151:$CB$151,0)),0)+IFERROR(INDEX('Hoja de Trabajo para listado'!$DE$153:$DG$274,MATCH($A271,'Hoja de Trabajo para listado'!$DE$153:$DE$1048576,0),MATCH((CUADRO!Q$4&amp;$E271),'Hoja de Trabajo para listado'!$DE$151:$DG$151,0)),0)+IFERROR(INDEX('Hoja de Trabajo para listado'!$CD$155:$DC$1048576,MATCH($A271,'Hoja de Trabajo para listado'!$CD$155:$CD$1048576,0),MATCH((CUADRO!Q$4&amp;$E271),'Hoja de Trabajo para listado'!$CD$151:$DC$151,0)),0)</f>
        <v>0</v>
      </c>
      <c r="R271" s="241">
        <f t="shared" ca="1" si="11"/>
        <v>0</v>
      </c>
      <c r="S271" s="260"/>
      <c r="T271" s="241">
        <f ca="1">+T272</f>
        <v>0</v>
      </c>
      <c r="U271" s="240">
        <f t="shared" si="12"/>
        <v>1</v>
      </c>
      <c r="V271" s="327" t="str">
        <f>+VLOOKUP(A271,bd_lista!$A$3:$E$592,5,FALSE)</f>
        <v>Instituciones Descentralizadas</v>
      </c>
      <c r="W271" s="397" t="str">
        <f>+V271</f>
        <v>Instituciones Descentralizadas</v>
      </c>
      <c r="X271" s="240">
        <f>+VLOOKUP(A271,[4]Sheet1!$A$13:$D$744,4,FALSE)</f>
        <v>16</v>
      </c>
      <c r="Y271" s="240" t="str">
        <f>+VLOOKUP(X271,bd_lista!$A$3:$C$592,3,FALSE)</f>
        <v>Ministerio de Educación</v>
      </c>
      <c r="Z271" s="290">
        <f>+X271</f>
        <v>16</v>
      </c>
      <c r="AA271" s="291" t="str">
        <f>+Y271</f>
        <v>Ministerio de Educación</v>
      </c>
    </row>
    <row r="272" spans="1:27" customFormat="1" ht="15" hidden="1" customHeight="1">
      <c r="A272" s="32">
        <v>379</v>
      </c>
      <c r="B272" s="394"/>
      <c r="C272" s="327" t="str">
        <f>+VLOOKUP(A272,bd_lista!$A$3:$C$592,3,FALSE)</f>
        <v xml:space="preserve">Escuela Boliviana Intercultural de Danza </v>
      </c>
      <c r="D272" s="396"/>
      <c r="E272" s="327" t="s">
        <v>1304</v>
      </c>
      <c r="F272" s="243">
        <f ca="1">+IFERROR(INDEX('Hoja de Trabajo para listado'!$A$155:$Z$1048576,MATCH($A272,'Hoja de Trabajo para listado'!$A$155:$A$1048576,0),MATCH((CUADRO!F$4&amp;$E272),'Hoja de Trabajo para listado'!$A$151:$Z$151,0)),0)+IFERROR(INDEX('Hoja de Trabajo para listado'!$AB$155:$BA$1048576,MATCH($A272,'Hoja de Trabajo para listado'!$AB$155:$AB$1048576,0),MATCH((CUADRO!F$4&amp;$E272),'Hoja de Trabajo para listado'!$AB$151:$BA$151,0)),0)+IFERROR(INDEX('Hoja de Trabajo para listado'!$BC$155:$CB$1048576,MATCH($A272,'Hoja de Trabajo para listado'!$BC$155:$BC$1048576,0),MATCH((CUADRO!F$4&amp;$E272),'Hoja de Trabajo para listado'!$BC$151:$CB$151,0)),0)+IFERROR(INDEX('Hoja de Trabajo para listado'!$DE$153:$DG$274,MATCH($A272,'Hoja de Trabajo para listado'!$DE$153:$DE$1048576,0),MATCH((CUADRO!F$4&amp;$E272),'Hoja de Trabajo para listado'!$DE$151:$DG$151,0)),0)+IFERROR(INDEX('Hoja de Trabajo para listado'!$CD$155:$DC$1048576,MATCH($A272,'Hoja de Trabajo para listado'!$CD$155:$CD$1048576,0),MATCH((CUADRO!F$4&amp;$E272),'Hoja de Trabajo para listado'!$CD$151:$DC$151,0)),0)</f>
        <v>0</v>
      </c>
      <c r="G272" s="243">
        <f ca="1">+IFERROR(INDEX('Hoja de Trabajo para listado'!$A$155:$Z$1048576,MATCH($A272,'Hoja de Trabajo para listado'!$A$155:$A$1048576,0),MATCH((CUADRO!G$4&amp;$E272),'Hoja de Trabajo para listado'!$A$151:$Z$151,0)),0)+IFERROR(INDEX('Hoja de Trabajo para listado'!$AB$155:$BA$1048576,MATCH($A272,'Hoja de Trabajo para listado'!$AB$155:$AB$1048576,0),MATCH((CUADRO!G$4&amp;$E272),'Hoja de Trabajo para listado'!$AB$151:$BA$151,0)),0)+IFERROR(INDEX('Hoja de Trabajo para listado'!$BC$155:$CB$1048576,MATCH($A272,'Hoja de Trabajo para listado'!$BC$155:$BC$1048576,0),MATCH((CUADRO!G$4&amp;$E272),'Hoja de Trabajo para listado'!$BC$151:$CB$151,0)),0)+IFERROR(INDEX('Hoja de Trabajo para listado'!$DE$153:$DG$274,MATCH($A272,'Hoja de Trabajo para listado'!$DE$153:$DE$1048576,0),MATCH((CUADRO!G$4&amp;$E272),'Hoja de Trabajo para listado'!$DE$151:$DG$151,0)),0)+IFERROR(INDEX('Hoja de Trabajo para listado'!$CD$155:$DC$1048576,MATCH($A272,'Hoja de Trabajo para listado'!$CD$155:$CD$1048576,0),MATCH((CUADRO!G$4&amp;$E272),'Hoja de Trabajo para listado'!$CD$151:$DC$151,0)),0)</f>
        <v>0</v>
      </c>
      <c r="H272" s="243">
        <f ca="1">+IFERROR(INDEX('Hoja de Trabajo para listado'!$A$155:$Z$1048576,MATCH($A272,'Hoja de Trabajo para listado'!$A$155:$A$1048576,0),MATCH((CUADRO!H$4&amp;$E272),'Hoja de Trabajo para listado'!$A$151:$Z$151,0)),0)+IFERROR(INDEX('Hoja de Trabajo para listado'!$AB$155:$BA$1048576,MATCH($A272,'Hoja de Trabajo para listado'!$AB$155:$AB$1048576,0),MATCH((CUADRO!H$4&amp;$E272),'Hoja de Trabajo para listado'!$AB$151:$BA$151,0)),0)+IFERROR(INDEX('Hoja de Trabajo para listado'!$BC$155:$CB$1048576,MATCH($A272,'Hoja de Trabajo para listado'!$BC$155:$BC$1048576,0),MATCH((CUADRO!H$4&amp;$E272),'Hoja de Trabajo para listado'!$BC$151:$CB$151,0)),0)+IFERROR(INDEX('Hoja de Trabajo para listado'!$DE$153:$DG$274,MATCH($A272,'Hoja de Trabajo para listado'!$DE$153:$DE$1048576,0),MATCH((CUADRO!H$4&amp;$E272),'Hoja de Trabajo para listado'!$DE$151:$DG$151,0)),0)+IFERROR(INDEX('Hoja de Trabajo para listado'!$CD$155:$DC$1048576,MATCH($A272,'Hoja de Trabajo para listado'!$CD$155:$CD$1048576,0),MATCH((CUADRO!H$4&amp;$E272),'Hoja de Trabajo para listado'!$CD$151:$DC$151,0)),0)</f>
        <v>0</v>
      </c>
      <c r="I272" s="243">
        <f ca="1">+IFERROR(INDEX('Hoja de Trabajo para listado'!$A$155:$Z$1048576,MATCH($A272,'Hoja de Trabajo para listado'!$A$155:$A$1048576,0),MATCH((CUADRO!I$4&amp;$E272),'Hoja de Trabajo para listado'!$A$151:$Z$151,0)),0)+IFERROR(INDEX('Hoja de Trabajo para listado'!$AB$155:$BA$1048576,MATCH($A272,'Hoja de Trabajo para listado'!$AB$155:$AB$1048576,0),MATCH((CUADRO!I$4&amp;$E272),'Hoja de Trabajo para listado'!$AB$151:$BA$151,0)),0)+IFERROR(INDEX('Hoja de Trabajo para listado'!$BC$155:$CB$1048576,MATCH($A272,'Hoja de Trabajo para listado'!$BC$155:$BC$1048576,0),MATCH((CUADRO!I$4&amp;$E272),'Hoja de Trabajo para listado'!$BC$151:$CB$151,0)),0)+IFERROR(INDEX('Hoja de Trabajo para listado'!$DE$153:$DG$274,MATCH($A272,'Hoja de Trabajo para listado'!$DE$153:$DE$1048576,0),MATCH((CUADRO!I$4&amp;$E272),'Hoja de Trabajo para listado'!$DE$151:$DG$151,0)),0)+IFERROR(INDEX('Hoja de Trabajo para listado'!$CD$155:$DC$1048576,MATCH($A272,'Hoja de Trabajo para listado'!$CD$155:$CD$1048576,0),MATCH((CUADRO!I$4&amp;$E272),'Hoja de Trabajo para listado'!$CD$151:$DC$151,0)),0)</f>
        <v>0</v>
      </c>
      <c r="J272" s="243">
        <f ca="1">+IFERROR(INDEX('Hoja de Trabajo para listado'!$A$155:$Z$1048576,MATCH($A272,'Hoja de Trabajo para listado'!$A$155:$A$1048576,0),MATCH((CUADRO!J$4&amp;$E272),'Hoja de Trabajo para listado'!$A$151:$Z$151,0)),0)+IFERROR(INDEX('Hoja de Trabajo para listado'!$AB$155:$BA$1048576,MATCH($A272,'Hoja de Trabajo para listado'!$AB$155:$AB$1048576,0),MATCH((CUADRO!J$4&amp;$E272),'Hoja de Trabajo para listado'!$AB$151:$BA$151,0)),0)+IFERROR(INDEX('Hoja de Trabajo para listado'!$BC$155:$CB$1048576,MATCH($A272,'Hoja de Trabajo para listado'!$BC$155:$BC$1048576,0),MATCH((CUADRO!J$4&amp;$E272),'Hoja de Trabajo para listado'!$BC$151:$CB$151,0)),0)+IFERROR(INDEX('Hoja de Trabajo para listado'!$DE$153:$DG$274,MATCH($A272,'Hoja de Trabajo para listado'!$DE$153:$DE$1048576,0),MATCH((CUADRO!J$4&amp;$E272),'Hoja de Trabajo para listado'!$DE$151:$DG$151,0)),0)+IFERROR(INDEX('Hoja de Trabajo para listado'!$CD$155:$DC$1048576,MATCH($A272,'Hoja de Trabajo para listado'!$CD$155:$CD$1048576,0),MATCH((CUADRO!J$4&amp;$E272),'Hoja de Trabajo para listado'!$CD$151:$DC$151,0)),0)</f>
        <v>0</v>
      </c>
      <c r="K272" s="243">
        <f ca="1">+IFERROR(INDEX('Hoja de Trabajo para listado'!$A$155:$Z$1048576,MATCH($A272,'Hoja de Trabajo para listado'!$A$155:$A$1048576,0),MATCH((CUADRO!K$4&amp;$E272),'Hoja de Trabajo para listado'!$A$151:$Z$151,0)),0)+IFERROR(INDEX('Hoja de Trabajo para listado'!$AB$155:$BA$1048576,MATCH($A272,'Hoja de Trabajo para listado'!$AB$155:$AB$1048576,0),MATCH((CUADRO!K$4&amp;$E272),'Hoja de Trabajo para listado'!$AB$151:$BA$151,0)),0)+IFERROR(INDEX('Hoja de Trabajo para listado'!$BC$155:$CB$1048576,MATCH($A272,'Hoja de Trabajo para listado'!$BC$155:$BC$1048576,0),MATCH((CUADRO!K$4&amp;$E272),'Hoja de Trabajo para listado'!$BC$151:$CB$151,0)),0)+IFERROR(INDEX('Hoja de Trabajo para listado'!$DE$153:$DG$274,MATCH($A272,'Hoja de Trabajo para listado'!$DE$153:$DE$1048576,0),MATCH((CUADRO!K$4&amp;$E272),'Hoja de Trabajo para listado'!$DE$151:$DG$151,0)),0)+IFERROR(INDEX('Hoja de Trabajo para listado'!$CD$155:$DC$1048576,MATCH($A272,'Hoja de Trabajo para listado'!$CD$155:$CD$1048576,0),MATCH((CUADRO!K$4&amp;$E272),'Hoja de Trabajo para listado'!$CD$151:$DC$151,0)),0)</f>
        <v>0</v>
      </c>
      <c r="L272" s="243">
        <f ca="1">+IFERROR(INDEX('Hoja de Trabajo para listado'!$A$155:$Z$1048576,MATCH($A272,'Hoja de Trabajo para listado'!$A$155:$A$1048576,0),MATCH((CUADRO!L$4&amp;$E272),'Hoja de Trabajo para listado'!$A$151:$Z$151,0)),0)+IFERROR(INDEX('Hoja de Trabajo para listado'!$AB$155:$BA$1048576,MATCH($A272,'Hoja de Trabajo para listado'!$AB$155:$AB$1048576,0),MATCH((CUADRO!L$4&amp;$E272),'Hoja de Trabajo para listado'!$AB$151:$BA$151,0)),0)+IFERROR(INDEX('Hoja de Trabajo para listado'!$BC$155:$CB$1048576,MATCH($A272,'Hoja de Trabajo para listado'!$BC$155:$BC$1048576,0),MATCH((CUADRO!L$4&amp;$E272),'Hoja de Trabajo para listado'!$BC$151:$CB$151,0)),0)+IFERROR(INDEX('Hoja de Trabajo para listado'!$DE$153:$DG$274,MATCH($A272,'Hoja de Trabajo para listado'!$DE$153:$DE$1048576,0),MATCH((CUADRO!L$4&amp;$E272),'Hoja de Trabajo para listado'!$DE$151:$DG$151,0)),0)+IFERROR(INDEX('Hoja de Trabajo para listado'!$CD$155:$DC$1048576,MATCH($A272,'Hoja de Trabajo para listado'!$CD$155:$CD$1048576,0),MATCH((CUADRO!L$4&amp;$E272),'Hoja de Trabajo para listado'!$CD$151:$DC$151,0)),0)</f>
        <v>0</v>
      </c>
      <c r="M272" s="243">
        <f ca="1">+IFERROR(INDEX('Hoja de Trabajo para listado'!$A$155:$Z$1048576,MATCH($A272,'Hoja de Trabajo para listado'!$A$155:$A$1048576,0),MATCH((CUADRO!M$4&amp;$E272),'Hoja de Trabajo para listado'!$A$151:$Z$151,0)),0)+IFERROR(INDEX('Hoja de Trabajo para listado'!$AB$155:$BA$1048576,MATCH($A272,'Hoja de Trabajo para listado'!$AB$155:$AB$1048576,0),MATCH((CUADRO!M$4&amp;$E272),'Hoja de Trabajo para listado'!$AB$151:$BA$151,0)),0)+IFERROR(INDEX('Hoja de Trabajo para listado'!$BC$155:$CB$1048576,MATCH($A272,'Hoja de Trabajo para listado'!$BC$155:$BC$1048576,0),MATCH((CUADRO!M$4&amp;$E272),'Hoja de Trabajo para listado'!$BC$151:$CB$151,0)),0)+IFERROR(INDEX('Hoja de Trabajo para listado'!$DE$153:$DG$274,MATCH($A272,'Hoja de Trabajo para listado'!$DE$153:$DE$1048576,0),MATCH((CUADRO!M$4&amp;$E272),'Hoja de Trabajo para listado'!$DE$151:$DG$151,0)),0)+IFERROR(INDEX('Hoja de Trabajo para listado'!$CD$155:$DC$1048576,MATCH($A272,'Hoja de Trabajo para listado'!$CD$155:$CD$1048576,0),MATCH((CUADRO!M$4&amp;$E272),'Hoja de Trabajo para listado'!$CD$151:$DC$151,0)),0)</f>
        <v>0</v>
      </c>
      <c r="N272" s="243">
        <f ca="1">+IFERROR(INDEX('Hoja de Trabajo para listado'!$A$155:$Z$1048576,MATCH($A272,'Hoja de Trabajo para listado'!$A$155:$A$1048576,0),MATCH((CUADRO!N$4&amp;$E272),'Hoja de Trabajo para listado'!$A$151:$Z$151,0)),0)+IFERROR(INDEX('Hoja de Trabajo para listado'!$AB$155:$BA$1048576,MATCH($A272,'Hoja de Trabajo para listado'!$AB$155:$AB$1048576,0),MATCH((CUADRO!N$4&amp;$E272),'Hoja de Trabajo para listado'!$AB$151:$BA$151,0)),0)+IFERROR(INDEX('Hoja de Trabajo para listado'!$BC$155:$CB$1048576,MATCH($A272,'Hoja de Trabajo para listado'!$BC$155:$BC$1048576,0),MATCH((CUADRO!N$4&amp;$E272),'Hoja de Trabajo para listado'!$BC$151:$CB$151,0)),0)+IFERROR(INDEX('Hoja de Trabajo para listado'!$DE$153:$DG$274,MATCH($A272,'Hoja de Trabajo para listado'!$DE$153:$DE$1048576,0),MATCH((CUADRO!N$4&amp;$E272),'Hoja de Trabajo para listado'!$DE$151:$DG$151,0)),0)+IFERROR(INDEX('Hoja de Trabajo para listado'!$CD$155:$DC$1048576,MATCH($A272,'Hoja de Trabajo para listado'!$CD$155:$CD$1048576,0),MATCH((CUADRO!N$4&amp;$E272),'Hoja de Trabajo para listado'!$CD$151:$DC$151,0)),0)</f>
        <v>0</v>
      </c>
      <c r="O272" s="243">
        <f ca="1">+IFERROR(INDEX('Hoja de Trabajo para listado'!$A$155:$Z$1048576,MATCH($A272,'Hoja de Trabajo para listado'!$A$155:$A$1048576,0),MATCH((CUADRO!O$4&amp;$E272),'Hoja de Trabajo para listado'!$A$151:$Z$151,0)),0)+IFERROR(INDEX('Hoja de Trabajo para listado'!$AB$155:$BA$1048576,MATCH($A272,'Hoja de Trabajo para listado'!$AB$155:$AB$1048576,0),MATCH((CUADRO!O$4&amp;$E272),'Hoja de Trabajo para listado'!$AB$151:$BA$151,0)),0)+IFERROR(INDEX('Hoja de Trabajo para listado'!$BC$155:$CB$1048576,MATCH($A272,'Hoja de Trabajo para listado'!$BC$155:$BC$1048576,0),MATCH((CUADRO!O$4&amp;$E272),'Hoja de Trabajo para listado'!$BC$151:$CB$151,0)),0)+IFERROR(INDEX('Hoja de Trabajo para listado'!$DE$153:$DG$274,MATCH($A272,'Hoja de Trabajo para listado'!$DE$153:$DE$1048576,0),MATCH((CUADRO!O$4&amp;$E272),'Hoja de Trabajo para listado'!$DE$151:$DG$151,0)),0)+IFERROR(INDEX('Hoja de Trabajo para listado'!$CD$155:$DC$1048576,MATCH($A272,'Hoja de Trabajo para listado'!$CD$155:$CD$1048576,0),MATCH((CUADRO!O$4&amp;$E272),'Hoja de Trabajo para listado'!$CD$151:$DC$151,0)),0)</f>
        <v>0</v>
      </c>
      <c r="P272" s="243">
        <f ca="1">+IFERROR(INDEX('Hoja de Trabajo para listado'!$A$155:$Z$1048576,MATCH($A272,'Hoja de Trabajo para listado'!$A$155:$A$1048576,0),MATCH((CUADRO!P$4&amp;$E272),'Hoja de Trabajo para listado'!$A$151:$Z$151,0)),0)+IFERROR(INDEX('Hoja de Trabajo para listado'!$AB$155:$BA$1048576,MATCH($A272,'Hoja de Trabajo para listado'!$AB$155:$AB$1048576,0),MATCH((CUADRO!P$4&amp;$E272),'Hoja de Trabajo para listado'!$AB$151:$BA$151,0)),0)+IFERROR(INDEX('Hoja de Trabajo para listado'!$BC$155:$CB$1048576,MATCH($A272,'Hoja de Trabajo para listado'!$BC$155:$BC$1048576,0),MATCH((CUADRO!P$4&amp;$E272),'Hoja de Trabajo para listado'!$BC$151:$CB$151,0)),0)+IFERROR(INDEX('Hoja de Trabajo para listado'!$DE$153:$DG$274,MATCH($A272,'Hoja de Trabajo para listado'!$DE$153:$DE$1048576,0),MATCH((CUADRO!P$4&amp;$E272),'Hoja de Trabajo para listado'!$DE$151:$DG$151,0)),0)+IFERROR(INDEX('Hoja de Trabajo para listado'!$CD$155:$DC$1048576,MATCH($A272,'Hoja de Trabajo para listado'!$CD$155:$CD$1048576,0),MATCH((CUADRO!P$4&amp;$E272),'Hoja de Trabajo para listado'!$CD$151:$DC$151,0)),0)</f>
        <v>0</v>
      </c>
      <c r="Q272" s="243">
        <f ca="1">+IFERROR(INDEX('Hoja de Trabajo para listado'!$A$155:$Z$1048576,MATCH($A272,'Hoja de Trabajo para listado'!$A$155:$A$1048576,0),MATCH((CUADRO!Q$4&amp;$E272),'Hoja de Trabajo para listado'!$A$151:$Z$151,0)),0)+IFERROR(INDEX('Hoja de Trabajo para listado'!$AB$155:$BA$1048576,MATCH($A272,'Hoja de Trabajo para listado'!$AB$155:$AB$1048576,0),MATCH((CUADRO!Q$4&amp;$E272),'Hoja de Trabajo para listado'!$AB$151:$BA$151,0)),0)+IFERROR(INDEX('Hoja de Trabajo para listado'!$BC$155:$CB$1048576,MATCH($A272,'Hoja de Trabajo para listado'!$BC$155:$BC$1048576,0),MATCH((CUADRO!Q$4&amp;$E272),'Hoja de Trabajo para listado'!$BC$151:$CB$151,0)),0)+IFERROR(INDEX('Hoja de Trabajo para listado'!$DE$153:$DG$274,MATCH($A272,'Hoja de Trabajo para listado'!$DE$153:$DE$1048576,0),MATCH((CUADRO!Q$4&amp;$E272),'Hoja de Trabajo para listado'!$DE$151:$DG$151,0)),0)+IFERROR(INDEX('Hoja de Trabajo para listado'!$CD$155:$DC$1048576,MATCH($A272,'Hoja de Trabajo para listado'!$CD$155:$CD$1048576,0),MATCH((CUADRO!Q$4&amp;$E272),'Hoja de Trabajo para listado'!$CD$151:$DC$151,0)),0)</f>
        <v>0</v>
      </c>
      <c r="R272" s="243">
        <f t="shared" ca="1" si="11"/>
        <v>0</v>
      </c>
      <c r="S272" s="259">
        <f ca="1">+R271+R272</f>
        <v>0</v>
      </c>
      <c r="T272" s="241">
        <f ca="1">+S272</f>
        <v>0</v>
      </c>
      <c r="U272" s="240">
        <f t="shared" si="12"/>
        <v>2</v>
      </c>
      <c r="V272" s="327" t="str">
        <f>+VLOOKUP(A272,bd_lista!$A$3:$E$592,5,FALSE)</f>
        <v>Instituciones Descentralizadas</v>
      </c>
      <c r="W272" s="398"/>
      <c r="X272" s="240">
        <f>+VLOOKUP(A272,[4]Sheet1!$A$13:$D$744,4,FALSE)</f>
        <v>16</v>
      </c>
      <c r="Y272" s="240" t="str">
        <f>+VLOOKUP(X272,bd_lista!$A$3:$C$592,3,FALSE)</f>
        <v>Ministerio de Educación</v>
      </c>
      <c r="Z272" s="288"/>
      <c r="AA272" s="289"/>
    </row>
    <row r="273" spans="1:27" ht="15" customHeight="1">
      <c r="A273" s="32">
        <v>382</v>
      </c>
      <c r="B273" s="393">
        <f>+A273</f>
        <v>382</v>
      </c>
      <c r="C273" s="245" t="str">
        <f>+VLOOKUP(A273,bd_lista!$A$3:$C$592,3,FALSE)</f>
        <v>Agencia de Infraestructura en Salud y Equipamiento Médico</v>
      </c>
      <c r="D273" s="395" t="str">
        <f>+C273</f>
        <v>Agencia de Infraestructura en Salud y Equipamiento Médico</v>
      </c>
      <c r="E273" s="245" t="s">
        <v>1303</v>
      </c>
      <c r="F273" s="241">
        <f ca="1">+IFERROR(INDEX('Hoja de Trabajo para listado'!$A$155:$Z$1048576,MATCH($A273,'Hoja de Trabajo para listado'!$A$155:$A$1048576,0),MATCH((CUADRO!F$4&amp;$E273),'Hoja de Trabajo para listado'!$A$151:$Z$151,0)),0)+IFERROR(INDEX('Hoja de Trabajo para listado'!$AB$155:$BA$1048576,MATCH($A273,'Hoja de Trabajo para listado'!$AB$155:$AB$1048576,0),MATCH((CUADRO!F$4&amp;$E273),'Hoja de Trabajo para listado'!$AB$151:$BA$151,0)),0)+IFERROR(INDEX('Hoja de Trabajo para listado'!$BC$155:$CB$1048576,MATCH($A273,'Hoja de Trabajo para listado'!$BC$155:$BC$1048576,0),MATCH((CUADRO!F$4&amp;$E273),'Hoja de Trabajo para listado'!$BC$151:$CB$151,0)),0)+IFERROR(INDEX('Hoja de Trabajo para listado'!$DE$153:$DG$274,MATCH($A273,'Hoja de Trabajo para listado'!$DE$153:$DE$1048576,0),MATCH((CUADRO!F$4&amp;$E273),'Hoja de Trabajo para listado'!$DE$151:$DG$151,0)),0)+IFERROR(INDEX('Hoja de Trabajo para listado'!$CD$155:$DC$1048576,MATCH($A273,'Hoja de Trabajo para listado'!$CD$155:$CD$1048576,0),MATCH((CUADRO!F$4&amp;$E273),'Hoja de Trabajo para listado'!$CD$151:$DC$151,0)),0)</f>
        <v>0</v>
      </c>
      <c r="G273" s="241">
        <f ca="1">+IFERROR(INDEX('Hoja de Trabajo para listado'!$A$155:$Z$1048576,MATCH($A273,'Hoja de Trabajo para listado'!$A$155:$A$1048576,0),MATCH((CUADRO!G$4&amp;$E273),'Hoja de Trabajo para listado'!$A$151:$Z$151,0)),0)+IFERROR(INDEX('Hoja de Trabajo para listado'!$AB$155:$BA$1048576,MATCH($A273,'Hoja de Trabajo para listado'!$AB$155:$AB$1048576,0),MATCH((CUADRO!G$4&amp;$E273),'Hoja de Trabajo para listado'!$AB$151:$BA$151,0)),0)+IFERROR(INDEX('Hoja de Trabajo para listado'!$BC$155:$CB$1048576,MATCH($A273,'Hoja de Trabajo para listado'!$BC$155:$BC$1048576,0),MATCH((CUADRO!G$4&amp;$E273),'Hoja de Trabajo para listado'!$BC$151:$CB$151,0)),0)+IFERROR(INDEX('Hoja de Trabajo para listado'!$DE$153:$DG$274,MATCH($A273,'Hoja de Trabajo para listado'!$DE$153:$DE$1048576,0),MATCH((CUADRO!G$4&amp;$E273),'Hoja de Trabajo para listado'!$DE$151:$DG$151,0)),0)+IFERROR(INDEX('Hoja de Trabajo para listado'!$CD$155:$DC$1048576,MATCH($A273,'Hoja de Trabajo para listado'!$CD$155:$CD$1048576,0),MATCH((CUADRO!G$4&amp;$E273),'Hoja de Trabajo para listado'!$CD$151:$DC$151,0)),0)</f>
        <v>0</v>
      </c>
      <c r="H273" s="241">
        <f ca="1">+IFERROR(INDEX('Hoja de Trabajo para listado'!$A$155:$Z$1048576,MATCH($A273,'Hoja de Trabajo para listado'!$A$155:$A$1048576,0),MATCH((CUADRO!H$4&amp;$E273),'Hoja de Trabajo para listado'!$A$151:$Z$151,0)),0)+IFERROR(INDEX('Hoja de Trabajo para listado'!$AB$155:$BA$1048576,MATCH($A273,'Hoja de Trabajo para listado'!$AB$155:$AB$1048576,0),MATCH((CUADRO!H$4&amp;$E273),'Hoja de Trabajo para listado'!$AB$151:$BA$151,0)),0)+IFERROR(INDEX('Hoja de Trabajo para listado'!$BC$155:$CB$1048576,MATCH($A273,'Hoja de Trabajo para listado'!$BC$155:$BC$1048576,0),MATCH((CUADRO!H$4&amp;$E273),'Hoja de Trabajo para listado'!$BC$151:$CB$151,0)),0)+IFERROR(INDEX('Hoja de Trabajo para listado'!$DE$153:$DG$274,MATCH($A273,'Hoja de Trabajo para listado'!$DE$153:$DE$1048576,0),MATCH((CUADRO!H$4&amp;$E273),'Hoja de Trabajo para listado'!$DE$151:$DG$151,0)),0)+IFERROR(INDEX('Hoja de Trabajo para listado'!$CD$155:$DC$1048576,MATCH($A273,'Hoja de Trabajo para listado'!$CD$155:$CD$1048576,0),MATCH((CUADRO!H$4&amp;$E273),'Hoja de Trabajo para listado'!$CD$151:$DC$151,0)),0)</f>
        <v>0</v>
      </c>
      <c r="I273" s="241">
        <f ca="1">+IFERROR(INDEX('Hoja de Trabajo para listado'!$A$155:$Z$1048576,MATCH($A273,'Hoja de Trabajo para listado'!$A$155:$A$1048576,0),MATCH((CUADRO!I$4&amp;$E273),'Hoja de Trabajo para listado'!$A$151:$Z$151,0)),0)+IFERROR(INDEX('Hoja de Trabajo para listado'!$AB$155:$BA$1048576,MATCH($A273,'Hoja de Trabajo para listado'!$AB$155:$AB$1048576,0),MATCH((CUADRO!I$4&amp;$E273),'Hoja de Trabajo para listado'!$AB$151:$BA$151,0)),0)+IFERROR(INDEX('Hoja de Trabajo para listado'!$BC$155:$CB$1048576,MATCH($A273,'Hoja de Trabajo para listado'!$BC$155:$BC$1048576,0),MATCH((CUADRO!I$4&amp;$E273),'Hoja de Trabajo para listado'!$BC$151:$CB$151,0)),0)+IFERROR(INDEX('Hoja de Trabajo para listado'!$DE$153:$DG$274,MATCH($A273,'Hoja de Trabajo para listado'!$DE$153:$DE$1048576,0),MATCH((CUADRO!I$4&amp;$E273),'Hoja de Trabajo para listado'!$DE$151:$DG$151,0)),0)+IFERROR(INDEX('Hoja de Trabajo para listado'!$CD$155:$DC$1048576,MATCH($A273,'Hoja de Trabajo para listado'!$CD$155:$CD$1048576,0),MATCH((CUADRO!I$4&amp;$E273),'Hoja de Trabajo para listado'!$CD$151:$DC$151,0)),0)</f>
        <v>0</v>
      </c>
      <c r="J273" s="241">
        <f ca="1">+IFERROR(INDEX('Hoja de Trabajo para listado'!$A$155:$Z$1048576,MATCH($A273,'Hoja de Trabajo para listado'!$A$155:$A$1048576,0),MATCH((CUADRO!J$4&amp;$E273),'Hoja de Trabajo para listado'!$A$151:$Z$151,0)),0)+IFERROR(INDEX('Hoja de Trabajo para listado'!$AB$155:$BA$1048576,MATCH($A273,'Hoja de Trabajo para listado'!$AB$155:$AB$1048576,0),MATCH((CUADRO!J$4&amp;$E273),'Hoja de Trabajo para listado'!$AB$151:$BA$151,0)),0)+IFERROR(INDEX('Hoja de Trabajo para listado'!$BC$155:$CB$1048576,MATCH($A273,'Hoja de Trabajo para listado'!$BC$155:$BC$1048576,0),MATCH((CUADRO!J$4&amp;$E273),'Hoja de Trabajo para listado'!$BC$151:$CB$151,0)),0)+IFERROR(INDEX('Hoja de Trabajo para listado'!$DE$153:$DG$274,MATCH($A273,'Hoja de Trabajo para listado'!$DE$153:$DE$1048576,0),MATCH((CUADRO!J$4&amp;$E273),'Hoja de Trabajo para listado'!$DE$151:$DG$151,0)),0)+IFERROR(INDEX('Hoja de Trabajo para listado'!$CD$155:$DC$1048576,MATCH($A273,'Hoja de Trabajo para listado'!$CD$155:$CD$1048576,0),MATCH((CUADRO!J$4&amp;$E273),'Hoja de Trabajo para listado'!$CD$151:$DC$151,0)),0)</f>
        <v>0</v>
      </c>
      <c r="K273" s="241">
        <f ca="1">+IFERROR(INDEX('Hoja de Trabajo para listado'!$A$155:$Z$1048576,MATCH($A273,'Hoja de Trabajo para listado'!$A$155:$A$1048576,0),MATCH((CUADRO!K$4&amp;$E273),'Hoja de Trabajo para listado'!$A$151:$Z$151,0)),0)+IFERROR(INDEX('Hoja de Trabajo para listado'!$AB$155:$BA$1048576,MATCH($A273,'Hoja de Trabajo para listado'!$AB$155:$AB$1048576,0),MATCH((CUADRO!K$4&amp;$E273),'Hoja de Trabajo para listado'!$AB$151:$BA$151,0)),0)+IFERROR(INDEX('Hoja de Trabajo para listado'!$BC$155:$CB$1048576,MATCH($A273,'Hoja de Trabajo para listado'!$BC$155:$BC$1048576,0),MATCH((CUADRO!K$4&amp;$E273),'Hoja de Trabajo para listado'!$BC$151:$CB$151,0)),0)+IFERROR(INDEX('Hoja de Trabajo para listado'!$DE$153:$DG$274,MATCH($A273,'Hoja de Trabajo para listado'!$DE$153:$DE$1048576,0),MATCH((CUADRO!K$4&amp;$E273),'Hoja de Trabajo para listado'!$DE$151:$DG$151,0)),0)+IFERROR(INDEX('Hoja de Trabajo para listado'!$CD$155:$DC$1048576,MATCH($A273,'Hoja de Trabajo para listado'!$CD$155:$CD$1048576,0),MATCH((CUADRO!K$4&amp;$E273),'Hoja de Trabajo para listado'!$CD$151:$DC$151,0)),0)</f>
        <v>0</v>
      </c>
      <c r="L273" s="241">
        <f ca="1">+IFERROR(INDEX('Hoja de Trabajo para listado'!$A$155:$Z$1048576,MATCH($A273,'Hoja de Trabajo para listado'!$A$155:$A$1048576,0),MATCH((CUADRO!L$4&amp;$E273),'Hoja de Trabajo para listado'!$A$151:$Z$151,0)),0)+IFERROR(INDEX('Hoja de Trabajo para listado'!$AB$155:$BA$1048576,MATCH($A273,'Hoja de Trabajo para listado'!$AB$155:$AB$1048576,0),MATCH((CUADRO!L$4&amp;$E273),'Hoja de Trabajo para listado'!$AB$151:$BA$151,0)),0)+IFERROR(INDEX('Hoja de Trabajo para listado'!$BC$155:$CB$1048576,MATCH($A273,'Hoja de Trabajo para listado'!$BC$155:$BC$1048576,0),MATCH((CUADRO!L$4&amp;$E273),'Hoja de Trabajo para listado'!$BC$151:$CB$151,0)),0)+IFERROR(INDEX('Hoja de Trabajo para listado'!$DE$153:$DG$274,MATCH($A273,'Hoja de Trabajo para listado'!$DE$153:$DE$1048576,0),MATCH((CUADRO!L$4&amp;$E273),'Hoja de Trabajo para listado'!$DE$151:$DG$151,0)),0)+IFERROR(INDEX('Hoja de Trabajo para listado'!$CD$155:$DC$1048576,MATCH($A273,'Hoja de Trabajo para listado'!$CD$155:$CD$1048576,0),MATCH((CUADRO!L$4&amp;$E273),'Hoja de Trabajo para listado'!$CD$151:$DC$151,0)),0)</f>
        <v>0</v>
      </c>
      <c r="M273" s="241">
        <f ca="1">+IFERROR(INDEX('Hoja de Trabajo para listado'!$A$155:$Z$1048576,MATCH($A273,'Hoja de Trabajo para listado'!$A$155:$A$1048576,0),MATCH((CUADRO!M$4&amp;$E273),'Hoja de Trabajo para listado'!$A$151:$Z$151,0)),0)+IFERROR(INDEX('Hoja de Trabajo para listado'!$AB$155:$BA$1048576,MATCH($A273,'Hoja de Trabajo para listado'!$AB$155:$AB$1048576,0),MATCH((CUADRO!M$4&amp;$E273),'Hoja de Trabajo para listado'!$AB$151:$BA$151,0)),0)+IFERROR(INDEX('Hoja de Trabajo para listado'!$BC$155:$CB$1048576,MATCH($A273,'Hoja de Trabajo para listado'!$BC$155:$BC$1048576,0),MATCH((CUADRO!M$4&amp;$E273),'Hoja de Trabajo para listado'!$BC$151:$CB$151,0)),0)+IFERROR(INDEX('Hoja de Trabajo para listado'!$DE$153:$DG$274,MATCH($A273,'Hoja de Trabajo para listado'!$DE$153:$DE$1048576,0),MATCH((CUADRO!M$4&amp;$E273),'Hoja de Trabajo para listado'!$DE$151:$DG$151,0)),0)+IFERROR(INDEX('Hoja de Trabajo para listado'!$CD$155:$DC$1048576,MATCH($A273,'Hoja de Trabajo para listado'!$CD$155:$CD$1048576,0),MATCH((CUADRO!M$4&amp;$E273),'Hoja de Trabajo para listado'!$CD$151:$DC$151,0)),0)</f>
        <v>0</v>
      </c>
      <c r="N273" s="241">
        <f ca="1">+IFERROR(INDEX('Hoja de Trabajo para listado'!$A$155:$Z$1048576,MATCH($A273,'Hoja de Trabajo para listado'!$A$155:$A$1048576,0),MATCH((CUADRO!N$4&amp;$E273),'Hoja de Trabajo para listado'!$A$151:$Z$151,0)),0)+IFERROR(INDEX('Hoja de Trabajo para listado'!$AB$155:$BA$1048576,MATCH($A273,'Hoja de Trabajo para listado'!$AB$155:$AB$1048576,0),MATCH((CUADRO!N$4&amp;$E273),'Hoja de Trabajo para listado'!$AB$151:$BA$151,0)),0)+IFERROR(INDEX('Hoja de Trabajo para listado'!$BC$155:$CB$1048576,MATCH($A273,'Hoja de Trabajo para listado'!$BC$155:$BC$1048576,0),MATCH((CUADRO!N$4&amp;$E273),'Hoja de Trabajo para listado'!$BC$151:$CB$151,0)),0)+IFERROR(INDEX('Hoja de Trabajo para listado'!$DE$153:$DG$274,MATCH($A273,'Hoja de Trabajo para listado'!$DE$153:$DE$1048576,0),MATCH((CUADRO!N$4&amp;$E273),'Hoja de Trabajo para listado'!$DE$151:$DG$151,0)),0)+IFERROR(INDEX('Hoja de Trabajo para listado'!$CD$155:$DC$1048576,MATCH($A273,'Hoja de Trabajo para listado'!$CD$155:$CD$1048576,0),MATCH((CUADRO!N$4&amp;$E273),'Hoja de Trabajo para listado'!$CD$151:$DC$151,0)),0)</f>
        <v>0</v>
      </c>
      <c r="O273" s="241">
        <f ca="1">+IFERROR(INDEX('Hoja de Trabajo para listado'!$A$155:$Z$1048576,MATCH($A273,'Hoja de Trabajo para listado'!$A$155:$A$1048576,0),MATCH((CUADRO!O$4&amp;$E273),'Hoja de Trabajo para listado'!$A$151:$Z$151,0)),0)+IFERROR(INDEX('Hoja de Trabajo para listado'!$AB$155:$BA$1048576,MATCH($A273,'Hoja de Trabajo para listado'!$AB$155:$AB$1048576,0),MATCH((CUADRO!O$4&amp;$E273),'Hoja de Trabajo para listado'!$AB$151:$BA$151,0)),0)+IFERROR(INDEX('Hoja de Trabajo para listado'!$BC$155:$CB$1048576,MATCH($A273,'Hoja de Trabajo para listado'!$BC$155:$BC$1048576,0),MATCH((CUADRO!O$4&amp;$E273),'Hoja de Trabajo para listado'!$BC$151:$CB$151,0)),0)+IFERROR(INDEX('Hoja de Trabajo para listado'!$DE$153:$DG$274,MATCH($A273,'Hoja de Trabajo para listado'!$DE$153:$DE$1048576,0),MATCH((CUADRO!O$4&amp;$E273),'Hoja de Trabajo para listado'!$DE$151:$DG$151,0)),0)+IFERROR(INDEX('Hoja de Trabajo para listado'!$CD$155:$DC$1048576,MATCH($A273,'Hoja de Trabajo para listado'!$CD$155:$CD$1048576,0),MATCH((CUADRO!O$4&amp;$E273),'Hoja de Trabajo para listado'!$CD$151:$DC$151,0)),0)</f>
        <v>0</v>
      </c>
      <c r="P273" s="241">
        <f ca="1">+IFERROR(INDEX('Hoja de Trabajo para listado'!$A$155:$Z$1048576,MATCH($A273,'Hoja de Trabajo para listado'!$A$155:$A$1048576,0),MATCH((CUADRO!P$4&amp;$E273),'Hoja de Trabajo para listado'!$A$151:$Z$151,0)),0)+IFERROR(INDEX('Hoja de Trabajo para listado'!$AB$155:$BA$1048576,MATCH($A273,'Hoja de Trabajo para listado'!$AB$155:$AB$1048576,0),MATCH((CUADRO!P$4&amp;$E273),'Hoja de Trabajo para listado'!$AB$151:$BA$151,0)),0)+IFERROR(INDEX('Hoja de Trabajo para listado'!$BC$155:$CB$1048576,MATCH($A273,'Hoja de Trabajo para listado'!$BC$155:$BC$1048576,0),MATCH((CUADRO!P$4&amp;$E273),'Hoja de Trabajo para listado'!$BC$151:$CB$151,0)),0)+IFERROR(INDEX('Hoja de Trabajo para listado'!$DE$153:$DG$274,MATCH($A273,'Hoja de Trabajo para listado'!$DE$153:$DE$1048576,0),MATCH((CUADRO!P$4&amp;$E273),'Hoja de Trabajo para listado'!$DE$151:$DG$151,0)),0)+IFERROR(INDEX('Hoja de Trabajo para listado'!$CD$155:$DC$1048576,MATCH($A273,'Hoja de Trabajo para listado'!$CD$155:$CD$1048576,0),MATCH((CUADRO!P$4&amp;$E273),'Hoja de Trabajo para listado'!$CD$151:$DC$151,0)),0)</f>
        <v>0</v>
      </c>
      <c r="Q273" s="241">
        <f ca="1">+IFERROR(INDEX('Hoja de Trabajo para listado'!$A$155:$Z$1048576,MATCH($A273,'Hoja de Trabajo para listado'!$A$155:$A$1048576,0),MATCH((CUADRO!Q$4&amp;$E273),'Hoja de Trabajo para listado'!$A$151:$Z$151,0)),0)+IFERROR(INDEX('Hoja de Trabajo para listado'!$AB$155:$BA$1048576,MATCH($A273,'Hoja de Trabajo para listado'!$AB$155:$AB$1048576,0),MATCH((CUADRO!Q$4&amp;$E273),'Hoja de Trabajo para listado'!$AB$151:$BA$151,0)),0)+IFERROR(INDEX('Hoja de Trabajo para listado'!$BC$155:$CB$1048576,MATCH($A273,'Hoja de Trabajo para listado'!$BC$155:$BC$1048576,0),MATCH((CUADRO!Q$4&amp;$E273),'Hoja de Trabajo para listado'!$BC$151:$CB$151,0)),0)+IFERROR(INDEX('Hoja de Trabajo para listado'!$DE$153:$DG$274,MATCH($A273,'Hoja de Trabajo para listado'!$DE$153:$DE$1048576,0),MATCH((CUADRO!Q$4&amp;$E273),'Hoja de Trabajo para listado'!$DE$151:$DG$151,0)),0)+IFERROR(INDEX('Hoja de Trabajo para listado'!$CD$155:$DC$1048576,MATCH($A273,'Hoja de Trabajo para listado'!$CD$155:$CD$1048576,0),MATCH((CUADRO!Q$4&amp;$E273),'Hoja de Trabajo para listado'!$CD$151:$DC$151,0)),0)</f>
        <v>0</v>
      </c>
      <c r="R273" s="241">
        <f t="shared" ca="1" si="11"/>
        <v>0</v>
      </c>
      <c r="S273" s="260"/>
      <c r="T273" s="241">
        <f ca="1">+T274</f>
        <v>39522.93</v>
      </c>
      <c r="U273" s="240">
        <f t="shared" si="12"/>
        <v>1</v>
      </c>
      <c r="V273" s="327" t="str">
        <f>+VLOOKUP(A273,bd_lista!$A$3:$E$592,5,FALSE)</f>
        <v>Instituciones Descentralizadas</v>
      </c>
      <c r="W273" s="397" t="str">
        <f>+V273</f>
        <v>Instituciones Descentralizadas</v>
      </c>
      <c r="X273" s="240">
        <f>+VLOOKUP(A273,[4]Sheet1!$A$13:$D$744,4,FALSE)</f>
        <v>46</v>
      </c>
      <c r="Y273" s="240" t="str">
        <f>+VLOOKUP(X273,bd_lista!$A$3:$C$592,3,FALSE)</f>
        <v>Ministerio de Salud y Deportes</v>
      </c>
      <c r="Z273" s="290">
        <f>+X273</f>
        <v>46</v>
      </c>
      <c r="AA273" s="314" t="str">
        <f>+Y273</f>
        <v>Ministerio de Salud y Deportes</v>
      </c>
    </row>
    <row r="274" spans="1:27" ht="15" customHeight="1">
      <c r="A274" s="32">
        <v>382</v>
      </c>
      <c r="B274" s="394"/>
      <c r="C274" s="327" t="str">
        <f>+VLOOKUP(A274,bd_lista!$A$3:$C$592,3,FALSE)</f>
        <v>Agencia de Infraestructura en Salud y Equipamiento Médico</v>
      </c>
      <c r="D274" s="396"/>
      <c r="E274" s="327" t="s">
        <v>1304</v>
      </c>
      <c r="F274" s="243">
        <f ca="1">+IFERROR(INDEX('Hoja de Trabajo para listado'!$A$155:$Z$1048576,MATCH($A274,'Hoja de Trabajo para listado'!$A$155:$A$1048576,0),MATCH((CUADRO!F$4&amp;$E274),'Hoja de Trabajo para listado'!$A$151:$Z$151,0)),0)+IFERROR(INDEX('Hoja de Trabajo para listado'!$AB$155:$BA$1048576,MATCH($A274,'Hoja de Trabajo para listado'!$AB$155:$AB$1048576,0),MATCH((CUADRO!F$4&amp;$E274),'Hoja de Trabajo para listado'!$AB$151:$BA$151,0)),0)+IFERROR(INDEX('Hoja de Trabajo para listado'!$BC$155:$CB$1048576,MATCH($A274,'Hoja de Trabajo para listado'!$BC$155:$BC$1048576,0),MATCH((CUADRO!F$4&amp;$E274),'Hoja de Trabajo para listado'!$BC$151:$CB$151,0)),0)+IFERROR(INDEX('Hoja de Trabajo para listado'!$DE$153:$DG$274,MATCH($A274,'Hoja de Trabajo para listado'!$DE$153:$DE$1048576,0),MATCH((CUADRO!F$4&amp;$E274),'Hoja de Trabajo para listado'!$DE$151:$DG$151,0)),0)+IFERROR(INDEX('Hoja de Trabajo para listado'!$CD$155:$DC$1048576,MATCH($A274,'Hoja de Trabajo para listado'!$CD$155:$CD$1048576,0),MATCH((CUADRO!F$4&amp;$E274),'Hoja de Trabajo para listado'!$CD$151:$DC$151,0)),0)</f>
        <v>0</v>
      </c>
      <c r="G274" s="243">
        <f ca="1">+IFERROR(INDEX('Hoja de Trabajo para listado'!$A$155:$Z$1048576,MATCH($A274,'Hoja de Trabajo para listado'!$A$155:$A$1048576,0),MATCH((CUADRO!G$4&amp;$E274),'Hoja de Trabajo para listado'!$A$151:$Z$151,0)),0)+IFERROR(INDEX('Hoja de Trabajo para listado'!$AB$155:$BA$1048576,MATCH($A274,'Hoja de Trabajo para listado'!$AB$155:$AB$1048576,0),MATCH((CUADRO!G$4&amp;$E274),'Hoja de Trabajo para listado'!$AB$151:$BA$151,0)),0)+IFERROR(INDEX('Hoja de Trabajo para listado'!$BC$155:$CB$1048576,MATCH($A274,'Hoja de Trabajo para listado'!$BC$155:$BC$1048576,0),MATCH((CUADRO!G$4&amp;$E274),'Hoja de Trabajo para listado'!$BC$151:$CB$151,0)),0)+IFERROR(INDEX('Hoja de Trabajo para listado'!$DE$153:$DG$274,MATCH($A274,'Hoja de Trabajo para listado'!$DE$153:$DE$1048576,0),MATCH((CUADRO!G$4&amp;$E274),'Hoja de Trabajo para listado'!$DE$151:$DG$151,0)),0)+IFERROR(INDEX('Hoja de Trabajo para listado'!$CD$155:$DC$1048576,MATCH($A274,'Hoja de Trabajo para listado'!$CD$155:$CD$1048576,0),MATCH((CUADRO!G$4&amp;$E274),'Hoja de Trabajo para listado'!$CD$151:$DC$151,0)),0)</f>
        <v>0</v>
      </c>
      <c r="H274" s="243">
        <f ca="1">+IFERROR(INDEX('Hoja de Trabajo para listado'!$A$155:$Z$1048576,MATCH($A274,'Hoja de Trabajo para listado'!$A$155:$A$1048576,0),MATCH((CUADRO!H$4&amp;$E274),'Hoja de Trabajo para listado'!$A$151:$Z$151,0)),0)+IFERROR(INDEX('Hoja de Trabajo para listado'!$AB$155:$BA$1048576,MATCH($A274,'Hoja de Trabajo para listado'!$AB$155:$AB$1048576,0),MATCH((CUADRO!H$4&amp;$E274),'Hoja de Trabajo para listado'!$AB$151:$BA$151,0)),0)+IFERROR(INDEX('Hoja de Trabajo para listado'!$BC$155:$CB$1048576,MATCH($A274,'Hoja de Trabajo para listado'!$BC$155:$BC$1048576,0),MATCH((CUADRO!H$4&amp;$E274),'Hoja de Trabajo para listado'!$BC$151:$CB$151,0)),0)+IFERROR(INDEX('Hoja de Trabajo para listado'!$DE$153:$DG$274,MATCH($A274,'Hoja de Trabajo para listado'!$DE$153:$DE$1048576,0),MATCH((CUADRO!H$4&amp;$E274),'Hoja de Trabajo para listado'!$DE$151:$DG$151,0)),0)+IFERROR(INDEX('Hoja de Trabajo para listado'!$CD$155:$DC$1048576,MATCH($A274,'Hoja de Trabajo para listado'!$CD$155:$CD$1048576,0),MATCH((CUADRO!H$4&amp;$E274),'Hoja de Trabajo para listado'!$CD$151:$DC$151,0)),0)</f>
        <v>0</v>
      </c>
      <c r="I274" s="243">
        <f ca="1">+IFERROR(INDEX('Hoja de Trabajo para listado'!$A$155:$Z$1048576,MATCH($A274,'Hoja de Trabajo para listado'!$A$155:$A$1048576,0),MATCH((CUADRO!I$4&amp;$E274),'Hoja de Trabajo para listado'!$A$151:$Z$151,0)),0)+IFERROR(INDEX('Hoja de Trabajo para listado'!$AB$155:$BA$1048576,MATCH($A274,'Hoja de Trabajo para listado'!$AB$155:$AB$1048576,0),MATCH((CUADRO!I$4&amp;$E274),'Hoja de Trabajo para listado'!$AB$151:$BA$151,0)),0)+IFERROR(INDEX('Hoja de Trabajo para listado'!$BC$155:$CB$1048576,MATCH($A274,'Hoja de Trabajo para listado'!$BC$155:$BC$1048576,0),MATCH((CUADRO!I$4&amp;$E274),'Hoja de Trabajo para listado'!$BC$151:$CB$151,0)),0)+IFERROR(INDEX('Hoja de Trabajo para listado'!$DE$153:$DG$274,MATCH($A274,'Hoja de Trabajo para listado'!$DE$153:$DE$1048576,0),MATCH((CUADRO!I$4&amp;$E274),'Hoja de Trabajo para listado'!$DE$151:$DG$151,0)),0)+IFERROR(INDEX('Hoja de Trabajo para listado'!$CD$155:$DC$1048576,MATCH($A274,'Hoja de Trabajo para listado'!$CD$155:$CD$1048576,0),MATCH((CUADRO!I$4&amp;$E274),'Hoja de Trabajo para listado'!$CD$151:$DC$151,0)),0)</f>
        <v>0</v>
      </c>
      <c r="J274" s="243">
        <f ca="1">+IFERROR(INDEX('Hoja de Trabajo para listado'!$A$155:$Z$1048576,MATCH($A274,'Hoja de Trabajo para listado'!$A$155:$A$1048576,0),MATCH((CUADRO!J$4&amp;$E274),'Hoja de Trabajo para listado'!$A$151:$Z$151,0)),0)+IFERROR(INDEX('Hoja de Trabajo para listado'!$AB$155:$BA$1048576,MATCH($A274,'Hoja de Trabajo para listado'!$AB$155:$AB$1048576,0),MATCH((CUADRO!J$4&amp;$E274),'Hoja de Trabajo para listado'!$AB$151:$BA$151,0)),0)+IFERROR(INDEX('Hoja de Trabajo para listado'!$BC$155:$CB$1048576,MATCH($A274,'Hoja de Trabajo para listado'!$BC$155:$BC$1048576,0),MATCH((CUADRO!J$4&amp;$E274),'Hoja de Trabajo para listado'!$BC$151:$CB$151,0)),0)+IFERROR(INDEX('Hoja de Trabajo para listado'!$DE$153:$DG$274,MATCH($A274,'Hoja de Trabajo para listado'!$DE$153:$DE$1048576,0),MATCH((CUADRO!J$4&amp;$E274),'Hoja de Trabajo para listado'!$DE$151:$DG$151,0)),0)+IFERROR(INDEX('Hoja de Trabajo para listado'!$CD$155:$DC$1048576,MATCH($A274,'Hoja de Trabajo para listado'!$CD$155:$CD$1048576,0),MATCH((CUADRO!J$4&amp;$E274),'Hoja de Trabajo para listado'!$CD$151:$DC$151,0)),0)</f>
        <v>0</v>
      </c>
      <c r="K274" s="243">
        <f ca="1">+IFERROR(INDEX('Hoja de Trabajo para listado'!$A$155:$Z$1048576,MATCH($A274,'Hoja de Trabajo para listado'!$A$155:$A$1048576,0),MATCH((CUADRO!K$4&amp;$E274),'Hoja de Trabajo para listado'!$A$151:$Z$151,0)),0)+IFERROR(INDEX('Hoja de Trabajo para listado'!$AB$155:$BA$1048576,MATCH($A274,'Hoja de Trabajo para listado'!$AB$155:$AB$1048576,0),MATCH((CUADRO!K$4&amp;$E274),'Hoja de Trabajo para listado'!$AB$151:$BA$151,0)),0)+IFERROR(INDEX('Hoja de Trabajo para listado'!$BC$155:$CB$1048576,MATCH($A274,'Hoja de Trabajo para listado'!$BC$155:$BC$1048576,0),MATCH((CUADRO!K$4&amp;$E274),'Hoja de Trabajo para listado'!$BC$151:$CB$151,0)),0)+IFERROR(INDEX('Hoja de Trabajo para listado'!$DE$153:$DG$274,MATCH($A274,'Hoja de Trabajo para listado'!$DE$153:$DE$1048576,0),MATCH((CUADRO!K$4&amp;$E274),'Hoja de Trabajo para listado'!$DE$151:$DG$151,0)),0)+IFERROR(INDEX('Hoja de Trabajo para listado'!$CD$155:$DC$1048576,MATCH($A274,'Hoja de Trabajo para listado'!$CD$155:$CD$1048576,0),MATCH((CUADRO!K$4&amp;$E274),'Hoja de Trabajo para listado'!$CD$151:$DC$151,0)),0)</f>
        <v>0</v>
      </c>
      <c r="L274" s="243">
        <f ca="1">+IFERROR(INDEX('Hoja de Trabajo para listado'!$A$155:$Z$1048576,MATCH($A274,'Hoja de Trabajo para listado'!$A$155:$A$1048576,0),MATCH((CUADRO!L$4&amp;$E274),'Hoja de Trabajo para listado'!$A$151:$Z$151,0)),0)+IFERROR(INDEX('Hoja de Trabajo para listado'!$AB$155:$BA$1048576,MATCH($A274,'Hoja de Trabajo para listado'!$AB$155:$AB$1048576,0),MATCH((CUADRO!L$4&amp;$E274),'Hoja de Trabajo para listado'!$AB$151:$BA$151,0)),0)+IFERROR(INDEX('Hoja de Trabajo para listado'!$BC$155:$CB$1048576,MATCH($A274,'Hoja de Trabajo para listado'!$BC$155:$BC$1048576,0),MATCH((CUADRO!L$4&amp;$E274),'Hoja de Trabajo para listado'!$BC$151:$CB$151,0)),0)+IFERROR(INDEX('Hoja de Trabajo para listado'!$DE$153:$DG$274,MATCH($A274,'Hoja de Trabajo para listado'!$DE$153:$DE$1048576,0),MATCH((CUADRO!L$4&amp;$E274),'Hoja de Trabajo para listado'!$DE$151:$DG$151,0)),0)+IFERROR(INDEX('Hoja de Trabajo para listado'!$CD$155:$DC$1048576,MATCH($A274,'Hoja de Trabajo para listado'!$CD$155:$CD$1048576,0),MATCH((CUADRO!L$4&amp;$E274),'Hoja de Trabajo para listado'!$CD$151:$DC$151,0)),0)</f>
        <v>0</v>
      </c>
      <c r="M274" s="243">
        <f ca="1">+IFERROR(INDEX('Hoja de Trabajo para listado'!$A$155:$Z$1048576,MATCH($A274,'Hoja de Trabajo para listado'!$A$155:$A$1048576,0),MATCH((CUADRO!M$4&amp;$E274),'Hoja de Trabajo para listado'!$A$151:$Z$151,0)),0)+IFERROR(INDEX('Hoja de Trabajo para listado'!$AB$155:$BA$1048576,MATCH($A274,'Hoja de Trabajo para listado'!$AB$155:$AB$1048576,0),MATCH((CUADRO!M$4&amp;$E274),'Hoja de Trabajo para listado'!$AB$151:$BA$151,0)),0)+IFERROR(INDEX('Hoja de Trabajo para listado'!$BC$155:$CB$1048576,MATCH($A274,'Hoja de Trabajo para listado'!$BC$155:$BC$1048576,0),MATCH((CUADRO!M$4&amp;$E274),'Hoja de Trabajo para listado'!$BC$151:$CB$151,0)),0)+IFERROR(INDEX('Hoja de Trabajo para listado'!$DE$153:$DG$274,MATCH($A274,'Hoja de Trabajo para listado'!$DE$153:$DE$1048576,0),MATCH((CUADRO!M$4&amp;$E274),'Hoja de Trabajo para listado'!$DE$151:$DG$151,0)),0)+IFERROR(INDEX('Hoja de Trabajo para listado'!$CD$155:$DC$1048576,MATCH($A274,'Hoja de Trabajo para listado'!$CD$155:$CD$1048576,0),MATCH((CUADRO!M$4&amp;$E274),'Hoja de Trabajo para listado'!$CD$151:$DC$151,0)),0)</f>
        <v>0</v>
      </c>
      <c r="N274" s="243">
        <f ca="1">+IFERROR(INDEX('Hoja de Trabajo para listado'!$A$155:$Z$1048576,MATCH($A274,'Hoja de Trabajo para listado'!$A$155:$A$1048576,0),MATCH((CUADRO!N$4&amp;$E274),'Hoja de Trabajo para listado'!$A$151:$Z$151,0)),0)+IFERROR(INDEX('Hoja de Trabajo para listado'!$AB$155:$BA$1048576,MATCH($A274,'Hoja de Trabajo para listado'!$AB$155:$AB$1048576,0),MATCH((CUADRO!N$4&amp;$E274),'Hoja de Trabajo para listado'!$AB$151:$BA$151,0)),0)+IFERROR(INDEX('Hoja de Trabajo para listado'!$BC$155:$CB$1048576,MATCH($A274,'Hoja de Trabajo para listado'!$BC$155:$BC$1048576,0),MATCH((CUADRO!N$4&amp;$E274),'Hoja de Trabajo para listado'!$BC$151:$CB$151,0)),0)+IFERROR(INDEX('Hoja de Trabajo para listado'!$DE$153:$DG$274,MATCH($A274,'Hoja de Trabajo para listado'!$DE$153:$DE$1048576,0),MATCH((CUADRO!N$4&amp;$E274),'Hoja de Trabajo para listado'!$DE$151:$DG$151,0)),0)+IFERROR(INDEX('Hoja de Trabajo para listado'!$CD$155:$DC$1048576,MATCH($A274,'Hoja de Trabajo para listado'!$CD$155:$CD$1048576,0),MATCH((CUADRO!N$4&amp;$E274),'Hoja de Trabajo para listado'!$CD$151:$DC$151,0)),0)</f>
        <v>0</v>
      </c>
      <c r="O274" s="243">
        <f ca="1">+IFERROR(INDEX('Hoja de Trabajo para listado'!$A$155:$Z$1048576,MATCH($A274,'Hoja de Trabajo para listado'!$A$155:$A$1048576,0),MATCH((CUADRO!O$4&amp;$E274),'Hoja de Trabajo para listado'!$A$151:$Z$151,0)),0)+IFERROR(INDEX('Hoja de Trabajo para listado'!$AB$155:$BA$1048576,MATCH($A274,'Hoja de Trabajo para listado'!$AB$155:$AB$1048576,0),MATCH((CUADRO!O$4&amp;$E274),'Hoja de Trabajo para listado'!$AB$151:$BA$151,0)),0)+IFERROR(INDEX('Hoja de Trabajo para listado'!$BC$155:$CB$1048576,MATCH($A274,'Hoja de Trabajo para listado'!$BC$155:$BC$1048576,0),MATCH((CUADRO!O$4&amp;$E274),'Hoja de Trabajo para listado'!$BC$151:$CB$151,0)),0)+IFERROR(INDEX('Hoja de Trabajo para listado'!$DE$153:$DG$274,MATCH($A274,'Hoja de Trabajo para listado'!$DE$153:$DE$1048576,0),MATCH((CUADRO!O$4&amp;$E274),'Hoja de Trabajo para listado'!$DE$151:$DG$151,0)),0)+IFERROR(INDEX('Hoja de Trabajo para listado'!$CD$155:$DC$1048576,MATCH($A274,'Hoja de Trabajo para listado'!$CD$155:$CD$1048576,0),MATCH((CUADRO!O$4&amp;$E274),'Hoja de Trabajo para listado'!$CD$151:$DC$151,0)),0)</f>
        <v>470</v>
      </c>
      <c r="P274" s="243">
        <f ca="1">+IFERROR(INDEX('Hoja de Trabajo para listado'!$A$155:$Z$1048576,MATCH($A274,'Hoja de Trabajo para listado'!$A$155:$A$1048576,0),MATCH((CUADRO!P$4&amp;$E274),'Hoja de Trabajo para listado'!$A$151:$Z$151,0)),0)+IFERROR(INDEX('Hoja de Trabajo para listado'!$AB$155:$BA$1048576,MATCH($A274,'Hoja de Trabajo para listado'!$AB$155:$AB$1048576,0),MATCH((CUADRO!P$4&amp;$E274),'Hoja de Trabajo para listado'!$AB$151:$BA$151,0)),0)+IFERROR(INDEX('Hoja de Trabajo para listado'!$BC$155:$CB$1048576,MATCH($A274,'Hoja de Trabajo para listado'!$BC$155:$BC$1048576,0),MATCH((CUADRO!P$4&amp;$E274),'Hoja de Trabajo para listado'!$BC$151:$CB$151,0)),0)+IFERROR(INDEX('Hoja de Trabajo para listado'!$DE$153:$DG$274,MATCH($A274,'Hoja de Trabajo para listado'!$DE$153:$DE$1048576,0),MATCH((CUADRO!P$4&amp;$E274),'Hoja de Trabajo para listado'!$DE$151:$DG$151,0)),0)+IFERROR(INDEX('Hoja de Trabajo para listado'!$CD$155:$DC$1048576,MATCH($A274,'Hoja de Trabajo para listado'!$CD$155:$CD$1048576,0),MATCH((CUADRO!P$4&amp;$E274),'Hoja de Trabajo para listado'!$CD$151:$DC$151,0)),0)</f>
        <v>39052.93</v>
      </c>
      <c r="Q274" s="243">
        <f ca="1">+IFERROR(INDEX('Hoja de Trabajo para listado'!$A$155:$Z$1048576,MATCH($A274,'Hoja de Trabajo para listado'!$A$155:$A$1048576,0),MATCH((CUADRO!Q$4&amp;$E274),'Hoja de Trabajo para listado'!$A$151:$Z$151,0)),0)+IFERROR(INDEX('Hoja de Trabajo para listado'!$AB$155:$BA$1048576,MATCH($A274,'Hoja de Trabajo para listado'!$AB$155:$AB$1048576,0),MATCH((CUADRO!Q$4&amp;$E274),'Hoja de Trabajo para listado'!$AB$151:$BA$151,0)),0)+IFERROR(INDEX('Hoja de Trabajo para listado'!$BC$155:$CB$1048576,MATCH($A274,'Hoja de Trabajo para listado'!$BC$155:$BC$1048576,0),MATCH((CUADRO!Q$4&amp;$E274),'Hoja de Trabajo para listado'!$BC$151:$CB$151,0)),0)+IFERROR(INDEX('Hoja de Trabajo para listado'!$DE$153:$DG$274,MATCH($A274,'Hoja de Trabajo para listado'!$DE$153:$DE$1048576,0),MATCH((CUADRO!Q$4&amp;$E274),'Hoja de Trabajo para listado'!$DE$151:$DG$151,0)),0)+IFERROR(INDEX('Hoja de Trabajo para listado'!$CD$155:$DC$1048576,MATCH($A274,'Hoja de Trabajo para listado'!$CD$155:$CD$1048576,0),MATCH((CUADRO!Q$4&amp;$E274),'Hoja de Trabajo para listado'!$CD$151:$DC$151,0)),0)</f>
        <v>0</v>
      </c>
      <c r="R274" s="243">
        <f t="shared" ca="1" si="11"/>
        <v>39522.93</v>
      </c>
      <c r="S274" s="259">
        <f ca="1">+R273+R274</f>
        <v>39522.93</v>
      </c>
      <c r="T274" s="243">
        <f ca="1">+S274</f>
        <v>39522.93</v>
      </c>
      <c r="U274" s="242">
        <f t="shared" si="12"/>
        <v>2</v>
      </c>
      <c r="V274" s="327" t="str">
        <f>+VLOOKUP(A274,bd_lista!$A$3:$E$592,5,FALSE)</f>
        <v>Instituciones Descentralizadas</v>
      </c>
      <c r="W274" s="398"/>
      <c r="X274" s="240">
        <f>+VLOOKUP(A274,[4]Sheet1!$A$13:$D$744,4,FALSE)</f>
        <v>46</v>
      </c>
      <c r="Y274" s="240" t="str">
        <f>+VLOOKUP(X274,bd_lista!$A$3:$C$592,3,FALSE)</f>
        <v>Ministerio de Salud y Deportes</v>
      </c>
      <c r="Z274" s="288"/>
      <c r="AA274" s="316"/>
    </row>
    <row r="275" spans="1:27" s="377" customFormat="1" ht="15" customHeight="1">
      <c r="A275" s="379">
        <v>383</v>
      </c>
      <c r="B275" s="393">
        <f>+A275</f>
        <v>383</v>
      </c>
      <c r="C275" s="245" t="str">
        <f>+VLOOKUP(A275,bd_lista!$A$3:$C$592,3,FALSE)</f>
        <v>Agencia Boliviana de Correos "Correos de Bolivia"</v>
      </c>
      <c r="D275" s="395" t="str">
        <f>+C275</f>
        <v>Agencia Boliviana de Correos "Correos de Bolivia"</v>
      </c>
      <c r="E275" s="245" t="s">
        <v>1303</v>
      </c>
      <c r="F275" s="241">
        <f ca="1">+IFERROR(INDEX('Hoja de Trabajo para listado'!$A$155:$Z$1048576,MATCH($A275,'Hoja de Trabajo para listado'!$A$155:$A$1048576,0),MATCH((CUADRO!F$4&amp;$E275),'Hoja de Trabajo para listado'!$A$151:$Z$151,0)),0)+IFERROR(INDEX('Hoja de Trabajo para listado'!$AB$155:$BA$1048576,MATCH($A275,'Hoja de Trabajo para listado'!$AB$155:$AB$1048576,0),MATCH((CUADRO!F$4&amp;$E275),'Hoja de Trabajo para listado'!$AB$151:$BA$151,0)),0)+IFERROR(INDEX('Hoja de Trabajo para listado'!$BC$155:$CB$1048576,MATCH($A275,'Hoja de Trabajo para listado'!$BC$155:$BC$1048576,0),MATCH((CUADRO!F$4&amp;$E275),'Hoja de Trabajo para listado'!$BC$151:$CB$151,0)),0)+IFERROR(INDEX('Hoja de Trabajo para listado'!$DE$153:$DG$274,MATCH($A275,'Hoja de Trabajo para listado'!$DE$153:$DE$1048576,0),MATCH((CUADRO!F$4&amp;$E275),'Hoja de Trabajo para listado'!$DE$151:$DG$151,0)),0)+IFERROR(INDEX('Hoja de Trabajo para listado'!$CD$155:$DC$1048576,MATCH($A275,'Hoja de Trabajo para listado'!$CD$155:$CD$1048576,0),MATCH((CUADRO!F$4&amp;$E275),'Hoja de Trabajo para listado'!$CD$151:$DC$151,0)),0)</f>
        <v>0</v>
      </c>
      <c r="G275" s="241">
        <f ca="1">+IFERROR(INDEX('Hoja de Trabajo para listado'!$A$155:$Z$1048576,MATCH($A275,'Hoja de Trabajo para listado'!$A$155:$A$1048576,0),MATCH((CUADRO!G$4&amp;$E275),'Hoja de Trabajo para listado'!$A$151:$Z$151,0)),0)+IFERROR(INDEX('Hoja de Trabajo para listado'!$AB$155:$BA$1048576,MATCH($A275,'Hoja de Trabajo para listado'!$AB$155:$AB$1048576,0),MATCH((CUADRO!G$4&amp;$E275),'Hoja de Trabajo para listado'!$AB$151:$BA$151,0)),0)+IFERROR(INDEX('Hoja de Trabajo para listado'!$BC$155:$CB$1048576,MATCH($A275,'Hoja de Trabajo para listado'!$BC$155:$BC$1048576,0),MATCH((CUADRO!G$4&amp;$E275),'Hoja de Trabajo para listado'!$BC$151:$CB$151,0)),0)+IFERROR(INDEX('Hoja de Trabajo para listado'!$DE$153:$DG$274,MATCH($A275,'Hoja de Trabajo para listado'!$DE$153:$DE$1048576,0),MATCH((CUADRO!G$4&amp;$E275),'Hoja de Trabajo para listado'!$DE$151:$DG$151,0)),0)+IFERROR(INDEX('Hoja de Trabajo para listado'!$CD$155:$DC$1048576,MATCH($A275,'Hoja de Trabajo para listado'!$CD$155:$CD$1048576,0),MATCH((CUADRO!G$4&amp;$E275),'Hoja de Trabajo para listado'!$CD$151:$DC$151,0)),0)</f>
        <v>0</v>
      </c>
      <c r="H275" s="241">
        <f ca="1">+IFERROR(INDEX('Hoja de Trabajo para listado'!$A$155:$Z$1048576,MATCH($A275,'Hoja de Trabajo para listado'!$A$155:$A$1048576,0),MATCH((CUADRO!H$4&amp;$E275),'Hoja de Trabajo para listado'!$A$151:$Z$151,0)),0)+IFERROR(INDEX('Hoja de Trabajo para listado'!$AB$155:$BA$1048576,MATCH($A275,'Hoja de Trabajo para listado'!$AB$155:$AB$1048576,0),MATCH((CUADRO!H$4&amp;$E275),'Hoja de Trabajo para listado'!$AB$151:$BA$151,0)),0)+IFERROR(INDEX('Hoja de Trabajo para listado'!$BC$155:$CB$1048576,MATCH($A275,'Hoja de Trabajo para listado'!$BC$155:$BC$1048576,0),MATCH((CUADRO!H$4&amp;$E275),'Hoja de Trabajo para listado'!$BC$151:$CB$151,0)),0)+IFERROR(INDEX('Hoja de Trabajo para listado'!$DE$153:$DG$274,MATCH($A275,'Hoja de Trabajo para listado'!$DE$153:$DE$1048576,0),MATCH((CUADRO!H$4&amp;$E275),'Hoja de Trabajo para listado'!$DE$151:$DG$151,0)),0)+IFERROR(INDEX('Hoja de Trabajo para listado'!$CD$155:$DC$1048576,MATCH($A275,'Hoja de Trabajo para listado'!$CD$155:$CD$1048576,0),MATCH((CUADRO!H$4&amp;$E275),'Hoja de Trabajo para listado'!$CD$151:$DC$151,0)),0)</f>
        <v>0</v>
      </c>
      <c r="I275" s="241">
        <f ca="1">+IFERROR(INDEX('Hoja de Trabajo para listado'!$A$155:$Z$1048576,MATCH($A275,'Hoja de Trabajo para listado'!$A$155:$A$1048576,0),MATCH((CUADRO!I$4&amp;$E275),'Hoja de Trabajo para listado'!$A$151:$Z$151,0)),0)+IFERROR(INDEX('Hoja de Trabajo para listado'!$AB$155:$BA$1048576,MATCH($A275,'Hoja de Trabajo para listado'!$AB$155:$AB$1048576,0),MATCH((CUADRO!I$4&amp;$E275),'Hoja de Trabajo para listado'!$AB$151:$BA$151,0)),0)+IFERROR(INDEX('Hoja de Trabajo para listado'!$BC$155:$CB$1048576,MATCH($A275,'Hoja de Trabajo para listado'!$BC$155:$BC$1048576,0),MATCH((CUADRO!I$4&amp;$E275),'Hoja de Trabajo para listado'!$BC$151:$CB$151,0)),0)+IFERROR(INDEX('Hoja de Trabajo para listado'!$DE$153:$DG$274,MATCH($A275,'Hoja de Trabajo para listado'!$DE$153:$DE$1048576,0),MATCH((CUADRO!I$4&amp;$E275),'Hoja de Trabajo para listado'!$DE$151:$DG$151,0)),0)+IFERROR(INDEX('Hoja de Trabajo para listado'!$CD$155:$DC$1048576,MATCH($A275,'Hoja de Trabajo para listado'!$CD$155:$CD$1048576,0),MATCH((CUADRO!I$4&amp;$E275),'Hoja de Trabajo para listado'!$CD$151:$DC$151,0)),0)</f>
        <v>0</v>
      </c>
      <c r="J275" s="241">
        <f ca="1">+IFERROR(INDEX('Hoja de Trabajo para listado'!$A$155:$Z$1048576,MATCH($A275,'Hoja de Trabajo para listado'!$A$155:$A$1048576,0),MATCH((CUADRO!J$4&amp;$E275),'Hoja de Trabajo para listado'!$A$151:$Z$151,0)),0)+IFERROR(INDEX('Hoja de Trabajo para listado'!$AB$155:$BA$1048576,MATCH($A275,'Hoja de Trabajo para listado'!$AB$155:$AB$1048576,0),MATCH((CUADRO!J$4&amp;$E275),'Hoja de Trabajo para listado'!$AB$151:$BA$151,0)),0)+IFERROR(INDEX('Hoja de Trabajo para listado'!$BC$155:$CB$1048576,MATCH($A275,'Hoja de Trabajo para listado'!$BC$155:$BC$1048576,0),MATCH((CUADRO!J$4&amp;$E275),'Hoja de Trabajo para listado'!$BC$151:$CB$151,0)),0)+IFERROR(INDEX('Hoja de Trabajo para listado'!$DE$153:$DG$274,MATCH($A275,'Hoja de Trabajo para listado'!$DE$153:$DE$1048576,0),MATCH((CUADRO!J$4&amp;$E275),'Hoja de Trabajo para listado'!$DE$151:$DG$151,0)),0)+IFERROR(INDEX('Hoja de Trabajo para listado'!$CD$155:$DC$1048576,MATCH($A275,'Hoja de Trabajo para listado'!$CD$155:$CD$1048576,0),MATCH((CUADRO!J$4&amp;$E275),'Hoja de Trabajo para listado'!$CD$151:$DC$151,0)),0)</f>
        <v>0</v>
      </c>
      <c r="K275" s="241">
        <f ca="1">+IFERROR(INDEX('Hoja de Trabajo para listado'!$A$155:$Z$1048576,MATCH($A275,'Hoja de Trabajo para listado'!$A$155:$A$1048576,0),MATCH((CUADRO!K$4&amp;$E275),'Hoja de Trabajo para listado'!$A$151:$Z$151,0)),0)+IFERROR(INDEX('Hoja de Trabajo para listado'!$AB$155:$BA$1048576,MATCH($A275,'Hoja de Trabajo para listado'!$AB$155:$AB$1048576,0),MATCH((CUADRO!K$4&amp;$E275),'Hoja de Trabajo para listado'!$AB$151:$BA$151,0)),0)+IFERROR(INDEX('Hoja de Trabajo para listado'!$BC$155:$CB$1048576,MATCH($A275,'Hoja de Trabajo para listado'!$BC$155:$BC$1048576,0),MATCH((CUADRO!K$4&amp;$E275),'Hoja de Trabajo para listado'!$BC$151:$CB$151,0)),0)+IFERROR(INDEX('Hoja de Trabajo para listado'!$DE$153:$DG$274,MATCH($A275,'Hoja de Trabajo para listado'!$DE$153:$DE$1048576,0),MATCH((CUADRO!K$4&amp;$E275),'Hoja de Trabajo para listado'!$DE$151:$DG$151,0)),0)+IFERROR(INDEX('Hoja de Trabajo para listado'!$CD$155:$DC$1048576,MATCH($A275,'Hoja de Trabajo para listado'!$CD$155:$CD$1048576,0),MATCH((CUADRO!K$4&amp;$E275),'Hoja de Trabajo para listado'!$CD$151:$DC$151,0)),0)</f>
        <v>0</v>
      </c>
      <c r="L275" s="241">
        <f ca="1">+IFERROR(INDEX('Hoja de Trabajo para listado'!$A$155:$Z$1048576,MATCH($A275,'Hoja de Trabajo para listado'!$A$155:$A$1048576,0),MATCH((CUADRO!L$4&amp;$E275),'Hoja de Trabajo para listado'!$A$151:$Z$151,0)),0)+IFERROR(INDEX('Hoja de Trabajo para listado'!$AB$155:$BA$1048576,MATCH($A275,'Hoja de Trabajo para listado'!$AB$155:$AB$1048576,0),MATCH((CUADRO!L$4&amp;$E275),'Hoja de Trabajo para listado'!$AB$151:$BA$151,0)),0)+IFERROR(INDEX('Hoja de Trabajo para listado'!$BC$155:$CB$1048576,MATCH($A275,'Hoja de Trabajo para listado'!$BC$155:$BC$1048576,0),MATCH((CUADRO!L$4&amp;$E275),'Hoja de Trabajo para listado'!$BC$151:$CB$151,0)),0)+IFERROR(INDEX('Hoja de Trabajo para listado'!$DE$153:$DG$274,MATCH($A275,'Hoja de Trabajo para listado'!$DE$153:$DE$1048576,0),MATCH((CUADRO!L$4&amp;$E275),'Hoja de Trabajo para listado'!$DE$151:$DG$151,0)),0)+IFERROR(INDEX('Hoja de Trabajo para listado'!$CD$155:$DC$1048576,MATCH($A275,'Hoja de Trabajo para listado'!$CD$155:$CD$1048576,0),MATCH((CUADRO!L$4&amp;$E275),'Hoja de Trabajo para listado'!$CD$151:$DC$151,0)),0)</f>
        <v>0</v>
      </c>
      <c r="M275" s="241">
        <f ca="1">+IFERROR(INDEX('Hoja de Trabajo para listado'!$A$155:$Z$1048576,MATCH($A275,'Hoja de Trabajo para listado'!$A$155:$A$1048576,0),MATCH((CUADRO!M$4&amp;$E275),'Hoja de Trabajo para listado'!$A$151:$Z$151,0)),0)+IFERROR(INDEX('Hoja de Trabajo para listado'!$AB$155:$BA$1048576,MATCH($A275,'Hoja de Trabajo para listado'!$AB$155:$AB$1048576,0),MATCH((CUADRO!M$4&amp;$E275),'Hoja de Trabajo para listado'!$AB$151:$BA$151,0)),0)+IFERROR(INDEX('Hoja de Trabajo para listado'!$BC$155:$CB$1048576,MATCH($A275,'Hoja de Trabajo para listado'!$BC$155:$BC$1048576,0),MATCH((CUADRO!M$4&amp;$E275),'Hoja de Trabajo para listado'!$BC$151:$CB$151,0)),0)+IFERROR(INDEX('Hoja de Trabajo para listado'!$DE$153:$DG$274,MATCH($A275,'Hoja de Trabajo para listado'!$DE$153:$DE$1048576,0),MATCH((CUADRO!M$4&amp;$E275),'Hoja de Trabajo para listado'!$DE$151:$DG$151,0)),0)+IFERROR(INDEX('Hoja de Trabajo para listado'!$CD$155:$DC$1048576,MATCH($A275,'Hoja de Trabajo para listado'!$CD$155:$CD$1048576,0),MATCH((CUADRO!M$4&amp;$E275),'Hoja de Trabajo para listado'!$CD$151:$DC$151,0)),0)</f>
        <v>0</v>
      </c>
      <c r="N275" s="241">
        <f ca="1">+IFERROR(INDEX('Hoja de Trabajo para listado'!$A$155:$Z$1048576,MATCH($A275,'Hoja de Trabajo para listado'!$A$155:$A$1048576,0),MATCH((CUADRO!N$4&amp;$E275),'Hoja de Trabajo para listado'!$A$151:$Z$151,0)),0)+IFERROR(INDEX('Hoja de Trabajo para listado'!$AB$155:$BA$1048576,MATCH($A275,'Hoja de Trabajo para listado'!$AB$155:$AB$1048576,0),MATCH((CUADRO!N$4&amp;$E275),'Hoja de Trabajo para listado'!$AB$151:$BA$151,0)),0)+IFERROR(INDEX('Hoja de Trabajo para listado'!$BC$155:$CB$1048576,MATCH($A275,'Hoja de Trabajo para listado'!$BC$155:$BC$1048576,0),MATCH((CUADRO!N$4&amp;$E275),'Hoja de Trabajo para listado'!$BC$151:$CB$151,0)),0)+IFERROR(INDEX('Hoja de Trabajo para listado'!$DE$153:$DG$274,MATCH($A275,'Hoja de Trabajo para listado'!$DE$153:$DE$1048576,0),MATCH((CUADRO!N$4&amp;$E275),'Hoja de Trabajo para listado'!$DE$151:$DG$151,0)),0)+IFERROR(INDEX('Hoja de Trabajo para listado'!$CD$155:$DC$1048576,MATCH($A275,'Hoja de Trabajo para listado'!$CD$155:$CD$1048576,0),MATCH((CUADRO!N$4&amp;$E275),'Hoja de Trabajo para listado'!$CD$151:$DC$151,0)),0)</f>
        <v>0</v>
      </c>
      <c r="O275" s="241">
        <f ca="1">+IFERROR(INDEX('Hoja de Trabajo para listado'!$A$155:$Z$1048576,MATCH($A275,'Hoja de Trabajo para listado'!$A$155:$A$1048576,0),MATCH((CUADRO!O$4&amp;$E275),'Hoja de Trabajo para listado'!$A$151:$Z$151,0)),0)+IFERROR(INDEX('Hoja de Trabajo para listado'!$AB$155:$BA$1048576,MATCH($A275,'Hoja de Trabajo para listado'!$AB$155:$AB$1048576,0),MATCH((CUADRO!O$4&amp;$E275),'Hoja de Trabajo para listado'!$AB$151:$BA$151,0)),0)+IFERROR(INDEX('Hoja de Trabajo para listado'!$BC$155:$CB$1048576,MATCH($A275,'Hoja de Trabajo para listado'!$BC$155:$BC$1048576,0),MATCH((CUADRO!O$4&amp;$E275),'Hoja de Trabajo para listado'!$BC$151:$CB$151,0)),0)+IFERROR(INDEX('Hoja de Trabajo para listado'!$DE$153:$DG$274,MATCH($A275,'Hoja de Trabajo para listado'!$DE$153:$DE$1048576,0),MATCH((CUADRO!O$4&amp;$E275),'Hoja de Trabajo para listado'!$DE$151:$DG$151,0)),0)+IFERROR(INDEX('Hoja de Trabajo para listado'!$CD$155:$DC$1048576,MATCH($A275,'Hoja de Trabajo para listado'!$CD$155:$CD$1048576,0),MATCH((CUADRO!O$4&amp;$E275),'Hoja de Trabajo para listado'!$CD$151:$DC$151,0)),0)</f>
        <v>0</v>
      </c>
      <c r="P275" s="241">
        <f ca="1">+IFERROR(INDEX('Hoja de Trabajo para listado'!$A$155:$Z$1048576,MATCH($A275,'Hoja de Trabajo para listado'!$A$155:$A$1048576,0),MATCH((CUADRO!P$4&amp;$E275),'Hoja de Trabajo para listado'!$A$151:$Z$151,0)),0)+IFERROR(INDEX('Hoja de Trabajo para listado'!$AB$155:$BA$1048576,MATCH($A275,'Hoja de Trabajo para listado'!$AB$155:$AB$1048576,0),MATCH((CUADRO!P$4&amp;$E275),'Hoja de Trabajo para listado'!$AB$151:$BA$151,0)),0)+IFERROR(INDEX('Hoja de Trabajo para listado'!$BC$155:$CB$1048576,MATCH($A275,'Hoja de Trabajo para listado'!$BC$155:$BC$1048576,0),MATCH((CUADRO!P$4&amp;$E275),'Hoja de Trabajo para listado'!$BC$151:$CB$151,0)),0)+IFERROR(INDEX('Hoja de Trabajo para listado'!$DE$153:$DG$274,MATCH($A275,'Hoja de Trabajo para listado'!$DE$153:$DE$1048576,0),MATCH((CUADRO!P$4&amp;$E275),'Hoja de Trabajo para listado'!$DE$151:$DG$151,0)),0)+IFERROR(INDEX('Hoja de Trabajo para listado'!$CD$155:$DC$1048576,MATCH($A275,'Hoja de Trabajo para listado'!$CD$155:$CD$1048576,0),MATCH((CUADRO!P$4&amp;$E275),'Hoja de Trabajo para listado'!$CD$151:$DC$151,0)),0)</f>
        <v>7648.85</v>
      </c>
      <c r="Q275" s="241">
        <f ca="1">+IFERROR(INDEX('Hoja de Trabajo para listado'!$A$155:$Z$1048576,MATCH($A275,'Hoja de Trabajo para listado'!$A$155:$A$1048576,0),MATCH((CUADRO!Q$4&amp;$E275),'Hoja de Trabajo para listado'!$A$151:$Z$151,0)),0)+IFERROR(INDEX('Hoja de Trabajo para listado'!$AB$155:$BA$1048576,MATCH($A275,'Hoja de Trabajo para listado'!$AB$155:$AB$1048576,0),MATCH((CUADRO!Q$4&amp;$E275),'Hoja de Trabajo para listado'!$AB$151:$BA$151,0)),0)+IFERROR(INDEX('Hoja de Trabajo para listado'!$BC$155:$CB$1048576,MATCH($A275,'Hoja de Trabajo para listado'!$BC$155:$BC$1048576,0),MATCH((CUADRO!Q$4&amp;$E275),'Hoja de Trabajo para listado'!$BC$151:$CB$151,0)),0)+IFERROR(INDEX('Hoja de Trabajo para listado'!$DE$153:$DG$274,MATCH($A275,'Hoja de Trabajo para listado'!$DE$153:$DE$1048576,0),MATCH((CUADRO!Q$4&amp;$E275),'Hoja de Trabajo para listado'!$DE$151:$DG$151,0)),0)+IFERROR(INDEX('Hoja de Trabajo para listado'!$CD$155:$DC$1048576,MATCH($A275,'Hoja de Trabajo para listado'!$CD$155:$CD$1048576,0),MATCH((CUADRO!Q$4&amp;$E275),'Hoja de Trabajo para listado'!$CD$151:$DC$151,0)),0)</f>
        <v>0</v>
      </c>
      <c r="R275" s="241">
        <f t="shared" ca="1" si="11"/>
        <v>7648.85</v>
      </c>
      <c r="S275" s="260"/>
      <c r="T275" s="241">
        <f ca="1">+T276</f>
        <v>669038.86</v>
      </c>
      <c r="U275" s="240">
        <f t="shared" si="12"/>
        <v>1</v>
      </c>
      <c r="V275" s="327" t="str">
        <f>+VLOOKUP(A275,bd_lista!$A$3:$E$592,5,FALSE)</f>
        <v>Instituciones Descentralizadas</v>
      </c>
      <c r="W275" s="397" t="str">
        <f>+V275</f>
        <v>Instituciones Descentralizadas</v>
      </c>
      <c r="X275" s="240">
        <f>+VLOOKUP(A275,[4]Sheet1!$A$13:$D$744,4,FALSE)</f>
        <v>81</v>
      </c>
      <c r="Y275" s="240" t="str">
        <f>+VLOOKUP(X275,bd_lista!$A$3:$C$592,3,FALSE)</f>
        <v>Ministerio de Obras Públicas, Servicios y Vivienda</v>
      </c>
      <c r="Z275" s="290">
        <f>+X275</f>
        <v>81</v>
      </c>
      <c r="AA275" s="291" t="str">
        <f>+Y275</f>
        <v>Ministerio de Obras Públicas, Servicios y Vivienda</v>
      </c>
    </row>
    <row r="276" spans="1:27" s="377" customFormat="1" ht="15" customHeight="1">
      <c r="A276" s="378">
        <v>383</v>
      </c>
      <c r="B276" s="394"/>
      <c r="C276" s="327" t="str">
        <f>+VLOOKUP(A276,bd_lista!$A$3:$C$592,3,FALSE)</f>
        <v>Agencia Boliviana de Correos "Correos de Bolivia"</v>
      </c>
      <c r="D276" s="396"/>
      <c r="E276" s="327" t="s">
        <v>1304</v>
      </c>
      <c r="F276" s="243">
        <f ca="1">+IFERROR(INDEX('Hoja de Trabajo para listado'!$A$155:$Z$1048576,MATCH($A276,'Hoja de Trabajo para listado'!$A$155:$A$1048576,0),MATCH((CUADRO!F$4&amp;$E276),'Hoja de Trabajo para listado'!$A$151:$Z$151,0)),0)+IFERROR(INDEX('Hoja de Trabajo para listado'!$AB$155:$BA$1048576,MATCH($A276,'Hoja de Trabajo para listado'!$AB$155:$AB$1048576,0),MATCH((CUADRO!F$4&amp;$E276),'Hoja de Trabajo para listado'!$AB$151:$BA$151,0)),0)+IFERROR(INDEX('Hoja de Trabajo para listado'!$BC$155:$CB$1048576,MATCH($A276,'Hoja de Trabajo para listado'!$BC$155:$BC$1048576,0),MATCH((CUADRO!F$4&amp;$E276),'Hoja de Trabajo para listado'!$BC$151:$CB$151,0)),0)+IFERROR(INDEX('Hoja de Trabajo para listado'!$DE$153:$DG$274,MATCH($A276,'Hoja de Trabajo para listado'!$DE$153:$DE$1048576,0),MATCH((CUADRO!F$4&amp;$E276),'Hoja de Trabajo para listado'!$DE$151:$DG$151,0)),0)+IFERROR(INDEX('Hoja de Trabajo para listado'!$CD$155:$DC$1048576,MATCH($A276,'Hoja de Trabajo para listado'!$CD$155:$CD$1048576,0),MATCH((CUADRO!F$4&amp;$E276),'Hoja de Trabajo para listado'!$CD$151:$DC$151,0)),0)</f>
        <v>0</v>
      </c>
      <c r="G276" s="243">
        <f ca="1">+IFERROR(INDEX('Hoja de Trabajo para listado'!$A$155:$Z$1048576,MATCH($A276,'Hoja de Trabajo para listado'!$A$155:$A$1048576,0),MATCH((CUADRO!G$4&amp;$E276),'Hoja de Trabajo para listado'!$A$151:$Z$151,0)),0)+IFERROR(INDEX('Hoja de Trabajo para listado'!$AB$155:$BA$1048576,MATCH($A276,'Hoja de Trabajo para listado'!$AB$155:$AB$1048576,0),MATCH((CUADRO!G$4&amp;$E276),'Hoja de Trabajo para listado'!$AB$151:$BA$151,0)),0)+IFERROR(INDEX('Hoja de Trabajo para listado'!$BC$155:$CB$1048576,MATCH($A276,'Hoja de Trabajo para listado'!$BC$155:$BC$1048576,0),MATCH((CUADRO!G$4&amp;$E276),'Hoja de Trabajo para listado'!$BC$151:$CB$151,0)),0)+IFERROR(INDEX('Hoja de Trabajo para listado'!$DE$153:$DG$274,MATCH($A276,'Hoja de Trabajo para listado'!$DE$153:$DE$1048576,0),MATCH((CUADRO!G$4&amp;$E276),'Hoja de Trabajo para listado'!$DE$151:$DG$151,0)),0)+IFERROR(INDEX('Hoja de Trabajo para listado'!$CD$155:$DC$1048576,MATCH($A276,'Hoja de Trabajo para listado'!$CD$155:$CD$1048576,0),MATCH((CUADRO!G$4&amp;$E276),'Hoja de Trabajo para listado'!$CD$151:$DC$151,0)),0)</f>
        <v>0</v>
      </c>
      <c r="H276" s="243">
        <f ca="1">+IFERROR(INDEX('Hoja de Trabajo para listado'!$A$155:$Z$1048576,MATCH($A276,'Hoja de Trabajo para listado'!$A$155:$A$1048576,0),MATCH((CUADRO!H$4&amp;$E276),'Hoja de Trabajo para listado'!$A$151:$Z$151,0)),0)+IFERROR(INDEX('Hoja de Trabajo para listado'!$AB$155:$BA$1048576,MATCH($A276,'Hoja de Trabajo para listado'!$AB$155:$AB$1048576,0),MATCH((CUADRO!H$4&amp;$E276),'Hoja de Trabajo para listado'!$AB$151:$BA$151,0)),0)+IFERROR(INDEX('Hoja de Trabajo para listado'!$BC$155:$CB$1048576,MATCH($A276,'Hoja de Trabajo para listado'!$BC$155:$BC$1048576,0),MATCH((CUADRO!H$4&amp;$E276),'Hoja de Trabajo para listado'!$BC$151:$CB$151,0)),0)+IFERROR(INDEX('Hoja de Trabajo para listado'!$DE$153:$DG$274,MATCH($A276,'Hoja de Trabajo para listado'!$DE$153:$DE$1048576,0),MATCH((CUADRO!H$4&amp;$E276),'Hoja de Trabajo para listado'!$DE$151:$DG$151,0)),0)+IFERROR(INDEX('Hoja de Trabajo para listado'!$CD$155:$DC$1048576,MATCH($A276,'Hoja de Trabajo para listado'!$CD$155:$CD$1048576,0),MATCH((CUADRO!H$4&amp;$E276),'Hoja de Trabajo para listado'!$CD$151:$DC$151,0)),0)</f>
        <v>0</v>
      </c>
      <c r="I276" s="243">
        <f ca="1">+IFERROR(INDEX('Hoja de Trabajo para listado'!$A$155:$Z$1048576,MATCH($A276,'Hoja de Trabajo para listado'!$A$155:$A$1048576,0),MATCH((CUADRO!I$4&amp;$E276),'Hoja de Trabajo para listado'!$A$151:$Z$151,0)),0)+IFERROR(INDEX('Hoja de Trabajo para listado'!$AB$155:$BA$1048576,MATCH($A276,'Hoja de Trabajo para listado'!$AB$155:$AB$1048576,0),MATCH((CUADRO!I$4&amp;$E276),'Hoja de Trabajo para listado'!$AB$151:$BA$151,0)),0)+IFERROR(INDEX('Hoja de Trabajo para listado'!$BC$155:$CB$1048576,MATCH($A276,'Hoja de Trabajo para listado'!$BC$155:$BC$1048576,0),MATCH((CUADRO!I$4&amp;$E276),'Hoja de Trabajo para listado'!$BC$151:$CB$151,0)),0)+IFERROR(INDEX('Hoja de Trabajo para listado'!$DE$153:$DG$274,MATCH($A276,'Hoja de Trabajo para listado'!$DE$153:$DE$1048576,0),MATCH((CUADRO!I$4&amp;$E276),'Hoja de Trabajo para listado'!$DE$151:$DG$151,0)),0)+IFERROR(INDEX('Hoja de Trabajo para listado'!$CD$155:$DC$1048576,MATCH($A276,'Hoja de Trabajo para listado'!$CD$155:$CD$1048576,0),MATCH((CUADRO!I$4&amp;$E276),'Hoja de Trabajo para listado'!$CD$151:$DC$151,0)),0)</f>
        <v>0</v>
      </c>
      <c r="J276" s="243">
        <f ca="1">+IFERROR(INDEX('Hoja de Trabajo para listado'!$A$155:$Z$1048576,MATCH($A276,'Hoja de Trabajo para listado'!$A$155:$A$1048576,0),MATCH((CUADRO!J$4&amp;$E276),'Hoja de Trabajo para listado'!$A$151:$Z$151,0)),0)+IFERROR(INDEX('Hoja de Trabajo para listado'!$AB$155:$BA$1048576,MATCH($A276,'Hoja de Trabajo para listado'!$AB$155:$AB$1048576,0),MATCH((CUADRO!J$4&amp;$E276),'Hoja de Trabajo para listado'!$AB$151:$BA$151,0)),0)+IFERROR(INDEX('Hoja de Trabajo para listado'!$BC$155:$CB$1048576,MATCH($A276,'Hoja de Trabajo para listado'!$BC$155:$BC$1048576,0),MATCH((CUADRO!J$4&amp;$E276),'Hoja de Trabajo para listado'!$BC$151:$CB$151,0)),0)+IFERROR(INDEX('Hoja de Trabajo para listado'!$DE$153:$DG$274,MATCH($A276,'Hoja de Trabajo para listado'!$DE$153:$DE$1048576,0),MATCH((CUADRO!J$4&amp;$E276),'Hoja de Trabajo para listado'!$DE$151:$DG$151,0)),0)+IFERROR(INDEX('Hoja de Trabajo para listado'!$CD$155:$DC$1048576,MATCH($A276,'Hoja de Trabajo para listado'!$CD$155:$CD$1048576,0),MATCH((CUADRO!J$4&amp;$E276),'Hoja de Trabajo para listado'!$CD$151:$DC$151,0)),0)</f>
        <v>0</v>
      </c>
      <c r="K276" s="243">
        <f ca="1">+IFERROR(INDEX('Hoja de Trabajo para listado'!$A$155:$Z$1048576,MATCH($A276,'Hoja de Trabajo para listado'!$A$155:$A$1048576,0),MATCH((CUADRO!K$4&amp;$E276),'Hoja de Trabajo para listado'!$A$151:$Z$151,0)),0)+IFERROR(INDEX('Hoja de Trabajo para listado'!$AB$155:$BA$1048576,MATCH($A276,'Hoja de Trabajo para listado'!$AB$155:$AB$1048576,0),MATCH((CUADRO!K$4&amp;$E276),'Hoja de Trabajo para listado'!$AB$151:$BA$151,0)),0)+IFERROR(INDEX('Hoja de Trabajo para listado'!$BC$155:$CB$1048576,MATCH($A276,'Hoja de Trabajo para listado'!$BC$155:$BC$1048576,0),MATCH((CUADRO!K$4&amp;$E276),'Hoja de Trabajo para listado'!$BC$151:$CB$151,0)),0)+IFERROR(INDEX('Hoja de Trabajo para listado'!$DE$153:$DG$274,MATCH($A276,'Hoja de Trabajo para listado'!$DE$153:$DE$1048576,0),MATCH((CUADRO!K$4&amp;$E276),'Hoja de Trabajo para listado'!$DE$151:$DG$151,0)),0)+IFERROR(INDEX('Hoja de Trabajo para listado'!$CD$155:$DC$1048576,MATCH($A276,'Hoja de Trabajo para listado'!$CD$155:$CD$1048576,0),MATCH((CUADRO!K$4&amp;$E276),'Hoja de Trabajo para listado'!$CD$151:$DC$151,0)),0)</f>
        <v>0</v>
      </c>
      <c r="L276" s="243">
        <f ca="1">+IFERROR(INDEX('Hoja de Trabajo para listado'!$A$155:$Z$1048576,MATCH($A276,'Hoja de Trabajo para listado'!$A$155:$A$1048576,0),MATCH((CUADRO!L$4&amp;$E276),'Hoja de Trabajo para listado'!$A$151:$Z$151,0)),0)+IFERROR(INDEX('Hoja de Trabajo para listado'!$AB$155:$BA$1048576,MATCH($A276,'Hoja de Trabajo para listado'!$AB$155:$AB$1048576,0),MATCH((CUADRO!L$4&amp;$E276),'Hoja de Trabajo para listado'!$AB$151:$BA$151,0)),0)+IFERROR(INDEX('Hoja de Trabajo para listado'!$BC$155:$CB$1048576,MATCH($A276,'Hoja de Trabajo para listado'!$BC$155:$BC$1048576,0),MATCH((CUADRO!L$4&amp;$E276),'Hoja de Trabajo para listado'!$BC$151:$CB$151,0)),0)+IFERROR(INDEX('Hoja de Trabajo para listado'!$DE$153:$DG$274,MATCH($A276,'Hoja de Trabajo para listado'!$DE$153:$DE$1048576,0),MATCH((CUADRO!L$4&amp;$E276),'Hoja de Trabajo para listado'!$DE$151:$DG$151,0)),0)+IFERROR(INDEX('Hoja de Trabajo para listado'!$CD$155:$DC$1048576,MATCH($A276,'Hoja de Trabajo para listado'!$CD$155:$CD$1048576,0),MATCH((CUADRO!L$4&amp;$E276),'Hoja de Trabajo para listado'!$CD$151:$DC$151,0)),0)</f>
        <v>0</v>
      </c>
      <c r="M276" s="243">
        <f ca="1">+IFERROR(INDEX('Hoja de Trabajo para listado'!$A$155:$Z$1048576,MATCH($A276,'Hoja de Trabajo para listado'!$A$155:$A$1048576,0),MATCH((CUADRO!M$4&amp;$E276),'Hoja de Trabajo para listado'!$A$151:$Z$151,0)),0)+IFERROR(INDEX('Hoja de Trabajo para listado'!$AB$155:$BA$1048576,MATCH($A276,'Hoja de Trabajo para listado'!$AB$155:$AB$1048576,0),MATCH((CUADRO!M$4&amp;$E276),'Hoja de Trabajo para listado'!$AB$151:$BA$151,0)),0)+IFERROR(INDEX('Hoja de Trabajo para listado'!$BC$155:$CB$1048576,MATCH($A276,'Hoja de Trabajo para listado'!$BC$155:$BC$1048576,0),MATCH((CUADRO!M$4&amp;$E276),'Hoja de Trabajo para listado'!$BC$151:$CB$151,0)),0)+IFERROR(INDEX('Hoja de Trabajo para listado'!$DE$153:$DG$274,MATCH($A276,'Hoja de Trabajo para listado'!$DE$153:$DE$1048576,0),MATCH((CUADRO!M$4&amp;$E276),'Hoja de Trabajo para listado'!$DE$151:$DG$151,0)),0)+IFERROR(INDEX('Hoja de Trabajo para listado'!$CD$155:$DC$1048576,MATCH($A276,'Hoja de Trabajo para listado'!$CD$155:$CD$1048576,0),MATCH((CUADRO!M$4&amp;$E276),'Hoja de Trabajo para listado'!$CD$151:$DC$151,0)),0)</f>
        <v>0</v>
      </c>
      <c r="N276" s="243">
        <f ca="1">+IFERROR(INDEX('Hoja de Trabajo para listado'!$A$155:$Z$1048576,MATCH($A276,'Hoja de Trabajo para listado'!$A$155:$A$1048576,0),MATCH((CUADRO!N$4&amp;$E276),'Hoja de Trabajo para listado'!$A$151:$Z$151,0)),0)+IFERROR(INDEX('Hoja de Trabajo para listado'!$AB$155:$BA$1048576,MATCH($A276,'Hoja de Trabajo para listado'!$AB$155:$AB$1048576,0),MATCH((CUADRO!N$4&amp;$E276),'Hoja de Trabajo para listado'!$AB$151:$BA$151,0)),0)+IFERROR(INDEX('Hoja de Trabajo para listado'!$BC$155:$CB$1048576,MATCH($A276,'Hoja de Trabajo para listado'!$BC$155:$BC$1048576,0),MATCH((CUADRO!N$4&amp;$E276),'Hoja de Trabajo para listado'!$BC$151:$CB$151,0)),0)+IFERROR(INDEX('Hoja de Trabajo para listado'!$DE$153:$DG$274,MATCH($A276,'Hoja de Trabajo para listado'!$DE$153:$DE$1048576,0),MATCH((CUADRO!N$4&amp;$E276),'Hoja de Trabajo para listado'!$DE$151:$DG$151,0)),0)+IFERROR(INDEX('Hoja de Trabajo para listado'!$CD$155:$DC$1048576,MATCH($A276,'Hoja de Trabajo para listado'!$CD$155:$CD$1048576,0),MATCH((CUADRO!N$4&amp;$E276),'Hoja de Trabajo para listado'!$CD$151:$DC$151,0)),0)</f>
        <v>0</v>
      </c>
      <c r="O276" s="243">
        <f ca="1">+IFERROR(INDEX('Hoja de Trabajo para listado'!$A$155:$Z$1048576,MATCH($A276,'Hoja de Trabajo para listado'!$A$155:$A$1048576,0),MATCH((CUADRO!O$4&amp;$E276),'Hoja de Trabajo para listado'!$A$151:$Z$151,0)),0)+IFERROR(INDEX('Hoja de Trabajo para listado'!$AB$155:$BA$1048576,MATCH($A276,'Hoja de Trabajo para listado'!$AB$155:$AB$1048576,0),MATCH((CUADRO!O$4&amp;$E276),'Hoja de Trabajo para listado'!$AB$151:$BA$151,0)),0)+IFERROR(INDEX('Hoja de Trabajo para listado'!$BC$155:$CB$1048576,MATCH($A276,'Hoja de Trabajo para listado'!$BC$155:$BC$1048576,0),MATCH((CUADRO!O$4&amp;$E276),'Hoja de Trabajo para listado'!$BC$151:$CB$151,0)),0)+IFERROR(INDEX('Hoja de Trabajo para listado'!$DE$153:$DG$274,MATCH($A276,'Hoja de Trabajo para listado'!$DE$153:$DE$1048576,0),MATCH((CUADRO!O$4&amp;$E276),'Hoja de Trabajo para listado'!$DE$151:$DG$151,0)),0)+IFERROR(INDEX('Hoja de Trabajo para listado'!$CD$155:$DC$1048576,MATCH($A276,'Hoja de Trabajo para listado'!$CD$155:$CD$1048576,0),MATCH((CUADRO!O$4&amp;$E276),'Hoja de Trabajo para listado'!$CD$151:$DC$151,0)),0)</f>
        <v>0</v>
      </c>
      <c r="P276" s="243">
        <f ca="1">+IFERROR(INDEX('Hoja de Trabajo para listado'!$A$155:$Z$1048576,MATCH($A276,'Hoja de Trabajo para listado'!$A$155:$A$1048576,0),MATCH((CUADRO!P$4&amp;$E276),'Hoja de Trabajo para listado'!$A$151:$Z$151,0)),0)+IFERROR(INDEX('Hoja de Trabajo para listado'!$AB$155:$BA$1048576,MATCH($A276,'Hoja de Trabajo para listado'!$AB$155:$AB$1048576,0),MATCH((CUADRO!P$4&amp;$E276),'Hoja de Trabajo para listado'!$AB$151:$BA$151,0)),0)+IFERROR(INDEX('Hoja de Trabajo para listado'!$BC$155:$CB$1048576,MATCH($A276,'Hoja de Trabajo para listado'!$BC$155:$BC$1048576,0),MATCH((CUADRO!P$4&amp;$E276),'Hoja de Trabajo para listado'!$BC$151:$CB$151,0)),0)+IFERROR(INDEX('Hoja de Trabajo para listado'!$DE$153:$DG$274,MATCH($A276,'Hoja de Trabajo para listado'!$DE$153:$DE$1048576,0),MATCH((CUADRO!P$4&amp;$E276),'Hoja de Trabajo para listado'!$DE$151:$DG$151,0)),0)+IFERROR(INDEX('Hoja de Trabajo para listado'!$CD$155:$DC$1048576,MATCH($A276,'Hoja de Trabajo para listado'!$CD$155:$CD$1048576,0),MATCH((CUADRO!P$4&amp;$E276),'Hoja de Trabajo para listado'!$CD$151:$DC$151,0)),0)</f>
        <v>661390.01</v>
      </c>
      <c r="Q276" s="243">
        <f ca="1">+IFERROR(INDEX('Hoja de Trabajo para listado'!$A$155:$Z$1048576,MATCH($A276,'Hoja de Trabajo para listado'!$A$155:$A$1048576,0),MATCH((CUADRO!Q$4&amp;$E276),'Hoja de Trabajo para listado'!$A$151:$Z$151,0)),0)+IFERROR(INDEX('Hoja de Trabajo para listado'!$AB$155:$BA$1048576,MATCH($A276,'Hoja de Trabajo para listado'!$AB$155:$AB$1048576,0),MATCH((CUADRO!Q$4&amp;$E276),'Hoja de Trabajo para listado'!$AB$151:$BA$151,0)),0)+IFERROR(INDEX('Hoja de Trabajo para listado'!$BC$155:$CB$1048576,MATCH($A276,'Hoja de Trabajo para listado'!$BC$155:$BC$1048576,0),MATCH((CUADRO!Q$4&amp;$E276),'Hoja de Trabajo para listado'!$BC$151:$CB$151,0)),0)+IFERROR(INDEX('Hoja de Trabajo para listado'!$DE$153:$DG$274,MATCH($A276,'Hoja de Trabajo para listado'!$DE$153:$DE$1048576,0),MATCH((CUADRO!Q$4&amp;$E276),'Hoja de Trabajo para listado'!$DE$151:$DG$151,0)),0)+IFERROR(INDEX('Hoja de Trabajo para listado'!$CD$155:$DC$1048576,MATCH($A276,'Hoja de Trabajo para listado'!$CD$155:$CD$1048576,0),MATCH((CUADRO!Q$4&amp;$E276),'Hoja de Trabajo para listado'!$CD$151:$DC$151,0)),0)</f>
        <v>0</v>
      </c>
      <c r="R276" s="243">
        <f t="shared" ca="1" si="11"/>
        <v>661390.01</v>
      </c>
      <c r="S276" s="259">
        <f ca="1">+R275+R276</f>
        <v>669038.86</v>
      </c>
      <c r="T276" s="241">
        <f ca="1">+S276</f>
        <v>669038.86</v>
      </c>
      <c r="U276" s="240">
        <f t="shared" si="12"/>
        <v>2</v>
      </c>
      <c r="V276" s="327" t="str">
        <f>+VLOOKUP(A276,bd_lista!$A$3:$E$592,5,FALSE)</f>
        <v>Instituciones Descentralizadas</v>
      </c>
      <c r="W276" s="398"/>
      <c r="X276" s="240">
        <f>+VLOOKUP(A276,[4]Sheet1!$A$13:$D$744,4,FALSE)</f>
        <v>81</v>
      </c>
      <c r="Y276" s="240" t="str">
        <f>+VLOOKUP(X276,bd_lista!$A$3:$C$592,3,FALSE)</f>
        <v>Ministerio de Obras Públicas, Servicios y Vivienda</v>
      </c>
      <c r="Z276" s="288"/>
      <c r="AA276" s="289"/>
    </row>
    <row r="277" spans="1:27" customFormat="1" ht="15" hidden="1" customHeight="1">
      <c r="A277" s="32">
        <v>384</v>
      </c>
      <c r="B277" s="393">
        <f>+A277</f>
        <v>384</v>
      </c>
      <c r="C277" s="245" t="e">
        <f>+VLOOKUP(A277,bd_lista!$A$3:$C$592,3,FALSE)</f>
        <v>#N/A</v>
      </c>
      <c r="D277" s="395" t="e">
        <f>+C277</f>
        <v>#N/A</v>
      </c>
      <c r="E277" s="245" t="s">
        <v>1303</v>
      </c>
      <c r="F277" s="241">
        <f ca="1">+IFERROR(INDEX('Hoja de Trabajo para listado'!$A$155:$Z$1048576,MATCH($A277,'Hoja de Trabajo para listado'!$A$155:$A$1048576,0),MATCH((CUADRO!F$4&amp;$E277),'Hoja de Trabajo para listado'!$A$151:$Z$151,0)),0)+IFERROR(INDEX('Hoja de Trabajo para listado'!$AB$155:$BA$1048576,MATCH($A277,'Hoja de Trabajo para listado'!$AB$155:$AB$1048576,0),MATCH((CUADRO!F$4&amp;$E277),'Hoja de Trabajo para listado'!$AB$151:$BA$151,0)),0)+IFERROR(INDEX('Hoja de Trabajo para listado'!$BC$155:$CB$1048576,MATCH($A277,'Hoja de Trabajo para listado'!$BC$155:$BC$1048576,0),MATCH((CUADRO!F$4&amp;$E277),'Hoja de Trabajo para listado'!$BC$151:$CB$151,0)),0)+IFERROR(INDEX('Hoja de Trabajo para listado'!$DE$153:$DG$274,MATCH($A277,'Hoja de Trabajo para listado'!$DE$153:$DE$1048576,0),MATCH((CUADRO!F$4&amp;$E277),'Hoja de Trabajo para listado'!$DE$151:$DG$151,0)),0)+IFERROR(INDEX('Hoja de Trabajo para listado'!$CD$155:$DC$1048576,MATCH($A277,'Hoja de Trabajo para listado'!$CD$155:$CD$1048576,0),MATCH((CUADRO!F$4&amp;$E277),'Hoja de Trabajo para listado'!$CD$151:$DC$151,0)),0)</f>
        <v>0</v>
      </c>
      <c r="G277" s="241">
        <f ca="1">+IFERROR(INDEX('Hoja de Trabajo para listado'!$A$155:$Z$1048576,MATCH($A277,'Hoja de Trabajo para listado'!$A$155:$A$1048576,0),MATCH((CUADRO!G$4&amp;$E277),'Hoja de Trabajo para listado'!$A$151:$Z$151,0)),0)+IFERROR(INDEX('Hoja de Trabajo para listado'!$AB$155:$BA$1048576,MATCH($A277,'Hoja de Trabajo para listado'!$AB$155:$AB$1048576,0),MATCH((CUADRO!G$4&amp;$E277),'Hoja de Trabajo para listado'!$AB$151:$BA$151,0)),0)+IFERROR(INDEX('Hoja de Trabajo para listado'!$BC$155:$CB$1048576,MATCH($A277,'Hoja de Trabajo para listado'!$BC$155:$BC$1048576,0),MATCH((CUADRO!G$4&amp;$E277),'Hoja de Trabajo para listado'!$BC$151:$CB$151,0)),0)+IFERROR(INDEX('Hoja de Trabajo para listado'!$DE$153:$DG$274,MATCH($A277,'Hoja de Trabajo para listado'!$DE$153:$DE$1048576,0),MATCH((CUADRO!G$4&amp;$E277),'Hoja de Trabajo para listado'!$DE$151:$DG$151,0)),0)+IFERROR(INDEX('Hoja de Trabajo para listado'!$CD$155:$DC$1048576,MATCH($A277,'Hoja de Trabajo para listado'!$CD$155:$CD$1048576,0),MATCH((CUADRO!G$4&amp;$E277),'Hoja de Trabajo para listado'!$CD$151:$DC$151,0)),0)</f>
        <v>0</v>
      </c>
      <c r="H277" s="241">
        <f ca="1">+IFERROR(INDEX('Hoja de Trabajo para listado'!$A$155:$Z$1048576,MATCH($A277,'Hoja de Trabajo para listado'!$A$155:$A$1048576,0),MATCH((CUADRO!H$4&amp;$E277),'Hoja de Trabajo para listado'!$A$151:$Z$151,0)),0)+IFERROR(INDEX('Hoja de Trabajo para listado'!$AB$155:$BA$1048576,MATCH($A277,'Hoja de Trabajo para listado'!$AB$155:$AB$1048576,0),MATCH((CUADRO!H$4&amp;$E277),'Hoja de Trabajo para listado'!$AB$151:$BA$151,0)),0)+IFERROR(INDEX('Hoja de Trabajo para listado'!$BC$155:$CB$1048576,MATCH($A277,'Hoja de Trabajo para listado'!$BC$155:$BC$1048576,0),MATCH((CUADRO!H$4&amp;$E277),'Hoja de Trabajo para listado'!$BC$151:$CB$151,0)),0)+IFERROR(INDEX('Hoja de Trabajo para listado'!$DE$153:$DG$274,MATCH($A277,'Hoja de Trabajo para listado'!$DE$153:$DE$1048576,0),MATCH((CUADRO!H$4&amp;$E277),'Hoja de Trabajo para listado'!$DE$151:$DG$151,0)),0)+IFERROR(INDEX('Hoja de Trabajo para listado'!$CD$155:$DC$1048576,MATCH($A277,'Hoja de Trabajo para listado'!$CD$155:$CD$1048576,0),MATCH((CUADRO!H$4&amp;$E277),'Hoja de Trabajo para listado'!$CD$151:$DC$151,0)),0)</f>
        <v>0</v>
      </c>
      <c r="I277" s="241">
        <f ca="1">+IFERROR(INDEX('Hoja de Trabajo para listado'!$A$155:$Z$1048576,MATCH($A277,'Hoja de Trabajo para listado'!$A$155:$A$1048576,0),MATCH((CUADRO!I$4&amp;$E277),'Hoja de Trabajo para listado'!$A$151:$Z$151,0)),0)+IFERROR(INDEX('Hoja de Trabajo para listado'!$AB$155:$BA$1048576,MATCH($A277,'Hoja de Trabajo para listado'!$AB$155:$AB$1048576,0),MATCH((CUADRO!I$4&amp;$E277),'Hoja de Trabajo para listado'!$AB$151:$BA$151,0)),0)+IFERROR(INDEX('Hoja de Trabajo para listado'!$BC$155:$CB$1048576,MATCH($A277,'Hoja de Trabajo para listado'!$BC$155:$BC$1048576,0),MATCH((CUADRO!I$4&amp;$E277),'Hoja de Trabajo para listado'!$BC$151:$CB$151,0)),0)+IFERROR(INDEX('Hoja de Trabajo para listado'!$DE$153:$DG$274,MATCH($A277,'Hoja de Trabajo para listado'!$DE$153:$DE$1048576,0),MATCH((CUADRO!I$4&amp;$E277),'Hoja de Trabajo para listado'!$DE$151:$DG$151,0)),0)+IFERROR(INDEX('Hoja de Trabajo para listado'!$CD$155:$DC$1048576,MATCH($A277,'Hoja de Trabajo para listado'!$CD$155:$CD$1048576,0),MATCH((CUADRO!I$4&amp;$E277),'Hoja de Trabajo para listado'!$CD$151:$DC$151,0)),0)</f>
        <v>0</v>
      </c>
      <c r="J277" s="241">
        <f ca="1">+IFERROR(INDEX('Hoja de Trabajo para listado'!$A$155:$Z$1048576,MATCH($A277,'Hoja de Trabajo para listado'!$A$155:$A$1048576,0),MATCH((CUADRO!J$4&amp;$E277),'Hoja de Trabajo para listado'!$A$151:$Z$151,0)),0)+IFERROR(INDEX('Hoja de Trabajo para listado'!$AB$155:$BA$1048576,MATCH($A277,'Hoja de Trabajo para listado'!$AB$155:$AB$1048576,0),MATCH((CUADRO!J$4&amp;$E277),'Hoja de Trabajo para listado'!$AB$151:$BA$151,0)),0)+IFERROR(INDEX('Hoja de Trabajo para listado'!$BC$155:$CB$1048576,MATCH($A277,'Hoja de Trabajo para listado'!$BC$155:$BC$1048576,0),MATCH((CUADRO!J$4&amp;$E277),'Hoja de Trabajo para listado'!$BC$151:$CB$151,0)),0)+IFERROR(INDEX('Hoja de Trabajo para listado'!$DE$153:$DG$274,MATCH($A277,'Hoja de Trabajo para listado'!$DE$153:$DE$1048576,0),MATCH((CUADRO!J$4&amp;$E277),'Hoja de Trabajo para listado'!$DE$151:$DG$151,0)),0)+IFERROR(INDEX('Hoja de Trabajo para listado'!$CD$155:$DC$1048576,MATCH($A277,'Hoja de Trabajo para listado'!$CD$155:$CD$1048576,0),MATCH((CUADRO!J$4&amp;$E277),'Hoja de Trabajo para listado'!$CD$151:$DC$151,0)),0)</f>
        <v>0</v>
      </c>
      <c r="K277" s="241">
        <f ca="1">+IFERROR(INDEX('Hoja de Trabajo para listado'!$A$155:$Z$1048576,MATCH($A277,'Hoja de Trabajo para listado'!$A$155:$A$1048576,0),MATCH((CUADRO!K$4&amp;$E277),'Hoja de Trabajo para listado'!$A$151:$Z$151,0)),0)+IFERROR(INDEX('Hoja de Trabajo para listado'!$AB$155:$BA$1048576,MATCH($A277,'Hoja de Trabajo para listado'!$AB$155:$AB$1048576,0),MATCH((CUADRO!K$4&amp;$E277),'Hoja de Trabajo para listado'!$AB$151:$BA$151,0)),0)+IFERROR(INDEX('Hoja de Trabajo para listado'!$BC$155:$CB$1048576,MATCH($A277,'Hoja de Trabajo para listado'!$BC$155:$BC$1048576,0),MATCH((CUADRO!K$4&amp;$E277),'Hoja de Trabajo para listado'!$BC$151:$CB$151,0)),0)+IFERROR(INDEX('Hoja de Trabajo para listado'!$DE$153:$DG$274,MATCH($A277,'Hoja de Trabajo para listado'!$DE$153:$DE$1048576,0),MATCH((CUADRO!K$4&amp;$E277),'Hoja de Trabajo para listado'!$DE$151:$DG$151,0)),0)+IFERROR(INDEX('Hoja de Trabajo para listado'!$CD$155:$DC$1048576,MATCH($A277,'Hoja de Trabajo para listado'!$CD$155:$CD$1048576,0),MATCH((CUADRO!K$4&amp;$E277),'Hoja de Trabajo para listado'!$CD$151:$DC$151,0)),0)</f>
        <v>0</v>
      </c>
      <c r="L277" s="241">
        <f ca="1">+IFERROR(INDEX('Hoja de Trabajo para listado'!$A$155:$Z$1048576,MATCH($A277,'Hoja de Trabajo para listado'!$A$155:$A$1048576,0),MATCH((CUADRO!L$4&amp;$E277),'Hoja de Trabajo para listado'!$A$151:$Z$151,0)),0)+IFERROR(INDEX('Hoja de Trabajo para listado'!$AB$155:$BA$1048576,MATCH($A277,'Hoja de Trabajo para listado'!$AB$155:$AB$1048576,0),MATCH((CUADRO!L$4&amp;$E277),'Hoja de Trabajo para listado'!$AB$151:$BA$151,0)),0)+IFERROR(INDEX('Hoja de Trabajo para listado'!$BC$155:$CB$1048576,MATCH($A277,'Hoja de Trabajo para listado'!$BC$155:$BC$1048576,0),MATCH((CUADRO!L$4&amp;$E277),'Hoja de Trabajo para listado'!$BC$151:$CB$151,0)),0)+IFERROR(INDEX('Hoja de Trabajo para listado'!$DE$153:$DG$274,MATCH($A277,'Hoja de Trabajo para listado'!$DE$153:$DE$1048576,0),MATCH((CUADRO!L$4&amp;$E277),'Hoja de Trabajo para listado'!$DE$151:$DG$151,0)),0)+IFERROR(INDEX('Hoja de Trabajo para listado'!$CD$155:$DC$1048576,MATCH($A277,'Hoja de Trabajo para listado'!$CD$155:$CD$1048576,0),MATCH((CUADRO!L$4&amp;$E277),'Hoja de Trabajo para listado'!$CD$151:$DC$151,0)),0)</f>
        <v>0</v>
      </c>
      <c r="M277" s="241">
        <f ca="1">+IFERROR(INDEX('Hoja de Trabajo para listado'!$A$155:$Z$1048576,MATCH($A277,'Hoja de Trabajo para listado'!$A$155:$A$1048576,0),MATCH((CUADRO!M$4&amp;$E277),'Hoja de Trabajo para listado'!$A$151:$Z$151,0)),0)+IFERROR(INDEX('Hoja de Trabajo para listado'!$AB$155:$BA$1048576,MATCH($A277,'Hoja de Trabajo para listado'!$AB$155:$AB$1048576,0),MATCH((CUADRO!M$4&amp;$E277),'Hoja de Trabajo para listado'!$AB$151:$BA$151,0)),0)+IFERROR(INDEX('Hoja de Trabajo para listado'!$BC$155:$CB$1048576,MATCH($A277,'Hoja de Trabajo para listado'!$BC$155:$BC$1048576,0),MATCH((CUADRO!M$4&amp;$E277),'Hoja de Trabajo para listado'!$BC$151:$CB$151,0)),0)+IFERROR(INDEX('Hoja de Trabajo para listado'!$DE$153:$DG$274,MATCH($A277,'Hoja de Trabajo para listado'!$DE$153:$DE$1048576,0),MATCH((CUADRO!M$4&amp;$E277),'Hoja de Trabajo para listado'!$DE$151:$DG$151,0)),0)+IFERROR(INDEX('Hoja de Trabajo para listado'!$CD$155:$DC$1048576,MATCH($A277,'Hoja de Trabajo para listado'!$CD$155:$CD$1048576,0),MATCH((CUADRO!M$4&amp;$E277),'Hoja de Trabajo para listado'!$CD$151:$DC$151,0)),0)</f>
        <v>0</v>
      </c>
      <c r="N277" s="241">
        <f ca="1">+IFERROR(INDEX('Hoja de Trabajo para listado'!$A$155:$Z$1048576,MATCH($A277,'Hoja de Trabajo para listado'!$A$155:$A$1048576,0),MATCH((CUADRO!N$4&amp;$E277),'Hoja de Trabajo para listado'!$A$151:$Z$151,0)),0)+IFERROR(INDEX('Hoja de Trabajo para listado'!$AB$155:$BA$1048576,MATCH($A277,'Hoja de Trabajo para listado'!$AB$155:$AB$1048576,0),MATCH((CUADRO!N$4&amp;$E277),'Hoja de Trabajo para listado'!$AB$151:$BA$151,0)),0)+IFERROR(INDEX('Hoja de Trabajo para listado'!$BC$155:$CB$1048576,MATCH($A277,'Hoja de Trabajo para listado'!$BC$155:$BC$1048576,0),MATCH((CUADRO!N$4&amp;$E277),'Hoja de Trabajo para listado'!$BC$151:$CB$151,0)),0)+IFERROR(INDEX('Hoja de Trabajo para listado'!$DE$153:$DG$274,MATCH($A277,'Hoja de Trabajo para listado'!$DE$153:$DE$1048576,0),MATCH((CUADRO!N$4&amp;$E277),'Hoja de Trabajo para listado'!$DE$151:$DG$151,0)),0)+IFERROR(INDEX('Hoja de Trabajo para listado'!$CD$155:$DC$1048576,MATCH($A277,'Hoja de Trabajo para listado'!$CD$155:$CD$1048576,0),MATCH((CUADRO!N$4&amp;$E277),'Hoja de Trabajo para listado'!$CD$151:$DC$151,0)),0)</f>
        <v>0</v>
      </c>
      <c r="O277" s="241">
        <f ca="1">+IFERROR(INDEX('Hoja de Trabajo para listado'!$A$155:$Z$1048576,MATCH($A277,'Hoja de Trabajo para listado'!$A$155:$A$1048576,0),MATCH((CUADRO!O$4&amp;$E277),'Hoja de Trabajo para listado'!$A$151:$Z$151,0)),0)+IFERROR(INDEX('Hoja de Trabajo para listado'!$AB$155:$BA$1048576,MATCH($A277,'Hoja de Trabajo para listado'!$AB$155:$AB$1048576,0),MATCH((CUADRO!O$4&amp;$E277),'Hoja de Trabajo para listado'!$AB$151:$BA$151,0)),0)+IFERROR(INDEX('Hoja de Trabajo para listado'!$BC$155:$CB$1048576,MATCH($A277,'Hoja de Trabajo para listado'!$BC$155:$BC$1048576,0),MATCH((CUADRO!O$4&amp;$E277),'Hoja de Trabajo para listado'!$BC$151:$CB$151,0)),0)+IFERROR(INDEX('Hoja de Trabajo para listado'!$DE$153:$DG$274,MATCH($A277,'Hoja de Trabajo para listado'!$DE$153:$DE$1048576,0),MATCH((CUADRO!O$4&amp;$E277),'Hoja de Trabajo para listado'!$DE$151:$DG$151,0)),0)+IFERROR(INDEX('Hoja de Trabajo para listado'!$CD$155:$DC$1048576,MATCH($A277,'Hoja de Trabajo para listado'!$CD$155:$CD$1048576,0),MATCH((CUADRO!O$4&amp;$E277),'Hoja de Trabajo para listado'!$CD$151:$DC$151,0)),0)</f>
        <v>0</v>
      </c>
      <c r="P277" s="241">
        <f ca="1">+IFERROR(INDEX('Hoja de Trabajo para listado'!$A$155:$Z$1048576,MATCH($A277,'Hoja de Trabajo para listado'!$A$155:$A$1048576,0),MATCH((CUADRO!P$4&amp;$E277),'Hoja de Trabajo para listado'!$A$151:$Z$151,0)),0)+IFERROR(INDEX('Hoja de Trabajo para listado'!$AB$155:$BA$1048576,MATCH($A277,'Hoja de Trabajo para listado'!$AB$155:$AB$1048576,0),MATCH((CUADRO!P$4&amp;$E277),'Hoja de Trabajo para listado'!$AB$151:$BA$151,0)),0)+IFERROR(INDEX('Hoja de Trabajo para listado'!$BC$155:$CB$1048576,MATCH($A277,'Hoja de Trabajo para listado'!$BC$155:$BC$1048576,0),MATCH((CUADRO!P$4&amp;$E277),'Hoja de Trabajo para listado'!$BC$151:$CB$151,0)),0)+IFERROR(INDEX('Hoja de Trabajo para listado'!$DE$153:$DG$274,MATCH($A277,'Hoja de Trabajo para listado'!$DE$153:$DE$1048576,0),MATCH((CUADRO!P$4&amp;$E277),'Hoja de Trabajo para listado'!$DE$151:$DG$151,0)),0)+IFERROR(INDEX('Hoja de Trabajo para listado'!$CD$155:$DC$1048576,MATCH($A277,'Hoja de Trabajo para listado'!$CD$155:$CD$1048576,0),MATCH((CUADRO!P$4&amp;$E277),'Hoja de Trabajo para listado'!$CD$151:$DC$151,0)),0)</f>
        <v>0</v>
      </c>
      <c r="Q277" s="241">
        <f ca="1">+IFERROR(INDEX('Hoja de Trabajo para listado'!$A$155:$Z$1048576,MATCH($A277,'Hoja de Trabajo para listado'!$A$155:$A$1048576,0),MATCH((CUADRO!Q$4&amp;$E277),'Hoja de Trabajo para listado'!$A$151:$Z$151,0)),0)+IFERROR(INDEX('Hoja de Trabajo para listado'!$AB$155:$BA$1048576,MATCH($A277,'Hoja de Trabajo para listado'!$AB$155:$AB$1048576,0),MATCH((CUADRO!Q$4&amp;$E277),'Hoja de Trabajo para listado'!$AB$151:$BA$151,0)),0)+IFERROR(INDEX('Hoja de Trabajo para listado'!$BC$155:$CB$1048576,MATCH($A277,'Hoja de Trabajo para listado'!$BC$155:$BC$1048576,0),MATCH((CUADRO!Q$4&amp;$E277),'Hoja de Trabajo para listado'!$BC$151:$CB$151,0)),0)+IFERROR(INDEX('Hoja de Trabajo para listado'!$DE$153:$DG$274,MATCH($A277,'Hoja de Trabajo para listado'!$DE$153:$DE$1048576,0),MATCH((CUADRO!Q$4&amp;$E277),'Hoja de Trabajo para listado'!$DE$151:$DG$151,0)),0)+IFERROR(INDEX('Hoja de Trabajo para listado'!$CD$155:$DC$1048576,MATCH($A277,'Hoja de Trabajo para listado'!$CD$155:$CD$1048576,0),MATCH((CUADRO!Q$4&amp;$E277),'Hoja de Trabajo para listado'!$CD$151:$DC$151,0)),0)</f>
        <v>0</v>
      </c>
      <c r="R277" s="241">
        <f t="shared" ca="1" si="11"/>
        <v>0</v>
      </c>
      <c r="S277" s="247"/>
      <c r="T277" s="241">
        <f ca="1">+T278</f>
        <v>0</v>
      </c>
      <c r="U277" s="240">
        <f t="shared" si="12"/>
        <v>1</v>
      </c>
      <c r="V277" s="327" t="e">
        <f>+VLOOKUP(A277,bd_lista!$A$3:$E$592,5,FALSE)</f>
        <v>#N/A</v>
      </c>
      <c r="W277" s="397" t="e">
        <f>+V277</f>
        <v>#N/A</v>
      </c>
      <c r="X277" s="240">
        <f>+VLOOKUP(A277,[4]Sheet1!$A$13:$D$744,4,FALSE)</f>
        <v>30</v>
      </c>
      <c r="Y277" s="240" t="str">
        <f>+VLOOKUP(X277,bd_lista!$A$3:$C$592,3,FALSE)</f>
        <v>Ministerio de Justicia y Transparencia Institucional</v>
      </c>
      <c r="Z277" s="290">
        <f>+X277</f>
        <v>30</v>
      </c>
      <c r="AA277" s="291" t="str">
        <f>+Y277</f>
        <v>Ministerio de Justicia y Transparencia Institucional</v>
      </c>
    </row>
    <row r="278" spans="1:27" customFormat="1" ht="15" hidden="1" customHeight="1">
      <c r="A278" s="32">
        <v>384</v>
      </c>
      <c r="B278" s="394"/>
      <c r="C278" s="327" t="e">
        <f>+VLOOKUP(A278,bd_lista!$A$3:$C$592,3,FALSE)</f>
        <v>#N/A</v>
      </c>
      <c r="D278" s="396"/>
      <c r="E278" s="327" t="s">
        <v>1304</v>
      </c>
      <c r="F278" s="243">
        <f ca="1">+IFERROR(INDEX('Hoja de Trabajo para listado'!$A$155:$Z$1048576,MATCH($A278,'Hoja de Trabajo para listado'!$A$155:$A$1048576,0),MATCH((CUADRO!F$4&amp;$E278),'Hoja de Trabajo para listado'!$A$151:$Z$151,0)),0)+IFERROR(INDEX('Hoja de Trabajo para listado'!$AB$155:$BA$1048576,MATCH($A278,'Hoja de Trabajo para listado'!$AB$155:$AB$1048576,0),MATCH((CUADRO!F$4&amp;$E278),'Hoja de Trabajo para listado'!$AB$151:$BA$151,0)),0)+IFERROR(INDEX('Hoja de Trabajo para listado'!$BC$155:$CB$1048576,MATCH($A278,'Hoja de Trabajo para listado'!$BC$155:$BC$1048576,0),MATCH((CUADRO!F$4&amp;$E278),'Hoja de Trabajo para listado'!$BC$151:$CB$151,0)),0)+IFERROR(INDEX('Hoja de Trabajo para listado'!$DE$153:$DG$274,MATCH($A278,'Hoja de Trabajo para listado'!$DE$153:$DE$1048576,0),MATCH((CUADRO!F$4&amp;$E278),'Hoja de Trabajo para listado'!$DE$151:$DG$151,0)),0)+IFERROR(INDEX('Hoja de Trabajo para listado'!$CD$155:$DC$1048576,MATCH($A278,'Hoja de Trabajo para listado'!$CD$155:$CD$1048576,0),MATCH((CUADRO!F$4&amp;$E278),'Hoja de Trabajo para listado'!$CD$151:$DC$151,0)),0)</f>
        <v>0</v>
      </c>
      <c r="G278" s="243">
        <f ca="1">+IFERROR(INDEX('Hoja de Trabajo para listado'!$A$155:$Z$1048576,MATCH($A278,'Hoja de Trabajo para listado'!$A$155:$A$1048576,0),MATCH((CUADRO!G$4&amp;$E278),'Hoja de Trabajo para listado'!$A$151:$Z$151,0)),0)+IFERROR(INDEX('Hoja de Trabajo para listado'!$AB$155:$BA$1048576,MATCH($A278,'Hoja de Trabajo para listado'!$AB$155:$AB$1048576,0),MATCH((CUADRO!G$4&amp;$E278),'Hoja de Trabajo para listado'!$AB$151:$BA$151,0)),0)+IFERROR(INDEX('Hoja de Trabajo para listado'!$BC$155:$CB$1048576,MATCH($A278,'Hoja de Trabajo para listado'!$BC$155:$BC$1048576,0),MATCH((CUADRO!G$4&amp;$E278),'Hoja de Trabajo para listado'!$BC$151:$CB$151,0)),0)+IFERROR(INDEX('Hoja de Trabajo para listado'!$DE$153:$DG$274,MATCH($A278,'Hoja de Trabajo para listado'!$DE$153:$DE$1048576,0),MATCH((CUADRO!G$4&amp;$E278),'Hoja de Trabajo para listado'!$DE$151:$DG$151,0)),0)+IFERROR(INDEX('Hoja de Trabajo para listado'!$CD$155:$DC$1048576,MATCH($A278,'Hoja de Trabajo para listado'!$CD$155:$CD$1048576,0),MATCH((CUADRO!G$4&amp;$E278),'Hoja de Trabajo para listado'!$CD$151:$DC$151,0)),0)</f>
        <v>0</v>
      </c>
      <c r="H278" s="243">
        <f ca="1">+IFERROR(INDEX('Hoja de Trabajo para listado'!$A$155:$Z$1048576,MATCH($A278,'Hoja de Trabajo para listado'!$A$155:$A$1048576,0),MATCH((CUADRO!H$4&amp;$E278),'Hoja de Trabajo para listado'!$A$151:$Z$151,0)),0)+IFERROR(INDEX('Hoja de Trabajo para listado'!$AB$155:$BA$1048576,MATCH($A278,'Hoja de Trabajo para listado'!$AB$155:$AB$1048576,0),MATCH((CUADRO!H$4&amp;$E278),'Hoja de Trabajo para listado'!$AB$151:$BA$151,0)),0)+IFERROR(INDEX('Hoja de Trabajo para listado'!$BC$155:$CB$1048576,MATCH($A278,'Hoja de Trabajo para listado'!$BC$155:$BC$1048576,0),MATCH((CUADRO!H$4&amp;$E278),'Hoja de Trabajo para listado'!$BC$151:$CB$151,0)),0)+IFERROR(INDEX('Hoja de Trabajo para listado'!$DE$153:$DG$274,MATCH($A278,'Hoja de Trabajo para listado'!$DE$153:$DE$1048576,0),MATCH((CUADRO!H$4&amp;$E278),'Hoja de Trabajo para listado'!$DE$151:$DG$151,0)),0)+IFERROR(INDEX('Hoja de Trabajo para listado'!$CD$155:$DC$1048576,MATCH($A278,'Hoja de Trabajo para listado'!$CD$155:$CD$1048576,0),MATCH((CUADRO!H$4&amp;$E278),'Hoja de Trabajo para listado'!$CD$151:$DC$151,0)),0)</f>
        <v>0</v>
      </c>
      <c r="I278" s="243">
        <f ca="1">+IFERROR(INDEX('Hoja de Trabajo para listado'!$A$155:$Z$1048576,MATCH($A278,'Hoja de Trabajo para listado'!$A$155:$A$1048576,0),MATCH((CUADRO!I$4&amp;$E278),'Hoja de Trabajo para listado'!$A$151:$Z$151,0)),0)+IFERROR(INDEX('Hoja de Trabajo para listado'!$AB$155:$BA$1048576,MATCH($A278,'Hoja de Trabajo para listado'!$AB$155:$AB$1048576,0),MATCH((CUADRO!I$4&amp;$E278),'Hoja de Trabajo para listado'!$AB$151:$BA$151,0)),0)+IFERROR(INDEX('Hoja de Trabajo para listado'!$BC$155:$CB$1048576,MATCH($A278,'Hoja de Trabajo para listado'!$BC$155:$BC$1048576,0),MATCH((CUADRO!I$4&amp;$E278),'Hoja de Trabajo para listado'!$BC$151:$CB$151,0)),0)+IFERROR(INDEX('Hoja de Trabajo para listado'!$DE$153:$DG$274,MATCH($A278,'Hoja de Trabajo para listado'!$DE$153:$DE$1048576,0),MATCH((CUADRO!I$4&amp;$E278),'Hoja de Trabajo para listado'!$DE$151:$DG$151,0)),0)+IFERROR(INDEX('Hoja de Trabajo para listado'!$CD$155:$DC$1048576,MATCH($A278,'Hoja de Trabajo para listado'!$CD$155:$CD$1048576,0),MATCH((CUADRO!I$4&amp;$E278),'Hoja de Trabajo para listado'!$CD$151:$DC$151,0)),0)</f>
        <v>0</v>
      </c>
      <c r="J278" s="243">
        <f ca="1">+IFERROR(INDEX('Hoja de Trabajo para listado'!$A$155:$Z$1048576,MATCH($A278,'Hoja de Trabajo para listado'!$A$155:$A$1048576,0),MATCH((CUADRO!J$4&amp;$E278),'Hoja de Trabajo para listado'!$A$151:$Z$151,0)),0)+IFERROR(INDEX('Hoja de Trabajo para listado'!$AB$155:$BA$1048576,MATCH($A278,'Hoja de Trabajo para listado'!$AB$155:$AB$1048576,0),MATCH((CUADRO!J$4&amp;$E278),'Hoja de Trabajo para listado'!$AB$151:$BA$151,0)),0)+IFERROR(INDEX('Hoja de Trabajo para listado'!$BC$155:$CB$1048576,MATCH($A278,'Hoja de Trabajo para listado'!$BC$155:$BC$1048576,0),MATCH((CUADRO!J$4&amp;$E278),'Hoja de Trabajo para listado'!$BC$151:$CB$151,0)),0)+IFERROR(INDEX('Hoja de Trabajo para listado'!$DE$153:$DG$274,MATCH($A278,'Hoja de Trabajo para listado'!$DE$153:$DE$1048576,0),MATCH((CUADRO!J$4&amp;$E278),'Hoja de Trabajo para listado'!$DE$151:$DG$151,0)),0)+IFERROR(INDEX('Hoja de Trabajo para listado'!$CD$155:$DC$1048576,MATCH($A278,'Hoja de Trabajo para listado'!$CD$155:$CD$1048576,0),MATCH((CUADRO!J$4&amp;$E278),'Hoja de Trabajo para listado'!$CD$151:$DC$151,0)),0)</f>
        <v>0</v>
      </c>
      <c r="K278" s="243">
        <f ca="1">+IFERROR(INDEX('Hoja de Trabajo para listado'!$A$155:$Z$1048576,MATCH($A278,'Hoja de Trabajo para listado'!$A$155:$A$1048576,0),MATCH((CUADRO!K$4&amp;$E278),'Hoja de Trabajo para listado'!$A$151:$Z$151,0)),0)+IFERROR(INDEX('Hoja de Trabajo para listado'!$AB$155:$BA$1048576,MATCH($A278,'Hoja de Trabajo para listado'!$AB$155:$AB$1048576,0),MATCH((CUADRO!K$4&amp;$E278),'Hoja de Trabajo para listado'!$AB$151:$BA$151,0)),0)+IFERROR(INDEX('Hoja de Trabajo para listado'!$BC$155:$CB$1048576,MATCH($A278,'Hoja de Trabajo para listado'!$BC$155:$BC$1048576,0),MATCH((CUADRO!K$4&amp;$E278),'Hoja de Trabajo para listado'!$BC$151:$CB$151,0)),0)+IFERROR(INDEX('Hoja de Trabajo para listado'!$DE$153:$DG$274,MATCH($A278,'Hoja de Trabajo para listado'!$DE$153:$DE$1048576,0),MATCH((CUADRO!K$4&amp;$E278),'Hoja de Trabajo para listado'!$DE$151:$DG$151,0)),0)+IFERROR(INDEX('Hoja de Trabajo para listado'!$CD$155:$DC$1048576,MATCH($A278,'Hoja de Trabajo para listado'!$CD$155:$CD$1048576,0),MATCH((CUADRO!K$4&amp;$E278),'Hoja de Trabajo para listado'!$CD$151:$DC$151,0)),0)</f>
        <v>0</v>
      </c>
      <c r="L278" s="243">
        <f ca="1">+IFERROR(INDEX('Hoja de Trabajo para listado'!$A$155:$Z$1048576,MATCH($A278,'Hoja de Trabajo para listado'!$A$155:$A$1048576,0),MATCH((CUADRO!L$4&amp;$E278),'Hoja de Trabajo para listado'!$A$151:$Z$151,0)),0)+IFERROR(INDEX('Hoja de Trabajo para listado'!$AB$155:$BA$1048576,MATCH($A278,'Hoja de Trabajo para listado'!$AB$155:$AB$1048576,0),MATCH((CUADRO!L$4&amp;$E278),'Hoja de Trabajo para listado'!$AB$151:$BA$151,0)),0)+IFERROR(INDEX('Hoja de Trabajo para listado'!$BC$155:$CB$1048576,MATCH($A278,'Hoja de Trabajo para listado'!$BC$155:$BC$1048576,0),MATCH((CUADRO!L$4&amp;$E278),'Hoja de Trabajo para listado'!$BC$151:$CB$151,0)),0)+IFERROR(INDEX('Hoja de Trabajo para listado'!$DE$153:$DG$274,MATCH($A278,'Hoja de Trabajo para listado'!$DE$153:$DE$1048576,0),MATCH((CUADRO!L$4&amp;$E278),'Hoja de Trabajo para listado'!$DE$151:$DG$151,0)),0)+IFERROR(INDEX('Hoja de Trabajo para listado'!$CD$155:$DC$1048576,MATCH($A278,'Hoja de Trabajo para listado'!$CD$155:$CD$1048576,0),MATCH((CUADRO!L$4&amp;$E278),'Hoja de Trabajo para listado'!$CD$151:$DC$151,0)),0)</f>
        <v>0</v>
      </c>
      <c r="M278" s="243">
        <f ca="1">+IFERROR(INDEX('Hoja de Trabajo para listado'!$A$155:$Z$1048576,MATCH($A278,'Hoja de Trabajo para listado'!$A$155:$A$1048576,0),MATCH((CUADRO!M$4&amp;$E278),'Hoja de Trabajo para listado'!$A$151:$Z$151,0)),0)+IFERROR(INDEX('Hoja de Trabajo para listado'!$AB$155:$BA$1048576,MATCH($A278,'Hoja de Trabajo para listado'!$AB$155:$AB$1048576,0),MATCH((CUADRO!M$4&amp;$E278),'Hoja de Trabajo para listado'!$AB$151:$BA$151,0)),0)+IFERROR(INDEX('Hoja de Trabajo para listado'!$BC$155:$CB$1048576,MATCH($A278,'Hoja de Trabajo para listado'!$BC$155:$BC$1048576,0),MATCH((CUADRO!M$4&amp;$E278),'Hoja de Trabajo para listado'!$BC$151:$CB$151,0)),0)+IFERROR(INDEX('Hoja de Trabajo para listado'!$DE$153:$DG$274,MATCH($A278,'Hoja de Trabajo para listado'!$DE$153:$DE$1048576,0),MATCH((CUADRO!M$4&amp;$E278),'Hoja de Trabajo para listado'!$DE$151:$DG$151,0)),0)+IFERROR(INDEX('Hoja de Trabajo para listado'!$CD$155:$DC$1048576,MATCH($A278,'Hoja de Trabajo para listado'!$CD$155:$CD$1048576,0),MATCH((CUADRO!M$4&amp;$E278),'Hoja de Trabajo para listado'!$CD$151:$DC$151,0)),0)</f>
        <v>0</v>
      </c>
      <c r="N278" s="243">
        <f ca="1">+IFERROR(INDEX('Hoja de Trabajo para listado'!$A$155:$Z$1048576,MATCH($A278,'Hoja de Trabajo para listado'!$A$155:$A$1048576,0),MATCH((CUADRO!N$4&amp;$E278),'Hoja de Trabajo para listado'!$A$151:$Z$151,0)),0)+IFERROR(INDEX('Hoja de Trabajo para listado'!$AB$155:$BA$1048576,MATCH($A278,'Hoja de Trabajo para listado'!$AB$155:$AB$1048576,0),MATCH((CUADRO!N$4&amp;$E278),'Hoja de Trabajo para listado'!$AB$151:$BA$151,0)),0)+IFERROR(INDEX('Hoja de Trabajo para listado'!$BC$155:$CB$1048576,MATCH($A278,'Hoja de Trabajo para listado'!$BC$155:$BC$1048576,0),MATCH((CUADRO!N$4&amp;$E278),'Hoja de Trabajo para listado'!$BC$151:$CB$151,0)),0)+IFERROR(INDEX('Hoja de Trabajo para listado'!$DE$153:$DG$274,MATCH($A278,'Hoja de Trabajo para listado'!$DE$153:$DE$1048576,0),MATCH((CUADRO!N$4&amp;$E278),'Hoja de Trabajo para listado'!$DE$151:$DG$151,0)),0)+IFERROR(INDEX('Hoja de Trabajo para listado'!$CD$155:$DC$1048576,MATCH($A278,'Hoja de Trabajo para listado'!$CD$155:$CD$1048576,0),MATCH((CUADRO!N$4&amp;$E278),'Hoja de Trabajo para listado'!$CD$151:$DC$151,0)),0)</f>
        <v>0</v>
      </c>
      <c r="O278" s="243">
        <f ca="1">+IFERROR(INDEX('Hoja de Trabajo para listado'!$A$155:$Z$1048576,MATCH($A278,'Hoja de Trabajo para listado'!$A$155:$A$1048576,0),MATCH((CUADRO!O$4&amp;$E278),'Hoja de Trabajo para listado'!$A$151:$Z$151,0)),0)+IFERROR(INDEX('Hoja de Trabajo para listado'!$AB$155:$BA$1048576,MATCH($A278,'Hoja de Trabajo para listado'!$AB$155:$AB$1048576,0),MATCH((CUADRO!O$4&amp;$E278),'Hoja de Trabajo para listado'!$AB$151:$BA$151,0)),0)+IFERROR(INDEX('Hoja de Trabajo para listado'!$BC$155:$CB$1048576,MATCH($A278,'Hoja de Trabajo para listado'!$BC$155:$BC$1048576,0),MATCH((CUADRO!O$4&amp;$E278),'Hoja de Trabajo para listado'!$BC$151:$CB$151,0)),0)+IFERROR(INDEX('Hoja de Trabajo para listado'!$DE$153:$DG$274,MATCH($A278,'Hoja de Trabajo para listado'!$DE$153:$DE$1048576,0),MATCH((CUADRO!O$4&amp;$E278),'Hoja de Trabajo para listado'!$DE$151:$DG$151,0)),0)+IFERROR(INDEX('Hoja de Trabajo para listado'!$CD$155:$DC$1048576,MATCH($A278,'Hoja de Trabajo para listado'!$CD$155:$CD$1048576,0),MATCH((CUADRO!O$4&amp;$E278),'Hoja de Trabajo para listado'!$CD$151:$DC$151,0)),0)</f>
        <v>0</v>
      </c>
      <c r="P278" s="243">
        <f ca="1">+IFERROR(INDEX('Hoja de Trabajo para listado'!$A$155:$Z$1048576,MATCH($A278,'Hoja de Trabajo para listado'!$A$155:$A$1048576,0),MATCH((CUADRO!P$4&amp;$E278),'Hoja de Trabajo para listado'!$A$151:$Z$151,0)),0)+IFERROR(INDEX('Hoja de Trabajo para listado'!$AB$155:$BA$1048576,MATCH($A278,'Hoja de Trabajo para listado'!$AB$155:$AB$1048576,0),MATCH((CUADRO!P$4&amp;$E278),'Hoja de Trabajo para listado'!$AB$151:$BA$151,0)),0)+IFERROR(INDEX('Hoja de Trabajo para listado'!$BC$155:$CB$1048576,MATCH($A278,'Hoja de Trabajo para listado'!$BC$155:$BC$1048576,0),MATCH((CUADRO!P$4&amp;$E278),'Hoja de Trabajo para listado'!$BC$151:$CB$151,0)),0)+IFERROR(INDEX('Hoja de Trabajo para listado'!$DE$153:$DG$274,MATCH($A278,'Hoja de Trabajo para listado'!$DE$153:$DE$1048576,0),MATCH((CUADRO!P$4&amp;$E278),'Hoja de Trabajo para listado'!$DE$151:$DG$151,0)),0)+IFERROR(INDEX('Hoja de Trabajo para listado'!$CD$155:$DC$1048576,MATCH($A278,'Hoja de Trabajo para listado'!$CD$155:$CD$1048576,0),MATCH((CUADRO!P$4&amp;$E278),'Hoja de Trabajo para listado'!$CD$151:$DC$151,0)),0)</f>
        <v>0</v>
      </c>
      <c r="Q278" s="243">
        <f ca="1">+IFERROR(INDEX('Hoja de Trabajo para listado'!$A$155:$Z$1048576,MATCH($A278,'Hoja de Trabajo para listado'!$A$155:$A$1048576,0),MATCH((CUADRO!Q$4&amp;$E278),'Hoja de Trabajo para listado'!$A$151:$Z$151,0)),0)+IFERROR(INDEX('Hoja de Trabajo para listado'!$AB$155:$BA$1048576,MATCH($A278,'Hoja de Trabajo para listado'!$AB$155:$AB$1048576,0),MATCH((CUADRO!Q$4&amp;$E278),'Hoja de Trabajo para listado'!$AB$151:$BA$151,0)),0)+IFERROR(INDEX('Hoja de Trabajo para listado'!$BC$155:$CB$1048576,MATCH($A278,'Hoja de Trabajo para listado'!$BC$155:$BC$1048576,0),MATCH((CUADRO!Q$4&amp;$E278),'Hoja de Trabajo para listado'!$BC$151:$CB$151,0)),0)+IFERROR(INDEX('Hoja de Trabajo para listado'!$DE$153:$DG$274,MATCH($A278,'Hoja de Trabajo para listado'!$DE$153:$DE$1048576,0),MATCH((CUADRO!Q$4&amp;$E278),'Hoja de Trabajo para listado'!$DE$151:$DG$151,0)),0)+IFERROR(INDEX('Hoja de Trabajo para listado'!$CD$155:$DC$1048576,MATCH($A278,'Hoja de Trabajo para listado'!$CD$155:$CD$1048576,0),MATCH((CUADRO!Q$4&amp;$E278),'Hoja de Trabajo para listado'!$CD$151:$DC$151,0)),0)</f>
        <v>0</v>
      </c>
      <c r="R278" s="243">
        <f t="shared" ca="1" si="11"/>
        <v>0</v>
      </c>
      <c r="S278" s="256">
        <f ca="1">+R277+R278</f>
        <v>0</v>
      </c>
      <c r="T278" s="241">
        <f ca="1">+S278</f>
        <v>0</v>
      </c>
      <c r="U278" s="240">
        <f t="shared" si="12"/>
        <v>2</v>
      </c>
      <c r="V278" s="327" t="e">
        <f>+VLOOKUP(A278,bd_lista!$A$3:$E$592,5,FALSE)</f>
        <v>#N/A</v>
      </c>
      <c r="W278" s="398"/>
      <c r="X278" s="240">
        <f>+VLOOKUP(A278,[4]Sheet1!$A$13:$D$744,4,FALSE)</f>
        <v>30</v>
      </c>
      <c r="Y278" s="240" t="str">
        <f>+VLOOKUP(X278,bd_lista!$A$3:$C$592,3,FALSE)</f>
        <v>Ministerio de Justicia y Transparencia Institucional</v>
      </c>
      <c r="Z278" s="288"/>
      <c r="AA278" s="289"/>
    </row>
    <row r="279" spans="1:27" s="377" customFormat="1" ht="15" customHeight="1">
      <c r="A279" s="378">
        <v>385</v>
      </c>
      <c r="B279" s="393">
        <f>+A279</f>
        <v>385</v>
      </c>
      <c r="C279" s="245" t="str">
        <f>+VLOOKUP(A279,bd_lista!$A$3:$C$592,3,FALSE)</f>
        <v>Autoridad de Supervisión de la Seguridad Social de Corto Plazo</v>
      </c>
      <c r="D279" s="395" t="str">
        <f>+C279</f>
        <v>Autoridad de Supervisión de la Seguridad Social de Corto Plazo</v>
      </c>
      <c r="E279" s="245" t="s">
        <v>1303</v>
      </c>
      <c r="F279" s="241">
        <f ca="1">+IFERROR(INDEX('Hoja de Trabajo para listado'!$A$155:$Z$1048576,MATCH($A279,'Hoja de Trabajo para listado'!$A$155:$A$1048576,0),MATCH((CUADRO!F$4&amp;$E279),'Hoja de Trabajo para listado'!$A$151:$Z$151,0)),0)+IFERROR(INDEX('Hoja de Trabajo para listado'!$AB$155:$BA$1048576,MATCH($A279,'Hoja de Trabajo para listado'!$AB$155:$AB$1048576,0),MATCH((CUADRO!F$4&amp;$E279),'Hoja de Trabajo para listado'!$AB$151:$BA$151,0)),0)+IFERROR(INDEX('Hoja de Trabajo para listado'!$BC$155:$CB$1048576,MATCH($A279,'Hoja de Trabajo para listado'!$BC$155:$BC$1048576,0),MATCH((CUADRO!F$4&amp;$E279),'Hoja de Trabajo para listado'!$BC$151:$CB$151,0)),0)+IFERROR(INDEX('Hoja de Trabajo para listado'!$DE$153:$DG$274,MATCH($A279,'Hoja de Trabajo para listado'!$DE$153:$DE$1048576,0),MATCH((CUADRO!F$4&amp;$E279),'Hoja de Trabajo para listado'!$DE$151:$DG$151,0)),0)+IFERROR(INDEX('Hoja de Trabajo para listado'!$CD$155:$DC$1048576,MATCH($A279,'Hoja de Trabajo para listado'!$CD$155:$CD$1048576,0),MATCH((CUADRO!F$4&amp;$E279),'Hoja de Trabajo para listado'!$CD$151:$DC$151,0)),0)</f>
        <v>0</v>
      </c>
      <c r="G279" s="241">
        <f ca="1">+IFERROR(INDEX('Hoja de Trabajo para listado'!$A$155:$Z$1048576,MATCH($A279,'Hoja de Trabajo para listado'!$A$155:$A$1048576,0),MATCH((CUADRO!G$4&amp;$E279),'Hoja de Trabajo para listado'!$A$151:$Z$151,0)),0)+IFERROR(INDEX('Hoja de Trabajo para listado'!$AB$155:$BA$1048576,MATCH($A279,'Hoja de Trabajo para listado'!$AB$155:$AB$1048576,0),MATCH((CUADRO!G$4&amp;$E279),'Hoja de Trabajo para listado'!$AB$151:$BA$151,0)),0)+IFERROR(INDEX('Hoja de Trabajo para listado'!$BC$155:$CB$1048576,MATCH($A279,'Hoja de Trabajo para listado'!$BC$155:$BC$1048576,0),MATCH((CUADRO!G$4&amp;$E279),'Hoja de Trabajo para listado'!$BC$151:$CB$151,0)),0)+IFERROR(INDEX('Hoja de Trabajo para listado'!$DE$153:$DG$274,MATCH($A279,'Hoja de Trabajo para listado'!$DE$153:$DE$1048576,0),MATCH((CUADRO!G$4&amp;$E279),'Hoja de Trabajo para listado'!$DE$151:$DG$151,0)),0)+IFERROR(INDEX('Hoja de Trabajo para listado'!$CD$155:$DC$1048576,MATCH($A279,'Hoja de Trabajo para listado'!$CD$155:$CD$1048576,0),MATCH((CUADRO!G$4&amp;$E279),'Hoja de Trabajo para listado'!$CD$151:$DC$151,0)),0)</f>
        <v>0</v>
      </c>
      <c r="H279" s="241">
        <f ca="1">+IFERROR(INDEX('Hoja de Trabajo para listado'!$A$155:$Z$1048576,MATCH($A279,'Hoja de Trabajo para listado'!$A$155:$A$1048576,0),MATCH((CUADRO!H$4&amp;$E279),'Hoja de Trabajo para listado'!$A$151:$Z$151,0)),0)+IFERROR(INDEX('Hoja de Trabajo para listado'!$AB$155:$BA$1048576,MATCH($A279,'Hoja de Trabajo para listado'!$AB$155:$AB$1048576,0),MATCH((CUADRO!H$4&amp;$E279),'Hoja de Trabajo para listado'!$AB$151:$BA$151,0)),0)+IFERROR(INDEX('Hoja de Trabajo para listado'!$BC$155:$CB$1048576,MATCH($A279,'Hoja de Trabajo para listado'!$BC$155:$BC$1048576,0),MATCH((CUADRO!H$4&amp;$E279),'Hoja de Trabajo para listado'!$BC$151:$CB$151,0)),0)+IFERROR(INDEX('Hoja de Trabajo para listado'!$DE$153:$DG$274,MATCH($A279,'Hoja de Trabajo para listado'!$DE$153:$DE$1048576,0),MATCH((CUADRO!H$4&amp;$E279),'Hoja de Trabajo para listado'!$DE$151:$DG$151,0)),0)+IFERROR(INDEX('Hoja de Trabajo para listado'!$CD$155:$DC$1048576,MATCH($A279,'Hoja de Trabajo para listado'!$CD$155:$CD$1048576,0),MATCH((CUADRO!H$4&amp;$E279),'Hoja de Trabajo para listado'!$CD$151:$DC$151,0)),0)</f>
        <v>0</v>
      </c>
      <c r="I279" s="241">
        <f ca="1">+IFERROR(INDEX('Hoja de Trabajo para listado'!$A$155:$Z$1048576,MATCH($A279,'Hoja de Trabajo para listado'!$A$155:$A$1048576,0),MATCH((CUADRO!I$4&amp;$E279),'Hoja de Trabajo para listado'!$A$151:$Z$151,0)),0)+IFERROR(INDEX('Hoja de Trabajo para listado'!$AB$155:$BA$1048576,MATCH($A279,'Hoja de Trabajo para listado'!$AB$155:$AB$1048576,0),MATCH((CUADRO!I$4&amp;$E279),'Hoja de Trabajo para listado'!$AB$151:$BA$151,0)),0)+IFERROR(INDEX('Hoja de Trabajo para listado'!$BC$155:$CB$1048576,MATCH($A279,'Hoja de Trabajo para listado'!$BC$155:$BC$1048576,0),MATCH((CUADRO!I$4&amp;$E279),'Hoja de Trabajo para listado'!$BC$151:$CB$151,0)),0)+IFERROR(INDEX('Hoja de Trabajo para listado'!$DE$153:$DG$274,MATCH($A279,'Hoja de Trabajo para listado'!$DE$153:$DE$1048576,0),MATCH((CUADRO!I$4&amp;$E279),'Hoja de Trabajo para listado'!$DE$151:$DG$151,0)),0)+IFERROR(INDEX('Hoja de Trabajo para listado'!$CD$155:$DC$1048576,MATCH($A279,'Hoja de Trabajo para listado'!$CD$155:$CD$1048576,0),MATCH((CUADRO!I$4&amp;$E279),'Hoja de Trabajo para listado'!$CD$151:$DC$151,0)),0)</f>
        <v>0</v>
      </c>
      <c r="J279" s="241">
        <f ca="1">+IFERROR(INDEX('Hoja de Trabajo para listado'!$A$155:$Z$1048576,MATCH($A279,'Hoja de Trabajo para listado'!$A$155:$A$1048576,0),MATCH((CUADRO!J$4&amp;$E279),'Hoja de Trabajo para listado'!$A$151:$Z$151,0)),0)+IFERROR(INDEX('Hoja de Trabajo para listado'!$AB$155:$BA$1048576,MATCH($A279,'Hoja de Trabajo para listado'!$AB$155:$AB$1048576,0),MATCH((CUADRO!J$4&amp;$E279),'Hoja de Trabajo para listado'!$AB$151:$BA$151,0)),0)+IFERROR(INDEX('Hoja de Trabajo para listado'!$BC$155:$CB$1048576,MATCH($A279,'Hoja de Trabajo para listado'!$BC$155:$BC$1048576,0),MATCH((CUADRO!J$4&amp;$E279),'Hoja de Trabajo para listado'!$BC$151:$CB$151,0)),0)+IFERROR(INDEX('Hoja de Trabajo para listado'!$DE$153:$DG$274,MATCH($A279,'Hoja de Trabajo para listado'!$DE$153:$DE$1048576,0),MATCH((CUADRO!J$4&amp;$E279),'Hoja de Trabajo para listado'!$DE$151:$DG$151,0)),0)+IFERROR(INDEX('Hoja de Trabajo para listado'!$CD$155:$DC$1048576,MATCH($A279,'Hoja de Trabajo para listado'!$CD$155:$CD$1048576,0),MATCH((CUADRO!J$4&amp;$E279),'Hoja de Trabajo para listado'!$CD$151:$DC$151,0)),0)</f>
        <v>0</v>
      </c>
      <c r="K279" s="241">
        <f ca="1">+IFERROR(INDEX('Hoja de Trabajo para listado'!$A$155:$Z$1048576,MATCH($A279,'Hoja de Trabajo para listado'!$A$155:$A$1048576,0),MATCH((CUADRO!K$4&amp;$E279),'Hoja de Trabajo para listado'!$A$151:$Z$151,0)),0)+IFERROR(INDEX('Hoja de Trabajo para listado'!$AB$155:$BA$1048576,MATCH($A279,'Hoja de Trabajo para listado'!$AB$155:$AB$1048576,0),MATCH((CUADRO!K$4&amp;$E279),'Hoja de Trabajo para listado'!$AB$151:$BA$151,0)),0)+IFERROR(INDEX('Hoja de Trabajo para listado'!$BC$155:$CB$1048576,MATCH($A279,'Hoja de Trabajo para listado'!$BC$155:$BC$1048576,0),MATCH((CUADRO!K$4&amp;$E279),'Hoja de Trabajo para listado'!$BC$151:$CB$151,0)),0)+IFERROR(INDEX('Hoja de Trabajo para listado'!$DE$153:$DG$274,MATCH($A279,'Hoja de Trabajo para listado'!$DE$153:$DE$1048576,0),MATCH((CUADRO!K$4&amp;$E279),'Hoja de Trabajo para listado'!$DE$151:$DG$151,0)),0)+IFERROR(INDEX('Hoja de Trabajo para listado'!$CD$155:$DC$1048576,MATCH($A279,'Hoja de Trabajo para listado'!$CD$155:$CD$1048576,0),MATCH((CUADRO!K$4&amp;$E279),'Hoja de Trabajo para listado'!$CD$151:$DC$151,0)),0)</f>
        <v>0</v>
      </c>
      <c r="L279" s="241">
        <f ca="1">+IFERROR(INDEX('Hoja de Trabajo para listado'!$A$155:$Z$1048576,MATCH($A279,'Hoja de Trabajo para listado'!$A$155:$A$1048576,0),MATCH((CUADRO!L$4&amp;$E279),'Hoja de Trabajo para listado'!$A$151:$Z$151,0)),0)+IFERROR(INDEX('Hoja de Trabajo para listado'!$AB$155:$BA$1048576,MATCH($A279,'Hoja de Trabajo para listado'!$AB$155:$AB$1048576,0),MATCH((CUADRO!L$4&amp;$E279),'Hoja de Trabajo para listado'!$AB$151:$BA$151,0)),0)+IFERROR(INDEX('Hoja de Trabajo para listado'!$BC$155:$CB$1048576,MATCH($A279,'Hoja de Trabajo para listado'!$BC$155:$BC$1048576,0),MATCH((CUADRO!L$4&amp;$E279),'Hoja de Trabajo para listado'!$BC$151:$CB$151,0)),0)+IFERROR(INDEX('Hoja de Trabajo para listado'!$DE$153:$DG$274,MATCH($A279,'Hoja de Trabajo para listado'!$DE$153:$DE$1048576,0),MATCH((CUADRO!L$4&amp;$E279),'Hoja de Trabajo para listado'!$DE$151:$DG$151,0)),0)+IFERROR(INDEX('Hoja de Trabajo para listado'!$CD$155:$DC$1048576,MATCH($A279,'Hoja de Trabajo para listado'!$CD$155:$CD$1048576,0),MATCH((CUADRO!L$4&amp;$E279),'Hoja de Trabajo para listado'!$CD$151:$DC$151,0)),0)</f>
        <v>0</v>
      </c>
      <c r="M279" s="241">
        <f ca="1">+IFERROR(INDEX('Hoja de Trabajo para listado'!$A$155:$Z$1048576,MATCH($A279,'Hoja de Trabajo para listado'!$A$155:$A$1048576,0),MATCH((CUADRO!M$4&amp;$E279),'Hoja de Trabajo para listado'!$A$151:$Z$151,0)),0)+IFERROR(INDEX('Hoja de Trabajo para listado'!$AB$155:$BA$1048576,MATCH($A279,'Hoja de Trabajo para listado'!$AB$155:$AB$1048576,0),MATCH((CUADRO!M$4&amp;$E279),'Hoja de Trabajo para listado'!$AB$151:$BA$151,0)),0)+IFERROR(INDEX('Hoja de Trabajo para listado'!$BC$155:$CB$1048576,MATCH($A279,'Hoja de Trabajo para listado'!$BC$155:$BC$1048576,0),MATCH((CUADRO!M$4&amp;$E279),'Hoja de Trabajo para listado'!$BC$151:$CB$151,0)),0)+IFERROR(INDEX('Hoja de Trabajo para listado'!$DE$153:$DG$274,MATCH($A279,'Hoja de Trabajo para listado'!$DE$153:$DE$1048576,0),MATCH((CUADRO!M$4&amp;$E279),'Hoja de Trabajo para listado'!$DE$151:$DG$151,0)),0)+IFERROR(INDEX('Hoja de Trabajo para listado'!$CD$155:$DC$1048576,MATCH($A279,'Hoja de Trabajo para listado'!$CD$155:$CD$1048576,0),MATCH((CUADRO!M$4&amp;$E279),'Hoja de Trabajo para listado'!$CD$151:$DC$151,0)),0)</f>
        <v>0</v>
      </c>
      <c r="N279" s="241">
        <f ca="1">+IFERROR(INDEX('Hoja de Trabajo para listado'!$A$155:$Z$1048576,MATCH($A279,'Hoja de Trabajo para listado'!$A$155:$A$1048576,0),MATCH((CUADRO!N$4&amp;$E279),'Hoja de Trabajo para listado'!$A$151:$Z$151,0)),0)+IFERROR(INDEX('Hoja de Trabajo para listado'!$AB$155:$BA$1048576,MATCH($A279,'Hoja de Trabajo para listado'!$AB$155:$AB$1048576,0),MATCH((CUADRO!N$4&amp;$E279),'Hoja de Trabajo para listado'!$AB$151:$BA$151,0)),0)+IFERROR(INDEX('Hoja de Trabajo para listado'!$BC$155:$CB$1048576,MATCH($A279,'Hoja de Trabajo para listado'!$BC$155:$BC$1048576,0),MATCH((CUADRO!N$4&amp;$E279),'Hoja de Trabajo para listado'!$BC$151:$CB$151,0)),0)+IFERROR(INDEX('Hoja de Trabajo para listado'!$DE$153:$DG$274,MATCH($A279,'Hoja de Trabajo para listado'!$DE$153:$DE$1048576,0),MATCH((CUADRO!N$4&amp;$E279),'Hoja de Trabajo para listado'!$DE$151:$DG$151,0)),0)+IFERROR(INDEX('Hoja de Trabajo para listado'!$CD$155:$DC$1048576,MATCH($A279,'Hoja de Trabajo para listado'!$CD$155:$CD$1048576,0),MATCH((CUADRO!N$4&amp;$E279),'Hoja de Trabajo para listado'!$CD$151:$DC$151,0)),0)</f>
        <v>0</v>
      </c>
      <c r="O279" s="241">
        <f ca="1">+IFERROR(INDEX('Hoja de Trabajo para listado'!$A$155:$Z$1048576,MATCH($A279,'Hoja de Trabajo para listado'!$A$155:$A$1048576,0),MATCH((CUADRO!O$4&amp;$E279),'Hoja de Trabajo para listado'!$A$151:$Z$151,0)),0)+IFERROR(INDEX('Hoja de Trabajo para listado'!$AB$155:$BA$1048576,MATCH($A279,'Hoja de Trabajo para listado'!$AB$155:$AB$1048576,0),MATCH((CUADRO!O$4&amp;$E279),'Hoja de Trabajo para listado'!$AB$151:$BA$151,0)),0)+IFERROR(INDEX('Hoja de Trabajo para listado'!$BC$155:$CB$1048576,MATCH($A279,'Hoja de Trabajo para listado'!$BC$155:$BC$1048576,0),MATCH((CUADRO!O$4&amp;$E279),'Hoja de Trabajo para listado'!$BC$151:$CB$151,0)),0)+IFERROR(INDEX('Hoja de Trabajo para listado'!$DE$153:$DG$274,MATCH($A279,'Hoja de Trabajo para listado'!$DE$153:$DE$1048576,0),MATCH((CUADRO!O$4&amp;$E279),'Hoja de Trabajo para listado'!$DE$151:$DG$151,0)),0)+IFERROR(INDEX('Hoja de Trabajo para listado'!$CD$155:$DC$1048576,MATCH($A279,'Hoja de Trabajo para listado'!$CD$155:$CD$1048576,0),MATCH((CUADRO!O$4&amp;$E279),'Hoja de Trabajo para listado'!$CD$151:$DC$151,0)),0)</f>
        <v>0</v>
      </c>
      <c r="P279" s="241">
        <f ca="1">+IFERROR(INDEX('Hoja de Trabajo para listado'!$A$155:$Z$1048576,MATCH($A279,'Hoja de Trabajo para listado'!$A$155:$A$1048576,0),MATCH((CUADRO!P$4&amp;$E279),'Hoja de Trabajo para listado'!$A$151:$Z$151,0)),0)+IFERROR(INDEX('Hoja de Trabajo para listado'!$AB$155:$BA$1048576,MATCH($A279,'Hoja de Trabajo para listado'!$AB$155:$AB$1048576,0),MATCH((CUADRO!P$4&amp;$E279),'Hoja de Trabajo para listado'!$AB$151:$BA$151,0)),0)+IFERROR(INDEX('Hoja de Trabajo para listado'!$BC$155:$CB$1048576,MATCH($A279,'Hoja de Trabajo para listado'!$BC$155:$BC$1048576,0),MATCH((CUADRO!P$4&amp;$E279),'Hoja de Trabajo para listado'!$BC$151:$CB$151,0)),0)+IFERROR(INDEX('Hoja de Trabajo para listado'!$DE$153:$DG$274,MATCH($A279,'Hoja de Trabajo para listado'!$DE$153:$DE$1048576,0),MATCH((CUADRO!P$4&amp;$E279),'Hoja de Trabajo para listado'!$DE$151:$DG$151,0)),0)+IFERROR(INDEX('Hoja de Trabajo para listado'!$CD$155:$DC$1048576,MATCH($A279,'Hoja de Trabajo para listado'!$CD$155:$CD$1048576,0),MATCH((CUADRO!P$4&amp;$E279),'Hoja de Trabajo para listado'!$CD$151:$DC$151,0)),0)</f>
        <v>0</v>
      </c>
      <c r="Q279" s="241">
        <f ca="1">+IFERROR(INDEX('Hoja de Trabajo para listado'!$A$155:$Z$1048576,MATCH($A279,'Hoja de Trabajo para listado'!$A$155:$A$1048576,0),MATCH((CUADRO!Q$4&amp;$E279),'Hoja de Trabajo para listado'!$A$151:$Z$151,0)),0)+IFERROR(INDEX('Hoja de Trabajo para listado'!$AB$155:$BA$1048576,MATCH($A279,'Hoja de Trabajo para listado'!$AB$155:$AB$1048576,0),MATCH((CUADRO!Q$4&amp;$E279),'Hoja de Trabajo para listado'!$AB$151:$BA$151,0)),0)+IFERROR(INDEX('Hoja de Trabajo para listado'!$BC$155:$CB$1048576,MATCH($A279,'Hoja de Trabajo para listado'!$BC$155:$BC$1048576,0),MATCH((CUADRO!Q$4&amp;$E279),'Hoja de Trabajo para listado'!$BC$151:$CB$151,0)),0)+IFERROR(INDEX('Hoja de Trabajo para listado'!$DE$153:$DG$274,MATCH($A279,'Hoja de Trabajo para listado'!$DE$153:$DE$1048576,0),MATCH((CUADRO!Q$4&amp;$E279),'Hoja de Trabajo para listado'!$DE$151:$DG$151,0)),0)+IFERROR(INDEX('Hoja de Trabajo para listado'!$CD$155:$DC$1048576,MATCH($A279,'Hoja de Trabajo para listado'!$CD$155:$CD$1048576,0),MATCH((CUADRO!Q$4&amp;$E279),'Hoja de Trabajo para listado'!$CD$151:$DC$151,0)),0)</f>
        <v>0</v>
      </c>
      <c r="R279" s="241">
        <f t="shared" ca="1" si="11"/>
        <v>0</v>
      </c>
      <c r="S279" s="260"/>
      <c r="T279" s="241">
        <f ca="1">+T280</f>
        <v>66385.66</v>
      </c>
      <c r="U279" s="240">
        <f t="shared" si="12"/>
        <v>1</v>
      </c>
      <c r="V279" s="327" t="str">
        <f>+VLOOKUP(A279,bd_lista!$A$3:$E$592,5,FALSE)</f>
        <v>Instituciones Descentralizadas</v>
      </c>
      <c r="W279" s="397" t="str">
        <f>+V279</f>
        <v>Instituciones Descentralizadas</v>
      </c>
      <c r="X279" s="240">
        <f>+VLOOKUP(A279,[4]Sheet1!$A$13:$D$744,4,FALSE)</f>
        <v>46</v>
      </c>
      <c r="Y279" s="240" t="str">
        <f>+VLOOKUP(X279,bd_lista!$A$3:$C$592,3,FALSE)</f>
        <v>Ministerio de Salud y Deportes</v>
      </c>
      <c r="Z279" s="290">
        <f>+X279</f>
        <v>46</v>
      </c>
      <c r="AA279" s="291" t="str">
        <f>+Y279</f>
        <v>Ministerio de Salud y Deportes</v>
      </c>
    </row>
    <row r="280" spans="1:27" s="377" customFormat="1" ht="15" customHeight="1">
      <c r="A280" s="378">
        <v>385</v>
      </c>
      <c r="B280" s="394"/>
      <c r="C280" s="327" t="str">
        <f>+VLOOKUP(A280,bd_lista!$A$3:$C$592,3,FALSE)</f>
        <v>Autoridad de Supervisión de la Seguridad Social de Corto Plazo</v>
      </c>
      <c r="D280" s="396"/>
      <c r="E280" s="327" t="s">
        <v>1304</v>
      </c>
      <c r="F280" s="243">
        <f ca="1">+IFERROR(INDEX('Hoja de Trabajo para listado'!$A$155:$Z$1048576,MATCH($A280,'Hoja de Trabajo para listado'!$A$155:$A$1048576,0),MATCH((CUADRO!F$4&amp;$E280),'Hoja de Trabajo para listado'!$A$151:$Z$151,0)),0)+IFERROR(INDEX('Hoja de Trabajo para listado'!$AB$155:$BA$1048576,MATCH($A280,'Hoja de Trabajo para listado'!$AB$155:$AB$1048576,0),MATCH((CUADRO!F$4&amp;$E280),'Hoja de Trabajo para listado'!$AB$151:$BA$151,0)),0)+IFERROR(INDEX('Hoja de Trabajo para listado'!$BC$155:$CB$1048576,MATCH($A280,'Hoja de Trabajo para listado'!$BC$155:$BC$1048576,0),MATCH((CUADRO!F$4&amp;$E280),'Hoja de Trabajo para listado'!$BC$151:$CB$151,0)),0)+IFERROR(INDEX('Hoja de Trabajo para listado'!$DE$153:$DG$274,MATCH($A280,'Hoja de Trabajo para listado'!$DE$153:$DE$1048576,0),MATCH((CUADRO!F$4&amp;$E280),'Hoja de Trabajo para listado'!$DE$151:$DG$151,0)),0)+IFERROR(INDEX('Hoja de Trabajo para listado'!$CD$155:$DC$1048576,MATCH($A280,'Hoja de Trabajo para listado'!$CD$155:$CD$1048576,0),MATCH((CUADRO!F$4&amp;$E280),'Hoja de Trabajo para listado'!$CD$151:$DC$151,0)),0)</f>
        <v>0</v>
      </c>
      <c r="G280" s="243">
        <f ca="1">+IFERROR(INDEX('Hoja de Trabajo para listado'!$A$155:$Z$1048576,MATCH($A280,'Hoja de Trabajo para listado'!$A$155:$A$1048576,0),MATCH((CUADRO!G$4&amp;$E280),'Hoja de Trabajo para listado'!$A$151:$Z$151,0)),0)+IFERROR(INDEX('Hoja de Trabajo para listado'!$AB$155:$BA$1048576,MATCH($A280,'Hoja de Trabajo para listado'!$AB$155:$AB$1048576,0),MATCH((CUADRO!G$4&amp;$E280),'Hoja de Trabajo para listado'!$AB$151:$BA$151,0)),0)+IFERROR(INDEX('Hoja de Trabajo para listado'!$BC$155:$CB$1048576,MATCH($A280,'Hoja de Trabajo para listado'!$BC$155:$BC$1048576,0),MATCH((CUADRO!G$4&amp;$E280),'Hoja de Trabajo para listado'!$BC$151:$CB$151,0)),0)+IFERROR(INDEX('Hoja de Trabajo para listado'!$DE$153:$DG$274,MATCH($A280,'Hoja de Trabajo para listado'!$DE$153:$DE$1048576,0),MATCH((CUADRO!G$4&amp;$E280),'Hoja de Trabajo para listado'!$DE$151:$DG$151,0)),0)+IFERROR(INDEX('Hoja de Trabajo para listado'!$CD$155:$DC$1048576,MATCH($A280,'Hoja de Trabajo para listado'!$CD$155:$CD$1048576,0),MATCH((CUADRO!G$4&amp;$E280),'Hoja de Trabajo para listado'!$CD$151:$DC$151,0)),0)</f>
        <v>0</v>
      </c>
      <c r="H280" s="243">
        <f ca="1">+IFERROR(INDEX('Hoja de Trabajo para listado'!$A$155:$Z$1048576,MATCH($A280,'Hoja de Trabajo para listado'!$A$155:$A$1048576,0),MATCH((CUADRO!H$4&amp;$E280),'Hoja de Trabajo para listado'!$A$151:$Z$151,0)),0)+IFERROR(INDEX('Hoja de Trabajo para listado'!$AB$155:$BA$1048576,MATCH($A280,'Hoja de Trabajo para listado'!$AB$155:$AB$1048576,0),MATCH((CUADRO!H$4&amp;$E280),'Hoja de Trabajo para listado'!$AB$151:$BA$151,0)),0)+IFERROR(INDEX('Hoja de Trabajo para listado'!$BC$155:$CB$1048576,MATCH($A280,'Hoja de Trabajo para listado'!$BC$155:$BC$1048576,0),MATCH((CUADRO!H$4&amp;$E280),'Hoja de Trabajo para listado'!$BC$151:$CB$151,0)),0)+IFERROR(INDEX('Hoja de Trabajo para listado'!$DE$153:$DG$274,MATCH($A280,'Hoja de Trabajo para listado'!$DE$153:$DE$1048576,0),MATCH((CUADRO!H$4&amp;$E280),'Hoja de Trabajo para listado'!$DE$151:$DG$151,0)),0)+IFERROR(INDEX('Hoja de Trabajo para listado'!$CD$155:$DC$1048576,MATCH($A280,'Hoja de Trabajo para listado'!$CD$155:$CD$1048576,0),MATCH((CUADRO!H$4&amp;$E280),'Hoja de Trabajo para listado'!$CD$151:$DC$151,0)),0)</f>
        <v>0</v>
      </c>
      <c r="I280" s="243">
        <f ca="1">+IFERROR(INDEX('Hoja de Trabajo para listado'!$A$155:$Z$1048576,MATCH($A280,'Hoja de Trabajo para listado'!$A$155:$A$1048576,0),MATCH((CUADRO!I$4&amp;$E280),'Hoja de Trabajo para listado'!$A$151:$Z$151,0)),0)+IFERROR(INDEX('Hoja de Trabajo para listado'!$AB$155:$BA$1048576,MATCH($A280,'Hoja de Trabajo para listado'!$AB$155:$AB$1048576,0),MATCH((CUADRO!I$4&amp;$E280),'Hoja de Trabajo para listado'!$AB$151:$BA$151,0)),0)+IFERROR(INDEX('Hoja de Trabajo para listado'!$BC$155:$CB$1048576,MATCH($A280,'Hoja de Trabajo para listado'!$BC$155:$BC$1048576,0),MATCH((CUADRO!I$4&amp;$E280),'Hoja de Trabajo para listado'!$BC$151:$CB$151,0)),0)+IFERROR(INDEX('Hoja de Trabajo para listado'!$DE$153:$DG$274,MATCH($A280,'Hoja de Trabajo para listado'!$DE$153:$DE$1048576,0),MATCH((CUADRO!I$4&amp;$E280),'Hoja de Trabajo para listado'!$DE$151:$DG$151,0)),0)+IFERROR(INDEX('Hoja de Trabajo para listado'!$CD$155:$DC$1048576,MATCH($A280,'Hoja de Trabajo para listado'!$CD$155:$CD$1048576,0),MATCH((CUADRO!I$4&amp;$E280),'Hoja de Trabajo para listado'!$CD$151:$DC$151,0)),0)</f>
        <v>0</v>
      </c>
      <c r="J280" s="243">
        <f ca="1">+IFERROR(INDEX('Hoja de Trabajo para listado'!$A$155:$Z$1048576,MATCH($A280,'Hoja de Trabajo para listado'!$A$155:$A$1048576,0),MATCH((CUADRO!J$4&amp;$E280),'Hoja de Trabajo para listado'!$A$151:$Z$151,0)),0)+IFERROR(INDEX('Hoja de Trabajo para listado'!$AB$155:$BA$1048576,MATCH($A280,'Hoja de Trabajo para listado'!$AB$155:$AB$1048576,0),MATCH((CUADRO!J$4&amp;$E280),'Hoja de Trabajo para listado'!$AB$151:$BA$151,0)),0)+IFERROR(INDEX('Hoja de Trabajo para listado'!$BC$155:$CB$1048576,MATCH($A280,'Hoja de Trabajo para listado'!$BC$155:$BC$1048576,0),MATCH((CUADRO!J$4&amp;$E280),'Hoja de Trabajo para listado'!$BC$151:$CB$151,0)),0)+IFERROR(INDEX('Hoja de Trabajo para listado'!$DE$153:$DG$274,MATCH($A280,'Hoja de Trabajo para listado'!$DE$153:$DE$1048576,0),MATCH((CUADRO!J$4&amp;$E280),'Hoja de Trabajo para listado'!$DE$151:$DG$151,0)),0)+IFERROR(INDEX('Hoja de Trabajo para listado'!$CD$155:$DC$1048576,MATCH($A280,'Hoja de Trabajo para listado'!$CD$155:$CD$1048576,0),MATCH((CUADRO!J$4&amp;$E280),'Hoja de Trabajo para listado'!$CD$151:$DC$151,0)),0)</f>
        <v>0</v>
      </c>
      <c r="K280" s="243">
        <f ca="1">+IFERROR(INDEX('Hoja de Trabajo para listado'!$A$155:$Z$1048576,MATCH($A280,'Hoja de Trabajo para listado'!$A$155:$A$1048576,0),MATCH((CUADRO!K$4&amp;$E280),'Hoja de Trabajo para listado'!$A$151:$Z$151,0)),0)+IFERROR(INDEX('Hoja de Trabajo para listado'!$AB$155:$BA$1048576,MATCH($A280,'Hoja de Trabajo para listado'!$AB$155:$AB$1048576,0),MATCH((CUADRO!K$4&amp;$E280),'Hoja de Trabajo para listado'!$AB$151:$BA$151,0)),0)+IFERROR(INDEX('Hoja de Trabajo para listado'!$BC$155:$CB$1048576,MATCH($A280,'Hoja de Trabajo para listado'!$BC$155:$BC$1048576,0),MATCH((CUADRO!K$4&amp;$E280),'Hoja de Trabajo para listado'!$BC$151:$CB$151,0)),0)+IFERROR(INDEX('Hoja de Trabajo para listado'!$DE$153:$DG$274,MATCH($A280,'Hoja de Trabajo para listado'!$DE$153:$DE$1048576,0),MATCH((CUADRO!K$4&amp;$E280),'Hoja de Trabajo para listado'!$DE$151:$DG$151,0)),0)+IFERROR(INDEX('Hoja de Trabajo para listado'!$CD$155:$DC$1048576,MATCH($A280,'Hoja de Trabajo para listado'!$CD$155:$CD$1048576,0),MATCH((CUADRO!K$4&amp;$E280),'Hoja de Trabajo para listado'!$CD$151:$DC$151,0)),0)</f>
        <v>0</v>
      </c>
      <c r="L280" s="243">
        <f ca="1">+IFERROR(INDEX('Hoja de Trabajo para listado'!$A$155:$Z$1048576,MATCH($A280,'Hoja de Trabajo para listado'!$A$155:$A$1048576,0),MATCH((CUADRO!L$4&amp;$E280),'Hoja de Trabajo para listado'!$A$151:$Z$151,0)),0)+IFERROR(INDEX('Hoja de Trabajo para listado'!$AB$155:$BA$1048576,MATCH($A280,'Hoja de Trabajo para listado'!$AB$155:$AB$1048576,0),MATCH((CUADRO!L$4&amp;$E280),'Hoja de Trabajo para listado'!$AB$151:$BA$151,0)),0)+IFERROR(INDEX('Hoja de Trabajo para listado'!$BC$155:$CB$1048576,MATCH($A280,'Hoja de Trabajo para listado'!$BC$155:$BC$1048576,0),MATCH((CUADRO!L$4&amp;$E280),'Hoja de Trabajo para listado'!$BC$151:$CB$151,0)),0)+IFERROR(INDEX('Hoja de Trabajo para listado'!$DE$153:$DG$274,MATCH($A280,'Hoja de Trabajo para listado'!$DE$153:$DE$1048576,0),MATCH((CUADRO!L$4&amp;$E280),'Hoja de Trabajo para listado'!$DE$151:$DG$151,0)),0)+IFERROR(INDEX('Hoja de Trabajo para listado'!$CD$155:$DC$1048576,MATCH($A280,'Hoja de Trabajo para listado'!$CD$155:$CD$1048576,0),MATCH((CUADRO!L$4&amp;$E280),'Hoja de Trabajo para listado'!$CD$151:$DC$151,0)),0)</f>
        <v>0</v>
      </c>
      <c r="M280" s="243">
        <f ca="1">+IFERROR(INDEX('Hoja de Trabajo para listado'!$A$155:$Z$1048576,MATCH($A280,'Hoja de Trabajo para listado'!$A$155:$A$1048576,0),MATCH((CUADRO!M$4&amp;$E280),'Hoja de Trabajo para listado'!$A$151:$Z$151,0)),0)+IFERROR(INDEX('Hoja de Trabajo para listado'!$AB$155:$BA$1048576,MATCH($A280,'Hoja de Trabajo para listado'!$AB$155:$AB$1048576,0),MATCH((CUADRO!M$4&amp;$E280),'Hoja de Trabajo para listado'!$AB$151:$BA$151,0)),0)+IFERROR(INDEX('Hoja de Trabajo para listado'!$BC$155:$CB$1048576,MATCH($A280,'Hoja de Trabajo para listado'!$BC$155:$BC$1048576,0),MATCH((CUADRO!M$4&amp;$E280),'Hoja de Trabajo para listado'!$BC$151:$CB$151,0)),0)+IFERROR(INDEX('Hoja de Trabajo para listado'!$DE$153:$DG$274,MATCH($A280,'Hoja de Trabajo para listado'!$DE$153:$DE$1048576,0),MATCH((CUADRO!M$4&amp;$E280),'Hoja de Trabajo para listado'!$DE$151:$DG$151,0)),0)+IFERROR(INDEX('Hoja de Trabajo para listado'!$CD$155:$DC$1048576,MATCH($A280,'Hoja de Trabajo para listado'!$CD$155:$CD$1048576,0),MATCH((CUADRO!M$4&amp;$E280),'Hoja de Trabajo para listado'!$CD$151:$DC$151,0)),0)</f>
        <v>0</v>
      </c>
      <c r="N280" s="243">
        <f ca="1">+IFERROR(INDEX('Hoja de Trabajo para listado'!$A$155:$Z$1048576,MATCH($A280,'Hoja de Trabajo para listado'!$A$155:$A$1048576,0),MATCH((CUADRO!N$4&amp;$E280),'Hoja de Trabajo para listado'!$A$151:$Z$151,0)),0)+IFERROR(INDEX('Hoja de Trabajo para listado'!$AB$155:$BA$1048576,MATCH($A280,'Hoja de Trabajo para listado'!$AB$155:$AB$1048576,0),MATCH((CUADRO!N$4&amp;$E280),'Hoja de Trabajo para listado'!$AB$151:$BA$151,0)),0)+IFERROR(INDEX('Hoja de Trabajo para listado'!$BC$155:$CB$1048576,MATCH($A280,'Hoja de Trabajo para listado'!$BC$155:$BC$1048576,0),MATCH((CUADRO!N$4&amp;$E280),'Hoja de Trabajo para listado'!$BC$151:$CB$151,0)),0)+IFERROR(INDEX('Hoja de Trabajo para listado'!$DE$153:$DG$274,MATCH($A280,'Hoja de Trabajo para listado'!$DE$153:$DE$1048576,0),MATCH((CUADRO!N$4&amp;$E280),'Hoja de Trabajo para listado'!$DE$151:$DG$151,0)),0)+IFERROR(INDEX('Hoja de Trabajo para listado'!$CD$155:$DC$1048576,MATCH($A280,'Hoja de Trabajo para listado'!$CD$155:$CD$1048576,0),MATCH((CUADRO!N$4&amp;$E280),'Hoja de Trabajo para listado'!$CD$151:$DC$151,0)),0)</f>
        <v>31154.6</v>
      </c>
      <c r="O280" s="243">
        <f ca="1">+IFERROR(INDEX('Hoja de Trabajo para listado'!$A$155:$Z$1048576,MATCH($A280,'Hoja de Trabajo para listado'!$A$155:$A$1048576,0),MATCH((CUADRO!O$4&amp;$E280),'Hoja de Trabajo para listado'!$A$151:$Z$151,0)),0)+IFERROR(INDEX('Hoja de Trabajo para listado'!$AB$155:$BA$1048576,MATCH($A280,'Hoja de Trabajo para listado'!$AB$155:$AB$1048576,0),MATCH((CUADRO!O$4&amp;$E280),'Hoja de Trabajo para listado'!$AB$151:$BA$151,0)),0)+IFERROR(INDEX('Hoja de Trabajo para listado'!$BC$155:$CB$1048576,MATCH($A280,'Hoja de Trabajo para listado'!$BC$155:$BC$1048576,0),MATCH((CUADRO!O$4&amp;$E280),'Hoja de Trabajo para listado'!$BC$151:$CB$151,0)),0)+IFERROR(INDEX('Hoja de Trabajo para listado'!$DE$153:$DG$274,MATCH($A280,'Hoja de Trabajo para listado'!$DE$153:$DE$1048576,0),MATCH((CUADRO!O$4&amp;$E280),'Hoja de Trabajo para listado'!$DE$151:$DG$151,0)),0)+IFERROR(INDEX('Hoja de Trabajo para listado'!$CD$155:$DC$1048576,MATCH($A280,'Hoja de Trabajo para listado'!$CD$155:$CD$1048576,0),MATCH((CUADRO!O$4&amp;$E280),'Hoja de Trabajo para listado'!$CD$151:$DC$151,0)),0)</f>
        <v>35231.06</v>
      </c>
      <c r="P280" s="243">
        <f ca="1">+IFERROR(INDEX('Hoja de Trabajo para listado'!$A$155:$Z$1048576,MATCH($A280,'Hoja de Trabajo para listado'!$A$155:$A$1048576,0),MATCH((CUADRO!P$4&amp;$E280),'Hoja de Trabajo para listado'!$A$151:$Z$151,0)),0)+IFERROR(INDEX('Hoja de Trabajo para listado'!$AB$155:$BA$1048576,MATCH($A280,'Hoja de Trabajo para listado'!$AB$155:$AB$1048576,0),MATCH((CUADRO!P$4&amp;$E280),'Hoja de Trabajo para listado'!$AB$151:$BA$151,0)),0)+IFERROR(INDEX('Hoja de Trabajo para listado'!$BC$155:$CB$1048576,MATCH($A280,'Hoja de Trabajo para listado'!$BC$155:$BC$1048576,0),MATCH((CUADRO!P$4&amp;$E280),'Hoja de Trabajo para listado'!$BC$151:$CB$151,0)),0)+IFERROR(INDEX('Hoja de Trabajo para listado'!$DE$153:$DG$274,MATCH($A280,'Hoja de Trabajo para listado'!$DE$153:$DE$1048576,0),MATCH((CUADRO!P$4&amp;$E280),'Hoja de Trabajo para listado'!$DE$151:$DG$151,0)),0)+IFERROR(INDEX('Hoja de Trabajo para listado'!$CD$155:$DC$1048576,MATCH($A280,'Hoja de Trabajo para listado'!$CD$155:$CD$1048576,0),MATCH((CUADRO!P$4&amp;$E280),'Hoja de Trabajo para listado'!$CD$151:$DC$151,0)),0)</f>
        <v>0</v>
      </c>
      <c r="Q280" s="243">
        <f ca="1">+IFERROR(INDEX('Hoja de Trabajo para listado'!$A$155:$Z$1048576,MATCH($A280,'Hoja de Trabajo para listado'!$A$155:$A$1048576,0),MATCH((CUADRO!Q$4&amp;$E280),'Hoja de Trabajo para listado'!$A$151:$Z$151,0)),0)+IFERROR(INDEX('Hoja de Trabajo para listado'!$AB$155:$BA$1048576,MATCH($A280,'Hoja de Trabajo para listado'!$AB$155:$AB$1048576,0),MATCH((CUADRO!Q$4&amp;$E280),'Hoja de Trabajo para listado'!$AB$151:$BA$151,0)),0)+IFERROR(INDEX('Hoja de Trabajo para listado'!$BC$155:$CB$1048576,MATCH($A280,'Hoja de Trabajo para listado'!$BC$155:$BC$1048576,0),MATCH((CUADRO!Q$4&amp;$E280),'Hoja de Trabajo para listado'!$BC$151:$CB$151,0)),0)+IFERROR(INDEX('Hoja de Trabajo para listado'!$DE$153:$DG$274,MATCH($A280,'Hoja de Trabajo para listado'!$DE$153:$DE$1048576,0),MATCH((CUADRO!Q$4&amp;$E280),'Hoja de Trabajo para listado'!$DE$151:$DG$151,0)),0)+IFERROR(INDEX('Hoja de Trabajo para listado'!$CD$155:$DC$1048576,MATCH($A280,'Hoja de Trabajo para listado'!$CD$155:$CD$1048576,0),MATCH((CUADRO!Q$4&amp;$E280),'Hoja de Trabajo para listado'!$CD$151:$DC$151,0)),0)</f>
        <v>0</v>
      </c>
      <c r="R280" s="243">
        <f t="shared" ca="1" si="11"/>
        <v>66385.66</v>
      </c>
      <c r="S280" s="259">
        <f ca="1">+R279+R280</f>
        <v>66385.66</v>
      </c>
      <c r="T280" s="241">
        <f ca="1">+S280</f>
        <v>66385.66</v>
      </c>
      <c r="U280" s="240">
        <f t="shared" si="12"/>
        <v>2</v>
      </c>
      <c r="V280" s="327" t="str">
        <f>+VLOOKUP(A280,bd_lista!$A$3:$E$592,5,FALSE)</f>
        <v>Instituciones Descentralizadas</v>
      </c>
      <c r="W280" s="398"/>
      <c r="X280" s="240">
        <f>+VLOOKUP(A280,[4]Sheet1!$A$13:$D$744,4,FALSE)</f>
        <v>46</v>
      </c>
      <c r="Y280" s="240" t="str">
        <f>+VLOOKUP(X280,bd_lista!$A$3:$C$592,3,FALSE)</f>
        <v>Ministerio de Salud y Deportes</v>
      </c>
      <c r="Z280" s="288"/>
      <c r="AA280" s="289"/>
    </row>
    <row r="281" spans="1:27" customFormat="1" ht="15" customHeight="1">
      <c r="A281" s="32">
        <v>386</v>
      </c>
      <c r="B281" s="393">
        <f>+A281</f>
        <v>386</v>
      </c>
      <c r="C281" s="245" t="str">
        <f>+VLOOKUP(A281,bd_lista!$A$3:$C$592,3,FALSE)</f>
        <v>Servicio Plurinacional de la Mujer y de la Despatriarcalización Ana María Romero</v>
      </c>
      <c r="D281" s="395" t="str">
        <f>+C281</f>
        <v>Servicio Plurinacional de la Mujer y de la Despatriarcalización Ana María Romero</v>
      </c>
      <c r="E281" s="245" t="s">
        <v>1303</v>
      </c>
      <c r="F281" s="241">
        <f ca="1">+IFERROR(INDEX('Hoja de Trabajo para listado'!$A$155:$Z$1048576,MATCH($A281,'Hoja de Trabajo para listado'!$A$155:$A$1048576,0),MATCH((CUADRO!F$4&amp;$E281),'Hoja de Trabajo para listado'!$A$151:$Z$151,0)),0)+IFERROR(INDEX('Hoja de Trabajo para listado'!$AB$155:$BA$1048576,MATCH($A281,'Hoja de Trabajo para listado'!$AB$155:$AB$1048576,0),MATCH((CUADRO!F$4&amp;$E281),'Hoja de Trabajo para listado'!$AB$151:$BA$151,0)),0)+IFERROR(INDEX('Hoja de Trabajo para listado'!$BC$155:$CB$1048576,MATCH($A281,'Hoja de Trabajo para listado'!$BC$155:$BC$1048576,0),MATCH((CUADRO!F$4&amp;$E281),'Hoja de Trabajo para listado'!$BC$151:$CB$151,0)),0)+IFERROR(INDEX('Hoja de Trabajo para listado'!$DE$153:$DG$274,MATCH($A281,'Hoja de Trabajo para listado'!$DE$153:$DE$1048576,0),MATCH((CUADRO!F$4&amp;$E281),'Hoja de Trabajo para listado'!$DE$151:$DG$151,0)),0)+IFERROR(INDEX('Hoja de Trabajo para listado'!$CD$155:$DC$1048576,MATCH($A281,'Hoja de Trabajo para listado'!$CD$155:$CD$1048576,0),MATCH((CUADRO!F$4&amp;$E281),'Hoja de Trabajo para listado'!$CD$151:$DC$151,0)),0)</f>
        <v>0</v>
      </c>
      <c r="G281" s="241">
        <f ca="1">+IFERROR(INDEX('Hoja de Trabajo para listado'!$A$155:$Z$1048576,MATCH($A281,'Hoja de Trabajo para listado'!$A$155:$A$1048576,0),MATCH((CUADRO!G$4&amp;$E281),'Hoja de Trabajo para listado'!$A$151:$Z$151,0)),0)+IFERROR(INDEX('Hoja de Trabajo para listado'!$AB$155:$BA$1048576,MATCH($A281,'Hoja de Trabajo para listado'!$AB$155:$AB$1048576,0),MATCH((CUADRO!G$4&amp;$E281),'Hoja de Trabajo para listado'!$AB$151:$BA$151,0)),0)+IFERROR(INDEX('Hoja de Trabajo para listado'!$BC$155:$CB$1048576,MATCH($A281,'Hoja de Trabajo para listado'!$BC$155:$BC$1048576,0),MATCH((CUADRO!G$4&amp;$E281),'Hoja de Trabajo para listado'!$BC$151:$CB$151,0)),0)+IFERROR(INDEX('Hoja de Trabajo para listado'!$DE$153:$DG$274,MATCH($A281,'Hoja de Trabajo para listado'!$DE$153:$DE$1048576,0),MATCH((CUADRO!G$4&amp;$E281),'Hoja de Trabajo para listado'!$DE$151:$DG$151,0)),0)+IFERROR(INDEX('Hoja de Trabajo para listado'!$CD$155:$DC$1048576,MATCH($A281,'Hoja de Trabajo para listado'!$CD$155:$CD$1048576,0),MATCH((CUADRO!G$4&amp;$E281),'Hoja de Trabajo para listado'!$CD$151:$DC$151,0)),0)</f>
        <v>0</v>
      </c>
      <c r="H281" s="241">
        <f ca="1">+IFERROR(INDEX('Hoja de Trabajo para listado'!$A$155:$Z$1048576,MATCH($A281,'Hoja de Trabajo para listado'!$A$155:$A$1048576,0),MATCH((CUADRO!H$4&amp;$E281),'Hoja de Trabajo para listado'!$A$151:$Z$151,0)),0)+IFERROR(INDEX('Hoja de Trabajo para listado'!$AB$155:$BA$1048576,MATCH($A281,'Hoja de Trabajo para listado'!$AB$155:$AB$1048576,0),MATCH((CUADRO!H$4&amp;$E281),'Hoja de Trabajo para listado'!$AB$151:$BA$151,0)),0)+IFERROR(INDEX('Hoja de Trabajo para listado'!$BC$155:$CB$1048576,MATCH($A281,'Hoja de Trabajo para listado'!$BC$155:$BC$1048576,0),MATCH((CUADRO!H$4&amp;$E281),'Hoja de Trabajo para listado'!$BC$151:$CB$151,0)),0)+IFERROR(INDEX('Hoja de Trabajo para listado'!$DE$153:$DG$274,MATCH($A281,'Hoja de Trabajo para listado'!$DE$153:$DE$1048576,0),MATCH((CUADRO!H$4&amp;$E281),'Hoja de Trabajo para listado'!$DE$151:$DG$151,0)),0)+IFERROR(INDEX('Hoja de Trabajo para listado'!$CD$155:$DC$1048576,MATCH($A281,'Hoja de Trabajo para listado'!$CD$155:$CD$1048576,0),MATCH((CUADRO!H$4&amp;$E281),'Hoja de Trabajo para listado'!$CD$151:$DC$151,0)),0)</f>
        <v>0</v>
      </c>
      <c r="I281" s="241">
        <f ca="1">+IFERROR(INDEX('Hoja de Trabajo para listado'!$A$155:$Z$1048576,MATCH($A281,'Hoja de Trabajo para listado'!$A$155:$A$1048576,0),MATCH((CUADRO!I$4&amp;$E281),'Hoja de Trabajo para listado'!$A$151:$Z$151,0)),0)+IFERROR(INDEX('Hoja de Trabajo para listado'!$AB$155:$BA$1048576,MATCH($A281,'Hoja de Trabajo para listado'!$AB$155:$AB$1048576,0),MATCH((CUADRO!I$4&amp;$E281),'Hoja de Trabajo para listado'!$AB$151:$BA$151,0)),0)+IFERROR(INDEX('Hoja de Trabajo para listado'!$BC$155:$CB$1048576,MATCH($A281,'Hoja de Trabajo para listado'!$BC$155:$BC$1048576,0),MATCH((CUADRO!I$4&amp;$E281),'Hoja de Trabajo para listado'!$BC$151:$CB$151,0)),0)+IFERROR(INDEX('Hoja de Trabajo para listado'!$DE$153:$DG$274,MATCH($A281,'Hoja de Trabajo para listado'!$DE$153:$DE$1048576,0),MATCH((CUADRO!I$4&amp;$E281),'Hoja de Trabajo para listado'!$DE$151:$DG$151,0)),0)+IFERROR(INDEX('Hoja de Trabajo para listado'!$CD$155:$DC$1048576,MATCH($A281,'Hoja de Trabajo para listado'!$CD$155:$CD$1048576,0),MATCH((CUADRO!I$4&amp;$E281),'Hoja de Trabajo para listado'!$CD$151:$DC$151,0)),0)</f>
        <v>0</v>
      </c>
      <c r="J281" s="241">
        <f ca="1">+IFERROR(INDEX('Hoja de Trabajo para listado'!$A$155:$Z$1048576,MATCH($A281,'Hoja de Trabajo para listado'!$A$155:$A$1048576,0),MATCH((CUADRO!J$4&amp;$E281),'Hoja de Trabajo para listado'!$A$151:$Z$151,0)),0)+IFERROR(INDEX('Hoja de Trabajo para listado'!$AB$155:$BA$1048576,MATCH($A281,'Hoja de Trabajo para listado'!$AB$155:$AB$1048576,0),MATCH((CUADRO!J$4&amp;$E281),'Hoja de Trabajo para listado'!$AB$151:$BA$151,0)),0)+IFERROR(INDEX('Hoja de Trabajo para listado'!$BC$155:$CB$1048576,MATCH($A281,'Hoja de Trabajo para listado'!$BC$155:$BC$1048576,0),MATCH((CUADRO!J$4&amp;$E281),'Hoja de Trabajo para listado'!$BC$151:$CB$151,0)),0)+IFERROR(INDEX('Hoja de Trabajo para listado'!$DE$153:$DG$274,MATCH($A281,'Hoja de Trabajo para listado'!$DE$153:$DE$1048576,0),MATCH((CUADRO!J$4&amp;$E281),'Hoja de Trabajo para listado'!$DE$151:$DG$151,0)),0)+IFERROR(INDEX('Hoja de Trabajo para listado'!$CD$155:$DC$1048576,MATCH($A281,'Hoja de Trabajo para listado'!$CD$155:$CD$1048576,0),MATCH((CUADRO!J$4&amp;$E281),'Hoja de Trabajo para listado'!$CD$151:$DC$151,0)),0)</f>
        <v>0</v>
      </c>
      <c r="K281" s="241">
        <f ca="1">+IFERROR(INDEX('Hoja de Trabajo para listado'!$A$155:$Z$1048576,MATCH($A281,'Hoja de Trabajo para listado'!$A$155:$A$1048576,0),MATCH((CUADRO!K$4&amp;$E281),'Hoja de Trabajo para listado'!$A$151:$Z$151,0)),0)+IFERROR(INDEX('Hoja de Trabajo para listado'!$AB$155:$BA$1048576,MATCH($A281,'Hoja de Trabajo para listado'!$AB$155:$AB$1048576,0),MATCH((CUADRO!K$4&amp;$E281),'Hoja de Trabajo para listado'!$AB$151:$BA$151,0)),0)+IFERROR(INDEX('Hoja de Trabajo para listado'!$BC$155:$CB$1048576,MATCH($A281,'Hoja de Trabajo para listado'!$BC$155:$BC$1048576,0),MATCH((CUADRO!K$4&amp;$E281),'Hoja de Trabajo para listado'!$BC$151:$CB$151,0)),0)+IFERROR(INDEX('Hoja de Trabajo para listado'!$DE$153:$DG$274,MATCH($A281,'Hoja de Trabajo para listado'!$DE$153:$DE$1048576,0),MATCH((CUADRO!K$4&amp;$E281),'Hoja de Trabajo para listado'!$DE$151:$DG$151,0)),0)+IFERROR(INDEX('Hoja de Trabajo para listado'!$CD$155:$DC$1048576,MATCH($A281,'Hoja de Trabajo para listado'!$CD$155:$CD$1048576,0),MATCH((CUADRO!K$4&amp;$E281),'Hoja de Trabajo para listado'!$CD$151:$DC$151,0)),0)</f>
        <v>0</v>
      </c>
      <c r="L281" s="241">
        <f ca="1">+IFERROR(INDEX('Hoja de Trabajo para listado'!$A$155:$Z$1048576,MATCH($A281,'Hoja de Trabajo para listado'!$A$155:$A$1048576,0),MATCH((CUADRO!L$4&amp;$E281),'Hoja de Trabajo para listado'!$A$151:$Z$151,0)),0)+IFERROR(INDEX('Hoja de Trabajo para listado'!$AB$155:$BA$1048576,MATCH($A281,'Hoja de Trabajo para listado'!$AB$155:$AB$1048576,0),MATCH((CUADRO!L$4&amp;$E281),'Hoja de Trabajo para listado'!$AB$151:$BA$151,0)),0)+IFERROR(INDEX('Hoja de Trabajo para listado'!$BC$155:$CB$1048576,MATCH($A281,'Hoja de Trabajo para listado'!$BC$155:$BC$1048576,0),MATCH((CUADRO!L$4&amp;$E281),'Hoja de Trabajo para listado'!$BC$151:$CB$151,0)),0)+IFERROR(INDEX('Hoja de Trabajo para listado'!$DE$153:$DG$274,MATCH($A281,'Hoja de Trabajo para listado'!$DE$153:$DE$1048576,0),MATCH((CUADRO!L$4&amp;$E281),'Hoja de Trabajo para listado'!$DE$151:$DG$151,0)),0)+IFERROR(INDEX('Hoja de Trabajo para listado'!$CD$155:$DC$1048576,MATCH($A281,'Hoja de Trabajo para listado'!$CD$155:$CD$1048576,0),MATCH((CUADRO!L$4&amp;$E281),'Hoja de Trabajo para listado'!$CD$151:$DC$151,0)),0)</f>
        <v>0</v>
      </c>
      <c r="M281" s="241">
        <f ca="1">+IFERROR(INDEX('Hoja de Trabajo para listado'!$A$155:$Z$1048576,MATCH($A281,'Hoja de Trabajo para listado'!$A$155:$A$1048576,0),MATCH((CUADRO!M$4&amp;$E281),'Hoja de Trabajo para listado'!$A$151:$Z$151,0)),0)+IFERROR(INDEX('Hoja de Trabajo para listado'!$AB$155:$BA$1048576,MATCH($A281,'Hoja de Trabajo para listado'!$AB$155:$AB$1048576,0),MATCH((CUADRO!M$4&amp;$E281),'Hoja de Trabajo para listado'!$AB$151:$BA$151,0)),0)+IFERROR(INDEX('Hoja de Trabajo para listado'!$BC$155:$CB$1048576,MATCH($A281,'Hoja de Trabajo para listado'!$BC$155:$BC$1048576,0),MATCH((CUADRO!M$4&amp;$E281),'Hoja de Trabajo para listado'!$BC$151:$CB$151,0)),0)+IFERROR(INDEX('Hoja de Trabajo para listado'!$DE$153:$DG$274,MATCH($A281,'Hoja de Trabajo para listado'!$DE$153:$DE$1048576,0),MATCH((CUADRO!M$4&amp;$E281),'Hoja de Trabajo para listado'!$DE$151:$DG$151,0)),0)+IFERROR(INDEX('Hoja de Trabajo para listado'!$CD$155:$DC$1048576,MATCH($A281,'Hoja de Trabajo para listado'!$CD$155:$CD$1048576,0),MATCH((CUADRO!M$4&amp;$E281),'Hoja de Trabajo para listado'!$CD$151:$DC$151,0)),0)</f>
        <v>0</v>
      </c>
      <c r="N281" s="241">
        <f ca="1">+IFERROR(INDEX('Hoja de Trabajo para listado'!$A$155:$Z$1048576,MATCH($A281,'Hoja de Trabajo para listado'!$A$155:$A$1048576,0),MATCH((CUADRO!N$4&amp;$E281),'Hoja de Trabajo para listado'!$A$151:$Z$151,0)),0)+IFERROR(INDEX('Hoja de Trabajo para listado'!$AB$155:$BA$1048576,MATCH($A281,'Hoja de Trabajo para listado'!$AB$155:$AB$1048576,0),MATCH((CUADRO!N$4&amp;$E281),'Hoja de Trabajo para listado'!$AB$151:$BA$151,0)),0)+IFERROR(INDEX('Hoja de Trabajo para listado'!$BC$155:$CB$1048576,MATCH($A281,'Hoja de Trabajo para listado'!$BC$155:$BC$1048576,0),MATCH((CUADRO!N$4&amp;$E281),'Hoja de Trabajo para listado'!$BC$151:$CB$151,0)),0)+IFERROR(INDEX('Hoja de Trabajo para listado'!$DE$153:$DG$274,MATCH($A281,'Hoja de Trabajo para listado'!$DE$153:$DE$1048576,0),MATCH((CUADRO!N$4&amp;$E281),'Hoja de Trabajo para listado'!$DE$151:$DG$151,0)),0)+IFERROR(INDEX('Hoja de Trabajo para listado'!$CD$155:$DC$1048576,MATCH($A281,'Hoja de Trabajo para listado'!$CD$155:$CD$1048576,0),MATCH((CUADRO!N$4&amp;$E281),'Hoja de Trabajo para listado'!$CD$151:$DC$151,0)),0)</f>
        <v>0</v>
      </c>
      <c r="O281" s="241">
        <f ca="1">+IFERROR(INDEX('Hoja de Trabajo para listado'!$A$155:$Z$1048576,MATCH($A281,'Hoja de Trabajo para listado'!$A$155:$A$1048576,0),MATCH((CUADRO!O$4&amp;$E281),'Hoja de Trabajo para listado'!$A$151:$Z$151,0)),0)+IFERROR(INDEX('Hoja de Trabajo para listado'!$AB$155:$BA$1048576,MATCH($A281,'Hoja de Trabajo para listado'!$AB$155:$AB$1048576,0),MATCH((CUADRO!O$4&amp;$E281),'Hoja de Trabajo para listado'!$AB$151:$BA$151,0)),0)+IFERROR(INDEX('Hoja de Trabajo para listado'!$BC$155:$CB$1048576,MATCH($A281,'Hoja de Trabajo para listado'!$BC$155:$BC$1048576,0),MATCH((CUADRO!O$4&amp;$E281),'Hoja de Trabajo para listado'!$BC$151:$CB$151,0)),0)+IFERROR(INDEX('Hoja de Trabajo para listado'!$DE$153:$DG$274,MATCH($A281,'Hoja de Trabajo para listado'!$DE$153:$DE$1048576,0),MATCH((CUADRO!O$4&amp;$E281),'Hoja de Trabajo para listado'!$DE$151:$DG$151,0)),0)+IFERROR(INDEX('Hoja de Trabajo para listado'!$CD$155:$DC$1048576,MATCH($A281,'Hoja de Trabajo para listado'!$CD$155:$CD$1048576,0),MATCH((CUADRO!O$4&amp;$E281),'Hoja de Trabajo para listado'!$CD$151:$DC$151,0)),0)</f>
        <v>0</v>
      </c>
      <c r="P281" s="241">
        <f ca="1">+IFERROR(INDEX('Hoja de Trabajo para listado'!$A$155:$Z$1048576,MATCH($A281,'Hoja de Trabajo para listado'!$A$155:$A$1048576,0),MATCH((CUADRO!P$4&amp;$E281),'Hoja de Trabajo para listado'!$A$151:$Z$151,0)),0)+IFERROR(INDEX('Hoja de Trabajo para listado'!$AB$155:$BA$1048576,MATCH($A281,'Hoja de Trabajo para listado'!$AB$155:$AB$1048576,0),MATCH((CUADRO!P$4&amp;$E281),'Hoja de Trabajo para listado'!$AB$151:$BA$151,0)),0)+IFERROR(INDEX('Hoja de Trabajo para listado'!$BC$155:$CB$1048576,MATCH($A281,'Hoja de Trabajo para listado'!$BC$155:$BC$1048576,0),MATCH((CUADRO!P$4&amp;$E281),'Hoja de Trabajo para listado'!$BC$151:$CB$151,0)),0)+IFERROR(INDEX('Hoja de Trabajo para listado'!$DE$153:$DG$274,MATCH($A281,'Hoja de Trabajo para listado'!$DE$153:$DE$1048576,0),MATCH((CUADRO!P$4&amp;$E281),'Hoja de Trabajo para listado'!$DE$151:$DG$151,0)),0)+IFERROR(INDEX('Hoja de Trabajo para listado'!$CD$155:$DC$1048576,MATCH($A281,'Hoja de Trabajo para listado'!$CD$155:$CD$1048576,0),MATCH((CUADRO!P$4&amp;$E281),'Hoja de Trabajo para listado'!$CD$151:$DC$151,0)),0)</f>
        <v>0</v>
      </c>
      <c r="Q281" s="241">
        <f ca="1">+IFERROR(INDEX('Hoja de Trabajo para listado'!$A$155:$Z$1048576,MATCH($A281,'Hoja de Trabajo para listado'!$A$155:$A$1048576,0),MATCH((CUADRO!Q$4&amp;$E281),'Hoja de Trabajo para listado'!$A$151:$Z$151,0)),0)+IFERROR(INDEX('Hoja de Trabajo para listado'!$AB$155:$BA$1048576,MATCH($A281,'Hoja de Trabajo para listado'!$AB$155:$AB$1048576,0),MATCH((CUADRO!Q$4&amp;$E281),'Hoja de Trabajo para listado'!$AB$151:$BA$151,0)),0)+IFERROR(INDEX('Hoja de Trabajo para listado'!$BC$155:$CB$1048576,MATCH($A281,'Hoja de Trabajo para listado'!$BC$155:$BC$1048576,0),MATCH((CUADRO!Q$4&amp;$E281),'Hoja de Trabajo para listado'!$BC$151:$CB$151,0)),0)+IFERROR(INDEX('Hoja de Trabajo para listado'!$DE$153:$DG$274,MATCH($A281,'Hoja de Trabajo para listado'!$DE$153:$DE$1048576,0),MATCH((CUADRO!Q$4&amp;$E281),'Hoja de Trabajo para listado'!$DE$151:$DG$151,0)),0)+IFERROR(INDEX('Hoja de Trabajo para listado'!$CD$155:$DC$1048576,MATCH($A281,'Hoja de Trabajo para listado'!$CD$155:$CD$1048576,0),MATCH((CUADRO!Q$4&amp;$E281),'Hoja de Trabajo para listado'!$CD$151:$DC$151,0)),0)</f>
        <v>0</v>
      </c>
      <c r="R281" s="241">
        <f t="shared" ca="1" si="11"/>
        <v>0</v>
      </c>
      <c r="S281" s="260"/>
      <c r="T281" s="241">
        <f ca="1">+T282</f>
        <v>19.5</v>
      </c>
      <c r="U281" s="240">
        <f t="shared" si="12"/>
        <v>1</v>
      </c>
      <c r="V281" s="327" t="str">
        <f>+VLOOKUP(A281,bd_lista!$A$3:$E$592,5,FALSE)</f>
        <v>Instituciones Descentralizadas</v>
      </c>
      <c r="W281" s="397" t="str">
        <f>+V281</f>
        <v>Instituciones Descentralizadas</v>
      </c>
      <c r="X281" s="240">
        <f>+VLOOKUP(A281,[4]Sheet1!$A$13:$D$744,4,FALSE)</f>
        <v>30</v>
      </c>
      <c r="Y281" s="240" t="str">
        <f>+VLOOKUP(X281,bd_lista!$A$3:$C$592,3,FALSE)</f>
        <v>Ministerio de Justicia y Transparencia Institucional</v>
      </c>
      <c r="Z281" s="290">
        <f>+X281</f>
        <v>30</v>
      </c>
      <c r="AA281" s="315" t="str">
        <f>+Y281</f>
        <v>Ministerio de Justicia y Transparencia Institucional</v>
      </c>
    </row>
    <row r="282" spans="1:27" customFormat="1" ht="15" customHeight="1">
      <c r="A282" s="32">
        <v>386</v>
      </c>
      <c r="B282" s="394"/>
      <c r="C282" s="327" t="str">
        <f>+VLOOKUP(A282,bd_lista!$A$3:$C$592,3,FALSE)</f>
        <v>Servicio Plurinacional de la Mujer y de la Despatriarcalización Ana María Romero</v>
      </c>
      <c r="D282" s="396"/>
      <c r="E282" s="327" t="s">
        <v>1304</v>
      </c>
      <c r="F282" s="243">
        <f ca="1">+IFERROR(INDEX('Hoja de Trabajo para listado'!$A$155:$Z$1048576,MATCH($A282,'Hoja de Trabajo para listado'!$A$155:$A$1048576,0),MATCH((CUADRO!F$4&amp;$E282),'Hoja de Trabajo para listado'!$A$151:$Z$151,0)),0)+IFERROR(INDEX('Hoja de Trabajo para listado'!$AB$155:$BA$1048576,MATCH($A282,'Hoja de Trabajo para listado'!$AB$155:$AB$1048576,0),MATCH((CUADRO!F$4&amp;$E282),'Hoja de Trabajo para listado'!$AB$151:$BA$151,0)),0)+IFERROR(INDEX('Hoja de Trabajo para listado'!$BC$155:$CB$1048576,MATCH($A282,'Hoja de Trabajo para listado'!$BC$155:$BC$1048576,0),MATCH((CUADRO!F$4&amp;$E282),'Hoja de Trabajo para listado'!$BC$151:$CB$151,0)),0)+IFERROR(INDEX('Hoja de Trabajo para listado'!$DE$153:$DG$274,MATCH($A282,'Hoja de Trabajo para listado'!$DE$153:$DE$1048576,0),MATCH((CUADRO!F$4&amp;$E282),'Hoja de Trabajo para listado'!$DE$151:$DG$151,0)),0)+IFERROR(INDEX('Hoja de Trabajo para listado'!$CD$155:$DC$1048576,MATCH($A282,'Hoja de Trabajo para listado'!$CD$155:$CD$1048576,0),MATCH((CUADRO!F$4&amp;$E282),'Hoja de Trabajo para listado'!$CD$151:$DC$151,0)),0)</f>
        <v>0</v>
      </c>
      <c r="G282" s="243">
        <f ca="1">+IFERROR(INDEX('Hoja de Trabajo para listado'!$A$155:$Z$1048576,MATCH($A282,'Hoja de Trabajo para listado'!$A$155:$A$1048576,0),MATCH((CUADRO!G$4&amp;$E282),'Hoja de Trabajo para listado'!$A$151:$Z$151,0)),0)+IFERROR(INDEX('Hoja de Trabajo para listado'!$AB$155:$BA$1048576,MATCH($A282,'Hoja de Trabajo para listado'!$AB$155:$AB$1048576,0),MATCH((CUADRO!G$4&amp;$E282),'Hoja de Trabajo para listado'!$AB$151:$BA$151,0)),0)+IFERROR(INDEX('Hoja de Trabajo para listado'!$BC$155:$CB$1048576,MATCH($A282,'Hoja de Trabajo para listado'!$BC$155:$BC$1048576,0),MATCH((CUADRO!G$4&amp;$E282),'Hoja de Trabajo para listado'!$BC$151:$CB$151,0)),0)+IFERROR(INDEX('Hoja de Trabajo para listado'!$DE$153:$DG$274,MATCH($A282,'Hoja de Trabajo para listado'!$DE$153:$DE$1048576,0),MATCH((CUADRO!G$4&amp;$E282),'Hoja de Trabajo para listado'!$DE$151:$DG$151,0)),0)+IFERROR(INDEX('Hoja de Trabajo para listado'!$CD$155:$DC$1048576,MATCH($A282,'Hoja de Trabajo para listado'!$CD$155:$CD$1048576,0),MATCH((CUADRO!G$4&amp;$E282),'Hoja de Trabajo para listado'!$CD$151:$DC$151,0)),0)</f>
        <v>0</v>
      </c>
      <c r="H282" s="243">
        <f ca="1">+IFERROR(INDEX('Hoja de Trabajo para listado'!$A$155:$Z$1048576,MATCH($A282,'Hoja de Trabajo para listado'!$A$155:$A$1048576,0),MATCH((CUADRO!H$4&amp;$E282),'Hoja de Trabajo para listado'!$A$151:$Z$151,0)),0)+IFERROR(INDEX('Hoja de Trabajo para listado'!$AB$155:$BA$1048576,MATCH($A282,'Hoja de Trabajo para listado'!$AB$155:$AB$1048576,0),MATCH((CUADRO!H$4&amp;$E282),'Hoja de Trabajo para listado'!$AB$151:$BA$151,0)),0)+IFERROR(INDEX('Hoja de Trabajo para listado'!$BC$155:$CB$1048576,MATCH($A282,'Hoja de Trabajo para listado'!$BC$155:$BC$1048576,0),MATCH((CUADRO!H$4&amp;$E282),'Hoja de Trabajo para listado'!$BC$151:$CB$151,0)),0)+IFERROR(INDEX('Hoja de Trabajo para listado'!$DE$153:$DG$274,MATCH($A282,'Hoja de Trabajo para listado'!$DE$153:$DE$1048576,0),MATCH((CUADRO!H$4&amp;$E282),'Hoja de Trabajo para listado'!$DE$151:$DG$151,0)),0)+IFERROR(INDEX('Hoja de Trabajo para listado'!$CD$155:$DC$1048576,MATCH($A282,'Hoja de Trabajo para listado'!$CD$155:$CD$1048576,0),MATCH((CUADRO!H$4&amp;$E282),'Hoja de Trabajo para listado'!$CD$151:$DC$151,0)),0)</f>
        <v>0</v>
      </c>
      <c r="I282" s="243">
        <f ca="1">+IFERROR(INDEX('Hoja de Trabajo para listado'!$A$155:$Z$1048576,MATCH($A282,'Hoja de Trabajo para listado'!$A$155:$A$1048576,0),MATCH((CUADRO!I$4&amp;$E282),'Hoja de Trabajo para listado'!$A$151:$Z$151,0)),0)+IFERROR(INDEX('Hoja de Trabajo para listado'!$AB$155:$BA$1048576,MATCH($A282,'Hoja de Trabajo para listado'!$AB$155:$AB$1048576,0),MATCH((CUADRO!I$4&amp;$E282),'Hoja de Trabajo para listado'!$AB$151:$BA$151,0)),0)+IFERROR(INDEX('Hoja de Trabajo para listado'!$BC$155:$CB$1048576,MATCH($A282,'Hoja de Trabajo para listado'!$BC$155:$BC$1048576,0),MATCH((CUADRO!I$4&amp;$E282),'Hoja de Trabajo para listado'!$BC$151:$CB$151,0)),0)+IFERROR(INDEX('Hoja de Trabajo para listado'!$DE$153:$DG$274,MATCH($A282,'Hoja de Trabajo para listado'!$DE$153:$DE$1048576,0),MATCH((CUADRO!I$4&amp;$E282),'Hoja de Trabajo para listado'!$DE$151:$DG$151,0)),0)+IFERROR(INDEX('Hoja de Trabajo para listado'!$CD$155:$DC$1048576,MATCH($A282,'Hoja de Trabajo para listado'!$CD$155:$CD$1048576,0),MATCH((CUADRO!I$4&amp;$E282),'Hoja de Trabajo para listado'!$CD$151:$DC$151,0)),0)</f>
        <v>0</v>
      </c>
      <c r="J282" s="243">
        <f ca="1">+IFERROR(INDEX('Hoja de Trabajo para listado'!$A$155:$Z$1048576,MATCH($A282,'Hoja de Trabajo para listado'!$A$155:$A$1048576,0),MATCH((CUADRO!J$4&amp;$E282),'Hoja de Trabajo para listado'!$A$151:$Z$151,0)),0)+IFERROR(INDEX('Hoja de Trabajo para listado'!$AB$155:$BA$1048576,MATCH($A282,'Hoja de Trabajo para listado'!$AB$155:$AB$1048576,0),MATCH((CUADRO!J$4&amp;$E282),'Hoja de Trabajo para listado'!$AB$151:$BA$151,0)),0)+IFERROR(INDEX('Hoja de Trabajo para listado'!$BC$155:$CB$1048576,MATCH($A282,'Hoja de Trabajo para listado'!$BC$155:$BC$1048576,0),MATCH((CUADRO!J$4&amp;$E282),'Hoja de Trabajo para listado'!$BC$151:$CB$151,0)),0)+IFERROR(INDEX('Hoja de Trabajo para listado'!$DE$153:$DG$274,MATCH($A282,'Hoja de Trabajo para listado'!$DE$153:$DE$1048576,0),MATCH((CUADRO!J$4&amp;$E282),'Hoja de Trabajo para listado'!$DE$151:$DG$151,0)),0)+IFERROR(INDEX('Hoja de Trabajo para listado'!$CD$155:$DC$1048576,MATCH($A282,'Hoja de Trabajo para listado'!$CD$155:$CD$1048576,0),MATCH((CUADRO!J$4&amp;$E282),'Hoja de Trabajo para listado'!$CD$151:$DC$151,0)),0)</f>
        <v>0</v>
      </c>
      <c r="K282" s="243">
        <f ca="1">+IFERROR(INDEX('Hoja de Trabajo para listado'!$A$155:$Z$1048576,MATCH($A282,'Hoja de Trabajo para listado'!$A$155:$A$1048576,0),MATCH((CUADRO!K$4&amp;$E282),'Hoja de Trabajo para listado'!$A$151:$Z$151,0)),0)+IFERROR(INDEX('Hoja de Trabajo para listado'!$AB$155:$BA$1048576,MATCH($A282,'Hoja de Trabajo para listado'!$AB$155:$AB$1048576,0),MATCH((CUADRO!K$4&amp;$E282),'Hoja de Trabajo para listado'!$AB$151:$BA$151,0)),0)+IFERROR(INDEX('Hoja de Trabajo para listado'!$BC$155:$CB$1048576,MATCH($A282,'Hoja de Trabajo para listado'!$BC$155:$BC$1048576,0),MATCH((CUADRO!K$4&amp;$E282),'Hoja de Trabajo para listado'!$BC$151:$CB$151,0)),0)+IFERROR(INDEX('Hoja de Trabajo para listado'!$DE$153:$DG$274,MATCH($A282,'Hoja de Trabajo para listado'!$DE$153:$DE$1048576,0),MATCH((CUADRO!K$4&amp;$E282),'Hoja de Trabajo para listado'!$DE$151:$DG$151,0)),0)+IFERROR(INDEX('Hoja de Trabajo para listado'!$CD$155:$DC$1048576,MATCH($A282,'Hoja de Trabajo para listado'!$CD$155:$CD$1048576,0),MATCH((CUADRO!K$4&amp;$E282),'Hoja de Trabajo para listado'!$CD$151:$DC$151,0)),0)</f>
        <v>0</v>
      </c>
      <c r="L282" s="243">
        <f ca="1">+IFERROR(INDEX('Hoja de Trabajo para listado'!$A$155:$Z$1048576,MATCH($A282,'Hoja de Trabajo para listado'!$A$155:$A$1048576,0),MATCH((CUADRO!L$4&amp;$E282),'Hoja de Trabajo para listado'!$A$151:$Z$151,0)),0)+IFERROR(INDEX('Hoja de Trabajo para listado'!$AB$155:$BA$1048576,MATCH($A282,'Hoja de Trabajo para listado'!$AB$155:$AB$1048576,0),MATCH((CUADRO!L$4&amp;$E282),'Hoja de Trabajo para listado'!$AB$151:$BA$151,0)),0)+IFERROR(INDEX('Hoja de Trabajo para listado'!$BC$155:$CB$1048576,MATCH($A282,'Hoja de Trabajo para listado'!$BC$155:$BC$1048576,0),MATCH((CUADRO!L$4&amp;$E282),'Hoja de Trabajo para listado'!$BC$151:$CB$151,0)),0)+IFERROR(INDEX('Hoja de Trabajo para listado'!$DE$153:$DG$274,MATCH($A282,'Hoja de Trabajo para listado'!$DE$153:$DE$1048576,0),MATCH((CUADRO!L$4&amp;$E282),'Hoja de Trabajo para listado'!$DE$151:$DG$151,0)),0)+IFERROR(INDEX('Hoja de Trabajo para listado'!$CD$155:$DC$1048576,MATCH($A282,'Hoja de Trabajo para listado'!$CD$155:$CD$1048576,0),MATCH((CUADRO!L$4&amp;$E282),'Hoja de Trabajo para listado'!$CD$151:$DC$151,0)),0)</f>
        <v>0</v>
      </c>
      <c r="M282" s="243">
        <f ca="1">+IFERROR(INDEX('Hoja de Trabajo para listado'!$A$155:$Z$1048576,MATCH($A282,'Hoja de Trabajo para listado'!$A$155:$A$1048576,0),MATCH((CUADRO!M$4&amp;$E282),'Hoja de Trabajo para listado'!$A$151:$Z$151,0)),0)+IFERROR(INDEX('Hoja de Trabajo para listado'!$AB$155:$BA$1048576,MATCH($A282,'Hoja de Trabajo para listado'!$AB$155:$AB$1048576,0),MATCH((CUADRO!M$4&amp;$E282),'Hoja de Trabajo para listado'!$AB$151:$BA$151,0)),0)+IFERROR(INDEX('Hoja de Trabajo para listado'!$BC$155:$CB$1048576,MATCH($A282,'Hoja de Trabajo para listado'!$BC$155:$BC$1048576,0),MATCH((CUADRO!M$4&amp;$E282),'Hoja de Trabajo para listado'!$BC$151:$CB$151,0)),0)+IFERROR(INDEX('Hoja de Trabajo para listado'!$DE$153:$DG$274,MATCH($A282,'Hoja de Trabajo para listado'!$DE$153:$DE$1048576,0),MATCH((CUADRO!M$4&amp;$E282),'Hoja de Trabajo para listado'!$DE$151:$DG$151,0)),0)+IFERROR(INDEX('Hoja de Trabajo para listado'!$CD$155:$DC$1048576,MATCH($A282,'Hoja de Trabajo para listado'!$CD$155:$CD$1048576,0),MATCH((CUADRO!M$4&amp;$E282),'Hoja de Trabajo para listado'!$CD$151:$DC$151,0)),0)</f>
        <v>0</v>
      </c>
      <c r="N282" s="243">
        <f ca="1">+IFERROR(INDEX('Hoja de Trabajo para listado'!$A$155:$Z$1048576,MATCH($A282,'Hoja de Trabajo para listado'!$A$155:$A$1048576,0),MATCH((CUADRO!N$4&amp;$E282),'Hoja de Trabajo para listado'!$A$151:$Z$151,0)),0)+IFERROR(INDEX('Hoja de Trabajo para listado'!$AB$155:$BA$1048576,MATCH($A282,'Hoja de Trabajo para listado'!$AB$155:$AB$1048576,0),MATCH((CUADRO!N$4&amp;$E282),'Hoja de Trabajo para listado'!$AB$151:$BA$151,0)),0)+IFERROR(INDEX('Hoja de Trabajo para listado'!$BC$155:$CB$1048576,MATCH($A282,'Hoja de Trabajo para listado'!$BC$155:$BC$1048576,0),MATCH((CUADRO!N$4&amp;$E282),'Hoja de Trabajo para listado'!$BC$151:$CB$151,0)),0)+IFERROR(INDEX('Hoja de Trabajo para listado'!$DE$153:$DG$274,MATCH($A282,'Hoja de Trabajo para listado'!$DE$153:$DE$1048576,0),MATCH((CUADRO!N$4&amp;$E282),'Hoja de Trabajo para listado'!$DE$151:$DG$151,0)),0)+IFERROR(INDEX('Hoja de Trabajo para listado'!$CD$155:$DC$1048576,MATCH($A282,'Hoja de Trabajo para listado'!$CD$155:$CD$1048576,0),MATCH((CUADRO!N$4&amp;$E282),'Hoja de Trabajo para listado'!$CD$151:$DC$151,0)),0)</f>
        <v>0</v>
      </c>
      <c r="O282" s="243">
        <f ca="1">+IFERROR(INDEX('Hoja de Trabajo para listado'!$A$155:$Z$1048576,MATCH($A282,'Hoja de Trabajo para listado'!$A$155:$A$1048576,0),MATCH((CUADRO!O$4&amp;$E282),'Hoja de Trabajo para listado'!$A$151:$Z$151,0)),0)+IFERROR(INDEX('Hoja de Trabajo para listado'!$AB$155:$BA$1048576,MATCH($A282,'Hoja de Trabajo para listado'!$AB$155:$AB$1048576,0),MATCH((CUADRO!O$4&amp;$E282),'Hoja de Trabajo para listado'!$AB$151:$BA$151,0)),0)+IFERROR(INDEX('Hoja de Trabajo para listado'!$BC$155:$CB$1048576,MATCH($A282,'Hoja de Trabajo para listado'!$BC$155:$BC$1048576,0),MATCH((CUADRO!O$4&amp;$E282),'Hoja de Trabajo para listado'!$BC$151:$CB$151,0)),0)+IFERROR(INDEX('Hoja de Trabajo para listado'!$DE$153:$DG$274,MATCH($A282,'Hoja de Trabajo para listado'!$DE$153:$DE$1048576,0),MATCH((CUADRO!O$4&amp;$E282),'Hoja de Trabajo para listado'!$DE$151:$DG$151,0)),0)+IFERROR(INDEX('Hoja de Trabajo para listado'!$CD$155:$DC$1048576,MATCH($A282,'Hoja de Trabajo para listado'!$CD$155:$CD$1048576,0),MATCH((CUADRO!O$4&amp;$E282),'Hoja de Trabajo para listado'!$CD$151:$DC$151,0)),0)</f>
        <v>0</v>
      </c>
      <c r="P282" s="243">
        <f ca="1">+IFERROR(INDEX('Hoja de Trabajo para listado'!$A$155:$Z$1048576,MATCH($A282,'Hoja de Trabajo para listado'!$A$155:$A$1048576,0),MATCH((CUADRO!P$4&amp;$E282),'Hoja de Trabajo para listado'!$A$151:$Z$151,0)),0)+IFERROR(INDEX('Hoja de Trabajo para listado'!$AB$155:$BA$1048576,MATCH($A282,'Hoja de Trabajo para listado'!$AB$155:$AB$1048576,0),MATCH((CUADRO!P$4&amp;$E282),'Hoja de Trabajo para listado'!$AB$151:$BA$151,0)),0)+IFERROR(INDEX('Hoja de Trabajo para listado'!$BC$155:$CB$1048576,MATCH($A282,'Hoja de Trabajo para listado'!$BC$155:$BC$1048576,0),MATCH((CUADRO!P$4&amp;$E282),'Hoja de Trabajo para listado'!$BC$151:$CB$151,0)),0)+IFERROR(INDEX('Hoja de Trabajo para listado'!$DE$153:$DG$274,MATCH($A282,'Hoja de Trabajo para listado'!$DE$153:$DE$1048576,0),MATCH((CUADRO!P$4&amp;$E282),'Hoja de Trabajo para listado'!$DE$151:$DG$151,0)),0)+IFERROR(INDEX('Hoja de Trabajo para listado'!$CD$155:$DC$1048576,MATCH($A282,'Hoja de Trabajo para listado'!$CD$155:$CD$1048576,0),MATCH((CUADRO!P$4&amp;$E282),'Hoja de Trabajo para listado'!$CD$151:$DC$151,0)),0)</f>
        <v>19.5</v>
      </c>
      <c r="Q282" s="243">
        <f ca="1">+IFERROR(INDEX('Hoja de Trabajo para listado'!$A$155:$Z$1048576,MATCH($A282,'Hoja de Trabajo para listado'!$A$155:$A$1048576,0),MATCH((CUADRO!Q$4&amp;$E282),'Hoja de Trabajo para listado'!$A$151:$Z$151,0)),0)+IFERROR(INDEX('Hoja de Trabajo para listado'!$AB$155:$BA$1048576,MATCH($A282,'Hoja de Trabajo para listado'!$AB$155:$AB$1048576,0),MATCH((CUADRO!Q$4&amp;$E282),'Hoja de Trabajo para listado'!$AB$151:$BA$151,0)),0)+IFERROR(INDEX('Hoja de Trabajo para listado'!$BC$155:$CB$1048576,MATCH($A282,'Hoja de Trabajo para listado'!$BC$155:$BC$1048576,0),MATCH((CUADRO!Q$4&amp;$E282),'Hoja de Trabajo para listado'!$BC$151:$CB$151,0)),0)+IFERROR(INDEX('Hoja de Trabajo para listado'!$DE$153:$DG$274,MATCH($A282,'Hoja de Trabajo para listado'!$DE$153:$DE$1048576,0),MATCH((CUADRO!Q$4&amp;$E282),'Hoja de Trabajo para listado'!$DE$151:$DG$151,0)),0)+IFERROR(INDEX('Hoja de Trabajo para listado'!$CD$155:$DC$1048576,MATCH($A282,'Hoja de Trabajo para listado'!$CD$155:$CD$1048576,0),MATCH((CUADRO!Q$4&amp;$E282),'Hoja de Trabajo para listado'!$CD$151:$DC$151,0)),0)</f>
        <v>0</v>
      </c>
      <c r="R282" s="243">
        <f t="shared" ca="1" si="11"/>
        <v>19.5</v>
      </c>
      <c r="S282" s="259">
        <f ca="1">+R281+R282</f>
        <v>19.5</v>
      </c>
      <c r="T282" s="243">
        <f ca="1">+S282</f>
        <v>19.5</v>
      </c>
      <c r="U282" s="242">
        <f t="shared" si="12"/>
        <v>2</v>
      </c>
      <c r="V282" s="327" t="str">
        <f>+VLOOKUP(A282,bd_lista!$A$3:$E$592,5,FALSE)</f>
        <v>Instituciones Descentralizadas</v>
      </c>
      <c r="W282" s="398"/>
      <c r="X282" s="240">
        <f>+VLOOKUP(A282,[4]Sheet1!$A$13:$D$744,4,FALSE)</f>
        <v>30</v>
      </c>
      <c r="Y282" s="240" t="str">
        <f>+VLOOKUP(X282,bd_lista!$A$3:$C$592,3,FALSE)</f>
        <v>Ministerio de Justicia y Transparencia Institucional</v>
      </c>
      <c r="Z282" s="288"/>
      <c r="AA282" s="317"/>
    </row>
    <row r="283" spans="1:27" s="377" customFormat="1" ht="15" customHeight="1">
      <c r="A283" s="378">
        <v>387</v>
      </c>
      <c r="B283" s="393">
        <f>+A283</f>
        <v>387</v>
      </c>
      <c r="C283" s="245" t="str">
        <f>+VLOOKUP(A283,bd_lista!$A$3:$C$592,3,FALSE)</f>
        <v>Agencia del Desarrollo del Cine y Audiovisual Bolivianos</v>
      </c>
      <c r="D283" s="395" t="str">
        <f>+C283</f>
        <v>Agencia del Desarrollo del Cine y Audiovisual Bolivianos</v>
      </c>
      <c r="E283" s="245" t="s">
        <v>1303</v>
      </c>
      <c r="F283" s="241">
        <f ca="1">+IFERROR(INDEX('Hoja de Trabajo para listado'!$A$155:$Z$1048576,MATCH($A283,'Hoja de Trabajo para listado'!$A$155:$A$1048576,0),MATCH((CUADRO!F$4&amp;$E283),'Hoja de Trabajo para listado'!$A$151:$Z$151,0)),0)+IFERROR(INDEX('Hoja de Trabajo para listado'!$AB$155:$BA$1048576,MATCH($A283,'Hoja de Trabajo para listado'!$AB$155:$AB$1048576,0),MATCH((CUADRO!F$4&amp;$E283),'Hoja de Trabajo para listado'!$AB$151:$BA$151,0)),0)+IFERROR(INDEX('Hoja de Trabajo para listado'!$BC$155:$CB$1048576,MATCH($A283,'Hoja de Trabajo para listado'!$BC$155:$BC$1048576,0),MATCH((CUADRO!F$4&amp;$E283),'Hoja de Trabajo para listado'!$BC$151:$CB$151,0)),0)+IFERROR(INDEX('Hoja de Trabajo para listado'!$DE$153:$DG$274,MATCH($A283,'Hoja de Trabajo para listado'!$DE$153:$DE$1048576,0),MATCH((CUADRO!F$4&amp;$E283),'Hoja de Trabajo para listado'!$DE$151:$DG$151,0)),0)+IFERROR(INDEX('Hoja de Trabajo para listado'!$CD$155:$DC$1048576,MATCH($A283,'Hoja de Trabajo para listado'!$CD$155:$CD$1048576,0),MATCH((CUADRO!F$4&amp;$E283),'Hoja de Trabajo para listado'!$CD$151:$DC$151,0)),0)</f>
        <v>0</v>
      </c>
      <c r="G283" s="241">
        <f ca="1">+IFERROR(INDEX('Hoja de Trabajo para listado'!$A$155:$Z$1048576,MATCH($A283,'Hoja de Trabajo para listado'!$A$155:$A$1048576,0),MATCH((CUADRO!G$4&amp;$E283),'Hoja de Trabajo para listado'!$A$151:$Z$151,0)),0)+IFERROR(INDEX('Hoja de Trabajo para listado'!$AB$155:$BA$1048576,MATCH($A283,'Hoja de Trabajo para listado'!$AB$155:$AB$1048576,0),MATCH((CUADRO!G$4&amp;$E283),'Hoja de Trabajo para listado'!$AB$151:$BA$151,0)),0)+IFERROR(INDEX('Hoja de Trabajo para listado'!$BC$155:$CB$1048576,MATCH($A283,'Hoja de Trabajo para listado'!$BC$155:$BC$1048576,0),MATCH((CUADRO!G$4&amp;$E283),'Hoja de Trabajo para listado'!$BC$151:$CB$151,0)),0)+IFERROR(INDEX('Hoja de Trabajo para listado'!$DE$153:$DG$274,MATCH($A283,'Hoja de Trabajo para listado'!$DE$153:$DE$1048576,0),MATCH((CUADRO!G$4&amp;$E283),'Hoja de Trabajo para listado'!$DE$151:$DG$151,0)),0)+IFERROR(INDEX('Hoja de Trabajo para listado'!$CD$155:$DC$1048576,MATCH($A283,'Hoja de Trabajo para listado'!$CD$155:$CD$1048576,0),MATCH((CUADRO!G$4&amp;$E283),'Hoja de Trabajo para listado'!$CD$151:$DC$151,0)),0)</f>
        <v>0</v>
      </c>
      <c r="H283" s="241">
        <f ca="1">+IFERROR(INDEX('Hoja de Trabajo para listado'!$A$155:$Z$1048576,MATCH($A283,'Hoja de Trabajo para listado'!$A$155:$A$1048576,0),MATCH((CUADRO!H$4&amp;$E283),'Hoja de Trabajo para listado'!$A$151:$Z$151,0)),0)+IFERROR(INDEX('Hoja de Trabajo para listado'!$AB$155:$BA$1048576,MATCH($A283,'Hoja de Trabajo para listado'!$AB$155:$AB$1048576,0),MATCH((CUADRO!H$4&amp;$E283),'Hoja de Trabajo para listado'!$AB$151:$BA$151,0)),0)+IFERROR(INDEX('Hoja de Trabajo para listado'!$BC$155:$CB$1048576,MATCH($A283,'Hoja de Trabajo para listado'!$BC$155:$BC$1048576,0),MATCH((CUADRO!H$4&amp;$E283),'Hoja de Trabajo para listado'!$BC$151:$CB$151,0)),0)+IFERROR(INDEX('Hoja de Trabajo para listado'!$DE$153:$DG$274,MATCH($A283,'Hoja de Trabajo para listado'!$DE$153:$DE$1048576,0),MATCH((CUADRO!H$4&amp;$E283),'Hoja de Trabajo para listado'!$DE$151:$DG$151,0)),0)+IFERROR(INDEX('Hoja de Trabajo para listado'!$CD$155:$DC$1048576,MATCH($A283,'Hoja de Trabajo para listado'!$CD$155:$CD$1048576,0),MATCH((CUADRO!H$4&amp;$E283),'Hoja de Trabajo para listado'!$CD$151:$DC$151,0)),0)</f>
        <v>0</v>
      </c>
      <c r="I283" s="241">
        <f ca="1">+IFERROR(INDEX('Hoja de Trabajo para listado'!$A$155:$Z$1048576,MATCH($A283,'Hoja de Trabajo para listado'!$A$155:$A$1048576,0),MATCH((CUADRO!I$4&amp;$E283),'Hoja de Trabajo para listado'!$A$151:$Z$151,0)),0)+IFERROR(INDEX('Hoja de Trabajo para listado'!$AB$155:$BA$1048576,MATCH($A283,'Hoja de Trabajo para listado'!$AB$155:$AB$1048576,0),MATCH((CUADRO!I$4&amp;$E283),'Hoja de Trabajo para listado'!$AB$151:$BA$151,0)),0)+IFERROR(INDEX('Hoja de Trabajo para listado'!$BC$155:$CB$1048576,MATCH($A283,'Hoja de Trabajo para listado'!$BC$155:$BC$1048576,0),MATCH((CUADRO!I$4&amp;$E283),'Hoja de Trabajo para listado'!$BC$151:$CB$151,0)),0)+IFERROR(INDEX('Hoja de Trabajo para listado'!$DE$153:$DG$274,MATCH($A283,'Hoja de Trabajo para listado'!$DE$153:$DE$1048576,0),MATCH((CUADRO!I$4&amp;$E283),'Hoja de Trabajo para listado'!$DE$151:$DG$151,0)),0)+IFERROR(INDEX('Hoja de Trabajo para listado'!$CD$155:$DC$1048576,MATCH($A283,'Hoja de Trabajo para listado'!$CD$155:$CD$1048576,0),MATCH((CUADRO!I$4&amp;$E283),'Hoja de Trabajo para listado'!$CD$151:$DC$151,0)),0)</f>
        <v>0</v>
      </c>
      <c r="J283" s="241">
        <f ca="1">+IFERROR(INDEX('Hoja de Trabajo para listado'!$A$155:$Z$1048576,MATCH($A283,'Hoja de Trabajo para listado'!$A$155:$A$1048576,0),MATCH((CUADRO!J$4&amp;$E283),'Hoja de Trabajo para listado'!$A$151:$Z$151,0)),0)+IFERROR(INDEX('Hoja de Trabajo para listado'!$AB$155:$BA$1048576,MATCH($A283,'Hoja de Trabajo para listado'!$AB$155:$AB$1048576,0),MATCH((CUADRO!J$4&amp;$E283),'Hoja de Trabajo para listado'!$AB$151:$BA$151,0)),0)+IFERROR(INDEX('Hoja de Trabajo para listado'!$BC$155:$CB$1048576,MATCH($A283,'Hoja de Trabajo para listado'!$BC$155:$BC$1048576,0),MATCH((CUADRO!J$4&amp;$E283),'Hoja de Trabajo para listado'!$BC$151:$CB$151,0)),0)+IFERROR(INDEX('Hoja de Trabajo para listado'!$DE$153:$DG$274,MATCH($A283,'Hoja de Trabajo para listado'!$DE$153:$DE$1048576,0),MATCH((CUADRO!J$4&amp;$E283),'Hoja de Trabajo para listado'!$DE$151:$DG$151,0)),0)+IFERROR(INDEX('Hoja de Trabajo para listado'!$CD$155:$DC$1048576,MATCH($A283,'Hoja de Trabajo para listado'!$CD$155:$CD$1048576,0),MATCH((CUADRO!J$4&amp;$E283),'Hoja de Trabajo para listado'!$CD$151:$DC$151,0)),0)</f>
        <v>0</v>
      </c>
      <c r="K283" s="241">
        <f ca="1">+IFERROR(INDEX('Hoja de Trabajo para listado'!$A$155:$Z$1048576,MATCH($A283,'Hoja de Trabajo para listado'!$A$155:$A$1048576,0),MATCH((CUADRO!K$4&amp;$E283),'Hoja de Trabajo para listado'!$A$151:$Z$151,0)),0)+IFERROR(INDEX('Hoja de Trabajo para listado'!$AB$155:$BA$1048576,MATCH($A283,'Hoja de Trabajo para listado'!$AB$155:$AB$1048576,0),MATCH((CUADRO!K$4&amp;$E283),'Hoja de Trabajo para listado'!$AB$151:$BA$151,0)),0)+IFERROR(INDEX('Hoja de Trabajo para listado'!$BC$155:$CB$1048576,MATCH($A283,'Hoja de Trabajo para listado'!$BC$155:$BC$1048576,0),MATCH((CUADRO!K$4&amp;$E283),'Hoja de Trabajo para listado'!$BC$151:$CB$151,0)),0)+IFERROR(INDEX('Hoja de Trabajo para listado'!$DE$153:$DG$274,MATCH($A283,'Hoja de Trabajo para listado'!$DE$153:$DE$1048576,0),MATCH((CUADRO!K$4&amp;$E283),'Hoja de Trabajo para listado'!$DE$151:$DG$151,0)),0)+IFERROR(INDEX('Hoja de Trabajo para listado'!$CD$155:$DC$1048576,MATCH($A283,'Hoja de Trabajo para listado'!$CD$155:$CD$1048576,0),MATCH((CUADRO!K$4&amp;$E283),'Hoja de Trabajo para listado'!$CD$151:$DC$151,0)),0)</f>
        <v>0</v>
      </c>
      <c r="L283" s="241">
        <f ca="1">+IFERROR(INDEX('Hoja de Trabajo para listado'!$A$155:$Z$1048576,MATCH($A283,'Hoja de Trabajo para listado'!$A$155:$A$1048576,0),MATCH((CUADRO!L$4&amp;$E283),'Hoja de Trabajo para listado'!$A$151:$Z$151,0)),0)+IFERROR(INDEX('Hoja de Trabajo para listado'!$AB$155:$BA$1048576,MATCH($A283,'Hoja de Trabajo para listado'!$AB$155:$AB$1048576,0),MATCH((CUADRO!L$4&amp;$E283),'Hoja de Trabajo para listado'!$AB$151:$BA$151,0)),0)+IFERROR(INDEX('Hoja de Trabajo para listado'!$BC$155:$CB$1048576,MATCH($A283,'Hoja de Trabajo para listado'!$BC$155:$BC$1048576,0),MATCH((CUADRO!L$4&amp;$E283),'Hoja de Trabajo para listado'!$BC$151:$CB$151,0)),0)+IFERROR(INDEX('Hoja de Trabajo para listado'!$DE$153:$DG$274,MATCH($A283,'Hoja de Trabajo para listado'!$DE$153:$DE$1048576,0),MATCH((CUADRO!L$4&amp;$E283),'Hoja de Trabajo para listado'!$DE$151:$DG$151,0)),0)+IFERROR(INDEX('Hoja de Trabajo para listado'!$CD$155:$DC$1048576,MATCH($A283,'Hoja de Trabajo para listado'!$CD$155:$CD$1048576,0),MATCH((CUADRO!L$4&amp;$E283),'Hoja de Trabajo para listado'!$CD$151:$DC$151,0)),0)</f>
        <v>0</v>
      </c>
      <c r="M283" s="241">
        <f ca="1">+IFERROR(INDEX('Hoja de Trabajo para listado'!$A$155:$Z$1048576,MATCH($A283,'Hoja de Trabajo para listado'!$A$155:$A$1048576,0),MATCH((CUADRO!M$4&amp;$E283),'Hoja de Trabajo para listado'!$A$151:$Z$151,0)),0)+IFERROR(INDEX('Hoja de Trabajo para listado'!$AB$155:$BA$1048576,MATCH($A283,'Hoja de Trabajo para listado'!$AB$155:$AB$1048576,0),MATCH((CUADRO!M$4&amp;$E283),'Hoja de Trabajo para listado'!$AB$151:$BA$151,0)),0)+IFERROR(INDEX('Hoja de Trabajo para listado'!$BC$155:$CB$1048576,MATCH($A283,'Hoja de Trabajo para listado'!$BC$155:$BC$1048576,0),MATCH((CUADRO!M$4&amp;$E283),'Hoja de Trabajo para listado'!$BC$151:$CB$151,0)),0)+IFERROR(INDEX('Hoja de Trabajo para listado'!$DE$153:$DG$274,MATCH($A283,'Hoja de Trabajo para listado'!$DE$153:$DE$1048576,0),MATCH((CUADRO!M$4&amp;$E283),'Hoja de Trabajo para listado'!$DE$151:$DG$151,0)),0)+IFERROR(INDEX('Hoja de Trabajo para listado'!$CD$155:$DC$1048576,MATCH($A283,'Hoja de Trabajo para listado'!$CD$155:$CD$1048576,0),MATCH((CUADRO!M$4&amp;$E283),'Hoja de Trabajo para listado'!$CD$151:$DC$151,0)),0)</f>
        <v>0</v>
      </c>
      <c r="N283" s="241">
        <f ca="1">+IFERROR(INDEX('Hoja de Trabajo para listado'!$A$155:$Z$1048576,MATCH($A283,'Hoja de Trabajo para listado'!$A$155:$A$1048576,0),MATCH((CUADRO!N$4&amp;$E283),'Hoja de Trabajo para listado'!$A$151:$Z$151,0)),0)+IFERROR(INDEX('Hoja de Trabajo para listado'!$AB$155:$BA$1048576,MATCH($A283,'Hoja de Trabajo para listado'!$AB$155:$AB$1048576,0),MATCH((CUADRO!N$4&amp;$E283),'Hoja de Trabajo para listado'!$AB$151:$BA$151,0)),0)+IFERROR(INDEX('Hoja de Trabajo para listado'!$BC$155:$CB$1048576,MATCH($A283,'Hoja de Trabajo para listado'!$BC$155:$BC$1048576,0),MATCH((CUADRO!N$4&amp;$E283),'Hoja de Trabajo para listado'!$BC$151:$CB$151,0)),0)+IFERROR(INDEX('Hoja de Trabajo para listado'!$DE$153:$DG$274,MATCH($A283,'Hoja de Trabajo para listado'!$DE$153:$DE$1048576,0),MATCH((CUADRO!N$4&amp;$E283),'Hoja de Trabajo para listado'!$DE$151:$DG$151,0)),0)+IFERROR(INDEX('Hoja de Trabajo para listado'!$CD$155:$DC$1048576,MATCH($A283,'Hoja de Trabajo para listado'!$CD$155:$CD$1048576,0),MATCH((CUADRO!N$4&amp;$E283),'Hoja de Trabajo para listado'!$CD$151:$DC$151,0)),0)</f>
        <v>0</v>
      </c>
      <c r="O283" s="241">
        <f ca="1">+IFERROR(INDEX('Hoja de Trabajo para listado'!$A$155:$Z$1048576,MATCH($A283,'Hoja de Trabajo para listado'!$A$155:$A$1048576,0),MATCH((CUADRO!O$4&amp;$E283),'Hoja de Trabajo para listado'!$A$151:$Z$151,0)),0)+IFERROR(INDEX('Hoja de Trabajo para listado'!$AB$155:$BA$1048576,MATCH($A283,'Hoja de Trabajo para listado'!$AB$155:$AB$1048576,0),MATCH((CUADRO!O$4&amp;$E283),'Hoja de Trabajo para listado'!$AB$151:$BA$151,0)),0)+IFERROR(INDEX('Hoja de Trabajo para listado'!$BC$155:$CB$1048576,MATCH($A283,'Hoja de Trabajo para listado'!$BC$155:$BC$1048576,0),MATCH((CUADRO!O$4&amp;$E283),'Hoja de Trabajo para listado'!$BC$151:$CB$151,0)),0)+IFERROR(INDEX('Hoja de Trabajo para listado'!$DE$153:$DG$274,MATCH($A283,'Hoja de Trabajo para listado'!$DE$153:$DE$1048576,0),MATCH((CUADRO!O$4&amp;$E283),'Hoja de Trabajo para listado'!$DE$151:$DG$151,0)),0)+IFERROR(INDEX('Hoja de Trabajo para listado'!$CD$155:$DC$1048576,MATCH($A283,'Hoja de Trabajo para listado'!$CD$155:$CD$1048576,0),MATCH((CUADRO!O$4&amp;$E283),'Hoja de Trabajo para listado'!$CD$151:$DC$151,0)),0)</f>
        <v>0</v>
      </c>
      <c r="P283" s="241">
        <f ca="1">+IFERROR(INDEX('Hoja de Trabajo para listado'!$A$155:$Z$1048576,MATCH($A283,'Hoja de Trabajo para listado'!$A$155:$A$1048576,0),MATCH((CUADRO!P$4&amp;$E283),'Hoja de Trabajo para listado'!$A$151:$Z$151,0)),0)+IFERROR(INDEX('Hoja de Trabajo para listado'!$AB$155:$BA$1048576,MATCH($A283,'Hoja de Trabajo para listado'!$AB$155:$AB$1048576,0),MATCH((CUADRO!P$4&amp;$E283),'Hoja de Trabajo para listado'!$AB$151:$BA$151,0)),0)+IFERROR(INDEX('Hoja de Trabajo para listado'!$BC$155:$CB$1048576,MATCH($A283,'Hoja de Trabajo para listado'!$BC$155:$BC$1048576,0),MATCH((CUADRO!P$4&amp;$E283),'Hoja de Trabajo para listado'!$BC$151:$CB$151,0)),0)+IFERROR(INDEX('Hoja de Trabajo para listado'!$DE$153:$DG$274,MATCH($A283,'Hoja de Trabajo para listado'!$DE$153:$DE$1048576,0),MATCH((CUADRO!P$4&amp;$E283),'Hoja de Trabajo para listado'!$DE$151:$DG$151,0)),0)+IFERROR(INDEX('Hoja de Trabajo para listado'!$CD$155:$DC$1048576,MATCH($A283,'Hoja de Trabajo para listado'!$CD$155:$CD$1048576,0),MATCH((CUADRO!P$4&amp;$E283),'Hoja de Trabajo para listado'!$CD$151:$DC$151,0)),0)</f>
        <v>0</v>
      </c>
      <c r="Q283" s="241">
        <f ca="1">+IFERROR(INDEX('Hoja de Trabajo para listado'!$A$155:$Z$1048576,MATCH($A283,'Hoja de Trabajo para listado'!$A$155:$A$1048576,0),MATCH((CUADRO!Q$4&amp;$E283),'Hoja de Trabajo para listado'!$A$151:$Z$151,0)),0)+IFERROR(INDEX('Hoja de Trabajo para listado'!$AB$155:$BA$1048576,MATCH($A283,'Hoja de Trabajo para listado'!$AB$155:$AB$1048576,0),MATCH((CUADRO!Q$4&amp;$E283),'Hoja de Trabajo para listado'!$AB$151:$BA$151,0)),0)+IFERROR(INDEX('Hoja de Trabajo para listado'!$BC$155:$CB$1048576,MATCH($A283,'Hoja de Trabajo para listado'!$BC$155:$BC$1048576,0),MATCH((CUADRO!Q$4&amp;$E283),'Hoja de Trabajo para listado'!$BC$151:$CB$151,0)),0)+IFERROR(INDEX('Hoja de Trabajo para listado'!$DE$153:$DG$274,MATCH($A283,'Hoja de Trabajo para listado'!$DE$153:$DE$1048576,0),MATCH((CUADRO!Q$4&amp;$E283),'Hoja de Trabajo para listado'!$DE$151:$DG$151,0)),0)+IFERROR(INDEX('Hoja de Trabajo para listado'!$CD$155:$DC$1048576,MATCH($A283,'Hoja de Trabajo para listado'!$CD$155:$CD$1048576,0),MATCH((CUADRO!Q$4&amp;$E283),'Hoja de Trabajo para listado'!$CD$151:$DC$151,0)),0)</f>
        <v>0</v>
      </c>
      <c r="R283" s="241">
        <f t="shared" ca="1" si="11"/>
        <v>0</v>
      </c>
      <c r="S283" s="260"/>
      <c r="T283" s="241">
        <f ca="1">+T284</f>
        <v>208.86</v>
      </c>
      <c r="U283" s="240">
        <f t="shared" si="12"/>
        <v>1</v>
      </c>
      <c r="V283" s="327" t="str">
        <f>+VLOOKUP(A283,bd_lista!$A$3:$E$592,5,FALSE)</f>
        <v>Instituciones Descentralizadas</v>
      </c>
      <c r="W283" s="397" t="str">
        <f>+V283</f>
        <v>Instituciones Descentralizadas</v>
      </c>
      <c r="X283" s="240">
        <f>+VLOOKUP(A283,[4]Sheet1!$A$13:$D$744,4,FALSE)</f>
        <v>52</v>
      </c>
      <c r="Y283" s="240" t="e">
        <f>+VLOOKUP(X283,bd_lista!$A$3:$C$592,3,FALSE)</f>
        <v>#N/A</v>
      </c>
      <c r="Z283" s="290">
        <f>+X283</f>
        <v>52</v>
      </c>
      <c r="AA283" s="291" t="e">
        <f>+Y283</f>
        <v>#N/A</v>
      </c>
    </row>
    <row r="284" spans="1:27" s="377" customFormat="1" ht="15" customHeight="1">
      <c r="A284" s="378">
        <v>387</v>
      </c>
      <c r="B284" s="394"/>
      <c r="C284" s="327" t="str">
        <f>+VLOOKUP(A284,bd_lista!$A$3:$C$592,3,FALSE)</f>
        <v>Agencia del Desarrollo del Cine y Audiovisual Bolivianos</v>
      </c>
      <c r="D284" s="396"/>
      <c r="E284" s="327" t="s">
        <v>1304</v>
      </c>
      <c r="F284" s="243">
        <f ca="1">+IFERROR(INDEX('Hoja de Trabajo para listado'!$A$155:$Z$1048576,MATCH($A284,'Hoja de Trabajo para listado'!$A$155:$A$1048576,0),MATCH((CUADRO!F$4&amp;$E284),'Hoja de Trabajo para listado'!$A$151:$Z$151,0)),0)+IFERROR(INDEX('Hoja de Trabajo para listado'!$AB$155:$BA$1048576,MATCH($A284,'Hoja de Trabajo para listado'!$AB$155:$AB$1048576,0),MATCH((CUADRO!F$4&amp;$E284),'Hoja de Trabajo para listado'!$AB$151:$BA$151,0)),0)+IFERROR(INDEX('Hoja de Trabajo para listado'!$BC$155:$CB$1048576,MATCH($A284,'Hoja de Trabajo para listado'!$BC$155:$BC$1048576,0),MATCH((CUADRO!F$4&amp;$E284),'Hoja de Trabajo para listado'!$BC$151:$CB$151,0)),0)+IFERROR(INDEX('Hoja de Trabajo para listado'!$DE$153:$DG$274,MATCH($A284,'Hoja de Trabajo para listado'!$DE$153:$DE$1048576,0),MATCH((CUADRO!F$4&amp;$E284),'Hoja de Trabajo para listado'!$DE$151:$DG$151,0)),0)+IFERROR(INDEX('Hoja de Trabajo para listado'!$CD$155:$DC$1048576,MATCH($A284,'Hoja de Trabajo para listado'!$CD$155:$CD$1048576,0),MATCH((CUADRO!F$4&amp;$E284),'Hoja de Trabajo para listado'!$CD$151:$DC$151,0)),0)</f>
        <v>208.86</v>
      </c>
      <c r="G284" s="243">
        <f ca="1">+IFERROR(INDEX('Hoja de Trabajo para listado'!$A$155:$Z$1048576,MATCH($A284,'Hoja de Trabajo para listado'!$A$155:$A$1048576,0),MATCH((CUADRO!G$4&amp;$E284),'Hoja de Trabajo para listado'!$A$151:$Z$151,0)),0)+IFERROR(INDEX('Hoja de Trabajo para listado'!$AB$155:$BA$1048576,MATCH($A284,'Hoja de Trabajo para listado'!$AB$155:$AB$1048576,0),MATCH((CUADRO!G$4&amp;$E284),'Hoja de Trabajo para listado'!$AB$151:$BA$151,0)),0)+IFERROR(INDEX('Hoja de Trabajo para listado'!$BC$155:$CB$1048576,MATCH($A284,'Hoja de Trabajo para listado'!$BC$155:$BC$1048576,0),MATCH((CUADRO!G$4&amp;$E284),'Hoja de Trabajo para listado'!$BC$151:$CB$151,0)),0)+IFERROR(INDEX('Hoja de Trabajo para listado'!$DE$153:$DG$274,MATCH($A284,'Hoja de Trabajo para listado'!$DE$153:$DE$1048576,0),MATCH((CUADRO!G$4&amp;$E284),'Hoja de Trabajo para listado'!$DE$151:$DG$151,0)),0)+IFERROR(INDEX('Hoja de Trabajo para listado'!$CD$155:$DC$1048576,MATCH($A284,'Hoja de Trabajo para listado'!$CD$155:$CD$1048576,0),MATCH((CUADRO!G$4&amp;$E284),'Hoja de Trabajo para listado'!$CD$151:$DC$151,0)),0)</f>
        <v>0</v>
      </c>
      <c r="H284" s="243">
        <f ca="1">+IFERROR(INDEX('Hoja de Trabajo para listado'!$A$155:$Z$1048576,MATCH($A284,'Hoja de Trabajo para listado'!$A$155:$A$1048576,0),MATCH((CUADRO!H$4&amp;$E284),'Hoja de Trabajo para listado'!$A$151:$Z$151,0)),0)+IFERROR(INDEX('Hoja de Trabajo para listado'!$AB$155:$BA$1048576,MATCH($A284,'Hoja de Trabajo para listado'!$AB$155:$AB$1048576,0),MATCH((CUADRO!H$4&amp;$E284),'Hoja de Trabajo para listado'!$AB$151:$BA$151,0)),0)+IFERROR(INDEX('Hoja de Trabajo para listado'!$BC$155:$CB$1048576,MATCH($A284,'Hoja de Trabajo para listado'!$BC$155:$BC$1048576,0),MATCH((CUADRO!H$4&amp;$E284),'Hoja de Trabajo para listado'!$BC$151:$CB$151,0)),0)+IFERROR(INDEX('Hoja de Trabajo para listado'!$DE$153:$DG$274,MATCH($A284,'Hoja de Trabajo para listado'!$DE$153:$DE$1048576,0),MATCH((CUADRO!H$4&amp;$E284),'Hoja de Trabajo para listado'!$DE$151:$DG$151,0)),0)+IFERROR(INDEX('Hoja de Trabajo para listado'!$CD$155:$DC$1048576,MATCH($A284,'Hoja de Trabajo para listado'!$CD$155:$CD$1048576,0),MATCH((CUADRO!H$4&amp;$E284),'Hoja de Trabajo para listado'!$CD$151:$DC$151,0)),0)</f>
        <v>0</v>
      </c>
      <c r="I284" s="243">
        <f ca="1">+IFERROR(INDEX('Hoja de Trabajo para listado'!$A$155:$Z$1048576,MATCH($A284,'Hoja de Trabajo para listado'!$A$155:$A$1048576,0),MATCH((CUADRO!I$4&amp;$E284),'Hoja de Trabajo para listado'!$A$151:$Z$151,0)),0)+IFERROR(INDEX('Hoja de Trabajo para listado'!$AB$155:$BA$1048576,MATCH($A284,'Hoja de Trabajo para listado'!$AB$155:$AB$1048576,0),MATCH((CUADRO!I$4&amp;$E284),'Hoja de Trabajo para listado'!$AB$151:$BA$151,0)),0)+IFERROR(INDEX('Hoja de Trabajo para listado'!$BC$155:$CB$1048576,MATCH($A284,'Hoja de Trabajo para listado'!$BC$155:$BC$1048576,0),MATCH((CUADRO!I$4&amp;$E284),'Hoja de Trabajo para listado'!$BC$151:$CB$151,0)),0)+IFERROR(INDEX('Hoja de Trabajo para listado'!$DE$153:$DG$274,MATCH($A284,'Hoja de Trabajo para listado'!$DE$153:$DE$1048576,0),MATCH((CUADRO!I$4&amp;$E284),'Hoja de Trabajo para listado'!$DE$151:$DG$151,0)),0)+IFERROR(INDEX('Hoja de Trabajo para listado'!$CD$155:$DC$1048576,MATCH($A284,'Hoja de Trabajo para listado'!$CD$155:$CD$1048576,0),MATCH((CUADRO!I$4&amp;$E284),'Hoja de Trabajo para listado'!$CD$151:$DC$151,0)),0)</f>
        <v>0</v>
      </c>
      <c r="J284" s="243">
        <f ca="1">+IFERROR(INDEX('Hoja de Trabajo para listado'!$A$155:$Z$1048576,MATCH($A284,'Hoja de Trabajo para listado'!$A$155:$A$1048576,0),MATCH((CUADRO!J$4&amp;$E284),'Hoja de Trabajo para listado'!$A$151:$Z$151,0)),0)+IFERROR(INDEX('Hoja de Trabajo para listado'!$AB$155:$BA$1048576,MATCH($A284,'Hoja de Trabajo para listado'!$AB$155:$AB$1048576,0),MATCH((CUADRO!J$4&amp;$E284),'Hoja de Trabajo para listado'!$AB$151:$BA$151,0)),0)+IFERROR(INDEX('Hoja de Trabajo para listado'!$BC$155:$CB$1048576,MATCH($A284,'Hoja de Trabajo para listado'!$BC$155:$BC$1048576,0),MATCH((CUADRO!J$4&amp;$E284),'Hoja de Trabajo para listado'!$BC$151:$CB$151,0)),0)+IFERROR(INDEX('Hoja de Trabajo para listado'!$DE$153:$DG$274,MATCH($A284,'Hoja de Trabajo para listado'!$DE$153:$DE$1048576,0),MATCH((CUADRO!J$4&amp;$E284),'Hoja de Trabajo para listado'!$DE$151:$DG$151,0)),0)+IFERROR(INDEX('Hoja de Trabajo para listado'!$CD$155:$DC$1048576,MATCH($A284,'Hoja de Trabajo para listado'!$CD$155:$CD$1048576,0),MATCH((CUADRO!J$4&amp;$E284),'Hoja de Trabajo para listado'!$CD$151:$DC$151,0)),0)</f>
        <v>0</v>
      </c>
      <c r="K284" s="243">
        <f ca="1">+IFERROR(INDEX('Hoja de Trabajo para listado'!$A$155:$Z$1048576,MATCH($A284,'Hoja de Trabajo para listado'!$A$155:$A$1048576,0),MATCH((CUADRO!K$4&amp;$E284),'Hoja de Trabajo para listado'!$A$151:$Z$151,0)),0)+IFERROR(INDEX('Hoja de Trabajo para listado'!$AB$155:$BA$1048576,MATCH($A284,'Hoja de Trabajo para listado'!$AB$155:$AB$1048576,0),MATCH((CUADRO!K$4&amp;$E284),'Hoja de Trabajo para listado'!$AB$151:$BA$151,0)),0)+IFERROR(INDEX('Hoja de Trabajo para listado'!$BC$155:$CB$1048576,MATCH($A284,'Hoja de Trabajo para listado'!$BC$155:$BC$1048576,0),MATCH((CUADRO!K$4&amp;$E284),'Hoja de Trabajo para listado'!$BC$151:$CB$151,0)),0)+IFERROR(INDEX('Hoja de Trabajo para listado'!$DE$153:$DG$274,MATCH($A284,'Hoja de Trabajo para listado'!$DE$153:$DE$1048576,0),MATCH((CUADRO!K$4&amp;$E284),'Hoja de Trabajo para listado'!$DE$151:$DG$151,0)),0)+IFERROR(INDEX('Hoja de Trabajo para listado'!$CD$155:$DC$1048576,MATCH($A284,'Hoja de Trabajo para listado'!$CD$155:$CD$1048576,0),MATCH((CUADRO!K$4&amp;$E284),'Hoja de Trabajo para listado'!$CD$151:$DC$151,0)),0)</f>
        <v>0</v>
      </c>
      <c r="L284" s="243">
        <f ca="1">+IFERROR(INDEX('Hoja de Trabajo para listado'!$A$155:$Z$1048576,MATCH($A284,'Hoja de Trabajo para listado'!$A$155:$A$1048576,0),MATCH((CUADRO!L$4&amp;$E284),'Hoja de Trabajo para listado'!$A$151:$Z$151,0)),0)+IFERROR(INDEX('Hoja de Trabajo para listado'!$AB$155:$BA$1048576,MATCH($A284,'Hoja de Trabajo para listado'!$AB$155:$AB$1048576,0),MATCH((CUADRO!L$4&amp;$E284),'Hoja de Trabajo para listado'!$AB$151:$BA$151,0)),0)+IFERROR(INDEX('Hoja de Trabajo para listado'!$BC$155:$CB$1048576,MATCH($A284,'Hoja de Trabajo para listado'!$BC$155:$BC$1048576,0),MATCH((CUADRO!L$4&amp;$E284),'Hoja de Trabajo para listado'!$BC$151:$CB$151,0)),0)+IFERROR(INDEX('Hoja de Trabajo para listado'!$DE$153:$DG$274,MATCH($A284,'Hoja de Trabajo para listado'!$DE$153:$DE$1048576,0),MATCH((CUADRO!L$4&amp;$E284),'Hoja de Trabajo para listado'!$DE$151:$DG$151,0)),0)+IFERROR(INDEX('Hoja de Trabajo para listado'!$CD$155:$DC$1048576,MATCH($A284,'Hoja de Trabajo para listado'!$CD$155:$CD$1048576,0),MATCH((CUADRO!L$4&amp;$E284),'Hoja de Trabajo para listado'!$CD$151:$DC$151,0)),0)</f>
        <v>0</v>
      </c>
      <c r="M284" s="243">
        <f ca="1">+IFERROR(INDEX('Hoja de Trabajo para listado'!$A$155:$Z$1048576,MATCH($A284,'Hoja de Trabajo para listado'!$A$155:$A$1048576,0),MATCH((CUADRO!M$4&amp;$E284),'Hoja de Trabajo para listado'!$A$151:$Z$151,0)),0)+IFERROR(INDEX('Hoja de Trabajo para listado'!$AB$155:$BA$1048576,MATCH($A284,'Hoja de Trabajo para listado'!$AB$155:$AB$1048576,0),MATCH((CUADRO!M$4&amp;$E284),'Hoja de Trabajo para listado'!$AB$151:$BA$151,0)),0)+IFERROR(INDEX('Hoja de Trabajo para listado'!$BC$155:$CB$1048576,MATCH($A284,'Hoja de Trabajo para listado'!$BC$155:$BC$1048576,0),MATCH((CUADRO!M$4&amp;$E284),'Hoja de Trabajo para listado'!$BC$151:$CB$151,0)),0)+IFERROR(INDEX('Hoja de Trabajo para listado'!$DE$153:$DG$274,MATCH($A284,'Hoja de Trabajo para listado'!$DE$153:$DE$1048576,0),MATCH((CUADRO!M$4&amp;$E284),'Hoja de Trabajo para listado'!$DE$151:$DG$151,0)),0)+IFERROR(INDEX('Hoja de Trabajo para listado'!$CD$155:$DC$1048576,MATCH($A284,'Hoja de Trabajo para listado'!$CD$155:$CD$1048576,0),MATCH((CUADRO!M$4&amp;$E284),'Hoja de Trabajo para listado'!$CD$151:$DC$151,0)),0)</f>
        <v>0</v>
      </c>
      <c r="N284" s="243">
        <f ca="1">+IFERROR(INDEX('Hoja de Trabajo para listado'!$A$155:$Z$1048576,MATCH($A284,'Hoja de Trabajo para listado'!$A$155:$A$1048576,0),MATCH((CUADRO!N$4&amp;$E284),'Hoja de Trabajo para listado'!$A$151:$Z$151,0)),0)+IFERROR(INDEX('Hoja de Trabajo para listado'!$AB$155:$BA$1048576,MATCH($A284,'Hoja de Trabajo para listado'!$AB$155:$AB$1048576,0),MATCH((CUADRO!N$4&amp;$E284),'Hoja de Trabajo para listado'!$AB$151:$BA$151,0)),0)+IFERROR(INDEX('Hoja de Trabajo para listado'!$BC$155:$CB$1048576,MATCH($A284,'Hoja de Trabajo para listado'!$BC$155:$BC$1048576,0),MATCH((CUADRO!N$4&amp;$E284),'Hoja de Trabajo para listado'!$BC$151:$CB$151,0)),0)+IFERROR(INDEX('Hoja de Trabajo para listado'!$DE$153:$DG$274,MATCH($A284,'Hoja de Trabajo para listado'!$DE$153:$DE$1048576,0),MATCH((CUADRO!N$4&amp;$E284),'Hoja de Trabajo para listado'!$DE$151:$DG$151,0)),0)+IFERROR(INDEX('Hoja de Trabajo para listado'!$CD$155:$DC$1048576,MATCH($A284,'Hoja de Trabajo para listado'!$CD$155:$CD$1048576,0),MATCH((CUADRO!N$4&amp;$E284),'Hoja de Trabajo para listado'!$CD$151:$DC$151,0)),0)</f>
        <v>0</v>
      </c>
      <c r="O284" s="243">
        <f ca="1">+IFERROR(INDEX('Hoja de Trabajo para listado'!$A$155:$Z$1048576,MATCH($A284,'Hoja de Trabajo para listado'!$A$155:$A$1048576,0),MATCH((CUADRO!O$4&amp;$E284),'Hoja de Trabajo para listado'!$A$151:$Z$151,0)),0)+IFERROR(INDEX('Hoja de Trabajo para listado'!$AB$155:$BA$1048576,MATCH($A284,'Hoja de Trabajo para listado'!$AB$155:$AB$1048576,0),MATCH((CUADRO!O$4&amp;$E284),'Hoja de Trabajo para listado'!$AB$151:$BA$151,0)),0)+IFERROR(INDEX('Hoja de Trabajo para listado'!$BC$155:$CB$1048576,MATCH($A284,'Hoja de Trabajo para listado'!$BC$155:$BC$1048576,0),MATCH((CUADRO!O$4&amp;$E284),'Hoja de Trabajo para listado'!$BC$151:$CB$151,0)),0)+IFERROR(INDEX('Hoja de Trabajo para listado'!$DE$153:$DG$274,MATCH($A284,'Hoja de Trabajo para listado'!$DE$153:$DE$1048576,0),MATCH((CUADRO!O$4&amp;$E284),'Hoja de Trabajo para listado'!$DE$151:$DG$151,0)),0)+IFERROR(INDEX('Hoja de Trabajo para listado'!$CD$155:$DC$1048576,MATCH($A284,'Hoja de Trabajo para listado'!$CD$155:$CD$1048576,0),MATCH((CUADRO!O$4&amp;$E284),'Hoja de Trabajo para listado'!$CD$151:$DC$151,0)),0)</f>
        <v>0</v>
      </c>
      <c r="P284" s="243">
        <f ca="1">+IFERROR(INDEX('Hoja de Trabajo para listado'!$A$155:$Z$1048576,MATCH($A284,'Hoja de Trabajo para listado'!$A$155:$A$1048576,0),MATCH((CUADRO!P$4&amp;$E284),'Hoja de Trabajo para listado'!$A$151:$Z$151,0)),0)+IFERROR(INDEX('Hoja de Trabajo para listado'!$AB$155:$BA$1048576,MATCH($A284,'Hoja de Trabajo para listado'!$AB$155:$AB$1048576,0),MATCH((CUADRO!P$4&amp;$E284),'Hoja de Trabajo para listado'!$AB$151:$BA$151,0)),0)+IFERROR(INDEX('Hoja de Trabajo para listado'!$BC$155:$CB$1048576,MATCH($A284,'Hoja de Trabajo para listado'!$BC$155:$BC$1048576,0),MATCH((CUADRO!P$4&amp;$E284),'Hoja de Trabajo para listado'!$BC$151:$CB$151,0)),0)+IFERROR(INDEX('Hoja de Trabajo para listado'!$DE$153:$DG$274,MATCH($A284,'Hoja de Trabajo para listado'!$DE$153:$DE$1048576,0),MATCH((CUADRO!P$4&amp;$E284),'Hoja de Trabajo para listado'!$DE$151:$DG$151,0)),0)+IFERROR(INDEX('Hoja de Trabajo para listado'!$CD$155:$DC$1048576,MATCH($A284,'Hoja de Trabajo para listado'!$CD$155:$CD$1048576,0),MATCH((CUADRO!P$4&amp;$E284),'Hoja de Trabajo para listado'!$CD$151:$DC$151,0)),0)</f>
        <v>0</v>
      </c>
      <c r="Q284" s="243">
        <f ca="1">+IFERROR(INDEX('Hoja de Trabajo para listado'!$A$155:$Z$1048576,MATCH($A284,'Hoja de Trabajo para listado'!$A$155:$A$1048576,0),MATCH((CUADRO!Q$4&amp;$E284),'Hoja de Trabajo para listado'!$A$151:$Z$151,0)),0)+IFERROR(INDEX('Hoja de Trabajo para listado'!$AB$155:$BA$1048576,MATCH($A284,'Hoja de Trabajo para listado'!$AB$155:$AB$1048576,0),MATCH((CUADRO!Q$4&amp;$E284),'Hoja de Trabajo para listado'!$AB$151:$BA$151,0)),0)+IFERROR(INDEX('Hoja de Trabajo para listado'!$BC$155:$CB$1048576,MATCH($A284,'Hoja de Trabajo para listado'!$BC$155:$BC$1048576,0),MATCH((CUADRO!Q$4&amp;$E284),'Hoja de Trabajo para listado'!$BC$151:$CB$151,0)),0)+IFERROR(INDEX('Hoja de Trabajo para listado'!$DE$153:$DG$274,MATCH($A284,'Hoja de Trabajo para listado'!$DE$153:$DE$1048576,0),MATCH((CUADRO!Q$4&amp;$E284),'Hoja de Trabajo para listado'!$DE$151:$DG$151,0)),0)+IFERROR(INDEX('Hoja de Trabajo para listado'!$CD$155:$DC$1048576,MATCH($A284,'Hoja de Trabajo para listado'!$CD$155:$CD$1048576,0),MATCH((CUADRO!Q$4&amp;$E284),'Hoja de Trabajo para listado'!$CD$151:$DC$151,0)),0)</f>
        <v>0</v>
      </c>
      <c r="R284" s="243">
        <f t="shared" ca="1" si="11"/>
        <v>208.86</v>
      </c>
      <c r="S284" s="259">
        <f ca="1">+R283+R284</f>
        <v>208.86</v>
      </c>
      <c r="T284" s="241">
        <f ca="1">+S284</f>
        <v>208.86</v>
      </c>
      <c r="U284" s="240">
        <f t="shared" si="12"/>
        <v>2</v>
      </c>
      <c r="V284" s="327" t="str">
        <f>+VLOOKUP(A284,bd_lista!$A$3:$E$592,5,FALSE)</f>
        <v>Instituciones Descentralizadas</v>
      </c>
      <c r="W284" s="398"/>
      <c r="X284" s="240">
        <f>+VLOOKUP(A284,[4]Sheet1!$A$13:$D$744,4,FALSE)</f>
        <v>52</v>
      </c>
      <c r="Y284" s="240" t="e">
        <f>+VLOOKUP(X284,bd_lista!$A$3:$C$592,3,FALSE)</f>
        <v>#N/A</v>
      </c>
      <c r="Z284" s="288"/>
      <c r="AA284" s="289"/>
    </row>
    <row r="285" spans="1:27" s="377" customFormat="1" ht="15" customHeight="1">
      <c r="A285" s="378">
        <v>388</v>
      </c>
      <c r="B285" s="393">
        <f>+A285</f>
        <v>388</v>
      </c>
      <c r="C285" s="326" t="str">
        <f>+VLOOKUP(A285,bd_lista!$A$3:$C$592,3,FALSE)</f>
        <v>Servicio Plurinacional de Registro de Comercio</v>
      </c>
      <c r="D285" s="395" t="str">
        <f>+C285</f>
        <v>Servicio Plurinacional de Registro de Comercio</v>
      </c>
      <c r="E285" s="245" t="s">
        <v>1303</v>
      </c>
      <c r="F285" s="241">
        <f ca="1">+IFERROR(INDEX('Hoja de Trabajo para listado'!$A$155:$Z$1048576,MATCH($A285,'Hoja de Trabajo para listado'!$A$155:$A$1048576,0),MATCH((CUADRO!F$4&amp;$E285),'Hoja de Trabajo para listado'!$A$151:$Z$151,0)),0)+IFERROR(INDEX('Hoja de Trabajo para listado'!$AB$155:$BA$1048576,MATCH($A285,'Hoja de Trabajo para listado'!$AB$155:$AB$1048576,0),MATCH((CUADRO!F$4&amp;$E285),'Hoja de Trabajo para listado'!$AB$151:$BA$151,0)),0)+IFERROR(INDEX('Hoja de Trabajo para listado'!$BC$155:$CB$1048576,MATCH($A285,'Hoja de Trabajo para listado'!$BC$155:$BC$1048576,0),MATCH((CUADRO!F$4&amp;$E285),'Hoja de Trabajo para listado'!$BC$151:$CB$151,0)),0)+IFERROR(INDEX('Hoja de Trabajo para listado'!$DE$153:$DG$274,MATCH($A285,'Hoja de Trabajo para listado'!$DE$153:$DE$1048576,0),MATCH((CUADRO!F$4&amp;$E285),'Hoja de Trabajo para listado'!$DE$151:$DG$151,0)),0)+IFERROR(INDEX('Hoja de Trabajo para listado'!$CD$155:$DC$1048576,MATCH($A285,'Hoja de Trabajo para listado'!$CD$155:$CD$1048576,0),MATCH((CUADRO!F$4&amp;$E285),'Hoja de Trabajo para listado'!$CD$151:$DC$151,0)),0)</f>
        <v>0</v>
      </c>
      <c r="G285" s="241">
        <f ca="1">+IFERROR(INDEX('Hoja de Trabajo para listado'!$A$155:$Z$1048576,MATCH($A285,'Hoja de Trabajo para listado'!$A$155:$A$1048576,0),MATCH((CUADRO!G$4&amp;$E285),'Hoja de Trabajo para listado'!$A$151:$Z$151,0)),0)+IFERROR(INDEX('Hoja de Trabajo para listado'!$AB$155:$BA$1048576,MATCH($A285,'Hoja de Trabajo para listado'!$AB$155:$AB$1048576,0),MATCH((CUADRO!G$4&amp;$E285),'Hoja de Trabajo para listado'!$AB$151:$BA$151,0)),0)+IFERROR(INDEX('Hoja de Trabajo para listado'!$BC$155:$CB$1048576,MATCH($A285,'Hoja de Trabajo para listado'!$BC$155:$BC$1048576,0),MATCH((CUADRO!G$4&amp;$E285),'Hoja de Trabajo para listado'!$BC$151:$CB$151,0)),0)+IFERROR(INDEX('Hoja de Trabajo para listado'!$DE$153:$DG$274,MATCH($A285,'Hoja de Trabajo para listado'!$DE$153:$DE$1048576,0),MATCH((CUADRO!G$4&amp;$E285),'Hoja de Trabajo para listado'!$DE$151:$DG$151,0)),0)+IFERROR(INDEX('Hoja de Trabajo para listado'!$CD$155:$DC$1048576,MATCH($A285,'Hoja de Trabajo para listado'!$CD$155:$CD$1048576,0),MATCH((CUADRO!G$4&amp;$E285),'Hoja de Trabajo para listado'!$CD$151:$DC$151,0)),0)</f>
        <v>0</v>
      </c>
      <c r="H285" s="241">
        <f ca="1">+IFERROR(INDEX('Hoja de Trabajo para listado'!$A$155:$Z$1048576,MATCH($A285,'Hoja de Trabajo para listado'!$A$155:$A$1048576,0),MATCH((CUADRO!H$4&amp;$E285),'Hoja de Trabajo para listado'!$A$151:$Z$151,0)),0)+IFERROR(INDEX('Hoja de Trabajo para listado'!$AB$155:$BA$1048576,MATCH($A285,'Hoja de Trabajo para listado'!$AB$155:$AB$1048576,0),MATCH((CUADRO!H$4&amp;$E285),'Hoja de Trabajo para listado'!$AB$151:$BA$151,0)),0)+IFERROR(INDEX('Hoja de Trabajo para listado'!$BC$155:$CB$1048576,MATCH($A285,'Hoja de Trabajo para listado'!$BC$155:$BC$1048576,0),MATCH((CUADRO!H$4&amp;$E285),'Hoja de Trabajo para listado'!$BC$151:$CB$151,0)),0)+IFERROR(INDEX('Hoja de Trabajo para listado'!$DE$153:$DG$274,MATCH($A285,'Hoja de Trabajo para listado'!$DE$153:$DE$1048576,0),MATCH((CUADRO!H$4&amp;$E285),'Hoja de Trabajo para listado'!$DE$151:$DG$151,0)),0)+IFERROR(INDEX('Hoja de Trabajo para listado'!$CD$155:$DC$1048576,MATCH($A285,'Hoja de Trabajo para listado'!$CD$155:$CD$1048576,0),MATCH((CUADRO!H$4&amp;$E285),'Hoja de Trabajo para listado'!$CD$151:$DC$151,0)),0)</f>
        <v>0</v>
      </c>
      <c r="I285" s="241">
        <f ca="1">+IFERROR(INDEX('Hoja de Trabajo para listado'!$A$155:$Z$1048576,MATCH($A285,'Hoja de Trabajo para listado'!$A$155:$A$1048576,0),MATCH((CUADRO!I$4&amp;$E285),'Hoja de Trabajo para listado'!$A$151:$Z$151,0)),0)+IFERROR(INDEX('Hoja de Trabajo para listado'!$AB$155:$BA$1048576,MATCH($A285,'Hoja de Trabajo para listado'!$AB$155:$AB$1048576,0),MATCH((CUADRO!I$4&amp;$E285),'Hoja de Trabajo para listado'!$AB$151:$BA$151,0)),0)+IFERROR(INDEX('Hoja de Trabajo para listado'!$BC$155:$CB$1048576,MATCH($A285,'Hoja de Trabajo para listado'!$BC$155:$BC$1048576,0),MATCH((CUADRO!I$4&amp;$E285),'Hoja de Trabajo para listado'!$BC$151:$CB$151,0)),0)+IFERROR(INDEX('Hoja de Trabajo para listado'!$DE$153:$DG$274,MATCH($A285,'Hoja de Trabajo para listado'!$DE$153:$DE$1048576,0),MATCH((CUADRO!I$4&amp;$E285),'Hoja de Trabajo para listado'!$DE$151:$DG$151,0)),0)+IFERROR(INDEX('Hoja de Trabajo para listado'!$CD$155:$DC$1048576,MATCH($A285,'Hoja de Trabajo para listado'!$CD$155:$CD$1048576,0),MATCH((CUADRO!I$4&amp;$E285),'Hoja de Trabajo para listado'!$CD$151:$DC$151,0)),0)</f>
        <v>0</v>
      </c>
      <c r="J285" s="241">
        <f ca="1">+IFERROR(INDEX('Hoja de Trabajo para listado'!$A$155:$Z$1048576,MATCH($A285,'Hoja de Trabajo para listado'!$A$155:$A$1048576,0),MATCH((CUADRO!J$4&amp;$E285),'Hoja de Trabajo para listado'!$A$151:$Z$151,0)),0)+IFERROR(INDEX('Hoja de Trabajo para listado'!$AB$155:$BA$1048576,MATCH($A285,'Hoja de Trabajo para listado'!$AB$155:$AB$1048576,0),MATCH((CUADRO!J$4&amp;$E285),'Hoja de Trabajo para listado'!$AB$151:$BA$151,0)),0)+IFERROR(INDEX('Hoja de Trabajo para listado'!$BC$155:$CB$1048576,MATCH($A285,'Hoja de Trabajo para listado'!$BC$155:$BC$1048576,0),MATCH((CUADRO!J$4&amp;$E285),'Hoja de Trabajo para listado'!$BC$151:$CB$151,0)),0)+IFERROR(INDEX('Hoja de Trabajo para listado'!$DE$153:$DG$274,MATCH($A285,'Hoja de Trabajo para listado'!$DE$153:$DE$1048576,0),MATCH((CUADRO!J$4&amp;$E285),'Hoja de Trabajo para listado'!$DE$151:$DG$151,0)),0)+IFERROR(INDEX('Hoja de Trabajo para listado'!$CD$155:$DC$1048576,MATCH($A285,'Hoja de Trabajo para listado'!$CD$155:$CD$1048576,0),MATCH((CUADRO!J$4&amp;$E285),'Hoja de Trabajo para listado'!$CD$151:$DC$151,0)),0)</f>
        <v>0</v>
      </c>
      <c r="K285" s="241">
        <f ca="1">+IFERROR(INDEX('Hoja de Trabajo para listado'!$A$155:$Z$1048576,MATCH($A285,'Hoja de Trabajo para listado'!$A$155:$A$1048576,0),MATCH((CUADRO!K$4&amp;$E285),'Hoja de Trabajo para listado'!$A$151:$Z$151,0)),0)+IFERROR(INDEX('Hoja de Trabajo para listado'!$AB$155:$BA$1048576,MATCH($A285,'Hoja de Trabajo para listado'!$AB$155:$AB$1048576,0),MATCH((CUADRO!K$4&amp;$E285),'Hoja de Trabajo para listado'!$AB$151:$BA$151,0)),0)+IFERROR(INDEX('Hoja de Trabajo para listado'!$BC$155:$CB$1048576,MATCH($A285,'Hoja de Trabajo para listado'!$BC$155:$BC$1048576,0),MATCH((CUADRO!K$4&amp;$E285),'Hoja de Trabajo para listado'!$BC$151:$CB$151,0)),0)+IFERROR(INDEX('Hoja de Trabajo para listado'!$DE$153:$DG$274,MATCH($A285,'Hoja de Trabajo para listado'!$DE$153:$DE$1048576,0),MATCH((CUADRO!K$4&amp;$E285),'Hoja de Trabajo para listado'!$DE$151:$DG$151,0)),0)+IFERROR(INDEX('Hoja de Trabajo para listado'!$CD$155:$DC$1048576,MATCH($A285,'Hoja de Trabajo para listado'!$CD$155:$CD$1048576,0),MATCH((CUADRO!K$4&amp;$E285),'Hoja de Trabajo para listado'!$CD$151:$DC$151,0)),0)</f>
        <v>0</v>
      </c>
      <c r="L285" s="241">
        <f ca="1">+IFERROR(INDEX('Hoja de Trabajo para listado'!$A$155:$Z$1048576,MATCH($A285,'Hoja de Trabajo para listado'!$A$155:$A$1048576,0),MATCH((CUADRO!L$4&amp;$E285),'Hoja de Trabajo para listado'!$A$151:$Z$151,0)),0)+IFERROR(INDEX('Hoja de Trabajo para listado'!$AB$155:$BA$1048576,MATCH($A285,'Hoja de Trabajo para listado'!$AB$155:$AB$1048576,0),MATCH((CUADRO!L$4&amp;$E285),'Hoja de Trabajo para listado'!$AB$151:$BA$151,0)),0)+IFERROR(INDEX('Hoja de Trabajo para listado'!$BC$155:$CB$1048576,MATCH($A285,'Hoja de Trabajo para listado'!$BC$155:$BC$1048576,0),MATCH((CUADRO!L$4&amp;$E285),'Hoja de Trabajo para listado'!$BC$151:$CB$151,0)),0)+IFERROR(INDEX('Hoja de Trabajo para listado'!$DE$153:$DG$274,MATCH($A285,'Hoja de Trabajo para listado'!$DE$153:$DE$1048576,0),MATCH((CUADRO!L$4&amp;$E285),'Hoja de Trabajo para listado'!$DE$151:$DG$151,0)),0)+IFERROR(INDEX('Hoja de Trabajo para listado'!$CD$155:$DC$1048576,MATCH($A285,'Hoja de Trabajo para listado'!$CD$155:$CD$1048576,0),MATCH((CUADRO!L$4&amp;$E285),'Hoja de Trabajo para listado'!$CD$151:$DC$151,0)),0)</f>
        <v>0</v>
      </c>
      <c r="M285" s="241">
        <f ca="1">+IFERROR(INDEX('Hoja de Trabajo para listado'!$A$155:$Z$1048576,MATCH($A285,'Hoja de Trabajo para listado'!$A$155:$A$1048576,0),MATCH((CUADRO!M$4&amp;$E285),'Hoja de Trabajo para listado'!$A$151:$Z$151,0)),0)+IFERROR(INDEX('Hoja de Trabajo para listado'!$AB$155:$BA$1048576,MATCH($A285,'Hoja de Trabajo para listado'!$AB$155:$AB$1048576,0),MATCH((CUADRO!M$4&amp;$E285),'Hoja de Trabajo para listado'!$AB$151:$BA$151,0)),0)+IFERROR(INDEX('Hoja de Trabajo para listado'!$BC$155:$CB$1048576,MATCH($A285,'Hoja de Trabajo para listado'!$BC$155:$BC$1048576,0),MATCH((CUADRO!M$4&amp;$E285),'Hoja de Trabajo para listado'!$BC$151:$CB$151,0)),0)+IFERROR(INDEX('Hoja de Trabajo para listado'!$DE$153:$DG$274,MATCH($A285,'Hoja de Trabajo para listado'!$DE$153:$DE$1048576,0),MATCH((CUADRO!M$4&amp;$E285),'Hoja de Trabajo para listado'!$DE$151:$DG$151,0)),0)+IFERROR(INDEX('Hoja de Trabajo para listado'!$CD$155:$DC$1048576,MATCH($A285,'Hoja de Trabajo para listado'!$CD$155:$CD$1048576,0),MATCH((CUADRO!M$4&amp;$E285),'Hoja de Trabajo para listado'!$CD$151:$DC$151,0)),0)</f>
        <v>0</v>
      </c>
      <c r="N285" s="241">
        <f ca="1">+IFERROR(INDEX('Hoja de Trabajo para listado'!$A$155:$Z$1048576,MATCH($A285,'Hoja de Trabajo para listado'!$A$155:$A$1048576,0),MATCH((CUADRO!N$4&amp;$E285),'Hoja de Trabajo para listado'!$A$151:$Z$151,0)),0)+IFERROR(INDEX('Hoja de Trabajo para listado'!$AB$155:$BA$1048576,MATCH($A285,'Hoja de Trabajo para listado'!$AB$155:$AB$1048576,0),MATCH((CUADRO!N$4&amp;$E285),'Hoja de Trabajo para listado'!$AB$151:$BA$151,0)),0)+IFERROR(INDEX('Hoja de Trabajo para listado'!$BC$155:$CB$1048576,MATCH($A285,'Hoja de Trabajo para listado'!$BC$155:$BC$1048576,0),MATCH((CUADRO!N$4&amp;$E285),'Hoja de Trabajo para listado'!$BC$151:$CB$151,0)),0)+IFERROR(INDEX('Hoja de Trabajo para listado'!$DE$153:$DG$274,MATCH($A285,'Hoja de Trabajo para listado'!$DE$153:$DE$1048576,0),MATCH((CUADRO!N$4&amp;$E285),'Hoja de Trabajo para listado'!$DE$151:$DG$151,0)),0)+IFERROR(INDEX('Hoja de Trabajo para listado'!$CD$155:$DC$1048576,MATCH($A285,'Hoja de Trabajo para listado'!$CD$155:$CD$1048576,0),MATCH((CUADRO!N$4&amp;$E285),'Hoja de Trabajo para listado'!$CD$151:$DC$151,0)),0)</f>
        <v>0</v>
      </c>
      <c r="O285" s="241">
        <f ca="1">+IFERROR(INDEX('Hoja de Trabajo para listado'!$A$155:$Z$1048576,MATCH($A285,'Hoja de Trabajo para listado'!$A$155:$A$1048576,0),MATCH((CUADRO!O$4&amp;$E285),'Hoja de Trabajo para listado'!$A$151:$Z$151,0)),0)+IFERROR(INDEX('Hoja de Trabajo para listado'!$AB$155:$BA$1048576,MATCH($A285,'Hoja de Trabajo para listado'!$AB$155:$AB$1048576,0),MATCH((CUADRO!O$4&amp;$E285),'Hoja de Trabajo para listado'!$AB$151:$BA$151,0)),0)+IFERROR(INDEX('Hoja de Trabajo para listado'!$BC$155:$CB$1048576,MATCH($A285,'Hoja de Trabajo para listado'!$BC$155:$BC$1048576,0),MATCH((CUADRO!O$4&amp;$E285),'Hoja de Trabajo para listado'!$BC$151:$CB$151,0)),0)+IFERROR(INDEX('Hoja de Trabajo para listado'!$DE$153:$DG$274,MATCH($A285,'Hoja de Trabajo para listado'!$DE$153:$DE$1048576,0),MATCH((CUADRO!O$4&amp;$E285),'Hoja de Trabajo para listado'!$DE$151:$DG$151,0)),0)+IFERROR(INDEX('Hoja de Trabajo para listado'!$CD$155:$DC$1048576,MATCH($A285,'Hoja de Trabajo para listado'!$CD$155:$CD$1048576,0),MATCH((CUADRO!O$4&amp;$E285),'Hoja de Trabajo para listado'!$CD$151:$DC$151,0)),0)</f>
        <v>0</v>
      </c>
      <c r="P285" s="241">
        <f ca="1">+IFERROR(INDEX('Hoja de Trabajo para listado'!$A$155:$Z$1048576,MATCH($A285,'Hoja de Trabajo para listado'!$A$155:$A$1048576,0),MATCH((CUADRO!P$4&amp;$E285),'Hoja de Trabajo para listado'!$A$151:$Z$151,0)),0)+IFERROR(INDEX('Hoja de Trabajo para listado'!$AB$155:$BA$1048576,MATCH($A285,'Hoja de Trabajo para listado'!$AB$155:$AB$1048576,0),MATCH((CUADRO!P$4&amp;$E285),'Hoja de Trabajo para listado'!$AB$151:$BA$151,0)),0)+IFERROR(INDEX('Hoja de Trabajo para listado'!$BC$155:$CB$1048576,MATCH($A285,'Hoja de Trabajo para listado'!$BC$155:$BC$1048576,0),MATCH((CUADRO!P$4&amp;$E285),'Hoja de Trabajo para listado'!$BC$151:$CB$151,0)),0)+IFERROR(INDEX('Hoja de Trabajo para listado'!$DE$153:$DG$274,MATCH($A285,'Hoja de Trabajo para listado'!$DE$153:$DE$1048576,0),MATCH((CUADRO!P$4&amp;$E285),'Hoja de Trabajo para listado'!$DE$151:$DG$151,0)),0)+IFERROR(INDEX('Hoja de Trabajo para listado'!$CD$155:$DC$1048576,MATCH($A285,'Hoja de Trabajo para listado'!$CD$155:$CD$1048576,0),MATCH((CUADRO!P$4&amp;$E285),'Hoja de Trabajo para listado'!$CD$151:$DC$151,0)),0)</f>
        <v>0</v>
      </c>
      <c r="Q285" s="241">
        <f ca="1">+IFERROR(INDEX('Hoja de Trabajo para listado'!$A$155:$Z$1048576,MATCH($A285,'Hoja de Trabajo para listado'!$A$155:$A$1048576,0),MATCH((CUADRO!Q$4&amp;$E285),'Hoja de Trabajo para listado'!$A$151:$Z$151,0)),0)+IFERROR(INDEX('Hoja de Trabajo para listado'!$AB$155:$BA$1048576,MATCH($A285,'Hoja de Trabajo para listado'!$AB$155:$AB$1048576,0),MATCH((CUADRO!Q$4&amp;$E285),'Hoja de Trabajo para listado'!$AB$151:$BA$151,0)),0)+IFERROR(INDEX('Hoja de Trabajo para listado'!$BC$155:$CB$1048576,MATCH($A285,'Hoja de Trabajo para listado'!$BC$155:$BC$1048576,0),MATCH((CUADRO!Q$4&amp;$E285),'Hoja de Trabajo para listado'!$BC$151:$CB$151,0)),0)+IFERROR(INDEX('Hoja de Trabajo para listado'!$DE$153:$DG$274,MATCH($A285,'Hoja de Trabajo para listado'!$DE$153:$DE$1048576,0),MATCH((CUADRO!Q$4&amp;$E285),'Hoja de Trabajo para listado'!$DE$151:$DG$151,0)),0)+IFERROR(INDEX('Hoja de Trabajo para listado'!$CD$155:$DC$1048576,MATCH($A285,'Hoja de Trabajo para listado'!$CD$155:$CD$1048576,0),MATCH((CUADRO!Q$4&amp;$E285),'Hoja de Trabajo para listado'!$CD$151:$DC$151,0)),0)</f>
        <v>0</v>
      </c>
      <c r="R285" s="241">
        <f t="shared" ref="R285:R286" ca="1" si="13">+SUM(F285:Q285)</f>
        <v>0</v>
      </c>
      <c r="S285" s="260"/>
      <c r="T285" s="241">
        <f ca="1">+T286</f>
        <v>106945.57</v>
      </c>
      <c r="U285" s="240">
        <f t="shared" ref="U285:U286" si="14">+IF(E285="Débitos",1,2)</f>
        <v>1</v>
      </c>
      <c r="V285" s="327" t="s">
        <v>1321</v>
      </c>
      <c r="W285" s="397" t="str">
        <f>+V285</f>
        <v>Instituciones Descentralizadas</v>
      </c>
      <c r="X285" s="240"/>
      <c r="Y285" s="240"/>
      <c r="Z285" s="244"/>
      <c r="AA285" s="376"/>
    </row>
    <row r="286" spans="1:27" s="377" customFormat="1" ht="15" customHeight="1">
      <c r="A286" s="378">
        <v>388</v>
      </c>
      <c r="B286" s="394"/>
      <c r="C286" s="327" t="str">
        <f>+VLOOKUP(A286,bd_lista!$A$3:$C$592,3,FALSE)</f>
        <v>Servicio Plurinacional de Registro de Comercio</v>
      </c>
      <c r="D286" s="396"/>
      <c r="E286" s="327" t="s">
        <v>1304</v>
      </c>
      <c r="F286" s="243">
        <f ca="1">+IFERROR(INDEX('Hoja de Trabajo para listado'!$A$155:$Z$1048576,MATCH($A286,'Hoja de Trabajo para listado'!$A$155:$A$1048576,0),MATCH((CUADRO!F$4&amp;$E286),'Hoja de Trabajo para listado'!$A$151:$Z$151,0)),0)+IFERROR(INDEX('Hoja de Trabajo para listado'!$AB$155:$BA$1048576,MATCH($A286,'Hoja de Trabajo para listado'!$AB$155:$AB$1048576,0),MATCH((CUADRO!F$4&amp;$E286),'Hoja de Trabajo para listado'!$AB$151:$BA$151,0)),0)+IFERROR(INDEX('Hoja de Trabajo para listado'!$BC$155:$CB$1048576,MATCH($A286,'Hoja de Trabajo para listado'!$BC$155:$BC$1048576,0),MATCH((CUADRO!F$4&amp;$E286),'Hoja de Trabajo para listado'!$BC$151:$CB$151,0)),0)+IFERROR(INDEX('Hoja de Trabajo para listado'!$DE$153:$DG$274,MATCH($A286,'Hoja de Trabajo para listado'!$DE$153:$DE$1048576,0),MATCH((CUADRO!F$4&amp;$E286),'Hoja de Trabajo para listado'!$DE$151:$DG$151,0)),0)+IFERROR(INDEX('Hoja de Trabajo para listado'!$CD$155:$DC$1048576,MATCH($A286,'Hoja de Trabajo para listado'!$CD$155:$CD$1048576,0),MATCH((CUADRO!F$4&amp;$E286),'Hoja de Trabajo para listado'!$CD$151:$DC$151,0)),0)</f>
        <v>0</v>
      </c>
      <c r="G286" s="243">
        <f ca="1">+IFERROR(INDEX('Hoja de Trabajo para listado'!$A$155:$Z$1048576,MATCH($A286,'Hoja de Trabajo para listado'!$A$155:$A$1048576,0),MATCH((CUADRO!G$4&amp;$E286),'Hoja de Trabajo para listado'!$A$151:$Z$151,0)),0)+IFERROR(INDEX('Hoja de Trabajo para listado'!$AB$155:$BA$1048576,MATCH($A286,'Hoja de Trabajo para listado'!$AB$155:$AB$1048576,0),MATCH((CUADRO!G$4&amp;$E286),'Hoja de Trabajo para listado'!$AB$151:$BA$151,0)),0)+IFERROR(INDEX('Hoja de Trabajo para listado'!$BC$155:$CB$1048576,MATCH($A286,'Hoja de Trabajo para listado'!$BC$155:$BC$1048576,0),MATCH((CUADRO!G$4&amp;$E286),'Hoja de Trabajo para listado'!$BC$151:$CB$151,0)),0)+IFERROR(INDEX('Hoja de Trabajo para listado'!$DE$153:$DG$274,MATCH($A286,'Hoja de Trabajo para listado'!$DE$153:$DE$1048576,0),MATCH((CUADRO!G$4&amp;$E286),'Hoja de Trabajo para listado'!$DE$151:$DG$151,0)),0)+IFERROR(INDEX('Hoja de Trabajo para listado'!$CD$155:$DC$1048576,MATCH($A286,'Hoja de Trabajo para listado'!$CD$155:$CD$1048576,0),MATCH((CUADRO!G$4&amp;$E286),'Hoja de Trabajo para listado'!$CD$151:$DC$151,0)),0)</f>
        <v>0</v>
      </c>
      <c r="H286" s="243">
        <f ca="1">+IFERROR(INDEX('Hoja de Trabajo para listado'!$A$155:$Z$1048576,MATCH($A286,'Hoja de Trabajo para listado'!$A$155:$A$1048576,0),MATCH((CUADRO!H$4&amp;$E286),'Hoja de Trabajo para listado'!$A$151:$Z$151,0)),0)+IFERROR(INDEX('Hoja de Trabajo para listado'!$AB$155:$BA$1048576,MATCH($A286,'Hoja de Trabajo para listado'!$AB$155:$AB$1048576,0),MATCH((CUADRO!H$4&amp;$E286),'Hoja de Trabajo para listado'!$AB$151:$BA$151,0)),0)+IFERROR(INDEX('Hoja de Trabajo para listado'!$BC$155:$CB$1048576,MATCH($A286,'Hoja de Trabajo para listado'!$BC$155:$BC$1048576,0),MATCH((CUADRO!H$4&amp;$E286),'Hoja de Trabajo para listado'!$BC$151:$CB$151,0)),0)+IFERROR(INDEX('Hoja de Trabajo para listado'!$DE$153:$DG$274,MATCH($A286,'Hoja de Trabajo para listado'!$DE$153:$DE$1048576,0),MATCH((CUADRO!H$4&amp;$E286),'Hoja de Trabajo para listado'!$DE$151:$DG$151,0)),0)+IFERROR(INDEX('Hoja de Trabajo para listado'!$CD$155:$DC$1048576,MATCH($A286,'Hoja de Trabajo para listado'!$CD$155:$CD$1048576,0),MATCH((CUADRO!H$4&amp;$E286),'Hoja de Trabajo para listado'!$CD$151:$DC$151,0)),0)</f>
        <v>0</v>
      </c>
      <c r="I286" s="243">
        <f ca="1">+IFERROR(INDEX('Hoja de Trabajo para listado'!$A$155:$Z$1048576,MATCH($A286,'Hoja de Trabajo para listado'!$A$155:$A$1048576,0),MATCH((CUADRO!I$4&amp;$E286),'Hoja de Trabajo para listado'!$A$151:$Z$151,0)),0)+IFERROR(INDEX('Hoja de Trabajo para listado'!$AB$155:$BA$1048576,MATCH($A286,'Hoja de Trabajo para listado'!$AB$155:$AB$1048576,0),MATCH((CUADRO!I$4&amp;$E286),'Hoja de Trabajo para listado'!$AB$151:$BA$151,0)),0)+IFERROR(INDEX('Hoja de Trabajo para listado'!$BC$155:$CB$1048576,MATCH($A286,'Hoja de Trabajo para listado'!$BC$155:$BC$1048576,0),MATCH((CUADRO!I$4&amp;$E286),'Hoja de Trabajo para listado'!$BC$151:$CB$151,0)),0)+IFERROR(INDEX('Hoja de Trabajo para listado'!$DE$153:$DG$274,MATCH($A286,'Hoja de Trabajo para listado'!$DE$153:$DE$1048576,0),MATCH((CUADRO!I$4&amp;$E286),'Hoja de Trabajo para listado'!$DE$151:$DG$151,0)),0)+IFERROR(INDEX('Hoja de Trabajo para listado'!$CD$155:$DC$1048576,MATCH($A286,'Hoja de Trabajo para listado'!$CD$155:$CD$1048576,0),MATCH((CUADRO!I$4&amp;$E286),'Hoja de Trabajo para listado'!$CD$151:$DC$151,0)),0)</f>
        <v>0</v>
      </c>
      <c r="J286" s="243">
        <f ca="1">+IFERROR(INDEX('Hoja de Trabajo para listado'!$A$155:$Z$1048576,MATCH($A286,'Hoja de Trabajo para listado'!$A$155:$A$1048576,0),MATCH((CUADRO!J$4&amp;$E286),'Hoja de Trabajo para listado'!$A$151:$Z$151,0)),0)+IFERROR(INDEX('Hoja de Trabajo para listado'!$AB$155:$BA$1048576,MATCH($A286,'Hoja de Trabajo para listado'!$AB$155:$AB$1048576,0),MATCH((CUADRO!J$4&amp;$E286),'Hoja de Trabajo para listado'!$AB$151:$BA$151,0)),0)+IFERROR(INDEX('Hoja de Trabajo para listado'!$BC$155:$CB$1048576,MATCH($A286,'Hoja de Trabajo para listado'!$BC$155:$BC$1048576,0),MATCH((CUADRO!J$4&amp;$E286),'Hoja de Trabajo para listado'!$BC$151:$CB$151,0)),0)+IFERROR(INDEX('Hoja de Trabajo para listado'!$DE$153:$DG$274,MATCH($A286,'Hoja de Trabajo para listado'!$DE$153:$DE$1048576,0),MATCH((CUADRO!J$4&amp;$E286),'Hoja de Trabajo para listado'!$DE$151:$DG$151,0)),0)+IFERROR(INDEX('Hoja de Trabajo para listado'!$CD$155:$DC$1048576,MATCH($A286,'Hoja de Trabajo para listado'!$CD$155:$CD$1048576,0),MATCH((CUADRO!J$4&amp;$E286),'Hoja de Trabajo para listado'!$CD$151:$DC$151,0)),0)</f>
        <v>0</v>
      </c>
      <c r="K286" s="243">
        <f ca="1">+IFERROR(INDEX('Hoja de Trabajo para listado'!$A$155:$Z$1048576,MATCH($A286,'Hoja de Trabajo para listado'!$A$155:$A$1048576,0),MATCH((CUADRO!K$4&amp;$E286),'Hoja de Trabajo para listado'!$A$151:$Z$151,0)),0)+IFERROR(INDEX('Hoja de Trabajo para listado'!$AB$155:$BA$1048576,MATCH($A286,'Hoja de Trabajo para listado'!$AB$155:$AB$1048576,0),MATCH((CUADRO!K$4&amp;$E286),'Hoja de Trabajo para listado'!$AB$151:$BA$151,0)),0)+IFERROR(INDEX('Hoja de Trabajo para listado'!$BC$155:$CB$1048576,MATCH($A286,'Hoja de Trabajo para listado'!$BC$155:$BC$1048576,0),MATCH((CUADRO!K$4&amp;$E286),'Hoja de Trabajo para listado'!$BC$151:$CB$151,0)),0)+IFERROR(INDEX('Hoja de Trabajo para listado'!$DE$153:$DG$274,MATCH($A286,'Hoja de Trabajo para listado'!$DE$153:$DE$1048576,0),MATCH((CUADRO!K$4&amp;$E286),'Hoja de Trabajo para listado'!$DE$151:$DG$151,0)),0)+IFERROR(INDEX('Hoja de Trabajo para listado'!$CD$155:$DC$1048576,MATCH($A286,'Hoja de Trabajo para listado'!$CD$155:$CD$1048576,0),MATCH((CUADRO!K$4&amp;$E286),'Hoja de Trabajo para listado'!$CD$151:$DC$151,0)),0)</f>
        <v>106945.57</v>
      </c>
      <c r="L286" s="243">
        <f ca="1">+IFERROR(INDEX('Hoja de Trabajo para listado'!$A$155:$Z$1048576,MATCH($A286,'Hoja de Trabajo para listado'!$A$155:$A$1048576,0),MATCH((CUADRO!L$4&amp;$E286),'Hoja de Trabajo para listado'!$A$151:$Z$151,0)),0)+IFERROR(INDEX('Hoja de Trabajo para listado'!$AB$155:$BA$1048576,MATCH($A286,'Hoja de Trabajo para listado'!$AB$155:$AB$1048576,0),MATCH((CUADRO!L$4&amp;$E286),'Hoja de Trabajo para listado'!$AB$151:$BA$151,0)),0)+IFERROR(INDEX('Hoja de Trabajo para listado'!$BC$155:$CB$1048576,MATCH($A286,'Hoja de Trabajo para listado'!$BC$155:$BC$1048576,0),MATCH((CUADRO!L$4&amp;$E286),'Hoja de Trabajo para listado'!$BC$151:$CB$151,0)),0)+IFERROR(INDEX('Hoja de Trabajo para listado'!$DE$153:$DG$274,MATCH($A286,'Hoja de Trabajo para listado'!$DE$153:$DE$1048576,0),MATCH((CUADRO!L$4&amp;$E286),'Hoja de Trabajo para listado'!$DE$151:$DG$151,0)),0)+IFERROR(INDEX('Hoja de Trabajo para listado'!$CD$155:$DC$1048576,MATCH($A286,'Hoja de Trabajo para listado'!$CD$155:$CD$1048576,0),MATCH((CUADRO!L$4&amp;$E286),'Hoja de Trabajo para listado'!$CD$151:$DC$151,0)),0)</f>
        <v>0</v>
      </c>
      <c r="M286" s="243">
        <f ca="1">+IFERROR(INDEX('Hoja de Trabajo para listado'!$A$155:$Z$1048576,MATCH($A286,'Hoja de Trabajo para listado'!$A$155:$A$1048576,0),MATCH((CUADRO!M$4&amp;$E286),'Hoja de Trabajo para listado'!$A$151:$Z$151,0)),0)+IFERROR(INDEX('Hoja de Trabajo para listado'!$AB$155:$BA$1048576,MATCH($A286,'Hoja de Trabajo para listado'!$AB$155:$AB$1048576,0),MATCH((CUADRO!M$4&amp;$E286),'Hoja de Trabajo para listado'!$AB$151:$BA$151,0)),0)+IFERROR(INDEX('Hoja de Trabajo para listado'!$BC$155:$CB$1048576,MATCH($A286,'Hoja de Trabajo para listado'!$BC$155:$BC$1048576,0),MATCH((CUADRO!M$4&amp;$E286),'Hoja de Trabajo para listado'!$BC$151:$CB$151,0)),0)+IFERROR(INDEX('Hoja de Trabajo para listado'!$DE$153:$DG$274,MATCH($A286,'Hoja de Trabajo para listado'!$DE$153:$DE$1048576,0),MATCH((CUADRO!M$4&amp;$E286),'Hoja de Trabajo para listado'!$DE$151:$DG$151,0)),0)+IFERROR(INDEX('Hoja de Trabajo para listado'!$CD$155:$DC$1048576,MATCH($A286,'Hoja de Trabajo para listado'!$CD$155:$CD$1048576,0),MATCH((CUADRO!M$4&amp;$E286),'Hoja de Trabajo para listado'!$CD$151:$DC$151,0)),0)</f>
        <v>0</v>
      </c>
      <c r="N286" s="243">
        <f ca="1">+IFERROR(INDEX('Hoja de Trabajo para listado'!$A$155:$Z$1048576,MATCH($A286,'Hoja de Trabajo para listado'!$A$155:$A$1048576,0),MATCH((CUADRO!N$4&amp;$E286),'Hoja de Trabajo para listado'!$A$151:$Z$151,0)),0)+IFERROR(INDEX('Hoja de Trabajo para listado'!$AB$155:$BA$1048576,MATCH($A286,'Hoja de Trabajo para listado'!$AB$155:$AB$1048576,0),MATCH((CUADRO!N$4&amp;$E286),'Hoja de Trabajo para listado'!$AB$151:$BA$151,0)),0)+IFERROR(INDEX('Hoja de Trabajo para listado'!$BC$155:$CB$1048576,MATCH($A286,'Hoja de Trabajo para listado'!$BC$155:$BC$1048576,0),MATCH((CUADRO!N$4&amp;$E286),'Hoja de Trabajo para listado'!$BC$151:$CB$151,0)),0)+IFERROR(INDEX('Hoja de Trabajo para listado'!$DE$153:$DG$274,MATCH($A286,'Hoja de Trabajo para listado'!$DE$153:$DE$1048576,0),MATCH((CUADRO!N$4&amp;$E286),'Hoja de Trabajo para listado'!$DE$151:$DG$151,0)),0)+IFERROR(INDEX('Hoja de Trabajo para listado'!$CD$155:$DC$1048576,MATCH($A286,'Hoja de Trabajo para listado'!$CD$155:$CD$1048576,0),MATCH((CUADRO!N$4&amp;$E286),'Hoja de Trabajo para listado'!$CD$151:$DC$151,0)),0)</f>
        <v>0</v>
      </c>
      <c r="O286" s="243">
        <f ca="1">+IFERROR(INDEX('Hoja de Trabajo para listado'!$A$155:$Z$1048576,MATCH($A286,'Hoja de Trabajo para listado'!$A$155:$A$1048576,0),MATCH((CUADRO!O$4&amp;$E286),'Hoja de Trabajo para listado'!$A$151:$Z$151,0)),0)+IFERROR(INDEX('Hoja de Trabajo para listado'!$AB$155:$BA$1048576,MATCH($A286,'Hoja de Trabajo para listado'!$AB$155:$AB$1048576,0),MATCH((CUADRO!O$4&amp;$E286),'Hoja de Trabajo para listado'!$AB$151:$BA$151,0)),0)+IFERROR(INDEX('Hoja de Trabajo para listado'!$BC$155:$CB$1048576,MATCH($A286,'Hoja de Trabajo para listado'!$BC$155:$BC$1048576,0),MATCH((CUADRO!O$4&amp;$E286),'Hoja de Trabajo para listado'!$BC$151:$CB$151,0)),0)+IFERROR(INDEX('Hoja de Trabajo para listado'!$DE$153:$DG$274,MATCH($A286,'Hoja de Trabajo para listado'!$DE$153:$DE$1048576,0),MATCH((CUADRO!O$4&amp;$E286),'Hoja de Trabajo para listado'!$DE$151:$DG$151,0)),0)+IFERROR(INDEX('Hoja de Trabajo para listado'!$CD$155:$DC$1048576,MATCH($A286,'Hoja de Trabajo para listado'!$CD$155:$CD$1048576,0),MATCH((CUADRO!O$4&amp;$E286),'Hoja de Trabajo para listado'!$CD$151:$DC$151,0)),0)</f>
        <v>0</v>
      </c>
      <c r="P286" s="243">
        <f ca="1">+IFERROR(INDEX('Hoja de Trabajo para listado'!$A$155:$Z$1048576,MATCH($A286,'Hoja de Trabajo para listado'!$A$155:$A$1048576,0),MATCH((CUADRO!P$4&amp;$E286),'Hoja de Trabajo para listado'!$A$151:$Z$151,0)),0)+IFERROR(INDEX('Hoja de Trabajo para listado'!$AB$155:$BA$1048576,MATCH($A286,'Hoja de Trabajo para listado'!$AB$155:$AB$1048576,0),MATCH((CUADRO!P$4&amp;$E286),'Hoja de Trabajo para listado'!$AB$151:$BA$151,0)),0)+IFERROR(INDEX('Hoja de Trabajo para listado'!$BC$155:$CB$1048576,MATCH($A286,'Hoja de Trabajo para listado'!$BC$155:$BC$1048576,0),MATCH((CUADRO!P$4&amp;$E286),'Hoja de Trabajo para listado'!$BC$151:$CB$151,0)),0)+IFERROR(INDEX('Hoja de Trabajo para listado'!$DE$153:$DG$274,MATCH($A286,'Hoja de Trabajo para listado'!$DE$153:$DE$1048576,0),MATCH((CUADRO!P$4&amp;$E286),'Hoja de Trabajo para listado'!$DE$151:$DG$151,0)),0)+IFERROR(INDEX('Hoja de Trabajo para listado'!$CD$155:$DC$1048576,MATCH($A286,'Hoja de Trabajo para listado'!$CD$155:$CD$1048576,0),MATCH((CUADRO!P$4&amp;$E286),'Hoja de Trabajo para listado'!$CD$151:$DC$151,0)),0)</f>
        <v>0</v>
      </c>
      <c r="Q286" s="243">
        <f ca="1">+IFERROR(INDEX('Hoja de Trabajo para listado'!$A$155:$Z$1048576,MATCH($A286,'Hoja de Trabajo para listado'!$A$155:$A$1048576,0),MATCH((CUADRO!Q$4&amp;$E286),'Hoja de Trabajo para listado'!$A$151:$Z$151,0)),0)+IFERROR(INDEX('Hoja de Trabajo para listado'!$AB$155:$BA$1048576,MATCH($A286,'Hoja de Trabajo para listado'!$AB$155:$AB$1048576,0),MATCH((CUADRO!Q$4&amp;$E286),'Hoja de Trabajo para listado'!$AB$151:$BA$151,0)),0)+IFERROR(INDEX('Hoja de Trabajo para listado'!$BC$155:$CB$1048576,MATCH($A286,'Hoja de Trabajo para listado'!$BC$155:$BC$1048576,0),MATCH((CUADRO!Q$4&amp;$E286),'Hoja de Trabajo para listado'!$BC$151:$CB$151,0)),0)+IFERROR(INDEX('Hoja de Trabajo para listado'!$DE$153:$DG$274,MATCH($A286,'Hoja de Trabajo para listado'!$DE$153:$DE$1048576,0),MATCH((CUADRO!Q$4&amp;$E286),'Hoja de Trabajo para listado'!$DE$151:$DG$151,0)),0)+IFERROR(INDEX('Hoja de Trabajo para listado'!$CD$155:$DC$1048576,MATCH($A286,'Hoja de Trabajo para listado'!$CD$155:$CD$1048576,0),MATCH((CUADRO!Q$4&amp;$E286),'Hoja de Trabajo para listado'!$CD$151:$DC$151,0)),0)</f>
        <v>0</v>
      </c>
      <c r="R286" s="243">
        <f t="shared" ca="1" si="13"/>
        <v>106945.57</v>
      </c>
      <c r="S286" s="259">
        <f ca="1">+R285+R286</f>
        <v>106945.57</v>
      </c>
      <c r="T286" s="241">
        <f ca="1">+S286</f>
        <v>106945.57</v>
      </c>
      <c r="U286" s="240">
        <f t="shared" si="14"/>
        <v>2</v>
      </c>
      <c r="V286" s="327" t="s">
        <v>1321</v>
      </c>
      <c r="W286" s="398"/>
      <c r="X286" s="240"/>
      <c r="Y286" s="240"/>
      <c r="Z286" s="244"/>
      <c r="AA286" s="376"/>
    </row>
    <row r="287" spans="1:27" s="377" customFormat="1" ht="15" customHeight="1">
      <c r="A287" s="378">
        <v>389</v>
      </c>
      <c r="B287" s="393">
        <f>+A287</f>
        <v>389</v>
      </c>
      <c r="C287" s="245" t="str">
        <f>+VLOOKUP(A287,bd_lista!$A$3:$C$592,3,FALSE)</f>
        <v>Navegación Aérea y Aeropuertos Bolivianos</v>
      </c>
      <c r="D287" s="395" t="str">
        <f>+C287</f>
        <v>Navegación Aérea y Aeropuertos Bolivianos</v>
      </c>
      <c r="E287" s="245" t="s">
        <v>1303</v>
      </c>
      <c r="F287" s="241">
        <f ca="1">+IFERROR(INDEX('Hoja de Trabajo para listado'!$A$155:$Z$1048576,MATCH($A287,'Hoja de Trabajo para listado'!$A$155:$A$1048576,0),MATCH((CUADRO!F$4&amp;$E287),'Hoja de Trabajo para listado'!$A$151:$Z$151,0)),0)+IFERROR(INDEX('Hoja de Trabajo para listado'!$AB$155:$BA$1048576,MATCH($A287,'Hoja de Trabajo para listado'!$AB$155:$AB$1048576,0),MATCH((CUADRO!F$4&amp;$E287),'Hoja de Trabajo para listado'!$AB$151:$BA$151,0)),0)+IFERROR(INDEX('Hoja de Trabajo para listado'!$BC$155:$CB$1048576,MATCH($A287,'Hoja de Trabajo para listado'!$BC$155:$BC$1048576,0),MATCH((CUADRO!F$4&amp;$E287),'Hoja de Trabajo para listado'!$BC$151:$CB$151,0)),0)+IFERROR(INDEX('Hoja de Trabajo para listado'!$DE$153:$DG$274,MATCH($A287,'Hoja de Trabajo para listado'!$DE$153:$DE$1048576,0),MATCH((CUADRO!F$4&amp;$E287),'Hoja de Trabajo para listado'!$DE$151:$DG$151,0)),0)+IFERROR(INDEX('Hoja de Trabajo para listado'!$CD$155:$DC$1048576,MATCH($A287,'Hoja de Trabajo para listado'!$CD$155:$CD$1048576,0),MATCH((CUADRO!F$4&amp;$E287),'Hoja de Trabajo para listado'!$CD$151:$DC$151,0)),0)</f>
        <v>0</v>
      </c>
      <c r="G287" s="241">
        <f ca="1">+IFERROR(INDEX('Hoja de Trabajo para listado'!$A$155:$Z$1048576,MATCH($A287,'Hoja de Trabajo para listado'!$A$155:$A$1048576,0),MATCH((CUADRO!G$4&amp;$E287),'Hoja de Trabajo para listado'!$A$151:$Z$151,0)),0)+IFERROR(INDEX('Hoja de Trabajo para listado'!$AB$155:$BA$1048576,MATCH($A287,'Hoja de Trabajo para listado'!$AB$155:$AB$1048576,0),MATCH((CUADRO!G$4&amp;$E287),'Hoja de Trabajo para listado'!$AB$151:$BA$151,0)),0)+IFERROR(INDEX('Hoja de Trabajo para listado'!$BC$155:$CB$1048576,MATCH($A287,'Hoja de Trabajo para listado'!$BC$155:$BC$1048576,0),MATCH((CUADRO!G$4&amp;$E287),'Hoja de Trabajo para listado'!$BC$151:$CB$151,0)),0)+IFERROR(INDEX('Hoja de Trabajo para listado'!$DE$153:$DG$274,MATCH($A287,'Hoja de Trabajo para listado'!$DE$153:$DE$1048576,0),MATCH((CUADRO!G$4&amp;$E287),'Hoja de Trabajo para listado'!$DE$151:$DG$151,0)),0)+IFERROR(INDEX('Hoja de Trabajo para listado'!$CD$155:$DC$1048576,MATCH($A287,'Hoja de Trabajo para listado'!$CD$155:$CD$1048576,0),MATCH((CUADRO!G$4&amp;$E287),'Hoja de Trabajo para listado'!$CD$151:$DC$151,0)),0)</f>
        <v>0</v>
      </c>
      <c r="H287" s="241">
        <f ca="1">+IFERROR(INDEX('Hoja de Trabajo para listado'!$A$155:$Z$1048576,MATCH($A287,'Hoja de Trabajo para listado'!$A$155:$A$1048576,0),MATCH((CUADRO!H$4&amp;$E287),'Hoja de Trabajo para listado'!$A$151:$Z$151,0)),0)+IFERROR(INDEX('Hoja de Trabajo para listado'!$AB$155:$BA$1048576,MATCH($A287,'Hoja de Trabajo para listado'!$AB$155:$AB$1048576,0),MATCH((CUADRO!H$4&amp;$E287),'Hoja de Trabajo para listado'!$AB$151:$BA$151,0)),0)+IFERROR(INDEX('Hoja de Trabajo para listado'!$BC$155:$CB$1048576,MATCH($A287,'Hoja de Trabajo para listado'!$BC$155:$BC$1048576,0),MATCH((CUADRO!H$4&amp;$E287),'Hoja de Trabajo para listado'!$BC$151:$CB$151,0)),0)+IFERROR(INDEX('Hoja de Trabajo para listado'!$DE$153:$DG$274,MATCH($A287,'Hoja de Trabajo para listado'!$DE$153:$DE$1048576,0),MATCH((CUADRO!H$4&amp;$E287),'Hoja de Trabajo para listado'!$DE$151:$DG$151,0)),0)+IFERROR(INDEX('Hoja de Trabajo para listado'!$CD$155:$DC$1048576,MATCH($A287,'Hoja de Trabajo para listado'!$CD$155:$CD$1048576,0),MATCH((CUADRO!H$4&amp;$E287),'Hoja de Trabajo para listado'!$CD$151:$DC$151,0)),0)</f>
        <v>0</v>
      </c>
      <c r="I287" s="241">
        <f ca="1">+IFERROR(INDEX('Hoja de Trabajo para listado'!$A$155:$Z$1048576,MATCH($A287,'Hoja de Trabajo para listado'!$A$155:$A$1048576,0),MATCH((CUADRO!I$4&amp;$E287),'Hoja de Trabajo para listado'!$A$151:$Z$151,0)),0)+IFERROR(INDEX('Hoja de Trabajo para listado'!$AB$155:$BA$1048576,MATCH($A287,'Hoja de Trabajo para listado'!$AB$155:$AB$1048576,0),MATCH((CUADRO!I$4&amp;$E287),'Hoja de Trabajo para listado'!$AB$151:$BA$151,0)),0)+IFERROR(INDEX('Hoja de Trabajo para listado'!$BC$155:$CB$1048576,MATCH($A287,'Hoja de Trabajo para listado'!$BC$155:$BC$1048576,0),MATCH((CUADRO!I$4&amp;$E287),'Hoja de Trabajo para listado'!$BC$151:$CB$151,0)),0)+IFERROR(INDEX('Hoja de Trabajo para listado'!$DE$153:$DG$274,MATCH($A287,'Hoja de Trabajo para listado'!$DE$153:$DE$1048576,0),MATCH((CUADRO!I$4&amp;$E287),'Hoja de Trabajo para listado'!$DE$151:$DG$151,0)),0)+IFERROR(INDEX('Hoja de Trabajo para listado'!$CD$155:$DC$1048576,MATCH($A287,'Hoja de Trabajo para listado'!$CD$155:$CD$1048576,0),MATCH((CUADRO!I$4&amp;$E287),'Hoja de Trabajo para listado'!$CD$151:$DC$151,0)),0)</f>
        <v>0</v>
      </c>
      <c r="J287" s="241">
        <f ca="1">+IFERROR(INDEX('Hoja de Trabajo para listado'!$A$155:$Z$1048576,MATCH($A287,'Hoja de Trabajo para listado'!$A$155:$A$1048576,0),MATCH((CUADRO!J$4&amp;$E287),'Hoja de Trabajo para listado'!$A$151:$Z$151,0)),0)+IFERROR(INDEX('Hoja de Trabajo para listado'!$AB$155:$BA$1048576,MATCH($A287,'Hoja de Trabajo para listado'!$AB$155:$AB$1048576,0),MATCH((CUADRO!J$4&amp;$E287),'Hoja de Trabajo para listado'!$AB$151:$BA$151,0)),0)+IFERROR(INDEX('Hoja de Trabajo para listado'!$BC$155:$CB$1048576,MATCH($A287,'Hoja de Trabajo para listado'!$BC$155:$BC$1048576,0),MATCH((CUADRO!J$4&amp;$E287),'Hoja de Trabajo para listado'!$BC$151:$CB$151,0)),0)+IFERROR(INDEX('Hoja de Trabajo para listado'!$DE$153:$DG$274,MATCH($A287,'Hoja de Trabajo para listado'!$DE$153:$DE$1048576,0),MATCH((CUADRO!J$4&amp;$E287),'Hoja de Trabajo para listado'!$DE$151:$DG$151,0)),0)+IFERROR(INDEX('Hoja de Trabajo para listado'!$CD$155:$DC$1048576,MATCH($A287,'Hoja de Trabajo para listado'!$CD$155:$CD$1048576,0),MATCH((CUADRO!J$4&amp;$E287),'Hoja de Trabajo para listado'!$CD$151:$DC$151,0)),0)</f>
        <v>0</v>
      </c>
      <c r="K287" s="241">
        <f ca="1">+IFERROR(INDEX('Hoja de Trabajo para listado'!$A$155:$Z$1048576,MATCH($A287,'Hoja de Trabajo para listado'!$A$155:$A$1048576,0),MATCH((CUADRO!K$4&amp;$E287),'Hoja de Trabajo para listado'!$A$151:$Z$151,0)),0)+IFERROR(INDEX('Hoja de Trabajo para listado'!$AB$155:$BA$1048576,MATCH($A287,'Hoja de Trabajo para listado'!$AB$155:$AB$1048576,0),MATCH((CUADRO!K$4&amp;$E287),'Hoja de Trabajo para listado'!$AB$151:$BA$151,0)),0)+IFERROR(INDEX('Hoja de Trabajo para listado'!$BC$155:$CB$1048576,MATCH($A287,'Hoja de Trabajo para listado'!$BC$155:$BC$1048576,0),MATCH((CUADRO!K$4&amp;$E287),'Hoja de Trabajo para listado'!$BC$151:$CB$151,0)),0)+IFERROR(INDEX('Hoja de Trabajo para listado'!$DE$153:$DG$274,MATCH($A287,'Hoja de Trabajo para listado'!$DE$153:$DE$1048576,0),MATCH((CUADRO!K$4&amp;$E287),'Hoja de Trabajo para listado'!$DE$151:$DG$151,0)),0)+IFERROR(INDEX('Hoja de Trabajo para listado'!$CD$155:$DC$1048576,MATCH($A287,'Hoja de Trabajo para listado'!$CD$155:$CD$1048576,0),MATCH((CUADRO!K$4&amp;$E287),'Hoja de Trabajo para listado'!$CD$151:$DC$151,0)),0)</f>
        <v>0</v>
      </c>
      <c r="L287" s="241">
        <f ca="1">+IFERROR(INDEX('Hoja de Trabajo para listado'!$A$155:$Z$1048576,MATCH($A287,'Hoja de Trabajo para listado'!$A$155:$A$1048576,0),MATCH((CUADRO!L$4&amp;$E287),'Hoja de Trabajo para listado'!$A$151:$Z$151,0)),0)+IFERROR(INDEX('Hoja de Trabajo para listado'!$AB$155:$BA$1048576,MATCH($A287,'Hoja de Trabajo para listado'!$AB$155:$AB$1048576,0),MATCH((CUADRO!L$4&amp;$E287),'Hoja de Trabajo para listado'!$AB$151:$BA$151,0)),0)+IFERROR(INDEX('Hoja de Trabajo para listado'!$BC$155:$CB$1048576,MATCH($A287,'Hoja de Trabajo para listado'!$BC$155:$BC$1048576,0),MATCH((CUADRO!L$4&amp;$E287),'Hoja de Trabajo para listado'!$BC$151:$CB$151,0)),0)+IFERROR(INDEX('Hoja de Trabajo para listado'!$DE$153:$DG$274,MATCH($A287,'Hoja de Trabajo para listado'!$DE$153:$DE$1048576,0),MATCH((CUADRO!L$4&amp;$E287),'Hoja de Trabajo para listado'!$DE$151:$DG$151,0)),0)+IFERROR(INDEX('Hoja de Trabajo para listado'!$CD$155:$DC$1048576,MATCH($A287,'Hoja de Trabajo para listado'!$CD$155:$CD$1048576,0),MATCH((CUADRO!L$4&amp;$E287),'Hoja de Trabajo para listado'!$CD$151:$DC$151,0)),0)</f>
        <v>0</v>
      </c>
      <c r="M287" s="241">
        <f ca="1">+IFERROR(INDEX('Hoja de Trabajo para listado'!$A$155:$Z$1048576,MATCH($A287,'Hoja de Trabajo para listado'!$A$155:$A$1048576,0),MATCH((CUADRO!M$4&amp;$E287),'Hoja de Trabajo para listado'!$A$151:$Z$151,0)),0)+IFERROR(INDEX('Hoja de Trabajo para listado'!$AB$155:$BA$1048576,MATCH($A287,'Hoja de Trabajo para listado'!$AB$155:$AB$1048576,0),MATCH((CUADRO!M$4&amp;$E287),'Hoja de Trabajo para listado'!$AB$151:$BA$151,0)),0)+IFERROR(INDEX('Hoja de Trabajo para listado'!$BC$155:$CB$1048576,MATCH($A287,'Hoja de Trabajo para listado'!$BC$155:$BC$1048576,0),MATCH((CUADRO!M$4&amp;$E287),'Hoja de Trabajo para listado'!$BC$151:$CB$151,0)),0)+IFERROR(INDEX('Hoja de Trabajo para listado'!$DE$153:$DG$274,MATCH($A287,'Hoja de Trabajo para listado'!$DE$153:$DE$1048576,0),MATCH((CUADRO!M$4&amp;$E287),'Hoja de Trabajo para listado'!$DE$151:$DG$151,0)),0)+IFERROR(INDEX('Hoja de Trabajo para listado'!$CD$155:$DC$1048576,MATCH($A287,'Hoja de Trabajo para listado'!$CD$155:$CD$1048576,0),MATCH((CUADRO!M$4&amp;$E287),'Hoja de Trabajo para listado'!$CD$151:$DC$151,0)),0)</f>
        <v>0</v>
      </c>
      <c r="N287" s="241">
        <f ca="1">+IFERROR(INDEX('Hoja de Trabajo para listado'!$A$155:$Z$1048576,MATCH($A287,'Hoja de Trabajo para listado'!$A$155:$A$1048576,0),MATCH((CUADRO!N$4&amp;$E287),'Hoja de Trabajo para listado'!$A$151:$Z$151,0)),0)+IFERROR(INDEX('Hoja de Trabajo para listado'!$AB$155:$BA$1048576,MATCH($A287,'Hoja de Trabajo para listado'!$AB$155:$AB$1048576,0),MATCH((CUADRO!N$4&amp;$E287),'Hoja de Trabajo para listado'!$AB$151:$BA$151,0)),0)+IFERROR(INDEX('Hoja de Trabajo para listado'!$BC$155:$CB$1048576,MATCH($A287,'Hoja de Trabajo para listado'!$BC$155:$BC$1048576,0),MATCH((CUADRO!N$4&amp;$E287),'Hoja de Trabajo para listado'!$BC$151:$CB$151,0)),0)+IFERROR(INDEX('Hoja de Trabajo para listado'!$DE$153:$DG$274,MATCH($A287,'Hoja de Trabajo para listado'!$DE$153:$DE$1048576,0),MATCH((CUADRO!N$4&amp;$E287),'Hoja de Trabajo para listado'!$DE$151:$DG$151,0)),0)+IFERROR(INDEX('Hoja de Trabajo para listado'!$CD$155:$DC$1048576,MATCH($A287,'Hoja de Trabajo para listado'!$CD$155:$CD$1048576,0),MATCH((CUADRO!N$4&amp;$E287),'Hoja de Trabajo para listado'!$CD$151:$DC$151,0)),0)</f>
        <v>0</v>
      </c>
      <c r="O287" s="241">
        <f ca="1">+IFERROR(INDEX('Hoja de Trabajo para listado'!$A$155:$Z$1048576,MATCH($A287,'Hoja de Trabajo para listado'!$A$155:$A$1048576,0),MATCH((CUADRO!O$4&amp;$E287),'Hoja de Trabajo para listado'!$A$151:$Z$151,0)),0)+IFERROR(INDEX('Hoja de Trabajo para listado'!$AB$155:$BA$1048576,MATCH($A287,'Hoja de Trabajo para listado'!$AB$155:$AB$1048576,0),MATCH((CUADRO!O$4&amp;$E287),'Hoja de Trabajo para listado'!$AB$151:$BA$151,0)),0)+IFERROR(INDEX('Hoja de Trabajo para listado'!$BC$155:$CB$1048576,MATCH($A287,'Hoja de Trabajo para listado'!$BC$155:$BC$1048576,0),MATCH((CUADRO!O$4&amp;$E287),'Hoja de Trabajo para listado'!$BC$151:$CB$151,0)),0)+IFERROR(INDEX('Hoja de Trabajo para listado'!$DE$153:$DG$274,MATCH($A287,'Hoja de Trabajo para listado'!$DE$153:$DE$1048576,0),MATCH((CUADRO!O$4&amp;$E287),'Hoja de Trabajo para listado'!$DE$151:$DG$151,0)),0)+IFERROR(INDEX('Hoja de Trabajo para listado'!$CD$155:$DC$1048576,MATCH($A287,'Hoja de Trabajo para listado'!$CD$155:$CD$1048576,0),MATCH((CUADRO!O$4&amp;$E287),'Hoja de Trabajo para listado'!$CD$151:$DC$151,0)),0)</f>
        <v>0</v>
      </c>
      <c r="P287" s="241">
        <f ca="1">+IFERROR(INDEX('Hoja de Trabajo para listado'!$A$155:$Z$1048576,MATCH($A287,'Hoja de Trabajo para listado'!$A$155:$A$1048576,0),MATCH((CUADRO!P$4&amp;$E287),'Hoja de Trabajo para listado'!$A$151:$Z$151,0)),0)+IFERROR(INDEX('Hoja de Trabajo para listado'!$AB$155:$BA$1048576,MATCH($A287,'Hoja de Trabajo para listado'!$AB$155:$AB$1048576,0),MATCH((CUADRO!P$4&amp;$E287),'Hoja de Trabajo para listado'!$AB$151:$BA$151,0)),0)+IFERROR(INDEX('Hoja de Trabajo para listado'!$BC$155:$CB$1048576,MATCH($A287,'Hoja de Trabajo para listado'!$BC$155:$BC$1048576,0),MATCH((CUADRO!P$4&amp;$E287),'Hoja de Trabajo para listado'!$BC$151:$CB$151,0)),0)+IFERROR(INDEX('Hoja de Trabajo para listado'!$DE$153:$DG$274,MATCH($A287,'Hoja de Trabajo para listado'!$DE$153:$DE$1048576,0),MATCH((CUADRO!P$4&amp;$E287),'Hoja de Trabajo para listado'!$DE$151:$DG$151,0)),0)+IFERROR(INDEX('Hoja de Trabajo para listado'!$CD$155:$DC$1048576,MATCH($A287,'Hoja de Trabajo para listado'!$CD$155:$CD$1048576,0),MATCH((CUADRO!P$4&amp;$E287),'Hoja de Trabajo para listado'!$CD$151:$DC$151,0)),0)</f>
        <v>420</v>
      </c>
      <c r="Q287" s="241">
        <f ca="1">+IFERROR(INDEX('Hoja de Trabajo para listado'!$A$155:$Z$1048576,MATCH($A287,'Hoja de Trabajo para listado'!$A$155:$A$1048576,0),MATCH((CUADRO!Q$4&amp;$E287),'Hoja de Trabajo para listado'!$A$151:$Z$151,0)),0)+IFERROR(INDEX('Hoja de Trabajo para listado'!$AB$155:$BA$1048576,MATCH($A287,'Hoja de Trabajo para listado'!$AB$155:$AB$1048576,0),MATCH((CUADRO!Q$4&amp;$E287),'Hoja de Trabajo para listado'!$AB$151:$BA$151,0)),0)+IFERROR(INDEX('Hoja de Trabajo para listado'!$BC$155:$CB$1048576,MATCH($A287,'Hoja de Trabajo para listado'!$BC$155:$BC$1048576,0),MATCH((CUADRO!Q$4&amp;$E287),'Hoja de Trabajo para listado'!$BC$151:$CB$151,0)),0)+IFERROR(INDEX('Hoja de Trabajo para listado'!$DE$153:$DG$274,MATCH($A287,'Hoja de Trabajo para listado'!$DE$153:$DE$1048576,0),MATCH((CUADRO!Q$4&amp;$E287),'Hoja de Trabajo para listado'!$DE$151:$DG$151,0)),0)+IFERROR(INDEX('Hoja de Trabajo para listado'!$CD$155:$DC$1048576,MATCH($A287,'Hoja de Trabajo para listado'!$CD$155:$CD$1048576,0),MATCH((CUADRO!Q$4&amp;$E287),'Hoja de Trabajo para listado'!$CD$151:$DC$151,0)),0)</f>
        <v>0</v>
      </c>
      <c r="R287" s="241">
        <f t="shared" ca="1" si="11"/>
        <v>420</v>
      </c>
      <c r="S287" s="241"/>
      <c r="T287" s="241">
        <f ca="1">+T288</f>
        <v>1624558.83</v>
      </c>
      <c r="U287" s="240">
        <f t="shared" si="12"/>
        <v>1</v>
      </c>
      <c r="V287" s="327" t="str">
        <f>+VLOOKUP(A287,bd_lista!$A$3:$E$592,5,FALSE)</f>
        <v>Instituciones Descentralizadas</v>
      </c>
      <c r="W287" s="397" t="str">
        <f>+V287</f>
        <v>Instituciones Descentralizadas</v>
      </c>
      <c r="X287" s="240" t="e">
        <f>+VLOOKUP(A287,[4]Sheet1!$A$13:$D$744,4,FALSE)</f>
        <v>#N/A</v>
      </c>
      <c r="Y287" s="240" t="e">
        <f>+VLOOKUP(X287,bd_lista!$A$3:$C$592,3,FALSE)</f>
        <v>#N/A</v>
      </c>
      <c r="Z287" s="290" t="e">
        <f>+X287</f>
        <v>#N/A</v>
      </c>
      <c r="AA287" s="291" t="e">
        <f>+Y287</f>
        <v>#N/A</v>
      </c>
    </row>
    <row r="288" spans="1:27" s="377" customFormat="1" ht="15" customHeight="1">
      <c r="A288" s="378">
        <v>389</v>
      </c>
      <c r="B288" s="394"/>
      <c r="C288" s="327" t="str">
        <f>+VLOOKUP(A288,bd_lista!$A$3:$C$592,3,FALSE)</f>
        <v>Navegación Aérea y Aeropuertos Bolivianos</v>
      </c>
      <c r="D288" s="396"/>
      <c r="E288" s="327" t="s">
        <v>1304</v>
      </c>
      <c r="F288" s="243">
        <f ca="1">+IFERROR(INDEX('Hoja de Trabajo para listado'!$A$155:$Z$1048576,MATCH($A288,'Hoja de Trabajo para listado'!$A$155:$A$1048576,0),MATCH((CUADRO!F$4&amp;$E288),'Hoja de Trabajo para listado'!$A$151:$Z$151,0)),0)+IFERROR(INDEX('Hoja de Trabajo para listado'!$AB$155:$BA$1048576,MATCH($A288,'Hoja de Trabajo para listado'!$AB$155:$AB$1048576,0),MATCH((CUADRO!F$4&amp;$E288),'Hoja de Trabajo para listado'!$AB$151:$BA$151,0)),0)+IFERROR(INDEX('Hoja de Trabajo para listado'!$BC$155:$CB$1048576,MATCH($A288,'Hoja de Trabajo para listado'!$BC$155:$BC$1048576,0),MATCH((CUADRO!F$4&amp;$E288),'Hoja de Trabajo para listado'!$BC$151:$CB$151,0)),0)+IFERROR(INDEX('Hoja de Trabajo para listado'!$DE$153:$DG$274,MATCH($A288,'Hoja de Trabajo para listado'!$DE$153:$DE$1048576,0),MATCH((CUADRO!F$4&amp;$E288),'Hoja de Trabajo para listado'!$DE$151:$DG$151,0)),0)+IFERROR(INDEX('Hoja de Trabajo para listado'!$CD$155:$DC$1048576,MATCH($A288,'Hoja de Trabajo para listado'!$CD$155:$CD$1048576,0),MATCH((CUADRO!F$4&amp;$E288),'Hoja de Trabajo para listado'!$CD$151:$DC$151,0)),0)</f>
        <v>1617846.03</v>
      </c>
      <c r="G288" s="243">
        <f ca="1">+IFERROR(INDEX('Hoja de Trabajo para listado'!$A$155:$Z$1048576,MATCH($A288,'Hoja de Trabajo para listado'!$A$155:$A$1048576,0),MATCH((CUADRO!G$4&amp;$E288),'Hoja de Trabajo para listado'!$A$151:$Z$151,0)),0)+IFERROR(INDEX('Hoja de Trabajo para listado'!$AB$155:$BA$1048576,MATCH($A288,'Hoja de Trabajo para listado'!$AB$155:$AB$1048576,0),MATCH((CUADRO!G$4&amp;$E288),'Hoja de Trabajo para listado'!$AB$151:$BA$151,0)),0)+IFERROR(INDEX('Hoja de Trabajo para listado'!$BC$155:$CB$1048576,MATCH($A288,'Hoja de Trabajo para listado'!$BC$155:$BC$1048576,0),MATCH((CUADRO!G$4&amp;$E288),'Hoja de Trabajo para listado'!$BC$151:$CB$151,0)),0)+IFERROR(INDEX('Hoja de Trabajo para listado'!$DE$153:$DG$274,MATCH($A288,'Hoja de Trabajo para listado'!$DE$153:$DE$1048576,0),MATCH((CUADRO!G$4&amp;$E288),'Hoja de Trabajo para listado'!$DE$151:$DG$151,0)),0)+IFERROR(INDEX('Hoja de Trabajo para listado'!$CD$155:$DC$1048576,MATCH($A288,'Hoja de Trabajo para listado'!$CD$155:$CD$1048576,0),MATCH((CUADRO!G$4&amp;$E288),'Hoja de Trabajo para listado'!$CD$151:$DC$151,0)),0)</f>
        <v>0</v>
      </c>
      <c r="H288" s="243">
        <f ca="1">+IFERROR(INDEX('Hoja de Trabajo para listado'!$A$155:$Z$1048576,MATCH($A288,'Hoja de Trabajo para listado'!$A$155:$A$1048576,0),MATCH((CUADRO!H$4&amp;$E288),'Hoja de Trabajo para listado'!$A$151:$Z$151,0)),0)+IFERROR(INDEX('Hoja de Trabajo para listado'!$AB$155:$BA$1048576,MATCH($A288,'Hoja de Trabajo para listado'!$AB$155:$AB$1048576,0),MATCH((CUADRO!H$4&amp;$E288),'Hoja de Trabajo para listado'!$AB$151:$BA$151,0)),0)+IFERROR(INDEX('Hoja de Trabajo para listado'!$BC$155:$CB$1048576,MATCH($A288,'Hoja de Trabajo para listado'!$BC$155:$BC$1048576,0),MATCH((CUADRO!H$4&amp;$E288),'Hoja de Trabajo para listado'!$BC$151:$CB$151,0)),0)+IFERROR(INDEX('Hoja de Trabajo para listado'!$DE$153:$DG$274,MATCH($A288,'Hoja de Trabajo para listado'!$DE$153:$DE$1048576,0),MATCH((CUADRO!H$4&amp;$E288),'Hoja de Trabajo para listado'!$DE$151:$DG$151,0)),0)+IFERROR(INDEX('Hoja de Trabajo para listado'!$CD$155:$DC$1048576,MATCH($A288,'Hoja de Trabajo para listado'!$CD$155:$CD$1048576,0),MATCH((CUADRO!H$4&amp;$E288),'Hoja de Trabajo para listado'!$CD$151:$DC$151,0)),0)</f>
        <v>0</v>
      </c>
      <c r="I288" s="243">
        <f ca="1">+IFERROR(INDEX('Hoja de Trabajo para listado'!$A$155:$Z$1048576,MATCH($A288,'Hoja de Trabajo para listado'!$A$155:$A$1048576,0),MATCH((CUADRO!I$4&amp;$E288),'Hoja de Trabajo para listado'!$A$151:$Z$151,0)),0)+IFERROR(INDEX('Hoja de Trabajo para listado'!$AB$155:$BA$1048576,MATCH($A288,'Hoja de Trabajo para listado'!$AB$155:$AB$1048576,0),MATCH((CUADRO!I$4&amp;$E288),'Hoja de Trabajo para listado'!$AB$151:$BA$151,0)),0)+IFERROR(INDEX('Hoja de Trabajo para listado'!$BC$155:$CB$1048576,MATCH($A288,'Hoja de Trabajo para listado'!$BC$155:$BC$1048576,0),MATCH((CUADRO!I$4&amp;$E288),'Hoja de Trabajo para listado'!$BC$151:$CB$151,0)),0)+IFERROR(INDEX('Hoja de Trabajo para listado'!$DE$153:$DG$274,MATCH($A288,'Hoja de Trabajo para listado'!$DE$153:$DE$1048576,0),MATCH((CUADRO!I$4&amp;$E288),'Hoja de Trabajo para listado'!$DE$151:$DG$151,0)),0)+IFERROR(INDEX('Hoja de Trabajo para listado'!$CD$155:$DC$1048576,MATCH($A288,'Hoja de Trabajo para listado'!$CD$155:$CD$1048576,0),MATCH((CUADRO!I$4&amp;$E288),'Hoja de Trabajo para listado'!$CD$151:$DC$151,0)),0)</f>
        <v>0</v>
      </c>
      <c r="J288" s="243">
        <f ca="1">+IFERROR(INDEX('Hoja de Trabajo para listado'!$A$155:$Z$1048576,MATCH($A288,'Hoja de Trabajo para listado'!$A$155:$A$1048576,0),MATCH((CUADRO!J$4&amp;$E288),'Hoja de Trabajo para listado'!$A$151:$Z$151,0)),0)+IFERROR(INDEX('Hoja de Trabajo para listado'!$AB$155:$BA$1048576,MATCH($A288,'Hoja de Trabajo para listado'!$AB$155:$AB$1048576,0),MATCH((CUADRO!J$4&amp;$E288),'Hoja de Trabajo para listado'!$AB$151:$BA$151,0)),0)+IFERROR(INDEX('Hoja de Trabajo para listado'!$BC$155:$CB$1048576,MATCH($A288,'Hoja de Trabajo para listado'!$BC$155:$BC$1048576,0),MATCH((CUADRO!J$4&amp;$E288),'Hoja de Trabajo para listado'!$BC$151:$CB$151,0)),0)+IFERROR(INDEX('Hoja de Trabajo para listado'!$DE$153:$DG$274,MATCH($A288,'Hoja de Trabajo para listado'!$DE$153:$DE$1048576,0),MATCH((CUADRO!J$4&amp;$E288),'Hoja de Trabajo para listado'!$DE$151:$DG$151,0)),0)+IFERROR(INDEX('Hoja de Trabajo para listado'!$CD$155:$DC$1048576,MATCH($A288,'Hoja de Trabajo para listado'!$CD$155:$CD$1048576,0),MATCH((CUADRO!J$4&amp;$E288),'Hoja de Trabajo para listado'!$CD$151:$DC$151,0)),0)</f>
        <v>0</v>
      </c>
      <c r="K288" s="243">
        <f ca="1">+IFERROR(INDEX('Hoja de Trabajo para listado'!$A$155:$Z$1048576,MATCH($A288,'Hoja de Trabajo para listado'!$A$155:$A$1048576,0),MATCH((CUADRO!K$4&amp;$E288),'Hoja de Trabajo para listado'!$A$151:$Z$151,0)),0)+IFERROR(INDEX('Hoja de Trabajo para listado'!$AB$155:$BA$1048576,MATCH($A288,'Hoja de Trabajo para listado'!$AB$155:$AB$1048576,0),MATCH((CUADRO!K$4&amp;$E288),'Hoja de Trabajo para listado'!$AB$151:$BA$151,0)),0)+IFERROR(INDEX('Hoja de Trabajo para listado'!$BC$155:$CB$1048576,MATCH($A288,'Hoja de Trabajo para listado'!$BC$155:$BC$1048576,0),MATCH((CUADRO!K$4&amp;$E288),'Hoja de Trabajo para listado'!$BC$151:$CB$151,0)),0)+IFERROR(INDEX('Hoja de Trabajo para listado'!$DE$153:$DG$274,MATCH($A288,'Hoja de Trabajo para listado'!$DE$153:$DE$1048576,0),MATCH((CUADRO!K$4&amp;$E288),'Hoja de Trabajo para listado'!$DE$151:$DG$151,0)),0)+IFERROR(INDEX('Hoja de Trabajo para listado'!$CD$155:$DC$1048576,MATCH($A288,'Hoja de Trabajo para listado'!$CD$155:$CD$1048576,0),MATCH((CUADRO!K$4&amp;$E288),'Hoja de Trabajo para listado'!$CD$151:$DC$151,0)),0)</f>
        <v>0</v>
      </c>
      <c r="L288" s="243">
        <f ca="1">+IFERROR(INDEX('Hoja de Trabajo para listado'!$A$155:$Z$1048576,MATCH($A288,'Hoja de Trabajo para listado'!$A$155:$A$1048576,0),MATCH((CUADRO!L$4&amp;$E288),'Hoja de Trabajo para listado'!$A$151:$Z$151,0)),0)+IFERROR(INDEX('Hoja de Trabajo para listado'!$AB$155:$BA$1048576,MATCH($A288,'Hoja de Trabajo para listado'!$AB$155:$AB$1048576,0),MATCH((CUADRO!L$4&amp;$E288),'Hoja de Trabajo para listado'!$AB$151:$BA$151,0)),0)+IFERROR(INDEX('Hoja de Trabajo para listado'!$BC$155:$CB$1048576,MATCH($A288,'Hoja de Trabajo para listado'!$BC$155:$BC$1048576,0),MATCH((CUADRO!L$4&amp;$E288),'Hoja de Trabajo para listado'!$BC$151:$CB$151,0)),0)+IFERROR(INDEX('Hoja de Trabajo para listado'!$DE$153:$DG$274,MATCH($A288,'Hoja de Trabajo para listado'!$DE$153:$DE$1048576,0),MATCH((CUADRO!L$4&amp;$E288),'Hoja de Trabajo para listado'!$DE$151:$DG$151,0)),0)+IFERROR(INDEX('Hoja de Trabajo para listado'!$CD$155:$DC$1048576,MATCH($A288,'Hoja de Trabajo para listado'!$CD$155:$CD$1048576,0),MATCH((CUADRO!L$4&amp;$E288),'Hoja de Trabajo para listado'!$CD$151:$DC$151,0)),0)</f>
        <v>0</v>
      </c>
      <c r="M288" s="243">
        <f ca="1">+IFERROR(INDEX('Hoja de Trabajo para listado'!$A$155:$Z$1048576,MATCH($A288,'Hoja de Trabajo para listado'!$A$155:$A$1048576,0),MATCH((CUADRO!M$4&amp;$E288),'Hoja de Trabajo para listado'!$A$151:$Z$151,0)),0)+IFERROR(INDEX('Hoja de Trabajo para listado'!$AB$155:$BA$1048576,MATCH($A288,'Hoja de Trabajo para listado'!$AB$155:$AB$1048576,0),MATCH((CUADRO!M$4&amp;$E288),'Hoja de Trabajo para listado'!$AB$151:$BA$151,0)),0)+IFERROR(INDEX('Hoja de Trabajo para listado'!$BC$155:$CB$1048576,MATCH($A288,'Hoja de Trabajo para listado'!$BC$155:$BC$1048576,0),MATCH((CUADRO!M$4&amp;$E288),'Hoja de Trabajo para listado'!$BC$151:$CB$151,0)),0)+IFERROR(INDEX('Hoja de Trabajo para listado'!$DE$153:$DG$274,MATCH($A288,'Hoja de Trabajo para listado'!$DE$153:$DE$1048576,0),MATCH((CUADRO!M$4&amp;$E288),'Hoja de Trabajo para listado'!$DE$151:$DG$151,0)),0)+IFERROR(INDEX('Hoja de Trabajo para listado'!$CD$155:$DC$1048576,MATCH($A288,'Hoja de Trabajo para listado'!$CD$155:$CD$1048576,0),MATCH((CUADRO!M$4&amp;$E288),'Hoja de Trabajo para listado'!$CD$151:$DC$151,0)),0)</f>
        <v>0</v>
      </c>
      <c r="N288" s="243">
        <f ca="1">+IFERROR(INDEX('Hoja de Trabajo para listado'!$A$155:$Z$1048576,MATCH($A288,'Hoja de Trabajo para listado'!$A$155:$A$1048576,0),MATCH((CUADRO!N$4&amp;$E288),'Hoja de Trabajo para listado'!$A$151:$Z$151,0)),0)+IFERROR(INDEX('Hoja de Trabajo para listado'!$AB$155:$BA$1048576,MATCH($A288,'Hoja de Trabajo para listado'!$AB$155:$AB$1048576,0),MATCH((CUADRO!N$4&amp;$E288),'Hoja de Trabajo para listado'!$AB$151:$BA$151,0)),0)+IFERROR(INDEX('Hoja de Trabajo para listado'!$BC$155:$CB$1048576,MATCH($A288,'Hoja de Trabajo para listado'!$BC$155:$BC$1048576,0),MATCH((CUADRO!N$4&amp;$E288),'Hoja de Trabajo para listado'!$BC$151:$CB$151,0)),0)+IFERROR(INDEX('Hoja de Trabajo para listado'!$DE$153:$DG$274,MATCH($A288,'Hoja de Trabajo para listado'!$DE$153:$DE$1048576,0),MATCH((CUADRO!N$4&amp;$E288),'Hoja de Trabajo para listado'!$DE$151:$DG$151,0)),0)+IFERROR(INDEX('Hoja de Trabajo para listado'!$CD$155:$DC$1048576,MATCH($A288,'Hoja de Trabajo para listado'!$CD$155:$CD$1048576,0),MATCH((CUADRO!N$4&amp;$E288),'Hoja de Trabajo para listado'!$CD$151:$DC$151,0)),0)</f>
        <v>0</v>
      </c>
      <c r="O288" s="243">
        <f ca="1">+IFERROR(INDEX('Hoja de Trabajo para listado'!$A$155:$Z$1048576,MATCH($A288,'Hoja de Trabajo para listado'!$A$155:$A$1048576,0),MATCH((CUADRO!O$4&amp;$E288),'Hoja de Trabajo para listado'!$A$151:$Z$151,0)),0)+IFERROR(INDEX('Hoja de Trabajo para listado'!$AB$155:$BA$1048576,MATCH($A288,'Hoja de Trabajo para listado'!$AB$155:$AB$1048576,0),MATCH((CUADRO!O$4&amp;$E288),'Hoja de Trabajo para listado'!$AB$151:$BA$151,0)),0)+IFERROR(INDEX('Hoja de Trabajo para listado'!$BC$155:$CB$1048576,MATCH($A288,'Hoja de Trabajo para listado'!$BC$155:$BC$1048576,0),MATCH((CUADRO!O$4&amp;$E288),'Hoja de Trabajo para listado'!$BC$151:$CB$151,0)),0)+IFERROR(INDEX('Hoja de Trabajo para listado'!$DE$153:$DG$274,MATCH($A288,'Hoja de Trabajo para listado'!$DE$153:$DE$1048576,0),MATCH((CUADRO!O$4&amp;$E288),'Hoja de Trabajo para listado'!$DE$151:$DG$151,0)),0)+IFERROR(INDEX('Hoja de Trabajo para listado'!$CD$155:$DC$1048576,MATCH($A288,'Hoja de Trabajo para listado'!$CD$155:$CD$1048576,0),MATCH((CUADRO!O$4&amp;$E288),'Hoja de Trabajo para listado'!$CD$151:$DC$151,0)),0)</f>
        <v>0</v>
      </c>
      <c r="P288" s="243">
        <f ca="1">+IFERROR(INDEX('Hoja de Trabajo para listado'!$A$155:$Z$1048576,MATCH($A288,'Hoja de Trabajo para listado'!$A$155:$A$1048576,0),MATCH((CUADRO!P$4&amp;$E288),'Hoja de Trabajo para listado'!$A$151:$Z$151,0)),0)+IFERROR(INDEX('Hoja de Trabajo para listado'!$AB$155:$BA$1048576,MATCH($A288,'Hoja de Trabajo para listado'!$AB$155:$AB$1048576,0),MATCH((CUADRO!P$4&amp;$E288),'Hoja de Trabajo para listado'!$AB$151:$BA$151,0)),0)+IFERROR(INDEX('Hoja de Trabajo para listado'!$BC$155:$CB$1048576,MATCH($A288,'Hoja de Trabajo para listado'!$BC$155:$BC$1048576,0),MATCH((CUADRO!P$4&amp;$E288),'Hoja de Trabajo para listado'!$BC$151:$CB$151,0)),0)+IFERROR(INDEX('Hoja de Trabajo para listado'!$DE$153:$DG$274,MATCH($A288,'Hoja de Trabajo para listado'!$DE$153:$DE$1048576,0),MATCH((CUADRO!P$4&amp;$E288),'Hoja de Trabajo para listado'!$DE$151:$DG$151,0)),0)+IFERROR(INDEX('Hoja de Trabajo para listado'!$CD$155:$DC$1048576,MATCH($A288,'Hoja de Trabajo para listado'!$CD$155:$CD$1048576,0),MATCH((CUADRO!P$4&amp;$E288),'Hoja de Trabajo para listado'!$CD$151:$DC$151,0)),0)</f>
        <v>6292.8</v>
      </c>
      <c r="Q288" s="243">
        <f ca="1">+IFERROR(INDEX('Hoja de Trabajo para listado'!$A$155:$Z$1048576,MATCH($A288,'Hoja de Trabajo para listado'!$A$155:$A$1048576,0),MATCH((CUADRO!Q$4&amp;$E288),'Hoja de Trabajo para listado'!$A$151:$Z$151,0)),0)+IFERROR(INDEX('Hoja de Trabajo para listado'!$AB$155:$BA$1048576,MATCH($A288,'Hoja de Trabajo para listado'!$AB$155:$AB$1048576,0),MATCH((CUADRO!Q$4&amp;$E288),'Hoja de Trabajo para listado'!$AB$151:$BA$151,0)),0)+IFERROR(INDEX('Hoja de Trabajo para listado'!$BC$155:$CB$1048576,MATCH($A288,'Hoja de Trabajo para listado'!$BC$155:$BC$1048576,0),MATCH((CUADRO!Q$4&amp;$E288),'Hoja de Trabajo para listado'!$BC$151:$CB$151,0)),0)+IFERROR(INDEX('Hoja de Trabajo para listado'!$DE$153:$DG$274,MATCH($A288,'Hoja de Trabajo para listado'!$DE$153:$DE$1048576,0),MATCH((CUADRO!Q$4&amp;$E288),'Hoja de Trabajo para listado'!$DE$151:$DG$151,0)),0)+IFERROR(INDEX('Hoja de Trabajo para listado'!$CD$155:$DC$1048576,MATCH($A288,'Hoja de Trabajo para listado'!$CD$155:$CD$1048576,0),MATCH((CUADRO!Q$4&amp;$E288),'Hoja de Trabajo para listado'!$CD$151:$DC$151,0)),0)</f>
        <v>0</v>
      </c>
      <c r="R288" s="243">
        <f t="shared" ca="1" si="11"/>
        <v>1624138.83</v>
      </c>
      <c r="S288" s="243">
        <f ca="1">+R287+R288</f>
        <v>1624558.83</v>
      </c>
      <c r="T288" s="241">
        <f ca="1">+S288</f>
        <v>1624558.83</v>
      </c>
      <c r="U288" s="240">
        <f t="shared" si="12"/>
        <v>2</v>
      </c>
      <c r="V288" s="327" t="str">
        <f>+VLOOKUP(A288,bd_lista!$A$3:$E$592,5,FALSE)</f>
        <v>Instituciones Descentralizadas</v>
      </c>
      <c r="W288" s="398"/>
      <c r="X288" s="240" t="e">
        <f>+VLOOKUP(A288,[4]Sheet1!$A$13:$D$744,4,FALSE)</f>
        <v>#N/A</v>
      </c>
      <c r="Y288" s="240" t="e">
        <f>+VLOOKUP(X288,bd_lista!$A$3:$C$592,3,FALSE)</f>
        <v>#N/A</v>
      </c>
      <c r="Z288" s="288"/>
      <c r="AA288" s="289"/>
    </row>
    <row r="289" spans="1:27" customFormat="1" ht="15" hidden="1" customHeight="1">
      <c r="A289" s="32">
        <v>411</v>
      </c>
      <c r="B289" s="393">
        <f>+A289</f>
        <v>411</v>
      </c>
      <c r="C289" s="245" t="str">
        <f>+VLOOKUP(A289,bd_lista!$A$3:$C$592,3,FALSE)</f>
        <v>Corporación del Seguro Social Militar</v>
      </c>
      <c r="D289" s="395" t="str">
        <f>+C289</f>
        <v>Corporación del Seguro Social Militar</v>
      </c>
      <c r="E289" s="245" t="s">
        <v>1303</v>
      </c>
      <c r="F289" s="241">
        <f ca="1">+IFERROR(INDEX('Hoja de Trabajo para listado'!$A$155:$Z$1048576,MATCH($A289,'Hoja de Trabajo para listado'!$A$155:$A$1048576,0),MATCH((CUADRO!F$4&amp;$E289),'Hoja de Trabajo para listado'!$A$151:$Z$151,0)),0)+IFERROR(INDEX('Hoja de Trabajo para listado'!$AB$155:$BA$1048576,MATCH($A289,'Hoja de Trabajo para listado'!$AB$155:$AB$1048576,0),MATCH((CUADRO!F$4&amp;$E289),'Hoja de Trabajo para listado'!$AB$151:$BA$151,0)),0)+IFERROR(INDEX('Hoja de Trabajo para listado'!$BC$155:$CB$1048576,MATCH($A289,'Hoja de Trabajo para listado'!$BC$155:$BC$1048576,0),MATCH((CUADRO!F$4&amp;$E289),'Hoja de Trabajo para listado'!$BC$151:$CB$151,0)),0)+IFERROR(INDEX('Hoja de Trabajo para listado'!$DE$153:$DG$274,MATCH($A289,'Hoja de Trabajo para listado'!$DE$153:$DE$1048576,0),MATCH((CUADRO!F$4&amp;$E289),'Hoja de Trabajo para listado'!$DE$151:$DG$151,0)),0)+IFERROR(INDEX('Hoja de Trabajo para listado'!$CD$155:$DC$1048576,MATCH($A289,'Hoja de Trabajo para listado'!$CD$155:$CD$1048576,0),MATCH((CUADRO!F$4&amp;$E289),'Hoja de Trabajo para listado'!$CD$151:$DC$151,0)),0)</f>
        <v>0</v>
      </c>
      <c r="G289" s="241">
        <f ca="1">+IFERROR(INDEX('Hoja de Trabajo para listado'!$A$155:$Z$1048576,MATCH($A289,'Hoja de Trabajo para listado'!$A$155:$A$1048576,0),MATCH((CUADRO!G$4&amp;$E289),'Hoja de Trabajo para listado'!$A$151:$Z$151,0)),0)+IFERROR(INDEX('Hoja de Trabajo para listado'!$AB$155:$BA$1048576,MATCH($A289,'Hoja de Trabajo para listado'!$AB$155:$AB$1048576,0),MATCH((CUADRO!G$4&amp;$E289),'Hoja de Trabajo para listado'!$AB$151:$BA$151,0)),0)+IFERROR(INDEX('Hoja de Trabajo para listado'!$BC$155:$CB$1048576,MATCH($A289,'Hoja de Trabajo para listado'!$BC$155:$BC$1048576,0),MATCH((CUADRO!G$4&amp;$E289),'Hoja de Trabajo para listado'!$BC$151:$CB$151,0)),0)+IFERROR(INDEX('Hoja de Trabajo para listado'!$DE$153:$DG$274,MATCH($A289,'Hoja de Trabajo para listado'!$DE$153:$DE$1048576,0),MATCH((CUADRO!G$4&amp;$E289),'Hoja de Trabajo para listado'!$DE$151:$DG$151,0)),0)+IFERROR(INDEX('Hoja de Trabajo para listado'!$CD$155:$DC$1048576,MATCH($A289,'Hoja de Trabajo para listado'!$CD$155:$CD$1048576,0),MATCH((CUADRO!G$4&amp;$E289),'Hoja de Trabajo para listado'!$CD$151:$DC$151,0)),0)</f>
        <v>0</v>
      </c>
      <c r="H289" s="241">
        <f ca="1">+IFERROR(INDEX('Hoja de Trabajo para listado'!$A$155:$Z$1048576,MATCH($A289,'Hoja de Trabajo para listado'!$A$155:$A$1048576,0),MATCH((CUADRO!H$4&amp;$E289),'Hoja de Trabajo para listado'!$A$151:$Z$151,0)),0)+IFERROR(INDEX('Hoja de Trabajo para listado'!$AB$155:$BA$1048576,MATCH($A289,'Hoja de Trabajo para listado'!$AB$155:$AB$1048576,0),MATCH((CUADRO!H$4&amp;$E289),'Hoja de Trabajo para listado'!$AB$151:$BA$151,0)),0)+IFERROR(INDEX('Hoja de Trabajo para listado'!$BC$155:$CB$1048576,MATCH($A289,'Hoja de Trabajo para listado'!$BC$155:$BC$1048576,0),MATCH((CUADRO!H$4&amp;$E289),'Hoja de Trabajo para listado'!$BC$151:$CB$151,0)),0)+IFERROR(INDEX('Hoja de Trabajo para listado'!$DE$153:$DG$274,MATCH($A289,'Hoja de Trabajo para listado'!$DE$153:$DE$1048576,0),MATCH((CUADRO!H$4&amp;$E289),'Hoja de Trabajo para listado'!$DE$151:$DG$151,0)),0)+IFERROR(INDEX('Hoja de Trabajo para listado'!$CD$155:$DC$1048576,MATCH($A289,'Hoja de Trabajo para listado'!$CD$155:$CD$1048576,0),MATCH((CUADRO!H$4&amp;$E289),'Hoja de Trabajo para listado'!$CD$151:$DC$151,0)),0)</f>
        <v>0</v>
      </c>
      <c r="I289" s="241">
        <f ca="1">+IFERROR(INDEX('Hoja de Trabajo para listado'!$A$155:$Z$1048576,MATCH($A289,'Hoja de Trabajo para listado'!$A$155:$A$1048576,0),MATCH((CUADRO!I$4&amp;$E289),'Hoja de Trabajo para listado'!$A$151:$Z$151,0)),0)+IFERROR(INDEX('Hoja de Trabajo para listado'!$AB$155:$BA$1048576,MATCH($A289,'Hoja de Trabajo para listado'!$AB$155:$AB$1048576,0),MATCH((CUADRO!I$4&amp;$E289),'Hoja de Trabajo para listado'!$AB$151:$BA$151,0)),0)+IFERROR(INDEX('Hoja de Trabajo para listado'!$BC$155:$CB$1048576,MATCH($A289,'Hoja de Trabajo para listado'!$BC$155:$BC$1048576,0),MATCH((CUADRO!I$4&amp;$E289),'Hoja de Trabajo para listado'!$BC$151:$CB$151,0)),0)+IFERROR(INDEX('Hoja de Trabajo para listado'!$DE$153:$DG$274,MATCH($A289,'Hoja de Trabajo para listado'!$DE$153:$DE$1048576,0),MATCH((CUADRO!I$4&amp;$E289),'Hoja de Trabajo para listado'!$DE$151:$DG$151,0)),0)+IFERROR(INDEX('Hoja de Trabajo para listado'!$CD$155:$DC$1048576,MATCH($A289,'Hoja de Trabajo para listado'!$CD$155:$CD$1048576,0),MATCH((CUADRO!I$4&amp;$E289),'Hoja de Trabajo para listado'!$CD$151:$DC$151,0)),0)</f>
        <v>0</v>
      </c>
      <c r="J289" s="241">
        <f ca="1">+IFERROR(INDEX('Hoja de Trabajo para listado'!$A$155:$Z$1048576,MATCH($A289,'Hoja de Trabajo para listado'!$A$155:$A$1048576,0),MATCH((CUADRO!J$4&amp;$E289),'Hoja de Trabajo para listado'!$A$151:$Z$151,0)),0)+IFERROR(INDEX('Hoja de Trabajo para listado'!$AB$155:$BA$1048576,MATCH($A289,'Hoja de Trabajo para listado'!$AB$155:$AB$1048576,0),MATCH((CUADRO!J$4&amp;$E289),'Hoja de Trabajo para listado'!$AB$151:$BA$151,0)),0)+IFERROR(INDEX('Hoja de Trabajo para listado'!$BC$155:$CB$1048576,MATCH($A289,'Hoja de Trabajo para listado'!$BC$155:$BC$1048576,0),MATCH((CUADRO!J$4&amp;$E289),'Hoja de Trabajo para listado'!$BC$151:$CB$151,0)),0)+IFERROR(INDEX('Hoja de Trabajo para listado'!$DE$153:$DG$274,MATCH($A289,'Hoja de Trabajo para listado'!$DE$153:$DE$1048576,0),MATCH((CUADRO!J$4&amp;$E289),'Hoja de Trabajo para listado'!$DE$151:$DG$151,0)),0)+IFERROR(INDEX('Hoja de Trabajo para listado'!$CD$155:$DC$1048576,MATCH($A289,'Hoja de Trabajo para listado'!$CD$155:$CD$1048576,0),MATCH((CUADRO!J$4&amp;$E289),'Hoja de Trabajo para listado'!$CD$151:$DC$151,0)),0)</f>
        <v>0</v>
      </c>
      <c r="K289" s="241">
        <f ca="1">+IFERROR(INDEX('Hoja de Trabajo para listado'!$A$155:$Z$1048576,MATCH($A289,'Hoja de Trabajo para listado'!$A$155:$A$1048576,0),MATCH((CUADRO!K$4&amp;$E289),'Hoja de Trabajo para listado'!$A$151:$Z$151,0)),0)+IFERROR(INDEX('Hoja de Trabajo para listado'!$AB$155:$BA$1048576,MATCH($A289,'Hoja de Trabajo para listado'!$AB$155:$AB$1048576,0),MATCH((CUADRO!K$4&amp;$E289),'Hoja de Trabajo para listado'!$AB$151:$BA$151,0)),0)+IFERROR(INDEX('Hoja de Trabajo para listado'!$BC$155:$CB$1048576,MATCH($A289,'Hoja de Trabajo para listado'!$BC$155:$BC$1048576,0),MATCH((CUADRO!K$4&amp;$E289),'Hoja de Trabajo para listado'!$BC$151:$CB$151,0)),0)+IFERROR(INDEX('Hoja de Trabajo para listado'!$DE$153:$DG$274,MATCH($A289,'Hoja de Trabajo para listado'!$DE$153:$DE$1048576,0),MATCH((CUADRO!K$4&amp;$E289),'Hoja de Trabajo para listado'!$DE$151:$DG$151,0)),0)+IFERROR(INDEX('Hoja de Trabajo para listado'!$CD$155:$DC$1048576,MATCH($A289,'Hoja de Trabajo para listado'!$CD$155:$CD$1048576,0),MATCH((CUADRO!K$4&amp;$E289),'Hoja de Trabajo para listado'!$CD$151:$DC$151,0)),0)</f>
        <v>0</v>
      </c>
      <c r="L289" s="241">
        <f ca="1">+IFERROR(INDEX('Hoja de Trabajo para listado'!$A$155:$Z$1048576,MATCH($A289,'Hoja de Trabajo para listado'!$A$155:$A$1048576,0),MATCH((CUADRO!L$4&amp;$E289),'Hoja de Trabajo para listado'!$A$151:$Z$151,0)),0)+IFERROR(INDEX('Hoja de Trabajo para listado'!$AB$155:$BA$1048576,MATCH($A289,'Hoja de Trabajo para listado'!$AB$155:$AB$1048576,0),MATCH((CUADRO!L$4&amp;$E289),'Hoja de Trabajo para listado'!$AB$151:$BA$151,0)),0)+IFERROR(INDEX('Hoja de Trabajo para listado'!$BC$155:$CB$1048576,MATCH($A289,'Hoja de Trabajo para listado'!$BC$155:$BC$1048576,0),MATCH((CUADRO!L$4&amp;$E289),'Hoja de Trabajo para listado'!$BC$151:$CB$151,0)),0)+IFERROR(INDEX('Hoja de Trabajo para listado'!$DE$153:$DG$274,MATCH($A289,'Hoja de Trabajo para listado'!$DE$153:$DE$1048576,0),MATCH((CUADRO!L$4&amp;$E289),'Hoja de Trabajo para listado'!$DE$151:$DG$151,0)),0)+IFERROR(INDEX('Hoja de Trabajo para listado'!$CD$155:$DC$1048576,MATCH($A289,'Hoja de Trabajo para listado'!$CD$155:$CD$1048576,0),MATCH((CUADRO!L$4&amp;$E289),'Hoja de Trabajo para listado'!$CD$151:$DC$151,0)),0)</f>
        <v>0</v>
      </c>
      <c r="M289" s="241">
        <f ca="1">+IFERROR(INDEX('Hoja de Trabajo para listado'!$A$155:$Z$1048576,MATCH($A289,'Hoja de Trabajo para listado'!$A$155:$A$1048576,0),MATCH((CUADRO!M$4&amp;$E289),'Hoja de Trabajo para listado'!$A$151:$Z$151,0)),0)+IFERROR(INDEX('Hoja de Trabajo para listado'!$AB$155:$BA$1048576,MATCH($A289,'Hoja de Trabajo para listado'!$AB$155:$AB$1048576,0),MATCH((CUADRO!M$4&amp;$E289),'Hoja de Trabajo para listado'!$AB$151:$BA$151,0)),0)+IFERROR(INDEX('Hoja de Trabajo para listado'!$BC$155:$CB$1048576,MATCH($A289,'Hoja de Trabajo para listado'!$BC$155:$BC$1048576,0),MATCH((CUADRO!M$4&amp;$E289),'Hoja de Trabajo para listado'!$BC$151:$CB$151,0)),0)+IFERROR(INDEX('Hoja de Trabajo para listado'!$DE$153:$DG$274,MATCH($A289,'Hoja de Trabajo para listado'!$DE$153:$DE$1048576,0),MATCH((CUADRO!M$4&amp;$E289),'Hoja de Trabajo para listado'!$DE$151:$DG$151,0)),0)+IFERROR(INDEX('Hoja de Trabajo para listado'!$CD$155:$DC$1048576,MATCH($A289,'Hoja de Trabajo para listado'!$CD$155:$CD$1048576,0),MATCH((CUADRO!M$4&amp;$E289),'Hoja de Trabajo para listado'!$CD$151:$DC$151,0)),0)</f>
        <v>0</v>
      </c>
      <c r="N289" s="241">
        <f ca="1">+IFERROR(INDEX('Hoja de Trabajo para listado'!$A$155:$Z$1048576,MATCH($A289,'Hoja de Trabajo para listado'!$A$155:$A$1048576,0),MATCH((CUADRO!N$4&amp;$E289),'Hoja de Trabajo para listado'!$A$151:$Z$151,0)),0)+IFERROR(INDEX('Hoja de Trabajo para listado'!$AB$155:$BA$1048576,MATCH($A289,'Hoja de Trabajo para listado'!$AB$155:$AB$1048576,0),MATCH((CUADRO!N$4&amp;$E289),'Hoja de Trabajo para listado'!$AB$151:$BA$151,0)),0)+IFERROR(INDEX('Hoja de Trabajo para listado'!$BC$155:$CB$1048576,MATCH($A289,'Hoja de Trabajo para listado'!$BC$155:$BC$1048576,0),MATCH((CUADRO!N$4&amp;$E289),'Hoja de Trabajo para listado'!$BC$151:$CB$151,0)),0)+IFERROR(INDEX('Hoja de Trabajo para listado'!$DE$153:$DG$274,MATCH($A289,'Hoja de Trabajo para listado'!$DE$153:$DE$1048576,0),MATCH((CUADRO!N$4&amp;$E289),'Hoja de Trabajo para listado'!$DE$151:$DG$151,0)),0)+IFERROR(INDEX('Hoja de Trabajo para listado'!$CD$155:$DC$1048576,MATCH($A289,'Hoja de Trabajo para listado'!$CD$155:$CD$1048576,0),MATCH((CUADRO!N$4&amp;$E289),'Hoja de Trabajo para listado'!$CD$151:$DC$151,0)),0)</f>
        <v>0</v>
      </c>
      <c r="O289" s="241">
        <f ca="1">+IFERROR(INDEX('Hoja de Trabajo para listado'!$A$155:$Z$1048576,MATCH($A289,'Hoja de Trabajo para listado'!$A$155:$A$1048576,0),MATCH((CUADRO!O$4&amp;$E289),'Hoja de Trabajo para listado'!$A$151:$Z$151,0)),0)+IFERROR(INDEX('Hoja de Trabajo para listado'!$AB$155:$BA$1048576,MATCH($A289,'Hoja de Trabajo para listado'!$AB$155:$AB$1048576,0),MATCH((CUADRO!O$4&amp;$E289),'Hoja de Trabajo para listado'!$AB$151:$BA$151,0)),0)+IFERROR(INDEX('Hoja de Trabajo para listado'!$BC$155:$CB$1048576,MATCH($A289,'Hoja de Trabajo para listado'!$BC$155:$BC$1048576,0),MATCH((CUADRO!O$4&amp;$E289),'Hoja de Trabajo para listado'!$BC$151:$CB$151,0)),0)+IFERROR(INDEX('Hoja de Trabajo para listado'!$DE$153:$DG$274,MATCH($A289,'Hoja de Trabajo para listado'!$DE$153:$DE$1048576,0),MATCH((CUADRO!O$4&amp;$E289),'Hoja de Trabajo para listado'!$DE$151:$DG$151,0)),0)+IFERROR(INDEX('Hoja de Trabajo para listado'!$CD$155:$DC$1048576,MATCH($A289,'Hoja de Trabajo para listado'!$CD$155:$CD$1048576,0),MATCH((CUADRO!O$4&amp;$E289),'Hoja de Trabajo para listado'!$CD$151:$DC$151,0)),0)</f>
        <v>0</v>
      </c>
      <c r="P289" s="241">
        <f ca="1">+IFERROR(INDEX('Hoja de Trabajo para listado'!$A$155:$Z$1048576,MATCH($A289,'Hoja de Trabajo para listado'!$A$155:$A$1048576,0),MATCH((CUADRO!P$4&amp;$E289),'Hoja de Trabajo para listado'!$A$151:$Z$151,0)),0)+IFERROR(INDEX('Hoja de Trabajo para listado'!$AB$155:$BA$1048576,MATCH($A289,'Hoja de Trabajo para listado'!$AB$155:$AB$1048576,0),MATCH((CUADRO!P$4&amp;$E289),'Hoja de Trabajo para listado'!$AB$151:$BA$151,0)),0)+IFERROR(INDEX('Hoja de Trabajo para listado'!$BC$155:$CB$1048576,MATCH($A289,'Hoja de Trabajo para listado'!$BC$155:$BC$1048576,0),MATCH((CUADRO!P$4&amp;$E289),'Hoja de Trabajo para listado'!$BC$151:$CB$151,0)),0)+IFERROR(INDEX('Hoja de Trabajo para listado'!$DE$153:$DG$274,MATCH($A289,'Hoja de Trabajo para listado'!$DE$153:$DE$1048576,0),MATCH((CUADRO!P$4&amp;$E289),'Hoja de Trabajo para listado'!$DE$151:$DG$151,0)),0)+IFERROR(INDEX('Hoja de Trabajo para listado'!$CD$155:$DC$1048576,MATCH($A289,'Hoja de Trabajo para listado'!$CD$155:$CD$1048576,0),MATCH((CUADRO!P$4&amp;$E289),'Hoja de Trabajo para listado'!$CD$151:$DC$151,0)),0)</f>
        <v>0</v>
      </c>
      <c r="Q289" s="241">
        <f ca="1">+IFERROR(INDEX('Hoja de Trabajo para listado'!$A$155:$Z$1048576,MATCH($A289,'Hoja de Trabajo para listado'!$A$155:$A$1048576,0),MATCH((CUADRO!Q$4&amp;$E289),'Hoja de Trabajo para listado'!$A$151:$Z$151,0)),0)+IFERROR(INDEX('Hoja de Trabajo para listado'!$AB$155:$BA$1048576,MATCH($A289,'Hoja de Trabajo para listado'!$AB$155:$AB$1048576,0),MATCH((CUADRO!Q$4&amp;$E289),'Hoja de Trabajo para listado'!$AB$151:$BA$151,0)),0)+IFERROR(INDEX('Hoja de Trabajo para listado'!$BC$155:$CB$1048576,MATCH($A289,'Hoja de Trabajo para listado'!$BC$155:$BC$1048576,0),MATCH((CUADRO!Q$4&amp;$E289),'Hoja de Trabajo para listado'!$BC$151:$CB$151,0)),0)+IFERROR(INDEX('Hoja de Trabajo para listado'!$DE$153:$DG$274,MATCH($A289,'Hoja de Trabajo para listado'!$DE$153:$DE$1048576,0),MATCH((CUADRO!Q$4&amp;$E289),'Hoja de Trabajo para listado'!$DE$151:$DG$151,0)),0)+IFERROR(INDEX('Hoja de Trabajo para listado'!$CD$155:$DC$1048576,MATCH($A289,'Hoja de Trabajo para listado'!$CD$155:$CD$1048576,0),MATCH((CUADRO!Q$4&amp;$E289),'Hoja de Trabajo para listado'!$CD$151:$DC$151,0)),0)</f>
        <v>0</v>
      </c>
      <c r="R289" s="241">
        <f t="shared" ca="1" si="11"/>
        <v>0</v>
      </c>
      <c r="S289" s="247"/>
      <c r="T289" s="241">
        <f ca="1">+T290</f>
        <v>0</v>
      </c>
      <c r="U289" s="240">
        <f t="shared" si="12"/>
        <v>1</v>
      </c>
      <c r="V289" s="327" t="str">
        <f>+VLOOKUP(A289,bd_lista!$A$3:$E$592,5,FALSE)</f>
        <v>Instituciones de Seguridad Social</v>
      </c>
      <c r="W289" s="397" t="str">
        <f>+V289</f>
        <v>Instituciones de Seguridad Social</v>
      </c>
      <c r="X289" s="240">
        <f>+VLOOKUP(A289,[4]Sheet1!$A$13:$D$744,4,FALSE)</f>
        <v>20</v>
      </c>
      <c r="Y289" s="240" t="str">
        <f>+VLOOKUP(X289,bd_lista!$A$3:$C$592,3,FALSE)</f>
        <v>Ministerio de Defensa</v>
      </c>
      <c r="Z289" s="290">
        <f>+X289</f>
        <v>20</v>
      </c>
      <c r="AA289" s="291" t="str">
        <f>+Y289</f>
        <v>Ministerio de Defensa</v>
      </c>
    </row>
    <row r="290" spans="1:27" customFormat="1" ht="15" hidden="1" customHeight="1">
      <c r="A290" s="32">
        <v>411</v>
      </c>
      <c r="B290" s="394"/>
      <c r="C290" s="327" t="str">
        <f>+VLOOKUP(A290,bd_lista!$A$3:$C$592,3,FALSE)</f>
        <v>Corporación del Seguro Social Militar</v>
      </c>
      <c r="D290" s="396"/>
      <c r="E290" s="327" t="s">
        <v>1304</v>
      </c>
      <c r="F290" s="243">
        <f ca="1">+IFERROR(INDEX('Hoja de Trabajo para listado'!$A$155:$Z$1048576,MATCH($A290,'Hoja de Trabajo para listado'!$A$155:$A$1048576,0),MATCH((CUADRO!F$4&amp;$E290),'Hoja de Trabajo para listado'!$A$151:$Z$151,0)),0)+IFERROR(INDEX('Hoja de Trabajo para listado'!$AB$155:$BA$1048576,MATCH($A290,'Hoja de Trabajo para listado'!$AB$155:$AB$1048576,0),MATCH((CUADRO!F$4&amp;$E290),'Hoja de Trabajo para listado'!$AB$151:$BA$151,0)),0)+IFERROR(INDEX('Hoja de Trabajo para listado'!$BC$155:$CB$1048576,MATCH($A290,'Hoja de Trabajo para listado'!$BC$155:$BC$1048576,0),MATCH((CUADRO!F$4&amp;$E290),'Hoja de Trabajo para listado'!$BC$151:$CB$151,0)),0)+IFERROR(INDEX('Hoja de Trabajo para listado'!$DE$153:$DG$274,MATCH($A290,'Hoja de Trabajo para listado'!$DE$153:$DE$1048576,0),MATCH((CUADRO!F$4&amp;$E290),'Hoja de Trabajo para listado'!$DE$151:$DG$151,0)),0)+IFERROR(INDEX('Hoja de Trabajo para listado'!$CD$155:$DC$1048576,MATCH($A290,'Hoja de Trabajo para listado'!$CD$155:$CD$1048576,0),MATCH((CUADRO!F$4&amp;$E290),'Hoja de Trabajo para listado'!$CD$151:$DC$151,0)),0)</f>
        <v>0</v>
      </c>
      <c r="G290" s="243">
        <f ca="1">+IFERROR(INDEX('Hoja de Trabajo para listado'!$A$155:$Z$1048576,MATCH($A290,'Hoja de Trabajo para listado'!$A$155:$A$1048576,0),MATCH((CUADRO!G$4&amp;$E290),'Hoja de Trabajo para listado'!$A$151:$Z$151,0)),0)+IFERROR(INDEX('Hoja de Trabajo para listado'!$AB$155:$BA$1048576,MATCH($A290,'Hoja de Trabajo para listado'!$AB$155:$AB$1048576,0),MATCH((CUADRO!G$4&amp;$E290),'Hoja de Trabajo para listado'!$AB$151:$BA$151,0)),0)+IFERROR(INDEX('Hoja de Trabajo para listado'!$BC$155:$CB$1048576,MATCH($A290,'Hoja de Trabajo para listado'!$BC$155:$BC$1048576,0),MATCH((CUADRO!G$4&amp;$E290),'Hoja de Trabajo para listado'!$BC$151:$CB$151,0)),0)+IFERROR(INDEX('Hoja de Trabajo para listado'!$DE$153:$DG$274,MATCH($A290,'Hoja de Trabajo para listado'!$DE$153:$DE$1048576,0),MATCH((CUADRO!G$4&amp;$E290),'Hoja de Trabajo para listado'!$DE$151:$DG$151,0)),0)+IFERROR(INDEX('Hoja de Trabajo para listado'!$CD$155:$DC$1048576,MATCH($A290,'Hoja de Trabajo para listado'!$CD$155:$CD$1048576,0),MATCH((CUADRO!G$4&amp;$E290),'Hoja de Trabajo para listado'!$CD$151:$DC$151,0)),0)</f>
        <v>0</v>
      </c>
      <c r="H290" s="243">
        <f ca="1">+IFERROR(INDEX('Hoja de Trabajo para listado'!$A$155:$Z$1048576,MATCH($A290,'Hoja de Trabajo para listado'!$A$155:$A$1048576,0),MATCH((CUADRO!H$4&amp;$E290),'Hoja de Trabajo para listado'!$A$151:$Z$151,0)),0)+IFERROR(INDEX('Hoja de Trabajo para listado'!$AB$155:$BA$1048576,MATCH($A290,'Hoja de Trabajo para listado'!$AB$155:$AB$1048576,0),MATCH((CUADRO!H$4&amp;$E290),'Hoja de Trabajo para listado'!$AB$151:$BA$151,0)),0)+IFERROR(INDEX('Hoja de Trabajo para listado'!$BC$155:$CB$1048576,MATCH($A290,'Hoja de Trabajo para listado'!$BC$155:$BC$1048576,0),MATCH((CUADRO!H$4&amp;$E290),'Hoja de Trabajo para listado'!$BC$151:$CB$151,0)),0)+IFERROR(INDEX('Hoja de Trabajo para listado'!$DE$153:$DG$274,MATCH($A290,'Hoja de Trabajo para listado'!$DE$153:$DE$1048576,0),MATCH((CUADRO!H$4&amp;$E290),'Hoja de Trabajo para listado'!$DE$151:$DG$151,0)),0)+IFERROR(INDEX('Hoja de Trabajo para listado'!$CD$155:$DC$1048576,MATCH($A290,'Hoja de Trabajo para listado'!$CD$155:$CD$1048576,0),MATCH((CUADRO!H$4&amp;$E290),'Hoja de Trabajo para listado'!$CD$151:$DC$151,0)),0)</f>
        <v>0</v>
      </c>
      <c r="I290" s="243">
        <f ca="1">+IFERROR(INDEX('Hoja de Trabajo para listado'!$A$155:$Z$1048576,MATCH($A290,'Hoja de Trabajo para listado'!$A$155:$A$1048576,0),MATCH((CUADRO!I$4&amp;$E290),'Hoja de Trabajo para listado'!$A$151:$Z$151,0)),0)+IFERROR(INDEX('Hoja de Trabajo para listado'!$AB$155:$BA$1048576,MATCH($A290,'Hoja de Trabajo para listado'!$AB$155:$AB$1048576,0),MATCH((CUADRO!I$4&amp;$E290),'Hoja de Trabajo para listado'!$AB$151:$BA$151,0)),0)+IFERROR(INDEX('Hoja de Trabajo para listado'!$BC$155:$CB$1048576,MATCH($A290,'Hoja de Trabajo para listado'!$BC$155:$BC$1048576,0),MATCH((CUADRO!I$4&amp;$E290),'Hoja de Trabajo para listado'!$BC$151:$CB$151,0)),0)+IFERROR(INDEX('Hoja de Trabajo para listado'!$DE$153:$DG$274,MATCH($A290,'Hoja de Trabajo para listado'!$DE$153:$DE$1048576,0),MATCH((CUADRO!I$4&amp;$E290),'Hoja de Trabajo para listado'!$DE$151:$DG$151,0)),0)+IFERROR(INDEX('Hoja de Trabajo para listado'!$CD$155:$DC$1048576,MATCH($A290,'Hoja de Trabajo para listado'!$CD$155:$CD$1048576,0),MATCH((CUADRO!I$4&amp;$E290),'Hoja de Trabajo para listado'!$CD$151:$DC$151,0)),0)</f>
        <v>0</v>
      </c>
      <c r="J290" s="243">
        <f ca="1">+IFERROR(INDEX('Hoja de Trabajo para listado'!$A$155:$Z$1048576,MATCH($A290,'Hoja de Trabajo para listado'!$A$155:$A$1048576,0),MATCH((CUADRO!J$4&amp;$E290),'Hoja de Trabajo para listado'!$A$151:$Z$151,0)),0)+IFERROR(INDEX('Hoja de Trabajo para listado'!$AB$155:$BA$1048576,MATCH($A290,'Hoja de Trabajo para listado'!$AB$155:$AB$1048576,0),MATCH((CUADRO!J$4&amp;$E290),'Hoja de Trabajo para listado'!$AB$151:$BA$151,0)),0)+IFERROR(INDEX('Hoja de Trabajo para listado'!$BC$155:$CB$1048576,MATCH($A290,'Hoja de Trabajo para listado'!$BC$155:$BC$1048576,0),MATCH((CUADRO!J$4&amp;$E290),'Hoja de Trabajo para listado'!$BC$151:$CB$151,0)),0)+IFERROR(INDEX('Hoja de Trabajo para listado'!$DE$153:$DG$274,MATCH($A290,'Hoja de Trabajo para listado'!$DE$153:$DE$1048576,0),MATCH((CUADRO!J$4&amp;$E290),'Hoja de Trabajo para listado'!$DE$151:$DG$151,0)),0)+IFERROR(INDEX('Hoja de Trabajo para listado'!$CD$155:$DC$1048576,MATCH($A290,'Hoja de Trabajo para listado'!$CD$155:$CD$1048576,0),MATCH((CUADRO!J$4&amp;$E290),'Hoja de Trabajo para listado'!$CD$151:$DC$151,0)),0)</f>
        <v>0</v>
      </c>
      <c r="K290" s="243">
        <f ca="1">+IFERROR(INDEX('Hoja de Trabajo para listado'!$A$155:$Z$1048576,MATCH($A290,'Hoja de Trabajo para listado'!$A$155:$A$1048576,0),MATCH((CUADRO!K$4&amp;$E290),'Hoja de Trabajo para listado'!$A$151:$Z$151,0)),0)+IFERROR(INDEX('Hoja de Trabajo para listado'!$AB$155:$BA$1048576,MATCH($A290,'Hoja de Trabajo para listado'!$AB$155:$AB$1048576,0),MATCH((CUADRO!K$4&amp;$E290),'Hoja de Trabajo para listado'!$AB$151:$BA$151,0)),0)+IFERROR(INDEX('Hoja de Trabajo para listado'!$BC$155:$CB$1048576,MATCH($A290,'Hoja de Trabajo para listado'!$BC$155:$BC$1048576,0),MATCH((CUADRO!K$4&amp;$E290),'Hoja de Trabajo para listado'!$BC$151:$CB$151,0)),0)+IFERROR(INDEX('Hoja de Trabajo para listado'!$DE$153:$DG$274,MATCH($A290,'Hoja de Trabajo para listado'!$DE$153:$DE$1048576,0),MATCH((CUADRO!K$4&amp;$E290),'Hoja de Trabajo para listado'!$DE$151:$DG$151,0)),0)+IFERROR(INDEX('Hoja de Trabajo para listado'!$CD$155:$DC$1048576,MATCH($A290,'Hoja de Trabajo para listado'!$CD$155:$CD$1048576,0),MATCH((CUADRO!K$4&amp;$E290),'Hoja de Trabajo para listado'!$CD$151:$DC$151,0)),0)</f>
        <v>0</v>
      </c>
      <c r="L290" s="243">
        <f ca="1">+IFERROR(INDEX('Hoja de Trabajo para listado'!$A$155:$Z$1048576,MATCH($A290,'Hoja de Trabajo para listado'!$A$155:$A$1048576,0),MATCH((CUADRO!L$4&amp;$E290),'Hoja de Trabajo para listado'!$A$151:$Z$151,0)),0)+IFERROR(INDEX('Hoja de Trabajo para listado'!$AB$155:$BA$1048576,MATCH($A290,'Hoja de Trabajo para listado'!$AB$155:$AB$1048576,0),MATCH((CUADRO!L$4&amp;$E290),'Hoja de Trabajo para listado'!$AB$151:$BA$151,0)),0)+IFERROR(INDEX('Hoja de Trabajo para listado'!$BC$155:$CB$1048576,MATCH($A290,'Hoja de Trabajo para listado'!$BC$155:$BC$1048576,0),MATCH((CUADRO!L$4&amp;$E290),'Hoja de Trabajo para listado'!$BC$151:$CB$151,0)),0)+IFERROR(INDEX('Hoja de Trabajo para listado'!$DE$153:$DG$274,MATCH($A290,'Hoja de Trabajo para listado'!$DE$153:$DE$1048576,0),MATCH((CUADRO!L$4&amp;$E290),'Hoja de Trabajo para listado'!$DE$151:$DG$151,0)),0)+IFERROR(INDEX('Hoja de Trabajo para listado'!$CD$155:$DC$1048576,MATCH($A290,'Hoja de Trabajo para listado'!$CD$155:$CD$1048576,0),MATCH((CUADRO!L$4&amp;$E290),'Hoja de Trabajo para listado'!$CD$151:$DC$151,0)),0)</f>
        <v>0</v>
      </c>
      <c r="M290" s="243">
        <f ca="1">+IFERROR(INDEX('Hoja de Trabajo para listado'!$A$155:$Z$1048576,MATCH($A290,'Hoja de Trabajo para listado'!$A$155:$A$1048576,0),MATCH((CUADRO!M$4&amp;$E290),'Hoja de Trabajo para listado'!$A$151:$Z$151,0)),0)+IFERROR(INDEX('Hoja de Trabajo para listado'!$AB$155:$BA$1048576,MATCH($A290,'Hoja de Trabajo para listado'!$AB$155:$AB$1048576,0),MATCH((CUADRO!M$4&amp;$E290),'Hoja de Trabajo para listado'!$AB$151:$BA$151,0)),0)+IFERROR(INDEX('Hoja de Trabajo para listado'!$BC$155:$CB$1048576,MATCH($A290,'Hoja de Trabajo para listado'!$BC$155:$BC$1048576,0),MATCH((CUADRO!M$4&amp;$E290),'Hoja de Trabajo para listado'!$BC$151:$CB$151,0)),0)+IFERROR(INDEX('Hoja de Trabajo para listado'!$DE$153:$DG$274,MATCH($A290,'Hoja de Trabajo para listado'!$DE$153:$DE$1048576,0),MATCH((CUADRO!M$4&amp;$E290),'Hoja de Trabajo para listado'!$DE$151:$DG$151,0)),0)+IFERROR(INDEX('Hoja de Trabajo para listado'!$CD$155:$DC$1048576,MATCH($A290,'Hoja de Trabajo para listado'!$CD$155:$CD$1048576,0),MATCH((CUADRO!M$4&amp;$E290),'Hoja de Trabajo para listado'!$CD$151:$DC$151,0)),0)</f>
        <v>0</v>
      </c>
      <c r="N290" s="243">
        <f ca="1">+IFERROR(INDEX('Hoja de Trabajo para listado'!$A$155:$Z$1048576,MATCH($A290,'Hoja de Trabajo para listado'!$A$155:$A$1048576,0),MATCH((CUADRO!N$4&amp;$E290),'Hoja de Trabajo para listado'!$A$151:$Z$151,0)),0)+IFERROR(INDEX('Hoja de Trabajo para listado'!$AB$155:$BA$1048576,MATCH($A290,'Hoja de Trabajo para listado'!$AB$155:$AB$1048576,0),MATCH((CUADRO!N$4&amp;$E290),'Hoja de Trabajo para listado'!$AB$151:$BA$151,0)),0)+IFERROR(INDEX('Hoja de Trabajo para listado'!$BC$155:$CB$1048576,MATCH($A290,'Hoja de Trabajo para listado'!$BC$155:$BC$1048576,0),MATCH((CUADRO!N$4&amp;$E290),'Hoja de Trabajo para listado'!$BC$151:$CB$151,0)),0)+IFERROR(INDEX('Hoja de Trabajo para listado'!$DE$153:$DG$274,MATCH($A290,'Hoja de Trabajo para listado'!$DE$153:$DE$1048576,0),MATCH((CUADRO!N$4&amp;$E290),'Hoja de Trabajo para listado'!$DE$151:$DG$151,0)),0)+IFERROR(INDEX('Hoja de Trabajo para listado'!$CD$155:$DC$1048576,MATCH($A290,'Hoja de Trabajo para listado'!$CD$155:$CD$1048576,0),MATCH((CUADRO!N$4&amp;$E290),'Hoja de Trabajo para listado'!$CD$151:$DC$151,0)),0)</f>
        <v>0</v>
      </c>
      <c r="O290" s="243">
        <f ca="1">+IFERROR(INDEX('Hoja de Trabajo para listado'!$A$155:$Z$1048576,MATCH($A290,'Hoja de Trabajo para listado'!$A$155:$A$1048576,0),MATCH((CUADRO!O$4&amp;$E290),'Hoja de Trabajo para listado'!$A$151:$Z$151,0)),0)+IFERROR(INDEX('Hoja de Trabajo para listado'!$AB$155:$BA$1048576,MATCH($A290,'Hoja de Trabajo para listado'!$AB$155:$AB$1048576,0),MATCH((CUADRO!O$4&amp;$E290),'Hoja de Trabajo para listado'!$AB$151:$BA$151,0)),0)+IFERROR(INDEX('Hoja de Trabajo para listado'!$BC$155:$CB$1048576,MATCH($A290,'Hoja de Trabajo para listado'!$BC$155:$BC$1048576,0),MATCH((CUADRO!O$4&amp;$E290),'Hoja de Trabajo para listado'!$BC$151:$CB$151,0)),0)+IFERROR(INDEX('Hoja de Trabajo para listado'!$DE$153:$DG$274,MATCH($A290,'Hoja de Trabajo para listado'!$DE$153:$DE$1048576,0),MATCH((CUADRO!O$4&amp;$E290),'Hoja de Trabajo para listado'!$DE$151:$DG$151,0)),0)+IFERROR(INDEX('Hoja de Trabajo para listado'!$CD$155:$DC$1048576,MATCH($A290,'Hoja de Trabajo para listado'!$CD$155:$CD$1048576,0),MATCH((CUADRO!O$4&amp;$E290),'Hoja de Trabajo para listado'!$CD$151:$DC$151,0)),0)</f>
        <v>0</v>
      </c>
      <c r="P290" s="243">
        <f ca="1">+IFERROR(INDEX('Hoja de Trabajo para listado'!$A$155:$Z$1048576,MATCH($A290,'Hoja de Trabajo para listado'!$A$155:$A$1048576,0),MATCH((CUADRO!P$4&amp;$E290),'Hoja de Trabajo para listado'!$A$151:$Z$151,0)),0)+IFERROR(INDEX('Hoja de Trabajo para listado'!$AB$155:$BA$1048576,MATCH($A290,'Hoja de Trabajo para listado'!$AB$155:$AB$1048576,0),MATCH((CUADRO!P$4&amp;$E290),'Hoja de Trabajo para listado'!$AB$151:$BA$151,0)),0)+IFERROR(INDEX('Hoja de Trabajo para listado'!$BC$155:$CB$1048576,MATCH($A290,'Hoja de Trabajo para listado'!$BC$155:$BC$1048576,0),MATCH((CUADRO!P$4&amp;$E290),'Hoja de Trabajo para listado'!$BC$151:$CB$151,0)),0)+IFERROR(INDEX('Hoja de Trabajo para listado'!$DE$153:$DG$274,MATCH($A290,'Hoja de Trabajo para listado'!$DE$153:$DE$1048576,0),MATCH((CUADRO!P$4&amp;$E290),'Hoja de Trabajo para listado'!$DE$151:$DG$151,0)),0)+IFERROR(INDEX('Hoja de Trabajo para listado'!$CD$155:$DC$1048576,MATCH($A290,'Hoja de Trabajo para listado'!$CD$155:$CD$1048576,0),MATCH((CUADRO!P$4&amp;$E290),'Hoja de Trabajo para listado'!$CD$151:$DC$151,0)),0)</f>
        <v>0</v>
      </c>
      <c r="Q290" s="243">
        <f ca="1">+IFERROR(INDEX('Hoja de Trabajo para listado'!$A$155:$Z$1048576,MATCH($A290,'Hoja de Trabajo para listado'!$A$155:$A$1048576,0),MATCH((CUADRO!Q$4&amp;$E290),'Hoja de Trabajo para listado'!$A$151:$Z$151,0)),0)+IFERROR(INDEX('Hoja de Trabajo para listado'!$AB$155:$BA$1048576,MATCH($A290,'Hoja de Trabajo para listado'!$AB$155:$AB$1048576,0),MATCH((CUADRO!Q$4&amp;$E290),'Hoja de Trabajo para listado'!$AB$151:$BA$151,0)),0)+IFERROR(INDEX('Hoja de Trabajo para listado'!$BC$155:$CB$1048576,MATCH($A290,'Hoja de Trabajo para listado'!$BC$155:$BC$1048576,0),MATCH((CUADRO!Q$4&amp;$E290),'Hoja de Trabajo para listado'!$BC$151:$CB$151,0)),0)+IFERROR(INDEX('Hoja de Trabajo para listado'!$DE$153:$DG$274,MATCH($A290,'Hoja de Trabajo para listado'!$DE$153:$DE$1048576,0),MATCH((CUADRO!Q$4&amp;$E290),'Hoja de Trabajo para listado'!$DE$151:$DG$151,0)),0)+IFERROR(INDEX('Hoja de Trabajo para listado'!$CD$155:$DC$1048576,MATCH($A290,'Hoja de Trabajo para listado'!$CD$155:$CD$1048576,0),MATCH((CUADRO!Q$4&amp;$E290),'Hoja de Trabajo para listado'!$CD$151:$DC$151,0)),0)</f>
        <v>0</v>
      </c>
      <c r="R290" s="243">
        <f t="shared" ca="1" si="11"/>
        <v>0</v>
      </c>
      <c r="S290" s="256">
        <f ca="1">+R289+R290</f>
        <v>0</v>
      </c>
      <c r="T290" s="241">
        <f ca="1">+S290</f>
        <v>0</v>
      </c>
      <c r="U290" s="240">
        <f t="shared" si="12"/>
        <v>2</v>
      </c>
      <c r="V290" s="327" t="str">
        <f>+VLOOKUP(A290,bd_lista!$A$3:$E$592,5,FALSE)</f>
        <v>Instituciones de Seguridad Social</v>
      </c>
      <c r="W290" s="398"/>
      <c r="X290" s="240">
        <f>+VLOOKUP(A290,[4]Sheet1!$A$13:$D$744,4,FALSE)</f>
        <v>20</v>
      </c>
      <c r="Y290" s="240" t="str">
        <f>+VLOOKUP(X290,bd_lista!$A$3:$C$592,3,FALSE)</f>
        <v>Ministerio de Defensa</v>
      </c>
      <c r="Z290" s="288"/>
      <c r="AA290" s="289"/>
    </row>
    <row r="291" spans="1:27" customFormat="1" ht="15" hidden="1" customHeight="1">
      <c r="A291" s="32">
        <v>417</v>
      </c>
      <c r="B291" s="393">
        <f>+A291</f>
        <v>417</v>
      </c>
      <c r="C291" s="245" t="str">
        <f>+VLOOKUP(A291,bd_lista!$A$3:$C$592,3,FALSE)</f>
        <v>Caja Nacional de Salud</v>
      </c>
      <c r="D291" s="395" t="str">
        <f>+C291</f>
        <v>Caja Nacional de Salud</v>
      </c>
      <c r="E291" s="245" t="s">
        <v>1303</v>
      </c>
      <c r="F291" s="241">
        <f ca="1">+IFERROR(INDEX('Hoja de Trabajo para listado'!$A$155:$Z$1048576,MATCH($A291,'Hoja de Trabajo para listado'!$A$155:$A$1048576,0),MATCH((CUADRO!F$4&amp;$E291),'Hoja de Trabajo para listado'!$A$151:$Z$151,0)),0)+IFERROR(INDEX('Hoja de Trabajo para listado'!$AB$155:$BA$1048576,MATCH($A291,'Hoja de Trabajo para listado'!$AB$155:$AB$1048576,0),MATCH((CUADRO!F$4&amp;$E291),'Hoja de Trabajo para listado'!$AB$151:$BA$151,0)),0)+IFERROR(INDEX('Hoja de Trabajo para listado'!$BC$155:$CB$1048576,MATCH($A291,'Hoja de Trabajo para listado'!$BC$155:$BC$1048576,0),MATCH((CUADRO!F$4&amp;$E291),'Hoja de Trabajo para listado'!$BC$151:$CB$151,0)),0)+IFERROR(INDEX('Hoja de Trabajo para listado'!$DE$153:$DG$274,MATCH($A291,'Hoja de Trabajo para listado'!$DE$153:$DE$1048576,0),MATCH((CUADRO!F$4&amp;$E291),'Hoja de Trabajo para listado'!$DE$151:$DG$151,0)),0)+IFERROR(INDEX('Hoja de Trabajo para listado'!$CD$155:$DC$1048576,MATCH($A291,'Hoja de Trabajo para listado'!$CD$155:$CD$1048576,0),MATCH((CUADRO!F$4&amp;$E291),'Hoja de Trabajo para listado'!$CD$151:$DC$151,0)),0)</f>
        <v>0</v>
      </c>
      <c r="G291" s="241">
        <f ca="1">+IFERROR(INDEX('Hoja de Trabajo para listado'!$A$155:$Z$1048576,MATCH($A291,'Hoja de Trabajo para listado'!$A$155:$A$1048576,0),MATCH((CUADRO!G$4&amp;$E291),'Hoja de Trabajo para listado'!$A$151:$Z$151,0)),0)+IFERROR(INDEX('Hoja de Trabajo para listado'!$AB$155:$BA$1048576,MATCH($A291,'Hoja de Trabajo para listado'!$AB$155:$AB$1048576,0),MATCH((CUADRO!G$4&amp;$E291),'Hoja de Trabajo para listado'!$AB$151:$BA$151,0)),0)+IFERROR(INDEX('Hoja de Trabajo para listado'!$BC$155:$CB$1048576,MATCH($A291,'Hoja de Trabajo para listado'!$BC$155:$BC$1048576,0),MATCH((CUADRO!G$4&amp;$E291),'Hoja de Trabajo para listado'!$BC$151:$CB$151,0)),0)+IFERROR(INDEX('Hoja de Trabajo para listado'!$DE$153:$DG$274,MATCH($A291,'Hoja de Trabajo para listado'!$DE$153:$DE$1048576,0),MATCH((CUADRO!G$4&amp;$E291),'Hoja de Trabajo para listado'!$DE$151:$DG$151,0)),0)+IFERROR(INDEX('Hoja de Trabajo para listado'!$CD$155:$DC$1048576,MATCH($A291,'Hoja de Trabajo para listado'!$CD$155:$CD$1048576,0),MATCH((CUADRO!G$4&amp;$E291),'Hoja de Trabajo para listado'!$CD$151:$DC$151,0)),0)</f>
        <v>0</v>
      </c>
      <c r="H291" s="241">
        <f ca="1">+IFERROR(INDEX('Hoja de Trabajo para listado'!$A$155:$Z$1048576,MATCH($A291,'Hoja de Trabajo para listado'!$A$155:$A$1048576,0),MATCH((CUADRO!H$4&amp;$E291),'Hoja de Trabajo para listado'!$A$151:$Z$151,0)),0)+IFERROR(INDEX('Hoja de Trabajo para listado'!$AB$155:$BA$1048576,MATCH($A291,'Hoja de Trabajo para listado'!$AB$155:$AB$1048576,0),MATCH((CUADRO!H$4&amp;$E291),'Hoja de Trabajo para listado'!$AB$151:$BA$151,0)),0)+IFERROR(INDEX('Hoja de Trabajo para listado'!$BC$155:$CB$1048576,MATCH($A291,'Hoja de Trabajo para listado'!$BC$155:$BC$1048576,0),MATCH((CUADRO!H$4&amp;$E291),'Hoja de Trabajo para listado'!$BC$151:$CB$151,0)),0)+IFERROR(INDEX('Hoja de Trabajo para listado'!$DE$153:$DG$274,MATCH($A291,'Hoja de Trabajo para listado'!$DE$153:$DE$1048576,0),MATCH((CUADRO!H$4&amp;$E291),'Hoja de Trabajo para listado'!$DE$151:$DG$151,0)),0)+IFERROR(INDEX('Hoja de Trabajo para listado'!$CD$155:$DC$1048576,MATCH($A291,'Hoja de Trabajo para listado'!$CD$155:$CD$1048576,0),MATCH((CUADRO!H$4&amp;$E291),'Hoja de Trabajo para listado'!$CD$151:$DC$151,0)),0)</f>
        <v>0</v>
      </c>
      <c r="I291" s="241">
        <f ca="1">+IFERROR(INDEX('Hoja de Trabajo para listado'!$A$155:$Z$1048576,MATCH($A291,'Hoja de Trabajo para listado'!$A$155:$A$1048576,0),MATCH((CUADRO!I$4&amp;$E291),'Hoja de Trabajo para listado'!$A$151:$Z$151,0)),0)+IFERROR(INDEX('Hoja de Trabajo para listado'!$AB$155:$BA$1048576,MATCH($A291,'Hoja de Trabajo para listado'!$AB$155:$AB$1048576,0),MATCH((CUADRO!I$4&amp;$E291),'Hoja de Trabajo para listado'!$AB$151:$BA$151,0)),0)+IFERROR(INDEX('Hoja de Trabajo para listado'!$BC$155:$CB$1048576,MATCH($A291,'Hoja de Trabajo para listado'!$BC$155:$BC$1048576,0),MATCH((CUADRO!I$4&amp;$E291),'Hoja de Trabajo para listado'!$BC$151:$CB$151,0)),0)+IFERROR(INDEX('Hoja de Trabajo para listado'!$DE$153:$DG$274,MATCH($A291,'Hoja de Trabajo para listado'!$DE$153:$DE$1048576,0),MATCH((CUADRO!I$4&amp;$E291),'Hoja de Trabajo para listado'!$DE$151:$DG$151,0)),0)+IFERROR(INDEX('Hoja de Trabajo para listado'!$CD$155:$DC$1048576,MATCH($A291,'Hoja de Trabajo para listado'!$CD$155:$CD$1048576,0),MATCH((CUADRO!I$4&amp;$E291),'Hoja de Trabajo para listado'!$CD$151:$DC$151,0)),0)</f>
        <v>0</v>
      </c>
      <c r="J291" s="241">
        <f ca="1">+IFERROR(INDEX('Hoja de Trabajo para listado'!$A$155:$Z$1048576,MATCH($A291,'Hoja de Trabajo para listado'!$A$155:$A$1048576,0),MATCH((CUADRO!J$4&amp;$E291),'Hoja de Trabajo para listado'!$A$151:$Z$151,0)),0)+IFERROR(INDEX('Hoja de Trabajo para listado'!$AB$155:$BA$1048576,MATCH($A291,'Hoja de Trabajo para listado'!$AB$155:$AB$1048576,0),MATCH((CUADRO!J$4&amp;$E291),'Hoja de Trabajo para listado'!$AB$151:$BA$151,0)),0)+IFERROR(INDEX('Hoja de Trabajo para listado'!$BC$155:$CB$1048576,MATCH($A291,'Hoja de Trabajo para listado'!$BC$155:$BC$1048576,0),MATCH((CUADRO!J$4&amp;$E291),'Hoja de Trabajo para listado'!$BC$151:$CB$151,0)),0)+IFERROR(INDEX('Hoja de Trabajo para listado'!$DE$153:$DG$274,MATCH($A291,'Hoja de Trabajo para listado'!$DE$153:$DE$1048576,0),MATCH((CUADRO!J$4&amp;$E291),'Hoja de Trabajo para listado'!$DE$151:$DG$151,0)),0)+IFERROR(INDEX('Hoja de Trabajo para listado'!$CD$155:$DC$1048576,MATCH($A291,'Hoja de Trabajo para listado'!$CD$155:$CD$1048576,0),MATCH((CUADRO!J$4&amp;$E291),'Hoja de Trabajo para listado'!$CD$151:$DC$151,0)),0)</f>
        <v>0</v>
      </c>
      <c r="K291" s="241">
        <f ca="1">+IFERROR(INDEX('Hoja de Trabajo para listado'!$A$155:$Z$1048576,MATCH($A291,'Hoja de Trabajo para listado'!$A$155:$A$1048576,0),MATCH((CUADRO!K$4&amp;$E291),'Hoja de Trabajo para listado'!$A$151:$Z$151,0)),0)+IFERROR(INDEX('Hoja de Trabajo para listado'!$AB$155:$BA$1048576,MATCH($A291,'Hoja de Trabajo para listado'!$AB$155:$AB$1048576,0),MATCH((CUADRO!K$4&amp;$E291),'Hoja de Trabajo para listado'!$AB$151:$BA$151,0)),0)+IFERROR(INDEX('Hoja de Trabajo para listado'!$BC$155:$CB$1048576,MATCH($A291,'Hoja de Trabajo para listado'!$BC$155:$BC$1048576,0),MATCH((CUADRO!K$4&amp;$E291),'Hoja de Trabajo para listado'!$BC$151:$CB$151,0)),0)+IFERROR(INDEX('Hoja de Trabajo para listado'!$DE$153:$DG$274,MATCH($A291,'Hoja de Trabajo para listado'!$DE$153:$DE$1048576,0),MATCH((CUADRO!K$4&amp;$E291),'Hoja de Trabajo para listado'!$DE$151:$DG$151,0)),0)+IFERROR(INDEX('Hoja de Trabajo para listado'!$CD$155:$DC$1048576,MATCH($A291,'Hoja de Trabajo para listado'!$CD$155:$CD$1048576,0),MATCH((CUADRO!K$4&amp;$E291),'Hoja de Trabajo para listado'!$CD$151:$DC$151,0)),0)</f>
        <v>0</v>
      </c>
      <c r="L291" s="241">
        <f ca="1">+IFERROR(INDEX('Hoja de Trabajo para listado'!$A$155:$Z$1048576,MATCH($A291,'Hoja de Trabajo para listado'!$A$155:$A$1048576,0),MATCH((CUADRO!L$4&amp;$E291),'Hoja de Trabajo para listado'!$A$151:$Z$151,0)),0)+IFERROR(INDEX('Hoja de Trabajo para listado'!$AB$155:$BA$1048576,MATCH($A291,'Hoja de Trabajo para listado'!$AB$155:$AB$1048576,0),MATCH((CUADRO!L$4&amp;$E291),'Hoja de Trabajo para listado'!$AB$151:$BA$151,0)),0)+IFERROR(INDEX('Hoja de Trabajo para listado'!$BC$155:$CB$1048576,MATCH($A291,'Hoja de Trabajo para listado'!$BC$155:$BC$1048576,0),MATCH((CUADRO!L$4&amp;$E291),'Hoja de Trabajo para listado'!$BC$151:$CB$151,0)),0)+IFERROR(INDEX('Hoja de Trabajo para listado'!$DE$153:$DG$274,MATCH($A291,'Hoja de Trabajo para listado'!$DE$153:$DE$1048576,0),MATCH((CUADRO!L$4&amp;$E291),'Hoja de Trabajo para listado'!$DE$151:$DG$151,0)),0)+IFERROR(INDEX('Hoja de Trabajo para listado'!$CD$155:$DC$1048576,MATCH($A291,'Hoja de Trabajo para listado'!$CD$155:$CD$1048576,0),MATCH((CUADRO!L$4&amp;$E291),'Hoja de Trabajo para listado'!$CD$151:$DC$151,0)),0)</f>
        <v>0</v>
      </c>
      <c r="M291" s="241">
        <f ca="1">+IFERROR(INDEX('Hoja de Trabajo para listado'!$A$155:$Z$1048576,MATCH($A291,'Hoja de Trabajo para listado'!$A$155:$A$1048576,0),MATCH((CUADRO!M$4&amp;$E291),'Hoja de Trabajo para listado'!$A$151:$Z$151,0)),0)+IFERROR(INDEX('Hoja de Trabajo para listado'!$AB$155:$BA$1048576,MATCH($A291,'Hoja de Trabajo para listado'!$AB$155:$AB$1048576,0),MATCH((CUADRO!M$4&amp;$E291),'Hoja de Trabajo para listado'!$AB$151:$BA$151,0)),0)+IFERROR(INDEX('Hoja de Trabajo para listado'!$BC$155:$CB$1048576,MATCH($A291,'Hoja de Trabajo para listado'!$BC$155:$BC$1048576,0),MATCH((CUADRO!M$4&amp;$E291),'Hoja de Trabajo para listado'!$BC$151:$CB$151,0)),0)+IFERROR(INDEX('Hoja de Trabajo para listado'!$DE$153:$DG$274,MATCH($A291,'Hoja de Trabajo para listado'!$DE$153:$DE$1048576,0),MATCH((CUADRO!M$4&amp;$E291),'Hoja de Trabajo para listado'!$DE$151:$DG$151,0)),0)+IFERROR(INDEX('Hoja de Trabajo para listado'!$CD$155:$DC$1048576,MATCH($A291,'Hoja de Trabajo para listado'!$CD$155:$CD$1048576,0),MATCH((CUADRO!M$4&amp;$E291),'Hoja de Trabajo para listado'!$CD$151:$DC$151,0)),0)</f>
        <v>0</v>
      </c>
      <c r="N291" s="241">
        <f ca="1">+IFERROR(INDEX('Hoja de Trabajo para listado'!$A$155:$Z$1048576,MATCH($A291,'Hoja de Trabajo para listado'!$A$155:$A$1048576,0),MATCH((CUADRO!N$4&amp;$E291),'Hoja de Trabajo para listado'!$A$151:$Z$151,0)),0)+IFERROR(INDEX('Hoja de Trabajo para listado'!$AB$155:$BA$1048576,MATCH($A291,'Hoja de Trabajo para listado'!$AB$155:$AB$1048576,0),MATCH((CUADRO!N$4&amp;$E291),'Hoja de Trabajo para listado'!$AB$151:$BA$151,0)),0)+IFERROR(INDEX('Hoja de Trabajo para listado'!$BC$155:$CB$1048576,MATCH($A291,'Hoja de Trabajo para listado'!$BC$155:$BC$1048576,0),MATCH((CUADRO!N$4&amp;$E291),'Hoja de Trabajo para listado'!$BC$151:$CB$151,0)),0)+IFERROR(INDEX('Hoja de Trabajo para listado'!$DE$153:$DG$274,MATCH($A291,'Hoja de Trabajo para listado'!$DE$153:$DE$1048576,0),MATCH((CUADRO!N$4&amp;$E291),'Hoja de Trabajo para listado'!$DE$151:$DG$151,0)),0)+IFERROR(INDEX('Hoja de Trabajo para listado'!$CD$155:$DC$1048576,MATCH($A291,'Hoja de Trabajo para listado'!$CD$155:$CD$1048576,0),MATCH((CUADRO!N$4&amp;$E291),'Hoja de Trabajo para listado'!$CD$151:$DC$151,0)),0)</f>
        <v>0</v>
      </c>
      <c r="O291" s="241">
        <f ca="1">+IFERROR(INDEX('Hoja de Trabajo para listado'!$A$155:$Z$1048576,MATCH($A291,'Hoja de Trabajo para listado'!$A$155:$A$1048576,0),MATCH((CUADRO!O$4&amp;$E291),'Hoja de Trabajo para listado'!$A$151:$Z$151,0)),0)+IFERROR(INDEX('Hoja de Trabajo para listado'!$AB$155:$BA$1048576,MATCH($A291,'Hoja de Trabajo para listado'!$AB$155:$AB$1048576,0),MATCH((CUADRO!O$4&amp;$E291),'Hoja de Trabajo para listado'!$AB$151:$BA$151,0)),0)+IFERROR(INDEX('Hoja de Trabajo para listado'!$BC$155:$CB$1048576,MATCH($A291,'Hoja de Trabajo para listado'!$BC$155:$BC$1048576,0),MATCH((CUADRO!O$4&amp;$E291),'Hoja de Trabajo para listado'!$BC$151:$CB$151,0)),0)+IFERROR(INDEX('Hoja de Trabajo para listado'!$DE$153:$DG$274,MATCH($A291,'Hoja de Trabajo para listado'!$DE$153:$DE$1048576,0),MATCH((CUADRO!O$4&amp;$E291),'Hoja de Trabajo para listado'!$DE$151:$DG$151,0)),0)+IFERROR(INDEX('Hoja de Trabajo para listado'!$CD$155:$DC$1048576,MATCH($A291,'Hoja de Trabajo para listado'!$CD$155:$CD$1048576,0),MATCH((CUADRO!O$4&amp;$E291),'Hoja de Trabajo para listado'!$CD$151:$DC$151,0)),0)</f>
        <v>0</v>
      </c>
      <c r="P291" s="241">
        <f ca="1">+IFERROR(INDEX('Hoja de Trabajo para listado'!$A$155:$Z$1048576,MATCH($A291,'Hoja de Trabajo para listado'!$A$155:$A$1048576,0),MATCH((CUADRO!P$4&amp;$E291),'Hoja de Trabajo para listado'!$A$151:$Z$151,0)),0)+IFERROR(INDEX('Hoja de Trabajo para listado'!$AB$155:$BA$1048576,MATCH($A291,'Hoja de Trabajo para listado'!$AB$155:$AB$1048576,0),MATCH((CUADRO!P$4&amp;$E291),'Hoja de Trabajo para listado'!$AB$151:$BA$151,0)),0)+IFERROR(INDEX('Hoja de Trabajo para listado'!$BC$155:$CB$1048576,MATCH($A291,'Hoja de Trabajo para listado'!$BC$155:$BC$1048576,0),MATCH((CUADRO!P$4&amp;$E291),'Hoja de Trabajo para listado'!$BC$151:$CB$151,0)),0)+IFERROR(INDEX('Hoja de Trabajo para listado'!$DE$153:$DG$274,MATCH($A291,'Hoja de Trabajo para listado'!$DE$153:$DE$1048576,0),MATCH((CUADRO!P$4&amp;$E291),'Hoja de Trabajo para listado'!$DE$151:$DG$151,0)),0)+IFERROR(INDEX('Hoja de Trabajo para listado'!$CD$155:$DC$1048576,MATCH($A291,'Hoja de Trabajo para listado'!$CD$155:$CD$1048576,0),MATCH((CUADRO!P$4&amp;$E291),'Hoja de Trabajo para listado'!$CD$151:$DC$151,0)),0)</f>
        <v>0</v>
      </c>
      <c r="Q291" s="241">
        <f ca="1">+IFERROR(INDEX('Hoja de Trabajo para listado'!$A$155:$Z$1048576,MATCH($A291,'Hoja de Trabajo para listado'!$A$155:$A$1048576,0),MATCH((CUADRO!Q$4&amp;$E291),'Hoja de Trabajo para listado'!$A$151:$Z$151,0)),0)+IFERROR(INDEX('Hoja de Trabajo para listado'!$AB$155:$BA$1048576,MATCH($A291,'Hoja de Trabajo para listado'!$AB$155:$AB$1048576,0),MATCH((CUADRO!Q$4&amp;$E291),'Hoja de Trabajo para listado'!$AB$151:$BA$151,0)),0)+IFERROR(INDEX('Hoja de Trabajo para listado'!$BC$155:$CB$1048576,MATCH($A291,'Hoja de Trabajo para listado'!$BC$155:$BC$1048576,0),MATCH((CUADRO!Q$4&amp;$E291),'Hoja de Trabajo para listado'!$BC$151:$CB$151,0)),0)+IFERROR(INDEX('Hoja de Trabajo para listado'!$DE$153:$DG$274,MATCH($A291,'Hoja de Trabajo para listado'!$DE$153:$DE$1048576,0),MATCH((CUADRO!Q$4&amp;$E291),'Hoja de Trabajo para listado'!$DE$151:$DG$151,0)),0)+IFERROR(INDEX('Hoja de Trabajo para listado'!$CD$155:$DC$1048576,MATCH($A291,'Hoja de Trabajo para listado'!$CD$155:$CD$1048576,0),MATCH((CUADRO!Q$4&amp;$E291),'Hoja de Trabajo para listado'!$CD$151:$DC$151,0)),0)</f>
        <v>0</v>
      </c>
      <c r="R291" s="241">
        <f t="shared" ca="1" si="11"/>
        <v>0</v>
      </c>
      <c r="S291" s="247"/>
      <c r="T291" s="241">
        <f ca="1">+T292</f>
        <v>0</v>
      </c>
      <c r="U291" s="240">
        <f t="shared" si="12"/>
        <v>1</v>
      </c>
      <c r="V291" s="327" t="str">
        <f>+VLOOKUP(A291,bd_lista!$A$3:$E$592,5,FALSE)</f>
        <v>Instituciones de Seguridad Social</v>
      </c>
      <c r="W291" s="397" t="str">
        <f>+V291</f>
        <v>Instituciones de Seguridad Social</v>
      </c>
      <c r="X291" s="240">
        <f>+VLOOKUP(A291,[4]Sheet1!$A$13:$D$744,4,FALSE)</f>
        <v>46</v>
      </c>
      <c r="Y291" s="240" t="str">
        <f>+VLOOKUP(X291,bd_lista!$A$3:$C$592,3,FALSE)</f>
        <v>Ministerio de Salud y Deportes</v>
      </c>
      <c r="Z291" s="290">
        <f>+X291</f>
        <v>46</v>
      </c>
      <c r="AA291" s="315" t="str">
        <f>+Y291</f>
        <v>Ministerio de Salud y Deportes</v>
      </c>
    </row>
    <row r="292" spans="1:27" customFormat="1" ht="15" hidden="1" customHeight="1">
      <c r="A292" s="32">
        <v>417</v>
      </c>
      <c r="B292" s="394"/>
      <c r="C292" s="327" t="str">
        <f>+VLOOKUP(A292,bd_lista!$A$3:$C$592,3,FALSE)</f>
        <v>Caja Nacional de Salud</v>
      </c>
      <c r="D292" s="396"/>
      <c r="E292" s="245" t="s">
        <v>1304</v>
      </c>
      <c r="F292" s="241">
        <f ca="1">+IFERROR(INDEX('Hoja de Trabajo para listado'!$A$155:$Z$1048576,MATCH($A292,'Hoja de Trabajo para listado'!$A$155:$A$1048576,0),MATCH((CUADRO!F$4&amp;$E292),'Hoja de Trabajo para listado'!$A$151:$Z$151,0)),0)+IFERROR(INDEX('Hoja de Trabajo para listado'!$AB$155:$BA$1048576,MATCH($A292,'Hoja de Trabajo para listado'!$AB$155:$AB$1048576,0),MATCH((CUADRO!F$4&amp;$E292),'Hoja de Trabajo para listado'!$AB$151:$BA$151,0)),0)+IFERROR(INDEX('Hoja de Trabajo para listado'!$BC$155:$CB$1048576,MATCH($A292,'Hoja de Trabajo para listado'!$BC$155:$BC$1048576,0),MATCH((CUADRO!F$4&amp;$E292),'Hoja de Trabajo para listado'!$BC$151:$CB$151,0)),0)+IFERROR(INDEX('Hoja de Trabajo para listado'!$DE$153:$DG$274,MATCH($A292,'Hoja de Trabajo para listado'!$DE$153:$DE$1048576,0),MATCH((CUADRO!F$4&amp;$E292),'Hoja de Trabajo para listado'!$DE$151:$DG$151,0)),0)+IFERROR(INDEX('Hoja de Trabajo para listado'!$CD$155:$DC$1048576,MATCH($A292,'Hoja de Trabajo para listado'!$CD$155:$CD$1048576,0),MATCH((CUADRO!F$4&amp;$E292),'Hoja de Trabajo para listado'!$CD$151:$DC$151,0)),0)</f>
        <v>0</v>
      </c>
      <c r="G292" s="241">
        <f ca="1">+IFERROR(INDEX('Hoja de Trabajo para listado'!$A$155:$Z$1048576,MATCH($A292,'Hoja de Trabajo para listado'!$A$155:$A$1048576,0),MATCH((CUADRO!G$4&amp;$E292),'Hoja de Trabajo para listado'!$A$151:$Z$151,0)),0)+IFERROR(INDEX('Hoja de Trabajo para listado'!$AB$155:$BA$1048576,MATCH($A292,'Hoja de Trabajo para listado'!$AB$155:$AB$1048576,0),MATCH((CUADRO!G$4&amp;$E292),'Hoja de Trabajo para listado'!$AB$151:$BA$151,0)),0)+IFERROR(INDEX('Hoja de Trabajo para listado'!$BC$155:$CB$1048576,MATCH($A292,'Hoja de Trabajo para listado'!$BC$155:$BC$1048576,0),MATCH((CUADRO!G$4&amp;$E292),'Hoja de Trabajo para listado'!$BC$151:$CB$151,0)),0)+IFERROR(INDEX('Hoja de Trabajo para listado'!$DE$153:$DG$274,MATCH($A292,'Hoja de Trabajo para listado'!$DE$153:$DE$1048576,0),MATCH((CUADRO!G$4&amp;$E292),'Hoja de Trabajo para listado'!$DE$151:$DG$151,0)),0)+IFERROR(INDEX('Hoja de Trabajo para listado'!$CD$155:$DC$1048576,MATCH($A292,'Hoja de Trabajo para listado'!$CD$155:$CD$1048576,0),MATCH((CUADRO!G$4&amp;$E292),'Hoja de Trabajo para listado'!$CD$151:$DC$151,0)),0)</f>
        <v>0</v>
      </c>
      <c r="H292" s="241">
        <f ca="1">+IFERROR(INDEX('Hoja de Trabajo para listado'!$A$155:$Z$1048576,MATCH($A292,'Hoja de Trabajo para listado'!$A$155:$A$1048576,0),MATCH((CUADRO!H$4&amp;$E292),'Hoja de Trabajo para listado'!$A$151:$Z$151,0)),0)+IFERROR(INDEX('Hoja de Trabajo para listado'!$AB$155:$BA$1048576,MATCH($A292,'Hoja de Trabajo para listado'!$AB$155:$AB$1048576,0),MATCH((CUADRO!H$4&amp;$E292),'Hoja de Trabajo para listado'!$AB$151:$BA$151,0)),0)+IFERROR(INDEX('Hoja de Trabajo para listado'!$BC$155:$CB$1048576,MATCH($A292,'Hoja de Trabajo para listado'!$BC$155:$BC$1048576,0),MATCH((CUADRO!H$4&amp;$E292),'Hoja de Trabajo para listado'!$BC$151:$CB$151,0)),0)+IFERROR(INDEX('Hoja de Trabajo para listado'!$DE$153:$DG$274,MATCH($A292,'Hoja de Trabajo para listado'!$DE$153:$DE$1048576,0),MATCH((CUADRO!H$4&amp;$E292),'Hoja de Trabajo para listado'!$DE$151:$DG$151,0)),0)+IFERROR(INDEX('Hoja de Trabajo para listado'!$CD$155:$DC$1048576,MATCH($A292,'Hoja de Trabajo para listado'!$CD$155:$CD$1048576,0),MATCH((CUADRO!H$4&amp;$E292),'Hoja de Trabajo para listado'!$CD$151:$DC$151,0)),0)</f>
        <v>0</v>
      </c>
      <c r="I292" s="241">
        <f ca="1">+IFERROR(INDEX('Hoja de Trabajo para listado'!$A$155:$Z$1048576,MATCH($A292,'Hoja de Trabajo para listado'!$A$155:$A$1048576,0),MATCH((CUADRO!I$4&amp;$E292),'Hoja de Trabajo para listado'!$A$151:$Z$151,0)),0)+IFERROR(INDEX('Hoja de Trabajo para listado'!$AB$155:$BA$1048576,MATCH($A292,'Hoja de Trabajo para listado'!$AB$155:$AB$1048576,0),MATCH((CUADRO!I$4&amp;$E292),'Hoja de Trabajo para listado'!$AB$151:$BA$151,0)),0)+IFERROR(INDEX('Hoja de Trabajo para listado'!$BC$155:$CB$1048576,MATCH($A292,'Hoja de Trabajo para listado'!$BC$155:$BC$1048576,0),MATCH((CUADRO!I$4&amp;$E292),'Hoja de Trabajo para listado'!$BC$151:$CB$151,0)),0)+IFERROR(INDEX('Hoja de Trabajo para listado'!$DE$153:$DG$274,MATCH($A292,'Hoja de Trabajo para listado'!$DE$153:$DE$1048576,0),MATCH((CUADRO!I$4&amp;$E292),'Hoja de Trabajo para listado'!$DE$151:$DG$151,0)),0)+IFERROR(INDEX('Hoja de Trabajo para listado'!$CD$155:$DC$1048576,MATCH($A292,'Hoja de Trabajo para listado'!$CD$155:$CD$1048576,0),MATCH((CUADRO!I$4&amp;$E292),'Hoja de Trabajo para listado'!$CD$151:$DC$151,0)),0)</f>
        <v>0</v>
      </c>
      <c r="J292" s="241">
        <f ca="1">+IFERROR(INDEX('Hoja de Trabajo para listado'!$A$155:$Z$1048576,MATCH($A292,'Hoja de Trabajo para listado'!$A$155:$A$1048576,0),MATCH((CUADRO!J$4&amp;$E292),'Hoja de Trabajo para listado'!$A$151:$Z$151,0)),0)+IFERROR(INDEX('Hoja de Trabajo para listado'!$AB$155:$BA$1048576,MATCH($A292,'Hoja de Trabajo para listado'!$AB$155:$AB$1048576,0),MATCH((CUADRO!J$4&amp;$E292),'Hoja de Trabajo para listado'!$AB$151:$BA$151,0)),0)+IFERROR(INDEX('Hoja de Trabajo para listado'!$BC$155:$CB$1048576,MATCH($A292,'Hoja de Trabajo para listado'!$BC$155:$BC$1048576,0),MATCH((CUADRO!J$4&amp;$E292),'Hoja de Trabajo para listado'!$BC$151:$CB$151,0)),0)+IFERROR(INDEX('Hoja de Trabajo para listado'!$DE$153:$DG$274,MATCH($A292,'Hoja de Trabajo para listado'!$DE$153:$DE$1048576,0),MATCH((CUADRO!J$4&amp;$E292),'Hoja de Trabajo para listado'!$DE$151:$DG$151,0)),0)+IFERROR(INDEX('Hoja de Trabajo para listado'!$CD$155:$DC$1048576,MATCH($A292,'Hoja de Trabajo para listado'!$CD$155:$CD$1048576,0),MATCH((CUADRO!J$4&amp;$E292),'Hoja de Trabajo para listado'!$CD$151:$DC$151,0)),0)</f>
        <v>0</v>
      </c>
      <c r="K292" s="241">
        <f ca="1">+IFERROR(INDEX('Hoja de Trabajo para listado'!$A$155:$Z$1048576,MATCH($A292,'Hoja de Trabajo para listado'!$A$155:$A$1048576,0),MATCH((CUADRO!K$4&amp;$E292),'Hoja de Trabajo para listado'!$A$151:$Z$151,0)),0)+IFERROR(INDEX('Hoja de Trabajo para listado'!$AB$155:$BA$1048576,MATCH($A292,'Hoja de Trabajo para listado'!$AB$155:$AB$1048576,0),MATCH((CUADRO!K$4&amp;$E292),'Hoja de Trabajo para listado'!$AB$151:$BA$151,0)),0)+IFERROR(INDEX('Hoja de Trabajo para listado'!$BC$155:$CB$1048576,MATCH($A292,'Hoja de Trabajo para listado'!$BC$155:$BC$1048576,0),MATCH((CUADRO!K$4&amp;$E292),'Hoja de Trabajo para listado'!$BC$151:$CB$151,0)),0)+IFERROR(INDEX('Hoja de Trabajo para listado'!$DE$153:$DG$274,MATCH($A292,'Hoja de Trabajo para listado'!$DE$153:$DE$1048576,0),MATCH((CUADRO!K$4&amp;$E292),'Hoja de Trabajo para listado'!$DE$151:$DG$151,0)),0)+IFERROR(INDEX('Hoja de Trabajo para listado'!$CD$155:$DC$1048576,MATCH($A292,'Hoja de Trabajo para listado'!$CD$155:$CD$1048576,0),MATCH((CUADRO!K$4&amp;$E292),'Hoja de Trabajo para listado'!$CD$151:$DC$151,0)),0)</f>
        <v>0</v>
      </c>
      <c r="L292" s="241">
        <f ca="1">+IFERROR(INDEX('Hoja de Trabajo para listado'!$A$155:$Z$1048576,MATCH($A292,'Hoja de Trabajo para listado'!$A$155:$A$1048576,0),MATCH((CUADRO!L$4&amp;$E292),'Hoja de Trabajo para listado'!$A$151:$Z$151,0)),0)+IFERROR(INDEX('Hoja de Trabajo para listado'!$AB$155:$BA$1048576,MATCH($A292,'Hoja de Trabajo para listado'!$AB$155:$AB$1048576,0),MATCH((CUADRO!L$4&amp;$E292),'Hoja de Trabajo para listado'!$AB$151:$BA$151,0)),0)+IFERROR(INDEX('Hoja de Trabajo para listado'!$BC$155:$CB$1048576,MATCH($A292,'Hoja de Trabajo para listado'!$BC$155:$BC$1048576,0),MATCH((CUADRO!L$4&amp;$E292),'Hoja de Trabajo para listado'!$BC$151:$CB$151,0)),0)+IFERROR(INDEX('Hoja de Trabajo para listado'!$DE$153:$DG$274,MATCH($A292,'Hoja de Trabajo para listado'!$DE$153:$DE$1048576,0),MATCH((CUADRO!L$4&amp;$E292),'Hoja de Trabajo para listado'!$DE$151:$DG$151,0)),0)+IFERROR(INDEX('Hoja de Trabajo para listado'!$CD$155:$DC$1048576,MATCH($A292,'Hoja de Trabajo para listado'!$CD$155:$CD$1048576,0),MATCH((CUADRO!L$4&amp;$E292),'Hoja de Trabajo para listado'!$CD$151:$DC$151,0)),0)</f>
        <v>0</v>
      </c>
      <c r="M292" s="241">
        <f ca="1">+IFERROR(INDEX('Hoja de Trabajo para listado'!$A$155:$Z$1048576,MATCH($A292,'Hoja de Trabajo para listado'!$A$155:$A$1048576,0),MATCH((CUADRO!M$4&amp;$E292),'Hoja de Trabajo para listado'!$A$151:$Z$151,0)),0)+IFERROR(INDEX('Hoja de Trabajo para listado'!$AB$155:$BA$1048576,MATCH($A292,'Hoja de Trabajo para listado'!$AB$155:$AB$1048576,0),MATCH((CUADRO!M$4&amp;$E292),'Hoja de Trabajo para listado'!$AB$151:$BA$151,0)),0)+IFERROR(INDEX('Hoja de Trabajo para listado'!$BC$155:$CB$1048576,MATCH($A292,'Hoja de Trabajo para listado'!$BC$155:$BC$1048576,0),MATCH((CUADRO!M$4&amp;$E292),'Hoja de Trabajo para listado'!$BC$151:$CB$151,0)),0)+IFERROR(INDEX('Hoja de Trabajo para listado'!$DE$153:$DG$274,MATCH($A292,'Hoja de Trabajo para listado'!$DE$153:$DE$1048576,0),MATCH((CUADRO!M$4&amp;$E292),'Hoja de Trabajo para listado'!$DE$151:$DG$151,0)),0)+IFERROR(INDEX('Hoja de Trabajo para listado'!$CD$155:$DC$1048576,MATCH($A292,'Hoja de Trabajo para listado'!$CD$155:$CD$1048576,0),MATCH((CUADRO!M$4&amp;$E292),'Hoja de Trabajo para listado'!$CD$151:$DC$151,0)),0)</f>
        <v>0</v>
      </c>
      <c r="N292" s="241">
        <f ca="1">+IFERROR(INDEX('Hoja de Trabajo para listado'!$A$155:$Z$1048576,MATCH($A292,'Hoja de Trabajo para listado'!$A$155:$A$1048576,0),MATCH((CUADRO!N$4&amp;$E292),'Hoja de Trabajo para listado'!$A$151:$Z$151,0)),0)+IFERROR(INDEX('Hoja de Trabajo para listado'!$AB$155:$BA$1048576,MATCH($A292,'Hoja de Trabajo para listado'!$AB$155:$AB$1048576,0),MATCH((CUADRO!N$4&amp;$E292),'Hoja de Trabajo para listado'!$AB$151:$BA$151,0)),0)+IFERROR(INDEX('Hoja de Trabajo para listado'!$BC$155:$CB$1048576,MATCH($A292,'Hoja de Trabajo para listado'!$BC$155:$BC$1048576,0),MATCH((CUADRO!N$4&amp;$E292),'Hoja de Trabajo para listado'!$BC$151:$CB$151,0)),0)+IFERROR(INDEX('Hoja de Trabajo para listado'!$DE$153:$DG$274,MATCH($A292,'Hoja de Trabajo para listado'!$DE$153:$DE$1048576,0),MATCH((CUADRO!N$4&amp;$E292),'Hoja de Trabajo para listado'!$DE$151:$DG$151,0)),0)+IFERROR(INDEX('Hoja de Trabajo para listado'!$CD$155:$DC$1048576,MATCH($A292,'Hoja de Trabajo para listado'!$CD$155:$CD$1048576,0),MATCH((CUADRO!N$4&amp;$E292),'Hoja de Trabajo para listado'!$CD$151:$DC$151,0)),0)</f>
        <v>0</v>
      </c>
      <c r="O292" s="241">
        <f ca="1">+IFERROR(INDEX('Hoja de Trabajo para listado'!$A$155:$Z$1048576,MATCH($A292,'Hoja de Trabajo para listado'!$A$155:$A$1048576,0),MATCH((CUADRO!O$4&amp;$E292),'Hoja de Trabajo para listado'!$A$151:$Z$151,0)),0)+IFERROR(INDEX('Hoja de Trabajo para listado'!$AB$155:$BA$1048576,MATCH($A292,'Hoja de Trabajo para listado'!$AB$155:$AB$1048576,0),MATCH((CUADRO!O$4&amp;$E292),'Hoja de Trabajo para listado'!$AB$151:$BA$151,0)),0)+IFERROR(INDEX('Hoja de Trabajo para listado'!$BC$155:$CB$1048576,MATCH($A292,'Hoja de Trabajo para listado'!$BC$155:$BC$1048576,0),MATCH((CUADRO!O$4&amp;$E292),'Hoja de Trabajo para listado'!$BC$151:$CB$151,0)),0)+IFERROR(INDEX('Hoja de Trabajo para listado'!$DE$153:$DG$274,MATCH($A292,'Hoja de Trabajo para listado'!$DE$153:$DE$1048576,0),MATCH((CUADRO!O$4&amp;$E292),'Hoja de Trabajo para listado'!$DE$151:$DG$151,0)),0)+IFERROR(INDEX('Hoja de Trabajo para listado'!$CD$155:$DC$1048576,MATCH($A292,'Hoja de Trabajo para listado'!$CD$155:$CD$1048576,0),MATCH((CUADRO!O$4&amp;$E292),'Hoja de Trabajo para listado'!$CD$151:$DC$151,0)),0)</f>
        <v>0</v>
      </c>
      <c r="P292" s="241">
        <f ca="1">+IFERROR(INDEX('Hoja de Trabajo para listado'!$A$155:$Z$1048576,MATCH($A292,'Hoja de Trabajo para listado'!$A$155:$A$1048576,0),MATCH((CUADRO!P$4&amp;$E292),'Hoja de Trabajo para listado'!$A$151:$Z$151,0)),0)+IFERROR(INDEX('Hoja de Trabajo para listado'!$AB$155:$BA$1048576,MATCH($A292,'Hoja de Trabajo para listado'!$AB$155:$AB$1048576,0),MATCH((CUADRO!P$4&amp;$E292),'Hoja de Trabajo para listado'!$AB$151:$BA$151,0)),0)+IFERROR(INDEX('Hoja de Trabajo para listado'!$BC$155:$CB$1048576,MATCH($A292,'Hoja de Trabajo para listado'!$BC$155:$BC$1048576,0),MATCH((CUADRO!P$4&amp;$E292),'Hoja de Trabajo para listado'!$BC$151:$CB$151,0)),0)+IFERROR(INDEX('Hoja de Trabajo para listado'!$DE$153:$DG$274,MATCH($A292,'Hoja de Trabajo para listado'!$DE$153:$DE$1048576,0),MATCH((CUADRO!P$4&amp;$E292),'Hoja de Trabajo para listado'!$DE$151:$DG$151,0)),0)+IFERROR(INDEX('Hoja de Trabajo para listado'!$CD$155:$DC$1048576,MATCH($A292,'Hoja de Trabajo para listado'!$CD$155:$CD$1048576,0),MATCH((CUADRO!P$4&amp;$E292),'Hoja de Trabajo para listado'!$CD$151:$DC$151,0)),0)</f>
        <v>0</v>
      </c>
      <c r="Q292" s="241">
        <f ca="1">+IFERROR(INDEX('Hoja de Trabajo para listado'!$A$155:$Z$1048576,MATCH($A292,'Hoja de Trabajo para listado'!$A$155:$A$1048576,0),MATCH((CUADRO!Q$4&amp;$E292),'Hoja de Trabajo para listado'!$A$151:$Z$151,0)),0)+IFERROR(INDEX('Hoja de Trabajo para listado'!$AB$155:$BA$1048576,MATCH($A292,'Hoja de Trabajo para listado'!$AB$155:$AB$1048576,0),MATCH((CUADRO!Q$4&amp;$E292),'Hoja de Trabajo para listado'!$AB$151:$BA$151,0)),0)+IFERROR(INDEX('Hoja de Trabajo para listado'!$BC$155:$CB$1048576,MATCH($A292,'Hoja de Trabajo para listado'!$BC$155:$BC$1048576,0),MATCH((CUADRO!Q$4&amp;$E292),'Hoja de Trabajo para listado'!$BC$151:$CB$151,0)),0)+IFERROR(INDEX('Hoja de Trabajo para listado'!$DE$153:$DG$274,MATCH($A292,'Hoja de Trabajo para listado'!$DE$153:$DE$1048576,0),MATCH((CUADRO!Q$4&amp;$E292),'Hoja de Trabajo para listado'!$DE$151:$DG$151,0)),0)+IFERROR(INDEX('Hoja de Trabajo para listado'!$CD$155:$DC$1048576,MATCH($A292,'Hoja de Trabajo para listado'!$CD$155:$CD$1048576,0),MATCH((CUADRO!Q$4&amp;$E292),'Hoja de Trabajo para listado'!$CD$151:$DC$151,0)),0)</f>
        <v>0</v>
      </c>
      <c r="R292" s="241">
        <f t="shared" ca="1" si="11"/>
        <v>0</v>
      </c>
      <c r="S292" s="247">
        <f ca="1">+R291+R292</f>
        <v>0</v>
      </c>
      <c r="T292" s="241">
        <f ca="1">+S292</f>
        <v>0</v>
      </c>
      <c r="U292" s="240">
        <f t="shared" si="12"/>
        <v>2</v>
      </c>
      <c r="V292" s="327" t="str">
        <f>+VLOOKUP(A292,bd_lista!$A$3:$E$592,5,FALSE)</f>
        <v>Instituciones de Seguridad Social</v>
      </c>
      <c r="W292" s="398"/>
      <c r="X292" s="240">
        <f>+VLOOKUP(A292,[4]Sheet1!$A$13:$D$744,4,FALSE)</f>
        <v>46</v>
      </c>
      <c r="Y292" s="240" t="str">
        <f>+VLOOKUP(X292,bd_lista!$A$3:$C$592,3,FALSE)</f>
        <v>Ministerio de Salud y Deportes</v>
      </c>
      <c r="Z292" s="288"/>
      <c r="AA292" s="317"/>
    </row>
    <row r="293" spans="1:27" customFormat="1" ht="15" hidden="1" customHeight="1">
      <c r="A293" s="32">
        <v>418</v>
      </c>
      <c r="B293" s="393">
        <f>+A293</f>
        <v>418</v>
      </c>
      <c r="C293" s="245" t="str">
        <f>+VLOOKUP(A293,bd_lista!$A$3:$C$592,3,FALSE)</f>
        <v>Caja Petrolera de Salud</v>
      </c>
      <c r="D293" s="395" t="str">
        <f>+C293</f>
        <v>Caja Petrolera de Salud</v>
      </c>
      <c r="E293" s="245" t="s">
        <v>1303</v>
      </c>
      <c r="F293" s="241">
        <f ca="1">+IFERROR(INDEX('Hoja de Trabajo para listado'!$A$155:$Z$1048576,MATCH($A293,'Hoja de Trabajo para listado'!$A$155:$A$1048576,0),MATCH((CUADRO!F$4&amp;$E293),'Hoja de Trabajo para listado'!$A$151:$Z$151,0)),0)+IFERROR(INDEX('Hoja de Trabajo para listado'!$AB$155:$BA$1048576,MATCH($A293,'Hoja de Trabajo para listado'!$AB$155:$AB$1048576,0),MATCH((CUADRO!F$4&amp;$E293),'Hoja de Trabajo para listado'!$AB$151:$BA$151,0)),0)+IFERROR(INDEX('Hoja de Trabajo para listado'!$BC$155:$CB$1048576,MATCH($A293,'Hoja de Trabajo para listado'!$BC$155:$BC$1048576,0),MATCH((CUADRO!F$4&amp;$E293),'Hoja de Trabajo para listado'!$BC$151:$CB$151,0)),0)+IFERROR(INDEX('Hoja de Trabajo para listado'!$DE$153:$DG$274,MATCH($A293,'Hoja de Trabajo para listado'!$DE$153:$DE$1048576,0),MATCH((CUADRO!F$4&amp;$E293),'Hoja de Trabajo para listado'!$DE$151:$DG$151,0)),0)+IFERROR(INDEX('Hoja de Trabajo para listado'!$CD$155:$DC$1048576,MATCH($A293,'Hoja de Trabajo para listado'!$CD$155:$CD$1048576,0),MATCH((CUADRO!F$4&amp;$E293),'Hoja de Trabajo para listado'!$CD$151:$DC$151,0)),0)</f>
        <v>0</v>
      </c>
      <c r="G293" s="241">
        <f ca="1">+IFERROR(INDEX('Hoja de Trabajo para listado'!$A$155:$Z$1048576,MATCH($A293,'Hoja de Trabajo para listado'!$A$155:$A$1048576,0),MATCH((CUADRO!G$4&amp;$E293),'Hoja de Trabajo para listado'!$A$151:$Z$151,0)),0)+IFERROR(INDEX('Hoja de Trabajo para listado'!$AB$155:$BA$1048576,MATCH($A293,'Hoja de Trabajo para listado'!$AB$155:$AB$1048576,0),MATCH((CUADRO!G$4&amp;$E293),'Hoja de Trabajo para listado'!$AB$151:$BA$151,0)),0)+IFERROR(INDEX('Hoja de Trabajo para listado'!$BC$155:$CB$1048576,MATCH($A293,'Hoja de Trabajo para listado'!$BC$155:$BC$1048576,0),MATCH((CUADRO!G$4&amp;$E293),'Hoja de Trabajo para listado'!$BC$151:$CB$151,0)),0)+IFERROR(INDEX('Hoja de Trabajo para listado'!$DE$153:$DG$274,MATCH($A293,'Hoja de Trabajo para listado'!$DE$153:$DE$1048576,0),MATCH((CUADRO!G$4&amp;$E293),'Hoja de Trabajo para listado'!$DE$151:$DG$151,0)),0)+IFERROR(INDEX('Hoja de Trabajo para listado'!$CD$155:$DC$1048576,MATCH($A293,'Hoja de Trabajo para listado'!$CD$155:$CD$1048576,0),MATCH((CUADRO!G$4&amp;$E293),'Hoja de Trabajo para listado'!$CD$151:$DC$151,0)),0)</f>
        <v>0</v>
      </c>
      <c r="H293" s="241">
        <f ca="1">+IFERROR(INDEX('Hoja de Trabajo para listado'!$A$155:$Z$1048576,MATCH($A293,'Hoja de Trabajo para listado'!$A$155:$A$1048576,0),MATCH((CUADRO!H$4&amp;$E293),'Hoja de Trabajo para listado'!$A$151:$Z$151,0)),0)+IFERROR(INDEX('Hoja de Trabajo para listado'!$AB$155:$BA$1048576,MATCH($A293,'Hoja de Trabajo para listado'!$AB$155:$AB$1048576,0),MATCH((CUADRO!H$4&amp;$E293),'Hoja de Trabajo para listado'!$AB$151:$BA$151,0)),0)+IFERROR(INDEX('Hoja de Trabajo para listado'!$BC$155:$CB$1048576,MATCH($A293,'Hoja de Trabajo para listado'!$BC$155:$BC$1048576,0),MATCH((CUADRO!H$4&amp;$E293),'Hoja de Trabajo para listado'!$BC$151:$CB$151,0)),0)+IFERROR(INDEX('Hoja de Trabajo para listado'!$DE$153:$DG$274,MATCH($A293,'Hoja de Trabajo para listado'!$DE$153:$DE$1048576,0),MATCH((CUADRO!H$4&amp;$E293),'Hoja de Trabajo para listado'!$DE$151:$DG$151,0)),0)+IFERROR(INDEX('Hoja de Trabajo para listado'!$CD$155:$DC$1048576,MATCH($A293,'Hoja de Trabajo para listado'!$CD$155:$CD$1048576,0),MATCH((CUADRO!H$4&amp;$E293),'Hoja de Trabajo para listado'!$CD$151:$DC$151,0)),0)</f>
        <v>0</v>
      </c>
      <c r="I293" s="241">
        <f ca="1">+IFERROR(INDEX('Hoja de Trabajo para listado'!$A$155:$Z$1048576,MATCH($A293,'Hoja de Trabajo para listado'!$A$155:$A$1048576,0),MATCH((CUADRO!I$4&amp;$E293),'Hoja de Trabajo para listado'!$A$151:$Z$151,0)),0)+IFERROR(INDEX('Hoja de Trabajo para listado'!$AB$155:$BA$1048576,MATCH($A293,'Hoja de Trabajo para listado'!$AB$155:$AB$1048576,0),MATCH((CUADRO!I$4&amp;$E293),'Hoja de Trabajo para listado'!$AB$151:$BA$151,0)),0)+IFERROR(INDEX('Hoja de Trabajo para listado'!$BC$155:$CB$1048576,MATCH($A293,'Hoja de Trabajo para listado'!$BC$155:$BC$1048576,0),MATCH((CUADRO!I$4&amp;$E293),'Hoja de Trabajo para listado'!$BC$151:$CB$151,0)),0)+IFERROR(INDEX('Hoja de Trabajo para listado'!$DE$153:$DG$274,MATCH($A293,'Hoja de Trabajo para listado'!$DE$153:$DE$1048576,0),MATCH((CUADRO!I$4&amp;$E293),'Hoja de Trabajo para listado'!$DE$151:$DG$151,0)),0)+IFERROR(INDEX('Hoja de Trabajo para listado'!$CD$155:$DC$1048576,MATCH($A293,'Hoja de Trabajo para listado'!$CD$155:$CD$1048576,0),MATCH((CUADRO!I$4&amp;$E293),'Hoja de Trabajo para listado'!$CD$151:$DC$151,0)),0)</f>
        <v>0</v>
      </c>
      <c r="J293" s="241">
        <f ca="1">+IFERROR(INDEX('Hoja de Trabajo para listado'!$A$155:$Z$1048576,MATCH($A293,'Hoja de Trabajo para listado'!$A$155:$A$1048576,0),MATCH((CUADRO!J$4&amp;$E293),'Hoja de Trabajo para listado'!$A$151:$Z$151,0)),0)+IFERROR(INDEX('Hoja de Trabajo para listado'!$AB$155:$BA$1048576,MATCH($A293,'Hoja de Trabajo para listado'!$AB$155:$AB$1048576,0),MATCH((CUADRO!J$4&amp;$E293),'Hoja de Trabajo para listado'!$AB$151:$BA$151,0)),0)+IFERROR(INDEX('Hoja de Trabajo para listado'!$BC$155:$CB$1048576,MATCH($A293,'Hoja de Trabajo para listado'!$BC$155:$BC$1048576,0),MATCH((CUADRO!J$4&amp;$E293),'Hoja de Trabajo para listado'!$BC$151:$CB$151,0)),0)+IFERROR(INDEX('Hoja de Trabajo para listado'!$DE$153:$DG$274,MATCH($A293,'Hoja de Trabajo para listado'!$DE$153:$DE$1048576,0),MATCH((CUADRO!J$4&amp;$E293),'Hoja de Trabajo para listado'!$DE$151:$DG$151,0)),0)+IFERROR(INDEX('Hoja de Trabajo para listado'!$CD$155:$DC$1048576,MATCH($A293,'Hoja de Trabajo para listado'!$CD$155:$CD$1048576,0),MATCH((CUADRO!J$4&amp;$E293),'Hoja de Trabajo para listado'!$CD$151:$DC$151,0)),0)</f>
        <v>0</v>
      </c>
      <c r="K293" s="241">
        <f ca="1">+IFERROR(INDEX('Hoja de Trabajo para listado'!$A$155:$Z$1048576,MATCH($A293,'Hoja de Trabajo para listado'!$A$155:$A$1048576,0),MATCH((CUADRO!K$4&amp;$E293),'Hoja de Trabajo para listado'!$A$151:$Z$151,0)),0)+IFERROR(INDEX('Hoja de Trabajo para listado'!$AB$155:$BA$1048576,MATCH($A293,'Hoja de Trabajo para listado'!$AB$155:$AB$1048576,0),MATCH((CUADRO!K$4&amp;$E293),'Hoja de Trabajo para listado'!$AB$151:$BA$151,0)),0)+IFERROR(INDEX('Hoja de Trabajo para listado'!$BC$155:$CB$1048576,MATCH($A293,'Hoja de Trabajo para listado'!$BC$155:$BC$1048576,0),MATCH((CUADRO!K$4&amp;$E293),'Hoja de Trabajo para listado'!$BC$151:$CB$151,0)),0)+IFERROR(INDEX('Hoja de Trabajo para listado'!$DE$153:$DG$274,MATCH($A293,'Hoja de Trabajo para listado'!$DE$153:$DE$1048576,0),MATCH((CUADRO!K$4&amp;$E293),'Hoja de Trabajo para listado'!$DE$151:$DG$151,0)),0)+IFERROR(INDEX('Hoja de Trabajo para listado'!$CD$155:$DC$1048576,MATCH($A293,'Hoja de Trabajo para listado'!$CD$155:$CD$1048576,0),MATCH((CUADRO!K$4&amp;$E293),'Hoja de Trabajo para listado'!$CD$151:$DC$151,0)),0)</f>
        <v>0</v>
      </c>
      <c r="L293" s="241">
        <f ca="1">+IFERROR(INDEX('Hoja de Trabajo para listado'!$A$155:$Z$1048576,MATCH($A293,'Hoja de Trabajo para listado'!$A$155:$A$1048576,0),MATCH((CUADRO!L$4&amp;$E293),'Hoja de Trabajo para listado'!$A$151:$Z$151,0)),0)+IFERROR(INDEX('Hoja de Trabajo para listado'!$AB$155:$BA$1048576,MATCH($A293,'Hoja de Trabajo para listado'!$AB$155:$AB$1048576,0),MATCH((CUADRO!L$4&amp;$E293),'Hoja de Trabajo para listado'!$AB$151:$BA$151,0)),0)+IFERROR(INDEX('Hoja de Trabajo para listado'!$BC$155:$CB$1048576,MATCH($A293,'Hoja de Trabajo para listado'!$BC$155:$BC$1048576,0),MATCH((CUADRO!L$4&amp;$E293),'Hoja de Trabajo para listado'!$BC$151:$CB$151,0)),0)+IFERROR(INDEX('Hoja de Trabajo para listado'!$DE$153:$DG$274,MATCH($A293,'Hoja de Trabajo para listado'!$DE$153:$DE$1048576,0),MATCH((CUADRO!L$4&amp;$E293),'Hoja de Trabajo para listado'!$DE$151:$DG$151,0)),0)+IFERROR(INDEX('Hoja de Trabajo para listado'!$CD$155:$DC$1048576,MATCH($A293,'Hoja de Trabajo para listado'!$CD$155:$CD$1048576,0),MATCH((CUADRO!L$4&amp;$E293),'Hoja de Trabajo para listado'!$CD$151:$DC$151,0)),0)</f>
        <v>0</v>
      </c>
      <c r="M293" s="241">
        <f ca="1">+IFERROR(INDEX('Hoja de Trabajo para listado'!$A$155:$Z$1048576,MATCH($A293,'Hoja de Trabajo para listado'!$A$155:$A$1048576,0),MATCH((CUADRO!M$4&amp;$E293),'Hoja de Trabajo para listado'!$A$151:$Z$151,0)),0)+IFERROR(INDEX('Hoja de Trabajo para listado'!$AB$155:$BA$1048576,MATCH($A293,'Hoja de Trabajo para listado'!$AB$155:$AB$1048576,0),MATCH((CUADRO!M$4&amp;$E293),'Hoja de Trabajo para listado'!$AB$151:$BA$151,0)),0)+IFERROR(INDEX('Hoja de Trabajo para listado'!$BC$155:$CB$1048576,MATCH($A293,'Hoja de Trabajo para listado'!$BC$155:$BC$1048576,0),MATCH((CUADRO!M$4&amp;$E293),'Hoja de Trabajo para listado'!$BC$151:$CB$151,0)),0)+IFERROR(INDEX('Hoja de Trabajo para listado'!$DE$153:$DG$274,MATCH($A293,'Hoja de Trabajo para listado'!$DE$153:$DE$1048576,0),MATCH((CUADRO!M$4&amp;$E293),'Hoja de Trabajo para listado'!$DE$151:$DG$151,0)),0)+IFERROR(INDEX('Hoja de Trabajo para listado'!$CD$155:$DC$1048576,MATCH($A293,'Hoja de Trabajo para listado'!$CD$155:$CD$1048576,0),MATCH((CUADRO!M$4&amp;$E293),'Hoja de Trabajo para listado'!$CD$151:$DC$151,0)),0)</f>
        <v>0</v>
      </c>
      <c r="N293" s="241">
        <f ca="1">+IFERROR(INDEX('Hoja de Trabajo para listado'!$A$155:$Z$1048576,MATCH($A293,'Hoja de Trabajo para listado'!$A$155:$A$1048576,0),MATCH((CUADRO!N$4&amp;$E293),'Hoja de Trabajo para listado'!$A$151:$Z$151,0)),0)+IFERROR(INDEX('Hoja de Trabajo para listado'!$AB$155:$BA$1048576,MATCH($A293,'Hoja de Trabajo para listado'!$AB$155:$AB$1048576,0),MATCH((CUADRO!N$4&amp;$E293),'Hoja de Trabajo para listado'!$AB$151:$BA$151,0)),0)+IFERROR(INDEX('Hoja de Trabajo para listado'!$BC$155:$CB$1048576,MATCH($A293,'Hoja de Trabajo para listado'!$BC$155:$BC$1048576,0),MATCH((CUADRO!N$4&amp;$E293),'Hoja de Trabajo para listado'!$BC$151:$CB$151,0)),0)+IFERROR(INDEX('Hoja de Trabajo para listado'!$DE$153:$DG$274,MATCH($A293,'Hoja de Trabajo para listado'!$DE$153:$DE$1048576,0),MATCH((CUADRO!N$4&amp;$E293),'Hoja de Trabajo para listado'!$DE$151:$DG$151,0)),0)+IFERROR(INDEX('Hoja de Trabajo para listado'!$CD$155:$DC$1048576,MATCH($A293,'Hoja de Trabajo para listado'!$CD$155:$CD$1048576,0),MATCH((CUADRO!N$4&amp;$E293),'Hoja de Trabajo para listado'!$CD$151:$DC$151,0)),0)</f>
        <v>0</v>
      </c>
      <c r="O293" s="241">
        <f ca="1">+IFERROR(INDEX('Hoja de Trabajo para listado'!$A$155:$Z$1048576,MATCH($A293,'Hoja de Trabajo para listado'!$A$155:$A$1048576,0),MATCH((CUADRO!O$4&amp;$E293),'Hoja de Trabajo para listado'!$A$151:$Z$151,0)),0)+IFERROR(INDEX('Hoja de Trabajo para listado'!$AB$155:$BA$1048576,MATCH($A293,'Hoja de Trabajo para listado'!$AB$155:$AB$1048576,0),MATCH((CUADRO!O$4&amp;$E293),'Hoja de Trabajo para listado'!$AB$151:$BA$151,0)),0)+IFERROR(INDEX('Hoja de Trabajo para listado'!$BC$155:$CB$1048576,MATCH($A293,'Hoja de Trabajo para listado'!$BC$155:$BC$1048576,0),MATCH((CUADRO!O$4&amp;$E293),'Hoja de Trabajo para listado'!$BC$151:$CB$151,0)),0)+IFERROR(INDEX('Hoja de Trabajo para listado'!$DE$153:$DG$274,MATCH($A293,'Hoja de Trabajo para listado'!$DE$153:$DE$1048576,0),MATCH((CUADRO!O$4&amp;$E293),'Hoja de Trabajo para listado'!$DE$151:$DG$151,0)),0)+IFERROR(INDEX('Hoja de Trabajo para listado'!$CD$155:$DC$1048576,MATCH($A293,'Hoja de Trabajo para listado'!$CD$155:$CD$1048576,0),MATCH((CUADRO!O$4&amp;$E293),'Hoja de Trabajo para listado'!$CD$151:$DC$151,0)),0)</f>
        <v>0</v>
      </c>
      <c r="P293" s="241">
        <f ca="1">+IFERROR(INDEX('Hoja de Trabajo para listado'!$A$155:$Z$1048576,MATCH($A293,'Hoja de Trabajo para listado'!$A$155:$A$1048576,0),MATCH((CUADRO!P$4&amp;$E293),'Hoja de Trabajo para listado'!$A$151:$Z$151,0)),0)+IFERROR(INDEX('Hoja de Trabajo para listado'!$AB$155:$BA$1048576,MATCH($A293,'Hoja de Trabajo para listado'!$AB$155:$AB$1048576,0),MATCH((CUADRO!P$4&amp;$E293),'Hoja de Trabajo para listado'!$AB$151:$BA$151,0)),0)+IFERROR(INDEX('Hoja de Trabajo para listado'!$BC$155:$CB$1048576,MATCH($A293,'Hoja de Trabajo para listado'!$BC$155:$BC$1048576,0),MATCH((CUADRO!P$4&amp;$E293),'Hoja de Trabajo para listado'!$BC$151:$CB$151,0)),0)+IFERROR(INDEX('Hoja de Trabajo para listado'!$DE$153:$DG$274,MATCH($A293,'Hoja de Trabajo para listado'!$DE$153:$DE$1048576,0),MATCH((CUADRO!P$4&amp;$E293),'Hoja de Trabajo para listado'!$DE$151:$DG$151,0)),0)+IFERROR(INDEX('Hoja de Trabajo para listado'!$CD$155:$DC$1048576,MATCH($A293,'Hoja de Trabajo para listado'!$CD$155:$CD$1048576,0),MATCH((CUADRO!P$4&amp;$E293),'Hoja de Trabajo para listado'!$CD$151:$DC$151,0)),0)</f>
        <v>0</v>
      </c>
      <c r="Q293" s="241">
        <f ca="1">+IFERROR(INDEX('Hoja de Trabajo para listado'!$A$155:$Z$1048576,MATCH($A293,'Hoja de Trabajo para listado'!$A$155:$A$1048576,0),MATCH((CUADRO!Q$4&amp;$E293),'Hoja de Trabajo para listado'!$A$151:$Z$151,0)),0)+IFERROR(INDEX('Hoja de Trabajo para listado'!$AB$155:$BA$1048576,MATCH($A293,'Hoja de Trabajo para listado'!$AB$155:$AB$1048576,0),MATCH((CUADRO!Q$4&amp;$E293),'Hoja de Trabajo para listado'!$AB$151:$BA$151,0)),0)+IFERROR(INDEX('Hoja de Trabajo para listado'!$BC$155:$CB$1048576,MATCH($A293,'Hoja de Trabajo para listado'!$BC$155:$BC$1048576,0),MATCH((CUADRO!Q$4&amp;$E293),'Hoja de Trabajo para listado'!$BC$151:$CB$151,0)),0)+IFERROR(INDEX('Hoja de Trabajo para listado'!$DE$153:$DG$274,MATCH($A293,'Hoja de Trabajo para listado'!$DE$153:$DE$1048576,0),MATCH((CUADRO!Q$4&amp;$E293),'Hoja de Trabajo para listado'!$DE$151:$DG$151,0)),0)+IFERROR(INDEX('Hoja de Trabajo para listado'!$CD$155:$DC$1048576,MATCH($A293,'Hoja de Trabajo para listado'!$CD$155:$CD$1048576,0),MATCH((CUADRO!Q$4&amp;$E293),'Hoja de Trabajo para listado'!$CD$151:$DC$151,0)),0)</f>
        <v>0</v>
      </c>
      <c r="R293" s="241">
        <f t="shared" ca="1" si="11"/>
        <v>0</v>
      </c>
      <c r="S293" s="247"/>
      <c r="T293" s="241">
        <f ca="1">+T294</f>
        <v>0</v>
      </c>
      <c r="U293" s="240">
        <f t="shared" si="12"/>
        <v>1</v>
      </c>
      <c r="V293" s="327" t="str">
        <f>+VLOOKUP(A293,bd_lista!$A$3:$E$592,5,FALSE)</f>
        <v>Instituciones de Seguridad Social</v>
      </c>
      <c r="W293" s="397" t="str">
        <f>+V293</f>
        <v>Instituciones de Seguridad Social</v>
      </c>
      <c r="X293" s="240">
        <f>+VLOOKUP(A293,[4]Sheet1!$A$13:$D$744,4,FALSE)</f>
        <v>46</v>
      </c>
      <c r="Y293" s="240" t="str">
        <f>+VLOOKUP(X293,bd_lista!$A$3:$C$592,3,FALSE)</f>
        <v>Ministerio de Salud y Deportes</v>
      </c>
      <c r="Z293" s="290">
        <f>+X293</f>
        <v>46</v>
      </c>
      <c r="AA293" s="315" t="str">
        <f>+Y293</f>
        <v>Ministerio de Salud y Deportes</v>
      </c>
    </row>
    <row r="294" spans="1:27" customFormat="1" ht="15" hidden="1" customHeight="1">
      <c r="A294" s="32">
        <v>418</v>
      </c>
      <c r="B294" s="394"/>
      <c r="C294" s="327" t="str">
        <f>+VLOOKUP(A294,bd_lista!$A$3:$C$592,3,FALSE)</f>
        <v>Caja Petrolera de Salud</v>
      </c>
      <c r="D294" s="396"/>
      <c r="E294" s="327" t="s">
        <v>1304</v>
      </c>
      <c r="F294" s="243">
        <f ca="1">+IFERROR(INDEX('Hoja de Trabajo para listado'!$A$155:$Z$1048576,MATCH($A294,'Hoja de Trabajo para listado'!$A$155:$A$1048576,0),MATCH((CUADRO!F$4&amp;$E294),'Hoja de Trabajo para listado'!$A$151:$Z$151,0)),0)+IFERROR(INDEX('Hoja de Trabajo para listado'!$AB$155:$BA$1048576,MATCH($A294,'Hoja de Trabajo para listado'!$AB$155:$AB$1048576,0),MATCH((CUADRO!F$4&amp;$E294),'Hoja de Trabajo para listado'!$AB$151:$BA$151,0)),0)+IFERROR(INDEX('Hoja de Trabajo para listado'!$BC$155:$CB$1048576,MATCH($A294,'Hoja de Trabajo para listado'!$BC$155:$BC$1048576,0),MATCH((CUADRO!F$4&amp;$E294),'Hoja de Trabajo para listado'!$BC$151:$CB$151,0)),0)+IFERROR(INDEX('Hoja de Trabajo para listado'!$DE$153:$DG$274,MATCH($A294,'Hoja de Trabajo para listado'!$DE$153:$DE$1048576,0),MATCH((CUADRO!F$4&amp;$E294),'Hoja de Trabajo para listado'!$DE$151:$DG$151,0)),0)+IFERROR(INDEX('Hoja de Trabajo para listado'!$CD$155:$DC$1048576,MATCH($A294,'Hoja de Trabajo para listado'!$CD$155:$CD$1048576,0),MATCH((CUADRO!F$4&amp;$E294),'Hoja de Trabajo para listado'!$CD$151:$DC$151,0)),0)</f>
        <v>0</v>
      </c>
      <c r="G294" s="243">
        <f ca="1">+IFERROR(INDEX('Hoja de Trabajo para listado'!$A$155:$Z$1048576,MATCH($A294,'Hoja de Trabajo para listado'!$A$155:$A$1048576,0),MATCH((CUADRO!G$4&amp;$E294),'Hoja de Trabajo para listado'!$A$151:$Z$151,0)),0)+IFERROR(INDEX('Hoja de Trabajo para listado'!$AB$155:$BA$1048576,MATCH($A294,'Hoja de Trabajo para listado'!$AB$155:$AB$1048576,0),MATCH((CUADRO!G$4&amp;$E294),'Hoja de Trabajo para listado'!$AB$151:$BA$151,0)),0)+IFERROR(INDEX('Hoja de Trabajo para listado'!$BC$155:$CB$1048576,MATCH($A294,'Hoja de Trabajo para listado'!$BC$155:$BC$1048576,0),MATCH((CUADRO!G$4&amp;$E294),'Hoja de Trabajo para listado'!$BC$151:$CB$151,0)),0)+IFERROR(INDEX('Hoja de Trabajo para listado'!$DE$153:$DG$274,MATCH($A294,'Hoja de Trabajo para listado'!$DE$153:$DE$1048576,0),MATCH((CUADRO!G$4&amp;$E294),'Hoja de Trabajo para listado'!$DE$151:$DG$151,0)),0)+IFERROR(INDEX('Hoja de Trabajo para listado'!$CD$155:$DC$1048576,MATCH($A294,'Hoja de Trabajo para listado'!$CD$155:$CD$1048576,0),MATCH((CUADRO!G$4&amp;$E294),'Hoja de Trabajo para listado'!$CD$151:$DC$151,0)),0)</f>
        <v>0</v>
      </c>
      <c r="H294" s="243">
        <f ca="1">+IFERROR(INDEX('Hoja de Trabajo para listado'!$A$155:$Z$1048576,MATCH($A294,'Hoja de Trabajo para listado'!$A$155:$A$1048576,0),MATCH((CUADRO!H$4&amp;$E294),'Hoja de Trabajo para listado'!$A$151:$Z$151,0)),0)+IFERROR(INDEX('Hoja de Trabajo para listado'!$AB$155:$BA$1048576,MATCH($A294,'Hoja de Trabajo para listado'!$AB$155:$AB$1048576,0),MATCH((CUADRO!H$4&amp;$E294),'Hoja de Trabajo para listado'!$AB$151:$BA$151,0)),0)+IFERROR(INDEX('Hoja de Trabajo para listado'!$BC$155:$CB$1048576,MATCH($A294,'Hoja de Trabajo para listado'!$BC$155:$BC$1048576,0),MATCH((CUADRO!H$4&amp;$E294),'Hoja de Trabajo para listado'!$BC$151:$CB$151,0)),0)+IFERROR(INDEX('Hoja de Trabajo para listado'!$DE$153:$DG$274,MATCH($A294,'Hoja de Trabajo para listado'!$DE$153:$DE$1048576,0),MATCH((CUADRO!H$4&amp;$E294),'Hoja de Trabajo para listado'!$DE$151:$DG$151,0)),0)+IFERROR(INDEX('Hoja de Trabajo para listado'!$CD$155:$DC$1048576,MATCH($A294,'Hoja de Trabajo para listado'!$CD$155:$CD$1048576,0),MATCH((CUADRO!H$4&amp;$E294),'Hoja de Trabajo para listado'!$CD$151:$DC$151,0)),0)</f>
        <v>0</v>
      </c>
      <c r="I294" s="243">
        <f ca="1">+IFERROR(INDEX('Hoja de Trabajo para listado'!$A$155:$Z$1048576,MATCH($A294,'Hoja de Trabajo para listado'!$A$155:$A$1048576,0),MATCH((CUADRO!I$4&amp;$E294),'Hoja de Trabajo para listado'!$A$151:$Z$151,0)),0)+IFERROR(INDEX('Hoja de Trabajo para listado'!$AB$155:$BA$1048576,MATCH($A294,'Hoja de Trabajo para listado'!$AB$155:$AB$1048576,0),MATCH((CUADRO!I$4&amp;$E294),'Hoja de Trabajo para listado'!$AB$151:$BA$151,0)),0)+IFERROR(INDEX('Hoja de Trabajo para listado'!$BC$155:$CB$1048576,MATCH($A294,'Hoja de Trabajo para listado'!$BC$155:$BC$1048576,0),MATCH((CUADRO!I$4&amp;$E294),'Hoja de Trabajo para listado'!$BC$151:$CB$151,0)),0)+IFERROR(INDEX('Hoja de Trabajo para listado'!$DE$153:$DG$274,MATCH($A294,'Hoja de Trabajo para listado'!$DE$153:$DE$1048576,0),MATCH((CUADRO!I$4&amp;$E294),'Hoja de Trabajo para listado'!$DE$151:$DG$151,0)),0)+IFERROR(INDEX('Hoja de Trabajo para listado'!$CD$155:$DC$1048576,MATCH($A294,'Hoja de Trabajo para listado'!$CD$155:$CD$1048576,0),MATCH((CUADRO!I$4&amp;$E294),'Hoja de Trabajo para listado'!$CD$151:$DC$151,0)),0)</f>
        <v>0</v>
      </c>
      <c r="J294" s="243">
        <f ca="1">+IFERROR(INDEX('Hoja de Trabajo para listado'!$A$155:$Z$1048576,MATCH($A294,'Hoja de Trabajo para listado'!$A$155:$A$1048576,0),MATCH((CUADRO!J$4&amp;$E294),'Hoja de Trabajo para listado'!$A$151:$Z$151,0)),0)+IFERROR(INDEX('Hoja de Trabajo para listado'!$AB$155:$BA$1048576,MATCH($A294,'Hoja de Trabajo para listado'!$AB$155:$AB$1048576,0),MATCH((CUADRO!J$4&amp;$E294),'Hoja de Trabajo para listado'!$AB$151:$BA$151,0)),0)+IFERROR(INDEX('Hoja de Trabajo para listado'!$BC$155:$CB$1048576,MATCH($A294,'Hoja de Trabajo para listado'!$BC$155:$BC$1048576,0),MATCH((CUADRO!J$4&amp;$E294),'Hoja de Trabajo para listado'!$BC$151:$CB$151,0)),0)+IFERROR(INDEX('Hoja de Trabajo para listado'!$DE$153:$DG$274,MATCH($A294,'Hoja de Trabajo para listado'!$DE$153:$DE$1048576,0),MATCH((CUADRO!J$4&amp;$E294),'Hoja de Trabajo para listado'!$DE$151:$DG$151,0)),0)+IFERROR(INDEX('Hoja de Trabajo para listado'!$CD$155:$DC$1048576,MATCH($A294,'Hoja de Trabajo para listado'!$CD$155:$CD$1048576,0),MATCH((CUADRO!J$4&amp;$E294),'Hoja de Trabajo para listado'!$CD$151:$DC$151,0)),0)</f>
        <v>0</v>
      </c>
      <c r="K294" s="243">
        <f ca="1">+IFERROR(INDEX('Hoja de Trabajo para listado'!$A$155:$Z$1048576,MATCH($A294,'Hoja de Trabajo para listado'!$A$155:$A$1048576,0),MATCH((CUADRO!K$4&amp;$E294),'Hoja de Trabajo para listado'!$A$151:$Z$151,0)),0)+IFERROR(INDEX('Hoja de Trabajo para listado'!$AB$155:$BA$1048576,MATCH($A294,'Hoja de Trabajo para listado'!$AB$155:$AB$1048576,0),MATCH((CUADRO!K$4&amp;$E294),'Hoja de Trabajo para listado'!$AB$151:$BA$151,0)),0)+IFERROR(INDEX('Hoja de Trabajo para listado'!$BC$155:$CB$1048576,MATCH($A294,'Hoja de Trabajo para listado'!$BC$155:$BC$1048576,0),MATCH((CUADRO!K$4&amp;$E294),'Hoja de Trabajo para listado'!$BC$151:$CB$151,0)),0)+IFERROR(INDEX('Hoja de Trabajo para listado'!$DE$153:$DG$274,MATCH($A294,'Hoja de Trabajo para listado'!$DE$153:$DE$1048576,0),MATCH((CUADRO!K$4&amp;$E294),'Hoja de Trabajo para listado'!$DE$151:$DG$151,0)),0)+IFERROR(INDEX('Hoja de Trabajo para listado'!$CD$155:$DC$1048576,MATCH($A294,'Hoja de Trabajo para listado'!$CD$155:$CD$1048576,0),MATCH((CUADRO!K$4&amp;$E294),'Hoja de Trabajo para listado'!$CD$151:$DC$151,0)),0)</f>
        <v>0</v>
      </c>
      <c r="L294" s="243">
        <f ca="1">+IFERROR(INDEX('Hoja de Trabajo para listado'!$A$155:$Z$1048576,MATCH($A294,'Hoja de Trabajo para listado'!$A$155:$A$1048576,0),MATCH((CUADRO!L$4&amp;$E294),'Hoja de Trabajo para listado'!$A$151:$Z$151,0)),0)+IFERROR(INDEX('Hoja de Trabajo para listado'!$AB$155:$BA$1048576,MATCH($A294,'Hoja de Trabajo para listado'!$AB$155:$AB$1048576,0),MATCH((CUADRO!L$4&amp;$E294),'Hoja de Trabajo para listado'!$AB$151:$BA$151,0)),0)+IFERROR(INDEX('Hoja de Trabajo para listado'!$BC$155:$CB$1048576,MATCH($A294,'Hoja de Trabajo para listado'!$BC$155:$BC$1048576,0),MATCH((CUADRO!L$4&amp;$E294),'Hoja de Trabajo para listado'!$BC$151:$CB$151,0)),0)+IFERROR(INDEX('Hoja de Trabajo para listado'!$DE$153:$DG$274,MATCH($A294,'Hoja de Trabajo para listado'!$DE$153:$DE$1048576,0),MATCH((CUADRO!L$4&amp;$E294),'Hoja de Trabajo para listado'!$DE$151:$DG$151,0)),0)+IFERROR(INDEX('Hoja de Trabajo para listado'!$CD$155:$DC$1048576,MATCH($A294,'Hoja de Trabajo para listado'!$CD$155:$CD$1048576,0),MATCH((CUADRO!L$4&amp;$E294),'Hoja de Trabajo para listado'!$CD$151:$DC$151,0)),0)</f>
        <v>0</v>
      </c>
      <c r="M294" s="243">
        <f ca="1">+IFERROR(INDEX('Hoja de Trabajo para listado'!$A$155:$Z$1048576,MATCH($A294,'Hoja de Trabajo para listado'!$A$155:$A$1048576,0),MATCH((CUADRO!M$4&amp;$E294),'Hoja de Trabajo para listado'!$A$151:$Z$151,0)),0)+IFERROR(INDEX('Hoja de Trabajo para listado'!$AB$155:$BA$1048576,MATCH($A294,'Hoja de Trabajo para listado'!$AB$155:$AB$1048576,0),MATCH((CUADRO!M$4&amp;$E294),'Hoja de Trabajo para listado'!$AB$151:$BA$151,0)),0)+IFERROR(INDEX('Hoja de Trabajo para listado'!$BC$155:$CB$1048576,MATCH($A294,'Hoja de Trabajo para listado'!$BC$155:$BC$1048576,0),MATCH((CUADRO!M$4&amp;$E294),'Hoja de Trabajo para listado'!$BC$151:$CB$151,0)),0)+IFERROR(INDEX('Hoja de Trabajo para listado'!$DE$153:$DG$274,MATCH($A294,'Hoja de Trabajo para listado'!$DE$153:$DE$1048576,0),MATCH((CUADRO!M$4&amp;$E294),'Hoja de Trabajo para listado'!$DE$151:$DG$151,0)),0)+IFERROR(INDEX('Hoja de Trabajo para listado'!$CD$155:$DC$1048576,MATCH($A294,'Hoja de Trabajo para listado'!$CD$155:$CD$1048576,0),MATCH((CUADRO!M$4&amp;$E294),'Hoja de Trabajo para listado'!$CD$151:$DC$151,0)),0)</f>
        <v>0</v>
      </c>
      <c r="N294" s="243">
        <f ca="1">+IFERROR(INDEX('Hoja de Trabajo para listado'!$A$155:$Z$1048576,MATCH($A294,'Hoja de Trabajo para listado'!$A$155:$A$1048576,0),MATCH((CUADRO!N$4&amp;$E294),'Hoja de Trabajo para listado'!$A$151:$Z$151,0)),0)+IFERROR(INDEX('Hoja de Trabajo para listado'!$AB$155:$BA$1048576,MATCH($A294,'Hoja de Trabajo para listado'!$AB$155:$AB$1048576,0),MATCH((CUADRO!N$4&amp;$E294),'Hoja de Trabajo para listado'!$AB$151:$BA$151,0)),0)+IFERROR(INDEX('Hoja de Trabajo para listado'!$BC$155:$CB$1048576,MATCH($A294,'Hoja de Trabajo para listado'!$BC$155:$BC$1048576,0),MATCH((CUADRO!N$4&amp;$E294),'Hoja de Trabajo para listado'!$BC$151:$CB$151,0)),0)+IFERROR(INDEX('Hoja de Trabajo para listado'!$DE$153:$DG$274,MATCH($A294,'Hoja de Trabajo para listado'!$DE$153:$DE$1048576,0),MATCH((CUADRO!N$4&amp;$E294),'Hoja de Trabajo para listado'!$DE$151:$DG$151,0)),0)+IFERROR(INDEX('Hoja de Trabajo para listado'!$CD$155:$DC$1048576,MATCH($A294,'Hoja de Trabajo para listado'!$CD$155:$CD$1048576,0),MATCH((CUADRO!N$4&amp;$E294),'Hoja de Trabajo para listado'!$CD$151:$DC$151,0)),0)</f>
        <v>0</v>
      </c>
      <c r="O294" s="243">
        <f ca="1">+IFERROR(INDEX('Hoja de Trabajo para listado'!$A$155:$Z$1048576,MATCH($A294,'Hoja de Trabajo para listado'!$A$155:$A$1048576,0),MATCH((CUADRO!O$4&amp;$E294),'Hoja de Trabajo para listado'!$A$151:$Z$151,0)),0)+IFERROR(INDEX('Hoja de Trabajo para listado'!$AB$155:$BA$1048576,MATCH($A294,'Hoja de Trabajo para listado'!$AB$155:$AB$1048576,0),MATCH((CUADRO!O$4&amp;$E294),'Hoja de Trabajo para listado'!$AB$151:$BA$151,0)),0)+IFERROR(INDEX('Hoja de Trabajo para listado'!$BC$155:$CB$1048576,MATCH($A294,'Hoja de Trabajo para listado'!$BC$155:$BC$1048576,0),MATCH((CUADRO!O$4&amp;$E294),'Hoja de Trabajo para listado'!$BC$151:$CB$151,0)),0)+IFERROR(INDEX('Hoja de Trabajo para listado'!$DE$153:$DG$274,MATCH($A294,'Hoja de Trabajo para listado'!$DE$153:$DE$1048576,0),MATCH((CUADRO!O$4&amp;$E294),'Hoja de Trabajo para listado'!$DE$151:$DG$151,0)),0)+IFERROR(INDEX('Hoja de Trabajo para listado'!$CD$155:$DC$1048576,MATCH($A294,'Hoja de Trabajo para listado'!$CD$155:$CD$1048576,0),MATCH((CUADRO!O$4&amp;$E294),'Hoja de Trabajo para listado'!$CD$151:$DC$151,0)),0)</f>
        <v>0</v>
      </c>
      <c r="P294" s="243">
        <f ca="1">+IFERROR(INDEX('Hoja de Trabajo para listado'!$A$155:$Z$1048576,MATCH($A294,'Hoja de Trabajo para listado'!$A$155:$A$1048576,0),MATCH((CUADRO!P$4&amp;$E294),'Hoja de Trabajo para listado'!$A$151:$Z$151,0)),0)+IFERROR(INDEX('Hoja de Trabajo para listado'!$AB$155:$BA$1048576,MATCH($A294,'Hoja de Trabajo para listado'!$AB$155:$AB$1048576,0),MATCH((CUADRO!P$4&amp;$E294),'Hoja de Trabajo para listado'!$AB$151:$BA$151,0)),0)+IFERROR(INDEX('Hoja de Trabajo para listado'!$BC$155:$CB$1048576,MATCH($A294,'Hoja de Trabajo para listado'!$BC$155:$BC$1048576,0),MATCH((CUADRO!P$4&amp;$E294),'Hoja de Trabajo para listado'!$BC$151:$CB$151,0)),0)+IFERROR(INDEX('Hoja de Trabajo para listado'!$DE$153:$DG$274,MATCH($A294,'Hoja de Trabajo para listado'!$DE$153:$DE$1048576,0),MATCH((CUADRO!P$4&amp;$E294),'Hoja de Trabajo para listado'!$DE$151:$DG$151,0)),0)+IFERROR(INDEX('Hoja de Trabajo para listado'!$CD$155:$DC$1048576,MATCH($A294,'Hoja de Trabajo para listado'!$CD$155:$CD$1048576,0),MATCH((CUADRO!P$4&amp;$E294),'Hoja de Trabajo para listado'!$CD$151:$DC$151,0)),0)</f>
        <v>0</v>
      </c>
      <c r="Q294" s="243">
        <f ca="1">+IFERROR(INDEX('Hoja de Trabajo para listado'!$A$155:$Z$1048576,MATCH($A294,'Hoja de Trabajo para listado'!$A$155:$A$1048576,0),MATCH((CUADRO!Q$4&amp;$E294),'Hoja de Trabajo para listado'!$A$151:$Z$151,0)),0)+IFERROR(INDEX('Hoja de Trabajo para listado'!$AB$155:$BA$1048576,MATCH($A294,'Hoja de Trabajo para listado'!$AB$155:$AB$1048576,0),MATCH((CUADRO!Q$4&amp;$E294),'Hoja de Trabajo para listado'!$AB$151:$BA$151,0)),0)+IFERROR(INDEX('Hoja de Trabajo para listado'!$BC$155:$CB$1048576,MATCH($A294,'Hoja de Trabajo para listado'!$BC$155:$BC$1048576,0),MATCH((CUADRO!Q$4&amp;$E294),'Hoja de Trabajo para listado'!$BC$151:$CB$151,0)),0)+IFERROR(INDEX('Hoja de Trabajo para listado'!$DE$153:$DG$274,MATCH($A294,'Hoja de Trabajo para listado'!$DE$153:$DE$1048576,0),MATCH((CUADRO!Q$4&amp;$E294),'Hoja de Trabajo para listado'!$DE$151:$DG$151,0)),0)+IFERROR(INDEX('Hoja de Trabajo para listado'!$CD$155:$DC$1048576,MATCH($A294,'Hoja de Trabajo para listado'!$CD$155:$CD$1048576,0),MATCH((CUADRO!Q$4&amp;$E294),'Hoja de Trabajo para listado'!$CD$151:$DC$151,0)),0)</f>
        <v>0</v>
      </c>
      <c r="R294" s="243">
        <f t="shared" ca="1" si="11"/>
        <v>0</v>
      </c>
      <c r="S294" s="256">
        <f ca="1">+R293+R294</f>
        <v>0</v>
      </c>
      <c r="T294" s="241">
        <f ca="1">+S294</f>
        <v>0</v>
      </c>
      <c r="U294" s="240">
        <f t="shared" si="12"/>
        <v>2</v>
      </c>
      <c r="V294" s="327" t="str">
        <f>+VLOOKUP(A294,bd_lista!$A$3:$E$592,5,FALSE)</f>
        <v>Instituciones de Seguridad Social</v>
      </c>
      <c r="W294" s="398"/>
      <c r="X294" s="240">
        <f>+VLOOKUP(A294,[4]Sheet1!$A$13:$D$744,4,FALSE)</f>
        <v>46</v>
      </c>
      <c r="Y294" s="240" t="str">
        <f>+VLOOKUP(X294,bd_lista!$A$3:$C$592,3,FALSE)</f>
        <v>Ministerio de Salud y Deportes</v>
      </c>
      <c r="Z294" s="288"/>
      <c r="AA294" s="317"/>
    </row>
    <row r="295" spans="1:27" customFormat="1" ht="27" hidden="1" customHeight="1">
      <c r="A295" s="32">
        <v>422</v>
      </c>
      <c r="B295" s="393">
        <f>+A295</f>
        <v>422</v>
      </c>
      <c r="C295" s="245" t="str">
        <f>+VLOOKUP(A295,bd_lista!$A$3:$C$592,3,FALSE)</f>
        <v>Caja Bancaria Estatal de Salud</v>
      </c>
      <c r="D295" s="395" t="str">
        <f>+C295</f>
        <v>Caja Bancaria Estatal de Salud</v>
      </c>
      <c r="E295" s="245" t="s">
        <v>1303</v>
      </c>
      <c r="F295" s="241">
        <f ca="1">+IFERROR(INDEX('Hoja de Trabajo para listado'!$A$155:$Z$1048576,MATCH($A295,'Hoja de Trabajo para listado'!$A$155:$A$1048576,0),MATCH((CUADRO!F$4&amp;$E295),'Hoja de Trabajo para listado'!$A$151:$Z$151,0)),0)+IFERROR(INDEX('Hoja de Trabajo para listado'!$AB$155:$BA$1048576,MATCH($A295,'Hoja de Trabajo para listado'!$AB$155:$AB$1048576,0),MATCH((CUADRO!F$4&amp;$E295),'Hoja de Trabajo para listado'!$AB$151:$BA$151,0)),0)+IFERROR(INDEX('Hoja de Trabajo para listado'!$BC$155:$CB$1048576,MATCH($A295,'Hoja de Trabajo para listado'!$BC$155:$BC$1048576,0),MATCH((CUADRO!F$4&amp;$E295),'Hoja de Trabajo para listado'!$BC$151:$CB$151,0)),0)+IFERROR(INDEX('Hoja de Trabajo para listado'!$DE$153:$DG$274,MATCH($A295,'Hoja de Trabajo para listado'!$DE$153:$DE$1048576,0),MATCH((CUADRO!F$4&amp;$E295),'Hoja de Trabajo para listado'!$DE$151:$DG$151,0)),0)+IFERROR(INDEX('Hoja de Trabajo para listado'!$CD$155:$DC$1048576,MATCH($A295,'Hoja de Trabajo para listado'!$CD$155:$CD$1048576,0),MATCH((CUADRO!F$4&amp;$E295),'Hoja de Trabajo para listado'!$CD$151:$DC$151,0)),0)</f>
        <v>0</v>
      </c>
      <c r="G295" s="241">
        <f ca="1">+IFERROR(INDEX('Hoja de Trabajo para listado'!$A$155:$Z$1048576,MATCH($A295,'Hoja de Trabajo para listado'!$A$155:$A$1048576,0),MATCH((CUADRO!G$4&amp;$E295),'Hoja de Trabajo para listado'!$A$151:$Z$151,0)),0)+IFERROR(INDEX('Hoja de Trabajo para listado'!$AB$155:$BA$1048576,MATCH($A295,'Hoja de Trabajo para listado'!$AB$155:$AB$1048576,0),MATCH((CUADRO!G$4&amp;$E295),'Hoja de Trabajo para listado'!$AB$151:$BA$151,0)),0)+IFERROR(INDEX('Hoja de Trabajo para listado'!$BC$155:$CB$1048576,MATCH($A295,'Hoja de Trabajo para listado'!$BC$155:$BC$1048576,0),MATCH((CUADRO!G$4&amp;$E295),'Hoja de Trabajo para listado'!$BC$151:$CB$151,0)),0)+IFERROR(INDEX('Hoja de Trabajo para listado'!$DE$153:$DG$274,MATCH($A295,'Hoja de Trabajo para listado'!$DE$153:$DE$1048576,0),MATCH((CUADRO!G$4&amp;$E295),'Hoja de Trabajo para listado'!$DE$151:$DG$151,0)),0)+IFERROR(INDEX('Hoja de Trabajo para listado'!$CD$155:$DC$1048576,MATCH($A295,'Hoja de Trabajo para listado'!$CD$155:$CD$1048576,0),MATCH((CUADRO!G$4&amp;$E295),'Hoja de Trabajo para listado'!$CD$151:$DC$151,0)),0)</f>
        <v>0</v>
      </c>
      <c r="H295" s="241">
        <f ca="1">+IFERROR(INDEX('Hoja de Trabajo para listado'!$A$155:$Z$1048576,MATCH($A295,'Hoja de Trabajo para listado'!$A$155:$A$1048576,0),MATCH((CUADRO!H$4&amp;$E295),'Hoja de Trabajo para listado'!$A$151:$Z$151,0)),0)+IFERROR(INDEX('Hoja de Trabajo para listado'!$AB$155:$BA$1048576,MATCH($A295,'Hoja de Trabajo para listado'!$AB$155:$AB$1048576,0),MATCH((CUADRO!H$4&amp;$E295),'Hoja de Trabajo para listado'!$AB$151:$BA$151,0)),0)+IFERROR(INDEX('Hoja de Trabajo para listado'!$BC$155:$CB$1048576,MATCH($A295,'Hoja de Trabajo para listado'!$BC$155:$BC$1048576,0),MATCH((CUADRO!H$4&amp;$E295),'Hoja de Trabajo para listado'!$BC$151:$CB$151,0)),0)+IFERROR(INDEX('Hoja de Trabajo para listado'!$DE$153:$DG$274,MATCH($A295,'Hoja de Trabajo para listado'!$DE$153:$DE$1048576,0),MATCH((CUADRO!H$4&amp;$E295),'Hoja de Trabajo para listado'!$DE$151:$DG$151,0)),0)+IFERROR(INDEX('Hoja de Trabajo para listado'!$CD$155:$DC$1048576,MATCH($A295,'Hoja de Trabajo para listado'!$CD$155:$CD$1048576,0),MATCH((CUADRO!H$4&amp;$E295),'Hoja de Trabajo para listado'!$CD$151:$DC$151,0)),0)</f>
        <v>0</v>
      </c>
      <c r="I295" s="241">
        <f ca="1">+IFERROR(INDEX('Hoja de Trabajo para listado'!$A$155:$Z$1048576,MATCH($A295,'Hoja de Trabajo para listado'!$A$155:$A$1048576,0),MATCH((CUADRO!I$4&amp;$E295),'Hoja de Trabajo para listado'!$A$151:$Z$151,0)),0)+IFERROR(INDEX('Hoja de Trabajo para listado'!$AB$155:$BA$1048576,MATCH($A295,'Hoja de Trabajo para listado'!$AB$155:$AB$1048576,0),MATCH((CUADRO!I$4&amp;$E295),'Hoja de Trabajo para listado'!$AB$151:$BA$151,0)),0)+IFERROR(INDEX('Hoja de Trabajo para listado'!$BC$155:$CB$1048576,MATCH($A295,'Hoja de Trabajo para listado'!$BC$155:$BC$1048576,0),MATCH((CUADRO!I$4&amp;$E295),'Hoja de Trabajo para listado'!$BC$151:$CB$151,0)),0)+IFERROR(INDEX('Hoja de Trabajo para listado'!$DE$153:$DG$274,MATCH($A295,'Hoja de Trabajo para listado'!$DE$153:$DE$1048576,0),MATCH((CUADRO!I$4&amp;$E295),'Hoja de Trabajo para listado'!$DE$151:$DG$151,0)),0)+IFERROR(INDEX('Hoja de Trabajo para listado'!$CD$155:$DC$1048576,MATCH($A295,'Hoja de Trabajo para listado'!$CD$155:$CD$1048576,0),MATCH((CUADRO!I$4&amp;$E295),'Hoja de Trabajo para listado'!$CD$151:$DC$151,0)),0)</f>
        <v>0</v>
      </c>
      <c r="J295" s="241">
        <f ca="1">+IFERROR(INDEX('Hoja de Trabajo para listado'!$A$155:$Z$1048576,MATCH($A295,'Hoja de Trabajo para listado'!$A$155:$A$1048576,0),MATCH((CUADRO!J$4&amp;$E295),'Hoja de Trabajo para listado'!$A$151:$Z$151,0)),0)+IFERROR(INDEX('Hoja de Trabajo para listado'!$AB$155:$BA$1048576,MATCH($A295,'Hoja de Trabajo para listado'!$AB$155:$AB$1048576,0),MATCH((CUADRO!J$4&amp;$E295),'Hoja de Trabajo para listado'!$AB$151:$BA$151,0)),0)+IFERROR(INDEX('Hoja de Trabajo para listado'!$BC$155:$CB$1048576,MATCH($A295,'Hoja de Trabajo para listado'!$BC$155:$BC$1048576,0),MATCH((CUADRO!J$4&amp;$E295),'Hoja de Trabajo para listado'!$BC$151:$CB$151,0)),0)+IFERROR(INDEX('Hoja de Trabajo para listado'!$DE$153:$DG$274,MATCH($A295,'Hoja de Trabajo para listado'!$DE$153:$DE$1048576,0),MATCH((CUADRO!J$4&amp;$E295),'Hoja de Trabajo para listado'!$DE$151:$DG$151,0)),0)+IFERROR(INDEX('Hoja de Trabajo para listado'!$CD$155:$DC$1048576,MATCH($A295,'Hoja de Trabajo para listado'!$CD$155:$CD$1048576,0),MATCH((CUADRO!J$4&amp;$E295),'Hoja de Trabajo para listado'!$CD$151:$DC$151,0)),0)</f>
        <v>0</v>
      </c>
      <c r="K295" s="241">
        <f ca="1">+IFERROR(INDEX('Hoja de Trabajo para listado'!$A$155:$Z$1048576,MATCH($A295,'Hoja de Trabajo para listado'!$A$155:$A$1048576,0),MATCH((CUADRO!K$4&amp;$E295),'Hoja de Trabajo para listado'!$A$151:$Z$151,0)),0)+IFERROR(INDEX('Hoja de Trabajo para listado'!$AB$155:$BA$1048576,MATCH($A295,'Hoja de Trabajo para listado'!$AB$155:$AB$1048576,0),MATCH((CUADRO!K$4&amp;$E295),'Hoja de Trabajo para listado'!$AB$151:$BA$151,0)),0)+IFERROR(INDEX('Hoja de Trabajo para listado'!$BC$155:$CB$1048576,MATCH($A295,'Hoja de Trabajo para listado'!$BC$155:$BC$1048576,0),MATCH((CUADRO!K$4&amp;$E295),'Hoja de Trabajo para listado'!$BC$151:$CB$151,0)),0)+IFERROR(INDEX('Hoja de Trabajo para listado'!$DE$153:$DG$274,MATCH($A295,'Hoja de Trabajo para listado'!$DE$153:$DE$1048576,0),MATCH((CUADRO!K$4&amp;$E295),'Hoja de Trabajo para listado'!$DE$151:$DG$151,0)),0)+IFERROR(INDEX('Hoja de Trabajo para listado'!$CD$155:$DC$1048576,MATCH($A295,'Hoja de Trabajo para listado'!$CD$155:$CD$1048576,0),MATCH((CUADRO!K$4&amp;$E295),'Hoja de Trabajo para listado'!$CD$151:$DC$151,0)),0)</f>
        <v>0</v>
      </c>
      <c r="L295" s="241">
        <f ca="1">+IFERROR(INDEX('Hoja de Trabajo para listado'!$A$155:$Z$1048576,MATCH($A295,'Hoja de Trabajo para listado'!$A$155:$A$1048576,0),MATCH((CUADRO!L$4&amp;$E295),'Hoja de Trabajo para listado'!$A$151:$Z$151,0)),0)+IFERROR(INDEX('Hoja de Trabajo para listado'!$AB$155:$BA$1048576,MATCH($A295,'Hoja de Trabajo para listado'!$AB$155:$AB$1048576,0),MATCH((CUADRO!L$4&amp;$E295),'Hoja de Trabajo para listado'!$AB$151:$BA$151,0)),0)+IFERROR(INDEX('Hoja de Trabajo para listado'!$BC$155:$CB$1048576,MATCH($A295,'Hoja de Trabajo para listado'!$BC$155:$BC$1048576,0),MATCH((CUADRO!L$4&amp;$E295),'Hoja de Trabajo para listado'!$BC$151:$CB$151,0)),0)+IFERROR(INDEX('Hoja de Trabajo para listado'!$DE$153:$DG$274,MATCH($A295,'Hoja de Trabajo para listado'!$DE$153:$DE$1048576,0),MATCH((CUADRO!L$4&amp;$E295),'Hoja de Trabajo para listado'!$DE$151:$DG$151,0)),0)+IFERROR(INDEX('Hoja de Trabajo para listado'!$CD$155:$DC$1048576,MATCH($A295,'Hoja de Trabajo para listado'!$CD$155:$CD$1048576,0),MATCH((CUADRO!L$4&amp;$E295),'Hoja de Trabajo para listado'!$CD$151:$DC$151,0)),0)</f>
        <v>0</v>
      </c>
      <c r="M295" s="241">
        <f ca="1">+IFERROR(INDEX('Hoja de Trabajo para listado'!$A$155:$Z$1048576,MATCH($A295,'Hoja de Trabajo para listado'!$A$155:$A$1048576,0),MATCH((CUADRO!M$4&amp;$E295),'Hoja de Trabajo para listado'!$A$151:$Z$151,0)),0)+IFERROR(INDEX('Hoja de Trabajo para listado'!$AB$155:$BA$1048576,MATCH($A295,'Hoja de Trabajo para listado'!$AB$155:$AB$1048576,0),MATCH((CUADRO!M$4&amp;$E295),'Hoja de Trabajo para listado'!$AB$151:$BA$151,0)),0)+IFERROR(INDEX('Hoja de Trabajo para listado'!$BC$155:$CB$1048576,MATCH($A295,'Hoja de Trabajo para listado'!$BC$155:$BC$1048576,0),MATCH((CUADRO!M$4&amp;$E295),'Hoja de Trabajo para listado'!$BC$151:$CB$151,0)),0)+IFERROR(INDEX('Hoja de Trabajo para listado'!$DE$153:$DG$274,MATCH($A295,'Hoja de Trabajo para listado'!$DE$153:$DE$1048576,0),MATCH((CUADRO!M$4&amp;$E295),'Hoja de Trabajo para listado'!$DE$151:$DG$151,0)),0)+IFERROR(INDEX('Hoja de Trabajo para listado'!$CD$155:$DC$1048576,MATCH($A295,'Hoja de Trabajo para listado'!$CD$155:$CD$1048576,0),MATCH((CUADRO!M$4&amp;$E295),'Hoja de Trabajo para listado'!$CD$151:$DC$151,0)),0)</f>
        <v>0</v>
      </c>
      <c r="N295" s="241">
        <f ca="1">+IFERROR(INDEX('Hoja de Trabajo para listado'!$A$155:$Z$1048576,MATCH($A295,'Hoja de Trabajo para listado'!$A$155:$A$1048576,0),MATCH((CUADRO!N$4&amp;$E295),'Hoja de Trabajo para listado'!$A$151:$Z$151,0)),0)+IFERROR(INDEX('Hoja de Trabajo para listado'!$AB$155:$BA$1048576,MATCH($A295,'Hoja de Trabajo para listado'!$AB$155:$AB$1048576,0),MATCH((CUADRO!N$4&amp;$E295),'Hoja de Trabajo para listado'!$AB$151:$BA$151,0)),0)+IFERROR(INDEX('Hoja de Trabajo para listado'!$BC$155:$CB$1048576,MATCH($A295,'Hoja de Trabajo para listado'!$BC$155:$BC$1048576,0),MATCH((CUADRO!N$4&amp;$E295),'Hoja de Trabajo para listado'!$BC$151:$CB$151,0)),0)+IFERROR(INDEX('Hoja de Trabajo para listado'!$DE$153:$DG$274,MATCH($A295,'Hoja de Trabajo para listado'!$DE$153:$DE$1048576,0),MATCH((CUADRO!N$4&amp;$E295),'Hoja de Trabajo para listado'!$DE$151:$DG$151,0)),0)+IFERROR(INDEX('Hoja de Trabajo para listado'!$CD$155:$DC$1048576,MATCH($A295,'Hoja de Trabajo para listado'!$CD$155:$CD$1048576,0),MATCH((CUADRO!N$4&amp;$E295),'Hoja de Trabajo para listado'!$CD$151:$DC$151,0)),0)</f>
        <v>0</v>
      </c>
      <c r="O295" s="241">
        <f ca="1">+IFERROR(INDEX('Hoja de Trabajo para listado'!$A$155:$Z$1048576,MATCH($A295,'Hoja de Trabajo para listado'!$A$155:$A$1048576,0),MATCH((CUADRO!O$4&amp;$E295),'Hoja de Trabajo para listado'!$A$151:$Z$151,0)),0)+IFERROR(INDEX('Hoja de Trabajo para listado'!$AB$155:$BA$1048576,MATCH($A295,'Hoja de Trabajo para listado'!$AB$155:$AB$1048576,0),MATCH((CUADRO!O$4&amp;$E295),'Hoja de Trabajo para listado'!$AB$151:$BA$151,0)),0)+IFERROR(INDEX('Hoja de Trabajo para listado'!$BC$155:$CB$1048576,MATCH($A295,'Hoja de Trabajo para listado'!$BC$155:$BC$1048576,0),MATCH((CUADRO!O$4&amp;$E295),'Hoja de Trabajo para listado'!$BC$151:$CB$151,0)),0)+IFERROR(INDEX('Hoja de Trabajo para listado'!$DE$153:$DG$274,MATCH($A295,'Hoja de Trabajo para listado'!$DE$153:$DE$1048576,0),MATCH((CUADRO!O$4&amp;$E295),'Hoja de Trabajo para listado'!$DE$151:$DG$151,0)),0)+IFERROR(INDEX('Hoja de Trabajo para listado'!$CD$155:$DC$1048576,MATCH($A295,'Hoja de Trabajo para listado'!$CD$155:$CD$1048576,0),MATCH((CUADRO!O$4&amp;$E295),'Hoja de Trabajo para listado'!$CD$151:$DC$151,0)),0)</f>
        <v>0</v>
      </c>
      <c r="P295" s="241">
        <f ca="1">+IFERROR(INDEX('Hoja de Trabajo para listado'!$A$155:$Z$1048576,MATCH($A295,'Hoja de Trabajo para listado'!$A$155:$A$1048576,0),MATCH((CUADRO!P$4&amp;$E295),'Hoja de Trabajo para listado'!$A$151:$Z$151,0)),0)+IFERROR(INDEX('Hoja de Trabajo para listado'!$AB$155:$BA$1048576,MATCH($A295,'Hoja de Trabajo para listado'!$AB$155:$AB$1048576,0),MATCH((CUADRO!P$4&amp;$E295),'Hoja de Trabajo para listado'!$AB$151:$BA$151,0)),0)+IFERROR(INDEX('Hoja de Trabajo para listado'!$BC$155:$CB$1048576,MATCH($A295,'Hoja de Trabajo para listado'!$BC$155:$BC$1048576,0),MATCH((CUADRO!P$4&amp;$E295),'Hoja de Trabajo para listado'!$BC$151:$CB$151,0)),0)+IFERROR(INDEX('Hoja de Trabajo para listado'!$DE$153:$DG$274,MATCH($A295,'Hoja de Trabajo para listado'!$DE$153:$DE$1048576,0),MATCH((CUADRO!P$4&amp;$E295),'Hoja de Trabajo para listado'!$DE$151:$DG$151,0)),0)+IFERROR(INDEX('Hoja de Trabajo para listado'!$CD$155:$DC$1048576,MATCH($A295,'Hoja de Trabajo para listado'!$CD$155:$CD$1048576,0),MATCH((CUADRO!P$4&amp;$E295),'Hoja de Trabajo para listado'!$CD$151:$DC$151,0)),0)</f>
        <v>0</v>
      </c>
      <c r="Q295" s="241">
        <f ca="1">+IFERROR(INDEX('Hoja de Trabajo para listado'!$A$155:$Z$1048576,MATCH($A295,'Hoja de Trabajo para listado'!$A$155:$A$1048576,0),MATCH((CUADRO!Q$4&amp;$E295),'Hoja de Trabajo para listado'!$A$151:$Z$151,0)),0)+IFERROR(INDEX('Hoja de Trabajo para listado'!$AB$155:$BA$1048576,MATCH($A295,'Hoja de Trabajo para listado'!$AB$155:$AB$1048576,0),MATCH((CUADRO!Q$4&amp;$E295),'Hoja de Trabajo para listado'!$AB$151:$BA$151,0)),0)+IFERROR(INDEX('Hoja de Trabajo para listado'!$BC$155:$CB$1048576,MATCH($A295,'Hoja de Trabajo para listado'!$BC$155:$BC$1048576,0),MATCH((CUADRO!Q$4&amp;$E295),'Hoja de Trabajo para listado'!$BC$151:$CB$151,0)),0)+IFERROR(INDEX('Hoja de Trabajo para listado'!$DE$153:$DG$274,MATCH($A295,'Hoja de Trabajo para listado'!$DE$153:$DE$1048576,0),MATCH((CUADRO!Q$4&amp;$E295),'Hoja de Trabajo para listado'!$DE$151:$DG$151,0)),0)+IFERROR(INDEX('Hoja de Trabajo para listado'!$CD$155:$DC$1048576,MATCH($A295,'Hoja de Trabajo para listado'!$CD$155:$CD$1048576,0),MATCH((CUADRO!Q$4&amp;$E295),'Hoja de Trabajo para listado'!$CD$151:$DC$151,0)),0)</f>
        <v>0</v>
      </c>
      <c r="R295" s="241">
        <f t="shared" ca="1" si="11"/>
        <v>0</v>
      </c>
      <c r="S295" s="247"/>
      <c r="T295" s="241">
        <f ca="1">+T296</f>
        <v>0</v>
      </c>
      <c r="U295" s="240">
        <f t="shared" si="12"/>
        <v>1</v>
      </c>
      <c r="V295" s="327" t="str">
        <f>+VLOOKUP(A295,bd_lista!$A$3:$E$592,5,FALSE)</f>
        <v>Instituciones de Seguridad Social</v>
      </c>
      <c r="W295" s="397" t="str">
        <f>+V295</f>
        <v>Instituciones de Seguridad Social</v>
      </c>
      <c r="X295" s="240">
        <v>78</v>
      </c>
      <c r="Y295" s="240" t="str">
        <f>+VLOOKUP(X295,bd_lista!$A$3:$C$592,3,FALSE)</f>
        <v>Ministerio de Hidrocarburos y Energías</v>
      </c>
      <c r="Z295" s="290">
        <f>+X295</f>
        <v>78</v>
      </c>
      <c r="AA295" s="315" t="str">
        <f>+Y295</f>
        <v>Ministerio de Hidrocarburos y Energías</v>
      </c>
    </row>
    <row r="296" spans="1:27" customFormat="1" ht="15" hidden="1" customHeight="1">
      <c r="A296" s="32">
        <v>422</v>
      </c>
      <c r="B296" s="394"/>
      <c r="C296" s="327" t="str">
        <f>+VLOOKUP(A296,bd_lista!$A$3:$C$592,3,FALSE)</f>
        <v>Caja Bancaria Estatal de Salud</v>
      </c>
      <c r="D296" s="396"/>
      <c r="E296" s="245" t="s">
        <v>1304</v>
      </c>
      <c r="F296" s="241">
        <f ca="1">+IFERROR(INDEX('Hoja de Trabajo para listado'!$A$155:$Z$1048576,MATCH($A296,'Hoja de Trabajo para listado'!$A$155:$A$1048576,0),MATCH((CUADRO!F$4&amp;$E296),'Hoja de Trabajo para listado'!$A$151:$Z$151,0)),0)+IFERROR(INDEX('Hoja de Trabajo para listado'!$AB$155:$BA$1048576,MATCH($A296,'Hoja de Trabajo para listado'!$AB$155:$AB$1048576,0),MATCH((CUADRO!F$4&amp;$E296),'Hoja de Trabajo para listado'!$AB$151:$BA$151,0)),0)+IFERROR(INDEX('Hoja de Trabajo para listado'!$BC$155:$CB$1048576,MATCH($A296,'Hoja de Trabajo para listado'!$BC$155:$BC$1048576,0),MATCH((CUADRO!F$4&amp;$E296),'Hoja de Trabajo para listado'!$BC$151:$CB$151,0)),0)+IFERROR(INDEX('Hoja de Trabajo para listado'!$DE$153:$DG$274,MATCH($A296,'Hoja de Trabajo para listado'!$DE$153:$DE$1048576,0),MATCH((CUADRO!F$4&amp;$E296),'Hoja de Trabajo para listado'!$DE$151:$DG$151,0)),0)+IFERROR(INDEX('Hoja de Trabajo para listado'!$CD$155:$DC$1048576,MATCH($A296,'Hoja de Trabajo para listado'!$CD$155:$CD$1048576,0),MATCH((CUADRO!F$4&amp;$E296),'Hoja de Trabajo para listado'!$CD$151:$DC$151,0)),0)</f>
        <v>0</v>
      </c>
      <c r="G296" s="241">
        <f ca="1">+IFERROR(INDEX('Hoja de Trabajo para listado'!$A$155:$Z$1048576,MATCH($A296,'Hoja de Trabajo para listado'!$A$155:$A$1048576,0),MATCH((CUADRO!G$4&amp;$E296),'Hoja de Trabajo para listado'!$A$151:$Z$151,0)),0)+IFERROR(INDEX('Hoja de Trabajo para listado'!$AB$155:$BA$1048576,MATCH($A296,'Hoja de Trabajo para listado'!$AB$155:$AB$1048576,0),MATCH((CUADRO!G$4&amp;$E296),'Hoja de Trabajo para listado'!$AB$151:$BA$151,0)),0)+IFERROR(INDEX('Hoja de Trabajo para listado'!$BC$155:$CB$1048576,MATCH($A296,'Hoja de Trabajo para listado'!$BC$155:$BC$1048576,0),MATCH((CUADRO!G$4&amp;$E296),'Hoja de Trabajo para listado'!$BC$151:$CB$151,0)),0)+IFERROR(INDEX('Hoja de Trabajo para listado'!$DE$153:$DG$274,MATCH($A296,'Hoja de Trabajo para listado'!$DE$153:$DE$1048576,0),MATCH((CUADRO!G$4&amp;$E296),'Hoja de Trabajo para listado'!$DE$151:$DG$151,0)),0)+IFERROR(INDEX('Hoja de Trabajo para listado'!$CD$155:$DC$1048576,MATCH($A296,'Hoja de Trabajo para listado'!$CD$155:$CD$1048576,0),MATCH((CUADRO!G$4&amp;$E296),'Hoja de Trabajo para listado'!$CD$151:$DC$151,0)),0)</f>
        <v>0</v>
      </c>
      <c r="H296" s="241">
        <f ca="1">+IFERROR(INDEX('Hoja de Trabajo para listado'!$A$155:$Z$1048576,MATCH($A296,'Hoja de Trabajo para listado'!$A$155:$A$1048576,0),MATCH((CUADRO!H$4&amp;$E296),'Hoja de Trabajo para listado'!$A$151:$Z$151,0)),0)+IFERROR(INDEX('Hoja de Trabajo para listado'!$AB$155:$BA$1048576,MATCH($A296,'Hoja de Trabajo para listado'!$AB$155:$AB$1048576,0),MATCH((CUADRO!H$4&amp;$E296),'Hoja de Trabajo para listado'!$AB$151:$BA$151,0)),0)+IFERROR(INDEX('Hoja de Trabajo para listado'!$BC$155:$CB$1048576,MATCH($A296,'Hoja de Trabajo para listado'!$BC$155:$BC$1048576,0),MATCH((CUADRO!H$4&amp;$E296),'Hoja de Trabajo para listado'!$BC$151:$CB$151,0)),0)+IFERROR(INDEX('Hoja de Trabajo para listado'!$DE$153:$DG$274,MATCH($A296,'Hoja de Trabajo para listado'!$DE$153:$DE$1048576,0),MATCH((CUADRO!H$4&amp;$E296),'Hoja de Trabajo para listado'!$DE$151:$DG$151,0)),0)+IFERROR(INDEX('Hoja de Trabajo para listado'!$CD$155:$DC$1048576,MATCH($A296,'Hoja de Trabajo para listado'!$CD$155:$CD$1048576,0),MATCH((CUADRO!H$4&amp;$E296),'Hoja de Trabajo para listado'!$CD$151:$DC$151,0)),0)</f>
        <v>0</v>
      </c>
      <c r="I296" s="241">
        <f ca="1">+IFERROR(INDEX('Hoja de Trabajo para listado'!$A$155:$Z$1048576,MATCH($A296,'Hoja de Trabajo para listado'!$A$155:$A$1048576,0),MATCH((CUADRO!I$4&amp;$E296),'Hoja de Trabajo para listado'!$A$151:$Z$151,0)),0)+IFERROR(INDEX('Hoja de Trabajo para listado'!$AB$155:$BA$1048576,MATCH($A296,'Hoja de Trabajo para listado'!$AB$155:$AB$1048576,0),MATCH((CUADRO!I$4&amp;$E296),'Hoja de Trabajo para listado'!$AB$151:$BA$151,0)),0)+IFERROR(INDEX('Hoja de Trabajo para listado'!$BC$155:$CB$1048576,MATCH($A296,'Hoja de Trabajo para listado'!$BC$155:$BC$1048576,0),MATCH((CUADRO!I$4&amp;$E296),'Hoja de Trabajo para listado'!$BC$151:$CB$151,0)),0)+IFERROR(INDEX('Hoja de Trabajo para listado'!$DE$153:$DG$274,MATCH($A296,'Hoja de Trabajo para listado'!$DE$153:$DE$1048576,0),MATCH((CUADRO!I$4&amp;$E296),'Hoja de Trabajo para listado'!$DE$151:$DG$151,0)),0)+IFERROR(INDEX('Hoja de Trabajo para listado'!$CD$155:$DC$1048576,MATCH($A296,'Hoja de Trabajo para listado'!$CD$155:$CD$1048576,0),MATCH((CUADRO!I$4&amp;$E296),'Hoja de Trabajo para listado'!$CD$151:$DC$151,0)),0)</f>
        <v>0</v>
      </c>
      <c r="J296" s="241">
        <f ca="1">+IFERROR(INDEX('Hoja de Trabajo para listado'!$A$155:$Z$1048576,MATCH($A296,'Hoja de Trabajo para listado'!$A$155:$A$1048576,0),MATCH((CUADRO!J$4&amp;$E296),'Hoja de Trabajo para listado'!$A$151:$Z$151,0)),0)+IFERROR(INDEX('Hoja de Trabajo para listado'!$AB$155:$BA$1048576,MATCH($A296,'Hoja de Trabajo para listado'!$AB$155:$AB$1048576,0),MATCH((CUADRO!J$4&amp;$E296),'Hoja de Trabajo para listado'!$AB$151:$BA$151,0)),0)+IFERROR(INDEX('Hoja de Trabajo para listado'!$BC$155:$CB$1048576,MATCH($A296,'Hoja de Trabajo para listado'!$BC$155:$BC$1048576,0),MATCH((CUADRO!J$4&amp;$E296),'Hoja de Trabajo para listado'!$BC$151:$CB$151,0)),0)+IFERROR(INDEX('Hoja de Trabajo para listado'!$DE$153:$DG$274,MATCH($A296,'Hoja de Trabajo para listado'!$DE$153:$DE$1048576,0),MATCH((CUADRO!J$4&amp;$E296),'Hoja de Trabajo para listado'!$DE$151:$DG$151,0)),0)+IFERROR(INDEX('Hoja de Trabajo para listado'!$CD$155:$DC$1048576,MATCH($A296,'Hoja de Trabajo para listado'!$CD$155:$CD$1048576,0),MATCH((CUADRO!J$4&amp;$E296),'Hoja de Trabajo para listado'!$CD$151:$DC$151,0)),0)</f>
        <v>0</v>
      </c>
      <c r="K296" s="241">
        <f ca="1">+IFERROR(INDEX('Hoja de Trabajo para listado'!$A$155:$Z$1048576,MATCH($A296,'Hoja de Trabajo para listado'!$A$155:$A$1048576,0),MATCH((CUADRO!K$4&amp;$E296),'Hoja de Trabajo para listado'!$A$151:$Z$151,0)),0)+IFERROR(INDEX('Hoja de Trabajo para listado'!$AB$155:$BA$1048576,MATCH($A296,'Hoja de Trabajo para listado'!$AB$155:$AB$1048576,0),MATCH((CUADRO!K$4&amp;$E296),'Hoja de Trabajo para listado'!$AB$151:$BA$151,0)),0)+IFERROR(INDEX('Hoja de Trabajo para listado'!$BC$155:$CB$1048576,MATCH($A296,'Hoja de Trabajo para listado'!$BC$155:$BC$1048576,0),MATCH((CUADRO!K$4&amp;$E296),'Hoja de Trabajo para listado'!$BC$151:$CB$151,0)),0)+IFERROR(INDEX('Hoja de Trabajo para listado'!$DE$153:$DG$274,MATCH($A296,'Hoja de Trabajo para listado'!$DE$153:$DE$1048576,0),MATCH((CUADRO!K$4&amp;$E296),'Hoja de Trabajo para listado'!$DE$151:$DG$151,0)),0)+IFERROR(INDEX('Hoja de Trabajo para listado'!$CD$155:$DC$1048576,MATCH($A296,'Hoja de Trabajo para listado'!$CD$155:$CD$1048576,0),MATCH((CUADRO!K$4&amp;$E296),'Hoja de Trabajo para listado'!$CD$151:$DC$151,0)),0)</f>
        <v>0</v>
      </c>
      <c r="L296" s="241">
        <f ca="1">+IFERROR(INDEX('Hoja de Trabajo para listado'!$A$155:$Z$1048576,MATCH($A296,'Hoja de Trabajo para listado'!$A$155:$A$1048576,0),MATCH((CUADRO!L$4&amp;$E296),'Hoja de Trabajo para listado'!$A$151:$Z$151,0)),0)+IFERROR(INDEX('Hoja de Trabajo para listado'!$AB$155:$BA$1048576,MATCH($A296,'Hoja de Trabajo para listado'!$AB$155:$AB$1048576,0),MATCH((CUADRO!L$4&amp;$E296),'Hoja de Trabajo para listado'!$AB$151:$BA$151,0)),0)+IFERROR(INDEX('Hoja de Trabajo para listado'!$BC$155:$CB$1048576,MATCH($A296,'Hoja de Trabajo para listado'!$BC$155:$BC$1048576,0),MATCH((CUADRO!L$4&amp;$E296),'Hoja de Trabajo para listado'!$BC$151:$CB$151,0)),0)+IFERROR(INDEX('Hoja de Trabajo para listado'!$DE$153:$DG$274,MATCH($A296,'Hoja de Trabajo para listado'!$DE$153:$DE$1048576,0),MATCH((CUADRO!L$4&amp;$E296),'Hoja de Trabajo para listado'!$DE$151:$DG$151,0)),0)+IFERROR(INDEX('Hoja de Trabajo para listado'!$CD$155:$DC$1048576,MATCH($A296,'Hoja de Trabajo para listado'!$CD$155:$CD$1048576,0),MATCH((CUADRO!L$4&amp;$E296),'Hoja de Trabajo para listado'!$CD$151:$DC$151,0)),0)</f>
        <v>0</v>
      </c>
      <c r="M296" s="241">
        <f ca="1">+IFERROR(INDEX('Hoja de Trabajo para listado'!$A$155:$Z$1048576,MATCH($A296,'Hoja de Trabajo para listado'!$A$155:$A$1048576,0),MATCH((CUADRO!M$4&amp;$E296),'Hoja de Trabajo para listado'!$A$151:$Z$151,0)),0)+IFERROR(INDEX('Hoja de Trabajo para listado'!$AB$155:$BA$1048576,MATCH($A296,'Hoja de Trabajo para listado'!$AB$155:$AB$1048576,0),MATCH((CUADRO!M$4&amp;$E296),'Hoja de Trabajo para listado'!$AB$151:$BA$151,0)),0)+IFERROR(INDEX('Hoja de Trabajo para listado'!$BC$155:$CB$1048576,MATCH($A296,'Hoja de Trabajo para listado'!$BC$155:$BC$1048576,0),MATCH((CUADRO!M$4&amp;$E296),'Hoja de Trabajo para listado'!$BC$151:$CB$151,0)),0)+IFERROR(INDEX('Hoja de Trabajo para listado'!$DE$153:$DG$274,MATCH($A296,'Hoja de Trabajo para listado'!$DE$153:$DE$1048576,0),MATCH((CUADRO!M$4&amp;$E296),'Hoja de Trabajo para listado'!$DE$151:$DG$151,0)),0)+IFERROR(INDEX('Hoja de Trabajo para listado'!$CD$155:$DC$1048576,MATCH($A296,'Hoja de Trabajo para listado'!$CD$155:$CD$1048576,0),MATCH((CUADRO!M$4&amp;$E296),'Hoja de Trabajo para listado'!$CD$151:$DC$151,0)),0)</f>
        <v>0</v>
      </c>
      <c r="N296" s="241">
        <f ca="1">+IFERROR(INDEX('Hoja de Trabajo para listado'!$A$155:$Z$1048576,MATCH($A296,'Hoja de Trabajo para listado'!$A$155:$A$1048576,0),MATCH((CUADRO!N$4&amp;$E296),'Hoja de Trabajo para listado'!$A$151:$Z$151,0)),0)+IFERROR(INDEX('Hoja de Trabajo para listado'!$AB$155:$BA$1048576,MATCH($A296,'Hoja de Trabajo para listado'!$AB$155:$AB$1048576,0),MATCH((CUADRO!N$4&amp;$E296),'Hoja de Trabajo para listado'!$AB$151:$BA$151,0)),0)+IFERROR(INDEX('Hoja de Trabajo para listado'!$BC$155:$CB$1048576,MATCH($A296,'Hoja de Trabajo para listado'!$BC$155:$BC$1048576,0),MATCH((CUADRO!N$4&amp;$E296),'Hoja de Trabajo para listado'!$BC$151:$CB$151,0)),0)+IFERROR(INDEX('Hoja de Trabajo para listado'!$DE$153:$DG$274,MATCH($A296,'Hoja de Trabajo para listado'!$DE$153:$DE$1048576,0),MATCH((CUADRO!N$4&amp;$E296),'Hoja de Trabajo para listado'!$DE$151:$DG$151,0)),0)+IFERROR(INDEX('Hoja de Trabajo para listado'!$CD$155:$DC$1048576,MATCH($A296,'Hoja de Trabajo para listado'!$CD$155:$CD$1048576,0),MATCH((CUADRO!N$4&amp;$E296),'Hoja de Trabajo para listado'!$CD$151:$DC$151,0)),0)</f>
        <v>0</v>
      </c>
      <c r="O296" s="241">
        <f ca="1">+IFERROR(INDEX('Hoja de Trabajo para listado'!$A$155:$Z$1048576,MATCH($A296,'Hoja de Trabajo para listado'!$A$155:$A$1048576,0),MATCH((CUADRO!O$4&amp;$E296),'Hoja de Trabajo para listado'!$A$151:$Z$151,0)),0)+IFERROR(INDEX('Hoja de Trabajo para listado'!$AB$155:$BA$1048576,MATCH($A296,'Hoja de Trabajo para listado'!$AB$155:$AB$1048576,0),MATCH((CUADRO!O$4&amp;$E296),'Hoja de Trabajo para listado'!$AB$151:$BA$151,0)),0)+IFERROR(INDEX('Hoja de Trabajo para listado'!$BC$155:$CB$1048576,MATCH($A296,'Hoja de Trabajo para listado'!$BC$155:$BC$1048576,0),MATCH((CUADRO!O$4&amp;$E296),'Hoja de Trabajo para listado'!$BC$151:$CB$151,0)),0)+IFERROR(INDEX('Hoja de Trabajo para listado'!$DE$153:$DG$274,MATCH($A296,'Hoja de Trabajo para listado'!$DE$153:$DE$1048576,0),MATCH((CUADRO!O$4&amp;$E296),'Hoja de Trabajo para listado'!$DE$151:$DG$151,0)),0)+IFERROR(INDEX('Hoja de Trabajo para listado'!$CD$155:$DC$1048576,MATCH($A296,'Hoja de Trabajo para listado'!$CD$155:$CD$1048576,0),MATCH((CUADRO!O$4&amp;$E296),'Hoja de Trabajo para listado'!$CD$151:$DC$151,0)),0)</f>
        <v>0</v>
      </c>
      <c r="P296" s="241">
        <f ca="1">+IFERROR(INDEX('Hoja de Trabajo para listado'!$A$155:$Z$1048576,MATCH($A296,'Hoja de Trabajo para listado'!$A$155:$A$1048576,0),MATCH((CUADRO!P$4&amp;$E296),'Hoja de Trabajo para listado'!$A$151:$Z$151,0)),0)+IFERROR(INDEX('Hoja de Trabajo para listado'!$AB$155:$BA$1048576,MATCH($A296,'Hoja de Trabajo para listado'!$AB$155:$AB$1048576,0),MATCH((CUADRO!P$4&amp;$E296),'Hoja de Trabajo para listado'!$AB$151:$BA$151,0)),0)+IFERROR(INDEX('Hoja de Trabajo para listado'!$BC$155:$CB$1048576,MATCH($A296,'Hoja de Trabajo para listado'!$BC$155:$BC$1048576,0),MATCH((CUADRO!P$4&amp;$E296),'Hoja de Trabajo para listado'!$BC$151:$CB$151,0)),0)+IFERROR(INDEX('Hoja de Trabajo para listado'!$DE$153:$DG$274,MATCH($A296,'Hoja de Trabajo para listado'!$DE$153:$DE$1048576,0),MATCH((CUADRO!P$4&amp;$E296),'Hoja de Trabajo para listado'!$DE$151:$DG$151,0)),0)+IFERROR(INDEX('Hoja de Trabajo para listado'!$CD$155:$DC$1048576,MATCH($A296,'Hoja de Trabajo para listado'!$CD$155:$CD$1048576,0),MATCH((CUADRO!P$4&amp;$E296),'Hoja de Trabajo para listado'!$CD$151:$DC$151,0)),0)</f>
        <v>0</v>
      </c>
      <c r="Q296" s="241">
        <f ca="1">+IFERROR(INDEX('Hoja de Trabajo para listado'!$A$155:$Z$1048576,MATCH($A296,'Hoja de Trabajo para listado'!$A$155:$A$1048576,0),MATCH((CUADRO!Q$4&amp;$E296),'Hoja de Trabajo para listado'!$A$151:$Z$151,0)),0)+IFERROR(INDEX('Hoja de Trabajo para listado'!$AB$155:$BA$1048576,MATCH($A296,'Hoja de Trabajo para listado'!$AB$155:$AB$1048576,0),MATCH((CUADRO!Q$4&amp;$E296),'Hoja de Trabajo para listado'!$AB$151:$BA$151,0)),0)+IFERROR(INDEX('Hoja de Trabajo para listado'!$BC$155:$CB$1048576,MATCH($A296,'Hoja de Trabajo para listado'!$BC$155:$BC$1048576,0),MATCH((CUADRO!Q$4&amp;$E296),'Hoja de Trabajo para listado'!$BC$151:$CB$151,0)),0)+IFERROR(INDEX('Hoja de Trabajo para listado'!$DE$153:$DG$274,MATCH($A296,'Hoja de Trabajo para listado'!$DE$153:$DE$1048576,0),MATCH((CUADRO!Q$4&amp;$E296),'Hoja de Trabajo para listado'!$DE$151:$DG$151,0)),0)+IFERROR(INDEX('Hoja de Trabajo para listado'!$CD$155:$DC$1048576,MATCH($A296,'Hoja de Trabajo para listado'!$CD$155:$CD$1048576,0),MATCH((CUADRO!Q$4&amp;$E296),'Hoja de Trabajo para listado'!$CD$151:$DC$151,0)),0)</f>
        <v>0</v>
      </c>
      <c r="R296" s="241">
        <f t="shared" ca="1" si="11"/>
        <v>0</v>
      </c>
      <c r="S296" s="247">
        <f ca="1">+R295+R296</f>
        <v>0</v>
      </c>
      <c r="T296" s="241">
        <f ca="1">+S296</f>
        <v>0</v>
      </c>
      <c r="U296" s="240">
        <f t="shared" si="12"/>
        <v>2</v>
      </c>
      <c r="V296" s="327" t="str">
        <f>+VLOOKUP(A296,bd_lista!$A$3:$E$592,5,FALSE)</f>
        <v>Instituciones de Seguridad Social</v>
      </c>
      <c r="W296" s="398"/>
      <c r="X296" s="240">
        <v>78</v>
      </c>
      <c r="Y296" s="240" t="str">
        <f>+VLOOKUP(X296,bd_lista!$A$3:$C$592,3,FALSE)</f>
        <v>Ministerio de Hidrocarburos y Energías</v>
      </c>
      <c r="Z296" s="288"/>
      <c r="AA296" s="317"/>
    </row>
    <row r="297" spans="1:27" customFormat="1" ht="15" hidden="1" customHeight="1">
      <c r="A297" s="32">
        <v>423</v>
      </c>
      <c r="B297" s="393">
        <f>+A297</f>
        <v>423</v>
      </c>
      <c r="C297" s="245" t="str">
        <f>+VLOOKUP(A297,bd_lista!$A$3:$C$592,3,FALSE)</f>
        <v>Caja de Salud del Servicio Nal. de Caminos y Ramas Anexas</v>
      </c>
      <c r="D297" s="395" t="str">
        <f>+C297</f>
        <v>Caja de Salud del Servicio Nal. de Caminos y Ramas Anexas</v>
      </c>
      <c r="E297" s="245" t="s">
        <v>1303</v>
      </c>
      <c r="F297" s="241">
        <f ca="1">+IFERROR(INDEX('Hoja de Trabajo para listado'!$A$155:$Z$1048576,MATCH($A297,'Hoja de Trabajo para listado'!$A$155:$A$1048576,0),MATCH((CUADRO!F$4&amp;$E297),'Hoja de Trabajo para listado'!$A$151:$Z$151,0)),0)+IFERROR(INDEX('Hoja de Trabajo para listado'!$AB$155:$BA$1048576,MATCH($A297,'Hoja de Trabajo para listado'!$AB$155:$AB$1048576,0),MATCH((CUADRO!F$4&amp;$E297),'Hoja de Trabajo para listado'!$AB$151:$BA$151,0)),0)+IFERROR(INDEX('Hoja de Trabajo para listado'!$BC$155:$CB$1048576,MATCH($A297,'Hoja de Trabajo para listado'!$BC$155:$BC$1048576,0),MATCH((CUADRO!F$4&amp;$E297),'Hoja de Trabajo para listado'!$BC$151:$CB$151,0)),0)+IFERROR(INDEX('Hoja de Trabajo para listado'!$DE$153:$DG$274,MATCH($A297,'Hoja de Trabajo para listado'!$DE$153:$DE$1048576,0),MATCH((CUADRO!F$4&amp;$E297),'Hoja de Trabajo para listado'!$DE$151:$DG$151,0)),0)+IFERROR(INDEX('Hoja de Trabajo para listado'!$CD$155:$DC$1048576,MATCH($A297,'Hoja de Trabajo para listado'!$CD$155:$CD$1048576,0),MATCH((CUADRO!F$4&amp;$E297),'Hoja de Trabajo para listado'!$CD$151:$DC$151,0)),0)</f>
        <v>0</v>
      </c>
      <c r="G297" s="241">
        <f ca="1">+IFERROR(INDEX('Hoja de Trabajo para listado'!$A$155:$Z$1048576,MATCH($A297,'Hoja de Trabajo para listado'!$A$155:$A$1048576,0),MATCH((CUADRO!G$4&amp;$E297),'Hoja de Trabajo para listado'!$A$151:$Z$151,0)),0)+IFERROR(INDEX('Hoja de Trabajo para listado'!$AB$155:$BA$1048576,MATCH($A297,'Hoja de Trabajo para listado'!$AB$155:$AB$1048576,0),MATCH((CUADRO!G$4&amp;$E297),'Hoja de Trabajo para listado'!$AB$151:$BA$151,0)),0)+IFERROR(INDEX('Hoja de Trabajo para listado'!$BC$155:$CB$1048576,MATCH($A297,'Hoja de Trabajo para listado'!$BC$155:$BC$1048576,0),MATCH((CUADRO!G$4&amp;$E297),'Hoja de Trabajo para listado'!$BC$151:$CB$151,0)),0)+IFERROR(INDEX('Hoja de Trabajo para listado'!$DE$153:$DG$274,MATCH($A297,'Hoja de Trabajo para listado'!$DE$153:$DE$1048576,0),MATCH((CUADRO!G$4&amp;$E297),'Hoja de Trabajo para listado'!$DE$151:$DG$151,0)),0)+IFERROR(INDEX('Hoja de Trabajo para listado'!$CD$155:$DC$1048576,MATCH($A297,'Hoja de Trabajo para listado'!$CD$155:$CD$1048576,0),MATCH((CUADRO!G$4&amp;$E297),'Hoja de Trabajo para listado'!$CD$151:$DC$151,0)),0)</f>
        <v>0</v>
      </c>
      <c r="H297" s="241">
        <f ca="1">+IFERROR(INDEX('Hoja de Trabajo para listado'!$A$155:$Z$1048576,MATCH($A297,'Hoja de Trabajo para listado'!$A$155:$A$1048576,0),MATCH((CUADRO!H$4&amp;$E297),'Hoja de Trabajo para listado'!$A$151:$Z$151,0)),0)+IFERROR(INDEX('Hoja de Trabajo para listado'!$AB$155:$BA$1048576,MATCH($A297,'Hoja de Trabajo para listado'!$AB$155:$AB$1048576,0),MATCH((CUADRO!H$4&amp;$E297),'Hoja de Trabajo para listado'!$AB$151:$BA$151,0)),0)+IFERROR(INDEX('Hoja de Trabajo para listado'!$BC$155:$CB$1048576,MATCH($A297,'Hoja de Trabajo para listado'!$BC$155:$BC$1048576,0),MATCH((CUADRO!H$4&amp;$E297),'Hoja de Trabajo para listado'!$BC$151:$CB$151,0)),0)+IFERROR(INDEX('Hoja de Trabajo para listado'!$DE$153:$DG$274,MATCH($A297,'Hoja de Trabajo para listado'!$DE$153:$DE$1048576,0),MATCH((CUADRO!H$4&amp;$E297),'Hoja de Trabajo para listado'!$DE$151:$DG$151,0)),0)+IFERROR(INDEX('Hoja de Trabajo para listado'!$CD$155:$DC$1048576,MATCH($A297,'Hoja de Trabajo para listado'!$CD$155:$CD$1048576,0),MATCH((CUADRO!H$4&amp;$E297),'Hoja de Trabajo para listado'!$CD$151:$DC$151,0)),0)</f>
        <v>0</v>
      </c>
      <c r="I297" s="241">
        <f ca="1">+IFERROR(INDEX('Hoja de Trabajo para listado'!$A$155:$Z$1048576,MATCH($A297,'Hoja de Trabajo para listado'!$A$155:$A$1048576,0),MATCH((CUADRO!I$4&amp;$E297),'Hoja de Trabajo para listado'!$A$151:$Z$151,0)),0)+IFERROR(INDEX('Hoja de Trabajo para listado'!$AB$155:$BA$1048576,MATCH($A297,'Hoja de Trabajo para listado'!$AB$155:$AB$1048576,0),MATCH((CUADRO!I$4&amp;$E297),'Hoja de Trabajo para listado'!$AB$151:$BA$151,0)),0)+IFERROR(INDEX('Hoja de Trabajo para listado'!$BC$155:$CB$1048576,MATCH($A297,'Hoja de Trabajo para listado'!$BC$155:$BC$1048576,0),MATCH((CUADRO!I$4&amp;$E297),'Hoja de Trabajo para listado'!$BC$151:$CB$151,0)),0)+IFERROR(INDEX('Hoja de Trabajo para listado'!$DE$153:$DG$274,MATCH($A297,'Hoja de Trabajo para listado'!$DE$153:$DE$1048576,0),MATCH((CUADRO!I$4&amp;$E297),'Hoja de Trabajo para listado'!$DE$151:$DG$151,0)),0)+IFERROR(INDEX('Hoja de Trabajo para listado'!$CD$155:$DC$1048576,MATCH($A297,'Hoja de Trabajo para listado'!$CD$155:$CD$1048576,0),MATCH((CUADRO!I$4&amp;$E297),'Hoja de Trabajo para listado'!$CD$151:$DC$151,0)),0)</f>
        <v>0</v>
      </c>
      <c r="J297" s="241">
        <f ca="1">+IFERROR(INDEX('Hoja de Trabajo para listado'!$A$155:$Z$1048576,MATCH($A297,'Hoja de Trabajo para listado'!$A$155:$A$1048576,0),MATCH((CUADRO!J$4&amp;$E297),'Hoja de Trabajo para listado'!$A$151:$Z$151,0)),0)+IFERROR(INDEX('Hoja de Trabajo para listado'!$AB$155:$BA$1048576,MATCH($A297,'Hoja de Trabajo para listado'!$AB$155:$AB$1048576,0),MATCH((CUADRO!J$4&amp;$E297),'Hoja de Trabajo para listado'!$AB$151:$BA$151,0)),0)+IFERROR(INDEX('Hoja de Trabajo para listado'!$BC$155:$CB$1048576,MATCH($A297,'Hoja de Trabajo para listado'!$BC$155:$BC$1048576,0),MATCH((CUADRO!J$4&amp;$E297),'Hoja de Trabajo para listado'!$BC$151:$CB$151,0)),0)+IFERROR(INDEX('Hoja de Trabajo para listado'!$DE$153:$DG$274,MATCH($A297,'Hoja de Trabajo para listado'!$DE$153:$DE$1048576,0),MATCH((CUADRO!J$4&amp;$E297),'Hoja de Trabajo para listado'!$DE$151:$DG$151,0)),0)+IFERROR(INDEX('Hoja de Trabajo para listado'!$CD$155:$DC$1048576,MATCH($A297,'Hoja de Trabajo para listado'!$CD$155:$CD$1048576,0),MATCH((CUADRO!J$4&amp;$E297),'Hoja de Trabajo para listado'!$CD$151:$DC$151,0)),0)</f>
        <v>0</v>
      </c>
      <c r="K297" s="241">
        <f ca="1">+IFERROR(INDEX('Hoja de Trabajo para listado'!$A$155:$Z$1048576,MATCH($A297,'Hoja de Trabajo para listado'!$A$155:$A$1048576,0),MATCH((CUADRO!K$4&amp;$E297),'Hoja de Trabajo para listado'!$A$151:$Z$151,0)),0)+IFERROR(INDEX('Hoja de Trabajo para listado'!$AB$155:$BA$1048576,MATCH($A297,'Hoja de Trabajo para listado'!$AB$155:$AB$1048576,0),MATCH((CUADRO!K$4&amp;$E297),'Hoja de Trabajo para listado'!$AB$151:$BA$151,0)),0)+IFERROR(INDEX('Hoja de Trabajo para listado'!$BC$155:$CB$1048576,MATCH($A297,'Hoja de Trabajo para listado'!$BC$155:$BC$1048576,0),MATCH((CUADRO!K$4&amp;$E297),'Hoja de Trabajo para listado'!$BC$151:$CB$151,0)),0)+IFERROR(INDEX('Hoja de Trabajo para listado'!$DE$153:$DG$274,MATCH($A297,'Hoja de Trabajo para listado'!$DE$153:$DE$1048576,0),MATCH((CUADRO!K$4&amp;$E297),'Hoja de Trabajo para listado'!$DE$151:$DG$151,0)),0)+IFERROR(INDEX('Hoja de Trabajo para listado'!$CD$155:$DC$1048576,MATCH($A297,'Hoja de Trabajo para listado'!$CD$155:$CD$1048576,0),MATCH((CUADRO!K$4&amp;$E297),'Hoja de Trabajo para listado'!$CD$151:$DC$151,0)),0)</f>
        <v>0</v>
      </c>
      <c r="L297" s="241">
        <f ca="1">+IFERROR(INDEX('Hoja de Trabajo para listado'!$A$155:$Z$1048576,MATCH($A297,'Hoja de Trabajo para listado'!$A$155:$A$1048576,0),MATCH((CUADRO!L$4&amp;$E297),'Hoja de Trabajo para listado'!$A$151:$Z$151,0)),0)+IFERROR(INDEX('Hoja de Trabajo para listado'!$AB$155:$BA$1048576,MATCH($A297,'Hoja de Trabajo para listado'!$AB$155:$AB$1048576,0),MATCH((CUADRO!L$4&amp;$E297),'Hoja de Trabajo para listado'!$AB$151:$BA$151,0)),0)+IFERROR(INDEX('Hoja de Trabajo para listado'!$BC$155:$CB$1048576,MATCH($A297,'Hoja de Trabajo para listado'!$BC$155:$BC$1048576,0),MATCH((CUADRO!L$4&amp;$E297),'Hoja de Trabajo para listado'!$BC$151:$CB$151,0)),0)+IFERROR(INDEX('Hoja de Trabajo para listado'!$DE$153:$DG$274,MATCH($A297,'Hoja de Trabajo para listado'!$DE$153:$DE$1048576,0),MATCH((CUADRO!L$4&amp;$E297),'Hoja de Trabajo para listado'!$DE$151:$DG$151,0)),0)+IFERROR(INDEX('Hoja de Trabajo para listado'!$CD$155:$DC$1048576,MATCH($A297,'Hoja de Trabajo para listado'!$CD$155:$CD$1048576,0),MATCH((CUADRO!L$4&amp;$E297),'Hoja de Trabajo para listado'!$CD$151:$DC$151,0)),0)</f>
        <v>0</v>
      </c>
      <c r="M297" s="241">
        <f ca="1">+IFERROR(INDEX('Hoja de Trabajo para listado'!$A$155:$Z$1048576,MATCH($A297,'Hoja de Trabajo para listado'!$A$155:$A$1048576,0),MATCH((CUADRO!M$4&amp;$E297),'Hoja de Trabajo para listado'!$A$151:$Z$151,0)),0)+IFERROR(INDEX('Hoja de Trabajo para listado'!$AB$155:$BA$1048576,MATCH($A297,'Hoja de Trabajo para listado'!$AB$155:$AB$1048576,0),MATCH((CUADRO!M$4&amp;$E297),'Hoja de Trabajo para listado'!$AB$151:$BA$151,0)),0)+IFERROR(INDEX('Hoja de Trabajo para listado'!$BC$155:$CB$1048576,MATCH($A297,'Hoja de Trabajo para listado'!$BC$155:$BC$1048576,0),MATCH((CUADRO!M$4&amp;$E297),'Hoja de Trabajo para listado'!$BC$151:$CB$151,0)),0)+IFERROR(INDEX('Hoja de Trabajo para listado'!$DE$153:$DG$274,MATCH($A297,'Hoja de Trabajo para listado'!$DE$153:$DE$1048576,0),MATCH((CUADRO!M$4&amp;$E297),'Hoja de Trabajo para listado'!$DE$151:$DG$151,0)),0)+IFERROR(INDEX('Hoja de Trabajo para listado'!$CD$155:$DC$1048576,MATCH($A297,'Hoja de Trabajo para listado'!$CD$155:$CD$1048576,0),MATCH((CUADRO!M$4&amp;$E297),'Hoja de Trabajo para listado'!$CD$151:$DC$151,0)),0)</f>
        <v>0</v>
      </c>
      <c r="N297" s="241">
        <f ca="1">+IFERROR(INDEX('Hoja de Trabajo para listado'!$A$155:$Z$1048576,MATCH($A297,'Hoja de Trabajo para listado'!$A$155:$A$1048576,0),MATCH((CUADRO!N$4&amp;$E297),'Hoja de Trabajo para listado'!$A$151:$Z$151,0)),0)+IFERROR(INDEX('Hoja de Trabajo para listado'!$AB$155:$BA$1048576,MATCH($A297,'Hoja de Trabajo para listado'!$AB$155:$AB$1048576,0),MATCH((CUADRO!N$4&amp;$E297),'Hoja de Trabajo para listado'!$AB$151:$BA$151,0)),0)+IFERROR(INDEX('Hoja de Trabajo para listado'!$BC$155:$CB$1048576,MATCH($A297,'Hoja de Trabajo para listado'!$BC$155:$BC$1048576,0),MATCH((CUADRO!N$4&amp;$E297),'Hoja de Trabajo para listado'!$BC$151:$CB$151,0)),0)+IFERROR(INDEX('Hoja de Trabajo para listado'!$DE$153:$DG$274,MATCH($A297,'Hoja de Trabajo para listado'!$DE$153:$DE$1048576,0),MATCH((CUADRO!N$4&amp;$E297),'Hoja de Trabajo para listado'!$DE$151:$DG$151,0)),0)+IFERROR(INDEX('Hoja de Trabajo para listado'!$CD$155:$DC$1048576,MATCH($A297,'Hoja de Trabajo para listado'!$CD$155:$CD$1048576,0),MATCH((CUADRO!N$4&amp;$E297),'Hoja de Trabajo para listado'!$CD$151:$DC$151,0)),0)</f>
        <v>0</v>
      </c>
      <c r="O297" s="241">
        <f ca="1">+IFERROR(INDEX('Hoja de Trabajo para listado'!$A$155:$Z$1048576,MATCH($A297,'Hoja de Trabajo para listado'!$A$155:$A$1048576,0),MATCH((CUADRO!O$4&amp;$E297),'Hoja de Trabajo para listado'!$A$151:$Z$151,0)),0)+IFERROR(INDEX('Hoja de Trabajo para listado'!$AB$155:$BA$1048576,MATCH($A297,'Hoja de Trabajo para listado'!$AB$155:$AB$1048576,0),MATCH((CUADRO!O$4&amp;$E297),'Hoja de Trabajo para listado'!$AB$151:$BA$151,0)),0)+IFERROR(INDEX('Hoja de Trabajo para listado'!$BC$155:$CB$1048576,MATCH($A297,'Hoja de Trabajo para listado'!$BC$155:$BC$1048576,0),MATCH((CUADRO!O$4&amp;$E297),'Hoja de Trabajo para listado'!$BC$151:$CB$151,0)),0)+IFERROR(INDEX('Hoja de Trabajo para listado'!$DE$153:$DG$274,MATCH($A297,'Hoja de Trabajo para listado'!$DE$153:$DE$1048576,0),MATCH((CUADRO!O$4&amp;$E297),'Hoja de Trabajo para listado'!$DE$151:$DG$151,0)),0)+IFERROR(INDEX('Hoja de Trabajo para listado'!$CD$155:$DC$1048576,MATCH($A297,'Hoja de Trabajo para listado'!$CD$155:$CD$1048576,0),MATCH((CUADRO!O$4&amp;$E297),'Hoja de Trabajo para listado'!$CD$151:$DC$151,0)),0)</f>
        <v>0</v>
      </c>
      <c r="P297" s="241">
        <f ca="1">+IFERROR(INDEX('Hoja de Trabajo para listado'!$A$155:$Z$1048576,MATCH($A297,'Hoja de Trabajo para listado'!$A$155:$A$1048576,0),MATCH((CUADRO!P$4&amp;$E297),'Hoja de Trabajo para listado'!$A$151:$Z$151,0)),0)+IFERROR(INDEX('Hoja de Trabajo para listado'!$AB$155:$BA$1048576,MATCH($A297,'Hoja de Trabajo para listado'!$AB$155:$AB$1048576,0),MATCH((CUADRO!P$4&amp;$E297),'Hoja de Trabajo para listado'!$AB$151:$BA$151,0)),0)+IFERROR(INDEX('Hoja de Trabajo para listado'!$BC$155:$CB$1048576,MATCH($A297,'Hoja de Trabajo para listado'!$BC$155:$BC$1048576,0),MATCH((CUADRO!P$4&amp;$E297),'Hoja de Trabajo para listado'!$BC$151:$CB$151,0)),0)+IFERROR(INDEX('Hoja de Trabajo para listado'!$DE$153:$DG$274,MATCH($A297,'Hoja de Trabajo para listado'!$DE$153:$DE$1048576,0),MATCH((CUADRO!P$4&amp;$E297),'Hoja de Trabajo para listado'!$DE$151:$DG$151,0)),0)+IFERROR(INDEX('Hoja de Trabajo para listado'!$CD$155:$DC$1048576,MATCH($A297,'Hoja de Trabajo para listado'!$CD$155:$CD$1048576,0),MATCH((CUADRO!P$4&amp;$E297),'Hoja de Trabajo para listado'!$CD$151:$DC$151,0)),0)</f>
        <v>0</v>
      </c>
      <c r="Q297" s="241">
        <f ca="1">+IFERROR(INDEX('Hoja de Trabajo para listado'!$A$155:$Z$1048576,MATCH($A297,'Hoja de Trabajo para listado'!$A$155:$A$1048576,0),MATCH((CUADRO!Q$4&amp;$E297),'Hoja de Trabajo para listado'!$A$151:$Z$151,0)),0)+IFERROR(INDEX('Hoja de Trabajo para listado'!$AB$155:$BA$1048576,MATCH($A297,'Hoja de Trabajo para listado'!$AB$155:$AB$1048576,0),MATCH((CUADRO!Q$4&amp;$E297),'Hoja de Trabajo para listado'!$AB$151:$BA$151,0)),0)+IFERROR(INDEX('Hoja de Trabajo para listado'!$BC$155:$CB$1048576,MATCH($A297,'Hoja de Trabajo para listado'!$BC$155:$BC$1048576,0),MATCH((CUADRO!Q$4&amp;$E297),'Hoja de Trabajo para listado'!$BC$151:$CB$151,0)),0)+IFERROR(INDEX('Hoja de Trabajo para listado'!$DE$153:$DG$274,MATCH($A297,'Hoja de Trabajo para listado'!$DE$153:$DE$1048576,0),MATCH((CUADRO!Q$4&amp;$E297),'Hoja de Trabajo para listado'!$DE$151:$DG$151,0)),0)+IFERROR(INDEX('Hoja de Trabajo para listado'!$CD$155:$DC$1048576,MATCH($A297,'Hoja de Trabajo para listado'!$CD$155:$CD$1048576,0),MATCH((CUADRO!Q$4&amp;$E297),'Hoja de Trabajo para listado'!$CD$151:$DC$151,0)),0)</f>
        <v>0</v>
      </c>
      <c r="R297" s="241">
        <f t="shared" ca="1" si="11"/>
        <v>0</v>
      </c>
      <c r="S297" s="247"/>
      <c r="T297" s="241">
        <f ca="1">+T298</f>
        <v>28563.99</v>
      </c>
      <c r="U297" s="240">
        <f t="shared" si="12"/>
        <v>1</v>
      </c>
      <c r="V297" s="327" t="str">
        <f>+VLOOKUP(A297,bd_lista!$A$3:$E$592,5,FALSE)</f>
        <v>Instituciones de Seguridad Social</v>
      </c>
      <c r="W297" s="397" t="str">
        <f>+V297</f>
        <v>Instituciones de Seguridad Social</v>
      </c>
      <c r="X297" s="240">
        <f>+VLOOKUP(A297,[4]Sheet1!$A$13:$D$744,4,FALSE)</f>
        <v>46</v>
      </c>
      <c r="Y297" s="240" t="str">
        <f>+VLOOKUP(X297,bd_lista!$A$3:$C$592,3,FALSE)</f>
        <v>Ministerio de Salud y Deportes</v>
      </c>
      <c r="Z297" s="290">
        <f>+X297</f>
        <v>46</v>
      </c>
      <c r="AA297" s="315" t="str">
        <f>+Y297</f>
        <v>Ministerio de Salud y Deportes</v>
      </c>
    </row>
    <row r="298" spans="1:27" customFormat="1" ht="15" hidden="1" customHeight="1">
      <c r="A298" s="32">
        <v>423</v>
      </c>
      <c r="B298" s="394"/>
      <c r="C298" s="327" t="str">
        <f>+VLOOKUP(A298,bd_lista!$A$3:$C$592,3,FALSE)</f>
        <v>Caja de Salud del Servicio Nal. de Caminos y Ramas Anexas</v>
      </c>
      <c r="D298" s="396"/>
      <c r="E298" s="245" t="s">
        <v>1304</v>
      </c>
      <c r="F298" s="241">
        <f ca="1">+IFERROR(INDEX('Hoja de Trabajo para listado'!$A$155:$Z$1048576,MATCH($A298,'Hoja de Trabajo para listado'!$A$155:$A$1048576,0),MATCH((CUADRO!F$4&amp;$E298),'Hoja de Trabajo para listado'!$A$151:$Z$151,0)),0)+IFERROR(INDEX('Hoja de Trabajo para listado'!$AB$155:$BA$1048576,MATCH($A298,'Hoja de Trabajo para listado'!$AB$155:$AB$1048576,0),MATCH((CUADRO!F$4&amp;$E298),'Hoja de Trabajo para listado'!$AB$151:$BA$151,0)),0)+IFERROR(INDEX('Hoja de Trabajo para listado'!$BC$155:$CB$1048576,MATCH($A298,'Hoja de Trabajo para listado'!$BC$155:$BC$1048576,0),MATCH((CUADRO!F$4&amp;$E298),'Hoja de Trabajo para listado'!$BC$151:$CB$151,0)),0)+IFERROR(INDEX('Hoja de Trabajo para listado'!$DE$153:$DG$274,MATCH($A298,'Hoja de Trabajo para listado'!$DE$153:$DE$1048576,0),MATCH((CUADRO!F$4&amp;$E298),'Hoja de Trabajo para listado'!$DE$151:$DG$151,0)),0)+IFERROR(INDEX('Hoja de Trabajo para listado'!$CD$155:$DC$1048576,MATCH($A298,'Hoja de Trabajo para listado'!$CD$155:$CD$1048576,0),MATCH((CUADRO!F$4&amp;$E298),'Hoja de Trabajo para listado'!$CD$151:$DC$151,0)),0)</f>
        <v>0</v>
      </c>
      <c r="G298" s="241">
        <f ca="1">+IFERROR(INDEX('Hoja de Trabajo para listado'!$A$155:$Z$1048576,MATCH($A298,'Hoja de Trabajo para listado'!$A$155:$A$1048576,0),MATCH((CUADRO!G$4&amp;$E298),'Hoja de Trabajo para listado'!$A$151:$Z$151,0)),0)+IFERROR(INDEX('Hoja de Trabajo para listado'!$AB$155:$BA$1048576,MATCH($A298,'Hoja de Trabajo para listado'!$AB$155:$AB$1048576,0),MATCH((CUADRO!G$4&amp;$E298),'Hoja de Trabajo para listado'!$AB$151:$BA$151,0)),0)+IFERROR(INDEX('Hoja de Trabajo para listado'!$BC$155:$CB$1048576,MATCH($A298,'Hoja de Trabajo para listado'!$BC$155:$BC$1048576,0),MATCH((CUADRO!G$4&amp;$E298),'Hoja de Trabajo para listado'!$BC$151:$CB$151,0)),0)+IFERROR(INDEX('Hoja de Trabajo para listado'!$DE$153:$DG$274,MATCH($A298,'Hoja de Trabajo para listado'!$DE$153:$DE$1048576,0),MATCH((CUADRO!G$4&amp;$E298),'Hoja de Trabajo para listado'!$DE$151:$DG$151,0)),0)+IFERROR(INDEX('Hoja de Trabajo para listado'!$CD$155:$DC$1048576,MATCH($A298,'Hoja de Trabajo para listado'!$CD$155:$CD$1048576,0),MATCH((CUADRO!G$4&amp;$E298),'Hoja de Trabajo para listado'!$CD$151:$DC$151,0)),0)</f>
        <v>0</v>
      </c>
      <c r="H298" s="241">
        <f ca="1">+IFERROR(INDEX('Hoja de Trabajo para listado'!$A$155:$Z$1048576,MATCH($A298,'Hoja de Trabajo para listado'!$A$155:$A$1048576,0),MATCH((CUADRO!H$4&amp;$E298),'Hoja de Trabajo para listado'!$A$151:$Z$151,0)),0)+IFERROR(INDEX('Hoja de Trabajo para listado'!$AB$155:$BA$1048576,MATCH($A298,'Hoja de Trabajo para listado'!$AB$155:$AB$1048576,0),MATCH((CUADRO!H$4&amp;$E298),'Hoja de Trabajo para listado'!$AB$151:$BA$151,0)),0)+IFERROR(INDEX('Hoja de Trabajo para listado'!$BC$155:$CB$1048576,MATCH($A298,'Hoja de Trabajo para listado'!$BC$155:$BC$1048576,0),MATCH((CUADRO!H$4&amp;$E298),'Hoja de Trabajo para listado'!$BC$151:$CB$151,0)),0)+IFERROR(INDEX('Hoja de Trabajo para listado'!$DE$153:$DG$274,MATCH($A298,'Hoja de Trabajo para listado'!$DE$153:$DE$1048576,0),MATCH((CUADRO!H$4&amp;$E298),'Hoja de Trabajo para listado'!$DE$151:$DG$151,0)),0)+IFERROR(INDEX('Hoja de Trabajo para listado'!$CD$155:$DC$1048576,MATCH($A298,'Hoja de Trabajo para listado'!$CD$155:$CD$1048576,0),MATCH((CUADRO!H$4&amp;$E298),'Hoja de Trabajo para listado'!$CD$151:$DC$151,0)),0)</f>
        <v>0</v>
      </c>
      <c r="I298" s="241">
        <f ca="1">+IFERROR(INDEX('Hoja de Trabajo para listado'!$A$155:$Z$1048576,MATCH($A298,'Hoja de Trabajo para listado'!$A$155:$A$1048576,0),MATCH((CUADRO!I$4&amp;$E298),'Hoja de Trabajo para listado'!$A$151:$Z$151,0)),0)+IFERROR(INDEX('Hoja de Trabajo para listado'!$AB$155:$BA$1048576,MATCH($A298,'Hoja de Trabajo para listado'!$AB$155:$AB$1048576,0),MATCH((CUADRO!I$4&amp;$E298),'Hoja de Trabajo para listado'!$AB$151:$BA$151,0)),0)+IFERROR(INDEX('Hoja de Trabajo para listado'!$BC$155:$CB$1048576,MATCH($A298,'Hoja de Trabajo para listado'!$BC$155:$BC$1048576,0),MATCH((CUADRO!I$4&amp;$E298),'Hoja de Trabajo para listado'!$BC$151:$CB$151,0)),0)+IFERROR(INDEX('Hoja de Trabajo para listado'!$DE$153:$DG$274,MATCH($A298,'Hoja de Trabajo para listado'!$DE$153:$DE$1048576,0),MATCH((CUADRO!I$4&amp;$E298),'Hoja de Trabajo para listado'!$DE$151:$DG$151,0)),0)+IFERROR(INDEX('Hoja de Trabajo para listado'!$CD$155:$DC$1048576,MATCH($A298,'Hoja de Trabajo para listado'!$CD$155:$CD$1048576,0),MATCH((CUADRO!I$4&amp;$E298),'Hoja de Trabajo para listado'!$CD$151:$DC$151,0)),0)</f>
        <v>0</v>
      </c>
      <c r="J298" s="241">
        <f ca="1">+IFERROR(INDEX('Hoja de Trabajo para listado'!$A$155:$Z$1048576,MATCH($A298,'Hoja de Trabajo para listado'!$A$155:$A$1048576,0),MATCH((CUADRO!J$4&amp;$E298),'Hoja de Trabajo para listado'!$A$151:$Z$151,0)),0)+IFERROR(INDEX('Hoja de Trabajo para listado'!$AB$155:$BA$1048576,MATCH($A298,'Hoja de Trabajo para listado'!$AB$155:$AB$1048576,0),MATCH((CUADRO!J$4&amp;$E298),'Hoja de Trabajo para listado'!$AB$151:$BA$151,0)),0)+IFERROR(INDEX('Hoja de Trabajo para listado'!$BC$155:$CB$1048576,MATCH($A298,'Hoja de Trabajo para listado'!$BC$155:$BC$1048576,0),MATCH((CUADRO!J$4&amp;$E298),'Hoja de Trabajo para listado'!$BC$151:$CB$151,0)),0)+IFERROR(INDEX('Hoja de Trabajo para listado'!$DE$153:$DG$274,MATCH($A298,'Hoja de Trabajo para listado'!$DE$153:$DE$1048576,0),MATCH((CUADRO!J$4&amp;$E298),'Hoja de Trabajo para listado'!$DE$151:$DG$151,0)),0)+IFERROR(INDEX('Hoja de Trabajo para listado'!$CD$155:$DC$1048576,MATCH($A298,'Hoja de Trabajo para listado'!$CD$155:$CD$1048576,0),MATCH((CUADRO!J$4&amp;$E298),'Hoja de Trabajo para listado'!$CD$151:$DC$151,0)),0)</f>
        <v>0</v>
      </c>
      <c r="K298" s="241">
        <f ca="1">+IFERROR(INDEX('Hoja de Trabajo para listado'!$A$155:$Z$1048576,MATCH($A298,'Hoja de Trabajo para listado'!$A$155:$A$1048576,0),MATCH((CUADRO!K$4&amp;$E298),'Hoja de Trabajo para listado'!$A$151:$Z$151,0)),0)+IFERROR(INDEX('Hoja de Trabajo para listado'!$AB$155:$BA$1048576,MATCH($A298,'Hoja de Trabajo para listado'!$AB$155:$AB$1048576,0),MATCH((CUADRO!K$4&amp;$E298),'Hoja de Trabajo para listado'!$AB$151:$BA$151,0)),0)+IFERROR(INDEX('Hoja de Trabajo para listado'!$BC$155:$CB$1048576,MATCH($A298,'Hoja de Trabajo para listado'!$BC$155:$BC$1048576,0),MATCH((CUADRO!K$4&amp;$E298),'Hoja de Trabajo para listado'!$BC$151:$CB$151,0)),0)+IFERROR(INDEX('Hoja de Trabajo para listado'!$DE$153:$DG$274,MATCH($A298,'Hoja de Trabajo para listado'!$DE$153:$DE$1048576,0),MATCH((CUADRO!K$4&amp;$E298),'Hoja de Trabajo para listado'!$DE$151:$DG$151,0)),0)+IFERROR(INDEX('Hoja de Trabajo para listado'!$CD$155:$DC$1048576,MATCH($A298,'Hoja de Trabajo para listado'!$CD$155:$CD$1048576,0),MATCH((CUADRO!K$4&amp;$E298),'Hoja de Trabajo para listado'!$CD$151:$DC$151,0)),0)</f>
        <v>0</v>
      </c>
      <c r="L298" s="241">
        <f ca="1">+IFERROR(INDEX('Hoja de Trabajo para listado'!$A$155:$Z$1048576,MATCH($A298,'Hoja de Trabajo para listado'!$A$155:$A$1048576,0),MATCH((CUADRO!L$4&amp;$E298),'Hoja de Trabajo para listado'!$A$151:$Z$151,0)),0)+IFERROR(INDEX('Hoja de Trabajo para listado'!$AB$155:$BA$1048576,MATCH($A298,'Hoja de Trabajo para listado'!$AB$155:$AB$1048576,0),MATCH((CUADRO!L$4&amp;$E298),'Hoja de Trabajo para listado'!$AB$151:$BA$151,0)),0)+IFERROR(INDEX('Hoja de Trabajo para listado'!$BC$155:$CB$1048576,MATCH($A298,'Hoja de Trabajo para listado'!$BC$155:$BC$1048576,0),MATCH((CUADRO!L$4&amp;$E298),'Hoja de Trabajo para listado'!$BC$151:$CB$151,0)),0)+IFERROR(INDEX('Hoja de Trabajo para listado'!$DE$153:$DG$274,MATCH($A298,'Hoja de Trabajo para listado'!$DE$153:$DE$1048576,0),MATCH((CUADRO!L$4&amp;$E298),'Hoja de Trabajo para listado'!$DE$151:$DG$151,0)),0)+IFERROR(INDEX('Hoja de Trabajo para listado'!$CD$155:$DC$1048576,MATCH($A298,'Hoja de Trabajo para listado'!$CD$155:$CD$1048576,0),MATCH((CUADRO!L$4&amp;$E298),'Hoja de Trabajo para listado'!$CD$151:$DC$151,0)),0)</f>
        <v>0</v>
      </c>
      <c r="M298" s="241">
        <f ca="1">+IFERROR(INDEX('Hoja de Trabajo para listado'!$A$155:$Z$1048576,MATCH($A298,'Hoja de Trabajo para listado'!$A$155:$A$1048576,0),MATCH((CUADRO!M$4&amp;$E298),'Hoja de Trabajo para listado'!$A$151:$Z$151,0)),0)+IFERROR(INDEX('Hoja de Trabajo para listado'!$AB$155:$BA$1048576,MATCH($A298,'Hoja de Trabajo para listado'!$AB$155:$AB$1048576,0),MATCH((CUADRO!M$4&amp;$E298),'Hoja de Trabajo para listado'!$AB$151:$BA$151,0)),0)+IFERROR(INDEX('Hoja de Trabajo para listado'!$BC$155:$CB$1048576,MATCH($A298,'Hoja de Trabajo para listado'!$BC$155:$BC$1048576,0),MATCH((CUADRO!M$4&amp;$E298),'Hoja de Trabajo para listado'!$BC$151:$CB$151,0)),0)+IFERROR(INDEX('Hoja de Trabajo para listado'!$DE$153:$DG$274,MATCH($A298,'Hoja de Trabajo para listado'!$DE$153:$DE$1048576,0),MATCH((CUADRO!M$4&amp;$E298),'Hoja de Trabajo para listado'!$DE$151:$DG$151,0)),0)+IFERROR(INDEX('Hoja de Trabajo para listado'!$CD$155:$DC$1048576,MATCH($A298,'Hoja de Trabajo para listado'!$CD$155:$CD$1048576,0),MATCH((CUADRO!M$4&amp;$E298),'Hoja de Trabajo para listado'!$CD$151:$DC$151,0)),0)</f>
        <v>0</v>
      </c>
      <c r="N298" s="241">
        <f ca="1">+IFERROR(INDEX('Hoja de Trabajo para listado'!$A$155:$Z$1048576,MATCH($A298,'Hoja de Trabajo para listado'!$A$155:$A$1048576,0),MATCH((CUADRO!N$4&amp;$E298),'Hoja de Trabajo para listado'!$A$151:$Z$151,0)),0)+IFERROR(INDEX('Hoja de Trabajo para listado'!$AB$155:$BA$1048576,MATCH($A298,'Hoja de Trabajo para listado'!$AB$155:$AB$1048576,0),MATCH((CUADRO!N$4&amp;$E298),'Hoja de Trabajo para listado'!$AB$151:$BA$151,0)),0)+IFERROR(INDEX('Hoja de Trabajo para listado'!$BC$155:$CB$1048576,MATCH($A298,'Hoja de Trabajo para listado'!$BC$155:$BC$1048576,0),MATCH((CUADRO!N$4&amp;$E298),'Hoja de Trabajo para listado'!$BC$151:$CB$151,0)),0)+IFERROR(INDEX('Hoja de Trabajo para listado'!$DE$153:$DG$274,MATCH($A298,'Hoja de Trabajo para listado'!$DE$153:$DE$1048576,0),MATCH((CUADRO!N$4&amp;$E298),'Hoja de Trabajo para listado'!$DE$151:$DG$151,0)),0)+IFERROR(INDEX('Hoja de Trabajo para listado'!$CD$155:$DC$1048576,MATCH($A298,'Hoja de Trabajo para listado'!$CD$155:$CD$1048576,0),MATCH((CUADRO!N$4&amp;$E298),'Hoja de Trabajo para listado'!$CD$151:$DC$151,0)),0)</f>
        <v>5290.2</v>
      </c>
      <c r="O298" s="241">
        <f ca="1">+IFERROR(INDEX('Hoja de Trabajo para listado'!$A$155:$Z$1048576,MATCH($A298,'Hoja de Trabajo para listado'!$A$155:$A$1048576,0),MATCH((CUADRO!O$4&amp;$E298),'Hoja de Trabajo para listado'!$A$151:$Z$151,0)),0)+IFERROR(INDEX('Hoja de Trabajo para listado'!$AB$155:$BA$1048576,MATCH($A298,'Hoja de Trabajo para listado'!$AB$155:$AB$1048576,0),MATCH((CUADRO!O$4&amp;$E298),'Hoja de Trabajo para listado'!$AB$151:$BA$151,0)),0)+IFERROR(INDEX('Hoja de Trabajo para listado'!$BC$155:$CB$1048576,MATCH($A298,'Hoja de Trabajo para listado'!$BC$155:$BC$1048576,0),MATCH((CUADRO!O$4&amp;$E298),'Hoja de Trabajo para listado'!$BC$151:$CB$151,0)),0)+IFERROR(INDEX('Hoja de Trabajo para listado'!$DE$153:$DG$274,MATCH($A298,'Hoja de Trabajo para listado'!$DE$153:$DE$1048576,0),MATCH((CUADRO!O$4&amp;$E298),'Hoja de Trabajo para listado'!$DE$151:$DG$151,0)),0)+IFERROR(INDEX('Hoja de Trabajo para listado'!$CD$155:$DC$1048576,MATCH($A298,'Hoja de Trabajo para listado'!$CD$155:$CD$1048576,0),MATCH((CUADRO!O$4&amp;$E298),'Hoja de Trabajo para listado'!$CD$151:$DC$151,0)),0)</f>
        <v>5343.77</v>
      </c>
      <c r="P298" s="241">
        <f ca="1">+IFERROR(INDEX('Hoja de Trabajo para listado'!$A$155:$Z$1048576,MATCH($A298,'Hoja de Trabajo para listado'!$A$155:$A$1048576,0),MATCH((CUADRO!P$4&amp;$E298),'Hoja de Trabajo para listado'!$A$151:$Z$151,0)),0)+IFERROR(INDEX('Hoja de Trabajo para listado'!$AB$155:$BA$1048576,MATCH($A298,'Hoja de Trabajo para listado'!$AB$155:$AB$1048576,0),MATCH((CUADRO!P$4&amp;$E298),'Hoja de Trabajo para listado'!$AB$151:$BA$151,0)),0)+IFERROR(INDEX('Hoja de Trabajo para listado'!$BC$155:$CB$1048576,MATCH($A298,'Hoja de Trabajo para listado'!$BC$155:$BC$1048576,0),MATCH((CUADRO!P$4&amp;$E298),'Hoja de Trabajo para listado'!$BC$151:$CB$151,0)),0)+IFERROR(INDEX('Hoja de Trabajo para listado'!$DE$153:$DG$274,MATCH($A298,'Hoja de Trabajo para listado'!$DE$153:$DE$1048576,0),MATCH((CUADRO!P$4&amp;$E298),'Hoja de Trabajo para listado'!$DE$151:$DG$151,0)),0)+IFERROR(INDEX('Hoja de Trabajo para listado'!$CD$155:$DC$1048576,MATCH($A298,'Hoja de Trabajo para listado'!$CD$155:$CD$1048576,0),MATCH((CUADRO!P$4&amp;$E298),'Hoja de Trabajo para listado'!$CD$151:$DC$151,0)),0)</f>
        <v>17930.02</v>
      </c>
      <c r="Q298" s="241">
        <f ca="1">+IFERROR(INDEX('Hoja de Trabajo para listado'!$A$155:$Z$1048576,MATCH($A298,'Hoja de Trabajo para listado'!$A$155:$A$1048576,0),MATCH((CUADRO!Q$4&amp;$E298),'Hoja de Trabajo para listado'!$A$151:$Z$151,0)),0)+IFERROR(INDEX('Hoja de Trabajo para listado'!$AB$155:$BA$1048576,MATCH($A298,'Hoja de Trabajo para listado'!$AB$155:$AB$1048576,0),MATCH((CUADRO!Q$4&amp;$E298),'Hoja de Trabajo para listado'!$AB$151:$BA$151,0)),0)+IFERROR(INDEX('Hoja de Trabajo para listado'!$BC$155:$CB$1048576,MATCH($A298,'Hoja de Trabajo para listado'!$BC$155:$BC$1048576,0),MATCH((CUADRO!Q$4&amp;$E298),'Hoja de Trabajo para listado'!$BC$151:$CB$151,0)),0)+IFERROR(INDEX('Hoja de Trabajo para listado'!$DE$153:$DG$274,MATCH($A298,'Hoja de Trabajo para listado'!$DE$153:$DE$1048576,0),MATCH((CUADRO!Q$4&amp;$E298),'Hoja de Trabajo para listado'!$DE$151:$DG$151,0)),0)+IFERROR(INDEX('Hoja de Trabajo para listado'!$CD$155:$DC$1048576,MATCH($A298,'Hoja de Trabajo para listado'!$CD$155:$CD$1048576,0),MATCH((CUADRO!Q$4&amp;$E298),'Hoja de Trabajo para listado'!$CD$151:$DC$151,0)),0)</f>
        <v>0</v>
      </c>
      <c r="R298" s="241">
        <f t="shared" ca="1" si="11"/>
        <v>28563.99</v>
      </c>
      <c r="S298" s="247">
        <f ca="1">+R297+R298</f>
        <v>28563.99</v>
      </c>
      <c r="T298" s="241">
        <f ca="1">+S298</f>
        <v>28563.99</v>
      </c>
      <c r="U298" s="240">
        <f t="shared" si="12"/>
        <v>2</v>
      </c>
      <c r="V298" s="327" t="str">
        <f>+VLOOKUP(A298,bd_lista!$A$3:$E$592,5,FALSE)</f>
        <v>Instituciones de Seguridad Social</v>
      </c>
      <c r="W298" s="398"/>
      <c r="X298" s="240">
        <f>+VLOOKUP(A298,[4]Sheet1!$A$13:$D$744,4,FALSE)</f>
        <v>46</v>
      </c>
      <c r="Y298" s="240" t="str">
        <f>+VLOOKUP(X298,bd_lista!$A$3:$C$592,3,FALSE)</f>
        <v>Ministerio de Salud y Deportes</v>
      </c>
      <c r="Z298" s="288"/>
      <c r="AA298" s="317"/>
    </row>
    <row r="299" spans="1:27" customFormat="1" ht="15" hidden="1" customHeight="1">
      <c r="A299" s="32">
        <v>424</v>
      </c>
      <c r="B299" s="393">
        <f>+A299</f>
        <v>424</v>
      </c>
      <c r="C299" s="245" t="str">
        <f>+VLOOKUP(A299,bd_lista!$A$3:$C$592,3,FALSE)</f>
        <v>Caja de Salud CORDES</v>
      </c>
      <c r="D299" s="395" t="str">
        <f>+C299</f>
        <v>Caja de Salud CORDES</v>
      </c>
      <c r="E299" s="245" t="s">
        <v>1303</v>
      </c>
      <c r="F299" s="241">
        <f ca="1">+IFERROR(INDEX('Hoja de Trabajo para listado'!$A$155:$Z$1048576,MATCH($A299,'Hoja de Trabajo para listado'!$A$155:$A$1048576,0),MATCH((CUADRO!F$4&amp;$E299),'Hoja de Trabajo para listado'!$A$151:$Z$151,0)),0)+IFERROR(INDEX('Hoja de Trabajo para listado'!$AB$155:$BA$1048576,MATCH($A299,'Hoja de Trabajo para listado'!$AB$155:$AB$1048576,0),MATCH((CUADRO!F$4&amp;$E299),'Hoja de Trabajo para listado'!$AB$151:$BA$151,0)),0)+IFERROR(INDEX('Hoja de Trabajo para listado'!$BC$155:$CB$1048576,MATCH($A299,'Hoja de Trabajo para listado'!$BC$155:$BC$1048576,0),MATCH((CUADRO!F$4&amp;$E299),'Hoja de Trabajo para listado'!$BC$151:$CB$151,0)),0)+IFERROR(INDEX('Hoja de Trabajo para listado'!$DE$153:$DG$274,MATCH($A299,'Hoja de Trabajo para listado'!$DE$153:$DE$1048576,0),MATCH((CUADRO!F$4&amp;$E299),'Hoja de Trabajo para listado'!$DE$151:$DG$151,0)),0)+IFERROR(INDEX('Hoja de Trabajo para listado'!$CD$155:$DC$1048576,MATCH($A299,'Hoja de Trabajo para listado'!$CD$155:$CD$1048576,0),MATCH((CUADRO!F$4&amp;$E299),'Hoja de Trabajo para listado'!$CD$151:$DC$151,0)),0)</f>
        <v>0</v>
      </c>
      <c r="G299" s="241">
        <f ca="1">+IFERROR(INDEX('Hoja de Trabajo para listado'!$A$155:$Z$1048576,MATCH($A299,'Hoja de Trabajo para listado'!$A$155:$A$1048576,0),MATCH((CUADRO!G$4&amp;$E299),'Hoja de Trabajo para listado'!$A$151:$Z$151,0)),0)+IFERROR(INDEX('Hoja de Trabajo para listado'!$AB$155:$BA$1048576,MATCH($A299,'Hoja de Trabajo para listado'!$AB$155:$AB$1048576,0),MATCH((CUADRO!G$4&amp;$E299),'Hoja de Trabajo para listado'!$AB$151:$BA$151,0)),0)+IFERROR(INDEX('Hoja de Trabajo para listado'!$BC$155:$CB$1048576,MATCH($A299,'Hoja de Trabajo para listado'!$BC$155:$BC$1048576,0),MATCH((CUADRO!G$4&amp;$E299),'Hoja de Trabajo para listado'!$BC$151:$CB$151,0)),0)+IFERROR(INDEX('Hoja de Trabajo para listado'!$DE$153:$DG$274,MATCH($A299,'Hoja de Trabajo para listado'!$DE$153:$DE$1048576,0),MATCH((CUADRO!G$4&amp;$E299),'Hoja de Trabajo para listado'!$DE$151:$DG$151,0)),0)+IFERROR(INDEX('Hoja de Trabajo para listado'!$CD$155:$DC$1048576,MATCH($A299,'Hoja de Trabajo para listado'!$CD$155:$CD$1048576,0),MATCH((CUADRO!G$4&amp;$E299),'Hoja de Trabajo para listado'!$CD$151:$DC$151,0)),0)</f>
        <v>0</v>
      </c>
      <c r="H299" s="241">
        <f ca="1">+IFERROR(INDEX('Hoja de Trabajo para listado'!$A$155:$Z$1048576,MATCH($A299,'Hoja de Trabajo para listado'!$A$155:$A$1048576,0),MATCH((CUADRO!H$4&amp;$E299),'Hoja de Trabajo para listado'!$A$151:$Z$151,0)),0)+IFERROR(INDEX('Hoja de Trabajo para listado'!$AB$155:$BA$1048576,MATCH($A299,'Hoja de Trabajo para listado'!$AB$155:$AB$1048576,0),MATCH((CUADRO!H$4&amp;$E299),'Hoja de Trabajo para listado'!$AB$151:$BA$151,0)),0)+IFERROR(INDEX('Hoja de Trabajo para listado'!$BC$155:$CB$1048576,MATCH($A299,'Hoja de Trabajo para listado'!$BC$155:$BC$1048576,0),MATCH((CUADRO!H$4&amp;$E299),'Hoja de Trabajo para listado'!$BC$151:$CB$151,0)),0)+IFERROR(INDEX('Hoja de Trabajo para listado'!$DE$153:$DG$274,MATCH($A299,'Hoja de Trabajo para listado'!$DE$153:$DE$1048576,0),MATCH((CUADRO!H$4&amp;$E299),'Hoja de Trabajo para listado'!$DE$151:$DG$151,0)),0)+IFERROR(INDEX('Hoja de Trabajo para listado'!$CD$155:$DC$1048576,MATCH($A299,'Hoja de Trabajo para listado'!$CD$155:$CD$1048576,0),MATCH((CUADRO!H$4&amp;$E299),'Hoja de Trabajo para listado'!$CD$151:$DC$151,0)),0)</f>
        <v>0</v>
      </c>
      <c r="I299" s="241">
        <f ca="1">+IFERROR(INDEX('Hoja de Trabajo para listado'!$A$155:$Z$1048576,MATCH($A299,'Hoja de Trabajo para listado'!$A$155:$A$1048576,0),MATCH((CUADRO!I$4&amp;$E299),'Hoja de Trabajo para listado'!$A$151:$Z$151,0)),0)+IFERROR(INDEX('Hoja de Trabajo para listado'!$AB$155:$BA$1048576,MATCH($A299,'Hoja de Trabajo para listado'!$AB$155:$AB$1048576,0),MATCH((CUADRO!I$4&amp;$E299),'Hoja de Trabajo para listado'!$AB$151:$BA$151,0)),0)+IFERROR(INDEX('Hoja de Trabajo para listado'!$BC$155:$CB$1048576,MATCH($A299,'Hoja de Trabajo para listado'!$BC$155:$BC$1048576,0),MATCH((CUADRO!I$4&amp;$E299),'Hoja de Trabajo para listado'!$BC$151:$CB$151,0)),0)+IFERROR(INDEX('Hoja de Trabajo para listado'!$DE$153:$DG$274,MATCH($A299,'Hoja de Trabajo para listado'!$DE$153:$DE$1048576,0),MATCH((CUADRO!I$4&amp;$E299),'Hoja de Trabajo para listado'!$DE$151:$DG$151,0)),0)+IFERROR(INDEX('Hoja de Trabajo para listado'!$CD$155:$DC$1048576,MATCH($A299,'Hoja de Trabajo para listado'!$CD$155:$CD$1048576,0),MATCH((CUADRO!I$4&amp;$E299),'Hoja de Trabajo para listado'!$CD$151:$DC$151,0)),0)</f>
        <v>0</v>
      </c>
      <c r="J299" s="241">
        <f ca="1">+IFERROR(INDEX('Hoja de Trabajo para listado'!$A$155:$Z$1048576,MATCH($A299,'Hoja de Trabajo para listado'!$A$155:$A$1048576,0),MATCH((CUADRO!J$4&amp;$E299),'Hoja de Trabajo para listado'!$A$151:$Z$151,0)),0)+IFERROR(INDEX('Hoja de Trabajo para listado'!$AB$155:$BA$1048576,MATCH($A299,'Hoja de Trabajo para listado'!$AB$155:$AB$1048576,0),MATCH((CUADRO!J$4&amp;$E299),'Hoja de Trabajo para listado'!$AB$151:$BA$151,0)),0)+IFERROR(INDEX('Hoja de Trabajo para listado'!$BC$155:$CB$1048576,MATCH($A299,'Hoja de Trabajo para listado'!$BC$155:$BC$1048576,0),MATCH((CUADRO!J$4&amp;$E299),'Hoja de Trabajo para listado'!$BC$151:$CB$151,0)),0)+IFERROR(INDEX('Hoja de Trabajo para listado'!$DE$153:$DG$274,MATCH($A299,'Hoja de Trabajo para listado'!$DE$153:$DE$1048576,0),MATCH((CUADRO!J$4&amp;$E299),'Hoja de Trabajo para listado'!$DE$151:$DG$151,0)),0)+IFERROR(INDEX('Hoja de Trabajo para listado'!$CD$155:$DC$1048576,MATCH($A299,'Hoja de Trabajo para listado'!$CD$155:$CD$1048576,0),MATCH((CUADRO!J$4&amp;$E299),'Hoja de Trabajo para listado'!$CD$151:$DC$151,0)),0)</f>
        <v>0</v>
      </c>
      <c r="K299" s="241">
        <f ca="1">+IFERROR(INDEX('Hoja de Trabajo para listado'!$A$155:$Z$1048576,MATCH($A299,'Hoja de Trabajo para listado'!$A$155:$A$1048576,0),MATCH((CUADRO!K$4&amp;$E299),'Hoja de Trabajo para listado'!$A$151:$Z$151,0)),0)+IFERROR(INDEX('Hoja de Trabajo para listado'!$AB$155:$BA$1048576,MATCH($A299,'Hoja de Trabajo para listado'!$AB$155:$AB$1048576,0),MATCH((CUADRO!K$4&amp;$E299),'Hoja de Trabajo para listado'!$AB$151:$BA$151,0)),0)+IFERROR(INDEX('Hoja de Trabajo para listado'!$BC$155:$CB$1048576,MATCH($A299,'Hoja de Trabajo para listado'!$BC$155:$BC$1048576,0),MATCH((CUADRO!K$4&amp;$E299),'Hoja de Trabajo para listado'!$BC$151:$CB$151,0)),0)+IFERROR(INDEX('Hoja de Trabajo para listado'!$DE$153:$DG$274,MATCH($A299,'Hoja de Trabajo para listado'!$DE$153:$DE$1048576,0),MATCH((CUADRO!K$4&amp;$E299),'Hoja de Trabajo para listado'!$DE$151:$DG$151,0)),0)+IFERROR(INDEX('Hoja de Trabajo para listado'!$CD$155:$DC$1048576,MATCH($A299,'Hoja de Trabajo para listado'!$CD$155:$CD$1048576,0),MATCH((CUADRO!K$4&amp;$E299),'Hoja de Trabajo para listado'!$CD$151:$DC$151,0)),0)</f>
        <v>0</v>
      </c>
      <c r="L299" s="241">
        <f ca="1">+IFERROR(INDEX('Hoja de Trabajo para listado'!$A$155:$Z$1048576,MATCH($A299,'Hoja de Trabajo para listado'!$A$155:$A$1048576,0),MATCH((CUADRO!L$4&amp;$E299),'Hoja de Trabajo para listado'!$A$151:$Z$151,0)),0)+IFERROR(INDEX('Hoja de Trabajo para listado'!$AB$155:$BA$1048576,MATCH($A299,'Hoja de Trabajo para listado'!$AB$155:$AB$1048576,0),MATCH((CUADRO!L$4&amp;$E299),'Hoja de Trabajo para listado'!$AB$151:$BA$151,0)),0)+IFERROR(INDEX('Hoja de Trabajo para listado'!$BC$155:$CB$1048576,MATCH($A299,'Hoja de Trabajo para listado'!$BC$155:$BC$1048576,0),MATCH((CUADRO!L$4&amp;$E299),'Hoja de Trabajo para listado'!$BC$151:$CB$151,0)),0)+IFERROR(INDEX('Hoja de Trabajo para listado'!$DE$153:$DG$274,MATCH($A299,'Hoja de Trabajo para listado'!$DE$153:$DE$1048576,0),MATCH((CUADRO!L$4&amp;$E299),'Hoja de Trabajo para listado'!$DE$151:$DG$151,0)),0)+IFERROR(INDEX('Hoja de Trabajo para listado'!$CD$155:$DC$1048576,MATCH($A299,'Hoja de Trabajo para listado'!$CD$155:$CD$1048576,0),MATCH((CUADRO!L$4&amp;$E299),'Hoja de Trabajo para listado'!$CD$151:$DC$151,0)),0)</f>
        <v>0</v>
      </c>
      <c r="M299" s="241">
        <f ca="1">+IFERROR(INDEX('Hoja de Trabajo para listado'!$A$155:$Z$1048576,MATCH($A299,'Hoja de Trabajo para listado'!$A$155:$A$1048576,0),MATCH((CUADRO!M$4&amp;$E299),'Hoja de Trabajo para listado'!$A$151:$Z$151,0)),0)+IFERROR(INDEX('Hoja de Trabajo para listado'!$AB$155:$BA$1048576,MATCH($A299,'Hoja de Trabajo para listado'!$AB$155:$AB$1048576,0),MATCH((CUADRO!M$4&amp;$E299),'Hoja de Trabajo para listado'!$AB$151:$BA$151,0)),0)+IFERROR(INDEX('Hoja de Trabajo para listado'!$BC$155:$CB$1048576,MATCH($A299,'Hoja de Trabajo para listado'!$BC$155:$BC$1048576,0),MATCH((CUADRO!M$4&amp;$E299),'Hoja de Trabajo para listado'!$BC$151:$CB$151,0)),0)+IFERROR(INDEX('Hoja de Trabajo para listado'!$DE$153:$DG$274,MATCH($A299,'Hoja de Trabajo para listado'!$DE$153:$DE$1048576,0),MATCH((CUADRO!M$4&amp;$E299),'Hoja de Trabajo para listado'!$DE$151:$DG$151,0)),0)+IFERROR(INDEX('Hoja de Trabajo para listado'!$CD$155:$DC$1048576,MATCH($A299,'Hoja de Trabajo para listado'!$CD$155:$CD$1048576,0),MATCH((CUADRO!M$4&amp;$E299),'Hoja de Trabajo para listado'!$CD$151:$DC$151,0)),0)</f>
        <v>0</v>
      </c>
      <c r="N299" s="241">
        <f ca="1">+IFERROR(INDEX('Hoja de Trabajo para listado'!$A$155:$Z$1048576,MATCH($A299,'Hoja de Trabajo para listado'!$A$155:$A$1048576,0),MATCH((CUADRO!N$4&amp;$E299),'Hoja de Trabajo para listado'!$A$151:$Z$151,0)),0)+IFERROR(INDEX('Hoja de Trabajo para listado'!$AB$155:$BA$1048576,MATCH($A299,'Hoja de Trabajo para listado'!$AB$155:$AB$1048576,0),MATCH((CUADRO!N$4&amp;$E299),'Hoja de Trabajo para listado'!$AB$151:$BA$151,0)),0)+IFERROR(INDEX('Hoja de Trabajo para listado'!$BC$155:$CB$1048576,MATCH($A299,'Hoja de Trabajo para listado'!$BC$155:$BC$1048576,0),MATCH((CUADRO!N$4&amp;$E299),'Hoja de Trabajo para listado'!$BC$151:$CB$151,0)),0)+IFERROR(INDEX('Hoja de Trabajo para listado'!$DE$153:$DG$274,MATCH($A299,'Hoja de Trabajo para listado'!$DE$153:$DE$1048576,0),MATCH((CUADRO!N$4&amp;$E299),'Hoja de Trabajo para listado'!$DE$151:$DG$151,0)),0)+IFERROR(INDEX('Hoja de Trabajo para listado'!$CD$155:$DC$1048576,MATCH($A299,'Hoja de Trabajo para listado'!$CD$155:$CD$1048576,0),MATCH((CUADRO!N$4&amp;$E299),'Hoja de Trabajo para listado'!$CD$151:$DC$151,0)),0)</f>
        <v>0</v>
      </c>
      <c r="O299" s="241">
        <f ca="1">+IFERROR(INDEX('Hoja de Trabajo para listado'!$A$155:$Z$1048576,MATCH($A299,'Hoja de Trabajo para listado'!$A$155:$A$1048576,0),MATCH((CUADRO!O$4&amp;$E299),'Hoja de Trabajo para listado'!$A$151:$Z$151,0)),0)+IFERROR(INDEX('Hoja de Trabajo para listado'!$AB$155:$BA$1048576,MATCH($A299,'Hoja de Trabajo para listado'!$AB$155:$AB$1048576,0),MATCH((CUADRO!O$4&amp;$E299),'Hoja de Trabajo para listado'!$AB$151:$BA$151,0)),0)+IFERROR(INDEX('Hoja de Trabajo para listado'!$BC$155:$CB$1048576,MATCH($A299,'Hoja de Trabajo para listado'!$BC$155:$BC$1048576,0),MATCH((CUADRO!O$4&amp;$E299),'Hoja de Trabajo para listado'!$BC$151:$CB$151,0)),0)+IFERROR(INDEX('Hoja de Trabajo para listado'!$DE$153:$DG$274,MATCH($A299,'Hoja de Trabajo para listado'!$DE$153:$DE$1048576,0),MATCH((CUADRO!O$4&amp;$E299),'Hoja de Trabajo para listado'!$DE$151:$DG$151,0)),0)+IFERROR(INDEX('Hoja de Trabajo para listado'!$CD$155:$DC$1048576,MATCH($A299,'Hoja de Trabajo para listado'!$CD$155:$CD$1048576,0),MATCH((CUADRO!O$4&amp;$E299),'Hoja de Trabajo para listado'!$CD$151:$DC$151,0)),0)</f>
        <v>0</v>
      </c>
      <c r="P299" s="241">
        <f ca="1">+IFERROR(INDEX('Hoja de Trabajo para listado'!$A$155:$Z$1048576,MATCH($A299,'Hoja de Trabajo para listado'!$A$155:$A$1048576,0),MATCH((CUADRO!P$4&amp;$E299),'Hoja de Trabajo para listado'!$A$151:$Z$151,0)),0)+IFERROR(INDEX('Hoja de Trabajo para listado'!$AB$155:$BA$1048576,MATCH($A299,'Hoja de Trabajo para listado'!$AB$155:$AB$1048576,0),MATCH((CUADRO!P$4&amp;$E299),'Hoja de Trabajo para listado'!$AB$151:$BA$151,0)),0)+IFERROR(INDEX('Hoja de Trabajo para listado'!$BC$155:$CB$1048576,MATCH($A299,'Hoja de Trabajo para listado'!$BC$155:$BC$1048576,0),MATCH((CUADRO!P$4&amp;$E299),'Hoja de Trabajo para listado'!$BC$151:$CB$151,0)),0)+IFERROR(INDEX('Hoja de Trabajo para listado'!$DE$153:$DG$274,MATCH($A299,'Hoja de Trabajo para listado'!$DE$153:$DE$1048576,0),MATCH((CUADRO!P$4&amp;$E299),'Hoja de Trabajo para listado'!$DE$151:$DG$151,0)),0)+IFERROR(INDEX('Hoja de Trabajo para listado'!$CD$155:$DC$1048576,MATCH($A299,'Hoja de Trabajo para listado'!$CD$155:$CD$1048576,0),MATCH((CUADRO!P$4&amp;$E299),'Hoja de Trabajo para listado'!$CD$151:$DC$151,0)),0)</f>
        <v>0</v>
      </c>
      <c r="Q299" s="241">
        <f ca="1">+IFERROR(INDEX('Hoja de Trabajo para listado'!$A$155:$Z$1048576,MATCH($A299,'Hoja de Trabajo para listado'!$A$155:$A$1048576,0),MATCH((CUADRO!Q$4&amp;$E299),'Hoja de Trabajo para listado'!$A$151:$Z$151,0)),0)+IFERROR(INDEX('Hoja de Trabajo para listado'!$AB$155:$BA$1048576,MATCH($A299,'Hoja de Trabajo para listado'!$AB$155:$AB$1048576,0),MATCH((CUADRO!Q$4&amp;$E299),'Hoja de Trabajo para listado'!$AB$151:$BA$151,0)),0)+IFERROR(INDEX('Hoja de Trabajo para listado'!$BC$155:$CB$1048576,MATCH($A299,'Hoja de Trabajo para listado'!$BC$155:$BC$1048576,0),MATCH((CUADRO!Q$4&amp;$E299),'Hoja de Trabajo para listado'!$BC$151:$CB$151,0)),0)+IFERROR(INDEX('Hoja de Trabajo para listado'!$DE$153:$DG$274,MATCH($A299,'Hoja de Trabajo para listado'!$DE$153:$DE$1048576,0),MATCH((CUADRO!Q$4&amp;$E299),'Hoja de Trabajo para listado'!$DE$151:$DG$151,0)),0)+IFERROR(INDEX('Hoja de Trabajo para listado'!$CD$155:$DC$1048576,MATCH($A299,'Hoja de Trabajo para listado'!$CD$155:$CD$1048576,0),MATCH((CUADRO!Q$4&amp;$E299),'Hoja de Trabajo para listado'!$CD$151:$DC$151,0)),0)</f>
        <v>0</v>
      </c>
      <c r="R299" s="241">
        <f t="shared" ca="1" si="11"/>
        <v>0</v>
      </c>
      <c r="S299" s="247"/>
      <c r="T299" s="241">
        <f ca="1">+T300</f>
        <v>0</v>
      </c>
      <c r="U299" s="240">
        <f t="shared" si="12"/>
        <v>1</v>
      </c>
      <c r="V299" s="327" t="str">
        <f>+VLOOKUP(A299,bd_lista!$A$3:$E$592,5,FALSE)</f>
        <v>Instituciones de Seguridad Social</v>
      </c>
      <c r="W299" s="397" t="str">
        <f>+V299</f>
        <v>Instituciones de Seguridad Social</v>
      </c>
      <c r="X299" s="240">
        <f>+VLOOKUP(A299,[4]Sheet1!$A$13:$D$744,4,FALSE)</f>
        <v>46</v>
      </c>
      <c r="Y299" s="240" t="str">
        <f>+VLOOKUP(X299,bd_lista!$A$3:$C$592,3,FALSE)</f>
        <v>Ministerio de Salud y Deportes</v>
      </c>
      <c r="Z299" s="290">
        <f>+X299</f>
        <v>46</v>
      </c>
      <c r="AA299" s="291" t="str">
        <f>+Y299</f>
        <v>Ministerio de Salud y Deportes</v>
      </c>
    </row>
    <row r="300" spans="1:27" customFormat="1" ht="15" hidden="1" customHeight="1">
      <c r="A300" s="32">
        <v>424</v>
      </c>
      <c r="B300" s="394"/>
      <c r="C300" s="327" t="str">
        <f>+VLOOKUP(A300,bd_lista!$A$3:$C$592,3,FALSE)</f>
        <v>Caja de Salud CORDES</v>
      </c>
      <c r="D300" s="396"/>
      <c r="E300" s="327" t="s">
        <v>1304</v>
      </c>
      <c r="F300" s="243">
        <f ca="1">+IFERROR(INDEX('Hoja de Trabajo para listado'!$A$155:$Z$1048576,MATCH($A300,'Hoja de Trabajo para listado'!$A$155:$A$1048576,0),MATCH((CUADRO!F$4&amp;$E300),'Hoja de Trabajo para listado'!$A$151:$Z$151,0)),0)+IFERROR(INDEX('Hoja de Trabajo para listado'!$AB$155:$BA$1048576,MATCH($A300,'Hoja de Trabajo para listado'!$AB$155:$AB$1048576,0),MATCH((CUADRO!F$4&amp;$E300),'Hoja de Trabajo para listado'!$AB$151:$BA$151,0)),0)+IFERROR(INDEX('Hoja de Trabajo para listado'!$BC$155:$CB$1048576,MATCH($A300,'Hoja de Trabajo para listado'!$BC$155:$BC$1048576,0),MATCH((CUADRO!F$4&amp;$E300),'Hoja de Trabajo para listado'!$BC$151:$CB$151,0)),0)+IFERROR(INDEX('Hoja de Trabajo para listado'!$DE$153:$DG$274,MATCH($A300,'Hoja de Trabajo para listado'!$DE$153:$DE$1048576,0),MATCH((CUADRO!F$4&amp;$E300),'Hoja de Trabajo para listado'!$DE$151:$DG$151,0)),0)+IFERROR(INDEX('Hoja de Trabajo para listado'!$CD$155:$DC$1048576,MATCH($A300,'Hoja de Trabajo para listado'!$CD$155:$CD$1048576,0),MATCH((CUADRO!F$4&amp;$E300),'Hoja de Trabajo para listado'!$CD$151:$DC$151,0)),0)</f>
        <v>0</v>
      </c>
      <c r="G300" s="243">
        <f ca="1">+IFERROR(INDEX('Hoja de Trabajo para listado'!$A$155:$Z$1048576,MATCH($A300,'Hoja de Trabajo para listado'!$A$155:$A$1048576,0),MATCH((CUADRO!G$4&amp;$E300),'Hoja de Trabajo para listado'!$A$151:$Z$151,0)),0)+IFERROR(INDEX('Hoja de Trabajo para listado'!$AB$155:$BA$1048576,MATCH($A300,'Hoja de Trabajo para listado'!$AB$155:$AB$1048576,0),MATCH((CUADRO!G$4&amp;$E300),'Hoja de Trabajo para listado'!$AB$151:$BA$151,0)),0)+IFERROR(INDEX('Hoja de Trabajo para listado'!$BC$155:$CB$1048576,MATCH($A300,'Hoja de Trabajo para listado'!$BC$155:$BC$1048576,0),MATCH((CUADRO!G$4&amp;$E300),'Hoja de Trabajo para listado'!$BC$151:$CB$151,0)),0)+IFERROR(INDEX('Hoja de Trabajo para listado'!$DE$153:$DG$274,MATCH($A300,'Hoja de Trabajo para listado'!$DE$153:$DE$1048576,0),MATCH((CUADRO!G$4&amp;$E300),'Hoja de Trabajo para listado'!$DE$151:$DG$151,0)),0)+IFERROR(INDEX('Hoja de Trabajo para listado'!$CD$155:$DC$1048576,MATCH($A300,'Hoja de Trabajo para listado'!$CD$155:$CD$1048576,0),MATCH((CUADRO!G$4&amp;$E300),'Hoja de Trabajo para listado'!$CD$151:$DC$151,0)),0)</f>
        <v>0</v>
      </c>
      <c r="H300" s="243">
        <f ca="1">+IFERROR(INDEX('Hoja de Trabajo para listado'!$A$155:$Z$1048576,MATCH($A300,'Hoja de Trabajo para listado'!$A$155:$A$1048576,0),MATCH((CUADRO!H$4&amp;$E300),'Hoja de Trabajo para listado'!$A$151:$Z$151,0)),0)+IFERROR(INDEX('Hoja de Trabajo para listado'!$AB$155:$BA$1048576,MATCH($A300,'Hoja de Trabajo para listado'!$AB$155:$AB$1048576,0),MATCH((CUADRO!H$4&amp;$E300),'Hoja de Trabajo para listado'!$AB$151:$BA$151,0)),0)+IFERROR(INDEX('Hoja de Trabajo para listado'!$BC$155:$CB$1048576,MATCH($A300,'Hoja de Trabajo para listado'!$BC$155:$BC$1048576,0),MATCH((CUADRO!H$4&amp;$E300),'Hoja de Trabajo para listado'!$BC$151:$CB$151,0)),0)+IFERROR(INDEX('Hoja de Trabajo para listado'!$DE$153:$DG$274,MATCH($A300,'Hoja de Trabajo para listado'!$DE$153:$DE$1048576,0),MATCH((CUADRO!H$4&amp;$E300),'Hoja de Trabajo para listado'!$DE$151:$DG$151,0)),0)+IFERROR(INDEX('Hoja de Trabajo para listado'!$CD$155:$DC$1048576,MATCH($A300,'Hoja de Trabajo para listado'!$CD$155:$CD$1048576,0),MATCH((CUADRO!H$4&amp;$E300),'Hoja de Trabajo para listado'!$CD$151:$DC$151,0)),0)</f>
        <v>0</v>
      </c>
      <c r="I300" s="243">
        <f ca="1">+IFERROR(INDEX('Hoja de Trabajo para listado'!$A$155:$Z$1048576,MATCH($A300,'Hoja de Trabajo para listado'!$A$155:$A$1048576,0),MATCH((CUADRO!I$4&amp;$E300),'Hoja de Trabajo para listado'!$A$151:$Z$151,0)),0)+IFERROR(INDEX('Hoja de Trabajo para listado'!$AB$155:$BA$1048576,MATCH($A300,'Hoja de Trabajo para listado'!$AB$155:$AB$1048576,0),MATCH((CUADRO!I$4&amp;$E300),'Hoja de Trabajo para listado'!$AB$151:$BA$151,0)),0)+IFERROR(INDEX('Hoja de Trabajo para listado'!$BC$155:$CB$1048576,MATCH($A300,'Hoja de Trabajo para listado'!$BC$155:$BC$1048576,0),MATCH((CUADRO!I$4&amp;$E300),'Hoja de Trabajo para listado'!$BC$151:$CB$151,0)),0)+IFERROR(INDEX('Hoja de Trabajo para listado'!$DE$153:$DG$274,MATCH($A300,'Hoja de Trabajo para listado'!$DE$153:$DE$1048576,0),MATCH((CUADRO!I$4&amp;$E300),'Hoja de Trabajo para listado'!$DE$151:$DG$151,0)),0)+IFERROR(INDEX('Hoja de Trabajo para listado'!$CD$155:$DC$1048576,MATCH($A300,'Hoja de Trabajo para listado'!$CD$155:$CD$1048576,0),MATCH((CUADRO!I$4&amp;$E300),'Hoja de Trabajo para listado'!$CD$151:$DC$151,0)),0)</f>
        <v>0</v>
      </c>
      <c r="J300" s="243">
        <f ca="1">+IFERROR(INDEX('Hoja de Trabajo para listado'!$A$155:$Z$1048576,MATCH($A300,'Hoja de Trabajo para listado'!$A$155:$A$1048576,0),MATCH((CUADRO!J$4&amp;$E300),'Hoja de Trabajo para listado'!$A$151:$Z$151,0)),0)+IFERROR(INDEX('Hoja de Trabajo para listado'!$AB$155:$BA$1048576,MATCH($A300,'Hoja de Trabajo para listado'!$AB$155:$AB$1048576,0),MATCH((CUADRO!J$4&amp;$E300),'Hoja de Trabajo para listado'!$AB$151:$BA$151,0)),0)+IFERROR(INDEX('Hoja de Trabajo para listado'!$BC$155:$CB$1048576,MATCH($A300,'Hoja de Trabajo para listado'!$BC$155:$BC$1048576,0),MATCH((CUADRO!J$4&amp;$E300),'Hoja de Trabajo para listado'!$BC$151:$CB$151,0)),0)+IFERROR(INDEX('Hoja de Trabajo para listado'!$DE$153:$DG$274,MATCH($A300,'Hoja de Trabajo para listado'!$DE$153:$DE$1048576,0),MATCH((CUADRO!J$4&amp;$E300),'Hoja de Trabajo para listado'!$DE$151:$DG$151,0)),0)+IFERROR(INDEX('Hoja de Trabajo para listado'!$CD$155:$DC$1048576,MATCH($A300,'Hoja de Trabajo para listado'!$CD$155:$CD$1048576,0),MATCH((CUADRO!J$4&amp;$E300),'Hoja de Trabajo para listado'!$CD$151:$DC$151,0)),0)</f>
        <v>0</v>
      </c>
      <c r="K300" s="243">
        <f ca="1">+IFERROR(INDEX('Hoja de Trabajo para listado'!$A$155:$Z$1048576,MATCH($A300,'Hoja de Trabajo para listado'!$A$155:$A$1048576,0),MATCH((CUADRO!K$4&amp;$E300),'Hoja de Trabajo para listado'!$A$151:$Z$151,0)),0)+IFERROR(INDEX('Hoja de Trabajo para listado'!$AB$155:$BA$1048576,MATCH($A300,'Hoja de Trabajo para listado'!$AB$155:$AB$1048576,0),MATCH((CUADRO!K$4&amp;$E300),'Hoja de Trabajo para listado'!$AB$151:$BA$151,0)),0)+IFERROR(INDEX('Hoja de Trabajo para listado'!$BC$155:$CB$1048576,MATCH($A300,'Hoja de Trabajo para listado'!$BC$155:$BC$1048576,0),MATCH((CUADRO!K$4&amp;$E300),'Hoja de Trabajo para listado'!$BC$151:$CB$151,0)),0)+IFERROR(INDEX('Hoja de Trabajo para listado'!$DE$153:$DG$274,MATCH($A300,'Hoja de Trabajo para listado'!$DE$153:$DE$1048576,0),MATCH((CUADRO!K$4&amp;$E300),'Hoja de Trabajo para listado'!$DE$151:$DG$151,0)),0)+IFERROR(INDEX('Hoja de Trabajo para listado'!$CD$155:$DC$1048576,MATCH($A300,'Hoja de Trabajo para listado'!$CD$155:$CD$1048576,0),MATCH((CUADRO!K$4&amp;$E300),'Hoja de Trabajo para listado'!$CD$151:$DC$151,0)),0)</f>
        <v>0</v>
      </c>
      <c r="L300" s="243">
        <f ca="1">+IFERROR(INDEX('Hoja de Trabajo para listado'!$A$155:$Z$1048576,MATCH($A300,'Hoja de Trabajo para listado'!$A$155:$A$1048576,0),MATCH((CUADRO!L$4&amp;$E300),'Hoja de Trabajo para listado'!$A$151:$Z$151,0)),0)+IFERROR(INDEX('Hoja de Trabajo para listado'!$AB$155:$BA$1048576,MATCH($A300,'Hoja de Trabajo para listado'!$AB$155:$AB$1048576,0),MATCH((CUADRO!L$4&amp;$E300),'Hoja de Trabajo para listado'!$AB$151:$BA$151,0)),0)+IFERROR(INDEX('Hoja de Trabajo para listado'!$BC$155:$CB$1048576,MATCH($A300,'Hoja de Trabajo para listado'!$BC$155:$BC$1048576,0),MATCH((CUADRO!L$4&amp;$E300),'Hoja de Trabajo para listado'!$BC$151:$CB$151,0)),0)+IFERROR(INDEX('Hoja de Trabajo para listado'!$DE$153:$DG$274,MATCH($A300,'Hoja de Trabajo para listado'!$DE$153:$DE$1048576,0),MATCH((CUADRO!L$4&amp;$E300),'Hoja de Trabajo para listado'!$DE$151:$DG$151,0)),0)+IFERROR(INDEX('Hoja de Trabajo para listado'!$CD$155:$DC$1048576,MATCH($A300,'Hoja de Trabajo para listado'!$CD$155:$CD$1048576,0),MATCH((CUADRO!L$4&amp;$E300),'Hoja de Trabajo para listado'!$CD$151:$DC$151,0)),0)</f>
        <v>0</v>
      </c>
      <c r="M300" s="243">
        <f ca="1">+IFERROR(INDEX('Hoja de Trabajo para listado'!$A$155:$Z$1048576,MATCH($A300,'Hoja de Trabajo para listado'!$A$155:$A$1048576,0),MATCH((CUADRO!M$4&amp;$E300),'Hoja de Trabajo para listado'!$A$151:$Z$151,0)),0)+IFERROR(INDEX('Hoja de Trabajo para listado'!$AB$155:$BA$1048576,MATCH($A300,'Hoja de Trabajo para listado'!$AB$155:$AB$1048576,0),MATCH((CUADRO!M$4&amp;$E300),'Hoja de Trabajo para listado'!$AB$151:$BA$151,0)),0)+IFERROR(INDEX('Hoja de Trabajo para listado'!$BC$155:$CB$1048576,MATCH($A300,'Hoja de Trabajo para listado'!$BC$155:$BC$1048576,0),MATCH((CUADRO!M$4&amp;$E300),'Hoja de Trabajo para listado'!$BC$151:$CB$151,0)),0)+IFERROR(INDEX('Hoja de Trabajo para listado'!$DE$153:$DG$274,MATCH($A300,'Hoja de Trabajo para listado'!$DE$153:$DE$1048576,0),MATCH((CUADRO!M$4&amp;$E300),'Hoja de Trabajo para listado'!$DE$151:$DG$151,0)),0)+IFERROR(INDEX('Hoja de Trabajo para listado'!$CD$155:$DC$1048576,MATCH($A300,'Hoja de Trabajo para listado'!$CD$155:$CD$1048576,0),MATCH((CUADRO!M$4&amp;$E300),'Hoja de Trabajo para listado'!$CD$151:$DC$151,0)),0)</f>
        <v>0</v>
      </c>
      <c r="N300" s="243">
        <f ca="1">+IFERROR(INDEX('Hoja de Trabajo para listado'!$A$155:$Z$1048576,MATCH($A300,'Hoja de Trabajo para listado'!$A$155:$A$1048576,0),MATCH((CUADRO!N$4&amp;$E300),'Hoja de Trabajo para listado'!$A$151:$Z$151,0)),0)+IFERROR(INDEX('Hoja de Trabajo para listado'!$AB$155:$BA$1048576,MATCH($A300,'Hoja de Trabajo para listado'!$AB$155:$AB$1048576,0),MATCH((CUADRO!N$4&amp;$E300),'Hoja de Trabajo para listado'!$AB$151:$BA$151,0)),0)+IFERROR(INDEX('Hoja de Trabajo para listado'!$BC$155:$CB$1048576,MATCH($A300,'Hoja de Trabajo para listado'!$BC$155:$BC$1048576,0),MATCH((CUADRO!N$4&amp;$E300),'Hoja de Trabajo para listado'!$BC$151:$CB$151,0)),0)+IFERROR(INDEX('Hoja de Trabajo para listado'!$DE$153:$DG$274,MATCH($A300,'Hoja de Trabajo para listado'!$DE$153:$DE$1048576,0),MATCH((CUADRO!N$4&amp;$E300),'Hoja de Trabajo para listado'!$DE$151:$DG$151,0)),0)+IFERROR(INDEX('Hoja de Trabajo para listado'!$CD$155:$DC$1048576,MATCH($A300,'Hoja de Trabajo para listado'!$CD$155:$CD$1048576,0),MATCH((CUADRO!N$4&amp;$E300),'Hoja de Trabajo para listado'!$CD$151:$DC$151,0)),0)</f>
        <v>0</v>
      </c>
      <c r="O300" s="243">
        <f ca="1">+IFERROR(INDEX('Hoja de Trabajo para listado'!$A$155:$Z$1048576,MATCH($A300,'Hoja de Trabajo para listado'!$A$155:$A$1048576,0),MATCH((CUADRO!O$4&amp;$E300),'Hoja de Trabajo para listado'!$A$151:$Z$151,0)),0)+IFERROR(INDEX('Hoja de Trabajo para listado'!$AB$155:$BA$1048576,MATCH($A300,'Hoja de Trabajo para listado'!$AB$155:$AB$1048576,0),MATCH((CUADRO!O$4&amp;$E300),'Hoja de Trabajo para listado'!$AB$151:$BA$151,0)),0)+IFERROR(INDEX('Hoja de Trabajo para listado'!$BC$155:$CB$1048576,MATCH($A300,'Hoja de Trabajo para listado'!$BC$155:$BC$1048576,0),MATCH((CUADRO!O$4&amp;$E300),'Hoja de Trabajo para listado'!$BC$151:$CB$151,0)),0)+IFERROR(INDEX('Hoja de Trabajo para listado'!$DE$153:$DG$274,MATCH($A300,'Hoja de Trabajo para listado'!$DE$153:$DE$1048576,0),MATCH((CUADRO!O$4&amp;$E300),'Hoja de Trabajo para listado'!$DE$151:$DG$151,0)),0)+IFERROR(INDEX('Hoja de Trabajo para listado'!$CD$155:$DC$1048576,MATCH($A300,'Hoja de Trabajo para listado'!$CD$155:$CD$1048576,0),MATCH((CUADRO!O$4&amp;$E300),'Hoja de Trabajo para listado'!$CD$151:$DC$151,0)),0)</f>
        <v>0</v>
      </c>
      <c r="P300" s="243">
        <f ca="1">+IFERROR(INDEX('Hoja de Trabajo para listado'!$A$155:$Z$1048576,MATCH($A300,'Hoja de Trabajo para listado'!$A$155:$A$1048576,0),MATCH((CUADRO!P$4&amp;$E300),'Hoja de Trabajo para listado'!$A$151:$Z$151,0)),0)+IFERROR(INDEX('Hoja de Trabajo para listado'!$AB$155:$BA$1048576,MATCH($A300,'Hoja de Trabajo para listado'!$AB$155:$AB$1048576,0),MATCH((CUADRO!P$4&amp;$E300),'Hoja de Trabajo para listado'!$AB$151:$BA$151,0)),0)+IFERROR(INDEX('Hoja de Trabajo para listado'!$BC$155:$CB$1048576,MATCH($A300,'Hoja de Trabajo para listado'!$BC$155:$BC$1048576,0),MATCH((CUADRO!P$4&amp;$E300),'Hoja de Trabajo para listado'!$BC$151:$CB$151,0)),0)+IFERROR(INDEX('Hoja de Trabajo para listado'!$DE$153:$DG$274,MATCH($A300,'Hoja de Trabajo para listado'!$DE$153:$DE$1048576,0),MATCH((CUADRO!P$4&amp;$E300),'Hoja de Trabajo para listado'!$DE$151:$DG$151,0)),0)+IFERROR(INDEX('Hoja de Trabajo para listado'!$CD$155:$DC$1048576,MATCH($A300,'Hoja de Trabajo para listado'!$CD$155:$CD$1048576,0),MATCH((CUADRO!P$4&amp;$E300),'Hoja de Trabajo para listado'!$CD$151:$DC$151,0)),0)</f>
        <v>0</v>
      </c>
      <c r="Q300" s="243">
        <f ca="1">+IFERROR(INDEX('Hoja de Trabajo para listado'!$A$155:$Z$1048576,MATCH($A300,'Hoja de Trabajo para listado'!$A$155:$A$1048576,0),MATCH((CUADRO!Q$4&amp;$E300),'Hoja de Trabajo para listado'!$A$151:$Z$151,0)),0)+IFERROR(INDEX('Hoja de Trabajo para listado'!$AB$155:$BA$1048576,MATCH($A300,'Hoja de Trabajo para listado'!$AB$155:$AB$1048576,0),MATCH((CUADRO!Q$4&amp;$E300),'Hoja de Trabajo para listado'!$AB$151:$BA$151,0)),0)+IFERROR(INDEX('Hoja de Trabajo para listado'!$BC$155:$CB$1048576,MATCH($A300,'Hoja de Trabajo para listado'!$BC$155:$BC$1048576,0),MATCH((CUADRO!Q$4&amp;$E300),'Hoja de Trabajo para listado'!$BC$151:$CB$151,0)),0)+IFERROR(INDEX('Hoja de Trabajo para listado'!$DE$153:$DG$274,MATCH($A300,'Hoja de Trabajo para listado'!$DE$153:$DE$1048576,0),MATCH((CUADRO!Q$4&amp;$E300),'Hoja de Trabajo para listado'!$DE$151:$DG$151,0)),0)+IFERROR(INDEX('Hoja de Trabajo para listado'!$CD$155:$DC$1048576,MATCH($A300,'Hoja de Trabajo para listado'!$CD$155:$CD$1048576,0),MATCH((CUADRO!Q$4&amp;$E300),'Hoja de Trabajo para listado'!$CD$151:$DC$151,0)),0)</f>
        <v>0</v>
      </c>
      <c r="R300" s="243">
        <f t="shared" ca="1" si="11"/>
        <v>0</v>
      </c>
      <c r="S300" s="256">
        <f ca="1">+R299+R300</f>
        <v>0</v>
      </c>
      <c r="T300" s="241">
        <f ca="1">+S300</f>
        <v>0</v>
      </c>
      <c r="U300" s="240">
        <f t="shared" si="12"/>
        <v>2</v>
      </c>
      <c r="V300" s="327" t="str">
        <f>+VLOOKUP(A300,bd_lista!$A$3:$E$592,5,FALSE)</f>
        <v>Instituciones de Seguridad Social</v>
      </c>
      <c r="W300" s="398"/>
      <c r="X300" s="240">
        <f>+VLOOKUP(A300,[4]Sheet1!$A$13:$D$744,4,FALSE)</f>
        <v>46</v>
      </c>
      <c r="Y300" s="240" t="str">
        <f>+VLOOKUP(X300,bd_lista!$A$3:$C$592,3,FALSE)</f>
        <v>Ministerio de Salud y Deportes</v>
      </c>
      <c r="Z300" s="288"/>
      <c r="AA300" s="289"/>
    </row>
    <row r="301" spans="1:27" customFormat="1" ht="15" hidden="1" customHeight="1">
      <c r="A301" s="32">
        <v>425</v>
      </c>
      <c r="B301" s="393">
        <f>+A301</f>
        <v>425</v>
      </c>
      <c r="C301" s="245" t="str">
        <f>+VLOOKUP(A301,bd_lista!$A$3:$C$592,3,FALSE)</f>
        <v>Seguro Social Universitario de Cochabamba</v>
      </c>
      <c r="D301" s="395" t="str">
        <f>+C301</f>
        <v>Seguro Social Universitario de Cochabamba</v>
      </c>
      <c r="E301" s="245" t="s">
        <v>1303</v>
      </c>
      <c r="F301" s="241">
        <f ca="1">+IFERROR(INDEX('Hoja de Trabajo para listado'!$A$155:$Z$1048576,MATCH($A301,'Hoja de Trabajo para listado'!$A$155:$A$1048576,0),MATCH((CUADRO!F$4&amp;$E301),'Hoja de Trabajo para listado'!$A$151:$Z$151,0)),0)+IFERROR(INDEX('Hoja de Trabajo para listado'!$AB$155:$BA$1048576,MATCH($A301,'Hoja de Trabajo para listado'!$AB$155:$AB$1048576,0),MATCH((CUADRO!F$4&amp;$E301),'Hoja de Trabajo para listado'!$AB$151:$BA$151,0)),0)+IFERROR(INDEX('Hoja de Trabajo para listado'!$BC$155:$CB$1048576,MATCH($A301,'Hoja de Trabajo para listado'!$BC$155:$BC$1048576,0),MATCH((CUADRO!F$4&amp;$E301),'Hoja de Trabajo para listado'!$BC$151:$CB$151,0)),0)+IFERROR(INDEX('Hoja de Trabajo para listado'!$DE$153:$DG$274,MATCH($A301,'Hoja de Trabajo para listado'!$DE$153:$DE$1048576,0),MATCH((CUADRO!F$4&amp;$E301),'Hoja de Trabajo para listado'!$DE$151:$DG$151,0)),0)+IFERROR(INDEX('Hoja de Trabajo para listado'!$CD$155:$DC$1048576,MATCH($A301,'Hoja de Trabajo para listado'!$CD$155:$CD$1048576,0),MATCH((CUADRO!F$4&amp;$E301),'Hoja de Trabajo para listado'!$CD$151:$DC$151,0)),0)</f>
        <v>0</v>
      </c>
      <c r="G301" s="241">
        <f ca="1">+IFERROR(INDEX('Hoja de Trabajo para listado'!$A$155:$Z$1048576,MATCH($A301,'Hoja de Trabajo para listado'!$A$155:$A$1048576,0),MATCH((CUADRO!G$4&amp;$E301),'Hoja de Trabajo para listado'!$A$151:$Z$151,0)),0)+IFERROR(INDEX('Hoja de Trabajo para listado'!$AB$155:$BA$1048576,MATCH($A301,'Hoja de Trabajo para listado'!$AB$155:$AB$1048576,0),MATCH((CUADRO!G$4&amp;$E301),'Hoja de Trabajo para listado'!$AB$151:$BA$151,0)),0)+IFERROR(INDEX('Hoja de Trabajo para listado'!$BC$155:$CB$1048576,MATCH($A301,'Hoja de Trabajo para listado'!$BC$155:$BC$1048576,0),MATCH((CUADRO!G$4&amp;$E301),'Hoja de Trabajo para listado'!$BC$151:$CB$151,0)),0)+IFERROR(INDEX('Hoja de Trabajo para listado'!$DE$153:$DG$274,MATCH($A301,'Hoja de Trabajo para listado'!$DE$153:$DE$1048576,0),MATCH((CUADRO!G$4&amp;$E301),'Hoja de Trabajo para listado'!$DE$151:$DG$151,0)),0)+IFERROR(INDEX('Hoja de Trabajo para listado'!$CD$155:$DC$1048576,MATCH($A301,'Hoja de Trabajo para listado'!$CD$155:$CD$1048576,0),MATCH((CUADRO!G$4&amp;$E301),'Hoja de Trabajo para listado'!$CD$151:$DC$151,0)),0)</f>
        <v>0</v>
      </c>
      <c r="H301" s="241">
        <f ca="1">+IFERROR(INDEX('Hoja de Trabajo para listado'!$A$155:$Z$1048576,MATCH($A301,'Hoja de Trabajo para listado'!$A$155:$A$1048576,0),MATCH((CUADRO!H$4&amp;$E301),'Hoja de Trabajo para listado'!$A$151:$Z$151,0)),0)+IFERROR(INDEX('Hoja de Trabajo para listado'!$AB$155:$BA$1048576,MATCH($A301,'Hoja de Trabajo para listado'!$AB$155:$AB$1048576,0),MATCH((CUADRO!H$4&amp;$E301),'Hoja de Trabajo para listado'!$AB$151:$BA$151,0)),0)+IFERROR(INDEX('Hoja de Trabajo para listado'!$BC$155:$CB$1048576,MATCH($A301,'Hoja de Trabajo para listado'!$BC$155:$BC$1048576,0),MATCH((CUADRO!H$4&amp;$E301),'Hoja de Trabajo para listado'!$BC$151:$CB$151,0)),0)+IFERROR(INDEX('Hoja de Trabajo para listado'!$DE$153:$DG$274,MATCH($A301,'Hoja de Trabajo para listado'!$DE$153:$DE$1048576,0),MATCH((CUADRO!H$4&amp;$E301),'Hoja de Trabajo para listado'!$DE$151:$DG$151,0)),0)+IFERROR(INDEX('Hoja de Trabajo para listado'!$CD$155:$DC$1048576,MATCH($A301,'Hoja de Trabajo para listado'!$CD$155:$CD$1048576,0),MATCH((CUADRO!H$4&amp;$E301),'Hoja de Trabajo para listado'!$CD$151:$DC$151,0)),0)</f>
        <v>0</v>
      </c>
      <c r="I301" s="241">
        <f ca="1">+IFERROR(INDEX('Hoja de Trabajo para listado'!$A$155:$Z$1048576,MATCH($A301,'Hoja de Trabajo para listado'!$A$155:$A$1048576,0),MATCH((CUADRO!I$4&amp;$E301),'Hoja de Trabajo para listado'!$A$151:$Z$151,0)),0)+IFERROR(INDEX('Hoja de Trabajo para listado'!$AB$155:$BA$1048576,MATCH($A301,'Hoja de Trabajo para listado'!$AB$155:$AB$1048576,0),MATCH((CUADRO!I$4&amp;$E301),'Hoja de Trabajo para listado'!$AB$151:$BA$151,0)),0)+IFERROR(INDEX('Hoja de Trabajo para listado'!$BC$155:$CB$1048576,MATCH($A301,'Hoja de Trabajo para listado'!$BC$155:$BC$1048576,0),MATCH((CUADRO!I$4&amp;$E301),'Hoja de Trabajo para listado'!$BC$151:$CB$151,0)),0)+IFERROR(INDEX('Hoja de Trabajo para listado'!$DE$153:$DG$274,MATCH($A301,'Hoja de Trabajo para listado'!$DE$153:$DE$1048576,0),MATCH((CUADRO!I$4&amp;$E301),'Hoja de Trabajo para listado'!$DE$151:$DG$151,0)),0)+IFERROR(INDEX('Hoja de Trabajo para listado'!$CD$155:$DC$1048576,MATCH($A301,'Hoja de Trabajo para listado'!$CD$155:$CD$1048576,0),MATCH((CUADRO!I$4&amp;$E301),'Hoja de Trabajo para listado'!$CD$151:$DC$151,0)),0)</f>
        <v>0</v>
      </c>
      <c r="J301" s="241">
        <f ca="1">+IFERROR(INDEX('Hoja de Trabajo para listado'!$A$155:$Z$1048576,MATCH($A301,'Hoja de Trabajo para listado'!$A$155:$A$1048576,0),MATCH((CUADRO!J$4&amp;$E301),'Hoja de Trabajo para listado'!$A$151:$Z$151,0)),0)+IFERROR(INDEX('Hoja de Trabajo para listado'!$AB$155:$BA$1048576,MATCH($A301,'Hoja de Trabajo para listado'!$AB$155:$AB$1048576,0),MATCH((CUADRO!J$4&amp;$E301),'Hoja de Trabajo para listado'!$AB$151:$BA$151,0)),0)+IFERROR(INDEX('Hoja de Trabajo para listado'!$BC$155:$CB$1048576,MATCH($A301,'Hoja de Trabajo para listado'!$BC$155:$BC$1048576,0),MATCH((CUADRO!J$4&amp;$E301),'Hoja de Trabajo para listado'!$BC$151:$CB$151,0)),0)+IFERROR(INDEX('Hoja de Trabajo para listado'!$DE$153:$DG$274,MATCH($A301,'Hoja de Trabajo para listado'!$DE$153:$DE$1048576,0),MATCH((CUADRO!J$4&amp;$E301),'Hoja de Trabajo para listado'!$DE$151:$DG$151,0)),0)+IFERROR(INDEX('Hoja de Trabajo para listado'!$CD$155:$DC$1048576,MATCH($A301,'Hoja de Trabajo para listado'!$CD$155:$CD$1048576,0),MATCH((CUADRO!J$4&amp;$E301),'Hoja de Trabajo para listado'!$CD$151:$DC$151,0)),0)</f>
        <v>0</v>
      </c>
      <c r="K301" s="241">
        <f ca="1">+IFERROR(INDEX('Hoja de Trabajo para listado'!$A$155:$Z$1048576,MATCH($A301,'Hoja de Trabajo para listado'!$A$155:$A$1048576,0),MATCH((CUADRO!K$4&amp;$E301),'Hoja de Trabajo para listado'!$A$151:$Z$151,0)),0)+IFERROR(INDEX('Hoja de Trabajo para listado'!$AB$155:$BA$1048576,MATCH($A301,'Hoja de Trabajo para listado'!$AB$155:$AB$1048576,0),MATCH((CUADRO!K$4&amp;$E301),'Hoja de Trabajo para listado'!$AB$151:$BA$151,0)),0)+IFERROR(INDEX('Hoja de Trabajo para listado'!$BC$155:$CB$1048576,MATCH($A301,'Hoja de Trabajo para listado'!$BC$155:$BC$1048576,0),MATCH((CUADRO!K$4&amp;$E301),'Hoja de Trabajo para listado'!$BC$151:$CB$151,0)),0)+IFERROR(INDEX('Hoja de Trabajo para listado'!$DE$153:$DG$274,MATCH($A301,'Hoja de Trabajo para listado'!$DE$153:$DE$1048576,0),MATCH((CUADRO!K$4&amp;$E301),'Hoja de Trabajo para listado'!$DE$151:$DG$151,0)),0)+IFERROR(INDEX('Hoja de Trabajo para listado'!$CD$155:$DC$1048576,MATCH($A301,'Hoja de Trabajo para listado'!$CD$155:$CD$1048576,0),MATCH((CUADRO!K$4&amp;$E301),'Hoja de Trabajo para listado'!$CD$151:$DC$151,0)),0)</f>
        <v>0</v>
      </c>
      <c r="L301" s="241">
        <f ca="1">+IFERROR(INDEX('Hoja de Trabajo para listado'!$A$155:$Z$1048576,MATCH($A301,'Hoja de Trabajo para listado'!$A$155:$A$1048576,0),MATCH((CUADRO!L$4&amp;$E301),'Hoja de Trabajo para listado'!$A$151:$Z$151,0)),0)+IFERROR(INDEX('Hoja de Trabajo para listado'!$AB$155:$BA$1048576,MATCH($A301,'Hoja de Trabajo para listado'!$AB$155:$AB$1048576,0),MATCH((CUADRO!L$4&amp;$E301),'Hoja de Trabajo para listado'!$AB$151:$BA$151,0)),0)+IFERROR(INDEX('Hoja de Trabajo para listado'!$BC$155:$CB$1048576,MATCH($A301,'Hoja de Trabajo para listado'!$BC$155:$BC$1048576,0),MATCH((CUADRO!L$4&amp;$E301),'Hoja de Trabajo para listado'!$BC$151:$CB$151,0)),0)+IFERROR(INDEX('Hoja de Trabajo para listado'!$DE$153:$DG$274,MATCH($A301,'Hoja de Trabajo para listado'!$DE$153:$DE$1048576,0),MATCH((CUADRO!L$4&amp;$E301),'Hoja de Trabajo para listado'!$DE$151:$DG$151,0)),0)+IFERROR(INDEX('Hoja de Trabajo para listado'!$CD$155:$DC$1048576,MATCH($A301,'Hoja de Trabajo para listado'!$CD$155:$CD$1048576,0),MATCH((CUADRO!L$4&amp;$E301),'Hoja de Trabajo para listado'!$CD$151:$DC$151,0)),0)</f>
        <v>0</v>
      </c>
      <c r="M301" s="241">
        <f ca="1">+IFERROR(INDEX('Hoja de Trabajo para listado'!$A$155:$Z$1048576,MATCH($A301,'Hoja de Trabajo para listado'!$A$155:$A$1048576,0),MATCH((CUADRO!M$4&amp;$E301),'Hoja de Trabajo para listado'!$A$151:$Z$151,0)),0)+IFERROR(INDEX('Hoja de Trabajo para listado'!$AB$155:$BA$1048576,MATCH($A301,'Hoja de Trabajo para listado'!$AB$155:$AB$1048576,0),MATCH((CUADRO!M$4&amp;$E301),'Hoja de Trabajo para listado'!$AB$151:$BA$151,0)),0)+IFERROR(INDEX('Hoja de Trabajo para listado'!$BC$155:$CB$1048576,MATCH($A301,'Hoja de Trabajo para listado'!$BC$155:$BC$1048576,0),MATCH((CUADRO!M$4&amp;$E301),'Hoja de Trabajo para listado'!$BC$151:$CB$151,0)),0)+IFERROR(INDEX('Hoja de Trabajo para listado'!$DE$153:$DG$274,MATCH($A301,'Hoja de Trabajo para listado'!$DE$153:$DE$1048576,0),MATCH((CUADRO!M$4&amp;$E301),'Hoja de Trabajo para listado'!$DE$151:$DG$151,0)),0)+IFERROR(INDEX('Hoja de Trabajo para listado'!$CD$155:$DC$1048576,MATCH($A301,'Hoja de Trabajo para listado'!$CD$155:$CD$1048576,0),MATCH((CUADRO!M$4&amp;$E301),'Hoja de Trabajo para listado'!$CD$151:$DC$151,0)),0)</f>
        <v>0</v>
      </c>
      <c r="N301" s="241">
        <f ca="1">+IFERROR(INDEX('Hoja de Trabajo para listado'!$A$155:$Z$1048576,MATCH($A301,'Hoja de Trabajo para listado'!$A$155:$A$1048576,0),MATCH((CUADRO!N$4&amp;$E301),'Hoja de Trabajo para listado'!$A$151:$Z$151,0)),0)+IFERROR(INDEX('Hoja de Trabajo para listado'!$AB$155:$BA$1048576,MATCH($A301,'Hoja de Trabajo para listado'!$AB$155:$AB$1048576,0),MATCH((CUADRO!N$4&amp;$E301),'Hoja de Trabajo para listado'!$AB$151:$BA$151,0)),0)+IFERROR(INDEX('Hoja de Trabajo para listado'!$BC$155:$CB$1048576,MATCH($A301,'Hoja de Trabajo para listado'!$BC$155:$BC$1048576,0),MATCH((CUADRO!N$4&amp;$E301),'Hoja de Trabajo para listado'!$BC$151:$CB$151,0)),0)+IFERROR(INDEX('Hoja de Trabajo para listado'!$DE$153:$DG$274,MATCH($A301,'Hoja de Trabajo para listado'!$DE$153:$DE$1048576,0),MATCH((CUADRO!N$4&amp;$E301),'Hoja de Trabajo para listado'!$DE$151:$DG$151,0)),0)+IFERROR(INDEX('Hoja de Trabajo para listado'!$CD$155:$DC$1048576,MATCH($A301,'Hoja de Trabajo para listado'!$CD$155:$CD$1048576,0),MATCH((CUADRO!N$4&amp;$E301),'Hoja de Trabajo para listado'!$CD$151:$DC$151,0)),0)</f>
        <v>0</v>
      </c>
      <c r="O301" s="241">
        <f ca="1">+IFERROR(INDEX('Hoja de Trabajo para listado'!$A$155:$Z$1048576,MATCH($A301,'Hoja de Trabajo para listado'!$A$155:$A$1048576,0),MATCH((CUADRO!O$4&amp;$E301),'Hoja de Trabajo para listado'!$A$151:$Z$151,0)),0)+IFERROR(INDEX('Hoja de Trabajo para listado'!$AB$155:$BA$1048576,MATCH($A301,'Hoja de Trabajo para listado'!$AB$155:$AB$1048576,0),MATCH((CUADRO!O$4&amp;$E301),'Hoja de Trabajo para listado'!$AB$151:$BA$151,0)),0)+IFERROR(INDEX('Hoja de Trabajo para listado'!$BC$155:$CB$1048576,MATCH($A301,'Hoja de Trabajo para listado'!$BC$155:$BC$1048576,0),MATCH((CUADRO!O$4&amp;$E301),'Hoja de Trabajo para listado'!$BC$151:$CB$151,0)),0)+IFERROR(INDEX('Hoja de Trabajo para listado'!$DE$153:$DG$274,MATCH($A301,'Hoja de Trabajo para listado'!$DE$153:$DE$1048576,0),MATCH((CUADRO!O$4&amp;$E301),'Hoja de Trabajo para listado'!$DE$151:$DG$151,0)),0)+IFERROR(INDEX('Hoja de Trabajo para listado'!$CD$155:$DC$1048576,MATCH($A301,'Hoja de Trabajo para listado'!$CD$155:$CD$1048576,0),MATCH((CUADRO!O$4&amp;$E301),'Hoja de Trabajo para listado'!$CD$151:$DC$151,0)),0)</f>
        <v>0</v>
      </c>
      <c r="P301" s="241">
        <f ca="1">+IFERROR(INDEX('Hoja de Trabajo para listado'!$A$155:$Z$1048576,MATCH($A301,'Hoja de Trabajo para listado'!$A$155:$A$1048576,0),MATCH((CUADRO!P$4&amp;$E301),'Hoja de Trabajo para listado'!$A$151:$Z$151,0)),0)+IFERROR(INDEX('Hoja de Trabajo para listado'!$AB$155:$BA$1048576,MATCH($A301,'Hoja de Trabajo para listado'!$AB$155:$AB$1048576,0),MATCH((CUADRO!P$4&amp;$E301),'Hoja de Trabajo para listado'!$AB$151:$BA$151,0)),0)+IFERROR(INDEX('Hoja de Trabajo para listado'!$BC$155:$CB$1048576,MATCH($A301,'Hoja de Trabajo para listado'!$BC$155:$BC$1048576,0),MATCH((CUADRO!P$4&amp;$E301),'Hoja de Trabajo para listado'!$BC$151:$CB$151,0)),0)+IFERROR(INDEX('Hoja de Trabajo para listado'!$DE$153:$DG$274,MATCH($A301,'Hoja de Trabajo para listado'!$DE$153:$DE$1048576,0),MATCH((CUADRO!P$4&amp;$E301),'Hoja de Trabajo para listado'!$DE$151:$DG$151,0)),0)+IFERROR(INDEX('Hoja de Trabajo para listado'!$CD$155:$DC$1048576,MATCH($A301,'Hoja de Trabajo para listado'!$CD$155:$CD$1048576,0),MATCH((CUADRO!P$4&amp;$E301),'Hoja de Trabajo para listado'!$CD$151:$DC$151,0)),0)</f>
        <v>0</v>
      </c>
      <c r="Q301" s="241">
        <f ca="1">+IFERROR(INDEX('Hoja de Trabajo para listado'!$A$155:$Z$1048576,MATCH($A301,'Hoja de Trabajo para listado'!$A$155:$A$1048576,0),MATCH((CUADRO!Q$4&amp;$E301),'Hoja de Trabajo para listado'!$A$151:$Z$151,0)),0)+IFERROR(INDEX('Hoja de Trabajo para listado'!$AB$155:$BA$1048576,MATCH($A301,'Hoja de Trabajo para listado'!$AB$155:$AB$1048576,0),MATCH((CUADRO!Q$4&amp;$E301),'Hoja de Trabajo para listado'!$AB$151:$BA$151,0)),0)+IFERROR(INDEX('Hoja de Trabajo para listado'!$BC$155:$CB$1048576,MATCH($A301,'Hoja de Trabajo para listado'!$BC$155:$BC$1048576,0),MATCH((CUADRO!Q$4&amp;$E301),'Hoja de Trabajo para listado'!$BC$151:$CB$151,0)),0)+IFERROR(INDEX('Hoja de Trabajo para listado'!$DE$153:$DG$274,MATCH($A301,'Hoja de Trabajo para listado'!$DE$153:$DE$1048576,0),MATCH((CUADRO!Q$4&amp;$E301),'Hoja de Trabajo para listado'!$DE$151:$DG$151,0)),0)+IFERROR(INDEX('Hoja de Trabajo para listado'!$CD$155:$DC$1048576,MATCH($A301,'Hoja de Trabajo para listado'!$CD$155:$CD$1048576,0),MATCH((CUADRO!Q$4&amp;$E301),'Hoja de Trabajo para listado'!$CD$151:$DC$151,0)),0)</f>
        <v>0</v>
      </c>
      <c r="R301" s="241">
        <f t="shared" ca="1" si="11"/>
        <v>0</v>
      </c>
      <c r="S301" s="247"/>
      <c r="T301" s="241">
        <f ca="1">+T302</f>
        <v>0</v>
      </c>
      <c r="U301" s="240">
        <f t="shared" si="12"/>
        <v>1</v>
      </c>
      <c r="V301" s="327" t="str">
        <f>+VLOOKUP(A301,bd_lista!$A$3:$E$592,5,FALSE)</f>
        <v>Instituciones de Seguridad Social</v>
      </c>
      <c r="W301" s="397" t="str">
        <f>+V301</f>
        <v>Instituciones de Seguridad Social</v>
      </c>
      <c r="X301" s="240">
        <f>+VLOOKUP(A301,[4]Sheet1!$A$13:$D$744,4,FALSE)</f>
        <v>46</v>
      </c>
      <c r="Y301" s="240" t="str">
        <f>+VLOOKUP(X301,bd_lista!$A$3:$C$592,3,FALSE)</f>
        <v>Ministerio de Salud y Deportes</v>
      </c>
      <c r="Z301" s="290">
        <f>+X301</f>
        <v>46</v>
      </c>
      <c r="AA301" s="291" t="str">
        <f>+Y301</f>
        <v>Ministerio de Salud y Deportes</v>
      </c>
    </row>
    <row r="302" spans="1:27" customFormat="1" ht="15" hidden="1" customHeight="1">
      <c r="A302" s="32">
        <v>425</v>
      </c>
      <c r="B302" s="394"/>
      <c r="C302" s="327" t="str">
        <f>+VLOOKUP(A302,bd_lista!$A$3:$C$592,3,FALSE)</f>
        <v>Seguro Social Universitario de Cochabamba</v>
      </c>
      <c r="D302" s="396"/>
      <c r="E302" s="327" t="s">
        <v>1304</v>
      </c>
      <c r="F302" s="243">
        <f ca="1">+IFERROR(INDEX('Hoja de Trabajo para listado'!$A$155:$Z$1048576,MATCH($A302,'Hoja de Trabajo para listado'!$A$155:$A$1048576,0),MATCH((CUADRO!F$4&amp;$E302),'Hoja de Trabajo para listado'!$A$151:$Z$151,0)),0)+IFERROR(INDEX('Hoja de Trabajo para listado'!$AB$155:$BA$1048576,MATCH($A302,'Hoja de Trabajo para listado'!$AB$155:$AB$1048576,0),MATCH((CUADRO!F$4&amp;$E302),'Hoja de Trabajo para listado'!$AB$151:$BA$151,0)),0)+IFERROR(INDEX('Hoja de Trabajo para listado'!$BC$155:$CB$1048576,MATCH($A302,'Hoja de Trabajo para listado'!$BC$155:$BC$1048576,0),MATCH((CUADRO!F$4&amp;$E302),'Hoja de Trabajo para listado'!$BC$151:$CB$151,0)),0)+IFERROR(INDEX('Hoja de Trabajo para listado'!$DE$153:$DG$274,MATCH($A302,'Hoja de Trabajo para listado'!$DE$153:$DE$1048576,0),MATCH((CUADRO!F$4&amp;$E302),'Hoja de Trabajo para listado'!$DE$151:$DG$151,0)),0)+IFERROR(INDEX('Hoja de Trabajo para listado'!$CD$155:$DC$1048576,MATCH($A302,'Hoja de Trabajo para listado'!$CD$155:$CD$1048576,0),MATCH((CUADRO!F$4&amp;$E302),'Hoja de Trabajo para listado'!$CD$151:$DC$151,0)),0)</f>
        <v>0</v>
      </c>
      <c r="G302" s="243">
        <f ca="1">+IFERROR(INDEX('Hoja de Trabajo para listado'!$A$155:$Z$1048576,MATCH($A302,'Hoja de Trabajo para listado'!$A$155:$A$1048576,0),MATCH((CUADRO!G$4&amp;$E302),'Hoja de Trabajo para listado'!$A$151:$Z$151,0)),0)+IFERROR(INDEX('Hoja de Trabajo para listado'!$AB$155:$BA$1048576,MATCH($A302,'Hoja de Trabajo para listado'!$AB$155:$AB$1048576,0),MATCH((CUADRO!G$4&amp;$E302),'Hoja de Trabajo para listado'!$AB$151:$BA$151,0)),0)+IFERROR(INDEX('Hoja de Trabajo para listado'!$BC$155:$CB$1048576,MATCH($A302,'Hoja de Trabajo para listado'!$BC$155:$BC$1048576,0),MATCH((CUADRO!G$4&amp;$E302),'Hoja de Trabajo para listado'!$BC$151:$CB$151,0)),0)+IFERROR(INDEX('Hoja de Trabajo para listado'!$DE$153:$DG$274,MATCH($A302,'Hoja de Trabajo para listado'!$DE$153:$DE$1048576,0),MATCH((CUADRO!G$4&amp;$E302),'Hoja de Trabajo para listado'!$DE$151:$DG$151,0)),0)+IFERROR(INDEX('Hoja de Trabajo para listado'!$CD$155:$DC$1048576,MATCH($A302,'Hoja de Trabajo para listado'!$CD$155:$CD$1048576,0),MATCH((CUADRO!G$4&amp;$E302),'Hoja de Trabajo para listado'!$CD$151:$DC$151,0)),0)</f>
        <v>0</v>
      </c>
      <c r="H302" s="243">
        <f ca="1">+IFERROR(INDEX('Hoja de Trabajo para listado'!$A$155:$Z$1048576,MATCH($A302,'Hoja de Trabajo para listado'!$A$155:$A$1048576,0),MATCH((CUADRO!H$4&amp;$E302),'Hoja de Trabajo para listado'!$A$151:$Z$151,0)),0)+IFERROR(INDEX('Hoja de Trabajo para listado'!$AB$155:$BA$1048576,MATCH($A302,'Hoja de Trabajo para listado'!$AB$155:$AB$1048576,0),MATCH((CUADRO!H$4&amp;$E302),'Hoja de Trabajo para listado'!$AB$151:$BA$151,0)),0)+IFERROR(INDEX('Hoja de Trabajo para listado'!$BC$155:$CB$1048576,MATCH($A302,'Hoja de Trabajo para listado'!$BC$155:$BC$1048576,0),MATCH((CUADRO!H$4&amp;$E302),'Hoja de Trabajo para listado'!$BC$151:$CB$151,0)),0)+IFERROR(INDEX('Hoja de Trabajo para listado'!$DE$153:$DG$274,MATCH($A302,'Hoja de Trabajo para listado'!$DE$153:$DE$1048576,0),MATCH((CUADRO!H$4&amp;$E302),'Hoja de Trabajo para listado'!$DE$151:$DG$151,0)),0)+IFERROR(INDEX('Hoja de Trabajo para listado'!$CD$155:$DC$1048576,MATCH($A302,'Hoja de Trabajo para listado'!$CD$155:$CD$1048576,0),MATCH((CUADRO!H$4&amp;$E302),'Hoja de Trabajo para listado'!$CD$151:$DC$151,0)),0)</f>
        <v>0</v>
      </c>
      <c r="I302" s="243">
        <f ca="1">+IFERROR(INDEX('Hoja de Trabajo para listado'!$A$155:$Z$1048576,MATCH($A302,'Hoja de Trabajo para listado'!$A$155:$A$1048576,0),MATCH((CUADRO!I$4&amp;$E302),'Hoja de Trabajo para listado'!$A$151:$Z$151,0)),0)+IFERROR(INDEX('Hoja de Trabajo para listado'!$AB$155:$BA$1048576,MATCH($A302,'Hoja de Trabajo para listado'!$AB$155:$AB$1048576,0),MATCH((CUADRO!I$4&amp;$E302),'Hoja de Trabajo para listado'!$AB$151:$BA$151,0)),0)+IFERROR(INDEX('Hoja de Trabajo para listado'!$BC$155:$CB$1048576,MATCH($A302,'Hoja de Trabajo para listado'!$BC$155:$BC$1048576,0),MATCH((CUADRO!I$4&amp;$E302),'Hoja de Trabajo para listado'!$BC$151:$CB$151,0)),0)+IFERROR(INDEX('Hoja de Trabajo para listado'!$DE$153:$DG$274,MATCH($A302,'Hoja de Trabajo para listado'!$DE$153:$DE$1048576,0),MATCH((CUADRO!I$4&amp;$E302),'Hoja de Trabajo para listado'!$DE$151:$DG$151,0)),0)+IFERROR(INDEX('Hoja de Trabajo para listado'!$CD$155:$DC$1048576,MATCH($A302,'Hoja de Trabajo para listado'!$CD$155:$CD$1048576,0),MATCH((CUADRO!I$4&amp;$E302),'Hoja de Trabajo para listado'!$CD$151:$DC$151,0)),0)</f>
        <v>0</v>
      </c>
      <c r="J302" s="243">
        <f ca="1">+IFERROR(INDEX('Hoja de Trabajo para listado'!$A$155:$Z$1048576,MATCH($A302,'Hoja de Trabajo para listado'!$A$155:$A$1048576,0),MATCH((CUADRO!J$4&amp;$E302),'Hoja de Trabajo para listado'!$A$151:$Z$151,0)),0)+IFERROR(INDEX('Hoja de Trabajo para listado'!$AB$155:$BA$1048576,MATCH($A302,'Hoja de Trabajo para listado'!$AB$155:$AB$1048576,0),MATCH((CUADRO!J$4&amp;$E302),'Hoja de Trabajo para listado'!$AB$151:$BA$151,0)),0)+IFERROR(INDEX('Hoja de Trabajo para listado'!$BC$155:$CB$1048576,MATCH($A302,'Hoja de Trabajo para listado'!$BC$155:$BC$1048576,0),MATCH((CUADRO!J$4&amp;$E302),'Hoja de Trabajo para listado'!$BC$151:$CB$151,0)),0)+IFERROR(INDEX('Hoja de Trabajo para listado'!$DE$153:$DG$274,MATCH($A302,'Hoja de Trabajo para listado'!$DE$153:$DE$1048576,0),MATCH((CUADRO!J$4&amp;$E302),'Hoja de Trabajo para listado'!$DE$151:$DG$151,0)),0)+IFERROR(INDEX('Hoja de Trabajo para listado'!$CD$155:$DC$1048576,MATCH($A302,'Hoja de Trabajo para listado'!$CD$155:$CD$1048576,0),MATCH((CUADRO!J$4&amp;$E302),'Hoja de Trabajo para listado'!$CD$151:$DC$151,0)),0)</f>
        <v>0</v>
      </c>
      <c r="K302" s="243">
        <f ca="1">+IFERROR(INDEX('Hoja de Trabajo para listado'!$A$155:$Z$1048576,MATCH($A302,'Hoja de Trabajo para listado'!$A$155:$A$1048576,0),MATCH((CUADRO!K$4&amp;$E302),'Hoja de Trabajo para listado'!$A$151:$Z$151,0)),0)+IFERROR(INDEX('Hoja de Trabajo para listado'!$AB$155:$BA$1048576,MATCH($A302,'Hoja de Trabajo para listado'!$AB$155:$AB$1048576,0),MATCH((CUADRO!K$4&amp;$E302),'Hoja de Trabajo para listado'!$AB$151:$BA$151,0)),0)+IFERROR(INDEX('Hoja de Trabajo para listado'!$BC$155:$CB$1048576,MATCH($A302,'Hoja de Trabajo para listado'!$BC$155:$BC$1048576,0),MATCH((CUADRO!K$4&amp;$E302),'Hoja de Trabajo para listado'!$BC$151:$CB$151,0)),0)+IFERROR(INDEX('Hoja de Trabajo para listado'!$DE$153:$DG$274,MATCH($A302,'Hoja de Trabajo para listado'!$DE$153:$DE$1048576,0),MATCH((CUADRO!K$4&amp;$E302),'Hoja de Trabajo para listado'!$DE$151:$DG$151,0)),0)+IFERROR(INDEX('Hoja de Trabajo para listado'!$CD$155:$DC$1048576,MATCH($A302,'Hoja de Trabajo para listado'!$CD$155:$CD$1048576,0),MATCH((CUADRO!K$4&amp;$E302),'Hoja de Trabajo para listado'!$CD$151:$DC$151,0)),0)</f>
        <v>0</v>
      </c>
      <c r="L302" s="243">
        <f ca="1">+IFERROR(INDEX('Hoja de Trabajo para listado'!$A$155:$Z$1048576,MATCH($A302,'Hoja de Trabajo para listado'!$A$155:$A$1048576,0),MATCH((CUADRO!L$4&amp;$E302),'Hoja de Trabajo para listado'!$A$151:$Z$151,0)),0)+IFERROR(INDEX('Hoja de Trabajo para listado'!$AB$155:$BA$1048576,MATCH($A302,'Hoja de Trabajo para listado'!$AB$155:$AB$1048576,0),MATCH((CUADRO!L$4&amp;$E302),'Hoja de Trabajo para listado'!$AB$151:$BA$151,0)),0)+IFERROR(INDEX('Hoja de Trabajo para listado'!$BC$155:$CB$1048576,MATCH($A302,'Hoja de Trabajo para listado'!$BC$155:$BC$1048576,0),MATCH((CUADRO!L$4&amp;$E302),'Hoja de Trabajo para listado'!$BC$151:$CB$151,0)),0)+IFERROR(INDEX('Hoja de Trabajo para listado'!$DE$153:$DG$274,MATCH($A302,'Hoja de Trabajo para listado'!$DE$153:$DE$1048576,0),MATCH((CUADRO!L$4&amp;$E302),'Hoja de Trabajo para listado'!$DE$151:$DG$151,0)),0)+IFERROR(INDEX('Hoja de Trabajo para listado'!$CD$155:$DC$1048576,MATCH($A302,'Hoja de Trabajo para listado'!$CD$155:$CD$1048576,0),MATCH((CUADRO!L$4&amp;$E302),'Hoja de Trabajo para listado'!$CD$151:$DC$151,0)),0)</f>
        <v>0</v>
      </c>
      <c r="M302" s="243">
        <f ca="1">+IFERROR(INDEX('Hoja de Trabajo para listado'!$A$155:$Z$1048576,MATCH($A302,'Hoja de Trabajo para listado'!$A$155:$A$1048576,0),MATCH((CUADRO!M$4&amp;$E302),'Hoja de Trabajo para listado'!$A$151:$Z$151,0)),0)+IFERROR(INDEX('Hoja de Trabajo para listado'!$AB$155:$BA$1048576,MATCH($A302,'Hoja de Trabajo para listado'!$AB$155:$AB$1048576,0),MATCH((CUADRO!M$4&amp;$E302),'Hoja de Trabajo para listado'!$AB$151:$BA$151,0)),0)+IFERROR(INDEX('Hoja de Trabajo para listado'!$BC$155:$CB$1048576,MATCH($A302,'Hoja de Trabajo para listado'!$BC$155:$BC$1048576,0),MATCH((CUADRO!M$4&amp;$E302),'Hoja de Trabajo para listado'!$BC$151:$CB$151,0)),0)+IFERROR(INDEX('Hoja de Trabajo para listado'!$DE$153:$DG$274,MATCH($A302,'Hoja de Trabajo para listado'!$DE$153:$DE$1048576,0),MATCH((CUADRO!M$4&amp;$E302),'Hoja de Trabajo para listado'!$DE$151:$DG$151,0)),0)+IFERROR(INDEX('Hoja de Trabajo para listado'!$CD$155:$DC$1048576,MATCH($A302,'Hoja de Trabajo para listado'!$CD$155:$CD$1048576,0),MATCH((CUADRO!M$4&amp;$E302),'Hoja de Trabajo para listado'!$CD$151:$DC$151,0)),0)</f>
        <v>0</v>
      </c>
      <c r="N302" s="243">
        <f ca="1">+IFERROR(INDEX('Hoja de Trabajo para listado'!$A$155:$Z$1048576,MATCH($A302,'Hoja de Trabajo para listado'!$A$155:$A$1048576,0),MATCH((CUADRO!N$4&amp;$E302),'Hoja de Trabajo para listado'!$A$151:$Z$151,0)),0)+IFERROR(INDEX('Hoja de Trabajo para listado'!$AB$155:$BA$1048576,MATCH($A302,'Hoja de Trabajo para listado'!$AB$155:$AB$1048576,0),MATCH((CUADRO!N$4&amp;$E302),'Hoja de Trabajo para listado'!$AB$151:$BA$151,0)),0)+IFERROR(INDEX('Hoja de Trabajo para listado'!$BC$155:$CB$1048576,MATCH($A302,'Hoja de Trabajo para listado'!$BC$155:$BC$1048576,0),MATCH((CUADRO!N$4&amp;$E302),'Hoja de Trabajo para listado'!$BC$151:$CB$151,0)),0)+IFERROR(INDEX('Hoja de Trabajo para listado'!$DE$153:$DG$274,MATCH($A302,'Hoja de Trabajo para listado'!$DE$153:$DE$1048576,0),MATCH((CUADRO!N$4&amp;$E302),'Hoja de Trabajo para listado'!$DE$151:$DG$151,0)),0)+IFERROR(INDEX('Hoja de Trabajo para listado'!$CD$155:$DC$1048576,MATCH($A302,'Hoja de Trabajo para listado'!$CD$155:$CD$1048576,0),MATCH((CUADRO!N$4&amp;$E302),'Hoja de Trabajo para listado'!$CD$151:$DC$151,0)),0)</f>
        <v>0</v>
      </c>
      <c r="O302" s="243">
        <f ca="1">+IFERROR(INDEX('Hoja de Trabajo para listado'!$A$155:$Z$1048576,MATCH($A302,'Hoja de Trabajo para listado'!$A$155:$A$1048576,0),MATCH((CUADRO!O$4&amp;$E302),'Hoja de Trabajo para listado'!$A$151:$Z$151,0)),0)+IFERROR(INDEX('Hoja de Trabajo para listado'!$AB$155:$BA$1048576,MATCH($A302,'Hoja de Trabajo para listado'!$AB$155:$AB$1048576,0),MATCH((CUADRO!O$4&amp;$E302),'Hoja de Trabajo para listado'!$AB$151:$BA$151,0)),0)+IFERROR(INDEX('Hoja de Trabajo para listado'!$BC$155:$CB$1048576,MATCH($A302,'Hoja de Trabajo para listado'!$BC$155:$BC$1048576,0),MATCH((CUADRO!O$4&amp;$E302),'Hoja de Trabajo para listado'!$BC$151:$CB$151,0)),0)+IFERROR(INDEX('Hoja de Trabajo para listado'!$DE$153:$DG$274,MATCH($A302,'Hoja de Trabajo para listado'!$DE$153:$DE$1048576,0),MATCH((CUADRO!O$4&amp;$E302),'Hoja de Trabajo para listado'!$DE$151:$DG$151,0)),0)+IFERROR(INDEX('Hoja de Trabajo para listado'!$CD$155:$DC$1048576,MATCH($A302,'Hoja de Trabajo para listado'!$CD$155:$CD$1048576,0),MATCH((CUADRO!O$4&amp;$E302),'Hoja de Trabajo para listado'!$CD$151:$DC$151,0)),0)</f>
        <v>0</v>
      </c>
      <c r="P302" s="243">
        <f ca="1">+IFERROR(INDEX('Hoja de Trabajo para listado'!$A$155:$Z$1048576,MATCH($A302,'Hoja de Trabajo para listado'!$A$155:$A$1048576,0),MATCH((CUADRO!P$4&amp;$E302),'Hoja de Trabajo para listado'!$A$151:$Z$151,0)),0)+IFERROR(INDEX('Hoja de Trabajo para listado'!$AB$155:$BA$1048576,MATCH($A302,'Hoja de Trabajo para listado'!$AB$155:$AB$1048576,0),MATCH((CUADRO!P$4&amp;$E302),'Hoja de Trabajo para listado'!$AB$151:$BA$151,0)),0)+IFERROR(INDEX('Hoja de Trabajo para listado'!$BC$155:$CB$1048576,MATCH($A302,'Hoja de Trabajo para listado'!$BC$155:$BC$1048576,0),MATCH((CUADRO!P$4&amp;$E302),'Hoja de Trabajo para listado'!$BC$151:$CB$151,0)),0)+IFERROR(INDEX('Hoja de Trabajo para listado'!$DE$153:$DG$274,MATCH($A302,'Hoja de Trabajo para listado'!$DE$153:$DE$1048576,0),MATCH((CUADRO!P$4&amp;$E302),'Hoja de Trabajo para listado'!$DE$151:$DG$151,0)),0)+IFERROR(INDEX('Hoja de Trabajo para listado'!$CD$155:$DC$1048576,MATCH($A302,'Hoja de Trabajo para listado'!$CD$155:$CD$1048576,0),MATCH((CUADRO!P$4&amp;$E302),'Hoja de Trabajo para listado'!$CD$151:$DC$151,0)),0)</f>
        <v>0</v>
      </c>
      <c r="Q302" s="243">
        <f ca="1">+IFERROR(INDEX('Hoja de Trabajo para listado'!$A$155:$Z$1048576,MATCH($A302,'Hoja de Trabajo para listado'!$A$155:$A$1048576,0),MATCH((CUADRO!Q$4&amp;$E302),'Hoja de Trabajo para listado'!$A$151:$Z$151,0)),0)+IFERROR(INDEX('Hoja de Trabajo para listado'!$AB$155:$BA$1048576,MATCH($A302,'Hoja de Trabajo para listado'!$AB$155:$AB$1048576,0),MATCH((CUADRO!Q$4&amp;$E302),'Hoja de Trabajo para listado'!$AB$151:$BA$151,0)),0)+IFERROR(INDEX('Hoja de Trabajo para listado'!$BC$155:$CB$1048576,MATCH($A302,'Hoja de Trabajo para listado'!$BC$155:$BC$1048576,0),MATCH((CUADRO!Q$4&amp;$E302),'Hoja de Trabajo para listado'!$BC$151:$CB$151,0)),0)+IFERROR(INDEX('Hoja de Trabajo para listado'!$DE$153:$DG$274,MATCH($A302,'Hoja de Trabajo para listado'!$DE$153:$DE$1048576,0),MATCH((CUADRO!Q$4&amp;$E302),'Hoja de Trabajo para listado'!$DE$151:$DG$151,0)),0)+IFERROR(INDEX('Hoja de Trabajo para listado'!$CD$155:$DC$1048576,MATCH($A302,'Hoja de Trabajo para listado'!$CD$155:$CD$1048576,0),MATCH((CUADRO!Q$4&amp;$E302),'Hoja de Trabajo para listado'!$CD$151:$DC$151,0)),0)</f>
        <v>0</v>
      </c>
      <c r="R302" s="243">
        <f t="shared" ca="1" si="11"/>
        <v>0</v>
      </c>
      <c r="S302" s="256">
        <f ca="1">+R301+R302</f>
        <v>0</v>
      </c>
      <c r="T302" s="241">
        <f ca="1">+S302</f>
        <v>0</v>
      </c>
      <c r="U302" s="240">
        <f t="shared" si="12"/>
        <v>2</v>
      </c>
      <c r="V302" s="327" t="str">
        <f>+VLOOKUP(A302,bd_lista!$A$3:$E$592,5,FALSE)</f>
        <v>Instituciones de Seguridad Social</v>
      </c>
      <c r="W302" s="398"/>
      <c r="X302" s="240">
        <f>+VLOOKUP(A302,[4]Sheet1!$A$13:$D$744,4,FALSE)</f>
        <v>46</v>
      </c>
      <c r="Y302" s="240" t="str">
        <f>+VLOOKUP(X302,bd_lista!$A$3:$C$592,3,FALSE)</f>
        <v>Ministerio de Salud y Deportes</v>
      </c>
      <c r="Z302" s="288"/>
      <c r="AA302" s="289"/>
    </row>
    <row r="303" spans="1:27" customFormat="1" ht="15" hidden="1" customHeight="1">
      <c r="A303" s="32">
        <v>426</v>
      </c>
      <c r="B303" s="393">
        <f>+A303</f>
        <v>426</v>
      </c>
      <c r="C303" s="245" t="str">
        <f>+VLOOKUP(A303,bd_lista!$A$3:$C$592,3,FALSE)</f>
        <v>Seguro Social Universitario de Oruro</v>
      </c>
      <c r="D303" s="395" t="str">
        <f>+C303</f>
        <v>Seguro Social Universitario de Oruro</v>
      </c>
      <c r="E303" s="245" t="s">
        <v>1303</v>
      </c>
      <c r="F303" s="241">
        <f ca="1">+IFERROR(INDEX('Hoja de Trabajo para listado'!$A$155:$Z$1048576,MATCH($A303,'Hoja de Trabajo para listado'!$A$155:$A$1048576,0),MATCH((CUADRO!F$4&amp;$E303),'Hoja de Trabajo para listado'!$A$151:$Z$151,0)),0)+IFERROR(INDEX('Hoja de Trabajo para listado'!$AB$155:$BA$1048576,MATCH($A303,'Hoja de Trabajo para listado'!$AB$155:$AB$1048576,0),MATCH((CUADRO!F$4&amp;$E303),'Hoja de Trabajo para listado'!$AB$151:$BA$151,0)),0)+IFERROR(INDEX('Hoja de Trabajo para listado'!$BC$155:$CB$1048576,MATCH($A303,'Hoja de Trabajo para listado'!$BC$155:$BC$1048576,0),MATCH((CUADRO!F$4&amp;$E303),'Hoja de Trabajo para listado'!$BC$151:$CB$151,0)),0)+IFERROR(INDEX('Hoja de Trabajo para listado'!$DE$153:$DG$274,MATCH($A303,'Hoja de Trabajo para listado'!$DE$153:$DE$1048576,0),MATCH((CUADRO!F$4&amp;$E303),'Hoja de Trabajo para listado'!$DE$151:$DG$151,0)),0)+IFERROR(INDEX('Hoja de Trabajo para listado'!$CD$155:$DC$1048576,MATCH($A303,'Hoja de Trabajo para listado'!$CD$155:$CD$1048576,0),MATCH((CUADRO!F$4&amp;$E303),'Hoja de Trabajo para listado'!$CD$151:$DC$151,0)),0)</f>
        <v>0</v>
      </c>
      <c r="G303" s="241">
        <f ca="1">+IFERROR(INDEX('Hoja de Trabajo para listado'!$A$155:$Z$1048576,MATCH($A303,'Hoja de Trabajo para listado'!$A$155:$A$1048576,0),MATCH((CUADRO!G$4&amp;$E303),'Hoja de Trabajo para listado'!$A$151:$Z$151,0)),0)+IFERROR(INDEX('Hoja de Trabajo para listado'!$AB$155:$BA$1048576,MATCH($A303,'Hoja de Trabajo para listado'!$AB$155:$AB$1048576,0),MATCH((CUADRO!G$4&amp;$E303),'Hoja de Trabajo para listado'!$AB$151:$BA$151,0)),0)+IFERROR(INDEX('Hoja de Trabajo para listado'!$BC$155:$CB$1048576,MATCH($A303,'Hoja de Trabajo para listado'!$BC$155:$BC$1048576,0),MATCH((CUADRO!G$4&amp;$E303),'Hoja de Trabajo para listado'!$BC$151:$CB$151,0)),0)+IFERROR(INDEX('Hoja de Trabajo para listado'!$DE$153:$DG$274,MATCH($A303,'Hoja de Trabajo para listado'!$DE$153:$DE$1048576,0),MATCH((CUADRO!G$4&amp;$E303),'Hoja de Trabajo para listado'!$DE$151:$DG$151,0)),0)+IFERROR(INDEX('Hoja de Trabajo para listado'!$CD$155:$DC$1048576,MATCH($A303,'Hoja de Trabajo para listado'!$CD$155:$CD$1048576,0),MATCH((CUADRO!G$4&amp;$E303),'Hoja de Trabajo para listado'!$CD$151:$DC$151,0)),0)</f>
        <v>0</v>
      </c>
      <c r="H303" s="241">
        <f ca="1">+IFERROR(INDEX('Hoja de Trabajo para listado'!$A$155:$Z$1048576,MATCH($A303,'Hoja de Trabajo para listado'!$A$155:$A$1048576,0),MATCH((CUADRO!H$4&amp;$E303),'Hoja de Trabajo para listado'!$A$151:$Z$151,0)),0)+IFERROR(INDEX('Hoja de Trabajo para listado'!$AB$155:$BA$1048576,MATCH($A303,'Hoja de Trabajo para listado'!$AB$155:$AB$1048576,0),MATCH((CUADRO!H$4&amp;$E303),'Hoja de Trabajo para listado'!$AB$151:$BA$151,0)),0)+IFERROR(INDEX('Hoja de Trabajo para listado'!$BC$155:$CB$1048576,MATCH($A303,'Hoja de Trabajo para listado'!$BC$155:$BC$1048576,0),MATCH((CUADRO!H$4&amp;$E303),'Hoja de Trabajo para listado'!$BC$151:$CB$151,0)),0)+IFERROR(INDEX('Hoja de Trabajo para listado'!$DE$153:$DG$274,MATCH($A303,'Hoja de Trabajo para listado'!$DE$153:$DE$1048576,0),MATCH((CUADRO!H$4&amp;$E303),'Hoja de Trabajo para listado'!$DE$151:$DG$151,0)),0)+IFERROR(INDEX('Hoja de Trabajo para listado'!$CD$155:$DC$1048576,MATCH($A303,'Hoja de Trabajo para listado'!$CD$155:$CD$1048576,0),MATCH((CUADRO!H$4&amp;$E303),'Hoja de Trabajo para listado'!$CD$151:$DC$151,0)),0)</f>
        <v>0</v>
      </c>
      <c r="I303" s="241">
        <f ca="1">+IFERROR(INDEX('Hoja de Trabajo para listado'!$A$155:$Z$1048576,MATCH($A303,'Hoja de Trabajo para listado'!$A$155:$A$1048576,0),MATCH((CUADRO!I$4&amp;$E303),'Hoja de Trabajo para listado'!$A$151:$Z$151,0)),0)+IFERROR(INDEX('Hoja de Trabajo para listado'!$AB$155:$BA$1048576,MATCH($A303,'Hoja de Trabajo para listado'!$AB$155:$AB$1048576,0),MATCH((CUADRO!I$4&amp;$E303),'Hoja de Trabajo para listado'!$AB$151:$BA$151,0)),0)+IFERROR(INDEX('Hoja de Trabajo para listado'!$BC$155:$CB$1048576,MATCH($A303,'Hoja de Trabajo para listado'!$BC$155:$BC$1048576,0),MATCH((CUADRO!I$4&amp;$E303),'Hoja de Trabajo para listado'!$BC$151:$CB$151,0)),0)+IFERROR(INDEX('Hoja de Trabajo para listado'!$DE$153:$DG$274,MATCH($A303,'Hoja de Trabajo para listado'!$DE$153:$DE$1048576,0),MATCH((CUADRO!I$4&amp;$E303),'Hoja de Trabajo para listado'!$DE$151:$DG$151,0)),0)+IFERROR(INDEX('Hoja de Trabajo para listado'!$CD$155:$DC$1048576,MATCH($A303,'Hoja de Trabajo para listado'!$CD$155:$CD$1048576,0),MATCH((CUADRO!I$4&amp;$E303),'Hoja de Trabajo para listado'!$CD$151:$DC$151,0)),0)</f>
        <v>0</v>
      </c>
      <c r="J303" s="241">
        <f ca="1">+IFERROR(INDEX('Hoja de Trabajo para listado'!$A$155:$Z$1048576,MATCH($A303,'Hoja de Trabajo para listado'!$A$155:$A$1048576,0),MATCH((CUADRO!J$4&amp;$E303),'Hoja de Trabajo para listado'!$A$151:$Z$151,0)),0)+IFERROR(INDEX('Hoja de Trabajo para listado'!$AB$155:$BA$1048576,MATCH($A303,'Hoja de Trabajo para listado'!$AB$155:$AB$1048576,0),MATCH((CUADRO!J$4&amp;$E303),'Hoja de Trabajo para listado'!$AB$151:$BA$151,0)),0)+IFERROR(INDEX('Hoja de Trabajo para listado'!$BC$155:$CB$1048576,MATCH($A303,'Hoja de Trabajo para listado'!$BC$155:$BC$1048576,0),MATCH((CUADRO!J$4&amp;$E303),'Hoja de Trabajo para listado'!$BC$151:$CB$151,0)),0)+IFERROR(INDEX('Hoja de Trabajo para listado'!$DE$153:$DG$274,MATCH($A303,'Hoja de Trabajo para listado'!$DE$153:$DE$1048576,0),MATCH((CUADRO!J$4&amp;$E303),'Hoja de Trabajo para listado'!$DE$151:$DG$151,0)),0)+IFERROR(INDEX('Hoja de Trabajo para listado'!$CD$155:$DC$1048576,MATCH($A303,'Hoja de Trabajo para listado'!$CD$155:$CD$1048576,0),MATCH((CUADRO!J$4&amp;$E303),'Hoja de Trabajo para listado'!$CD$151:$DC$151,0)),0)</f>
        <v>0</v>
      </c>
      <c r="K303" s="241">
        <f ca="1">+IFERROR(INDEX('Hoja de Trabajo para listado'!$A$155:$Z$1048576,MATCH($A303,'Hoja de Trabajo para listado'!$A$155:$A$1048576,0),MATCH((CUADRO!K$4&amp;$E303),'Hoja de Trabajo para listado'!$A$151:$Z$151,0)),0)+IFERROR(INDEX('Hoja de Trabajo para listado'!$AB$155:$BA$1048576,MATCH($A303,'Hoja de Trabajo para listado'!$AB$155:$AB$1048576,0),MATCH((CUADRO!K$4&amp;$E303),'Hoja de Trabajo para listado'!$AB$151:$BA$151,0)),0)+IFERROR(INDEX('Hoja de Trabajo para listado'!$BC$155:$CB$1048576,MATCH($A303,'Hoja de Trabajo para listado'!$BC$155:$BC$1048576,0),MATCH((CUADRO!K$4&amp;$E303),'Hoja de Trabajo para listado'!$BC$151:$CB$151,0)),0)+IFERROR(INDEX('Hoja de Trabajo para listado'!$DE$153:$DG$274,MATCH($A303,'Hoja de Trabajo para listado'!$DE$153:$DE$1048576,0),MATCH((CUADRO!K$4&amp;$E303),'Hoja de Trabajo para listado'!$DE$151:$DG$151,0)),0)+IFERROR(INDEX('Hoja de Trabajo para listado'!$CD$155:$DC$1048576,MATCH($A303,'Hoja de Trabajo para listado'!$CD$155:$CD$1048576,0),MATCH((CUADRO!K$4&amp;$E303),'Hoja de Trabajo para listado'!$CD$151:$DC$151,0)),0)</f>
        <v>0</v>
      </c>
      <c r="L303" s="241">
        <f ca="1">+IFERROR(INDEX('Hoja de Trabajo para listado'!$A$155:$Z$1048576,MATCH($A303,'Hoja de Trabajo para listado'!$A$155:$A$1048576,0),MATCH((CUADRO!L$4&amp;$E303),'Hoja de Trabajo para listado'!$A$151:$Z$151,0)),0)+IFERROR(INDEX('Hoja de Trabajo para listado'!$AB$155:$BA$1048576,MATCH($A303,'Hoja de Trabajo para listado'!$AB$155:$AB$1048576,0),MATCH((CUADRO!L$4&amp;$E303),'Hoja de Trabajo para listado'!$AB$151:$BA$151,0)),0)+IFERROR(INDEX('Hoja de Trabajo para listado'!$BC$155:$CB$1048576,MATCH($A303,'Hoja de Trabajo para listado'!$BC$155:$BC$1048576,0),MATCH((CUADRO!L$4&amp;$E303),'Hoja de Trabajo para listado'!$BC$151:$CB$151,0)),0)+IFERROR(INDEX('Hoja de Trabajo para listado'!$DE$153:$DG$274,MATCH($A303,'Hoja de Trabajo para listado'!$DE$153:$DE$1048576,0),MATCH((CUADRO!L$4&amp;$E303),'Hoja de Trabajo para listado'!$DE$151:$DG$151,0)),0)+IFERROR(INDEX('Hoja de Trabajo para listado'!$CD$155:$DC$1048576,MATCH($A303,'Hoja de Trabajo para listado'!$CD$155:$CD$1048576,0),MATCH((CUADRO!L$4&amp;$E303),'Hoja de Trabajo para listado'!$CD$151:$DC$151,0)),0)</f>
        <v>0</v>
      </c>
      <c r="M303" s="241">
        <f ca="1">+IFERROR(INDEX('Hoja de Trabajo para listado'!$A$155:$Z$1048576,MATCH($A303,'Hoja de Trabajo para listado'!$A$155:$A$1048576,0),MATCH((CUADRO!M$4&amp;$E303),'Hoja de Trabajo para listado'!$A$151:$Z$151,0)),0)+IFERROR(INDEX('Hoja de Trabajo para listado'!$AB$155:$BA$1048576,MATCH($A303,'Hoja de Trabajo para listado'!$AB$155:$AB$1048576,0),MATCH((CUADRO!M$4&amp;$E303),'Hoja de Trabajo para listado'!$AB$151:$BA$151,0)),0)+IFERROR(INDEX('Hoja de Trabajo para listado'!$BC$155:$CB$1048576,MATCH($A303,'Hoja de Trabajo para listado'!$BC$155:$BC$1048576,0),MATCH((CUADRO!M$4&amp;$E303),'Hoja de Trabajo para listado'!$BC$151:$CB$151,0)),0)+IFERROR(INDEX('Hoja de Trabajo para listado'!$DE$153:$DG$274,MATCH($A303,'Hoja de Trabajo para listado'!$DE$153:$DE$1048576,0),MATCH((CUADRO!M$4&amp;$E303),'Hoja de Trabajo para listado'!$DE$151:$DG$151,0)),0)+IFERROR(INDEX('Hoja de Trabajo para listado'!$CD$155:$DC$1048576,MATCH($A303,'Hoja de Trabajo para listado'!$CD$155:$CD$1048576,0),MATCH((CUADRO!M$4&amp;$E303),'Hoja de Trabajo para listado'!$CD$151:$DC$151,0)),0)</f>
        <v>0</v>
      </c>
      <c r="N303" s="241">
        <f ca="1">+IFERROR(INDEX('Hoja de Trabajo para listado'!$A$155:$Z$1048576,MATCH($A303,'Hoja de Trabajo para listado'!$A$155:$A$1048576,0),MATCH((CUADRO!N$4&amp;$E303),'Hoja de Trabajo para listado'!$A$151:$Z$151,0)),0)+IFERROR(INDEX('Hoja de Trabajo para listado'!$AB$155:$BA$1048576,MATCH($A303,'Hoja de Trabajo para listado'!$AB$155:$AB$1048576,0),MATCH((CUADRO!N$4&amp;$E303),'Hoja de Trabajo para listado'!$AB$151:$BA$151,0)),0)+IFERROR(INDEX('Hoja de Trabajo para listado'!$BC$155:$CB$1048576,MATCH($A303,'Hoja de Trabajo para listado'!$BC$155:$BC$1048576,0),MATCH((CUADRO!N$4&amp;$E303),'Hoja de Trabajo para listado'!$BC$151:$CB$151,0)),0)+IFERROR(INDEX('Hoja de Trabajo para listado'!$DE$153:$DG$274,MATCH($A303,'Hoja de Trabajo para listado'!$DE$153:$DE$1048576,0),MATCH((CUADRO!N$4&amp;$E303),'Hoja de Trabajo para listado'!$DE$151:$DG$151,0)),0)+IFERROR(INDEX('Hoja de Trabajo para listado'!$CD$155:$DC$1048576,MATCH($A303,'Hoja de Trabajo para listado'!$CD$155:$CD$1048576,0),MATCH((CUADRO!N$4&amp;$E303),'Hoja de Trabajo para listado'!$CD$151:$DC$151,0)),0)</f>
        <v>0</v>
      </c>
      <c r="O303" s="241">
        <f ca="1">+IFERROR(INDEX('Hoja de Trabajo para listado'!$A$155:$Z$1048576,MATCH($A303,'Hoja de Trabajo para listado'!$A$155:$A$1048576,0),MATCH((CUADRO!O$4&amp;$E303),'Hoja de Trabajo para listado'!$A$151:$Z$151,0)),0)+IFERROR(INDEX('Hoja de Trabajo para listado'!$AB$155:$BA$1048576,MATCH($A303,'Hoja de Trabajo para listado'!$AB$155:$AB$1048576,0),MATCH((CUADRO!O$4&amp;$E303),'Hoja de Trabajo para listado'!$AB$151:$BA$151,0)),0)+IFERROR(INDEX('Hoja de Trabajo para listado'!$BC$155:$CB$1048576,MATCH($A303,'Hoja de Trabajo para listado'!$BC$155:$BC$1048576,0),MATCH((CUADRO!O$4&amp;$E303),'Hoja de Trabajo para listado'!$BC$151:$CB$151,0)),0)+IFERROR(INDEX('Hoja de Trabajo para listado'!$DE$153:$DG$274,MATCH($A303,'Hoja de Trabajo para listado'!$DE$153:$DE$1048576,0),MATCH((CUADRO!O$4&amp;$E303),'Hoja de Trabajo para listado'!$DE$151:$DG$151,0)),0)+IFERROR(INDEX('Hoja de Trabajo para listado'!$CD$155:$DC$1048576,MATCH($A303,'Hoja de Trabajo para listado'!$CD$155:$CD$1048576,0),MATCH((CUADRO!O$4&amp;$E303),'Hoja de Trabajo para listado'!$CD$151:$DC$151,0)),0)</f>
        <v>0</v>
      </c>
      <c r="P303" s="241">
        <f ca="1">+IFERROR(INDEX('Hoja de Trabajo para listado'!$A$155:$Z$1048576,MATCH($A303,'Hoja de Trabajo para listado'!$A$155:$A$1048576,0),MATCH((CUADRO!P$4&amp;$E303),'Hoja de Trabajo para listado'!$A$151:$Z$151,0)),0)+IFERROR(INDEX('Hoja de Trabajo para listado'!$AB$155:$BA$1048576,MATCH($A303,'Hoja de Trabajo para listado'!$AB$155:$AB$1048576,0),MATCH((CUADRO!P$4&amp;$E303),'Hoja de Trabajo para listado'!$AB$151:$BA$151,0)),0)+IFERROR(INDEX('Hoja de Trabajo para listado'!$BC$155:$CB$1048576,MATCH($A303,'Hoja de Trabajo para listado'!$BC$155:$BC$1048576,0),MATCH((CUADRO!P$4&amp;$E303),'Hoja de Trabajo para listado'!$BC$151:$CB$151,0)),0)+IFERROR(INDEX('Hoja de Trabajo para listado'!$DE$153:$DG$274,MATCH($A303,'Hoja de Trabajo para listado'!$DE$153:$DE$1048576,0),MATCH((CUADRO!P$4&amp;$E303),'Hoja de Trabajo para listado'!$DE$151:$DG$151,0)),0)+IFERROR(INDEX('Hoja de Trabajo para listado'!$CD$155:$DC$1048576,MATCH($A303,'Hoja de Trabajo para listado'!$CD$155:$CD$1048576,0),MATCH((CUADRO!P$4&amp;$E303),'Hoja de Trabajo para listado'!$CD$151:$DC$151,0)),0)</f>
        <v>0</v>
      </c>
      <c r="Q303" s="241">
        <f ca="1">+IFERROR(INDEX('Hoja de Trabajo para listado'!$A$155:$Z$1048576,MATCH($A303,'Hoja de Trabajo para listado'!$A$155:$A$1048576,0),MATCH((CUADRO!Q$4&amp;$E303),'Hoja de Trabajo para listado'!$A$151:$Z$151,0)),0)+IFERROR(INDEX('Hoja de Trabajo para listado'!$AB$155:$BA$1048576,MATCH($A303,'Hoja de Trabajo para listado'!$AB$155:$AB$1048576,0),MATCH((CUADRO!Q$4&amp;$E303),'Hoja de Trabajo para listado'!$AB$151:$BA$151,0)),0)+IFERROR(INDEX('Hoja de Trabajo para listado'!$BC$155:$CB$1048576,MATCH($A303,'Hoja de Trabajo para listado'!$BC$155:$BC$1048576,0),MATCH((CUADRO!Q$4&amp;$E303),'Hoja de Trabajo para listado'!$BC$151:$CB$151,0)),0)+IFERROR(INDEX('Hoja de Trabajo para listado'!$DE$153:$DG$274,MATCH($A303,'Hoja de Trabajo para listado'!$DE$153:$DE$1048576,0),MATCH((CUADRO!Q$4&amp;$E303),'Hoja de Trabajo para listado'!$DE$151:$DG$151,0)),0)+IFERROR(INDEX('Hoja de Trabajo para listado'!$CD$155:$DC$1048576,MATCH($A303,'Hoja de Trabajo para listado'!$CD$155:$CD$1048576,0),MATCH((CUADRO!Q$4&amp;$E303),'Hoja de Trabajo para listado'!$CD$151:$DC$151,0)),0)</f>
        <v>0</v>
      </c>
      <c r="R303" s="241">
        <f t="shared" ca="1" si="11"/>
        <v>0</v>
      </c>
      <c r="S303" s="247"/>
      <c r="T303" s="241">
        <f ca="1">+T304</f>
        <v>0</v>
      </c>
      <c r="U303" s="240">
        <f t="shared" si="12"/>
        <v>1</v>
      </c>
      <c r="V303" s="327" t="str">
        <f>+VLOOKUP(A303,bd_lista!$A$3:$E$592,5,FALSE)</f>
        <v>Instituciones de Seguridad Social</v>
      </c>
      <c r="W303" s="397" t="str">
        <f>+V303</f>
        <v>Instituciones de Seguridad Social</v>
      </c>
      <c r="X303" s="240">
        <f>+VLOOKUP(A303,[4]Sheet1!$A$13:$D$744,4,FALSE)</f>
        <v>46</v>
      </c>
      <c r="Y303" s="240" t="str">
        <f>+VLOOKUP(X303,bd_lista!$A$3:$C$592,3,FALSE)</f>
        <v>Ministerio de Salud y Deportes</v>
      </c>
      <c r="Z303" s="290">
        <f>+X303</f>
        <v>46</v>
      </c>
      <c r="AA303" s="291" t="str">
        <f>+Y303</f>
        <v>Ministerio de Salud y Deportes</v>
      </c>
    </row>
    <row r="304" spans="1:27" customFormat="1" ht="15" hidden="1" customHeight="1">
      <c r="A304" s="32">
        <v>426</v>
      </c>
      <c r="B304" s="394"/>
      <c r="C304" s="327" t="str">
        <f>+VLOOKUP(A304,bd_lista!$A$3:$C$592,3,FALSE)</f>
        <v>Seguro Social Universitario de Oruro</v>
      </c>
      <c r="D304" s="396"/>
      <c r="E304" s="327" t="s">
        <v>1304</v>
      </c>
      <c r="F304" s="243">
        <f ca="1">+IFERROR(INDEX('Hoja de Trabajo para listado'!$A$155:$Z$1048576,MATCH($A304,'Hoja de Trabajo para listado'!$A$155:$A$1048576,0),MATCH((CUADRO!F$4&amp;$E304),'Hoja de Trabajo para listado'!$A$151:$Z$151,0)),0)+IFERROR(INDEX('Hoja de Trabajo para listado'!$AB$155:$BA$1048576,MATCH($A304,'Hoja de Trabajo para listado'!$AB$155:$AB$1048576,0),MATCH((CUADRO!F$4&amp;$E304),'Hoja de Trabajo para listado'!$AB$151:$BA$151,0)),0)+IFERROR(INDEX('Hoja de Trabajo para listado'!$BC$155:$CB$1048576,MATCH($A304,'Hoja de Trabajo para listado'!$BC$155:$BC$1048576,0),MATCH((CUADRO!F$4&amp;$E304),'Hoja de Trabajo para listado'!$BC$151:$CB$151,0)),0)+IFERROR(INDEX('Hoja de Trabajo para listado'!$DE$153:$DG$274,MATCH($A304,'Hoja de Trabajo para listado'!$DE$153:$DE$1048576,0),MATCH((CUADRO!F$4&amp;$E304),'Hoja de Trabajo para listado'!$DE$151:$DG$151,0)),0)+IFERROR(INDEX('Hoja de Trabajo para listado'!$CD$155:$DC$1048576,MATCH($A304,'Hoja de Trabajo para listado'!$CD$155:$CD$1048576,0),MATCH((CUADRO!F$4&amp;$E304),'Hoja de Trabajo para listado'!$CD$151:$DC$151,0)),0)</f>
        <v>0</v>
      </c>
      <c r="G304" s="243">
        <f ca="1">+IFERROR(INDEX('Hoja de Trabajo para listado'!$A$155:$Z$1048576,MATCH($A304,'Hoja de Trabajo para listado'!$A$155:$A$1048576,0),MATCH((CUADRO!G$4&amp;$E304),'Hoja de Trabajo para listado'!$A$151:$Z$151,0)),0)+IFERROR(INDEX('Hoja de Trabajo para listado'!$AB$155:$BA$1048576,MATCH($A304,'Hoja de Trabajo para listado'!$AB$155:$AB$1048576,0),MATCH((CUADRO!G$4&amp;$E304),'Hoja de Trabajo para listado'!$AB$151:$BA$151,0)),0)+IFERROR(INDEX('Hoja de Trabajo para listado'!$BC$155:$CB$1048576,MATCH($A304,'Hoja de Trabajo para listado'!$BC$155:$BC$1048576,0),MATCH((CUADRO!G$4&amp;$E304),'Hoja de Trabajo para listado'!$BC$151:$CB$151,0)),0)+IFERROR(INDEX('Hoja de Trabajo para listado'!$DE$153:$DG$274,MATCH($A304,'Hoja de Trabajo para listado'!$DE$153:$DE$1048576,0),MATCH((CUADRO!G$4&amp;$E304),'Hoja de Trabajo para listado'!$DE$151:$DG$151,0)),0)+IFERROR(INDEX('Hoja de Trabajo para listado'!$CD$155:$DC$1048576,MATCH($A304,'Hoja de Trabajo para listado'!$CD$155:$CD$1048576,0),MATCH((CUADRO!G$4&amp;$E304),'Hoja de Trabajo para listado'!$CD$151:$DC$151,0)),0)</f>
        <v>0</v>
      </c>
      <c r="H304" s="243">
        <f ca="1">+IFERROR(INDEX('Hoja de Trabajo para listado'!$A$155:$Z$1048576,MATCH($A304,'Hoja de Trabajo para listado'!$A$155:$A$1048576,0),MATCH((CUADRO!H$4&amp;$E304),'Hoja de Trabajo para listado'!$A$151:$Z$151,0)),0)+IFERROR(INDEX('Hoja de Trabajo para listado'!$AB$155:$BA$1048576,MATCH($A304,'Hoja de Trabajo para listado'!$AB$155:$AB$1048576,0),MATCH((CUADRO!H$4&amp;$E304),'Hoja de Trabajo para listado'!$AB$151:$BA$151,0)),0)+IFERROR(INDEX('Hoja de Trabajo para listado'!$BC$155:$CB$1048576,MATCH($A304,'Hoja de Trabajo para listado'!$BC$155:$BC$1048576,0),MATCH((CUADRO!H$4&amp;$E304),'Hoja de Trabajo para listado'!$BC$151:$CB$151,0)),0)+IFERROR(INDEX('Hoja de Trabajo para listado'!$DE$153:$DG$274,MATCH($A304,'Hoja de Trabajo para listado'!$DE$153:$DE$1048576,0),MATCH((CUADRO!H$4&amp;$E304),'Hoja de Trabajo para listado'!$DE$151:$DG$151,0)),0)+IFERROR(INDEX('Hoja de Trabajo para listado'!$CD$155:$DC$1048576,MATCH($A304,'Hoja de Trabajo para listado'!$CD$155:$CD$1048576,0),MATCH((CUADRO!H$4&amp;$E304),'Hoja de Trabajo para listado'!$CD$151:$DC$151,0)),0)</f>
        <v>0</v>
      </c>
      <c r="I304" s="243">
        <f ca="1">+IFERROR(INDEX('Hoja de Trabajo para listado'!$A$155:$Z$1048576,MATCH($A304,'Hoja de Trabajo para listado'!$A$155:$A$1048576,0),MATCH((CUADRO!I$4&amp;$E304),'Hoja de Trabajo para listado'!$A$151:$Z$151,0)),0)+IFERROR(INDEX('Hoja de Trabajo para listado'!$AB$155:$BA$1048576,MATCH($A304,'Hoja de Trabajo para listado'!$AB$155:$AB$1048576,0),MATCH((CUADRO!I$4&amp;$E304),'Hoja de Trabajo para listado'!$AB$151:$BA$151,0)),0)+IFERROR(INDEX('Hoja de Trabajo para listado'!$BC$155:$CB$1048576,MATCH($A304,'Hoja de Trabajo para listado'!$BC$155:$BC$1048576,0),MATCH((CUADRO!I$4&amp;$E304),'Hoja de Trabajo para listado'!$BC$151:$CB$151,0)),0)+IFERROR(INDEX('Hoja de Trabajo para listado'!$DE$153:$DG$274,MATCH($A304,'Hoja de Trabajo para listado'!$DE$153:$DE$1048576,0),MATCH((CUADRO!I$4&amp;$E304),'Hoja de Trabajo para listado'!$DE$151:$DG$151,0)),0)+IFERROR(INDEX('Hoja de Trabajo para listado'!$CD$155:$DC$1048576,MATCH($A304,'Hoja de Trabajo para listado'!$CD$155:$CD$1048576,0),MATCH((CUADRO!I$4&amp;$E304),'Hoja de Trabajo para listado'!$CD$151:$DC$151,0)),0)</f>
        <v>0</v>
      </c>
      <c r="J304" s="243">
        <f ca="1">+IFERROR(INDEX('Hoja de Trabajo para listado'!$A$155:$Z$1048576,MATCH($A304,'Hoja de Trabajo para listado'!$A$155:$A$1048576,0),MATCH((CUADRO!J$4&amp;$E304),'Hoja de Trabajo para listado'!$A$151:$Z$151,0)),0)+IFERROR(INDEX('Hoja de Trabajo para listado'!$AB$155:$BA$1048576,MATCH($A304,'Hoja de Trabajo para listado'!$AB$155:$AB$1048576,0),MATCH((CUADRO!J$4&amp;$E304),'Hoja de Trabajo para listado'!$AB$151:$BA$151,0)),0)+IFERROR(INDEX('Hoja de Trabajo para listado'!$BC$155:$CB$1048576,MATCH($A304,'Hoja de Trabajo para listado'!$BC$155:$BC$1048576,0),MATCH((CUADRO!J$4&amp;$E304),'Hoja de Trabajo para listado'!$BC$151:$CB$151,0)),0)+IFERROR(INDEX('Hoja de Trabajo para listado'!$DE$153:$DG$274,MATCH($A304,'Hoja de Trabajo para listado'!$DE$153:$DE$1048576,0),MATCH((CUADRO!J$4&amp;$E304),'Hoja de Trabajo para listado'!$DE$151:$DG$151,0)),0)+IFERROR(INDEX('Hoja de Trabajo para listado'!$CD$155:$DC$1048576,MATCH($A304,'Hoja de Trabajo para listado'!$CD$155:$CD$1048576,0),MATCH((CUADRO!J$4&amp;$E304),'Hoja de Trabajo para listado'!$CD$151:$DC$151,0)),0)</f>
        <v>0</v>
      </c>
      <c r="K304" s="243">
        <f ca="1">+IFERROR(INDEX('Hoja de Trabajo para listado'!$A$155:$Z$1048576,MATCH($A304,'Hoja de Trabajo para listado'!$A$155:$A$1048576,0),MATCH((CUADRO!K$4&amp;$E304),'Hoja de Trabajo para listado'!$A$151:$Z$151,0)),0)+IFERROR(INDEX('Hoja de Trabajo para listado'!$AB$155:$BA$1048576,MATCH($A304,'Hoja de Trabajo para listado'!$AB$155:$AB$1048576,0),MATCH((CUADRO!K$4&amp;$E304),'Hoja de Trabajo para listado'!$AB$151:$BA$151,0)),0)+IFERROR(INDEX('Hoja de Trabajo para listado'!$BC$155:$CB$1048576,MATCH($A304,'Hoja de Trabajo para listado'!$BC$155:$BC$1048576,0),MATCH((CUADRO!K$4&amp;$E304),'Hoja de Trabajo para listado'!$BC$151:$CB$151,0)),0)+IFERROR(INDEX('Hoja de Trabajo para listado'!$DE$153:$DG$274,MATCH($A304,'Hoja de Trabajo para listado'!$DE$153:$DE$1048576,0),MATCH((CUADRO!K$4&amp;$E304),'Hoja de Trabajo para listado'!$DE$151:$DG$151,0)),0)+IFERROR(INDEX('Hoja de Trabajo para listado'!$CD$155:$DC$1048576,MATCH($A304,'Hoja de Trabajo para listado'!$CD$155:$CD$1048576,0),MATCH((CUADRO!K$4&amp;$E304),'Hoja de Trabajo para listado'!$CD$151:$DC$151,0)),0)</f>
        <v>0</v>
      </c>
      <c r="L304" s="243">
        <f ca="1">+IFERROR(INDEX('Hoja de Trabajo para listado'!$A$155:$Z$1048576,MATCH($A304,'Hoja de Trabajo para listado'!$A$155:$A$1048576,0),MATCH((CUADRO!L$4&amp;$E304),'Hoja de Trabajo para listado'!$A$151:$Z$151,0)),0)+IFERROR(INDEX('Hoja de Trabajo para listado'!$AB$155:$BA$1048576,MATCH($A304,'Hoja de Trabajo para listado'!$AB$155:$AB$1048576,0),MATCH((CUADRO!L$4&amp;$E304),'Hoja de Trabajo para listado'!$AB$151:$BA$151,0)),0)+IFERROR(INDEX('Hoja de Trabajo para listado'!$BC$155:$CB$1048576,MATCH($A304,'Hoja de Trabajo para listado'!$BC$155:$BC$1048576,0),MATCH((CUADRO!L$4&amp;$E304),'Hoja de Trabajo para listado'!$BC$151:$CB$151,0)),0)+IFERROR(INDEX('Hoja de Trabajo para listado'!$DE$153:$DG$274,MATCH($A304,'Hoja de Trabajo para listado'!$DE$153:$DE$1048576,0),MATCH((CUADRO!L$4&amp;$E304),'Hoja de Trabajo para listado'!$DE$151:$DG$151,0)),0)+IFERROR(INDEX('Hoja de Trabajo para listado'!$CD$155:$DC$1048576,MATCH($A304,'Hoja de Trabajo para listado'!$CD$155:$CD$1048576,0),MATCH((CUADRO!L$4&amp;$E304),'Hoja de Trabajo para listado'!$CD$151:$DC$151,0)),0)</f>
        <v>0</v>
      </c>
      <c r="M304" s="243">
        <f ca="1">+IFERROR(INDEX('Hoja de Trabajo para listado'!$A$155:$Z$1048576,MATCH($A304,'Hoja de Trabajo para listado'!$A$155:$A$1048576,0),MATCH((CUADRO!M$4&amp;$E304),'Hoja de Trabajo para listado'!$A$151:$Z$151,0)),0)+IFERROR(INDEX('Hoja de Trabajo para listado'!$AB$155:$BA$1048576,MATCH($A304,'Hoja de Trabajo para listado'!$AB$155:$AB$1048576,0),MATCH((CUADRO!M$4&amp;$E304),'Hoja de Trabajo para listado'!$AB$151:$BA$151,0)),0)+IFERROR(INDEX('Hoja de Trabajo para listado'!$BC$155:$CB$1048576,MATCH($A304,'Hoja de Trabajo para listado'!$BC$155:$BC$1048576,0),MATCH((CUADRO!M$4&amp;$E304),'Hoja de Trabajo para listado'!$BC$151:$CB$151,0)),0)+IFERROR(INDEX('Hoja de Trabajo para listado'!$DE$153:$DG$274,MATCH($A304,'Hoja de Trabajo para listado'!$DE$153:$DE$1048576,0),MATCH((CUADRO!M$4&amp;$E304),'Hoja de Trabajo para listado'!$DE$151:$DG$151,0)),0)+IFERROR(INDEX('Hoja de Trabajo para listado'!$CD$155:$DC$1048576,MATCH($A304,'Hoja de Trabajo para listado'!$CD$155:$CD$1048576,0),MATCH((CUADRO!M$4&amp;$E304),'Hoja de Trabajo para listado'!$CD$151:$DC$151,0)),0)</f>
        <v>0</v>
      </c>
      <c r="N304" s="243">
        <f ca="1">+IFERROR(INDEX('Hoja de Trabajo para listado'!$A$155:$Z$1048576,MATCH($A304,'Hoja de Trabajo para listado'!$A$155:$A$1048576,0),MATCH((CUADRO!N$4&amp;$E304),'Hoja de Trabajo para listado'!$A$151:$Z$151,0)),0)+IFERROR(INDEX('Hoja de Trabajo para listado'!$AB$155:$BA$1048576,MATCH($A304,'Hoja de Trabajo para listado'!$AB$155:$AB$1048576,0),MATCH((CUADRO!N$4&amp;$E304),'Hoja de Trabajo para listado'!$AB$151:$BA$151,0)),0)+IFERROR(INDEX('Hoja de Trabajo para listado'!$BC$155:$CB$1048576,MATCH($A304,'Hoja de Trabajo para listado'!$BC$155:$BC$1048576,0),MATCH((CUADRO!N$4&amp;$E304),'Hoja de Trabajo para listado'!$BC$151:$CB$151,0)),0)+IFERROR(INDEX('Hoja de Trabajo para listado'!$DE$153:$DG$274,MATCH($A304,'Hoja de Trabajo para listado'!$DE$153:$DE$1048576,0),MATCH((CUADRO!N$4&amp;$E304),'Hoja de Trabajo para listado'!$DE$151:$DG$151,0)),0)+IFERROR(INDEX('Hoja de Trabajo para listado'!$CD$155:$DC$1048576,MATCH($A304,'Hoja de Trabajo para listado'!$CD$155:$CD$1048576,0),MATCH((CUADRO!N$4&amp;$E304),'Hoja de Trabajo para listado'!$CD$151:$DC$151,0)),0)</f>
        <v>0</v>
      </c>
      <c r="O304" s="243">
        <f ca="1">+IFERROR(INDEX('Hoja de Trabajo para listado'!$A$155:$Z$1048576,MATCH($A304,'Hoja de Trabajo para listado'!$A$155:$A$1048576,0),MATCH((CUADRO!O$4&amp;$E304),'Hoja de Trabajo para listado'!$A$151:$Z$151,0)),0)+IFERROR(INDEX('Hoja de Trabajo para listado'!$AB$155:$BA$1048576,MATCH($A304,'Hoja de Trabajo para listado'!$AB$155:$AB$1048576,0),MATCH((CUADRO!O$4&amp;$E304),'Hoja de Trabajo para listado'!$AB$151:$BA$151,0)),0)+IFERROR(INDEX('Hoja de Trabajo para listado'!$BC$155:$CB$1048576,MATCH($A304,'Hoja de Trabajo para listado'!$BC$155:$BC$1048576,0),MATCH((CUADRO!O$4&amp;$E304),'Hoja de Trabajo para listado'!$BC$151:$CB$151,0)),0)+IFERROR(INDEX('Hoja de Trabajo para listado'!$DE$153:$DG$274,MATCH($A304,'Hoja de Trabajo para listado'!$DE$153:$DE$1048576,0),MATCH((CUADRO!O$4&amp;$E304),'Hoja de Trabajo para listado'!$DE$151:$DG$151,0)),0)+IFERROR(INDEX('Hoja de Trabajo para listado'!$CD$155:$DC$1048576,MATCH($A304,'Hoja de Trabajo para listado'!$CD$155:$CD$1048576,0),MATCH((CUADRO!O$4&amp;$E304),'Hoja de Trabajo para listado'!$CD$151:$DC$151,0)),0)</f>
        <v>0</v>
      </c>
      <c r="P304" s="243">
        <f ca="1">+IFERROR(INDEX('Hoja de Trabajo para listado'!$A$155:$Z$1048576,MATCH($A304,'Hoja de Trabajo para listado'!$A$155:$A$1048576,0),MATCH((CUADRO!P$4&amp;$E304),'Hoja de Trabajo para listado'!$A$151:$Z$151,0)),0)+IFERROR(INDEX('Hoja de Trabajo para listado'!$AB$155:$BA$1048576,MATCH($A304,'Hoja de Trabajo para listado'!$AB$155:$AB$1048576,0),MATCH((CUADRO!P$4&amp;$E304),'Hoja de Trabajo para listado'!$AB$151:$BA$151,0)),0)+IFERROR(INDEX('Hoja de Trabajo para listado'!$BC$155:$CB$1048576,MATCH($A304,'Hoja de Trabajo para listado'!$BC$155:$BC$1048576,0),MATCH((CUADRO!P$4&amp;$E304),'Hoja de Trabajo para listado'!$BC$151:$CB$151,0)),0)+IFERROR(INDEX('Hoja de Trabajo para listado'!$DE$153:$DG$274,MATCH($A304,'Hoja de Trabajo para listado'!$DE$153:$DE$1048576,0),MATCH((CUADRO!P$4&amp;$E304),'Hoja de Trabajo para listado'!$DE$151:$DG$151,0)),0)+IFERROR(INDEX('Hoja de Trabajo para listado'!$CD$155:$DC$1048576,MATCH($A304,'Hoja de Trabajo para listado'!$CD$155:$CD$1048576,0),MATCH((CUADRO!P$4&amp;$E304),'Hoja de Trabajo para listado'!$CD$151:$DC$151,0)),0)</f>
        <v>0</v>
      </c>
      <c r="Q304" s="243">
        <f ca="1">+IFERROR(INDEX('Hoja de Trabajo para listado'!$A$155:$Z$1048576,MATCH($A304,'Hoja de Trabajo para listado'!$A$155:$A$1048576,0),MATCH((CUADRO!Q$4&amp;$E304),'Hoja de Trabajo para listado'!$A$151:$Z$151,0)),0)+IFERROR(INDEX('Hoja de Trabajo para listado'!$AB$155:$BA$1048576,MATCH($A304,'Hoja de Trabajo para listado'!$AB$155:$AB$1048576,0),MATCH((CUADRO!Q$4&amp;$E304),'Hoja de Trabajo para listado'!$AB$151:$BA$151,0)),0)+IFERROR(INDEX('Hoja de Trabajo para listado'!$BC$155:$CB$1048576,MATCH($A304,'Hoja de Trabajo para listado'!$BC$155:$BC$1048576,0),MATCH((CUADRO!Q$4&amp;$E304),'Hoja de Trabajo para listado'!$BC$151:$CB$151,0)),0)+IFERROR(INDEX('Hoja de Trabajo para listado'!$DE$153:$DG$274,MATCH($A304,'Hoja de Trabajo para listado'!$DE$153:$DE$1048576,0),MATCH((CUADRO!Q$4&amp;$E304),'Hoja de Trabajo para listado'!$DE$151:$DG$151,0)),0)+IFERROR(INDEX('Hoja de Trabajo para listado'!$CD$155:$DC$1048576,MATCH($A304,'Hoja de Trabajo para listado'!$CD$155:$CD$1048576,0),MATCH((CUADRO!Q$4&amp;$E304),'Hoja de Trabajo para listado'!$CD$151:$DC$151,0)),0)</f>
        <v>0</v>
      </c>
      <c r="R304" s="243">
        <f t="shared" ca="1" si="11"/>
        <v>0</v>
      </c>
      <c r="S304" s="256">
        <f ca="1">+R303+R304</f>
        <v>0</v>
      </c>
      <c r="T304" s="241">
        <f ca="1">+S304</f>
        <v>0</v>
      </c>
      <c r="U304" s="240">
        <f t="shared" si="12"/>
        <v>2</v>
      </c>
      <c r="V304" s="327" t="str">
        <f>+VLOOKUP(A304,bd_lista!$A$3:$E$592,5,FALSE)</f>
        <v>Instituciones de Seguridad Social</v>
      </c>
      <c r="W304" s="398"/>
      <c r="X304" s="240">
        <f>+VLOOKUP(A304,[4]Sheet1!$A$13:$D$744,4,FALSE)</f>
        <v>46</v>
      </c>
      <c r="Y304" s="240" t="str">
        <f>+VLOOKUP(X304,bd_lista!$A$3:$C$592,3,FALSE)</f>
        <v>Ministerio de Salud y Deportes</v>
      </c>
      <c r="Z304" s="288"/>
      <c r="AA304" s="289"/>
    </row>
    <row r="305" spans="1:27" customFormat="1" ht="15" hidden="1" customHeight="1">
      <c r="A305" s="32">
        <v>427</v>
      </c>
      <c r="B305" s="393">
        <f>+A305</f>
        <v>427</v>
      </c>
      <c r="C305" s="245" t="str">
        <f>+VLOOKUP(A305,bd_lista!$A$3:$C$592,3,FALSE)</f>
        <v>Seguro Social Universitario de Santa Cruz</v>
      </c>
      <c r="D305" s="395" t="str">
        <f>+C305</f>
        <v>Seguro Social Universitario de Santa Cruz</v>
      </c>
      <c r="E305" s="245" t="s">
        <v>1303</v>
      </c>
      <c r="F305" s="241">
        <f ca="1">+IFERROR(INDEX('Hoja de Trabajo para listado'!$A$155:$Z$1048576,MATCH($A305,'Hoja de Trabajo para listado'!$A$155:$A$1048576,0),MATCH((CUADRO!F$4&amp;$E305),'Hoja de Trabajo para listado'!$A$151:$Z$151,0)),0)+IFERROR(INDEX('Hoja de Trabajo para listado'!$AB$155:$BA$1048576,MATCH($A305,'Hoja de Trabajo para listado'!$AB$155:$AB$1048576,0),MATCH((CUADRO!F$4&amp;$E305),'Hoja de Trabajo para listado'!$AB$151:$BA$151,0)),0)+IFERROR(INDEX('Hoja de Trabajo para listado'!$BC$155:$CB$1048576,MATCH($A305,'Hoja de Trabajo para listado'!$BC$155:$BC$1048576,0),MATCH((CUADRO!F$4&amp;$E305),'Hoja de Trabajo para listado'!$BC$151:$CB$151,0)),0)+IFERROR(INDEX('Hoja de Trabajo para listado'!$DE$153:$DG$274,MATCH($A305,'Hoja de Trabajo para listado'!$DE$153:$DE$1048576,0),MATCH((CUADRO!F$4&amp;$E305),'Hoja de Trabajo para listado'!$DE$151:$DG$151,0)),0)+IFERROR(INDEX('Hoja de Trabajo para listado'!$CD$155:$DC$1048576,MATCH($A305,'Hoja de Trabajo para listado'!$CD$155:$CD$1048576,0),MATCH((CUADRO!F$4&amp;$E305),'Hoja de Trabajo para listado'!$CD$151:$DC$151,0)),0)</f>
        <v>0</v>
      </c>
      <c r="G305" s="241">
        <f ca="1">+IFERROR(INDEX('Hoja de Trabajo para listado'!$A$155:$Z$1048576,MATCH($A305,'Hoja de Trabajo para listado'!$A$155:$A$1048576,0),MATCH((CUADRO!G$4&amp;$E305),'Hoja de Trabajo para listado'!$A$151:$Z$151,0)),0)+IFERROR(INDEX('Hoja de Trabajo para listado'!$AB$155:$BA$1048576,MATCH($A305,'Hoja de Trabajo para listado'!$AB$155:$AB$1048576,0),MATCH((CUADRO!G$4&amp;$E305),'Hoja de Trabajo para listado'!$AB$151:$BA$151,0)),0)+IFERROR(INDEX('Hoja de Trabajo para listado'!$BC$155:$CB$1048576,MATCH($A305,'Hoja de Trabajo para listado'!$BC$155:$BC$1048576,0),MATCH((CUADRO!G$4&amp;$E305),'Hoja de Trabajo para listado'!$BC$151:$CB$151,0)),0)+IFERROR(INDEX('Hoja de Trabajo para listado'!$DE$153:$DG$274,MATCH($A305,'Hoja de Trabajo para listado'!$DE$153:$DE$1048576,0),MATCH((CUADRO!G$4&amp;$E305),'Hoja de Trabajo para listado'!$DE$151:$DG$151,0)),0)+IFERROR(INDEX('Hoja de Trabajo para listado'!$CD$155:$DC$1048576,MATCH($A305,'Hoja de Trabajo para listado'!$CD$155:$CD$1048576,0),MATCH((CUADRO!G$4&amp;$E305),'Hoja de Trabajo para listado'!$CD$151:$DC$151,0)),0)</f>
        <v>0</v>
      </c>
      <c r="H305" s="241">
        <f ca="1">+IFERROR(INDEX('Hoja de Trabajo para listado'!$A$155:$Z$1048576,MATCH($A305,'Hoja de Trabajo para listado'!$A$155:$A$1048576,0),MATCH((CUADRO!H$4&amp;$E305),'Hoja de Trabajo para listado'!$A$151:$Z$151,0)),0)+IFERROR(INDEX('Hoja de Trabajo para listado'!$AB$155:$BA$1048576,MATCH($A305,'Hoja de Trabajo para listado'!$AB$155:$AB$1048576,0),MATCH((CUADRO!H$4&amp;$E305),'Hoja de Trabajo para listado'!$AB$151:$BA$151,0)),0)+IFERROR(INDEX('Hoja de Trabajo para listado'!$BC$155:$CB$1048576,MATCH($A305,'Hoja de Trabajo para listado'!$BC$155:$BC$1048576,0),MATCH((CUADRO!H$4&amp;$E305),'Hoja de Trabajo para listado'!$BC$151:$CB$151,0)),0)+IFERROR(INDEX('Hoja de Trabajo para listado'!$DE$153:$DG$274,MATCH($A305,'Hoja de Trabajo para listado'!$DE$153:$DE$1048576,0),MATCH((CUADRO!H$4&amp;$E305),'Hoja de Trabajo para listado'!$DE$151:$DG$151,0)),0)+IFERROR(INDEX('Hoja de Trabajo para listado'!$CD$155:$DC$1048576,MATCH($A305,'Hoja de Trabajo para listado'!$CD$155:$CD$1048576,0),MATCH((CUADRO!H$4&amp;$E305),'Hoja de Trabajo para listado'!$CD$151:$DC$151,0)),0)</f>
        <v>0</v>
      </c>
      <c r="I305" s="241">
        <f ca="1">+IFERROR(INDEX('Hoja de Trabajo para listado'!$A$155:$Z$1048576,MATCH($A305,'Hoja de Trabajo para listado'!$A$155:$A$1048576,0),MATCH((CUADRO!I$4&amp;$E305),'Hoja de Trabajo para listado'!$A$151:$Z$151,0)),0)+IFERROR(INDEX('Hoja de Trabajo para listado'!$AB$155:$BA$1048576,MATCH($A305,'Hoja de Trabajo para listado'!$AB$155:$AB$1048576,0),MATCH((CUADRO!I$4&amp;$E305),'Hoja de Trabajo para listado'!$AB$151:$BA$151,0)),0)+IFERROR(INDEX('Hoja de Trabajo para listado'!$BC$155:$CB$1048576,MATCH($A305,'Hoja de Trabajo para listado'!$BC$155:$BC$1048576,0),MATCH((CUADRO!I$4&amp;$E305),'Hoja de Trabajo para listado'!$BC$151:$CB$151,0)),0)+IFERROR(INDEX('Hoja de Trabajo para listado'!$DE$153:$DG$274,MATCH($A305,'Hoja de Trabajo para listado'!$DE$153:$DE$1048576,0),MATCH((CUADRO!I$4&amp;$E305),'Hoja de Trabajo para listado'!$DE$151:$DG$151,0)),0)+IFERROR(INDEX('Hoja de Trabajo para listado'!$CD$155:$DC$1048576,MATCH($A305,'Hoja de Trabajo para listado'!$CD$155:$CD$1048576,0),MATCH((CUADRO!I$4&amp;$E305),'Hoja de Trabajo para listado'!$CD$151:$DC$151,0)),0)</f>
        <v>0</v>
      </c>
      <c r="J305" s="241">
        <f ca="1">+IFERROR(INDEX('Hoja de Trabajo para listado'!$A$155:$Z$1048576,MATCH($A305,'Hoja de Trabajo para listado'!$A$155:$A$1048576,0),MATCH((CUADRO!J$4&amp;$E305),'Hoja de Trabajo para listado'!$A$151:$Z$151,0)),0)+IFERROR(INDEX('Hoja de Trabajo para listado'!$AB$155:$BA$1048576,MATCH($A305,'Hoja de Trabajo para listado'!$AB$155:$AB$1048576,0),MATCH((CUADRO!J$4&amp;$E305),'Hoja de Trabajo para listado'!$AB$151:$BA$151,0)),0)+IFERROR(INDEX('Hoja de Trabajo para listado'!$BC$155:$CB$1048576,MATCH($A305,'Hoja de Trabajo para listado'!$BC$155:$BC$1048576,0),MATCH((CUADRO!J$4&amp;$E305),'Hoja de Trabajo para listado'!$BC$151:$CB$151,0)),0)+IFERROR(INDEX('Hoja de Trabajo para listado'!$DE$153:$DG$274,MATCH($A305,'Hoja de Trabajo para listado'!$DE$153:$DE$1048576,0),MATCH((CUADRO!J$4&amp;$E305),'Hoja de Trabajo para listado'!$DE$151:$DG$151,0)),0)+IFERROR(INDEX('Hoja de Trabajo para listado'!$CD$155:$DC$1048576,MATCH($A305,'Hoja de Trabajo para listado'!$CD$155:$CD$1048576,0),MATCH((CUADRO!J$4&amp;$E305),'Hoja de Trabajo para listado'!$CD$151:$DC$151,0)),0)</f>
        <v>0</v>
      </c>
      <c r="K305" s="241">
        <f ca="1">+IFERROR(INDEX('Hoja de Trabajo para listado'!$A$155:$Z$1048576,MATCH($A305,'Hoja de Trabajo para listado'!$A$155:$A$1048576,0),MATCH((CUADRO!K$4&amp;$E305),'Hoja de Trabajo para listado'!$A$151:$Z$151,0)),0)+IFERROR(INDEX('Hoja de Trabajo para listado'!$AB$155:$BA$1048576,MATCH($A305,'Hoja de Trabajo para listado'!$AB$155:$AB$1048576,0),MATCH((CUADRO!K$4&amp;$E305),'Hoja de Trabajo para listado'!$AB$151:$BA$151,0)),0)+IFERROR(INDEX('Hoja de Trabajo para listado'!$BC$155:$CB$1048576,MATCH($A305,'Hoja de Trabajo para listado'!$BC$155:$BC$1048576,0),MATCH((CUADRO!K$4&amp;$E305),'Hoja de Trabajo para listado'!$BC$151:$CB$151,0)),0)+IFERROR(INDEX('Hoja de Trabajo para listado'!$DE$153:$DG$274,MATCH($A305,'Hoja de Trabajo para listado'!$DE$153:$DE$1048576,0),MATCH((CUADRO!K$4&amp;$E305),'Hoja de Trabajo para listado'!$DE$151:$DG$151,0)),0)+IFERROR(INDEX('Hoja de Trabajo para listado'!$CD$155:$DC$1048576,MATCH($A305,'Hoja de Trabajo para listado'!$CD$155:$CD$1048576,0),MATCH((CUADRO!K$4&amp;$E305),'Hoja de Trabajo para listado'!$CD$151:$DC$151,0)),0)</f>
        <v>0</v>
      </c>
      <c r="L305" s="241">
        <f ca="1">+IFERROR(INDEX('Hoja de Trabajo para listado'!$A$155:$Z$1048576,MATCH($A305,'Hoja de Trabajo para listado'!$A$155:$A$1048576,0),MATCH((CUADRO!L$4&amp;$E305),'Hoja de Trabajo para listado'!$A$151:$Z$151,0)),0)+IFERROR(INDEX('Hoja de Trabajo para listado'!$AB$155:$BA$1048576,MATCH($A305,'Hoja de Trabajo para listado'!$AB$155:$AB$1048576,0),MATCH((CUADRO!L$4&amp;$E305),'Hoja de Trabajo para listado'!$AB$151:$BA$151,0)),0)+IFERROR(INDEX('Hoja de Trabajo para listado'!$BC$155:$CB$1048576,MATCH($A305,'Hoja de Trabajo para listado'!$BC$155:$BC$1048576,0),MATCH((CUADRO!L$4&amp;$E305),'Hoja de Trabajo para listado'!$BC$151:$CB$151,0)),0)+IFERROR(INDEX('Hoja de Trabajo para listado'!$DE$153:$DG$274,MATCH($A305,'Hoja de Trabajo para listado'!$DE$153:$DE$1048576,0),MATCH((CUADRO!L$4&amp;$E305),'Hoja de Trabajo para listado'!$DE$151:$DG$151,0)),0)+IFERROR(INDEX('Hoja de Trabajo para listado'!$CD$155:$DC$1048576,MATCH($A305,'Hoja de Trabajo para listado'!$CD$155:$CD$1048576,0),MATCH((CUADRO!L$4&amp;$E305),'Hoja de Trabajo para listado'!$CD$151:$DC$151,0)),0)</f>
        <v>0</v>
      </c>
      <c r="M305" s="241">
        <f ca="1">+IFERROR(INDEX('Hoja de Trabajo para listado'!$A$155:$Z$1048576,MATCH($A305,'Hoja de Trabajo para listado'!$A$155:$A$1048576,0),MATCH((CUADRO!M$4&amp;$E305),'Hoja de Trabajo para listado'!$A$151:$Z$151,0)),0)+IFERROR(INDEX('Hoja de Trabajo para listado'!$AB$155:$BA$1048576,MATCH($A305,'Hoja de Trabajo para listado'!$AB$155:$AB$1048576,0),MATCH((CUADRO!M$4&amp;$E305),'Hoja de Trabajo para listado'!$AB$151:$BA$151,0)),0)+IFERROR(INDEX('Hoja de Trabajo para listado'!$BC$155:$CB$1048576,MATCH($A305,'Hoja de Trabajo para listado'!$BC$155:$BC$1048576,0),MATCH((CUADRO!M$4&amp;$E305),'Hoja de Trabajo para listado'!$BC$151:$CB$151,0)),0)+IFERROR(INDEX('Hoja de Trabajo para listado'!$DE$153:$DG$274,MATCH($A305,'Hoja de Trabajo para listado'!$DE$153:$DE$1048576,0),MATCH((CUADRO!M$4&amp;$E305),'Hoja de Trabajo para listado'!$DE$151:$DG$151,0)),0)+IFERROR(INDEX('Hoja de Trabajo para listado'!$CD$155:$DC$1048576,MATCH($A305,'Hoja de Trabajo para listado'!$CD$155:$CD$1048576,0),MATCH((CUADRO!M$4&amp;$E305),'Hoja de Trabajo para listado'!$CD$151:$DC$151,0)),0)</f>
        <v>0</v>
      </c>
      <c r="N305" s="241">
        <f ca="1">+IFERROR(INDEX('Hoja de Trabajo para listado'!$A$155:$Z$1048576,MATCH($A305,'Hoja de Trabajo para listado'!$A$155:$A$1048576,0),MATCH((CUADRO!N$4&amp;$E305),'Hoja de Trabajo para listado'!$A$151:$Z$151,0)),0)+IFERROR(INDEX('Hoja de Trabajo para listado'!$AB$155:$BA$1048576,MATCH($A305,'Hoja de Trabajo para listado'!$AB$155:$AB$1048576,0),MATCH((CUADRO!N$4&amp;$E305),'Hoja de Trabajo para listado'!$AB$151:$BA$151,0)),0)+IFERROR(INDEX('Hoja de Trabajo para listado'!$BC$155:$CB$1048576,MATCH($A305,'Hoja de Trabajo para listado'!$BC$155:$BC$1048576,0),MATCH((CUADRO!N$4&amp;$E305),'Hoja de Trabajo para listado'!$BC$151:$CB$151,0)),0)+IFERROR(INDEX('Hoja de Trabajo para listado'!$DE$153:$DG$274,MATCH($A305,'Hoja de Trabajo para listado'!$DE$153:$DE$1048576,0),MATCH((CUADRO!N$4&amp;$E305),'Hoja de Trabajo para listado'!$DE$151:$DG$151,0)),0)+IFERROR(INDEX('Hoja de Trabajo para listado'!$CD$155:$DC$1048576,MATCH($A305,'Hoja de Trabajo para listado'!$CD$155:$CD$1048576,0),MATCH((CUADRO!N$4&amp;$E305),'Hoja de Trabajo para listado'!$CD$151:$DC$151,0)),0)</f>
        <v>0</v>
      </c>
      <c r="O305" s="241">
        <f ca="1">+IFERROR(INDEX('Hoja de Trabajo para listado'!$A$155:$Z$1048576,MATCH($A305,'Hoja de Trabajo para listado'!$A$155:$A$1048576,0),MATCH((CUADRO!O$4&amp;$E305),'Hoja de Trabajo para listado'!$A$151:$Z$151,0)),0)+IFERROR(INDEX('Hoja de Trabajo para listado'!$AB$155:$BA$1048576,MATCH($A305,'Hoja de Trabajo para listado'!$AB$155:$AB$1048576,0),MATCH((CUADRO!O$4&amp;$E305),'Hoja de Trabajo para listado'!$AB$151:$BA$151,0)),0)+IFERROR(INDEX('Hoja de Trabajo para listado'!$BC$155:$CB$1048576,MATCH($A305,'Hoja de Trabajo para listado'!$BC$155:$BC$1048576,0),MATCH((CUADRO!O$4&amp;$E305),'Hoja de Trabajo para listado'!$BC$151:$CB$151,0)),0)+IFERROR(INDEX('Hoja de Trabajo para listado'!$DE$153:$DG$274,MATCH($A305,'Hoja de Trabajo para listado'!$DE$153:$DE$1048576,0),MATCH((CUADRO!O$4&amp;$E305),'Hoja de Trabajo para listado'!$DE$151:$DG$151,0)),0)+IFERROR(INDEX('Hoja de Trabajo para listado'!$CD$155:$DC$1048576,MATCH($A305,'Hoja de Trabajo para listado'!$CD$155:$CD$1048576,0),MATCH((CUADRO!O$4&amp;$E305),'Hoja de Trabajo para listado'!$CD$151:$DC$151,0)),0)</f>
        <v>0</v>
      </c>
      <c r="P305" s="241">
        <f ca="1">+IFERROR(INDEX('Hoja de Trabajo para listado'!$A$155:$Z$1048576,MATCH($A305,'Hoja de Trabajo para listado'!$A$155:$A$1048576,0),MATCH((CUADRO!P$4&amp;$E305),'Hoja de Trabajo para listado'!$A$151:$Z$151,0)),0)+IFERROR(INDEX('Hoja de Trabajo para listado'!$AB$155:$BA$1048576,MATCH($A305,'Hoja de Trabajo para listado'!$AB$155:$AB$1048576,0),MATCH((CUADRO!P$4&amp;$E305),'Hoja de Trabajo para listado'!$AB$151:$BA$151,0)),0)+IFERROR(INDEX('Hoja de Trabajo para listado'!$BC$155:$CB$1048576,MATCH($A305,'Hoja de Trabajo para listado'!$BC$155:$BC$1048576,0),MATCH((CUADRO!P$4&amp;$E305),'Hoja de Trabajo para listado'!$BC$151:$CB$151,0)),0)+IFERROR(INDEX('Hoja de Trabajo para listado'!$DE$153:$DG$274,MATCH($A305,'Hoja de Trabajo para listado'!$DE$153:$DE$1048576,0),MATCH((CUADRO!P$4&amp;$E305),'Hoja de Trabajo para listado'!$DE$151:$DG$151,0)),0)+IFERROR(INDEX('Hoja de Trabajo para listado'!$CD$155:$DC$1048576,MATCH($A305,'Hoja de Trabajo para listado'!$CD$155:$CD$1048576,0),MATCH((CUADRO!P$4&amp;$E305),'Hoja de Trabajo para listado'!$CD$151:$DC$151,0)),0)</f>
        <v>0</v>
      </c>
      <c r="Q305" s="241">
        <f ca="1">+IFERROR(INDEX('Hoja de Trabajo para listado'!$A$155:$Z$1048576,MATCH($A305,'Hoja de Trabajo para listado'!$A$155:$A$1048576,0),MATCH((CUADRO!Q$4&amp;$E305),'Hoja de Trabajo para listado'!$A$151:$Z$151,0)),0)+IFERROR(INDEX('Hoja de Trabajo para listado'!$AB$155:$BA$1048576,MATCH($A305,'Hoja de Trabajo para listado'!$AB$155:$AB$1048576,0),MATCH((CUADRO!Q$4&amp;$E305),'Hoja de Trabajo para listado'!$AB$151:$BA$151,0)),0)+IFERROR(INDEX('Hoja de Trabajo para listado'!$BC$155:$CB$1048576,MATCH($A305,'Hoja de Trabajo para listado'!$BC$155:$BC$1048576,0),MATCH((CUADRO!Q$4&amp;$E305),'Hoja de Trabajo para listado'!$BC$151:$CB$151,0)),0)+IFERROR(INDEX('Hoja de Trabajo para listado'!$DE$153:$DG$274,MATCH($A305,'Hoja de Trabajo para listado'!$DE$153:$DE$1048576,0),MATCH((CUADRO!Q$4&amp;$E305),'Hoja de Trabajo para listado'!$DE$151:$DG$151,0)),0)+IFERROR(INDEX('Hoja de Trabajo para listado'!$CD$155:$DC$1048576,MATCH($A305,'Hoja de Trabajo para listado'!$CD$155:$CD$1048576,0),MATCH((CUADRO!Q$4&amp;$E305),'Hoja de Trabajo para listado'!$CD$151:$DC$151,0)),0)</f>
        <v>0</v>
      </c>
      <c r="R305" s="241">
        <f t="shared" ca="1" si="11"/>
        <v>0</v>
      </c>
      <c r="S305" s="247"/>
      <c r="T305" s="241">
        <f ca="1">+T306</f>
        <v>0</v>
      </c>
      <c r="U305" s="240">
        <f t="shared" si="12"/>
        <v>1</v>
      </c>
      <c r="V305" s="327" t="str">
        <f>+VLOOKUP(A305,bd_lista!$A$3:$E$592,5,FALSE)</f>
        <v>Instituciones de Seguridad Social</v>
      </c>
      <c r="W305" s="397" t="str">
        <f>+V305</f>
        <v>Instituciones de Seguridad Social</v>
      </c>
      <c r="X305" s="240">
        <f>+VLOOKUP(A305,[4]Sheet1!$A$13:$D$744,4,FALSE)</f>
        <v>46</v>
      </c>
      <c r="Y305" s="240" t="str">
        <f>+VLOOKUP(X305,bd_lista!$A$3:$C$592,3,FALSE)</f>
        <v>Ministerio de Salud y Deportes</v>
      </c>
      <c r="Z305" s="290">
        <f>+X305</f>
        <v>46</v>
      </c>
      <c r="AA305" s="291" t="str">
        <f>+Y305</f>
        <v>Ministerio de Salud y Deportes</v>
      </c>
    </row>
    <row r="306" spans="1:27" customFormat="1" ht="15" hidden="1" customHeight="1">
      <c r="A306" s="32">
        <v>427</v>
      </c>
      <c r="B306" s="394"/>
      <c r="C306" s="327" t="str">
        <f>+VLOOKUP(A306,bd_lista!$A$3:$C$592,3,FALSE)</f>
        <v>Seguro Social Universitario de Santa Cruz</v>
      </c>
      <c r="D306" s="396"/>
      <c r="E306" s="327" t="s">
        <v>1304</v>
      </c>
      <c r="F306" s="243">
        <f ca="1">+IFERROR(INDEX('Hoja de Trabajo para listado'!$A$155:$Z$1048576,MATCH($A306,'Hoja de Trabajo para listado'!$A$155:$A$1048576,0),MATCH((CUADRO!F$4&amp;$E306),'Hoja de Trabajo para listado'!$A$151:$Z$151,0)),0)+IFERROR(INDEX('Hoja de Trabajo para listado'!$AB$155:$BA$1048576,MATCH($A306,'Hoja de Trabajo para listado'!$AB$155:$AB$1048576,0),MATCH((CUADRO!F$4&amp;$E306),'Hoja de Trabajo para listado'!$AB$151:$BA$151,0)),0)+IFERROR(INDEX('Hoja de Trabajo para listado'!$BC$155:$CB$1048576,MATCH($A306,'Hoja de Trabajo para listado'!$BC$155:$BC$1048576,0),MATCH((CUADRO!F$4&amp;$E306),'Hoja de Trabajo para listado'!$BC$151:$CB$151,0)),0)+IFERROR(INDEX('Hoja de Trabajo para listado'!$DE$153:$DG$274,MATCH($A306,'Hoja de Trabajo para listado'!$DE$153:$DE$1048576,0),MATCH((CUADRO!F$4&amp;$E306),'Hoja de Trabajo para listado'!$DE$151:$DG$151,0)),0)+IFERROR(INDEX('Hoja de Trabajo para listado'!$CD$155:$DC$1048576,MATCH($A306,'Hoja de Trabajo para listado'!$CD$155:$CD$1048576,0),MATCH((CUADRO!F$4&amp;$E306),'Hoja de Trabajo para listado'!$CD$151:$DC$151,0)),0)</f>
        <v>0</v>
      </c>
      <c r="G306" s="243">
        <f ca="1">+IFERROR(INDEX('Hoja de Trabajo para listado'!$A$155:$Z$1048576,MATCH($A306,'Hoja de Trabajo para listado'!$A$155:$A$1048576,0),MATCH((CUADRO!G$4&amp;$E306),'Hoja de Trabajo para listado'!$A$151:$Z$151,0)),0)+IFERROR(INDEX('Hoja de Trabajo para listado'!$AB$155:$BA$1048576,MATCH($A306,'Hoja de Trabajo para listado'!$AB$155:$AB$1048576,0),MATCH((CUADRO!G$4&amp;$E306),'Hoja de Trabajo para listado'!$AB$151:$BA$151,0)),0)+IFERROR(INDEX('Hoja de Trabajo para listado'!$BC$155:$CB$1048576,MATCH($A306,'Hoja de Trabajo para listado'!$BC$155:$BC$1048576,0),MATCH((CUADRO!G$4&amp;$E306),'Hoja de Trabajo para listado'!$BC$151:$CB$151,0)),0)+IFERROR(INDEX('Hoja de Trabajo para listado'!$DE$153:$DG$274,MATCH($A306,'Hoja de Trabajo para listado'!$DE$153:$DE$1048576,0),MATCH((CUADRO!G$4&amp;$E306),'Hoja de Trabajo para listado'!$DE$151:$DG$151,0)),0)+IFERROR(INDEX('Hoja de Trabajo para listado'!$CD$155:$DC$1048576,MATCH($A306,'Hoja de Trabajo para listado'!$CD$155:$CD$1048576,0),MATCH((CUADRO!G$4&amp;$E306),'Hoja de Trabajo para listado'!$CD$151:$DC$151,0)),0)</f>
        <v>0</v>
      </c>
      <c r="H306" s="243">
        <f ca="1">+IFERROR(INDEX('Hoja de Trabajo para listado'!$A$155:$Z$1048576,MATCH($A306,'Hoja de Trabajo para listado'!$A$155:$A$1048576,0),MATCH((CUADRO!H$4&amp;$E306),'Hoja de Trabajo para listado'!$A$151:$Z$151,0)),0)+IFERROR(INDEX('Hoja de Trabajo para listado'!$AB$155:$BA$1048576,MATCH($A306,'Hoja de Trabajo para listado'!$AB$155:$AB$1048576,0),MATCH((CUADRO!H$4&amp;$E306),'Hoja de Trabajo para listado'!$AB$151:$BA$151,0)),0)+IFERROR(INDEX('Hoja de Trabajo para listado'!$BC$155:$CB$1048576,MATCH($A306,'Hoja de Trabajo para listado'!$BC$155:$BC$1048576,0),MATCH((CUADRO!H$4&amp;$E306),'Hoja de Trabajo para listado'!$BC$151:$CB$151,0)),0)+IFERROR(INDEX('Hoja de Trabajo para listado'!$DE$153:$DG$274,MATCH($A306,'Hoja de Trabajo para listado'!$DE$153:$DE$1048576,0),MATCH((CUADRO!H$4&amp;$E306),'Hoja de Trabajo para listado'!$DE$151:$DG$151,0)),0)+IFERROR(INDEX('Hoja de Trabajo para listado'!$CD$155:$DC$1048576,MATCH($A306,'Hoja de Trabajo para listado'!$CD$155:$CD$1048576,0),MATCH((CUADRO!H$4&amp;$E306),'Hoja de Trabajo para listado'!$CD$151:$DC$151,0)),0)</f>
        <v>0</v>
      </c>
      <c r="I306" s="243">
        <f ca="1">+IFERROR(INDEX('Hoja de Trabajo para listado'!$A$155:$Z$1048576,MATCH($A306,'Hoja de Trabajo para listado'!$A$155:$A$1048576,0),MATCH((CUADRO!I$4&amp;$E306),'Hoja de Trabajo para listado'!$A$151:$Z$151,0)),0)+IFERROR(INDEX('Hoja de Trabajo para listado'!$AB$155:$BA$1048576,MATCH($A306,'Hoja de Trabajo para listado'!$AB$155:$AB$1048576,0),MATCH((CUADRO!I$4&amp;$E306),'Hoja de Trabajo para listado'!$AB$151:$BA$151,0)),0)+IFERROR(INDEX('Hoja de Trabajo para listado'!$BC$155:$CB$1048576,MATCH($A306,'Hoja de Trabajo para listado'!$BC$155:$BC$1048576,0),MATCH((CUADRO!I$4&amp;$E306),'Hoja de Trabajo para listado'!$BC$151:$CB$151,0)),0)+IFERROR(INDEX('Hoja de Trabajo para listado'!$DE$153:$DG$274,MATCH($A306,'Hoja de Trabajo para listado'!$DE$153:$DE$1048576,0),MATCH((CUADRO!I$4&amp;$E306),'Hoja de Trabajo para listado'!$DE$151:$DG$151,0)),0)+IFERROR(INDEX('Hoja de Trabajo para listado'!$CD$155:$DC$1048576,MATCH($A306,'Hoja de Trabajo para listado'!$CD$155:$CD$1048576,0),MATCH((CUADRO!I$4&amp;$E306),'Hoja de Trabajo para listado'!$CD$151:$DC$151,0)),0)</f>
        <v>0</v>
      </c>
      <c r="J306" s="243">
        <f ca="1">+IFERROR(INDEX('Hoja de Trabajo para listado'!$A$155:$Z$1048576,MATCH($A306,'Hoja de Trabajo para listado'!$A$155:$A$1048576,0),MATCH((CUADRO!J$4&amp;$E306),'Hoja de Trabajo para listado'!$A$151:$Z$151,0)),0)+IFERROR(INDEX('Hoja de Trabajo para listado'!$AB$155:$BA$1048576,MATCH($A306,'Hoja de Trabajo para listado'!$AB$155:$AB$1048576,0),MATCH((CUADRO!J$4&amp;$E306),'Hoja de Trabajo para listado'!$AB$151:$BA$151,0)),0)+IFERROR(INDEX('Hoja de Trabajo para listado'!$BC$155:$CB$1048576,MATCH($A306,'Hoja de Trabajo para listado'!$BC$155:$BC$1048576,0),MATCH((CUADRO!J$4&amp;$E306),'Hoja de Trabajo para listado'!$BC$151:$CB$151,0)),0)+IFERROR(INDEX('Hoja de Trabajo para listado'!$DE$153:$DG$274,MATCH($A306,'Hoja de Trabajo para listado'!$DE$153:$DE$1048576,0),MATCH((CUADRO!J$4&amp;$E306),'Hoja de Trabajo para listado'!$DE$151:$DG$151,0)),0)+IFERROR(INDEX('Hoja de Trabajo para listado'!$CD$155:$DC$1048576,MATCH($A306,'Hoja de Trabajo para listado'!$CD$155:$CD$1048576,0),MATCH((CUADRO!J$4&amp;$E306),'Hoja de Trabajo para listado'!$CD$151:$DC$151,0)),0)</f>
        <v>0</v>
      </c>
      <c r="K306" s="243">
        <f ca="1">+IFERROR(INDEX('Hoja de Trabajo para listado'!$A$155:$Z$1048576,MATCH($A306,'Hoja de Trabajo para listado'!$A$155:$A$1048576,0),MATCH((CUADRO!K$4&amp;$E306),'Hoja de Trabajo para listado'!$A$151:$Z$151,0)),0)+IFERROR(INDEX('Hoja de Trabajo para listado'!$AB$155:$BA$1048576,MATCH($A306,'Hoja de Trabajo para listado'!$AB$155:$AB$1048576,0),MATCH((CUADRO!K$4&amp;$E306),'Hoja de Trabajo para listado'!$AB$151:$BA$151,0)),0)+IFERROR(INDEX('Hoja de Trabajo para listado'!$BC$155:$CB$1048576,MATCH($A306,'Hoja de Trabajo para listado'!$BC$155:$BC$1048576,0),MATCH((CUADRO!K$4&amp;$E306),'Hoja de Trabajo para listado'!$BC$151:$CB$151,0)),0)+IFERROR(INDEX('Hoja de Trabajo para listado'!$DE$153:$DG$274,MATCH($A306,'Hoja de Trabajo para listado'!$DE$153:$DE$1048576,0),MATCH((CUADRO!K$4&amp;$E306),'Hoja de Trabajo para listado'!$DE$151:$DG$151,0)),0)+IFERROR(INDEX('Hoja de Trabajo para listado'!$CD$155:$DC$1048576,MATCH($A306,'Hoja de Trabajo para listado'!$CD$155:$CD$1048576,0),MATCH((CUADRO!K$4&amp;$E306),'Hoja de Trabajo para listado'!$CD$151:$DC$151,0)),0)</f>
        <v>0</v>
      </c>
      <c r="L306" s="243">
        <f ca="1">+IFERROR(INDEX('Hoja de Trabajo para listado'!$A$155:$Z$1048576,MATCH($A306,'Hoja de Trabajo para listado'!$A$155:$A$1048576,0),MATCH((CUADRO!L$4&amp;$E306),'Hoja de Trabajo para listado'!$A$151:$Z$151,0)),0)+IFERROR(INDEX('Hoja de Trabajo para listado'!$AB$155:$BA$1048576,MATCH($A306,'Hoja de Trabajo para listado'!$AB$155:$AB$1048576,0),MATCH((CUADRO!L$4&amp;$E306),'Hoja de Trabajo para listado'!$AB$151:$BA$151,0)),0)+IFERROR(INDEX('Hoja de Trabajo para listado'!$BC$155:$CB$1048576,MATCH($A306,'Hoja de Trabajo para listado'!$BC$155:$BC$1048576,0),MATCH((CUADRO!L$4&amp;$E306),'Hoja de Trabajo para listado'!$BC$151:$CB$151,0)),0)+IFERROR(INDEX('Hoja de Trabajo para listado'!$DE$153:$DG$274,MATCH($A306,'Hoja de Trabajo para listado'!$DE$153:$DE$1048576,0),MATCH((CUADRO!L$4&amp;$E306),'Hoja de Trabajo para listado'!$DE$151:$DG$151,0)),0)+IFERROR(INDEX('Hoja de Trabajo para listado'!$CD$155:$DC$1048576,MATCH($A306,'Hoja de Trabajo para listado'!$CD$155:$CD$1048576,0),MATCH((CUADRO!L$4&amp;$E306),'Hoja de Trabajo para listado'!$CD$151:$DC$151,0)),0)</f>
        <v>0</v>
      </c>
      <c r="M306" s="243">
        <f ca="1">+IFERROR(INDEX('Hoja de Trabajo para listado'!$A$155:$Z$1048576,MATCH($A306,'Hoja de Trabajo para listado'!$A$155:$A$1048576,0),MATCH((CUADRO!M$4&amp;$E306),'Hoja de Trabajo para listado'!$A$151:$Z$151,0)),0)+IFERROR(INDEX('Hoja de Trabajo para listado'!$AB$155:$BA$1048576,MATCH($A306,'Hoja de Trabajo para listado'!$AB$155:$AB$1048576,0),MATCH((CUADRO!M$4&amp;$E306),'Hoja de Trabajo para listado'!$AB$151:$BA$151,0)),0)+IFERROR(INDEX('Hoja de Trabajo para listado'!$BC$155:$CB$1048576,MATCH($A306,'Hoja de Trabajo para listado'!$BC$155:$BC$1048576,0),MATCH((CUADRO!M$4&amp;$E306),'Hoja de Trabajo para listado'!$BC$151:$CB$151,0)),0)+IFERROR(INDEX('Hoja de Trabajo para listado'!$DE$153:$DG$274,MATCH($A306,'Hoja de Trabajo para listado'!$DE$153:$DE$1048576,0),MATCH((CUADRO!M$4&amp;$E306),'Hoja de Trabajo para listado'!$DE$151:$DG$151,0)),0)+IFERROR(INDEX('Hoja de Trabajo para listado'!$CD$155:$DC$1048576,MATCH($A306,'Hoja de Trabajo para listado'!$CD$155:$CD$1048576,0),MATCH((CUADRO!M$4&amp;$E306),'Hoja de Trabajo para listado'!$CD$151:$DC$151,0)),0)</f>
        <v>0</v>
      </c>
      <c r="N306" s="243">
        <f ca="1">+IFERROR(INDEX('Hoja de Trabajo para listado'!$A$155:$Z$1048576,MATCH($A306,'Hoja de Trabajo para listado'!$A$155:$A$1048576,0),MATCH((CUADRO!N$4&amp;$E306),'Hoja de Trabajo para listado'!$A$151:$Z$151,0)),0)+IFERROR(INDEX('Hoja de Trabajo para listado'!$AB$155:$BA$1048576,MATCH($A306,'Hoja de Trabajo para listado'!$AB$155:$AB$1048576,0),MATCH((CUADRO!N$4&amp;$E306),'Hoja de Trabajo para listado'!$AB$151:$BA$151,0)),0)+IFERROR(INDEX('Hoja de Trabajo para listado'!$BC$155:$CB$1048576,MATCH($A306,'Hoja de Trabajo para listado'!$BC$155:$BC$1048576,0),MATCH((CUADRO!N$4&amp;$E306),'Hoja de Trabajo para listado'!$BC$151:$CB$151,0)),0)+IFERROR(INDEX('Hoja de Trabajo para listado'!$DE$153:$DG$274,MATCH($A306,'Hoja de Trabajo para listado'!$DE$153:$DE$1048576,0),MATCH((CUADRO!N$4&amp;$E306),'Hoja de Trabajo para listado'!$DE$151:$DG$151,0)),0)+IFERROR(INDEX('Hoja de Trabajo para listado'!$CD$155:$DC$1048576,MATCH($A306,'Hoja de Trabajo para listado'!$CD$155:$CD$1048576,0),MATCH((CUADRO!N$4&amp;$E306),'Hoja de Trabajo para listado'!$CD$151:$DC$151,0)),0)</f>
        <v>0</v>
      </c>
      <c r="O306" s="243">
        <f ca="1">+IFERROR(INDEX('Hoja de Trabajo para listado'!$A$155:$Z$1048576,MATCH($A306,'Hoja de Trabajo para listado'!$A$155:$A$1048576,0),MATCH((CUADRO!O$4&amp;$E306),'Hoja de Trabajo para listado'!$A$151:$Z$151,0)),0)+IFERROR(INDEX('Hoja de Trabajo para listado'!$AB$155:$BA$1048576,MATCH($A306,'Hoja de Trabajo para listado'!$AB$155:$AB$1048576,0),MATCH((CUADRO!O$4&amp;$E306),'Hoja de Trabajo para listado'!$AB$151:$BA$151,0)),0)+IFERROR(INDEX('Hoja de Trabajo para listado'!$BC$155:$CB$1048576,MATCH($A306,'Hoja de Trabajo para listado'!$BC$155:$BC$1048576,0),MATCH((CUADRO!O$4&amp;$E306),'Hoja de Trabajo para listado'!$BC$151:$CB$151,0)),0)+IFERROR(INDEX('Hoja de Trabajo para listado'!$DE$153:$DG$274,MATCH($A306,'Hoja de Trabajo para listado'!$DE$153:$DE$1048576,0),MATCH((CUADRO!O$4&amp;$E306),'Hoja de Trabajo para listado'!$DE$151:$DG$151,0)),0)+IFERROR(INDEX('Hoja de Trabajo para listado'!$CD$155:$DC$1048576,MATCH($A306,'Hoja de Trabajo para listado'!$CD$155:$CD$1048576,0),MATCH((CUADRO!O$4&amp;$E306),'Hoja de Trabajo para listado'!$CD$151:$DC$151,0)),0)</f>
        <v>0</v>
      </c>
      <c r="P306" s="243">
        <f ca="1">+IFERROR(INDEX('Hoja de Trabajo para listado'!$A$155:$Z$1048576,MATCH($A306,'Hoja de Trabajo para listado'!$A$155:$A$1048576,0),MATCH((CUADRO!P$4&amp;$E306),'Hoja de Trabajo para listado'!$A$151:$Z$151,0)),0)+IFERROR(INDEX('Hoja de Trabajo para listado'!$AB$155:$BA$1048576,MATCH($A306,'Hoja de Trabajo para listado'!$AB$155:$AB$1048576,0),MATCH((CUADRO!P$4&amp;$E306),'Hoja de Trabajo para listado'!$AB$151:$BA$151,0)),0)+IFERROR(INDEX('Hoja de Trabajo para listado'!$BC$155:$CB$1048576,MATCH($A306,'Hoja de Trabajo para listado'!$BC$155:$BC$1048576,0),MATCH((CUADRO!P$4&amp;$E306),'Hoja de Trabajo para listado'!$BC$151:$CB$151,0)),0)+IFERROR(INDEX('Hoja de Trabajo para listado'!$DE$153:$DG$274,MATCH($A306,'Hoja de Trabajo para listado'!$DE$153:$DE$1048576,0),MATCH((CUADRO!P$4&amp;$E306),'Hoja de Trabajo para listado'!$DE$151:$DG$151,0)),0)+IFERROR(INDEX('Hoja de Trabajo para listado'!$CD$155:$DC$1048576,MATCH($A306,'Hoja de Trabajo para listado'!$CD$155:$CD$1048576,0),MATCH((CUADRO!P$4&amp;$E306),'Hoja de Trabajo para listado'!$CD$151:$DC$151,0)),0)</f>
        <v>0</v>
      </c>
      <c r="Q306" s="243">
        <f ca="1">+IFERROR(INDEX('Hoja de Trabajo para listado'!$A$155:$Z$1048576,MATCH($A306,'Hoja de Trabajo para listado'!$A$155:$A$1048576,0),MATCH((CUADRO!Q$4&amp;$E306),'Hoja de Trabajo para listado'!$A$151:$Z$151,0)),0)+IFERROR(INDEX('Hoja de Trabajo para listado'!$AB$155:$BA$1048576,MATCH($A306,'Hoja de Trabajo para listado'!$AB$155:$AB$1048576,0),MATCH((CUADRO!Q$4&amp;$E306),'Hoja de Trabajo para listado'!$AB$151:$BA$151,0)),0)+IFERROR(INDEX('Hoja de Trabajo para listado'!$BC$155:$CB$1048576,MATCH($A306,'Hoja de Trabajo para listado'!$BC$155:$BC$1048576,0),MATCH((CUADRO!Q$4&amp;$E306),'Hoja de Trabajo para listado'!$BC$151:$CB$151,0)),0)+IFERROR(INDEX('Hoja de Trabajo para listado'!$DE$153:$DG$274,MATCH($A306,'Hoja de Trabajo para listado'!$DE$153:$DE$1048576,0),MATCH((CUADRO!Q$4&amp;$E306),'Hoja de Trabajo para listado'!$DE$151:$DG$151,0)),0)+IFERROR(INDEX('Hoja de Trabajo para listado'!$CD$155:$DC$1048576,MATCH($A306,'Hoja de Trabajo para listado'!$CD$155:$CD$1048576,0),MATCH((CUADRO!Q$4&amp;$E306),'Hoja de Trabajo para listado'!$CD$151:$DC$151,0)),0)</f>
        <v>0</v>
      </c>
      <c r="R306" s="243">
        <f t="shared" ca="1" si="11"/>
        <v>0</v>
      </c>
      <c r="S306" s="256">
        <f ca="1">+R305+R306</f>
        <v>0</v>
      </c>
      <c r="T306" s="241">
        <f ca="1">+S306</f>
        <v>0</v>
      </c>
      <c r="U306" s="240">
        <f t="shared" si="12"/>
        <v>2</v>
      </c>
      <c r="V306" s="327" t="str">
        <f>+VLOOKUP(A306,bd_lista!$A$3:$E$592,5,FALSE)</f>
        <v>Instituciones de Seguridad Social</v>
      </c>
      <c r="W306" s="398"/>
      <c r="X306" s="240">
        <f>+VLOOKUP(A306,[4]Sheet1!$A$13:$D$744,4,FALSE)</f>
        <v>46</v>
      </c>
      <c r="Y306" s="240" t="str">
        <f>+VLOOKUP(X306,bd_lista!$A$3:$C$592,3,FALSE)</f>
        <v>Ministerio de Salud y Deportes</v>
      </c>
      <c r="Z306" s="288"/>
      <c r="AA306" s="289"/>
    </row>
    <row r="307" spans="1:27" customFormat="1" ht="15" hidden="1" customHeight="1">
      <c r="A307" s="32">
        <v>428</v>
      </c>
      <c r="B307" s="393">
        <f>+A307</f>
        <v>428</v>
      </c>
      <c r="C307" s="245" t="str">
        <f>+VLOOKUP(A307,bd_lista!$A$3:$C$592,3,FALSE)</f>
        <v>Seguro Social Universitario de Sucre</v>
      </c>
      <c r="D307" s="395" t="str">
        <f>+C307</f>
        <v>Seguro Social Universitario de Sucre</v>
      </c>
      <c r="E307" s="245" t="s">
        <v>1303</v>
      </c>
      <c r="F307" s="241">
        <f ca="1">+IFERROR(INDEX('Hoja de Trabajo para listado'!$A$155:$Z$1048576,MATCH($A307,'Hoja de Trabajo para listado'!$A$155:$A$1048576,0),MATCH((CUADRO!F$4&amp;$E307),'Hoja de Trabajo para listado'!$A$151:$Z$151,0)),0)+IFERROR(INDEX('Hoja de Trabajo para listado'!$AB$155:$BA$1048576,MATCH($A307,'Hoja de Trabajo para listado'!$AB$155:$AB$1048576,0),MATCH((CUADRO!F$4&amp;$E307),'Hoja de Trabajo para listado'!$AB$151:$BA$151,0)),0)+IFERROR(INDEX('Hoja de Trabajo para listado'!$BC$155:$CB$1048576,MATCH($A307,'Hoja de Trabajo para listado'!$BC$155:$BC$1048576,0),MATCH((CUADRO!F$4&amp;$E307),'Hoja de Trabajo para listado'!$BC$151:$CB$151,0)),0)+IFERROR(INDEX('Hoja de Trabajo para listado'!$DE$153:$DG$274,MATCH($A307,'Hoja de Trabajo para listado'!$DE$153:$DE$1048576,0),MATCH((CUADRO!F$4&amp;$E307),'Hoja de Trabajo para listado'!$DE$151:$DG$151,0)),0)+IFERROR(INDEX('Hoja de Trabajo para listado'!$CD$155:$DC$1048576,MATCH($A307,'Hoja de Trabajo para listado'!$CD$155:$CD$1048576,0),MATCH((CUADRO!F$4&amp;$E307),'Hoja de Trabajo para listado'!$CD$151:$DC$151,0)),0)</f>
        <v>0</v>
      </c>
      <c r="G307" s="241">
        <f ca="1">+IFERROR(INDEX('Hoja de Trabajo para listado'!$A$155:$Z$1048576,MATCH($A307,'Hoja de Trabajo para listado'!$A$155:$A$1048576,0),MATCH((CUADRO!G$4&amp;$E307),'Hoja de Trabajo para listado'!$A$151:$Z$151,0)),0)+IFERROR(INDEX('Hoja de Trabajo para listado'!$AB$155:$BA$1048576,MATCH($A307,'Hoja de Trabajo para listado'!$AB$155:$AB$1048576,0),MATCH((CUADRO!G$4&amp;$E307),'Hoja de Trabajo para listado'!$AB$151:$BA$151,0)),0)+IFERROR(INDEX('Hoja de Trabajo para listado'!$BC$155:$CB$1048576,MATCH($A307,'Hoja de Trabajo para listado'!$BC$155:$BC$1048576,0),MATCH((CUADRO!G$4&amp;$E307),'Hoja de Trabajo para listado'!$BC$151:$CB$151,0)),0)+IFERROR(INDEX('Hoja de Trabajo para listado'!$DE$153:$DG$274,MATCH($A307,'Hoja de Trabajo para listado'!$DE$153:$DE$1048576,0),MATCH((CUADRO!G$4&amp;$E307),'Hoja de Trabajo para listado'!$DE$151:$DG$151,0)),0)+IFERROR(INDEX('Hoja de Trabajo para listado'!$CD$155:$DC$1048576,MATCH($A307,'Hoja de Trabajo para listado'!$CD$155:$CD$1048576,0),MATCH((CUADRO!G$4&amp;$E307),'Hoja de Trabajo para listado'!$CD$151:$DC$151,0)),0)</f>
        <v>0</v>
      </c>
      <c r="H307" s="241">
        <f ca="1">+IFERROR(INDEX('Hoja de Trabajo para listado'!$A$155:$Z$1048576,MATCH($A307,'Hoja de Trabajo para listado'!$A$155:$A$1048576,0),MATCH((CUADRO!H$4&amp;$E307),'Hoja de Trabajo para listado'!$A$151:$Z$151,0)),0)+IFERROR(INDEX('Hoja de Trabajo para listado'!$AB$155:$BA$1048576,MATCH($A307,'Hoja de Trabajo para listado'!$AB$155:$AB$1048576,0),MATCH((CUADRO!H$4&amp;$E307),'Hoja de Trabajo para listado'!$AB$151:$BA$151,0)),0)+IFERROR(INDEX('Hoja de Trabajo para listado'!$BC$155:$CB$1048576,MATCH($A307,'Hoja de Trabajo para listado'!$BC$155:$BC$1048576,0),MATCH((CUADRO!H$4&amp;$E307),'Hoja de Trabajo para listado'!$BC$151:$CB$151,0)),0)+IFERROR(INDEX('Hoja de Trabajo para listado'!$DE$153:$DG$274,MATCH($A307,'Hoja de Trabajo para listado'!$DE$153:$DE$1048576,0),MATCH((CUADRO!H$4&amp;$E307),'Hoja de Trabajo para listado'!$DE$151:$DG$151,0)),0)+IFERROR(INDEX('Hoja de Trabajo para listado'!$CD$155:$DC$1048576,MATCH($A307,'Hoja de Trabajo para listado'!$CD$155:$CD$1048576,0),MATCH((CUADRO!H$4&amp;$E307),'Hoja de Trabajo para listado'!$CD$151:$DC$151,0)),0)</f>
        <v>0</v>
      </c>
      <c r="I307" s="241">
        <f ca="1">+IFERROR(INDEX('Hoja de Trabajo para listado'!$A$155:$Z$1048576,MATCH($A307,'Hoja de Trabajo para listado'!$A$155:$A$1048576,0),MATCH((CUADRO!I$4&amp;$E307),'Hoja de Trabajo para listado'!$A$151:$Z$151,0)),0)+IFERROR(INDEX('Hoja de Trabajo para listado'!$AB$155:$BA$1048576,MATCH($A307,'Hoja de Trabajo para listado'!$AB$155:$AB$1048576,0),MATCH((CUADRO!I$4&amp;$E307),'Hoja de Trabajo para listado'!$AB$151:$BA$151,0)),0)+IFERROR(INDEX('Hoja de Trabajo para listado'!$BC$155:$CB$1048576,MATCH($A307,'Hoja de Trabajo para listado'!$BC$155:$BC$1048576,0),MATCH((CUADRO!I$4&amp;$E307),'Hoja de Trabajo para listado'!$BC$151:$CB$151,0)),0)+IFERROR(INDEX('Hoja de Trabajo para listado'!$DE$153:$DG$274,MATCH($A307,'Hoja de Trabajo para listado'!$DE$153:$DE$1048576,0),MATCH((CUADRO!I$4&amp;$E307),'Hoja de Trabajo para listado'!$DE$151:$DG$151,0)),0)+IFERROR(INDEX('Hoja de Trabajo para listado'!$CD$155:$DC$1048576,MATCH($A307,'Hoja de Trabajo para listado'!$CD$155:$CD$1048576,0),MATCH((CUADRO!I$4&amp;$E307),'Hoja de Trabajo para listado'!$CD$151:$DC$151,0)),0)</f>
        <v>0</v>
      </c>
      <c r="J307" s="241">
        <f ca="1">+IFERROR(INDEX('Hoja de Trabajo para listado'!$A$155:$Z$1048576,MATCH($A307,'Hoja de Trabajo para listado'!$A$155:$A$1048576,0),MATCH((CUADRO!J$4&amp;$E307),'Hoja de Trabajo para listado'!$A$151:$Z$151,0)),0)+IFERROR(INDEX('Hoja de Trabajo para listado'!$AB$155:$BA$1048576,MATCH($A307,'Hoja de Trabajo para listado'!$AB$155:$AB$1048576,0),MATCH((CUADRO!J$4&amp;$E307),'Hoja de Trabajo para listado'!$AB$151:$BA$151,0)),0)+IFERROR(INDEX('Hoja de Trabajo para listado'!$BC$155:$CB$1048576,MATCH($A307,'Hoja de Trabajo para listado'!$BC$155:$BC$1048576,0),MATCH((CUADRO!J$4&amp;$E307),'Hoja de Trabajo para listado'!$BC$151:$CB$151,0)),0)+IFERROR(INDEX('Hoja de Trabajo para listado'!$DE$153:$DG$274,MATCH($A307,'Hoja de Trabajo para listado'!$DE$153:$DE$1048576,0),MATCH((CUADRO!J$4&amp;$E307),'Hoja de Trabajo para listado'!$DE$151:$DG$151,0)),0)+IFERROR(INDEX('Hoja de Trabajo para listado'!$CD$155:$DC$1048576,MATCH($A307,'Hoja de Trabajo para listado'!$CD$155:$CD$1048576,0),MATCH((CUADRO!J$4&amp;$E307),'Hoja de Trabajo para listado'!$CD$151:$DC$151,0)),0)</f>
        <v>0</v>
      </c>
      <c r="K307" s="241">
        <f ca="1">+IFERROR(INDEX('Hoja de Trabajo para listado'!$A$155:$Z$1048576,MATCH($A307,'Hoja de Trabajo para listado'!$A$155:$A$1048576,0),MATCH((CUADRO!K$4&amp;$E307),'Hoja de Trabajo para listado'!$A$151:$Z$151,0)),0)+IFERROR(INDEX('Hoja de Trabajo para listado'!$AB$155:$BA$1048576,MATCH($A307,'Hoja de Trabajo para listado'!$AB$155:$AB$1048576,0),MATCH((CUADRO!K$4&amp;$E307),'Hoja de Trabajo para listado'!$AB$151:$BA$151,0)),0)+IFERROR(INDEX('Hoja de Trabajo para listado'!$BC$155:$CB$1048576,MATCH($A307,'Hoja de Trabajo para listado'!$BC$155:$BC$1048576,0),MATCH((CUADRO!K$4&amp;$E307),'Hoja de Trabajo para listado'!$BC$151:$CB$151,0)),0)+IFERROR(INDEX('Hoja de Trabajo para listado'!$DE$153:$DG$274,MATCH($A307,'Hoja de Trabajo para listado'!$DE$153:$DE$1048576,0),MATCH((CUADRO!K$4&amp;$E307),'Hoja de Trabajo para listado'!$DE$151:$DG$151,0)),0)+IFERROR(INDEX('Hoja de Trabajo para listado'!$CD$155:$DC$1048576,MATCH($A307,'Hoja de Trabajo para listado'!$CD$155:$CD$1048576,0),MATCH((CUADRO!K$4&amp;$E307),'Hoja de Trabajo para listado'!$CD$151:$DC$151,0)),0)</f>
        <v>0</v>
      </c>
      <c r="L307" s="241">
        <f ca="1">+IFERROR(INDEX('Hoja de Trabajo para listado'!$A$155:$Z$1048576,MATCH($A307,'Hoja de Trabajo para listado'!$A$155:$A$1048576,0),MATCH((CUADRO!L$4&amp;$E307),'Hoja de Trabajo para listado'!$A$151:$Z$151,0)),0)+IFERROR(INDEX('Hoja de Trabajo para listado'!$AB$155:$BA$1048576,MATCH($A307,'Hoja de Trabajo para listado'!$AB$155:$AB$1048576,0),MATCH((CUADRO!L$4&amp;$E307),'Hoja de Trabajo para listado'!$AB$151:$BA$151,0)),0)+IFERROR(INDEX('Hoja de Trabajo para listado'!$BC$155:$CB$1048576,MATCH($A307,'Hoja de Trabajo para listado'!$BC$155:$BC$1048576,0),MATCH((CUADRO!L$4&amp;$E307),'Hoja de Trabajo para listado'!$BC$151:$CB$151,0)),0)+IFERROR(INDEX('Hoja de Trabajo para listado'!$DE$153:$DG$274,MATCH($A307,'Hoja de Trabajo para listado'!$DE$153:$DE$1048576,0),MATCH((CUADRO!L$4&amp;$E307),'Hoja de Trabajo para listado'!$DE$151:$DG$151,0)),0)+IFERROR(INDEX('Hoja de Trabajo para listado'!$CD$155:$DC$1048576,MATCH($A307,'Hoja de Trabajo para listado'!$CD$155:$CD$1048576,0),MATCH((CUADRO!L$4&amp;$E307),'Hoja de Trabajo para listado'!$CD$151:$DC$151,0)),0)</f>
        <v>0</v>
      </c>
      <c r="M307" s="241">
        <f ca="1">+IFERROR(INDEX('Hoja de Trabajo para listado'!$A$155:$Z$1048576,MATCH($A307,'Hoja de Trabajo para listado'!$A$155:$A$1048576,0),MATCH((CUADRO!M$4&amp;$E307),'Hoja de Trabajo para listado'!$A$151:$Z$151,0)),0)+IFERROR(INDEX('Hoja de Trabajo para listado'!$AB$155:$BA$1048576,MATCH($A307,'Hoja de Trabajo para listado'!$AB$155:$AB$1048576,0),MATCH((CUADRO!M$4&amp;$E307),'Hoja de Trabajo para listado'!$AB$151:$BA$151,0)),0)+IFERROR(INDEX('Hoja de Trabajo para listado'!$BC$155:$CB$1048576,MATCH($A307,'Hoja de Trabajo para listado'!$BC$155:$BC$1048576,0),MATCH((CUADRO!M$4&amp;$E307),'Hoja de Trabajo para listado'!$BC$151:$CB$151,0)),0)+IFERROR(INDEX('Hoja de Trabajo para listado'!$DE$153:$DG$274,MATCH($A307,'Hoja de Trabajo para listado'!$DE$153:$DE$1048576,0),MATCH((CUADRO!M$4&amp;$E307),'Hoja de Trabajo para listado'!$DE$151:$DG$151,0)),0)+IFERROR(INDEX('Hoja de Trabajo para listado'!$CD$155:$DC$1048576,MATCH($A307,'Hoja de Trabajo para listado'!$CD$155:$CD$1048576,0),MATCH((CUADRO!M$4&amp;$E307),'Hoja de Trabajo para listado'!$CD$151:$DC$151,0)),0)</f>
        <v>0</v>
      </c>
      <c r="N307" s="241">
        <f ca="1">+IFERROR(INDEX('Hoja de Trabajo para listado'!$A$155:$Z$1048576,MATCH($A307,'Hoja de Trabajo para listado'!$A$155:$A$1048576,0),MATCH((CUADRO!N$4&amp;$E307),'Hoja de Trabajo para listado'!$A$151:$Z$151,0)),0)+IFERROR(INDEX('Hoja de Trabajo para listado'!$AB$155:$BA$1048576,MATCH($A307,'Hoja de Trabajo para listado'!$AB$155:$AB$1048576,0),MATCH((CUADRO!N$4&amp;$E307),'Hoja de Trabajo para listado'!$AB$151:$BA$151,0)),0)+IFERROR(INDEX('Hoja de Trabajo para listado'!$BC$155:$CB$1048576,MATCH($A307,'Hoja de Trabajo para listado'!$BC$155:$BC$1048576,0),MATCH((CUADRO!N$4&amp;$E307),'Hoja de Trabajo para listado'!$BC$151:$CB$151,0)),0)+IFERROR(INDEX('Hoja de Trabajo para listado'!$DE$153:$DG$274,MATCH($A307,'Hoja de Trabajo para listado'!$DE$153:$DE$1048576,0),MATCH((CUADRO!N$4&amp;$E307),'Hoja de Trabajo para listado'!$DE$151:$DG$151,0)),0)+IFERROR(INDEX('Hoja de Trabajo para listado'!$CD$155:$DC$1048576,MATCH($A307,'Hoja de Trabajo para listado'!$CD$155:$CD$1048576,0),MATCH((CUADRO!N$4&amp;$E307),'Hoja de Trabajo para listado'!$CD$151:$DC$151,0)),0)</f>
        <v>0</v>
      </c>
      <c r="O307" s="241">
        <f ca="1">+IFERROR(INDEX('Hoja de Trabajo para listado'!$A$155:$Z$1048576,MATCH($A307,'Hoja de Trabajo para listado'!$A$155:$A$1048576,0),MATCH((CUADRO!O$4&amp;$E307),'Hoja de Trabajo para listado'!$A$151:$Z$151,0)),0)+IFERROR(INDEX('Hoja de Trabajo para listado'!$AB$155:$BA$1048576,MATCH($A307,'Hoja de Trabajo para listado'!$AB$155:$AB$1048576,0),MATCH((CUADRO!O$4&amp;$E307),'Hoja de Trabajo para listado'!$AB$151:$BA$151,0)),0)+IFERROR(INDEX('Hoja de Trabajo para listado'!$BC$155:$CB$1048576,MATCH($A307,'Hoja de Trabajo para listado'!$BC$155:$BC$1048576,0),MATCH((CUADRO!O$4&amp;$E307),'Hoja de Trabajo para listado'!$BC$151:$CB$151,0)),0)+IFERROR(INDEX('Hoja de Trabajo para listado'!$DE$153:$DG$274,MATCH($A307,'Hoja de Trabajo para listado'!$DE$153:$DE$1048576,0),MATCH((CUADRO!O$4&amp;$E307),'Hoja de Trabajo para listado'!$DE$151:$DG$151,0)),0)+IFERROR(INDEX('Hoja de Trabajo para listado'!$CD$155:$DC$1048576,MATCH($A307,'Hoja de Trabajo para listado'!$CD$155:$CD$1048576,0),MATCH((CUADRO!O$4&amp;$E307),'Hoja de Trabajo para listado'!$CD$151:$DC$151,0)),0)</f>
        <v>0</v>
      </c>
      <c r="P307" s="241">
        <f ca="1">+IFERROR(INDEX('Hoja de Trabajo para listado'!$A$155:$Z$1048576,MATCH($A307,'Hoja de Trabajo para listado'!$A$155:$A$1048576,0),MATCH((CUADRO!P$4&amp;$E307),'Hoja de Trabajo para listado'!$A$151:$Z$151,0)),0)+IFERROR(INDEX('Hoja de Trabajo para listado'!$AB$155:$BA$1048576,MATCH($A307,'Hoja de Trabajo para listado'!$AB$155:$AB$1048576,0),MATCH((CUADRO!P$4&amp;$E307),'Hoja de Trabajo para listado'!$AB$151:$BA$151,0)),0)+IFERROR(INDEX('Hoja de Trabajo para listado'!$BC$155:$CB$1048576,MATCH($A307,'Hoja de Trabajo para listado'!$BC$155:$BC$1048576,0),MATCH((CUADRO!P$4&amp;$E307),'Hoja de Trabajo para listado'!$BC$151:$CB$151,0)),0)+IFERROR(INDEX('Hoja de Trabajo para listado'!$DE$153:$DG$274,MATCH($A307,'Hoja de Trabajo para listado'!$DE$153:$DE$1048576,0),MATCH((CUADRO!P$4&amp;$E307),'Hoja de Trabajo para listado'!$DE$151:$DG$151,0)),0)+IFERROR(INDEX('Hoja de Trabajo para listado'!$CD$155:$DC$1048576,MATCH($A307,'Hoja de Trabajo para listado'!$CD$155:$CD$1048576,0),MATCH((CUADRO!P$4&amp;$E307),'Hoja de Trabajo para listado'!$CD$151:$DC$151,0)),0)</f>
        <v>0</v>
      </c>
      <c r="Q307" s="241">
        <f ca="1">+IFERROR(INDEX('Hoja de Trabajo para listado'!$A$155:$Z$1048576,MATCH($A307,'Hoja de Trabajo para listado'!$A$155:$A$1048576,0),MATCH((CUADRO!Q$4&amp;$E307),'Hoja de Trabajo para listado'!$A$151:$Z$151,0)),0)+IFERROR(INDEX('Hoja de Trabajo para listado'!$AB$155:$BA$1048576,MATCH($A307,'Hoja de Trabajo para listado'!$AB$155:$AB$1048576,0),MATCH((CUADRO!Q$4&amp;$E307),'Hoja de Trabajo para listado'!$AB$151:$BA$151,0)),0)+IFERROR(INDEX('Hoja de Trabajo para listado'!$BC$155:$CB$1048576,MATCH($A307,'Hoja de Trabajo para listado'!$BC$155:$BC$1048576,0),MATCH((CUADRO!Q$4&amp;$E307),'Hoja de Trabajo para listado'!$BC$151:$CB$151,0)),0)+IFERROR(INDEX('Hoja de Trabajo para listado'!$DE$153:$DG$274,MATCH($A307,'Hoja de Trabajo para listado'!$DE$153:$DE$1048576,0),MATCH((CUADRO!Q$4&amp;$E307),'Hoja de Trabajo para listado'!$DE$151:$DG$151,0)),0)+IFERROR(INDEX('Hoja de Trabajo para listado'!$CD$155:$DC$1048576,MATCH($A307,'Hoja de Trabajo para listado'!$CD$155:$CD$1048576,0),MATCH((CUADRO!Q$4&amp;$E307),'Hoja de Trabajo para listado'!$CD$151:$DC$151,0)),0)</f>
        <v>0</v>
      </c>
      <c r="R307" s="241">
        <f t="shared" ca="1" si="11"/>
        <v>0</v>
      </c>
      <c r="S307" s="247"/>
      <c r="T307" s="241">
        <f ca="1">+T308</f>
        <v>0</v>
      </c>
      <c r="U307" s="240">
        <f t="shared" si="12"/>
        <v>1</v>
      </c>
      <c r="V307" s="327" t="str">
        <f>+VLOOKUP(A307,bd_lista!$A$3:$E$592,5,FALSE)</f>
        <v>Instituciones de Seguridad Social</v>
      </c>
      <c r="W307" s="397" t="str">
        <f>+V307</f>
        <v>Instituciones de Seguridad Social</v>
      </c>
      <c r="X307" s="240">
        <f>+VLOOKUP(A307,[4]Sheet1!$A$13:$D$744,4,FALSE)</f>
        <v>46</v>
      </c>
      <c r="Y307" s="240" t="str">
        <f>+VLOOKUP(X307,bd_lista!$A$3:$C$592,3,FALSE)</f>
        <v>Ministerio de Salud y Deportes</v>
      </c>
      <c r="Z307" s="290">
        <f>+X307</f>
        <v>46</v>
      </c>
      <c r="AA307" s="291" t="str">
        <f>+Y307</f>
        <v>Ministerio de Salud y Deportes</v>
      </c>
    </row>
    <row r="308" spans="1:27" customFormat="1" ht="15" hidden="1" customHeight="1">
      <c r="A308" s="32">
        <v>428</v>
      </c>
      <c r="B308" s="394"/>
      <c r="C308" s="327" t="str">
        <f>+VLOOKUP(A308,bd_lista!$A$3:$C$592,3,FALSE)</f>
        <v>Seguro Social Universitario de Sucre</v>
      </c>
      <c r="D308" s="396"/>
      <c r="E308" s="245" t="s">
        <v>1304</v>
      </c>
      <c r="F308" s="241">
        <f ca="1">+IFERROR(INDEX('Hoja de Trabajo para listado'!$A$155:$Z$1048576,MATCH($A308,'Hoja de Trabajo para listado'!$A$155:$A$1048576,0),MATCH((CUADRO!F$4&amp;$E308),'Hoja de Trabajo para listado'!$A$151:$Z$151,0)),0)+IFERROR(INDEX('Hoja de Trabajo para listado'!$AB$155:$BA$1048576,MATCH($A308,'Hoja de Trabajo para listado'!$AB$155:$AB$1048576,0),MATCH((CUADRO!F$4&amp;$E308),'Hoja de Trabajo para listado'!$AB$151:$BA$151,0)),0)+IFERROR(INDEX('Hoja de Trabajo para listado'!$BC$155:$CB$1048576,MATCH($A308,'Hoja de Trabajo para listado'!$BC$155:$BC$1048576,0),MATCH((CUADRO!F$4&amp;$E308),'Hoja de Trabajo para listado'!$BC$151:$CB$151,0)),0)+IFERROR(INDEX('Hoja de Trabajo para listado'!$DE$153:$DG$274,MATCH($A308,'Hoja de Trabajo para listado'!$DE$153:$DE$1048576,0),MATCH((CUADRO!F$4&amp;$E308),'Hoja de Trabajo para listado'!$DE$151:$DG$151,0)),0)+IFERROR(INDEX('Hoja de Trabajo para listado'!$CD$155:$DC$1048576,MATCH($A308,'Hoja de Trabajo para listado'!$CD$155:$CD$1048576,0),MATCH((CUADRO!F$4&amp;$E308),'Hoja de Trabajo para listado'!$CD$151:$DC$151,0)),0)</f>
        <v>0</v>
      </c>
      <c r="G308" s="241">
        <f ca="1">+IFERROR(INDEX('Hoja de Trabajo para listado'!$A$155:$Z$1048576,MATCH($A308,'Hoja de Trabajo para listado'!$A$155:$A$1048576,0),MATCH((CUADRO!G$4&amp;$E308),'Hoja de Trabajo para listado'!$A$151:$Z$151,0)),0)+IFERROR(INDEX('Hoja de Trabajo para listado'!$AB$155:$BA$1048576,MATCH($A308,'Hoja de Trabajo para listado'!$AB$155:$AB$1048576,0),MATCH((CUADRO!G$4&amp;$E308),'Hoja de Trabajo para listado'!$AB$151:$BA$151,0)),0)+IFERROR(INDEX('Hoja de Trabajo para listado'!$BC$155:$CB$1048576,MATCH($A308,'Hoja de Trabajo para listado'!$BC$155:$BC$1048576,0),MATCH((CUADRO!G$4&amp;$E308),'Hoja de Trabajo para listado'!$BC$151:$CB$151,0)),0)+IFERROR(INDEX('Hoja de Trabajo para listado'!$DE$153:$DG$274,MATCH($A308,'Hoja de Trabajo para listado'!$DE$153:$DE$1048576,0),MATCH((CUADRO!G$4&amp;$E308),'Hoja de Trabajo para listado'!$DE$151:$DG$151,0)),0)+IFERROR(INDEX('Hoja de Trabajo para listado'!$CD$155:$DC$1048576,MATCH($A308,'Hoja de Trabajo para listado'!$CD$155:$CD$1048576,0),MATCH((CUADRO!G$4&amp;$E308),'Hoja de Trabajo para listado'!$CD$151:$DC$151,0)),0)</f>
        <v>0</v>
      </c>
      <c r="H308" s="241">
        <f ca="1">+IFERROR(INDEX('Hoja de Trabajo para listado'!$A$155:$Z$1048576,MATCH($A308,'Hoja de Trabajo para listado'!$A$155:$A$1048576,0),MATCH((CUADRO!H$4&amp;$E308),'Hoja de Trabajo para listado'!$A$151:$Z$151,0)),0)+IFERROR(INDEX('Hoja de Trabajo para listado'!$AB$155:$BA$1048576,MATCH($A308,'Hoja de Trabajo para listado'!$AB$155:$AB$1048576,0),MATCH((CUADRO!H$4&amp;$E308),'Hoja de Trabajo para listado'!$AB$151:$BA$151,0)),0)+IFERROR(INDEX('Hoja de Trabajo para listado'!$BC$155:$CB$1048576,MATCH($A308,'Hoja de Trabajo para listado'!$BC$155:$BC$1048576,0),MATCH((CUADRO!H$4&amp;$E308),'Hoja de Trabajo para listado'!$BC$151:$CB$151,0)),0)+IFERROR(INDEX('Hoja de Trabajo para listado'!$DE$153:$DG$274,MATCH($A308,'Hoja de Trabajo para listado'!$DE$153:$DE$1048576,0),MATCH((CUADRO!H$4&amp;$E308),'Hoja de Trabajo para listado'!$DE$151:$DG$151,0)),0)+IFERROR(INDEX('Hoja de Trabajo para listado'!$CD$155:$DC$1048576,MATCH($A308,'Hoja de Trabajo para listado'!$CD$155:$CD$1048576,0),MATCH((CUADRO!H$4&amp;$E308),'Hoja de Trabajo para listado'!$CD$151:$DC$151,0)),0)</f>
        <v>0</v>
      </c>
      <c r="I308" s="241">
        <f ca="1">+IFERROR(INDEX('Hoja de Trabajo para listado'!$A$155:$Z$1048576,MATCH($A308,'Hoja de Trabajo para listado'!$A$155:$A$1048576,0),MATCH((CUADRO!I$4&amp;$E308),'Hoja de Trabajo para listado'!$A$151:$Z$151,0)),0)+IFERROR(INDEX('Hoja de Trabajo para listado'!$AB$155:$BA$1048576,MATCH($A308,'Hoja de Trabajo para listado'!$AB$155:$AB$1048576,0),MATCH((CUADRO!I$4&amp;$E308),'Hoja de Trabajo para listado'!$AB$151:$BA$151,0)),0)+IFERROR(INDEX('Hoja de Trabajo para listado'!$BC$155:$CB$1048576,MATCH($A308,'Hoja de Trabajo para listado'!$BC$155:$BC$1048576,0),MATCH((CUADRO!I$4&amp;$E308),'Hoja de Trabajo para listado'!$BC$151:$CB$151,0)),0)+IFERROR(INDEX('Hoja de Trabajo para listado'!$DE$153:$DG$274,MATCH($A308,'Hoja de Trabajo para listado'!$DE$153:$DE$1048576,0),MATCH((CUADRO!I$4&amp;$E308),'Hoja de Trabajo para listado'!$DE$151:$DG$151,0)),0)+IFERROR(INDEX('Hoja de Trabajo para listado'!$CD$155:$DC$1048576,MATCH($A308,'Hoja de Trabajo para listado'!$CD$155:$CD$1048576,0),MATCH((CUADRO!I$4&amp;$E308),'Hoja de Trabajo para listado'!$CD$151:$DC$151,0)),0)</f>
        <v>0</v>
      </c>
      <c r="J308" s="241">
        <f ca="1">+IFERROR(INDEX('Hoja de Trabajo para listado'!$A$155:$Z$1048576,MATCH($A308,'Hoja de Trabajo para listado'!$A$155:$A$1048576,0),MATCH((CUADRO!J$4&amp;$E308),'Hoja de Trabajo para listado'!$A$151:$Z$151,0)),0)+IFERROR(INDEX('Hoja de Trabajo para listado'!$AB$155:$BA$1048576,MATCH($A308,'Hoja de Trabajo para listado'!$AB$155:$AB$1048576,0),MATCH((CUADRO!J$4&amp;$E308),'Hoja de Trabajo para listado'!$AB$151:$BA$151,0)),0)+IFERROR(INDEX('Hoja de Trabajo para listado'!$BC$155:$CB$1048576,MATCH($A308,'Hoja de Trabajo para listado'!$BC$155:$BC$1048576,0),MATCH((CUADRO!J$4&amp;$E308),'Hoja de Trabajo para listado'!$BC$151:$CB$151,0)),0)+IFERROR(INDEX('Hoja de Trabajo para listado'!$DE$153:$DG$274,MATCH($A308,'Hoja de Trabajo para listado'!$DE$153:$DE$1048576,0),MATCH((CUADRO!J$4&amp;$E308),'Hoja de Trabajo para listado'!$DE$151:$DG$151,0)),0)+IFERROR(INDEX('Hoja de Trabajo para listado'!$CD$155:$DC$1048576,MATCH($A308,'Hoja de Trabajo para listado'!$CD$155:$CD$1048576,0),MATCH((CUADRO!J$4&amp;$E308),'Hoja de Trabajo para listado'!$CD$151:$DC$151,0)),0)</f>
        <v>0</v>
      </c>
      <c r="K308" s="241">
        <f ca="1">+IFERROR(INDEX('Hoja de Trabajo para listado'!$A$155:$Z$1048576,MATCH($A308,'Hoja de Trabajo para listado'!$A$155:$A$1048576,0),MATCH((CUADRO!K$4&amp;$E308),'Hoja de Trabajo para listado'!$A$151:$Z$151,0)),0)+IFERROR(INDEX('Hoja de Trabajo para listado'!$AB$155:$BA$1048576,MATCH($A308,'Hoja de Trabajo para listado'!$AB$155:$AB$1048576,0),MATCH((CUADRO!K$4&amp;$E308),'Hoja de Trabajo para listado'!$AB$151:$BA$151,0)),0)+IFERROR(INDEX('Hoja de Trabajo para listado'!$BC$155:$CB$1048576,MATCH($A308,'Hoja de Trabajo para listado'!$BC$155:$BC$1048576,0),MATCH((CUADRO!K$4&amp;$E308),'Hoja de Trabajo para listado'!$BC$151:$CB$151,0)),0)+IFERROR(INDEX('Hoja de Trabajo para listado'!$DE$153:$DG$274,MATCH($A308,'Hoja de Trabajo para listado'!$DE$153:$DE$1048576,0),MATCH((CUADRO!K$4&amp;$E308),'Hoja de Trabajo para listado'!$DE$151:$DG$151,0)),0)+IFERROR(INDEX('Hoja de Trabajo para listado'!$CD$155:$DC$1048576,MATCH($A308,'Hoja de Trabajo para listado'!$CD$155:$CD$1048576,0),MATCH((CUADRO!K$4&amp;$E308),'Hoja de Trabajo para listado'!$CD$151:$DC$151,0)),0)</f>
        <v>0</v>
      </c>
      <c r="L308" s="241">
        <f ca="1">+IFERROR(INDEX('Hoja de Trabajo para listado'!$A$155:$Z$1048576,MATCH($A308,'Hoja de Trabajo para listado'!$A$155:$A$1048576,0),MATCH((CUADRO!L$4&amp;$E308),'Hoja de Trabajo para listado'!$A$151:$Z$151,0)),0)+IFERROR(INDEX('Hoja de Trabajo para listado'!$AB$155:$BA$1048576,MATCH($A308,'Hoja de Trabajo para listado'!$AB$155:$AB$1048576,0),MATCH((CUADRO!L$4&amp;$E308),'Hoja de Trabajo para listado'!$AB$151:$BA$151,0)),0)+IFERROR(INDEX('Hoja de Trabajo para listado'!$BC$155:$CB$1048576,MATCH($A308,'Hoja de Trabajo para listado'!$BC$155:$BC$1048576,0),MATCH((CUADRO!L$4&amp;$E308),'Hoja de Trabajo para listado'!$BC$151:$CB$151,0)),0)+IFERROR(INDEX('Hoja de Trabajo para listado'!$DE$153:$DG$274,MATCH($A308,'Hoja de Trabajo para listado'!$DE$153:$DE$1048576,0),MATCH((CUADRO!L$4&amp;$E308),'Hoja de Trabajo para listado'!$DE$151:$DG$151,0)),0)+IFERROR(INDEX('Hoja de Trabajo para listado'!$CD$155:$DC$1048576,MATCH($A308,'Hoja de Trabajo para listado'!$CD$155:$CD$1048576,0),MATCH((CUADRO!L$4&amp;$E308),'Hoja de Trabajo para listado'!$CD$151:$DC$151,0)),0)</f>
        <v>0</v>
      </c>
      <c r="M308" s="241">
        <f ca="1">+IFERROR(INDEX('Hoja de Trabajo para listado'!$A$155:$Z$1048576,MATCH($A308,'Hoja de Trabajo para listado'!$A$155:$A$1048576,0),MATCH((CUADRO!M$4&amp;$E308),'Hoja de Trabajo para listado'!$A$151:$Z$151,0)),0)+IFERROR(INDEX('Hoja de Trabajo para listado'!$AB$155:$BA$1048576,MATCH($A308,'Hoja de Trabajo para listado'!$AB$155:$AB$1048576,0),MATCH((CUADRO!M$4&amp;$E308),'Hoja de Trabajo para listado'!$AB$151:$BA$151,0)),0)+IFERROR(INDEX('Hoja de Trabajo para listado'!$BC$155:$CB$1048576,MATCH($A308,'Hoja de Trabajo para listado'!$BC$155:$BC$1048576,0),MATCH((CUADRO!M$4&amp;$E308),'Hoja de Trabajo para listado'!$BC$151:$CB$151,0)),0)+IFERROR(INDEX('Hoja de Trabajo para listado'!$DE$153:$DG$274,MATCH($A308,'Hoja de Trabajo para listado'!$DE$153:$DE$1048576,0),MATCH((CUADRO!M$4&amp;$E308),'Hoja de Trabajo para listado'!$DE$151:$DG$151,0)),0)+IFERROR(INDEX('Hoja de Trabajo para listado'!$CD$155:$DC$1048576,MATCH($A308,'Hoja de Trabajo para listado'!$CD$155:$CD$1048576,0),MATCH((CUADRO!M$4&amp;$E308),'Hoja de Trabajo para listado'!$CD$151:$DC$151,0)),0)</f>
        <v>0</v>
      </c>
      <c r="N308" s="241">
        <f ca="1">+IFERROR(INDEX('Hoja de Trabajo para listado'!$A$155:$Z$1048576,MATCH($A308,'Hoja de Trabajo para listado'!$A$155:$A$1048576,0),MATCH((CUADRO!N$4&amp;$E308),'Hoja de Trabajo para listado'!$A$151:$Z$151,0)),0)+IFERROR(INDEX('Hoja de Trabajo para listado'!$AB$155:$BA$1048576,MATCH($A308,'Hoja de Trabajo para listado'!$AB$155:$AB$1048576,0),MATCH((CUADRO!N$4&amp;$E308),'Hoja de Trabajo para listado'!$AB$151:$BA$151,0)),0)+IFERROR(INDEX('Hoja de Trabajo para listado'!$BC$155:$CB$1048576,MATCH($A308,'Hoja de Trabajo para listado'!$BC$155:$BC$1048576,0),MATCH((CUADRO!N$4&amp;$E308),'Hoja de Trabajo para listado'!$BC$151:$CB$151,0)),0)+IFERROR(INDEX('Hoja de Trabajo para listado'!$DE$153:$DG$274,MATCH($A308,'Hoja de Trabajo para listado'!$DE$153:$DE$1048576,0),MATCH((CUADRO!N$4&amp;$E308),'Hoja de Trabajo para listado'!$DE$151:$DG$151,0)),0)+IFERROR(INDEX('Hoja de Trabajo para listado'!$CD$155:$DC$1048576,MATCH($A308,'Hoja de Trabajo para listado'!$CD$155:$CD$1048576,0),MATCH((CUADRO!N$4&amp;$E308),'Hoja de Trabajo para listado'!$CD$151:$DC$151,0)),0)</f>
        <v>0</v>
      </c>
      <c r="O308" s="241">
        <f ca="1">+IFERROR(INDEX('Hoja de Trabajo para listado'!$A$155:$Z$1048576,MATCH($A308,'Hoja de Trabajo para listado'!$A$155:$A$1048576,0),MATCH((CUADRO!O$4&amp;$E308),'Hoja de Trabajo para listado'!$A$151:$Z$151,0)),0)+IFERROR(INDEX('Hoja de Trabajo para listado'!$AB$155:$BA$1048576,MATCH($A308,'Hoja de Trabajo para listado'!$AB$155:$AB$1048576,0),MATCH((CUADRO!O$4&amp;$E308),'Hoja de Trabajo para listado'!$AB$151:$BA$151,0)),0)+IFERROR(INDEX('Hoja de Trabajo para listado'!$BC$155:$CB$1048576,MATCH($A308,'Hoja de Trabajo para listado'!$BC$155:$BC$1048576,0),MATCH((CUADRO!O$4&amp;$E308),'Hoja de Trabajo para listado'!$BC$151:$CB$151,0)),0)+IFERROR(INDEX('Hoja de Trabajo para listado'!$DE$153:$DG$274,MATCH($A308,'Hoja de Trabajo para listado'!$DE$153:$DE$1048576,0),MATCH((CUADRO!O$4&amp;$E308),'Hoja de Trabajo para listado'!$DE$151:$DG$151,0)),0)+IFERROR(INDEX('Hoja de Trabajo para listado'!$CD$155:$DC$1048576,MATCH($A308,'Hoja de Trabajo para listado'!$CD$155:$CD$1048576,0),MATCH((CUADRO!O$4&amp;$E308),'Hoja de Trabajo para listado'!$CD$151:$DC$151,0)),0)</f>
        <v>0</v>
      </c>
      <c r="P308" s="241">
        <f ca="1">+IFERROR(INDEX('Hoja de Trabajo para listado'!$A$155:$Z$1048576,MATCH($A308,'Hoja de Trabajo para listado'!$A$155:$A$1048576,0),MATCH((CUADRO!P$4&amp;$E308),'Hoja de Trabajo para listado'!$A$151:$Z$151,0)),0)+IFERROR(INDEX('Hoja de Trabajo para listado'!$AB$155:$BA$1048576,MATCH($A308,'Hoja de Trabajo para listado'!$AB$155:$AB$1048576,0),MATCH((CUADRO!P$4&amp;$E308),'Hoja de Trabajo para listado'!$AB$151:$BA$151,0)),0)+IFERROR(INDEX('Hoja de Trabajo para listado'!$BC$155:$CB$1048576,MATCH($A308,'Hoja de Trabajo para listado'!$BC$155:$BC$1048576,0),MATCH((CUADRO!P$4&amp;$E308),'Hoja de Trabajo para listado'!$BC$151:$CB$151,0)),0)+IFERROR(INDEX('Hoja de Trabajo para listado'!$DE$153:$DG$274,MATCH($A308,'Hoja de Trabajo para listado'!$DE$153:$DE$1048576,0),MATCH((CUADRO!P$4&amp;$E308),'Hoja de Trabajo para listado'!$DE$151:$DG$151,0)),0)+IFERROR(INDEX('Hoja de Trabajo para listado'!$CD$155:$DC$1048576,MATCH($A308,'Hoja de Trabajo para listado'!$CD$155:$CD$1048576,0),MATCH((CUADRO!P$4&amp;$E308),'Hoja de Trabajo para listado'!$CD$151:$DC$151,0)),0)</f>
        <v>0</v>
      </c>
      <c r="Q308" s="241">
        <f ca="1">+IFERROR(INDEX('Hoja de Trabajo para listado'!$A$155:$Z$1048576,MATCH($A308,'Hoja de Trabajo para listado'!$A$155:$A$1048576,0),MATCH((CUADRO!Q$4&amp;$E308),'Hoja de Trabajo para listado'!$A$151:$Z$151,0)),0)+IFERROR(INDEX('Hoja de Trabajo para listado'!$AB$155:$BA$1048576,MATCH($A308,'Hoja de Trabajo para listado'!$AB$155:$AB$1048576,0),MATCH((CUADRO!Q$4&amp;$E308),'Hoja de Trabajo para listado'!$AB$151:$BA$151,0)),0)+IFERROR(INDEX('Hoja de Trabajo para listado'!$BC$155:$CB$1048576,MATCH($A308,'Hoja de Trabajo para listado'!$BC$155:$BC$1048576,0),MATCH((CUADRO!Q$4&amp;$E308),'Hoja de Trabajo para listado'!$BC$151:$CB$151,0)),0)+IFERROR(INDEX('Hoja de Trabajo para listado'!$DE$153:$DG$274,MATCH($A308,'Hoja de Trabajo para listado'!$DE$153:$DE$1048576,0),MATCH((CUADRO!Q$4&amp;$E308),'Hoja de Trabajo para listado'!$DE$151:$DG$151,0)),0)+IFERROR(INDEX('Hoja de Trabajo para listado'!$CD$155:$DC$1048576,MATCH($A308,'Hoja de Trabajo para listado'!$CD$155:$CD$1048576,0),MATCH((CUADRO!Q$4&amp;$E308),'Hoja de Trabajo para listado'!$CD$151:$DC$151,0)),0)</f>
        <v>0</v>
      </c>
      <c r="R308" s="241">
        <f t="shared" ca="1" si="11"/>
        <v>0</v>
      </c>
      <c r="S308" s="247">
        <f ca="1">+R307+R308</f>
        <v>0</v>
      </c>
      <c r="T308" s="241">
        <f ca="1">+S308</f>
        <v>0</v>
      </c>
      <c r="U308" s="240">
        <f t="shared" si="12"/>
        <v>2</v>
      </c>
      <c r="V308" s="327" t="str">
        <f>+VLOOKUP(A308,bd_lista!$A$3:$E$592,5,FALSE)</f>
        <v>Instituciones de Seguridad Social</v>
      </c>
      <c r="W308" s="398"/>
      <c r="X308" s="240">
        <f>+VLOOKUP(A308,[4]Sheet1!$A$13:$D$744,4,FALSE)</f>
        <v>46</v>
      </c>
      <c r="Y308" s="240" t="str">
        <f>+VLOOKUP(X308,bd_lista!$A$3:$C$592,3,FALSE)</f>
        <v>Ministerio de Salud y Deportes</v>
      </c>
      <c r="Z308" s="288"/>
      <c r="AA308" s="289"/>
    </row>
    <row r="309" spans="1:27" customFormat="1" ht="15" hidden="1" customHeight="1">
      <c r="A309" s="32">
        <v>429</v>
      </c>
      <c r="B309" s="393">
        <f>+A309</f>
        <v>429</v>
      </c>
      <c r="C309" s="245" t="str">
        <f>+VLOOKUP(A309,bd_lista!$A$3:$C$592,3,FALSE)</f>
        <v>Seguro Social Universitario de La Paz</v>
      </c>
      <c r="D309" s="395" t="str">
        <f>+C309</f>
        <v>Seguro Social Universitario de La Paz</v>
      </c>
      <c r="E309" s="245" t="s">
        <v>1303</v>
      </c>
      <c r="F309" s="241">
        <f ca="1">+IFERROR(INDEX('Hoja de Trabajo para listado'!$A$155:$Z$1048576,MATCH($A309,'Hoja de Trabajo para listado'!$A$155:$A$1048576,0),MATCH((CUADRO!F$4&amp;$E309),'Hoja de Trabajo para listado'!$A$151:$Z$151,0)),0)+IFERROR(INDEX('Hoja de Trabajo para listado'!$AB$155:$BA$1048576,MATCH($A309,'Hoja de Trabajo para listado'!$AB$155:$AB$1048576,0),MATCH((CUADRO!F$4&amp;$E309),'Hoja de Trabajo para listado'!$AB$151:$BA$151,0)),0)+IFERROR(INDEX('Hoja de Trabajo para listado'!$BC$155:$CB$1048576,MATCH($A309,'Hoja de Trabajo para listado'!$BC$155:$BC$1048576,0),MATCH((CUADRO!F$4&amp;$E309),'Hoja de Trabajo para listado'!$BC$151:$CB$151,0)),0)+IFERROR(INDEX('Hoja de Trabajo para listado'!$DE$153:$DG$274,MATCH($A309,'Hoja de Trabajo para listado'!$DE$153:$DE$1048576,0),MATCH((CUADRO!F$4&amp;$E309),'Hoja de Trabajo para listado'!$DE$151:$DG$151,0)),0)+IFERROR(INDEX('Hoja de Trabajo para listado'!$CD$155:$DC$1048576,MATCH($A309,'Hoja de Trabajo para listado'!$CD$155:$CD$1048576,0),MATCH((CUADRO!F$4&amp;$E309),'Hoja de Trabajo para listado'!$CD$151:$DC$151,0)),0)</f>
        <v>0</v>
      </c>
      <c r="G309" s="241">
        <f ca="1">+IFERROR(INDEX('Hoja de Trabajo para listado'!$A$155:$Z$1048576,MATCH($A309,'Hoja de Trabajo para listado'!$A$155:$A$1048576,0),MATCH((CUADRO!G$4&amp;$E309),'Hoja de Trabajo para listado'!$A$151:$Z$151,0)),0)+IFERROR(INDEX('Hoja de Trabajo para listado'!$AB$155:$BA$1048576,MATCH($A309,'Hoja de Trabajo para listado'!$AB$155:$AB$1048576,0),MATCH((CUADRO!G$4&amp;$E309),'Hoja de Trabajo para listado'!$AB$151:$BA$151,0)),0)+IFERROR(INDEX('Hoja de Trabajo para listado'!$BC$155:$CB$1048576,MATCH($A309,'Hoja de Trabajo para listado'!$BC$155:$BC$1048576,0),MATCH((CUADRO!G$4&amp;$E309),'Hoja de Trabajo para listado'!$BC$151:$CB$151,0)),0)+IFERROR(INDEX('Hoja de Trabajo para listado'!$DE$153:$DG$274,MATCH($A309,'Hoja de Trabajo para listado'!$DE$153:$DE$1048576,0),MATCH((CUADRO!G$4&amp;$E309),'Hoja de Trabajo para listado'!$DE$151:$DG$151,0)),0)+IFERROR(INDEX('Hoja de Trabajo para listado'!$CD$155:$DC$1048576,MATCH($A309,'Hoja de Trabajo para listado'!$CD$155:$CD$1048576,0),MATCH((CUADRO!G$4&amp;$E309),'Hoja de Trabajo para listado'!$CD$151:$DC$151,0)),0)</f>
        <v>0</v>
      </c>
      <c r="H309" s="241">
        <f ca="1">+IFERROR(INDEX('Hoja de Trabajo para listado'!$A$155:$Z$1048576,MATCH($A309,'Hoja de Trabajo para listado'!$A$155:$A$1048576,0),MATCH((CUADRO!H$4&amp;$E309),'Hoja de Trabajo para listado'!$A$151:$Z$151,0)),0)+IFERROR(INDEX('Hoja de Trabajo para listado'!$AB$155:$BA$1048576,MATCH($A309,'Hoja de Trabajo para listado'!$AB$155:$AB$1048576,0),MATCH((CUADRO!H$4&amp;$E309),'Hoja de Trabajo para listado'!$AB$151:$BA$151,0)),0)+IFERROR(INDEX('Hoja de Trabajo para listado'!$BC$155:$CB$1048576,MATCH($A309,'Hoja de Trabajo para listado'!$BC$155:$BC$1048576,0),MATCH((CUADRO!H$4&amp;$E309),'Hoja de Trabajo para listado'!$BC$151:$CB$151,0)),0)+IFERROR(INDEX('Hoja de Trabajo para listado'!$DE$153:$DG$274,MATCH($A309,'Hoja de Trabajo para listado'!$DE$153:$DE$1048576,0),MATCH((CUADRO!H$4&amp;$E309),'Hoja de Trabajo para listado'!$DE$151:$DG$151,0)),0)+IFERROR(INDEX('Hoja de Trabajo para listado'!$CD$155:$DC$1048576,MATCH($A309,'Hoja de Trabajo para listado'!$CD$155:$CD$1048576,0),MATCH((CUADRO!H$4&amp;$E309),'Hoja de Trabajo para listado'!$CD$151:$DC$151,0)),0)</f>
        <v>0</v>
      </c>
      <c r="I309" s="241">
        <f ca="1">+IFERROR(INDEX('Hoja de Trabajo para listado'!$A$155:$Z$1048576,MATCH($A309,'Hoja de Trabajo para listado'!$A$155:$A$1048576,0),MATCH((CUADRO!I$4&amp;$E309),'Hoja de Trabajo para listado'!$A$151:$Z$151,0)),0)+IFERROR(INDEX('Hoja de Trabajo para listado'!$AB$155:$BA$1048576,MATCH($A309,'Hoja de Trabajo para listado'!$AB$155:$AB$1048576,0),MATCH((CUADRO!I$4&amp;$E309),'Hoja de Trabajo para listado'!$AB$151:$BA$151,0)),0)+IFERROR(INDEX('Hoja de Trabajo para listado'!$BC$155:$CB$1048576,MATCH($A309,'Hoja de Trabajo para listado'!$BC$155:$BC$1048576,0),MATCH((CUADRO!I$4&amp;$E309),'Hoja de Trabajo para listado'!$BC$151:$CB$151,0)),0)+IFERROR(INDEX('Hoja de Trabajo para listado'!$DE$153:$DG$274,MATCH($A309,'Hoja de Trabajo para listado'!$DE$153:$DE$1048576,0),MATCH((CUADRO!I$4&amp;$E309),'Hoja de Trabajo para listado'!$DE$151:$DG$151,0)),0)+IFERROR(INDEX('Hoja de Trabajo para listado'!$CD$155:$DC$1048576,MATCH($A309,'Hoja de Trabajo para listado'!$CD$155:$CD$1048576,0),MATCH((CUADRO!I$4&amp;$E309),'Hoja de Trabajo para listado'!$CD$151:$DC$151,0)),0)</f>
        <v>0</v>
      </c>
      <c r="J309" s="241">
        <f ca="1">+IFERROR(INDEX('Hoja de Trabajo para listado'!$A$155:$Z$1048576,MATCH($A309,'Hoja de Trabajo para listado'!$A$155:$A$1048576,0),MATCH((CUADRO!J$4&amp;$E309),'Hoja de Trabajo para listado'!$A$151:$Z$151,0)),0)+IFERROR(INDEX('Hoja de Trabajo para listado'!$AB$155:$BA$1048576,MATCH($A309,'Hoja de Trabajo para listado'!$AB$155:$AB$1048576,0),MATCH((CUADRO!J$4&amp;$E309),'Hoja de Trabajo para listado'!$AB$151:$BA$151,0)),0)+IFERROR(INDEX('Hoja de Trabajo para listado'!$BC$155:$CB$1048576,MATCH($A309,'Hoja de Trabajo para listado'!$BC$155:$BC$1048576,0),MATCH((CUADRO!J$4&amp;$E309),'Hoja de Trabajo para listado'!$BC$151:$CB$151,0)),0)+IFERROR(INDEX('Hoja de Trabajo para listado'!$DE$153:$DG$274,MATCH($A309,'Hoja de Trabajo para listado'!$DE$153:$DE$1048576,0),MATCH((CUADRO!J$4&amp;$E309),'Hoja de Trabajo para listado'!$DE$151:$DG$151,0)),0)+IFERROR(INDEX('Hoja de Trabajo para listado'!$CD$155:$DC$1048576,MATCH($A309,'Hoja de Trabajo para listado'!$CD$155:$CD$1048576,0),MATCH((CUADRO!J$4&amp;$E309),'Hoja de Trabajo para listado'!$CD$151:$DC$151,0)),0)</f>
        <v>0</v>
      </c>
      <c r="K309" s="241">
        <f ca="1">+IFERROR(INDEX('Hoja de Trabajo para listado'!$A$155:$Z$1048576,MATCH($A309,'Hoja de Trabajo para listado'!$A$155:$A$1048576,0),MATCH((CUADRO!K$4&amp;$E309),'Hoja de Trabajo para listado'!$A$151:$Z$151,0)),0)+IFERROR(INDEX('Hoja de Trabajo para listado'!$AB$155:$BA$1048576,MATCH($A309,'Hoja de Trabajo para listado'!$AB$155:$AB$1048576,0),MATCH((CUADRO!K$4&amp;$E309),'Hoja de Trabajo para listado'!$AB$151:$BA$151,0)),0)+IFERROR(INDEX('Hoja de Trabajo para listado'!$BC$155:$CB$1048576,MATCH($A309,'Hoja de Trabajo para listado'!$BC$155:$BC$1048576,0),MATCH((CUADRO!K$4&amp;$E309),'Hoja de Trabajo para listado'!$BC$151:$CB$151,0)),0)+IFERROR(INDEX('Hoja de Trabajo para listado'!$DE$153:$DG$274,MATCH($A309,'Hoja de Trabajo para listado'!$DE$153:$DE$1048576,0),MATCH((CUADRO!K$4&amp;$E309),'Hoja de Trabajo para listado'!$DE$151:$DG$151,0)),0)+IFERROR(INDEX('Hoja de Trabajo para listado'!$CD$155:$DC$1048576,MATCH($A309,'Hoja de Trabajo para listado'!$CD$155:$CD$1048576,0),MATCH((CUADRO!K$4&amp;$E309),'Hoja de Trabajo para listado'!$CD$151:$DC$151,0)),0)</f>
        <v>0</v>
      </c>
      <c r="L309" s="241">
        <f ca="1">+IFERROR(INDEX('Hoja de Trabajo para listado'!$A$155:$Z$1048576,MATCH($A309,'Hoja de Trabajo para listado'!$A$155:$A$1048576,0),MATCH((CUADRO!L$4&amp;$E309),'Hoja de Trabajo para listado'!$A$151:$Z$151,0)),0)+IFERROR(INDEX('Hoja de Trabajo para listado'!$AB$155:$BA$1048576,MATCH($A309,'Hoja de Trabajo para listado'!$AB$155:$AB$1048576,0),MATCH((CUADRO!L$4&amp;$E309),'Hoja de Trabajo para listado'!$AB$151:$BA$151,0)),0)+IFERROR(INDEX('Hoja de Trabajo para listado'!$BC$155:$CB$1048576,MATCH($A309,'Hoja de Trabajo para listado'!$BC$155:$BC$1048576,0),MATCH((CUADRO!L$4&amp;$E309),'Hoja de Trabajo para listado'!$BC$151:$CB$151,0)),0)+IFERROR(INDEX('Hoja de Trabajo para listado'!$DE$153:$DG$274,MATCH($A309,'Hoja de Trabajo para listado'!$DE$153:$DE$1048576,0),MATCH((CUADRO!L$4&amp;$E309),'Hoja de Trabajo para listado'!$DE$151:$DG$151,0)),0)+IFERROR(INDEX('Hoja de Trabajo para listado'!$CD$155:$DC$1048576,MATCH($A309,'Hoja de Trabajo para listado'!$CD$155:$CD$1048576,0),MATCH((CUADRO!L$4&amp;$E309),'Hoja de Trabajo para listado'!$CD$151:$DC$151,0)),0)</f>
        <v>0</v>
      </c>
      <c r="M309" s="241">
        <f ca="1">+IFERROR(INDEX('Hoja de Trabajo para listado'!$A$155:$Z$1048576,MATCH($A309,'Hoja de Trabajo para listado'!$A$155:$A$1048576,0),MATCH((CUADRO!M$4&amp;$E309),'Hoja de Trabajo para listado'!$A$151:$Z$151,0)),0)+IFERROR(INDEX('Hoja de Trabajo para listado'!$AB$155:$BA$1048576,MATCH($A309,'Hoja de Trabajo para listado'!$AB$155:$AB$1048576,0),MATCH((CUADRO!M$4&amp;$E309),'Hoja de Trabajo para listado'!$AB$151:$BA$151,0)),0)+IFERROR(INDEX('Hoja de Trabajo para listado'!$BC$155:$CB$1048576,MATCH($A309,'Hoja de Trabajo para listado'!$BC$155:$BC$1048576,0),MATCH((CUADRO!M$4&amp;$E309),'Hoja de Trabajo para listado'!$BC$151:$CB$151,0)),0)+IFERROR(INDEX('Hoja de Trabajo para listado'!$DE$153:$DG$274,MATCH($A309,'Hoja de Trabajo para listado'!$DE$153:$DE$1048576,0),MATCH((CUADRO!M$4&amp;$E309),'Hoja de Trabajo para listado'!$DE$151:$DG$151,0)),0)+IFERROR(INDEX('Hoja de Trabajo para listado'!$CD$155:$DC$1048576,MATCH($A309,'Hoja de Trabajo para listado'!$CD$155:$CD$1048576,0),MATCH((CUADRO!M$4&amp;$E309),'Hoja de Trabajo para listado'!$CD$151:$DC$151,0)),0)</f>
        <v>0</v>
      </c>
      <c r="N309" s="241">
        <f ca="1">+IFERROR(INDEX('Hoja de Trabajo para listado'!$A$155:$Z$1048576,MATCH($A309,'Hoja de Trabajo para listado'!$A$155:$A$1048576,0),MATCH((CUADRO!N$4&amp;$E309),'Hoja de Trabajo para listado'!$A$151:$Z$151,0)),0)+IFERROR(INDEX('Hoja de Trabajo para listado'!$AB$155:$BA$1048576,MATCH($A309,'Hoja de Trabajo para listado'!$AB$155:$AB$1048576,0),MATCH((CUADRO!N$4&amp;$E309),'Hoja de Trabajo para listado'!$AB$151:$BA$151,0)),0)+IFERROR(INDEX('Hoja de Trabajo para listado'!$BC$155:$CB$1048576,MATCH($A309,'Hoja de Trabajo para listado'!$BC$155:$BC$1048576,0),MATCH((CUADRO!N$4&amp;$E309),'Hoja de Trabajo para listado'!$BC$151:$CB$151,0)),0)+IFERROR(INDEX('Hoja de Trabajo para listado'!$DE$153:$DG$274,MATCH($A309,'Hoja de Trabajo para listado'!$DE$153:$DE$1048576,0),MATCH((CUADRO!N$4&amp;$E309),'Hoja de Trabajo para listado'!$DE$151:$DG$151,0)),0)+IFERROR(INDEX('Hoja de Trabajo para listado'!$CD$155:$DC$1048576,MATCH($A309,'Hoja de Trabajo para listado'!$CD$155:$CD$1048576,0),MATCH((CUADRO!N$4&amp;$E309),'Hoja de Trabajo para listado'!$CD$151:$DC$151,0)),0)</f>
        <v>0</v>
      </c>
      <c r="O309" s="241">
        <f ca="1">+IFERROR(INDEX('Hoja de Trabajo para listado'!$A$155:$Z$1048576,MATCH($A309,'Hoja de Trabajo para listado'!$A$155:$A$1048576,0),MATCH((CUADRO!O$4&amp;$E309),'Hoja de Trabajo para listado'!$A$151:$Z$151,0)),0)+IFERROR(INDEX('Hoja de Trabajo para listado'!$AB$155:$BA$1048576,MATCH($A309,'Hoja de Trabajo para listado'!$AB$155:$AB$1048576,0),MATCH((CUADRO!O$4&amp;$E309),'Hoja de Trabajo para listado'!$AB$151:$BA$151,0)),0)+IFERROR(INDEX('Hoja de Trabajo para listado'!$BC$155:$CB$1048576,MATCH($A309,'Hoja de Trabajo para listado'!$BC$155:$BC$1048576,0),MATCH((CUADRO!O$4&amp;$E309),'Hoja de Trabajo para listado'!$BC$151:$CB$151,0)),0)+IFERROR(INDEX('Hoja de Trabajo para listado'!$DE$153:$DG$274,MATCH($A309,'Hoja de Trabajo para listado'!$DE$153:$DE$1048576,0),MATCH((CUADRO!O$4&amp;$E309),'Hoja de Trabajo para listado'!$DE$151:$DG$151,0)),0)+IFERROR(INDEX('Hoja de Trabajo para listado'!$CD$155:$DC$1048576,MATCH($A309,'Hoja de Trabajo para listado'!$CD$155:$CD$1048576,0),MATCH((CUADRO!O$4&amp;$E309),'Hoja de Trabajo para listado'!$CD$151:$DC$151,0)),0)</f>
        <v>0</v>
      </c>
      <c r="P309" s="241">
        <f ca="1">+IFERROR(INDEX('Hoja de Trabajo para listado'!$A$155:$Z$1048576,MATCH($A309,'Hoja de Trabajo para listado'!$A$155:$A$1048576,0),MATCH((CUADRO!P$4&amp;$E309),'Hoja de Trabajo para listado'!$A$151:$Z$151,0)),0)+IFERROR(INDEX('Hoja de Trabajo para listado'!$AB$155:$BA$1048576,MATCH($A309,'Hoja de Trabajo para listado'!$AB$155:$AB$1048576,0),MATCH((CUADRO!P$4&amp;$E309),'Hoja de Trabajo para listado'!$AB$151:$BA$151,0)),0)+IFERROR(INDEX('Hoja de Trabajo para listado'!$BC$155:$CB$1048576,MATCH($A309,'Hoja de Trabajo para listado'!$BC$155:$BC$1048576,0),MATCH((CUADRO!P$4&amp;$E309),'Hoja de Trabajo para listado'!$BC$151:$CB$151,0)),0)+IFERROR(INDEX('Hoja de Trabajo para listado'!$DE$153:$DG$274,MATCH($A309,'Hoja de Trabajo para listado'!$DE$153:$DE$1048576,0),MATCH((CUADRO!P$4&amp;$E309),'Hoja de Trabajo para listado'!$DE$151:$DG$151,0)),0)+IFERROR(INDEX('Hoja de Trabajo para listado'!$CD$155:$DC$1048576,MATCH($A309,'Hoja de Trabajo para listado'!$CD$155:$CD$1048576,0),MATCH((CUADRO!P$4&amp;$E309),'Hoja de Trabajo para listado'!$CD$151:$DC$151,0)),0)</f>
        <v>0</v>
      </c>
      <c r="Q309" s="241">
        <f ca="1">+IFERROR(INDEX('Hoja de Trabajo para listado'!$A$155:$Z$1048576,MATCH($A309,'Hoja de Trabajo para listado'!$A$155:$A$1048576,0),MATCH((CUADRO!Q$4&amp;$E309),'Hoja de Trabajo para listado'!$A$151:$Z$151,0)),0)+IFERROR(INDEX('Hoja de Trabajo para listado'!$AB$155:$BA$1048576,MATCH($A309,'Hoja de Trabajo para listado'!$AB$155:$AB$1048576,0),MATCH((CUADRO!Q$4&amp;$E309),'Hoja de Trabajo para listado'!$AB$151:$BA$151,0)),0)+IFERROR(INDEX('Hoja de Trabajo para listado'!$BC$155:$CB$1048576,MATCH($A309,'Hoja de Trabajo para listado'!$BC$155:$BC$1048576,0),MATCH((CUADRO!Q$4&amp;$E309),'Hoja de Trabajo para listado'!$BC$151:$CB$151,0)),0)+IFERROR(INDEX('Hoja de Trabajo para listado'!$DE$153:$DG$274,MATCH($A309,'Hoja de Trabajo para listado'!$DE$153:$DE$1048576,0),MATCH((CUADRO!Q$4&amp;$E309),'Hoja de Trabajo para listado'!$DE$151:$DG$151,0)),0)+IFERROR(INDEX('Hoja de Trabajo para listado'!$CD$155:$DC$1048576,MATCH($A309,'Hoja de Trabajo para listado'!$CD$155:$CD$1048576,0),MATCH((CUADRO!Q$4&amp;$E309),'Hoja de Trabajo para listado'!$CD$151:$DC$151,0)),0)</f>
        <v>0</v>
      </c>
      <c r="R309" s="241">
        <f t="shared" ca="1" si="11"/>
        <v>0</v>
      </c>
      <c r="S309" s="247"/>
      <c r="T309" s="241">
        <f ca="1">+T310</f>
        <v>0</v>
      </c>
      <c r="U309" s="240">
        <f t="shared" si="12"/>
        <v>1</v>
      </c>
      <c r="V309" s="327" t="str">
        <f>+VLOOKUP(A309,bd_lista!$A$3:$E$592,5,FALSE)</f>
        <v>Instituciones de Seguridad Social</v>
      </c>
      <c r="W309" s="397" t="str">
        <f>+V309</f>
        <v>Instituciones de Seguridad Social</v>
      </c>
      <c r="X309" s="240">
        <f>+VLOOKUP(A309,[4]Sheet1!$A$13:$D$744,4,FALSE)</f>
        <v>46</v>
      </c>
      <c r="Y309" s="240" t="str">
        <f>+VLOOKUP(X309,bd_lista!$A$3:$C$592,3,FALSE)</f>
        <v>Ministerio de Salud y Deportes</v>
      </c>
      <c r="Z309" s="290">
        <f>+X309</f>
        <v>46</v>
      </c>
      <c r="AA309" s="291" t="str">
        <f>+Y309</f>
        <v>Ministerio de Salud y Deportes</v>
      </c>
    </row>
    <row r="310" spans="1:27" customFormat="1" ht="15" hidden="1" customHeight="1">
      <c r="A310" s="32">
        <v>429</v>
      </c>
      <c r="B310" s="394"/>
      <c r="C310" s="327" t="str">
        <f>+VLOOKUP(A310,bd_lista!$A$3:$C$592,3,FALSE)</f>
        <v>Seguro Social Universitario de La Paz</v>
      </c>
      <c r="D310" s="396"/>
      <c r="E310" s="245" t="s">
        <v>1304</v>
      </c>
      <c r="F310" s="241">
        <f ca="1">+IFERROR(INDEX('Hoja de Trabajo para listado'!$A$155:$Z$1048576,MATCH($A310,'Hoja de Trabajo para listado'!$A$155:$A$1048576,0),MATCH((CUADRO!F$4&amp;$E310),'Hoja de Trabajo para listado'!$A$151:$Z$151,0)),0)+IFERROR(INDEX('Hoja de Trabajo para listado'!$AB$155:$BA$1048576,MATCH($A310,'Hoja de Trabajo para listado'!$AB$155:$AB$1048576,0),MATCH((CUADRO!F$4&amp;$E310),'Hoja de Trabajo para listado'!$AB$151:$BA$151,0)),0)+IFERROR(INDEX('Hoja de Trabajo para listado'!$BC$155:$CB$1048576,MATCH($A310,'Hoja de Trabajo para listado'!$BC$155:$BC$1048576,0),MATCH((CUADRO!F$4&amp;$E310),'Hoja de Trabajo para listado'!$BC$151:$CB$151,0)),0)+IFERROR(INDEX('Hoja de Trabajo para listado'!$DE$153:$DG$274,MATCH($A310,'Hoja de Trabajo para listado'!$DE$153:$DE$1048576,0),MATCH((CUADRO!F$4&amp;$E310),'Hoja de Trabajo para listado'!$DE$151:$DG$151,0)),0)+IFERROR(INDEX('Hoja de Trabajo para listado'!$CD$155:$DC$1048576,MATCH($A310,'Hoja de Trabajo para listado'!$CD$155:$CD$1048576,0),MATCH((CUADRO!F$4&amp;$E310),'Hoja de Trabajo para listado'!$CD$151:$DC$151,0)),0)</f>
        <v>0</v>
      </c>
      <c r="G310" s="241">
        <f ca="1">+IFERROR(INDEX('Hoja de Trabajo para listado'!$A$155:$Z$1048576,MATCH($A310,'Hoja de Trabajo para listado'!$A$155:$A$1048576,0),MATCH((CUADRO!G$4&amp;$E310),'Hoja de Trabajo para listado'!$A$151:$Z$151,0)),0)+IFERROR(INDEX('Hoja de Trabajo para listado'!$AB$155:$BA$1048576,MATCH($A310,'Hoja de Trabajo para listado'!$AB$155:$AB$1048576,0),MATCH((CUADRO!G$4&amp;$E310),'Hoja de Trabajo para listado'!$AB$151:$BA$151,0)),0)+IFERROR(INDEX('Hoja de Trabajo para listado'!$BC$155:$CB$1048576,MATCH($A310,'Hoja de Trabajo para listado'!$BC$155:$BC$1048576,0),MATCH((CUADRO!G$4&amp;$E310),'Hoja de Trabajo para listado'!$BC$151:$CB$151,0)),0)+IFERROR(INDEX('Hoja de Trabajo para listado'!$DE$153:$DG$274,MATCH($A310,'Hoja de Trabajo para listado'!$DE$153:$DE$1048576,0),MATCH((CUADRO!G$4&amp;$E310),'Hoja de Trabajo para listado'!$DE$151:$DG$151,0)),0)+IFERROR(INDEX('Hoja de Trabajo para listado'!$CD$155:$DC$1048576,MATCH($A310,'Hoja de Trabajo para listado'!$CD$155:$CD$1048576,0),MATCH((CUADRO!G$4&amp;$E310),'Hoja de Trabajo para listado'!$CD$151:$DC$151,0)),0)</f>
        <v>0</v>
      </c>
      <c r="H310" s="241">
        <f ca="1">+IFERROR(INDEX('Hoja de Trabajo para listado'!$A$155:$Z$1048576,MATCH($A310,'Hoja de Trabajo para listado'!$A$155:$A$1048576,0),MATCH((CUADRO!H$4&amp;$E310),'Hoja de Trabajo para listado'!$A$151:$Z$151,0)),0)+IFERROR(INDEX('Hoja de Trabajo para listado'!$AB$155:$BA$1048576,MATCH($A310,'Hoja de Trabajo para listado'!$AB$155:$AB$1048576,0),MATCH((CUADRO!H$4&amp;$E310),'Hoja de Trabajo para listado'!$AB$151:$BA$151,0)),0)+IFERROR(INDEX('Hoja de Trabajo para listado'!$BC$155:$CB$1048576,MATCH($A310,'Hoja de Trabajo para listado'!$BC$155:$BC$1048576,0),MATCH((CUADRO!H$4&amp;$E310),'Hoja de Trabajo para listado'!$BC$151:$CB$151,0)),0)+IFERROR(INDEX('Hoja de Trabajo para listado'!$DE$153:$DG$274,MATCH($A310,'Hoja de Trabajo para listado'!$DE$153:$DE$1048576,0),MATCH((CUADRO!H$4&amp;$E310),'Hoja de Trabajo para listado'!$DE$151:$DG$151,0)),0)+IFERROR(INDEX('Hoja de Trabajo para listado'!$CD$155:$DC$1048576,MATCH($A310,'Hoja de Trabajo para listado'!$CD$155:$CD$1048576,0),MATCH((CUADRO!H$4&amp;$E310),'Hoja de Trabajo para listado'!$CD$151:$DC$151,0)),0)</f>
        <v>0</v>
      </c>
      <c r="I310" s="241">
        <f ca="1">+IFERROR(INDEX('Hoja de Trabajo para listado'!$A$155:$Z$1048576,MATCH($A310,'Hoja de Trabajo para listado'!$A$155:$A$1048576,0),MATCH((CUADRO!I$4&amp;$E310),'Hoja de Trabajo para listado'!$A$151:$Z$151,0)),0)+IFERROR(INDEX('Hoja de Trabajo para listado'!$AB$155:$BA$1048576,MATCH($A310,'Hoja de Trabajo para listado'!$AB$155:$AB$1048576,0),MATCH((CUADRO!I$4&amp;$E310),'Hoja de Trabajo para listado'!$AB$151:$BA$151,0)),0)+IFERROR(INDEX('Hoja de Trabajo para listado'!$BC$155:$CB$1048576,MATCH($A310,'Hoja de Trabajo para listado'!$BC$155:$BC$1048576,0),MATCH((CUADRO!I$4&amp;$E310),'Hoja de Trabajo para listado'!$BC$151:$CB$151,0)),0)+IFERROR(INDEX('Hoja de Trabajo para listado'!$DE$153:$DG$274,MATCH($A310,'Hoja de Trabajo para listado'!$DE$153:$DE$1048576,0),MATCH((CUADRO!I$4&amp;$E310),'Hoja de Trabajo para listado'!$DE$151:$DG$151,0)),0)+IFERROR(INDEX('Hoja de Trabajo para listado'!$CD$155:$DC$1048576,MATCH($A310,'Hoja de Trabajo para listado'!$CD$155:$CD$1048576,0),MATCH((CUADRO!I$4&amp;$E310),'Hoja de Trabajo para listado'!$CD$151:$DC$151,0)),0)</f>
        <v>0</v>
      </c>
      <c r="J310" s="241">
        <f ca="1">+IFERROR(INDEX('Hoja de Trabajo para listado'!$A$155:$Z$1048576,MATCH($A310,'Hoja de Trabajo para listado'!$A$155:$A$1048576,0),MATCH((CUADRO!J$4&amp;$E310),'Hoja de Trabajo para listado'!$A$151:$Z$151,0)),0)+IFERROR(INDEX('Hoja de Trabajo para listado'!$AB$155:$BA$1048576,MATCH($A310,'Hoja de Trabajo para listado'!$AB$155:$AB$1048576,0),MATCH((CUADRO!J$4&amp;$E310),'Hoja de Trabajo para listado'!$AB$151:$BA$151,0)),0)+IFERROR(INDEX('Hoja de Trabajo para listado'!$BC$155:$CB$1048576,MATCH($A310,'Hoja de Trabajo para listado'!$BC$155:$BC$1048576,0),MATCH((CUADRO!J$4&amp;$E310),'Hoja de Trabajo para listado'!$BC$151:$CB$151,0)),0)+IFERROR(INDEX('Hoja de Trabajo para listado'!$DE$153:$DG$274,MATCH($A310,'Hoja de Trabajo para listado'!$DE$153:$DE$1048576,0),MATCH((CUADRO!J$4&amp;$E310),'Hoja de Trabajo para listado'!$DE$151:$DG$151,0)),0)+IFERROR(INDEX('Hoja de Trabajo para listado'!$CD$155:$DC$1048576,MATCH($A310,'Hoja de Trabajo para listado'!$CD$155:$CD$1048576,0),MATCH((CUADRO!J$4&amp;$E310),'Hoja de Trabajo para listado'!$CD$151:$DC$151,0)),0)</f>
        <v>0</v>
      </c>
      <c r="K310" s="241">
        <f ca="1">+IFERROR(INDEX('Hoja de Trabajo para listado'!$A$155:$Z$1048576,MATCH($A310,'Hoja de Trabajo para listado'!$A$155:$A$1048576,0),MATCH((CUADRO!K$4&amp;$E310),'Hoja de Trabajo para listado'!$A$151:$Z$151,0)),0)+IFERROR(INDEX('Hoja de Trabajo para listado'!$AB$155:$BA$1048576,MATCH($A310,'Hoja de Trabajo para listado'!$AB$155:$AB$1048576,0),MATCH((CUADRO!K$4&amp;$E310),'Hoja de Trabajo para listado'!$AB$151:$BA$151,0)),0)+IFERROR(INDEX('Hoja de Trabajo para listado'!$BC$155:$CB$1048576,MATCH($A310,'Hoja de Trabajo para listado'!$BC$155:$BC$1048576,0),MATCH((CUADRO!K$4&amp;$E310),'Hoja de Trabajo para listado'!$BC$151:$CB$151,0)),0)+IFERROR(INDEX('Hoja de Trabajo para listado'!$DE$153:$DG$274,MATCH($A310,'Hoja de Trabajo para listado'!$DE$153:$DE$1048576,0),MATCH((CUADRO!K$4&amp;$E310),'Hoja de Trabajo para listado'!$DE$151:$DG$151,0)),0)+IFERROR(INDEX('Hoja de Trabajo para listado'!$CD$155:$DC$1048576,MATCH($A310,'Hoja de Trabajo para listado'!$CD$155:$CD$1048576,0),MATCH((CUADRO!K$4&amp;$E310),'Hoja de Trabajo para listado'!$CD$151:$DC$151,0)),0)</f>
        <v>0</v>
      </c>
      <c r="L310" s="241">
        <f ca="1">+IFERROR(INDEX('Hoja de Trabajo para listado'!$A$155:$Z$1048576,MATCH($A310,'Hoja de Trabajo para listado'!$A$155:$A$1048576,0),MATCH((CUADRO!L$4&amp;$E310),'Hoja de Trabajo para listado'!$A$151:$Z$151,0)),0)+IFERROR(INDEX('Hoja de Trabajo para listado'!$AB$155:$BA$1048576,MATCH($A310,'Hoja de Trabajo para listado'!$AB$155:$AB$1048576,0),MATCH((CUADRO!L$4&amp;$E310),'Hoja de Trabajo para listado'!$AB$151:$BA$151,0)),0)+IFERROR(INDEX('Hoja de Trabajo para listado'!$BC$155:$CB$1048576,MATCH($A310,'Hoja de Trabajo para listado'!$BC$155:$BC$1048576,0),MATCH((CUADRO!L$4&amp;$E310),'Hoja de Trabajo para listado'!$BC$151:$CB$151,0)),0)+IFERROR(INDEX('Hoja de Trabajo para listado'!$DE$153:$DG$274,MATCH($A310,'Hoja de Trabajo para listado'!$DE$153:$DE$1048576,0),MATCH((CUADRO!L$4&amp;$E310),'Hoja de Trabajo para listado'!$DE$151:$DG$151,0)),0)+IFERROR(INDEX('Hoja de Trabajo para listado'!$CD$155:$DC$1048576,MATCH($A310,'Hoja de Trabajo para listado'!$CD$155:$CD$1048576,0),MATCH((CUADRO!L$4&amp;$E310),'Hoja de Trabajo para listado'!$CD$151:$DC$151,0)),0)</f>
        <v>0</v>
      </c>
      <c r="M310" s="241">
        <f ca="1">+IFERROR(INDEX('Hoja de Trabajo para listado'!$A$155:$Z$1048576,MATCH($A310,'Hoja de Trabajo para listado'!$A$155:$A$1048576,0),MATCH((CUADRO!M$4&amp;$E310),'Hoja de Trabajo para listado'!$A$151:$Z$151,0)),0)+IFERROR(INDEX('Hoja de Trabajo para listado'!$AB$155:$BA$1048576,MATCH($A310,'Hoja de Trabajo para listado'!$AB$155:$AB$1048576,0),MATCH((CUADRO!M$4&amp;$E310),'Hoja de Trabajo para listado'!$AB$151:$BA$151,0)),0)+IFERROR(INDEX('Hoja de Trabajo para listado'!$BC$155:$CB$1048576,MATCH($A310,'Hoja de Trabajo para listado'!$BC$155:$BC$1048576,0),MATCH((CUADRO!M$4&amp;$E310),'Hoja de Trabajo para listado'!$BC$151:$CB$151,0)),0)+IFERROR(INDEX('Hoja de Trabajo para listado'!$DE$153:$DG$274,MATCH($A310,'Hoja de Trabajo para listado'!$DE$153:$DE$1048576,0),MATCH((CUADRO!M$4&amp;$E310),'Hoja de Trabajo para listado'!$DE$151:$DG$151,0)),0)+IFERROR(INDEX('Hoja de Trabajo para listado'!$CD$155:$DC$1048576,MATCH($A310,'Hoja de Trabajo para listado'!$CD$155:$CD$1048576,0),MATCH((CUADRO!M$4&amp;$E310),'Hoja de Trabajo para listado'!$CD$151:$DC$151,0)),0)</f>
        <v>0</v>
      </c>
      <c r="N310" s="241">
        <f ca="1">+IFERROR(INDEX('Hoja de Trabajo para listado'!$A$155:$Z$1048576,MATCH($A310,'Hoja de Trabajo para listado'!$A$155:$A$1048576,0),MATCH((CUADRO!N$4&amp;$E310),'Hoja de Trabajo para listado'!$A$151:$Z$151,0)),0)+IFERROR(INDEX('Hoja de Trabajo para listado'!$AB$155:$BA$1048576,MATCH($A310,'Hoja de Trabajo para listado'!$AB$155:$AB$1048576,0),MATCH((CUADRO!N$4&amp;$E310),'Hoja de Trabajo para listado'!$AB$151:$BA$151,0)),0)+IFERROR(INDEX('Hoja de Trabajo para listado'!$BC$155:$CB$1048576,MATCH($A310,'Hoja de Trabajo para listado'!$BC$155:$BC$1048576,0),MATCH((CUADRO!N$4&amp;$E310),'Hoja de Trabajo para listado'!$BC$151:$CB$151,0)),0)+IFERROR(INDEX('Hoja de Trabajo para listado'!$DE$153:$DG$274,MATCH($A310,'Hoja de Trabajo para listado'!$DE$153:$DE$1048576,0),MATCH((CUADRO!N$4&amp;$E310),'Hoja de Trabajo para listado'!$DE$151:$DG$151,0)),0)+IFERROR(INDEX('Hoja de Trabajo para listado'!$CD$155:$DC$1048576,MATCH($A310,'Hoja de Trabajo para listado'!$CD$155:$CD$1048576,0),MATCH((CUADRO!N$4&amp;$E310),'Hoja de Trabajo para listado'!$CD$151:$DC$151,0)),0)</f>
        <v>0</v>
      </c>
      <c r="O310" s="241">
        <f ca="1">+IFERROR(INDEX('Hoja de Trabajo para listado'!$A$155:$Z$1048576,MATCH($A310,'Hoja de Trabajo para listado'!$A$155:$A$1048576,0),MATCH((CUADRO!O$4&amp;$E310),'Hoja de Trabajo para listado'!$A$151:$Z$151,0)),0)+IFERROR(INDEX('Hoja de Trabajo para listado'!$AB$155:$BA$1048576,MATCH($A310,'Hoja de Trabajo para listado'!$AB$155:$AB$1048576,0),MATCH((CUADRO!O$4&amp;$E310),'Hoja de Trabajo para listado'!$AB$151:$BA$151,0)),0)+IFERROR(INDEX('Hoja de Trabajo para listado'!$BC$155:$CB$1048576,MATCH($A310,'Hoja de Trabajo para listado'!$BC$155:$BC$1048576,0),MATCH((CUADRO!O$4&amp;$E310),'Hoja de Trabajo para listado'!$BC$151:$CB$151,0)),0)+IFERROR(INDEX('Hoja de Trabajo para listado'!$DE$153:$DG$274,MATCH($A310,'Hoja de Trabajo para listado'!$DE$153:$DE$1048576,0),MATCH((CUADRO!O$4&amp;$E310),'Hoja de Trabajo para listado'!$DE$151:$DG$151,0)),0)+IFERROR(INDEX('Hoja de Trabajo para listado'!$CD$155:$DC$1048576,MATCH($A310,'Hoja de Trabajo para listado'!$CD$155:$CD$1048576,0),MATCH((CUADRO!O$4&amp;$E310),'Hoja de Trabajo para listado'!$CD$151:$DC$151,0)),0)</f>
        <v>0</v>
      </c>
      <c r="P310" s="241">
        <f ca="1">+IFERROR(INDEX('Hoja de Trabajo para listado'!$A$155:$Z$1048576,MATCH($A310,'Hoja de Trabajo para listado'!$A$155:$A$1048576,0),MATCH((CUADRO!P$4&amp;$E310),'Hoja de Trabajo para listado'!$A$151:$Z$151,0)),0)+IFERROR(INDEX('Hoja de Trabajo para listado'!$AB$155:$BA$1048576,MATCH($A310,'Hoja de Trabajo para listado'!$AB$155:$AB$1048576,0),MATCH((CUADRO!P$4&amp;$E310),'Hoja de Trabajo para listado'!$AB$151:$BA$151,0)),0)+IFERROR(INDEX('Hoja de Trabajo para listado'!$BC$155:$CB$1048576,MATCH($A310,'Hoja de Trabajo para listado'!$BC$155:$BC$1048576,0),MATCH((CUADRO!P$4&amp;$E310),'Hoja de Trabajo para listado'!$BC$151:$CB$151,0)),0)+IFERROR(INDEX('Hoja de Trabajo para listado'!$DE$153:$DG$274,MATCH($A310,'Hoja de Trabajo para listado'!$DE$153:$DE$1048576,0),MATCH((CUADRO!P$4&amp;$E310),'Hoja de Trabajo para listado'!$DE$151:$DG$151,0)),0)+IFERROR(INDEX('Hoja de Trabajo para listado'!$CD$155:$DC$1048576,MATCH($A310,'Hoja de Trabajo para listado'!$CD$155:$CD$1048576,0),MATCH((CUADRO!P$4&amp;$E310),'Hoja de Trabajo para listado'!$CD$151:$DC$151,0)),0)</f>
        <v>0</v>
      </c>
      <c r="Q310" s="241">
        <f ca="1">+IFERROR(INDEX('Hoja de Trabajo para listado'!$A$155:$Z$1048576,MATCH($A310,'Hoja de Trabajo para listado'!$A$155:$A$1048576,0),MATCH((CUADRO!Q$4&amp;$E310),'Hoja de Trabajo para listado'!$A$151:$Z$151,0)),0)+IFERROR(INDEX('Hoja de Trabajo para listado'!$AB$155:$BA$1048576,MATCH($A310,'Hoja de Trabajo para listado'!$AB$155:$AB$1048576,0),MATCH((CUADRO!Q$4&amp;$E310),'Hoja de Trabajo para listado'!$AB$151:$BA$151,0)),0)+IFERROR(INDEX('Hoja de Trabajo para listado'!$BC$155:$CB$1048576,MATCH($A310,'Hoja de Trabajo para listado'!$BC$155:$BC$1048576,0),MATCH((CUADRO!Q$4&amp;$E310),'Hoja de Trabajo para listado'!$BC$151:$CB$151,0)),0)+IFERROR(INDEX('Hoja de Trabajo para listado'!$DE$153:$DG$274,MATCH($A310,'Hoja de Trabajo para listado'!$DE$153:$DE$1048576,0),MATCH((CUADRO!Q$4&amp;$E310),'Hoja de Trabajo para listado'!$DE$151:$DG$151,0)),0)+IFERROR(INDEX('Hoja de Trabajo para listado'!$CD$155:$DC$1048576,MATCH($A310,'Hoja de Trabajo para listado'!$CD$155:$CD$1048576,0),MATCH((CUADRO!Q$4&amp;$E310),'Hoja de Trabajo para listado'!$CD$151:$DC$151,0)),0)</f>
        <v>0</v>
      </c>
      <c r="R310" s="241">
        <f t="shared" ca="1" si="11"/>
        <v>0</v>
      </c>
      <c r="S310" s="247">
        <f ca="1">+R309+R310</f>
        <v>0</v>
      </c>
      <c r="T310" s="241">
        <f ca="1">+S310</f>
        <v>0</v>
      </c>
      <c r="U310" s="240">
        <f t="shared" si="12"/>
        <v>2</v>
      </c>
      <c r="V310" s="327" t="str">
        <f>+VLOOKUP(A310,bd_lista!$A$3:$E$592,5,FALSE)</f>
        <v>Instituciones de Seguridad Social</v>
      </c>
      <c r="W310" s="398"/>
      <c r="X310" s="240">
        <f>+VLOOKUP(A310,[4]Sheet1!$A$13:$D$744,4,FALSE)</f>
        <v>46</v>
      </c>
      <c r="Y310" s="240" t="str">
        <f>+VLOOKUP(X310,bd_lista!$A$3:$C$592,3,FALSE)</f>
        <v>Ministerio de Salud y Deportes</v>
      </c>
      <c r="Z310" s="288"/>
      <c r="AA310" s="289"/>
    </row>
    <row r="311" spans="1:27" customFormat="1" ht="15" hidden="1" customHeight="1">
      <c r="A311" s="32">
        <v>432</v>
      </c>
      <c r="B311" s="393">
        <f>+A311</f>
        <v>432</v>
      </c>
      <c r="C311" s="245" t="str">
        <f>+VLOOKUP(A311,bd_lista!$A$3:$C$592,3,FALSE)</f>
        <v>Seguro Social Universitario de Tarija</v>
      </c>
      <c r="D311" s="395" t="str">
        <f>+C311</f>
        <v>Seguro Social Universitario de Tarija</v>
      </c>
      <c r="E311" s="245" t="s">
        <v>1303</v>
      </c>
      <c r="F311" s="241">
        <f ca="1">+IFERROR(INDEX('Hoja de Trabajo para listado'!$A$155:$Z$1048576,MATCH($A311,'Hoja de Trabajo para listado'!$A$155:$A$1048576,0),MATCH((CUADRO!F$4&amp;$E311),'Hoja de Trabajo para listado'!$A$151:$Z$151,0)),0)+IFERROR(INDEX('Hoja de Trabajo para listado'!$AB$155:$BA$1048576,MATCH($A311,'Hoja de Trabajo para listado'!$AB$155:$AB$1048576,0),MATCH((CUADRO!F$4&amp;$E311),'Hoja de Trabajo para listado'!$AB$151:$BA$151,0)),0)+IFERROR(INDEX('Hoja de Trabajo para listado'!$BC$155:$CB$1048576,MATCH($A311,'Hoja de Trabajo para listado'!$BC$155:$BC$1048576,0),MATCH((CUADRO!F$4&amp;$E311),'Hoja de Trabajo para listado'!$BC$151:$CB$151,0)),0)+IFERROR(INDEX('Hoja de Trabajo para listado'!$DE$153:$DG$274,MATCH($A311,'Hoja de Trabajo para listado'!$DE$153:$DE$1048576,0),MATCH((CUADRO!F$4&amp;$E311),'Hoja de Trabajo para listado'!$DE$151:$DG$151,0)),0)+IFERROR(INDEX('Hoja de Trabajo para listado'!$CD$155:$DC$1048576,MATCH($A311,'Hoja de Trabajo para listado'!$CD$155:$CD$1048576,0),MATCH((CUADRO!F$4&amp;$E311),'Hoja de Trabajo para listado'!$CD$151:$DC$151,0)),0)</f>
        <v>0</v>
      </c>
      <c r="G311" s="241">
        <f ca="1">+IFERROR(INDEX('Hoja de Trabajo para listado'!$A$155:$Z$1048576,MATCH($A311,'Hoja de Trabajo para listado'!$A$155:$A$1048576,0),MATCH((CUADRO!G$4&amp;$E311),'Hoja de Trabajo para listado'!$A$151:$Z$151,0)),0)+IFERROR(INDEX('Hoja de Trabajo para listado'!$AB$155:$BA$1048576,MATCH($A311,'Hoja de Trabajo para listado'!$AB$155:$AB$1048576,0),MATCH((CUADRO!G$4&amp;$E311),'Hoja de Trabajo para listado'!$AB$151:$BA$151,0)),0)+IFERROR(INDEX('Hoja de Trabajo para listado'!$BC$155:$CB$1048576,MATCH($A311,'Hoja de Trabajo para listado'!$BC$155:$BC$1048576,0),MATCH((CUADRO!G$4&amp;$E311),'Hoja de Trabajo para listado'!$BC$151:$CB$151,0)),0)+IFERROR(INDEX('Hoja de Trabajo para listado'!$DE$153:$DG$274,MATCH($A311,'Hoja de Trabajo para listado'!$DE$153:$DE$1048576,0),MATCH((CUADRO!G$4&amp;$E311),'Hoja de Trabajo para listado'!$DE$151:$DG$151,0)),0)+IFERROR(INDEX('Hoja de Trabajo para listado'!$CD$155:$DC$1048576,MATCH($A311,'Hoja de Trabajo para listado'!$CD$155:$CD$1048576,0),MATCH((CUADRO!G$4&amp;$E311),'Hoja de Trabajo para listado'!$CD$151:$DC$151,0)),0)</f>
        <v>0</v>
      </c>
      <c r="H311" s="241">
        <f ca="1">+IFERROR(INDEX('Hoja de Trabajo para listado'!$A$155:$Z$1048576,MATCH($A311,'Hoja de Trabajo para listado'!$A$155:$A$1048576,0),MATCH((CUADRO!H$4&amp;$E311),'Hoja de Trabajo para listado'!$A$151:$Z$151,0)),0)+IFERROR(INDEX('Hoja de Trabajo para listado'!$AB$155:$BA$1048576,MATCH($A311,'Hoja de Trabajo para listado'!$AB$155:$AB$1048576,0),MATCH((CUADRO!H$4&amp;$E311),'Hoja de Trabajo para listado'!$AB$151:$BA$151,0)),0)+IFERROR(INDEX('Hoja de Trabajo para listado'!$BC$155:$CB$1048576,MATCH($A311,'Hoja de Trabajo para listado'!$BC$155:$BC$1048576,0),MATCH((CUADRO!H$4&amp;$E311),'Hoja de Trabajo para listado'!$BC$151:$CB$151,0)),0)+IFERROR(INDEX('Hoja de Trabajo para listado'!$DE$153:$DG$274,MATCH($A311,'Hoja de Trabajo para listado'!$DE$153:$DE$1048576,0),MATCH((CUADRO!H$4&amp;$E311),'Hoja de Trabajo para listado'!$DE$151:$DG$151,0)),0)+IFERROR(INDEX('Hoja de Trabajo para listado'!$CD$155:$DC$1048576,MATCH($A311,'Hoja de Trabajo para listado'!$CD$155:$CD$1048576,0),MATCH((CUADRO!H$4&amp;$E311),'Hoja de Trabajo para listado'!$CD$151:$DC$151,0)),0)</f>
        <v>0</v>
      </c>
      <c r="I311" s="241">
        <f ca="1">+IFERROR(INDEX('Hoja de Trabajo para listado'!$A$155:$Z$1048576,MATCH($A311,'Hoja de Trabajo para listado'!$A$155:$A$1048576,0),MATCH((CUADRO!I$4&amp;$E311),'Hoja de Trabajo para listado'!$A$151:$Z$151,0)),0)+IFERROR(INDEX('Hoja de Trabajo para listado'!$AB$155:$BA$1048576,MATCH($A311,'Hoja de Trabajo para listado'!$AB$155:$AB$1048576,0),MATCH((CUADRO!I$4&amp;$E311),'Hoja de Trabajo para listado'!$AB$151:$BA$151,0)),0)+IFERROR(INDEX('Hoja de Trabajo para listado'!$BC$155:$CB$1048576,MATCH($A311,'Hoja de Trabajo para listado'!$BC$155:$BC$1048576,0),MATCH((CUADRO!I$4&amp;$E311),'Hoja de Trabajo para listado'!$BC$151:$CB$151,0)),0)+IFERROR(INDEX('Hoja de Trabajo para listado'!$DE$153:$DG$274,MATCH($A311,'Hoja de Trabajo para listado'!$DE$153:$DE$1048576,0),MATCH((CUADRO!I$4&amp;$E311),'Hoja de Trabajo para listado'!$DE$151:$DG$151,0)),0)+IFERROR(INDEX('Hoja de Trabajo para listado'!$CD$155:$DC$1048576,MATCH($A311,'Hoja de Trabajo para listado'!$CD$155:$CD$1048576,0),MATCH((CUADRO!I$4&amp;$E311),'Hoja de Trabajo para listado'!$CD$151:$DC$151,0)),0)</f>
        <v>0</v>
      </c>
      <c r="J311" s="241">
        <f ca="1">+IFERROR(INDEX('Hoja de Trabajo para listado'!$A$155:$Z$1048576,MATCH($A311,'Hoja de Trabajo para listado'!$A$155:$A$1048576,0),MATCH((CUADRO!J$4&amp;$E311),'Hoja de Trabajo para listado'!$A$151:$Z$151,0)),0)+IFERROR(INDEX('Hoja de Trabajo para listado'!$AB$155:$BA$1048576,MATCH($A311,'Hoja de Trabajo para listado'!$AB$155:$AB$1048576,0),MATCH((CUADRO!J$4&amp;$E311),'Hoja de Trabajo para listado'!$AB$151:$BA$151,0)),0)+IFERROR(INDEX('Hoja de Trabajo para listado'!$BC$155:$CB$1048576,MATCH($A311,'Hoja de Trabajo para listado'!$BC$155:$BC$1048576,0),MATCH((CUADRO!J$4&amp;$E311),'Hoja de Trabajo para listado'!$BC$151:$CB$151,0)),0)+IFERROR(INDEX('Hoja de Trabajo para listado'!$DE$153:$DG$274,MATCH($A311,'Hoja de Trabajo para listado'!$DE$153:$DE$1048576,0),MATCH((CUADRO!J$4&amp;$E311),'Hoja de Trabajo para listado'!$DE$151:$DG$151,0)),0)+IFERROR(INDEX('Hoja de Trabajo para listado'!$CD$155:$DC$1048576,MATCH($A311,'Hoja de Trabajo para listado'!$CD$155:$CD$1048576,0),MATCH((CUADRO!J$4&amp;$E311),'Hoja de Trabajo para listado'!$CD$151:$DC$151,0)),0)</f>
        <v>0</v>
      </c>
      <c r="K311" s="241">
        <f ca="1">+IFERROR(INDEX('Hoja de Trabajo para listado'!$A$155:$Z$1048576,MATCH($A311,'Hoja de Trabajo para listado'!$A$155:$A$1048576,0),MATCH((CUADRO!K$4&amp;$E311),'Hoja de Trabajo para listado'!$A$151:$Z$151,0)),0)+IFERROR(INDEX('Hoja de Trabajo para listado'!$AB$155:$BA$1048576,MATCH($A311,'Hoja de Trabajo para listado'!$AB$155:$AB$1048576,0),MATCH((CUADRO!K$4&amp;$E311),'Hoja de Trabajo para listado'!$AB$151:$BA$151,0)),0)+IFERROR(INDEX('Hoja de Trabajo para listado'!$BC$155:$CB$1048576,MATCH($A311,'Hoja de Trabajo para listado'!$BC$155:$BC$1048576,0),MATCH((CUADRO!K$4&amp;$E311),'Hoja de Trabajo para listado'!$BC$151:$CB$151,0)),0)+IFERROR(INDEX('Hoja de Trabajo para listado'!$DE$153:$DG$274,MATCH($A311,'Hoja de Trabajo para listado'!$DE$153:$DE$1048576,0),MATCH((CUADRO!K$4&amp;$E311),'Hoja de Trabajo para listado'!$DE$151:$DG$151,0)),0)+IFERROR(INDEX('Hoja de Trabajo para listado'!$CD$155:$DC$1048576,MATCH($A311,'Hoja de Trabajo para listado'!$CD$155:$CD$1048576,0),MATCH((CUADRO!K$4&amp;$E311),'Hoja de Trabajo para listado'!$CD$151:$DC$151,0)),0)</f>
        <v>0</v>
      </c>
      <c r="L311" s="241">
        <f ca="1">+IFERROR(INDEX('Hoja de Trabajo para listado'!$A$155:$Z$1048576,MATCH($A311,'Hoja de Trabajo para listado'!$A$155:$A$1048576,0),MATCH((CUADRO!L$4&amp;$E311),'Hoja de Trabajo para listado'!$A$151:$Z$151,0)),0)+IFERROR(INDEX('Hoja de Trabajo para listado'!$AB$155:$BA$1048576,MATCH($A311,'Hoja de Trabajo para listado'!$AB$155:$AB$1048576,0),MATCH((CUADRO!L$4&amp;$E311),'Hoja de Trabajo para listado'!$AB$151:$BA$151,0)),0)+IFERROR(INDEX('Hoja de Trabajo para listado'!$BC$155:$CB$1048576,MATCH($A311,'Hoja de Trabajo para listado'!$BC$155:$BC$1048576,0),MATCH((CUADRO!L$4&amp;$E311),'Hoja de Trabajo para listado'!$BC$151:$CB$151,0)),0)+IFERROR(INDEX('Hoja de Trabajo para listado'!$DE$153:$DG$274,MATCH($A311,'Hoja de Trabajo para listado'!$DE$153:$DE$1048576,0),MATCH((CUADRO!L$4&amp;$E311),'Hoja de Trabajo para listado'!$DE$151:$DG$151,0)),0)+IFERROR(INDEX('Hoja de Trabajo para listado'!$CD$155:$DC$1048576,MATCH($A311,'Hoja de Trabajo para listado'!$CD$155:$CD$1048576,0),MATCH((CUADRO!L$4&amp;$E311),'Hoja de Trabajo para listado'!$CD$151:$DC$151,0)),0)</f>
        <v>0</v>
      </c>
      <c r="M311" s="241">
        <f ca="1">+IFERROR(INDEX('Hoja de Trabajo para listado'!$A$155:$Z$1048576,MATCH($A311,'Hoja de Trabajo para listado'!$A$155:$A$1048576,0),MATCH((CUADRO!M$4&amp;$E311),'Hoja de Trabajo para listado'!$A$151:$Z$151,0)),0)+IFERROR(INDEX('Hoja de Trabajo para listado'!$AB$155:$BA$1048576,MATCH($A311,'Hoja de Trabajo para listado'!$AB$155:$AB$1048576,0),MATCH((CUADRO!M$4&amp;$E311),'Hoja de Trabajo para listado'!$AB$151:$BA$151,0)),0)+IFERROR(INDEX('Hoja de Trabajo para listado'!$BC$155:$CB$1048576,MATCH($A311,'Hoja de Trabajo para listado'!$BC$155:$BC$1048576,0),MATCH((CUADRO!M$4&amp;$E311),'Hoja de Trabajo para listado'!$BC$151:$CB$151,0)),0)+IFERROR(INDEX('Hoja de Trabajo para listado'!$DE$153:$DG$274,MATCH($A311,'Hoja de Trabajo para listado'!$DE$153:$DE$1048576,0),MATCH((CUADRO!M$4&amp;$E311),'Hoja de Trabajo para listado'!$DE$151:$DG$151,0)),0)+IFERROR(INDEX('Hoja de Trabajo para listado'!$CD$155:$DC$1048576,MATCH($A311,'Hoja de Trabajo para listado'!$CD$155:$CD$1048576,0),MATCH((CUADRO!M$4&amp;$E311),'Hoja de Trabajo para listado'!$CD$151:$DC$151,0)),0)</f>
        <v>0</v>
      </c>
      <c r="N311" s="241">
        <f ca="1">+IFERROR(INDEX('Hoja de Trabajo para listado'!$A$155:$Z$1048576,MATCH($A311,'Hoja de Trabajo para listado'!$A$155:$A$1048576,0),MATCH((CUADRO!N$4&amp;$E311),'Hoja de Trabajo para listado'!$A$151:$Z$151,0)),0)+IFERROR(INDEX('Hoja de Trabajo para listado'!$AB$155:$BA$1048576,MATCH($A311,'Hoja de Trabajo para listado'!$AB$155:$AB$1048576,0),MATCH((CUADRO!N$4&amp;$E311),'Hoja de Trabajo para listado'!$AB$151:$BA$151,0)),0)+IFERROR(INDEX('Hoja de Trabajo para listado'!$BC$155:$CB$1048576,MATCH($A311,'Hoja de Trabajo para listado'!$BC$155:$BC$1048576,0),MATCH((CUADRO!N$4&amp;$E311),'Hoja de Trabajo para listado'!$BC$151:$CB$151,0)),0)+IFERROR(INDEX('Hoja de Trabajo para listado'!$DE$153:$DG$274,MATCH($A311,'Hoja de Trabajo para listado'!$DE$153:$DE$1048576,0),MATCH((CUADRO!N$4&amp;$E311),'Hoja de Trabajo para listado'!$DE$151:$DG$151,0)),0)+IFERROR(INDEX('Hoja de Trabajo para listado'!$CD$155:$DC$1048576,MATCH($A311,'Hoja de Trabajo para listado'!$CD$155:$CD$1048576,0),MATCH((CUADRO!N$4&amp;$E311),'Hoja de Trabajo para listado'!$CD$151:$DC$151,0)),0)</f>
        <v>0</v>
      </c>
      <c r="O311" s="241">
        <f ca="1">+IFERROR(INDEX('Hoja de Trabajo para listado'!$A$155:$Z$1048576,MATCH($A311,'Hoja de Trabajo para listado'!$A$155:$A$1048576,0),MATCH((CUADRO!O$4&amp;$E311),'Hoja de Trabajo para listado'!$A$151:$Z$151,0)),0)+IFERROR(INDEX('Hoja de Trabajo para listado'!$AB$155:$BA$1048576,MATCH($A311,'Hoja de Trabajo para listado'!$AB$155:$AB$1048576,0),MATCH((CUADRO!O$4&amp;$E311),'Hoja de Trabajo para listado'!$AB$151:$BA$151,0)),0)+IFERROR(INDEX('Hoja de Trabajo para listado'!$BC$155:$CB$1048576,MATCH($A311,'Hoja de Trabajo para listado'!$BC$155:$BC$1048576,0),MATCH((CUADRO!O$4&amp;$E311),'Hoja de Trabajo para listado'!$BC$151:$CB$151,0)),0)+IFERROR(INDEX('Hoja de Trabajo para listado'!$DE$153:$DG$274,MATCH($A311,'Hoja de Trabajo para listado'!$DE$153:$DE$1048576,0),MATCH((CUADRO!O$4&amp;$E311),'Hoja de Trabajo para listado'!$DE$151:$DG$151,0)),0)+IFERROR(INDEX('Hoja de Trabajo para listado'!$CD$155:$DC$1048576,MATCH($A311,'Hoja de Trabajo para listado'!$CD$155:$CD$1048576,0),MATCH((CUADRO!O$4&amp;$E311),'Hoja de Trabajo para listado'!$CD$151:$DC$151,0)),0)</f>
        <v>0</v>
      </c>
      <c r="P311" s="241">
        <f ca="1">+IFERROR(INDEX('Hoja de Trabajo para listado'!$A$155:$Z$1048576,MATCH($A311,'Hoja de Trabajo para listado'!$A$155:$A$1048576,0),MATCH((CUADRO!P$4&amp;$E311),'Hoja de Trabajo para listado'!$A$151:$Z$151,0)),0)+IFERROR(INDEX('Hoja de Trabajo para listado'!$AB$155:$BA$1048576,MATCH($A311,'Hoja de Trabajo para listado'!$AB$155:$AB$1048576,0),MATCH((CUADRO!P$4&amp;$E311),'Hoja de Trabajo para listado'!$AB$151:$BA$151,0)),0)+IFERROR(INDEX('Hoja de Trabajo para listado'!$BC$155:$CB$1048576,MATCH($A311,'Hoja de Trabajo para listado'!$BC$155:$BC$1048576,0),MATCH((CUADRO!P$4&amp;$E311),'Hoja de Trabajo para listado'!$BC$151:$CB$151,0)),0)+IFERROR(INDEX('Hoja de Trabajo para listado'!$DE$153:$DG$274,MATCH($A311,'Hoja de Trabajo para listado'!$DE$153:$DE$1048576,0),MATCH((CUADRO!P$4&amp;$E311),'Hoja de Trabajo para listado'!$DE$151:$DG$151,0)),0)+IFERROR(INDEX('Hoja de Trabajo para listado'!$CD$155:$DC$1048576,MATCH($A311,'Hoja de Trabajo para listado'!$CD$155:$CD$1048576,0),MATCH((CUADRO!P$4&amp;$E311),'Hoja de Trabajo para listado'!$CD$151:$DC$151,0)),0)</f>
        <v>0</v>
      </c>
      <c r="Q311" s="241">
        <f ca="1">+IFERROR(INDEX('Hoja de Trabajo para listado'!$A$155:$Z$1048576,MATCH($A311,'Hoja de Trabajo para listado'!$A$155:$A$1048576,0),MATCH((CUADRO!Q$4&amp;$E311),'Hoja de Trabajo para listado'!$A$151:$Z$151,0)),0)+IFERROR(INDEX('Hoja de Trabajo para listado'!$AB$155:$BA$1048576,MATCH($A311,'Hoja de Trabajo para listado'!$AB$155:$AB$1048576,0),MATCH((CUADRO!Q$4&amp;$E311),'Hoja de Trabajo para listado'!$AB$151:$BA$151,0)),0)+IFERROR(INDEX('Hoja de Trabajo para listado'!$BC$155:$CB$1048576,MATCH($A311,'Hoja de Trabajo para listado'!$BC$155:$BC$1048576,0),MATCH((CUADRO!Q$4&amp;$E311),'Hoja de Trabajo para listado'!$BC$151:$CB$151,0)),0)+IFERROR(INDEX('Hoja de Trabajo para listado'!$DE$153:$DG$274,MATCH($A311,'Hoja de Trabajo para listado'!$DE$153:$DE$1048576,0),MATCH((CUADRO!Q$4&amp;$E311),'Hoja de Trabajo para listado'!$DE$151:$DG$151,0)),0)+IFERROR(INDEX('Hoja de Trabajo para listado'!$CD$155:$DC$1048576,MATCH($A311,'Hoja de Trabajo para listado'!$CD$155:$CD$1048576,0),MATCH((CUADRO!Q$4&amp;$E311),'Hoja de Trabajo para listado'!$CD$151:$DC$151,0)),0)</f>
        <v>0</v>
      </c>
      <c r="R311" s="241">
        <f t="shared" ca="1" si="11"/>
        <v>0</v>
      </c>
      <c r="S311" s="247"/>
      <c r="T311" s="241">
        <f ca="1">+T312</f>
        <v>0</v>
      </c>
      <c r="U311" s="240">
        <f t="shared" si="12"/>
        <v>1</v>
      </c>
      <c r="V311" s="327" t="str">
        <f>+VLOOKUP(A311,bd_lista!$A$3:$E$592,5,FALSE)</f>
        <v>Instituciones de Seguridad Social</v>
      </c>
      <c r="W311" s="397" t="str">
        <f>+V311</f>
        <v>Instituciones de Seguridad Social</v>
      </c>
      <c r="X311" s="240">
        <f>+VLOOKUP(A311,[4]Sheet1!$A$13:$D$744,4,FALSE)</f>
        <v>46</v>
      </c>
      <c r="Y311" s="240" t="str">
        <f>+VLOOKUP(X311,bd_lista!$A$3:$C$592,3,FALSE)</f>
        <v>Ministerio de Salud y Deportes</v>
      </c>
      <c r="Z311" s="290">
        <f>+X311</f>
        <v>46</v>
      </c>
      <c r="AA311" s="291" t="str">
        <f>+Y311</f>
        <v>Ministerio de Salud y Deportes</v>
      </c>
    </row>
    <row r="312" spans="1:27" customFormat="1" ht="15" hidden="1" customHeight="1">
      <c r="A312" s="32">
        <v>432</v>
      </c>
      <c r="B312" s="394"/>
      <c r="C312" s="327" t="str">
        <f>+VLOOKUP(A312,bd_lista!$A$3:$C$592,3,FALSE)</f>
        <v>Seguro Social Universitario de Tarija</v>
      </c>
      <c r="D312" s="396"/>
      <c r="E312" s="245" t="s">
        <v>1304</v>
      </c>
      <c r="F312" s="241">
        <f ca="1">+IFERROR(INDEX('Hoja de Trabajo para listado'!$A$155:$Z$1048576,MATCH($A312,'Hoja de Trabajo para listado'!$A$155:$A$1048576,0),MATCH((CUADRO!F$4&amp;$E312),'Hoja de Trabajo para listado'!$A$151:$Z$151,0)),0)+IFERROR(INDEX('Hoja de Trabajo para listado'!$AB$155:$BA$1048576,MATCH($A312,'Hoja de Trabajo para listado'!$AB$155:$AB$1048576,0),MATCH((CUADRO!F$4&amp;$E312),'Hoja de Trabajo para listado'!$AB$151:$BA$151,0)),0)+IFERROR(INDEX('Hoja de Trabajo para listado'!$BC$155:$CB$1048576,MATCH($A312,'Hoja de Trabajo para listado'!$BC$155:$BC$1048576,0),MATCH((CUADRO!F$4&amp;$E312),'Hoja de Trabajo para listado'!$BC$151:$CB$151,0)),0)+IFERROR(INDEX('Hoja de Trabajo para listado'!$DE$153:$DG$274,MATCH($A312,'Hoja de Trabajo para listado'!$DE$153:$DE$1048576,0),MATCH((CUADRO!F$4&amp;$E312),'Hoja de Trabajo para listado'!$DE$151:$DG$151,0)),0)+IFERROR(INDEX('Hoja de Trabajo para listado'!$CD$155:$DC$1048576,MATCH($A312,'Hoja de Trabajo para listado'!$CD$155:$CD$1048576,0),MATCH((CUADRO!F$4&amp;$E312),'Hoja de Trabajo para listado'!$CD$151:$DC$151,0)),0)</f>
        <v>0</v>
      </c>
      <c r="G312" s="241">
        <f ca="1">+IFERROR(INDEX('Hoja de Trabajo para listado'!$A$155:$Z$1048576,MATCH($A312,'Hoja de Trabajo para listado'!$A$155:$A$1048576,0),MATCH((CUADRO!G$4&amp;$E312),'Hoja de Trabajo para listado'!$A$151:$Z$151,0)),0)+IFERROR(INDEX('Hoja de Trabajo para listado'!$AB$155:$BA$1048576,MATCH($A312,'Hoja de Trabajo para listado'!$AB$155:$AB$1048576,0),MATCH((CUADRO!G$4&amp;$E312),'Hoja de Trabajo para listado'!$AB$151:$BA$151,0)),0)+IFERROR(INDEX('Hoja de Trabajo para listado'!$BC$155:$CB$1048576,MATCH($A312,'Hoja de Trabajo para listado'!$BC$155:$BC$1048576,0),MATCH((CUADRO!G$4&amp;$E312),'Hoja de Trabajo para listado'!$BC$151:$CB$151,0)),0)+IFERROR(INDEX('Hoja de Trabajo para listado'!$DE$153:$DG$274,MATCH($A312,'Hoja de Trabajo para listado'!$DE$153:$DE$1048576,0),MATCH((CUADRO!G$4&amp;$E312),'Hoja de Trabajo para listado'!$DE$151:$DG$151,0)),0)+IFERROR(INDEX('Hoja de Trabajo para listado'!$CD$155:$DC$1048576,MATCH($A312,'Hoja de Trabajo para listado'!$CD$155:$CD$1048576,0),MATCH((CUADRO!G$4&amp;$E312),'Hoja de Trabajo para listado'!$CD$151:$DC$151,0)),0)</f>
        <v>0</v>
      </c>
      <c r="H312" s="241">
        <f ca="1">+IFERROR(INDEX('Hoja de Trabajo para listado'!$A$155:$Z$1048576,MATCH($A312,'Hoja de Trabajo para listado'!$A$155:$A$1048576,0),MATCH((CUADRO!H$4&amp;$E312),'Hoja de Trabajo para listado'!$A$151:$Z$151,0)),0)+IFERROR(INDEX('Hoja de Trabajo para listado'!$AB$155:$BA$1048576,MATCH($A312,'Hoja de Trabajo para listado'!$AB$155:$AB$1048576,0),MATCH((CUADRO!H$4&amp;$E312),'Hoja de Trabajo para listado'!$AB$151:$BA$151,0)),0)+IFERROR(INDEX('Hoja de Trabajo para listado'!$BC$155:$CB$1048576,MATCH($A312,'Hoja de Trabajo para listado'!$BC$155:$BC$1048576,0),MATCH((CUADRO!H$4&amp;$E312),'Hoja de Trabajo para listado'!$BC$151:$CB$151,0)),0)+IFERROR(INDEX('Hoja de Trabajo para listado'!$DE$153:$DG$274,MATCH($A312,'Hoja de Trabajo para listado'!$DE$153:$DE$1048576,0),MATCH((CUADRO!H$4&amp;$E312),'Hoja de Trabajo para listado'!$DE$151:$DG$151,0)),0)+IFERROR(INDEX('Hoja de Trabajo para listado'!$CD$155:$DC$1048576,MATCH($A312,'Hoja de Trabajo para listado'!$CD$155:$CD$1048576,0),MATCH((CUADRO!H$4&amp;$E312),'Hoja de Trabajo para listado'!$CD$151:$DC$151,0)),0)</f>
        <v>0</v>
      </c>
      <c r="I312" s="241">
        <f ca="1">+IFERROR(INDEX('Hoja de Trabajo para listado'!$A$155:$Z$1048576,MATCH($A312,'Hoja de Trabajo para listado'!$A$155:$A$1048576,0),MATCH((CUADRO!I$4&amp;$E312),'Hoja de Trabajo para listado'!$A$151:$Z$151,0)),0)+IFERROR(INDEX('Hoja de Trabajo para listado'!$AB$155:$BA$1048576,MATCH($A312,'Hoja de Trabajo para listado'!$AB$155:$AB$1048576,0),MATCH((CUADRO!I$4&amp;$E312),'Hoja de Trabajo para listado'!$AB$151:$BA$151,0)),0)+IFERROR(INDEX('Hoja de Trabajo para listado'!$BC$155:$CB$1048576,MATCH($A312,'Hoja de Trabajo para listado'!$BC$155:$BC$1048576,0),MATCH((CUADRO!I$4&amp;$E312),'Hoja de Trabajo para listado'!$BC$151:$CB$151,0)),0)+IFERROR(INDEX('Hoja de Trabajo para listado'!$DE$153:$DG$274,MATCH($A312,'Hoja de Trabajo para listado'!$DE$153:$DE$1048576,0),MATCH((CUADRO!I$4&amp;$E312),'Hoja de Trabajo para listado'!$DE$151:$DG$151,0)),0)+IFERROR(INDEX('Hoja de Trabajo para listado'!$CD$155:$DC$1048576,MATCH($A312,'Hoja de Trabajo para listado'!$CD$155:$CD$1048576,0),MATCH((CUADRO!I$4&amp;$E312),'Hoja de Trabajo para listado'!$CD$151:$DC$151,0)),0)</f>
        <v>0</v>
      </c>
      <c r="J312" s="241">
        <f ca="1">+IFERROR(INDEX('Hoja de Trabajo para listado'!$A$155:$Z$1048576,MATCH($A312,'Hoja de Trabajo para listado'!$A$155:$A$1048576,0),MATCH((CUADRO!J$4&amp;$E312),'Hoja de Trabajo para listado'!$A$151:$Z$151,0)),0)+IFERROR(INDEX('Hoja de Trabajo para listado'!$AB$155:$BA$1048576,MATCH($A312,'Hoja de Trabajo para listado'!$AB$155:$AB$1048576,0),MATCH((CUADRO!J$4&amp;$E312),'Hoja de Trabajo para listado'!$AB$151:$BA$151,0)),0)+IFERROR(INDEX('Hoja de Trabajo para listado'!$BC$155:$CB$1048576,MATCH($A312,'Hoja de Trabajo para listado'!$BC$155:$BC$1048576,0),MATCH((CUADRO!J$4&amp;$E312),'Hoja de Trabajo para listado'!$BC$151:$CB$151,0)),0)+IFERROR(INDEX('Hoja de Trabajo para listado'!$DE$153:$DG$274,MATCH($A312,'Hoja de Trabajo para listado'!$DE$153:$DE$1048576,0),MATCH((CUADRO!J$4&amp;$E312),'Hoja de Trabajo para listado'!$DE$151:$DG$151,0)),0)+IFERROR(INDEX('Hoja de Trabajo para listado'!$CD$155:$DC$1048576,MATCH($A312,'Hoja de Trabajo para listado'!$CD$155:$CD$1048576,0),MATCH((CUADRO!J$4&amp;$E312),'Hoja de Trabajo para listado'!$CD$151:$DC$151,0)),0)</f>
        <v>0</v>
      </c>
      <c r="K312" s="241">
        <f ca="1">+IFERROR(INDEX('Hoja de Trabajo para listado'!$A$155:$Z$1048576,MATCH($A312,'Hoja de Trabajo para listado'!$A$155:$A$1048576,0),MATCH((CUADRO!K$4&amp;$E312),'Hoja de Trabajo para listado'!$A$151:$Z$151,0)),0)+IFERROR(INDEX('Hoja de Trabajo para listado'!$AB$155:$BA$1048576,MATCH($A312,'Hoja de Trabajo para listado'!$AB$155:$AB$1048576,0),MATCH((CUADRO!K$4&amp;$E312),'Hoja de Trabajo para listado'!$AB$151:$BA$151,0)),0)+IFERROR(INDEX('Hoja de Trabajo para listado'!$BC$155:$CB$1048576,MATCH($A312,'Hoja de Trabajo para listado'!$BC$155:$BC$1048576,0),MATCH((CUADRO!K$4&amp;$E312),'Hoja de Trabajo para listado'!$BC$151:$CB$151,0)),0)+IFERROR(INDEX('Hoja de Trabajo para listado'!$DE$153:$DG$274,MATCH($A312,'Hoja de Trabajo para listado'!$DE$153:$DE$1048576,0),MATCH((CUADRO!K$4&amp;$E312),'Hoja de Trabajo para listado'!$DE$151:$DG$151,0)),0)+IFERROR(INDEX('Hoja de Trabajo para listado'!$CD$155:$DC$1048576,MATCH($A312,'Hoja de Trabajo para listado'!$CD$155:$CD$1048576,0),MATCH((CUADRO!K$4&amp;$E312),'Hoja de Trabajo para listado'!$CD$151:$DC$151,0)),0)</f>
        <v>0</v>
      </c>
      <c r="L312" s="241">
        <f ca="1">+IFERROR(INDEX('Hoja de Trabajo para listado'!$A$155:$Z$1048576,MATCH($A312,'Hoja de Trabajo para listado'!$A$155:$A$1048576,0),MATCH((CUADRO!L$4&amp;$E312),'Hoja de Trabajo para listado'!$A$151:$Z$151,0)),0)+IFERROR(INDEX('Hoja de Trabajo para listado'!$AB$155:$BA$1048576,MATCH($A312,'Hoja de Trabajo para listado'!$AB$155:$AB$1048576,0),MATCH((CUADRO!L$4&amp;$E312),'Hoja de Trabajo para listado'!$AB$151:$BA$151,0)),0)+IFERROR(INDEX('Hoja de Trabajo para listado'!$BC$155:$CB$1048576,MATCH($A312,'Hoja de Trabajo para listado'!$BC$155:$BC$1048576,0),MATCH((CUADRO!L$4&amp;$E312),'Hoja de Trabajo para listado'!$BC$151:$CB$151,0)),0)+IFERROR(INDEX('Hoja de Trabajo para listado'!$DE$153:$DG$274,MATCH($A312,'Hoja de Trabajo para listado'!$DE$153:$DE$1048576,0),MATCH((CUADRO!L$4&amp;$E312),'Hoja de Trabajo para listado'!$DE$151:$DG$151,0)),0)+IFERROR(INDEX('Hoja de Trabajo para listado'!$CD$155:$DC$1048576,MATCH($A312,'Hoja de Trabajo para listado'!$CD$155:$CD$1048576,0),MATCH((CUADRO!L$4&amp;$E312),'Hoja de Trabajo para listado'!$CD$151:$DC$151,0)),0)</f>
        <v>0</v>
      </c>
      <c r="M312" s="241">
        <f ca="1">+IFERROR(INDEX('Hoja de Trabajo para listado'!$A$155:$Z$1048576,MATCH($A312,'Hoja de Trabajo para listado'!$A$155:$A$1048576,0),MATCH((CUADRO!M$4&amp;$E312),'Hoja de Trabajo para listado'!$A$151:$Z$151,0)),0)+IFERROR(INDEX('Hoja de Trabajo para listado'!$AB$155:$BA$1048576,MATCH($A312,'Hoja de Trabajo para listado'!$AB$155:$AB$1048576,0),MATCH((CUADRO!M$4&amp;$E312),'Hoja de Trabajo para listado'!$AB$151:$BA$151,0)),0)+IFERROR(INDEX('Hoja de Trabajo para listado'!$BC$155:$CB$1048576,MATCH($A312,'Hoja de Trabajo para listado'!$BC$155:$BC$1048576,0),MATCH((CUADRO!M$4&amp;$E312),'Hoja de Trabajo para listado'!$BC$151:$CB$151,0)),0)+IFERROR(INDEX('Hoja de Trabajo para listado'!$DE$153:$DG$274,MATCH($A312,'Hoja de Trabajo para listado'!$DE$153:$DE$1048576,0),MATCH((CUADRO!M$4&amp;$E312),'Hoja de Trabajo para listado'!$DE$151:$DG$151,0)),0)+IFERROR(INDEX('Hoja de Trabajo para listado'!$CD$155:$DC$1048576,MATCH($A312,'Hoja de Trabajo para listado'!$CD$155:$CD$1048576,0),MATCH((CUADRO!M$4&amp;$E312),'Hoja de Trabajo para listado'!$CD$151:$DC$151,0)),0)</f>
        <v>0</v>
      </c>
      <c r="N312" s="241">
        <f ca="1">+IFERROR(INDEX('Hoja de Trabajo para listado'!$A$155:$Z$1048576,MATCH($A312,'Hoja de Trabajo para listado'!$A$155:$A$1048576,0),MATCH((CUADRO!N$4&amp;$E312),'Hoja de Trabajo para listado'!$A$151:$Z$151,0)),0)+IFERROR(INDEX('Hoja de Trabajo para listado'!$AB$155:$BA$1048576,MATCH($A312,'Hoja de Trabajo para listado'!$AB$155:$AB$1048576,0),MATCH((CUADRO!N$4&amp;$E312),'Hoja de Trabajo para listado'!$AB$151:$BA$151,0)),0)+IFERROR(INDEX('Hoja de Trabajo para listado'!$BC$155:$CB$1048576,MATCH($A312,'Hoja de Trabajo para listado'!$BC$155:$BC$1048576,0),MATCH((CUADRO!N$4&amp;$E312),'Hoja de Trabajo para listado'!$BC$151:$CB$151,0)),0)+IFERROR(INDEX('Hoja de Trabajo para listado'!$DE$153:$DG$274,MATCH($A312,'Hoja de Trabajo para listado'!$DE$153:$DE$1048576,0),MATCH((CUADRO!N$4&amp;$E312),'Hoja de Trabajo para listado'!$DE$151:$DG$151,0)),0)+IFERROR(INDEX('Hoja de Trabajo para listado'!$CD$155:$DC$1048576,MATCH($A312,'Hoja de Trabajo para listado'!$CD$155:$CD$1048576,0),MATCH((CUADRO!N$4&amp;$E312),'Hoja de Trabajo para listado'!$CD$151:$DC$151,0)),0)</f>
        <v>0</v>
      </c>
      <c r="O312" s="241">
        <f ca="1">+IFERROR(INDEX('Hoja de Trabajo para listado'!$A$155:$Z$1048576,MATCH($A312,'Hoja de Trabajo para listado'!$A$155:$A$1048576,0),MATCH((CUADRO!O$4&amp;$E312),'Hoja de Trabajo para listado'!$A$151:$Z$151,0)),0)+IFERROR(INDEX('Hoja de Trabajo para listado'!$AB$155:$BA$1048576,MATCH($A312,'Hoja de Trabajo para listado'!$AB$155:$AB$1048576,0),MATCH((CUADRO!O$4&amp;$E312),'Hoja de Trabajo para listado'!$AB$151:$BA$151,0)),0)+IFERROR(INDEX('Hoja de Trabajo para listado'!$BC$155:$CB$1048576,MATCH($A312,'Hoja de Trabajo para listado'!$BC$155:$BC$1048576,0),MATCH((CUADRO!O$4&amp;$E312),'Hoja de Trabajo para listado'!$BC$151:$CB$151,0)),0)+IFERROR(INDEX('Hoja de Trabajo para listado'!$DE$153:$DG$274,MATCH($A312,'Hoja de Trabajo para listado'!$DE$153:$DE$1048576,0),MATCH((CUADRO!O$4&amp;$E312),'Hoja de Trabajo para listado'!$DE$151:$DG$151,0)),0)+IFERROR(INDEX('Hoja de Trabajo para listado'!$CD$155:$DC$1048576,MATCH($A312,'Hoja de Trabajo para listado'!$CD$155:$CD$1048576,0),MATCH((CUADRO!O$4&amp;$E312),'Hoja de Trabajo para listado'!$CD$151:$DC$151,0)),0)</f>
        <v>0</v>
      </c>
      <c r="P312" s="241">
        <f ca="1">+IFERROR(INDEX('Hoja de Trabajo para listado'!$A$155:$Z$1048576,MATCH($A312,'Hoja de Trabajo para listado'!$A$155:$A$1048576,0),MATCH((CUADRO!P$4&amp;$E312),'Hoja de Trabajo para listado'!$A$151:$Z$151,0)),0)+IFERROR(INDEX('Hoja de Trabajo para listado'!$AB$155:$BA$1048576,MATCH($A312,'Hoja de Trabajo para listado'!$AB$155:$AB$1048576,0),MATCH((CUADRO!P$4&amp;$E312),'Hoja de Trabajo para listado'!$AB$151:$BA$151,0)),0)+IFERROR(INDEX('Hoja de Trabajo para listado'!$BC$155:$CB$1048576,MATCH($A312,'Hoja de Trabajo para listado'!$BC$155:$BC$1048576,0),MATCH((CUADRO!P$4&amp;$E312),'Hoja de Trabajo para listado'!$BC$151:$CB$151,0)),0)+IFERROR(INDEX('Hoja de Trabajo para listado'!$DE$153:$DG$274,MATCH($A312,'Hoja de Trabajo para listado'!$DE$153:$DE$1048576,0),MATCH((CUADRO!P$4&amp;$E312),'Hoja de Trabajo para listado'!$DE$151:$DG$151,0)),0)+IFERROR(INDEX('Hoja de Trabajo para listado'!$CD$155:$DC$1048576,MATCH($A312,'Hoja de Trabajo para listado'!$CD$155:$CD$1048576,0),MATCH((CUADRO!P$4&amp;$E312),'Hoja de Trabajo para listado'!$CD$151:$DC$151,0)),0)</f>
        <v>0</v>
      </c>
      <c r="Q312" s="241">
        <f ca="1">+IFERROR(INDEX('Hoja de Trabajo para listado'!$A$155:$Z$1048576,MATCH($A312,'Hoja de Trabajo para listado'!$A$155:$A$1048576,0),MATCH((CUADRO!Q$4&amp;$E312),'Hoja de Trabajo para listado'!$A$151:$Z$151,0)),0)+IFERROR(INDEX('Hoja de Trabajo para listado'!$AB$155:$BA$1048576,MATCH($A312,'Hoja de Trabajo para listado'!$AB$155:$AB$1048576,0),MATCH((CUADRO!Q$4&amp;$E312),'Hoja de Trabajo para listado'!$AB$151:$BA$151,0)),0)+IFERROR(INDEX('Hoja de Trabajo para listado'!$BC$155:$CB$1048576,MATCH($A312,'Hoja de Trabajo para listado'!$BC$155:$BC$1048576,0),MATCH((CUADRO!Q$4&amp;$E312),'Hoja de Trabajo para listado'!$BC$151:$CB$151,0)),0)+IFERROR(INDEX('Hoja de Trabajo para listado'!$DE$153:$DG$274,MATCH($A312,'Hoja de Trabajo para listado'!$DE$153:$DE$1048576,0),MATCH((CUADRO!Q$4&amp;$E312),'Hoja de Trabajo para listado'!$DE$151:$DG$151,0)),0)+IFERROR(INDEX('Hoja de Trabajo para listado'!$CD$155:$DC$1048576,MATCH($A312,'Hoja de Trabajo para listado'!$CD$155:$CD$1048576,0),MATCH((CUADRO!Q$4&amp;$E312),'Hoja de Trabajo para listado'!$CD$151:$DC$151,0)),0)</f>
        <v>0</v>
      </c>
      <c r="R312" s="241">
        <f t="shared" ca="1" si="11"/>
        <v>0</v>
      </c>
      <c r="S312" s="247">
        <f ca="1">+R311+R312</f>
        <v>0</v>
      </c>
      <c r="T312" s="241">
        <f ca="1">+S312</f>
        <v>0</v>
      </c>
      <c r="U312" s="240">
        <f t="shared" si="12"/>
        <v>2</v>
      </c>
      <c r="V312" s="327" t="str">
        <f>+VLOOKUP(A312,bd_lista!$A$3:$E$592,5,FALSE)</f>
        <v>Instituciones de Seguridad Social</v>
      </c>
      <c r="W312" s="398"/>
      <c r="X312" s="240">
        <f>+VLOOKUP(A312,[4]Sheet1!$A$13:$D$744,4,FALSE)</f>
        <v>46</v>
      </c>
      <c r="Y312" s="240" t="str">
        <f>+VLOOKUP(X312,bd_lista!$A$3:$C$592,3,FALSE)</f>
        <v>Ministerio de Salud y Deportes</v>
      </c>
      <c r="Z312" s="288"/>
      <c r="AA312" s="289"/>
    </row>
    <row r="313" spans="1:27" customFormat="1" ht="15" hidden="1" customHeight="1">
      <c r="A313" s="32">
        <v>433</v>
      </c>
      <c r="B313" s="393">
        <f>+A313</f>
        <v>433</v>
      </c>
      <c r="C313" s="245" t="str">
        <f>+VLOOKUP(A313,bd_lista!$A$3:$C$592,3,FALSE)</f>
        <v>Seguro Social Universitario de Potosí</v>
      </c>
      <c r="D313" s="395" t="str">
        <f>+C313</f>
        <v>Seguro Social Universitario de Potosí</v>
      </c>
      <c r="E313" s="245" t="s">
        <v>1303</v>
      </c>
      <c r="F313" s="241">
        <f ca="1">+IFERROR(INDEX('Hoja de Trabajo para listado'!$A$155:$Z$1048576,MATCH($A313,'Hoja de Trabajo para listado'!$A$155:$A$1048576,0),MATCH((CUADRO!F$4&amp;$E313),'Hoja de Trabajo para listado'!$A$151:$Z$151,0)),0)+IFERROR(INDEX('Hoja de Trabajo para listado'!$AB$155:$BA$1048576,MATCH($A313,'Hoja de Trabajo para listado'!$AB$155:$AB$1048576,0),MATCH((CUADRO!F$4&amp;$E313),'Hoja de Trabajo para listado'!$AB$151:$BA$151,0)),0)+IFERROR(INDEX('Hoja de Trabajo para listado'!$BC$155:$CB$1048576,MATCH($A313,'Hoja de Trabajo para listado'!$BC$155:$BC$1048576,0),MATCH((CUADRO!F$4&amp;$E313),'Hoja de Trabajo para listado'!$BC$151:$CB$151,0)),0)+IFERROR(INDEX('Hoja de Trabajo para listado'!$DE$153:$DG$274,MATCH($A313,'Hoja de Trabajo para listado'!$DE$153:$DE$1048576,0),MATCH((CUADRO!F$4&amp;$E313),'Hoja de Trabajo para listado'!$DE$151:$DG$151,0)),0)+IFERROR(INDEX('Hoja de Trabajo para listado'!$CD$155:$DC$1048576,MATCH($A313,'Hoja de Trabajo para listado'!$CD$155:$CD$1048576,0),MATCH((CUADRO!F$4&amp;$E313),'Hoja de Trabajo para listado'!$CD$151:$DC$151,0)),0)</f>
        <v>0</v>
      </c>
      <c r="G313" s="241">
        <f ca="1">+IFERROR(INDEX('Hoja de Trabajo para listado'!$A$155:$Z$1048576,MATCH($A313,'Hoja de Trabajo para listado'!$A$155:$A$1048576,0),MATCH((CUADRO!G$4&amp;$E313),'Hoja de Trabajo para listado'!$A$151:$Z$151,0)),0)+IFERROR(INDEX('Hoja de Trabajo para listado'!$AB$155:$BA$1048576,MATCH($A313,'Hoja de Trabajo para listado'!$AB$155:$AB$1048576,0),MATCH((CUADRO!G$4&amp;$E313),'Hoja de Trabajo para listado'!$AB$151:$BA$151,0)),0)+IFERROR(INDEX('Hoja de Trabajo para listado'!$BC$155:$CB$1048576,MATCH($A313,'Hoja de Trabajo para listado'!$BC$155:$BC$1048576,0),MATCH((CUADRO!G$4&amp;$E313),'Hoja de Trabajo para listado'!$BC$151:$CB$151,0)),0)+IFERROR(INDEX('Hoja de Trabajo para listado'!$DE$153:$DG$274,MATCH($A313,'Hoja de Trabajo para listado'!$DE$153:$DE$1048576,0),MATCH((CUADRO!G$4&amp;$E313),'Hoja de Trabajo para listado'!$DE$151:$DG$151,0)),0)+IFERROR(INDEX('Hoja de Trabajo para listado'!$CD$155:$DC$1048576,MATCH($A313,'Hoja de Trabajo para listado'!$CD$155:$CD$1048576,0),MATCH((CUADRO!G$4&amp;$E313),'Hoja de Trabajo para listado'!$CD$151:$DC$151,0)),0)</f>
        <v>0</v>
      </c>
      <c r="H313" s="241">
        <f ca="1">+IFERROR(INDEX('Hoja de Trabajo para listado'!$A$155:$Z$1048576,MATCH($A313,'Hoja de Trabajo para listado'!$A$155:$A$1048576,0),MATCH((CUADRO!H$4&amp;$E313),'Hoja de Trabajo para listado'!$A$151:$Z$151,0)),0)+IFERROR(INDEX('Hoja de Trabajo para listado'!$AB$155:$BA$1048576,MATCH($A313,'Hoja de Trabajo para listado'!$AB$155:$AB$1048576,0),MATCH((CUADRO!H$4&amp;$E313),'Hoja de Trabajo para listado'!$AB$151:$BA$151,0)),0)+IFERROR(INDEX('Hoja de Trabajo para listado'!$BC$155:$CB$1048576,MATCH($A313,'Hoja de Trabajo para listado'!$BC$155:$BC$1048576,0),MATCH((CUADRO!H$4&amp;$E313),'Hoja de Trabajo para listado'!$BC$151:$CB$151,0)),0)+IFERROR(INDEX('Hoja de Trabajo para listado'!$DE$153:$DG$274,MATCH($A313,'Hoja de Trabajo para listado'!$DE$153:$DE$1048576,0),MATCH((CUADRO!H$4&amp;$E313),'Hoja de Trabajo para listado'!$DE$151:$DG$151,0)),0)+IFERROR(INDEX('Hoja de Trabajo para listado'!$CD$155:$DC$1048576,MATCH($A313,'Hoja de Trabajo para listado'!$CD$155:$CD$1048576,0),MATCH((CUADRO!H$4&amp;$E313),'Hoja de Trabajo para listado'!$CD$151:$DC$151,0)),0)</f>
        <v>0</v>
      </c>
      <c r="I313" s="241">
        <f ca="1">+IFERROR(INDEX('Hoja de Trabajo para listado'!$A$155:$Z$1048576,MATCH($A313,'Hoja de Trabajo para listado'!$A$155:$A$1048576,0),MATCH((CUADRO!I$4&amp;$E313),'Hoja de Trabajo para listado'!$A$151:$Z$151,0)),0)+IFERROR(INDEX('Hoja de Trabajo para listado'!$AB$155:$BA$1048576,MATCH($A313,'Hoja de Trabajo para listado'!$AB$155:$AB$1048576,0),MATCH((CUADRO!I$4&amp;$E313),'Hoja de Trabajo para listado'!$AB$151:$BA$151,0)),0)+IFERROR(INDEX('Hoja de Trabajo para listado'!$BC$155:$CB$1048576,MATCH($A313,'Hoja de Trabajo para listado'!$BC$155:$BC$1048576,0),MATCH((CUADRO!I$4&amp;$E313),'Hoja de Trabajo para listado'!$BC$151:$CB$151,0)),0)+IFERROR(INDEX('Hoja de Trabajo para listado'!$DE$153:$DG$274,MATCH($A313,'Hoja de Trabajo para listado'!$DE$153:$DE$1048576,0),MATCH((CUADRO!I$4&amp;$E313),'Hoja de Trabajo para listado'!$DE$151:$DG$151,0)),0)+IFERROR(INDEX('Hoja de Trabajo para listado'!$CD$155:$DC$1048576,MATCH($A313,'Hoja de Trabajo para listado'!$CD$155:$CD$1048576,0),MATCH((CUADRO!I$4&amp;$E313),'Hoja de Trabajo para listado'!$CD$151:$DC$151,0)),0)</f>
        <v>0</v>
      </c>
      <c r="J313" s="241">
        <f ca="1">+IFERROR(INDEX('Hoja de Trabajo para listado'!$A$155:$Z$1048576,MATCH($A313,'Hoja de Trabajo para listado'!$A$155:$A$1048576,0),MATCH((CUADRO!J$4&amp;$E313),'Hoja de Trabajo para listado'!$A$151:$Z$151,0)),0)+IFERROR(INDEX('Hoja de Trabajo para listado'!$AB$155:$BA$1048576,MATCH($A313,'Hoja de Trabajo para listado'!$AB$155:$AB$1048576,0),MATCH((CUADRO!J$4&amp;$E313),'Hoja de Trabajo para listado'!$AB$151:$BA$151,0)),0)+IFERROR(INDEX('Hoja de Trabajo para listado'!$BC$155:$CB$1048576,MATCH($A313,'Hoja de Trabajo para listado'!$BC$155:$BC$1048576,0),MATCH((CUADRO!J$4&amp;$E313),'Hoja de Trabajo para listado'!$BC$151:$CB$151,0)),0)+IFERROR(INDEX('Hoja de Trabajo para listado'!$DE$153:$DG$274,MATCH($A313,'Hoja de Trabajo para listado'!$DE$153:$DE$1048576,0),MATCH((CUADRO!J$4&amp;$E313),'Hoja de Trabajo para listado'!$DE$151:$DG$151,0)),0)+IFERROR(INDEX('Hoja de Trabajo para listado'!$CD$155:$DC$1048576,MATCH($A313,'Hoja de Trabajo para listado'!$CD$155:$CD$1048576,0),MATCH((CUADRO!J$4&amp;$E313),'Hoja de Trabajo para listado'!$CD$151:$DC$151,0)),0)</f>
        <v>0</v>
      </c>
      <c r="K313" s="241">
        <f ca="1">+IFERROR(INDEX('Hoja de Trabajo para listado'!$A$155:$Z$1048576,MATCH($A313,'Hoja de Trabajo para listado'!$A$155:$A$1048576,0),MATCH((CUADRO!K$4&amp;$E313),'Hoja de Trabajo para listado'!$A$151:$Z$151,0)),0)+IFERROR(INDEX('Hoja de Trabajo para listado'!$AB$155:$BA$1048576,MATCH($A313,'Hoja de Trabajo para listado'!$AB$155:$AB$1048576,0),MATCH((CUADRO!K$4&amp;$E313),'Hoja de Trabajo para listado'!$AB$151:$BA$151,0)),0)+IFERROR(INDEX('Hoja de Trabajo para listado'!$BC$155:$CB$1048576,MATCH($A313,'Hoja de Trabajo para listado'!$BC$155:$BC$1048576,0),MATCH((CUADRO!K$4&amp;$E313),'Hoja de Trabajo para listado'!$BC$151:$CB$151,0)),0)+IFERROR(INDEX('Hoja de Trabajo para listado'!$DE$153:$DG$274,MATCH($A313,'Hoja de Trabajo para listado'!$DE$153:$DE$1048576,0),MATCH((CUADRO!K$4&amp;$E313),'Hoja de Trabajo para listado'!$DE$151:$DG$151,0)),0)+IFERROR(INDEX('Hoja de Trabajo para listado'!$CD$155:$DC$1048576,MATCH($A313,'Hoja de Trabajo para listado'!$CD$155:$CD$1048576,0),MATCH((CUADRO!K$4&amp;$E313),'Hoja de Trabajo para listado'!$CD$151:$DC$151,0)),0)</f>
        <v>0</v>
      </c>
      <c r="L313" s="241">
        <f ca="1">+IFERROR(INDEX('Hoja de Trabajo para listado'!$A$155:$Z$1048576,MATCH($A313,'Hoja de Trabajo para listado'!$A$155:$A$1048576,0),MATCH((CUADRO!L$4&amp;$E313),'Hoja de Trabajo para listado'!$A$151:$Z$151,0)),0)+IFERROR(INDEX('Hoja de Trabajo para listado'!$AB$155:$BA$1048576,MATCH($A313,'Hoja de Trabajo para listado'!$AB$155:$AB$1048576,0),MATCH((CUADRO!L$4&amp;$E313),'Hoja de Trabajo para listado'!$AB$151:$BA$151,0)),0)+IFERROR(INDEX('Hoja de Trabajo para listado'!$BC$155:$CB$1048576,MATCH($A313,'Hoja de Trabajo para listado'!$BC$155:$BC$1048576,0),MATCH((CUADRO!L$4&amp;$E313),'Hoja de Trabajo para listado'!$BC$151:$CB$151,0)),0)+IFERROR(INDEX('Hoja de Trabajo para listado'!$DE$153:$DG$274,MATCH($A313,'Hoja de Trabajo para listado'!$DE$153:$DE$1048576,0),MATCH((CUADRO!L$4&amp;$E313),'Hoja de Trabajo para listado'!$DE$151:$DG$151,0)),0)+IFERROR(INDEX('Hoja de Trabajo para listado'!$CD$155:$DC$1048576,MATCH($A313,'Hoja de Trabajo para listado'!$CD$155:$CD$1048576,0),MATCH((CUADRO!L$4&amp;$E313),'Hoja de Trabajo para listado'!$CD$151:$DC$151,0)),0)</f>
        <v>0</v>
      </c>
      <c r="M313" s="241">
        <f ca="1">+IFERROR(INDEX('Hoja de Trabajo para listado'!$A$155:$Z$1048576,MATCH($A313,'Hoja de Trabajo para listado'!$A$155:$A$1048576,0),MATCH((CUADRO!M$4&amp;$E313),'Hoja de Trabajo para listado'!$A$151:$Z$151,0)),0)+IFERROR(INDEX('Hoja de Trabajo para listado'!$AB$155:$BA$1048576,MATCH($A313,'Hoja de Trabajo para listado'!$AB$155:$AB$1048576,0),MATCH((CUADRO!M$4&amp;$E313),'Hoja de Trabajo para listado'!$AB$151:$BA$151,0)),0)+IFERROR(INDEX('Hoja de Trabajo para listado'!$BC$155:$CB$1048576,MATCH($A313,'Hoja de Trabajo para listado'!$BC$155:$BC$1048576,0),MATCH((CUADRO!M$4&amp;$E313),'Hoja de Trabajo para listado'!$BC$151:$CB$151,0)),0)+IFERROR(INDEX('Hoja de Trabajo para listado'!$DE$153:$DG$274,MATCH($A313,'Hoja de Trabajo para listado'!$DE$153:$DE$1048576,0),MATCH((CUADRO!M$4&amp;$E313),'Hoja de Trabajo para listado'!$DE$151:$DG$151,0)),0)+IFERROR(INDEX('Hoja de Trabajo para listado'!$CD$155:$DC$1048576,MATCH($A313,'Hoja de Trabajo para listado'!$CD$155:$CD$1048576,0),MATCH((CUADRO!M$4&amp;$E313),'Hoja de Trabajo para listado'!$CD$151:$DC$151,0)),0)</f>
        <v>0</v>
      </c>
      <c r="N313" s="241">
        <f ca="1">+IFERROR(INDEX('Hoja de Trabajo para listado'!$A$155:$Z$1048576,MATCH($A313,'Hoja de Trabajo para listado'!$A$155:$A$1048576,0),MATCH((CUADRO!N$4&amp;$E313),'Hoja de Trabajo para listado'!$A$151:$Z$151,0)),0)+IFERROR(INDEX('Hoja de Trabajo para listado'!$AB$155:$BA$1048576,MATCH($A313,'Hoja de Trabajo para listado'!$AB$155:$AB$1048576,0),MATCH((CUADRO!N$4&amp;$E313),'Hoja de Trabajo para listado'!$AB$151:$BA$151,0)),0)+IFERROR(INDEX('Hoja de Trabajo para listado'!$BC$155:$CB$1048576,MATCH($A313,'Hoja de Trabajo para listado'!$BC$155:$BC$1048576,0),MATCH((CUADRO!N$4&amp;$E313),'Hoja de Trabajo para listado'!$BC$151:$CB$151,0)),0)+IFERROR(INDEX('Hoja de Trabajo para listado'!$DE$153:$DG$274,MATCH($A313,'Hoja de Trabajo para listado'!$DE$153:$DE$1048576,0),MATCH((CUADRO!N$4&amp;$E313),'Hoja de Trabajo para listado'!$DE$151:$DG$151,0)),0)+IFERROR(INDEX('Hoja de Trabajo para listado'!$CD$155:$DC$1048576,MATCH($A313,'Hoja de Trabajo para listado'!$CD$155:$CD$1048576,0),MATCH((CUADRO!N$4&amp;$E313),'Hoja de Trabajo para listado'!$CD$151:$DC$151,0)),0)</f>
        <v>0</v>
      </c>
      <c r="O313" s="241">
        <f ca="1">+IFERROR(INDEX('Hoja de Trabajo para listado'!$A$155:$Z$1048576,MATCH($A313,'Hoja de Trabajo para listado'!$A$155:$A$1048576,0),MATCH((CUADRO!O$4&amp;$E313),'Hoja de Trabajo para listado'!$A$151:$Z$151,0)),0)+IFERROR(INDEX('Hoja de Trabajo para listado'!$AB$155:$BA$1048576,MATCH($A313,'Hoja de Trabajo para listado'!$AB$155:$AB$1048576,0),MATCH((CUADRO!O$4&amp;$E313),'Hoja de Trabajo para listado'!$AB$151:$BA$151,0)),0)+IFERROR(INDEX('Hoja de Trabajo para listado'!$BC$155:$CB$1048576,MATCH($A313,'Hoja de Trabajo para listado'!$BC$155:$BC$1048576,0),MATCH((CUADRO!O$4&amp;$E313),'Hoja de Trabajo para listado'!$BC$151:$CB$151,0)),0)+IFERROR(INDEX('Hoja de Trabajo para listado'!$DE$153:$DG$274,MATCH($A313,'Hoja de Trabajo para listado'!$DE$153:$DE$1048576,0),MATCH((CUADRO!O$4&amp;$E313),'Hoja de Trabajo para listado'!$DE$151:$DG$151,0)),0)+IFERROR(INDEX('Hoja de Trabajo para listado'!$CD$155:$DC$1048576,MATCH($A313,'Hoja de Trabajo para listado'!$CD$155:$CD$1048576,0),MATCH((CUADRO!O$4&amp;$E313),'Hoja de Trabajo para listado'!$CD$151:$DC$151,0)),0)</f>
        <v>0</v>
      </c>
      <c r="P313" s="241">
        <f ca="1">+IFERROR(INDEX('Hoja de Trabajo para listado'!$A$155:$Z$1048576,MATCH($A313,'Hoja de Trabajo para listado'!$A$155:$A$1048576,0),MATCH((CUADRO!P$4&amp;$E313),'Hoja de Trabajo para listado'!$A$151:$Z$151,0)),0)+IFERROR(INDEX('Hoja de Trabajo para listado'!$AB$155:$BA$1048576,MATCH($A313,'Hoja de Trabajo para listado'!$AB$155:$AB$1048576,0),MATCH((CUADRO!P$4&amp;$E313),'Hoja de Trabajo para listado'!$AB$151:$BA$151,0)),0)+IFERROR(INDEX('Hoja de Trabajo para listado'!$BC$155:$CB$1048576,MATCH($A313,'Hoja de Trabajo para listado'!$BC$155:$BC$1048576,0),MATCH((CUADRO!P$4&amp;$E313),'Hoja de Trabajo para listado'!$BC$151:$CB$151,0)),0)+IFERROR(INDEX('Hoja de Trabajo para listado'!$DE$153:$DG$274,MATCH($A313,'Hoja de Trabajo para listado'!$DE$153:$DE$1048576,0),MATCH((CUADRO!P$4&amp;$E313),'Hoja de Trabajo para listado'!$DE$151:$DG$151,0)),0)+IFERROR(INDEX('Hoja de Trabajo para listado'!$CD$155:$DC$1048576,MATCH($A313,'Hoja de Trabajo para listado'!$CD$155:$CD$1048576,0),MATCH((CUADRO!P$4&amp;$E313),'Hoja de Trabajo para listado'!$CD$151:$DC$151,0)),0)</f>
        <v>0</v>
      </c>
      <c r="Q313" s="241">
        <f ca="1">+IFERROR(INDEX('Hoja de Trabajo para listado'!$A$155:$Z$1048576,MATCH($A313,'Hoja de Trabajo para listado'!$A$155:$A$1048576,0),MATCH((CUADRO!Q$4&amp;$E313),'Hoja de Trabajo para listado'!$A$151:$Z$151,0)),0)+IFERROR(INDEX('Hoja de Trabajo para listado'!$AB$155:$BA$1048576,MATCH($A313,'Hoja de Trabajo para listado'!$AB$155:$AB$1048576,0),MATCH((CUADRO!Q$4&amp;$E313),'Hoja de Trabajo para listado'!$AB$151:$BA$151,0)),0)+IFERROR(INDEX('Hoja de Trabajo para listado'!$BC$155:$CB$1048576,MATCH($A313,'Hoja de Trabajo para listado'!$BC$155:$BC$1048576,0),MATCH((CUADRO!Q$4&amp;$E313),'Hoja de Trabajo para listado'!$BC$151:$CB$151,0)),0)+IFERROR(INDEX('Hoja de Trabajo para listado'!$DE$153:$DG$274,MATCH($A313,'Hoja de Trabajo para listado'!$DE$153:$DE$1048576,0),MATCH((CUADRO!Q$4&amp;$E313),'Hoja de Trabajo para listado'!$DE$151:$DG$151,0)),0)+IFERROR(INDEX('Hoja de Trabajo para listado'!$CD$155:$DC$1048576,MATCH($A313,'Hoja de Trabajo para listado'!$CD$155:$CD$1048576,0),MATCH((CUADRO!Q$4&amp;$E313),'Hoja de Trabajo para listado'!$CD$151:$DC$151,0)),0)</f>
        <v>0</v>
      </c>
      <c r="R313" s="241">
        <f t="shared" ca="1" si="11"/>
        <v>0</v>
      </c>
      <c r="S313" s="247"/>
      <c r="T313" s="241">
        <f ca="1">+T314</f>
        <v>0</v>
      </c>
      <c r="U313" s="240">
        <f t="shared" si="12"/>
        <v>1</v>
      </c>
      <c r="V313" s="327" t="str">
        <f>+VLOOKUP(A313,bd_lista!$A$3:$E$592,5,FALSE)</f>
        <v>Instituciones de Seguridad Social</v>
      </c>
      <c r="W313" s="397" t="str">
        <f>+V313</f>
        <v>Instituciones de Seguridad Social</v>
      </c>
      <c r="X313" s="240">
        <f>+VLOOKUP(A313,[4]Sheet1!$A$13:$D$744,4,FALSE)</f>
        <v>46</v>
      </c>
      <c r="Y313" s="240" t="str">
        <f>+VLOOKUP(X313,bd_lista!$A$3:$C$592,3,FALSE)</f>
        <v>Ministerio de Salud y Deportes</v>
      </c>
      <c r="Z313" s="290">
        <f>+X313</f>
        <v>46</v>
      </c>
      <c r="AA313" s="291" t="str">
        <f>+Y313</f>
        <v>Ministerio de Salud y Deportes</v>
      </c>
    </row>
    <row r="314" spans="1:27" customFormat="1" ht="15" hidden="1" customHeight="1">
      <c r="A314" s="32">
        <v>433</v>
      </c>
      <c r="B314" s="394"/>
      <c r="C314" s="327" t="str">
        <f>+VLOOKUP(A314,bd_lista!$A$3:$C$592,3,FALSE)</f>
        <v>Seguro Social Universitario de Potosí</v>
      </c>
      <c r="D314" s="396"/>
      <c r="E314" s="327" t="s">
        <v>1304</v>
      </c>
      <c r="F314" s="243">
        <f ca="1">+IFERROR(INDEX('Hoja de Trabajo para listado'!$A$155:$Z$1048576,MATCH($A314,'Hoja de Trabajo para listado'!$A$155:$A$1048576,0),MATCH((CUADRO!F$4&amp;$E314),'Hoja de Trabajo para listado'!$A$151:$Z$151,0)),0)+IFERROR(INDEX('Hoja de Trabajo para listado'!$AB$155:$BA$1048576,MATCH($A314,'Hoja de Trabajo para listado'!$AB$155:$AB$1048576,0),MATCH((CUADRO!F$4&amp;$E314),'Hoja de Trabajo para listado'!$AB$151:$BA$151,0)),0)+IFERROR(INDEX('Hoja de Trabajo para listado'!$BC$155:$CB$1048576,MATCH($A314,'Hoja de Trabajo para listado'!$BC$155:$BC$1048576,0),MATCH((CUADRO!F$4&amp;$E314),'Hoja de Trabajo para listado'!$BC$151:$CB$151,0)),0)+IFERROR(INDEX('Hoja de Trabajo para listado'!$DE$153:$DG$274,MATCH($A314,'Hoja de Trabajo para listado'!$DE$153:$DE$1048576,0),MATCH((CUADRO!F$4&amp;$E314),'Hoja de Trabajo para listado'!$DE$151:$DG$151,0)),0)+IFERROR(INDEX('Hoja de Trabajo para listado'!$CD$155:$DC$1048576,MATCH($A314,'Hoja de Trabajo para listado'!$CD$155:$CD$1048576,0),MATCH((CUADRO!F$4&amp;$E314),'Hoja de Trabajo para listado'!$CD$151:$DC$151,0)),0)</f>
        <v>0</v>
      </c>
      <c r="G314" s="243">
        <f ca="1">+IFERROR(INDEX('Hoja de Trabajo para listado'!$A$155:$Z$1048576,MATCH($A314,'Hoja de Trabajo para listado'!$A$155:$A$1048576,0),MATCH((CUADRO!G$4&amp;$E314),'Hoja de Trabajo para listado'!$A$151:$Z$151,0)),0)+IFERROR(INDEX('Hoja de Trabajo para listado'!$AB$155:$BA$1048576,MATCH($A314,'Hoja de Trabajo para listado'!$AB$155:$AB$1048576,0),MATCH((CUADRO!G$4&amp;$E314),'Hoja de Trabajo para listado'!$AB$151:$BA$151,0)),0)+IFERROR(INDEX('Hoja de Trabajo para listado'!$BC$155:$CB$1048576,MATCH($A314,'Hoja de Trabajo para listado'!$BC$155:$BC$1048576,0),MATCH((CUADRO!G$4&amp;$E314),'Hoja de Trabajo para listado'!$BC$151:$CB$151,0)),0)+IFERROR(INDEX('Hoja de Trabajo para listado'!$DE$153:$DG$274,MATCH($A314,'Hoja de Trabajo para listado'!$DE$153:$DE$1048576,0),MATCH((CUADRO!G$4&amp;$E314),'Hoja de Trabajo para listado'!$DE$151:$DG$151,0)),0)+IFERROR(INDEX('Hoja de Trabajo para listado'!$CD$155:$DC$1048576,MATCH($A314,'Hoja de Trabajo para listado'!$CD$155:$CD$1048576,0),MATCH((CUADRO!G$4&amp;$E314),'Hoja de Trabajo para listado'!$CD$151:$DC$151,0)),0)</f>
        <v>0</v>
      </c>
      <c r="H314" s="243">
        <f ca="1">+IFERROR(INDEX('Hoja de Trabajo para listado'!$A$155:$Z$1048576,MATCH($A314,'Hoja de Trabajo para listado'!$A$155:$A$1048576,0),MATCH((CUADRO!H$4&amp;$E314),'Hoja de Trabajo para listado'!$A$151:$Z$151,0)),0)+IFERROR(INDEX('Hoja de Trabajo para listado'!$AB$155:$BA$1048576,MATCH($A314,'Hoja de Trabajo para listado'!$AB$155:$AB$1048576,0),MATCH((CUADRO!H$4&amp;$E314),'Hoja de Trabajo para listado'!$AB$151:$BA$151,0)),0)+IFERROR(INDEX('Hoja de Trabajo para listado'!$BC$155:$CB$1048576,MATCH($A314,'Hoja de Trabajo para listado'!$BC$155:$BC$1048576,0),MATCH((CUADRO!H$4&amp;$E314),'Hoja de Trabajo para listado'!$BC$151:$CB$151,0)),0)+IFERROR(INDEX('Hoja de Trabajo para listado'!$DE$153:$DG$274,MATCH($A314,'Hoja de Trabajo para listado'!$DE$153:$DE$1048576,0),MATCH((CUADRO!H$4&amp;$E314),'Hoja de Trabajo para listado'!$DE$151:$DG$151,0)),0)+IFERROR(INDEX('Hoja de Trabajo para listado'!$CD$155:$DC$1048576,MATCH($A314,'Hoja de Trabajo para listado'!$CD$155:$CD$1048576,0),MATCH((CUADRO!H$4&amp;$E314),'Hoja de Trabajo para listado'!$CD$151:$DC$151,0)),0)</f>
        <v>0</v>
      </c>
      <c r="I314" s="243">
        <f ca="1">+IFERROR(INDEX('Hoja de Trabajo para listado'!$A$155:$Z$1048576,MATCH($A314,'Hoja de Trabajo para listado'!$A$155:$A$1048576,0),MATCH((CUADRO!I$4&amp;$E314),'Hoja de Trabajo para listado'!$A$151:$Z$151,0)),0)+IFERROR(INDEX('Hoja de Trabajo para listado'!$AB$155:$BA$1048576,MATCH($A314,'Hoja de Trabajo para listado'!$AB$155:$AB$1048576,0),MATCH((CUADRO!I$4&amp;$E314),'Hoja de Trabajo para listado'!$AB$151:$BA$151,0)),0)+IFERROR(INDEX('Hoja de Trabajo para listado'!$BC$155:$CB$1048576,MATCH($A314,'Hoja de Trabajo para listado'!$BC$155:$BC$1048576,0),MATCH((CUADRO!I$4&amp;$E314),'Hoja de Trabajo para listado'!$BC$151:$CB$151,0)),0)+IFERROR(INDEX('Hoja de Trabajo para listado'!$DE$153:$DG$274,MATCH($A314,'Hoja de Trabajo para listado'!$DE$153:$DE$1048576,0),MATCH((CUADRO!I$4&amp;$E314),'Hoja de Trabajo para listado'!$DE$151:$DG$151,0)),0)+IFERROR(INDEX('Hoja de Trabajo para listado'!$CD$155:$DC$1048576,MATCH($A314,'Hoja de Trabajo para listado'!$CD$155:$CD$1048576,0),MATCH((CUADRO!I$4&amp;$E314),'Hoja de Trabajo para listado'!$CD$151:$DC$151,0)),0)</f>
        <v>0</v>
      </c>
      <c r="J314" s="243">
        <f ca="1">+IFERROR(INDEX('Hoja de Trabajo para listado'!$A$155:$Z$1048576,MATCH($A314,'Hoja de Trabajo para listado'!$A$155:$A$1048576,0),MATCH((CUADRO!J$4&amp;$E314),'Hoja de Trabajo para listado'!$A$151:$Z$151,0)),0)+IFERROR(INDEX('Hoja de Trabajo para listado'!$AB$155:$BA$1048576,MATCH($A314,'Hoja de Trabajo para listado'!$AB$155:$AB$1048576,0),MATCH((CUADRO!J$4&amp;$E314),'Hoja de Trabajo para listado'!$AB$151:$BA$151,0)),0)+IFERROR(INDEX('Hoja de Trabajo para listado'!$BC$155:$CB$1048576,MATCH($A314,'Hoja de Trabajo para listado'!$BC$155:$BC$1048576,0),MATCH((CUADRO!J$4&amp;$E314),'Hoja de Trabajo para listado'!$BC$151:$CB$151,0)),0)+IFERROR(INDEX('Hoja de Trabajo para listado'!$DE$153:$DG$274,MATCH($A314,'Hoja de Trabajo para listado'!$DE$153:$DE$1048576,0),MATCH((CUADRO!J$4&amp;$E314),'Hoja de Trabajo para listado'!$DE$151:$DG$151,0)),0)+IFERROR(INDEX('Hoja de Trabajo para listado'!$CD$155:$DC$1048576,MATCH($A314,'Hoja de Trabajo para listado'!$CD$155:$CD$1048576,0),MATCH((CUADRO!J$4&amp;$E314),'Hoja de Trabajo para listado'!$CD$151:$DC$151,0)),0)</f>
        <v>0</v>
      </c>
      <c r="K314" s="243">
        <f ca="1">+IFERROR(INDEX('Hoja de Trabajo para listado'!$A$155:$Z$1048576,MATCH($A314,'Hoja de Trabajo para listado'!$A$155:$A$1048576,0),MATCH((CUADRO!K$4&amp;$E314),'Hoja de Trabajo para listado'!$A$151:$Z$151,0)),0)+IFERROR(INDEX('Hoja de Trabajo para listado'!$AB$155:$BA$1048576,MATCH($A314,'Hoja de Trabajo para listado'!$AB$155:$AB$1048576,0),MATCH((CUADRO!K$4&amp;$E314),'Hoja de Trabajo para listado'!$AB$151:$BA$151,0)),0)+IFERROR(INDEX('Hoja de Trabajo para listado'!$BC$155:$CB$1048576,MATCH($A314,'Hoja de Trabajo para listado'!$BC$155:$BC$1048576,0),MATCH((CUADRO!K$4&amp;$E314),'Hoja de Trabajo para listado'!$BC$151:$CB$151,0)),0)+IFERROR(INDEX('Hoja de Trabajo para listado'!$DE$153:$DG$274,MATCH($A314,'Hoja de Trabajo para listado'!$DE$153:$DE$1048576,0),MATCH((CUADRO!K$4&amp;$E314),'Hoja de Trabajo para listado'!$DE$151:$DG$151,0)),0)+IFERROR(INDEX('Hoja de Trabajo para listado'!$CD$155:$DC$1048576,MATCH($A314,'Hoja de Trabajo para listado'!$CD$155:$CD$1048576,0),MATCH((CUADRO!K$4&amp;$E314),'Hoja de Trabajo para listado'!$CD$151:$DC$151,0)),0)</f>
        <v>0</v>
      </c>
      <c r="L314" s="243">
        <f ca="1">+IFERROR(INDEX('Hoja de Trabajo para listado'!$A$155:$Z$1048576,MATCH($A314,'Hoja de Trabajo para listado'!$A$155:$A$1048576,0),MATCH((CUADRO!L$4&amp;$E314),'Hoja de Trabajo para listado'!$A$151:$Z$151,0)),0)+IFERROR(INDEX('Hoja de Trabajo para listado'!$AB$155:$BA$1048576,MATCH($A314,'Hoja de Trabajo para listado'!$AB$155:$AB$1048576,0),MATCH((CUADRO!L$4&amp;$E314),'Hoja de Trabajo para listado'!$AB$151:$BA$151,0)),0)+IFERROR(INDEX('Hoja de Trabajo para listado'!$BC$155:$CB$1048576,MATCH($A314,'Hoja de Trabajo para listado'!$BC$155:$BC$1048576,0),MATCH((CUADRO!L$4&amp;$E314),'Hoja de Trabajo para listado'!$BC$151:$CB$151,0)),0)+IFERROR(INDEX('Hoja de Trabajo para listado'!$DE$153:$DG$274,MATCH($A314,'Hoja de Trabajo para listado'!$DE$153:$DE$1048576,0),MATCH((CUADRO!L$4&amp;$E314),'Hoja de Trabajo para listado'!$DE$151:$DG$151,0)),0)+IFERROR(INDEX('Hoja de Trabajo para listado'!$CD$155:$DC$1048576,MATCH($A314,'Hoja de Trabajo para listado'!$CD$155:$CD$1048576,0),MATCH((CUADRO!L$4&amp;$E314),'Hoja de Trabajo para listado'!$CD$151:$DC$151,0)),0)</f>
        <v>0</v>
      </c>
      <c r="M314" s="243">
        <f ca="1">+IFERROR(INDEX('Hoja de Trabajo para listado'!$A$155:$Z$1048576,MATCH($A314,'Hoja de Trabajo para listado'!$A$155:$A$1048576,0),MATCH((CUADRO!M$4&amp;$E314),'Hoja de Trabajo para listado'!$A$151:$Z$151,0)),0)+IFERROR(INDEX('Hoja de Trabajo para listado'!$AB$155:$BA$1048576,MATCH($A314,'Hoja de Trabajo para listado'!$AB$155:$AB$1048576,0),MATCH((CUADRO!M$4&amp;$E314),'Hoja de Trabajo para listado'!$AB$151:$BA$151,0)),0)+IFERROR(INDEX('Hoja de Trabajo para listado'!$BC$155:$CB$1048576,MATCH($A314,'Hoja de Trabajo para listado'!$BC$155:$BC$1048576,0),MATCH((CUADRO!M$4&amp;$E314),'Hoja de Trabajo para listado'!$BC$151:$CB$151,0)),0)+IFERROR(INDEX('Hoja de Trabajo para listado'!$DE$153:$DG$274,MATCH($A314,'Hoja de Trabajo para listado'!$DE$153:$DE$1048576,0),MATCH((CUADRO!M$4&amp;$E314),'Hoja de Trabajo para listado'!$DE$151:$DG$151,0)),0)+IFERROR(INDEX('Hoja de Trabajo para listado'!$CD$155:$DC$1048576,MATCH($A314,'Hoja de Trabajo para listado'!$CD$155:$CD$1048576,0),MATCH((CUADRO!M$4&amp;$E314),'Hoja de Trabajo para listado'!$CD$151:$DC$151,0)),0)</f>
        <v>0</v>
      </c>
      <c r="N314" s="243">
        <f ca="1">+IFERROR(INDEX('Hoja de Trabajo para listado'!$A$155:$Z$1048576,MATCH($A314,'Hoja de Trabajo para listado'!$A$155:$A$1048576,0),MATCH((CUADRO!N$4&amp;$E314),'Hoja de Trabajo para listado'!$A$151:$Z$151,0)),0)+IFERROR(INDEX('Hoja de Trabajo para listado'!$AB$155:$BA$1048576,MATCH($A314,'Hoja de Trabajo para listado'!$AB$155:$AB$1048576,0),MATCH((CUADRO!N$4&amp;$E314),'Hoja de Trabajo para listado'!$AB$151:$BA$151,0)),0)+IFERROR(INDEX('Hoja de Trabajo para listado'!$BC$155:$CB$1048576,MATCH($A314,'Hoja de Trabajo para listado'!$BC$155:$BC$1048576,0),MATCH((CUADRO!N$4&amp;$E314),'Hoja de Trabajo para listado'!$BC$151:$CB$151,0)),0)+IFERROR(INDEX('Hoja de Trabajo para listado'!$DE$153:$DG$274,MATCH($A314,'Hoja de Trabajo para listado'!$DE$153:$DE$1048576,0),MATCH((CUADRO!N$4&amp;$E314),'Hoja de Trabajo para listado'!$DE$151:$DG$151,0)),0)+IFERROR(INDEX('Hoja de Trabajo para listado'!$CD$155:$DC$1048576,MATCH($A314,'Hoja de Trabajo para listado'!$CD$155:$CD$1048576,0),MATCH((CUADRO!N$4&amp;$E314),'Hoja de Trabajo para listado'!$CD$151:$DC$151,0)),0)</f>
        <v>0</v>
      </c>
      <c r="O314" s="243">
        <f ca="1">+IFERROR(INDEX('Hoja de Trabajo para listado'!$A$155:$Z$1048576,MATCH($A314,'Hoja de Trabajo para listado'!$A$155:$A$1048576,0),MATCH((CUADRO!O$4&amp;$E314),'Hoja de Trabajo para listado'!$A$151:$Z$151,0)),0)+IFERROR(INDEX('Hoja de Trabajo para listado'!$AB$155:$BA$1048576,MATCH($A314,'Hoja de Trabajo para listado'!$AB$155:$AB$1048576,0),MATCH((CUADRO!O$4&amp;$E314),'Hoja de Trabajo para listado'!$AB$151:$BA$151,0)),0)+IFERROR(INDEX('Hoja de Trabajo para listado'!$BC$155:$CB$1048576,MATCH($A314,'Hoja de Trabajo para listado'!$BC$155:$BC$1048576,0),MATCH((CUADRO!O$4&amp;$E314),'Hoja de Trabajo para listado'!$BC$151:$CB$151,0)),0)+IFERROR(INDEX('Hoja de Trabajo para listado'!$DE$153:$DG$274,MATCH($A314,'Hoja de Trabajo para listado'!$DE$153:$DE$1048576,0),MATCH((CUADRO!O$4&amp;$E314),'Hoja de Trabajo para listado'!$DE$151:$DG$151,0)),0)+IFERROR(INDEX('Hoja de Trabajo para listado'!$CD$155:$DC$1048576,MATCH($A314,'Hoja de Trabajo para listado'!$CD$155:$CD$1048576,0),MATCH((CUADRO!O$4&amp;$E314),'Hoja de Trabajo para listado'!$CD$151:$DC$151,0)),0)</f>
        <v>0</v>
      </c>
      <c r="P314" s="243">
        <f ca="1">+IFERROR(INDEX('Hoja de Trabajo para listado'!$A$155:$Z$1048576,MATCH($A314,'Hoja de Trabajo para listado'!$A$155:$A$1048576,0),MATCH((CUADRO!P$4&amp;$E314),'Hoja de Trabajo para listado'!$A$151:$Z$151,0)),0)+IFERROR(INDEX('Hoja de Trabajo para listado'!$AB$155:$BA$1048576,MATCH($A314,'Hoja de Trabajo para listado'!$AB$155:$AB$1048576,0),MATCH((CUADRO!P$4&amp;$E314),'Hoja de Trabajo para listado'!$AB$151:$BA$151,0)),0)+IFERROR(INDEX('Hoja de Trabajo para listado'!$BC$155:$CB$1048576,MATCH($A314,'Hoja de Trabajo para listado'!$BC$155:$BC$1048576,0),MATCH((CUADRO!P$4&amp;$E314),'Hoja de Trabajo para listado'!$BC$151:$CB$151,0)),0)+IFERROR(INDEX('Hoja de Trabajo para listado'!$DE$153:$DG$274,MATCH($A314,'Hoja de Trabajo para listado'!$DE$153:$DE$1048576,0),MATCH((CUADRO!P$4&amp;$E314),'Hoja de Trabajo para listado'!$DE$151:$DG$151,0)),0)+IFERROR(INDEX('Hoja de Trabajo para listado'!$CD$155:$DC$1048576,MATCH($A314,'Hoja de Trabajo para listado'!$CD$155:$CD$1048576,0),MATCH((CUADRO!P$4&amp;$E314),'Hoja de Trabajo para listado'!$CD$151:$DC$151,0)),0)</f>
        <v>0</v>
      </c>
      <c r="Q314" s="243">
        <f ca="1">+IFERROR(INDEX('Hoja de Trabajo para listado'!$A$155:$Z$1048576,MATCH($A314,'Hoja de Trabajo para listado'!$A$155:$A$1048576,0),MATCH((CUADRO!Q$4&amp;$E314),'Hoja de Trabajo para listado'!$A$151:$Z$151,0)),0)+IFERROR(INDEX('Hoja de Trabajo para listado'!$AB$155:$BA$1048576,MATCH($A314,'Hoja de Trabajo para listado'!$AB$155:$AB$1048576,0),MATCH((CUADRO!Q$4&amp;$E314),'Hoja de Trabajo para listado'!$AB$151:$BA$151,0)),0)+IFERROR(INDEX('Hoja de Trabajo para listado'!$BC$155:$CB$1048576,MATCH($A314,'Hoja de Trabajo para listado'!$BC$155:$BC$1048576,0),MATCH((CUADRO!Q$4&amp;$E314),'Hoja de Trabajo para listado'!$BC$151:$CB$151,0)),0)+IFERROR(INDEX('Hoja de Trabajo para listado'!$DE$153:$DG$274,MATCH($A314,'Hoja de Trabajo para listado'!$DE$153:$DE$1048576,0),MATCH((CUADRO!Q$4&amp;$E314),'Hoja de Trabajo para listado'!$DE$151:$DG$151,0)),0)+IFERROR(INDEX('Hoja de Trabajo para listado'!$CD$155:$DC$1048576,MATCH($A314,'Hoja de Trabajo para listado'!$CD$155:$CD$1048576,0),MATCH((CUADRO!Q$4&amp;$E314),'Hoja de Trabajo para listado'!$CD$151:$DC$151,0)),0)</f>
        <v>0</v>
      </c>
      <c r="R314" s="243">
        <f t="shared" ca="1" si="11"/>
        <v>0</v>
      </c>
      <c r="S314" s="256">
        <f ca="1">+R313+R314</f>
        <v>0</v>
      </c>
      <c r="T314" s="241">
        <f ca="1">+S314</f>
        <v>0</v>
      </c>
      <c r="U314" s="240">
        <f t="shared" si="12"/>
        <v>2</v>
      </c>
      <c r="V314" s="327" t="str">
        <f>+VLOOKUP(A314,bd_lista!$A$3:$E$592,5,FALSE)</f>
        <v>Instituciones de Seguridad Social</v>
      </c>
      <c r="W314" s="398"/>
      <c r="X314" s="240">
        <f>+VLOOKUP(A314,[4]Sheet1!$A$13:$D$744,4,FALSE)</f>
        <v>46</v>
      </c>
      <c r="Y314" s="240" t="str">
        <f>+VLOOKUP(X314,bd_lista!$A$3:$C$592,3,FALSE)</f>
        <v>Ministerio de Salud y Deportes</v>
      </c>
      <c r="Z314" s="288"/>
      <c r="AA314" s="289"/>
    </row>
    <row r="315" spans="1:27" customFormat="1" ht="15" hidden="1" customHeight="1">
      <c r="A315" s="32">
        <v>434</v>
      </c>
      <c r="B315" s="393">
        <f>+A315</f>
        <v>434</v>
      </c>
      <c r="C315" s="245" t="str">
        <f>+VLOOKUP(A315,bd_lista!$A$3:$C$592,3,FALSE)</f>
        <v>Seguro Social Universitario de Beni</v>
      </c>
      <c r="D315" s="395" t="str">
        <f>+C315</f>
        <v>Seguro Social Universitario de Beni</v>
      </c>
      <c r="E315" s="245" t="s">
        <v>1303</v>
      </c>
      <c r="F315" s="241">
        <f ca="1">+IFERROR(INDEX('Hoja de Trabajo para listado'!$A$155:$Z$1048576,MATCH($A315,'Hoja de Trabajo para listado'!$A$155:$A$1048576,0),MATCH((CUADRO!F$4&amp;$E315),'Hoja de Trabajo para listado'!$A$151:$Z$151,0)),0)+IFERROR(INDEX('Hoja de Trabajo para listado'!$AB$155:$BA$1048576,MATCH($A315,'Hoja de Trabajo para listado'!$AB$155:$AB$1048576,0),MATCH((CUADRO!F$4&amp;$E315),'Hoja de Trabajo para listado'!$AB$151:$BA$151,0)),0)+IFERROR(INDEX('Hoja de Trabajo para listado'!$BC$155:$CB$1048576,MATCH($A315,'Hoja de Trabajo para listado'!$BC$155:$BC$1048576,0),MATCH((CUADRO!F$4&amp;$E315),'Hoja de Trabajo para listado'!$BC$151:$CB$151,0)),0)+IFERROR(INDEX('Hoja de Trabajo para listado'!$DE$153:$DG$274,MATCH($A315,'Hoja de Trabajo para listado'!$DE$153:$DE$1048576,0),MATCH((CUADRO!F$4&amp;$E315),'Hoja de Trabajo para listado'!$DE$151:$DG$151,0)),0)+IFERROR(INDEX('Hoja de Trabajo para listado'!$CD$155:$DC$1048576,MATCH($A315,'Hoja de Trabajo para listado'!$CD$155:$CD$1048576,0),MATCH((CUADRO!F$4&amp;$E315),'Hoja de Trabajo para listado'!$CD$151:$DC$151,0)),0)</f>
        <v>0</v>
      </c>
      <c r="G315" s="241">
        <f ca="1">+IFERROR(INDEX('Hoja de Trabajo para listado'!$A$155:$Z$1048576,MATCH($A315,'Hoja de Trabajo para listado'!$A$155:$A$1048576,0),MATCH((CUADRO!G$4&amp;$E315),'Hoja de Trabajo para listado'!$A$151:$Z$151,0)),0)+IFERROR(INDEX('Hoja de Trabajo para listado'!$AB$155:$BA$1048576,MATCH($A315,'Hoja de Trabajo para listado'!$AB$155:$AB$1048576,0),MATCH((CUADRO!G$4&amp;$E315),'Hoja de Trabajo para listado'!$AB$151:$BA$151,0)),0)+IFERROR(INDEX('Hoja de Trabajo para listado'!$BC$155:$CB$1048576,MATCH($A315,'Hoja de Trabajo para listado'!$BC$155:$BC$1048576,0),MATCH((CUADRO!G$4&amp;$E315),'Hoja de Trabajo para listado'!$BC$151:$CB$151,0)),0)+IFERROR(INDEX('Hoja de Trabajo para listado'!$DE$153:$DG$274,MATCH($A315,'Hoja de Trabajo para listado'!$DE$153:$DE$1048576,0),MATCH((CUADRO!G$4&amp;$E315),'Hoja de Trabajo para listado'!$DE$151:$DG$151,0)),0)+IFERROR(INDEX('Hoja de Trabajo para listado'!$CD$155:$DC$1048576,MATCH($A315,'Hoja de Trabajo para listado'!$CD$155:$CD$1048576,0),MATCH((CUADRO!G$4&amp;$E315),'Hoja de Trabajo para listado'!$CD$151:$DC$151,0)),0)</f>
        <v>0</v>
      </c>
      <c r="H315" s="241">
        <f ca="1">+IFERROR(INDEX('Hoja de Trabajo para listado'!$A$155:$Z$1048576,MATCH($A315,'Hoja de Trabajo para listado'!$A$155:$A$1048576,0),MATCH((CUADRO!H$4&amp;$E315),'Hoja de Trabajo para listado'!$A$151:$Z$151,0)),0)+IFERROR(INDEX('Hoja de Trabajo para listado'!$AB$155:$BA$1048576,MATCH($A315,'Hoja de Trabajo para listado'!$AB$155:$AB$1048576,0),MATCH((CUADRO!H$4&amp;$E315),'Hoja de Trabajo para listado'!$AB$151:$BA$151,0)),0)+IFERROR(INDEX('Hoja de Trabajo para listado'!$BC$155:$CB$1048576,MATCH($A315,'Hoja de Trabajo para listado'!$BC$155:$BC$1048576,0),MATCH((CUADRO!H$4&amp;$E315),'Hoja de Trabajo para listado'!$BC$151:$CB$151,0)),0)+IFERROR(INDEX('Hoja de Trabajo para listado'!$DE$153:$DG$274,MATCH($A315,'Hoja de Trabajo para listado'!$DE$153:$DE$1048576,0),MATCH((CUADRO!H$4&amp;$E315),'Hoja de Trabajo para listado'!$DE$151:$DG$151,0)),0)+IFERROR(INDEX('Hoja de Trabajo para listado'!$CD$155:$DC$1048576,MATCH($A315,'Hoja de Trabajo para listado'!$CD$155:$CD$1048576,0),MATCH((CUADRO!H$4&amp;$E315),'Hoja de Trabajo para listado'!$CD$151:$DC$151,0)),0)</f>
        <v>0</v>
      </c>
      <c r="I315" s="241">
        <f ca="1">+IFERROR(INDEX('Hoja de Trabajo para listado'!$A$155:$Z$1048576,MATCH($A315,'Hoja de Trabajo para listado'!$A$155:$A$1048576,0),MATCH((CUADRO!I$4&amp;$E315),'Hoja de Trabajo para listado'!$A$151:$Z$151,0)),0)+IFERROR(INDEX('Hoja de Trabajo para listado'!$AB$155:$BA$1048576,MATCH($A315,'Hoja de Trabajo para listado'!$AB$155:$AB$1048576,0),MATCH((CUADRO!I$4&amp;$E315),'Hoja de Trabajo para listado'!$AB$151:$BA$151,0)),0)+IFERROR(INDEX('Hoja de Trabajo para listado'!$BC$155:$CB$1048576,MATCH($A315,'Hoja de Trabajo para listado'!$BC$155:$BC$1048576,0),MATCH((CUADRO!I$4&amp;$E315),'Hoja de Trabajo para listado'!$BC$151:$CB$151,0)),0)+IFERROR(INDEX('Hoja de Trabajo para listado'!$DE$153:$DG$274,MATCH($A315,'Hoja de Trabajo para listado'!$DE$153:$DE$1048576,0),MATCH((CUADRO!I$4&amp;$E315),'Hoja de Trabajo para listado'!$DE$151:$DG$151,0)),0)+IFERROR(INDEX('Hoja de Trabajo para listado'!$CD$155:$DC$1048576,MATCH($A315,'Hoja de Trabajo para listado'!$CD$155:$CD$1048576,0),MATCH((CUADRO!I$4&amp;$E315),'Hoja de Trabajo para listado'!$CD$151:$DC$151,0)),0)</f>
        <v>0</v>
      </c>
      <c r="J315" s="241">
        <f ca="1">+IFERROR(INDEX('Hoja de Trabajo para listado'!$A$155:$Z$1048576,MATCH($A315,'Hoja de Trabajo para listado'!$A$155:$A$1048576,0),MATCH((CUADRO!J$4&amp;$E315),'Hoja de Trabajo para listado'!$A$151:$Z$151,0)),0)+IFERROR(INDEX('Hoja de Trabajo para listado'!$AB$155:$BA$1048576,MATCH($A315,'Hoja de Trabajo para listado'!$AB$155:$AB$1048576,0),MATCH((CUADRO!J$4&amp;$E315),'Hoja de Trabajo para listado'!$AB$151:$BA$151,0)),0)+IFERROR(INDEX('Hoja de Trabajo para listado'!$BC$155:$CB$1048576,MATCH($A315,'Hoja de Trabajo para listado'!$BC$155:$BC$1048576,0),MATCH((CUADRO!J$4&amp;$E315),'Hoja de Trabajo para listado'!$BC$151:$CB$151,0)),0)+IFERROR(INDEX('Hoja de Trabajo para listado'!$DE$153:$DG$274,MATCH($A315,'Hoja de Trabajo para listado'!$DE$153:$DE$1048576,0),MATCH((CUADRO!J$4&amp;$E315),'Hoja de Trabajo para listado'!$DE$151:$DG$151,0)),0)+IFERROR(INDEX('Hoja de Trabajo para listado'!$CD$155:$DC$1048576,MATCH($A315,'Hoja de Trabajo para listado'!$CD$155:$CD$1048576,0),MATCH((CUADRO!J$4&amp;$E315),'Hoja de Trabajo para listado'!$CD$151:$DC$151,0)),0)</f>
        <v>0</v>
      </c>
      <c r="K315" s="241">
        <f ca="1">+IFERROR(INDEX('Hoja de Trabajo para listado'!$A$155:$Z$1048576,MATCH($A315,'Hoja de Trabajo para listado'!$A$155:$A$1048576,0),MATCH((CUADRO!K$4&amp;$E315),'Hoja de Trabajo para listado'!$A$151:$Z$151,0)),0)+IFERROR(INDEX('Hoja de Trabajo para listado'!$AB$155:$BA$1048576,MATCH($A315,'Hoja de Trabajo para listado'!$AB$155:$AB$1048576,0),MATCH((CUADRO!K$4&amp;$E315),'Hoja de Trabajo para listado'!$AB$151:$BA$151,0)),0)+IFERROR(INDEX('Hoja de Trabajo para listado'!$BC$155:$CB$1048576,MATCH($A315,'Hoja de Trabajo para listado'!$BC$155:$BC$1048576,0),MATCH((CUADRO!K$4&amp;$E315),'Hoja de Trabajo para listado'!$BC$151:$CB$151,0)),0)+IFERROR(INDEX('Hoja de Trabajo para listado'!$DE$153:$DG$274,MATCH($A315,'Hoja de Trabajo para listado'!$DE$153:$DE$1048576,0),MATCH((CUADRO!K$4&amp;$E315),'Hoja de Trabajo para listado'!$DE$151:$DG$151,0)),0)+IFERROR(INDEX('Hoja de Trabajo para listado'!$CD$155:$DC$1048576,MATCH($A315,'Hoja de Trabajo para listado'!$CD$155:$CD$1048576,0),MATCH((CUADRO!K$4&amp;$E315),'Hoja de Trabajo para listado'!$CD$151:$DC$151,0)),0)</f>
        <v>0</v>
      </c>
      <c r="L315" s="241">
        <f ca="1">+IFERROR(INDEX('Hoja de Trabajo para listado'!$A$155:$Z$1048576,MATCH($A315,'Hoja de Trabajo para listado'!$A$155:$A$1048576,0),MATCH((CUADRO!L$4&amp;$E315),'Hoja de Trabajo para listado'!$A$151:$Z$151,0)),0)+IFERROR(INDEX('Hoja de Trabajo para listado'!$AB$155:$BA$1048576,MATCH($A315,'Hoja de Trabajo para listado'!$AB$155:$AB$1048576,0),MATCH((CUADRO!L$4&amp;$E315),'Hoja de Trabajo para listado'!$AB$151:$BA$151,0)),0)+IFERROR(INDEX('Hoja de Trabajo para listado'!$BC$155:$CB$1048576,MATCH($A315,'Hoja de Trabajo para listado'!$BC$155:$BC$1048576,0),MATCH((CUADRO!L$4&amp;$E315),'Hoja de Trabajo para listado'!$BC$151:$CB$151,0)),0)+IFERROR(INDEX('Hoja de Trabajo para listado'!$DE$153:$DG$274,MATCH($A315,'Hoja de Trabajo para listado'!$DE$153:$DE$1048576,0),MATCH((CUADRO!L$4&amp;$E315),'Hoja de Trabajo para listado'!$DE$151:$DG$151,0)),0)+IFERROR(INDEX('Hoja de Trabajo para listado'!$CD$155:$DC$1048576,MATCH($A315,'Hoja de Trabajo para listado'!$CD$155:$CD$1048576,0),MATCH((CUADRO!L$4&amp;$E315),'Hoja de Trabajo para listado'!$CD$151:$DC$151,0)),0)</f>
        <v>0</v>
      </c>
      <c r="M315" s="241">
        <f ca="1">+IFERROR(INDEX('Hoja de Trabajo para listado'!$A$155:$Z$1048576,MATCH($A315,'Hoja de Trabajo para listado'!$A$155:$A$1048576,0),MATCH((CUADRO!M$4&amp;$E315),'Hoja de Trabajo para listado'!$A$151:$Z$151,0)),0)+IFERROR(INDEX('Hoja de Trabajo para listado'!$AB$155:$BA$1048576,MATCH($A315,'Hoja de Trabajo para listado'!$AB$155:$AB$1048576,0),MATCH((CUADRO!M$4&amp;$E315),'Hoja de Trabajo para listado'!$AB$151:$BA$151,0)),0)+IFERROR(INDEX('Hoja de Trabajo para listado'!$BC$155:$CB$1048576,MATCH($A315,'Hoja de Trabajo para listado'!$BC$155:$BC$1048576,0),MATCH((CUADRO!M$4&amp;$E315),'Hoja de Trabajo para listado'!$BC$151:$CB$151,0)),0)+IFERROR(INDEX('Hoja de Trabajo para listado'!$DE$153:$DG$274,MATCH($A315,'Hoja de Trabajo para listado'!$DE$153:$DE$1048576,0),MATCH((CUADRO!M$4&amp;$E315),'Hoja de Trabajo para listado'!$DE$151:$DG$151,0)),0)+IFERROR(INDEX('Hoja de Trabajo para listado'!$CD$155:$DC$1048576,MATCH($A315,'Hoja de Trabajo para listado'!$CD$155:$CD$1048576,0),MATCH((CUADRO!M$4&amp;$E315),'Hoja de Trabajo para listado'!$CD$151:$DC$151,0)),0)</f>
        <v>0</v>
      </c>
      <c r="N315" s="241">
        <f ca="1">+IFERROR(INDEX('Hoja de Trabajo para listado'!$A$155:$Z$1048576,MATCH($A315,'Hoja de Trabajo para listado'!$A$155:$A$1048576,0),MATCH((CUADRO!N$4&amp;$E315),'Hoja de Trabajo para listado'!$A$151:$Z$151,0)),0)+IFERROR(INDEX('Hoja de Trabajo para listado'!$AB$155:$BA$1048576,MATCH($A315,'Hoja de Trabajo para listado'!$AB$155:$AB$1048576,0),MATCH((CUADRO!N$4&amp;$E315),'Hoja de Trabajo para listado'!$AB$151:$BA$151,0)),0)+IFERROR(INDEX('Hoja de Trabajo para listado'!$BC$155:$CB$1048576,MATCH($A315,'Hoja de Trabajo para listado'!$BC$155:$BC$1048576,0),MATCH((CUADRO!N$4&amp;$E315),'Hoja de Trabajo para listado'!$BC$151:$CB$151,0)),0)+IFERROR(INDEX('Hoja de Trabajo para listado'!$DE$153:$DG$274,MATCH($A315,'Hoja de Trabajo para listado'!$DE$153:$DE$1048576,0),MATCH((CUADRO!N$4&amp;$E315),'Hoja de Trabajo para listado'!$DE$151:$DG$151,0)),0)+IFERROR(INDEX('Hoja de Trabajo para listado'!$CD$155:$DC$1048576,MATCH($A315,'Hoja de Trabajo para listado'!$CD$155:$CD$1048576,0),MATCH((CUADRO!N$4&amp;$E315),'Hoja de Trabajo para listado'!$CD$151:$DC$151,0)),0)</f>
        <v>0</v>
      </c>
      <c r="O315" s="241">
        <f ca="1">+IFERROR(INDEX('Hoja de Trabajo para listado'!$A$155:$Z$1048576,MATCH($A315,'Hoja de Trabajo para listado'!$A$155:$A$1048576,0),MATCH((CUADRO!O$4&amp;$E315),'Hoja de Trabajo para listado'!$A$151:$Z$151,0)),0)+IFERROR(INDEX('Hoja de Trabajo para listado'!$AB$155:$BA$1048576,MATCH($A315,'Hoja de Trabajo para listado'!$AB$155:$AB$1048576,0),MATCH((CUADRO!O$4&amp;$E315),'Hoja de Trabajo para listado'!$AB$151:$BA$151,0)),0)+IFERROR(INDEX('Hoja de Trabajo para listado'!$BC$155:$CB$1048576,MATCH($A315,'Hoja de Trabajo para listado'!$BC$155:$BC$1048576,0),MATCH((CUADRO!O$4&amp;$E315),'Hoja de Trabajo para listado'!$BC$151:$CB$151,0)),0)+IFERROR(INDEX('Hoja de Trabajo para listado'!$DE$153:$DG$274,MATCH($A315,'Hoja de Trabajo para listado'!$DE$153:$DE$1048576,0),MATCH((CUADRO!O$4&amp;$E315),'Hoja de Trabajo para listado'!$DE$151:$DG$151,0)),0)+IFERROR(INDEX('Hoja de Trabajo para listado'!$CD$155:$DC$1048576,MATCH($A315,'Hoja de Trabajo para listado'!$CD$155:$CD$1048576,0),MATCH((CUADRO!O$4&amp;$E315),'Hoja de Trabajo para listado'!$CD$151:$DC$151,0)),0)</f>
        <v>0</v>
      </c>
      <c r="P315" s="241">
        <f ca="1">+IFERROR(INDEX('Hoja de Trabajo para listado'!$A$155:$Z$1048576,MATCH($A315,'Hoja de Trabajo para listado'!$A$155:$A$1048576,0),MATCH((CUADRO!P$4&amp;$E315),'Hoja de Trabajo para listado'!$A$151:$Z$151,0)),0)+IFERROR(INDEX('Hoja de Trabajo para listado'!$AB$155:$BA$1048576,MATCH($A315,'Hoja de Trabajo para listado'!$AB$155:$AB$1048576,0),MATCH((CUADRO!P$4&amp;$E315),'Hoja de Trabajo para listado'!$AB$151:$BA$151,0)),0)+IFERROR(INDEX('Hoja de Trabajo para listado'!$BC$155:$CB$1048576,MATCH($A315,'Hoja de Trabajo para listado'!$BC$155:$BC$1048576,0),MATCH((CUADRO!P$4&amp;$E315),'Hoja de Trabajo para listado'!$BC$151:$CB$151,0)),0)+IFERROR(INDEX('Hoja de Trabajo para listado'!$DE$153:$DG$274,MATCH($A315,'Hoja de Trabajo para listado'!$DE$153:$DE$1048576,0),MATCH((CUADRO!P$4&amp;$E315),'Hoja de Trabajo para listado'!$DE$151:$DG$151,0)),0)+IFERROR(INDEX('Hoja de Trabajo para listado'!$CD$155:$DC$1048576,MATCH($A315,'Hoja de Trabajo para listado'!$CD$155:$CD$1048576,0),MATCH((CUADRO!P$4&amp;$E315),'Hoja de Trabajo para listado'!$CD$151:$DC$151,0)),0)</f>
        <v>0</v>
      </c>
      <c r="Q315" s="241">
        <f ca="1">+IFERROR(INDEX('Hoja de Trabajo para listado'!$A$155:$Z$1048576,MATCH($A315,'Hoja de Trabajo para listado'!$A$155:$A$1048576,0),MATCH((CUADRO!Q$4&amp;$E315),'Hoja de Trabajo para listado'!$A$151:$Z$151,0)),0)+IFERROR(INDEX('Hoja de Trabajo para listado'!$AB$155:$BA$1048576,MATCH($A315,'Hoja de Trabajo para listado'!$AB$155:$AB$1048576,0),MATCH((CUADRO!Q$4&amp;$E315),'Hoja de Trabajo para listado'!$AB$151:$BA$151,0)),0)+IFERROR(INDEX('Hoja de Trabajo para listado'!$BC$155:$CB$1048576,MATCH($A315,'Hoja de Trabajo para listado'!$BC$155:$BC$1048576,0),MATCH((CUADRO!Q$4&amp;$E315),'Hoja de Trabajo para listado'!$BC$151:$CB$151,0)),0)+IFERROR(INDEX('Hoja de Trabajo para listado'!$DE$153:$DG$274,MATCH($A315,'Hoja de Trabajo para listado'!$DE$153:$DE$1048576,0),MATCH((CUADRO!Q$4&amp;$E315),'Hoja de Trabajo para listado'!$DE$151:$DG$151,0)),0)+IFERROR(INDEX('Hoja de Trabajo para listado'!$CD$155:$DC$1048576,MATCH($A315,'Hoja de Trabajo para listado'!$CD$155:$CD$1048576,0),MATCH((CUADRO!Q$4&amp;$E315),'Hoja de Trabajo para listado'!$CD$151:$DC$151,0)),0)</f>
        <v>0</v>
      </c>
      <c r="R315" s="241">
        <f t="shared" ca="1" si="11"/>
        <v>0</v>
      </c>
      <c r="S315" s="247"/>
      <c r="T315" s="241">
        <f ca="1">+T316</f>
        <v>0</v>
      </c>
      <c r="U315" s="240">
        <f t="shared" si="12"/>
        <v>1</v>
      </c>
      <c r="V315" s="327" t="str">
        <f>+VLOOKUP(A315,bd_lista!$A$3:$E$592,5,FALSE)</f>
        <v>Instituciones de Seguridad Social</v>
      </c>
      <c r="W315" s="397" t="str">
        <f>+V315</f>
        <v>Instituciones de Seguridad Social</v>
      </c>
      <c r="X315" s="240">
        <f>+VLOOKUP(A315,[4]Sheet1!$A$13:$D$744,4,FALSE)</f>
        <v>46</v>
      </c>
      <c r="Y315" s="240" t="str">
        <f>+VLOOKUP(X315,bd_lista!$A$3:$C$592,3,FALSE)</f>
        <v>Ministerio de Salud y Deportes</v>
      </c>
      <c r="Z315" s="290">
        <f>+X315</f>
        <v>46</v>
      </c>
      <c r="AA315" s="291" t="str">
        <f>+Y315</f>
        <v>Ministerio de Salud y Deportes</v>
      </c>
    </row>
    <row r="316" spans="1:27" customFormat="1" ht="15" hidden="1" customHeight="1">
      <c r="A316" s="32">
        <v>434</v>
      </c>
      <c r="B316" s="394"/>
      <c r="C316" s="327" t="str">
        <f>+VLOOKUP(A316,bd_lista!$A$3:$C$592,3,FALSE)</f>
        <v>Seguro Social Universitario de Beni</v>
      </c>
      <c r="D316" s="396"/>
      <c r="E316" s="245" t="s">
        <v>1304</v>
      </c>
      <c r="F316" s="241">
        <f ca="1">+IFERROR(INDEX('Hoja de Trabajo para listado'!$A$155:$Z$1048576,MATCH($A316,'Hoja de Trabajo para listado'!$A$155:$A$1048576,0),MATCH((CUADRO!F$4&amp;$E316),'Hoja de Trabajo para listado'!$A$151:$Z$151,0)),0)+IFERROR(INDEX('Hoja de Trabajo para listado'!$AB$155:$BA$1048576,MATCH($A316,'Hoja de Trabajo para listado'!$AB$155:$AB$1048576,0),MATCH((CUADRO!F$4&amp;$E316),'Hoja de Trabajo para listado'!$AB$151:$BA$151,0)),0)+IFERROR(INDEX('Hoja de Trabajo para listado'!$BC$155:$CB$1048576,MATCH($A316,'Hoja de Trabajo para listado'!$BC$155:$BC$1048576,0),MATCH((CUADRO!F$4&amp;$E316),'Hoja de Trabajo para listado'!$BC$151:$CB$151,0)),0)+IFERROR(INDEX('Hoja de Trabajo para listado'!$DE$153:$DG$274,MATCH($A316,'Hoja de Trabajo para listado'!$DE$153:$DE$1048576,0),MATCH((CUADRO!F$4&amp;$E316),'Hoja de Trabajo para listado'!$DE$151:$DG$151,0)),0)+IFERROR(INDEX('Hoja de Trabajo para listado'!$CD$155:$DC$1048576,MATCH($A316,'Hoja de Trabajo para listado'!$CD$155:$CD$1048576,0),MATCH((CUADRO!F$4&amp;$E316),'Hoja de Trabajo para listado'!$CD$151:$DC$151,0)),0)</f>
        <v>0</v>
      </c>
      <c r="G316" s="241">
        <f ca="1">+IFERROR(INDEX('Hoja de Trabajo para listado'!$A$155:$Z$1048576,MATCH($A316,'Hoja de Trabajo para listado'!$A$155:$A$1048576,0),MATCH((CUADRO!G$4&amp;$E316),'Hoja de Trabajo para listado'!$A$151:$Z$151,0)),0)+IFERROR(INDEX('Hoja de Trabajo para listado'!$AB$155:$BA$1048576,MATCH($A316,'Hoja de Trabajo para listado'!$AB$155:$AB$1048576,0),MATCH((CUADRO!G$4&amp;$E316),'Hoja de Trabajo para listado'!$AB$151:$BA$151,0)),0)+IFERROR(INDEX('Hoja de Trabajo para listado'!$BC$155:$CB$1048576,MATCH($A316,'Hoja de Trabajo para listado'!$BC$155:$BC$1048576,0),MATCH((CUADRO!G$4&amp;$E316),'Hoja de Trabajo para listado'!$BC$151:$CB$151,0)),0)+IFERROR(INDEX('Hoja de Trabajo para listado'!$DE$153:$DG$274,MATCH($A316,'Hoja de Trabajo para listado'!$DE$153:$DE$1048576,0),MATCH((CUADRO!G$4&amp;$E316),'Hoja de Trabajo para listado'!$DE$151:$DG$151,0)),0)+IFERROR(INDEX('Hoja de Trabajo para listado'!$CD$155:$DC$1048576,MATCH($A316,'Hoja de Trabajo para listado'!$CD$155:$CD$1048576,0),MATCH((CUADRO!G$4&amp;$E316),'Hoja de Trabajo para listado'!$CD$151:$DC$151,0)),0)</f>
        <v>0</v>
      </c>
      <c r="H316" s="241">
        <f ca="1">+IFERROR(INDEX('Hoja de Trabajo para listado'!$A$155:$Z$1048576,MATCH($A316,'Hoja de Trabajo para listado'!$A$155:$A$1048576,0),MATCH((CUADRO!H$4&amp;$E316),'Hoja de Trabajo para listado'!$A$151:$Z$151,0)),0)+IFERROR(INDEX('Hoja de Trabajo para listado'!$AB$155:$BA$1048576,MATCH($A316,'Hoja de Trabajo para listado'!$AB$155:$AB$1048576,0),MATCH((CUADRO!H$4&amp;$E316),'Hoja de Trabajo para listado'!$AB$151:$BA$151,0)),0)+IFERROR(INDEX('Hoja de Trabajo para listado'!$BC$155:$CB$1048576,MATCH($A316,'Hoja de Trabajo para listado'!$BC$155:$BC$1048576,0),MATCH((CUADRO!H$4&amp;$E316),'Hoja de Trabajo para listado'!$BC$151:$CB$151,0)),0)+IFERROR(INDEX('Hoja de Trabajo para listado'!$DE$153:$DG$274,MATCH($A316,'Hoja de Trabajo para listado'!$DE$153:$DE$1048576,0),MATCH((CUADRO!H$4&amp;$E316),'Hoja de Trabajo para listado'!$DE$151:$DG$151,0)),0)+IFERROR(INDEX('Hoja de Trabajo para listado'!$CD$155:$DC$1048576,MATCH($A316,'Hoja de Trabajo para listado'!$CD$155:$CD$1048576,0),MATCH((CUADRO!H$4&amp;$E316),'Hoja de Trabajo para listado'!$CD$151:$DC$151,0)),0)</f>
        <v>0</v>
      </c>
      <c r="I316" s="241">
        <f ca="1">+IFERROR(INDEX('Hoja de Trabajo para listado'!$A$155:$Z$1048576,MATCH($A316,'Hoja de Trabajo para listado'!$A$155:$A$1048576,0),MATCH((CUADRO!I$4&amp;$E316),'Hoja de Trabajo para listado'!$A$151:$Z$151,0)),0)+IFERROR(INDEX('Hoja de Trabajo para listado'!$AB$155:$BA$1048576,MATCH($A316,'Hoja de Trabajo para listado'!$AB$155:$AB$1048576,0),MATCH((CUADRO!I$4&amp;$E316),'Hoja de Trabajo para listado'!$AB$151:$BA$151,0)),0)+IFERROR(INDEX('Hoja de Trabajo para listado'!$BC$155:$CB$1048576,MATCH($A316,'Hoja de Trabajo para listado'!$BC$155:$BC$1048576,0),MATCH((CUADRO!I$4&amp;$E316),'Hoja de Trabajo para listado'!$BC$151:$CB$151,0)),0)+IFERROR(INDEX('Hoja de Trabajo para listado'!$DE$153:$DG$274,MATCH($A316,'Hoja de Trabajo para listado'!$DE$153:$DE$1048576,0),MATCH((CUADRO!I$4&amp;$E316),'Hoja de Trabajo para listado'!$DE$151:$DG$151,0)),0)+IFERROR(INDEX('Hoja de Trabajo para listado'!$CD$155:$DC$1048576,MATCH($A316,'Hoja de Trabajo para listado'!$CD$155:$CD$1048576,0),MATCH((CUADRO!I$4&amp;$E316),'Hoja de Trabajo para listado'!$CD$151:$DC$151,0)),0)</f>
        <v>0</v>
      </c>
      <c r="J316" s="241">
        <f ca="1">+IFERROR(INDEX('Hoja de Trabajo para listado'!$A$155:$Z$1048576,MATCH($A316,'Hoja de Trabajo para listado'!$A$155:$A$1048576,0),MATCH((CUADRO!J$4&amp;$E316),'Hoja de Trabajo para listado'!$A$151:$Z$151,0)),0)+IFERROR(INDEX('Hoja de Trabajo para listado'!$AB$155:$BA$1048576,MATCH($A316,'Hoja de Trabajo para listado'!$AB$155:$AB$1048576,0),MATCH((CUADRO!J$4&amp;$E316),'Hoja de Trabajo para listado'!$AB$151:$BA$151,0)),0)+IFERROR(INDEX('Hoja de Trabajo para listado'!$BC$155:$CB$1048576,MATCH($A316,'Hoja de Trabajo para listado'!$BC$155:$BC$1048576,0),MATCH((CUADRO!J$4&amp;$E316),'Hoja de Trabajo para listado'!$BC$151:$CB$151,0)),0)+IFERROR(INDEX('Hoja de Trabajo para listado'!$DE$153:$DG$274,MATCH($A316,'Hoja de Trabajo para listado'!$DE$153:$DE$1048576,0),MATCH((CUADRO!J$4&amp;$E316),'Hoja de Trabajo para listado'!$DE$151:$DG$151,0)),0)+IFERROR(INDEX('Hoja de Trabajo para listado'!$CD$155:$DC$1048576,MATCH($A316,'Hoja de Trabajo para listado'!$CD$155:$CD$1048576,0),MATCH((CUADRO!J$4&amp;$E316),'Hoja de Trabajo para listado'!$CD$151:$DC$151,0)),0)</f>
        <v>0</v>
      </c>
      <c r="K316" s="241">
        <f ca="1">+IFERROR(INDEX('Hoja de Trabajo para listado'!$A$155:$Z$1048576,MATCH($A316,'Hoja de Trabajo para listado'!$A$155:$A$1048576,0),MATCH((CUADRO!K$4&amp;$E316),'Hoja de Trabajo para listado'!$A$151:$Z$151,0)),0)+IFERROR(INDEX('Hoja de Trabajo para listado'!$AB$155:$BA$1048576,MATCH($A316,'Hoja de Trabajo para listado'!$AB$155:$AB$1048576,0),MATCH((CUADRO!K$4&amp;$E316),'Hoja de Trabajo para listado'!$AB$151:$BA$151,0)),0)+IFERROR(INDEX('Hoja de Trabajo para listado'!$BC$155:$CB$1048576,MATCH($A316,'Hoja de Trabajo para listado'!$BC$155:$BC$1048576,0),MATCH((CUADRO!K$4&amp;$E316),'Hoja de Trabajo para listado'!$BC$151:$CB$151,0)),0)+IFERROR(INDEX('Hoja de Trabajo para listado'!$DE$153:$DG$274,MATCH($A316,'Hoja de Trabajo para listado'!$DE$153:$DE$1048576,0),MATCH((CUADRO!K$4&amp;$E316),'Hoja de Trabajo para listado'!$DE$151:$DG$151,0)),0)+IFERROR(INDEX('Hoja de Trabajo para listado'!$CD$155:$DC$1048576,MATCH($A316,'Hoja de Trabajo para listado'!$CD$155:$CD$1048576,0),MATCH((CUADRO!K$4&amp;$E316),'Hoja de Trabajo para listado'!$CD$151:$DC$151,0)),0)</f>
        <v>0</v>
      </c>
      <c r="L316" s="241">
        <f ca="1">+IFERROR(INDEX('Hoja de Trabajo para listado'!$A$155:$Z$1048576,MATCH($A316,'Hoja de Trabajo para listado'!$A$155:$A$1048576,0),MATCH((CUADRO!L$4&amp;$E316),'Hoja de Trabajo para listado'!$A$151:$Z$151,0)),0)+IFERROR(INDEX('Hoja de Trabajo para listado'!$AB$155:$BA$1048576,MATCH($A316,'Hoja de Trabajo para listado'!$AB$155:$AB$1048576,0),MATCH((CUADRO!L$4&amp;$E316),'Hoja de Trabajo para listado'!$AB$151:$BA$151,0)),0)+IFERROR(INDEX('Hoja de Trabajo para listado'!$BC$155:$CB$1048576,MATCH($A316,'Hoja de Trabajo para listado'!$BC$155:$BC$1048576,0),MATCH((CUADRO!L$4&amp;$E316),'Hoja de Trabajo para listado'!$BC$151:$CB$151,0)),0)+IFERROR(INDEX('Hoja de Trabajo para listado'!$DE$153:$DG$274,MATCH($A316,'Hoja de Trabajo para listado'!$DE$153:$DE$1048576,0),MATCH((CUADRO!L$4&amp;$E316),'Hoja de Trabajo para listado'!$DE$151:$DG$151,0)),0)+IFERROR(INDEX('Hoja de Trabajo para listado'!$CD$155:$DC$1048576,MATCH($A316,'Hoja de Trabajo para listado'!$CD$155:$CD$1048576,0),MATCH((CUADRO!L$4&amp;$E316),'Hoja de Trabajo para listado'!$CD$151:$DC$151,0)),0)</f>
        <v>0</v>
      </c>
      <c r="M316" s="241">
        <f ca="1">+IFERROR(INDEX('Hoja de Trabajo para listado'!$A$155:$Z$1048576,MATCH($A316,'Hoja de Trabajo para listado'!$A$155:$A$1048576,0),MATCH((CUADRO!M$4&amp;$E316),'Hoja de Trabajo para listado'!$A$151:$Z$151,0)),0)+IFERROR(INDEX('Hoja de Trabajo para listado'!$AB$155:$BA$1048576,MATCH($A316,'Hoja de Trabajo para listado'!$AB$155:$AB$1048576,0),MATCH((CUADRO!M$4&amp;$E316),'Hoja de Trabajo para listado'!$AB$151:$BA$151,0)),0)+IFERROR(INDEX('Hoja de Trabajo para listado'!$BC$155:$CB$1048576,MATCH($A316,'Hoja de Trabajo para listado'!$BC$155:$BC$1048576,0),MATCH((CUADRO!M$4&amp;$E316),'Hoja de Trabajo para listado'!$BC$151:$CB$151,0)),0)+IFERROR(INDEX('Hoja de Trabajo para listado'!$DE$153:$DG$274,MATCH($A316,'Hoja de Trabajo para listado'!$DE$153:$DE$1048576,0),MATCH((CUADRO!M$4&amp;$E316),'Hoja de Trabajo para listado'!$DE$151:$DG$151,0)),0)+IFERROR(INDEX('Hoja de Trabajo para listado'!$CD$155:$DC$1048576,MATCH($A316,'Hoja de Trabajo para listado'!$CD$155:$CD$1048576,0),MATCH((CUADRO!M$4&amp;$E316),'Hoja de Trabajo para listado'!$CD$151:$DC$151,0)),0)</f>
        <v>0</v>
      </c>
      <c r="N316" s="241">
        <f ca="1">+IFERROR(INDEX('Hoja de Trabajo para listado'!$A$155:$Z$1048576,MATCH($A316,'Hoja de Trabajo para listado'!$A$155:$A$1048576,0),MATCH((CUADRO!N$4&amp;$E316),'Hoja de Trabajo para listado'!$A$151:$Z$151,0)),0)+IFERROR(INDEX('Hoja de Trabajo para listado'!$AB$155:$BA$1048576,MATCH($A316,'Hoja de Trabajo para listado'!$AB$155:$AB$1048576,0),MATCH((CUADRO!N$4&amp;$E316),'Hoja de Trabajo para listado'!$AB$151:$BA$151,0)),0)+IFERROR(INDEX('Hoja de Trabajo para listado'!$BC$155:$CB$1048576,MATCH($A316,'Hoja de Trabajo para listado'!$BC$155:$BC$1048576,0),MATCH((CUADRO!N$4&amp;$E316),'Hoja de Trabajo para listado'!$BC$151:$CB$151,0)),0)+IFERROR(INDEX('Hoja de Trabajo para listado'!$DE$153:$DG$274,MATCH($A316,'Hoja de Trabajo para listado'!$DE$153:$DE$1048576,0),MATCH((CUADRO!N$4&amp;$E316),'Hoja de Trabajo para listado'!$DE$151:$DG$151,0)),0)+IFERROR(INDEX('Hoja de Trabajo para listado'!$CD$155:$DC$1048576,MATCH($A316,'Hoja de Trabajo para listado'!$CD$155:$CD$1048576,0),MATCH((CUADRO!N$4&amp;$E316),'Hoja de Trabajo para listado'!$CD$151:$DC$151,0)),0)</f>
        <v>0</v>
      </c>
      <c r="O316" s="241">
        <f ca="1">+IFERROR(INDEX('Hoja de Trabajo para listado'!$A$155:$Z$1048576,MATCH($A316,'Hoja de Trabajo para listado'!$A$155:$A$1048576,0),MATCH((CUADRO!O$4&amp;$E316),'Hoja de Trabajo para listado'!$A$151:$Z$151,0)),0)+IFERROR(INDEX('Hoja de Trabajo para listado'!$AB$155:$BA$1048576,MATCH($A316,'Hoja de Trabajo para listado'!$AB$155:$AB$1048576,0),MATCH((CUADRO!O$4&amp;$E316),'Hoja de Trabajo para listado'!$AB$151:$BA$151,0)),0)+IFERROR(INDEX('Hoja de Trabajo para listado'!$BC$155:$CB$1048576,MATCH($A316,'Hoja de Trabajo para listado'!$BC$155:$BC$1048576,0),MATCH((CUADRO!O$4&amp;$E316),'Hoja de Trabajo para listado'!$BC$151:$CB$151,0)),0)+IFERROR(INDEX('Hoja de Trabajo para listado'!$DE$153:$DG$274,MATCH($A316,'Hoja de Trabajo para listado'!$DE$153:$DE$1048576,0),MATCH((CUADRO!O$4&amp;$E316),'Hoja de Trabajo para listado'!$DE$151:$DG$151,0)),0)+IFERROR(INDEX('Hoja de Trabajo para listado'!$CD$155:$DC$1048576,MATCH($A316,'Hoja de Trabajo para listado'!$CD$155:$CD$1048576,0),MATCH((CUADRO!O$4&amp;$E316),'Hoja de Trabajo para listado'!$CD$151:$DC$151,0)),0)</f>
        <v>0</v>
      </c>
      <c r="P316" s="241">
        <f ca="1">+IFERROR(INDEX('Hoja de Trabajo para listado'!$A$155:$Z$1048576,MATCH($A316,'Hoja de Trabajo para listado'!$A$155:$A$1048576,0),MATCH((CUADRO!P$4&amp;$E316),'Hoja de Trabajo para listado'!$A$151:$Z$151,0)),0)+IFERROR(INDEX('Hoja de Trabajo para listado'!$AB$155:$BA$1048576,MATCH($A316,'Hoja de Trabajo para listado'!$AB$155:$AB$1048576,0),MATCH((CUADRO!P$4&amp;$E316),'Hoja de Trabajo para listado'!$AB$151:$BA$151,0)),0)+IFERROR(INDEX('Hoja de Trabajo para listado'!$BC$155:$CB$1048576,MATCH($A316,'Hoja de Trabajo para listado'!$BC$155:$BC$1048576,0),MATCH((CUADRO!P$4&amp;$E316),'Hoja de Trabajo para listado'!$BC$151:$CB$151,0)),0)+IFERROR(INDEX('Hoja de Trabajo para listado'!$DE$153:$DG$274,MATCH($A316,'Hoja de Trabajo para listado'!$DE$153:$DE$1048576,0),MATCH((CUADRO!P$4&amp;$E316),'Hoja de Trabajo para listado'!$DE$151:$DG$151,0)),0)+IFERROR(INDEX('Hoja de Trabajo para listado'!$CD$155:$DC$1048576,MATCH($A316,'Hoja de Trabajo para listado'!$CD$155:$CD$1048576,0),MATCH((CUADRO!P$4&amp;$E316),'Hoja de Trabajo para listado'!$CD$151:$DC$151,0)),0)</f>
        <v>0</v>
      </c>
      <c r="Q316" s="241">
        <f ca="1">+IFERROR(INDEX('Hoja de Trabajo para listado'!$A$155:$Z$1048576,MATCH($A316,'Hoja de Trabajo para listado'!$A$155:$A$1048576,0),MATCH((CUADRO!Q$4&amp;$E316),'Hoja de Trabajo para listado'!$A$151:$Z$151,0)),0)+IFERROR(INDEX('Hoja de Trabajo para listado'!$AB$155:$BA$1048576,MATCH($A316,'Hoja de Trabajo para listado'!$AB$155:$AB$1048576,0),MATCH((CUADRO!Q$4&amp;$E316),'Hoja de Trabajo para listado'!$AB$151:$BA$151,0)),0)+IFERROR(INDEX('Hoja de Trabajo para listado'!$BC$155:$CB$1048576,MATCH($A316,'Hoja de Trabajo para listado'!$BC$155:$BC$1048576,0),MATCH((CUADRO!Q$4&amp;$E316),'Hoja de Trabajo para listado'!$BC$151:$CB$151,0)),0)+IFERROR(INDEX('Hoja de Trabajo para listado'!$DE$153:$DG$274,MATCH($A316,'Hoja de Trabajo para listado'!$DE$153:$DE$1048576,0),MATCH((CUADRO!Q$4&amp;$E316),'Hoja de Trabajo para listado'!$DE$151:$DG$151,0)),0)+IFERROR(INDEX('Hoja de Trabajo para listado'!$CD$155:$DC$1048576,MATCH($A316,'Hoja de Trabajo para listado'!$CD$155:$CD$1048576,0),MATCH((CUADRO!Q$4&amp;$E316),'Hoja de Trabajo para listado'!$CD$151:$DC$151,0)),0)</f>
        <v>0</v>
      </c>
      <c r="R316" s="241">
        <f t="shared" ca="1" si="11"/>
        <v>0</v>
      </c>
      <c r="S316" s="247">
        <f ca="1">+R315+R316</f>
        <v>0</v>
      </c>
      <c r="T316" s="241">
        <f ca="1">+S316</f>
        <v>0</v>
      </c>
      <c r="U316" s="240">
        <f t="shared" si="12"/>
        <v>2</v>
      </c>
      <c r="V316" s="327" t="str">
        <f>+VLOOKUP(A316,bd_lista!$A$3:$E$592,5,FALSE)</f>
        <v>Instituciones de Seguridad Social</v>
      </c>
      <c r="W316" s="398"/>
      <c r="X316" s="240">
        <f>+VLOOKUP(A316,[4]Sheet1!$A$13:$D$744,4,FALSE)</f>
        <v>46</v>
      </c>
      <c r="Y316" s="240" t="str">
        <f>+VLOOKUP(X316,bd_lista!$A$3:$C$592,3,FALSE)</f>
        <v>Ministerio de Salud y Deportes</v>
      </c>
      <c r="Z316" s="288"/>
      <c r="AA316" s="289"/>
    </row>
    <row r="317" spans="1:27" customFormat="1" ht="15" hidden="1" customHeight="1">
      <c r="A317" s="32">
        <v>435</v>
      </c>
      <c r="B317" s="393">
        <f>+A317</f>
        <v>435</v>
      </c>
      <c r="C317" s="245" t="str">
        <f>+VLOOKUP(A317,bd_lista!$A$3:$C$592,3,FALSE)</f>
        <v>Seguro Integral de Salud</v>
      </c>
      <c r="D317" s="395" t="str">
        <f>+C317</f>
        <v>Seguro Integral de Salud</v>
      </c>
      <c r="E317" s="245" t="s">
        <v>1303</v>
      </c>
      <c r="F317" s="241">
        <f ca="1">+IFERROR(INDEX('Hoja de Trabajo para listado'!$A$155:$Z$1048576,MATCH($A317,'Hoja de Trabajo para listado'!$A$155:$A$1048576,0),MATCH((CUADRO!F$4&amp;$E317),'Hoja de Trabajo para listado'!$A$151:$Z$151,0)),0)+IFERROR(INDEX('Hoja de Trabajo para listado'!$AB$155:$BA$1048576,MATCH($A317,'Hoja de Trabajo para listado'!$AB$155:$AB$1048576,0),MATCH((CUADRO!F$4&amp;$E317),'Hoja de Trabajo para listado'!$AB$151:$BA$151,0)),0)+IFERROR(INDEX('Hoja de Trabajo para listado'!$BC$155:$CB$1048576,MATCH($A317,'Hoja de Trabajo para listado'!$BC$155:$BC$1048576,0),MATCH((CUADRO!F$4&amp;$E317),'Hoja de Trabajo para listado'!$BC$151:$CB$151,0)),0)+IFERROR(INDEX('Hoja de Trabajo para listado'!$DE$153:$DG$274,MATCH($A317,'Hoja de Trabajo para listado'!$DE$153:$DE$1048576,0),MATCH((CUADRO!F$4&amp;$E317),'Hoja de Trabajo para listado'!$DE$151:$DG$151,0)),0)+IFERROR(INDEX('Hoja de Trabajo para listado'!$CD$155:$DC$1048576,MATCH($A317,'Hoja de Trabajo para listado'!$CD$155:$CD$1048576,0),MATCH((CUADRO!F$4&amp;$E317),'Hoja de Trabajo para listado'!$CD$151:$DC$151,0)),0)</f>
        <v>0</v>
      </c>
      <c r="G317" s="241">
        <f ca="1">+IFERROR(INDEX('Hoja de Trabajo para listado'!$A$155:$Z$1048576,MATCH($A317,'Hoja de Trabajo para listado'!$A$155:$A$1048576,0),MATCH((CUADRO!G$4&amp;$E317),'Hoja de Trabajo para listado'!$A$151:$Z$151,0)),0)+IFERROR(INDEX('Hoja de Trabajo para listado'!$AB$155:$BA$1048576,MATCH($A317,'Hoja de Trabajo para listado'!$AB$155:$AB$1048576,0),MATCH((CUADRO!G$4&amp;$E317),'Hoja de Trabajo para listado'!$AB$151:$BA$151,0)),0)+IFERROR(INDEX('Hoja de Trabajo para listado'!$BC$155:$CB$1048576,MATCH($A317,'Hoja de Trabajo para listado'!$BC$155:$BC$1048576,0),MATCH((CUADRO!G$4&amp;$E317),'Hoja de Trabajo para listado'!$BC$151:$CB$151,0)),0)+IFERROR(INDEX('Hoja de Trabajo para listado'!$DE$153:$DG$274,MATCH($A317,'Hoja de Trabajo para listado'!$DE$153:$DE$1048576,0),MATCH((CUADRO!G$4&amp;$E317),'Hoja de Trabajo para listado'!$DE$151:$DG$151,0)),0)+IFERROR(INDEX('Hoja de Trabajo para listado'!$CD$155:$DC$1048576,MATCH($A317,'Hoja de Trabajo para listado'!$CD$155:$CD$1048576,0),MATCH((CUADRO!G$4&amp;$E317),'Hoja de Trabajo para listado'!$CD$151:$DC$151,0)),0)</f>
        <v>0</v>
      </c>
      <c r="H317" s="241">
        <f ca="1">+IFERROR(INDEX('Hoja de Trabajo para listado'!$A$155:$Z$1048576,MATCH($A317,'Hoja de Trabajo para listado'!$A$155:$A$1048576,0),MATCH((CUADRO!H$4&amp;$E317),'Hoja de Trabajo para listado'!$A$151:$Z$151,0)),0)+IFERROR(INDEX('Hoja de Trabajo para listado'!$AB$155:$BA$1048576,MATCH($A317,'Hoja de Trabajo para listado'!$AB$155:$AB$1048576,0),MATCH((CUADRO!H$4&amp;$E317),'Hoja de Trabajo para listado'!$AB$151:$BA$151,0)),0)+IFERROR(INDEX('Hoja de Trabajo para listado'!$BC$155:$CB$1048576,MATCH($A317,'Hoja de Trabajo para listado'!$BC$155:$BC$1048576,0),MATCH((CUADRO!H$4&amp;$E317),'Hoja de Trabajo para listado'!$BC$151:$CB$151,0)),0)+IFERROR(INDEX('Hoja de Trabajo para listado'!$DE$153:$DG$274,MATCH($A317,'Hoja de Trabajo para listado'!$DE$153:$DE$1048576,0),MATCH((CUADRO!H$4&amp;$E317),'Hoja de Trabajo para listado'!$DE$151:$DG$151,0)),0)+IFERROR(INDEX('Hoja de Trabajo para listado'!$CD$155:$DC$1048576,MATCH($A317,'Hoja de Trabajo para listado'!$CD$155:$CD$1048576,0),MATCH((CUADRO!H$4&amp;$E317),'Hoja de Trabajo para listado'!$CD$151:$DC$151,0)),0)</f>
        <v>0</v>
      </c>
      <c r="I317" s="241">
        <f ca="1">+IFERROR(INDEX('Hoja de Trabajo para listado'!$A$155:$Z$1048576,MATCH($A317,'Hoja de Trabajo para listado'!$A$155:$A$1048576,0),MATCH((CUADRO!I$4&amp;$E317),'Hoja de Trabajo para listado'!$A$151:$Z$151,0)),0)+IFERROR(INDEX('Hoja de Trabajo para listado'!$AB$155:$BA$1048576,MATCH($A317,'Hoja de Trabajo para listado'!$AB$155:$AB$1048576,0),MATCH((CUADRO!I$4&amp;$E317),'Hoja de Trabajo para listado'!$AB$151:$BA$151,0)),0)+IFERROR(INDEX('Hoja de Trabajo para listado'!$BC$155:$CB$1048576,MATCH($A317,'Hoja de Trabajo para listado'!$BC$155:$BC$1048576,0),MATCH((CUADRO!I$4&amp;$E317),'Hoja de Trabajo para listado'!$BC$151:$CB$151,0)),0)+IFERROR(INDEX('Hoja de Trabajo para listado'!$DE$153:$DG$274,MATCH($A317,'Hoja de Trabajo para listado'!$DE$153:$DE$1048576,0),MATCH((CUADRO!I$4&amp;$E317),'Hoja de Trabajo para listado'!$DE$151:$DG$151,0)),0)+IFERROR(INDEX('Hoja de Trabajo para listado'!$CD$155:$DC$1048576,MATCH($A317,'Hoja de Trabajo para listado'!$CD$155:$CD$1048576,0),MATCH((CUADRO!I$4&amp;$E317),'Hoja de Trabajo para listado'!$CD$151:$DC$151,0)),0)</f>
        <v>0</v>
      </c>
      <c r="J317" s="241">
        <f ca="1">+IFERROR(INDEX('Hoja de Trabajo para listado'!$A$155:$Z$1048576,MATCH($A317,'Hoja de Trabajo para listado'!$A$155:$A$1048576,0),MATCH((CUADRO!J$4&amp;$E317),'Hoja de Trabajo para listado'!$A$151:$Z$151,0)),0)+IFERROR(INDEX('Hoja de Trabajo para listado'!$AB$155:$BA$1048576,MATCH($A317,'Hoja de Trabajo para listado'!$AB$155:$AB$1048576,0),MATCH((CUADRO!J$4&amp;$E317),'Hoja de Trabajo para listado'!$AB$151:$BA$151,0)),0)+IFERROR(INDEX('Hoja de Trabajo para listado'!$BC$155:$CB$1048576,MATCH($A317,'Hoja de Trabajo para listado'!$BC$155:$BC$1048576,0),MATCH((CUADRO!J$4&amp;$E317),'Hoja de Trabajo para listado'!$BC$151:$CB$151,0)),0)+IFERROR(INDEX('Hoja de Trabajo para listado'!$DE$153:$DG$274,MATCH($A317,'Hoja de Trabajo para listado'!$DE$153:$DE$1048576,0),MATCH((CUADRO!J$4&amp;$E317),'Hoja de Trabajo para listado'!$DE$151:$DG$151,0)),0)+IFERROR(INDEX('Hoja de Trabajo para listado'!$CD$155:$DC$1048576,MATCH($A317,'Hoja de Trabajo para listado'!$CD$155:$CD$1048576,0),MATCH((CUADRO!J$4&amp;$E317),'Hoja de Trabajo para listado'!$CD$151:$DC$151,0)),0)</f>
        <v>0</v>
      </c>
      <c r="K317" s="241">
        <f ca="1">+IFERROR(INDEX('Hoja de Trabajo para listado'!$A$155:$Z$1048576,MATCH($A317,'Hoja de Trabajo para listado'!$A$155:$A$1048576,0),MATCH((CUADRO!K$4&amp;$E317),'Hoja de Trabajo para listado'!$A$151:$Z$151,0)),0)+IFERROR(INDEX('Hoja de Trabajo para listado'!$AB$155:$BA$1048576,MATCH($A317,'Hoja de Trabajo para listado'!$AB$155:$AB$1048576,0),MATCH((CUADRO!K$4&amp;$E317),'Hoja de Trabajo para listado'!$AB$151:$BA$151,0)),0)+IFERROR(INDEX('Hoja de Trabajo para listado'!$BC$155:$CB$1048576,MATCH($A317,'Hoja de Trabajo para listado'!$BC$155:$BC$1048576,0),MATCH((CUADRO!K$4&amp;$E317),'Hoja de Trabajo para listado'!$BC$151:$CB$151,0)),0)+IFERROR(INDEX('Hoja de Trabajo para listado'!$DE$153:$DG$274,MATCH($A317,'Hoja de Trabajo para listado'!$DE$153:$DE$1048576,0),MATCH((CUADRO!K$4&amp;$E317),'Hoja de Trabajo para listado'!$DE$151:$DG$151,0)),0)+IFERROR(INDEX('Hoja de Trabajo para listado'!$CD$155:$DC$1048576,MATCH($A317,'Hoja de Trabajo para listado'!$CD$155:$CD$1048576,0),MATCH((CUADRO!K$4&amp;$E317),'Hoja de Trabajo para listado'!$CD$151:$DC$151,0)),0)</f>
        <v>0</v>
      </c>
      <c r="L317" s="241">
        <f ca="1">+IFERROR(INDEX('Hoja de Trabajo para listado'!$A$155:$Z$1048576,MATCH($A317,'Hoja de Trabajo para listado'!$A$155:$A$1048576,0),MATCH((CUADRO!L$4&amp;$E317),'Hoja de Trabajo para listado'!$A$151:$Z$151,0)),0)+IFERROR(INDEX('Hoja de Trabajo para listado'!$AB$155:$BA$1048576,MATCH($A317,'Hoja de Trabajo para listado'!$AB$155:$AB$1048576,0),MATCH((CUADRO!L$4&amp;$E317),'Hoja de Trabajo para listado'!$AB$151:$BA$151,0)),0)+IFERROR(INDEX('Hoja de Trabajo para listado'!$BC$155:$CB$1048576,MATCH($A317,'Hoja de Trabajo para listado'!$BC$155:$BC$1048576,0),MATCH((CUADRO!L$4&amp;$E317),'Hoja de Trabajo para listado'!$BC$151:$CB$151,0)),0)+IFERROR(INDEX('Hoja de Trabajo para listado'!$DE$153:$DG$274,MATCH($A317,'Hoja de Trabajo para listado'!$DE$153:$DE$1048576,0),MATCH((CUADRO!L$4&amp;$E317),'Hoja de Trabajo para listado'!$DE$151:$DG$151,0)),0)+IFERROR(INDEX('Hoja de Trabajo para listado'!$CD$155:$DC$1048576,MATCH($A317,'Hoja de Trabajo para listado'!$CD$155:$CD$1048576,0),MATCH((CUADRO!L$4&amp;$E317),'Hoja de Trabajo para listado'!$CD$151:$DC$151,0)),0)</f>
        <v>0</v>
      </c>
      <c r="M317" s="241">
        <f ca="1">+IFERROR(INDEX('Hoja de Trabajo para listado'!$A$155:$Z$1048576,MATCH($A317,'Hoja de Trabajo para listado'!$A$155:$A$1048576,0),MATCH((CUADRO!M$4&amp;$E317),'Hoja de Trabajo para listado'!$A$151:$Z$151,0)),0)+IFERROR(INDEX('Hoja de Trabajo para listado'!$AB$155:$BA$1048576,MATCH($A317,'Hoja de Trabajo para listado'!$AB$155:$AB$1048576,0),MATCH((CUADRO!M$4&amp;$E317),'Hoja de Trabajo para listado'!$AB$151:$BA$151,0)),0)+IFERROR(INDEX('Hoja de Trabajo para listado'!$BC$155:$CB$1048576,MATCH($A317,'Hoja de Trabajo para listado'!$BC$155:$BC$1048576,0),MATCH((CUADRO!M$4&amp;$E317),'Hoja de Trabajo para listado'!$BC$151:$CB$151,0)),0)+IFERROR(INDEX('Hoja de Trabajo para listado'!$DE$153:$DG$274,MATCH($A317,'Hoja de Trabajo para listado'!$DE$153:$DE$1048576,0),MATCH((CUADRO!M$4&amp;$E317),'Hoja de Trabajo para listado'!$DE$151:$DG$151,0)),0)+IFERROR(INDEX('Hoja de Trabajo para listado'!$CD$155:$DC$1048576,MATCH($A317,'Hoja de Trabajo para listado'!$CD$155:$CD$1048576,0),MATCH((CUADRO!M$4&amp;$E317),'Hoja de Trabajo para listado'!$CD$151:$DC$151,0)),0)</f>
        <v>0</v>
      </c>
      <c r="N317" s="241">
        <f ca="1">+IFERROR(INDEX('Hoja de Trabajo para listado'!$A$155:$Z$1048576,MATCH($A317,'Hoja de Trabajo para listado'!$A$155:$A$1048576,0),MATCH((CUADRO!N$4&amp;$E317),'Hoja de Trabajo para listado'!$A$151:$Z$151,0)),0)+IFERROR(INDEX('Hoja de Trabajo para listado'!$AB$155:$BA$1048576,MATCH($A317,'Hoja de Trabajo para listado'!$AB$155:$AB$1048576,0),MATCH((CUADRO!N$4&amp;$E317),'Hoja de Trabajo para listado'!$AB$151:$BA$151,0)),0)+IFERROR(INDEX('Hoja de Trabajo para listado'!$BC$155:$CB$1048576,MATCH($A317,'Hoja de Trabajo para listado'!$BC$155:$BC$1048576,0),MATCH((CUADRO!N$4&amp;$E317),'Hoja de Trabajo para listado'!$BC$151:$CB$151,0)),0)+IFERROR(INDEX('Hoja de Trabajo para listado'!$DE$153:$DG$274,MATCH($A317,'Hoja de Trabajo para listado'!$DE$153:$DE$1048576,0),MATCH((CUADRO!N$4&amp;$E317),'Hoja de Trabajo para listado'!$DE$151:$DG$151,0)),0)+IFERROR(INDEX('Hoja de Trabajo para listado'!$CD$155:$DC$1048576,MATCH($A317,'Hoja de Trabajo para listado'!$CD$155:$CD$1048576,0),MATCH((CUADRO!N$4&amp;$E317),'Hoja de Trabajo para listado'!$CD$151:$DC$151,0)),0)</f>
        <v>0</v>
      </c>
      <c r="O317" s="241">
        <f ca="1">+IFERROR(INDEX('Hoja de Trabajo para listado'!$A$155:$Z$1048576,MATCH($A317,'Hoja de Trabajo para listado'!$A$155:$A$1048576,0),MATCH((CUADRO!O$4&amp;$E317),'Hoja de Trabajo para listado'!$A$151:$Z$151,0)),0)+IFERROR(INDEX('Hoja de Trabajo para listado'!$AB$155:$BA$1048576,MATCH($A317,'Hoja de Trabajo para listado'!$AB$155:$AB$1048576,0),MATCH((CUADRO!O$4&amp;$E317),'Hoja de Trabajo para listado'!$AB$151:$BA$151,0)),0)+IFERROR(INDEX('Hoja de Trabajo para listado'!$BC$155:$CB$1048576,MATCH($A317,'Hoja de Trabajo para listado'!$BC$155:$BC$1048576,0),MATCH((CUADRO!O$4&amp;$E317),'Hoja de Trabajo para listado'!$BC$151:$CB$151,0)),0)+IFERROR(INDEX('Hoja de Trabajo para listado'!$DE$153:$DG$274,MATCH($A317,'Hoja de Trabajo para listado'!$DE$153:$DE$1048576,0),MATCH((CUADRO!O$4&amp;$E317),'Hoja de Trabajo para listado'!$DE$151:$DG$151,0)),0)+IFERROR(INDEX('Hoja de Trabajo para listado'!$CD$155:$DC$1048576,MATCH($A317,'Hoja de Trabajo para listado'!$CD$155:$CD$1048576,0),MATCH((CUADRO!O$4&amp;$E317),'Hoja de Trabajo para listado'!$CD$151:$DC$151,0)),0)</f>
        <v>0</v>
      </c>
      <c r="P317" s="241">
        <f ca="1">+IFERROR(INDEX('Hoja de Trabajo para listado'!$A$155:$Z$1048576,MATCH($A317,'Hoja de Trabajo para listado'!$A$155:$A$1048576,0),MATCH((CUADRO!P$4&amp;$E317),'Hoja de Trabajo para listado'!$A$151:$Z$151,0)),0)+IFERROR(INDEX('Hoja de Trabajo para listado'!$AB$155:$BA$1048576,MATCH($A317,'Hoja de Trabajo para listado'!$AB$155:$AB$1048576,0),MATCH((CUADRO!P$4&amp;$E317),'Hoja de Trabajo para listado'!$AB$151:$BA$151,0)),0)+IFERROR(INDEX('Hoja de Trabajo para listado'!$BC$155:$CB$1048576,MATCH($A317,'Hoja de Trabajo para listado'!$BC$155:$BC$1048576,0),MATCH((CUADRO!P$4&amp;$E317),'Hoja de Trabajo para listado'!$BC$151:$CB$151,0)),0)+IFERROR(INDEX('Hoja de Trabajo para listado'!$DE$153:$DG$274,MATCH($A317,'Hoja de Trabajo para listado'!$DE$153:$DE$1048576,0),MATCH((CUADRO!P$4&amp;$E317),'Hoja de Trabajo para listado'!$DE$151:$DG$151,0)),0)+IFERROR(INDEX('Hoja de Trabajo para listado'!$CD$155:$DC$1048576,MATCH($A317,'Hoja de Trabajo para listado'!$CD$155:$CD$1048576,0),MATCH((CUADRO!P$4&amp;$E317),'Hoja de Trabajo para listado'!$CD$151:$DC$151,0)),0)</f>
        <v>0</v>
      </c>
      <c r="Q317" s="241">
        <f ca="1">+IFERROR(INDEX('Hoja de Trabajo para listado'!$A$155:$Z$1048576,MATCH($A317,'Hoja de Trabajo para listado'!$A$155:$A$1048576,0),MATCH((CUADRO!Q$4&amp;$E317),'Hoja de Trabajo para listado'!$A$151:$Z$151,0)),0)+IFERROR(INDEX('Hoja de Trabajo para listado'!$AB$155:$BA$1048576,MATCH($A317,'Hoja de Trabajo para listado'!$AB$155:$AB$1048576,0),MATCH((CUADRO!Q$4&amp;$E317),'Hoja de Trabajo para listado'!$AB$151:$BA$151,0)),0)+IFERROR(INDEX('Hoja de Trabajo para listado'!$BC$155:$CB$1048576,MATCH($A317,'Hoja de Trabajo para listado'!$BC$155:$BC$1048576,0),MATCH((CUADRO!Q$4&amp;$E317),'Hoja de Trabajo para listado'!$BC$151:$CB$151,0)),0)+IFERROR(INDEX('Hoja de Trabajo para listado'!$DE$153:$DG$274,MATCH($A317,'Hoja de Trabajo para listado'!$DE$153:$DE$1048576,0),MATCH((CUADRO!Q$4&amp;$E317),'Hoja de Trabajo para listado'!$DE$151:$DG$151,0)),0)+IFERROR(INDEX('Hoja de Trabajo para listado'!$CD$155:$DC$1048576,MATCH($A317,'Hoja de Trabajo para listado'!$CD$155:$CD$1048576,0),MATCH((CUADRO!Q$4&amp;$E317),'Hoja de Trabajo para listado'!$CD$151:$DC$151,0)),0)</f>
        <v>0</v>
      </c>
      <c r="R317" s="241">
        <f t="shared" ca="1" si="11"/>
        <v>0</v>
      </c>
      <c r="S317" s="247"/>
      <c r="T317" s="241">
        <f ca="1">+T318</f>
        <v>0</v>
      </c>
      <c r="U317" s="240">
        <f t="shared" si="12"/>
        <v>1</v>
      </c>
      <c r="V317" s="327" t="str">
        <f>+VLOOKUP(A317,bd_lista!$A$3:$E$592,5,FALSE)</f>
        <v>Instituciones de Seguridad Social</v>
      </c>
      <c r="W317" s="397" t="str">
        <f>+V317</f>
        <v>Instituciones de Seguridad Social</v>
      </c>
      <c r="X317" s="240">
        <f>+VLOOKUP(A317,[4]Sheet1!$A$13:$D$744,4,FALSE)</f>
        <v>46</v>
      </c>
      <c r="Y317" s="240" t="str">
        <f>+VLOOKUP(X317,bd_lista!$A$3:$C$592,3,FALSE)</f>
        <v>Ministerio de Salud y Deportes</v>
      </c>
      <c r="Z317" s="290">
        <f>+X317</f>
        <v>46</v>
      </c>
      <c r="AA317" s="291" t="str">
        <f>+Y317</f>
        <v>Ministerio de Salud y Deportes</v>
      </c>
    </row>
    <row r="318" spans="1:27" customFormat="1" ht="15" hidden="1" customHeight="1">
      <c r="A318" s="32">
        <v>435</v>
      </c>
      <c r="B318" s="394"/>
      <c r="C318" s="327" t="str">
        <f>+VLOOKUP(A318,bd_lista!$A$3:$C$592,3,FALSE)</f>
        <v>Seguro Integral de Salud</v>
      </c>
      <c r="D318" s="396"/>
      <c r="E318" s="245" t="s">
        <v>1304</v>
      </c>
      <c r="F318" s="241">
        <f ca="1">+IFERROR(INDEX('Hoja de Trabajo para listado'!$A$155:$Z$1048576,MATCH($A318,'Hoja de Trabajo para listado'!$A$155:$A$1048576,0),MATCH((CUADRO!F$4&amp;$E318),'Hoja de Trabajo para listado'!$A$151:$Z$151,0)),0)+IFERROR(INDEX('Hoja de Trabajo para listado'!$AB$155:$BA$1048576,MATCH($A318,'Hoja de Trabajo para listado'!$AB$155:$AB$1048576,0),MATCH((CUADRO!F$4&amp;$E318),'Hoja de Trabajo para listado'!$AB$151:$BA$151,0)),0)+IFERROR(INDEX('Hoja de Trabajo para listado'!$BC$155:$CB$1048576,MATCH($A318,'Hoja de Trabajo para listado'!$BC$155:$BC$1048576,0),MATCH((CUADRO!F$4&amp;$E318),'Hoja de Trabajo para listado'!$BC$151:$CB$151,0)),0)+IFERROR(INDEX('Hoja de Trabajo para listado'!$DE$153:$DG$274,MATCH($A318,'Hoja de Trabajo para listado'!$DE$153:$DE$1048576,0),MATCH((CUADRO!F$4&amp;$E318),'Hoja de Trabajo para listado'!$DE$151:$DG$151,0)),0)+IFERROR(INDEX('Hoja de Trabajo para listado'!$CD$155:$DC$1048576,MATCH($A318,'Hoja de Trabajo para listado'!$CD$155:$CD$1048576,0),MATCH((CUADRO!F$4&amp;$E318),'Hoja de Trabajo para listado'!$CD$151:$DC$151,0)),0)</f>
        <v>0</v>
      </c>
      <c r="G318" s="241">
        <f ca="1">+IFERROR(INDEX('Hoja de Trabajo para listado'!$A$155:$Z$1048576,MATCH($A318,'Hoja de Trabajo para listado'!$A$155:$A$1048576,0),MATCH((CUADRO!G$4&amp;$E318),'Hoja de Trabajo para listado'!$A$151:$Z$151,0)),0)+IFERROR(INDEX('Hoja de Trabajo para listado'!$AB$155:$BA$1048576,MATCH($A318,'Hoja de Trabajo para listado'!$AB$155:$AB$1048576,0),MATCH((CUADRO!G$4&amp;$E318),'Hoja de Trabajo para listado'!$AB$151:$BA$151,0)),0)+IFERROR(INDEX('Hoja de Trabajo para listado'!$BC$155:$CB$1048576,MATCH($A318,'Hoja de Trabajo para listado'!$BC$155:$BC$1048576,0),MATCH((CUADRO!G$4&amp;$E318),'Hoja de Trabajo para listado'!$BC$151:$CB$151,0)),0)+IFERROR(INDEX('Hoja de Trabajo para listado'!$DE$153:$DG$274,MATCH($A318,'Hoja de Trabajo para listado'!$DE$153:$DE$1048576,0),MATCH((CUADRO!G$4&amp;$E318),'Hoja de Trabajo para listado'!$DE$151:$DG$151,0)),0)+IFERROR(INDEX('Hoja de Trabajo para listado'!$CD$155:$DC$1048576,MATCH($A318,'Hoja de Trabajo para listado'!$CD$155:$CD$1048576,0),MATCH((CUADRO!G$4&amp;$E318),'Hoja de Trabajo para listado'!$CD$151:$DC$151,0)),0)</f>
        <v>0</v>
      </c>
      <c r="H318" s="241">
        <f ca="1">+IFERROR(INDEX('Hoja de Trabajo para listado'!$A$155:$Z$1048576,MATCH($A318,'Hoja de Trabajo para listado'!$A$155:$A$1048576,0),MATCH((CUADRO!H$4&amp;$E318),'Hoja de Trabajo para listado'!$A$151:$Z$151,0)),0)+IFERROR(INDEX('Hoja de Trabajo para listado'!$AB$155:$BA$1048576,MATCH($A318,'Hoja de Trabajo para listado'!$AB$155:$AB$1048576,0),MATCH((CUADRO!H$4&amp;$E318),'Hoja de Trabajo para listado'!$AB$151:$BA$151,0)),0)+IFERROR(INDEX('Hoja de Trabajo para listado'!$BC$155:$CB$1048576,MATCH($A318,'Hoja de Trabajo para listado'!$BC$155:$BC$1048576,0),MATCH((CUADRO!H$4&amp;$E318),'Hoja de Trabajo para listado'!$BC$151:$CB$151,0)),0)+IFERROR(INDEX('Hoja de Trabajo para listado'!$DE$153:$DG$274,MATCH($A318,'Hoja de Trabajo para listado'!$DE$153:$DE$1048576,0),MATCH((CUADRO!H$4&amp;$E318),'Hoja de Trabajo para listado'!$DE$151:$DG$151,0)),0)+IFERROR(INDEX('Hoja de Trabajo para listado'!$CD$155:$DC$1048576,MATCH($A318,'Hoja de Trabajo para listado'!$CD$155:$CD$1048576,0),MATCH((CUADRO!H$4&amp;$E318),'Hoja de Trabajo para listado'!$CD$151:$DC$151,0)),0)</f>
        <v>0</v>
      </c>
      <c r="I318" s="241">
        <f ca="1">+IFERROR(INDEX('Hoja de Trabajo para listado'!$A$155:$Z$1048576,MATCH($A318,'Hoja de Trabajo para listado'!$A$155:$A$1048576,0),MATCH((CUADRO!I$4&amp;$E318),'Hoja de Trabajo para listado'!$A$151:$Z$151,0)),0)+IFERROR(INDEX('Hoja de Trabajo para listado'!$AB$155:$BA$1048576,MATCH($A318,'Hoja de Trabajo para listado'!$AB$155:$AB$1048576,0),MATCH((CUADRO!I$4&amp;$E318),'Hoja de Trabajo para listado'!$AB$151:$BA$151,0)),0)+IFERROR(INDEX('Hoja de Trabajo para listado'!$BC$155:$CB$1048576,MATCH($A318,'Hoja de Trabajo para listado'!$BC$155:$BC$1048576,0),MATCH((CUADRO!I$4&amp;$E318),'Hoja de Trabajo para listado'!$BC$151:$CB$151,0)),0)+IFERROR(INDEX('Hoja de Trabajo para listado'!$DE$153:$DG$274,MATCH($A318,'Hoja de Trabajo para listado'!$DE$153:$DE$1048576,0),MATCH((CUADRO!I$4&amp;$E318),'Hoja de Trabajo para listado'!$DE$151:$DG$151,0)),0)+IFERROR(INDEX('Hoja de Trabajo para listado'!$CD$155:$DC$1048576,MATCH($A318,'Hoja de Trabajo para listado'!$CD$155:$CD$1048576,0),MATCH((CUADRO!I$4&amp;$E318),'Hoja de Trabajo para listado'!$CD$151:$DC$151,0)),0)</f>
        <v>0</v>
      </c>
      <c r="J318" s="241">
        <f ca="1">+IFERROR(INDEX('Hoja de Trabajo para listado'!$A$155:$Z$1048576,MATCH($A318,'Hoja de Trabajo para listado'!$A$155:$A$1048576,0),MATCH((CUADRO!J$4&amp;$E318),'Hoja de Trabajo para listado'!$A$151:$Z$151,0)),0)+IFERROR(INDEX('Hoja de Trabajo para listado'!$AB$155:$BA$1048576,MATCH($A318,'Hoja de Trabajo para listado'!$AB$155:$AB$1048576,0),MATCH((CUADRO!J$4&amp;$E318),'Hoja de Trabajo para listado'!$AB$151:$BA$151,0)),0)+IFERROR(INDEX('Hoja de Trabajo para listado'!$BC$155:$CB$1048576,MATCH($A318,'Hoja de Trabajo para listado'!$BC$155:$BC$1048576,0),MATCH((CUADRO!J$4&amp;$E318),'Hoja de Trabajo para listado'!$BC$151:$CB$151,0)),0)+IFERROR(INDEX('Hoja de Trabajo para listado'!$DE$153:$DG$274,MATCH($A318,'Hoja de Trabajo para listado'!$DE$153:$DE$1048576,0),MATCH((CUADRO!J$4&amp;$E318),'Hoja de Trabajo para listado'!$DE$151:$DG$151,0)),0)+IFERROR(INDEX('Hoja de Trabajo para listado'!$CD$155:$DC$1048576,MATCH($A318,'Hoja de Trabajo para listado'!$CD$155:$CD$1048576,0),MATCH((CUADRO!J$4&amp;$E318),'Hoja de Trabajo para listado'!$CD$151:$DC$151,0)),0)</f>
        <v>0</v>
      </c>
      <c r="K318" s="241">
        <f ca="1">+IFERROR(INDEX('Hoja de Trabajo para listado'!$A$155:$Z$1048576,MATCH($A318,'Hoja de Trabajo para listado'!$A$155:$A$1048576,0),MATCH((CUADRO!K$4&amp;$E318),'Hoja de Trabajo para listado'!$A$151:$Z$151,0)),0)+IFERROR(INDEX('Hoja de Trabajo para listado'!$AB$155:$BA$1048576,MATCH($A318,'Hoja de Trabajo para listado'!$AB$155:$AB$1048576,0),MATCH((CUADRO!K$4&amp;$E318),'Hoja de Trabajo para listado'!$AB$151:$BA$151,0)),0)+IFERROR(INDEX('Hoja de Trabajo para listado'!$BC$155:$CB$1048576,MATCH($A318,'Hoja de Trabajo para listado'!$BC$155:$BC$1048576,0),MATCH((CUADRO!K$4&amp;$E318),'Hoja de Trabajo para listado'!$BC$151:$CB$151,0)),0)+IFERROR(INDEX('Hoja de Trabajo para listado'!$DE$153:$DG$274,MATCH($A318,'Hoja de Trabajo para listado'!$DE$153:$DE$1048576,0),MATCH((CUADRO!K$4&amp;$E318),'Hoja de Trabajo para listado'!$DE$151:$DG$151,0)),0)+IFERROR(INDEX('Hoja de Trabajo para listado'!$CD$155:$DC$1048576,MATCH($A318,'Hoja de Trabajo para listado'!$CD$155:$CD$1048576,0),MATCH((CUADRO!K$4&amp;$E318),'Hoja de Trabajo para listado'!$CD$151:$DC$151,0)),0)</f>
        <v>0</v>
      </c>
      <c r="L318" s="241">
        <f ca="1">+IFERROR(INDEX('Hoja de Trabajo para listado'!$A$155:$Z$1048576,MATCH($A318,'Hoja de Trabajo para listado'!$A$155:$A$1048576,0),MATCH((CUADRO!L$4&amp;$E318),'Hoja de Trabajo para listado'!$A$151:$Z$151,0)),0)+IFERROR(INDEX('Hoja de Trabajo para listado'!$AB$155:$BA$1048576,MATCH($A318,'Hoja de Trabajo para listado'!$AB$155:$AB$1048576,0),MATCH((CUADRO!L$4&amp;$E318),'Hoja de Trabajo para listado'!$AB$151:$BA$151,0)),0)+IFERROR(INDEX('Hoja de Trabajo para listado'!$BC$155:$CB$1048576,MATCH($A318,'Hoja de Trabajo para listado'!$BC$155:$BC$1048576,0),MATCH((CUADRO!L$4&amp;$E318),'Hoja de Trabajo para listado'!$BC$151:$CB$151,0)),0)+IFERROR(INDEX('Hoja de Trabajo para listado'!$DE$153:$DG$274,MATCH($A318,'Hoja de Trabajo para listado'!$DE$153:$DE$1048576,0),MATCH((CUADRO!L$4&amp;$E318),'Hoja de Trabajo para listado'!$DE$151:$DG$151,0)),0)+IFERROR(INDEX('Hoja de Trabajo para listado'!$CD$155:$DC$1048576,MATCH($A318,'Hoja de Trabajo para listado'!$CD$155:$CD$1048576,0),MATCH((CUADRO!L$4&amp;$E318),'Hoja de Trabajo para listado'!$CD$151:$DC$151,0)),0)</f>
        <v>0</v>
      </c>
      <c r="M318" s="241">
        <f ca="1">+IFERROR(INDEX('Hoja de Trabajo para listado'!$A$155:$Z$1048576,MATCH($A318,'Hoja de Trabajo para listado'!$A$155:$A$1048576,0),MATCH((CUADRO!M$4&amp;$E318),'Hoja de Trabajo para listado'!$A$151:$Z$151,0)),0)+IFERROR(INDEX('Hoja de Trabajo para listado'!$AB$155:$BA$1048576,MATCH($A318,'Hoja de Trabajo para listado'!$AB$155:$AB$1048576,0),MATCH((CUADRO!M$4&amp;$E318),'Hoja de Trabajo para listado'!$AB$151:$BA$151,0)),0)+IFERROR(INDEX('Hoja de Trabajo para listado'!$BC$155:$CB$1048576,MATCH($A318,'Hoja de Trabajo para listado'!$BC$155:$BC$1048576,0),MATCH((CUADRO!M$4&amp;$E318),'Hoja de Trabajo para listado'!$BC$151:$CB$151,0)),0)+IFERROR(INDEX('Hoja de Trabajo para listado'!$DE$153:$DG$274,MATCH($A318,'Hoja de Trabajo para listado'!$DE$153:$DE$1048576,0),MATCH((CUADRO!M$4&amp;$E318),'Hoja de Trabajo para listado'!$DE$151:$DG$151,0)),0)+IFERROR(INDEX('Hoja de Trabajo para listado'!$CD$155:$DC$1048576,MATCH($A318,'Hoja de Trabajo para listado'!$CD$155:$CD$1048576,0),MATCH((CUADRO!M$4&amp;$E318),'Hoja de Trabajo para listado'!$CD$151:$DC$151,0)),0)</f>
        <v>0</v>
      </c>
      <c r="N318" s="241">
        <f ca="1">+IFERROR(INDEX('Hoja de Trabajo para listado'!$A$155:$Z$1048576,MATCH($A318,'Hoja de Trabajo para listado'!$A$155:$A$1048576,0),MATCH((CUADRO!N$4&amp;$E318),'Hoja de Trabajo para listado'!$A$151:$Z$151,0)),0)+IFERROR(INDEX('Hoja de Trabajo para listado'!$AB$155:$BA$1048576,MATCH($A318,'Hoja de Trabajo para listado'!$AB$155:$AB$1048576,0),MATCH((CUADRO!N$4&amp;$E318),'Hoja de Trabajo para listado'!$AB$151:$BA$151,0)),0)+IFERROR(INDEX('Hoja de Trabajo para listado'!$BC$155:$CB$1048576,MATCH($A318,'Hoja de Trabajo para listado'!$BC$155:$BC$1048576,0),MATCH((CUADRO!N$4&amp;$E318),'Hoja de Trabajo para listado'!$BC$151:$CB$151,0)),0)+IFERROR(INDEX('Hoja de Trabajo para listado'!$DE$153:$DG$274,MATCH($A318,'Hoja de Trabajo para listado'!$DE$153:$DE$1048576,0),MATCH((CUADRO!N$4&amp;$E318),'Hoja de Trabajo para listado'!$DE$151:$DG$151,0)),0)+IFERROR(INDEX('Hoja de Trabajo para listado'!$CD$155:$DC$1048576,MATCH($A318,'Hoja de Trabajo para listado'!$CD$155:$CD$1048576,0),MATCH((CUADRO!N$4&amp;$E318),'Hoja de Trabajo para listado'!$CD$151:$DC$151,0)),0)</f>
        <v>0</v>
      </c>
      <c r="O318" s="241">
        <f ca="1">+IFERROR(INDEX('Hoja de Trabajo para listado'!$A$155:$Z$1048576,MATCH($A318,'Hoja de Trabajo para listado'!$A$155:$A$1048576,0),MATCH((CUADRO!O$4&amp;$E318),'Hoja de Trabajo para listado'!$A$151:$Z$151,0)),0)+IFERROR(INDEX('Hoja de Trabajo para listado'!$AB$155:$BA$1048576,MATCH($A318,'Hoja de Trabajo para listado'!$AB$155:$AB$1048576,0),MATCH((CUADRO!O$4&amp;$E318),'Hoja de Trabajo para listado'!$AB$151:$BA$151,0)),0)+IFERROR(INDEX('Hoja de Trabajo para listado'!$BC$155:$CB$1048576,MATCH($A318,'Hoja de Trabajo para listado'!$BC$155:$BC$1048576,0),MATCH((CUADRO!O$4&amp;$E318),'Hoja de Trabajo para listado'!$BC$151:$CB$151,0)),0)+IFERROR(INDEX('Hoja de Trabajo para listado'!$DE$153:$DG$274,MATCH($A318,'Hoja de Trabajo para listado'!$DE$153:$DE$1048576,0),MATCH((CUADRO!O$4&amp;$E318),'Hoja de Trabajo para listado'!$DE$151:$DG$151,0)),0)+IFERROR(INDEX('Hoja de Trabajo para listado'!$CD$155:$DC$1048576,MATCH($A318,'Hoja de Trabajo para listado'!$CD$155:$CD$1048576,0),MATCH((CUADRO!O$4&amp;$E318),'Hoja de Trabajo para listado'!$CD$151:$DC$151,0)),0)</f>
        <v>0</v>
      </c>
      <c r="P318" s="241">
        <f ca="1">+IFERROR(INDEX('Hoja de Trabajo para listado'!$A$155:$Z$1048576,MATCH($A318,'Hoja de Trabajo para listado'!$A$155:$A$1048576,0),MATCH((CUADRO!P$4&amp;$E318),'Hoja de Trabajo para listado'!$A$151:$Z$151,0)),0)+IFERROR(INDEX('Hoja de Trabajo para listado'!$AB$155:$BA$1048576,MATCH($A318,'Hoja de Trabajo para listado'!$AB$155:$AB$1048576,0),MATCH((CUADRO!P$4&amp;$E318),'Hoja de Trabajo para listado'!$AB$151:$BA$151,0)),0)+IFERROR(INDEX('Hoja de Trabajo para listado'!$BC$155:$CB$1048576,MATCH($A318,'Hoja de Trabajo para listado'!$BC$155:$BC$1048576,0),MATCH((CUADRO!P$4&amp;$E318),'Hoja de Trabajo para listado'!$BC$151:$CB$151,0)),0)+IFERROR(INDEX('Hoja de Trabajo para listado'!$DE$153:$DG$274,MATCH($A318,'Hoja de Trabajo para listado'!$DE$153:$DE$1048576,0),MATCH((CUADRO!P$4&amp;$E318),'Hoja de Trabajo para listado'!$DE$151:$DG$151,0)),0)+IFERROR(INDEX('Hoja de Trabajo para listado'!$CD$155:$DC$1048576,MATCH($A318,'Hoja de Trabajo para listado'!$CD$155:$CD$1048576,0),MATCH((CUADRO!P$4&amp;$E318),'Hoja de Trabajo para listado'!$CD$151:$DC$151,0)),0)</f>
        <v>0</v>
      </c>
      <c r="Q318" s="241">
        <f ca="1">+IFERROR(INDEX('Hoja de Trabajo para listado'!$A$155:$Z$1048576,MATCH($A318,'Hoja de Trabajo para listado'!$A$155:$A$1048576,0),MATCH((CUADRO!Q$4&amp;$E318),'Hoja de Trabajo para listado'!$A$151:$Z$151,0)),0)+IFERROR(INDEX('Hoja de Trabajo para listado'!$AB$155:$BA$1048576,MATCH($A318,'Hoja de Trabajo para listado'!$AB$155:$AB$1048576,0),MATCH((CUADRO!Q$4&amp;$E318),'Hoja de Trabajo para listado'!$AB$151:$BA$151,0)),0)+IFERROR(INDEX('Hoja de Trabajo para listado'!$BC$155:$CB$1048576,MATCH($A318,'Hoja de Trabajo para listado'!$BC$155:$BC$1048576,0),MATCH((CUADRO!Q$4&amp;$E318),'Hoja de Trabajo para listado'!$BC$151:$CB$151,0)),0)+IFERROR(INDEX('Hoja de Trabajo para listado'!$DE$153:$DG$274,MATCH($A318,'Hoja de Trabajo para listado'!$DE$153:$DE$1048576,0),MATCH((CUADRO!Q$4&amp;$E318),'Hoja de Trabajo para listado'!$DE$151:$DG$151,0)),0)+IFERROR(INDEX('Hoja de Trabajo para listado'!$CD$155:$DC$1048576,MATCH($A318,'Hoja de Trabajo para listado'!$CD$155:$CD$1048576,0),MATCH((CUADRO!Q$4&amp;$E318),'Hoja de Trabajo para listado'!$CD$151:$DC$151,0)),0)</f>
        <v>0</v>
      </c>
      <c r="R318" s="241">
        <f t="shared" ca="1" si="11"/>
        <v>0</v>
      </c>
      <c r="S318" s="247">
        <f ca="1">+R317+R318</f>
        <v>0</v>
      </c>
      <c r="T318" s="241">
        <f ca="1">+S318</f>
        <v>0</v>
      </c>
      <c r="U318" s="240">
        <f t="shared" si="12"/>
        <v>2</v>
      </c>
      <c r="V318" s="327" t="str">
        <f>+VLOOKUP(A318,bd_lista!$A$3:$E$592,5,FALSE)</f>
        <v>Instituciones de Seguridad Social</v>
      </c>
      <c r="W318" s="398"/>
      <c r="X318" s="240">
        <f>+VLOOKUP(A318,[4]Sheet1!$A$13:$D$744,4,FALSE)</f>
        <v>46</v>
      </c>
      <c r="Y318" s="240" t="str">
        <f>+VLOOKUP(X318,bd_lista!$A$3:$C$592,3,FALSE)</f>
        <v>Ministerio de Salud y Deportes</v>
      </c>
      <c r="Z318" s="288"/>
      <c r="AA318" s="289"/>
    </row>
    <row r="319" spans="1:27" customFormat="1" ht="15" hidden="1" customHeight="1">
      <c r="A319" s="32">
        <v>512</v>
      </c>
      <c r="B319" s="393">
        <f>+A319</f>
        <v>512</v>
      </c>
      <c r="C319" s="245" t="str">
        <f>+VLOOKUP(A319,bd_lista!$A$3:$C$592,3,FALSE)</f>
        <v>Adm.de Aeropuertos y Servicios Auxiliares a la Naveg. Aérea</v>
      </c>
      <c r="D319" s="395" t="str">
        <f>+C319</f>
        <v>Adm.de Aeropuertos y Servicios Auxiliares a la Naveg. Aérea</v>
      </c>
      <c r="E319" s="245" t="s">
        <v>1303</v>
      </c>
      <c r="F319" s="241">
        <f ca="1">+IFERROR(INDEX('Hoja de Trabajo para listado'!$A$155:$Z$1048576,MATCH($A319,'Hoja de Trabajo para listado'!$A$155:$A$1048576,0),MATCH((CUADRO!F$4&amp;$E319),'Hoja de Trabajo para listado'!$A$151:$Z$151,0)),0)+IFERROR(INDEX('Hoja de Trabajo para listado'!$AB$155:$BA$1048576,MATCH($A319,'Hoja de Trabajo para listado'!$AB$155:$AB$1048576,0),MATCH((CUADRO!F$4&amp;$E319),'Hoja de Trabajo para listado'!$AB$151:$BA$151,0)),0)+IFERROR(INDEX('Hoja de Trabajo para listado'!$BC$155:$CB$1048576,MATCH($A319,'Hoja de Trabajo para listado'!$BC$155:$BC$1048576,0),MATCH((CUADRO!F$4&amp;$E319),'Hoja de Trabajo para listado'!$BC$151:$CB$151,0)),0)+IFERROR(INDEX('Hoja de Trabajo para listado'!$DE$153:$DG$274,MATCH($A319,'Hoja de Trabajo para listado'!$DE$153:$DE$1048576,0),MATCH((CUADRO!F$4&amp;$E319),'Hoja de Trabajo para listado'!$DE$151:$DG$151,0)),0)+IFERROR(INDEX('Hoja de Trabajo para listado'!$CD$155:$DC$1048576,MATCH($A319,'Hoja de Trabajo para listado'!$CD$155:$CD$1048576,0),MATCH((CUADRO!F$4&amp;$E319),'Hoja de Trabajo para listado'!$CD$151:$DC$151,0)),0)</f>
        <v>0</v>
      </c>
      <c r="G319" s="241">
        <f ca="1">+IFERROR(INDEX('Hoja de Trabajo para listado'!$A$155:$Z$1048576,MATCH($A319,'Hoja de Trabajo para listado'!$A$155:$A$1048576,0),MATCH((CUADRO!G$4&amp;$E319),'Hoja de Trabajo para listado'!$A$151:$Z$151,0)),0)+IFERROR(INDEX('Hoja de Trabajo para listado'!$AB$155:$BA$1048576,MATCH($A319,'Hoja de Trabajo para listado'!$AB$155:$AB$1048576,0),MATCH((CUADRO!G$4&amp;$E319),'Hoja de Trabajo para listado'!$AB$151:$BA$151,0)),0)+IFERROR(INDEX('Hoja de Trabajo para listado'!$BC$155:$CB$1048576,MATCH($A319,'Hoja de Trabajo para listado'!$BC$155:$BC$1048576,0),MATCH((CUADRO!G$4&amp;$E319),'Hoja de Trabajo para listado'!$BC$151:$CB$151,0)),0)+IFERROR(INDEX('Hoja de Trabajo para listado'!$DE$153:$DG$274,MATCH($A319,'Hoja de Trabajo para listado'!$DE$153:$DE$1048576,0),MATCH((CUADRO!G$4&amp;$E319),'Hoja de Trabajo para listado'!$DE$151:$DG$151,0)),0)+IFERROR(INDEX('Hoja de Trabajo para listado'!$CD$155:$DC$1048576,MATCH($A319,'Hoja de Trabajo para listado'!$CD$155:$CD$1048576,0),MATCH((CUADRO!G$4&amp;$E319),'Hoja de Trabajo para listado'!$CD$151:$DC$151,0)),0)</f>
        <v>0</v>
      </c>
      <c r="H319" s="241">
        <f ca="1">+IFERROR(INDEX('Hoja de Trabajo para listado'!$A$155:$Z$1048576,MATCH($A319,'Hoja de Trabajo para listado'!$A$155:$A$1048576,0),MATCH((CUADRO!H$4&amp;$E319),'Hoja de Trabajo para listado'!$A$151:$Z$151,0)),0)+IFERROR(INDEX('Hoja de Trabajo para listado'!$AB$155:$BA$1048576,MATCH($A319,'Hoja de Trabajo para listado'!$AB$155:$AB$1048576,0),MATCH((CUADRO!H$4&amp;$E319),'Hoja de Trabajo para listado'!$AB$151:$BA$151,0)),0)+IFERROR(INDEX('Hoja de Trabajo para listado'!$BC$155:$CB$1048576,MATCH($A319,'Hoja de Trabajo para listado'!$BC$155:$BC$1048576,0),MATCH((CUADRO!H$4&amp;$E319),'Hoja de Trabajo para listado'!$BC$151:$CB$151,0)),0)+IFERROR(INDEX('Hoja de Trabajo para listado'!$DE$153:$DG$274,MATCH($A319,'Hoja de Trabajo para listado'!$DE$153:$DE$1048576,0),MATCH((CUADRO!H$4&amp;$E319),'Hoja de Trabajo para listado'!$DE$151:$DG$151,0)),0)+IFERROR(INDEX('Hoja de Trabajo para listado'!$CD$155:$DC$1048576,MATCH($A319,'Hoja de Trabajo para listado'!$CD$155:$CD$1048576,0),MATCH((CUADRO!H$4&amp;$E319),'Hoja de Trabajo para listado'!$CD$151:$DC$151,0)),0)</f>
        <v>0</v>
      </c>
      <c r="I319" s="241">
        <f ca="1">+IFERROR(INDEX('Hoja de Trabajo para listado'!$A$155:$Z$1048576,MATCH($A319,'Hoja de Trabajo para listado'!$A$155:$A$1048576,0),MATCH((CUADRO!I$4&amp;$E319),'Hoja de Trabajo para listado'!$A$151:$Z$151,0)),0)+IFERROR(INDEX('Hoja de Trabajo para listado'!$AB$155:$BA$1048576,MATCH($A319,'Hoja de Trabajo para listado'!$AB$155:$AB$1048576,0),MATCH((CUADRO!I$4&amp;$E319),'Hoja de Trabajo para listado'!$AB$151:$BA$151,0)),0)+IFERROR(INDEX('Hoja de Trabajo para listado'!$BC$155:$CB$1048576,MATCH($A319,'Hoja de Trabajo para listado'!$BC$155:$BC$1048576,0),MATCH((CUADRO!I$4&amp;$E319),'Hoja de Trabajo para listado'!$BC$151:$CB$151,0)),0)+IFERROR(INDEX('Hoja de Trabajo para listado'!$DE$153:$DG$274,MATCH($A319,'Hoja de Trabajo para listado'!$DE$153:$DE$1048576,0),MATCH((CUADRO!I$4&amp;$E319),'Hoja de Trabajo para listado'!$DE$151:$DG$151,0)),0)+IFERROR(INDEX('Hoja de Trabajo para listado'!$CD$155:$DC$1048576,MATCH($A319,'Hoja de Trabajo para listado'!$CD$155:$CD$1048576,0),MATCH((CUADRO!I$4&amp;$E319),'Hoja de Trabajo para listado'!$CD$151:$DC$151,0)),0)</f>
        <v>0</v>
      </c>
      <c r="J319" s="241">
        <f ca="1">+IFERROR(INDEX('Hoja de Trabajo para listado'!$A$155:$Z$1048576,MATCH($A319,'Hoja de Trabajo para listado'!$A$155:$A$1048576,0),MATCH((CUADRO!J$4&amp;$E319),'Hoja de Trabajo para listado'!$A$151:$Z$151,0)),0)+IFERROR(INDEX('Hoja de Trabajo para listado'!$AB$155:$BA$1048576,MATCH($A319,'Hoja de Trabajo para listado'!$AB$155:$AB$1048576,0),MATCH((CUADRO!J$4&amp;$E319),'Hoja de Trabajo para listado'!$AB$151:$BA$151,0)),0)+IFERROR(INDEX('Hoja de Trabajo para listado'!$BC$155:$CB$1048576,MATCH($A319,'Hoja de Trabajo para listado'!$BC$155:$BC$1048576,0),MATCH((CUADRO!J$4&amp;$E319),'Hoja de Trabajo para listado'!$BC$151:$CB$151,0)),0)+IFERROR(INDEX('Hoja de Trabajo para listado'!$DE$153:$DG$274,MATCH($A319,'Hoja de Trabajo para listado'!$DE$153:$DE$1048576,0),MATCH((CUADRO!J$4&amp;$E319),'Hoja de Trabajo para listado'!$DE$151:$DG$151,0)),0)+IFERROR(INDEX('Hoja de Trabajo para listado'!$CD$155:$DC$1048576,MATCH($A319,'Hoja de Trabajo para listado'!$CD$155:$CD$1048576,0),MATCH((CUADRO!J$4&amp;$E319),'Hoja de Trabajo para listado'!$CD$151:$DC$151,0)),0)</f>
        <v>0</v>
      </c>
      <c r="K319" s="241">
        <f ca="1">+IFERROR(INDEX('Hoja de Trabajo para listado'!$A$155:$Z$1048576,MATCH($A319,'Hoja de Trabajo para listado'!$A$155:$A$1048576,0),MATCH((CUADRO!K$4&amp;$E319),'Hoja de Trabajo para listado'!$A$151:$Z$151,0)),0)+IFERROR(INDEX('Hoja de Trabajo para listado'!$AB$155:$BA$1048576,MATCH($A319,'Hoja de Trabajo para listado'!$AB$155:$AB$1048576,0),MATCH((CUADRO!K$4&amp;$E319),'Hoja de Trabajo para listado'!$AB$151:$BA$151,0)),0)+IFERROR(INDEX('Hoja de Trabajo para listado'!$BC$155:$CB$1048576,MATCH($A319,'Hoja de Trabajo para listado'!$BC$155:$BC$1048576,0),MATCH((CUADRO!K$4&amp;$E319),'Hoja de Trabajo para listado'!$BC$151:$CB$151,0)),0)+IFERROR(INDEX('Hoja de Trabajo para listado'!$DE$153:$DG$274,MATCH($A319,'Hoja de Trabajo para listado'!$DE$153:$DE$1048576,0),MATCH((CUADRO!K$4&amp;$E319),'Hoja de Trabajo para listado'!$DE$151:$DG$151,0)),0)+IFERROR(INDEX('Hoja de Trabajo para listado'!$CD$155:$DC$1048576,MATCH($A319,'Hoja de Trabajo para listado'!$CD$155:$CD$1048576,0),MATCH((CUADRO!K$4&amp;$E319),'Hoja de Trabajo para listado'!$CD$151:$DC$151,0)),0)</f>
        <v>0</v>
      </c>
      <c r="L319" s="241">
        <f ca="1">+IFERROR(INDEX('Hoja de Trabajo para listado'!$A$155:$Z$1048576,MATCH($A319,'Hoja de Trabajo para listado'!$A$155:$A$1048576,0),MATCH((CUADRO!L$4&amp;$E319),'Hoja de Trabajo para listado'!$A$151:$Z$151,0)),0)+IFERROR(INDEX('Hoja de Trabajo para listado'!$AB$155:$BA$1048576,MATCH($A319,'Hoja de Trabajo para listado'!$AB$155:$AB$1048576,0),MATCH((CUADRO!L$4&amp;$E319),'Hoja de Trabajo para listado'!$AB$151:$BA$151,0)),0)+IFERROR(INDEX('Hoja de Trabajo para listado'!$BC$155:$CB$1048576,MATCH($A319,'Hoja de Trabajo para listado'!$BC$155:$BC$1048576,0),MATCH((CUADRO!L$4&amp;$E319),'Hoja de Trabajo para listado'!$BC$151:$CB$151,0)),0)+IFERROR(INDEX('Hoja de Trabajo para listado'!$DE$153:$DG$274,MATCH($A319,'Hoja de Trabajo para listado'!$DE$153:$DE$1048576,0),MATCH((CUADRO!L$4&amp;$E319),'Hoja de Trabajo para listado'!$DE$151:$DG$151,0)),0)+IFERROR(INDEX('Hoja de Trabajo para listado'!$CD$155:$DC$1048576,MATCH($A319,'Hoja de Trabajo para listado'!$CD$155:$CD$1048576,0),MATCH((CUADRO!L$4&amp;$E319),'Hoja de Trabajo para listado'!$CD$151:$DC$151,0)),0)</f>
        <v>0</v>
      </c>
      <c r="M319" s="241">
        <f ca="1">+IFERROR(INDEX('Hoja de Trabajo para listado'!$A$155:$Z$1048576,MATCH($A319,'Hoja de Trabajo para listado'!$A$155:$A$1048576,0),MATCH((CUADRO!M$4&amp;$E319),'Hoja de Trabajo para listado'!$A$151:$Z$151,0)),0)+IFERROR(INDEX('Hoja de Trabajo para listado'!$AB$155:$BA$1048576,MATCH($A319,'Hoja de Trabajo para listado'!$AB$155:$AB$1048576,0),MATCH((CUADRO!M$4&amp;$E319),'Hoja de Trabajo para listado'!$AB$151:$BA$151,0)),0)+IFERROR(INDEX('Hoja de Trabajo para listado'!$BC$155:$CB$1048576,MATCH($A319,'Hoja de Trabajo para listado'!$BC$155:$BC$1048576,0),MATCH((CUADRO!M$4&amp;$E319),'Hoja de Trabajo para listado'!$BC$151:$CB$151,0)),0)+IFERROR(INDEX('Hoja de Trabajo para listado'!$DE$153:$DG$274,MATCH($A319,'Hoja de Trabajo para listado'!$DE$153:$DE$1048576,0),MATCH((CUADRO!M$4&amp;$E319),'Hoja de Trabajo para listado'!$DE$151:$DG$151,0)),0)+IFERROR(INDEX('Hoja de Trabajo para listado'!$CD$155:$DC$1048576,MATCH($A319,'Hoja de Trabajo para listado'!$CD$155:$CD$1048576,0),MATCH((CUADRO!M$4&amp;$E319),'Hoja de Trabajo para listado'!$CD$151:$DC$151,0)),0)</f>
        <v>0</v>
      </c>
      <c r="N319" s="241">
        <f ca="1">+IFERROR(INDEX('Hoja de Trabajo para listado'!$A$155:$Z$1048576,MATCH($A319,'Hoja de Trabajo para listado'!$A$155:$A$1048576,0),MATCH((CUADRO!N$4&amp;$E319),'Hoja de Trabajo para listado'!$A$151:$Z$151,0)),0)+IFERROR(INDEX('Hoja de Trabajo para listado'!$AB$155:$BA$1048576,MATCH($A319,'Hoja de Trabajo para listado'!$AB$155:$AB$1048576,0),MATCH((CUADRO!N$4&amp;$E319),'Hoja de Trabajo para listado'!$AB$151:$BA$151,0)),0)+IFERROR(INDEX('Hoja de Trabajo para listado'!$BC$155:$CB$1048576,MATCH($A319,'Hoja de Trabajo para listado'!$BC$155:$BC$1048576,0),MATCH((CUADRO!N$4&amp;$E319),'Hoja de Trabajo para listado'!$BC$151:$CB$151,0)),0)+IFERROR(INDEX('Hoja de Trabajo para listado'!$DE$153:$DG$274,MATCH($A319,'Hoja de Trabajo para listado'!$DE$153:$DE$1048576,0),MATCH((CUADRO!N$4&amp;$E319),'Hoja de Trabajo para listado'!$DE$151:$DG$151,0)),0)+IFERROR(INDEX('Hoja de Trabajo para listado'!$CD$155:$DC$1048576,MATCH($A319,'Hoja de Trabajo para listado'!$CD$155:$CD$1048576,0),MATCH((CUADRO!N$4&amp;$E319),'Hoja de Trabajo para listado'!$CD$151:$DC$151,0)),0)</f>
        <v>0</v>
      </c>
      <c r="O319" s="241">
        <f ca="1">+IFERROR(INDEX('Hoja de Trabajo para listado'!$A$155:$Z$1048576,MATCH($A319,'Hoja de Trabajo para listado'!$A$155:$A$1048576,0),MATCH((CUADRO!O$4&amp;$E319),'Hoja de Trabajo para listado'!$A$151:$Z$151,0)),0)+IFERROR(INDEX('Hoja de Trabajo para listado'!$AB$155:$BA$1048576,MATCH($A319,'Hoja de Trabajo para listado'!$AB$155:$AB$1048576,0),MATCH((CUADRO!O$4&amp;$E319),'Hoja de Trabajo para listado'!$AB$151:$BA$151,0)),0)+IFERROR(INDEX('Hoja de Trabajo para listado'!$BC$155:$CB$1048576,MATCH($A319,'Hoja de Trabajo para listado'!$BC$155:$BC$1048576,0),MATCH((CUADRO!O$4&amp;$E319),'Hoja de Trabajo para listado'!$BC$151:$CB$151,0)),0)+IFERROR(INDEX('Hoja de Trabajo para listado'!$DE$153:$DG$274,MATCH($A319,'Hoja de Trabajo para listado'!$DE$153:$DE$1048576,0),MATCH((CUADRO!O$4&amp;$E319),'Hoja de Trabajo para listado'!$DE$151:$DG$151,0)),0)+IFERROR(INDEX('Hoja de Trabajo para listado'!$CD$155:$DC$1048576,MATCH($A319,'Hoja de Trabajo para listado'!$CD$155:$CD$1048576,0),MATCH((CUADRO!O$4&amp;$E319),'Hoja de Trabajo para listado'!$CD$151:$DC$151,0)),0)</f>
        <v>0</v>
      </c>
      <c r="P319" s="241">
        <f ca="1">+IFERROR(INDEX('Hoja de Trabajo para listado'!$A$155:$Z$1048576,MATCH($A319,'Hoja de Trabajo para listado'!$A$155:$A$1048576,0),MATCH((CUADRO!P$4&amp;$E319),'Hoja de Trabajo para listado'!$A$151:$Z$151,0)),0)+IFERROR(INDEX('Hoja de Trabajo para listado'!$AB$155:$BA$1048576,MATCH($A319,'Hoja de Trabajo para listado'!$AB$155:$AB$1048576,0),MATCH((CUADRO!P$4&amp;$E319),'Hoja de Trabajo para listado'!$AB$151:$BA$151,0)),0)+IFERROR(INDEX('Hoja de Trabajo para listado'!$BC$155:$CB$1048576,MATCH($A319,'Hoja de Trabajo para listado'!$BC$155:$BC$1048576,0),MATCH((CUADRO!P$4&amp;$E319),'Hoja de Trabajo para listado'!$BC$151:$CB$151,0)),0)+IFERROR(INDEX('Hoja de Trabajo para listado'!$DE$153:$DG$274,MATCH($A319,'Hoja de Trabajo para listado'!$DE$153:$DE$1048576,0),MATCH((CUADRO!P$4&amp;$E319),'Hoja de Trabajo para listado'!$DE$151:$DG$151,0)),0)+IFERROR(INDEX('Hoja de Trabajo para listado'!$CD$155:$DC$1048576,MATCH($A319,'Hoja de Trabajo para listado'!$CD$155:$CD$1048576,0),MATCH((CUADRO!P$4&amp;$E319),'Hoja de Trabajo para listado'!$CD$151:$DC$151,0)),0)</f>
        <v>0</v>
      </c>
      <c r="Q319" s="241">
        <f ca="1">+IFERROR(INDEX('Hoja de Trabajo para listado'!$A$155:$Z$1048576,MATCH($A319,'Hoja de Trabajo para listado'!$A$155:$A$1048576,0),MATCH((CUADRO!Q$4&amp;$E319),'Hoja de Trabajo para listado'!$A$151:$Z$151,0)),0)+IFERROR(INDEX('Hoja de Trabajo para listado'!$AB$155:$BA$1048576,MATCH($A319,'Hoja de Trabajo para listado'!$AB$155:$AB$1048576,0),MATCH((CUADRO!Q$4&amp;$E319),'Hoja de Trabajo para listado'!$AB$151:$BA$151,0)),0)+IFERROR(INDEX('Hoja de Trabajo para listado'!$BC$155:$CB$1048576,MATCH($A319,'Hoja de Trabajo para listado'!$BC$155:$BC$1048576,0),MATCH((CUADRO!Q$4&amp;$E319),'Hoja de Trabajo para listado'!$BC$151:$CB$151,0)),0)+IFERROR(INDEX('Hoja de Trabajo para listado'!$DE$153:$DG$274,MATCH($A319,'Hoja de Trabajo para listado'!$DE$153:$DE$1048576,0),MATCH((CUADRO!Q$4&amp;$E319),'Hoja de Trabajo para listado'!$DE$151:$DG$151,0)),0)+IFERROR(INDEX('Hoja de Trabajo para listado'!$CD$155:$DC$1048576,MATCH($A319,'Hoja de Trabajo para listado'!$CD$155:$CD$1048576,0),MATCH((CUADRO!Q$4&amp;$E319),'Hoja de Trabajo para listado'!$CD$151:$DC$151,0)),0)</f>
        <v>0</v>
      </c>
      <c r="R319" s="241">
        <f t="shared" ca="1" si="11"/>
        <v>0</v>
      </c>
      <c r="S319" s="260"/>
      <c r="T319" s="241">
        <f ca="1">+T320</f>
        <v>0</v>
      </c>
      <c r="U319" s="240">
        <f t="shared" si="12"/>
        <v>1</v>
      </c>
      <c r="V319" s="327"/>
      <c r="W319" s="397">
        <f>+V319</f>
        <v>0</v>
      </c>
      <c r="X319" s="240">
        <f>+VLOOKUP(A319,[4]Sheet1!$A$13:$D$744,4,FALSE)</f>
        <v>81</v>
      </c>
      <c r="Y319" s="240" t="str">
        <f>+VLOOKUP(X319,bd_lista!$A$3:$C$592,3,FALSE)</f>
        <v>Ministerio de Obras Públicas, Servicios y Vivienda</v>
      </c>
      <c r="Z319" s="290">
        <f>+X319</f>
        <v>81</v>
      </c>
      <c r="AA319" s="315" t="str">
        <f>+Y319</f>
        <v>Ministerio de Obras Públicas, Servicios y Vivienda</v>
      </c>
    </row>
    <row r="320" spans="1:27" customFormat="1" ht="15" hidden="1" customHeight="1">
      <c r="A320" s="32">
        <v>512</v>
      </c>
      <c r="B320" s="394"/>
      <c r="C320" s="327" t="str">
        <f>+VLOOKUP(A320,bd_lista!$A$3:$C$592,3,FALSE)</f>
        <v>Adm.de Aeropuertos y Servicios Auxiliares a la Naveg. Aérea</v>
      </c>
      <c r="D320" s="396"/>
      <c r="E320" s="245" t="s">
        <v>1304</v>
      </c>
      <c r="F320" s="241">
        <f ca="1">+IFERROR(INDEX('Hoja de Trabajo para listado'!$A$155:$Z$1048576,MATCH($A320,'Hoja de Trabajo para listado'!$A$155:$A$1048576,0),MATCH((CUADRO!F$4&amp;$E320),'Hoja de Trabajo para listado'!$A$151:$Z$151,0)),0)+IFERROR(INDEX('Hoja de Trabajo para listado'!$AB$155:$BA$1048576,MATCH($A320,'Hoja de Trabajo para listado'!$AB$155:$AB$1048576,0),MATCH((CUADRO!F$4&amp;$E320),'Hoja de Trabajo para listado'!$AB$151:$BA$151,0)),0)+IFERROR(INDEX('Hoja de Trabajo para listado'!$BC$155:$CB$1048576,MATCH($A320,'Hoja de Trabajo para listado'!$BC$155:$BC$1048576,0),MATCH((CUADRO!F$4&amp;$E320),'Hoja de Trabajo para listado'!$BC$151:$CB$151,0)),0)+IFERROR(INDEX('Hoja de Trabajo para listado'!$DE$153:$DG$274,MATCH($A320,'Hoja de Trabajo para listado'!$DE$153:$DE$1048576,0),MATCH((CUADRO!F$4&amp;$E320),'Hoja de Trabajo para listado'!$DE$151:$DG$151,0)),0)+IFERROR(INDEX('Hoja de Trabajo para listado'!$CD$155:$DC$1048576,MATCH($A320,'Hoja de Trabajo para listado'!$CD$155:$CD$1048576,0),MATCH((CUADRO!F$4&amp;$E320),'Hoja de Trabajo para listado'!$CD$151:$DC$151,0)),0)</f>
        <v>0</v>
      </c>
      <c r="G320" s="241">
        <f ca="1">+IFERROR(INDEX('Hoja de Trabajo para listado'!$A$155:$Z$1048576,MATCH($A320,'Hoja de Trabajo para listado'!$A$155:$A$1048576,0),MATCH((CUADRO!G$4&amp;$E320),'Hoja de Trabajo para listado'!$A$151:$Z$151,0)),0)+IFERROR(INDEX('Hoja de Trabajo para listado'!$AB$155:$BA$1048576,MATCH($A320,'Hoja de Trabajo para listado'!$AB$155:$AB$1048576,0),MATCH((CUADRO!G$4&amp;$E320),'Hoja de Trabajo para listado'!$AB$151:$BA$151,0)),0)+IFERROR(INDEX('Hoja de Trabajo para listado'!$BC$155:$CB$1048576,MATCH($A320,'Hoja de Trabajo para listado'!$BC$155:$BC$1048576,0),MATCH((CUADRO!G$4&amp;$E320),'Hoja de Trabajo para listado'!$BC$151:$CB$151,0)),0)+IFERROR(INDEX('Hoja de Trabajo para listado'!$DE$153:$DG$274,MATCH($A320,'Hoja de Trabajo para listado'!$DE$153:$DE$1048576,0),MATCH((CUADRO!G$4&amp;$E320),'Hoja de Trabajo para listado'!$DE$151:$DG$151,0)),0)+IFERROR(INDEX('Hoja de Trabajo para listado'!$CD$155:$DC$1048576,MATCH($A320,'Hoja de Trabajo para listado'!$CD$155:$CD$1048576,0),MATCH((CUADRO!G$4&amp;$E320),'Hoja de Trabajo para listado'!$CD$151:$DC$151,0)),0)</f>
        <v>0</v>
      </c>
      <c r="H320" s="241">
        <f ca="1">+IFERROR(INDEX('Hoja de Trabajo para listado'!$A$155:$Z$1048576,MATCH($A320,'Hoja de Trabajo para listado'!$A$155:$A$1048576,0),MATCH((CUADRO!H$4&amp;$E320),'Hoja de Trabajo para listado'!$A$151:$Z$151,0)),0)+IFERROR(INDEX('Hoja de Trabajo para listado'!$AB$155:$BA$1048576,MATCH($A320,'Hoja de Trabajo para listado'!$AB$155:$AB$1048576,0),MATCH((CUADRO!H$4&amp;$E320),'Hoja de Trabajo para listado'!$AB$151:$BA$151,0)),0)+IFERROR(INDEX('Hoja de Trabajo para listado'!$BC$155:$CB$1048576,MATCH($A320,'Hoja de Trabajo para listado'!$BC$155:$BC$1048576,0),MATCH((CUADRO!H$4&amp;$E320),'Hoja de Trabajo para listado'!$BC$151:$CB$151,0)),0)+IFERROR(INDEX('Hoja de Trabajo para listado'!$DE$153:$DG$274,MATCH($A320,'Hoja de Trabajo para listado'!$DE$153:$DE$1048576,0),MATCH((CUADRO!H$4&amp;$E320),'Hoja de Trabajo para listado'!$DE$151:$DG$151,0)),0)+IFERROR(INDEX('Hoja de Trabajo para listado'!$CD$155:$DC$1048576,MATCH($A320,'Hoja de Trabajo para listado'!$CD$155:$CD$1048576,0),MATCH((CUADRO!H$4&amp;$E320),'Hoja de Trabajo para listado'!$CD$151:$DC$151,0)),0)</f>
        <v>0</v>
      </c>
      <c r="I320" s="241">
        <f ca="1">+IFERROR(INDEX('Hoja de Trabajo para listado'!$A$155:$Z$1048576,MATCH($A320,'Hoja de Trabajo para listado'!$A$155:$A$1048576,0),MATCH((CUADRO!I$4&amp;$E320),'Hoja de Trabajo para listado'!$A$151:$Z$151,0)),0)+IFERROR(INDEX('Hoja de Trabajo para listado'!$AB$155:$BA$1048576,MATCH($A320,'Hoja de Trabajo para listado'!$AB$155:$AB$1048576,0),MATCH((CUADRO!I$4&amp;$E320),'Hoja de Trabajo para listado'!$AB$151:$BA$151,0)),0)+IFERROR(INDEX('Hoja de Trabajo para listado'!$BC$155:$CB$1048576,MATCH($A320,'Hoja de Trabajo para listado'!$BC$155:$BC$1048576,0),MATCH((CUADRO!I$4&amp;$E320),'Hoja de Trabajo para listado'!$BC$151:$CB$151,0)),0)+IFERROR(INDEX('Hoja de Trabajo para listado'!$DE$153:$DG$274,MATCH($A320,'Hoja de Trabajo para listado'!$DE$153:$DE$1048576,0),MATCH((CUADRO!I$4&amp;$E320),'Hoja de Trabajo para listado'!$DE$151:$DG$151,0)),0)+IFERROR(INDEX('Hoja de Trabajo para listado'!$CD$155:$DC$1048576,MATCH($A320,'Hoja de Trabajo para listado'!$CD$155:$CD$1048576,0),MATCH((CUADRO!I$4&amp;$E320),'Hoja de Trabajo para listado'!$CD$151:$DC$151,0)),0)</f>
        <v>0</v>
      </c>
      <c r="J320" s="241">
        <f ca="1">+IFERROR(INDEX('Hoja de Trabajo para listado'!$A$155:$Z$1048576,MATCH($A320,'Hoja de Trabajo para listado'!$A$155:$A$1048576,0),MATCH((CUADRO!J$4&amp;$E320),'Hoja de Trabajo para listado'!$A$151:$Z$151,0)),0)+IFERROR(INDEX('Hoja de Trabajo para listado'!$AB$155:$BA$1048576,MATCH($A320,'Hoja de Trabajo para listado'!$AB$155:$AB$1048576,0),MATCH((CUADRO!J$4&amp;$E320),'Hoja de Trabajo para listado'!$AB$151:$BA$151,0)),0)+IFERROR(INDEX('Hoja de Trabajo para listado'!$BC$155:$CB$1048576,MATCH($A320,'Hoja de Trabajo para listado'!$BC$155:$BC$1048576,0),MATCH((CUADRO!J$4&amp;$E320),'Hoja de Trabajo para listado'!$BC$151:$CB$151,0)),0)+IFERROR(INDEX('Hoja de Trabajo para listado'!$DE$153:$DG$274,MATCH($A320,'Hoja de Trabajo para listado'!$DE$153:$DE$1048576,0),MATCH((CUADRO!J$4&amp;$E320),'Hoja de Trabajo para listado'!$DE$151:$DG$151,0)),0)+IFERROR(INDEX('Hoja de Trabajo para listado'!$CD$155:$DC$1048576,MATCH($A320,'Hoja de Trabajo para listado'!$CD$155:$CD$1048576,0),MATCH((CUADRO!J$4&amp;$E320),'Hoja de Trabajo para listado'!$CD$151:$DC$151,0)),0)</f>
        <v>0</v>
      </c>
      <c r="K320" s="241">
        <f ca="1">+IFERROR(INDEX('Hoja de Trabajo para listado'!$A$155:$Z$1048576,MATCH($A320,'Hoja de Trabajo para listado'!$A$155:$A$1048576,0),MATCH((CUADRO!K$4&amp;$E320),'Hoja de Trabajo para listado'!$A$151:$Z$151,0)),0)+IFERROR(INDEX('Hoja de Trabajo para listado'!$AB$155:$BA$1048576,MATCH($A320,'Hoja de Trabajo para listado'!$AB$155:$AB$1048576,0),MATCH((CUADRO!K$4&amp;$E320),'Hoja de Trabajo para listado'!$AB$151:$BA$151,0)),0)+IFERROR(INDEX('Hoja de Trabajo para listado'!$BC$155:$CB$1048576,MATCH($A320,'Hoja de Trabajo para listado'!$BC$155:$BC$1048576,0),MATCH((CUADRO!K$4&amp;$E320),'Hoja de Trabajo para listado'!$BC$151:$CB$151,0)),0)+IFERROR(INDEX('Hoja de Trabajo para listado'!$DE$153:$DG$274,MATCH($A320,'Hoja de Trabajo para listado'!$DE$153:$DE$1048576,0),MATCH((CUADRO!K$4&amp;$E320),'Hoja de Trabajo para listado'!$DE$151:$DG$151,0)),0)+IFERROR(INDEX('Hoja de Trabajo para listado'!$CD$155:$DC$1048576,MATCH($A320,'Hoja de Trabajo para listado'!$CD$155:$CD$1048576,0),MATCH((CUADRO!K$4&amp;$E320),'Hoja de Trabajo para listado'!$CD$151:$DC$151,0)),0)</f>
        <v>0</v>
      </c>
      <c r="L320" s="241">
        <f ca="1">+IFERROR(INDEX('Hoja de Trabajo para listado'!$A$155:$Z$1048576,MATCH($A320,'Hoja de Trabajo para listado'!$A$155:$A$1048576,0),MATCH((CUADRO!L$4&amp;$E320),'Hoja de Trabajo para listado'!$A$151:$Z$151,0)),0)+IFERROR(INDEX('Hoja de Trabajo para listado'!$AB$155:$BA$1048576,MATCH($A320,'Hoja de Trabajo para listado'!$AB$155:$AB$1048576,0),MATCH((CUADRO!L$4&amp;$E320),'Hoja de Trabajo para listado'!$AB$151:$BA$151,0)),0)+IFERROR(INDEX('Hoja de Trabajo para listado'!$BC$155:$CB$1048576,MATCH($A320,'Hoja de Trabajo para listado'!$BC$155:$BC$1048576,0),MATCH((CUADRO!L$4&amp;$E320),'Hoja de Trabajo para listado'!$BC$151:$CB$151,0)),0)+IFERROR(INDEX('Hoja de Trabajo para listado'!$DE$153:$DG$274,MATCH($A320,'Hoja de Trabajo para listado'!$DE$153:$DE$1048576,0),MATCH((CUADRO!L$4&amp;$E320),'Hoja de Trabajo para listado'!$DE$151:$DG$151,0)),0)+IFERROR(INDEX('Hoja de Trabajo para listado'!$CD$155:$DC$1048576,MATCH($A320,'Hoja de Trabajo para listado'!$CD$155:$CD$1048576,0),MATCH((CUADRO!L$4&amp;$E320),'Hoja de Trabajo para listado'!$CD$151:$DC$151,0)),0)</f>
        <v>0</v>
      </c>
      <c r="M320" s="241">
        <f ca="1">+IFERROR(INDEX('Hoja de Trabajo para listado'!$A$155:$Z$1048576,MATCH($A320,'Hoja de Trabajo para listado'!$A$155:$A$1048576,0),MATCH((CUADRO!M$4&amp;$E320),'Hoja de Trabajo para listado'!$A$151:$Z$151,0)),0)+IFERROR(INDEX('Hoja de Trabajo para listado'!$AB$155:$BA$1048576,MATCH($A320,'Hoja de Trabajo para listado'!$AB$155:$AB$1048576,0),MATCH((CUADRO!M$4&amp;$E320),'Hoja de Trabajo para listado'!$AB$151:$BA$151,0)),0)+IFERROR(INDEX('Hoja de Trabajo para listado'!$BC$155:$CB$1048576,MATCH($A320,'Hoja de Trabajo para listado'!$BC$155:$BC$1048576,0),MATCH((CUADRO!M$4&amp;$E320),'Hoja de Trabajo para listado'!$BC$151:$CB$151,0)),0)+IFERROR(INDEX('Hoja de Trabajo para listado'!$DE$153:$DG$274,MATCH($A320,'Hoja de Trabajo para listado'!$DE$153:$DE$1048576,0),MATCH((CUADRO!M$4&amp;$E320),'Hoja de Trabajo para listado'!$DE$151:$DG$151,0)),0)+IFERROR(INDEX('Hoja de Trabajo para listado'!$CD$155:$DC$1048576,MATCH($A320,'Hoja de Trabajo para listado'!$CD$155:$CD$1048576,0),MATCH((CUADRO!M$4&amp;$E320),'Hoja de Trabajo para listado'!$CD$151:$DC$151,0)),0)</f>
        <v>0</v>
      </c>
      <c r="N320" s="241">
        <f ca="1">+IFERROR(INDEX('Hoja de Trabajo para listado'!$A$155:$Z$1048576,MATCH($A320,'Hoja de Trabajo para listado'!$A$155:$A$1048576,0),MATCH((CUADRO!N$4&amp;$E320),'Hoja de Trabajo para listado'!$A$151:$Z$151,0)),0)+IFERROR(INDEX('Hoja de Trabajo para listado'!$AB$155:$BA$1048576,MATCH($A320,'Hoja de Trabajo para listado'!$AB$155:$AB$1048576,0),MATCH((CUADRO!N$4&amp;$E320),'Hoja de Trabajo para listado'!$AB$151:$BA$151,0)),0)+IFERROR(INDEX('Hoja de Trabajo para listado'!$BC$155:$CB$1048576,MATCH($A320,'Hoja de Trabajo para listado'!$BC$155:$BC$1048576,0),MATCH((CUADRO!N$4&amp;$E320),'Hoja de Trabajo para listado'!$BC$151:$CB$151,0)),0)+IFERROR(INDEX('Hoja de Trabajo para listado'!$DE$153:$DG$274,MATCH($A320,'Hoja de Trabajo para listado'!$DE$153:$DE$1048576,0),MATCH((CUADRO!N$4&amp;$E320),'Hoja de Trabajo para listado'!$DE$151:$DG$151,0)),0)+IFERROR(INDEX('Hoja de Trabajo para listado'!$CD$155:$DC$1048576,MATCH($A320,'Hoja de Trabajo para listado'!$CD$155:$CD$1048576,0),MATCH((CUADRO!N$4&amp;$E320),'Hoja de Trabajo para listado'!$CD$151:$DC$151,0)),0)</f>
        <v>0</v>
      </c>
      <c r="O320" s="241">
        <f ca="1">+IFERROR(INDEX('Hoja de Trabajo para listado'!$A$155:$Z$1048576,MATCH($A320,'Hoja de Trabajo para listado'!$A$155:$A$1048576,0),MATCH((CUADRO!O$4&amp;$E320),'Hoja de Trabajo para listado'!$A$151:$Z$151,0)),0)+IFERROR(INDEX('Hoja de Trabajo para listado'!$AB$155:$BA$1048576,MATCH($A320,'Hoja de Trabajo para listado'!$AB$155:$AB$1048576,0),MATCH((CUADRO!O$4&amp;$E320),'Hoja de Trabajo para listado'!$AB$151:$BA$151,0)),0)+IFERROR(INDEX('Hoja de Trabajo para listado'!$BC$155:$CB$1048576,MATCH($A320,'Hoja de Trabajo para listado'!$BC$155:$BC$1048576,0),MATCH((CUADRO!O$4&amp;$E320),'Hoja de Trabajo para listado'!$BC$151:$CB$151,0)),0)+IFERROR(INDEX('Hoja de Trabajo para listado'!$DE$153:$DG$274,MATCH($A320,'Hoja de Trabajo para listado'!$DE$153:$DE$1048576,0),MATCH((CUADRO!O$4&amp;$E320),'Hoja de Trabajo para listado'!$DE$151:$DG$151,0)),0)+IFERROR(INDEX('Hoja de Trabajo para listado'!$CD$155:$DC$1048576,MATCH($A320,'Hoja de Trabajo para listado'!$CD$155:$CD$1048576,0),MATCH((CUADRO!O$4&amp;$E320),'Hoja de Trabajo para listado'!$CD$151:$DC$151,0)),0)</f>
        <v>0</v>
      </c>
      <c r="P320" s="241">
        <f ca="1">+IFERROR(INDEX('Hoja de Trabajo para listado'!$A$155:$Z$1048576,MATCH($A320,'Hoja de Trabajo para listado'!$A$155:$A$1048576,0),MATCH((CUADRO!P$4&amp;$E320),'Hoja de Trabajo para listado'!$A$151:$Z$151,0)),0)+IFERROR(INDEX('Hoja de Trabajo para listado'!$AB$155:$BA$1048576,MATCH($A320,'Hoja de Trabajo para listado'!$AB$155:$AB$1048576,0),MATCH((CUADRO!P$4&amp;$E320),'Hoja de Trabajo para listado'!$AB$151:$BA$151,0)),0)+IFERROR(INDEX('Hoja de Trabajo para listado'!$BC$155:$CB$1048576,MATCH($A320,'Hoja de Trabajo para listado'!$BC$155:$BC$1048576,0),MATCH((CUADRO!P$4&amp;$E320),'Hoja de Trabajo para listado'!$BC$151:$CB$151,0)),0)+IFERROR(INDEX('Hoja de Trabajo para listado'!$DE$153:$DG$274,MATCH($A320,'Hoja de Trabajo para listado'!$DE$153:$DE$1048576,0),MATCH((CUADRO!P$4&amp;$E320),'Hoja de Trabajo para listado'!$DE$151:$DG$151,0)),0)+IFERROR(INDEX('Hoja de Trabajo para listado'!$CD$155:$DC$1048576,MATCH($A320,'Hoja de Trabajo para listado'!$CD$155:$CD$1048576,0),MATCH((CUADRO!P$4&amp;$E320),'Hoja de Trabajo para listado'!$CD$151:$DC$151,0)),0)</f>
        <v>0</v>
      </c>
      <c r="Q320" s="241">
        <f ca="1">+IFERROR(INDEX('Hoja de Trabajo para listado'!$A$155:$Z$1048576,MATCH($A320,'Hoja de Trabajo para listado'!$A$155:$A$1048576,0),MATCH((CUADRO!Q$4&amp;$E320),'Hoja de Trabajo para listado'!$A$151:$Z$151,0)),0)+IFERROR(INDEX('Hoja de Trabajo para listado'!$AB$155:$BA$1048576,MATCH($A320,'Hoja de Trabajo para listado'!$AB$155:$AB$1048576,0),MATCH((CUADRO!Q$4&amp;$E320),'Hoja de Trabajo para listado'!$AB$151:$BA$151,0)),0)+IFERROR(INDEX('Hoja de Trabajo para listado'!$BC$155:$CB$1048576,MATCH($A320,'Hoja de Trabajo para listado'!$BC$155:$BC$1048576,0),MATCH((CUADRO!Q$4&amp;$E320),'Hoja de Trabajo para listado'!$BC$151:$CB$151,0)),0)+IFERROR(INDEX('Hoja de Trabajo para listado'!$DE$153:$DG$274,MATCH($A320,'Hoja de Trabajo para listado'!$DE$153:$DE$1048576,0),MATCH((CUADRO!Q$4&amp;$E320),'Hoja de Trabajo para listado'!$DE$151:$DG$151,0)),0)+IFERROR(INDEX('Hoja de Trabajo para listado'!$CD$155:$DC$1048576,MATCH($A320,'Hoja de Trabajo para listado'!$CD$155:$CD$1048576,0),MATCH((CUADRO!Q$4&amp;$E320),'Hoja de Trabajo para listado'!$CD$151:$DC$151,0)),0)</f>
        <v>0</v>
      </c>
      <c r="R320" s="241">
        <f t="shared" ca="1" si="11"/>
        <v>0</v>
      </c>
      <c r="S320" s="260">
        <f ca="1">+R319+R320</f>
        <v>0</v>
      </c>
      <c r="T320" s="241">
        <f ca="1">+S320</f>
        <v>0</v>
      </c>
      <c r="U320" s="240">
        <f t="shared" si="12"/>
        <v>2</v>
      </c>
      <c r="V320" s="327"/>
      <c r="W320" s="398"/>
      <c r="X320" s="240">
        <f>+VLOOKUP(A320,[4]Sheet1!$A$13:$D$744,4,FALSE)</f>
        <v>81</v>
      </c>
      <c r="Y320" s="240" t="str">
        <f>+VLOOKUP(X320,bd_lista!$A$3:$C$592,3,FALSE)</f>
        <v>Ministerio de Obras Públicas, Servicios y Vivienda</v>
      </c>
      <c r="Z320" s="288"/>
      <c r="AA320" s="317"/>
    </row>
    <row r="321" spans="1:27" ht="15" customHeight="1">
      <c r="A321" s="378">
        <v>513</v>
      </c>
      <c r="B321" s="393">
        <f>+A321</f>
        <v>513</v>
      </c>
      <c r="C321" s="245" t="str">
        <f>+VLOOKUP(A321,bd_lista!$A$3:$C$592,3,FALSE)</f>
        <v>Yacimientos Petrolíferos Fiscales Bolivianos</v>
      </c>
      <c r="D321" s="395" t="str">
        <f>+C321</f>
        <v>Yacimientos Petrolíferos Fiscales Bolivianos</v>
      </c>
      <c r="E321" s="326" t="s">
        <v>1303</v>
      </c>
      <c r="F321" s="265">
        <f ca="1">+IFERROR(INDEX('Hoja de Trabajo para listado'!$A$155:$Z$1048576,MATCH($A321,'Hoja de Trabajo para listado'!$A$155:$A$1048576,0),MATCH((CUADRO!F$4&amp;$E321),'Hoja de Trabajo para listado'!$A$151:$Z$151,0)),0)+IFERROR(INDEX('Hoja de Trabajo para listado'!$AB$155:$BA$1048576,MATCH($A321,'Hoja de Trabajo para listado'!$AB$155:$AB$1048576,0),MATCH((CUADRO!F$4&amp;$E321),'Hoja de Trabajo para listado'!$AB$151:$BA$151,0)),0)+IFERROR(INDEX('Hoja de Trabajo para listado'!$BC$155:$CB$1048576,MATCH($A321,'Hoja de Trabajo para listado'!$BC$155:$BC$1048576,0),MATCH((CUADRO!F$4&amp;$E321),'Hoja de Trabajo para listado'!$BC$151:$CB$151,0)),0)+IFERROR(INDEX('Hoja de Trabajo para listado'!$DE$153:$DG$274,MATCH($A321,'Hoja de Trabajo para listado'!$DE$153:$DE$1048576,0),MATCH((CUADRO!F$4&amp;$E321),'Hoja de Trabajo para listado'!$DE$151:$DG$151,0)),0)+IFERROR(INDEX('Hoja de Trabajo para listado'!$CD$155:$DC$1048576,MATCH($A321,'Hoja de Trabajo para listado'!$CD$155:$CD$1048576,0),MATCH((CUADRO!F$4&amp;$E321),'Hoja de Trabajo para listado'!$CD$151:$DC$151,0)),0)</f>
        <v>366652.73000000004</v>
      </c>
      <c r="G321" s="265">
        <f ca="1">+IFERROR(INDEX('Hoja de Trabajo para listado'!$A$155:$Z$1048576,MATCH($A321,'Hoja de Trabajo para listado'!$A$155:$A$1048576,0),MATCH((CUADRO!G$4&amp;$E321),'Hoja de Trabajo para listado'!$A$151:$Z$151,0)),0)+IFERROR(INDEX('Hoja de Trabajo para listado'!$AB$155:$BA$1048576,MATCH($A321,'Hoja de Trabajo para listado'!$AB$155:$AB$1048576,0),MATCH((CUADRO!G$4&amp;$E321),'Hoja de Trabajo para listado'!$AB$151:$BA$151,0)),0)+IFERROR(INDEX('Hoja de Trabajo para listado'!$BC$155:$CB$1048576,MATCH($A321,'Hoja de Trabajo para listado'!$BC$155:$BC$1048576,0),MATCH((CUADRO!G$4&amp;$E321),'Hoja de Trabajo para listado'!$BC$151:$CB$151,0)),0)+IFERROR(INDEX('Hoja de Trabajo para listado'!$DE$153:$DG$274,MATCH($A321,'Hoja de Trabajo para listado'!$DE$153:$DE$1048576,0),MATCH((CUADRO!G$4&amp;$E321),'Hoja de Trabajo para listado'!$DE$151:$DG$151,0)),0)+IFERROR(INDEX('Hoja de Trabajo para listado'!$CD$155:$DC$1048576,MATCH($A321,'Hoja de Trabajo para listado'!$CD$155:$CD$1048576,0),MATCH((CUADRO!G$4&amp;$E321),'Hoja de Trabajo para listado'!$CD$151:$DC$151,0)),0)</f>
        <v>252167.03</v>
      </c>
      <c r="H321" s="265">
        <f ca="1">+IFERROR(INDEX('Hoja de Trabajo para listado'!$A$155:$Z$1048576,MATCH($A321,'Hoja de Trabajo para listado'!$A$155:$A$1048576,0),MATCH((CUADRO!H$4&amp;$E321),'Hoja de Trabajo para listado'!$A$151:$Z$151,0)),0)+IFERROR(INDEX('Hoja de Trabajo para listado'!$AB$155:$BA$1048576,MATCH($A321,'Hoja de Trabajo para listado'!$AB$155:$AB$1048576,0),MATCH((CUADRO!H$4&amp;$E321),'Hoja de Trabajo para listado'!$AB$151:$BA$151,0)),0)+IFERROR(INDEX('Hoja de Trabajo para listado'!$BC$155:$CB$1048576,MATCH($A321,'Hoja de Trabajo para listado'!$BC$155:$BC$1048576,0),MATCH((CUADRO!H$4&amp;$E321),'Hoja de Trabajo para listado'!$BC$151:$CB$151,0)),0)+IFERROR(INDEX('Hoja de Trabajo para listado'!$DE$153:$DG$274,MATCH($A321,'Hoja de Trabajo para listado'!$DE$153:$DE$1048576,0),MATCH((CUADRO!H$4&amp;$E321),'Hoja de Trabajo para listado'!$DE$151:$DG$151,0)),0)+IFERROR(INDEX('Hoja de Trabajo para listado'!$CD$155:$DC$1048576,MATCH($A321,'Hoja de Trabajo para listado'!$CD$155:$CD$1048576,0),MATCH((CUADRO!H$4&amp;$E321),'Hoja de Trabajo para listado'!$CD$151:$DC$151,0)),0)</f>
        <v>3620.35</v>
      </c>
      <c r="I321" s="265">
        <f ca="1">+IFERROR(INDEX('Hoja de Trabajo para listado'!$A$155:$Z$1048576,MATCH($A321,'Hoja de Trabajo para listado'!$A$155:$A$1048576,0),MATCH((CUADRO!I$4&amp;$E321),'Hoja de Trabajo para listado'!$A$151:$Z$151,0)),0)+IFERROR(INDEX('Hoja de Trabajo para listado'!$AB$155:$BA$1048576,MATCH($A321,'Hoja de Trabajo para listado'!$AB$155:$AB$1048576,0),MATCH((CUADRO!I$4&amp;$E321),'Hoja de Trabajo para listado'!$AB$151:$BA$151,0)),0)+IFERROR(INDEX('Hoja de Trabajo para listado'!$BC$155:$CB$1048576,MATCH($A321,'Hoja de Trabajo para listado'!$BC$155:$BC$1048576,0),MATCH((CUADRO!I$4&amp;$E321),'Hoja de Trabajo para listado'!$BC$151:$CB$151,0)),0)+IFERROR(INDEX('Hoja de Trabajo para listado'!$DE$153:$DG$274,MATCH($A321,'Hoja de Trabajo para listado'!$DE$153:$DE$1048576,0),MATCH((CUADRO!I$4&amp;$E321),'Hoja de Trabajo para listado'!$DE$151:$DG$151,0)),0)+IFERROR(INDEX('Hoja de Trabajo para listado'!$CD$155:$DC$1048576,MATCH($A321,'Hoja de Trabajo para listado'!$CD$155:$CD$1048576,0),MATCH((CUADRO!I$4&amp;$E321),'Hoja de Trabajo para listado'!$CD$151:$DC$151,0)),0)</f>
        <v>815.25</v>
      </c>
      <c r="J321" s="265">
        <f ca="1">+IFERROR(INDEX('Hoja de Trabajo para listado'!$A$155:$Z$1048576,MATCH($A321,'Hoja de Trabajo para listado'!$A$155:$A$1048576,0),MATCH((CUADRO!J$4&amp;$E321),'Hoja de Trabajo para listado'!$A$151:$Z$151,0)),0)+IFERROR(INDEX('Hoja de Trabajo para listado'!$AB$155:$BA$1048576,MATCH($A321,'Hoja de Trabajo para listado'!$AB$155:$AB$1048576,0),MATCH((CUADRO!J$4&amp;$E321),'Hoja de Trabajo para listado'!$AB$151:$BA$151,0)),0)+IFERROR(INDEX('Hoja de Trabajo para listado'!$BC$155:$CB$1048576,MATCH($A321,'Hoja de Trabajo para listado'!$BC$155:$BC$1048576,0),MATCH((CUADRO!J$4&amp;$E321),'Hoja de Trabajo para listado'!$BC$151:$CB$151,0)),0)+IFERROR(INDEX('Hoja de Trabajo para listado'!$DE$153:$DG$274,MATCH($A321,'Hoja de Trabajo para listado'!$DE$153:$DE$1048576,0),MATCH((CUADRO!J$4&amp;$E321),'Hoja de Trabajo para listado'!$DE$151:$DG$151,0)),0)+IFERROR(INDEX('Hoja de Trabajo para listado'!$CD$155:$DC$1048576,MATCH($A321,'Hoja de Trabajo para listado'!$CD$155:$CD$1048576,0),MATCH((CUADRO!J$4&amp;$E321),'Hoja de Trabajo para listado'!$CD$151:$DC$151,0)),0)</f>
        <v>1287.8400000000001</v>
      </c>
      <c r="K321" s="265">
        <f ca="1">+IFERROR(INDEX('Hoja de Trabajo para listado'!$A$155:$Z$1048576,MATCH($A321,'Hoja de Trabajo para listado'!$A$155:$A$1048576,0),MATCH((CUADRO!K$4&amp;$E321),'Hoja de Trabajo para listado'!$A$151:$Z$151,0)),0)+IFERROR(INDEX('Hoja de Trabajo para listado'!$AB$155:$BA$1048576,MATCH($A321,'Hoja de Trabajo para listado'!$AB$155:$AB$1048576,0),MATCH((CUADRO!K$4&amp;$E321),'Hoja de Trabajo para listado'!$AB$151:$BA$151,0)),0)+IFERROR(INDEX('Hoja de Trabajo para listado'!$BC$155:$CB$1048576,MATCH($A321,'Hoja de Trabajo para listado'!$BC$155:$BC$1048576,0),MATCH((CUADRO!K$4&amp;$E321),'Hoja de Trabajo para listado'!$BC$151:$CB$151,0)),0)+IFERROR(INDEX('Hoja de Trabajo para listado'!$DE$153:$DG$274,MATCH($A321,'Hoja de Trabajo para listado'!$DE$153:$DE$1048576,0),MATCH((CUADRO!K$4&amp;$E321),'Hoja de Trabajo para listado'!$DE$151:$DG$151,0)),0)+IFERROR(INDEX('Hoja de Trabajo para listado'!$CD$155:$DC$1048576,MATCH($A321,'Hoja de Trabajo para listado'!$CD$155:$CD$1048576,0),MATCH((CUADRO!K$4&amp;$E321),'Hoja de Trabajo para listado'!$CD$151:$DC$151,0)),0)</f>
        <v>1244257.3999999999</v>
      </c>
      <c r="L321" s="265">
        <f ca="1">+IFERROR(INDEX('Hoja de Trabajo para listado'!$A$155:$Z$1048576,MATCH($A321,'Hoja de Trabajo para listado'!$A$155:$A$1048576,0),MATCH((CUADRO!L$4&amp;$E321),'Hoja de Trabajo para listado'!$A$151:$Z$151,0)),0)+IFERROR(INDEX('Hoja de Trabajo para listado'!$AB$155:$BA$1048576,MATCH($A321,'Hoja de Trabajo para listado'!$AB$155:$AB$1048576,0),MATCH((CUADRO!L$4&amp;$E321),'Hoja de Trabajo para listado'!$AB$151:$BA$151,0)),0)+IFERROR(INDEX('Hoja de Trabajo para listado'!$BC$155:$CB$1048576,MATCH($A321,'Hoja de Trabajo para listado'!$BC$155:$BC$1048576,0),MATCH((CUADRO!L$4&amp;$E321),'Hoja de Trabajo para listado'!$BC$151:$CB$151,0)),0)+IFERROR(INDEX('Hoja de Trabajo para listado'!$DE$153:$DG$274,MATCH($A321,'Hoja de Trabajo para listado'!$DE$153:$DE$1048576,0),MATCH((CUADRO!L$4&amp;$E321),'Hoja de Trabajo para listado'!$DE$151:$DG$151,0)),0)+IFERROR(INDEX('Hoja de Trabajo para listado'!$CD$155:$DC$1048576,MATCH($A321,'Hoja de Trabajo para listado'!$CD$155:$CD$1048576,0),MATCH((CUADRO!L$4&amp;$E321),'Hoja de Trabajo para listado'!$CD$151:$DC$151,0)),0)</f>
        <v>0</v>
      </c>
      <c r="M321" s="265">
        <f ca="1">+IFERROR(INDEX('Hoja de Trabajo para listado'!$A$155:$Z$1048576,MATCH($A321,'Hoja de Trabajo para listado'!$A$155:$A$1048576,0),MATCH((CUADRO!M$4&amp;$E321),'Hoja de Trabajo para listado'!$A$151:$Z$151,0)),0)+IFERROR(INDEX('Hoja de Trabajo para listado'!$AB$155:$BA$1048576,MATCH($A321,'Hoja de Trabajo para listado'!$AB$155:$AB$1048576,0),MATCH((CUADRO!M$4&amp;$E321),'Hoja de Trabajo para listado'!$AB$151:$BA$151,0)),0)+IFERROR(INDEX('Hoja de Trabajo para listado'!$BC$155:$CB$1048576,MATCH($A321,'Hoja de Trabajo para listado'!$BC$155:$BC$1048576,0),MATCH((CUADRO!M$4&amp;$E321),'Hoja de Trabajo para listado'!$BC$151:$CB$151,0)),0)+IFERROR(INDEX('Hoja de Trabajo para listado'!$DE$153:$DG$274,MATCH($A321,'Hoja de Trabajo para listado'!$DE$153:$DE$1048576,0),MATCH((CUADRO!M$4&amp;$E321),'Hoja de Trabajo para listado'!$DE$151:$DG$151,0)),0)+IFERROR(INDEX('Hoja de Trabajo para listado'!$CD$155:$DC$1048576,MATCH($A321,'Hoja de Trabajo para listado'!$CD$155:$CD$1048576,0),MATCH((CUADRO!M$4&amp;$E321),'Hoja de Trabajo para listado'!$CD$151:$DC$151,0)),0)</f>
        <v>0</v>
      </c>
      <c r="N321" s="265">
        <f ca="1">+IFERROR(INDEX('Hoja de Trabajo para listado'!$A$155:$Z$1048576,MATCH($A321,'Hoja de Trabajo para listado'!$A$155:$A$1048576,0),MATCH((CUADRO!N$4&amp;$E321),'Hoja de Trabajo para listado'!$A$151:$Z$151,0)),0)+IFERROR(INDEX('Hoja de Trabajo para listado'!$AB$155:$BA$1048576,MATCH($A321,'Hoja de Trabajo para listado'!$AB$155:$AB$1048576,0),MATCH((CUADRO!N$4&amp;$E321),'Hoja de Trabajo para listado'!$AB$151:$BA$151,0)),0)+IFERROR(INDEX('Hoja de Trabajo para listado'!$BC$155:$CB$1048576,MATCH($A321,'Hoja de Trabajo para listado'!$BC$155:$BC$1048576,0),MATCH((CUADRO!N$4&amp;$E321),'Hoja de Trabajo para listado'!$BC$151:$CB$151,0)),0)+IFERROR(INDEX('Hoja de Trabajo para listado'!$DE$153:$DG$274,MATCH($A321,'Hoja de Trabajo para listado'!$DE$153:$DE$1048576,0),MATCH((CUADRO!N$4&amp;$E321),'Hoja de Trabajo para listado'!$DE$151:$DG$151,0)),0)+IFERROR(INDEX('Hoja de Trabajo para listado'!$CD$155:$DC$1048576,MATCH($A321,'Hoja de Trabajo para listado'!$CD$155:$CD$1048576,0),MATCH((CUADRO!N$4&amp;$E321),'Hoja de Trabajo para listado'!$CD$151:$DC$151,0)),0)</f>
        <v>13960712.550000001</v>
      </c>
      <c r="O321" s="265">
        <f ca="1">+IFERROR(INDEX('Hoja de Trabajo para listado'!$A$155:$Z$1048576,MATCH($A321,'Hoja de Trabajo para listado'!$A$155:$A$1048576,0),MATCH((CUADRO!O$4&amp;$E321),'Hoja de Trabajo para listado'!$A$151:$Z$151,0)),0)+IFERROR(INDEX('Hoja de Trabajo para listado'!$AB$155:$BA$1048576,MATCH($A321,'Hoja de Trabajo para listado'!$AB$155:$AB$1048576,0),MATCH((CUADRO!O$4&amp;$E321),'Hoja de Trabajo para listado'!$AB$151:$BA$151,0)),0)+IFERROR(INDEX('Hoja de Trabajo para listado'!$BC$155:$CB$1048576,MATCH($A321,'Hoja de Trabajo para listado'!$BC$155:$BC$1048576,0),MATCH((CUADRO!O$4&amp;$E321),'Hoja de Trabajo para listado'!$BC$151:$CB$151,0)),0)+IFERROR(INDEX('Hoja de Trabajo para listado'!$DE$153:$DG$274,MATCH($A321,'Hoja de Trabajo para listado'!$DE$153:$DE$1048576,0),MATCH((CUADRO!O$4&amp;$E321),'Hoja de Trabajo para listado'!$DE$151:$DG$151,0)),0)+IFERROR(INDEX('Hoja de Trabajo para listado'!$CD$155:$DC$1048576,MATCH($A321,'Hoja de Trabajo para listado'!$CD$155:$CD$1048576,0),MATCH((CUADRO!O$4&amp;$E321),'Hoja de Trabajo para listado'!$CD$151:$DC$151,0)),0)</f>
        <v>120</v>
      </c>
      <c r="P321" s="265">
        <f ca="1">+IFERROR(INDEX('Hoja de Trabajo para listado'!$A$155:$Z$1048576,MATCH($A321,'Hoja de Trabajo para listado'!$A$155:$A$1048576,0),MATCH((CUADRO!P$4&amp;$E321),'Hoja de Trabajo para listado'!$A$151:$Z$151,0)),0)+IFERROR(INDEX('Hoja de Trabajo para listado'!$AB$155:$BA$1048576,MATCH($A321,'Hoja de Trabajo para listado'!$AB$155:$AB$1048576,0),MATCH((CUADRO!P$4&amp;$E321),'Hoja de Trabajo para listado'!$AB$151:$BA$151,0)),0)+IFERROR(INDEX('Hoja de Trabajo para listado'!$BC$155:$CB$1048576,MATCH($A321,'Hoja de Trabajo para listado'!$BC$155:$BC$1048576,0),MATCH((CUADRO!P$4&amp;$E321),'Hoja de Trabajo para listado'!$BC$151:$CB$151,0)),0)+IFERROR(INDEX('Hoja de Trabajo para listado'!$DE$153:$DG$274,MATCH($A321,'Hoja de Trabajo para listado'!$DE$153:$DE$1048576,0),MATCH((CUADRO!P$4&amp;$E321),'Hoja de Trabajo para listado'!$DE$151:$DG$151,0)),0)+IFERROR(INDEX('Hoja de Trabajo para listado'!$CD$155:$DC$1048576,MATCH($A321,'Hoja de Trabajo para listado'!$CD$155:$CD$1048576,0),MATCH((CUADRO!P$4&amp;$E321),'Hoja de Trabajo para listado'!$CD$151:$DC$151,0)),0)</f>
        <v>1231208022.8099997</v>
      </c>
      <c r="Q321" s="265">
        <f ca="1">+IFERROR(INDEX('Hoja de Trabajo para listado'!$A$155:$Z$1048576,MATCH($A321,'Hoja de Trabajo para listado'!$A$155:$A$1048576,0),MATCH((CUADRO!Q$4&amp;$E321),'Hoja de Trabajo para listado'!$A$151:$Z$151,0)),0)+IFERROR(INDEX('Hoja de Trabajo para listado'!$AB$155:$BA$1048576,MATCH($A321,'Hoja de Trabajo para listado'!$AB$155:$AB$1048576,0),MATCH((CUADRO!Q$4&amp;$E321),'Hoja de Trabajo para listado'!$AB$151:$BA$151,0)),0)+IFERROR(INDEX('Hoja de Trabajo para listado'!$BC$155:$CB$1048576,MATCH($A321,'Hoja de Trabajo para listado'!$BC$155:$BC$1048576,0),MATCH((CUADRO!Q$4&amp;$E321),'Hoja de Trabajo para listado'!$BC$151:$CB$151,0)),0)+IFERROR(INDEX('Hoja de Trabajo para listado'!$DE$153:$DG$274,MATCH($A321,'Hoja de Trabajo para listado'!$DE$153:$DE$1048576,0),MATCH((CUADRO!Q$4&amp;$E321),'Hoja de Trabajo para listado'!$DE$151:$DG$151,0)),0)+IFERROR(INDEX('Hoja de Trabajo para listado'!$CD$155:$DC$1048576,MATCH($A321,'Hoja de Trabajo para listado'!$CD$155:$CD$1048576,0),MATCH((CUADRO!Q$4&amp;$E321),'Hoja de Trabajo para listado'!$CD$151:$DC$151,0)),0)</f>
        <v>0</v>
      </c>
      <c r="R321" s="265">
        <f t="shared" ca="1" si="11"/>
        <v>1247037655.9599998</v>
      </c>
      <c r="S321" s="321"/>
      <c r="T321" s="241">
        <f ca="1">+T322</f>
        <v>2376002654.1700001</v>
      </c>
      <c r="U321" s="240">
        <f t="shared" si="12"/>
        <v>1</v>
      </c>
      <c r="V321" s="327" t="str">
        <f>+VLOOKUP(A321,bd_lista!$A$3:$E$592,5,FALSE)</f>
        <v>Empresas Nacionales</v>
      </c>
      <c r="W321" s="397" t="str">
        <f>+V321</f>
        <v>Empresas Nacionales</v>
      </c>
      <c r="X321" s="240">
        <v>78</v>
      </c>
      <c r="Y321" s="240" t="str">
        <f>+VLOOKUP(X321,bd_lista!$A$3:$C$592,3,FALSE)</f>
        <v>Ministerio de Hidrocarburos y Energías</v>
      </c>
      <c r="Z321" s="290">
        <f>+X321</f>
        <v>78</v>
      </c>
      <c r="AA321" s="315" t="str">
        <f>+Y321</f>
        <v>Ministerio de Hidrocarburos y Energías</v>
      </c>
    </row>
    <row r="322" spans="1:27" ht="15" customHeight="1">
      <c r="A322" s="378">
        <v>513</v>
      </c>
      <c r="B322" s="394"/>
      <c r="C322" s="327" t="str">
        <f>+VLOOKUP(A322,bd_lista!$A$3:$C$592,3,FALSE)</f>
        <v>Yacimientos Petrolíferos Fiscales Bolivianos</v>
      </c>
      <c r="D322" s="396"/>
      <c r="E322" s="327" t="s">
        <v>1304</v>
      </c>
      <c r="F322" s="243">
        <f ca="1">+IFERROR(INDEX('Hoja de Trabajo para listado'!$A$155:$Z$1048576,MATCH($A322,'Hoja de Trabajo para listado'!$A$155:$A$1048576,0),MATCH((CUADRO!F$4&amp;$E322),'Hoja de Trabajo para listado'!$A$151:$Z$151,0)),0)+IFERROR(INDEX('Hoja de Trabajo para listado'!$AB$155:$BA$1048576,MATCH($A322,'Hoja de Trabajo para listado'!$AB$155:$AB$1048576,0),MATCH((CUADRO!F$4&amp;$E322),'Hoja de Trabajo para listado'!$AB$151:$BA$151,0)),0)+IFERROR(INDEX('Hoja de Trabajo para listado'!$BC$155:$CB$1048576,MATCH($A322,'Hoja de Trabajo para listado'!$BC$155:$BC$1048576,0),MATCH((CUADRO!F$4&amp;$E322),'Hoja de Trabajo para listado'!$BC$151:$CB$151,0)),0)+IFERROR(INDEX('Hoja de Trabajo para listado'!$DE$153:$DG$274,MATCH($A322,'Hoja de Trabajo para listado'!$DE$153:$DE$1048576,0),MATCH((CUADRO!F$4&amp;$E322),'Hoja de Trabajo para listado'!$DE$151:$DG$151,0)),0)+IFERROR(INDEX('Hoja de Trabajo para listado'!$CD$155:$DC$1048576,MATCH($A322,'Hoja de Trabajo para listado'!$CD$155:$CD$1048576,0),MATCH((CUADRO!F$4&amp;$E322),'Hoja de Trabajo para listado'!$CD$151:$DC$151,0)),0)</f>
        <v>528818247.85000002</v>
      </c>
      <c r="G322" s="243">
        <f ca="1">+IFERROR(INDEX('Hoja de Trabajo para listado'!$A$155:$Z$1048576,MATCH($A322,'Hoja de Trabajo para listado'!$A$155:$A$1048576,0),MATCH((CUADRO!G$4&amp;$E322),'Hoja de Trabajo para listado'!$A$151:$Z$151,0)),0)+IFERROR(INDEX('Hoja de Trabajo para listado'!$AB$155:$BA$1048576,MATCH($A322,'Hoja de Trabajo para listado'!$AB$155:$AB$1048576,0),MATCH((CUADRO!G$4&amp;$E322),'Hoja de Trabajo para listado'!$AB$151:$BA$151,0)),0)+IFERROR(INDEX('Hoja de Trabajo para listado'!$BC$155:$CB$1048576,MATCH($A322,'Hoja de Trabajo para listado'!$BC$155:$BC$1048576,0),MATCH((CUADRO!G$4&amp;$E322),'Hoja de Trabajo para listado'!$BC$151:$CB$151,0)),0)+IFERROR(INDEX('Hoja de Trabajo para listado'!$DE$153:$DG$274,MATCH($A322,'Hoja de Trabajo para listado'!$DE$153:$DE$1048576,0),MATCH((CUADRO!G$4&amp;$E322),'Hoja de Trabajo para listado'!$DE$151:$DG$151,0)),0)+IFERROR(INDEX('Hoja de Trabajo para listado'!$CD$155:$DC$1048576,MATCH($A322,'Hoja de Trabajo para listado'!$CD$155:$CD$1048576,0),MATCH((CUADRO!G$4&amp;$E322),'Hoja de Trabajo para listado'!$CD$151:$DC$151,0)),0)</f>
        <v>433076.39</v>
      </c>
      <c r="H322" s="243">
        <f ca="1">+IFERROR(INDEX('Hoja de Trabajo para listado'!$A$155:$Z$1048576,MATCH($A322,'Hoja de Trabajo para listado'!$A$155:$A$1048576,0),MATCH((CUADRO!H$4&amp;$E322),'Hoja de Trabajo para listado'!$A$151:$Z$151,0)),0)+IFERROR(INDEX('Hoja de Trabajo para listado'!$AB$155:$BA$1048576,MATCH($A322,'Hoja de Trabajo para listado'!$AB$155:$AB$1048576,0),MATCH((CUADRO!H$4&amp;$E322),'Hoja de Trabajo para listado'!$AB$151:$BA$151,0)),0)+IFERROR(INDEX('Hoja de Trabajo para listado'!$BC$155:$CB$1048576,MATCH($A322,'Hoja de Trabajo para listado'!$BC$155:$BC$1048576,0),MATCH((CUADRO!H$4&amp;$E322),'Hoja de Trabajo para listado'!$BC$151:$CB$151,0)),0)+IFERROR(INDEX('Hoja de Trabajo para listado'!$DE$153:$DG$274,MATCH($A322,'Hoja de Trabajo para listado'!$DE$153:$DE$1048576,0),MATCH((CUADRO!H$4&amp;$E322),'Hoja de Trabajo para listado'!$DE$151:$DG$151,0)),0)+IFERROR(INDEX('Hoja de Trabajo para listado'!$CD$155:$DC$1048576,MATCH($A322,'Hoja de Trabajo para listado'!$CD$155:$CD$1048576,0),MATCH((CUADRO!H$4&amp;$E322),'Hoja de Trabajo para listado'!$CD$151:$DC$151,0)),0)</f>
        <v>644835.99</v>
      </c>
      <c r="I322" s="243">
        <f ca="1">+IFERROR(INDEX('Hoja de Trabajo para listado'!$A$155:$Z$1048576,MATCH($A322,'Hoja de Trabajo para listado'!$A$155:$A$1048576,0),MATCH((CUADRO!I$4&amp;$E322),'Hoja de Trabajo para listado'!$A$151:$Z$151,0)),0)+IFERROR(INDEX('Hoja de Trabajo para listado'!$AB$155:$BA$1048576,MATCH($A322,'Hoja de Trabajo para listado'!$AB$155:$AB$1048576,0),MATCH((CUADRO!I$4&amp;$E322),'Hoja de Trabajo para listado'!$AB$151:$BA$151,0)),0)+IFERROR(INDEX('Hoja de Trabajo para listado'!$BC$155:$CB$1048576,MATCH($A322,'Hoja de Trabajo para listado'!$BC$155:$BC$1048576,0),MATCH((CUADRO!I$4&amp;$E322),'Hoja de Trabajo para listado'!$BC$151:$CB$151,0)),0)+IFERROR(INDEX('Hoja de Trabajo para listado'!$DE$153:$DG$274,MATCH($A322,'Hoja de Trabajo para listado'!$DE$153:$DE$1048576,0),MATCH((CUADRO!I$4&amp;$E322),'Hoja de Trabajo para listado'!$DE$151:$DG$151,0)),0)+IFERROR(INDEX('Hoja de Trabajo para listado'!$CD$155:$DC$1048576,MATCH($A322,'Hoja de Trabajo para listado'!$CD$155:$CD$1048576,0),MATCH((CUADRO!I$4&amp;$E322),'Hoja de Trabajo para listado'!$CD$151:$DC$151,0)),0)</f>
        <v>4025692.79</v>
      </c>
      <c r="J322" s="243">
        <f ca="1">+IFERROR(INDEX('Hoja de Trabajo para listado'!$A$155:$Z$1048576,MATCH($A322,'Hoja de Trabajo para listado'!$A$155:$A$1048576,0),MATCH((CUADRO!J$4&amp;$E322),'Hoja de Trabajo para listado'!$A$151:$Z$151,0)),0)+IFERROR(INDEX('Hoja de Trabajo para listado'!$AB$155:$BA$1048576,MATCH($A322,'Hoja de Trabajo para listado'!$AB$155:$AB$1048576,0),MATCH((CUADRO!J$4&amp;$E322),'Hoja de Trabajo para listado'!$AB$151:$BA$151,0)),0)+IFERROR(INDEX('Hoja de Trabajo para listado'!$BC$155:$CB$1048576,MATCH($A322,'Hoja de Trabajo para listado'!$BC$155:$BC$1048576,0),MATCH((CUADRO!J$4&amp;$E322),'Hoja de Trabajo para listado'!$BC$151:$CB$151,0)),0)+IFERROR(INDEX('Hoja de Trabajo para listado'!$DE$153:$DG$274,MATCH($A322,'Hoja de Trabajo para listado'!$DE$153:$DE$1048576,0),MATCH((CUADRO!J$4&amp;$E322),'Hoja de Trabajo para listado'!$DE$151:$DG$151,0)),0)+IFERROR(INDEX('Hoja de Trabajo para listado'!$CD$155:$DC$1048576,MATCH($A322,'Hoja de Trabajo para listado'!$CD$155:$CD$1048576,0),MATCH((CUADRO!J$4&amp;$E322),'Hoja de Trabajo para listado'!$CD$151:$DC$151,0)),0)</f>
        <v>430213.41000000003</v>
      </c>
      <c r="K322" s="243">
        <f ca="1">+IFERROR(INDEX('Hoja de Trabajo para listado'!$A$155:$Z$1048576,MATCH($A322,'Hoja de Trabajo para listado'!$A$155:$A$1048576,0),MATCH((CUADRO!K$4&amp;$E322),'Hoja de Trabajo para listado'!$A$151:$Z$151,0)),0)+IFERROR(INDEX('Hoja de Trabajo para listado'!$AB$155:$BA$1048576,MATCH($A322,'Hoja de Trabajo para listado'!$AB$155:$AB$1048576,0),MATCH((CUADRO!K$4&amp;$E322),'Hoja de Trabajo para listado'!$AB$151:$BA$151,0)),0)+IFERROR(INDEX('Hoja de Trabajo para listado'!$BC$155:$CB$1048576,MATCH($A322,'Hoja de Trabajo para listado'!$BC$155:$BC$1048576,0),MATCH((CUADRO!K$4&amp;$E322),'Hoja de Trabajo para listado'!$BC$151:$CB$151,0)),0)+IFERROR(INDEX('Hoja de Trabajo para listado'!$DE$153:$DG$274,MATCH($A322,'Hoja de Trabajo para listado'!$DE$153:$DE$1048576,0),MATCH((CUADRO!K$4&amp;$E322),'Hoja de Trabajo para listado'!$DE$151:$DG$151,0)),0)+IFERROR(INDEX('Hoja de Trabajo para listado'!$CD$155:$DC$1048576,MATCH($A322,'Hoja de Trabajo para listado'!$CD$155:$CD$1048576,0),MATCH((CUADRO!K$4&amp;$E322),'Hoja de Trabajo para listado'!$CD$151:$DC$151,0)),0)</f>
        <v>629758.76</v>
      </c>
      <c r="L322" s="243">
        <f ca="1">+IFERROR(INDEX('Hoja de Trabajo para listado'!$A$155:$Z$1048576,MATCH($A322,'Hoja de Trabajo para listado'!$A$155:$A$1048576,0),MATCH((CUADRO!L$4&amp;$E322),'Hoja de Trabajo para listado'!$A$151:$Z$151,0)),0)+IFERROR(INDEX('Hoja de Trabajo para listado'!$AB$155:$BA$1048576,MATCH($A322,'Hoja de Trabajo para listado'!$AB$155:$AB$1048576,0),MATCH((CUADRO!L$4&amp;$E322),'Hoja de Trabajo para listado'!$AB$151:$BA$151,0)),0)+IFERROR(INDEX('Hoja de Trabajo para listado'!$BC$155:$CB$1048576,MATCH($A322,'Hoja de Trabajo para listado'!$BC$155:$BC$1048576,0),MATCH((CUADRO!L$4&amp;$E322),'Hoja de Trabajo para listado'!$BC$151:$CB$151,0)),0)+IFERROR(INDEX('Hoja de Trabajo para listado'!$DE$153:$DG$274,MATCH($A322,'Hoja de Trabajo para listado'!$DE$153:$DE$1048576,0),MATCH((CUADRO!L$4&amp;$E322),'Hoja de Trabajo para listado'!$DE$151:$DG$151,0)),0)+IFERROR(INDEX('Hoja de Trabajo para listado'!$CD$155:$DC$1048576,MATCH($A322,'Hoja de Trabajo para listado'!$CD$155:$CD$1048576,0),MATCH((CUADRO!L$4&amp;$E322),'Hoja de Trabajo para listado'!$CD$151:$DC$151,0)),0)</f>
        <v>89972757.600000009</v>
      </c>
      <c r="M322" s="243">
        <f ca="1">+IFERROR(INDEX('Hoja de Trabajo para listado'!$A$155:$Z$1048576,MATCH($A322,'Hoja de Trabajo para listado'!$A$155:$A$1048576,0),MATCH((CUADRO!M$4&amp;$E322),'Hoja de Trabajo para listado'!$A$151:$Z$151,0)),0)+IFERROR(INDEX('Hoja de Trabajo para listado'!$AB$155:$BA$1048576,MATCH($A322,'Hoja de Trabajo para listado'!$AB$155:$AB$1048576,0),MATCH((CUADRO!M$4&amp;$E322),'Hoja de Trabajo para listado'!$AB$151:$BA$151,0)),0)+IFERROR(INDEX('Hoja de Trabajo para listado'!$BC$155:$CB$1048576,MATCH($A322,'Hoja de Trabajo para listado'!$BC$155:$BC$1048576,0),MATCH((CUADRO!M$4&amp;$E322),'Hoja de Trabajo para listado'!$BC$151:$CB$151,0)),0)+IFERROR(INDEX('Hoja de Trabajo para listado'!$DE$153:$DG$274,MATCH($A322,'Hoja de Trabajo para listado'!$DE$153:$DE$1048576,0),MATCH((CUADRO!M$4&amp;$E322),'Hoja de Trabajo para listado'!$DE$151:$DG$151,0)),0)+IFERROR(INDEX('Hoja de Trabajo para listado'!$CD$155:$DC$1048576,MATCH($A322,'Hoja de Trabajo para listado'!$CD$155:$CD$1048576,0),MATCH((CUADRO!M$4&amp;$E322),'Hoja de Trabajo para listado'!$CD$151:$DC$151,0)),0)</f>
        <v>102006276.44</v>
      </c>
      <c r="N322" s="243">
        <f ca="1">+IFERROR(INDEX('Hoja de Trabajo para listado'!$A$155:$Z$1048576,MATCH($A322,'Hoja de Trabajo para listado'!$A$155:$A$1048576,0),MATCH((CUADRO!N$4&amp;$E322),'Hoja de Trabajo para listado'!$A$151:$Z$151,0)),0)+IFERROR(INDEX('Hoja de Trabajo para listado'!$AB$155:$BA$1048576,MATCH($A322,'Hoja de Trabajo para listado'!$AB$155:$AB$1048576,0),MATCH((CUADRO!N$4&amp;$E322),'Hoja de Trabajo para listado'!$AB$151:$BA$151,0)),0)+IFERROR(INDEX('Hoja de Trabajo para listado'!$BC$155:$CB$1048576,MATCH($A322,'Hoja de Trabajo para listado'!$BC$155:$BC$1048576,0),MATCH((CUADRO!N$4&amp;$E322),'Hoja de Trabajo para listado'!$BC$151:$CB$151,0)),0)+IFERROR(INDEX('Hoja de Trabajo para listado'!$DE$153:$DG$274,MATCH($A322,'Hoja de Trabajo para listado'!$DE$153:$DE$1048576,0),MATCH((CUADRO!N$4&amp;$E322),'Hoja de Trabajo para listado'!$DE$151:$DG$151,0)),0)+IFERROR(INDEX('Hoja de Trabajo para listado'!$CD$155:$DC$1048576,MATCH($A322,'Hoja de Trabajo para listado'!$CD$155:$CD$1048576,0),MATCH((CUADRO!N$4&amp;$E322),'Hoja de Trabajo para listado'!$CD$151:$DC$151,0)),0)</f>
        <v>507776.41000000003</v>
      </c>
      <c r="O322" s="243">
        <f ca="1">+IFERROR(INDEX('Hoja de Trabajo para listado'!$A$155:$Z$1048576,MATCH($A322,'Hoja de Trabajo para listado'!$A$155:$A$1048576,0),MATCH((CUADRO!O$4&amp;$E322),'Hoja de Trabajo para listado'!$A$151:$Z$151,0)),0)+IFERROR(INDEX('Hoja de Trabajo para listado'!$AB$155:$BA$1048576,MATCH($A322,'Hoja de Trabajo para listado'!$AB$155:$AB$1048576,0),MATCH((CUADRO!O$4&amp;$E322),'Hoja de Trabajo para listado'!$AB$151:$BA$151,0)),0)+IFERROR(INDEX('Hoja de Trabajo para listado'!$BC$155:$CB$1048576,MATCH($A322,'Hoja de Trabajo para listado'!$BC$155:$BC$1048576,0),MATCH((CUADRO!O$4&amp;$E322),'Hoja de Trabajo para listado'!$BC$151:$CB$151,0)),0)+IFERROR(INDEX('Hoja de Trabajo para listado'!$DE$153:$DG$274,MATCH($A322,'Hoja de Trabajo para listado'!$DE$153:$DE$1048576,0),MATCH((CUADRO!O$4&amp;$E322),'Hoja de Trabajo para listado'!$DE$151:$DG$151,0)),0)+IFERROR(INDEX('Hoja de Trabajo para listado'!$CD$155:$DC$1048576,MATCH($A322,'Hoja de Trabajo para listado'!$CD$155:$CD$1048576,0),MATCH((CUADRO!O$4&amp;$E322),'Hoja de Trabajo para listado'!$CD$151:$DC$151,0)),0)</f>
        <v>454221.43</v>
      </c>
      <c r="P322" s="243">
        <f ca="1">+IFERROR(INDEX('Hoja de Trabajo para listado'!$A$155:$Z$1048576,MATCH($A322,'Hoja de Trabajo para listado'!$A$155:$A$1048576,0),MATCH((CUADRO!P$4&amp;$E322),'Hoja de Trabajo para listado'!$A$151:$Z$151,0)),0)+IFERROR(INDEX('Hoja de Trabajo para listado'!$AB$155:$BA$1048576,MATCH($A322,'Hoja de Trabajo para listado'!$AB$155:$AB$1048576,0),MATCH((CUADRO!P$4&amp;$E322),'Hoja de Trabajo para listado'!$AB$151:$BA$151,0)),0)+IFERROR(INDEX('Hoja de Trabajo para listado'!$BC$155:$CB$1048576,MATCH($A322,'Hoja de Trabajo para listado'!$BC$155:$BC$1048576,0),MATCH((CUADRO!P$4&amp;$E322),'Hoja de Trabajo para listado'!$BC$151:$CB$151,0)),0)+IFERROR(INDEX('Hoja de Trabajo para listado'!$DE$153:$DG$274,MATCH($A322,'Hoja de Trabajo para listado'!$DE$153:$DE$1048576,0),MATCH((CUADRO!P$4&amp;$E322),'Hoja de Trabajo para listado'!$DE$151:$DG$151,0)),0)+IFERROR(INDEX('Hoja de Trabajo para listado'!$CD$155:$DC$1048576,MATCH($A322,'Hoja de Trabajo para listado'!$CD$155:$CD$1048576,0),MATCH((CUADRO!P$4&amp;$E322),'Hoja de Trabajo para listado'!$CD$151:$DC$151,0)),0)</f>
        <v>401042141.13999999</v>
      </c>
      <c r="Q322" s="243">
        <f ca="1">+IFERROR(INDEX('Hoja de Trabajo para listado'!$A$155:$Z$1048576,MATCH($A322,'Hoja de Trabajo para listado'!$A$155:$A$1048576,0),MATCH((CUADRO!Q$4&amp;$E322),'Hoja de Trabajo para listado'!$A$151:$Z$151,0)),0)+IFERROR(INDEX('Hoja de Trabajo para listado'!$AB$155:$BA$1048576,MATCH($A322,'Hoja de Trabajo para listado'!$AB$155:$AB$1048576,0),MATCH((CUADRO!Q$4&amp;$E322),'Hoja de Trabajo para listado'!$AB$151:$BA$151,0)),0)+IFERROR(INDEX('Hoja de Trabajo para listado'!$BC$155:$CB$1048576,MATCH($A322,'Hoja de Trabajo para listado'!$BC$155:$BC$1048576,0),MATCH((CUADRO!Q$4&amp;$E322),'Hoja de Trabajo para listado'!$BC$151:$CB$151,0)),0)+IFERROR(INDEX('Hoja de Trabajo para listado'!$DE$153:$DG$274,MATCH($A322,'Hoja de Trabajo para listado'!$DE$153:$DE$1048576,0),MATCH((CUADRO!Q$4&amp;$E322),'Hoja de Trabajo para listado'!$DE$151:$DG$151,0)),0)+IFERROR(INDEX('Hoja de Trabajo para listado'!$CD$155:$DC$1048576,MATCH($A322,'Hoja de Trabajo para listado'!$CD$155:$CD$1048576,0),MATCH((CUADRO!Q$4&amp;$E322),'Hoja de Trabajo para listado'!$CD$151:$DC$151,0)),0)</f>
        <v>0</v>
      </c>
      <c r="R322" s="243">
        <f t="shared" ca="1" si="11"/>
        <v>1128964998.21</v>
      </c>
      <c r="S322" s="259">
        <f ca="1">+R321+R322</f>
        <v>2376002654.1700001</v>
      </c>
      <c r="T322" s="243">
        <f ca="1">+S322</f>
        <v>2376002654.1700001</v>
      </c>
      <c r="U322" s="242">
        <f t="shared" si="12"/>
        <v>2</v>
      </c>
      <c r="V322" s="327" t="str">
        <f>+VLOOKUP(A322,bd_lista!$A$3:$E$592,5,FALSE)</f>
        <v>Empresas Nacionales</v>
      </c>
      <c r="W322" s="398"/>
      <c r="X322" s="240">
        <v>78</v>
      </c>
      <c r="Y322" s="240" t="str">
        <f>+VLOOKUP(X322,bd_lista!$A$3:$C$592,3,FALSE)</f>
        <v>Ministerio de Hidrocarburos y Energías</v>
      </c>
      <c r="Z322" s="288"/>
      <c r="AA322" s="317"/>
    </row>
    <row r="323" spans="1:27" s="377" customFormat="1" ht="15" customHeight="1">
      <c r="A323" s="379">
        <v>514</v>
      </c>
      <c r="B323" s="393">
        <f>+A323</f>
        <v>514</v>
      </c>
      <c r="C323" s="245" t="str">
        <f>+VLOOKUP(A323,bd_lista!$A$3:$C$592,3,FALSE)</f>
        <v>Empresa Nacional de Electricidad</v>
      </c>
      <c r="D323" s="395" t="str">
        <f>+C323</f>
        <v>Empresa Nacional de Electricidad</v>
      </c>
      <c r="E323" s="240" t="s">
        <v>1303</v>
      </c>
      <c r="F323" s="241">
        <f ca="1">+IFERROR(INDEX('Hoja de Trabajo para listado'!$A$155:$Z$1048576,MATCH($A323,'Hoja de Trabajo para listado'!$A$155:$A$1048576,0),MATCH((CUADRO!F$4&amp;$E323),'Hoja de Trabajo para listado'!$A$151:$Z$151,0)),0)+IFERROR(INDEX('Hoja de Trabajo para listado'!$AB$155:$BA$1048576,MATCH($A323,'Hoja de Trabajo para listado'!$AB$155:$AB$1048576,0),MATCH((CUADRO!F$4&amp;$E323),'Hoja de Trabajo para listado'!$AB$151:$BA$151,0)),0)+IFERROR(INDEX('Hoja de Trabajo para listado'!$BC$155:$CB$1048576,MATCH($A323,'Hoja de Trabajo para listado'!$BC$155:$BC$1048576,0),MATCH((CUADRO!F$4&amp;$E323),'Hoja de Trabajo para listado'!$BC$151:$CB$151,0)),0)+IFERROR(INDEX('Hoja de Trabajo para listado'!$DE$153:$DG$274,MATCH($A323,'Hoja de Trabajo para listado'!$DE$153:$DE$1048576,0),MATCH((CUADRO!F$4&amp;$E323),'Hoja de Trabajo para listado'!$DE$151:$DG$151,0)),0)+IFERROR(INDEX('Hoja de Trabajo para listado'!$CD$155:$DC$1048576,MATCH($A323,'Hoja de Trabajo para listado'!$CD$155:$CD$1048576,0),MATCH((CUADRO!F$4&amp;$E323),'Hoja de Trabajo para listado'!$CD$151:$DC$151,0)),0)</f>
        <v>0</v>
      </c>
      <c r="G323" s="241">
        <f ca="1">+IFERROR(INDEX('Hoja de Trabajo para listado'!$A$155:$Z$1048576,MATCH($A323,'Hoja de Trabajo para listado'!$A$155:$A$1048576,0),MATCH((CUADRO!G$4&amp;$E323),'Hoja de Trabajo para listado'!$A$151:$Z$151,0)),0)+IFERROR(INDEX('Hoja de Trabajo para listado'!$AB$155:$BA$1048576,MATCH($A323,'Hoja de Trabajo para listado'!$AB$155:$AB$1048576,0),MATCH((CUADRO!G$4&amp;$E323),'Hoja de Trabajo para listado'!$AB$151:$BA$151,0)),0)+IFERROR(INDEX('Hoja de Trabajo para listado'!$BC$155:$CB$1048576,MATCH($A323,'Hoja de Trabajo para listado'!$BC$155:$BC$1048576,0),MATCH((CUADRO!G$4&amp;$E323),'Hoja de Trabajo para listado'!$BC$151:$CB$151,0)),0)+IFERROR(INDEX('Hoja de Trabajo para listado'!$DE$153:$DG$274,MATCH($A323,'Hoja de Trabajo para listado'!$DE$153:$DE$1048576,0),MATCH((CUADRO!G$4&amp;$E323),'Hoja de Trabajo para listado'!$DE$151:$DG$151,0)),0)+IFERROR(INDEX('Hoja de Trabajo para listado'!$CD$155:$DC$1048576,MATCH($A323,'Hoja de Trabajo para listado'!$CD$155:$CD$1048576,0),MATCH((CUADRO!G$4&amp;$E323),'Hoja de Trabajo para listado'!$CD$151:$DC$151,0)),0)</f>
        <v>0</v>
      </c>
      <c r="H323" s="241">
        <f ca="1">+IFERROR(INDEX('Hoja de Trabajo para listado'!$A$155:$Z$1048576,MATCH($A323,'Hoja de Trabajo para listado'!$A$155:$A$1048576,0),MATCH((CUADRO!H$4&amp;$E323),'Hoja de Trabajo para listado'!$A$151:$Z$151,0)),0)+IFERROR(INDEX('Hoja de Trabajo para listado'!$AB$155:$BA$1048576,MATCH($A323,'Hoja de Trabajo para listado'!$AB$155:$AB$1048576,0),MATCH((CUADRO!H$4&amp;$E323),'Hoja de Trabajo para listado'!$AB$151:$BA$151,0)),0)+IFERROR(INDEX('Hoja de Trabajo para listado'!$BC$155:$CB$1048576,MATCH($A323,'Hoja de Trabajo para listado'!$BC$155:$BC$1048576,0),MATCH((CUADRO!H$4&amp;$E323),'Hoja de Trabajo para listado'!$BC$151:$CB$151,0)),0)+IFERROR(INDEX('Hoja de Trabajo para listado'!$DE$153:$DG$274,MATCH($A323,'Hoja de Trabajo para listado'!$DE$153:$DE$1048576,0),MATCH((CUADRO!H$4&amp;$E323),'Hoja de Trabajo para listado'!$DE$151:$DG$151,0)),0)+IFERROR(INDEX('Hoja de Trabajo para listado'!$CD$155:$DC$1048576,MATCH($A323,'Hoja de Trabajo para listado'!$CD$155:$CD$1048576,0),MATCH((CUADRO!H$4&amp;$E323),'Hoja de Trabajo para listado'!$CD$151:$DC$151,0)),0)</f>
        <v>0</v>
      </c>
      <c r="I323" s="241">
        <f ca="1">+IFERROR(INDEX('Hoja de Trabajo para listado'!$A$155:$Z$1048576,MATCH($A323,'Hoja de Trabajo para listado'!$A$155:$A$1048576,0),MATCH((CUADRO!I$4&amp;$E323),'Hoja de Trabajo para listado'!$A$151:$Z$151,0)),0)+IFERROR(INDEX('Hoja de Trabajo para listado'!$AB$155:$BA$1048576,MATCH($A323,'Hoja de Trabajo para listado'!$AB$155:$AB$1048576,0),MATCH((CUADRO!I$4&amp;$E323),'Hoja de Trabajo para listado'!$AB$151:$BA$151,0)),0)+IFERROR(INDEX('Hoja de Trabajo para listado'!$BC$155:$CB$1048576,MATCH($A323,'Hoja de Trabajo para listado'!$BC$155:$BC$1048576,0),MATCH((CUADRO!I$4&amp;$E323),'Hoja de Trabajo para listado'!$BC$151:$CB$151,0)),0)+IFERROR(INDEX('Hoja de Trabajo para listado'!$DE$153:$DG$274,MATCH($A323,'Hoja de Trabajo para listado'!$DE$153:$DE$1048576,0),MATCH((CUADRO!I$4&amp;$E323),'Hoja de Trabajo para listado'!$DE$151:$DG$151,0)),0)+IFERROR(INDEX('Hoja de Trabajo para listado'!$CD$155:$DC$1048576,MATCH($A323,'Hoja de Trabajo para listado'!$CD$155:$CD$1048576,0),MATCH((CUADRO!I$4&amp;$E323),'Hoja de Trabajo para listado'!$CD$151:$DC$151,0)),0)</f>
        <v>0</v>
      </c>
      <c r="J323" s="241">
        <f ca="1">+IFERROR(INDEX('Hoja de Trabajo para listado'!$A$155:$Z$1048576,MATCH($A323,'Hoja de Trabajo para listado'!$A$155:$A$1048576,0),MATCH((CUADRO!J$4&amp;$E323),'Hoja de Trabajo para listado'!$A$151:$Z$151,0)),0)+IFERROR(INDEX('Hoja de Trabajo para listado'!$AB$155:$BA$1048576,MATCH($A323,'Hoja de Trabajo para listado'!$AB$155:$AB$1048576,0),MATCH((CUADRO!J$4&amp;$E323),'Hoja de Trabajo para listado'!$AB$151:$BA$151,0)),0)+IFERROR(INDEX('Hoja de Trabajo para listado'!$BC$155:$CB$1048576,MATCH($A323,'Hoja de Trabajo para listado'!$BC$155:$BC$1048576,0),MATCH((CUADRO!J$4&amp;$E323),'Hoja de Trabajo para listado'!$BC$151:$CB$151,0)),0)+IFERROR(INDEX('Hoja de Trabajo para listado'!$DE$153:$DG$274,MATCH($A323,'Hoja de Trabajo para listado'!$DE$153:$DE$1048576,0),MATCH((CUADRO!J$4&amp;$E323),'Hoja de Trabajo para listado'!$DE$151:$DG$151,0)),0)+IFERROR(INDEX('Hoja de Trabajo para listado'!$CD$155:$DC$1048576,MATCH($A323,'Hoja de Trabajo para listado'!$CD$155:$CD$1048576,0),MATCH((CUADRO!J$4&amp;$E323),'Hoja de Trabajo para listado'!$CD$151:$DC$151,0)),0)</f>
        <v>0</v>
      </c>
      <c r="K323" s="241">
        <f ca="1">+IFERROR(INDEX('Hoja de Trabajo para listado'!$A$155:$Z$1048576,MATCH($A323,'Hoja de Trabajo para listado'!$A$155:$A$1048576,0),MATCH((CUADRO!K$4&amp;$E323),'Hoja de Trabajo para listado'!$A$151:$Z$151,0)),0)+IFERROR(INDEX('Hoja de Trabajo para listado'!$AB$155:$BA$1048576,MATCH($A323,'Hoja de Trabajo para listado'!$AB$155:$AB$1048576,0),MATCH((CUADRO!K$4&amp;$E323),'Hoja de Trabajo para listado'!$AB$151:$BA$151,0)),0)+IFERROR(INDEX('Hoja de Trabajo para listado'!$BC$155:$CB$1048576,MATCH($A323,'Hoja de Trabajo para listado'!$BC$155:$BC$1048576,0),MATCH((CUADRO!K$4&amp;$E323),'Hoja de Trabajo para listado'!$BC$151:$CB$151,0)),0)+IFERROR(INDEX('Hoja de Trabajo para listado'!$DE$153:$DG$274,MATCH($A323,'Hoja de Trabajo para listado'!$DE$153:$DE$1048576,0),MATCH((CUADRO!K$4&amp;$E323),'Hoja de Trabajo para listado'!$DE$151:$DG$151,0)),0)+IFERROR(INDEX('Hoja de Trabajo para listado'!$CD$155:$DC$1048576,MATCH($A323,'Hoja de Trabajo para listado'!$CD$155:$CD$1048576,0),MATCH((CUADRO!K$4&amp;$E323),'Hoja de Trabajo para listado'!$CD$151:$DC$151,0)),0)</f>
        <v>0</v>
      </c>
      <c r="L323" s="241">
        <f ca="1">+IFERROR(INDEX('Hoja de Trabajo para listado'!$A$155:$Z$1048576,MATCH($A323,'Hoja de Trabajo para listado'!$A$155:$A$1048576,0),MATCH((CUADRO!L$4&amp;$E323),'Hoja de Trabajo para listado'!$A$151:$Z$151,0)),0)+IFERROR(INDEX('Hoja de Trabajo para listado'!$AB$155:$BA$1048576,MATCH($A323,'Hoja de Trabajo para listado'!$AB$155:$AB$1048576,0),MATCH((CUADRO!L$4&amp;$E323),'Hoja de Trabajo para listado'!$AB$151:$BA$151,0)),0)+IFERROR(INDEX('Hoja de Trabajo para listado'!$BC$155:$CB$1048576,MATCH($A323,'Hoja de Trabajo para listado'!$BC$155:$BC$1048576,0),MATCH((CUADRO!L$4&amp;$E323),'Hoja de Trabajo para listado'!$BC$151:$CB$151,0)),0)+IFERROR(INDEX('Hoja de Trabajo para listado'!$DE$153:$DG$274,MATCH($A323,'Hoja de Trabajo para listado'!$DE$153:$DE$1048576,0),MATCH((CUADRO!L$4&amp;$E323),'Hoja de Trabajo para listado'!$DE$151:$DG$151,0)),0)+IFERROR(INDEX('Hoja de Trabajo para listado'!$CD$155:$DC$1048576,MATCH($A323,'Hoja de Trabajo para listado'!$CD$155:$CD$1048576,0),MATCH((CUADRO!L$4&amp;$E323),'Hoja de Trabajo para listado'!$CD$151:$DC$151,0)),0)</f>
        <v>0</v>
      </c>
      <c r="M323" s="241">
        <f ca="1">+IFERROR(INDEX('Hoja de Trabajo para listado'!$A$155:$Z$1048576,MATCH($A323,'Hoja de Trabajo para listado'!$A$155:$A$1048576,0),MATCH((CUADRO!M$4&amp;$E323),'Hoja de Trabajo para listado'!$A$151:$Z$151,0)),0)+IFERROR(INDEX('Hoja de Trabajo para listado'!$AB$155:$BA$1048576,MATCH($A323,'Hoja de Trabajo para listado'!$AB$155:$AB$1048576,0),MATCH((CUADRO!M$4&amp;$E323),'Hoja de Trabajo para listado'!$AB$151:$BA$151,0)),0)+IFERROR(INDEX('Hoja de Trabajo para listado'!$BC$155:$CB$1048576,MATCH($A323,'Hoja de Trabajo para listado'!$BC$155:$BC$1048576,0),MATCH((CUADRO!M$4&amp;$E323),'Hoja de Trabajo para listado'!$BC$151:$CB$151,0)),0)+IFERROR(INDEX('Hoja de Trabajo para listado'!$DE$153:$DG$274,MATCH($A323,'Hoja de Trabajo para listado'!$DE$153:$DE$1048576,0),MATCH((CUADRO!M$4&amp;$E323),'Hoja de Trabajo para listado'!$DE$151:$DG$151,0)),0)+IFERROR(INDEX('Hoja de Trabajo para listado'!$CD$155:$DC$1048576,MATCH($A323,'Hoja de Trabajo para listado'!$CD$155:$CD$1048576,0),MATCH((CUADRO!M$4&amp;$E323),'Hoja de Trabajo para listado'!$CD$151:$DC$151,0)),0)</f>
        <v>0</v>
      </c>
      <c r="N323" s="241">
        <f ca="1">+IFERROR(INDEX('Hoja de Trabajo para listado'!$A$155:$Z$1048576,MATCH($A323,'Hoja de Trabajo para listado'!$A$155:$A$1048576,0),MATCH((CUADRO!N$4&amp;$E323),'Hoja de Trabajo para listado'!$A$151:$Z$151,0)),0)+IFERROR(INDEX('Hoja de Trabajo para listado'!$AB$155:$BA$1048576,MATCH($A323,'Hoja de Trabajo para listado'!$AB$155:$AB$1048576,0),MATCH((CUADRO!N$4&amp;$E323),'Hoja de Trabajo para listado'!$AB$151:$BA$151,0)),0)+IFERROR(INDEX('Hoja de Trabajo para listado'!$BC$155:$CB$1048576,MATCH($A323,'Hoja de Trabajo para listado'!$BC$155:$BC$1048576,0),MATCH((CUADRO!N$4&amp;$E323),'Hoja de Trabajo para listado'!$BC$151:$CB$151,0)),0)+IFERROR(INDEX('Hoja de Trabajo para listado'!$DE$153:$DG$274,MATCH($A323,'Hoja de Trabajo para listado'!$DE$153:$DE$1048576,0),MATCH((CUADRO!N$4&amp;$E323),'Hoja de Trabajo para listado'!$DE$151:$DG$151,0)),0)+IFERROR(INDEX('Hoja de Trabajo para listado'!$CD$155:$DC$1048576,MATCH($A323,'Hoja de Trabajo para listado'!$CD$155:$CD$1048576,0),MATCH((CUADRO!N$4&amp;$E323),'Hoja de Trabajo para listado'!$CD$151:$DC$151,0)),0)</f>
        <v>0</v>
      </c>
      <c r="O323" s="241">
        <f ca="1">+IFERROR(INDEX('Hoja de Trabajo para listado'!$A$155:$Z$1048576,MATCH($A323,'Hoja de Trabajo para listado'!$A$155:$A$1048576,0),MATCH((CUADRO!O$4&amp;$E323),'Hoja de Trabajo para listado'!$A$151:$Z$151,0)),0)+IFERROR(INDEX('Hoja de Trabajo para listado'!$AB$155:$BA$1048576,MATCH($A323,'Hoja de Trabajo para listado'!$AB$155:$AB$1048576,0),MATCH((CUADRO!O$4&amp;$E323),'Hoja de Trabajo para listado'!$AB$151:$BA$151,0)),0)+IFERROR(INDEX('Hoja de Trabajo para listado'!$BC$155:$CB$1048576,MATCH($A323,'Hoja de Trabajo para listado'!$BC$155:$BC$1048576,0),MATCH((CUADRO!O$4&amp;$E323),'Hoja de Trabajo para listado'!$BC$151:$CB$151,0)),0)+IFERROR(INDEX('Hoja de Trabajo para listado'!$DE$153:$DG$274,MATCH($A323,'Hoja de Trabajo para listado'!$DE$153:$DE$1048576,0),MATCH((CUADRO!O$4&amp;$E323),'Hoja de Trabajo para listado'!$DE$151:$DG$151,0)),0)+IFERROR(INDEX('Hoja de Trabajo para listado'!$CD$155:$DC$1048576,MATCH($A323,'Hoja de Trabajo para listado'!$CD$155:$CD$1048576,0),MATCH((CUADRO!O$4&amp;$E323),'Hoja de Trabajo para listado'!$CD$151:$DC$151,0)),0)</f>
        <v>0</v>
      </c>
      <c r="P323" s="241">
        <f ca="1">+IFERROR(INDEX('Hoja de Trabajo para listado'!$A$155:$Z$1048576,MATCH($A323,'Hoja de Trabajo para listado'!$A$155:$A$1048576,0),MATCH((CUADRO!P$4&amp;$E323),'Hoja de Trabajo para listado'!$A$151:$Z$151,0)),0)+IFERROR(INDEX('Hoja de Trabajo para listado'!$AB$155:$BA$1048576,MATCH($A323,'Hoja de Trabajo para listado'!$AB$155:$AB$1048576,0),MATCH((CUADRO!P$4&amp;$E323),'Hoja de Trabajo para listado'!$AB$151:$BA$151,0)),0)+IFERROR(INDEX('Hoja de Trabajo para listado'!$BC$155:$CB$1048576,MATCH($A323,'Hoja de Trabajo para listado'!$BC$155:$BC$1048576,0),MATCH((CUADRO!P$4&amp;$E323),'Hoja de Trabajo para listado'!$BC$151:$CB$151,0)),0)+IFERROR(INDEX('Hoja de Trabajo para listado'!$DE$153:$DG$274,MATCH($A323,'Hoja de Trabajo para listado'!$DE$153:$DE$1048576,0),MATCH((CUADRO!P$4&amp;$E323),'Hoja de Trabajo para listado'!$DE$151:$DG$151,0)),0)+IFERROR(INDEX('Hoja de Trabajo para listado'!$CD$155:$DC$1048576,MATCH($A323,'Hoja de Trabajo para listado'!$CD$155:$CD$1048576,0),MATCH((CUADRO!P$4&amp;$E323),'Hoja de Trabajo para listado'!$CD$151:$DC$151,0)),0)</f>
        <v>3704460</v>
      </c>
      <c r="Q323" s="241">
        <f ca="1">+IFERROR(INDEX('Hoja de Trabajo para listado'!$A$155:$Z$1048576,MATCH($A323,'Hoja de Trabajo para listado'!$A$155:$A$1048576,0),MATCH((CUADRO!Q$4&amp;$E323),'Hoja de Trabajo para listado'!$A$151:$Z$151,0)),0)+IFERROR(INDEX('Hoja de Trabajo para listado'!$AB$155:$BA$1048576,MATCH($A323,'Hoja de Trabajo para listado'!$AB$155:$AB$1048576,0),MATCH((CUADRO!Q$4&amp;$E323),'Hoja de Trabajo para listado'!$AB$151:$BA$151,0)),0)+IFERROR(INDEX('Hoja de Trabajo para listado'!$BC$155:$CB$1048576,MATCH($A323,'Hoja de Trabajo para listado'!$BC$155:$BC$1048576,0),MATCH((CUADRO!Q$4&amp;$E323),'Hoja de Trabajo para listado'!$BC$151:$CB$151,0)),0)+IFERROR(INDEX('Hoja de Trabajo para listado'!$DE$153:$DG$274,MATCH($A323,'Hoja de Trabajo para listado'!$DE$153:$DE$1048576,0),MATCH((CUADRO!Q$4&amp;$E323),'Hoja de Trabajo para listado'!$DE$151:$DG$151,0)),0)+IFERROR(INDEX('Hoja de Trabajo para listado'!$CD$155:$DC$1048576,MATCH($A323,'Hoja de Trabajo para listado'!$CD$155:$CD$1048576,0),MATCH((CUADRO!Q$4&amp;$E323),'Hoja de Trabajo para listado'!$CD$151:$DC$151,0)),0)</f>
        <v>0</v>
      </c>
      <c r="R323" s="241">
        <f t="shared" ca="1" si="11"/>
        <v>3704460</v>
      </c>
      <c r="S323" s="260"/>
      <c r="T323" s="241">
        <f ca="1">+T324</f>
        <v>95113240.489999995</v>
      </c>
      <c r="U323" s="240">
        <f t="shared" si="12"/>
        <v>1</v>
      </c>
      <c r="V323" s="327" t="str">
        <f>+VLOOKUP(A323,bd_lista!$A$3:$E$592,5,FALSE)</f>
        <v>Empresas Nacionales</v>
      </c>
      <c r="W323" s="397" t="str">
        <f>+V323</f>
        <v>Empresas Nacionales</v>
      </c>
      <c r="X323" s="240">
        <f>+VLOOKUP(A323,[4]Sheet1!$A$13:$D$744,4,FALSE)</f>
        <v>85</v>
      </c>
      <c r="Y323" s="240" t="e">
        <f>+VLOOKUP(X323,bd_lista!$A$3:$C$592,3,FALSE)</f>
        <v>#N/A</v>
      </c>
      <c r="Z323" s="290">
        <f>+X323</f>
        <v>85</v>
      </c>
      <c r="AA323" s="291" t="e">
        <f>+Y323</f>
        <v>#N/A</v>
      </c>
    </row>
    <row r="324" spans="1:27" s="377" customFormat="1" ht="15" customHeight="1">
      <c r="A324" s="378">
        <v>514</v>
      </c>
      <c r="B324" s="394"/>
      <c r="C324" s="327" t="str">
        <f>+VLOOKUP(A324,bd_lista!$A$3:$C$592,3,FALSE)</f>
        <v>Empresa Nacional de Electricidad</v>
      </c>
      <c r="D324" s="396"/>
      <c r="E324" s="242" t="s">
        <v>1304</v>
      </c>
      <c r="F324" s="243">
        <f ca="1">+IFERROR(INDEX('Hoja de Trabajo para listado'!$A$155:$Z$1048576,MATCH($A324,'Hoja de Trabajo para listado'!$A$155:$A$1048576,0),MATCH((CUADRO!F$4&amp;$E324),'Hoja de Trabajo para listado'!$A$151:$Z$151,0)),0)+IFERROR(INDEX('Hoja de Trabajo para listado'!$AB$155:$BA$1048576,MATCH($A324,'Hoja de Trabajo para listado'!$AB$155:$AB$1048576,0),MATCH((CUADRO!F$4&amp;$E324),'Hoja de Trabajo para listado'!$AB$151:$BA$151,0)),0)+IFERROR(INDEX('Hoja de Trabajo para listado'!$BC$155:$CB$1048576,MATCH($A324,'Hoja de Trabajo para listado'!$BC$155:$BC$1048576,0),MATCH((CUADRO!F$4&amp;$E324),'Hoja de Trabajo para listado'!$BC$151:$CB$151,0)),0)+IFERROR(INDEX('Hoja de Trabajo para listado'!$DE$153:$DG$274,MATCH($A324,'Hoja de Trabajo para listado'!$DE$153:$DE$1048576,0),MATCH((CUADRO!F$4&amp;$E324),'Hoja de Trabajo para listado'!$DE$151:$DG$151,0)),0)+IFERROR(INDEX('Hoja de Trabajo para listado'!$CD$155:$DC$1048576,MATCH($A324,'Hoja de Trabajo para listado'!$CD$155:$CD$1048576,0),MATCH((CUADRO!F$4&amp;$E324),'Hoja de Trabajo para listado'!$CD$151:$DC$151,0)),0)</f>
        <v>0.3</v>
      </c>
      <c r="G324" s="243">
        <f ca="1">+IFERROR(INDEX('Hoja de Trabajo para listado'!$A$155:$Z$1048576,MATCH($A324,'Hoja de Trabajo para listado'!$A$155:$A$1048576,0),MATCH((CUADRO!G$4&amp;$E324),'Hoja de Trabajo para listado'!$A$151:$Z$151,0)),0)+IFERROR(INDEX('Hoja de Trabajo para listado'!$AB$155:$BA$1048576,MATCH($A324,'Hoja de Trabajo para listado'!$AB$155:$AB$1048576,0),MATCH((CUADRO!G$4&amp;$E324),'Hoja de Trabajo para listado'!$AB$151:$BA$151,0)),0)+IFERROR(INDEX('Hoja de Trabajo para listado'!$BC$155:$CB$1048576,MATCH($A324,'Hoja de Trabajo para listado'!$BC$155:$BC$1048576,0),MATCH((CUADRO!G$4&amp;$E324),'Hoja de Trabajo para listado'!$BC$151:$CB$151,0)),0)+IFERROR(INDEX('Hoja de Trabajo para listado'!$DE$153:$DG$274,MATCH($A324,'Hoja de Trabajo para listado'!$DE$153:$DE$1048576,0),MATCH((CUADRO!G$4&amp;$E324),'Hoja de Trabajo para listado'!$DE$151:$DG$151,0)),0)+IFERROR(INDEX('Hoja de Trabajo para listado'!$CD$155:$DC$1048576,MATCH($A324,'Hoja de Trabajo para listado'!$CD$155:$CD$1048576,0),MATCH((CUADRO!G$4&amp;$E324),'Hoja de Trabajo para listado'!$CD$151:$DC$151,0)),0)</f>
        <v>0</v>
      </c>
      <c r="H324" s="243">
        <f ca="1">+IFERROR(INDEX('Hoja de Trabajo para listado'!$A$155:$Z$1048576,MATCH($A324,'Hoja de Trabajo para listado'!$A$155:$A$1048576,0),MATCH((CUADRO!H$4&amp;$E324),'Hoja de Trabajo para listado'!$A$151:$Z$151,0)),0)+IFERROR(INDEX('Hoja de Trabajo para listado'!$AB$155:$BA$1048576,MATCH($A324,'Hoja de Trabajo para listado'!$AB$155:$AB$1048576,0),MATCH((CUADRO!H$4&amp;$E324),'Hoja de Trabajo para listado'!$AB$151:$BA$151,0)),0)+IFERROR(INDEX('Hoja de Trabajo para listado'!$BC$155:$CB$1048576,MATCH($A324,'Hoja de Trabajo para listado'!$BC$155:$BC$1048576,0),MATCH((CUADRO!H$4&amp;$E324),'Hoja de Trabajo para listado'!$BC$151:$CB$151,0)),0)+IFERROR(INDEX('Hoja de Trabajo para listado'!$DE$153:$DG$274,MATCH($A324,'Hoja de Trabajo para listado'!$DE$153:$DE$1048576,0),MATCH((CUADRO!H$4&amp;$E324),'Hoja de Trabajo para listado'!$DE$151:$DG$151,0)),0)+IFERROR(INDEX('Hoja de Trabajo para listado'!$CD$155:$DC$1048576,MATCH($A324,'Hoja de Trabajo para listado'!$CD$155:$CD$1048576,0),MATCH((CUADRO!H$4&amp;$E324),'Hoja de Trabajo para listado'!$CD$151:$DC$151,0)),0)</f>
        <v>0</v>
      </c>
      <c r="I324" s="243">
        <f ca="1">+IFERROR(INDEX('Hoja de Trabajo para listado'!$A$155:$Z$1048576,MATCH($A324,'Hoja de Trabajo para listado'!$A$155:$A$1048576,0),MATCH((CUADRO!I$4&amp;$E324),'Hoja de Trabajo para listado'!$A$151:$Z$151,0)),0)+IFERROR(INDEX('Hoja de Trabajo para listado'!$AB$155:$BA$1048576,MATCH($A324,'Hoja de Trabajo para listado'!$AB$155:$AB$1048576,0),MATCH((CUADRO!I$4&amp;$E324),'Hoja de Trabajo para listado'!$AB$151:$BA$151,0)),0)+IFERROR(INDEX('Hoja de Trabajo para listado'!$BC$155:$CB$1048576,MATCH($A324,'Hoja de Trabajo para listado'!$BC$155:$BC$1048576,0),MATCH((CUADRO!I$4&amp;$E324),'Hoja de Trabajo para listado'!$BC$151:$CB$151,0)),0)+IFERROR(INDEX('Hoja de Trabajo para listado'!$DE$153:$DG$274,MATCH($A324,'Hoja de Trabajo para listado'!$DE$153:$DE$1048576,0),MATCH((CUADRO!I$4&amp;$E324),'Hoja de Trabajo para listado'!$DE$151:$DG$151,0)),0)+IFERROR(INDEX('Hoja de Trabajo para listado'!$CD$155:$DC$1048576,MATCH($A324,'Hoja de Trabajo para listado'!$CD$155:$CD$1048576,0),MATCH((CUADRO!I$4&amp;$E324),'Hoja de Trabajo para listado'!$CD$151:$DC$151,0)),0)</f>
        <v>0</v>
      </c>
      <c r="J324" s="243">
        <f ca="1">+IFERROR(INDEX('Hoja de Trabajo para listado'!$A$155:$Z$1048576,MATCH($A324,'Hoja de Trabajo para listado'!$A$155:$A$1048576,0),MATCH((CUADRO!J$4&amp;$E324),'Hoja de Trabajo para listado'!$A$151:$Z$151,0)),0)+IFERROR(INDEX('Hoja de Trabajo para listado'!$AB$155:$BA$1048576,MATCH($A324,'Hoja de Trabajo para listado'!$AB$155:$AB$1048576,0),MATCH((CUADRO!J$4&amp;$E324),'Hoja de Trabajo para listado'!$AB$151:$BA$151,0)),0)+IFERROR(INDEX('Hoja de Trabajo para listado'!$BC$155:$CB$1048576,MATCH($A324,'Hoja de Trabajo para listado'!$BC$155:$BC$1048576,0),MATCH((CUADRO!J$4&amp;$E324),'Hoja de Trabajo para listado'!$BC$151:$CB$151,0)),0)+IFERROR(INDEX('Hoja de Trabajo para listado'!$DE$153:$DG$274,MATCH($A324,'Hoja de Trabajo para listado'!$DE$153:$DE$1048576,0),MATCH((CUADRO!J$4&amp;$E324),'Hoja de Trabajo para listado'!$DE$151:$DG$151,0)),0)+IFERROR(INDEX('Hoja de Trabajo para listado'!$CD$155:$DC$1048576,MATCH($A324,'Hoja de Trabajo para listado'!$CD$155:$CD$1048576,0),MATCH((CUADRO!J$4&amp;$E324),'Hoja de Trabajo para listado'!$CD$151:$DC$151,0)),0)</f>
        <v>0</v>
      </c>
      <c r="K324" s="243">
        <f ca="1">+IFERROR(INDEX('Hoja de Trabajo para listado'!$A$155:$Z$1048576,MATCH($A324,'Hoja de Trabajo para listado'!$A$155:$A$1048576,0),MATCH((CUADRO!K$4&amp;$E324),'Hoja de Trabajo para listado'!$A$151:$Z$151,0)),0)+IFERROR(INDEX('Hoja de Trabajo para listado'!$AB$155:$BA$1048576,MATCH($A324,'Hoja de Trabajo para listado'!$AB$155:$AB$1048576,0),MATCH((CUADRO!K$4&amp;$E324),'Hoja de Trabajo para listado'!$AB$151:$BA$151,0)),0)+IFERROR(INDEX('Hoja de Trabajo para listado'!$BC$155:$CB$1048576,MATCH($A324,'Hoja de Trabajo para listado'!$BC$155:$BC$1048576,0),MATCH((CUADRO!K$4&amp;$E324),'Hoja de Trabajo para listado'!$BC$151:$CB$151,0)),0)+IFERROR(INDEX('Hoja de Trabajo para listado'!$DE$153:$DG$274,MATCH($A324,'Hoja de Trabajo para listado'!$DE$153:$DE$1048576,0),MATCH((CUADRO!K$4&amp;$E324),'Hoja de Trabajo para listado'!$DE$151:$DG$151,0)),0)+IFERROR(INDEX('Hoja de Trabajo para listado'!$CD$155:$DC$1048576,MATCH($A324,'Hoja de Trabajo para listado'!$CD$155:$CD$1048576,0),MATCH((CUADRO!K$4&amp;$E324),'Hoja de Trabajo para listado'!$CD$151:$DC$151,0)),0)</f>
        <v>0</v>
      </c>
      <c r="L324" s="243">
        <f ca="1">+IFERROR(INDEX('Hoja de Trabajo para listado'!$A$155:$Z$1048576,MATCH($A324,'Hoja de Trabajo para listado'!$A$155:$A$1048576,0),MATCH((CUADRO!L$4&amp;$E324),'Hoja de Trabajo para listado'!$A$151:$Z$151,0)),0)+IFERROR(INDEX('Hoja de Trabajo para listado'!$AB$155:$BA$1048576,MATCH($A324,'Hoja de Trabajo para listado'!$AB$155:$AB$1048576,0),MATCH((CUADRO!L$4&amp;$E324),'Hoja de Trabajo para listado'!$AB$151:$BA$151,0)),0)+IFERROR(INDEX('Hoja de Trabajo para listado'!$BC$155:$CB$1048576,MATCH($A324,'Hoja de Trabajo para listado'!$BC$155:$BC$1048576,0),MATCH((CUADRO!L$4&amp;$E324),'Hoja de Trabajo para listado'!$BC$151:$CB$151,0)),0)+IFERROR(INDEX('Hoja de Trabajo para listado'!$DE$153:$DG$274,MATCH($A324,'Hoja de Trabajo para listado'!$DE$153:$DE$1048576,0),MATCH((CUADRO!L$4&amp;$E324),'Hoja de Trabajo para listado'!$DE$151:$DG$151,0)),0)+IFERROR(INDEX('Hoja de Trabajo para listado'!$CD$155:$DC$1048576,MATCH($A324,'Hoja de Trabajo para listado'!$CD$155:$CD$1048576,0),MATCH((CUADRO!L$4&amp;$E324),'Hoja de Trabajo para listado'!$CD$151:$DC$151,0)),0)</f>
        <v>0</v>
      </c>
      <c r="M324" s="243">
        <f ca="1">+IFERROR(INDEX('Hoja de Trabajo para listado'!$A$155:$Z$1048576,MATCH($A324,'Hoja de Trabajo para listado'!$A$155:$A$1048576,0),MATCH((CUADRO!M$4&amp;$E324),'Hoja de Trabajo para listado'!$A$151:$Z$151,0)),0)+IFERROR(INDEX('Hoja de Trabajo para listado'!$AB$155:$BA$1048576,MATCH($A324,'Hoja de Trabajo para listado'!$AB$155:$AB$1048576,0),MATCH((CUADRO!M$4&amp;$E324),'Hoja de Trabajo para listado'!$AB$151:$BA$151,0)),0)+IFERROR(INDEX('Hoja de Trabajo para listado'!$BC$155:$CB$1048576,MATCH($A324,'Hoja de Trabajo para listado'!$BC$155:$BC$1048576,0),MATCH((CUADRO!M$4&amp;$E324),'Hoja de Trabajo para listado'!$BC$151:$CB$151,0)),0)+IFERROR(INDEX('Hoja de Trabajo para listado'!$DE$153:$DG$274,MATCH($A324,'Hoja de Trabajo para listado'!$DE$153:$DE$1048576,0),MATCH((CUADRO!M$4&amp;$E324),'Hoja de Trabajo para listado'!$DE$151:$DG$151,0)),0)+IFERROR(INDEX('Hoja de Trabajo para listado'!$CD$155:$DC$1048576,MATCH($A324,'Hoja de Trabajo para listado'!$CD$155:$CD$1048576,0),MATCH((CUADRO!M$4&amp;$E324),'Hoja de Trabajo para listado'!$CD$151:$DC$151,0)),0)</f>
        <v>0</v>
      </c>
      <c r="N324" s="243">
        <f ca="1">+IFERROR(INDEX('Hoja de Trabajo para listado'!$A$155:$Z$1048576,MATCH($A324,'Hoja de Trabajo para listado'!$A$155:$A$1048576,0),MATCH((CUADRO!N$4&amp;$E324),'Hoja de Trabajo para listado'!$A$151:$Z$151,0)),0)+IFERROR(INDEX('Hoja de Trabajo para listado'!$AB$155:$BA$1048576,MATCH($A324,'Hoja de Trabajo para listado'!$AB$155:$AB$1048576,0),MATCH((CUADRO!N$4&amp;$E324),'Hoja de Trabajo para listado'!$AB$151:$BA$151,0)),0)+IFERROR(INDEX('Hoja de Trabajo para listado'!$BC$155:$CB$1048576,MATCH($A324,'Hoja de Trabajo para listado'!$BC$155:$BC$1048576,0),MATCH((CUADRO!N$4&amp;$E324),'Hoja de Trabajo para listado'!$BC$151:$CB$151,0)),0)+IFERROR(INDEX('Hoja de Trabajo para listado'!$DE$153:$DG$274,MATCH($A324,'Hoja de Trabajo para listado'!$DE$153:$DE$1048576,0),MATCH((CUADRO!N$4&amp;$E324),'Hoja de Trabajo para listado'!$DE$151:$DG$151,0)),0)+IFERROR(INDEX('Hoja de Trabajo para listado'!$CD$155:$DC$1048576,MATCH($A324,'Hoja de Trabajo para listado'!$CD$155:$CD$1048576,0),MATCH((CUADRO!N$4&amp;$E324),'Hoja de Trabajo para listado'!$CD$151:$DC$151,0)),0)</f>
        <v>0</v>
      </c>
      <c r="O324" s="243">
        <f ca="1">+IFERROR(INDEX('Hoja de Trabajo para listado'!$A$155:$Z$1048576,MATCH($A324,'Hoja de Trabajo para listado'!$A$155:$A$1048576,0),MATCH((CUADRO!O$4&amp;$E324),'Hoja de Trabajo para listado'!$A$151:$Z$151,0)),0)+IFERROR(INDEX('Hoja de Trabajo para listado'!$AB$155:$BA$1048576,MATCH($A324,'Hoja de Trabajo para listado'!$AB$155:$AB$1048576,0),MATCH((CUADRO!O$4&amp;$E324),'Hoja de Trabajo para listado'!$AB$151:$BA$151,0)),0)+IFERROR(INDEX('Hoja de Trabajo para listado'!$BC$155:$CB$1048576,MATCH($A324,'Hoja de Trabajo para listado'!$BC$155:$BC$1048576,0),MATCH((CUADRO!O$4&amp;$E324),'Hoja de Trabajo para listado'!$BC$151:$CB$151,0)),0)+IFERROR(INDEX('Hoja de Trabajo para listado'!$DE$153:$DG$274,MATCH($A324,'Hoja de Trabajo para listado'!$DE$153:$DE$1048576,0),MATCH((CUADRO!O$4&amp;$E324),'Hoja de Trabajo para listado'!$DE$151:$DG$151,0)),0)+IFERROR(INDEX('Hoja de Trabajo para listado'!$CD$155:$DC$1048576,MATCH($A324,'Hoja de Trabajo para listado'!$CD$155:$CD$1048576,0),MATCH((CUADRO!O$4&amp;$E324),'Hoja de Trabajo para listado'!$CD$151:$DC$151,0)),0)</f>
        <v>0</v>
      </c>
      <c r="P324" s="243">
        <f ca="1">+IFERROR(INDEX('Hoja de Trabajo para listado'!$A$155:$Z$1048576,MATCH($A324,'Hoja de Trabajo para listado'!$A$155:$A$1048576,0),MATCH((CUADRO!P$4&amp;$E324),'Hoja de Trabajo para listado'!$A$151:$Z$151,0)),0)+IFERROR(INDEX('Hoja de Trabajo para listado'!$AB$155:$BA$1048576,MATCH($A324,'Hoja de Trabajo para listado'!$AB$155:$AB$1048576,0),MATCH((CUADRO!P$4&amp;$E324),'Hoja de Trabajo para listado'!$AB$151:$BA$151,0)),0)+IFERROR(INDEX('Hoja de Trabajo para listado'!$BC$155:$CB$1048576,MATCH($A324,'Hoja de Trabajo para listado'!$BC$155:$BC$1048576,0),MATCH((CUADRO!P$4&amp;$E324),'Hoja de Trabajo para listado'!$BC$151:$CB$151,0)),0)+IFERROR(INDEX('Hoja de Trabajo para listado'!$DE$153:$DG$274,MATCH($A324,'Hoja de Trabajo para listado'!$DE$153:$DE$1048576,0),MATCH((CUADRO!P$4&amp;$E324),'Hoja de Trabajo para listado'!$DE$151:$DG$151,0)),0)+IFERROR(INDEX('Hoja de Trabajo para listado'!$CD$155:$DC$1048576,MATCH($A324,'Hoja de Trabajo para listado'!$CD$155:$CD$1048576,0),MATCH((CUADRO!P$4&amp;$E324),'Hoja de Trabajo para listado'!$CD$151:$DC$151,0)),0)</f>
        <v>91408780.189999998</v>
      </c>
      <c r="Q324" s="243">
        <f ca="1">+IFERROR(INDEX('Hoja de Trabajo para listado'!$A$155:$Z$1048576,MATCH($A324,'Hoja de Trabajo para listado'!$A$155:$A$1048576,0),MATCH((CUADRO!Q$4&amp;$E324),'Hoja de Trabajo para listado'!$A$151:$Z$151,0)),0)+IFERROR(INDEX('Hoja de Trabajo para listado'!$AB$155:$BA$1048576,MATCH($A324,'Hoja de Trabajo para listado'!$AB$155:$AB$1048576,0),MATCH((CUADRO!Q$4&amp;$E324),'Hoja de Trabajo para listado'!$AB$151:$BA$151,0)),0)+IFERROR(INDEX('Hoja de Trabajo para listado'!$BC$155:$CB$1048576,MATCH($A324,'Hoja de Trabajo para listado'!$BC$155:$BC$1048576,0),MATCH((CUADRO!Q$4&amp;$E324),'Hoja de Trabajo para listado'!$BC$151:$CB$151,0)),0)+IFERROR(INDEX('Hoja de Trabajo para listado'!$DE$153:$DG$274,MATCH($A324,'Hoja de Trabajo para listado'!$DE$153:$DE$1048576,0),MATCH((CUADRO!Q$4&amp;$E324),'Hoja de Trabajo para listado'!$DE$151:$DG$151,0)),0)+IFERROR(INDEX('Hoja de Trabajo para listado'!$CD$155:$DC$1048576,MATCH($A324,'Hoja de Trabajo para listado'!$CD$155:$CD$1048576,0),MATCH((CUADRO!Q$4&amp;$E324),'Hoja de Trabajo para listado'!$CD$151:$DC$151,0)),0)</f>
        <v>0</v>
      </c>
      <c r="R324" s="243">
        <f t="shared" ca="1" si="11"/>
        <v>91408780.489999995</v>
      </c>
      <c r="S324" s="259">
        <f ca="1">+R323+R324</f>
        <v>95113240.489999995</v>
      </c>
      <c r="T324" s="241">
        <f ca="1">+S324</f>
        <v>95113240.489999995</v>
      </c>
      <c r="U324" s="240">
        <f t="shared" si="12"/>
        <v>2</v>
      </c>
      <c r="V324" s="327" t="str">
        <f>+VLOOKUP(A324,bd_lista!$A$3:$E$592,5,FALSE)</f>
        <v>Empresas Nacionales</v>
      </c>
      <c r="W324" s="398"/>
      <c r="X324" s="240">
        <f>+VLOOKUP(A324,[4]Sheet1!$A$13:$D$744,4,FALSE)</f>
        <v>85</v>
      </c>
      <c r="Y324" s="240" t="e">
        <f>+VLOOKUP(X324,bd_lista!$A$3:$C$592,3,FALSE)</f>
        <v>#N/A</v>
      </c>
      <c r="Z324" s="288"/>
      <c r="AA324" s="289"/>
    </row>
    <row r="325" spans="1:27" ht="15" hidden="1" customHeight="1">
      <c r="A325" s="32">
        <v>517</v>
      </c>
      <c r="B325" s="393">
        <f>+A325</f>
        <v>517</v>
      </c>
      <c r="C325" s="245" t="str">
        <f>+VLOOKUP(A325,bd_lista!$A$3:$C$592,3,FALSE)</f>
        <v>Corporación Minera de Bolivia</v>
      </c>
      <c r="D325" s="395" t="str">
        <f>+C325</f>
        <v>Corporación Minera de Bolivia</v>
      </c>
      <c r="E325" s="245" t="s">
        <v>1303</v>
      </c>
      <c r="F325" s="241">
        <f ca="1">+IFERROR(INDEX('Hoja de Trabajo para listado'!$A$155:$Z$1048576,MATCH($A325,'Hoja de Trabajo para listado'!$A$155:$A$1048576,0),MATCH((CUADRO!F$4&amp;$E325),'Hoja de Trabajo para listado'!$A$151:$Z$151,0)),0)+IFERROR(INDEX('Hoja de Trabajo para listado'!$AB$155:$BA$1048576,MATCH($A325,'Hoja de Trabajo para listado'!$AB$155:$AB$1048576,0),MATCH((CUADRO!F$4&amp;$E325),'Hoja de Trabajo para listado'!$AB$151:$BA$151,0)),0)+IFERROR(INDEX('Hoja de Trabajo para listado'!$BC$155:$CB$1048576,MATCH($A325,'Hoja de Trabajo para listado'!$BC$155:$BC$1048576,0),MATCH((CUADRO!F$4&amp;$E325),'Hoja de Trabajo para listado'!$BC$151:$CB$151,0)),0)+IFERROR(INDEX('Hoja de Trabajo para listado'!$DE$153:$DG$274,MATCH($A325,'Hoja de Trabajo para listado'!$DE$153:$DE$1048576,0),MATCH((CUADRO!F$4&amp;$E325),'Hoja de Trabajo para listado'!$DE$151:$DG$151,0)),0)+IFERROR(INDEX('Hoja de Trabajo para listado'!$CD$155:$DC$1048576,MATCH($A325,'Hoja de Trabajo para listado'!$CD$155:$CD$1048576,0),MATCH((CUADRO!F$4&amp;$E325),'Hoja de Trabajo para listado'!$CD$151:$DC$151,0)),0)</f>
        <v>0</v>
      </c>
      <c r="G325" s="241">
        <f ca="1">+IFERROR(INDEX('Hoja de Trabajo para listado'!$A$155:$Z$1048576,MATCH($A325,'Hoja de Trabajo para listado'!$A$155:$A$1048576,0),MATCH((CUADRO!G$4&amp;$E325),'Hoja de Trabajo para listado'!$A$151:$Z$151,0)),0)+IFERROR(INDEX('Hoja de Trabajo para listado'!$AB$155:$BA$1048576,MATCH($A325,'Hoja de Trabajo para listado'!$AB$155:$AB$1048576,0),MATCH((CUADRO!G$4&amp;$E325),'Hoja de Trabajo para listado'!$AB$151:$BA$151,0)),0)+IFERROR(INDEX('Hoja de Trabajo para listado'!$BC$155:$CB$1048576,MATCH($A325,'Hoja de Trabajo para listado'!$BC$155:$BC$1048576,0),MATCH((CUADRO!G$4&amp;$E325),'Hoja de Trabajo para listado'!$BC$151:$CB$151,0)),0)+IFERROR(INDEX('Hoja de Trabajo para listado'!$DE$153:$DG$274,MATCH($A325,'Hoja de Trabajo para listado'!$DE$153:$DE$1048576,0),MATCH((CUADRO!G$4&amp;$E325),'Hoja de Trabajo para listado'!$DE$151:$DG$151,0)),0)+IFERROR(INDEX('Hoja de Trabajo para listado'!$CD$155:$DC$1048576,MATCH($A325,'Hoja de Trabajo para listado'!$CD$155:$CD$1048576,0),MATCH((CUADRO!G$4&amp;$E325),'Hoja de Trabajo para listado'!$CD$151:$DC$151,0)),0)</f>
        <v>0</v>
      </c>
      <c r="H325" s="241">
        <f ca="1">+IFERROR(INDEX('Hoja de Trabajo para listado'!$A$155:$Z$1048576,MATCH($A325,'Hoja de Trabajo para listado'!$A$155:$A$1048576,0),MATCH((CUADRO!H$4&amp;$E325),'Hoja de Trabajo para listado'!$A$151:$Z$151,0)),0)+IFERROR(INDEX('Hoja de Trabajo para listado'!$AB$155:$BA$1048576,MATCH($A325,'Hoja de Trabajo para listado'!$AB$155:$AB$1048576,0),MATCH((CUADRO!H$4&amp;$E325),'Hoja de Trabajo para listado'!$AB$151:$BA$151,0)),0)+IFERROR(INDEX('Hoja de Trabajo para listado'!$BC$155:$CB$1048576,MATCH($A325,'Hoja de Trabajo para listado'!$BC$155:$BC$1048576,0),MATCH((CUADRO!H$4&amp;$E325),'Hoja de Trabajo para listado'!$BC$151:$CB$151,0)),0)+IFERROR(INDEX('Hoja de Trabajo para listado'!$DE$153:$DG$274,MATCH($A325,'Hoja de Trabajo para listado'!$DE$153:$DE$1048576,0),MATCH((CUADRO!H$4&amp;$E325),'Hoja de Trabajo para listado'!$DE$151:$DG$151,0)),0)+IFERROR(INDEX('Hoja de Trabajo para listado'!$CD$155:$DC$1048576,MATCH($A325,'Hoja de Trabajo para listado'!$CD$155:$CD$1048576,0),MATCH((CUADRO!H$4&amp;$E325),'Hoja de Trabajo para listado'!$CD$151:$DC$151,0)),0)</f>
        <v>0</v>
      </c>
      <c r="I325" s="241">
        <f ca="1">+IFERROR(INDEX('Hoja de Trabajo para listado'!$A$155:$Z$1048576,MATCH($A325,'Hoja de Trabajo para listado'!$A$155:$A$1048576,0),MATCH((CUADRO!I$4&amp;$E325),'Hoja de Trabajo para listado'!$A$151:$Z$151,0)),0)+IFERROR(INDEX('Hoja de Trabajo para listado'!$AB$155:$BA$1048576,MATCH($A325,'Hoja de Trabajo para listado'!$AB$155:$AB$1048576,0),MATCH((CUADRO!I$4&amp;$E325),'Hoja de Trabajo para listado'!$AB$151:$BA$151,0)),0)+IFERROR(INDEX('Hoja de Trabajo para listado'!$BC$155:$CB$1048576,MATCH($A325,'Hoja de Trabajo para listado'!$BC$155:$BC$1048576,0),MATCH((CUADRO!I$4&amp;$E325),'Hoja de Trabajo para listado'!$BC$151:$CB$151,0)),0)+IFERROR(INDEX('Hoja de Trabajo para listado'!$DE$153:$DG$274,MATCH($A325,'Hoja de Trabajo para listado'!$DE$153:$DE$1048576,0),MATCH((CUADRO!I$4&amp;$E325),'Hoja de Trabajo para listado'!$DE$151:$DG$151,0)),0)+IFERROR(INDEX('Hoja de Trabajo para listado'!$CD$155:$DC$1048576,MATCH($A325,'Hoja de Trabajo para listado'!$CD$155:$CD$1048576,0),MATCH((CUADRO!I$4&amp;$E325),'Hoja de Trabajo para listado'!$CD$151:$DC$151,0)),0)</f>
        <v>0</v>
      </c>
      <c r="J325" s="241">
        <f ca="1">+IFERROR(INDEX('Hoja de Trabajo para listado'!$A$155:$Z$1048576,MATCH($A325,'Hoja de Trabajo para listado'!$A$155:$A$1048576,0),MATCH((CUADRO!J$4&amp;$E325),'Hoja de Trabajo para listado'!$A$151:$Z$151,0)),0)+IFERROR(INDEX('Hoja de Trabajo para listado'!$AB$155:$BA$1048576,MATCH($A325,'Hoja de Trabajo para listado'!$AB$155:$AB$1048576,0),MATCH((CUADRO!J$4&amp;$E325),'Hoja de Trabajo para listado'!$AB$151:$BA$151,0)),0)+IFERROR(INDEX('Hoja de Trabajo para listado'!$BC$155:$CB$1048576,MATCH($A325,'Hoja de Trabajo para listado'!$BC$155:$BC$1048576,0),MATCH((CUADRO!J$4&amp;$E325),'Hoja de Trabajo para listado'!$BC$151:$CB$151,0)),0)+IFERROR(INDEX('Hoja de Trabajo para listado'!$DE$153:$DG$274,MATCH($A325,'Hoja de Trabajo para listado'!$DE$153:$DE$1048576,0),MATCH((CUADRO!J$4&amp;$E325),'Hoja de Trabajo para listado'!$DE$151:$DG$151,0)),0)+IFERROR(INDEX('Hoja de Trabajo para listado'!$CD$155:$DC$1048576,MATCH($A325,'Hoja de Trabajo para listado'!$CD$155:$CD$1048576,0),MATCH((CUADRO!J$4&amp;$E325),'Hoja de Trabajo para listado'!$CD$151:$DC$151,0)),0)</f>
        <v>0</v>
      </c>
      <c r="K325" s="241">
        <f ca="1">+IFERROR(INDEX('Hoja de Trabajo para listado'!$A$155:$Z$1048576,MATCH($A325,'Hoja de Trabajo para listado'!$A$155:$A$1048576,0),MATCH((CUADRO!K$4&amp;$E325),'Hoja de Trabajo para listado'!$A$151:$Z$151,0)),0)+IFERROR(INDEX('Hoja de Trabajo para listado'!$AB$155:$BA$1048576,MATCH($A325,'Hoja de Trabajo para listado'!$AB$155:$AB$1048576,0),MATCH((CUADRO!K$4&amp;$E325),'Hoja de Trabajo para listado'!$AB$151:$BA$151,0)),0)+IFERROR(INDEX('Hoja de Trabajo para listado'!$BC$155:$CB$1048576,MATCH($A325,'Hoja de Trabajo para listado'!$BC$155:$BC$1048576,0),MATCH((CUADRO!K$4&amp;$E325),'Hoja de Trabajo para listado'!$BC$151:$CB$151,0)),0)+IFERROR(INDEX('Hoja de Trabajo para listado'!$DE$153:$DG$274,MATCH($A325,'Hoja de Trabajo para listado'!$DE$153:$DE$1048576,0),MATCH((CUADRO!K$4&amp;$E325),'Hoja de Trabajo para listado'!$DE$151:$DG$151,0)),0)+IFERROR(INDEX('Hoja de Trabajo para listado'!$CD$155:$DC$1048576,MATCH($A325,'Hoja de Trabajo para listado'!$CD$155:$CD$1048576,0),MATCH((CUADRO!K$4&amp;$E325),'Hoja de Trabajo para listado'!$CD$151:$DC$151,0)),0)</f>
        <v>0</v>
      </c>
      <c r="L325" s="241">
        <f ca="1">+IFERROR(INDEX('Hoja de Trabajo para listado'!$A$155:$Z$1048576,MATCH($A325,'Hoja de Trabajo para listado'!$A$155:$A$1048576,0),MATCH((CUADRO!L$4&amp;$E325),'Hoja de Trabajo para listado'!$A$151:$Z$151,0)),0)+IFERROR(INDEX('Hoja de Trabajo para listado'!$AB$155:$BA$1048576,MATCH($A325,'Hoja de Trabajo para listado'!$AB$155:$AB$1048576,0),MATCH((CUADRO!L$4&amp;$E325),'Hoja de Trabajo para listado'!$AB$151:$BA$151,0)),0)+IFERROR(INDEX('Hoja de Trabajo para listado'!$BC$155:$CB$1048576,MATCH($A325,'Hoja de Trabajo para listado'!$BC$155:$BC$1048576,0),MATCH((CUADRO!L$4&amp;$E325),'Hoja de Trabajo para listado'!$BC$151:$CB$151,0)),0)+IFERROR(INDEX('Hoja de Trabajo para listado'!$DE$153:$DG$274,MATCH($A325,'Hoja de Trabajo para listado'!$DE$153:$DE$1048576,0),MATCH((CUADRO!L$4&amp;$E325),'Hoja de Trabajo para listado'!$DE$151:$DG$151,0)),0)+IFERROR(INDEX('Hoja de Trabajo para listado'!$CD$155:$DC$1048576,MATCH($A325,'Hoja de Trabajo para listado'!$CD$155:$CD$1048576,0),MATCH((CUADRO!L$4&amp;$E325),'Hoja de Trabajo para listado'!$CD$151:$DC$151,0)),0)</f>
        <v>0</v>
      </c>
      <c r="M325" s="241">
        <f ca="1">+IFERROR(INDEX('Hoja de Trabajo para listado'!$A$155:$Z$1048576,MATCH($A325,'Hoja de Trabajo para listado'!$A$155:$A$1048576,0),MATCH((CUADRO!M$4&amp;$E325),'Hoja de Trabajo para listado'!$A$151:$Z$151,0)),0)+IFERROR(INDEX('Hoja de Trabajo para listado'!$AB$155:$BA$1048576,MATCH($A325,'Hoja de Trabajo para listado'!$AB$155:$AB$1048576,0),MATCH((CUADRO!M$4&amp;$E325),'Hoja de Trabajo para listado'!$AB$151:$BA$151,0)),0)+IFERROR(INDEX('Hoja de Trabajo para listado'!$BC$155:$CB$1048576,MATCH($A325,'Hoja de Trabajo para listado'!$BC$155:$BC$1048576,0),MATCH((CUADRO!M$4&amp;$E325),'Hoja de Trabajo para listado'!$BC$151:$CB$151,0)),0)+IFERROR(INDEX('Hoja de Trabajo para listado'!$DE$153:$DG$274,MATCH($A325,'Hoja de Trabajo para listado'!$DE$153:$DE$1048576,0),MATCH((CUADRO!M$4&amp;$E325),'Hoja de Trabajo para listado'!$DE$151:$DG$151,0)),0)+IFERROR(INDEX('Hoja de Trabajo para listado'!$CD$155:$DC$1048576,MATCH($A325,'Hoja de Trabajo para listado'!$CD$155:$CD$1048576,0),MATCH((CUADRO!M$4&amp;$E325),'Hoja de Trabajo para listado'!$CD$151:$DC$151,0)),0)</f>
        <v>0</v>
      </c>
      <c r="N325" s="241">
        <f ca="1">+IFERROR(INDEX('Hoja de Trabajo para listado'!$A$155:$Z$1048576,MATCH($A325,'Hoja de Trabajo para listado'!$A$155:$A$1048576,0),MATCH((CUADRO!N$4&amp;$E325),'Hoja de Trabajo para listado'!$A$151:$Z$151,0)),0)+IFERROR(INDEX('Hoja de Trabajo para listado'!$AB$155:$BA$1048576,MATCH($A325,'Hoja de Trabajo para listado'!$AB$155:$AB$1048576,0),MATCH((CUADRO!N$4&amp;$E325),'Hoja de Trabajo para listado'!$AB$151:$BA$151,0)),0)+IFERROR(INDEX('Hoja de Trabajo para listado'!$BC$155:$CB$1048576,MATCH($A325,'Hoja de Trabajo para listado'!$BC$155:$BC$1048576,0),MATCH((CUADRO!N$4&amp;$E325),'Hoja de Trabajo para listado'!$BC$151:$CB$151,0)),0)+IFERROR(INDEX('Hoja de Trabajo para listado'!$DE$153:$DG$274,MATCH($A325,'Hoja de Trabajo para listado'!$DE$153:$DE$1048576,0),MATCH((CUADRO!N$4&amp;$E325),'Hoja de Trabajo para listado'!$DE$151:$DG$151,0)),0)+IFERROR(INDEX('Hoja de Trabajo para listado'!$CD$155:$DC$1048576,MATCH($A325,'Hoja de Trabajo para listado'!$CD$155:$CD$1048576,0),MATCH((CUADRO!N$4&amp;$E325),'Hoja de Trabajo para listado'!$CD$151:$DC$151,0)),0)</f>
        <v>0</v>
      </c>
      <c r="O325" s="241">
        <f ca="1">+IFERROR(INDEX('Hoja de Trabajo para listado'!$A$155:$Z$1048576,MATCH($A325,'Hoja de Trabajo para listado'!$A$155:$A$1048576,0),MATCH((CUADRO!O$4&amp;$E325),'Hoja de Trabajo para listado'!$A$151:$Z$151,0)),0)+IFERROR(INDEX('Hoja de Trabajo para listado'!$AB$155:$BA$1048576,MATCH($A325,'Hoja de Trabajo para listado'!$AB$155:$AB$1048576,0),MATCH((CUADRO!O$4&amp;$E325),'Hoja de Trabajo para listado'!$AB$151:$BA$151,0)),0)+IFERROR(INDEX('Hoja de Trabajo para listado'!$BC$155:$CB$1048576,MATCH($A325,'Hoja de Trabajo para listado'!$BC$155:$BC$1048576,0),MATCH((CUADRO!O$4&amp;$E325),'Hoja de Trabajo para listado'!$BC$151:$CB$151,0)),0)+IFERROR(INDEX('Hoja de Trabajo para listado'!$DE$153:$DG$274,MATCH($A325,'Hoja de Trabajo para listado'!$DE$153:$DE$1048576,0),MATCH((CUADRO!O$4&amp;$E325),'Hoja de Trabajo para listado'!$DE$151:$DG$151,0)),0)+IFERROR(INDEX('Hoja de Trabajo para listado'!$CD$155:$DC$1048576,MATCH($A325,'Hoja de Trabajo para listado'!$CD$155:$CD$1048576,0),MATCH((CUADRO!O$4&amp;$E325),'Hoja de Trabajo para listado'!$CD$151:$DC$151,0)),0)</f>
        <v>0</v>
      </c>
      <c r="P325" s="241">
        <f ca="1">+IFERROR(INDEX('Hoja de Trabajo para listado'!$A$155:$Z$1048576,MATCH($A325,'Hoja de Trabajo para listado'!$A$155:$A$1048576,0),MATCH((CUADRO!P$4&amp;$E325),'Hoja de Trabajo para listado'!$A$151:$Z$151,0)),0)+IFERROR(INDEX('Hoja de Trabajo para listado'!$AB$155:$BA$1048576,MATCH($A325,'Hoja de Trabajo para listado'!$AB$155:$AB$1048576,0),MATCH((CUADRO!P$4&amp;$E325),'Hoja de Trabajo para listado'!$AB$151:$BA$151,0)),0)+IFERROR(INDEX('Hoja de Trabajo para listado'!$BC$155:$CB$1048576,MATCH($A325,'Hoja de Trabajo para listado'!$BC$155:$BC$1048576,0),MATCH((CUADRO!P$4&amp;$E325),'Hoja de Trabajo para listado'!$BC$151:$CB$151,0)),0)+IFERROR(INDEX('Hoja de Trabajo para listado'!$DE$153:$DG$274,MATCH($A325,'Hoja de Trabajo para listado'!$DE$153:$DE$1048576,0),MATCH((CUADRO!P$4&amp;$E325),'Hoja de Trabajo para listado'!$DE$151:$DG$151,0)),0)+IFERROR(INDEX('Hoja de Trabajo para listado'!$CD$155:$DC$1048576,MATCH($A325,'Hoja de Trabajo para listado'!$CD$155:$CD$1048576,0),MATCH((CUADRO!P$4&amp;$E325),'Hoja de Trabajo para listado'!$CD$151:$DC$151,0)),0)</f>
        <v>0</v>
      </c>
      <c r="Q325" s="241">
        <f ca="1">+IFERROR(INDEX('Hoja de Trabajo para listado'!$A$155:$Z$1048576,MATCH($A325,'Hoja de Trabajo para listado'!$A$155:$A$1048576,0),MATCH((CUADRO!Q$4&amp;$E325),'Hoja de Trabajo para listado'!$A$151:$Z$151,0)),0)+IFERROR(INDEX('Hoja de Trabajo para listado'!$AB$155:$BA$1048576,MATCH($A325,'Hoja de Trabajo para listado'!$AB$155:$AB$1048576,0),MATCH((CUADRO!Q$4&amp;$E325),'Hoja de Trabajo para listado'!$AB$151:$BA$151,0)),0)+IFERROR(INDEX('Hoja de Trabajo para listado'!$BC$155:$CB$1048576,MATCH($A325,'Hoja de Trabajo para listado'!$BC$155:$BC$1048576,0),MATCH((CUADRO!Q$4&amp;$E325),'Hoja de Trabajo para listado'!$BC$151:$CB$151,0)),0)+IFERROR(INDEX('Hoja de Trabajo para listado'!$DE$153:$DG$274,MATCH($A325,'Hoja de Trabajo para listado'!$DE$153:$DE$1048576,0),MATCH((CUADRO!Q$4&amp;$E325),'Hoja de Trabajo para listado'!$DE$151:$DG$151,0)),0)+IFERROR(INDEX('Hoja de Trabajo para listado'!$CD$155:$DC$1048576,MATCH($A325,'Hoja de Trabajo para listado'!$CD$155:$CD$1048576,0),MATCH((CUADRO!Q$4&amp;$E325),'Hoja de Trabajo para listado'!$CD$151:$DC$151,0)),0)</f>
        <v>0</v>
      </c>
      <c r="R325" s="241">
        <f t="shared" ca="1" si="11"/>
        <v>0</v>
      </c>
      <c r="S325" s="247"/>
      <c r="T325" s="241">
        <f ca="1">+T326</f>
        <v>0</v>
      </c>
      <c r="U325" s="240">
        <f t="shared" si="12"/>
        <v>1</v>
      </c>
      <c r="V325" s="327" t="str">
        <f>+VLOOKUP(A325,bd_lista!$A$3:$E$592,5,FALSE)</f>
        <v>Empresas Nacionales</v>
      </c>
      <c r="W325" s="397" t="str">
        <f>+V325</f>
        <v>Empresas Nacionales</v>
      </c>
      <c r="X325" s="240">
        <f>+VLOOKUP(A325,[4]Sheet1!$A$13:$D$744,4,FALSE)</f>
        <v>76</v>
      </c>
      <c r="Y325" s="240" t="str">
        <f>+VLOOKUP(X325,bd_lista!$A$3:$C$592,3,FALSE)</f>
        <v>Ministerio de Minería y Metalurgia</v>
      </c>
      <c r="Z325" s="290">
        <f>+X325</f>
        <v>76</v>
      </c>
      <c r="AA325" s="315" t="str">
        <f>+Y325</f>
        <v>Ministerio de Minería y Metalurgia</v>
      </c>
    </row>
    <row r="326" spans="1:27" ht="15" hidden="1" customHeight="1">
      <c r="A326" s="32">
        <v>517</v>
      </c>
      <c r="B326" s="394"/>
      <c r="C326" s="327" t="str">
        <f>+VLOOKUP(A326,bd_lista!$A$3:$C$592,3,FALSE)</f>
        <v>Corporación Minera de Bolivia</v>
      </c>
      <c r="D326" s="396"/>
      <c r="E326" s="327" t="s">
        <v>1304</v>
      </c>
      <c r="F326" s="243">
        <f ca="1">+IFERROR(INDEX('Hoja de Trabajo para listado'!$A$155:$Z$1048576,MATCH($A326,'Hoja de Trabajo para listado'!$A$155:$A$1048576,0),MATCH((CUADRO!F$4&amp;$E326),'Hoja de Trabajo para listado'!$A$151:$Z$151,0)),0)+IFERROR(INDEX('Hoja de Trabajo para listado'!$AB$155:$BA$1048576,MATCH($A326,'Hoja de Trabajo para listado'!$AB$155:$AB$1048576,0),MATCH((CUADRO!F$4&amp;$E326),'Hoja de Trabajo para listado'!$AB$151:$BA$151,0)),0)+IFERROR(INDEX('Hoja de Trabajo para listado'!$BC$155:$CB$1048576,MATCH($A326,'Hoja de Trabajo para listado'!$BC$155:$BC$1048576,0),MATCH((CUADRO!F$4&amp;$E326),'Hoja de Trabajo para listado'!$BC$151:$CB$151,0)),0)+IFERROR(INDEX('Hoja de Trabajo para listado'!$DE$153:$DG$274,MATCH($A326,'Hoja de Trabajo para listado'!$DE$153:$DE$1048576,0),MATCH((CUADRO!F$4&amp;$E326),'Hoja de Trabajo para listado'!$DE$151:$DG$151,0)),0)+IFERROR(INDEX('Hoja de Trabajo para listado'!$CD$155:$DC$1048576,MATCH($A326,'Hoja de Trabajo para listado'!$CD$155:$CD$1048576,0),MATCH((CUADRO!F$4&amp;$E326),'Hoja de Trabajo para listado'!$CD$151:$DC$151,0)),0)</f>
        <v>0</v>
      </c>
      <c r="G326" s="243">
        <f ca="1">+IFERROR(INDEX('Hoja de Trabajo para listado'!$A$155:$Z$1048576,MATCH($A326,'Hoja de Trabajo para listado'!$A$155:$A$1048576,0),MATCH((CUADRO!G$4&amp;$E326),'Hoja de Trabajo para listado'!$A$151:$Z$151,0)),0)+IFERROR(INDEX('Hoja de Trabajo para listado'!$AB$155:$BA$1048576,MATCH($A326,'Hoja de Trabajo para listado'!$AB$155:$AB$1048576,0),MATCH((CUADRO!G$4&amp;$E326),'Hoja de Trabajo para listado'!$AB$151:$BA$151,0)),0)+IFERROR(INDEX('Hoja de Trabajo para listado'!$BC$155:$CB$1048576,MATCH($A326,'Hoja de Trabajo para listado'!$BC$155:$BC$1048576,0),MATCH((CUADRO!G$4&amp;$E326),'Hoja de Trabajo para listado'!$BC$151:$CB$151,0)),0)+IFERROR(INDEX('Hoja de Trabajo para listado'!$DE$153:$DG$274,MATCH($A326,'Hoja de Trabajo para listado'!$DE$153:$DE$1048576,0),MATCH((CUADRO!G$4&amp;$E326),'Hoja de Trabajo para listado'!$DE$151:$DG$151,0)),0)+IFERROR(INDEX('Hoja de Trabajo para listado'!$CD$155:$DC$1048576,MATCH($A326,'Hoja de Trabajo para listado'!$CD$155:$CD$1048576,0),MATCH((CUADRO!G$4&amp;$E326),'Hoja de Trabajo para listado'!$CD$151:$DC$151,0)),0)</f>
        <v>0</v>
      </c>
      <c r="H326" s="243">
        <f ca="1">+IFERROR(INDEX('Hoja de Trabajo para listado'!$A$155:$Z$1048576,MATCH($A326,'Hoja de Trabajo para listado'!$A$155:$A$1048576,0),MATCH((CUADRO!H$4&amp;$E326),'Hoja de Trabajo para listado'!$A$151:$Z$151,0)),0)+IFERROR(INDEX('Hoja de Trabajo para listado'!$AB$155:$BA$1048576,MATCH($A326,'Hoja de Trabajo para listado'!$AB$155:$AB$1048576,0),MATCH((CUADRO!H$4&amp;$E326),'Hoja de Trabajo para listado'!$AB$151:$BA$151,0)),0)+IFERROR(INDEX('Hoja de Trabajo para listado'!$BC$155:$CB$1048576,MATCH($A326,'Hoja de Trabajo para listado'!$BC$155:$BC$1048576,0),MATCH((CUADRO!H$4&amp;$E326),'Hoja de Trabajo para listado'!$BC$151:$CB$151,0)),0)+IFERROR(INDEX('Hoja de Trabajo para listado'!$DE$153:$DG$274,MATCH($A326,'Hoja de Trabajo para listado'!$DE$153:$DE$1048576,0),MATCH((CUADRO!H$4&amp;$E326),'Hoja de Trabajo para listado'!$DE$151:$DG$151,0)),0)+IFERROR(INDEX('Hoja de Trabajo para listado'!$CD$155:$DC$1048576,MATCH($A326,'Hoja de Trabajo para listado'!$CD$155:$CD$1048576,0),MATCH((CUADRO!H$4&amp;$E326),'Hoja de Trabajo para listado'!$CD$151:$DC$151,0)),0)</f>
        <v>0</v>
      </c>
      <c r="I326" s="243">
        <f ca="1">+IFERROR(INDEX('Hoja de Trabajo para listado'!$A$155:$Z$1048576,MATCH($A326,'Hoja de Trabajo para listado'!$A$155:$A$1048576,0),MATCH((CUADRO!I$4&amp;$E326),'Hoja de Trabajo para listado'!$A$151:$Z$151,0)),0)+IFERROR(INDEX('Hoja de Trabajo para listado'!$AB$155:$BA$1048576,MATCH($A326,'Hoja de Trabajo para listado'!$AB$155:$AB$1048576,0),MATCH((CUADRO!I$4&amp;$E326),'Hoja de Trabajo para listado'!$AB$151:$BA$151,0)),0)+IFERROR(INDEX('Hoja de Trabajo para listado'!$BC$155:$CB$1048576,MATCH($A326,'Hoja de Trabajo para listado'!$BC$155:$BC$1048576,0),MATCH((CUADRO!I$4&amp;$E326),'Hoja de Trabajo para listado'!$BC$151:$CB$151,0)),0)+IFERROR(INDEX('Hoja de Trabajo para listado'!$DE$153:$DG$274,MATCH($A326,'Hoja de Trabajo para listado'!$DE$153:$DE$1048576,0),MATCH((CUADRO!I$4&amp;$E326),'Hoja de Trabajo para listado'!$DE$151:$DG$151,0)),0)+IFERROR(INDEX('Hoja de Trabajo para listado'!$CD$155:$DC$1048576,MATCH($A326,'Hoja de Trabajo para listado'!$CD$155:$CD$1048576,0),MATCH((CUADRO!I$4&amp;$E326),'Hoja de Trabajo para listado'!$CD$151:$DC$151,0)),0)</f>
        <v>0</v>
      </c>
      <c r="J326" s="243">
        <f ca="1">+IFERROR(INDEX('Hoja de Trabajo para listado'!$A$155:$Z$1048576,MATCH($A326,'Hoja de Trabajo para listado'!$A$155:$A$1048576,0),MATCH((CUADRO!J$4&amp;$E326),'Hoja de Trabajo para listado'!$A$151:$Z$151,0)),0)+IFERROR(INDEX('Hoja de Trabajo para listado'!$AB$155:$BA$1048576,MATCH($A326,'Hoja de Trabajo para listado'!$AB$155:$AB$1048576,0),MATCH((CUADRO!J$4&amp;$E326),'Hoja de Trabajo para listado'!$AB$151:$BA$151,0)),0)+IFERROR(INDEX('Hoja de Trabajo para listado'!$BC$155:$CB$1048576,MATCH($A326,'Hoja de Trabajo para listado'!$BC$155:$BC$1048576,0),MATCH((CUADRO!J$4&amp;$E326),'Hoja de Trabajo para listado'!$BC$151:$CB$151,0)),0)+IFERROR(INDEX('Hoja de Trabajo para listado'!$DE$153:$DG$274,MATCH($A326,'Hoja de Trabajo para listado'!$DE$153:$DE$1048576,0),MATCH((CUADRO!J$4&amp;$E326),'Hoja de Trabajo para listado'!$DE$151:$DG$151,0)),0)+IFERROR(INDEX('Hoja de Trabajo para listado'!$CD$155:$DC$1048576,MATCH($A326,'Hoja de Trabajo para listado'!$CD$155:$CD$1048576,0),MATCH((CUADRO!J$4&amp;$E326),'Hoja de Trabajo para listado'!$CD$151:$DC$151,0)),0)</f>
        <v>0</v>
      </c>
      <c r="K326" s="243">
        <f ca="1">+IFERROR(INDEX('Hoja de Trabajo para listado'!$A$155:$Z$1048576,MATCH($A326,'Hoja de Trabajo para listado'!$A$155:$A$1048576,0),MATCH((CUADRO!K$4&amp;$E326),'Hoja de Trabajo para listado'!$A$151:$Z$151,0)),0)+IFERROR(INDEX('Hoja de Trabajo para listado'!$AB$155:$BA$1048576,MATCH($A326,'Hoja de Trabajo para listado'!$AB$155:$AB$1048576,0),MATCH((CUADRO!K$4&amp;$E326),'Hoja de Trabajo para listado'!$AB$151:$BA$151,0)),0)+IFERROR(INDEX('Hoja de Trabajo para listado'!$BC$155:$CB$1048576,MATCH($A326,'Hoja de Trabajo para listado'!$BC$155:$BC$1048576,0),MATCH((CUADRO!K$4&amp;$E326),'Hoja de Trabajo para listado'!$BC$151:$CB$151,0)),0)+IFERROR(INDEX('Hoja de Trabajo para listado'!$DE$153:$DG$274,MATCH($A326,'Hoja de Trabajo para listado'!$DE$153:$DE$1048576,0),MATCH((CUADRO!K$4&amp;$E326),'Hoja de Trabajo para listado'!$DE$151:$DG$151,0)),0)+IFERROR(INDEX('Hoja de Trabajo para listado'!$CD$155:$DC$1048576,MATCH($A326,'Hoja de Trabajo para listado'!$CD$155:$CD$1048576,0),MATCH((CUADRO!K$4&amp;$E326),'Hoja de Trabajo para listado'!$CD$151:$DC$151,0)),0)</f>
        <v>0</v>
      </c>
      <c r="L326" s="243">
        <f ca="1">+IFERROR(INDEX('Hoja de Trabajo para listado'!$A$155:$Z$1048576,MATCH($A326,'Hoja de Trabajo para listado'!$A$155:$A$1048576,0),MATCH((CUADRO!L$4&amp;$E326),'Hoja de Trabajo para listado'!$A$151:$Z$151,0)),0)+IFERROR(INDEX('Hoja de Trabajo para listado'!$AB$155:$BA$1048576,MATCH($A326,'Hoja de Trabajo para listado'!$AB$155:$AB$1048576,0),MATCH((CUADRO!L$4&amp;$E326),'Hoja de Trabajo para listado'!$AB$151:$BA$151,0)),0)+IFERROR(INDEX('Hoja de Trabajo para listado'!$BC$155:$CB$1048576,MATCH($A326,'Hoja de Trabajo para listado'!$BC$155:$BC$1048576,0),MATCH((CUADRO!L$4&amp;$E326),'Hoja de Trabajo para listado'!$BC$151:$CB$151,0)),0)+IFERROR(INDEX('Hoja de Trabajo para listado'!$DE$153:$DG$274,MATCH($A326,'Hoja de Trabajo para listado'!$DE$153:$DE$1048576,0),MATCH((CUADRO!L$4&amp;$E326),'Hoja de Trabajo para listado'!$DE$151:$DG$151,0)),0)+IFERROR(INDEX('Hoja de Trabajo para listado'!$CD$155:$DC$1048576,MATCH($A326,'Hoja de Trabajo para listado'!$CD$155:$CD$1048576,0),MATCH((CUADRO!L$4&amp;$E326),'Hoja de Trabajo para listado'!$CD$151:$DC$151,0)),0)</f>
        <v>0</v>
      </c>
      <c r="M326" s="243">
        <f ca="1">+IFERROR(INDEX('Hoja de Trabajo para listado'!$A$155:$Z$1048576,MATCH($A326,'Hoja de Trabajo para listado'!$A$155:$A$1048576,0),MATCH((CUADRO!M$4&amp;$E326),'Hoja de Trabajo para listado'!$A$151:$Z$151,0)),0)+IFERROR(INDEX('Hoja de Trabajo para listado'!$AB$155:$BA$1048576,MATCH($A326,'Hoja de Trabajo para listado'!$AB$155:$AB$1048576,0),MATCH((CUADRO!M$4&amp;$E326),'Hoja de Trabajo para listado'!$AB$151:$BA$151,0)),0)+IFERROR(INDEX('Hoja de Trabajo para listado'!$BC$155:$CB$1048576,MATCH($A326,'Hoja de Trabajo para listado'!$BC$155:$BC$1048576,0),MATCH((CUADRO!M$4&amp;$E326),'Hoja de Trabajo para listado'!$BC$151:$CB$151,0)),0)+IFERROR(INDEX('Hoja de Trabajo para listado'!$DE$153:$DG$274,MATCH($A326,'Hoja de Trabajo para listado'!$DE$153:$DE$1048576,0),MATCH((CUADRO!M$4&amp;$E326),'Hoja de Trabajo para listado'!$DE$151:$DG$151,0)),0)+IFERROR(INDEX('Hoja de Trabajo para listado'!$CD$155:$DC$1048576,MATCH($A326,'Hoja de Trabajo para listado'!$CD$155:$CD$1048576,0),MATCH((CUADRO!M$4&amp;$E326),'Hoja de Trabajo para listado'!$CD$151:$DC$151,0)),0)</f>
        <v>0</v>
      </c>
      <c r="N326" s="243">
        <f ca="1">+IFERROR(INDEX('Hoja de Trabajo para listado'!$A$155:$Z$1048576,MATCH($A326,'Hoja de Trabajo para listado'!$A$155:$A$1048576,0),MATCH((CUADRO!N$4&amp;$E326),'Hoja de Trabajo para listado'!$A$151:$Z$151,0)),0)+IFERROR(INDEX('Hoja de Trabajo para listado'!$AB$155:$BA$1048576,MATCH($A326,'Hoja de Trabajo para listado'!$AB$155:$AB$1048576,0),MATCH((CUADRO!N$4&amp;$E326),'Hoja de Trabajo para listado'!$AB$151:$BA$151,0)),0)+IFERROR(INDEX('Hoja de Trabajo para listado'!$BC$155:$CB$1048576,MATCH($A326,'Hoja de Trabajo para listado'!$BC$155:$BC$1048576,0),MATCH((CUADRO!N$4&amp;$E326),'Hoja de Trabajo para listado'!$BC$151:$CB$151,0)),0)+IFERROR(INDEX('Hoja de Trabajo para listado'!$DE$153:$DG$274,MATCH($A326,'Hoja de Trabajo para listado'!$DE$153:$DE$1048576,0),MATCH((CUADRO!N$4&amp;$E326),'Hoja de Trabajo para listado'!$DE$151:$DG$151,0)),0)+IFERROR(INDEX('Hoja de Trabajo para listado'!$CD$155:$DC$1048576,MATCH($A326,'Hoja de Trabajo para listado'!$CD$155:$CD$1048576,0),MATCH((CUADRO!N$4&amp;$E326),'Hoja de Trabajo para listado'!$CD$151:$DC$151,0)),0)</f>
        <v>0</v>
      </c>
      <c r="O326" s="243">
        <f ca="1">+IFERROR(INDEX('Hoja de Trabajo para listado'!$A$155:$Z$1048576,MATCH($A326,'Hoja de Trabajo para listado'!$A$155:$A$1048576,0),MATCH((CUADRO!O$4&amp;$E326),'Hoja de Trabajo para listado'!$A$151:$Z$151,0)),0)+IFERROR(INDEX('Hoja de Trabajo para listado'!$AB$155:$BA$1048576,MATCH($A326,'Hoja de Trabajo para listado'!$AB$155:$AB$1048576,0),MATCH((CUADRO!O$4&amp;$E326),'Hoja de Trabajo para listado'!$AB$151:$BA$151,0)),0)+IFERROR(INDEX('Hoja de Trabajo para listado'!$BC$155:$CB$1048576,MATCH($A326,'Hoja de Trabajo para listado'!$BC$155:$BC$1048576,0),MATCH((CUADRO!O$4&amp;$E326),'Hoja de Trabajo para listado'!$BC$151:$CB$151,0)),0)+IFERROR(INDEX('Hoja de Trabajo para listado'!$DE$153:$DG$274,MATCH($A326,'Hoja de Trabajo para listado'!$DE$153:$DE$1048576,0),MATCH((CUADRO!O$4&amp;$E326),'Hoja de Trabajo para listado'!$DE$151:$DG$151,0)),0)+IFERROR(INDEX('Hoja de Trabajo para listado'!$CD$155:$DC$1048576,MATCH($A326,'Hoja de Trabajo para listado'!$CD$155:$CD$1048576,0),MATCH((CUADRO!O$4&amp;$E326),'Hoja de Trabajo para listado'!$CD$151:$DC$151,0)),0)</f>
        <v>0</v>
      </c>
      <c r="P326" s="243">
        <f ca="1">+IFERROR(INDEX('Hoja de Trabajo para listado'!$A$155:$Z$1048576,MATCH($A326,'Hoja de Trabajo para listado'!$A$155:$A$1048576,0),MATCH((CUADRO!P$4&amp;$E326),'Hoja de Trabajo para listado'!$A$151:$Z$151,0)),0)+IFERROR(INDEX('Hoja de Trabajo para listado'!$AB$155:$BA$1048576,MATCH($A326,'Hoja de Trabajo para listado'!$AB$155:$AB$1048576,0),MATCH((CUADRO!P$4&amp;$E326),'Hoja de Trabajo para listado'!$AB$151:$BA$151,0)),0)+IFERROR(INDEX('Hoja de Trabajo para listado'!$BC$155:$CB$1048576,MATCH($A326,'Hoja de Trabajo para listado'!$BC$155:$BC$1048576,0),MATCH((CUADRO!P$4&amp;$E326),'Hoja de Trabajo para listado'!$BC$151:$CB$151,0)),0)+IFERROR(INDEX('Hoja de Trabajo para listado'!$DE$153:$DG$274,MATCH($A326,'Hoja de Trabajo para listado'!$DE$153:$DE$1048576,0),MATCH((CUADRO!P$4&amp;$E326),'Hoja de Trabajo para listado'!$DE$151:$DG$151,0)),0)+IFERROR(INDEX('Hoja de Trabajo para listado'!$CD$155:$DC$1048576,MATCH($A326,'Hoja de Trabajo para listado'!$CD$155:$CD$1048576,0),MATCH((CUADRO!P$4&amp;$E326),'Hoja de Trabajo para listado'!$CD$151:$DC$151,0)),0)</f>
        <v>0</v>
      </c>
      <c r="Q326" s="243">
        <f ca="1">+IFERROR(INDEX('Hoja de Trabajo para listado'!$A$155:$Z$1048576,MATCH($A326,'Hoja de Trabajo para listado'!$A$155:$A$1048576,0),MATCH((CUADRO!Q$4&amp;$E326),'Hoja de Trabajo para listado'!$A$151:$Z$151,0)),0)+IFERROR(INDEX('Hoja de Trabajo para listado'!$AB$155:$BA$1048576,MATCH($A326,'Hoja de Trabajo para listado'!$AB$155:$AB$1048576,0),MATCH((CUADRO!Q$4&amp;$E326),'Hoja de Trabajo para listado'!$AB$151:$BA$151,0)),0)+IFERROR(INDEX('Hoja de Trabajo para listado'!$BC$155:$CB$1048576,MATCH($A326,'Hoja de Trabajo para listado'!$BC$155:$BC$1048576,0),MATCH((CUADRO!Q$4&amp;$E326),'Hoja de Trabajo para listado'!$BC$151:$CB$151,0)),0)+IFERROR(INDEX('Hoja de Trabajo para listado'!$DE$153:$DG$274,MATCH($A326,'Hoja de Trabajo para listado'!$DE$153:$DE$1048576,0),MATCH((CUADRO!Q$4&amp;$E326),'Hoja de Trabajo para listado'!$DE$151:$DG$151,0)),0)+IFERROR(INDEX('Hoja de Trabajo para listado'!$CD$155:$DC$1048576,MATCH($A326,'Hoja de Trabajo para listado'!$CD$155:$CD$1048576,0),MATCH((CUADRO!Q$4&amp;$E326),'Hoja de Trabajo para listado'!$CD$151:$DC$151,0)),0)</f>
        <v>0</v>
      </c>
      <c r="R326" s="243">
        <f t="shared" ca="1" si="11"/>
        <v>0</v>
      </c>
      <c r="S326" s="256">
        <f ca="1">+R325+R326</f>
        <v>0</v>
      </c>
      <c r="T326" s="243">
        <f ca="1">+S326</f>
        <v>0</v>
      </c>
      <c r="U326" s="242">
        <f t="shared" si="12"/>
        <v>2</v>
      </c>
      <c r="V326" s="327" t="str">
        <f>+VLOOKUP(A326,bd_lista!$A$3:$E$592,5,FALSE)</f>
        <v>Empresas Nacionales</v>
      </c>
      <c r="W326" s="398"/>
      <c r="X326" s="240">
        <f>+VLOOKUP(A326,[4]Sheet1!$A$13:$D$744,4,FALSE)</f>
        <v>76</v>
      </c>
      <c r="Y326" s="240" t="str">
        <f>+VLOOKUP(X326,bd_lista!$A$3:$C$592,3,FALSE)</f>
        <v>Ministerio de Minería y Metalurgia</v>
      </c>
      <c r="Z326" s="288"/>
      <c r="AA326" s="317"/>
    </row>
    <row r="327" spans="1:27" customFormat="1" ht="15" customHeight="1">
      <c r="A327" s="249">
        <v>520</v>
      </c>
      <c r="B327" s="393">
        <f>+A327</f>
        <v>520</v>
      </c>
      <c r="C327" s="245" t="str">
        <f>+VLOOKUP(A327,bd_lista!$A$3:$C$592,3,FALSE)</f>
        <v>Empresa Metalúrgica VINTO - Nacionalizada</v>
      </c>
      <c r="D327" s="395" t="str">
        <f>+C327</f>
        <v>Empresa Metalúrgica VINTO - Nacionalizada</v>
      </c>
      <c r="E327" s="245" t="s">
        <v>1303</v>
      </c>
      <c r="F327" s="241">
        <f ca="1">+IFERROR(INDEX('Hoja de Trabajo para listado'!$A$155:$Z$1048576,MATCH($A327,'Hoja de Trabajo para listado'!$A$155:$A$1048576,0),MATCH((CUADRO!F$4&amp;$E327),'Hoja de Trabajo para listado'!$A$151:$Z$151,0)),0)+IFERROR(INDEX('Hoja de Trabajo para listado'!$AB$155:$BA$1048576,MATCH($A327,'Hoja de Trabajo para listado'!$AB$155:$AB$1048576,0),MATCH((CUADRO!F$4&amp;$E327),'Hoja de Trabajo para listado'!$AB$151:$BA$151,0)),0)+IFERROR(INDEX('Hoja de Trabajo para listado'!$BC$155:$CB$1048576,MATCH($A327,'Hoja de Trabajo para listado'!$BC$155:$BC$1048576,0),MATCH((CUADRO!F$4&amp;$E327),'Hoja de Trabajo para listado'!$BC$151:$CB$151,0)),0)+IFERROR(INDEX('Hoja de Trabajo para listado'!$DE$153:$DG$274,MATCH($A327,'Hoja de Trabajo para listado'!$DE$153:$DE$1048576,0),MATCH((CUADRO!F$4&amp;$E327),'Hoja de Trabajo para listado'!$DE$151:$DG$151,0)),0)+IFERROR(INDEX('Hoja de Trabajo para listado'!$CD$155:$DC$1048576,MATCH($A327,'Hoja de Trabajo para listado'!$CD$155:$CD$1048576,0),MATCH((CUADRO!F$4&amp;$E327),'Hoja de Trabajo para listado'!$CD$151:$DC$151,0)),0)</f>
        <v>0</v>
      </c>
      <c r="G327" s="241">
        <f ca="1">+IFERROR(INDEX('Hoja de Trabajo para listado'!$A$155:$Z$1048576,MATCH($A327,'Hoja de Trabajo para listado'!$A$155:$A$1048576,0),MATCH((CUADRO!G$4&amp;$E327),'Hoja de Trabajo para listado'!$A$151:$Z$151,0)),0)+IFERROR(INDEX('Hoja de Trabajo para listado'!$AB$155:$BA$1048576,MATCH($A327,'Hoja de Trabajo para listado'!$AB$155:$AB$1048576,0),MATCH((CUADRO!G$4&amp;$E327),'Hoja de Trabajo para listado'!$AB$151:$BA$151,0)),0)+IFERROR(INDEX('Hoja de Trabajo para listado'!$BC$155:$CB$1048576,MATCH($A327,'Hoja de Trabajo para listado'!$BC$155:$BC$1048576,0),MATCH((CUADRO!G$4&amp;$E327),'Hoja de Trabajo para listado'!$BC$151:$CB$151,0)),0)+IFERROR(INDEX('Hoja de Trabajo para listado'!$DE$153:$DG$274,MATCH($A327,'Hoja de Trabajo para listado'!$DE$153:$DE$1048576,0),MATCH((CUADRO!G$4&amp;$E327),'Hoja de Trabajo para listado'!$DE$151:$DG$151,0)),0)+IFERROR(INDEX('Hoja de Trabajo para listado'!$CD$155:$DC$1048576,MATCH($A327,'Hoja de Trabajo para listado'!$CD$155:$CD$1048576,0),MATCH((CUADRO!G$4&amp;$E327),'Hoja de Trabajo para listado'!$CD$151:$DC$151,0)),0)</f>
        <v>0</v>
      </c>
      <c r="H327" s="241">
        <f ca="1">+IFERROR(INDEX('Hoja de Trabajo para listado'!$A$155:$Z$1048576,MATCH($A327,'Hoja de Trabajo para listado'!$A$155:$A$1048576,0),MATCH((CUADRO!H$4&amp;$E327),'Hoja de Trabajo para listado'!$A$151:$Z$151,0)),0)+IFERROR(INDEX('Hoja de Trabajo para listado'!$AB$155:$BA$1048576,MATCH($A327,'Hoja de Trabajo para listado'!$AB$155:$AB$1048576,0),MATCH((CUADRO!H$4&amp;$E327),'Hoja de Trabajo para listado'!$AB$151:$BA$151,0)),0)+IFERROR(INDEX('Hoja de Trabajo para listado'!$BC$155:$CB$1048576,MATCH($A327,'Hoja de Trabajo para listado'!$BC$155:$BC$1048576,0),MATCH((CUADRO!H$4&amp;$E327),'Hoja de Trabajo para listado'!$BC$151:$CB$151,0)),0)+IFERROR(INDEX('Hoja de Trabajo para listado'!$DE$153:$DG$274,MATCH($A327,'Hoja de Trabajo para listado'!$DE$153:$DE$1048576,0),MATCH((CUADRO!H$4&amp;$E327),'Hoja de Trabajo para listado'!$DE$151:$DG$151,0)),0)+IFERROR(INDEX('Hoja de Trabajo para listado'!$CD$155:$DC$1048576,MATCH($A327,'Hoja de Trabajo para listado'!$CD$155:$CD$1048576,0),MATCH((CUADRO!H$4&amp;$E327),'Hoja de Trabajo para listado'!$CD$151:$DC$151,0)),0)</f>
        <v>0</v>
      </c>
      <c r="I327" s="241">
        <f ca="1">+IFERROR(INDEX('Hoja de Trabajo para listado'!$A$155:$Z$1048576,MATCH($A327,'Hoja de Trabajo para listado'!$A$155:$A$1048576,0),MATCH((CUADRO!I$4&amp;$E327),'Hoja de Trabajo para listado'!$A$151:$Z$151,0)),0)+IFERROR(INDEX('Hoja de Trabajo para listado'!$AB$155:$BA$1048576,MATCH($A327,'Hoja de Trabajo para listado'!$AB$155:$AB$1048576,0),MATCH((CUADRO!I$4&amp;$E327),'Hoja de Trabajo para listado'!$AB$151:$BA$151,0)),0)+IFERROR(INDEX('Hoja de Trabajo para listado'!$BC$155:$CB$1048576,MATCH($A327,'Hoja de Trabajo para listado'!$BC$155:$BC$1048576,0),MATCH((CUADRO!I$4&amp;$E327),'Hoja de Trabajo para listado'!$BC$151:$CB$151,0)),0)+IFERROR(INDEX('Hoja de Trabajo para listado'!$DE$153:$DG$274,MATCH($A327,'Hoja de Trabajo para listado'!$DE$153:$DE$1048576,0),MATCH((CUADRO!I$4&amp;$E327),'Hoja de Trabajo para listado'!$DE$151:$DG$151,0)),0)+IFERROR(INDEX('Hoja de Trabajo para listado'!$CD$155:$DC$1048576,MATCH($A327,'Hoja de Trabajo para listado'!$CD$155:$CD$1048576,0),MATCH((CUADRO!I$4&amp;$E327),'Hoja de Trabajo para listado'!$CD$151:$DC$151,0)),0)</f>
        <v>0</v>
      </c>
      <c r="J327" s="241">
        <f ca="1">+IFERROR(INDEX('Hoja de Trabajo para listado'!$A$155:$Z$1048576,MATCH($A327,'Hoja de Trabajo para listado'!$A$155:$A$1048576,0),MATCH((CUADRO!J$4&amp;$E327),'Hoja de Trabajo para listado'!$A$151:$Z$151,0)),0)+IFERROR(INDEX('Hoja de Trabajo para listado'!$AB$155:$BA$1048576,MATCH($A327,'Hoja de Trabajo para listado'!$AB$155:$AB$1048576,0),MATCH((CUADRO!J$4&amp;$E327),'Hoja de Trabajo para listado'!$AB$151:$BA$151,0)),0)+IFERROR(INDEX('Hoja de Trabajo para listado'!$BC$155:$CB$1048576,MATCH($A327,'Hoja de Trabajo para listado'!$BC$155:$BC$1048576,0),MATCH((CUADRO!J$4&amp;$E327),'Hoja de Trabajo para listado'!$BC$151:$CB$151,0)),0)+IFERROR(INDEX('Hoja de Trabajo para listado'!$DE$153:$DG$274,MATCH($A327,'Hoja de Trabajo para listado'!$DE$153:$DE$1048576,0),MATCH((CUADRO!J$4&amp;$E327),'Hoja de Trabajo para listado'!$DE$151:$DG$151,0)),0)+IFERROR(INDEX('Hoja de Trabajo para listado'!$CD$155:$DC$1048576,MATCH($A327,'Hoja de Trabajo para listado'!$CD$155:$CD$1048576,0),MATCH((CUADRO!J$4&amp;$E327),'Hoja de Trabajo para listado'!$CD$151:$DC$151,0)),0)</f>
        <v>0</v>
      </c>
      <c r="K327" s="241">
        <f ca="1">+IFERROR(INDEX('Hoja de Trabajo para listado'!$A$155:$Z$1048576,MATCH($A327,'Hoja de Trabajo para listado'!$A$155:$A$1048576,0),MATCH((CUADRO!K$4&amp;$E327),'Hoja de Trabajo para listado'!$A$151:$Z$151,0)),0)+IFERROR(INDEX('Hoja de Trabajo para listado'!$AB$155:$BA$1048576,MATCH($A327,'Hoja de Trabajo para listado'!$AB$155:$AB$1048576,0),MATCH((CUADRO!K$4&amp;$E327),'Hoja de Trabajo para listado'!$AB$151:$BA$151,0)),0)+IFERROR(INDEX('Hoja de Trabajo para listado'!$BC$155:$CB$1048576,MATCH($A327,'Hoja de Trabajo para listado'!$BC$155:$BC$1048576,0),MATCH((CUADRO!K$4&amp;$E327),'Hoja de Trabajo para listado'!$BC$151:$CB$151,0)),0)+IFERROR(INDEX('Hoja de Trabajo para listado'!$DE$153:$DG$274,MATCH($A327,'Hoja de Trabajo para listado'!$DE$153:$DE$1048576,0),MATCH((CUADRO!K$4&amp;$E327),'Hoja de Trabajo para listado'!$DE$151:$DG$151,0)),0)+IFERROR(INDEX('Hoja de Trabajo para listado'!$CD$155:$DC$1048576,MATCH($A327,'Hoja de Trabajo para listado'!$CD$155:$CD$1048576,0),MATCH((CUADRO!K$4&amp;$E327),'Hoja de Trabajo para listado'!$CD$151:$DC$151,0)),0)</f>
        <v>0</v>
      </c>
      <c r="L327" s="241">
        <f ca="1">+IFERROR(INDEX('Hoja de Trabajo para listado'!$A$155:$Z$1048576,MATCH($A327,'Hoja de Trabajo para listado'!$A$155:$A$1048576,0),MATCH((CUADRO!L$4&amp;$E327),'Hoja de Trabajo para listado'!$A$151:$Z$151,0)),0)+IFERROR(INDEX('Hoja de Trabajo para listado'!$AB$155:$BA$1048576,MATCH($A327,'Hoja de Trabajo para listado'!$AB$155:$AB$1048576,0),MATCH((CUADRO!L$4&amp;$E327),'Hoja de Trabajo para listado'!$AB$151:$BA$151,0)),0)+IFERROR(INDEX('Hoja de Trabajo para listado'!$BC$155:$CB$1048576,MATCH($A327,'Hoja de Trabajo para listado'!$BC$155:$BC$1048576,0),MATCH((CUADRO!L$4&amp;$E327),'Hoja de Trabajo para listado'!$BC$151:$CB$151,0)),0)+IFERROR(INDEX('Hoja de Trabajo para listado'!$DE$153:$DG$274,MATCH($A327,'Hoja de Trabajo para listado'!$DE$153:$DE$1048576,0),MATCH((CUADRO!L$4&amp;$E327),'Hoja de Trabajo para listado'!$DE$151:$DG$151,0)),0)+IFERROR(INDEX('Hoja de Trabajo para listado'!$CD$155:$DC$1048576,MATCH($A327,'Hoja de Trabajo para listado'!$CD$155:$CD$1048576,0),MATCH((CUADRO!L$4&amp;$E327),'Hoja de Trabajo para listado'!$CD$151:$DC$151,0)),0)</f>
        <v>0</v>
      </c>
      <c r="M327" s="241">
        <f ca="1">+IFERROR(INDEX('Hoja de Trabajo para listado'!$A$155:$Z$1048576,MATCH($A327,'Hoja de Trabajo para listado'!$A$155:$A$1048576,0),MATCH((CUADRO!M$4&amp;$E327),'Hoja de Trabajo para listado'!$A$151:$Z$151,0)),0)+IFERROR(INDEX('Hoja de Trabajo para listado'!$AB$155:$BA$1048576,MATCH($A327,'Hoja de Trabajo para listado'!$AB$155:$AB$1048576,0),MATCH((CUADRO!M$4&amp;$E327),'Hoja de Trabajo para listado'!$AB$151:$BA$151,0)),0)+IFERROR(INDEX('Hoja de Trabajo para listado'!$BC$155:$CB$1048576,MATCH($A327,'Hoja de Trabajo para listado'!$BC$155:$BC$1048576,0),MATCH((CUADRO!M$4&amp;$E327),'Hoja de Trabajo para listado'!$BC$151:$CB$151,0)),0)+IFERROR(INDEX('Hoja de Trabajo para listado'!$DE$153:$DG$274,MATCH($A327,'Hoja de Trabajo para listado'!$DE$153:$DE$1048576,0),MATCH((CUADRO!M$4&amp;$E327),'Hoja de Trabajo para listado'!$DE$151:$DG$151,0)),0)+IFERROR(INDEX('Hoja de Trabajo para listado'!$CD$155:$DC$1048576,MATCH($A327,'Hoja de Trabajo para listado'!$CD$155:$CD$1048576,0),MATCH((CUADRO!M$4&amp;$E327),'Hoja de Trabajo para listado'!$CD$151:$DC$151,0)),0)</f>
        <v>0</v>
      </c>
      <c r="N327" s="241">
        <f ca="1">+IFERROR(INDEX('Hoja de Trabajo para listado'!$A$155:$Z$1048576,MATCH($A327,'Hoja de Trabajo para listado'!$A$155:$A$1048576,0),MATCH((CUADRO!N$4&amp;$E327),'Hoja de Trabajo para listado'!$A$151:$Z$151,0)),0)+IFERROR(INDEX('Hoja de Trabajo para listado'!$AB$155:$BA$1048576,MATCH($A327,'Hoja de Trabajo para listado'!$AB$155:$AB$1048576,0),MATCH((CUADRO!N$4&amp;$E327),'Hoja de Trabajo para listado'!$AB$151:$BA$151,0)),0)+IFERROR(INDEX('Hoja de Trabajo para listado'!$BC$155:$CB$1048576,MATCH($A327,'Hoja de Trabajo para listado'!$BC$155:$BC$1048576,0),MATCH((CUADRO!N$4&amp;$E327),'Hoja de Trabajo para listado'!$BC$151:$CB$151,0)),0)+IFERROR(INDEX('Hoja de Trabajo para listado'!$DE$153:$DG$274,MATCH($A327,'Hoja de Trabajo para listado'!$DE$153:$DE$1048576,0),MATCH((CUADRO!N$4&amp;$E327),'Hoja de Trabajo para listado'!$DE$151:$DG$151,0)),0)+IFERROR(INDEX('Hoja de Trabajo para listado'!$CD$155:$DC$1048576,MATCH($A327,'Hoja de Trabajo para listado'!$CD$155:$CD$1048576,0),MATCH((CUADRO!N$4&amp;$E327),'Hoja de Trabajo para listado'!$CD$151:$DC$151,0)),0)</f>
        <v>0</v>
      </c>
      <c r="O327" s="241">
        <f ca="1">+IFERROR(INDEX('Hoja de Trabajo para listado'!$A$155:$Z$1048576,MATCH($A327,'Hoja de Trabajo para listado'!$A$155:$A$1048576,0),MATCH((CUADRO!O$4&amp;$E327),'Hoja de Trabajo para listado'!$A$151:$Z$151,0)),0)+IFERROR(INDEX('Hoja de Trabajo para listado'!$AB$155:$BA$1048576,MATCH($A327,'Hoja de Trabajo para listado'!$AB$155:$AB$1048576,0),MATCH((CUADRO!O$4&amp;$E327),'Hoja de Trabajo para listado'!$AB$151:$BA$151,0)),0)+IFERROR(INDEX('Hoja de Trabajo para listado'!$BC$155:$CB$1048576,MATCH($A327,'Hoja de Trabajo para listado'!$BC$155:$BC$1048576,0),MATCH((CUADRO!O$4&amp;$E327),'Hoja de Trabajo para listado'!$BC$151:$CB$151,0)),0)+IFERROR(INDEX('Hoja de Trabajo para listado'!$DE$153:$DG$274,MATCH($A327,'Hoja de Trabajo para listado'!$DE$153:$DE$1048576,0),MATCH((CUADRO!O$4&amp;$E327),'Hoja de Trabajo para listado'!$DE$151:$DG$151,0)),0)+IFERROR(INDEX('Hoja de Trabajo para listado'!$CD$155:$DC$1048576,MATCH($A327,'Hoja de Trabajo para listado'!$CD$155:$CD$1048576,0),MATCH((CUADRO!O$4&amp;$E327),'Hoja de Trabajo para listado'!$CD$151:$DC$151,0)),0)</f>
        <v>0</v>
      </c>
      <c r="P327" s="241">
        <f ca="1">+IFERROR(INDEX('Hoja de Trabajo para listado'!$A$155:$Z$1048576,MATCH($A327,'Hoja de Trabajo para listado'!$A$155:$A$1048576,0),MATCH((CUADRO!P$4&amp;$E327),'Hoja de Trabajo para listado'!$A$151:$Z$151,0)),0)+IFERROR(INDEX('Hoja de Trabajo para listado'!$AB$155:$BA$1048576,MATCH($A327,'Hoja de Trabajo para listado'!$AB$155:$AB$1048576,0),MATCH((CUADRO!P$4&amp;$E327),'Hoja de Trabajo para listado'!$AB$151:$BA$151,0)),0)+IFERROR(INDEX('Hoja de Trabajo para listado'!$BC$155:$CB$1048576,MATCH($A327,'Hoja de Trabajo para listado'!$BC$155:$BC$1048576,0),MATCH((CUADRO!P$4&amp;$E327),'Hoja de Trabajo para listado'!$BC$151:$CB$151,0)),0)+IFERROR(INDEX('Hoja de Trabajo para listado'!$DE$153:$DG$274,MATCH($A327,'Hoja de Trabajo para listado'!$DE$153:$DE$1048576,0),MATCH((CUADRO!P$4&amp;$E327),'Hoja de Trabajo para listado'!$DE$151:$DG$151,0)),0)+IFERROR(INDEX('Hoja de Trabajo para listado'!$CD$155:$DC$1048576,MATCH($A327,'Hoja de Trabajo para listado'!$CD$155:$CD$1048576,0),MATCH((CUADRO!P$4&amp;$E327),'Hoja de Trabajo para listado'!$CD$151:$DC$151,0)),0)</f>
        <v>0</v>
      </c>
      <c r="Q327" s="241">
        <f ca="1">+IFERROR(INDEX('Hoja de Trabajo para listado'!$A$155:$Z$1048576,MATCH($A327,'Hoja de Trabajo para listado'!$A$155:$A$1048576,0),MATCH((CUADRO!Q$4&amp;$E327),'Hoja de Trabajo para listado'!$A$151:$Z$151,0)),0)+IFERROR(INDEX('Hoja de Trabajo para listado'!$AB$155:$BA$1048576,MATCH($A327,'Hoja de Trabajo para listado'!$AB$155:$AB$1048576,0),MATCH((CUADRO!Q$4&amp;$E327),'Hoja de Trabajo para listado'!$AB$151:$BA$151,0)),0)+IFERROR(INDEX('Hoja de Trabajo para listado'!$BC$155:$CB$1048576,MATCH($A327,'Hoja de Trabajo para listado'!$BC$155:$BC$1048576,0),MATCH((CUADRO!Q$4&amp;$E327),'Hoja de Trabajo para listado'!$BC$151:$CB$151,0)),0)+IFERROR(INDEX('Hoja de Trabajo para listado'!$DE$153:$DG$274,MATCH($A327,'Hoja de Trabajo para listado'!$DE$153:$DE$1048576,0),MATCH((CUADRO!Q$4&amp;$E327),'Hoja de Trabajo para listado'!$DE$151:$DG$151,0)),0)+IFERROR(INDEX('Hoja de Trabajo para listado'!$CD$155:$DC$1048576,MATCH($A327,'Hoja de Trabajo para listado'!$CD$155:$CD$1048576,0),MATCH((CUADRO!Q$4&amp;$E327),'Hoja de Trabajo para listado'!$CD$151:$DC$151,0)),0)</f>
        <v>0</v>
      </c>
      <c r="R327" s="241">
        <f t="shared" ref="R327:R392" ca="1" si="15">+SUM(F327:Q327)</f>
        <v>0</v>
      </c>
      <c r="S327" s="247"/>
      <c r="T327" s="241">
        <f ca="1">+T328</f>
        <v>7145834</v>
      </c>
      <c r="U327" s="240">
        <f t="shared" ref="U327:U392" si="16">+IF(E327="Débitos",1,2)</f>
        <v>1</v>
      </c>
      <c r="V327" s="327" t="str">
        <f>+VLOOKUP(A327,bd_lista!$A$3:$E$592,5,FALSE)</f>
        <v>Empresas Nacionales</v>
      </c>
      <c r="W327" s="397" t="str">
        <f>+V327</f>
        <v>Empresas Nacionales</v>
      </c>
      <c r="X327" s="240">
        <f>+VLOOKUP(A327,[4]Sheet1!$A$13:$D$744,4,FALSE)</f>
        <v>76</v>
      </c>
      <c r="Y327" s="240" t="str">
        <f>+VLOOKUP(X327,bd_lista!$A$3:$C$592,3,FALSE)</f>
        <v>Ministerio de Minería y Metalurgia</v>
      </c>
      <c r="Z327" s="290">
        <f>+X327</f>
        <v>76</v>
      </c>
      <c r="AA327" s="291" t="str">
        <f>+Y327</f>
        <v>Ministerio de Minería y Metalurgia</v>
      </c>
    </row>
    <row r="328" spans="1:27" customFormat="1" ht="15" customHeight="1">
      <c r="A328" s="32">
        <v>520</v>
      </c>
      <c r="B328" s="394"/>
      <c r="C328" s="327" t="str">
        <f>+VLOOKUP(A328,bd_lista!$A$3:$C$592,3,FALSE)</f>
        <v>Empresa Metalúrgica VINTO - Nacionalizada</v>
      </c>
      <c r="D328" s="396"/>
      <c r="E328" s="327" t="s">
        <v>1304</v>
      </c>
      <c r="F328" s="243">
        <f ca="1">+IFERROR(INDEX('Hoja de Trabajo para listado'!$A$155:$Z$1048576,MATCH($A328,'Hoja de Trabajo para listado'!$A$155:$A$1048576,0),MATCH((CUADRO!F$4&amp;$E328),'Hoja de Trabajo para listado'!$A$151:$Z$151,0)),0)+IFERROR(INDEX('Hoja de Trabajo para listado'!$AB$155:$BA$1048576,MATCH($A328,'Hoja de Trabajo para listado'!$AB$155:$AB$1048576,0),MATCH((CUADRO!F$4&amp;$E328),'Hoja de Trabajo para listado'!$AB$151:$BA$151,0)),0)+IFERROR(INDEX('Hoja de Trabajo para listado'!$BC$155:$CB$1048576,MATCH($A328,'Hoja de Trabajo para listado'!$BC$155:$BC$1048576,0),MATCH((CUADRO!F$4&amp;$E328),'Hoja de Trabajo para listado'!$BC$151:$CB$151,0)),0)+IFERROR(INDEX('Hoja de Trabajo para listado'!$DE$153:$DG$274,MATCH($A328,'Hoja de Trabajo para listado'!$DE$153:$DE$1048576,0),MATCH((CUADRO!F$4&amp;$E328),'Hoja de Trabajo para listado'!$DE$151:$DG$151,0)),0)+IFERROR(INDEX('Hoja de Trabajo para listado'!$CD$155:$DC$1048576,MATCH($A328,'Hoja de Trabajo para listado'!$CD$155:$CD$1048576,0),MATCH((CUADRO!F$4&amp;$E328),'Hoja de Trabajo para listado'!$CD$151:$DC$151,0)),0)</f>
        <v>0</v>
      </c>
      <c r="G328" s="243">
        <f ca="1">+IFERROR(INDEX('Hoja de Trabajo para listado'!$A$155:$Z$1048576,MATCH($A328,'Hoja de Trabajo para listado'!$A$155:$A$1048576,0),MATCH((CUADRO!G$4&amp;$E328),'Hoja de Trabajo para listado'!$A$151:$Z$151,0)),0)+IFERROR(INDEX('Hoja de Trabajo para listado'!$AB$155:$BA$1048576,MATCH($A328,'Hoja de Trabajo para listado'!$AB$155:$AB$1048576,0),MATCH((CUADRO!G$4&amp;$E328),'Hoja de Trabajo para listado'!$AB$151:$BA$151,0)),0)+IFERROR(INDEX('Hoja de Trabajo para listado'!$BC$155:$CB$1048576,MATCH($A328,'Hoja de Trabajo para listado'!$BC$155:$BC$1048576,0),MATCH((CUADRO!G$4&amp;$E328),'Hoja de Trabajo para listado'!$BC$151:$CB$151,0)),0)+IFERROR(INDEX('Hoja de Trabajo para listado'!$DE$153:$DG$274,MATCH($A328,'Hoja de Trabajo para listado'!$DE$153:$DE$1048576,0),MATCH((CUADRO!G$4&amp;$E328),'Hoja de Trabajo para listado'!$DE$151:$DG$151,0)),0)+IFERROR(INDEX('Hoja de Trabajo para listado'!$CD$155:$DC$1048576,MATCH($A328,'Hoja de Trabajo para listado'!$CD$155:$CD$1048576,0),MATCH((CUADRO!G$4&amp;$E328),'Hoja de Trabajo para listado'!$CD$151:$DC$151,0)),0)</f>
        <v>0</v>
      </c>
      <c r="H328" s="243">
        <f ca="1">+IFERROR(INDEX('Hoja de Trabajo para listado'!$A$155:$Z$1048576,MATCH($A328,'Hoja de Trabajo para listado'!$A$155:$A$1048576,0),MATCH((CUADRO!H$4&amp;$E328),'Hoja de Trabajo para listado'!$A$151:$Z$151,0)),0)+IFERROR(INDEX('Hoja de Trabajo para listado'!$AB$155:$BA$1048576,MATCH($A328,'Hoja de Trabajo para listado'!$AB$155:$AB$1048576,0),MATCH((CUADRO!H$4&amp;$E328),'Hoja de Trabajo para listado'!$AB$151:$BA$151,0)),0)+IFERROR(INDEX('Hoja de Trabajo para listado'!$BC$155:$CB$1048576,MATCH($A328,'Hoja de Trabajo para listado'!$BC$155:$BC$1048576,0),MATCH((CUADRO!H$4&amp;$E328),'Hoja de Trabajo para listado'!$BC$151:$CB$151,0)),0)+IFERROR(INDEX('Hoja de Trabajo para listado'!$DE$153:$DG$274,MATCH($A328,'Hoja de Trabajo para listado'!$DE$153:$DE$1048576,0),MATCH((CUADRO!H$4&amp;$E328),'Hoja de Trabajo para listado'!$DE$151:$DG$151,0)),0)+IFERROR(INDEX('Hoja de Trabajo para listado'!$CD$155:$DC$1048576,MATCH($A328,'Hoja de Trabajo para listado'!$CD$155:$CD$1048576,0),MATCH((CUADRO!H$4&amp;$E328),'Hoja de Trabajo para listado'!$CD$151:$DC$151,0)),0)</f>
        <v>0</v>
      </c>
      <c r="I328" s="243">
        <f ca="1">+IFERROR(INDEX('Hoja de Trabajo para listado'!$A$155:$Z$1048576,MATCH($A328,'Hoja de Trabajo para listado'!$A$155:$A$1048576,0),MATCH((CUADRO!I$4&amp;$E328),'Hoja de Trabajo para listado'!$A$151:$Z$151,0)),0)+IFERROR(INDEX('Hoja de Trabajo para listado'!$AB$155:$BA$1048576,MATCH($A328,'Hoja de Trabajo para listado'!$AB$155:$AB$1048576,0),MATCH((CUADRO!I$4&amp;$E328),'Hoja de Trabajo para listado'!$AB$151:$BA$151,0)),0)+IFERROR(INDEX('Hoja de Trabajo para listado'!$BC$155:$CB$1048576,MATCH($A328,'Hoja de Trabajo para listado'!$BC$155:$BC$1048576,0),MATCH((CUADRO!I$4&amp;$E328),'Hoja de Trabajo para listado'!$BC$151:$CB$151,0)),0)+IFERROR(INDEX('Hoja de Trabajo para listado'!$DE$153:$DG$274,MATCH($A328,'Hoja de Trabajo para listado'!$DE$153:$DE$1048576,0),MATCH((CUADRO!I$4&amp;$E328),'Hoja de Trabajo para listado'!$DE$151:$DG$151,0)),0)+IFERROR(INDEX('Hoja de Trabajo para listado'!$CD$155:$DC$1048576,MATCH($A328,'Hoja de Trabajo para listado'!$CD$155:$CD$1048576,0),MATCH((CUADRO!I$4&amp;$E328),'Hoja de Trabajo para listado'!$CD$151:$DC$151,0)),0)</f>
        <v>0</v>
      </c>
      <c r="J328" s="243">
        <f ca="1">+IFERROR(INDEX('Hoja de Trabajo para listado'!$A$155:$Z$1048576,MATCH($A328,'Hoja de Trabajo para listado'!$A$155:$A$1048576,0),MATCH((CUADRO!J$4&amp;$E328),'Hoja de Trabajo para listado'!$A$151:$Z$151,0)),0)+IFERROR(INDEX('Hoja de Trabajo para listado'!$AB$155:$BA$1048576,MATCH($A328,'Hoja de Trabajo para listado'!$AB$155:$AB$1048576,0),MATCH((CUADRO!J$4&amp;$E328),'Hoja de Trabajo para listado'!$AB$151:$BA$151,0)),0)+IFERROR(INDEX('Hoja de Trabajo para listado'!$BC$155:$CB$1048576,MATCH($A328,'Hoja de Trabajo para listado'!$BC$155:$BC$1048576,0),MATCH((CUADRO!J$4&amp;$E328),'Hoja de Trabajo para listado'!$BC$151:$CB$151,0)),0)+IFERROR(INDEX('Hoja de Trabajo para listado'!$DE$153:$DG$274,MATCH($A328,'Hoja de Trabajo para listado'!$DE$153:$DE$1048576,0),MATCH((CUADRO!J$4&amp;$E328),'Hoja de Trabajo para listado'!$DE$151:$DG$151,0)),0)+IFERROR(INDEX('Hoja de Trabajo para listado'!$CD$155:$DC$1048576,MATCH($A328,'Hoja de Trabajo para listado'!$CD$155:$CD$1048576,0),MATCH((CUADRO!J$4&amp;$E328),'Hoja de Trabajo para listado'!$CD$151:$DC$151,0)),0)</f>
        <v>0</v>
      </c>
      <c r="K328" s="243">
        <f ca="1">+IFERROR(INDEX('Hoja de Trabajo para listado'!$A$155:$Z$1048576,MATCH($A328,'Hoja de Trabajo para listado'!$A$155:$A$1048576,0),MATCH((CUADRO!K$4&amp;$E328),'Hoja de Trabajo para listado'!$A$151:$Z$151,0)),0)+IFERROR(INDEX('Hoja de Trabajo para listado'!$AB$155:$BA$1048576,MATCH($A328,'Hoja de Trabajo para listado'!$AB$155:$AB$1048576,0),MATCH((CUADRO!K$4&amp;$E328),'Hoja de Trabajo para listado'!$AB$151:$BA$151,0)),0)+IFERROR(INDEX('Hoja de Trabajo para listado'!$BC$155:$CB$1048576,MATCH($A328,'Hoja de Trabajo para listado'!$BC$155:$BC$1048576,0),MATCH((CUADRO!K$4&amp;$E328),'Hoja de Trabajo para listado'!$BC$151:$CB$151,0)),0)+IFERROR(INDEX('Hoja de Trabajo para listado'!$DE$153:$DG$274,MATCH($A328,'Hoja de Trabajo para listado'!$DE$153:$DE$1048576,0),MATCH((CUADRO!K$4&amp;$E328),'Hoja de Trabajo para listado'!$DE$151:$DG$151,0)),0)+IFERROR(INDEX('Hoja de Trabajo para listado'!$CD$155:$DC$1048576,MATCH($A328,'Hoja de Trabajo para listado'!$CD$155:$CD$1048576,0),MATCH((CUADRO!K$4&amp;$E328),'Hoja de Trabajo para listado'!$CD$151:$DC$151,0)),0)</f>
        <v>0</v>
      </c>
      <c r="L328" s="243">
        <f ca="1">+IFERROR(INDEX('Hoja de Trabajo para listado'!$A$155:$Z$1048576,MATCH($A328,'Hoja de Trabajo para listado'!$A$155:$A$1048576,0),MATCH((CUADRO!L$4&amp;$E328),'Hoja de Trabajo para listado'!$A$151:$Z$151,0)),0)+IFERROR(INDEX('Hoja de Trabajo para listado'!$AB$155:$BA$1048576,MATCH($A328,'Hoja de Trabajo para listado'!$AB$155:$AB$1048576,0),MATCH((CUADRO!L$4&amp;$E328),'Hoja de Trabajo para listado'!$AB$151:$BA$151,0)),0)+IFERROR(INDEX('Hoja de Trabajo para listado'!$BC$155:$CB$1048576,MATCH($A328,'Hoja de Trabajo para listado'!$BC$155:$BC$1048576,0),MATCH((CUADRO!L$4&amp;$E328),'Hoja de Trabajo para listado'!$BC$151:$CB$151,0)),0)+IFERROR(INDEX('Hoja de Trabajo para listado'!$DE$153:$DG$274,MATCH($A328,'Hoja de Trabajo para listado'!$DE$153:$DE$1048576,0),MATCH((CUADRO!L$4&amp;$E328),'Hoja de Trabajo para listado'!$DE$151:$DG$151,0)),0)+IFERROR(INDEX('Hoja de Trabajo para listado'!$CD$155:$DC$1048576,MATCH($A328,'Hoja de Trabajo para listado'!$CD$155:$CD$1048576,0),MATCH((CUADRO!L$4&amp;$E328),'Hoja de Trabajo para listado'!$CD$151:$DC$151,0)),0)</f>
        <v>0</v>
      </c>
      <c r="M328" s="243">
        <f ca="1">+IFERROR(INDEX('Hoja de Trabajo para listado'!$A$155:$Z$1048576,MATCH($A328,'Hoja de Trabajo para listado'!$A$155:$A$1048576,0),MATCH((CUADRO!M$4&amp;$E328),'Hoja de Trabajo para listado'!$A$151:$Z$151,0)),0)+IFERROR(INDEX('Hoja de Trabajo para listado'!$AB$155:$BA$1048576,MATCH($A328,'Hoja de Trabajo para listado'!$AB$155:$AB$1048576,0),MATCH((CUADRO!M$4&amp;$E328),'Hoja de Trabajo para listado'!$AB$151:$BA$151,0)),0)+IFERROR(INDEX('Hoja de Trabajo para listado'!$BC$155:$CB$1048576,MATCH($A328,'Hoja de Trabajo para listado'!$BC$155:$BC$1048576,0),MATCH((CUADRO!M$4&amp;$E328),'Hoja de Trabajo para listado'!$BC$151:$CB$151,0)),0)+IFERROR(INDEX('Hoja de Trabajo para listado'!$DE$153:$DG$274,MATCH($A328,'Hoja de Trabajo para listado'!$DE$153:$DE$1048576,0),MATCH((CUADRO!M$4&amp;$E328),'Hoja de Trabajo para listado'!$DE$151:$DG$151,0)),0)+IFERROR(INDEX('Hoja de Trabajo para listado'!$CD$155:$DC$1048576,MATCH($A328,'Hoja de Trabajo para listado'!$CD$155:$CD$1048576,0),MATCH((CUADRO!M$4&amp;$E328),'Hoja de Trabajo para listado'!$CD$151:$DC$151,0)),0)</f>
        <v>0</v>
      </c>
      <c r="N328" s="243">
        <f ca="1">+IFERROR(INDEX('Hoja de Trabajo para listado'!$A$155:$Z$1048576,MATCH($A328,'Hoja de Trabajo para listado'!$A$155:$A$1048576,0),MATCH((CUADRO!N$4&amp;$E328),'Hoja de Trabajo para listado'!$A$151:$Z$151,0)),0)+IFERROR(INDEX('Hoja de Trabajo para listado'!$AB$155:$BA$1048576,MATCH($A328,'Hoja de Trabajo para listado'!$AB$155:$AB$1048576,0),MATCH((CUADRO!N$4&amp;$E328),'Hoja de Trabajo para listado'!$AB$151:$BA$151,0)),0)+IFERROR(INDEX('Hoja de Trabajo para listado'!$BC$155:$CB$1048576,MATCH($A328,'Hoja de Trabajo para listado'!$BC$155:$BC$1048576,0),MATCH((CUADRO!N$4&amp;$E328),'Hoja de Trabajo para listado'!$BC$151:$CB$151,0)),0)+IFERROR(INDEX('Hoja de Trabajo para listado'!$DE$153:$DG$274,MATCH($A328,'Hoja de Trabajo para listado'!$DE$153:$DE$1048576,0),MATCH((CUADRO!N$4&amp;$E328),'Hoja de Trabajo para listado'!$DE$151:$DG$151,0)),0)+IFERROR(INDEX('Hoja de Trabajo para listado'!$CD$155:$DC$1048576,MATCH($A328,'Hoja de Trabajo para listado'!$CD$155:$CD$1048576,0),MATCH((CUADRO!N$4&amp;$E328),'Hoja de Trabajo para listado'!$CD$151:$DC$151,0)),0)</f>
        <v>0</v>
      </c>
      <c r="O328" s="243">
        <f ca="1">+IFERROR(INDEX('Hoja de Trabajo para listado'!$A$155:$Z$1048576,MATCH($A328,'Hoja de Trabajo para listado'!$A$155:$A$1048576,0),MATCH((CUADRO!O$4&amp;$E328),'Hoja de Trabajo para listado'!$A$151:$Z$151,0)),0)+IFERROR(INDEX('Hoja de Trabajo para listado'!$AB$155:$BA$1048576,MATCH($A328,'Hoja de Trabajo para listado'!$AB$155:$AB$1048576,0),MATCH((CUADRO!O$4&amp;$E328),'Hoja de Trabajo para listado'!$AB$151:$BA$151,0)),0)+IFERROR(INDEX('Hoja de Trabajo para listado'!$BC$155:$CB$1048576,MATCH($A328,'Hoja de Trabajo para listado'!$BC$155:$BC$1048576,0),MATCH((CUADRO!O$4&amp;$E328),'Hoja de Trabajo para listado'!$BC$151:$CB$151,0)),0)+IFERROR(INDEX('Hoja de Trabajo para listado'!$DE$153:$DG$274,MATCH($A328,'Hoja de Trabajo para listado'!$DE$153:$DE$1048576,0),MATCH((CUADRO!O$4&amp;$E328),'Hoja de Trabajo para listado'!$DE$151:$DG$151,0)),0)+IFERROR(INDEX('Hoja de Trabajo para listado'!$CD$155:$DC$1048576,MATCH($A328,'Hoja de Trabajo para listado'!$CD$155:$CD$1048576,0),MATCH((CUADRO!O$4&amp;$E328),'Hoja de Trabajo para listado'!$CD$151:$DC$151,0)),0)</f>
        <v>0</v>
      </c>
      <c r="P328" s="243">
        <f ca="1">+IFERROR(INDEX('Hoja de Trabajo para listado'!$A$155:$Z$1048576,MATCH($A328,'Hoja de Trabajo para listado'!$A$155:$A$1048576,0),MATCH((CUADRO!P$4&amp;$E328),'Hoja de Trabajo para listado'!$A$151:$Z$151,0)),0)+IFERROR(INDEX('Hoja de Trabajo para listado'!$AB$155:$BA$1048576,MATCH($A328,'Hoja de Trabajo para listado'!$AB$155:$AB$1048576,0),MATCH((CUADRO!P$4&amp;$E328),'Hoja de Trabajo para listado'!$AB$151:$BA$151,0)),0)+IFERROR(INDEX('Hoja de Trabajo para listado'!$BC$155:$CB$1048576,MATCH($A328,'Hoja de Trabajo para listado'!$BC$155:$BC$1048576,0),MATCH((CUADRO!P$4&amp;$E328),'Hoja de Trabajo para listado'!$BC$151:$CB$151,0)),0)+IFERROR(INDEX('Hoja de Trabajo para listado'!$DE$153:$DG$274,MATCH($A328,'Hoja de Trabajo para listado'!$DE$153:$DE$1048576,0),MATCH((CUADRO!P$4&amp;$E328),'Hoja de Trabajo para listado'!$DE$151:$DG$151,0)),0)+IFERROR(INDEX('Hoja de Trabajo para listado'!$CD$155:$DC$1048576,MATCH($A328,'Hoja de Trabajo para listado'!$CD$155:$CD$1048576,0),MATCH((CUADRO!P$4&amp;$E328),'Hoja de Trabajo para listado'!$CD$151:$DC$151,0)),0)</f>
        <v>7145834</v>
      </c>
      <c r="Q328" s="243">
        <f ca="1">+IFERROR(INDEX('Hoja de Trabajo para listado'!$A$155:$Z$1048576,MATCH($A328,'Hoja de Trabajo para listado'!$A$155:$A$1048576,0),MATCH((CUADRO!Q$4&amp;$E328),'Hoja de Trabajo para listado'!$A$151:$Z$151,0)),0)+IFERROR(INDEX('Hoja de Trabajo para listado'!$AB$155:$BA$1048576,MATCH($A328,'Hoja de Trabajo para listado'!$AB$155:$AB$1048576,0),MATCH((CUADRO!Q$4&amp;$E328),'Hoja de Trabajo para listado'!$AB$151:$BA$151,0)),0)+IFERROR(INDEX('Hoja de Trabajo para listado'!$BC$155:$CB$1048576,MATCH($A328,'Hoja de Trabajo para listado'!$BC$155:$BC$1048576,0),MATCH((CUADRO!Q$4&amp;$E328),'Hoja de Trabajo para listado'!$BC$151:$CB$151,0)),0)+IFERROR(INDEX('Hoja de Trabajo para listado'!$DE$153:$DG$274,MATCH($A328,'Hoja de Trabajo para listado'!$DE$153:$DE$1048576,0),MATCH((CUADRO!Q$4&amp;$E328),'Hoja de Trabajo para listado'!$DE$151:$DG$151,0)),0)+IFERROR(INDEX('Hoja de Trabajo para listado'!$CD$155:$DC$1048576,MATCH($A328,'Hoja de Trabajo para listado'!$CD$155:$CD$1048576,0),MATCH((CUADRO!Q$4&amp;$E328),'Hoja de Trabajo para listado'!$CD$151:$DC$151,0)),0)</f>
        <v>0</v>
      </c>
      <c r="R328" s="243">
        <f t="shared" ca="1" si="15"/>
        <v>7145834</v>
      </c>
      <c r="S328" s="243">
        <f ca="1">+R327+R328</f>
        <v>7145834</v>
      </c>
      <c r="T328" s="241">
        <f ca="1">+S328</f>
        <v>7145834</v>
      </c>
      <c r="U328" s="240">
        <f t="shared" si="16"/>
        <v>2</v>
      </c>
      <c r="V328" s="327" t="str">
        <f>+VLOOKUP(A328,bd_lista!$A$3:$E$592,5,FALSE)</f>
        <v>Empresas Nacionales</v>
      </c>
      <c r="W328" s="398"/>
      <c r="X328" s="240">
        <f>+VLOOKUP(A328,[4]Sheet1!$A$13:$D$744,4,FALSE)</f>
        <v>76</v>
      </c>
      <c r="Y328" s="240" t="str">
        <f>+VLOOKUP(X328,bd_lista!$A$3:$C$592,3,FALSE)</f>
        <v>Ministerio de Minería y Metalurgia</v>
      </c>
      <c r="Z328" s="288"/>
      <c r="AA328" s="289"/>
    </row>
    <row r="329" spans="1:27" ht="15" customHeight="1">
      <c r="A329" s="378">
        <v>522</v>
      </c>
      <c r="B329" s="393">
        <f>+A329</f>
        <v>522</v>
      </c>
      <c r="C329" s="245" t="str">
        <f>+VLOOKUP(A329,bd_lista!$A$3:$C$592,3,FALSE)</f>
        <v>Empresa Nacional de Ferrocarriles - Residual</v>
      </c>
      <c r="D329" s="395" t="str">
        <f>+C329</f>
        <v>Empresa Nacional de Ferrocarriles - Residual</v>
      </c>
      <c r="E329" s="245" t="s">
        <v>1303</v>
      </c>
      <c r="F329" s="241">
        <f ca="1">+IFERROR(INDEX('Hoja de Trabajo para listado'!$A$155:$Z$1048576,MATCH($A329,'Hoja de Trabajo para listado'!$A$155:$A$1048576,0),MATCH((CUADRO!F$4&amp;$E329),'Hoja de Trabajo para listado'!$A$151:$Z$151,0)),0)+IFERROR(INDEX('Hoja de Trabajo para listado'!$AB$155:$BA$1048576,MATCH($A329,'Hoja de Trabajo para listado'!$AB$155:$AB$1048576,0),MATCH((CUADRO!F$4&amp;$E329),'Hoja de Trabajo para listado'!$AB$151:$BA$151,0)),0)+IFERROR(INDEX('Hoja de Trabajo para listado'!$BC$155:$CB$1048576,MATCH($A329,'Hoja de Trabajo para listado'!$BC$155:$BC$1048576,0),MATCH((CUADRO!F$4&amp;$E329),'Hoja de Trabajo para listado'!$BC$151:$CB$151,0)),0)+IFERROR(INDEX('Hoja de Trabajo para listado'!$DE$153:$DG$274,MATCH($A329,'Hoja de Trabajo para listado'!$DE$153:$DE$1048576,0),MATCH((CUADRO!F$4&amp;$E329),'Hoja de Trabajo para listado'!$DE$151:$DG$151,0)),0)+IFERROR(INDEX('Hoja de Trabajo para listado'!$CD$155:$DC$1048576,MATCH($A329,'Hoja de Trabajo para listado'!$CD$155:$CD$1048576,0),MATCH((CUADRO!F$4&amp;$E329),'Hoja de Trabajo para listado'!$CD$151:$DC$151,0)),0)</f>
        <v>0</v>
      </c>
      <c r="G329" s="241">
        <f ca="1">+IFERROR(INDEX('Hoja de Trabajo para listado'!$A$155:$Z$1048576,MATCH($A329,'Hoja de Trabajo para listado'!$A$155:$A$1048576,0),MATCH((CUADRO!G$4&amp;$E329),'Hoja de Trabajo para listado'!$A$151:$Z$151,0)),0)+IFERROR(INDEX('Hoja de Trabajo para listado'!$AB$155:$BA$1048576,MATCH($A329,'Hoja de Trabajo para listado'!$AB$155:$AB$1048576,0),MATCH((CUADRO!G$4&amp;$E329),'Hoja de Trabajo para listado'!$AB$151:$BA$151,0)),0)+IFERROR(INDEX('Hoja de Trabajo para listado'!$BC$155:$CB$1048576,MATCH($A329,'Hoja de Trabajo para listado'!$BC$155:$BC$1048576,0),MATCH((CUADRO!G$4&amp;$E329),'Hoja de Trabajo para listado'!$BC$151:$CB$151,0)),0)+IFERROR(INDEX('Hoja de Trabajo para listado'!$DE$153:$DG$274,MATCH($A329,'Hoja de Trabajo para listado'!$DE$153:$DE$1048576,0),MATCH((CUADRO!G$4&amp;$E329),'Hoja de Trabajo para listado'!$DE$151:$DG$151,0)),0)+IFERROR(INDEX('Hoja de Trabajo para listado'!$CD$155:$DC$1048576,MATCH($A329,'Hoja de Trabajo para listado'!$CD$155:$CD$1048576,0),MATCH((CUADRO!G$4&amp;$E329),'Hoja de Trabajo para listado'!$CD$151:$DC$151,0)),0)</f>
        <v>0</v>
      </c>
      <c r="H329" s="241">
        <f ca="1">+IFERROR(INDEX('Hoja de Trabajo para listado'!$A$155:$Z$1048576,MATCH($A329,'Hoja de Trabajo para listado'!$A$155:$A$1048576,0),MATCH((CUADRO!H$4&amp;$E329),'Hoja de Trabajo para listado'!$A$151:$Z$151,0)),0)+IFERROR(INDEX('Hoja de Trabajo para listado'!$AB$155:$BA$1048576,MATCH($A329,'Hoja de Trabajo para listado'!$AB$155:$AB$1048576,0),MATCH((CUADRO!H$4&amp;$E329),'Hoja de Trabajo para listado'!$AB$151:$BA$151,0)),0)+IFERROR(INDEX('Hoja de Trabajo para listado'!$BC$155:$CB$1048576,MATCH($A329,'Hoja de Trabajo para listado'!$BC$155:$BC$1048576,0),MATCH((CUADRO!H$4&amp;$E329),'Hoja de Trabajo para listado'!$BC$151:$CB$151,0)),0)+IFERROR(INDEX('Hoja de Trabajo para listado'!$DE$153:$DG$274,MATCH($A329,'Hoja de Trabajo para listado'!$DE$153:$DE$1048576,0),MATCH((CUADRO!H$4&amp;$E329),'Hoja de Trabajo para listado'!$DE$151:$DG$151,0)),0)+IFERROR(INDEX('Hoja de Trabajo para listado'!$CD$155:$DC$1048576,MATCH($A329,'Hoja de Trabajo para listado'!$CD$155:$CD$1048576,0),MATCH((CUADRO!H$4&amp;$E329),'Hoja de Trabajo para listado'!$CD$151:$DC$151,0)),0)</f>
        <v>0</v>
      </c>
      <c r="I329" s="241">
        <f ca="1">+IFERROR(INDEX('Hoja de Trabajo para listado'!$A$155:$Z$1048576,MATCH($A329,'Hoja de Trabajo para listado'!$A$155:$A$1048576,0),MATCH((CUADRO!I$4&amp;$E329),'Hoja de Trabajo para listado'!$A$151:$Z$151,0)),0)+IFERROR(INDEX('Hoja de Trabajo para listado'!$AB$155:$BA$1048576,MATCH($A329,'Hoja de Trabajo para listado'!$AB$155:$AB$1048576,0),MATCH((CUADRO!I$4&amp;$E329),'Hoja de Trabajo para listado'!$AB$151:$BA$151,0)),0)+IFERROR(INDEX('Hoja de Trabajo para listado'!$BC$155:$CB$1048576,MATCH($A329,'Hoja de Trabajo para listado'!$BC$155:$BC$1048576,0),MATCH((CUADRO!I$4&amp;$E329),'Hoja de Trabajo para listado'!$BC$151:$CB$151,0)),0)+IFERROR(INDEX('Hoja de Trabajo para listado'!$DE$153:$DG$274,MATCH($A329,'Hoja de Trabajo para listado'!$DE$153:$DE$1048576,0),MATCH((CUADRO!I$4&amp;$E329),'Hoja de Trabajo para listado'!$DE$151:$DG$151,0)),0)+IFERROR(INDEX('Hoja de Trabajo para listado'!$CD$155:$DC$1048576,MATCH($A329,'Hoja de Trabajo para listado'!$CD$155:$CD$1048576,0),MATCH((CUADRO!I$4&amp;$E329),'Hoja de Trabajo para listado'!$CD$151:$DC$151,0)),0)</f>
        <v>0</v>
      </c>
      <c r="J329" s="241">
        <f ca="1">+IFERROR(INDEX('Hoja de Trabajo para listado'!$A$155:$Z$1048576,MATCH($A329,'Hoja de Trabajo para listado'!$A$155:$A$1048576,0),MATCH((CUADRO!J$4&amp;$E329),'Hoja de Trabajo para listado'!$A$151:$Z$151,0)),0)+IFERROR(INDEX('Hoja de Trabajo para listado'!$AB$155:$BA$1048576,MATCH($A329,'Hoja de Trabajo para listado'!$AB$155:$AB$1048576,0),MATCH((CUADRO!J$4&amp;$E329),'Hoja de Trabajo para listado'!$AB$151:$BA$151,0)),0)+IFERROR(INDEX('Hoja de Trabajo para listado'!$BC$155:$CB$1048576,MATCH($A329,'Hoja de Trabajo para listado'!$BC$155:$BC$1048576,0),MATCH((CUADRO!J$4&amp;$E329),'Hoja de Trabajo para listado'!$BC$151:$CB$151,0)),0)+IFERROR(INDEX('Hoja de Trabajo para listado'!$DE$153:$DG$274,MATCH($A329,'Hoja de Trabajo para listado'!$DE$153:$DE$1048576,0),MATCH((CUADRO!J$4&amp;$E329),'Hoja de Trabajo para listado'!$DE$151:$DG$151,0)),0)+IFERROR(INDEX('Hoja de Trabajo para listado'!$CD$155:$DC$1048576,MATCH($A329,'Hoja de Trabajo para listado'!$CD$155:$CD$1048576,0),MATCH((CUADRO!J$4&amp;$E329),'Hoja de Trabajo para listado'!$CD$151:$DC$151,0)),0)</f>
        <v>0</v>
      </c>
      <c r="K329" s="241">
        <f ca="1">+IFERROR(INDEX('Hoja de Trabajo para listado'!$A$155:$Z$1048576,MATCH($A329,'Hoja de Trabajo para listado'!$A$155:$A$1048576,0),MATCH((CUADRO!K$4&amp;$E329),'Hoja de Trabajo para listado'!$A$151:$Z$151,0)),0)+IFERROR(INDEX('Hoja de Trabajo para listado'!$AB$155:$BA$1048576,MATCH($A329,'Hoja de Trabajo para listado'!$AB$155:$AB$1048576,0),MATCH((CUADRO!K$4&amp;$E329),'Hoja de Trabajo para listado'!$AB$151:$BA$151,0)),0)+IFERROR(INDEX('Hoja de Trabajo para listado'!$BC$155:$CB$1048576,MATCH($A329,'Hoja de Trabajo para listado'!$BC$155:$BC$1048576,0),MATCH((CUADRO!K$4&amp;$E329),'Hoja de Trabajo para listado'!$BC$151:$CB$151,0)),0)+IFERROR(INDEX('Hoja de Trabajo para listado'!$DE$153:$DG$274,MATCH($A329,'Hoja de Trabajo para listado'!$DE$153:$DE$1048576,0),MATCH((CUADRO!K$4&amp;$E329),'Hoja de Trabajo para listado'!$DE$151:$DG$151,0)),0)+IFERROR(INDEX('Hoja de Trabajo para listado'!$CD$155:$DC$1048576,MATCH($A329,'Hoja de Trabajo para listado'!$CD$155:$CD$1048576,0),MATCH((CUADRO!K$4&amp;$E329),'Hoja de Trabajo para listado'!$CD$151:$DC$151,0)),0)</f>
        <v>0</v>
      </c>
      <c r="L329" s="241">
        <f ca="1">+IFERROR(INDEX('Hoja de Trabajo para listado'!$A$155:$Z$1048576,MATCH($A329,'Hoja de Trabajo para listado'!$A$155:$A$1048576,0),MATCH((CUADRO!L$4&amp;$E329),'Hoja de Trabajo para listado'!$A$151:$Z$151,0)),0)+IFERROR(INDEX('Hoja de Trabajo para listado'!$AB$155:$BA$1048576,MATCH($A329,'Hoja de Trabajo para listado'!$AB$155:$AB$1048576,0),MATCH((CUADRO!L$4&amp;$E329),'Hoja de Trabajo para listado'!$AB$151:$BA$151,0)),0)+IFERROR(INDEX('Hoja de Trabajo para listado'!$BC$155:$CB$1048576,MATCH($A329,'Hoja de Trabajo para listado'!$BC$155:$BC$1048576,0),MATCH((CUADRO!L$4&amp;$E329),'Hoja de Trabajo para listado'!$BC$151:$CB$151,0)),0)+IFERROR(INDEX('Hoja de Trabajo para listado'!$DE$153:$DG$274,MATCH($A329,'Hoja de Trabajo para listado'!$DE$153:$DE$1048576,0),MATCH((CUADRO!L$4&amp;$E329),'Hoja de Trabajo para listado'!$DE$151:$DG$151,0)),0)+IFERROR(INDEX('Hoja de Trabajo para listado'!$CD$155:$DC$1048576,MATCH($A329,'Hoja de Trabajo para listado'!$CD$155:$CD$1048576,0),MATCH((CUADRO!L$4&amp;$E329),'Hoja de Trabajo para listado'!$CD$151:$DC$151,0)),0)</f>
        <v>0</v>
      </c>
      <c r="M329" s="241">
        <f ca="1">+IFERROR(INDEX('Hoja de Trabajo para listado'!$A$155:$Z$1048576,MATCH($A329,'Hoja de Trabajo para listado'!$A$155:$A$1048576,0),MATCH((CUADRO!M$4&amp;$E329),'Hoja de Trabajo para listado'!$A$151:$Z$151,0)),0)+IFERROR(INDEX('Hoja de Trabajo para listado'!$AB$155:$BA$1048576,MATCH($A329,'Hoja de Trabajo para listado'!$AB$155:$AB$1048576,0),MATCH((CUADRO!M$4&amp;$E329),'Hoja de Trabajo para listado'!$AB$151:$BA$151,0)),0)+IFERROR(INDEX('Hoja de Trabajo para listado'!$BC$155:$CB$1048576,MATCH($A329,'Hoja de Trabajo para listado'!$BC$155:$BC$1048576,0),MATCH((CUADRO!M$4&amp;$E329),'Hoja de Trabajo para listado'!$BC$151:$CB$151,0)),0)+IFERROR(INDEX('Hoja de Trabajo para listado'!$DE$153:$DG$274,MATCH($A329,'Hoja de Trabajo para listado'!$DE$153:$DE$1048576,0),MATCH((CUADRO!M$4&amp;$E329),'Hoja de Trabajo para listado'!$DE$151:$DG$151,0)),0)+IFERROR(INDEX('Hoja de Trabajo para listado'!$CD$155:$DC$1048576,MATCH($A329,'Hoja de Trabajo para listado'!$CD$155:$CD$1048576,0),MATCH((CUADRO!M$4&amp;$E329),'Hoja de Trabajo para listado'!$CD$151:$DC$151,0)),0)</f>
        <v>0</v>
      </c>
      <c r="N329" s="241">
        <f ca="1">+IFERROR(INDEX('Hoja de Trabajo para listado'!$A$155:$Z$1048576,MATCH($A329,'Hoja de Trabajo para listado'!$A$155:$A$1048576,0),MATCH((CUADRO!N$4&amp;$E329),'Hoja de Trabajo para listado'!$A$151:$Z$151,0)),0)+IFERROR(INDEX('Hoja de Trabajo para listado'!$AB$155:$BA$1048576,MATCH($A329,'Hoja de Trabajo para listado'!$AB$155:$AB$1048576,0),MATCH((CUADRO!N$4&amp;$E329),'Hoja de Trabajo para listado'!$AB$151:$BA$151,0)),0)+IFERROR(INDEX('Hoja de Trabajo para listado'!$BC$155:$CB$1048576,MATCH($A329,'Hoja de Trabajo para listado'!$BC$155:$BC$1048576,0),MATCH((CUADRO!N$4&amp;$E329),'Hoja de Trabajo para listado'!$BC$151:$CB$151,0)),0)+IFERROR(INDEX('Hoja de Trabajo para listado'!$DE$153:$DG$274,MATCH($A329,'Hoja de Trabajo para listado'!$DE$153:$DE$1048576,0),MATCH((CUADRO!N$4&amp;$E329),'Hoja de Trabajo para listado'!$DE$151:$DG$151,0)),0)+IFERROR(INDEX('Hoja de Trabajo para listado'!$CD$155:$DC$1048576,MATCH($A329,'Hoja de Trabajo para listado'!$CD$155:$CD$1048576,0),MATCH((CUADRO!N$4&amp;$E329),'Hoja de Trabajo para listado'!$CD$151:$DC$151,0)),0)</f>
        <v>0</v>
      </c>
      <c r="O329" s="241">
        <f ca="1">+IFERROR(INDEX('Hoja de Trabajo para listado'!$A$155:$Z$1048576,MATCH($A329,'Hoja de Trabajo para listado'!$A$155:$A$1048576,0),MATCH((CUADRO!O$4&amp;$E329),'Hoja de Trabajo para listado'!$A$151:$Z$151,0)),0)+IFERROR(INDEX('Hoja de Trabajo para listado'!$AB$155:$BA$1048576,MATCH($A329,'Hoja de Trabajo para listado'!$AB$155:$AB$1048576,0),MATCH((CUADRO!O$4&amp;$E329),'Hoja de Trabajo para listado'!$AB$151:$BA$151,0)),0)+IFERROR(INDEX('Hoja de Trabajo para listado'!$BC$155:$CB$1048576,MATCH($A329,'Hoja de Trabajo para listado'!$BC$155:$BC$1048576,0),MATCH((CUADRO!O$4&amp;$E329),'Hoja de Trabajo para listado'!$BC$151:$CB$151,0)),0)+IFERROR(INDEX('Hoja de Trabajo para listado'!$DE$153:$DG$274,MATCH($A329,'Hoja de Trabajo para listado'!$DE$153:$DE$1048576,0),MATCH((CUADRO!O$4&amp;$E329),'Hoja de Trabajo para listado'!$DE$151:$DG$151,0)),0)+IFERROR(INDEX('Hoja de Trabajo para listado'!$CD$155:$DC$1048576,MATCH($A329,'Hoja de Trabajo para listado'!$CD$155:$CD$1048576,0),MATCH((CUADRO!O$4&amp;$E329),'Hoja de Trabajo para listado'!$CD$151:$DC$151,0)),0)</f>
        <v>0</v>
      </c>
      <c r="P329" s="241">
        <f ca="1">+IFERROR(INDEX('Hoja de Trabajo para listado'!$A$155:$Z$1048576,MATCH($A329,'Hoja de Trabajo para listado'!$A$155:$A$1048576,0),MATCH((CUADRO!P$4&amp;$E329),'Hoja de Trabajo para listado'!$A$151:$Z$151,0)),0)+IFERROR(INDEX('Hoja de Trabajo para listado'!$AB$155:$BA$1048576,MATCH($A329,'Hoja de Trabajo para listado'!$AB$155:$AB$1048576,0),MATCH((CUADRO!P$4&amp;$E329),'Hoja de Trabajo para listado'!$AB$151:$BA$151,0)),0)+IFERROR(INDEX('Hoja de Trabajo para listado'!$BC$155:$CB$1048576,MATCH($A329,'Hoja de Trabajo para listado'!$BC$155:$BC$1048576,0),MATCH((CUADRO!P$4&amp;$E329),'Hoja de Trabajo para listado'!$BC$151:$CB$151,0)),0)+IFERROR(INDEX('Hoja de Trabajo para listado'!$DE$153:$DG$274,MATCH($A329,'Hoja de Trabajo para listado'!$DE$153:$DE$1048576,0),MATCH((CUADRO!P$4&amp;$E329),'Hoja de Trabajo para listado'!$DE$151:$DG$151,0)),0)+IFERROR(INDEX('Hoja de Trabajo para listado'!$CD$155:$DC$1048576,MATCH($A329,'Hoja de Trabajo para listado'!$CD$155:$CD$1048576,0),MATCH((CUADRO!P$4&amp;$E329),'Hoja de Trabajo para listado'!$CD$151:$DC$151,0)),0)</f>
        <v>0</v>
      </c>
      <c r="Q329" s="241">
        <f ca="1">+IFERROR(INDEX('Hoja de Trabajo para listado'!$A$155:$Z$1048576,MATCH($A329,'Hoja de Trabajo para listado'!$A$155:$A$1048576,0),MATCH((CUADRO!Q$4&amp;$E329),'Hoja de Trabajo para listado'!$A$151:$Z$151,0)),0)+IFERROR(INDEX('Hoja de Trabajo para listado'!$AB$155:$BA$1048576,MATCH($A329,'Hoja de Trabajo para listado'!$AB$155:$AB$1048576,0),MATCH((CUADRO!Q$4&amp;$E329),'Hoja de Trabajo para listado'!$AB$151:$BA$151,0)),0)+IFERROR(INDEX('Hoja de Trabajo para listado'!$BC$155:$CB$1048576,MATCH($A329,'Hoja de Trabajo para listado'!$BC$155:$BC$1048576,0),MATCH((CUADRO!Q$4&amp;$E329),'Hoja de Trabajo para listado'!$BC$151:$CB$151,0)),0)+IFERROR(INDEX('Hoja de Trabajo para listado'!$DE$153:$DG$274,MATCH($A329,'Hoja de Trabajo para listado'!$DE$153:$DE$1048576,0),MATCH((CUADRO!Q$4&amp;$E329),'Hoja de Trabajo para listado'!$DE$151:$DG$151,0)),0)+IFERROR(INDEX('Hoja de Trabajo para listado'!$CD$155:$DC$1048576,MATCH($A329,'Hoja de Trabajo para listado'!$CD$155:$CD$1048576,0),MATCH((CUADRO!Q$4&amp;$E329),'Hoja de Trabajo para listado'!$CD$151:$DC$151,0)),0)</f>
        <v>0</v>
      </c>
      <c r="R329" s="241">
        <f t="shared" ca="1" si="15"/>
        <v>0</v>
      </c>
      <c r="S329" s="260"/>
      <c r="T329" s="241">
        <f ca="1">+T330</f>
        <v>105769.22</v>
      </c>
      <c r="U329" s="240">
        <f t="shared" si="16"/>
        <v>1</v>
      </c>
      <c r="V329" s="327" t="str">
        <f>+VLOOKUP(A329,bd_lista!$A$3:$E$592,5,FALSE)</f>
        <v>Empresas Nacionales</v>
      </c>
      <c r="W329" s="397" t="str">
        <f>+V329</f>
        <v>Empresas Nacionales</v>
      </c>
      <c r="X329" s="240">
        <f>+VLOOKUP(A329,[4]Sheet1!$A$13:$D$744,4,FALSE)</f>
        <v>81</v>
      </c>
      <c r="Y329" s="240" t="str">
        <f>+VLOOKUP(X329,bd_lista!$A$3:$C$592,3,FALSE)</f>
        <v>Ministerio de Obras Públicas, Servicios y Vivienda</v>
      </c>
      <c r="Z329" s="290">
        <f>+X329</f>
        <v>81</v>
      </c>
      <c r="AA329" s="315" t="str">
        <f>+Y329</f>
        <v>Ministerio de Obras Públicas, Servicios y Vivienda</v>
      </c>
    </row>
    <row r="330" spans="1:27" ht="15" customHeight="1">
      <c r="A330" s="378">
        <v>522</v>
      </c>
      <c r="B330" s="394"/>
      <c r="C330" s="327" t="str">
        <f>+VLOOKUP(A330,bd_lista!$A$3:$C$592,3,FALSE)</f>
        <v>Empresa Nacional de Ferrocarriles - Residual</v>
      </c>
      <c r="D330" s="396"/>
      <c r="E330" s="327" t="s">
        <v>1304</v>
      </c>
      <c r="F330" s="243">
        <f ca="1">+IFERROR(INDEX('Hoja de Trabajo para listado'!$A$155:$Z$1048576,MATCH($A330,'Hoja de Trabajo para listado'!$A$155:$A$1048576,0),MATCH((CUADRO!F$4&amp;$E330),'Hoja de Trabajo para listado'!$A$151:$Z$151,0)),0)+IFERROR(INDEX('Hoja de Trabajo para listado'!$AB$155:$BA$1048576,MATCH($A330,'Hoja de Trabajo para listado'!$AB$155:$AB$1048576,0),MATCH((CUADRO!F$4&amp;$E330),'Hoja de Trabajo para listado'!$AB$151:$BA$151,0)),0)+IFERROR(INDEX('Hoja de Trabajo para listado'!$BC$155:$CB$1048576,MATCH($A330,'Hoja de Trabajo para listado'!$BC$155:$BC$1048576,0),MATCH((CUADRO!F$4&amp;$E330),'Hoja de Trabajo para listado'!$BC$151:$CB$151,0)),0)+IFERROR(INDEX('Hoja de Trabajo para listado'!$DE$153:$DG$274,MATCH($A330,'Hoja de Trabajo para listado'!$DE$153:$DE$1048576,0),MATCH((CUADRO!F$4&amp;$E330),'Hoja de Trabajo para listado'!$DE$151:$DG$151,0)),0)+IFERROR(INDEX('Hoja de Trabajo para listado'!$CD$155:$DC$1048576,MATCH($A330,'Hoja de Trabajo para listado'!$CD$155:$CD$1048576,0),MATCH((CUADRO!F$4&amp;$E330),'Hoja de Trabajo para listado'!$CD$151:$DC$151,0)),0)</f>
        <v>0</v>
      </c>
      <c r="G330" s="243">
        <f ca="1">+IFERROR(INDEX('Hoja de Trabajo para listado'!$A$155:$Z$1048576,MATCH($A330,'Hoja de Trabajo para listado'!$A$155:$A$1048576,0),MATCH((CUADRO!G$4&amp;$E330),'Hoja de Trabajo para listado'!$A$151:$Z$151,0)),0)+IFERROR(INDEX('Hoja de Trabajo para listado'!$AB$155:$BA$1048576,MATCH($A330,'Hoja de Trabajo para listado'!$AB$155:$AB$1048576,0),MATCH((CUADRO!G$4&amp;$E330),'Hoja de Trabajo para listado'!$AB$151:$BA$151,0)),0)+IFERROR(INDEX('Hoja de Trabajo para listado'!$BC$155:$CB$1048576,MATCH($A330,'Hoja de Trabajo para listado'!$BC$155:$BC$1048576,0),MATCH((CUADRO!G$4&amp;$E330),'Hoja de Trabajo para listado'!$BC$151:$CB$151,0)),0)+IFERROR(INDEX('Hoja de Trabajo para listado'!$DE$153:$DG$274,MATCH($A330,'Hoja de Trabajo para listado'!$DE$153:$DE$1048576,0),MATCH((CUADRO!G$4&amp;$E330),'Hoja de Trabajo para listado'!$DE$151:$DG$151,0)),0)+IFERROR(INDEX('Hoja de Trabajo para listado'!$CD$155:$DC$1048576,MATCH($A330,'Hoja de Trabajo para listado'!$CD$155:$CD$1048576,0),MATCH((CUADRO!G$4&amp;$E330),'Hoja de Trabajo para listado'!$CD$151:$DC$151,0)),0)</f>
        <v>0</v>
      </c>
      <c r="H330" s="243">
        <f ca="1">+IFERROR(INDEX('Hoja de Trabajo para listado'!$A$155:$Z$1048576,MATCH($A330,'Hoja de Trabajo para listado'!$A$155:$A$1048576,0),MATCH((CUADRO!H$4&amp;$E330),'Hoja de Trabajo para listado'!$A$151:$Z$151,0)),0)+IFERROR(INDEX('Hoja de Trabajo para listado'!$AB$155:$BA$1048576,MATCH($A330,'Hoja de Trabajo para listado'!$AB$155:$AB$1048576,0),MATCH((CUADRO!H$4&amp;$E330),'Hoja de Trabajo para listado'!$AB$151:$BA$151,0)),0)+IFERROR(INDEX('Hoja de Trabajo para listado'!$BC$155:$CB$1048576,MATCH($A330,'Hoja de Trabajo para listado'!$BC$155:$BC$1048576,0),MATCH((CUADRO!H$4&amp;$E330),'Hoja de Trabajo para listado'!$BC$151:$CB$151,0)),0)+IFERROR(INDEX('Hoja de Trabajo para listado'!$DE$153:$DG$274,MATCH($A330,'Hoja de Trabajo para listado'!$DE$153:$DE$1048576,0),MATCH((CUADRO!H$4&amp;$E330),'Hoja de Trabajo para listado'!$DE$151:$DG$151,0)),0)+IFERROR(INDEX('Hoja de Trabajo para listado'!$CD$155:$DC$1048576,MATCH($A330,'Hoja de Trabajo para listado'!$CD$155:$CD$1048576,0),MATCH((CUADRO!H$4&amp;$E330),'Hoja de Trabajo para listado'!$CD$151:$DC$151,0)),0)</f>
        <v>0</v>
      </c>
      <c r="I330" s="243">
        <f ca="1">+IFERROR(INDEX('Hoja de Trabajo para listado'!$A$155:$Z$1048576,MATCH($A330,'Hoja de Trabajo para listado'!$A$155:$A$1048576,0),MATCH((CUADRO!I$4&amp;$E330),'Hoja de Trabajo para listado'!$A$151:$Z$151,0)),0)+IFERROR(INDEX('Hoja de Trabajo para listado'!$AB$155:$BA$1048576,MATCH($A330,'Hoja de Trabajo para listado'!$AB$155:$AB$1048576,0),MATCH((CUADRO!I$4&amp;$E330),'Hoja de Trabajo para listado'!$AB$151:$BA$151,0)),0)+IFERROR(INDEX('Hoja de Trabajo para listado'!$BC$155:$CB$1048576,MATCH($A330,'Hoja de Trabajo para listado'!$BC$155:$BC$1048576,0),MATCH((CUADRO!I$4&amp;$E330),'Hoja de Trabajo para listado'!$BC$151:$CB$151,0)),0)+IFERROR(INDEX('Hoja de Trabajo para listado'!$DE$153:$DG$274,MATCH($A330,'Hoja de Trabajo para listado'!$DE$153:$DE$1048576,0),MATCH((CUADRO!I$4&amp;$E330),'Hoja de Trabajo para listado'!$DE$151:$DG$151,0)),0)+IFERROR(INDEX('Hoja de Trabajo para listado'!$CD$155:$DC$1048576,MATCH($A330,'Hoja de Trabajo para listado'!$CD$155:$CD$1048576,0),MATCH((CUADRO!I$4&amp;$E330),'Hoja de Trabajo para listado'!$CD$151:$DC$151,0)),0)</f>
        <v>0</v>
      </c>
      <c r="J330" s="243">
        <f ca="1">+IFERROR(INDEX('Hoja de Trabajo para listado'!$A$155:$Z$1048576,MATCH($A330,'Hoja de Trabajo para listado'!$A$155:$A$1048576,0),MATCH((CUADRO!J$4&amp;$E330),'Hoja de Trabajo para listado'!$A$151:$Z$151,0)),0)+IFERROR(INDEX('Hoja de Trabajo para listado'!$AB$155:$BA$1048576,MATCH($A330,'Hoja de Trabajo para listado'!$AB$155:$AB$1048576,0),MATCH((CUADRO!J$4&amp;$E330),'Hoja de Trabajo para listado'!$AB$151:$BA$151,0)),0)+IFERROR(INDEX('Hoja de Trabajo para listado'!$BC$155:$CB$1048576,MATCH($A330,'Hoja de Trabajo para listado'!$BC$155:$BC$1048576,0),MATCH((CUADRO!J$4&amp;$E330),'Hoja de Trabajo para listado'!$BC$151:$CB$151,0)),0)+IFERROR(INDEX('Hoja de Trabajo para listado'!$DE$153:$DG$274,MATCH($A330,'Hoja de Trabajo para listado'!$DE$153:$DE$1048576,0),MATCH((CUADRO!J$4&amp;$E330),'Hoja de Trabajo para listado'!$DE$151:$DG$151,0)),0)+IFERROR(INDEX('Hoja de Trabajo para listado'!$CD$155:$DC$1048576,MATCH($A330,'Hoja de Trabajo para listado'!$CD$155:$CD$1048576,0),MATCH((CUADRO!J$4&amp;$E330),'Hoja de Trabajo para listado'!$CD$151:$DC$151,0)),0)</f>
        <v>0</v>
      </c>
      <c r="K330" s="243">
        <f ca="1">+IFERROR(INDEX('Hoja de Trabajo para listado'!$A$155:$Z$1048576,MATCH($A330,'Hoja de Trabajo para listado'!$A$155:$A$1048576,0),MATCH((CUADRO!K$4&amp;$E330),'Hoja de Trabajo para listado'!$A$151:$Z$151,0)),0)+IFERROR(INDEX('Hoja de Trabajo para listado'!$AB$155:$BA$1048576,MATCH($A330,'Hoja de Trabajo para listado'!$AB$155:$AB$1048576,0),MATCH((CUADRO!K$4&amp;$E330),'Hoja de Trabajo para listado'!$AB$151:$BA$151,0)),0)+IFERROR(INDEX('Hoja de Trabajo para listado'!$BC$155:$CB$1048576,MATCH($A330,'Hoja de Trabajo para listado'!$BC$155:$BC$1048576,0),MATCH((CUADRO!K$4&amp;$E330),'Hoja de Trabajo para listado'!$BC$151:$CB$151,0)),0)+IFERROR(INDEX('Hoja de Trabajo para listado'!$DE$153:$DG$274,MATCH($A330,'Hoja de Trabajo para listado'!$DE$153:$DE$1048576,0),MATCH((CUADRO!K$4&amp;$E330),'Hoja de Trabajo para listado'!$DE$151:$DG$151,0)),0)+IFERROR(INDEX('Hoja de Trabajo para listado'!$CD$155:$DC$1048576,MATCH($A330,'Hoja de Trabajo para listado'!$CD$155:$CD$1048576,0),MATCH((CUADRO!K$4&amp;$E330),'Hoja de Trabajo para listado'!$CD$151:$DC$151,0)),0)</f>
        <v>0</v>
      </c>
      <c r="L330" s="243">
        <f ca="1">+IFERROR(INDEX('Hoja de Trabajo para listado'!$A$155:$Z$1048576,MATCH($A330,'Hoja de Trabajo para listado'!$A$155:$A$1048576,0),MATCH((CUADRO!L$4&amp;$E330),'Hoja de Trabajo para listado'!$A$151:$Z$151,0)),0)+IFERROR(INDEX('Hoja de Trabajo para listado'!$AB$155:$BA$1048576,MATCH($A330,'Hoja de Trabajo para listado'!$AB$155:$AB$1048576,0),MATCH((CUADRO!L$4&amp;$E330),'Hoja de Trabajo para listado'!$AB$151:$BA$151,0)),0)+IFERROR(INDEX('Hoja de Trabajo para listado'!$BC$155:$CB$1048576,MATCH($A330,'Hoja de Trabajo para listado'!$BC$155:$BC$1048576,0),MATCH((CUADRO!L$4&amp;$E330),'Hoja de Trabajo para listado'!$BC$151:$CB$151,0)),0)+IFERROR(INDEX('Hoja de Trabajo para listado'!$DE$153:$DG$274,MATCH($A330,'Hoja de Trabajo para listado'!$DE$153:$DE$1048576,0),MATCH((CUADRO!L$4&amp;$E330),'Hoja de Trabajo para listado'!$DE$151:$DG$151,0)),0)+IFERROR(INDEX('Hoja de Trabajo para listado'!$CD$155:$DC$1048576,MATCH($A330,'Hoja de Trabajo para listado'!$CD$155:$CD$1048576,0),MATCH((CUADRO!L$4&amp;$E330),'Hoja de Trabajo para listado'!$CD$151:$DC$151,0)),0)</f>
        <v>0</v>
      </c>
      <c r="M330" s="243">
        <f ca="1">+IFERROR(INDEX('Hoja de Trabajo para listado'!$A$155:$Z$1048576,MATCH($A330,'Hoja de Trabajo para listado'!$A$155:$A$1048576,0),MATCH((CUADRO!M$4&amp;$E330),'Hoja de Trabajo para listado'!$A$151:$Z$151,0)),0)+IFERROR(INDEX('Hoja de Trabajo para listado'!$AB$155:$BA$1048576,MATCH($A330,'Hoja de Trabajo para listado'!$AB$155:$AB$1048576,0),MATCH((CUADRO!M$4&amp;$E330),'Hoja de Trabajo para listado'!$AB$151:$BA$151,0)),0)+IFERROR(INDEX('Hoja de Trabajo para listado'!$BC$155:$CB$1048576,MATCH($A330,'Hoja de Trabajo para listado'!$BC$155:$BC$1048576,0),MATCH((CUADRO!M$4&amp;$E330),'Hoja de Trabajo para listado'!$BC$151:$CB$151,0)),0)+IFERROR(INDEX('Hoja de Trabajo para listado'!$DE$153:$DG$274,MATCH($A330,'Hoja de Trabajo para listado'!$DE$153:$DE$1048576,0),MATCH((CUADRO!M$4&amp;$E330),'Hoja de Trabajo para listado'!$DE$151:$DG$151,0)),0)+IFERROR(INDEX('Hoja de Trabajo para listado'!$CD$155:$DC$1048576,MATCH($A330,'Hoja de Trabajo para listado'!$CD$155:$CD$1048576,0),MATCH((CUADRO!M$4&amp;$E330),'Hoja de Trabajo para listado'!$CD$151:$DC$151,0)),0)</f>
        <v>0</v>
      </c>
      <c r="N330" s="243">
        <f ca="1">+IFERROR(INDEX('Hoja de Trabajo para listado'!$A$155:$Z$1048576,MATCH($A330,'Hoja de Trabajo para listado'!$A$155:$A$1048576,0),MATCH((CUADRO!N$4&amp;$E330),'Hoja de Trabajo para listado'!$A$151:$Z$151,0)),0)+IFERROR(INDEX('Hoja de Trabajo para listado'!$AB$155:$BA$1048576,MATCH($A330,'Hoja de Trabajo para listado'!$AB$155:$AB$1048576,0),MATCH((CUADRO!N$4&amp;$E330),'Hoja de Trabajo para listado'!$AB$151:$BA$151,0)),0)+IFERROR(INDEX('Hoja de Trabajo para listado'!$BC$155:$CB$1048576,MATCH($A330,'Hoja de Trabajo para listado'!$BC$155:$BC$1048576,0),MATCH((CUADRO!N$4&amp;$E330),'Hoja de Trabajo para listado'!$BC$151:$CB$151,0)),0)+IFERROR(INDEX('Hoja de Trabajo para listado'!$DE$153:$DG$274,MATCH($A330,'Hoja de Trabajo para listado'!$DE$153:$DE$1048576,0),MATCH((CUADRO!N$4&amp;$E330),'Hoja de Trabajo para listado'!$DE$151:$DG$151,0)),0)+IFERROR(INDEX('Hoja de Trabajo para listado'!$CD$155:$DC$1048576,MATCH($A330,'Hoja de Trabajo para listado'!$CD$155:$CD$1048576,0),MATCH((CUADRO!N$4&amp;$E330),'Hoja de Trabajo para listado'!$CD$151:$DC$151,0)),0)</f>
        <v>0</v>
      </c>
      <c r="O330" s="243">
        <f ca="1">+IFERROR(INDEX('Hoja de Trabajo para listado'!$A$155:$Z$1048576,MATCH($A330,'Hoja de Trabajo para listado'!$A$155:$A$1048576,0),MATCH((CUADRO!O$4&amp;$E330),'Hoja de Trabajo para listado'!$A$151:$Z$151,0)),0)+IFERROR(INDEX('Hoja de Trabajo para listado'!$AB$155:$BA$1048576,MATCH($A330,'Hoja de Trabajo para listado'!$AB$155:$AB$1048576,0),MATCH((CUADRO!O$4&amp;$E330),'Hoja de Trabajo para listado'!$AB$151:$BA$151,0)),0)+IFERROR(INDEX('Hoja de Trabajo para listado'!$BC$155:$CB$1048576,MATCH($A330,'Hoja de Trabajo para listado'!$BC$155:$BC$1048576,0),MATCH((CUADRO!O$4&amp;$E330),'Hoja de Trabajo para listado'!$BC$151:$CB$151,0)),0)+IFERROR(INDEX('Hoja de Trabajo para listado'!$DE$153:$DG$274,MATCH($A330,'Hoja de Trabajo para listado'!$DE$153:$DE$1048576,0),MATCH((CUADRO!O$4&amp;$E330),'Hoja de Trabajo para listado'!$DE$151:$DG$151,0)),0)+IFERROR(INDEX('Hoja de Trabajo para listado'!$CD$155:$DC$1048576,MATCH($A330,'Hoja de Trabajo para listado'!$CD$155:$CD$1048576,0),MATCH((CUADRO!O$4&amp;$E330),'Hoja de Trabajo para listado'!$CD$151:$DC$151,0)),0)</f>
        <v>0</v>
      </c>
      <c r="P330" s="243">
        <f ca="1">+IFERROR(INDEX('Hoja de Trabajo para listado'!$A$155:$Z$1048576,MATCH($A330,'Hoja de Trabajo para listado'!$A$155:$A$1048576,0),MATCH((CUADRO!P$4&amp;$E330),'Hoja de Trabajo para listado'!$A$151:$Z$151,0)),0)+IFERROR(INDEX('Hoja de Trabajo para listado'!$AB$155:$BA$1048576,MATCH($A330,'Hoja de Trabajo para listado'!$AB$155:$AB$1048576,0),MATCH((CUADRO!P$4&amp;$E330),'Hoja de Trabajo para listado'!$AB$151:$BA$151,0)),0)+IFERROR(INDEX('Hoja de Trabajo para listado'!$BC$155:$CB$1048576,MATCH($A330,'Hoja de Trabajo para listado'!$BC$155:$BC$1048576,0),MATCH((CUADRO!P$4&amp;$E330),'Hoja de Trabajo para listado'!$BC$151:$CB$151,0)),0)+IFERROR(INDEX('Hoja de Trabajo para listado'!$DE$153:$DG$274,MATCH($A330,'Hoja de Trabajo para listado'!$DE$153:$DE$1048576,0),MATCH((CUADRO!P$4&amp;$E330),'Hoja de Trabajo para listado'!$DE$151:$DG$151,0)),0)+IFERROR(INDEX('Hoja de Trabajo para listado'!$CD$155:$DC$1048576,MATCH($A330,'Hoja de Trabajo para listado'!$CD$155:$CD$1048576,0),MATCH((CUADRO!P$4&amp;$E330),'Hoja de Trabajo para listado'!$CD$151:$DC$151,0)),0)</f>
        <v>105769.22</v>
      </c>
      <c r="Q330" s="243">
        <f ca="1">+IFERROR(INDEX('Hoja de Trabajo para listado'!$A$155:$Z$1048576,MATCH($A330,'Hoja de Trabajo para listado'!$A$155:$A$1048576,0),MATCH((CUADRO!Q$4&amp;$E330),'Hoja de Trabajo para listado'!$A$151:$Z$151,0)),0)+IFERROR(INDEX('Hoja de Trabajo para listado'!$AB$155:$BA$1048576,MATCH($A330,'Hoja de Trabajo para listado'!$AB$155:$AB$1048576,0),MATCH((CUADRO!Q$4&amp;$E330),'Hoja de Trabajo para listado'!$AB$151:$BA$151,0)),0)+IFERROR(INDEX('Hoja de Trabajo para listado'!$BC$155:$CB$1048576,MATCH($A330,'Hoja de Trabajo para listado'!$BC$155:$BC$1048576,0),MATCH((CUADRO!Q$4&amp;$E330),'Hoja de Trabajo para listado'!$BC$151:$CB$151,0)),0)+IFERROR(INDEX('Hoja de Trabajo para listado'!$DE$153:$DG$274,MATCH($A330,'Hoja de Trabajo para listado'!$DE$153:$DE$1048576,0),MATCH((CUADRO!Q$4&amp;$E330),'Hoja de Trabajo para listado'!$DE$151:$DG$151,0)),0)+IFERROR(INDEX('Hoja de Trabajo para listado'!$CD$155:$DC$1048576,MATCH($A330,'Hoja de Trabajo para listado'!$CD$155:$CD$1048576,0),MATCH((CUADRO!Q$4&amp;$E330),'Hoja de Trabajo para listado'!$CD$151:$DC$151,0)),0)</f>
        <v>0</v>
      </c>
      <c r="R330" s="243">
        <f t="shared" ca="1" si="15"/>
        <v>105769.22</v>
      </c>
      <c r="S330" s="259">
        <f ca="1">+R329+R330</f>
        <v>105769.22</v>
      </c>
      <c r="T330" s="243">
        <f ca="1">+S330</f>
        <v>105769.22</v>
      </c>
      <c r="U330" s="242">
        <f t="shared" si="16"/>
        <v>2</v>
      </c>
      <c r="V330" s="327" t="str">
        <f>+VLOOKUP(A330,bd_lista!$A$3:$E$592,5,FALSE)</f>
        <v>Empresas Nacionales</v>
      </c>
      <c r="W330" s="398"/>
      <c r="X330" s="240">
        <f>+VLOOKUP(A330,[4]Sheet1!$A$13:$D$744,4,FALSE)</f>
        <v>81</v>
      </c>
      <c r="Y330" s="240" t="str">
        <f>+VLOOKUP(X330,bd_lista!$A$3:$C$592,3,FALSE)</f>
        <v>Ministerio de Obras Públicas, Servicios y Vivienda</v>
      </c>
      <c r="Z330" s="288"/>
      <c r="AA330" s="317"/>
    </row>
    <row r="331" spans="1:27" ht="15" customHeight="1">
      <c r="A331" s="379">
        <v>525</v>
      </c>
      <c r="B331" s="393">
        <f>+A331</f>
        <v>525</v>
      </c>
      <c r="C331" s="245" t="str">
        <f>+VLOOKUP(A331,bd_lista!$A$3:$C$592,3,FALSE)</f>
        <v>Transportes Aéreos Bolivianos</v>
      </c>
      <c r="D331" s="395" t="str">
        <f>+C331</f>
        <v>Transportes Aéreos Bolivianos</v>
      </c>
      <c r="E331" s="245" t="s">
        <v>1303</v>
      </c>
      <c r="F331" s="265">
        <f ca="1">+IFERROR(INDEX('Hoja de Trabajo para listado'!$A$155:$Z$1048576,MATCH($A331,'Hoja de Trabajo para listado'!$A$155:$A$1048576,0),MATCH((CUADRO!F$4&amp;$E331),'Hoja de Trabajo para listado'!$A$151:$Z$151,0)),0)+IFERROR(INDEX('Hoja de Trabajo para listado'!$AB$155:$BA$1048576,MATCH($A331,'Hoja de Trabajo para listado'!$AB$155:$AB$1048576,0),MATCH((CUADRO!F$4&amp;$E331),'Hoja de Trabajo para listado'!$AB$151:$BA$151,0)),0)+IFERROR(INDEX('Hoja de Trabajo para listado'!$BC$155:$CB$1048576,MATCH($A331,'Hoja de Trabajo para listado'!$BC$155:$BC$1048576,0),MATCH((CUADRO!F$4&amp;$E331),'Hoja de Trabajo para listado'!$BC$151:$CB$151,0)),0)+IFERROR(INDEX('Hoja de Trabajo para listado'!$DE$153:$DG$274,MATCH($A331,'Hoja de Trabajo para listado'!$DE$153:$DE$1048576,0),MATCH((CUADRO!F$4&amp;$E331),'Hoja de Trabajo para listado'!$DE$151:$DG$151,0)),0)+IFERROR(INDEX('Hoja de Trabajo para listado'!$CD$155:$DC$1048576,MATCH($A331,'Hoja de Trabajo para listado'!$CD$155:$CD$1048576,0),MATCH((CUADRO!F$4&amp;$E331),'Hoja de Trabajo para listado'!$CD$151:$DC$151,0)),0)</f>
        <v>0</v>
      </c>
      <c r="G331" s="241">
        <f ca="1">+IFERROR(INDEX('Hoja de Trabajo para listado'!$A$155:$Z$1048576,MATCH($A331,'Hoja de Trabajo para listado'!$A$155:$A$1048576,0),MATCH((CUADRO!G$4&amp;$E331),'Hoja de Trabajo para listado'!$A$151:$Z$151,0)),0)+IFERROR(INDEX('Hoja de Trabajo para listado'!$AB$155:$BA$1048576,MATCH($A331,'Hoja de Trabajo para listado'!$AB$155:$AB$1048576,0),MATCH((CUADRO!G$4&amp;$E331),'Hoja de Trabajo para listado'!$AB$151:$BA$151,0)),0)+IFERROR(INDEX('Hoja de Trabajo para listado'!$BC$155:$CB$1048576,MATCH($A331,'Hoja de Trabajo para listado'!$BC$155:$BC$1048576,0),MATCH((CUADRO!G$4&amp;$E331),'Hoja de Trabajo para listado'!$BC$151:$CB$151,0)),0)+IFERROR(INDEX('Hoja de Trabajo para listado'!$DE$153:$DG$274,MATCH($A331,'Hoja de Trabajo para listado'!$DE$153:$DE$1048576,0),MATCH((CUADRO!G$4&amp;$E331),'Hoja de Trabajo para listado'!$DE$151:$DG$151,0)),0)+IFERROR(INDEX('Hoja de Trabajo para listado'!$CD$155:$DC$1048576,MATCH($A331,'Hoja de Trabajo para listado'!$CD$155:$CD$1048576,0),MATCH((CUADRO!G$4&amp;$E331),'Hoja de Trabajo para listado'!$CD$151:$DC$151,0)),0)</f>
        <v>0</v>
      </c>
      <c r="H331" s="241">
        <f ca="1">+IFERROR(INDEX('Hoja de Trabajo para listado'!$A$155:$Z$1048576,MATCH($A331,'Hoja de Trabajo para listado'!$A$155:$A$1048576,0),MATCH((CUADRO!H$4&amp;$E331),'Hoja de Trabajo para listado'!$A$151:$Z$151,0)),0)+IFERROR(INDEX('Hoja de Trabajo para listado'!$AB$155:$BA$1048576,MATCH($A331,'Hoja de Trabajo para listado'!$AB$155:$AB$1048576,0),MATCH((CUADRO!H$4&amp;$E331),'Hoja de Trabajo para listado'!$AB$151:$BA$151,0)),0)+IFERROR(INDEX('Hoja de Trabajo para listado'!$BC$155:$CB$1048576,MATCH($A331,'Hoja de Trabajo para listado'!$BC$155:$BC$1048576,0),MATCH((CUADRO!H$4&amp;$E331),'Hoja de Trabajo para listado'!$BC$151:$CB$151,0)),0)+IFERROR(INDEX('Hoja de Trabajo para listado'!$DE$153:$DG$274,MATCH($A331,'Hoja de Trabajo para listado'!$DE$153:$DE$1048576,0),MATCH((CUADRO!H$4&amp;$E331),'Hoja de Trabajo para listado'!$DE$151:$DG$151,0)),0)+IFERROR(INDEX('Hoja de Trabajo para listado'!$CD$155:$DC$1048576,MATCH($A331,'Hoja de Trabajo para listado'!$CD$155:$CD$1048576,0),MATCH((CUADRO!H$4&amp;$E331),'Hoja de Trabajo para listado'!$CD$151:$DC$151,0)),0)</f>
        <v>0</v>
      </c>
      <c r="I331" s="241">
        <f ca="1">+IFERROR(INDEX('Hoja de Trabajo para listado'!$A$155:$Z$1048576,MATCH($A331,'Hoja de Trabajo para listado'!$A$155:$A$1048576,0),MATCH((CUADRO!I$4&amp;$E331),'Hoja de Trabajo para listado'!$A$151:$Z$151,0)),0)+IFERROR(INDEX('Hoja de Trabajo para listado'!$AB$155:$BA$1048576,MATCH($A331,'Hoja de Trabajo para listado'!$AB$155:$AB$1048576,0),MATCH((CUADRO!I$4&amp;$E331),'Hoja de Trabajo para listado'!$AB$151:$BA$151,0)),0)+IFERROR(INDEX('Hoja de Trabajo para listado'!$BC$155:$CB$1048576,MATCH($A331,'Hoja de Trabajo para listado'!$BC$155:$BC$1048576,0),MATCH((CUADRO!I$4&amp;$E331),'Hoja de Trabajo para listado'!$BC$151:$CB$151,0)),0)+IFERROR(INDEX('Hoja de Trabajo para listado'!$DE$153:$DG$274,MATCH($A331,'Hoja de Trabajo para listado'!$DE$153:$DE$1048576,0),MATCH((CUADRO!I$4&amp;$E331),'Hoja de Trabajo para listado'!$DE$151:$DG$151,0)),0)+IFERROR(INDEX('Hoja de Trabajo para listado'!$CD$155:$DC$1048576,MATCH($A331,'Hoja de Trabajo para listado'!$CD$155:$CD$1048576,0),MATCH((CUADRO!I$4&amp;$E331),'Hoja de Trabajo para listado'!$CD$151:$DC$151,0)),0)</f>
        <v>0</v>
      </c>
      <c r="J331" s="241">
        <f ca="1">+IFERROR(INDEX('Hoja de Trabajo para listado'!$A$155:$Z$1048576,MATCH($A331,'Hoja de Trabajo para listado'!$A$155:$A$1048576,0),MATCH((CUADRO!J$4&amp;$E331),'Hoja de Trabajo para listado'!$A$151:$Z$151,0)),0)+IFERROR(INDEX('Hoja de Trabajo para listado'!$AB$155:$BA$1048576,MATCH($A331,'Hoja de Trabajo para listado'!$AB$155:$AB$1048576,0),MATCH((CUADRO!J$4&amp;$E331),'Hoja de Trabajo para listado'!$AB$151:$BA$151,0)),0)+IFERROR(INDEX('Hoja de Trabajo para listado'!$BC$155:$CB$1048576,MATCH($A331,'Hoja de Trabajo para listado'!$BC$155:$BC$1048576,0),MATCH((CUADRO!J$4&amp;$E331),'Hoja de Trabajo para listado'!$BC$151:$CB$151,0)),0)+IFERROR(INDEX('Hoja de Trabajo para listado'!$DE$153:$DG$274,MATCH($A331,'Hoja de Trabajo para listado'!$DE$153:$DE$1048576,0),MATCH((CUADRO!J$4&amp;$E331),'Hoja de Trabajo para listado'!$DE$151:$DG$151,0)),0)+IFERROR(INDEX('Hoja de Trabajo para listado'!$CD$155:$DC$1048576,MATCH($A331,'Hoja de Trabajo para listado'!$CD$155:$CD$1048576,0),MATCH((CUADRO!J$4&amp;$E331),'Hoja de Trabajo para listado'!$CD$151:$DC$151,0)),0)</f>
        <v>0</v>
      </c>
      <c r="K331" s="241">
        <f ca="1">+IFERROR(INDEX('Hoja de Trabajo para listado'!$A$155:$Z$1048576,MATCH($A331,'Hoja de Trabajo para listado'!$A$155:$A$1048576,0),MATCH((CUADRO!K$4&amp;$E331),'Hoja de Trabajo para listado'!$A$151:$Z$151,0)),0)+IFERROR(INDEX('Hoja de Trabajo para listado'!$AB$155:$BA$1048576,MATCH($A331,'Hoja de Trabajo para listado'!$AB$155:$AB$1048576,0),MATCH((CUADRO!K$4&amp;$E331),'Hoja de Trabajo para listado'!$AB$151:$BA$151,0)),0)+IFERROR(INDEX('Hoja de Trabajo para listado'!$BC$155:$CB$1048576,MATCH($A331,'Hoja de Trabajo para listado'!$BC$155:$BC$1048576,0),MATCH((CUADRO!K$4&amp;$E331),'Hoja de Trabajo para listado'!$BC$151:$CB$151,0)),0)+IFERROR(INDEX('Hoja de Trabajo para listado'!$DE$153:$DG$274,MATCH($A331,'Hoja de Trabajo para listado'!$DE$153:$DE$1048576,0),MATCH((CUADRO!K$4&amp;$E331),'Hoja de Trabajo para listado'!$DE$151:$DG$151,0)),0)+IFERROR(INDEX('Hoja de Trabajo para listado'!$CD$155:$DC$1048576,MATCH($A331,'Hoja de Trabajo para listado'!$CD$155:$CD$1048576,0),MATCH((CUADRO!K$4&amp;$E331),'Hoja de Trabajo para listado'!$CD$151:$DC$151,0)),0)</f>
        <v>0</v>
      </c>
      <c r="L331" s="241">
        <f ca="1">+IFERROR(INDEX('Hoja de Trabajo para listado'!$A$155:$Z$1048576,MATCH($A331,'Hoja de Trabajo para listado'!$A$155:$A$1048576,0),MATCH((CUADRO!L$4&amp;$E331),'Hoja de Trabajo para listado'!$A$151:$Z$151,0)),0)+IFERROR(INDEX('Hoja de Trabajo para listado'!$AB$155:$BA$1048576,MATCH($A331,'Hoja de Trabajo para listado'!$AB$155:$AB$1048576,0),MATCH((CUADRO!L$4&amp;$E331),'Hoja de Trabajo para listado'!$AB$151:$BA$151,0)),0)+IFERROR(INDEX('Hoja de Trabajo para listado'!$BC$155:$CB$1048576,MATCH($A331,'Hoja de Trabajo para listado'!$BC$155:$BC$1048576,0),MATCH((CUADRO!L$4&amp;$E331),'Hoja de Trabajo para listado'!$BC$151:$CB$151,0)),0)+IFERROR(INDEX('Hoja de Trabajo para listado'!$DE$153:$DG$274,MATCH($A331,'Hoja de Trabajo para listado'!$DE$153:$DE$1048576,0),MATCH((CUADRO!L$4&amp;$E331),'Hoja de Trabajo para listado'!$DE$151:$DG$151,0)),0)+IFERROR(INDEX('Hoja de Trabajo para listado'!$CD$155:$DC$1048576,MATCH($A331,'Hoja de Trabajo para listado'!$CD$155:$CD$1048576,0),MATCH((CUADRO!L$4&amp;$E331),'Hoja de Trabajo para listado'!$CD$151:$DC$151,0)),0)</f>
        <v>0</v>
      </c>
      <c r="M331" s="241">
        <f ca="1">+IFERROR(INDEX('Hoja de Trabajo para listado'!$A$155:$Z$1048576,MATCH($A331,'Hoja de Trabajo para listado'!$A$155:$A$1048576,0),MATCH((CUADRO!M$4&amp;$E331),'Hoja de Trabajo para listado'!$A$151:$Z$151,0)),0)+IFERROR(INDEX('Hoja de Trabajo para listado'!$AB$155:$BA$1048576,MATCH($A331,'Hoja de Trabajo para listado'!$AB$155:$AB$1048576,0),MATCH((CUADRO!M$4&amp;$E331),'Hoja de Trabajo para listado'!$AB$151:$BA$151,0)),0)+IFERROR(INDEX('Hoja de Trabajo para listado'!$BC$155:$CB$1048576,MATCH($A331,'Hoja de Trabajo para listado'!$BC$155:$BC$1048576,0),MATCH((CUADRO!M$4&amp;$E331),'Hoja de Trabajo para listado'!$BC$151:$CB$151,0)),0)+IFERROR(INDEX('Hoja de Trabajo para listado'!$DE$153:$DG$274,MATCH($A331,'Hoja de Trabajo para listado'!$DE$153:$DE$1048576,0),MATCH((CUADRO!M$4&amp;$E331),'Hoja de Trabajo para listado'!$DE$151:$DG$151,0)),0)+IFERROR(INDEX('Hoja de Trabajo para listado'!$CD$155:$DC$1048576,MATCH($A331,'Hoja de Trabajo para listado'!$CD$155:$CD$1048576,0),MATCH((CUADRO!M$4&amp;$E331),'Hoja de Trabajo para listado'!$CD$151:$DC$151,0)),0)</f>
        <v>0</v>
      </c>
      <c r="N331" s="241">
        <f ca="1">+IFERROR(INDEX('Hoja de Trabajo para listado'!$A$155:$Z$1048576,MATCH($A331,'Hoja de Trabajo para listado'!$A$155:$A$1048576,0),MATCH((CUADRO!N$4&amp;$E331),'Hoja de Trabajo para listado'!$A$151:$Z$151,0)),0)+IFERROR(INDEX('Hoja de Trabajo para listado'!$AB$155:$BA$1048576,MATCH($A331,'Hoja de Trabajo para listado'!$AB$155:$AB$1048576,0),MATCH((CUADRO!N$4&amp;$E331),'Hoja de Trabajo para listado'!$AB$151:$BA$151,0)),0)+IFERROR(INDEX('Hoja de Trabajo para listado'!$BC$155:$CB$1048576,MATCH($A331,'Hoja de Trabajo para listado'!$BC$155:$BC$1048576,0),MATCH((CUADRO!N$4&amp;$E331),'Hoja de Trabajo para listado'!$BC$151:$CB$151,0)),0)+IFERROR(INDEX('Hoja de Trabajo para listado'!$DE$153:$DG$274,MATCH($A331,'Hoja de Trabajo para listado'!$DE$153:$DE$1048576,0),MATCH((CUADRO!N$4&amp;$E331),'Hoja de Trabajo para listado'!$DE$151:$DG$151,0)),0)+IFERROR(INDEX('Hoja de Trabajo para listado'!$CD$155:$DC$1048576,MATCH($A331,'Hoja de Trabajo para listado'!$CD$155:$CD$1048576,0),MATCH((CUADRO!N$4&amp;$E331),'Hoja de Trabajo para listado'!$CD$151:$DC$151,0)),0)</f>
        <v>0</v>
      </c>
      <c r="O331" s="241">
        <f ca="1">+IFERROR(INDEX('Hoja de Trabajo para listado'!$A$155:$Z$1048576,MATCH($A331,'Hoja de Trabajo para listado'!$A$155:$A$1048576,0),MATCH((CUADRO!O$4&amp;$E331),'Hoja de Trabajo para listado'!$A$151:$Z$151,0)),0)+IFERROR(INDEX('Hoja de Trabajo para listado'!$AB$155:$BA$1048576,MATCH($A331,'Hoja de Trabajo para listado'!$AB$155:$AB$1048576,0),MATCH((CUADRO!O$4&amp;$E331),'Hoja de Trabajo para listado'!$AB$151:$BA$151,0)),0)+IFERROR(INDEX('Hoja de Trabajo para listado'!$BC$155:$CB$1048576,MATCH($A331,'Hoja de Trabajo para listado'!$BC$155:$BC$1048576,0),MATCH((CUADRO!O$4&amp;$E331),'Hoja de Trabajo para listado'!$BC$151:$CB$151,0)),0)+IFERROR(INDEX('Hoja de Trabajo para listado'!$DE$153:$DG$274,MATCH($A331,'Hoja de Trabajo para listado'!$DE$153:$DE$1048576,0),MATCH((CUADRO!O$4&amp;$E331),'Hoja de Trabajo para listado'!$DE$151:$DG$151,0)),0)+IFERROR(INDEX('Hoja de Trabajo para listado'!$CD$155:$DC$1048576,MATCH($A331,'Hoja de Trabajo para listado'!$CD$155:$CD$1048576,0),MATCH((CUADRO!O$4&amp;$E331),'Hoja de Trabajo para listado'!$CD$151:$DC$151,0)),0)</f>
        <v>0</v>
      </c>
      <c r="P331" s="241">
        <f ca="1">+IFERROR(INDEX('Hoja de Trabajo para listado'!$A$155:$Z$1048576,MATCH($A331,'Hoja de Trabajo para listado'!$A$155:$A$1048576,0),MATCH((CUADRO!P$4&amp;$E331),'Hoja de Trabajo para listado'!$A$151:$Z$151,0)),0)+IFERROR(INDEX('Hoja de Trabajo para listado'!$AB$155:$BA$1048576,MATCH($A331,'Hoja de Trabajo para listado'!$AB$155:$AB$1048576,0),MATCH((CUADRO!P$4&amp;$E331),'Hoja de Trabajo para listado'!$AB$151:$BA$151,0)),0)+IFERROR(INDEX('Hoja de Trabajo para listado'!$BC$155:$CB$1048576,MATCH($A331,'Hoja de Trabajo para listado'!$BC$155:$BC$1048576,0),MATCH((CUADRO!P$4&amp;$E331),'Hoja de Trabajo para listado'!$BC$151:$CB$151,0)),0)+IFERROR(INDEX('Hoja de Trabajo para listado'!$DE$153:$DG$274,MATCH($A331,'Hoja de Trabajo para listado'!$DE$153:$DE$1048576,0),MATCH((CUADRO!P$4&amp;$E331),'Hoja de Trabajo para listado'!$DE$151:$DG$151,0)),0)+IFERROR(INDEX('Hoja de Trabajo para listado'!$CD$155:$DC$1048576,MATCH($A331,'Hoja de Trabajo para listado'!$CD$155:$CD$1048576,0),MATCH((CUADRO!P$4&amp;$E331),'Hoja de Trabajo para listado'!$CD$151:$DC$151,0)),0)</f>
        <v>0</v>
      </c>
      <c r="Q331" s="241">
        <f ca="1">+IFERROR(INDEX('Hoja de Trabajo para listado'!$A$155:$Z$1048576,MATCH($A331,'Hoja de Trabajo para listado'!$A$155:$A$1048576,0),MATCH((CUADRO!Q$4&amp;$E331),'Hoja de Trabajo para listado'!$A$151:$Z$151,0)),0)+IFERROR(INDEX('Hoja de Trabajo para listado'!$AB$155:$BA$1048576,MATCH($A331,'Hoja de Trabajo para listado'!$AB$155:$AB$1048576,0),MATCH((CUADRO!Q$4&amp;$E331),'Hoja de Trabajo para listado'!$AB$151:$BA$151,0)),0)+IFERROR(INDEX('Hoja de Trabajo para listado'!$BC$155:$CB$1048576,MATCH($A331,'Hoja de Trabajo para listado'!$BC$155:$BC$1048576,0),MATCH((CUADRO!Q$4&amp;$E331),'Hoja de Trabajo para listado'!$BC$151:$CB$151,0)),0)+IFERROR(INDEX('Hoja de Trabajo para listado'!$DE$153:$DG$274,MATCH($A331,'Hoja de Trabajo para listado'!$DE$153:$DE$1048576,0),MATCH((CUADRO!Q$4&amp;$E331),'Hoja de Trabajo para listado'!$DE$151:$DG$151,0)),0)+IFERROR(INDEX('Hoja de Trabajo para listado'!$CD$155:$DC$1048576,MATCH($A331,'Hoja de Trabajo para listado'!$CD$155:$CD$1048576,0),MATCH((CUADRO!Q$4&amp;$E331),'Hoja de Trabajo para listado'!$CD$151:$DC$151,0)),0)</f>
        <v>0</v>
      </c>
      <c r="R331" s="241">
        <f t="shared" ca="1" si="15"/>
        <v>0</v>
      </c>
      <c r="S331" s="260"/>
      <c r="T331" s="265">
        <f ca="1">+T332</f>
        <v>12052736.370000001</v>
      </c>
      <c r="U331" s="271">
        <f t="shared" si="16"/>
        <v>1</v>
      </c>
      <c r="V331" s="327" t="str">
        <f>+VLOOKUP(A331,bd_lista!$A$3:$E$592,5,FALSE)</f>
        <v>Empresas Nacionales</v>
      </c>
      <c r="W331" s="397" t="str">
        <f>+V331</f>
        <v>Empresas Nacionales</v>
      </c>
      <c r="X331" s="240">
        <f>+VLOOKUP(A331,[4]Sheet1!$A$13:$D$744,4,FALSE)</f>
        <v>20</v>
      </c>
      <c r="Y331" s="240" t="str">
        <f>+VLOOKUP(X331,bd_lista!$A$3:$C$592,3,FALSE)</f>
        <v>Ministerio de Defensa</v>
      </c>
      <c r="Z331" s="290">
        <f>+X331</f>
        <v>20</v>
      </c>
      <c r="AA331" s="315" t="str">
        <f>+Y331</f>
        <v>Ministerio de Defensa</v>
      </c>
    </row>
    <row r="332" spans="1:27" ht="15" customHeight="1">
      <c r="A332" s="378">
        <v>525</v>
      </c>
      <c r="B332" s="394"/>
      <c r="C332" s="327" t="str">
        <f>+VLOOKUP(A332,bd_lista!$A$3:$C$592,3,FALSE)</f>
        <v>Transportes Aéreos Bolivianos</v>
      </c>
      <c r="D332" s="396"/>
      <c r="E332" s="327" t="s">
        <v>1304</v>
      </c>
      <c r="F332" s="243">
        <f ca="1">+IFERROR(INDEX('Hoja de Trabajo para listado'!$A$155:$Z$1048576,MATCH($A332,'Hoja de Trabajo para listado'!$A$155:$A$1048576,0),MATCH((CUADRO!F$4&amp;$E332),'Hoja de Trabajo para listado'!$A$151:$Z$151,0)),0)+IFERROR(INDEX('Hoja de Trabajo para listado'!$AB$155:$BA$1048576,MATCH($A332,'Hoja de Trabajo para listado'!$AB$155:$AB$1048576,0),MATCH((CUADRO!F$4&amp;$E332),'Hoja de Trabajo para listado'!$AB$151:$BA$151,0)),0)+IFERROR(INDEX('Hoja de Trabajo para listado'!$BC$155:$CB$1048576,MATCH($A332,'Hoja de Trabajo para listado'!$BC$155:$BC$1048576,0),MATCH((CUADRO!F$4&amp;$E332),'Hoja de Trabajo para listado'!$BC$151:$CB$151,0)),0)+IFERROR(INDEX('Hoja de Trabajo para listado'!$DE$153:$DG$274,MATCH($A332,'Hoja de Trabajo para listado'!$DE$153:$DE$1048576,0),MATCH((CUADRO!F$4&amp;$E332),'Hoja de Trabajo para listado'!$DE$151:$DG$151,0)),0)+IFERROR(INDEX('Hoja de Trabajo para listado'!$CD$155:$DC$1048576,MATCH($A332,'Hoja de Trabajo para listado'!$CD$155:$CD$1048576,0),MATCH((CUADRO!F$4&amp;$E332),'Hoja de Trabajo para listado'!$CD$151:$DC$151,0)),0)</f>
        <v>6452736.2300000004</v>
      </c>
      <c r="G332" s="243">
        <f ca="1">+IFERROR(INDEX('Hoja de Trabajo para listado'!$A$155:$Z$1048576,MATCH($A332,'Hoja de Trabajo para listado'!$A$155:$A$1048576,0),MATCH((CUADRO!G$4&amp;$E332),'Hoja de Trabajo para listado'!$A$151:$Z$151,0)),0)+IFERROR(INDEX('Hoja de Trabajo para listado'!$AB$155:$BA$1048576,MATCH($A332,'Hoja de Trabajo para listado'!$AB$155:$AB$1048576,0),MATCH((CUADRO!G$4&amp;$E332),'Hoja de Trabajo para listado'!$AB$151:$BA$151,0)),0)+IFERROR(INDEX('Hoja de Trabajo para listado'!$BC$155:$CB$1048576,MATCH($A332,'Hoja de Trabajo para listado'!$BC$155:$BC$1048576,0),MATCH((CUADRO!G$4&amp;$E332),'Hoja de Trabajo para listado'!$BC$151:$CB$151,0)),0)+IFERROR(INDEX('Hoja de Trabajo para listado'!$DE$153:$DG$274,MATCH($A332,'Hoja de Trabajo para listado'!$DE$153:$DE$1048576,0),MATCH((CUADRO!G$4&amp;$E332),'Hoja de Trabajo para listado'!$DE$151:$DG$151,0)),0)+IFERROR(INDEX('Hoja de Trabajo para listado'!$CD$155:$DC$1048576,MATCH($A332,'Hoja de Trabajo para listado'!$CD$155:$CD$1048576,0),MATCH((CUADRO!G$4&amp;$E332),'Hoja de Trabajo para listado'!$CD$151:$DC$151,0)),0)</f>
        <v>0</v>
      </c>
      <c r="H332" s="243">
        <f ca="1">+IFERROR(INDEX('Hoja de Trabajo para listado'!$A$155:$Z$1048576,MATCH($A332,'Hoja de Trabajo para listado'!$A$155:$A$1048576,0),MATCH((CUADRO!H$4&amp;$E332),'Hoja de Trabajo para listado'!$A$151:$Z$151,0)),0)+IFERROR(INDEX('Hoja de Trabajo para listado'!$AB$155:$BA$1048576,MATCH($A332,'Hoja de Trabajo para listado'!$AB$155:$AB$1048576,0),MATCH((CUADRO!H$4&amp;$E332),'Hoja de Trabajo para listado'!$AB$151:$BA$151,0)),0)+IFERROR(INDEX('Hoja de Trabajo para listado'!$BC$155:$CB$1048576,MATCH($A332,'Hoja de Trabajo para listado'!$BC$155:$BC$1048576,0),MATCH((CUADRO!H$4&amp;$E332),'Hoja de Trabajo para listado'!$BC$151:$CB$151,0)),0)+IFERROR(INDEX('Hoja de Trabajo para listado'!$DE$153:$DG$274,MATCH($A332,'Hoja de Trabajo para listado'!$DE$153:$DE$1048576,0),MATCH((CUADRO!H$4&amp;$E332),'Hoja de Trabajo para listado'!$DE$151:$DG$151,0)),0)+IFERROR(INDEX('Hoja de Trabajo para listado'!$CD$155:$DC$1048576,MATCH($A332,'Hoja de Trabajo para listado'!$CD$155:$CD$1048576,0),MATCH((CUADRO!H$4&amp;$E332),'Hoja de Trabajo para listado'!$CD$151:$DC$151,0)),0)</f>
        <v>0</v>
      </c>
      <c r="I332" s="243">
        <f ca="1">+IFERROR(INDEX('Hoja de Trabajo para listado'!$A$155:$Z$1048576,MATCH($A332,'Hoja de Trabajo para listado'!$A$155:$A$1048576,0),MATCH((CUADRO!I$4&amp;$E332),'Hoja de Trabajo para listado'!$A$151:$Z$151,0)),0)+IFERROR(INDEX('Hoja de Trabajo para listado'!$AB$155:$BA$1048576,MATCH($A332,'Hoja de Trabajo para listado'!$AB$155:$AB$1048576,0),MATCH((CUADRO!I$4&amp;$E332),'Hoja de Trabajo para listado'!$AB$151:$BA$151,0)),0)+IFERROR(INDEX('Hoja de Trabajo para listado'!$BC$155:$CB$1048576,MATCH($A332,'Hoja de Trabajo para listado'!$BC$155:$BC$1048576,0),MATCH((CUADRO!I$4&amp;$E332),'Hoja de Trabajo para listado'!$BC$151:$CB$151,0)),0)+IFERROR(INDEX('Hoja de Trabajo para listado'!$DE$153:$DG$274,MATCH($A332,'Hoja de Trabajo para listado'!$DE$153:$DE$1048576,0),MATCH((CUADRO!I$4&amp;$E332),'Hoja de Trabajo para listado'!$DE$151:$DG$151,0)),0)+IFERROR(INDEX('Hoja de Trabajo para listado'!$CD$155:$DC$1048576,MATCH($A332,'Hoja de Trabajo para listado'!$CD$155:$CD$1048576,0),MATCH((CUADRO!I$4&amp;$E332),'Hoja de Trabajo para listado'!$CD$151:$DC$151,0)),0)</f>
        <v>0</v>
      </c>
      <c r="J332" s="243">
        <f ca="1">+IFERROR(INDEX('Hoja de Trabajo para listado'!$A$155:$Z$1048576,MATCH($A332,'Hoja de Trabajo para listado'!$A$155:$A$1048576,0),MATCH((CUADRO!J$4&amp;$E332),'Hoja de Trabajo para listado'!$A$151:$Z$151,0)),0)+IFERROR(INDEX('Hoja de Trabajo para listado'!$AB$155:$BA$1048576,MATCH($A332,'Hoja de Trabajo para listado'!$AB$155:$AB$1048576,0),MATCH((CUADRO!J$4&amp;$E332),'Hoja de Trabajo para listado'!$AB$151:$BA$151,0)),0)+IFERROR(INDEX('Hoja de Trabajo para listado'!$BC$155:$CB$1048576,MATCH($A332,'Hoja de Trabajo para listado'!$BC$155:$BC$1048576,0),MATCH((CUADRO!J$4&amp;$E332),'Hoja de Trabajo para listado'!$BC$151:$CB$151,0)),0)+IFERROR(INDEX('Hoja de Trabajo para listado'!$DE$153:$DG$274,MATCH($A332,'Hoja de Trabajo para listado'!$DE$153:$DE$1048576,0),MATCH((CUADRO!J$4&amp;$E332),'Hoja de Trabajo para listado'!$DE$151:$DG$151,0)),0)+IFERROR(INDEX('Hoja de Trabajo para listado'!$CD$155:$DC$1048576,MATCH($A332,'Hoja de Trabajo para listado'!$CD$155:$CD$1048576,0),MATCH((CUADRO!J$4&amp;$E332),'Hoja de Trabajo para listado'!$CD$151:$DC$151,0)),0)</f>
        <v>0</v>
      </c>
      <c r="K332" s="243">
        <f ca="1">+IFERROR(INDEX('Hoja de Trabajo para listado'!$A$155:$Z$1048576,MATCH($A332,'Hoja de Trabajo para listado'!$A$155:$A$1048576,0),MATCH((CUADRO!K$4&amp;$E332),'Hoja de Trabajo para listado'!$A$151:$Z$151,0)),0)+IFERROR(INDEX('Hoja de Trabajo para listado'!$AB$155:$BA$1048576,MATCH($A332,'Hoja de Trabajo para listado'!$AB$155:$AB$1048576,0),MATCH((CUADRO!K$4&amp;$E332),'Hoja de Trabajo para listado'!$AB$151:$BA$151,0)),0)+IFERROR(INDEX('Hoja de Trabajo para listado'!$BC$155:$CB$1048576,MATCH($A332,'Hoja de Trabajo para listado'!$BC$155:$BC$1048576,0),MATCH((CUADRO!K$4&amp;$E332),'Hoja de Trabajo para listado'!$BC$151:$CB$151,0)),0)+IFERROR(INDEX('Hoja de Trabajo para listado'!$DE$153:$DG$274,MATCH($A332,'Hoja de Trabajo para listado'!$DE$153:$DE$1048576,0),MATCH((CUADRO!K$4&amp;$E332),'Hoja de Trabajo para listado'!$DE$151:$DG$151,0)),0)+IFERROR(INDEX('Hoja de Trabajo para listado'!$CD$155:$DC$1048576,MATCH($A332,'Hoja de Trabajo para listado'!$CD$155:$CD$1048576,0),MATCH((CUADRO!K$4&amp;$E332),'Hoja de Trabajo para listado'!$CD$151:$DC$151,0)),0)</f>
        <v>0</v>
      </c>
      <c r="L332" s="243">
        <f ca="1">+IFERROR(INDEX('Hoja de Trabajo para listado'!$A$155:$Z$1048576,MATCH($A332,'Hoja de Trabajo para listado'!$A$155:$A$1048576,0),MATCH((CUADRO!L$4&amp;$E332),'Hoja de Trabajo para listado'!$A$151:$Z$151,0)),0)+IFERROR(INDEX('Hoja de Trabajo para listado'!$AB$155:$BA$1048576,MATCH($A332,'Hoja de Trabajo para listado'!$AB$155:$AB$1048576,0),MATCH((CUADRO!L$4&amp;$E332),'Hoja de Trabajo para listado'!$AB$151:$BA$151,0)),0)+IFERROR(INDEX('Hoja de Trabajo para listado'!$BC$155:$CB$1048576,MATCH($A332,'Hoja de Trabajo para listado'!$BC$155:$BC$1048576,0),MATCH((CUADRO!L$4&amp;$E332),'Hoja de Trabajo para listado'!$BC$151:$CB$151,0)),0)+IFERROR(INDEX('Hoja de Trabajo para listado'!$DE$153:$DG$274,MATCH($A332,'Hoja de Trabajo para listado'!$DE$153:$DE$1048576,0),MATCH((CUADRO!L$4&amp;$E332),'Hoja de Trabajo para listado'!$DE$151:$DG$151,0)),0)+IFERROR(INDEX('Hoja de Trabajo para listado'!$CD$155:$DC$1048576,MATCH($A332,'Hoja de Trabajo para listado'!$CD$155:$CD$1048576,0),MATCH((CUADRO!L$4&amp;$E332),'Hoja de Trabajo para listado'!$CD$151:$DC$151,0)),0)</f>
        <v>0</v>
      </c>
      <c r="M332" s="243">
        <f ca="1">+IFERROR(INDEX('Hoja de Trabajo para listado'!$A$155:$Z$1048576,MATCH($A332,'Hoja de Trabajo para listado'!$A$155:$A$1048576,0),MATCH((CUADRO!M$4&amp;$E332),'Hoja de Trabajo para listado'!$A$151:$Z$151,0)),0)+IFERROR(INDEX('Hoja de Trabajo para listado'!$AB$155:$BA$1048576,MATCH($A332,'Hoja de Trabajo para listado'!$AB$155:$AB$1048576,0),MATCH((CUADRO!M$4&amp;$E332),'Hoja de Trabajo para listado'!$AB$151:$BA$151,0)),0)+IFERROR(INDEX('Hoja de Trabajo para listado'!$BC$155:$CB$1048576,MATCH($A332,'Hoja de Trabajo para listado'!$BC$155:$BC$1048576,0),MATCH((CUADRO!M$4&amp;$E332),'Hoja de Trabajo para listado'!$BC$151:$CB$151,0)),0)+IFERROR(INDEX('Hoja de Trabajo para listado'!$DE$153:$DG$274,MATCH($A332,'Hoja de Trabajo para listado'!$DE$153:$DE$1048576,0),MATCH((CUADRO!M$4&amp;$E332),'Hoja de Trabajo para listado'!$DE$151:$DG$151,0)),0)+IFERROR(INDEX('Hoja de Trabajo para listado'!$CD$155:$DC$1048576,MATCH($A332,'Hoja de Trabajo para listado'!$CD$155:$CD$1048576,0),MATCH((CUADRO!M$4&amp;$E332),'Hoja de Trabajo para listado'!$CD$151:$DC$151,0)),0)</f>
        <v>0</v>
      </c>
      <c r="N332" s="243">
        <f ca="1">+IFERROR(INDEX('Hoja de Trabajo para listado'!$A$155:$Z$1048576,MATCH($A332,'Hoja de Trabajo para listado'!$A$155:$A$1048576,0),MATCH((CUADRO!N$4&amp;$E332),'Hoja de Trabajo para listado'!$A$151:$Z$151,0)),0)+IFERROR(INDEX('Hoja de Trabajo para listado'!$AB$155:$BA$1048576,MATCH($A332,'Hoja de Trabajo para listado'!$AB$155:$AB$1048576,0),MATCH((CUADRO!N$4&amp;$E332),'Hoja de Trabajo para listado'!$AB$151:$BA$151,0)),0)+IFERROR(INDEX('Hoja de Trabajo para listado'!$BC$155:$CB$1048576,MATCH($A332,'Hoja de Trabajo para listado'!$BC$155:$BC$1048576,0),MATCH((CUADRO!N$4&amp;$E332),'Hoja de Trabajo para listado'!$BC$151:$CB$151,0)),0)+IFERROR(INDEX('Hoja de Trabajo para listado'!$DE$153:$DG$274,MATCH($A332,'Hoja de Trabajo para listado'!$DE$153:$DE$1048576,0),MATCH((CUADRO!N$4&amp;$E332),'Hoja de Trabajo para listado'!$DE$151:$DG$151,0)),0)+IFERROR(INDEX('Hoja de Trabajo para listado'!$CD$155:$DC$1048576,MATCH($A332,'Hoja de Trabajo para listado'!$CD$155:$CD$1048576,0),MATCH((CUADRO!N$4&amp;$E332),'Hoja de Trabajo para listado'!$CD$151:$DC$151,0)),0)</f>
        <v>2500000.02</v>
      </c>
      <c r="O332" s="243">
        <f ca="1">+IFERROR(INDEX('Hoja de Trabajo para listado'!$A$155:$Z$1048576,MATCH($A332,'Hoja de Trabajo para listado'!$A$155:$A$1048576,0),MATCH((CUADRO!O$4&amp;$E332),'Hoja de Trabajo para listado'!$A$151:$Z$151,0)),0)+IFERROR(INDEX('Hoja de Trabajo para listado'!$AB$155:$BA$1048576,MATCH($A332,'Hoja de Trabajo para listado'!$AB$155:$AB$1048576,0),MATCH((CUADRO!O$4&amp;$E332),'Hoja de Trabajo para listado'!$AB$151:$BA$151,0)),0)+IFERROR(INDEX('Hoja de Trabajo para listado'!$BC$155:$CB$1048576,MATCH($A332,'Hoja de Trabajo para listado'!$BC$155:$BC$1048576,0),MATCH((CUADRO!O$4&amp;$E332),'Hoja de Trabajo para listado'!$BC$151:$CB$151,0)),0)+IFERROR(INDEX('Hoja de Trabajo para listado'!$DE$153:$DG$274,MATCH($A332,'Hoja de Trabajo para listado'!$DE$153:$DE$1048576,0),MATCH((CUADRO!O$4&amp;$E332),'Hoja de Trabajo para listado'!$DE$151:$DG$151,0)),0)+IFERROR(INDEX('Hoja de Trabajo para listado'!$CD$155:$DC$1048576,MATCH($A332,'Hoja de Trabajo para listado'!$CD$155:$CD$1048576,0),MATCH((CUADRO!O$4&amp;$E332),'Hoja de Trabajo para listado'!$CD$151:$DC$151,0)),0)</f>
        <v>2100000.08</v>
      </c>
      <c r="P332" s="243">
        <f ca="1">+IFERROR(INDEX('Hoja de Trabajo para listado'!$A$155:$Z$1048576,MATCH($A332,'Hoja de Trabajo para listado'!$A$155:$A$1048576,0),MATCH((CUADRO!P$4&amp;$E332),'Hoja de Trabajo para listado'!$A$151:$Z$151,0)),0)+IFERROR(INDEX('Hoja de Trabajo para listado'!$AB$155:$BA$1048576,MATCH($A332,'Hoja de Trabajo para listado'!$AB$155:$AB$1048576,0),MATCH((CUADRO!P$4&amp;$E332),'Hoja de Trabajo para listado'!$AB$151:$BA$151,0)),0)+IFERROR(INDEX('Hoja de Trabajo para listado'!$BC$155:$CB$1048576,MATCH($A332,'Hoja de Trabajo para listado'!$BC$155:$BC$1048576,0),MATCH((CUADRO!P$4&amp;$E332),'Hoja de Trabajo para listado'!$BC$151:$CB$151,0)),0)+IFERROR(INDEX('Hoja de Trabajo para listado'!$DE$153:$DG$274,MATCH($A332,'Hoja de Trabajo para listado'!$DE$153:$DE$1048576,0),MATCH((CUADRO!P$4&amp;$E332),'Hoja de Trabajo para listado'!$DE$151:$DG$151,0)),0)+IFERROR(INDEX('Hoja de Trabajo para listado'!$CD$155:$DC$1048576,MATCH($A332,'Hoja de Trabajo para listado'!$CD$155:$CD$1048576,0),MATCH((CUADRO!P$4&amp;$E332),'Hoja de Trabajo para listado'!$CD$151:$DC$151,0)),0)</f>
        <v>1000000.04</v>
      </c>
      <c r="Q332" s="243">
        <f ca="1">+IFERROR(INDEX('Hoja de Trabajo para listado'!$A$155:$Z$1048576,MATCH($A332,'Hoja de Trabajo para listado'!$A$155:$A$1048576,0),MATCH((CUADRO!Q$4&amp;$E332),'Hoja de Trabajo para listado'!$A$151:$Z$151,0)),0)+IFERROR(INDEX('Hoja de Trabajo para listado'!$AB$155:$BA$1048576,MATCH($A332,'Hoja de Trabajo para listado'!$AB$155:$AB$1048576,0),MATCH((CUADRO!Q$4&amp;$E332),'Hoja de Trabajo para listado'!$AB$151:$BA$151,0)),0)+IFERROR(INDEX('Hoja de Trabajo para listado'!$BC$155:$CB$1048576,MATCH($A332,'Hoja de Trabajo para listado'!$BC$155:$BC$1048576,0),MATCH((CUADRO!Q$4&amp;$E332),'Hoja de Trabajo para listado'!$BC$151:$CB$151,0)),0)+IFERROR(INDEX('Hoja de Trabajo para listado'!$DE$153:$DG$274,MATCH($A332,'Hoja de Trabajo para listado'!$DE$153:$DE$1048576,0),MATCH((CUADRO!Q$4&amp;$E332),'Hoja de Trabajo para listado'!$DE$151:$DG$151,0)),0)+IFERROR(INDEX('Hoja de Trabajo para listado'!$CD$155:$DC$1048576,MATCH($A332,'Hoja de Trabajo para listado'!$CD$155:$CD$1048576,0),MATCH((CUADRO!Q$4&amp;$E332),'Hoja de Trabajo para listado'!$CD$151:$DC$151,0)),0)</f>
        <v>0</v>
      </c>
      <c r="R332" s="243">
        <f t="shared" ca="1" si="15"/>
        <v>12052736.370000001</v>
      </c>
      <c r="S332" s="259">
        <f ca="1">+R331+R332</f>
        <v>12052736.370000001</v>
      </c>
      <c r="T332" s="243">
        <f ca="1">+S332</f>
        <v>12052736.370000001</v>
      </c>
      <c r="U332" s="242">
        <f t="shared" si="16"/>
        <v>2</v>
      </c>
      <c r="V332" s="327" t="str">
        <f>+VLOOKUP(A332,bd_lista!$A$3:$E$592,5,FALSE)</f>
        <v>Empresas Nacionales</v>
      </c>
      <c r="W332" s="398"/>
      <c r="X332" s="240">
        <f>+VLOOKUP(A332,[4]Sheet1!$A$13:$D$744,4,FALSE)</f>
        <v>20</v>
      </c>
      <c r="Y332" s="240" t="str">
        <f>+VLOOKUP(X332,bd_lista!$A$3:$C$592,3,FALSE)</f>
        <v>Ministerio de Defensa</v>
      </c>
      <c r="Z332" s="288"/>
      <c r="AA332" s="317"/>
    </row>
    <row r="333" spans="1:27">
      <c r="A333" s="379">
        <v>526</v>
      </c>
      <c r="B333" s="393">
        <f>+A333</f>
        <v>526</v>
      </c>
      <c r="C333" s="245" t="str">
        <f>+VLOOKUP(A333,bd_lista!$A$3:$C$592,3,FALSE)</f>
        <v>Bolivia TV</v>
      </c>
      <c r="D333" s="395" t="str">
        <f>+C333</f>
        <v>Bolivia TV</v>
      </c>
      <c r="E333" s="245" t="s">
        <v>1303</v>
      </c>
      <c r="F333" s="241">
        <f ca="1">+IFERROR(INDEX('Hoja de Trabajo para listado'!$A$155:$Z$1048576,MATCH($A333,'Hoja de Trabajo para listado'!$A$155:$A$1048576,0),MATCH((CUADRO!F$4&amp;$E333),'Hoja de Trabajo para listado'!$A$151:$Z$151,0)),0)+IFERROR(INDEX('Hoja de Trabajo para listado'!$AB$155:$BA$1048576,MATCH($A333,'Hoja de Trabajo para listado'!$AB$155:$AB$1048576,0),MATCH((CUADRO!F$4&amp;$E333),'Hoja de Trabajo para listado'!$AB$151:$BA$151,0)),0)+IFERROR(INDEX('Hoja de Trabajo para listado'!$BC$155:$CB$1048576,MATCH($A333,'Hoja de Trabajo para listado'!$BC$155:$BC$1048576,0),MATCH((CUADRO!F$4&amp;$E333),'Hoja de Trabajo para listado'!$BC$151:$CB$151,0)),0)+IFERROR(INDEX('Hoja de Trabajo para listado'!$DE$153:$DG$274,MATCH($A333,'Hoja de Trabajo para listado'!$DE$153:$DE$1048576,0),MATCH((CUADRO!F$4&amp;$E333),'Hoja de Trabajo para listado'!$DE$151:$DG$151,0)),0)+IFERROR(INDEX('Hoja de Trabajo para listado'!$CD$155:$DC$1048576,MATCH($A333,'Hoja de Trabajo para listado'!$CD$155:$CD$1048576,0),MATCH((CUADRO!F$4&amp;$E333),'Hoja de Trabajo para listado'!$CD$151:$DC$151,0)),0)</f>
        <v>0</v>
      </c>
      <c r="G333" s="241">
        <f ca="1">+IFERROR(INDEX('Hoja de Trabajo para listado'!$A$155:$Z$1048576,MATCH($A333,'Hoja de Trabajo para listado'!$A$155:$A$1048576,0),MATCH((CUADRO!G$4&amp;$E333),'Hoja de Trabajo para listado'!$A$151:$Z$151,0)),0)+IFERROR(INDEX('Hoja de Trabajo para listado'!$AB$155:$BA$1048576,MATCH($A333,'Hoja de Trabajo para listado'!$AB$155:$AB$1048576,0),MATCH((CUADRO!G$4&amp;$E333),'Hoja de Trabajo para listado'!$AB$151:$BA$151,0)),0)+IFERROR(INDEX('Hoja de Trabajo para listado'!$BC$155:$CB$1048576,MATCH($A333,'Hoja de Trabajo para listado'!$BC$155:$BC$1048576,0),MATCH((CUADRO!G$4&amp;$E333),'Hoja de Trabajo para listado'!$BC$151:$CB$151,0)),0)+IFERROR(INDEX('Hoja de Trabajo para listado'!$DE$153:$DG$274,MATCH($A333,'Hoja de Trabajo para listado'!$DE$153:$DE$1048576,0),MATCH((CUADRO!G$4&amp;$E333),'Hoja de Trabajo para listado'!$DE$151:$DG$151,0)),0)+IFERROR(INDEX('Hoja de Trabajo para listado'!$CD$155:$DC$1048576,MATCH($A333,'Hoja de Trabajo para listado'!$CD$155:$CD$1048576,0),MATCH((CUADRO!G$4&amp;$E333),'Hoja de Trabajo para listado'!$CD$151:$DC$151,0)),0)</f>
        <v>0</v>
      </c>
      <c r="H333" s="241">
        <f ca="1">+IFERROR(INDEX('Hoja de Trabajo para listado'!$A$155:$Z$1048576,MATCH($A333,'Hoja de Trabajo para listado'!$A$155:$A$1048576,0),MATCH((CUADRO!H$4&amp;$E333),'Hoja de Trabajo para listado'!$A$151:$Z$151,0)),0)+IFERROR(INDEX('Hoja de Trabajo para listado'!$AB$155:$BA$1048576,MATCH($A333,'Hoja de Trabajo para listado'!$AB$155:$AB$1048576,0),MATCH((CUADRO!H$4&amp;$E333),'Hoja de Trabajo para listado'!$AB$151:$BA$151,0)),0)+IFERROR(INDEX('Hoja de Trabajo para listado'!$BC$155:$CB$1048576,MATCH($A333,'Hoja de Trabajo para listado'!$BC$155:$BC$1048576,0),MATCH((CUADRO!H$4&amp;$E333),'Hoja de Trabajo para listado'!$BC$151:$CB$151,0)),0)+IFERROR(INDEX('Hoja de Trabajo para listado'!$DE$153:$DG$274,MATCH($A333,'Hoja de Trabajo para listado'!$DE$153:$DE$1048576,0),MATCH((CUADRO!H$4&amp;$E333),'Hoja de Trabajo para listado'!$DE$151:$DG$151,0)),0)+IFERROR(INDEX('Hoja de Trabajo para listado'!$CD$155:$DC$1048576,MATCH($A333,'Hoja de Trabajo para listado'!$CD$155:$CD$1048576,0),MATCH((CUADRO!H$4&amp;$E333),'Hoja de Trabajo para listado'!$CD$151:$DC$151,0)),0)</f>
        <v>0</v>
      </c>
      <c r="I333" s="241">
        <f ca="1">+IFERROR(INDEX('Hoja de Trabajo para listado'!$A$155:$Z$1048576,MATCH($A333,'Hoja de Trabajo para listado'!$A$155:$A$1048576,0),MATCH((CUADRO!I$4&amp;$E333),'Hoja de Trabajo para listado'!$A$151:$Z$151,0)),0)+IFERROR(INDEX('Hoja de Trabajo para listado'!$AB$155:$BA$1048576,MATCH($A333,'Hoja de Trabajo para listado'!$AB$155:$AB$1048576,0),MATCH((CUADRO!I$4&amp;$E333),'Hoja de Trabajo para listado'!$AB$151:$BA$151,0)),0)+IFERROR(INDEX('Hoja de Trabajo para listado'!$BC$155:$CB$1048576,MATCH($A333,'Hoja de Trabajo para listado'!$BC$155:$BC$1048576,0),MATCH((CUADRO!I$4&amp;$E333),'Hoja de Trabajo para listado'!$BC$151:$CB$151,0)),0)+IFERROR(INDEX('Hoja de Trabajo para listado'!$DE$153:$DG$274,MATCH($A333,'Hoja de Trabajo para listado'!$DE$153:$DE$1048576,0),MATCH((CUADRO!I$4&amp;$E333),'Hoja de Trabajo para listado'!$DE$151:$DG$151,0)),0)+IFERROR(INDEX('Hoja de Trabajo para listado'!$CD$155:$DC$1048576,MATCH($A333,'Hoja de Trabajo para listado'!$CD$155:$CD$1048576,0),MATCH((CUADRO!I$4&amp;$E333),'Hoja de Trabajo para listado'!$CD$151:$DC$151,0)),0)</f>
        <v>0</v>
      </c>
      <c r="J333" s="241">
        <f ca="1">+IFERROR(INDEX('Hoja de Trabajo para listado'!$A$155:$Z$1048576,MATCH($A333,'Hoja de Trabajo para listado'!$A$155:$A$1048576,0),MATCH((CUADRO!J$4&amp;$E333),'Hoja de Trabajo para listado'!$A$151:$Z$151,0)),0)+IFERROR(INDEX('Hoja de Trabajo para listado'!$AB$155:$BA$1048576,MATCH($A333,'Hoja de Trabajo para listado'!$AB$155:$AB$1048576,0),MATCH((CUADRO!J$4&amp;$E333),'Hoja de Trabajo para listado'!$AB$151:$BA$151,0)),0)+IFERROR(INDEX('Hoja de Trabajo para listado'!$BC$155:$CB$1048576,MATCH($A333,'Hoja de Trabajo para listado'!$BC$155:$BC$1048576,0),MATCH((CUADRO!J$4&amp;$E333),'Hoja de Trabajo para listado'!$BC$151:$CB$151,0)),0)+IFERROR(INDEX('Hoja de Trabajo para listado'!$DE$153:$DG$274,MATCH($A333,'Hoja de Trabajo para listado'!$DE$153:$DE$1048576,0),MATCH((CUADRO!J$4&amp;$E333),'Hoja de Trabajo para listado'!$DE$151:$DG$151,0)),0)+IFERROR(INDEX('Hoja de Trabajo para listado'!$CD$155:$DC$1048576,MATCH($A333,'Hoja de Trabajo para listado'!$CD$155:$CD$1048576,0),MATCH((CUADRO!J$4&amp;$E333),'Hoja de Trabajo para listado'!$CD$151:$DC$151,0)),0)</f>
        <v>0</v>
      </c>
      <c r="K333" s="241">
        <f ca="1">+IFERROR(INDEX('Hoja de Trabajo para listado'!$A$155:$Z$1048576,MATCH($A333,'Hoja de Trabajo para listado'!$A$155:$A$1048576,0),MATCH((CUADRO!K$4&amp;$E333),'Hoja de Trabajo para listado'!$A$151:$Z$151,0)),0)+IFERROR(INDEX('Hoja de Trabajo para listado'!$AB$155:$BA$1048576,MATCH($A333,'Hoja de Trabajo para listado'!$AB$155:$AB$1048576,0),MATCH((CUADRO!K$4&amp;$E333),'Hoja de Trabajo para listado'!$AB$151:$BA$151,0)),0)+IFERROR(INDEX('Hoja de Trabajo para listado'!$BC$155:$CB$1048576,MATCH($A333,'Hoja de Trabajo para listado'!$BC$155:$BC$1048576,0),MATCH((CUADRO!K$4&amp;$E333),'Hoja de Trabajo para listado'!$BC$151:$CB$151,0)),0)+IFERROR(INDEX('Hoja de Trabajo para listado'!$DE$153:$DG$274,MATCH($A333,'Hoja de Trabajo para listado'!$DE$153:$DE$1048576,0),MATCH((CUADRO!K$4&amp;$E333),'Hoja de Trabajo para listado'!$DE$151:$DG$151,0)),0)+IFERROR(INDEX('Hoja de Trabajo para listado'!$CD$155:$DC$1048576,MATCH($A333,'Hoja de Trabajo para listado'!$CD$155:$CD$1048576,0),MATCH((CUADRO!K$4&amp;$E333),'Hoja de Trabajo para listado'!$CD$151:$DC$151,0)),0)</f>
        <v>0</v>
      </c>
      <c r="L333" s="241">
        <f ca="1">+IFERROR(INDEX('Hoja de Trabajo para listado'!$A$155:$Z$1048576,MATCH($A333,'Hoja de Trabajo para listado'!$A$155:$A$1048576,0),MATCH((CUADRO!L$4&amp;$E333),'Hoja de Trabajo para listado'!$A$151:$Z$151,0)),0)+IFERROR(INDEX('Hoja de Trabajo para listado'!$AB$155:$BA$1048576,MATCH($A333,'Hoja de Trabajo para listado'!$AB$155:$AB$1048576,0),MATCH((CUADRO!L$4&amp;$E333),'Hoja de Trabajo para listado'!$AB$151:$BA$151,0)),0)+IFERROR(INDEX('Hoja de Trabajo para listado'!$BC$155:$CB$1048576,MATCH($A333,'Hoja de Trabajo para listado'!$BC$155:$BC$1048576,0),MATCH((CUADRO!L$4&amp;$E333),'Hoja de Trabajo para listado'!$BC$151:$CB$151,0)),0)+IFERROR(INDEX('Hoja de Trabajo para listado'!$DE$153:$DG$274,MATCH($A333,'Hoja de Trabajo para listado'!$DE$153:$DE$1048576,0),MATCH((CUADRO!L$4&amp;$E333),'Hoja de Trabajo para listado'!$DE$151:$DG$151,0)),0)+IFERROR(INDEX('Hoja de Trabajo para listado'!$CD$155:$DC$1048576,MATCH($A333,'Hoja de Trabajo para listado'!$CD$155:$CD$1048576,0),MATCH((CUADRO!L$4&amp;$E333),'Hoja de Trabajo para listado'!$CD$151:$DC$151,0)),0)</f>
        <v>0</v>
      </c>
      <c r="M333" s="241">
        <f ca="1">+IFERROR(INDEX('Hoja de Trabajo para listado'!$A$155:$Z$1048576,MATCH($A333,'Hoja de Trabajo para listado'!$A$155:$A$1048576,0),MATCH((CUADRO!M$4&amp;$E333),'Hoja de Trabajo para listado'!$A$151:$Z$151,0)),0)+IFERROR(INDEX('Hoja de Trabajo para listado'!$AB$155:$BA$1048576,MATCH($A333,'Hoja de Trabajo para listado'!$AB$155:$AB$1048576,0),MATCH((CUADRO!M$4&amp;$E333),'Hoja de Trabajo para listado'!$AB$151:$BA$151,0)),0)+IFERROR(INDEX('Hoja de Trabajo para listado'!$BC$155:$CB$1048576,MATCH($A333,'Hoja de Trabajo para listado'!$BC$155:$BC$1048576,0),MATCH((CUADRO!M$4&amp;$E333),'Hoja de Trabajo para listado'!$BC$151:$CB$151,0)),0)+IFERROR(INDEX('Hoja de Trabajo para listado'!$DE$153:$DG$274,MATCH($A333,'Hoja de Trabajo para listado'!$DE$153:$DE$1048576,0),MATCH((CUADRO!M$4&amp;$E333),'Hoja de Trabajo para listado'!$DE$151:$DG$151,0)),0)+IFERROR(INDEX('Hoja de Trabajo para listado'!$CD$155:$DC$1048576,MATCH($A333,'Hoja de Trabajo para listado'!$CD$155:$CD$1048576,0),MATCH((CUADRO!M$4&amp;$E333),'Hoja de Trabajo para listado'!$CD$151:$DC$151,0)),0)</f>
        <v>0</v>
      </c>
      <c r="N333" s="241">
        <f ca="1">+IFERROR(INDEX('Hoja de Trabajo para listado'!$A$155:$Z$1048576,MATCH($A333,'Hoja de Trabajo para listado'!$A$155:$A$1048576,0),MATCH((CUADRO!N$4&amp;$E333),'Hoja de Trabajo para listado'!$A$151:$Z$151,0)),0)+IFERROR(INDEX('Hoja de Trabajo para listado'!$AB$155:$BA$1048576,MATCH($A333,'Hoja de Trabajo para listado'!$AB$155:$AB$1048576,0),MATCH((CUADRO!N$4&amp;$E333),'Hoja de Trabajo para listado'!$AB$151:$BA$151,0)),0)+IFERROR(INDEX('Hoja de Trabajo para listado'!$BC$155:$CB$1048576,MATCH($A333,'Hoja de Trabajo para listado'!$BC$155:$BC$1048576,0),MATCH((CUADRO!N$4&amp;$E333),'Hoja de Trabajo para listado'!$BC$151:$CB$151,0)),0)+IFERROR(INDEX('Hoja de Trabajo para listado'!$DE$153:$DG$274,MATCH($A333,'Hoja de Trabajo para listado'!$DE$153:$DE$1048576,0),MATCH((CUADRO!N$4&amp;$E333),'Hoja de Trabajo para listado'!$DE$151:$DG$151,0)),0)+IFERROR(INDEX('Hoja de Trabajo para listado'!$CD$155:$DC$1048576,MATCH($A333,'Hoja de Trabajo para listado'!$CD$155:$CD$1048576,0),MATCH((CUADRO!N$4&amp;$E333),'Hoja de Trabajo para listado'!$CD$151:$DC$151,0)),0)</f>
        <v>0</v>
      </c>
      <c r="O333" s="241">
        <f ca="1">+IFERROR(INDEX('Hoja de Trabajo para listado'!$A$155:$Z$1048576,MATCH($A333,'Hoja de Trabajo para listado'!$A$155:$A$1048576,0),MATCH((CUADRO!O$4&amp;$E333),'Hoja de Trabajo para listado'!$A$151:$Z$151,0)),0)+IFERROR(INDEX('Hoja de Trabajo para listado'!$AB$155:$BA$1048576,MATCH($A333,'Hoja de Trabajo para listado'!$AB$155:$AB$1048576,0),MATCH((CUADRO!O$4&amp;$E333),'Hoja de Trabajo para listado'!$AB$151:$BA$151,0)),0)+IFERROR(INDEX('Hoja de Trabajo para listado'!$BC$155:$CB$1048576,MATCH($A333,'Hoja de Trabajo para listado'!$BC$155:$BC$1048576,0),MATCH((CUADRO!O$4&amp;$E333),'Hoja de Trabajo para listado'!$BC$151:$CB$151,0)),0)+IFERROR(INDEX('Hoja de Trabajo para listado'!$DE$153:$DG$274,MATCH($A333,'Hoja de Trabajo para listado'!$DE$153:$DE$1048576,0),MATCH((CUADRO!O$4&amp;$E333),'Hoja de Trabajo para listado'!$DE$151:$DG$151,0)),0)+IFERROR(INDEX('Hoja de Trabajo para listado'!$CD$155:$DC$1048576,MATCH($A333,'Hoja de Trabajo para listado'!$CD$155:$CD$1048576,0),MATCH((CUADRO!O$4&amp;$E333),'Hoja de Trabajo para listado'!$CD$151:$DC$151,0)),0)</f>
        <v>0</v>
      </c>
      <c r="P333" s="241">
        <f ca="1">+IFERROR(INDEX('Hoja de Trabajo para listado'!$A$155:$Z$1048576,MATCH($A333,'Hoja de Trabajo para listado'!$A$155:$A$1048576,0),MATCH((CUADRO!P$4&amp;$E333),'Hoja de Trabajo para listado'!$A$151:$Z$151,0)),0)+IFERROR(INDEX('Hoja de Trabajo para listado'!$AB$155:$BA$1048576,MATCH($A333,'Hoja de Trabajo para listado'!$AB$155:$AB$1048576,0),MATCH((CUADRO!P$4&amp;$E333),'Hoja de Trabajo para listado'!$AB$151:$BA$151,0)),0)+IFERROR(INDEX('Hoja de Trabajo para listado'!$BC$155:$CB$1048576,MATCH($A333,'Hoja de Trabajo para listado'!$BC$155:$BC$1048576,0),MATCH((CUADRO!P$4&amp;$E333),'Hoja de Trabajo para listado'!$BC$151:$CB$151,0)),0)+IFERROR(INDEX('Hoja de Trabajo para listado'!$DE$153:$DG$274,MATCH($A333,'Hoja de Trabajo para listado'!$DE$153:$DE$1048576,0),MATCH((CUADRO!P$4&amp;$E333),'Hoja de Trabajo para listado'!$DE$151:$DG$151,0)),0)+IFERROR(INDEX('Hoja de Trabajo para listado'!$CD$155:$DC$1048576,MATCH($A333,'Hoja de Trabajo para listado'!$CD$155:$CD$1048576,0),MATCH((CUADRO!P$4&amp;$E333),'Hoja de Trabajo para listado'!$CD$151:$DC$151,0)),0)</f>
        <v>0</v>
      </c>
      <c r="Q333" s="241">
        <f ca="1">+IFERROR(INDEX('Hoja de Trabajo para listado'!$A$155:$Z$1048576,MATCH($A333,'Hoja de Trabajo para listado'!$A$155:$A$1048576,0),MATCH((CUADRO!Q$4&amp;$E333),'Hoja de Trabajo para listado'!$A$151:$Z$151,0)),0)+IFERROR(INDEX('Hoja de Trabajo para listado'!$AB$155:$BA$1048576,MATCH($A333,'Hoja de Trabajo para listado'!$AB$155:$AB$1048576,0),MATCH((CUADRO!Q$4&amp;$E333),'Hoja de Trabajo para listado'!$AB$151:$BA$151,0)),0)+IFERROR(INDEX('Hoja de Trabajo para listado'!$BC$155:$CB$1048576,MATCH($A333,'Hoja de Trabajo para listado'!$BC$155:$BC$1048576,0),MATCH((CUADRO!Q$4&amp;$E333),'Hoja de Trabajo para listado'!$BC$151:$CB$151,0)),0)+IFERROR(INDEX('Hoja de Trabajo para listado'!$DE$153:$DG$274,MATCH($A333,'Hoja de Trabajo para listado'!$DE$153:$DE$1048576,0),MATCH((CUADRO!Q$4&amp;$E333),'Hoja de Trabajo para listado'!$DE$151:$DG$151,0)),0)+IFERROR(INDEX('Hoja de Trabajo para listado'!$CD$155:$DC$1048576,MATCH($A333,'Hoja de Trabajo para listado'!$CD$155:$CD$1048576,0),MATCH((CUADRO!Q$4&amp;$E333),'Hoja de Trabajo para listado'!$CD$151:$DC$151,0)),0)</f>
        <v>0</v>
      </c>
      <c r="R333" s="241">
        <f t="shared" ca="1" si="15"/>
        <v>0</v>
      </c>
      <c r="S333" s="260"/>
      <c r="T333" s="241">
        <f ca="1">+T334</f>
        <v>196690.55</v>
      </c>
      <c r="U333" s="240">
        <f t="shared" si="16"/>
        <v>1</v>
      </c>
      <c r="V333" s="327" t="str">
        <f>+VLOOKUP(A333,bd_lista!$A$3:$E$592,5,FALSE)</f>
        <v>Empresas Nacionales</v>
      </c>
      <c r="W333" s="397" t="str">
        <f>+V333</f>
        <v>Empresas Nacionales</v>
      </c>
      <c r="X333" s="240">
        <v>25</v>
      </c>
      <c r="Y333" s="240" t="str">
        <f>+VLOOKUP(X333,bd_lista!$A$3:$C$592,3,FALSE)</f>
        <v>Ministerio de la Presidencia</v>
      </c>
      <c r="Z333" s="290">
        <f>+X333</f>
        <v>25</v>
      </c>
      <c r="AA333" s="315" t="str">
        <f>+Y333</f>
        <v>Ministerio de la Presidencia</v>
      </c>
    </row>
    <row r="334" spans="1:27" ht="15" customHeight="1">
      <c r="A334" s="378">
        <v>526</v>
      </c>
      <c r="B334" s="394"/>
      <c r="C334" s="327" t="str">
        <f>+VLOOKUP(A334,bd_lista!$A$3:$C$592,3,FALSE)</f>
        <v>Bolivia TV</v>
      </c>
      <c r="D334" s="396"/>
      <c r="E334" s="327" t="s">
        <v>1304</v>
      </c>
      <c r="F334" s="243">
        <f ca="1">+IFERROR(INDEX('Hoja de Trabajo para listado'!$A$155:$Z$1048576,MATCH($A334,'Hoja de Trabajo para listado'!$A$155:$A$1048576,0),MATCH((CUADRO!F$4&amp;$E334),'Hoja de Trabajo para listado'!$A$151:$Z$151,0)),0)+IFERROR(INDEX('Hoja de Trabajo para listado'!$AB$155:$BA$1048576,MATCH($A334,'Hoja de Trabajo para listado'!$AB$155:$AB$1048576,0),MATCH((CUADRO!F$4&amp;$E334),'Hoja de Trabajo para listado'!$AB$151:$BA$151,0)),0)+IFERROR(INDEX('Hoja de Trabajo para listado'!$BC$155:$CB$1048576,MATCH($A334,'Hoja de Trabajo para listado'!$BC$155:$BC$1048576,0),MATCH((CUADRO!F$4&amp;$E334),'Hoja de Trabajo para listado'!$BC$151:$CB$151,0)),0)+IFERROR(INDEX('Hoja de Trabajo para listado'!$DE$153:$DG$274,MATCH($A334,'Hoja de Trabajo para listado'!$DE$153:$DE$1048576,0),MATCH((CUADRO!F$4&amp;$E334),'Hoja de Trabajo para listado'!$DE$151:$DG$151,0)),0)+IFERROR(INDEX('Hoja de Trabajo para listado'!$CD$155:$DC$1048576,MATCH($A334,'Hoja de Trabajo para listado'!$CD$155:$CD$1048576,0),MATCH((CUADRO!F$4&amp;$E334),'Hoja de Trabajo para listado'!$CD$151:$DC$151,0)),0)</f>
        <v>113347.5</v>
      </c>
      <c r="G334" s="243">
        <f ca="1">+IFERROR(INDEX('Hoja de Trabajo para listado'!$A$155:$Z$1048576,MATCH($A334,'Hoja de Trabajo para listado'!$A$155:$A$1048576,0),MATCH((CUADRO!G$4&amp;$E334),'Hoja de Trabajo para listado'!$A$151:$Z$151,0)),0)+IFERROR(INDEX('Hoja de Trabajo para listado'!$AB$155:$BA$1048576,MATCH($A334,'Hoja de Trabajo para listado'!$AB$155:$AB$1048576,0),MATCH((CUADRO!G$4&amp;$E334),'Hoja de Trabajo para listado'!$AB$151:$BA$151,0)),0)+IFERROR(INDEX('Hoja de Trabajo para listado'!$BC$155:$CB$1048576,MATCH($A334,'Hoja de Trabajo para listado'!$BC$155:$BC$1048576,0),MATCH((CUADRO!G$4&amp;$E334),'Hoja de Trabajo para listado'!$BC$151:$CB$151,0)),0)+IFERROR(INDEX('Hoja de Trabajo para listado'!$DE$153:$DG$274,MATCH($A334,'Hoja de Trabajo para listado'!$DE$153:$DE$1048576,0),MATCH((CUADRO!G$4&amp;$E334),'Hoja de Trabajo para listado'!$DE$151:$DG$151,0)),0)+IFERROR(INDEX('Hoja de Trabajo para listado'!$CD$155:$DC$1048576,MATCH($A334,'Hoja de Trabajo para listado'!$CD$155:$CD$1048576,0),MATCH((CUADRO!G$4&amp;$E334),'Hoja de Trabajo para listado'!$CD$151:$DC$151,0)),0)</f>
        <v>21000</v>
      </c>
      <c r="H334" s="243">
        <f ca="1">+IFERROR(INDEX('Hoja de Trabajo para listado'!$A$155:$Z$1048576,MATCH($A334,'Hoja de Trabajo para listado'!$A$155:$A$1048576,0),MATCH((CUADRO!H$4&amp;$E334),'Hoja de Trabajo para listado'!$A$151:$Z$151,0)),0)+IFERROR(INDEX('Hoja de Trabajo para listado'!$AB$155:$BA$1048576,MATCH($A334,'Hoja de Trabajo para listado'!$AB$155:$AB$1048576,0),MATCH((CUADRO!H$4&amp;$E334),'Hoja de Trabajo para listado'!$AB$151:$BA$151,0)),0)+IFERROR(INDEX('Hoja de Trabajo para listado'!$BC$155:$CB$1048576,MATCH($A334,'Hoja de Trabajo para listado'!$BC$155:$BC$1048576,0),MATCH((CUADRO!H$4&amp;$E334),'Hoja de Trabajo para listado'!$BC$151:$CB$151,0)),0)+IFERROR(INDEX('Hoja de Trabajo para listado'!$DE$153:$DG$274,MATCH($A334,'Hoja de Trabajo para listado'!$DE$153:$DE$1048576,0),MATCH((CUADRO!H$4&amp;$E334),'Hoja de Trabajo para listado'!$DE$151:$DG$151,0)),0)+IFERROR(INDEX('Hoja de Trabajo para listado'!$CD$155:$DC$1048576,MATCH($A334,'Hoja de Trabajo para listado'!$CD$155:$CD$1048576,0),MATCH((CUADRO!H$4&amp;$E334),'Hoja de Trabajo para listado'!$CD$151:$DC$151,0)),0)</f>
        <v>10750</v>
      </c>
      <c r="I334" s="243">
        <f ca="1">+IFERROR(INDEX('Hoja de Trabajo para listado'!$A$155:$Z$1048576,MATCH($A334,'Hoja de Trabajo para listado'!$A$155:$A$1048576,0),MATCH((CUADRO!I$4&amp;$E334),'Hoja de Trabajo para listado'!$A$151:$Z$151,0)),0)+IFERROR(INDEX('Hoja de Trabajo para listado'!$AB$155:$BA$1048576,MATCH($A334,'Hoja de Trabajo para listado'!$AB$155:$AB$1048576,0),MATCH((CUADRO!I$4&amp;$E334),'Hoja de Trabajo para listado'!$AB$151:$BA$151,0)),0)+IFERROR(INDEX('Hoja de Trabajo para listado'!$BC$155:$CB$1048576,MATCH($A334,'Hoja de Trabajo para listado'!$BC$155:$BC$1048576,0),MATCH((CUADRO!I$4&amp;$E334),'Hoja de Trabajo para listado'!$BC$151:$CB$151,0)),0)+IFERROR(INDEX('Hoja de Trabajo para listado'!$DE$153:$DG$274,MATCH($A334,'Hoja de Trabajo para listado'!$DE$153:$DE$1048576,0),MATCH((CUADRO!I$4&amp;$E334),'Hoja de Trabajo para listado'!$DE$151:$DG$151,0)),0)+IFERROR(INDEX('Hoja de Trabajo para listado'!$CD$155:$DC$1048576,MATCH($A334,'Hoja de Trabajo para listado'!$CD$155:$CD$1048576,0),MATCH((CUADRO!I$4&amp;$E334),'Hoja de Trabajo para listado'!$CD$151:$DC$151,0)),0)</f>
        <v>292</v>
      </c>
      <c r="J334" s="243">
        <f ca="1">+IFERROR(INDEX('Hoja de Trabajo para listado'!$A$155:$Z$1048576,MATCH($A334,'Hoja de Trabajo para listado'!$A$155:$A$1048576,0),MATCH((CUADRO!J$4&amp;$E334),'Hoja de Trabajo para listado'!$A$151:$Z$151,0)),0)+IFERROR(INDEX('Hoja de Trabajo para listado'!$AB$155:$BA$1048576,MATCH($A334,'Hoja de Trabajo para listado'!$AB$155:$AB$1048576,0),MATCH((CUADRO!J$4&amp;$E334),'Hoja de Trabajo para listado'!$AB$151:$BA$151,0)),0)+IFERROR(INDEX('Hoja de Trabajo para listado'!$BC$155:$CB$1048576,MATCH($A334,'Hoja de Trabajo para listado'!$BC$155:$BC$1048576,0),MATCH((CUADRO!J$4&amp;$E334),'Hoja de Trabajo para listado'!$BC$151:$CB$151,0)),0)+IFERROR(INDEX('Hoja de Trabajo para listado'!$DE$153:$DG$274,MATCH($A334,'Hoja de Trabajo para listado'!$DE$153:$DE$1048576,0),MATCH((CUADRO!J$4&amp;$E334),'Hoja de Trabajo para listado'!$DE$151:$DG$151,0)),0)+IFERROR(INDEX('Hoja de Trabajo para listado'!$CD$155:$DC$1048576,MATCH($A334,'Hoja de Trabajo para listado'!$CD$155:$CD$1048576,0),MATCH((CUADRO!J$4&amp;$E334),'Hoja de Trabajo para listado'!$CD$151:$DC$151,0)),0)</f>
        <v>0</v>
      </c>
      <c r="K334" s="243">
        <f ca="1">+IFERROR(INDEX('Hoja de Trabajo para listado'!$A$155:$Z$1048576,MATCH($A334,'Hoja de Trabajo para listado'!$A$155:$A$1048576,0),MATCH((CUADRO!K$4&amp;$E334),'Hoja de Trabajo para listado'!$A$151:$Z$151,0)),0)+IFERROR(INDEX('Hoja de Trabajo para listado'!$AB$155:$BA$1048576,MATCH($A334,'Hoja de Trabajo para listado'!$AB$155:$AB$1048576,0),MATCH((CUADRO!K$4&amp;$E334),'Hoja de Trabajo para listado'!$AB$151:$BA$151,0)),0)+IFERROR(INDEX('Hoja de Trabajo para listado'!$BC$155:$CB$1048576,MATCH($A334,'Hoja de Trabajo para listado'!$BC$155:$BC$1048576,0),MATCH((CUADRO!K$4&amp;$E334),'Hoja de Trabajo para listado'!$BC$151:$CB$151,0)),0)+IFERROR(INDEX('Hoja de Trabajo para listado'!$DE$153:$DG$274,MATCH($A334,'Hoja de Trabajo para listado'!$DE$153:$DE$1048576,0),MATCH((CUADRO!K$4&amp;$E334),'Hoja de Trabajo para listado'!$DE$151:$DG$151,0)),0)+IFERROR(INDEX('Hoja de Trabajo para listado'!$CD$155:$DC$1048576,MATCH($A334,'Hoja de Trabajo para listado'!$CD$155:$CD$1048576,0),MATCH((CUADRO!K$4&amp;$E334),'Hoja de Trabajo para listado'!$CD$151:$DC$151,0)),0)</f>
        <v>4945.3599999999997</v>
      </c>
      <c r="L334" s="243">
        <f ca="1">+IFERROR(INDEX('Hoja de Trabajo para listado'!$A$155:$Z$1048576,MATCH($A334,'Hoja de Trabajo para listado'!$A$155:$A$1048576,0),MATCH((CUADRO!L$4&amp;$E334),'Hoja de Trabajo para listado'!$A$151:$Z$151,0)),0)+IFERROR(INDEX('Hoja de Trabajo para listado'!$AB$155:$BA$1048576,MATCH($A334,'Hoja de Trabajo para listado'!$AB$155:$AB$1048576,0),MATCH((CUADRO!L$4&amp;$E334),'Hoja de Trabajo para listado'!$AB$151:$BA$151,0)),0)+IFERROR(INDEX('Hoja de Trabajo para listado'!$BC$155:$CB$1048576,MATCH($A334,'Hoja de Trabajo para listado'!$BC$155:$BC$1048576,0),MATCH((CUADRO!L$4&amp;$E334),'Hoja de Trabajo para listado'!$BC$151:$CB$151,0)),0)+IFERROR(INDEX('Hoja de Trabajo para listado'!$DE$153:$DG$274,MATCH($A334,'Hoja de Trabajo para listado'!$DE$153:$DE$1048576,0),MATCH((CUADRO!L$4&amp;$E334),'Hoja de Trabajo para listado'!$DE$151:$DG$151,0)),0)+IFERROR(INDEX('Hoja de Trabajo para listado'!$CD$155:$DC$1048576,MATCH($A334,'Hoja de Trabajo para listado'!$CD$155:$CD$1048576,0),MATCH((CUADRO!L$4&amp;$E334),'Hoja de Trabajo para listado'!$CD$151:$DC$151,0)),0)</f>
        <v>2453.44</v>
      </c>
      <c r="M334" s="243">
        <f ca="1">+IFERROR(INDEX('Hoja de Trabajo para listado'!$A$155:$Z$1048576,MATCH($A334,'Hoja de Trabajo para listado'!$A$155:$A$1048576,0),MATCH((CUADRO!M$4&amp;$E334),'Hoja de Trabajo para listado'!$A$151:$Z$151,0)),0)+IFERROR(INDEX('Hoja de Trabajo para listado'!$AB$155:$BA$1048576,MATCH($A334,'Hoja de Trabajo para listado'!$AB$155:$AB$1048576,0),MATCH((CUADRO!M$4&amp;$E334),'Hoja de Trabajo para listado'!$AB$151:$BA$151,0)),0)+IFERROR(INDEX('Hoja de Trabajo para listado'!$BC$155:$CB$1048576,MATCH($A334,'Hoja de Trabajo para listado'!$BC$155:$BC$1048576,0),MATCH((CUADRO!M$4&amp;$E334),'Hoja de Trabajo para listado'!$BC$151:$CB$151,0)),0)+IFERROR(INDEX('Hoja de Trabajo para listado'!$DE$153:$DG$274,MATCH($A334,'Hoja de Trabajo para listado'!$DE$153:$DE$1048576,0),MATCH((CUADRO!M$4&amp;$E334),'Hoja de Trabajo para listado'!$DE$151:$DG$151,0)),0)+IFERROR(INDEX('Hoja de Trabajo para listado'!$CD$155:$DC$1048576,MATCH($A334,'Hoja de Trabajo para listado'!$CD$155:$CD$1048576,0),MATCH((CUADRO!M$4&amp;$E334),'Hoja de Trabajo para listado'!$CD$151:$DC$151,0)),0)</f>
        <v>0</v>
      </c>
      <c r="N334" s="243">
        <f ca="1">+IFERROR(INDEX('Hoja de Trabajo para listado'!$A$155:$Z$1048576,MATCH($A334,'Hoja de Trabajo para listado'!$A$155:$A$1048576,0),MATCH((CUADRO!N$4&amp;$E334),'Hoja de Trabajo para listado'!$A$151:$Z$151,0)),0)+IFERROR(INDEX('Hoja de Trabajo para listado'!$AB$155:$BA$1048576,MATCH($A334,'Hoja de Trabajo para listado'!$AB$155:$AB$1048576,0),MATCH((CUADRO!N$4&amp;$E334),'Hoja de Trabajo para listado'!$AB$151:$BA$151,0)),0)+IFERROR(INDEX('Hoja de Trabajo para listado'!$BC$155:$CB$1048576,MATCH($A334,'Hoja de Trabajo para listado'!$BC$155:$BC$1048576,0),MATCH((CUADRO!N$4&amp;$E334),'Hoja de Trabajo para listado'!$BC$151:$CB$151,0)),0)+IFERROR(INDEX('Hoja de Trabajo para listado'!$DE$153:$DG$274,MATCH($A334,'Hoja de Trabajo para listado'!$DE$153:$DE$1048576,0),MATCH((CUADRO!N$4&amp;$E334),'Hoja de Trabajo para listado'!$DE$151:$DG$151,0)),0)+IFERROR(INDEX('Hoja de Trabajo para listado'!$CD$155:$DC$1048576,MATCH($A334,'Hoja de Trabajo para listado'!$CD$155:$CD$1048576,0),MATCH((CUADRO!N$4&amp;$E334),'Hoja de Trabajo para listado'!$CD$151:$DC$151,0)),0)</f>
        <v>1085</v>
      </c>
      <c r="O334" s="243">
        <f ca="1">+IFERROR(INDEX('Hoja de Trabajo para listado'!$A$155:$Z$1048576,MATCH($A334,'Hoja de Trabajo para listado'!$A$155:$A$1048576,0),MATCH((CUADRO!O$4&amp;$E334),'Hoja de Trabajo para listado'!$A$151:$Z$151,0)),0)+IFERROR(INDEX('Hoja de Trabajo para listado'!$AB$155:$BA$1048576,MATCH($A334,'Hoja de Trabajo para listado'!$AB$155:$AB$1048576,0),MATCH((CUADRO!O$4&amp;$E334),'Hoja de Trabajo para listado'!$AB$151:$BA$151,0)),0)+IFERROR(INDEX('Hoja de Trabajo para listado'!$BC$155:$CB$1048576,MATCH($A334,'Hoja de Trabajo para listado'!$BC$155:$BC$1048576,0),MATCH((CUADRO!O$4&amp;$E334),'Hoja de Trabajo para listado'!$BC$151:$CB$151,0)),0)+IFERROR(INDEX('Hoja de Trabajo para listado'!$DE$153:$DG$274,MATCH($A334,'Hoja de Trabajo para listado'!$DE$153:$DE$1048576,0),MATCH((CUADRO!O$4&amp;$E334),'Hoja de Trabajo para listado'!$DE$151:$DG$151,0)),0)+IFERROR(INDEX('Hoja de Trabajo para listado'!$CD$155:$DC$1048576,MATCH($A334,'Hoja de Trabajo para listado'!$CD$155:$CD$1048576,0),MATCH((CUADRO!O$4&amp;$E334),'Hoja de Trabajo para listado'!$CD$151:$DC$151,0)),0)</f>
        <v>35058.53</v>
      </c>
      <c r="P334" s="243">
        <f ca="1">+IFERROR(INDEX('Hoja de Trabajo para listado'!$A$155:$Z$1048576,MATCH($A334,'Hoja de Trabajo para listado'!$A$155:$A$1048576,0),MATCH((CUADRO!P$4&amp;$E334),'Hoja de Trabajo para listado'!$A$151:$Z$151,0)),0)+IFERROR(INDEX('Hoja de Trabajo para listado'!$AB$155:$BA$1048576,MATCH($A334,'Hoja de Trabajo para listado'!$AB$155:$AB$1048576,0),MATCH((CUADRO!P$4&amp;$E334),'Hoja de Trabajo para listado'!$AB$151:$BA$151,0)),0)+IFERROR(INDEX('Hoja de Trabajo para listado'!$BC$155:$CB$1048576,MATCH($A334,'Hoja de Trabajo para listado'!$BC$155:$BC$1048576,0),MATCH((CUADRO!P$4&amp;$E334),'Hoja de Trabajo para listado'!$BC$151:$CB$151,0)),0)+IFERROR(INDEX('Hoja de Trabajo para listado'!$DE$153:$DG$274,MATCH($A334,'Hoja de Trabajo para listado'!$DE$153:$DE$1048576,0),MATCH((CUADRO!P$4&amp;$E334),'Hoja de Trabajo para listado'!$DE$151:$DG$151,0)),0)+IFERROR(INDEX('Hoja de Trabajo para listado'!$CD$155:$DC$1048576,MATCH($A334,'Hoja de Trabajo para listado'!$CD$155:$CD$1048576,0),MATCH((CUADRO!P$4&amp;$E334),'Hoja de Trabajo para listado'!$CD$151:$DC$151,0)),0)</f>
        <v>7758.72</v>
      </c>
      <c r="Q334" s="243">
        <f ca="1">+IFERROR(INDEX('Hoja de Trabajo para listado'!$A$155:$Z$1048576,MATCH($A334,'Hoja de Trabajo para listado'!$A$155:$A$1048576,0),MATCH((CUADRO!Q$4&amp;$E334),'Hoja de Trabajo para listado'!$A$151:$Z$151,0)),0)+IFERROR(INDEX('Hoja de Trabajo para listado'!$AB$155:$BA$1048576,MATCH($A334,'Hoja de Trabajo para listado'!$AB$155:$AB$1048576,0),MATCH((CUADRO!Q$4&amp;$E334),'Hoja de Trabajo para listado'!$AB$151:$BA$151,0)),0)+IFERROR(INDEX('Hoja de Trabajo para listado'!$BC$155:$CB$1048576,MATCH($A334,'Hoja de Trabajo para listado'!$BC$155:$BC$1048576,0),MATCH((CUADRO!Q$4&amp;$E334),'Hoja de Trabajo para listado'!$BC$151:$CB$151,0)),0)+IFERROR(INDEX('Hoja de Trabajo para listado'!$DE$153:$DG$274,MATCH($A334,'Hoja de Trabajo para listado'!$DE$153:$DE$1048576,0),MATCH((CUADRO!Q$4&amp;$E334),'Hoja de Trabajo para listado'!$DE$151:$DG$151,0)),0)+IFERROR(INDEX('Hoja de Trabajo para listado'!$CD$155:$DC$1048576,MATCH($A334,'Hoja de Trabajo para listado'!$CD$155:$CD$1048576,0),MATCH((CUADRO!Q$4&amp;$E334),'Hoja de Trabajo para listado'!$CD$151:$DC$151,0)),0)</f>
        <v>0</v>
      </c>
      <c r="R334" s="243">
        <f t="shared" ca="1" si="15"/>
        <v>196690.55</v>
      </c>
      <c r="S334" s="259">
        <f ca="1">+R333+R334</f>
        <v>196690.55</v>
      </c>
      <c r="T334" s="243">
        <f ca="1">+S334</f>
        <v>196690.55</v>
      </c>
      <c r="U334" s="242">
        <f t="shared" si="16"/>
        <v>2</v>
      </c>
      <c r="V334" s="327" t="str">
        <f>+VLOOKUP(A334,bd_lista!$A$3:$E$592,5,FALSE)</f>
        <v>Empresas Nacionales</v>
      </c>
      <c r="W334" s="398"/>
      <c r="X334" s="240">
        <v>25</v>
      </c>
      <c r="Y334" s="240" t="str">
        <f>+VLOOKUP(X334,bd_lista!$A$3:$C$592,3,FALSE)</f>
        <v>Ministerio de la Presidencia</v>
      </c>
      <c r="Z334" s="288"/>
      <c r="AA334" s="317"/>
    </row>
    <row r="335" spans="1:27" s="377" customFormat="1" ht="15" customHeight="1">
      <c r="A335" s="379">
        <v>548</v>
      </c>
      <c r="B335" s="393">
        <f>+A335</f>
        <v>548</v>
      </c>
      <c r="C335" s="245" t="str">
        <f>+VLOOKUP(A335,bd_lista!$A$3:$C$592,3,FALSE)</f>
        <v>Corporación de las Fuerzas Armadas p/ el Des. Nacional</v>
      </c>
      <c r="D335" s="395" t="str">
        <f>+C335</f>
        <v>Corporación de las Fuerzas Armadas p/ el Des. Nacional</v>
      </c>
      <c r="E335" s="245" t="s">
        <v>1303</v>
      </c>
      <c r="F335" s="241">
        <f ca="1">+IFERROR(INDEX('Hoja de Trabajo para listado'!$A$155:$Z$1048576,MATCH($A335,'Hoja de Trabajo para listado'!$A$155:$A$1048576,0),MATCH((CUADRO!F$4&amp;$E335),'Hoja de Trabajo para listado'!$A$151:$Z$151,0)),0)+IFERROR(INDEX('Hoja de Trabajo para listado'!$AB$155:$BA$1048576,MATCH($A335,'Hoja de Trabajo para listado'!$AB$155:$AB$1048576,0),MATCH((CUADRO!F$4&amp;$E335),'Hoja de Trabajo para listado'!$AB$151:$BA$151,0)),0)+IFERROR(INDEX('Hoja de Trabajo para listado'!$BC$155:$CB$1048576,MATCH($A335,'Hoja de Trabajo para listado'!$BC$155:$BC$1048576,0),MATCH((CUADRO!F$4&amp;$E335),'Hoja de Trabajo para listado'!$BC$151:$CB$151,0)),0)+IFERROR(INDEX('Hoja de Trabajo para listado'!$DE$153:$DG$274,MATCH($A335,'Hoja de Trabajo para listado'!$DE$153:$DE$1048576,0),MATCH((CUADRO!F$4&amp;$E335),'Hoja de Trabajo para listado'!$DE$151:$DG$151,0)),0)+IFERROR(INDEX('Hoja de Trabajo para listado'!$CD$155:$DC$1048576,MATCH($A335,'Hoja de Trabajo para listado'!$CD$155:$CD$1048576,0),MATCH((CUADRO!F$4&amp;$E335),'Hoja de Trabajo para listado'!$CD$151:$DC$151,0)),0)</f>
        <v>443.07</v>
      </c>
      <c r="G335" s="241">
        <f ca="1">+IFERROR(INDEX('Hoja de Trabajo para listado'!$A$155:$Z$1048576,MATCH($A335,'Hoja de Trabajo para listado'!$A$155:$A$1048576,0),MATCH((CUADRO!G$4&amp;$E335),'Hoja de Trabajo para listado'!$A$151:$Z$151,0)),0)+IFERROR(INDEX('Hoja de Trabajo para listado'!$AB$155:$BA$1048576,MATCH($A335,'Hoja de Trabajo para listado'!$AB$155:$AB$1048576,0),MATCH((CUADRO!G$4&amp;$E335),'Hoja de Trabajo para listado'!$AB$151:$BA$151,0)),0)+IFERROR(INDEX('Hoja de Trabajo para listado'!$BC$155:$CB$1048576,MATCH($A335,'Hoja de Trabajo para listado'!$BC$155:$BC$1048576,0),MATCH((CUADRO!G$4&amp;$E335),'Hoja de Trabajo para listado'!$BC$151:$CB$151,0)),0)+IFERROR(INDEX('Hoja de Trabajo para listado'!$DE$153:$DG$274,MATCH($A335,'Hoja de Trabajo para listado'!$DE$153:$DE$1048576,0),MATCH((CUADRO!G$4&amp;$E335),'Hoja de Trabajo para listado'!$DE$151:$DG$151,0)),0)+IFERROR(INDEX('Hoja de Trabajo para listado'!$CD$155:$DC$1048576,MATCH($A335,'Hoja de Trabajo para listado'!$CD$155:$CD$1048576,0),MATCH((CUADRO!G$4&amp;$E335),'Hoja de Trabajo para listado'!$CD$151:$DC$151,0)),0)</f>
        <v>0</v>
      </c>
      <c r="H335" s="241">
        <f ca="1">+IFERROR(INDEX('Hoja de Trabajo para listado'!$A$155:$Z$1048576,MATCH($A335,'Hoja de Trabajo para listado'!$A$155:$A$1048576,0),MATCH((CUADRO!H$4&amp;$E335),'Hoja de Trabajo para listado'!$A$151:$Z$151,0)),0)+IFERROR(INDEX('Hoja de Trabajo para listado'!$AB$155:$BA$1048576,MATCH($A335,'Hoja de Trabajo para listado'!$AB$155:$AB$1048576,0),MATCH((CUADRO!H$4&amp;$E335),'Hoja de Trabajo para listado'!$AB$151:$BA$151,0)),0)+IFERROR(INDEX('Hoja de Trabajo para listado'!$BC$155:$CB$1048576,MATCH($A335,'Hoja de Trabajo para listado'!$BC$155:$BC$1048576,0),MATCH((CUADRO!H$4&amp;$E335),'Hoja de Trabajo para listado'!$BC$151:$CB$151,0)),0)+IFERROR(INDEX('Hoja de Trabajo para listado'!$DE$153:$DG$274,MATCH($A335,'Hoja de Trabajo para listado'!$DE$153:$DE$1048576,0),MATCH((CUADRO!H$4&amp;$E335),'Hoja de Trabajo para listado'!$DE$151:$DG$151,0)),0)+IFERROR(INDEX('Hoja de Trabajo para listado'!$CD$155:$DC$1048576,MATCH($A335,'Hoja de Trabajo para listado'!$CD$155:$CD$1048576,0),MATCH((CUADRO!H$4&amp;$E335),'Hoja de Trabajo para listado'!$CD$151:$DC$151,0)),0)</f>
        <v>0</v>
      </c>
      <c r="I335" s="241">
        <f ca="1">+IFERROR(INDEX('Hoja de Trabajo para listado'!$A$155:$Z$1048576,MATCH($A335,'Hoja de Trabajo para listado'!$A$155:$A$1048576,0),MATCH((CUADRO!I$4&amp;$E335),'Hoja de Trabajo para listado'!$A$151:$Z$151,0)),0)+IFERROR(INDEX('Hoja de Trabajo para listado'!$AB$155:$BA$1048576,MATCH($A335,'Hoja de Trabajo para listado'!$AB$155:$AB$1048576,0),MATCH((CUADRO!I$4&amp;$E335),'Hoja de Trabajo para listado'!$AB$151:$BA$151,0)),0)+IFERROR(INDEX('Hoja de Trabajo para listado'!$BC$155:$CB$1048576,MATCH($A335,'Hoja de Trabajo para listado'!$BC$155:$BC$1048576,0),MATCH((CUADRO!I$4&amp;$E335),'Hoja de Trabajo para listado'!$BC$151:$CB$151,0)),0)+IFERROR(INDEX('Hoja de Trabajo para listado'!$DE$153:$DG$274,MATCH($A335,'Hoja de Trabajo para listado'!$DE$153:$DE$1048576,0),MATCH((CUADRO!I$4&amp;$E335),'Hoja de Trabajo para listado'!$DE$151:$DG$151,0)),0)+IFERROR(INDEX('Hoja de Trabajo para listado'!$CD$155:$DC$1048576,MATCH($A335,'Hoja de Trabajo para listado'!$CD$155:$CD$1048576,0),MATCH((CUADRO!I$4&amp;$E335),'Hoja de Trabajo para listado'!$CD$151:$DC$151,0)),0)</f>
        <v>0</v>
      </c>
      <c r="J335" s="241">
        <f ca="1">+IFERROR(INDEX('Hoja de Trabajo para listado'!$A$155:$Z$1048576,MATCH($A335,'Hoja de Trabajo para listado'!$A$155:$A$1048576,0),MATCH((CUADRO!J$4&amp;$E335),'Hoja de Trabajo para listado'!$A$151:$Z$151,0)),0)+IFERROR(INDEX('Hoja de Trabajo para listado'!$AB$155:$BA$1048576,MATCH($A335,'Hoja de Trabajo para listado'!$AB$155:$AB$1048576,0),MATCH((CUADRO!J$4&amp;$E335),'Hoja de Trabajo para listado'!$AB$151:$BA$151,0)),0)+IFERROR(INDEX('Hoja de Trabajo para listado'!$BC$155:$CB$1048576,MATCH($A335,'Hoja de Trabajo para listado'!$BC$155:$BC$1048576,0),MATCH((CUADRO!J$4&amp;$E335),'Hoja de Trabajo para listado'!$BC$151:$CB$151,0)),0)+IFERROR(INDEX('Hoja de Trabajo para listado'!$DE$153:$DG$274,MATCH($A335,'Hoja de Trabajo para listado'!$DE$153:$DE$1048576,0),MATCH((CUADRO!J$4&amp;$E335),'Hoja de Trabajo para listado'!$DE$151:$DG$151,0)),0)+IFERROR(INDEX('Hoja de Trabajo para listado'!$CD$155:$DC$1048576,MATCH($A335,'Hoja de Trabajo para listado'!$CD$155:$CD$1048576,0),MATCH((CUADRO!J$4&amp;$E335),'Hoja de Trabajo para listado'!$CD$151:$DC$151,0)),0)</f>
        <v>0</v>
      </c>
      <c r="K335" s="241">
        <f ca="1">+IFERROR(INDEX('Hoja de Trabajo para listado'!$A$155:$Z$1048576,MATCH($A335,'Hoja de Trabajo para listado'!$A$155:$A$1048576,0),MATCH((CUADRO!K$4&amp;$E335),'Hoja de Trabajo para listado'!$A$151:$Z$151,0)),0)+IFERROR(INDEX('Hoja de Trabajo para listado'!$AB$155:$BA$1048576,MATCH($A335,'Hoja de Trabajo para listado'!$AB$155:$AB$1048576,0),MATCH((CUADRO!K$4&amp;$E335),'Hoja de Trabajo para listado'!$AB$151:$BA$151,0)),0)+IFERROR(INDEX('Hoja de Trabajo para listado'!$BC$155:$CB$1048576,MATCH($A335,'Hoja de Trabajo para listado'!$BC$155:$BC$1048576,0),MATCH((CUADRO!K$4&amp;$E335),'Hoja de Trabajo para listado'!$BC$151:$CB$151,0)),0)+IFERROR(INDEX('Hoja de Trabajo para listado'!$DE$153:$DG$274,MATCH($A335,'Hoja de Trabajo para listado'!$DE$153:$DE$1048576,0),MATCH((CUADRO!K$4&amp;$E335),'Hoja de Trabajo para listado'!$DE$151:$DG$151,0)),0)+IFERROR(INDEX('Hoja de Trabajo para listado'!$CD$155:$DC$1048576,MATCH($A335,'Hoja de Trabajo para listado'!$CD$155:$CD$1048576,0),MATCH((CUADRO!K$4&amp;$E335),'Hoja de Trabajo para listado'!$CD$151:$DC$151,0)),0)</f>
        <v>0</v>
      </c>
      <c r="L335" s="241">
        <f ca="1">+IFERROR(INDEX('Hoja de Trabajo para listado'!$A$155:$Z$1048576,MATCH($A335,'Hoja de Trabajo para listado'!$A$155:$A$1048576,0),MATCH((CUADRO!L$4&amp;$E335),'Hoja de Trabajo para listado'!$A$151:$Z$151,0)),0)+IFERROR(INDEX('Hoja de Trabajo para listado'!$AB$155:$BA$1048576,MATCH($A335,'Hoja de Trabajo para listado'!$AB$155:$AB$1048576,0),MATCH((CUADRO!L$4&amp;$E335),'Hoja de Trabajo para listado'!$AB$151:$BA$151,0)),0)+IFERROR(INDEX('Hoja de Trabajo para listado'!$BC$155:$CB$1048576,MATCH($A335,'Hoja de Trabajo para listado'!$BC$155:$BC$1048576,0),MATCH((CUADRO!L$4&amp;$E335),'Hoja de Trabajo para listado'!$BC$151:$CB$151,0)),0)+IFERROR(INDEX('Hoja de Trabajo para listado'!$DE$153:$DG$274,MATCH($A335,'Hoja de Trabajo para listado'!$DE$153:$DE$1048576,0),MATCH((CUADRO!L$4&amp;$E335),'Hoja de Trabajo para listado'!$DE$151:$DG$151,0)),0)+IFERROR(INDEX('Hoja de Trabajo para listado'!$CD$155:$DC$1048576,MATCH($A335,'Hoja de Trabajo para listado'!$CD$155:$CD$1048576,0),MATCH((CUADRO!L$4&amp;$E335),'Hoja de Trabajo para listado'!$CD$151:$DC$151,0)),0)</f>
        <v>0</v>
      </c>
      <c r="M335" s="241">
        <f ca="1">+IFERROR(INDEX('Hoja de Trabajo para listado'!$A$155:$Z$1048576,MATCH($A335,'Hoja de Trabajo para listado'!$A$155:$A$1048576,0),MATCH((CUADRO!M$4&amp;$E335),'Hoja de Trabajo para listado'!$A$151:$Z$151,0)),0)+IFERROR(INDEX('Hoja de Trabajo para listado'!$AB$155:$BA$1048576,MATCH($A335,'Hoja de Trabajo para listado'!$AB$155:$AB$1048576,0),MATCH((CUADRO!M$4&amp;$E335),'Hoja de Trabajo para listado'!$AB$151:$BA$151,0)),0)+IFERROR(INDEX('Hoja de Trabajo para listado'!$BC$155:$CB$1048576,MATCH($A335,'Hoja de Trabajo para listado'!$BC$155:$BC$1048576,0),MATCH((CUADRO!M$4&amp;$E335),'Hoja de Trabajo para listado'!$BC$151:$CB$151,0)),0)+IFERROR(INDEX('Hoja de Trabajo para listado'!$DE$153:$DG$274,MATCH($A335,'Hoja de Trabajo para listado'!$DE$153:$DE$1048576,0),MATCH((CUADRO!M$4&amp;$E335),'Hoja de Trabajo para listado'!$DE$151:$DG$151,0)),0)+IFERROR(INDEX('Hoja de Trabajo para listado'!$CD$155:$DC$1048576,MATCH($A335,'Hoja de Trabajo para listado'!$CD$155:$CD$1048576,0),MATCH((CUADRO!M$4&amp;$E335),'Hoja de Trabajo para listado'!$CD$151:$DC$151,0)),0)</f>
        <v>0</v>
      </c>
      <c r="N335" s="241">
        <f ca="1">+IFERROR(INDEX('Hoja de Trabajo para listado'!$A$155:$Z$1048576,MATCH($A335,'Hoja de Trabajo para listado'!$A$155:$A$1048576,0),MATCH((CUADRO!N$4&amp;$E335),'Hoja de Trabajo para listado'!$A$151:$Z$151,0)),0)+IFERROR(INDEX('Hoja de Trabajo para listado'!$AB$155:$BA$1048576,MATCH($A335,'Hoja de Trabajo para listado'!$AB$155:$AB$1048576,0),MATCH((CUADRO!N$4&amp;$E335),'Hoja de Trabajo para listado'!$AB$151:$BA$151,0)),0)+IFERROR(INDEX('Hoja de Trabajo para listado'!$BC$155:$CB$1048576,MATCH($A335,'Hoja de Trabajo para listado'!$BC$155:$BC$1048576,0),MATCH((CUADRO!N$4&amp;$E335),'Hoja de Trabajo para listado'!$BC$151:$CB$151,0)),0)+IFERROR(INDEX('Hoja de Trabajo para listado'!$DE$153:$DG$274,MATCH($A335,'Hoja de Trabajo para listado'!$DE$153:$DE$1048576,0),MATCH((CUADRO!N$4&amp;$E335),'Hoja de Trabajo para listado'!$DE$151:$DG$151,0)),0)+IFERROR(INDEX('Hoja de Trabajo para listado'!$CD$155:$DC$1048576,MATCH($A335,'Hoja de Trabajo para listado'!$CD$155:$CD$1048576,0),MATCH((CUADRO!N$4&amp;$E335),'Hoja de Trabajo para listado'!$CD$151:$DC$151,0)),0)</f>
        <v>0</v>
      </c>
      <c r="O335" s="241">
        <f ca="1">+IFERROR(INDEX('Hoja de Trabajo para listado'!$A$155:$Z$1048576,MATCH($A335,'Hoja de Trabajo para listado'!$A$155:$A$1048576,0),MATCH((CUADRO!O$4&amp;$E335),'Hoja de Trabajo para listado'!$A$151:$Z$151,0)),0)+IFERROR(INDEX('Hoja de Trabajo para listado'!$AB$155:$BA$1048576,MATCH($A335,'Hoja de Trabajo para listado'!$AB$155:$AB$1048576,0),MATCH((CUADRO!O$4&amp;$E335),'Hoja de Trabajo para listado'!$AB$151:$BA$151,0)),0)+IFERROR(INDEX('Hoja de Trabajo para listado'!$BC$155:$CB$1048576,MATCH($A335,'Hoja de Trabajo para listado'!$BC$155:$BC$1048576,0),MATCH((CUADRO!O$4&amp;$E335),'Hoja de Trabajo para listado'!$BC$151:$CB$151,0)),0)+IFERROR(INDEX('Hoja de Trabajo para listado'!$DE$153:$DG$274,MATCH($A335,'Hoja de Trabajo para listado'!$DE$153:$DE$1048576,0),MATCH((CUADRO!O$4&amp;$E335),'Hoja de Trabajo para listado'!$DE$151:$DG$151,0)),0)+IFERROR(INDEX('Hoja de Trabajo para listado'!$CD$155:$DC$1048576,MATCH($A335,'Hoja de Trabajo para listado'!$CD$155:$CD$1048576,0),MATCH((CUADRO!O$4&amp;$E335),'Hoja de Trabajo para listado'!$CD$151:$DC$151,0)),0)</f>
        <v>1792704.1600000001</v>
      </c>
      <c r="P335" s="241">
        <f ca="1">+IFERROR(INDEX('Hoja de Trabajo para listado'!$A$155:$Z$1048576,MATCH($A335,'Hoja de Trabajo para listado'!$A$155:$A$1048576,0),MATCH((CUADRO!P$4&amp;$E335),'Hoja de Trabajo para listado'!$A$151:$Z$151,0)),0)+IFERROR(INDEX('Hoja de Trabajo para listado'!$AB$155:$BA$1048576,MATCH($A335,'Hoja de Trabajo para listado'!$AB$155:$AB$1048576,0),MATCH((CUADRO!P$4&amp;$E335),'Hoja de Trabajo para listado'!$AB$151:$BA$151,0)),0)+IFERROR(INDEX('Hoja de Trabajo para listado'!$BC$155:$CB$1048576,MATCH($A335,'Hoja de Trabajo para listado'!$BC$155:$BC$1048576,0),MATCH((CUADRO!P$4&amp;$E335),'Hoja de Trabajo para listado'!$BC$151:$CB$151,0)),0)+IFERROR(INDEX('Hoja de Trabajo para listado'!$DE$153:$DG$274,MATCH($A335,'Hoja de Trabajo para listado'!$DE$153:$DE$1048576,0),MATCH((CUADRO!P$4&amp;$E335),'Hoja de Trabajo para listado'!$DE$151:$DG$151,0)),0)+IFERROR(INDEX('Hoja de Trabajo para listado'!$CD$155:$DC$1048576,MATCH($A335,'Hoja de Trabajo para listado'!$CD$155:$CD$1048576,0),MATCH((CUADRO!P$4&amp;$E335),'Hoja de Trabajo para listado'!$CD$151:$DC$151,0)),0)</f>
        <v>0</v>
      </c>
      <c r="Q335" s="241">
        <f ca="1">+IFERROR(INDEX('Hoja de Trabajo para listado'!$A$155:$Z$1048576,MATCH($A335,'Hoja de Trabajo para listado'!$A$155:$A$1048576,0),MATCH((CUADRO!Q$4&amp;$E335),'Hoja de Trabajo para listado'!$A$151:$Z$151,0)),0)+IFERROR(INDEX('Hoja de Trabajo para listado'!$AB$155:$BA$1048576,MATCH($A335,'Hoja de Trabajo para listado'!$AB$155:$AB$1048576,0),MATCH((CUADRO!Q$4&amp;$E335),'Hoja de Trabajo para listado'!$AB$151:$BA$151,0)),0)+IFERROR(INDEX('Hoja de Trabajo para listado'!$BC$155:$CB$1048576,MATCH($A335,'Hoja de Trabajo para listado'!$BC$155:$BC$1048576,0),MATCH((CUADRO!Q$4&amp;$E335),'Hoja de Trabajo para listado'!$BC$151:$CB$151,0)),0)+IFERROR(INDEX('Hoja de Trabajo para listado'!$DE$153:$DG$274,MATCH($A335,'Hoja de Trabajo para listado'!$DE$153:$DE$1048576,0),MATCH((CUADRO!Q$4&amp;$E335),'Hoja de Trabajo para listado'!$DE$151:$DG$151,0)),0)+IFERROR(INDEX('Hoja de Trabajo para listado'!$CD$155:$DC$1048576,MATCH($A335,'Hoja de Trabajo para listado'!$CD$155:$CD$1048576,0),MATCH((CUADRO!Q$4&amp;$E335),'Hoja de Trabajo para listado'!$CD$151:$DC$151,0)),0)</f>
        <v>0</v>
      </c>
      <c r="R335" s="241">
        <f t="shared" ca="1" si="15"/>
        <v>1793147.2300000002</v>
      </c>
      <c r="S335" s="260"/>
      <c r="T335" s="241">
        <f ca="1">+T336</f>
        <v>2018177.7900000003</v>
      </c>
      <c r="U335" s="240">
        <f t="shared" si="16"/>
        <v>1</v>
      </c>
      <c r="V335" s="327" t="str">
        <f>+VLOOKUP(A335,bd_lista!$A$3:$E$592,5,FALSE)</f>
        <v>Empresas Nacionales</v>
      </c>
      <c r="W335" s="397" t="str">
        <f>+V335</f>
        <v>Empresas Nacionales</v>
      </c>
      <c r="X335" s="240">
        <f>+VLOOKUP(A335,[4]Sheet1!$A$13:$D$744,4,FALSE)</f>
        <v>20</v>
      </c>
      <c r="Y335" s="240" t="str">
        <f>+VLOOKUP(X335,bd_lista!$A$3:$C$592,3,FALSE)</f>
        <v>Ministerio de Defensa</v>
      </c>
      <c r="Z335" s="290">
        <f>+X335</f>
        <v>20</v>
      </c>
      <c r="AA335" s="315" t="str">
        <f>+Y335</f>
        <v>Ministerio de Defensa</v>
      </c>
    </row>
    <row r="336" spans="1:27" s="377" customFormat="1" ht="15" customHeight="1">
      <c r="A336" s="378">
        <v>548</v>
      </c>
      <c r="B336" s="394"/>
      <c r="C336" s="327" t="str">
        <f>+VLOOKUP(A336,bd_lista!$A$3:$C$592,3,FALSE)</f>
        <v>Corporación de las Fuerzas Armadas p/ el Des. Nacional</v>
      </c>
      <c r="D336" s="396"/>
      <c r="E336" s="327" t="s">
        <v>1304</v>
      </c>
      <c r="F336" s="243">
        <f ca="1">+IFERROR(INDEX('Hoja de Trabajo para listado'!$A$155:$Z$1048576,MATCH($A336,'Hoja de Trabajo para listado'!$A$155:$A$1048576,0),MATCH((CUADRO!F$4&amp;$E336),'Hoja de Trabajo para listado'!$A$151:$Z$151,0)),0)+IFERROR(INDEX('Hoja de Trabajo para listado'!$AB$155:$BA$1048576,MATCH($A336,'Hoja de Trabajo para listado'!$AB$155:$AB$1048576,0),MATCH((CUADRO!F$4&amp;$E336),'Hoja de Trabajo para listado'!$AB$151:$BA$151,0)),0)+IFERROR(INDEX('Hoja de Trabajo para listado'!$BC$155:$CB$1048576,MATCH($A336,'Hoja de Trabajo para listado'!$BC$155:$BC$1048576,0),MATCH((CUADRO!F$4&amp;$E336),'Hoja de Trabajo para listado'!$BC$151:$CB$151,0)),0)+IFERROR(INDEX('Hoja de Trabajo para listado'!$DE$153:$DG$274,MATCH($A336,'Hoja de Trabajo para listado'!$DE$153:$DE$1048576,0),MATCH((CUADRO!F$4&amp;$E336),'Hoja de Trabajo para listado'!$DE$151:$DG$151,0)),0)+IFERROR(INDEX('Hoja de Trabajo para listado'!$CD$155:$DC$1048576,MATCH($A336,'Hoja de Trabajo para listado'!$CD$155:$CD$1048576,0),MATCH((CUADRO!F$4&amp;$E336),'Hoja de Trabajo para listado'!$CD$151:$DC$151,0)),0)</f>
        <v>216291.03999999998</v>
      </c>
      <c r="G336" s="243">
        <f ca="1">+IFERROR(INDEX('Hoja de Trabajo para listado'!$A$155:$Z$1048576,MATCH($A336,'Hoja de Trabajo para listado'!$A$155:$A$1048576,0),MATCH((CUADRO!G$4&amp;$E336),'Hoja de Trabajo para listado'!$A$151:$Z$151,0)),0)+IFERROR(INDEX('Hoja de Trabajo para listado'!$AB$155:$BA$1048576,MATCH($A336,'Hoja de Trabajo para listado'!$AB$155:$AB$1048576,0),MATCH((CUADRO!G$4&amp;$E336),'Hoja de Trabajo para listado'!$AB$151:$BA$151,0)),0)+IFERROR(INDEX('Hoja de Trabajo para listado'!$BC$155:$CB$1048576,MATCH($A336,'Hoja de Trabajo para listado'!$BC$155:$BC$1048576,0),MATCH((CUADRO!G$4&amp;$E336),'Hoja de Trabajo para listado'!$BC$151:$CB$151,0)),0)+IFERROR(INDEX('Hoja de Trabajo para listado'!$DE$153:$DG$274,MATCH($A336,'Hoja de Trabajo para listado'!$DE$153:$DE$1048576,0),MATCH((CUADRO!G$4&amp;$E336),'Hoja de Trabajo para listado'!$DE$151:$DG$151,0)),0)+IFERROR(INDEX('Hoja de Trabajo para listado'!$CD$155:$DC$1048576,MATCH($A336,'Hoja de Trabajo para listado'!$CD$155:$CD$1048576,0),MATCH((CUADRO!G$4&amp;$E336),'Hoja de Trabajo para listado'!$CD$151:$DC$151,0)),0)</f>
        <v>0</v>
      </c>
      <c r="H336" s="243">
        <f ca="1">+IFERROR(INDEX('Hoja de Trabajo para listado'!$A$155:$Z$1048576,MATCH($A336,'Hoja de Trabajo para listado'!$A$155:$A$1048576,0),MATCH((CUADRO!H$4&amp;$E336),'Hoja de Trabajo para listado'!$A$151:$Z$151,0)),0)+IFERROR(INDEX('Hoja de Trabajo para listado'!$AB$155:$BA$1048576,MATCH($A336,'Hoja de Trabajo para listado'!$AB$155:$AB$1048576,0),MATCH((CUADRO!H$4&amp;$E336),'Hoja de Trabajo para listado'!$AB$151:$BA$151,0)),0)+IFERROR(INDEX('Hoja de Trabajo para listado'!$BC$155:$CB$1048576,MATCH($A336,'Hoja de Trabajo para listado'!$BC$155:$BC$1048576,0),MATCH((CUADRO!H$4&amp;$E336),'Hoja de Trabajo para listado'!$BC$151:$CB$151,0)),0)+IFERROR(INDEX('Hoja de Trabajo para listado'!$DE$153:$DG$274,MATCH($A336,'Hoja de Trabajo para listado'!$DE$153:$DE$1048576,0),MATCH((CUADRO!H$4&amp;$E336),'Hoja de Trabajo para listado'!$DE$151:$DG$151,0)),0)+IFERROR(INDEX('Hoja de Trabajo para listado'!$CD$155:$DC$1048576,MATCH($A336,'Hoja de Trabajo para listado'!$CD$155:$CD$1048576,0),MATCH((CUADRO!H$4&amp;$E336),'Hoja de Trabajo para listado'!$CD$151:$DC$151,0)),0)</f>
        <v>0</v>
      </c>
      <c r="I336" s="243">
        <f ca="1">+IFERROR(INDEX('Hoja de Trabajo para listado'!$A$155:$Z$1048576,MATCH($A336,'Hoja de Trabajo para listado'!$A$155:$A$1048576,0),MATCH((CUADRO!I$4&amp;$E336),'Hoja de Trabajo para listado'!$A$151:$Z$151,0)),0)+IFERROR(INDEX('Hoja de Trabajo para listado'!$AB$155:$BA$1048576,MATCH($A336,'Hoja de Trabajo para listado'!$AB$155:$AB$1048576,0),MATCH((CUADRO!I$4&amp;$E336),'Hoja de Trabajo para listado'!$AB$151:$BA$151,0)),0)+IFERROR(INDEX('Hoja de Trabajo para listado'!$BC$155:$CB$1048576,MATCH($A336,'Hoja de Trabajo para listado'!$BC$155:$BC$1048576,0),MATCH((CUADRO!I$4&amp;$E336),'Hoja de Trabajo para listado'!$BC$151:$CB$151,0)),0)+IFERROR(INDEX('Hoja de Trabajo para listado'!$DE$153:$DG$274,MATCH($A336,'Hoja de Trabajo para listado'!$DE$153:$DE$1048576,0),MATCH((CUADRO!I$4&amp;$E336),'Hoja de Trabajo para listado'!$DE$151:$DG$151,0)),0)+IFERROR(INDEX('Hoja de Trabajo para listado'!$CD$155:$DC$1048576,MATCH($A336,'Hoja de Trabajo para listado'!$CD$155:$CD$1048576,0),MATCH((CUADRO!I$4&amp;$E336),'Hoja de Trabajo para listado'!$CD$151:$DC$151,0)),0)</f>
        <v>0</v>
      </c>
      <c r="J336" s="243">
        <f ca="1">+IFERROR(INDEX('Hoja de Trabajo para listado'!$A$155:$Z$1048576,MATCH($A336,'Hoja de Trabajo para listado'!$A$155:$A$1048576,0),MATCH((CUADRO!J$4&amp;$E336),'Hoja de Trabajo para listado'!$A$151:$Z$151,0)),0)+IFERROR(INDEX('Hoja de Trabajo para listado'!$AB$155:$BA$1048576,MATCH($A336,'Hoja de Trabajo para listado'!$AB$155:$AB$1048576,0),MATCH((CUADRO!J$4&amp;$E336),'Hoja de Trabajo para listado'!$AB$151:$BA$151,0)),0)+IFERROR(INDEX('Hoja de Trabajo para listado'!$BC$155:$CB$1048576,MATCH($A336,'Hoja de Trabajo para listado'!$BC$155:$BC$1048576,0),MATCH((CUADRO!J$4&amp;$E336),'Hoja de Trabajo para listado'!$BC$151:$CB$151,0)),0)+IFERROR(INDEX('Hoja de Trabajo para listado'!$DE$153:$DG$274,MATCH($A336,'Hoja de Trabajo para listado'!$DE$153:$DE$1048576,0),MATCH((CUADRO!J$4&amp;$E336),'Hoja de Trabajo para listado'!$DE$151:$DG$151,0)),0)+IFERROR(INDEX('Hoja de Trabajo para listado'!$CD$155:$DC$1048576,MATCH($A336,'Hoja de Trabajo para listado'!$CD$155:$CD$1048576,0),MATCH((CUADRO!J$4&amp;$E336),'Hoja de Trabajo para listado'!$CD$151:$DC$151,0)),0)</f>
        <v>0</v>
      </c>
      <c r="K336" s="243">
        <f ca="1">+IFERROR(INDEX('Hoja de Trabajo para listado'!$A$155:$Z$1048576,MATCH($A336,'Hoja de Trabajo para listado'!$A$155:$A$1048576,0),MATCH((CUADRO!K$4&amp;$E336),'Hoja de Trabajo para listado'!$A$151:$Z$151,0)),0)+IFERROR(INDEX('Hoja de Trabajo para listado'!$AB$155:$BA$1048576,MATCH($A336,'Hoja de Trabajo para listado'!$AB$155:$AB$1048576,0),MATCH((CUADRO!K$4&amp;$E336),'Hoja de Trabajo para listado'!$AB$151:$BA$151,0)),0)+IFERROR(INDEX('Hoja de Trabajo para listado'!$BC$155:$CB$1048576,MATCH($A336,'Hoja de Trabajo para listado'!$BC$155:$BC$1048576,0),MATCH((CUADRO!K$4&amp;$E336),'Hoja de Trabajo para listado'!$BC$151:$CB$151,0)),0)+IFERROR(INDEX('Hoja de Trabajo para listado'!$DE$153:$DG$274,MATCH($A336,'Hoja de Trabajo para listado'!$DE$153:$DE$1048576,0),MATCH((CUADRO!K$4&amp;$E336),'Hoja de Trabajo para listado'!$DE$151:$DG$151,0)),0)+IFERROR(INDEX('Hoja de Trabajo para listado'!$CD$155:$DC$1048576,MATCH($A336,'Hoja de Trabajo para listado'!$CD$155:$CD$1048576,0),MATCH((CUADRO!K$4&amp;$E336),'Hoja de Trabajo para listado'!$CD$151:$DC$151,0)),0)</f>
        <v>0</v>
      </c>
      <c r="L336" s="243">
        <f ca="1">+IFERROR(INDEX('Hoja de Trabajo para listado'!$A$155:$Z$1048576,MATCH($A336,'Hoja de Trabajo para listado'!$A$155:$A$1048576,0),MATCH((CUADRO!L$4&amp;$E336),'Hoja de Trabajo para listado'!$A$151:$Z$151,0)),0)+IFERROR(INDEX('Hoja de Trabajo para listado'!$AB$155:$BA$1048576,MATCH($A336,'Hoja de Trabajo para listado'!$AB$155:$AB$1048576,0),MATCH((CUADRO!L$4&amp;$E336),'Hoja de Trabajo para listado'!$AB$151:$BA$151,0)),0)+IFERROR(INDEX('Hoja de Trabajo para listado'!$BC$155:$CB$1048576,MATCH($A336,'Hoja de Trabajo para listado'!$BC$155:$BC$1048576,0),MATCH((CUADRO!L$4&amp;$E336),'Hoja de Trabajo para listado'!$BC$151:$CB$151,0)),0)+IFERROR(INDEX('Hoja de Trabajo para listado'!$DE$153:$DG$274,MATCH($A336,'Hoja de Trabajo para listado'!$DE$153:$DE$1048576,0),MATCH((CUADRO!L$4&amp;$E336),'Hoja de Trabajo para listado'!$DE$151:$DG$151,0)),0)+IFERROR(INDEX('Hoja de Trabajo para listado'!$CD$155:$DC$1048576,MATCH($A336,'Hoja de Trabajo para listado'!$CD$155:$CD$1048576,0),MATCH((CUADRO!L$4&amp;$E336),'Hoja de Trabajo para listado'!$CD$151:$DC$151,0)),0)</f>
        <v>0</v>
      </c>
      <c r="M336" s="243">
        <f ca="1">+IFERROR(INDEX('Hoja de Trabajo para listado'!$A$155:$Z$1048576,MATCH($A336,'Hoja de Trabajo para listado'!$A$155:$A$1048576,0),MATCH((CUADRO!M$4&amp;$E336),'Hoja de Trabajo para listado'!$A$151:$Z$151,0)),0)+IFERROR(INDEX('Hoja de Trabajo para listado'!$AB$155:$BA$1048576,MATCH($A336,'Hoja de Trabajo para listado'!$AB$155:$AB$1048576,0),MATCH((CUADRO!M$4&amp;$E336),'Hoja de Trabajo para listado'!$AB$151:$BA$151,0)),0)+IFERROR(INDEX('Hoja de Trabajo para listado'!$BC$155:$CB$1048576,MATCH($A336,'Hoja de Trabajo para listado'!$BC$155:$BC$1048576,0),MATCH((CUADRO!M$4&amp;$E336),'Hoja de Trabajo para listado'!$BC$151:$CB$151,0)),0)+IFERROR(INDEX('Hoja de Trabajo para listado'!$DE$153:$DG$274,MATCH($A336,'Hoja de Trabajo para listado'!$DE$153:$DE$1048576,0),MATCH((CUADRO!M$4&amp;$E336),'Hoja de Trabajo para listado'!$DE$151:$DG$151,0)),0)+IFERROR(INDEX('Hoja de Trabajo para listado'!$CD$155:$DC$1048576,MATCH($A336,'Hoja de Trabajo para listado'!$CD$155:$CD$1048576,0),MATCH((CUADRO!M$4&amp;$E336),'Hoja de Trabajo para listado'!$CD$151:$DC$151,0)),0)</f>
        <v>7700</v>
      </c>
      <c r="N336" s="243">
        <f ca="1">+IFERROR(INDEX('Hoja de Trabajo para listado'!$A$155:$Z$1048576,MATCH($A336,'Hoja de Trabajo para listado'!$A$155:$A$1048576,0),MATCH((CUADRO!N$4&amp;$E336),'Hoja de Trabajo para listado'!$A$151:$Z$151,0)),0)+IFERROR(INDEX('Hoja de Trabajo para listado'!$AB$155:$BA$1048576,MATCH($A336,'Hoja de Trabajo para listado'!$AB$155:$AB$1048576,0),MATCH((CUADRO!N$4&amp;$E336),'Hoja de Trabajo para listado'!$AB$151:$BA$151,0)),0)+IFERROR(INDEX('Hoja de Trabajo para listado'!$BC$155:$CB$1048576,MATCH($A336,'Hoja de Trabajo para listado'!$BC$155:$BC$1048576,0),MATCH((CUADRO!N$4&amp;$E336),'Hoja de Trabajo para listado'!$BC$151:$CB$151,0)),0)+IFERROR(INDEX('Hoja de Trabajo para listado'!$DE$153:$DG$274,MATCH($A336,'Hoja de Trabajo para listado'!$DE$153:$DE$1048576,0),MATCH((CUADRO!N$4&amp;$E336),'Hoja de Trabajo para listado'!$DE$151:$DG$151,0)),0)+IFERROR(INDEX('Hoja de Trabajo para listado'!$CD$155:$DC$1048576,MATCH($A336,'Hoja de Trabajo para listado'!$CD$155:$CD$1048576,0),MATCH((CUADRO!N$4&amp;$E336),'Hoja de Trabajo para listado'!$CD$151:$DC$151,0)),0)</f>
        <v>96</v>
      </c>
      <c r="O336" s="243">
        <f ca="1">+IFERROR(INDEX('Hoja de Trabajo para listado'!$A$155:$Z$1048576,MATCH($A336,'Hoja de Trabajo para listado'!$A$155:$A$1048576,0),MATCH((CUADRO!O$4&amp;$E336),'Hoja de Trabajo para listado'!$A$151:$Z$151,0)),0)+IFERROR(INDEX('Hoja de Trabajo para listado'!$AB$155:$BA$1048576,MATCH($A336,'Hoja de Trabajo para listado'!$AB$155:$AB$1048576,0),MATCH((CUADRO!O$4&amp;$E336),'Hoja de Trabajo para listado'!$AB$151:$BA$151,0)),0)+IFERROR(INDEX('Hoja de Trabajo para listado'!$BC$155:$CB$1048576,MATCH($A336,'Hoja de Trabajo para listado'!$BC$155:$BC$1048576,0),MATCH((CUADRO!O$4&amp;$E336),'Hoja de Trabajo para listado'!$BC$151:$CB$151,0)),0)+IFERROR(INDEX('Hoja de Trabajo para listado'!$DE$153:$DG$274,MATCH($A336,'Hoja de Trabajo para listado'!$DE$153:$DE$1048576,0),MATCH((CUADRO!O$4&amp;$E336),'Hoja de Trabajo para listado'!$DE$151:$DG$151,0)),0)+IFERROR(INDEX('Hoja de Trabajo para listado'!$CD$155:$DC$1048576,MATCH($A336,'Hoja de Trabajo para listado'!$CD$155:$CD$1048576,0),MATCH((CUADRO!O$4&amp;$E336),'Hoja de Trabajo para listado'!$CD$151:$DC$151,0)),0)</f>
        <v>291</v>
      </c>
      <c r="P336" s="243">
        <f ca="1">+IFERROR(INDEX('Hoja de Trabajo para listado'!$A$155:$Z$1048576,MATCH($A336,'Hoja de Trabajo para listado'!$A$155:$A$1048576,0),MATCH((CUADRO!P$4&amp;$E336),'Hoja de Trabajo para listado'!$A$151:$Z$151,0)),0)+IFERROR(INDEX('Hoja de Trabajo para listado'!$AB$155:$BA$1048576,MATCH($A336,'Hoja de Trabajo para listado'!$AB$155:$AB$1048576,0),MATCH((CUADRO!P$4&amp;$E336),'Hoja de Trabajo para listado'!$AB$151:$BA$151,0)),0)+IFERROR(INDEX('Hoja de Trabajo para listado'!$BC$155:$CB$1048576,MATCH($A336,'Hoja de Trabajo para listado'!$BC$155:$BC$1048576,0),MATCH((CUADRO!P$4&amp;$E336),'Hoja de Trabajo para listado'!$BC$151:$CB$151,0)),0)+IFERROR(INDEX('Hoja de Trabajo para listado'!$DE$153:$DG$274,MATCH($A336,'Hoja de Trabajo para listado'!$DE$153:$DE$1048576,0),MATCH((CUADRO!P$4&amp;$E336),'Hoja de Trabajo para listado'!$DE$151:$DG$151,0)),0)+IFERROR(INDEX('Hoja de Trabajo para listado'!$CD$155:$DC$1048576,MATCH($A336,'Hoja de Trabajo para listado'!$CD$155:$CD$1048576,0),MATCH((CUADRO!P$4&amp;$E336),'Hoja de Trabajo para listado'!$CD$151:$DC$151,0)),0)</f>
        <v>652.52</v>
      </c>
      <c r="Q336" s="243">
        <f ca="1">+IFERROR(INDEX('Hoja de Trabajo para listado'!$A$155:$Z$1048576,MATCH($A336,'Hoja de Trabajo para listado'!$A$155:$A$1048576,0),MATCH((CUADRO!Q$4&amp;$E336),'Hoja de Trabajo para listado'!$A$151:$Z$151,0)),0)+IFERROR(INDEX('Hoja de Trabajo para listado'!$AB$155:$BA$1048576,MATCH($A336,'Hoja de Trabajo para listado'!$AB$155:$AB$1048576,0),MATCH((CUADRO!Q$4&amp;$E336),'Hoja de Trabajo para listado'!$AB$151:$BA$151,0)),0)+IFERROR(INDEX('Hoja de Trabajo para listado'!$BC$155:$CB$1048576,MATCH($A336,'Hoja de Trabajo para listado'!$BC$155:$BC$1048576,0),MATCH((CUADRO!Q$4&amp;$E336),'Hoja de Trabajo para listado'!$BC$151:$CB$151,0)),0)+IFERROR(INDEX('Hoja de Trabajo para listado'!$DE$153:$DG$274,MATCH($A336,'Hoja de Trabajo para listado'!$DE$153:$DE$1048576,0),MATCH((CUADRO!Q$4&amp;$E336),'Hoja de Trabajo para listado'!$DE$151:$DG$151,0)),0)+IFERROR(INDEX('Hoja de Trabajo para listado'!$CD$155:$DC$1048576,MATCH($A336,'Hoja de Trabajo para listado'!$CD$155:$CD$1048576,0),MATCH((CUADRO!Q$4&amp;$E336),'Hoja de Trabajo para listado'!$CD$151:$DC$151,0)),0)</f>
        <v>0</v>
      </c>
      <c r="R336" s="243">
        <f t="shared" ca="1" si="15"/>
        <v>225030.55999999997</v>
      </c>
      <c r="S336" s="259">
        <f ca="1">+R335+R336</f>
        <v>2018177.7900000003</v>
      </c>
      <c r="T336" s="241">
        <f ca="1">+S336</f>
        <v>2018177.7900000003</v>
      </c>
      <c r="U336" s="240">
        <f t="shared" si="16"/>
        <v>2</v>
      </c>
      <c r="V336" s="327" t="str">
        <f>+VLOOKUP(A336,bd_lista!$A$3:$E$592,5,FALSE)</f>
        <v>Empresas Nacionales</v>
      </c>
      <c r="W336" s="398"/>
      <c r="X336" s="240">
        <f>+VLOOKUP(A336,[4]Sheet1!$A$13:$D$744,4,FALSE)</f>
        <v>20</v>
      </c>
      <c r="Y336" s="240" t="str">
        <f>+VLOOKUP(X336,bd_lista!$A$3:$C$592,3,FALSE)</f>
        <v>Ministerio de Defensa</v>
      </c>
      <c r="Z336" s="288"/>
      <c r="AA336" s="317"/>
    </row>
    <row r="337" spans="1:27" customFormat="1" ht="15" hidden="1" customHeight="1">
      <c r="A337" s="32">
        <v>551</v>
      </c>
      <c r="B337" s="393">
        <f>+A337</f>
        <v>551</v>
      </c>
      <c r="C337" s="245" t="str">
        <f>+VLOOKUP(A337,bd_lista!$A$3:$C$592,3,FALSE)</f>
        <v>Empresa Naviera Boliviana</v>
      </c>
      <c r="D337" s="395" t="str">
        <f>+C337</f>
        <v>Empresa Naviera Boliviana</v>
      </c>
      <c r="E337" s="245" t="s">
        <v>1303</v>
      </c>
      <c r="F337" s="241">
        <f ca="1">+IFERROR(INDEX('Hoja de Trabajo para listado'!$A$155:$Z$1048576,MATCH($A337,'Hoja de Trabajo para listado'!$A$155:$A$1048576,0),MATCH((CUADRO!F$4&amp;$E337),'Hoja de Trabajo para listado'!$A$151:$Z$151,0)),0)+IFERROR(INDEX('Hoja de Trabajo para listado'!$AB$155:$BA$1048576,MATCH($A337,'Hoja de Trabajo para listado'!$AB$155:$AB$1048576,0),MATCH((CUADRO!F$4&amp;$E337),'Hoja de Trabajo para listado'!$AB$151:$BA$151,0)),0)+IFERROR(INDEX('Hoja de Trabajo para listado'!$BC$155:$CB$1048576,MATCH($A337,'Hoja de Trabajo para listado'!$BC$155:$BC$1048576,0),MATCH((CUADRO!F$4&amp;$E337),'Hoja de Trabajo para listado'!$BC$151:$CB$151,0)),0)+IFERROR(INDEX('Hoja de Trabajo para listado'!$DE$153:$DG$274,MATCH($A337,'Hoja de Trabajo para listado'!$DE$153:$DE$1048576,0),MATCH((CUADRO!F$4&amp;$E337),'Hoja de Trabajo para listado'!$DE$151:$DG$151,0)),0)+IFERROR(INDEX('Hoja de Trabajo para listado'!$CD$155:$DC$1048576,MATCH($A337,'Hoja de Trabajo para listado'!$CD$155:$CD$1048576,0),MATCH((CUADRO!F$4&amp;$E337),'Hoja de Trabajo para listado'!$CD$151:$DC$151,0)),0)</f>
        <v>0</v>
      </c>
      <c r="G337" s="241">
        <f ca="1">+IFERROR(INDEX('Hoja de Trabajo para listado'!$A$155:$Z$1048576,MATCH($A337,'Hoja de Trabajo para listado'!$A$155:$A$1048576,0),MATCH((CUADRO!G$4&amp;$E337),'Hoja de Trabajo para listado'!$A$151:$Z$151,0)),0)+IFERROR(INDEX('Hoja de Trabajo para listado'!$AB$155:$BA$1048576,MATCH($A337,'Hoja de Trabajo para listado'!$AB$155:$AB$1048576,0),MATCH((CUADRO!G$4&amp;$E337),'Hoja de Trabajo para listado'!$AB$151:$BA$151,0)),0)+IFERROR(INDEX('Hoja de Trabajo para listado'!$BC$155:$CB$1048576,MATCH($A337,'Hoja de Trabajo para listado'!$BC$155:$BC$1048576,0),MATCH((CUADRO!G$4&amp;$E337),'Hoja de Trabajo para listado'!$BC$151:$CB$151,0)),0)+IFERROR(INDEX('Hoja de Trabajo para listado'!$DE$153:$DG$274,MATCH($A337,'Hoja de Trabajo para listado'!$DE$153:$DE$1048576,0),MATCH((CUADRO!G$4&amp;$E337),'Hoja de Trabajo para listado'!$DE$151:$DG$151,0)),0)+IFERROR(INDEX('Hoja de Trabajo para listado'!$CD$155:$DC$1048576,MATCH($A337,'Hoja de Trabajo para listado'!$CD$155:$CD$1048576,0),MATCH((CUADRO!G$4&amp;$E337),'Hoja de Trabajo para listado'!$CD$151:$DC$151,0)),0)</f>
        <v>0</v>
      </c>
      <c r="H337" s="241">
        <f ca="1">+IFERROR(INDEX('Hoja de Trabajo para listado'!$A$155:$Z$1048576,MATCH($A337,'Hoja de Trabajo para listado'!$A$155:$A$1048576,0),MATCH((CUADRO!H$4&amp;$E337),'Hoja de Trabajo para listado'!$A$151:$Z$151,0)),0)+IFERROR(INDEX('Hoja de Trabajo para listado'!$AB$155:$BA$1048576,MATCH($A337,'Hoja de Trabajo para listado'!$AB$155:$AB$1048576,0),MATCH((CUADRO!H$4&amp;$E337),'Hoja de Trabajo para listado'!$AB$151:$BA$151,0)),0)+IFERROR(INDEX('Hoja de Trabajo para listado'!$BC$155:$CB$1048576,MATCH($A337,'Hoja de Trabajo para listado'!$BC$155:$BC$1048576,0),MATCH((CUADRO!H$4&amp;$E337),'Hoja de Trabajo para listado'!$BC$151:$CB$151,0)),0)+IFERROR(INDEX('Hoja de Trabajo para listado'!$DE$153:$DG$274,MATCH($A337,'Hoja de Trabajo para listado'!$DE$153:$DE$1048576,0),MATCH((CUADRO!H$4&amp;$E337),'Hoja de Trabajo para listado'!$DE$151:$DG$151,0)),0)+IFERROR(INDEX('Hoja de Trabajo para listado'!$CD$155:$DC$1048576,MATCH($A337,'Hoja de Trabajo para listado'!$CD$155:$CD$1048576,0),MATCH((CUADRO!H$4&amp;$E337),'Hoja de Trabajo para listado'!$CD$151:$DC$151,0)),0)</f>
        <v>0</v>
      </c>
      <c r="I337" s="241">
        <f ca="1">+IFERROR(INDEX('Hoja de Trabajo para listado'!$A$155:$Z$1048576,MATCH($A337,'Hoja de Trabajo para listado'!$A$155:$A$1048576,0),MATCH((CUADRO!I$4&amp;$E337),'Hoja de Trabajo para listado'!$A$151:$Z$151,0)),0)+IFERROR(INDEX('Hoja de Trabajo para listado'!$AB$155:$BA$1048576,MATCH($A337,'Hoja de Trabajo para listado'!$AB$155:$AB$1048576,0),MATCH((CUADRO!I$4&amp;$E337),'Hoja de Trabajo para listado'!$AB$151:$BA$151,0)),0)+IFERROR(INDEX('Hoja de Trabajo para listado'!$BC$155:$CB$1048576,MATCH($A337,'Hoja de Trabajo para listado'!$BC$155:$BC$1048576,0),MATCH((CUADRO!I$4&amp;$E337),'Hoja de Trabajo para listado'!$BC$151:$CB$151,0)),0)+IFERROR(INDEX('Hoja de Trabajo para listado'!$DE$153:$DG$274,MATCH($A337,'Hoja de Trabajo para listado'!$DE$153:$DE$1048576,0),MATCH((CUADRO!I$4&amp;$E337),'Hoja de Trabajo para listado'!$DE$151:$DG$151,0)),0)+IFERROR(INDEX('Hoja de Trabajo para listado'!$CD$155:$DC$1048576,MATCH($A337,'Hoja de Trabajo para listado'!$CD$155:$CD$1048576,0),MATCH((CUADRO!I$4&amp;$E337),'Hoja de Trabajo para listado'!$CD$151:$DC$151,0)),0)</f>
        <v>0</v>
      </c>
      <c r="J337" s="241">
        <f ca="1">+IFERROR(INDEX('Hoja de Trabajo para listado'!$A$155:$Z$1048576,MATCH($A337,'Hoja de Trabajo para listado'!$A$155:$A$1048576,0),MATCH((CUADRO!J$4&amp;$E337),'Hoja de Trabajo para listado'!$A$151:$Z$151,0)),0)+IFERROR(INDEX('Hoja de Trabajo para listado'!$AB$155:$BA$1048576,MATCH($A337,'Hoja de Trabajo para listado'!$AB$155:$AB$1048576,0),MATCH((CUADRO!J$4&amp;$E337),'Hoja de Trabajo para listado'!$AB$151:$BA$151,0)),0)+IFERROR(INDEX('Hoja de Trabajo para listado'!$BC$155:$CB$1048576,MATCH($A337,'Hoja de Trabajo para listado'!$BC$155:$BC$1048576,0),MATCH((CUADRO!J$4&amp;$E337),'Hoja de Trabajo para listado'!$BC$151:$CB$151,0)),0)+IFERROR(INDEX('Hoja de Trabajo para listado'!$DE$153:$DG$274,MATCH($A337,'Hoja de Trabajo para listado'!$DE$153:$DE$1048576,0),MATCH((CUADRO!J$4&amp;$E337),'Hoja de Trabajo para listado'!$DE$151:$DG$151,0)),0)+IFERROR(INDEX('Hoja de Trabajo para listado'!$CD$155:$DC$1048576,MATCH($A337,'Hoja de Trabajo para listado'!$CD$155:$CD$1048576,0),MATCH((CUADRO!J$4&amp;$E337),'Hoja de Trabajo para listado'!$CD$151:$DC$151,0)),0)</f>
        <v>0</v>
      </c>
      <c r="K337" s="241">
        <f ca="1">+IFERROR(INDEX('Hoja de Trabajo para listado'!$A$155:$Z$1048576,MATCH($A337,'Hoja de Trabajo para listado'!$A$155:$A$1048576,0),MATCH((CUADRO!K$4&amp;$E337),'Hoja de Trabajo para listado'!$A$151:$Z$151,0)),0)+IFERROR(INDEX('Hoja de Trabajo para listado'!$AB$155:$BA$1048576,MATCH($A337,'Hoja de Trabajo para listado'!$AB$155:$AB$1048576,0),MATCH((CUADRO!K$4&amp;$E337),'Hoja de Trabajo para listado'!$AB$151:$BA$151,0)),0)+IFERROR(INDEX('Hoja de Trabajo para listado'!$BC$155:$CB$1048576,MATCH($A337,'Hoja de Trabajo para listado'!$BC$155:$BC$1048576,0),MATCH((CUADRO!K$4&amp;$E337),'Hoja de Trabajo para listado'!$BC$151:$CB$151,0)),0)+IFERROR(INDEX('Hoja de Trabajo para listado'!$DE$153:$DG$274,MATCH($A337,'Hoja de Trabajo para listado'!$DE$153:$DE$1048576,0),MATCH((CUADRO!K$4&amp;$E337),'Hoja de Trabajo para listado'!$DE$151:$DG$151,0)),0)+IFERROR(INDEX('Hoja de Trabajo para listado'!$CD$155:$DC$1048576,MATCH($A337,'Hoja de Trabajo para listado'!$CD$155:$CD$1048576,0),MATCH((CUADRO!K$4&amp;$E337),'Hoja de Trabajo para listado'!$CD$151:$DC$151,0)),0)</f>
        <v>0</v>
      </c>
      <c r="L337" s="241">
        <f ca="1">+IFERROR(INDEX('Hoja de Trabajo para listado'!$A$155:$Z$1048576,MATCH($A337,'Hoja de Trabajo para listado'!$A$155:$A$1048576,0),MATCH((CUADRO!L$4&amp;$E337),'Hoja de Trabajo para listado'!$A$151:$Z$151,0)),0)+IFERROR(INDEX('Hoja de Trabajo para listado'!$AB$155:$BA$1048576,MATCH($A337,'Hoja de Trabajo para listado'!$AB$155:$AB$1048576,0),MATCH((CUADRO!L$4&amp;$E337),'Hoja de Trabajo para listado'!$AB$151:$BA$151,0)),0)+IFERROR(INDEX('Hoja de Trabajo para listado'!$BC$155:$CB$1048576,MATCH($A337,'Hoja de Trabajo para listado'!$BC$155:$BC$1048576,0),MATCH((CUADRO!L$4&amp;$E337),'Hoja de Trabajo para listado'!$BC$151:$CB$151,0)),0)+IFERROR(INDEX('Hoja de Trabajo para listado'!$DE$153:$DG$274,MATCH($A337,'Hoja de Trabajo para listado'!$DE$153:$DE$1048576,0),MATCH((CUADRO!L$4&amp;$E337),'Hoja de Trabajo para listado'!$DE$151:$DG$151,0)),0)+IFERROR(INDEX('Hoja de Trabajo para listado'!$CD$155:$DC$1048576,MATCH($A337,'Hoja de Trabajo para listado'!$CD$155:$CD$1048576,0),MATCH((CUADRO!L$4&amp;$E337),'Hoja de Trabajo para listado'!$CD$151:$DC$151,0)),0)</f>
        <v>0</v>
      </c>
      <c r="M337" s="241">
        <f ca="1">+IFERROR(INDEX('Hoja de Trabajo para listado'!$A$155:$Z$1048576,MATCH($A337,'Hoja de Trabajo para listado'!$A$155:$A$1048576,0),MATCH((CUADRO!M$4&amp;$E337),'Hoja de Trabajo para listado'!$A$151:$Z$151,0)),0)+IFERROR(INDEX('Hoja de Trabajo para listado'!$AB$155:$BA$1048576,MATCH($A337,'Hoja de Trabajo para listado'!$AB$155:$AB$1048576,0),MATCH((CUADRO!M$4&amp;$E337),'Hoja de Trabajo para listado'!$AB$151:$BA$151,0)),0)+IFERROR(INDEX('Hoja de Trabajo para listado'!$BC$155:$CB$1048576,MATCH($A337,'Hoja de Trabajo para listado'!$BC$155:$BC$1048576,0),MATCH((CUADRO!M$4&amp;$E337),'Hoja de Trabajo para listado'!$BC$151:$CB$151,0)),0)+IFERROR(INDEX('Hoja de Trabajo para listado'!$DE$153:$DG$274,MATCH($A337,'Hoja de Trabajo para listado'!$DE$153:$DE$1048576,0),MATCH((CUADRO!M$4&amp;$E337),'Hoja de Trabajo para listado'!$DE$151:$DG$151,0)),0)+IFERROR(INDEX('Hoja de Trabajo para listado'!$CD$155:$DC$1048576,MATCH($A337,'Hoja de Trabajo para listado'!$CD$155:$CD$1048576,0),MATCH((CUADRO!M$4&amp;$E337),'Hoja de Trabajo para listado'!$CD$151:$DC$151,0)),0)</f>
        <v>0</v>
      </c>
      <c r="N337" s="241">
        <f ca="1">+IFERROR(INDEX('Hoja de Trabajo para listado'!$A$155:$Z$1048576,MATCH($A337,'Hoja de Trabajo para listado'!$A$155:$A$1048576,0),MATCH((CUADRO!N$4&amp;$E337),'Hoja de Trabajo para listado'!$A$151:$Z$151,0)),0)+IFERROR(INDEX('Hoja de Trabajo para listado'!$AB$155:$BA$1048576,MATCH($A337,'Hoja de Trabajo para listado'!$AB$155:$AB$1048576,0),MATCH((CUADRO!N$4&amp;$E337),'Hoja de Trabajo para listado'!$AB$151:$BA$151,0)),0)+IFERROR(INDEX('Hoja de Trabajo para listado'!$BC$155:$CB$1048576,MATCH($A337,'Hoja de Trabajo para listado'!$BC$155:$BC$1048576,0),MATCH((CUADRO!N$4&amp;$E337),'Hoja de Trabajo para listado'!$BC$151:$CB$151,0)),0)+IFERROR(INDEX('Hoja de Trabajo para listado'!$DE$153:$DG$274,MATCH($A337,'Hoja de Trabajo para listado'!$DE$153:$DE$1048576,0),MATCH((CUADRO!N$4&amp;$E337),'Hoja de Trabajo para listado'!$DE$151:$DG$151,0)),0)+IFERROR(INDEX('Hoja de Trabajo para listado'!$CD$155:$DC$1048576,MATCH($A337,'Hoja de Trabajo para listado'!$CD$155:$CD$1048576,0),MATCH((CUADRO!N$4&amp;$E337),'Hoja de Trabajo para listado'!$CD$151:$DC$151,0)),0)</f>
        <v>0</v>
      </c>
      <c r="O337" s="241">
        <f ca="1">+IFERROR(INDEX('Hoja de Trabajo para listado'!$A$155:$Z$1048576,MATCH($A337,'Hoja de Trabajo para listado'!$A$155:$A$1048576,0),MATCH((CUADRO!O$4&amp;$E337),'Hoja de Trabajo para listado'!$A$151:$Z$151,0)),0)+IFERROR(INDEX('Hoja de Trabajo para listado'!$AB$155:$BA$1048576,MATCH($A337,'Hoja de Trabajo para listado'!$AB$155:$AB$1048576,0),MATCH((CUADRO!O$4&amp;$E337),'Hoja de Trabajo para listado'!$AB$151:$BA$151,0)),0)+IFERROR(INDEX('Hoja de Trabajo para listado'!$BC$155:$CB$1048576,MATCH($A337,'Hoja de Trabajo para listado'!$BC$155:$BC$1048576,0),MATCH((CUADRO!O$4&amp;$E337),'Hoja de Trabajo para listado'!$BC$151:$CB$151,0)),0)+IFERROR(INDEX('Hoja de Trabajo para listado'!$DE$153:$DG$274,MATCH($A337,'Hoja de Trabajo para listado'!$DE$153:$DE$1048576,0),MATCH((CUADRO!O$4&amp;$E337),'Hoja de Trabajo para listado'!$DE$151:$DG$151,0)),0)+IFERROR(INDEX('Hoja de Trabajo para listado'!$CD$155:$DC$1048576,MATCH($A337,'Hoja de Trabajo para listado'!$CD$155:$CD$1048576,0),MATCH((CUADRO!O$4&amp;$E337),'Hoja de Trabajo para listado'!$CD$151:$DC$151,0)),0)</f>
        <v>0</v>
      </c>
      <c r="P337" s="241">
        <f ca="1">+IFERROR(INDEX('Hoja de Trabajo para listado'!$A$155:$Z$1048576,MATCH($A337,'Hoja de Trabajo para listado'!$A$155:$A$1048576,0),MATCH((CUADRO!P$4&amp;$E337),'Hoja de Trabajo para listado'!$A$151:$Z$151,0)),0)+IFERROR(INDEX('Hoja de Trabajo para listado'!$AB$155:$BA$1048576,MATCH($A337,'Hoja de Trabajo para listado'!$AB$155:$AB$1048576,0),MATCH((CUADRO!P$4&amp;$E337),'Hoja de Trabajo para listado'!$AB$151:$BA$151,0)),0)+IFERROR(INDEX('Hoja de Trabajo para listado'!$BC$155:$CB$1048576,MATCH($A337,'Hoja de Trabajo para listado'!$BC$155:$BC$1048576,0),MATCH((CUADRO!P$4&amp;$E337),'Hoja de Trabajo para listado'!$BC$151:$CB$151,0)),0)+IFERROR(INDEX('Hoja de Trabajo para listado'!$DE$153:$DG$274,MATCH($A337,'Hoja de Trabajo para listado'!$DE$153:$DE$1048576,0),MATCH((CUADRO!P$4&amp;$E337),'Hoja de Trabajo para listado'!$DE$151:$DG$151,0)),0)+IFERROR(INDEX('Hoja de Trabajo para listado'!$CD$155:$DC$1048576,MATCH($A337,'Hoja de Trabajo para listado'!$CD$155:$CD$1048576,0),MATCH((CUADRO!P$4&amp;$E337),'Hoja de Trabajo para listado'!$CD$151:$DC$151,0)),0)</f>
        <v>0</v>
      </c>
      <c r="Q337" s="241">
        <f ca="1">+IFERROR(INDEX('Hoja de Trabajo para listado'!$A$155:$Z$1048576,MATCH($A337,'Hoja de Trabajo para listado'!$A$155:$A$1048576,0),MATCH((CUADRO!Q$4&amp;$E337),'Hoja de Trabajo para listado'!$A$151:$Z$151,0)),0)+IFERROR(INDEX('Hoja de Trabajo para listado'!$AB$155:$BA$1048576,MATCH($A337,'Hoja de Trabajo para listado'!$AB$155:$AB$1048576,0),MATCH((CUADRO!Q$4&amp;$E337),'Hoja de Trabajo para listado'!$AB$151:$BA$151,0)),0)+IFERROR(INDEX('Hoja de Trabajo para listado'!$BC$155:$CB$1048576,MATCH($A337,'Hoja de Trabajo para listado'!$BC$155:$BC$1048576,0),MATCH((CUADRO!Q$4&amp;$E337),'Hoja de Trabajo para listado'!$BC$151:$CB$151,0)),0)+IFERROR(INDEX('Hoja de Trabajo para listado'!$DE$153:$DG$274,MATCH($A337,'Hoja de Trabajo para listado'!$DE$153:$DE$1048576,0),MATCH((CUADRO!Q$4&amp;$E337),'Hoja de Trabajo para listado'!$DE$151:$DG$151,0)),0)+IFERROR(INDEX('Hoja de Trabajo para listado'!$CD$155:$DC$1048576,MATCH($A337,'Hoja de Trabajo para listado'!$CD$155:$CD$1048576,0),MATCH((CUADRO!Q$4&amp;$E337),'Hoja de Trabajo para listado'!$CD$151:$DC$151,0)),0)</f>
        <v>0</v>
      </c>
      <c r="R337" s="241">
        <f t="shared" ca="1" si="15"/>
        <v>0</v>
      </c>
      <c r="S337" s="260"/>
      <c r="T337" s="241">
        <f ca="1">+T338</f>
        <v>0</v>
      </c>
      <c r="U337" s="240">
        <f t="shared" si="16"/>
        <v>1</v>
      </c>
      <c r="V337" s="327" t="str">
        <f>+VLOOKUP(A337,bd_lista!$A$3:$E$592,5,FALSE)</f>
        <v>Empresas Nacionales</v>
      </c>
      <c r="W337" s="397" t="str">
        <f>+V337</f>
        <v>Empresas Nacionales</v>
      </c>
      <c r="X337" s="240">
        <f>+VLOOKUP(A337,[4]Sheet1!$A$13:$D$744,4,FALSE)</f>
        <v>20</v>
      </c>
      <c r="Y337" s="240" t="str">
        <f>+VLOOKUP(X337,bd_lista!$A$3:$C$592,3,FALSE)</f>
        <v>Ministerio de Defensa</v>
      </c>
      <c r="Z337" s="290">
        <f>+X337</f>
        <v>20</v>
      </c>
      <c r="AA337" s="315" t="str">
        <f>+Y337</f>
        <v>Ministerio de Defensa</v>
      </c>
    </row>
    <row r="338" spans="1:27" customFormat="1" ht="15" hidden="1" customHeight="1">
      <c r="A338" s="32">
        <v>551</v>
      </c>
      <c r="B338" s="394"/>
      <c r="C338" s="327" t="str">
        <f>+VLOOKUP(A338,bd_lista!$A$3:$C$592,3,FALSE)</f>
        <v>Empresa Naviera Boliviana</v>
      </c>
      <c r="D338" s="396"/>
      <c r="E338" s="327" t="s">
        <v>1304</v>
      </c>
      <c r="F338" s="243">
        <f ca="1">+IFERROR(INDEX('Hoja de Trabajo para listado'!$A$155:$Z$1048576,MATCH($A338,'Hoja de Trabajo para listado'!$A$155:$A$1048576,0),MATCH((CUADRO!F$4&amp;$E338),'Hoja de Trabajo para listado'!$A$151:$Z$151,0)),0)+IFERROR(INDEX('Hoja de Trabajo para listado'!$AB$155:$BA$1048576,MATCH($A338,'Hoja de Trabajo para listado'!$AB$155:$AB$1048576,0),MATCH((CUADRO!F$4&amp;$E338),'Hoja de Trabajo para listado'!$AB$151:$BA$151,0)),0)+IFERROR(INDEX('Hoja de Trabajo para listado'!$BC$155:$CB$1048576,MATCH($A338,'Hoja de Trabajo para listado'!$BC$155:$BC$1048576,0),MATCH((CUADRO!F$4&amp;$E338),'Hoja de Trabajo para listado'!$BC$151:$CB$151,0)),0)+IFERROR(INDEX('Hoja de Trabajo para listado'!$DE$153:$DG$274,MATCH($A338,'Hoja de Trabajo para listado'!$DE$153:$DE$1048576,0),MATCH((CUADRO!F$4&amp;$E338),'Hoja de Trabajo para listado'!$DE$151:$DG$151,0)),0)+IFERROR(INDEX('Hoja de Trabajo para listado'!$CD$155:$DC$1048576,MATCH($A338,'Hoja de Trabajo para listado'!$CD$155:$CD$1048576,0),MATCH((CUADRO!F$4&amp;$E338),'Hoja de Trabajo para listado'!$CD$151:$DC$151,0)),0)</f>
        <v>0</v>
      </c>
      <c r="G338" s="243">
        <f ca="1">+IFERROR(INDEX('Hoja de Trabajo para listado'!$A$155:$Z$1048576,MATCH($A338,'Hoja de Trabajo para listado'!$A$155:$A$1048576,0),MATCH((CUADRO!G$4&amp;$E338),'Hoja de Trabajo para listado'!$A$151:$Z$151,0)),0)+IFERROR(INDEX('Hoja de Trabajo para listado'!$AB$155:$BA$1048576,MATCH($A338,'Hoja de Trabajo para listado'!$AB$155:$AB$1048576,0),MATCH((CUADRO!G$4&amp;$E338),'Hoja de Trabajo para listado'!$AB$151:$BA$151,0)),0)+IFERROR(INDEX('Hoja de Trabajo para listado'!$BC$155:$CB$1048576,MATCH($A338,'Hoja de Trabajo para listado'!$BC$155:$BC$1048576,0),MATCH((CUADRO!G$4&amp;$E338),'Hoja de Trabajo para listado'!$BC$151:$CB$151,0)),0)+IFERROR(INDEX('Hoja de Trabajo para listado'!$DE$153:$DG$274,MATCH($A338,'Hoja de Trabajo para listado'!$DE$153:$DE$1048576,0),MATCH((CUADRO!G$4&amp;$E338),'Hoja de Trabajo para listado'!$DE$151:$DG$151,0)),0)+IFERROR(INDEX('Hoja de Trabajo para listado'!$CD$155:$DC$1048576,MATCH($A338,'Hoja de Trabajo para listado'!$CD$155:$CD$1048576,0),MATCH((CUADRO!G$4&amp;$E338),'Hoja de Trabajo para listado'!$CD$151:$DC$151,0)),0)</f>
        <v>0</v>
      </c>
      <c r="H338" s="243">
        <f ca="1">+IFERROR(INDEX('Hoja de Trabajo para listado'!$A$155:$Z$1048576,MATCH($A338,'Hoja de Trabajo para listado'!$A$155:$A$1048576,0),MATCH((CUADRO!H$4&amp;$E338),'Hoja de Trabajo para listado'!$A$151:$Z$151,0)),0)+IFERROR(INDEX('Hoja de Trabajo para listado'!$AB$155:$BA$1048576,MATCH($A338,'Hoja de Trabajo para listado'!$AB$155:$AB$1048576,0),MATCH((CUADRO!H$4&amp;$E338),'Hoja de Trabajo para listado'!$AB$151:$BA$151,0)),0)+IFERROR(INDEX('Hoja de Trabajo para listado'!$BC$155:$CB$1048576,MATCH($A338,'Hoja de Trabajo para listado'!$BC$155:$BC$1048576,0),MATCH((CUADRO!H$4&amp;$E338),'Hoja de Trabajo para listado'!$BC$151:$CB$151,0)),0)+IFERROR(INDEX('Hoja de Trabajo para listado'!$DE$153:$DG$274,MATCH($A338,'Hoja de Trabajo para listado'!$DE$153:$DE$1048576,0),MATCH((CUADRO!H$4&amp;$E338),'Hoja de Trabajo para listado'!$DE$151:$DG$151,0)),0)+IFERROR(INDEX('Hoja de Trabajo para listado'!$CD$155:$DC$1048576,MATCH($A338,'Hoja de Trabajo para listado'!$CD$155:$CD$1048576,0),MATCH((CUADRO!H$4&amp;$E338),'Hoja de Trabajo para listado'!$CD$151:$DC$151,0)),0)</f>
        <v>0</v>
      </c>
      <c r="I338" s="243">
        <f ca="1">+IFERROR(INDEX('Hoja de Trabajo para listado'!$A$155:$Z$1048576,MATCH($A338,'Hoja de Trabajo para listado'!$A$155:$A$1048576,0),MATCH((CUADRO!I$4&amp;$E338),'Hoja de Trabajo para listado'!$A$151:$Z$151,0)),0)+IFERROR(INDEX('Hoja de Trabajo para listado'!$AB$155:$BA$1048576,MATCH($A338,'Hoja de Trabajo para listado'!$AB$155:$AB$1048576,0),MATCH((CUADRO!I$4&amp;$E338),'Hoja de Trabajo para listado'!$AB$151:$BA$151,0)),0)+IFERROR(INDEX('Hoja de Trabajo para listado'!$BC$155:$CB$1048576,MATCH($A338,'Hoja de Trabajo para listado'!$BC$155:$BC$1048576,0),MATCH((CUADRO!I$4&amp;$E338),'Hoja de Trabajo para listado'!$BC$151:$CB$151,0)),0)+IFERROR(INDEX('Hoja de Trabajo para listado'!$DE$153:$DG$274,MATCH($A338,'Hoja de Trabajo para listado'!$DE$153:$DE$1048576,0),MATCH((CUADRO!I$4&amp;$E338),'Hoja de Trabajo para listado'!$DE$151:$DG$151,0)),0)+IFERROR(INDEX('Hoja de Trabajo para listado'!$CD$155:$DC$1048576,MATCH($A338,'Hoja de Trabajo para listado'!$CD$155:$CD$1048576,0),MATCH((CUADRO!I$4&amp;$E338),'Hoja de Trabajo para listado'!$CD$151:$DC$151,0)),0)</f>
        <v>0</v>
      </c>
      <c r="J338" s="243">
        <f ca="1">+IFERROR(INDEX('Hoja de Trabajo para listado'!$A$155:$Z$1048576,MATCH($A338,'Hoja de Trabajo para listado'!$A$155:$A$1048576,0),MATCH((CUADRO!J$4&amp;$E338),'Hoja de Trabajo para listado'!$A$151:$Z$151,0)),0)+IFERROR(INDEX('Hoja de Trabajo para listado'!$AB$155:$BA$1048576,MATCH($A338,'Hoja de Trabajo para listado'!$AB$155:$AB$1048576,0),MATCH((CUADRO!J$4&amp;$E338),'Hoja de Trabajo para listado'!$AB$151:$BA$151,0)),0)+IFERROR(INDEX('Hoja de Trabajo para listado'!$BC$155:$CB$1048576,MATCH($A338,'Hoja de Trabajo para listado'!$BC$155:$BC$1048576,0),MATCH((CUADRO!J$4&amp;$E338),'Hoja de Trabajo para listado'!$BC$151:$CB$151,0)),0)+IFERROR(INDEX('Hoja de Trabajo para listado'!$DE$153:$DG$274,MATCH($A338,'Hoja de Trabajo para listado'!$DE$153:$DE$1048576,0),MATCH((CUADRO!J$4&amp;$E338),'Hoja de Trabajo para listado'!$DE$151:$DG$151,0)),0)+IFERROR(INDEX('Hoja de Trabajo para listado'!$CD$155:$DC$1048576,MATCH($A338,'Hoja de Trabajo para listado'!$CD$155:$CD$1048576,0),MATCH((CUADRO!J$4&amp;$E338),'Hoja de Trabajo para listado'!$CD$151:$DC$151,0)),0)</f>
        <v>0</v>
      </c>
      <c r="K338" s="243">
        <f ca="1">+IFERROR(INDEX('Hoja de Trabajo para listado'!$A$155:$Z$1048576,MATCH($A338,'Hoja de Trabajo para listado'!$A$155:$A$1048576,0),MATCH((CUADRO!K$4&amp;$E338),'Hoja de Trabajo para listado'!$A$151:$Z$151,0)),0)+IFERROR(INDEX('Hoja de Trabajo para listado'!$AB$155:$BA$1048576,MATCH($A338,'Hoja de Trabajo para listado'!$AB$155:$AB$1048576,0),MATCH((CUADRO!K$4&amp;$E338),'Hoja de Trabajo para listado'!$AB$151:$BA$151,0)),0)+IFERROR(INDEX('Hoja de Trabajo para listado'!$BC$155:$CB$1048576,MATCH($A338,'Hoja de Trabajo para listado'!$BC$155:$BC$1048576,0),MATCH((CUADRO!K$4&amp;$E338),'Hoja de Trabajo para listado'!$BC$151:$CB$151,0)),0)+IFERROR(INDEX('Hoja de Trabajo para listado'!$DE$153:$DG$274,MATCH($A338,'Hoja de Trabajo para listado'!$DE$153:$DE$1048576,0),MATCH((CUADRO!K$4&amp;$E338),'Hoja de Trabajo para listado'!$DE$151:$DG$151,0)),0)+IFERROR(INDEX('Hoja de Trabajo para listado'!$CD$155:$DC$1048576,MATCH($A338,'Hoja de Trabajo para listado'!$CD$155:$CD$1048576,0),MATCH((CUADRO!K$4&amp;$E338),'Hoja de Trabajo para listado'!$CD$151:$DC$151,0)),0)</f>
        <v>0</v>
      </c>
      <c r="L338" s="243">
        <f ca="1">+IFERROR(INDEX('Hoja de Trabajo para listado'!$A$155:$Z$1048576,MATCH($A338,'Hoja de Trabajo para listado'!$A$155:$A$1048576,0),MATCH((CUADRO!L$4&amp;$E338),'Hoja de Trabajo para listado'!$A$151:$Z$151,0)),0)+IFERROR(INDEX('Hoja de Trabajo para listado'!$AB$155:$BA$1048576,MATCH($A338,'Hoja de Trabajo para listado'!$AB$155:$AB$1048576,0),MATCH((CUADRO!L$4&amp;$E338),'Hoja de Trabajo para listado'!$AB$151:$BA$151,0)),0)+IFERROR(INDEX('Hoja de Trabajo para listado'!$BC$155:$CB$1048576,MATCH($A338,'Hoja de Trabajo para listado'!$BC$155:$BC$1048576,0),MATCH((CUADRO!L$4&amp;$E338),'Hoja de Trabajo para listado'!$BC$151:$CB$151,0)),0)+IFERROR(INDEX('Hoja de Trabajo para listado'!$DE$153:$DG$274,MATCH($A338,'Hoja de Trabajo para listado'!$DE$153:$DE$1048576,0),MATCH((CUADRO!L$4&amp;$E338),'Hoja de Trabajo para listado'!$DE$151:$DG$151,0)),0)+IFERROR(INDEX('Hoja de Trabajo para listado'!$CD$155:$DC$1048576,MATCH($A338,'Hoja de Trabajo para listado'!$CD$155:$CD$1048576,0),MATCH((CUADRO!L$4&amp;$E338),'Hoja de Trabajo para listado'!$CD$151:$DC$151,0)),0)</f>
        <v>0</v>
      </c>
      <c r="M338" s="243">
        <f ca="1">+IFERROR(INDEX('Hoja de Trabajo para listado'!$A$155:$Z$1048576,MATCH($A338,'Hoja de Trabajo para listado'!$A$155:$A$1048576,0),MATCH((CUADRO!M$4&amp;$E338),'Hoja de Trabajo para listado'!$A$151:$Z$151,0)),0)+IFERROR(INDEX('Hoja de Trabajo para listado'!$AB$155:$BA$1048576,MATCH($A338,'Hoja de Trabajo para listado'!$AB$155:$AB$1048576,0),MATCH((CUADRO!M$4&amp;$E338),'Hoja de Trabajo para listado'!$AB$151:$BA$151,0)),0)+IFERROR(INDEX('Hoja de Trabajo para listado'!$BC$155:$CB$1048576,MATCH($A338,'Hoja de Trabajo para listado'!$BC$155:$BC$1048576,0),MATCH((CUADRO!M$4&amp;$E338),'Hoja de Trabajo para listado'!$BC$151:$CB$151,0)),0)+IFERROR(INDEX('Hoja de Trabajo para listado'!$DE$153:$DG$274,MATCH($A338,'Hoja de Trabajo para listado'!$DE$153:$DE$1048576,0),MATCH((CUADRO!M$4&amp;$E338),'Hoja de Trabajo para listado'!$DE$151:$DG$151,0)),0)+IFERROR(INDEX('Hoja de Trabajo para listado'!$CD$155:$DC$1048576,MATCH($A338,'Hoja de Trabajo para listado'!$CD$155:$CD$1048576,0),MATCH((CUADRO!M$4&amp;$E338),'Hoja de Trabajo para listado'!$CD$151:$DC$151,0)),0)</f>
        <v>0</v>
      </c>
      <c r="N338" s="243">
        <f ca="1">+IFERROR(INDEX('Hoja de Trabajo para listado'!$A$155:$Z$1048576,MATCH($A338,'Hoja de Trabajo para listado'!$A$155:$A$1048576,0),MATCH((CUADRO!N$4&amp;$E338),'Hoja de Trabajo para listado'!$A$151:$Z$151,0)),0)+IFERROR(INDEX('Hoja de Trabajo para listado'!$AB$155:$BA$1048576,MATCH($A338,'Hoja de Trabajo para listado'!$AB$155:$AB$1048576,0),MATCH((CUADRO!N$4&amp;$E338),'Hoja de Trabajo para listado'!$AB$151:$BA$151,0)),0)+IFERROR(INDEX('Hoja de Trabajo para listado'!$BC$155:$CB$1048576,MATCH($A338,'Hoja de Trabajo para listado'!$BC$155:$BC$1048576,0),MATCH((CUADRO!N$4&amp;$E338),'Hoja de Trabajo para listado'!$BC$151:$CB$151,0)),0)+IFERROR(INDEX('Hoja de Trabajo para listado'!$DE$153:$DG$274,MATCH($A338,'Hoja de Trabajo para listado'!$DE$153:$DE$1048576,0),MATCH((CUADRO!N$4&amp;$E338),'Hoja de Trabajo para listado'!$DE$151:$DG$151,0)),0)+IFERROR(INDEX('Hoja de Trabajo para listado'!$CD$155:$DC$1048576,MATCH($A338,'Hoja de Trabajo para listado'!$CD$155:$CD$1048576,0),MATCH((CUADRO!N$4&amp;$E338),'Hoja de Trabajo para listado'!$CD$151:$DC$151,0)),0)</f>
        <v>0</v>
      </c>
      <c r="O338" s="243">
        <f ca="1">+IFERROR(INDEX('Hoja de Trabajo para listado'!$A$155:$Z$1048576,MATCH($A338,'Hoja de Trabajo para listado'!$A$155:$A$1048576,0),MATCH((CUADRO!O$4&amp;$E338),'Hoja de Trabajo para listado'!$A$151:$Z$151,0)),0)+IFERROR(INDEX('Hoja de Trabajo para listado'!$AB$155:$BA$1048576,MATCH($A338,'Hoja de Trabajo para listado'!$AB$155:$AB$1048576,0),MATCH((CUADRO!O$4&amp;$E338),'Hoja de Trabajo para listado'!$AB$151:$BA$151,0)),0)+IFERROR(INDEX('Hoja de Trabajo para listado'!$BC$155:$CB$1048576,MATCH($A338,'Hoja de Trabajo para listado'!$BC$155:$BC$1048576,0),MATCH((CUADRO!O$4&amp;$E338),'Hoja de Trabajo para listado'!$BC$151:$CB$151,0)),0)+IFERROR(INDEX('Hoja de Trabajo para listado'!$DE$153:$DG$274,MATCH($A338,'Hoja de Trabajo para listado'!$DE$153:$DE$1048576,0),MATCH((CUADRO!O$4&amp;$E338),'Hoja de Trabajo para listado'!$DE$151:$DG$151,0)),0)+IFERROR(INDEX('Hoja de Trabajo para listado'!$CD$155:$DC$1048576,MATCH($A338,'Hoja de Trabajo para listado'!$CD$155:$CD$1048576,0),MATCH((CUADRO!O$4&amp;$E338),'Hoja de Trabajo para listado'!$CD$151:$DC$151,0)),0)</f>
        <v>0</v>
      </c>
      <c r="P338" s="243">
        <f ca="1">+IFERROR(INDEX('Hoja de Trabajo para listado'!$A$155:$Z$1048576,MATCH($A338,'Hoja de Trabajo para listado'!$A$155:$A$1048576,0),MATCH((CUADRO!P$4&amp;$E338),'Hoja de Trabajo para listado'!$A$151:$Z$151,0)),0)+IFERROR(INDEX('Hoja de Trabajo para listado'!$AB$155:$BA$1048576,MATCH($A338,'Hoja de Trabajo para listado'!$AB$155:$AB$1048576,0),MATCH((CUADRO!P$4&amp;$E338),'Hoja de Trabajo para listado'!$AB$151:$BA$151,0)),0)+IFERROR(INDEX('Hoja de Trabajo para listado'!$BC$155:$CB$1048576,MATCH($A338,'Hoja de Trabajo para listado'!$BC$155:$BC$1048576,0),MATCH((CUADRO!P$4&amp;$E338),'Hoja de Trabajo para listado'!$BC$151:$CB$151,0)),0)+IFERROR(INDEX('Hoja de Trabajo para listado'!$DE$153:$DG$274,MATCH($A338,'Hoja de Trabajo para listado'!$DE$153:$DE$1048576,0),MATCH((CUADRO!P$4&amp;$E338),'Hoja de Trabajo para listado'!$DE$151:$DG$151,0)),0)+IFERROR(INDEX('Hoja de Trabajo para listado'!$CD$155:$DC$1048576,MATCH($A338,'Hoja de Trabajo para listado'!$CD$155:$CD$1048576,0),MATCH((CUADRO!P$4&amp;$E338),'Hoja de Trabajo para listado'!$CD$151:$DC$151,0)),0)</f>
        <v>0</v>
      </c>
      <c r="Q338" s="243">
        <f ca="1">+IFERROR(INDEX('Hoja de Trabajo para listado'!$A$155:$Z$1048576,MATCH($A338,'Hoja de Trabajo para listado'!$A$155:$A$1048576,0),MATCH((CUADRO!Q$4&amp;$E338),'Hoja de Trabajo para listado'!$A$151:$Z$151,0)),0)+IFERROR(INDEX('Hoja de Trabajo para listado'!$AB$155:$BA$1048576,MATCH($A338,'Hoja de Trabajo para listado'!$AB$155:$AB$1048576,0),MATCH((CUADRO!Q$4&amp;$E338),'Hoja de Trabajo para listado'!$AB$151:$BA$151,0)),0)+IFERROR(INDEX('Hoja de Trabajo para listado'!$BC$155:$CB$1048576,MATCH($A338,'Hoja de Trabajo para listado'!$BC$155:$BC$1048576,0),MATCH((CUADRO!Q$4&amp;$E338),'Hoja de Trabajo para listado'!$BC$151:$CB$151,0)),0)+IFERROR(INDEX('Hoja de Trabajo para listado'!$DE$153:$DG$274,MATCH($A338,'Hoja de Trabajo para listado'!$DE$153:$DE$1048576,0),MATCH((CUADRO!Q$4&amp;$E338),'Hoja de Trabajo para listado'!$DE$151:$DG$151,0)),0)+IFERROR(INDEX('Hoja de Trabajo para listado'!$CD$155:$DC$1048576,MATCH($A338,'Hoja de Trabajo para listado'!$CD$155:$CD$1048576,0),MATCH((CUADRO!Q$4&amp;$E338),'Hoja de Trabajo para listado'!$CD$151:$DC$151,0)),0)</f>
        <v>0</v>
      </c>
      <c r="R338" s="243">
        <f t="shared" ca="1" si="15"/>
        <v>0</v>
      </c>
      <c r="S338" s="259">
        <f ca="1">+R337+R338</f>
        <v>0</v>
      </c>
      <c r="T338" s="241">
        <f ca="1">+S338</f>
        <v>0</v>
      </c>
      <c r="U338" s="240">
        <f t="shared" si="16"/>
        <v>2</v>
      </c>
      <c r="V338" s="327" t="str">
        <f>+VLOOKUP(A338,bd_lista!$A$3:$E$592,5,FALSE)</f>
        <v>Empresas Nacionales</v>
      </c>
      <c r="W338" s="398"/>
      <c r="X338" s="240">
        <f>+VLOOKUP(A338,[4]Sheet1!$A$13:$D$744,4,FALSE)</f>
        <v>20</v>
      </c>
      <c r="Y338" s="240" t="str">
        <f>+VLOOKUP(X338,bd_lista!$A$3:$C$592,3,FALSE)</f>
        <v>Ministerio de Defensa</v>
      </c>
      <c r="Z338" s="288"/>
      <c r="AA338" s="317"/>
    </row>
    <row r="339" spans="1:27" s="377" customFormat="1" ht="15" customHeight="1">
      <c r="A339" s="378">
        <v>572</v>
      </c>
      <c r="B339" s="393">
        <f>+A339</f>
        <v>572</v>
      </c>
      <c r="C339" s="245" t="str">
        <f>+VLOOKUP(A339,bd_lista!$A$3:$C$592,3,FALSE)</f>
        <v>Empresa de Apoyo a la Producción de Alimentos</v>
      </c>
      <c r="D339" s="395" t="str">
        <f>+C339</f>
        <v>Empresa de Apoyo a la Producción de Alimentos</v>
      </c>
      <c r="E339" s="245" t="s">
        <v>1303</v>
      </c>
      <c r="F339" s="241">
        <f ca="1">+IFERROR(INDEX('Hoja de Trabajo para listado'!$A$155:$Z$1048576,MATCH($A339,'Hoja de Trabajo para listado'!$A$155:$A$1048576,0),MATCH((CUADRO!F$4&amp;$E339),'Hoja de Trabajo para listado'!$A$151:$Z$151,0)),0)+IFERROR(INDEX('Hoja de Trabajo para listado'!$AB$155:$BA$1048576,MATCH($A339,'Hoja de Trabajo para listado'!$AB$155:$AB$1048576,0),MATCH((CUADRO!F$4&amp;$E339),'Hoja de Trabajo para listado'!$AB$151:$BA$151,0)),0)+IFERROR(INDEX('Hoja de Trabajo para listado'!$BC$155:$CB$1048576,MATCH($A339,'Hoja de Trabajo para listado'!$BC$155:$BC$1048576,0),MATCH((CUADRO!F$4&amp;$E339),'Hoja de Trabajo para listado'!$BC$151:$CB$151,0)),0)+IFERROR(INDEX('Hoja de Trabajo para listado'!$DE$153:$DG$274,MATCH($A339,'Hoja de Trabajo para listado'!$DE$153:$DE$1048576,0),MATCH((CUADRO!F$4&amp;$E339),'Hoja de Trabajo para listado'!$DE$151:$DG$151,0)),0)+IFERROR(INDEX('Hoja de Trabajo para listado'!$CD$155:$DC$1048576,MATCH($A339,'Hoja de Trabajo para listado'!$CD$155:$CD$1048576,0),MATCH((CUADRO!F$4&amp;$E339),'Hoja de Trabajo para listado'!$CD$151:$DC$151,0)),0)</f>
        <v>0</v>
      </c>
      <c r="G339" s="241">
        <f ca="1">+IFERROR(INDEX('Hoja de Trabajo para listado'!$A$155:$Z$1048576,MATCH($A339,'Hoja de Trabajo para listado'!$A$155:$A$1048576,0),MATCH((CUADRO!G$4&amp;$E339),'Hoja de Trabajo para listado'!$A$151:$Z$151,0)),0)+IFERROR(INDEX('Hoja de Trabajo para listado'!$AB$155:$BA$1048576,MATCH($A339,'Hoja de Trabajo para listado'!$AB$155:$AB$1048576,0),MATCH((CUADRO!G$4&amp;$E339),'Hoja de Trabajo para listado'!$AB$151:$BA$151,0)),0)+IFERROR(INDEX('Hoja de Trabajo para listado'!$BC$155:$CB$1048576,MATCH($A339,'Hoja de Trabajo para listado'!$BC$155:$BC$1048576,0),MATCH((CUADRO!G$4&amp;$E339),'Hoja de Trabajo para listado'!$BC$151:$CB$151,0)),0)+IFERROR(INDEX('Hoja de Trabajo para listado'!$DE$153:$DG$274,MATCH($A339,'Hoja de Trabajo para listado'!$DE$153:$DE$1048576,0),MATCH((CUADRO!G$4&amp;$E339),'Hoja de Trabajo para listado'!$DE$151:$DG$151,0)),0)+IFERROR(INDEX('Hoja de Trabajo para listado'!$CD$155:$DC$1048576,MATCH($A339,'Hoja de Trabajo para listado'!$CD$155:$CD$1048576,0),MATCH((CUADRO!G$4&amp;$E339),'Hoja de Trabajo para listado'!$CD$151:$DC$151,0)),0)</f>
        <v>0</v>
      </c>
      <c r="H339" s="241">
        <f ca="1">+IFERROR(INDEX('Hoja de Trabajo para listado'!$A$155:$Z$1048576,MATCH($A339,'Hoja de Trabajo para listado'!$A$155:$A$1048576,0),MATCH((CUADRO!H$4&amp;$E339),'Hoja de Trabajo para listado'!$A$151:$Z$151,0)),0)+IFERROR(INDEX('Hoja de Trabajo para listado'!$AB$155:$BA$1048576,MATCH($A339,'Hoja de Trabajo para listado'!$AB$155:$AB$1048576,0),MATCH((CUADRO!H$4&amp;$E339),'Hoja de Trabajo para listado'!$AB$151:$BA$151,0)),0)+IFERROR(INDEX('Hoja de Trabajo para listado'!$BC$155:$CB$1048576,MATCH($A339,'Hoja de Trabajo para listado'!$BC$155:$BC$1048576,0),MATCH((CUADRO!H$4&amp;$E339),'Hoja de Trabajo para listado'!$BC$151:$CB$151,0)),0)+IFERROR(INDEX('Hoja de Trabajo para listado'!$DE$153:$DG$274,MATCH($A339,'Hoja de Trabajo para listado'!$DE$153:$DE$1048576,0),MATCH((CUADRO!H$4&amp;$E339),'Hoja de Trabajo para listado'!$DE$151:$DG$151,0)),0)+IFERROR(INDEX('Hoja de Trabajo para listado'!$CD$155:$DC$1048576,MATCH($A339,'Hoja de Trabajo para listado'!$CD$155:$CD$1048576,0),MATCH((CUADRO!H$4&amp;$E339),'Hoja de Trabajo para listado'!$CD$151:$DC$151,0)),0)</f>
        <v>0</v>
      </c>
      <c r="I339" s="241">
        <f ca="1">+IFERROR(INDEX('Hoja de Trabajo para listado'!$A$155:$Z$1048576,MATCH($A339,'Hoja de Trabajo para listado'!$A$155:$A$1048576,0),MATCH((CUADRO!I$4&amp;$E339),'Hoja de Trabajo para listado'!$A$151:$Z$151,0)),0)+IFERROR(INDEX('Hoja de Trabajo para listado'!$AB$155:$BA$1048576,MATCH($A339,'Hoja de Trabajo para listado'!$AB$155:$AB$1048576,0),MATCH((CUADRO!I$4&amp;$E339),'Hoja de Trabajo para listado'!$AB$151:$BA$151,0)),0)+IFERROR(INDEX('Hoja de Trabajo para listado'!$BC$155:$CB$1048576,MATCH($A339,'Hoja de Trabajo para listado'!$BC$155:$BC$1048576,0),MATCH((CUADRO!I$4&amp;$E339),'Hoja de Trabajo para listado'!$BC$151:$CB$151,0)),0)+IFERROR(INDEX('Hoja de Trabajo para listado'!$DE$153:$DG$274,MATCH($A339,'Hoja de Trabajo para listado'!$DE$153:$DE$1048576,0),MATCH((CUADRO!I$4&amp;$E339),'Hoja de Trabajo para listado'!$DE$151:$DG$151,0)),0)+IFERROR(INDEX('Hoja de Trabajo para listado'!$CD$155:$DC$1048576,MATCH($A339,'Hoja de Trabajo para listado'!$CD$155:$CD$1048576,0),MATCH((CUADRO!I$4&amp;$E339),'Hoja de Trabajo para listado'!$CD$151:$DC$151,0)),0)</f>
        <v>0</v>
      </c>
      <c r="J339" s="241">
        <f ca="1">+IFERROR(INDEX('Hoja de Trabajo para listado'!$A$155:$Z$1048576,MATCH($A339,'Hoja de Trabajo para listado'!$A$155:$A$1048576,0),MATCH((CUADRO!J$4&amp;$E339),'Hoja de Trabajo para listado'!$A$151:$Z$151,0)),0)+IFERROR(INDEX('Hoja de Trabajo para listado'!$AB$155:$BA$1048576,MATCH($A339,'Hoja de Trabajo para listado'!$AB$155:$AB$1048576,0),MATCH((CUADRO!J$4&amp;$E339),'Hoja de Trabajo para listado'!$AB$151:$BA$151,0)),0)+IFERROR(INDEX('Hoja de Trabajo para listado'!$BC$155:$CB$1048576,MATCH($A339,'Hoja de Trabajo para listado'!$BC$155:$BC$1048576,0),MATCH((CUADRO!J$4&amp;$E339),'Hoja de Trabajo para listado'!$BC$151:$CB$151,0)),0)+IFERROR(INDEX('Hoja de Trabajo para listado'!$DE$153:$DG$274,MATCH($A339,'Hoja de Trabajo para listado'!$DE$153:$DE$1048576,0),MATCH((CUADRO!J$4&amp;$E339),'Hoja de Trabajo para listado'!$DE$151:$DG$151,0)),0)+IFERROR(INDEX('Hoja de Trabajo para listado'!$CD$155:$DC$1048576,MATCH($A339,'Hoja de Trabajo para listado'!$CD$155:$CD$1048576,0),MATCH((CUADRO!J$4&amp;$E339),'Hoja de Trabajo para listado'!$CD$151:$DC$151,0)),0)</f>
        <v>0</v>
      </c>
      <c r="K339" s="241">
        <f ca="1">+IFERROR(INDEX('Hoja de Trabajo para listado'!$A$155:$Z$1048576,MATCH($A339,'Hoja de Trabajo para listado'!$A$155:$A$1048576,0),MATCH((CUADRO!K$4&amp;$E339),'Hoja de Trabajo para listado'!$A$151:$Z$151,0)),0)+IFERROR(INDEX('Hoja de Trabajo para listado'!$AB$155:$BA$1048576,MATCH($A339,'Hoja de Trabajo para listado'!$AB$155:$AB$1048576,0),MATCH((CUADRO!K$4&amp;$E339),'Hoja de Trabajo para listado'!$AB$151:$BA$151,0)),0)+IFERROR(INDEX('Hoja de Trabajo para listado'!$BC$155:$CB$1048576,MATCH($A339,'Hoja de Trabajo para listado'!$BC$155:$BC$1048576,0),MATCH((CUADRO!K$4&amp;$E339),'Hoja de Trabajo para listado'!$BC$151:$CB$151,0)),0)+IFERROR(INDEX('Hoja de Trabajo para listado'!$DE$153:$DG$274,MATCH($A339,'Hoja de Trabajo para listado'!$DE$153:$DE$1048576,0),MATCH((CUADRO!K$4&amp;$E339),'Hoja de Trabajo para listado'!$DE$151:$DG$151,0)),0)+IFERROR(INDEX('Hoja de Trabajo para listado'!$CD$155:$DC$1048576,MATCH($A339,'Hoja de Trabajo para listado'!$CD$155:$CD$1048576,0),MATCH((CUADRO!K$4&amp;$E339),'Hoja de Trabajo para listado'!$CD$151:$DC$151,0)),0)</f>
        <v>0</v>
      </c>
      <c r="L339" s="241">
        <f ca="1">+IFERROR(INDEX('Hoja de Trabajo para listado'!$A$155:$Z$1048576,MATCH($A339,'Hoja de Trabajo para listado'!$A$155:$A$1048576,0),MATCH((CUADRO!L$4&amp;$E339),'Hoja de Trabajo para listado'!$A$151:$Z$151,0)),0)+IFERROR(INDEX('Hoja de Trabajo para listado'!$AB$155:$BA$1048576,MATCH($A339,'Hoja de Trabajo para listado'!$AB$155:$AB$1048576,0),MATCH((CUADRO!L$4&amp;$E339),'Hoja de Trabajo para listado'!$AB$151:$BA$151,0)),0)+IFERROR(INDEX('Hoja de Trabajo para listado'!$BC$155:$CB$1048576,MATCH($A339,'Hoja de Trabajo para listado'!$BC$155:$BC$1048576,0),MATCH((CUADRO!L$4&amp;$E339),'Hoja de Trabajo para listado'!$BC$151:$CB$151,0)),0)+IFERROR(INDEX('Hoja de Trabajo para listado'!$DE$153:$DG$274,MATCH($A339,'Hoja de Trabajo para listado'!$DE$153:$DE$1048576,0),MATCH((CUADRO!L$4&amp;$E339),'Hoja de Trabajo para listado'!$DE$151:$DG$151,0)),0)+IFERROR(INDEX('Hoja de Trabajo para listado'!$CD$155:$DC$1048576,MATCH($A339,'Hoja de Trabajo para listado'!$CD$155:$CD$1048576,0),MATCH((CUADRO!L$4&amp;$E339),'Hoja de Trabajo para listado'!$CD$151:$DC$151,0)),0)</f>
        <v>0</v>
      </c>
      <c r="M339" s="241">
        <f ca="1">+IFERROR(INDEX('Hoja de Trabajo para listado'!$A$155:$Z$1048576,MATCH($A339,'Hoja de Trabajo para listado'!$A$155:$A$1048576,0),MATCH((CUADRO!M$4&amp;$E339),'Hoja de Trabajo para listado'!$A$151:$Z$151,0)),0)+IFERROR(INDEX('Hoja de Trabajo para listado'!$AB$155:$BA$1048576,MATCH($A339,'Hoja de Trabajo para listado'!$AB$155:$AB$1048576,0),MATCH((CUADRO!M$4&amp;$E339),'Hoja de Trabajo para listado'!$AB$151:$BA$151,0)),0)+IFERROR(INDEX('Hoja de Trabajo para listado'!$BC$155:$CB$1048576,MATCH($A339,'Hoja de Trabajo para listado'!$BC$155:$BC$1048576,0),MATCH((CUADRO!M$4&amp;$E339),'Hoja de Trabajo para listado'!$BC$151:$CB$151,0)),0)+IFERROR(INDEX('Hoja de Trabajo para listado'!$DE$153:$DG$274,MATCH($A339,'Hoja de Trabajo para listado'!$DE$153:$DE$1048576,0),MATCH((CUADRO!M$4&amp;$E339),'Hoja de Trabajo para listado'!$DE$151:$DG$151,0)),0)+IFERROR(INDEX('Hoja de Trabajo para listado'!$CD$155:$DC$1048576,MATCH($A339,'Hoja de Trabajo para listado'!$CD$155:$CD$1048576,0),MATCH((CUADRO!M$4&amp;$E339),'Hoja de Trabajo para listado'!$CD$151:$DC$151,0)),0)</f>
        <v>0</v>
      </c>
      <c r="N339" s="241">
        <f ca="1">+IFERROR(INDEX('Hoja de Trabajo para listado'!$A$155:$Z$1048576,MATCH($A339,'Hoja de Trabajo para listado'!$A$155:$A$1048576,0),MATCH((CUADRO!N$4&amp;$E339),'Hoja de Trabajo para listado'!$A$151:$Z$151,0)),0)+IFERROR(INDEX('Hoja de Trabajo para listado'!$AB$155:$BA$1048576,MATCH($A339,'Hoja de Trabajo para listado'!$AB$155:$AB$1048576,0),MATCH((CUADRO!N$4&amp;$E339),'Hoja de Trabajo para listado'!$AB$151:$BA$151,0)),0)+IFERROR(INDEX('Hoja de Trabajo para listado'!$BC$155:$CB$1048576,MATCH($A339,'Hoja de Trabajo para listado'!$BC$155:$BC$1048576,0),MATCH((CUADRO!N$4&amp;$E339),'Hoja de Trabajo para listado'!$BC$151:$CB$151,0)),0)+IFERROR(INDEX('Hoja de Trabajo para listado'!$DE$153:$DG$274,MATCH($A339,'Hoja de Trabajo para listado'!$DE$153:$DE$1048576,0),MATCH((CUADRO!N$4&amp;$E339),'Hoja de Trabajo para listado'!$DE$151:$DG$151,0)),0)+IFERROR(INDEX('Hoja de Trabajo para listado'!$CD$155:$DC$1048576,MATCH($A339,'Hoja de Trabajo para listado'!$CD$155:$CD$1048576,0),MATCH((CUADRO!N$4&amp;$E339),'Hoja de Trabajo para listado'!$CD$151:$DC$151,0)),0)</f>
        <v>0</v>
      </c>
      <c r="O339" s="241">
        <f ca="1">+IFERROR(INDEX('Hoja de Trabajo para listado'!$A$155:$Z$1048576,MATCH($A339,'Hoja de Trabajo para listado'!$A$155:$A$1048576,0),MATCH((CUADRO!O$4&amp;$E339),'Hoja de Trabajo para listado'!$A$151:$Z$151,0)),0)+IFERROR(INDEX('Hoja de Trabajo para listado'!$AB$155:$BA$1048576,MATCH($A339,'Hoja de Trabajo para listado'!$AB$155:$AB$1048576,0),MATCH((CUADRO!O$4&amp;$E339),'Hoja de Trabajo para listado'!$AB$151:$BA$151,0)),0)+IFERROR(INDEX('Hoja de Trabajo para listado'!$BC$155:$CB$1048576,MATCH($A339,'Hoja de Trabajo para listado'!$BC$155:$BC$1048576,0),MATCH((CUADRO!O$4&amp;$E339),'Hoja de Trabajo para listado'!$BC$151:$CB$151,0)),0)+IFERROR(INDEX('Hoja de Trabajo para listado'!$DE$153:$DG$274,MATCH($A339,'Hoja de Trabajo para listado'!$DE$153:$DE$1048576,0),MATCH((CUADRO!O$4&amp;$E339),'Hoja de Trabajo para listado'!$DE$151:$DG$151,0)),0)+IFERROR(INDEX('Hoja de Trabajo para listado'!$CD$155:$DC$1048576,MATCH($A339,'Hoja de Trabajo para listado'!$CD$155:$CD$1048576,0),MATCH((CUADRO!O$4&amp;$E339),'Hoja de Trabajo para listado'!$CD$151:$DC$151,0)),0)</f>
        <v>86762.17</v>
      </c>
      <c r="P339" s="241">
        <f ca="1">+IFERROR(INDEX('Hoja de Trabajo para listado'!$A$155:$Z$1048576,MATCH($A339,'Hoja de Trabajo para listado'!$A$155:$A$1048576,0),MATCH((CUADRO!P$4&amp;$E339),'Hoja de Trabajo para listado'!$A$151:$Z$151,0)),0)+IFERROR(INDEX('Hoja de Trabajo para listado'!$AB$155:$BA$1048576,MATCH($A339,'Hoja de Trabajo para listado'!$AB$155:$AB$1048576,0),MATCH((CUADRO!P$4&amp;$E339),'Hoja de Trabajo para listado'!$AB$151:$BA$151,0)),0)+IFERROR(INDEX('Hoja de Trabajo para listado'!$BC$155:$CB$1048576,MATCH($A339,'Hoja de Trabajo para listado'!$BC$155:$BC$1048576,0),MATCH((CUADRO!P$4&amp;$E339),'Hoja de Trabajo para listado'!$BC$151:$CB$151,0)),0)+IFERROR(INDEX('Hoja de Trabajo para listado'!$DE$153:$DG$274,MATCH($A339,'Hoja de Trabajo para listado'!$DE$153:$DE$1048576,0),MATCH((CUADRO!P$4&amp;$E339),'Hoja de Trabajo para listado'!$DE$151:$DG$151,0)),0)+IFERROR(INDEX('Hoja de Trabajo para listado'!$CD$155:$DC$1048576,MATCH($A339,'Hoja de Trabajo para listado'!$CD$155:$CD$1048576,0),MATCH((CUADRO!P$4&amp;$E339),'Hoja de Trabajo para listado'!$CD$151:$DC$151,0)),0)</f>
        <v>0</v>
      </c>
      <c r="Q339" s="241">
        <f ca="1">+IFERROR(INDEX('Hoja de Trabajo para listado'!$A$155:$Z$1048576,MATCH($A339,'Hoja de Trabajo para listado'!$A$155:$A$1048576,0),MATCH((CUADRO!Q$4&amp;$E339),'Hoja de Trabajo para listado'!$A$151:$Z$151,0)),0)+IFERROR(INDEX('Hoja de Trabajo para listado'!$AB$155:$BA$1048576,MATCH($A339,'Hoja de Trabajo para listado'!$AB$155:$AB$1048576,0),MATCH((CUADRO!Q$4&amp;$E339),'Hoja de Trabajo para listado'!$AB$151:$BA$151,0)),0)+IFERROR(INDEX('Hoja de Trabajo para listado'!$BC$155:$CB$1048576,MATCH($A339,'Hoja de Trabajo para listado'!$BC$155:$BC$1048576,0),MATCH((CUADRO!Q$4&amp;$E339),'Hoja de Trabajo para listado'!$BC$151:$CB$151,0)),0)+IFERROR(INDEX('Hoja de Trabajo para listado'!$DE$153:$DG$274,MATCH($A339,'Hoja de Trabajo para listado'!$DE$153:$DE$1048576,0),MATCH((CUADRO!Q$4&amp;$E339),'Hoja de Trabajo para listado'!$DE$151:$DG$151,0)),0)+IFERROR(INDEX('Hoja de Trabajo para listado'!$CD$155:$DC$1048576,MATCH($A339,'Hoja de Trabajo para listado'!$CD$155:$CD$1048576,0),MATCH((CUADRO!Q$4&amp;$E339),'Hoja de Trabajo para listado'!$CD$151:$DC$151,0)),0)</f>
        <v>0</v>
      </c>
      <c r="R339" s="241">
        <f t="shared" ca="1" si="15"/>
        <v>86762.17</v>
      </c>
      <c r="S339" s="260"/>
      <c r="T339" s="241">
        <f ca="1">+T340</f>
        <v>26993279.219999999</v>
      </c>
      <c r="U339" s="240">
        <f t="shared" si="16"/>
        <v>1</v>
      </c>
      <c r="V339" s="327" t="str">
        <f>+VLOOKUP(A339,bd_lista!$A$3:$E$592,5,FALSE)</f>
        <v>Empresas Nacionales</v>
      </c>
      <c r="W339" s="397" t="str">
        <f>+V339</f>
        <v>Empresas Nacionales</v>
      </c>
      <c r="X339" s="240">
        <f>+VLOOKUP(A339,[4]Sheet1!$A$13:$D$744,4,FALSE)</f>
        <v>41</v>
      </c>
      <c r="Y339" s="240" t="str">
        <f>+VLOOKUP(X339,bd_lista!$A$3:$C$592,3,FALSE)</f>
        <v>Ministerio de Desarrollo Productivo y Economía Plural</v>
      </c>
      <c r="Z339" s="290">
        <f>+X339</f>
        <v>41</v>
      </c>
      <c r="AA339" s="315" t="str">
        <f>+Y339</f>
        <v>Ministerio de Desarrollo Productivo y Economía Plural</v>
      </c>
    </row>
    <row r="340" spans="1:27" s="377" customFormat="1" ht="15" customHeight="1">
      <c r="A340" s="378">
        <v>572</v>
      </c>
      <c r="B340" s="394"/>
      <c r="C340" s="327" t="str">
        <f>+VLOOKUP(A340,bd_lista!$A$3:$C$592,3,FALSE)</f>
        <v>Empresa de Apoyo a la Producción de Alimentos</v>
      </c>
      <c r="D340" s="396"/>
      <c r="E340" s="327" t="s">
        <v>1304</v>
      </c>
      <c r="F340" s="243">
        <f ca="1">+IFERROR(INDEX('Hoja de Trabajo para listado'!$A$155:$Z$1048576,MATCH($A340,'Hoja de Trabajo para listado'!$A$155:$A$1048576,0),MATCH((CUADRO!F$4&amp;$E340),'Hoja de Trabajo para listado'!$A$151:$Z$151,0)),0)+IFERROR(INDEX('Hoja de Trabajo para listado'!$AB$155:$BA$1048576,MATCH($A340,'Hoja de Trabajo para listado'!$AB$155:$AB$1048576,0),MATCH((CUADRO!F$4&amp;$E340),'Hoja de Trabajo para listado'!$AB$151:$BA$151,0)),0)+IFERROR(INDEX('Hoja de Trabajo para listado'!$BC$155:$CB$1048576,MATCH($A340,'Hoja de Trabajo para listado'!$BC$155:$BC$1048576,0),MATCH((CUADRO!F$4&amp;$E340),'Hoja de Trabajo para listado'!$BC$151:$CB$151,0)),0)+IFERROR(INDEX('Hoja de Trabajo para listado'!$DE$153:$DG$274,MATCH($A340,'Hoja de Trabajo para listado'!$DE$153:$DE$1048576,0),MATCH((CUADRO!F$4&amp;$E340),'Hoja de Trabajo para listado'!$DE$151:$DG$151,0)),0)+IFERROR(INDEX('Hoja de Trabajo para listado'!$CD$155:$DC$1048576,MATCH($A340,'Hoja de Trabajo para listado'!$CD$155:$CD$1048576,0),MATCH((CUADRO!F$4&amp;$E340),'Hoja de Trabajo para listado'!$CD$151:$DC$151,0)),0)</f>
        <v>0</v>
      </c>
      <c r="G340" s="243">
        <f ca="1">+IFERROR(INDEX('Hoja de Trabajo para listado'!$A$155:$Z$1048576,MATCH($A340,'Hoja de Trabajo para listado'!$A$155:$A$1048576,0),MATCH((CUADRO!G$4&amp;$E340),'Hoja de Trabajo para listado'!$A$151:$Z$151,0)),0)+IFERROR(INDEX('Hoja de Trabajo para listado'!$AB$155:$BA$1048576,MATCH($A340,'Hoja de Trabajo para listado'!$AB$155:$AB$1048576,0),MATCH((CUADRO!G$4&amp;$E340),'Hoja de Trabajo para listado'!$AB$151:$BA$151,0)),0)+IFERROR(INDEX('Hoja de Trabajo para listado'!$BC$155:$CB$1048576,MATCH($A340,'Hoja de Trabajo para listado'!$BC$155:$BC$1048576,0),MATCH((CUADRO!G$4&amp;$E340),'Hoja de Trabajo para listado'!$BC$151:$CB$151,0)),0)+IFERROR(INDEX('Hoja de Trabajo para listado'!$DE$153:$DG$274,MATCH($A340,'Hoja de Trabajo para listado'!$DE$153:$DE$1048576,0),MATCH((CUADRO!G$4&amp;$E340),'Hoja de Trabajo para listado'!$DE$151:$DG$151,0)),0)+IFERROR(INDEX('Hoja de Trabajo para listado'!$CD$155:$DC$1048576,MATCH($A340,'Hoja de Trabajo para listado'!$CD$155:$CD$1048576,0),MATCH((CUADRO!G$4&amp;$E340),'Hoja de Trabajo para listado'!$CD$151:$DC$151,0)),0)</f>
        <v>0</v>
      </c>
      <c r="H340" s="243">
        <f ca="1">+IFERROR(INDEX('Hoja de Trabajo para listado'!$A$155:$Z$1048576,MATCH($A340,'Hoja de Trabajo para listado'!$A$155:$A$1048576,0),MATCH((CUADRO!H$4&amp;$E340),'Hoja de Trabajo para listado'!$A$151:$Z$151,0)),0)+IFERROR(INDEX('Hoja de Trabajo para listado'!$AB$155:$BA$1048576,MATCH($A340,'Hoja de Trabajo para listado'!$AB$155:$AB$1048576,0),MATCH((CUADRO!H$4&amp;$E340),'Hoja de Trabajo para listado'!$AB$151:$BA$151,0)),0)+IFERROR(INDEX('Hoja de Trabajo para listado'!$BC$155:$CB$1048576,MATCH($A340,'Hoja de Trabajo para listado'!$BC$155:$BC$1048576,0),MATCH((CUADRO!H$4&amp;$E340),'Hoja de Trabajo para listado'!$BC$151:$CB$151,0)),0)+IFERROR(INDEX('Hoja de Trabajo para listado'!$DE$153:$DG$274,MATCH($A340,'Hoja de Trabajo para listado'!$DE$153:$DE$1048576,0),MATCH((CUADRO!H$4&amp;$E340),'Hoja de Trabajo para listado'!$DE$151:$DG$151,0)),0)+IFERROR(INDEX('Hoja de Trabajo para listado'!$CD$155:$DC$1048576,MATCH($A340,'Hoja de Trabajo para listado'!$CD$155:$CD$1048576,0),MATCH((CUADRO!H$4&amp;$E340),'Hoja de Trabajo para listado'!$CD$151:$DC$151,0)),0)</f>
        <v>0</v>
      </c>
      <c r="I340" s="243">
        <f ca="1">+IFERROR(INDEX('Hoja de Trabajo para listado'!$A$155:$Z$1048576,MATCH($A340,'Hoja de Trabajo para listado'!$A$155:$A$1048576,0),MATCH((CUADRO!I$4&amp;$E340),'Hoja de Trabajo para listado'!$A$151:$Z$151,0)),0)+IFERROR(INDEX('Hoja de Trabajo para listado'!$AB$155:$BA$1048576,MATCH($A340,'Hoja de Trabajo para listado'!$AB$155:$AB$1048576,0),MATCH((CUADRO!I$4&amp;$E340),'Hoja de Trabajo para listado'!$AB$151:$BA$151,0)),0)+IFERROR(INDEX('Hoja de Trabajo para listado'!$BC$155:$CB$1048576,MATCH($A340,'Hoja de Trabajo para listado'!$BC$155:$BC$1048576,0),MATCH((CUADRO!I$4&amp;$E340),'Hoja de Trabajo para listado'!$BC$151:$CB$151,0)),0)+IFERROR(INDEX('Hoja de Trabajo para listado'!$DE$153:$DG$274,MATCH($A340,'Hoja de Trabajo para listado'!$DE$153:$DE$1048576,0),MATCH((CUADRO!I$4&amp;$E340),'Hoja de Trabajo para listado'!$DE$151:$DG$151,0)),0)+IFERROR(INDEX('Hoja de Trabajo para listado'!$CD$155:$DC$1048576,MATCH($A340,'Hoja de Trabajo para listado'!$CD$155:$CD$1048576,0),MATCH((CUADRO!I$4&amp;$E340),'Hoja de Trabajo para listado'!$CD$151:$DC$151,0)),0)</f>
        <v>0</v>
      </c>
      <c r="J340" s="243">
        <f ca="1">+IFERROR(INDEX('Hoja de Trabajo para listado'!$A$155:$Z$1048576,MATCH($A340,'Hoja de Trabajo para listado'!$A$155:$A$1048576,0),MATCH((CUADRO!J$4&amp;$E340),'Hoja de Trabajo para listado'!$A$151:$Z$151,0)),0)+IFERROR(INDEX('Hoja de Trabajo para listado'!$AB$155:$BA$1048576,MATCH($A340,'Hoja de Trabajo para listado'!$AB$155:$AB$1048576,0),MATCH((CUADRO!J$4&amp;$E340),'Hoja de Trabajo para listado'!$AB$151:$BA$151,0)),0)+IFERROR(INDEX('Hoja de Trabajo para listado'!$BC$155:$CB$1048576,MATCH($A340,'Hoja de Trabajo para listado'!$BC$155:$BC$1048576,0),MATCH((CUADRO!J$4&amp;$E340),'Hoja de Trabajo para listado'!$BC$151:$CB$151,0)),0)+IFERROR(INDEX('Hoja de Trabajo para listado'!$DE$153:$DG$274,MATCH($A340,'Hoja de Trabajo para listado'!$DE$153:$DE$1048576,0),MATCH((CUADRO!J$4&amp;$E340),'Hoja de Trabajo para listado'!$DE$151:$DG$151,0)),0)+IFERROR(INDEX('Hoja de Trabajo para listado'!$CD$155:$DC$1048576,MATCH($A340,'Hoja de Trabajo para listado'!$CD$155:$CD$1048576,0),MATCH((CUADRO!J$4&amp;$E340),'Hoja de Trabajo para listado'!$CD$151:$DC$151,0)),0)</f>
        <v>0</v>
      </c>
      <c r="K340" s="243">
        <f ca="1">+IFERROR(INDEX('Hoja de Trabajo para listado'!$A$155:$Z$1048576,MATCH($A340,'Hoja de Trabajo para listado'!$A$155:$A$1048576,0),MATCH((CUADRO!K$4&amp;$E340),'Hoja de Trabajo para listado'!$A$151:$Z$151,0)),0)+IFERROR(INDEX('Hoja de Trabajo para listado'!$AB$155:$BA$1048576,MATCH($A340,'Hoja de Trabajo para listado'!$AB$155:$AB$1048576,0),MATCH((CUADRO!K$4&amp;$E340),'Hoja de Trabajo para listado'!$AB$151:$BA$151,0)),0)+IFERROR(INDEX('Hoja de Trabajo para listado'!$BC$155:$CB$1048576,MATCH($A340,'Hoja de Trabajo para listado'!$BC$155:$BC$1048576,0),MATCH((CUADRO!K$4&amp;$E340),'Hoja de Trabajo para listado'!$BC$151:$CB$151,0)),0)+IFERROR(INDEX('Hoja de Trabajo para listado'!$DE$153:$DG$274,MATCH($A340,'Hoja de Trabajo para listado'!$DE$153:$DE$1048576,0),MATCH((CUADRO!K$4&amp;$E340),'Hoja de Trabajo para listado'!$DE$151:$DG$151,0)),0)+IFERROR(INDEX('Hoja de Trabajo para listado'!$CD$155:$DC$1048576,MATCH($A340,'Hoja de Trabajo para listado'!$CD$155:$CD$1048576,0),MATCH((CUADRO!K$4&amp;$E340),'Hoja de Trabajo para listado'!$CD$151:$DC$151,0)),0)</f>
        <v>0</v>
      </c>
      <c r="L340" s="243">
        <f ca="1">+IFERROR(INDEX('Hoja de Trabajo para listado'!$A$155:$Z$1048576,MATCH($A340,'Hoja de Trabajo para listado'!$A$155:$A$1048576,0),MATCH((CUADRO!L$4&amp;$E340),'Hoja de Trabajo para listado'!$A$151:$Z$151,0)),0)+IFERROR(INDEX('Hoja de Trabajo para listado'!$AB$155:$BA$1048576,MATCH($A340,'Hoja de Trabajo para listado'!$AB$155:$AB$1048576,0),MATCH((CUADRO!L$4&amp;$E340),'Hoja de Trabajo para listado'!$AB$151:$BA$151,0)),0)+IFERROR(INDEX('Hoja de Trabajo para listado'!$BC$155:$CB$1048576,MATCH($A340,'Hoja de Trabajo para listado'!$BC$155:$BC$1048576,0),MATCH((CUADRO!L$4&amp;$E340),'Hoja de Trabajo para listado'!$BC$151:$CB$151,0)),0)+IFERROR(INDEX('Hoja de Trabajo para listado'!$DE$153:$DG$274,MATCH($A340,'Hoja de Trabajo para listado'!$DE$153:$DE$1048576,0),MATCH((CUADRO!L$4&amp;$E340),'Hoja de Trabajo para listado'!$DE$151:$DG$151,0)),0)+IFERROR(INDEX('Hoja de Trabajo para listado'!$CD$155:$DC$1048576,MATCH($A340,'Hoja de Trabajo para listado'!$CD$155:$CD$1048576,0),MATCH((CUADRO!L$4&amp;$E340),'Hoja de Trabajo para listado'!$CD$151:$DC$151,0)),0)</f>
        <v>5397100.1500000004</v>
      </c>
      <c r="M340" s="243">
        <f ca="1">+IFERROR(INDEX('Hoja de Trabajo para listado'!$A$155:$Z$1048576,MATCH($A340,'Hoja de Trabajo para listado'!$A$155:$A$1048576,0),MATCH((CUADRO!M$4&amp;$E340),'Hoja de Trabajo para listado'!$A$151:$Z$151,0)),0)+IFERROR(INDEX('Hoja de Trabajo para listado'!$AB$155:$BA$1048576,MATCH($A340,'Hoja de Trabajo para listado'!$AB$155:$AB$1048576,0),MATCH((CUADRO!M$4&amp;$E340),'Hoja de Trabajo para listado'!$AB$151:$BA$151,0)),0)+IFERROR(INDEX('Hoja de Trabajo para listado'!$BC$155:$CB$1048576,MATCH($A340,'Hoja de Trabajo para listado'!$BC$155:$BC$1048576,0),MATCH((CUADRO!M$4&amp;$E340),'Hoja de Trabajo para listado'!$BC$151:$CB$151,0)),0)+IFERROR(INDEX('Hoja de Trabajo para listado'!$DE$153:$DG$274,MATCH($A340,'Hoja de Trabajo para listado'!$DE$153:$DE$1048576,0),MATCH((CUADRO!M$4&amp;$E340),'Hoja de Trabajo para listado'!$DE$151:$DG$151,0)),0)+IFERROR(INDEX('Hoja de Trabajo para listado'!$CD$155:$DC$1048576,MATCH($A340,'Hoja de Trabajo para listado'!$CD$155:$CD$1048576,0),MATCH((CUADRO!M$4&amp;$E340),'Hoja de Trabajo para listado'!$CD$151:$DC$151,0)),0)</f>
        <v>9816823.3499999996</v>
      </c>
      <c r="N340" s="243">
        <f ca="1">+IFERROR(INDEX('Hoja de Trabajo para listado'!$A$155:$Z$1048576,MATCH($A340,'Hoja de Trabajo para listado'!$A$155:$A$1048576,0),MATCH((CUADRO!N$4&amp;$E340),'Hoja de Trabajo para listado'!$A$151:$Z$151,0)),0)+IFERROR(INDEX('Hoja de Trabajo para listado'!$AB$155:$BA$1048576,MATCH($A340,'Hoja de Trabajo para listado'!$AB$155:$AB$1048576,0),MATCH((CUADRO!N$4&amp;$E340),'Hoja de Trabajo para listado'!$AB$151:$BA$151,0)),0)+IFERROR(INDEX('Hoja de Trabajo para listado'!$BC$155:$CB$1048576,MATCH($A340,'Hoja de Trabajo para listado'!$BC$155:$BC$1048576,0),MATCH((CUADRO!N$4&amp;$E340),'Hoja de Trabajo para listado'!$BC$151:$CB$151,0)),0)+IFERROR(INDEX('Hoja de Trabajo para listado'!$DE$153:$DG$274,MATCH($A340,'Hoja de Trabajo para listado'!$DE$153:$DE$1048576,0),MATCH((CUADRO!N$4&amp;$E340),'Hoja de Trabajo para listado'!$DE$151:$DG$151,0)),0)+IFERROR(INDEX('Hoja de Trabajo para listado'!$CD$155:$DC$1048576,MATCH($A340,'Hoja de Trabajo para listado'!$CD$155:$CD$1048576,0),MATCH((CUADRO!N$4&amp;$E340),'Hoja de Trabajo para listado'!$CD$151:$DC$151,0)),0)</f>
        <v>5891033.5</v>
      </c>
      <c r="O340" s="243">
        <f ca="1">+IFERROR(INDEX('Hoja de Trabajo para listado'!$A$155:$Z$1048576,MATCH($A340,'Hoja de Trabajo para listado'!$A$155:$A$1048576,0),MATCH((CUADRO!O$4&amp;$E340),'Hoja de Trabajo para listado'!$A$151:$Z$151,0)),0)+IFERROR(INDEX('Hoja de Trabajo para listado'!$AB$155:$BA$1048576,MATCH($A340,'Hoja de Trabajo para listado'!$AB$155:$AB$1048576,0),MATCH((CUADRO!O$4&amp;$E340),'Hoja de Trabajo para listado'!$AB$151:$BA$151,0)),0)+IFERROR(INDEX('Hoja de Trabajo para listado'!$BC$155:$CB$1048576,MATCH($A340,'Hoja de Trabajo para listado'!$BC$155:$BC$1048576,0),MATCH((CUADRO!O$4&amp;$E340),'Hoja de Trabajo para listado'!$BC$151:$CB$151,0)),0)+IFERROR(INDEX('Hoja de Trabajo para listado'!$DE$153:$DG$274,MATCH($A340,'Hoja de Trabajo para listado'!$DE$153:$DE$1048576,0),MATCH((CUADRO!O$4&amp;$E340),'Hoja de Trabajo para listado'!$DE$151:$DG$151,0)),0)+IFERROR(INDEX('Hoja de Trabajo para listado'!$CD$155:$DC$1048576,MATCH($A340,'Hoja de Trabajo para listado'!$CD$155:$CD$1048576,0),MATCH((CUADRO!O$4&amp;$E340),'Hoja de Trabajo para listado'!$CD$151:$DC$151,0)),0)</f>
        <v>5799257.2200000007</v>
      </c>
      <c r="P340" s="243">
        <f ca="1">+IFERROR(INDEX('Hoja de Trabajo para listado'!$A$155:$Z$1048576,MATCH($A340,'Hoja de Trabajo para listado'!$A$155:$A$1048576,0),MATCH((CUADRO!P$4&amp;$E340),'Hoja de Trabajo para listado'!$A$151:$Z$151,0)),0)+IFERROR(INDEX('Hoja de Trabajo para listado'!$AB$155:$BA$1048576,MATCH($A340,'Hoja de Trabajo para listado'!$AB$155:$AB$1048576,0),MATCH((CUADRO!P$4&amp;$E340),'Hoja de Trabajo para listado'!$AB$151:$BA$151,0)),0)+IFERROR(INDEX('Hoja de Trabajo para listado'!$BC$155:$CB$1048576,MATCH($A340,'Hoja de Trabajo para listado'!$BC$155:$BC$1048576,0),MATCH((CUADRO!P$4&amp;$E340),'Hoja de Trabajo para listado'!$BC$151:$CB$151,0)),0)+IFERROR(INDEX('Hoja de Trabajo para listado'!$DE$153:$DG$274,MATCH($A340,'Hoja de Trabajo para listado'!$DE$153:$DE$1048576,0),MATCH((CUADRO!P$4&amp;$E340),'Hoja de Trabajo para listado'!$DE$151:$DG$151,0)),0)+IFERROR(INDEX('Hoja de Trabajo para listado'!$CD$155:$DC$1048576,MATCH($A340,'Hoja de Trabajo para listado'!$CD$155:$CD$1048576,0),MATCH((CUADRO!P$4&amp;$E340),'Hoja de Trabajo para listado'!$CD$151:$DC$151,0)),0)</f>
        <v>2302.83</v>
      </c>
      <c r="Q340" s="243">
        <f ca="1">+IFERROR(INDEX('Hoja de Trabajo para listado'!$A$155:$Z$1048576,MATCH($A340,'Hoja de Trabajo para listado'!$A$155:$A$1048576,0),MATCH((CUADRO!Q$4&amp;$E340),'Hoja de Trabajo para listado'!$A$151:$Z$151,0)),0)+IFERROR(INDEX('Hoja de Trabajo para listado'!$AB$155:$BA$1048576,MATCH($A340,'Hoja de Trabajo para listado'!$AB$155:$AB$1048576,0),MATCH((CUADRO!Q$4&amp;$E340),'Hoja de Trabajo para listado'!$AB$151:$BA$151,0)),0)+IFERROR(INDEX('Hoja de Trabajo para listado'!$BC$155:$CB$1048576,MATCH($A340,'Hoja de Trabajo para listado'!$BC$155:$BC$1048576,0),MATCH((CUADRO!Q$4&amp;$E340),'Hoja de Trabajo para listado'!$BC$151:$CB$151,0)),0)+IFERROR(INDEX('Hoja de Trabajo para listado'!$DE$153:$DG$274,MATCH($A340,'Hoja de Trabajo para listado'!$DE$153:$DE$1048576,0),MATCH((CUADRO!Q$4&amp;$E340),'Hoja de Trabajo para listado'!$DE$151:$DG$151,0)),0)+IFERROR(INDEX('Hoja de Trabajo para listado'!$CD$155:$DC$1048576,MATCH($A340,'Hoja de Trabajo para listado'!$CD$155:$CD$1048576,0),MATCH((CUADRO!Q$4&amp;$E340),'Hoja de Trabajo para listado'!$CD$151:$DC$151,0)),0)</f>
        <v>0</v>
      </c>
      <c r="R340" s="243">
        <f t="shared" ca="1" si="15"/>
        <v>26906517.049999997</v>
      </c>
      <c r="S340" s="259">
        <f ca="1">+R339+R340</f>
        <v>26993279.219999999</v>
      </c>
      <c r="T340" s="241">
        <f ca="1">+S340</f>
        <v>26993279.219999999</v>
      </c>
      <c r="U340" s="240">
        <f t="shared" si="16"/>
        <v>2</v>
      </c>
      <c r="V340" s="327" t="str">
        <f>+VLOOKUP(A340,bd_lista!$A$3:$E$592,5,FALSE)</f>
        <v>Empresas Nacionales</v>
      </c>
      <c r="W340" s="398"/>
      <c r="X340" s="240">
        <f>+VLOOKUP(A340,[4]Sheet1!$A$13:$D$744,4,FALSE)</f>
        <v>41</v>
      </c>
      <c r="Y340" s="240" t="str">
        <f>+VLOOKUP(X340,bd_lista!$A$3:$C$592,3,FALSE)</f>
        <v>Ministerio de Desarrollo Productivo y Economía Plural</v>
      </c>
      <c r="Z340" s="288"/>
      <c r="AA340" s="317"/>
    </row>
    <row r="341" spans="1:27" customFormat="1" ht="15" customHeight="1">
      <c r="A341" s="32">
        <v>573</v>
      </c>
      <c r="B341" s="393">
        <f>+A341</f>
        <v>573</v>
      </c>
      <c r="C341" s="245" t="str">
        <f>+VLOOKUP(A341,bd_lista!$A$3:$C$592,3,FALSE)</f>
        <v>Empresa Siderúrgica del Mutún</v>
      </c>
      <c r="D341" s="395" t="str">
        <f>+C341</f>
        <v>Empresa Siderúrgica del Mutún</v>
      </c>
      <c r="E341" s="240" t="s">
        <v>1303</v>
      </c>
      <c r="F341" s="241">
        <f ca="1">+IFERROR(INDEX('Hoja de Trabajo para listado'!$A$155:$Z$1048576,MATCH($A341,'Hoja de Trabajo para listado'!$A$155:$A$1048576,0),MATCH((CUADRO!F$4&amp;$E341),'Hoja de Trabajo para listado'!$A$151:$Z$151,0)),0)+IFERROR(INDEX('Hoja de Trabajo para listado'!$AB$155:$BA$1048576,MATCH($A341,'Hoja de Trabajo para listado'!$AB$155:$AB$1048576,0),MATCH((CUADRO!F$4&amp;$E341),'Hoja de Trabajo para listado'!$AB$151:$BA$151,0)),0)+IFERROR(INDEX('Hoja de Trabajo para listado'!$BC$155:$CB$1048576,MATCH($A341,'Hoja de Trabajo para listado'!$BC$155:$BC$1048576,0),MATCH((CUADRO!F$4&amp;$E341),'Hoja de Trabajo para listado'!$BC$151:$CB$151,0)),0)+IFERROR(INDEX('Hoja de Trabajo para listado'!$DE$153:$DG$274,MATCH($A341,'Hoja de Trabajo para listado'!$DE$153:$DE$1048576,0),MATCH((CUADRO!F$4&amp;$E341),'Hoja de Trabajo para listado'!$DE$151:$DG$151,0)),0)+IFERROR(INDEX('Hoja de Trabajo para listado'!$CD$155:$DC$1048576,MATCH($A341,'Hoja de Trabajo para listado'!$CD$155:$CD$1048576,0),MATCH((CUADRO!F$4&amp;$E341),'Hoja de Trabajo para listado'!$CD$151:$DC$151,0)),0)</f>
        <v>0</v>
      </c>
      <c r="G341" s="241">
        <f ca="1">+IFERROR(INDEX('Hoja de Trabajo para listado'!$A$155:$Z$1048576,MATCH($A341,'Hoja de Trabajo para listado'!$A$155:$A$1048576,0),MATCH((CUADRO!G$4&amp;$E341),'Hoja de Trabajo para listado'!$A$151:$Z$151,0)),0)+IFERROR(INDEX('Hoja de Trabajo para listado'!$AB$155:$BA$1048576,MATCH($A341,'Hoja de Trabajo para listado'!$AB$155:$AB$1048576,0),MATCH((CUADRO!G$4&amp;$E341),'Hoja de Trabajo para listado'!$AB$151:$BA$151,0)),0)+IFERROR(INDEX('Hoja de Trabajo para listado'!$BC$155:$CB$1048576,MATCH($A341,'Hoja de Trabajo para listado'!$BC$155:$BC$1048576,0),MATCH((CUADRO!G$4&amp;$E341),'Hoja de Trabajo para listado'!$BC$151:$CB$151,0)),0)+IFERROR(INDEX('Hoja de Trabajo para listado'!$DE$153:$DG$274,MATCH($A341,'Hoja de Trabajo para listado'!$DE$153:$DE$1048576,0),MATCH((CUADRO!G$4&amp;$E341),'Hoja de Trabajo para listado'!$DE$151:$DG$151,0)),0)+IFERROR(INDEX('Hoja de Trabajo para listado'!$CD$155:$DC$1048576,MATCH($A341,'Hoja de Trabajo para listado'!$CD$155:$CD$1048576,0),MATCH((CUADRO!G$4&amp;$E341),'Hoja de Trabajo para listado'!$CD$151:$DC$151,0)),0)</f>
        <v>0</v>
      </c>
      <c r="H341" s="241">
        <f ca="1">+IFERROR(INDEX('Hoja de Trabajo para listado'!$A$155:$Z$1048576,MATCH($A341,'Hoja de Trabajo para listado'!$A$155:$A$1048576,0),MATCH((CUADRO!H$4&amp;$E341),'Hoja de Trabajo para listado'!$A$151:$Z$151,0)),0)+IFERROR(INDEX('Hoja de Trabajo para listado'!$AB$155:$BA$1048576,MATCH($A341,'Hoja de Trabajo para listado'!$AB$155:$AB$1048576,0),MATCH((CUADRO!H$4&amp;$E341),'Hoja de Trabajo para listado'!$AB$151:$BA$151,0)),0)+IFERROR(INDEX('Hoja de Trabajo para listado'!$BC$155:$CB$1048576,MATCH($A341,'Hoja de Trabajo para listado'!$BC$155:$BC$1048576,0),MATCH((CUADRO!H$4&amp;$E341),'Hoja de Trabajo para listado'!$BC$151:$CB$151,0)),0)+IFERROR(INDEX('Hoja de Trabajo para listado'!$DE$153:$DG$274,MATCH($A341,'Hoja de Trabajo para listado'!$DE$153:$DE$1048576,0),MATCH((CUADRO!H$4&amp;$E341),'Hoja de Trabajo para listado'!$DE$151:$DG$151,0)),0)+IFERROR(INDEX('Hoja de Trabajo para listado'!$CD$155:$DC$1048576,MATCH($A341,'Hoja de Trabajo para listado'!$CD$155:$CD$1048576,0),MATCH((CUADRO!H$4&amp;$E341),'Hoja de Trabajo para listado'!$CD$151:$DC$151,0)),0)</f>
        <v>0</v>
      </c>
      <c r="I341" s="241">
        <f ca="1">+IFERROR(INDEX('Hoja de Trabajo para listado'!$A$155:$Z$1048576,MATCH($A341,'Hoja de Trabajo para listado'!$A$155:$A$1048576,0),MATCH((CUADRO!I$4&amp;$E341),'Hoja de Trabajo para listado'!$A$151:$Z$151,0)),0)+IFERROR(INDEX('Hoja de Trabajo para listado'!$AB$155:$BA$1048576,MATCH($A341,'Hoja de Trabajo para listado'!$AB$155:$AB$1048576,0),MATCH((CUADRO!I$4&amp;$E341),'Hoja de Trabajo para listado'!$AB$151:$BA$151,0)),0)+IFERROR(INDEX('Hoja de Trabajo para listado'!$BC$155:$CB$1048576,MATCH($A341,'Hoja de Trabajo para listado'!$BC$155:$BC$1048576,0),MATCH((CUADRO!I$4&amp;$E341),'Hoja de Trabajo para listado'!$BC$151:$CB$151,0)),0)+IFERROR(INDEX('Hoja de Trabajo para listado'!$DE$153:$DG$274,MATCH($A341,'Hoja de Trabajo para listado'!$DE$153:$DE$1048576,0),MATCH((CUADRO!I$4&amp;$E341),'Hoja de Trabajo para listado'!$DE$151:$DG$151,0)),0)+IFERROR(INDEX('Hoja de Trabajo para listado'!$CD$155:$DC$1048576,MATCH($A341,'Hoja de Trabajo para listado'!$CD$155:$CD$1048576,0),MATCH((CUADRO!I$4&amp;$E341),'Hoja de Trabajo para listado'!$CD$151:$DC$151,0)),0)</f>
        <v>0</v>
      </c>
      <c r="J341" s="241">
        <f ca="1">+IFERROR(INDEX('Hoja de Trabajo para listado'!$A$155:$Z$1048576,MATCH($A341,'Hoja de Trabajo para listado'!$A$155:$A$1048576,0),MATCH((CUADRO!J$4&amp;$E341),'Hoja de Trabajo para listado'!$A$151:$Z$151,0)),0)+IFERROR(INDEX('Hoja de Trabajo para listado'!$AB$155:$BA$1048576,MATCH($A341,'Hoja de Trabajo para listado'!$AB$155:$AB$1048576,0),MATCH((CUADRO!J$4&amp;$E341),'Hoja de Trabajo para listado'!$AB$151:$BA$151,0)),0)+IFERROR(INDEX('Hoja de Trabajo para listado'!$BC$155:$CB$1048576,MATCH($A341,'Hoja de Trabajo para listado'!$BC$155:$BC$1048576,0),MATCH((CUADRO!J$4&amp;$E341),'Hoja de Trabajo para listado'!$BC$151:$CB$151,0)),0)+IFERROR(INDEX('Hoja de Trabajo para listado'!$DE$153:$DG$274,MATCH($A341,'Hoja de Trabajo para listado'!$DE$153:$DE$1048576,0),MATCH((CUADRO!J$4&amp;$E341),'Hoja de Trabajo para listado'!$DE$151:$DG$151,0)),0)+IFERROR(INDEX('Hoja de Trabajo para listado'!$CD$155:$DC$1048576,MATCH($A341,'Hoja de Trabajo para listado'!$CD$155:$CD$1048576,0),MATCH((CUADRO!J$4&amp;$E341),'Hoja de Trabajo para listado'!$CD$151:$DC$151,0)),0)</f>
        <v>0</v>
      </c>
      <c r="K341" s="241">
        <f ca="1">+IFERROR(INDEX('Hoja de Trabajo para listado'!$A$155:$Z$1048576,MATCH($A341,'Hoja de Trabajo para listado'!$A$155:$A$1048576,0),MATCH((CUADRO!K$4&amp;$E341),'Hoja de Trabajo para listado'!$A$151:$Z$151,0)),0)+IFERROR(INDEX('Hoja de Trabajo para listado'!$AB$155:$BA$1048576,MATCH($A341,'Hoja de Trabajo para listado'!$AB$155:$AB$1048576,0),MATCH((CUADRO!K$4&amp;$E341),'Hoja de Trabajo para listado'!$AB$151:$BA$151,0)),0)+IFERROR(INDEX('Hoja de Trabajo para listado'!$BC$155:$CB$1048576,MATCH($A341,'Hoja de Trabajo para listado'!$BC$155:$BC$1048576,0),MATCH((CUADRO!K$4&amp;$E341),'Hoja de Trabajo para listado'!$BC$151:$CB$151,0)),0)+IFERROR(INDEX('Hoja de Trabajo para listado'!$DE$153:$DG$274,MATCH($A341,'Hoja de Trabajo para listado'!$DE$153:$DE$1048576,0),MATCH((CUADRO!K$4&amp;$E341),'Hoja de Trabajo para listado'!$DE$151:$DG$151,0)),0)+IFERROR(INDEX('Hoja de Trabajo para listado'!$CD$155:$DC$1048576,MATCH($A341,'Hoja de Trabajo para listado'!$CD$155:$CD$1048576,0),MATCH((CUADRO!K$4&amp;$E341),'Hoja de Trabajo para listado'!$CD$151:$DC$151,0)),0)</f>
        <v>0</v>
      </c>
      <c r="L341" s="241">
        <f ca="1">+IFERROR(INDEX('Hoja de Trabajo para listado'!$A$155:$Z$1048576,MATCH($A341,'Hoja de Trabajo para listado'!$A$155:$A$1048576,0),MATCH((CUADRO!L$4&amp;$E341),'Hoja de Trabajo para listado'!$A$151:$Z$151,0)),0)+IFERROR(INDEX('Hoja de Trabajo para listado'!$AB$155:$BA$1048576,MATCH($A341,'Hoja de Trabajo para listado'!$AB$155:$AB$1048576,0),MATCH((CUADRO!L$4&amp;$E341),'Hoja de Trabajo para listado'!$AB$151:$BA$151,0)),0)+IFERROR(INDEX('Hoja de Trabajo para listado'!$BC$155:$CB$1048576,MATCH($A341,'Hoja de Trabajo para listado'!$BC$155:$BC$1048576,0),MATCH((CUADRO!L$4&amp;$E341),'Hoja de Trabajo para listado'!$BC$151:$CB$151,0)),0)+IFERROR(INDEX('Hoja de Trabajo para listado'!$DE$153:$DG$274,MATCH($A341,'Hoja de Trabajo para listado'!$DE$153:$DE$1048576,0),MATCH((CUADRO!L$4&amp;$E341),'Hoja de Trabajo para listado'!$DE$151:$DG$151,0)),0)+IFERROR(INDEX('Hoja de Trabajo para listado'!$CD$155:$DC$1048576,MATCH($A341,'Hoja de Trabajo para listado'!$CD$155:$CD$1048576,0),MATCH((CUADRO!L$4&amp;$E341),'Hoja de Trabajo para listado'!$CD$151:$DC$151,0)),0)</f>
        <v>0</v>
      </c>
      <c r="M341" s="241">
        <f ca="1">+IFERROR(INDEX('Hoja de Trabajo para listado'!$A$155:$Z$1048576,MATCH($A341,'Hoja de Trabajo para listado'!$A$155:$A$1048576,0),MATCH((CUADRO!M$4&amp;$E341),'Hoja de Trabajo para listado'!$A$151:$Z$151,0)),0)+IFERROR(INDEX('Hoja de Trabajo para listado'!$AB$155:$BA$1048576,MATCH($A341,'Hoja de Trabajo para listado'!$AB$155:$AB$1048576,0),MATCH((CUADRO!M$4&amp;$E341),'Hoja de Trabajo para listado'!$AB$151:$BA$151,0)),0)+IFERROR(INDEX('Hoja de Trabajo para listado'!$BC$155:$CB$1048576,MATCH($A341,'Hoja de Trabajo para listado'!$BC$155:$BC$1048576,0),MATCH((CUADRO!M$4&amp;$E341),'Hoja de Trabajo para listado'!$BC$151:$CB$151,0)),0)+IFERROR(INDEX('Hoja de Trabajo para listado'!$DE$153:$DG$274,MATCH($A341,'Hoja de Trabajo para listado'!$DE$153:$DE$1048576,0),MATCH((CUADRO!M$4&amp;$E341),'Hoja de Trabajo para listado'!$DE$151:$DG$151,0)),0)+IFERROR(INDEX('Hoja de Trabajo para listado'!$CD$155:$DC$1048576,MATCH($A341,'Hoja de Trabajo para listado'!$CD$155:$CD$1048576,0),MATCH((CUADRO!M$4&amp;$E341),'Hoja de Trabajo para listado'!$CD$151:$DC$151,0)),0)</f>
        <v>0</v>
      </c>
      <c r="N341" s="241">
        <f ca="1">+IFERROR(INDEX('Hoja de Trabajo para listado'!$A$155:$Z$1048576,MATCH($A341,'Hoja de Trabajo para listado'!$A$155:$A$1048576,0),MATCH((CUADRO!N$4&amp;$E341),'Hoja de Trabajo para listado'!$A$151:$Z$151,0)),0)+IFERROR(INDEX('Hoja de Trabajo para listado'!$AB$155:$BA$1048576,MATCH($A341,'Hoja de Trabajo para listado'!$AB$155:$AB$1048576,0),MATCH((CUADRO!N$4&amp;$E341),'Hoja de Trabajo para listado'!$AB$151:$BA$151,0)),0)+IFERROR(INDEX('Hoja de Trabajo para listado'!$BC$155:$CB$1048576,MATCH($A341,'Hoja de Trabajo para listado'!$BC$155:$BC$1048576,0),MATCH((CUADRO!N$4&amp;$E341),'Hoja de Trabajo para listado'!$BC$151:$CB$151,0)),0)+IFERROR(INDEX('Hoja de Trabajo para listado'!$DE$153:$DG$274,MATCH($A341,'Hoja de Trabajo para listado'!$DE$153:$DE$1048576,0),MATCH((CUADRO!N$4&amp;$E341),'Hoja de Trabajo para listado'!$DE$151:$DG$151,0)),0)+IFERROR(INDEX('Hoja de Trabajo para listado'!$CD$155:$DC$1048576,MATCH($A341,'Hoja de Trabajo para listado'!$CD$155:$CD$1048576,0),MATCH((CUADRO!N$4&amp;$E341),'Hoja de Trabajo para listado'!$CD$151:$DC$151,0)),0)</f>
        <v>0</v>
      </c>
      <c r="O341" s="241">
        <f ca="1">+IFERROR(INDEX('Hoja de Trabajo para listado'!$A$155:$Z$1048576,MATCH($A341,'Hoja de Trabajo para listado'!$A$155:$A$1048576,0),MATCH((CUADRO!O$4&amp;$E341),'Hoja de Trabajo para listado'!$A$151:$Z$151,0)),0)+IFERROR(INDEX('Hoja de Trabajo para listado'!$AB$155:$BA$1048576,MATCH($A341,'Hoja de Trabajo para listado'!$AB$155:$AB$1048576,0),MATCH((CUADRO!O$4&amp;$E341),'Hoja de Trabajo para listado'!$AB$151:$BA$151,0)),0)+IFERROR(INDEX('Hoja de Trabajo para listado'!$BC$155:$CB$1048576,MATCH($A341,'Hoja de Trabajo para listado'!$BC$155:$BC$1048576,0),MATCH((CUADRO!O$4&amp;$E341),'Hoja de Trabajo para listado'!$BC$151:$CB$151,0)),0)+IFERROR(INDEX('Hoja de Trabajo para listado'!$DE$153:$DG$274,MATCH($A341,'Hoja de Trabajo para listado'!$DE$153:$DE$1048576,0),MATCH((CUADRO!O$4&amp;$E341),'Hoja de Trabajo para listado'!$DE$151:$DG$151,0)),0)+IFERROR(INDEX('Hoja de Trabajo para listado'!$CD$155:$DC$1048576,MATCH($A341,'Hoja de Trabajo para listado'!$CD$155:$CD$1048576,0),MATCH((CUADRO!O$4&amp;$E341),'Hoja de Trabajo para listado'!$CD$151:$DC$151,0)),0)</f>
        <v>0</v>
      </c>
      <c r="P341" s="241">
        <f ca="1">+IFERROR(INDEX('Hoja de Trabajo para listado'!$A$155:$Z$1048576,MATCH($A341,'Hoja de Trabajo para listado'!$A$155:$A$1048576,0),MATCH((CUADRO!P$4&amp;$E341),'Hoja de Trabajo para listado'!$A$151:$Z$151,0)),0)+IFERROR(INDEX('Hoja de Trabajo para listado'!$AB$155:$BA$1048576,MATCH($A341,'Hoja de Trabajo para listado'!$AB$155:$AB$1048576,0),MATCH((CUADRO!P$4&amp;$E341),'Hoja de Trabajo para listado'!$AB$151:$BA$151,0)),0)+IFERROR(INDEX('Hoja de Trabajo para listado'!$BC$155:$CB$1048576,MATCH($A341,'Hoja de Trabajo para listado'!$BC$155:$BC$1048576,0),MATCH((CUADRO!P$4&amp;$E341),'Hoja de Trabajo para listado'!$BC$151:$CB$151,0)),0)+IFERROR(INDEX('Hoja de Trabajo para listado'!$DE$153:$DG$274,MATCH($A341,'Hoja de Trabajo para listado'!$DE$153:$DE$1048576,0),MATCH((CUADRO!P$4&amp;$E341),'Hoja de Trabajo para listado'!$DE$151:$DG$151,0)),0)+IFERROR(INDEX('Hoja de Trabajo para listado'!$CD$155:$DC$1048576,MATCH($A341,'Hoja de Trabajo para listado'!$CD$155:$CD$1048576,0),MATCH((CUADRO!P$4&amp;$E341),'Hoja de Trabajo para listado'!$CD$151:$DC$151,0)),0)</f>
        <v>0</v>
      </c>
      <c r="Q341" s="241">
        <f ca="1">+IFERROR(INDEX('Hoja de Trabajo para listado'!$A$155:$Z$1048576,MATCH($A341,'Hoja de Trabajo para listado'!$A$155:$A$1048576,0),MATCH((CUADRO!Q$4&amp;$E341),'Hoja de Trabajo para listado'!$A$151:$Z$151,0)),0)+IFERROR(INDEX('Hoja de Trabajo para listado'!$AB$155:$BA$1048576,MATCH($A341,'Hoja de Trabajo para listado'!$AB$155:$AB$1048576,0),MATCH((CUADRO!Q$4&amp;$E341),'Hoja de Trabajo para listado'!$AB$151:$BA$151,0)),0)+IFERROR(INDEX('Hoja de Trabajo para listado'!$BC$155:$CB$1048576,MATCH($A341,'Hoja de Trabajo para listado'!$BC$155:$BC$1048576,0),MATCH((CUADRO!Q$4&amp;$E341),'Hoja de Trabajo para listado'!$BC$151:$CB$151,0)),0)+IFERROR(INDEX('Hoja de Trabajo para listado'!$DE$153:$DG$274,MATCH($A341,'Hoja de Trabajo para listado'!$DE$153:$DE$1048576,0),MATCH((CUADRO!Q$4&amp;$E341),'Hoja de Trabajo para listado'!$DE$151:$DG$151,0)),0)+IFERROR(INDEX('Hoja de Trabajo para listado'!$CD$155:$DC$1048576,MATCH($A341,'Hoja de Trabajo para listado'!$CD$155:$CD$1048576,0),MATCH((CUADRO!Q$4&amp;$E341),'Hoja de Trabajo para listado'!$CD$151:$DC$151,0)),0)</f>
        <v>0</v>
      </c>
      <c r="R341" s="241">
        <f t="shared" ca="1" si="15"/>
        <v>0</v>
      </c>
      <c r="S341" s="260"/>
      <c r="T341" s="241">
        <f ca="1">+T342</f>
        <v>4813517</v>
      </c>
      <c r="U341" s="240">
        <f t="shared" si="16"/>
        <v>1</v>
      </c>
      <c r="V341" s="327" t="str">
        <f>+VLOOKUP(A341,bd_lista!$A$3:$E$592,5,FALSE)</f>
        <v>Empresas Nacionales</v>
      </c>
      <c r="W341" s="397" t="str">
        <f>+V341</f>
        <v>Empresas Nacionales</v>
      </c>
      <c r="X341" s="240">
        <f>+VLOOKUP(A341,[4]Sheet1!$A$13:$D$744,4,FALSE)</f>
        <v>76</v>
      </c>
      <c r="Y341" s="240" t="str">
        <f>+VLOOKUP(X341,bd_lista!$A$3:$C$592,3,FALSE)</f>
        <v>Ministerio de Minería y Metalurgia</v>
      </c>
      <c r="Z341" s="290">
        <f>+X341</f>
        <v>76</v>
      </c>
      <c r="AA341" s="315" t="str">
        <f>+Y341</f>
        <v>Ministerio de Minería y Metalurgia</v>
      </c>
    </row>
    <row r="342" spans="1:27" customFormat="1" ht="15" customHeight="1">
      <c r="A342" s="32">
        <v>573</v>
      </c>
      <c r="B342" s="394"/>
      <c r="C342" s="327" t="str">
        <f>+VLOOKUP(A342,bd_lista!$A$3:$C$592,3,FALSE)</f>
        <v>Empresa Siderúrgica del Mutún</v>
      </c>
      <c r="D342" s="396"/>
      <c r="E342" s="242" t="s">
        <v>1304</v>
      </c>
      <c r="F342" s="243">
        <f ca="1">+IFERROR(INDEX('Hoja de Trabajo para listado'!$A$155:$Z$1048576,MATCH($A342,'Hoja de Trabajo para listado'!$A$155:$A$1048576,0),MATCH((CUADRO!F$4&amp;$E342),'Hoja de Trabajo para listado'!$A$151:$Z$151,0)),0)+IFERROR(INDEX('Hoja de Trabajo para listado'!$AB$155:$BA$1048576,MATCH($A342,'Hoja de Trabajo para listado'!$AB$155:$AB$1048576,0),MATCH((CUADRO!F$4&amp;$E342),'Hoja de Trabajo para listado'!$AB$151:$BA$151,0)),0)+IFERROR(INDEX('Hoja de Trabajo para listado'!$BC$155:$CB$1048576,MATCH($A342,'Hoja de Trabajo para listado'!$BC$155:$BC$1048576,0),MATCH((CUADRO!F$4&amp;$E342),'Hoja de Trabajo para listado'!$BC$151:$CB$151,0)),0)+IFERROR(INDEX('Hoja de Trabajo para listado'!$DE$153:$DG$274,MATCH($A342,'Hoja de Trabajo para listado'!$DE$153:$DE$1048576,0),MATCH((CUADRO!F$4&amp;$E342),'Hoja de Trabajo para listado'!$DE$151:$DG$151,0)),0)+IFERROR(INDEX('Hoja de Trabajo para listado'!$CD$155:$DC$1048576,MATCH($A342,'Hoja de Trabajo para listado'!$CD$155:$CD$1048576,0),MATCH((CUADRO!F$4&amp;$E342),'Hoja de Trabajo para listado'!$CD$151:$DC$151,0)),0)</f>
        <v>4813517</v>
      </c>
      <c r="G342" s="243">
        <f ca="1">+IFERROR(INDEX('Hoja de Trabajo para listado'!$A$155:$Z$1048576,MATCH($A342,'Hoja de Trabajo para listado'!$A$155:$A$1048576,0),MATCH((CUADRO!G$4&amp;$E342),'Hoja de Trabajo para listado'!$A$151:$Z$151,0)),0)+IFERROR(INDEX('Hoja de Trabajo para listado'!$AB$155:$BA$1048576,MATCH($A342,'Hoja de Trabajo para listado'!$AB$155:$AB$1048576,0),MATCH((CUADRO!G$4&amp;$E342),'Hoja de Trabajo para listado'!$AB$151:$BA$151,0)),0)+IFERROR(INDEX('Hoja de Trabajo para listado'!$BC$155:$CB$1048576,MATCH($A342,'Hoja de Trabajo para listado'!$BC$155:$BC$1048576,0),MATCH((CUADRO!G$4&amp;$E342),'Hoja de Trabajo para listado'!$BC$151:$CB$151,0)),0)+IFERROR(INDEX('Hoja de Trabajo para listado'!$DE$153:$DG$274,MATCH($A342,'Hoja de Trabajo para listado'!$DE$153:$DE$1048576,0),MATCH((CUADRO!G$4&amp;$E342),'Hoja de Trabajo para listado'!$DE$151:$DG$151,0)),0)+IFERROR(INDEX('Hoja de Trabajo para listado'!$CD$155:$DC$1048576,MATCH($A342,'Hoja de Trabajo para listado'!$CD$155:$CD$1048576,0),MATCH((CUADRO!G$4&amp;$E342),'Hoja de Trabajo para listado'!$CD$151:$DC$151,0)),0)</f>
        <v>0</v>
      </c>
      <c r="H342" s="243">
        <f ca="1">+IFERROR(INDEX('Hoja de Trabajo para listado'!$A$155:$Z$1048576,MATCH($A342,'Hoja de Trabajo para listado'!$A$155:$A$1048576,0),MATCH((CUADRO!H$4&amp;$E342),'Hoja de Trabajo para listado'!$A$151:$Z$151,0)),0)+IFERROR(INDEX('Hoja de Trabajo para listado'!$AB$155:$BA$1048576,MATCH($A342,'Hoja de Trabajo para listado'!$AB$155:$AB$1048576,0),MATCH((CUADRO!H$4&amp;$E342),'Hoja de Trabajo para listado'!$AB$151:$BA$151,0)),0)+IFERROR(INDEX('Hoja de Trabajo para listado'!$BC$155:$CB$1048576,MATCH($A342,'Hoja de Trabajo para listado'!$BC$155:$BC$1048576,0),MATCH((CUADRO!H$4&amp;$E342),'Hoja de Trabajo para listado'!$BC$151:$CB$151,0)),0)+IFERROR(INDEX('Hoja de Trabajo para listado'!$DE$153:$DG$274,MATCH($A342,'Hoja de Trabajo para listado'!$DE$153:$DE$1048576,0),MATCH((CUADRO!H$4&amp;$E342),'Hoja de Trabajo para listado'!$DE$151:$DG$151,0)),0)+IFERROR(INDEX('Hoja de Trabajo para listado'!$CD$155:$DC$1048576,MATCH($A342,'Hoja de Trabajo para listado'!$CD$155:$CD$1048576,0),MATCH((CUADRO!H$4&amp;$E342),'Hoja de Trabajo para listado'!$CD$151:$DC$151,0)),0)</f>
        <v>0</v>
      </c>
      <c r="I342" s="243">
        <f ca="1">+IFERROR(INDEX('Hoja de Trabajo para listado'!$A$155:$Z$1048576,MATCH($A342,'Hoja de Trabajo para listado'!$A$155:$A$1048576,0),MATCH((CUADRO!I$4&amp;$E342),'Hoja de Trabajo para listado'!$A$151:$Z$151,0)),0)+IFERROR(INDEX('Hoja de Trabajo para listado'!$AB$155:$BA$1048576,MATCH($A342,'Hoja de Trabajo para listado'!$AB$155:$AB$1048576,0),MATCH((CUADRO!I$4&amp;$E342),'Hoja de Trabajo para listado'!$AB$151:$BA$151,0)),0)+IFERROR(INDEX('Hoja de Trabajo para listado'!$BC$155:$CB$1048576,MATCH($A342,'Hoja de Trabajo para listado'!$BC$155:$BC$1048576,0),MATCH((CUADRO!I$4&amp;$E342),'Hoja de Trabajo para listado'!$BC$151:$CB$151,0)),0)+IFERROR(INDEX('Hoja de Trabajo para listado'!$DE$153:$DG$274,MATCH($A342,'Hoja de Trabajo para listado'!$DE$153:$DE$1048576,0),MATCH((CUADRO!I$4&amp;$E342),'Hoja de Trabajo para listado'!$DE$151:$DG$151,0)),0)+IFERROR(INDEX('Hoja de Trabajo para listado'!$CD$155:$DC$1048576,MATCH($A342,'Hoja de Trabajo para listado'!$CD$155:$CD$1048576,0),MATCH((CUADRO!I$4&amp;$E342),'Hoja de Trabajo para listado'!$CD$151:$DC$151,0)),0)</f>
        <v>0</v>
      </c>
      <c r="J342" s="243">
        <f ca="1">+IFERROR(INDEX('Hoja de Trabajo para listado'!$A$155:$Z$1048576,MATCH($A342,'Hoja de Trabajo para listado'!$A$155:$A$1048576,0),MATCH((CUADRO!J$4&amp;$E342),'Hoja de Trabajo para listado'!$A$151:$Z$151,0)),0)+IFERROR(INDEX('Hoja de Trabajo para listado'!$AB$155:$BA$1048576,MATCH($A342,'Hoja de Trabajo para listado'!$AB$155:$AB$1048576,0),MATCH((CUADRO!J$4&amp;$E342),'Hoja de Trabajo para listado'!$AB$151:$BA$151,0)),0)+IFERROR(INDEX('Hoja de Trabajo para listado'!$BC$155:$CB$1048576,MATCH($A342,'Hoja de Trabajo para listado'!$BC$155:$BC$1048576,0),MATCH((CUADRO!J$4&amp;$E342),'Hoja de Trabajo para listado'!$BC$151:$CB$151,0)),0)+IFERROR(INDEX('Hoja de Trabajo para listado'!$DE$153:$DG$274,MATCH($A342,'Hoja de Trabajo para listado'!$DE$153:$DE$1048576,0),MATCH((CUADRO!J$4&amp;$E342),'Hoja de Trabajo para listado'!$DE$151:$DG$151,0)),0)+IFERROR(INDEX('Hoja de Trabajo para listado'!$CD$155:$DC$1048576,MATCH($A342,'Hoja de Trabajo para listado'!$CD$155:$CD$1048576,0),MATCH((CUADRO!J$4&amp;$E342),'Hoja de Trabajo para listado'!$CD$151:$DC$151,0)),0)</f>
        <v>0</v>
      </c>
      <c r="K342" s="243">
        <f ca="1">+IFERROR(INDEX('Hoja de Trabajo para listado'!$A$155:$Z$1048576,MATCH($A342,'Hoja de Trabajo para listado'!$A$155:$A$1048576,0),MATCH((CUADRO!K$4&amp;$E342),'Hoja de Trabajo para listado'!$A$151:$Z$151,0)),0)+IFERROR(INDEX('Hoja de Trabajo para listado'!$AB$155:$BA$1048576,MATCH($A342,'Hoja de Trabajo para listado'!$AB$155:$AB$1048576,0),MATCH((CUADRO!K$4&amp;$E342),'Hoja de Trabajo para listado'!$AB$151:$BA$151,0)),0)+IFERROR(INDEX('Hoja de Trabajo para listado'!$BC$155:$CB$1048576,MATCH($A342,'Hoja de Trabajo para listado'!$BC$155:$BC$1048576,0),MATCH((CUADRO!K$4&amp;$E342),'Hoja de Trabajo para listado'!$BC$151:$CB$151,0)),0)+IFERROR(INDEX('Hoja de Trabajo para listado'!$DE$153:$DG$274,MATCH($A342,'Hoja de Trabajo para listado'!$DE$153:$DE$1048576,0),MATCH((CUADRO!K$4&amp;$E342),'Hoja de Trabajo para listado'!$DE$151:$DG$151,0)),0)+IFERROR(INDEX('Hoja de Trabajo para listado'!$CD$155:$DC$1048576,MATCH($A342,'Hoja de Trabajo para listado'!$CD$155:$CD$1048576,0),MATCH((CUADRO!K$4&amp;$E342),'Hoja de Trabajo para listado'!$CD$151:$DC$151,0)),0)</f>
        <v>0</v>
      </c>
      <c r="L342" s="243">
        <f ca="1">+IFERROR(INDEX('Hoja de Trabajo para listado'!$A$155:$Z$1048576,MATCH($A342,'Hoja de Trabajo para listado'!$A$155:$A$1048576,0),MATCH((CUADRO!L$4&amp;$E342),'Hoja de Trabajo para listado'!$A$151:$Z$151,0)),0)+IFERROR(INDEX('Hoja de Trabajo para listado'!$AB$155:$BA$1048576,MATCH($A342,'Hoja de Trabajo para listado'!$AB$155:$AB$1048576,0),MATCH((CUADRO!L$4&amp;$E342),'Hoja de Trabajo para listado'!$AB$151:$BA$151,0)),0)+IFERROR(INDEX('Hoja de Trabajo para listado'!$BC$155:$CB$1048576,MATCH($A342,'Hoja de Trabajo para listado'!$BC$155:$BC$1048576,0),MATCH((CUADRO!L$4&amp;$E342),'Hoja de Trabajo para listado'!$BC$151:$CB$151,0)),0)+IFERROR(INDEX('Hoja de Trabajo para listado'!$DE$153:$DG$274,MATCH($A342,'Hoja de Trabajo para listado'!$DE$153:$DE$1048576,0),MATCH((CUADRO!L$4&amp;$E342),'Hoja de Trabajo para listado'!$DE$151:$DG$151,0)),0)+IFERROR(INDEX('Hoja de Trabajo para listado'!$CD$155:$DC$1048576,MATCH($A342,'Hoja de Trabajo para listado'!$CD$155:$CD$1048576,0),MATCH((CUADRO!L$4&amp;$E342),'Hoja de Trabajo para listado'!$CD$151:$DC$151,0)),0)</f>
        <v>0</v>
      </c>
      <c r="M342" s="243">
        <f ca="1">+IFERROR(INDEX('Hoja de Trabajo para listado'!$A$155:$Z$1048576,MATCH($A342,'Hoja de Trabajo para listado'!$A$155:$A$1048576,0),MATCH((CUADRO!M$4&amp;$E342),'Hoja de Trabajo para listado'!$A$151:$Z$151,0)),0)+IFERROR(INDEX('Hoja de Trabajo para listado'!$AB$155:$BA$1048576,MATCH($A342,'Hoja de Trabajo para listado'!$AB$155:$AB$1048576,0),MATCH((CUADRO!M$4&amp;$E342),'Hoja de Trabajo para listado'!$AB$151:$BA$151,0)),0)+IFERROR(INDEX('Hoja de Trabajo para listado'!$BC$155:$CB$1048576,MATCH($A342,'Hoja de Trabajo para listado'!$BC$155:$BC$1048576,0),MATCH((CUADRO!M$4&amp;$E342),'Hoja de Trabajo para listado'!$BC$151:$CB$151,0)),0)+IFERROR(INDEX('Hoja de Trabajo para listado'!$DE$153:$DG$274,MATCH($A342,'Hoja de Trabajo para listado'!$DE$153:$DE$1048576,0),MATCH((CUADRO!M$4&amp;$E342),'Hoja de Trabajo para listado'!$DE$151:$DG$151,0)),0)+IFERROR(INDEX('Hoja de Trabajo para listado'!$CD$155:$DC$1048576,MATCH($A342,'Hoja de Trabajo para listado'!$CD$155:$CD$1048576,0),MATCH((CUADRO!M$4&amp;$E342),'Hoja de Trabajo para listado'!$CD$151:$DC$151,0)),0)</f>
        <v>0</v>
      </c>
      <c r="N342" s="243">
        <f ca="1">+IFERROR(INDEX('Hoja de Trabajo para listado'!$A$155:$Z$1048576,MATCH($A342,'Hoja de Trabajo para listado'!$A$155:$A$1048576,0),MATCH((CUADRO!N$4&amp;$E342),'Hoja de Trabajo para listado'!$A$151:$Z$151,0)),0)+IFERROR(INDEX('Hoja de Trabajo para listado'!$AB$155:$BA$1048576,MATCH($A342,'Hoja de Trabajo para listado'!$AB$155:$AB$1048576,0),MATCH((CUADRO!N$4&amp;$E342),'Hoja de Trabajo para listado'!$AB$151:$BA$151,0)),0)+IFERROR(INDEX('Hoja de Trabajo para listado'!$BC$155:$CB$1048576,MATCH($A342,'Hoja de Trabajo para listado'!$BC$155:$BC$1048576,0),MATCH((CUADRO!N$4&amp;$E342),'Hoja de Trabajo para listado'!$BC$151:$CB$151,0)),0)+IFERROR(INDEX('Hoja de Trabajo para listado'!$DE$153:$DG$274,MATCH($A342,'Hoja de Trabajo para listado'!$DE$153:$DE$1048576,0),MATCH((CUADRO!N$4&amp;$E342),'Hoja de Trabajo para listado'!$DE$151:$DG$151,0)),0)+IFERROR(INDEX('Hoja de Trabajo para listado'!$CD$155:$DC$1048576,MATCH($A342,'Hoja de Trabajo para listado'!$CD$155:$CD$1048576,0),MATCH((CUADRO!N$4&amp;$E342),'Hoja de Trabajo para listado'!$CD$151:$DC$151,0)),0)</f>
        <v>0</v>
      </c>
      <c r="O342" s="243">
        <f ca="1">+IFERROR(INDEX('Hoja de Trabajo para listado'!$A$155:$Z$1048576,MATCH($A342,'Hoja de Trabajo para listado'!$A$155:$A$1048576,0),MATCH((CUADRO!O$4&amp;$E342),'Hoja de Trabajo para listado'!$A$151:$Z$151,0)),0)+IFERROR(INDEX('Hoja de Trabajo para listado'!$AB$155:$BA$1048576,MATCH($A342,'Hoja de Trabajo para listado'!$AB$155:$AB$1048576,0),MATCH((CUADRO!O$4&amp;$E342),'Hoja de Trabajo para listado'!$AB$151:$BA$151,0)),0)+IFERROR(INDEX('Hoja de Trabajo para listado'!$BC$155:$CB$1048576,MATCH($A342,'Hoja de Trabajo para listado'!$BC$155:$BC$1048576,0),MATCH((CUADRO!O$4&amp;$E342),'Hoja de Trabajo para listado'!$BC$151:$CB$151,0)),0)+IFERROR(INDEX('Hoja de Trabajo para listado'!$DE$153:$DG$274,MATCH($A342,'Hoja de Trabajo para listado'!$DE$153:$DE$1048576,0),MATCH((CUADRO!O$4&amp;$E342),'Hoja de Trabajo para listado'!$DE$151:$DG$151,0)),0)+IFERROR(INDEX('Hoja de Trabajo para listado'!$CD$155:$DC$1048576,MATCH($A342,'Hoja de Trabajo para listado'!$CD$155:$CD$1048576,0),MATCH((CUADRO!O$4&amp;$E342),'Hoja de Trabajo para listado'!$CD$151:$DC$151,0)),0)</f>
        <v>0</v>
      </c>
      <c r="P342" s="243">
        <f ca="1">+IFERROR(INDEX('Hoja de Trabajo para listado'!$A$155:$Z$1048576,MATCH($A342,'Hoja de Trabajo para listado'!$A$155:$A$1048576,0),MATCH((CUADRO!P$4&amp;$E342),'Hoja de Trabajo para listado'!$A$151:$Z$151,0)),0)+IFERROR(INDEX('Hoja de Trabajo para listado'!$AB$155:$BA$1048576,MATCH($A342,'Hoja de Trabajo para listado'!$AB$155:$AB$1048576,0),MATCH((CUADRO!P$4&amp;$E342),'Hoja de Trabajo para listado'!$AB$151:$BA$151,0)),0)+IFERROR(INDEX('Hoja de Trabajo para listado'!$BC$155:$CB$1048576,MATCH($A342,'Hoja de Trabajo para listado'!$BC$155:$BC$1048576,0),MATCH((CUADRO!P$4&amp;$E342),'Hoja de Trabajo para listado'!$BC$151:$CB$151,0)),0)+IFERROR(INDEX('Hoja de Trabajo para listado'!$DE$153:$DG$274,MATCH($A342,'Hoja de Trabajo para listado'!$DE$153:$DE$1048576,0),MATCH((CUADRO!P$4&amp;$E342),'Hoja de Trabajo para listado'!$DE$151:$DG$151,0)),0)+IFERROR(INDEX('Hoja de Trabajo para listado'!$CD$155:$DC$1048576,MATCH($A342,'Hoja de Trabajo para listado'!$CD$155:$CD$1048576,0),MATCH((CUADRO!P$4&amp;$E342),'Hoja de Trabajo para listado'!$CD$151:$DC$151,0)),0)</f>
        <v>0</v>
      </c>
      <c r="Q342" s="243">
        <f ca="1">+IFERROR(INDEX('Hoja de Trabajo para listado'!$A$155:$Z$1048576,MATCH($A342,'Hoja de Trabajo para listado'!$A$155:$A$1048576,0),MATCH((CUADRO!Q$4&amp;$E342),'Hoja de Trabajo para listado'!$A$151:$Z$151,0)),0)+IFERROR(INDEX('Hoja de Trabajo para listado'!$AB$155:$BA$1048576,MATCH($A342,'Hoja de Trabajo para listado'!$AB$155:$AB$1048576,0),MATCH((CUADRO!Q$4&amp;$E342),'Hoja de Trabajo para listado'!$AB$151:$BA$151,0)),0)+IFERROR(INDEX('Hoja de Trabajo para listado'!$BC$155:$CB$1048576,MATCH($A342,'Hoja de Trabajo para listado'!$BC$155:$BC$1048576,0),MATCH((CUADRO!Q$4&amp;$E342),'Hoja de Trabajo para listado'!$BC$151:$CB$151,0)),0)+IFERROR(INDEX('Hoja de Trabajo para listado'!$DE$153:$DG$274,MATCH($A342,'Hoja de Trabajo para listado'!$DE$153:$DE$1048576,0),MATCH((CUADRO!Q$4&amp;$E342),'Hoja de Trabajo para listado'!$DE$151:$DG$151,0)),0)+IFERROR(INDEX('Hoja de Trabajo para listado'!$CD$155:$DC$1048576,MATCH($A342,'Hoja de Trabajo para listado'!$CD$155:$CD$1048576,0),MATCH((CUADRO!Q$4&amp;$E342),'Hoja de Trabajo para listado'!$CD$151:$DC$151,0)),0)</f>
        <v>0</v>
      </c>
      <c r="R342" s="243">
        <f t="shared" ca="1" si="15"/>
        <v>4813517</v>
      </c>
      <c r="S342" s="259">
        <f ca="1">+R341+R342</f>
        <v>4813517</v>
      </c>
      <c r="T342" s="243">
        <f ca="1">+S342</f>
        <v>4813517</v>
      </c>
      <c r="U342" s="240">
        <f t="shared" si="16"/>
        <v>2</v>
      </c>
      <c r="V342" s="327" t="str">
        <f>+VLOOKUP(A342,bd_lista!$A$3:$E$592,5,FALSE)</f>
        <v>Empresas Nacionales</v>
      </c>
      <c r="W342" s="398"/>
      <c r="X342" s="240">
        <f>+VLOOKUP(A342,[4]Sheet1!$A$13:$D$744,4,FALSE)</f>
        <v>76</v>
      </c>
      <c r="Y342" s="240" t="str">
        <f>+VLOOKUP(X342,bd_lista!$A$3:$C$592,3,FALSE)</f>
        <v>Ministerio de Minería y Metalurgia</v>
      </c>
      <c r="Z342" s="288"/>
      <c r="AA342" s="317"/>
    </row>
    <row r="343" spans="1:27" customFormat="1" ht="15" hidden="1" customHeight="1">
      <c r="A343" s="32">
        <v>576</v>
      </c>
      <c r="B343" s="393">
        <f>+A343</f>
        <v>576</v>
      </c>
      <c r="C343" s="245" t="str">
        <f>+VLOOKUP(A343,bd_lista!$A$3:$C$592,3,FALSE)</f>
        <v>Empresa Pública Nacional Estratégica Cartones de Bolivia</v>
      </c>
      <c r="D343" s="395" t="str">
        <f>+C343</f>
        <v>Empresa Pública Nacional Estratégica Cartones de Bolivia</v>
      </c>
      <c r="E343" s="245" t="s">
        <v>1303</v>
      </c>
      <c r="F343" s="241">
        <f ca="1">+IFERROR(INDEX('Hoja de Trabajo para listado'!$A$155:$Z$1048576,MATCH($A343,'Hoja de Trabajo para listado'!$A$155:$A$1048576,0),MATCH((CUADRO!F$4&amp;$E343),'Hoja de Trabajo para listado'!$A$151:$Z$151,0)),0)+IFERROR(INDEX('Hoja de Trabajo para listado'!$AB$155:$BA$1048576,MATCH($A343,'Hoja de Trabajo para listado'!$AB$155:$AB$1048576,0),MATCH((CUADRO!F$4&amp;$E343),'Hoja de Trabajo para listado'!$AB$151:$BA$151,0)),0)+IFERROR(INDEX('Hoja de Trabajo para listado'!$BC$155:$CB$1048576,MATCH($A343,'Hoja de Trabajo para listado'!$BC$155:$BC$1048576,0),MATCH((CUADRO!F$4&amp;$E343),'Hoja de Trabajo para listado'!$BC$151:$CB$151,0)),0)+IFERROR(INDEX('Hoja de Trabajo para listado'!$DE$153:$DG$274,MATCH($A343,'Hoja de Trabajo para listado'!$DE$153:$DE$1048576,0),MATCH((CUADRO!F$4&amp;$E343),'Hoja de Trabajo para listado'!$DE$151:$DG$151,0)),0)+IFERROR(INDEX('Hoja de Trabajo para listado'!$CD$155:$DC$1048576,MATCH($A343,'Hoja de Trabajo para listado'!$CD$155:$CD$1048576,0),MATCH((CUADRO!F$4&amp;$E343),'Hoja de Trabajo para listado'!$CD$151:$DC$151,0)),0)</f>
        <v>0</v>
      </c>
      <c r="G343" s="241">
        <f ca="1">+IFERROR(INDEX('Hoja de Trabajo para listado'!$A$155:$Z$1048576,MATCH($A343,'Hoja de Trabajo para listado'!$A$155:$A$1048576,0),MATCH((CUADRO!G$4&amp;$E343),'Hoja de Trabajo para listado'!$A$151:$Z$151,0)),0)+IFERROR(INDEX('Hoja de Trabajo para listado'!$AB$155:$BA$1048576,MATCH($A343,'Hoja de Trabajo para listado'!$AB$155:$AB$1048576,0),MATCH((CUADRO!G$4&amp;$E343),'Hoja de Trabajo para listado'!$AB$151:$BA$151,0)),0)+IFERROR(INDEX('Hoja de Trabajo para listado'!$BC$155:$CB$1048576,MATCH($A343,'Hoja de Trabajo para listado'!$BC$155:$BC$1048576,0),MATCH((CUADRO!G$4&amp;$E343),'Hoja de Trabajo para listado'!$BC$151:$CB$151,0)),0)+IFERROR(INDEX('Hoja de Trabajo para listado'!$DE$153:$DG$274,MATCH($A343,'Hoja de Trabajo para listado'!$DE$153:$DE$1048576,0),MATCH((CUADRO!G$4&amp;$E343),'Hoja de Trabajo para listado'!$DE$151:$DG$151,0)),0)+IFERROR(INDEX('Hoja de Trabajo para listado'!$CD$155:$DC$1048576,MATCH($A343,'Hoja de Trabajo para listado'!$CD$155:$CD$1048576,0),MATCH((CUADRO!G$4&amp;$E343),'Hoja de Trabajo para listado'!$CD$151:$DC$151,0)),0)</f>
        <v>0</v>
      </c>
      <c r="H343" s="241">
        <f ca="1">+IFERROR(INDEX('Hoja de Trabajo para listado'!$A$155:$Z$1048576,MATCH($A343,'Hoja de Trabajo para listado'!$A$155:$A$1048576,0),MATCH((CUADRO!H$4&amp;$E343),'Hoja de Trabajo para listado'!$A$151:$Z$151,0)),0)+IFERROR(INDEX('Hoja de Trabajo para listado'!$AB$155:$BA$1048576,MATCH($A343,'Hoja de Trabajo para listado'!$AB$155:$AB$1048576,0),MATCH((CUADRO!H$4&amp;$E343),'Hoja de Trabajo para listado'!$AB$151:$BA$151,0)),0)+IFERROR(INDEX('Hoja de Trabajo para listado'!$BC$155:$CB$1048576,MATCH($A343,'Hoja de Trabajo para listado'!$BC$155:$BC$1048576,0),MATCH((CUADRO!H$4&amp;$E343),'Hoja de Trabajo para listado'!$BC$151:$CB$151,0)),0)+IFERROR(INDEX('Hoja de Trabajo para listado'!$DE$153:$DG$274,MATCH($A343,'Hoja de Trabajo para listado'!$DE$153:$DE$1048576,0),MATCH((CUADRO!H$4&amp;$E343),'Hoja de Trabajo para listado'!$DE$151:$DG$151,0)),0)+IFERROR(INDEX('Hoja de Trabajo para listado'!$CD$155:$DC$1048576,MATCH($A343,'Hoja de Trabajo para listado'!$CD$155:$CD$1048576,0),MATCH((CUADRO!H$4&amp;$E343),'Hoja de Trabajo para listado'!$CD$151:$DC$151,0)),0)</f>
        <v>0</v>
      </c>
      <c r="I343" s="241">
        <f ca="1">+IFERROR(INDEX('Hoja de Trabajo para listado'!$A$155:$Z$1048576,MATCH($A343,'Hoja de Trabajo para listado'!$A$155:$A$1048576,0),MATCH((CUADRO!I$4&amp;$E343),'Hoja de Trabajo para listado'!$A$151:$Z$151,0)),0)+IFERROR(INDEX('Hoja de Trabajo para listado'!$AB$155:$BA$1048576,MATCH($A343,'Hoja de Trabajo para listado'!$AB$155:$AB$1048576,0),MATCH((CUADRO!I$4&amp;$E343),'Hoja de Trabajo para listado'!$AB$151:$BA$151,0)),0)+IFERROR(INDEX('Hoja de Trabajo para listado'!$BC$155:$CB$1048576,MATCH($A343,'Hoja de Trabajo para listado'!$BC$155:$BC$1048576,0),MATCH((CUADRO!I$4&amp;$E343),'Hoja de Trabajo para listado'!$BC$151:$CB$151,0)),0)+IFERROR(INDEX('Hoja de Trabajo para listado'!$DE$153:$DG$274,MATCH($A343,'Hoja de Trabajo para listado'!$DE$153:$DE$1048576,0),MATCH((CUADRO!I$4&amp;$E343),'Hoja de Trabajo para listado'!$DE$151:$DG$151,0)),0)+IFERROR(INDEX('Hoja de Trabajo para listado'!$CD$155:$DC$1048576,MATCH($A343,'Hoja de Trabajo para listado'!$CD$155:$CD$1048576,0),MATCH((CUADRO!I$4&amp;$E343),'Hoja de Trabajo para listado'!$CD$151:$DC$151,0)),0)</f>
        <v>0</v>
      </c>
      <c r="J343" s="241">
        <f ca="1">+IFERROR(INDEX('Hoja de Trabajo para listado'!$A$155:$Z$1048576,MATCH($A343,'Hoja de Trabajo para listado'!$A$155:$A$1048576,0),MATCH((CUADRO!J$4&amp;$E343),'Hoja de Trabajo para listado'!$A$151:$Z$151,0)),0)+IFERROR(INDEX('Hoja de Trabajo para listado'!$AB$155:$BA$1048576,MATCH($A343,'Hoja de Trabajo para listado'!$AB$155:$AB$1048576,0),MATCH((CUADRO!J$4&amp;$E343),'Hoja de Trabajo para listado'!$AB$151:$BA$151,0)),0)+IFERROR(INDEX('Hoja de Trabajo para listado'!$BC$155:$CB$1048576,MATCH($A343,'Hoja de Trabajo para listado'!$BC$155:$BC$1048576,0),MATCH((CUADRO!J$4&amp;$E343),'Hoja de Trabajo para listado'!$BC$151:$CB$151,0)),0)+IFERROR(INDEX('Hoja de Trabajo para listado'!$DE$153:$DG$274,MATCH($A343,'Hoja de Trabajo para listado'!$DE$153:$DE$1048576,0),MATCH((CUADRO!J$4&amp;$E343),'Hoja de Trabajo para listado'!$DE$151:$DG$151,0)),0)+IFERROR(INDEX('Hoja de Trabajo para listado'!$CD$155:$DC$1048576,MATCH($A343,'Hoja de Trabajo para listado'!$CD$155:$CD$1048576,0),MATCH((CUADRO!J$4&amp;$E343),'Hoja de Trabajo para listado'!$CD$151:$DC$151,0)),0)</f>
        <v>0</v>
      </c>
      <c r="K343" s="241">
        <f ca="1">+IFERROR(INDEX('Hoja de Trabajo para listado'!$A$155:$Z$1048576,MATCH($A343,'Hoja de Trabajo para listado'!$A$155:$A$1048576,0),MATCH((CUADRO!K$4&amp;$E343),'Hoja de Trabajo para listado'!$A$151:$Z$151,0)),0)+IFERROR(INDEX('Hoja de Trabajo para listado'!$AB$155:$BA$1048576,MATCH($A343,'Hoja de Trabajo para listado'!$AB$155:$AB$1048576,0),MATCH((CUADRO!K$4&amp;$E343),'Hoja de Trabajo para listado'!$AB$151:$BA$151,0)),0)+IFERROR(INDEX('Hoja de Trabajo para listado'!$BC$155:$CB$1048576,MATCH($A343,'Hoja de Trabajo para listado'!$BC$155:$BC$1048576,0),MATCH((CUADRO!K$4&amp;$E343),'Hoja de Trabajo para listado'!$BC$151:$CB$151,0)),0)+IFERROR(INDEX('Hoja de Trabajo para listado'!$DE$153:$DG$274,MATCH($A343,'Hoja de Trabajo para listado'!$DE$153:$DE$1048576,0),MATCH((CUADRO!K$4&amp;$E343),'Hoja de Trabajo para listado'!$DE$151:$DG$151,0)),0)+IFERROR(INDEX('Hoja de Trabajo para listado'!$CD$155:$DC$1048576,MATCH($A343,'Hoja de Trabajo para listado'!$CD$155:$CD$1048576,0),MATCH((CUADRO!K$4&amp;$E343),'Hoja de Trabajo para listado'!$CD$151:$DC$151,0)),0)</f>
        <v>0</v>
      </c>
      <c r="L343" s="241">
        <f ca="1">+IFERROR(INDEX('Hoja de Trabajo para listado'!$A$155:$Z$1048576,MATCH($A343,'Hoja de Trabajo para listado'!$A$155:$A$1048576,0),MATCH((CUADRO!L$4&amp;$E343),'Hoja de Trabajo para listado'!$A$151:$Z$151,0)),0)+IFERROR(INDEX('Hoja de Trabajo para listado'!$AB$155:$BA$1048576,MATCH($A343,'Hoja de Trabajo para listado'!$AB$155:$AB$1048576,0),MATCH((CUADRO!L$4&amp;$E343),'Hoja de Trabajo para listado'!$AB$151:$BA$151,0)),0)+IFERROR(INDEX('Hoja de Trabajo para listado'!$BC$155:$CB$1048576,MATCH($A343,'Hoja de Trabajo para listado'!$BC$155:$BC$1048576,0),MATCH((CUADRO!L$4&amp;$E343),'Hoja de Trabajo para listado'!$BC$151:$CB$151,0)),0)+IFERROR(INDEX('Hoja de Trabajo para listado'!$DE$153:$DG$274,MATCH($A343,'Hoja de Trabajo para listado'!$DE$153:$DE$1048576,0),MATCH((CUADRO!L$4&amp;$E343),'Hoja de Trabajo para listado'!$DE$151:$DG$151,0)),0)+IFERROR(INDEX('Hoja de Trabajo para listado'!$CD$155:$DC$1048576,MATCH($A343,'Hoja de Trabajo para listado'!$CD$155:$CD$1048576,0),MATCH((CUADRO!L$4&amp;$E343),'Hoja de Trabajo para listado'!$CD$151:$DC$151,0)),0)</f>
        <v>0</v>
      </c>
      <c r="M343" s="241">
        <f ca="1">+IFERROR(INDEX('Hoja de Trabajo para listado'!$A$155:$Z$1048576,MATCH($A343,'Hoja de Trabajo para listado'!$A$155:$A$1048576,0),MATCH((CUADRO!M$4&amp;$E343),'Hoja de Trabajo para listado'!$A$151:$Z$151,0)),0)+IFERROR(INDEX('Hoja de Trabajo para listado'!$AB$155:$BA$1048576,MATCH($A343,'Hoja de Trabajo para listado'!$AB$155:$AB$1048576,0),MATCH((CUADRO!M$4&amp;$E343),'Hoja de Trabajo para listado'!$AB$151:$BA$151,0)),0)+IFERROR(INDEX('Hoja de Trabajo para listado'!$BC$155:$CB$1048576,MATCH($A343,'Hoja de Trabajo para listado'!$BC$155:$BC$1048576,0),MATCH((CUADRO!M$4&amp;$E343),'Hoja de Trabajo para listado'!$BC$151:$CB$151,0)),0)+IFERROR(INDEX('Hoja de Trabajo para listado'!$DE$153:$DG$274,MATCH($A343,'Hoja de Trabajo para listado'!$DE$153:$DE$1048576,0),MATCH((CUADRO!M$4&amp;$E343),'Hoja de Trabajo para listado'!$DE$151:$DG$151,0)),0)+IFERROR(INDEX('Hoja de Trabajo para listado'!$CD$155:$DC$1048576,MATCH($A343,'Hoja de Trabajo para listado'!$CD$155:$CD$1048576,0),MATCH((CUADRO!M$4&amp;$E343),'Hoja de Trabajo para listado'!$CD$151:$DC$151,0)),0)</f>
        <v>0</v>
      </c>
      <c r="N343" s="241">
        <f ca="1">+IFERROR(INDEX('Hoja de Trabajo para listado'!$A$155:$Z$1048576,MATCH($A343,'Hoja de Trabajo para listado'!$A$155:$A$1048576,0),MATCH((CUADRO!N$4&amp;$E343),'Hoja de Trabajo para listado'!$A$151:$Z$151,0)),0)+IFERROR(INDEX('Hoja de Trabajo para listado'!$AB$155:$BA$1048576,MATCH($A343,'Hoja de Trabajo para listado'!$AB$155:$AB$1048576,0),MATCH((CUADRO!N$4&amp;$E343),'Hoja de Trabajo para listado'!$AB$151:$BA$151,0)),0)+IFERROR(INDEX('Hoja de Trabajo para listado'!$BC$155:$CB$1048576,MATCH($A343,'Hoja de Trabajo para listado'!$BC$155:$BC$1048576,0),MATCH((CUADRO!N$4&amp;$E343),'Hoja de Trabajo para listado'!$BC$151:$CB$151,0)),0)+IFERROR(INDEX('Hoja de Trabajo para listado'!$DE$153:$DG$274,MATCH($A343,'Hoja de Trabajo para listado'!$DE$153:$DE$1048576,0),MATCH((CUADRO!N$4&amp;$E343),'Hoja de Trabajo para listado'!$DE$151:$DG$151,0)),0)+IFERROR(INDEX('Hoja de Trabajo para listado'!$CD$155:$DC$1048576,MATCH($A343,'Hoja de Trabajo para listado'!$CD$155:$CD$1048576,0),MATCH((CUADRO!N$4&amp;$E343),'Hoja de Trabajo para listado'!$CD$151:$DC$151,0)),0)</f>
        <v>0</v>
      </c>
      <c r="O343" s="241">
        <f ca="1">+IFERROR(INDEX('Hoja de Trabajo para listado'!$A$155:$Z$1048576,MATCH($A343,'Hoja de Trabajo para listado'!$A$155:$A$1048576,0),MATCH((CUADRO!O$4&amp;$E343),'Hoja de Trabajo para listado'!$A$151:$Z$151,0)),0)+IFERROR(INDEX('Hoja de Trabajo para listado'!$AB$155:$BA$1048576,MATCH($A343,'Hoja de Trabajo para listado'!$AB$155:$AB$1048576,0),MATCH((CUADRO!O$4&amp;$E343),'Hoja de Trabajo para listado'!$AB$151:$BA$151,0)),0)+IFERROR(INDEX('Hoja de Trabajo para listado'!$BC$155:$CB$1048576,MATCH($A343,'Hoja de Trabajo para listado'!$BC$155:$BC$1048576,0),MATCH((CUADRO!O$4&amp;$E343),'Hoja de Trabajo para listado'!$BC$151:$CB$151,0)),0)+IFERROR(INDEX('Hoja de Trabajo para listado'!$DE$153:$DG$274,MATCH($A343,'Hoja de Trabajo para listado'!$DE$153:$DE$1048576,0),MATCH((CUADRO!O$4&amp;$E343),'Hoja de Trabajo para listado'!$DE$151:$DG$151,0)),0)+IFERROR(INDEX('Hoja de Trabajo para listado'!$CD$155:$DC$1048576,MATCH($A343,'Hoja de Trabajo para listado'!$CD$155:$CD$1048576,0),MATCH((CUADRO!O$4&amp;$E343),'Hoja de Trabajo para listado'!$CD$151:$DC$151,0)),0)</f>
        <v>0</v>
      </c>
      <c r="P343" s="241">
        <f ca="1">+IFERROR(INDEX('Hoja de Trabajo para listado'!$A$155:$Z$1048576,MATCH($A343,'Hoja de Trabajo para listado'!$A$155:$A$1048576,0),MATCH((CUADRO!P$4&amp;$E343),'Hoja de Trabajo para listado'!$A$151:$Z$151,0)),0)+IFERROR(INDEX('Hoja de Trabajo para listado'!$AB$155:$BA$1048576,MATCH($A343,'Hoja de Trabajo para listado'!$AB$155:$AB$1048576,0),MATCH((CUADRO!P$4&amp;$E343),'Hoja de Trabajo para listado'!$AB$151:$BA$151,0)),0)+IFERROR(INDEX('Hoja de Trabajo para listado'!$BC$155:$CB$1048576,MATCH($A343,'Hoja de Trabajo para listado'!$BC$155:$BC$1048576,0),MATCH((CUADRO!P$4&amp;$E343),'Hoja de Trabajo para listado'!$BC$151:$CB$151,0)),0)+IFERROR(INDEX('Hoja de Trabajo para listado'!$DE$153:$DG$274,MATCH($A343,'Hoja de Trabajo para listado'!$DE$153:$DE$1048576,0),MATCH((CUADRO!P$4&amp;$E343),'Hoja de Trabajo para listado'!$DE$151:$DG$151,0)),0)+IFERROR(INDEX('Hoja de Trabajo para listado'!$CD$155:$DC$1048576,MATCH($A343,'Hoja de Trabajo para listado'!$CD$155:$CD$1048576,0),MATCH((CUADRO!P$4&amp;$E343),'Hoja de Trabajo para listado'!$CD$151:$DC$151,0)),0)</f>
        <v>0</v>
      </c>
      <c r="Q343" s="241">
        <f ca="1">+IFERROR(INDEX('Hoja de Trabajo para listado'!$A$155:$Z$1048576,MATCH($A343,'Hoja de Trabajo para listado'!$A$155:$A$1048576,0),MATCH((CUADRO!Q$4&amp;$E343),'Hoja de Trabajo para listado'!$A$151:$Z$151,0)),0)+IFERROR(INDEX('Hoja de Trabajo para listado'!$AB$155:$BA$1048576,MATCH($A343,'Hoja de Trabajo para listado'!$AB$155:$AB$1048576,0),MATCH((CUADRO!Q$4&amp;$E343),'Hoja de Trabajo para listado'!$AB$151:$BA$151,0)),0)+IFERROR(INDEX('Hoja de Trabajo para listado'!$BC$155:$CB$1048576,MATCH($A343,'Hoja de Trabajo para listado'!$BC$155:$BC$1048576,0),MATCH((CUADRO!Q$4&amp;$E343),'Hoja de Trabajo para listado'!$BC$151:$CB$151,0)),0)+IFERROR(INDEX('Hoja de Trabajo para listado'!$DE$153:$DG$274,MATCH($A343,'Hoja de Trabajo para listado'!$DE$153:$DE$1048576,0),MATCH((CUADRO!Q$4&amp;$E343),'Hoja de Trabajo para listado'!$DE$151:$DG$151,0)),0)+IFERROR(INDEX('Hoja de Trabajo para listado'!$CD$155:$DC$1048576,MATCH($A343,'Hoja de Trabajo para listado'!$CD$155:$CD$1048576,0),MATCH((CUADRO!Q$4&amp;$E343),'Hoja de Trabajo para listado'!$CD$151:$DC$151,0)),0)</f>
        <v>0</v>
      </c>
      <c r="R343" s="241">
        <f t="shared" ca="1" si="15"/>
        <v>0</v>
      </c>
      <c r="S343" s="260"/>
      <c r="T343" s="241">
        <f ca="1">+T344</f>
        <v>0</v>
      </c>
      <c r="U343" s="271">
        <f t="shared" si="16"/>
        <v>1</v>
      </c>
      <c r="V343" s="327" t="str">
        <f>+VLOOKUP(A343,bd_lista!$A$3:$E$592,5,FALSE)</f>
        <v>Empresas Nacionales</v>
      </c>
      <c r="W343" s="397" t="str">
        <f>+V343</f>
        <v>Empresas Nacionales</v>
      </c>
      <c r="X343" s="240">
        <f>+VLOOKUP(A343,[4]Sheet1!$A$13:$D$744,4,FALSE)</f>
        <v>41</v>
      </c>
      <c r="Y343" s="240" t="str">
        <f>+VLOOKUP(X343,bd_lista!$A$3:$C$592,3,FALSE)</f>
        <v>Ministerio de Desarrollo Productivo y Economía Plural</v>
      </c>
      <c r="Z343" s="290">
        <f>+X343</f>
        <v>41</v>
      </c>
      <c r="AA343" s="315" t="str">
        <f>+Y343</f>
        <v>Ministerio de Desarrollo Productivo y Economía Plural</v>
      </c>
    </row>
    <row r="344" spans="1:27" customFormat="1" ht="15" hidden="1" customHeight="1">
      <c r="A344" s="32">
        <v>576</v>
      </c>
      <c r="B344" s="394"/>
      <c r="C344" s="327" t="str">
        <f>+VLOOKUP(A344,bd_lista!$A$3:$C$592,3,FALSE)</f>
        <v>Empresa Pública Nacional Estratégica Cartones de Bolivia</v>
      </c>
      <c r="D344" s="396"/>
      <c r="E344" s="245" t="s">
        <v>1304</v>
      </c>
      <c r="F344" s="243">
        <f ca="1">+IFERROR(INDEX('Hoja de Trabajo para listado'!$A$155:$Z$1048576,MATCH($A344,'Hoja de Trabajo para listado'!$A$155:$A$1048576,0),MATCH((CUADRO!F$4&amp;$E344),'Hoja de Trabajo para listado'!$A$151:$Z$151,0)),0)+IFERROR(INDEX('Hoja de Trabajo para listado'!$AB$155:$BA$1048576,MATCH($A344,'Hoja de Trabajo para listado'!$AB$155:$AB$1048576,0),MATCH((CUADRO!F$4&amp;$E344),'Hoja de Trabajo para listado'!$AB$151:$BA$151,0)),0)+IFERROR(INDEX('Hoja de Trabajo para listado'!$BC$155:$CB$1048576,MATCH($A344,'Hoja de Trabajo para listado'!$BC$155:$BC$1048576,0),MATCH((CUADRO!F$4&amp;$E344),'Hoja de Trabajo para listado'!$BC$151:$CB$151,0)),0)+IFERROR(INDEX('Hoja de Trabajo para listado'!$DE$153:$DG$274,MATCH($A344,'Hoja de Trabajo para listado'!$DE$153:$DE$1048576,0),MATCH((CUADRO!F$4&amp;$E344),'Hoja de Trabajo para listado'!$DE$151:$DG$151,0)),0)+IFERROR(INDEX('Hoja de Trabajo para listado'!$CD$155:$DC$1048576,MATCH($A344,'Hoja de Trabajo para listado'!$CD$155:$CD$1048576,0),MATCH((CUADRO!F$4&amp;$E344),'Hoja de Trabajo para listado'!$CD$151:$DC$151,0)),0)</f>
        <v>0</v>
      </c>
      <c r="G344" s="241">
        <f ca="1">+IFERROR(INDEX('Hoja de Trabajo para listado'!$A$155:$Z$1048576,MATCH($A344,'Hoja de Trabajo para listado'!$A$155:$A$1048576,0),MATCH((CUADRO!G$4&amp;$E344),'Hoja de Trabajo para listado'!$A$151:$Z$151,0)),0)+IFERROR(INDEX('Hoja de Trabajo para listado'!$AB$155:$BA$1048576,MATCH($A344,'Hoja de Trabajo para listado'!$AB$155:$AB$1048576,0),MATCH((CUADRO!G$4&amp;$E344),'Hoja de Trabajo para listado'!$AB$151:$BA$151,0)),0)+IFERROR(INDEX('Hoja de Trabajo para listado'!$BC$155:$CB$1048576,MATCH($A344,'Hoja de Trabajo para listado'!$BC$155:$BC$1048576,0),MATCH((CUADRO!G$4&amp;$E344),'Hoja de Trabajo para listado'!$BC$151:$CB$151,0)),0)+IFERROR(INDEX('Hoja de Trabajo para listado'!$DE$153:$DG$274,MATCH($A344,'Hoja de Trabajo para listado'!$DE$153:$DE$1048576,0),MATCH((CUADRO!G$4&amp;$E344),'Hoja de Trabajo para listado'!$DE$151:$DG$151,0)),0)+IFERROR(INDEX('Hoja de Trabajo para listado'!$CD$155:$DC$1048576,MATCH($A344,'Hoja de Trabajo para listado'!$CD$155:$CD$1048576,0),MATCH((CUADRO!G$4&amp;$E344),'Hoja de Trabajo para listado'!$CD$151:$DC$151,0)),0)</f>
        <v>0</v>
      </c>
      <c r="H344" s="243">
        <f ca="1">+IFERROR(INDEX('Hoja de Trabajo para listado'!$A$155:$Z$1048576,MATCH($A344,'Hoja de Trabajo para listado'!$A$155:$A$1048576,0),MATCH((CUADRO!H$4&amp;$E344),'Hoja de Trabajo para listado'!$A$151:$Z$151,0)),0)+IFERROR(INDEX('Hoja de Trabajo para listado'!$AB$155:$BA$1048576,MATCH($A344,'Hoja de Trabajo para listado'!$AB$155:$AB$1048576,0),MATCH((CUADRO!H$4&amp;$E344),'Hoja de Trabajo para listado'!$AB$151:$BA$151,0)),0)+IFERROR(INDEX('Hoja de Trabajo para listado'!$BC$155:$CB$1048576,MATCH($A344,'Hoja de Trabajo para listado'!$BC$155:$BC$1048576,0),MATCH((CUADRO!H$4&amp;$E344),'Hoja de Trabajo para listado'!$BC$151:$CB$151,0)),0)+IFERROR(INDEX('Hoja de Trabajo para listado'!$DE$153:$DG$274,MATCH($A344,'Hoja de Trabajo para listado'!$DE$153:$DE$1048576,0),MATCH((CUADRO!H$4&amp;$E344),'Hoja de Trabajo para listado'!$DE$151:$DG$151,0)),0)+IFERROR(INDEX('Hoja de Trabajo para listado'!$CD$155:$DC$1048576,MATCH($A344,'Hoja de Trabajo para listado'!$CD$155:$CD$1048576,0),MATCH((CUADRO!H$4&amp;$E344),'Hoja de Trabajo para listado'!$CD$151:$DC$151,0)),0)</f>
        <v>0</v>
      </c>
      <c r="I344" s="243">
        <f ca="1">+IFERROR(INDEX('Hoja de Trabajo para listado'!$A$155:$Z$1048576,MATCH($A344,'Hoja de Trabajo para listado'!$A$155:$A$1048576,0),MATCH((CUADRO!I$4&amp;$E344),'Hoja de Trabajo para listado'!$A$151:$Z$151,0)),0)+IFERROR(INDEX('Hoja de Trabajo para listado'!$AB$155:$BA$1048576,MATCH($A344,'Hoja de Trabajo para listado'!$AB$155:$AB$1048576,0),MATCH((CUADRO!I$4&amp;$E344),'Hoja de Trabajo para listado'!$AB$151:$BA$151,0)),0)+IFERROR(INDEX('Hoja de Trabajo para listado'!$BC$155:$CB$1048576,MATCH($A344,'Hoja de Trabajo para listado'!$BC$155:$BC$1048576,0),MATCH((CUADRO!I$4&amp;$E344),'Hoja de Trabajo para listado'!$BC$151:$CB$151,0)),0)+IFERROR(INDEX('Hoja de Trabajo para listado'!$DE$153:$DG$274,MATCH($A344,'Hoja de Trabajo para listado'!$DE$153:$DE$1048576,0),MATCH((CUADRO!I$4&amp;$E344),'Hoja de Trabajo para listado'!$DE$151:$DG$151,0)),0)+IFERROR(INDEX('Hoja de Trabajo para listado'!$CD$155:$DC$1048576,MATCH($A344,'Hoja de Trabajo para listado'!$CD$155:$CD$1048576,0),MATCH((CUADRO!I$4&amp;$E344),'Hoja de Trabajo para listado'!$CD$151:$DC$151,0)),0)</f>
        <v>0</v>
      </c>
      <c r="J344" s="243">
        <f ca="1">+IFERROR(INDEX('Hoja de Trabajo para listado'!$A$155:$Z$1048576,MATCH($A344,'Hoja de Trabajo para listado'!$A$155:$A$1048576,0),MATCH((CUADRO!J$4&amp;$E344),'Hoja de Trabajo para listado'!$A$151:$Z$151,0)),0)+IFERROR(INDEX('Hoja de Trabajo para listado'!$AB$155:$BA$1048576,MATCH($A344,'Hoja de Trabajo para listado'!$AB$155:$AB$1048576,0),MATCH((CUADRO!J$4&amp;$E344),'Hoja de Trabajo para listado'!$AB$151:$BA$151,0)),0)+IFERROR(INDEX('Hoja de Trabajo para listado'!$BC$155:$CB$1048576,MATCH($A344,'Hoja de Trabajo para listado'!$BC$155:$BC$1048576,0),MATCH((CUADRO!J$4&amp;$E344),'Hoja de Trabajo para listado'!$BC$151:$CB$151,0)),0)+IFERROR(INDEX('Hoja de Trabajo para listado'!$DE$153:$DG$274,MATCH($A344,'Hoja de Trabajo para listado'!$DE$153:$DE$1048576,0),MATCH((CUADRO!J$4&amp;$E344),'Hoja de Trabajo para listado'!$DE$151:$DG$151,0)),0)+IFERROR(INDEX('Hoja de Trabajo para listado'!$CD$155:$DC$1048576,MATCH($A344,'Hoja de Trabajo para listado'!$CD$155:$CD$1048576,0),MATCH((CUADRO!J$4&amp;$E344),'Hoja de Trabajo para listado'!$CD$151:$DC$151,0)),0)</f>
        <v>0</v>
      </c>
      <c r="K344" s="243">
        <f ca="1">+IFERROR(INDEX('Hoja de Trabajo para listado'!$A$155:$Z$1048576,MATCH($A344,'Hoja de Trabajo para listado'!$A$155:$A$1048576,0),MATCH((CUADRO!K$4&amp;$E344),'Hoja de Trabajo para listado'!$A$151:$Z$151,0)),0)+IFERROR(INDEX('Hoja de Trabajo para listado'!$AB$155:$BA$1048576,MATCH($A344,'Hoja de Trabajo para listado'!$AB$155:$AB$1048576,0),MATCH((CUADRO!K$4&amp;$E344),'Hoja de Trabajo para listado'!$AB$151:$BA$151,0)),0)+IFERROR(INDEX('Hoja de Trabajo para listado'!$BC$155:$CB$1048576,MATCH($A344,'Hoja de Trabajo para listado'!$BC$155:$BC$1048576,0),MATCH((CUADRO!K$4&amp;$E344),'Hoja de Trabajo para listado'!$BC$151:$CB$151,0)),0)+IFERROR(INDEX('Hoja de Trabajo para listado'!$DE$153:$DG$274,MATCH($A344,'Hoja de Trabajo para listado'!$DE$153:$DE$1048576,0),MATCH((CUADRO!K$4&amp;$E344),'Hoja de Trabajo para listado'!$DE$151:$DG$151,0)),0)+IFERROR(INDEX('Hoja de Trabajo para listado'!$CD$155:$DC$1048576,MATCH($A344,'Hoja de Trabajo para listado'!$CD$155:$CD$1048576,0),MATCH((CUADRO!K$4&amp;$E344),'Hoja de Trabajo para listado'!$CD$151:$DC$151,0)),0)</f>
        <v>0</v>
      </c>
      <c r="L344" s="243">
        <f ca="1">+IFERROR(INDEX('Hoja de Trabajo para listado'!$A$155:$Z$1048576,MATCH($A344,'Hoja de Trabajo para listado'!$A$155:$A$1048576,0),MATCH((CUADRO!L$4&amp;$E344),'Hoja de Trabajo para listado'!$A$151:$Z$151,0)),0)+IFERROR(INDEX('Hoja de Trabajo para listado'!$AB$155:$BA$1048576,MATCH($A344,'Hoja de Trabajo para listado'!$AB$155:$AB$1048576,0),MATCH((CUADRO!L$4&amp;$E344),'Hoja de Trabajo para listado'!$AB$151:$BA$151,0)),0)+IFERROR(INDEX('Hoja de Trabajo para listado'!$BC$155:$CB$1048576,MATCH($A344,'Hoja de Trabajo para listado'!$BC$155:$BC$1048576,0),MATCH((CUADRO!L$4&amp;$E344),'Hoja de Trabajo para listado'!$BC$151:$CB$151,0)),0)+IFERROR(INDEX('Hoja de Trabajo para listado'!$DE$153:$DG$274,MATCH($A344,'Hoja de Trabajo para listado'!$DE$153:$DE$1048576,0),MATCH((CUADRO!L$4&amp;$E344),'Hoja de Trabajo para listado'!$DE$151:$DG$151,0)),0)+IFERROR(INDEX('Hoja de Trabajo para listado'!$CD$155:$DC$1048576,MATCH($A344,'Hoja de Trabajo para listado'!$CD$155:$CD$1048576,0),MATCH((CUADRO!L$4&amp;$E344),'Hoja de Trabajo para listado'!$CD$151:$DC$151,0)),0)</f>
        <v>0</v>
      </c>
      <c r="M344" s="243">
        <f ca="1">+IFERROR(INDEX('Hoja de Trabajo para listado'!$A$155:$Z$1048576,MATCH($A344,'Hoja de Trabajo para listado'!$A$155:$A$1048576,0),MATCH((CUADRO!M$4&amp;$E344),'Hoja de Trabajo para listado'!$A$151:$Z$151,0)),0)+IFERROR(INDEX('Hoja de Trabajo para listado'!$AB$155:$BA$1048576,MATCH($A344,'Hoja de Trabajo para listado'!$AB$155:$AB$1048576,0),MATCH((CUADRO!M$4&amp;$E344),'Hoja de Trabajo para listado'!$AB$151:$BA$151,0)),0)+IFERROR(INDEX('Hoja de Trabajo para listado'!$BC$155:$CB$1048576,MATCH($A344,'Hoja de Trabajo para listado'!$BC$155:$BC$1048576,0),MATCH((CUADRO!M$4&amp;$E344),'Hoja de Trabajo para listado'!$BC$151:$CB$151,0)),0)+IFERROR(INDEX('Hoja de Trabajo para listado'!$DE$153:$DG$274,MATCH($A344,'Hoja de Trabajo para listado'!$DE$153:$DE$1048576,0),MATCH((CUADRO!M$4&amp;$E344),'Hoja de Trabajo para listado'!$DE$151:$DG$151,0)),0)+IFERROR(INDEX('Hoja de Trabajo para listado'!$CD$155:$DC$1048576,MATCH($A344,'Hoja de Trabajo para listado'!$CD$155:$CD$1048576,0),MATCH((CUADRO!M$4&amp;$E344),'Hoja de Trabajo para listado'!$CD$151:$DC$151,0)),0)</f>
        <v>0</v>
      </c>
      <c r="N344" s="243">
        <f ca="1">+IFERROR(INDEX('Hoja de Trabajo para listado'!$A$155:$Z$1048576,MATCH($A344,'Hoja de Trabajo para listado'!$A$155:$A$1048576,0),MATCH((CUADRO!N$4&amp;$E344),'Hoja de Trabajo para listado'!$A$151:$Z$151,0)),0)+IFERROR(INDEX('Hoja de Trabajo para listado'!$AB$155:$BA$1048576,MATCH($A344,'Hoja de Trabajo para listado'!$AB$155:$AB$1048576,0),MATCH((CUADRO!N$4&amp;$E344),'Hoja de Trabajo para listado'!$AB$151:$BA$151,0)),0)+IFERROR(INDEX('Hoja de Trabajo para listado'!$BC$155:$CB$1048576,MATCH($A344,'Hoja de Trabajo para listado'!$BC$155:$BC$1048576,0),MATCH((CUADRO!N$4&amp;$E344),'Hoja de Trabajo para listado'!$BC$151:$CB$151,0)),0)+IFERROR(INDEX('Hoja de Trabajo para listado'!$DE$153:$DG$274,MATCH($A344,'Hoja de Trabajo para listado'!$DE$153:$DE$1048576,0),MATCH((CUADRO!N$4&amp;$E344),'Hoja de Trabajo para listado'!$DE$151:$DG$151,0)),0)+IFERROR(INDEX('Hoja de Trabajo para listado'!$CD$155:$DC$1048576,MATCH($A344,'Hoja de Trabajo para listado'!$CD$155:$CD$1048576,0),MATCH((CUADRO!N$4&amp;$E344),'Hoja de Trabajo para listado'!$CD$151:$DC$151,0)),0)</f>
        <v>0</v>
      </c>
      <c r="O344" s="243">
        <f ca="1">+IFERROR(INDEX('Hoja de Trabajo para listado'!$A$155:$Z$1048576,MATCH($A344,'Hoja de Trabajo para listado'!$A$155:$A$1048576,0),MATCH((CUADRO!O$4&amp;$E344),'Hoja de Trabajo para listado'!$A$151:$Z$151,0)),0)+IFERROR(INDEX('Hoja de Trabajo para listado'!$AB$155:$BA$1048576,MATCH($A344,'Hoja de Trabajo para listado'!$AB$155:$AB$1048576,0),MATCH((CUADRO!O$4&amp;$E344),'Hoja de Trabajo para listado'!$AB$151:$BA$151,0)),0)+IFERROR(INDEX('Hoja de Trabajo para listado'!$BC$155:$CB$1048576,MATCH($A344,'Hoja de Trabajo para listado'!$BC$155:$BC$1048576,0),MATCH((CUADRO!O$4&amp;$E344),'Hoja de Trabajo para listado'!$BC$151:$CB$151,0)),0)+IFERROR(INDEX('Hoja de Trabajo para listado'!$DE$153:$DG$274,MATCH($A344,'Hoja de Trabajo para listado'!$DE$153:$DE$1048576,0),MATCH((CUADRO!O$4&amp;$E344),'Hoja de Trabajo para listado'!$DE$151:$DG$151,0)),0)+IFERROR(INDEX('Hoja de Trabajo para listado'!$CD$155:$DC$1048576,MATCH($A344,'Hoja de Trabajo para listado'!$CD$155:$CD$1048576,0),MATCH((CUADRO!O$4&amp;$E344),'Hoja de Trabajo para listado'!$CD$151:$DC$151,0)),0)</f>
        <v>0</v>
      </c>
      <c r="P344" s="243">
        <f ca="1">+IFERROR(INDEX('Hoja de Trabajo para listado'!$A$155:$Z$1048576,MATCH($A344,'Hoja de Trabajo para listado'!$A$155:$A$1048576,0),MATCH((CUADRO!P$4&amp;$E344),'Hoja de Trabajo para listado'!$A$151:$Z$151,0)),0)+IFERROR(INDEX('Hoja de Trabajo para listado'!$AB$155:$BA$1048576,MATCH($A344,'Hoja de Trabajo para listado'!$AB$155:$AB$1048576,0),MATCH((CUADRO!P$4&amp;$E344),'Hoja de Trabajo para listado'!$AB$151:$BA$151,0)),0)+IFERROR(INDEX('Hoja de Trabajo para listado'!$BC$155:$CB$1048576,MATCH($A344,'Hoja de Trabajo para listado'!$BC$155:$BC$1048576,0),MATCH((CUADRO!P$4&amp;$E344),'Hoja de Trabajo para listado'!$BC$151:$CB$151,0)),0)+IFERROR(INDEX('Hoja de Trabajo para listado'!$DE$153:$DG$274,MATCH($A344,'Hoja de Trabajo para listado'!$DE$153:$DE$1048576,0),MATCH((CUADRO!P$4&amp;$E344),'Hoja de Trabajo para listado'!$DE$151:$DG$151,0)),0)+IFERROR(INDEX('Hoja de Trabajo para listado'!$CD$155:$DC$1048576,MATCH($A344,'Hoja de Trabajo para listado'!$CD$155:$CD$1048576,0),MATCH((CUADRO!P$4&amp;$E344),'Hoja de Trabajo para listado'!$CD$151:$DC$151,0)),0)</f>
        <v>0</v>
      </c>
      <c r="Q344" s="243">
        <f ca="1">+IFERROR(INDEX('Hoja de Trabajo para listado'!$A$155:$Z$1048576,MATCH($A344,'Hoja de Trabajo para listado'!$A$155:$A$1048576,0),MATCH((CUADRO!Q$4&amp;$E344),'Hoja de Trabajo para listado'!$A$151:$Z$151,0)),0)+IFERROR(INDEX('Hoja de Trabajo para listado'!$AB$155:$BA$1048576,MATCH($A344,'Hoja de Trabajo para listado'!$AB$155:$AB$1048576,0),MATCH((CUADRO!Q$4&amp;$E344),'Hoja de Trabajo para listado'!$AB$151:$BA$151,0)),0)+IFERROR(INDEX('Hoja de Trabajo para listado'!$BC$155:$CB$1048576,MATCH($A344,'Hoja de Trabajo para listado'!$BC$155:$BC$1048576,0),MATCH((CUADRO!Q$4&amp;$E344),'Hoja de Trabajo para listado'!$BC$151:$CB$151,0)),0)+IFERROR(INDEX('Hoja de Trabajo para listado'!$DE$153:$DG$274,MATCH($A344,'Hoja de Trabajo para listado'!$DE$153:$DE$1048576,0),MATCH((CUADRO!Q$4&amp;$E344),'Hoja de Trabajo para listado'!$DE$151:$DG$151,0)),0)+IFERROR(INDEX('Hoja de Trabajo para listado'!$CD$155:$DC$1048576,MATCH($A344,'Hoja de Trabajo para listado'!$CD$155:$CD$1048576,0),MATCH((CUADRO!Q$4&amp;$E344),'Hoja de Trabajo para listado'!$CD$151:$DC$151,0)),0)</f>
        <v>0</v>
      </c>
      <c r="R344" s="243">
        <f t="shared" ca="1" si="15"/>
        <v>0</v>
      </c>
      <c r="S344" s="260">
        <f ca="1">+R343+R344</f>
        <v>0</v>
      </c>
      <c r="T344" s="243">
        <f ca="1">+S344</f>
        <v>0</v>
      </c>
      <c r="U344" s="242">
        <f t="shared" si="16"/>
        <v>2</v>
      </c>
      <c r="V344" s="327" t="str">
        <f>+VLOOKUP(A344,bd_lista!$A$3:$E$592,5,FALSE)</f>
        <v>Empresas Nacionales</v>
      </c>
      <c r="W344" s="398"/>
      <c r="X344" s="240">
        <f>+VLOOKUP(A344,[4]Sheet1!$A$13:$D$744,4,FALSE)</f>
        <v>41</v>
      </c>
      <c r="Y344" s="240" t="str">
        <f>+VLOOKUP(X344,bd_lista!$A$3:$C$592,3,FALSE)</f>
        <v>Ministerio de Desarrollo Productivo y Economía Plural</v>
      </c>
      <c r="Z344" s="288"/>
      <c r="AA344" s="317"/>
    </row>
    <row r="345" spans="1:27" s="377" customFormat="1" ht="15" customHeight="1">
      <c r="A345" s="378">
        <v>578</v>
      </c>
      <c r="B345" s="393">
        <f>+A345</f>
        <v>578</v>
      </c>
      <c r="C345" s="245" t="str">
        <f>+VLOOKUP(A345,bd_lista!$A$3:$C$592,3,FALSE)</f>
        <v>Boliviana de Aviación</v>
      </c>
      <c r="D345" s="395" t="str">
        <f>+C345</f>
        <v>Boliviana de Aviación</v>
      </c>
      <c r="E345" s="245" t="s">
        <v>1303</v>
      </c>
      <c r="F345" s="241">
        <f ca="1">+IFERROR(INDEX('Hoja de Trabajo para listado'!$A$155:$Z$1048576,MATCH($A345,'Hoja de Trabajo para listado'!$A$155:$A$1048576,0),MATCH((CUADRO!F$4&amp;$E345),'Hoja de Trabajo para listado'!$A$151:$Z$151,0)),0)+IFERROR(INDEX('Hoja de Trabajo para listado'!$AB$155:$BA$1048576,MATCH($A345,'Hoja de Trabajo para listado'!$AB$155:$AB$1048576,0),MATCH((CUADRO!F$4&amp;$E345),'Hoja de Trabajo para listado'!$AB$151:$BA$151,0)),0)+IFERROR(INDEX('Hoja de Trabajo para listado'!$BC$155:$CB$1048576,MATCH($A345,'Hoja de Trabajo para listado'!$BC$155:$BC$1048576,0),MATCH((CUADRO!F$4&amp;$E345),'Hoja de Trabajo para listado'!$BC$151:$CB$151,0)),0)+IFERROR(INDEX('Hoja de Trabajo para listado'!$DE$153:$DG$274,MATCH($A345,'Hoja de Trabajo para listado'!$DE$153:$DE$1048576,0),MATCH((CUADRO!F$4&amp;$E345),'Hoja de Trabajo para listado'!$DE$151:$DG$151,0)),0)+IFERROR(INDEX('Hoja de Trabajo para listado'!$CD$155:$DC$1048576,MATCH($A345,'Hoja de Trabajo para listado'!$CD$155:$CD$1048576,0),MATCH((CUADRO!F$4&amp;$E345),'Hoja de Trabajo para listado'!$CD$151:$DC$151,0)),0)</f>
        <v>0</v>
      </c>
      <c r="G345" s="241">
        <f ca="1">+IFERROR(INDEX('Hoja de Trabajo para listado'!$A$155:$Z$1048576,MATCH($A345,'Hoja de Trabajo para listado'!$A$155:$A$1048576,0),MATCH((CUADRO!G$4&amp;$E345),'Hoja de Trabajo para listado'!$A$151:$Z$151,0)),0)+IFERROR(INDEX('Hoja de Trabajo para listado'!$AB$155:$BA$1048576,MATCH($A345,'Hoja de Trabajo para listado'!$AB$155:$AB$1048576,0),MATCH((CUADRO!G$4&amp;$E345),'Hoja de Trabajo para listado'!$AB$151:$BA$151,0)),0)+IFERROR(INDEX('Hoja de Trabajo para listado'!$BC$155:$CB$1048576,MATCH($A345,'Hoja de Trabajo para listado'!$BC$155:$BC$1048576,0),MATCH((CUADRO!G$4&amp;$E345),'Hoja de Trabajo para listado'!$BC$151:$CB$151,0)),0)+IFERROR(INDEX('Hoja de Trabajo para listado'!$DE$153:$DG$274,MATCH($A345,'Hoja de Trabajo para listado'!$DE$153:$DE$1048576,0),MATCH((CUADRO!G$4&amp;$E345),'Hoja de Trabajo para listado'!$DE$151:$DG$151,0)),0)+IFERROR(INDEX('Hoja de Trabajo para listado'!$CD$155:$DC$1048576,MATCH($A345,'Hoja de Trabajo para listado'!$CD$155:$CD$1048576,0),MATCH((CUADRO!G$4&amp;$E345),'Hoja de Trabajo para listado'!$CD$151:$DC$151,0)),0)</f>
        <v>0</v>
      </c>
      <c r="H345" s="241">
        <f ca="1">+IFERROR(INDEX('Hoja de Trabajo para listado'!$A$155:$Z$1048576,MATCH($A345,'Hoja de Trabajo para listado'!$A$155:$A$1048576,0),MATCH((CUADRO!H$4&amp;$E345),'Hoja de Trabajo para listado'!$A$151:$Z$151,0)),0)+IFERROR(INDEX('Hoja de Trabajo para listado'!$AB$155:$BA$1048576,MATCH($A345,'Hoja de Trabajo para listado'!$AB$155:$AB$1048576,0),MATCH((CUADRO!H$4&amp;$E345),'Hoja de Trabajo para listado'!$AB$151:$BA$151,0)),0)+IFERROR(INDEX('Hoja de Trabajo para listado'!$BC$155:$CB$1048576,MATCH($A345,'Hoja de Trabajo para listado'!$BC$155:$BC$1048576,0),MATCH((CUADRO!H$4&amp;$E345),'Hoja de Trabajo para listado'!$BC$151:$CB$151,0)),0)+IFERROR(INDEX('Hoja de Trabajo para listado'!$DE$153:$DG$274,MATCH($A345,'Hoja de Trabajo para listado'!$DE$153:$DE$1048576,0),MATCH((CUADRO!H$4&amp;$E345),'Hoja de Trabajo para listado'!$DE$151:$DG$151,0)),0)+IFERROR(INDEX('Hoja de Trabajo para listado'!$CD$155:$DC$1048576,MATCH($A345,'Hoja de Trabajo para listado'!$CD$155:$CD$1048576,0),MATCH((CUADRO!H$4&amp;$E345),'Hoja de Trabajo para listado'!$CD$151:$DC$151,0)),0)</f>
        <v>0</v>
      </c>
      <c r="I345" s="241">
        <f ca="1">+IFERROR(INDEX('Hoja de Trabajo para listado'!$A$155:$Z$1048576,MATCH($A345,'Hoja de Trabajo para listado'!$A$155:$A$1048576,0),MATCH((CUADRO!I$4&amp;$E345),'Hoja de Trabajo para listado'!$A$151:$Z$151,0)),0)+IFERROR(INDEX('Hoja de Trabajo para listado'!$AB$155:$BA$1048576,MATCH($A345,'Hoja de Trabajo para listado'!$AB$155:$AB$1048576,0),MATCH((CUADRO!I$4&amp;$E345),'Hoja de Trabajo para listado'!$AB$151:$BA$151,0)),0)+IFERROR(INDEX('Hoja de Trabajo para listado'!$BC$155:$CB$1048576,MATCH($A345,'Hoja de Trabajo para listado'!$BC$155:$BC$1048576,0),MATCH((CUADRO!I$4&amp;$E345),'Hoja de Trabajo para listado'!$BC$151:$CB$151,0)),0)+IFERROR(INDEX('Hoja de Trabajo para listado'!$DE$153:$DG$274,MATCH($A345,'Hoja de Trabajo para listado'!$DE$153:$DE$1048576,0),MATCH((CUADRO!I$4&amp;$E345),'Hoja de Trabajo para listado'!$DE$151:$DG$151,0)),0)+IFERROR(INDEX('Hoja de Trabajo para listado'!$CD$155:$DC$1048576,MATCH($A345,'Hoja de Trabajo para listado'!$CD$155:$CD$1048576,0),MATCH((CUADRO!I$4&amp;$E345),'Hoja de Trabajo para listado'!$CD$151:$DC$151,0)),0)</f>
        <v>0</v>
      </c>
      <c r="J345" s="241">
        <f ca="1">+IFERROR(INDEX('Hoja de Trabajo para listado'!$A$155:$Z$1048576,MATCH($A345,'Hoja de Trabajo para listado'!$A$155:$A$1048576,0),MATCH((CUADRO!J$4&amp;$E345),'Hoja de Trabajo para listado'!$A$151:$Z$151,0)),0)+IFERROR(INDEX('Hoja de Trabajo para listado'!$AB$155:$BA$1048576,MATCH($A345,'Hoja de Trabajo para listado'!$AB$155:$AB$1048576,0),MATCH((CUADRO!J$4&amp;$E345),'Hoja de Trabajo para listado'!$AB$151:$BA$151,0)),0)+IFERROR(INDEX('Hoja de Trabajo para listado'!$BC$155:$CB$1048576,MATCH($A345,'Hoja de Trabajo para listado'!$BC$155:$BC$1048576,0),MATCH((CUADRO!J$4&amp;$E345),'Hoja de Trabajo para listado'!$BC$151:$CB$151,0)),0)+IFERROR(INDEX('Hoja de Trabajo para listado'!$DE$153:$DG$274,MATCH($A345,'Hoja de Trabajo para listado'!$DE$153:$DE$1048576,0),MATCH((CUADRO!J$4&amp;$E345),'Hoja de Trabajo para listado'!$DE$151:$DG$151,0)),0)+IFERROR(INDEX('Hoja de Trabajo para listado'!$CD$155:$DC$1048576,MATCH($A345,'Hoja de Trabajo para listado'!$CD$155:$CD$1048576,0),MATCH((CUADRO!J$4&amp;$E345),'Hoja de Trabajo para listado'!$CD$151:$DC$151,0)),0)</f>
        <v>0</v>
      </c>
      <c r="K345" s="241">
        <f ca="1">+IFERROR(INDEX('Hoja de Trabajo para listado'!$A$155:$Z$1048576,MATCH($A345,'Hoja de Trabajo para listado'!$A$155:$A$1048576,0),MATCH((CUADRO!K$4&amp;$E345),'Hoja de Trabajo para listado'!$A$151:$Z$151,0)),0)+IFERROR(INDEX('Hoja de Trabajo para listado'!$AB$155:$BA$1048576,MATCH($A345,'Hoja de Trabajo para listado'!$AB$155:$AB$1048576,0),MATCH((CUADRO!K$4&amp;$E345),'Hoja de Trabajo para listado'!$AB$151:$BA$151,0)),0)+IFERROR(INDEX('Hoja de Trabajo para listado'!$BC$155:$CB$1048576,MATCH($A345,'Hoja de Trabajo para listado'!$BC$155:$BC$1048576,0),MATCH((CUADRO!K$4&amp;$E345),'Hoja de Trabajo para listado'!$BC$151:$CB$151,0)),0)+IFERROR(INDEX('Hoja de Trabajo para listado'!$DE$153:$DG$274,MATCH($A345,'Hoja de Trabajo para listado'!$DE$153:$DE$1048576,0),MATCH((CUADRO!K$4&amp;$E345),'Hoja de Trabajo para listado'!$DE$151:$DG$151,0)),0)+IFERROR(INDEX('Hoja de Trabajo para listado'!$CD$155:$DC$1048576,MATCH($A345,'Hoja de Trabajo para listado'!$CD$155:$CD$1048576,0),MATCH((CUADRO!K$4&amp;$E345),'Hoja de Trabajo para listado'!$CD$151:$DC$151,0)),0)</f>
        <v>0</v>
      </c>
      <c r="L345" s="241">
        <f ca="1">+IFERROR(INDEX('Hoja de Trabajo para listado'!$A$155:$Z$1048576,MATCH($A345,'Hoja de Trabajo para listado'!$A$155:$A$1048576,0),MATCH((CUADRO!L$4&amp;$E345),'Hoja de Trabajo para listado'!$A$151:$Z$151,0)),0)+IFERROR(INDEX('Hoja de Trabajo para listado'!$AB$155:$BA$1048576,MATCH($A345,'Hoja de Trabajo para listado'!$AB$155:$AB$1048576,0),MATCH((CUADRO!L$4&amp;$E345),'Hoja de Trabajo para listado'!$AB$151:$BA$151,0)),0)+IFERROR(INDEX('Hoja de Trabajo para listado'!$BC$155:$CB$1048576,MATCH($A345,'Hoja de Trabajo para listado'!$BC$155:$BC$1048576,0),MATCH((CUADRO!L$4&amp;$E345),'Hoja de Trabajo para listado'!$BC$151:$CB$151,0)),0)+IFERROR(INDEX('Hoja de Trabajo para listado'!$DE$153:$DG$274,MATCH($A345,'Hoja de Trabajo para listado'!$DE$153:$DE$1048576,0),MATCH((CUADRO!L$4&amp;$E345),'Hoja de Trabajo para listado'!$DE$151:$DG$151,0)),0)+IFERROR(INDEX('Hoja de Trabajo para listado'!$CD$155:$DC$1048576,MATCH($A345,'Hoja de Trabajo para listado'!$CD$155:$CD$1048576,0),MATCH((CUADRO!L$4&amp;$E345),'Hoja de Trabajo para listado'!$CD$151:$DC$151,0)),0)</f>
        <v>0</v>
      </c>
      <c r="M345" s="241">
        <f ca="1">+IFERROR(INDEX('Hoja de Trabajo para listado'!$A$155:$Z$1048576,MATCH($A345,'Hoja de Trabajo para listado'!$A$155:$A$1048576,0),MATCH((CUADRO!M$4&amp;$E345),'Hoja de Trabajo para listado'!$A$151:$Z$151,0)),0)+IFERROR(INDEX('Hoja de Trabajo para listado'!$AB$155:$BA$1048576,MATCH($A345,'Hoja de Trabajo para listado'!$AB$155:$AB$1048576,0),MATCH((CUADRO!M$4&amp;$E345),'Hoja de Trabajo para listado'!$AB$151:$BA$151,0)),0)+IFERROR(INDEX('Hoja de Trabajo para listado'!$BC$155:$CB$1048576,MATCH($A345,'Hoja de Trabajo para listado'!$BC$155:$BC$1048576,0),MATCH((CUADRO!M$4&amp;$E345),'Hoja de Trabajo para listado'!$BC$151:$CB$151,0)),0)+IFERROR(INDEX('Hoja de Trabajo para listado'!$DE$153:$DG$274,MATCH($A345,'Hoja de Trabajo para listado'!$DE$153:$DE$1048576,0),MATCH((CUADRO!M$4&amp;$E345),'Hoja de Trabajo para listado'!$DE$151:$DG$151,0)),0)+IFERROR(INDEX('Hoja de Trabajo para listado'!$CD$155:$DC$1048576,MATCH($A345,'Hoja de Trabajo para listado'!$CD$155:$CD$1048576,0),MATCH((CUADRO!M$4&amp;$E345),'Hoja de Trabajo para listado'!$CD$151:$DC$151,0)),0)</f>
        <v>0</v>
      </c>
      <c r="N345" s="241">
        <f ca="1">+IFERROR(INDEX('Hoja de Trabajo para listado'!$A$155:$Z$1048576,MATCH($A345,'Hoja de Trabajo para listado'!$A$155:$A$1048576,0),MATCH((CUADRO!N$4&amp;$E345),'Hoja de Trabajo para listado'!$A$151:$Z$151,0)),0)+IFERROR(INDEX('Hoja de Trabajo para listado'!$AB$155:$BA$1048576,MATCH($A345,'Hoja de Trabajo para listado'!$AB$155:$AB$1048576,0),MATCH((CUADRO!N$4&amp;$E345),'Hoja de Trabajo para listado'!$AB$151:$BA$151,0)),0)+IFERROR(INDEX('Hoja de Trabajo para listado'!$BC$155:$CB$1048576,MATCH($A345,'Hoja de Trabajo para listado'!$BC$155:$BC$1048576,0),MATCH((CUADRO!N$4&amp;$E345),'Hoja de Trabajo para listado'!$BC$151:$CB$151,0)),0)+IFERROR(INDEX('Hoja de Trabajo para listado'!$DE$153:$DG$274,MATCH($A345,'Hoja de Trabajo para listado'!$DE$153:$DE$1048576,0),MATCH((CUADRO!N$4&amp;$E345),'Hoja de Trabajo para listado'!$DE$151:$DG$151,0)),0)+IFERROR(INDEX('Hoja de Trabajo para listado'!$CD$155:$DC$1048576,MATCH($A345,'Hoja de Trabajo para listado'!$CD$155:$CD$1048576,0),MATCH((CUADRO!N$4&amp;$E345),'Hoja de Trabajo para listado'!$CD$151:$DC$151,0)),0)</f>
        <v>0</v>
      </c>
      <c r="O345" s="241">
        <f ca="1">+IFERROR(INDEX('Hoja de Trabajo para listado'!$A$155:$Z$1048576,MATCH($A345,'Hoja de Trabajo para listado'!$A$155:$A$1048576,0),MATCH((CUADRO!O$4&amp;$E345),'Hoja de Trabajo para listado'!$A$151:$Z$151,0)),0)+IFERROR(INDEX('Hoja de Trabajo para listado'!$AB$155:$BA$1048576,MATCH($A345,'Hoja de Trabajo para listado'!$AB$155:$AB$1048576,0),MATCH((CUADRO!O$4&amp;$E345),'Hoja de Trabajo para listado'!$AB$151:$BA$151,0)),0)+IFERROR(INDEX('Hoja de Trabajo para listado'!$BC$155:$CB$1048576,MATCH($A345,'Hoja de Trabajo para listado'!$BC$155:$BC$1048576,0),MATCH((CUADRO!O$4&amp;$E345),'Hoja de Trabajo para listado'!$BC$151:$CB$151,0)),0)+IFERROR(INDEX('Hoja de Trabajo para listado'!$DE$153:$DG$274,MATCH($A345,'Hoja de Trabajo para listado'!$DE$153:$DE$1048576,0),MATCH((CUADRO!O$4&amp;$E345),'Hoja de Trabajo para listado'!$DE$151:$DG$151,0)),0)+IFERROR(INDEX('Hoja de Trabajo para listado'!$CD$155:$DC$1048576,MATCH($A345,'Hoja de Trabajo para listado'!$CD$155:$CD$1048576,0),MATCH((CUADRO!O$4&amp;$E345),'Hoja de Trabajo para listado'!$CD$151:$DC$151,0)),0)</f>
        <v>0</v>
      </c>
      <c r="P345" s="241">
        <f ca="1">+IFERROR(INDEX('Hoja de Trabajo para listado'!$A$155:$Z$1048576,MATCH($A345,'Hoja de Trabajo para listado'!$A$155:$A$1048576,0),MATCH((CUADRO!P$4&amp;$E345),'Hoja de Trabajo para listado'!$A$151:$Z$151,0)),0)+IFERROR(INDEX('Hoja de Trabajo para listado'!$AB$155:$BA$1048576,MATCH($A345,'Hoja de Trabajo para listado'!$AB$155:$AB$1048576,0),MATCH((CUADRO!P$4&amp;$E345),'Hoja de Trabajo para listado'!$AB$151:$BA$151,0)),0)+IFERROR(INDEX('Hoja de Trabajo para listado'!$BC$155:$CB$1048576,MATCH($A345,'Hoja de Trabajo para listado'!$BC$155:$BC$1048576,0),MATCH((CUADRO!P$4&amp;$E345),'Hoja de Trabajo para listado'!$BC$151:$CB$151,0)),0)+IFERROR(INDEX('Hoja de Trabajo para listado'!$DE$153:$DG$274,MATCH($A345,'Hoja de Trabajo para listado'!$DE$153:$DE$1048576,0),MATCH((CUADRO!P$4&amp;$E345),'Hoja de Trabajo para listado'!$DE$151:$DG$151,0)),0)+IFERROR(INDEX('Hoja de Trabajo para listado'!$CD$155:$DC$1048576,MATCH($A345,'Hoja de Trabajo para listado'!$CD$155:$CD$1048576,0),MATCH((CUADRO!P$4&amp;$E345),'Hoja de Trabajo para listado'!$CD$151:$DC$151,0)),0)</f>
        <v>3996071.99</v>
      </c>
      <c r="Q345" s="241">
        <f ca="1">+IFERROR(INDEX('Hoja de Trabajo para listado'!$A$155:$Z$1048576,MATCH($A345,'Hoja de Trabajo para listado'!$A$155:$A$1048576,0),MATCH((CUADRO!Q$4&amp;$E345),'Hoja de Trabajo para listado'!$A$151:$Z$151,0)),0)+IFERROR(INDEX('Hoja de Trabajo para listado'!$AB$155:$BA$1048576,MATCH($A345,'Hoja de Trabajo para listado'!$AB$155:$AB$1048576,0),MATCH((CUADRO!Q$4&amp;$E345),'Hoja de Trabajo para listado'!$AB$151:$BA$151,0)),0)+IFERROR(INDEX('Hoja de Trabajo para listado'!$BC$155:$CB$1048576,MATCH($A345,'Hoja de Trabajo para listado'!$BC$155:$BC$1048576,0),MATCH((CUADRO!Q$4&amp;$E345),'Hoja de Trabajo para listado'!$BC$151:$CB$151,0)),0)+IFERROR(INDEX('Hoja de Trabajo para listado'!$DE$153:$DG$274,MATCH($A345,'Hoja de Trabajo para listado'!$DE$153:$DE$1048576,0),MATCH((CUADRO!Q$4&amp;$E345),'Hoja de Trabajo para listado'!$DE$151:$DG$151,0)),0)+IFERROR(INDEX('Hoja de Trabajo para listado'!$CD$155:$DC$1048576,MATCH($A345,'Hoja de Trabajo para listado'!$CD$155:$CD$1048576,0),MATCH((CUADRO!Q$4&amp;$E345),'Hoja de Trabajo para listado'!$CD$151:$DC$151,0)),0)</f>
        <v>0</v>
      </c>
      <c r="R345" s="241">
        <f t="shared" ca="1" si="15"/>
        <v>3996071.99</v>
      </c>
      <c r="S345" s="260"/>
      <c r="T345" s="241">
        <f ca="1">+T346</f>
        <v>4132950.72</v>
      </c>
      <c r="U345" s="240">
        <f t="shared" si="16"/>
        <v>1</v>
      </c>
      <c r="V345" s="327" t="str">
        <f>+VLOOKUP(A345,bd_lista!$A$3:$E$592,5,FALSE)</f>
        <v>Empresas Nacionales</v>
      </c>
      <c r="W345" s="397" t="str">
        <f>+V345</f>
        <v>Empresas Nacionales</v>
      </c>
      <c r="X345" s="240">
        <f>+VLOOKUP(A345,[4]Sheet1!$A$13:$D$744,4,FALSE)</f>
        <v>81</v>
      </c>
      <c r="Y345" s="240" t="str">
        <f>+VLOOKUP(X345,bd_lista!$A$3:$C$592,3,FALSE)</f>
        <v>Ministerio de Obras Públicas, Servicios y Vivienda</v>
      </c>
      <c r="Z345" s="290">
        <f>+X345</f>
        <v>81</v>
      </c>
      <c r="AA345" s="315" t="str">
        <f>+Y345</f>
        <v>Ministerio de Obras Públicas, Servicios y Vivienda</v>
      </c>
    </row>
    <row r="346" spans="1:27" s="377" customFormat="1" ht="15" customHeight="1">
      <c r="A346" s="378">
        <v>578</v>
      </c>
      <c r="B346" s="394"/>
      <c r="C346" s="327" t="str">
        <f>+VLOOKUP(A346,bd_lista!$A$3:$C$592,3,FALSE)</f>
        <v>Boliviana de Aviación</v>
      </c>
      <c r="D346" s="396"/>
      <c r="E346" s="245" t="s">
        <v>1304</v>
      </c>
      <c r="F346" s="243">
        <f ca="1">+IFERROR(INDEX('Hoja de Trabajo para listado'!$A$155:$Z$1048576,MATCH($A346,'Hoja de Trabajo para listado'!$A$155:$A$1048576,0),MATCH((CUADRO!F$4&amp;$E346),'Hoja de Trabajo para listado'!$A$151:$Z$151,0)),0)+IFERROR(INDEX('Hoja de Trabajo para listado'!$AB$155:$BA$1048576,MATCH($A346,'Hoja de Trabajo para listado'!$AB$155:$AB$1048576,0),MATCH((CUADRO!F$4&amp;$E346),'Hoja de Trabajo para listado'!$AB$151:$BA$151,0)),0)+IFERROR(INDEX('Hoja de Trabajo para listado'!$BC$155:$CB$1048576,MATCH($A346,'Hoja de Trabajo para listado'!$BC$155:$BC$1048576,0),MATCH((CUADRO!F$4&amp;$E346),'Hoja de Trabajo para listado'!$BC$151:$CB$151,0)),0)+IFERROR(INDEX('Hoja de Trabajo para listado'!$DE$153:$DG$274,MATCH($A346,'Hoja de Trabajo para listado'!$DE$153:$DE$1048576,0),MATCH((CUADRO!F$4&amp;$E346),'Hoja de Trabajo para listado'!$DE$151:$DG$151,0)),0)+IFERROR(INDEX('Hoja de Trabajo para listado'!$CD$155:$DC$1048576,MATCH($A346,'Hoja de Trabajo para listado'!$CD$155:$CD$1048576,0),MATCH((CUADRO!F$4&amp;$E346),'Hoja de Trabajo para listado'!$CD$151:$DC$151,0)),0)</f>
        <v>0</v>
      </c>
      <c r="G346" s="243">
        <f ca="1">+IFERROR(INDEX('Hoja de Trabajo para listado'!$A$155:$Z$1048576,MATCH($A346,'Hoja de Trabajo para listado'!$A$155:$A$1048576,0),MATCH((CUADRO!G$4&amp;$E346),'Hoja de Trabajo para listado'!$A$151:$Z$151,0)),0)+IFERROR(INDEX('Hoja de Trabajo para listado'!$AB$155:$BA$1048576,MATCH($A346,'Hoja de Trabajo para listado'!$AB$155:$AB$1048576,0),MATCH((CUADRO!G$4&amp;$E346),'Hoja de Trabajo para listado'!$AB$151:$BA$151,0)),0)+IFERROR(INDEX('Hoja de Trabajo para listado'!$BC$155:$CB$1048576,MATCH($A346,'Hoja de Trabajo para listado'!$BC$155:$BC$1048576,0),MATCH((CUADRO!G$4&amp;$E346),'Hoja de Trabajo para listado'!$BC$151:$CB$151,0)),0)+IFERROR(INDEX('Hoja de Trabajo para listado'!$DE$153:$DG$274,MATCH($A346,'Hoja de Trabajo para listado'!$DE$153:$DE$1048576,0),MATCH((CUADRO!G$4&amp;$E346),'Hoja de Trabajo para listado'!$DE$151:$DG$151,0)),0)+IFERROR(INDEX('Hoja de Trabajo para listado'!$CD$155:$DC$1048576,MATCH($A346,'Hoja de Trabajo para listado'!$CD$155:$CD$1048576,0),MATCH((CUADRO!G$4&amp;$E346),'Hoja de Trabajo para listado'!$CD$151:$DC$151,0)),0)</f>
        <v>0</v>
      </c>
      <c r="H346" s="243">
        <f ca="1">+IFERROR(INDEX('Hoja de Trabajo para listado'!$A$155:$Z$1048576,MATCH($A346,'Hoja de Trabajo para listado'!$A$155:$A$1048576,0),MATCH((CUADRO!H$4&amp;$E346),'Hoja de Trabajo para listado'!$A$151:$Z$151,0)),0)+IFERROR(INDEX('Hoja de Trabajo para listado'!$AB$155:$BA$1048576,MATCH($A346,'Hoja de Trabajo para listado'!$AB$155:$AB$1048576,0),MATCH((CUADRO!H$4&amp;$E346),'Hoja de Trabajo para listado'!$AB$151:$BA$151,0)),0)+IFERROR(INDEX('Hoja de Trabajo para listado'!$BC$155:$CB$1048576,MATCH($A346,'Hoja de Trabajo para listado'!$BC$155:$BC$1048576,0),MATCH((CUADRO!H$4&amp;$E346),'Hoja de Trabajo para listado'!$BC$151:$CB$151,0)),0)+IFERROR(INDEX('Hoja de Trabajo para listado'!$DE$153:$DG$274,MATCH($A346,'Hoja de Trabajo para listado'!$DE$153:$DE$1048576,0),MATCH((CUADRO!H$4&amp;$E346),'Hoja de Trabajo para listado'!$DE$151:$DG$151,0)),0)+IFERROR(INDEX('Hoja de Trabajo para listado'!$CD$155:$DC$1048576,MATCH($A346,'Hoja de Trabajo para listado'!$CD$155:$CD$1048576,0),MATCH((CUADRO!H$4&amp;$E346),'Hoja de Trabajo para listado'!$CD$151:$DC$151,0)),0)</f>
        <v>0</v>
      </c>
      <c r="I346" s="243">
        <f ca="1">+IFERROR(INDEX('Hoja de Trabajo para listado'!$A$155:$Z$1048576,MATCH($A346,'Hoja de Trabajo para listado'!$A$155:$A$1048576,0),MATCH((CUADRO!I$4&amp;$E346),'Hoja de Trabajo para listado'!$A$151:$Z$151,0)),0)+IFERROR(INDEX('Hoja de Trabajo para listado'!$AB$155:$BA$1048576,MATCH($A346,'Hoja de Trabajo para listado'!$AB$155:$AB$1048576,0),MATCH((CUADRO!I$4&amp;$E346),'Hoja de Trabajo para listado'!$AB$151:$BA$151,0)),0)+IFERROR(INDEX('Hoja de Trabajo para listado'!$BC$155:$CB$1048576,MATCH($A346,'Hoja de Trabajo para listado'!$BC$155:$BC$1048576,0),MATCH((CUADRO!I$4&amp;$E346),'Hoja de Trabajo para listado'!$BC$151:$CB$151,0)),0)+IFERROR(INDEX('Hoja de Trabajo para listado'!$DE$153:$DG$274,MATCH($A346,'Hoja de Trabajo para listado'!$DE$153:$DE$1048576,0),MATCH((CUADRO!I$4&amp;$E346),'Hoja de Trabajo para listado'!$DE$151:$DG$151,0)),0)+IFERROR(INDEX('Hoja de Trabajo para listado'!$CD$155:$DC$1048576,MATCH($A346,'Hoja de Trabajo para listado'!$CD$155:$CD$1048576,0),MATCH((CUADRO!I$4&amp;$E346),'Hoja de Trabajo para listado'!$CD$151:$DC$151,0)),0)</f>
        <v>0</v>
      </c>
      <c r="J346" s="243">
        <f ca="1">+IFERROR(INDEX('Hoja de Trabajo para listado'!$A$155:$Z$1048576,MATCH($A346,'Hoja de Trabajo para listado'!$A$155:$A$1048576,0),MATCH((CUADRO!J$4&amp;$E346),'Hoja de Trabajo para listado'!$A$151:$Z$151,0)),0)+IFERROR(INDEX('Hoja de Trabajo para listado'!$AB$155:$BA$1048576,MATCH($A346,'Hoja de Trabajo para listado'!$AB$155:$AB$1048576,0),MATCH((CUADRO!J$4&amp;$E346),'Hoja de Trabajo para listado'!$AB$151:$BA$151,0)),0)+IFERROR(INDEX('Hoja de Trabajo para listado'!$BC$155:$CB$1048576,MATCH($A346,'Hoja de Trabajo para listado'!$BC$155:$BC$1048576,0),MATCH((CUADRO!J$4&amp;$E346),'Hoja de Trabajo para listado'!$BC$151:$CB$151,0)),0)+IFERROR(INDEX('Hoja de Trabajo para listado'!$DE$153:$DG$274,MATCH($A346,'Hoja de Trabajo para listado'!$DE$153:$DE$1048576,0),MATCH((CUADRO!J$4&amp;$E346),'Hoja de Trabajo para listado'!$DE$151:$DG$151,0)),0)+IFERROR(INDEX('Hoja de Trabajo para listado'!$CD$155:$DC$1048576,MATCH($A346,'Hoja de Trabajo para listado'!$CD$155:$CD$1048576,0),MATCH((CUADRO!J$4&amp;$E346),'Hoja de Trabajo para listado'!$CD$151:$DC$151,0)),0)</f>
        <v>0</v>
      </c>
      <c r="K346" s="243">
        <f ca="1">+IFERROR(INDEX('Hoja de Trabajo para listado'!$A$155:$Z$1048576,MATCH($A346,'Hoja de Trabajo para listado'!$A$155:$A$1048576,0),MATCH((CUADRO!K$4&amp;$E346),'Hoja de Trabajo para listado'!$A$151:$Z$151,0)),0)+IFERROR(INDEX('Hoja de Trabajo para listado'!$AB$155:$BA$1048576,MATCH($A346,'Hoja de Trabajo para listado'!$AB$155:$AB$1048576,0),MATCH((CUADRO!K$4&amp;$E346),'Hoja de Trabajo para listado'!$AB$151:$BA$151,0)),0)+IFERROR(INDEX('Hoja de Trabajo para listado'!$BC$155:$CB$1048576,MATCH($A346,'Hoja de Trabajo para listado'!$BC$155:$BC$1048576,0),MATCH((CUADRO!K$4&amp;$E346),'Hoja de Trabajo para listado'!$BC$151:$CB$151,0)),0)+IFERROR(INDEX('Hoja de Trabajo para listado'!$DE$153:$DG$274,MATCH($A346,'Hoja de Trabajo para listado'!$DE$153:$DE$1048576,0),MATCH((CUADRO!K$4&amp;$E346),'Hoja de Trabajo para listado'!$DE$151:$DG$151,0)),0)+IFERROR(INDEX('Hoja de Trabajo para listado'!$CD$155:$DC$1048576,MATCH($A346,'Hoja de Trabajo para listado'!$CD$155:$CD$1048576,0),MATCH((CUADRO!K$4&amp;$E346),'Hoja de Trabajo para listado'!$CD$151:$DC$151,0)),0)</f>
        <v>0</v>
      </c>
      <c r="L346" s="243">
        <f ca="1">+IFERROR(INDEX('Hoja de Trabajo para listado'!$A$155:$Z$1048576,MATCH($A346,'Hoja de Trabajo para listado'!$A$155:$A$1048576,0),MATCH((CUADRO!L$4&amp;$E346),'Hoja de Trabajo para listado'!$A$151:$Z$151,0)),0)+IFERROR(INDEX('Hoja de Trabajo para listado'!$AB$155:$BA$1048576,MATCH($A346,'Hoja de Trabajo para listado'!$AB$155:$AB$1048576,0),MATCH((CUADRO!L$4&amp;$E346),'Hoja de Trabajo para listado'!$AB$151:$BA$151,0)),0)+IFERROR(INDEX('Hoja de Trabajo para listado'!$BC$155:$CB$1048576,MATCH($A346,'Hoja de Trabajo para listado'!$BC$155:$BC$1048576,0),MATCH((CUADRO!L$4&amp;$E346),'Hoja de Trabajo para listado'!$BC$151:$CB$151,0)),0)+IFERROR(INDEX('Hoja de Trabajo para listado'!$DE$153:$DG$274,MATCH($A346,'Hoja de Trabajo para listado'!$DE$153:$DE$1048576,0),MATCH((CUADRO!L$4&amp;$E346),'Hoja de Trabajo para listado'!$DE$151:$DG$151,0)),0)+IFERROR(INDEX('Hoja de Trabajo para listado'!$CD$155:$DC$1048576,MATCH($A346,'Hoja de Trabajo para listado'!$CD$155:$CD$1048576,0),MATCH((CUADRO!L$4&amp;$E346),'Hoja de Trabajo para listado'!$CD$151:$DC$151,0)),0)</f>
        <v>0</v>
      </c>
      <c r="M346" s="243">
        <f ca="1">+IFERROR(INDEX('Hoja de Trabajo para listado'!$A$155:$Z$1048576,MATCH($A346,'Hoja de Trabajo para listado'!$A$155:$A$1048576,0),MATCH((CUADRO!M$4&amp;$E346),'Hoja de Trabajo para listado'!$A$151:$Z$151,0)),0)+IFERROR(INDEX('Hoja de Trabajo para listado'!$AB$155:$BA$1048576,MATCH($A346,'Hoja de Trabajo para listado'!$AB$155:$AB$1048576,0),MATCH((CUADRO!M$4&amp;$E346),'Hoja de Trabajo para listado'!$AB$151:$BA$151,0)),0)+IFERROR(INDEX('Hoja de Trabajo para listado'!$BC$155:$CB$1048576,MATCH($A346,'Hoja de Trabajo para listado'!$BC$155:$BC$1048576,0),MATCH((CUADRO!M$4&amp;$E346),'Hoja de Trabajo para listado'!$BC$151:$CB$151,0)),0)+IFERROR(INDEX('Hoja de Trabajo para listado'!$DE$153:$DG$274,MATCH($A346,'Hoja de Trabajo para listado'!$DE$153:$DE$1048576,0),MATCH((CUADRO!M$4&amp;$E346),'Hoja de Trabajo para listado'!$DE$151:$DG$151,0)),0)+IFERROR(INDEX('Hoja de Trabajo para listado'!$CD$155:$DC$1048576,MATCH($A346,'Hoja de Trabajo para listado'!$CD$155:$CD$1048576,0),MATCH((CUADRO!M$4&amp;$E346),'Hoja de Trabajo para listado'!$CD$151:$DC$151,0)),0)</f>
        <v>0</v>
      </c>
      <c r="N346" s="243">
        <f ca="1">+IFERROR(INDEX('Hoja de Trabajo para listado'!$A$155:$Z$1048576,MATCH($A346,'Hoja de Trabajo para listado'!$A$155:$A$1048576,0),MATCH((CUADRO!N$4&amp;$E346),'Hoja de Trabajo para listado'!$A$151:$Z$151,0)),0)+IFERROR(INDEX('Hoja de Trabajo para listado'!$AB$155:$BA$1048576,MATCH($A346,'Hoja de Trabajo para listado'!$AB$155:$AB$1048576,0),MATCH((CUADRO!N$4&amp;$E346),'Hoja de Trabajo para listado'!$AB$151:$BA$151,0)),0)+IFERROR(INDEX('Hoja de Trabajo para listado'!$BC$155:$CB$1048576,MATCH($A346,'Hoja de Trabajo para listado'!$BC$155:$BC$1048576,0),MATCH((CUADRO!N$4&amp;$E346),'Hoja de Trabajo para listado'!$BC$151:$CB$151,0)),0)+IFERROR(INDEX('Hoja de Trabajo para listado'!$DE$153:$DG$274,MATCH($A346,'Hoja de Trabajo para listado'!$DE$153:$DE$1048576,0),MATCH((CUADRO!N$4&amp;$E346),'Hoja de Trabajo para listado'!$DE$151:$DG$151,0)),0)+IFERROR(INDEX('Hoja de Trabajo para listado'!$CD$155:$DC$1048576,MATCH($A346,'Hoja de Trabajo para listado'!$CD$155:$CD$1048576,0),MATCH((CUADRO!N$4&amp;$E346),'Hoja de Trabajo para listado'!$CD$151:$DC$151,0)),0)</f>
        <v>0</v>
      </c>
      <c r="O346" s="243">
        <f ca="1">+IFERROR(INDEX('Hoja de Trabajo para listado'!$A$155:$Z$1048576,MATCH($A346,'Hoja de Trabajo para listado'!$A$155:$A$1048576,0),MATCH((CUADRO!O$4&amp;$E346),'Hoja de Trabajo para listado'!$A$151:$Z$151,0)),0)+IFERROR(INDEX('Hoja de Trabajo para listado'!$AB$155:$BA$1048576,MATCH($A346,'Hoja de Trabajo para listado'!$AB$155:$AB$1048576,0),MATCH((CUADRO!O$4&amp;$E346),'Hoja de Trabajo para listado'!$AB$151:$BA$151,0)),0)+IFERROR(INDEX('Hoja de Trabajo para listado'!$BC$155:$CB$1048576,MATCH($A346,'Hoja de Trabajo para listado'!$BC$155:$BC$1048576,0),MATCH((CUADRO!O$4&amp;$E346),'Hoja de Trabajo para listado'!$BC$151:$CB$151,0)),0)+IFERROR(INDEX('Hoja de Trabajo para listado'!$DE$153:$DG$274,MATCH($A346,'Hoja de Trabajo para listado'!$DE$153:$DE$1048576,0),MATCH((CUADRO!O$4&amp;$E346),'Hoja de Trabajo para listado'!$DE$151:$DG$151,0)),0)+IFERROR(INDEX('Hoja de Trabajo para listado'!$CD$155:$DC$1048576,MATCH($A346,'Hoja de Trabajo para listado'!$CD$155:$CD$1048576,0),MATCH((CUADRO!O$4&amp;$E346),'Hoja de Trabajo para listado'!$CD$151:$DC$151,0)),0)</f>
        <v>0</v>
      </c>
      <c r="P346" s="243">
        <f ca="1">+IFERROR(INDEX('Hoja de Trabajo para listado'!$A$155:$Z$1048576,MATCH($A346,'Hoja de Trabajo para listado'!$A$155:$A$1048576,0),MATCH((CUADRO!P$4&amp;$E346),'Hoja de Trabajo para listado'!$A$151:$Z$151,0)),0)+IFERROR(INDEX('Hoja de Trabajo para listado'!$AB$155:$BA$1048576,MATCH($A346,'Hoja de Trabajo para listado'!$AB$155:$AB$1048576,0),MATCH((CUADRO!P$4&amp;$E346),'Hoja de Trabajo para listado'!$AB$151:$BA$151,0)),0)+IFERROR(INDEX('Hoja de Trabajo para listado'!$BC$155:$CB$1048576,MATCH($A346,'Hoja de Trabajo para listado'!$BC$155:$BC$1048576,0),MATCH((CUADRO!P$4&amp;$E346),'Hoja de Trabajo para listado'!$BC$151:$CB$151,0)),0)+IFERROR(INDEX('Hoja de Trabajo para listado'!$DE$153:$DG$274,MATCH($A346,'Hoja de Trabajo para listado'!$DE$153:$DE$1048576,0),MATCH((CUADRO!P$4&amp;$E346),'Hoja de Trabajo para listado'!$DE$151:$DG$151,0)),0)+IFERROR(INDEX('Hoja de Trabajo para listado'!$CD$155:$DC$1048576,MATCH($A346,'Hoja de Trabajo para listado'!$CD$155:$CD$1048576,0),MATCH((CUADRO!P$4&amp;$E346),'Hoja de Trabajo para listado'!$CD$151:$DC$151,0)),0)</f>
        <v>136878.73000000001</v>
      </c>
      <c r="Q346" s="243">
        <f ca="1">+IFERROR(INDEX('Hoja de Trabajo para listado'!$A$155:$Z$1048576,MATCH($A346,'Hoja de Trabajo para listado'!$A$155:$A$1048576,0),MATCH((CUADRO!Q$4&amp;$E346),'Hoja de Trabajo para listado'!$A$151:$Z$151,0)),0)+IFERROR(INDEX('Hoja de Trabajo para listado'!$AB$155:$BA$1048576,MATCH($A346,'Hoja de Trabajo para listado'!$AB$155:$AB$1048576,0),MATCH((CUADRO!Q$4&amp;$E346),'Hoja de Trabajo para listado'!$AB$151:$BA$151,0)),0)+IFERROR(INDEX('Hoja de Trabajo para listado'!$BC$155:$CB$1048576,MATCH($A346,'Hoja de Trabajo para listado'!$BC$155:$BC$1048576,0),MATCH((CUADRO!Q$4&amp;$E346),'Hoja de Trabajo para listado'!$BC$151:$CB$151,0)),0)+IFERROR(INDEX('Hoja de Trabajo para listado'!$DE$153:$DG$274,MATCH($A346,'Hoja de Trabajo para listado'!$DE$153:$DE$1048576,0),MATCH((CUADRO!Q$4&amp;$E346),'Hoja de Trabajo para listado'!$DE$151:$DG$151,0)),0)+IFERROR(INDEX('Hoja de Trabajo para listado'!$CD$155:$DC$1048576,MATCH($A346,'Hoja de Trabajo para listado'!$CD$155:$CD$1048576,0),MATCH((CUADRO!Q$4&amp;$E346),'Hoja de Trabajo para listado'!$CD$151:$DC$151,0)),0)</f>
        <v>0</v>
      </c>
      <c r="R346" s="243">
        <f t="shared" ca="1" si="15"/>
        <v>136878.73000000001</v>
      </c>
      <c r="S346" s="259">
        <f ca="1">+R345+R346</f>
        <v>4132950.72</v>
      </c>
      <c r="T346" s="241">
        <f ca="1">+S346</f>
        <v>4132950.72</v>
      </c>
      <c r="U346" s="240">
        <f t="shared" si="16"/>
        <v>2</v>
      </c>
      <c r="V346" s="327" t="str">
        <f>+VLOOKUP(A346,bd_lista!$A$3:$E$592,5,FALSE)</f>
        <v>Empresas Nacionales</v>
      </c>
      <c r="W346" s="398"/>
      <c r="X346" s="240">
        <f>+VLOOKUP(A346,[4]Sheet1!$A$13:$D$744,4,FALSE)</f>
        <v>81</v>
      </c>
      <c r="Y346" s="240" t="str">
        <f>+VLOOKUP(X346,bd_lista!$A$3:$C$592,3,FALSE)</f>
        <v>Ministerio de Obras Públicas, Servicios y Vivienda</v>
      </c>
      <c r="Z346" s="288"/>
      <c r="AA346" s="317"/>
    </row>
    <row r="347" spans="1:27" s="377" customFormat="1" ht="15" customHeight="1">
      <c r="A347" s="378">
        <v>580</v>
      </c>
      <c r="B347" s="393">
        <f>+A347</f>
        <v>580</v>
      </c>
      <c r="C347" s="245" t="str">
        <f>+VLOOKUP(A347,bd_lista!$A$3:$C$592,3,FALSE)</f>
        <v>Depósitos Aduaneros Bolivianos</v>
      </c>
      <c r="D347" s="395" t="str">
        <f>+C347</f>
        <v>Depósitos Aduaneros Bolivianos</v>
      </c>
      <c r="E347" s="326" t="s">
        <v>1303</v>
      </c>
      <c r="F347" s="241">
        <f ca="1">+IFERROR(INDEX('Hoja de Trabajo para listado'!$A$155:$Z$1048576,MATCH($A347,'Hoja de Trabajo para listado'!$A$155:$A$1048576,0),MATCH((CUADRO!F$4&amp;$E347),'Hoja de Trabajo para listado'!$A$151:$Z$151,0)),0)+IFERROR(INDEX('Hoja de Trabajo para listado'!$AB$155:$BA$1048576,MATCH($A347,'Hoja de Trabajo para listado'!$AB$155:$AB$1048576,0),MATCH((CUADRO!F$4&amp;$E347),'Hoja de Trabajo para listado'!$AB$151:$BA$151,0)),0)+IFERROR(INDEX('Hoja de Trabajo para listado'!$BC$155:$CB$1048576,MATCH($A347,'Hoja de Trabajo para listado'!$BC$155:$BC$1048576,0),MATCH((CUADRO!F$4&amp;$E347),'Hoja de Trabajo para listado'!$BC$151:$CB$151,0)),0)+IFERROR(INDEX('Hoja de Trabajo para listado'!$DE$153:$DG$274,MATCH($A347,'Hoja de Trabajo para listado'!$DE$153:$DE$1048576,0),MATCH((CUADRO!F$4&amp;$E347),'Hoja de Trabajo para listado'!$DE$151:$DG$151,0)),0)+IFERROR(INDEX('Hoja de Trabajo para listado'!$CD$155:$DC$1048576,MATCH($A347,'Hoja de Trabajo para listado'!$CD$155:$CD$1048576,0),MATCH((CUADRO!F$4&amp;$E347),'Hoja de Trabajo para listado'!$CD$151:$DC$151,0)),0)</f>
        <v>0</v>
      </c>
      <c r="G347" s="241">
        <f ca="1">+IFERROR(INDEX('Hoja de Trabajo para listado'!$A$155:$Z$1048576,MATCH($A347,'Hoja de Trabajo para listado'!$A$155:$A$1048576,0),MATCH((CUADRO!G$4&amp;$E347),'Hoja de Trabajo para listado'!$A$151:$Z$151,0)),0)+IFERROR(INDEX('Hoja de Trabajo para listado'!$AB$155:$BA$1048576,MATCH($A347,'Hoja de Trabajo para listado'!$AB$155:$AB$1048576,0),MATCH((CUADRO!G$4&amp;$E347),'Hoja de Trabajo para listado'!$AB$151:$BA$151,0)),0)+IFERROR(INDEX('Hoja de Trabajo para listado'!$BC$155:$CB$1048576,MATCH($A347,'Hoja de Trabajo para listado'!$BC$155:$BC$1048576,0),MATCH((CUADRO!G$4&amp;$E347),'Hoja de Trabajo para listado'!$BC$151:$CB$151,0)),0)+IFERROR(INDEX('Hoja de Trabajo para listado'!$DE$153:$DG$274,MATCH($A347,'Hoja de Trabajo para listado'!$DE$153:$DE$1048576,0),MATCH((CUADRO!G$4&amp;$E347),'Hoja de Trabajo para listado'!$DE$151:$DG$151,0)),0)+IFERROR(INDEX('Hoja de Trabajo para listado'!$CD$155:$DC$1048576,MATCH($A347,'Hoja de Trabajo para listado'!$CD$155:$CD$1048576,0),MATCH((CUADRO!G$4&amp;$E347),'Hoja de Trabajo para listado'!$CD$151:$DC$151,0)),0)</f>
        <v>0</v>
      </c>
      <c r="H347" s="241">
        <f ca="1">+IFERROR(INDEX('Hoja de Trabajo para listado'!$A$155:$Z$1048576,MATCH($A347,'Hoja de Trabajo para listado'!$A$155:$A$1048576,0),MATCH((CUADRO!H$4&amp;$E347),'Hoja de Trabajo para listado'!$A$151:$Z$151,0)),0)+IFERROR(INDEX('Hoja de Trabajo para listado'!$AB$155:$BA$1048576,MATCH($A347,'Hoja de Trabajo para listado'!$AB$155:$AB$1048576,0),MATCH((CUADRO!H$4&amp;$E347),'Hoja de Trabajo para listado'!$AB$151:$BA$151,0)),0)+IFERROR(INDEX('Hoja de Trabajo para listado'!$BC$155:$CB$1048576,MATCH($A347,'Hoja de Trabajo para listado'!$BC$155:$BC$1048576,0),MATCH((CUADRO!H$4&amp;$E347),'Hoja de Trabajo para listado'!$BC$151:$CB$151,0)),0)+IFERROR(INDEX('Hoja de Trabajo para listado'!$DE$153:$DG$274,MATCH($A347,'Hoja de Trabajo para listado'!$DE$153:$DE$1048576,0),MATCH((CUADRO!H$4&amp;$E347),'Hoja de Trabajo para listado'!$DE$151:$DG$151,0)),0)+IFERROR(INDEX('Hoja de Trabajo para listado'!$CD$155:$DC$1048576,MATCH($A347,'Hoja de Trabajo para listado'!$CD$155:$CD$1048576,0),MATCH((CUADRO!H$4&amp;$E347),'Hoja de Trabajo para listado'!$CD$151:$DC$151,0)),0)</f>
        <v>0</v>
      </c>
      <c r="I347" s="241">
        <f ca="1">+IFERROR(INDEX('Hoja de Trabajo para listado'!$A$155:$Z$1048576,MATCH($A347,'Hoja de Trabajo para listado'!$A$155:$A$1048576,0),MATCH((CUADRO!I$4&amp;$E347),'Hoja de Trabajo para listado'!$A$151:$Z$151,0)),0)+IFERROR(INDEX('Hoja de Trabajo para listado'!$AB$155:$BA$1048576,MATCH($A347,'Hoja de Trabajo para listado'!$AB$155:$AB$1048576,0),MATCH((CUADRO!I$4&amp;$E347),'Hoja de Trabajo para listado'!$AB$151:$BA$151,0)),0)+IFERROR(INDEX('Hoja de Trabajo para listado'!$BC$155:$CB$1048576,MATCH($A347,'Hoja de Trabajo para listado'!$BC$155:$BC$1048576,0),MATCH((CUADRO!I$4&amp;$E347),'Hoja de Trabajo para listado'!$BC$151:$CB$151,0)),0)+IFERROR(INDEX('Hoja de Trabajo para listado'!$DE$153:$DG$274,MATCH($A347,'Hoja de Trabajo para listado'!$DE$153:$DE$1048576,0),MATCH((CUADRO!I$4&amp;$E347),'Hoja de Trabajo para listado'!$DE$151:$DG$151,0)),0)+IFERROR(INDEX('Hoja de Trabajo para listado'!$CD$155:$DC$1048576,MATCH($A347,'Hoja de Trabajo para listado'!$CD$155:$CD$1048576,0),MATCH((CUADRO!I$4&amp;$E347),'Hoja de Trabajo para listado'!$CD$151:$DC$151,0)),0)</f>
        <v>0</v>
      </c>
      <c r="J347" s="241">
        <f ca="1">+IFERROR(INDEX('Hoja de Trabajo para listado'!$A$155:$Z$1048576,MATCH($A347,'Hoja de Trabajo para listado'!$A$155:$A$1048576,0),MATCH((CUADRO!J$4&amp;$E347),'Hoja de Trabajo para listado'!$A$151:$Z$151,0)),0)+IFERROR(INDEX('Hoja de Trabajo para listado'!$AB$155:$BA$1048576,MATCH($A347,'Hoja de Trabajo para listado'!$AB$155:$AB$1048576,0),MATCH((CUADRO!J$4&amp;$E347),'Hoja de Trabajo para listado'!$AB$151:$BA$151,0)),0)+IFERROR(INDEX('Hoja de Trabajo para listado'!$BC$155:$CB$1048576,MATCH($A347,'Hoja de Trabajo para listado'!$BC$155:$BC$1048576,0),MATCH((CUADRO!J$4&amp;$E347),'Hoja de Trabajo para listado'!$BC$151:$CB$151,0)),0)+IFERROR(INDEX('Hoja de Trabajo para listado'!$DE$153:$DG$274,MATCH($A347,'Hoja de Trabajo para listado'!$DE$153:$DE$1048576,0),MATCH((CUADRO!J$4&amp;$E347),'Hoja de Trabajo para listado'!$DE$151:$DG$151,0)),0)+IFERROR(INDEX('Hoja de Trabajo para listado'!$CD$155:$DC$1048576,MATCH($A347,'Hoja de Trabajo para listado'!$CD$155:$CD$1048576,0),MATCH((CUADRO!J$4&amp;$E347),'Hoja de Trabajo para listado'!$CD$151:$DC$151,0)),0)</f>
        <v>0</v>
      </c>
      <c r="K347" s="241">
        <f ca="1">+IFERROR(INDEX('Hoja de Trabajo para listado'!$A$155:$Z$1048576,MATCH($A347,'Hoja de Trabajo para listado'!$A$155:$A$1048576,0),MATCH((CUADRO!K$4&amp;$E347),'Hoja de Trabajo para listado'!$A$151:$Z$151,0)),0)+IFERROR(INDEX('Hoja de Trabajo para listado'!$AB$155:$BA$1048576,MATCH($A347,'Hoja de Trabajo para listado'!$AB$155:$AB$1048576,0),MATCH((CUADRO!K$4&amp;$E347),'Hoja de Trabajo para listado'!$AB$151:$BA$151,0)),0)+IFERROR(INDEX('Hoja de Trabajo para listado'!$BC$155:$CB$1048576,MATCH($A347,'Hoja de Trabajo para listado'!$BC$155:$BC$1048576,0),MATCH((CUADRO!K$4&amp;$E347),'Hoja de Trabajo para listado'!$BC$151:$CB$151,0)),0)+IFERROR(INDEX('Hoja de Trabajo para listado'!$DE$153:$DG$274,MATCH($A347,'Hoja de Trabajo para listado'!$DE$153:$DE$1048576,0),MATCH((CUADRO!K$4&amp;$E347),'Hoja de Trabajo para listado'!$DE$151:$DG$151,0)),0)+IFERROR(INDEX('Hoja de Trabajo para listado'!$CD$155:$DC$1048576,MATCH($A347,'Hoja de Trabajo para listado'!$CD$155:$CD$1048576,0),MATCH((CUADRO!K$4&amp;$E347),'Hoja de Trabajo para listado'!$CD$151:$DC$151,0)),0)</f>
        <v>0</v>
      </c>
      <c r="L347" s="241">
        <f ca="1">+IFERROR(INDEX('Hoja de Trabajo para listado'!$A$155:$Z$1048576,MATCH($A347,'Hoja de Trabajo para listado'!$A$155:$A$1048576,0),MATCH((CUADRO!L$4&amp;$E347),'Hoja de Trabajo para listado'!$A$151:$Z$151,0)),0)+IFERROR(INDEX('Hoja de Trabajo para listado'!$AB$155:$BA$1048576,MATCH($A347,'Hoja de Trabajo para listado'!$AB$155:$AB$1048576,0),MATCH((CUADRO!L$4&amp;$E347),'Hoja de Trabajo para listado'!$AB$151:$BA$151,0)),0)+IFERROR(INDEX('Hoja de Trabajo para listado'!$BC$155:$CB$1048576,MATCH($A347,'Hoja de Trabajo para listado'!$BC$155:$BC$1048576,0),MATCH((CUADRO!L$4&amp;$E347),'Hoja de Trabajo para listado'!$BC$151:$CB$151,0)),0)+IFERROR(INDEX('Hoja de Trabajo para listado'!$DE$153:$DG$274,MATCH($A347,'Hoja de Trabajo para listado'!$DE$153:$DE$1048576,0),MATCH((CUADRO!L$4&amp;$E347),'Hoja de Trabajo para listado'!$DE$151:$DG$151,0)),0)+IFERROR(INDEX('Hoja de Trabajo para listado'!$CD$155:$DC$1048576,MATCH($A347,'Hoja de Trabajo para listado'!$CD$155:$CD$1048576,0),MATCH((CUADRO!L$4&amp;$E347),'Hoja de Trabajo para listado'!$CD$151:$DC$151,0)),0)</f>
        <v>0</v>
      </c>
      <c r="M347" s="241">
        <f ca="1">+IFERROR(INDEX('Hoja de Trabajo para listado'!$A$155:$Z$1048576,MATCH($A347,'Hoja de Trabajo para listado'!$A$155:$A$1048576,0),MATCH((CUADRO!M$4&amp;$E347),'Hoja de Trabajo para listado'!$A$151:$Z$151,0)),0)+IFERROR(INDEX('Hoja de Trabajo para listado'!$AB$155:$BA$1048576,MATCH($A347,'Hoja de Trabajo para listado'!$AB$155:$AB$1048576,0),MATCH((CUADRO!M$4&amp;$E347),'Hoja de Trabajo para listado'!$AB$151:$BA$151,0)),0)+IFERROR(INDEX('Hoja de Trabajo para listado'!$BC$155:$CB$1048576,MATCH($A347,'Hoja de Trabajo para listado'!$BC$155:$BC$1048576,0),MATCH((CUADRO!M$4&amp;$E347),'Hoja de Trabajo para listado'!$BC$151:$CB$151,0)),0)+IFERROR(INDEX('Hoja de Trabajo para listado'!$DE$153:$DG$274,MATCH($A347,'Hoja de Trabajo para listado'!$DE$153:$DE$1048576,0),MATCH((CUADRO!M$4&amp;$E347),'Hoja de Trabajo para listado'!$DE$151:$DG$151,0)),0)+IFERROR(INDEX('Hoja de Trabajo para listado'!$CD$155:$DC$1048576,MATCH($A347,'Hoja de Trabajo para listado'!$CD$155:$CD$1048576,0),MATCH((CUADRO!M$4&amp;$E347),'Hoja de Trabajo para listado'!$CD$151:$DC$151,0)),0)</f>
        <v>0</v>
      </c>
      <c r="N347" s="241">
        <f ca="1">+IFERROR(INDEX('Hoja de Trabajo para listado'!$A$155:$Z$1048576,MATCH($A347,'Hoja de Trabajo para listado'!$A$155:$A$1048576,0),MATCH((CUADRO!N$4&amp;$E347),'Hoja de Trabajo para listado'!$A$151:$Z$151,0)),0)+IFERROR(INDEX('Hoja de Trabajo para listado'!$AB$155:$BA$1048576,MATCH($A347,'Hoja de Trabajo para listado'!$AB$155:$AB$1048576,0),MATCH((CUADRO!N$4&amp;$E347),'Hoja de Trabajo para listado'!$AB$151:$BA$151,0)),0)+IFERROR(INDEX('Hoja de Trabajo para listado'!$BC$155:$CB$1048576,MATCH($A347,'Hoja de Trabajo para listado'!$BC$155:$BC$1048576,0),MATCH((CUADRO!N$4&amp;$E347),'Hoja de Trabajo para listado'!$BC$151:$CB$151,0)),0)+IFERROR(INDEX('Hoja de Trabajo para listado'!$DE$153:$DG$274,MATCH($A347,'Hoja de Trabajo para listado'!$DE$153:$DE$1048576,0),MATCH((CUADRO!N$4&amp;$E347),'Hoja de Trabajo para listado'!$DE$151:$DG$151,0)),0)+IFERROR(INDEX('Hoja de Trabajo para listado'!$CD$155:$DC$1048576,MATCH($A347,'Hoja de Trabajo para listado'!$CD$155:$CD$1048576,0),MATCH((CUADRO!N$4&amp;$E347),'Hoja de Trabajo para listado'!$CD$151:$DC$151,0)),0)</f>
        <v>0</v>
      </c>
      <c r="O347" s="241">
        <f ca="1">+IFERROR(INDEX('Hoja de Trabajo para listado'!$A$155:$Z$1048576,MATCH($A347,'Hoja de Trabajo para listado'!$A$155:$A$1048576,0),MATCH((CUADRO!O$4&amp;$E347),'Hoja de Trabajo para listado'!$A$151:$Z$151,0)),0)+IFERROR(INDEX('Hoja de Trabajo para listado'!$AB$155:$BA$1048576,MATCH($A347,'Hoja de Trabajo para listado'!$AB$155:$AB$1048576,0),MATCH((CUADRO!O$4&amp;$E347),'Hoja de Trabajo para listado'!$AB$151:$BA$151,0)),0)+IFERROR(INDEX('Hoja de Trabajo para listado'!$BC$155:$CB$1048576,MATCH($A347,'Hoja de Trabajo para listado'!$BC$155:$BC$1048576,0),MATCH((CUADRO!O$4&amp;$E347),'Hoja de Trabajo para listado'!$BC$151:$CB$151,0)),0)+IFERROR(INDEX('Hoja de Trabajo para listado'!$DE$153:$DG$274,MATCH($A347,'Hoja de Trabajo para listado'!$DE$153:$DE$1048576,0),MATCH((CUADRO!O$4&amp;$E347),'Hoja de Trabajo para listado'!$DE$151:$DG$151,0)),0)+IFERROR(INDEX('Hoja de Trabajo para listado'!$CD$155:$DC$1048576,MATCH($A347,'Hoja de Trabajo para listado'!$CD$155:$CD$1048576,0),MATCH((CUADRO!O$4&amp;$E347),'Hoja de Trabajo para listado'!$CD$151:$DC$151,0)),0)</f>
        <v>0</v>
      </c>
      <c r="P347" s="241">
        <f ca="1">+IFERROR(INDEX('Hoja de Trabajo para listado'!$A$155:$Z$1048576,MATCH($A347,'Hoja de Trabajo para listado'!$A$155:$A$1048576,0),MATCH((CUADRO!P$4&amp;$E347),'Hoja de Trabajo para listado'!$A$151:$Z$151,0)),0)+IFERROR(INDEX('Hoja de Trabajo para listado'!$AB$155:$BA$1048576,MATCH($A347,'Hoja de Trabajo para listado'!$AB$155:$AB$1048576,0),MATCH((CUADRO!P$4&amp;$E347),'Hoja de Trabajo para listado'!$AB$151:$BA$151,0)),0)+IFERROR(INDEX('Hoja de Trabajo para listado'!$BC$155:$CB$1048576,MATCH($A347,'Hoja de Trabajo para listado'!$BC$155:$BC$1048576,0),MATCH((CUADRO!P$4&amp;$E347),'Hoja de Trabajo para listado'!$BC$151:$CB$151,0)),0)+IFERROR(INDEX('Hoja de Trabajo para listado'!$DE$153:$DG$274,MATCH($A347,'Hoja de Trabajo para listado'!$DE$153:$DE$1048576,0),MATCH((CUADRO!P$4&amp;$E347),'Hoja de Trabajo para listado'!$DE$151:$DG$151,0)),0)+IFERROR(INDEX('Hoja de Trabajo para listado'!$CD$155:$DC$1048576,MATCH($A347,'Hoja de Trabajo para listado'!$CD$155:$CD$1048576,0),MATCH((CUADRO!P$4&amp;$E347),'Hoja de Trabajo para listado'!$CD$151:$DC$151,0)),0)</f>
        <v>0</v>
      </c>
      <c r="Q347" s="241">
        <f ca="1">+IFERROR(INDEX('Hoja de Trabajo para listado'!$A$155:$Z$1048576,MATCH($A347,'Hoja de Trabajo para listado'!$A$155:$A$1048576,0),MATCH((CUADRO!Q$4&amp;$E347),'Hoja de Trabajo para listado'!$A$151:$Z$151,0)),0)+IFERROR(INDEX('Hoja de Trabajo para listado'!$AB$155:$BA$1048576,MATCH($A347,'Hoja de Trabajo para listado'!$AB$155:$AB$1048576,0),MATCH((CUADRO!Q$4&amp;$E347),'Hoja de Trabajo para listado'!$AB$151:$BA$151,0)),0)+IFERROR(INDEX('Hoja de Trabajo para listado'!$BC$155:$CB$1048576,MATCH($A347,'Hoja de Trabajo para listado'!$BC$155:$BC$1048576,0),MATCH((CUADRO!Q$4&amp;$E347),'Hoja de Trabajo para listado'!$BC$151:$CB$151,0)),0)+IFERROR(INDEX('Hoja de Trabajo para listado'!$DE$153:$DG$274,MATCH($A347,'Hoja de Trabajo para listado'!$DE$153:$DE$1048576,0),MATCH((CUADRO!Q$4&amp;$E347),'Hoja de Trabajo para listado'!$DE$151:$DG$151,0)),0)+IFERROR(INDEX('Hoja de Trabajo para listado'!$CD$155:$DC$1048576,MATCH($A347,'Hoja de Trabajo para listado'!$CD$155:$CD$1048576,0),MATCH((CUADRO!Q$4&amp;$E347),'Hoja de Trabajo para listado'!$CD$151:$DC$151,0)),0)</f>
        <v>0</v>
      </c>
      <c r="R347" s="241">
        <f t="shared" ca="1" si="15"/>
        <v>0</v>
      </c>
      <c r="S347" s="260"/>
      <c r="T347" s="241">
        <f ca="1">+T348</f>
        <v>4481.8500000000004</v>
      </c>
      <c r="U347" s="240">
        <f t="shared" si="16"/>
        <v>1</v>
      </c>
      <c r="V347" s="327" t="str">
        <f>+VLOOKUP(A347,bd_lista!$A$3:$E$592,5,FALSE)</f>
        <v>Empresas Nacionales</v>
      </c>
      <c r="W347" s="397" t="str">
        <f>+V347</f>
        <v>Empresas Nacionales</v>
      </c>
      <c r="X347" s="240">
        <f>+VLOOKUP(A347,[4]Sheet1!$A$13:$D$744,4,FALSE)</f>
        <v>35</v>
      </c>
      <c r="Y347" s="240" t="str">
        <f>+VLOOKUP(X347,bd_lista!$A$3:$C$592,3,FALSE)</f>
        <v>Ministerio de Economía y Finanzas Públicas</v>
      </c>
      <c r="Z347" s="290">
        <f>+X347</f>
        <v>35</v>
      </c>
      <c r="AA347" s="315" t="str">
        <f>+Y347</f>
        <v>Ministerio de Economía y Finanzas Públicas</v>
      </c>
    </row>
    <row r="348" spans="1:27" s="377" customFormat="1" ht="15" customHeight="1">
      <c r="A348" s="378">
        <v>580</v>
      </c>
      <c r="B348" s="394"/>
      <c r="C348" s="327" t="str">
        <f>+VLOOKUP(A348,bd_lista!$A$3:$C$592,3,FALSE)</f>
        <v>Depósitos Aduaneros Bolivianos</v>
      </c>
      <c r="D348" s="396"/>
      <c r="E348" s="327" t="s">
        <v>1304</v>
      </c>
      <c r="F348" s="243">
        <f ca="1">+IFERROR(INDEX('Hoja de Trabajo para listado'!$A$155:$Z$1048576,MATCH($A348,'Hoja de Trabajo para listado'!$A$155:$A$1048576,0),MATCH((CUADRO!F$4&amp;$E348),'Hoja de Trabajo para listado'!$A$151:$Z$151,0)),0)+IFERROR(INDEX('Hoja de Trabajo para listado'!$AB$155:$BA$1048576,MATCH($A348,'Hoja de Trabajo para listado'!$AB$155:$AB$1048576,0),MATCH((CUADRO!F$4&amp;$E348),'Hoja de Trabajo para listado'!$AB$151:$BA$151,0)),0)+IFERROR(INDEX('Hoja de Trabajo para listado'!$BC$155:$CB$1048576,MATCH($A348,'Hoja de Trabajo para listado'!$BC$155:$BC$1048576,0),MATCH((CUADRO!F$4&amp;$E348),'Hoja de Trabajo para listado'!$BC$151:$CB$151,0)),0)+IFERROR(INDEX('Hoja de Trabajo para listado'!$DE$153:$DG$274,MATCH($A348,'Hoja de Trabajo para listado'!$DE$153:$DE$1048576,0),MATCH((CUADRO!F$4&amp;$E348),'Hoja de Trabajo para listado'!$DE$151:$DG$151,0)),0)+IFERROR(INDEX('Hoja de Trabajo para listado'!$CD$155:$DC$1048576,MATCH($A348,'Hoja de Trabajo para listado'!$CD$155:$CD$1048576,0),MATCH((CUADRO!F$4&amp;$E348),'Hoja de Trabajo para listado'!$CD$151:$DC$151,0)),0)</f>
        <v>0</v>
      </c>
      <c r="G348" s="243">
        <f ca="1">+IFERROR(INDEX('Hoja de Trabajo para listado'!$A$155:$Z$1048576,MATCH($A348,'Hoja de Trabajo para listado'!$A$155:$A$1048576,0),MATCH((CUADRO!G$4&amp;$E348),'Hoja de Trabajo para listado'!$A$151:$Z$151,0)),0)+IFERROR(INDEX('Hoja de Trabajo para listado'!$AB$155:$BA$1048576,MATCH($A348,'Hoja de Trabajo para listado'!$AB$155:$AB$1048576,0),MATCH((CUADRO!G$4&amp;$E348),'Hoja de Trabajo para listado'!$AB$151:$BA$151,0)),0)+IFERROR(INDEX('Hoja de Trabajo para listado'!$BC$155:$CB$1048576,MATCH($A348,'Hoja de Trabajo para listado'!$BC$155:$BC$1048576,0),MATCH((CUADRO!G$4&amp;$E348),'Hoja de Trabajo para listado'!$BC$151:$CB$151,0)),0)+IFERROR(INDEX('Hoja de Trabajo para listado'!$DE$153:$DG$274,MATCH($A348,'Hoja de Trabajo para listado'!$DE$153:$DE$1048576,0),MATCH((CUADRO!G$4&amp;$E348),'Hoja de Trabajo para listado'!$DE$151:$DG$151,0)),0)+IFERROR(INDEX('Hoja de Trabajo para listado'!$CD$155:$DC$1048576,MATCH($A348,'Hoja de Trabajo para listado'!$CD$155:$CD$1048576,0),MATCH((CUADRO!G$4&amp;$E348),'Hoja de Trabajo para listado'!$CD$151:$DC$151,0)),0)</f>
        <v>0</v>
      </c>
      <c r="H348" s="243">
        <f ca="1">+IFERROR(INDEX('Hoja de Trabajo para listado'!$A$155:$Z$1048576,MATCH($A348,'Hoja de Trabajo para listado'!$A$155:$A$1048576,0),MATCH((CUADRO!H$4&amp;$E348),'Hoja de Trabajo para listado'!$A$151:$Z$151,0)),0)+IFERROR(INDEX('Hoja de Trabajo para listado'!$AB$155:$BA$1048576,MATCH($A348,'Hoja de Trabajo para listado'!$AB$155:$AB$1048576,0),MATCH((CUADRO!H$4&amp;$E348),'Hoja de Trabajo para listado'!$AB$151:$BA$151,0)),0)+IFERROR(INDEX('Hoja de Trabajo para listado'!$BC$155:$CB$1048576,MATCH($A348,'Hoja de Trabajo para listado'!$BC$155:$BC$1048576,0),MATCH((CUADRO!H$4&amp;$E348),'Hoja de Trabajo para listado'!$BC$151:$CB$151,0)),0)+IFERROR(INDEX('Hoja de Trabajo para listado'!$DE$153:$DG$274,MATCH($A348,'Hoja de Trabajo para listado'!$DE$153:$DE$1048576,0),MATCH((CUADRO!H$4&amp;$E348),'Hoja de Trabajo para listado'!$DE$151:$DG$151,0)),0)+IFERROR(INDEX('Hoja de Trabajo para listado'!$CD$155:$DC$1048576,MATCH($A348,'Hoja de Trabajo para listado'!$CD$155:$CD$1048576,0),MATCH((CUADRO!H$4&amp;$E348),'Hoja de Trabajo para listado'!$CD$151:$DC$151,0)),0)</f>
        <v>0</v>
      </c>
      <c r="I348" s="243">
        <f ca="1">+IFERROR(INDEX('Hoja de Trabajo para listado'!$A$155:$Z$1048576,MATCH($A348,'Hoja de Trabajo para listado'!$A$155:$A$1048576,0),MATCH((CUADRO!I$4&amp;$E348),'Hoja de Trabajo para listado'!$A$151:$Z$151,0)),0)+IFERROR(INDEX('Hoja de Trabajo para listado'!$AB$155:$BA$1048576,MATCH($A348,'Hoja de Trabajo para listado'!$AB$155:$AB$1048576,0),MATCH((CUADRO!I$4&amp;$E348),'Hoja de Trabajo para listado'!$AB$151:$BA$151,0)),0)+IFERROR(INDEX('Hoja de Trabajo para listado'!$BC$155:$CB$1048576,MATCH($A348,'Hoja de Trabajo para listado'!$BC$155:$BC$1048576,0),MATCH((CUADRO!I$4&amp;$E348),'Hoja de Trabajo para listado'!$BC$151:$CB$151,0)),0)+IFERROR(INDEX('Hoja de Trabajo para listado'!$DE$153:$DG$274,MATCH($A348,'Hoja de Trabajo para listado'!$DE$153:$DE$1048576,0),MATCH((CUADRO!I$4&amp;$E348),'Hoja de Trabajo para listado'!$DE$151:$DG$151,0)),0)+IFERROR(INDEX('Hoja de Trabajo para listado'!$CD$155:$DC$1048576,MATCH($A348,'Hoja de Trabajo para listado'!$CD$155:$CD$1048576,0),MATCH((CUADRO!I$4&amp;$E348),'Hoja de Trabajo para listado'!$CD$151:$DC$151,0)),0)</f>
        <v>0</v>
      </c>
      <c r="J348" s="243">
        <f ca="1">+IFERROR(INDEX('Hoja de Trabajo para listado'!$A$155:$Z$1048576,MATCH($A348,'Hoja de Trabajo para listado'!$A$155:$A$1048576,0),MATCH((CUADRO!J$4&amp;$E348),'Hoja de Trabajo para listado'!$A$151:$Z$151,0)),0)+IFERROR(INDEX('Hoja de Trabajo para listado'!$AB$155:$BA$1048576,MATCH($A348,'Hoja de Trabajo para listado'!$AB$155:$AB$1048576,0),MATCH((CUADRO!J$4&amp;$E348),'Hoja de Trabajo para listado'!$AB$151:$BA$151,0)),0)+IFERROR(INDEX('Hoja de Trabajo para listado'!$BC$155:$CB$1048576,MATCH($A348,'Hoja de Trabajo para listado'!$BC$155:$BC$1048576,0),MATCH((CUADRO!J$4&amp;$E348),'Hoja de Trabajo para listado'!$BC$151:$CB$151,0)),0)+IFERROR(INDEX('Hoja de Trabajo para listado'!$DE$153:$DG$274,MATCH($A348,'Hoja de Trabajo para listado'!$DE$153:$DE$1048576,0),MATCH((CUADRO!J$4&amp;$E348),'Hoja de Trabajo para listado'!$DE$151:$DG$151,0)),0)+IFERROR(INDEX('Hoja de Trabajo para listado'!$CD$155:$DC$1048576,MATCH($A348,'Hoja de Trabajo para listado'!$CD$155:$CD$1048576,0),MATCH((CUADRO!J$4&amp;$E348),'Hoja de Trabajo para listado'!$CD$151:$DC$151,0)),0)</f>
        <v>0</v>
      </c>
      <c r="K348" s="243">
        <f ca="1">+IFERROR(INDEX('Hoja de Trabajo para listado'!$A$155:$Z$1048576,MATCH($A348,'Hoja de Trabajo para listado'!$A$155:$A$1048576,0),MATCH((CUADRO!K$4&amp;$E348),'Hoja de Trabajo para listado'!$A$151:$Z$151,0)),0)+IFERROR(INDEX('Hoja de Trabajo para listado'!$AB$155:$BA$1048576,MATCH($A348,'Hoja de Trabajo para listado'!$AB$155:$AB$1048576,0),MATCH((CUADRO!K$4&amp;$E348),'Hoja de Trabajo para listado'!$AB$151:$BA$151,0)),0)+IFERROR(INDEX('Hoja de Trabajo para listado'!$BC$155:$CB$1048576,MATCH($A348,'Hoja de Trabajo para listado'!$BC$155:$BC$1048576,0),MATCH((CUADRO!K$4&amp;$E348),'Hoja de Trabajo para listado'!$BC$151:$CB$151,0)),0)+IFERROR(INDEX('Hoja de Trabajo para listado'!$DE$153:$DG$274,MATCH($A348,'Hoja de Trabajo para listado'!$DE$153:$DE$1048576,0),MATCH((CUADRO!K$4&amp;$E348),'Hoja de Trabajo para listado'!$DE$151:$DG$151,0)),0)+IFERROR(INDEX('Hoja de Trabajo para listado'!$CD$155:$DC$1048576,MATCH($A348,'Hoja de Trabajo para listado'!$CD$155:$CD$1048576,0),MATCH((CUADRO!K$4&amp;$E348),'Hoja de Trabajo para listado'!$CD$151:$DC$151,0)),0)</f>
        <v>0</v>
      </c>
      <c r="L348" s="243">
        <f ca="1">+IFERROR(INDEX('Hoja de Trabajo para listado'!$A$155:$Z$1048576,MATCH($A348,'Hoja de Trabajo para listado'!$A$155:$A$1048576,0),MATCH((CUADRO!L$4&amp;$E348),'Hoja de Trabajo para listado'!$A$151:$Z$151,0)),0)+IFERROR(INDEX('Hoja de Trabajo para listado'!$AB$155:$BA$1048576,MATCH($A348,'Hoja de Trabajo para listado'!$AB$155:$AB$1048576,0),MATCH((CUADRO!L$4&amp;$E348),'Hoja de Trabajo para listado'!$AB$151:$BA$151,0)),0)+IFERROR(INDEX('Hoja de Trabajo para listado'!$BC$155:$CB$1048576,MATCH($A348,'Hoja de Trabajo para listado'!$BC$155:$BC$1048576,0),MATCH((CUADRO!L$4&amp;$E348),'Hoja de Trabajo para listado'!$BC$151:$CB$151,0)),0)+IFERROR(INDEX('Hoja de Trabajo para listado'!$DE$153:$DG$274,MATCH($A348,'Hoja de Trabajo para listado'!$DE$153:$DE$1048576,0),MATCH((CUADRO!L$4&amp;$E348),'Hoja de Trabajo para listado'!$DE$151:$DG$151,0)),0)+IFERROR(INDEX('Hoja de Trabajo para listado'!$CD$155:$DC$1048576,MATCH($A348,'Hoja de Trabajo para listado'!$CD$155:$CD$1048576,0),MATCH((CUADRO!L$4&amp;$E348),'Hoja de Trabajo para listado'!$CD$151:$DC$151,0)),0)</f>
        <v>0</v>
      </c>
      <c r="M348" s="243">
        <f ca="1">+IFERROR(INDEX('Hoja de Trabajo para listado'!$A$155:$Z$1048576,MATCH($A348,'Hoja de Trabajo para listado'!$A$155:$A$1048576,0),MATCH((CUADRO!M$4&amp;$E348),'Hoja de Trabajo para listado'!$A$151:$Z$151,0)),0)+IFERROR(INDEX('Hoja de Trabajo para listado'!$AB$155:$BA$1048576,MATCH($A348,'Hoja de Trabajo para listado'!$AB$155:$AB$1048576,0),MATCH((CUADRO!M$4&amp;$E348),'Hoja de Trabajo para listado'!$AB$151:$BA$151,0)),0)+IFERROR(INDEX('Hoja de Trabajo para listado'!$BC$155:$CB$1048576,MATCH($A348,'Hoja de Trabajo para listado'!$BC$155:$BC$1048576,0),MATCH((CUADRO!M$4&amp;$E348),'Hoja de Trabajo para listado'!$BC$151:$CB$151,0)),0)+IFERROR(INDEX('Hoja de Trabajo para listado'!$DE$153:$DG$274,MATCH($A348,'Hoja de Trabajo para listado'!$DE$153:$DE$1048576,0),MATCH((CUADRO!M$4&amp;$E348),'Hoja de Trabajo para listado'!$DE$151:$DG$151,0)),0)+IFERROR(INDEX('Hoja de Trabajo para listado'!$CD$155:$DC$1048576,MATCH($A348,'Hoja de Trabajo para listado'!$CD$155:$CD$1048576,0),MATCH((CUADRO!M$4&amp;$E348),'Hoja de Trabajo para listado'!$CD$151:$DC$151,0)),0)</f>
        <v>0</v>
      </c>
      <c r="N348" s="243">
        <f ca="1">+IFERROR(INDEX('Hoja de Trabajo para listado'!$A$155:$Z$1048576,MATCH($A348,'Hoja de Trabajo para listado'!$A$155:$A$1048576,0),MATCH((CUADRO!N$4&amp;$E348),'Hoja de Trabajo para listado'!$A$151:$Z$151,0)),0)+IFERROR(INDEX('Hoja de Trabajo para listado'!$AB$155:$BA$1048576,MATCH($A348,'Hoja de Trabajo para listado'!$AB$155:$AB$1048576,0),MATCH((CUADRO!N$4&amp;$E348),'Hoja de Trabajo para listado'!$AB$151:$BA$151,0)),0)+IFERROR(INDEX('Hoja de Trabajo para listado'!$BC$155:$CB$1048576,MATCH($A348,'Hoja de Trabajo para listado'!$BC$155:$BC$1048576,0),MATCH((CUADRO!N$4&amp;$E348),'Hoja de Trabajo para listado'!$BC$151:$CB$151,0)),0)+IFERROR(INDEX('Hoja de Trabajo para listado'!$DE$153:$DG$274,MATCH($A348,'Hoja de Trabajo para listado'!$DE$153:$DE$1048576,0),MATCH((CUADRO!N$4&amp;$E348),'Hoja de Trabajo para listado'!$DE$151:$DG$151,0)),0)+IFERROR(INDEX('Hoja de Trabajo para listado'!$CD$155:$DC$1048576,MATCH($A348,'Hoja de Trabajo para listado'!$CD$155:$CD$1048576,0),MATCH((CUADRO!N$4&amp;$E348),'Hoja de Trabajo para listado'!$CD$151:$DC$151,0)),0)</f>
        <v>0</v>
      </c>
      <c r="O348" s="243">
        <f ca="1">+IFERROR(INDEX('Hoja de Trabajo para listado'!$A$155:$Z$1048576,MATCH($A348,'Hoja de Trabajo para listado'!$A$155:$A$1048576,0),MATCH((CUADRO!O$4&amp;$E348),'Hoja de Trabajo para listado'!$A$151:$Z$151,0)),0)+IFERROR(INDEX('Hoja de Trabajo para listado'!$AB$155:$BA$1048576,MATCH($A348,'Hoja de Trabajo para listado'!$AB$155:$AB$1048576,0),MATCH((CUADRO!O$4&amp;$E348),'Hoja de Trabajo para listado'!$AB$151:$BA$151,0)),0)+IFERROR(INDEX('Hoja de Trabajo para listado'!$BC$155:$CB$1048576,MATCH($A348,'Hoja de Trabajo para listado'!$BC$155:$BC$1048576,0),MATCH((CUADRO!O$4&amp;$E348),'Hoja de Trabajo para listado'!$BC$151:$CB$151,0)),0)+IFERROR(INDEX('Hoja de Trabajo para listado'!$DE$153:$DG$274,MATCH($A348,'Hoja de Trabajo para listado'!$DE$153:$DE$1048576,0),MATCH((CUADRO!O$4&amp;$E348),'Hoja de Trabajo para listado'!$DE$151:$DG$151,0)),0)+IFERROR(INDEX('Hoja de Trabajo para listado'!$CD$155:$DC$1048576,MATCH($A348,'Hoja de Trabajo para listado'!$CD$155:$CD$1048576,0),MATCH((CUADRO!O$4&amp;$E348),'Hoja de Trabajo para listado'!$CD$151:$DC$151,0)),0)</f>
        <v>0</v>
      </c>
      <c r="P348" s="243">
        <f ca="1">+IFERROR(INDEX('Hoja de Trabajo para listado'!$A$155:$Z$1048576,MATCH($A348,'Hoja de Trabajo para listado'!$A$155:$A$1048576,0),MATCH((CUADRO!P$4&amp;$E348),'Hoja de Trabajo para listado'!$A$151:$Z$151,0)),0)+IFERROR(INDEX('Hoja de Trabajo para listado'!$AB$155:$BA$1048576,MATCH($A348,'Hoja de Trabajo para listado'!$AB$155:$AB$1048576,0),MATCH((CUADRO!P$4&amp;$E348),'Hoja de Trabajo para listado'!$AB$151:$BA$151,0)),0)+IFERROR(INDEX('Hoja de Trabajo para listado'!$BC$155:$CB$1048576,MATCH($A348,'Hoja de Trabajo para listado'!$BC$155:$BC$1048576,0),MATCH((CUADRO!P$4&amp;$E348),'Hoja de Trabajo para listado'!$BC$151:$CB$151,0)),0)+IFERROR(INDEX('Hoja de Trabajo para listado'!$DE$153:$DG$274,MATCH($A348,'Hoja de Trabajo para listado'!$DE$153:$DE$1048576,0),MATCH((CUADRO!P$4&amp;$E348),'Hoja de Trabajo para listado'!$DE$151:$DG$151,0)),0)+IFERROR(INDEX('Hoja de Trabajo para listado'!$CD$155:$DC$1048576,MATCH($A348,'Hoja de Trabajo para listado'!$CD$155:$CD$1048576,0),MATCH((CUADRO!P$4&amp;$E348),'Hoja de Trabajo para listado'!$CD$151:$DC$151,0)),0)</f>
        <v>4481.8500000000004</v>
      </c>
      <c r="Q348" s="243">
        <f ca="1">+IFERROR(INDEX('Hoja de Trabajo para listado'!$A$155:$Z$1048576,MATCH($A348,'Hoja de Trabajo para listado'!$A$155:$A$1048576,0),MATCH((CUADRO!Q$4&amp;$E348),'Hoja de Trabajo para listado'!$A$151:$Z$151,0)),0)+IFERROR(INDEX('Hoja de Trabajo para listado'!$AB$155:$BA$1048576,MATCH($A348,'Hoja de Trabajo para listado'!$AB$155:$AB$1048576,0),MATCH((CUADRO!Q$4&amp;$E348),'Hoja de Trabajo para listado'!$AB$151:$BA$151,0)),0)+IFERROR(INDEX('Hoja de Trabajo para listado'!$BC$155:$CB$1048576,MATCH($A348,'Hoja de Trabajo para listado'!$BC$155:$BC$1048576,0),MATCH((CUADRO!Q$4&amp;$E348),'Hoja de Trabajo para listado'!$BC$151:$CB$151,0)),0)+IFERROR(INDEX('Hoja de Trabajo para listado'!$DE$153:$DG$274,MATCH($A348,'Hoja de Trabajo para listado'!$DE$153:$DE$1048576,0),MATCH((CUADRO!Q$4&amp;$E348),'Hoja de Trabajo para listado'!$DE$151:$DG$151,0)),0)+IFERROR(INDEX('Hoja de Trabajo para listado'!$CD$155:$DC$1048576,MATCH($A348,'Hoja de Trabajo para listado'!$CD$155:$CD$1048576,0),MATCH((CUADRO!Q$4&amp;$E348),'Hoja de Trabajo para listado'!$CD$151:$DC$151,0)),0)</f>
        <v>0</v>
      </c>
      <c r="R348" s="243">
        <f t="shared" ca="1" si="15"/>
        <v>4481.8500000000004</v>
      </c>
      <c r="S348" s="259">
        <f ca="1">+R347+R348</f>
        <v>4481.8500000000004</v>
      </c>
      <c r="T348" s="241">
        <f ca="1">+S348</f>
        <v>4481.8500000000004</v>
      </c>
      <c r="U348" s="240">
        <f t="shared" si="16"/>
        <v>2</v>
      </c>
      <c r="V348" s="327" t="str">
        <f>+VLOOKUP(A348,bd_lista!$A$3:$E$592,5,FALSE)</f>
        <v>Empresas Nacionales</v>
      </c>
      <c r="W348" s="398"/>
      <c r="X348" s="240">
        <f>+VLOOKUP(A348,[4]Sheet1!$A$13:$D$744,4,FALSE)</f>
        <v>35</v>
      </c>
      <c r="Y348" s="240" t="str">
        <f>+VLOOKUP(X348,bd_lista!$A$3:$C$592,3,FALSE)</f>
        <v>Ministerio de Economía y Finanzas Públicas</v>
      </c>
      <c r="Z348" s="288"/>
      <c r="AA348" s="317"/>
    </row>
    <row r="349" spans="1:27" ht="15" hidden="1" customHeight="1">
      <c r="A349" s="378">
        <v>584</v>
      </c>
      <c r="B349" s="393">
        <f>+A349</f>
        <v>584</v>
      </c>
      <c r="C349" s="245" t="str">
        <f>+VLOOKUP(A349,bd_lista!$A$3:$C$592,3,FALSE)</f>
        <v>Empresa Boliviana de Industrializacion de Hidrocarburos</v>
      </c>
      <c r="D349" s="395" t="str">
        <f>+C349</f>
        <v>Empresa Boliviana de Industrializacion de Hidrocarburos</v>
      </c>
      <c r="E349" s="245" t="s">
        <v>1303</v>
      </c>
      <c r="F349" s="241">
        <f ca="1">+IFERROR(INDEX('Hoja de Trabajo para listado'!$A$155:$Z$1048576,MATCH($A349,'Hoja de Trabajo para listado'!$A$155:$A$1048576,0),MATCH((CUADRO!F$4&amp;$E349),'Hoja de Trabajo para listado'!$A$151:$Z$151,0)),0)+IFERROR(INDEX('Hoja de Trabajo para listado'!$AB$155:$BA$1048576,MATCH($A349,'Hoja de Trabajo para listado'!$AB$155:$AB$1048576,0),MATCH((CUADRO!F$4&amp;$E349),'Hoja de Trabajo para listado'!$AB$151:$BA$151,0)),0)+IFERROR(INDEX('Hoja de Trabajo para listado'!$BC$155:$CB$1048576,MATCH($A349,'Hoja de Trabajo para listado'!$BC$155:$BC$1048576,0),MATCH((CUADRO!F$4&amp;$E349),'Hoja de Trabajo para listado'!$BC$151:$CB$151,0)),0)+IFERROR(INDEX('Hoja de Trabajo para listado'!$DE$153:$DG$274,MATCH($A349,'Hoja de Trabajo para listado'!$DE$153:$DE$1048576,0),MATCH((CUADRO!F$4&amp;$E349),'Hoja de Trabajo para listado'!$DE$151:$DG$151,0)),0)+IFERROR(INDEX('Hoja de Trabajo para listado'!$CD$155:$DC$1048576,MATCH($A349,'Hoja de Trabajo para listado'!$CD$155:$CD$1048576,0),MATCH((CUADRO!F$4&amp;$E349),'Hoja de Trabajo para listado'!$CD$151:$DC$151,0)),0)</f>
        <v>0</v>
      </c>
      <c r="G349" s="241">
        <f ca="1">+IFERROR(INDEX('Hoja de Trabajo para listado'!$A$155:$Z$1048576,MATCH($A349,'Hoja de Trabajo para listado'!$A$155:$A$1048576,0),MATCH((CUADRO!G$4&amp;$E349),'Hoja de Trabajo para listado'!$A$151:$Z$151,0)),0)+IFERROR(INDEX('Hoja de Trabajo para listado'!$AB$155:$BA$1048576,MATCH($A349,'Hoja de Trabajo para listado'!$AB$155:$AB$1048576,0),MATCH((CUADRO!G$4&amp;$E349),'Hoja de Trabajo para listado'!$AB$151:$BA$151,0)),0)+IFERROR(INDEX('Hoja de Trabajo para listado'!$BC$155:$CB$1048576,MATCH($A349,'Hoja de Trabajo para listado'!$BC$155:$BC$1048576,0),MATCH((CUADRO!G$4&amp;$E349),'Hoja de Trabajo para listado'!$BC$151:$CB$151,0)),0)+IFERROR(INDEX('Hoja de Trabajo para listado'!$DE$153:$DG$274,MATCH($A349,'Hoja de Trabajo para listado'!$DE$153:$DE$1048576,0),MATCH((CUADRO!G$4&amp;$E349),'Hoja de Trabajo para listado'!$DE$151:$DG$151,0)),0)+IFERROR(INDEX('Hoja de Trabajo para listado'!$CD$155:$DC$1048576,MATCH($A349,'Hoja de Trabajo para listado'!$CD$155:$CD$1048576,0),MATCH((CUADRO!G$4&amp;$E349),'Hoja de Trabajo para listado'!$CD$151:$DC$151,0)),0)</f>
        <v>0</v>
      </c>
      <c r="H349" s="241">
        <f ca="1">+IFERROR(INDEX('Hoja de Trabajo para listado'!$A$155:$Z$1048576,MATCH($A349,'Hoja de Trabajo para listado'!$A$155:$A$1048576,0),MATCH((CUADRO!H$4&amp;$E349),'Hoja de Trabajo para listado'!$A$151:$Z$151,0)),0)+IFERROR(INDEX('Hoja de Trabajo para listado'!$AB$155:$BA$1048576,MATCH($A349,'Hoja de Trabajo para listado'!$AB$155:$AB$1048576,0),MATCH((CUADRO!H$4&amp;$E349),'Hoja de Trabajo para listado'!$AB$151:$BA$151,0)),0)+IFERROR(INDEX('Hoja de Trabajo para listado'!$BC$155:$CB$1048576,MATCH($A349,'Hoja de Trabajo para listado'!$BC$155:$BC$1048576,0),MATCH((CUADRO!H$4&amp;$E349),'Hoja de Trabajo para listado'!$BC$151:$CB$151,0)),0)+IFERROR(INDEX('Hoja de Trabajo para listado'!$DE$153:$DG$274,MATCH($A349,'Hoja de Trabajo para listado'!$DE$153:$DE$1048576,0),MATCH((CUADRO!H$4&amp;$E349),'Hoja de Trabajo para listado'!$DE$151:$DG$151,0)),0)+IFERROR(INDEX('Hoja de Trabajo para listado'!$CD$155:$DC$1048576,MATCH($A349,'Hoja de Trabajo para listado'!$CD$155:$CD$1048576,0),MATCH((CUADRO!H$4&amp;$E349),'Hoja de Trabajo para listado'!$CD$151:$DC$151,0)),0)</f>
        <v>0</v>
      </c>
      <c r="I349" s="241">
        <f ca="1">+IFERROR(INDEX('Hoja de Trabajo para listado'!$A$155:$Z$1048576,MATCH($A349,'Hoja de Trabajo para listado'!$A$155:$A$1048576,0),MATCH((CUADRO!I$4&amp;$E349),'Hoja de Trabajo para listado'!$A$151:$Z$151,0)),0)+IFERROR(INDEX('Hoja de Trabajo para listado'!$AB$155:$BA$1048576,MATCH($A349,'Hoja de Trabajo para listado'!$AB$155:$AB$1048576,0),MATCH((CUADRO!I$4&amp;$E349),'Hoja de Trabajo para listado'!$AB$151:$BA$151,0)),0)+IFERROR(INDEX('Hoja de Trabajo para listado'!$BC$155:$CB$1048576,MATCH($A349,'Hoja de Trabajo para listado'!$BC$155:$BC$1048576,0),MATCH((CUADRO!I$4&amp;$E349),'Hoja de Trabajo para listado'!$BC$151:$CB$151,0)),0)+IFERROR(INDEX('Hoja de Trabajo para listado'!$DE$153:$DG$274,MATCH($A349,'Hoja de Trabajo para listado'!$DE$153:$DE$1048576,0),MATCH((CUADRO!I$4&amp;$E349),'Hoja de Trabajo para listado'!$DE$151:$DG$151,0)),0)+IFERROR(INDEX('Hoja de Trabajo para listado'!$CD$155:$DC$1048576,MATCH($A349,'Hoja de Trabajo para listado'!$CD$155:$CD$1048576,0),MATCH((CUADRO!I$4&amp;$E349),'Hoja de Trabajo para listado'!$CD$151:$DC$151,0)),0)</f>
        <v>0</v>
      </c>
      <c r="J349" s="241">
        <f ca="1">+IFERROR(INDEX('Hoja de Trabajo para listado'!$A$155:$Z$1048576,MATCH($A349,'Hoja de Trabajo para listado'!$A$155:$A$1048576,0),MATCH((CUADRO!J$4&amp;$E349),'Hoja de Trabajo para listado'!$A$151:$Z$151,0)),0)+IFERROR(INDEX('Hoja de Trabajo para listado'!$AB$155:$BA$1048576,MATCH($A349,'Hoja de Trabajo para listado'!$AB$155:$AB$1048576,0),MATCH((CUADRO!J$4&amp;$E349),'Hoja de Trabajo para listado'!$AB$151:$BA$151,0)),0)+IFERROR(INDEX('Hoja de Trabajo para listado'!$BC$155:$CB$1048576,MATCH($A349,'Hoja de Trabajo para listado'!$BC$155:$BC$1048576,0),MATCH((CUADRO!J$4&amp;$E349),'Hoja de Trabajo para listado'!$BC$151:$CB$151,0)),0)+IFERROR(INDEX('Hoja de Trabajo para listado'!$DE$153:$DG$274,MATCH($A349,'Hoja de Trabajo para listado'!$DE$153:$DE$1048576,0),MATCH((CUADRO!J$4&amp;$E349),'Hoja de Trabajo para listado'!$DE$151:$DG$151,0)),0)+IFERROR(INDEX('Hoja de Trabajo para listado'!$CD$155:$DC$1048576,MATCH($A349,'Hoja de Trabajo para listado'!$CD$155:$CD$1048576,0),MATCH((CUADRO!J$4&amp;$E349),'Hoja de Trabajo para listado'!$CD$151:$DC$151,0)),0)</f>
        <v>0</v>
      </c>
      <c r="K349" s="241">
        <f ca="1">+IFERROR(INDEX('Hoja de Trabajo para listado'!$A$155:$Z$1048576,MATCH($A349,'Hoja de Trabajo para listado'!$A$155:$A$1048576,0),MATCH((CUADRO!K$4&amp;$E349),'Hoja de Trabajo para listado'!$A$151:$Z$151,0)),0)+IFERROR(INDEX('Hoja de Trabajo para listado'!$AB$155:$BA$1048576,MATCH($A349,'Hoja de Trabajo para listado'!$AB$155:$AB$1048576,0),MATCH((CUADRO!K$4&amp;$E349),'Hoja de Trabajo para listado'!$AB$151:$BA$151,0)),0)+IFERROR(INDEX('Hoja de Trabajo para listado'!$BC$155:$CB$1048576,MATCH($A349,'Hoja de Trabajo para listado'!$BC$155:$BC$1048576,0),MATCH((CUADRO!K$4&amp;$E349),'Hoja de Trabajo para listado'!$BC$151:$CB$151,0)),0)+IFERROR(INDEX('Hoja de Trabajo para listado'!$DE$153:$DG$274,MATCH($A349,'Hoja de Trabajo para listado'!$DE$153:$DE$1048576,0),MATCH((CUADRO!K$4&amp;$E349),'Hoja de Trabajo para listado'!$DE$151:$DG$151,0)),0)+IFERROR(INDEX('Hoja de Trabajo para listado'!$CD$155:$DC$1048576,MATCH($A349,'Hoja de Trabajo para listado'!$CD$155:$CD$1048576,0),MATCH((CUADRO!K$4&amp;$E349),'Hoja de Trabajo para listado'!$CD$151:$DC$151,0)),0)</f>
        <v>0</v>
      </c>
      <c r="L349" s="241">
        <f ca="1">+IFERROR(INDEX('Hoja de Trabajo para listado'!$A$155:$Z$1048576,MATCH($A349,'Hoja de Trabajo para listado'!$A$155:$A$1048576,0),MATCH((CUADRO!L$4&amp;$E349),'Hoja de Trabajo para listado'!$A$151:$Z$151,0)),0)+IFERROR(INDEX('Hoja de Trabajo para listado'!$AB$155:$BA$1048576,MATCH($A349,'Hoja de Trabajo para listado'!$AB$155:$AB$1048576,0),MATCH((CUADRO!L$4&amp;$E349),'Hoja de Trabajo para listado'!$AB$151:$BA$151,0)),0)+IFERROR(INDEX('Hoja de Trabajo para listado'!$BC$155:$CB$1048576,MATCH($A349,'Hoja de Trabajo para listado'!$BC$155:$BC$1048576,0),MATCH((CUADRO!L$4&amp;$E349),'Hoja de Trabajo para listado'!$BC$151:$CB$151,0)),0)+IFERROR(INDEX('Hoja de Trabajo para listado'!$DE$153:$DG$274,MATCH($A349,'Hoja de Trabajo para listado'!$DE$153:$DE$1048576,0),MATCH((CUADRO!L$4&amp;$E349),'Hoja de Trabajo para listado'!$DE$151:$DG$151,0)),0)+IFERROR(INDEX('Hoja de Trabajo para listado'!$CD$155:$DC$1048576,MATCH($A349,'Hoja de Trabajo para listado'!$CD$155:$CD$1048576,0),MATCH((CUADRO!L$4&amp;$E349),'Hoja de Trabajo para listado'!$CD$151:$DC$151,0)),0)</f>
        <v>0</v>
      </c>
      <c r="M349" s="241">
        <f ca="1">+IFERROR(INDEX('Hoja de Trabajo para listado'!$A$155:$Z$1048576,MATCH($A349,'Hoja de Trabajo para listado'!$A$155:$A$1048576,0),MATCH((CUADRO!M$4&amp;$E349),'Hoja de Trabajo para listado'!$A$151:$Z$151,0)),0)+IFERROR(INDEX('Hoja de Trabajo para listado'!$AB$155:$BA$1048576,MATCH($A349,'Hoja de Trabajo para listado'!$AB$155:$AB$1048576,0),MATCH((CUADRO!M$4&amp;$E349),'Hoja de Trabajo para listado'!$AB$151:$BA$151,0)),0)+IFERROR(INDEX('Hoja de Trabajo para listado'!$BC$155:$CB$1048576,MATCH($A349,'Hoja de Trabajo para listado'!$BC$155:$BC$1048576,0),MATCH((CUADRO!M$4&amp;$E349),'Hoja de Trabajo para listado'!$BC$151:$CB$151,0)),0)+IFERROR(INDEX('Hoja de Trabajo para listado'!$DE$153:$DG$274,MATCH($A349,'Hoja de Trabajo para listado'!$DE$153:$DE$1048576,0),MATCH((CUADRO!M$4&amp;$E349),'Hoja de Trabajo para listado'!$DE$151:$DG$151,0)),0)+IFERROR(INDEX('Hoja de Trabajo para listado'!$CD$155:$DC$1048576,MATCH($A349,'Hoja de Trabajo para listado'!$CD$155:$CD$1048576,0),MATCH((CUADRO!M$4&amp;$E349),'Hoja de Trabajo para listado'!$CD$151:$DC$151,0)),0)</f>
        <v>0</v>
      </c>
      <c r="N349" s="241">
        <f ca="1">+IFERROR(INDEX('Hoja de Trabajo para listado'!$A$155:$Z$1048576,MATCH($A349,'Hoja de Trabajo para listado'!$A$155:$A$1048576,0),MATCH((CUADRO!N$4&amp;$E349),'Hoja de Trabajo para listado'!$A$151:$Z$151,0)),0)+IFERROR(INDEX('Hoja de Trabajo para listado'!$AB$155:$BA$1048576,MATCH($A349,'Hoja de Trabajo para listado'!$AB$155:$AB$1048576,0),MATCH((CUADRO!N$4&amp;$E349),'Hoja de Trabajo para listado'!$AB$151:$BA$151,0)),0)+IFERROR(INDEX('Hoja de Trabajo para listado'!$BC$155:$CB$1048576,MATCH($A349,'Hoja de Trabajo para listado'!$BC$155:$BC$1048576,0),MATCH((CUADRO!N$4&amp;$E349),'Hoja de Trabajo para listado'!$BC$151:$CB$151,0)),0)+IFERROR(INDEX('Hoja de Trabajo para listado'!$DE$153:$DG$274,MATCH($A349,'Hoja de Trabajo para listado'!$DE$153:$DE$1048576,0),MATCH((CUADRO!N$4&amp;$E349),'Hoja de Trabajo para listado'!$DE$151:$DG$151,0)),0)+IFERROR(INDEX('Hoja de Trabajo para listado'!$CD$155:$DC$1048576,MATCH($A349,'Hoja de Trabajo para listado'!$CD$155:$CD$1048576,0),MATCH((CUADRO!N$4&amp;$E349),'Hoja de Trabajo para listado'!$CD$151:$DC$151,0)),0)</f>
        <v>0</v>
      </c>
      <c r="O349" s="241">
        <f ca="1">+IFERROR(INDEX('Hoja de Trabajo para listado'!$A$155:$Z$1048576,MATCH($A349,'Hoja de Trabajo para listado'!$A$155:$A$1048576,0),MATCH((CUADRO!O$4&amp;$E349),'Hoja de Trabajo para listado'!$A$151:$Z$151,0)),0)+IFERROR(INDEX('Hoja de Trabajo para listado'!$AB$155:$BA$1048576,MATCH($A349,'Hoja de Trabajo para listado'!$AB$155:$AB$1048576,0),MATCH((CUADRO!O$4&amp;$E349),'Hoja de Trabajo para listado'!$AB$151:$BA$151,0)),0)+IFERROR(INDEX('Hoja de Trabajo para listado'!$BC$155:$CB$1048576,MATCH($A349,'Hoja de Trabajo para listado'!$BC$155:$BC$1048576,0),MATCH((CUADRO!O$4&amp;$E349),'Hoja de Trabajo para listado'!$BC$151:$CB$151,0)),0)+IFERROR(INDEX('Hoja de Trabajo para listado'!$DE$153:$DG$274,MATCH($A349,'Hoja de Trabajo para listado'!$DE$153:$DE$1048576,0),MATCH((CUADRO!O$4&amp;$E349),'Hoja de Trabajo para listado'!$DE$151:$DG$151,0)),0)+IFERROR(INDEX('Hoja de Trabajo para listado'!$CD$155:$DC$1048576,MATCH($A349,'Hoja de Trabajo para listado'!$CD$155:$CD$1048576,0),MATCH((CUADRO!O$4&amp;$E349),'Hoja de Trabajo para listado'!$CD$151:$DC$151,0)),0)</f>
        <v>0</v>
      </c>
      <c r="P349" s="241">
        <f ca="1">+IFERROR(INDEX('Hoja de Trabajo para listado'!$A$155:$Z$1048576,MATCH($A349,'Hoja de Trabajo para listado'!$A$155:$A$1048576,0),MATCH((CUADRO!P$4&amp;$E349),'Hoja de Trabajo para listado'!$A$151:$Z$151,0)),0)+IFERROR(INDEX('Hoja de Trabajo para listado'!$AB$155:$BA$1048576,MATCH($A349,'Hoja de Trabajo para listado'!$AB$155:$AB$1048576,0),MATCH((CUADRO!P$4&amp;$E349),'Hoja de Trabajo para listado'!$AB$151:$BA$151,0)),0)+IFERROR(INDEX('Hoja de Trabajo para listado'!$BC$155:$CB$1048576,MATCH($A349,'Hoja de Trabajo para listado'!$BC$155:$BC$1048576,0),MATCH((CUADRO!P$4&amp;$E349),'Hoja de Trabajo para listado'!$BC$151:$CB$151,0)),0)+IFERROR(INDEX('Hoja de Trabajo para listado'!$DE$153:$DG$274,MATCH($A349,'Hoja de Trabajo para listado'!$DE$153:$DE$1048576,0),MATCH((CUADRO!P$4&amp;$E349),'Hoja de Trabajo para listado'!$DE$151:$DG$151,0)),0)+IFERROR(INDEX('Hoja de Trabajo para listado'!$CD$155:$DC$1048576,MATCH($A349,'Hoja de Trabajo para listado'!$CD$155:$CD$1048576,0),MATCH((CUADRO!P$4&amp;$E349),'Hoja de Trabajo para listado'!$CD$151:$DC$151,0)),0)</f>
        <v>0</v>
      </c>
      <c r="Q349" s="241">
        <f ca="1">+IFERROR(INDEX('Hoja de Trabajo para listado'!$A$155:$Z$1048576,MATCH($A349,'Hoja de Trabajo para listado'!$A$155:$A$1048576,0),MATCH((CUADRO!Q$4&amp;$E349),'Hoja de Trabajo para listado'!$A$151:$Z$151,0)),0)+IFERROR(INDEX('Hoja de Trabajo para listado'!$AB$155:$BA$1048576,MATCH($A349,'Hoja de Trabajo para listado'!$AB$155:$AB$1048576,0),MATCH((CUADRO!Q$4&amp;$E349),'Hoja de Trabajo para listado'!$AB$151:$BA$151,0)),0)+IFERROR(INDEX('Hoja de Trabajo para listado'!$BC$155:$CB$1048576,MATCH($A349,'Hoja de Trabajo para listado'!$BC$155:$BC$1048576,0),MATCH((CUADRO!Q$4&amp;$E349),'Hoja de Trabajo para listado'!$BC$151:$CB$151,0)),0)+IFERROR(INDEX('Hoja de Trabajo para listado'!$DE$153:$DG$274,MATCH($A349,'Hoja de Trabajo para listado'!$DE$153:$DE$1048576,0),MATCH((CUADRO!Q$4&amp;$E349),'Hoja de Trabajo para listado'!$DE$151:$DG$151,0)),0)+IFERROR(INDEX('Hoja de Trabajo para listado'!$CD$155:$DC$1048576,MATCH($A349,'Hoja de Trabajo para listado'!$CD$155:$CD$1048576,0),MATCH((CUADRO!Q$4&amp;$E349),'Hoja de Trabajo para listado'!$CD$151:$DC$151,0)),0)</f>
        <v>0</v>
      </c>
      <c r="R349" s="241">
        <f t="shared" ca="1" si="15"/>
        <v>0</v>
      </c>
      <c r="S349" s="260"/>
      <c r="T349" s="241">
        <f ca="1">+T350</f>
        <v>0</v>
      </c>
      <c r="U349" s="240">
        <f t="shared" si="16"/>
        <v>1</v>
      </c>
      <c r="V349" s="327" t="str">
        <f>+VLOOKUP(A349,bd_lista!$A$3:$E$592,5,FALSE)</f>
        <v>Empresas Nacionales</v>
      </c>
      <c r="W349" s="397" t="str">
        <f>+V349</f>
        <v>Empresas Nacionales</v>
      </c>
      <c r="X349" s="240">
        <v>78</v>
      </c>
      <c r="Y349" s="240" t="str">
        <f>+VLOOKUP(X349,bd_lista!$A$3:$C$592,3,FALSE)</f>
        <v>Ministerio de Hidrocarburos y Energías</v>
      </c>
      <c r="Z349" s="290">
        <f>+X349</f>
        <v>78</v>
      </c>
      <c r="AA349" s="315" t="str">
        <f>+Y349</f>
        <v>Ministerio de Hidrocarburos y Energías</v>
      </c>
    </row>
    <row r="350" spans="1:27" ht="15" hidden="1" customHeight="1">
      <c r="A350" s="378">
        <v>584</v>
      </c>
      <c r="B350" s="394"/>
      <c r="C350" s="327" t="str">
        <f>+VLOOKUP(A350,bd_lista!$A$3:$C$592,3,FALSE)</f>
        <v>Empresa Boliviana de Industrializacion de Hidrocarburos</v>
      </c>
      <c r="D350" s="396"/>
      <c r="E350" s="327" t="s">
        <v>1304</v>
      </c>
      <c r="F350" s="243">
        <f ca="1">+IFERROR(INDEX('Hoja de Trabajo para listado'!$A$155:$Z$1048576,MATCH($A350,'Hoja de Trabajo para listado'!$A$155:$A$1048576,0),MATCH((CUADRO!F$4&amp;$E350),'Hoja de Trabajo para listado'!$A$151:$Z$151,0)),0)+IFERROR(INDEX('Hoja de Trabajo para listado'!$AB$155:$BA$1048576,MATCH($A350,'Hoja de Trabajo para listado'!$AB$155:$AB$1048576,0),MATCH((CUADRO!F$4&amp;$E350),'Hoja de Trabajo para listado'!$AB$151:$BA$151,0)),0)+IFERROR(INDEX('Hoja de Trabajo para listado'!$BC$155:$CB$1048576,MATCH($A350,'Hoja de Trabajo para listado'!$BC$155:$BC$1048576,0),MATCH((CUADRO!F$4&amp;$E350),'Hoja de Trabajo para listado'!$BC$151:$CB$151,0)),0)+IFERROR(INDEX('Hoja de Trabajo para listado'!$DE$153:$DG$274,MATCH($A350,'Hoja de Trabajo para listado'!$DE$153:$DE$1048576,0),MATCH((CUADRO!F$4&amp;$E350),'Hoja de Trabajo para listado'!$DE$151:$DG$151,0)),0)+IFERROR(INDEX('Hoja de Trabajo para listado'!$CD$155:$DC$1048576,MATCH($A350,'Hoja de Trabajo para listado'!$CD$155:$CD$1048576,0),MATCH((CUADRO!F$4&amp;$E350),'Hoja de Trabajo para listado'!$CD$151:$DC$151,0)),0)</f>
        <v>0</v>
      </c>
      <c r="G350" s="243">
        <f ca="1">+IFERROR(INDEX('Hoja de Trabajo para listado'!$A$155:$Z$1048576,MATCH($A350,'Hoja de Trabajo para listado'!$A$155:$A$1048576,0),MATCH((CUADRO!G$4&amp;$E350),'Hoja de Trabajo para listado'!$A$151:$Z$151,0)),0)+IFERROR(INDEX('Hoja de Trabajo para listado'!$AB$155:$BA$1048576,MATCH($A350,'Hoja de Trabajo para listado'!$AB$155:$AB$1048576,0),MATCH((CUADRO!G$4&amp;$E350),'Hoja de Trabajo para listado'!$AB$151:$BA$151,0)),0)+IFERROR(INDEX('Hoja de Trabajo para listado'!$BC$155:$CB$1048576,MATCH($A350,'Hoja de Trabajo para listado'!$BC$155:$BC$1048576,0),MATCH((CUADRO!G$4&amp;$E350),'Hoja de Trabajo para listado'!$BC$151:$CB$151,0)),0)+IFERROR(INDEX('Hoja de Trabajo para listado'!$DE$153:$DG$274,MATCH($A350,'Hoja de Trabajo para listado'!$DE$153:$DE$1048576,0),MATCH((CUADRO!G$4&amp;$E350),'Hoja de Trabajo para listado'!$DE$151:$DG$151,0)),0)+IFERROR(INDEX('Hoja de Trabajo para listado'!$CD$155:$DC$1048576,MATCH($A350,'Hoja de Trabajo para listado'!$CD$155:$CD$1048576,0),MATCH((CUADRO!G$4&amp;$E350),'Hoja de Trabajo para listado'!$CD$151:$DC$151,0)),0)</f>
        <v>0</v>
      </c>
      <c r="H350" s="243">
        <f ca="1">+IFERROR(INDEX('Hoja de Trabajo para listado'!$A$155:$Z$1048576,MATCH($A350,'Hoja de Trabajo para listado'!$A$155:$A$1048576,0),MATCH((CUADRO!H$4&amp;$E350),'Hoja de Trabajo para listado'!$A$151:$Z$151,0)),0)+IFERROR(INDEX('Hoja de Trabajo para listado'!$AB$155:$BA$1048576,MATCH($A350,'Hoja de Trabajo para listado'!$AB$155:$AB$1048576,0),MATCH((CUADRO!H$4&amp;$E350),'Hoja de Trabajo para listado'!$AB$151:$BA$151,0)),0)+IFERROR(INDEX('Hoja de Trabajo para listado'!$BC$155:$CB$1048576,MATCH($A350,'Hoja de Trabajo para listado'!$BC$155:$BC$1048576,0),MATCH((CUADRO!H$4&amp;$E350),'Hoja de Trabajo para listado'!$BC$151:$CB$151,0)),0)+IFERROR(INDEX('Hoja de Trabajo para listado'!$DE$153:$DG$274,MATCH($A350,'Hoja de Trabajo para listado'!$DE$153:$DE$1048576,0),MATCH((CUADRO!H$4&amp;$E350),'Hoja de Trabajo para listado'!$DE$151:$DG$151,0)),0)+IFERROR(INDEX('Hoja de Trabajo para listado'!$CD$155:$DC$1048576,MATCH($A350,'Hoja de Trabajo para listado'!$CD$155:$CD$1048576,0),MATCH((CUADRO!H$4&amp;$E350),'Hoja de Trabajo para listado'!$CD$151:$DC$151,0)),0)</f>
        <v>0</v>
      </c>
      <c r="I350" s="243">
        <f ca="1">+IFERROR(INDEX('Hoja de Trabajo para listado'!$A$155:$Z$1048576,MATCH($A350,'Hoja de Trabajo para listado'!$A$155:$A$1048576,0),MATCH((CUADRO!I$4&amp;$E350),'Hoja de Trabajo para listado'!$A$151:$Z$151,0)),0)+IFERROR(INDEX('Hoja de Trabajo para listado'!$AB$155:$BA$1048576,MATCH($A350,'Hoja de Trabajo para listado'!$AB$155:$AB$1048576,0),MATCH((CUADRO!I$4&amp;$E350),'Hoja de Trabajo para listado'!$AB$151:$BA$151,0)),0)+IFERROR(INDEX('Hoja de Trabajo para listado'!$BC$155:$CB$1048576,MATCH($A350,'Hoja de Trabajo para listado'!$BC$155:$BC$1048576,0),MATCH((CUADRO!I$4&amp;$E350),'Hoja de Trabajo para listado'!$BC$151:$CB$151,0)),0)+IFERROR(INDEX('Hoja de Trabajo para listado'!$DE$153:$DG$274,MATCH($A350,'Hoja de Trabajo para listado'!$DE$153:$DE$1048576,0),MATCH((CUADRO!I$4&amp;$E350),'Hoja de Trabajo para listado'!$DE$151:$DG$151,0)),0)+IFERROR(INDEX('Hoja de Trabajo para listado'!$CD$155:$DC$1048576,MATCH($A350,'Hoja de Trabajo para listado'!$CD$155:$CD$1048576,0),MATCH((CUADRO!I$4&amp;$E350),'Hoja de Trabajo para listado'!$CD$151:$DC$151,0)),0)</f>
        <v>0</v>
      </c>
      <c r="J350" s="243">
        <f ca="1">+IFERROR(INDEX('Hoja de Trabajo para listado'!$A$155:$Z$1048576,MATCH($A350,'Hoja de Trabajo para listado'!$A$155:$A$1048576,0),MATCH((CUADRO!J$4&amp;$E350),'Hoja de Trabajo para listado'!$A$151:$Z$151,0)),0)+IFERROR(INDEX('Hoja de Trabajo para listado'!$AB$155:$BA$1048576,MATCH($A350,'Hoja de Trabajo para listado'!$AB$155:$AB$1048576,0),MATCH((CUADRO!J$4&amp;$E350),'Hoja de Trabajo para listado'!$AB$151:$BA$151,0)),0)+IFERROR(INDEX('Hoja de Trabajo para listado'!$BC$155:$CB$1048576,MATCH($A350,'Hoja de Trabajo para listado'!$BC$155:$BC$1048576,0),MATCH((CUADRO!J$4&amp;$E350),'Hoja de Trabajo para listado'!$BC$151:$CB$151,0)),0)+IFERROR(INDEX('Hoja de Trabajo para listado'!$DE$153:$DG$274,MATCH($A350,'Hoja de Trabajo para listado'!$DE$153:$DE$1048576,0),MATCH((CUADRO!J$4&amp;$E350),'Hoja de Trabajo para listado'!$DE$151:$DG$151,0)),0)+IFERROR(INDEX('Hoja de Trabajo para listado'!$CD$155:$DC$1048576,MATCH($A350,'Hoja de Trabajo para listado'!$CD$155:$CD$1048576,0),MATCH((CUADRO!J$4&amp;$E350),'Hoja de Trabajo para listado'!$CD$151:$DC$151,0)),0)</f>
        <v>0</v>
      </c>
      <c r="K350" s="243">
        <f ca="1">+IFERROR(INDEX('Hoja de Trabajo para listado'!$A$155:$Z$1048576,MATCH($A350,'Hoja de Trabajo para listado'!$A$155:$A$1048576,0),MATCH((CUADRO!K$4&amp;$E350),'Hoja de Trabajo para listado'!$A$151:$Z$151,0)),0)+IFERROR(INDEX('Hoja de Trabajo para listado'!$AB$155:$BA$1048576,MATCH($A350,'Hoja de Trabajo para listado'!$AB$155:$AB$1048576,0),MATCH((CUADRO!K$4&amp;$E350),'Hoja de Trabajo para listado'!$AB$151:$BA$151,0)),0)+IFERROR(INDEX('Hoja de Trabajo para listado'!$BC$155:$CB$1048576,MATCH($A350,'Hoja de Trabajo para listado'!$BC$155:$BC$1048576,0),MATCH((CUADRO!K$4&amp;$E350),'Hoja de Trabajo para listado'!$BC$151:$CB$151,0)),0)+IFERROR(INDEX('Hoja de Trabajo para listado'!$DE$153:$DG$274,MATCH($A350,'Hoja de Trabajo para listado'!$DE$153:$DE$1048576,0),MATCH((CUADRO!K$4&amp;$E350),'Hoja de Trabajo para listado'!$DE$151:$DG$151,0)),0)+IFERROR(INDEX('Hoja de Trabajo para listado'!$CD$155:$DC$1048576,MATCH($A350,'Hoja de Trabajo para listado'!$CD$155:$CD$1048576,0),MATCH((CUADRO!K$4&amp;$E350),'Hoja de Trabajo para listado'!$CD$151:$DC$151,0)),0)</f>
        <v>0</v>
      </c>
      <c r="L350" s="243">
        <f ca="1">+IFERROR(INDEX('Hoja de Trabajo para listado'!$A$155:$Z$1048576,MATCH($A350,'Hoja de Trabajo para listado'!$A$155:$A$1048576,0),MATCH((CUADRO!L$4&amp;$E350),'Hoja de Trabajo para listado'!$A$151:$Z$151,0)),0)+IFERROR(INDEX('Hoja de Trabajo para listado'!$AB$155:$BA$1048576,MATCH($A350,'Hoja de Trabajo para listado'!$AB$155:$AB$1048576,0),MATCH((CUADRO!L$4&amp;$E350),'Hoja de Trabajo para listado'!$AB$151:$BA$151,0)),0)+IFERROR(INDEX('Hoja de Trabajo para listado'!$BC$155:$CB$1048576,MATCH($A350,'Hoja de Trabajo para listado'!$BC$155:$BC$1048576,0),MATCH((CUADRO!L$4&amp;$E350),'Hoja de Trabajo para listado'!$BC$151:$CB$151,0)),0)+IFERROR(INDEX('Hoja de Trabajo para listado'!$DE$153:$DG$274,MATCH($A350,'Hoja de Trabajo para listado'!$DE$153:$DE$1048576,0),MATCH((CUADRO!L$4&amp;$E350),'Hoja de Trabajo para listado'!$DE$151:$DG$151,0)),0)+IFERROR(INDEX('Hoja de Trabajo para listado'!$CD$155:$DC$1048576,MATCH($A350,'Hoja de Trabajo para listado'!$CD$155:$CD$1048576,0),MATCH((CUADRO!L$4&amp;$E350),'Hoja de Trabajo para listado'!$CD$151:$DC$151,0)),0)</f>
        <v>0</v>
      </c>
      <c r="M350" s="243">
        <f ca="1">+IFERROR(INDEX('Hoja de Trabajo para listado'!$A$155:$Z$1048576,MATCH($A350,'Hoja de Trabajo para listado'!$A$155:$A$1048576,0),MATCH((CUADRO!M$4&amp;$E350),'Hoja de Trabajo para listado'!$A$151:$Z$151,0)),0)+IFERROR(INDEX('Hoja de Trabajo para listado'!$AB$155:$BA$1048576,MATCH($A350,'Hoja de Trabajo para listado'!$AB$155:$AB$1048576,0),MATCH((CUADRO!M$4&amp;$E350),'Hoja de Trabajo para listado'!$AB$151:$BA$151,0)),0)+IFERROR(INDEX('Hoja de Trabajo para listado'!$BC$155:$CB$1048576,MATCH($A350,'Hoja de Trabajo para listado'!$BC$155:$BC$1048576,0),MATCH((CUADRO!M$4&amp;$E350),'Hoja de Trabajo para listado'!$BC$151:$CB$151,0)),0)+IFERROR(INDEX('Hoja de Trabajo para listado'!$DE$153:$DG$274,MATCH($A350,'Hoja de Trabajo para listado'!$DE$153:$DE$1048576,0),MATCH((CUADRO!M$4&amp;$E350),'Hoja de Trabajo para listado'!$DE$151:$DG$151,0)),0)+IFERROR(INDEX('Hoja de Trabajo para listado'!$CD$155:$DC$1048576,MATCH($A350,'Hoja de Trabajo para listado'!$CD$155:$CD$1048576,0),MATCH((CUADRO!M$4&amp;$E350),'Hoja de Trabajo para listado'!$CD$151:$DC$151,0)),0)</f>
        <v>0</v>
      </c>
      <c r="N350" s="243">
        <f ca="1">+IFERROR(INDEX('Hoja de Trabajo para listado'!$A$155:$Z$1048576,MATCH($A350,'Hoja de Trabajo para listado'!$A$155:$A$1048576,0),MATCH((CUADRO!N$4&amp;$E350),'Hoja de Trabajo para listado'!$A$151:$Z$151,0)),0)+IFERROR(INDEX('Hoja de Trabajo para listado'!$AB$155:$BA$1048576,MATCH($A350,'Hoja de Trabajo para listado'!$AB$155:$AB$1048576,0),MATCH((CUADRO!N$4&amp;$E350),'Hoja de Trabajo para listado'!$AB$151:$BA$151,0)),0)+IFERROR(INDEX('Hoja de Trabajo para listado'!$BC$155:$CB$1048576,MATCH($A350,'Hoja de Trabajo para listado'!$BC$155:$BC$1048576,0),MATCH((CUADRO!N$4&amp;$E350),'Hoja de Trabajo para listado'!$BC$151:$CB$151,0)),0)+IFERROR(INDEX('Hoja de Trabajo para listado'!$DE$153:$DG$274,MATCH($A350,'Hoja de Trabajo para listado'!$DE$153:$DE$1048576,0),MATCH((CUADRO!N$4&amp;$E350),'Hoja de Trabajo para listado'!$DE$151:$DG$151,0)),0)+IFERROR(INDEX('Hoja de Trabajo para listado'!$CD$155:$DC$1048576,MATCH($A350,'Hoja de Trabajo para listado'!$CD$155:$CD$1048576,0),MATCH((CUADRO!N$4&amp;$E350),'Hoja de Trabajo para listado'!$CD$151:$DC$151,0)),0)</f>
        <v>0</v>
      </c>
      <c r="O350" s="243">
        <f ca="1">+IFERROR(INDEX('Hoja de Trabajo para listado'!$A$155:$Z$1048576,MATCH($A350,'Hoja de Trabajo para listado'!$A$155:$A$1048576,0),MATCH((CUADRO!O$4&amp;$E350),'Hoja de Trabajo para listado'!$A$151:$Z$151,0)),0)+IFERROR(INDEX('Hoja de Trabajo para listado'!$AB$155:$BA$1048576,MATCH($A350,'Hoja de Trabajo para listado'!$AB$155:$AB$1048576,0),MATCH((CUADRO!O$4&amp;$E350),'Hoja de Trabajo para listado'!$AB$151:$BA$151,0)),0)+IFERROR(INDEX('Hoja de Trabajo para listado'!$BC$155:$CB$1048576,MATCH($A350,'Hoja de Trabajo para listado'!$BC$155:$BC$1048576,0),MATCH((CUADRO!O$4&amp;$E350),'Hoja de Trabajo para listado'!$BC$151:$CB$151,0)),0)+IFERROR(INDEX('Hoja de Trabajo para listado'!$DE$153:$DG$274,MATCH($A350,'Hoja de Trabajo para listado'!$DE$153:$DE$1048576,0),MATCH((CUADRO!O$4&amp;$E350),'Hoja de Trabajo para listado'!$DE$151:$DG$151,0)),0)+IFERROR(INDEX('Hoja de Trabajo para listado'!$CD$155:$DC$1048576,MATCH($A350,'Hoja de Trabajo para listado'!$CD$155:$CD$1048576,0),MATCH((CUADRO!O$4&amp;$E350),'Hoja de Trabajo para listado'!$CD$151:$DC$151,0)),0)</f>
        <v>0</v>
      </c>
      <c r="P350" s="243">
        <f ca="1">+IFERROR(INDEX('Hoja de Trabajo para listado'!$A$155:$Z$1048576,MATCH($A350,'Hoja de Trabajo para listado'!$A$155:$A$1048576,0),MATCH((CUADRO!P$4&amp;$E350),'Hoja de Trabajo para listado'!$A$151:$Z$151,0)),0)+IFERROR(INDEX('Hoja de Trabajo para listado'!$AB$155:$BA$1048576,MATCH($A350,'Hoja de Trabajo para listado'!$AB$155:$AB$1048576,0),MATCH((CUADRO!P$4&amp;$E350),'Hoja de Trabajo para listado'!$AB$151:$BA$151,0)),0)+IFERROR(INDEX('Hoja de Trabajo para listado'!$BC$155:$CB$1048576,MATCH($A350,'Hoja de Trabajo para listado'!$BC$155:$BC$1048576,0),MATCH((CUADRO!P$4&amp;$E350),'Hoja de Trabajo para listado'!$BC$151:$CB$151,0)),0)+IFERROR(INDEX('Hoja de Trabajo para listado'!$DE$153:$DG$274,MATCH($A350,'Hoja de Trabajo para listado'!$DE$153:$DE$1048576,0),MATCH((CUADRO!P$4&amp;$E350),'Hoja de Trabajo para listado'!$DE$151:$DG$151,0)),0)+IFERROR(INDEX('Hoja de Trabajo para listado'!$CD$155:$DC$1048576,MATCH($A350,'Hoja de Trabajo para listado'!$CD$155:$CD$1048576,0),MATCH((CUADRO!P$4&amp;$E350),'Hoja de Trabajo para listado'!$CD$151:$DC$151,0)),0)</f>
        <v>0</v>
      </c>
      <c r="Q350" s="243">
        <f ca="1">+IFERROR(INDEX('Hoja de Trabajo para listado'!$A$155:$Z$1048576,MATCH($A350,'Hoja de Trabajo para listado'!$A$155:$A$1048576,0),MATCH((CUADRO!Q$4&amp;$E350),'Hoja de Trabajo para listado'!$A$151:$Z$151,0)),0)+IFERROR(INDEX('Hoja de Trabajo para listado'!$AB$155:$BA$1048576,MATCH($A350,'Hoja de Trabajo para listado'!$AB$155:$AB$1048576,0),MATCH((CUADRO!Q$4&amp;$E350),'Hoja de Trabajo para listado'!$AB$151:$BA$151,0)),0)+IFERROR(INDEX('Hoja de Trabajo para listado'!$BC$155:$CB$1048576,MATCH($A350,'Hoja de Trabajo para listado'!$BC$155:$BC$1048576,0),MATCH((CUADRO!Q$4&amp;$E350),'Hoja de Trabajo para listado'!$BC$151:$CB$151,0)),0)+IFERROR(INDEX('Hoja de Trabajo para listado'!$DE$153:$DG$274,MATCH($A350,'Hoja de Trabajo para listado'!$DE$153:$DE$1048576,0),MATCH((CUADRO!Q$4&amp;$E350),'Hoja de Trabajo para listado'!$DE$151:$DG$151,0)),0)+IFERROR(INDEX('Hoja de Trabajo para listado'!$CD$155:$DC$1048576,MATCH($A350,'Hoja de Trabajo para listado'!$CD$155:$CD$1048576,0),MATCH((CUADRO!Q$4&amp;$E350),'Hoja de Trabajo para listado'!$CD$151:$DC$151,0)),0)</f>
        <v>0</v>
      </c>
      <c r="R350" s="243">
        <f t="shared" ca="1" si="15"/>
        <v>0</v>
      </c>
      <c r="S350" s="259">
        <f ca="1">+R349+R350</f>
        <v>0</v>
      </c>
      <c r="T350" s="243">
        <f ca="1">+S350</f>
        <v>0</v>
      </c>
      <c r="U350" s="242">
        <f t="shared" si="16"/>
        <v>2</v>
      </c>
      <c r="V350" s="327" t="str">
        <f>+VLOOKUP(A350,bd_lista!$A$3:$E$592,5,FALSE)</f>
        <v>Empresas Nacionales</v>
      </c>
      <c r="W350" s="398"/>
      <c r="X350" s="240">
        <v>78</v>
      </c>
      <c r="Y350" s="240" t="str">
        <f>+VLOOKUP(X350,bd_lista!$A$3:$C$592,3,FALSE)</f>
        <v>Ministerio de Hidrocarburos y Energías</v>
      </c>
      <c r="Z350" s="288"/>
      <c r="AA350" s="317"/>
    </row>
    <row r="351" spans="1:27" s="377" customFormat="1" ht="15" customHeight="1">
      <c r="A351" s="379">
        <v>585</v>
      </c>
      <c r="B351" s="393">
        <f>+A351</f>
        <v>585</v>
      </c>
      <c r="C351" s="245" t="str">
        <f>+VLOOKUP(A351,bd_lista!$A$3:$C$592,3,FALSE)</f>
        <v>Agencia Boliviana Espacial</v>
      </c>
      <c r="D351" s="395" t="str">
        <f>+C351</f>
        <v>Agencia Boliviana Espacial</v>
      </c>
      <c r="E351" s="245" t="s">
        <v>1303</v>
      </c>
      <c r="F351" s="241">
        <f ca="1">+IFERROR(INDEX('Hoja de Trabajo para listado'!$A$155:$Z$1048576,MATCH($A351,'Hoja de Trabajo para listado'!$A$155:$A$1048576,0),MATCH((CUADRO!F$4&amp;$E351),'Hoja de Trabajo para listado'!$A$151:$Z$151,0)),0)+IFERROR(INDEX('Hoja de Trabajo para listado'!$AB$155:$BA$1048576,MATCH($A351,'Hoja de Trabajo para listado'!$AB$155:$AB$1048576,0),MATCH((CUADRO!F$4&amp;$E351),'Hoja de Trabajo para listado'!$AB$151:$BA$151,0)),0)+IFERROR(INDEX('Hoja de Trabajo para listado'!$BC$155:$CB$1048576,MATCH($A351,'Hoja de Trabajo para listado'!$BC$155:$BC$1048576,0),MATCH((CUADRO!F$4&amp;$E351),'Hoja de Trabajo para listado'!$BC$151:$CB$151,0)),0)+IFERROR(INDEX('Hoja de Trabajo para listado'!$DE$153:$DG$274,MATCH($A351,'Hoja de Trabajo para listado'!$DE$153:$DE$1048576,0),MATCH((CUADRO!F$4&amp;$E351),'Hoja de Trabajo para listado'!$DE$151:$DG$151,0)),0)+IFERROR(INDEX('Hoja de Trabajo para listado'!$CD$155:$DC$1048576,MATCH($A351,'Hoja de Trabajo para listado'!$CD$155:$CD$1048576,0),MATCH((CUADRO!F$4&amp;$E351),'Hoja de Trabajo para listado'!$CD$151:$DC$151,0)),0)</f>
        <v>0</v>
      </c>
      <c r="G351" s="241">
        <f ca="1">+IFERROR(INDEX('Hoja de Trabajo para listado'!$A$155:$Z$1048576,MATCH($A351,'Hoja de Trabajo para listado'!$A$155:$A$1048576,0),MATCH((CUADRO!G$4&amp;$E351),'Hoja de Trabajo para listado'!$A$151:$Z$151,0)),0)+IFERROR(INDEX('Hoja de Trabajo para listado'!$AB$155:$BA$1048576,MATCH($A351,'Hoja de Trabajo para listado'!$AB$155:$AB$1048576,0),MATCH((CUADRO!G$4&amp;$E351),'Hoja de Trabajo para listado'!$AB$151:$BA$151,0)),0)+IFERROR(INDEX('Hoja de Trabajo para listado'!$BC$155:$CB$1048576,MATCH($A351,'Hoja de Trabajo para listado'!$BC$155:$BC$1048576,0),MATCH((CUADRO!G$4&amp;$E351),'Hoja de Trabajo para listado'!$BC$151:$CB$151,0)),0)+IFERROR(INDEX('Hoja de Trabajo para listado'!$DE$153:$DG$274,MATCH($A351,'Hoja de Trabajo para listado'!$DE$153:$DE$1048576,0),MATCH((CUADRO!G$4&amp;$E351),'Hoja de Trabajo para listado'!$DE$151:$DG$151,0)),0)+IFERROR(INDEX('Hoja de Trabajo para listado'!$CD$155:$DC$1048576,MATCH($A351,'Hoja de Trabajo para listado'!$CD$155:$CD$1048576,0),MATCH((CUADRO!G$4&amp;$E351),'Hoja de Trabajo para listado'!$CD$151:$DC$151,0)),0)</f>
        <v>0</v>
      </c>
      <c r="H351" s="241">
        <f ca="1">+IFERROR(INDEX('Hoja de Trabajo para listado'!$A$155:$Z$1048576,MATCH($A351,'Hoja de Trabajo para listado'!$A$155:$A$1048576,0),MATCH((CUADRO!H$4&amp;$E351),'Hoja de Trabajo para listado'!$A$151:$Z$151,0)),0)+IFERROR(INDEX('Hoja de Trabajo para listado'!$AB$155:$BA$1048576,MATCH($A351,'Hoja de Trabajo para listado'!$AB$155:$AB$1048576,0),MATCH((CUADRO!H$4&amp;$E351),'Hoja de Trabajo para listado'!$AB$151:$BA$151,0)),0)+IFERROR(INDEX('Hoja de Trabajo para listado'!$BC$155:$CB$1048576,MATCH($A351,'Hoja de Trabajo para listado'!$BC$155:$BC$1048576,0),MATCH((CUADRO!H$4&amp;$E351),'Hoja de Trabajo para listado'!$BC$151:$CB$151,0)),0)+IFERROR(INDEX('Hoja de Trabajo para listado'!$DE$153:$DG$274,MATCH($A351,'Hoja de Trabajo para listado'!$DE$153:$DE$1048576,0),MATCH((CUADRO!H$4&amp;$E351),'Hoja de Trabajo para listado'!$DE$151:$DG$151,0)),0)+IFERROR(INDEX('Hoja de Trabajo para listado'!$CD$155:$DC$1048576,MATCH($A351,'Hoja de Trabajo para listado'!$CD$155:$CD$1048576,0),MATCH((CUADRO!H$4&amp;$E351),'Hoja de Trabajo para listado'!$CD$151:$DC$151,0)),0)</f>
        <v>0</v>
      </c>
      <c r="I351" s="241">
        <f ca="1">+IFERROR(INDEX('Hoja de Trabajo para listado'!$A$155:$Z$1048576,MATCH($A351,'Hoja de Trabajo para listado'!$A$155:$A$1048576,0),MATCH((CUADRO!I$4&amp;$E351),'Hoja de Trabajo para listado'!$A$151:$Z$151,0)),0)+IFERROR(INDEX('Hoja de Trabajo para listado'!$AB$155:$BA$1048576,MATCH($A351,'Hoja de Trabajo para listado'!$AB$155:$AB$1048576,0),MATCH((CUADRO!I$4&amp;$E351),'Hoja de Trabajo para listado'!$AB$151:$BA$151,0)),0)+IFERROR(INDEX('Hoja de Trabajo para listado'!$BC$155:$CB$1048576,MATCH($A351,'Hoja de Trabajo para listado'!$BC$155:$BC$1048576,0),MATCH((CUADRO!I$4&amp;$E351),'Hoja de Trabajo para listado'!$BC$151:$CB$151,0)),0)+IFERROR(INDEX('Hoja de Trabajo para listado'!$DE$153:$DG$274,MATCH($A351,'Hoja de Trabajo para listado'!$DE$153:$DE$1048576,0),MATCH((CUADRO!I$4&amp;$E351),'Hoja de Trabajo para listado'!$DE$151:$DG$151,0)),0)+IFERROR(INDEX('Hoja de Trabajo para listado'!$CD$155:$DC$1048576,MATCH($A351,'Hoja de Trabajo para listado'!$CD$155:$CD$1048576,0),MATCH((CUADRO!I$4&amp;$E351),'Hoja de Trabajo para listado'!$CD$151:$DC$151,0)),0)</f>
        <v>0</v>
      </c>
      <c r="J351" s="241">
        <f ca="1">+IFERROR(INDEX('Hoja de Trabajo para listado'!$A$155:$Z$1048576,MATCH($A351,'Hoja de Trabajo para listado'!$A$155:$A$1048576,0),MATCH((CUADRO!J$4&amp;$E351),'Hoja de Trabajo para listado'!$A$151:$Z$151,0)),0)+IFERROR(INDEX('Hoja de Trabajo para listado'!$AB$155:$BA$1048576,MATCH($A351,'Hoja de Trabajo para listado'!$AB$155:$AB$1048576,0),MATCH((CUADRO!J$4&amp;$E351),'Hoja de Trabajo para listado'!$AB$151:$BA$151,0)),0)+IFERROR(INDEX('Hoja de Trabajo para listado'!$BC$155:$CB$1048576,MATCH($A351,'Hoja de Trabajo para listado'!$BC$155:$BC$1048576,0),MATCH((CUADRO!J$4&amp;$E351),'Hoja de Trabajo para listado'!$BC$151:$CB$151,0)),0)+IFERROR(INDEX('Hoja de Trabajo para listado'!$DE$153:$DG$274,MATCH($A351,'Hoja de Trabajo para listado'!$DE$153:$DE$1048576,0),MATCH((CUADRO!J$4&amp;$E351),'Hoja de Trabajo para listado'!$DE$151:$DG$151,0)),0)+IFERROR(INDEX('Hoja de Trabajo para listado'!$CD$155:$DC$1048576,MATCH($A351,'Hoja de Trabajo para listado'!$CD$155:$CD$1048576,0),MATCH((CUADRO!J$4&amp;$E351),'Hoja de Trabajo para listado'!$CD$151:$DC$151,0)),0)</f>
        <v>0</v>
      </c>
      <c r="K351" s="241">
        <f ca="1">+IFERROR(INDEX('Hoja de Trabajo para listado'!$A$155:$Z$1048576,MATCH($A351,'Hoja de Trabajo para listado'!$A$155:$A$1048576,0),MATCH((CUADRO!K$4&amp;$E351),'Hoja de Trabajo para listado'!$A$151:$Z$151,0)),0)+IFERROR(INDEX('Hoja de Trabajo para listado'!$AB$155:$BA$1048576,MATCH($A351,'Hoja de Trabajo para listado'!$AB$155:$AB$1048576,0),MATCH((CUADRO!K$4&amp;$E351),'Hoja de Trabajo para listado'!$AB$151:$BA$151,0)),0)+IFERROR(INDEX('Hoja de Trabajo para listado'!$BC$155:$CB$1048576,MATCH($A351,'Hoja de Trabajo para listado'!$BC$155:$BC$1048576,0),MATCH((CUADRO!K$4&amp;$E351),'Hoja de Trabajo para listado'!$BC$151:$CB$151,0)),0)+IFERROR(INDEX('Hoja de Trabajo para listado'!$DE$153:$DG$274,MATCH($A351,'Hoja de Trabajo para listado'!$DE$153:$DE$1048576,0),MATCH((CUADRO!K$4&amp;$E351),'Hoja de Trabajo para listado'!$DE$151:$DG$151,0)),0)+IFERROR(INDEX('Hoja de Trabajo para listado'!$CD$155:$DC$1048576,MATCH($A351,'Hoja de Trabajo para listado'!$CD$155:$CD$1048576,0),MATCH((CUADRO!K$4&amp;$E351),'Hoja de Trabajo para listado'!$CD$151:$DC$151,0)),0)</f>
        <v>0</v>
      </c>
      <c r="L351" s="241">
        <f ca="1">+IFERROR(INDEX('Hoja de Trabajo para listado'!$A$155:$Z$1048576,MATCH($A351,'Hoja de Trabajo para listado'!$A$155:$A$1048576,0),MATCH((CUADRO!L$4&amp;$E351),'Hoja de Trabajo para listado'!$A$151:$Z$151,0)),0)+IFERROR(INDEX('Hoja de Trabajo para listado'!$AB$155:$BA$1048576,MATCH($A351,'Hoja de Trabajo para listado'!$AB$155:$AB$1048576,0),MATCH((CUADRO!L$4&amp;$E351),'Hoja de Trabajo para listado'!$AB$151:$BA$151,0)),0)+IFERROR(INDEX('Hoja de Trabajo para listado'!$BC$155:$CB$1048576,MATCH($A351,'Hoja de Trabajo para listado'!$BC$155:$BC$1048576,0),MATCH((CUADRO!L$4&amp;$E351),'Hoja de Trabajo para listado'!$BC$151:$CB$151,0)),0)+IFERROR(INDEX('Hoja de Trabajo para listado'!$DE$153:$DG$274,MATCH($A351,'Hoja de Trabajo para listado'!$DE$153:$DE$1048576,0),MATCH((CUADRO!L$4&amp;$E351),'Hoja de Trabajo para listado'!$DE$151:$DG$151,0)),0)+IFERROR(INDEX('Hoja de Trabajo para listado'!$CD$155:$DC$1048576,MATCH($A351,'Hoja de Trabajo para listado'!$CD$155:$CD$1048576,0),MATCH((CUADRO!L$4&amp;$E351),'Hoja de Trabajo para listado'!$CD$151:$DC$151,0)),0)</f>
        <v>0</v>
      </c>
      <c r="M351" s="241">
        <f ca="1">+IFERROR(INDEX('Hoja de Trabajo para listado'!$A$155:$Z$1048576,MATCH($A351,'Hoja de Trabajo para listado'!$A$155:$A$1048576,0),MATCH((CUADRO!M$4&amp;$E351),'Hoja de Trabajo para listado'!$A$151:$Z$151,0)),0)+IFERROR(INDEX('Hoja de Trabajo para listado'!$AB$155:$BA$1048576,MATCH($A351,'Hoja de Trabajo para listado'!$AB$155:$AB$1048576,0),MATCH((CUADRO!M$4&amp;$E351),'Hoja de Trabajo para listado'!$AB$151:$BA$151,0)),0)+IFERROR(INDEX('Hoja de Trabajo para listado'!$BC$155:$CB$1048576,MATCH($A351,'Hoja de Trabajo para listado'!$BC$155:$BC$1048576,0),MATCH((CUADRO!M$4&amp;$E351),'Hoja de Trabajo para listado'!$BC$151:$CB$151,0)),0)+IFERROR(INDEX('Hoja de Trabajo para listado'!$DE$153:$DG$274,MATCH($A351,'Hoja de Trabajo para listado'!$DE$153:$DE$1048576,0),MATCH((CUADRO!M$4&amp;$E351),'Hoja de Trabajo para listado'!$DE$151:$DG$151,0)),0)+IFERROR(INDEX('Hoja de Trabajo para listado'!$CD$155:$DC$1048576,MATCH($A351,'Hoja de Trabajo para listado'!$CD$155:$CD$1048576,0),MATCH((CUADRO!M$4&amp;$E351),'Hoja de Trabajo para listado'!$CD$151:$DC$151,0)),0)</f>
        <v>0</v>
      </c>
      <c r="N351" s="241">
        <f ca="1">+IFERROR(INDEX('Hoja de Trabajo para listado'!$A$155:$Z$1048576,MATCH($A351,'Hoja de Trabajo para listado'!$A$155:$A$1048576,0),MATCH((CUADRO!N$4&amp;$E351),'Hoja de Trabajo para listado'!$A$151:$Z$151,0)),0)+IFERROR(INDEX('Hoja de Trabajo para listado'!$AB$155:$BA$1048576,MATCH($A351,'Hoja de Trabajo para listado'!$AB$155:$AB$1048576,0),MATCH((CUADRO!N$4&amp;$E351),'Hoja de Trabajo para listado'!$AB$151:$BA$151,0)),0)+IFERROR(INDEX('Hoja de Trabajo para listado'!$BC$155:$CB$1048576,MATCH($A351,'Hoja de Trabajo para listado'!$BC$155:$BC$1048576,0),MATCH((CUADRO!N$4&amp;$E351),'Hoja de Trabajo para listado'!$BC$151:$CB$151,0)),0)+IFERROR(INDEX('Hoja de Trabajo para listado'!$DE$153:$DG$274,MATCH($A351,'Hoja de Trabajo para listado'!$DE$153:$DE$1048576,0),MATCH((CUADRO!N$4&amp;$E351),'Hoja de Trabajo para listado'!$DE$151:$DG$151,0)),0)+IFERROR(INDEX('Hoja de Trabajo para listado'!$CD$155:$DC$1048576,MATCH($A351,'Hoja de Trabajo para listado'!$CD$155:$CD$1048576,0),MATCH((CUADRO!N$4&amp;$E351),'Hoja de Trabajo para listado'!$CD$151:$DC$151,0)),0)</f>
        <v>3500000</v>
      </c>
      <c r="O351" s="241">
        <f ca="1">+IFERROR(INDEX('Hoja de Trabajo para listado'!$A$155:$Z$1048576,MATCH($A351,'Hoja de Trabajo para listado'!$A$155:$A$1048576,0),MATCH((CUADRO!O$4&amp;$E351),'Hoja de Trabajo para listado'!$A$151:$Z$151,0)),0)+IFERROR(INDEX('Hoja de Trabajo para listado'!$AB$155:$BA$1048576,MATCH($A351,'Hoja de Trabajo para listado'!$AB$155:$AB$1048576,0),MATCH((CUADRO!O$4&amp;$E351),'Hoja de Trabajo para listado'!$AB$151:$BA$151,0)),0)+IFERROR(INDEX('Hoja de Trabajo para listado'!$BC$155:$CB$1048576,MATCH($A351,'Hoja de Trabajo para listado'!$BC$155:$BC$1048576,0),MATCH((CUADRO!O$4&amp;$E351),'Hoja de Trabajo para listado'!$BC$151:$CB$151,0)),0)+IFERROR(INDEX('Hoja de Trabajo para listado'!$DE$153:$DG$274,MATCH($A351,'Hoja de Trabajo para listado'!$DE$153:$DE$1048576,0),MATCH((CUADRO!O$4&amp;$E351),'Hoja de Trabajo para listado'!$DE$151:$DG$151,0)),0)+IFERROR(INDEX('Hoja de Trabajo para listado'!$CD$155:$DC$1048576,MATCH($A351,'Hoja de Trabajo para listado'!$CD$155:$CD$1048576,0),MATCH((CUADRO!O$4&amp;$E351),'Hoja de Trabajo para listado'!$CD$151:$DC$151,0)),0)</f>
        <v>0</v>
      </c>
      <c r="P351" s="241">
        <f ca="1">+IFERROR(INDEX('Hoja de Trabajo para listado'!$A$155:$Z$1048576,MATCH($A351,'Hoja de Trabajo para listado'!$A$155:$A$1048576,0),MATCH((CUADRO!P$4&amp;$E351),'Hoja de Trabajo para listado'!$A$151:$Z$151,0)),0)+IFERROR(INDEX('Hoja de Trabajo para listado'!$AB$155:$BA$1048576,MATCH($A351,'Hoja de Trabajo para listado'!$AB$155:$AB$1048576,0),MATCH((CUADRO!P$4&amp;$E351),'Hoja de Trabajo para listado'!$AB$151:$BA$151,0)),0)+IFERROR(INDEX('Hoja de Trabajo para listado'!$BC$155:$CB$1048576,MATCH($A351,'Hoja de Trabajo para listado'!$BC$155:$BC$1048576,0),MATCH((CUADRO!P$4&amp;$E351),'Hoja de Trabajo para listado'!$BC$151:$CB$151,0)),0)+IFERROR(INDEX('Hoja de Trabajo para listado'!$DE$153:$DG$274,MATCH($A351,'Hoja de Trabajo para listado'!$DE$153:$DE$1048576,0),MATCH((CUADRO!P$4&amp;$E351),'Hoja de Trabajo para listado'!$DE$151:$DG$151,0)),0)+IFERROR(INDEX('Hoja de Trabajo para listado'!$CD$155:$DC$1048576,MATCH($A351,'Hoja de Trabajo para listado'!$CD$155:$CD$1048576,0),MATCH((CUADRO!P$4&amp;$E351),'Hoja de Trabajo para listado'!$CD$151:$DC$151,0)),0)</f>
        <v>0</v>
      </c>
      <c r="Q351" s="241">
        <f ca="1">+IFERROR(INDEX('Hoja de Trabajo para listado'!$A$155:$Z$1048576,MATCH($A351,'Hoja de Trabajo para listado'!$A$155:$A$1048576,0),MATCH((CUADRO!Q$4&amp;$E351),'Hoja de Trabajo para listado'!$A$151:$Z$151,0)),0)+IFERROR(INDEX('Hoja de Trabajo para listado'!$AB$155:$BA$1048576,MATCH($A351,'Hoja de Trabajo para listado'!$AB$155:$AB$1048576,0),MATCH((CUADRO!Q$4&amp;$E351),'Hoja de Trabajo para listado'!$AB$151:$BA$151,0)),0)+IFERROR(INDEX('Hoja de Trabajo para listado'!$BC$155:$CB$1048576,MATCH($A351,'Hoja de Trabajo para listado'!$BC$155:$BC$1048576,0),MATCH((CUADRO!Q$4&amp;$E351),'Hoja de Trabajo para listado'!$BC$151:$CB$151,0)),0)+IFERROR(INDEX('Hoja de Trabajo para listado'!$DE$153:$DG$274,MATCH($A351,'Hoja de Trabajo para listado'!$DE$153:$DE$1048576,0),MATCH((CUADRO!Q$4&amp;$E351),'Hoja de Trabajo para listado'!$DE$151:$DG$151,0)),0)+IFERROR(INDEX('Hoja de Trabajo para listado'!$CD$155:$DC$1048576,MATCH($A351,'Hoja de Trabajo para listado'!$CD$155:$CD$1048576,0),MATCH((CUADRO!Q$4&amp;$E351),'Hoja de Trabajo para listado'!$CD$151:$DC$151,0)),0)</f>
        <v>0</v>
      </c>
      <c r="R351" s="241">
        <f t="shared" ca="1" si="15"/>
        <v>3500000</v>
      </c>
      <c r="S351" s="260"/>
      <c r="T351" s="241">
        <f ca="1">+T352</f>
        <v>5658198.46</v>
      </c>
      <c r="U351" s="240">
        <f t="shared" si="16"/>
        <v>1</v>
      </c>
      <c r="V351" s="327" t="str">
        <f>+VLOOKUP(A351,bd_lista!$A$3:$E$592,5,FALSE)</f>
        <v>Empresas Nacionales</v>
      </c>
      <c r="W351" s="397" t="str">
        <f>+V351</f>
        <v>Empresas Nacionales</v>
      </c>
      <c r="X351" s="240">
        <f>+VLOOKUP(A351,[4]Sheet1!$A$13:$D$744,4,FALSE)</f>
        <v>81</v>
      </c>
      <c r="Y351" s="240" t="str">
        <f>+VLOOKUP(X351,bd_lista!$A$3:$C$592,3,FALSE)</f>
        <v>Ministerio de Obras Públicas, Servicios y Vivienda</v>
      </c>
      <c r="Z351" s="290">
        <f>+X351</f>
        <v>81</v>
      </c>
      <c r="AA351" s="291" t="str">
        <f>+Y351</f>
        <v>Ministerio de Obras Públicas, Servicios y Vivienda</v>
      </c>
    </row>
    <row r="352" spans="1:27" s="377" customFormat="1" ht="15" customHeight="1">
      <c r="A352" s="378">
        <v>585</v>
      </c>
      <c r="B352" s="394"/>
      <c r="C352" s="327" t="str">
        <f>+VLOOKUP(A352,bd_lista!$A$3:$C$592,3,FALSE)</f>
        <v>Agencia Boliviana Espacial</v>
      </c>
      <c r="D352" s="396"/>
      <c r="E352" s="327" t="s">
        <v>1304</v>
      </c>
      <c r="F352" s="243">
        <f ca="1">+IFERROR(INDEX('Hoja de Trabajo para listado'!$A$155:$Z$1048576,MATCH($A352,'Hoja de Trabajo para listado'!$A$155:$A$1048576,0),MATCH((CUADRO!F$4&amp;$E352),'Hoja de Trabajo para listado'!$A$151:$Z$151,0)),0)+IFERROR(INDEX('Hoja de Trabajo para listado'!$AB$155:$BA$1048576,MATCH($A352,'Hoja de Trabajo para listado'!$AB$155:$AB$1048576,0),MATCH((CUADRO!F$4&amp;$E352),'Hoja de Trabajo para listado'!$AB$151:$BA$151,0)),0)+IFERROR(INDEX('Hoja de Trabajo para listado'!$BC$155:$CB$1048576,MATCH($A352,'Hoja de Trabajo para listado'!$BC$155:$BC$1048576,0),MATCH((CUADRO!F$4&amp;$E352),'Hoja de Trabajo para listado'!$BC$151:$CB$151,0)),0)+IFERROR(INDEX('Hoja de Trabajo para listado'!$DE$153:$DG$274,MATCH($A352,'Hoja de Trabajo para listado'!$DE$153:$DE$1048576,0),MATCH((CUADRO!F$4&amp;$E352),'Hoja de Trabajo para listado'!$DE$151:$DG$151,0)),0)+IFERROR(INDEX('Hoja de Trabajo para listado'!$CD$155:$DC$1048576,MATCH($A352,'Hoja de Trabajo para listado'!$CD$155:$CD$1048576,0),MATCH((CUADRO!F$4&amp;$E352),'Hoja de Trabajo para listado'!$CD$151:$DC$151,0)),0)</f>
        <v>0</v>
      </c>
      <c r="G352" s="243">
        <f ca="1">+IFERROR(INDEX('Hoja de Trabajo para listado'!$A$155:$Z$1048576,MATCH($A352,'Hoja de Trabajo para listado'!$A$155:$A$1048576,0),MATCH((CUADRO!G$4&amp;$E352),'Hoja de Trabajo para listado'!$A$151:$Z$151,0)),0)+IFERROR(INDEX('Hoja de Trabajo para listado'!$AB$155:$BA$1048576,MATCH($A352,'Hoja de Trabajo para listado'!$AB$155:$AB$1048576,0),MATCH((CUADRO!G$4&amp;$E352),'Hoja de Trabajo para listado'!$AB$151:$BA$151,0)),0)+IFERROR(INDEX('Hoja de Trabajo para listado'!$BC$155:$CB$1048576,MATCH($A352,'Hoja de Trabajo para listado'!$BC$155:$BC$1048576,0),MATCH((CUADRO!G$4&amp;$E352),'Hoja de Trabajo para listado'!$BC$151:$CB$151,0)),0)+IFERROR(INDEX('Hoja de Trabajo para listado'!$DE$153:$DG$274,MATCH($A352,'Hoja de Trabajo para listado'!$DE$153:$DE$1048576,0),MATCH((CUADRO!G$4&amp;$E352),'Hoja de Trabajo para listado'!$DE$151:$DG$151,0)),0)+IFERROR(INDEX('Hoja de Trabajo para listado'!$CD$155:$DC$1048576,MATCH($A352,'Hoja de Trabajo para listado'!$CD$155:$CD$1048576,0),MATCH((CUADRO!G$4&amp;$E352),'Hoja de Trabajo para listado'!$CD$151:$DC$151,0)),0)</f>
        <v>0</v>
      </c>
      <c r="H352" s="243">
        <f ca="1">+IFERROR(INDEX('Hoja de Trabajo para listado'!$A$155:$Z$1048576,MATCH($A352,'Hoja de Trabajo para listado'!$A$155:$A$1048576,0),MATCH((CUADRO!H$4&amp;$E352),'Hoja de Trabajo para listado'!$A$151:$Z$151,0)),0)+IFERROR(INDEX('Hoja de Trabajo para listado'!$AB$155:$BA$1048576,MATCH($A352,'Hoja de Trabajo para listado'!$AB$155:$AB$1048576,0),MATCH((CUADRO!H$4&amp;$E352),'Hoja de Trabajo para listado'!$AB$151:$BA$151,0)),0)+IFERROR(INDEX('Hoja de Trabajo para listado'!$BC$155:$CB$1048576,MATCH($A352,'Hoja de Trabajo para listado'!$BC$155:$BC$1048576,0),MATCH((CUADRO!H$4&amp;$E352),'Hoja de Trabajo para listado'!$BC$151:$CB$151,0)),0)+IFERROR(INDEX('Hoja de Trabajo para listado'!$DE$153:$DG$274,MATCH($A352,'Hoja de Trabajo para listado'!$DE$153:$DE$1048576,0),MATCH((CUADRO!H$4&amp;$E352),'Hoja de Trabajo para listado'!$DE$151:$DG$151,0)),0)+IFERROR(INDEX('Hoja de Trabajo para listado'!$CD$155:$DC$1048576,MATCH($A352,'Hoja de Trabajo para listado'!$CD$155:$CD$1048576,0),MATCH((CUADRO!H$4&amp;$E352),'Hoja de Trabajo para listado'!$CD$151:$DC$151,0)),0)</f>
        <v>0</v>
      </c>
      <c r="I352" s="243">
        <f ca="1">+IFERROR(INDEX('Hoja de Trabajo para listado'!$A$155:$Z$1048576,MATCH($A352,'Hoja de Trabajo para listado'!$A$155:$A$1048576,0),MATCH((CUADRO!I$4&amp;$E352),'Hoja de Trabajo para listado'!$A$151:$Z$151,0)),0)+IFERROR(INDEX('Hoja de Trabajo para listado'!$AB$155:$BA$1048576,MATCH($A352,'Hoja de Trabajo para listado'!$AB$155:$AB$1048576,0),MATCH((CUADRO!I$4&amp;$E352),'Hoja de Trabajo para listado'!$AB$151:$BA$151,0)),0)+IFERROR(INDEX('Hoja de Trabajo para listado'!$BC$155:$CB$1048576,MATCH($A352,'Hoja de Trabajo para listado'!$BC$155:$BC$1048576,0),MATCH((CUADRO!I$4&amp;$E352),'Hoja de Trabajo para listado'!$BC$151:$CB$151,0)),0)+IFERROR(INDEX('Hoja de Trabajo para listado'!$DE$153:$DG$274,MATCH($A352,'Hoja de Trabajo para listado'!$DE$153:$DE$1048576,0),MATCH((CUADRO!I$4&amp;$E352),'Hoja de Trabajo para listado'!$DE$151:$DG$151,0)),0)+IFERROR(INDEX('Hoja de Trabajo para listado'!$CD$155:$DC$1048576,MATCH($A352,'Hoja de Trabajo para listado'!$CD$155:$CD$1048576,0),MATCH((CUADRO!I$4&amp;$E352),'Hoja de Trabajo para listado'!$CD$151:$DC$151,0)),0)</f>
        <v>0</v>
      </c>
      <c r="J352" s="243">
        <f ca="1">+IFERROR(INDEX('Hoja de Trabajo para listado'!$A$155:$Z$1048576,MATCH($A352,'Hoja de Trabajo para listado'!$A$155:$A$1048576,0),MATCH((CUADRO!J$4&amp;$E352),'Hoja de Trabajo para listado'!$A$151:$Z$151,0)),0)+IFERROR(INDEX('Hoja de Trabajo para listado'!$AB$155:$BA$1048576,MATCH($A352,'Hoja de Trabajo para listado'!$AB$155:$AB$1048576,0),MATCH((CUADRO!J$4&amp;$E352),'Hoja de Trabajo para listado'!$AB$151:$BA$151,0)),0)+IFERROR(INDEX('Hoja de Trabajo para listado'!$BC$155:$CB$1048576,MATCH($A352,'Hoja de Trabajo para listado'!$BC$155:$BC$1048576,0),MATCH((CUADRO!J$4&amp;$E352),'Hoja de Trabajo para listado'!$BC$151:$CB$151,0)),0)+IFERROR(INDEX('Hoja de Trabajo para listado'!$DE$153:$DG$274,MATCH($A352,'Hoja de Trabajo para listado'!$DE$153:$DE$1048576,0),MATCH((CUADRO!J$4&amp;$E352),'Hoja de Trabajo para listado'!$DE$151:$DG$151,0)),0)+IFERROR(INDEX('Hoja de Trabajo para listado'!$CD$155:$DC$1048576,MATCH($A352,'Hoja de Trabajo para listado'!$CD$155:$CD$1048576,0),MATCH((CUADRO!J$4&amp;$E352),'Hoja de Trabajo para listado'!$CD$151:$DC$151,0)),0)</f>
        <v>0</v>
      </c>
      <c r="K352" s="243">
        <f ca="1">+IFERROR(INDEX('Hoja de Trabajo para listado'!$A$155:$Z$1048576,MATCH($A352,'Hoja de Trabajo para listado'!$A$155:$A$1048576,0),MATCH((CUADRO!K$4&amp;$E352),'Hoja de Trabajo para listado'!$A$151:$Z$151,0)),0)+IFERROR(INDEX('Hoja de Trabajo para listado'!$AB$155:$BA$1048576,MATCH($A352,'Hoja de Trabajo para listado'!$AB$155:$AB$1048576,0),MATCH((CUADRO!K$4&amp;$E352),'Hoja de Trabajo para listado'!$AB$151:$BA$151,0)),0)+IFERROR(INDEX('Hoja de Trabajo para listado'!$BC$155:$CB$1048576,MATCH($A352,'Hoja de Trabajo para listado'!$BC$155:$BC$1048576,0),MATCH((CUADRO!K$4&amp;$E352),'Hoja de Trabajo para listado'!$BC$151:$CB$151,0)),0)+IFERROR(INDEX('Hoja de Trabajo para listado'!$DE$153:$DG$274,MATCH($A352,'Hoja de Trabajo para listado'!$DE$153:$DE$1048576,0),MATCH((CUADRO!K$4&amp;$E352),'Hoja de Trabajo para listado'!$DE$151:$DG$151,0)),0)+IFERROR(INDEX('Hoja de Trabajo para listado'!$CD$155:$DC$1048576,MATCH($A352,'Hoja de Trabajo para listado'!$CD$155:$CD$1048576,0),MATCH((CUADRO!K$4&amp;$E352),'Hoja de Trabajo para listado'!$CD$151:$DC$151,0)),0)</f>
        <v>0</v>
      </c>
      <c r="L352" s="243">
        <f ca="1">+IFERROR(INDEX('Hoja de Trabajo para listado'!$A$155:$Z$1048576,MATCH($A352,'Hoja de Trabajo para listado'!$A$155:$A$1048576,0),MATCH((CUADRO!L$4&amp;$E352),'Hoja de Trabajo para listado'!$A$151:$Z$151,0)),0)+IFERROR(INDEX('Hoja de Trabajo para listado'!$AB$155:$BA$1048576,MATCH($A352,'Hoja de Trabajo para listado'!$AB$155:$AB$1048576,0),MATCH((CUADRO!L$4&amp;$E352),'Hoja de Trabajo para listado'!$AB$151:$BA$151,0)),0)+IFERROR(INDEX('Hoja de Trabajo para listado'!$BC$155:$CB$1048576,MATCH($A352,'Hoja de Trabajo para listado'!$BC$155:$BC$1048576,0),MATCH((CUADRO!L$4&amp;$E352),'Hoja de Trabajo para listado'!$BC$151:$CB$151,0)),0)+IFERROR(INDEX('Hoja de Trabajo para listado'!$DE$153:$DG$274,MATCH($A352,'Hoja de Trabajo para listado'!$DE$153:$DE$1048576,0),MATCH((CUADRO!L$4&amp;$E352),'Hoja de Trabajo para listado'!$DE$151:$DG$151,0)),0)+IFERROR(INDEX('Hoja de Trabajo para listado'!$CD$155:$DC$1048576,MATCH($A352,'Hoja de Trabajo para listado'!$CD$155:$CD$1048576,0),MATCH((CUADRO!L$4&amp;$E352),'Hoja de Trabajo para listado'!$CD$151:$DC$151,0)),0)</f>
        <v>0</v>
      </c>
      <c r="M352" s="243">
        <f ca="1">+IFERROR(INDEX('Hoja de Trabajo para listado'!$A$155:$Z$1048576,MATCH($A352,'Hoja de Trabajo para listado'!$A$155:$A$1048576,0),MATCH((CUADRO!M$4&amp;$E352),'Hoja de Trabajo para listado'!$A$151:$Z$151,0)),0)+IFERROR(INDEX('Hoja de Trabajo para listado'!$AB$155:$BA$1048576,MATCH($A352,'Hoja de Trabajo para listado'!$AB$155:$AB$1048576,0),MATCH((CUADRO!M$4&amp;$E352),'Hoja de Trabajo para listado'!$AB$151:$BA$151,0)),0)+IFERROR(INDEX('Hoja de Trabajo para listado'!$BC$155:$CB$1048576,MATCH($A352,'Hoja de Trabajo para listado'!$BC$155:$BC$1048576,0),MATCH((CUADRO!M$4&amp;$E352),'Hoja de Trabajo para listado'!$BC$151:$CB$151,0)),0)+IFERROR(INDEX('Hoja de Trabajo para listado'!$DE$153:$DG$274,MATCH($A352,'Hoja de Trabajo para listado'!$DE$153:$DE$1048576,0),MATCH((CUADRO!M$4&amp;$E352),'Hoja de Trabajo para listado'!$DE$151:$DG$151,0)),0)+IFERROR(INDEX('Hoja de Trabajo para listado'!$CD$155:$DC$1048576,MATCH($A352,'Hoja de Trabajo para listado'!$CD$155:$CD$1048576,0),MATCH((CUADRO!M$4&amp;$E352),'Hoja de Trabajo para listado'!$CD$151:$DC$151,0)),0)</f>
        <v>0</v>
      </c>
      <c r="N352" s="243">
        <f ca="1">+IFERROR(INDEX('Hoja de Trabajo para listado'!$A$155:$Z$1048576,MATCH($A352,'Hoja de Trabajo para listado'!$A$155:$A$1048576,0),MATCH((CUADRO!N$4&amp;$E352),'Hoja de Trabajo para listado'!$A$151:$Z$151,0)),0)+IFERROR(INDEX('Hoja de Trabajo para listado'!$AB$155:$BA$1048576,MATCH($A352,'Hoja de Trabajo para listado'!$AB$155:$AB$1048576,0),MATCH((CUADRO!N$4&amp;$E352),'Hoja de Trabajo para listado'!$AB$151:$BA$151,0)),0)+IFERROR(INDEX('Hoja de Trabajo para listado'!$BC$155:$CB$1048576,MATCH($A352,'Hoja de Trabajo para listado'!$BC$155:$BC$1048576,0),MATCH((CUADRO!N$4&amp;$E352),'Hoja de Trabajo para listado'!$BC$151:$CB$151,0)),0)+IFERROR(INDEX('Hoja de Trabajo para listado'!$DE$153:$DG$274,MATCH($A352,'Hoja de Trabajo para listado'!$DE$153:$DE$1048576,0),MATCH((CUADRO!N$4&amp;$E352),'Hoja de Trabajo para listado'!$DE$151:$DG$151,0)),0)+IFERROR(INDEX('Hoja de Trabajo para listado'!$CD$155:$DC$1048576,MATCH($A352,'Hoja de Trabajo para listado'!$CD$155:$CD$1048576,0),MATCH((CUADRO!N$4&amp;$E352),'Hoja de Trabajo para listado'!$CD$151:$DC$151,0)),0)</f>
        <v>149753.79999999999</v>
      </c>
      <c r="O352" s="243">
        <f ca="1">+IFERROR(INDEX('Hoja de Trabajo para listado'!$A$155:$Z$1048576,MATCH($A352,'Hoja de Trabajo para listado'!$A$155:$A$1048576,0),MATCH((CUADRO!O$4&amp;$E352),'Hoja de Trabajo para listado'!$A$151:$Z$151,0)),0)+IFERROR(INDEX('Hoja de Trabajo para listado'!$AB$155:$BA$1048576,MATCH($A352,'Hoja de Trabajo para listado'!$AB$155:$AB$1048576,0),MATCH((CUADRO!O$4&amp;$E352),'Hoja de Trabajo para listado'!$AB$151:$BA$151,0)),0)+IFERROR(INDEX('Hoja de Trabajo para listado'!$BC$155:$CB$1048576,MATCH($A352,'Hoja de Trabajo para listado'!$BC$155:$BC$1048576,0),MATCH((CUADRO!O$4&amp;$E352),'Hoja de Trabajo para listado'!$BC$151:$CB$151,0)),0)+IFERROR(INDEX('Hoja de Trabajo para listado'!$DE$153:$DG$274,MATCH($A352,'Hoja de Trabajo para listado'!$DE$153:$DE$1048576,0),MATCH((CUADRO!O$4&amp;$E352),'Hoja de Trabajo para listado'!$DE$151:$DG$151,0)),0)+IFERROR(INDEX('Hoja de Trabajo para listado'!$CD$155:$DC$1048576,MATCH($A352,'Hoja de Trabajo para listado'!$CD$155:$CD$1048576,0),MATCH((CUADRO!O$4&amp;$E352),'Hoja de Trabajo para listado'!$CD$151:$DC$151,0)),0)</f>
        <v>81325.3</v>
      </c>
      <c r="P352" s="243">
        <f ca="1">+IFERROR(INDEX('Hoja de Trabajo para listado'!$A$155:$Z$1048576,MATCH($A352,'Hoja de Trabajo para listado'!$A$155:$A$1048576,0),MATCH((CUADRO!P$4&amp;$E352),'Hoja de Trabajo para listado'!$A$151:$Z$151,0)),0)+IFERROR(INDEX('Hoja de Trabajo para listado'!$AB$155:$BA$1048576,MATCH($A352,'Hoja de Trabajo para listado'!$AB$155:$AB$1048576,0),MATCH((CUADRO!P$4&amp;$E352),'Hoja de Trabajo para listado'!$AB$151:$BA$151,0)),0)+IFERROR(INDEX('Hoja de Trabajo para listado'!$BC$155:$CB$1048576,MATCH($A352,'Hoja de Trabajo para listado'!$BC$155:$BC$1048576,0),MATCH((CUADRO!P$4&amp;$E352),'Hoja de Trabajo para listado'!$BC$151:$CB$151,0)),0)+IFERROR(INDEX('Hoja de Trabajo para listado'!$DE$153:$DG$274,MATCH($A352,'Hoja de Trabajo para listado'!$DE$153:$DE$1048576,0),MATCH((CUADRO!P$4&amp;$E352),'Hoja de Trabajo para listado'!$DE$151:$DG$151,0)),0)+IFERROR(INDEX('Hoja de Trabajo para listado'!$CD$155:$DC$1048576,MATCH($A352,'Hoja de Trabajo para listado'!$CD$155:$CD$1048576,0),MATCH((CUADRO!P$4&amp;$E352),'Hoja de Trabajo para listado'!$CD$151:$DC$151,0)),0)</f>
        <v>1927119.36</v>
      </c>
      <c r="Q352" s="243">
        <f ca="1">+IFERROR(INDEX('Hoja de Trabajo para listado'!$A$155:$Z$1048576,MATCH($A352,'Hoja de Trabajo para listado'!$A$155:$A$1048576,0),MATCH((CUADRO!Q$4&amp;$E352),'Hoja de Trabajo para listado'!$A$151:$Z$151,0)),0)+IFERROR(INDEX('Hoja de Trabajo para listado'!$AB$155:$BA$1048576,MATCH($A352,'Hoja de Trabajo para listado'!$AB$155:$AB$1048576,0),MATCH((CUADRO!Q$4&amp;$E352),'Hoja de Trabajo para listado'!$AB$151:$BA$151,0)),0)+IFERROR(INDEX('Hoja de Trabajo para listado'!$BC$155:$CB$1048576,MATCH($A352,'Hoja de Trabajo para listado'!$BC$155:$BC$1048576,0),MATCH((CUADRO!Q$4&amp;$E352),'Hoja de Trabajo para listado'!$BC$151:$CB$151,0)),0)+IFERROR(INDEX('Hoja de Trabajo para listado'!$DE$153:$DG$274,MATCH($A352,'Hoja de Trabajo para listado'!$DE$153:$DE$1048576,0),MATCH((CUADRO!Q$4&amp;$E352),'Hoja de Trabajo para listado'!$DE$151:$DG$151,0)),0)+IFERROR(INDEX('Hoja de Trabajo para listado'!$CD$155:$DC$1048576,MATCH($A352,'Hoja de Trabajo para listado'!$CD$155:$CD$1048576,0),MATCH((CUADRO!Q$4&amp;$E352),'Hoja de Trabajo para listado'!$CD$151:$DC$151,0)),0)</f>
        <v>0</v>
      </c>
      <c r="R352" s="243">
        <f t="shared" ca="1" si="15"/>
        <v>2158198.46</v>
      </c>
      <c r="S352" s="259">
        <f ca="1">+R351+R352</f>
        <v>5658198.46</v>
      </c>
      <c r="T352" s="241">
        <f ca="1">+S352</f>
        <v>5658198.46</v>
      </c>
      <c r="U352" s="240">
        <f t="shared" si="16"/>
        <v>2</v>
      </c>
      <c r="V352" s="327" t="str">
        <f>+VLOOKUP(A352,bd_lista!$A$3:$E$592,5,FALSE)</f>
        <v>Empresas Nacionales</v>
      </c>
      <c r="W352" s="398"/>
      <c r="X352" s="240">
        <f>+VLOOKUP(A352,[4]Sheet1!$A$13:$D$744,4,FALSE)</f>
        <v>81</v>
      </c>
      <c r="Y352" s="240" t="str">
        <f>+VLOOKUP(X352,bd_lista!$A$3:$C$592,3,FALSE)</f>
        <v>Ministerio de Obras Públicas, Servicios y Vivienda</v>
      </c>
      <c r="Z352" s="288"/>
      <c r="AA352" s="289"/>
    </row>
    <row r="353" spans="1:27" s="377" customFormat="1" ht="15" customHeight="1">
      <c r="A353" s="378">
        <v>586</v>
      </c>
      <c r="B353" s="393">
        <f>+A353</f>
        <v>586</v>
      </c>
      <c r="C353" s="245" t="str">
        <f>+VLOOKUP(A353,bd_lista!$A$3:$C$592,3,FALSE)</f>
        <v>Empresa Azucarera San Buenaventura</v>
      </c>
      <c r="D353" s="395" t="str">
        <f>+C353</f>
        <v>Empresa Azucarera San Buenaventura</v>
      </c>
      <c r="E353" s="245" t="s">
        <v>1303</v>
      </c>
      <c r="F353" s="241">
        <f ca="1">+IFERROR(INDEX('Hoja de Trabajo para listado'!$A$155:$Z$1048576,MATCH($A353,'Hoja de Trabajo para listado'!$A$155:$A$1048576,0),MATCH((CUADRO!F$4&amp;$E353),'Hoja de Trabajo para listado'!$A$151:$Z$151,0)),0)+IFERROR(INDEX('Hoja de Trabajo para listado'!$AB$155:$BA$1048576,MATCH($A353,'Hoja de Trabajo para listado'!$AB$155:$AB$1048576,0),MATCH((CUADRO!F$4&amp;$E353),'Hoja de Trabajo para listado'!$AB$151:$BA$151,0)),0)+IFERROR(INDEX('Hoja de Trabajo para listado'!$BC$155:$CB$1048576,MATCH($A353,'Hoja de Trabajo para listado'!$BC$155:$BC$1048576,0),MATCH((CUADRO!F$4&amp;$E353),'Hoja de Trabajo para listado'!$BC$151:$CB$151,0)),0)+IFERROR(INDEX('Hoja de Trabajo para listado'!$DE$153:$DG$274,MATCH($A353,'Hoja de Trabajo para listado'!$DE$153:$DE$1048576,0),MATCH((CUADRO!F$4&amp;$E353),'Hoja de Trabajo para listado'!$DE$151:$DG$151,0)),0)+IFERROR(INDEX('Hoja de Trabajo para listado'!$CD$155:$DC$1048576,MATCH($A353,'Hoja de Trabajo para listado'!$CD$155:$CD$1048576,0),MATCH((CUADRO!F$4&amp;$E353),'Hoja de Trabajo para listado'!$CD$151:$DC$151,0)),0)</f>
        <v>0</v>
      </c>
      <c r="G353" s="241">
        <f ca="1">+IFERROR(INDEX('Hoja de Trabajo para listado'!$A$155:$Z$1048576,MATCH($A353,'Hoja de Trabajo para listado'!$A$155:$A$1048576,0),MATCH((CUADRO!G$4&amp;$E353),'Hoja de Trabajo para listado'!$A$151:$Z$151,0)),0)+IFERROR(INDEX('Hoja de Trabajo para listado'!$AB$155:$BA$1048576,MATCH($A353,'Hoja de Trabajo para listado'!$AB$155:$AB$1048576,0),MATCH((CUADRO!G$4&amp;$E353),'Hoja de Trabajo para listado'!$AB$151:$BA$151,0)),0)+IFERROR(INDEX('Hoja de Trabajo para listado'!$BC$155:$CB$1048576,MATCH($A353,'Hoja de Trabajo para listado'!$BC$155:$BC$1048576,0),MATCH((CUADRO!G$4&amp;$E353),'Hoja de Trabajo para listado'!$BC$151:$CB$151,0)),0)+IFERROR(INDEX('Hoja de Trabajo para listado'!$DE$153:$DG$274,MATCH($A353,'Hoja de Trabajo para listado'!$DE$153:$DE$1048576,0),MATCH((CUADRO!G$4&amp;$E353),'Hoja de Trabajo para listado'!$DE$151:$DG$151,0)),0)+IFERROR(INDEX('Hoja de Trabajo para listado'!$CD$155:$DC$1048576,MATCH($A353,'Hoja de Trabajo para listado'!$CD$155:$CD$1048576,0),MATCH((CUADRO!G$4&amp;$E353),'Hoja de Trabajo para listado'!$CD$151:$DC$151,0)),0)</f>
        <v>0</v>
      </c>
      <c r="H353" s="241">
        <f ca="1">+IFERROR(INDEX('Hoja de Trabajo para listado'!$A$155:$Z$1048576,MATCH($A353,'Hoja de Trabajo para listado'!$A$155:$A$1048576,0),MATCH((CUADRO!H$4&amp;$E353),'Hoja de Trabajo para listado'!$A$151:$Z$151,0)),0)+IFERROR(INDEX('Hoja de Trabajo para listado'!$AB$155:$BA$1048576,MATCH($A353,'Hoja de Trabajo para listado'!$AB$155:$AB$1048576,0),MATCH((CUADRO!H$4&amp;$E353),'Hoja de Trabajo para listado'!$AB$151:$BA$151,0)),0)+IFERROR(INDEX('Hoja de Trabajo para listado'!$BC$155:$CB$1048576,MATCH($A353,'Hoja de Trabajo para listado'!$BC$155:$BC$1048576,0),MATCH((CUADRO!H$4&amp;$E353),'Hoja de Trabajo para listado'!$BC$151:$CB$151,0)),0)+IFERROR(INDEX('Hoja de Trabajo para listado'!$DE$153:$DG$274,MATCH($A353,'Hoja de Trabajo para listado'!$DE$153:$DE$1048576,0),MATCH((CUADRO!H$4&amp;$E353),'Hoja de Trabajo para listado'!$DE$151:$DG$151,0)),0)+IFERROR(INDEX('Hoja de Trabajo para listado'!$CD$155:$DC$1048576,MATCH($A353,'Hoja de Trabajo para listado'!$CD$155:$CD$1048576,0),MATCH((CUADRO!H$4&amp;$E353),'Hoja de Trabajo para listado'!$CD$151:$DC$151,0)),0)</f>
        <v>0</v>
      </c>
      <c r="I353" s="241">
        <f ca="1">+IFERROR(INDEX('Hoja de Trabajo para listado'!$A$155:$Z$1048576,MATCH($A353,'Hoja de Trabajo para listado'!$A$155:$A$1048576,0),MATCH((CUADRO!I$4&amp;$E353),'Hoja de Trabajo para listado'!$A$151:$Z$151,0)),0)+IFERROR(INDEX('Hoja de Trabajo para listado'!$AB$155:$BA$1048576,MATCH($A353,'Hoja de Trabajo para listado'!$AB$155:$AB$1048576,0),MATCH((CUADRO!I$4&amp;$E353),'Hoja de Trabajo para listado'!$AB$151:$BA$151,0)),0)+IFERROR(INDEX('Hoja de Trabajo para listado'!$BC$155:$CB$1048576,MATCH($A353,'Hoja de Trabajo para listado'!$BC$155:$BC$1048576,0),MATCH((CUADRO!I$4&amp;$E353),'Hoja de Trabajo para listado'!$BC$151:$CB$151,0)),0)+IFERROR(INDEX('Hoja de Trabajo para listado'!$DE$153:$DG$274,MATCH($A353,'Hoja de Trabajo para listado'!$DE$153:$DE$1048576,0),MATCH((CUADRO!I$4&amp;$E353),'Hoja de Trabajo para listado'!$DE$151:$DG$151,0)),0)+IFERROR(INDEX('Hoja de Trabajo para listado'!$CD$155:$DC$1048576,MATCH($A353,'Hoja de Trabajo para listado'!$CD$155:$CD$1048576,0),MATCH((CUADRO!I$4&amp;$E353),'Hoja de Trabajo para listado'!$CD$151:$DC$151,0)),0)</f>
        <v>0</v>
      </c>
      <c r="J353" s="241">
        <f ca="1">+IFERROR(INDEX('Hoja de Trabajo para listado'!$A$155:$Z$1048576,MATCH($A353,'Hoja de Trabajo para listado'!$A$155:$A$1048576,0),MATCH((CUADRO!J$4&amp;$E353),'Hoja de Trabajo para listado'!$A$151:$Z$151,0)),0)+IFERROR(INDEX('Hoja de Trabajo para listado'!$AB$155:$BA$1048576,MATCH($A353,'Hoja de Trabajo para listado'!$AB$155:$AB$1048576,0),MATCH((CUADRO!J$4&amp;$E353),'Hoja de Trabajo para listado'!$AB$151:$BA$151,0)),0)+IFERROR(INDEX('Hoja de Trabajo para listado'!$BC$155:$CB$1048576,MATCH($A353,'Hoja de Trabajo para listado'!$BC$155:$BC$1048576,0),MATCH((CUADRO!J$4&amp;$E353),'Hoja de Trabajo para listado'!$BC$151:$CB$151,0)),0)+IFERROR(INDEX('Hoja de Trabajo para listado'!$DE$153:$DG$274,MATCH($A353,'Hoja de Trabajo para listado'!$DE$153:$DE$1048576,0),MATCH((CUADRO!J$4&amp;$E353),'Hoja de Trabajo para listado'!$DE$151:$DG$151,0)),0)+IFERROR(INDEX('Hoja de Trabajo para listado'!$CD$155:$DC$1048576,MATCH($A353,'Hoja de Trabajo para listado'!$CD$155:$CD$1048576,0),MATCH((CUADRO!J$4&amp;$E353),'Hoja de Trabajo para listado'!$CD$151:$DC$151,0)),0)</f>
        <v>0</v>
      </c>
      <c r="K353" s="241">
        <f ca="1">+IFERROR(INDEX('Hoja de Trabajo para listado'!$A$155:$Z$1048576,MATCH($A353,'Hoja de Trabajo para listado'!$A$155:$A$1048576,0),MATCH((CUADRO!K$4&amp;$E353),'Hoja de Trabajo para listado'!$A$151:$Z$151,0)),0)+IFERROR(INDEX('Hoja de Trabajo para listado'!$AB$155:$BA$1048576,MATCH($A353,'Hoja de Trabajo para listado'!$AB$155:$AB$1048576,0),MATCH((CUADRO!K$4&amp;$E353),'Hoja de Trabajo para listado'!$AB$151:$BA$151,0)),0)+IFERROR(INDEX('Hoja de Trabajo para listado'!$BC$155:$CB$1048576,MATCH($A353,'Hoja de Trabajo para listado'!$BC$155:$BC$1048576,0),MATCH((CUADRO!K$4&amp;$E353),'Hoja de Trabajo para listado'!$BC$151:$CB$151,0)),0)+IFERROR(INDEX('Hoja de Trabajo para listado'!$DE$153:$DG$274,MATCH($A353,'Hoja de Trabajo para listado'!$DE$153:$DE$1048576,0),MATCH((CUADRO!K$4&amp;$E353),'Hoja de Trabajo para listado'!$DE$151:$DG$151,0)),0)+IFERROR(INDEX('Hoja de Trabajo para listado'!$CD$155:$DC$1048576,MATCH($A353,'Hoja de Trabajo para listado'!$CD$155:$CD$1048576,0),MATCH((CUADRO!K$4&amp;$E353),'Hoja de Trabajo para listado'!$CD$151:$DC$151,0)),0)</f>
        <v>0</v>
      </c>
      <c r="L353" s="241">
        <f ca="1">+IFERROR(INDEX('Hoja de Trabajo para listado'!$A$155:$Z$1048576,MATCH($A353,'Hoja de Trabajo para listado'!$A$155:$A$1048576,0),MATCH((CUADRO!L$4&amp;$E353),'Hoja de Trabajo para listado'!$A$151:$Z$151,0)),0)+IFERROR(INDEX('Hoja de Trabajo para listado'!$AB$155:$BA$1048576,MATCH($A353,'Hoja de Trabajo para listado'!$AB$155:$AB$1048576,0),MATCH((CUADRO!L$4&amp;$E353),'Hoja de Trabajo para listado'!$AB$151:$BA$151,0)),0)+IFERROR(INDEX('Hoja de Trabajo para listado'!$BC$155:$CB$1048576,MATCH($A353,'Hoja de Trabajo para listado'!$BC$155:$BC$1048576,0),MATCH((CUADRO!L$4&amp;$E353),'Hoja de Trabajo para listado'!$BC$151:$CB$151,0)),0)+IFERROR(INDEX('Hoja de Trabajo para listado'!$DE$153:$DG$274,MATCH($A353,'Hoja de Trabajo para listado'!$DE$153:$DE$1048576,0),MATCH((CUADRO!L$4&amp;$E353),'Hoja de Trabajo para listado'!$DE$151:$DG$151,0)),0)+IFERROR(INDEX('Hoja de Trabajo para listado'!$CD$155:$DC$1048576,MATCH($A353,'Hoja de Trabajo para listado'!$CD$155:$CD$1048576,0),MATCH((CUADRO!L$4&amp;$E353),'Hoja de Trabajo para listado'!$CD$151:$DC$151,0)),0)</f>
        <v>0</v>
      </c>
      <c r="M353" s="241">
        <f ca="1">+IFERROR(INDEX('Hoja de Trabajo para listado'!$A$155:$Z$1048576,MATCH($A353,'Hoja de Trabajo para listado'!$A$155:$A$1048576,0),MATCH((CUADRO!M$4&amp;$E353),'Hoja de Trabajo para listado'!$A$151:$Z$151,0)),0)+IFERROR(INDEX('Hoja de Trabajo para listado'!$AB$155:$BA$1048576,MATCH($A353,'Hoja de Trabajo para listado'!$AB$155:$AB$1048576,0),MATCH((CUADRO!M$4&amp;$E353),'Hoja de Trabajo para listado'!$AB$151:$BA$151,0)),0)+IFERROR(INDEX('Hoja de Trabajo para listado'!$BC$155:$CB$1048576,MATCH($A353,'Hoja de Trabajo para listado'!$BC$155:$BC$1048576,0),MATCH((CUADRO!M$4&amp;$E353),'Hoja de Trabajo para listado'!$BC$151:$CB$151,0)),0)+IFERROR(INDEX('Hoja de Trabajo para listado'!$DE$153:$DG$274,MATCH($A353,'Hoja de Trabajo para listado'!$DE$153:$DE$1048576,0),MATCH((CUADRO!M$4&amp;$E353),'Hoja de Trabajo para listado'!$DE$151:$DG$151,0)),0)+IFERROR(INDEX('Hoja de Trabajo para listado'!$CD$155:$DC$1048576,MATCH($A353,'Hoja de Trabajo para listado'!$CD$155:$CD$1048576,0),MATCH((CUADRO!M$4&amp;$E353),'Hoja de Trabajo para listado'!$CD$151:$DC$151,0)),0)</f>
        <v>0</v>
      </c>
      <c r="N353" s="241">
        <f ca="1">+IFERROR(INDEX('Hoja de Trabajo para listado'!$A$155:$Z$1048576,MATCH($A353,'Hoja de Trabajo para listado'!$A$155:$A$1048576,0),MATCH((CUADRO!N$4&amp;$E353),'Hoja de Trabajo para listado'!$A$151:$Z$151,0)),0)+IFERROR(INDEX('Hoja de Trabajo para listado'!$AB$155:$BA$1048576,MATCH($A353,'Hoja de Trabajo para listado'!$AB$155:$AB$1048576,0),MATCH((CUADRO!N$4&amp;$E353),'Hoja de Trabajo para listado'!$AB$151:$BA$151,0)),0)+IFERROR(INDEX('Hoja de Trabajo para listado'!$BC$155:$CB$1048576,MATCH($A353,'Hoja de Trabajo para listado'!$BC$155:$BC$1048576,0),MATCH((CUADRO!N$4&amp;$E353),'Hoja de Trabajo para listado'!$BC$151:$CB$151,0)),0)+IFERROR(INDEX('Hoja de Trabajo para listado'!$DE$153:$DG$274,MATCH($A353,'Hoja de Trabajo para listado'!$DE$153:$DE$1048576,0),MATCH((CUADRO!N$4&amp;$E353),'Hoja de Trabajo para listado'!$DE$151:$DG$151,0)),0)+IFERROR(INDEX('Hoja de Trabajo para listado'!$CD$155:$DC$1048576,MATCH($A353,'Hoja de Trabajo para listado'!$CD$155:$CD$1048576,0),MATCH((CUADRO!N$4&amp;$E353),'Hoja de Trabajo para listado'!$CD$151:$DC$151,0)),0)</f>
        <v>0</v>
      </c>
      <c r="O353" s="241">
        <f ca="1">+IFERROR(INDEX('Hoja de Trabajo para listado'!$A$155:$Z$1048576,MATCH($A353,'Hoja de Trabajo para listado'!$A$155:$A$1048576,0),MATCH((CUADRO!O$4&amp;$E353),'Hoja de Trabajo para listado'!$A$151:$Z$151,0)),0)+IFERROR(INDEX('Hoja de Trabajo para listado'!$AB$155:$BA$1048576,MATCH($A353,'Hoja de Trabajo para listado'!$AB$155:$AB$1048576,0),MATCH((CUADRO!O$4&amp;$E353),'Hoja de Trabajo para listado'!$AB$151:$BA$151,0)),0)+IFERROR(INDEX('Hoja de Trabajo para listado'!$BC$155:$CB$1048576,MATCH($A353,'Hoja de Trabajo para listado'!$BC$155:$BC$1048576,0),MATCH((CUADRO!O$4&amp;$E353),'Hoja de Trabajo para listado'!$BC$151:$CB$151,0)),0)+IFERROR(INDEX('Hoja de Trabajo para listado'!$DE$153:$DG$274,MATCH($A353,'Hoja de Trabajo para listado'!$DE$153:$DE$1048576,0),MATCH((CUADRO!O$4&amp;$E353),'Hoja de Trabajo para listado'!$DE$151:$DG$151,0)),0)+IFERROR(INDEX('Hoja de Trabajo para listado'!$CD$155:$DC$1048576,MATCH($A353,'Hoja de Trabajo para listado'!$CD$155:$CD$1048576,0),MATCH((CUADRO!O$4&amp;$E353),'Hoja de Trabajo para listado'!$CD$151:$DC$151,0)),0)</f>
        <v>0</v>
      </c>
      <c r="P353" s="241">
        <f ca="1">+IFERROR(INDEX('Hoja de Trabajo para listado'!$A$155:$Z$1048576,MATCH($A353,'Hoja de Trabajo para listado'!$A$155:$A$1048576,0),MATCH((CUADRO!P$4&amp;$E353),'Hoja de Trabajo para listado'!$A$151:$Z$151,0)),0)+IFERROR(INDEX('Hoja de Trabajo para listado'!$AB$155:$BA$1048576,MATCH($A353,'Hoja de Trabajo para listado'!$AB$155:$AB$1048576,0),MATCH((CUADRO!P$4&amp;$E353),'Hoja de Trabajo para listado'!$AB$151:$BA$151,0)),0)+IFERROR(INDEX('Hoja de Trabajo para listado'!$BC$155:$CB$1048576,MATCH($A353,'Hoja de Trabajo para listado'!$BC$155:$BC$1048576,0),MATCH((CUADRO!P$4&amp;$E353),'Hoja de Trabajo para listado'!$BC$151:$CB$151,0)),0)+IFERROR(INDEX('Hoja de Trabajo para listado'!$DE$153:$DG$274,MATCH($A353,'Hoja de Trabajo para listado'!$DE$153:$DE$1048576,0),MATCH((CUADRO!P$4&amp;$E353),'Hoja de Trabajo para listado'!$DE$151:$DG$151,0)),0)+IFERROR(INDEX('Hoja de Trabajo para listado'!$CD$155:$DC$1048576,MATCH($A353,'Hoja de Trabajo para listado'!$CD$155:$CD$1048576,0),MATCH((CUADRO!P$4&amp;$E353),'Hoja de Trabajo para listado'!$CD$151:$DC$151,0)),0)</f>
        <v>0</v>
      </c>
      <c r="Q353" s="241">
        <f ca="1">+IFERROR(INDEX('Hoja de Trabajo para listado'!$A$155:$Z$1048576,MATCH($A353,'Hoja de Trabajo para listado'!$A$155:$A$1048576,0),MATCH((CUADRO!Q$4&amp;$E353),'Hoja de Trabajo para listado'!$A$151:$Z$151,0)),0)+IFERROR(INDEX('Hoja de Trabajo para listado'!$AB$155:$BA$1048576,MATCH($A353,'Hoja de Trabajo para listado'!$AB$155:$AB$1048576,0),MATCH((CUADRO!Q$4&amp;$E353),'Hoja de Trabajo para listado'!$AB$151:$BA$151,0)),0)+IFERROR(INDEX('Hoja de Trabajo para listado'!$BC$155:$CB$1048576,MATCH($A353,'Hoja de Trabajo para listado'!$BC$155:$BC$1048576,0),MATCH((CUADRO!Q$4&amp;$E353),'Hoja de Trabajo para listado'!$BC$151:$CB$151,0)),0)+IFERROR(INDEX('Hoja de Trabajo para listado'!$DE$153:$DG$274,MATCH($A353,'Hoja de Trabajo para listado'!$DE$153:$DE$1048576,0),MATCH((CUADRO!Q$4&amp;$E353),'Hoja de Trabajo para listado'!$DE$151:$DG$151,0)),0)+IFERROR(INDEX('Hoja de Trabajo para listado'!$CD$155:$DC$1048576,MATCH($A353,'Hoja de Trabajo para listado'!$CD$155:$CD$1048576,0),MATCH((CUADRO!Q$4&amp;$E353),'Hoja de Trabajo para listado'!$CD$151:$DC$151,0)),0)</f>
        <v>0</v>
      </c>
      <c r="R353" s="241">
        <f t="shared" ca="1" si="15"/>
        <v>0</v>
      </c>
      <c r="S353" s="260"/>
      <c r="T353" s="241">
        <f ca="1">+T354</f>
        <v>507264.35</v>
      </c>
      <c r="U353" s="240">
        <f t="shared" si="16"/>
        <v>1</v>
      </c>
      <c r="V353" s="327" t="str">
        <f>+VLOOKUP(A353,bd_lista!$A$3:$E$592,5,FALSE)</f>
        <v>Empresas Nacionales</v>
      </c>
      <c r="W353" s="397" t="str">
        <f>+V353</f>
        <v>Empresas Nacionales</v>
      </c>
      <c r="X353" s="240">
        <f>+VLOOKUP(A353,[4]Sheet1!$A$13:$D$744,4,FALSE)</f>
        <v>41</v>
      </c>
      <c r="Y353" s="240" t="str">
        <f>+VLOOKUP(X353,bd_lista!$A$3:$C$592,3,FALSE)</f>
        <v>Ministerio de Desarrollo Productivo y Economía Plural</v>
      </c>
      <c r="Z353" s="290">
        <f>+X353</f>
        <v>41</v>
      </c>
      <c r="AA353" s="315" t="str">
        <f>+Y353</f>
        <v>Ministerio de Desarrollo Productivo y Economía Plural</v>
      </c>
    </row>
    <row r="354" spans="1:27" s="377" customFormat="1" ht="15" customHeight="1">
      <c r="A354" s="378">
        <v>586</v>
      </c>
      <c r="B354" s="394"/>
      <c r="C354" s="327" t="str">
        <f>+VLOOKUP(A354,bd_lista!$A$3:$C$592,3,FALSE)</f>
        <v>Empresa Azucarera San Buenaventura</v>
      </c>
      <c r="D354" s="396"/>
      <c r="E354" s="327" t="s">
        <v>1304</v>
      </c>
      <c r="F354" s="243">
        <f ca="1">+IFERROR(INDEX('Hoja de Trabajo para listado'!$A$155:$Z$1048576,MATCH($A354,'Hoja de Trabajo para listado'!$A$155:$A$1048576,0),MATCH((CUADRO!F$4&amp;$E354),'Hoja de Trabajo para listado'!$A$151:$Z$151,0)),0)+IFERROR(INDEX('Hoja de Trabajo para listado'!$AB$155:$BA$1048576,MATCH($A354,'Hoja de Trabajo para listado'!$AB$155:$AB$1048576,0),MATCH((CUADRO!F$4&amp;$E354),'Hoja de Trabajo para listado'!$AB$151:$BA$151,0)),0)+IFERROR(INDEX('Hoja de Trabajo para listado'!$BC$155:$CB$1048576,MATCH($A354,'Hoja de Trabajo para listado'!$BC$155:$BC$1048576,0),MATCH((CUADRO!F$4&amp;$E354),'Hoja de Trabajo para listado'!$BC$151:$CB$151,0)),0)+IFERROR(INDEX('Hoja de Trabajo para listado'!$DE$153:$DG$274,MATCH($A354,'Hoja de Trabajo para listado'!$DE$153:$DE$1048576,0),MATCH((CUADRO!F$4&amp;$E354),'Hoja de Trabajo para listado'!$DE$151:$DG$151,0)),0)+IFERROR(INDEX('Hoja de Trabajo para listado'!$CD$155:$DC$1048576,MATCH($A354,'Hoja de Trabajo para listado'!$CD$155:$CD$1048576,0),MATCH((CUADRO!F$4&amp;$E354),'Hoja de Trabajo para listado'!$CD$151:$DC$151,0)),0)</f>
        <v>505464.35</v>
      </c>
      <c r="G354" s="243">
        <f ca="1">+IFERROR(INDEX('Hoja de Trabajo para listado'!$A$155:$Z$1048576,MATCH($A354,'Hoja de Trabajo para listado'!$A$155:$A$1048576,0),MATCH((CUADRO!G$4&amp;$E354),'Hoja de Trabajo para listado'!$A$151:$Z$151,0)),0)+IFERROR(INDEX('Hoja de Trabajo para listado'!$AB$155:$BA$1048576,MATCH($A354,'Hoja de Trabajo para listado'!$AB$155:$AB$1048576,0),MATCH((CUADRO!G$4&amp;$E354),'Hoja de Trabajo para listado'!$AB$151:$BA$151,0)),0)+IFERROR(INDEX('Hoja de Trabajo para listado'!$BC$155:$CB$1048576,MATCH($A354,'Hoja de Trabajo para listado'!$BC$155:$BC$1048576,0),MATCH((CUADRO!G$4&amp;$E354),'Hoja de Trabajo para listado'!$BC$151:$CB$151,0)),0)+IFERROR(INDEX('Hoja de Trabajo para listado'!$DE$153:$DG$274,MATCH($A354,'Hoja de Trabajo para listado'!$DE$153:$DE$1048576,0),MATCH((CUADRO!G$4&amp;$E354),'Hoja de Trabajo para listado'!$DE$151:$DG$151,0)),0)+IFERROR(INDEX('Hoja de Trabajo para listado'!$CD$155:$DC$1048576,MATCH($A354,'Hoja de Trabajo para listado'!$CD$155:$CD$1048576,0),MATCH((CUADRO!G$4&amp;$E354),'Hoja de Trabajo para listado'!$CD$151:$DC$151,0)),0)</f>
        <v>0</v>
      </c>
      <c r="H354" s="243">
        <f ca="1">+IFERROR(INDEX('Hoja de Trabajo para listado'!$A$155:$Z$1048576,MATCH($A354,'Hoja de Trabajo para listado'!$A$155:$A$1048576,0),MATCH((CUADRO!H$4&amp;$E354),'Hoja de Trabajo para listado'!$A$151:$Z$151,0)),0)+IFERROR(INDEX('Hoja de Trabajo para listado'!$AB$155:$BA$1048576,MATCH($A354,'Hoja de Trabajo para listado'!$AB$155:$AB$1048576,0),MATCH((CUADRO!H$4&amp;$E354),'Hoja de Trabajo para listado'!$AB$151:$BA$151,0)),0)+IFERROR(INDEX('Hoja de Trabajo para listado'!$BC$155:$CB$1048576,MATCH($A354,'Hoja de Trabajo para listado'!$BC$155:$BC$1048576,0),MATCH((CUADRO!H$4&amp;$E354),'Hoja de Trabajo para listado'!$BC$151:$CB$151,0)),0)+IFERROR(INDEX('Hoja de Trabajo para listado'!$DE$153:$DG$274,MATCH($A354,'Hoja de Trabajo para listado'!$DE$153:$DE$1048576,0),MATCH((CUADRO!H$4&amp;$E354),'Hoja de Trabajo para listado'!$DE$151:$DG$151,0)),0)+IFERROR(INDEX('Hoja de Trabajo para listado'!$CD$155:$DC$1048576,MATCH($A354,'Hoja de Trabajo para listado'!$CD$155:$CD$1048576,0),MATCH((CUADRO!H$4&amp;$E354),'Hoja de Trabajo para listado'!$CD$151:$DC$151,0)),0)</f>
        <v>0</v>
      </c>
      <c r="I354" s="243">
        <f ca="1">+IFERROR(INDEX('Hoja de Trabajo para listado'!$A$155:$Z$1048576,MATCH($A354,'Hoja de Trabajo para listado'!$A$155:$A$1048576,0),MATCH((CUADRO!I$4&amp;$E354),'Hoja de Trabajo para listado'!$A$151:$Z$151,0)),0)+IFERROR(INDEX('Hoja de Trabajo para listado'!$AB$155:$BA$1048576,MATCH($A354,'Hoja de Trabajo para listado'!$AB$155:$AB$1048576,0),MATCH((CUADRO!I$4&amp;$E354),'Hoja de Trabajo para listado'!$AB$151:$BA$151,0)),0)+IFERROR(INDEX('Hoja de Trabajo para listado'!$BC$155:$CB$1048576,MATCH($A354,'Hoja de Trabajo para listado'!$BC$155:$BC$1048576,0),MATCH((CUADRO!I$4&amp;$E354),'Hoja de Trabajo para listado'!$BC$151:$CB$151,0)),0)+IFERROR(INDEX('Hoja de Trabajo para listado'!$DE$153:$DG$274,MATCH($A354,'Hoja de Trabajo para listado'!$DE$153:$DE$1048576,0),MATCH((CUADRO!I$4&amp;$E354),'Hoja de Trabajo para listado'!$DE$151:$DG$151,0)),0)+IFERROR(INDEX('Hoja de Trabajo para listado'!$CD$155:$DC$1048576,MATCH($A354,'Hoja de Trabajo para listado'!$CD$155:$CD$1048576,0),MATCH((CUADRO!I$4&amp;$E354),'Hoja de Trabajo para listado'!$CD$151:$DC$151,0)),0)</f>
        <v>0</v>
      </c>
      <c r="J354" s="243">
        <f ca="1">+IFERROR(INDEX('Hoja de Trabajo para listado'!$A$155:$Z$1048576,MATCH($A354,'Hoja de Trabajo para listado'!$A$155:$A$1048576,0),MATCH((CUADRO!J$4&amp;$E354),'Hoja de Trabajo para listado'!$A$151:$Z$151,0)),0)+IFERROR(INDEX('Hoja de Trabajo para listado'!$AB$155:$BA$1048576,MATCH($A354,'Hoja de Trabajo para listado'!$AB$155:$AB$1048576,0),MATCH((CUADRO!J$4&amp;$E354),'Hoja de Trabajo para listado'!$AB$151:$BA$151,0)),0)+IFERROR(INDEX('Hoja de Trabajo para listado'!$BC$155:$CB$1048576,MATCH($A354,'Hoja de Trabajo para listado'!$BC$155:$BC$1048576,0),MATCH((CUADRO!J$4&amp;$E354),'Hoja de Trabajo para listado'!$BC$151:$CB$151,0)),0)+IFERROR(INDEX('Hoja de Trabajo para listado'!$DE$153:$DG$274,MATCH($A354,'Hoja de Trabajo para listado'!$DE$153:$DE$1048576,0),MATCH((CUADRO!J$4&amp;$E354),'Hoja de Trabajo para listado'!$DE$151:$DG$151,0)),0)+IFERROR(INDEX('Hoja de Trabajo para listado'!$CD$155:$DC$1048576,MATCH($A354,'Hoja de Trabajo para listado'!$CD$155:$CD$1048576,0),MATCH((CUADRO!J$4&amp;$E354),'Hoja de Trabajo para listado'!$CD$151:$DC$151,0)),0)</f>
        <v>0</v>
      </c>
      <c r="K354" s="243">
        <f ca="1">+IFERROR(INDEX('Hoja de Trabajo para listado'!$A$155:$Z$1048576,MATCH($A354,'Hoja de Trabajo para listado'!$A$155:$A$1048576,0),MATCH((CUADRO!K$4&amp;$E354),'Hoja de Trabajo para listado'!$A$151:$Z$151,0)),0)+IFERROR(INDEX('Hoja de Trabajo para listado'!$AB$155:$BA$1048576,MATCH($A354,'Hoja de Trabajo para listado'!$AB$155:$AB$1048576,0),MATCH((CUADRO!K$4&amp;$E354),'Hoja de Trabajo para listado'!$AB$151:$BA$151,0)),0)+IFERROR(INDEX('Hoja de Trabajo para listado'!$BC$155:$CB$1048576,MATCH($A354,'Hoja de Trabajo para listado'!$BC$155:$BC$1048576,0),MATCH((CUADRO!K$4&amp;$E354),'Hoja de Trabajo para listado'!$BC$151:$CB$151,0)),0)+IFERROR(INDEX('Hoja de Trabajo para listado'!$DE$153:$DG$274,MATCH($A354,'Hoja de Trabajo para listado'!$DE$153:$DE$1048576,0),MATCH((CUADRO!K$4&amp;$E354),'Hoja de Trabajo para listado'!$DE$151:$DG$151,0)),0)+IFERROR(INDEX('Hoja de Trabajo para listado'!$CD$155:$DC$1048576,MATCH($A354,'Hoja de Trabajo para listado'!$CD$155:$CD$1048576,0),MATCH((CUADRO!K$4&amp;$E354),'Hoja de Trabajo para listado'!$CD$151:$DC$151,0)),0)</f>
        <v>0</v>
      </c>
      <c r="L354" s="243">
        <f ca="1">+IFERROR(INDEX('Hoja de Trabajo para listado'!$A$155:$Z$1048576,MATCH($A354,'Hoja de Trabajo para listado'!$A$155:$A$1048576,0),MATCH((CUADRO!L$4&amp;$E354),'Hoja de Trabajo para listado'!$A$151:$Z$151,0)),0)+IFERROR(INDEX('Hoja de Trabajo para listado'!$AB$155:$BA$1048576,MATCH($A354,'Hoja de Trabajo para listado'!$AB$155:$AB$1048576,0),MATCH((CUADRO!L$4&amp;$E354),'Hoja de Trabajo para listado'!$AB$151:$BA$151,0)),0)+IFERROR(INDEX('Hoja de Trabajo para listado'!$BC$155:$CB$1048576,MATCH($A354,'Hoja de Trabajo para listado'!$BC$155:$BC$1048576,0),MATCH((CUADRO!L$4&amp;$E354),'Hoja de Trabajo para listado'!$BC$151:$CB$151,0)),0)+IFERROR(INDEX('Hoja de Trabajo para listado'!$DE$153:$DG$274,MATCH($A354,'Hoja de Trabajo para listado'!$DE$153:$DE$1048576,0),MATCH((CUADRO!L$4&amp;$E354),'Hoja de Trabajo para listado'!$DE$151:$DG$151,0)),0)+IFERROR(INDEX('Hoja de Trabajo para listado'!$CD$155:$DC$1048576,MATCH($A354,'Hoja de Trabajo para listado'!$CD$155:$CD$1048576,0),MATCH((CUADRO!L$4&amp;$E354),'Hoja de Trabajo para listado'!$CD$151:$DC$151,0)),0)</f>
        <v>0</v>
      </c>
      <c r="M354" s="243">
        <f ca="1">+IFERROR(INDEX('Hoja de Trabajo para listado'!$A$155:$Z$1048576,MATCH($A354,'Hoja de Trabajo para listado'!$A$155:$A$1048576,0),MATCH((CUADRO!M$4&amp;$E354),'Hoja de Trabajo para listado'!$A$151:$Z$151,0)),0)+IFERROR(INDEX('Hoja de Trabajo para listado'!$AB$155:$BA$1048576,MATCH($A354,'Hoja de Trabajo para listado'!$AB$155:$AB$1048576,0),MATCH((CUADRO!M$4&amp;$E354),'Hoja de Trabajo para listado'!$AB$151:$BA$151,0)),0)+IFERROR(INDEX('Hoja de Trabajo para listado'!$BC$155:$CB$1048576,MATCH($A354,'Hoja de Trabajo para listado'!$BC$155:$BC$1048576,0),MATCH((CUADRO!M$4&amp;$E354),'Hoja de Trabajo para listado'!$BC$151:$CB$151,0)),0)+IFERROR(INDEX('Hoja de Trabajo para listado'!$DE$153:$DG$274,MATCH($A354,'Hoja de Trabajo para listado'!$DE$153:$DE$1048576,0),MATCH((CUADRO!M$4&amp;$E354),'Hoja de Trabajo para listado'!$DE$151:$DG$151,0)),0)+IFERROR(INDEX('Hoja de Trabajo para listado'!$CD$155:$DC$1048576,MATCH($A354,'Hoja de Trabajo para listado'!$CD$155:$CD$1048576,0),MATCH((CUADRO!M$4&amp;$E354),'Hoja de Trabajo para listado'!$CD$151:$DC$151,0)),0)</f>
        <v>0</v>
      </c>
      <c r="N354" s="243">
        <f ca="1">+IFERROR(INDEX('Hoja de Trabajo para listado'!$A$155:$Z$1048576,MATCH($A354,'Hoja de Trabajo para listado'!$A$155:$A$1048576,0),MATCH((CUADRO!N$4&amp;$E354),'Hoja de Trabajo para listado'!$A$151:$Z$151,0)),0)+IFERROR(INDEX('Hoja de Trabajo para listado'!$AB$155:$BA$1048576,MATCH($A354,'Hoja de Trabajo para listado'!$AB$155:$AB$1048576,0),MATCH((CUADRO!N$4&amp;$E354),'Hoja de Trabajo para listado'!$AB$151:$BA$151,0)),0)+IFERROR(INDEX('Hoja de Trabajo para listado'!$BC$155:$CB$1048576,MATCH($A354,'Hoja de Trabajo para listado'!$BC$155:$BC$1048576,0),MATCH((CUADRO!N$4&amp;$E354),'Hoja de Trabajo para listado'!$BC$151:$CB$151,0)),0)+IFERROR(INDEX('Hoja de Trabajo para listado'!$DE$153:$DG$274,MATCH($A354,'Hoja de Trabajo para listado'!$DE$153:$DE$1048576,0),MATCH((CUADRO!N$4&amp;$E354),'Hoja de Trabajo para listado'!$DE$151:$DG$151,0)),0)+IFERROR(INDEX('Hoja de Trabajo para listado'!$CD$155:$DC$1048576,MATCH($A354,'Hoja de Trabajo para listado'!$CD$155:$CD$1048576,0),MATCH((CUADRO!N$4&amp;$E354),'Hoja de Trabajo para listado'!$CD$151:$DC$151,0)),0)</f>
        <v>0</v>
      </c>
      <c r="O354" s="243">
        <f ca="1">+IFERROR(INDEX('Hoja de Trabajo para listado'!$A$155:$Z$1048576,MATCH($A354,'Hoja de Trabajo para listado'!$A$155:$A$1048576,0),MATCH((CUADRO!O$4&amp;$E354),'Hoja de Trabajo para listado'!$A$151:$Z$151,0)),0)+IFERROR(INDEX('Hoja de Trabajo para listado'!$AB$155:$BA$1048576,MATCH($A354,'Hoja de Trabajo para listado'!$AB$155:$AB$1048576,0),MATCH((CUADRO!O$4&amp;$E354),'Hoja de Trabajo para listado'!$AB$151:$BA$151,0)),0)+IFERROR(INDEX('Hoja de Trabajo para listado'!$BC$155:$CB$1048576,MATCH($A354,'Hoja de Trabajo para listado'!$BC$155:$BC$1048576,0),MATCH((CUADRO!O$4&amp;$E354),'Hoja de Trabajo para listado'!$BC$151:$CB$151,0)),0)+IFERROR(INDEX('Hoja de Trabajo para listado'!$DE$153:$DG$274,MATCH($A354,'Hoja de Trabajo para listado'!$DE$153:$DE$1048576,0),MATCH((CUADRO!O$4&amp;$E354),'Hoja de Trabajo para listado'!$DE$151:$DG$151,0)),0)+IFERROR(INDEX('Hoja de Trabajo para listado'!$CD$155:$DC$1048576,MATCH($A354,'Hoja de Trabajo para listado'!$CD$155:$CD$1048576,0),MATCH((CUADRO!O$4&amp;$E354),'Hoja de Trabajo para listado'!$CD$151:$DC$151,0)),0)</f>
        <v>0</v>
      </c>
      <c r="P354" s="243">
        <f ca="1">+IFERROR(INDEX('Hoja de Trabajo para listado'!$A$155:$Z$1048576,MATCH($A354,'Hoja de Trabajo para listado'!$A$155:$A$1048576,0),MATCH((CUADRO!P$4&amp;$E354),'Hoja de Trabajo para listado'!$A$151:$Z$151,0)),0)+IFERROR(INDEX('Hoja de Trabajo para listado'!$AB$155:$BA$1048576,MATCH($A354,'Hoja de Trabajo para listado'!$AB$155:$AB$1048576,0),MATCH((CUADRO!P$4&amp;$E354),'Hoja de Trabajo para listado'!$AB$151:$BA$151,0)),0)+IFERROR(INDEX('Hoja de Trabajo para listado'!$BC$155:$CB$1048576,MATCH($A354,'Hoja de Trabajo para listado'!$BC$155:$BC$1048576,0),MATCH((CUADRO!P$4&amp;$E354),'Hoja de Trabajo para listado'!$BC$151:$CB$151,0)),0)+IFERROR(INDEX('Hoja de Trabajo para listado'!$DE$153:$DG$274,MATCH($A354,'Hoja de Trabajo para listado'!$DE$153:$DE$1048576,0),MATCH((CUADRO!P$4&amp;$E354),'Hoja de Trabajo para listado'!$DE$151:$DG$151,0)),0)+IFERROR(INDEX('Hoja de Trabajo para listado'!$CD$155:$DC$1048576,MATCH($A354,'Hoja de Trabajo para listado'!$CD$155:$CD$1048576,0),MATCH((CUADRO!P$4&amp;$E354),'Hoja de Trabajo para listado'!$CD$151:$DC$151,0)),0)</f>
        <v>1800</v>
      </c>
      <c r="Q354" s="243">
        <f ca="1">+IFERROR(INDEX('Hoja de Trabajo para listado'!$A$155:$Z$1048576,MATCH($A354,'Hoja de Trabajo para listado'!$A$155:$A$1048576,0),MATCH((CUADRO!Q$4&amp;$E354),'Hoja de Trabajo para listado'!$A$151:$Z$151,0)),0)+IFERROR(INDEX('Hoja de Trabajo para listado'!$AB$155:$BA$1048576,MATCH($A354,'Hoja de Trabajo para listado'!$AB$155:$AB$1048576,0),MATCH((CUADRO!Q$4&amp;$E354),'Hoja de Trabajo para listado'!$AB$151:$BA$151,0)),0)+IFERROR(INDEX('Hoja de Trabajo para listado'!$BC$155:$CB$1048576,MATCH($A354,'Hoja de Trabajo para listado'!$BC$155:$BC$1048576,0),MATCH((CUADRO!Q$4&amp;$E354),'Hoja de Trabajo para listado'!$BC$151:$CB$151,0)),0)+IFERROR(INDEX('Hoja de Trabajo para listado'!$DE$153:$DG$274,MATCH($A354,'Hoja de Trabajo para listado'!$DE$153:$DE$1048576,0),MATCH((CUADRO!Q$4&amp;$E354),'Hoja de Trabajo para listado'!$DE$151:$DG$151,0)),0)+IFERROR(INDEX('Hoja de Trabajo para listado'!$CD$155:$DC$1048576,MATCH($A354,'Hoja de Trabajo para listado'!$CD$155:$CD$1048576,0),MATCH((CUADRO!Q$4&amp;$E354),'Hoja de Trabajo para listado'!$CD$151:$DC$151,0)),0)</f>
        <v>0</v>
      </c>
      <c r="R354" s="243">
        <f t="shared" ca="1" si="15"/>
        <v>507264.35</v>
      </c>
      <c r="S354" s="259">
        <f ca="1">+R353+R354</f>
        <v>507264.35</v>
      </c>
      <c r="T354" s="241">
        <f ca="1">+S354</f>
        <v>507264.35</v>
      </c>
      <c r="U354" s="240">
        <f t="shared" si="16"/>
        <v>2</v>
      </c>
      <c r="V354" s="327" t="str">
        <f>+VLOOKUP(A354,bd_lista!$A$3:$E$592,5,FALSE)</f>
        <v>Empresas Nacionales</v>
      </c>
      <c r="W354" s="398"/>
      <c r="X354" s="240">
        <f>+VLOOKUP(A354,[4]Sheet1!$A$13:$D$744,4,FALSE)</f>
        <v>41</v>
      </c>
      <c r="Y354" s="240" t="str">
        <f>+VLOOKUP(X354,bd_lista!$A$3:$C$592,3,FALSE)</f>
        <v>Ministerio de Desarrollo Productivo y Economía Plural</v>
      </c>
      <c r="Z354" s="288"/>
      <c r="AA354" s="317"/>
    </row>
    <row r="355" spans="1:27" s="377" customFormat="1" ht="15" customHeight="1">
      <c r="A355" s="380">
        <v>587</v>
      </c>
      <c r="B355" s="393">
        <f>+A355</f>
        <v>587</v>
      </c>
      <c r="C355" s="245" t="str">
        <f>+VLOOKUP(A355,bd_lista!$A$3:$C$592,3,FALSE)</f>
        <v>Empresa Estratégica Boliviana de Construcción y Conservación de Infraestructura Civil</v>
      </c>
      <c r="D355" s="395" t="str">
        <f>+C355</f>
        <v>Empresa Estratégica Boliviana de Construcción y Conservación de Infraestructura Civil</v>
      </c>
      <c r="E355" s="240" t="s">
        <v>1303</v>
      </c>
      <c r="F355" s="241">
        <f ca="1">+IFERROR(INDEX('Hoja de Trabajo para listado'!$A$155:$Z$1048576,MATCH($A355,'Hoja de Trabajo para listado'!$A$155:$A$1048576,0),MATCH((CUADRO!F$4&amp;$E355),'Hoja de Trabajo para listado'!$A$151:$Z$151,0)),0)+IFERROR(INDEX('Hoja de Trabajo para listado'!$AB$155:$BA$1048576,MATCH($A355,'Hoja de Trabajo para listado'!$AB$155:$AB$1048576,0),MATCH((CUADRO!F$4&amp;$E355),'Hoja de Trabajo para listado'!$AB$151:$BA$151,0)),0)+IFERROR(INDEX('Hoja de Trabajo para listado'!$BC$155:$CB$1048576,MATCH($A355,'Hoja de Trabajo para listado'!$BC$155:$BC$1048576,0),MATCH((CUADRO!F$4&amp;$E355),'Hoja de Trabajo para listado'!$BC$151:$CB$151,0)),0)+IFERROR(INDEX('Hoja de Trabajo para listado'!$DE$153:$DG$274,MATCH($A355,'Hoja de Trabajo para listado'!$DE$153:$DE$1048576,0),MATCH((CUADRO!F$4&amp;$E355),'Hoja de Trabajo para listado'!$DE$151:$DG$151,0)),0)+IFERROR(INDEX('Hoja de Trabajo para listado'!$CD$155:$DC$1048576,MATCH($A355,'Hoja de Trabajo para listado'!$CD$155:$CD$1048576,0),MATCH((CUADRO!F$4&amp;$E355),'Hoja de Trabajo para listado'!$CD$151:$DC$151,0)),0)</f>
        <v>0</v>
      </c>
      <c r="G355" s="241">
        <f ca="1">+IFERROR(INDEX('Hoja de Trabajo para listado'!$A$155:$Z$1048576,MATCH($A355,'Hoja de Trabajo para listado'!$A$155:$A$1048576,0),MATCH((CUADRO!G$4&amp;$E355),'Hoja de Trabajo para listado'!$A$151:$Z$151,0)),0)+IFERROR(INDEX('Hoja de Trabajo para listado'!$AB$155:$BA$1048576,MATCH($A355,'Hoja de Trabajo para listado'!$AB$155:$AB$1048576,0),MATCH((CUADRO!G$4&amp;$E355),'Hoja de Trabajo para listado'!$AB$151:$BA$151,0)),0)+IFERROR(INDEX('Hoja de Trabajo para listado'!$BC$155:$CB$1048576,MATCH($A355,'Hoja de Trabajo para listado'!$BC$155:$BC$1048576,0),MATCH((CUADRO!G$4&amp;$E355),'Hoja de Trabajo para listado'!$BC$151:$CB$151,0)),0)+IFERROR(INDEX('Hoja de Trabajo para listado'!$DE$153:$DG$274,MATCH($A355,'Hoja de Trabajo para listado'!$DE$153:$DE$1048576,0),MATCH((CUADRO!G$4&amp;$E355),'Hoja de Trabajo para listado'!$DE$151:$DG$151,0)),0)+IFERROR(INDEX('Hoja de Trabajo para listado'!$CD$155:$DC$1048576,MATCH($A355,'Hoja de Trabajo para listado'!$CD$155:$CD$1048576,0),MATCH((CUADRO!G$4&amp;$E355),'Hoja de Trabajo para listado'!$CD$151:$DC$151,0)),0)</f>
        <v>0</v>
      </c>
      <c r="H355" s="241">
        <f ca="1">+IFERROR(INDEX('Hoja de Trabajo para listado'!$A$155:$Z$1048576,MATCH($A355,'Hoja de Trabajo para listado'!$A$155:$A$1048576,0),MATCH((CUADRO!H$4&amp;$E355),'Hoja de Trabajo para listado'!$A$151:$Z$151,0)),0)+IFERROR(INDEX('Hoja de Trabajo para listado'!$AB$155:$BA$1048576,MATCH($A355,'Hoja de Trabajo para listado'!$AB$155:$AB$1048576,0),MATCH((CUADRO!H$4&amp;$E355),'Hoja de Trabajo para listado'!$AB$151:$BA$151,0)),0)+IFERROR(INDEX('Hoja de Trabajo para listado'!$BC$155:$CB$1048576,MATCH($A355,'Hoja de Trabajo para listado'!$BC$155:$BC$1048576,0),MATCH((CUADRO!H$4&amp;$E355),'Hoja de Trabajo para listado'!$BC$151:$CB$151,0)),0)+IFERROR(INDEX('Hoja de Trabajo para listado'!$DE$153:$DG$274,MATCH($A355,'Hoja de Trabajo para listado'!$DE$153:$DE$1048576,0),MATCH((CUADRO!H$4&amp;$E355),'Hoja de Trabajo para listado'!$DE$151:$DG$151,0)),0)+IFERROR(INDEX('Hoja de Trabajo para listado'!$CD$155:$DC$1048576,MATCH($A355,'Hoja de Trabajo para listado'!$CD$155:$CD$1048576,0),MATCH((CUADRO!H$4&amp;$E355),'Hoja de Trabajo para listado'!$CD$151:$DC$151,0)),0)</f>
        <v>0</v>
      </c>
      <c r="I355" s="241">
        <f ca="1">+IFERROR(INDEX('Hoja de Trabajo para listado'!$A$155:$Z$1048576,MATCH($A355,'Hoja de Trabajo para listado'!$A$155:$A$1048576,0),MATCH((CUADRO!I$4&amp;$E355),'Hoja de Trabajo para listado'!$A$151:$Z$151,0)),0)+IFERROR(INDEX('Hoja de Trabajo para listado'!$AB$155:$BA$1048576,MATCH($A355,'Hoja de Trabajo para listado'!$AB$155:$AB$1048576,0),MATCH((CUADRO!I$4&amp;$E355),'Hoja de Trabajo para listado'!$AB$151:$BA$151,0)),0)+IFERROR(INDEX('Hoja de Trabajo para listado'!$BC$155:$CB$1048576,MATCH($A355,'Hoja de Trabajo para listado'!$BC$155:$BC$1048576,0),MATCH((CUADRO!I$4&amp;$E355),'Hoja de Trabajo para listado'!$BC$151:$CB$151,0)),0)+IFERROR(INDEX('Hoja de Trabajo para listado'!$DE$153:$DG$274,MATCH($A355,'Hoja de Trabajo para listado'!$DE$153:$DE$1048576,0),MATCH((CUADRO!I$4&amp;$E355),'Hoja de Trabajo para listado'!$DE$151:$DG$151,0)),0)+IFERROR(INDEX('Hoja de Trabajo para listado'!$CD$155:$DC$1048576,MATCH($A355,'Hoja de Trabajo para listado'!$CD$155:$CD$1048576,0),MATCH((CUADRO!I$4&amp;$E355),'Hoja de Trabajo para listado'!$CD$151:$DC$151,0)),0)</f>
        <v>0</v>
      </c>
      <c r="J355" s="241">
        <f ca="1">+IFERROR(INDEX('Hoja de Trabajo para listado'!$A$155:$Z$1048576,MATCH($A355,'Hoja de Trabajo para listado'!$A$155:$A$1048576,0),MATCH((CUADRO!J$4&amp;$E355),'Hoja de Trabajo para listado'!$A$151:$Z$151,0)),0)+IFERROR(INDEX('Hoja de Trabajo para listado'!$AB$155:$BA$1048576,MATCH($A355,'Hoja de Trabajo para listado'!$AB$155:$AB$1048576,0),MATCH((CUADRO!J$4&amp;$E355),'Hoja de Trabajo para listado'!$AB$151:$BA$151,0)),0)+IFERROR(INDEX('Hoja de Trabajo para listado'!$BC$155:$CB$1048576,MATCH($A355,'Hoja de Trabajo para listado'!$BC$155:$BC$1048576,0),MATCH((CUADRO!J$4&amp;$E355),'Hoja de Trabajo para listado'!$BC$151:$CB$151,0)),0)+IFERROR(INDEX('Hoja de Trabajo para listado'!$DE$153:$DG$274,MATCH($A355,'Hoja de Trabajo para listado'!$DE$153:$DE$1048576,0),MATCH((CUADRO!J$4&amp;$E355),'Hoja de Trabajo para listado'!$DE$151:$DG$151,0)),0)+IFERROR(INDEX('Hoja de Trabajo para listado'!$CD$155:$DC$1048576,MATCH($A355,'Hoja de Trabajo para listado'!$CD$155:$CD$1048576,0),MATCH((CUADRO!J$4&amp;$E355),'Hoja de Trabajo para listado'!$CD$151:$DC$151,0)),0)</f>
        <v>0</v>
      </c>
      <c r="K355" s="241">
        <f ca="1">+IFERROR(INDEX('Hoja de Trabajo para listado'!$A$155:$Z$1048576,MATCH($A355,'Hoja de Trabajo para listado'!$A$155:$A$1048576,0),MATCH((CUADRO!K$4&amp;$E355),'Hoja de Trabajo para listado'!$A$151:$Z$151,0)),0)+IFERROR(INDEX('Hoja de Trabajo para listado'!$AB$155:$BA$1048576,MATCH($A355,'Hoja de Trabajo para listado'!$AB$155:$AB$1048576,0),MATCH((CUADRO!K$4&amp;$E355),'Hoja de Trabajo para listado'!$AB$151:$BA$151,0)),0)+IFERROR(INDEX('Hoja de Trabajo para listado'!$BC$155:$CB$1048576,MATCH($A355,'Hoja de Trabajo para listado'!$BC$155:$BC$1048576,0),MATCH((CUADRO!K$4&amp;$E355),'Hoja de Trabajo para listado'!$BC$151:$CB$151,0)),0)+IFERROR(INDEX('Hoja de Trabajo para listado'!$DE$153:$DG$274,MATCH($A355,'Hoja de Trabajo para listado'!$DE$153:$DE$1048576,0),MATCH((CUADRO!K$4&amp;$E355),'Hoja de Trabajo para listado'!$DE$151:$DG$151,0)),0)+IFERROR(INDEX('Hoja de Trabajo para listado'!$CD$155:$DC$1048576,MATCH($A355,'Hoja de Trabajo para listado'!$CD$155:$CD$1048576,0),MATCH((CUADRO!K$4&amp;$E355),'Hoja de Trabajo para listado'!$CD$151:$DC$151,0)),0)</f>
        <v>0</v>
      </c>
      <c r="L355" s="241">
        <f ca="1">+IFERROR(INDEX('Hoja de Trabajo para listado'!$A$155:$Z$1048576,MATCH($A355,'Hoja de Trabajo para listado'!$A$155:$A$1048576,0),MATCH((CUADRO!L$4&amp;$E355),'Hoja de Trabajo para listado'!$A$151:$Z$151,0)),0)+IFERROR(INDEX('Hoja de Trabajo para listado'!$AB$155:$BA$1048576,MATCH($A355,'Hoja de Trabajo para listado'!$AB$155:$AB$1048576,0),MATCH((CUADRO!L$4&amp;$E355),'Hoja de Trabajo para listado'!$AB$151:$BA$151,0)),0)+IFERROR(INDEX('Hoja de Trabajo para listado'!$BC$155:$CB$1048576,MATCH($A355,'Hoja de Trabajo para listado'!$BC$155:$BC$1048576,0),MATCH((CUADRO!L$4&amp;$E355),'Hoja de Trabajo para listado'!$BC$151:$CB$151,0)),0)+IFERROR(INDEX('Hoja de Trabajo para listado'!$DE$153:$DG$274,MATCH($A355,'Hoja de Trabajo para listado'!$DE$153:$DE$1048576,0),MATCH((CUADRO!L$4&amp;$E355),'Hoja de Trabajo para listado'!$DE$151:$DG$151,0)),0)+IFERROR(INDEX('Hoja de Trabajo para listado'!$CD$155:$DC$1048576,MATCH($A355,'Hoja de Trabajo para listado'!$CD$155:$CD$1048576,0),MATCH((CUADRO!L$4&amp;$E355),'Hoja de Trabajo para listado'!$CD$151:$DC$151,0)),0)</f>
        <v>0</v>
      </c>
      <c r="M355" s="241">
        <f ca="1">+IFERROR(INDEX('Hoja de Trabajo para listado'!$A$155:$Z$1048576,MATCH($A355,'Hoja de Trabajo para listado'!$A$155:$A$1048576,0),MATCH((CUADRO!M$4&amp;$E355),'Hoja de Trabajo para listado'!$A$151:$Z$151,0)),0)+IFERROR(INDEX('Hoja de Trabajo para listado'!$AB$155:$BA$1048576,MATCH($A355,'Hoja de Trabajo para listado'!$AB$155:$AB$1048576,0),MATCH((CUADRO!M$4&amp;$E355),'Hoja de Trabajo para listado'!$AB$151:$BA$151,0)),0)+IFERROR(INDEX('Hoja de Trabajo para listado'!$BC$155:$CB$1048576,MATCH($A355,'Hoja de Trabajo para listado'!$BC$155:$BC$1048576,0),MATCH((CUADRO!M$4&amp;$E355),'Hoja de Trabajo para listado'!$BC$151:$CB$151,0)),0)+IFERROR(INDEX('Hoja de Trabajo para listado'!$DE$153:$DG$274,MATCH($A355,'Hoja de Trabajo para listado'!$DE$153:$DE$1048576,0),MATCH((CUADRO!M$4&amp;$E355),'Hoja de Trabajo para listado'!$DE$151:$DG$151,0)),0)+IFERROR(INDEX('Hoja de Trabajo para listado'!$CD$155:$DC$1048576,MATCH($A355,'Hoja de Trabajo para listado'!$CD$155:$CD$1048576,0),MATCH((CUADRO!M$4&amp;$E355),'Hoja de Trabajo para listado'!$CD$151:$DC$151,0)),0)</f>
        <v>0</v>
      </c>
      <c r="N355" s="241">
        <f ca="1">+IFERROR(INDEX('Hoja de Trabajo para listado'!$A$155:$Z$1048576,MATCH($A355,'Hoja de Trabajo para listado'!$A$155:$A$1048576,0),MATCH((CUADRO!N$4&amp;$E355),'Hoja de Trabajo para listado'!$A$151:$Z$151,0)),0)+IFERROR(INDEX('Hoja de Trabajo para listado'!$AB$155:$BA$1048576,MATCH($A355,'Hoja de Trabajo para listado'!$AB$155:$AB$1048576,0),MATCH((CUADRO!N$4&amp;$E355),'Hoja de Trabajo para listado'!$AB$151:$BA$151,0)),0)+IFERROR(INDEX('Hoja de Trabajo para listado'!$BC$155:$CB$1048576,MATCH($A355,'Hoja de Trabajo para listado'!$BC$155:$BC$1048576,0),MATCH((CUADRO!N$4&amp;$E355),'Hoja de Trabajo para listado'!$BC$151:$CB$151,0)),0)+IFERROR(INDEX('Hoja de Trabajo para listado'!$DE$153:$DG$274,MATCH($A355,'Hoja de Trabajo para listado'!$DE$153:$DE$1048576,0),MATCH((CUADRO!N$4&amp;$E355),'Hoja de Trabajo para listado'!$DE$151:$DG$151,0)),0)+IFERROR(INDEX('Hoja de Trabajo para listado'!$CD$155:$DC$1048576,MATCH($A355,'Hoja de Trabajo para listado'!$CD$155:$CD$1048576,0),MATCH((CUADRO!N$4&amp;$E355),'Hoja de Trabajo para listado'!$CD$151:$DC$151,0)),0)</f>
        <v>0</v>
      </c>
      <c r="O355" s="241">
        <f ca="1">+IFERROR(INDEX('Hoja de Trabajo para listado'!$A$155:$Z$1048576,MATCH($A355,'Hoja de Trabajo para listado'!$A$155:$A$1048576,0),MATCH((CUADRO!O$4&amp;$E355),'Hoja de Trabajo para listado'!$A$151:$Z$151,0)),0)+IFERROR(INDEX('Hoja de Trabajo para listado'!$AB$155:$BA$1048576,MATCH($A355,'Hoja de Trabajo para listado'!$AB$155:$AB$1048576,0),MATCH((CUADRO!O$4&amp;$E355),'Hoja de Trabajo para listado'!$AB$151:$BA$151,0)),0)+IFERROR(INDEX('Hoja de Trabajo para listado'!$BC$155:$CB$1048576,MATCH($A355,'Hoja de Trabajo para listado'!$BC$155:$BC$1048576,0),MATCH((CUADRO!O$4&amp;$E355),'Hoja de Trabajo para listado'!$BC$151:$CB$151,0)),0)+IFERROR(INDEX('Hoja de Trabajo para listado'!$DE$153:$DG$274,MATCH($A355,'Hoja de Trabajo para listado'!$DE$153:$DE$1048576,0),MATCH((CUADRO!O$4&amp;$E355),'Hoja de Trabajo para listado'!$DE$151:$DG$151,0)),0)+IFERROR(INDEX('Hoja de Trabajo para listado'!$CD$155:$DC$1048576,MATCH($A355,'Hoja de Trabajo para listado'!$CD$155:$CD$1048576,0),MATCH((CUADRO!O$4&amp;$E355),'Hoja de Trabajo para listado'!$CD$151:$DC$151,0)),0)</f>
        <v>0</v>
      </c>
      <c r="P355" s="241">
        <f ca="1">+IFERROR(INDEX('Hoja de Trabajo para listado'!$A$155:$Z$1048576,MATCH($A355,'Hoja de Trabajo para listado'!$A$155:$A$1048576,0),MATCH((CUADRO!P$4&amp;$E355),'Hoja de Trabajo para listado'!$A$151:$Z$151,0)),0)+IFERROR(INDEX('Hoja de Trabajo para listado'!$AB$155:$BA$1048576,MATCH($A355,'Hoja de Trabajo para listado'!$AB$155:$AB$1048576,0),MATCH((CUADRO!P$4&amp;$E355),'Hoja de Trabajo para listado'!$AB$151:$BA$151,0)),0)+IFERROR(INDEX('Hoja de Trabajo para listado'!$BC$155:$CB$1048576,MATCH($A355,'Hoja de Trabajo para listado'!$BC$155:$BC$1048576,0),MATCH((CUADRO!P$4&amp;$E355),'Hoja de Trabajo para listado'!$BC$151:$CB$151,0)),0)+IFERROR(INDEX('Hoja de Trabajo para listado'!$DE$153:$DG$274,MATCH($A355,'Hoja de Trabajo para listado'!$DE$153:$DE$1048576,0),MATCH((CUADRO!P$4&amp;$E355),'Hoja de Trabajo para listado'!$DE$151:$DG$151,0)),0)+IFERROR(INDEX('Hoja de Trabajo para listado'!$CD$155:$DC$1048576,MATCH($A355,'Hoja de Trabajo para listado'!$CD$155:$CD$1048576,0),MATCH((CUADRO!P$4&amp;$E355),'Hoja de Trabajo para listado'!$CD$151:$DC$151,0)),0)</f>
        <v>0</v>
      </c>
      <c r="Q355" s="241">
        <f ca="1">+IFERROR(INDEX('Hoja de Trabajo para listado'!$A$155:$Z$1048576,MATCH($A355,'Hoja de Trabajo para listado'!$A$155:$A$1048576,0),MATCH((CUADRO!Q$4&amp;$E355),'Hoja de Trabajo para listado'!$A$151:$Z$151,0)),0)+IFERROR(INDEX('Hoja de Trabajo para listado'!$AB$155:$BA$1048576,MATCH($A355,'Hoja de Trabajo para listado'!$AB$155:$AB$1048576,0),MATCH((CUADRO!Q$4&amp;$E355),'Hoja de Trabajo para listado'!$AB$151:$BA$151,0)),0)+IFERROR(INDEX('Hoja de Trabajo para listado'!$BC$155:$CB$1048576,MATCH($A355,'Hoja de Trabajo para listado'!$BC$155:$BC$1048576,0),MATCH((CUADRO!Q$4&amp;$E355),'Hoja de Trabajo para listado'!$BC$151:$CB$151,0)),0)+IFERROR(INDEX('Hoja de Trabajo para listado'!$DE$153:$DG$274,MATCH($A355,'Hoja de Trabajo para listado'!$DE$153:$DE$1048576,0),MATCH((CUADRO!Q$4&amp;$E355),'Hoja de Trabajo para listado'!$DE$151:$DG$151,0)),0)+IFERROR(INDEX('Hoja de Trabajo para listado'!$CD$155:$DC$1048576,MATCH($A355,'Hoja de Trabajo para listado'!$CD$155:$CD$1048576,0),MATCH((CUADRO!Q$4&amp;$E355),'Hoja de Trabajo para listado'!$CD$151:$DC$151,0)),0)</f>
        <v>0</v>
      </c>
      <c r="R355" s="241">
        <f t="shared" ca="1" si="15"/>
        <v>0</v>
      </c>
      <c r="S355" s="260"/>
      <c r="T355" s="241">
        <f ca="1">+T356</f>
        <v>426.67</v>
      </c>
      <c r="U355" s="240">
        <f t="shared" si="16"/>
        <v>1</v>
      </c>
      <c r="V355" s="327" t="str">
        <f>+VLOOKUP(A355,bd_lista!$A$3:$E$592,5,FALSE)</f>
        <v>Empresas Nacionales</v>
      </c>
      <c r="W355" s="397" t="str">
        <f>+V355</f>
        <v>Empresas Nacionales</v>
      </c>
      <c r="X355" s="240">
        <f>+VLOOKUP(A355,[4]Sheet1!$A$13:$D$744,4,FALSE)</f>
        <v>81</v>
      </c>
      <c r="Y355" s="240" t="str">
        <f>+VLOOKUP(X355,bd_lista!$A$3:$C$592,3,FALSE)</f>
        <v>Ministerio de Obras Públicas, Servicios y Vivienda</v>
      </c>
      <c r="Z355" s="290">
        <f>+X355</f>
        <v>81</v>
      </c>
      <c r="AA355" s="291" t="str">
        <f>+Y355</f>
        <v>Ministerio de Obras Públicas, Servicios y Vivienda</v>
      </c>
    </row>
    <row r="356" spans="1:27" s="377" customFormat="1" ht="15" customHeight="1">
      <c r="A356" s="380">
        <v>587</v>
      </c>
      <c r="B356" s="394"/>
      <c r="C356" s="327" t="str">
        <f>+VLOOKUP(A356,bd_lista!$A$3:$C$592,3,FALSE)</f>
        <v>Empresa Estratégica Boliviana de Construcción y Conservación de Infraestructura Civil</v>
      </c>
      <c r="D356" s="396"/>
      <c r="E356" s="242" t="s">
        <v>1304</v>
      </c>
      <c r="F356" s="243">
        <f ca="1">+IFERROR(INDEX('Hoja de Trabajo para listado'!$A$155:$Z$1048576,MATCH($A356,'Hoja de Trabajo para listado'!$A$155:$A$1048576,0),MATCH((CUADRO!F$4&amp;$E356),'Hoja de Trabajo para listado'!$A$151:$Z$151,0)),0)+IFERROR(INDEX('Hoja de Trabajo para listado'!$AB$155:$BA$1048576,MATCH($A356,'Hoja de Trabajo para listado'!$AB$155:$AB$1048576,0),MATCH((CUADRO!F$4&amp;$E356),'Hoja de Trabajo para listado'!$AB$151:$BA$151,0)),0)+IFERROR(INDEX('Hoja de Trabajo para listado'!$BC$155:$CB$1048576,MATCH($A356,'Hoja de Trabajo para listado'!$BC$155:$BC$1048576,0),MATCH((CUADRO!F$4&amp;$E356),'Hoja de Trabajo para listado'!$BC$151:$CB$151,0)),0)+IFERROR(INDEX('Hoja de Trabajo para listado'!$DE$153:$DG$274,MATCH($A356,'Hoja de Trabajo para listado'!$DE$153:$DE$1048576,0),MATCH((CUADRO!F$4&amp;$E356),'Hoja de Trabajo para listado'!$DE$151:$DG$151,0)),0)+IFERROR(INDEX('Hoja de Trabajo para listado'!$CD$155:$DC$1048576,MATCH($A356,'Hoja de Trabajo para listado'!$CD$155:$CD$1048576,0),MATCH((CUADRO!F$4&amp;$E356),'Hoja de Trabajo para listado'!$CD$151:$DC$151,0)),0)</f>
        <v>0</v>
      </c>
      <c r="G356" s="243">
        <f ca="1">+IFERROR(INDEX('Hoja de Trabajo para listado'!$A$155:$Z$1048576,MATCH($A356,'Hoja de Trabajo para listado'!$A$155:$A$1048576,0),MATCH((CUADRO!G$4&amp;$E356),'Hoja de Trabajo para listado'!$A$151:$Z$151,0)),0)+IFERROR(INDEX('Hoja de Trabajo para listado'!$AB$155:$BA$1048576,MATCH($A356,'Hoja de Trabajo para listado'!$AB$155:$AB$1048576,0),MATCH((CUADRO!G$4&amp;$E356),'Hoja de Trabajo para listado'!$AB$151:$BA$151,0)),0)+IFERROR(INDEX('Hoja de Trabajo para listado'!$BC$155:$CB$1048576,MATCH($A356,'Hoja de Trabajo para listado'!$BC$155:$BC$1048576,0),MATCH((CUADRO!G$4&amp;$E356),'Hoja de Trabajo para listado'!$BC$151:$CB$151,0)),0)+IFERROR(INDEX('Hoja de Trabajo para listado'!$DE$153:$DG$274,MATCH($A356,'Hoja de Trabajo para listado'!$DE$153:$DE$1048576,0),MATCH((CUADRO!G$4&amp;$E356),'Hoja de Trabajo para listado'!$DE$151:$DG$151,0)),0)+IFERROR(INDEX('Hoja de Trabajo para listado'!$CD$155:$DC$1048576,MATCH($A356,'Hoja de Trabajo para listado'!$CD$155:$CD$1048576,0),MATCH((CUADRO!G$4&amp;$E356),'Hoja de Trabajo para listado'!$CD$151:$DC$151,0)),0)</f>
        <v>0</v>
      </c>
      <c r="H356" s="243">
        <f ca="1">+IFERROR(INDEX('Hoja de Trabajo para listado'!$A$155:$Z$1048576,MATCH($A356,'Hoja de Trabajo para listado'!$A$155:$A$1048576,0),MATCH((CUADRO!H$4&amp;$E356),'Hoja de Trabajo para listado'!$A$151:$Z$151,0)),0)+IFERROR(INDEX('Hoja de Trabajo para listado'!$AB$155:$BA$1048576,MATCH($A356,'Hoja de Trabajo para listado'!$AB$155:$AB$1048576,0),MATCH((CUADRO!H$4&amp;$E356),'Hoja de Trabajo para listado'!$AB$151:$BA$151,0)),0)+IFERROR(INDEX('Hoja de Trabajo para listado'!$BC$155:$CB$1048576,MATCH($A356,'Hoja de Trabajo para listado'!$BC$155:$BC$1048576,0),MATCH((CUADRO!H$4&amp;$E356),'Hoja de Trabajo para listado'!$BC$151:$CB$151,0)),0)+IFERROR(INDEX('Hoja de Trabajo para listado'!$DE$153:$DG$274,MATCH($A356,'Hoja de Trabajo para listado'!$DE$153:$DE$1048576,0),MATCH((CUADRO!H$4&amp;$E356),'Hoja de Trabajo para listado'!$DE$151:$DG$151,0)),0)+IFERROR(INDEX('Hoja de Trabajo para listado'!$CD$155:$DC$1048576,MATCH($A356,'Hoja de Trabajo para listado'!$CD$155:$CD$1048576,0),MATCH((CUADRO!H$4&amp;$E356),'Hoja de Trabajo para listado'!$CD$151:$DC$151,0)),0)</f>
        <v>0</v>
      </c>
      <c r="I356" s="243">
        <f ca="1">+IFERROR(INDEX('Hoja de Trabajo para listado'!$A$155:$Z$1048576,MATCH($A356,'Hoja de Trabajo para listado'!$A$155:$A$1048576,0),MATCH((CUADRO!I$4&amp;$E356),'Hoja de Trabajo para listado'!$A$151:$Z$151,0)),0)+IFERROR(INDEX('Hoja de Trabajo para listado'!$AB$155:$BA$1048576,MATCH($A356,'Hoja de Trabajo para listado'!$AB$155:$AB$1048576,0),MATCH((CUADRO!I$4&amp;$E356),'Hoja de Trabajo para listado'!$AB$151:$BA$151,0)),0)+IFERROR(INDEX('Hoja de Trabajo para listado'!$BC$155:$CB$1048576,MATCH($A356,'Hoja de Trabajo para listado'!$BC$155:$BC$1048576,0),MATCH((CUADRO!I$4&amp;$E356),'Hoja de Trabajo para listado'!$BC$151:$CB$151,0)),0)+IFERROR(INDEX('Hoja de Trabajo para listado'!$DE$153:$DG$274,MATCH($A356,'Hoja de Trabajo para listado'!$DE$153:$DE$1048576,0),MATCH((CUADRO!I$4&amp;$E356),'Hoja de Trabajo para listado'!$DE$151:$DG$151,0)),0)+IFERROR(INDEX('Hoja de Trabajo para listado'!$CD$155:$DC$1048576,MATCH($A356,'Hoja de Trabajo para listado'!$CD$155:$CD$1048576,0),MATCH((CUADRO!I$4&amp;$E356),'Hoja de Trabajo para listado'!$CD$151:$DC$151,0)),0)</f>
        <v>0</v>
      </c>
      <c r="J356" s="243">
        <f ca="1">+IFERROR(INDEX('Hoja de Trabajo para listado'!$A$155:$Z$1048576,MATCH($A356,'Hoja de Trabajo para listado'!$A$155:$A$1048576,0),MATCH((CUADRO!J$4&amp;$E356),'Hoja de Trabajo para listado'!$A$151:$Z$151,0)),0)+IFERROR(INDEX('Hoja de Trabajo para listado'!$AB$155:$BA$1048576,MATCH($A356,'Hoja de Trabajo para listado'!$AB$155:$AB$1048576,0),MATCH((CUADRO!J$4&amp;$E356),'Hoja de Trabajo para listado'!$AB$151:$BA$151,0)),0)+IFERROR(INDEX('Hoja de Trabajo para listado'!$BC$155:$CB$1048576,MATCH($A356,'Hoja de Trabajo para listado'!$BC$155:$BC$1048576,0),MATCH((CUADRO!J$4&amp;$E356),'Hoja de Trabajo para listado'!$BC$151:$CB$151,0)),0)+IFERROR(INDEX('Hoja de Trabajo para listado'!$DE$153:$DG$274,MATCH($A356,'Hoja de Trabajo para listado'!$DE$153:$DE$1048576,0),MATCH((CUADRO!J$4&amp;$E356),'Hoja de Trabajo para listado'!$DE$151:$DG$151,0)),0)+IFERROR(INDEX('Hoja de Trabajo para listado'!$CD$155:$DC$1048576,MATCH($A356,'Hoja de Trabajo para listado'!$CD$155:$CD$1048576,0),MATCH((CUADRO!J$4&amp;$E356),'Hoja de Trabajo para listado'!$CD$151:$DC$151,0)),0)</f>
        <v>0</v>
      </c>
      <c r="K356" s="243">
        <f ca="1">+IFERROR(INDEX('Hoja de Trabajo para listado'!$A$155:$Z$1048576,MATCH($A356,'Hoja de Trabajo para listado'!$A$155:$A$1048576,0),MATCH((CUADRO!K$4&amp;$E356),'Hoja de Trabajo para listado'!$A$151:$Z$151,0)),0)+IFERROR(INDEX('Hoja de Trabajo para listado'!$AB$155:$BA$1048576,MATCH($A356,'Hoja de Trabajo para listado'!$AB$155:$AB$1048576,0),MATCH((CUADRO!K$4&amp;$E356),'Hoja de Trabajo para listado'!$AB$151:$BA$151,0)),0)+IFERROR(INDEX('Hoja de Trabajo para listado'!$BC$155:$CB$1048576,MATCH($A356,'Hoja de Trabajo para listado'!$BC$155:$BC$1048576,0),MATCH((CUADRO!K$4&amp;$E356),'Hoja de Trabajo para listado'!$BC$151:$CB$151,0)),0)+IFERROR(INDEX('Hoja de Trabajo para listado'!$DE$153:$DG$274,MATCH($A356,'Hoja de Trabajo para listado'!$DE$153:$DE$1048576,0),MATCH((CUADRO!K$4&amp;$E356),'Hoja de Trabajo para listado'!$DE$151:$DG$151,0)),0)+IFERROR(INDEX('Hoja de Trabajo para listado'!$CD$155:$DC$1048576,MATCH($A356,'Hoja de Trabajo para listado'!$CD$155:$CD$1048576,0),MATCH((CUADRO!K$4&amp;$E356),'Hoja de Trabajo para listado'!$CD$151:$DC$151,0)),0)</f>
        <v>0</v>
      </c>
      <c r="L356" s="243">
        <f ca="1">+IFERROR(INDEX('Hoja de Trabajo para listado'!$A$155:$Z$1048576,MATCH($A356,'Hoja de Trabajo para listado'!$A$155:$A$1048576,0),MATCH((CUADRO!L$4&amp;$E356),'Hoja de Trabajo para listado'!$A$151:$Z$151,0)),0)+IFERROR(INDEX('Hoja de Trabajo para listado'!$AB$155:$BA$1048576,MATCH($A356,'Hoja de Trabajo para listado'!$AB$155:$AB$1048576,0),MATCH((CUADRO!L$4&amp;$E356),'Hoja de Trabajo para listado'!$AB$151:$BA$151,0)),0)+IFERROR(INDEX('Hoja de Trabajo para listado'!$BC$155:$CB$1048576,MATCH($A356,'Hoja de Trabajo para listado'!$BC$155:$BC$1048576,0),MATCH((CUADRO!L$4&amp;$E356),'Hoja de Trabajo para listado'!$BC$151:$CB$151,0)),0)+IFERROR(INDEX('Hoja de Trabajo para listado'!$DE$153:$DG$274,MATCH($A356,'Hoja de Trabajo para listado'!$DE$153:$DE$1048576,0),MATCH((CUADRO!L$4&amp;$E356),'Hoja de Trabajo para listado'!$DE$151:$DG$151,0)),0)+IFERROR(INDEX('Hoja de Trabajo para listado'!$CD$155:$DC$1048576,MATCH($A356,'Hoja de Trabajo para listado'!$CD$155:$CD$1048576,0),MATCH((CUADRO!L$4&amp;$E356),'Hoja de Trabajo para listado'!$CD$151:$DC$151,0)),0)</f>
        <v>0</v>
      </c>
      <c r="M356" s="243">
        <f ca="1">+IFERROR(INDEX('Hoja de Trabajo para listado'!$A$155:$Z$1048576,MATCH($A356,'Hoja de Trabajo para listado'!$A$155:$A$1048576,0),MATCH((CUADRO!M$4&amp;$E356),'Hoja de Trabajo para listado'!$A$151:$Z$151,0)),0)+IFERROR(INDEX('Hoja de Trabajo para listado'!$AB$155:$BA$1048576,MATCH($A356,'Hoja de Trabajo para listado'!$AB$155:$AB$1048576,0),MATCH((CUADRO!M$4&amp;$E356),'Hoja de Trabajo para listado'!$AB$151:$BA$151,0)),0)+IFERROR(INDEX('Hoja de Trabajo para listado'!$BC$155:$CB$1048576,MATCH($A356,'Hoja de Trabajo para listado'!$BC$155:$BC$1048576,0),MATCH((CUADRO!M$4&amp;$E356),'Hoja de Trabajo para listado'!$BC$151:$CB$151,0)),0)+IFERROR(INDEX('Hoja de Trabajo para listado'!$DE$153:$DG$274,MATCH($A356,'Hoja de Trabajo para listado'!$DE$153:$DE$1048576,0),MATCH((CUADRO!M$4&amp;$E356),'Hoja de Trabajo para listado'!$DE$151:$DG$151,0)),0)+IFERROR(INDEX('Hoja de Trabajo para listado'!$CD$155:$DC$1048576,MATCH($A356,'Hoja de Trabajo para listado'!$CD$155:$CD$1048576,0),MATCH((CUADRO!M$4&amp;$E356),'Hoja de Trabajo para listado'!$CD$151:$DC$151,0)),0)</f>
        <v>0</v>
      </c>
      <c r="N356" s="243">
        <f ca="1">+IFERROR(INDEX('Hoja de Trabajo para listado'!$A$155:$Z$1048576,MATCH($A356,'Hoja de Trabajo para listado'!$A$155:$A$1048576,0),MATCH((CUADRO!N$4&amp;$E356),'Hoja de Trabajo para listado'!$A$151:$Z$151,0)),0)+IFERROR(INDEX('Hoja de Trabajo para listado'!$AB$155:$BA$1048576,MATCH($A356,'Hoja de Trabajo para listado'!$AB$155:$AB$1048576,0),MATCH((CUADRO!N$4&amp;$E356),'Hoja de Trabajo para listado'!$AB$151:$BA$151,0)),0)+IFERROR(INDEX('Hoja de Trabajo para listado'!$BC$155:$CB$1048576,MATCH($A356,'Hoja de Trabajo para listado'!$BC$155:$BC$1048576,0),MATCH((CUADRO!N$4&amp;$E356),'Hoja de Trabajo para listado'!$BC$151:$CB$151,0)),0)+IFERROR(INDEX('Hoja de Trabajo para listado'!$DE$153:$DG$274,MATCH($A356,'Hoja de Trabajo para listado'!$DE$153:$DE$1048576,0),MATCH((CUADRO!N$4&amp;$E356),'Hoja de Trabajo para listado'!$DE$151:$DG$151,0)),0)+IFERROR(INDEX('Hoja de Trabajo para listado'!$CD$155:$DC$1048576,MATCH($A356,'Hoja de Trabajo para listado'!$CD$155:$CD$1048576,0),MATCH((CUADRO!N$4&amp;$E356),'Hoja de Trabajo para listado'!$CD$151:$DC$151,0)),0)</f>
        <v>0</v>
      </c>
      <c r="O356" s="243">
        <f ca="1">+IFERROR(INDEX('Hoja de Trabajo para listado'!$A$155:$Z$1048576,MATCH($A356,'Hoja de Trabajo para listado'!$A$155:$A$1048576,0),MATCH((CUADRO!O$4&amp;$E356),'Hoja de Trabajo para listado'!$A$151:$Z$151,0)),0)+IFERROR(INDEX('Hoja de Trabajo para listado'!$AB$155:$BA$1048576,MATCH($A356,'Hoja de Trabajo para listado'!$AB$155:$AB$1048576,0),MATCH((CUADRO!O$4&amp;$E356),'Hoja de Trabajo para listado'!$AB$151:$BA$151,0)),0)+IFERROR(INDEX('Hoja de Trabajo para listado'!$BC$155:$CB$1048576,MATCH($A356,'Hoja de Trabajo para listado'!$BC$155:$BC$1048576,0),MATCH((CUADRO!O$4&amp;$E356),'Hoja de Trabajo para listado'!$BC$151:$CB$151,0)),0)+IFERROR(INDEX('Hoja de Trabajo para listado'!$DE$153:$DG$274,MATCH($A356,'Hoja de Trabajo para listado'!$DE$153:$DE$1048576,0),MATCH((CUADRO!O$4&amp;$E356),'Hoja de Trabajo para listado'!$DE$151:$DG$151,0)),0)+IFERROR(INDEX('Hoja de Trabajo para listado'!$CD$155:$DC$1048576,MATCH($A356,'Hoja de Trabajo para listado'!$CD$155:$CD$1048576,0),MATCH((CUADRO!O$4&amp;$E356),'Hoja de Trabajo para listado'!$CD$151:$DC$151,0)),0)</f>
        <v>0</v>
      </c>
      <c r="P356" s="243">
        <f ca="1">+IFERROR(INDEX('Hoja de Trabajo para listado'!$A$155:$Z$1048576,MATCH($A356,'Hoja de Trabajo para listado'!$A$155:$A$1048576,0),MATCH((CUADRO!P$4&amp;$E356),'Hoja de Trabajo para listado'!$A$151:$Z$151,0)),0)+IFERROR(INDEX('Hoja de Trabajo para listado'!$AB$155:$BA$1048576,MATCH($A356,'Hoja de Trabajo para listado'!$AB$155:$AB$1048576,0),MATCH((CUADRO!P$4&amp;$E356),'Hoja de Trabajo para listado'!$AB$151:$BA$151,0)),0)+IFERROR(INDEX('Hoja de Trabajo para listado'!$BC$155:$CB$1048576,MATCH($A356,'Hoja de Trabajo para listado'!$BC$155:$BC$1048576,0),MATCH((CUADRO!P$4&amp;$E356),'Hoja de Trabajo para listado'!$BC$151:$CB$151,0)),0)+IFERROR(INDEX('Hoja de Trabajo para listado'!$DE$153:$DG$274,MATCH($A356,'Hoja de Trabajo para listado'!$DE$153:$DE$1048576,0),MATCH((CUADRO!P$4&amp;$E356),'Hoja de Trabajo para listado'!$DE$151:$DG$151,0)),0)+IFERROR(INDEX('Hoja de Trabajo para listado'!$CD$155:$DC$1048576,MATCH($A356,'Hoja de Trabajo para listado'!$CD$155:$CD$1048576,0),MATCH((CUADRO!P$4&amp;$E356),'Hoja de Trabajo para listado'!$CD$151:$DC$151,0)),0)</f>
        <v>426.67</v>
      </c>
      <c r="Q356" s="241">
        <f ca="1">+IFERROR(INDEX('Hoja de Trabajo para listado'!$A$155:$Z$1048576,MATCH($A356,'Hoja de Trabajo para listado'!$A$155:$A$1048576,0),MATCH((CUADRO!Q$4&amp;$E356),'Hoja de Trabajo para listado'!$A$151:$Z$151,0)),0)+IFERROR(INDEX('Hoja de Trabajo para listado'!$AB$155:$BA$1048576,MATCH($A356,'Hoja de Trabajo para listado'!$AB$155:$AB$1048576,0),MATCH((CUADRO!Q$4&amp;$E356),'Hoja de Trabajo para listado'!$AB$151:$BA$151,0)),0)+IFERROR(INDEX('Hoja de Trabajo para listado'!$BC$155:$CB$1048576,MATCH($A356,'Hoja de Trabajo para listado'!$BC$155:$BC$1048576,0),MATCH((CUADRO!Q$4&amp;$E356),'Hoja de Trabajo para listado'!$BC$151:$CB$151,0)),0)+IFERROR(INDEX('Hoja de Trabajo para listado'!$DE$153:$DG$274,MATCH($A356,'Hoja de Trabajo para listado'!$DE$153:$DE$1048576,0),MATCH((CUADRO!Q$4&amp;$E356),'Hoja de Trabajo para listado'!$DE$151:$DG$151,0)),0)+IFERROR(INDEX('Hoja de Trabajo para listado'!$CD$155:$DC$1048576,MATCH($A356,'Hoja de Trabajo para listado'!$CD$155:$CD$1048576,0),MATCH((CUADRO!Q$4&amp;$E356),'Hoja de Trabajo para listado'!$CD$151:$DC$151,0)),0)</f>
        <v>0</v>
      </c>
      <c r="R356" s="243">
        <f t="shared" ca="1" si="15"/>
        <v>426.67</v>
      </c>
      <c r="S356" s="259">
        <f ca="1">+R355+R356</f>
        <v>426.67</v>
      </c>
      <c r="T356" s="243">
        <f ca="1">+S356</f>
        <v>426.67</v>
      </c>
      <c r="U356" s="242">
        <f t="shared" si="16"/>
        <v>2</v>
      </c>
      <c r="V356" s="327" t="str">
        <f>+VLOOKUP(A356,bd_lista!$A$3:$E$592,5,FALSE)</f>
        <v>Empresas Nacionales</v>
      </c>
      <c r="W356" s="398"/>
      <c r="X356" s="240">
        <f>+VLOOKUP(A356,[4]Sheet1!$A$13:$D$744,4,FALSE)</f>
        <v>81</v>
      </c>
      <c r="Y356" s="240" t="str">
        <f>+VLOOKUP(X356,bd_lista!$A$3:$C$592,3,FALSE)</f>
        <v>Ministerio de Obras Públicas, Servicios y Vivienda</v>
      </c>
      <c r="Z356" s="288"/>
      <c r="AA356" s="289"/>
    </row>
    <row r="357" spans="1:27" ht="15" customHeight="1">
      <c r="A357" s="378">
        <v>590</v>
      </c>
      <c r="B357" s="393">
        <f>+A357</f>
        <v>590</v>
      </c>
      <c r="C357" s="245" t="str">
        <f>+VLOOKUP(A357,bd_lista!$A$3:$C$592,3,FALSE)</f>
        <v>Empresa Pública "QUIPUS"</v>
      </c>
      <c r="D357" s="395" t="str">
        <f>+C357</f>
        <v>Empresa Pública "QUIPUS"</v>
      </c>
      <c r="E357" s="245" t="s">
        <v>1303</v>
      </c>
      <c r="F357" s="241">
        <f ca="1">+IFERROR(INDEX('Hoja de Trabajo para listado'!$A$155:$Z$1048576,MATCH($A357,'Hoja de Trabajo para listado'!$A$155:$A$1048576,0),MATCH((CUADRO!F$4&amp;$E357),'Hoja de Trabajo para listado'!$A$151:$Z$151,0)),0)+IFERROR(INDEX('Hoja de Trabajo para listado'!$AB$155:$BA$1048576,MATCH($A357,'Hoja de Trabajo para listado'!$AB$155:$AB$1048576,0),MATCH((CUADRO!F$4&amp;$E357),'Hoja de Trabajo para listado'!$AB$151:$BA$151,0)),0)+IFERROR(INDEX('Hoja de Trabajo para listado'!$BC$155:$CB$1048576,MATCH($A357,'Hoja de Trabajo para listado'!$BC$155:$BC$1048576,0),MATCH((CUADRO!F$4&amp;$E357),'Hoja de Trabajo para listado'!$BC$151:$CB$151,0)),0)+IFERROR(INDEX('Hoja de Trabajo para listado'!$DE$153:$DG$274,MATCH($A357,'Hoja de Trabajo para listado'!$DE$153:$DE$1048576,0),MATCH((CUADRO!F$4&amp;$E357),'Hoja de Trabajo para listado'!$DE$151:$DG$151,0)),0)+IFERROR(INDEX('Hoja de Trabajo para listado'!$CD$155:$DC$1048576,MATCH($A357,'Hoja de Trabajo para listado'!$CD$155:$CD$1048576,0),MATCH((CUADRO!F$4&amp;$E357),'Hoja de Trabajo para listado'!$CD$151:$DC$151,0)),0)</f>
        <v>0</v>
      </c>
      <c r="G357" s="241">
        <f ca="1">+IFERROR(INDEX('Hoja de Trabajo para listado'!$A$155:$Z$1048576,MATCH($A357,'Hoja de Trabajo para listado'!$A$155:$A$1048576,0),MATCH((CUADRO!G$4&amp;$E357),'Hoja de Trabajo para listado'!$A$151:$Z$151,0)),0)+IFERROR(INDEX('Hoja de Trabajo para listado'!$AB$155:$BA$1048576,MATCH($A357,'Hoja de Trabajo para listado'!$AB$155:$AB$1048576,0),MATCH((CUADRO!G$4&amp;$E357),'Hoja de Trabajo para listado'!$AB$151:$BA$151,0)),0)+IFERROR(INDEX('Hoja de Trabajo para listado'!$BC$155:$CB$1048576,MATCH($A357,'Hoja de Trabajo para listado'!$BC$155:$BC$1048576,0),MATCH((CUADRO!G$4&amp;$E357),'Hoja de Trabajo para listado'!$BC$151:$CB$151,0)),0)+IFERROR(INDEX('Hoja de Trabajo para listado'!$DE$153:$DG$274,MATCH($A357,'Hoja de Trabajo para listado'!$DE$153:$DE$1048576,0),MATCH((CUADRO!G$4&amp;$E357),'Hoja de Trabajo para listado'!$DE$151:$DG$151,0)),0)+IFERROR(INDEX('Hoja de Trabajo para listado'!$CD$155:$DC$1048576,MATCH($A357,'Hoja de Trabajo para listado'!$CD$155:$CD$1048576,0),MATCH((CUADRO!G$4&amp;$E357),'Hoja de Trabajo para listado'!$CD$151:$DC$151,0)),0)</f>
        <v>0</v>
      </c>
      <c r="H357" s="241">
        <f ca="1">+IFERROR(INDEX('Hoja de Trabajo para listado'!$A$155:$Z$1048576,MATCH($A357,'Hoja de Trabajo para listado'!$A$155:$A$1048576,0),MATCH((CUADRO!H$4&amp;$E357),'Hoja de Trabajo para listado'!$A$151:$Z$151,0)),0)+IFERROR(INDEX('Hoja de Trabajo para listado'!$AB$155:$BA$1048576,MATCH($A357,'Hoja de Trabajo para listado'!$AB$155:$AB$1048576,0),MATCH((CUADRO!H$4&amp;$E357),'Hoja de Trabajo para listado'!$AB$151:$BA$151,0)),0)+IFERROR(INDEX('Hoja de Trabajo para listado'!$BC$155:$CB$1048576,MATCH($A357,'Hoja de Trabajo para listado'!$BC$155:$BC$1048576,0),MATCH((CUADRO!H$4&amp;$E357),'Hoja de Trabajo para listado'!$BC$151:$CB$151,0)),0)+IFERROR(INDEX('Hoja de Trabajo para listado'!$DE$153:$DG$274,MATCH($A357,'Hoja de Trabajo para listado'!$DE$153:$DE$1048576,0),MATCH((CUADRO!H$4&amp;$E357),'Hoja de Trabajo para listado'!$DE$151:$DG$151,0)),0)+IFERROR(INDEX('Hoja de Trabajo para listado'!$CD$155:$DC$1048576,MATCH($A357,'Hoja de Trabajo para listado'!$CD$155:$CD$1048576,0),MATCH((CUADRO!H$4&amp;$E357),'Hoja de Trabajo para listado'!$CD$151:$DC$151,0)),0)</f>
        <v>0</v>
      </c>
      <c r="I357" s="241">
        <f ca="1">+IFERROR(INDEX('Hoja de Trabajo para listado'!$A$155:$Z$1048576,MATCH($A357,'Hoja de Trabajo para listado'!$A$155:$A$1048576,0),MATCH((CUADRO!I$4&amp;$E357),'Hoja de Trabajo para listado'!$A$151:$Z$151,0)),0)+IFERROR(INDEX('Hoja de Trabajo para listado'!$AB$155:$BA$1048576,MATCH($A357,'Hoja de Trabajo para listado'!$AB$155:$AB$1048576,0),MATCH((CUADRO!I$4&amp;$E357),'Hoja de Trabajo para listado'!$AB$151:$BA$151,0)),0)+IFERROR(INDEX('Hoja de Trabajo para listado'!$BC$155:$CB$1048576,MATCH($A357,'Hoja de Trabajo para listado'!$BC$155:$BC$1048576,0),MATCH((CUADRO!I$4&amp;$E357),'Hoja de Trabajo para listado'!$BC$151:$CB$151,0)),0)+IFERROR(INDEX('Hoja de Trabajo para listado'!$DE$153:$DG$274,MATCH($A357,'Hoja de Trabajo para listado'!$DE$153:$DE$1048576,0),MATCH((CUADRO!I$4&amp;$E357),'Hoja de Trabajo para listado'!$DE$151:$DG$151,0)),0)+IFERROR(INDEX('Hoja de Trabajo para listado'!$CD$155:$DC$1048576,MATCH($A357,'Hoja de Trabajo para listado'!$CD$155:$CD$1048576,0),MATCH((CUADRO!I$4&amp;$E357),'Hoja de Trabajo para listado'!$CD$151:$DC$151,0)),0)</f>
        <v>0</v>
      </c>
      <c r="J357" s="241">
        <f ca="1">+IFERROR(INDEX('Hoja de Trabajo para listado'!$A$155:$Z$1048576,MATCH($A357,'Hoja de Trabajo para listado'!$A$155:$A$1048576,0),MATCH((CUADRO!J$4&amp;$E357),'Hoja de Trabajo para listado'!$A$151:$Z$151,0)),0)+IFERROR(INDEX('Hoja de Trabajo para listado'!$AB$155:$BA$1048576,MATCH($A357,'Hoja de Trabajo para listado'!$AB$155:$AB$1048576,0),MATCH((CUADRO!J$4&amp;$E357),'Hoja de Trabajo para listado'!$AB$151:$BA$151,0)),0)+IFERROR(INDEX('Hoja de Trabajo para listado'!$BC$155:$CB$1048576,MATCH($A357,'Hoja de Trabajo para listado'!$BC$155:$BC$1048576,0),MATCH((CUADRO!J$4&amp;$E357),'Hoja de Trabajo para listado'!$BC$151:$CB$151,0)),0)+IFERROR(INDEX('Hoja de Trabajo para listado'!$DE$153:$DG$274,MATCH($A357,'Hoja de Trabajo para listado'!$DE$153:$DE$1048576,0),MATCH((CUADRO!J$4&amp;$E357),'Hoja de Trabajo para listado'!$DE$151:$DG$151,0)),0)+IFERROR(INDEX('Hoja de Trabajo para listado'!$CD$155:$DC$1048576,MATCH($A357,'Hoja de Trabajo para listado'!$CD$155:$CD$1048576,0),MATCH((CUADRO!J$4&amp;$E357),'Hoja de Trabajo para listado'!$CD$151:$DC$151,0)),0)</f>
        <v>0</v>
      </c>
      <c r="K357" s="241">
        <f ca="1">+IFERROR(INDEX('Hoja de Trabajo para listado'!$A$155:$Z$1048576,MATCH($A357,'Hoja de Trabajo para listado'!$A$155:$A$1048576,0),MATCH((CUADRO!K$4&amp;$E357),'Hoja de Trabajo para listado'!$A$151:$Z$151,0)),0)+IFERROR(INDEX('Hoja de Trabajo para listado'!$AB$155:$BA$1048576,MATCH($A357,'Hoja de Trabajo para listado'!$AB$155:$AB$1048576,0),MATCH((CUADRO!K$4&amp;$E357),'Hoja de Trabajo para listado'!$AB$151:$BA$151,0)),0)+IFERROR(INDEX('Hoja de Trabajo para listado'!$BC$155:$CB$1048576,MATCH($A357,'Hoja de Trabajo para listado'!$BC$155:$BC$1048576,0),MATCH((CUADRO!K$4&amp;$E357),'Hoja de Trabajo para listado'!$BC$151:$CB$151,0)),0)+IFERROR(INDEX('Hoja de Trabajo para listado'!$DE$153:$DG$274,MATCH($A357,'Hoja de Trabajo para listado'!$DE$153:$DE$1048576,0),MATCH((CUADRO!K$4&amp;$E357),'Hoja de Trabajo para listado'!$DE$151:$DG$151,0)),0)+IFERROR(INDEX('Hoja de Trabajo para listado'!$CD$155:$DC$1048576,MATCH($A357,'Hoja de Trabajo para listado'!$CD$155:$CD$1048576,0),MATCH((CUADRO!K$4&amp;$E357),'Hoja de Trabajo para listado'!$CD$151:$DC$151,0)),0)</f>
        <v>0</v>
      </c>
      <c r="L357" s="241">
        <f ca="1">+IFERROR(INDEX('Hoja de Trabajo para listado'!$A$155:$Z$1048576,MATCH($A357,'Hoja de Trabajo para listado'!$A$155:$A$1048576,0),MATCH((CUADRO!L$4&amp;$E357),'Hoja de Trabajo para listado'!$A$151:$Z$151,0)),0)+IFERROR(INDEX('Hoja de Trabajo para listado'!$AB$155:$BA$1048576,MATCH($A357,'Hoja de Trabajo para listado'!$AB$155:$AB$1048576,0),MATCH((CUADRO!L$4&amp;$E357),'Hoja de Trabajo para listado'!$AB$151:$BA$151,0)),0)+IFERROR(INDEX('Hoja de Trabajo para listado'!$BC$155:$CB$1048576,MATCH($A357,'Hoja de Trabajo para listado'!$BC$155:$BC$1048576,0),MATCH((CUADRO!L$4&amp;$E357),'Hoja de Trabajo para listado'!$BC$151:$CB$151,0)),0)+IFERROR(INDEX('Hoja de Trabajo para listado'!$DE$153:$DG$274,MATCH($A357,'Hoja de Trabajo para listado'!$DE$153:$DE$1048576,0),MATCH((CUADRO!L$4&amp;$E357),'Hoja de Trabajo para listado'!$DE$151:$DG$151,0)),0)+IFERROR(INDEX('Hoja de Trabajo para listado'!$CD$155:$DC$1048576,MATCH($A357,'Hoja de Trabajo para listado'!$CD$155:$CD$1048576,0),MATCH((CUADRO!L$4&amp;$E357),'Hoja de Trabajo para listado'!$CD$151:$DC$151,0)),0)</f>
        <v>14717835.98</v>
      </c>
      <c r="M357" s="241">
        <f ca="1">+IFERROR(INDEX('Hoja de Trabajo para listado'!$A$155:$Z$1048576,MATCH($A357,'Hoja de Trabajo para listado'!$A$155:$A$1048576,0),MATCH((CUADRO!M$4&amp;$E357),'Hoja de Trabajo para listado'!$A$151:$Z$151,0)),0)+IFERROR(INDEX('Hoja de Trabajo para listado'!$AB$155:$BA$1048576,MATCH($A357,'Hoja de Trabajo para listado'!$AB$155:$AB$1048576,0),MATCH((CUADRO!M$4&amp;$E357),'Hoja de Trabajo para listado'!$AB$151:$BA$151,0)),0)+IFERROR(INDEX('Hoja de Trabajo para listado'!$BC$155:$CB$1048576,MATCH($A357,'Hoja de Trabajo para listado'!$BC$155:$BC$1048576,0),MATCH((CUADRO!M$4&amp;$E357),'Hoja de Trabajo para listado'!$BC$151:$CB$151,0)),0)+IFERROR(INDEX('Hoja de Trabajo para listado'!$DE$153:$DG$274,MATCH($A357,'Hoja de Trabajo para listado'!$DE$153:$DE$1048576,0),MATCH((CUADRO!M$4&amp;$E357),'Hoja de Trabajo para listado'!$DE$151:$DG$151,0)),0)+IFERROR(INDEX('Hoja de Trabajo para listado'!$CD$155:$DC$1048576,MATCH($A357,'Hoja de Trabajo para listado'!$CD$155:$CD$1048576,0),MATCH((CUADRO!M$4&amp;$E357),'Hoja de Trabajo para listado'!$CD$151:$DC$151,0)),0)</f>
        <v>0</v>
      </c>
      <c r="N357" s="241">
        <f ca="1">+IFERROR(INDEX('Hoja de Trabajo para listado'!$A$155:$Z$1048576,MATCH($A357,'Hoja de Trabajo para listado'!$A$155:$A$1048576,0),MATCH((CUADRO!N$4&amp;$E357),'Hoja de Trabajo para listado'!$A$151:$Z$151,0)),0)+IFERROR(INDEX('Hoja de Trabajo para listado'!$AB$155:$BA$1048576,MATCH($A357,'Hoja de Trabajo para listado'!$AB$155:$AB$1048576,0),MATCH((CUADRO!N$4&amp;$E357),'Hoja de Trabajo para listado'!$AB$151:$BA$151,0)),0)+IFERROR(INDEX('Hoja de Trabajo para listado'!$BC$155:$CB$1048576,MATCH($A357,'Hoja de Trabajo para listado'!$BC$155:$BC$1048576,0),MATCH((CUADRO!N$4&amp;$E357),'Hoja de Trabajo para listado'!$BC$151:$CB$151,0)),0)+IFERROR(INDEX('Hoja de Trabajo para listado'!$DE$153:$DG$274,MATCH($A357,'Hoja de Trabajo para listado'!$DE$153:$DE$1048576,0),MATCH((CUADRO!N$4&amp;$E357),'Hoja de Trabajo para listado'!$DE$151:$DG$151,0)),0)+IFERROR(INDEX('Hoja de Trabajo para listado'!$CD$155:$DC$1048576,MATCH($A357,'Hoja de Trabajo para listado'!$CD$155:$CD$1048576,0),MATCH((CUADRO!N$4&amp;$E357),'Hoja de Trabajo para listado'!$CD$151:$DC$151,0)),0)</f>
        <v>0</v>
      </c>
      <c r="O357" s="241">
        <f ca="1">+IFERROR(INDEX('Hoja de Trabajo para listado'!$A$155:$Z$1048576,MATCH($A357,'Hoja de Trabajo para listado'!$A$155:$A$1048576,0),MATCH((CUADRO!O$4&amp;$E357),'Hoja de Trabajo para listado'!$A$151:$Z$151,0)),0)+IFERROR(INDEX('Hoja de Trabajo para listado'!$AB$155:$BA$1048576,MATCH($A357,'Hoja de Trabajo para listado'!$AB$155:$AB$1048576,0),MATCH((CUADRO!O$4&amp;$E357),'Hoja de Trabajo para listado'!$AB$151:$BA$151,0)),0)+IFERROR(INDEX('Hoja de Trabajo para listado'!$BC$155:$CB$1048576,MATCH($A357,'Hoja de Trabajo para listado'!$BC$155:$BC$1048576,0),MATCH((CUADRO!O$4&amp;$E357),'Hoja de Trabajo para listado'!$BC$151:$CB$151,0)),0)+IFERROR(INDEX('Hoja de Trabajo para listado'!$DE$153:$DG$274,MATCH($A357,'Hoja de Trabajo para listado'!$DE$153:$DE$1048576,0),MATCH((CUADRO!O$4&amp;$E357),'Hoja de Trabajo para listado'!$DE$151:$DG$151,0)),0)+IFERROR(INDEX('Hoja de Trabajo para listado'!$CD$155:$DC$1048576,MATCH($A357,'Hoja de Trabajo para listado'!$CD$155:$CD$1048576,0),MATCH((CUADRO!O$4&amp;$E357),'Hoja de Trabajo para listado'!$CD$151:$DC$151,0)),0)</f>
        <v>0</v>
      </c>
      <c r="P357" s="241">
        <f ca="1">+IFERROR(INDEX('Hoja de Trabajo para listado'!$A$155:$Z$1048576,MATCH($A357,'Hoja de Trabajo para listado'!$A$155:$A$1048576,0),MATCH((CUADRO!P$4&amp;$E357),'Hoja de Trabajo para listado'!$A$151:$Z$151,0)),0)+IFERROR(INDEX('Hoja de Trabajo para listado'!$AB$155:$BA$1048576,MATCH($A357,'Hoja de Trabajo para listado'!$AB$155:$AB$1048576,0),MATCH((CUADRO!P$4&amp;$E357),'Hoja de Trabajo para listado'!$AB$151:$BA$151,0)),0)+IFERROR(INDEX('Hoja de Trabajo para listado'!$BC$155:$CB$1048576,MATCH($A357,'Hoja de Trabajo para listado'!$BC$155:$BC$1048576,0),MATCH((CUADRO!P$4&amp;$E357),'Hoja de Trabajo para listado'!$BC$151:$CB$151,0)),0)+IFERROR(INDEX('Hoja de Trabajo para listado'!$DE$153:$DG$274,MATCH($A357,'Hoja de Trabajo para listado'!$DE$153:$DE$1048576,0),MATCH((CUADRO!P$4&amp;$E357),'Hoja de Trabajo para listado'!$DE$151:$DG$151,0)),0)+IFERROR(INDEX('Hoja de Trabajo para listado'!$CD$155:$DC$1048576,MATCH($A357,'Hoja de Trabajo para listado'!$CD$155:$CD$1048576,0),MATCH((CUADRO!P$4&amp;$E357),'Hoja de Trabajo para listado'!$CD$151:$DC$151,0)),0)</f>
        <v>0</v>
      </c>
      <c r="Q357" s="265">
        <f ca="1">+IFERROR(INDEX('Hoja de Trabajo para listado'!$A$155:$Z$1048576,MATCH($A357,'Hoja de Trabajo para listado'!$A$155:$A$1048576,0),MATCH((CUADRO!Q$4&amp;$E357),'Hoja de Trabajo para listado'!$A$151:$Z$151,0)),0)+IFERROR(INDEX('Hoja de Trabajo para listado'!$AB$155:$BA$1048576,MATCH($A357,'Hoja de Trabajo para listado'!$AB$155:$AB$1048576,0),MATCH((CUADRO!Q$4&amp;$E357),'Hoja de Trabajo para listado'!$AB$151:$BA$151,0)),0)+IFERROR(INDEX('Hoja de Trabajo para listado'!$BC$155:$CB$1048576,MATCH($A357,'Hoja de Trabajo para listado'!$BC$155:$BC$1048576,0),MATCH((CUADRO!Q$4&amp;$E357),'Hoja de Trabajo para listado'!$BC$151:$CB$151,0)),0)+IFERROR(INDEX('Hoja de Trabajo para listado'!$DE$153:$DG$274,MATCH($A357,'Hoja de Trabajo para listado'!$DE$153:$DE$1048576,0),MATCH((CUADRO!Q$4&amp;$E357),'Hoja de Trabajo para listado'!$DE$151:$DG$151,0)),0)+IFERROR(INDEX('Hoja de Trabajo para listado'!$CD$155:$DC$1048576,MATCH($A357,'Hoja de Trabajo para listado'!$CD$155:$CD$1048576,0),MATCH((CUADRO!Q$4&amp;$E357),'Hoja de Trabajo para listado'!$CD$151:$DC$151,0)),0)</f>
        <v>0</v>
      </c>
      <c r="R357" s="241">
        <f t="shared" ca="1" si="15"/>
        <v>14717835.98</v>
      </c>
      <c r="S357" s="260"/>
      <c r="T357" s="241">
        <f ca="1">+T358</f>
        <v>31363446.920000002</v>
      </c>
      <c r="U357" s="240">
        <f t="shared" si="16"/>
        <v>1</v>
      </c>
      <c r="V357" s="327" t="str">
        <f>+VLOOKUP(A357,bd_lista!$A$3:$E$592,5,FALSE)</f>
        <v>Empresas Nacionales</v>
      </c>
      <c r="W357" s="397" t="str">
        <f>+V357</f>
        <v>Empresas Nacionales</v>
      </c>
      <c r="X357" s="240">
        <f>+VLOOKUP(A357,[4]Sheet1!$A$13:$D$744,4,FALSE)</f>
        <v>41</v>
      </c>
      <c r="Y357" s="240" t="str">
        <f>+VLOOKUP(X357,bd_lista!$A$3:$C$592,3,FALSE)</f>
        <v>Ministerio de Desarrollo Productivo y Economía Plural</v>
      </c>
      <c r="Z357" s="290">
        <f>+X357</f>
        <v>41</v>
      </c>
      <c r="AA357" s="315" t="str">
        <f>+Y357</f>
        <v>Ministerio de Desarrollo Productivo y Economía Plural</v>
      </c>
    </row>
    <row r="358" spans="1:27" ht="15" customHeight="1">
      <c r="A358" s="378">
        <v>590</v>
      </c>
      <c r="B358" s="394"/>
      <c r="C358" s="327" t="str">
        <f>+VLOOKUP(A358,bd_lista!$A$3:$C$592,3,FALSE)</f>
        <v>Empresa Pública "QUIPUS"</v>
      </c>
      <c r="D358" s="396"/>
      <c r="E358" s="327" t="s">
        <v>1304</v>
      </c>
      <c r="F358" s="243">
        <f ca="1">+IFERROR(INDEX('Hoja de Trabajo para listado'!$A$155:$Z$1048576,MATCH($A358,'Hoja de Trabajo para listado'!$A$155:$A$1048576,0),MATCH((CUADRO!F$4&amp;$E358),'Hoja de Trabajo para listado'!$A$151:$Z$151,0)),0)+IFERROR(INDEX('Hoja de Trabajo para listado'!$AB$155:$BA$1048576,MATCH($A358,'Hoja de Trabajo para listado'!$AB$155:$AB$1048576,0),MATCH((CUADRO!F$4&amp;$E358),'Hoja de Trabajo para listado'!$AB$151:$BA$151,0)),0)+IFERROR(INDEX('Hoja de Trabajo para listado'!$BC$155:$CB$1048576,MATCH($A358,'Hoja de Trabajo para listado'!$BC$155:$BC$1048576,0),MATCH((CUADRO!F$4&amp;$E358),'Hoja de Trabajo para listado'!$BC$151:$CB$151,0)),0)+IFERROR(INDEX('Hoja de Trabajo para listado'!$DE$153:$DG$274,MATCH($A358,'Hoja de Trabajo para listado'!$DE$153:$DE$1048576,0),MATCH((CUADRO!F$4&amp;$E358),'Hoja de Trabajo para listado'!$DE$151:$DG$151,0)),0)+IFERROR(INDEX('Hoja de Trabajo para listado'!$CD$155:$DC$1048576,MATCH($A358,'Hoja de Trabajo para listado'!$CD$155:$CD$1048576,0),MATCH((CUADRO!F$4&amp;$E358),'Hoja de Trabajo para listado'!$CD$151:$DC$151,0)),0)</f>
        <v>7259806</v>
      </c>
      <c r="G358" s="243">
        <f ca="1">+IFERROR(INDEX('Hoja de Trabajo para listado'!$A$155:$Z$1048576,MATCH($A358,'Hoja de Trabajo para listado'!$A$155:$A$1048576,0),MATCH((CUADRO!G$4&amp;$E358),'Hoja de Trabajo para listado'!$A$151:$Z$151,0)),0)+IFERROR(INDEX('Hoja de Trabajo para listado'!$AB$155:$BA$1048576,MATCH($A358,'Hoja de Trabajo para listado'!$AB$155:$AB$1048576,0),MATCH((CUADRO!G$4&amp;$E358),'Hoja de Trabajo para listado'!$AB$151:$BA$151,0)),0)+IFERROR(INDEX('Hoja de Trabajo para listado'!$BC$155:$CB$1048576,MATCH($A358,'Hoja de Trabajo para listado'!$BC$155:$BC$1048576,0),MATCH((CUADRO!G$4&amp;$E358),'Hoja de Trabajo para listado'!$BC$151:$CB$151,0)),0)+IFERROR(INDEX('Hoja de Trabajo para listado'!$DE$153:$DG$274,MATCH($A358,'Hoja de Trabajo para listado'!$DE$153:$DE$1048576,0),MATCH((CUADRO!G$4&amp;$E358),'Hoja de Trabajo para listado'!$DE$151:$DG$151,0)),0)+IFERROR(INDEX('Hoja de Trabajo para listado'!$CD$155:$DC$1048576,MATCH($A358,'Hoja de Trabajo para listado'!$CD$155:$CD$1048576,0),MATCH((CUADRO!G$4&amp;$E358),'Hoja de Trabajo para listado'!$CD$151:$DC$151,0)),0)</f>
        <v>0</v>
      </c>
      <c r="H358" s="243">
        <f ca="1">+IFERROR(INDEX('Hoja de Trabajo para listado'!$A$155:$Z$1048576,MATCH($A358,'Hoja de Trabajo para listado'!$A$155:$A$1048576,0),MATCH((CUADRO!H$4&amp;$E358),'Hoja de Trabajo para listado'!$A$151:$Z$151,0)),0)+IFERROR(INDEX('Hoja de Trabajo para listado'!$AB$155:$BA$1048576,MATCH($A358,'Hoja de Trabajo para listado'!$AB$155:$AB$1048576,0),MATCH((CUADRO!H$4&amp;$E358),'Hoja de Trabajo para listado'!$AB$151:$BA$151,0)),0)+IFERROR(INDEX('Hoja de Trabajo para listado'!$BC$155:$CB$1048576,MATCH($A358,'Hoja de Trabajo para listado'!$BC$155:$BC$1048576,0),MATCH((CUADRO!H$4&amp;$E358),'Hoja de Trabajo para listado'!$BC$151:$CB$151,0)),0)+IFERROR(INDEX('Hoja de Trabajo para listado'!$DE$153:$DG$274,MATCH($A358,'Hoja de Trabajo para listado'!$DE$153:$DE$1048576,0),MATCH((CUADRO!H$4&amp;$E358),'Hoja de Trabajo para listado'!$DE$151:$DG$151,0)),0)+IFERROR(INDEX('Hoja de Trabajo para listado'!$CD$155:$DC$1048576,MATCH($A358,'Hoja de Trabajo para listado'!$CD$155:$CD$1048576,0),MATCH((CUADRO!H$4&amp;$E358),'Hoja de Trabajo para listado'!$CD$151:$DC$151,0)),0)</f>
        <v>0</v>
      </c>
      <c r="I358" s="243">
        <f ca="1">+IFERROR(INDEX('Hoja de Trabajo para listado'!$A$155:$Z$1048576,MATCH($A358,'Hoja de Trabajo para listado'!$A$155:$A$1048576,0),MATCH((CUADRO!I$4&amp;$E358),'Hoja de Trabajo para listado'!$A$151:$Z$151,0)),0)+IFERROR(INDEX('Hoja de Trabajo para listado'!$AB$155:$BA$1048576,MATCH($A358,'Hoja de Trabajo para listado'!$AB$155:$AB$1048576,0),MATCH((CUADRO!I$4&amp;$E358),'Hoja de Trabajo para listado'!$AB$151:$BA$151,0)),0)+IFERROR(INDEX('Hoja de Trabajo para listado'!$BC$155:$CB$1048576,MATCH($A358,'Hoja de Trabajo para listado'!$BC$155:$BC$1048576,0),MATCH((CUADRO!I$4&amp;$E358),'Hoja de Trabajo para listado'!$BC$151:$CB$151,0)),0)+IFERROR(INDEX('Hoja de Trabajo para listado'!$DE$153:$DG$274,MATCH($A358,'Hoja de Trabajo para listado'!$DE$153:$DE$1048576,0),MATCH((CUADRO!I$4&amp;$E358),'Hoja de Trabajo para listado'!$DE$151:$DG$151,0)),0)+IFERROR(INDEX('Hoja de Trabajo para listado'!$CD$155:$DC$1048576,MATCH($A358,'Hoja de Trabajo para listado'!$CD$155:$CD$1048576,0),MATCH((CUADRO!I$4&amp;$E358),'Hoja de Trabajo para listado'!$CD$151:$DC$151,0)),0)</f>
        <v>2325.19</v>
      </c>
      <c r="J358" s="243">
        <f ca="1">+IFERROR(INDEX('Hoja de Trabajo para listado'!$A$155:$Z$1048576,MATCH($A358,'Hoja de Trabajo para listado'!$A$155:$A$1048576,0),MATCH((CUADRO!J$4&amp;$E358),'Hoja de Trabajo para listado'!$A$151:$Z$151,0)),0)+IFERROR(INDEX('Hoja de Trabajo para listado'!$AB$155:$BA$1048576,MATCH($A358,'Hoja de Trabajo para listado'!$AB$155:$AB$1048576,0),MATCH((CUADRO!J$4&amp;$E358),'Hoja de Trabajo para listado'!$AB$151:$BA$151,0)),0)+IFERROR(INDEX('Hoja de Trabajo para listado'!$BC$155:$CB$1048576,MATCH($A358,'Hoja de Trabajo para listado'!$BC$155:$BC$1048576,0),MATCH((CUADRO!J$4&amp;$E358),'Hoja de Trabajo para listado'!$BC$151:$CB$151,0)),0)+IFERROR(INDEX('Hoja de Trabajo para listado'!$DE$153:$DG$274,MATCH($A358,'Hoja de Trabajo para listado'!$DE$153:$DE$1048576,0),MATCH((CUADRO!J$4&amp;$E358),'Hoja de Trabajo para listado'!$DE$151:$DG$151,0)),0)+IFERROR(INDEX('Hoja de Trabajo para listado'!$CD$155:$DC$1048576,MATCH($A358,'Hoja de Trabajo para listado'!$CD$155:$CD$1048576,0),MATCH((CUADRO!J$4&amp;$E358),'Hoja de Trabajo para listado'!$CD$151:$DC$151,0)),0)</f>
        <v>0</v>
      </c>
      <c r="K358" s="243">
        <f ca="1">+IFERROR(INDEX('Hoja de Trabajo para listado'!$A$155:$Z$1048576,MATCH($A358,'Hoja de Trabajo para listado'!$A$155:$A$1048576,0),MATCH((CUADRO!K$4&amp;$E358),'Hoja de Trabajo para listado'!$A$151:$Z$151,0)),0)+IFERROR(INDEX('Hoja de Trabajo para listado'!$AB$155:$BA$1048576,MATCH($A358,'Hoja de Trabajo para listado'!$AB$155:$AB$1048576,0),MATCH((CUADRO!K$4&amp;$E358),'Hoja de Trabajo para listado'!$AB$151:$BA$151,0)),0)+IFERROR(INDEX('Hoja de Trabajo para listado'!$BC$155:$CB$1048576,MATCH($A358,'Hoja de Trabajo para listado'!$BC$155:$BC$1048576,0),MATCH((CUADRO!K$4&amp;$E358),'Hoja de Trabajo para listado'!$BC$151:$CB$151,0)),0)+IFERROR(INDEX('Hoja de Trabajo para listado'!$DE$153:$DG$274,MATCH($A358,'Hoja de Trabajo para listado'!$DE$153:$DE$1048576,0),MATCH((CUADRO!K$4&amp;$E358),'Hoja de Trabajo para listado'!$DE$151:$DG$151,0)),0)+IFERROR(INDEX('Hoja de Trabajo para listado'!$CD$155:$DC$1048576,MATCH($A358,'Hoja de Trabajo para listado'!$CD$155:$CD$1048576,0),MATCH((CUADRO!K$4&amp;$E358),'Hoja de Trabajo para listado'!$CD$151:$DC$151,0)),0)</f>
        <v>0</v>
      </c>
      <c r="L358" s="243">
        <f ca="1">+IFERROR(INDEX('Hoja de Trabajo para listado'!$A$155:$Z$1048576,MATCH($A358,'Hoja de Trabajo para listado'!$A$155:$A$1048576,0),MATCH((CUADRO!L$4&amp;$E358),'Hoja de Trabajo para listado'!$A$151:$Z$151,0)),0)+IFERROR(INDEX('Hoja de Trabajo para listado'!$AB$155:$BA$1048576,MATCH($A358,'Hoja de Trabajo para listado'!$AB$155:$AB$1048576,0),MATCH((CUADRO!L$4&amp;$E358),'Hoja de Trabajo para listado'!$AB$151:$BA$151,0)),0)+IFERROR(INDEX('Hoja de Trabajo para listado'!$BC$155:$CB$1048576,MATCH($A358,'Hoja de Trabajo para listado'!$BC$155:$BC$1048576,0),MATCH((CUADRO!L$4&amp;$E358),'Hoja de Trabajo para listado'!$BC$151:$CB$151,0)),0)+IFERROR(INDEX('Hoja de Trabajo para listado'!$DE$153:$DG$274,MATCH($A358,'Hoja de Trabajo para listado'!$DE$153:$DE$1048576,0),MATCH((CUADRO!L$4&amp;$E358),'Hoja de Trabajo para listado'!$DE$151:$DG$151,0)),0)+IFERROR(INDEX('Hoja de Trabajo para listado'!$CD$155:$DC$1048576,MATCH($A358,'Hoja de Trabajo para listado'!$CD$155:$CD$1048576,0),MATCH((CUADRO!L$4&amp;$E358),'Hoja de Trabajo para listado'!$CD$151:$DC$151,0)),0)</f>
        <v>0</v>
      </c>
      <c r="M358" s="243">
        <f ca="1">+IFERROR(INDEX('Hoja de Trabajo para listado'!$A$155:$Z$1048576,MATCH($A358,'Hoja de Trabajo para listado'!$A$155:$A$1048576,0),MATCH((CUADRO!M$4&amp;$E358),'Hoja de Trabajo para listado'!$A$151:$Z$151,0)),0)+IFERROR(INDEX('Hoja de Trabajo para listado'!$AB$155:$BA$1048576,MATCH($A358,'Hoja de Trabajo para listado'!$AB$155:$AB$1048576,0),MATCH((CUADRO!M$4&amp;$E358),'Hoja de Trabajo para listado'!$AB$151:$BA$151,0)),0)+IFERROR(INDEX('Hoja de Trabajo para listado'!$BC$155:$CB$1048576,MATCH($A358,'Hoja de Trabajo para listado'!$BC$155:$BC$1048576,0),MATCH((CUADRO!M$4&amp;$E358),'Hoja de Trabajo para listado'!$BC$151:$CB$151,0)),0)+IFERROR(INDEX('Hoja de Trabajo para listado'!$DE$153:$DG$274,MATCH($A358,'Hoja de Trabajo para listado'!$DE$153:$DE$1048576,0),MATCH((CUADRO!M$4&amp;$E358),'Hoja de Trabajo para listado'!$DE$151:$DG$151,0)),0)+IFERROR(INDEX('Hoja de Trabajo para listado'!$CD$155:$DC$1048576,MATCH($A358,'Hoja de Trabajo para listado'!$CD$155:$CD$1048576,0),MATCH((CUADRO!M$4&amp;$E358),'Hoja de Trabajo para listado'!$CD$151:$DC$151,0)),0)</f>
        <v>0</v>
      </c>
      <c r="N358" s="243">
        <f ca="1">+IFERROR(INDEX('Hoja de Trabajo para listado'!$A$155:$Z$1048576,MATCH($A358,'Hoja de Trabajo para listado'!$A$155:$A$1048576,0),MATCH((CUADRO!N$4&amp;$E358),'Hoja de Trabajo para listado'!$A$151:$Z$151,0)),0)+IFERROR(INDEX('Hoja de Trabajo para listado'!$AB$155:$BA$1048576,MATCH($A358,'Hoja de Trabajo para listado'!$AB$155:$AB$1048576,0),MATCH((CUADRO!N$4&amp;$E358),'Hoja de Trabajo para listado'!$AB$151:$BA$151,0)),0)+IFERROR(INDEX('Hoja de Trabajo para listado'!$BC$155:$CB$1048576,MATCH($A358,'Hoja de Trabajo para listado'!$BC$155:$BC$1048576,0),MATCH((CUADRO!N$4&amp;$E358),'Hoja de Trabajo para listado'!$BC$151:$CB$151,0)),0)+IFERROR(INDEX('Hoja de Trabajo para listado'!$DE$153:$DG$274,MATCH($A358,'Hoja de Trabajo para listado'!$DE$153:$DE$1048576,0),MATCH((CUADRO!N$4&amp;$E358),'Hoja de Trabajo para listado'!$DE$151:$DG$151,0)),0)+IFERROR(INDEX('Hoja de Trabajo para listado'!$CD$155:$DC$1048576,MATCH($A358,'Hoja de Trabajo para listado'!$CD$155:$CD$1048576,0),MATCH((CUADRO!N$4&amp;$E358),'Hoja de Trabajo para listado'!$CD$151:$DC$151,0)),0)</f>
        <v>0</v>
      </c>
      <c r="O358" s="243">
        <f ca="1">+IFERROR(INDEX('Hoja de Trabajo para listado'!$A$155:$Z$1048576,MATCH($A358,'Hoja de Trabajo para listado'!$A$155:$A$1048576,0),MATCH((CUADRO!O$4&amp;$E358),'Hoja de Trabajo para listado'!$A$151:$Z$151,0)),0)+IFERROR(INDEX('Hoja de Trabajo para listado'!$AB$155:$BA$1048576,MATCH($A358,'Hoja de Trabajo para listado'!$AB$155:$AB$1048576,0),MATCH((CUADRO!O$4&amp;$E358),'Hoja de Trabajo para listado'!$AB$151:$BA$151,0)),0)+IFERROR(INDEX('Hoja de Trabajo para listado'!$BC$155:$CB$1048576,MATCH($A358,'Hoja de Trabajo para listado'!$BC$155:$BC$1048576,0),MATCH((CUADRO!O$4&amp;$E358),'Hoja de Trabajo para listado'!$BC$151:$CB$151,0)),0)+IFERROR(INDEX('Hoja de Trabajo para listado'!$DE$153:$DG$274,MATCH($A358,'Hoja de Trabajo para listado'!$DE$153:$DE$1048576,0),MATCH((CUADRO!O$4&amp;$E358),'Hoja de Trabajo para listado'!$DE$151:$DG$151,0)),0)+IFERROR(INDEX('Hoja de Trabajo para listado'!$CD$155:$DC$1048576,MATCH($A358,'Hoja de Trabajo para listado'!$CD$155:$CD$1048576,0),MATCH((CUADRO!O$4&amp;$E358),'Hoja de Trabajo para listado'!$CD$151:$DC$151,0)),0)</f>
        <v>9335509.6799999997</v>
      </c>
      <c r="P358" s="243">
        <f ca="1">+IFERROR(INDEX('Hoja de Trabajo para listado'!$A$155:$Z$1048576,MATCH($A358,'Hoja de Trabajo para listado'!$A$155:$A$1048576,0),MATCH((CUADRO!P$4&amp;$E358),'Hoja de Trabajo para listado'!$A$151:$Z$151,0)),0)+IFERROR(INDEX('Hoja de Trabajo para listado'!$AB$155:$BA$1048576,MATCH($A358,'Hoja de Trabajo para listado'!$AB$155:$AB$1048576,0),MATCH((CUADRO!P$4&amp;$E358),'Hoja de Trabajo para listado'!$AB$151:$BA$151,0)),0)+IFERROR(INDEX('Hoja de Trabajo para listado'!$BC$155:$CB$1048576,MATCH($A358,'Hoja de Trabajo para listado'!$BC$155:$BC$1048576,0),MATCH((CUADRO!P$4&amp;$E358),'Hoja de Trabajo para listado'!$BC$151:$CB$151,0)),0)+IFERROR(INDEX('Hoja de Trabajo para listado'!$DE$153:$DG$274,MATCH($A358,'Hoja de Trabajo para listado'!$DE$153:$DE$1048576,0),MATCH((CUADRO!P$4&amp;$E358),'Hoja de Trabajo para listado'!$DE$151:$DG$151,0)),0)+IFERROR(INDEX('Hoja de Trabajo para listado'!$CD$155:$DC$1048576,MATCH($A358,'Hoja de Trabajo para listado'!$CD$155:$CD$1048576,0),MATCH((CUADRO!P$4&amp;$E358),'Hoja de Trabajo para listado'!$CD$151:$DC$151,0)),0)</f>
        <v>47970.07</v>
      </c>
      <c r="Q358" s="243">
        <f ca="1">+IFERROR(INDEX('Hoja de Trabajo para listado'!$A$155:$Z$1048576,MATCH($A358,'Hoja de Trabajo para listado'!$A$155:$A$1048576,0),MATCH((CUADRO!Q$4&amp;$E358),'Hoja de Trabajo para listado'!$A$151:$Z$151,0)),0)+IFERROR(INDEX('Hoja de Trabajo para listado'!$AB$155:$BA$1048576,MATCH($A358,'Hoja de Trabajo para listado'!$AB$155:$AB$1048576,0),MATCH((CUADRO!Q$4&amp;$E358),'Hoja de Trabajo para listado'!$AB$151:$BA$151,0)),0)+IFERROR(INDEX('Hoja de Trabajo para listado'!$BC$155:$CB$1048576,MATCH($A358,'Hoja de Trabajo para listado'!$BC$155:$BC$1048576,0),MATCH((CUADRO!Q$4&amp;$E358),'Hoja de Trabajo para listado'!$BC$151:$CB$151,0)),0)+IFERROR(INDEX('Hoja de Trabajo para listado'!$DE$153:$DG$274,MATCH($A358,'Hoja de Trabajo para listado'!$DE$153:$DE$1048576,0),MATCH((CUADRO!Q$4&amp;$E358),'Hoja de Trabajo para listado'!$DE$151:$DG$151,0)),0)+IFERROR(INDEX('Hoja de Trabajo para listado'!$CD$155:$DC$1048576,MATCH($A358,'Hoja de Trabajo para listado'!$CD$155:$CD$1048576,0),MATCH((CUADRO!Q$4&amp;$E358),'Hoja de Trabajo para listado'!$CD$151:$DC$151,0)),0)</f>
        <v>0</v>
      </c>
      <c r="R358" s="243">
        <f t="shared" ca="1" si="15"/>
        <v>16645610.940000001</v>
      </c>
      <c r="S358" s="259">
        <f ca="1">+R357+R358</f>
        <v>31363446.920000002</v>
      </c>
      <c r="T358" s="243">
        <f ca="1">+S358</f>
        <v>31363446.920000002</v>
      </c>
      <c r="U358" s="242">
        <f t="shared" si="16"/>
        <v>2</v>
      </c>
      <c r="V358" s="327" t="str">
        <f>+VLOOKUP(A358,bd_lista!$A$3:$E$592,5,FALSE)</f>
        <v>Empresas Nacionales</v>
      </c>
      <c r="W358" s="398"/>
      <c r="X358" s="240">
        <f>+VLOOKUP(A358,[4]Sheet1!$A$13:$D$744,4,FALSE)</f>
        <v>41</v>
      </c>
      <c r="Y358" s="240" t="str">
        <f>+VLOOKUP(X358,bd_lista!$A$3:$C$592,3,FALSE)</f>
        <v>Ministerio de Desarrollo Productivo y Economía Plural</v>
      </c>
      <c r="Z358" s="288"/>
      <c r="AA358" s="317"/>
    </row>
    <row r="359" spans="1:27" ht="15" customHeight="1">
      <c r="A359" s="379">
        <v>591</v>
      </c>
      <c r="B359" s="393">
        <f>+A359</f>
        <v>591</v>
      </c>
      <c r="C359" s="245" t="str">
        <f>+VLOOKUP(A359,bd_lista!$A$3:$C$592,3,FALSE)</f>
        <v>Empresa Estatal de Transporte por Cable "Mi teleférico"</v>
      </c>
      <c r="D359" s="395" t="str">
        <f>+C359</f>
        <v>Empresa Estatal de Transporte por Cable "Mi teleférico"</v>
      </c>
      <c r="E359" s="245" t="s">
        <v>1303</v>
      </c>
      <c r="F359" s="241">
        <f ca="1">+IFERROR(INDEX('Hoja de Trabajo para listado'!$A$155:$Z$1048576,MATCH($A359,'Hoja de Trabajo para listado'!$A$155:$A$1048576,0),MATCH((CUADRO!F$4&amp;$E359),'Hoja de Trabajo para listado'!$A$151:$Z$151,0)),0)+IFERROR(INDEX('Hoja de Trabajo para listado'!$AB$155:$BA$1048576,MATCH($A359,'Hoja de Trabajo para listado'!$AB$155:$AB$1048576,0),MATCH((CUADRO!F$4&amp;$E359),'Hoja de Trabajo para listado'!$AB$151:$BA$151,0)),0)+IFERROR(INDEX('Hoja de Trabajo para listado'!$BC$155:$CB$1048576,MATCH($A359,'Hoja de Trabajo para listado'!$BC$155:$BC$1048576,0),MATCH((CUADRO!F$4&amp;$E359),'Hoja de Trabajo para listado'!$BC$151:$CB$151,0)),0)+IFERROR(INDEX('Hoja de Trabajo para listado'!$DE$153:$DG$274,MATCH($A359,'Hoja de Trabajo para listado'!$DE$153:$DE$1048576,0),MATCH((CUADRO!F$4&amp;$E359),'Hoja de Trabajo para listado'!$DE$151:$DG$151,0)),0)+IFERROR(INDEX('Hoja de Trabajo para listado'!$CD$155:$DC$1048576,MATCH($A359,'Hoja de Trabajo para listado'!$CD$155:$CD$1048576,0),MATCH((CUADRO!F$4&amp;$E359),'Hoja de Trabajo para listado'!$CD$151:$DC$151,0)),0)</f>
        <v>0</v>
      </c>
      <c r="G359" s="241">
        <f ca="1">+IFERROR(INDEX('Hoja de Trabajo para listado'!$A$155:$Z$1048576,MATCH($A359,'Hoja de Trabajo para listado'!$A$155:$A$1048576,0),MATCH((CUADRO!G$4&amp;$E359),'Hoja de Trabajo para listado'!$A$151:$Z$151,0)),0)+IFERROR(INDEX('Hoja de Trabajo para listado'!$AB$155:$BA$1048576,MATCH($A359,'Hoja de Trabajo para listado'!$AB$155:$AB$1048576,0),MATCH((CUADRO!G$4&amp;$E359),'Hoja de Trabajo para listado'!$AB$151:$BA$151,0)),0)+IFERROR(INDEX('Hoja de Trabajo para listado'!$BC$155:$CB$1048576,MATCH($A359,'Hoja de Trabajo para listado'!$BC$155:$BC$1048576,0),MATCH((CUADRO!G$4&amp;$E359),'Hoja de Trabajo para listado'!$BC$151:$CB$151,0)),0)+IFERROR(INDEX('Hoja de Trabajo para listado'!$DE$153:$DG$274,MATCH($A359,'Hoja de Trabajo para listado'!$DE$153:$DE$1048576,0),MATCH((CUADRO!G$4&amp;$E359),'Hoja de Trabajo para listado'!$DE$151:$DG$151,0)),0)+IFERROR(INDEX('Hoja de Trabajo para listado'!$CD$155:$DC$1048576,MATCH($A359,'Hoja de Trabajo para listado'!$CD$155:$CD$1048576,0),MATCH((CUADRO!G$4&amp;$E359),'Hoja de Trabajo para listado'!$CD$151:$DC$151,0)),0)</f>
        <v>0</v>
      </c>
      <c r="H359" s="241">
        <f ca="1">+IFERROR(INDEX('Hoja de Trabajo para listado'!$A$155:$Z$1048576,MATCH($A359,'Hoja de Trabajo para listado'!$A$155:$A$1048576,0),MATCH((CUADRO!H$4&amp;$E359),'Hoja de Trabajo para listado'!$A$151:$Z$151,0)),0)+IFERROR(INDEX('Hoja de Trabajo para listado'!$AB$155:$BA$1048576,MATCH($A359,'Hoja de Trabajo para listado'!$AB$155:$AB$1048576,0),MATCH((CUADRO!H$4&amp;$E359),'Hoja de Trabajo para listado'!$AB$151:$BA$151,0)),0)+IFERROR(INDEX('Hoja de Trabajo para listado'!$BC$155:$CB$1048576,MATCH($A359,'Hoja de Trabajo para listado'!$BC$155:$BC$1048576,0),MATCH((CUADRO!H$4&amp;$E359),'Hoja de Trabajo para listado'!$BC$151:$CB$151,0)),0)+IFERROR(INDEX('Hoja de Trabajo para listado'!$DE$153:$DG$274,MATCH($A359,'Hoja de Trabajo para listado'!$DE$153:$DE$1048576,0),MATCH((CUADRO!H$4&amp;$E359),'Hoja de Trabajo para listado'!$DE$151:$DG$151,0)),0)+IFERROR(INDEX('Hoja de Trabajo para listado'!$CD$155:$DC$1048576,MATCH($A359,'Hoja de Trabajo para listado'!$CD$155:$CD$1048576,0),MATCH((CUADRO!H$4&amp;$E359),'Hoja de Trabajo para listado'!$CD$151:$DC$151,0)),0)</f>
        <v>0</v>
      </c>
      <c r="I359" s="241">
        <f ca="1">+IFERROR(INDEX('Hoja de Trabajo para listado'!$A$155:$Z$1048576,MATCH($A359,'Hoja de Trabajo para listado'!$A$155:$A$1048576,0),MATCH((CUADRO!I$4&amp;$E359),'Hoja de Trabajo para listado'!$A$151:$Z$151,0)),0)+IFERROR(INDEX('Hoja de Trabajo para listado'!$AB$155:$BA$1048576,MATCH($A359,'Hoja de Trabajo para listado'!$AB$155:$AB$1048576,0),MATCH((CUADRO!I$4&amp;$E359),'Hoja de Trabajo para listado'!$AB$151:$BA$151,0)),0)+IFERROR(INDEX('Hoja de Trabajo para listado'!$BC$155:$CB$1048576,MATCH($A359,'Hoja de Trabajo para listado'!$BC$155:$BC$1048576,0),MATCH((CUADRO!I$4&amp;$E359),'Hoja de Trabajo para listado'!$BC$151:$CB$151,0)),0)+IFERROR(INDEX('Hoja de Trabajo para listado'!$DE$153:$DG$274,MATCH($A359,'Hoja de Trabajo para listado'!$DE$153:$DE$1048576,0),MATCH((CUADRO!I$4&amp;$E359),'Hoja de Trabajo para listado'!$DE$151:$DG$151,0)),0)+IFERROR(INDEX('Hoja de Trabajo para listado'!$CD$155:$DC$1048576,MATCH($A359,'Hoja de Trabajo para listado'!$CD$155:$CD$1048576,0),MATCH((CUADRO!I$4&amp;$E359),'Hoja de Trabajo para listado'!$CD$151:$DC$151,0)),0)</f>
        <v>0</v>
      </c>
      <c r="J359" s="241">
        <f ca="1">+IFERROR(INDEX('Hoja de Trabajo para listado'!$A$155:$Z$1048576,MATCH($A359,'Hoja de Trabajo para listado'!$A$155:$A$1048576,0),MATCH((CUADRO!J$4&amp;$E359),'Hoja de Trabajo para listado'!$A$151:$Z$151,0)),0)+IFERROR(INDEX('Hoja de Trabajo para listado'!$AB$155:$BA$1048576,MATCH($A359,'Hoja de Trabajo para listado'!$AB$155:$AB$1048576,0),MATCH((CUADRO!J$4&amp;$E359),'Hoja de Trabajo para listado'!$AB$151:$BA$151,0)),0)+IFERROR(INDEX('Hoja de Trabajo para listado'!$BC$155:$CB$1048576,MATCH($A359,'Hoja de Trabajo para listado'!$BC$155:$BC$1048576,0),MATCH((CUADRO!J$4&amp;$E359),'Hoja de Trabajo para listado'!$BC$151:$CB$151,0)),0)+IFERROR(INDEX('Hoja de Trabajo para listado'!$DE$153:$DG$274,MATCH($A359,'Hoja de Trabajo para listado'!$DE$153:$DE$1048576,0),MATCH((CUADRO!J$4&amp;$E359),'Hoja de Trabajo para listado'!$DE$151:$DG$151,0)),0)+IFERROR(INDEX('Hoja de Trabajo para listado'!$CD$155:$DC$1048576,MATCH($A359,'Hoja de Trabajo para listado'!$CD$155:$CD$1048576,0),MATCH((CUADRO!J$4&amp;$E359),'Hoja de Trabajo para listado'!$CD$151:$DC$151,0)),0)</f>
        <v>0</v>
      </c>
      <c r="K359" s="241">
        <f ca="1">+IFERROR(INDEX('Hoja de Trabajo para listado'!$A$155:$Z$1048576,MATCH($A359,'Hoja de Trabajo para listado'!$A$155:$A$1048576,0),MATCH((CUADRO!K$4&amp;$E359),'Hoja de Trabajo para listado'!$A$151:$Z$151,0)),0)+IFERROR(INDEX('Hoja de Trabajo para listado'!$AB$155:$BA$1048576,MATCH($A359,'Hoja de Trabajo para listado'!$AB$155:$AB$1048576,0),MATCH((CUADRO!K$4&amp;$E359),'Hoja de Trabajo para listado'!$AB$151:$BA$151,0)),0)+IFERROR(INDEX('Hoja de Trabajo para listado'!$BC$155:$CB$1048576,MATCH($A359,'Hoja de Trabajo para listado'!$BC$155:$BC$1048576,0),MATCH((CUADRO!K$4&amp;$E359),'Hoja de Trabajo para listado'!$BC$151:$CB$151,0)),0)+IFERROR(INDEX('Hoja de Trabajo para listado'!$DE$153:$DG$274,MATCH($A359,'Hoja de Trabajo para listado'!$DE$153:$DE$1048576,0),MATCH((CUADRO!K$4&amp;$E359),'Hoja de Trabajo para listado'!$DE$151:$DG$151,0)),0)+IFERROR(INDEX('Hoja de Trabajo para listado'!$CD$155:$DC$1048576,MATCH($A359,'Hoja de Trabajo para listado'!$CD$155:$CD$1048576,0),MATCH((CUADRO!K$4&amp;$E359),'Hoja de Trabajo para listado'!$CD$151:$DC$151,0)),0)</f>
        <v>0</v>
      </c>
      <c r="L359" s="241">
        <f ca="1">+IFERROR(INDEX('Hoja de Trabajo para listado'!$A$155:$Z$1048576,MATCH($A359,'Hoja de Trabajo para listado'!$A$155:$A$1048576,0),MATCH((CUADRO!L$4&amp;$E359),'Hoja de Trabajo para listado'!$A$151:$Z$151,0)),0)+IFERROR(INDEX('Hoja de Trabajo para listado'!$AB$155:$BA$1048576,MATCH($A359,'Hoja de Trabajo para listado'!$AB$155:$AB$1048576,0),MATCH((CUADRO!L$4&amp;$E359),'Hoja de Trabajo para listado'!$AB$151:$BA$151,0)),0)+IFERROR(INDEX('Hoja de Trabajo para listado'!$BC$155:$CB$1048576,MATCH($A359,'Hoja de Trabajo para listado'!$BC$155:$BC$1048576,0),MATCH((CUADRO!L$4&amp;$E359),'Hoja de Trabajo para listado'!$BC$151:$CB$151,0)),0)+IFERROR(INDEX('Hoja de Trabajo para listado'!$DE$153:$DG$274,MATCH($A359,'Hoja de Trabajo para listado'!$DE$153:$DE$1048576,0),MATCH((CUADRO!L$4&amp;$E359),'Hoja de Trabajo para listado'!$DE$151:$DG$151,0)),0)+IFERROR(INDEX('Hoja de Trabajo para listado'!$CD$155:$DC$1048576,MATCH($A359,'Hoja de Trabajo para listado'!$CD$155:$CD$1048576,0),MATCH((CUADRO!L$4&amp;$E359),'Hoja de Trabajo para listado'!$CD$151:$DC$151,0)),0)</f>
        <v>0</v>
      </c>
      <c r="M359" s="241">
        <f ca="1">+IFERROR(INDEX('Hoja de Trabajo para listado'!$A$155:$Z$1048576,MATCH($A359,'Hoja de Trabajo para listado'!$A$155:$A$1048576,0),MATCH((CUADRO!M$4&amp;$E359),'Hoja de Trabajo para listado'!$A$151:$Z$151,0)),0)+IFERROR(INDEX('Hoja de Trabajo para listado'!$AB$155:$BA$1048576,MATCH($A359,'Hoja de Trabajo para listado'!$AB$155:$AB$1048576,0),MATCH((CUADRO!M$4&amp;$E359),'Hoja de Trabajo para listado'!$AB$151:$BA$151,0)),0)+IFERROR(INDEX('Hoja de Trabajo para listado'!$BC$155:$CB$1048576,MATCH($A359,'Hoja de Trabajo para listado'!$BC$155:$BC$1048576,0),MATCH((CUADRO!M$4&amp;$E359),'Hoja de Trabajo para listado'!$BC$151:$CB$151,0)),0)+IFERROR(INDEX('Hoja de Trabajo para listado'!$DE$153:$DG$274,MATCH($A359,'Hoja de Trabajo para listado'!$DE$153:$DE$1048576,0),MATCH((CUADRO!M$4&amp;$E359),'Hoja de Trabajo para listado'!$DE$151:$DG$151,0)),0)+IFERROR(INDEX('Hoja de Trabajo para listado'!$CD$155:$DC$1048576,MATCH($A359,'Hoja de Trabajo para listado'!$CD$155:$CD$1048576,0),MATCH((CUADRO!M$4&amp;$E359),'Hoja de Trabajo para listado'!$CD$151:$DC$151,0)),0)</f>
        <v>0</v>
      </c>
      <c r="N359" s="241">
        <f ca="1">+IFERROR(INDEX('Hoja de Trabajo para listado'!$A$155:$Z$1048576,MATCH($A359,'Hoja de Trabajo para listado'!$A$155:$A$1048576,0),MATCH((CUADRO!N$4&amp;$E359),'Hoja de Trabajo para listado'!$A$151:$Z$151,0)),0)+IFERROR(INDEX('Hoja de Trabajo para listado'!$AB$155:$BA$1048576,MATCH($A359,'Hoja de Trabajo para listado'!$AB$155:$AB$1048576,0),MATCH((CUADRO!N$4&amp;$E359),'Hoja de Trabajo para listado'!$AB$151:$BA$151,0)),0)+IFERROR(INDEX('Hoja de Trabajo para listado'!$BC$155:$CB$1048576,MATCH($A359,'Hoja de Trabajo para listado'!$BC$155:$BC$1048576,0),MATCH((CUADRO!N$4&amp;$E359),'Hoja de Trabajo para listado'!$BC$151:$CB$151,0)),0)+IFERROR(INDEX('Hoja de Trabajo para listado'!$DE$153:$DG$274,MATCH($A359,'Hoja de Trabajo para listado'!$DE$153:$DE$1048576,0),MATCH((CUADRO!N$4&amp;$E359),'Hoja de Trabajo para listado'!$DE$151:$DG$151,0)),0)+IFERROR(INDEX('Hoja de Trabajo para listado'!$CD$155:$DC$1048576,MATCH($A359,'Hoja de Trabajo para listado'!$CD$155:$CD$1048576,0),MATCH((CUADRO!N$4&amp;$E359),'Hoja de Trabajo para listado'!$CD$151:$DC$151,0)),0)</f>
        <v>0</v>
      </c>
      <c r="O359" s="241">
        <f ca="1">+IFERROR(INDEX('Hoja de Trabajo para listado'!$A$155:$Z$1048576,MATCH($A359,'Hoja de Trabajo para listado'!$A$155:$A$1048576,0),MATCH((CUADRO!O$4&amp;$E359),'Hoja de Trabajo para listado'!$A$151:$Z$151,0)),0)+IFERROR(INDEX('Hoja de Trabajo para listado'!$AB$155:$BA$1048576,MATCH($A359,'Hoja de Trabajo para listado'!$AB$155:$AB$1048576,0),MATCH((CUADRO!O$4&amp;$E359),'Hoja de Trabajo para listado'!$AB$151:$BA$151,0)),0)+IFERROR(INDEX('Hoja de Trabajo para listado'!$BC$155:$CB$1048576,MATCH($A359,'Hoja de Trabajo para listado'!$BC$155:$BC$1048576,0),MATCH((CUADRO!O$4&amp;$E359),'Hoja de Trabajo para listado'!$BC$151:$CB$151,0)),0)+IFERROR(INDEX('Hoja de Trabajo para listado'!$DE$153:$DG$274,MATCH($A359,'Hoja de Trabajo para listado'!$DE$153:$DE$1048576,0),MATCH((CUADRO!O$4&amp;$E359),'Hoja de Trabajo para listado'!$DE$151:$DG$151,0)),0)+IFERROR(INDEX('Hoja de Trabajo para listado'!$CD$155:$DC$1048576,MATCH($A359,'Hoja de Trabajo para listado'!$CD$155:$CD$1048576,0),MATCH((CUADRO!O$4&amp;$E359),'Hoja de Trabajo para listado'!$CD$151:$DC$151,0)),0)</f>
        <v>0</v>
      </c>
      <c r="P359" s="241">
        <f ca="1">+IFERROR(INDEX('Hoja de Trabajo para listado'!$A$155:$Z$1048576,MATCH($A359,'Hoja de Trabajo para listado'!$A$155:$A$1048576,0),MATCH((CUADRO!P$4&amp;$E359),'Hoja de Trabajo para listado'!$A$151:$Z$151,0)),0)+IFERROR(INDEX('Hoja de Trabajo para listado'!$AB$155:$BA$1048576,MATCH($A359,'Hoja de Trabajo para listado'!$AB$155:$AB$1048576,0),MATCH((CUADRO!P$4&amp;$E359),'Hoja de Trabajo para listado'!$AB$151:$BA$151,0)),0)+IFERROR(INDEX('Hoja de Trabajo para listado'!$BC$155:$CB$1048576,MATCH($A359,'Hoja de Trabajo para listado'!$BC$155:$BC$1048576,0),MATCH((CUADRO!P$4&amp;$E359),'Hoja de Trabajo para listado'!$BC$151:$CB$151,0)),0)+IFERROR(INDEX('Hoja de Trabajo para listado'!$DE$153:$DG$274,MATCH($A359,'Hoja de Trabajo para listado'!$DE$153:$DE$1048576,0),MATCH((CUADRO!P$4&amp;$E359),'Hoja de Trabajo para listado'!$DE$151:$DG$151,0)),0)+IFERROR(INDEX('Hoja de Trabajo para listado'!$CD$155:$DC$1048576,MATCH($A359,'Hoja de Trabajo para listado'!$CD$155:$CD$1048576,0),MATCH((CUADRO!P$4&amp;$E359),'Hoja de Trabajo para listado'!$CD$151:$DC$151,0)),0)</f>
        <v>0</v>
      </c>
      <c r="Q359" s="241">
        <f ca="1">+IFERROR(INDEX('Hoja de Trabajo para listado'!$A$155:$Z$1048576,MATCH($A359,'Hoja de Trabajo para listado'!$A$155:$A$1048576,0),MATCH((CUADRO!Q$4&amp;$E359),'Hoja de Trabajo para listado'!$A$151:$Z$151,0)),0)+IFERROR(INDEX('Hoja de Trabajo para listado'!$AB$155:$BA$1048576,MATCH($A359,'Hoja de Trabajo para listado'!$AB$155:$AB$1048576,0),MATCH((CUADRO!Q$4&amp;$E359),'Hoja de Trabajo para listado'!$AB$151:$BA$151,0)),0)+IFERROR(INDEX('Hoja de Trabajo para listado'!$BC$155:$CB$1048576,MATCH($A359,'Hoja de Trabajo para listado'!$BC$155:$BC$1048576,0),MATCH((CUADRO!Q$4&amp;$E359),'Hoja de Trabajo para listado'!$BC$151:$CB$151,0)),0)+IFERROR(INDEX('Hoja de Trabajo para listado'!$DE$153:$DG$274,MATCH($A359,'Hoja de Trabajo para listado'!$DE$153:$DE$1048576,0),MATCH((CUADRO!Q$4&amp;$E359),'Hoja de Trabajo para listado'!$DE$151:$DG$151,0)),0)+IFERROR(INDEX('Hoja de Trabajo para listado'!$CD$155:$DC$1048576,MATCH($A359,'Hoja de Trabajo para listado'!$CD$155:$CD$1048576,0),MATCH((CUADRO!Q$4&amp;$E359),'Hoja de Trabajo para listado'!$CD$151:$DC$151,0)),0)</f>
        <v>0</v>
      </c>
      <c r="R359" s="241">
        <f t="shared" ca="1" si="15"/>
        <v>0</v>
      </c>
      <c r="S359" s="260"/>
      <c r="T359" s="241">
        <f ca="1">+T360</f>
        <v>3574204.1399999997</v>
      </c>
      <c r="U359" s="240">
        <f t="shared" si="16"/>
        <v>1</v>
      </c>
      <c r="V359" s="327" t="str">
        <f>+VLOOKUP(A359,bd_lista!$A$3:$E$592,5,FALSE)</f>
        <v>Empresas Nacionales</v>
      </c>
      <c r="W359" s="397" t="str">
        <f>+V359</f>
        <v>Empresas Nacionales</v>
      </c>
      <c r="X359" s="240">
        <f>+VLOOKUP(A359,[4]Sheet1!$A$13:$D$744,4,FALSE)</f>
        <v>81</v>
      </c>
      <c r="Y359" s="240" t="str">
        <f>+VLOOKUP(X359,bd_lista!$A$3:$C$592,3,FALSE)</f>
        <v>Ministerio de Obras Públicas, Servicios y Vivienda</v>
      </c>
      <c r="Z359" s="290">
        <f>+X359</f>
        <v>81</v>
      </c>
      <c r="AA359" s="291" t="str">
        <f>+Y359</f>
        <v>Ministerio de Obras Públicas, Servicios y Vivienda</v>
      </c>
    </row>
    <row r="360" spans="1:27" ht="15" customHeight="1">
      <c r="A360" s="378">
        <v>591</v>
      </c>
      <c r="B360" s="394"/>
      <c r="C360" s="327" t="str">
        <f>+VLOOKUP(A360,bd_lista!$A$3:$C$592,3,FALSE)</f>
        <v>Empresa Estatal de Transporte por Cable "Mi teleférico"</v>
      </c>
      <c r="D360" s="396"/>
      <c r="E360" s="327" t="s">
        <v>1304</v>
      </c>
      <c r="F360" s="243">
        <f ca="1">+IFERROR(INDEX('Hoja de Trabajo para listado'!$A$155:$Z$1048576,MATCH($A360,'Hoja de Trabajo para listado'!$A$155:$A$1048576,0),MATCH((CUADRO!F$4&amp;$E360),'Hoja de Trabajo para listado'!$A$151:$Z$151,0)),0)+IFERROR(INDEX('Hoja de Trabajo para listado'!$AB$155:$BA$1048576,MATCH($A360,'Hoja de Trabajo para listado'!$AB$155:$AB$1048576,0),MATCH((CUADRO!F$4&amp;$E360),'Hoja de Trabajo para listado'!$AB$151:$BA$151,0)),0)+IFERROR(INDEX('Hoja de Trabajo para listado'!$BC$155:$CB$1048576,MATCH($A360,'Hoja de Trabajo para listado'!$BC$155:$BC$1048576,0),MATCH((CUADRO!F$4&amp;$E360),'Hoja de Trabajo para listado'!$BC$151:$CB$151,0)),0)+IFERROR(INDEX('Hoja de Trabajo para listado'!$DE$153:$DG$274,MATCH($A360,'Hoja de Trabajo para listado'!$DE$153:$DE$1048576,0),MATCH((CUADRO!F$4&amp;$E360),'Hoja de Trabajo para listado'!$DE$151:$DG$151,0)),0)+IFERROR(INDEX('Hoja de Trabajo para listado'!$CD$155:$DC$1048576,MATCH($A360,'Hoja de Trabajo para listado'!$CD$155:$CD$1048576,0),MATCH((CUADRO!F$4&amp;$E360),'Hoja de Trabajo para listado'!$CD$151:$DC$151,0)),0)</f>
        <v>2477929</v>
      </c>
      <c r="G360" s="243">
        <f ca="1">+IFERROR(INDEX('Hoja de Trabajo para listado'!$A$155:$Z$1048576,MATCH($A360,'Hoja de Trabajo para listado'!$A$155:$A$1048576,0),MATCH((CUADRO!G$4&amp;$E360),'Hoja de Trabajo para listado'!$A$151:$Z$151,0)),0)+IFERROR(INDEX('Hoja de Trabajo para listado'!$AB$155:$BA$1048576,MATCH($A360,'Hoja de Trabajo para listado'!$AB$155:$AB$1048576,0),MATCH((CUADRO!G$4&amp;$E360),'Hoja de Trabajo para listado'!$AB$151:$BA$151,0)),0)+IFERROR(INDEX('Hoja de Trabajo para listado'!$BC$155:$CB$1048576,MATCH($A360,'Hoja de Trabajo para listado'!$BC$155:$BC$1048576,0),MATCH((CUADRO!G$4&amp;$E360),'Hoja de Trabajo para listado'!$BC$151:$CB$151,0)),0)+IFERROR(INDEX('Hoja de Trabajo para listado'!$DE$153:$DG$274,MATCH($A360,'Hoja de Trabajo para listado'!$DE$153:$DE$1048576,0),MATCH((CUADRO!G$4&amp;$E360),'Hoja de Trabajo para listado'!$DE$151:$DG$151,0)),0)+IFERROR(INDEX('Hoja de Trabajo para listado'!$CD$155:$DC$1048576,MATCH($A360,'Hoja de Trabajo para listado'!$CD$155:$CD$1048576,0),MATCH((CUADRO!G$4&amp;$E360),'Hoja de Trabajo para listado'!$CD$151:$DC$151,0)),0)</f>
        <v>0</v>
      </c>
      <c r="H360" s="243">
        <f ca="1">+IFERROR(INDEX('Hoja de Trabajo para listado'!$A$155:$Z$1048576,MATCH($A360,'Hoja de Trabajo para listado'!$A$155:$A$1048576,0),MATCH((CUADRO!H$4&amp;$E360),'Hoja de Trabajo para listado'!$A$151:$Z$151,0)),0)+IFERROR(INDEX('Hoja de Trabajo para listado'!$AB$155:$BA$1048576,MATCH($A360,'Hoja de Trabajo para listado'!$AB$155:$AB$1048576,0),MATCH((CUADRO!H$4&amp;$E360),'Hoja de Trabajo para listado'!$AB$151:$BA$151,0)),0)+IFERROR(INDEX('Hoja de Trabajo para listado'!$BC$155:$CB$1048576,MATCH($A360,'Hoja de Trabajo para listado'!$BC$155:$BC$1048576,0),MATCH((CUADRO!H$4&amp;$E360),'Hoja de Trabajo para listado'!$BC$151:$CB$151,0)),0)+IFERROR(INDEX('Hoja de Trabajo para listado'!$DE$153:$DG$274,MATCH($A360,'Hoja de Trabajo para listado'!$DE$153:$DE$1048576,0),MATCH((CUADRO!H$4&amp;$E360),'Hoja de Trabajo para listado'!$DE$151:$DG$151,0)),0)+IFERROR(INDEX('Hoja de Trabajo para listado'!$CD$155:$DC$1048576,MATCH($A360,'Hoja de Trabajo para listado'!$CD$155:$CD$1048576,0),MATCH((CUADRO!H$4&amp;$E360),'Hoja de Trabajo para listado'!$CD$151:$DC$151,0)),0)</f>
        <v>0</v>
      </c>
      <c r="I360" s="243">
        <f ca="1">+IFERROR(INDEX('Hoja de Trabajo para listado'!$A$155:$Z$1048576,MATCH($A360,'Hoja de Trabajo para listado'!$A$155:$A$1048576,0),MATCH((CUADRO!I$4&amp;$E360),'Hoja de Trabajo para listado'!$A$151:$Z$151,0)),0)+IFERROR(INDEX('Hoja de Trabajo para listado'!$AB$155:$BA$1048576,MATCH($A360,'Hoja de Trabajo para listado'!$AB$155:$AB$1048576,0),MATCH((CUADRO!I$4&amp;$E360),'Hoja de Trabajo para listado'!$AB$151:$BA$151,0)),0)+IFERROR(INDEX('Hoja de Trabajo para listado'!$BC$155:$CB$1048576,MATCH($A360,'Hoja de Trabajo para listado'!$BC$155:$BC$1048576,0),MATCH((CUADRO!I$4&amp;$E360),'Hoja de Trabajo para listado'!$BC$151:$CB$151,0)),0)+IFERROR(INDEX('Hoja de Trabajo para listado'!$DE$153:$DG$274,MATCH($A360,'Hoja de Trabajo para listado'!$DE$153:$DE$1048576,0),MATCH((CUADRO!I$4&amp;$E360),'Hoja de Trabajo para listado'!$DE$151:$DG$151,0)),0)+IFERROR(INDEX('Hoja de Trabajo para listado'!$CD$155:$DC$1048576,MATCH($A360,'Hoja de Trabajo para listado'!$CD$155:$CD$1048576,0),MATCH((CUADRO!I$4&amp;$E360),'Hoja de Trabajo para listado'!$CD$151:$DC$151,0)),0)</f>
        <v>0</v>
      </c>
      <c r="J360" s="243">
        <f ca="1">+IFERROR(INDEX('Hoja de Trabajo para listado'!$A$155:$Z$1048576,MATCH($A360,'Hoja de Trabajo para listado'!$A$155:$A$1048576,0),MATCH((CUADRO!J$4&amp;$E360),'Hoja de Trabajo para listado'!$A$151:$Z$151,0)),0)+IFERROR(INDEX('Hoja de Trabajo para listado'!$AB$155:$BA$1048576,MATCH($A360,'Hoja de Trabajo para listado'!$AB$155:$AB$1048576,0),MATCH((CUADRO!J$4&amp;$E360),'Hoja de Trabajo para listado'!$AB$151:$BA$151,0)),0)+IFERROR(INDEX('Hoja de Trabajo para listado'!$BC$155:$CB$1048576,MATCH($A360,'Hoja de Trabajo para listado'!$BC$155:$BC$1048576,0),MATCH((CUADRO!J$4&amp;$E360),'Hoja de Trabajo para listado'!$BC$151:$CB$151,0)),0)+IFERROR(INDEX('Hoja de Trabajo para listado'!$DE$153:$DG$274,MATCH($A360,'Hoja de Trabajo para listado'!$DE$153:$DE$1048576,0),MATCH((CUADRO!J$4&amp;$E360),'Hoja de Trabajo para listado'!$DE$151:$DG$151,0)),0)+IFERROR(INDEX('Hoja de Trabajo para listado'!$CD$155:$DC$1048576,MATCH($A360,'Hoja de Trabajo para listado'!$CD$155:$CD$1048576,0),MATCH((CUADRO!J$4&amp;$E360),'Hoja de Trabajo para listado'!$CD$151:$DC$151,0)),0)</f>
        <v>0</v>
      </c>
      <c r="K360" s="243">
        <f ca="1">+IFERROR(INDEX('Hoja de Trabajo para listado'!$A$155:$Z$1048576,MATCH($A360,'Hoja de Trabajo para listado'!$A$155:$A$1048576,0),MATCH((CUADRO!K$4&amp;$E360),'Hoja de Trabajo para listado'!$A$151:$Z$151,0)),0)+IFERROR(INDEX('Hoja de Trabajo para listado'!$AB$155:$BA$1048576,MATCH($A360,'Hoja de Trabajo para listado'!$AB$155:$AB$1048576,0),MATCH((CUADRO!K$4&amp;$E360),'Hoja de Trabajo para listado'!$AB$151:$BA$151,0)),0)+IFERROR(INDEX('Hoja de Trabajo para listado'!$BC$155:$CB$1048576,MATCH($A360,'Hoja de Trabajo para listado'!$BC$155:$BC$1048576,0),MATCH((CUADRO!K$4&amp;$E360),'Hoja de Trabajo para listado'!$BC$151:$CB$151,0)),0)+IFERROR(INDEX('Hoja de Trabajo para listado'!$DE$153:$DG$274,MATCH($A360,'Hoja de Trabajo para listado'!$DE$153:$DE$1048576,0),MATCH((CUADRO!K$4&amp;$E360),'Hoja de Trabajo para listado'!$DE$151:$DG$151,0)),0)+IFERROR(INDEX('Hoja de Trabajo para listado'!$CD$155:$DC$1048576,MATCH($A360,'Hoja de Trabajo para listado'!$CD$155:$CD$1048576,0),MATCH((CUADRO!K$4&amp;$E360),'Hoja de Trabajo para listado'!$CD$151:$DC$151,0)),0)</f>
        <v>0</v>
      </c>
      <c r="L360" s="243">
        <f ca="1">+IFERROR(INDEX('Hoja de Trabajo para listado'!$A$155:$Z$1048576,MATCH($A360,'Hoja de Trabajo para listado'!$A$155:$A$1048576,0),MATCH((CUADRO!L$4&amp;$E360),'Hoja de Trabajo para listado'!$A$151:$Z$151,0)),0)+IFERROR(INDEX('Hoja de Trabajo para listado'!$AB$155:$BA$1048576,MATCH($A360,'Hoja de Trabajo para listado'!$AB$155:$AB$1048576,0),MATCH((CUADRO!L$4&amp;$E360),'Hoja de Trabajo para listado'!$AB$151:$BA$151,0)),0)+IFERROR(INDEX('Hoja de Trabajo para listado'!$BC$155:$CB$1048576,MATCH($A360,'Hoja de Trabajo para listado'!$BC$155:$BC$1048576,0),MATCH((CUADRO!L$4&amp;$E360),'Hoja de Trabajo para listado'!$BC$151:$CB$151,0)),0)+IFERROR(INDEX('Hoja de Trabajo para listado'!$DE$153:$DG$274,MATCH($A360,'Hoja de Trabajo para listado'!$DE$153:$DE$1048576,0),MATCH((CUADRO!L$4&amp;$E360),'Hoja de Trabajo para listado'!$DE$151:$DG$151,0)),0)+IFERROR(INDEX('Hoja de Trabajo para listado'!$CD$155:$DC$1048576,MATCH($A360,'Hoja de Trabajo para listado'!$CD$155:$CD$1048576,0),MATCH((CUADRO!L$4&amp;$E360),'Hoja de Trabajo para listado'!$CD$151:$DC$151,0)),0)</f>
        <v>0</v>
      </c>
      <c r="M360" s="243">
        <f ca="1">+IFERROR(INDEX('Hoja de Trabajo para listado'!$A$155:$Z$1048576,MATCH($A360,'Hoja de Trabajo para listado'!$A$155:$A$1048576,0),MATCH((CUADRO!M$4&amp;$E360),'Hoja de Trabajo para listado'!$A$151:$Z$151,0)),0)+IFERROR(INDEX('Hoja de Trabajo para listado'!$AB$155:$BA$1048576,MATCH($A360,'Hoja de Trabajo para listado'!$AB$155:$AB$1048576,0),MATCH((CUADRO!M$4&amp;$E360),'Hoja de Trabajo para listado'!$AB$151:$BA$151,0)),0)+IFERROR(INDEX('Hoja de Trabajo para listado'!$BC$155:$CB$1048576,MATCH($A360,'Hoja de Trabajo para listado'!$BC$155:$BC$1048576,0),MATCH((CUADRO!M$4&amp;$E360),'Hoja de Trabajo para listado'!$BC$151:$CB$151,0)),0)+IFERROR(INDEX('Hoja de Trabajo para listado'!$DE$153:$DG$274,MATCH($A360,'Hoja de Trabajo para listado'!$DE$153:$DE$1048576,0),MATCH((CUADRO!M$4&amp;$E360),'Hoja de Trabajo para listado'!$DE$151:$DG$151,0)),0)+IFERROR(INDEX('Hoja de Trabajo para listado'!$CD$155:$DC$1048576,MATCH($A360,'Hoja de Trabajo para listado'!$CD$155:$CD$1048576,0),MATCH((CUADRO!M$4&amp;$E360),'Hoja de Trabajo para listado'!$CD$151:$DC$151,0)),0)</f>
        <v>0</v>
      </c>
      <c r="N360" s="243">
        <f ca="1">+IFERROR(INDEX('Hoja de Trabajo para listado'!$A$155:$Z$1048576,MATCH($A360,'Hoja de Trabajo para listado'!$A$155:$A$1048576,0),MATCH((CUADRO!N$4&amp;$E360),'Hoja de Trabajo para listado'!$A$151:$Z$151,0)),0)+IFERROR(INDEX('Hoja de Trabajo para listado'!$AB$155:$BA$1048576,MATCH($A360,'Hoja de Trabajo para listado'!$AB$155:$AB$1048576,0),MATCH((CUADRO!N$4&amp;$E360),'Hoja de Trabajo para listado'!$AB$151:$BA$151,0)),0)+IFERROR(INDEX('Hoja de Trabajo para listado'!$BC$155:$CB$1048576,MATCH($A360,'Hoja de Trabajo para listado'!$BC$155:$BC$1048576,0),MATCH((CUADRO!N$4&amp;$E360),'Hoja de Trabajo para listado'!$BC$151:$CB$151,0)),0)+IFERROR(INDEX('Hoja de Trabajo para listado'!$DE$153:$DG$274,MATCH($A360,'Hoja de Trabajo para listado'!$DE$153:$DE$1048576,0),MATCH((CUADRO!N$4&amp;$E360),'Hoja de Trabajo para listado'!$DE$151:$DG$151,0)),0)+IFERROR(INDEX('Hoja de Trabajo para listado'!$CD$155:$DC$1048576,MATCH($A360,'Hoja de Trabajo para listado'!$CD$155:$CD$1048576,0),MATCH((CUADRO!N$4&amp;$E360),'Hoja de Trabajo para listado'!$CD$151:$DC$151,0)),0)</f>
        <v>0</v>
      </c>
      <c r="O360" s="243">
        <f ca="1">+IFERROR(INDEX('Hoja de Trabajo para listado'!$A$155:$Z$1048576,MATCH($A360,'Hoja de Trabajo para listado'!$A$155:$A$1048576,0),MATCH((CUADRO!O$4&amp;$E360),'Hoja de Trabajo para listado'!$A$151:$Z$151,0)),0)+IFERROR(INDEX('Hoja de Trabajo para listado'!$AB$155:$BA$1048576,MATCH($A360,'Hoja de Trabajo para listado'!$AB$155:$AB$1048576,0),MATCH((CUADRO!O$4&amp;$E360),'Hoja de Trabajo para listado'!$AB$151:$BA$151,0)),0)+IFERROR(INDEX('Hoja de Trabajo para listado'!$BC$155:$CB$1048576,MATCH($A360,'Hoja de Trabajo para listado'!$BC$155:$BC$1048576,0),MATCH((CUADRO!O$4&amp;$E360),'Hoja de Trabajo para listado'!$BC$151:$CB$151,0)),0)+IFERROR(INDEX('Hoja de Trabajo para listado'!$DE$153:$DG$274,MATCH($A360,'Hoja de Trabajo para listado'!$DE$153:$DE$1048576,0),MATCH((CUADRO!O$4&amp;$E360),'Hoja de Trabajo para listado'!$DE$151:$DG$151,0)),0)+IFERROR(INDEX('Hoja de Trabajo para listado'!$CD$155:$DC$1048576,MATCH($A360,'Hoja de Trabajo para listado'!$CD$155:$CD$1048576,0),MATCH((CUADRO!O$4&amp;$E360),'Hoja de Trabajo para listado'!$CD$151:$DC$151,0)),0)</f>
        <v>0</v>
      </c>
      <c r="P360" s="243">
        <f ca="1">+IFERROR(INDEX('Hoja de Trabajo para listado'!$A$155:$Z$1048576,MATCH($A360,'Hoja de Trabajo para listado'!$A$155:$A$1048576,0),MATCH((CUADRO!P$4&amp;$E360),'Hoja de Trabajo para listado'!$A$151:$Z$151,0)),0)+IFERROR(INDEX('Hoja de Trabajo para listado'!$AB$155:$BA$1048576,MATCH($A360,'Hoja de Trabajo para listado'!$AB$155:$AB$1048576,0),MATCH((CUADRO!P$4&amp;$E360),'Hoja de Trabajo para listado'!$AB$151:$BA$151,0)),0)+IFERROR(INDEX('Hoja de Trabajo para listado'!$BC$155:$CB$1048576,MATCH($A360,'Hoja de Trabajo para listado'!$BC$155:$BC$1048576,0),MATCH((CUADRO!P$4&amp;$E360),'Hoja de Trabajo para listado'!$BC$151:$CB$151,0)),0)+IFERROR(INDEX('Hoja de Trabajo para listado'!$DE$153:$DG$274,MATCH($A360,'Hoja de Trabajo para listado'!$DE$153:$DE$1048576,0),MATCH((CUADRO!P$4&amp;$E360),'Hoja de Trabajo para listado'!$DE$151:$DG$151,0)),0)+IFERROR(INDEX('Hoja de Trabajo para listado'!$CD$155:$DC$1048576,MATCH($A360,'Hoja de Trabajo para listado'!$CD$155:$CD$1048576,0),MATCH((CUADRO!P$4&amp;$E360),'Hoja de Trabajo para listado'!$CD$151:$DC$151,0)),0)</f>
        <v>1096275.1399999999</v>
      </c>
      <c r="Q360" s="243">
        <f ca="1">+IFERROR(INDEX('Hoja de Trabajo para listado'!$A$155:$Z$1048576,MATCH($A360,'Hoja de Trabajo para listado'!$A$155:$A$1048576,0),MATCH((CUADRO!Q$4&amp;$E360),'Hoja de Trabajo para listado'!$A$151:$Z$151,0)),0)+IFERROR(INDEX('Hoja de Trabajo para listado'!$AB$155:$BA$1048576,MATCH($A360,'Hoja de Trabajo para listado'!$AB$155:$AB$1048576,0),MATCH((CUADRO!Q$4&amp;$E360),'Hoja de Trabajo para listado'!$AB$151:$BA$151,0)),0)+IFERROR(INDEX('Hoja de Trabajo para listado'!$BC$155:$CB$1048576,MATCH($A360,'Hoja de Trabajo para listado'!$BC$155:$BC$1048576,0),MATCH((CUADRO!Q$4&amp;$E360),'Hoja de Trabajo para listado'!$BC$151:$CB$151,0)),0)+IFERROR(INDEX('Hoja de Trabajo para listado'!$DE$153:$DG$274,MATCH($A360,'Hoja de Trabajo para listado'!$DE$153:$DE$1048576,0),MATCH((CUADRO!Q$4&amp;$E360),'Hoja de Trabajo para listado'!$DE$151:$DG$151,0)),0)+IFERROR(INDEX('Hoja de Trabajo para listado'!$CD$155:$DC$1048576,MATCH($A360,'Hoja de Trabajo para listado'!$CD$155:$CD$1048576,0),MATCH((CUADRO!Q$4&amp;$E360),'Hoja de Trabajo para listado'!$CD$151:$DC$151,0)),0)</f>
        <v>0</v>
      </c>
      <c r="R360" s="243">
        <f t="shared" ca="1" si="15"/>
        <v>3574204.1399999997</v>
      </c>
      <c r="S360" s="259">
        <f ca="1">+R359+R360</f>
        <v>3574204.1399999997</v>
      </c>
      <c r="T360" s="243">
        <f ca="1">+S360</f>
        <v>3574204.1399999997</v>
      </c>
      <c r="U360" s="242">
        <f t="shared" si="16"/>
        <v>2</v>
      </c>
      <c r="V360" s="327" t="str">
        <f>+VLOOKUP(A360,bd_lista!$A$3:$E$592,5,FALSE)</f>
        <v>Empresas Nacionales</v>
      </c>
      <c r="W360" s="398"/>
      <c r="X360" s="240">
        <f>+VLOOKUP(A360,[4]Sheet1!$A$13:$D$744,4,FALSE)</f>
        <v>81</v>
      </c>
      <c r="Y360" s="240" t="str">
        <f>+VLOOKUP(X360,bd_lista!$A$3:$C$592,3,FALSE)</f>
        <v>Ministerio de Obras Públicas, Servicios y Vivienda</v>
      </c>
      <c r="Z360" s="288"/>
      <c r="AA360" s="289"/>
    </row>
    <row r="361" spans="1:27" ht="15" hidden="1" customHeight="1">
      <c r="A361" s="249">
        <v>592</v>
      </c>
      <c r="B361" s="393">
        <f>+A361</f>
        <v>592</v>
      </c>
      <c r="C361" s="245" t="str">
        <f>+VLOOKUP(A361,bd_lista!$A$3:$C$592,3,FALSE)</f>
        <v>Empresa Estatal "Boliviana de Turismo"</v>
      </c>
      <c r="D361" s="395" t="str">
        <f>+C361</f>
        <v>Empresa Estatal "Boliviana de Turismo"</v>
      </c>
      <c r="E361" s="245" t="s">
        <v>1303</v>
      </c>
      <c r="F361" s="241">
        <f ca="1">+IFERROR(INDEX('Hoja de Trabajo para listado'!$A$155:$Z$1048576,MATCH($A361,'Hoja de Trabajo para listado'!$A$155:$A$1048576,0),MATCH((CUADRO!F$4&amp;$E361),'Hoja de Trabajo para listado'!$A$151:$Z$151,0)),0)+IFERROR(INDEX('Hoja de Trabajo para listado'!$AB$155:$BA$1048576,MATCH($A361,'Hoja de Trabajo para listado'!$AB$155:$AB$1048576,0),MATCH((CUADRO!F$4&amp;$E361),'Hoja de Trabajo para listado'!$AB$151:$BA$151,0)),0)+IFERROR(INDEX('Hoja de Trabajo para listado'!$BC$155:$CB$1048576,MATCH($A361,'Hoja de Trabajo para listado'!$BC$155:$BC$1048576,0),MATCH((CUADRO!F$4&amp;$E361),'Hoja de Trabajo para listado'!$BC$151:$CB$151,0)),0)+IFERROR(INDEX('Hoja de Trabajo para listado'!$DE$153:$DG$274,MATCH($A361,'Hoja de Trabajo para listado'!$DE$153:$DE$1048576,0),MATCH((CUADRO!F$4&amp;$E361),'Hoja de Trabajo para listado'!$DE$151:$DG$151,0)),0)+IFERROR(INDEX('Hoja de Trabajo para listado'!$CD$155:$DC$1048576,MATCH($A361,'Hoja de Trabajo para listado'!$CD$155:$CD$1048576,0),MATCH((CUADRO!F$4&amp;$E361),'Hoja de Trabajo para listado'!$CD$151:$DC$151,0)),0)</f>
        <v>0</v>
      </c>
      <c r="G361" s="241">
        <f ca="1">+IFERROR(INDEX('Hoja de Trabajo para listado'!$A$155:$Z$1048576,MATCH($A361,'Hoja de Trabajo para listado'!$A$155:$A$1048576,0),MATCH((CUADRO!G$4&amp;$E361),'Hoja de Trabajo para listado'!$A$151:$Z$151,0)),0)+IFERROR(INDEX('Hoja de Trabajo para listado'!$AB$155:$BA$1048576,MATCH($A361,'Hoja de Trabajo para listado'!$AB$155:$AB$1048576,0),MATCH((CUADRO!G$4&amp;$E361),'Hoja de Trabajo para listado'!$AB$151:$BA$151,0)),0)+IFERROR(INDEX('Hoja de Trabajo para listado'!$BC$155:$CB$1048576,MATCH($A361,'Hoja de Trabajo para listado'!$BC$155:$BC$1048576,0),MATCH((CUADRO!G$4&amp;$E361),'Hoja de Trabajo para listado'!$BC$151:$CB$151,0)),0)+IFERROR(INDEX('Hoja de Trabajo para listado'!$DE$153:$DG$274,MATCH($A361,'Hoja de Trabajo para listado'!$DE$153:$DE$1048576,0),MATCH((CUADRO!G$4&amp;$E361),'Hoja de Trabajo para listado'!$DE$151:$DG$151,0)),0)+IFERROR(INDEX('Hoja de Trabajo para listado'!$CD$155:$DC$1048576,MATCH($A361,'Hoja de Trabajo para listado'!$CD$155:$CD$1048576,0),MATCH((CUADRO!G$4&amp;$E361),'Hoja de Trabajo para listado'!$CD$151:$DC$151,0)),0)</f>
        <v>0</v>
      </c>
      <c r="H361" s="241">
        <f ca="1">+IFERROR(INDEX('Hoja de Trabajo para listado'!$A$155:$Z$1048576,MATCH($A361,'Hoja de Trabajo para listado'!$A$155:$A$1048576,0),MATCH((CUADRO!H$4&amp;$E361),'Hoja de Trabajo para listado'!$A$151:$Z$151,0)),0)+IFERROR(INDEX('Hoja de Trabajo para listado'!$AB$155:$BA$1048576,MATCH($A361,'Hoja de Trabajo para listado'!$AB$155:$AB$1048576,0),MATCH((CUADRO!H$4&amp;$E361),'Hoja de Trabajo para listado'!$AB$151:$BA$151,0)),0)+IFERROR(INDEX('Hoja de Trabajo para listado'!$BC$155:$CB$1048576,MATCH($A361,'Hoja de Trabajo para listado'!$BC$155:$BC$1048576,0),MATCH((CUADRO!H$4&amp;$E361),'Hoja de Trabajo para listado'!$BC$151:$CB$151,0)),0)+IFERROR(INDEX('Hoja de Trabajo para listado'!$DE$153:$DG$274,MATCH($A361,'Hoja de Trabajo para listado'!$DE$153:$DE$1048576,0),MATCH((CUADRO!H$4&amp;$E361),'Hoja de Trabajo para listado'!$DE$151:$DG$151,0)),0)+IFERROR(INDEX('Hoja de Trabajo para listado'!$CD$155:$DC$1048576,MATCH($A361,'Hoja de Trabajo para listado'!$CD$155:$CD$1048576,0),MATCH((CUADRO!H$4&amp;$E361),'Hoja de Trabajo para listado'!$CD$151:$DC$151,0)),0)</f>
        <v>0</v>
      </c>
      <c r="I361" s="241">
        <f ca="1">+IFERROR(INDEX('Hoja de Trabajo para listado'!$A$155:$Z$1048576,MATCH($A361,'Hoja de Trabajo para listado'!$A$155:$A$1048576,0),MATCH((CUADRO!I$4&amp;$E361),'Hoja de Trabajo para listado'!$A$151:$Z$151,0)),0)+IFERROR(INDEX('Hoja de Trabajo para listado'!$AB$155:$BA$1048576,MATCH($A361,'Hoja de Trabajo para listado'!$AB$155:$AB$1048576,0),MATCH((CUADRO!I$4&amp;$E361),'Hoja de Trabajo para listado'!$AB$151:$BA$151,0)),0)+IFERROR(INDEX('Hoja de Trabajo para listado'!$BC$155:$CB$1048576,MATCH($A361,'Hoja de Trabajo para listado'!$BC$155:$BC$1048576,0),MATCH((CUADRO!I$4&amp;$E361),'Hoja de Trabajo para listado'!$BC$151:$CB$151,0)),0)+IFERROR(INDEX('Hoja de Trabajo para listado'!$DE$153:$DG$274,MATCH($A361,'Hoja de Trabajo para listado'!$DE$153:$DE$1048576,0),MATCH((CUADRO!I$4&amp;$E361),'Hoja de Trabajo para listado'!$DE$151:$DG$151,0)),0)+IFERROR(INDEX('Hoja de Trabajo para listado'!$CD$155:$DC$1048576,MATCH($A361,'Hoja de Trabajo para listado'!$CD$155:$CD$1048576,0),MATCH((CUADRO!I$4&amp;$E361),'Hoja de Trabajo para listado'!$CD$151:$DC$151,0)),0)</f>
        <v>0</v>
      </c>
      <c r="J361" s="241">
        <f ca="1">+IFERROR(INDEX('Hoja de Trabajo para listado'!$A$155:$Z$1048576,MATCH($A361,'Hoja de Trabajo para listado'!$A$155:$A$1048576,0),MATCH((CUADRO!J$4&amp;$E361),'Hoja de Trabajo para listado'!$A$151:$Z$151,0)),0)+IFERROR(INDEX('Hoja de Trabajo para listado'!$AB$155:$BA$1048576,MATCH($A361,'Hoja de Trabajo para listado'!$AB$155:$AB$1048576,0),MATCH((CUADRO!J$4&amp;$E361),'Hoja de Trabajo para listado'!$AB$151:$BA$151,0)),0)+IFERROR(INDEX('Hoja de Trabajo para listado'!$BC$155:$CB$1048576,MATCH($A361,'Hoja de Trabajo para listado'!$BC$155:$BC$1048576,0),MATCH((CUADRO!J$4&amp;$E361),'Hoja de Trabajo para listado'!$BC$151:$CB$151,0)),0)+IFERROR(INDEX('Hoja de Trabajo para listado'!$DE$153:$DG$274,MATCH($A361,'Hoja de Trabajo para listado'!$DE$153:$DE$1048576,0),MATCH((CUADRO!J$4&amp;$E361),'Hoja de Trabajo para listado'!$DE$151:$DG$151,0)),0)+IFERROR(INDEX('Hoja de Trabajo para listado'!$CD$155:$DC$1048576,MATCH($A361,'Hoja de Trabajo para listado'!$CD$155:$CD$1048576,0),MATCH((CUADRO!J$4&amp;$E361),'Hoja de Trabajo para listado'!$CD$151:$DC$151,0)),0)</f>
        <v>0</v>
      </c>
      <c r="K361" s="241">
        <f ca="1">+IFERROR(INDEX('Hoja de Trabajo para listado'!$A$155:$Z$1048576,MATCH($A361,'Hoja de Trabajo para listado'!$A$155:$A$1048576,0),MATCH((CUADRO!K$4&amp;$E361),'Hoja de Trabajo para listado'!$A$151:$Z$151,0)),0)+IFERROR(INDEX('Hoja de Trabajo para listado'!$AB$155:$BA$1048576,MATCH($A361,'Hoja de Trabajo para listado'!$AB$155:$AB$1048576,0),MATCH((CUADRO!K$4&amp;$E361),'Hoja de Trabajo para listado'!$AB$151:$BA$151,0)),0)+IFERROR(INDEX('Hoja de Trabajo para listado'!$BC$155:$CB$1048576,MATCH($A361,'Hoja de Trabajo para listado'!$BC$155:$BC$1048576,0),MATCH((CUADRO!K$4&amp;$E361),'Hoja de Trabajo para listado'!$BC$151:$CB$151,0)),0)+IFERROR(INDEX('Hoja de Trabajo para listado'!$DE$153:$DG$274,MATCH($A361,'Hoja de Trabajo para listado'!$DE$153:$DE$1048576,0),MATCH((CUADRO!K$4&amp;$E361),'Hoja de Trabajo para listado'!$DE$151:$DG$151,0)),0)+IFERROR(INDEX('Hoja de Trabajo para listado'!$CD$155:$DC$1048576,MATCH($A361,'Hoja de Trabajo para listado'!$CD$155:$CD$1048576,0),MATCH((CUADRO!K$4&amp;$E361),'Hoja de Trabajo para listado'!$CD$151:$DC$151,0)),0)</f>
        <v>0</v>
      </c>
      <c r="L361" s="241">
        <f ca="1">+IFERROR(INDEX('Hoja de Trabajo para listado'!$A$155:$Z$1048576,MATCH($A361,'Hoja de Trabajo para listado'!$A$155:$A$1048576,0),MATCH((CUADRO!L$4&amp;$E361),'Hoja de Trabajo para listado'!$A$151:$Z$151,0)),0)+IFERROR(INDEX('Hoja de Trabajo para listado'!$AB$155:$BA$1048576,MATCH($A361,'Hoja de Trabajo para listado'!$AB$155:$AB$1048576,0),MATCH((CUADRO!L$4&amp;$E361),'Hoja de Trabajo para listado'!$AB$151:$BA$151,0)),0)+IFERROR(INDEX('Hoja de Trabajo para listado'!$BC$155:$CB$1048576,MATCH($A361,'Hoja de Trabajo para listado'!$BC$155:$BC$1048576,0),MATCH((CUADRO!L$4&amp;$E361),'Hoja de Trabajo para listado'!$BC$151:$CB$151,0)),0)+IFERROR(INDEX('Hoja de Trabajo para listado'!$DE$153:$DG$274,MATCH($A361,'Hoja de Trabajo para listado'!$DE$153:$DE$1048576,0),MATCH((CUADRO!L$4&amp;$E361),'Hoja de Trabajo para listado'!$DE$151:$DG$151,0)),0)+IFERROR(INDEX('Hoja de Trabajo para listado'!$CD$155:$DC$1048576,MATCH($A361,'Hoja de Trabajo para listado'!$CD$155:$CD$1048576,0),MATCH((CUADRO!L$4&amp;$E361),'Hoja de Trabajo para listado'!$CD$151:$DC$151,0)),0)</f>
        <v>0</v>
      </c>
      <c r="M361" s="241">
        <f ca="1">+IFERROR(INDEX('Hoja de Trabajo para listado'!$A$155:$Z$1048576,MATCH($A361,'Hoja de Trabajo para listado'!$A$155:$A$1048576,0),MATCH((CUADRO!M$4&amp;$E361),'Hoja de Trabajo para listado'!$A$151:$Z$151,0)),0)+IFERROR(INDEX('Hoja de Trabajo para listado'!$AB$155:$BA$1048576,MATCH($A361,'Hoja de Trabajo para listado'!$AB$155:$AB$1048576,0),MATCH((CUADRO!M$4&amp;$E361),'Hoja de Trabajo para listado'!$AB$151:$BA$151,0)),0)+IFERROR(INDEX('Hoja de Trabajo para listado'!$BC$155:$CB$1048576,MATCH($A361,'Hoja de Trabajo para listado'!$BC$155:$BC$1048576,0),MATCH((CUADRO!M$4&amp;$E361),'Hoja de Trabajo para listado'!$BC$151:$CB$151,0)),0)+IFERROR(INDEX('Hoja de Trabajo para listado'!$DE$153:$DG$274,MATCH($A361,'Hoja de Trabajo para listado'!$DE$153:$DE$1048576,0),MATCH((CUADRO!M$4&amp;$E361),'Hoja de Trabajo para listado'!$DE$151:$DG$151,0)),0)+IFERROR(INDEX('Hoja de Trabajo para listado'!$CD$155:$DC$1048576,MATCH($A361,'Hoja de Trabajo para listado'!$CD$155:$CD$1048576,0),MATCH((CUADRO!M$4&amp;$E361),'Hoja de Trabajo para listado'!$CD$151:$DC$151,0)),0)</f>
        <v>0</v>
      </c>
      <c r="N361" s="241">
        <f ca="1">+IFERROR(INDEX('Hoja de Trabajo para listado'!$A$155:$Z$1048576,MATCH($A361,'Hoja de Trabajo para listado'!$A$155:$A$1048576,0),MATCH((CUADRO!N$4&amp;$E361),'Hoja de Trabajo para listado'!$A$151:$Z$151,0)),0)+IFERROR(INDEX('Hoja de Trabajo para listado'!$AB$155:$BA$1048576,MATCH($A361,'Hoja de Trabajo para listado'!$AB$155:$AB$1048576,0),MATCH((CUADRO!N$4&amp;$E361),'Hoja de Trabajo para listado'!$AB$151:$BA$151,0)),0)+IFERROR(INDEX('Hoja de Trabajo para listado'!$BC$155:$CB$1048576,MATCH($A361,'Hoja de Trabajo para listado'!$BC$155:$BC$1048576,0),MATCH((CUADRO!N$4&amp;$E361),'Hoja de Trabajo para listado'!$BC$151:$CB$151,0)),0)+IFERROR(INDEX('Hoja de Trabajo para listado'!$DE$153:$DG$274,MATCH($A361,'Hoja de Trabajo para listado'!$DE$153:$DE$1048576,0),MATCH((CUADRO!N$4&amp;$E361),'Hoja de Trabajo para listado'!$DE$151:$DG$151,0)),0)+IFERROR(INDEX('Hoja de Trabajo para listado'!$CD$155:$DC$1048576,MATCH($A361,'Hoja de Trabajo para listado'!$CD$155:$CD$1048576,0),MATCH((CUADRO!N$4&amp;$E361),'Hoja de Trabajo para listado'!$CD$151:$DC$151,0)),0)</f>
        <v>0</v>
      </c>
      <c r="O361" s="241">
        <f ca="1">+IFERROR(INDEX('Hoja de Trabajo para listado'!$A$155:$Z$1048576,MATCH($A361,'Hoja de Trabajo para listado'!$A$155:$A$1048576,0),MATCH((CUADRO!O$4&amp;$E361),'Hoja de Trabajo para listado'!$A$151:$Z$151,0)),0)+IFERROR(INDEX('Hoja de Trabajo para listado'!$AB$155:$BA$1048576,MATCH($A361,'Hoja de Trabajo para listado'!$AB$155:$AB$1048576,0),MATCH((CUADRO!O$4&amp;$E361),'Hoja de Trabajo para listado'!$AB$151:$BA$151,0)),0)+IFERROR(INDEX('Hoja de Trabajo para listado'!$BC$155:$CB$1048576,MATCH($A361,'Hoja de Trabajo para listado'!$BC$155:$BC$1048576,0),MATCH((CUADRO!O$4&amp;$E361),'Hoja de Trabajo para listado'!$BC$151:$CB$151,0)),0)+IFERROR(INDEX('Hoja de Trabajo para listado'!$DE$153:$DG$274,MATCH($A361,'Hoja de Trabajo para listado'!$DE$153:$DE$1048576,0),MATCH((CUADRO!O$4&amp;$E361),'Hoja de Trabajo para listado'!$DE$151:$DG$151,0)),0)+IFERROR(INDEX('Hoja de Trabajo para listado'!$CD$155:$DC$1048576,MATCH($A361,'Hoja de Trabajo para listado'!$CD$155:$CD$1048576,0),MATCH((CUADRO!O$4&amp;$E361),'Hoja de Trabajo para listado'!$CD$151:$DC$151,0)),0)</f>
        <v>0</v>
      </c>
      <c r="P361" s="241">
        <f ca="1">+IFERROR(INDEX('Hoja de Trabajo para listado'!$A$155:$Z$1048576,MATCH($A361,'Hoja de Trabajo para listado'!$A$155:$A$1048576,0),MATCH((CUADRO!P$4&amp;$E361),'Hoja de Trabajo para listado'!$A$151:$Z$151,0)),0)+IFERROR(INDEX('Hoja de Trabajo para listado'!$AB$155:$BA$1048576,MATCH($A361,'Hoja de Trabajo para listado'!$AB$155:$AB$1048576,0),MATCH((CUADRO!P$4&amp;$E361),'Hoja de Trabajo para listado'!$AB$151:$BA$151,0)),0)+IFERROR(INDEX('Hoja de Trabajo para listado'!$BC$155:$CB$1048576,MATCH($A361,'Hoja de Trabajo para listado'!$BC$155:$BC$1048576,0),MATCH((CUADRO!P$4&amp;$E361),'Hoja de Trabajo para listado'!$BC$151:$CB$151,0)),0)+IFERROR(INDEX('Hoja de Trabajo para listado'!$DE$153:$DG$274,MATCH($A361,'Hoja de Trabajo para listado'!$DE$153:$DE$1048576,0),MATCH((CUADRO!P$4&amp;$E361),'Hoja de Trabajo para listado'!$DE$151:$DG$151,0)),0)+IFERROR(INDEX('Hoja de Trabajo para listado'!$CD$155:$DC$1048576,MATCH($A361,'Hoja de Trabajo para listado'!$CD$155:$CD$1048576,0),MATCH((CUADRO!P$4&amp;$E361),'Hoja de Trabajo para listado'!$CD$151:$DC$151,0)),0)</f>
        <v>0</v>
      </c>
      <c r="Q361" s="241">
        <f ca="1">+IFERROR(INDEX('Hoja de Trabajo para listado'!$A$155:$Z$1048576,MATCH($A361,'Hoja de Trabajo para listado'!$A$155:$A$1048576,0),MATCH((CUADRO!Q$4&amp;$E361),'Hoja de Trabajo para listado'!$A$151:$Z$151,0)),0)+IFERROR(INDEX('Hoja de Trabajo para listado'!$AB$155:$BA$1048576,MATCH($A361,'Hoja de Trabajo para listado'!$AB$155:$AB$1048576,0),MATCH((CUADRO!Q$4&amp;$E361),'Hoja de Trabajo para listado'!$AB$151:$BA$151,0)),0)+IFERROR(INDEX('Hoja de Trabajo para listado'!$BC$155:$CB$1048576,MATCH($A361,'Hoja de Trabajo para listado'!$BC$155:$BC$1048576,0),MATCH((CUADRO!Q$4&amp;$E361),'Hoja de Trabajo para listado'!$BC$151:$CB$151,0)),0)+IFERROR(INDEX('Hoja de Trabajo para listado'!$DE$153:$DG$274,MATCH($A361,'Hoja de Trabajo para listado'!$DE$153:$DE$1048576,0),MATCH((CUADRO!Q$4&amp;$E361),'Hoja de Trabajo para listado'!$DE$151:$DG$151,0)),0)+IFERROR(INDEX('Hoja de Trabajo para listado'!$CD$155:$DC$1048576,MATCH($A361,'Hoja de Trabajo para listado'!$CD$155:$CD$1048576,0),MATCH((CUADRO!Q$4&amp;$E361),'Hoja de Trabajo para listado'!$CD$151:$DC$151,0)),0)</f>
        <v>0</v>
      </c>
      <c r="R361" s="241">
        <f t="shared" ca="1" si="15"/>
        <v>0</v>
      </c>
      <c r="S361" s="260"/>
      <c r="T361" s="241">
        <f ca="1">+T362</f>
        <v>0</v>
      </c>
      <c r="U361" s="240">
        <f t="shared" si="16"/>
        <v>1</v>
      </c>
      <c r="V361" s="327" t="str">
        <f>+VLOOKUP(A361,bd_lista!$A$3:$E$592,5,FALSE)</f>
        <v>Empresas Nacionales</v>
      </c>
      <c r="W361" s="397" t="str">
        <f>+V361</f>
        <v>Empresas Nacionales</v>
      </c>
      <c r="X361" s="240">
        <v>53</v>
      </c>
      <c r="Y361" s="240" t="str">
        <f>+VLOOKUP(X361,bd_lista!$A$3:$C$592,3,FALSE)</f>
        <v>Ministerio de Culturas, Descolonización y Despatriarcalización</v>
      </c>
      <c r="Z361" s="290">
        <f>+X361</f>
        <v>53</v>
      </c>
      <c r="AA361" s="291" t="str">
        <f>+Y361</f>
        <v>Ministerio de Culturas, Descolonización y Despatriarcalización</v>
      </c>
    </row>
    <row r="362" spans="1:27" ht="15" hidden="1" customHeight="1">
      <c r="A362" s="32">
        <v>592</v>
      </c>
      <c r="B362" s="394"/>
      <c r="C362" s="327" t="str">
        <f>+VLOOKUP(A362,bd_lista!$A$3:$C$592,3,FALSE)</f>
        <v>Empresa Estatal "Boliviana de Turismo"</v>
      </c>
      <c r="D362" s="396"/>
      <c r="E362" s="327" t="s">
        <v>1304</v>
      </c>
      <c r="F362" s="243">
        <f ca="1">+IFERROR(INDEX('Hoja de Trabajo para listado'!$A$155:$Z$1048576,MATCH($A362,'Hoja de Trabajo para listado'!$A$155:$A$1048576,0),MATCH((CUADRO!F$4&amp;$E362),'Hoja de Trabajo para listado'!$A$151:$Z$151,0)),0)+IFERROR(INDEX('Hoja de Trabajo para listado'!$AB$155:$BA$1048576,MATCH($A362,'Hoja de Trabajo para listado'!$AB$155:$AB$1048576,0),MATCH((CUADRO!F$4&amp;$E362),'Hoja de Trabajo para listado'!$AB$151:$BA$151,0)),0)+IFERROR(INDEX('Hoja de Trabajo para listado'!$BC$155:$CB$1048576,MATCH($A362,'Hoja de Trabajo para listado'!$BC$155:$BC$1048576,0),MATCH((CUADRO!F$4&amp;$E362),'Hoja de Trabajo para listado'!$BC$151:$CB$151,0)),0)+IFERROR(INDEX('Hoja de Trabajo para listado'!$DE$153:$DG$274,MATCH($A362,'Hoja de Trabajo para listado'!$DE$153:$DE$1048576,0),MATCH((CUADRO!F$4&amp;$E362),'Hoja de Trabajo para listado'!$DE$151:$DG$151,0)),0)+IFERROR(INDEX('Hoja de Trabajo para listado'!$CD$155:$DC$1048576,MATCH($A362,'Hoja de Trabajo para listado'!$CD$155:$CD$1048576,0),MATCH((CUADRO!F$4&amp;$E362),'Hoja de Trabajo para listado'!$CD$151:$DC$151,0)),0)</f>
        <v>0</v>
      </c>
      <c r="G362" s="243">
        <f ca="1">+IFERROR(INDEX('Hoja de Trabajo para listado'!$A$155:$Z$1048576,MATCH($A362,'Hoja de Trabajo para listado'!$A$155:$A$1048576,0),MATCH((CUADRO!G$4&amp;$E362),'Hoja de Trabajo para listado'!$A$151:$Z$151,0)),0)+IFERROR(INDEX('Hoja de Trabajo para listado'!$AB$155:$BA$1048576,MATCH($A362,'Hoja de Trabajo para listado'!$AB$155:$AB$1048576,0),MATCH((CUADRO!G$4&amp;$E362),'Hoja de Trabajo para listado'!$AB$151:$BA$151,0)),0)+IFERROR(INDEX('Hoja de Trabajo para listado'!$BC$155:$CB$1048576,MATCH($A362,'Hoja de Trabajo para listado'!$BC$155:$BC$1048576,0),MATCH((CUADRO!G$4&amp;$E362),'Hoja de Trabajo para listado'!$BC$151:$CB$151,0)),0)+IFERROR(INDEX('Hoja de Trabajo para listado'!$DE$153:$DG$274,MATCH($A362,'Hoja de Trabajo para listado'!$DE$153:$DE$1048576,0),MATCH((CUADRO!G$4&amp;$E362),'Hoja de Trabajo para listado'!$DE$151:$DG$151,0)),0)+IFERROR(INDEX('Hoja de Trabajo para listado'!$CD$155:$DC$1048576,MATCH($A362,'Hoja de Trabajo para listado'!$CD$155:$CD$1048576,0),MATCH((CUADRO!G$4&amp;$E362),'Hoja de Trabajo para listado'!$CD$151:$DC$151,0)),0)</f>
        <v>0</v>
      </c>
      <c r="H362" s="243">
        <f ca="1">+IFERROR(INDEX('Hoja de Trabajo para listado'!$A$155:$Z$1048576,MATCH($A362,'Hoja de Trabajo para listado'!$A$155:$A$1048576,0),MATCH((CUADRO!H$4&amp;$E362),'Hoja de Trabajo para listado'!$A$151:$Z$151,0)),0)+IFERROR(INDEX('Hoja de Trabajo para listado'!$AB$155:$BA$1048576,MATCH($A362,'Hoja de Trabajo para listado'!$AB$155:$AB$1048576,0),MATCH((CUADRO!H$4&amp;$E362),'Hoja de Trabajo para listado'!$AB$151:$BA$151,0)),0)+IFERROR(INDEX('Hoja de Trabajo para listado'!$BC$155:$CB$1048576,MATCH($A362,'Hoja de Trabajo para listado'!$BC$155:$BC$1048576,0),MATCH((CUADRO!H$4&amp;$E362),'Hoja de Trabajo para listado'!$BC$151:$CB$151,0)),0)+IFERROR(INDEX('Hoja de Trabajo para listado'!$DE$153:$DG$274,MATCH($A362,'Hoja de Trabajo para listado'!$DE$153:$DE$1048576,0),MATCH((CUADRO!H$4&amp;$E362),'Hoja de Trabajo para listado'!$DE$151:$DG$151,0)),0)+IFERROR(INDEX('Hoja de Trabajo para listado'!$CD$155:$DC$1048576,MATCH($A362,'Hoja de Trabajo para listado'!$CD$155:$CD$1048576,0),MATCH((CUADRO!H$4&amp;$E362),'Hoja de Trabajo para listado'!$CD$151:$DC$151,0)),0)</f>
        <v>0</v>
      </c>
      <c r="I362" s="243">
        <f ca="1">+IFERROR(INDEX('Hoja de Trabajo para listado'!$A$155:$Z$1048576,MATCH($A362,'Hoja de Trabajo para listado'!$A$155:$A$1048576,0),MATCH((CUADRO!I$4&amp;$E362),'Hoja de Trabajo para listado'!$A$151:$Z$151,0)),0)+IFERROR(INDEX('Hoja de Trabajo para listado'!$AB$155:$BA$1048576,MATCH($A362,'Hoja de Trabajo para listado'!$AB$155:$AB$1048576,0),MATCH((CUADRO!I$4&amp;$E362),'Hoja de Trabajo para listado'!$AB$151:$BA$151,0)),0)+IFERROR(INDEX('Hoja de Trabajo para listado'!$BC$155:$CB$1048576,MATCH($A362,'Hoja de Trabajo para listado'!$BC$155:$BC$1048576,0),MATCH((CUADRO!I$4&amp;$E362),'Hoja de Trabajo para listado'!$BC$151:$CB$151,0)),0)+IFERROR(INDEX('Hoja de Trabajo para listado'!$DE$153:$DG$274,MATCH($A362,'Hoja de Trabajo para listado'!$DE$153:$DE$1048576,0),MATCH((CUADRO!I$4&amp;$E362),'Hoja de Trabajo para listado'!$DE$151:$DG$151,0)),0)+IFERROR(INDEX('Hoja de Trabajo para listado'!$CD$155:$DC$1048576,MATCH($A362,'Hoja de Trabajo para listado'!$CD$155:$CD$1048576,0),MATCH((CUADRO!I$4&amp;$E362),'Hoja de Trabajo para listado'!$CD$151:$DC$151,0)),0)</f>
        <v>0</v>
      </c>
      <c r="J362" s="243">
        <f ca="1">+IFERROR(INDEX('Hoja de Trabajo para listado'!$A$155:$Z$1048576,MATCH($A362,'Hoja de Trabajo para listado'!$A$155:$A$1048576,0),MATCH((CUADRO!J$4&amp;$E362),'Hoja de Trabajo para listado'!$A$151:$Z$151,0)),0)+IFERROR(INDEX('Hoja de Trabajo para listado'!$AB$155:$BA$1048576,MATCH($A362,'Hoja de Trabajo para listado'!$AB$155:$AB$1048576,0),MATCH((CUADRO!J$4&amp;$E362),'Hoja de Trabajo para listado'!$AB$151:$BA$151,0)),0)+IFERROR(INDEX('Hoja de Trabajo para listado'!$BC$155:$CB$1048576,MATCH($A362,'Hoja de Trabajo para listado'!$BC$155:$BC$1048576,0),MATCH((CUADRO!J$4&amp;$E362),'Hoja de Trabajo para listado'!$BC$151:$CB$151,0)),0)+IFERROR(INDEX('Hoja de Trabajo para listado'!$DE$153:$DG$274,MATCH($A362,'Hoja de Trabajo para listado'!$DE$153:$DE$1048576,0),MATCH((CUADRO!J$4&amp;$E362),'Hoja de Trabajo para listado'!$DE$151:$DG$151,0)),0)+IFERROR(INDEX('Hoja de Trabajo para listado'!$CD$155:$DC$1048576,MATCH($A362,'Hoja de Trabajo para listado'!$CD$155:$CD$1048576,0),MATCH((CUADRO!J$4&amp;$E362),'Hoja de Trabajo para listado'!$CD$151:$DC$151,0)),0)</f>
        <v>0</v>
      </c>
      <c r="K362" s="243">
        <f ca="1">+IFERROR(INDEX('Hoja de Trabajo para listado'!$A$155:$Z$1048576,MATCH($A362,'Hoja de Trabajo para listado'!$A$155:$A$1048576,0),MATCH((CUADRO!K$4&amp;$E362),'Hoja de Trabajo para listado'!$A$151:$Z$151,0)),0)+IFERROR(INDEX('Hoja de Trabajo para listado'!$AB$155:$BA$1048576,MATCH($A362,'Hoja de Trabajo para listado'!$AB$155:$AB$1048576,0),MATCH((CUADRO!K$4&amp;$E362),'Hoja de Trabajo para listado'!$AB$151:$BA$151,0)),0)+IFERROR(INDEX('Hoja de Trabajo para listado'!$BC$155:$CB$1048576,MATCH($A362,'Hoja de Trabajo para listado'!$BC$155:$BC$1048576,0),MATCH((CUADRO!K$4&amp;$E362),'Hoja de Trabajo para listado'!$BC$151:$CB$151,0)),0)+IFERROR(INDEX('Hoja de Trabajo para listado'!$DE$153:$DG$274,MATCH($A362,'Hoja de Trabajo para listado'!$DE$153:$DE$1048576,0),MATCH((CUADRO!K$4&amp;$E362),'Hoja de Trabajo para listado'!$DE$151:$DG$151,0)),0)+IFERROR(INDEX('Hoja de Trabajo para listado'!$CD$155:$DC$1048576,MATCH($A362,'Hoja de Trabajo para listado'!$CD$155:$CD$1048576,0),MATCH((CUADRO!K$4&amp;$E362),'Hoja de Trabajo para listado'!$CD$151:$DC$151,0)),0)</f>
        <v>0</v>
      </c>
      <c r="L362" s="243">
        <f ca="1">+IFERROR(INDEX('Hoja de Trabajo para listado'!$A$155:$Z$1048576,MATCH($A362,'Hoja de Trabajo para listado'!$A$155:$A$1048576,0),MATCH((CUADRO!L$4&amp;$E362),'Hoja de Trabajo para listado'!$A$151:$Z$151,0)),0)+IFERROR(INDEX('Hoja de Trabajo para listado'!$AB$155:$BA$1048576,MATCH($A362,'Hoja de Trabajo para listado'!$AB$155:$AB$1048576,0),MATCH((CUADRO!L$4&amp;$E362),'Hoja de Trabajo para listado'!$AB$151:$BA$151,0)),0)+IFERROR(INDEX('Hoja de Trabajo para listado'!$BC$155:$CB$1048576,MATCH($A362,'Hoja de Trabajo para listado'!$BC$155:$BC$1048576,0),MATCH((CUADRO!L$4&amp;$E362),'Hoja de Trabajo para listado'!$BC$151:$CB$151,0)),0)+IFERROR(INDEX('Hoja de Trabajo para listado'!$DE$153:$DG$274,MATCH($A362,'Hoja de Trabajo para listado'!$DE$153:$DE$1048576,0),MATCH((CUADRO!L$4&amp;$E362),'Hoja de Trabajo para listado'!$DE$151:$DG$151,0)),0)+IFERROR(INDEX('Hoja de Trabajo para listado'!$CD$155:$DC$1048576,MATCH($A362,'Hoja de Trabajo para listado'!$CD$155:$CD$1048576,0),MATCH((CUADRO!L$4&amp;$E362),'Hoja de Trabajo para listado'!$CD$151:$DC$151,0)),0)</f>
        <v>0</v>
      </c>
      <c r="M362" s="243">
        <f ca="1">+IFERROR(INDEX('Hoja de Trabajo para listado'!$A$155:$Z$1048576,MATCH($A362,'Hoja de Trabajo para listado'!$A$155:$A$1048576,0),MATCH((CUADRO!M$4&amp;$E362),'Hoja de Trabajo para listado'!$A$151:$Z$151,0)),0)+IFERROR(INDEX('Hoja de Trabajo para listado'!$AB$155:$BA$1048576,MATCH($A362,'Hoja de Trabajo para listado'!$AB$155:$AB$1048576,0),MATCH((CUADRO!M$4&amp;$E362),'Hoja de Trabajo para listado'!$AB$151:$BA$151,0)),0)+IFERROR(INDEX('Hoja de Trabajo para listado'!$BC$155:$CB$1048576,MATCH($A362,'Hoja de Trabajo para listado'!$BC$155:$BC$1048576,0),MATCH((CUADRO!M$4&amp;$E362),'Hoja de Trabajo para listado'!$BC$151:$CB$151,0)),0)+IFERROR(INDEX('Hoja de Trabajo para listado'!$DE$153:$DG$274,MATCH($A362,'Hoja de Trabajo para listado'!$DE$153:$DE$1048576,0),MATCH((CUADRO!M$4&amp;$E362),'Hoja de Trabajo para listado'!$DE$151:$DG$151,0)),0)+IFERROR(INDEX('Hoja de Trabajo para listado'!$CD$155:$DC$1048576,MATCH($A362,'Hoja de Trabajo para listado'!$CD$155:$CD$1048576,0),MATCH((CUADRO!M$4&amp;$E362),'Hoja de Trabajo para listado'!$CD$151:$DC$151,0)),0)</f>
        <v>0</v>
      </c>
      <c r="N362" s="243">
        <f ca="1">+IFERROR(INDEX('Hoja de Trabajo para listado'!$A$155:$Z$1048576,MATCH($A362,'Hoja de Trabajo para listado'!$A$155:$A$1048576,0),MATCH((CUADRO!N$4&amp;$E362),'Hoja de Trabajo para listado'!$A$151:$Z$151,0)),0)+IFERROR(INDEX('Hoja de Trabajo para listado'!$AB$155:$BA$1048576,MATCH($A362,'Hoja de Trabajo para listado'!$AB$155:$AB$1048576,0),MATCH((CUADRO!N$4&amp;$E362),'Hoja de Trabajo para listado'!$AB$151:$BA$151,0)),0)+IFERROR(INDEX('Hoja de Trabajo para listado'!$BC$155:$CB$1048576,MATCH($A362,'Hoja de Trabajo para listado'!$BC$155:$BC$1048576,0),MATCH((CUADRO!N$4&amp;$E362),'Hoja de Trabajo para listado'!$BC$151:$CB$151,0)),0)+IFERROR(INDEX('Hoja de Trabajo para listado'!$DE$153:$DG$274,MATCH($A362,'Hoja de Trabajo para listado'!$DE$153:$DE$1048576,0),MATCH((CUADRO!N$4&amp;$E362),'Hoja de Trabajo para listado'!$DE$151:$DG$151,0)),0)+IFERROR(INDEX('Hoja de Trabajo para listado'!$CD$155:$DC$1048576,MATCH($A362,'Hoja de Trabajo para listado'!$CD$155:$CD$1048576,0),MATCH((CUADRO!N$4&amp;$E362),'Hoja de Trabajo para listado'!$CD$151:$DC$151,0)),0)</f>
        <v>0</v>
      </c>
      <c r="O362" s="243">
        <f ca="1">+IFERROR(INDEX('Hoja de Trabajo para listado'!$A$155:$Z$1048576,MATCH($A362,'Hoja de Trabajo para listado'!$A$155:$A$1048576,0),MATCH((CUADRO!O$4&amp;$E362),'Hoja de Trabajo para listado'!$A$151:$Z$151,0)),0)+IFERROR(INDEX('Hoja de Trabajo para listado'!$AB$155:$BA$1048576,MATCH($A362,'Hoja de Trabajo para listado'!$AB$155:$AB$1048576,0),MATCH((CUADRO!O$4&amp;$E362),'Hoja de Trabajo para listado'!$AB$151:$BA$151,0)),0)+IFERROR(INDEX('Hoja de Trabajo para listado'!$BC$155:$CB$1048576,MATCH($A362,'Hoja de Trabajo para listado'!$BC$155:$BC$1048576,0),MATCH((CUADRO!O$4&amp;$E362),'Hoja de Trabajo para listado'!$BC$151:$CB$151,0)),0)+IFERROR(INDEX('Hoja de Trabajo para listado'!$DE$153:$DG$274,MATCH($A362,'Hoja de Trabajo para listado'!$DE$153:$DE$1048576,0),MATCH((CUADRO!O$4&amp;$E362),'Hoja de Trabajo para listado'!$DE$151:$DG$151,0)),0)+IFERROR(INDEX('Hoja de Trabajo para listado'!$CD$155:$DC$1048576,MATCH($A362,'Hoja de Trabajo para listado'!$CD$155:$CD$1048576,0),MATCH((CUADRO!O$4&amp;$E362),'Hoja de Trabajo para listado'!$CD$151:$DC$151,0)),0)</f>
        <v>0</v>
      </c>
      <c r="P362" s="243">
        <f ca="1">+IFERROR(INDEX('Hoja de Trabajo para listado'!$A$155:$Z$1048576,MATCH($A362,'Hoja de Trabajo para listado'!$A$155:$A$1048576,0),MATCH((CUADRO!P$4&amp;$E362),'Hoja de Trabajo para listado'!$A$151:$Z$151,0)),0)+IFERROR(INDEX('Hoja de Trabajo para listado'!$AB$155:$BA$1048576,MATCH($A362,'Hoja de Trabajo para listado'!$AB$155:$AB$1048576,0),MATCH((CUADRO!P$4&amp;$E362),'Hoja de Trabajo para listado'!$AB$151:$BA$151,0)),0)+IFERROR(INDEX('Hoja de Trabajo para listado'!$BC$155:$CB$1048576,MATCH($A362,'Hoja de Trabajo para listado'!$BC$155:$BC$1048576,0),MATCH((CUADRO!P$4&amp;$E362),'Hoja de Trabajo para listado'!$BC$151:$CB$151,0)),0)+IFERROR(INDEX('Hoja de Trabajo para listado'!$DE$153:$DG$274,MATCH($A362,'Hoja de Trabajo para listado'!$DE$153:$DE$1048576,0),MATCH((CUADRO!P$4&amp;$E362),'Hoja de Trabajo para listado'!$DE$151:$DG$151,0)),0)+IFERROR(INDEX('Hoja de Trabajo para listado'!$CD$155:$DC$1048576,MATCH($A362,'Hoja de Trabajo para listado'!$CD$155:$CD$1048576,0),MATCH((CUADRO!P$4&amp;$E362),'Hoja de Trabajo para listado'!$CD$151:$DC$151,0)),0)</f>
        <v>0</v>
      </c>
      <c r="Q362" s="243">
        <f ca="1">+IFERROR(INDEX('Hoja de Trabajo para listado'!$A$155:$Z$1048576,MATCH($A362,'Hoja de Trabajo para listado'!$A$155:$A$1048576,0),MATCH((CUADRO!Q$4&amp;$E362),'Hoja de Trabajo para listado'!$A$151:$Z$151,0)),0)+IFERROR(INDEX('Hoja de Trabajo para listado'!$AB$155:$BA$1048576,MATCH($A362,'Hoja de Trabajo para listado'!$AB$155:$AB$1048576,0),MATCH((CUADRO!Q$4&amp;$E362),'Hoja de Trabajo para listado'!$AB$151:$BA$151,0)),0)+IFERROR(INDEX('Hoja de Trabajo para listado'!$BC$155:$CB$1048576,MATCH($A362,'Hoja de Trabajo para listado'!$BC$155:$BC$1048576,0),MATCH((CUADRO!Q$4&amp;$E362),'Hoja de Trabajo para listado'!$BC$151:$CB$151,0)),0)+IFERROR(INDEX('Hoja de Trabajo para listado'!$DE$153:$DG$274,MATCH($A362,'Hoja de Trabajo para listado'!$DE$153:$DE$1048576,0),MATCH((CUADRO!Q$4&amp;$E362),'Hoja de Trabajo para listado'!$DE$151:$DG$151,0)),0)+IFERROR(INDEX('Hoja de Trabajo para listado'!$CD$155:$DC$1048576,MATCH($A362,'Hoja de Trabajo para listado'!$CD$155:$CD$1048576,0),MATCH((CUADRO!Q$4&amp;$E362),'Hoja de Trabajo para listado'!$CD$151:$DC$151,0)),0)</f>
        <v>0</v>
      </c>
      <c r="R362" s="243">
        <f t="shared" ca="1" si="15"/>
        <v>0</v>
      </c>
      <c r="S362" s="259">
        <f ca="1">+R361+R362</f>
        <v>0</v>
      </c>
      <c r="T362" s="243">
        <f ca="1">+S362</f>
        <v>0</v>
      </c>
      <c r="U362" s="242">
        <f t="shared" si="16"/>
        <v>2</v>
      </c>
      <c r="V362" s="327" t="str">
        <f>+VLOOKUP(A362,bd_lista!$A$3:$E$592,5,FALSE)</f>
        <v>Empresas Nacionales</v>
      </c>
      <c r="W362" s="398"/>
      <c r="X362" s="240">
        <v>53</v>
      </c>
      <c r="Y362" s="240" t="str">
        <f>+VLOOKUP(X362,bd_lista!$A$3:$C$592,3,FALSE)</f>
        <v>Ministerio de Culturas, Descolonización y Despatriarcalización</v>
      </c>
      <c r="Z362" s="288"/>
      <c r="AA362" s="289"/>
    </row>
    <row r="363" spans="1:27" ht="15" customHeight="1">
      <c r="A363" s="379">
        <v>593</v>
      </c>
      <c r="B363" s="393">
        <f>+A363</f>
        <v>593</v>
      </c>
      <c r="C363" s="245" t="str">
        <f>+VLOOKUP(A363,bd_lista!$A$3:$C$592,3,FALSE)</f>
        <v>Empresa Pública YACANA</v>
      </c>
      <c r="D363" s="395" t="str">
        <f>+C363</f>
        <v>Empresa Pública YACANA</v>
      </c>
      <c r="E363" s="245" t="s">
        <v>1303</v>
      </c>
      <c r="F363" s="241">
        <f ca="1">+IFERROR(INDEX('Hoja de Trabajo para listado'!$A$155:$Z$1048576,MATCH($A363,'Hoja de Trabajo para listado'!$A$155:$A$1048576,0),MATCH((CUADRO!F$4&amp;$E363),'Hoja de Trabajo para listado'!$A$151:$Z$151,0)),0)+IFERROR(INDEX('Hoja de Trabajo para listado'!$AB$155:$BA$1048576,MATCH($A363,'Hoja de Trabajo para listado'!$AB$155:$AB$1048576,0),MATCH((CUADRO!F$4&amp;$E363),'Hoja de Trabajo para listado'!$AB$151:$BA$151,0)),0)+IFERROR(INDEX('Hoja de Trabajo para listado'!$BC$155:$CB$1048576,MATCH($A363,'Hoja de Trabajo para listado'!$BC$155:$BC$1048576,0),MATCH((CUADRO!F$4&amp;$E363),'Hoja de Trabajo para listado'!$BC$151:$CB$151,0)),0)+IFERROR(INDEX('Hoja de Trabajo para listado'!$DE$153:$DG$274,MATCH($A363,'Hoja de Trabajo para listado'!$DE$153:$DE$1048576,0),MATCH((CUADRO!F$4&amp;$E363),'Hoja de Trabajo para listado'!$DE$151:$DG$151,0)),0)+IFERROR(INDEX('Hoja de Trabajo para listado'!$CD$155:$DC$1048576,MATCH($A363,'Hoja de Trabajo para listado'!$CD$155:$CD$1048576,0),MATCH((CUADRO!F$4&amp;$E363),'Hoja de Trabajo para listado'!$CD$151:$DC$151,0)),0)</f>
        <v>0</v>
      </c>
      <c r="G363" s="241">
        <f ca="1">+IFERROR(INDEX('Hoja de Trabajo para listado'!$A$155:$Z$1048576,MATCH($A363,'Hoja de Trabajo para listado'!$A$155:$A$1048576,0),MATCH((CUADRO!G$4&amp;$E363),'Hoja de Trabajo para listado'!$A$151:$Z$151,0)),0)+IFERROR(INDEX('Hoja de Trabajo para listado'!$AB$155:$BA$1048576,MATCH($A363,'Hoja de Trabajo para listado'!$AB$155:$AB$1048576,0),MATCH((CUADRO!G$4&amp;$E363),'Hoja de Trabajo para listado'!$AB$151:$BA$151,0)),0)+IFERROR(INDEX('Hoja de Trabajo para listado'!$BC$155:$CB$1048576,MATCH($A363,'Hoja de Trabajo para listado'!$BC$155:$BC$1048576,0),MATCH((CUADRO!G$4&amp;$E363),'Hoja de Trabajo para listado'!$BC$151:$CB$151,0)),0)+IFERROR(INDEX('Hoja de Trabajo para listado'!$DE$153:$DG$274,MATCH($A363,'Hoja de Trabajo para listado'!$DE$153:$DE$1048576,0),MATCH((CUADRO!G$4&amp;$E363),'Hoja de Trabajo para listado'!$DE$151:$DG$151,0)),0)+IFERROR(INDEX('Hoja de Trabajo para listado'!$CD$155:$DC$1048576,MATCH($A363,'Hoja de Trabajo para listado'!$CD$155:$CD$1048576,0),MATCH((CUADRO!G$4&amp;$E363),'Hoja de Trabajo para listado'!$CD$151:$DC$151,0)),0)</f>
        <v>0</v>
      </c>
      <c r="H363" s="241">
        <f ca="1">+IFERROR(INDEX('Hoja de Trabajo para listado'!$A$155:$Z$1048576,MATCH($A363,'Hoja de Trabajo para listado'!$A$155:$A$1048576,0),MATCH((CUADRO!H$4&amp;$E363),'Hoja de Trabajo para listado'!$A$151:$Z$151,0)),0)+IFERROR(INDEX('Hoja de Trabajo para listado'!$AB$155:$BA$1048576,MATCH($A363,'Hoja de Trabajo para listado'!$AB$155:$AB$1048576,0),MATCH((CUADRO!H$4&amp;$E363),'Hoja de Trabajo para listado'!$AB$151:$BA$151,0)),0)+IFERROR(INDEX('Hoja de Trabajo para listado'!$BC$155:$CB$1048576,MATCH($A363,'Hoja de Trabajo para listado'!$BC$155:$BC$1048576,0),MATCH((CUADRO!H$4&amp;$E363),'Hoja de Trabajo para listado'!$BC$151:$CB$151,0)),0)+IFERROR(INDEX('Hoja de Trabajo para listado'!$DE$153:$DG$274,MATCH($A363,'Hoja de Trabajo para listado'!$DE$153:$DE$1048576,0),MATCH((CUADRO!H$4&amp;$E363),'Hoja de Trabajo para listado'!$DE$151:$DG$151,0)),0)+IFERROR(INDEX('Hoja de Trabajo para listado'!$CD$155:$DC$1048576,MATCH($A363,'Hoja de Trabajo para listado'!$CD$155:$CD$1048576,0),MATCH((CUADRO!H$4&amp;$E363),'Hoja de Trabajo para listado'!$CD$151:$DC$151,0)),0)</f>
        <v>0</v>
      </c>
      <c r="I363" s="241">
        <f ca="1">+IFERROR(INDEX('Hoja de Trabajo para listado'!$A$155:$Z$1048576,MATCH($A363,'Hoja de Trabajo para listado'!$A$155:$A$1048576,0),MATCH((CUADRO!I$4&amp;$E363),'Hoja de Trabajo para listado'!$A$151:$Z$151,0)),0)+IFERROR(INDEX('Hoja de Trabajo para listado'!$AB$155:$BA$1048576,MATCH($A363,'Hoja de Trabajo para listado'!$AB$155:$AB$1048576,0),MATCH((CUADRO!I$4&amp;$E363),'Hoja de Trabajo para listado'!$AB$151:$BA$151,0)),0)+IFERROR(INDEX('Hoja de Trabajo para listado'!$BC$155:$CB$1048576,MATCH($A363,'Hoja de Trabajo para listado'!$BC$155:$BC$1048576,0),MATCH((CUADRO!I$4&amp;$E363),'Hoja de Trabajo para listado'!$BC$151:$CB$151,0)),0)+IFERROR(INDEX('Hoja de Trabajo para listado'!$DE$153:$DG$274,MATCH($A363,'Hoja de Trabajo para listado'!$DE$153:$DE$1048576,0),MATCH((CUADRO!I$4&amp;$E363),'Hoja de Trabajo para listado'!$DE$151:$DG$151,0)),0)+IFERROR(INDEX('Hoja de Trabajo para listado'!$CD$155:$DC$1048576,MATCH($A363,'Hoja de Trabajo para listado'!$CD$155:$CD$1048576,0),MATCH((CUADRO!I$4&amp;$E363),'Hoja de Trabajo para listado'!$CD$151:$DC$151,0)),0)</f>
        <v>0</v>
      </c>
      <c r="J363" s="241">
        <f ca="1">+IFERROR(INDEX('Hoja de Trabajo para listado'!$A$155:$Z$1048576,MATCH($A363,'Hoja de Trabajo para listado'!$A$155:$A$1048576,0),MATCH((CUADRO!J$4&amp;$E363),'Hoja de Trabajo para listado'!$A$151:$Z$151,0)),0)+IFERROR(INDEX('Hoja de Trabajo para listado'!$AB$155:$BA$1048576,MATCH($A363,'Hoja de Trabajo para listado'!$AB$155:$AB$1048576,0),MATCH((CUADRO!J$4&amp;$E363),'Hoja de Trabajo para listado'!$AB$151:$BA$151,0)),0)+IFERROR(INDEX('Hoja de Trabajo para listado'!$BC$155:$CB$1048576,MATCH($A363,'Hoja de Trabajo para listado'!$BC$155:$BC$1048576,0),MATCH((CUADRO!J$4&amp;$E363),'Hoja de Trabajo para listado'!$BC$151:$CB$151,0)),0)+IFERROR(INDEX('Hoja de Trabajo para listado'!$DE$153:$DG$274,MATCH($A363,'Hoja de Trabajo para listado'!$DE$153:$DE$1048576,0),MATCH((CUADRO!J$4&amp;$E363),'Hoja de Trabajo para listado'!$DE$151:$DG$151,0)),0)+IFERROR(INDEX('Hoja de Trabajo para listado'!$CD$155:$DC$1048576,MATCH($A363,'Hoja de Trabajo para listado'!$CD$155:$CD$1048576,0),MATCH((CUADRO!J$4&amp;$E363),'Hoja de Trabajo para listado'!$CD$151:$DC$151,0)),0)</f>
        <v>0</v>
      </c>
      <c r="K363" s="241">
        <f ca="1">+IFERROR(INDEX('Hoja de Trabajo para listado'!$A$155:$Z$1048576,MATCH($A363,'Hoja de Trabajo para listado'!$A$155:$A$1048576,0),MATCH((CUADRO!K$4&amp;$E363),'Hoja de Trabajo para listado'!$A$151:$Z$151,0)),0)+IFERROR(INDEX('Hoja de Trabajo para listado'!$AB$155:$BA$1048576,MATCH($A363,'Hoja de Trabajo para listado'!$AB$155:$AB$1048576,0),MATCH((CUADRO!K$4&amp;$E363),'Hoja de Trabajo para listado'!$AB$151:$BA$151,0)),0)+IFERROR(INDEX('Hoja de Trabajo para listado'!$BC$155:$CB$1048576,MATCH($A363,'Hoja de Trabajo para listado'!$BC$155:$BC$1048576,0),MATCH((CUADRO!K$4&amp;$E363),'Hoja de Trabajo para listado'!$BC$151:$CB$151,0)),0)+IFERROR(INDEX('Hoja de Trabajo para listado'!$DE$153:$DG$274,MATCH($A363,'Hoja de Trabajo para listado'!$DE$153:$DE$1048576,0),MATCH((CUADRO!K$4&amp;$E363),'Hoja de Trabajo para listado'!$DE$151:$DG$151,0)),0)+IFERROR(INDEX('Hoja de Trabajo para listado'!$CD$155:$DC$1048576,MATCH($A363,'Hoja de Trabajo para listado'!$CD$155:$CD$1048576,0),MATCH((CUADRO!K$4&amp;$E363),'Hoja de Trabajo para listado'!$CD$151:$DC$151,0)),0)</f>
        <v>0</v>
      </c>
      <c r="L363" s="241">
        <f ca="1">+IFERROR(INDEX('Hoja de Trabajo para listado'!$A$155:$Z$1048576,MATCH($A363,'Hoja de Trabajo para listado'!$A$155:$A$1048576,0),MATCH((CUADRO!L$4&amp;$E363),'Hoja de Trabajo para listado'!$A$151:$Z$151,0)),0)+IFERROR(INDEX('Hoja de Trabajo para listado'!$AB$155:$BA$1048576,MATCH($A363,'Hoja de Trabajo para listado'!$AB$155:$AB$1048576,0),MATCH((CUADRO!L$4&amp;$E363),'Hoja de Trabajo para listado'!$AB$151:$BA$151,0)),0)+IFERROR(INDEX('Hoja de Trabajo para listado'!$BC$155:$CB$1048576,MATCH($A363,'Hoja de Trabajo para listado'!$BC$155:$BC$1048576,0),MATCH((CUADRO!L$4&amp;$E363),'Hoja de Trabajo para listado'!$BC$151:$CB$151,0)),0)+IFERROR(INDEX('Hoja de Trabajo para listado'!$DE$153:$DG$274,MATCH($A363,'Hoja de Trabajo para listado'!$DE$153:$DE$1048576,0),MATCH((CUADRO!L$4&amp;$E363),'Hoja de Trabajo para listado'!$DE$151:$DG$151,0)),0)+IFERROR(INDEX('Hoja de Trabajo para listado'!$CD$155:$DC$1048576,MATCH($A363,'Hoja de Trabajo para listado'!$CD$155:$CD$1048576,0),MATCH((CUADRO!L$4&amp;$E363),'Hoja de Trabajo para listado'!$CD$151:$DC$151,0)),0)</f>
        <v>0</v>
      </c>
      <c r="M363" s="241">
        <f ca="1">+IFERROR(INDEX('Hoja de Trabajo para listado'!$A$155:$Z$1048576,MATCH($A363,'Hoja de Trabajo para listado'!$A$155:$A$1048576,0),MATCH((CUADRO!M$4&amp;$E363),'Hoja de Trabajo para listado'!$A$151:$Z$151,0)),0)+IFERROR(INDEX('Hoja de Trabajo para listado'!$AB$155:$BA$1048576,MATCH($A363,'Hoja de Trabajo para listado'!$AB$155:$AB$1048576,0),MATCH((CUADRO!M$4&amp;$E363),'Hoja de Trabajo para listado'!$AB$151:$BA$151,0)),0)+IFERROR(INDEX('Hoja de Trabajo para listado'!$BC$155:$CB$1048576,MATCH($A363,'Hoja de Trabajo para listado'!$BC$155:$BC$1048576,0),MATCH((CUADRO!M$4&amp;$E363),'Hoja de Trabajo para listado'!$BC$151:$CB$151,0)),0)+IFERROR(INDEX('Hoja de Trabajo para listado'!$DE$153:$DG$274,MATCH($A363,'Hoja de Trabajo para listado'!$DE$153:$DE$1048576,0),MATCH((CUADRO!M$4&amp;$E363),'Hoja de Trabajo para listado'!$DE$151:$DG$151,0)),0)+IFERROR(INDEX('Hoja de Trabajo para listado'!$CD$155:$DC$1048576,MATCH($A363,'Hoja de Trabajo para listado'!$CD$155:$CD$1048576,0),MATCH((CUADRO!M$4&amp;$E363),'Hoja de Trabajo para listado'!$CD$151:$DC$151,0)),0)</f>
        <v>60</v>
      </c>
      <c r="N363" s="241">
        <f ca="1">+IFERROR(INDEX('Hoja de Trabajo para listado'!$A$155:$Z$1048576,MATCH($A363,'Hoja de Trabajo para listado'!$A$155:$A$1048576,0),MATCH((CUADRO!N$4&amp;$E363),'Hoja de Trabajo para listado'!$A$151:$Z$151,0)),0)+IFERROR(INDEX('Hoja de Trabajo para listado'!$AB$155:$BA$1048576,MATCH($A363,'Hoja de Trabajo para listado'!$AB$155:$AB$1048576,0),MATCH((CUADRO!N$4&amp;$E363),'Hoja de Trabajo para listado'!$AB$151:$BA$151,0)),0)+IFERROR(INDEX('Hoja de Trabajo para listado'!$BC$155:$CB$1048576,MATCH($A363,'Hoja de Trabajo para listado'!$BC$155:$BC$1048576,0),MATCH((CUADRO!N$4&amp;$E363),'Hoja de Trabajo para listado'!$BC$151:$CB$151,0)),0)+IFERROR(INDEX('Hoja de Trabajo para listado'!$DE$153:$DG$274,MATCH($A363,'Hoja de Trabajo para listado'!$DE$153:$DE$1048576,0),MATCH((CUADRO!N$4&amp;$E363),'Hoja de Trabajo para listado'!$DE$151:$DG$151,0)),0)+IFERROR(INDEX('Hoja de Trabajo para listado'!$CD$155:$DC$1048576,MATCH($A363,'Hoja de Trabajo para listado'!$CD$155:$CD$1048576,0),MATCH((CUADRO!N$4&amp;$E363),'Hoja de Trabajo para listado'!$CD$151:$DC$151,0)),0)</f>
        <v>0</v>
      </c>
      <c r="O363" s="241">
        <f ca="1">+IFERROR(INDEX('Hoja de Trabajo para listado'!$A$155:$Z$1048576,MATCH($A363,'Hoja de Trabajo para listado'!$A$155:$A$1048576,0),MATCH((CUADRO!O$4&amp;$E363),'Hoja de Trabajo para listado'!$A$151:$Z$151,0)),0)+IFERROR(INDEX('Hoja de Trabajo para listado'!$AB$155:$BA$1048576,MATCH($A363,'Hoja de Trabajo para listado'!$AB$155:$AB$1048576,0),MATCH((CUADRO!O$4&amp;$E363),'Hoja de Trabajo para listado'!$AB$151:$BA$151,0)),0)+IFERROR(INDEX('Hoja de Trabajo para listado'!$BC$155:$CB$1048576,MATCH($A363,'Hoja de Trabajo para listado'!$BC$155:$BC$1048576,0),MATCH((CUADRO!O$4&amp;$E363),'Hoja de Trabajo para listado'!$BC$151:$CB$151,0)),0)+IFERROR(INDEX('Hoja de Trabajo para listado'!$DE$153:$DG$274,MATCH($A363,'Hoja de Trabajo para listado'!$DE$153:$DE$1048576,0),MATCH((CUADRO!O$4&amp;$E363),'Hoja de Trabajo para listado'!$DE$151:$DG$151,0)),0)+IFERROR(INDEX('Hoja de Trabajo para listado'!$CD$155:$DC$1048576,MATCH($A363,'Hoja de Trabajo para listado'!$CD$155:$CD$1048576,0),MATCH((CUADRO!O$4&amp;$E363),'Hoja de Trabajo para listado'!$CD$151:$DC$151,0)),0)</f>
        <v>0</v>
      </c>
      <c r="P363" s="241">
        <f ca="1">+IFERROR(INDEX('Hoja de Trabajo para listado'!$A$155:$Z$1048576,MATCH($A363,'Hoja de Trabajo para listado'!$A$155:$A$1048576,0),MATCH((CUADRO!P$4&amp;$E363),'Hoja de Trabajo para listado'!$A$151:$Z$151,0)),0)+IFERROR(INDEX('Hoja de Trabajo para listado'!$AB$155:$BA$1048576,MATCH($A363,'Hoja de Trabajo para listado'!$AB$155:$AB$1048576,0),MATCH((CUADRO!P$4&amp;$E363),'Hoja de Trabajo para listado'!$AB$151:$BA$151,0)),0)+IFERROR(INDEX('Hoja de Trabajo para listado'!$BC$155:$CB$1048576,MATCH($A363,'Hoja de Trabajo para listado'!$BC$155:$BC$1048576,0),MATCH((CUADRO!P$4&amp;$E363),'Hoja de Trabajo para listado'!$BC$151:$CB$151,0)),0)+IFERROR(INDEX('Hoja de Trabajo para listado'!$DE$153:$DG$274,MATCH($A363,'Hoja de Trabajo para listado'!$DE$153:$DE$1048576,0),MATCH((CUADRO!P$4&amp;$E363),'Hoja de Trabajo para listado'!$DE$151:$DG$151,0)),0)+IFERROR(INDEX('Hoja de Trabajo para listado'!$CD$155:$DC$1048576,MATCH($A363,'Hoja de Trabajo para listado'!$CD$155:$CD$1048576,0),MATCH((CUADRO!P$4&amp;$E363),'Hoja de Trabajo para listado'!$CD$151:$DC$151,0)),0)</f>
        <v>0</v>
      </c>
      <c r="Q363" s="241">
        <f ca="1">+IFERROR(INDEX('Hoja de Trabajo para listado'!$A$155:$Z$1048576,MATCH($A363,'Hoja de Trabajo para listado'!$A$155:$A$1048576,0),MATCH((CUADRO!Q$4&amp;$E363),'Hoja de Trabajo para listado'!$A$151:$Z$151,0)),0)+IFERROR(INDEX('Hoja de Trabajo para listado'!$AB$155:$BA$1048576,MATCH($A363,'Hoja de Trabajo para listado'!$AB$155:$AB$1048576,0),MATCH((CUADRO!Q$4&amp;$E363),'Hoja de Trabajo para listado'!$AB$151:$BA$151,0)),0)+IFERROR(INDEX('Hoja de Trabajo para listado'!$BC$155:$CB$1048576,MATCH($A363,'Hoja de Trabajo para listado'!$BC$155:$BC$1048576,0),MATCH((CUADRO!Q$4&amp;$E363),'Hoja de Trabajo para listado'!$BC$151:$CB$151,0)),0)+IFERROR(INDEX('Hoja de Trabajo para listado'!$DE$153:$DG$274,MATCH($A363,'Hoja de Trabajo para listado'!$DE$153:$DE$1048576,0),MATCH((CUADRO!Q$4&amp;$E363),'Hoja de Trabajo para listado'!$DE$151:$DG$151,0)),0)+IFERROR(INDEX('Hoja de Trabajo para listado'!$CD$155:$DC$1048576,MATCH($A363,'Hoja de Trabajo para listado'!$CD$155:$CD$1048576,0),MATCH((CUADRO!Q$4&amp;$E363),'Hoja de Trabajo para listado'!$CD$151:$DC$151,0)),0)</f>
        <v>0</v>
      </c>
      <c r="R363" s="241">
        <f t="shared" ca="1" si="15"/>
        <v>60</v>
      </c>
      <c r="S363" s="260"/>
      <c r="T363" s="241">
        <f ca="1">+T364</f>
        <v>104459.2</v>
      </c>
      <c r="U363" s="240">
        <f t="shared" si="16"/>
        <v>1</v>
      </c>
      <c r="V363" s="327" t="str">
        <f>+VLOOKUP(A363,bd_lista!$A$3:$E$592,5,FALSE)</f>
        <v>Empresas Nacionales</v>
      </c>
      <c r="W363" s="397" t="str">
        <f>+V363</f>
        <v>Empresas Nacionales</v>
      </c>
      <c r="X363" s="240">
        <f>+VLOOKUP(A363,[4]Sheet1!$A$13:$D$744,4,FALSE)</f>
        <v>41</v>
      </c>
      <c r="Y363" s="240" t="str">
        <f>+VLOOKUP(X363,bd_lista!$A$3:$C$592,3,FALSE)</f>
        <v>Ministerio de Desarrollo Productivo y Economía Plural</v>
      </c>
      <c r="Z363" s="290">
        <f>+X363</f>
        <v>41</v>
      </c>
      <c r="AA363" s="315" t="str">
        <f>+Y363</f>
        <v>Ministerio de Desarrollo Productivo y Economía Plural</v>
      </c>
    </row>
    <row r="364" spans="1:27" ht="15" customHeight="1">
      <c r="A364" s="378">
        <v>593</v>
      </c>
      <c r="B364" s="394"/>
      <c r="C364" s="327" t="str">
        <f>+VLOOKUP(A364,bd_lista!$A$3:$C$592,3,FALSE)</f>
        <v>Empresa Pública YACANA</v>
      </c>
      <c r="D364" s="396"/>
      <c r="E364" s="327" t="s">
        <v>1304</v>
      </c>
      <c r="F364" s="243">
        <f ca="1">+IFERROR(INDEX('Hoja de Trabajo para listado'!$A$155:$Z$1048576,MATCH($A364,'Hoja de Trabajo para listado'!$A$155:$A$1048576,0),MATCH((CUADRO!F$4&amp;$E364),'Hoja de Trabajo para listado'!$A$151:$Z$151,0)),0)+IFERROR(INDEX('Hoja de Trabajo para listado'!$AB$155:$BA$1048576,MATCH($A364,'Hoja de Trabajo para listado'!$AB$155:$AB$1048576,0),MATCH((CUADRO!F$4&amp;$E364),'Hoja de Trabajo para listado'!$AB$151:$BA$151,0)),0)+IFERROR(INDEX('Hoja de Trabajo para listado'!$BC$155:$CB$1048576,MATCH($A364,'Hoja de Trabajo para listado'!$BC$155:$BC$1048576,0),MATCH((CUADRO!F$4&amp;$E364),'Hoja de Trabajo para listado'!$BC$151:$CB$151,0)),0)+IFERROR(INDEX('Hoja de Trabajo para listado'!$DE$153:$DG$274,MATCH($A364,'Hoja de Trabajo para listado'!$DE$153:$DE$1048576,0),MATCH((CUADRO!F$4&amp;$E364),'Hoja de Trabajo para listado'!$DE$151:$DG$151,0)),0)+IFERROR(INDEX('Hoja de Trabajo para listado'!$CD$155:$DC$1048576,MATCH($A364,'Hoja de Trabajo para listado'!$CD$155:$CD$1048576,0),MATCH((CUADRO!F$4&amp;$E364),'Hoja de Trabajo para listado'!$CD$151:$DC$151,0)),0)</f>
        <v>0</v>
      </c>
      <c r="G364" s="243">
        <f ca="1">+IFERROR(INDEX('Hoja de Trabajo para listado'!$A$155:$Z$1048576,MATCH($A364,'Hoja de Trabajo para listado'!$A$155:$A$1048576,0),MATCH((CUADRO!G$4&amp;$E364),'Hoja de Trabajo para listado'!$A$151:$Z$151,0)),0)+IFERROR(INDEX('Hoja de Trabajo para listado'!$AB$155:$BA$1048576,MATCH($A364,'Hoja de Trabajo para listado'!$AB$155:$AB$1048576,0),MATCH((CUADRO!G$4&amp;$E364),'Hoja de Trabajo para listado'!$AB$151:$BA$151,0)),0)+IFERROR(INDEX('Hoja de Trabajo para listado'!$BC$155:$CB$1048576,MATCH($A364,'Hoja de Trabajo para listado'!$BC$155:$BC$1048576,0),MATCH((CUADRO!G$4&amp;$E364),'Hoja de Trabajo para listado'!$BC$151:$CB$151,0)),0)+IFERROR(INDEX('Hoja de Trabajo para listado'!$DE$153:$DG$274,MATCH($A364,'Hoja de Trabajo para listado'!$DE$153:$DE$1048576,0),MATCH((CUADRO!G$4&amp;$E364),'Hoja de Trabajo para listado'!$DE$151:$DG$151,0)),0)+IFERROR(INDEX('Hoja de Trabajo para listado'!$CD$155:$DC$1048576,MATCH($A364,'Hoja de Trabajo para listado'!$CD$155:$CD$1048576,0),MATCH((CUADRO!G$4&amp;$E364),'Hoja de Trabajo para listado'!$CD$151:$DC$151,0)),0)</f>
        <v>0</v>
      </c>
      <c r="H364" s="243">
        <f ca="1">+IFERROR(INDEX('Hoja de Trabajo para listado'!$A$155:$Z$1048576,MATCH($A364,'Hoja de Trabajo para listado'!$A$155:$A$1048576,0),MATCH((CUADRO!H$4&amp;$E364),'Hoja de Trabajo para listado'!$A$151:$Z$151,0)),0)+IFERROR(INDEX('Hoja de Trabajo para listado'!$AB$155:$BA$1048576,MATCH($A364,'Hoja de Trabajo para listado'!$AB$155:$AB$1048576,0),MATCH((CUADRO!H$4&amp;$E364),'Hoja de Trabajo para listado'!$AB$151:$BA$151,0)),0)+IFERROR(INDEX('Hoja de Trabajo para listado'!$BC$155:$CB$1048576,MATCH($A364,'Hoja de Trabajo para listado'!$BC$155:$BC$1048576,0),MATCH((CUADRO!H$4&amp;$E364),'Hoja de Trabajo para listado'!$BC$151:$CB$151,0)),0)+IFERROR(INDEX('Hoja de Trabajo para listado'!$DE$153:$DG$274,MATCH($A364,'Hoja de Trabajo para listado'!$DE$153:$DE$1048576,0),MATCH((CUADRO!H$4&amp;$E364),'Hoja de Trabajo para listado'!$DE$151:$DG$151,0)),0)+IFERROR(INDEX('Hoja de Trabajo para listado'!$CD$155:$DC$1048576,MATCH($A364,'Hoja de Trabajo para listado'!$CD$155:$CD$1048576,0),MATCH((CUADRO!H$4&amp;$E364),'Hoja de Trabajo para listado'!$CD$151:$DC$151,0)),0)</f>
        <v>0</v>
      </c>
      <c r="I364" s="243">
        <f ca="1">+IFERROR(INDEX('Hoja de Trabajo para listado'!$A$155:$Z$1048576,MATCH($A364,'Hoja de Trabajo para listado'!$A$155:$A$1048576,0),MATCH((CUADRO!I$4&amp;$E364),'Hoja de Trabajo para listado'!$A$151:$Z$151,0)),0)+IFERROR(INDEX('Hoja de Trabajo para listado'!$AB$155:$BA$1048576,MATCH($A364,'Hoja de Trabajo para listado'!$AB$155:$AB$1048576,0),MATCH((CUADRO!I$4&amp;$E364),'Hoja de Trabajo para listado'!$AB$151:$BA$151,0)),0)+IFERROR(INDEX('Hoja de Trabajo para listado'!$BC$155:$CB$1048576,MATCH($A364,'Hoja de Trabajo para listado'!$BC$155:$BC$1048576,0),MATCH((CUADRO!I$4&amp;$E364),'Hoja de Trabajo para listado'!$BC$151:$CB$151,0)),0)+IFERROR(INDEX('Hoja de Trabajo para listado'!$DE$153:$DG$274,MATCH($A364,'Hoja de Trabajo para listado'!$DE$153:$DE$1048576,0),MATCH((CUADRO!I$4&amp;$E364),'Hoja de Trabajo para listado'!$DE$151:$DG$151,0)),0)+IFERROR(INDEX('Hoja de Trabajo para listado'!$CD$155:$DC$1048576,MATCH($A364,'Hoja de Trabajo para listado'!$CD$155:$CD$1048576,0),MATCH((CUADRO!I$4&amp;$E364),'Hoja de Trabajo para listado'!$CD$151:$DC$151,0)),0)</f>
        <v>0</v>
      </c>
      <c r="J364" s="243">
        <f ca="1">+IFERROR(INDEX('Hoja de Trabajo para listado'!$A$155:$Z$1048576,MATCH($A364,'Hoja de Trabajo para listado'!$A$155:$A$1048576,0),MATCH((CUADRO!J$4&amp;$E364),'Hoja de Trabajo para listado'!$A$151:$Z$151,0)),0)+IFERROR(INDEX('Hoja de Trabajo para listado'!$AB$155:$BA$1048576,MATCH($A364,'Hoja de Trabajo para listado'!$AB$155:$AB$1048576,0),MATCH((CUADRO!J$4&amp;$E364),'Hoja de Trabajo para listado'!$AB$151:$BA$151,0)),0)+IFERROR(INDEX('Hoja de Trabajo para listado'!$BC$155:$CB$1048576,MATCH($A364,'Hoja de Trabajo para listado'!$BC$155:$BC$1048576,0),MATCH((CUADRO!J$4&amp;$E364),'Hoja de Trabajo para listado'!$BC$151:$CB$151,0)),0)+IFERROR(INDEX('Hoja de Trabajo para listado'!$DE$153:$DG$274,MATCH($A364,'Hoja de Trabajo para listado'!$DE$153:$DE$1048576,0),MATCH((CUADRO!J$4&amp;$E364),'Hoja de Trabajo para listado'!$DE$151:$DG$151,0)),0)+IFERROR(INDEX('Hoja de Trabajo para listado'!$CD$155:$DC$1048576,MATCH($A364,'Hoja de Trabajo para listado'!$CD$155:$CD$1048576,0),MATCH((CUADRO!J$4&amp;$E364),'Hoja de Trabajo para listado'!$CD$151:$DC$151,0)),0)</f>
        <v>103675.9</v>
      </c>
      <c r="K364" s="243">
        <f ca="1">+IFERROR(INDEX('Hoja de Trabajo para listado'!$A$155:$Z$1048576,MATCH($A364,'Hoja de Trabajo para listado'!$A$155:$A$1048576,0),MATCH((CUADRO!K$4&amp;$E364),'Hoja de Trabajo para listado'!$A$151:$Z$151,0)),0)+IFERROR(INDEX('Hoja de Trabajo para listado'!$AB$155:$BA$1048576,MATCH($A364,'Hoja de Trabajo para listado'!$AB$155:$AB$1048576,0),MATCH((CUADRO!K$4&amp;$E364),'Hoja de Trabajo para listado'!$AB$151:$BA$151,0)),0)+IFERROR(INDEX('Hoja de Trabajo para listado'!$BC$155:$CB$1048576,MATCH($A364,'Hoja de Trabajo para listado'!$BC$155:$BC$1048576,0),MATCH((CUADRO!K$4&amp;$E364),'Hoja de Trabajo para listado'!$BC$151:$CB$151,0)),0)+IFERROR(INDEX('Hoja de Trabajo para listado'!$DE$153:$DG$274,MATCH($A364,'Hoja de Trabajo para listado'!$DE$153:$DE$1048576,0),MATCH((CUADRO!K$4&amp;$E364),'Hoja de Trabajo para listado'!$DE$151:$DG$151,0)),0)+IFERROR(INDEX('Hoja de Trabajo para listado'!$CD$155:$DC$1048576,MATCH($A364,'Hoja de Trabajo para listado'!$CD$155:$CD$1048576,0),MATCH((CUADRO!K$4&amp;$E364),'Hoja de Trabajo para listado'!$CD$151:$DC$151,0)),0)</f>
        <v>0</v>
      </c>
      <c r="L364" s="243">
        <f ca="1">+IFERROR(INDEX('Hoja de Trabajo para listado'!$A$155:$Z$1048576,MATCH($A364,'Hoja de Trabajo para listado'!$A$155:$A$1048576,0),MATCH((CUADRO!L$4&amp;$E364),'Hoja de Trabajo para listado'!$A$151:$Z$151,0)),0)+IFERROR(INDEX('Hoja de Trabajo para listado'!$AB$155:$BA$1048576,MATCH($A364,'Hoja de Trabajo para listado'!$AB$155:$AB$1048576,0),MATCH((CUADRO!L$4&amp;$E364),'Hoja de Trabajo para listado'!$AB$151:$BA$151,0)),0)+IFERROR(INDEX('Hoja de Trabajo para listado'!$BC$155:$CB$1048576,MATCH($A364,'Hoja de Trabajo para listado'!$BC$155:$BC$1048576,0),MATCH((CUADRO!L$4&amp;$E364),'Hoja de Trabajo para listado'!$BC$151:$CB$151,0)),0)+IFERROR(INDEX('Hoja de Trabajo para listado'!$DE$153:$DG$274,MATCH($A364,'Hoja de Trabajo para listado'!$DE$153:$DE$1048576,0),MATCH((CUADRO!L$4&amp;$E364),'Hoja de Trabajo para listado'!$DE$151:$DG$151,0)),0)+IFERROR(INDEX('Hoja de Trabajo para listado'!$CD$155:$DC$1048576,MATCH($A364,'Hoja de Trabajo para listado'!$CD$155:$CD$1048576,0),MATCH((CUADRO!L$4&amp;$E364),'Hoja de Trabajo para listado'!$CD$151:$DC$151,0)),0)</f>
        <v>0</v>
      </c>
      <c r="M364" s="243">
        <f ca="1">+IFERROR(INDEX('Hoja de Trabajo para listado'!$A$155:$Z$1048576,MATCH($A364,'Hoja de Trabajo para listado'!$A$155:$A$1048576,0),MATCH((CUADRO!M$4&amp;$E364),'Hoja de Trabajo para listado'!$A$151:$Z$151,0)),0)+IFERROR(INDEX('Hoja de Trabajo para listado'!$AB$155:$BA$1048576,MATCH($A364,'Hoja de Trabajo para listado'!$AB$155:$AB$1048576,0),MATCH((CUADRO!M$4&amp;$E364),'Hoja de Trabajo para listado'!$AB$151:$BA$151,0)),0)+IFERROR(INDEX('Hoja de Trabajo para listado'!$BC$155:$CB$1048576,MATCH($A364,'Hoja de Trabajo para listado'!$BC$155:$BC$1048576,0),MATCH((CUADRO!M$4&amp;$E364),'Hoja de Trabajo para listado'!$BC$151:$CB$151,0)),0)+IFERROR(INDEX('Hoja de Trabajo para listado'!$DE$153:$DG$274,MATCH($A364,'Hoja de Trabajo para listado'!$DE$153:$DE$1048576,0),MATCH((CUADRO!M$4&amp;$E364),'Hoja de Trabajo para listado'!$DE$151:$DG$151,0)),0)+IFERROR(INDEX('Hoja de Trabajo para listado'!$CD$155:$DC$1048576,MATCH($A364,'Hoja de Trabajo para listado'!$CD$155:$CD$1048576,0),MATCH((CUADRO!M$4&amp;$E364),'Hoja de Trabajo para listado'!$CD$151:$DC$151,0)),0)</f>
        <v>0</v>
      </c>
      <c r="N364" s="243">
        <f ca="1">+IFERROR(INDEX('Hoja de Trabajo para listado'!$A$155:$Z$1048576,MATCH($A364,'Hoja de Trabajo para listado'!$A$155:$A$1048576,0),MATCH((CUADRO!N$4&amp;$E364),'Hoja de Trabajo para listado'!$A$151:$Z$151,0)),0)+IFERROR(INDEX('Hoja de Trabajo para listado'!$AB$155:$BA$1048576,MATCH($A364,'Hoja de Trabajo para listado'!$AB$155:$AB$1048576,0),MATCH((CUADRO!N$4&amp;$E364),'Hoja de Trabajo para listado'!$AB$151:$BA$151,0)),0)+IFERROR(INDEX('Hoja de Trabajo para listado'!$BC$155:$CB$1048576,MATCH($A364,'Hoja de Trabajo para listado'!$BC$155:$BC$1048576,0),MATCH((CUADRO!N$4&amp;$E364),'Hoja de Trabajo para listado'!$BC$151:$CB$151,0)),0)+IFERROR(INDEX('Hoja de Trabajo para listado'!$DE$153:$DG$274,MATCH($A364,'Hoja de Trabajo para listado'!$DE$153:$DE$1048576,0),MATCH((CUADRO!N$4&amp;$E364),'Hoja de Trabajo para listado'!$DE$151:$DG$151,0)),0)+IFERROR(INDEX('Hoja de Trabajo para listado'!$CD$155:$DC$1048576,MATCH($A364,'Hoja de Trabajo para listado'!$CD$155:$CD$1048576,0),MATCH((CUADRO!N$4&amp;$E364),'Hoja de Trabajo para listado'!$CD$151:$DC$151,0)),0)</f>
        <v>0</v>
      </c>
      <c r="O364" s="243">
        <f ca="1">+IFERROR(INDEX('Hoja de Trabajo para listado'!$A$155:$Z$1048576,MATCH($A364,'Hoja de Trabajo para listado'!$A$155:$A$1048576,0),MATCH((CUADRO!O$4&amp;$E364),'Hoja de Trabajo para listado'!$A$151:$Z$151,0)),0)+IFERROR(INDEX('Hoja de Trabajo para listado'!$AB$155:$BA$1048576,MATCH($A364,'Hoja de Trabajo para listado'!$AB$155:$AB$1048576,0),MATCH((CUADRO!O$4&amp;$E364),'Hoja de Trabajo para listado'!$AB$151:$BA$151,0)),0)+IFERROR(INDEX('Hoja de Trabajo para listado'!$BC$155:$CB$1048576,MATCH($A364,'Hoja de Trabajo para listado'!$BC$155:$BC$1048576,0),MATCH((CUADRO!O$4&amp;$E364),'Hoja de Trabajo para listado'!$BC$151:$CB$151,0)),0)+IFERROR(INDEX('Hoja de Trabajo para listado'!$DE$153:$DG$274,MATCH($A364,'Hoja de Trabajo para listado'!$DE$153:$DE$1048576,0),MATCH((CUADRO!O$4&amp;$E364),'Hoja de Trabajo para listado'!$DE$151:$DG$151,0)),0)+IFERROR(INDEX('Hoja de Trabajo para listado'!$CD$155:$DC$1048576,MATCH($A364,'Hoja de Trabajo para listado'!$CD$155:$CD$1048576,0),MATCH((CUADRO!O$4&amp;$E364),'Hoja de Trabajo para listado'!$CD$151:$DC$151,0)),0)</f>
        <v>0</v>
      </c>
      <c r="P364" s="243">
        <f ca="1">+IFERROR(INDEX('Hoja de Trabajo para listado'!$A$155:$Z$1048576,MATCH($A364,'Hoja de Trabajo para listado'!$A$155:$A$1048576,0),MATCH((CUADRO!P$4&amp;$E364),'Hoja de Trabajo para listado'!$A$151:$Z$151,0)),0)+IFERROR(INDEX('Hoja de Trabajo para listado'!$AB$155:$BA$1048576,MATCH($A364,'Hoja de Trabajo para listado'!$AB$155:$AB$1048576,0),MATCH((CUADRO!P$4&amp;$E364),'Hoja de Trabajo para listado'!$AB$151:$BA$151,0)),0)+IFERROR(INDEX('Hoja de Trabajo para listado'!$BC$155:$CB$1048576,MATCH($A364,'Hoja de Trabajo para listado'!$BC$155:$BC$1048576,0),MATCH((CUADRO!P$4&amp;$E364),'Hoja de Trabajo para listado'!$BC$151:$CB$151,0)),0)+IFERROR(INDEX('Hoja de Trabajo para listado'!$DE$153:$DG$274,MATCH($A364,'Hoja de Trabajo para listado'!$DE$153:$DE$1048576,0),MATCH((CUADRO!P$4&amp;$E364),'Hoja de Trabajo para listado'!$DE$151:$DG$151,0)),0)+IFERROR(INDEX('Hoja de Trabajo para listado'!$CD$155:$DC$1048576,MATCH($A364,'Hoja de Trabajo para listado'!$CD$155:$CD$1048576,0),MATCH((CUADRO!P$4&amp;$E364),'Hoja de Trabajo para listado'!$CD$151:$DC$151,0)),0)</f>
        <v>723.3</v>
      </c>
      <c r="Q364" s="243">
        <f ca="1">+IFERROR(INDEX('Hoja de Trabajo para listado'!$A$155:$Z$1048576,MATCH($A364,'Hoja de Trabajo para listado'!$A$155:$A$1048576,0),MATCH((CUADRO!Q$4&amp;$E364),'Hoja de Trabajo para listado'!$A$151:$Z$151,0)),0)+IFERROR(INDEX('Hoja de Trabajo para listado'!$AB$155:$BA$1048576,MATCH($A364,'Hoja de Trabajo para listado'!$AB$155:$AB$1048576,0),MATCH((CUADRO!Q$4&amp;$E364),'Hoja de Trabajo para listado'!$AB$151:$BA$151,0)),0)+IFERROR(INDEX('Hoja de Trabajo para listado'!$BC$155:$CB$1048576,MATCH($A364,'Hoja de Trabajo para listado'!$BC$155:$BC$1048576,0),MATCH((CUADRO!Q$4&amp;$E364),'Hoja de Trabajo para listado'!$BC$151:$CB$151,0)),0)+IFERROR(INDEX('Hoja de Trabajo para listado'!$DE$153:$DG$274,MATCH($A364,'Hoja de Trabajo para listado'!$DE$153:$DE$1048576,0),MATCH((CUADRO!Q$4&amp;$E364),'Hoja de Trabajo para listado'!$DE$151:$DG$151,0)),0)+IFERROR(INDEX('Hoja de Trabajo para listado'!$CD$155:$DC$1048576,MATCH($A364,'Hoja de Trabajo para listado'!$CD$155:$CD$1048576,0),MATCH((CUADRO!Q$4&amp;$E364),'Hoja de Trabajo para listado'!$CD$151:$DC$151,0)),0)</f>
        <v>0</v>
      </c>
      <c r="R364" s="243">
        <f t="shared" ca="1" si="15"/>
        <v>104399.2</v>
      </c>
      <c r="S364" s="259">
        <f ca="1">+R363+R364</f>
        <v>104459.2</v>
      </c>
      <c r="T364" s="243">
        <f ca="1">+S364</f>
        <v>104459.2</v>
      </c>
      <c r="U364" s="242">
        <f t="shared" si="16"/>
        <v>2</v>
      </c>
      <c r="V364" s="327" t="str">
        <f>+VLOOKUP(A364,bd_lista!$A$3:$E$592,5,FALSE)</f>
        <v>Empresas Nacionales</v>
      </c>
      <c r="W364" s="398"/>
      <c r="X364" s="240">
        <f>+VLOOKUP(A364,[4]Sheet1!$A$13:$D$744,4,FALSE)</f>
        <v>41</v>
      </c>
      <c r="Y364" s="240" t="str">
        <f>+VLOOKUP(X364,bd_lista!$A$3:$C$592,3,FALSE)</f>
        <v>Ministerio de Desarrollo Productivo y Economía Plural</v>
      </c>
      <c r="Z364" s="288"/>
      <c r="AA364" s="317"/>
    </row>
    <row r="365" spans="1:27" ht="15" customHeight="1">
      <c r="A365" s="379">
        <v>594</v>
      </c>
      <c r="B365" s="393">
        <f>+A365</f>
        <v>594</v>
      </c>
      <c r="C365" s="245" t="str">
        <f>+VLOOKUP(A365,bd_lista!$A$3:$C$592,3,FALSE)</f>
        <v>Administración de Servicios Portuarios - Bolivia</v>
      </c>
      <c r="D365" s="395" t="str">
        <f>+C365</f>
        <v>Administración de Servicios Portuarios - Bolivia</v>
      </c>
      <c r="E365" s="245" t="s">
        <v>1303</v>
      </c>
      <c r="F365" s="241">
        <f ca="1">+IFERROR(INDEX('Hoja de Trabajo para listado'!$A$155:$Z$1048576,MATCH($A365,'Hoja de Trabajo para listado'!$A$155:$A$1048576,0),MATCH((CUADRO!F$4&amp;$E365),'Hoja de Trabajo para listado'!$A$151:$Z$151,0)),0)+IFERROR(INDEX('Hoja de Trabajo para listado'!$AB$155:$BA$1048576,MATCH($A365,'Hoja de Trabajo para listado'!$AB$155:$AB$1048576,0),MATCH((CUADRO!F$4&amp;$E365),'Hoja de Trabajo para listado'!$AB$151:$BA$151,0)),0)+IFERROR(INDEX('Hoja de Trabajo para listado'!$BC$155:$CB$1048576,MATCH($A365,'Hoja de Trabajo para listado'!$BC$155:$BC$1048576,0),MATCH((CUADRO!F$4&amp;$E365),'Hoja de Trabajo para listado'!$BC$151:$CB$151,0)),0)+IFERROR(INDEX('Hoja de Trabajo para listado'!$DE$153:$DG$274,MATCH($A365,'Hoja de Trabajo para listado'!$DE$153:$DE$1048576,0),MATCH((CUADRO!F$4&amp;$E365),'Hoja de Trabajo para listado'!$DE$151:$DG$151,0)),0)+IFERROR(INDEX('Hoja de Trabajo para listado'!$CD$155:$DC$1048576,MATCH($A365,'Hoja de Trabajo para listado'!$CD$155:$CD$1048576,0),MATCH((CUADRO!F$4&amp;$E365),'Hoja de Trabajo para listado'!$CD$151:$DC$151,0)),0)</f>
        <v>0</v>
      </c>
      <c r="G365" s="241">
        <f ca="1">+IFERROR(INDEX('Hoja de Trabajo para listado'!$A$155:$Z$1048576,MATCH($A365,'Hoja de Trabajo para listado'!$A$155:$A$1048576,0),MATCH((CUADRO!G$4&amp;$E365),'Hoja de Trabajo para listado'!$A$151:$Z$151,0)),0)+IFERROR(INDEX('Hoja de Trabajo para listado'!$AB$155:$BA$1048576,MATCH($A365,'Hoja de Trabajo para listado'!$AB$155:$AB$1048576,0),MATCH((CUADRO!G$4&amp;$E365),'Hoja de Trabajo para listado'!$AB$151:$BA$151,0)),0)+IFERROR(INDEX('Hoja de Trabajo para listado'!$BC$155:$CB$1048576,MATCH($A365,'Hoja de Trabajo para listado'!$BC$155:$BC$1048576,0),MATCH((CUADRO!G$4&amp;$E365),'Hoja de Trabajo para listado'!$BC$151:$CB$151,0)),0)+IFERROR(INDEX('Hoja de Trabajo para listado'!$DE$153:$DG$274,MATCH($A365,'Hoja de Trabajo para listado'!$DE$153:$DE$1048576,0),MATCH((CUADRO!G$4&amp;$E365),'Hoja de Trabajo para listado'!$DE$151:$DG$151,0)),0)+IFERROR(INDEX('Hoja de Trabajo para listado'!$CD$155:$DC$1048576,MATCH($A365,'Hoja de Trabajo para listado'!$CD$155:$CD$1048576,0),MATCH((CUADRO!G$4&amp;$E365),'Hoja de Trabajo para listado'!$CD$151:$DC$151,0)),0)</f>
        <v>0.02</v>
      </c>
      <c r="H365" s="241">
        <f ca="1">+IFERROR(INDEX('Hoja de Trabajo para listado'!$A$155:$Z$1048576,MATCH($A365,'Hoja de Trabajo para listado'!$A$155:$A$1048576,0),MATCH((CUADRO!H$4&amp;$E365),'Hoja de Trabajo para listado'!$A$151:$Z$151,0)),0)+IFERROR(INDEX('Hoja de Trabajo para listado'!$AB$155:$BA$1048576,MATCH($A365,'Hoja de Trabajo para listado'!$AB$155:$AB$1048576,0),MATCH((CUADRO!H$4&amp;$E365),'Hoja de Trabajo para listado'!$AB$151:$BA$151,0)),0)+IFERROR(INDEX('Hoja de Trabajo para listado'!$BC$155:$CB$1048576,MATCH($A365,'Hoja de Trabajo para listado'!$BC$155:$BC$1048576,0),MATCH((CUADRO!H$4&amp;$E365),'Hoja de Trabajo para listado'!$BC$151:$CB$151,0)),0)+IFERROR(INDEX('Hoja de Trabajo para listado'!$DE$153:$DG$274,MATCH($A365,'Hoja de Trabajo para listado'!$DE$153:$DE$1048576,0),MATCH((CUADRO!H$4&amp;$E365),'Hoja de Trabajo para listado'!$DE$151:$DG$151,0)),0)+IFERROR(INDEX('Hoja de Trabajo para listado'!$CD$155:$DC$1048576,MATCH($A365,'Hoja de Trabajo para listado'!$CD$155:$CD$1048576,0),MATCH((CUADRO!H$4&amp;$E365),'Hoja de Trabajo para listado'!$CD$151:$DC$151,0)),0)</f>
        <v>0</v>
      </c>
      <c r="I365" s="241">
        <f ca="1">+IFERROR(INDEX('Hoja de Trabajo para listado'!$A$155:$Z$1048576,MATCH($A365,'Hoja de Trabajo para listado'!$A$155:$A$1048576,0),MATCH((CUADRO!I$4&amp;$E365),'Hoja de Trabajo para listado'!$A$151:$Z$151,0)),0)+IFERROR(INDEX('Hoja de Trabajo para listado'!$AB$155:$BA$1048576,MATCH($A365,'Hoja de Trabajo para listado'!$AB$155:$AB$1048576,0),MATCH((CUADRO!I$4&amp;$E365),'Hoja de Trabajo para listado'!$AB$151:$BA$151,0)),0)+IFERROR(INDEX('Hoja de Trabajo para listado'!$BC$155:$CB$1048576,MATCH($A365,'Hoja de Trabajo para listado'!$BC$155:$BC$1048576,0),MATCH((CUADRO!I$4&amp;$E365),'Hoja de Trabajo para listado'!$BC$151:$CB$151,0)),0)+IFERROR(INDEX('Hoja de Trabajo para listado'!$DE$153:$DG$274,MATCH($A365,'Hoja de Trabajo para listado'!$DE$153:$DE$1048576,0),MATCH((CUADRO!I$4&amp;$E365),'Hoja de Trabajo para listado'!$DE$151:$DG$151,0)),0)+IFERROR(INDEX('Hoja de Trabajo para listado'!$CD$155:$DC$1048576,MATCH($A365,'Hoja de Trabajo para listado'!$CD$155:$CD$1048576,0),MATCH((CUADRO!I$4&amp;$E365),'Hoja de Trabajo para listado'!$CD$151:$DC$151,0)),0)</f>
        <v>0</v>
      </c>
      <c r="J365" s="241">
        <f ca="1">+IFERROR(INDEX('Hoja de Trabajo para listado'!$A$155:$Z$1048576,MATCH($A365,'Hoja de Trabajo para listado'!$A$155:$A$1048576,0),MATCH((CUADRO!J$4&amp;$E365),'Hoja de Trabajo para listado'!$A$151:$Z$151,0)),0)+IFERROR(INDEX('Hoja de Trabajo para listado'!$AB$155:$BA$1048576,MATCH($A365,'Hoja de Trabajo para listado'!$AB$155:$AB$1048576,0),MATCH((CUADRO!J$4&amp;$E365),'Hoja de Trabajo para listado'!$AB$151:$BA$151,0)),0)+IFERROR(INDEX('Hoja de Trabajo para listado'!$BC$155:$CB$1048576,MATCH($A365,'Hoja de Trabajo para listado'!$BC$155:$BC$1048576,0),MATCH((CUADRO!J$4&amp;$E365),'Hoja de Trabajo para listado'!$BC$151:$CB$151,0)),0)+IFERROR(INDEX('Hoja de Trabajo para listado'!$DE$153:$DG$274,MATCH($A365,'Hoja de Trabajo para listado'!$DE$153:$DE$1048576,0),MATCH((CUADRO!J$4&amp;$E365),'Hoja de Trabajo para listado'!$DE$151:$DG$151,0)),0)+IFERROR(INDEX('Hoja de Trabajo para listado'!$CD$155:$DC$1048576,MATCH($A365,'Hoja de Trabajo para listado'!$CD$155:$CD$1048576,0),MATCH((CUADRO!J$4&amp;$E365),'Hoja de Trabajo para listado'!$CD$151:$DC$151,0)),0)</f>
        <v>0</v>
      </c>
      <c r="K365" s="241">
        <f ca="1">+IFERROR(INDEX('Hoja de Trabajo para listado'!$A$155:$Z$1048576,MATCH($A365,'Hoja de Trabajo para listado'!$A$155:$A$1048576,0),MATCH((CUADRO!K$4&amp;$E365),'Hoja de Trabajo para listado'!$A$151:$Z$151,0)),0)+IFERROR(INDEX('Hoja de Trabajo para listado'!$AB$155:$BA$1048576,MATCH($A365,'Hoja de Trabajo para listado'!$AB$155:$AB$1048576,0),MATCH((CUADRO!K$4&amp;$E365),'Hoja de Trabajo para listado'!$AB$151:$BA$151,0)),0)+IFERROR(INDEX('Hoja de Trabajo para listado'!$BC$155:$CB$1048576,MATCH($A365,'Hoja de Trabajo para listado'!$BC$155:$BC$1048576,0),MATCH((CUADRO!K$4&amp;$E365),'Hoja de Trabajo para listado'!$BC$151:$CB$151,0)),0)+IFERROR(INDEX('Hoja de Trabajo para listado'!$DE$153:$DG$274,MATCH($A365,'Hoja de Trabajo para listado'!$DE$153:$DE$1048576,0),MATCH((CUADRO!K$4&amp;$E365),'Hoja de Trabajo para listado'!$DE$151:$DG$151,0)),0)+IFERROR(INDEX('Hoja de Trabajo para listado'!$CD$155:$DC$1048576,MATCH($A365,'Hoja de Trabajo para listado'!$CD$155:$CD$1048576,0),MATCH((CUADRO!K$4&amp;$E365),'Hoja de Trabajo para listado'!$CD$151:$DC$151,0)),0)</f>
        <v>0</v>
      </c>
      <c r="L365" s="241">
        <f ca="1">+IFERROR(INDEX('Hoja de Trabajo para listado'!$A$155:$Z$1048576,MATCH($A365,'Hoja de Trabajo para listado'!$A$155:$A$1048576,0),MATCH((CUADRO!L$4&amp;$E365),'Hoja de Trabajo para listado'!$A$151:$Z$151,0)),0)+IFERROR(INDEX('Hoja de Trabajo para listado'!$AB$155:$BA$1048576,MATCH($A365,'Hoja de Trabajo para listado'!$AB$155:$AB$1048576,0),MATCH((CUADRO!L$4&amp;$E365),'Hoja de Trabajo para listado'!$AB$151:$BA$151,0)),0)+IFERROR(INDEX('Hoja de Trabajo para listado'!$BC$155:$CB$1048576,MATCH($A365,'Hoja de Trabajo para listado'!$BC$155:$BC$1048576,0),MATCH((CUADRO!L$4&amp;$E365),'Hoja de Trabajo para listado'!$BC$151:$CB$151,0)),0)+IFERROR(INDEX('Hoja de Trabajo para listado'!$DE$153:$DG$274,MATCH($A365,'Hoja de Trabajo para listado'!$DE$153:$DE$1048576,0),MATCH((CUADRO!L$4&amp;$E365),'Hoja de Trabajo para listado'!$DE$151:$DG$151,0)),0)+IFERROR(INDEX('Hoja de Trabajo para listado'!$CD$155:$DC$1048576,MATCH($A365,'Hoja de Trabajo para listado'!$CD$155:$CD$1048576,0),MATCH((CUADRO!L$4&amp;$E365),'Hoja de Trabajo para listado'!$CD$151:$DC$151,0)),0)</f>
        <v>0</v>
      </c>
      <c r="M365" s="241">
        <f ca="1">+IFERROR(INDEX('Hoja de Trabajo para listado'!$A$155:$Z$1048576,MATCH($A365,'Hoja de Trabajo para listado'!$A$155:$A$1048576,0),MATCH((CUADRO!M$4&amp;$E365),'Hoja de Trabajo para listado'!$A$151:$Z$151,0)),0)+IFERROR(INDEX('Hoja de Trabajo para listado'!$AB$155:$BA$1048576,MATCH($A365,'Hoja de Trabajo para listado'!$AB$155:$AB$1048576,0),MATCH((CUADRO!M$4&amp;$E365),'Hoja de Trabajo para listado'!$AB$151:$BA$151,0)),0)+IFERROR(INDEX('Hoja de Trabajo para listado'!$BC$155:$CB$1048576,MATCH($A365,'Hoja de Trabajo para listado'!$BC$155:$BC$1048576,0),MATCH((CUADRO!M$4&amp;$E365),'Hoja de Trabajo para listado'!$BC$151:$CB$151,0)),0)+IFERROR(INDEX('Hoja de Trabajo para listado'!$DE$153:$DG$274,MATCH($A365,'Hoja de Trabajo para listado'!$DE$153:$DE$1048576,0),MATCH((CUADRO!M$4&amp;$E365),'Hoja de Trabajo para listado'!$DE$151:$DG$151,0)),0)+IFERROR(INDEX('Hoja de Trabajo para listado'!$CD$155:$DC$1048576,MATCH($A365,'Hoja de Trabajo para listado'!$CD$155:$CD$1048576,0),MATCH((CUADRO!M$4&amp;$E365),'Hoja de Trabajo para listado'!$CD$151:$DC$151,0)),0)</f>
        <v>0</v>
      </c>
      <c r="N365" s="241">
        <f ca="1">+IFERROR(INDEX('Hoja de Trabajo para listado'!$A$155:$Z$1048576,MATCH($A365,'Hoja de Trabajo para listado'!$A$155:$A$1048576,0),MATCH((CUADRO!N$4&amp;$E365),'Hoja de Trabajo para listado'!$A$151:$Z$151,0)),0)+IFERROR(INDEX('Hoja de Trabajo para listado'!$AB$155:$BA$1048576,MATCH($A365,'Hoja de Trabajo para listado'!$AB$155:$AB$1048576,0),MATCH((CUADRO!N$4&amp;$E365),'Hoja de Trabajo para listado'!$AB$151:$BA$151,0)),0)+IFERROR(INDEX('Hoja de Trabajo para listado'!$BC$155:$CB$1048576,MATCH($A365,'Hoja de Trabajo para listado'!$BC$155:$BC$1048576,0),MATCH((CUADRO!N$4&amp;$E365),'Hoja de Trabajo para listado'!$BC$151:$CB$151,0)),0)+IFERROR(INDEX('Hoja de Trabajo para listado'!$DE$153:$DG$274,MATCH($A365,'Hoja de Trabajo para listado'!$DE$153:$DE$1048576,0),MATCH((CUADRO!N$4&amp;$E365),'Hoja de Trabajo para listado'!$DE$151:$DG$151,0)),0)+IFERROR(INDEX('Hoja de Trabajo para listado'!$CD$155:$DC$1048576,MATCH($A365,'Hoja de Trabajo para listado'!$CD$155:$CD$1048576,0),MATCH((CUADRO!N$4&amp;$E365),'Hoja de Trabajo para listado'!$CD$151:$DC$151,0)),0)</f>
        <v>0</v>
      </c>
      <c r="O365" s="241">
        <f ca="1">+IFERROR(INDEX('Hoja de Trabajo para listado'!$A$155:$Z$1048576,MATCH($A365,'Hoja de Trabajo para listado'!$A$155:$A$1048576,0),MATCH((CUADRO!O$4&amp;$E365),'Hoja de Trabajo para listado'!$A$151:$Z$151,0)),0)+IFERROR(INDEX('Hoja de Trabajo para listado'!$AB$155:$BA$1048576,MATCH($A365,'Hoja de Trabajo para listado'!$AB$155:$AB$1048576,0),MATCH((CUADRO!O$4&amp;$E365),'Hoja de Trabajo para listado'!$AB$151:$BA$151,0)),0)+IFERROR(INDEX('Hoja de Trabajo para listado'!$BC$155:$CB$1048576,MATCH($A365,'Hoja de Trabajo para listado'!$BC$155:$BC$1048576,0),MATCH((CUADRO!O$4&amp;$E365),'Hoja de Trabajo para listado'!$BC$151:$CB$151,0)),0)+IFERROR(INDEX('Hoja de Trabajo para listado'!$DE$153:$DG$274,MATCH($A365,'Hoja de Trabajo para listado'!$DE$153:$DE$1048576,0),MATCH((CUADRO!O$4&amp;$E365),'Hoja de Trabajo para listado'!$DE$151:$DG$151,0)),0)+IFERROR(INDEX('Hoja de Trabajo para listado'!$CD$155:$DC$1048576,MATCH($A365,'Hoja de Trabajo para listado'!$CD$155:$CD$1048576,0),MATCH((CUADRO!O$4&amp;$E365),'Hoja de Trabajo para listado'!$CD$151:$DC$151,0)),0)</f>
        <v>0</v>
      </c>
      <c r="P365" s="241">
        <f ca="1">+IFERROR(INDEX('Hoja de Trabajo para listado'!$A$155:$Z$1048576,MATCH($A365,'Hoja de Trabajo para listado'!$A$155:$A$1048576,0),MATCH((CUADRO!P$4&amp;$E365),'Hoja de Trabajo para listado'!$A$151:$Z$151,0)),0)+IFERROR(INDEX('Hoja de Trabajo para listado'!$AB$155:$BA$1048576,MATCH($A365,'Hoja de Trabajo para listado'!$AB$155:$AB$1048576,0),MATCH((CUADRO!P$4&amp;$E365),'Hoja de Trabajo para listado'!$AB$151:$BA$151,0)),0)+IFERROR(INDEX('Hoja de Trabajo para listado'!$BC$155:$CB$1048576,MATCH($A365,'Hoja de Trabajo para listado'!$BC$155:$BC$1048576,0),MATCH((CUADRO!P$4&amp;$E365),'Hoja de Trabajo para listado'!$BC$151:$CB$151,0)),0)+IFERROR(INDEX('Hoja de Trabajo para listado'!$DE$153:$DG$274,MATCH($A365,'Hoja de Trabajo para listado'!$DE$153:$DE$1048576,0),MATCH((CUADRO!P$4&amp;$E365),'Hoja de Trabajo para listado'!$DE$151:$DG$151,0)),0)+IFERROR(INDEX('Hoja de Trabajo para listado'!$CD$155:$DC$1048576,MATCH($A365,'Hoja de Trabajo para listado'!$CD$155:$CD$1048576,0),MATCH((CUADRO!P$4&amp;$E365),'Hoja de Trabajo para listado'!$CD$151:$DC$151,0)),0)</f>
        <v>0</v>
      </c>
      <c r="Q365" s="241">
        <f ca="1">+IFERROR(INDEX('Hoja de Trabajo para listado'!$A$155:$Z$1048576,MATCH($A365,'Hoja de Trabajo para listado'!$A$155:$A$1048576,0),MATCH((CUADRO!Q$4&amp;$E365),'Hoja de Trabajo para listado'!$A$151:$Z$151,0)),0)+IFERROR(INDEX('Hoja de Trabajo para listado'!$AB$155:$BA$1048576,MATCH($A365,'Hoja de Trabajo para listado'!$AB$155:$AB$1048576,0),MATCH((CUADRO!Q$4&amp;$E365),'Hoja de Trabajo para listado'!$AB$151:$BA$151,0)),0)+IFERROR(INDEX('Hoja de Trabajo para listado'!$BC$155:$CB$1048576,MATCH($A365,'Hoja de Trabajo para listado'!$BC$155:$BC$1048576,0),MATCH((CUADRO!Q$4&amp;$E365),'Hoja de Trabajo para listado'!$BC$151:$CB$151,0)),0)+IFERROR(INDEX('Hoja de Trabajo para listado'!$DE$153:$DG$274,MATCH($A365,'Hoja de Trabajo para listado'!$DE$153:$DE$1048576,0),MATCH((CUADRO!Q$4&amp;$E365),'Hoja de Trabajo para listado'!$DE$151:$DG$151,0)),0)+IFERROR(INDEX('Hoja de Trabajo para listado'!$CD$155:$DC$1048576,MATCH($A365,'Hoja de Trabajo para listado'!$CD$155:$CD$1048576,0),MATCH((CUADRO!Q$4&amp;$E365),'Hoja de Trabajo para listado'!$CD$151:$DC$151,0)),0)</f>
        <v>0</v>
      </c>
      <c r="R365" s="241">
        <f t="shared" ca="1" si="15"/>
        <v>0.02</v>
      </c>
      <c r="S365" s="260"/>
      <c r="T365" s="241">
        <f ca="1">+T366</f>
        <v>7926352.169999999</v>
      </c>
      <c r="U365" s="240">
        <f t="shared" si="16"/>
        <v>1</v>
      </c>
      <c r="V365" s="327" t="str">
        <f>+VLOOKUP(A365,bd_lista!$A$3:$E$592,5,FALSE)</f>
        <v>Empresas Nacionales</v>
      </c>
      <c r="W365" s="397" t="str">
        <f>+V365</f>
        <v>Empresas Nacionales</v>
      </c>
      <c r="X365" s="240">
        <f>+VLOOKUP(A365,[4]Sheet1!$A$13:$D$744,4,FALSE)</f>
        <v>35</v>
      </c>
      <c r="Y365" s="240" t="str">
        <f>+VLOOKUP(X365,bd_lista!$A$3:$C$592,3,FALSE)</f>
        <v>Ministerio de Economía y Finanzas Públicas</v>
      </c>
      <c r="Z365" s="290">
        <f>+X365</f>
        <v>35</v>
      </c>
      <c r="AA365" s="315" t="str">
        <f>+Y365</f>
        <v>Ministerio de Economía y Finanzas Públicas</v>
      </c>
    </row>
    <row r="366" spans="1:27" ht="15" customHeight="1">
      <c r="A366" s="378">
        <v>594</v>
      </c>
      <c r="B366" s="394"/>
      <c r="C366" s="327" t="str">
        <f>+VLOOKUP(A366,bd_lista!$A$3:$C$592,3,FALSE)</f>
        <v>Administración de Servicios Portuarios - Bolivia</v>
      </c>
      <c r="D366" s="396"/>
      <c r="E366" s="327" t="s">
        <v>1304</v>
      </c>
      <c r="F366" s="243">
        <f ca="1">+IFERROR(INDEX('Hoja de Trabajo para listado'!$A$155:$Z$1048576,MATCH($A366,'Hoja de Trabajo para listado'!$A$155:$A$1048576,0),MATCH((CUADRO!F$4&amp;$E366),'Hoja de Trabajo para listado'!$A$151:$Z$151,0)),0)+IFERROR(INDEX('Hoja de Trabajo para listado'!$AB$155:$BA$1048576,MATCH($A366,'Hoja de Trabajo para listado'!$AB$155:$AB$1048576,0),MATCH((CUADRO!F$4&amp;$E366),'Hoja de Trabajo para listado'!$AB$151:$BA$151,0)),0)+IFERROR(INDEX('Hoja de Trabajo para listado'!$BC$155:$CB$1048576,MATCH($A366,'Hoja de Trabajo para listado'!$BC$155:$BC$1048576,0),MATCH((CUADRO!F$4&amp;$E366),'Hoja de Trabajo para listado'!$BC$151:$CB$151,0)),0)+IFERROR(INDEX('Hoja de Trabajo para listado'!$DE$153:$DG$274,MATCH($A366,'Hoja de Trabajo para listado'!$DE$153:$DE$1048576,0),MATCH((CUADRO!F$4&amp;$E366),'Hoja de Trabajo para listado'!$DE$151:$DG$151,0)),0)+IFERROR(INDEX('Hoja de Trabajo para listado'!$CD$155:$DC$1048576,MATCH($A366,'Hoja de Trabajo para listado'!$CD$155:$CD$1048576,0),MATCH((CUADRO!F$4&amp;$E366),'Hoja de Trabajo para listado'!$CD$151:$DC$151,0)),0)</f>
        <v>7855904.5499999998</v>
      </c>
      <c r="G366" s="243">
        <f ca="1">+IFERROR(INDEX('Hoja de Trabajo para listado'!$A$155:$Z$1048576,MATCH($A366,'Hoja de Trabajo para listado'!$A$155:$A$1048576,0),MATCH((CUADRO!G$4&amp;$E366),'Hoja de Trabajo para listado'!$A$151:$Z$151,0)),0)+IFERROR(INDEX('Hoja de Trabajo para listado'!$AB$155:$BA$1048576,MATCH($A366,'Hoja de Trabajo para listado'!$AB$155:$AB$1048576,0),MATCH((CUADRO!G$4&amp;$E366),'Hoja de Trabajo para listado'!$AB$151:$BA$151,0)),0)+IFERROR(INDEX('Hoja de Trabajo para listado'!$BC$155:$CB$1048576,MATCH($A366,'Hoja de Trabajo para listado'!$BC$155:$BC$1048576,0),MATCH((CUADRO!G$4&amp;$E366),'Hoja de Trabajo para listado'!$BC$151:$CB$151,0)),0)+IFERROR(INDEX('Hoja de Trabajo para listado'!$DE$153:$DG$274,MATCH($A366,'Hoja de Trabajo para listado'!$DE$153:$DE$1048576,0),MATCH((CUADRO!G$4&amp;$E366),'Hoja de Trabajo para listado'!$DE$151:$DG$151,0)),0)+IFERROR(INDEX('Hoja de Trabajo para listado'!$CD$155:$DC$1048576,MATCH($A366,'Hoja de Trabajo para listado'!$CD$155:$CD$1048576,0),MATCH((CUADRO!G$4&amp;$E366),'Hoja de Trabajo para listado'!$CD$151:$DC$151,0)),0)</f>
        <v>0</v>
      </c>
      <c r="H366" s="243">
        <f ca="1">+IFERROR(INDEX('Hoja de Trabajo para listado'!$A$155:$Z$1048576,MATCH($A366,'Hoja de Trabajo para listado'!$A$155:$A$1048576,0),MATCH((CUADRO!H$4&amp;$E366),'Hoja de Trabajo para listado'!$A$151:$Z$151,0)),0)+IFERROR(INDEX('Hoja de Trabajo para listado'!$AB$155:$BA$1048576,MATCH($A366,'Hoja de Trabajo para listado'!$AB$155:$AB$1048576,0),MATCH((CUADRO!H$4&amp;$E366),'Hoja de Trabajo para listado'!$AB$151:$BA$151,0)),0)+IFERROR(INDEX('Hoja de Trabajo para listado'!$BC$155:$CB$1048576,MATCH($A366,'Hoja de Trabajo para listado'!$BC$155:$BC$1048576,0),MATCH((CUADRO!H$4&amp;$E366),'Hoja de Trabajo para listado'!$BC$151:$CB$151,0)),0)+IFERROR(INDEX('Hoja de Trabajo para listado'!$DE$153:$DG$274,MATCH($A366,'Hoja de Trabajo para listado'!$DE$153:$DE$1048576,0),MATCH((CUADRO!H$4&amp;$E366),'Hoja de Trabajo para listado'!$DE$151:$DG$151,0)),0)+IFERROR(INDEX('Hoja de Trabajo para listado'!$CD$155:$DC$1048576,MATCH($A366,'Hoja de Trabajo para listado'!$CD$155:$CD$1048576,0),MATCH((CUADRO!H$4&amp;$E366),'Hoja de Trabajo para listado'!$CD$151:$DC$151,0)),0)</f>
        <v>0</v>
      </c>
      <c r="I366" s="243">
        <f ca="1">+IFERROR(INDEX('Hoja de Trabajo para listado'!$A$155:$Z$1048576,MATCH($A366,'Hoja de Trabajo para listado'!$A$155:$A$1048576,0),MATCH((CUADRO!I$4&amp;$E366),'Hoja de Trabajo para listado'!$A$151:$Z$151,0)),0)+IFERROR(INDEX('Hoja de Trabajo para listado'!$AB$155:$BA$1048576,MATCH($A366,'Hoja de Trabajo para listado'!$AB$155:$AB$1048576,0),MATCH((CUADRO!I$4&amp;$E366),'Hoja de Trabajo para listado'!$AB$151:$BA$151,0)),0)+IFERROR(INDEX('Hoja de Trabajo para listado'!$BC$155:$CB$1048576,MATCH($A366,'Hoja de Trabajo para listado'!$BC$155:$BC$1048576,0),MATCH((CUADRO!I$4&amp;$E366),'Hoja de Trabajo para listado'!$BC$151:$CB$151,0)),0)+IFERROR(INDEX('Hoja de Trabajo para listado'!$DE$153:$DG$274,MATCH($A366,'Hoja de Trabajo para listado'!$DE$153:$DE$1048576,0),MATCH((CUADRO!I$4&amp;$E366),'Hoja de Trabajo para listado'!$DE$151:$DG$151,0)),0)+IFERROR(INDEX('Hoja de Trabajo para listado'!$CD$155:$DC$1048576,MATCH($A366,'Hoja de Trabajo para listado'!$CD$155:$CD$1048576,0),MATCH((CUADRO!I$4&amp;$E366),'Hoja de Trabajo para listado'!$CD$151:$DC$151,0)),0)</f>
        <v>0</v>
      </c>
      <c r="J366" s="243">
        <f ca="1">+IFERROR(INDEX('Hoja de Trabajo para listado'!$A$155:$Z$1048576,MATCH($A366,'Hoja de Trabajo para listado'!$A$155:$A$1048576,0),MATCH((CUADRO!J$4&amp;$E366),'Hoja de Trabajo para listado'!$A$151:$Z$151,0)),0)+IFERROR(INDEX('Hoja de Trabajo para listado'!$AB$155:$BA$1048576,MATCH($A366,'Hoja de Trabajo para listado'!$AB$155:$AB$1048576,0),MATCH((CUADRO!J$4&amp;$E366),'Hoja de Trabajo para listado'!$AB$151:$BA$151,0)),0)+IFERROR(INDEX('Hoja de Trabajo para listado'!$BC$155:$CB$1048576,MATCH($A366,'Hoja de Trabajo para listado'!$BC$155:$BC$1048576,0),MATCH((CUADRO!J$4&amp;$E366),'Hoja de Trabajo para listado'!$BC$151:$CB$151,0)),0)+IFERROR(INDEX('Hoja de Trabajo para listado'!$DE$153:$DG$274,MATCH($A366,'Hoja de Trabajo para listado'!$DE$153:$DE$1048576,0),MATCH((CUADRO!J$4&amp;$E366),'Hoja de Trabajo para listado'!$DE$151:$DG$151,0)),0)+IFERROR(INDEX('Hoja de Trabajo para listado'!$CD$155:$DC$1048576,MATCH($A366,'Hoja de Trabajo para listado'!$CD$155:$CD$1048576,0),MATCH((CUADRO!J$4&amp;$E366),'Hoja de Trabajo para listado'!$CD$151:$DC$151,0)),0)</f>
        <v>0</v>
      </c>
      <c r="K366" s="243">
        <f ca="1">+IFERROR(INDEX('Hoja de Trabajo para listado'!$A$155:$Z$1048576,MATCH($A366,'Hoja de Trabajo para listado'!$A$155:$A$1048576,0),MATCH((CUADRO!K$4&amp;$E366),'Hoja de Trabajo para listado'!$A$151:$Z$151,0)),0)+IFERROR(INDEX('Hoja de Trabajo para listado'!$AB$155:$BA$1048576,MATCH($A366,'Hoja de Trabajo para listado'!$AB$155:$AB$1048576,0),MATCH((CUADRO!K$4&amp;$E366),'Hoja de Trabajo para listado'!$AB$151:$BA$151,0)),0)+IFERROR(INDEX('Hoja de Trabajo para listado'!$BC$155:$CB$1048576,MATCH($A366,'Hoja de Trabajo para listado'!$BC$155:$BC$1048576,0),MATCH((CUADRO!K$4&amp;$E366),'Hoja de Trabajo para listado'!$BC$151:$CB$151,0)),0)+IFERROR(INDEX('Hoja de Trabajo para listado'!$DE$153:$DG$274,MATCH($A366,'Hoja de Trabajo para listado'!$DE$153:$DE$1048576,0),MATCH((CUADRO!K$4&amp;$E366),'Hoja de Trabajo para listado'!$DE$151:$DG$151,0)),0)+IFERROR(INDEX('Hoja de Trabajo para listado'!$CD$155:$DC$1048576,MATCH($A366,'Hoja de Trabajo para listado'!$CD$155:$CD$1048576,0),MATCH((CUADRO!K$4&amp;$E366),'Hoja de Trabajo para listado'!$CD$151:$DC$151,0)),0)</f>
        <v>0</v>
      </c>
      <c r="L366" s="243">
        <f ca="1">+IFERROR(INDEX('Hoja de Trabajo para listado'!$A$155:$Z$1048576,MATCH($A366,'Hoja de Trabajo para listado'!$A$155:$A$1048576,0),MATCH((CUADRO!L$4&amp;$E366),'Hoja de Trabajo para listado'!$A$151:$Z$151,0)),0)+IFERROR(INDEX('Hoja de Trabajo para listado'!$AB$155:$BA$1048576,MATCH($A366,'Hoja de Trabajo para listado'!$AB$155:$AB$1048576,0),MATCH((CUADRO!L$4&amp;$E366),'Hoja de Trabajo para listado'!$AB$151:$BA$151,0)),0)+IFERROR(INDEX('Hoja de Trabajo para listado'!$BC$155:$CB$1048576,MATCH($A366,'Hoja de Trabajo para listado'!$BC$155:$BC$1048576,0),MATCH((CUADRO!L$4&amp;$E366),'Hoja de Trabajo para listado'!$BC$151:$CB$151,0)),0)+IFERROR(INDEX('Hoja de Trabajo para listado'!$DE$153:$DG$274,MATCH($A366,'Hoja de Trabajo para listado'!$DE$153:$DE$1048576,0),MATCH((CUADRO!L$4&amp;$E366),'Hoja de Trabajo para listado'!$DE$151:$DG$151,0)),0)+IFERROR(INDEX('Hoja de Trabajo para listado'!$CD$155:$DC$1048576,MATCH($A366,'Hoja de Trabajo para listado'!$CD$155:$CD$1048576,0),MATCH((CUADRO!L$4&amp;$E366),'Hoja de Trabajo para listado'!$CD$151:$DC$151,0)),0)</f>
        <v>0</v>
      </c>
      <c r="M366" s="243">
        <f ca="1">+IFERROR(INDEX('Hoja de Trabajo para listado'!$A$155:$Z$1048576,MATCH($A366,'Hoja de Trabajo para listado'!$A$155:$A$1048576,0),MATCH((CUADRO!M$4&amp;$E366),'Hoja de Trabajo para listado'!$A$151:$Z$151,0)),0)+IFERROR(INDEX('Hoja de Trabajo para listado'!$AB$155:$BA$1048576,MATCH($A366,'Hoja de Trabajo para listado'!$AB$155:$AB$1048576,0),MATCH((CUADRO!M$4&amp;$E366),'Hoja de Trabajo para listado'!$AB$151:$BA$151,0)),0)+IFERROR(INDEX('Hoja de Trabajo para listado'!$BC$155:$CB$1048576,MATCH($A366,'Hoja de Trabajo para listado'!$BC$155:$BC$1048576,0),MATCH((CUADRO!M$4&amp;$E366),'Hoja de Trabajo para listado'!$BC$151:$CB$151,0)),0)+IFERROR(INDEX('Hoja de Trabajo para listado'!$DE$153:$DG$274,MATCH($A366,'Hoja de Trabajo para listado'!$DE$153:$DE$1048576,0),MATCH((CUADRO!M$4&amp;$E366),'Hoja de Trabajo para listado'!$DE$151:$DG$151,0)),0)+IFERROR(INDEX('Hoja de Trabajo para listado'!$CD$155:$DC$1048576,MATCH($A366,'Hoja de Trabajo para listado'!$CD$155:$CD$1048576,0),MATCH((CUADRO!M$4&amp;$E366),'Hoja de Trabajo para listado'!$CD$151:$DC$151,0)),0)</f>
        <v>0</v>
      </c>
      <c r="N366" s="243">
        <f ca="1">+IFERROR(INDEX('Hoja de Trabajo para listado'!$A$155:$Z$1048576,MATCH($A366,'Hoja de Trabajo para listado'!$A$155:$A$1048576,0),MATCH((CUADRO!N$4&amp;$E366),'Hoja de Trabajo para listado'!$A$151:$Z$151,0)),0)+IFERROR(INDEX('Hoja de Trabajo para listado'!$AB$155:$BA$1048576,MATCH($A366,'Hoja de Trabajo para listado'!$AB$155:$AB$1048576,0),MATCH((CUADRO!N$4&amp;$E366),'Hoja de Trabajo para listado'!$AB$151:$BA$151,0)),0)+IFERROR(INDEX('Hoja de Trabajo para listado'!$BC$155:$CB$1048576,MATCH($A366,'Hoja de Trabajo para listado'!$BC$155:$BC$1048576,0),MATCH((CUADRO!N$4&amp;$E366),'Hoja de Trabajo para listado'!$BC$151:$CB$151,0)),0)+IFERROR(INDEX('Hoja de Trabajo para listado'!$DE$153:$DG$274,MATCH($A366,'Hoja de Trabajo para listado'!$DE$153:$DE$1048576,0),MATCH((CUADRO!N$4&amp;$E366),'Hoja de Trabajo para listado'!$DE$151:$DG$151,0)),0)+IFERROR(INDEX('Hoja de Trabajo para listado'!$CD$155:$DC$1048576,MATCH($A366,'Hoja de Trabajo para listado'!$CD$155:$CD$1048576,0),MATCH((CUADRO!N$4&amp;$E366),'Hoja de Trabajo para listado'!$CD$151:$DC$151,0)),0)</f>
        <v>0</v>
      </c>
      <c r="O366" s="243">
        <f ca="1">+IFERROR(INDEX('Hoja de Trabajo para listado'!$A$155:$Z$1048576,MATCH($A366,'Hoja de Trabajo para listado'!$A$155:$A$1048576,0),MATCH((CUADRO!O$4&amp;$E366),'Hoja de Trabajo para listado'!$A$151:$Z$151,0)),0)+IFERROR(INDEX('Hoja de Trabajo para listado'!$AB$155:$BA$1048576,MATCH($A366,'Hoja de Trabajo para listado'!$AB$155:$AB$1048576,0),MATCH((CUADRO!O$4&amp;$E366),'Hoja de Trabajo para listado'!$AB$151:$BA$151,0)),0)+IFERROR(INDEX('Hoja de Trabajo para listado'!$BC$155:$CB$1048576,MATCH($A366,'Hoja de Trabajo para listado'!$BC$155:$BC$1048576,0),MATCH((CUADRO!O$4&amp;$E366),'Hoja de Trabajo para listado'!$BC$151:$CB$151,0)),0)+IFERROR(INDEX('Hoja de Trabajo para listado'!$DE$153:$DG$274,MATCH($A366,'Hoja de Trabajo para listado'!$DE$153:$DE$1048576,0),MATCH((CUADRO!O$4&amp;$E366),'Hoja de Trabajo para listado'!$DE$151:$DG$151,0)),0)+IFERROR(INDEX('Hoja de Trabajo para listado'!$CD$155:$DC$1048576,MATCH($A366,'Hoja de Trabajo para listado'!$CD$155:$CD$1048576,0),MATCH((CUADRO!O$4&amp;$E366),'Hoja de Trabajo para listado'!$CD$151:$DC$151,0)),0)</f>
        <v>0</v>
      </c>
      <c r="P366" s="243">
        <f ca="1">+IFERROR(INDEX('Hoja de Trabajo para listado'!$A$155:$Z$1048576,MATCH($A366,'Hoja de Trabajo para listado'!$A$155:$A$1048576,0),MATCH((CUADRO!P$4&amp;$E366),'Hoja de Trabajo para listado'!$A$151:$Z$151,0)),0)+IFERROR(INDEX('Hoja de Trabajo para listado'!$AB$155:$BA$1048576,MATCH($A366,'Hoja de Trabajo para listado'!$AB$155:$AB$1048576,0),MATCH((CUADRO!P$4&amp;$E366),'Hoja de Trabajo para listado'!$AB$151:$BA$151,0)),0)+IFERROR(INDEX('Hoja de Trabajo para listado'!$BC$155:$CB$1048576,MATCH($A366,'Hoja de Trabajo para listado'!$BC$155:$BC$1048576,0),MATCH((CUADRO!P$4&amp;$E366),'Hoja de Trabajo para listado'!$BC$151:$CB$151,0)),0)+IFERROR(INDEX('Hoja de Trabajo para listado'!$DE$153:$DG$274,MATCH($A366,'Hoja de Trabajo para listado'!$DE$153:$DE$1048576,0),MATCH((CUADRO!P$4&amp;$E366),'Hoja de Trabajo para listado'!$DE$151:$DG$151,0)),0)+IFERROR(INDEX('Hoja de Trabajo para listado'!$CD$155:$DC$1048576,MATCH($A366,'Hoja de Trabajo para listado'!$CD$155:$CD$1048576,0),MATCH((CUADRO!P$4&amp;$E366),'Hoja de Trabajo para listado'!$CD$151:$DC$151,0)),0)</f>
        <v>70447.600000000006</v>
      </c>
      <c r="Q366" s="243">
        <f ca="1">+IFERROR(INDEX('Hoja de Trabajo para listado'!$A$155:$Z$1048576,MATCH($A366,'Hoja de Trabajo para listado'!$A$155:$A$1048576,0),MATCH((CUADRO!Q$4&amp;$E366),'Hoja de Trabajo para listado'!$A$151:$Z$151,0)),0)+IFERROR(INDEX('Hoja de Trabajo para listado'!$AB$155:$BA$1048576,MATCH($A366,'Hoja de Trabajo para listado'!$AB$155:$AB$1048576,0),MATCH((CUADRO!Q$4&amp;$E366),'Hoja de Trabajo para listado'!$AB$151:$BA$151,0)),0)+IFERROR(INDEX('Hoja de Trabajo para listado'!$BC$155:$CB$1048576,MATCH($A366,'Hoja de Trabajo para listado'!$BC$155:$BC$1048576,0),MATCH((CUADRO!Q$4&amp;$E366),'Hoja de Trabajo para listado'!$BC$151:$CB$151,0)),0)+IFERROR(INDEX('Hoja de Trabajo para listado'!$DE$153:$DG$274,MATCH($A366,'Hoja de Trabajo para listado'!$DE$153:$DE$1048576,0),MATCH((CUADRO!Q$4&amp;$E366),'Hoja de Trabajo para listado'!$DE$151:$DG$151,0)),0)+IFERROR(INDEX('Hoja de Trabajo para listado'!$CD$155:$DC$1048576,MATCH($A366,'Hoja de Trabajo para listado'!$CD$155:$CD$1048576,0),MATCH((CUADRO!Q$4&amp;$E366),'Hoja de Trabajo para listado'!$CD$151:$DC$151,0)),0)</f>
        <v>0</v>
      </c>
      <c r="R366" s="243">
        <f t="shared" ca="1" si="15"/>
        <v>7926352.1499999994</v>
      </c>
      <c r="S366" s="259">
        <f ca="1">+R365+R366</f>
        <v>7926352.169999999</v>
      </c>
      <c r="T366" s="243">
        <f ca="1">+S366</f>
        <v>7926352.169999999</v>
      </c>
      <c r="U366" s="242">
        <f t="shared" si="16"/>
        <v>2</v>
      </c>
      <c r="V366" s="327" t="str">
        <f>+VLOOKUP(A366,bd_lista!$A$3:$E$592,5,FALSE)</f>
        <v>Empresas Nacionales</v>
      </c>
      <c r="W366" s="398"/>
      <c r="X366" s="240">
        <f>+VLOOKUP(A366,[4]Sheet1!$A$13:$D$744,4,FALSE)</f>
        <v>35</v>
      </c>
      <c r="Y366" s="240" t="str">
        <f>+VLOOKUP(X366,bd_lista!$A$3:$C$592,3,FALSE)</f>
        <v>Ministerio de Economía y Finanzas Públicas</v>
      </c>
      <c r="Z366" s="288"/>
      <c r="AA366" s="317"/>
    </row>
    <row r="367" spans="1:27" ht="15" customHeight="1">
      <c r="A367" s="381">
        <v>595</v>
      </c>
      <c r="B367" s="393">
        <f>+A367</f>
        <v>595</v>
      </c>
      <c r="C367" s="245" t="str">
        <f>+VLOOKUP(A367,bd_lista!$A$3:$C$592,3,FALSE)</f>
        <v>Gestora Pública de la Seguridad Social de Largo Plazo</v>
      </c>
      <c r="D367" s="395" t="str">
        <f>+C367</f>
        <v>Gestora Pública de la Seguridad Social de Largo Plazo</v>
      </c>
      <c r="E367" s="245" t="s">
        <v>1303</v>
      </c>
      <c r="F367" s="241">
        <f ca="1">+IFERROR(INDEX('Hoja de Trabajo para listado'!$A$155:$Z$1048576,MATCH($A367,'Hoja de Trabajo para listado'!$A$155:$A$1048576,0),MATCH((CUADRO!F$4&amp;$E367),'Hoja de Trabajo para listado'!$A$151:$Z$151,0)),0)+IFERROR(INDEX('Hoja de Trabajo para listado'!$AB$155:$BA$1048576,MATCH($A367,'Hoja de Trabajo para listado'!$AB$155:$AB$1048576,0),MATCH((CUADRO!F$4&amp;$E367),'Hoja de Trabajo para listado'!$AB$151:$BA$151,0)),0)+IFERROR(INDEX('Hoja de Trabajo para listado'!$BC$155:$CB$1048576,MATCH($A367,'Hoja de Trabajo para listado'!$BC$155:$BC$1048576,0),MATCH((CUADRO!F$4&amp;$E367),'Hoja de Trabajo para listado'!$BC$151:$CB$151,0)),0)+IFERROR(INDEX('Hoja de Trabajo para listado'!$DE$153:$DG$274,MATCH($A367,'Hoja de Trabajo para listado'!$DE$153:$DE$1048576,0),MATCH((CUADRO!F$4&amp;$E367),'Hoja de Trabajo para listado'!$DE$151:$DG$151,0)),0)+IFERROR(INDEX('Hoja de Trabajo para listado'!$CD$155:$DC$1048576,MATCH($A367,'Hoja de Trabajo para listado'!$CD$155:$CD$1048576,0),MATCH((CUADRO!F$4&amp;$E367),'Hoja de Trabajo para listado'!$CD$151:$DC$151,0)),0)</f>
        <v>0</v>
      </c>
      <c r="G367" s="241">
        <f ca="1">+IFERROR(INDEX('Hoja de Trabajo para listado'!$A$155:$Z$1048576,MATCH($A367,'Hoja de Trabajo para listado'!$A$155:$A$1048576,0),MATCH((CUADRO!G$4&amp;$E367),'Hoja de Trabajo para listado'!$A$151:$Z$151,0)),0)+IFERROR(INDEX('Hoja de Trabajo para listado'!$AB$155:$BA$1048576,MATCH($A367,'Hoja de Trabajo para listado'!$AB$155:$AB$1048576,0),MATCH((CUADRO!G$4&amp;$E367),'Hoja de Trabajo para listado'!$AB$151:$BA$151,0)),0)+IFERROR(INDEX('Hoja de Trabajo para listado'!$BC$155:$CB$1048576,MATCH($A367,'Hoja de Trabajo para listado'!$BC$155:$BC$1048576,0),MATCH((CUADRO!G$4&amp;$E367),'Hoja de Trabajo para listado'!$BC$151:$CB$151,0)),0)+IFERROR(INDEX('Hoja de Trabajo para listado'!$DE$153:$DG$274,MATCH($A367,'Hoja de Trabajo para listado'!$DE$153:$DE$1048576,0),MATCH((CUADRO!G$4&amp;$E367),'Hoja de Trabajo para listado'!$DE$151:$DG$151,0)),0)+IFERROR(INDEX('Hoja de Trabajo para listado'!$CD$155:$DC$1048576,MATCH($A367,'Hoja de Trabajo para listado'!$CD$155:$CD$1048576,0),MATCH((CUADRO!G$4&amp;$E367),'Hoja de Trabajo para listado'!$CD$151:$DC$151,0)),0)</f>
        <v>0</v>
      </c>
      <c r="H367" s="241">
        <f ca="1">+IFERROR(INDEX('Hoja de Trabajo para listado'!$A$155:$Z$1048576,MATCH($A367,'Hoja de Trabajo para listado'!$A$155:$A$1048576,0),MATCH((CUADRO!H$4&amp;$E367),'Hoja de Trabajo para listado'!$A$151:$Z$151,0)),0)+IFERROR(INDEX('Hoja de Trabajo para listado'!$AB$155:$BA$1048576,MATCH($A367,'Hoja de Trabajo para listado'!$AB$155:$AB$1048576,0),MATCH((CUADRO!H$4&amp;$E367),'Hoja de Trabajo para listado'!$AB$151:$BA$151,0)),0)+IFERROR(INDEX('Hoja de Trabajo para listado'!$BC$155:$CB$1048576,MATCH($A367,'Hoja de Trabajo para listado'!$BC$155:$BC$1048576,0),MATCH((CUADRO!H$4&amp;$E367),'Hoja de Trabajo para listado'!$BC$151:$CB$151,0)),0)+IFERROR(INDEX('Hoja de Trabajo para listado'!$DE$153:$DG$274,MATCH($A367,'Hoja de Trabajo para listado'!$DE$153:$DE$1048576,0),MATCH((CUADRO!H$4&amp;$E367),'Hoja de Trabajo para listado'!$DE$151:$DG$151,0)),0)+IFERROR(INDEX('Hoja de Trabajo para listado'!$CD$155:$DC$1048576,MATCH($A367,'Hoja de Trabajo para listado'!$CD$155:$CD$1048576,0),MATCH((CUADRO!H$4&amp;$E367),'Hoja de Trabajo para listado'!$CD$151:$DC$151,0)),0)</f>
        <v>0</v>
      </c>
      <c r="I367" s="241">
        <f ca="1">+IFERROR(INDEX('Hoja de Trabajo para listado'!$A$155:$Z$1048576,MATCH($A367,'Hoja de Trabajo para listado'!$A$155:$A$1048576,0),MATCH((CUADRO!I$4&amp;$E367),'Hoja de Trabajo para listado'!$A$151:$Z$151,0)),0)+IFERROR(INDEX('Hoja de Trabajo para listado'!$AB$155:$BA$1048576,MATCH($A367,'Hoja de Trabajo para listado'!$AB$155:$AB$1048576,0),MATCH((CUADRO!I$4&amp;$E367),'Hoja de Trabajo para listado'!$AB$151:$BA$151,0)),0)+IFERROR(INDEX('Hoja de Trabajo para listado'!$BC$155:$CB$1048576,MATCH($A367,'Hoja de Trabajo para listado'!$BC$155:$BC$1048576,0),MATCH((CUADRO!I$4&amp;$E367),'Hoja de Trabajo para listado'!$BC$151:$CB$151,0)),0)+IFERROR(INDEX('Hoja de Trabajo para listado'!$DE$153:$DG$274,MATCH($A367,'Hoja de Trabajo para listado'!$DE$153:$DE$1048576,0),MATCH((CUADRO!I$4&amp;$E367),'Hoja de Trabajo para listado'!$DE$151:$DG$151,0)),0)+IFERROR(INDEX('Hoja de Trabajo para listado'!$CD$155:$DC$1048576,MATCH($A367,'Hoja de Trabajo para listado'!$CD$155:$CD$1048576,0),MATCH((CUADRO!I$4&amp;$E367),'Hoja de Trabajo para listado'!$CD$151:$DC$151,0)),0)</f>
        <v>0</v>
      </c>
      <c r="J367" s="241">
        <f ca="1">+IFERROR(INDEX('Hoja de Trabajo para listado'!$A$155:$Z$1048576,MATCH($A367,'Hoja de Trabajo para listado'!$A$155:$A$1048576,0),MATCH((CUADRO!J$4&amp;$E367),'Hoja de Trabajo para listado'!$A$151:$Z$151,0)),0)+IFERROR(INDEX('Hoja de Trabajo para listado'!$AB$155:$BA$1048576,MATCH($A367,'Hoja de Trabajo para listado'!$AB$155:$AB$1048576,0),MATCH((CUADRO!J$4&amp;$E367),'Hoja de Trabajo para listado'!$AB$151:$BA$151,0)),0)+IFERROR(INDEX('Hoja de Trabajo para listado'!$BC$155:$CB$1048576,MATCH($A367,'Hoja de Trabajo para listado'!$BC$155:$BC$1048576,0),MATCH((CUADRO!J$4&amp;$E367),'Hoja de Trabajo para listado'!$BC$151:$CB$151,0)),0)+IFERROR(INDEX('Hoja de Trabajo para listado'!$DE$153:$DG$274,MATCH($A367,'Hoja de Trabajo para listado'!$DE$153:$DE$1048576,0),MATCH((CUADRO!J$4&amp;$E367),'Hoja de Trabajo para listado'!$DE$151:$DG$151,0)),0)+IFERROR(INDEX('Hoja de Trabajo para listado'!$CD$155:$DC$1048576,MATCH($A367,'Hoja de Trabajo para listado'!$CD$155:$CD$1048576,0),MATCH((CUADRO!J$4&amp;$E367),'Hoja de Trabajo para listado'!$CD$151:$DC$151,0)),0)</f>
        <v>0</v>
      </c>
      <c r="K367" s="241">
        <f ca="1">+IFERROR(INDEX('Hoja de Trabajo para listado'!$A$155:$Z$1048576,MATCH($A367,'Hoja de Trabajo para listado'!$A$155:$A$1048576,0),MATCH((CUADRO!K$4&amp;$E367),'Hoja de Trabajo para listado'!$A$151:$Z$151,0)),0)+IFERROR(INDEX('Hoja de Trabajo para listado'!$AB$155:$BA$1048576,MATCH($A367,'Hoja de Trabajo para listado'!$AB$155:$AB$1048576,0),MATCH((CUADRO!K$4&amp;$E367),'Hoja de Trabajo para listado'!$AB$151:$BA$151,0)),0)+IFERROR(INDEX('Hoja de Trabajo para listado'!$BC$155:$CB$1048576,MATCH($A367,'Hoja de Trabajo para listado'!$BC$155:$BC$1048576,0),MATCH((CUADRO!K$4&amp;$E367),'Hoja de Trabajo para listado'!$BC$151:$CB$151,0)),0)+IFERROR(INDEX('Hoja de Trabajo para listado'!$DE$153:$DG$274,MATCH($A367,'Hoja de Trabajo para listado'!$DE$153:$DE$1048576,0),MATCH((CUADRO!K$4&amp;$E367),'Hoja de Trabajo para listado'!$DE$151:$DG$151,0)),0)+IFERROR(INDEX('Hoja de Trabajo para listado'!$CD$155:$DC$1048576,MATCH($A367,'Hoja de Trabajo para listado'!$CD$155:$CD$1048576,0),MATCH((CUADRO!K$4&amp;$E367),'Hoja de Trabajo para listado'!$CD$151:$DC$151,0)),0)</f>
        <v>0</v>
      </c>
      <c r="L367" s="241">
        <f ca="1">+IFERROR(INDEX('Hoja de Trabajo para listado'!$A$155:$Z$1048576,MATCH($A367,'Hoja de Trabajo para listado'!$A$155:$A$1048576,0),MATCH((CUADRO!L$4&amp;$E367),'Hoja de Trabajo para listado'!$A$151:$Z$151,0)),0)+IFERROR(INDEX('Hoja de Trabajo para listado'!$AB$155:$BA$1048576,MATCH($A367,'Hoja de Trabajo para listado'!$AB$155:$AB$1048576,0),MATCH((CUADRO!L$4&amp;$E367),'Hoja de Trabajo para listado'!$AB$151:$BA$151,0)),0)+IFERROR(INDEX('Hoja de Trabajo para listado'!$BC$155:$CB$1048576,MATCH($A367,'Hoja de Trabajo para listado'!$BC$155:$BC$1048576,0),MATCH((CUADRO!L$4&amp;$E367),'Hoja de Trabajo para listado'!$BC$151:$CB$151,0)),0)+IFERROR(INDEX('Hoja de Trabajo para listado'!$DE$153:$DG$274,MATCH($A367,'Hoja de Trabajo para listado'!$DE$153:$DE$1048576,0),MATCH((CUADRO!L$4&amp;$E367),'Hoja de Trabajo para listado'!$DE$151:$DG$151,0)),0)+IFERROR(INDEX('Hoja de Trabajo para listado'!$CD$155:$DC$1048576,MATCH($A367,'Hoja de Trabajo para listado'!$CD$155:$CD$1048576,0),MATCH((CUADRO!L$4&amp;$E367),'Hoja de Trabajo para listado'!$CD$151:$DC$151,0)),0)</f>
        <v>0</v>
      </c>
      <c r="M367" s="241">
        <f ca="1">+IFERROR(INDEX('Hoja de Trabajo para listado'!$A$155:$Z$1048576,MATCH($A367,'Hoja de Trabajo para listado'!$A$155:$A$1048576,0),MATCH((CUADRO!M$4&amp;$E367),'Hoja de Trabajo para listado'!$A$151:$Z$151,0)),0)+IFERROR(INDEX('Hoja de Trabajo para listado'!$AB$155:$BA$1048576,MATCH($A367,'Hoja de Trabajo para listado'!$AB$155:$AB$1048576,0),MATCH((CUADRO!M$4&amp;$E367),'Hoja de Trabajo para listado'!$AB$151:$BA$151,0)),0)+IFERROR(INDEX('Hoja de Trabajo para listado'!$BC$155:$CB$1048576,MATCH($A367,'Hoja de Trabajo para listado'!$BC$155:$BC$1048576,0),MATCH((CUADRO!M$4&amp;$E367),'Hoja de Trabajo para listado'!$BC$151:$CB$151,0)),0)+IFERROR(INDEX('Hoja de Trabajo para listado'!$DE$153:$DG$274,MATCH($A367,'Hoja de Trabajo para listado'!$DE$153:$DE$1048576,0),MATCH((CUADRO!M$4&amp;$E367),'Hoja de Trabajo para listado'!$DE$151:$DG$151,0)),0)+IFERROR(INDEX('Hoja de Trabajo para listado'!$CD$155:$DC$1048576,MATCH($A367,'Hoja de Trabajo para listado'!$CD$155:$CD$1048576,0),MATCH((CUADRO!M$4&amp;$E367),'Hoja de Trabajo para listado'!$CD$151:$DC$151,0)),0)</f>
        <v>0</v>
      </c>
      <c r="N367" s="241">
        <f ca="1">+IFERROR(INDEX('Hoja de Trabajo para listado'!$A$155:$Z$1048576,MATCH($A367,'Hoja de Trabajo para listado'!$A$155:$A$1048576,0),MATCH((CUADRO!N$4&amp;$E367),'Hoja de Trabajo para listado'!$A$151:$Z$151,0)),0)+IFERROR(INDEX('Hoja de Trabajo para listado'!$AB$155:$BA$1048576,MATCH($A367,'Hoja de Trabajo para listado'!$AB$155:$AB$1048576,0),MATCH((CUADRO!N$4&amp;$E367),'Hoja de Trabajo para listado'!$AB$151:$BA$151,0)),0)+IFERROR(INDEX('Hoja de Trabajo para listado'!$BC$155:$CB$1048576,MATCH($A367,'Hoja de Trabajo para listado'!$BC$155:$BC$1048576,0),MATCH((CUADRO!N$4&amp;$E367),'Hoja de Trabajo para listado'!$BC$151:$CB$151,0)),0)+IFERROR(INDEX('Hoja de Trabajo para listado'!$DE$153:$DG$274,MATCH($A367,'Hoja de Trabajo para listado'!$DE$153:$DE$1048576,0),MATCH((CUADRO!N$4&amp;$E367),'Hoja de Trabajo para listado'!$DE$151:$DG$151,0)),0)+IFERROR(INDEX('Hoja de Trabajo para listado'!$CD$155:$DC$1048576,MATCH($A367,'Hoja de Trabajo para listado'!$CD$155:$CD$1048576,0),MATCH((CUADRO!N$4&amp;$E367),'Hoja de Trabajo para listado'!$CD$151:$DC$151,0)),0)</f>
        <v>0</v>
      </c>
      <c r="O367" s="241">
        <f ca="1">+IFERROR(INDEX('Hoja de Trabajo para listado'!$A$155:$Z$1048576,MATCH($A367,'Hoja de Trabajo para listado'!$A$155:$A$1048576,0),MATCH((CUADRO!O$4&amp;$E367),'Hoja de Trabajo para listado'!$A$151:$Z$151,0)),0)+IFERROR(INDEX('Hoja de Trabajo para listado'!$AB$155:$BA$1048576,MATCH($A367,'Hoja de Trabajo para listado'!$AB$155:$AB$1048576,0),MATCH((CUADRO!O$4&amp;$E367),'Hoja de Trabajo para listado'!$AB$151:$BA$151,0)),0)+IFERROR(INDEX('Hoja de Trabajo para listado'!$BC$155:$CB$1048576,MATCH($A367,'Hoja de Trabajo para listado'!$BC$155:$BC$1048576,0),MATCH((CUADRO!O$4&amp;$E367),'Hoja de Trabajo para listado'!$BC$151:$CB$151,0)),0)+IFERROR(INDEX('Hoja de Trabajo para listado'!$DE$153:$DG$274,MATCH($A367,'Hoja de Trabajo para listado'!$DE$153:$DE$1048576,0),MATCH((CUADRO!O$4&amp;$E367),'Hoja de Trabajo para listado'!$DE$151:$DG$151,0)),0)+IFERROR(INDEX('Hoja de Trabajo para listado'!$CD$155:$DC$1048576,MATCH($A367,'Hoja de Trabajo para listado'!$CD$155:$CD$1048576,0),MATCH((CUADRO!O$4&amp;$E367),'Hoja de Trabajo para listado'!$CD$151:$DC$151,0)),0)</f>
        <v>0</v>
      </c>
      <c r="P367" s="241">
        <f ca="1">+IFERROR(INDEX('Hoja de Trabajo para listado'!$A$155:$Z$1048576,MATCH($A367,'Hoja de Trabajo para listado'!$A$155:$A$1048576,0),MATCH((CUADRO!P$4&amp;$E367),'Hoja de Trabajo para listado'!$A$151:$Z$151,0)),0)+IFERROR(INDEX('Hoja de Trabajo para listado'!$AB$155:$BA$1048576,MATCH($A367,'Hoja de Trabajo para listado'!$AB$155:$AB$1048576,0),MATCH((CUADRO!P$4&amp;$E367),'Hoja de Trabajo para listado'!$AB$151:$BA$151,0)),0)+IFERROR(INDEX('Hoja de Trabajo para listado'!$BC$155:$CB$1048576,MATCH($A367,'Hoja de Trabajo para listado'!$BC$155:$BC$1048576,0),MATCH((CUADRO!P$4&amp;$E367),'Hoja de Trabajo para listado'!$BC$151:$CB$151,0)),0)+IFERROR(INDEX('Hoja de Trabajo para listado'!$DE$153:$DG$274,MATCH($A367,'Hoja de Trabajo para listado'!$DE$153:$DE$1048576,0),MATCH((CUADRO!P$4&amp;$E367),'Hoja de Trabajo para listado'!$DE$151:$DG$151,0)),0)+IFERROR(INDEX('Hoja de Trabajo para listado'!$CD$155:$DC$1048576,MATCH($A367,'Hoja de Trabajo para listado'!$CD$155:$CD$1048576,0),MATCH((CUADRO!P$4&amp;$E367),'Hoja de Trabajo para listado'!$CD$151:$DC$151,0)),0)</f>
        <v>0</v>
      </c>
      <c r="Q367" s="241">
        <f ca="1">+IFERROR(INDEX('Hoja de Trabajo para listado'!$A$155:$Z$1048576,MATCH($A367,'Hoja de Trabajo para listado'!$A$155:$A$1048576,0),MATCH((CUADRO!Q$4&amp;$E367),'Hoja de Trabajo para listado'!$A$151:$Z$151,0)),0)+IFERROR(INDEX('Hoja de Trabajo para listado'!$AB$155:$BA$1048576,MATCH($A367,'Hoja de Trabajo para listado'!$AB$155:$AB$1048576,0),MATCH((CUADRO!Q$4&amp;$E367),'Hoja de Trabajo para listado'!$AB$151:$BA$151,0)),0)+IFERROR(INDEX('Hoja de Trabajo para listado'!$BC$155:$CB$1048576,MATCH($A367,'Hoja de Trabajo para listado'!$BC$155:$BC$1048576,0),MATCH((CUADRO!Q$4&amp;$E367),'Hoja de Trabajo para listado'!$BC$151:$CB$151,0)),0)+IFERROR(INDEX('Hoja de Trabajo para listado'!$DE$153:$DG$274,MATCH($A367,'Hoja de Trabajo para listado'!$DE$153:$DE$1048576,0),MATCH((CUADRO!Q$4&amp;$E367),'Hoja de Trabajo para listado'!$DE$151:$DG$151,0)),0)+IFERROR(INDEX('Hoja de Trabajo para listado'!$CD$155:$DC$1048576,MATCH($A367,'Hoja de Trabajo para listado'!$CD$155:$CD$1048576,0),MATCH((CUADRO!Q$4&amp;$E367),'Hoja de Trabajo para listado'!$CD$151:$DC$151,0)),0)</f>
        <v>0</v>
      </c>
      <c r="R367" s="241">
        <f t="shared" ca="1" si="15"/>
        <v>0</v>
      </c>
      <c r="S367" s="260"/>
      <c r="T367" s="241">
        <f ca="1">+T368</f>
        <v>8542.9900000000016</v>
      </c>
      <c r="U367" s="240">
        <f t="shared" si="16"/>
        <v>1</v>
      </c>
      <c r="V367" s="327" t="str">
        <f>+VLOOKUP(A367,bd_lista!$A$3:$E$592,5,FALSE)</f>
        <v>Empresas Nacionales</v>
      </c>
      <c r="W367" s="397" t="str">
        <f>+V367</f>
        <v>Empresas Nacionales</v>
      </c>
      <c r="X367" s="240">
        <v>78</v>
      </c>
      <c r="Y367" s="240" t="str">
        <f>+VLOOKUP(X367,bd_lista!$A$3:$C$592,3,FALSE)</f>
        <v>Ministerio de Hidrocarburos y Energías</v>
      </c>
      <c r="Z367" s="290">
        <f>+X367</f>
        <v>78</v>
      </c>
      <c r="AA367" s="315" t="str">
        <f>+Y367</f>
        <v>Ministerio de Hidrocarburos y Energías</v>
      </c>
    </row>
    <row r="368" spans="1:27" ht="15" customHeight="1">
      <c r="A368" s="380">
        <v>595</v>
      </c>
      <c r="B368" s="394"/>
      <c r="C368" s="327" t="str">
        <f>+VLOOKUP(A368,bd_lista!$A$3:$C$592,3,FALSE)</f>
        <v>Gestora Pública de la Seguridad Social de Largo Plazo</v>
      </c>
      <c r="D368" s="396"/>
      <c r="E368" s="327" t="s">
        <v>1304</v>
      </c>
      <c r="F368" s="243">
        <f ca="1">+IFERROR(INDEX('Hoja de Trabajo para listado'!$A$155:$Z$1048576,MATCH($A368,'Hoja de Trabajo para listado'!$A$155:$A$1048576,0),MATCH((CUADRO!F$4&amp;$E368),'Hoja de Trabajo para listado'!$A$151:$Z$151,0)),0)+IFERROR(INDEX('Hoja de Trabajo para listado'!$AB$155:$BA$1048576,MATCH($A368,'Hoja de Trabajo para listado'!$AB$155:$AB$1048576,0),MATCH((CUADRO!F$4&amp;$E368),'Hoja de Trabajo para listado'!$AB$151:$BA$151,0)),0)+IFERROR(INDEX('Hoja de Trabajo para listado'!$BC$155:$CB$1048576,MATCH($A368,'Hoja de Trabajo para listado'!$BC$155:$BC$1048576,0),MATCH((CUADRO!F$4&amp;$E368),'Hoja de Trabajo para listado'!$BC$151:$CB$151,0)),0)+IFERROR(INDEX('Hoja de Trabajo para listado'!$DE$153:$DG$274,MATCH($A368,'Hoja de Trabajo para listado'!$DE$153:$DE$1048576,0),MATCH((CUADRO!F$4&amp;$E368),'Hoja de Trabajo para listado'!$DE$151:$DG$151,0)),0)+IFERROR(INDEX('Hoja de Trabajo para listado'!$CD$155:$DC$1048576,MATCH($A368,'Hoja de Trabajo para listado'!$CD$155:$CD$1048576,0),MATCH((CUADRO!F$4&amp;$E368),'Hoja de Trabajo para listado'!$CD$151:$DC$151,0)),0)</f>
        <v>0</v>
      </c>
      <c r="G368" s="243">
        <f ca="1">+IFERROR(INDEX('Hoja de Trabajo para listado'!$A$155:$Z$1048576,MATCH($A368,'Hoja de Trabajo para listado'!$A$155:$A$1048576,0),MATCH((CUADRO!G$4&amp;$E368),'Hoja de Trabajo para listado'!$A$151:$Z$151,0)),0)+IFERROR(INDEX('Hoja de Trabajo para listado'!$AB$155:$BA$1048576,MATCH($A368,'Hoja de Trabajo para listado'!$AB$155:$AB$1048576,0),MATCH((CUADRO!G$4&amp;$E368),'Hoja de Trabajo para listado'!$AB$151:$BA$151,0)),0)+IFERROR(INDEX('Hoja de Trabajo para listado'!$BC$155:$CB$1048576,MATCH($A368,'Hoja de Trabajo para listado'!$BC$155:$BC$1048576,0),MATCH((CUADRO!G$4&amp;$E368),'Hoja de Trabajo para listado'!$BC$151:$CB$151,0)),0)+IFERROR(INDEX('Hoja de Trabajo para listado'!$DE$153:$DG$274,MATCH($A368,'Hoja de Trabajo para listado'!$DE$153:$DE$1048576,0),MATCH((CUADRO!G$4&amp;$E368),'Hoja de Trabajo para listado'!$DE$151:$DG$151,0)),0)+IFERROR(INDEX('Hoja de Trabajo para listado'!$CD$155:$DC$1048576,MATCH($A368,'Hoja de Trabajo para listado'!$CD$155:$CD$1048576,0),MATCH((CUADRO!G$4&amp;$E368),'Hoja de Trabajo para listado'!$CD$151:$DC$151,0)),0)</f>
        <v>0</v>
      </c>
      <c r="H368" s="243">
        <f ca="1">+IFERROR(INDEX('Hoja de Trabajo para listado'!$A$155:$Z$1048576,MATCH($A368,'Hoja de Trabajo para listado'!$A$155:$A$1048576,0),MATCH((CUADRO!H$4&amp;$E368),'Hoja de Trabajo para listado'!$A$151:$Z$151,0)),0)+IFERROR(INDEX('Hoja de Trabajo para listado'!$AB$155:$BA$1048576,MATCH($A368,'Hoja de Trabajo para listado'!$AB$155:$AB$1048576,0),MATCH((CUADRO!H$4&amp;$E368),'Hoja de Trabajo para listado'!$AB$151:$BA$151,0)),0)+IFERROR(INDEX('Hoja de Trabajo para listado'!$BC$155:$CB$1048576,MATCH($A368,'Hoja de Trabajo para listado'!$BC$155:$BC$1048576,0),MATCH((CUADRO!H$4&amp;$E368),'Hoja de Trabajo para listado'!$BC$151:$CB$151,0)),0)+IFERROR(INDEX('Hoja de Trabajo para listado'!$DE$153:$DG$274,MATCH($A368,'Hoja de Trabajo para listado'!$DE$153:$DE$1048576,0),MATCH((CUADRO!H$4&amp;$E368),'Hoja de Trabajo para listado'!$DE$151:$DG$151,0)),0)+IFERROR(INDEX('Hoja de Trabajo para listado'!$CD$155:$DC$1048576,MATCH($A368,'Hoja de Trabajo para listado'!$CD$155:$CD$1048576,0),MATCH((CUADRO!H$4&amp;$E368),'Hoja de Trabajo para listado'!$CD$151:$DC$151,0)),0)</f>
        <v>0</v>
      </c>
      <c r="I368" s="243">
        <f ca="1">+IFERROR(INDEX('Hoja de Trabajo para listado'!$A$155:$Z$1048576,MATCH($A368,'Hoja de Trabajo para listado'!$A$155:$A$1048576,0),MATCH((CUADRO!I$4&amp;$E368),'Hoja de Trabajo para listado'!$A$151:$Z$151,0)),0)+IFERROR(INDEX('Hoja de Trabajo para listado'!$AB$155:$BA$1048576,MATCH($A368,'Hoja de Trabajo para listado'!$AB$155:$AB$1048576,0),MATCH((CUADRO!I$4&amp;$E368),'Hoja de Trabajo para listado'!$AB$151:$BA$151,0)),0)+IFERROR(INDEX('Hoja de Trabajo para listado'!$BC$155:$CB$1048576,MATCH($A368,'Hoja de Trabajo para listado'!$BC$155:$BC$1048576,0),MATCH((CUADRO!I$4&amp;$E368),'Hoja de Trabajo para listado'!$BC$151:$CB$151,0)),0)+IFERROR(INDEX('Hoja de Trabajo para listado'!$DE$153:$DG$274,MATCH($A368,'Hoja de Trabajo para listado'!$DE$153:$DE$1048576,0),MATCH((CUADRO!I$4&amp;$E368),'Hoja de Trabajo para listado'!$DE$151:$DG$151,0)),0)+IFERROR(INDEX('Hoja de Trabajo para listado'!$CD$155:$DC$1048576,MATCH($A368,'Hoja de Trabajo para listado'!$CD$155:$CD$1048576,0),MATCH((CUADRO!I$4&amp;$E368),'Hoja de Trabajo para listado'!$CD$151:$DC$151,0)),0)</f>
        <v>0</v>
      </c>
      <c r="J368" s="243">
        <f ca="1">+IFERROR(INDEX('Hoja de Trabajo para listado'!$A$155:$Z$1048576,MATCH($A368,'Hoja de Trabajo para listado'!$A$155:$A$1048576,0),MATCH((CUADRO!J$4&amp;$E368),'Hoja de Trabajo para listado'!$A$151:$Z$151,0)),0)+IFERROR(INDEX('Hoja de Trabajo para listado'!$AB$155:$BA$1048576,MATCH($A368,'Hoja de Trabajo para listado'!$AB$155:$AB$1048576,0),MATCH((CUADRO!J$4&amp;$E368),'Hoja de Trabajo para listado'!$AB$151:$BA$151,0)),0)+IFERROR(INDEX('Hoja de Trabajo para listado'!$BC$155:$CB$1048576,MATCH($A368,'Hoja de Trabajo para listado'!$BC$155:$BC$1048576,0),MATCH((CUADRO!J$4&amp;$E368),'Hoja de Trabajo para listado'!$BC$151:$CB$151,0)),0)+IFERROR(INDEX('Hoja de Trabajo para listado'!$DE$153:$DG$274,MATCH($A368,'Hoja de Trabajo para listado'!$DE$153:$DE$1048576,0),MATCH((CUADRO!J$4&amp;$E368),'Hoja de Trabajo para listado'!$DE$151:$DG$151,0)),0)+IFERROR(INDEX('Hoja de Trabajo para listado'!$CD$155:$DC$1048576,MATCH($A368,'Hoja de Trabajo para listado'!$CD$155:$CD$1048576,0),MATCH((CUADRO!J$4&amp;$E368),'Hoja de Trabajo para listado'!$CD$151:$DC$151,0)),0)</f>
        <v>0</v>
      </c>
      <c r="K368" s="243">
        <f ca="1">+IFERROR(INDEX('Hoja de Trabajo para listado'!$A$155:$Z$1048576,MATCH($A368,'Hoja de Trabajo para listado'!$A$155:$A$1048576,0),MATCH((CUADRO!K$4&amp;$E368),'Hoja de Trabajo para listado'!$A$151:$Z$151,0)),0)+IFERROR(INDEX('Hoja de Trabajo para listado'!$AB$155:$BA$1048576,MATCH($A368,'Hoja de Trabajo para listado'!$AB$155:$AB$1048576,0),MATCH((CUADRO!K$4&amp;$E368),'Hoja de Trabajo para listado'!$AB$151:$BA$151,0)),0)+IFERROR(INDEX('Hoja de Trabajo para listado'!$BC$155:$CB$1048576,MATCH($A368,'Hoja de Trabajo para listado'!$BC$155:$BC$1048576,0),MATCH((CUADRO!K$4&amp;$E368),'Hoja de Trabajo para listado'!$BC$151:$CB$151,0)),0)+IFERROR(INDEX('Hoja de Trabajo para listado'!$DE$153:$DG$274,MATCH($A368,'Hoja de Trabajo para listado'!$DE$153:$DE$1048576,0),MATCH((CUADRO!K$4&amp;$E368),'Hoja de Trabajo para listado'!$DE$151:$DG$151,0)),0)+IFERROR(INDEX('Hoja de Trabajo para listado'!$CD$155:$DC$1048576,MATCH($A368,'Hoja de Trabajo para listado'!$CD$155:$CD$1048576,0),MATCH((CUADRO!K$4&amp;$E368),'Hoja de Trabajo para listado'!$CD$151:$DC$151,0)),0)</f>
        <v>0</v>
      </c>
      <c r="L368" s="243">
        <f ca="1">+IFERROR(INDEX('Hoja de Trabajo para listado'!$A$155:$Z$1048576,MATCH($A368,'Hoja de Trabajo para listado'!$A$155:$A$1048576,0),MATCH((CUADRO!L$4&amp;$E368),'Hoja de Trabajo para listado'!$A$151:$Z$151,0)),0)+IFERROR(INDEX('Hoja de Trabajo para listado'!$AB$155:$BA$1048576,MATCH($A368,'Hoja de Trabajo para listado'!$AB$155:$AB$1048576,0),MATCH((CUADRO!L$4&amp;$E368),'Hoja de Trabajo para listado'!$AB$151:$BA$151,0)),0)+IFERROR(INDEX('Hoja de Trabajo para listado'!$BC$155:$CB$1048576,MATCH($A368,'Hoja de Trabajo para listado'!$BC$155:$BC$1048576,0),MATCH((CUADRO!L$4&amp;$E368),'Hoja de Trabajo para listado'!$BC$151:$CB$151,0)),0)+IFERROR(INDEX('Hoja de Trabajo para listado'!$DE$153:$DG$274,MATCH($A368,'Hoja de Trabajo para listado'!$DE$153:$DE$1048576,0),MATCH((CUADRO!L$4&amp;$E368),'Hoja de Trabajo para listado'!$DE$151:$DG$151,0)),0)+IFERROR(INDEX('Hoja de Trabajo para listado'!$CD$155:$DC$1048576,MATCH($A368,'Hoja de Trabajo para listado'!$CD$155:$CD$1048576,0),MATCH((CUADRO!L$4&amp;$E368),'Hoja de Trabajo para listado'!$CD$151:$DC$151,0)),0)</f>
        <v>0</v>
      </c>
      <c r="M368" s="243">
        <f ca="1">+IFERROR(INDEX('Hoja de Trabajo para listado'!$A$155:$Z$1048576,MATCH($A368,'Hoja de Trabajo para listado'!$A$155:$A$1048576,0),MATCH((CUADRO!M$4&amp;$E368),'Hoja de Trabajo para listado'!$A$151:$Z$151,0)),0)+IFERROR(INDEX('Hoja de Trabajo para listado'!$AB$155:$BA$1048576,MATCH($A368,'Hoja de Trabajo para listado'!$AB$155:$AB$1048576,0),MATCH((CUADRO!M$4&amp;$E368),'Hoja de Trabajo para listado'!$AB$151:$BA$151,0)),0)+IFERROR(INDEX('Hoja de Trabajo para listado'!$BC$155:$CB$1048576,MATCH($A368,'Hoja de Trabajo para listado'!$BC$155:$BC$1048576,0),MATCH((CUADRO!M$4&amp;$E368),'Hoja de Trabajo para listado'!$BC$151:$CB$151,0)),0)+IFERROR(INDEX('Hoja de Trabajo para listado'!$DE$153:$DG$274,MATCH($A368,'Hoja de Trabajo para listado'!$DE$153:$DE$1048576,0),MATCH((CUADRO!M$4&amp;$E368),'Hoja de Trabajo para listado'!$DE$151:$DG$151,0)),0)+IFERROR(INDEX('Hoja de Trabajo para listado'!$CD$155:$DC$1048576,MATCH($A368,'Hoja de Trabajo para listado'!$CD$155:$CD$1048576,0),MATCH((CUADRO!M$4&amp;$E368),'Hoja de Trabajo para listado'!$CD$151:$DC$151,0)),0)</f>
        <v>0</v>
      </c>
      <c r="N368" s="243">
        <f ca="1">+IFERROR(INDEX('Hoja de Trabajo para listado'!$A$155:$Z$1048576,MATCH($A368,'Hoja de Trabajo para listado'!$A$155:$A$1048576,0),MATCH((CUADRO!N$4&amp;$E368),'Hoja de Trabajo para listado'!$A$151:$Z$151,0)),0)+IFERROR(INDEX('Hoja de Trabajo para listado'!$AB$155:$BA$1048576,MATCH($A368,'Hoja de Trabajo para listado'!$AB$155:$AB$1048576,0),MATCH((CUADRO!N$4&amp;$E368),'Hoja de Trabajo para listado'!$AB$151:$BA$151,0)),0)+IFERROR(INDEX('Hoja de Trabajo para listado'!$BC$155:$CB$1048576,MATCH($A368,'Hoja de Trabajo para listado'!$BC$155:$BC$1048576,0),MATCH((CUADRO!N$4&amp;$E368),'Hoja de Trabajo para listado'!$BC$151:$CB$151,0)),0)+IFERROR(INDEX('Hoja de Trabajo para listado'!$DE$153:$DG$274,MATCH($A368,'Hoja de Trabajo para listado'!$DE$153:$DE$1048576,0),MATCH((CUADRO!N$4&amp;$E368),'Hoja de Trabajo para listado'!$DE$151:$DG$151,0)),0)+IFERROR(INDEX('Hoja de Trabajo para listado'!$CD$155:$DC$1048576,MATCH($A368,'Hoja de Trabajo para listado'!$CD$155:$CD$1048576,0),MATCH((CUADRO!N$4&amp;$E368),'Hoja de Trabajo para listado'!$CD$151:$DC$151,0)),0)</f>
        <v>0</v>
      </c>
      <c r="O368" s="243">
        <f ca="1">+IFERROR(INDEX('Hoja de Trabajo para listado'!$A$155:$Z$1048576,MATCH($A368,'Hoja de Trabajo para listado'!$A$155:$A$1048576,0),MATCH((CUADRO!O$4&amp;$E368),'Hoja de Trabajo para listado'!$A$151:$Z$151,0)),0)+IFERROR(INDEX('Hoja de Trabajo para listado'!$AB$155:$BA$1048576,MATCH($A368,'Hoja de Trabajo para listado'!$AB$155:$AB$1048576,0),MATCH((CUADRO!O$4&amp;$E368),'Hoja de Trabajo para listado'!$AB$151:$BA$151,0)),0)+IFERROR(INDEX('Hoja de Trabajo para listado'!$BC$155:$CB$1048576,MATCH($A368,'Hoja de Trabajo para listado'!$BC$155:$BC$1048576,0),MATCH((CUADRO!O$4&amp;$E368),'Hoja de Trabajo para listado'!$BC$151:$CB$151,0)),0)+IFERROR(INDEX('Hoja de Trabajo para listado'!$DE$153:$DG$274,MATCH($A368,'Hoja de Trabajo para listado'!$DE$153:$DE$1048576,0),MATCH((CUADRO!O$4&amp;$E368),'Hoja de Trabajo para listado'!$DE$151:$DG$151,0)),0)+IFERROR(INDEX('Hoja de Trabajo para listado'!$CD$155:$DC$1048576,MATCH($A368,'Hoja de Trabajo para listado'!$CD$155:$CD$1048576,0),MATCH((CUADRO!O$4&amp;$E368),'Hoja de Trabajo para listado'!$CD$151:$DC$151,0)),0)</f>
        <v>0</v>
      </c>
      <c r="P368" s="243">
        <f ca="1">+IFERROR(INDEX('Hoja de Trabajo para listado'!$A$155:$Z$1048576,MATCH($A368,'Hoja de Trabajo para listado'!$A$155:$A$1048576,0),MATCH((CUADRO!P$4&amp;$E368),'Hoja de Trabajo para listado'!$A$151:$Z$151,0)),0)+IFERROR(INDEX('Hoja de Trabajo para listado'!$AB$155:$BA$1048576,MATCH($A368,'Hoja de Trabajo para listado'!$AB$155:$AB$1048576,0),MATCH((CUADRO!P$4&amp;$E368),'Hoja de Trabajo para listado'!$AB$151:$BA$151,0)),0)+IFERROR(INDEX('Hoja de Trabajo para listado'!$BC$155:$CB$1048576,MATCH($A368,'Hoja de Trabajo para listado'!$BC$155:$BC$1048576,0),MATCH((CUADRO!P$4&amp;$E368),'Hoja de Trabajo para listado'!$BC$151:$CB$151,0)),0)+IFERROR(INDEX('Hoja de Trabajo para listado'!$DE$153:$DG$274,MATCH($A368,'Hoja de Trabajo para listado'!$DE$153:$DE$1048576,0),MATCH((CUADRO!P$4&amp;$E368),'Hoja de Trabajo para listado'!$DE$151:$DG$151,0)),0)+IFERROR(INDEX('Hoja de Trabajo para listado'!$CD$155:$DC$1048576,MATCH($A368,'Hoja de Trabajo para listado'!$CD$155:$CD$1048576,0),MATCH((CUADRO!P$4&amp;$E368),'Hoja de Trabajo para listado'!$CD$151:$DC$151,0)),0)</f>
        <v>8542.9900000000016</v>
      </c>
      <c r="Q368" s="243">
        <f ca="1">+IFERROR(INDEX('Hoja de Trabajo para listado'!$A$155:$Z$1048576,MATCH($A368,'Hoja de Trabajo para listado'!$A$155:$A$1048576,0),MATCH((CUADRO!Q$4&amp;$E368),'Hoja de Trabajo para listado'!$A$151:$Z$151,0)),0)+IFERROR(INDEX('Hoja de Trabajo para listado'!$AB$155:$BA$1048576,MATCH($A368,'Hoja de Trabajo para listado'!$AB$155:$AB$1048576,0),MATCH((CUADRO!Q$4&amp;$E368),'Hoja de Trabajo para listado'!$AB$151:$BA$151,0)),0)+IFERROR(INDEX('Hoja de Trabajo para listado'!$BC$155:$CB$1048576,MATCH($A368,'Hoja de Trabajo para listado'!$BC$155:$BC$1048576,0),MATCH((CUADRO!Q$4&amp;$E368),'Hoja de Trabajo para listado'!$BC$151:$CB$151,0)),0)+IFERROR(INDEX('Hoja de Trabajo para listado'!$DE$153:$DG$274,MATCH($A368,'Hoja de Trabajo para listado'!$DE$153:$DE$1048576,0),MATCH((CUADRO!Q$4&amp;$E368),'Hoja de Trabajo para listado'!$DE$151:$DG$151,0)),0)+IFERROR(INDEX('Hoja de Trabajo para listado'!$CD$155:$DC$1048576,MATCH($A368,'Hoja de Trabajo para listado'!$CD$155:$CD$1048576,0),MATCH((CUADRO!Q$4&amp;$E368),'Hoja de Trabajo para listado'!$CD$151:$DC$151,0)),0)</f>
        <v>0</v>
      </c>
      <c r="R368" s="243">
        <f t="shared" ca="1" si="15"/>
        <v>8542.9900000000016</v>
      </c>
      <c r="S368" s="259">
        <f ca="1">+R367+R368</f>
        <v>8542.9900000000016</v>
      </c>
      <c r="T368" s="243">
        <f ca="1">+S368</f>
        <v>8542.9900000000016</v>
      </c>
      <c r="U368" s="242">
        <f t="shared" si="16"/>
        <v>2</v>
      </c>
      <c r="V368" s="327" t="str">
        <f>+VLOOKUP(A368,bd_lista!$A$3:$E$592,5,FALSE)</f>
        <v>Empresas Nacionales</v>
      </c>
      <c r="W368" s="398"/>
      <c r="X368" s="240">
        <v>78</v>
      </c>
      <c r="Y368" s="240" t="str">
        <f>+VLOOKUP(X368,bd_lista!$A$3:$C$592,3,FALSE)</f>
        <v>Ministerio de Hidrocarburos y Energías</v>
      </c>
      <c r="Z368" s="288"/>
      <c r="AA368" s="317"/>
    </row>
    <row r="369" spans="1:27" ht="15" customHeight="1">
      <c r="A369" s="379">
        <v>596</v>
      </c>
      <c r="B369" s="393">
        <f>+A369</f>
        <v>596</v>
      </c>
      <c r="C369" s="245" t="str">
        <f>+VLOOKUP(A369,bd_lista!$A$3:$C$592,3,FALSE)</f>
        <v xml:space="preserve">Empresa Pública Transporte Aéreo Militar </v>
      </c>
      <c r="D369" s="395" t="str">
        <f>+C369</f>
        <v xml:space="preserve">Empresa Pública Transporte Aéreo Militar </v>
      </c>
      <c r="E369" s="245" t="s">
        <v>1303</v>
      </c>
      <c r="F369" s="241">
        <f ca="1">+IFERROR(INDEX('Hoja de Trabajo para listado'!$A$155:$Z$1048576,MATCH($A369,'Hoja de Trabajo para listado'!$A$155:$A$1048576,0),MATCH((CUADRO!F$4&amp;$E369),'Hoja de Trabajo para listado'!$A$151:$Z$151,0)),0)+IFERROR(INDEX('Hoja de Trabajo para listado'!$AB$155:$BA$1048576,MATCH($A369,'Hoja de Trabajo para listado'!$AB$155:$AB$1048576,0),MATCH((CUADRO!F$4&amp;$E369),'Hoja de Trabajo para listado'!$AB$151:$BA$151,0)),0)+IFERROR(INDEX('Hoja de Trabajo para listado'!$BC$155:$CB$1048576,MATCH($A369,'Hoja de Trabajo para listado'!$BC$155:$BC$1048576,0),MATCH((CUADRO!F$4&amp;$E369),'Hoja de Trabajo para listado'!$BC$151:$CB$151,0)),0)+IFERROR(INDEX('Hoja de Trabajo para listado'!$DE$153:$DG$274,MATCH($A369,'Hoja de Trabajo para listado'!$DE$153:$DE$1048576,0),MATCH((CUADRO!F$4&amp;$E369),'Hoja de Trabajo para listado'!$DE$151:$DG$151,0)),0)+IFERROR(INDEX('Hoja de Trabajo para listado'!$CD$155:$DC$1048576,MATCH($A369,'Hoja de Trabajo para listado'!$CD$155:$CD$1048576,0),MATCH((CUADRO!F$4&amp;$E369),'Hoja de Trabajo para listado'!$CD$151:$DC$151,0)),0)</f>
        <v>0</v>
      </c>
      <c r="G369" s="241">
        <f ca="1">+IFERROR(INDEX('Hoja de Trabajo para listado'!$A$155:$Z$1048576,MATCH($A369,'Hoja de Trabajo para listado'!$A$155:$A$1048576,0),MATCH((CUADRO!G$4&amp;$E369),'Hoja de Trabajo para listado'!$A$151:$Z$151,0)),0)+IFERROR(INDEX('Hoja de Trabajo para listado'!$AB$155:$BA$1048576,MATCH($A369,'Hoja de Trabajo para listado'!$AB$155:$AB$1048576,0),MATCH((CUADRO!G$4&amp;$E369),'Hoja de Trabajo para listado'!$AB$151:$BA$151,0)),0)+IFERROR(INDEX('Hoja de Trabajo para listado'!$BC$155:$CB$1048576,MATCH($A369,'Hoja de Trabajo para listado'!$BC$155:$BC$1048576,0),MATCH((CUADRO!G$4&amp;$E369),'Hoja de Trabajo para listado'!$BC$151:$CB$151,0)),0)+IFERROR(INDEX('Hoja de Trabajo para listado'!$DE$153:$DG$274,MATCH($A369,'Hoja de Trabajo para listado'!$DE$153:$DE$1048576,0),MATCH((CUADRO!G$4&amp;$E369),'Hoja de Trabajo para listado'!$DE$151:$DG$151,0)),0)+IFERROR(INDEX('Hoja de Trabajo para listado'!$CD$155:$DC$1048576,MATCH($A369,'Hoja de Trabajo para listado'!$CD$155:$CD$1048576,0),MATCH((CUADRO!G$4&amp;$E369),'Hoja de Trabajo para listado'!$CD$151:$DC$151,0)),0)</f>
        <v>0</v>
      </c>
      <c r="H369" s="241">
        <f ca="1">+IFERROR(INDEX('Hoja de Trabajo para listado'!$A$155:$Z$1048576,MATCH($A369,'Hoja de Trabajo para listado'!$A$155:$A$1048576,0),MATCH((CUADRO!H$4&amp;$E369),'Hoja de Trabajo para listado'!$A$151:$Z$151,0)),0)+IFERROR(INDEX('Hoja de Trabajo para listado'!$AB$155:$BA$1048576,MATCH($A369,'Hoja de Trabajo para listado'!$AB$155:$AB$1048576,0),MATCH((CUADRO!H$4&amp;$E369),'Hoja de Trabajo para listado'!$AB$151:$BA$151,0)),0)+IFERROR(INDEX('Hoja de Trabajo para listado'!$BC$155:$CB$1048576,MATCH($A369,'Hoja de Trabajo para listado'!$BC$155:$BC$1048576,0),MATCH((CUADRO!H$4&amp;$E369),'Hoja de Trabajo para listado'!$BC$151:$CB$151,0)),0)+IFERROR(INDEX('Hoja de Trabajo para listado'!$DE$153:$DG$274,MATCH($A369,'Hoja de Trabajo para listado'!$DE$153:$DE$1048576,0),MATCH((CUADRO!H$4&amp;$E369),'Hoja de Trabajo para listado'!$DE$151:$DG$151,0)),0)+IFERROR(INDEX('Hoja de Trabajo para listado'!$CD$155:$DC$1048576,MATCH($A369,'Hoja de Trabajo para listado'!$CD$155:$CD$1048576,0),MATCH((CUADRO!H$4&amp;$E369),'Hoja de Trabajo para listado'!$CD$151:$DC$151,0)),0)</f>
        <v>0</v>
      </c>
      <c r="I369" s="241">
        <f ca="1">+IFERROR(INDEX('Hoja de Trabajo para listado'!$A$155:$Z$1048576,MATCH($A369,'Hoja de Trabajo para listado'!$A$155:$A$1048576,0),MATCH((CUADRO!I$4&amp;$E369),'Hoja de Trabajo para listado'!$A$151:$Z$151,0)),0)+IFERROR(INDEX('Hoja de Trabajo para listado'!$AB$155:$BA$1048576,MATCH($A369,'Hoja de Trabajo para listado'!$AB$155:$AB$1048576,0),MATCH((CUADRO!I$4&amp;$E369),'Hoja de Trabajo para listado'!$AB$151:$BA$151,0)),0)+IFERROR(INDEX('Hoja de Trabajo para listado'!$BC$155:$CB$1048576,MATCH($A369,'Hoja de Trabajo para listado'!$BC$155:$BC$1048576,0),MATCH((CUADRO!I$4&amp;$E369),'Hoja de Trabajo para listado'!$BC$151:$CB$151,0)),0)+IFERROR(INDEX('Hoja de Trabajo para listado'!$DE$153:$DG$274,MATCH($A369,'Hoja de Trabajo para listado'!$DE$153:$DE$1048576,0),MATCH((CUADRO!I$4&amp;$E369),'Hoja de Trabajo para listado'!$DE$151:$DG$151,0)),0)+IFERROR(INDEX('Hoja de Trabajo para listado'!$CD$155:$DC$1048576,MATCH($A369,'Hoja de Trabajo para listado'!$CD$155:$CD$1048576,0),MATCH((CUADRO!I$4&amp;$E369),'Hoja de Trabajo para listado'!$CD$151:$DC$151,0)),0)</f>
        <v>0</v>
      </c>
      <c r="J369" s="241">
        <f ca="1">+IFERROR(INDEX('Hoja de Trabajo para listado'!$A$155:$Z$1048576,MATCH($A369,'Hoja de Trabajo para listado'!$A$155:$A$1048576,0),MATCH((CUADRO!J$4&amp;$E369),'Hoja de Trabajo para listado'!$A$151:$Z$151,0)),0)+IFERROR(INDEX('Hoja de Trabajo para listado'!$AB$155:$BA$1048576,MATCH($A369,'Hoja de Trabajo para listado'!$AB$155:$AB$1048576,0),MATCH((CUADRO!J$4&amp;$E369),'Hoja de Trabajo para listado'!$AB$151:$BA$151,0)),0)+IFERROR(INDEX('Hoja de Trabajo para listado'!$BC$155:$CB$1048576,MATCH($A369,'Hoja de Trabajo para listado'!$BC$155:$BC$1048576,0),MATCH((CUADRO!J$4&amp;$E369),'Hoja de Trabajo para listado'!$BC$151:$CB$151,0)),0)+IFERROR(INDEX('Hoja de Trabajo para listado'!$DE$153:$DG$274,MATCH($A369,'Hoja de Trabajo para listado'!$DE$153:$DE$1048576,0),MATCH((CUADRO!J$4&amp;$E369),'Hoja de Trabajo para listado'!$DE$151:$DG$151,0)),0)+IFERROR(INDEX('Hoja de Trabajo para listado'!$CD$155:$DC$1048576,MATCH($A369,'Hoja de Trabajo para listado'!$CD$155:$CD$1048576,0),MATCH((CUADRO!J$4&amp;$E369),'Hoja de Trabajo para listado'!$CD$151:$DC$151,0)),0)</f>
        <v>0</v>
      </c>
      <c r="K369" s="241">
        <f ca="1">+IFERROR(INDEX('Hoja de Trabajo para listado'!$A$155:$Z$1048576,MATCH($A369,'Hoja de Trabajo para listado'!$A$155:$A$1048576,0),MATCH((CUADRO!K$4&amp;$E369),'Hoja de Trabajo para listado'!$A$151:$Z$151,0)),0)+IFERROR(INDEX('Hoja de Trabajo para listado'!$AB$155:$BA$1048576,MATCH($A369,'Hoja de Trabajo para listado'!$AB$155:$AB$1048576,0),MATCH((CUADRO!K$4&amp;$E369),'Hoja de Trabajo para listado'!$AB$151:$BA$151,0)),0)+IFERROR(INDEX('Hoja de Trabajo para listado'!$BC$155:$CB$1048576,MATCH($A369,'Hoja de Trabajo para listado'!$BC$155:$BC$1048576,0),MATCH((CUADRO!K$4&amp;$E369),'Hoja de Trabajo para listado'!$BC$151:$CB$151,0)),0)+IFERROR(INDEX('Hoja de Trabajo para listado'!$DE$153:$DG$274,MATCH($A369,'Hoja de Trabajo para listado'!$DE$153:$DE$1048576,0),MATCH((CUADRO!K$4&amp;$E369),'Hoja de Trabajo para listado'!$DE$151:$DG$151,0)),0)+IFERROR(INDEX('Hoja de Trabajo para listado'!$CD$155:$DC$1048576,MATCH($A369,'Hoja de Trabajo para listado'!$CD$155:$CD$1048576,0),MATCH((CUADRO!K$4&amp;$E369),'Hoja de Trabajo para listado'!$CD$151:$DC$151,0)),0)</f>
        <v>0</v>
      </c>
      <c r="L369" s="241">
        <f ca="1">+IFERROR(INDEX('Hoja de Trabajo para listado'!$A$155:$Z$1048576,MATCH($A369,'Hoja de Trabajo para listado'!$A$155:$A$1048576,0),MATCH((CUADRO!L$4&amp;$E369),'Hoja de Trabajo para listado'!$A$151:$Z$151,0)),0)+IFERROR(INDEX('Hoja de Trabajo para listado'!$AB$155:$BA$1048576,MATCH($A369,'Hoja de Trabajo para listado'!$AB$155:$AB$1048576,0),MATCH((CUADRO!L$4&amp;$E369),'Hoja de Trabajo para listado'!$AB$151:$BA$151,0)),0)+IFERROR(INDEX('Hoja de Trabajo para listado'!$BC$155:$CB$1048576,MATCH($A369,'Hoja de Trabajo para listado'!$BC$155:$BC$1048576,0),MATCH((CUADRO!L$4&amp;$E369),'Hoja de Trabajo para listado'!$BC$151:$CB$151,0)),0)+IFERROR(INDEX('Hoja de Trabajo para listado'!$DE$153:$DG$274,MATCH($A369,'Hoja de Trabajo para listado'!$DE$153:$DE$1048576,0),MATCH((CUADRO!L$4&amp;$E369),'Hoja de Trabajo para listado'!$DE$151:$DG$151,0)),0)+IFERROR(INDEX('Hoja de Trabajo para listado'!$CD$155:$DC$1048576,MATCH($A369,'Hoja de Trabajo para listado'!$CD$155:$CD$1048576,0),MATCH((CUADRO!L$4&amp;$E369),'Hoja de Trabajo para listado'!$CD$151:$DC$151,0)),0)</f>
        <v>0</v>
      </c>
      <c r="M369" s="241">
        <f ca="1">+IFERROR(INDEX('Hoja de Trabajo para listado'!$A$155:$Z$1048576,MATCH($A369,'Hoja de Trabajo para listado'!$A$155:$A$1048576,0),MATCH((CUADRO!M$4&amp;$E369),'Hoja de Trabajo para listado'!$A$151:$Z$151,0)),0)+IFERROR(INDEX('Hoja de Trabajo para listado'!$AB$155:$BA$1048576,MATCH($A369,'Hoja de Trabajo para listado'!$AB$155:$AB$1048576,0),MATCH((CUADRO!M$4&amp;$E369),'Hoja de Trabajo para listado'!$AB$151:$BA$151,0)),0)+IFERROR(INDEX('Hoja de Trabajo para listado'!$BC$155:$CB$1048576,MATCH($A369,'Hoja de Trabajo para listado'!$BC$155:$BC$1048576,0),MATCH((CUADRO!M$4&amp;$E369),'Hoja de Trabajo para listado'!$BC$151:$CB$151,0)),0)+IFERROR(INDEX('Hoja de Trabajo para listado'!$DE$153:$DG$274,MATCH($A369,'Hoja de Trabajo para listado'!$DE$153:$DE$1048576,0),MATCH((CUADRO!M$4&amp;$E369),'Hoja de Trabajo para listado'!$DE$151:$DG$151,0)),0)+IFERROR(INDEX('Hoja de Trabajo para listado'!$CD$155:$DC$1048576,MATCH($A369,'Hoja de Trabajo para listado'!$CD$155:$CD$1048576,0),MATCH((CUADRO!M$4&amp;$E369),'Hoja de Trabajo para listado'!$CD$151:$DC$151,0)),0)</f>
        <v>0</v>
      </c>
      <c r="N369" s="241">
        <f ca="1">+IFERROR(INDEX('Hoja de Trabajo para listado'!$A$155:$Z$1048576,MATCH($A369,'Hoja de Trabajo para listado'!$A$155:$A$1048576,0),MATCH((CUADRO!N$4&amp;$E369),'Hoja de Trabajo para listado'!$A$151:$Z$151,0)),0)+IFERROR(INDEX('Hoja de Trabajo para listado'!$AB$155:$BA$1048576,MATCH($A369,'Hoja de Trabajo para listado'!$AB$155:$AB$1048576,0),MATCH((CUADRO!N$4&amp;$E369),'Hoja de Trabajo para listado'!$AB$151:$BA$151,0)),0)+IFERROR(INDEX('Hoja de Trabajo para listado'!$BC$155:$CB$1048576,MATCH($A369,'Hoja de Trabajo para listado'!$BC$155:$BC$1048576,0),MATCH((CUADRO!N$4&amp;$E369),'Hoja de Trabajo para listado'!$BC$151:$CB$151,0)),0)+IFERROR(INDEX('Hoja de Trabajo para listado'!$DE$153:$DG$274,MATCH($A369,'Hoja de Trabajo para listado'!$DE$153:$DE$1048576,0),MATCH((CUADRO!N$4&amp;$E369),'Hoja de Trabajo para listado'!$DE$151:$DG$151,0)),0)+IFERROR(INDEX('Hoja de Trabajo para listado'!$CD$155:$DC$1048576,MATCH($A369,'Hoja de Trabajo para listado'!$CD$155:$CD$1048576,0),MATCH((CUADRO!N$4&amp;$E369),'Hoja de Trabajo para listado'!$CD$151:$DC$151,0)),0)</f>
        <v>0</v>
      </c>
      <c r="O369" s="241">
        <f ca="1">+IFERROR(INDEX('Hoja de Trabajo para listado'!$A$155:$Z$1048576,MATCH($A369,'Hoja de Trabajo para listado'!$A$155:$A$1048576,0),MATCH((CUADRO!O$4&amp;$E369),'Hoja de Trabajo para listado'!$A$151:$Z$151,0)),0)+IFERROR(INDEX('Hoja de Trabajo para listado'!$AB$155:$BA$1048576,MATCH($A369,'Hoja de Trabajo para listado'!$AB$155:$AB$1048576,0),MATCH((CUADRO!O$4&amp;$E369),'Hoja de Trabajo para listado'!$AB$151:$BA$151,0)),0)+IFERROR(INDEX('Hoja de Trabajo para listado'!$BC$155:$CB$1048576,MATCH($A369,'Hoja de Trabajo para listado'!$BC$155:$BC$1048576,0),MATCH((CUADRO!O$4&amp;$E369),'Hoja de Trabajo para listado'!$BC$151:$CB$151,0)),0)+IFERROR(INDEX('Hoja de Trabajo para listado'!$DE$153:$DG$274,MATCH($A369,'Hoja de Trabajo para listado'!$DE$153:$DE$1048576,0),MATCH((CUADRO!O$4&amp;$E369),'Hoja de Trabajo para listado'!$DE$151:$DG$151,0)),0)+IFERROR(INDEX('Hoja de Trabajo para listado'!$CD$155:$DC$1048576,MATCH($A369,'Hoja de Trabajo para listado'!$CD$155:$CD$1048576,0),MATCH((CUADRO!O$4&amp;$E369),'Hoja de Trabajo para listado'!$CD$151:$DC$151,0)),0)</f>
        <v>0</v>
      </c>
      <c r="P369" s="241">
        <f ca="1">+IFERROR(INDEX('Hoja de Trabajo para listado'!$A$155:$Z$1048576,MATCH($A369,'Hoja de Trabajo para listado'!$A$155:$A$1048576,0),MATCH((CUADRO!P$4&amp;$E369),'Hoja de Trabajo para listado'!$A$151:$Z$151,0)),0)+IFERROR(INDEX('Hoja de Trabajo para listado'!$AB$155:$BA$1048576,MATCH($A369,'Hoja de Trabajo para listado'!$AB$155:$AB$1048576,0),MATCH((CUADRO!P$4&amp;$E369),'Hoja de Trabajo para listado'!$AB$151:$BA$151,0)),0)+IFERROR(INDEX('Hoja de Trabajo para listado'!$BC$155:$CB$1048576,MATCH($A369,'Hoja de Trabajo para listado'!$BC$155:$BC$1048576,0),MATCH((CUADRO!P$4&amp;$E369),'Hoja de Trabajo para listado'!$BC$151:$CB$151,0)),0)+IFERROR(INDEX('Hoja de Trabajo para listado'!$DE$153:$DG$274,MATCH($A369,'Hoja de Trabajo para listado'!$DE$153:$DE$1048576,0),MATCH((CUADRO!P$4&amp;$E369),'Hoja de Trabajo para listado'!$DE$151:$DG$151,0)),0)+IFERROR(INDEX('Hoja de Trabajo para listado'!$CD$155:$DC$1048576,MATCH($A369,'Hoja de Trabajo para listado'!$CD$155:$CD$1048576,0),MATCH((CUADRO!P$4&amp;$E369),'Hoja de Trabajo para listado'!$CD$151:$DC$151,0)),0)</f>
        <v>0</v>
      </c>
      <c r="Q369" s="241">
        <f ca="1">+IFERROR(INDEX('Hoja de Trabajo para listado'!$A$155:$Z$1048576,MATCH($A369,'Hoja de Trabajo para listado'!$A$155:$A$1048576,0),MATCH((CUADRO!Q$4&amp;$E369),'Hoja de Trabajo para listado'!$A$151:$Z$151,0)),0)+IFERROR(INDEX('Hoja de Trabajo para listado'!$AB$155:$BA$1048576,MATCH($A369,'Hoja de Trabajo para listado'!$AB$155:$AB$1048576,0),MATCH((CUADRO!Q$4&amp;$E369),'Hoja de Trabajo para listado'!$AB$151:$BA$151,0)),0)+IFERROR(INDEX('Hoja de Trabajo para listado'!$BC$155:$CB$1048576,MATCH($A369,'Hoja de Trabajo para listado'!$BC$155:$BC$1048576,0),MATCH((CUADRO!Q$4&amp;$E369),'Hoja de Trabajo para listado'!$BC$151:$CB$151,0)),0)+IFERROR(INDEX('Hoja de Trabajo para listado'!$DE$153:$DG$274,MATCH($A369,'Hoja de Trabajo para listado'!$DE$153:$DE$1048576,0),MATCH((CUADRO!Q$4&amp;$E369),'Hoja de Trabajo para listado'!$DE$151:$DG$151,0)),0)+IFERROR(INDEX('Hoja de Trabajo para listado'!$CD$155:$DC$1048576,MATCH($A369,'Hoja de Trabajo para listado'!$CD$155:$CD$1048576,0),MATCH((CUADRO!Q$4&amp;$E369),'Hoja de Trabajo para listado'!$CD$151:$DC$151,0)),0)</f>
        <v>0</v>
      </c>
      <c r="R369" s="241">
        <f t="shared" ca="1" si="15"/>
        <v>0</v>
      </c>
      <c r="S369" s="260"/>
      <c r="T369" s="241">
        <f ca="1">+T370</f>
        <v>87</v>
      </c>
      <c r="U369" s="240">
        <f t="shared" si="16"/>
        <v>1</v>
      </c>
      <c r="V369" s="327" t="str">
        <f>+VLOOKUP(A369,bd_lista!$A$3:$E$592,5,FALSE)</f>
        <v>Empresas Nacionales</v>
      </c>
      <c r="W369" s="397" t="str">
        <f>+V369</f>
        <v>Empresas Nacionales</v>
      </c>
      <c r="X369" s="240">
        <f>+VLOOKUP(A369,[4]Sheet1!$A$13:$D$744,4,FALSE)</f>
        <v>20</v>
      </c>
      <c r="Y369" s="240" t="str">
        <f>+VLOOKUP(X369,bd_lista!$A$3:$C$592,3,FALSE)</f>
        <v>Ministerio de Defensa</v>
      </c>
      <c r="Z369" s="290">
        <f>+X369</f>
        <v>20</v>
      </c>
      <c r="AA369" s="291" t="str">
        <f>+Y369</f>
        <v>Ministerio de Defensa</v>
      </c>
    </row>
    <row r="370" spans="1:27" ht="15" customHeight="1">
      <c r="A370" s="378">
        <v>596</v>
      </c>
      <c r="B370" s="394"/>
      <c r="C370" s="327" t="str">
        <f>+VLOOKUP(A370,bd_lista!$A$3:$C$592,3,FALSE)</f>
        <v xml:space="preserve">Empresa Pública Transporte Aéreo Militar </v>
      </c>
      <c r="D370" s="396"/>
      <c r="E370" s="327" t="s">
        <v>1304</v>
      </c>
      <c r="F370" s="243">
        <f ca="1">+IFERROR(INDEX('Hoja de Trabajo para listado'!$A$155:$Z$1048576,MATCH($A370,'Hoja de Trabajo para listado'!$A$155:$A$1048576,0),MATCH((CUADRO!F$4&amp;$E370),'Hoja de Trabajo para listado'!$A$151:$Z$151,0)),0)+IFERROR(INDEX('Hoja de Trabajo para listado'!$AB$155:$BA$1048576,MATCH($A370,'Hoja de Trabajo para listado'!$AB$155:$AB$1048576,0),MATCH((CUADRO!F$4&amp;$E370),'Hoja de Trabajo para listado'!$AB$151:$BA$151,0)),0)+IFERROR(INDEX('Hoja de Trabajo para listado'!$BC$155:$CB$1048576,MATCH($A370,'Hoja de Trabajo para listado'!$BC$155:$BC$1048576,0),MATCH((CUADRO!F$4&amp;$E370),'Hoja de Trabajo para listado'!$BC$151:$CB$151,0)),0)+IFERROR(INDEX('Hoja de Trabajo para listado'!$DE$153:$DG$274,MATCH($A370,'Hoja de Trabajo para listado'!$DE$153:$DE$1048576,0),MATCH((CUADRO!F$4&amp;$E370),'Hoja de Trabajo para listado'!$DE$151:$DG$151,0)),0)+IFERROR(INDEX('Hoja de Trabajo para listado'!$CD$155:$DC$1048576,MATCH($A370,'Hoja de Trabajo para listado'!$CD$155:$CD$1048576,0),MATCH((CUADRO!F$4&amp;$E370),'Hoja de Trabajo para listado'!$CD$151:$DC$151,0)),0)</f>
        <v>0</v>
      </c>
      <c r="G370" s="243">
        <f ca="1">+IFERROR(INDEX('Hoja de Trabajo para listado'!$A$155:$Z$1048576,MATCH($A370,'Hoja de Trabajo para listado'!$A$155:$A$1048576,0),MATCH((CUADRO!G$4&amp;$E370),'Hoja de Trabajo para listado'!$A$151:$Z$151,0)),0)+IFERROR(INDEX('Hoja de Trabajo para listado'!$AB$155:$BA$1048576,MATCH($A370,'Hoja de Trabajo para listado'!$AB$155:$AB$1048576,0),MATCH((CUADRO!G$4&amp;$E370),'Hoja de Trabajo para listado'!$AB$151:$BA$151,0)),0)+IFERROR(INDEX('Hoja de Trabajo para listado'!$BC$155:$CB$1048576,MATCH($A370,'Hoja de Trabajo para listado'!$BC$155:$BC$1048576,0),MATCH((CUADRO!G$4&amp;$E370),'Hoja de Trabajo para listado'!$BC$151:$CB$151,0)),0)+IFERROR(INDEX('Hoja de Trabajo para listado'!$DE$153:$DG$274,MATCH($A370,'Hoja de Trabajo para listado'!$DE$153:$DE$1048576,0),MATCH((CUADRO!G$4&amp;$E370),'Hoja de Trabajo para listado'!$DE$151:$DG$151,0)),0)+IFERROR(INDEX('Hoja de Trabajo para listado'!$CD$155:$DC$1048576,MATCH($A370,'Hoja de Trabajo para listado'!$CD$155:$CD$1048576,0),MATCH((CUADRO!G$4&amp;$E370),'Hoja de Trabajo para listado'!$CD$151:$DC$151,0)),0)</f>
        <v>0</v>
      </c>
      <c r="H370" s="243">
        <f ca="1">+IFERROR(INDEX('Hoja de Trabajo para listado'!$A$155:$Z$1048576,MATCH($A370,'Hoja de Trabajo para listado'!$A$155:$A$1048576,0),MATCH((CUADRO!H$4&amp;$E370),'Hoja de Trabajo para listado'!$A$151:$Z$151,0)),0)+IFERROR(INDEX('Hoja de Trabajo para listado'!$AB$155:$BA$1048576,MATCH($A370,'Hoja de Trabajo para listado'!$AB$155:$AB$1048576,0),MATCH((CUADRO!H$4&amp;$E370),'Hoja de Trabajo para listado'!$AB$151:$BA$151,0)),0)+IFERROR(INDEX('Hoja de Trabajo para listado'!$BC$155:$CB$1048576,MATCH($A370,'Hoja de Trabajo para listado'!$BC$155:$BC$1048576,0),MATCH((CUADRO!H$4&amp;$E370),'Hoja de Trabajo para listado'!$BC$151:$CB$151,0)),0)+IFERROR(INDEX('Hoja de Trabajo para listado'!$DE$153:$DG$274,MATCH($A370,'Hoja de Trabajo para listado'!$DE$153:$DE$1048576,0),MATCH((CUADRO!H$4&amp;$E370),'Hoja de Trabajo para listado'!$DE$151:$DG$151,0)),0)+IFERROR(INDEX('Hoja de Trabajo para listado'!$CD$155:$DC$1048576,MATCH($A370,'Hoja de Trabajo para listado'!$CD$155:$CD$1048576,0),MATCH((CUADRO!H$4&amp;$E370),'Hoja de Trabajo para listado'!$CD$151:$DC$151,0)),0)</f>
        <v>0</v>
      </c>
      <c r="I370" s="243">
        <f ca="1">+IFERROR(INDEX('Hoja de Trabajo para listado'!$A$155:$Z$1048576,MATCH($A370,'Hoja de Trabajo para listado'!$A$155:$A$1048576,0),MATCH((CUADRO!I$4&amp;$E370),'Hoja de Trabajo para listado'!$A$151:$Z$151,0)),0)+IFERROR(INDEX('Hoja de Trabajo para listado'!$AB$155:$BA$1048576,MATCH($A370,'Hoja de Trabajo para listado'!$AB$155:$AB$1048576,0),MATCH((CUADRO!I$4&amp;$E370),'Hoja de Trabajo para listado'!$AB$151:$BA$151,0)),0)+IFERROR(INDEX('Hoja de Trabajo para listado'!$BC$155:$CB$1048576,MATCH($A370,'Hoja de Trabajo para listado'!$BC$155:$BC$1048576,0),MATCH((CUADRO!I$4&amp;$E370),'Hoja de Trabajo para listado'!$BC$151:$CB$151,0)),0)+IFERROR(INDEX('Hoja de Trabajo para listado'!$DE$153:$DG$274,MATCH($A370,'Hoja de Trabajo para listado'!$DE$153:$DE$1048576,0),MATCH((CUADRO!I$4&amp;$E370),'Hoja de Trabajo para listado'!$DE$151:$DG$151,0)),0)+IFERROR(INDEX('Hoja de Trabajo para listado'!$CD$155:$DC$1048576,MATCH($A370,'Hoja de Trabajo para listado'!$CD$155:$CD$1048576,0),MATCH((CUADRO!I$4&amp;$E370),'Hoja de Trabajo para listado'!$CD$151:$DC$151,0)),0)</f>
        <v>0</v>
      </c>
      <c r="J370" s="243">
        <f ca="1">+IFERROR(INDEX('Hoja de Trabajo para listado'!$A$155:$Z$1048576,MATCH($A370,'Hoja de Trabajo para listado'!$A$155:$A$1048576,0),MATCH((CUADRO!J$4&amp;$E370),'Hoja de Trabajo para listado'!$A$151:$Z$151,0)),0)+IFERROR(INDEX('Hoja de Trabajo para listado'!$AB$155:$BA$1048576,MATCH($A370,'Hoja de Trabajo para listado'!$AB$155:$AB$1048576,0),MATCH((CUADRO!J$4&amp;$E370),'Hoja de Trabajo para listado'!$AB$151:$BA$151,0)),0)+IFERROR(INDEX('Hoja de Trabajo para listado'!$BC$155:$CB$1048576,MATCH($A370,'Hoja de Trabajo para listado'!$BC$155:$BC$1048576,0),MATCH((CUADRO!J$4&amp;$E370),'Hoja de Trabajo para listado'!$BC$151:$CB$151,0)),0)+IFERROR(INDEX('Hoja de Trabajo para listado'!$DE$153:$DG$274,MATCH($A370,'Hoja de Trabajo para listado'!$DE$153:$DE$1048576,0),MATCH((CUADRO!J$4&amp;$E370),'Hoja de Trabajo para listado'!$DE$151:$DG$151,0)),0)+IFERROR(INDEX('Hoja de Trabajo para listado'!$CD$155:$DC$1048576,MATCH($A370,'Hoja de Trabajo para listado'!$CD$155:$CD$1048576,0),MATCH((CUADRO!J$4&amp;$E370),'Hoja de Trabajo para listado'!$CD$151:$DC$151,0)),0)</f>
        <v>0</v>
      </c>
      <c r="K370" s="243">
        <f ca="1">+IFERROR(INDEX('Hoja de Trabajo para listado'!$A$155:$Z$1048576,MATCH($A370,'Hoja de Trabajo para listado'!$A$155:$A$1048576,0),MATCH((CUADRO!K$4&amp;$E370),'Hoja de Trabajo para listado'!$A$151:$Z$151,0)),0)+IFERROR(INDEX('Hoja de Trabajo para listado'!$AB$155:$BA$1048576,MATCH($A370,'Hoja de Trabajo para listado'!$AB$155:$AB$1048576,0),MATCH((CUADRO!K$4&amp;$E370),'Hoja de Trabajo para listado'!$AB$151:$BA$151,0)),0)+IFERROR(INDEX('Hoja de Trabajo para listado'!$BC$155:$CB$1048576,MATCH($A370,'Hoja de Trabajo para listado'!$BC$155:$BC$1048576,0),MATCH((CUADRO!K$4&amp;$E370),'Hoja de Trabajo para listado'!$BC$151:$CB$151,0)),0)+IFERROR(INDEX('Hoja de Trabajo para listado'!$DE$153:$DG$274,MATCH($A370,'Hoja de Trabajo para listado'!$DE$153:$DE$1048576,0),MATCH((CUADRO!K$4&amp;$E370),'Hoja de Trabajo para listado'!$DE$151:$DG$151,0)),0)+IFERROR(INDEX('Hoja de Trabajo para listado'!$CD$155:$DC$1048576,MATCH($A370,'Hoja de Trabajo para listado'!$CD$155:$CD$1048576,0),MATCH((CUADRO!K$4&amp;$E370),'Hoja de Trabajo para listado'!$CD$151:$DC$151,0)),0)</f>
        <v>0</v>
      </c>
      <c r="L370" s="243">
        <f ca="1">+IFERROR(INDEX('Hoja de Trabajo para listado'!$A$155:$Z$1048576,MATCH($A370,'Hoja de Trabajo para listado'!$A$155:$A$1048576,0),MATCH((CUADRO!L$4&amp;$E370),'Hoja de Trabajo para listado'!$A$151:$Z$151,0)),0)+IFERROR(INDEX('Hoja de Trabajo para listado'!$AB$155:$BA$1048576,MATCH($A370,'Hoja de Trabajo para listado'!$AB$155:$AB$1048576,0),MATCH((CUADRO!L$4&amp;$E370),'Hoja de Trabajo para listado'!$AB$151:$BA$151,0)),0)+IFERROR(INDEX('Hoja de Trabajo para listado'!$BC$155:$CB$1048576,MATCH($A370,'Hoja de Trabajo para listado'!$BC$155:$BC$1048576,0),MATCH((CUADRO!L$4&amp;$E370),'Hoja de Trabajo para listado'!$BC$151:$CB$151,0)),0)+IFERROR(INDEX('Hoja de Trabajo para listado'!$DE$153:$DG$274,MATCH($A370,'Hoja de Trabajo para listado'!$DE$153:$DE$1048576,0),MATCH((CUADRO!L$4&amp;$E370),'Hoja de Trabajo para listado'!$DE$151:$DG$151,0)),0)+IFERROR(INDEX('Hoja de Trabajo para listado'!$CD$155:$DC$1048576,MATCH($A370,'Hoja de Trabajo para listado'!$CD$155:$CD$1048576,0),MATCH((CUADRO!L$4&amp;$E370),'Hoja de Trabajo para listado'!$CD$151:$DC$151,0)),0)</f>
        <v>0</v>
      </c>
      <c r="M370" s="243">
        <f ca="1">+IFERROR(INDEX('Hoja de Trabajo para listado'!$A$155:$Z$1048576,MATCH($A370,'Hoja de Trabajo para listado'!$A$155:$A$1048576,0),MATCH((CUADRO!M$4&amp;$E370),'Hoja de Trabajo para listado'!$A$151:$Z$151,0)),0)+IFERROR(INDEX('Hoja de Trabajo para listado'!$AB$155:$BA$1048576,MATCH($A370,'Hoja de Trabajo para listado'!$AB$155:$AB$1048576,0),MATCH((CUADRO!M$4&amp;$E370),'Hoja de Trabajo para listado'!$AB$151:$BA$151,0)),0)+IFERROR(INDEX('Hoja de Trabajo para listado'!$BC$155:$CB$1048576,MATCH($A370,'Hoja de Trabajo para listado'!$BC$155:$BC$1048576,0),MATCH((CUADRO!M$4&amp;$E370),'Hoja de Trabajo para listado'!$BC$151:$CB$151,0)),0)+IFERROR(INDEX('Hoja de Trabajo para listado'!$DE$153:$DG$274,MATCH($A370,'Hoja de Trabajo para listado'!$DE$153:$DE$1048576,0),MATCH((CUADRO!M$4&amp;$E370),'Hoja de Trabajo para listado'!$DE$151:$DG$151,0)),0)+IFERROR(INDEX('Hoja de Trabajo para listado'!$CD$155:$DC$1048576,MATCH($A370,'Hoja de Trabajo para listado'!$CD$155:$CD$1048576,0),MATCH((CUADRO!M$4&amp;$E370),'Hoja de Trabajo para listado'!$CD$151:$DC$151,0)),0)</f>
        <v>0</v>
      </c>
      <c r="N370" s="243">
        <f ca="1">+IFERROR(INDEX('Hoja de Trabajo para listado'!$A$155:$Z$1048576,MATCH($A370,'Hoja de Trabajo para listado'!$A$155:$A$1048576,0),MATCH((CUADRO!N$4&amp;$E370),'Hoja de Trabajo para listado'!$A$151:$Z$151,0)),0)+IFERROR(INDEX('Hoja de Trabajo para listado'!$AB$155:$BA$1048576,MATCH($A370,'Hoja de Trabajo para listado'!$AB$155:$AB$1048576,0),MATCH((CUADRO!N$4&amp;$E370),'Hoja de Trabajo para listado'!$AB$151:$BA$151,0)),0)+IFERROR(INDEX('Hoja de Trabajo para listado'!$BC$155:$CB$1048576,MATCH($A370,'Hoja de Trabajo para listado'!$BC$155:$BC$1048576,0),MATCH((CUADRO!N$4&amp;$E370),'Hoja de Trabajo para listado'!$BC$151:$CB$151,0)),0)+IFERROR(INDEX('Hoja de Trabajo para listado'!$DE$153:$DG$274,MATCH($A370,'Hoja de Trabajo para listado'!$DE$153:$DE$1048576,0),MATCH((CUADRO!N$4&amp;$E370),'Hoja de Trabajo para listado'!$DE$151:$DG$151,0)),0)+IFERROR(INDEX('Hoja de Trabajo para listado'!$CD$155:$DC$1048576,MATCH($A370,'Hoja de Trabajo para listado'!$CD$155:$CD$1048576,0),MATCH((CUADRO!N$4&amp;$E370),'Hoja de Trabajo para listado'!$CD$151:$DC$151,0)),0)</f>
        <v>0</v>
      </c>
      <c r="O370" s="243">
        <f ca="1">+IFERROR(INDEX('Hoja de Trabajo para listado'!$A$155:$Z$1048576,MATCH($A370,'Hoja de Trabajo para listado'!$A$155:$A$1048576,0),MATCH((CUADRO!O$4&amp;$E370),'Hoja de Trabajo para listado'!$A$151:$Z$151,0)),0)+IFERROR(INDEX('Hoja de Trabajo para listado'!$AB$155:$BA$1048576,MATCH($A370,'Hoja de Trabajo para listado'!$AB$155:$AB$1048576,0),MATCH((CUADRO!O$4&amp;$E370),'Hoja de Trabajo para listado'!$AB$151:$BA$151,0)),0)+IFERROR(INDEX('Hoja de Trabajo para listado'!$BC$155:$CB$1048576,MATCH($A370,'Hoja de Trabajo para listado'!$BC$155:$BC$1048576,0),MATCH((CUADRO!O$4&amp;$E370),'Hoja de Trabajo para listado'!$BC$151:$CB$151,0)),0)+IFERROR(INDEX('Hoja de Trabajo para listado'!$DE$153:$DG$274,MATCH($A370,'Hoja de Trabajo para listado'!$DE$153:$DE$1048576,0),MATCH((CUADRO!O$4&amp;$E370),'Hoja de Trabajo para listado'!$DE$151:$DG$151,0)),0)+IFERROR(INDEX('Hoja de Trabajo para listado'!$CD$155:$DC$1048576,MATCH($A370,'Hoja de Trabajo para listado'!$CD$155:$CD$1048576,0),MATCH((CUADRO!O$4&amp;$E370),'Hoja de Trabajo para listado'!$CD$151:$DC$151,0)),0)</f>
        <v>0</v>
      </c>
      <c r="P370" s="243">
        <f ca="1">+IFERROR(INDEX('Hoja de Trabajo para listado'!$A$155:$Z$1048576,MATCH($A370,'Hoja de Trabajo para listado'!$A$155:$A$1048576,0),MATCH((CUADRO!P$4&amp;$E370),'Hoja de Trabajo para listado'!$A$151:$Z$151,0)),0)+IFERROR(INDEX('Hoja de Trabajo para listado'!$AB$155:$BA$1048576,MATCH($A370,'Hoja de Trabajo para listado'!$AB$155:$AB$1048576,0),MATCH((CUADRO!P$4&amp;$E370),'Hoja de Trabajo para listado'!$AB$151:$BA$151,0)),0)+IFERROR(INDEX('Hoja de Trabajo para listado'!$BC$155:$CB$1048576,MATCH($A370,'Hoja de Trabajo para listado'!$BC$155:$BC$1048576,0),MATCH((CUADRO!P$4&amp;$E370),'Hoja de Trabajo para listado'!$BC$151:$CB$151,0)),0)+IFERROR(INDEX('Hoja de Trabajo para listado'!$DE$153:$DG$274,MATCH($A370,'Hoja de Trabajo para listado'!$DE$153:$DE$1048576,0),MATCH((CUADRO!P$4&amp;$E370),'Hoja de Trabajo para listado'!$DE$151:$DG$151,0)),0)+IFERROR(INDEX('Hoja de Trabajo para listado'!$CD$155:$DC$1048576,MATCH($A370,'Hoja de Trabajo para listado'!$CD$155:$CD$1048576,0),MATCH((CUADRO!P$4&amp;$E370),'Hoja de Trabajo para listado'!$CD$151:$DC$151,0)),0)</f>
        <v>87</v>
      </c>
      <c r="Q370" s="243">
        <f ca="1">+IFERROR(INDEX('Hoja de Trabajo para listado'!$A$155:$Z$1048576,MATCH($A370,'Hoja de Trabajo para listado'!$A$155:$A$1048576,0),MATCH((CUADRO!Q$4&amp;$E370),'Hoja de Trabajo para listado'!$A$151:$Z$151,0)),0)+IFERROR(INDEX('Hoja de Trabajo para listado'!$AB$155:$BA$1048576,MATCH($A370,'Hoja de Trabajo para listado'!$AB$155:$AB$1048576,0),MATCH((CUADRO!Q$4&amp;$E370),'Hoja de Trabajo para listado'!$AB$151:$BA$151,0)),0)+IFERROR(INDEX('Hoja de Trabajo para listado'!$BC$155:$CB$1048576,MATCH($A370,'Hoja de Trabajo para listado'!$BC$155:$BC$1048576,0),MATCH((CUADRO!Q$4&amp;$E370),'Hoja de Trabajo para listado'!$BC$151:$CB$151,0)),0)+IFERROR(INDEX('Hoja de Trabajo para listado'!$DE$153:$DG$274,MATCH($A370,'Hoja de Trabajo para listado'!$DE$153:$DE$1048576,0),MATCH((CUADRO!Q$4&amp;$E370),'Hoja de Trabajo para listado'!$DE$151:$DG$151,0)),0)+IFERROR(INDEX('Hoja de Trabajo para listado'!$CD$155:$DC$1048576,MATCH($A370,'Hoja de Trabajo para listado'!$CD$155:$CD$1048576,0),MATCH((CUADRO!Q$4&amp;$E370),'Hoja de Trabajo para listado'!$CD$151:$DC$151,0)),0)</f>
        <v>0</v>
      </c>
      <c r="R370" s="243">
        <f t="shared" ca="1" si="15"/>
        <v>87</v>
      </c>
      <c r="S370" s="259">
        <f ca="1">+R369+R370</f>
        <v>87</v>
      </c>
      <c r="T370" s="243">
        <f ca="1">+S370</f>
        <v>87</v>
      </c>
      <c r="U370" s="242">
        <f t="shared" si="16"/>
        <v>2</v>
      </c>
      <c r="V370" s="327" t="str">
        <f>+VLOOKUP(A370,bd_lista!$A$3:$E$592,5,FALSE)</f>
        <v>Empresas Nacionales</v>
      </c>
      <c r="W370" s="398"/>
      <c r="X370" s="240">
        <f>+VLOOKUP(A370,[4]Sheet1!$A$13:$D$744,4,FALSE)</f>
        <v>20</v>
      </c>
      <c r="Y370" s="240" t="str">
        <f>+VLOOKUP(X370,bd_lista!$A$3:$C$592,3,FALSE)</f>
        <v>Ministerio de Defensa</v>
      </c>
      <c r="Z370" s="288"/>
      <c r="AA370" s="289"/>
    </row>
    <row r="371" spans="1:27" ht="15" customHeight="1">
      <c r="A371" s="379">
        <v>597</v>
      </c>
      <c r="B371" s="393">
        <f>+A371</f>
        <v>597</v>
      </c>
      <c r="C371" s="245" t="str">
        <f>+VLOOKUP(A371,bd_lista!$A$3:$C$592,3,FALSE)</f>
        <v>Empresa Pública Nacional Estratégica de Yacimientos de Litio Bolivianos</v>
      </c>
      <c r="D371" s="395" t="str">
        <f>+C371</f>
        <v>Empresa Pública Nacional Estratégica de Yacimientos de Litio Bolivianos</v>
      </c>
      <c r="E371" s="245" t="s">
        <v>1303</v>
      </c>
      <c r="F371" s="241">
        <f ca="1">+IFERROR(INDEX('Hoja de Trabajo para listado'!$A$155:$Z$1048576,MATCH($A371,'Hoja de Trabajo para listado'!$A$155:$A$1048576,0),MATCH((CUADRO!F$4&amp;$E371),'Hoja de Trabajo para listado'!$A$151:$Z$151,0)),0)+IFERROR(INDEX('Hoja de Trabajo para listado'!$AB$155:$BA$1048576,MATCH($A371,'Hoja de Trabajo para listado'!$AB$155:$AB$1048576,0),MATCH((CUADRO!F$4&amp;$E371),'Hoja de Trabajo para listado'!$AB$151:$BA$151,0)),0)+IFERROR(INDEX('Hoja de Trabajo para listado'!$BC$155:$CB$1048576,MATCH($A371,'Hoja de Trabajo para listado'!$BC$155:$BC$1048576,0),MATCH((CUADRO!F$4&amp;$E371),'Hoja de Trabajo para listado'!$BC$151:$CB$151,0)),0)+IFERROR(INDEX('Hoja de Trabajo para listado'!$DE$153:$DG$274,MATCH($A371,'Hoja de Trabajo para listado'!$DE$153:$DE$1048576,0),MATCH((CUADRO!F$4&amp;$E371),'Hoja de Trabajo para listado'!$DE$151:$DG$151,0)),0)+IFERROR(INDEX('Hoja de Trabajo para listado'!$CD$155:$DC$1048576,MATCH($A371,'Hoja de Trabajo para listado'!$CD$155:$CD$1048576,0),MATCH((CUADRO!F$4&amp;$E371),'Hoja de Trabajo para listado'!$CD$151:$DC$151,0)),0)</f>
        <v>0</v>
      </c>
      <c r="G371" s="241">
        <f ca="1">+IFERROR(INDEX('Hoja de Trabajo para listado'!$A$155:$Z$1048576,MATCH($A371,'Hoja de Trabajo para listado'!$A$155:$A$1048576,0),MATCH((CUADRO!G$4&amp;$E371),'Hoja de Trabajo para listado'!$A$151:$Z$151,0)),0)+IFERROR(INDEX('Hoja de Trabajo para listado'!$AB$155:$BA$1048576,MATCH($A371,'Hoja de Trabajo para listado'!$AB$155:$AB$1048576,0),MATCH((CUADRO!G$4&amp;$E371),'Hoja de Trabajo para listado'!$AB$151:$BA$151,0)),0)+IFERROR(INDEX('Hoja de Trabajo para listado'!$BC$155:$CB$1048576,MATCH($A371,'Hoja de Trabajo para listado'!$BC$155:$BC$1048576,0),MATCH((CUADRO!G$4&amp;$E371),'Hoja de Trabajo para listado'!$BC$151:$CB$151,0)),0)+IFERROR(INDEX('Hoja de Trabajo para listado'!$DE$153:$DG$274,MATCH($A371,'Hoja de Trabajo para listado'!$DE$153:$DE$1048576,0),MATCH((CUADRO!G$4&amp;$E371),'Hoja de Trabajo para listado'!$DE$151:$DG$151,0)),0)+IFERROR(INDEX('Hoja de Trabajo para listado'!$CD$155:$DC$1048576,MATCH($A371,'Hoja de Trabajo para listado'!$CD$155:$CD$1048576,0),MATCH((CUADRO!G$4&amp;$E371),'Hoja de Trabajo para listado'!$CD$151:$DC$151,0)),0)</f>
        <v>0</v>
      </c>
      <c r="H371" s="241">
        <f ca="1">+IFERROR(INDEX('Hoja de Trabajo para listado'!$A$155:$Z$1048576,MATCH($A371,'Hoja de Trabajo para listado'!$A$155:$A$1048576,0),MATCH((CUADRO!H$4&amp;$E371),'Hoja de Trabajo para listado'!$A$151:$Z$151,0)),0)+IFERROR(INDEX('Hoja de Trabajo para listado'!$AB$155:$BA$1048576,MATCH($A371,'Hoja de Trabajo para listado'!$AB$155:$AB$1048576,0),MATCH((CUADRO!H$4&amp;$E371),'Hoja de Trabajo para listado'!$AB$151:$BA$151,0)),0)+IFERROR(INDEX('Hoja de Trabajo para listado'!$BC$155:$CB$1048576,MATCH($A371,'Hoja de Trabajo para listado'!$BC$155:$BC$1048576,0),MATCH((CUADRO!H$4&amp;$E371),'Hoja de Trabajo para listado'!$BC$151:$CB$151,0)),0)+IFERROR(INDEX('Hoja de Trabajo para listado'!$DE$153:$DG$274,MATCH($A371,'Hoja de Trabajo para listado'!$DE$153:$DE$1048576,0),MATCH((CUADRO!H$4&amp;$E371),'Hoja de Trabajo para listado'!$DE$151:$DG$151,0)),0)+IFERROR(INDEX('Hoja de Trabajo para listado'!$CD$155:$DC$1048576,MATCH($A371,'Hoja de Trabajo para listado'!$CD$155:$CD$1048576,0),MATCH((CUADRO!H$4&amp;$E371),'Hoja de Trabajo para listado'!$CD$151:$DC$151,0)),0)</f>
        <v>0</v>
      </c>
      <c r="I371" s="241">
        <f ca="1">+IFERROR(INDEX('Hoja de Trabajo para listado'!$A$155:$Z$1048576,MATCH($A371,'Hoja de Trabajo para listado'!$A$155:$A$1048576,0),MATCH((CUADRO!I$4&amp;$E371),'Hoja de Trabajo para listado'!$A$151:$Z$151,0)),0)+IFERROR(INDEX('Hoja de Trabajo para listado'!$AB$155:$BA$1048576,MATCH($A371,'Hoja de Trabajo para listado'!$AB$155:$AB$1048576,0),MATCH((CUADRO!I$4&amp;$E371),'Hoja de Trabajo para listado'!$AB$151:$BA$151,0)),0)+IFERROR(INDEX('Hoja de Trabajo para listado'!$BC$155:$CB$1048576,MATCH($A371,'Hoja de Trabajo para listado'!$BC$155:$BC$1048576,0),MATCH((CUADRO!I$4&amp;$E371),'Hoja de Trabajo para listado'!$BC$151:$CB$151,0)),0)+IFERROR(INDEX('Hoja de Trabajo para listado'!$DE$153:$DG$274,MATCH($A371,'Hoja de Trabajo para listado'!$DE$153:$DE$1048576,0),MATCH((CUADRO!I$4&amp;$E371),'Hoja de Trabajo para listado'!$DE$151:$DG$151,0)),0)+IFERROR(INDEX('Hoja de Trabajo para listado'!$CD$155:$DC$1048576,MATCH($A371,'Hoja de Trabajo para listado'!$CD$155:$CD$1048576,0),MATCH((CUADRO!I$4&amp;$E371),'Hoja de Trabajo para listado'!$CD$151:$DC$151,0)),0)</f>
        <v>0</v>
      </c>
      <c r="J371" s="241">
        <f ca="1">+IFERROR(INDEX('Hoja de Trabajo para listado'!$A$155:$Z$1048576,MATCH($A371,'Hoja de Trabajo para listado'!$A$155:$A$1048576,0),MATCH((CUADRO!J$4&amp;$E371),'Hoja de Trabajo para listado'!$A$151:$Z$151,0)),0)+IFERROR(INDEX('Hoja de Trabajo para listado'!$AB$155:$BA$1048576,MATCH($A371,'Hoja de Trabajo para listado'!$AB$155:$AB$1048576,0),MATCH((CUADRO!J$4&amp;$E371),'Hoja de Trabajo para listado'!$AB$151:$BA$151,0)),0)+IFERROR(INDEX('Hoja de Trabajo para listado'!$BC$155:$CB$1048576,MATCH($A371,'Hoja de Trabajo para listado'!$BC$155:$BC$1048576,0),MATCH((CUADRO!J$4&amp;$E371),'Hoja de Trabajo para listado'!$BC$151:$CB$151,0)),0)+IFERROR(INDEX('Hoja de Trabajo para listado'!$DE$153:$DG$274,MATCH($A371,'Hoja de Trabajo para listado'!$DE$153:$DE$1048576,0),MATCH((CUADRO!J$4&amp;$E371),'Hoja de Trabajo para listado'!$DE$151:$DG$151,0)),0)+IFERROR(INDEX('Hoja de Trabajo para listado'!$CD$155:$DC$1048576,MATCH($A371,'Hoja de Trabajo para listado'!$CD$155:$CD$1048576,0),MATCH((CUADRO!J$4&amp;$E371),'Hoja de Trabajo para listado'!$CD$151:$DC$151,0)),0)</f>
        <v>0</v>
      </c>
      <c r="K371" s="241">
        <f ca="1">+IFERROR(INDEX('Hoja de Trabajo para listado'!$A$155:$Z$1048576,MATCH($A371,'Hoja de Trabajo para listado'!$A$155:$A$1048576,0),MATCH((CUADRO!K$4&amp;$E371),'Hoja de Trabajo para listado'!$A$151:$Z$151,0)),0)+IFERROR(INDEX('Hoja de Trabajo para listado'!$AB$155:$BA$1048576,MATCH($A371,'Hoja de Trabajo para listado'!$AB$155:$AB$1048576,0),MATCH((CUADRO!K$4&amp;$E371),'Hoja de Trabajo para listado'!$AB$151:$BA$151,0)),0)+IFERROR(INDEX('Hoja de Trabajo para listado'!$BC$155:$CB$1048576,MATCH($A371,'Hoja de Trabajo para listado'!$BC$155:$BC$1048576,0),MATCH((CUADRO!K$4&amp;$E371),'Hoja de Trabajo para listado'!$BC$151:$CB$151,0)),0)+IFERROR(INDEX('Hoja de Trabajo para listado'!$DE$153:$DG$274,MATCH($A371,'Hoja de Trabajo para listado'!$DE$153:$DE$1048576,0),MATCH((CUADRO!K$4&amp;$E371),'Hoja de Trabajo para listado'!$DE$151:$DG$151,0)),0)+IFERROR(INDEX('Hoja de Trabajo para listado'!$CD$155:$DC$1048576,MATCH($A371,'Hoja de Trabajo para listado'!$CD$155:$CD$1048576,0),MATCH((CUADRO!K$4&amp;$E371),'Hoja de Trabajo para listado'!$CD$151:$DC$151,0)),0)</f>
        <v>1887.65</v>
      </c>
      <c r="L371" s="241">
        <f ca="1">+IFERROR(INDEX('Hoja de Trabajo para listado'!$A$155:$Z$1048576,MATCH($A371,'Hoja de Trabajo para listado'!$A$155:$A$1048576,0),MATCH((CUADRO!L$4&amp;$E371),'Hoja de Trabajo para listado'!$A$151:$Z$151,0)),0)+IFERROR(INDEX('Hoja de Trabajo para listado'!$AB$155:$BA$1048576,MATCH($A371,'Hoja de Trabajo para listado'!$AB$155:$AB$1048576,0),MATCH((CUADRO!L$4&amp;$E371),'Hoja de Trabajo para listado'!$AB$151:$BA$151,0)),0)+IFERROR(INDEX('Hoja de Trabajo para listado'!$BC$155:$CB$1048576,MATCH($A371,'Hoja de Trabajo para listado'!$BC$155:$BC$1048576,0),MATCH((CUADRO!L$4&amp;$E371),'Hoja de Trabajo para listado'!$BC$151:$CB$151,0)),0)+IFERROR(INDEX('Hoja de Trabajo para listado'!$DE$153:$DG$274,MATCH($A371,'Hoja de Trabajo para listado'!$DE$153:$DE$1048576,0),MATCH((CUADRO!L$4&amp;$E371),'Hoja de Trabajo para listado'!$DE$151:$DG$151,0)),0)+IFERROR(INDEX('Hoja de Trabajo para listado'!$CD$155:$DC$1048576,MATCH($A371,'Hoja de Trabajo para listado'!$CD$155:$CD$1048576,0),MATCH((CUADRO!L$4&amp;$E371),'Hoja de Trabajo para listado'!$CD$151:$DC$151,0)),0)</f>
        <v>0</v>
      </c>
      <c r="M371" s="241">
        <f ca="1">+IFERROR(INDEX('Hoja de Trabajo para listado'!$A$155:$Z$1048576,MATCH($A371,'Hoja de Trabajo para listado'!$A$155:$A$1048576,0),MATCH((CUADRO!M$4&amp;$E371),'Hoja de Trabajo para listado'!$A$151:$Z$151,0)),0)+IFERROR(INDEX('Hoja de Trabajo para listado'!$AB$155:$BA$1048576,MATCH($A371,'Hoja de Trabajo para listado'!$AB$155:$AB$1048576,0),MATCH((CUADRO!M$4&amp;$E371),'Hoja de Trabajo para listado'!$AB$151:$BA$151,0)),0)+IFERROR(INDEX('Hoja de Trabajo para listado'!$BC$155:$CB$1048576,MATCH($A371,'Hoja de Trabajo para listado'!$BC$155:$BC$1048576,0),MATCH((CUADRO!M$4&amp;$E371),'Hoja de Trabajo para listado'!$BC$151:$CB$151,0)),0)+IFERROR(INDEX('Hoja de Trabajo para listado'!$DE$153:$DG$274,MATCH($A371,'Hoja de Trabajo para listado'!$DE$153:$DE$1048576,0),MATCH((CUADRO!M$4&amp;$E371),'Hoja de Trabajo para listado'!$DE$151:$DG$151,0)),0)+IFERROR(INDEX('Hoja de Trabajo para listado'!$CD$155:$DC$1048576,MATCH($A371,'Hoja de Trabajo para listado'!$CD$155:$CD$1048576,0),MATCH((CUADRO!M$4&amp;$E371),'Hoja de Trabajo para listado'!$CD$151:$DC$151,0)),0)</f>
        <v>0</v>
      </c>
      <c r="N371" s="241">
        <f ca="1">+IFERROR(INDEX('Hoja de Trabajo para listado'!$A$155:$Z$1048576,MATCH($A371,'Hoja de Trabajo para listado'!$A$155:$A$1048576,0),MATCH((CUADRO!N$4&amp;$E371),'Hoja de Trabajo para listado'!$A$151:$Z$151,0)),0)+IFERROR(INDEX('Hoja de Trabajo para listado'!$AB$155:$BA$1048576,MATCH($A371,'Hoja de Trabajo para listado'!$AB$155:$AB$1048576,0),MATCH((CUADRO!N$4&amp;$E371),'Hoja de Trabajo para listado'!$AB$151:$BA$151,0)),0)+IFERROR(INDEX('Hoja de Trabajo para listado'!$BC$155:$CB$1048576,MATCH($A371,'Hoja de Trabajo para listado'!$BC$155:$BC$1048576,0),MATCH((CUADRO!N$4&amp;$E371),'Hoja de Trabajo para listado'!$BC$151:$CB$151,0)),0)+IFERROR(INDEX('Hoja de Trabajo para listado'!$DE$153:$DG$274,MATCH($A371,'Hoja de Trabajo para listado'!$DE$153:$DE$1048576,0),MATCH((CUADRO!N$4&amp;$E371),'Hoja de Trabajo para listado'!$DE$151:$DG$151,0)),0)+IFERROR(INDEX('Hoja de Trabajo para listado'!$CD$155:$DC$1048576,MATCH($A371,'Hoja de Trabajo para listado'!$CD$155:$CD$1048576,0),MATCH((CUADRO!N$4&amp;$E371),'Hoja de Trabajo para listado'!$CD$151:$DC$151,0)),0)</f>
        <v>0</v>
      </c>
      <c r="O371" s="241">
        <f ca="1">+IFERROR(INDEX('Hoja de Trabajo para listado'!$A$155:$Z$1048576,MATCH($A371,'Hoja de Trabajo para listado'!$A$155:$A$1048576,0),MATCH((CUADRO!O$4&amp;$E371),'Hoja de Trabajo para listado'!$A$151:$Z$151,0)),0)+IFERROR(INDEX('Hoja de Trabajo para listado'!$AB$155:$BA$1048576,MATCH($A371,'Hoja de Trabajo para listado'!$AB$155:$AB$1048576,0),MATCH((CUADRO!O$4&amp;$E371),'Hoja de Trabajo para listado'!$AB$151:$BA$151,0)),0)+IFERROR(INDEX('Hoja de Trabajo para listado'!$BC$155:$CB$1048576,MATCH($A371,'Hoja de Trabajo para listado'!$BC$155:$BC$1048576,0),MATCH((CUADRO!O$4&amp;$E371),'Hoja de Trabajo para listado'!$BC$151:$CB$151,0)),0)+IFERROR(INDEX('Hoja de Trabajo para listado'!$DE$153:$DG$274,MATCH($A371,'Hoja de Trabajo para listado'!$DE$153:$DE$1048576,0),MATCH((CUADRO!O$4&amp;$E371),'Hoja de Trabajo para listado'!$DE$151:$DG$151,0)),0)+IFERROR(INDEX('Hoja de Trabajo para listado'!$CD$155:$DC$1048576,MATCH($A371,'Hoja de Trabajo para listado'!$CD$155:$CD$1048576,0),MATCH((CUADRO!O$4&amp;$E371),'Hoja de Trabajo para listado'!$CD$151:$DC$151,0)),0)</f>
        <v>120</v>
      </c>
      <c r="P371" s="241">
        <f ca="1">+IFERROR(INDEX('Hoja de Trabajo para listado'!$A$155:$Z$1048576,MATCH($A371,'Hoja de Trabajo para listado'!$A$155:$A$1048576,0),MATCH((CUADRO!P$4&amp;$E371),'Hoja de Trabajo para listado'!$A$151:$Z$151,0)),0)+IFERROR(INDEX('Hoja de Trabajo para listado'!$AB$155:$BA$1048576,MATCH($A371,'Hoja de Trabajo para listado'!$AB$155:$AB$1048576,0),MATCH((CUADRO!P$4&amp;$E371),'Hoja de Trabajo para listado'!$AB$151:$BA$151,0)),0)+IFERROR(INDEX('Hoja de Trabajo para listado'!$BC$155:$CB$1048576,MATCH($A371,'Hoja de Trabajo para listado'!$BC$155:$BC$1048576,0),MATCH((CUADRO!P$4&amp;$E371),'Hoja de Trabajo para listado'!$BC$151:$CB$151,0)),0)+IFERROR(INDEX('Hoja de Trabajo para listado'!$DE$153:$DG$274,MATCH($A371,'Hoja de Trabajo para listado'!$DE$153:$DE$1048576,0),MATCH((CUADRO!P$4&amp;$E371),'Hoja de Trabajo para listado'!$DE$151:$DG$151,0)),0)+IFERROR(INDEX('Hoja de Trabajo para listado'!$CD$155:$DC$1048576,MATCH($A371,'Hoja de Trabajo para listado'!$CD$155:$CD$1048576,0),MATCH((CUADRO!P$4&amp;$E371),'Hoja de Trabajo para listado'!$CD$151:$DC$151,0)),0)</f>
        <v>1309.9000000000001</v>
      </c>
      <c r="Q371" s="241">
        <f ca="1">+IFERROR(INDEX('Hoja de Trabajo para listado'!$A$155:$Z$1048576,MATCH($A371,'Hoja de Trabajo para listado'!$A$155:$A$1048576,0),MATCH((CUADRO!Q$4&amp;$E371),'Hoja de Trabajo para listado'!$A$151:$Z$151,0)),0)+IFERROR(INDEX('Hoja de Trabajo para listado'!$AB$155:$BA$1048576,MATCH($A371,'Hoja de Trabajo para listado'!$AB$155:$AB$1048576,0),MATCH((CUADRO!Q$4&amp;$E371),'Hoja de Trabajo para listado'!$AB$151:$BA$151,0)),0)+IFERROR(INDEX('Hoja de Trabajo para listado'!$BC$155:$CB$1048576,MATCH($A371,'Hoja de Trabajo para listado'!$BC$155:$BC$1048576,0),MATCH((CUADRO!Q$4&amp;$E371),'Hoja de Trabajo para listado'!$BC$151:$CB$151,0)),0)+IFERROR(INDEX('Hoja de Trabajo para listado'!$DE$153:$DG$274,MATCH($A371,'Hoja de Trabajo para listado'!$DE$153:$DE$1048576,0),MATCH((CUADRO!Q$4&amp;$E371),'Hoja de Trabajo para listado'!$DE$151:$DG$151,0)),0)+IFERROR(INDEX('Hoja de Trabajo para listado'!$CD$155:$DC$1048576,MATCH($A371,'Hoja de Trabajo para listado'!$CD$155:$CD$1048576,0),MATCH((CUADRO!Q$4&amp;$E371),'Hoja de Trabajo para listado'!$CD$151:$DC$151,0)),0)</f>
        <v>0</v>
      </c>
      <c r="R371" s="241">
        <f t="shared" ca="1" si="15"/>
        <v>3317.55</v>
      </c>
      <c r="S371" s="260"/>
      <c r="T371" s="241">
        <f ca="1">+T372</f>
        <v>1715549.2200000002</v>
      </c>
      <c r="U371" s="240">
        <f t="shared" si="16"/>
        <v>1</v>
      </c>
      <c r="V371" s="327" t="str">
        <f>+VLOOKUP(A371,bd_lista!$A$3:$E$592,5,FALSE)</f>
        <v>Empresas Nacionales</v>
      </c>
      <c r="W371" s="397" t="str">
        <f>+V371</f>
        <v>Empresas Nacionales</v>
      </c>
      <c r="X371" s="240">
        <v>25</v>
      </c>
      <c r="Y371" s="240" t="str">
        <f>+VLOOKUP(X371,bd_lista!$A$3:$C$592,3,FALSE)</f>
        <v>Ministerio de la Presidencia</v>
      </c>
      <c r="Z371" s="290">
        <f>+X371</f>
        <v>25</v>
      </c>
      <c r="AA371" s="315" t="str">
        <f>+Y371</f>
        <v>Ministerio de la Presidencia</v>
      </c>
    </row>
    <row r="372" spans="1:27" ht="15" customHeight="1">
      <c r="A372" s="378">
        <v>597</v>
      </c>
      <c r="B372" s="394"/>
      <c r="C372" s="327" t="str">
        <f>+VLOOKUP(A372,bd_lista!$A$3:$C$592,3,FALSE)</f>
        <v>Empresa Pública Nacional Estratégica de Yacimientos de Litio Bolivianos</v>
      </c>
      <c r="D372" s="396"/>
      <c r="E372" s="327" t="s">
        <v>1304</v>
      </c>
      <c r="F372" s="243">
        <f ca="1">+IFERROR(INDEX('Hoja de Trabajo para listado'!$A$155:$Z$1048576,MATCH($A372,'Hoja de Trabajo para listado'!$A$155:$A$1048576,0),MATCH((CUADRO!F$4&amp;$E372),'Hoja de Trabajo para listado'!$A$151:$Z$151,0)),0)+IFERROR(INDEX('Hoja de Trabajo para listado'!$AB$155:$BA$1048576,MATCH($A372,'Hoja de Trabajo para listado'!$AB$155:$AB$1048576,0),MATCH((CUADRO!F$4&amp;$E372),'Hoja de Trabajo para listado'!$AB$151:$BA$151,0)),0)+IFERROR(INDEX('Hoja de Trabajo para listado'!$BC$155:$CB$1048576,MATCH($A372,'Hoja de Trabajo para listado'!$BC$155:$BC$1048576,0),MATCH((CUADRO!F$4&amp;$E372),'Hoja de Trabajo para listado'!$BC$151:$CB$151,0)),0)+IFERROR(INDEX('Hoja de Trabajo para listado'!$DE$153:$DG$274,MATCH($A372,'Hoja de Trabajo para listado'!$DE$153:$DE$1048576,0),MATCH((CUADRO!F$4&amp;$E372),'Hoja de Trabajo para listado'!$DE$151:$DG$151,0)),0)+IFERROR(INDEX('Hoja de Trabajo para listado'!$CD$155:$DC$1048576,MATCH($A372,'Hoja de Trabajo para listado'!$CD$155:$CD$1048576,0),MATCH((CUADRO!F$4&amp;$E372),'Hoja de Trabajo para listado'!$CD$151:$DC$151,0)),0)</f>
        <v>0</v>
      </c>
      <c r="G372" s="243">
        <f ca="1">+IFERROR(INDEX('Hoja de Trabajo para listado'!$A$155:$Z$1048576,MATCH($A372,'Hoja de Trabajo para listado'!$A$155:$A$1048576,0),MATCH((CUADRO!G$4&amp;$E372),'Hoja de Trabajo para listado'!$A$151:$Z$151,0)),0)+IFERROR(INDEX('Hoja de Trabajo para listado'!$AB$155:$BA$1048576,MATCH($A372,'Hoja de Trabajo para listado'!$AB$155:$AB$1048576,0),MATCH((CUADRO!G$4&amp;$E372),'Hoja de Trabajo para listado'!$AB$151:$BA$151,0)),0)+IFERROR(INDEX('Hoja de Trabajo para listado'!$BC$155:$CB$1048576,MATCH($A372,'Hoja de Trabajo para listado'!$BC$155:$BC$1048576,0),MATCH((CUADRO!G$4&amp;$E372),'Hoja de Trabajo para listado'!$BC$151:$CB$151,0)),0)+IFERROR(INDEX('Hoja de Trabajo para listado'!$DE$153:$DG$274,MATCH($A372,'Hoja de Trabajo para listado'!$DE$153:$DE$1048576,0),MATCH((CUADRO!G$4&amp;$E372),'Hoja de Trabajo para listado'!$DE$151:$DG$151,0)),0)+IFERROR(INDEX('Hoja de Trabajo para listado'!$CD$155:$DC$1048576,MATCH($A372,'Hoja de Trabajo para listado'!$CD$155:$CD$1048576,0),MATCH((CUADRO!G$4&amp;$E372),'Hoja de Trabajo para listado'!$CD$151:$DC$151,0)),0)</f>
        <v>0</v>
      </c>
      <c r="H372" s="243">
        <f ca="1">+IFERROR(INDEX('Hoja de Trabajo para listado'!$A$155:$Z$1048576,MATCH($A372,'Hoja de Trabajo para listado'!$A$155:$A$1048576,0),MATCH((CUADRO!H$4&amp;$E372),'Hoja de Trabajo para listado'!$A$151:$Z$151,0)),0)+IFERROR(INDEX('Hoja de Trabajo para listado'!$AB$155:$BA$1048576,MATCH($A372,'Hoja de Trabajo para listado'!$AB$155:$AB$1048576,0),MATCH((CUADRO!H$4&amp;$E372),'Hoja de Trabajo para listado'!$AB$151:$BA$151,0)),0)+IFERROR(INDEX('Hoja de Trabajo para listado'!$BC$155:$CB$1048576,MATCH($A372,'Hoja de Trabajo para listado'!$BC$155:$BC$1048576,0),MATCH((CUADRO!H$4&amp;$E372),'Hoja de Trabajo para listado'!$BC$151:$CB$151,0)),0)+IFERROR(INDEX('Hoja de Trabajo para listado'!$DE$153:$DG$274,MATCH($A372,'Hoja de Trabajo para listado'!$DE$153:$DE$1048576,0),MATCH((CUADRO!H$4&amp;$E372),'Hoja de Trabajo para listado'!$DE$151:$DG$151,0)),0)+IFERROR(INDEX('Hoja de Trabajo para listado'!$CD$155:$DC$1048576,MATCH($A372,'Hoja de Trabajo para listado'!$CD$155:$CD$1048576,0),MATCH((CUADRO!H$4&amp;$E372),'Hoja de Trabajo para listado'!$CD$151:$DC$151,0)),0)</f>
        <v>0</v>
      </c>
      <c r="I372" s="243">
        <f ca="1">+IFERROR(INDEX('Hoja de Trabajo para listado'!$A$155:$Z$1048576,MATCH($A372,'Hoja de Trabajo para listado'!$A$155:$A$1048576,0),MATCH((CUADRO!I$4&amp;$E372),'Hoja de Trabajo para listado'!$A$151:$Z$151,0)),0)+IFERROR(INDEX('Hoja de Trabajo para listado'!$AB$155:$BA$1048576,MATCH($A372,'Hoja de Trabajo para listado'!$AB$155:$AB$1048576,0),MATCH((CUADRO!I$4&amp;$E372),'Hoja de Trabajo para listado'!$AB$151:$BA$151,0)),0)+IFERROR(INDEX('Hoja de Trabajo para listado'!$BC$155:$CB$1048576,MATCH($A372,'Hoja de Trabajo para listado'!$BC$155:$BC$1048576,0),MATCH((CUADRO!I$4&amp;$E372),'Hoja de Trabajo para listado'!$BC$151:$CB$151,0)),0)+IFERROR(INDEX('Hoja de Trabajo para listado'!$DE$153:$DG$274,MATCH($A372,'Hoja de Trabajo para listado'!$DE$153:$DE$1048576,0),MATCH((CUADRO!I$4&amp;$E372),'Hoja de Trabajo para listado'!$DE$151:$DG$151,0)),0)+IFERROR(INDEX('Hoja de Trabajo para listado'!$CD$155:$DC$1048576,MATCH($A372,'Hoja de Trabajo para listado'!$CD$155:$CD$1048576,0),MATCH((CUADRO!I$4&amp;$E372),'Hoja de Trabajo para listado'!$CD$151:$DC$151,0)),0)</f>
        <v>0</v>
      </c>
      <c r="J372" s="243">
        <f ca="1">+IFERROR(INDEX('Hoja de Trabajo para listado'!$A$155:$Z$1048576,MATCH($A372,'Hoja de Trabajo para listado'!$A$155:$A$1048576,0),MATCH((CUADRO!J$4&amp;$E372),'Hoja de Trabajo para listado'!$A$151:$Z$151,0)),0)+IFERROR(INDEX('Hoja de Trabajo para listado'!$AB$155:$BA$1048576,MATCH($A372,'Hoja de Trabajo para listado'!$AB$155:$AB$1048576,0),MATCH((CUADRO!J$4&amp;$E372),'Hoja de Trabajo para listado'!$AB$151:$BA$151,0)),0)+IFERROR(INDEX('Hoja de Trabajo para listado'!$BC$155:$CB$1048576,MATCH($A372,'Hoja de Trabajo para listado'!$BC$155:$BC$1048576,0),MATCH((CUADRO!J$4&amp;$E372),'Hoja de Trabajo para listado'!$BC$151:$CB$151,0)),0)+IFERROR(INDEX('Hoja de Trabajo para listado'!$DE$153:$DG$274,MATCH($A372,'Hoja de Trabajo para listado'!$DE$153:$DE$1048576,0),MATCH((CUADRO!J$4&amp;$E372),'Hoja de Trabajo para listado'!$DE$151:$DG$151,0)),0)+IFERROR(INDEX('Hoja de Trabajo para listado'!$CD$155:$DC$1048576,MATCH($A372,'Hoja de Trabajo para listado'!$CD$155:$CD$1048576,0),MATCH((CUADRO!J$4&amp;$E372),'Hoja de Trabajo para listado'!$CD$151:$DC$151,0)),0)</f>
        <v>0</v>
      </c>
      <c r="K372" s="243">
        <f ca="1">+IFERROR(INDEX('Hoja de Trabajo para listado'!$A$155:$Z$1048576,MATCH($A372,'Hoja de Trabajo para listado'!$A$155:$A$1048576,0),MATCH((CUADRO!K$4&amp;$E372),'Hoja de Trabajo para listado'!$A$151:$Z$151,0)),0)+IFERROR(INDEX('Hoja de Trabajo para listado'!$AB$155:$BA$1048576,MATCH($A372,'Hoja de Trabajo para listado'!$AB$155:$AB$1048576,0),MATCH((CUADRO!K$4&amp;$E372),'Hoja de Trabajo para listado'!$AB$151:$BA$151,0)),0)+IFERROR(INDEX('Hoja de Trabajo para listado'!$BC$155:$CB$1048576,MATCH($A372,'Hoja de Trabajo para listado'!$BC$155:$BC$1048576,0),MATCH((CUADRO!K$4&amp;$E372),'Hoja de Trabajo para listado'!$BC$151:$CB$151,0)),0)+IFERROR(INDEX('Hoja de Trabajo para listado'!$DE$153:$DG$274,MATCH($A372,'Hoja de Trabajo para listado'!$DE$153:$DE$1048576,0),MATCH((CUADRO!K$4&amp;$E372),'Hoja de Trabajo para listado'!$DE$151:$DG$151,0)),0)+IFERROR(INDEX('Hoja de Trabajo para listado'!$CD$155:$DC$1048576,MATCH($A372,'Hoja de Trabajo para listado'!$CD$155:$CD$1048576,0),MATCH((CUADRO!K$4&amp;$E372),'Hoja de Trabajo para listado'!$CD$151:$DC$151,0)),0)</f>
        <v>0</v>
      </c>
      <c r="L372" s="243">
        <f ca="1">+IFERROR(INDEX('Hoja de Trabajo para listado'!$A$155:$Z$1048576,MATCH($A372,'Hoja de Trabajo para listado'!$A$155:$A$1048576,0),MATCH((CUADRO!L$4&amp;$E372),'Hoja de Trabajo para listado'!$A$151:$Z$151,0)),0)+IFERROR(INDEX('Hoja de Trabajo para listado'!$AB$155:$BA$1048576,MATCH($A372,'Hoja de Trabajo para listado'!$AB$155:$AB$1048576,0),MATCH((CUADRO!L$4&amp;$E372),'Hoja de Trabajo para listado'!$AB$151:$BA$151,0)),0)+IFERROR(INDEX('Hoja de Trabajo para listado'!$BC$155:$CB$1048576,MATCH($A372,'Hoja de Trabajo para listado'!$BC$155:$BC$1048576,0),MATCH((CUADRO!L$4&amp;$E372),'Hoja de Trabajo para listado'!$BC$151:$CB$151,0)),0)+IFERROR(INDEX('Hoja de Trabajo para listado'!$DE$153:$DG$274,MATCH($A372,'Hoja de Trabajo para listado'!$DE$153:$DE$1048576,0),MATCH((CUADRO!L$4&amp;$E372),'Hoja de Trabajo para listado'!$DE$151:$DG$151,0)),0)+IFERROR(INDEX('Hoja de Trabajo para listado'!$CD$155:$DC$1048576,MATCH($A372,'Hoja de Trabajo para listado'!$CD$155:$CD$1048576,0),MATCH((CUADRO!L$4&amp;$E372),'Hoja de Trabajo para listado'!$CD$151:$DC$151,0)),0)</f>
        <v>0</v>
      </c>
      <c r="M372" s="243">
        <f ca="1">+IFERROR(INDEX('Hoja de Trabajo para listado'!$A$155:$Z$1048576,MATCH($A372,'Hoja de Trabajo para listado'!$A$155:$A$1048576,0),MATCH((CUADRO!M$4&amp;$E372),'Hoja de Trabajo para listado'!$A$151:$Z$151,0)),0)+IFERROR(INDEX('Hoja de Trabajo para listado'!$AB$155:$BA$1048576,MATCH($A372,'Hoja de Trabajo para listado'!$AB$155:$AB$1048576,0),MATCH((CUADRO!M$4&amp;$E372),'Hoja de Trabajo para listado'!$AB$151:$BA$151,0)),0)+IFERROR(INDEX('Hoja de Trabajo para listado'!$BC$155:$CB$1048576,MATCH($A372,'Hoja de Trabajo para listado'!$BC$155:$BC$1048576,0),MATCH((CUADRO!M$4&amp;$E372),'Hoja de Trabajo para listado'!$BC$151:$CB$151,0)),0)+IFERROR(INDEX('Hoja de Trabajo para listado'!$DE$153:$DG$274,MATCH($A372,'Hoja de Trabajo para listado'!$DE$153:$DE$1048576,0),MATCH((CUADRO!M$4&amp;$E372),'Hoja de Trabajo para listado'!$DE$151:$DG$151,0)),0)+IFERROR(INDEX('Hoja de Trabajo para listado'!$CD$155:$DC$1048576,MATCH($A372,'Hoja de Trabajo para listado'!$CD$155:$CD$1048576,0),MATCH((CUADRO!M$4&amp;$E372),'Hoja de Trabajo para listado'!$CD$151:$DC$151,0)),0)</f>
        <v>0</v>
      </c>
      <c r="N372" s="243">
        <f ca="1">+IFERROR(INDEX('Hoja de Trabajo para listado'!$A$155:$Z$1048576,MATCH($A372,'Hoja de Trabajo para listado'!$A$155:$A$1048576,0),MATCH((CUADRO!N$4&amp;$E372),'Hoja de Trabajo para listado'!$A$151:$Z$151,0)),0)+IFERROR(INDEX('Hoja de Trabajo para listado'!$AB$155:$BA$1048576,MATCH($A372,'Hoja de Trabajo para listado'!$AB$155:$AB$1048576,0),MATCH((CUADRO!N$4&amp;$E372),'Hoja de Trabajo para listado'!$AB$151:$BA$151,0)),0)+IFERROR(INDEX('Hoja de Trabajo para listado'!$BC$155:$CB$1048576,MATCH($A372,'Hoja de Trabajo para listado'!$BC$155:$BC$1048576,0),MATCH((CUADRO!N$4&amp;$E372),'Hoja de Trabajo para listado'!$BC$151:$CB$151,0)),0)+IFERROR(INDEX('Hoja de Trabajo para listado'!$DE$153:$DG$274,MATCH($A372,'Hoja de Trabajo para listado'!$DE$153:$DE$1048576,0),MATCH((CUADRO!N$4&amp;$E372),'Hoja de Trabajo para listado'!$DE$151:$DG$151,0)),0)+IFERROR(INDEX('Hoja de Trabajo para listado'!$CD$155:$DC$1048576,MATCH($A372,'Hoja de Trabajo para listado'!$CD$155:$CD$1048576,0),MATCH((CUADRO!N$4&amp;$E372),'Hoja de Trabajo para listado'!$CD$151:$DC$151,0)),0)</f>
        <v>0</v>
      </c>
      <c r="O372" s="243">
        <f ca="1">+IFERROR(INDEX('Hoja de Trabajo para listado'!$A$155:$Z$1048576,MATCH($A372,'Hoja de Trabajo para listado'!$A$155:$A$1048576,0),MATCH((CUADRO!O$4&amp;$E372),'Hoja de Trabajo para listado'!$A$151:$Z$151,0)),0)+IFERROR(INDEX('Hoja de Trabajo para listado'!$AB$155:$BA$1048576,MATCH($A372,'Hoja de Trabajo para listado'!$AB$155:$AB$1048576,0),MATCH((CUADRO!O$4&amp;$E372),'Hoja de Trabajo para listado'!$AB$151:$BA$151,0)),0)+IFERROR(INDEX('Hoja de Trabajo para listado'!$BC$155:$CB$1048576,MATCH($A372,'Hoja de Trabajo para listado'!$BC$155:$BC$1048576,0),MATCH((CUADRO!O$4&amp;$E372),'Hoja de Trabajo para listado'!$BC$151:$CB$151,0)),0)+IFERROR(INDEX('Hoja de Trabajo para listado'!$DE$153:$DG$274,MATCH($A372,'Hoja de Trabajo para listado'!$DE$153:$DE$1048576,0),MATCH((CUADRO!O$4&amp;$E372),'Hoja de Trabajo para listado'!$DE$151:$DG$151,0)),0)+IFERROR(INDEX('Hoja de Trabajo para listado'!$CD$155:$DC$1048576,MATCH($A372,'Hoja de Trabajo para listado'!$CD$155:$CD$1048576,0),MATCH((CUADRO!O$4&amp;$E372),'Hoja de Trabajo para listado'!$CD$151:$DC$151,0)),0)</f>
        <v>6060.24</v>
      </c>
      <c r="P372" s="243">
        <f ca="1">+IFERROR(INDEX('Hoja de Trabajo para listado'!$A$155:$Z$1048576,MATCH($A372,'Hoja de Trabajo para listado'!$A$155:$A$1048576,0),MATCH((CUADRO!P$4&amp;$E372),'Hoja de Trabajo para listado'!$A$151:$Z$151,0)),0)+IFERROR(INDEX('Hoja de Trabajo para listado'!$AB$155:$BA$1048576,MATCH($A372,'Hoja de Trabajo para listado'!$AB$155:$AB$1048576,0),MATCH((CUADRO!P$4&amp;$E372),'Hoja de Trabajo para listado'!$AB$151:$BA$151,0)),0)+IFERROR(INDEX('Hoja de Trabajo para listado'!$BC$155:$CB$1048576,MATCH($A372,'Hoja de Trabajo para listado'!$BC$155:$BC$1048576,0),MATCH((CUADRO!P$4&amp;$E372),'Hoja de Trabajo para listado'!$BC$151:$CB$151,0)),0)+IFERROR(INDEX('Hoja de Trabajo para listado'!$DE$153:$DG$274,MATCH($A372,'Hoja de Trabajo para listado'!$DE$153:$DE$1048576,0),MATCH((CUADRO!P$4&amp;$E372),'Hoja de Trabajo para listado'!$DE$151:$DG$151,0)),0)+IFERROR(INDEX('Hoja de Trabajo para listado'!$CD$155:$DC$1048576,MATCH($A372,'Hoja de Trabajo para listado'!$CD$155:$CD$1048576,0),MATCH((CUADRO!P$4&amp;$E372),'Hoja de Trabajo para listado'!$CD$151:$DC$151,0)),0)</f>
        <v>1706171.4300000002</v>
      </c>
      <c r="Q372" s="243">
        <f ca="1">+IFERROR(INDEX('Hoja de Trabajo para listado'!$A$155:$Z$1048576,MATCH($A372,'Hoja de Trabajo para listado'!$A$155:$A$1048576,0),MATCH((CUADRO!Q$4&amp;$E372),'Hoja de Trabajo para listado'!$A$151:$Z$151,0)),0)+IFERROR(INDEX('Hoja de Trabajo para listado'!$AB$155:$BA$1048576,MATCH($A372,'Hoja de Trabajo para listado'!$AB$155:$AB$1048576,0),MATCH((CUADRO!Q$4&amp;$E372),'Hoja de Trabajo para listado'!$AB$151:$BA$151,0)),0)+IFERROR(INDEX('Hoja de Trabajo para listado'!$BC$155:$CB$1048576,MATCH($A372,'Hoja de Trabajo para listado'!$BC$155:$BC$1048576,0),MATCH((CUADRO!Q$4&amp;$E372),'Hoja de Trabajo para listado'!$BC$151:$CB$151,0)),0)+IFERROR(INDEX('Hoja de Trabajo para listado'!$DE$153:$DG$274,MATCH($A372,'Hoja de Trabajo para listado'!$DE$153:$DE$1048576,0),MATCH((CUADRO!Q$4&amp;$E372),'Hoja de Trabajo para listado'!$DE$151:$DG$151,0)),0)+IFERROR(INDEX('Hoja de Trabajo para listado'!$CD$155:$DC$1048576,MATCH($A372,'Hoja de Trabajo para listado'!$CD$155:$CD$1048576,0),MATCH((CUADRO!Q$4&amp;$E372),'Hoja de Trabajo para listado'!$CD$151:$DC$151,0)),0)</f>
        <v>0</v>
      </c>
      <c r="R372" s="243">
        <f t="shared" ca="1" si="15"/>
        <v>1712231.6700000002</v>
      </c>
      <c r="S372" s="259">
        <f ca="1">+R371+R372</f>
        <v>1715549.2200000002</v>
      </c>
      <c r="T372" s="243">
        <f ca="1">+S372</f>
        <v>1715549.2200000002</v>
      </c>
      <c r="U372" s="242">
        <f t="shared" si="16"/>
        <v>2</v>
      </c>
      <c r="V372" s="327" t="str">
        <f>+VLOOKUP(A372,bd_lista!$A$3:$E$592,5,FALSE)</f>
        <v>Empresas Nacionales</v>
      </c>
      <c r="W372" s="398"/>
      <c r="X372" s="240">
        <v>25</v>
      </c>
      <c r="Y372" s="240" t="str">
        <f>+VLOOKUP(X372,bd_lista!$A$3:$C$592,3,FALSE)</f>
        <v>Ministerio de la Presidencia</v>
      </c>
      <c r="Z372" s="288"/>
      <c r="AA372" s="317"/>
    </row>
    <row r="373" spans="1:27" ht="15" hidden="1" customHeight="1">
      <c r="A373" s="379">
        <v>598</v>
      </c>
      <c r="B373" s="393">
        <f>+A373</f>
        <v>598</v>
      </c>
      <c r="C373" s="245" t="str">
        <f>+VLOOKUP(A373,bd_lista!$A$3:$C$592,3,FALSE)</f>
        <v>Empresa Pública "Editorial del Estado Plurinacional de Bolivia"</v>
      </c>
      <c r="D373" s="395" t="str">
        <f>+C373</f>
        <v>Empresa Pública "Editorial del Estado Plurinacional de Bolivia"</v>
      </c>
      <c r="E373" s="245" t="s">
        <v>1303</v>
      </c>
      <c r="F373" s="241">
        <f ca="1">+IFERROR(INDEX('Hoja de Trabajo para listado'!$A$155:$Z$1048576,MATCH($A373,'Hoja de Trabajo para listado'!$A$155:$A$1048576,0),MATCH((CUADRO!F$4&amp;$E373),'Hoja de Trabajo para listado'!$A$151:$Z$151,0)),0)+IFERROR(INDEX('Hoja de Trabajo para listado'!$AB$155:$BA$1048576,MATCH($A373,'Hoja de Trabajo para listado'!$AB$155:$AB$1048576,0),MATCH((CUADRO!F$4&amp;$E373),'Hoja de Trabajo para listado'!$AB$151:$BA$151,0)),0)+IFERROR(INDEX('Hoja de Trabajo para listado'!$BC$155:$CB$1048576,MATCH($A373,'Hoja de Trabajo para listado'!$BC$155:$BC$1048576,0),MATCH((CUADRO!F$4&amp;$E373),'Hoja de Trabajo para listado'!$BC$151:$CB$151,0)),0)+IFERROR(INDEX('Hoja de Trabajo para listado'!$DE$153:$DG$274,MATCH($A373,'Hoja de Trabajo para listado'!$DE$153:$DE$1048576,0),MATCH((CUADRO!F$4&amp;$E373),'Hoja de Trabajo para listado'!$DE$151:$DG$151,0)),0)+IFERROR(INDEX('Hoja de Trabajo para listado'!$CD$155:$DC$1048576,MATCH($A373,'Hoja de Trabajo para listado'!$CD$155:$CD$1048576,0),MATCH((CUADRO!F$4&amp;$E373),'Hoja de Trabajo para listado'!$CD$151:$DC$151,0)),0)</f>
        <v>0</v>
      </c>
      <c r="G373" s="241">
        <f ca="1">+IFERROR(INDEX('Hoja de Trabajo para listado'!$A$155:$Z$1048576,MATCH($A373,'Hoja de Trabajo para listado'!$A$155:$A$1048576,0),MATCH((CUADRO!G$4&amp;$E373),'Hoja de Trabajo para listado'!$A$151:$Z$151,0)),0)+IFERROR(INDEX('Hoja de Trabajo para listado'!$AB$155:$BA$1048576,MATCH($A373,'Hoja de Trabajo para listado'!$AB$155:$AB$1048576,0),MATCH((CUADRO!G$4&amp;$E373),'Hoja de Trabajo para listado'!$AB$151:$BA$151,0)),0)+IFERROR(INDEX('Hoja de Trabajo para listado'!$BC$155:$CB$1048576,MATCH($A373,'Hoja de Trabajo para listado'!$BC$155:$BC$1048576,0),MATCH((CUADRO!G$4&amp;$E373),'Hoja de Trabajo para listado'!$BC$151:$CB$151,0)),0)+IFERROR(INDEX('Hoja de Trabajo para listado'!$DE$153:$DG$274,MATCH($A373,'Hoja de Trabajo para listado'!$DE$153:$DE$1048576,0),MATCH((CUADRO!G$4&amp;$E373),'Hoja de Trabajo para listado'!$DE$151:$DG$151,0)),0)+IFERROR(INDEX('Hoja de Trabajo para listado'!$CD$155:$DC$1048576,MATCH($A373,'Hoja de Trabajo para listado'!$CD$155:$CD$1048576,0),MATCH((CUADRO!G$4&amp;$E373),'Hoja de Trabajo para listado'!$CD$151:$DC$151,0)),0)</f>
        <v>0</v>
      </c>
      <c r="H373" s="241">
        <f ca="1">+IFERROR(INDEX('Hoja de Trabajo para listado'!$A$155:$Z$1048576,MATCH($A373,'Hoja de Trabajo para listado'!$A$155:$A$1048576,0),MATCH((CUADRO!H$4&amp;$E373),'Hoja de Trabajo para listado'!$A$151:$Z$151,0)),0)+IFERROR(INDEX('Hoja de Trabajo para listado'!$AB$155:$BA$1048576,MATCH($A373,'Hoja de Trabajo para listado'!$AB$155:$AB$1048576,0),MATCH((CUADRO!H$4&amp;$E373),'Hoja de Trabajo para listado'!$AB$151:$BA$151,0)),0)+IFERROR(INDEX('Hoja de Trabajo para listado'!$BC$155:$CB$1048576,MATCH($A373,'Hoja de Trabajo para listado'!$BC$155:$BC$1048576,0),MATCH((CUADRO!H$4&amp;$E373),'Hoja de Trabajo para listado'!$BC$151:$CB$151,0)),0)+IFERROR(INDEX('Hoja de Trabajo para listado'!$DE$153:$DG$274,MATCH($A373,'Hoja de Trabajo para listado'!$DE$153:$DE$1048576,0),MATCH((CUADRO!H$4&amp;$E373),'Hoja de Trabajo para listado'!$DE$151:$DG$151,0)),0)+IFERROR(INDEX('Hoja de Trabajo para listado'!$CD$155:$DC$1048576,MATCH($A373,'Hoja de Trabajo para listado'!$CD$155:$CD$1048576,0),MATCH((CUADRO!H$4&amp;$E373),'Hoja de Trabajo para listado'!$CD$151:$DC$151,0)),0)</f>
        <v>0</v>
      </c>
      <c r="I373" s="241">
        <f ca="1">+IFERROR(INDEX('Hoja de Trabajo para listado'!$A$155:$Z$1048576,MATCH($A373,'Hoja de Trabajo para listado'!$A$155:$A$1048576,0),MATCH((CUADRO!I$4&amp;$E373),'Hoja de Trabajo para listado'!$A$151:$Z$151,0)),0)+IFERROR(INDEX('Hoja de Trabajo para listado'!$AB$155:$BA$1048576,MATCH($A373,'Hoja de Trabajo para listado'!$AB$155:$AB$1048576,0),MATCH((CUADRO!I$4&amp;$E373),'Hoja de Trabajo para listado'!$AB$151:$BA$151,0)),0)+IFERROR(INDEX('Hoja de Trabajo para listado'!$BC$155:$CB$1048576,MATCH($A373,'Hoja de Trabajo para listado'!$BC$155:$BC$1048576,0),MATCH((CUADRO!I$4&amp;$E373),'Hoja de Trabajo para listado'!$BC$151:$CB$151,0)),0)+IFERROR(INDEX('Hoja de Trabajo para listado'!$DE$153:$DG$274,MATCH($A373,'Hoja de Trabajo para listado'!$DE$153:$DE$1048576,0),MATCH((CUADRO!I$4&amp;$E373),'Hoja de Trabajo para listado'!$DE$151:$DG$151,0)),0)+IFERROR(INDEX('Hoja de Trabajo para listado'!$CD$155:$DC$1048576,MATCH($A373,'Hoja de Trabajo para listado'!$CD$155:$CD$1048576,0),MATCH((CUADRO!I$4&amp;$E373),'Hoja de Trabajo para listado'!$CD$151:$DC$151,0)),0)</f>
        <v>0</v>
      </c>
      <c r="J373" s="241">
        <f ca="1">+IFERROR(INDEX('Hoja de Trabajo para listado'!$A$155:$Z$1048576,MATCH($A373,'Hoja de Trabajo para listado'!$A$155:$A$1048576,0),MATCH((CUADRO!J$4&amp;$E373),'Hoja de Trabajo para listado'!$A$151:$Z$151,0)),0)+IFERROR(INDEX('Hoja de Trabajo para listado'!$AB$155:$BA$1048576,MATCH($A373,'Hoja de Trabajo para listado'!$AB$155:$AB$1048576,0),MATCH((CUADRO!J$4&amp;$E373),'Hoja de Trabajo para listado'!$AB$151:$BA$151,0)),0)+IFERROR(INDEX('Hoja de Trabajo para listado'!$BC$155:$CB$1048576,MATCH($A373,'Hoja de Trabajo para listado'!$BC$155:$BC$1048576,0),MATCH((CUADRO!J$4&amp;$E373),'Hoja de Trabajo para listado'!$BC$151:$CB$151,0)),0)+IFERROR(INDEX('Hoja de Trabajo para listado'!$DE$153:$DG$274,MATCH($A373,'Hoja de Trabajo para listado'!$DE$153:$DE$1048576,0),MATCH((CUADRO!J$4&amp;$E373),'Hoja de Trabajo para listado'!$DE$151:$DG$151,0)),0)+IFERROR(INDEX('Hoja de Trabajo para listado'!$CD$155:$DC$1048576,MATCH($A373,'Hoja de Trabajo para listado'!$CD$155:$CD$1048576,0),MATCH((CUADRO!J$4&amp;$E373),'Hoja de Trabajo para listado'!$CD$151:$DC$151,0)),0)</f>
        <v>0</v>
      </c>
      <c r="K373" s="241">
        <f ca="1">+IFERROR(INDEX('Hoja de Trabajo para listado'!$A$155:$Z$1048576,MATCH($A373,'Hoja de Trabajo para listado'!$A$155:$A$1048576,0),MATCH((CUADRO!K$4&amp;$E373),'Hoja de Trabajo para listado'!$A$151:$Z$151,0)),0)+IFERROR(INDEX('Hoja de Trabajo para listado'!$AB$155:$BA$1048576,MATCH($A373,'Hoja de Trabajo para listado'!$AB$155:$AB$1048576,0),MATCH((CUADRO!K$4&amp;$E373),'Hoja de Trabajo para listado'!$AB$151:$BA$151,0)),0)+IFERROR(INDEX('Hoja de Trabajo para listado'!$BC$155:$CB$1048576,MATCH($A373,'Hoja de Trabajo para listado'!$BC$155:$BC$1048576,0),MATCH((CUADRO!K$4&amp;$E373),'Hoja de Trabajo para listado'!$BC$151:$CB$151,0)),0)+IFERROR(INDEX('Hoja de Trabajo para listado'!$DE$153:$DG$274,MATCH($A373,'Hoja de Trabajo para listado'!$DE$153:$DE$1048576,0),MATCH((CUADRO!K$4&amp;$E373),'Hoja de Trabajo para listado'!$DE$151:$DG$151,0)),0)+IFERROR(INDEX('Hoja de Trabajo para listado'!$CD$155:$DC$1048576,MATCH($A373,'Hoja de Trabajo para listado'!$CD$155:$CD$1048576,0),MATCH((CUADRO!K$4&amp;$E373),'Hoja de Trabajo para listado'!$CD$151:$DC$151,0)),0)</f>
        <v>0</v>
      </c>
      <c r="L373" s="241">
        <f ca="1">+IFERROR(INDEX('Hoja de Trabajo para listado'!$A$155:$Z$1048576,MATCH($A373,'Hoja de Trabajo para listado'!$A$155:$A$1048576,0),MATCH((CUADRO!L$4&amp;$E373),'Hoja de Trabajo para listado'!$A$151:$Z$151,0)),0)+IFERROR(INDEX('Hoja de Trabajo para listado'!$AB$155:$BA$1048576,MATCH($A373,'Hoja de Trabajo para listado'!$AB$155:$AB$1048576,0),MATCH((CUADRO!L$4&amp;$E373),'Hoja de Trabajo para listado'!$AB$151:$BA$151,0)),0)+IFERROR(INDEX('Hoja de Trabajo para listado'!$BC$155:$CB$1048576,MATCH($A373,'Hoja de Trabajo para listado'!$BC$155:$BC$1048576,0),MATCH((CUADRO!L$4&amp;$E373),'Hoja de Trabajo para listado'!$BC$151:$CB$151,0)),0)+IFERROR(INDEX('Hoja de Trabajo para listado'!$DE$153:$DG$274,MATCH($A373,'Hoja de Trabajo para listado'!$DE$153:$DE$1048576,0),MATCH((CUADRO!L$4&amp;$E373),'Hoja de Trabajo para listado'!$DE$151:$DG$151,0)),0)+IFERROR(INDEX('Hoja de Trabajo para listado'!$CD$155:$DC$1048576,MATCH($A373,'Hoja de Trabajo para listado'!$CD$155:$CD$1048576,0),MATCH((CUADRO!L$4&amp;$E373),'Hoja de Trabajo para listado'!$CD$151:$DC$151,0)),0)</f>
        <v>0</v>
      </c>
      <c r="M373" s="241">
        <f ca="1">+IFERROR(INDEX('Hoja de Trabajo para listado'!$A$155:$Z$1048576,MATCH($A373,'Hoja de Trabajo para listado'!$A$155:$A$1048576,0),MATCH((CUADRO!M$4&amp;$E373),'Hoja de Trabajo para listado'!$A$151:$Z$151,0)),0)+IFERROR(INDEX('Hoja de Trabajo para listado'!$AB$155:$BA$1048576,MATCH($A373,'Hoja de Trabajo para listado'!$AB$155:$AB$1048576,0),MATCH((CUADRO!M$4&amp;$E373),'Hoja de Trabajo para listado'!$AB$151:$BA$151,0)),0)+IFERROR(INDEX('Hoja de Trabajo para listado'!$BC$155:$CB$1048576,MATCH($A373,'Hoja de Trabajo para listado'!$BC$155:$BC$1048576,0),MATCH((CUADRO!M$4&amp;$E373),'Hoja de Trabajo para listado'!$BC$151:$CB$151,0)),0)+IFERROR(INDEX('Hoja de Trabajo para listado'!$DE$153:$DG$274,MATCH($A373,'Hoja de Trabajo para listado'!$DE$153:$DE$1048576,0),MATCH((CUADRO!M$4&amp;$E373),'Hoja de Trabajo para listado'!$DE$151:$DG$151,0)),0)+IFERROR(INDEX('Hoja de Trabajo para listado'!$CD$155:$DC$1048576,MATCH($A373,'Hoja de Trabajo para listado'!$CD$155:$CD$1048576,0),MATCH((CUADRO!M$4&amp;$E373),'Hoja de Trabajo para listado'!$CD$151:$DC$151,0)),0)</f>
        <v>0</v>
      </c>
      <c r="N373" s="241">
        <f ca="1">+IFERROR(INDEX('Hoja de Trabajo para listado'!$A$155:$Z$1048576,MATCH($A373,'Hoja de Trabajo para listado'!$A$155:$A$1048576,0),MATCH((CUADRO!N$4&amp;$E373),'Hoja de Trabajo para listado'!$A$151:$Z$151,0)),0)+IFERROR(INDEX('Hoja de Trabajo para listado'!$AB$155:$BA$1048576,MATCH($A373,'Hoja de Trabajo para listado'!$AB$155:$AB$1048576,0),MATCH((CUADRO!N$4&amp;$E373),'Hoja de Trabajo para listado'!$AB$151:$BA$151,0)),0)+IFERROR(INDEX('Hoja de Trabajo para listado'!$BC$155:$CB$1048576,MATCH($A373,'Hoja de Trabajo para listado'!$BC$155:$BC$1048576,0),MATCH((CUADRO!N$4&amp;$E373),'Hoja de Trabajo para listado'!$BC$151:$CB$151,0)),0)+IFERROR(INDEX('Hoja de Trabajo para listado'!$DE$153:$DG$274,MATCH($A373,'Hoja de Trabajo para listado'!$DE$153:$DE$1048576,0),MATCH((CUADRO!N$4&amp;$E373),'Hoja de Trabajo para listado'!$DE$151:$DG$151,0)),0)+IFERROR(INDEX('Hoja de Trabajo para listado'!$CD$155:$DC$1048576,MATCH($A373,'Hoja de Trabajo para listado'!$CD$155:$CD$1048576,0),MATCH((CUADRO!N$4&amp;$E373),'Hoja de Trabajo para listado'!$CD$151:$DC$151,0)),0)</f>
        <v>0</v>
      </c>
      <c r="O373" s="241">
        <f ca="1">+IFERROR(INDEX('Hoja de Trabajo para listado'!$A$155:$Z$1048576,MATCH($A373,'Hoja de Trabajo para listado'!$A$155:$A$1048576,0),MATCH((CUADRO!O$4&amp;$E373),'Hoja de Trabajo para listado'!$A$151:$Z$151,0)),0)+IFERROR(INDEX('Hoja de Trabajo para listado'!$AB$155:$BA$1048576,MATCH($A373,'Hoja de Trabajo para listado'!$AB$155:$AB$1048576,0),MATCH((CUADRO!O$4&amp;$E373),'Hoja de Trabajo para listado'!$AB$151:$BA$151,0)),0)+IFERROR(INDEX('Hoja de Trabajo para listado'!$BC$155:$CB$1048576,MATCH($A373,'Hoja de Trabajo para listado'!$BC$155:$BC$1048576,0),MATCH((CUADRO!O$4&amp;$E373),'Hoja de Trabajo para listado'!$BC$151:$CB$151,0)),0)+IFERROR(INDEX('Hoja de Trabajo para listado'!$DE$153:$DG$274,MATCH($A373,'Hoja de Trabajo para listado'!$DE$153:$DE$1048576,0),MATCH((CUADRO!O$4&amp;$E373),'Hoja de Trabajo para listado'!$DE$151:$DG$151,0)),0)+IFERROR(INDEX('Hoja de Trabajo para listado'!$CD$155:$DC$1048576,MATCH($A373,'Hoja de Trabajo para listado'!$CD$155:$CD$1048576,0),MATCH((CUADRO!O$4&amp;$E373),'Hoja de Trabajo para listado'!$CD$151:$DC$151,0)),0)</f>
        <v>0</v>
      </c>
      <c r="P373" s="241">
        <f ca="1">+IFERROR(INDEX('Hoja de Trabajo para listado'!$A$155:$Z$1048576,MATCH($A373,'Hoja de Trabajo para listado'!$A$155:$A$1048576,0),MATCH((CUADRO!P$4&amp;$E373),'Hoja de Trabajo para listado'!$A$151:$Z$151,0)),0)+IFERROR(INDEX('Hoja de Trabajo para listado'!$AB$155:$BA$1048576,MATCH($A373,'Hoja de Trabajo para listado'!$AB$155:$AB$1048576,0),MATCH((CUADRO!P$4&amp;$E373),'Hoja de Trabajo para listado'!$AB$151:$BA$151,0)),0)+IFERROR(INDEX('Hoja de Trabajo para listado'!$BC$155:$CB$1048576,MATCH($A373,'Hoja de Trabajo para listado'!$BC$155:$BC$1048576,0),MATCH((CUADRO!P$4&amp;$E373),'Hoja de Trabajo para listado'!$BC$151:$CB$151,0)),0)+IFERROR(INDEX('Hoja de Trabajo para listado'!$DE$153:$DG$274,MATCH($A373,'Hoja de Trabajo para listado'!$DE$153:$DE$1048576,0),MATCH((CUADRO!P$4&amp;$E373),'Hoja de Trabajo para listado'!$DE$151:$DG$151,0)),0)+IFERROR(INDEX('Hoja de Trabajo para listado'!$CD$155:$DC$1048576,MATCH($A373,'Hoja de Trabajo para listado'!$CD$155:$CD$1048576,0),MATCH((CUADRO!P$4&amp;$E373),'Hoja de Trabajo para listado'!$CD$151:$DC$151,0)),0)</f>
        <v>0</v>
      </c>
      <c r="Q373" s="241">
        <f ca="1">+IFERROR(INDEX('Hoja de Trabajo para listado'!$A$155:$Z$1048576,MATCH($A373,'Hoja de Trabajo para listado'!$A$155:$A$1048576,0),MATCH((CUADRO!Q$4&amp;$E373),'Hoja de Trabajo para listado'!$A$151:$Z$151,0)),0)+IFERROR(INDEX('Hoja de Trabajo para listado'!$AB$155:$BA$1048576,MATCH($A373,'Hoja de Trabajo para listado'!$AB$155:$AB$1048576,0),MATCH((CUADRO!Q$4&amp;$E373),'Hoja de Trabajo para listado'!$AB$151:$BA$151,0)),0)+IFERROR(INDEX('Hoja de Trabajo para listado'!$BC$155:$CB$1048576,MATCH($A373,'Hoja de Trabajo para listado'!$BC$155:$BC$1048576,0),MATCH((CUADRO!Q$4&amp;$E373),'Hoja de Trabajo para listado'!$BC$151:$CB$151,0)),0)+IFERROR(INDEX('Hoja de Trabajo para listado'!$DE$153:$DG$274,MATCH($A373,'Hoja de Trabajo para listado'!$DE$153:$DE$1048576,0),MATCH((CUADRO!Q$4&amp;$E373),'Hoja de Trabajo para listado'!$DE$151:$DG$151,0)),0)+IFERROR(INDEX('Hoja de Trabajo para listado'!$CD$155:$DC$1048576,MATCH($A373,'Hoja de Trabajo para listado'!$CD$155:$CD$1048576,0),MATCH((CUADRO!Q$4&amp;$E373),'Hoja de Trabajo para listado'!$CD$151:$DC$151,0)),0)</f>
        <v>0</v>
      </c>
      <c r="R373" s="241">
        <f t="shared" ca="1" si="15"/>
        <v>0</v>
      </c>
      <c r="S373" s="260"/>
      <c r="T373" s="241">
        <f ca="1">+T374</f>
        <v>0</v>
      </c>
      <c r="U373" s="240">
        <f t="shared" si="16"/>
        <v>1</v>
      </c>
      <c r="V373" s="327" t="str">
        <f>+VLOOKUP(A373,bd_lista!$A$3:$E$592,5,FALSE)</f>
        <v>Empresas Nacionales</v>
      </c>
      <c r="W373" s="397" t="str">
        <f>+V373</f>
        <v>Empresas Nacionales</v>
      </c>
      <c r="X373" s="240">
        <f>+VLOOKUP(A373,[4]Sheet1!$A$13:$D$744,4,FALSE)</f>
        <v>87</v>
      </c>
      <c r="Y373" s="240" t="e">
        <f>+VLOOKUP(X373,bd_lista!$A$3:$C$592,3,FALSE)</f>
        <v>#N/A</v>
      </c>
      <c r="Z373" s="290">
        <f>+X373</f>
        <v>87</v>
      </c>
      <c r="AA373" s="315" t="e">
        <f>+Y373</f>
        <v>#N/A</v>
      </c>
    </row>
    <row r="374" spans="1:27" ht="15" hidden="1" customHeight="1">
      <c r="A374" s="378">
        <v>598</v>
      </c>
      <c r="B374" s="394"/>
      <c r="C374" s="327" t="str">
        <f>+VLOOKUP(A374,bd_lista!$A$3:$C$592,3,FALSE)</f>
        <v>Empresa Pública "Editorial del Estado Plurinacional de Bolivia"</v>
      </c>
      <c r="D374" s="396"/>
      <c r="E374" s="327" t="s">
        <v>1304</v>
      </c>
      <c r="F374" s="243">
        <f ca="1">+IFERROR(INDEX('Hoja de Trabajo para listado'!$A$155:$Z$1048576,MATCH($A374,'Hoja de Trabajo para listado'!$A$155:$A$1048576,0),MATCH((CUADRO!F$4&amp;$E374),'Hoja de Trabajo para listado'!$A$151:$Z$151,0)),0)+IFERROR(INDEX('Hoja de Trabajo para listado'!$AB$155:$BA$1048576,MATCH($A374,'Hoja de Trabajo para listado'!$AB$155:$AB$1048576,0),MATCH((CUADRO!F$4&amp;$E374),'Hoja de Trabajo para listado'!$AB$151:$BA$151,0)),0)+IFERROR(INDEX('Hoja de Trabajo para listado'!$BC$155:$CB$1048576,MATCH($A374,'Hoja de Trabajo para listado'!$BC$155:$BC$1048576,0),MATCH((CUADRO!F$4&amp;$E374),'Hoja de Trabajo para listado'!$BC$151:$CB$151,0)),0)+IFERROR(INDEX('Hoja de Trabajo para listado'!$DE$153:$DG$274,MATCH($A374,'Hoja de Trabajo para listado'!$DE$153:$DE$1048576,0),MATCH((CUADRO!F$4&amp;$E374),'Hoja de Trabajo para listado'!$DE$151:$DG$151,0)),0)+IFERROR(INDEX('Hoja de Trabajo para listado'!$CD$155:$DC$1048576,MATCH($A374,'Hoja de Trabajo para listado'!$CD$155:$CD$1048576,0),MATCH((CUADRO!F$4&amp;$E374),'Hoja de Trabajo para listado'!$CD$151:$DC$151,0)),0)</f>
        <v>0</v>
      </c>
      <c r="G374" s="243">
        <f ca="1">+IFERROR(INDEX('Hoja de Trabajo para listado'!$A$155:$Z$1048576,MATCH($A374,'Hoja de Trabajo para listado'!$A$155:$A$1048576,0),MATCH((CUADRO!G$4&amp;$E374),'Hoja de Trabajo para listado'!$A$151:$Z$151,0)),0)+IFERROR(INDEX('Hoja de Trabajo para listado'!$AB$155:$BA$1048576,MATCH($A374,'Hoja de Trabajo para listado'!$AB$155:$AB$1048576,0),MATCH((CUADRO!G$4&amp;$E374),'Hoja de Trabajo para listado'!$AB$151:$BA$151,0)),0)+IFERROR(INDEX('Hoja de Trabajo para listado'!$BC$155:$CB$1048576,MATCH($A374,'Hoja de Trabajo para listado'!$BC$155:$BC$1048576,0),MATCH((CUADRO!G$4&amp;$E374),'Hoja de Trabajo para listado'!$BC$151:$CB$151,0)),0)+IFERROR(INDEX('Hoja de Trabajo para listado'!$DE$153:$DG$274,MATCH($A374,'Hoja de Trabajo para listado'!$DE$153:$DE$1048576,0),MATCH((CUADRO!G$4&amp;$E374),'Hoja de Trabajo para listado'!$DE$151:$DG$151,0)),0)+IFERROR(INDEX('Hoja de Trabajo para listado'!$CD$155:$DC$1048576,MATCH($A374,'Hoja de Trabajo para listado'!$CD$155:$CD$1048576,0),MATCH((CUADRO!G$4&amp;$E374),'Hoja de Trabajo para listado'!$CD$151:$DC$151,0)),0)</f>
        <v>0</v>
      </c>
      <c r="H374" s="243">
        <f ca="1">+IFERROR(INDEX('Hoja de Trabajo para listado'!$A$155:$Z$1048576,MATCH($A374,'Hoja de Trabajo para listado'!$A$155:$A$1048576,0),MATCH((CUADRO!H$4&amp;$E374),'Hoja de Trabajo para listado'!$A$151:$Z$151,0)),0)+IFERROR(INDEX('Hoja de Trabajo para listado'!$AB$155:$BA$1048576,MATCH($A374,'Hoja de Trabajo para listado'!$AB$155:$AB$1048576,0),MATCH((CUADRO!H$4&amp;$E374),'Hoja de Trabajo para listado'!$AB$151:$BA$151,0)),0)+IFERROR(INDEX('Hoja de Trabajo para listado'!$BC$155:$CB$1048576,MATCH($A374,'Hoja de Trabajo para listado'!$BC$155:$BC$1048576,0),MATCH((CUADRO!H$4&amp;$E374),'Hoja de Trabajo para listado'!$BC$151:$CB$151,0)),0)+IFERROR(INDEX('Hoja de Trabajo para listado'!$DE$153:$DG$274,MATCH($A374,'Hoja de Trabajo para listado'!$DE$153:$DE$1048576,0),MATCH((CUADRO!H$4&amp;$E374),'Hoja de Trabajo para listado'!$DE$151:$DG$151,0)),0)+IFERROR(INDEX('Hoja de Trabajo para listado'!$CD$155:$DC$1048576,MATCH($A374,'Hoja de Trabajo para listado'!$CD$155:$CD$1048576,0),MATCH((CUADRO!H$4&amp;$E374),'Hoja de Trabajo para listado'!$CD$151:$DC$151,0)),0)</f>
        <v>0</v>
      </c>
      <c r="I374" s="243">
        <f ca="1">+IFERROR(INDEX('Hoja de Trabajo para listado'!$A$155:$Z$1048576,MATCH($A374,'Hoja de Trabajo para listado'!$A$155:$A$1048576,0),MATCH((CUADRO!I$4&amp;$E374),'Hoja de Trabajo para listado'!$A$151:$Z$151,0)),0)+IFERROR(INDEX('Hoja de Trabajo para listado'!$AB$155:$BA$1048576,MATCH($A374,'Hoja de Trabajo para listado'!$AB$155:$AB$1048576,0),MATCH((CUADRO!I$4&amp;$E374),'Hoja de Trabajo para listado'!$AB$151:$BA$151,0)),0)+IFERROR(INDEX('Hoja de Trabajo para listado'!$BC$155:$CB$1048576,MATCH($A374,'Hoja de Trabajo para listado'!$BC$155:$BC$1048576,0),MATCH((CUADRO!I$4&amp;$E374),'Hoja de Trabajo para listado'!$BC$151:$CB$151,0)),0)+IFERROR(INDEX('Hoja de Trabajo para listado'!$DE$153:$DG$274,MATCH($A374,'Hoja de Trabajo para listado'!$DE$153:$DE$1048576,0),MATCH((CUADRO!I$4&amp;$E374),'Hoja de Trabajo para listado'!$DE$151:$DG$151,0)),0)+IFERROR(INDEX('Hoja de Trabajo para listado'!$CD$155:$DC$1048576,MATCH($A374,'Hoja de Trabajo para listado'!$CD$155:$CD$1048576,0),MATCH((CUADRO!I$4&amp;$E374),'Hoja de Trabajo para listado'!$CD$151:$DC$151,0)),0)</f>
        <v>0</v>
      </c>
      <c r="J374" s="243">
        <f ca="1">+IFERROR(INDEX('Hoja de Trabajo para listado'!$A$155:$Z$1048576,MATCH($A374,'Hoja de Trabajo para listado'!$A$155:$A$1048576,0),MATCH((CUADRO!J$4&amp;$E374),'Hoja de Trabajo para listado'!$A$151:$Z$151,0)),0)+IFERROR(INDEX('Hoja de Trabajo para listado'!$AB$155:$BA$1048576,MATCH($A374,'Hoja de Trabajo para listado'!$AB$155:$AB$1048576,0),MATCH((CUADRO!J$4&amp;$E374),'Hoja de Trabajo para listado'!$AB$151:$BA$151,0)),0)+IFERROR(INDEX('Hoja de Trabajo para listado'!$BC$155:$CB$1048576,MATCH($A374,'Hoja de Trabajo para listado'!$BC$155:$BC$1048576,0),MATCH((CUADRO!J$4&amp;$E374),'Hoja de Trabajo para listado'!$BC$151:$CB$151,0)),0)+IFERROR(INDEX('Hoja de Trabajo para listado'!$DE$153:$DG$274,MATCH($A374,'Hoja de Trabajo para listado'!$DE$153:$DE$1048576,0),MATCH((CUADRO!J$4&amp;$E374),'Hoja de Trabajo para listado'!$DE$151:$DG$151,0)),0)+IFERROR(INDEX('Hoja de Trabajo para listado'!$CD$155:$DC$1048576,MATCH($A374,'Hoja de Trabajo para listado'!$CD$155:$CD$1048576,0),MATCH((CUADRO!J$4&amp;$E374),'Hoja de Trabajo para listado'!$CD$151:$DC$151,0)),0)</f>
        <v>0</v>
      </c>
      <c r="K374" s="243">
        <f ca="1">+IFERROR(INDEX('Hoja de Trabajo para listado'!$A$155:$Z$1048576,MATCH($A374,'Hoja de Trabajo para listado'!$A$155:$A$1048576,0),MATCH((CUADRO!K$4&amp;$E374),'Hoja de Trabajo para listado'!$A$151:$Z$151,0)),0)+IFERROR(INDEX('Hoja de Trabajo para listado'!$AB$155:$BA$1048576,MATCH($A374,'Hoja de Trabajo para listado'!$AB$155:$AB$1048576,0),MATCH((CUADRO!K$4&amp;$E374),'Hoja de Trabajo para listado'!$AB$151:$BA$151,0)),0)+IFERROR(INDEX('Hoja de Trabajo para listado'!$BC$155:$CB$1048576,MATCH($A374,'Hoja de Trabajo para listado'!$BC$155:$BC$1048576,0),MATCH((CUADRO!K$4&amp;$E374),'Hoja de Trabajo para listado'!$BC$151:$CB$151,0)),0)+IFERROR(INDEX('Hoja de Trabajo para listado'!$DE$153:$DG$274,MATCH($A374,'Hoja de Trabajo para listado'!$DE$153:$DE$1048576,0),MATCH((CUADRO!K$4&amp;$E374),'Hoja de Trabajo para listado'!$DE$151:$DG$151,0)),0)+IFERROR(INDEX('Hoja de Trabajo para listado'!$CD$155:$DC$1048576,MATCH($A374,'Hoja de Trabajo para listado'!$CD$155:$CD$1048576,0),MATCH((CUADRO!K$4&amp;$E374),'Hoja de Trabajo para listado'!$CD$151:$DC$151,0)),0)</f>
        <v>0</v>
      </c>
      <c r="L374" s="243">
        <f ca="1">+IFERROR(INDEX('Hoja de Trabajo para listado'!$A$155:$Z$1048576,MATCH($A374,'Hoja de Trabajo para listado'!$A$155:$A$1048576,0),MATCH((CUADRO!L$4&amp;$E374),'Hoja de Trabajo para listado'!$A$151:$Z$151,0)),0)+IFERROR(INDEX('Hoja de Trabajo para listado'!$AB$155:$BA$1048576,MATCH($A374,'Hoja de Trabajo para listado'!$AB$155:$AB$1048576,0),MATCH((CUADRO!L$4&amp;$E374),'Hoja de Trabajo para listado'!$AB$151:$BA$151,0)),0)+IFERROR(INDEX('Hoja de Trabajo para listado'!$BC$155:$CB$1048576,MATCH($A374,'Hoja de Trabajo para listado'!$BC$155:$BC$1048576,0),MATCH((CUADRO!L$4&amp;$E374),'Hoja de Trabajo para listado'!$BC$151:$CB$151,0)),0)+IFERROR(INDEX('Hoja de Trabajo para listado'!$DE$153:$DG$274,MATCH($A374,'Hoja de Trabajo para listado'!$DE$153:$DE$1048576,0),MATCH((CUADRO!L$4&amp;$E374),'Hoja de Trabajo para listado'!$DE$151:$DG$151,0)),0)+IFERROR(INDEX('Hoja de Trabajo para listado'!$CD$155:$DC$1048576,MATCH($A374,'Hoja de Trabajo para listado'!$CD$155:$CD$1048576,0),MATCH((CUADRO!L$4&amp;$E374),'Hoja de Trabajo para listado'!$CD$151:$DC$151,0)),0)</f>
        <v>0</v>
      </c>
      <c r="M374" s="243">
        <f ca="1">+IFERROR(INDEX('Hoja de Trabajo para listado'!$A$155:$Z$1048576,MATCH($A374,'Hoja de Trabajo para listado'!$A$155:$A$1048576,0),MATCH((CUADRO!M$4&amp;$E374),'Hoja de Trabajo para listado'!$A$151:$Z$151,0)),0)+IFERROR(INDEX('Hoja de Trabajo para listado'!$AB$155:$BA$1048576,MATCH($A374,'Hoja de Trabajo para listado'!$AB$155:$AB$1048576,0),MATCH((CUADRO!M$4&amp;$E374),'Hoja de Trabajo para listado'!$AB$151:$BA$151,0)),0)+IFERROR(INDEX('Hoja de Trabajo para listado'!$BC$155:$CB$1048576,MATCH($A374,'Hoja de Trabajo para listado'!$BC$155:$BC$1048576,0),MATCH((CUADRO!M$4&amp;$E374),'Hoja de Trabajo para listado'!$BC$151:$CB$151,0)),0)+IFERROR(INDEX('Hoja de Trabajo para listado'!$DE$153:$DG$274,MATCH($A374,'Hoja de Trabajo para listado'!$DE$153:$DE$1048576,0),MATCH((CUADRO!M$4&amp;$E374),'Hoja de Trabajo para listado'!$DE$151:$DG$151,0)),0)+IFERROR(INDEX('Hoja de Trabajo para listado'!$CD$155:$DC$1048576,MATCH($A374,'Hoja de Trabajo para listado'!$CD$155:$CD$1048576,0),MATCH((CUADRO!M$4&amp;$E374),'Hoja de Trabajo para listado'!$CD$151:$DC$151,0)),0)</f>
        <v>0</v>
      </c>
      <c r="N374" s="243">
        <f ca="1">+IFERROR(INDEX('Hoja de Trabajo para listado'!$A$155:$Z$1048576,MATCH($A374,'Hoja de Trabajo para listado'!$A$155:$A$1048576,0),MATCH((CUADRO!N$4&amp;$E374),'Hoja de Trabajo para listado'!$A$151:$Z$151,0)),0)+IFERROR(INDEX('Hoja de Trabajo para listado'!$AB$155:$BA$1048576,MATCH($A374,'Hoja de Trabajo para listado'!$AB$155:$AB$1048576,0),MATCH((CUADRO!N$4&amp;$E374),'Hoja de Trabajo para listado'!$AB$151:$BA$151,0)),0)+IFERROR(INDEX('Hoja de Trabajo para listado'!$BC$155:$CB$1048576,MATCH($A374,'Hoja de Trabajo para listado'!$BC$155:$BC$1048576,0),MATCH((CUADRO!N$4&amp;$E374),'Hoja de Trabajo para listado'!$BC$151:$CB$151,0)),0)+IFERROR(INDEX('Hoja de Trabajo para listado'!$DE$153:$DG$274,MATCH($A374,'Hoja de Trabajo para listado'!$DE$153:$DE$1048576,0),MATCH((CUADRO!N$4&amp;$E374),'Hoja de Trabajo para listado'!$DE$151:$DG$151,0)),0)+IFERROR(INDEX('Hoja de Trabajo para listado'!$CD$155:$DC$1048576,MATCH($A374,'Hoja de Trabajo para listado'!$CD$155:$CD$1048576,0),MATCH((CUADRO!N$4&amp;$E374),'Hoja de Trabajo para listado'!$CD$151:$DC$151,0)),0)</f>
        <v>0</v>
      </c>
      <c r="O374" s="243">
        <f ca="1">+IFERROR(INDEX('Hoja de Trabajo para listado'!$A$155:$Z$1048576,MATCH($A374,'Hoja de Trabajo para listado'!$A$155:$A$1048576,0),MATCH((CUADRO!O$4&amp;$E374),'Hoja de Trabajo para listado'!$A$151:$Z$151,0)),0)+IFERROR(INDEX('Hoja de Trabajo para listado'!$AB$155:$BA$1048576,MATCH($A374,'Hoja de Trabajo para listado'!$AB$155:$AB$1048576,0),MATCH((CUADRO!O$4&amp;$E374),'Hoja de Trabajo para listado'!$AB$151:$BA$151,0)),0)+IFERROR(INDEX('Hoja de Trabajo para listado'!$BC$155:$CB$1048576,MATCH($A374,'Hoja de Trabajo para listado'!$BC$155:$BC$1048576,0),MATCH((CUADRO!O$4&amp;$E374),'Hoja de Trabajo para listado'!$BC$151:$CB$151,0)),0)+IFERROR(INDEX('Hoja de Trabajo para listado'!$DE$153:$DG$274,MATCH($A374,'Hoja de Trabajo para listado'!$DE$153:$DE$1048576,0),MATCH((CUADRO!O$4&amp;$E374),'Hoja de Trabajo para listado'!$DE$151:$DG$151,0)),0)+IFERROR(INDEX('Hoja de Trabajo para listado'!$CD$155:$DC$1048576,MATCH($A374,'Hoja de Trabajo para listado'!$CD$155:$CD$1048576,0),MATCH((CUADRO!O$4&amp;$E374),'Hoja de Trabajo para listado'!$CD$151:$DC$151,0)),0)</f>
        <v>0</v>
      </c>
      <c r="P374" s="243">
        <f ca="1">+IFERROR(INDEX('Hoja de Trabajo para listado'!$A$155:$Z$1048576,MATCH($A374,'Hoja de Trabajo para listado'!$A$155:$A$1048576,0),MATCH((CUADRO!P$4&amp;$E374),'Hoja de Trabajo para listado'!$A$151:$Z$151,0)),0)+IFERROR(INDEX('Hoja de Trabajo para listado'!$AB$155:$BA$1048576,MATCH($A374,'Hoja de Trabajo para listado'!$AB$155:$AB$1048576,0),MATCH((CUADRO!P$4&amp;$E374),'Hoja de Trabajo para listado'!$AB$151:$BA$151,0)),0)+IFERROR(INDEX('Hoja de Trabajo para listado'!$BC$155:$CB$1048576,MATCH($A374,'Hoja de Trabajo para listado'!$BC$155:$BC$1048576,0),MATCH((CUADRO!P$4&amp;$E374),'Hoja de Trabajo para listado'!$BC$151:$CB$151,0)),0)+IFERROR(INDEX('Hoja de Trabajo para listado'!$DE$153:$DG$274,MATCH($A374,'Hoja de Trabajo para listado'!$DE$153:$DE$1048576,0),MATCH((CUADRO!P$4&amp;$E374),'Hoja de Trabajo para listado'!$DE$151:$DG$151,0)),0)+IFERROR(INDEX('Hoja de Trabajo para listado'!$CD$155:$DC$1048576,MATCH($A374,'Hoja de Trabajo para listado'!$CD$155:$CD$1048576,0),MATCH((CUADRO!P$4&amp;$E374),'Hoja de Trabajo para listado'!$CD$151:$DC$151,0)),0)</f>
        <v>0</v>
      </c>
      <c r="Q374" s="243">
        <f ca="1">+IFERROR(INDEX('Hoja de Trabajo para listado'!$A$155:$Z$1048576,MATCH($A374,'Hoja de Trabajo para listado'!$A$155:$A$1048576,0),MATCH((CUADRO!Q$4&amp;$E374),'Hoja de Trabajo para listado'!$A$151:$Z$151,0)),0)+IFERROR(INDEX('Hoja de Trabajo para listado'!$AB$155:$BA$1048576,MATCH($A374,'Hoja de Trabajo para listado'!$AB$155:$AB$1048576,0),MATCH((CUADRO!Q$4&amp;$E374),'Hoja de Trabajo para listado'!$AB$151:$BA$151,0)),0)+IFERROR(INDEX('Hoja de Trabajo para listado'!$BC$155:$CB$1048576,MATCH($A374,'Hoja de Trabajo para listado'!$BC$155:$BC$1048576,0),MATCH((CUADRO!Q$4&amp;$E374),'Hoja de Trabajo para listado'!$BC$151:$CB$151,0)),0)+IFERROR(INDEX('Hoja de Trabajo para listado'!$DE$153:$DG$274,MATCH($A374,'Hoja de Trabajo para listado'!$DE$153:$DE$1048576,0),MATCH((CUADRO!Q$4&amp;$E374),'Hoja de Trabajo para listado'!$DE$151:$DG$151,0)),0)+IFERROR(INDEX('Hoja de Trabajo para listado'!$CD$155:$DC$1048576,MATCH($A374,'Hoja de Trabajo para listado'!$CD$155:$CD$1048576,0),MATCH((CUADRO!Q$4&amp;$E374),'Hoja de Trabajo para listado'!$CD$151:$DC$151,0)),0)</f>
        <v>0</v>
      </c>
      <c r="R374" s="243">
        <f t="shared" ca="1" si="15"/>
        <v>0</v>
      </c>
      <c r="S374" s="259">
        <f ca="1">+R373+R374</f>
        <v>0</v>
      </c>
      <c r="T374" s="243">
        <f ca="1">+S374</f>
        <v>0</v>
      </c>
      <c r="U374" s="242">
        <f t="shared" si="16"/>
        <v>2</v>
      </c>
      <c r="V374" s="327" t="str">
        <f>+VLOOKUP(A374,bd_lista!$A$3:$E$592,5,FALSE)</f>
        <v>Empresas Nacionales</v>
      </c>
      <c r="W374" s="398"/>
      <c r="X374" s="240">
        <f>+VLOOKUP(A374,[4]Sheet1!$A$13:$D$744,4,FALSE)</f>
        <v>87</v>
      </c>
      <c r="Y374" s="240" t="e">
        <f>+VLOOKUP(X374,bd_lista!$A$3:$C$592,3,FALSE)</f>
        <v>#N/A</v>
      </c>
      <c r="Z374" s="288"/>
      <c r="AA374" s="317"/>
    </row>
    <row r="375" spans="1:27" ht="15" customHeight="1">
      <c r="A375" s="379">
        <v>599</v>
      </c>
      <c r="B375" s="393">
        <f>+A375</f>
        <v>599</v>
      </c>
      <c r="C375" s="245" t="str">
        <f>+VLOOKUP(A375,bd_lista!$A$3:$C$592,3,FALSE)</f>
        <v>Empresa Boliviana de Alimentos y Derivados</v>
      </c>
      <c r="D375" s="395" t="str">
        <f>+C375</f>
        <v>Empresa Boliviana de Alimentos y Derivados</v>
      </c>
      <c r="E375" s="245" t="s">
        <v>1303</v>
      </c>
      <c r="F375" s="241">
        <f ca="1">+IFERROR(INDEX('Hoja de Trabajo para listado'!$A$155:$Z$1048576,MATCH($A375,'Hoja de Trabajo para listado'!$A$155:$A$1048576,0),MATCH((CUADRO!F$4&amp;$E375),'Hoja de Trabajo para listado'!$A$151:$Z$151,0)),0)+IFERROR(INDEX('Hoja de Trabajo para listado'!$AB$155:$BA$1048576,MATCH($A375,'Hoja de Trabajo para listado'!$AB$155:$AB$1048576,0),MATCH((CUADRO!F$4&amp;$E375),'Hoja de Trabajo para listado'!$AB$151:$BA$151,0)),0)+IFERROR(INDEX('Hoja de Trabajo para listado'!$BC$155:$CB$1048576,MATCH($A375,'Hoja de Trabajo para listado'!$BC$155:$BC$1048576,0),MATCH((CUADRO!F$4&amp;$E375),'Hoja de Trabajo para listado'!$BC$151:$CB$151,0)),0)+IFERROR(INDEX('Hoja de Trabajo para listado'!$DE$153:$DG$274,MATCH($A375,'Hoja de Trabajo para listado'!$DE$153:$DE$1048576,0),MATCH((CUADRO!F$4&amp;$E375),'Hoja de Trabajo para listado'!$DE$151:$DG$151,0)),0)+IFERROR(INDEX('Hoja de Trabajo para listado'!$CD$155:$DC$1048576,MATCH($A375,'Hoja de Trabajo para listado'!$CD$155:$CD$1048576,0),MATCH((CUADRO!F$4&amp;$E375),'Hoja de Trabajo para listado'!$CD$151:$DC$151,0)),0)</f>
        <v>0</v>
      </c>
      <c r="G375" s="241">
        <f ca="1">+IFERROR(INDEX('Hoja de Trabajo para listado'!$A$155:$Z$1048576,MATCH($A375,'Hoja de Trabajo para listado'!$A$155:$A$1048576,0),MATCH((CUADRO!G$4&amp;$E375),'Hoja de Trabajo para listado'!$A$151:$Z$151,0)),0)+IFERROR(INDEX('Hoja de Trabajo para listado'!$AB$155:$BA$1048576,MATCH($A375,'Hoja de Trabajo para listado'!$AB$155:$AB$1048576,0),MATCH((CUADRO!G$4&amp;$E375),'Hoja de Trabajo para listado'!$AB$151:$BA$151,0)),0)+IFERROR(INDEX('Hoja de Trabajo para listado'!$BC$155:$CB$1048576,MATCH($A375,'Hoja de Trabajo para listado'!$BC$155:$BC$1048576,0),MATCH((CUADRO!G$4&amp;$E375),'Hoja de Trabajo para listado'!$BC$151:$CB$151,0)),0)+IFERROR(INDEX('Hoja de Trabajo para listado'!$DE$153:$DG$274,MATCH($A375,'Hoja de Trabajo para listado'!$DE$153:$DE$1048576,0),MATCH((CUADRO!G$4&amp;$E375),'Hoja de Trabajo para listado'!$DE$151:$DG$151,0)),0)+IFERROR(INDEX('Hoja de Trabajo para listado'!$CD$155:$DC$1048576,MATCH($A375,'Hoja de Trabajo para listado'!$CD$155:$CD$1048576,0),MATCH((CUADRO!G$4&amp;$E375),'Hoja de Trabajo para listado'!$CD$151:$DC$151,0)),0)</f>
        <v>0</v>
      </c>
      <c r="H375" s="241">
        <f ca="1">+IFERROR(INDEX('Hoja de Trabajo para listado'!$A$155:$Z$1048576,MATCH($A375,'Hoja de Trabajo para listado'!$A$155:$A$1048576,0),MATCH((CUADRO!H$4&amp;$E375),'Hoja de Trabajo para listado'!$A$151:$Z$151,0)),0)+IFERROR(INDEX('Hoja de Trabajo para listado'!$AB$155:$BA$1048576,MATCH($A375,'Hoja de Trabajo para listado'!$AB$155:$AB$1048576,0),MATCH((CUADRO!H$4&amp;$E375),'Hoja de Trabajo para listado'!$AB$151:$BA$151,0)),0)+IFERROR(INDEX('Hoja de Trabajo para listado'!$BC$155:$CB$1048576,MATCH($A375,'Hoja de Trabajo para listado'!$BC$155:$BC$1048576,0),MATCH((CUADRO!H$4&amp;$E375),'Hoja de Trabajo para listado'!$BC$151:$CB$151,0)),0)+IFERROR(INDEX('Hoja de Trabajo para listado'!$DE$153:$DG$274,MATCH($A375,'Hoja de Trabajo para listado'!$DE$153:$DE$1048576,0),MATCH((CUADRO!H$4&amp;$E375),'Hoja de Trabajo para listado'!$DE$151:$DG$151,0)),0)+IFERROR(INDEX('Hoja de Trabajo para listado'!$CD$155:$DC$1048576,MATCH($A375,'Hoja de Trabajo para listado'!$CD$155:$CD$1048576,0),MATCH((CUADRO!H$4&amp;$E375),'Hoja de Trabajo para listado'!$CD$151:$DC$151,0)),0)</f>
        <v>0</v>
      </c>
      <c r="I375" s="241">
        <f ca="1">+IFERROR(INDEX('Hoja de Trabajo para listado'!$A$155:$Z$1048576,MATCH($A375,'Hoja de Trabajo para listado'!$A$155:$A$1048576,0),MATCH((CUADRO!I$4&amp;$E375),'Hoja de Trabajo para listado'!$A$151:$Z$151,0)),0)+IFERROR(INDEX('Hoja de Trabajo para listado'!$AB$155:$BA$1048576,MATCH($A375,'Hoja de Trabajo para listado'!$AB$155:$AB$1048576,0),MATCH((CUADRO!I$4&amp;$E375),'Hoja de Trabajo para listado'!$AB$151:$BA$151,0)),0)+IFERROR(INDEX('Hoja de Trabajo para listado'!$BC$155:$CB$1048576,MATCH($A375,'Hoja de Trabajo para listado'!$BC$155:$BC$1048576,0),MATCH((CUADRO!I$4&amp;$E375),'Hoja de Trabajo para listado'!$BC$151:$CB$151,0)),0)+IFERROR(INDEX('Hoja de Trabajo para listado'!$DE$153:$DG$274,MATCH($A375,'Hoja de Trabajo para listado'!$DE$153:$DE$1048576,0),MATCH((CUADRO!I$4&amp;$E375),'Hoja de Trabajo para listado'!$DE$151:$DG$151,0)),0)+IFERROR(INDEX('Hoja de Trabajo para listado'!$CD$155:$DC$1048576,MATCH($A375,'Hoja de Trabajo para listado'!$CD$155:$CD$1048576,0),MATCH((CUADRO!I$4&amp;$E375),'Hoja de Trabajo para listado'!$CD$151:$DC$151,0)),0)</f>
        <v>0</v>
      </c>
      <c r="J375" s="241">
        <f ca="1">+IFERROR(INDEX('Hoja de Trabajo para listado'!$A$155:$Z$1048576,MATCH($A375,'Hoja de Trabajo para listado'!$A$155:$A$1048576,0),MATCH((CUADRO!J$4&amp;$E375),'Hoja de Trabajo para listado'!$A$151:$Z$151,0)),0)+IFERROR(INDEX('Hoja de Trabajo para listado'!$AB$155:$BA$1048576,MATCH($A375,'Hoja de Trabajo para listado'!$AB$155:$AB$1048576,0),MATCH((CUADRO!J$4&amp;$E375),'Hoja de Trabajo para listado'!$AB$151:$BA$151,0)),0)+IFERROR(INDEX('Hoja de Trabajo para listado'!$BC$155:$CB$1048576,MATCH($A375,'Hoja de Trabajo para listado'!$BC$155:$BC$1048576,0),MATCH((CUADRO!J$4&amp;$E375),'Hoja de Trabajo para listado'!$BC$151:$CB$151,0)),0)+IFERROR(INDEX('Hoja de Trabajo para listado'!$DE$153:$DG$274,MATCH($A375,'Hoja de Trabajo para listado'!$DE$153:$DE$1048576,0),MATCH((CUADRO!J$4&amp;$E375),'Hoja de Trabajo para listado'!$DE$151:$DG$151,0)),0)+IFERROR(INDEX('Hoja de Trabajo para listado'!$CD$155:$DC$1048576,MATCH($A375,'Hoja de Trabajo para listado'!$CD$155:$CD$1048576,0),MATCH((CUADRO!J$4&amp;$E375),'Hoja de Trabajo para listado'!$CD$151:$DC$151,0)),0)</f>
        <v>0</v>
      </c>
      <c r="K375" s="241">
        <f ca="1">+IFERROR(INDEX('Hoja de Trabajo para listado'!$A$155:$Z$1048576,MATCH($A375,'Hoja de Trabajo para listado'!$A$155:$A$1048576,0),MATCH((CUADRO!K$4&amp;$E375),'Hoja de Trabajo para listado'!$A$151:$Z$151,0)),0)+IFERROR(INDEX('Hoja de Trabajo para listado'!$AB$155:$BA$1048576,MATCH($A375,'Hoja de Trabajo para listado'!$AB$155:$AB$1048576,0),MATCH((CUADRO!K$4&amp;$E375),'Hoja de Trabajo para listado'!$AB$151:$BA$151,0)),0)+IFERROR(INDEX('Hoja de Trabajo para listado'!$BC$155:$CB$1048576,MATCH($A375,'Hoja de Trabajo para listado'!$BC$155:$BC$1048576,0),MATCH((CUADRO!K$4&amp;$E375),'Hoja de Trabajo para listado'!$BC$151:$CB$151,0)),0)+IFERROR(INDEX('Hoja de Trabajo para listado'!$DE$153:$DG$274,MATCH($A375,'Hoja de Trabajo para listado'!$DE$153:$DE$1048576,0),MATCH((CUADRO!K$4&amp;$E375),'Hoja de Trabajo para listado'!$DE$151:$DG$151,0)),0)+IFERROR(INDEX('Hoja de Trabajo para listado'!$CD$155:$DC$1048576,MATCH($A375,'Hoja de Trabajo para listado'!$CD$155:$CD$1048576,0),MATCH((CUADRO!K$4&amp;$E375),'Hoja de Trabajo para listado'!$CD$151:$DC$151,0)),0)</f>
        <v>0</v>
      </c>
      <c r="L375" s="241">
        <f ca="1">+IFERROR(INDEX('Hoja de Trabajo para listado'!$A$155:$Z$1048576,MATCH($A375,'Hoja de Trabajo para listado'!$A$155:$A$1048576,0),MATCH((CUADRO!L$4&amp;$E375),'Hoja de Trabajo para listado'!$A$151:$Z$151,0)),0)+IFERROR(INDEX('Hoja de Trabajo para listado'!$AB$155:$BA$1048576,MATCH($A375,'Hoja de Trabajo para listado'!$AB$155:$AB$1048576,0),MATCH((CUADRO!L$4&amp;$E375),'Hoja de Trabajo para listado'!$AB$151:$BA$151,0)),0)+IFERROR(INDEX('Hoja de Trabajo para listado'!$BC$155:$CB$1048576,MATCH($A375,'Hoja de Trabajo para listado'!$BC$155:$BC$1048576,0),MATCH((CUADRO!L$4&amp;$E375),'Hoja de Trabajo para listado'!$BC$151:$CB$151,0)),0)+IFERROR(INDEX('Hoja de Trabajo para listado'!$DE$153:$DG$274,MATCH($A375,'Hoja de Trabajo para listado'!$DE$153:$DE$1048576,0),MATCH((CUADRO!L$4&amp;$E375),'Hoja de Trabajo para listado'!$DE$151:$DG$151,0)),0)+IFERROR(INDEX('Hoja de Trabajo para listado'!$CD$155:$DC$1048576,MATCH($A375,'Hoja de Trabajo para listado'!$CD$155:$CD$1048576,0),MATCH((CUADRO!L$4&amp;$E375),'Hoja de Trabajo para listado'!$CD$151:$DC$151,0)),0)</f>
        <v>0</v>
      </c>
      <c r="M375" s="241">
        <f ca="1">+IFERROR(INDEX('Hoja de Trabajo para listado'!$A$155:$Z$1048576,MATCH($A375,'Hoja de Trabajo para listado'!$A$155:$A$1048576,0),MATCH((CUADRO!M$4&amp;$E375),'Hoja de Trabajo para listado'!$A$151:$Z$151,0)),0)+IFERROR(INDEX('Hoja de Trabajo para listado'!$AB$155:$BA$1048576,MATCH($A375,'Hoja de Trabajo para listado'!$AB$155:$AB$1048576,0),MATCH((CUADRO!M$4&amp;$E375),'Hoja de Trabajo para listado'!$AB$151:$BA$151,0)),0)+IFERROR(INDEX('Hoja de Trabajo para listado'!$BC$155:$CB$1048576,MATCH($A375,'Hoja de Trabajo para listado'!$BC$155:$BC$1048576,0),MATCH((CUADRO!M$4&amp;$E375),'Hoja de Trabajo para listado'!$BC$151:$CB$151,0)),0)+IFERROR(INDEX('Hoja de Trabajo para listado'!$DE$153:$DG$274,MATCH($A375,'Hoja de Trabajo para listado'!$DE$153:$DE$1048576,0),MATCH((CUADRO!M$4&amp;$E375),'Hoja de Trabajo para listado'!$DE$151:$DG$151,0)),0)+IFERROR(INDEX('Hoja de Trabajo para listado'!$CD$155:$DC$1048576,MATCH($A375,'Hoja de Trabajo para listado'!$CD$155:$CD$1048576,0),MATCH((CUADRO!M$4&amp;$E375),'Hoja de Trabajo para listado'!$CD$151:$DC$151,0)),0)</f>
        <v>0</v>
      </c>
      <c r="N375" s="241">
        <f ca="1">+IFERROR(INDEX('Hoja de Trabajo para listado'!$A$155:$Z$1048576,MATCH($A375,'Hoja de Trabajo para listado'!$A$155:$A$1048576,0),MATCH((CUADRO!N$4&amp;$E375),'Hoja de Trabajo para listado'!$A$151:$Z$151,0)),0)+IFERROR(INDEX('Hoja de Trabajo para listado'!$AB$155:$BA$1048576,MATCH($A375,'Hoja de Trabajo para listado'!$AB$155:$AB$1048576,0),MATCH((CUADRO!N$4&amp;$E375),'Hoja de Trabajo para listado'!$AB$151:$BA$151,0)),0)+IFERROR(INDEX('Hoja de Trabajo para listado'!$BC$155:$CB$1048576,MATCH($A375,'Hoja de Trabajo para listado'!$BC$155:$BC$1048576,0),MATCH((CUADRO!N$4&amp;$E375),'Hoja de Trabajo para listado'!$BC$151:$CB$151,0)),0)+IFERROR(INDEX('Hoja de Trabajo para listado'!$DE$153:$DG$274,MATCH($A375,'Hoja de Trabajo para listado'!$DE$153:$DE$1048576,0),MATCH((CUADRO!N$4&amp;$E375),'Hoja de Trabajo para listado'!$DE$151:$DG$151,0)),0)+IFERROR(INDEX('Hoja de Trabajo para listado'!$CD$155:$DC$1048576,MATCH($A375,'Hoja de Trabajo para listado'!$CD$155:$CD$1048576,0),MATCH((CUADRO!N$4&amp;$E375),'Hoja de Trabajo para listado'!$CD$151:$DC$151,0)),0)</f>
        <v>0</v>
      </c>
      <c r="O375" s="241">
        <f ca="1">+IFERROR(INDEX('Hoja de Trabajo para listado'!$A$155:$Z$1048576,MATCH($A375,'Hoja de Trabajo para listado'!$A$155:$A$1048576,0),MATCH((CUADRO!O$4&amp;$E375),'Hoja de Trabajo para listado'!$A$151:$Z$151,0)),0)+IFERROR(INDEX('Hoja de Trabajo para listado'!$AB$155:$BA$1048576,MATCH($A375,'Hoja de Trabajo para listado'!$AB$155:$AB$1048576,0),MATCH((CUADRO!O$4&amp;$E375),'Hoja de Trabajo para listado'!$AB$151:$BA$151,0)),0)+IFERROR(INDEX('Hoja de Trabajo para listado'!$BC$155:$CB$1048576,MATCH($A375,'Hoja de Trabajo para listado'!$BC$155:$BC$1048576,0),MATCH((CUADRO!O$4&amp;$E375),'Hoja de Trabajo para listado'!$BC$151:$CB$151,0)),0)+IFERROR(INDEX('Hoja de Trabajo para listado'!$DE$153:$DG$274,MATCH($A375,'Hoja de Trabajo para listado'!$DE$153:$DE$1048576,0),MATCH((CUADRO!O$4&amp;$E375),'Hoja de Trabajo para listado'!$DE$151:$DG$151,0)),0)+IFERROR(INDEX('Hoja de Trabajo para listado'!$CD$155:$DC$1048576,MATCH($A375,'Hoja de Trabajo para listado'!$CD$155:$CD$1048576,0),MATCH((CUADRO!O$4&amp;$E375),'Hoja de Trabajo para listado'!$CD$151:$DC$151,0)),0)</f>
        <v>0</v>
      </c>
      <c r="P375" s="241">
        <f ca="1">+IFERROR(INDEX('Hoja de Trabajo para listado'!$A$155:$Z$1048576,MATCH($A375,'Hoja de Trabajo para listado'!$A$155:$A$1048576,0),MATCH((CUADRO!P$4&amp;$E375),'Hoja de Trabajo para listado'!$A$151:$Z$151,0)),0)+IFERROR(INDEX('Hoja de Trabajo para listado'!$AB$155:$BA$1048576,MATCH($A375,'Hoja de Trabajo para listado'!$AB$155:$AB$1048576,0),MATCH((CUADRO!P$4&amp;$E375),'Hoja de Trabajo para listado'!$AB$151:$BA$151,0)),0)+IFERROR(INDEX('Hoja de Trabajo para listado'!$BC$155:$CB$1048576,MATCH($A375,'Hoja de Trabajo para listado'!$BC$155:$BC$1048576,0),MATCH((CUADRO!P$4&amp;$E375),'Hoja de Trabajo para listado'!$BC$151:$CB$151,0)),0)+IFERROR(INDEX('Hoja de Trabajo para listado'!$DE$153:$DG$274,MATCH($A375,'Hoja de Trabajo para listado'!$DE$153:$DE$1048576,0),MATCH((CUADRO!P$4&amp;$E375),'Hoja de Trabajo para listado'!$DE$151:$DG$151,0)),0)+IFERROR(INDEX('Hoja de Trabajo para listado'!$CD$155:$DC$1048576,MATCH($A375,'Hoja de Trabajo para listado'!$CD$155:$CD$1048576,0),MATCH((CUADRO!P$4&amp;$E375),'Hoja de Trabajo para listado'!$CD$151:$DC$151,0)),0)</f>
        <v>10146692.16</v>
      </c>
      <c r="Q375" s="241">
        <f ca="1">+IFERROR(INDEX('Hoja de Trabajo para listado'!$A$155:$Z$1048576,MATCH($A375,'Hoja de Trabajo para listado'!$A$155:$A$1048576,0),MATCH((CUADRO!Q$4&amp;$E375),'Hoja de Trabajo para listado'!$A$151:$Z$151,0)),0)+IFERROR(INDEX('Hoja de Trabajo para listado'!$AB$155:$BA$1048576,MATCH($A375,'Hoja de Trabajo para listado'!$AB$155:$AB$1048576,0),MATCH((CUADRO!Q$4&amp;$E375),'Hoja de Trabajo para listado'!$AB$151:$BA$151,0)),0)+IFERROR(INDEX('Hoja de Trabajo para listado'!$BC$155:$CB$1048576,MATCH($A375,'Hoja de Trabajo para listado'!$BC$155:$BC$1048576,0),MATCH((CUADRO!Q$4&amp;$E375),'Hoja de Trabajo para listado'!$BC$151:$CB$151,0)),0)+IFERROR(INDEX('Hoja de Trabajo para listado'!$DE$153:$DG$274,MATCH($A375,'Hoja de Trabajo para listado'!$DE$153:$DE$1048576,0),MATCH((CUADRO!Q$4&amp;$E375),'Hoja de Trabajo para listado'!$DE$151:$DG$151,0)),0)+IFERROR(INDEX('Hoja de Trabajo para listado'!$CD$155:$DC$1048576,MATCH($A375,'Hoja de Trabajo para listado'!$CD$155:$CD$1048576,0),MATCH((CUADRO!Q$4&amp;$E375),'Hoja de Trabajo para listado'!$CD$151:$DC$151,0)),0)</f>
        <v>0</v>
      </c>
      <c r="R375" s="241">
        <f t="shared" ca="1" si="15"/>
        <v>10146692.16</v>
      </c>
      <c r="S375" s="260"/>
      <c r="T375" s="241">
        <f ca="1">+T376</f>
        <v>131393658.14999999</v>
      </c>
      <c r="U375" s="240">
        <f t="shared" si="16"/>
        <v>1</v>
      </c>
      <c r="V375" s="327" t="str">
        <f>+VLOOKUP(A375,bd_lista!$A$3:$E$592,5,FALSE)</f>
        <v>Empresas Nacionales</v>
      </c>
      <c r="W375" s="397" t="str">
        <f>+V375</f>
        <v>Empresas Nacionales</v>
      </c>
      <c r="X375" s="240">
        <v>0</v>
      </c>
      <c r="Y375" s="240" t="e">
        <f>+VLOOKUP(X375,bd_lista!$A$3:$C$592,3,FALSE)</f>
        <v>#N/A</v>
      </c>
      <c r="Z375" s="290">
        <f>+X375</f>
        <v>0</v>
      </c>
      <c r="AA375" s="315" t="e">
        <f>+Y375</f>
        <v>#N/A</v>
      </c>
    </row>
    <row r="376" spans="1:27" ht="15" customHeight="1">
      <c r="A376" s="378">
        <v>599</v>
      </c>
      <c r="B376" s="394"/>
      <c r="C376" s="327" t="str">
        <f>+VLOOKUP(A376,bd_lista!$A$3:$C$592,3,FALSE)</f>
        <v>Empresa Boliviana de Alimentos y Derivados</v>
      </c>
      <c r="D376" s="396"/>
      <c r="E376" s="327" t="s">
        <v>1304</v>
      </c>
      <c r="F376" s="243">
        <f ca="1">+IFERROR(INDEX('Hoja de Trabajo para listado'!$A$155:$Z$1048576,MATCH($A376,'Hoja de Trabajo para listado'!$A$155:$A$1048576,0),MATCH((CUADRO!F$4&amp;$E376),'Hoja de Trabajo para listado'!$A$151:$Z$151,0)),0)+IFERROR(INDEX('Hoja de Trabajo para listado'!$AB$155:$BA$1048576,MATCH($A376,'Hoja de Trabajo para listado'!$AB$155:$AB$1048576,0),MATCH((CUADRO!F$4&amp;$E376),'Hoja de Trabajo para listado'!$AB$151:$BA$151,0)),0)+IFERROR(INDEX('Hoja de Trabajo para listado'!$BC$155:$CB$1048576,MATCH($A376,'Hoja de Trabajo para listado'!$BC$155:$BC$1048576,0),MATCH((CUADRO!F$4&amp;$E376),'Hoja de Trabajo para listado'!$BC$151:$CB$151,0)),0)+IFERROR(INDEX('Hoja de Trabajo para listado'!$DE$153:$DG$274,MATCH($A376,'Hoja de Trabajo para listado'!$DE$153:$DE$1048576,0),MATCH((CUADRO!F$4&amp;$E376),'Hoja de Trabajo para listado'!$DE$151:$DG$151,0)),0)+IFERROR(INDEX('Hoja de Trabajo para listado'!$CD$155:$DC$1048576,MATCH($A376,'Hoja de Trabajo para listado'!$CD$155:$CD$1048576,0),MATCH((CUADRO!F$4&amp;$E376),'Hoja de Trabajo para listado'!$CD$151:$DC$151,0)),0)</f>
        <v>120135150.69</v>
      </c>
      <c r="G376" s="243">
        <f ca="1">+IFERROR(INDEX('Hoja de Trabajo para listado'!$A$155:$Z$1048576,MATCH($A376,'Hoja de Trabajo para listado'!$A$155:$A$1048576,0),MATCH((CUADRO!G$4&amp;$E376),'Hoja de Trabajo para listado'!$A$151:$Z$151,0)),0)+IFERROR(INDEX('Hoja de Trabajo para listado'!$AB$155:$BA$1048576,MATCH($A376,'Hoja de Trabajo para listado'!$AB$155:$AB$1048576,0),MATCH((CUADRO!G$4&amp;$E376),'Hoja de Trabajo para listado'!$AB$151:$BA$151,0)),0)+IFERROR(INDEX('Hoja de Trabajo para listado'!$BC$155:$CB$1048576,MATCH($A376,'Hoja de Trabajo para listado'!$BC$155:$BC$1048576,0),MATCH((CUADRO!G$4&amp;$E376),'Hoja de Trabajo para listado'!$BC$151:$CB$151,0)),0)+IFERROR(INDEX('Hoja de Trabajo para listado'!$DE$153:$DG$274,MATCH($A376,'Hoja de Trabajo para listado'!$DE$153:$DE$1048576,0),MATCH((CUADRO!G$4&amp;$E376),'Hoja de Trabajo para listado'!$DE$151:$DG$151,0)),0)+IFERROR(INDEX('Hoja de Trabajo para listado'!$CD$155:$DC$1048576,MATCH($A376,'Hoja de Trabajo para listado'!$CD$155:$CD$1048576,0),MATCH((CUADRO!G$4&amp;$E376),'Hoja de Trabajo para listado'!$CD$151:$DC$151,0)),0)</f>
        <v>0</v>
      </c>
      <c r="H376" s="243">
        <f ca="1">+IFERROR(INDEX('Hoja de Trabajo para listado'!$A$155:$Z$1048576,MATCH($A376,'Hoja de Trabajo para listado'!$A$155:$A$1048576,0),MATCH((CUADRO!H$4&amp;$E376),'Hoja de Trabajo para listado'!$A$151:$Z$151,0)),0)+IFERROR(INDEX('Hoja de Trabajo para listado'!$AB$155:$BA$1048576,MATCH($A376,'Hoja de Trabajo para listado'!$AB$155:$AB$1048576,0),MATCH((CUADRO!H$4&amp;$E376),'Hoja de Trabajo para listado'!$AB$151:$BA$151,0)),0)+IFERROR(INDEX('Hoja de Trabajo para listado'!$BC$155:$CB$1048576,MATCH($A376,'Hoja de Trabajo para listado'!$BC$155:$BC$1048576,0),MATCH((CUADRO!H$4&amp;$E376),'Hoja de Trabajo para listado'!$BC$151:$CB$151,0)),0)+IFERROR(INDEX('Hoja de Trabajo para listado'!$DE$153:$DG$274,MATCH($A376,'Hoja de Trabajo para listado'!$DE$153:$DE$1048576,0),MATCH((CUADRO!H$4&amp;$E376),'Hoja de Trabajo para listado'!$DE$151:$DG$151,0)),0)+IFERROR(INDEX('Hoja de Trabajo para listado'!$CD$155:$DC$1048576,MATCH($A376,'Hoja de Trabajo para listado'!$CD$155:$CD$1048576,0),MATCH((CUADRO!H$4&amp;$E376),'Hoja de Trabajo para listado'!$CD$151:$DC$151,0)),0)</f>
        <v>0</v>
      </c>
      <c r="I376" s="243">
        <f ca="1">+IFERROR(INDEX('Hoja de Trabajo para listado'!$A$155:$Z$1048576,MATCH($A376,'Hoja de Trabajo para listado'!$A$155:$A$1048576,0),MATCH((CUADRO!I$4&amp;$E376),'Hoja de Trabajo para listado'!$A$151:$Z$151,0)),0)+IFERROR(INDEX('Hoja de Trabajo para listado'!$AB$155:$BA$1048576,MATCH($A376,'Hoja de Trabajo para listado'!$AB$155:$AB$1048576,0),MATCH((CUADRO!I$4&amp;$E376),'Hoja de Trabajo para listado'!$AB$151:$BA$151,0)),0)+IFERROR(INDEX('Hoja de Trabajo para listado'!$BC$155:$CB$1048576,MATCH($A376,'Hoja de Trabajo para listado'!$BC$155:$BC$1048576,0),MATCH((CUADRO!I$4&amp;$E376),'Hoja de Trabajo para listado'!$BC$151:$CB$151,0)),0)+IFERROR(INDEX('Hoja de Trabajo para listado'!$DE$153:$DG$274,MATCH($A376,'Hoja de Trabajo para listado'!$DE$153:$DE$1048576,0),MATCH((CUADRO!I$4&amp;$E376),'Hoja de Trabajo para listado'!$DE$151:$DG$151,0)),0)+IFERROR(INDEX('Hoja de Trabajo para listado'!$CD$155:$DC$1048576,MATCH($A376,'Hoja de Trabajo para listado'!$CD$155:$CD$1048576,0),MATCH((CUADRO!I$4&amp;$E376),'Hoja de Trabajo para listado'!$CD$151:$DC$151,0)),0)</f>
        <v>0</v>
      </c>
      <c r="J376" s="243">
        <f ca="1">+IFERROR(INDEX('Hoja de Trabajo para listado'!$A$155:$Z$1048576,MATCH($A376,'Hoja de Trabajo para listado'!$A$155:$A$1048576,0),MATCH((CUADRO!J$4&amp;$E376),'Hoja de Trabajo para listado'!$A$151:$Z$151,0)),0)+IFERROR(INDEX('Hoja de Trabajo para listado'!$AB$155:$BA$1048576,MATCH($A376,'Hoja de Trabajo para listado'!$AB$155:$AB$1048576,0),MATCH((CUADRO!J$4&amp;$E376),'Hoja de Trabajo para listado'!$AB$151:$BA$151,0)),0)+IFERROR(INDEX('Hoja de Trabajo para listado'!$BC$155:$CB$1048576,MATCH($A376,'Hoja de Trabajo para listado'!$BC$155:$BC$1048576,0),MATCH((CUADRO!J$4&amp;$E376),'Hoja de Trabajo para listado'!$BC$151:$CB$151,0)),0)+IFERROR(INDEX('Hoja de Trabajo para listado'!$DE$153:$DG$274,MATCH($A376,'Hoja de Trabajo para listado'!$DE$153:$DE$1048576,0),MATCH((CUADRO!J$4&amp;$E376),'Hoja de Trabajo para listado'!$DE$151:$DG$151,0)),0)+IFERROR(INDEX('Hoja de Trabajo para listado'!$CD$155:$DC$1048576,MATCH($A376,'Hoja de Trabajo para listado'!$CD$155:$CD$1048576,0),MATCH((CUADRO!J$4&amp;$E376),'Hoja de Trabajo para listado'!$CD$151:$DC$151,0)),0)</f>
        <v>0</v>
      </c>
      <c r="K376" s="243">
        <f ca="1">+IFERROR(INDEX('Hoja de Trabajo para listado'!$A$155:$Z$1048576,MATCH($A376,'Hoja de Trabajo para listado'!$A$155:$A$1048576,0),MATCH((CUADRO!K$4&amp;$E376),'Hoja de Trabajo para listado'!$A$151:$Z$151,0)),0)+IFERROR(INDEX('Hoja de Trabajo para listado'!$AB$155:$BA$1048576,MATCH($A376,'Hoja de Trabajo para listado'!$AB$155:$AB$1048576,0),MATCH((CUADRO!K$4&amp;$E376),'Hoja de Trabajo para listado'!$AB$151:$BA$151,0)),0)+IFERROR(INDEX('Hoja de Trabajo para listado'!$BC$155:$CB$1048576,MATCH($A376,'Hoja de Trabajo para listado'!$BC$155:$BC$1048576,0),MATCH((CUADRO!K$4&amp;$E376),'Hoja de Trabajo para listado'!$BC$151:$CB$151,0)),0)+IFERROR(INDEX('Hoja de Trabajo para listado'!$DE$153:$DG$274,MATCH($A376,'Hoja de Trabajo para listado'!$DE$153:$DE$1048576,0),MATCH((CUADRO!K$4&amp;$E376),'Hoja de Trabajo para listado'!$DE$151:$DG$151,0)),0)+IFERROR(INDEX('Hoja de Trabajo para listado'!$CD$155:$DC$1048576,MATCH($A376,'Hoja de Trabajo para listado'!$CD$155:$CD$1048576,0),MATCH((CUADRO!K$4&amp;$E376),'Hoja de Trabajo para listado'!$CD$151:$DC$151,0)),0)</f>
        <v>0</v>
      </c>
      <c r="L376" s="243">
        <f ca="1">+IFERROR(INDEX('Hoja de Trabajo para listado'!$A$155:$Z$1048576,MATCH($A376,'Hoja de Trabajo para listado'!$A$155:$A$1048576,0),MATCH((CUADRO!L$4&amp;$E376),'Hoja de Trabajo para listado'!$A$151:$Z$151,0)),0)+IFERROR(INDEX('Hoja de Trabajo para listado'!$AB$155:$BA$1048576,MATCH($A376,'Hoja de Trabajo para listado'!$AB$155:$AB$1048576,0),MATCH((CUADRO!L$4&amp;$E376),'Hoja de Trabajo para listado'!$AB$151:$BA$151,0)),0)+IFERROR(INDEX('Hoja de Trabajo para listado'!$BC$155:$CB$1048576,MATCH($A376,'Hoja de Trabajo para listado'!$BC$155:$BC$1048576,0),MATCH((CUADRO!L$4&amp;$E376),'Hoja de Trabajo para listado'!$BC$151:$CB$151,0)),0)+IFERROR(INDEX('Hoja de Trabajo para listado'!$DE$153:$DG$274,MATCH($A376,'Hoja de Trabajo para listado'!$DE$153:$DE$1048576,0),MATCH((CUADRO!L$4&amp;$E376),'Hoja de Trabajo para listado'!$DE$151:$DG$151,0)),0)+IFERROR(INDEX('Hoja de Trabajo para listado'!$CD$155:$DC$1048576,MATCH($A376,'Hoja de Trabajo para listado'!$CD$155:$CD$1048576,0),MATCH((CUADRO!L$4&amp;$E376),'Hoja de Trabajo para listado'!$CD$151:$DC$151,0)),0)</f>
        <v>2080.8000000000002</v>
      </c>
      <c r="M376" s="243">
        <f ca="1">+IFERROR(INDEX('Hoja de Trabajo para listado'!$A$155:$Z$1048576,MATCH($A376,'Hoja de Trabajo para listado'!$A$155:$A$1048576,0),MATCH((CUADRO!M$4&amp;$E376),'Hoja de Trabajo para listado'!$A$151:$Z$151,0)),0)+IFERROR(INDEX('Hoja de Trabajo para listado'!$AB$155:$BA$1048576,MATCH($A376,'Hoja de Trabajo para listado'!$AB$155:$AB$1048576,0),MATCH((CUADRO!M$4&amp;$E376),'Hoja de Trabajo para listado'!$AB$151:$BA$151,0)),0)+IFERROR(INDEX('Hoja de Trabajo para listado'!$BC$155:$CB$1048576,MATCH($A376,'Hoja de Trabajo para listado'!$BC$155:$BC$1048576,0),MATCH((CUADRO!M$4&amp;$E376),'Hoja de Trabajo para listado'!$BC$151:$CB$151,0)),0)+IFERROR(INDEX('Hoja de Trabajo para listado'!$DE$153:$DG$274,MATCH($A376,'Hoja de Trabajo para listado'!$DE$153:$DE$1048576,0),MATCH((CUADRO!M$4&amp;$E376),'Hoja de Trabajo para listado'!$DE$151:$DG$151,0)),0)+IFERROR(INDEX('Hoja de Trabajo para listado'!$CD$155:$DC$1048576,MATCH($A376,'Hoja de Trabajo para listado'!$CD$155:$CD$1048576,0),MATCH((CUADRO!M$4&amp;$E376),'Hoja de Trabajo para listado'!$CD$151:$DC$151,0)),0)</f>
        <v>0</v>
      </c>
      <c r="N376" s="243">
        <f ca="1">+IFERROR(INDEX('Hoja de Trabajo para listado'!$A$155:$Z$1048576,MATCH($A376,'Hoja de Trabajo para listado'!$A$155:$A$1048576,0),MATCH((CUADRO!N$4&amp;$E376),'Hoja de Trabajo para listado'!$A$151:$Z$151,0)),0)+IFERROR(INDEX('Hoja de Trabajo para listado'!$AB$155:$BA$1048576,MATCH($A376,'Hoja de Trabajo para listado'!$AB$155:$AB$1048576,0),MATCH((CUADRO!N$4&amp;$E376),'Hoja de Trabajo para listado'!$AB$151:$BA$151,0)),0)+IFERROR(INDEX('Hoja de Trabajo para listado'!$BC$155:$CB$1048576,MATCH($A376,'Hoja de Trabajo para listado'!$BC$155:$BC$1048576,0),MATCH((CUADRO!N$4&amp;$E376),'Hoja de Trabajo para listado'!$BC$151:$CB$151,0)),0)+IFERROR(INDEX('Hoja de Trabajo para listado'!$DE$153:$DG$274,MATCH($A376,'Hoja de Trabajo para listado'!$DE$153:$DE$1048576,0),MATCH((CUADRO!N$4&amp;$E376),'Hoja de Trabajo para listado'!$DE$151:$DG$151,0)),0)+IFERROR(INDEX('Hoja de Trabajo para listado'!$CD$155:$DC$1048576,MATCH($A376,'Hoja de Trabajo para listado'!$CD$155:$CD$1048576,0),MATCH((CUADRO!N$4&amp;$E376),'Hoja de Trabajo para listado'!$CD$151:$DC$151,0)),0)</f>
        <v>0</v>
      </c>
      <c r="O376" s="243">
        <f ca="1">+IFERROR(INDEX('Hoja de Trabajo para listado'!$A$155:$Z$1048576,MATCH($A376,'Hoja de Trabajo para listado'!$A$155:$A$1048576,0),MATCH((CUADRO!O$4&amp;$E376),'Hoja de Trabajo para listado'!$A$151:$Z$151,0)),0)+IFERROR(INDEX('Hoja de Trabajo para listado'!$AB$155:$BA$1048576,MATCH($A376,'Hoja de Trabajo para listado'!$AB$155:$AB$1048576,0),MATCH((CUADRO!O$4&amp;$E376),'Hoja de Trabajo para listado'!$AB$151:$BA$151,0)),0)+IFERROR(INDEX('Hoja de Trabajo para listado'!$BC$155:$CB$1048576,MATCH($A376,'Hoja de Trabajo para listado'!$BC$155:$BC$1048576,0),MATCH((CUADRO!O$4&amp;$E376),'Hoja de Trabajo para listado'!$BC$151:$CB$151,0)),0)+IFERROR(INDEX('Hoja de Trabajo para listado'!$DE$153:$DG$274,MATCH($A376,'Hoja de Trabajo para listado'!$DE$153:$DE$1048576,0),MATCH((CUADRO!O$4&amp;$E376),'Hoja de Trabajo para listado'!$DE$151:$DG$151,0)),0)+IFERROR(INDEX('Hoja de Trabajo para listado'!$CD$155:$DC$1048576,MATCH($A376,'Hoja de Trabajo para listado'!$CD$155:$CD$1048576,0),MATCH((CUADRO!O$4&amp;$E376),'Hoja de Trabajo para listado'!$CD$151:$DC$151,0)),0)</f>
        <v>265585.15999999997</v>
      </c>
      <c r="P376" s="243">
        <f ca="1">+IFERROR(INDEX('Hoja de Trabajo para listado'!$A$155:$Z$1048576,MATCH($A376,'Hoja de Trabajo para listado'!$A$155:$A$1048576,0),MATCH((CUADRO!P$4&amp;$E376),'Hoja de Trabajo para listado'!$A$151:$Z$151,0)),0)+IFERROR(INDEX('Hoja de Trabajo para listado'!$AB$155:$BA$1048576,MATCH($A376,'Hoja de Trabajo para listado'!$AB$155:$AB$1048576,0),MATCH((CUADRO!P$4&amp;$E376),'Hoja de Trabajo para listado'!$AB$151:$BA$151,0)),0)+IFERROR(INDEX('Hoja de Trabajo para listado'!$BC$155:$CB$1048576,MATCH($A376,'Hoja de Trabajo para listado'!$BC$155:$BC$1048576,0),MATCH((CUADRO!P$4&amp;$E376),'Hoja de Trabajo para listado'!$BC$151:$CB$151,0)),0)+IFERROR(INDEX('Hoja de Trabajo para listado'!$DE$153:$DG$274,MATCH($A376,'Hoja de Trabajo para listado'!$DE$153:$DE$1048576,0),MATCH((CUADRO!P$4&amp;$E376),'Hoja de Trabajo para listado'!$DE$151:$DG$151,0)),0)+IFERROR(INDEX('Hoja de Trabajo para listado'!$CD$155:$DC$1048576,MATCH($A376,'Hoja de Trabajo para listado'!$CD$155:$CD$1048576,0),MATCH((CUADRO!P$4&amp;$E376),'Hoja de Trabajo para listado'!$CD$151:$DC$151,0)),0)</f>
        <v>844149.34</v>
      </c>
      <c r="Q376" s="243">
        <f ca="1">+IFERROR(INDEX('Hoja de Trabajo para listado'!$A$155:$Z$1048576,MATCH($A376,'Hoja de Trabajo para listado'!$A$155:$A$1048576,0),MATCH((CUADRO!Q$4&amp;$E376),'Hoja de Trabajo para listado'!$A$151:$Z$151,0)),0)+IFERROR(INDEX('Hoja de Trabajo para listado'!$AB$155:$BA$1048576,MATCH($A376,'Hoja de Trabajo para listado'!$AB$155:$AB$1048576,0),MATCH((CUADRO!Q$4&amp;$E376),'Hoja de Trabajo para listado'!$AB$151:$BA$151,0)),0)+IFERROR(INDEX('Hoja de Trabajo para listado'!$BC$155:$CB$1048576,MATCH($A376,'Hoja de Trabajo para listado'!$BC$155:$BC$1048576,0),MATCH((CUADRO!Q$4&amp;$E376),'Hoja de Trabajo para listado'!$BC$151:$CB$151,0)),0)+IFERROR(INDEX('Hoja de Trabajo para listado'!$DE$153:$DG$274,MATCH($A376,'Hoja de Trabajo para listado'!$DE$153:$DE$1048576,0),MATCH((CUADRO!Q$4&amp;$E376),'Hoja de Trabajo para listado'!$DE$151:$DG$151,0)),0)+IFERROR(INDEX('Hoja de Trabajo para listado'!$CD$155:$DC$1048576,MATCH($A376,'Hoja de Trabajo para listado'!$CD$155:$CD$1048576,0),MATCH((CUADRO!Q$4&amp;$E376),'Hoja de Trabajo para listado'!$CD$151:$DC$151,0)),0)</f>
        <v>0</v>
      </c>
      <c r="R376" s="243">
        <f t="shared" ca="1" si="15"/>
        <v>121246965.98999999</v>
      </c>
      <c r="S376" s="259">
        <f ca="1">+R375+R376</f>
        <v>131393658.14999999</v>
      </c>
      <c r="T376" s="243">
        <f ca="1">+S376</f>
        <v>131393658.14999999</v>
      </c>
      <c r="U376" s="242">
        <f t="shared" si="16"/>
        <v>2</v>
      </c>
      <c r="V376" s="327" t="str">
        <f>+VLOOKUP(A376,bd_lista!$A$3:$E$592,5,FALSE)</f>
        <v>Empresas Nacionales</v>
      </c>
      <c r="W376" s="398"/>
      <c r="X376" s="240">
        <v>0</v>
      </c>
      <c r="Y376" s="240" t="e">
        <f>+VLOOKUP(X376,bd_lista!$A$3:$C$592,3,FALSE)</f>
        <v>#N/A</v>
      </c>
      <c r="Z376" s="288"/>
      <c r="AA376" s="317"/>
    </row>
    <row r="377" spans="1:27" ht="15" hidden="1" customHeight="1">
      <c r="A377" s="249">
        <v>600</v>
      </c>
      <c r="B377" s="393">
        <f>+A377</f>
        <v>600</v>
      </c>
      <c r="C377" s="245" t="str">
        <f>+VLOOKUP(A377,bd_lista!$A$3:$C$592,3,FALSE)</f>
        <v>Empresa Servicios Aéreos Bolivianos</v>
      </c>
      <c r="D377" s="395" t="str">
        <f>+C377</f>
        <v>Empresa Servicios Aéreos Bolivianos</v>
      </c>
      <c r="E377" s="245" t="s">
        <v>1303</v>
      </c>
      <c r="F377" s="241">
        <f ca="1">+IFERROR(INDEX('Hoja de Trabajo para listado'!$A$155:$Z$1048576,MATCH($A377,'Hoja de Trabajo para listado'!$A$155:$A$1048576,0),MATCH((CUADRO!F$4&amp;$E377),'Hoja de Trabajo para listado'!$A$151:$Z$151,0)),0)+IFERROR(INDEX('Hoja de Trabajo para listado'!$AB$155:$BA$1048576,MATCH($A377,'Hoja de Trabajo para listado'!$AB$155:$AB$1048576,0),MATCH((CUADRO!F$4&amp;$E377),'Hoja de Trabajo para listado'!$AB$151:$BA$151,0)),0)+IFERROR(INDEX('Hoja de Trabajo para listado'!$BC$155:$CB$1048576,MATCH($A377,'Hoja de Trabajo para listado'!$BC$155:$BC$1048576,0),MATCH((CUADRO!F$4&amp;$E377),'Hoja de Trabajo para listado'!$BC$151:$CB$151,0)),0)+IFERROR(INDEX('Hoja de Trabajo para listado'!$DE$153:$DG$274,MATCH($A377,'Hoja de Trabajo para listado'!$DE$153:$DE$1048576,0),MATCH((CUADRO!F$4&amp;$E377),'Hoja de Trabajo para listado'!$DE$151:$DG$151,0)),0)+IFERROR(INDEX('Hoja de Trabajo para listado'!$CD$155:$DC$1048576,MATCH($A377,'Hoja de Trabajo para listado'!$CD$155:$CD$1048576,0),MATCH((CUADRO!F$4&amp;$E377),'Hoja de Trabajo para listado'!$CD$151:$DC$151,0)),0)</f>
        <v>0</v>
      </c>
      <c r="G377" s="241">
        <f ca="1">+IFERROR(INDEX('Hoja de Trabajo para listado'!$A$155:$Z$1048576,MATCH($A377,'Hoja de Trabajo para listado'!$A$155:$A$1048576,0),MATCH((CUADRO!G$4&amp;$E377),'Hoja de Trabajo para listado'!$A$151:$Z$151,0)),0)+IFERROR(INDEX('Hoja de Trabajo para listado'!$AB$155:$BA$1048576,MATCH($A377,'Hoja de Trabajo para listado'!$AB$155:$AB$1048576,0),MATCH((CUADRO!G$4&amp;$E377),'Hoja de Trabajo para listado'!$AB$151:$BA$151,0)),0)+IFERROR(INDEX('Hoja de Trabajo para listado'!$BC$155:$CB$1048576,MATCH($A377,'Hoja de Trabajo para listado'!$BC$155:$BC$1048576,0),MATCH((CUADRO!G$4&amp;$E377),'Hoja de Trabajo para listado'!$BC$151:$CB$151,0)),0)+IFERROR(INDEX('Hoja de Trabajo para listado'!$DE$153:$DG$274,MATCH($A377,'Hoja de Trabajo para listado'!$DE$153:$DE$1048576,0),MATCH((CUADRO!G$4&amp;$E377),'Hoja de Trabajo para listado'!$DE$151:$DG$151,0)),0)+IFERROR(INDEX('Hoja de Trabajo para listado'!$CD$155:$DC$1048576,MATCH($A377,'Hoja de Trabajo para listado'!$CD$155:$CD$1048576,0),MATCH((CUADRO!G$4&amp;$E377),'Hoja de Trabajo para listado'!$CD$151:$DC$151,0)),0)</f>
        <v>0</v>
      </c>
      <c r="H377" s="241">
        <f ca="1">+IFERROR(INDEX('Hoja de Trabajo para listado'!$A$155:$Z$1048576,MATCH($A377,'Hoja de Trabajo para listado'!$A$155:$A$1048576,0),MATCH((CUADRO!H$4&amp;$E377),'Hoja de Trabajo para listado'!$A$151:$Z$151,0)),0)+IFERROR(INDEX('Hoja de Trabajo para listado'!$AB$155:$BA$1048576,MATCH($A377,'Hoja de Trabajo para listado'!$AB$155:$AB$1048576,0),MATCH((CUADRO!H$4&amp;$E377),'Hoja de Trabajo para listado'!$AB$151:$BA$151,0)),0)+IFERROR(INDEX('Hoja de Trabajo para listado'!$BC$155:$CB$1048576,MATCH($A377,'Hoja de Trabajo para listado'!$BC$155:$BC$1048576,0),MATCH((CUADRO!H$4&amp;$E377),'Hoja de Trabajo para listado'!$BC$151:$CB$151,0)),0)+IFERROR(INDEX('Hoja de Trabajo para listado'!$DE$153:$DG$274,MATCH($A377,'Hoja de Trabajo para listado'!$DE$153:$DE$1048576,0),MATCH((CUADRO!H$4&amp;$E377),'Hoja de Trabajo para listado'!$DE$151:$DG$151,0)),0)+IFERROR(INDEX('Hoja de Trabajo para listado'!$CD$155:$DC$1048576,MATCH($A377,'Hoja de Trabajo para listado'!$CD$155:$CD$1048576,0),MATCH((CUADRO!H$4&amp;$E377),'Hoja de Trabajo para listado'!$CD$151:$DC$151,0)),0)</f>
        <v>0</v>
      </c>
      <c r="I377" s="241">
        <f ca="1">+IFERROR(INDEX('Hoja de Trabajo para listado'!$A$155:$Z$1048576,MATCH($A377,'Hoja de Trabajo para listado'!$A$155:$A$1048576,0),MATCH((CUADRO!I$4&amp;$E377),'Hoja de Trabajo para listado'!$A$151:$Z$151,0)),0)+IFERROR(INDEX('Hoja de Trabajo para listado'!$AB$155:$BA$1048576,MATCH($A377,'Hoja de Trabajo para listado'!$AB$155:$AB$1048576,0),MATCH((CUADRO!I$4&amp;$E377),'Hoja de Trabajo para listado'!$AB$151:$BA$151,0)),0)+IFERROR(INDEX('Hoja de Trabajo para listado'!$BC$155:$CB$1048576,MATCH($A377,'Hoja de Trabajo para listado'!$BC$155:$BC$1048576,0),MATCH((CUADRO!I$4&amp;$E377),'Hoja de Trabajo para listado'!$BC$151:$CB$151,0)),0)+IFERROR(INDEX('Hoja de Trabajo para listado'!$DE$153:$DG$274,MATCH($A377,'Hoja de Trabajo para listado'!$DE$153:$DE$1048576,0),MATCH((CUADRO!I$4&amp;$E377),'Hoja de Trabajo para listado'!$DE$151:$DG$151,0)),0)+IFERROR(INDEX('Hoja de Trabajo para listado'!$CD$155:$DC$1048576,MATCH($A377,'Hoja de Trabajo para listado'!$CD$155:$CD$1048576,0),MATCH((CUADRO!I$4&amp;$E377),'Hoja de Trabajo para listado'!$CD$151:$DC$151,0)),0)</f>
        <v>0</v>
      </c>
      <c r="J377" s="241">
        <f ca="1">+IFERROR(INDEX('Hoja de Trabajo para listado'!$A$155:$Z$1048576,MATCH($A377,'Hoja de Trabajo para listado'!$A$155:$A$1048576,0),MATCH((CUADRO!J$4&amp;$E377),'Hoja de Trabajo para listado'!$A$151:$Z$151,0)),0)+IFERROR(INDEX('Hoja de Trabajo para listado'!$AB$155:$BA$1048576,MATCH($A377,'Hoja de Trabajo para listado'!$AB$155:$AB$1048576,0),MATCH((CUADRO!J$4&amp;$E377),'Hoja de Trabajo para listado'!$AB$151:$BA$151,0)),0)+IFERROR(INDEX('Hoja de Trabajo para listado'!$BC$155:$CB$1048576,MATCH($A377,'Hoja de Trabajo para listado'!$BC$155:$BC$1048576,0),MATCH((CUADRO!J$4&amp;$E377),'Hoja de Trabajo para listado'!$BC$151:$CB$151,0)),0)+IFERROR(INDEX('Hoja de Trabajo para listado'!$DE$153:$DG$274,MATCH($A377,'Hoja de Trabajo para listado'!$DE$153:$DE$1048576,0),MATCH((CUADRO!J$4&amp;$E377),'Hoja de Trabajo para listado'!$DE$151:$DG$151,0)),0)+IFERROR(INDEX('Hoja de Trabajo para listado'!$CD$155:$DC$1048576,MATCH($A377,'Hoja de Trabajo para listado'!$CD$155:$CD$1048576,0),MATCH((CUADRO!J$4&amp;$E377),'Hoja de Trabajo para listado'!$CD$151:$DC$151,0)),0)</f>
        <v>0</v>
      </c>
      <c r="K377" s="241">
        <f ca="1">+IFERROR(INDEX('Hoja de Trabajo para listado'!$A$155:$Z$1048576,MATCH($A377,'Hoja de Trabajo para listado'!$A$155:$A$1048576,0),MATCH((CUADRO!K$4&amp;$E377),'Hoja de Trabajo para listado'!$A$151:$Z$151,0)),0)+IFERROR(INDEX('Hoja de Trabajo para listado'!$AB$155:$BA$1048576,MATCH($A377,'Hoja de Trabajo para listado'!$AB$155:$AB$1048576,0),MATCH((CUADRO!K$4&amp;$E377),'Hoja de Trabajo para listado'!$AB$151:$BA$151,0)),0)+IFERROR(INDEX('Hoja de Trabajo para listado'!$BC$155:$CB$1048576,MATCH($A377,'Hoja de Trabajo para listado'!$BC$155:$BC$1048576,0),MATCH((CUADRO!K$4&amp;$E377),'Hoja de Trabajo para listado'!$BC$151:$CB$151,0)),0)+IFERROR(INDEX('Hoja de Trabajo para listado'!$DE$153:$DG$274,MATCH($A377,'Hoja de Trabajo para listado'!$DE$153:$DE$1048576,0),MATCH((CUADRO!K$4&amp;$E377),'Hoja de Trabajo para listado'!$DE$151:$DG$151,0)),0)+IFERROR(INDEX('Hoja de Trabajo para listado'!$CD$155:$DC$1048576,MATCH($A377,'Hoja de Trabajo para listado'!$CD$155:$CD$1048576,0),MATCH((CUADRO!K$4&amp;$E377),'Hoja de Trabajo para listado'!$CD$151:$DC$151,0)),0)</f>
        <v>0</v>
      </c>
      <c r="L377" s="241">
        <f ca="1">+IFERROR(INDEX('Hoja de Trabajo para listado'!$A$155:$Z$1048576,MATCH($A377,'Hoja de Trabajo para listado'!$A$155:$A$1048576,0),MATCH((CUADRO!L$4&amp;$E377),'Hoja de Trabajo para listado'!$A$151:$Z$151,0)),0)+IFERROR(INDEX('Hoja de Trabajo para listado'!$AB$155:$BA$1048576,MATCH($A377,'Hoja de Trabajo para listado'!$AB$155:$AB$1048576,0),MATCH((CUADRO!L$4&amp;$E377),'Hoja de Trabajo para listado'!$AB$151:$BA$151,0)),0)+IFERROR(INDEX('Hoja de Trabajo para listado'!$BC$155:$CB$1048576,MATCH($A377,'Hoja de Trabajo para listado'!$BC$155:$BC$1048576,0),MATCH((CUADRO!L$4&amp;$E377),'Hoja de Trabajo para listado'!$BC$151:$CB$151,0)),0)+IFERROR(INDEX('Hoja de Trabajo para listado'!$DE$153:$DG$274,MATCH($A377,'Hoja de Trabajo para listado'!$DE$153:$DE$1048576,0),MATCH((CUADRO!L$4&amp;$E377),'Hoja de Trabajo para listado'!$DE$151:$DG$151,0)),0)+IFERROR(INDEX('Hoja de Trabajo para listado'!$CD$155:$DC$1048576,MATCH($A377,'Hoja de Trabajo para listado'!$CD$155:$CD$1048576,0),MATCH((CUADRO!L$4&amp;$E377),'Hoja de Trabajo para listado'!$CD$151:$DC$151,0)),0)</f>
        <v>0</v>
      </c>
      <c r="M377" s="241">
        <f ca="1">+IFERROR(INDEX('Hoja de Trabajo para listado'!$A$155:$Z$1048576,MATCH($A377,'Hoja de Trabajo para listado'!$A$155:$A$1048576,0),MATCH((CUADRO!M$4&amp;$E377),'Hoja de Trabajo para listado'!$A$151:$Z$151,0)),0)+IFERROR(INDEX('Hoja de Trabajo para listado'!$AB$155:$BA$1048576,MATCH($A377,'Hoja de Trabajo para listado'!$AB$155:$AB$1048576,0),MATCH((CUADRO!M$4&amp;$E377),'Hoja de Trabajo para listado'!$AB$151:$BA$151,0)),0)+IFERROR(INDEX('Hoja de Trabajo para listado'!$BC$155:$CB$1048576,MATCH($A377,'Hoja de Trabajo para listado'!$BC$155:$BC$1048576,0),MATCH((CUADRO!M$4&amp;$E377),'Hoja de Trabajo para listado'!$BC$151:$CB$151,0)),0)+IFERROR(INDEX('Hoja de Trabajo para listado'!$DE$153:$DG$274,MATCH($A377,'Hoja de Trabajo para listado'!$DE$153:$DE$1048576,0),MATCH((CUADRO!M$4&amp;$E377),'Hoja de Trabajo para listado'!$DE$151:$DG$151,0)),0)+IFERROR(INDEX('Hoja de Trabajo para listado'!$CD$155:$DC$1048576,MATCH($A377,'Hoja de Trabajo para listado'!$CD$155:$CD$1048576,0),MATCH((CUADRO!M$4&amp;$E377),'Hoja de Trabajo para listado'!$CD$151:$DC$151,0)),0)</f>
        <v>0</v>
      </c>
      <c r="N377" s="241">
        <f ca="1">+IFERROR(INDEX('Hoja de Trabajo para listado'!$A$155:$Z$1048576,MATCH($A377,'Hoja de Trabajo para listado'!$A$155:$A$1048576,0),MATCH((CUADRO!N$4&amp;$E377),'Hoja de Trabajo para listado'!$A$151:$Z$151,0)),0)+IFERROR(INDEX('Hoja de Trabajo para listado'!$AB$155:$BA$1048576,MATCH($A377,'Hoja de Trabajo para listado'!$AB$155:$AB$1048576,0),MATCH((CUADRO!N$4&amp;$E377),'Hoja de Trabajo para listado'!$AB$151:$BA$151,0)),0)+IFERROR(INDEX('Hoja de Trabajo para listado'!$BC$155:$CB$1048576,MATCH($A377,'Hoja de Trabajo para listado'!$BC$155:$BC$1048576,0),MATCH((CUADRO!N$4&amp;$E377),'Hoja de Trabajo para listado'!$BC$151:$CB$151,0)),0)+IFERROR(INDEX('Hoja de Trabajo para listado'!$DE$153:$DG$274,MATCH($A377,'Hoja de Trabajo para listado'!$DE$153:$DE$1048576,0),MATCH((CUADRO!N$4&amp;$E377),'Hoja de Trabajo para listado'!$DE$151:$DG$151,0)),0)+IFERROR(INDEX('Hoja de Trabajo para listado'!$CD$155:$DC$1048576,MATCH($A377,'Hoja de Trabajo para listado'!$CD$155:$CD$1048576,0),MATCH((CUADRO!N$4&amp;$E377),'Hoja de Trabajo para listado'!$CD$151:$DC$151,0)),0)</f>
        <v>0</v>
      </c>
      <c r="O377" s="241">
        <f ca="1">+IFERROR(INDEX('Hoja de Trabajo para listado'!$A$155:$Z$1048576,MATCH($A377,'Hoja de Trabajo para listado'!$A$155:$A$1048576,0),MATCH((CUADRO!O$4&amp;$E377),'Hoja de Trabajo para listado'!$A$151:$Z$151,0)),0)+IFERROR(INDEX('Hoja de Trabajo para listado'!$AB$155:$BA$1048576,MATCH($A377,'Hoja de Trabajo para listado'!$AB$155:$AB$1048576,0),MATCH((CUADRO!O$4&amp;$E377),'Hoja de Trabajo para listado'!$AB$151:$BA$151,0)),0)+IFERROR(INDEX('Hoja de Trabajo para listado'!$BC$155:$CB$1048576,MATCH($A377,'Hoja de Trabajo para listado'!$BC$155:$BC$1048576,0),MATCH((CUADRO!O$4&amp;$E377),'Hoja de Trabajo para listado'!$BC$151:$CB$151,0)),0)+IFERROR(INDEX('Hoja de Trabajo para listado'!$DE$153:$DG$274,MATCH($A377,'Hoja de Trabajo para listado'!$DE$153:$DE$1048576,0),MATCH((CUADRO!O$4&amp;$E377),'Hoja de Trabajo para listado'!$DE$151:$DG$151,0)),0)+IFERROR(INDEX('Hoja de Trabajo para listado'!$CD$155:$DC$1048576,MATCH($A377,'Hoja de Trabajo para listado'!$CD$155:$CD$1048576,0),MATCH((CUADRO!O$4&amp;$E377),'Hoja de Trabajo para listado'!$CD$151:$DC$151,0)),0)</f>
        <v>0</v>
      </c>
      <c r="P377" s="241">
        <f ca="1">+IFERROR(INDEX('Hoja de Trabajo para listado'!$A$155:$Z$1048576,MATCH($A377,'Hoja de Trabajo para listado'!$A$155:$A$1048576,0),MATCH((CUADRO!P$4&amp;$E377),'Hoja de Trabajo para listado'!$A$151:$Z$151,0)),0)+IFERROR(INDEX('Hoja de Trabajo para listado'!$AB$155:$BA$1048576,MATCH($A377,'Hoja de Trabajo para listado'!$AB$155:$AB$1048576,0),MATCH((CUADRO!P$4&amp;$E377),'Hoja de Trabajo para listado'!$AB$151:$BA$151,0)),0)+IFERROR(INDEX('Hoja de Trabajo para listado'!$BC$155:$CB$1048576,MATCH($A377,'Hoja de Trabajo para listado'!$BC$155:$BC$1048576,0),MATCH((CUADRO!P$4&amp;$E377),'Hoja de Trabajo para listado'!$BC$151:$CB$151,0)),0)+IFERROR(INDEX('Hoja de Trabajo para listado'!$DE$153:$DG$274,MATCH($A377,'Hoja de Trabajo para listado'!$DE$153:$DE$1048576,0),MATCH((CUADRO!P$4&amp;$E377),'Hoja de Trabajo para listado'!$DE$151:$DG$151,0)),0)+IFERROR(INDEX('Hoja de Trabajo para listado'!$CD$155:$DC$1048576,MATCH($A377,'Hoja de Trabajo para listado'!$CD$155:$CD$1048576,0),MATCH((CUADRO!P$4&amp;$E377),'Hoja de Trabajo para listado'!$CD$151:$DC$151,0)),0)</f>
        <v>0</v>
      </c>
      <c r="Q377" s="241">
        <f ca="1">+IFERROR(INDEX('Hoja de Trabajo para listado'!$A$155:$Z$1048576,MATCH($A377,'Hoja de Trabajo para listado'!$A$155:$A$1048576,0),MATCH((CUADRO!Q$4&amp;$E377),'Hoja de Trabajo para listado'!$A$151:$Z$151,0)),0)+IFERROR(INDEX('Hoja de Trabajo para listado'!$AB$155:$BA$1048576,MATCH($A377,'Hoja de Trabajo para listado'!$AB$155:$AB$1048576,0),MATCH((CUADRO!Q$4&amp;$E377),'Hoja de Trabajo para listado'!$AB$151:$BA$151,0)),0)+IFERROR(INDEX('Hoja de Trabajo para listado'!$BC$155:$CB$1048576,MATCH($A377,'Hoja de Trabajo para listado'!$BC$155:$BC$1048576,0),MATCH((CUADRO!Q$4&amp;$E377),'Hoja de Trabajo para listado'!$BC$151:$CB$151,0)),0)+IFERROR(INDEX('Hoja de Trabajo para listado'!$DE$153:$DG$274,MATCH($A377,'Hoja de Trabajo para listado'!$DE$153:$DE$1048576,0),MATCH((CUADRO!Q$4&amp;$E377),'Hoja de Trabajo para listado'!$DE$151:$DG$151,0)),0)+IFERROR(INDEX('Hoja de Trabajo para listado'!$CD$155:$DC$1048576,MATCH($A377,'Hoja de Trabajo para listado'!$CD$155:$CD$1048576,0),MATCH((CUADRO!Q$4&amp;$E377),'Hoja de Trabajo para listado'!$CD$151:$DC$151,0)),0)</f>
        <v>0</v>
      </c>
      <c r="R377" s="241">
        <f t="shared" ca="1" si="15"/>
        <v>0</v>
      </c>
      <c r="S377" s="247"/>
      <c r="T377" s="241">
        <f ca="1">+T378</f>
        <v>0</v>
      </c>
      <c r="U377" s="240">
        <f t="shared" si="16"/>
        <v>1</v>
      </c>
      <c r="V377" s="327" t="str">
        <f>+VLOOKUP(A377,bd_lista!$A$3:$E$592,5,FALSE)</f>
        <v>Empresas Nacionales</v>
      </c>
      <c r="W377" s="397" t="str">
        <f>+V377</f>
        <v>Empresas Nacionales</v>
      </c>
      <c r="X377" s="240">
        <f>+VLOOKUP(A377,[4]Sheet1!$A$13:$D$744,4,FALSE)</f>
        <v>20</v>
      </c>
      <c r="Y377" s="240" t="str">
        <f>+VLOOKUP(X377,bd_lista!$A$3:$C$592,3,FALSE)</f>
        <v>Ministerio de Defensa</v>
      </c>
      <c r="Z377" s="290">
        <f>+X377</f>
        <v>20</v>
      </c>
      <c r="AA377" s="291" t="str">
        <f>+Y377</f>
        <v>Ministerio de Defensa</v>
      </c>
    </row>
    <row r="378" spans="1:27" ht="15" hidden="1" customHeight="1">
      <c r="A378" s="32">
        <v>600</v>
      </c>
      <c r="B378" s="394"/>
      <c r="C378" s="327" t="str">
        <f>+VLOOKUP(A378,bd_lista!$A$3:$C$592,3,FALSE)</f>
        <v>Empresa Servicios Aéreos Bolivianos</v>
      </c>
      <c r="D378" s="396"/>
      <c r="E378" s="327" t="s">
        <v>1304</v>
      </c>
      <c r="F378" s="243">
        <f ca="1">+IFERROR(INDEX('Hoja de Trabajo para listado'!$A$155:$Z$1048576,MATCH($A378,'Hoja de Trabajo para listado'!$A$155:$A$1048576,0),MATCH((CUADRO!F$4&amp;$E378),'Hoja de Trabajo para listado'!$A$151:$Z$151,0)),0)+IFERROR(INDEX('Hoja de Trabajo para listado'!$AB$155:$BA$1048576,MATCH($A378,'Hoja de Trabajo para listado'!$AB$155:$AB$1048576,0),MATCH((CUADRO!F$4&amp;$E378),'Hoja de Trabajo para listado'!$AB$151:$BA$151,0)),0)+IFERROR(INDEX('Hoja de Trabajo para listado'!$BC$155:$CB$1048576,MATCH($A378,'Hoja de Trabajo para listado'!$BC$155:$BC$1048576,0),MATCH((CUADRO!F$4&amp;$E378),'Hoja de Trabajo para listado'!$BC$151:$CB$151,0)),0)+IFERROR(INDEX('Hoja de Trabajo para listado'!$DE$153:$DG$274,MATCH($A378,'Hoja de Trabajo para listado'!$DE$153:$DE$1048576,0),MATCH((CUADRO!F$4&amp;$E378),'Hoja de Trabajo para listado'!$DE$151:$DG$151,0)),0)+IFERROR(INDEX('Hoja de Trabajo para listado'!$CD$155:$DC$1048576,MATCH($A378,'Hoja de Trabajo para listado'!$CD$155:$CD$1048576,0),MATCH((CUADRO!F$4&amp;$E378),'Hoja de Trabajo para listado'!$CD$151:$DC$151,0)),0)</f>
        <v>0</v>
      </c>
      <c r="G378" s="243">
        <f ca="1">+IFERROR(INDEX('Hoja de Trabajo para listado'!$A$155:$Z$1048576,MATCH($A378,'Hoja de Trabajo para listado'!$A$155:$A$1048576,0),MATCH((CUADRO!G$4&amp;$E378),'Hoja de Trabajo para listado'!$A$151:$Z$151,0)),0)+IFERROR(INDEX('Hoja de Trabajo para listado'!$AB$155:$BA$1048576,MATCH($A378,'Hoja de Trabajo para listado'!$AB$155:$AB$1048576,0),MATCH((CUADRO!G$4&amp;$E378),'Hoja de Trabajo para listado'!$AB$151:$BA$151,0)),0)+IFERROR(INDEX('Hoja de Trabajo para listado'!$BC$155:$CB$1048576,MATCH($A378,'Hoja de Trabajo para listado'!$BC$155:$BC$1048576,0),MATCH((CUADRO!G$4&amp;$E378),'Hoja de Trabajo para listado'!$BC$151:$CB$151,0)),0)+IFERROR(INDEX('Hoja de Trabajo para listado'!$DE$153:$DG$274,MATCH($A378,'Hoja de Trabajo para listado'!$DE$153:$DE$1048576,0),MATCH((CUADRO!G$4&amp;$E378),'Hoja de Trabajo para listado'!$DE$151:$DG$151,0)),0)+IFERROR(INDEX('Hoja de Trabajo para listado'!$CD$155:$DC$1048576,MATCH($A378,'Hoja de Trabajo para listado'!$CD$155:$CD$1048576,0),MATCH((CUADRO!G$4&amp;$E378),'Hoja de Trabajo para listado'!$CD$151:$DC$151,0)),0)</f>
        <v>0</v>
      </c>
      <c r="H378" s="243">
        <f ca="1">+IFERROR(INDEX('Hoja de Trabajo para listado'!$A$155:$Z$1048576,MATCH($A378,'Hoja de Trabajo para listado'!$A$155:$A$1048576,0),MATCH((CUADRO!H$4&amp;$E378),'Hoja de Trabajo para listado'!$A$151:$Z$151,0)),0)+IFERROR(INDEX('Hoja de Trabajo para listado'!$AB$155:$BA$1048576,MATCH($A378,'Hoja de Trabajo para listado'!$AB$155:$AB$1048576,0),MATCH((CUADRO!H$4&amp;$E378),'Hoja de Trabajo para listado'!$AB$151:$BA$151,0)),0)+IFERROR(INDEX('Hoja de Trabajo para listado'!$BC$155:$CB$1048576,MATCH($A378,'Hoja de Trabajo para listado'!$BC$155:$BC$1048576,0),MATCH((CUADRO!H$4&amp;$E378),'Hoja de Trabajo para listado'!$BC$151:$CB$151,0)),0)+IFERROR(INDEX('Hoja de Trabajo para listado'!$DE$153:$DG$274,MATCH($A378,'Hoja de Trabajo para listado'!$DE$153:$DE$1048576,0),MATCH((CUADRO!H$4&amp;$E378),'Hoja de Trabajo para listado'!$DE$151:$DG$151,0)),0)+IFERROR(INDEX('Hoja de Trabajo para listado'!$CD$155:$DC$1048576,MATCH($A378,'Hoja de Trabajo para listado'!$CD$155:$CD$1048576,0),MATCH((CUADRO!H$4&amp;$E378),'Hoja de Trabajo para listado'!$CD$151:$DC$151,0)),0)</f>
        <v>0</v>
      </c>
      <c r="I378" s="243">
        <f ca="1">+IFERROR(INDEX('Hoja de Trabajo para listado'!$A$155:$Z$1048576,MATCH($A378,'Hoja de Trabajo para listado'!$A$155:$A$1048576,0),MATCH((CUADRO!I$4&amp;$E378),'Hoja de Trabajo para listado'!$A$151:$Z$151,0)),0)+IFERROR(INDEX('Hoja de Trabajo para listado'!$AB$155:$BA$1048576,MATCH($A378,'Hoja de Trabajo para listado'!$AB$155:$AB$1048576,0),MATCH((CUADRO!I$4&amp;$E378),'Hoja de Trabajo para listado'!$AB$151:$BA$151,0)),0)+IFERROR(INDEX('Hoja de Trabajo para listado'!$BC$155:$CB$1048576,MATCH($A378,'Hoja de Trabajo para listado'!$BC$155:$BC$1048576,0),MATCH((CUADRO!I$4&amp;$E378),'Hoja de Trabajo para listado'!$BC$151:$CB$151,0)),0)+IFERROR(INDEX('Hoja de Trabajo para listado'!$DE$153:$DG$274,MATCH($A378,'Hoja de Trabajo para listado'!$DE$153:$DE$1048576,0),MATCH((CUADRO!I$4&amp;$E378),'Hoja de Trabajo para listado'!$DE$151:$DG$151,0)),0)+IFERROR(INDEX('Hoja de Trabajo para listado'!$CD$155:$DC$1048576,MATCH($A378,'Hoja de Trabajo para listado'!$CD$155:$CD$1048576,0),MATCH((CUADRO!I$4&amp;$E378),'Hoja de Trabajo para listado'!$CD$151:$DC$151,0)),0)</f>
        <v>0</v>
      </c>
      <c r="J378" s="243">
        <f ca="1">+IFERROR(INDEX('Hoja de Trabajo para listado'!$A$155:$Z$1048576,MATCH($A378,'Hoja de Trabajo para listado'!$A$155:$A$1048576,0),MATCH((CUADRO!J$4&amp;$E378),'Hoja de Trabajo para listado'!$A$151:$Z$151,0)),0)+IFERROR(INDEX('Hoja de Trabajo para listado'!$AB$155:$BA$1048576,MATCH($A378,'Hoja de Trabajo para listado'!$AB$155:$AB$1048576,0),MATCH((CUADRO!J$4&amp;$E378),'Hoja de Trabajo para listado'!$AB$151:$BA$151,0)),0)+IFERROR(INDEX('Hoja de Trabajo para listado'!$BC$155:$CB$1048576,MATCH($A378,'Hoja de Trabajo para listado'!$BC$155:$BC$1048576,0),MATCH((CUADRO!J$4&amp;$E378),'Hoja de Trabajo para listado'!$BC$151:$CB$151,0)),0)+IFERROR(INDEX('Hoja de Trabajo para listado'!$DE$153:$DG$274,MATCH($A378,'Hoja de Trabajo para listado'!$DE$153:$DE$1048576,0),MATCH((CUADRO!J$4&amp;$E378),'Hoja de Trabajo para listado'!$DE$151:$DG$151,0)),0)+IFERROR(INDEX('Hoja de Trabajo para listado'!$CD$155:$DC$1048576,MATCH($A378,'Hoja de Trabajo para listado'!$CD$155:$CD$1048576,0),MATCH((CUADRO!J$4&amp;$E378),'Hoja de Trabajo para listado'!$CD$151:$DC$151,0)),0)</f>
        <v>0</v>
      </c>
      <c r="K378" s="243">
        <f ca="1">+IFERROR(INDEX('Hoja de Trabajo para listado'!$A$155:$Z$1048576,MATCH($A378,'Hoja de Trabajo para listado'!$A$155:$A$1048576,0),MATCH((CUADRO!K$4&amp;$E378),'Hoja de Trabajo para listado'!$A$151:$Z$151,0)),0)+IFERROR(INDEX('Hoja de Trabajo para listado'!$AB$155:$BA$1048576,MATCH($A378,'Hoja de Trabajo para listado'!$AB$155:$AB$1048576,0),MATCH((CUADRO!K$4&amp;$E378),'Hoja de Trabajo para listado'!$AB$151:$BA$151,0)),0)+IFERROR(INDEX('Hoja de Trabajo para listado'!$BC$155:$CB$1048576,MATCH($A378,'Hoja de Trabajo para listado'!$BC$155:$BC$1048576,0),MATCH((CUADRO!K$4&amp;$E378),'Hoja de Trabajo para listado'!$BC$151:$CB$151,0)),0)+IFERROR(INDEX('Hoja de Trabajo para listado'!$DE$153:$DG$274,MATCH($A378,'Hoja de Trabajo para listado'!$DE$153:$DE$1048576,0),MATCH((CUADRO!K$4&amp;$E378),'Hoja de Trabajo para listado'!$DE$151:$DG$151,0)),0)+IFERROR(INDEX('Hoja de Trabajo para listado'!$CD$155:$DC$1048576,MATCH($A378,'Hoja de Trabajo para listado'!$CD$155:$CD$1048576,0),MATCH((CUADRO!K$4&amp;$E378),'Hoja de Trabajo para listado'!$CD$151:$DC$151,0)),0)</f>
        <v>0</v>
      </c>
      <c r="L378" s="243">
        <f ca="1">+IFERROR(INDEX('Hoja de Trabajo para listado'!$A$155:$Z$1048576,MATCH($A378,'Hoja de Trabajo para listado'!$A$155:$A$1048576,0),MATCH((CUADRO!L$4&amp;$E378),'Hoja de Trabajo para listado'!$A$151:$Z$151,0)),0)+IFERROR(INDEX('Hoja de Trabajo para listado'!$AB$155:$BA$1048576,MATCH($A378,'Hoja de Trabajo para listado'!$AB$155:$AB$1048576,0),MATCH((CUADRO!L$4&amp;$E378),'Hoja de Trabajo para listado'!$AB$151:$BA$151,0)),0)+IFERROR(INDEX('Hoja de Trabajo para listado'!$BC$155:$CB$1048576,MATCH($A378,'Hoja de Trabajo para listado'!$BC$155:$BC$1048576,0),MATCH((CUADRO!L$4&amp;$E378),'Hoja de Trabajo para listado'!$BC$151:$CB$151,0)),0)+IFERROR(INDEX('Hoja de Trabajo para listado'!$DE$153:$DG$274,MATCH($A378,'Hoja de Trabajo para listado'!$DE$153:$DE$1048576,0),MATCH((CUADRO!L$4&amp;$E378),'Hoja de Trabajo para listado'!$DE$151:$DG$151,0)),0)+IFERROR(INDEX('Hoja de Trabajo para listado'!$CD$155:$DC$1048576,MATCH($A378,'Hoja de Trabajo para listado'!$CD$155:$CD$1048576,0),MATCH((CUADRO!L$4&amp;$E378),'Hoja de Trabajo para listado'!$CD$151:$DC$151,0)),0)</f>
        <v>0</v>
      </c>
      <c r="M378" s="243">
        <f ca="1">+IFERROR(INDEX('Hoja de Trabajo para listado'!$A$155:$Z$1048576,MATCH($A378,'Hoja de Trabajo para listado'!$A$155:$A$1048576,0),MATCH((CUADRO!M$4&amp;$E378),'Hoja de Trabajo para listado'!$A$151:$Z$151,0)),0)+IFERROR(INDEX('Hoja de Trabajo para listado'!$AB$155:$BA$1048576,MATCH($A378,'Hoja de Trabajo para listado'!$AB$155:$AB$1048576,0),MATCH((CUADRO!M$4&amp;$E378),'Hoja de Trabajo para listado'!$AB$151:$BA$151,0)),0)+IFERROR(INDEX('Hoja de Trabajo para listado'!$BC$155:$CB$1048576,MATCH($A378,'Hoja de Trabajo para listado'!$BC$155:$BC$1048576,0),MATCH((CUADRO!M$4&amp;$E378),'Hoja de Trabajo para listado'!$BC$151:$CB$151,0)),0)+IFERROR(INDEX('Hoja de Trabajo para listado'!$DE$153:$DG$274,MATCH($A378,'Hoja de Trabajo para listado'!$DE$153:$DE$1048576,0),MATCH((CUADRO!M$4&amp;$E378),'Hoja de Trabajo para listado'!$DE$151:$DG$151,0)),0)+IFERROR(INDEX('Hoja de Trabajo para listado'!$CD$155:$DC$1048576,MATCH($A378,'Hoja de Trabajo para listado'!$CD$155:$CD$1048576,0),MATCH((CUADRO!M$4&amp;$E378),'Hoja de Trabajo para listado'!$CD$151:$DC$151,0)),0)</f>
        <v>0</v>
      </c>
      <c r="N378" s="243">
        <f ca="1">+IFERROR(INDEX('Hoja de Trabajo para listado'!$A$155:$Z$1048576,MATCH($A378,'Hoja de Trabajo para listado'!$A$155:$A$1048576,0),MATCH((CUADRO!N$4&amp;$E378),'Hoja de Trabajo para listado'!$A$151:$Z$151,0)),0)+IFERROR(INDEX('Hoja de Trabajo para listado'!$AB$155:$BA$1048576,MATCH($A378,'Hoja de Trabajo para listado'!$AB$155:$AB$1048576,0),MATCH((CUADRO!N$4&amp;$E378),'Hoja de Trabajo para listado'!$AB$151:$BA$151,0)),0)+IFERROR(INDEX('Hoja de Trabajo para listado'!$BC$155:$CB$1048576,MATCH($A378,'Hoja de Trabajo para listado'!$BC$155:$BC$1048576,0),MATCH((CUADRO!N$4&amp;$E378),'Hoja de Trabajo para listado'!$BC$151:$CB$151,0)),0)+IFERROR(INDEX('Hoja de Trabajo para listado'!$DE$153:$DG$274,MATCH($A378,'Hoja de Trabajo para listado'!$DE$153:$DE$1048576,0),MATCH((CUADRO!N$4&amp;$E378),'Hoja de Trabajo para listado'!$DE$151:$DG$151,0)),0)+IFERROR(INDEX('Hoja de Trabajo para listado'!$CD$155:$DC$1048576,MATCH($A378,'Hoja de Trabajo para listado'!$CD$155:$CD$1048576,0),MATCH((CUADRO!N$4&amp;$E378),'Hoja de Trabajo para listado'!$CD$151:$DC$151,0)),0)</f>
        <v>0</v>
      </c>
      <c r="O378" s="243">
        <f ca="1">+IFERROR(INDEX('Hoja de Trabajo para listado'!$A$155:$Z$1048576,MATCH($A378,'Hoja de Trabajo para listado'!$A$155:$A$1048576,0),MATCH((CUADRO!O$4&amp;$E378),'Hoja de Trabajo para listado'!$A$151:$Z$151,0)),0)+IFERROR(INDEX('Hoja de Trabajo para listado'!$AB$155:$BA$1048576,MATCH($A378,'Hoja de Trabajo para listado'!$AB$155:$AB$1048576,0),MATCH((CUADRO!O$4&amp;$E378),'Hoja de Trabajo para listado'!$AB$151:$BA$151,0)),0)+IFERROR(INDEX('Hoja de Trabajo para listado'!$BC$155:$CB$1048576,MATCH($A378,'Hoja de Trabajo para listado'!$BC$155:$BC$1048576,0),MATCH((CUADRO!O$4&amp;$E378),'Hoja de Trabajo para listado'!$BC$151:$CB$151,0)),0)+IFERROR(INDEX('Hoja de Trabajo para listado'!$DE$153:$DG$274,MATCH($A378,'Hoja de Trabajo para listado'!$DE$153:$DE$1048576,0),MATCH((CUADRO!O$4&amp;$E378),'Hoja de Trabajo para listado'!$DE$151:$DG$151,0)),0)+IFERROR(INDEX('Hoja de Trabajo para listado'!$CD$155:$DC$1048576,MATCH($A378,'Hoja de Trabajo para listado'!$CD$155:$CD$1048576,0),MATCH((CUADRO!O$4&amp;$E378),'Hoja de Trabajo para listado'!$CD$151:$DC$151,0)),0)</f>
        <v>0</v>
      </c>
      <c r="P378" s="243">
        <f ca="1">+IFERROR(INDEX('Hoja de Trabajo para listado'!$A$155:$Z$1048576,MATCH($A378,'Hoja de Trabajo para listado'!$A$155:$A$1048576,0),MATCH((CUADRO!P$4&amp;$E378),'Hoja de Trabajo para listado'!$A$151:$Z$151,0)),0)+IFERROR(INDEX('Hoja de Trabajo para listado'!$AB$155:$BA$1048576,MATCH($A378,'Hoja de Trabajo para listado'!$AB$155:$AB$1048576,0),MATCH((CUADRO!P$4&amp;$E378),'Hoja de Trabajo para listado'!$AB$151:$BA$151,0)),0)+IFERROR(INDEX('Hoja de Trabajo para listado'!$BC$155:$CB$1048576,MATCH($A378,'Hoja de Trabajo para listado'!$BC$155:$BC$1048576,0),MATCH((CUADRO!P$4&amp;$E378),'Hoja de Trabajo para listado'!$BC$151:$CB$151,0)),0)+IFERROR(INDEX('Hoja de Trabajo para listado'!$DE$153:$DG$274,MATCH($A378,'Hoja de Trabajo para listado'!$DE$153:$DE$1048576,0),MATCH((CUADRO!P$4&amp;$E378),'Hoja de Trabajo para listado'!$DE$151:$DG$151,0)),0)+IFERROR(INDEX('Hoja de Trabajo para listado'!$CD$155:$DC$1048576,MATCH($A378,'Hoja de Trabajo para listado'!$CD$155:$CD$1048576,0),MATCH((CUADRO!P$4&amp;$E378),'Hoja de Trabajo para listado'!$CD$151:$DC$151,0)),0)</f>
        <v>0</v>
      </c>
      <c r="Q378" s="243">
        <f ca="1">+IFERROR(INDEX('Hoja de Trabajo para listado'!$A$155:$Z$1048576,MATCH($A378,'Hoja de Trabajo para listado'!$A$155:$A$1048576,0),MATCH((CUADRO!Q$4&amp;$E378),'Hoja de Trabajo para listado'!$A$151:$Z$151,0)),0)+IFERROR(INDEX('Hoja de Trabajo para listado'!$AB$155:$BA$1048576,MATCH($A378,'Hoja de Trabajo para listado'!$AB$155:$AB$1048576,0),MATCH((CUADRO!Q$4&amp;$E378),'Hoja de Trabajo para listado'!$AB$151:$BA$151,0)),0)+IFERROR(INDEX('Hoja de Trabajo para listado'!$BC$155:$CB$1048576,MATCH($A378,'Hoja de Trabajo para listado'!$BC$155:$BC$1048576,0),MATCH((CUADRO!Q$4&amp;$E378),'Hoja de Trabajo para listado'!$BC$151:$CB$151,0)),0)+IFERROR(INDEX('Hoja de Trabajo para listado'!$DE$153:$DG$274,MATCH($A378,'Hoja de Trabajo para listado'!$DE$153:$DE$1048576,0),MATCH((CUADRO!Q$4&amp;$E378),'Hoja de Trabajo para listado'!$DE$151:$DG$151,0)),0)+IFERROR(INDEX('Hoja de Trabajo para listado'!$CD$155:$DC$1048576,MATCH($A378,'Hoja de Trabajo para listado'!$CD$155:$CD$1048576,0),MATCH((CUADRO!Q$4&amp;$E378),'Hoja de Trabajo para listado'!$CD$151:$DC$151,0)),0)</f>
        <v>0</v>
      </c>
      <c r="R378" s="243">
        <f t="shared" ca="1" si="15"/>
        <v>0</v>
      </c>
      <c r="S378" s="256">
        <f ca="1">+R377+R378</f>
        <v>0</v>
      </c>
      <c r="T378" s="243">
        <f ca="1">+S378</f>
        <v>0</v>
      </c>
      <c r="U378" s="242">
        <f t="shared" si="16"/>
        <v>2</v>
      </c>
      <c r="V378" s="327" t="str">
        <f>+VLOOKUP(A378,bd_lista!$A$3:$E$592,5,FALSE)</f>
        <v>Empresas Nacionales</v>
      </c>
      <c r="W378" s="398"/>
      <c r="X378" s="240">
        <f>+VLOOKUP(A378,[4]Sheet1!$A$13:$D$744,4,FALSE)</f>
        <v>20</v>
      </c>
      <c r="Y378" s="240" t="str">
        <f>+VLOOKUP(X378,bd_lista!$A$3:$C$592,3,FALSE)</f>
        <v>Ministerio de Defensa</v>
      </c>
      <c r="Z378" s="288"/>
      <c r="AA378" s="289"/>
    </row>
    <row r="379" spans="1:27" ht="15" customHeight="1">
      <c r="A379" s="379">
        <v>601</v>
      </c>
      <c r="B379" s="393">
        <f>+A379</f>
        <v>601</v>
      </c>
      <c r="C379" s="245" t="str">
        <f>+VLOOKUP(A379,bd_lista!$A$3:$C$592,3,FALSE)</f>
        <v>Empresa Boliviana de Producción Agropecuaria</v>
      </c>
      <c r="D379" s="395" t="str">
        <f>+C379</f>
        <v>Empresa Boliviana de Producción Agropecuaria</v>
      </c>
      <c r="E379" s="245" t="s">
        <v>1303</v>
      </c>
      <c r="F379" s="241">
        <f ca="1">+IFERROR(INDEX('Hoja de Trabajo para listado'!$A$155:$Z$1048576,MATCH($A379,'Hoja de Trabajo para listado'!$A$155:$A$1048576,0),MATCH((CUADRO!F$4&amp;$E379),'Hoja de Trabajo para listado'!$A$151:$Z$151,0)),0)+IFERROR(INDEX('Hoja de Trabajo para listado'!$AB$155:$BA$1048576,MATCH($A379,'Hoja de Trabajo para listado'!$AB$155:$AB$1048576,0),MATCH((CUADRO!F$4&amp;$E379),'Hoja de Trabajo para listado'!$AB$151:$BA$151,0)),0)+IFERROR(INDEX('Hoja de Trabajo para listado'!$BC$155:$CB$1048576,MATCH($A379,'Hoja de Trabajo para listado'!$BC$155:$BC$1048576,0),MATCH((CUADRO!F$4&amp;$E379),'Hoja de Trabajo para listado'!$BC$151:$CB$151,0)),0)+IFERROR(INDEX('Hoja de Trabajo para listado'!$DE$153:$DG$274,MATCH($A379,'Hoja de Trabajo para listado'!$DE$153:$DE$1048576,0),MATCH((CUADRO!F$4&amp;$E379),'Hoja de Trabajo para listado'!$DE$151:$DG$151,0)),0)+IFERROR(INDEX('Hoja de Trabajo para listado'!$CD$155:$DC$1048576,MATCH($A379,'Hoja de Trabajo para listado'!$CD$155:$CD$1048576,0),MATCH((CUADRO!F$4&amp;$E379),'Hoja de Trabajo para listado'!$CD$151:$DC$151,0)),0)</f>
        <v>0</v>
      </c>
      <c r="G379" s="241">
        <f ca="1">+IFERROR(INDEX('Hoja de Trabajo para listado'!$A$155:$Z$1048576,MATCH($A379,'Hoja de Trabajo para listado'!$A$155:$A$1048576,0),MATCH((CUADRO!G$4&amp;$E379),'Hoja de Trabajo para listado'!$A$151:$Z$151,0)),0)+IFERROR(INDEX('Hoja de Trabajo para listado'!$AB$155:$BA$1048576,MATCH($A379,'Hoja de Trabajo para listado'!$AB$155:$AB$1048576,0),MATCH((CUADRO!G$4&amp;$E379),'Hoja de Trabajo para listado'!$AB$151:$BA$151,0)),0)+IFERROR(INDEX('Hoja de Trabajo para listado'!$BC$155:$CB$1048576,MATCH($A379,'Hoja de Trabajo para listado'!$BC$155:$BC$1048576,0),MATCH((CUADRO!G$4&amp;$E379),'Hoja de Trabajo para listado'!$BC$151:$CB$151,0)),0)+IFERROR(INDEX('Hoja de Trabajo para listado'!$DE$153:$DG$274,MATCH($A379,'Hoja de Trabajo para listado'!$DE$153:$DE$1048576,0),MATCH((CUADRO!G$4&amp;$E379),'Hoja de Trabajo para listado'!$DE$151:$DG$151,0)),0)+IFERROR(INDEX('Hoja de Trabajo para listado'!$CD$155:$DC$1048576,MATCH($A379,'Hoja de Trabajo para listado'!$CD$155:$CD$1048576,0),MATCH((CUADRO!G$4&amp;$E379),'Hoja de Trabajo para listado'!$CD$151:$DC$151,0)),0)</f>
        <v>0</v>
      </c>
      <c r="H379" s="241">
        <f ca="1">+IFERROR(INDEX('Hoja de Trabajo para listado'!$A$155:$Z$1048576,MATCH($A379,'Hoja de Trabajo para listado'!$A$155:$A$1048576,0),MATCH((CUADRO!H$4&amp;$E379),'Hoja de Trabajo para listado'!$A$151:$Z$151,0)),0)+IFERROR(INDEX('Hoja de Trabajo para listado'!$AB$155:$BA$1048576,MATCH($A379,'Hoja de Trabajo para listado'!$AB$155:$AB$1048576,0),MATCH((CUADRO!H$4&amp;$E379),'Hoja de Trabajo para listado'!$AB$151:$BA$151,0)),0)+IFERROR(INDEX('Hoja de Trabajo para listado'!$BC$155:$CB$1048576,MATCH($A379,'Hoja de Trabajo para listado'!$BC$155:$BC$1048576,0),MATCH((CUADRO!H$4&amp;$E379),'Hoja de Trabajo para listado'!$BC$151:$CB$151,0)),0)+IFERROR(INDEX('Hoja de Trabajo para listado'!$DE$153:$DG$274,MATCH($A379,'Hoja de Trabajo para listado'!$DE$153:$DE$1048576,0),MATCH((CUADRO!H$4&amp;$E379),'Hoja de Trabajo para listado'!$DE$151:$DG$151,0)),0)+IFERROR(INDEX('Hoja de Trabajo para listado'!$CD$155:$DC$1048576,MATCH($A379,'Hoja de Trabajo para listado'!$CD$155:$CD$1048576,0),MATCH((CUADRO!H$4&amp;$E379),'Hoja de Trabajo para listado'!$CD$151:$DC$151,0)),0)</f>
        <v>0</v>
      </c>
      <c r="I379" s="241">
        <f ca="1">+IFERROR(INDEX('Hoja de Trabajo para listado'!$A$155:$Z$1048576,MATCH($A379,'Hoja de Trabajo para listado'!$A$155:$A$1048576,0),MATCH((CUADRO!I$4&amp;$E379),'Hoja de Trabajo para listado'!$A$151:$Z$151,0)),0)+IFERROR(INDEX('Hoja de Trabajo para listado'!$AB$155:$BA$1048576,MATCH($A379,'Hoja de Trabajo para listado'!$AB$155:$AB$1048576,0),MATCH((CUADRO!I$4&amp;$E379),'Hoja de Trabajo para listado'!$AB$151:$BA$151,0)),0)+IFERROR(INDEX('Hoja de Trabajo para listado'!$BC$155:$CB$1048576,MATCH($A379,'Hoja de Trabajo para listado'!$BC$155:$BC$1048576,0),MATCH((CUADRO!I$4&amp;$E379),'Hoja de Trabajo para listado'!$BC$151:$CB$151,0)),0)+IFERROR(INDEX('Hoja de Trabajo para listado'!$DE$153:$DG$274,MATCH($A379,'Hoja de Trabajo para listado'!$DE$153:$DE$1048576,0),MATCH((CUADRO!I$4&amp;$E379),'Hoja de Trabajo para listado'!$DE$151:$DG$151,0)),0)+IFERROR(INDEX('Hoja de Trabajo para listado'!$CD$155:$DC$1048576,MATCH($A379,'Hoja de Trabajo para listado'!$CD$155:$CD$1048576,0),MATCH((CUADRO!I$4&amp;$E379),'Hoja de Trabajo para listado'!$CD$151:$DC$151,0)),0)</f>
        <v>0</v>
      </c>
      <c r="J379" s="241">
        <f ca="1">+IFERROR(INDEX('Hoja de Trabajo para listado'!$A$155:$Z$1048576,MATCH($A379,'Hoja de Trabajo para listado'!$A$155:$A$1048576,0),MATCH((CUADRO!J$4&amp;$E379),'Hoja de Trabajo para listado'!$A$151:$Z$151,0)),0)+IFERROR(INDEX('Hoja de Trabajo para listado'!$AB$155:$BA$1048576,MATCH($A379,'Hoja de Trabajo para listado'!$AB$155:$AB$1048576,0),MATCH((CUADRO!J$4&amp;$E379),'Hoja de Trabajo para listado'!$AB$151:$BA$151,0)),0)+IFERROR(INDEX('Hoja de Trabajo para listado'!$BC$155:$CB$1048576,MATCH($A379,'Hoja de Trabajo para listado'!$BC$155:$BC$1048576,0),MATCH((CUADRO!J$4&amp;$E379),'Hoja de Trabajo para listado'!$BC$151:$CB$151,0)),0)+IFERROR(INDEX('Hoja de Trabajo para listado'!$DE$153:$DG$274,MATCH($A379,'Hoja de Trabajo para listado'!$DE$153:$DE$1048576,0),MATCH((CUADRO!J$4&amp;$E379),'Hoja de Trabajo para listado'!$DE$151:$DG$151,0)),0)+IFERROR(INDEX('Hoja de Trabajo para listado'!$CD$155:$DC$1048576,MATCH($A379,'Hoja de Trabajo para listado'!$CD$155:$CD$1048576,0),MATCH((CUADRO!J$4&amp;$E379),'Hoja de Trabajo para listado'!$CD$151:$DC$151,0)),0)</f>
        <v>0</v>
      </c>
      <c r="K379" s="241">
        <f ca="1">+IFERROR(INDEX('Hoja de Trabajo para listado'!$A$155:$Z$1048576,MATCH($A379,'Hoja de Trabajo para listado'!$A$155:$A$1048576,0),MATCH((CUADRO!K$4&amp;$E379),'Hoja de Trabajo para listado'!$A$151:$Z$151,0)),0)+IFERROR(INDEX('Hoja de Trabajo para listado'!$AB$155:$BA$1048576,MATCH($A379,'Hoja de Trabajo para listado'!$AB$155:$AB$1048576,0),MATCH((CUADRO!K$4&amp;$E379),'Hoja de Trabajo para listado'!$AB$151:$BA$151,0)),0)+IFERROR(INDEX('Hoja de Trabajo para listado'!$BC$155:$CB$1048576,MATCH($A379,'Hoja de Trabajo para listado'!$BC$155:$BC$1048576,0),MATCH((CUADRO!K$4&amp;$E379),'Hoja de Trabajo para listado'!$BC$151:$CB$151,0)),0)+IFERROR(INDEX('Hoja de Trabajo para listado'!$DE$153:$DG$274,MATCH($A379,'Hoja de Trabajo para listado'!$DE$153:$DE$1048576,0),MATCH((CUADRO!K$4&amp;$E379),'Hoja de Trabajo para listado'!$DE$151:$DG$151,0)),0)+IFERROR(INDEX('Hoja de Trabajo para listado'!$CD$155:$DC$1048576,MATCH($A379,'Hoja de Trabajo para listado'!$CD$155:$CD$1048576,0),MATCH((CUADRO!K$4&amp;$E379),'Hoja de Trabajo para listado'!$CD$151:$DC$151,0)),0)</f>
        <v>0</v>
      </c>
      <c r="L379" s="241">
        <f ca="1">+IFERROR(INDEX('Hoja de Trabajo para listado'!$A$155:$Z$1048576,MATCH($A379,'Hoja de Trabajo para listado'!$A$155:$A$1048576,0),MATCH((CUADRO!L$4&amp;$E379),'Hoja de Trabajo para listado'!$A$151:$Z$151,0)),0)+IFERROR(INDEX('Hoja de Trabajo para listado'!$AB$155:$BA$1048576,MATCH($A379,'Hoja de Trabajo para listado'!$AB$155:$AB$1048576,0),MATCH((CUADRO!L$4&amp;$E379),'Hoja de Trabajo para listado'!$AB$151:$BA$151,0)),0)+IFERROR(INDEX('Hoja de Trabajo para listado'!$BC$155:$CB$1048576,MATCH($A379,'Hoja de Trabajo para listado'!$BC$155:$BC$1048576,0),MATCH((CUADRO!L$4&amp;$E379),'Hoja de Trabajo para listado'!$BC$151:$CB$151,0)),0)+IFERROR(INDEX('Hoja de Trabajo para listado'!$DE$153:$DG$274,MATCH($A379,'Hoja de Trabajo para listado'!$DE$153:$DE$1048576,0),MATCH((CUADRO!L$4&amp;$E379),'Hoja de Trabajo para listado'!$DE$151:$DG$151,0)),0)+IFERROR(INDEX('Hoja de Trabajo para listado'!$CD$155:$DC$1048576,MATCH($A379,'Hoja de Trabajo para listado'!$CD$155:$CD$1048576,0),MATCH((CUADRO!L$4&amp;$E379),'Hoja de Trabajo para listado'!$CD$151:$DC$151,0)),0)</f>
        <v>0</v>
      </c>
      <c r="M379" s="241">
        <f ca="1">+IFERROR(INDEX('Hoja de Trabajo para listado'!$A$155:$Z$1048576,MATCH($A379,'Hoja de Trabajo para listado'!$A$155:$A$1048576,0),MATCH((CUADRO!M$4&amp;$E379),'Hoja de Trabajo para listado'!$A$151:$Z$151,0)),0)+IFERROR(INDEX('Hoja de Trabajo para listado'!$AB$155:$BA$1048576,MATCH($A379,'Hoja de Trabajo para listado'!$AB$155:$AB$1048576,0),MATCH((CUADRO!M$4&amp;$E379),'Hoja de Trabajo para listado'!$AB$151:$BA$151,0)),0)+IFERROR(INDEX('Hoja de Trabajo para listado'!$BC$155:$CB$1048576,MATCH($A379,'Hoja de Trabajo para listado'!$BC$155:$BC$1048576,0),MATCH((CUADRO!M$4&amp;$E379),'Hoja de Trabajo para listado'!$BC$151:$CB$151,0)),0)+IFERROR(INDEX('Hoja de Trabajo para listado'!$DE$153:$DG$274,MATCH($A379,'Hoja de Trabajo para listado'!$DE$153:$DE$1048576,0),MATCH((CUADRO!M$4&amp;$E379),'Hoja de Trabajo para listado'!$DE$151:$DG$151,0)),0)+IFERROR(INDEX('Hoja de Trabajo para listado'!$CD$155:$DC$1048576,MATCH($A379,'Hoja de Trabajo para listado'!$CD$155:$CD$1048576,0),MATCH((CUADRO!M$4&amp;$E379),'Hoja de Trabajo para listado'!$CD$151:$DC$151,0)),0)</f>
        <v>0</v>
      </c>
      <c r="N379" s="241">
        <f ca="1">+IFERROR(INDEX('Hoja de Trabajo para listado'!$A$155:$Z$1048576,MATCH($A379,'Hoja de Trabajo para listado'!$A$155:$A$1048576,0),MATCH((CUADRO!N$4&amp;$E379),'Hoja de Trabajo para listado'!$A$151:$Z$151,0)),0)+IFERROR(INDEX('Hoja de Trabajo para listado'!$AB$155:$BA$1048576,MATCH($A379,'Hoja de Trabajo para listado'!$AB$155:$AB$1048576,0),MATCH((CUADRO!N$4&amp;$E379),'Hoja de Trabajo para listado'!$AB$151:$BA$151,0)),0)+IFERROR(INDEX('Hoja de Trabajo para listado'!$BC$155:$CB$1048576,MATCH($A379,'Hoja de Trabajo para listado'!$BC$155:$BC$1048576,0),MATCH((CUADRO!N$4&amp;$E379),'Hoja de Trabajo para listado'!$BC$151:$CB$151,0)),0)+IFERROR(INDEX('Hoja de Trabajo para listado'!$DE$153:$DG$274,MATCH($A379,'Hoja de Trabajo para listado'!$DE$153:$DE$1048576,0),MATCH((CUADRO!N$4&amp;$E379),'Hoja de Trabajo para listado'!$DE$151:$DG$151,0)),0)+IFERROR(INDEX('Hoja de Trabajo para listado'!$CD$155:$DC$1048576,MATCH($A379,'Hoja de Trabajo para listado'!$CD$155:$CD$1048576,0),MATCH((CUADRO!N$4&amp;$E379),'Hoja de Trabajo para listado'!$CD$151:$DC$151,0)),0)</f>
        <v>0</v>
      </c>
      <c r="O379" s="241">
        <f ca="1">+IFERROR(INDEX('Hoja de Trabajo para listado'!$A$155:$Z$1048576,MATCH($A379,'Hoja de Trabajo para listado'!$A$155:$A$1048576,0),MATCH((CUADRO!O$4&amp;$E379),'Hoja de Trabajo para listado'!$A$151:$Z$151,0)),0)+IFERROR(INDEX('Hoja de Trabajo para listado'!$AB$155:$BA$1048576,MATCH($A379,'Hoja de Trabajo para listado'!$AB$155:$AB$1048576,0),MATCH((CUADRO!O$4&amp;$E379),'Hoja de Trabajo para listado'!$AB$151:$BA$151,0)),0)+IFERROR(INDEX('Hoja de Trabajo para listado'!$BC$155:$CB$1048576,MATCH($A379,'Hoja de Trabajo para listado'!$BC$155:$BC$1048576,0),MATCH((CUADRO!O$4&amp;$E379),'Hoja de Trabajo para listado'!$BC$151:$CB$151,0)),0)+IFERROR(INDEX('Hoja de Trabajo para listado'!$DE$153:$DG$274,MATCH($A379,'Hoja de Trabajo para listado'!$DE$153:$DE$1048576,0),MATCH((CUADRO!O$4&amp;$E379),'Hoja de Trabajo para listado'!$DE$151:$DG$151,0)),0)+IFERROR(INDEX('Hoja de Trabajo para listado'!$CD$155:$DC$1048576,MATCH($A379,'Hoja de Trabajo para listado'!$CD$155:$CD$1048576,0),MATCH((CUADRO!O$4&amp;$E379),'Hoja de Trabajo para listado'!$CD$151:$DC$151,0)),0)</f>
        <v>0</v>
      </c>
      <c r="P379" s="241">
        <f ca="1">+IFERROR(INDEX('Hoja de Trabajo para listado'!$A$155:$Z$1048576,MATCH($A379,'Hoja de Trabajo para listado'!$A$155:$A$1048576,0),MATCH((CUADRO!P$4&amp;$E379),'Hoja de Trabajo para listado'!$A$151:$Z$151,0)),0)+IFERROR(INDEX('Hoja de Trabajo para listado'!$AB$155:$BA$1048576,MATCH($A379,'Hoja de Trabajo para listado'!$AB$155:$AB$1048576,0),MATCH((CUADRO!P$4&amp;$E379),'Hoja de Trabajo para listado'!$AB$151:$BA$151,0)),0)+IFERROR(INDEX('Hoja de Trabajo para listado'!$BC$155:$CB$1048576,MATCH($A379,'Hoja de Trabajo para listado'!$BC$155:$BC$1048576,0),MATCH((CUADRO!P$4&amp;$E379),'Hoja de Trabajo para listado'!$BC$151:$CB$151,0)),0)+IFERROR(INDEX('Hoja de Trabajo para listado'!$DE$153:$DG$274,MATCH($A379,'Hoja de Trabajo para listado'!$DE$153:$DE$1048576,0),MATCH((CUADRO!P$4&amp;$E379),'Hoja de Trabajo para listado'!$DE$151:$DG$151,0)),0)+IFERROR(INDEX('Hoja de Trabajo para listado'!$CD$155:$DC$1048576,MATCH($A379,'Hoja de Trabajo para listado'!$CD$155:$CD$1048576,0),MATCH((CUADRO!P$4&amp;$E379),'Hoja de Trabajo para listado'!$CD$151:$DC$151,0)),0)</f>
        <v>0</v>
      </c>
      <c r="Q379" s="241">
        <f ca="1">+IFERROR(INDEX('Hoja de Trabajo para listado'!$A$155:$Z$1048576,MATCH($A379,'Hoja de Trabajo para listado'!$A$155:$A$1048576,0),MATCH((CUADRO!Q$4&amp;$E379),'Hoja de Trabajo para listado'!$A$151:$Z$151,0)),0)+IFERROR(INDEX('Hoja de Trabajo para listado'!$AB$155:$BA$1048576,MATCH($A379,'Hoja de Trabajo para listado'!$AB$155:$AB$1048576,0),MATCH((CUADRO!Q$4&amp;$E379),'Hoja de Trabajo para listado'!$AB$151:$BA$151,0)),0)+IFERROR(INDEX('Hoja de Trabajo para listado'!$BC$155:$CB$1048576,MATCH($A379,'Hoja de Trabajo para listado'!$BC$155:$BC$1048576,0),MATCH((CUADRO!Q$4&amp;$E379),'Hoja de Trabajo para listado'!$BC$151:$CB$151,0)),0)+IFERROR(INDEX('Hoja de Trabajo para listado'!$DE$153:$DG$274,MATCH($A379,'Hoja de Trabajo para listado'!$DE$153:$DE$1048576,0),MATCH((CUADRO!Q$4&amp;$E379),'Hoja de Trabajo para listado'!$DE$151:$DG$151,0)),0)+IFERROR(INDEX('Hoja de Trabajo para listado'!$CD$155:$DC$1048576,MATCH($A379,'Hoja de Trabajo para listado'!$CD$155:$CD$1048576,0),MATCH((CUADRO!Q$4&amp;$E379),'Hoja de Trabajo para listado'!$CD$151:$DC$151,0)),0)</f>
        <v>0</v>
      </c>
      <c r="R379" s="241">
        <f t="shared" ref="R379:R380" ca="1" si="17">+SUM(F379:Q379)</f>
        <v>0</v>
      </c>
      <c r="S379" s="382"/>
      <c r="T379" s="241">
        <f ca="1">+T380</f>
        <v>1457335.9600000002</v>
      </c>
      <c r="U379" s="240">
        <f t="shared" ref="U379:U380" si="18">+IF(E379="Débitos",1,2)</f>
        <v>1</v>
      </c>
      <c r="V379" s="327" t="s">
        <v>1326</v>
      </c>
      <c r="W379" s="397" t="str">
        <f>+V379</f>
        <v>Empresas Nacionales</v>
      </c>
      <c r="Z379" s="244"/>
      <c r="AA379" s="376"/>
    </row>
    <row r="380" spans="1:27" ht="15" customHeight="1">
      <c r="A380" s="379">
        <v>601</v>
      </c>
      <c r="B380" s="394"/>
      <c r="C380" s="327" t="str">
        <f>+VLOOKUP(A380,bd_lista!$A$3:$C$592,3,FALSE)</f>
        <v>Empresa Boliviana de Producción Agropecuaria</v>
      </c>
      <c r="D380" s="396"/>
      <c r="E380" s="327" t="s">
        <v>1304</v>
      </c>
      <c r="F380" s="243">
        <f ca="1">+IFERROR(INDEX('Hoja de Trabajo para listado'!$A$155:$Z$1048576,MATCH($A380,'Hoja de Trabajo para listado'!$A$155:$A$1048576,0),MATCH((CUADRO!F$4&amp;$E380),'Hoja de Trabajo para listado'!$A$151:$Z$151,0)),0)+IFERROR(INDEX('Hoja de Trabajo para listado'!$AB$155:$BA$1048576,MATCH($A380,'Hoja de Trabajo para listado'!$AB$155:$AB$1048576,0),MATCH((CUADRO!F$4&amp;$E380),'Hoja de Trabajo para listado'!$AB$151:$BA$151,0)),0)+IFERROR(INDEX('Hoja de Trabajo para listado'!$BC$155:$CB$1048576,MATCH($A380,'Hoja de Trabajo para listado'!$BC$155:$BC$1048576,0),MATCH((CUADRO!F$4&amp;$E380),'Hoja de Trabajo para listado'!$BC$151:$CB$151,0)),0)+IFERROR(INDEX('Hoja de Trabajo para listado'!$DE$153:$DG$274,MATCH($A380,'Hoja de Trabajo para listado'!$DE$153:$DE$1048576,0),MATCH((CUADRO!F$4&amp;$E380),'Hoja de Trabajo para listado'!$DE$151:$DG$151,0)),0)+IFERROR(INDEX('Hoja de Trabajo para listado'!$CD$155:$DC$1048576,MATCH($A380,'Hoja de Trabajo para listado'!$CD$155:$CD$1048576,0),MATCH((CUADRO!F$4&amp;$E380),'Hoja de Trabajo para listado'!$CD$151:$DC$151,0)),0)</f>
        <v>1454574.9600000002</v>
      </c>
      <c r="G380" s="243">
        <f ca="1">+IFERROR(INDEX('Hoja de Trabajo para listado'!$A$155:$Z$1048576,MATCH($A380,'Hoja de Trabajo para listado'!$A$155:$A$1048576,0),MATCH((CUADRO!G$4&amp;$E380),'Hoja de Trabajo para listado'!$A$151:$Z$151,0)),0)+IFERROR(INDEX('Hoja de Trabajo para listado'!$AB$155:$BA$1048576,MATCH($A380,'Hoja de Trabajo para listado'!$AB$155:$AB$1048576,0),MATCH((CUADRO!G$4&amp;$E380),'Hoja de Trabajo para listado'!$AB$151:$BA$151,0)),0)+IFERROR(INDEX('Hoja de Trabajo para listado'!$BC$155:$CB$1048576,MATCH($A380,'Hoja de Trabajo para listado'!$BC$155:$BC$1048576,0),MATCH((CUADRO!G$4&amp;$E380),'Hoja de Trabajo para listado'!$BC$151:$CB$151,0)),0)+IFERROR(INDEX('Hoja de Trabajo para listado'!$DE$153:$DG$274,MATCH($A380,'Hoja de Trabajo para listado'!$DE$153:$DE$1048576,0),MATCH((CUADRO!G$4&amp;$E380),'Hoja de Trabajo para listado'!$DE$151:$DG$151,0)),0)+IFERROR(INDEX('Hoja de Trabajo para listado'!$CD$155:$DC$1048576,MATCH($A380,'Hoja de Trabajo para listado'!$CD$155:$CD$1048576,0),MATCH((CUADRO!G$4&amp;$E380),'Hoja de Trabajo para listado'!$CD$151:$DC$151,0)),0)</f>
        <v>0</v>
      </c>
      <c r="H380" s="243">
        <f ca="1">+IFERROR(INDEX('Hoja de Trabajo para listado'!$A$155:$Z$1048576,MATCH($A380,'Hoja de Trabajo para listado'!$A$155:$A$1048576,0),MATCH((CUADRO!H$4&amp;$E380),'Hoja de Trabajo para listado'!$A$151:$Z$151,0)),0)+IFERROR(INDEX('Hoja de Trabajo para listado'!$AB$155:$BA$1048576,MATCH($A380,'Hoja de Trabajo para listado'!$AB$155:$AB$1048576,0),MATCH((CUADRO!H$4&amp;$E380),'Hoja de Trabajo para listado'!$AB$151:$BA$151,0)),0)+IFERROR(INDEX('Hoja de Trabajo para listado'!$BC$155:$CB$1048576,MATCH($A380,'Hoja de Trabajo para listado'!$BC$155:$BC$1048576,0),MATCH((CUADRO!H$4&amp;$E380),'Hoja de Trabajo para listado'!$BC$151:$CB$151,0)),0)+IFERROR(INDEX('Hoja de Trabajo para listado'!$DE$153:$DG$274,MATCH($A380,'Hoja de Trabajo para listado'!$DE$153:$DE$1048576,0),MATCH((CUADRO!H$4&amp;$E380),'Hoja de Trabajo para listado'!$DE$151:$DG$151,0)),0)+IFERROR(INDEX('Hoja de Trabajo para listado'!$CD$155:$DC$1048576,MATCH($A380,'Hoja de Trabajo para listado'!$CD$155:$CD$1048576,0),MATCH((CUADRO!H$4&amp;$E380),'Hoja de Trabajo para listado'!$CD$151:$DC$151,0)),0)</f>
        <v>0</v>
      </c>
      <c r="I380" s="243">
        <f ca="1">+IFERROR(INDEX('Hoja de Trabajo para listado'!$A$155:$Z$1048576,MATCH($A380,'Hoja de Trabajo para listado'!$A$155:$A$1048576,0),MATCH((CUADRO!I$4&amp;$E380),'Hoja de Trabajo para listado'!$A$151:$Z$151,0)),0)+IFERROR(INDEX('Hoja de Trabajo para listado'!$AB$155:$BA$1048576,MATCH($A380,'Hoja de Trabajo para listado'!$AB$155:$AB$1048576,0),MATCH((CUADRO!I$4&amp;$E380),'Hoja de Trabajo para listado'!$AB$151:$BA$151,0)),0)+IFERROR(INDEX('Hoja de Trabajo para listado'!$BC$155:$CB$1048576,MATCH($A380,'Hoja de Trabajo para listado'!$BC$155:$BC$1048576,0),MATCH((CUADRO!I$4&amp;$E380),'Hoja de Trabajo para listado'!$BC$151:$CB$151,0)),0)+IFERROR(INDEX('Hoja de Trabajo para listado'!$DE$153:$DG$274,MATCH($A380,'Hoja de Trabajo para listado'!$DE$153:$DE$1048576,0),MATCH((CUADRO!I$4&amp;$E380),'Hoja de Trabajo para listado'!$DE$151:$DG$151,0)),0)+IFERROR(INDEX('Hoja de Trabajo para listado'!$CD$155:$DC$1048576,MATCH($A380,'Hoja de Trabajo para listado'!$CD$155:$CD$1048576,0),MATCH((CUADRO!I$4&amp;$E380),'Hoja de Trabajo para listado'!$CD$151:$DC$151,0)),0)</f>
        <v>0</v>
      </c>
      <c r="J380" s="243">
        <f ca="1">+IFERROR(INDEX('Hoja de Trabajo para listado'!$A$155:$Z$1048576,MATCH($A380,'Hoja de Trabajo para listado'!$A$155:$A$1048576,0),MATCH((CUADRO!J$4&amp;$E380),'Hoja de Trabajo para listado'!$A$151:$Z$151,0)),0)+IFERROR(INDEX('Hoja de Trabajo para listado'!$AB$155:$BA$1048576,MATCH($A380,'Hoja de Trabajo para listado'!$AB$155:$AB$1048576,0),MATCH((CUADRO!J$4&amp;$E380),'Hoja de Trabajo para listado'!$AB$151:$BA$151,0)),0)+IFERROR(INDEX('Hoja de Trabajo para listado'!$BC$155:$CB$1048576,MATCH($A380,'Hoja de Trabajo para listado'!$BC$155:$BC$1048576,0),MATCH((CUADRO!J$4&amp;$E380),'Hoja de Trabajo para listado'!$BC$151:$CB$151,0)),0)+IFERROR(INDEX('Hoja de Trabajo para listado'!$DE$153:$DG$274,MATCH($A380,'Hoja de Trabajo para listado'!$DE$153:$DE$1048576,0),MATCH((CUADRO!J$4&amp;$E380),'Hoja de Trabajo para listado'!$DE$151:$DG$151,0)),0)+IFERROR(INDEX('Hoja de Trabajo para listado'!$CD$155:$DC$1048576,MATCH($A380,'Hoja de Trabajo para listado'!$CD$155:$CD$1048576,0),MATCH((CUADRO!J$4&amp;$E380),'Hoja de Trabajo para listado'!$CD$151:$DC$151,0)),0)</f>
        <v>0</v>
      </c>
      <c r="K380" s="243">
        <f ca="1">+IFERROR(INDEX('Hoja de Trabajo para listado'!$A$155:$Z$1048576,MATCH($A380,'Hoja de Trabajo para listado'!$A$155:$A$1048576,0),MATCH((CUADRO!K$4&amp;$E380),'Hoja de Trabajo para listado'!$A$151:$Z$151,0)),0)+IFERROR(INDEX('Hoja de Trabajo para listado'!$AB$155:$BA$1048576,MATCH($A380,'Hoja de Trabajo para listado'!$AB$155:$AB$1048576,0),MATCH((CUADRO!K$4&amp;$E380),'Hoja de Trabajo para listado'!$AB$151:$BA$151,0)),0)+IFERROR(INDEX('Hoja de Trabajo para listado'!$BC$155:$CB$1048576,MATCH($A380,'Hoja de Trabajo para listado'!$BC$155:$BC$1048576,0),MATCH((CUADRO!K$4&amp;$E380),'Hoja de Trabajo para listado'!$BC$151:$CB$151,0)),0)+IFERROR(INDEX('Hoja de Trabajo para listado'!$DE$153:$DG$274,MATCH($A380,'Hoja de Trabajo para listado'!$DE$153:$DE$1048576,0),MATCH((CUADRO!K$4&amp;$E380),'Hoja de Trabajo para listado'!$DE$151:$DG$151,0)),0)+IFERROR(INDEX('Hoja de Trabajo para listado'!$CD$155:$DC$1048576,MATCH($A380,'Hoja de Trabajo para listado'!$CD$155:$CD$1048576,0),MATCH((CUADRO!K$4&amp;$E380),'Hoja de Trabajo para listado'!$CD$151:$DC$151,0)),0)</f>
        <v>0</v>
      </c>
      <c r="L380" s="243">
        <f ca="1">+IFERROR(INDEX('Hoja de Trabajo para listado'!$A$155:$Z$1048576,MATCH($A380,'Hoja de Trabajo para listado'!$A$155:$A$1048576,0),MATCH((CUADRO!L$4&amp;$E380),'Hoja de Trabajo para listado'!$A$151:$Z$151,0)),0)+IFERROR(INDEX('Hoja de Trabajo para listado'!$AB$155:$BA$1048576,MATCH($A380,'Hoja de Trabajo para listado'!$AB$155:$AB$1048576,0),MATCH((CUADRO!L$4&amp;$E380),'Hoja de Trabajo para listado'!$AB$151:$BA$151,0)),0)+IFERROR(INDEX('Hoja de Trabajo para listado'!$BC$155:$CB$1048576,MATCH($A380,'Hoja de Trabajo para listado'!$BC$155:$BC$1048576,0),MATCH((CUADRO!L$4&amp;$E380),'Hoja de Trabajo para listado'!$BC$151:$CB$151,0)),0)+IFERROR(INDEX('Hoja de Trabajo para listado'!$DE$153:$DG$274,MATCH($A380,'Hoja de Trabajo para listado'!$DE$153:$DE$1048576,0),MATCH((CUADRO!L$4&amp;$E380),'Hoja de Trabajo para listado'!$DE$151:$DG$151,0)),0)+IFERROR(INDEX('Hoja de Trabajo para listado'!$CD$155:$DC$1048576,MATCH($A380,'Hoja de Trabajo para listado'!$CD$155:$CD$1048576,0),MATCH((CUADRO!L$4&amp;$E380),'Hoja de Trabajo para listado'!$CD$151:$DC$151,0)),0)</f>
        <v>0</v>
      </c>
      <c r="M380" s="243">
        <f ca="1">+IFERROR(INDEX('Hoja de Trabajo para listado'!$A$155:$Z$1048576,MATCH($A380,'Hoja de Trabajo para listado'!$A$155:$A$1048576,0),MATCH((CUADRO!M$4&amp;$E380),'Hoja de Trabajo para listado'!$A$151:$Z$151,0)),0)+IFERROR(INDEX('Hoja de Trabajo para listado'!$AB$155:$BA$1048576,MATCH($A380,'Hoja de Trabajo para listado'!$AB$155:$AB$1048576,0),MATCH((CUADRO!M$4&amp;$E380),'Hoja de Trabajo para listado'!$AB$151:$BA$151,0)),0)+IFERROR(INDEX('Hoja de Trabajo para listado'!$BC$155:$CB$1048576,MATCH($A380,'Hoja de Trabajo para listado'!$BC$155:$BC$1048576,0),MATCH((CUADRO!M$4&amp;$E380),'Hoja de Trabajo para listado'!$BC$151:$CB$151,0)),0)+IFERROR(INDEX('Hoja de Trabajo para listado'!$DE$153:$DG$274,MATCH($A380,'Hoja de Trabajo para listado'!$DE$153:$DE$1048576,0),MATCH((CUADRO!M$4&amp;$E380),'Hoja de Trabajo para listado'!$DE$151:$DG$151,0)),0)+IFERROR(INDEX('Hoja de Trabajo para listado'!$CD$155:$DC$1048576,MATCH($A380,'Hoja de Trabajo para listado'!$CD$155:$CD$1048576,0),MATCH((CUADRO!M$4&amp;$E380),'Hoja de Trabajo para listado'!$CD$151:$DC$151,0)),0)</f>
        <v>0</v>
      </c>
      <c r="N380" s="243">
        <f ca="1">+IFERROR(INDEX('Hoja de Trabajo para listado'!$A$155:$Z$1048576,MATCH($A380,'Hoja de Trabajo para listado'!$A$155:$A$1048576,0),MATCH((CUADRO!N$4&amp;$E380),'Hoja de Trabajo para listado'!$A$151:$Z$151,0)),0)+IFERROR(INDEX('Hoja de Trabajo para listado'!$AB$155:$BA$1048576,MATCH($A380,'Hoja de Trabajo para listado'!$AB$155:$AB$1048576,0),MATCH((CUADRO!N$4&amp;$E380),'Hoja de Trabajo para listado'!$AB$151:$BA$151,0)),0)+IFERROR(INDEX('Hoja de Trabajo para listado'!$BC$155:$CB$1048576,MATCH($A380,'Hoja de Trabajo para listado'!$BC$155:$BC$1048576,0),MATCH((CUADRO!N$4&amp;$E380),'Hoja de Trabajo para listado'!$BC$151:$CB$151,0)),0)+IFERROR(INDEX('Hoja de Trabajo para listado'!$DE$153:$DG$274,MATCH($A380,'Hoja de Trabajo para listado'!$DE$153:$DE$1048576,0),MATCH((CUADRO!N$4&amp;$E380),'Hoja de Trabajo para listado'!$DE$151:$DG$151,0)),0)+IFERROR(INDEX('Hoja de Trabajo para listado'!$CD$155:$DC$1048576,MATCH($A380,'Hoja de Trabajo para listado'!$CD$155:$CD$1048576,0),MATCH((CUADRO!N$4&amp;$E380),'Hoja de Trabajo para listado'!$CD$151:$DC$151,0)),0)</f>
        <v>0</v>
      </c>
      <c r="O380" s="243">
        <f ca="1">+IFERROR(INDEX('Hoja de Trabajo para listado'!$A$155:$Z$1048576,MATCH($A380,'Hoja de Trabajo para listado'!$A$155:$A$1048576,0),MATCH((CUADRO!O$4&amp;$E380),'Hoja de Trabajo para listado'!$A$151:$Z$151,0)),0)+IFERROR(INDEX('Hoja de Trabajo para listado'!$AB$155:$BA$1048576,MATCH($A380,'Hoja de Trabajo para listado'!$AB$155:$AB$1048576,0),MATCH((CUADRO!O$4&amp;$E380),'Hoja de Trabajo para listado'!$AB$151:$BA$151,0)),0)+IFERROR(INDEX('Hoja de Trabajo para listado'!$BC$155:$CB$1048576,MATCH($A380,'Hoja de Trabajo para listado'!$BC$155:$BC$1048576,0),MATCH((CUADRO!O$4&amp;$E380),'Hoja de Trabajo para listado'!$BC$151:$CB$151,0)),0)+IFERROR(INDEX('Hoja de Trabajo para listado'!$DE$153:$DG$274,MATCH($A380,'Hoja de Trabajo para listado'!$DE$153:$DE$1048576,0),MATCH((CUADRO!O$4&amp;$E380),'Hoja de Trabajo para listado'!$DE$151:$DG$151,0)),0)+IFERROR(INDEX('Hoja de Trabajo para listado'!$CD$155:$DC$1048576,MATCH($A380,'Hoja de Trabajo para listado'!$CD$155:$CD$1048576,0),MATCH((CUADRO!O$4&amp;$E380),'Hoja de Trabajo para listado'!$CD$151:$DC$151,0)),0)</f>
        <v>2761</v>
      </c>
      <c r="P380" s="243">
        <f ca="1">+IFERROR(INDEX('Hoja de Trabajo para listado'!$A$155:$Z$1048576,MATCH($A380,'Hoja de Trabajo para listado'!$A$155:$A$1048576,0),MATCH((CUADRO!P$4&amp;$E380),'Hoja de Trabajo para listado'!$A$151:$Z$151,0)),0)+IFERROR(INDEX('Hoja de Trabajo para listado'!$AB$155:$BA$1048576,MATCH($A380,'Hoja de Trabajo para listado'!$AB$155:$AB$1048576,0),MATCH((CUADRO!P$4&amp;$E380),'Hoja de Trabajo para listado'!$AB$151:$BA$151,0)),0)+IFERROR(INDEX('Hoja de Trabajo para listado'!$BC$155:$CB$1048576,MATCH($A380,'Hoja de Trabajo para listado'!$BC$155:$BC$1048576,0),MATCH((CUADRO!P$4&amp;$E380),'Hoja de Trabajo para listado'!$BC$151:$CB$151,0)),0)+IFERROR(INDEX('Hoja de Trabajo para listado'!$DE$153:$DG$274,MATCH($A380,'Hoja de Trabajo para listado'!$DE$153:$DE$1048576,0),MATCH((CUADRO!P$4&amp;$E380),'Hoja de Trabajo para listado'!$DE$151:$DG$151,0)),0)+IFERROR(INDEX('Hoja de Trabajo para listado'!$CD$155:$DC$1048576,MATCH($A380,'Hoja de Trabajo para listado'!$CD$155:$CD$1048576,0),MATCH((CUADRO!P$4&amp;$E380),'Hoja de Trabajo para listado'!$CD$151:$DC$151,0)),0)</f>
        <v>0</v>
      </c>
      <c r="Q380" s="243">
        <f ca="1">+IFERROR(INDEX('Hoja de Trabajo para listado'!$A$155:$Z$1048576,MATCH($A380,'Hoja de Trabajo para listado'!$A$155:$A$1048576,0),MATCH((CUADRO!Q$4&amp;$E380),'Hoja de Trabajo para listado'!$A$151:$Z$151,0)),0)+IFERROR(INDEX('Hoja de Trabajo para listado'!$AB$155:$BA$1048576,MATCH($A380,'Hoja de Trabajo para listado'!$AB$155:$AB$1048576,0),MATCH((CUADRO!Q$4&amp;$E380),'Hoja de Trabajo para listado'!$AB$151:$BA$151,0)),0)+IFERROR(INDEX('Hoja de Trabajo para listado'!$BC$155:$CB$1048576,MATCH($A380,'Hoja de Trabajo para listado'!$BC$155:$BC$1048576,0),MATCH((CUADRO!Q$4&amp;$E380),'Hoja de Trabajo para listado'!$BC$151:$CB$151,0)),0)+IFERROR(INDEX('Hoja de Trabajo para listado'!$DE$153:$DG$274,MATCH($A380,'Hoja de Trabajo para listado'!$DE$153:$DE$1048576,0),MATCH((CUADRO!Q$4&amp;$E380),'Hoja de Trabajo para listado'!$DE$151:$DG$151,0)),0)+IFERROR(INDEX('Hoja de Trabajo para listado'!$CD$155:$DC$1048576,MATCH($A380,'Hoja de Trabajo para listado'!$CD$155:$CD$1048576,0),MATCH((CUADRO!Q$4&amp;$E380),'Hoja de Trabajo para listado'!$CD$151:$DC$151,0)),0)</f>
        <v>0</v>
      </c>
      <c r="R380" s="243">
        <f t="shared" ca="1" si="17"/>
        <v>1457335.9600000002</v>
      </c>
      <c r="S380" s="383">
        <f ca="1">+R379+R380</f>
        <v>1457335.9600000002</v>
      </c>
      <c r="T380" s="243">
        <f ca="1">+S380</f>
        <v>1457335.9600000002</v>
      </c>
      <c r="U380" s="242">
        <f t="shared" si="18"/>
        <v>2</v>
      </c>
      <c r="V380" s="327" t="s">
        <v>1326</v>
      </c>
      <c r="W380" s="398"/>
      <c r="Z380" s="244"/>
      <c r="AA380" s="376"/>
    </row>
    <row r="381" spans="1:27" customFormat="1" ht="15">
      <c r="A381" s="249">
        <v>633</v>
      </c>
      <c r="B381" s="393">
        <f>+A381</f>
        <v>633</v>
      </c>
      <c r="C381" s="245" t="str">
        <f>+VLOOKUP(A381,bd_lista!$A$3:$C$592,3,FALSE)</f>
        <v>Empresa Misicuni</v>
      </c>
      <c r="D381" s="395" t="str">
        <f>+C381</f>
        <v>Empresa Misicuni</v>
      </c>
      <c r="E381" s="245" t="s">
        <v>1303</v>
      </c>
      <c r="F381" s="241">
        <f ca="1">+IFERROR(INDEX('Hoja de Trabajo para listado'!$A$155:$Z$1048576,MATCH($A381,'Hoja de Trabajo para listado'!$A$155:$A$1048576,0),MATCH((CUADRO!F$4&amp;$E381),'Hoja de Trabajo para listado'!$A$151:$Z$151,0)),0)+IFERROR(INDEX('Hoja de Trabajo para listado'!$AB$155:$BA$1048576,MATCH($A381,'Hoja de Trabajo para listado'!$AB$155:$AB$1048576,0),MATCH((CUADRO!F$4&amp;$E381),'Hoja de Trabajo para listado'!$AB$151:$BA$151,0)),0)+IFERROR(INDEX('Hoja de Trabajo para listado'!$BC$155:$CB$1048576,MATCH($A381,'Hoja de Trabajo para listado'!$BC$155:$BC$1048576,0),MATCH((CUADRO!F$4&amp;$E381),'Hoja de Trabajo para listado'!$BC$151:$CB$151,0)),0)+IFERROR(INDEX('Hoja de Trabajo para listado'!$DE$153:$DG$274,MATCH($A381,'Hoja de Trabajo para listado'!$DE$153:$DE$1048576,0),MATCH((CUADRO!F$4&amp;$E381),'Hoja de Trabajo para listado'!$DE$151:$DG$151,0)),0)+IFERROR(INDEX('Hoja de Trabajo para listado'!$CD$155:$DC$1048576,MATCH($A381,'Hoja de Trabajo para listado'!$CD$155:$CD$1048576,0),MATCH((CUADRO!F$4&amp;$E381),'Hoja de Trabajo para listado'!$CD$151:$DC$151,0)),0)</f>
        <v>0</v>
      </c>
      <c r="G381" s="241">
        <f ca="1">+IFERROR(INDEX('Hoja de Trabajo para listado'!$A$155:$Z$1048576,MATCH($A381,'Hoja de Trabajo para listado'!$A$155:$A$1048576,0),MATCH((CUADRO!G$4&amp;$E381),'Hoja de Trabajo para listado'!$A$151:$Z$151,0)),0)+IFERROR(INDEX('Hoja de Trabajo para listado'!$AB$155:$BA$1048576,MATCH($A381,'Hoja de Trabajo para listado'!$AB$155:$AB$1048576,0),MATCH((CUADRO!G$4&amp;$E381),'Hoja de Trabajo para listado'!$AB$151:$BA$151,0)),0)+IFERROR(INDEX('Hoja de Trabajo para listado'!$BC$155:$CB$1048576,MATCH($A381,'Hoja de Trabajo para listado'!$BC$155:$BC$1048576,0),MATCH((CUADRO!G$4&amp;$E381),'Hoja de Trabajo para listado'!$BC$151:$CB$151,0)),0)+IFERROR(INDEX('Hoja de Trabajo para listado'!$DE$153:$DG$274,MATCH($A381,'Hoja de Trabajo para listado'!$DE$153:$DE$1048576,0),MATCH((CUADRO!G$4&amp;$E381),'Hoja de Trabajo para listado'!$DE$151:$DG$151,0)),0)+IFERROR(INDEX('Hoja de Trabajo para listado'!$CD$155:$DC$1048576,MATCH($A381,'Hoja de Trabajo para listado'!$CD$155:$CD$1048576,0),MATCH((CUADRO!G$4&amp;$E381),'Hoja de Trabajo para listado'!$CD$151:$DC$151,0)),0)</f>
        <v>0</v>
      </c>
      <c r="H381" s="241">
        <f ca="1">+IFERROR(INDEX('Hoja de Trabajo para listado'!$A$155:$Z$1048576,MATCH($A381,'Hoja de Trabajo para listado'!$A$155:$A$1048576,0),MATCH((CUADRO!H$4&amp;$E381),'Hoja de Trabajo para listado'!$A$151:$Z$151,0)),0)+IFERROR(INDEX('Hoja de Trabajo para listado'!$AB$155:$BA$1048576,MATCH($A381,'Hoja de Trabajo para listado'!$AB$155:$AB$1048576,0),MATCH((CUADRO!H$4&amp;$E381),'Hoja de Trabajo para listado'!$AB$151:$BA$151,0)),0)+IFERROR(INDEX('Hoja de Trabajo para listado'!$BC$155:$CB$1048576,MATCH($A381,'Hoja de Trabajo para listado'!$BC$155:$BC$1048576,0),MATCH((CUADRO!H$4&amp;$E381),'Hoja de Trabajo para listado'!$BC$151:$CB$151,0)),0)+IFERROR(INDEX('Hoja de Trabajo para listado'!$DE$153:$DG$274,MATCH($A381,'Hoja de Trabajo para listado'!$DE$153:$DE$1048576,0),MATCH((CUADRO!H$4&amp;$E381),'Hoja de Trabajo para listado'!$DE$151:$DG$151,0)),0)+IFERROR(INDEX('Hoja de Trabajo para listado'!$CD$155:$DC$1048576,MATCH($A381,'Hoja de Trabajo para listado'!$CD$155:$CD$1048576,0),MATCH((CUADRO!H$4&amp;$E381),'Hoja de Trabajo para listado'!$CD$151:$DC$151,0)),0)</f>
        <v>0</v>
      </c>
      <c r="I381" s="241">
        <f ca="1">+IFERROR(INDEX('Hoja de Trabajo para listado'!$A$155:$Z$1048576,MATCH($A381,'Hoja de Trabajo para listado'!$A$155:$A$1048576,0),MATCH((CUADRO!I$4&amp;$E381),'Hoja de Trabajo para listado'!$A$151:$Z$151,0)),0)+IFERROR(INDEX('Hoja de Trabajo para listado'!$AB$155:$BA$1048576,MATCH($A381,'Hoja de Trabajo para listado'!$AB$155:$AB$1048576,0),MATCH((CUADRO!I$4&amp;$E381),'Hoja de Trabajo para listado'!$AB$151:$BA$151,0)),0)+IFERROR(INDEX('Hoja de Trabajo para listado'!$BC$155:$CB$1048576,MATCH($A381,'Hoja de Trabajo para listado'!$BC$155:$BC$1048576,0),MATCH((CUADRO!I$4&amp;$E381),'Hoja de Trabajo para listado'!$BC$151:$CB$151,0)),0)+IFERROR(INDEX('Hoja de Trabajo para listado'!$DE$153:$DG$274,MATCH($A381,'Hoja de Trabajo para listado'!$DE$153:$DE$1048576,0),MATCH((CUADRO!I$4&amp;$E381),'Hoja de Trabajo para listado'!$DE$151:$DG$151,0)),0)+IFERROR(INDEX('Hoja de Trabajo para listado'!$CD$155:$DC$1048576,MATCH($A381,'Hoja de Trabajo para listado'!$CD$155:$CD$1048576,0),MATCH((CUADRO!I$4&amp;$E381),'Hoja de Trabajo para listado'!$CD$151:$DC$151,0)),0)</f>
        <v>0</v>
      </c>
      <c r="J381" s="241">
        <f ca="1">+IFERROR(INDEX('Hoja de Trabajo para listado'!$A$155:$Z$1048576,MATCH($A381,'Hoja de Trabajo para listado'!$A$155:$A$1048576,0),MATCH((CUADRO!J$4&amp;$E381),'Hoja de Trabajo para listado'!$A$151:$Z$151,0)),0)+IFERROR(INDEX('Hoja de Trabajo para listado'!$AB$155:$BA$1048576,MATCH($A381,'Hoja de Trabajo para listado'!$AB$155:$AB$1048576,0),MATCH((CUADRO!J$4&amp;$E381),'Hoja de Trabajo para listado'!$AB$151:$BA$151,0)),0)+IFERROR(INDEX('Hoja de Trabajo para listado'!$BC$155:$CB$1048576,MATCH($A381,'Hoja de Trabajo para listado'!$BC$155:$BC$1048576,0),MATCH((CUADRO!J$4&amp;$E381),'Hoja de Trabajo para listado'!$BC$151:$CB$151,0)),0)+IFERROR(INDEX('Hoja de Trabajo para listado'!$DE$153:$DG$274,MATCH($A381,'Hoja de Trabajo para listado'!$DE$153:$DE$1048576,0),MATCH((CUADRO!J$4&amp;$E381),'Hoja de Trabajo para listado'!$DE$151:$DG$151,0)),0)+IFERROR(INDEX('Hoja de Trabajo para listado'!$CD$155:$DC$1048576,MATCH($A381,'Hoja de Trabajo para listado'!$CD$155:$CD$1048576,0),MATCH((CUADRO!J$4&amp;$E381),'Hoja de Trabajo para listado'!$CD$151:$DC$151,0)),0)</f>
        <v>0</v>
      </c>
      <c r="K381" s="241">
        <f ca="1">+IFERROR(INDEX('Hoja de Trabajo para listado'!$A$155:$Z$1048576,MATCH($A381,'Hoja de Trabajo para listado'!$A$155:$A$1048576,0),MATCH((CUADRO!K$4&amp;$E381),'Hoja de Trabajo para listado'!$A$151:$Z$151,0)),0)+IFERROR(INDEX('Hoja de Trabajo para listado'!$AB$155:$BA$1048576,MATCH($A381,'Hoja de Trabajo para listado'!$AB$155:$AB$1048576,0),MATCH((CUADRO!K$4&amp;$E381),'Hoja de Trabajo para listado'!$AB$151:$BA$151,0)),0)+IFERROR(INDEX('Hoja de Trabajo para listado'!$BC$155:$CB$1048576,MATCH($A381,'Hoja de Trabajo para listado'!$BC$155:$BC$1048576,0),MATCH((CUADRO!K$4&amp;$E381),'Hoja de Trabajo para listado'!$BC$151:$CB$151,0)),0)+IFERROR(INDEX('Hoja de Trabajo para listado'!$DE$153:$DG$274,MATCH($A381,'Hoja de Trabajo para listado'!$DE$153:$DE$1048576,0),MATCH((CUADRO!K$4&amp;$E381),'Hoja de Trabajo para listado'!$DE$151:$DG$151,0)),0)+IFERROR(INDEX('Hoja de Trabajo para listado'!$CD$155:$DC$1048576,MATCH($A381,'Hoja de Trabajo para listado'!$CD$155:$CD$1048576,0),MATCH((CUADRO!K$4&amp;$E381),'Hoja de Trabajo para listado'!$CD$151:$DC$151,0)),0)</f>
        <v>0</v>
      </c>
      <c r="L381" s="241">
        <f ca="1">+IFERROR(INDEX('Hoja de Trabajo para listado'!$A$155:$Z$1048576,MATCH($A381,'Hoja de Trabajo para listado'!$A$155:$A$1048576,0),MATCH((CUADRO!L$4&amp;$E381),'Hoja de Trabajo para listado'!$A$151:$Z$151,0)),0)+IFERROR(INDEX('Hoja de Trabajo para listado'!$AB$155:$BA$1048576,MATCH($A381,'Hoja de Trabajo para listado'!$AB$155:$AB$1048576,0),MATCH((CUADRO!L$4&amp;$E381),'Hoja de Trabajo para listado'!$AB$151:$BA$151,0)),0)+IFERROR(INDEX('Hoja de Trabajo para listado'!$BC$155:$CB$1048576,MATCH($A381,'Hoja de Trabajo para listado'!$BC$155:$BC$1048576,0),MATCH((CUADRO!L$4&amp;$E381),'Hoja de Trabajo para listado'!$BC$151:$CB$151,0)),0)+IFERROR(INDEX('Hoja de Trabajo para listado'!$DE$153:$DG$274,MATCH($A381,'Hoja de Trabajo para listado'!$DE$153:$DE$1048576,0),MATCH((CUADRO!L$4&amp;$E381),'Hoja de Trabajo para listado'!$DE$151:$DG$151,0)),0)+IFERROR(INDEX('Hoja de Trabajo para listado'!$CD$155:$DC$1048576,MATCH($A381,'Hoja de Trabajo para listado'!$CD$155:$CD$1048576,0),MATCH((CUADRO!L$4&amp;$E381),'Hoja de Trabajo para listado'!$CD$151:$DC$151,0)),0)</f>
        <v>0</v>
      </c>
      <c r="M381" s="241">
        <f ca="1">+IFERROR(INDEX('Hoja de Trabajo para listado'!$A$155:$Z$1048576,MATCH($A381,'Hoja de Trabajo para listado'!$A$155:$A$1048576,0),MATCH((CUADRO!M$4&amp;$E381),'Hoja de Trabajo para listado'!$A$151:$Z$151,0)),0)+IFERROR(INDEX('Hoja de Trabajo para listado'!$AB$155:$BA$1048576,MATCH($A381,'Hoja de Trabajo para listado'!$AB$155:$AB$1048576,0),MATCH((CUADRO!M$4&amp;$E381),'Hoja de Trabajo para listado'!$AB$151:$BA$151,0)),0)+IFERROR(INDEX('Hoja de Trabajo para listado'!$BC$155:$CB$1048576,MATCH($A381,'Hoja de Trabajo para listado'!$BC$155:$BC$1048576,0),MATCH((CUADRO!M$4&amp;$E381),'Hoja de Trabajo para listado'!$BC$151:$CB$151,0)),0)+IFERROR(INDEX('Hoja de Trabajo para listado'!$DE$153:$DG$274,MATCH($A381,'Hoja de Trabajo para listado'!$DE$153:$DE$1048576,0),MATCH((CUADRO!M$4&amp;$E381),'Hoja de Trabajo para listado'!$DE$151:$DG$151,0)),0)+IFERROR(INDEX('Hoja de Trabajo para listado'!$CD$155:$DC$1048576,MATCH($A381,'Hoja de Trabajo para listado'!$CD$155:$CD$1048576,0),MATCH((CUADRO!M$4&amp;$E381),'Hoja de Trabajo para listado'!$CD$151:$DC$151,0)),0)</f>
        <v>0</v>
      </c>
      <c r="N381" s="241">
        <f ca="1">+IFERROR(INDEX('Hoja de Trabajo para listado'!$A$155:$Z$1048576,MATCH($A381,'Hoja de Trabajo para listado'!$A$155:$A$1048576,0),MATCH((CUADRO!N$4&amp;$E381),'Hoja de Trabajo para listado'!$A$151:$Z$151,0)),0)+IFERROR(INDEX('Hoja de Trabajo para listado'!$AB$155:$BA$1048576,MATCH($A381,'Hoja de Trabajo para listado'!$AB$155:$AB$1048576,0),MATCH((CUADRO!N$4&amp;$E381),'Hoja de Trabajo para listado'!$AB$151:$BA$151,0)),0)+IFERROR(INDEX('Hoja de Trabajo para listado'!$BC$155:$CB$1048576,MATCH($A381,'Hoja de Trabajo para listado'!$BC$155:$BC$1048576,0),MATCH((CUADRO!N$4&amp;$E381),'Hoja de Trabajo para listado'!$BC$151:$CB$151,0)),0)+IFERROR(INDEX('Hoja de Trabajo para listado'!$DE$153:$DG$274,MATCH($A381,'Hoja de Trabajo para listado'!$DE$153:$DE$1048576,0),MATCH((CUADRO!N$4&amp;$E381),'Hoja de Trabajo para listado'!$DE$151:$DG$151,0)),0)+IFERROR(INDEX('Hoja de Trabajo para listado'!$CD$155:$DC$1048576,MATCH($A381,'Hoja de Trabajo para listado'!$CD$155:$CD$1048576,0),MATCH((CUADRO!N$4&amp;$E381),'Hoja de Trabajo para listado'!$CD$151:$DC$151,0)),0)</f>
        <v>0</v>
      </c>
      <c r="O381" s="241">
        <f ca="1">+IFERROR(INDEX('Hoja de Trabajo para listado'!$A$155:$Z$1048576,MATCH($A381,'Hoja de Trabajo para listado'!$A$155:$A$1048576,0),MATCH((CUADRO!O$4&amp;$E381),'Hoja de Trabajo para listado'!$A$151:$Z$151,0)),0)+IFERROR(INDEX('Hoja de Trabajo para listado'!$AB$155:$BA$1048576,MATCH($A381,'Hoja de Trabajo para listado'!$AB$155:$AB$1048576,0),MATCH((CUADRO!O$4&amp;$E381),'Hoja de Trabajo para listado'!$AB$151:$BA$151,0)),0)+IFERROR(INDEX('Hoja de Trabajo para listado'!$BC$155:$CB$1048576,MATCH($A381,'Hoja de Trabajo para listado'!$BC$155:$BC$1048576,0),MATCH((CUADRO!O$4&amp;$E381),'Hoja de Trabajo para listado'!$BC$151:$CB$151,0)),0)+IFERROR(INDEX('Hoja de Trabajo para listado'!$DE$153:$DG$274,MATCH($A381,'Hoja de Trabajo para listado'!$DE$153:$DE$1048576,0),MATCH((CUADRO!O$4&amp;$E381),'Hoja de Trabajo para listado'!$DE$151:$DG$151,0)),0)+IFERROR(INDEX('Hoja de Trabajo para listado'!$CD$155:$DC$1048576,MATCH($A381,'Hoja de Trabajo para listado'!$CD$155:$CD$1048576,0),MATCH((CUADRO!O$4&amp;$E381),'Hoja de Trabajo para listado'!$CD$151:$DC$151,0)),0)</f>
        <v>0</v>
      </c>
      <c r="P381" s="241">
        <f ca="1">+IFERROR(INDEX('Hoja de Trabajo para listado'!$A$155:$Z$1048576,MATCH($A381,'Hoja de Trabajo para listado'!$A$155:$A$1048576,0),MATCH((CUADRO!P$4&amp;$E381),'Hoja de Trabajo para listado'!$A$151:$Z$151,0)),0)+IFERROR(INDEX('Hoja de Trabajo para listado'!$AB$155:$BA$1048576,MATCH($A381,'Hoja de Trabajo para listado'!$AB$155:$AB$1048576,0),MATCH((CUADRO!P$4&amp;$E381),'Hoja de Trabajo para listado'!$AB$151:$BA$151,0)),0)+IFERROR(INDEX('Hoja de Trabajo para listado'!$BC$155:$CB$1048576,MATCH($A381,'Hoja de Trabajo para listado'!$BC$155:$BC$1048576,0),MATCH((CUADRO!P$4&amp;$E381),'Hoja de Trabajo para listado'!$BC$151:$CB$151,0)),0)+IFERROR(INDEX('Hoja de Trabajo para listado'!$DE$153:$DG$274,MATCH($A381,'Hoja de Trabajo para listado'!$DE$153:$DE$1048576,0),MATCH((CUADRO!P$4&amp;$E381),'Hoja de Trabajo para listado'!$DE$151:$DG$151,0)),0)+IFERROR(INDEX('Hoja de Trabajo para listado'!$CD$155:$DC$1048576,MATCH($A381,'Hoja de Trabajo para listado'!$CD$155:$CD$1048576,0),MATCH((CUADRO!P$4&amp;$E381),'Hoja de Trabajo para listado'!$CD$151:$DC$151,0)),0)</f>
        <v>0</v>
      </c>
      <c r="Q381" s="241">
        <f ca="1">+IFERROR(INDEX('Hoja de Trabajo para listado'!$A$155:$Z$1048576,MATCH($A381,'Hoja de Trabajo para listado'!$A$155:$A$1048576,0),MATCH((CUADRO!Q$4&amp;$E381),'Hoja de Trabajo para listado'!$A$151:$Z$151,0)),0)+IFERROR(INDEX('Hoja de Trabajo para listado'!$AB$155:$BA$1048576,MATCH($A381,'Hoja de Trabajo para listado'!$AB$155:$AB$1048576,0),MATCH((CUADRO!Q$4&amp;$E381),'Hoja de Trabajo para listado'!$AB$151:$BA$151,0)),0)+IFERROR(INDEX('Hoja de Trabajo para listado'!$BC$155:$CB$1048576,MATCH($A381,'Hoja de Trabajo para listado'!$BC$155:$BC$1048576,0),MATCH((CUADRO!Q$4&amp;$E381),'Hoja de Trabajo para listado'!$BC$151:$CB$151,0)),0)+IFERROR(INDEX('Hoja de Trabajo para listado'!$DE$153:$DG$274,MATCH($A381,'Hoja de Trabajo para listado'!$DE$153:$DE$1048576,0),MATCH((CUADRO!Q$4&amp;$E381),'Hoja de Trabajo para listado'!$DE$151:$DG$151,0)),0)+IFERROR(INDEX('Hoja de Trabajo para listado'!$CD$155:$DC$1048576,MATCH($A381,'Hoja de Trabajo para listado'!$CD$155:$CD$1048576,0),MATCH((CUADRO!Q$4&amp;$E381),'Hoja de Trabajo para listado'!$CD$151:$DC$151,0)),0)</f>
        <v>0</v>
      </c>
      <c r="R381" s="241">
        <f t="shared" ca="1" si="15"/>
        <v>0</v>
      </c>
      <c r="S381" s="247"/>
      <c r="T381" s="241">
        <f ca="1">+T382</f>
        <v>34355.51</v>
      </c>
      <c r="U381" s="240">
        <f t="shared" si="16"/>
        <v>1</v>
      </c>
      <c r="V381" s="327" t="str">
        <f>+VLOOKUP(A381,bd_lista!$A$3:$E$592,5,FALSE)</f>
        <v>Empresas Nacionales</v>
      </c>
      <c r="W381" s="397" t="str">
        <f>+V381</f>
        <v>Empresas Nacionales</v>
      </c>
      <c r="X381" s="240">
        <f>+VLOOKUP(A381,[4]Sheet1!$A$13:$D$744,4,FALSE)</f>
        <v>86</v>
      </c>
      <c r="Y381" s="240" t="str">
        <f>+VLOOKUP(X381,bd_lista!$A$3:$C$592,3,FALSE)</f>
        <v>Ministerio de Medio Ambiente y Agua</v>
      </c>
      <c r="Z381" s="290">
        <f>+X381</f>
        <v>86</v>
      </c>
      <c r="AA381" s="291" t="str">
        <f>+Y381</f>
        <v>Ministerio de Medio Ambiente y Agua</v>
      </c>
    </row>
    <row r="382" spans="1:27" customFormat="1" ht="15" customHeight="1">
      <c r="A382" s="32">
        <v>633</v>
      </c>
      <c r="B382" s="394"/>
      <c r="C382" s="327" t="str">
        <f>+VLOOKUP(A382,bd_lista!$A$3:$C$592,3,FALSE)</f>
        <v>Empresa Misicuni</v>
      </c>
      <c r="D382" s="396"/>
      <c r="E382" s="245" t="s">
        <v>1304</v>
      </c>
      <c r="F382" s="241">
        <f ca="1">+IFERROR(INDEX('Hoja de Trabajo para listado'!$A$155:$Z$1048576,MATCH($A382,'Hoja de Trabajo para listado'!$A$155:$A$1048576,0),MATCH((CUADRO!F$4&amp;$E382),'Hoja de Trabajo para listado'!$A$151:$Z$151,0)),0)+IFERROR(INDEX('Hoja de Trabajo para listado'!$AB$155:$BA$1048576,MATCH($A382,'Hoja de Trabajo para listado'!$AB$155:$AB$1048576,0),MATCH((CUADRO!F$4&amp;$E382),'Hoja de Trabajo para listado'!$AB$151:$BA$151,0)),0)+IFERROR(INDEX('Hoja de Trabajo para listado'!$BC$155:$CB$1048576,MATCH($A382,'Hoja de Trabajo para listado'!$BC$155:$BC$1048576,0),MATCH((CUADRO!F$4&amp;$E382),'Hoja de Trabajo para listado'!$BC$151:$CB$151,0)),0)+IFERROR(INDEX('Hoja de Trabajo para listado'!$DE$153:$DG$274,MATCH($A382,'Hoja de Trabajo para listado'!$DE$153:$DE$1048576,0),MATCH((CUADRO!F$4&amp;$E382),'Hoja de Trabajo para listado'!$DE$151:$DG$151,0)),0)+IFERROR(INDEX('Hoja de Trabajo para listado'!$CD$155:$DC$1048576,MATCH($A382,'Hoja de Trabajo para listado'!$CD$155:$CD$1048576,0),MATCH((CUADRO!F$4&amp;$E382),'Hoja de Trabajo para listado'!$CD$151:$DC$151,0)),0)</f>
        <v>34355.51</v>
      </c>
      <c r="G382" s="241">
        <f ca="1">+IFERROR(INDEX('Hoja de Trabajo para listado'!$A$155:$Z$1048576,MATCH($A382,'Hoja de Trabajo para listado'!$A$155:$A$1048576,0),MATCH((CUADRO!G$4&amp;$E382),'Hoja de Trabajo para listado'!$A$151:$Z$151,0)),0)+IFERROR(INDEX('Hoja de Trabajo para listado'!$AB$155:$BA$1048576,MATCH($A382,'Hoja de Trabajo para listado'!$AB$155:$AB$1048576,0),MATCH((CUADRO!G$4&amp;$E382),'Hoja de Trabajo para listado'!$AB$151:$BA$151,0)),0)+IFERROR(INDEX('Hoja de Trabajo para listado'!$BC$155:$CB$1048576,MATCH($A382,'Hoja de Trabajo para listado'!$BC$155:$BC$1048576,0),MATCH((CUADRO!G$4&amp;$E382),'Hoja de Trabajo para listado'!$BC$151:$CB$151,0)),0)+IFERROR(INDEX('Hoja de Trabajo para listado'!$DE$153:$DG$274,MATCH($A382,'Hoja de Trabajo para listado'!$DE$153:$DE$1048576,0),MATCH((CUADRO!G$4&amp;$E382),'Hoja de Trabajo para listado'!$DE$151:$DG$151,0)),0)+IFERROR(INDEX('Hoja de Trabajo para listado'!$CD$155:$DC$1048576,MATCH($A382,'Hoja de Trabajo para listado'!$CD$155:$CD$1048576,0),MATCH((CUADRO!G$4&amp;$E382),'Hoja de Trabajo para listado'!$CD$151:$DC$151,0)),0)</f>
        <v>0</v>
      </c>
      <c r="H382" s="241">
        <f ca="1">+IFERROR(INDEX('Hoja de Trabajo para listado'!$A$155:$Z$1048576,MATCH($A382,'Hoja de Trabajo para listado'!$A$155:$A$1048576,0),MATCH((CUADRO!H$4&amp;$E382),'Hoja de Trabajo para listado'!$A$151:$Z$151,0)),0)+IFERROR(INDEX('Hoja de Trabajo para listado'!$AB$155:$BA$1048576,MATCH($A382,'Hoja de Trabajo para listado'!$AB$155:$AB$1048576,0),MATCH((CUADRO!H$4&amp;$E382),'Hoja de Trabajo para listado'!$AB$151:$BA$151,0)),0)+IFERROR(INDEX('Hoja de Trabajo para listado'!$BC$155:$CB$1048576,MATCH($A382,'Hoja de Trabajo para listado'!$BC$155:$BC$1048576,0),MATCH((CUADRO!H$4&amp;$E382),'Hoja de Trabajo para listado'!$BC$151:$CB$151,0)),0)+IFERROR(INDEX('Hoja de Trabajo para listado'!$DE$153:$DG$274,MATCH($A382,'Hoja de Trabajo para listado'!$DE$153:$DE$1048576,0),MATCH((CUADRO!H$4&amp;$E382),'Hoja de Trabajo para listado'!$DE$151:$DG$151,0)),0)+IFERROR(INDEX('Hoja de Trabajo para listado'!$CD$155:$DC$1048576,MATCH($A382,'Hoja de Trabajo para listado'!$CD$155:$CD$1048576,0),MATCH((CUADRO!H$4&amp;$E382),'Hoja de Trabajo para listado'!$CD$151:$DC$151,0)),0)</f>
        <v>0</v>
      </c>
      <c r="I382" s="241">
        <f ca="1">+IFERROR(INDEX('Hoja de Trabajo para listado'!$A$155:$Z$1048576,MATCH($A382,'Hoja de Trabajo para listado'!$A$155:$A$1048576,0),MATCH((CUADRO!I$4&amp;$E382),'Hoja de Trabajo para listado'!$A$151:$Z$151,0)),0)+IFERROR(INDEX('Hoja de Trabajo para listado'!$AB$155:$BA$1048576,MATCH($A382,'Hoja de Trabajo para listado'!$AB$155:$AB$1048576,0),MATCH((CUADRO!I$4&amp;$E382),'Hoja de Trabajo para listado'!$AB$151:$BA$151,0)),0)+IFERROR(INDEX('Hoja de Trabajo para listado'!$BC$155:$CB$1048576,MATCH($A382,'Hoja de Trabajo para listado'!$BC$155:$BC$1048576,0),MATCH((CUADRO!I$4&amp;$E382),'Hoja de Trabajo para listado'!$BC$151:$CB$151,0)),0)+IFERROR(INDEX('Hoja de Trabajo para listado'!$DE$153:$DG$274,MATCH($A382,'Hoja de Trabajo para listado'!$DE$153:$DE$1048576,0),MATCH((CUADRO!I$4&amp;$E382),'Hoja de Trabajo para listado'!$DE$151:$DG$151,0)),0)+IFERROR(INDEX('Hoja de Trabajo para listado'!$CD$155:$DC$1048576,MATCH($A382,'Hoja de Trabajo para listado'!$CD$155:$CD$1048576,0),MATCH((CUADRO!I$4&amp;$E382),'Hoja de Trabajo para listado'!$CD$151:$DC$151,0)),0)</f>
        <v>0</v>
      </c>
      <c r="J382" s="241">
        <f ca="1">+IFERROR(INDEX('Hoja de Trabajo para listado'!$A$155:$Z$1048576,MATCH($A382,'Hoja de Trabajo para listado'!$A$155:$A$1048576,0),MATCH((CUADRO!J$4&amp;$E382),'Hoja de Trabajo para listado'!$A$151:$Z$151,0)),0)+IFERROR(INDEX('Hoja de Trabajo para listado'!$AB$155:$BA$1048576,MATCH($A382,'Hoja de Trabajo para listado'!$AB$155:$AB$1048576,0),MATCH((CUADRO!J$4&amp;$E382),'Hoja de Trabajo para listado'!$AB$151:$BA$151,0)),0)+IFERROR(INDEX('Hoja de Trabajo para listado'!$BC$155:$CB$1048576,MATCH($A382,'Hoja de Trabajo para listado'!$BC$155:$BC$1048576,0),MATCH((CUADRO!J$4&amp;$E382),'Hoja de Trabajo para listado'!$BC$151:$CB$151,0)),0)+IFERROR(INDEX('Hoja de Trabajo para listado'!$DE$153:$DG$274,MATCH($A382,'Hoja de Trabajo para listado'!$DE$153:$DE$1048576,0),MATCH((CUADRO!J$4&amp;$E382),'Hoja de Trabajo para listado'!$DE$151:$DG$151,0)),0)+IFERROR(INDEX('Hoja de Trabajo para listado'!$CD$155:$DC$1048576,MATCH($A382,'Hoja de Trabajo para listado'!$CD$155:$CD$1048576,0),MATCH((CUADRO!J$4&amp;$E382),'Hoja de Trabajo para listado'!$CD$151:$DC$151,0)),0)</f>
        <v>0</v>
      </c>
      <c r="K382" s="241">
        <f ca="1">+IFERROR(INDEX('Hoja de Trabajo para listado'!$A$155:$Z$1048576,MATCH($A382,'Hoja de Trabajo para listado'!$A$155:$A$1048576,0),MATCH((CUADRO!K$4&amp;$E382),'Hoja de Trabajo para listado'!$A$151:$Z$151,0)),0)+IFERROR(INDEX('Hoja de Trabajo para listado'!$AB$155:$BA$1048576,MATCH($A382,'Hoja de Trabajo para listado'!$AB$155:$AB$1048576,0),MATCH((CUADRO!K$4&amp;$E382),'Hoja de Trabajo para listado'!$AB$151:$BA$151,0)),0)+IFERROR(INDEX('Hoja de Trabajo para listado'!$BC$155:$CB$1048576,MATCH($A382,'Hoja de Trabajo para listado'!$BC$155:$BC$1048576,0),MATCH((CUADRO!K$4&amp;$E382),'Hoja de Trabajo para listado'!$BC$151:$CB$151,0)),0)+IFERROR(INDEX('Hoja de Trabajo para listado'!$DE$153:$DG$274,MATCH($A382,'Hoja de Trabajo para listado'!$DE$153:$DE$1048576,0),MATCH((CUADRO!K$4&amp;$E382),'Hoja de Trabajo para listado'!$DE$151:$DG$151,0)),0)+IFERROR(INDEX('Hoja de Trabajo para listado'!$CD$155:$DC$1048576,MATCH($A382,'Hoja de Trabajo para listado'!$CD$155:$CD$1048576,0),MATCH((CUADRO!K$4&amp;$E382),'Hoja de Trabajo para listado'!$CD$151:$DC$151,0)),0)</f>
        <v>0</v>
      </c>
      <c r="L382" s="241">
        <f ca="1">+IFERROR(INDEX('Hoja de Trabajo para listado'!$A$155:$Z$1048576,MATCH($A382,'Hoja de Trabajo para listado'!$A$155:$A$1048576,0),MATCH((CUADRO!L$4&amp;$E382),'Hoja de Trabajo para listado'!$A$151:$Z$151,0)),0)+IFERROR(INDEX('Hoja de Trabajo para listado'!$AB$155:$BA$1048576,MATCH($A382,'Hoja de Trabajo para listado'!$AB$155:$AB$1048576,0),MATCH((CUADRO!L$4&amp;$E382),'Hoja de Trabajo para listado'!$AB$151:$BA$151,0)),0)+IFERROR(INDEX('Hoja de Trabajo para listado'!$BC$155:$CB$1048576,MATCH($A382,'Hoja de Trabajo para listado'!$BC$155:$BC$1048576,0),MATCH((CUADRO!L$4&amp;$E382),'Hoja de Trabajo para listado'!$BC$151:$CB$151,0)),0)+IFERROR(INDEX('Hoja de Trabajo para listado'!$DE$153:$DG$274,MATCH($A382,'Hoja de Trabajo para listado'!$DE$153:$DE$1048576,0),MATCH((CUADRO!L$4&amp;$E382),'Hoja de Trabajo para listado'!$DE$151:$DG$151,0)),0)+IFERROR(INDEX('Hoja de Trabajo para listado'!$CD$155:$DC$1048576,MATCH($A382,'Hoja de Trabajo para listado'!$CD$155:$CD$1048576,0),MATCH((CUADRO!L$4&amp;$E382),'Hoja de Trabajo para listado'!$CD$151:$DC$151,0)),0)</f>
        <v>0</v>
      </c>
      <c r="M382" s="241">
        <f ca="1">+IFERROR(INDEX('Hoja de Trabajo para listado'!$A$155:$Z$1048576,MATCH($A382,'Hoja de Trabajo para listado'!$A$155:$A$1048576,0),MATCH((CUADRO!M$4&amp;$E382),'Hoja de Trabajo para listado'!$A$151:$Z$151,0)),0)+IFERROR(INDEX('Hoja de Trabajo para listado'!$AB$155:$BA$1048576,MATCH($A382,'Hoja de Trabajo para listado'!$AB$155:$AB$1048576,0),MATCH((CUADRO!M$4&amp;$E382),'Hoja de Trabajo para listado'!$AB$151:$BA$151,0)),0)+IFERROR(INDEX('Hoja de Trabajo para listado'!$BC$155:$CB$1048576,MATCH($A382,'Hoja de Trabajo para listado'!$BC$155:$BC$1048576,0),MATCH((CUADRO!M$4&amp;$E382),'Hoja de Trabajo para listado'!$BC$151:$CB$151,0)),0)+IFERROR(INDEX('Hoja de Trabajo para listado'!$DE$153:$DG$274,MATCH($A382,'Hoja de Trabajo para listado'!$DE$153:$DE$1048576,0),MATCH((CUADRO!M$4&amp;$E382),'Hoja de Trabajo para listado'!$DE$151:$DG$151,0)),0)+IFERROR(INDEX('Hoja de Trabajo para listado'!$CD$155:$DC$1048576,MATCH($A382,'Hoja de Trabajo para listado'!$CD$155:$CD$1048576,0),MATCH((CUADRO!M$4&amp;$E382),'Hoja de Trabajo para listado'!$CD$151:$DC$151,0)),0)</f>
        <v>0</v>
      </c>
      <c r="N382" s="241">
        <f ca="1">+IFERROR(INDEX('Hoja de Trabajo para listado'!$A$155:$Z$1048576,MATCH($A382,'Hoja de Trabajo para listado'!$A$155:$A$1048576,0),MATCH((CUADRO!N$4&amp;$E382),'Hoja de Trabajo para listado'!$A$151:$Z$151,0)),0)+IFERROR(INDEX('Hoja de Trabajo para listado'!$AB$155:$BA$1048576,MATCH($A382,'Hoja de Trabajo para listado'!$AB$155:$AB$1048576,0),MATCH((CUADRO!N$4&amp;$E382),'Hoja de Trabajo para listado'!$AB$151:$BA$151,0)),0)+IFERROR(INDEX('Hoja de Trabajo para listado'!$BC$155:$CB$1048576,MATCH($A382,'Hoja de Trabajo para listado'!$BC$155:$BC$1048576,0),MATCH((CUADRO!N$4&amp;$E382),'Hoja de Trabajo para listado'!$BC$151:$CB$151,0)),0)+IFERROR(INDEX('Hoja de Trabajo para listado'!$DE$153:$DG$274,MATCH($A382,'Hoja de Trabajo para listado'!$DE$153:$DE$1048576,0),MATCH((CUADRO!N$4&amp;$E382),'Hoja de Trabajo para listado'!$DE$151:$DG$151,0)),0)+IFERROR(INDEX('Hoja de Trabajo para listado'!$CD$155:$DC$1048576,MATCH($A382,'Hoja de Trabajo para listado'!$CD$155:$CD$1048576,0),MATCH((CUADRO!N$4&amp;$E382),'Hoja de Trabajo para listado'!$CD$151:$DC$151,0)),0)</f>
        <v>0</v>
      </c>
      <c r="O382" s="241">
        <f ca="1">+IFERROR(INDEX('Hoja de Trabajo para listado'!$A$155:$Z$1048576,MATCH($A382,'Hoja de Trabajo para listado'!$A$155:$A$1048576,0),MATCH((CUADRO!O$4&amp;$E382),'Hoja de Trabajo para listado'!$A$151:$Z$151,0)),0)+IFERROR(INDEX('Hoja de Trabajo para listado'!$AB$155:$BA$1048576,MATCH($A382,'Hoja de Trabajo para listado'!$AB$155:$AB$1048576,0),MATCH((CUADRO!O$4&amp;$E382),'Hoja de Trabajo para listado'!$AB$151:$BA$151,0)),0)+IFERROR(INDEX('Hoja de Trabajo para listado'!$BC$155:$CB$1048576,MATCH($A382,'Hoja de Trabajo para listado'!$BC$155:$BC$1048576,0),MATCH((CUADRO!O$4&amp;$E382),'Hoja de Trabajo para listado'!$BC$151:$CB$151,0)),0)+IFERROR(INDEX('Hoja de Trabajo para listado'!$DE$153:$DG$274,MATCH($A382,'Hoja de Trabajo para listado'!$DE$153:$DE$1048576,0),MATCH((CUADRO!O$4&amp;$E382),'Hoja de Trabajo para listado'!$DE$151:$DG$151,0)),0)+IFERROR(INDEX('Hoja de Trabajo para listado'!$CD$155:$DC$1048576,MATCH($A382,'Hoja de Trabajo para listado'!$CD$155:$CD$1048576,0),MATCH((CUADRO!O$4&amp;$E382),'Hoja de Trabajo para listado'!$CD$151:$DC$151,0)),0)</f>
        <v>0</v>
      </c>
      <c r="P382" s="241">
        <f ca="1">+IFERROR(INDEX('Hoja de Trabajo para listado'!$A$155:$Z$1048576,MATCH($A382,'Hoja de Trabajo para listado'!$A$155:$A$1048576,0),MATCH((CUADRO!P$4&amp;$E382),'Hoja de Trabajo para listado'!$A$151:$Z$151,0)),0)+IFERROR(INDEX('Hoja de Trabajo para listado'!$AB$155:$BA$1048576,MATCH($A382,'Hoja de Trabajo para listado'!$AB$155:$AB$1048576,0),MATCH((CUADRO!P$4&amp;$E382),'Hoja de Trabajo para listado'!$AB$151:$BA$151,0)),0)+IFERROR(INDEX('Hoja de Trabajo para listado'!$BC$155:$CB$1048576,MATCH($A382,'Hoja de Trabajo para listado'!$BC$155:$BC$1048576,0),MATCH((CUADRO!P$4&amp;$E382),'Hoja de Trabajo para listado'!$BC$151:$CB$151,0)),0)+IFERROR(INDEX('Hoja de Trabajo para listado'!$DE$153:$DG$274,MATCH($A382,'Hoja de Trabajo para listado'!$DE$153:$DE$1048576,0),MATCH((CUADRO!P$4&amp;$E382),'Hoja de Trabajo para listado'!$DE$151:$DG$151,0)),0)+IFERROR(INDEX('Hoja de Trabajo para listado'!$CD$155:$DC$1048576,MATCH($A382,'Hoja de Trabajo para listado'!$CD$155:$CD$1048576,0),MATCH((CUADRO!P$4&amp;$E382),'Hoja de Trabajo para listado'!$CD$151:$DC$151,0)),0)</f>
        <v>0</v>
      </c>
      <c r="Q382" s="241">
        <f ca="1">+IFERROR(INDEX('Hoja de Trabajo para listado'!$A$155:$Z$1048576,MATCH($A382,'Hoja de Trabajo para listado'!$A$155:$A$1048576,0),MATCH((CUADRO!Q$4&amp;$E382),'Hoja de Trabajo para listado'!$A$151:$Z$151,0)),0)+IFERROR(INDEX('Hoja de Trabajo para listado'!$AB$155:$BA$1048576,MATCH($A382,'Hoja de Trabajo para listado'!$AB$155:$AB$1048576,0),MATCH((CUADRO!Q$4&amp;$E382),'Hoja de Trabajo para listado'!$AB$151:$BA$151,0)),0)+IFERROR(INDEX('Hoja de Trabajo para listado'!$BC$155:$CB$1048576,MATCH($A382,'Hoja de Trabajo para listado'!$BC$155:$BC$1048576,0),MATCH((CUADRO!Q$4&amp;$E382),'Hoja de Trabajo para listado'!$BC$151:$CB$151,0)),0)+IFERROR(INDEX('Hoja de Trabajo para listado'!$DE$153:$DG$274,MATCH($A382,'Hoja de Trabajo para listado'!$DE$153:$DE$1048576,0),MATCH((CUADRO!Q$4&amp;$E382),'Hoja de Trabajo para listado'!$DE$151:$DG$151,0)),0)+IFERROR(INDEX('Hoja de Trabajo para listado'!$CD$155:$DC$1048576,MATCH($A382,'Hoja de Trabajo para listado'!$CD$155:$CD$1048576,0),MATCH((CUADRO!Q$4&amp;$E382),'Hoja de Trabajo para listado'!$CD$151:$DC$151,0)),0)</f>
        <v>0</v>
      </c>
      <c r="R382" s="241">
        <f t="shared" ca="1" si="15"/>
        <v>34355.51</v>
      </c>
      <c r="S382" s="247">
        <f ca="1">+R381+R382</f>
        <v>34355.51</v>
      </c>
      <c r="T382" s="241">
        <f ca="1">+S382</f>
        <v>34355.51</v>
      </c>
      <c r="U382" s="240">
        <f t="shared" si="16"/>
        <v>2</v>
      </c>
      <c r="V382" s="327" t="str">
        <f>+VLOOKUP(A382,bd_lista!$A$3:$E$592,5,FALSE)</f>
        <v>Empresas Nacionales</v>
      </c>
      <c r="W382" s="398"/>
      <c r="X382" s="240">
        <f>+VLOOKUP(A382,[4]Sheet1!$A$13:$D$744,4,FALSE)</f>
        <v>86</v>
      </c>
      <c r="Y382" s="240" t="str">
        <f>+VLOOKUP(X382,bd_lista!$A$3:$C$592,3,FALSE)</f>
        <v>Ministerio de Medio Ambiente y Agua</v>
      </c>
      <c r="Z382" s="288"/>
      <c r="AA382" s="289"/>
    </row>
    <row r="383" spans="1:27" ht="15" hidden="1" customHeight="1">
      <c r="A383" s="32">
        <v>634</v>
      </c>
      <c r="B383" s="393">
        <f>+A383</f>
        <v>634</v>
      </c>
      <c r="C383" s="245" t="str">
        <f>+VLOOKUP(A383,bd_lista!$A$3:$C$592,3,FALSE)</f>
        <v>Empresa Púb. Deptal. Hotel Terminal-Terminal de Buses Oruro</v>
      </c>
      <c r="D383" s="395" t="str">
        <f>+C383</f>
        <v>Empresa Púb. Deptal. Hotel Terminal-Terminal de Buses Oruro</v>
      </c>
      <c r="E383" s="245" t="s">
        <v>1303</v>
      </c>
      <c r="F383" s="241">
        <f ca="1">+IFERROR(INDEX('Hoja de Trabajo para listado'!$A$155:$Z$1048576,MATCH($A383,'Hoja de Trabajo para listado'!$A$155:$A$1048576,0),MATCH((CUADRO!F$4&amp;$E383),'Hoja de Trabajo para listado'!$A$151:$Z$151,0)),0)+IFERROR(INDEX('Hoja de Trabajo para listado'!$AB$155:$BA$1048576,MATCH($A383,'Hoja de Trabajo para listado'!$AB$155:$AB$1048576,0),MATCH((CUADRO!F$4&amp;$E383),'Hoja de Trabajo para listado'!$AB$151:$BA$151,0)),0)+IFERROR(INDEX('Hoja de Trabajo para listado'!$BC$155:$CB$1048576,MATCH($A383,'Hoja de Trabajo para listado'!$BC$155:$BC$1048576,0),MATCH((CUADRO!F$4&amp;$E383),'Hoja de Trabajo para listado'!$BC$151:$CB$151,0)),0)+IFERROR(INDEX('Hoja de Trabajo para listado'!$DE$153:$DG$274,MATCH($A383,'Hoja de Trabajo para listado'!$DE$153:$DE$1048576,0),MATCH((CUADRO!F$4&amp;$E383),'Hoja de Trabajo para listado'!$DE$151:$DG$151,0)),0)+IFERROR(INDEX('Hoja de Trabajo para listado'!$CD$155:$DC$1048576,MATCH($A383,'Hoja de Trabajo para listado'!$CD$155:$CD$1048576,0),MATCH((CUADRO!F$4&amp;$E383),'Hoja de Trabajo para listado'!$CD$151:$DC$151,0)),0)</f>
        <v>0</v>
      </c>
      <c r="G383" s="241">
        <f ca="1">+IFERROR(INDEX('Hoja de Trabajo para listado'!$A$155:$Z$1048576,MATCH($A383,'Hoja de Trabajo para listado'!$A$155:$A$1048576,0),MATCH((CUADRO!G$4&amp;$E383),'Hoja de Trabajo para listado'!$A$151:$Z$151,0)),0)+IFERROR(INDEX('Hoja de Trabajo para listado'!$AB$155:$BA$1048576,MATCH($A383,'Hoja de Trabajo para listado'!$AB$155:$AB$1048576,0),MATCH((CUADRO!G$4&amp;$E383),'Hoja de Trabajo para listado'!$AB$151:$BA$151,0)),0)+IFERROR(INDEX('Hoja de Trabajo para listado'!$BC$155:$CB$1048576,MATCH($A383,'Hoja de Trabajo para listado'!$BC$155:$BC$1048576,0),MATCH((CUADRO!G$4&amp;$E383),'Hoja de Trabajo para listado'!$BC$151:$CB$151,0)),0)+IFERROR(INDEX('Hoja de Trabajo para listado'!$DE$153:$DG$274,MATCH($A383,'Hoja de Trabajo para listado'!$DE$153:$DE$1048576,0),MATCH((CUADRO!G$4&amp;$E383),'Hoja de Trabajo para listado'!$DE$151:$DG$151,0)),0)+IFERROR(INDEX('Hoja de Trabajo para listado'!$CD$155:$DC$1048576,MATCH($A383,'Hoja de Trabajo para listado'!$CD$155:$CD$1048576,0),MATCH((CUADRO!G$4&amp;$E383),'Hoja de Trabajo para listado'!$CD$151:$DC$151,0)),0)</f>
        <v>0</v>
      </c>
      <c r="H383" s="241">
        <f ca="1">+IFERROR(INDEX('Hoja de Trabajo para listado'!$A$155:$Z$1048576,MATCH($A383,'Hoja de Trabajo para listado'!$A$155:$A$1048576,0),MATCH((CUADRO!H$4&amp;$E383),'Hoja de Trabajo para listado'!$A$151:$Z$151,0)),0)+IFERROR(INDEX('Hoja de Trabajo para listado'!$AB$155:$BA$1048576,MATCH($A383,'Hoja de Trabajo para listado'!$AB$155:$AB$1048576,0),MATCH((CUADRO!H$4&amp;$E383),'Hoja de Trabajo para listado'!$AB$151:$BA$151,0)),0)+IFERROR(INDEX('Hoja de Trabajo para listado'!$BC$155:$CB$1048576,MATCH($A383,'Hoja de Trabajo para listado'!$BC$155:$BC$1048576,0),MATCH((CUADRO!H$4&amp;$E383),'Hoja de Trabajo para listado'!$BC$151:$CB$151,0)),0)+IFERROR(INDEX('Hoja de Trabajo para listado'!$DE$153:$DG$274,MATCH($A383,'Hoja de Trabajo para listado'!$DE$153:$DE$1048576,0),MATCH((CUADRO!H$4&amp;$E383),'Hoja de Trabajo para listado'!$DE$151:$DG$151,0)),0)+IFERROR(INDEX('Hoja de Trabajo para listado'!$CD$155:$DC$1048576,MATCH($A383,'Hoja de Trabajo para listado'!$CD$155:$CD$1048576,0),MATCH((CUADRO!H$4&amp;$E383),'Hoja de Trabajo para listado'!$CD$151:$DC$151,0)),0)</f>
        <v>0</v>
      </c>
      <c r="I383" s="241">
        <f ca="1">+IFERROR(INDEX('Hoja de Trabajo para listado'!$A$155:$Z$1048576,MATCH($A383,'Hoja de Trabajo para listado'!$A$155:$A$1048576,0),MATCH((CUADRO!I$4&amp;$E383),'Hoja de Trabajo para listado'!$A$151:$Z$151,0)),0)+IFERROR(INDEX('Hoja de Trabajo para listado'!$AB$155:$BA$1048576,MATCH($A383,'Hoja de Trabajo para listado'!$AB$155:$AB$1048576,0),MATCH((CUADRO!I$4&amp;$E383),'Hoja de Trabajo para listado'!$AB$151:$BA$151,0)),0)+IFERROR(INDEX('Hoja de Trabajo para listado'!$BC$155:$CB$1048576,MATCH($A383,'Hoja de Trabajo para listado'!$BC$155:$BC$1048576,0),MATCH((CUADRO!I$4&amp;$E383),'Hoja de Trabajo para listado'!$BC$151:$CB$151,0)),0)+IFERROR(INDEX('Hoja de Trabajo para listado'!$DE$153:$DG$274,MATCH($A383,'Hoja de Trabajo para listado'!$DE$153:$DE$1048576,0),MATCH((CUADRO!I$4&amp;$E383),'Hoja de Trabajo para listado'!$DE$151:$DG$151,0)),0)+IFERROR(INDEX('Hoja de Trabajo para listado'!$CD$155:$DC$1048576,MATCH($A383,'Hoja de Trabajo para listado'!$CD$155:$CD$1048576,0),MATCH((CUADRO!I$4&amp;$E383),'Hoja de Trabajo para listado'!$CD$151:$DC$151,0)),0)</f>
        <v>0</v>
      </c>
      <c r="J383" s="241">
        <f ca="1">+IFERROR(INDEX('Hoja de Trabajo para listado'!$A$155:$Z$1048576,MATCH($A383,'Hoja de Trabajo para listado'!$A$155:$A$1048576,0),MATCH((CUADRO!J$4&amp;$E383),'Hoja de Trabajo para listado'!$A$151:$Z$151,0)),0)+IFERROR(INDEX('Hoja de Trabajo para listado'!$AB$155:$BA$1048576,MATCH($A383,'Hoja de Trabajo para listado'!$AB$155:$AB$1048576,0),MATCH((CUADRO!J$4&amp;$E383),'Hoja de Trabajo para listado'!$AB$151:$BA$151,0)),0)+IFERROR(INDEX('Hoja de Trabajo para listado'!$BC$155:$CB$1048576,MATCH($A383,'Hoja de Trabajo para listado'!$BC$155:$BC$1048576,0),MATCH((CUADRO!J$4&amp;$E383),'Hoja de Trabajo para listado'!$BC$151:$CB$151,0)),0)+IFERROR(INDEX('Hoja de Trabajo para listado'!$DE$153:$DG$274,MATCH($A383,'Hoja de Trabajo para listado'!$DE$153:$DE$1048576,0),MATCH((CUADRO!J$4&amp;$E383),'Hoja de Trabajo para listado'!$DE$151:$DG$151,0)),0)+IFERROR(INDEX('Hoja de Trabajo para listado'!$CD$155:$DC$1048576,MATCH($A383,'Hoja de Trabajo para listado'!$CD$155:$CD$1048576,0),MATCH((CUADRO!J$4&amp;$E383),'Hoja de Trabajo para listado'!$CD$151:$DC$151,0)),0)</f>
        <v>0</v>
      </c>
      <c r="K383" s="241">
        <f ca="1">+IFERROR(INDEX('Hoja de Trabajo para listado'!$A$155:$Z$1048576,MATCH($A383,'Hoja de Trabajo para listado'!$A$155:$A$1048576,0),MATCH((CUADRO!K$4&amp;$E383),'Hoja de Trabajo para listado'!$A$151:$Z$151,0)),0)+IFERROR(INDEX('Hoja de Trabajo para listado'!$AB$155:$BA$1048576,MATCH($A383,'Hoja de Trabajo para listado'!$AB$155:$AB$1048576,0),MATCH((CUADRO!K$4&amp;$E383),'Hoja de Trabajo para listado'!$AB$151:$BA$151,0)),0)+IFERROR(INDEX('Hoja de Trabajo para listado'!$BC$155:$CB$1048576,MATCH($A383,'Hoja de Trabajo para listado'!$BC$155:$BC$1048576,0),MATCH((CUADRO!K$4&amp;$E383),'Hoja de Trabajo para listado'!$BC$151:$CB$151,0)),0)+IFERROR(INDEX('Hoja de Trabajo para listado'!$DE$153:$DG$274,MATCH($A383,'Hoja de Trabajo para listado'!$DE$153:$DE$1048576,0),MATCH((CUADRO!K$4&amp;$E383),'Hoja de Trabajo para listado'!$DE$151:$DG$151,0)),0)+IFERROR(INDEX('Hoja de Trabajo para listado'!$CD$155:$DC$1048576,MATCH($A383,'Hoja de Trabajo para listado'!$CD$155:$CD$1048576,0),MATCH((CUADRO!K$4&amp;$E383),'Hoja de Trabajo para listado'!$CD$151:$DC$151,0)),0)</f>
        <v>0</v>
      </c>
      <c r="L383" s="241">
        <f ca="1">+IFERROR(INDEX('Hoja de Trabajo para listado'!$A$155:$Z$1048576,MATCH($A383,'Hoja de Trabajo para listado'!$A$155:$A$1048576,0),MATCH((CUADRO!L$4&amp;$E383),'Hoja de Trabajo para listado'!$A$151:$Z$151,0)),0)+IFERROR(INDEX('Hoja de Trabajo para listado'!$AB$155:$BA$1048576,MATCH($A383,'Hoja de Trabajo para listado'!$AB$155:$AB$1048576,0),MATCH((CUADRO!L$4&amp;$E383),'Hoja de Trabajo para listado'!$AB$151:$BA$151,0)),0)+IFERROR(INDEX('Hoja de Trabajo para listado'!$BC$155:$CB$1048576,MATCH($A383,'Hoja de Trabajo para listado'!$BC$155:$BC$1048576,0),MATCH((CUADRO!L$4&amp;$E383),'Hoja de Trabajo para listado'!$BC$151:$CB$151,0)),0)+IFERROR(INDEX('Hoja de Trabajo para listado'!$DE$153:$DG$274,MATCH($A383,'Hoja de Trabajo para listado'!$DE$153:$DE$1048576,0),MATCH((CUADRO!L$4&amp;$E383),'Hoja de Trabajo para listado'!$DE$151:$DG$151,0)),0)+IFERROR(INDEX('Hoja de Trabajo para listado'!$CD$155:$DC$1048576,MATCH($A383,'Hoja de Trabajo para listado'!$CD$155:$CD$1048576,0),MATCH((CUADRO!L$4&amp;$E383),'Hoja de Trabajo para listado'!$CD$151:$DC$151,0)),0)</f>
        <v>0</v>
      </c>
      <c r="M383" s="241">
        <f ca="1">+IFERROR(INDEX('Hoja de Trabajo para listado'!$A$155:$Z$1048576,MATCH($A383,'Hoja de Trabajo para listado'!$A$155:$A$1048576,0),MATCH((CUADRO!M$4&amp;$E383),'Hoja de Trabajo para listado'!$A$151:$Z$151,0)),0)+IFERROR(INDEX('Hoja de Trabajo para listado'!$AB$155:$BA$1048576,MATCH($A383,'Hoja de Trabajo para listado'!$AB$155:$AB$1048576,0),MATCH((CUADRO!M$4&amp;$E383),'Hoja de Trabajo para listado'!$AB$151:$BA$151,0)),0)+IFERROR(INDEX('Hoja de Trabajo para listado'!$BC$155:$CB$1048576,MATCH($A383,'Hoja de Trabajo para listado'!$BC$155:$BC$1048576,0),MATCH((CUADRO!M$4&amp;$E383),'Hoja de Trabajo para listado'!$BC$151:$CB$151,0)),0)+IFERROR(INDEX('Hoja de Trabajo para listado'!$DE$153:$DG$274,MATCH($A383,'Hoja de Trabajo para listado'!$DE$153:$DE$1048576,0),MATCH((CUADRO!M$4&amp;$E383),'Hoja de Trabajo para listado'!$DE$151:$DG$151,0)),0)+IFERROR(INDEX('Hoja de Trabajo para listado'!$CD$155:$DC$1048576,MATCH($A383,'Hoja de Trabajo para listado'!$CD$155:$CD$1048576,0),MATCH((CUADRO!M$4&amp;$E383),'Hoja de Trabajo para listado'!$CD$151:$DC$151,0)),0)</f>
        <v>0</v>
      </c>
      <c r="N383" s="241">
        <f ca="1">+IFERROR(INDEX('Hoja de Trabajo para listado'!$A$155:$Z$1048576,MATCH($A383,'Hoja de Trabajo para listado'!$A$155:$A$1048576,0),MATCH((CUADRO!N$4&amp;$E383),'Hoja de Trabajo para listado'!$A$151:$Z$151,0)),0)+IFERROR(INDEX('Hoja de Trabajo para listado'!$AB$155:$BA$1048576,MATCH($A383,'Hoja de Trabajo para listado'!$AB$155:$AB$1048576,0),MATCH((CUADRO!N$4&amp;$E383),'Hoja de Trabajo para listado'!$AB$151:$BA$151,0)),0)+IFERROR(INDEX('Hoja de Trabajo para listado'!$BC$155:$CB$1048576,MATCH($A383,'Hoja de Trabajo para listado'!$BC$155:$BC$1048576,0),MATCH((CUADRO!N$4&amp;$E383),'Hoja de Trabajo para listado'!$BC$151:$CB$151,0)),0)+IFERROR(INDEX('Hoja de Trabajo para listado'!$DE$153:$DG$274,MATCH($A383,'Hoja de Trabajo para listado'!$DE$153:$DE$1048576,0),MATCH((CUADRO!N$4&amp;$E383),'Hoja de Trabajo para listado'!$DE$151:$DG$151,0)),0)+IFERROR(INDEX('Hoja de Trabajo para listado'!$CD$155:$DC$1048576,MATCH($A383,'Hoja de Trabajo para listado'!$CD$155:$CD$1048576,0),MATCH((CUADRO!N$4&amp;$E383),'Hoja de Trabajo para listado'!$CD$151:$DC$151,0)),0)</f>
        <v>0</v>
      </c>
      <c r="O383" s="241">
        <f ca="1">+IFERROR(INDEX('Hoja de Trabajo para listado'!$A$155:$Z$1048576,MATCH($A383,'Hoja de Trabajo para listado'!$A$155:$A$1048576,0),MATCH((CUADRO!O$4&amp;$E383),'Hoja de Trabajo para listado'!$A$151:$Z$151,0)),0)+IFERROR(INDEX('Hoja de Trabajo para listado'!$AB$155:$BA$1048576,MATCH($A383,'Hoja de Trabajo para listado'!$AB$155:$AB$1048576,0),MATCH((CUADRO!O$4&amp;$E383),'Hoja de Trabajo para listado'!$AB$151:$BA$151,0)),0)+IFERROR(INDEX('Hoja de Trabajo para listado'!$BC$155:$CB$1048576,MATCH($A383,'Hoja de Trabajo para listado'!$BC$155:$BC$1048576,0),MATCH((CUADRO!O$4&amp;$E383),'Hoja de Trabajo para listado'!$BC$151:$CB$151,0)),0)+IFERROR(INDEX('Hoja de Trabajo para listado'!$DE$153:$DG$274,MATCH($A383,'Hoja de Trabajo para listado'!$DE$153:$DE$1048576,0),MATCH((CUADRO!O$4&amp;$E383),'Hoja de Trabajo para listado'!$DE$151:$DG$151,0)),0)+IFERROR(INDEX('Hoja de Trabajo para listado'!$CD$155:$DC$1048576,MATCH($A383,'Hoja de Trabajo para listado'!$CD$155:$CD$1048576,0),MATCH((CUADRO!O$4&amp;$E383),'Hoja de Trabajo para listado'!$CD$151:$DC$151,0)),0)</f>
        <v>0</v>
      </c>
      <c r="P383" s="241">
        <f ca="1">+IFERROR(INDEX('Hoja de Trabajo para listado'!$A$155:$Z$1048576,MATCH($A383,'Hoja de Trabajo para listado'!$A$155:$A$1048576,0),MATCH((CUADRO!P$4&amp;$E383),'Hoja de Trabajo para listado'!$A$151:$Z$151,0)),0)+IFERROR(INDEX('Hoja de Trabajo para listado'!$AB$155:$BA$1048576,MATCH($A383,'Hoja de Trabajo para listado'!$AB$155:$AB$1048576,0),MATCH((CUADRO!P$4&amp;$E383),'Hoja de Trabajo para listado'!$AB$151:$BA$151,0)),0)+IFERROR(INDEX('Hoja de Trabajo para listado'!$BC$155:$CB$1048576,MATCH($A383,'Hoja de Trabajo para listado'!$BC$155:$BC$1048576,0),MATCH((CUADRO!P$4&amp;$E383),'Hoja de Trabajo para listado'!$BC$151:$CB$151,0)),0)+IFERROR(INDEX('Hoja de Trabajo para listado'!$DE$153:$DG$274,MATCH($A383,'Hoja de Trabajo para listado'!$DE$153:$DE$1048576,0),MATCH((CUADRO!P$4&amp;$E383),'Hoja de Trabajo para listado'!$DE$151:$DG$151,0)),0)+IFERROR(INDEX('Hoja de Trabajo para listado'!$CD$155:$DC$1048576,MATCH($A383,'Hoja de Trabajo para listado'!$CD$155:$CD$1048576,0),MATCH((CUADRO!P$4&amp;$E383),'Hoja de Trabajo para listado'!$CD$151:$DC$151,0)),0)</f>
        <v>0</v>
      </c>
      <c r="Q383" s="241">
        <f ca="1">+IFERROR(INDEX('Hoja de Trabajo para listado'!$A$155:$Z$1048576,MATCH($A383,'Hoja de Trabajo para listado'!$A$155:$A$1048576,0),MATCH((CUADRO!Q$4&amp;$E383),'Hoja de Trabajo para listado'!$A$151:$Z$151,0)),0)+IFERROR(INDEX('Hoja de Trabajo para listado'!$AB$155:$BA$1048576,MATCH($A383,'Hoja de Trabajo para listado'!$AB$155:$AB$1048576,0),MATCH((CUADRO!Q$4&amp;$E383),'Hoja de Trabajo para listado'!$AB$151:$BA$151,0)),0)+IFERROR(INDEX('Hoja de Trabajo para listado'!$BC$155:$CB$1048576,MATCH($A383,'Hoja de Trabajo para listado'!$BC$155:$BC$1048576,0),MATCH((CUADRO!Q$4&amp;$E383),'Hoja de Trabajo para listado'!$BC$151:$CB$151,0)),0)+IFERROR(INDEX('Hoja de Trabajo para listado'!$DE$153:$DG$274,MATCH($A383,'Hoja de Trabajo para listado'!$DE$153:$DE$1048576,0),MATCH((CUADRO!Q$4&amp;$E383),'Hoja de Trabajo para listado'!$DE$151:$DG$151,0)),0)+IFERROR(INDEX('Hoja de Trabajo para listado'!$CD$155:$DC$1048576,MATCH($A383,'Hoja de Trabajo para listado'!$CD$155:$CD$1048576,0),MATCH((CUADRO!Q$4&amp;$E383),'Hoja de Trabajo para listado'!$CD$151:$DC$151,0)),0)</f>
        <v>0</v>
      </c>
      <c r="R383" s="241">
        <f t="shared" ca="1" si="15"/>
        <v>0</v>
      </c>
      <c r="S383" s="247"/>
      <c r="T383" s="241">
        <f ca="1">+T384</f>
        <v>0</v>
      </c>
      <c r="U383" s="240">
        <f t="shared" si="16"/>
        <v>1</v>
      </c>
      <c r="V383" s="327" t="str">
        <f>+VLOOKUP(A383,bd_lista!$A$3:$E$592,5,FALSE)</f>
        <v>Empresas Nacionales</v>
      </c>
      <c r="W383" s="397" t="str">
        <f>+V383</f>
        <v>Empresas Nacionales</v>
      </c>
      <c r="X383" s="240">
        <f>+VLOOKUP(A383,[4]Sheet1!$A$13:$D$744,4,FALSE)</f>
        <v>0</v>
      </c>
      <c r="Y383" s="240" t="e">
        <f>+VLOOKUP(X383,bd_lista!$A$3:$C$592,3,FALSE)</f>
        <v>#N/A</v>
      </c>
      <c r="Z383" s="290">
        <f>+X383</f>
        <v>0</v>
      </c>
      <c r="AA383" s="315" t="e">
        <f>+Y383</f>
        <v>#N/A</v>
      </c>
    </row>
    <row r="384" spans="1:27" ht="15" hidden="1" customHeight="1">
      <c r="A384" s="32">
        <v>634</v>
      </c>
      <c r="B384" s="394"/>
      <c r="C384" s="327" t="str">
        <f>+VLOOKUP(A384,bd_lista!$A$3:$C$592,3,FALSE)</f>
        <v>Empresa Púb. Deptal. Hotel Terminal-Terminal de Buses Oruro</v>
      </c>
      <c r="D384" s="396"/>
      <c r="E384" s="327" t="s">
        <v>1304</v>
      </c>
      <c r="F384" s="243">
        <f ca="1">+IFERROR(INDEX('Hoja de Trabajo para listado'!$A$155:$Z$1048576,MATCH($A384,'Hoja de Trabajo para listado'!$A$155:$A$1048576,0),MATCH((CUADRO!F$4&amp;$E384),'Hoja de Trabajo para listado'!$A$151:$Z$151,0)),0)+IFERROR(INDEX('Hoja de Trabajo para listado'!$AB$155:$BA$1048576,MATCH($A384,'Hoja de Trabajo para listado'!$AB$155:$AB$1048576,0),MATCH((CUADRO!F$4&amp;$E384),'Hoja de Trabajo para listado'!$AB$151:$BA$151,0)),0)+IFERROR(INDEX('Hoja de Trabajo para listado'!$BC$155:$CB$1048576,MATCH($A384,'Hoja de Trabajo para listado'!$BC$155:$BC$1048576,0),MATCH((CUADRO!F$4&amp;$E384),'Hoja de Trabajo para listado'!$BC$151:$CB$151,0)),0)+IFERROR(INDEX('Hoja de Trabajo para listado'!$DE$153:$DG$274,MATCH($A384,'Hoja de Trabajo para listado'!$DE$153:$DE$1048576,0),MATCH((CUADRO!F$4&amp;$E384),'Hoja de Trabajo para listado'!$DE$151:$DG$151,0)),0)+IFERROR(INDEX('Hoja de Trabajo para listado'!$CD$155:$DC$1048576,MATCH($A384,'Hoja de Trabajo para listado'!$CD$155:$CD$1048576,0),MATCH((CUADRO!F$4&amp;$E384),'Hoja de Trabajo para listado'!$CD$151:$DC$151,0)),0)</f>
        <v>0</v>
      </c>
      <c r="G384" s="243">
        <f ca="1">+IFERROR(INDEX('Hoja de Trabajo para listado'!$A$155:$Z$1048576,MATCH($A384,'Hoja de Trabajo para listado'!$A$155:$A$1048576,0),MATCH((CUADRO!G$4&amp;$E384),'Hoja de Trabajo para listado'!$A$151:$Z$151,0)),0)+IFERROR(INDEX('Hoja de Trabajo para listado'!$AB$155:$BA$1048576,MATCH($A384,'Hoja de Trabajo para listado'!$AB$155:$AB$1048576,0),MATCH((CUADRO!G$4&amp;$E384),'Hoja de Trabajo para listado'!$AB$151:$BA$151,0)),0)+IFERROR(INDEX('Hoja de Trabajo para listado'!$BC$155:$CB$1048576,MATCH($A384,'Hoja de Trabajo para listado'!$BC$155:$BC$1048576,0),MATCH((CUADRO!G$4&amp;$E384),'Hoja de Trabajo para listado'!$BC$151:$CB$151,0)),0)+IFERROR(INDEX('Hoja de Trabajo para listado'!$DE$153:$DG$274,MATCH($A384,'Hoja de Trabajo para listado'!$DE$153:$DE$1048576,0),MATCH((CUADRO!G$4&amp;$E384),'Hoja de Trabajo para listado'!$DE$151:$DG$151,0)),0)+IFERROR(INDEX('Hoja de Trabajo para listado'!$CD$155:$DC$1048576,MATCH($A384,'Hoja de Trabajo para listado'!$CD$155:$CD$1048576,0),MATCH((CUADRO!G$4&amp;$E384),'Hoja de Trabajo para listado'!$CD$151:$DC$151,0)),0)</f>
        <v>0</v>
      </c>
      <c r="H384" s="243">
        <f ca="1">+IFERROR(INDEX('Hoja de Trabajo para listado'!$A$155:$Z$1048576,MATCH($A384,'Hoja de Trabajo para listado'!$A$155:$A$1048576,0),MATCH((CUADRO!H$4&amp;$E384),'Hoja de Trabajo para listado'!$A$151:$Z$151,0)),0)+IFERROR(INDEX('Hoja de Trabajo para listado'!$AB$155:$BA$1048576,MATCH($A384,'Hoja de Trabajo para listado'!$AB$155:$AB$1048576,0),MATCH((CUADRO!H$4&amp;$E384),'Hoja de Trabajo para listado'!$AB$151:$BA$151,0)),0)+IFERROR(INDEX('Hoja de Trabajo para listado'!$BC$155:$CB$1048576,MATCH($A384,'Hoja de Trabajo para listado'!$BC$155:$BC$1048576,0),MATCH((CUADRO!H$4&amp;$E384),'Hoja de Trabajo para listado'!$BC$151:$CB$151,0)),0)+IFERROR(INDEX('Hoja de Trabajo para listado'!$DE$153:$DG$274,MATCH($A384,'Hoja de Trabajo para listado'!$DE$153:$DE$1048576,0),MATCH((CUADRO!H$4&amp;$E384),'Hoja de Trabajo para listado'!$DE$151:$DG$151,0)),0)+IFERROR(INDEX('Hoja de Trabajo para listado'!$CD$155:$DC$1048576,MATCH($A384,'Hoja de Trabajo para listado'!$CD$155:$CD$1048576,0),MATCH((CUADRO!H$4&amp;$E384),'Hoja de Trabajo para listado'!$CD$151:$DC$151,0)),0)</f>
        <v>0</v>
      </c>
      <c r="I384" s="243">
        <f ca="1">+IFERROR(INDEX('Hoja de Trabajo para listado'!$A$155:$Z$1048576,MATCH($A384,'Hoja de Trabajo para listado'!$A$155:$A$1048576,0),MATCH((CUADRO!I$4&amp;$E384),'Hoja de Trabajo para listado'!$A$151:$Z$151,0)),0)+IFERROR(INDEX('Hoja de Trabajo para listado'!$AB$155:$BA$1048576,MATCH($A384,'Hoja de Trabajo para listado'!$AB$155:$AB$1048576,0),MATCH((CUADRO!I$4&amp;$E384),'Hoja de Trabajo para listado'!$AB$151:$BA$151,0)),0)+IFERROR(INDEX('Hoja de Trabajo para listado'!$BC$155:$CB$1048576,MATCH($A384,'Hoja de Trabajo para listado'!$BC$155:$BC$1048576,0),MATCH((CUADRO!I$4&amp;$E384),'Hoja de Trabajo para listado'!$BC$151:$CB$151,0)),0)+IFERROR(INDEX('Hoja de Trabajo para listado'!$DE$153:$DG$274,MATCH($A384,'Hoja de Trabajo para listado'!$DE$153:$DE$1048576,0),MATCH((CUADRO!I$4&amp;$E384),'Hoja de Trabajo para listado'!$DE$151:$DG$151,0)),0)+IFERROR(INDEX('Hoja de Trabajo para listado'!$CD$155:$DC$1048576,MATCH($A384,'Hoja de Trabajo para listado'!$CD$155:$CD$1048576,0),MATCH((CUADRO!I$4&amp;$E384),'Hoja de Trabajo para listado'!$CD$151:$DC$151,0)),0)</f>
        <v>0</v>
      </c>
      <c r="J384" s="243">
        <f ca="1">+IFERROR(INDEX('Hoja de Trabajo para listado'!$A$155:$Z$1048576,MATCH($A384,'Hoja de Trabajo para listado'!$A$155:$A$1048576,0),MATCH((CUADRO!J$4&amp;$E384),'Hoja de Trabajo para listado'!$A$151:$Z$151,0)),0)+IFERROR(INDEX('Hoja de Trabajo para listado'!$AB$155:$BA$1048576,MATCH($A384,'Hoja de Trabajo para listado'!$AB$155:$AB$1048576,0),MATCH((CUADRO!J$4&amp;$E384),'Hoja de Trabajo para listado'!$AB$151:$BA$151,0)),0)+IFERROR(INDEX('Hoja de Trabajo para listado'!$BC$155:$CB$1048576,MATCH($A384,'Hoja de Trabajo para listado'!$BC$155:$BC$1048576,0),MATCH((CUADRO!J$4&amp;$E384),'Hoja de Trabajo para listado'!$BC$151:$CB$151,0)),0)+IFERROR(INDEX('Hoja de Trabajo para listado'!$DE$153:$DG$274,MATCH($A384,'Hoja de Trabajo para listado'!$DE$153:$DE$1048576,0),MATCH((CUADRO!J$4&amp;$E384),'Hoja de Trabajo para listado'!$DE$151:$DG$151,0)),0)+IFERROR(INDEX('Hoja de Trabajo para listado'!$CD$155:$DC$1048576,MATCH($A384,'Hoja de Trabajo para listado'!$CD$155:$CD$1048576,0),MATCH((CUADRO!J$4&amp;$E384),'Hoja de Trabajo para listado'!$CD$151:$DC$151,0)),0)</f>
        <v>0</v>
      </c>
      <c r="K384" s="243">
        <f ca="1">+IFERROR(INDEX('Hoja de Trabajo para listado'!$A$155:$Z$1048576,MATCH($A384,'Hoja de Trabajo para listado'!$A$155:$A$1048576,0),MATCH((CUADRO!K$4&amp;$E384),'Hoja de Trabajo para listado'!$A$151:$Z$151,0)),0)+IFERROR(INDEX('Hoja de Trabajo para listado'!$AB$155:$BA$1048576,MATCH($A384,'Hoja de Trabajo para listado'!$AB$155:$AB$1048576,0),MATCH((CUADRO!K$4&amp;$E384),'Hoja de Trabajo para listado'!$AB$151:$BA$151,0)),0)+IFERROR(INDEX('Hoja de Trabajo para listado'!$BC$155:$CB$1048576,MATCH($A384,'Hoja de Trabajo para listado'!$BC$155:$BC$1048576,0),MATCH((CUADRO!K$4&amp;$E384),'Hoja de Trabajo para listado'!$BC$151:$CB$151,0)),0)+IFERROR(INDEX('Hoja de Trabajo para listado'!$DE$153:$DG$274,MATCH($A384,'Hoja de Trabajo para listado'!$DE$153:$DE$1048576,0),MATCH((CUADRO!K$4&amp;$E384),'Hoja de Trabajo para listado'!$DE$151:$DG$151,0)),0)+IFERROR(INDEX('Hoja de Trabajo para listado'!$CD$155:$DC$1048576,MATCH($A384,'Hoja de Trabajo para listado'!$CD$155:$CD$1048576,0),MATCH((CUADRO!K$4&amp;$E384),'Hoja de Trabajo para listado'!$CD$151:$DC$151,0)),0)</f>
        <v>0</v>
      </c>
      <c r="L384" s="243">
        <f ca="1">+IFERROR(INDEX('Hoja de Trabajo para listado'!$A$155:$Z$1048576,MATCH($A384,'Hoja de Trabajo para listado'!$A$155:$A$1048576,0),MATCH((CUADRO!L$4&amp;$E384),'Hoja de Trabajo para listado'!$A$151:$Z$151,0)),0)+IFERROR(INDEX('Hoja de Trabajo para listado'!$AB$155:$BA$1048576,MATCH($A384,'Hoja de Trabajo para listado'!$AB$155:$AB$1048576,0),MATCH((CUADRO!L$4&amp;$E384),'Hoja de Trabajo para listado'!$AB$151:$BA$151,0)),0)+IFERROR(INDEX('Hoja de Trabajo para listado'!$BC$155:$CB$1048576,MATCH($A384,'Hoja de Trabajo para listado'!$BC$155:$BC$1048576,0),MATCH((CUADRO!L$4&amp;$E384),'Hoja de Trabajo para listado'!$BC$151:$CB$151,0)),0)+IFERROR(INDEX('Hoja de Trabajo para listado'!$DE$153:$DG$274,MATCH($A384,'Hoja de Trabajo para listado'!$DE$153:$DE$1048576,0),MATCH((CUADRO!L$4&amp;$E384),'Hoja de Trabajo para listado'!$DE$151:$DG$151,0)),0)+IFERROR(INDEX('Hoja de Trabajo para listado'!$CD$155:$DC$1048576,MATCH($A384,'Hoja de Trabajo para listado'!$CD$155:$CD$1048576,0),MATCH((CUADRO!L$4&amp;$E384),'Hoja de Trabajo para listado'!$CD$151:$DC$151,0)),0)</f>
        <v>0</v>
      </c>
      <c r="M384" s="243">
        <f ca="1">+IFERROR(INDEX('Hoja de Trabajo para listado'!$A$155:$Z$1048576,MATCH($A384,'Hoja de Trabajo para listado'!$A$155:$A$1048576,0),MATCH((CUADRO!M$4&amp;$E384),'Hoja de Trabajo para listado'!$A$151:$Z$151,0)),0)+IFERROR(INDEX('Hoja de Trabajo para listado'!$AB$155:$BA$1048576,MATCH($A384,'Hoja de Trabajo para listado'!$AB$155:$AB$1048576,0),MATCH((CUADRO!M$4&amp;$E384),'Hoja de Trabajo para listado'!$AB$151:$BA$151,0)),0)+IFERROR(INDEX('Hoja de Trabajo para listado'!$BC$155:$CB$1048576,MATCH($A384,'Hoja de Trabajo para listado'!$BC$155:$BC$1048576,0),MATCH((CUADRO!M$4&amp;$E384),'Hoja de Trabajo para listado'!$BC$151:$CB$151,0)),0)+IFERROR(INDEX('Hoja de Trabajo para listado'!$DE$153:$DG$274,MATCH($A384,'Hoja de Trabajo para listado'!$DE$153:$DE$1048576,0),MATCH((CUADRO!M$4&amp;$E384),'Hoja de Trabajo para listado'!$DE$151:$DG$151,0)),0)+IFERROR(INDEX('Hoja de Trabajo para listado'!$CD$155:$DC$1048576,MATCH($A384,'Hoja de Trabajo para listado'!$CD$155:$CD$1048576,0),MATCH((CUADRO!M$4&amp;$E384),'Hoja de Trabajo para listado'!$CD$151:$DC$151,0)),0)</f>
        <v>0</v>
      </c>
      <c r="N384" s="243">
        <f ca="1">+IFERROR(INDEX('Hoja de Trabajo para listado'!$A$155:$Z$1048576,MATCH($A384,'Hoja de Trabajo para listado'!$A$155:$A$1048576,0),MATCH((CUADRO!N$4&amp;$E384),'Hoja de Trabajo para listado'!$A$151:$Z$151,0)),0)+IFERROR(INDEX('Hoja de Trabajo para listado'!$AB$155:$BA$1048576,MATCH($A384,'Hoja de Trabajo para listado'!$AB$155:$AB$1048576,0),MATCH((CUADRO!N$4&amp;$E384),'Hoja de Trabajo para listado'!$AB$151:$BA$151,0)),0)+IFERROR(INDEX('Hoja de Trabajo para listado'!$BC$155:$CB$1048576,MATCH($A384,'Hoja de Trabajo para listado'!$BC$155:$BC$1048576,0),MATCH((CUADRO!N$4&amp;$E384),'Hoja de Trabajo para listado'!$BC$151:$CB$151,0)),0)+IFERROR(INDEX('Hoja de Trabajo para listado'!$DE$153:$DG$274,MATCH($A384,'Hoja de Trabajo para listado'!$DE$153:$DE$1048576,0),MATCH((CUADRO!N$4&amp;$E384),'Hoja de Trabajo para listado'!$DE$151:$DG$151,0)),0)+IFERROR(INDEX('Hoja de Trabajo para listado'!$CD$155:$DC$1048576,MATCH($A384,'Hoja de Trabajo para listado'!$CD$155:$CD$1048576,0),MATCH((CUADRO!N$4&amp;$E384),'Hoja de Trabajo para listado'!$CD$151:$DC$151,0)),0)</f>
        <v>0</v>
      </c>
      <c r="O384" s="243">
        <f ca="1">+IFERROR(INDEX('Hoja de Trabajo para listado'!$A$155:$Z$1048576,MATCH($A384,'Hoja de Trabajo para listado'!$A$155:$A$1048576,0),MATCH((CUADRO!O$4&amp;$E384),'Hoja de Trabajo para listado'!$A$151:$Z$151,0)),0)+IFERROR(INDEX('Hoja de Trabajo para listado'!$AB$155:$BA$1048576,MATCH($A384,'Hoja de Trabajo para listado'!$AB$155:$AB$1048576,0),MATCH((CUADRO!O$4&amp;$E384),'Hoja de Trabajo para listado'!$AB$151:$BA$151,0)),0)+IFERROR(INDEX('Hoja de Trabajo para listado'!$BC$155:$CB$1048576,MATCH($A384,'Hoja de Trabajo para listado'!$BC$155:$BC$1048576,0),MATCH((CUADRO!O$4&amp;$E384),'Hoja de Trabajo para listado'!$BC$151:$CB$151,0)),0)+IFERROR(INDEX('Hoja de Trabajo para listado'!$DE$153:$DG$274,MATCH($A384,'Hoja de Trabajo para listado'!$DE$153:$DE$1048576,0),MATCH((CUADRO!O$4&amp;$E384),'Hoja de Trabajo para listado'!$DE$151:$DG$151,0)),0)+IFERROR(INDEX('Hoja de Trabajo para listado'!$CD$155:$DC$1048576,MATCH($A384,'Hoja de Trabajo para listado'!$CD$155:$CD$1048576,0),MATCH((CUADRO!O$4&amp;$E384),'Hoja de Trabajo para listado'!$CD$151:$DC$151,0)),0)</f>
        <v>0</v>
      </c>
      <c r="P384" s="243">
        <f ca="1">+IFERROR(INDEX('Hoja de Trabajo para listado'!$A$155:$Z$1048576,MATCH($A384,'Hoja de Trabajo para listado'!$A$155:$A$1048576,0),MATCH((CUADRO!P$4&amp;$E384),'Hoja de Trabajo para listado'!$A$151:$Z$151,0)),0)+IFERROR(INDEX('Hoja de Trabajo para listado'!$AB$155:$BA$1048576,MATCH($A384,'Hoja de Trabajo para listado'!$AB$155:$AB$1048576,0),MATCH((CUADRO!P$4&amp;$E384),'Hoja de Trabajo para listado'!$AB$151:$BA$151,0)),0)+IFERROR(INDEX('Hoja de Trabajo para listado'!$BC$155:$CB$1048576,MATCH($A384,'Hoja de Trabajo para listado'!$BC$155:$BC$1048576,0),MATCH((CUADRO!P$4&amp;$E384),'Hoja de Trabajo para listado'!$BC$151:$CB$151,0)),0)+IFERROR(INDEX('Hoja de Trabajo para listado'!$DE$153:$DG$274,MATCH($A384,'Hoja de Trabajo para listado'!$DE$153:$DE$1048576,0),MATCH((CUADRO!P$4&amp;$E384),'Hoja de Trabajo para listado'!$DE$151:$DG$151,0)),0)+IFERROR(INDEX('Hoja de Trabajo para listado'!$CD$155:$DC$1048576,MATCH($A384,'Hoja de Trabajo para listado'!$CD$155:$CD$1048576,0),MATCH((CUADRO!P$4&amp;$E384),'Hoja de Trabajo para listado'!$CD$151:$DC$151,0)),0)</f>
        <v>0</v>
      </c>
      <c r="Q384" s="243">
        <f ca="1">+IFERROR(INDEX('Hoja de Trabajo para listado'!$A$155:$Z$1048576,MATCH($A384,'Hoja de Trabajo para listado'!$A$155:$A$1048576,0),MATCH((CUADRO!Q$4&amp;$E384),'Hoja de Trabajo para listado'!$A$151:$Z$151,0)),0)+IFERROR(INDEX('Hoja de Trabajo para listado'!$AB$155:$BA$1048576,MATCH($A384,'Hoja de Trabajo para listado'!$AB$155:$AB$1048576,0),MATCH((CUADRO!Q$4&amp;$E384),'Hoja de Trabajo para listado'!$AB$151:$BA$151,0)),0)+IFERROR(INDEX('Hoja de Trabajo para listado'!$BC$155:$CB$1048576,MATCH($A384,'Hoja de Trabajo para listado'!$BC$155:$BC$1048576,0),MATCH((CUADRO!Q$4&amp;$E384),'Hoja de Trabajo para listado'!$BC$151:$CB$151,0)),0)+IFERROR(INDEX('Hoja de Trabajo para listado'!$DE$153:$DG$274,MATCH($A384,'Hoja de Trabajo para listado'!$DE$153:$DE$1048576,0),MATCH((CUADRO!Q$4&amp;$E384),'Hoja de Trabajo para listado'!$DE$151:$DG$151,0)),0)+IFERROR(INDEX('Hoja de Trabajo para listado'!$CD$155:$DC$1048576,MATCH($A384,'Hoja de Trabajo para listado'!$CD$155:$CD$1048576,0),MATCH((CUADRO!Q$4&amp;$E384),'Hoja de Trabajo para listado'!$CD$151:$DC$151,0)),0)</f>
        <v>0</v>
      </c>
      <c r="R384" s="243">
        <f t="shared" ca="1" si="15"/>
        <v>0</v>
      </c>
      <c r="S384" s="256">
        <f ca="1">+R383+R384</f>
        <v>0</v>
      </c>
      <c r="T384" s="243">
        <f ca="1">+S384</f>
        <v>0</v>
      </c>
      <c r="U384" s="242">
        <f t="shared" si="16"/>
        <v>2</v>
      </c>
      <c r="V384" s="327" t="str">
        <f>+VLOOKUP(A384,bd_lista!$A$3:$E$592,5,FALSE)</f>
        <v>Empresas Nacionales</v>
      </c>
      <c r="W384" s="398"/>
      <c r="X384" s="240">
        <f>+VLOOKUP(A384,[4]Sheet1!$A$13:$D$744,4,FALSE)</f>
        <v>0</v>
      </c>
      <c r="Y384" s="240" t="e">
        <f>+VLOOKUP(X384,bd_lista!$A$3:$C$592,3,FALSE)</f>
        <v>#N/A</v>
      </c>
      <c r="Z384" s="288"/>
      <c r="AA384" s="317"/>
    </row>
    <row r="385" spans="1:27" ht="15" customHeight="1">
      <c r="A385" s="379">
        <v>650</v>
      </c>
      <c r="B385" s="393">
        <f>+A385</f>
        <v>650</v>
      </c>
      <c r="C385" s="245" t="str">
        <f>+VLOOKUP(A385,bd_lista!$A$3:$C$592,3,FALSE)</f>
        <v>Asamblea Legislativa Plurinacional</v>
      </c>
      <c r="D385" s="395" t="str">
        <f>+C385</f>
        <v>Asamblea Legislativa Plurinacional</v>
      </c>
      <c r="E385" s="326" t="s">
        <v>1303</v>
      </c>
      <c r="F385" s="265">
        <f ca="1">+IFERROR(INDEX('Hoja de Trabajo para listado'!$A$155:$Z$1048576,MATCH($A385,'Hoja de Trabajo para listado'!$A$155:$A$1048576,0),MATCH((CUADRO!F$4&amp;$E385),'Hoja de Trabajo para listado'!$A$151:$Z$151,0)),0)+IFERROR(INDEX('Hoja de Trabajo para listado'!$AB$155:$BA$1048576,MATCH($A385,'Hoja de Trabajo para listado'!$AB$155:$AB$1048576,0),MATCH((CUADRO!F$4&amp;$E385),'Hoja de Trabajo para listado'!$AB$151:$BA$151,0)),0)+IFERROR(INDEX('Hoja de Trabajo para listado'!$BC$155:$CB$1048576,MATCH($A385,'Hoja de Trabajo para listado'!$BC$155:$BC$1048576,0),MATCH((CUADRO!F$4&amp;$E385),'Hoja de Trabajo para listado'!$BC$151:$CB$151,0)),0)+IFERROR(INDEX('Hoja de Trabajo para listado'!$DE$153:$DG$274,MATCH($A385,'Hoja de Trabajo para listado'!$DE$153:$DE$1048576,0),MATCH((CUADRO!F$4&amp;$E385),'Hoja de Trabajo para listado'!$DE$151:$DG$151,0)),0)+IFERROR(INDEX('Hoja de Trabajo para listado'!$CD$155:$DC$1048576,MATCH($A385,'Hoja de Trabajo para listado'!$CD$155:$CD$1048576,0),MATCH((CUADRO!F$4&amp;$E385),'Hoja de Trabajo para listado'!$CD$151:$DC$151,0)),0)</f>
        <v>0</v>
      </c>
      <c r="G385" s="265">
        <f ca="1">+IFERROR(INDEX('Hoja de Trabajo para listado'!$A$155:$Z$1048576,MATCH($A385,'Hoja de Trabajo para listado'!$A$155:$A$1048576,0),MATCH((CUADRO!G$4&amp;$E385),'Hoja de Trabajo para listado'!$A$151:$Z$151,0)),0)+IFERROR(INDEX('Hoja de Trabajo para listado'!$AB$155:$BA$1048576,MATCH($A385,'Hoja de Trabajo para listado'!$AB$155:$AB$1048576,0),MATCH((CUADRO!G$4&amp;$E385),'Hoja de Trabajo para listado'!$AB$151:$BA$151,0)),0)+IFERROR(INDEX('Hoja de Trabajo para listado'!$BC$155:$CB$1048576,MATCH($A385,'Hoja de Trabajo para listado'!$BC$155:$BC$1048576,0),MATCH((CUADRO!G$4&amp;$E385),'Hoja de Trabajo para listado'!$BC$151:$CB$151,0)),0)+IFERROR(INDEX('Hoja de Trabajo para listado'!$DE$153:$DG$274,MATCH($A385,'Hoja de Trabajo para listado'!$DE$153:$DE$1048576,0),MATCH((CUADRO!G$4&amp;$E385),'Hoja de Trabajo para listado'!$DE$151:$DG$151,0)),0)+IFERROR(INDEX('Hoja de Trabajo para listado'!$CD$155:$DC$1048576,MATCH($A385,'Hoja de Trabajo para listado'!$CD$155:$CD$1048576,0),MATCH((CUADRO!G$4&amp;$E385),'Hoja de Trabajo para listado'!$CD$151:$DC$151,0)),0)</f>
        <v>0</v>
      </c>
      <c r="H385" s="265">
        <f ca="1">+IFERROR(INDEX('Hoja de Trabajo para listado'!$A$155:$Z$1048576,MATCH($A385,'Hoja de Trabajo para listado'!$A$155:$A$1048576,0),MATCH((CUADRO!H$4&amp;$E385),'Hoja de Trabajo para listado'!$A$151:$Z$151,0)),0)+IFERROR(INDEX('Hoja de Trabajo para listado'!$AB$155:$BA$1048576,MATCH($A385,'Hoja de Trabajo para listado'!$AB$155:$AB$1048576,0),MATCH((CUADRO!H$4&amp;$E385),'Hoja de Trabajo para listado'!$AB$151:$BA$151,0)),0)+IFERROR(INDEX('Hoja de Trabajo para listado'!$BC$155:$CB$1048576,MATCH($A385,'Hoja de Trabajo para listado'!$BC$155:$BC$1048576,0),MATCH((CUADRO!H$4&amp;$E385),'Hoja de Trabajo para listado'!$BC$151:$CB$151,0)),0)+IFERROR(INDEX('Hoja de Trabajo para listado'!$DE$153:$DG$274,MATCH($A385,'Hoja de Trabajo para listado'!$DE$153:$DE$1048576,0),MATCH((CUADRO!H$4&amp;$E385),'Hoja de Trabajo para listado'!$DE$151:$DG$151,0)),0)+IFERROR(INDEX('Hoja de Trabajo para listado'!$CD$155:$DC$1048576,MATCH($A385,'Hoja de Trabajo para listado'!$CD$155:$CD$1048576,0),MATCH((CUADRO!H$4&amp;$E385),'Hoja de Trabajo para listado'!$CD$151:$DC$151,0)),0)</f>
        <v>0</v>
      </c>
      <c r="I385" s="265">
        <f ca="1">+IFERROR(INDEX('Hoja de Trabajo para listado'!$A$155:$Z$1048576,MATCH($A385,'Hoja de Trabajo para listado'!$A$155:$A$1048576,0),MATCH((CUADRO!I$4&amp;$E385),'Hoja de Trabajo para listado'!$A$151:$Z$151,0)),0)+IFERROR(INDEX('Hoja de Trabajo para listado'!$AB$155:$BA$1048576,MATCH($A385,'Hoja de Trabajo para listado'!$AB$155:$AB$1048576,0),MATCH((CUADRO!I$4&amp;$E385),'Hoja de Trabajo para listado'!$AB$151:$BA$151,0)),0)+IFERROR(INDEX('Hoja de Trabajo para listado'!$BC$155:$CB$1048576,MATCH($A385,'Hoja de Trabajo para listado'!$BC$155:$BC$1048576,0),MATCH((CUADRO!I$4&amp;$E385),'Hoja de Trabajo para listado'!$BC$151:$CB$151,0)),0)+IFERROR(INDEX('Hoja de Trabajo para listado'!$DE$153:$DG$274,MATCH($A385,'Hoja de Trabajo para listado'!$DE$153:$DE$1048576,0),MATCH((CUADRO!I$4&amp;$E385),'Hoja de Trabajo para listado'!$DE$151:$DG$151,0)),0)+IFERROR(INDEX('Hoja de Trabajo para listado'!$CD$155:$DC$1048576,MATCH($A385,'Hoja de Trabajo para listado'!$CD$155:$CD$1048576,0),MATCH((CUADRO!I$4&amp;$E385),'Hoja de Trabajo para listado'!$CD$151:$DC$151,0)),0)</f>
        <v>0</v>
      </c>
      <c r="J385" s="265">
        <f ca="1">+IFERROR(INDEX('Hoja de Trabajo para listado'!$A$155:$Z$1048576,MATCH($A385,'Hoja de Trabajo para listado'!$A$155:$A$1048576,0),MATCH((CUADRO!J$4&amp;$E385),'Hoja de Trabajo para listado'!$A$151:$Z$151,0)),0)+IFERROR(INDEX('Hoja de Trabajo para listado'!$AB$155:$BA$1048576,MATCH($A385,'Hoja de Trabajo para listado'!$AB$155:$AB$1048576,0),MATCH((CUADRO!J$4&amp;$E385),'Hoja de Trabajo para listado'!$AB$151:$BA$151,0)),0)+IFERROR(INDEX('Hoja de Trabajo para listado'!$BC$155:$CB$1048576,MATCH($A385,'Hoja de Trabajo para listado'!$BC$155:$BC$1048576,0),MATCH((CUADRO!J$4&amp;$E385),'Hoja de Trabajo para listado'!$BC$151:$CB$151,0)),0)+IFERROR(INDEX('Hoja de Trabajo para listado'!$DE$153:$DG$274,MATCH($A385,'Hoja de Trabajo para listado'!$DE$153:$DE$1048576,0),MATCH((CUADRO!J$4&amp;$E385),'Hoja de Trabajo para listado'!$DE$151:$DG$151,0)),0)+IFERROR(INDEX('Hoja de Trabajo para listado'!$CD$155:$DC$1048576,MATCH($A385,'Hoja de Trabajo para listado'!$CD$155:$CD$1048576,0),MATCH((CUADRO!J$4&amp;$E385),'Hoja de Trabajo para listado'!$CD$151:$DC$151,0)),0)</f>
        <v>0</v>
      </c>
      <c r="K385" s="265">
        <f ca="1">+IFERROR(INDEX('Hoja de Trabajo para listado'!$A$155:$Z$1048576,MATCH($A385,'Hoja de Trabajo para listado'!$A$155:$A$1048576,0),MATCH((CUADRO!K$4&amp;$E385),'Hoja de Trabajo para listado'!$A$151:$Z$151,0)),0)+IFERROR(INDEX('Hoja de Trabajo para listado'!$AB$155:$BA$1048576,MATCH($A385,'Hoja de Trabajo para listado'!$AB$155:$AB$1048576,0),MATCH((CUADRO!K$4&amp;$E385),'Hoja de Trabajo para listado'!$AB$151:$BA$151,0)),0)+IFERROR(INDEX('Hoja de Trabajo para listado'!$BC$155:$CB$1048576,MATCH($A385,'Hoja de Trabajo para listado'!$BC$155:$BC$1048576,0),MATCH((CUADRO!K$4&amp;$E385),'Hoja de Trabajo para listado'!$BC$151:$CB$151,0)),0)+IFERROR(INDEX('Hoja de Trabajo para listado'!$DE$153:$DG$274,MATCH($A385,'Hoja de Trabajo para listado'!$DE$153:$DE$1048576,0),MATCH((CUADRO!K$4&amp;$E385),'Hoja de Trabajo para listado'!$DE$151:$DG$151,0)),0)+IFERROR(INDEX('Hoja de Trabajo para listado'!$CD$155:$DC$1048576,MATCH($A385,'Hoja de Trabajo para listado'!$CD$155:$CD$1048576,0),MATCH((CUADRO!K$4&amp;$E385),'Hoja de Trabajo para listado'!$CD$151:$DC$151,0)),0)</f>
        <v>0</v>
      </c>
      <c r="L385" s="265">
        <f ca="1">+IFERROR(INDEX('Hoja de Trabajo para listado'!$A$155:$Z$1048576,MATCH($A385,'Hoja de Trabajo para listado'!$A$155:$A$1048576,0),MATCH((CUADRO!L$4&amp;$E385),'Hoja de Trabajo para listado'!$A$151:$Z$151,0)),0)+IFERROR(INDEX('Hoja de Trabajo para listado'!$AB$155:$BA$1048576,MATCH($A385,'Hoja de Trabajo para listado'!$AB$155:$AB$1048576,0),MATCH((CUADRO!L$4&amp;$E385),'Hoja de Trabajo para listado'!$AB$151:$BA$151,0)),0)+IFERROR(INDEX('Hoja de Trabajo para listado'!$BC$155:$CB$1048576,MATCH($A385,'Hoja de Trabajo para listado'!$BC$155:$BC$1048576,0),MATCH((CUADRO!L$4&amp;$E385),'Hoja de Trabajo para listado'!$BC$151:$CB$151,0)),0)+IFERROR(INDEX('Hoja de Trabajo para listado'!$DE$153:$DG$274,MATCH($A385,'Hoja de Trabajo para listado'!$DE$153:$DE$1048576,0),MATCH((CUADRO!L$4&amp;$E385),'Hoja de Trabajo para listado'!$DE$151:$DG$151,0)),0)+IFERROR(INDEX('Hoja de Trabajo para listado'!$CD$155:$DC$1048576,MATCH($A385,'Hoja de Trabajo para listado'!$CD$155:$CD$1048576,0),MATCH((CUADRO!L$4&amp;$E385),'Hoja de Trabajo para listado'!$CD$151:$DC$151,0)),0)</f>
        <v>0</v>
      </c>
      <c r="M385" s="265">
        <f ca="1">+IFERROR(INDEX('Hoja de Trabajo para listado'!$A$155:$Z$1048576,MATCH($A385,'Hoja de Trabajo para listado'!$A$155:$A$1048576,0),MATCH((CUADRO!M$4&amp;$E385),'Hoja de Trabajo para listado'!$A$151:$Z$151,0)),0)+IFERROR(INDEX('Hoja de Trabajo para listado'!$AB$155:$BA$1048576,MATCH($A385,'Hoja de Trabajo para listado'!$AB$155:$AB$1048576,0),MATCH((CUADRO!M$4&amp;$E385),'Hoja de Trabajo para listado'!$AB$151:$BA$151,0)),0)+IFERROR(INDEX('Hoja de Trabajo para listado'!$BC$155:$CB$1048576,MATCH($A385,'Hoja de Trabajo para listado'!$BC$155:$BC$1048576,0),MATCH((CUADRO!M$4&amp;$E385),'Hoja de Trabajo para listado'!$BC$151:$CB$151,0)),0)+IFERROR(INDEX('Hoja de Trabajo para listado'!$DE$153:$DG$274,MATCH($A385,'Hoja de Trabajo para listado'!$DE$153:$DE$1048576,0),MATCH((CUADRO!M$4&amp;$E385),'Hoja de Trabajo para listado'!$DE$151:$DG$151,0)),0)+IFERROR(INDEX('Hoja de Trabajo para listado'!$CD$155:$DC$1048576,MATCH($A385,'Hoja de Trabajo para listado'!$CD$155:$CD$1048576,0),MATCH((CUADRO!M$4&amp;$E385),'Hoja de Trabajo para listado'!$CD$151:$DC$151,0)),0)</f>
        <v>0</v>
      </c>
      <c r="N385" s="265">
        <f ca="1">+IFERROR(INDEX('Hoja de Trabajo para listado'!$A$155:$Z$1048576,MATCH($A385,'Hoja de Trabajo para listado'!$A$155:$A$1048576,0),MATCH((CUADRO!N$4&amp;$E385),'Hoja de Trabajo para listado'!$A$151:$Z$151,0)),0)+IFERROR(INDEX('Hoja de Trabajo para listado'!$AB$155:$BA$1048576,MATCH($A385,'Hoja de Trabajo para listado'!$AB$155:$AB$1048576,0),MATCH((CUADRO!N$4&amp;$E385),'Hoja de Trabajo para listado'!$AB$151:$BA$151,0)),0)+IFERROR(INDEX('Hoja de Trabajo para listado'!$BC$155:$CB$1048576,MATCH($A385,'Hoja de Trabajo para listado'!$BC$155:$BC$1048576,0),MATCH((CUADRO!N$4&amp;$E385),'Hoja de Trabajo para listado'!$BC$151:$CB$151,0)),0)+IFERROR(INDEX('Hoja de Trabajo para listado'!$DE$153:$DG$274,MATCH($A385,'Hoja de Trabajo para listado'!$DE$153:$DE$1048576,0),MATCH((CUADRO!N$4&amp;$E385),'Hoja de Trabajo para listado'!$DE$151:$DG$151,0)),0)+IFERROR(INDEX('Hoja de Trabajo para listado'!$CD$155:$DC$1048576,MATCH($A385,'Hoja de Trabajo para listado'!$CD$155:$CD$1048576,0),MATCH((CUADRO!N$4&amp;$E385),'Hoja de Trabajo para listado'!$CD$151:$DC$151,0)),0)</f>
        <v>0</v>
      </c>
      <c r="O385" s="265">
        <f ca="1">+IFERROR(INDEX('Hoja de Trabajo para listado'!$A$155:$Z$1048576,MATCH($A385,'Hoja de Trabajo para listado'!$A$155:$A$1048576,0),MATCH((CUADRO!O$4&amp;$E385),'Hoja de Trabajo para listado'!$A$151:$Z$151,0)),0)+IFERROR(INDEX('Hoja de Trabajo para listado'!$AB$155:$BA$1048576,MATCH($A385,'Hoja de Trabajo para listado'!$AB$155:$AB$1048576,0),MATCH((CUADRO!O$4&amp;$E385),'Hoja de Trabajo para listado'!$AB$151:$BA$151,0)),0)+IFERROR(INDEX('Hoja de Trabajo para listado'!$BC$155:$CB$1048576,MATCH($A385,'Hoja de Trabajo para listado'!$BC$155:$BC$1048576,0),MATCH((CUADRO!O$4&amp;$E385),'Hoja de Trabajo para listado'!$BC$151:$CB$151,0)),0)+IFERROR(INDEX('Hoja de Trabajo para listado'!$DE$153:$DG$274,MATCH($A385,'Hoja de Trabajo para listado'!$DE$153:$DE$1048576,0),MATCH((CUADRO!O$4&amp;$E385),'Hoja de Trabajo para listado'!$DE$151:$DG$151,0)),0)+IFERROR(INDEX('Hoja de Trabajo para listado'!$CD$155:$DC$1048576,MATCH($A385,'Hoja de Trabajo para listado'!$CD$155:$CD$1048576,0),MATCH((CUADRO!O$4&amp;$E385),'Hoja de Trabajo para listado'!$CD$151:$DC$151,0)),0)</f>
        <v>0</v>
      </c>
      <c r="P385" s="265">
        <f ca="1">+IFERROR(INDEX('Hoja de Trabajo para listado'!$A$155:$Z$1048576,MATCH($A385,'Hoja de Trabajo para listado'!$A$155:$A$1048576,0),MATCH((CUADRO!P$4&amp;$E385),'Hoja de Trabajo para listado'!$A$151:$Z$151,0)),0)+IFERROR(INDEX('Hoja de Trabajo para listado'!$AB$155:$BA$1048576,MATCH($A385,'Hoja de Trabajo para listado'!$AB$155:$AB$1048576,0),MATCH((CUADRO!P$4&amp;$E385),'Hoja de Trabajo para listado'!$AB$151:$BA$151,0)),0)+IFERROR(INDEX('Hoja de Trabajo para listado'!$BC$155:$CB$1048576,MATCH($A385,'Hoja de Trabajo para listado'!$BC$155:$BC$1048576,0),MATCH((CUADRO!P$4&amp;$E385),'Hoja de Trabajo para listado'!$BC$151:$CB$151,0)),0)+IFERROR(INDEX('Hoja de Trabajo para listado'!$DE$153:$DG$274,MATCH($A385,'Hoja de Trabajo para listado'!$DE$153:$DE$1048576,0),MATCH((CUADRO!P$4&amp;$E385),'Hoja de Trabajo para listado'!$DE$151:$DG$151,0)),0)+IFERROR(INDEX('Hoja de Trabajo para listado'!$CD$155:$DC$1048576,MATCH($A385,'Hoja de Trabajo para listado'!$CD$155:$CD$1048576,0),MATCH((CUADRO!P$4&amp;$E385),'Hoja de Trabajo para listado'!$CD$151:$DC$151,0)),0)</f>
        <v>0</v>
      </c>
      <c r="Q385" s="265">
        <f ca="1">+IFERROR(INDEX('Hoja de Trabajo para listado'!$A$155:$Z$1048576,MATCH($A385,'Hoja de Trabajo para listado'!$A$155:$A$1048576,0),MATCH((CUADRO!Q$4&amp;$E385),'Hoja de Trabajo para listado'!$A$151:$Z$151,0)),0)+IFERROR(INDEX('Hoja de Trabajo para listado'!$AB$155:$BA$1048576,MATCH($A385,'Hoja de Trabajo para listado'!$AB$155:$AB$1048576,0),MATCH((CUADRO!Q$4&amp;$E385),'Hoja de Trabajo para listado'!$AB$151:$BA$151,0)),0)+IFERROR(INDEX('Hoja de Trabajo para listado'!$BC$155:$CB$1048576,MATCH($A385,'Hoja de Trabajo para listado'!$BC$155:$BC$1048576,0),MATCH((CUADRO!Q$4&amp;$E385),'Hoja de Trabajo para listado'!$BC$151:$CB$151,0)),0)+IFERROR(INDEX('Hoja de Trabajo para listado'!$DE$153:$DG$274,MATCH($A385,'Hoja de Trabajo para listado'!$DE$153:$DE$1048576,0),MATCH((CUADRO!Q$4&amp;$E385),'Hoja de Trabajo para listado'!$DE$151:$DG$151,0)),0)+IFERROR(INDEX('Hoja de Trabajo para listado'!$CD$155:$DC$1048576,MATCH($A385,'Hoja de Trabajo para listado'!$CD$155:$CD$1048576,0),MATCH((CUADRO!Q$4&amp;$E385),'Hoja de Trabajo para listado'!$CD$151:$DC$151,0)),0)</f>
        <v>0</v>
      </c>
      <c r="R385" s="265">
        <f t="shared" ca="1" si="15"/>
        <v>0</v>
      </c>
      <c r="S385" s="321"/>
      <c r="T385" s="241">
        <f ca="1">+T386</f>
        <v>1551609.2300000002</v>
      </c>
      <c r="U385" s="240">
        <f t="shared" si="16"/>
        <v>1</v>
      </c>
      <c r="V385" s="327" t="str">
        <f>+VLOOKUP(A385,bd_lista!$A$3:$E$592,5,FALSE)</f>
        <v>Instituciones Descentralizadas</v>
      </c>
      <c r="W385" s="397" t="str">
        <f>+V385</f>
        <v>Instituciones Descentralizadas</v>
      </c>
      <c r="X385" s="240">
        <v>0</v>
      </c>
      <c r="Y385" s="240" t="e">
        <f>+VLOOKUP(X385,bd_lista!$A$3:$C$592,3,FALSE)</f>
        <v>#N/A</v>
      </c>
      <c r="Z385" s="290">
        <f>+X385</f>
        <v>0</v>
      </c>
      <c r="AA385" s="315" t="e">
        <f>+Y385</f>
        <v>#N/A</v>
      </c>
    </row>
    <row r="386" spans="1:27" ht="15" customHeight="1">
      <c r="A386" s="378">
        <v>650</v>
      </c>
      <c r="B386" s="394"/>
      <c r="C386" s="327" t="str">
        <f>+VLOOKUP(A386,bd_lista!$A$3:$C$592,3,FALSE)</f>
        <v>Asamblea Legislativa Plurinacional</v>
      </c>
      <c r="D386" s="396"/>
      <c r="E386" s="327" t="s">
        <v>1304</v>
      </c>
      <c r="F386" s="243">
        <f ca="1">+IFERROR(INDEX('Hoja de Trabajo para listado'!$A$155:$Z$1048576,MATCH($A386,'Hoja de Trabajo para listado'!$A$155:$A$1048576,0),MATCH((CUADRO!F$4&amp;$E386),'Hoja de Trabajo para listado'!$A$151:$Z$151,0)),0)+IFERROR(INDEX('Hoja de Trabajo para listado'!$AB$155:$BA$1048576,MATCH($A386,'Hoja de Trabajo para listado'!$AB$155:$AB$1048576,0),MATCH((CUADRO!F$4&amp;$E386),'Hoja de Trabajo para listado'!$AB$151:$BA$151,0)),0)+IFERROR(INDEX('Hoja de Trabajo para listado'!$BC$155:$CB$1048576,MATCH($A386,'Hoja de Trabajo para listado'!$BC$155:$BC$1048576,0),MATCH((CUADRO!F$4&amp;$E386),'Hoja de Trabajo para listado'!$BC$151:$CB$151,0)),0)+IFERROR(INDEX('Hoja de Trabajo para listado'!$DE$153:$DG$274,MATCH($A386,'Hoja de Trabajo para listado'!$DE$153:$DE$1048576,0),MATCH((CUADRO!F$4&amp;$E386),'Hoja de Trabajo para listado'!$DE$151:$DG$151,0)),0)+IFERROR(INDEX('Hoja de Trabajo para listado'!$CD$155:$DC$1048576,MATCH($A386,'Hoja de Trabajo para listado'!$CD$155:$CD$1048576,0),MATCH((CUADRO!F$4&amp;$E386),'Hoja de Trabajo para listado'!$CD$151:$DC$151,0)),0)</f>
        <v>0</v>
      </c>
      <c r="G386" s="243">
        <f ca="1">+IFERROR(INDEX('Hoja de Trabajo para listado'!$A$155:$Z$1048576,MATCH($A386,'Hoja de Trabajo para listado'!$A$155:$A$1048576,0),MATCH((CUADRO!G$4&amp;$E386),'Hoja de Trabajo para listado'!$A$151:$Z$151,0)),0)+IFERROR(INDEX('Hoja de Trabajo para listado'!$AB$155:$BA$1048576,MATCH($A386,'Hoja de Trabajo para listado'!$AB$155:$AB$1048576,0),MATCH((CUADRO!G$4&amp;$E386),'Hoja de Trabajo para listado'!$AB$151:$BA$151,0)),0)+IFERROR(INDEX('Hoja de Trabajo para listado'!$BC$155:$CB$1048576,MATCH($A386,'Hoja de Trabajo para listado'!$BC$155:$BC$1048576,0),MATCH((CUADRO!G$4&amp;$E386),'Hoja de Trabajo para listado'!$BC$151:$CB$151,0)),0)+IFERROR(INDEX('Hoja de Trabajo para listado'!$DE$153:$DG$274,MATCH($A386,'Hoja de Trabajo para listado'!$DE$153:$DE$1048576,0),MATCH((CUADRO!G$4&amp;$E386),'Hoja de Trabajo para listado'!$DE$151:$DG$151,0)),0)+IFERROR(INDEX('Hoja de Trabajo para listado'!$CD$155:$DC$1048576,MATCH($A386,'Hoja de Trabajo para listado'!$CD$155:$CD$1048576,0),MATCH((CUADRO!G$4&amp;$E386),'Hoja de Trabajo para listado'!$CD$151:$DC$151,0)),0)</f>
        <v>1297.7800000000002</v>
      </c>
      <c r="H386" s="243">
        <f ca="1">+IFERROR(INDEX('Hoja de Trabajo para listado'!$A$155:$Z$1048576,MATCH($A386,'Hoja de Trabajo para listado'!$A$155:$A$1048576,0),MATCH((CUADRO!H$4&amp;$E386),'Hoja de Trabajo para listado'!$A$151:$Z$151,0)),0)+IFERROR(INDEX('Hoja de Trabajo para listado'!$AB$155:$BA$1048576,MATCH($A386,'Hoja de Trabajo para listado'!$AB$155:$AB$1048576,0),MATCH((CUADRO!H$4&amp;$E386),'Hoja de Trabajo para listado'!$AB$151:$BA$151,0)),0)+IFERROR(INDEX('Hoja de Trabajo para listado'!$BC$155:$CB$1048576,MATCH($A386,'Hoja de Trabajo para listado'!$BC$155:$BC$1048576,0),MATCH((CUADRO!H$4&amp;$E386),'Hoja de Trabajo para listado'!$BC$151:$CB$151,0)),0)+IFERROR(INDEX('Hoja de Trabajo para listado'!$DE$153:$DG$274,MATCH($A386,'Hoja de Trabajo para listado'!$DE$153:$DE$1048576,0),MATCH((CUADRO!H$4&amp;$E386),'Hoja de Trabajo para listado'!$DE$151:$DG$151,0)),0)+IFERROR(INDEX('Hoja de Trabajo para listado'!$CD$155:$DC$1048576,MATCH($A386,'Hoja de Trabajo para listado'!$CD$155:$CD$1048576,0),MATCH((CUADRO!H$4&amp;$E386),'Hoja de Trabajo para listado'!$CD$151:$DC$151,0)),0)</f>
        <v>59739.499999999993</v>
      </c>
      <c r="I386" s="243">
        <f ca="1">+IFERROR(INDEX('Hoja de Trabajo para listado'!$A$155:$Z$1048576,MATCH($A386,'Hoja de Trabajo para listado'!$A$155:$A$1048576,0),MATCH((CUADRO!I$4&amp;$E386),'Hoja de Trabajo para listado'!$A$151:$Z$151,0)),0)+IFERROR(INDEX('Hoja de Trabajo para listado'!$AB$155:$BA$1048576,MATCH($A386,'Hoja de Trabajo para listado'!$AB$155:$AB$1048576,0),MATCH((CUADRO!I$4&amp;$E386),'Hoja de Trabajo para listado'!$AB$151:$BA$151,0)),0)+IFERROR(INDEX('Hoja de Trabajo para listado'!$BC$155:$CB$1048576,MATCH($A386,'Hoja de Trabajo para listado'!$BC$155:$BC$1048576,0),MATCH((CUADRO!I$4&amp;$E386),'Hoja de Trabajo para listado'!$BC$151:$CB$151,0)),0)+IFERROR(INDEX('Hoja de Trabajo para listado'!$DE$153:$DG$274,MATCH($A386,'Hoja de Trabajo para listado'!$DE$153:$DE$1048576,0),MATCH((CUADRO!I$4&amp;$E386),'Hoja de Trabajo para listado'!$DE$151:$DG$151,0)),0)+IFERROR(INDEX('Hoja de Trabajo para listado'!$CD$155:$DC$1048576,MATCH($A386,'Hoja de Trabajo para listado'!$CD$155:$CD$1048576,0),MATCH((CUADRO!I$4&amp;$E386),'Hoja de Trabajo para listado'!$CD$151:$DC$151,0)),0)</f>
        <v>42873.72</v>
      </c>
      <c r="J386" s="243">
        <f ca="1">+IFERROR(INDEX('Hoja de Trabajo para listado'!$A$155:$Z$1048576,MATCH($A386,'Hoja de Trabajo para listado'!$A$155:$A$1048576,0),MATCH((CUADRO!J$4&amp;$E386),'Hoja de Trabajo para listado'!$A$151:$Z$151,0)),0)+IFERROR(INDEX('Hoja de Trabajo para listado'!$AB$155:$BA$1048576,MATCH($A386,'Hoja de Trabajo para listado'!$AB$155:$AB$1048576,0),MATCH((CUADRO!J$4&amp;$E386),'Hoja de Trabajo para listado'!$AB$151:$BA$151,0)),0)+IFERROR(INDEX('Hoja de Trabajo para listado'!$BC$155:$CB$1048576,MATCH($A386,'Hoja de Trabajo para listado'!$BC$155:$BC$1048576,0),MATCH((CUADRO!J$4&amp;$E386),'Hoja de Trabajo para listado'!$BC$151:$CB$151,0)),0)+IFERROR(INDEX('Hoja de Trabajo para listado'!$DE$153:$DG$274,MATCH($A386,'Hoja de Trabajo para listado'!$DE$153:$DE$1048576,0),MATCH((CUADRO!J$4&amp;$E386),'Hoja de Trabajo para listado'!$DE$151:$DG$151,0)),0)+IFERROR(INDEX('Hoja de Trabajo para listado'!$CD$155:$DC$1048576,MATCH($A386,'Hoja de Trabajo para listado'!$CD$155:$CD$1048576,0),MATCH((CUADRO!J$4&amp;$E386),'Hoja de Trabajo para listado'!$CD$151:$DC$151,0)),0)</f>
        <v>47396.78</v>
      </c>
      <c r="K386" s="243">
        <f ca="1">+IFERROR(INDEX('Hoja de Trabajo para listado'!$A$155:$Z$1048576,MATCH($A386,'Hoja de Trabajo para listado'!$A$155:$A$1048576,0),MATCH((CUADRO!K$4&amp;$E386),'Hoja de Trabajo para listado'!$A$151:$Z$151,0)),0)+IFERROR(INDEX('Hoja de Trabajo para listado'!$AB$155:$BA$1048576,MATCH($A386,'Hoja de Trabajo para listado'!$AB$155:$AB$1048576,0),MATCH((CUADRO!K$4&amp;$E386),'Hoja de Trabajo para listado'!$AB$151:$BA$151,0)),0)+IFERROR(INDEX('Hoja de Trabajo para listado'!$BC$155:$CB$1048576,MATCH($A386,'Hoja de Trabajo para listado'!$BC$155:$BC$1048576,0),MATCH((CUADRO!K$4&amp;$E386),'Hoja de Trabajo para listado'!$BC$151:$CB$151,0)),0)+IFERROR(INDEX('Hoja de Trabajo para listado'!$DE$153:$DG$274,MATCH($A386,'Hoja de Trabajo para listado'!$DE$153:$DE$1048576,0),MATCH((CUADRO!K$4&amp;$E386),'Hoja de Trabajo para listado'!$DE$151:$DG$151,0)),0)+IFERROR(INDEX('Hoja de Trabajo para listado'!$CD$155:$DC$1048576,MATCH($A386,'Hoja de Trabajo para listado'!$CD$155:$CD$1048576,0),MATCH((CUADRO!K$4&amp;$E386),'Hoja de Trabajo para listado'!$CD$151:$DC$151,0)),0)</f>
        <v>630.1400000000001</v>
      </c>
      <c r="L386" s="243">
        <f ca="1">+IFERROR(INDEX('Hoja de Trabajo para listado'!$A$155:$Z$1048576,MATCH($A386,'Hoja de Trabajo para listado'!$A$155:$A$1048576,0),MATCH((CUADRO!L$4&amp;$E386),'Hoja de Trabajo para listado'!$A$151:$Z$151,0)),0)+IFERROR(INDEX('Hoja de Trabajo para listado'!$AB$155:$BA$1048576,MATCH($A386,'Hoja de Trabajo para listado'!$AB$155:$AB$1048576,0),MATCH((CUADRO!L$4&amp;$E386),'Hoja de Trabajo para listado'!$AB$151:$BA$151,0)),0)+IFERROR(INDEX('Hoja de Trabajo para listado'!$BC$155:$CB$1048576,MATCH($A386,'Hoja de Trabajo para listado'!$BC$155:$BC$1048576,0),MATCH((CUADRO!L$4&amp;$E386),'Hoja de Trabajo para listado'!$BC$151:$CB$151,0)),0)+IFERROR(INDEX('Hoja de Trabajo para listado'!$DE$153:$DG$274,MATCH($A386,'Hoja de Trabajo para listado'!$DE$153:$DE$1048576,0),MATCH((CUADRO!L$4&amp;$E386),'Hoja de Trabajo para listado'!$DE$151:$DG$151,0)),0)+IFERROR(INDEX('Hoja de Trabajo para listado'!$CD$155:$DC$1048576,MATCH($A386,'Hoja de Trabajo para listado'!$CD$155:$CD$1048576,0),MATCH((CUADRO!L$4&amp;$E386),'Hoja de Trabajo para listado'!$CD$151:$DC$151,0)),0)</f>
        <v>6223.8</v>
      </c>
      <c r="M386" s="243">
        <f ca="1">+IFERROR(INDEX('Hoja de Trabajo para listado'!$A$155:$Z$1048576,MATCH($A386,'Hoja de Trabajo para listado'!$A$155:$A$1048576,0),MATCH((CUADRO!M$4&amp;$E386),'Hoja de Trabajo para listado'!$A$151:$Z$151,0)),0)+IFERROR(INDEX('Hoja de Trabajo para listado'!$AB$155:$BA$1048576,MATCH($A386,'Hoja de Trabajo para listado'!$AB$155:$AB$1048576,0),MATCH((CUADRO!M$4&amp;$E386),'Hoja de Trabajo para listado'!$AB$151:$BA$151,0)),0)+IFERROR(INDEX('Hoja de Trabajo para listado'!$BC$155:$CB$1048576,MATCH($A386,'Hoja de Trabajo para listado'!$BC$155:$BC$1048576,0),MATCH((CUADRO!M$4&amp;$E386),'Hoja de Trabajo para listado'!$BC$151:$CB$151,0)),0)+IFERROR(INDEX('Hoja de Trabajo para listado'!$DE$153:$DG$274,MATCH($A386,'Hoja de Trabajo para listado'!$DE$153:$DE$1048576,0),MATCH((CUADRO!M$4&amp;$E386),'Hoja de Trabajo para listado'!$DE$151:$DG$151,0)),0)+IFERROR(INDEX('Hoja de Trabajo para listado'!$CD$155:$DC$1048576,MATCH($A386,'Hoja de Trabajo para listado'!$CD$155:$CD$1048576,0),MATCH((CUADRO!M$4&amp;$E386),'Hoja de Trabajo para listado'!$CD$151:$DC$151,0)),0)</f>
        <v>241.92</v>
      </c>
      <c r="N386" s="243">
        <f ca="1">+IFERROR(INDEX('Hoja de Trabajo para listado'!$A$155:$Z$1048576,MATCH($A386,'Hoja de Trabajo para listado'!$A$155:$A$1048576,0),MATCH((CUADRO!N$4&amp;$E386),'Hoja de Trabajo para listado'!$A$151:$Z$151,0)),0)+IFERROR(INDEX('Hoja de Trabajo para listado'!$AB$155:$BA$1048576,MATCH($A386,'Hoja de Trabajo para listado'!$AB$155:$AB$1048576,0),MATCH((CUADRO!N$4&amp;$E386),'Hoja de Trabajo para listado'!$AB$151:$BA$151,0)),0)+IFERROR(INDEX('Hoja de Trabajo para listado'!$BC$155:$CB$1048576,MATCH($A386,'Hoja de Trabajo para listado'!$BC$155:$BC$1048576,0),MATCH((CUADRO!N$4&amp;$E386),'Hoja de Trabajo para listado'!$BC$151:$CB$151,0)),0)+IFERROR(INDEX('Hoja de Trabajo para listado'!$DE$153:$DG$274,MATCH($A386,'Hoja de Trabajo para listado'!$DE$153:$DE$1048576,0),MATCH((CUADRO!N$4&amp;$E386),'Hoja de Trabajo para listado'!$DE$151:$DG$151,0)),0)+IFERROR(INDEX('Hoja de Trabajo para listado'!$CD$155:$DC$1048576,MATCH($A386,'Hoja de Trabajo para listado'!$CD$155:$CD$1048576,0),MATCH((CUADRO!N$4&amp;$E386),'Hoja de Trabajo para listado'!$CD$151:$DC$151,0)),0)</f>
        <v>5044.8999999999996</v>
      </c>
      <c r="O386" s="243">
        <f ca="1">+IFERROR(INDEX('Hoja de Trabajo para listado'!$A$155:$Z$1048576,MATCH($A386,'Hoja de Trabajo para listado'!$A$155:$A$1048576,0),MATCH((CUADRO!O$4&amp;$E386),'Hoja de Trabajo para listado'!$A$151:$Z$151,0)),0)+IFERROR(INDEX('Hoja de Trabajo para listado'!$AB$155:$BA$1048576,MATCH($A386,'Hoja de Trabajo para listado'!$AB$155:$AB$1048576,0),MATCH((CUADRO!O$4&amp;$E386),'Hoja de Trabajo para listado'!$AB$151:$BA$151,0)),0)+IFERROR(INDEX('Hoja de Trabajo para listado'!$BC$155:$CB$1048576,MATCH($A386,'Hoja de Trabajo para listado'!$BC$155:$BC$1048576,0),MATCH((CUADRO!O$4&amp;$E386),'Hoja de Trabajo para listado'!$BC$151:$CB$151,0)),0)+IFERROR(INDEX('Hoja de Trabajo para listado'!$DE$153:$DG$274,MATCH($A386,'Hoja de Trabajo para listado'!$DE$153:$DE$1048576,0),MATCH((CUADRO!O$4&amp;$E386),'Hoja de Trabajo para listado'!$DE$151:$DG$151,0)),0)+IFERROR(INDEX('Hoja de Trabajo para listado'!$CD$155:$DC$1048576,MATCH($A386,'Hoja de Trabajo para listado'!$CD$155:$CD$1048576,0),MATCH((CUADRO!O$4&amp;$E386),'Hoja de Trabajo para listado'!$CD$151:$DC$151,0)),0)</f>
        <v>26053.370000000003</v>
      </c>
      <c r="P386" s="243">
        <f ca="1">+IFERROR(INDEX('Hoja de Trabajo para listado'!$A$155:$Z$1048576,MATCH($A386,'Hoja de Trabajo para listado'!$A$155:$A$1048576,0),MATCH((CUADRO!P$4&amp;$E386),'Hoja de Trabajo para listado'!$A$151:$Z$151,0)),0)+IFERROR(INDEX('Hoja de Trabajo para listado'!$AB$155:$BA$1048576,MATCH($A386,'Hoja de Trabajo para listado'!$AB$155:$AB$1048576,0),MATCH((CUADRO!P$4&amp;$E386),'Hoja de Trabajo para listado'!$AB$151:$BA$151,0)),0)+IFERROR(INDEX('Hoja de Trabajo para listado'!$BC$155:$CB$1048576,MATCH($A386,'Hoja de Trabajo para listado'!$BC$155:$BC$1048576,0),MATCH((CUADRO!P$4&amp;$E386),'Hoja de Trabajo para listado'!$BC$151:$CB$151,0)),0)+IFERROR(INDEX('Hoja de Trabajo para listado'!$DE$153:$DG$274,MATCH($A386,'Hoja de Trabajo para listado'!$DE$153:$DE$1048576,0),MATCH((CUADRO!P$4&amp;$E386),'Hoja de Trabajo para listado'!$DE$151:$DG$151,0)),0)+IFERROR(INDEX('Hoja de Trabajo para listado'!$CD$155:$DC$1048576,MATCH($A386,'Hoja de Trabajo para listado'!$CD$155:$CD$1048576,0),MATCH((CUADRO!P$4&amp;$E386),'Hoja de Trabajo para listado'!$CD$151:$DC$151,0)),0)</f>
        <v>1362107.3200000003</v>
      </c>
      <c r="Q386" s="243">
        <f ca="1">+IFERROR(INDEX('Hoja de Trabajo para listado'!$A$155:$Z$1048576,MATCH($A386,'Hoja de Trabajo para listado'!$A$155:$A$1048576,0),MATCH((CUADRO!Q$4&amp;$E386),'Hoja de Trabajo para listado'!$A$151:$Z$151,0)),0)+IFERROR(INDEX('Hoja de Trabajo para listado'!$AB$155:$BA$1048576,MATCH($A386,'Hoja de Trabajo para listado'!$AB$155:$AB$1048576,0),MATCH((CUADRO!Q$4&amp;$E386),'Hoja de Trabajo para listado'!$AB$151:$BA$151,0)),0)+IFERROR(INDEX('Hoja de Trabajo para listado'!$BC$155:$CB$1048576,MATCH($A386,'Hoja de Trabajo para listado'!$BC$155:$BC$1048576,0),MATCH((CUADRO!Q$4&amp;$E386),'Hoja de Trabajo para listado'!$BC$151:$CB$151,0)),0)+IFERROR(INDEX('Hoja de Trabajo para listado'!$DE$153:$DG$274,MATCH($A386,'Hoja de Trabajo para listado'!$DE$153:$DE$1048576,0),MATCH((CUADRO!Q$4&amp;$E386),'Hoja de Trabajo para listado'!$DE$151:$DG$151,0)),0)+IFERROR(INDEX('Hoja de Trabajo para listado'!$CD$155:$DC$1048576,MATCH($A386,'Hoja de Trabajo para listado'!$CD$155:$CD$1048576,0),MATCH((CUADRO!Q$4&amp;$E386),'Hoja de Trabajo para listado'!$CD$151:$DC$151,0)),0)</f>
        <v>0</v>
      </c>
      <c r="R386" s="243">
        <f t="shared" ca="1" si="15"/>
        <v>1551609.2300000002</v>
      </c>
      <c r="S386" s="259">
        <f ca="1">+R385+R386</f>
        <v>1551609.2300000002</v>
      </c>
      <c r="T386" s="243">
        <f ca="1">+S386</f>
        <v>1551609.2300000002</v>
      </c>
      <c r="U386" s="242">
        <f t="shared" si="16"/>
        <v>2</v>
      </c>
      <c r="V386" s="327" t="str">
        <f>+VLOOKUP(A386,bd_lista!$A$3:$E$592,5,FALSE)</f>
        <v>Instituciones Descentralizadas</v>
      </c>
      <c r="W386" s="398"/>
      <c r="X386" s="240">
        <v>0</v>
      </c>
      <c r="Y386" s="240" t="e">
        <f>+VLOOKUP(X386,bd_lista!$A$3:$C$592,3,FALSE)</f>
        <v>#N/A</v>
      </c>
      <c r="Z386" s="288"/>
      <c r="AA386" s="317"/>
    </row>
    <row r="387" spans="1:27" ht="15" customHeight="1">
      <c r="A387" s="379">
        <v>660</v>
      </c>
      <c r="B387" s="393">
        <f>+A387</f>
        <v>660</v>
      </c>
      <c r="C387" s="245" t="str">
        <f>+VLOOKUP(A387,bd_lista!$A$3:$C$592,3,FALSE)</f>
        <v>Órgano Judicial</v>
      </c>
      <c r="D387" s="395" t="str">
        <f>+C387</f>
        <v>Órgano Judicial</v>
      </c>
      <c r="E387" s="245" t="s">
        <v>1303</v>
      </c>
      <c r="F387" s="241">
        <f ca="1">+IFERROR(INDEX('Hoja de Trabajo para listado'!$A$155:$Z$1048576,MATCH($A387,'Hoja de Trabajo para listado'!$A$155:$A$1048576,0),MATCH((CUADRO!F$4&amp;$E387),'Hoja de Trabajo para listado'!$A$151:$Z$151,0)),0)+IFERROR(INDEX('Hoja de Trabajo para listado'!$AB$155:$BA$1048576,MATCH($A387,'Hoja de Trabajo para listado'!$AB$155:$AB$1048576,0),MATCH((CUADRO!F$4&amp;$E387),'Hoja de Trabajo para listado'!$AB$151:$BA$151,0)),0)+IFERROR(INDEX('Hoja de Trabajo para listado'!$BC$155:$CB$1048576,MATCH($A387,'Hoja de Trabajo para listado'!$BC$155:$BC$1048576,0),MATCH((CUADRO!F$4&amp;$E387),'Hoja de Trabajo para listado'!$BC$151:$CB$151,0)),0)+IFERROR(INDEX('Hoja de Trabajo para listado'!$DE$153:$DG$274,MATCH($A387,'Hoja de Trabajo para listado'!$DE$153:$DE$1048576,0),MATCH((CUADRO!F$4&amp;$E387),'Hoja de Trabajo para listado'!$DE$151:$DG$151,0)),0)+IFERROR(INDEX('Hoja de Trabajo para listado'!$CD$155:$DC$1048576,MATCH($A387,'Hoja de Trabajo para listado'!$CD$155:$CD$1048576,0),MATCH((CUADRO!F$4&amp;$E387),'Hoja de Trabajo para listado'!$CD$151:$DC$151,0)),0)</f>
        <v>0</v>
      </c>
      <c r="G387" s="241">
        <f ca="1">+IFERROR(INDEX('Hoja de Trabajo para listado'!$A$155:$Z$1048576,MATCH($A387,'Hoja de Trabajo para listado'!$A$155:$A$1048576,0),MATCH((CUADRO!G$4&amp;$E387),'Hoja de Trabajo para listado'!$A$151:$Z$151,0)),0)+IFERROR(INDEX('Hoja de Trabajo para listado'!$AB$155:$BA$1048576,MATCH($A387,'Hoja de Trabajo para listado'!$AB$155:$AB$1048576,0),MATCH((CUADRO!G$4&amp;$E387),'Hoja de Trabajo para listado'!$AB$151:$BA$151,0)),0)+IFERROR(INDEX('Hoja de Trabajo para listado'!$BC$155:$CB$1048576,MATCH($A387,'Hoja de Trabajo para listado'!$BC$155:$BC$1048576,0),MATCH((CUADRO!G$4&amp;$E387),'Hoja de Trabajo para listado'!$BC$151:$CB$151,0)),0)+IFERROR(INDEX('Hoja de Trabajo para listado'!$DE$153:$DG$274,MATCH($A387,'Hoja de Trabajo para listado'!$DE$153:$DE$1048576,0),MATCH((CUADRO!G$4&amp;$E387),'Hoja de Trabajo para listado'!$DE$151:$DG$151,0)),0)+IFERROR(INDEX('Hoja de Trabajo para listado'!$CD$155:$DC$1048576,MATCH($A387,'Hoja de Trabajo para listado'!$CD$155:$CD$1048576,0),MATCH((CUADRO!G$4&amp;$E387),'Hoja de Trabajo para listado'!$CD$151:$DC$151,0)),0)</f>
        <v>0</v>
      </c>
      <c r="H387" s="241">
        <f ca="1">+IFERROR(INDEX('Hoja de Trabajo para listado'!$A$155:$Z$1048576,MATCH($A387,'Hoja de Trabajo para listado'!$A$155:$A$1048576,0),MATCH((CUADRO!H$4&amp;$E387),'Hoja de Trabajo para listado'!$A$151:$Z$151,0)),0)+IFERROR(INDEX('Hoja de Trabajo para listado'!$AB$155:$BA$1048576,MATCH($A387,'Hoja de Trabajo para listado'!$AB$155:$AB$1048576,0),MATCH((CUADRO!H$4&amp;$E387),'Hoja de Trabajo para listado'!$AB$151:$BA$151,0)),0)+IFERROR(INDEX('Hoja de Trabajo para listado'!$BC$155:$CB$1048576,MATCH($A387,'Hoja de Trabajo para listado'!$BC$155:$BC$1048576,0),MATCH((CUADRO!H$4&amp;$E387),'Hoja de Trabajo para listado'!$BC$151:$CB$151,0)),0)+IFERROR(INDEX('Hoja de Trabajo para listado'!$DE$153:$DG$274,MATCH($A387,'Hoja de Trabajo para listado'!$DE$153:$DE$1048576,0),MATCH((CUADRO!H$4&amp;$E387),'Hoja de Trabajo para listado'!$DE$151:$DG$151,0)),0)+IFERROR(INDEX('Hoja de Trabajo para listado'!$CD$155:$DC$1048576,MATCH($A387,'Hoja de Trabajo para listado'!$CD$155:$CD$1048576,0),MATCH((CUADRO!H$4&amp;$E387),'Hoja de Trabajo para listado'!$CD$151:$DC$151,0)),0)</f>
        <v>0</v>
      </c>
      <c r="I387" s="241">
        <f ca="1">+IFERROR(INDEX('Hoja de Trabajo para listado'!$A$155:$Z$1048576,MATCH($A387,'Hoja de Trabajo para listado'!$A$155:$A$1048576,0),MATCH((CUADRO!I$4&amp;$E387),'Hoja de Trabajo para listado'!$A$151:$Z$151,0)),0)+IFERROR(INDEX('Hoja de Trabajo para listado'!$AB$155:$BA$1048576,MATCH($A387,'Hoja de Trabajo para listado'!$AB$155:$AB$1048576,0),MATCH((CUADRO!I$4&amp;$E387),'Hoja de Trabajo para listado'!$AB$151:$BA$151,0)),0)+IFERROR(INDEX('Hoja de Trabajo para listado'!$BC$155:$CB$1048576,MATCH($A387,'Hoja de Trabajo para listado'!$BC$155:$BC$1048576,0),MATCH((CUADRO!I$4&amp;$E387),'Hoja de Trabajo para listado'!$BC$151:$CB$151,0)),0)+IFERROR(INDEX('Hoja de Trabajo para listado'!$DE$153:$DG$274,MATCH($A387,'Hoja de Trabajo para listado'!$DE$153:$DE$1048576,0),MATCH((CUADRO!I$4&amp;$E387),'Hoja de Trabajo para listado'!$DE$151:$DG$151,0)),0)+IFERROR(INDEX('Hoja de Trabajo para listado'!$CD$155:$DC$1048576,MATCH($A387,'Hoja de Trabajo para listado'!$CD$155:$CD$1048576,0),MATCH((CUADRO!I$4&amp;$E387),'Hoja de Trabajo para listado'!$CD$151:$DC$151,0)),0)</f>
        <v>0</v>
      </c>
      <c r="J387" s="241">
        <f ca="1">+IFERROR(INDEX('Hoja de Trabajo para listado'!$A$155:$Z$1048576,MATCH($A387,'Hoja de Trabajo para listado'!$A$155:$A$1048576,0),MATCH((CUADRO!J$4&amp;$E387),'Hoja de Trabajo para listado'!$A$151:$Z$151,0)),0)+IFERROR(INDEX('Hoja de Trabajo para listado'!$AB$155:$BA$1048576,MATCH($A387,'Hoja de Trabajo para listado'!$AB$155:$AB$1048576,0),MATCH((CUADRO!J$4&amp;$E387),'Hoja de Trabajo para listado'!$AB$151:$BA$151,0)),0)+IFERROR(INDEX('Hoja de Trabajo para listado'!$BC$155:$CB$1048576,MATCH($A387,'Hoja de Trabajo para listado'!$BC$155:$BC$1048576,0),MATCH((CUADRO!J$4&amp;$E387),'Hoja de Trabajo para listado'!$BC$151:$CB$151,0)),0)+IFERROR(INDEX('Hoja de Trabajo para listado'!$DE$153:$DG$274,MATCH($A387,'Hoja de Trabajo para listado'!$DE$153:$DE$1048576,0),MATCH((CUADRO!J$4&amp;$E387),'Hoja de Trabajo para listado'!$DE$151:$DG$151,0)),0)+IFERROR(INDEX('Hoja de Trabajo para listado'!$CD$155:$DC$1048576,MATCH($A387,'Hoja de Trabajo para listado'!$CD$155:$CD$1048576,0),MATCH((CUADRO!J$4&amp;$E387),'Hoja de Trabajo para listado'!$CD$151:$DC$151,0)),0)</f>
        <v>0</v>
      </c>
      <c r="K387" s="241">
        <f ca="1">+IFERROR(INDEX('Hoja de Trabajo para listado'!$A$155:$Z$1048576,MATCH($A387,'Hoja de Trabajo para listado'!$A$155:$A$1048576,0),MATCH((CUADRO!K$4&amp;$E387),'Hoja de Trabajo para listado'!$A$151:$Z$151,0)),0)+IFERROR(INDEX('Hoja de Trabajo para listado'!$AB$155:$BA$1048576,MATCH($A387,'Hoja de Trabajo para listado'!$AB$155:$AB$1048576,0),MATCH((CUADRO!K$4&amp;$E387),'Hoja de Trabajo para listado'!$AB$151:$BA$151,0)),0)+IFERROR(INDEX('Hoja de Trabajo para listado'!$BC$155:$CB$1048576,MATCH($A387,'Hoja de Trabajo para listado'!$BC$155:$BC$1048576,0),MATCH((CUADRO!K$4&amp;$E387),'Hoja de Trabajo para listado'!$BC$151:$CB$151,0)),0)+IFERROR(INDEX('Hoja de Trabajo para listado'!$DE$153:$DG$274,MATCH($A387,'Hoja de Trabajo para listado'!$DE$153:$DE$1048576,0),MATCH((CUADRO!K$4&amp;$E387),'Hoja de Trabajo para listado'!$DE$151:$DG$151,0)),0)+IFERROR(INDEX('Hoja de Trabajo para listado'!$CD$155:$DC$1048576,MATCH($A387,'Hoja de Trabajo para listado'!$CD$155:$CD$1048576,0),MATCH((CUADRO!K$4&amp;$E387),'Hoja de Trabajo para listado'!$CD$151:$DC$151,0)),0)</f>
        <v>0</v>
      </c>
      <c r="L387" s="241">
        <f ca="1">+IFERROR(INDEX('Hoja de Trabajo para listado'!$A$155:$Z$1048576,MATCH($A387,'Hoja de Trabajo para listado'!$A$155:$A$1048576,0),MATCH((CUADRO!L$4&amp;$E387),'Hoja de Trabajo para listado'!$A$151:$Z$151,0)),0)+IFERROR(INDEX('Hoja de Trabajo para listado'!$AB$155:$BA$1048576,MATCH($A387,'Hoja de Trabajo para listado'!$AB$155:$AB$1048576,0),MATCH((CUADRO!L$4&amp;$E387),'Hoja de Trabajo para listado'!$AB$151:$BA$151,0)),0)+IFERROR(INDEX('Hoja de Trabajo para listado'!$BC$155:$CB$1048576,MATCH($A387,'Hoja de Trabajo para listado'!$BC$155:$BC$1048576,0),MATCH((CUADRO!L$4&amp;$E387),'Hoja de Trabajo para listado'!$BC$151:$CB$151,0)),0)+IFERROR(INDEX('Hoja de Trabajo para listado'!$DE$153:$DG$274,MATCH($A387,'Hoja de Trabajo para listado'!$DE$153:$DE$1048576,0),MATCH((CUADRO!L$4&amp;$E387),'Hoja de Trabajo para listado'!$DE$151:$DG$151,0)),0)+IFERROR(INDEX('Hoja de Trabajo para listado'!$CD$155:$DC$1048576,MATCH($A387,'Hoja de Trabajo para listado'!$CD$155:$CD$1048576,0),MATCH((CUADRO!L$4&amp;$E387),'Hoja de Trabajo para listado'!$CD$151:$DC$151,0)),0)</f>
        <v>0</v>
      </c>
      <c r="M387" s="241">
        <f ca="1">+IFERROR(INDEX('Hoja de Trabajo para listado'!$A$155:$Z$1048576,MATCH($A387,'Hoja de Trabajo para listado'!$A$155:$A$1048576,0),MATCH((CUADRO!M$4&amp;$E387),'Hoja de Trabajo para listado'!$A$151:$Z$151,0)),0)+IFERROR(INDEX('Hoja de Trabajo para listado'!$AB$155:$BA$1048576,MATCH($A387,'Hoja de Trabajo para listado'!$AB$155:$AB$1048576,0),MATCH((CUADRO!M$4&amp;$E387),'Hoja de Trabajo para listado'!$AB$151:$BA$151,0)),0)+IFERROR(INDEX('Hoja de Trabajo para listado'!$BC$155:$CB$1048576,MATCH($A387,'Hoja de Trabajo para listado'!$BC$155:$BC$1048576,0),MATCH((CUADRO!M$4&amp;$E387),'Hoja de Trabajo para listado'!$BC$151:$CB$151,0)),0)+IFERROR(INDEX('Hoja de Trabajo para listado'!$DE$153:$DG$274,MATCH($A387,'Hoja de Trabajo para listado'!$DE$153:$DE$1048576,0),MATCH((CUADRO!M$4&amp;$E387),'Hoja de Trabajo para listado'!$DE$151:$DG$151,0)),0)+IFERROR(INDEX('Hoja de Trabajo para listado'!$CD$155:$DC$1048576,MATCH($A387,'Hoja de Trabajo para listado'!$CD$155:$CD$1048576,0),MATCH((CUADRO!M$4&amp;$E387),'Hoja de Trabajo para listado'!$CD$151:$DC$151,0)),0)</f>
        <v>0</v>
      </c>
      <c r="N387" s="241">
        <f ca="1">+IFERROR(INDEX('Hoja de Trabajo para listado'!$A$155:$Z$1048576,MATCH($A387,'Hoja de Trabajo para listado'!$A$155:$A$1048576,0),MATCH((CUADRO!N$4&amp;$E387),'Hoja de Trabajo para listado'!$A$151:$Z$151,0)),0)+IFERROR(INDEX('Hoja de Trabajo para listado'!$AB$155:$BA$1048576,MATCH($A387,'Hoja de Trabajo para listado'!$AB$155:$AB$1048576,0),MATCH((CUADRO!N$4&amp;$E387),'Hoja de Trabajo para listado'!$AB$151:$BA$151,0)),0)+IFERROR(INDEX('Hoja de Trabajo para listado'!$BC$155:$CB$1048576,MATCH($A387,'Hoja de Trabajo para listado'!$BC$155:$BC$1048576,0),MATCH((CUADRO!N$4&amp;$E387),'Hoja de Trabajo para listado'!$BC$151:$CB$151,0)),0)+IFERROR(INDEX('Hoja de Trabajo para listado'!$DE$153:$DG$274,MATCH($A387,'Hoja de Trabajo para listado'!$DE$153:$DE$1048576,0),MATCH((CUADRO!N$4&amp;$E387),'Hoja de Trabajo para listado'!$DE$151:$DG$151,0)),0)+IFERROR(INDEX('Hoja de Trabajo para listado'!$CD$155:$DC$1048576,MATCH($A387,'Hoja de Trabajo para listado'!$CD$155:$CD$1048576,0),MATCH((CUADRO!N$4&amp;$E387),'Hoja de Trabajo para listado'!$CD$151:$DC$151,0)),0)</f>
        <v>0</v>
      </c>
      <c r="O387" s="241">
        <f ca="1">+IFERROR(INDEX('Hoja de Trabajo para listado'!$A$155:$Z$1048576,MATCH($A387,'Hoja de Trabajo para listado'!$A$155:$A$1048576,0),MATCH((CUADRO!O$4&amp;$E387),'Hoja de Trabajo para listado'!$A$151:$Z$151,0)),0)+IFERROR(INDEX('Hoja de Trabajo para listado'!$AB$155:$BA$1048576,MATCH($A387,'Hoja de Trabajo para listado'!$AB$155:$AB$1048576,0),MATCH((CUADRO!O$4&amp;$E387),'Hoja de Trabajo para listado'!$AB$151:$BA$151,0)),0)+IFERROR(INDEX('Hoja de Trabajo para listado'!$BC$155:$CB$1048576,MATCH($A387,'Hoja de Trabajo para listado'!$BC$155:$BC$1048576,0),MATCH((CUADRO!O$4&amp;$E387),'Hoja de Trabajo para listado'!$BC$151:$CB$151,0)),0)+IFERROR(INDEX('Hoja de Trabajo para listado'!$DE$153:$DG$274,MATCH($A387,'Hoja de Trabajo para listado'!$DE$153:$DE$1048576,0),MATCH((CUADRO!O$4&amp;$E387),'Hoja de Trabajo para listado'!$DE$151:$DG$151,0)),0)+IFERROR(INDEX('Hoja de Trabajo para listado'!$CD$155:$DC$1048576,MATCH($A387,'Hoja de Trabajo para listado'!$CD$155:$CD$1048576,0),MATCH((CUADRO!O$4&amp;$E387),'Hoja de Trabajo para listado'!$CD$151:$DC$151,0)),0)</f>
        <v>0</v>
      </c>
      <c r="P387" s="241">
        <f ca="1">+IFERROR(INDEX('Hoja de Trabajo para listado'!$A$155:$Z$1048576,MATCH($A387,'Hoja de Trabajo para listado'!$A$155:$A$1048576,0),MATCH((CUADRO!P$4&amp;$E387),'Hoja de Trabajo para listado'!$A$151:$Z$151,0)),0)+IFERROR(INDEX('Hoja de Trabajo para listado'!$AB$155:$BA$1048576,MATCH($A387,'Hoja de Trabajo para listado'!$AB$155:$AB$1048576,0),MATCH((CUADRO!P$4&amp;$E387),'Hoja de Trabajo para listado'!$AB$151:$BA$151,0)),0)+IFERROR(INDEX('Hoja de Trabajo para listado'!$BC$155:$CB$1048576,MATCH($A387,'Hoja de Trabajo para listado'!$BC$155:$BC$1048576,0),MATCH((CUADRO!P$4&amp;$E387),'Hoja de Trabajo para listado'!$BC$151:$CB$151,0)),0)+IFERROR(INDEX('Hoja de Trabajo para listado'!$DE$153:$DG$274,MATCH($A387,'Hoja de Trabajo para listado'!$DE$153:$DE$1048576,0),MATCH((CUADRO!P$4&amp;$E387),'Hoja de Trabajo para listado'!$DE$151:$DG$151,0)),0)+IFERROR(INDEX('Hoja de Trabajo para listado'!$CD$155:$DC$1048576,MATCH($A387,'Hoja de Trabajo para listado'!$CD$155:$CD$1048576,0),MATCH((CUADRO!P$4&amp;$E387),'Hoja de Trabajo para listado'!$CD$151:$DC$151,0)),0)</f>
        <v>0</v>
      </c>
      <c r="Q387" s="241">
        <f ca="1">+IFERROR(INDEX('Hoja de Trabajo para listado'!$A$155:$Z$1048576,MATCH($A387,'Hoja de Trabajo para listado'!$A$155:$A$1048576,0),MATCH((CUADRO!Q$4&amp;$E387),'Hoja de Trabajo para listado'!$A$151:$Z$151,0)),0)+IFERROR(INDEX('Hoja de Trabajo para listado'!$AB$155:$BA$1048576,MATCH($A387,'Hoja de Trabajo para listado'!$AB$155:$AB$1048576,0),MATCH((CUADRO!Q$4&amp;$E387),'Hoja de Trabajo para listado'!$AB$151:$BA$151,0)),0)+IFERROR(INDEX('Hoja de Trabajo para listado'!$BC$155:$CB$1048576,MATCH($A387,'Hoja de Trabajo para listado'!$BC$155:$BC$1048576,0),MATCH((CUADRO!Q$4&amp;$E387),'Hoja de Trabajo para listado'!$BC$151:$CB$151,0)),0)+IFERROR(INDEX('Hoja de Trabajo para listado'!$DE$153:$DG$274,MATCH($A387,'Hoja de Trabajo para listado'!$DE$153:$DE$1048576,0),MATCH((CUADRO!Q$4&amp;$E387),'Hoja de Trabajo para listado'!$DE$151:$DG$151,0)),0)+IFERROR(INDEX('Hoja de Trabajo para listado'!$CD$155:$DC$1048576,MATCH($A387,'Hoja de Trabajo para listado'!$CD$155:$CD$1048576,0),MATCH((CUADRO!Q$4&amp;$E387),'Hoja de Trabajo para listado'!$CD$151:$DC$151,0)),0)</f>
        <v>0</v>
      </c>
      <c r="R387" s="241">
        <f t="shared" ca="1" si="15"/>
        <v>0</v>
      </c>
      <c r="S387" s="260"/>
      <c r="T387" s="241">
        <f ca="1">+T388</f>
        <v>113037382.25</v>
      </c>
      <c r="U387" s="240">
        <f t="shared" si="16"/>
        <v>1</v>
      </c>
      <c r="V387" s="327" t="str">
        <f>+VLOOKUP(A387,bd_lista!$A$3:$E$592,5,FALSE)</f>
        <v>Instituciones Descentralizadas</v>
      </c>
      <c r="W387" s="397" t="str">
        <f>+V387</f>
        <v>Instituciones Descentralizadas</v>
      </c>
      <c r="X387" s="240">
        <v>0</v>
      </c>
      <c r="Y387" s="240" t="e">
        <f>+VLOOKUP(X387,bd_lista!$A$3:$C$592,3,FALSE)</f>
        <v>#N/A</v>
      </c>
      <c r="Z387" s="290">
        <f>+X387</f>
        <v>0</v>
      </c>
      <c r="AA387" s="315" t="e">
        <f>+Y387</f>
        <v>#N/A</v>
      </c>
    </row>
    <row r="388" spans="1:27" ht="15" customHeight="1">
      <c r="A388" s="378">
        <v>660</v>
      </c>
      <c r="B388" s="394"/>
      <c r="C388" s="327" t="str">
        <f>+VLOOKUP(A388,bd_lista!$A$3:$C$592,3,FALSE)</f>
        <v>Órgano Judicial</v>
      </c>
      <c r="D388" s="396"/>
      <c r="E388" s="327" t="s">
        <v>1304</v>
      </c>
      <c r="F388" s="243">
        <f ca="1">+IFERROR(INDEX('Hoja de Trabajo para listado'!$A$155:$Z$1048576,MATCH($A388,'Hoja de Trabajo para listado'!$A$155:$A$1048576,0),MATCH((CUADRO!F$4&amp;$E388),'Hoja de Trabajo para listado'!$A$151:$Z$151,0)),0)+IFERROR(INDEX('Hoja de Trabajo para listado'!$AB$155:$BA$1048576,MATCH($A388,'Hoja de Trabajo para listado'!$AB$155:$AB$1048576,0),MATCH((CUADRO!F$4&amp;$E388),'Hoja de Trabajo para listado'!$AB$151:$BA$151,0)),0)+IFERROR(INDEX('Hoja de Trabajo para listado'!$BC$155:$CB$1048576,MATCH($A388,'Hoja de Trabajo para listado'!$BC$155:$BC$1048576,0),MATCH((CUADRO!F$4&amp;$E388),'Hoja de Trabajo para listado'!$BC$151:$CB$151,0)),0)+IFERROR(INDEX('Hoja de Trabajo para listado'!$DE$153:$DG$274,MATCH($A388,'Hoja de Trabajo para listado'!$DE$153:$DE$1048576,0),MATCH((CUADRO!F$4&amp;$E388),'Hoja de Trabajo para listado'!$DE$151:$DG$151,0)),0)+IFERROR(INDEX('Hoja de Trabajo para listado'!$CD$155:$DC$1048576,MATCH($A388,'Hoja de Trabajo para listado'!$CD$155:$CD$1048576,0),MATCH((CUADRO!F$4&amp;$E388),'Hoja de Trabajo para listado'!$CD$151:$DC$151,0)),0)</f>
        <v>112903680.21000001</v>
      </c>
      <c r="G388" s="243">
        <f ca="1">+IFERROR(INDEX('Hoja de Trabajo para listado'!$A$155:$Z$1048576,MATCH($A388,'Hoja de Trabajo para listado'!$A$155:$A$1048576,0),MATCH((CUADRO!G$4&amp;$E388),'Hoja de Trabajo para listado'!$A$151:$Z$151,0)),0)+IFERROR(INDEX('Hoja de Trabajo para listado'!$AB$155:$BA$1048576,MATCH($A388,'Hoja de Trabajo para listado'!$AB$155:$AB$1048576,0),MATCH((CUADRO!G$4&amp;$E388),'Hoja de Trabajo para listado'!$AB$151:$BA$151,0)),0)+IFERROR(INDEX('Hoja de Trabajo para listado'!$BC$155:$CB$1048576,MATCH($A388,'Hoja de Trabajo para listado'!$BC$155:$BC$1048576,0),MATCH((CUADRO!G$4&amp;$E388),'Hoja de Trabajo para listado'!$BC$151:$CB$151,0)),0)+IFERROR(INDEX('Hoja de Trabajo para listado'!$DE$153:$DG$274,MATCH($A388,'Hoja de Trabajo para listado'!$DE$153:$DE$1048576,0),MATCH((CUADRO!G$4&amp;$E388),'Hoja de Trabajo para listado'!$DE$151:$DG$151,0)),0)+IFERROR(INDEX('Hoja de Trabajo para listado'!$CD$155:$DC$1048576,MATCH($A388,'Hoja de Trabajo para listado'!$CD$155:$CD$1048576,0),MATCH((CUADRO!G$4&amp;$E388),'Hoja de Trabajo para listado'!$CD$151:$DC$151,0)),0)</f>
        <v>0</v>
      </c>
      <c r="H388" s="243">
        <f ca="1">+IFERROR(INDEX('Hoja de Trabajo para listado'!$A$155:$Z$1048576,MATCH($A388,'Hoja de Trabajo para listado'!$A$155:$A$1048576,0),MATCH((CUADRO!H$4&amp;$E388),'Hoja de Trabajo para listado'!$A$151:$Z$151,0)),0)+IFERROR(INDEX('Hoja de Trabajo para listado'!$AB$155:$BA$1048576,MATCH($A388,'Hoja de Trabajo para listado'!$AB$155:$AB$1048576,0),MATCH((CUADRO!H$4&amp;$E388),'Hoja de Trabajo para listado'!$AB$151:$BA$151,0)),0)+IFERROR(INDEX('Hoja de Trabajo para listado'!$BC$155:$CB$1048576,MATCH($A388,'Hoja de Trabajo para listado'!$BC$155:$BC$1048576,0),MATCH((CUADRO!H$4&amp;$E388),'Hoja de Trabajo para listado'!$BC$151:$CB$151,0)),0)+IFERROR(INDEX('Hoja de Trabajo para listado'!$DE$153:$DG$274,MATCH($A388,'Hoja de Trabajo para listado'!$DE$153:$DE$1048576,0),MATCH((CUADRO!H$4&amp;$E388),'Hoja de Trabajo para listado'!$DE$151:$DG$151,0)),0)+IFERROR(INDEX('Hoja de Trabajo para listado'!$CD$155:$DC$1048576,MATCH($A388,'Hoja de Trabajo para listado'!$CD$155:$CD$1048576,0),MATCH((CUADRO!H$4&amp;$E388),'Hoja de Trabajo para listado'!$CD$151:$DC$151,0)),0)</f>
        <v>0</v>
      </c>
      <c r="I388" s="243">
        <f ca="1">+IFERROR(INDEX('Hoja de Trabajo para listado'!$A$155:$Z$1048576,MATCH($A388,'Hoja de Trabajo para listado'!$A$155:$A$1048576,0),MATCH((CUADRO!I$4&amp;$E388),'Hoja de Trabajo para listado'!$A$151:$Z$151,0)),0)+IFERROR(INDEX('Hoja de Trabajo para listado'!$AB$155:$BA$1048576,MATCH($A388,'Hoja de Trabajo para listado'!$AB$155:$AB$1048576,0),MATCH((CUADRO!I$4&amp;$E388),'Hoja de Trabajo para listado'!$AB$151:$BA$151,0)),0)+IFERROR(INDEX('Hoja de Trabajo para listado'!$BC$155:$CB$1048576,MATCH($A388,'Hoja de Trabajo para listado'!$BC$155:$BC$1048576,0),MATCH((CUADRO!I$4&amp;$E388),'Hoja de Trabajo para listado'!$BC$151:$CB$151,0)),0)+IFERROR(INDEX('Hoja de Trabajo para listado'!$DE$153:$DG$274,MATCH($A388,'Hoja de Trabajo para listado'!$DE$153:$DE$1048576,0),MATCH((CUADRO!I$4&amp;$E388),'Hoja de Trabajo para listado'!$DE$151:$DG$151,0)),0)+IFERROR(INDEX('Hoja de Trabajo para listado'!$CD$155:$DC$1048576,MATCH($A388,'Hoja de Trabajo para listado'!$CD$155:$CD$1048576,0),MATCH((CUADRO!I$4&amp;$E388),'Hoja de Trabajo para listado'!$CD$151:$DC$151,0)),0)</f>
        <v>100</v>
      </c>
      <c r="J388" s="243">
        <f ca="1">+IFERROR(INDEX('Hoja de Trabajo para listado'!$A$155:$Z$1048576,MATCH($A388,'Hoja de Trabajo para listado'!$A$155:$A$1048576,0),MATCH((CUADRO!J$4&amp;$E388),'Hoja de Trabajo para listado'!$A$151:$Z$151,0)),0)+IFERROR(INDEX('Hoja de Trabajo para listado'!$AB$155:$BA$1048576,MATCH($A388,'Hoja de Trabajo para listado'!$AB$155:$AB$1048576,0),MATCH((CUADRO!J$4&amp;$E388),'Hoja de Trabajo para listado'!$AB$151:$BA$151,0)),0)+IFERROR(INDEX('Hoja de Trabajo para listado'!$BC$155:$CB$1048576,MATCH($A388,'Hoja de Trabajo para listado'!$BC$155:$BC$1048576,0),MATCH((CUADRO!J$4&amp;$E388),'Hoja de Trabajo para listado'!$BC$151:$CB$151,0)),0)+IFERROR(INDEX('Hoja de Trabajo para listado'!$DE$153:$DG$274,MATCH($A388,'Hoja de Trabajo para listado'!$DE$153:$DE$1048576,0),MATCH((CUADRO!J$4&amp;$E388),'Hoja de Trabajo para listado'!$DE$151:$DG$151,0)),0)+IFERROR(INDEX('Hoja de Trabajo para listado'!$CD$155:$DC$1048576,MATCH($A388,'Hoja de Trabajo para listado'!$CD$155:$CD$1048576,0),MATCH((CUADRO!J$4&amp;$E388),'Hoja de Trabajo para listado'!$CD$151:$DC$151,0)),0)</f>
        <v>100</v>
      </c>
      <c r="K388" s="243">
        <f ca="1">+IFERROR(INDEX('Hoja de Trabajo para listado'!$A$155:$Z$1048576,MATCH($A388,'Hoja de Trabajo para listado'!$A$155:$A$1048576,0),MATCH((CUADRO!K$4&amp;$E388),'Hoja de Trabajo para listado'!$A$151:$Z$151,0)),0)+IFERROR(INDEX('Hoja de Trabajo para listado'!$AB$155:$BA$1048576,MATCH($A388,'Hoja de Trabajo para listado'!$AB$155:$AB$1048576,0),MATCH((CUADRO!K$4&amp;$E388),'Hoja de Trabajo para listado'!$AB$151:$BA$151,0)),0)+IFERROR(INDEX('Hoja de Trabajo para listado'!$BC$155:$CB$1048576,MATCH($A388,'Hoja de Trabajo para listado'!$BC$155:$BC$1048576,0),MATCH((CUADRO!K$4&amp;$E388),'Hoja de Trabajo para listado'!$BC$151:$CB$151,0)),0)+IFERROR(INDEX('Hoja de Trabajo para listado'!$DE$153:$DG$274,MATCH($A388,'Hoja de Trabajo para listado'!$DE$153:$DE$1048576,0),MATCH((CUADRO!K$4&amp;$E388),'Hoja de Trabajo para listado'!$DE$151:$DG$151,0)),0)+IFERROR(INDEX('Hoja de Trabajo para listado'!$CD$155:$DC$1048576,MATCH($A388,'Hoja de Trabajo para listado'!$CD$155:$CD$1048576,0),MATCH((CUADRO!K$4&amp;$E388),'Hoja de Trabajo para listado'!$CD$151:$DC$151,0)),0)</f>
        <v>0</v>
      </c>
      <c r="L388" s="243">
        <f ca="1">+IFERROR(INDEX('Hoja de Trabajo para listado'!$A$155:$Z$1048576,MATCH($A388,'Hoja de Trabajo para listado'!$A$155:$A$1048576,0),MATCH((CUADRO!L$4&amp;$E388),'Hoja de Trabajo para listado'!$A$151:$Z$151,0)),0)+IFERROR(INDEX('Hoja de Trabajo para listado'!$AB$155:$BA$1048576,MATCH($A388,'Hoja de Trabajo para listado'!$AB$155:$AB$1048576,0),MATCH((CUADRO!L$4&amp;$E388),'Hoja de Trabajo para listado'!$AB$151:$BA$151,0)),0)+IFERROR(INDEX('Hoja de Trabajo para listado'!$BC$155:$CB$1048576,MATCH($A388,'Hoja de Trabajo para listado'!$BC$155:$BC$1048576,0),MATCH((CUADRO!L$4&amp;$E388),'Hoja de Trabajo para listado'!$BC$151:$CB$151,0)),0)+IFERROR(INDEX('Hoja de Trabajo para listado'!$DE$153:$DG$274,MATCH($A388,'Hoja de Trabajo para listado'!$DE$153:$DE$1048576,0),MATCH((CUADRO!L$4&amp;$E388),'Hoja de Trabajo para listado'!$DE$151:$DG$151,0)),0)+IFERROR(INDEX('Hoja de Trabajo para listado'!$CD$155:$DC$1048576,MATCH($A388,'Hoja de Trabajo para listado'!$CD$155:$CD$1048576,0),MATCH((CUADRO!L$4&amp;$E388),'Hoja de Trabajo para listado'!$CD$151:$DC$151,0)),0)</f>
        <v>0</v>
      </c>
      <c r="M388" s="243">
        <f ca="1">+IFERROR(INDEX('Hoja de Trabajo para listado'!$A$155:$Z$1048576,MATCH($A388,'Hoja de Trabajo para listado'!$A$155:$A$1048576,0),MATCH((CUADRO!M$4&amp;$E388),'Hoja de Trabajo para listado'!$A$151:$Z$151,0)),0)+IFERROR(INDEX('Hoja de Trabajo para listado'!$AB$155:$BA$1048576,MATCH($A388,'Hoja de Trabajo para listado'!$AB$155:$AB$1048576,0),MATCH((CUADRO!M$4&amp;$E388),'Hoja de Trabajo para listado'!$AB$151:$BA$151,0)),0)+IFERROR(INDEX('Hoja de Trabajo para listado'!$BC$155:$CB$1048576,MATCH($A388,'Hoja de Trabajo para listado'!$BC$155:$BC$1048576,0),MATCH((CUADRO!M$4&amp;$E388),'Hoja de Trabajo para listado'!$BC$151:$CB$151,0)),0)+IFERROR(INDEX('Hoja de Trabajo para listado'!$DE$153:$DG$274,MATCH($A388,'Hoja de Trabajo para listado'!$DE$153:$DE$1048576,0),MATCH((CUADRO!M$4&amp;$E388),'Hoja de Trabajo para listado'!$DE$151:$DG$151,0)),0)+IFERROR(INDEX('Hoja de Trabajo para listado'!$CD$155:$DC$1048576,MATCH($A388,'Hoja de Trabajo para listado'!$CD$155:$CD$1048576,0),MATCH((CUADRO!M$4&amp;$E388),'Hoja de Trabajo para listado'!$CD$151:$DC$151,0)),0)</f>
        <v>0</v>
      </c>
      <c r="N388" s="243">
        <f ca="1">+IFERROR(INDEX('Hoja de Trabajo para listado'!$A$155:$Z$1048576,MATCH($A388,'Hoja de Trabajo para listado'!$A$155:$A$1048576,0),MATCH((CUADRO!N$4&amp;$E388),'Hoja de Trabajo para listado'!$A$151:$Z$151,0)),0)+IFERROR(INDEX('Hoja de Trabajo para listado'!$AB$155:$BA$1048576,MATCH($A388,'Hoja de Trabajo para listado'!$AB$155:$AB$1048576,0),MATCH((CUADRO!N$4&amp;$E388),'Hoja de Trabajo para listado'!$AB$151:$BA$151,0)),0)+IFERROR(INDEX('Hoja de Trabajo para listado'!$BC$155:$CB$1048576,MATCH($A388,'Hoja de Trabajo para listado'!$BC$155:$BC$1048576,0),MATCH((CUADRO!N$4&amp;$E388),'Hoja de Trabajo para listado'!$BC$151:$CB$151,0)),0)+IFERROR(INDEX('Hoja de Trabajo para listado'!$DE$153:$DG$274,MATCH($A388,'Hoja de Trabajo para listado'!$DE$153:$DE$1048576,0),MATCH((CUADRO!N$4&amp;$E388),'Hoja de Trabajo para listado'!$DE$151:$DG$151,0)),0)+IFERROR(INDEX('Hoja de Trabajo para listado'!$CD$155:$DC$1048576,MATCH($A388,'Hoja de Trabajo para listado'!$CD$155:$CD$1048576,0),MATCH((CUADRO!N$4&amp;$E388),'Hoja de Trabajo para listado'!$CD$151:$DC$151,0)),0)</f>
        <v>46592.1</v>
      </c>
      <c r="O388" s="243">
        <f ca="1">+IFERROR(INDEX('Hoja de Trabajo para listado'!$A$155:$Z$1048576,MATCH($A388,'Hoja de Trabajo para listado'!$A$155:$A$1048576,0),MATCH((CUADRO!O$4&amp;$E388),'Hoja de Trabajo para listado'!$A$151:$Z$151,0)),0)+IFERROR(INDEX('Hoja de Trabajo para listado'!$AB$155:$BA$1048576,MATCH($A388,'Hoja de Trabajo para listado'!$AB$155:$AB$1048576,0),MATCH((CUADRO!O$4&amp;$E388),'Hoja de Trabajo para listado'!$AB$151:$BA$151,0)),0)+IFERROR(INDEX('Hoja de Trabajo para listado'!$BC$155:$CB$1048576,MATCH($A388,'Hoja de Trabajo para listado'!$BC$155:$BC$1048576,0),MATCH((CUADRO!O$4&amp;$E388),'Hoja de Trabajo para listado'!$BC$151:$CB$151,0)),0)+IFERROR(INDEX('Hoja de Trabajo para listado'!$DE$153:$DG$274,MATCH($A388,'Hoja de Trabajo para listado'!$DE$153:$DE$1048576,0),MATCH((CUADRO!O$4&amp;$E388),'Hoja de Trabajo para listado'!$DE$151:$DG$151,0)),0)+IFERROR(INDEX('Hoja de Trabajo para listado'!$CD$155:$DC$1048576,MATCH($A388,'Hoja de Trabajo para listado'!$CD$155:$CD$1048576,0),MATCH((CUADRO!O$4&amp;$E388),'Hoja de Trabajo para listado'!$CD$151:$DC$151,0)),0)</f>
        <v>71260.08</v>
      </c>
      <c r="P388" s="243">
        <f ca="1">+IFERROR(INDEX('Hoja de Trabajo para listado'!$A$155:$Z$1048576,MATCH($A388,'Hoja de Trabajo para listado'!$A$155:$A$1048576,0),MATCH((CUADRO!P$4&amp;$E388),'Hoja de Trabajo para listado'!$A$151:$Z$151,0)),0)+IFERROR(INDEX('Hoja de Trabajo para listado'!$AB$155:$BA$1048576,MATCH($A388,'Hoja de Trabajo para listado'!$AB$155:$AB$1048576,0),MATCH((CUADRO!P$4&amp;$E388),'Hoja de Trabajo para listado'!$AB$151:$BA$151,0)),0)+IFERROR(INDEX('Hoja de Trabajo para listado'!$BC$155:$CB$1048576,MATCH($A388,'Hoja de Trabajo para listado'!$BC$155:$BC$1048576,0),MATCH((CUADRO!P$4&amp;$E388),'Hoja de Trabajo para listado'!$BC$151:$CB$151,0)),0)+IFERROR(INDEX('Hoja de Trabajo para listado'!$DE$153:$DG$274,MATCH($A388,'Hoja de Trabajo para listado'!$DE$153:$DE$1048576,0),MATCH((CUADRO!P$4&amp;$E388),'Hoja de Trabajo para listado'!$DE$151:$DG$151,0)),0)+IFERROR(INDEX('Hoja de Trabajo para listado'!$CD$155:$DC$1048576,MATCH($A388,'Hoja de Trabajo para listado'!$CD$155:$CD$1048576,0),MATCH((CUADRO!P$4&amp;$E388),'Hoja de Trabajo para listado'!$CD$151:$DC$151,0)),0)</f>
        <v>15649.86</v>
      </c>
      <c r="Q388" s="243">
        <f ca="1">+IFERROR(INDEX('Hoja de Trabajo para listado'!$A$155:$Z$1048576,MATCH($A388,'Hoja de Trabajo para listado'!$A$155:$A$1048576,0),MATCH((CUADRO!Q$4&amp;$E388),'Hoja de Trabajo para listado'!$A$151:$Z$151,0)),0)+IFERROR(INDEX('Hoja de Trabajo para listado'!$AB$155:$BA$1048576,MATCH($A388,'Hoja de Trabajo para listado'!$AB$155:$AB$1048576,0),MATCH((CUADRO!Q$4&amp;$E388),'Hoja de Trabajo para listado'!$AB$151:$BA$151,0)),0)+IFERROR(INDEX('Hoja de Trabajo para listado'!$BC$155:$CB$1048576,MATCH($A388,'Hoja de Trabajo para listado'!$BC$155:$BC$1048576,0),MATCH((CUADRO!Q$4&amp;$E388),'Hoja de Trabajo para listado'!$BC$151:$CB$151,0)),0)+IFERROR(INDEX('Hoja de Trabajo para listado'!$DE$153:$DG$274,MATCH($A388,'Hoja de Trabajo para listado'!$DE$153:$DE$1048576,0),MATCH((CUADRO!Q$4&amp;$E388),'Hoja de Trabajo para listado'!$DE$151:$DG$151,0)),0)+IFERROR(INDEX('Hoja de Trabajo para listado'!$CD$155:$DC$1048576,MATCH($A388,'Hoja de Trabajo para listado'!$CD$155:$CD$1048576,0),MATCH((CUADRO!Q$4&amp;$E388),'Hoja de Trabajo para listado'!$CD$151:$DC$151,0)),0)</f>
        <v>0</v>
      </c>
      <c r="R388" s="243">
        <f t="shared" ca="1" si="15"/>
        <v>113037382.25</v>
      </c>
      <c r="S388" s="259">
        <f ca="1">+R387+R388</f>
        <v>113037382.25</v>
      </c>
      <c r="T388" s="243">
        <f ca="1">+S388</f>
        <v>113037382.25</v>
      </c>
      <c r="U388" s="242">
        <f t="shared" si="16"/>
        <v>2</v>
      </c>
      <c r="V388" s="327" t="str">
        <f>+VLOOKUP(A388,bd_lista!$A$3:$E$592,5,FALSE)</f>
        <v>Instituciones Descentralizadas</v>
      </c>
      <c r="W388" s="398"/>
      <c r="X388" s="240">
        <v>0</v>
      </c>
      <c r="Y388" s="240" t="e">
        <f>+VLOOKUP(X388,bd_lista!$A$3:$C$592,3,FALSE)</f>
        <v>#N/A</v>
      </c>
      <c r="Z388" s="288"/>
      <c r="AA388" s="317"/>
    </row>
    <row r="389" spans="1:27" ht="15" customHeight="1">
      <c r="A389" s="379">
        <v>661</v>
      </c>
      <c r="B389" s="393">
        <f>+A389</f>
        <v>661</v>
      </c>
      <c r="C389" s="245" t="str">
        <f>+VLOOKUP(A389,bd_lista!$A$3:$C$592,3,FALSE)</f>
        <v>Tribunal Constitucional Plurinacional</v>
      </c>
      <c r="D389" s="395" t="str">
        <f>+C389</f>
        <v>Tribunal Constitucional Plurinacional</v>
      </c>
      <c r="E389" s="245" t="s">
        <v>1303</v>
      </c>
      <c r="F389" s="241">
        <f ca="1">+IFERROR(INDEX('Hoja de Trabajo para listado'!$A$155:$Z$1048576,MATCH($A389,'Hoja de Trabajo para listado'!$A$155:$A$1048576,0),MATCH((CUADRO!F$4&amp;$E389),'Hoja de Trabajo para listado'!$A$151:$Z$151,0)),0)+IFERROR(INDEX('Hoja de Trabajo para listado'!$AB$155:$BA$1048576,MATCH($A389,'Hoja de Trabajo para listado'!$AB$155:$AB$1048576,0),MATCH((CUADRO!F$4&amp;$E389),'Hoja de Trabajo para listado'!$AB$151:$BA$151,0)),0)+IFERROR(INDEX('Hoja de Trabajo para listado'!$BC$155:$CB$1048576,MATCH($A389,'Hoja de Trabajo para listado'!$BC$155:$BC$1048576,0),MATCH((CUADRO!F$4&amp;$E389),'Hoja de Trabajo para listado'!$BC$151:$CB$151,0)),0)+IFERROR(INDEX('Hoja de Trabajo para listado'!$DE$153:$DG$274,MATCH($A389,'Hoja de Trabajo para listado'!$DE$153:$DE$1048576,0),MATCH((CUADRO!F$4&amp;$E389),'Hoja de Trabajo para listado'!$DE$151:$DG$151,0)),0)+IFERROR(INDEX('Hoja de Trabajo para listado'!$CD$155:$DC$1048576,MATCH($A389,'Hoja de Trabajo para listado'!$CD$155:$CD$1048576,0),MATCH((CUADRO!F$4&amp;$E389),'Hoja de Trabajo para listado'!$CD$151:$DC$151,0)),0)</f>
        <v>0</v>
      </c>
      <c r="G389" s="241">
        <f ca="1">+IFERROR(INDEX('Hoja de Trabajo para listado'!$A$155:$Z$1048576,MATCH($A389,'Hoja de Trabajo para listado'!$A$155:$A$1048576,0),MATCH((CUADRO!G$4&amp;$E389),'Hoja de Trabajo para listado'!$A$151:$Z$151,0)),0)+IFERROR(INDEX('Hoja de Trabajo para listado'!$AB$155:$BA$1048576,MATCH($A389,'Hoja de Trabajo para listado'!$AB$155:$AB$1048576,0),MATCH((CUADRO!G$4&amp;$E389),'Hoja de Trabajo para listado'!$AB$151:$BA$151,0)),0)+IFERROR(INDEX('Hoja de Trabajo para listado'!$BC$155:$CB$1048576,MATCH($A389,'Hoja de Trabajo para listado'!$BC$155:$BC$1048576,0),MATCH((CUADRO!G$4&amp;$E389),'Hoja de Trabajo para listado'!$BC$151:$CB$151,0)),0)+IFERROR(INDEX('Hoja de Trabajo para listado'!$DE$153:$DG$274,MATCH($A389,'Hoja de Trabajo para listado'!$DE$153:$DE$1048576,0),MATCH((CUADRO!G$4&amp;$E389),'Hoja de Trabajo para listado'!$DE$151:$DG$151,0)),0)+IFERROR(INDEX('Hoja de Trabajo para listado'!$CD$155:$DC$1048576,MATCH($A389,'Hoja de Trabajo para listado'!$CD$155:$CD$1048576,0),MATCH((CUADRO!G$4&amp;$E389),'Hoja de Trabajo para listado'!$CD$151:$DC$151,0)),0)</f>
        <v>0</v>
      </c>
      <c r="H389" s="241">
        <f ca="1">+IFERROR(INDEX('Hoja de Trabajo para listado'!$A$155:$Z$1048576,MATCH($A389,'Hoja de Trabajo para listado'!$A$155:$A$1048576,0),MATCH((CUADRO!H$4&amp;$E389),'Hoja de Trabajo para listado'!$A$151:$Z$151,0)),0)+IFERROR(INDEX('Hoja de Trabajo para listado'!$AB$155:$BA$1048576,MATCH($A389,'Hoja de Trabajo para listado'!$AB$155:$AB$1048576,0),MATCH((CUADRO!H$4&amp;$E389),'Hoja de Trabajo para listado'!$AB$151:$BA$151,0)),0)+IFERROR(INDEX('Hoja de Trabajo para listado'!$BC$155:$CB$1048576,MATCH($A389,'Hoja de Trabajo para listado'!$BC$155:$BC$1048576,0),MATCH((CUADRO!H$4&amp;$E389),'Hoja de Trabajo para listado'!$BC$151:$CB$151,0)),0)+IFERROR(INDEX('Hoja de Trabajo para listado'!$DE$153:$DG$274,MATCH($A389,'Hoja de Trabajo para listado'!$DE$153:$DE$1048576,0),MATCH((CUADRO!H$4&amp;$E389),'Hoja de Trabajo para listado'!$DE$151:$DG$151,0)),0)+IFERROR(INDEX('Hoja de Trabajo para listado'!$CD$155:$DC$1048576,MATCH($A389,'Hoja de Trabajo para listado'!$CD$155:$CD$1048576,0),MATCH((CUADRO!H$4&amp;$E389),'Hoja de Trabajo para listado'!$CD$151:$DC$151,0)),0)</f>
        <v>0</v>
      </c>
      <c r="I389" s="241">
        <f ca="1">+IFERROR(INDEX('Hoja de Trabajo para listado'!$A$155:$Z$1048576,MATCH($A389,'Hoja de Trabajo para listado'!$A$155:$A$1048576,0),MATCH((CUADRO!I$4&amp;$E389),'Hoja de Trabajo para listado'!$A$151:$Z$151,0)),0)+IFERROR(INDEX('Hoja de Trabajo para listado'!$AB$155:$BA$1048576,MATCH($A389,'Hoja de Trabajo para listado'!$AB$155:$AB$1048576,0),MATCH((CUADRO!I$4&amp;$E389),'Hoja de Trabajo para listado'!$AB$151:$BA$151,0)),0)+IFERROR(INDEX('Hoja de Trabajo para listado'!$BC$155:$CB$1048576,MATCH($A389,'Hoja de Trabajo para listado'!$BC$155:$BC$1048576,0),MATCH((CUADRO!I$4&amp;$E389),'Hoja de Trabajo para listado'!$BC$151:$CB$151,0)),0)+IFERROR(INDEX('Hoja de Trabajo para listado'!$DE$153:$DG$274,MATCH($A389,'Hoja de Trabajo para listado'!$DE$153:$DE$1048576,0),MATCH((CUADRO!I$4&amp;$E389),'Hoja de Trabajo para listado'!$DE$151:$DG$151,0)),0)+IFERROR(INDEX('Hoja de Trabajo para listado'!$CD$155:$DC$1048576,MATCH($A389,'Hoja de Trabajo para listado'!$CD$155:$CD$1048576,0),MATCH((CUADRO!I$4&amp;$E389),'Hoja de Trabajo para listado'!$CD$151:$DC$151,0)),0)</f>
        <v>0</v>
      </c>
      <c r="J389" s="241">
        <f ca="1">+IFERROR(INDEX('Hoja de Trabajo para listado'!$A$155:$Z$1048576,MATCH($A389,'Hoja de Trabajo para listado'!$A$155:$A$1048576,0),MATCH((CUADRO!J$4&amp;$E389),'Hoja de Trabajo para listado'!$A$151:$Z$151,0)),0)+IFERROR(INDEX('Hoja de Trabajo para listado'!$AB$155:$BA$1048576,MATCH($A389,'Hoja de Trabajo para listado'!$AB$155:$AB$1048576,0),MATCH((CUADRO!J$4&amp;$E389),'Hoja de Trabajo para listado'!$AB$151:$BA$151,0)),0)+IFERROR(INDEX('Hoja de Trabajo para listado'!$BC$155:$CB$1048576,MATCH($A389,'Hoja de Trabajo para listado'!$BC$155:$BC$1048576,0),MATCH((CUADRO!J$4&amp;$E389),'Hoja de Trabajo para listado'!$BC$151:$CB$151,0)),0)+IFERROR(INDEX('Hoja de Trabajo para listado'!$DE$153:$DG$274,MATCH($A389,'Hoja de Trabajo para listado'!$DE$153:$DE$1048576,0),MATCH((CUADRO!J$4&amp;$E389),'Hoja de Trabajo para listado'!$DE$151:$DG$151,0)),0)+IFERROR(INDEX('Hoja de Trabajo para listado'!$CD$155:$DC$1048576,MATCH($A389,'Hoja de Trabajo para listado'!$CD$155:$CD$1048576,0),MATCH((CUADRO!J$4&amp;$E389),'Hoja de Trabajo para listado'!$CD$151:$DC$151,0)),0)</f>
        <v>0</v>
      </c>
      <c r="K389" s="241">
        <f ca="1">+IFERROR(INDEX('Hoja de Trabajo para listado'!$A$155:$Z$1048576,MATCH($A389,'Hoja de Trabajo para listado'!$A$155:$A$1048576,0),MATCH((CUADRO!K$4&amp;$E389),'Hoja de Trabajo para listado'!$A$151:$Z$151,0)),0)+IFERROR(INDEX('Hoja de Trabajo para listado'!$AB$155:$BA$1048576,MATCH($A389,'Hoja de Trabajo para listado'!$AB$155:$AB$1048576,0),MATCH((CUADRO!K$4&amp;$E389),'Hoja de Trabajo para listado'!$AB$151:$BA$151,0)),0)+IFERROR(INDEX('Hoja de Trabajo para listado'!$BC$155:$CB$1048576,MATCH($A389,'Hoja de Trabajo para listado'!$BC$155:$BC$1048576,0),MATCH((CUADRO!K$4&amp;$E389),'Hoja de Trabajo para listado'!$BC$151:$CB$151,0)),0)+IFERROR(INDEX('Hoja de Trabajo para listado'!$DE$153:$DG$274,MATCH($A389,'Hoja de Trabajo para listado'!$DE$153:$DE$1048576,0),MATCH((CUADRO!K$4&amp;$E389),'Hoja de Trabajo para listado'!$DE$151:$DG$151,0)),0)+IFERROR(INDEX('Hoja de Trabajo para listado'!$CD$155:$DC$1048576,MATCH($A389,'Hoja de Trabajo para listado'!$CD$155:$CD$1048576,0),MATCH((CUADRO!K$4&amp;$E389),'Hoja de Trabajo para listado'!$CD$151:$DC$151,0)),0)</f>
        <v>0</v>
      </c>
      <c r="L389" s="241">
        <f ca="1">+IFERROR(INDEX('Hoja de Trabajo para listado'!$A$155:$Z$1048576,MATCH($A389,'Hoja de Trabajo para listado'!$A$155:$A$1048576,0),MATCH((CUADRO!L$4&amp;$E389),'Hoja de Trabajo para listado'!$A$151:$Z$151,0)),0)+IFERROR(INDEX('Hoja de Trabajo para listado'!$AB$155:$BA$1048576,MATCH($A389,'Hoja de Trabajo para listado'!$AB$155:$AB$1048576,0),MATCH((CUADRO!L$4&amp;$E389),'Hoja de Trabajo para listado'!$AB$151:$BA$151,0)),0)+IFERROR(INDEX('Hoja de Trabajo para listado'!$BC$155:$CB$1048576,MATCH($A389,'Hoja de Trabajo para listado'!$BC$155:$BC$1048576,0),MATCH((CUADRO!L$4&amp;$E389),'Hoja de Trabajo para listado'!$BC$151:$CB$151,0)),0)+IFERROR(INDEX('Hoja de Trabajo para listado'!$DE$153:$DG$274,MATCH($A389,'Hoja de Trabajo para listado'!$DE$153:$DE$1048576,0),MATCH((CUADRO!L$4&amp;$E389),'Hoja de Trabajo para listado'!$DE$151:$DG$151,0)),0)+IFERROR(INDEX('Hoja de Trabajo para listado'!$CD$155:$DC$1048576,MATCH($A389,'Hoja de Trabajo para listado'!$CD$155:$CD$1048576,0),MATCH((CUADRO!L$4&amp;$E389),'Hoja de Trabajo para listado'!$CD$151:$DC$151,0)),0)</f>
        <v>0</v>
      </c>
      <c r="M389" s="241">
        <f ca="1">+IFERROR(INDEX('Hoja de Trabajo para listado'!$A$155:$Z$1048576,MATCH($A389,'Hoja de Trabajo para listado'!$A$155:$A$1048576,0),MATCH((CUADRO!M$4&amp;$E389),'Hoja de Trabajo para listado'!$A$151:$Z$151,0)),0)+IFERROR(INDEX('Hoja de Trabajo para listado'!$AB$155:$BA$1048576,MATCH($A389,'Hoja de Trabajo para listado'!$AB$155:$AB$1048576,0),MATCH((CUADRO!M$4&amp;$E389),'Hoja de Trabajo para listado'!$AB$151:$BA$151,0)),0)+IFERROR(INDEX('Hoja de Trabajo para listado'!$BC$155:$CB$1048576,MATCH($A389,'Hoja de Trabajo para listado'!$BC$155:$BC$1048576,0),MATCH((CUADRO!M$4&amp;$E389),'Hoja de Trabajo para listado'!$BC$151:$CB$151,0)),0)+IFERROR(INDEX('Hoja de Trabajo para listado'!$DE$153:$DG$274,MATCH($A389,'Hoja de Trabajo para listado'!$DE$153:$DE$1048576,0),MATCH((CUADRO!M$4&amp;$E389),'Hoja de Trabajo para listado'!$DE$151:$DG$151,0)),0)+IFERROR(INDEX('Hoja de Trabajo para listado'!$CD$155:$DC$1048576,MATCH($A389,'Hoja de Trabajo para listado'!$CD$155:$CD$1048576,0),MATCH((CUADRO!M$4&amp;$E389),'Hoja de Trabajo para listado'!$CD$151:$DC$151,0)),0)</f>
        <v>0</v>
      </c>
      <c r="N389" s="241">
        <f ca="1">+IFERROR(INDEX('Hoja de Trabajo para listado'!$A$155:$Z$1048576,MATCH($A389,'Hoja de Trabajo para listado'!$A$155:$A$1048576,0),MATCH((CUADRO!N$4&amp;$E389),'Hoja de Trabajo para listado'!$A$151:$Z$151,0)),0)+IFERROR(INDEX('Hoja de Trabajo para listado'!$AB$155:$BA$1048576,MATCH($A389,'Hoja de Trabajo para listado'!$AB$155:$AB$1048576,0),MATCH((CUADRO!N$4&amp;$E389),'Hoja de Trabajo para listado'!$AB$151:$BA$151,0)),0)+IFERROR(INDEX('Hoja de Trabajo para listado'!$BC$155:$CB$1048576,MATCH($A389,'Hoja de Trabajo para listado'!$BC$155:$BC$1048576,0),MATCH((CUADRO!N$4&amp;$E389),'Hoja de Trabajo para listado'!$BC$151:$CB$151,0)),0)+IFERROR(INDEX('Hoja de Trabajo para listado'!$DE$153:$DG$274,MATCH($A389,'Hoja de Trabajo para listado'!$DE$153:$DE$1048576,0),MATCH((CUADRO!N$4&amp;$E389),'Hoja de Trabajo para listado'!$DE$151:$DG$151,0)),0)+IFERROR(INDEX('Hoja de Trabajo para listado'!$CD$155:$DC$1048576,MATCH($A389,'Hoja de Trabajo para listado'!$CD$155:$CD$1048576,0),MATCH((CUADRO!N$4&amp;$E389),'Hoja de Trabajo para listado'!$CD$151:$DC$151,0)),0)</f>
        <v>0</v>
      </c>
      <c r="O389" s="241">
        <f ca="1">+IFERROR(INDEX('Hoja de Trabajo para listado'!$A$155:$Z$1048576,MATCH($A389,'Hoja de Trabajo para listado'!$A$155:$A$1048576,0),MATCH((CUADRO!O$4&amp;$E389),'Hoja de Trabajo para listado'!$A$151:$Z$151,0)),0)+IFERROR(INDEX('Hoja de Trabajo para listado'!$AB$155:$BA$1048576,MATCH($A389,'Hoja de Trabajo para listado'!$AB$155:$AB$1048576,0),MATCH((CUADRO!O$4&amp;$E389),'Hoja de Trabajo para listado'!$AB$151:$BA$151,0)),0)+IFERROR(INDEX('Hoja de Trabajo para listado'!$BC$155:$CB$1048576,MATCH($A389,'Hoja de Trabajo para listado'!$BC$155:$BC$1048576,0),MATCH((CUADRO!O$4&amp;$E389),'Hoja de Trabajo para listado'!$BC$151:$CB$151,0)),0)+IFERROR(INDEX('Hoja de Trabajo para listado'!$DE$153:$DG$274,MATCH($A389,'Hoja de Trabajo para listado'!$DE$153:$DE$1048576,0),MATCH((CUADRO!O$4&amp;$E389),'Hoja de Trabajo para listado'!$DE$151:$DG$151,0)),0)+IFERROR(INDEX('Hoja de Trabajo para listado'!$CD$155:$DC$1048576,MATCH($A389,'Hoja de Trabajo para listado'!$CD$155:$CD$1048576,0),MATCH((CUADRO!O$4&amp;$E389),'Hoja de Trabajo para listado'!$CD$151:$DC$151,0)),0)</f>
        <v>0</v>
      </c>
      <c r="P389" s="241">
        <f ca="1">+IFERROR(INDEX('Hoja de Trabajo para listado'!$A$155:$Z$1048576,MATCH($A389,'Hoja de Trabajo para listado'!$A$155:$A$1048576,0),MATCH((CUADRO!P$4&amp;$E389),'Hoja de Trabajo para listado'!$A$151:$Z$151,0)),0)+IFERROR(INDEX('Hoja de Trabajo para listado'!$AB$155:$BA$1048576,MATCH($A389,'Hoja de Trabajo para listado'!$AB$155:$AB$1048576,0),MATCH((CUADRO!P$4&amp;$E389),'Hoja de Trabajo para listado'!$AB$151:$BA$151,0)),0)+IFERROR(INDEX('Hoja de Trabajo para listado'!$BC$155:$CB$1048576,MATCH($A389,'Hoja de Trabajo para listado'!$BC$155:$BC$1048576,0),MATCH((CUADRO!P$4&amp;$E389),'Hoja de Trabajo para listado'!$BC$151:$CB$151,0)),0)+IFERROR(INDEX('Hoja de Trabajo para listado'!$DE$153:$DG$274,MATCH($A389,'Hoja de Trabajo para listado'!$DE$153:$DE$1048576,0),MATCH((CUADRO!P$4&amp;$E389),'Hoja de Trabajo para listado'!$DE$151:$DG$151,0)),0)+IFERROR(INDEX('Hoja de Trabajo para listado'!$CD$155:$DC$1048576,MATCH($A389,'Hoja de Trabajo para listado'!$CD$155:$CD$1048576,0),MATCH((CUADRO!P$4&amp;$E389),'Hoja de Trabajo para listado'!$CD$151:$DC$151,0)),0)</f>
        <v>0</v>
      </c>
      <c r="Q389" s="241">
        <f ca="1">+IFERROR(INDEX('Hoja de Trabajo para listado'!$A$155:$Z$1048576,MATCH($A389,'Hoja de Trabajo para listado'!$A$155:$A$1048576,0),MATCH((CUADRO!Q$4&amp;$E389),'Hoja de Trabajo para listado'!$A$151:$Z$151,0)),0)+IFERROR(INDEX('Hoja de Trabajo para listado'!$AB$155:$BA$1048576,MATCH($A389,'Hoja de Trabajo para listado'!$AB$155:$AB$1048576,0),MATCH((CUADRO!Q$4&amp;$E389),'Hoja de Trabajo para listado'!$AB$151:$BA$151,0)),0)+IFERROR(INDEX('Hoja de Trabajo para listado'!$BC$155:$CB$1048576,MATCH($A389,'Hoja de Trabajo para listado'!$BC$155:$BC$1048576,0),MATCH((CUADRO!Q$4&amp;$E389),'Hoja de Trabajo para listado'!$BC$151:$CB$151,0)),0)+IFERROR(INDEX('Hoja de Trabajo para listado'!$DE$153:$DG$274,MATCH($A389,'Hoja de Trabajo para listado'!$DE$153:$DE$1048576,0),MATCH((CUADRO!Q$4&amp;$E389),'Hoja de Trabajo para listado'!$DE$151:$DG$151,0)),0)+IFERROR(INDEX('Hoja de Trabajo para listado'!$CD$155:$DC$1048576,MATCH($A389,'Hoja de Trabajo para listado'!$CD$155:$CD$1048576,0),MATCH((CUADRO!Q$4&amp;$E389),'Hoja de Trabajo para listado'!$CD$151:$DC$151,0)),0)</f>
        <v>0</v>
      </c>
      <c r="R389" s="241">
        <f t="shared" ca="1" si="15"/>
        <v>0</v>
      </c>
      <c r="S389" s="260"/>
      <c r="T389" s="241">
        <f ca="1">+T390</f>
        <v>4188</v>
      </c>
      <c r="U389" s="240">
        <f t="shared" si="16"/>
        <v>1</v>
      </c>
      <c r="V389" s="327" t="str">
        <f>+VLOOKUP(A389,bd_lista!$A$3:$E$592,5,FALSE)</f>
        <v>Instituciones Descentralizadas</v>
      </c>
      <c r="W389" s="397" t="str">
        <f>+V389</f>
        <v>Instituciones Descentralizadas</v>
      </c>
      <c r="X389" s="240">
        <f>+VLOOKUP(A389,[4]Sheet1!$A$13:$D$744,4,FALSE)</f>
        <v>0</v>
      </c>
      <c r="Y389" s="240" t="e">
        <f>+VLOOKUP(X389,bd_lista!$A$3:$C$592,3,FALSE)</f>
        <v>#N/A</v>
      </c>
      <c r="Z389" s="290">
        <f>+X389</f>
        <v>0</v>
      </c>
      <c r="AA389" s="315" t="e">
        <f>+Y389</f>
        <v>#N/A</v>
      </c>
    </row>
    <row r="390" spans="1:27" ht="15" customHeight="1">
      <c r="A390" s="378">
        <v>661</v>
      </c>
      <c r="B390" s="394"/>
      <c r="C390" s="327" t="str">
        <f>+VLOOKUP(A390,bd_lista!$A$3:$C$592,3,FALSE)</f>
        <v>Tribunal Constitucional Plurinacional</v>
      </c>
      <c r="D390" s="396"/>
      <c r="E390" s="327" t="s">
        <v>1304</v>
      </c>
      <c r="F390" s="243">
        <f ca="1">+IFERROR(INDEX('Hoja de Trabajo para listado'!$A$155:$Z$1048576,MATCH($A390,'Hoja de Trabajo para listado'!$A$155:$A$1048576,0),MATCH((CUADRO!F$4&amp;$E390),'Hoja de Trabajo para listado'!$A$151:$Z$151,0)),0)+IFERROR(INDEX('Hoja de Trabajo para listado'!$AB$155:$BA$1048576,MATCH($A390,'Hoja de Trabajo para listado'!$AB$155:$AB$1048576,0),MATCH((CUADRO!F$4&amp;$E390),'Hoja de Trabajo para listado'!$AB$151:$BA$151,0)),0)+IFERROR(INDEX('Hoja de Trabajo para listado'!$BC$155:$CB$1048576,MATCH($A390,'Hoja de Trabajo para listado'!$BC$155:$BC$1048576,0),MATCH((CUADRO!F$4&amp;$E390),'Hoja de Trabajo para listado'!$BC$151:$CB$151,0)),0)+IFERROR(INDEX('Hoja de Trabajo para listado'!$DE$153:$DG$274,MATCH($A390,'Hoja de Trabajo para listado'!$DE$153:$DE$1048576,0),MATCH((CUADRO!F$4&amp;$E390),'Hoja de Trabajo para listado'!$DE$151:$DG$151,0)),0)+IFERROR(INDEX('Hoja de Trabajo para listado'!$CD$155:$DC$1048576,MATCH($A390,'Hoja de Trabajo para listado'!$CD$155:$CD$1048576,0),MATCH((CUADRO!F$4&amp;$E390),'Hoja de Trabajo para listado'!$CD$151:$DC$151,0)),0)</f>
        <v>0</v>
      </c>
      <c r="G390" s="243">
        <f ca="1">+IFERROR(INDEX('Hoja de Trabajo para listado'!$A$155:$Z$1048576,MATCH($A390,'Hoja de Trabajo para listado'!$A$155:$A$1048576,0),MATCH((CUADRO!G$4&amp;$E390),'Hoja de Trabajo para listado'!$A$151:$Z$151,0)),0)+IFERROR(INDEX('Hoja de Trabajo para listado'!$AB$155:$BA$1048576,MATCH($A390,'Hoja de Trabajo para listado'!$AB$155:$AB$1048576,0),MATCH((CUADRO!G$4&amp;$E390),'Hoja de Trabajo para listado'!$AB$151:$BA$151,0)),0)+IFERROR(INDEX('Hoja de Trabajo para listado'!$BC$155:$CB$1048576,MATCH($A390,'Hoja de Trabajo para listado'!$BC$155:$BC$1048576,0),MATCH((CUADRO!G$4&amp;$E390),'Hoja de Trabajo para listado'!$BC$151:$CB$151,0)),0)+IFERROR(INDEX('Hoja de Trabajo para listado'!$DE$153:$DG$274,MATCH($A390,'Hoja de Trabajo para listado'!$DE$153:$DE$1048576,0),MATCH((CUADRO!G$4&amp;$E390),'Hoja de Trabajo para listado'!$DE$151:$DG$151,0)),0)+IFERROR(INDEX('Hoja de Trabajo para listado'!$CD$155:$DC$1048576,MATCH($A390,'Hoja de Trabajo para listado'!$CD$155:$CD$1048576,0),MATCH((CUADRO!G$4&amp;$E390),'Hoja de Trabajo para listado'!$CD$151:$DC$151,0)),0)</f>
        <v>0</v>
      </c>
      <c r="H390" s="243">
        <f ca="1">+IFERROR(INDEX('Hoja de Trabajo para listado'!$A$155:$Z$1048576,MATCH($A390,'Hoja de Trabajo para listado'!$A$155:$A$1048576,0),MATCH((CUADRO!H$4&amp;$E390),'Hoja de Trabajo para listado'!$A$151:$Z$151,0)),0)+IFERROR(INDEX('Hoja de Trabajo para listado'!$AB$155:$BA$1048576,MATCH($A390,'Hoja de Trabajo para listado'!$AB$155:$AB$1048576,0),MATCH((CUADRO!H$4&amp;$E390),'Hoja de Trabajo para listado'!$AB$151:$BA$151,0)),0)+IFERROR(INDEX('Hoja de Trabajo para listado'!$BC$155:$CB$1048576,MATCH($A390,'Hoja de Trabajo para listado'!$BC$155:$BC$1048576,0),MATCH((CUADRO!H$4&amp;$E390),'Hoja de Trabajo para listado'!$BC$151:$CB$151,0)),0)+IFERROR(INDEX('Hoja de Trabajo para listado'!$DE$153:$DG$274,MATCH($A390,'Hoja de Trabajo para listado'!$DE$153:$DE$1048576,0),MATCH((CUADRO!H$4&amp;$E390),'Hoja de Trabajo para listado'!$DE$151:$DG$151,0)),0)+IFERROR(INDEX('Hoja de Trabajo para listado'!$CD$155:$DC$1048576,MATCH($A390,'Hoja de Trabajo para listado'!$CD$155:$CD$1048576,0),MATCH((CUADRO!H$4&amp;$E390),'Hoja de Trabajo para listado'!$CD$151:$DC$151,0)),0)</f>
        <v>0</v>
      </c>
      <c r="I390" s="243">
        <f ca="1">+IFERROR(INDEX('Hoja de Trabajo para listado'!$A$155:$Z$1048576,MATCH($A390,'Hoja de Trabajo para listado'!$A$155:$A$1048576,0),MATCH((CUADRO!I$4&amp;$E390),'Hoja de Trabajo para listado'!$A$151:$Z$151,0)),0)+IFERROR(INDEX('Hoja de Trabajo para listado'!$AB$155:$BA$1048576,MATCH($A390,'Hoja de Trabajo para listado'!$AB$155:$AB$1048576,0),MATCH((CUADRO!I$4&amp;$E390),'Hoja de Trabajo para listado'!$AB$151:$BA$151,0)),0)+IFERROR(INDEX('Hoja de Trabajo para listado'!$BC$155:$CB$1048576,MATCH($A390,'Hoja de Trabajo para listado'!$BC$155:$BC$1048576,0),MATCH((CUADRO!I$4&amp;$E390),'Hoja de Trabajo para listado'!$BC$151:$CB$151,0)),0)+IFERROR(INDEX('Hoja de Trabajo para listado'!$DE$153:$DG$274,MATCH($A390,'Hoja de Trabajo para listado'!$DE$153:$DE$1048576,0),MATCH((CUADRO!I$4&amp;$E390),'Hoja de Trabajo para listado'!$DE$151:$DG$151,0)),0)+IFERROR(INDEX('Hoja de Trabajo para listado'!$CD$155:$DC$1048576,MATCH($A390,'Hoja de Trabajo para listado'!$CD$155:$CD$1048576,0),MATCH((CUADRO!I$4&amp;$E390),'Hoja de Trabajo para listado'!$CD$151:$DC$151,0)),0)</f>
        <v>0</v>
      </c>
      <c r="J390" s="243">
        <f ca="1">+IFERROR(INDEX('Hoja de Trabajo para listado'!$A$155:$Z$1048576,MATCH($A390,'Hoja de Trabajo para listado'!$A$155:$A$1048576,0),MATCH((CUADRO!J$4&amp;$E390),'Hoja de Trabajo para listado'!$A$151:$Z$151,0)),0)+IFERROR(INDEX('Hoja de Trabajo para listado'!$AB$155:$BA$1048576,MATCH($A390,'Hoja de Trabajo para listado'!$AB$155:$AB$1048576,0),MATCH((CUADRO!J$4&amp;$E390),'Hoja de Trabajo para listado'!$AB$151:$BA$151,0)),0)+IFERROR(INDEX('Hoja de Trabajo para listado'!$BC$155:$CB$1048576,MATCH($A390,'Hoja de Trabajo para listado'!$BC$155:$BC$1048576,0),MATCH((CUADRO!J$4&amp;$E390),'Hoja de Trabajo para listado'!$BC$151:$CB$151,0)),0)+IFERROR(INDEX('Hoja de Trabajo para listado'!$DE$153:$DG$274,MATCH($A390,'Hoja de Trabajo para listado'!$DE$153:$DE$1048576,0),MATCH((CUADRO!J$4&amp;$E390),'Hoja de Trabajo para listado'!$DE$151:$DG$151,0)),0)+IFERROR(INDEX('Hoja de Trabajo para listado'!$CD$155:$DC$1048576,MATCH($A390,'Hoja de Trabajo para listado'!$CD$155:$CD$1048576,0),MATCH((CUADRO!J$4&amp;$E390),'Hoja de Trabajo para listado'!$CD$151:$DC$151,0)),0)</f>
        <v>0</v>
      </c>
      <c r="K390" s="243">
        <f ca="1">+IFERROR(INDEX('Hoja de Trabajo para listado'!$A$155:$Z$1048576,MATCH($A390,'Hoja de Trabajo para listado'!$A$155:$A$1048576,0),MATCH((CUADRO!K$4&amp;$E390),'Hoja de Trabajo para listado'!$A$151:$Z$151,0)),0)+IFERROR(INDEX('Hoja de Trabajo para listado'!$AB$155:$BA$1048576,MATCH($A390,'Hoja de Trabajo para listado'!$AB$155:$AB$1048576,0),MATCH((CUADRO!K$4&amp;$E390),'Hoja de Trabajo para listado'!$AB$151:$BA$151,0)),0)+IFERROR(INDEX('Hoja de Trabajo para listado'!$BC$155:$CB$1048576,MATCH($A390,'Hoja de Trabajo para listado'!$BC$155:$BC$1048576,0),MATCH((CUADRO!K$4&amp;$E390),'Hoja de Trabajo para listado'!$BC$151:$CB$151,0)),0)+IFERROR(INDEX('Hoja de Trabajo para listado'!$DE$153:$DG$274,MATCH($A390,'Hoja de Trabajo para listado'!$DE$153:$DE$1048576,0),MATCH((CUADRO!K$4&amp;$E390),'Hoja de Trabajo para listado'!$DE$151:$DG$151,0)),0)+IFERROR(INDEX('Hoja de Trabajo para listado'!$CD$155:$DC$1048576,MATCH($A390,'Hoja de Trabajo para listado'!$CD$155:$CD$1048576,0),MATCH((CUADRO!K$4&amp;$E390),'Hoja de Trabajo para listado'!$CD$151:$DC$151,0)),0)</f>
        <v>0</v>
      </c>
      <c r="L390" s="243">
        <f ca="1">+IFERROR(INDEX('Hoja de Trabajo para listado'!$A$155:$Z$1048576,MATCH($A390,'Hoja de Trabajo para listado'!$A$155:$A$1048576,0),MATCH((CUADRO!L$4&amp;$E390),'Hoja de Trabajo para listado'!$A$151:$Z$151,0)),0)+IFERROR(INDEX('Hoja de Trabajo para listado'!$AB$155:$BA$1048576,MATCH($A390,'Hoja de Trabajo para listado'!$AB$155:$AB$1048576,0),MATCH((CUADRO!L$4&amp;$E390),'Hoja de Trabajo para listado'!$AB$151:$BA$151,0)),0)+IFERROR(INDEX('Hoja de Trabajo para listado'!$BC$155:$CB$1048576,MATCH($A390,'Hoja de Trabajo para listado'!$BC$155:$BC$1048576,0),MATCH((CUADRO!L$4&amp;$E390),'Hoja de Trabajo para listado'!$BC$151:$CB$151,0)),0)+IFERROR(INDEX('Hoja de Trabajo para listado'!$DE$153:$DG$274,MATCH($A390,'Hoja de Trabajo para listado'!$DE$153:$DE$1048576,0),MATCH((CUADRO!L$4&amp;$E390),'Hoja de Trabajo para listado'!$DE$151:$DG$151,0)),0)+IFERROR(INDEX('Hoja de Trabajo para listado'!$CD$155:$DC$1048576,MATCH($A390,'Hoja de Trabajo para listado'!$CD$155:$CD$1048576,0),MATCH((CUADRO!L$4&amp;$E390),'Hoja de Trabajo para listado'!$CD$151:$DC$151,0)),0)</f>
        <v>0</v>
      </c>
      <c r="M390" s="243">
        <f ca="1">+IFERROR(INDEX('Hoja de Trabajo para listado'!$A$155:$Z$1048576,MATCH($A390,'Hoja de Trabajo para listado'!$A$155:$A$1048576,0),MATCH((CUADRO!M$4&amp;$E390),'Hoja de Trabajo para listado'!$A$151:$Z$151,0)),0)+IFERROR(INDEX('Hoja de Trabajo para listado'!$AB$155:$BA$1048576,MATCH($A390,'Hoja de Trabajo para listado'!$AB$155:$AB$1048576,0),MATCH((CUADRO!M$4&amp;$E390),'Hoja de Trabajo para listado'!$AB$151:$BA$151,0)),0)+IFERROR(INDEX('Hoja de Trabajo para listado'!$BC$155:$CB$1048576,MATCH($A390,'Hoja de Trabajo para listado'!$BC$155:$BC$1048576,0),MATCH((CUADRO!M$4&amp;$E390),'Hoja de Trabajo para listado'!$BC$151:$CB$151,0)),0)+IFERROR(INDEX('Hoja de Trabajo para listado'!$DE$153:$DG$274,MATCH($A390,'Hoja de Trabajo para listado'!$DE$153:$DE$1048576,0),MATCH((CUADRO!M$4&amp;$E390),'Hoja de Trabajo para listado'!$DE$151:$DG$151,0)),0)+IFERROR(INDEX('Hoja de Trabajo para listado'!$CD$155:$DC$1048576,MATCH($A390,'Hoja de Trabajo para listado'!$CD$155:$CD$1048576,0),MATCH((CUADRO!M$4&amp;$E390),'Hoja de Trabajo para listado'!$CD$151:$DC$151,0)),0)</f>
        <v>0</v>
      </c>
      <c r="N390" s="243">
        <f ca="1">+IFERROR(INDEX('Hoja de Trabajo para listado'!$A$155:$Z$1048576,MATCH($A390,'Hoja de Trabajo para listado'!$A$155:$A$1048576,0),MATCH((CUADRO!N$4&amp;$E390),'Hoja de Trabajo para listado'!$A$151:$Z$151,0)),0)+IFERROR(INDEX('Hoja de Trabajo para listado'!$AB$155:$BA$1048576,MATCH($A390,'Hoja de Trabajo para listado'!$AB$155:$AB$1048576,0),MATCH((CUADRO!N$4&amp;$E390),'Hoja de Trabajo para listado'!$AB$151:$BA$151,0)),0)+IFERROR(INDEX('Hoja de Trabajo para listado'!$BC$155:$CB$1048576,MATCH($A390,'Hoja de Trabajo para listado'!$BC$155:$BC$1048576,0),MATCH((CUADRO!N$4&amp;$E390),'Hoja de Trabajo para listado'!$BC$151:$CB$151,0)),0)+IFERROR(INDEX('Hoja de Trabajo para listado'!$DE$153:$DG$274,MATCH($A390,'Hoja de Trabajo para listado'!$DE$153:$DE$1048576,0),MATCH((CUADRO!N$4&amp;$E390),'Hoja de Trabajo para listado'!$DE$151:$DG$151,0)),0)+IFERROR(INDEX('Hoja de Trabajo para listado'!$CD$155:$DC$1048576,MATCH($A390,'Hoja de Trabajo para listado'!$CD$155:$CD$1048576,0),MATCH((CUADRO!N$4&amp;$E390),'Hoja de Trabajo para listado'!$CD$151:$DC$151,0)),0)</f>
        <v>0</v>
      </c>
      <c r="O390" s="243">
        <f ca="1">+IFERROR(INDEX('Hoja de Trabajo para listado'!$A$155:$Z$1048576,MATCH($A390,'Hoja de Trabajo para listado'!$A$155:$A$1048576,0),MATCH((CUADRO!O$4&amp;$E390),'Hoja de Trabajo para listado'!$A$151:$Z$151,0)),0)+IFERROR(INDEX('Hoja de Trabajo para listado'!$AB$155:$BA$1048576,MATCH($A390,'Hoja de Trabajo para listado'!$AB$155:$AB$1048576,0),MATCH((CUADRO!O$4&amp;$E390),'Hoja de Trabajo para listado'!$AB$151:$BA$151,0)),0)+IFERROR(INDEX('Hoja de Trabajo para listado'!$BC$155:$CB$1048576,MATCH($A390,'Hoja de Trabajo para listado'!$BC$155:$BC$1048576,0),MATCH((CUADRO!O$4&amp;$E390),'Hoja de Trabajo para listado'!$BC$151:$CB$151,0)),0)+IFERROR(INDEX('Hoja de Trabajo para listado'!$DE$153:$DG$274,MATCH($A390,'Hoja de Trabajo para listado'!$DE$153:$DE$1048576,0),MATCH((CUADRO!O$4&amp;$E390),'Hoja de Trabajo para listado'!$DE$151:$DG$151,0)),0)+IFERROR(INDEX('Hoja de Trabajo para listado'!$CD$155:$DC$1048576,MATCH($A390,'Hoja de Trabajo para listado'!$CD$155:$CD$1048576,0),MATCH((CUADRO!O$4&amp;$E390),'Hoja de Trabajo para listado'!$CD$151:$DC$151,0)),0)</f>
        <v>0</v>
      </c>
      <c r="P390" s="243">
        <f ca="1">+IFERROR(INDEX('Hoja de Trabajo para listado'!$A$155:$Z$1048576,MATCH($A390,'Hoja de Trabajo para listado'!$A$155:$A$1048576,0),MATCH((CUADRO!P$4&amp;$E390),'Hoja de Trabajo para listado'!$A$151:$Z$151,0)),0)+IFERROR(INDEX('Hoja de Trabajo para listado'!$AB$155:$BA$1048576,MATCH($A390,'Hoja de Trabajo para listado'!$AB$155:$AB$1048576,0),MATCH((CUADRO!P$4&amp;$E390),'Hoja de Trabajo para listado'!$AB$151:$BA$151,0)),0)+IFERROR(INDEX('Hoja de Trabajo para listado'!$BC$155:$CB$1048576,MATCH($A390,'Hoja de Trabajo para listado'!$BC$155:$BC$1048576,0),MATCH((CUADRO!P$4&amp;$E390),'Hoja de Trabajo para listado'!$BC$151:$CB$151,0)),0)+IFERROR(INDEX('Hoja de Trabajo para listado'!$DE$153:$DG$274,MATCH($A390,'Hoja de Trabajo para listado'!$DE$153:$DE$1048576,0),MATCH((CUADRO!P$4&amp;$E390),'Hoja de Trabajo para listado'!$DE$151:$DG$151,0)),0)+IFERROR(INDEX('Hoja de Trabajo para listado'!$CD$155:$DC$1048576,MATCH($A390,'Hoja de Trabajo para listado'!$CD$155:$CD$1048576,0),MATCH((CUADRO!P$4&amp;$E390),'Hoja de Trabajo para listado'!$CD$151:$DC$151,0)),0)</f>
        <v>4188</v>
      </c>
      <c r="Q390" s="243">
        <f ca="1">+IFERROR(INDEX('Hoja de Trabajo para listado'!$A$155:$Z$1048576,MATCH($A390,'Hoja de Trabajo para listado'!$A$155:$A$1048576,0),MATCH((CUADRO!Q$4&amp;$E390),'Hoja de Trabajo para listado'!$A$151:$Z$151,0)),0)+IFERROR(INDEX('Hoja de Trabajo para listado'!$AB$155:$BA$1048576,MATCH($A390,'Hoja de Trabajo para listado'!$AB$155:$AB$1048576,0),MATCH((CUADRO!Q$4&amp;$E390),'Hoja de Trabajo para listado'!$AB$151:$BA$151,0)),0)+IFERROR(INDEX('Hoja de Trabajo para listado'!$BC$155:$CB$1048576,MATCH($A390,'Hoja de Trabajo para listado'!$BC$155:$BC$1048576,0),MATCH((CUADRO!Q$4&amp;$E390),'Hoja de Trabajo para listado'!$BC$151:$CB$151,0)),0)+IFERROR(INDEX('Hoja de Trabajo para listado'!$DE$153:$DG$274,MATCH($A390,'Hoja de Trabajo para listado'!$DE$153:$DE$1048576,0),MATCH((CUADRO!Q$4&amp;$E390),'Hoja de Trabajo para listado'!$DE$151:$DG$151,0)),0)+IFERROR(INDEX('Hoja de Trabajo para listado'!$CD$155:$DC$1048576,MATCH($A390,'Hoja de Trabajo para listado'!$CD$155:$CD$1048576,0),MATCH((CUADRO!Q$4&amp;$E390),'Hoja de Trabajo para listado'!$CD$151:$DC$151,0)),0)</f>
        <v>0</v>
      </c>
      <c r="R390" s="243">
        <f t="shared" ca="1" si="15"/>
        <v>4188</v>
      </c>
      <c r="S390" s="259">
        <f ca="1">+R389+R390</f>
        <v>4188</v>
      </c>
      <c r="T390" s="243">
        <f ca="1">+S390</f>
        <v>4188</v>
      </c>
      <c r="U390" s="242">
        <f t="shared" si="16"/>
        <v>2</v>
      </c>
      <c r="V390" s="327" t="str">
        <f>+VLOOKUP(A390,bd_lista!$A$3:$E$592,5,FALSE)</f>
        <v>Instituciones Descentralizadas</v>
      </c>
      <c r="W390" s="398"/>
      <c r="X390" s="240">
        <f>+VLOOKUP(A390,[4]Sheet1!$A$13:$D$744,4,FALSE)</f>
        <v>0</v>
      </c>
      <c r="Y390" s="240" t="e">
        <f>+VLOOKUP(X390,bd_lista!$A$3:$C$592,3,FALSE)</f>
        <v>#N/A</v>
      </c>
      <c r="Z390" s="288"/>
      <c r="AA390" s="317"/>
    </row>
    <row r="391" spans="1:27" ht="15" customHeight="1">
      <c r="A391" s="379">
        <v>670</v>
      </c>
      <c r="B391" s="393">
        <f>+A391</f>
        <v>670</v>
      </c>
      <c r="C391" s="245" t="str">
        <f>+VLOOKUP(A391,bd_lista!$A$3:$C$592,3,FALSE)</f>
        <v>Órgano Electoral Plurinacional</v>
      </c>
      <c r="D391" s="395" t="str">
        <f>+C391</f>
        <v>Órgano Electoral Plurinacional</v>
      </c>
      <c r="E391" s="245" t="s">
        <v>1303</v>
      </c>
      <c r="F391" s="241">
        <f ca="1">+IFERROR(INDEX('Hoja de Trabajo para listado'!$A$155:$Z$1048576,MATCH($A391,'Hoja de Trabajo para listado'!$A$155:$A$1048576,0),MATCH((CUADRO!F$4&amp;$E391),'Hoja de Trabajo para listado'!$A$151:$Z$151,0)),0)+IFERROR(INDEX('Hoja de Trabajo para listado'!$AB$155:$BA$1048576,MATCH($A391,'Hoja de Trabajo para listado'!$AB$155:$AB$1048576,0),MATCH((CUADRO!F$4&amp;$E391),'Hoja de Trabajo para listado'!$AB$151:$BA$151,0)),0)+IFERROR(INDEX('Hoja de Trabajo para listado'!$BC$155:$CB$1048576,MATCH($A391,'Hoja de Trabajo para listado'!$BC$155:$BC$1048576,0),MATCH((CUADRO!F$4&amp;$E391),'Hoja de Trabajo para listado'!$BC$151:$CB$151,0)),0)+IFERROR(INDEX('Hoja de Trabajo para listado'!$DE$153:$DG$274,MATCH($A391,'Hoja de Trabajo para listado'!$DE$153:$DE$1048576,0),MATCH((CUADRO!F$4&amp;$E391),'Hoja de Trabajo para listado'!$DE$151:$DG$151,0)),0)+IFERROR(INDEX('Hoja de Trabajo para listado'!$CD$155:$DC$1048576,MATCH($A391,'Hoja de Trabajo para listado'!$CD$155:$CD$1048576,0),MATCH((CUADRO!F$4&amp;$E391),'Hoja de Trabajo para listado'!$CD$151:$DC$151,0)),0)</f>
        <v>0</v>
      </c>
      <c r="G391" s="241">
        <f ca="1">+IFERROR(INDEX('Hoja de Trabajo para listado'!$A$155:$Z$1048576,MATCH($A391,'Hoja de Trabajo para listado'!$A$155:$A$1048576,0),MATCH((CUADRO!G$4&amp;$E391),'Hoja de Trabajo para listado'!$A$151:$Z$151,0)),0)+IFERROR(INDEX('Hoja de Trabajo para listado'!$AB$155:$BA$1048576,MATCH($A391,'Hoja de Trabajo para listado'!$AB$155:$AB$1048576,0),MATCH((CUADRO!G$4&amp;$E391),'Hoja de Trabajo para listado'!$AB$151:$BA$151,0)),0)+IFERROR(INDEX('Hoja de Trabajo para listado'!$BC$155:$CB$1048576,MATCH($A391,'Hoja de Trabajo para listado'!$BC$155:$BC$1048576,0),MATCH((CUADRO!G$4&amp;$E391),'Hoja de Trabajo para listado'!$BC$151:$CB$151,0)),0)+IFERROR(INDEX('Hoja de Trabajo para listado'!$DE$153:$DG$274,MATCH($A391,'Hoja de Trabajo para listado'!$DE$153:$DE$1048576,0),MATCH((CUADRO!G$4&amp;$E391),'Hoja de Trabajo para listado'!$DE$151:$DG$151,0)),0)+IFERROR(INDEX('Hoja de Trabajo para listado'!$CD$155:$DC$1048576,MATCH($A391,'Hoja de Trabajo para listado'!$CD$155:$CD$1048576,0),MATCH((CUADRO!G$4&amp;$E391),'Hoja de Trabajo para listado'!$CD$151:$DC$151,0)),0)</f>
        <v>0</v>
      </c>
      <c r="H391" s="241">
        <f ca="1">+IFERROR(INDEX('Hoja de Trabajo para listado'!$A$155:$Z$1048576,MATCH($A391,'Hoja de Trabajo para listado'!$A$155:$A$1048576,0),MATCH((CUADRO!H$4&amp;$E391),'Hoja de Trabajo para listado'!$A$151:$Z$151,0)),0)+IFERROR(INDEX('Hoja de Trabajo para listado'!$AB$155:$BA$1048576,MATCH($A391,'Hoja de Trabajo para listado'!$AB$155:$AB$1048576,0),MATCH((CUADRO!H$4&amp;$E391),'Hoja de Trabajo para listado'!$AB$151:$BA$151,0)),0)+IFERROR(INDEX('Hoja de Trabajo para listado'!$BC$155:$CB$1048576,MATCH($A391,'Hoja de Trabajo para listado'!$BC$155:$BC$1048576,0),MATCH((CUADRO!H$4&amp;$E391),'Hoja de Trabajo para listado'!$BC$151:$CB$151,0)),0)+IFERROR(INDEX('Hoja de Trabajo para listado'!$DE$153:$DG$274,MATCH($A391,'Hoja de Trabajo para listado'!$DE$153:$DE$1048576,0),MATCH((CUADRO!H$4&amp;$E391),'Hoja de Trabajo para listado'!$DE$151:$DG$151,0)),0)+IFERROR(INDEX('Hoja de Trabajo para listado'!$CD$155:$DC$1048576,MATCH($A391,'Hoja de Trabajo para listado'!$CD$155:$CD$1048576,0),MATCH((CUADRO!H$4&amp;$E391),'Hoja de Trabajo para listado'!$CD$151:$DC$151,0)),0)</f>
        <v>0</v>
      </c>
      <c r="I391" s="241">
        <f ca="1">+IFERROR(INDEX('Hoja de Trabajo para listado'!$A$155:$Z$1048576,MATCH($A391,'Hoja de Trabajo para listado'!$A$155:$A$1048576,0),MATCH((CUADRO!I$4&amp;$E391),'Hoja de Trabajo para listado'!$A$151:$Z$151,0)),0)+IFERROR(INDEX('Hoja de Trabajo para listado'!$AB$155:$BA$1048576,MATCH($A391,'Hoja de Trabajo para listado'!$AB$155:$AB$1048576,0),MATCH((CUADRO!I$4&amp;$E391),'Hoja de Trabajo para listado'!$AB$151:$BA$151,0)),0)+IFERROR(INDEX('Hoja de Trabajo para listado'!$BC$155:$CB$1048576,MATCH($A391,'Hoja de Trabajo para listado'!$BC$155:$BC$1048576,0),MATCH((CUADRO!I$4&amp;$E391),'Hoja de Trabajo para listado'!$BC$151:$CB$151,0)),0)+IFERROR(INDEX('Hoja de Trabajo para listado'!$DE$153:$DG$274,MATCH($A391,'Hoja de Trabajo para listado'!$DE$153:$DE$1048576,0),MATCH((CUADRO!I$4&amp;$E391),'Hoja de Trabajo para listado'!$DE$151:$DG$151,0)),0)+IFERROR(INDEX('Hoja de Trabajo para listado'!$CD$155:$DC$1048576,MATCH($A391,'Hoja de Trabajo para listado'!$CD$155:$CD$1048576,0),MATCH((CUADRO!I$4&amp;$E391),'Hoja de Trabajo para listado'!$CD$151:$DC$151,0)),0)</f>
        <v>0</v>
      </c>
      <c r="J391" s="241">
        <f ca="1">+IFERROR(INDEX('Hoja de Trabajo para listado'!$A$155:$Z$1048576,MATCH($A391,'Hoja de Trabajo para listado'!$A$155:$A$1048576,0),MATCH((CUADRO!J$4&amp;$E391),'Hoja de Trabajo para listado'!$A$151:$Z$151,0)),0)+IFERROR(INDEX('Hoja de Trabajo para listado'!$AB$155:$BA$1048576,MATCH($A391,'Hoja de Trabajo para listado'!$AB$155:$AB$1048576,0),MATCH((CUADRO!J$4&amp;$E391),'Hoja de Trabajo para listado'!$AB$151:$BA$151,0)),0)+IFERROR(INDEX('Hoja de Trabajo para listado'!$BC$155:$CB$1048576,MATCH($A391,'Hoja de Trabajo para listado'!$BC$155:$BC$1048576,0),MATCH((CUADRO!J$4&amp;$E391),'Hoja de Trabajo para listado'!$BC$151:$CB$151,0)),0)+IFERROR(INDEX('Hoja de Trabajo para listado'!$DE$153:$DG$274,MATCH($A391,'Hoja de Trabajo para listado'!$DE$153:$DE$1048576,0),MATCH((CUADRO!J$4&amp;$E391),'Hoja de Trabajo para listado'!$DE$151:$DG$151,0)),0)+IFERROR(INDEX('Hoja de Trabajo para listado'!$CD$155:$DC$1048576,MATCH($A391,'Hoja de Trabajo para listado'!$CD$155:$CD$1048576,0),MATCH((CUADRO!J$4&amp;$E391),'Hoja de Trabajo para listado'!$CD$151:$DC$151,0)),0)</f>
        <v>0</v>
      </c>
      <c r="K391" s="241">
        <f ca="1">+IFERROR(INDEX('Hoja de Trabajo para listado'!$A$155:$Z$1048576,MATCH($A391,'Hoja de Trabajo para listado'!$A$155:$A$1048576,0),MATCH((CUADRO!K$4&amp;$E391),'Hoja de Trabajo para listado'!$A$151:$Z$151,0)),0)+IFERROR(INDEX('Hoja de Trabajo para listado'!$AB$155:$BA$1048576,MATCH($A391,'Hoja de Trabajo para listado'!$AB$155:$AB$1048576,0),MATCH((CUADRO!K$4&amp;$E391),'Hoja de Trabajo para listado'!$AB$151:$BA$151,0)),0)+IFERROR(INDEX('Hoja de Trabajo para listado'!$BC$155:$CB$1048576,MATCH($A391,'Hoja de Trabajo para listado'!$BC$155:$BC$1048576,0),MATCH((CUADRO!K$4&amp;$E391),'Hoja de Trabajo para listado'!$BC$151:$CB$151,0)),0)+IFERROR(INDEX('Hoja de Trabajo para listado'!$DE$153:$DG$274,MATCH($A391,'Hoja de Trabajo para listado'!$DE$153:$DE$1048576,0),MATCH((CUADRO!K$4&amp;$E391),'Hoja de Trabajo para listado'!$DE$151:$DG$151,0)),0)+IFERROR(INDEX('Hoja de Trabajo para listado'!$CD$155:$DC$1048576,MATCH($A391,'Hoja de Trabajo para listado'!$CD$155:$CD$1048576,0),MATCH((CUADRO!K$4&amp;$E391),'Hoja de Trabajo para listado'!$CD$151:$DC$151,0)),0)</f>
        <v>0</v>
      </c>
      <c r="L391" s="241">
        <f ca="1">+IFERROR(INDEX('Hoja de Trabajo para listado'!$A$155:$Z$1048576,MATCH($A391,'Hoja de Trabajo para listado'!$A$155:$A$1048576,0),MATCH((CUADRO!L$4&amp;$E391),'Hoja de Trabajo para listado'!$A$151:$Z$151,0)),0)+IFERROR(INDEX('Hoja de Trabajo para listado'!$AB$155:$BA$1048576,MATCH($A391,'Hoja de Trabajo para listado'!$AB$155:$AB$1048576,0),MATCH((CUADRO!L$4&amp;$E391),'Hoja de Trabajo para listado'!$AB$151:$BA$151,0)),0)+IFERROR(INDEX('Hoja de Trabajo para listado'!$BC$155:$CB$1048576,MATCH($A391,'Hoja de Trabajo para listado'!$BC$155:$BC$1048576,0),MATCH((CUADRO!L$4&amp;$E391),'Hoja de Trabajo para listado'!$BC$151:$CB$151,0)),0)+IFERROR(INDEX('Hoja de Trabajo para listado'!$DE$153:$DG$274,MATCH($A391,'Hoja de Trabajo para listado'!$DE$153:$DE$1048576,0),MATCH((CUADRO!L$4&amp;$E391),'Hoja de Trabajo para listado'!$DE$151:$DG$151,0)),0)+IFERROR(INDEX('Hoja de Trabajo para listado'!$CD$155:$DC$1048576,MATCH($A391,'Hoja de Trabajo para listado'!$CD$155:$CD$1048576,0),MATCH((CUADRO!L$4&amp;$E391),'Hoja de Trabajo para listado'!$CD$151:$DC$151,0)),0)</f>
        <v>0.05</v>
      </c>
      <c r="M391" s="241">
        <f ca="1">+IFERROR(INDEX('Hoja de Trabajo para listado'!$A$155:$Z$1048576,MATCH($A391,'Hoja de Trabajo para listado'!$A$155:$A$1048576,0),MATCH((CUADRO!M$4&amp;$E391),'Hoja de Trabajo para listado'!$A$151:$Z$151,0)),0)+IFERROR(INDEX('Hoja de Trabajo para listado'!$AB$155:$BA$1048576,MATCH($A391,'Hoja de Trabajo para listado'!$AB$155:$AB$1048576,0),MATCH((CUADRO!M$4&amp;$E391),'Hoja de Trabajo para listado'!$AB$151:$BA$151,0)),0)+IFERROR(INDEX('Hoja de Trabajo para listado'!$BC$155:$CB$1048576,MATCH($A391,'Hoja de Trabajo para listado'!$BC$155:$BC$1048576,0),MATCH((CUADRO!M$4&amp;$E391),'Hoja de Trabajo para listado'!$BC$151:$CB$151,0)),0)+IFERROR(INDEX('Hoja de Trabajo para listado'!$DE$153:$DG$274,MATCH($A391,'Hoja de Trabajo para listado'!$DE$153:$DE$1048576,0),MATCH((CUADRO!M$4&amp;$E391),'Hoja de Trabajo para listado'!$DE$151:$DG$151,0)),0)+IFERROR(INDEX('Hoja de Trabajo para listado'!$CD$155:$DC$1048576,MATCH($A391,'Hoja de Trabajo para listado'!$CD$155:$CD$1048576,0),MATCH((CUADRO!M$4&amp;$E391),'Hoja de Trabajo para listado'!$CD$151:$DC$151,0)),0)</f>
        <v>0.05</v>
      </c>
      <c r="N391" s="241">
        <f ca="1">+IFERROR(INDEX('Hoja de Trabajo para listado'!$A$155:$Z$1048576,MATCH($A391,'Hoja de Trabajo para listado'!$A$155:$A$1048576,0),MATCH((CUADRO!N$4&amp;$E391),'Hoja de Trabajo para listado'!$A$151:$Z$151,0)),0)+IFERROR(INDEX('Hoja de Trabajo para listado'!$AB$155:$BA$1048576,MATCH($A391,'Hoja de Trabajo para listado'!$AB$155:$AB$1048576,0),MATCH((CUADRO!N$4&amp;$E391),'Hoja de Trabajo para listado'!$AB$151:$BA$151,0)),0)+IFERROR(INDEX('Hoja de Trabajo para listado'!$BC$155:$CB$1048576,MATCH($A391,'Hoja de Trabajo para listado'!$BC$155:$BC$1048576,0),MATCH((CUADRO!N$4&amp;$E391),'Hoja de Trabajo para listado'!$BC$151:$CB$151,0)),0)+IFERROR(INDEX('Hoja de Trabajo para listado'!$DE$153:$DG$274,MATCH($A391,'Hoja de Trabajo para listado'!$DE$153:$DE$1048576,0),MATCH((CUADRO!N$4&amp;$E391),'Hoja de Trabajo para listado'!$DE$151:$DG$151,0)),0)+IFERROR(INDEX('Hoja de Trabajo para listado'!$CD$155:$DC$1048576,MATCH($A391,'Hoja de Trabajo para listado'!$CD$155:$CD$1048576,0),MATCH((CUADRO!N$4&amp;$E391),'Hoja de Trabajo para listado'!$CD$151:$DC$151,0)),0)</f>
        <v>0.05</v>
      </c>
      <c r="O391" s="241">
        <f ca="1">+IFERROR(INDEX('Hoja de Trabajo para listado'!$A$155:$Z$1048576,MATCH($A391,'Hoja de Trabajo para listado'!$A$155:$A$1048576,0),MATCH((CUADRO!O$4&amp;$E391),'Hoja de Trabajo para listado'!$A$151:$Z$151,0)),0)+IFERROR(INDEX('Hoja de Trabajo para listado'!$AB$155:$BA$1048576,MATCH($A391,'Hoja de Trabajo para listado'!$AB$155:$AB$1048576,0),MATCH((CUADRO!O$4&amp;$E391),'Hoja de Trabajo para listado'!$AB$151:$BA$151,0)),0)+IFERROR(INDEX('Hoja de Trabajo para listado'!$BC$155:$CB$1048576,MATCH($A391,'Hoja de Trabajo para listado'!$BC$155:$BC$1048576,0),MATCH((CUADRO!O$4&amp;$E391),'Hoja de Trabajo para listado'!$BC$151:$CB$151,0)),0)+IFERROR(INDEX('Hoja de Trabajo para listado'!$DE$153:$DG$274,MATCH($A391,'Hoja de Trabajo para listado'!$DE$153:$DE$1048576,0),MATCH((CUADRO!O$4&amp;$E391),'Hoja de Trabajo para listado'!$DE$151:$DG$151,0)),0)+IFERROR(INDEX('Hoja de Trabajo para listado'!$CD$155:$DC$1048576,MATCH($A391,'Hoja de Trabajo para listado'!$CD$155:$CD$1048576,0),MATCH((CUADRO!O$4&amp;$E391),'Hoja de Trabajo para listado'!$CD$151:$DC$151,0)),0)</f>
        <v>0.05</v>
      </c>
      <c r="P391" s="241">
        <f ca="1">+IFERROR(INDEX('Hoja de Trabajo para listado'!$A$155:$Z$1048576,MATCH($A391,'Hoja de Trabajo para listado'!$A$155:$A$1048576,0),MATCH((CUADRO!P$4&amp;$E391),'Hoja de Trabajo para listado'!$A$151:$Z$151,0)),0)+IFERROR(INDEX('Hoja de Trabajo para listado'!$AB$155:$BA$1048576,MATCH($A391,'Hoja de Trabajo para listado'!$AB$155:$AB$1048576,0),MATCH((CUADRO!P$4&amp;$E391),'Hoja de Trabajo para listado'!$AB$151:$BA$151,0)),0)+IFERROR(INDEX('Hoja de Trabajo para listado'!$BC$155:$CB$1048576,MATCH($A391,'Hoja de Trabajo para listado'!$BC$155:$BC$1048576,0),MATCH((CUADRO!P$4&amp;$E391),'Hoja de Trabajo para listado'!$BC$151:$CB$151,0)),0)+IFERROR(INDEX('Hoja de Trabajo para listado'!$DE$153:$DG$274,MATCH($A391,'Hoja de Trabajo para listado'!$DE$153:$DE$1048576,0),MATCH((CUADRO!P$4&amp;$E391),'Hoja de Trabajo para listado'!$DE$151:$DG$151,0)),0)+IFERROR(INDEX('Hoja de Trabajo para listado'!$CD$155:$DC$1048576,MATCH($A391,'Hoja de Trabajo para listado'!$CD$155:$CD$1048576,0),MATCH((CUADRO!P$4&amp;$E391),'Hoja de Trabajo para listado'!$CD$151:$DC$151,0)),0)</f>
        <v>1200</v>
      </c>
      <c r="Q391" s="241">
        <f ca="1">+IFERROR(INDEX('Hoja de Trabajo para listado'!$A$155:$Z$1048576,MATCH($A391,'Hoja de Trabajo para listado'!$A$155:$A$1048576,0),MATCH((CUADRO!Q$4&amp;$E391),'Hoja de Trabajo para listado'!$A$151:$Z$151,0)),0)+IFERROR(INDEX('Hoja de Trabajo para listado'!$AB$155:$BA$1048576,MATCH($A391,'Hoja de Trabajo para listado'!$AB$155:$AB$1048576,0),MATCH((CUADRO!Q$4&amp;$E391),'Hoja de Trabajo para listado'!$AB$151:$BA$151,0)),0)+IFERROR(INDEX('Hoja de Trabajo para listado'!$BC$155:$CB$1048576,MATCH($A391,'Hoja de Trabajo para listado'!$BC$155:$BC$1048576,0),MATCH((CUADRO!Q$4&amp;$E391),'Hoja de Trabajo para listado'!$BC$151:$CB$151,0)),0)+IFERROR(INDEX('Hoja de Trabajo para listado'!$DE$153:$DG$274,MATCH($A391,'Hoja de Trabajo para listado'!$DE$153:$DE$1048576,0),MATCH((CUADRO!Q$4&amp;$E391),'Hoja de Trabajo para listado'!$DE$151:$DG$151,0)),0)+IFERROR(INDEX('Hoja de Trabajo para listado'!$CD$155:$DC$1048576,MATCH($A391,'Hoja de Trabajo para listado'!$CD$155:$CD$1048576,0),MATCH((CUADRO!Q$4&amp;$E391),'Hoja de Trabajo para listado'!$CD$151:$DC$151,0)),0)</f>
        <v>0</v>
      </c>
      <c r="R391" s="241">
        <f t="shared" ca="1" si="15"/>
        <v>1200.2</v>
      </c>
      <c r="S391" s="260"/>
      <c r="T391" s="241">
        <f ca="1">+T392</f>
        <v>7403295.3400000008</v>
      </c>
      <c r="U391" s="240">
        <f t="shared" si="16"/>
        <v>1</v>
      </c>
      <c r="V391" s="327" t="str">
        <f>+VLOOKUP(A391,bd_lista!$A$3:$E$592,5,FALSE)</f>
        <v>Instituciones Descentralizadas</v>
      </c>
      <c r="W391" s="397" t="str">
        <f>+V391</f>
        <v>Instituciones Descentralizadas</v>
      </c>
      <c r="X391" s="240">
        <f>+A391</f>
        <v>670</v>
      </c>
      <c r="Y391" s="240" t="str">
        <f>+VLOOKUP(X391,bd_lista!$A$3:$C$592,3,FALSE)</f>
        <v>Órgano Electoral Plurinacional</v>
      </c>
      <c r="Z391" s="290">
        <f>+X391</f>
        <v>670</v>
      </c>
      <c r="AA391" s="315" t="str">
        <f>+Y391</f>
        <v>Órgano Electoral Plurinacional</v>
      </c>
    </row>
    <row r="392" spans="1:27" ht="15" customHeight="1">
      <c r="A392" s="378">
        <v>670</v>
      </c>
      <c r="B392" s="394"/>
      <c r="C392" s="327" t="str">
        <f>+VLOOKUP(A392,bd_lista!$A$3:$C$592,3,FALSE)</f>
        <v>Órgano Electoral Plurinacional</v>
      </c>
      <c r="D392" s="396"/>
      <c r="E392" s="327" t="s">
        <v>1304</v>
      </c>
      <c r="F392" s="243">
        <f ca="1">+IFERROR(INDEX('Hoja de Trabajo para listado'!$A$155:$Z$1048576,MATCH($A392,'Hoja de Trabajo para listado'!$A$155:$A$1048576,0),MATCH((CUADRO!F$4&amp;$E392),'Hoja de Trabajo para listado'!$A$151:$Z$151,0)),0)+IFERROR(INDEX('Hoja de Trabajo para listado'!$AB$155:$BA$1048576,MATCH($A392,'Hoja de Trabajo para listado'!$AB$155:$AB$1048576,0),MATCH((CUADRO!F$4&amp;$E392),'Hoja de Trabajo para listado'!$AB$151:$BA$151,0)),0)+IFERROR(INDEX('Hoja de Trabajo para listado'!$BC$155:$CB$1048576,MATCH($A392,'Hoja de Trabajo para listado'!$BC$155:$BC$1048576,0),MATCH((CUADRO!F$4&amp;$E392),'Hoja de Trabajo para listado'!$BC$151:$CB$151,0)),0)+IFERROR(INDEX('Hoja de Trabajo para listado'!$DE$153:$DG$274,MATCH($A392,'Hoja de Trabajo para listado'!$DE$153:$DE$1048576,0),MATCH((CUADRO!F$4&amp;$E392),'Hoja de Trabajo para listado'!$DE$151:$DG$151,0)),0)+IFERROR(INDEX('Hoja de Trabajo para listado'!$CD$155:$DC$1048576,MATCH($A392,'Hoja de Trabajo para listado'!$CD$155:$CD$1048576,0),MATCH((CUADRO!F$4&amp;$E392),'Hoja de Trabajo para listado'!$CD$151:$DC$151,0)),0)</f>
        <v>1464589.5</v>
      </c>
      <c r="G392" s="243">
        <f ca="1">+IFERROR(INDEX('Hoja de Trabajo para listado'!$A$155:$Z$1048576,MATCH($A392,'Hoja de Trabajo para listado'!$A$155:$A$1048576,0),MATCH((CUADRO!G$4&amp;$E392),'Hoja de Trabajo para listado'!$A$151:$Z$151,0)),0)+IFERROR(INDEX('Hoja de Trabajo para listado'!$AB$155:$BA$1048576,MATCH($A392,'Hoja de Trabajo para listado'!$AB$155:$AB$1048576,0),MATCH((CUADRO!G$4&amp;$E392),'Hoja de Trabajo para listado'!$AB$151:$BA$151,0)),0)+IFERROR(INDEX('Hoja de Trabajo para listado'!$BC$155:$CB$1048576,MATCH($A392,'Hoja de Trabajo para listado'!$BC$155:$BC$1048576,0),MATCH((CUADRO!G$4&amp;$E392),'Hoja de Trabajo para listado'!$BC$151:$CB$151,0)),0)+IFERROR(INDEX('Hoja de Trabajo para listado'!$DE$153:$DG$274,MATCH($A392,'Hoja de Trabajo para listado'!$DE$153:$DE$1048576,0),MATCH((CUADRO!G$4&amp;$E392),'Hoja de Trabajo para listado'!$DE$151:$DG$151,0)),0)+IFERROR(INDEX('Hoja de Trabajo para listado'!$CD$155:$DC$1048576,MATCH($A392,'Hoja de Trabajo para listado'!$CD$155:$CD$1048576,0),MATCH((CUADRO!G$4&amp;$E392),'Hoja de Trabajo para listado'!$CD$151:$DC$151,0)),0)</f>
        <v>0</v>
      </c>
      <c r="H392" s="243">
        <f ca="1">+IFERROR(INDEX('Hoja de Trabajo para listado'!$A$155:$Z$1048576,MATCH($A392,'Hoja de Trabajo para listado'!$A$155:$A$1048576,0),MATCH((CUADRO!H$4&amp;$E392),'Hoja de Trabajo para listado'!$A$151:$Z$151,0)),0)+IFERROR(INDEX('Hoja de Trabajo para listado'!$AB$155:$BA$1048576,MATCH($A392,'Hoja de Trabajo para listado'!$AB$155:$AB$1048576,0),MATCH((CUADRO!H$4&amp;$E392),'Hoja de Trabajo para listado'!$AB$151:$BA$151,0)),0)+IFERROR(INDEX('Hoja de Trabajo para listado'!$BC$155:$CB$1048576,MATCH($A392,'Hoja de Trabajo para listado'!$BC$155:$BC$1048576,0),MATCH((CUADRO!H$4&amp;$E392),'Hoja de Trabajo para listado'!$BC$151:$CB$151,0)),0)+IFERROR(INDEX('Hoja de Trabajo para listado'!$DE$153:$DG$274,MATCH($A392,'Hoja de Trabajo para listado'!$DE$153:$DE$1048576,0),MATCH((CUADRO!H$4&amp;$E392),'Hoja de Trabajo para listado'!$DE$151:$DG$151,0)),0)+IFERROR(INDEX('Hoja de Trabajo para listado'!$CD$155:$DC$1048576,MATCH($A392,'Hoja de Trabajo para listado'!$CD$155:$CD$1048576,0),MATCH((CUADRO!H$4&amp;$E392),'Hoja de Trabajo para listado'!$CD$151:$DC$151,0)),0)</f>
        <v>0</v>
      </c>
      <c r="I392" s="243">
        <f ca="1">+IFERROR(INDEX('Hoja de Trabajo para listado'!$A$155:$Z$1048576,MATCH($A392,'Hoja de Trabajo para listado'!$A$155:$A$1048576,0),MATCH((CUADRO!I$4&amp;$E392),'Hoja de Trabajo para listado'!$A$151:$Z$151,0)),0)+IFERROR(INDEX('Hoja de Trabajo para listado'!$AB$155:$BA$1048576,MATCH($A392,'Hoja de Trabajo para listado'!$AB$155:$AB$1048576,0),MATCH((CUADRO!I$4&amp;$E392),'Hoja de Trabajo para listado'!$AB$151:$BA$151,0)),0)+IFERROR(INDEX('Hoja de Trabajo para listado'!$BC$155:$CB$1048576,MATCH($A392,'Hoja de Trabajo para listado'!$BC$155:$BC$1048576,0),MATCH((CUADRO!I$4&amp;$E392),'Hoja de Trabajo para listado'!$BC$151:$CB$151,0)),0)+IFERROR(INDEX('Hoja de Trabajo para listado'!$DE$153:$DG$274,MATCH($A392,'Hoja de Trabajo para listado'!$DE$153:$DE$1048576,0),MATCH((CUADRO!I$4&amp;$E392),'Hoja de Trabajo para listado'!$DE$151:$DG$151,0)),0)+IFERROR(INDEX('Hoja de Trabajo para listado'!$CD$155:$DC$1048576,MATCH($A392,'Hoja de Trabajo para listado'!$CD$155:$CD$1048576,0),MATCH((CUADRO!I$4&amp;$E392),'Hoja de Trabajo para listado'!$CD$151:$DC$151,0)),0)</f>
        <v>0</v>
      </c>
      <c r="J392" s="243">
        <f ca="1">+IFERROR(INDEX('Hoja de Trabajo para listado'!$A$155:$Z$1048576,MATCH($A392,'Hoja de Trabajo para listado'!$A$155:$A$1048576,0),MATCH((CUADRO!J$4&amp;$E392),'Hoja de Trabajo para listado'!$A$151:$Z$151,0)),0)+IFERROR(INDEX('Hoja de Trabajo para listado'!$AB$155:$BA$1048576,MATCH($A392,'Hoja de Trabajo para listado'!$AB$155:$AB$1048576,0),MATCH((CUADRO!J$4&amp;$E392),'Hoja de Trabajo para listado'!$AB$151:$BA$151,0)),0)+IFERROR(INDEX('Hoja de Trabajo para listado'!$BC$155:$CB$1048576,MATCH($A392,'Hoja de Trabajo para listado'!$BC$155:$BC$1048576,0),MATCH((CUADRO!J$4&amp;$E392),'Hoja de Trabajo para listado'!$BC$151:$CB$151,0)),0)+IFERROR(INDEX('Hoja de Trabajo para listado'!$DE$153:$DG$274,MATCH($A392,'Hoja de Trabajo para listado'!$DE$153:$DE$1048576,0),MATCH((CUADRO!J$4&amp;$E392),'Hoja de Trabajo para listado'!$DE$151:$DG$151,0)),0)+IFERROR(INDEX('Hoja de Trabajo para listado'!$CD$155:$DC$1048576,MATCH($A392,'Hoja de Trabajo para listado'!$CD$155:$CD$1048576,0),MATCH((CUADRO!J$4&amp;$E392),'Hoja de Trabajo para listado'!$CD$151:$DC$151,0)),0)</f>
        <v>0</v>
      </c>
      <c r="K392" s="243">
        <f ca="1">+IFERROR(INDEX('Hoja de Trabajo para listado'!$A$155:$Z$1048576,MATCH($A392,'Hoja de Trabajo para listado'!$A$155:$A$1048576,0),MATCH((CUADRO!K$4&amp;$E392),'Hoja de Trabajo para listado'!$A$151:$Z$151,0)),0)+IFERROR(INDEX('Hoja de Trabajo para listado'!$AB$155:$BA$1048576,MATCH($A392,'Hoja de Trabajo para listado'!$AB$155:$AB$1048576,0),MATCH((CUADRO!K$4&amp;$E392),'Hoja de Trabajo para listado'!$AB$151:$BA$151,0)),0)+IFERROR(INDEX('Hoja de Trabajo para listado'!$BC$155:$CB$1048576,MATCH($A392,'Hoja de Trabajo para listado'!$BC$155:$BC$1048576,0),MATCH((CUADRO!K$4&amp;$E392),'Hoja de Trabajo para listado'!$BC$151:$CB$151,0)),0)+IFERROR(INDEX('Hoja de Trabajo para listado'!$DE$153:$DG$274,MATCH($A392,'Hoja de Trabajo para listado'!$DE$153:$DE$1048576,0),MATCH((CUADRO!K$4&amp;$E392),'Hoja de Trabajo para listado'!$DE$151:$DG$151,0)),0)+IFERROR(INDEX('Hoja de Trabajo para listado'!$CD$155:$DC$1048576,MATCH($A392,'Hoja de Trabajo para listado'!$CD$155:$CD$1048576,0),MATCH((CUADRO!K$4&amp;$E392),'Hoja de Trabajo para listado'!$CD$151:$DC$151,0)),0)</f>
        <v>0</v>
      </c>
      <c r="L392" s="243">
        <f ca="1">+IFERROR(INDEX('Hoja de Trabajo para listado'!$A$155:$Z$1048576,MATCH($A392,'Hoja de Trabajo para listado'!$A$155:$A$1048576,0),MATCH((CUADRO!L$4&amp;$E392),'Hoja de Trabajo para listado'!$A$151:$Z$151,0)),0)+IFERROR(INDEX('Hoja de Trabajo para listado'!$AB$155:$BA$1048576,MATCH($A392,'Hoja de Trabajo para listado'!$AB$155:$AB$1048576,0),MATCH((CUADRO!L$4&amp;$E392),'Hoja de Trabajo para listado'!$AB$151:$BA$151,0)),0)+IFERROR(INDEX('Hoja de Trabajo para listado'!$BC$155:$CB$1048576,MATCH($A392,'Hoja de Trabajo para listado'!$BC$155:$BC$1048576,0),MATCH((CUADRO!L$4&amp;$E392),'Hoja de Trabajo para listado'!$BC$151:$CB$151,0)),0)+IFERROR(INDEX('Hoja de Trabajo para listado'!$DE$153:$DG$274,MATCH($A392,'Hoja de Trabajo para listado'!$DE$153:$DE$1048576,0),MATCH((CUADRO!L$4&amp;$E392),'Hoja de Trabajo para listado'!$DE$151:$DG$151,0)),0)+IFERROR(INDEX('Hoja de Trabajo para listado'!$CD$155:$DC$1048576,MATCH($A392,'Hoja de Trabajo para listado'!$CD$155:$CD$1048576,0),MATCH((CUADRO!L$4&amp;$E392),'Hoja de Trabajo para listado'!$CD$151:$DC$151,0)),0)</f>
        <v>0.02</v>
      </c>
      <c r="M392" s="243">
        <f ca="1">+IFERROR(INDEX('Hoja de Trabajo para listado'!$A$155:$Z$1048576,MATCH($A392,'Hoja de Trabajo para listado'!$A$155:$A$1048576,0),MATCH((CUADRO!M$4&amp;$E392),'Hoja de Trabajo para listado'!$A$151:$Z$151,0)),0)+IFERROR(INDEX('Hoja de Trabajo para listado'!$AB$155:$BA$1048576,MATCH($A392,'Hoja de Trabajo para listado'!$AB$155:$AB$1048576,0),MATCH((CUADRO!M$4&amp;$E392),'Hoja de Trabajo para listado'!$AB$151:$BA$151,0)),0)+IFERROR(INDEX('Hoja de Trabajo para listado'!$BC$155:$CB$1048576,MATCH($A392,'Hoja de Trabajo para listado'!$BC$155:$BC$1048576,0),MATCH((CUADRO!M$4&amp;$E392),'Hoja de Trabajo para listado'!$BC$151:$CB$151,0)),0)+IFERROR(INDEX('Hoja de Trabajo para listado'!$DE$153:$DG$274,MATCH($A392,'Hoja de Trabajo para listado'!$DE$153:$DE$1048576,0),MATCH((CUADRO!M$4&amp;$E392),'Hoja de Trabajo para listado'!$DE$151:$DG$151,0)),0)+IFERROR(INDEX('Hoja de Trabajo para listado'!$CD$155:$DC$1048576,MATCH($A392,'Hoja de Trabajo para listado'!$CD$155:$CD$1048576,0),MATCH((CUADRO!M$4&amp;$E392),'Hoja de Trabajo para listado'!$CD$151:$DC$151,0)),0)</f>
        <v>0</v>
      </c>
      <c r="N392" s="243">
        <f ca="1">+IFERROR(INDEX('Hoja de Trabajo para listado'!$A$155:$Z$1048576,MATCH($A392,'Hoja de Trabajo para listado'!$A$155:$A$1048576,0),MATCH((CUADRO!N$4&amp;$E392),'Hoja de Trabajo para listado'!$A$151:$Z$151,0)),0)+IFERROR(INDEX('Hoja de Trabajo para listado'!$AB$155:$BA$1048576,MATCH($A392,'Hoja de Trabajo para listado'!$AB$155:$AB$1048576,0),MATCH((CUADRO!N$4&amp;$E392),'Hoja de Trabajo para listado'!$AB$151:$BA$151,0)),0)+IFERROR(INDEX('Hoja de Trabajo para listado'!$BC$155:$CB$1048576,MATCH($A392,'Hoja de Trabajo para listado'!$BC$155:$BC$1048576,0),MATCH((CUADRO!N$4&amp;$E392),'Hoja de Trabajo para listado'!$BC$151:$CB$151,0)),0)+IFERROR(INDEX('Hoja de Trabajo para listado'!$DE$153:$DG$274,MATCH($A392,'Hoja de Trabajo para listado'!$DE$153:$DE$1048576,0),MATCH((CUADRO!N$4&amp;$E392),'Hoja de Trabajo para listado'!$DE$151:$DG$151,0)),0)+IFERROR(INDEX('Hoja de Trabajo para listado'!$CD$155:$DC$1048576,MATCH($A392,'Hoja de Trabajo para listado'!$CD$155:$CD$1048576,0),MATCH((CUADRO!N$4&amp;$E392),'Hoja de Trabajo para listado'!$CD$151:$DC$151,0)),0)</f>
        <v>0</v>
      </c>
      <c r="O392" s="243">
        <f ca="1">+IFERROR(INDEX('Hoja de Trabajo para listado'!$A$155:$Z$1048576,MATCH($A392,'Hoja de Trabajo para listado'!$A$155:$A$1048576,0),MATCH((CUADRO!O$4&amp;$E392),'Hoja de Trabajo para listado'!$A$151:$Z$151,0)),0)+IFERROR(INDEX('Hoja de Trabajo para listado'!$AB$155:$BA$1048576,MATCH($A392,'Hoja de Trabajo para listado'!$AB$155:$AB$1048576,0),MATCH((CUADRO!O$4&amp;$E392),'Hoja de Trabajo para listado'!$AB$151:$BA$151,0)),0)+IFERROR(INDEX('Hoja de Trabajo para listado'!$BC$155:$CB$1048576,MATCH($A392,'Hoja de Trabajo para listado'!$BC$155:$BC$1048576,0),MATCH((CUADRO!O$4&amp;$E392),'Hoja de Trabajo para listado'!$BC$151:$CB$151,0)),0)+IFERROR(INDEX('Hoja de Trabajo para listado'!$DE$153:$DG$274,MATCH($A392,'Hoja de Trabajo para listado'!$DE$153:$DE$1048576,0),MATCH((CUADRO!O$4&amp;$E392),'Hoja de Trabajo para listado'!$DE$151:$DG$151,0)),0)+IFERROR(INDEX('Hoja de Trabajo para listado'!$CD$155:$DC$1048576,MATCH($A392,'Hoja de Trabajo para listado'!$CD$155:$CD$1048576,0),MATCH((CUADRO!O$4&amp;$E392),'Hoja de Trabajo para listado'!$CD$151:$DC$151,0)),0)</f>
        <v>15669.45</v>
      </c>
      <c r="P392" s="243">
        <f ca="1">+IFERROR(INDEX('Hoja de Trabajo para listado'!$A$155:$Z$1048576,MATCH($A392,'Hoja de Trabajo para listado'!$A$155:$A$1048576,0),MATCH((CUADRO!P$4&amp;$E392),'Hoja de Trabajo para listado'!$A$151:$Z$151,0)),0)+IFERROR(INDEX('Hoja de Trabajo para listado'!$AB$155:$BA$1048576,MATCH($A392,'Hoja de Trabajo para listado'!$AB$155:$AB$1048576,0),MATCH((CUADRO!P$4&amp;$E392),'Hoja de Trabajo para listado'!$AB$151:$BA$151,0)),0)+IFERROR(INDEX('Hoja de Trabajo para listado'!$BC$155:$CB$1048576,MATCH($A392,'Hoja de Trabajo para listado'!$BC$155:$BC$1048576,0),MATCH((CUADRO!P$4&amp;$E392),'Hoja de Trabajo para listado'!$BC$151:$CB$151,0)),0)+IFERROR(INDEX('Hoja de Trabajo para listado'!$DE$153:$DG$274,MATCH($A392,'Hoja de Trabajo para listado'!$DE$153:$DE$1048576,0),MATCH((CUADRO!P$4&amp;$E392),'Hoja de Trabajo para listado'!$DE$151:$DG$151,0)),0)+IFERROR(INDEX('Hoja de Trabajo para listado'!$CD$155:$DC$1048576,MATCH($A392,'Hoja de Trabajo para listado'!$CD$155:$CD$1048576,0),MATCH((CUADRO!P$4&amp;$E392),'Hoja de Trabajo para listado'!$CD$151:$DC$151,0)),0)</f>
        <v>5921836.1700000009</v>
      </c>
      <c r="Q392" s="243">
        <f ca="1">+IFERROR(INDEX('Hoja de Trabajo para listado'!$A$155:$Z$1048576,MATCH($A392,'Hoja de Trabajo para listado'!$A$155:$A$1048576,0),MATCH((CUADRO!Q$4&amp;$E392),'Hoja de Trabajo para listado'!$A$151:$Z$151,0)),0)+IFERROR(INDEX('Hoja de Trabajo para listado'!$AB$155:$BA$1048576,MATCH($A392,'Hoja de Trabajo para listado'!$AB$155:$AB$1048576,0),MATCH((CUADRO!Q$4&amp;$E392),'Hoja de Trabajo para listado'!$AB$151:$BA$151,0)),0)+IFERROR(INDEX('Hoja de Trabajo para listado'!$BC$155:$CB$1048576,MATCH($A392,'Hoja de Trabajo para listado'!$BC$155:$BC$1048576,0),MATCH((CUADRO!Q$4&amp;$E392),'Hoja de Trabajo para listado'!$BC$151:$CB$151,0)),0)+IFERROR(INDEX('Hoja de Trabajo para listado'!$DE$153:$DG$274,MATCH($A392,'Hoja de Trabajo para listado'!$DE$153:$DE$1048576,0),MATCH((CUADRO!Q$4&amp;$E392),'Hoja de Trabajo para listado'!$DE$151:$DG$151,0)),0)+IFERROR(INDEX('Hoja de Trabajo para listado'!$CD$155:$DC$1048576,MATCH($A392,'Hoja de Trabajo para listado'!$CD$155:$CD$1048576,0),MATCH((CUADRO!Q$4&amp;$E392),'Hoja de Trabajo para listado'!$CD$151:$DC$151,0)),0)</f>
        <v>0</v>
      </c>
      <c r="R392" s="243">
        <f t="shared" ca="1" si="15"/>
        <v>7402095.1400000006</v>
      </c>
      <c r="S392" s="259">
        <f ca="1">+R391+R392</f>
        <v>7403295.3400000008</v>
      </c>
      <c r="T392" s="243">
        <f ca="1">+S392</f>
        <v>7403295.3400000008</v>
      </c>
      <c r="U392" s="242">
        <f t="shared" si="16"/>
        <v>2</v>
      </c>
      <c r="V392" s="327" t="str">
        <f>+VLOOKUP(A392,bd_lista!$A$3:$E$592,5,FALSE)</f>
        <v>Instituciones Descentralizadas</v>
      </c>
      <c r="W392" s="398"/>
      <c r="X392" s="240">
        <f>+A392</f>
        <v>670</v>
      </c>
      <c r="Y392" s="240" t="str">
        <f>+VLOOKUP(X392,bd_lista!$A$3:$C$592,3,FALSE)</f>
        <v>Órgano Electoral Plurinacional</v>
      </c>
      <c r="Z392" s="288"/>
      <c r="AA392" s="317"/>
    </row>
    <row r="393" spans="1:27" ht="15" hidden="1" customHeight="1">
      <c r="A393" s="379">
        <v>680</v>
      </c>
      <c r="B393" s="393">
        <f>+A393</f>
        <v>680</v>
      </c>
      <c r="C393" s="245" t="str">
        <f>+VLOOKUP(A393,bd_lista!$A$3:$C$592,3,FALSE)</f>
        <v>Contraloria General del Estado</v>
      </c>
      <c r="D393" s="395" t="str">
        <f>+C393</f>
        <v>Contraloria General del Estado</v>
      </c>
      <c r="E393" s="245" t="s">
        <v>1303</v>
      </c>
      <c r="F393" s="241">
        <f ca="1">+IFERROR(INDEX('Hoja de Trabajo para listado'!$A$155:$Z$1048576,MATCH($A393,'Hoja de Trabajo para listado'!$A$155:$A$1048576,0),MATCH((CUADRO!F$4&amp;$E393),'Hoja de Trabajo para listado'!$A$151:$Z$151,0)),0)+IFERROR(INDEX('Hoja de Trabajo para listado'!$AB$155:$BA$1048576,MATCH($A393,'Hoja de Trabajo para listado'!$AB$155:$AB$1048576,0),MATCH((CUADRO!F$4&amp;$E393),'Hoja de Trabajo para listado'!$AB$151:$BA$151,0)),0)+IFERROR(INDEX('Hoja de Trabajo para listado'!$BC$155:$CB$1048576,MATCH($A393,'Hoja de Trabajo para listado'!$BC$155:$BC$1048576,0),MATCH((CUADRO!F$4&amp;$E393),'Hoja de Trabajo para listado'!$BC$151:$CB$151,0)),0)+IFERROR(INDEX('Hoja de Trabajo para listado'!$DE$153:$DG$274,MATCH($A393,'Hoja de Trabajo para listado'!$DE$153:$DE$1048576,0),MATCH((CUADRO!F$4&amp;$E393),'Hoja de Trabajo para listado'!$DE$151:$DG$151,0)),0)+IFERROR(INDEX('Hoja de Trabajo para listado'!$CD$155:$DC$1048576,MATCH($A393,'Hoja de Trabajo para listado'!$CD$155:$CD$1048576,0),MATCH((CUADRO!F$4&amp;$E393),'Hoja de Trabajo para listado'!$CD$151:$DC$151,0)),0)</f>
        <v>0</v>
      </c>
      <c r="G393" s="241">
        <f ca="1">+IFERROR(INDEX('Hoja de Trabajo para listado'!$A$155:$Z$1048576,MATCH($A393,'Hoja de Trabajo para listado'!$A$155:$A$1048576,0),MATCH((CUADRO!G$4&amp;$E393),'Hoja de Trabajo para listado'!$A$151:$Z$151,0)),0)+IFERROR(INDEX('Hoja de Trabajo para listado'!$AB$155:$BA$1048576,MATCH($A393,'Hoja de Trabajo para listado'!$AB$155:$AB$1048576,0),MATCH((CUADRO!G$4&amp;$E393),'Hoja de Trabajo para listado'!$AB$151:$BA$151,0)),0)+IFERROR(INDEX('Hoja de Trabajo para listado'!$BC$155:$CB$1048576,MATCH($A393,'Hoja de Trabajo para listado'!$BC$155:$BC$1048576,0),MATCH((CUADRO!G$4&amp;$E393),'Hoja de Trabajo para listado'!$BC$151:$CB$151,0)),0)+IFERROR(INDEX('Hoja de Trabajo para listado'!$DE$153:$DG$274,MATCH($A393,'Hoja de Trabajo para listado'!$DE$153:$DE$1048576,0),MATCH((CUADRO!G$4&amp;$E393),'Hoja de Trabajo para listado'!$DE$151:$DG$151,0)),0)+IFERROR(INDEX('Hoja de Trabajo para listado'!$CD$155:$DC$1048576,MATCH($A393,'Hoja de Trabajo para listado'!$CD$155:$CD$1048576,0),MATCH((CUADRO!G$4&amp;$E393),'Hoja de Trabajo para listado'!$CD$151:$DC$151,0)),0)</f>
        <v>0</v>
      </c>
      <c r="H393" s="241">
        <f ca="1">+IFERROR(INDEX('Hoja de Trabajo para listado'!$A$155:$Z$1048576,MATCH($A393,'Hoja de Trabajo para listado'!$A$155:$A$1048576,0),MATCH((CUADRO!H$4&amp;$E393),'Hoja de Trabajo para listado'!$A$151:$Z$151,0)),0)+IFERROR(INDEX('Hoja de Trabajo para listado'!$AB$155:$BA$1048576,MATCH($A393,'Hoja de Trabajo para listado'!$AB$155:$AB$1048576,0),MATCH((CUADRO!H$4&amp;$E393),'Hoja de Trabajo para listado'!$AB$151:$BA$151,0)),0)+IFERROR(INDEX('Hoja de Trabajo para listado'!$BC$155:$CB$1048576,MATCH($A393,'Hoja de Trabajo para listado'!$BC$155:$BC$1048576,0),MATCH((CUADRO!H$4&amp;$E393),'Hoja de Trabajo para listado'!$BC$151:$CB$151,0)),0)+IFERROR(INDEX('Hoja de Trabajo para listado'!$DE$153:$DG$274,MATCH($A393,'Hoja de Trabajo para listado'!$DE$153:$DE$1048576,0),MATCH((CUADRO!H$4&amp;$E393),'Hoja de Trabajo para listado'!$DE$151:$DG$151,0)),0)+IFERROR(INDEX('Hoja de Trabajo para listado'!$CD$155:$DC$1048576,MATCH($A393,'Hoja de Trabajo para listado'!$CD$155:$CD$1048576,0),MATCH((CUADRO!H$4&amp;$E393),'Hoja de Trabajo para listado'!$CD$151:$DC$151,0)),0)</f>
        <v>0</v>
      </c>
      <c r="I393" s="241">
        <f ca="1">+IFERROR(INDEX('Hoja de Trabajo para listado'!$A$155:$Z$1048576,MATCH($A393,'Hoja de Trabajo para listado'!$A$155:$A$1048576,0),MATCH((CUADRO!I$4&amp;$E393),'Hoja de Trabajo para listado'!$A$151:$Z$151,0)),0)+IFERROR(INDEX('Hoja de Trabajo para listado'!$AB$155:$BA$1048576,MATCH($A393,'Hoja de Trabajo para listado'!$AB$155:$AB$1048576,0),MATCH((CUADRO!I$4&amp;$E393),'Hoja de Trabajo para listado'!$AB$151:$BA$151,0)),0)+IFERROR(INDEX('Hoja de Trabajo para listado'!$BC$155:$CB$1048576,MATCH($A393,'Hoja de Trabajo para listado'!$BC$155:$BC$1048576,0),MATCH((CUADRO!I$4&amp;$E393),'Hoja de Trabajo para listado'!$BC$151:$CB$151,0)),0)+IFERROR(INDEX('Hoja de Trabajo para listado'!$DE$153:$DG$274,MATCH($A393,'Hoja de Trabajo para listado'!$DE$153:$DE$1048576,0),MATCH((CUADRO!I$4&amp;$E393),'Hoja de Trabajo para listado'!$DE$151:$DG$151,0)),0)+IFERROR(INDEX('Hoja de Trabajo para listado'!$CD$155:$DC$1048576,MATCH($A393,'Hoja de Trabajo para listado'!$CD$155:$CD$1048576,0),MATCH((CUADRO!I$4&amp;$E393),'Hoja de Trabajo para listado'!$CD$151:$DC$151,0)),0)</f>
        <v>0</v>
      </c>
      <c r="J393" s="241">
        <f ca="1">+IFERROR(INDEX('Hoja de Trabajo para listado'!$A$155:$Z$1048576,MATCH($A393,'Hoja de Trabajo para listado'!$A$155:$A$1048576,0),MATCH((CUADRO!J$4&amp;$E393),'Hoja de Trabajo para listado'!$A$151:$Z$151,0)),0)+IFERROR(INDEX('Hoja de Trabajo para listado'!$AB$155:$BA$1048576,MATCH($A393,'Hoja de Trabajo para listado'!$AB$155:$AB$1048576,0),MATCH((CUADRO!J$4&amp;$E393),'Hoja de Trabajo para listado'!$AB$151:$BA$151,0)),0)+IFERROR(INDEX('Hoja de Trabajo para listado'!$BC$155:$CB$1048576,MATCH($A393,'Hoja de Trabajo para listado'!$BC$155:$BC$1048576,0),MATCH((CUADRO!J$4&amp;$E393),'Hoja de Trabajo para listado'!$BC$151:$CB$151,0)),0)+IFERROR(INDEX('Hoja de Trabajo para listado'!$DE$153:$DG$274,MATCH($A393,'Hoja de Trabajo para listado'!$DE$153:$DE$1048576,0),MATCH((CUADRO!J$4&amp;$E393),'Hoja de Trabajo para listado'!$DE$151:$DG$151,0)),0)+IFERROR(INDEX('Hoja de Trabajo para listado'!$CD$155:$DC$1048576,MATCH($A393,'Hoja de Trabajo para listado'!$CD$155:$CD$1048576,0),MATCH((CUADRO!J$4&amp;$E393),'Hoja de Trabajo para listado'!$CD$151:$DC$151,0)),0)</f>
        <v>0</v>
      </c>
      <c r="K393" s="241">
        <f ca="1">+IFERROR(INDEX('Hoja de Trabajo para listado'!$A$155:$Z$1048576,MATCH($A393,'Hoja de Trabajo para listado'!$A$155:$A$1048576,0),MATCH((CUADRO!K$4&amp;$E393),'Hoja de Trabajo para listado'!$A$151:$Z$151,0)),0)+IFERROR(INDEX('Hoja de Trabajo para listado'!$AB$155:$BA$1048576,MATCH($A393,'Hoja de Trabajo para listado'!$AB$155:$AB$1048576,0),MATCH((CUADRO!K$4&amp;$E393),'Hoja de Trabajo para listado'!$AB$151:$BA$151,0)),0)+IFERROR(INDEX('Hoja de Trabajo para listado'!$BC$155:$CB$1048576,MATCH($A393,'Hoja de Trabajo para listado'!$BC$155:$BC$1048576,0),MATCH((CUADRO!K$4&amp;$E393),'Hoja de Trabajo para listado'!$BC$151:$CB$151,0)),0)+IFERROR(INDEX('Hoja de Trabajo para listado'!$DE$153:$DG$274,MATCH($A393,'Hoja de Trabajo para listado'!$DE$153:$DE$1048576,0),MATCH((CUADRO!K$4&amp;$E393),'Hoja de Trabajo para listado'!$DE$151:$DG$151,0)),0)+IFERROR(INDEX('Hoja de Trabajo para listado'!$CD$155:$DC$1048576,MATCH($A393,'Hoja de Trabajo para listado'!$CD$155:$CD$1048576,0),MATCH((CUADRO!K$4&amp;$E393),'Hoja de Trabajo para listado'!$CD$151:$DC$151,0)),0)</f>
        <v>0</v>
      </c>
      <c r="L393" s="241">
        <f ca="1">+IFERROR(INDEX('Hoja de Trabajo para listado'!$A$155:$Z$1048576,MATCH($A393,'Hoja de Trabajo para listado'!$A$155:$A$1048576,0),MATCH((CUADRO!L$4&amp;$E393),'Hoja de Trabajo para listado'!$A$151:$Z$151,0)),0)+IFERROR(INDEX('Hoja de Trabajo para listado'!$AB$155:$BA$1048576,MATCH($A393,'Hoja de Trabajo para listado'!$AB$155:$AB$1048576,0),MATCH((CUADRO!L$4&amp;$E393),'Hoja de Trabajo para listado'!$AB$151:$BA$151,0)),0)+IFERROR(INDEX('Hoja de Trabajo para listado'!$BC$155:$CB$1048576,MATCH($A393,'Hoja de Trabajo para listado'!$BC$155:$BC$1048576,0),MATCH((CUADRO!L$4&amp;$E393),'Hoja de Trabajo para listado'!$BC$151:$CB$151,0)),0)+IFERROR(INDEX('Hoja de Trabajo para listado'!$DE$153:$DG$274,MATCH($A393,'Hoja de Trabajo para listado'!$DE$153:$DE$1048576,0),MATCH((CUADRO!L$4&amp;$E393),'Hoja de Trabajo para listado'!$DE$151:$DG$151,0)),0)+IFERROR(INDEX('Hoja de Trabajo para listado'!$CD$155:$DC$1048576,MATCH($A393,'Hoja de Trabajo para listado'!$CD$155:$CD$1048576,0),MATCH((CUADRO!L$4&amp;$E393),'Hoja de Trabajo para listado'!$CD$151:$DC$151,0)),0)</f>
        <v>0</v>
      </c>
      <c r="M393" s="241">
        <f ca="1">+IFERROR(INDEX('Hoja de Trabajo para listado'!$A$155:$Z$1048576,MATCH($A393,'Hoja de Trabajo para listado'!$A$155:$A$1048576,0),MATCH((CUADRO!M$4&amp;$E393),'Hoja de Trabajo para listado'!$A$151:$Z$151,0)),0)+IFERROR(INDEX('Hoja de Trabajo para listado'!$AB$155:$BA$1048576,MATCH($A393,'Hoja de Trabajo para listado'!$AB$155:$AB$1048576,0),MATCH((CUADRO!M$4&amp;$E393),'Hoja de Trabajo para listado'!$AB$151:$BA$151,0)),0)+IFERROR(INDEX('Hoja de Trabajo para listado'!$BC$155:$CB$1048576,MATCH($A393,'Hoja de Trabajo para listado'!$BC$155:$BC$1048576,0),MATCH((CUADRO!M$4&amp;$E393),'Hoja de Trabajo para listado'!$BC$151:$CB$151,0)),0)+IFERROR(INDEX('Hoja de Trabajo para listado'!$DE$153:$DG$274,MATCH($A393,'Hoja de Trabajo para listado'!$DE$153:$DE$1048576,0),MATCH((CUADRO!M$4&amp;$E393),'Hoja de Trabajo para listado'!$DE$151:$DG$151,0)),0)+IFERROR(INDEX('Hoja de Trabajo para listado'!$CD$155:$DC$1048576,MATCH($A393,'Hoja de Trabajo para listado'!$CD$155:$CD$1048576,0),MATCH((CUADRO!M$4&amp;$E393),'Hoja de Trabajo para listado'!$CD$151:$DC$151,0)),0)</f>
        <v>0</v>
      </c>
      <c r="N393" s="241">
        <f ca="1">+IFERROR(INDEX('Hoja de Trabajo para listado'!$A$155:$Z$1048576,MATCH($A393,'Hoja de Trabajo para listado'!$A$155:$A$1048576,0),MATCH((CUADRO!N$4&amp;$E393),'Hoja de Trabajo para listado'!$A$151:$Z$151,0)),0)+IFERROR(INDEX('Hoja de Trabajo para listado'!$AB$155:$BA$1048576,MATCH($A393,'Hoja de Trabajo para listado'!$AB$155:$AB$1048576,0),MATCH((CUADRO!N$4&amp;$E393),'Hoja de Trabajo para listado'!$AB$151:$BA$151,0)),0)+IFERROR(INDEX('Hoja de Trabajo para listado'!$BC$155:$CB$1048576,MATCH($A393,'Hoja de Trabajo para listado'!$BC$155:$BC$1048576,0),MATCH((CUADRO!N$4&amp;$E393),'Hoja de Trabajo para listado'!$BC$151:$CB$151,0)),0)+IFERROR(INDEX('Hoja de Trabajo para listado'!$DE$153:$DG$274,MATCH($A393,'Hoja de Trabajo para listado'!$DE$153:$DE$1048576,0),MATCH((CUADRO!N$4&amp;$E393),'Hoja de Trabajo para listado'!$DE$151:$DG$151,0)),0)+IFERROR(INDEX('Hoja de Trabajo para listado'!$CD$155:$DC$1048576,MATCH($A393,'Hoja de Trabajo para listado'!$CD$155:$CD$1048576,0),MATCH((CUADRO!N$4&amp;$E393),'Hoja de Trabajo para listado'!$CD$151:$DC$151,0)),0)</f>
        <v>0</v>
      </c>
      <c r="O393" s="241">
        <f ca="1">+IFERROR(INDEX('Hoja de Trabajo para listado'!$A$155:$Z$1048576,MATCH($A393,'Hoja de Trabajo para listado'!$A$155:$A$1048576,0),MATCH((CUADRO!O$4&amp;$E393),'Hoja de Trabajo para listado'!$A$151:$Z$151,0)),0)+IFERROR(INDEX('Hoja de Trabajo para listado'!$AB$155:$BA$1048576,MATCH($A393,'Hoja de Trabajo para listado'!$AB$155:$AB$1048576,0),MATCH((CUADRO!O$4&amp;$E393),'Hoja de Trabajo para listado'!$AB$151:$BA$151,0)),0)+IFERROR(INDEX('Hoja de Trabajo para listado'!$BC$155:$CB$1048576,MATCH($A393,'Hoja de Trabajo para listado'!$BC$155:$BC$1048576,0),MATCH((CUADRO!O$4&amp;$E393),'Hoja de Trabajo para listado'!$BC$151:$CB$151,0)),0)+IFERROR(INDEX('Hoja de Trabajo para listado'!$DE$153:$DG$274,MATCH($A393,'Hoja de Trabajo para listado'!$DE$153:$DE$1048576,0),MATCH((CUADRO!O$4&amp;$E393),'Hoja de Trabajo para listado'!$DE$151:$DG$151,0)),0)+IFERROR(INDEX('Hoja de Trabajo para listado'!$CD$155:$DC$1048576,MATCH($A393,'Hoja de Trabajo para listado'!$CD$155:$CD$1048576,0),MATCH((CUADRO!O$4&amp;$E393),'Hoja de Trabajo para listado'!$CD$151:$DC$151,0)),0)</f>
        <v>0</v>
      </c>
      <c r="P393" s="241">
        <f ca="1">+IFERROR(INDEX('Hoja de Trabajo para listado'!$A$155:$Z$1048576,MATCH($A393,'Hoja de Trabajo para listado'!$A$155:$A$1048576,0),MATCH((CUADRO!P$4&amp;$E393),'Hoja de Trabajo para listado'!$A$151:$Z$151,0)),0)+IFERROR(INDEX('Hoja de Trabajo para listado'!$AB$155:$BA$1048576,MATCH($A393,'Hoja de Trabajo para listado'!$AB$155:$AB$1048576,0),MATCH((CUADRO!P$4&amp;$E393),'Hoja de Trabajo para listado'!$AB$151:$BA$151,0)),0)+IFERROR(INDEX('Hoja de Trabajo para listado'!$BC$155:$CB$1048576,MATCH($A393,'Hoja de Trabajo para listado'!$BC$155:$BC$1048576,0),MATCH((CUADRO!P$4&amp;$E393),'Hoja de Trabajo para listado'!$BC$151:$CB$151,0)),0)+IFERROR(INDEX('Hoja de Trabajo para listado'!$DE$153:$DG$274,MATCH($A393,'Hoja de Trabajo para listado'!$DE$153:$DE$1048576,0),MATCH((CUADRO!P$4&amp;$E393),'Hoja de Trabajo para listado'!$DE$151:$DG$151,0)),0)+IFERROR(INDEX('Hoja de Trabajo para listado'!$CD$155:$DC$1048576,MATCH($A393,'Hoja de Trabajo para listado'!$CD$155:$CD$1048576,0),MATCH((CUADRO!P$4&amp;$E393),'Hoja de Trabajo para listado'!$CD$151:$DC$151,0)),0)</f>
        <v>0</v>
      </c>
      <c r="Q393" s="241">
        <f ca="1">+IFERROR(INDEX('Hoja de Trabajo para listado'!$A$155:$Z$1048576,MATCH($A393,'Hoja de Trabajo para listado'!$A$155:$A$1048576,0),MATCH((CUADRO!Q$4&amp;$E393),'Hoja de Trabajo para listado'!$A$151:$Z$151,0)),0)+IFERROR(INDEX('Hoja de Trabajo para listado'!$AB$155:$BA$1048576,MATCH($A393,'Hoja de Trabajo para listado'!$AB$155:$AB$1048576,0),MATCH((CUADRO!Q$4&amp;$E393),'Hoja de Trabajo para listado'!$AB$151:$BA$151,0)),0)+IFERROR(INDEX('Hoja de Trabajo para listado'!$BC$155:$CB$1048576,MATCH($A393,'Hoja de Trabajo para listado'!$BC$155:$BC$1048576,0),MATCH((CUADRO!Q$4&amp;$E393),'Hoja de Trabajo para listado'!$BC$151:$CB$151,0)),0)+IFERROR(INDEX('Hoja de Trabajo para listado'!$DE$153:$DG$274,MATCH($A393,'Hoja de Trabajo para listado'!$DE$153:$DE$1048576,0),MATCH((CUADRO!Q$4&amp;$E393),'Hoja de Trabajo para listado'!$DE$151:$DG$151,0)),0)+IFERROR(INDEX('Hoja de Trabajo para listado'!$CD$155:$DC$1048576,MATCH($A393,'Hoja de Trabajo para listado'!$CD$155:$CD$1048576,0),MATCH((CUADRO!Q$4&amp;$E393),'Hoja de Trabajo para listado'!$CD$151:$DC$151,0)),0)</f>
        <v>0</v>
      </c>
      <c r="R393" s="241">
        <f t="shared" ref="R393:R456" ca="1" si="19">+SUM(F393:Q393)</f>
        <v>0</v>
      </c>
      <c r="S393" s="260"/>
      <c r="T393" s="241">
        <f ca="1">+T394</f>
        <v>0</v>
      </c>
      <c r="U393" s="240">
        <f t="shared" ref="U393:U456" si="20">+IF(E393="Débitos",1,2)</f>
        <v>1</v>
      </c>
      <c r="V393" s="327" t="str">
        <f>+VLOOKUP(A393,bd_lista!$A$3:$E$592,5,FALSE)</f>
        <v>Instituciones Descentralizadas</v>
      </c>
      <c r="W393" s="397" t="str">
        <f>+V393</f>
        <v>Instituciones Descentralizadas</v>
      </c>
      <c r="X393" s="240">
        <f>+VLOOKUP(A393,[4]Sheet1!$A$13:$D$744,4,FALSE)</f>
        <v>0</v>
      </c>
      <c r="Y393" s="240" t="e">
        <f>+VLOOKUP(X393,bd_lista!$A$3:$C$592,3,FALSE)</f>
        <v>#N/A</v>
      </c>
      <c r="Z393" s="290">
        <f>+X393</f>
        <v>0</v>
      </c>
      <c r="AA393" s="315" t="e">
        <f>+Y393</f>
        <v>#N/A</v>
      </c>
    </row>
    <row r="394" spans="1:27" ht="15" hidden="1" customHeight="1">
      <c r="A394" s="378">
        <v>680</v>
      </c>
      <c r="B394" s="394"/>
      <c r="C394" s="327" t="str">
        <f>+VLOOKUP(A394,bd_lista!$A$3:$C$592,3,FALSE)</f>
        <v>Contraloria General del Estado</v>
      </c>
      <c r="D394" s="396"/>
      <c r="E394" s="327" t="s">
        <v>1304</v>
      </c>
      <c r="F394" s="243">
        <f ca="1">+IFERROR(INDEX('Hoja de Trabajo para listado'!$A$155:$Z$1048576,MATCH($A394,'Hoja de Trabajo para listado'!$A$155:$A$1048576,0),MATCH((CUADRO!F$4&amp;$E394),'Hoja de Trabajo para listado'!$A$151:$Z$151,0)),0)+IFERROR(INDEX('Hoja de Trabajo para listado'!$AB$155:$BA$1048576,MATCH($A394,'Hoja de Trabajo para listado'!$AB$155:$AB$1048576,0),MATCH((CUADRO!F$4&amp;$E394),'Hoja de Trabajo para listado'!$AB$151:$BA$151,0)),0)+IFERROR(INDEX('Hoja de Trabajo para listado'!$BC$155:$CB$1048576,MATCH($A394,'Hoja de Trabajo para listado'!$BC$155:$BC$1048576,0),MATCH((CUADRO!F$4&amp;$E394),'Hoja de Trabajo para listado'!$BC$151:$CB$151,0)),0)+IFERROR(INDEX('Hoja de Trabajo para listado'!$DE$153:$DG$274,MATCH($A394,'Hoja de Trabajo para listado'!$DE$153:$DE$1048576,0),MATCH((CUADRO!F$4&amp;$E394),'Hoja de Trabajo para listado'!$DE$151:$DG$151,0)),0)+IFERROR(INDEX('Hoja de Trabajo para listado'!$CD$155:$DC$1048576,MATCH($A394,'Hoja de Trabajo para listado'!$CD$155:$CD$1048576,0),MATCH((CUADRO!F$4&amp;$E394),'Hoja de Trabajo para listado'!$CD$151:$DC$151,0)),0)</f>
        <v>0</v>
      </c>
      <c r="G394" s="243">
        <f ca="1">+IFERROR(INDEX('Hoja de Trabajo para listado'!$A$155:$Z$1048576,MATCH($A394,'Hoja de Trabajo para listado'!$A$155:$A$1048576,0),MATCH((CUADRO!G$4&amp;$E394),'Hoja de Trabajo para listado'!$A$151:$Z$151,0)),0)+IFERROR(INDEX('Hoja de Trabajo para listado'!$AB$155:$BA$1048576,MATCH($A394,'Hoja de Trabajo para listado'!$AB$155:$AB$1048576,0),MATCH((CUADRO!G$4&amp;$E394),'Hoja de Trabajo para listado'!$AB$151:$BA$151,0)),0)+IFERROR(INDEX('Hoja de Trabajo para listado'!$BC$155:$CB$1048576,MATCH($A394,'Hoja de Trabajo para listado'!$BC$155:$BC$1048576,0),MATCH((CUADRO!G$4&amp;$E394),'Hoja de Trabajo para listado'!$BC$151:$CB$151,0)),0)+IFERROR(INDEX('Hoja de Trabajo para listado'!$DE$153:$DG$274,MATCH($A394,'Hoja de Trabajo para listado'!$DE$153:$DE$1048576,0),MATCH((CUADRO!G$4&amp;$E394),'Hoja de Trabajo para listado'!$DE$151:$DG$151,0)),0)+IFERROR(INDEX('Hoja de Trabajo para listado'!$CD$155:$DC$1048576,MATCH($A394,'Hoja de Trabajo para listado'!$CD$155:$CD$1048576,0),MATCH((CUADRO!G$4&amp;$E394),'Hoja de Trabajo para listado'!$CD$151:$DC$151,0)),0)</f>
        <v>0</v>
      </c>
      <c r="H394" s="243">
        <f ca="1">+IFERROR(INDEX('Hoja de Trabajo para listado'!$A$155:$Z$1048576,MATCH($A394,'Hoja de Trabajo para listado'!$A$155:$A$1048576,0),MATCH((CUADRO!H$4&amp;$E394),'Hoja de Trabajo para listado'!$A$151:$Z$151,0)),0)+IFERROR(INDEX('Hoja de Trabajo para listado'!$AB$155:$BA$1048576,MATCH($A394,'Hoja de Trabajo para listado'!$AB$155:$AB$1048576,0),MATCH((CUADRO!H$4&amp;$E394),'Hoja de Trabajo para listado'!$AB$151:$BA$151,0)),0)+IFERROR(INDEX('Hoja de Trabajo para listado'!$BC$155:$CB$1048576,MATCH($A394,'Hoja de Trabajo para listado'!$BC$155:$BC$1048576,0),MATCH((CUADRO!H$4&amp;$E394),'Hoja de Trabajo para listado'!$BC$151:$CB$151,0)),0)+IFERROR(INDEX('Hoja de Trabajo para listado'!$DE$153:$DG$274,MATCH($A394,'Hoja de Trabajo para listado'!$DE$153:$DE$1048576,0),MATCH((CUADRO!H$4&amp;$E394),'Hoja de Trabajo para listado'!$DE$151:$DG$151,0)),0)+IFERROR(INDEX('Hoja de Trabajo para listado'!$CD$155:$DC$1048576,MATCH($A394,'Hoja de Trabajo para listado'!$CD$155:$CD$1048576,0),MATCH((CUADRO!H$4&amp;$E394),'Hoja de Trabajo para listado'!$CD$151:$DC$151,0)),0)</f>
        <v>0</v>
      </c>
      <c r="I394" s="243">
        <f ca="1">+IFERROR(INDEX('Hoja de Trabajo para listado'!$A$155:$Z$1048576,MATCH($A394,'Hoja de Trabajo para listado'!$A$155:$A$1048576,0),MATCH((CUADRO!I$4&amp;$E394),'Hoja de Trabajo para listado'!$A$151:$Z$151,0)),0)+IFERROR(INDEX('Hoja de Trabajo para listado'!$AB$155:$BA$1048576,MATCH($A394,'Hoja de Trabajo para listado'!$AB$155:$AB$1048576,0),MATCH((CUADRO!I$4&amp;$E394),'Hoja de Trabajo para listado'!$AB$151:$BA$151,0)),0)+IFERROR(INDEX('Hoja de Trabajo para listado'!$BC$155:$CB$1048576,MATCH($A394,'Hoja de Trabajo para listado'!$BC$155:$BC$1048576,0),MATCH((CUADRO!I$4&amp;$E394),'Hoja de Trabajo para listado'!$BC$151:$CB$151,0)),0)+IFERROR(INDEX('Hoja de Trabajo para listado'!$DE$153:$DG$274,MATCH($A394,'Hoja de Trabajo para listado'!$DE$153:$DE$1048576,0),MATCH((CUADRO!I$4&amp;$E394),'Hoja de Trabajo para listado'!$DE$151:$DG$151,0)),0)+IFERROR(INDEX('Hoja de Trabajo para listado'!$CD$155:$DC$1048576,MATCH($A394,'Hoja de Trabajo para listado'!$CD$155:$CD$1048576,0),MATCH((CUADRO!I$4&amp;$E394),'Hoja de Trabajo para listado'!$CD$151:$DC$151,0)),0)</f>
        <v>0</v>
      </c>
      <c r="J394" s="243">
        <f ca="1">+IFERROR(INDEX('Hoja de Trabajo para listado'!$A$155:$Z$1048576,MATCH($A394,'Hoja de Trabajo para listado'!$A$155:$A$1048576,0),MATCH((CUADRO!J$4&amp;$E394),'Hoja de Trabajo para listado'!$A$151:$Z$151,0)),0)+IFERROR(INDEX('Hoja de Trabajo para listado'!$AB$155:$BA$1048576,MATCH($A394,'Hoja de Trabajo para listado'!$AB$155:$AB$1048576,0),MATCH((CUADRO!J$4&amp;$E394),'Hoja de Trabajo para listado'!$AB$151:$BA$151,0)),0)+IFERROR(INDEX('Hoja de Trabajo para listado'!$BC$155:$CB$1048576,MATCH($A394,'Hoja de Trabajo para listado'!$BC$155:$BC$1048576,0),MATCH((CUADRO!J$4&amp;$E394),'Hoja de Trabajo para listado'!$BC$151:$CB$151,0)),0)+IFERROR(INDEX('Hoja de Trabajo para listado'!$DE$153:$DG$274,MATCH($A394,'Hoja de Trabajo para listado'!$DE$153:$DE$1048576,0),MATCH((CUADRO!J$4&amp;$E394),'Hoja de Trabajo para listado'!$DE$151:$DG$151,0)),0)+IFERROR(INDEX('Hoja de Trabajo para listado'!$CD$155:$DC$1048576,MATCH($A394,'Hoja de Trabajo para listado'!$CD$155:$CD$1048576,0),MATCH((CUADRO!J$4&amp;$E394),'Hoja de Trabajo para listado'!$CD$151:$DC$151,0)),0)</f>
        <v>0</v>
      </c>
      <c r="K394" s="243">
        <f ca="1">+IFERROR(INDEX('Hoja de Trabajo para listado'!$A$155:$Z$1048576,MATCH($A394,'Hoja de Trabajo para listado'!$A$155:$A$1048576,0),MATCH((CUADRO!K$4&amp;$E394),'Hoja de Trabajo para listado'!$A$151:$Z$151,0)),0)+IFERROR(INDEX('Hoja de Trabajo para listado'!$AB$155:$BA$1048576,MATCH($A394,'Hoja de Trabajo para listado'!$AB$155:$AB$1048576,0),MATCH((CUADRO!K$4&amp;$E394),'Hoja de Trabajo para listado'!$AB$151:$BA$151,0)),0)+IFERROR(INDEX('Hoja de Trabajo para listado'!$BC$155:$CB$1048576,MATCH($A394,'Hoja de Trabajo para listado'!$BC$155:$BC$1048576,0),MATCH((CUADRO!K$4&amp;$E394),'Hoja de Trabajo para listado'!$BC$151:$CB$151,0)),0)+IFERROR(INDEX('Hoja de Trabajo para listado'!$DE$153:$DG$274,MATCH($A394,'Hoja de Trabajo para listado'!$DE$153:$DE$1048576,0),MATCH((CUADRO!K$4&amp;$E394),'Hoja de Trabajo para listado'!$DE$151:$DG$151,0)),0)+IFERROR(INDEX('Hoja de Trabajo para listado'!$CD$155:$DC$1048576,MATCH($A394,'Hoja de Trabajo para listado'!$CD$155:$CD$1048576,0),MATCH((CUADRO!K$4&amp;$E394),'Hoja de Trabajo para listado'!$CD$151:$DC$151,0)),0)</f>
        <v>0</v>
      </c>
      <c r="L394" s="243">
        <f ca="1">+IFERROR(INDEX('Hoja de Trabajo para listado'!$A$155:$Z$1048576,MATCH($A394,'Hoja de Trabajo para listado'!$A$155:$A$1048576,0),MATCH((CUADRO!L$4&amp;$E394),'Hoja de Trabajo para listado'!$A$151:$Z$151,0)),0)+IFERROR(INDEX('Hoja de Trabajo para listado'!$AB$155:$BA$1048576,MATCH($A394,'Hoja de Trabajo para listado'!$AB$155:$AB$1048576,0),MATCH((CUADRO!L$4&amp;$E394),'Hoja de Trabajo para listado'!$AB$151:$BA$151,0)),0)+IFERROR(INDEX('Hoja de Trabajo para listado'!$BC$155:$CB$1048576,MATCH($A394,'Hoja de Trabajo para listado'!$BC$155:$BC$1048576,0),MATCH((CUADRO!L$4&amp;$E394),'Hoja de Trabajo para listado'!$BC$151:$CB$151,0)),0)+IFERROR(INDEX('Hoja de Trabajo para listado'!$DE$153:$DG$274,MATCH($A394,'Hoja de Trabajo para listado'!$DE$153:$DE$1048576,0),MATCH((CUADRO!L$4&amp;$E394),'Hoja de Trabajo para listado'!$DE$151:$DG$151,0)),0)+IFERROR(INDEX('Hoja de Trabajo para listado'!$CD$155:$DC$1048576,MATCH($A394,'Hoja de Trabajo para listado'!$CD$155:$CD$1048576,0),MATCH((CUADRO!L$4&amp;$E394),'Hoja de Trabajo para listado'!$CD$151:$DC$151,0)),0)</f>
        <v>0</v>
      </c>
      <c r="M394" s="243">
        <f ca="1">+IFERROR(INDEX('Hoja de Trabajo para listado'!$A$155:$Z$1048576,MATCH($A394,'Hoja de Trabajo para listado'!$A$155:$A$1048576,0),MATCH((CUADRO!M$4&amp;$E394),'Hoja de Trabajo para listado'!$A$151:$Z$151,0)),0)+IFERROR(INDEX('Hoja de Trabajo para listado'!$AB$155:$BA$1048576,MATCH($A394,'Hoja de Trabajo para listado'!$AB$155:$AB$1048576,0),MATCH((CUADRO!M$4&amp;$E394),'Hoja de Trabajo para listado'!$AB$151:$BA$151,0)),0)+IFERROR(INDEX('Hoja de Trabajo para listado'!$BC$155:$CB$1048576,MATCH($A394,'Hoja de Trabajo para listado'!$BC$155:$BC$1048576,0),MATCH((CUADRO!M$4&amp;$E394),'Hoja de Trabajo para listado'!$BC$151:$CB$151,0)),0)+IFERROR(INDEX('Hoja de Trabajo para listado'!$DE$153:$DG$274,MATCH($A394,'Hoja de Trabajo para listado'!$DE$153:$DE$1048576,0),MATCH((CUADRO!M$4&amp;$E394),'Hoja de Trabajo para listado'!$DE$151:$DG$151,0)),0)+IFERROR(INDEX('Hoja de Trabajo para listado'!$CD$155:$DC$1048576,MATCH($A394,'Hoja de Trabajo para listado'!$CD$155:$CD$1048576,0),MATCH((CUADRO!M$4&amp;$E394),'Hoja de Trabajo para listado'!$CD$151:$DC$151,0)),0)</f>
        <v>0</v>
      </c>
      <c r="N394" s="243">
        <f ca="1">+IFERROR(INDEX('Hoja de Trabajo para listado'!$A$155:$Z$1048576,MATCH($A394,'Hoja de Trabajo para listado'!$A$155:$A$1048576,0),MATCH((CUADRO!N$4&amp;$E394),'Hoja de Trabajo para listado'!$A$151:$Z$151,0)),0)+IFERROR(INDEX('Hoja de Trabajo para listado'!$AB$155:$BA$1048576,MATCH($A394,'Hoja de Trabajo para listado'!$AB$155:$AB$1048576,0),MATCH((CUADRO!N$4&amp;$E394),'Hoja de Trabajo para listado'!$AB$151:$BA$151,0)),0)+IFERROR(INDEX('Hoja de Trabajo para listado'!$BC$155:$CB$1048576,MATCH($A394,'Hoja de Trabajo para listado'!$BC$155:$BC$1048576,0),MATCH((CUADRO!N$4&amp;$E394),'Hoja de Trabajo para listado'!$BC$151:$CB$151,0)),0)+IFERROR(INDEX('Hoja de Trabajo para listado'!$DE$153:$DG$274,MATCH($A394,'Hoja de Trabajo para listado'!$DE$153:$DE$1048576,0),MATCH((CUADRO!N$4&amp;$E394),'Hoja de Trabajo para listado'!$DE$151:$DG$151,0)),0)+IFERROR(INDEX('Hoja de Trabajo para listado'!$CD$155:$DC$1048576,MATCH($A394,'Hoja de Trabajo para listado'!$CD$155:$CD$1048576,0),MATCH((CUADRO!N$4&amp;$E394),'Hoja de Trabajo para listado'!$CD$151:$DC$151,0)),0)</f>
        <v>0</v>
      </c>
      <c r="O394" s="243">
        <f ca="1">+IFERROR(INDEX('Hoja de Trabajo para listado'!$A$155:$Z$1048576,MATCH($A394,'Hoja de Trabajo para listado'!$A$155:$A$1048576,0),MATCH((CUADRO!O$4&amp;$E394),'Hoja de Trabajo para listado'!$A$151:$Z$151,0)),0)+IFERROR(INDEX('Hoja de Trabajo para listado'!$AB$155:$BA$1048576,MATCH($A394,'Hoja de Trabajo para listado'!$AB$155:$AB$1048576,0),MATCH((CUADRO!O$4&amp;$E394),'Hoja de Trabajo para listado'!$AB$151:$BA$151,0)),0)+IFERROR(INDEX('Hoja de Trabajo para listado'!$BC$155:$CB$1048576,MATCH($A394,'Hoja de Trabajo para listado'!$BC$155:$BC$1048576,0),MATCH((CUADRO!O$4&amp;$E394),'Hoja de Trabajo para listado'!$BC$151:$CB$151,0)),0)+IFERROR(INDEX('Hoja de Trabajo para listado'!$DE$153:$DG$274,MATCH($A394,'Hoja de Trabajo para listado'!$DE$153:$DE$1048576,0),MATCH((CUADRO!O$4&amp;$E394),'Hoja de Trabajo para listado'!$DE$151:$DG$151,0)),0)+IFERROR(INDEX('Hoja de Trabajo para listado'!$CD$155:$DC$1048576,MATCH($A394,'Hoja de Trabajo para listado'!$CD$155:$CD$1048576,0),MATCH((CUADRO!O$4&amp;$E394),'Hoja de Trabajo para listado'!$CD$151:$DC$151,0)),0)</f>
        <v>0</v>
      </c>
      <c r="P394" s="243">
        <f ca="1">+IFERROR(INDEX('Hoja de Trabajo para listado'!$A$155:$Z$1048576,MATCH($A394,'Hoja de Trabajo para listado'!$A$155:$A$1048576,0),MATCH((CUADRO!P$4&amp;$E394),'Hoja de Trabajo para listado'!$A$151:$Z$151,0)),0)+IFERROR(INDEX('Hoja de Trabajo para listado'!$AB$155:$BA$1048576,MATCH($A394,'Hoja de Trabajo para listado'!$AB$155:$AB$1048576,0),MATCH((CUADRO!P$4&amp;$E394),'Hoja de Trabajo para listado'!$AB$151:$BA$151,0)),0)+IFERROR(INDEX('Hoja de Trabajo para listado'!$BC$155:$CB$1048576,MATCH($A394,'Hoja de Trabajo para listado'!$BC$155:$BC$1048576,0),MATCH((CUADRO!P$4&amp;$E394),'Hoja de Trabajo para listado'!$BC$151:$CB$151,0)),0)+IFERROR(INDEX('Hoja de Trabajo para listado'!$DE$153:$DG$274,MATCH($A394,'Hoja de Trabajo para listado'!$DE$153:$DE$1048576,0),MATCH((CUADRO!P$4&amp;$E394),'Hoja de Trabajo para listado'!$DE$151:$DG$151,0)),0)+IFERROR(INDEX('Hoja de Trabajo para listado'!$CD$155:$DC$1048576,MATCH($A394,'Hoja de Trabajo para listado'!$CD$155:$CD$1048576,0),MATCH((CUADRO!P$4&amp;$E394),'Hoja de Trabajo para listado'!$CD$151:$DC$151,0)),0)</f>
        <v>0</v>
      </c>
      <c r="Q394" s="243">
        <f ca="1">+IFERROR(INDEX('Hoja de Trabajo para listado'!$A$155:$Z$1048576,MATCH($A394,'Hoja de Trabajo para listado'!$A$155:$A$1048576,0),MATCH((CUADRO!Q$4&amp;$E394),'Hoja de Trabajo para listado'!$A$151:$Z$151,0)),0)+IFERROR(INDEX('Hoja de Trabajo para listado'!$AB$155:$BA$1048576,MATCH($A394,'Hoja de Trabajo para listado'!$AB$155:$AB$1048576,0),MATCH((CUADRO!Q$4&amp;$E394),'Hoja de Trabajo para listado'!$AB$151:$BA$151,0)),0)+IFERROR(INDEX('Hoja de Trabajo para listado'!$BC$155:$CB$1048576,MATCH($A394,'Hoja de Trabajo para listado'!$BC$155:$BC$1048576,0),MATCH((CUADRO!Q$4&amp;$E394),'Hoja de Trabajo para listado'!$BC$151:$CB$151,0)),0)+IFERROR(INDEX('Hoja de Trabajo para listado'!$DE$153:$DG$274,MATCH($A394,'Hoja de Trabajo para listado'!$DE$153:$DE$1048576,0),MATCH((CUADRO!Q$4&amp;$E394),'Hoja de Trabajo para listado'!$DE$151:$DG$151,0)),0)+IFERROR(INDEX('Hoja de Trabajo para listado'!$CD$155:$DC$1048576,MATCH($A394,'Hoja de Trabajo para listado'!$CD$155:$CD$1048576,0),MATCH((CUADRO!Q$4&amp;$E394),'Hoja de Trabajo para listado'!$CD$151:$DC$151,0)),0)</f>
        <v>0</v>
      </c>
      <c r="R394" s="243">
        <f t="shared" ca="1" si="19"/>
        <v>0</v>
      </c>
      <c r="S394" s="259">
        <f ca="1">+R393+R394</f>
        <v>0</v>
      </c>
      <c r="T394" s="243">
        <f ca="1">+S394</f>
        <v>0</v>
      </c>
      <c r="U394" s="242">
        <f t="shared" si="20"/>
        <v>2</v>
      </c>
      <c r="V394" s="327" t="str">
        <f>+VLOOKUP(A394,bd_lista!$A$3:$E$592,5,FALSE)</f>
        <v>Instituciones Descentralizadas</v>
      </c>
      <c r="W394" s="398"/>
      <c r="X394" s="240">
        <f>+VLOOKUP(A394,[4]Sheet1!$A$13:$D$744,4,FALSE)</f>
        <v>0</v>
      </c>
      <c r="Y394" s="240" t="e">
        <f>+VLOOKUP(X394,bd_lista!$A$3:$C$592,3,FALSE)</f>
        <v>#N/A</v>
      </c>
      <c r="Z394" s="288"/>
      <c r="AA394" s="317"/>
    </row>
    <row r="395" spans="1:27" ht="15" customHeight="1">
      <c r="A395" s="379">
        <v>681</v>
      </c>
      <c r="B395" s="393">
        <f>+A395</f>
        <v>681</v>
      </c>
      <c r="C395" s="245" t="str">
        <f>+VLOOKUP(A395,bd_lista!$A$3:$C$592,3,FALSE)</f>
        <v>Ministerio Público</v>
      </c>
      <c r="D395" s="395" t="str">
        <f>+C395</f>
        <v>Ministerio Público</v>
      </c>
      <c r="E395" s="245" t="s">
        <v>1303</v>
      </c>
      <c r="F395" s="241">
        <f ca="1">+IFERROR(INDEX('Hoja de Trabajo para listado'!$A$155:$Z$1048576,MATCH($A395,'Hoja de Trabajo para listado'!$A$155:$A$1048576,0),MATCH((CUADRO!F$4&amp;$E395),'Hoja de Trabajo para listado'!$A$151:$Z$151,0)),0)+IFERROR(INDEX('Hoja de Trabajo para listado'!$AB$155:$BA$1048576,MATCH($A395,'Hoja de Trabajo para listado'!$AB$155:$AB$1048576,0),MATCH((CUADRO!F$4&amp;$E395),'Hoja de Trabajo para listado'!$AB$151:$BA$151,0)),0)+IFERROR(INDEX('Hoja de Trabajo para listado'!$BC$155:$CB$1048576,MATCH($A395,'Hoja de Trabajo para listado'!$BC$155:$BC$1048576,0),MATCH((CUADRO!F$4&amp;$E395),'Hoja de Trabajo para listado'!$BC$151:$CB$151,0)),0)+IFERROR(INDEX('Hoja de Trabajo para listado'!$DE$153:$DG$274,MATCH($A395,'Hoja de Trabajo para listado'!$DE$153:$DE$1048576,0),MATCH((CUADRO!F$4&amp;$E395),'Hoja de Trabajo para listado'!$DE$151:$DG$151,0)),0)+IFERROR(INDEX('Hoja de Trabajo para listado'!$CD$155:$DC$1048576,MATCH($A395,'Hoja de Trabajo para listado'!$CD$155:$CD$1048576,0),MATCH((CUADRO!F$4&amp;$E395),'Hoja de Trabajo para listado'!$CD$151:$DC$151,0)),0)</f>
        <v>0</v>
      </c>
      <c r="G395" s="241">
        <f ca="1">+IFERROR(INDEX('Hoja de Trabajo para listado'!$A$155:$Z$1048576,MATCH($A395,'Hoja de Trabajo para listado'!$A$155:$A$1048576,0),MATCH((CUADRO!G$4&amp;$E395),'Hoja de Trabajo para listado'!$A$151:$Z$151,0)),0)+IFERROR(INDEX('Hoja de Trabajo para listado'!$AB$155:$BA$1048576,MATCH($A395,'Hoja de Trabajo para listado'!$AB$155:$AB$1048576,0),MATCH((CUADRO!G$4&amp;$E395),'Hoja de Trabajo para listado'!$AB$151:$BA$151,0)),0)+IFERROR(INDEX('Hoja de Trabajo para listado'!$BC$155:$CB$1048576,MATCH($A395,'Hoja de Trabajo para listado'!$BC$155:$BC$1048576,0),MATCH((CUADRO!G$4&amp;$E395),'Hoja de Trabajo para listado'!$BC$151:$CB$151,0)),0)+IFERROR(INDEX('Hoja de Trabajo para listado'!$DE$153:$DG$274,MATCH($A395,'Hoja de Trabajo para listado'!$DE$153:$DE$1048576,0),MATCH((CUADRO!G$4&amp;$E395),'Hoja de Trabajo para listado'!$DE$151:$DG$151,0)),0)+IFERROR(INDEX('Hoja de Trabajo para listado'!$CD$155:$DC$1048576,MATCH($A395,'Hoja de Trabajo para listado'!$CD$155:$CD$1048576,0),MATCH((CUADRO!G$4&amp;$E395),'Hoja de Trabajo para listado'!$CD$151:$DC$151,0)),0)</f>
        <v>0</v>
      </c>
      <c r="H395" s="241">
        <f ca="1">+IFERROR(INDEX('Hoja de Trabajo para listado'!$A$155:$Z$1048576,MATCH($A395,'Hoja de Trabajo para listado'!$A$155:$A$1048576,0),MATCH((CUADRO!H$4&amp;$E395),'Hoja de Trabajo para listado'!$A$151:$Z$151,0)),0)+IFERROR(INDEX('Hoja de Trabajo para listado'!$AB$155:$BA$1048576,MATCH($A395,'Hoja de Trabajo para listado'!$AB$155:$AB$1048576,0),MATCH((CUADRO!H$4&amp;$E395),'Hoja de Trabajo para listado'!$AB$151:$BA$151,0)),0)+IFERROR(INDEX('Hoja de Trabajo para listado'!$BC$155:$CB$1048576,MATCH($A395,'Hoja de Trabajo para listado'!$BC$155:$BC$1048576,0),MATCH((CUADRO!H$4&amp;$E395),'Hoja de Trabajo para listado'!$BC$151:$CB$151,0)),0)+IFERROR(INDEX('Hoja de Trabajo para listado'!$DE$153:$DG$274,MATCH($A395,'Hoja de Trabajo para listado'!$DE$153:$DE$1048576,0),MATCH((CUADRO!H$4&amp;$E395),'Hoja de Trabajo para listado'!$DE$151:$DG$151,0)),0)+IFERROR(INDEX('Hoja de Trabajo para listado'!$CD$155:$DC$1048576,MATCH($A395,'Hoja de Trabajo para listado'!$CD$155:$CD$1048576,0),MATCH((CUADRO!H$4&amp;$E395),'Hoja de Trabajo para listado'!$CD$151:$DC$151,0)),0)</f>
        <v>0</v>
      </c>
      <c r="I395" s="241">
        <f ca="1">+IFERROR(INDEX('Hoja de Trabajo para listado'!$A$155:$Z$1048576,MATCH($A395,'Hoja de Trabajo para listado'!$A$155:$A$1048576,0),MATCH((CUADRO!I$4&amp;$E395),'Hoja de Trabajo para listado'!$A$151:$Z$151,0)),0)+IFERROR(INDEX('Hoja de Trabajo para listado'!$AB$155:$BA$1048576,MATCH($A395,'Hoja de Trabajo para listado'!$AB$155:$AB$1048576,0),MATCH((CUADRO!I$4&amp;$E395),'Hoja de Trabajo para listado'!$AB$151:$BA$151,0)),0)+IFERROR(INDEX('Hoja de Trabajo para listado'!$BC$155:$CB$1048576,MATCH($A395,'Hoja de Trabajo para listado'!$BC$155:$BC$1048576,0),MATCH((CUADRO!I$4&amp;$E395),'Hoja de Trabajo para listado'!$BC$151:$CB$151,0)),0)+IFERROR(INDEX('Hoja de Trabajo para listado'!$DE$153:$DG$274,MATCH($A395,'Hoja de Trabajo para listado'!$DE$153:$DE$1048576,0),MATCH((CUADRO!I$4&amp;$E395),'Hoja de Trabajo para listado'!$DE$151:$DG$151,0)),0)+IFERROR(INDEX('Hoja de Trabajo para listado'!$CD$155:$DC$1048576,MATCH($A395,'Hoja de Trabajo para listado'!$CD$155:$CD$1048576,0),MATCH((CUADRO!I$4&amp;$E395),'Hoja de Trabajo para listado'!$CD$151:$DC$151,0)),0)</f>
        <v>0</v>
      </c>
      <c r="J395" s="241">
        <f ca="1">+IFERROR(INDEX('Hoja de Trabajo para listado'!$A$155:$Z$1048576,MATCH($A395,'Hoja de Trabajo para listado'!$A$155:$A$1048576,0),MATCH((CUADRO!J$4&amp;$E395),'Hoja de Trabajo para listado'!$A$151:$Z$151,0)),0)+IFERROR(INDEX('Hoja de Trabajo para listado'!$AB$155:$BA$1048576,MATCH($A395,'Hoja de Trabajo para listado'!$AB$155:$AB$1048576,0),MATCH((CUADRO!J$4&amp;$E395),'Hoja de Trabajo para listado'!$AB$151:$BA$151,0)),0)+IFERROR(INDEX('Hoja de Trabajo para listado'!$BC$155:$CB$1048576,MATCH($A395,'Hoja de Trabajo para listado'!$BC$155:$BC$1048576,0),MATCH((CUADRO!J$4&amp;$E395),'Hoja de Trabajo para listado'!$BC$151:$CB$151,0)),0)+IFERROR(INDEX('Hoja de Trabajo para listado'!$DE$153:$DG$274,MATCH($A395,'Hoja de Trabajo para listado'!$DE$153:$DE$1048576,0),MATCH((CUADRO!J$4&amp;$E395),'Hoja de Trabajo para listado'!$DE$151:$DG$151,0)),0)+IFERROR(INDEX('Hoja de Trabajo para listado'!$CD$155:$DC$1048576,MATCH($A395,'Hoja de Trabajo para listado'!$CD$155:$CD$1048576,0),MATCH((CUADRO!J$4&amp;$E395),'Hoja de Trabajo para listado'!$CD$151:$DC$151,0)),0)</f>
        <v>0</v>
      </c>
      <c r="K395" s="241">
        <f ca="1">+IFERROR(INDEX('Hoja de Trabajo para listado'!$A$155:$Z$1048576,MATCH($A395,'Hoja de Trabajo para listado'!$A$155:$A$1048576,0),MATCH((CUADRO!K$4&amp;$E395),'Hoja de Trabajo para listado'!$A$151:$Z$151,0)),0)+IFERROR(INDEX('Hoja de Trabajo para listado'!$AB$155:$BA$1048576,MATCH($A395,'Hoja de Trabajo para listado'!$AB$155:$AB$1048576,0),MATCH((CUADRO!K$4&amp;$E395),'Hoja de Trabajo para listado'!$AB$151:$BA$151,0)),0)+IFERROR(INDEX('Hoja de Trabajo para listado'!$BC$155:$CB$1048576,MATCH($A395,'Hoja de Trabajo para listado'!$BC$155:$BC$1048576,0),MATCH((CUADRO!K$4&amp;$E395),'Hoja de Trabajo para listado'!$BC$151:$CB$151,0)),0)+IFERROR(INDEX('Hoja de Trabajo para listado'!$DE$153:$DG$274,MATCH($A395,'Hoja de Trabajo para listado'!$DE$153:$DE$1048576,0),MATCH((CUADRO!K$4&amp;$E395),'Hoja de Trabajo para listado'!$DE$151:$DG$151,0)),0)+IFERROR(INDEX('Hoja de Trabajo para listado'!$CD$155:$DC$1048576,MATCH($A395,'Hoja de Trabajo para listado'!$CD$155:$CD$1048576,0),MATCH((CUADRO!K$4&amp;$E395),'Hoja de Trabajo para listado'!$CD$151:$DC$151,0)),0)</f>
        <v>0</v>
      </c>
      <c r="L395" s="241">
        <f ca="1">+IFERROR(INDEX('Hoja de Trabajo para listado'!$A$155:$Z$1048576,MATCH($A395,'Hoja de Trabajo para listado'!$A$155:$A$1048576,0),MATCH((CUADRO!L$4&amp;$E395),'Hoja de Trabajo para listado'!$A$151:$Z$151,0)),0)+IFERROR(INDEX('Hoja de Trabajo para listado'!$AB$155:$BA$1048576,MATCH($A395,'Hoja de Trabajo para listado'!$AB$155:$AB$1048576,0),MATCH((CUADRO!L$4&amp;$E395),'Hoja de Trabajo para listado'!$AB$151:$BA$151,0)),0)+IFERROR(INDEX('Hoja de Trabajo para listado'!$BC$155:$CB$1048576,MATCH($A395,'Hoja de Trabajo para listado'!$BC$155:$BC$1048576,0),MATCH((CUADRO!L$4&amp;$E395),'Hoja de Trabajo para listado'!$BC$151:$CB$151,0)),0)+IFERROR(INDEX('Hoja de Trabajo para listado'!$DE$153:$DG$274,MATCH($A395,'Hoja de Trabajo para listado'!$DE$153:$DE$1048576,0),MATCH((CUADRO!L$4&amp;$E395),'Hoja de Trabajo para listado'!$DE$151:$DG$151,0)),0)+IFERROR(INDEX('Hoja de Trabajo para listado'!$CD$155:$DC$1048576,MATCH($A395,'Hoja de Trabajo para listado'!$CD$155:$CD$1048576,0),MATCH((CUADRO!L$4&amp;$E395),'Hoja de Trabajo para listado'!$CD$151:$DC$151,0)),0)</f>
        <v>0</v>
      </c>
      <c r="M395" s="241">
        <f ca="1">+IFERROR(INDEX('Hoja de Trabajo para listado'!$A$155:$Z$1048576,MATCH($A395,'Hoja de Trabajo para listado'!$A$155:$A$1048576,0),MATCH((CUADRO!M$4&amp;$E395),'Hoja de Trabajo para listado'!$A$151:$Z$151,0)),0)+IFERROR(INDEX('Hoja de Trabajo para listado'!$AB$155:$BA$1048576,MATCH($A395,'Hoja de Trabajo para listado'!$AB$155:$AB$1048576,0),MATCH((CUADRO!M$4&amp;$E395),'Hoja de Trabajo para listado'!$AB$151:$BA$151,0)),0)+IFERROR(INDEX('Hoja de Trabajo para listado'!$BC$155:$CB$1048576,MATCH($A395,'Hoja de Trabajo para listado'!$BC$155:$BC$1048576,0),MATCH((CUADRO!M$4&amp;$E395),'Hoja de Trabajo para listado'!$BC$151:$CB$151,0)),0)+IFERROR(INDEX('Hoja de Trabajo para listado'!$DE$153:$DG$274,MATCH($A395,'Hoja de Trabajo para listado'!$DE$153:$DE$1048576,0),MATCH((CUADRO!M$4&amp;$E395),'Hoja de Trabajo para listado'!$DE$151:$DG$151,0)),0)+IFERROR(INDEX('Hoja de Trabajo para listado'!$CD$155:$DC$1048576,MATCH($A395,'Hoja de Trabajo para listado'!$CD$155:$CD$1048576,0),MATCH((CUADRO!M$4&amp;$E395),'Hoja de Trabajo para listado'!$CD$151:$DC$151,0)),0)</f>
        <v>0</v>
      </c>
      <c r="N395" s="241">
        <f ca="1">+IFERROR(INDEX('Hoja de Trabajo para listado'!$A$155:$Z$1048576,MATCH($A395,'Hoja de Trabajo para listado'!$A$155:$A$1048576,0),MATCH((CUADRO!N$4&amp;$E395),'Hoja de Trabajo para listado'!$A$151:$Z$151,0)),0)+IFERROR(INDEX('Hoja de Trabajo para listado'!$AB$155:$BA$1048576,MATCH($A395,'Hoja de Trabajo para listado'!$AB$155:$AB$1048576,0),MATCH((CUADRO!N$4&amp;$E395),'Hoja de Trabajo para listado'!$AB$151:$BA$151,0)),0)+IFERROR(INDEX('Hoja de Trabajo para listado'!$BC$155:$CB$1048576,MATCH($A395,'Hoja de Trabajo para listado'!$BC$155:$BC$1048576,0),MATCH((CUADRO!N$4&amp;$E395),'Hoja de Trabajo para listado'!$BC$151:$CB$151,0)),0)+IFERROR(INDEX('Hoja de Trabajo para listado'!$DE$153:$DG$274,MATCH($A395,'Hoja de Trabajo para listado'!$DE$153:$DE$1048576,0),MATCH((CUADRO!N$4&amp;$E395),'Hoja de Trabajo para listado'!$DE$151:$DG$151,0)),0)+IFERROR(INDEX('Hoja de Trabajo para listado'!$CD$155:$DC$1048576,MATCH($A395,'Hoja de Trabajo para listado'!$CD$155:$CD$1048576,0),MATCH((CUADRO!N$4&amp;$E395),'Hoja de Trabajo para listado'!$CD$151:$DC$151,0)),0)</f>
        <v>0</v>
      </c>
      <c r="O395" s="241">
        <f ca="1">+IFERROR(INDEX('Hoja de Trabajo para listado'!$A$155:$Z$1048576,MATCH($A395,'Hoja de Trabajo para listado'!$A$155:$A$1048576,0),MATCH((CUADRO!O$4&amp;$E395),'Hoja de Trabajo para listado'!$A$151:$Z$151,0)),0)+IFERROR(INDEX('Hoja de Trabajo para listado'!$AB$155:$BA$1048576,MATCH($A395,'Hoja de Trabajo para listado'!$AB$155:$AB$1048576,0),MATCH((CUADRO!O$4&amp;$E395),'Hoja de Trabajo para listado'!$AB$151:$BA$151,0)),0)+IFERROR(INDEX('Hoja de Trabajo para listado'!$BC$155:$CB$1048576,MATCH($A395,'Hoja de Trabajo para listado'!$BC$155:$BC$1048576,0),MATCH((CUADRO!O$4&amp;$E395),'Hoja de Trabajo para listado'!$BC$151:$CB$151,0)),0)+IFERROR(INDEX('Hoja de Trabajo para listado'!$DE$153:$DG$274,MATCH($A395,'Hoja de Trabajo para listado'!$DE$153:$DE$1048576,0),MATCH((CUADRO!O$4&amp;$E395),'Hoja de Trabajo para listado'!$DE$151:$DG$151,0)),0)+IFERROR(INDEX('Hoja de Trabajo para listado'!$CD$155:$DC$1048576,MATCH($A395,'Hoja de Trabajo para listado'!$CD$155:$CD$1048576,0),MATCH((CUADRO!O$4&amp;$E395),'Hoja de Trabajo para listado'!$CD$151:$DC$151,0)),0)</f>
        <v>0</v>
      </c>
      <c r="P395" s="241">
        <f ca="1">+IFERROR(INDEX('Hoja de Trabajo para listado'!$A$155:$Z$1048576,MATCH($A395,'Hoja de Trabajo para listado'!$A$155:$A$1048576,0),MATCH((CUADRO!P$4&amp;$E395),'Hoja de Trabajo para listado'!$A$151:$Z$151,0)),0)+IFERROR(INDEX('Hoja de Trabajo para listado'!$AB$155:$BA$1048576,MATCH($A395,'Hoja de Trabajo para listado'!$AB$155:$AB$1048576,0),MATCH((CUADRO!P$4&amp;$E395),'Hoja de Trabajo para listado'!$AB$151:$BA$151,0)),0)+IFERROR(INDEX('Hoja de Trabajo para listado'!$BC$155:$CB$1048576,MATCH($A395,'Hoja de Trabajo para listado'!$BC$155:$BC$1048576,0),MATCH((CUADRO!P$4&amp;$E395),'Hoja de Trabajo para listado'!$BC$151:$CB$151,0)),0)+IFERROR(INDEX('Hoja de Trabajo para listado'!$DE$153:$DG$274,MATCH($A395,'Hoja de Trabajo para listado'!$DE$153:$DE$1048576,0),MATCH((CUADRO!P$4&amp;$E395),'Hoja de Trabajo para listado'!$DE$151:$DG$151,0)),0)+IFERROR(INDEX('Hoja de Trabajo para listado'!$CD$155:$DC$1048576,MATCH($A395,'Hoja de Trabajo para listado'!$CD$155:$CD$1048576,0),MATCH((CUADRO!P$4&amp;$E395),'Hoja de Trabajo para listado'!$CD$151:$DC$151,0)),0)</f>
        <v>0</v>
      </c>
      <c r="Q395" s="241">
        <f ca="1">+IFERROR(INDEX('Hoja de Trabajo para listado'!$A$155:$Z$1048576,MATCH($A395,'Hoja de Trabajo para listado'!$A$155:$A$1048576,0),MATCH((CUADRO!Q$4&amp;$E395),'Hoja de Trabajo para listado'!$A$151:$Z$151,0)),0)+IFERROR(INDEX('Hoja de Trabajo para listado'!$AB$155:$BA$1048576,MATCH($A395,'Hoja de Trabajo para listado'!$AB$155:$AB$1048576,0),MATCH((CUADRO!Q$4&amp;$E395),'Hoja de Trabajo para listado'!$AB$151:$BA$151,0)),0)+IFERROR(INDEX('Hoja de Trabajo para listado'!$BC$155:$CB$1048576,MATCH($A395,'Hoja de Trabajo para listado'!$BC$155:$BC$1048576,0),MATCH((CUADRO!Q$4&amp;$E395),'Hoja de Trabajo para listado'!$BC$151:$CB$151,0)),0)+IFERROR(INDEX('Hoja de Trabajo para listado'!$DE$153:$DG$274,MATCH($A395,'Hoja de Trabajo para listado'!$DE$153:$DE$1048576,0),MATCH((CUADRO!Q$4&amp;$E395),'Hoja de Trabajo para listado'!$DE$151:$DG$151,0)),0)+IFERROR(INDEX('Hoja de Trabajo para listado'!$CD$155:$DC$1048576,MATCH($A395,'Hoja de Trabajo para listado'!$CD$155:$CD$1048576,0),MATCH((CUADRO!Q$4&amp;$E395),'Hoja de Trabajo para listado'!$CD$151:$DC$151,0)),0)</f>
        <v>0</v>
      </c>
      <c r="R395" s="241">
        <f t="shared" ca="1" si="19"/>
        <v>0</v>
      </c>
      <c r="S395" s="260"/>
      <c r="T395" s="241">
        <f ca="1">+T396</f>
        <v>2920221.4499999997</v>
      </c>
      <c r="U395" s="240">
        <f t="shared" si="20"/>
        <v>1</v>
      </c>
      <c r="V395" s="327" t="str">
        <f>+VLOOKUP(A395,bd_lista!$A$3:$E$592,5,FALSE)</f>
        <v>Instituciones Descentralizadas</v>
      </c>
      <c r="W395" s="397" t="str">
        <f>+V395</f>
        <v>Instituciones Descentralizadas</v>
      </c>
      <c r="X395" s="240">
        <f>+VLOOKUP(A395,[4]Sheet1!$A$13:$D$744,4,FALSE)</f>
        <v>0</v>
      </c>
      <c r="Y395" s="240" t="e">
        <f>+VLOOKUP(X395,bd_lista!$A$3:$C$592,3,FALSE)</f>
        <v>#N/A</v>
      </c>
      <c r="Z395" s="290">
        <f>+X395</f>
        <v>0</v>
      </c>
      <c r="AA395" s="315" t="e">
        <f>+Y395</f>
        <v>#N/A</v>
      </c>
    </row>
    <row r="396" spans="1:27" ht="15" customHeight="1">
      <c r="A396" s="378">
        <v>681</v>
      </c>
      <c r="B396" s="394"/>
      <c r="C396" s="327" t="str">
        <f>+VLOOKUP(A396,bd_lista!$A$3:$C$592,3,FALSE)</f>
        <v>Ministerio Público</v>
      </c>
      <c r="D396" s="396"/>
      <c r="E396" s="327" t="s">
        <v>1304</v>
      </c>
      <c r="F396" s="243">
        <f ca="1">+IFERROR(INDEX('Hoja de Trabajo para listado'!$A$155:$Z$1048576,MATCH($A396,'Hoja de Trabajo para listado'!$A$155:$A$1048576,0),MATCH((CUADRO!F$4&amp;$E396),'Hoja de Trabajo para listado'!$A$151:$Z$151,0)),0)+IFERROR(INDEX('Hoja de Trabajo para listado'!$AB$155:$BA$1048576,MATCH($A396,'Hoja de Trabajo para listado'!$AB$155:$AB$1048576,0),MATCH((CUADRO!F$4&amp;$E396),'Hoja de Trabajo para listado'!$AB$151:$BA$151,0)),0)+IFERROR(INDEX('Hoja de Trabajo para listado'!$BC$155:$CB$1048576,MATCH($A396,'Hoja de Trabajo para listado'!$BC$155:$BC$1048576,0),MATCH((CUADRO!F$4&amp;$E396),'Hoja de Trabajo para listado'!$BC$151:$CB$151,0)),0)+IFERROR(INDEX('Hoja de Trabajo para listado'!$DE$153:$DG$274,MATCH($A396,'Hoja de Trabajo para listado'!$DE$153:$DE$1048576,0),MATCH((CUADRO!F$4&amp;$E396),'Hoja de Trabajo para listado'!$DE$151:$DG$151,0)),0)+IFERROR(INDEX('Hoja de Trabajo para listado'!$CD$155:$DC$1048576,MATCH($A396,'Hoja de Trabajo para listado'!$CD$155:$CD$1048576,0),MATCH((CUADRO!F$4&amp;$E396),'Hoja de Trabajo para listado'!$CD$151:$DC$151,0)),0)</f>
        <v>2845266.76</v>
      </c>
      <c r="G396" s="243">
        <f ca="1">+IFERROR(INDEX('Hoja de Trabajo para listado'!$A$155:$Z$1048576,MATCH($A396,'Hoja de Trabajo para listado'!$A$155:$A$1048576,0),MATCH((CUADRO!G$4&amp;$E396),'Hoja de Trabajo para listado'!$A$151:$Z$151,0)),0)+IFERROR(INDEX('Hoja de Trabajo para listado'!$AB$155:$BA$1048576,MATCH($A396,'Hoja de Trabajo para listado'!$AB$155:$AB$1048576,0),MATCH((CUADRO!G$4&amp;$E396),'Hoja de Trabajo para listado'!$AB$151:$BA$151,0)),0)+IFERROR(INDEX('Hoja de Trabajo para listado'!$BC$155:$CB$1048576,MATCH($A396,'Hoja de Trabajo para listado'!$BC$155:$BC$1048576,0),MATCH((CUADRO!G$4&amp;$E396),'Hoja de Trabajo para listado'!$BC$151:$CB$151,0)),0)+IFERROR(INDEX('Hoja de Trabajo para listado'!$DE$153:$DG$274,MATCH($A396,'Hoja de Trabajo para listado'!$DE$153:$DE$1048576,0),MATCH((CUADRO!G$4&amp;$E396),'Hoja de Trabajo para listado'!$DE$151:$DG$151,0)),0)+IFERROR(INDEX('Hoja de Trabajo para listado'!$CD$155:$DC$1048576,MATCH($A396,'Hoja de Trabajo para listado'!$CD$155:$CD$1048576,0),MATCH((CUADRO!G$4&amp;$E396),'Hoja de Trabajo para listado'!$CD$151:$DC$151,0)),0)</f>
        <v>0</v>
      </c>
      <c r="H396" s="243">
        <f ca="1">+IFERROR(INDEX('Hoja de Trabajo para listado'!$A$155:$Z$1048576,MATCH($A396,'Hoja de Trabajo para listado'!$A$155:$A$1048576,0),MATCH((CUADRO!H$4&amp;$E396),'Hoja de Trabajo para listado'!$A$151:$Z$151,0)),0)+IFERROR(INDEX('Hoja de Trabajo para listado'!$AB$155:$BA$1048576,MATCH($A396,'Hoja de Trabajo para listado'!$AB$155:$AB$1048576,0),MATCH((CUADRO!H$4&amp;$E396),'Hoja de Trabajo para listado'!$AB$151:$BA$151,0)),0)+IFERROR(INDEX('Hoja de Trabajo para listado'!$BC$155:$CB$1048576,MATCH($A396,'Hoja de Trabajo para listado'!$BC$155:$BC$1048576,0),MATCH((CUADRO!H$4&amp;$E396),'Hoja de Trabajo para listado'!$BC$151:$CB$151,0)),0)+IFERROR(INDEX('Hoja de Trabajo para listado'!$DE$153:$DG$274,MATCH($A396,'Hoja de Trabajo para listado'!$DE$153:$DE$1048576,0),MATCH((CUADRO!H$4&amp;$E396),'Hoja de Trabajo para listado'!$DE$151:$DG$151,0)),0)+IFERROR(INDEX('Hoja de Trabajo para listado'!$CD$155:$DC$1048576,MATCH($A396,'Hoja de Trabajo para listado'!$CD$155:$CD$1048576,0),MATCH((CUADRO!H$4&amp;$E396),'Hoja de Trabajo para listado'!$CD$151:$DC$151,0)),0)</f>
        <v>0</v>
      </c>
      <c r="I396" s="243">
        <f ca="1">+IFERROR(INDEX('Hoja de Trabajo para listado'!$A$155:$Z$1048576,MATCH($A396,'Hoja de Trabajo para listado'!$A$155:$A$1048576,0),MATCH((CUADRO!I$4&amp;$E396),'Hoja de Trabajo para listado'!$A$151:$Z$151,0)),0)+IFERROR(INDEX('Hoja de Trabajo para listado'!$AB$155:$BA$1048576,MATCH($A396,'Hoja de Trabajo para listado'!$AB$155:$AB$1048576,0),MATCH((CUADRO!I$4&amp;$E396),'Hoja de Trabajo para listado'!$AB$151:$BA$151,0)),0)+IFERROR(INDEX('Hoja de Trabajo para listado'!$BC$155:$CB$1048576,MATCH($A396,'Hoja de Trabajo para listado'!$BC$155:$BC$1048576,0),MATCH((CUADRO!I$4&amp;$E396),'Hoja de Trabajo para listado'!$BC$151:$CB$151,0)),0)+IFERROR(INDEX('Hoja de Trabajo para listado'!$DE$153:$DG$274,MATCH($A396,'Hoja de Trabajo para listado'!$DE$153:$DE$1048576,0),MATCH((CUADRO!I$4&amp;$E396),'Hoja de Trabajo para listado'!$DE$151:$DG$151,0)),0)+IFERROR(INDEX('Hoja de Trabajo para listado'!$CD$155:$DC$1048576,MATCH($A396,'Hoja de Trabajo para listado'!$CD$155:$CD$1048576,0),MATCH((CUADRO!I$4&amp;$E396),'Hoja de Trabajo para listado'!$CD$151:$DC$151,0)),0)</f>
        <v>0</v>
      </c>
      <c r="J396" s="243">
        <f ca="1">+IFERROR(INDEX('Hoja de Trabajo para listado'!$A$155:$Z$1048576,MATCH($A396,'Hoja de Trabajo para listado'!$A$155:$A$1048576,0),MATCH((CUADRO!J$4&amp;$E396),'Hoja de Trabajo para listado'!$A$151:$Z$151,0)),0)+IFERROR(INDEX('Hoja de Trabajo para listado'!$AB$155:$BA$1048576,MATCH($A396,'Hoja de Trabajo para listado'!$AB$155:$AB$1048576,0),MATCH((CUADRO!J$4&amp;$E396),'Hoja de Trabajo para listado'!$AB$151:$BA$151,0)),0)+IFERROR(INDEX('Hoja de Trabajo para listado'!$BC$155:$CB$1048576,MATCH($A396,'Hoja de Trabajo para listado'!$BC$155:$BC$1048576,0),MATCH((CUADRO!J$4&amp;$E396),'Hoja de Trabajo para listado'!$BC$151:$CB$151,0)),0)+IFERROR(INDEX('Hoja de Trabajo para listado'!$DE$153:$DG$274,MATCH($A396,'Hoja de Trabajo para listado'!$DE$153:$DE$1048576,0),MATCH((CUADRO!J$4&amp;$E396),'Hoja de Trabajo para listado'!$DE$151:$DG$151,0)),0)+IFERROR(INDEX('Hoja de Trabajo para listado'!$CD$155:$DC$1048576,MATCH($A396,'Hoja de Trabajo para listado'!$CD$155:$CD$1048576,0),MATCH((CUADRO!J$4&amp;$E396),'Hoja de Trabajo para listado'!$CD$151:$DC$151,0)),0)</f>
        <v>0</v>
      </c>
      <c r="K396" s="243">
        <f ca="1">+IFERROR(INDEX('Hoja de Trabajo para listado'!$A$155:$Z$1048576,MATCH($A396,'Hoja de Trabajo para listado'!$A$155:$A$1048576,0),MATCH((CUADRO!K$4&amp;$E396),'Hoja de Trabajo para listado'!$A$151:$Z$151,0)),0)+IFERROR(INDEX('Hoja de Trabajo para listado'!$AB$155:$BA$1048576,MATCH($A396,'Hoja de Trabajo para listado'!$AB$155:$AB$1048576,0),MATCH((CUADRO!K$4&amp;$E396),'Hoja de Trabajo para listado'!$AB$151:$BA$151,0)),0)+IFERROR(INDEX('Hoja de Trabajo para listado'!$BC$155:$CB$1048576,MATCH($A396,'Hoja de Trabajo para listado'!$BC$155:$BC$1048576,0),MATCH((CUADRO!K$4&amp;$E396),'Hoja de Trabajo para listado'!$BC$151:$CB$151,0)),0)+IFERROR(INDEX('Hoja de Trabajo para listado'!$DE$153:$DG$274,MATCH($A396,'Hoja de Trabajo para listado'!$DE$153:$DE$1048576,0),MATCH((CUADRO!K$4&amp;$E396),'Hoja de Trabajo para listado'!$DE$151:$DG$151,0)),0)+IFERROR(INDEX('Hoja de Trabajo para listado'!$CD$155:$DC$1048576,MATCH($A396,'Hoja de Trabajo para listado'!$CD$155:$CD$1048576,0),MATCH((CUADRO!K$4&amp;$E396),'Hoja de Trabajo para listado'!$CD$151:$DC$151,0)),0)</f>
        <v>47364.44</v>
      </c>
      <c r="L396" s="243">
        <f ca="1">+IFERROR(INDEX('Hoja de Trabajo para listado'!$A$155:$Z$1048576,MATCH($A396,'Hoja de Trabajo para listado'!$A$155:$A$1048576,0),MATCH((CUADRO!L$4&amp;$E396),'Hoja de Trabajo para listado'!$A$151:$Z$151,0)),0)+IFERROR(INDEX('Hoja de Trabajo para listado'!$AB$155:$BA$1048576,MATCH($A396,'Hoja de Trabajo para listado'!$AB$155:$AB$1048576,0),MATCH((CUADRO!L$4&amp;$E396),'Hoja de Trabajo para listado'!$AB$151:$BA$151,0)),0)+IFERROR(INDEX('Hoja de Trabajo para listado'!$BC$155:$CB$1048576,MATCH($A396,'Hoja de Trabajo para listado'!$BC$155:$BC$1048576,0),MATCH((CUADRO!L$4&amp;$E396),'Hoja de Trabajo para listado'!$BC$151:$CB$151,0)),0)+IFERROR(INDEX('Hoja de Trabajo para listado'!$DE$153:$DG$274,MATCH($A396,'Hoja de Trabajo para listado'!$DE$153:$DE$1048576,0),MATCH((CUADRO!L$4&amp;$E396),'Hoja de Trabajo para listado'!$DE$151:$DG$151,0)),0)+IFERROR(INDEX('Hoja de Trabajo para listado'!$CD$155:$DC$1048576,MATCH($A396,'Hoja de Trabajo para listado'!$CD$155:$CD$1048576,0),MATCH((CUADRO!L$4&amp;$E396),'Hoja de Trabajo para listado'!$CD$151:$DC$151,0)),0)</f>
        <v>0</v>
      </c>
      <c r="M396" s="243">
        <f ca="1">+IFERROR(INDEX('Hoja de Trabajo para listado'!$A$155:$Z$1048576,MATCH($A396,'Hoja de Trabajo para listado'!$A$155:$A$1048576,0),MATCH((CUADRO!M$4&amp;$E396),'Hoja de Trabajo para listado'!$A$151:$Z$151,0)),0)+IFERROR(INDEX('Hoja de Trabajo para listado'!$AB$155:$BA$1048576,MATCH($A396,'Hoja de Trabajo para listado'!$AB$155:$AB$1048576,0),MATCH((CUADRO!M$4&amp;$E396),'Hoja de Trabajo para listado'!$AB$151:$BA$151,0)),0)+IFERROR(INDEX('Hoja de Trabajo para listado'!$BC$155:$CB$1048576,MATCH($A396,'Hoja de Trabajo para listado'!$BC$155:$BC$1048576,0),MATCH((CUADRO!M$4&amp;$E396),'Hoja de Trabajo para listado'!$BC$151:$CB$151,0)),0)+IFERROR(INDEX('Hoja de Trabajo para listado'!$DE$153:$DG$274,MATCH($A396,'Hoja de Trabajo para listado'!$DE$153:$DE$1048576,0),MATCH((CUADRO!M$4&amp;$E396),'Hoja de Trabajo para listado'!$DE$151:$DG$151,0)),0)+IFERROR(INDEX('Hoja de Trabajo para listado'!$CD$155:$DC$1048576,MATCH($A396,'Hoja de Trabajo para listado'!$CD$155:$CD$1048576,0),MATCH((CUADRO!M$4&amp;$E396),'Hoja de Trabajo para listado'!$CD$151:$DC$151,0)),0)</f>
        <v>10158.19</v>
      </c>
      <c r="N396" s="243">
        <f ca="1">+IFERROR(INDEX('Hoja de Trabajo para listado'!$A$155:$Z$1048576,MATCH($A396,'Hoja de Trabajo para listado'!$A$155:$A$1048576,0),MATCH((CUADRO!N$4&amp;$E396),'Hoja de Trabajo para listado'!$A$151:$Z$151,0)),0)+IFERROR(INDEX('Hoja de Trabajo para listado'!$AB$155:$BA$1048576,MATCH($A396,'Hoja de Trabajo para listado'!$AB$155:$AB$1048576,0),MATCH((CUADRO!N$4&amp;$E396),'Hoja de Trabajo para listado'!$AB$151:$BA$151,0)),0)+IFERROR(INDEX('Hoja de Trabajo para listado'!$BC$155:$CB$1048576,MATCH($A396,'Hoja de Trabajo para listado'!$BC$155:$BC$1048576,0),MATCH((CUADRO!N$4&amp;$E396),'Hoja de Trabajo para listado'!$BC$151:$CB$151,0)),0)+IFERROR(INDEX('Hoja de Trabajo para listado'!$DE$153:$DG$274,MATCH($A396,'Hoja de Trabajo para listado'!$DE$153:$DE$1048576,0),MATCH((CUADRO!N$4&amp;$E396),'Hoja de Trabajo para listado'!$DE$151:$DG$151,0)),0)+IFERROR(INDEX('Hoja de Trabajo para listado'!$CD$155:$DC$1048576,MATCH($A396,'Hoja de Trabajo para listado'!$CD$155:$CD$1048576,0),MATCH((CUADRO!N$4&amp;$E396),'Hoja de Trabajo para listado'!$CD$151:$DC$151,0)),0)</f>
        <v>0</v>
      </c>
      <c r="O396" s="243">
        <f ca="1">+IFERROR(INDEX('Hoja de Trabajo para listado'!$A$155:$Z$1048576,MATCH($A396,'Hoja de Trabajo para listado'!$A$155:$A$1048576,0),MATCH((CUADRO!O$4&amp;$E396),'Hoja de Trabajo para listado'!$A$151:$Z$151,0)),0)+IFERROR(INDEX('Hoja de Trabajo para listado'!$AB$155:$BA$1048576,MATCH($A396,'Hoja de Trabajo para listado'!$AB$155:$AB$1048576,0),MATCH((CUADRO!O$4&amp;$E396),'Hoja de Trabajo para listado'!$AB$151:$BA$151,0)),0)+IFERROR(INDEX('Hoja de Trabajo para listado'!$BC$155:$CB$1048576,MATCH($A396,'Hoja de Trabajo para listado'!$BC$155:$BC$1048576,0),MATCH((CUADRO!O$4&amp;$E396),'Hoja de Trabajo para listado'!$BC$151:$CB$151,0)),0)+IFERROR(INDEX('Hoja de Trabajo para listado'!$DE$153:$DG$274,MATCH($A396,'Hoja de Trabajo para listado'!$DE$153:$DE$1048576,0),MATCH((CUADRO!O$4&amp;$E396),'Hoja de Trabajo para listado'!$DE$151:$DG$151,0)),0)+IFERROR(INDEX('Hoja de Trabajo para listado'!$CD$155:$DC$1048576,MATCH($A396,'Hoja de Trabajo para listado'!$CD$155:$CD$1048576,0),MATCH((CUADRO!O$4&amp;$E396),'Hoja de Trabajo para listado'!$CD$151:$DC$151,0)),0)</f>
        <v>17432.059999999998</v>
      </c>
      <c r="P396" s="243">
        <f ca="1">+IFERROR(INDEX('Hoja de Trabajo para listado'!$A$155:$Z$1048576,MATCH($A396,'Hoja de Trabajo para listado'!$A$155:$A$1048576,0),MATCH((CUADRO!P$4&amp;$E396),'Hoja de Trabajo para listado'!$A$151:$Z$151,0)),0)+IFERROR(INDEX('Hoja de Trabajo para listado'!$AB$155:$BA$1048576,MATCH($A396,'Hoja de Trabajo para listado'!$AB$155:$AB$1048576,0),MATCH((CUADRO!P$4&amp;$E396),'Hoja de Trabajo para listado'!$AB$151:$BA$151,0)),0)+IFERROR(INDEX('Hoja de Trabajo para listado'!$BC$155:$CB$1048576,MATCH($A396,'Hoja de Trabajo para listado'!$BC$155:$BC$1048576,0),MATCH((CUADRO!P$4&amp;$E396),'Hoja de Trabajo para listado'!$BC$151:$CB$151,0)),0)+IFERROR(INDEX('Hoja de Trabajo para listado'!$DE$153:$DG$274,MATCH($A396,'Hoja de Trabajo para listado'!$DE$153:$DE$1048576,0),MATCH((CUADRO!P$4&amp;$E396),'Hoja de Trabajo para listado'!$DE$151:$DG$151,0)),0)+IFERROR(INDEX('Hoja de Trabajo para listado'!$CD$155:$DC$1048576,MATCH($A396,'Hoja de Trabajo para listado'!$CD$155:$CD$1048576,0),MATCH((CUADRO!P$4&amp;$E396),'Hoja de Trabajo para listado'!$CD$151:$DC$151,0)),0)</f>
        <v>0</v>
      </c>
      <c r="Q396" s="243">
        <f ca="1">+IFERROR(INDEX('Hoja de Trabajo para listado'!$A$155:$Z$1048576,MATCH($A396,'Hoja de Trabajo para listado'!$A$155:$A$1048576,0),MATCH((CUADRO!Q$4&amp;$E396),'Hoja de Trabajo para listado'!$A$151:$Z$151,0)),0)+IFERROR(INDEX('Hoja de Trabajo para listado'!$AB$155:$BA$1048576,MATCH($A396,'Hoja de Trabajo para listado'!$AB$155:$AB$1048576,0),MATCH((CUADRO!Q$4&amp;$E396),'Hoja de Trabajo para listado'!$AB$151:$BA$151,0)),0)+IFERROR(INDEX('Hoja de Trabajo para listado'!$BC$155:$CB$1048576,MATCH($A396,'Hoja de Trabajo para listado'!$BC$155:$BC$1048576,0),MATCH((CUADRO!Q$4&amp;$E396),'Hoja de Trabajo para listado'!$BC$151:$CB$151,0)),0)+IFERROR(INDEX('Hoja de Trabajo para listado'!$DE$153:$DG$274,MATCH($A396,'Hoja de Trabajo para listado'!$DE$153:$DE$1048576,0),MATCH((CUADRO!Q$4&amp;$E396),'Hoja de Trabajo para listado'!$DE$151:$DG$151,0)),0)+IFERROR(INDEX('Hoja de Trabajo para listado'!$CD$155:$DC$1048576,MATCH($A396,'Hoja de Trabajo para listado'!$CD$155:$CD$1048576,0),MATCH((CUADRO!Q$4&amp;$E396),'Hoja de Trabajo para listado'!$CD$151:$DC$151,0)),0)</f>
        <v>0</v>
      </c>
      <c r="R396" s="243">
        <f t="shared" ca="1" si="19"/>
        <v>2920221.4499999997</v>
      </c>
      <c r="S396" s="259">
        <f ca="1">+R395+R396</f>
        <v>2920221.4499999997</v>
      </c>
      <c r="T396" s="243">
        <f ca="1">+S396</f>
        <v>2920221.4499999997</v>
      </c>
      <c r="U396" s="242">
        <f t="shared" si="20"/>
        <v>2</v>
      </c>
      <c r="V396" s="327" t="str">
        <f>+VLOOKUP(A396,bd_lista!$A$3:$E$592,5,FALSE)</f>
        <v>Instituciones Descentralizadas</v>
      </c>
      <c r="W396" s="398"/>
      <c r="X396" s="240">
        <f>+VLOOKUP(A396,[4]Sheet1!$A$13:$D$744,4,FALSE)</f>
        <v>0</v>
      </c>
      <c r="Y396" s="240" t="e">
        <f>+VLOOKUP(X396,bd_lista!$A$3:$C$592,3,FALSE)</f>
        <v>#N/A</v>
      </c>
      <c r="Z396" s="288"/>
      <c r="AA396" s="317"/>
    </row>
    <row r="397" spans="1:27" ht="15" customHeight="1">
      <c r="A397" s="379">
        <v>682</v>
      </c>
      <c r="B397" s="393">
        <f>+A397</f>
        <v>682</v>
      </c>
      <c r="C397" s="245" t="str">
        <f>+VLOOKUP(A397,bd_lista!$A$3:$C$592,3,FALSE)</f>
        <v>Defensoria del Pueblo</v>
      </c>
      <c r="D397" s="395" t="str">
        <f>+C397</f>
        <v>Defensoria del Pueblo</v>
      </c>
      <c r="E397" s="245" t="s">
        <v>1303</v>
      </c>
      <c r="F397" s="241">
        <f ca="1">+IFERROR(INDEX('Hoja de Trabajo para listado'!$A$155:$Z$1048576,MATCH($A397,'Hoja de Trabajo para listado'!$A$155:$A$1048576,0),MATCH((CUADRO!F$4&amp;$E397),'Hoja de Trabajo para listado'!$A$151:$Z$151,0)),0)+IFERROR(INDEX('Hoja de Trabajo para listado'!$AB$155:$BA$1048576,MATCH($A397,'Hoja de Trabajo para listado'!$AB$155:$AB$1048576,0),MATCH((CUADRO!F$4&amp;$E397),'Hoja de Trabajo para listado'!$AB$151:$BA$151,0)),0)+IFERROR(INDEX('Hoja de Trabajo para listado'!$BC$155:$CB$1048576,MATCH($A397,'Hoja de Trabajo para listado'!$BC$155:$BC$1048576,0),MATCH((CUADRO!F$4&amp;$E397),'Hoja de Trabajo para listado'!$BC$151:$CB$151,0)),0)+IFERROR(INDEX('Hoja de Trabajo para listado'!$DE$153:$DG$274,MATCH($A397,'Hoja de Trabajo para listado'!$DE$153:$DE$1048576,0),MATCH((CUADRO!F$4&amp;$E397),'Hoja de Trabajo para listado'!$DE$151:$DG$151,0)),0)+IFERROR(INDEX('Hoja de Trabajo para listado'!$CD$155:$DC$1048576,MATCH($A397,'Hoja de Trabajo para listado'!$CD$155:$CD$1048576,0),MATCH((CUADRO!F$4&amp;$E397),'Hoja de Trabajo para listado'!$CD$151:$DC$151,0)),0)</f>
        <v>0</v>
      </c>
      <c r="G397" s="241">
        <f ca="1">+IFERROR(INDEX('Hoja de Trabajo para listado'!$A$155:$Z$1048576,MATCH($A397,'Hoja de Trabajo para listado'!$A$155:$A$1048576,0),MATCH((CUADRO!G$4&amp;$E397),'Hoja de Trabajo para listado'!$A$151:$Z$151,0)),0)+IFERROR(INDEX('Hoja de Trabajo para listado'!$AB$155:$BA$1048576,MATCH($A397,'Hoja de Trabajo para listado'!$AB$155:$AB$1048576,0),MATCH((CUADRO!G$4&amp;$E397),'Hoja de Trabajo para listado'!$AB$151:$BA$151,0)),0)+IFERROR(INDEX('Hoja de Trabajo para listado'!$BC$155:$CB$1048576,MATCH($A397,'Hoja de Trabajo para listado'!$BC$155:$BC$1048576,0),MATCH((CUADRO!G$4&amp;$E397),'Hoja de Trabajo para listado'!$BC$151:$CB$151,0)),0)+IFERROR(INDEX('Hoja de Trabajo para listado'!$DE$153:$DG$274,MATCH($A397,'Hoja de Trabajo para listado'!$DE$153:$DE$1048576,0),MATCH((CUADRO!G$4&amp;$E397),'Hoja de Trabajo para listado'!$DE$151:$DG$151,0)),0)+IFERROR(INDEX('Hoja de Trabajo para listado'!$CD$155:$DC$1048576,MATCH($A397,'Hoja de Trabajo para listado'!$CD$155:$CD$1048576,0),MATCH((CUADRO!G$4&amp;$E397),'Hoja de Trabajo para listado'!$CD$151:$DC$151,0)),0)</f>
        <v>0</v>
      </c>
      <c r="H397" s="241">
        <f ca="1">+IFERROR(INDEX('Hoja de Trabajo para listado'!$A$155:$Z$1048576,MATCH($A397,'Hoja de Trabajo para listado'!$A$155:$A$1048576,0),MATCH((CUADRO!H$4&amp;$E397),'Hoja de Trabajo para listado'!$A$151:$Z$151,0)),0)+IFERROR(INDEX('Hoja de Trabajo para listado'!$AB$155:$BA$1048576,MATCH($A397,'Hoja de Trabajo para listado'!$AB$155:$AB$1048576,0),MATCH((CUADRO!H$4&amp;$E397),'Hoja de Trabajo para listado'!$AB$151:$BA$151,0)),0)+IFERROR(INDEX('Hoja de Trabajo para listado'!$BC$155:$CB$1048576,MATCH($A397,'Hoja de Trabajo para listado'!$BC$155:$BC$1048576,0),MATCH((CUADRO!H$4&amp;$E397),'Hoja de Trabajo para listado'!$BC$151:$CB$151,0)),0)+IFERROR(INDEX('Hoja de Trabajo para listado'!$DE$153:$DG$274,MATCH($A397,'Hoja de Trabajo para listado'!$DE$153:$DE$1048576,0),MATCH((CUADRO!H$4&amp;$E397),'Hoja de Trabajo para listado'!$DE$151:$DG$151,0)),0)+IFERROR(INDEX('Hoja de Trabajo para listado'!$CD$155:$DC$1048576,MATCH($A397,'Hoja de Trabajo para listado'!$CD$155:$CD$1048576,0),MATCH((CUADRO!H$4&amp;$E397),'Hoja de Trabajo para listado'!$CD$151:$DC$151,0)),0)</f>
        <v>0</v>
      </c>
      <c r="I397" s="241">
        <f ca="1">+IFERROR(INDEX('Hoja de Trabajo para listado'!$A$155:$Z$1048576,MATCH($A397,'Hoja de Trabajo para listado'!$A$155:$A$1048576,0),MATCH((CUADRO!I$4&amp;$E397),'Hoja de Trabajo para listado'!$A$151:$Z$151,0)),0)+IFERROR(INDEX('Hoja de Trabajo para listado'!$AB$155:$BA$1048576,MATCH($A397,'Hoja de Trabajo para listado'!$AB$155:$AB$1048576,0),MATCH((CUADRO!I$4&amp;$E397),'Hoja de Trabajo para listado'!$AB$151:$BA$151,0)),0)+IFERROR(INDEX('Hoja de Trabajo para listado'!$BC$155:$CB$1048576,MATCH($A397,'Hoja de Trabajo para listado'!$BC$155:$BC$1048576,0),MATCH((CUADRO!I$4&amp;$E397),'Hoja de Trabajo para listado'!$BC$151:$CB$151,0)),0)+IFERROR(INDEX('Hoja de Trabajo para listado'!$DE$153:$DG$274,MATCH($A397,'Hoja de Trabajo para listado'!$DE$153:$DE$1048576,0),MATCH((CUADRO!I$4&amp;$E397),'Hoja de Trabajo para listado'!$DE$151:$DG$151,0)),0)+IFERROR(INDEX('Hoja de Trabajo para listado'!$CD$155:$DC$1048576,MATCH($A397,'Hoja de Trabajo para listado'!$CD$155:$CD$1048576,0),MATCH((CUADRO!I$4&amp;$E397),'Hoja de Trabajo para listado'!$CD$151:$DC$151,0)),0)</f>
        <v>0</v>
      </c>
      <c r="J397" s="241">
        <f ca="1">+IFERROR(INDEX('Hoja de Trabajo para listado'!$A$155:$Z$1048576,MATCH($A397,'Hoja de Trabajo para listado'!$A$155:$A$1048576,0),MATCH((CUADRO!J$4&amp;$E397),'Hoja de Trabajo para listado'!$A$151:$Z$151,0)),0)+IFERROR(INDEX('Hoja de Trabajo para listado'!$AB$155:$BA$1048576,MATCH($A397,'Hoja de Trabajo para listado'!$AB$155:$AB$1048576,0),MATCH((CUADRO!J$4&amp;$E397),'Hoja de Trabajo para listado'!$AB$151:$BA$151,0)),0)+IFERROR(INDEX('Hoja de Trabajo para listado'!$BC$155:$CB$1048576,MATCH($A397,'Hoja de Trabajo para listado'!$BC$155:$BC$1048576,0),MATCH((CUADRO!J$4&amp;$E397),'Hoja de Trabajo para listado'!$BC$151:$CB$151,0)),0)+IFERROR(INDEX('Hoja de Trabajo para listado'!$DE$153:$DG$274,MATCH($A397,'Hoja de Trabajo para listado'!$DE$153:$DE$1048576,0),MATCH((CUADRO!J$4&amp;$E397),'Hoja de Trabajo para listado'!$DE$151:$DG$151,0)),0)+IFERROR(INDEX('Hoja de Trabajo para listado'!$CD$155:$DC$1048576,MATCH($A397,'Hoja de Trabajo para listado'!$CD$155:$CD$1048576,0),MATCH((CUADRO!J$4&amp;$E397),'Hoja de Trabajo para listado'!$CD$151:$DC$151,0)),0)</f>
        <v>0</v>
      </c>
      <c r="K397" s="241">
        <f ca="1">+IFERROR(INDEX('Hoja de Trabajo para listado'!$A$155:$Z$1048576,MATCH($A397,'Hoja de Trabajo para listado'!$A$155:$A$1048576,0),MATCH((CUADRO!K$4&amp;$E397),'Hoja de Trabajo para listado'!$A$151:$Z$151,0)),0)+IFERROR(INDEX('Hoja de Trabajo para listado'!$AB$155:$BA$1048576,MATCH($A397,'Hoja de Trabajo para listado'!$AB$155:$AB$1048576,0),MATCH((CUADRO!K$4&amp;$E397),'Hoja de Trabajo para listado'!$AB$151:$BA$151,0)),0)+IFERROR(INDEX('Hoja de Trabajo para listado'!$BC$155:$CB$1048576,MATCH($A397,'Hoja de Trabajo para listado'!$BC$155:$BC$1048576,0),MATCH((CUADRO!K$4&amp;$E397),'Hoja de Trabajo para listado'!$BC$151:$CB$151,0)),0)+IFERROR(INDEX('Hoja de Trabajo para listado'!$DE$153:$DG$274,MATCH($A397,'Hoja de Trabajo para listado'!$DE$153:$DE$1048576,0),MATCH((CUADRO!K$4&amp;$E397),'Hoja de Trabajo para listado'!$DE$151:$DG$151,0)),0)+IFERROR(INDEX('Hoja de Trabajo para listado'!$CD$155:$DC$1048576,MATCH($A397,'Hoja de Trabajo para listado'!$CD$155:$CD$1048576,0),MATCH((CUADRO!K$4&amp;$E397),'Hoja de Trabajo para listado'!$CD$151:$DC$151,0)),0)</f>
        <v>0</v>
      </c>
      <c r="L397" s="241">
        <f ca="1">+IFERROR(INDEX('Hoja de Trabajo para listado'!$A$155:$Z$1048576,MATCH($A397,'Hoja de Trabajo para listado'!$A$155:$A$1048576,0),MATCH((CUADRO!L$4&amp;$E397),'Hoja de Trabajo para listado'!$A$151:$Z$151,0)),0)+IFERROR(INDEX('Hoja de Trabajo para listado'!$AB$155:$BA$1048576,MATCH($A397,'Hoja de Trabajo para listado'!$AB$155:$AB$1048576,0),MATCH((CUADRO!L$4&amp;$E397),'Hoja de Trabajo para listado'!$AB$151:$BA$151,0)),0)+IFERROR(INDEX('Hoja de Trabajo para listado'!$BC$155:$CB$1048576,MATCH($A397,'Hoja de Trabajo para listado'!$BC$155:$BC$1048576,0),MATCH((CUADRO!L$4&amp;$E397),'Hoja de Trabajo para listado'!$BC$151:$CB$151,0)),0)+IFERROR(INDEX('Hoja de Trabajo para listado'!$DE$153:$DG$274,MATCH($A397,'Hoja de Trabajo para listado'!$DE$153:$DE$1048576,0),MATCH((CUADRO!L$4&amp;$E397),'Hoja de Trabajo para listado'!$DE$151:$DG$151,0)),0)+IFERROR(INDEX('Hoja de Trabajo para listado'!$CD$155:$DC$1048576,MATCH($A397,'Hoja de Trabajo para listado'!$CD$155:$CD$1048576,0),MATCH((CUADRO!L$4&amp;$E397),'Hoja de Trabajo para listado'!$CD$151:$DC$151,0)),0)</f>
        <v>0</v>
      </c>
      <c r="M397" s="241">
        <f ca="1">+IFERROR(INDEX('Hoja de Trabajo para listado'!$A$155:$Z$1048576,MATCH($A397,'Hoja de Trabajo para listado'!$A$155:$A$1048576,0),MATCH((CUADRO!M$4&amp;$E397),'Hoja de Trabajo para listado'!$A$151:$Z$151,0)),0)+IFERROR(INDEX('Hoja de Trabajo para listado'!$AB$155:$BA$1048576,MATCH($A397,'Hoja de Trabajo para listado'!$AB$155:$AB$1048576,0),MATCH((CUADRO!M$4&amp;$E397),'Hoja de Trabajo para listado'!$AB$151:$BA$151,0)),0)+IFERROR(INDEX('Hoja de Trabajo para listado'!$BC$155:$CB$1048576,MATCH($A397,'Hoja de Trabajo para listado'!$BC$155:$BC$1048576,0),MATCH((CUADRO!M$4&amp;$E397),'Hoja de Trabajo para listado'!$BC$151:$CB$151,0)),0)+IFERROR(INDEX('Hoja de Trabajo para listado'!$DE$153:$DG$274,MATCH($A397,'Hoja de Trabajo para listado'!$DE$153:$DE$1048576,0),MATCH((CUADRO!M$4&amp;$E397),'Hoja de Trabajo para listado'!$DE$151:$DG$151,0)),0)+IFERROR(INDEX('Hoja de Trabajo para listado'!$CD$155:$DC$1048576,MATCH($A397,'Hoja de Trabajo para listado'!$CD$155:$CD$1048576,0),MATCH((CUADRO!M$4&amp;$E397),'Hoja de Trabajo para listado'!$CD$151:$DC$151,0)),0)</f>
        <v>0</v>
      </c>
      <c r="N397" s="241">
        <f ca="1">+IFERROR(INDEX('Hoja de Trabajo para listado'!$A$155:$Z$1048576,MATCH($A397,'Hoja de Trabajo para listado'!$A$155:$A$1048576,0),MATCH((CUADRO!N$4&amp;$E397),'Hoja de Trabajo para listado'!$A$151:$Z$151,0)),0)+IFERROR(INDEX('Hoja de Trabajo para listado'!$AB$155:$BA$1048576,MATCH($A397,'Hoja de Trabajo para listado'!$AB$155:$AB$1048576,0),MATCH((CUADRO!N$4&amp;$E397),'Hoja de Trabajo para listado'!$AB$151:$BA$151,0)),0)+IFERROR(INDEX('Hoja de Trabajo para listado'!$BC$155:$CB$1048576,MATCH($A397,'Hoja de Trabajo para listado'!$BC$155:$BC$1048576,0),MATCH((CUADRO!N$4&amp;$E397),'Hoja de Trabajo para listado'!$BC$151:$CB$151,0)),0)+IFERROR(INDEX('Hoja de Trabajo para listado'!$DE$153:$DG$274,MATCH($A397,'Hoja de Trabajo para listado'!$DE$153:$DE$1048576,0),MATCH((CUADRO!N$4&amp;$E397),'Hoja de Trabajo para listado'!$DE$151:$DG$151,0)),0)+IFERROR(INDEX('Hoja de Trabajo para listado'!$CD$155:$DC$1048576,MATCH($A397,'Hoja de Trabajo para listado'!$CD$155:$CD$1048576,0),MATCH((CUADRO!N$4&amp;$E397),'Hoja de Trabajo para listado'!$CD$151:$DC$151,0)),0)</f>
        <v>0</v>
      </c>
      <c r="O397" s="241">
        <f ca="1">+IFERROR(INDEX('Hoja de Trabajo para listado'!$A$155:$Z$1048576,MATCH($A397,'Hoja de Trabajo para listado'!$A$155:$A$1048576,0),MATCH((CUADRO!O$4&amp;$E397),'Hoja de Trabajo para listado'!$A$151:$Z$151,0)),0)+IFERROR(INDEX('Hoja de Trabajo para listado'!$AB$155:$BA$1048576,MATCH($A397,'Hoja de Trabajo para listado'!$AB$155:$AB$1048576,0),MATCH((CUADRO!O$4&amp;$E397),'Hoja de Trabajo para listado'!$AB$151:$BA$151,0)),0)+IFERROR(INDEX('Hoja de Trabajo para listado'!$BC$155:$CB$1048576,MATCH($A397,'Hoja de Trabajo para listado'!$BC$155:$BC$1048576,0),MATCH((CUADRO!O$4&amp;$E397),'Hoja de Trabajo para listado'!$BC$151:$CB$151,0)),0)+IFERROR(INDEX('Hoja de Trabajo para listado'!$DE$153:$DG$274,MATCH($A397,'Hoja de Trabajo para listado'!$DE$153:$DE$1048576,0),MATCH((CUADRO!O$4&amp;$E397),'Hoja de Trabajo para listado'!$DE$151:$DG$151,0)),0)+IFERROR(INDEX('Hoja de Trabajo para listado'!$CD$155:$DC$1048576,MATCH($A397,'Hoja de Trabajo para listado'!$CD$155:$CD$1048576,0),MATCH((CUADRO!O$4&amp;$E397),'Hoja de Trabajo para listado'!$CD$151:$DC$151,0)),0)</f>
        <v>0</v>
      </c>
      <c r="P397" s="241">
        <f ca="1">+IFERROR(INDEX('Hoja de Trabajo para listado'!$A$155:$Z$1048576,MATCH($A397,'Hoja de Trabajo para listado'!$A$155:$A$1048576,0),MATCH((CUADRO!P$4&amp;$E397),'Hoja de Trabajo para listado'!$A$151:$Z$151,0)),0)+IFERROR(INDEX('Hoja de Trabajo para listado'!$AB$155:$BA$1048576,MATCH($A397,'Hoja de Trabajo para listado'!$AB$155:$AB$1048576,0),MATCH((CUADRO!P$4&amp;$E397),'Hoja de Trabajo para listado'!$AB$151:$BA$151,0)),0)+IFERROR(INDEX('Hoja de Trabajo para listado'!$BC$155:$CB$1048576,MATCH($A397,'Hoja de Trabajo para listado'!$BC$155:$BC$1048576,0),MATCH((CUADRO!P$4&amp;$E397),'Hoja de Trabajo para listado'!$BC$151:$CB$151,0)),0)+IFERROR(INDEX('Hoja de Trabajo para listado'!$DE$153:$DG$274,MATCH($A397,'Hoja de Trabajo para listado'!$DE$153:$DE$1048576,0),MATCH((CUADRO!P$4&amp;$E397),'Hoja de Trabajo para listado'!$DE$151:$DG$151,0)),0)+IFERROR(INDEX('Hoja de Trabajo para listado'!$CD$155:$DC$1048576,MATCH($A397,'Hoja de Trabajo para listado'!$CD$155:$CD$1048576,0),MATCH((CUADRO!P$4&amp;$E397),'Hoja de Trabajo para listado'!$CD$151:$DC$151,0)),0)</f>
        <v>0</v>
      </c>
      <c r="Q397" s="241">
        <f ca="1">+IFERROR(INDEX('Hoja de Trabajo para listado'!$A$155:$Z$1048576,MATCH($A397,'Hoja de Trabajo para listado'!$A$155:$A$1048576,0),MATCH((CUADRO!Q$4&amp;$E397),'Hoja de Trabajo para listado'!$A$151:$Z$151,0)),0)+IFERROR(INDEX('Hoja de Trabajo para listado'!$AB$155:$BA$1048576,MATCH($A397,'Hoja de Trabajo para listado'!$AB$155:$AB$1048576,0),MATCH((CUADRO!Q$4&amp;$E397),'Hoja de Trabajo para listado'!$AB$151:$BA$151,0)),0)+IFERROR(INDEX('Hoja de Trabajo para listado'!$BC$155:$CB$1048576,MATCH($A397,'Hoja de Trabajo para listado'!$BC$155:$BC$1048576,0),MATCH((CUADRO!Q$4&amp;$E397),'Hoja de Trabajo para listado'!$BC$151:$CB$151,0)),0)+IFERROR(INDEX('Hoja de Trabajo para listado'!$DE$153:$DG$274,MATCH($A397,'Hoja de Trabajo para listado'!$DE$153:$DE$1048576,0),MATCH((CUADRO!Q$4&amp;$E397),'Hoja de Trabajo para listado'!$DE$151:$DG$151,0)),0)+IFERROR(INDEX('Hoja de Trabajo para listado'!$CD$155:$DC$1048576,MATCH($A397,'Hoja de Trabajo para listado'!$CD$155:$CD$1048576,0),MATCH((CUADRO!Q$4&amp;$E397),'Hoja de Trabajo para listado'!$CD$151:$DC$151,0)),0)</f>
        <v>0</v>
      </c>
      <c r="R397" s="241">
        <f t="shared" ca="1" si="19"/>
        <v>0</v>
      </c>
      <c r="S397" s="260"/>
      <c r="T397" s="241">
        <f ca="1">+T398</f>
        <v>208396.75000000003</v>
      </c>
      <c r="U397" s="240">
        <f t="shared" si="20"/>
        <v>1</v>
      </c>
      <c r="V397" s="327" t="str">
        <f>+VLOOKUP(A397,bd_lista!$A$3:$E$592,5,FALSE)</f>
        <v>Instituciones Descentralizadas</v>
      </c>
      <c r="W397" s="397" t="str">
        <f>+V397</f>
        <v>Instituciones Descentralizadas</v>
      </c>
      <c r="X397" s="240">
        <v>66</v>
      </c>
      <c r="Y397" s="240" t="str">
        <f>+VLOOKUP(X397,bd_lista!$A$3:$C$592,3,FALSE)</f>
        <v>Ministerio de Planificación del Desarrollo</v>
      </c>
      <c r="Z397" s="290">
        <f>+X397</f>
        <v>66</v>
      </c>
      <c r="AA397" s="315" t="str">
        <f>+Y397</f>
        <v>Ministerio de Planificación del Desarrollo</v>
      </c>
    </row>
    <row r="398" spans="1:27" ht="15" customHeight="1">
      <c r="A398" s="378">
        <v>682</v>
      </c>
      <c r="B398" s="394"/>
      <c r="C398" s="327" t="str">
        <f>+VLOOKUP(A398,bd_lista!$A$3:$C$592,3,FALSE)</f>
        <v>Defensoria del Pueblo</v>
      </c>
      <c r="D398" s="396"/>
      <c r="E398" s="327" t="s">
        <v>1304</v>
      </c>
      <c r="F398" s="243">
        <f ca="1">+IFERROR(INDEX('Hoja de Trabajo para listado'!$A$155:$Z$1048576,MATCH($A398,'Hoja de Trabajo para listado'!$A$155:$A$1048576,0),MATCH((CUADRO!F$4&amp;$E398),'Hoja de Trabajo para listado'!$A$151:$Z$151,0)),0)+IFERROR(INDEX('Hoja de Trabajo para listado'!$AB$155:$BA$1048576,MATCH($A398,'Hoja de Trabajo para listado'!$AB$155:$AB$1048576,0),MATCH((CUADRO!F$4&amp;$E398),'Hoja de Trabajo para listado'!$AB$151:$BA$151,0)),0)+IFERROR(INDEX('Hoja de Trabajo para listado'!$BC$155:$CB$1048576,MATCH($A398,'Hoja de Trabajo para listado'!$BC$155:$BC$1048576,0),MATCH((CUADRO!F$4&amp;$E398),'Hoja de Trabajo para listado'!$BC$151:$CB$151,0)),0)+IFERROR(INDEX('Hoja de Trabajo para listado'!$DE$153:$DG$274,MATCH($A398,'Hoja de Trabajo para listado'!$DE$153:$DE$1048576,0),MATCH((CUADRO!F$4&amp;$E398),'Hoja de Trabajo para listado'!$DE$151:$DG$151,0)),0)+IFERROR(INDEX('Hoja de Trabajo para listado'!$CD$155:$DC$1048576,MATCH($A398,'Hoja de Trabajo para listado'!$CD$155:$CD$1048576,0),MATCH((CUADRO!F$4&amp;$E398),'Hoja de Trabajo para listado'!$CD$151:$DC$151,0)),0)</f>
        <v>0</v>
      </c>
      <c r="G398" s="243">
        <f ca="1">+IFERROR(INDEX('Hoja de Trabajo para listado'!$A$155:$Z$1048576,MATCH($A398,'Hoja de Trabajo para listado'!$A$155:$A$1048576,0),MATCH((CUADRO!G$4&amp;$E398),'Hoja de Trabajo para listado'!$A$151:$Z$151,0)),0)+IFERROR(INDEX('Hoja de Trabajo para listado'!$AB$155:$BA$1048576,MATCH($A398,'Hoja de Trabajo para listado'!$AB$155:$AB$1048576,0),MATCH((CUADRO!G$4&amp;$E398),'Hoja de Trabajo para listado'!$AB$151:$BA$151,0)),0)+IFERROR(INDEX('Hoja de Trabajo para listado'!$BC$155:$CB$1048576,MATCH($A398,'Hoja de Trabajo para listado'!$BC$155:$BC$1048576,0),MATCH((CUADRO!G$4&amp;$E398),'Hoja de Trabajo para listado'!$BC$151:$CB$151,0)),0)+IFERROR(INDEX('Hoja de Trabajo para listado'!$DE$153:$DG$274,MATCH($A398,'Hoja de Trabajo para listado'!$DE$153:$DE$1048576,0),MATCH((CUADRO!G$4&amp;$E398),'Hoja de Trabajo para listado'!$DE$151:$DG$151,0)),0)+IFERROR(INDEX('Hoja de Trabajo para listado'!$CD$155:$DC$1048576,MATCH($A398,'Hoja de Trabajo para listado'!$CD$155:$CD$1048576,0),MATCH((CUADRO!G$4&amp;$E398),'Hoja de Trabajo para listado'!$CD$151:$DC$151,0)),0)</f>
        <v>0</v>
      </c>
      <c r="H398" s="243">
        <f ca="1">+IFERROR(INDEX('Hoja de Trabajo para listado'!$A$155:$Z$1048576,MATCH($A398,'Hoja de Trabajo para listado'!$A$155:$A$1048576,0),MATCH((CUADRO!H$4&amp;$E398),'Hoja de Trabajo para listado'!$A$151:$Z$151,0)),0)+IFERROR(INDEX('Hoja de Trabajo para listado'!$AB$155:$BA$1048576,MATCH($A398,'Hoja de Trabajo para listado'!$AB$155:$AB$1048576,0),MATCH((CUADRO!H$4&amp;$E398),'Hoja de Trabajo para listado'!$AB$151:$BA$151,0)),0)+IFERROR(INDEX('Hoja de Trabajo para listado'!$BC$155:$CB$1048576,MATCH($A398,'Hoja de Trabajo para listado'!$BC$155:$BC$1048576,0),MATCH((CUADRO!H$4&amp;$E398),'Hoja de Trabajo para listado'!$BC$151:$CB$151,0)),0)+IFERROR(INDEX('Hoja de Trabajo para listado'!$DE$153:$DG$274,MATCH($A398,'Hoja de Trabajo para listado'!$DE$153:$DE$1048576,0),MATCH((CUADRO!H$4&amp;$E398),'Hoja de Trabajo para listado'!$DE$151:$DG$151,0)),0)+IFERROR(INDEX('Hoja de Trabajo para listado'!$CD$155:$DC$1048576,MATCH($A398,'Hoja de Trabajo para listado'!$CD$155:$CD$1048576,0),MATCH((CUADRO!H$4&amp;$E398),'Hoja de Trabajo para listado'!$CD$151:$DC$151,0)),0)</f>
        <v>0</v>
      </c>
      <c r="I398" s="243">
        <f ca="1">+IFERROR(INDEX('Hoja de Trabajo para listado'!$A$155:$Z$1048576,MATCH($A398,'Hoja de Trabajo para listado'!$A$155:$A$1048576,0),MATCH((CUADRO!I$4&amp;$E398),'Hoja de Trabajo para listado'!$A$151:$Z$151,0)),0)+IFERROR(INDEX('Hoja de Trabajo para listado'!$AB$155:$BA$1048576,MATCH($A398,'Hoja de Trabajo para listado'!$AB$155:$AB$1048576,0),MATCH((CUADRO!I$4&amp;$E398),'Hoja de Trabajo para listado'!$AB$151:$BA$151,0)),0)+IFERROR(INDEX('Hoja de Trabajo para listado'!$BC$155:$CB$1048576,MATCH($A398,'Hoja de Trabajo para listado'!$BC$155:$BC$1048576,0),MATCH((CUADRO!I$4&amp;$E398),'Hoja de Trabajo para listado'!$BC$151:$CB$151,0)),0)+IFERROR(INDEX('Hoja de Trabajo para listado'!$DE$153:$DG$274,MATCH($A398,'Hoja de Trabajo para listado'!$DE$153:$DE$1048576,0),MATCH((CUADRO!I$4&amp;$E398),'Hoja de Trabajo para listado'!$DE$151:$DG$151,0)),0)+IFERROR(INDEX('Hoja de Trabajo para listado'!$CD$155:$DC$1048576,MATCH($A398,'Hoja de Trabajo para listado'!$CD$155:$CD$1048576,0),MATCH((CUADRO!I$4&amp;$E398),'Hoja de Trabajo para listado'!$CD$151:$DC$151,0)),0)</f>
        <v>0</v>
      </c>
      <c r="J398" s="243">
        <f ca="1">+IFERROR(INDEX('Hoja de Trabajo para listado'!$A$155:$Z$1048576,MATCH($A398,'Hoja de Trabajo para listado'!$A$155:$A$1048576,0),MATCH((CUADRO!J$4&amp;$E398),'Hoja de Trabajo para listado'!$A$151:$Z$151,0)),0)+IFERROR(INDEX('Hoja de Trabajo para listado'!$AB$155:$BA$1048576,MATCH($A398,'Hoja de Trabajo para listado'!$AB$155:$AB$1048576,0),MATCH((CUADRO!J$4&amp;$E398),'Hoja de Trabajo para listado'!$AB$151:$BA$151,0)),0)+IFERROR(INDEX('Hoja de Trabajo para listado'!$BC$155:$CB$1048576,MATCH($A398,'Hoja de Trabajo para listado'!$BC$155:$BC$1048576,0),MATCH((CUADRO!J$4&amp;$E398),'Hoja de Trabajo para listado'!$BC$151:$CB$151,0)),0)+IFERROR(INDEX('Hoja de Trabajo para listado'!$DE$153:$DG$274,MATCH($A398,'Hoja de Trabajo para listado'!$DE$153:$DE$1048576,0),MATCH((CUADRO!J$4&amp;$E398),'Hoja de Trabajo para listado'!$DE$151:$DG$151,0)),0)+IFERROR(INDEX('Hoja de Trabajo para listado'!$CD$155:$DC$1048576,MATCH($A398,'Hoja de Trabajo para listado'!$CD$155:$CD$1048576,0),MATCH((CUADRO!J$4&amp;$E398),'Hoja de Trabajo para listado'!$CD$151:$DC$151,0)),0)</f>
        <v>0</v>
      </c>
      <c r="K398" s="243">
        <f ca="1">+IFERROR(INDEX('Hoja de Trabajo para listado'!$A$155:$Z$1048576,MATCH($A398,'Hoja de Trabajo para listado'!$A$155:$A$1048576,0),MATCH((CUADRO!K$4&amp;$E398),'Hoja de Trabajo para listado'!$A$151:$Z$151,0)),0)+IFERROR(INDEX('Hoja de Trabajo para listado'!$AB$155:$BA$1048576,MATCH($A398,'Hoja de Trabajo para listado'!$AB$155:$AB$1048576,0),MATCH((CUADRO!K$4&amp;$E398),'Hoja de Trabajo para listado'!$AB$151:$BA$151,0)),0)+IFERROR(INDEX('Hoja de Trabajo para listado'!$BC$155:$CB$1048576,MATCH($A398,'Hoja de Trabajo para listado'!$BC$155:$BC$1048576,0),MATCH((CUADRO!K$4&amp;$E398),'Hoja de Trabajo para listado'!$BC$151:$CB$151,0)),0)+IFERROR(INDEX('Hoja de Trabajo para listado'!$DE$153:$DG$274,MATCH($A398,'Hoja de Trabajo para listado'!$DE$153:$DE$1048576,0),MATCH((CUADRO!K$4&amp;$E398),'Hoja de Trabajo para listado'!$DE$151:$DG$151,0)),0)+IFERROR(INDEX('Hoja de Trabajo para listado'!$CD$155:$DC$1048576,MATCH($A398,'Hoja de Trabajo para listado'!$CD$155:$CD$1048576,0),MATCH((CUADRO!K$4&amp;$E398),'Hoja de Trabajo para listado'!$CD$151:$DC$151,0)),0)</f>
        <v>0</v>
      </c>
      <c r="L398" s="243">
        <f ca="1">+IFERROR(INDEX('Hoja de Trabajo para listado'!$A$155:$Z$1048576,MATCH($A398,'Hoja de Trabajo para listado'!$A$155:$A$1048576,0),MATCH((CUADRO!L$4&amp;$E398),'Hoja de Trabajo para listado'!$A$151:$Z$151,0)),0)+IFERROR(INDEX('Hoja de Trabajo para listado'!$AB$155:$BA$1048576,MATCH($A398,'Hoja de Trabajo para listado'!$AB$155:$AB$1048576,0),MATCH((CUADRO!L$4&amp;$E398),'Hoja de Trabajo para listado'!$AB$151:$BA$151,0)),0)+IFERROR(INDEX('Hoja de Trabajo para listado'!$BC$155:$CB$1048576,MATCH($A398,'Hoja de Trabajo para listado'!$BC$155:$BC$1048576,0),MATCH((CUADRO!L$4&amp;$E398),'Hoja de Trabajo para listado'!$BC$151:$CB$151,0)),0)+IFERROR(INDEX('Hoja de Trabajo para listado'!$DE$153:$DG$274,MATCH($A398,'Hoja de Trabajo para listado'!$DE$153:$DE$1048576,0),MATCH((CUADRO!L$4&amp;$E398),'Hoja de Trabajo para listado'!$DE$151:$DG$151,0)),0)+IFERROR(INDEX('Hoja de Trabajo para listado'!$CD$155:$DC$1048576,MATCH($A398,'Hoja de Trabajo para listado'!$CD$155:$CD$1048576,0),MATCH((CUADRO!L$4&amp;$E398),'Hoja de Trabajo para listado'!$CD$151:$DC$151,0)),0)</f>
        <v>0</v>
      </c>
      <c r="M398" s="243">
        <f ca="1">+IFERROR(INDEX('Hoja de Trabajo para listado'!$A$155:$Z$1048576,MATCH($A398,'Hoja de Trabajo para listado'!$A$155:$A$1048576,0),MATCH((CUADRO!M$4&amp;$E398),'Hoja de Trabajo para listado'!$A$151:$Z$151,0)),0)+IFERROR(INDEX('Hoja de Trabajo para listado'!$AB$155:$BA$1048576,MATCH($A398,'Hoja de Trabajo para listado'!$AB$155:$AB$1048576,0),MATCH((CUADRO!M$4&amp;$E398),'Hoja de Trabajo para listado'!$AB$151:$BA$151,0)),0)+IFERROR(INDEX('Hoja de Trabajo para listado'!$BC$155:$CB$1048576,MATCH($A398,'Hoja de Trabajo para listado'!$BC$155:$BC$1048576,0),MATCH((CUADRO!M$4&amp;$E398),'Hoja de Trabajo para listado'!$BC$151:$CB$151,0)),0)+IFERROR(INDEX('Hoja de Trabajo para listado'!$DE$153:$DG$274,MATCH($A398,'Hoja de Trabajo para listado'!$DE$153:$DE$1048576,0),MATCH((CUADRO!M$4&amp;$E398),'Hoja de Trabajo para listado'!$DE$151:$DG$151,0)),0)+IFERROR(INDEX('Hoja de Trabajo para listado'!$CD$155:$DC$1048576,MATCH($A398,'Hoja de Trabajo para listado'!$CD$155:$CD$1048576,0),MATCH((CUADRO!M$4&amp;$E398),'Hoja de Trabajo para listado'!$CD$151:$DC$151,0)),0)</f>
        <v>0</v>
      </c>
      <c r="N398" s="243">
        <f ca="1">+IFERROR(INDEX('Hoja de Trabajo para listado'!$A$155:$Z$1048576,MATCH($A398,'Hoja de Trabajo para listado'!$A$155:$A$1048576,0),MATCH((CUADRO!N$4&amp;$E398),'Hoja de Trabajo para listado'!$A$151:$Z$151,0)),0)+IFERROR(INDEX('Hoja de Trabajo para listado'!$AB$155:$BA$1048576,MATCH($A398,'Hoja de Trabajo para listado'!$AB$155:$AB$1048576,0),MATCH((CUADRO!N$4&amp;$E398),'Hoja de Trabajo para listado'!$AB$151:$BA$151,0)),0)+IFERROR(INDEX('Hoja de Trabajo para listado'!$BC$155:$CB$1048576,MATCH($A398,'Hoja de Trabajo para listado'!$BC$155:$BC$1048576,0),MATCH((CUADRO!N$4&amp;$E398),'Hoja de Trabajo para listado'!$BC$151:$CB$151,0)),0)+IFERROR(INDEX('Hoja de Trabajo para listado'!$DE$153:$DG$274,MATCH($A398,'Hoja de Trabajo para listado'!$DE$153:$DE$1048576,0),MATCH((CUADRO!N$4&amp;$E398),'Hoja de Trabajo para listado'!$DE$151:$DG$151,0)),0)+IFERROR(INDEX('Hoja de Trabajo para listado'!$CD$155:$DC$1048576,MATCH($A398,'Hoja de Trabajo para listado'!$CD$155:$CD$1048576,0),MATCH((CUADRO!N$4&amp;$E398),'Hoja de Trabajo para listado'!$CD$151:$DC$151,0)),0)</f>
        <v>0</v>
      </c>
      <c r="O398" s="243">
        <f ca="1">+IFERROR(INDEX('Hoja de Trabajo para listado'!$A$155:$Z$1048576,MATCH($A398,'Hoja de Trabajo para listado'!$A$155:$A$1048576,0),MATCH((CUADRO!O$4&amp;$E398),'Hoja de Trabajo para listado'!$A$151:$Z$151,0)),0)+IFERROR(INDEX('Hoja de Trabajo para listado'!$AB$155:$BA$1048576,MATCH($A398,'Hoja de Trabajo para listado'!$AB$155:$AB$1048576,0),MATCH((CUADRO!O$4&amp;$E398),'Hoja de Trabajo para listado'!$AB$151:$BA$151,0)),0)+IFERROR(INDEX('Hoja de Trabajo para listado'!$BC$155:$CB$1048576,MATCH($A398,'Hoja de Trabajo para listado'!$BC$155:$BC$1048576,0),MATCH((CUADRO!O$4&amp;$E398),'Hoja de Trabajo para listado'!$BC$151:$CB$151,0)),0)+IFERROR(INDEX('Hoja de Trabajo para listado'!$DE$153:$DG$274,MATCH($A398,'Hoja de Trabajo para listado'!$DE$153:$DE$1048576,0),MATCH((CUADRO!O$4&amp;$E398),'Hoja de Trabajo para listado'!$DE$151:$DG$151,0)),0)+IFERROR(INDEX('Hoja de Trabajo para listado'!$CD$155:$DC$1048576,MATCH($A398,'Hoja de Trabajo para listado'!$CD$155:$CD$1048576,0),MATCH((CUADRO!O$4&amp;$E398),'Hoja de Trabajo para listado'!$CD$151:$DC$151,0)),0)</f>
        <v>208396.75000000003</v>
      </c>
      <c r="P398" s="243">
        <f ca="1">+IFERROR(INDEX('Hoja de Trabajo para listado'!$A$155:$Z$1048576,MATCH($A398,'Hoja de Trabajo para listado'!$A$155:$A$1048576,0),MATCH((CUADRO!P$4&amp;$E398),'Hoja de Trabajo para listado'!$A$151:$Z$151,0)),0)+IFERROR(INDEX('Hoja de Trabajo para listado'!$AB$155:$BA$1048576,MATCH($A398,'Hoja de Trabajo para listado'!$AB$155:$AB$1048576,0),MATCH((CUADRO!P$4&amp;$E398),'Hoja de Trabajo para listado'!$AB$151:$BA$151,0)),0)+IFERROR(INDEX('Hoja de Trabajo para listado'!$BC$155:$CB$1048576,MATCH($A398,'Hoja de Trabajo para listado'!$BC$155:$BC$1048576,0),MATCH((CUADRO!P$4&amp;$E398),'Hoja de Trabajo para listado'!$BC$151:$CB$151,0)),0)+IFERROR(INDEX('Hoja de Trabajo para listado'!$DE$153:$DG$274,MATCH($A398,'Hoja de Trabajo para listado'!$DE$153:$DE$1048576,0),MATCH((CUADRO!P$4&amp;$E398),'Hoja de Trabajo para listado'!$DE$151:$DG$151,0)),0)+IFERROR(INDEX('Hoja de Trabajo para listado'!$CD$155:$DC$1048576,MATCH($A398,'Hoja de Trabajo para listado'!$CD$155:$CD$1048576,0),MATCH((CUADRO!P$4&amp;$E398),'Hoja de Trabajo para listado'!$CD$151:$DC$151,0)),0)</f>
        <v>0</v>
      </c>
      <c r="Q398" s="243">
        <f ca="1">+IFERROR(INDEX('Hoja de Trabajo para listado'!$A$155:$Z$1048576,MATCH($A398,'Hoja de Trabajo para listado'!$A$155:$A$1048576,0),MATCH((CUADRO!Q$4&amp;$E398),'Hoja de Trabajo para listado'!$A$151:$Z$151,0)),0)+IFERROR(INDEX('Hoja de Trabajo para listado'!$AB$155:$BA$1048576,MATCH($A398,'Hoja de Trabajo para listado'!$AB$155:$AB$1048576,0),MATCH((CUADRO!Q$4&amp;$E398),'Hoja de Trabajo para listado'!$AB$151:$BA$151,0)),0)+IFERROR(INDEX('Hoja de Trabajo para listado'!$BC$155:$CB$1048576,MATCH($A398,'Hoja de Trabajo para listado'!$BC$155:$BC$1048576,0),MATCH((CUADRO!Q$4&amp;$E398),'Hoja de Trabajo para listado'!$BC$151:$CB$151,0)),0)+IFERROR(INDEX('Hoja de Trabajo para listado'!$DE$153:$DG$274,MATCH($A398,'Hoja de Trabajo para listado'!$DE$153:$DE$1048576,0),MATCH((CUADRO!Q$4&amp;$E398),'Hoja de Trabajo para listado'!$DE$151:$DG$151,0)),0)+IFERROR(INDEX('Hoja de Trabajo para listado'!$CD$155:$DC$1048576,MATCH($A398,'Hoja de Trabajo para listado'!$CD$155:$CD$1048576,0),MATCH((CUADRO!Q$4&amp;$E398),'Hoja de Trabajo para listado'!$CD$151:$DC$151,0)),0)</f>
        <v>0</v>
      </c>
      <c r="R398" s="243">
        <f t="shared" ca="1" si="19"/>
        <v>208396.75000000003</v>
      </c>
      <c r="S398" s="259">
        <f ca="1">+R397+R398</f>
        <v>208396.75000000003</v>
      </c>
      <c r="T398" s="243">
        <f ca="1">+S398</f>
        <v>208396.75000000003</v>
      </c>
      <c r="U398" s="242">
        <f t="shared" si="20"/>
        <v>2</v>
      </c>
      <c r="V398" s="327" t="str">
        <f>+VLOOKUP(A398,bd_lista!$A$3:$E$592,5,FALSE)</f>
        <v>Instituciones Descentralizadas</v>
      </c>
      <c r="W398" s="398"/>
      <c r="X398" s="240">
        <v>66</v>
      </c>
      <c r="Y398" s="240" t="str">
        <f>+VLOOKUP(X398,bd_lista!$A$3:$C$592,3,FALSE)</f>
        <v>Ministerio de Planificación del Desarrollo</v>
      </c>
      <c r="Z398" s="288"/>
      <c r="AA398" s="317"/>
    </row>
    <row r="399" spans="1:27" ht="15" customHeight="1">
      <c r="A399" s="379">
        <v>683</v>
      </c>
      <c r="B399" s="393">
        <f>+A399</f>
        <v>683</v>
      </c>
      <c r="C399" s="245" t="str">
        <f>+VLOOKUP(A399,bd_lista!$A$3:$C$592,3,FALSE)</f>
        <v>Procuraduria General del Estado</v>
      </c>
      <c r="D399" s="395" t="str">
        <f>+C399</f>
        <v>Procuraduria General del Estado</v>
      </c>
      <c r="E399" s="245" t="s">
        <v>1303</v>
      </c>
      <c r="F399" s="241">
        <f ca="1">+IFERROR(INDEX('Hoja de Trabajo para listado'!$A$155:$Z$1048576,MATCH($A399,'Hoja de Trabajo para listado'!$A$155:$A$1048576,0),MATCH((CUADRO!F$4&amp;$E399),'Hoja de Trabajo para listado'!$A$151:$Z$151,0)),0)+IFERROR(INDEX('Hoja de Trabajo para listado'!$AB$155:$BA$1048576,MATCH($A399,'Hoja de Trabajo para listado'!$AB$155:$AB$1048576,0),MATCH((CUADRO!F$4&amp;$E399),'Hoja de Trabajo para listado'!$AB$151:$BA$151,0)),0)+IFERROR(INDEX('Hoja de Trabajo para listado'!$BC$155:$CB$1048576,MATCH($A399,'Hoja de Trabajo para listado'!$BC$155:$BC$1048576,0),MATCH((CUADRO!F$4&amp;$E399),'Hoja de Trabajo para listado'!$BC$151:$CB$151,0)),0)+IFERROR(INDEX('Hoja de Trabajo para listado'!$DE$153:$DG$274,MATCH($A399,'Hoja de Trabajo para listado'!$DE$153:$DE$1048576,0),MATCH((CUADRO!F$4&amp;$E399),'Hoja de Trabajo para listado'!$DE$151:$DG$151,0)),0)+IFERROR(INDEX('Hoja de Trabajo para listado'!$CD$155:$DC$1048576,MATCH($A399,'Hoja de Trabajo para listado'!$CD$155:$CD$1048576,0),MATCH((CUADRO!F$4&amp;$E399),'Hoja de Trabajo para listado'!$CD$151:$DC$151,0)),0)</f>
        <v>0</v>
      </c>
      <c r="G399" s="241">
        <f ca="1">+IFERROR(INDEX('Hoja de Trabajo para listado'!$A$155:$Z$1048576,MATCH($A399,'Hoja de Trabajo para listado'!$A$155:$A$1048576,0),MATCH((CUADRO!G$4&amp;$E399),'Hoja de Trabajo para listado'!$A$151:$Z$151,0)),0)+IFERROR(INDEX('Hoja de Trabajo para listado'!$AB$155:$BA$1048576,MATCH($A399,'Hoja de Trabajo para listado'!$AB$155:$AB$1048576,0),MATCH((CUADRO!G$4&amp;$E399),'Hoja de Trabajo para listado'!$AB$151:$BA$151,0)),0)+IFERROR(INDEX('Hoja de Trabajo para listado'!$BC$155:$CB$1048576,MATCH($A399,'Hoja de Trabajo para listado'!$BC$155:$BC$1048576,0),MATCH((CUADRO!G$4&amp;$E399),'Hoja de Trabajo para listado'!$BC$151:$CB$151,0)),0)+IFERROR(INDEX('Hoja de Trabajo para listado'!$DE$153:$DG$274,MATCH($A399,'Hoja de Trabajo para listado'!$DE$153:$DE$1048576,0),MATCH((CUADRO!G$4&amp;$E399),'Hoja de Trabajo para listado'!$DE$151:$DG$151,0)),0)+IFERROR(INDEX('Hoja de Trabajo para listado'!$CD$155:$DC$1048576,MATCH($A399,'Hoja de Trabajo para listado'!$CD$155:$CD$1048576,0),MATCH((CUADRO!G$4&amp;$E399),'Hoja de Trabajo para listado'!$CD$151:$DC$151,0)),0)</f>
        <v>0</v>
      </c>
      <c r="H399" s="241">
        <f ca="1">+IFERROR(INDEX('Hoja de Trabajo para listado'!$A$155:$Z$1048576,MATCH($A399,'Hoja de Trabajo para listado'!$A$155:$A$1048576,0),MATCH((CUADRO!H$4&amp;$E399),'Hoja de Trabajo para listado'!$A$151:$Z$151,0)),0)+IFERROR(INDEX('Hoja de Trabajo para listado'!$AB$155:$BA$1048576,MATCH($A399,'Hoja de Trabajo para listado'!$AB$155:$AB$1048576,0),MATCH((CUADRO!H$4&amp;$E399),'Hoja de Trabajo para listado'!$AB$151:$BA$151,0)),0)+IFERROR(INDEX('Hoja de Trabajo para listado'!$BC$155:$CB$1048576,MATCH($A399,'Hoja de Trabajo para listado'!$BC$155:$BC$1048576,0),MATCH((CUADRO!H$4&amp;$E399),'Hoja de Trabajo para listado'!$BC$151:$CB$151,0)),0)+IFERROR(INDEX('Hoja de Trabajo para listado'!$DE$153:$DG$274,MATCH($A399,'Hoja de Trabajo para listado'!$DE$153:$DE$1048576,0),MATCH((CUADRO!H$4&amp;$E399),'Hoja de Trabajo para listado'!$DE$151:$DG$151,0)),0)+IFERROR(INDEX('Hoja de Trabajo para listado'!$CD$155:$DC$1048576,MATCH($A399,'Hoja de Trabajo para listado'!$CD$155:$CD$1048576,0),MATCH((CUADRO!H$4&amp;$E399),'Hoja de Trabajo para listado'!$CD$151:$DC$151,0)),0)</f>
        <v>0</v>
      </c>
      <c r="I399" s="241">
        <f ca="1">+IFERROR(INDEX('Hoja de Trabajo para listado'!$A$155:$Z$1048576,MATCH($A399,'Hoja de Trabajo para listado'!$A$155:$A$1048576,0),MATCH((CUADRO!I$4&amp;$E399),'Hoja de Trabajo para listado'!$A$151:$Z$151,0)),0)+IFERROR(INDEX('Hoja de Trabajo para listado'!$AB$155:$BA$1048576,MATCH($A399,'Hoja de Trabajo para listado'!$AB$155:$AB$1048576,0),MATCH((CUADRO!I$4&amp;$E399),'Hoja de Trabajo para listado'!$AB$151:$BA$151,0)),0)+IFERROR(INDEX('Hoja de Trabajo para listado'!$BC$155:$CB$1048576,MATCH($A399,'Hoja de Trabajo para listado'!$BC$155:$BC$1048576,0),MATCH((CUADRO!I$4&amp;$E399),'Hoja de Trabajo para listado'!$BC$151:$CB$151,0)),0)+IFERROR(INDEX('Hoja de Trabajo para listado'!$DE$153:$DG$274,MATCH($A399,'Hoja de Trabajo para listado'!$DE$153:$DE$1048576,0),MATCH((CUADRO!I$4&amp;$E399),'Hoja de Trabajo para listado'!$DE$151:$DG$151,0)),0)+IFERROR(INDEX('Hoja de Trabajo para listado'!$CD$155:$DC$1048576,MATCH($A399,'Hoja de Trabajo para listado'!$CD$155:$CD$1048576,0),MATCH((CUADRO!I$4&amp;$E399),'Hoja de Trabajo para listado'!$CD$151:$DC$151,0)),0)</f>
        <v>0</v>
      </c>
      <c r="J399" s="241">
        <f ca="1">+IFERROR(INDEX('Hoja de Trabajo para listado'!$A$155:$Z$1048576,MATCH($A399,'Hoja de Trabajo para listado'!$A$155:$A$1048576,0),MATCH((CUADRO!J$4&amp;$E399),'Hoja de Trabajo para listado'!$A$151:$Z$151,0)),0)+IFERROR(INDEX('Hoja de Trabajo para listado'!$AB$155:$BA$1048576,MATCH($A399,'Hoja de Trabajo para listado'!$AB$155:$AB$1048576,0),MATCH((CUADRO!J$4&amp;$E399),'Hoja de Trabajo para listado'!$AB$151:$BA$151,0)),0)+IFERROR(INDEX('Hoja de Trabajo para listado'!$BC$155:$CB$1048576,MATCH($A399,'Hoja de Trabajo para listado'!$BC$155:$BC$1048576,0),MATCH((CUADRO!J$4&amp;$E399),'Hoja de Trabajo para listado'!$BC$151:$CB$151,0)),0)+IFERROR(INDEX('Hoja de Trabajo para listado'!$DE$153:$DG$274,MATCH($A399,'Hoja de Trabajo para listado'!$DE$153:$DE$1048576,0),MATCH((CUADRO!J$4&amp;$E399),'Hoja de Trabajo para listado'!$DE$151:$DG$151,0)),0)+IFERROR(INDEX('Hoja de Trabajo para listado'!$CD$155:$DC$1048576,MATCH($A399,'Hoja de Trabajo para listado'!$CD$155:$CD$1048576,0),MATCH((CUADRO!J$4&amp;$E399),'Hoja de Trabajo para listado'!$CD$151:$DC$151,0)),0)</f>
        <v>0</v>
      </c>
      <c r="K399" s="241">
        <f ca="1">+IFERROR(INDEX('Hoja de Trabajo para listado'!$A$155:$Z$1048576,MATCH($A399,'Hoja de Trabajo para listado'!$A$155:$A$1048576,0),MATCH((CUADRO!K$4&amp;$E399),'Hoja de Trabajo para listado'!$A$151:$Z$151,0)),0)+IFERROR(INDEX('Hoja de Trabajo para listado'!$AB$155:$BA$1048576,MATCH($A399,'Hoja de Trabajo para listado'!$AB$155:$AB$1048576,0),MATCH((CUADRO!K$4&amp;$E399),'Hoja de Trabajo para listado'!$AB$151:$BA$151,0)),0)+IFERROR(INDEX('Hoja de Trabajo para listado'!$BC$155:$CB$1048576,MATCH($A399,'Hoja de Trabajo para listado'!$BC$155:$BC$1048576,0),MATCH((CUADRO!K$4&amp;$E399),'Hoja de Trabajo para listado'!$BC$151:$CB$151,0)),0)+IFERROR(INDEX('Hoja de Trabajo para listado'!$DE$153:$DG$274,MATCH($A399,'Hoja de Trabajo para listado'!$DE$153:$DE$1048576,0),MATCH((CUADRO!K$4&amp;$E399),'Hoja de Trabajo para listado'!$DE$151:$DG$151,0)),0)+IFERROR(INDEX('Hoja de Trabajo para listado'!$CD$155:$DC$1048576,MATCH($A399,'Hoja de Trabajo para listado'!$CD$155:$CD$1048576,0),MATCH((CUADRO!K$4&amp;$E399),'Hoja de Trabajo para listado'!$CD$151:$DC$151,0)),0)</f>
        <v>0</v>
      </c>
      <c r="L399" s="241">
        <f ca="1">+IFERROR(INDEX('Hoja de Trabajo para listado'!$A$155:$Z$1048576,MATCH($A399,'Hoja de Trabajo para listado'!$A$155:$A$1048576,0),MATCH((CUADRO!L$4&amp;$E399),'Hoja de Trabajo para listado'!$A$151:$Z$151,0)),0)+IFERROR(INDEX('Hoja de Trabajo para listado'!$AB$155:$BA$1048576,MATCH($A399,'Hoja de Trabajo para listado'!$AB$155:$AB$1048576,0),MATCH((CUADRO!L$4&amp;$E399),'Hoja de Trabajo para listado'!$AB$151:$BA$151,0)),0)+IFERROR(INDEX('Hoja de Trabajo para listado'!$BC$155:$CB$1048576,MATCH($A399,'Hoja de Trabajo para listado'!$BC$155:$BC$1048576,0),MATCH((CUADRO!L$4&amp;$E399),'Hoja de Trabajo para listado'!$BC$151:$CB$151,0)),0)+IFERROR(INDEX('Hoja de Trabajo para listado'!$DE$153:$DG$274,MATCH($A399,'Hoja de Trabajo para listado'!$DE$153:$DE$1048576,0),MATCH((CUADRO!L$4&amp;$E399),'Hoja de Trabajo para listado'!$DE$151:$DG$151,0)),0)+IFERROR(INDEX('Hoja de Trabajo para listado'!$CD$155:$DC$1048576,MATCH($A399,'Hoja de Trabajo para listado'!$CD$155:$CD$1048576,0),MATCH((CUADRO!L$4&amp;$E399),'Hoja de Trabajo para listado'!$CD$151:$DC$151,0)),0)</f>
        <v>0</v>
      </c>
      <c r="M399" s="241">
        <f ca="1">+IFERROR(INDEX('Hoja de Trabajo para listado'!$A$155:$Z$1048576,MATCH($A399,'Hoja de Trabajo para listado'!$A$155:$A$1048576,0),MATCH((CUADRO!M$4&amp;$E399),'Hoja de Trabajo para listado'!$A$151:$Z$151,0)),0)+IFERROR(INDEX('Hoja de Trabajo para listado'!$AB$155:$BA$1048576,MATCH($A399,'Hoja de Trabajo para listado'!$AB$155:$AB$1048576,0),MATCH((CUADRO!M$4&amp;$E399),'Hoja de Trabajo para listado'!$AB$151:$BA$151,0)),0)+IFERROR(INDEX('Hoja de Trabajo para listado'!$BC$155:$CB$1048576,MATCH($A399,'Hoja de Trabajo para listado'!$BC$155:$BC$1048576,0),MATCH((CUADRO!M$4&amp;$E399),'Hoja de Trabajo para listado'!$BC$151:$CB$151,0)),0)+IFERROR(INDEX('Hoja de Trabajo para listado'!$DE$153:$DG$274,MATCH($A399,'Hoja de Trabajo para listado'!$DE$153:$DE$1048576,0),MATCH((CUADRO!M$4&amp;$E399),'Hoja de Trabajo para listado'!$DE$151:$DG$151,0)),0)+IFERROR(INDEX('Hoja de Trabajo para listado'!$CD$155:$DC$1048576,MATCH($A399,'Hoja de Trabajo para listado'!$CD$155:$CD$1048576,0),MATCH((CUADRO!M$4&amp;$E399),'Hoja de Trabajo para listado'!$CD$151:$DC$151,0)),0)</f>
        <v>0</v>
      </c>
      <c r="N399" s="241">
        <f ca="1">+IFERROR(INDEX('Hoja de Trabajo para listado'!$A$155:$Z$1048576,MATCH($A399,'Hoja de Trabajo para listado'!$A$155:$A$1048576,0),MATCH((CUADRO!N$4&amp;$E399),'Hoja de Trabajo para listado'!$A$151:$Z$151,0)),0)+IFERROR(INDEX('Hoja de Trabajo para listado'!$AB$155:$BA$1048576,MATCH($A399,'Hoja de Trabajo para listado'!$AB$155:$AB$1048576,0),MATCH((CUADRO!N$4&amp;$E399),'Hoja de Trabajo para listado'!$AB$151:$BA$151,0)),0)+IFERROR(INDEX('Hoja de Trabajo para listado'!$BC$155:$CB$1048576,MATCH($A399,'Hoja de Trabajo para listado'!$BC$155:$BC$1048576,0),MATCH((CUADRO!N$4&amp;$E399),'Hoja de Trabajo para listado'!$BC$151:$CB$151,0)),0)+IFERROR(INDEX('Hoja de Trabajo para listado'!$DE$153:$DG$274,MATCH($A399,'Hoja de Trabajo para listado'!$DE$153:$DE$1048576,0),MATCH((CUADRO!N$4&amp;$E399),'Hoja de Trabajo para listado'!$DE$151:$DG$151,0)),0)+IFERROR(INDEX('Hoja de Trabajo para listado'!$CD$155:$DC$1048576,MATCH($A399,'Hoja de Trabajo para listado'!$CD$155:$CD$1048576,0),MATCH((CUADRO!N$4&amp;$E399),'Hoja de Trabajo para listado'!$CD$151:$DC$151,0)),0)</f>
        <v>0</v>
      </c>
      <c r="O399" s="241">
        <f ca="1">+IFERROR(INDEX('Hoja de Trabajo para listado'!$A$155:$Z$1048576,MATCH($A399,'Hoja de Trabajo para listado'!$A$155:$A$1048576,0),MATCH((CUADRO!O$4&amp;$E399),'Hoja de Trabajo para listado'!$A$151:$Z$151,0)),0)+IFERROR(INDEX('Hoja de Trabajo para listado'!$AB$155:$BA$1048576,MATCH($A399,'Hoja de Trabajo para listado'!$AB$155:$AB$1048576,0),MATCH((CUADRO!O$4&amp;$E399),'Hoja de Trabajo para listado'!$AB$151:$BA$151,0)),0)+IFERROR(INDEX('Hoja de Trabajo para listado'!$BC$155:$CB$1048576,MATCH($A399,'Hoja de Trabajo para listado'!$BC$155:$BC$1048576,0),MATCH((CUADRO!O$4&amp;$E399),'Hoja de Trabajo para listado'!$BC$151:$CB$151,0)),0)+IFERROR(INDEX('Hoja de Trabajo para listado'!$DE$153:$DG$274,MATCH($A399,'Hoja de Trabajo para listado'!$DE$153:$DE$1048576,0),MATCH((CUADRO!O$4&amp;$E399),'Hoja de Trabajo para listado'!$DE$151:$DG$151,0)),0)+IFERROR(INDEX('Hoja de Trabajo para listado'!$CD$155:$DC$1048576,MATCH($A399,'Hoja de Trabajo para listado'!$CD$155:$CD$1048576,0),MATCH((CUADRO!O$4&amp;$E399),'Hoja de Trabajo para listado'!$CD$151:$DC$151,0)),0)</f>
        <v>0</v>
      </c>
      <c r="P399" s="241">
        <f ca="1">+IFERROR(INDEX('Hoja de Trabajo para listado'!$A$155:$Z$1048576,MATCH($A399,'Hoja de Trabajo para listado'!$A$155:$A$1048576,0),MATCH((CUADRO!P$4&amp;$E399),'Hoja de Trabajo para listado'!$A$151:$Z$151,0)),0)+IFERROR(INDEX('Hoja de Trabajo para listado'!$AB$155:$BA$1048576,MATCH($A399,'Hoja de Trabajo para listado'!$AB$155:$AB$1048576,0),MATCH((CUADRO!P$4&amp;$E399),'Hoja de Trabajo para listado'!$AB$151:$BA$151,0)),0)+IFERROR(INDEX('Hoja de Trabajo para listado'!$BC$155:$CB$1048576,MATCH($A399,'Hoja de Trabajo para listado'!$BC$155:$BC$1048576,0),MATCH((CUADRO!P$4&amp;$E399),'Hoja de Trabajo para listado'!$BC$151:$CB$151,0)),0)+IFERROR(INDEX('Hoja de Trabajo para listado'!$DE$153:$DG$274,MATCH($A399,'Hoja de Trabajo para listado'!$DE$153:$DE$1048576,0),MATCH((CUADRO!P$4&amp;$E399),'Hoja de Trabajo para listado'!$DE$151:$DG$151,0)),0)+IFERROR(INDEX('Hoja de Trabajo para listado'!$CD$155:$DC$1048576,MATCH($A399,'Hoja de Trabajo para listado'!$CD$155:$CD$1048576,0),MATCH((CUADRO!P$4&amp;$E399),'Hoja de Trabajo para listado'!$CD$151:$DC$151,0)),0)</f>
        <v>60</v>
      </c>
      <c r="Q399" s="241">
        <f ca="1">+IFERROR(INDEX('Hoja de Trabajo para listado'!$A$155:$Z$1048576,MATCH($A399,'Hoja de Trabajo para listado'!$A$155:$A$1048576,0),MATCH((CUADRO!Q$4&amp;$E399),'Hoja de Trabajo para listado'!$A$151:$Z$151,0)),0)+IFERROR(INDEX('Hoja de Trabajo para listado'!$AB$155:$BA$1048576,MATCH($A399,'Hoja de Trabajo para listado'!$AB$155:$AB$1048576,0),MATCH((CUADRO!Q$4&amp;$E399),'Hoja de Trabajo para listado'!$AB$151:$BA$151,0)),0)+IFERROR(INDEX('Hoja de Trabajo para listado'!$BC$155:$CB$1048576,MATCH($A399,'Hoja de Trabajo para listado'!$BC$155:$BC$1048576,0),MATCH((CUADRO!Q$4&amp;$E399),'Hoja de Trabajo para listado'!$BC$151:$CB$151,0)),0)+IFERROR(INDEX('Hoja de Trabajo para listado'!$DE$153:$DG$274,MATCH($A399,'Hoja de Trabajo para listado'!$DE$153:$DE$1048576,0),MATCH((CUADRO!Q$4&amp;$E399),'Hoja de Trabajo para listado'!$DE$151:$DG$151,0)),0)+IFERROR(INDEX('Hoja de Trabajo para listado'!$CD$155:$DC$1048576,MATCH($A399,'Hoja de Trabajo para listado'!$CD$155:$CD$1048576,0),MATCH((CUADRO!Q$4&amp;$E399),'Hoja de Trabajo para listado'!$CD$151:$DC$151,0)),0)</f>
        <v>0</v>
      </c>
      <c r="R399" s="241">
        <f t="shared" ca="1" si="19"/>
        <v>60</v>
      </c>
      <c r="S399" s="260"/>
      <c r="T399" s="241">
        <f ca="1">+T400</f>
        <v>5180.93</v>
      </c>
      <c r="U399" s="240">
        <f t="shared" si="20"/>
        <v>1</v>
      </c>
      <c r="V399" s="327" t="str">
        <f>+VLOOKUP(A399,bd_lista!$A$3:$E$592,5,FALSE)</f>
        <v>Instituciones Descentralizadas</v>
      </c>
      <c r="W399" s="397" t="str">
        <f>+V399</f>
        <v>Instituciones Descentralizadas</v>
      </c>
      <c r="X399" s="240">
        <v>99</v>
      </c>
      <c r="Y399" s="240" t="s">
        <v>1370</v>
      </c>
      <c r="Z399" s="290">
        <f>+X399</f>
        <v>99</v>
      </c>
      <c r="AA399" s="315" t="str">
        <f>+Y399</f>
        <v>Tesoro General de la Nación</v>
      </c>
    </row>
    <row r="400" spans="1:27" ht="15" customHeight="1">
      <c r="A400" s="378">
        <v>683</v>
      </c>
      <c r="B400" s="394"/>
      <c r="C400" s="327" t="str">
        <f>+VLOOKUP(A400,bd_lista!$A$3:$C$592,3,FALSE)</f>
        <v>Procuraduria General del Estado</v>
      </c>
      <c r="D400" s="396"/>
      <c r="E400" s="327" t="s">
        <v>1304</v>
      </c>
      <c r="F400" s="243">
        <f ca="1">+IFERROR(INDEX('Hoja de Trabajo para listado'!$A$155:$Z$1048576,MATCH($A400,'Hoja de Trabajo para listado'!$A$155:$A$1048576,0),MATCH((CUADRO!F$4&amp;$E400),'Hoja de Trabajo para listado'!$A$151:$Z$151,0)),0)+IFERROR(INDEX('Hoja de Trabajo para listado'!$AB$155:$BA$1048576,MATCH($A400,'Hoja de Trabajo para listado'!$AB$155:$AB$1048576,0),MATCH((CUADRO!F$4&amp;$E400),'Hoja de Trabajo para listado'!$AB$151:$BA$151,0)),0)+IFERROR(INDEX('Hoja de Trabajo para listado'!$BC$155:$CB$1048576,MATCH($A400,'Hoja de Trabajo para listado'!$BC$155:$BC$1048576,0),MATCH((CUADRO!F$4&amp;$E400),'Hoja de Trabajo para listado'!$BC$151:$CB$151,0)),0)+IFERROR(INDEX('Hoja de Trabajo para listado'!$DE$153:$DG$274,MATCH($A400,'Hoja de Trabajo para listado'!$DE$153:$DE$1048576,0),MATCH((CUADRO!F$4&amp;$E400),'Hoja de Trabajo para listado'!$DE$151:$DG$151,0)),0)+IFERROR(INDEX('Hoja de Trabajo para listado'!$CD$155:$DC$1048576,MATCH($A400,'Hoja de Trabajo para listado'!$CD$155:$CD$1048576,0),MATCH((CUADRO!F$4&amp;$E400),'Hoja de Trabajo para listado'!$CD$151:$DC$151,0)),0)</f>
        <v>1935</v>
      </c>
      <c r="G400" s="243">
        <f ca="1">+IFERROR(INDEX('Hoja de Trabajo para listado'!$A$155:$Z$1048576,MATCH($A400,'Hoja de Trabajo para listado'!$A$155:$A$1048576,0),MATCH((CUADRO!G$4&amp;$E400),'Hoja de Trabajo para listado'!$A$151:$Z$151,0)),0)+IFERROR(INDEX('Hoja de Trabajo para listado'!$AB$155:$BA$1048576,MATCH($A400,'Hoja de Trabajo para listado'!$AB$155:$AB$1048576,0),MATCH((CUADRO!G$4&amp;$E400),'Hoja de Trabajo para listado'!$AB$151:$BA$151,0)),0)+IFERROR(INDEX('Hoja de Trabajo para listado'!$BC$155:$CB$1048576,MATCH($A400,'Hoja de Trabajo para listado'!$BC$155:$BC$1048576,0),MATCH((CUADRO!G$4&amp;$E400),'Hoja de Trabajo para listado'!$BC$151:$CB$151,0)),0)+IFERROR(INDEX('Hoja de Trabajo para listado'!$DE$153:$DG$274,MATCH($A400,'Hoja de Trabajo para listado'!$DE$153:$DE$1048576,0),MATCH((CUADRO!G$4&amp;$E400),'Hoja de Trabajo para listado'!$DE$151:$DG$151,0)),0)+IFERROR(INDEX('Hoja de Trabajo para listado'!$CD$155:$DC$1048576,MATCH($A400,'Hoja de Trabajo para listado'!$CD$155:$CD$1048576,0),MATCH((CUADRO!G$4&amp;$E400),'Hoja de Trabajo para listado'!$CD$151:$DC$151,0)),0)</f>
        <v>0</v>
      </c>
      <c r="H400" s="243">
        <f ca="1">+IFERROR(INDEX('Hoja de Trabajo para listado'!$A$155:$Z$1048576,MATCH($A400,'Hoja de Trabajo para listado'!$A$155:$A$1048576,0),MATCH((CUADRO!H$4&amp;$E400),'Hoja de Trabajo para listado'!$A$151:$Z$151,0)),0)+IFERROR(INDEX('Hoja de Trabajo para listado'!$AB$155:$BA$1048576,MATCH($A400,'Hoja de Trabajo para listado'!$AB$155:$AB$1048576,0),MATCH((CUADRO!H$4&amp;$E400),'Hoja de Trabajo para listado'!$AB$151:$BA$151,0)),0)+IFERROR(INDEX('Hoja de Trabajo para listado'!$BC$155:$CB$1048576,MATCH($A400,'Hoja de Trabajo para listado'!$BC$155:$BC$1048576,0),MATCH((CUADRO!H$4&amp;$E400),'Hoja de Trabajo para listado'!$BC$151:$CB$151,0)),0)+IFERROR(INDEX('Hoja de Trabajo para listado'!$DE$153:$DG$274,MATCH($A400,'Hoja de Trabajo para listado'!$DE$153:$DE$1048576,0),MATCH((CUADRO!H$4&amp;$E400),'Hoja de Trabajo para listado'!$DE$151:$DG$151,0)),0)+IFERROR(INDEX('Hoja de Trabajo para listado'!$CD$155:$DC$1048576,MATCH($A400,'Hoja de Trabajo para listado'!$CD$155:$CD$1048576,0),MATCH((CUADRO!H$4&amp;$E400),'Hoja de Trabajo para listado'!$CD$151:$DC$151,0)),0)</f>
        <v>0</v>
      </c>
      <c r="I400" s="243">
        <f ca="1">+IFERROR(INDEX('Hoja de Trabajo para listado'!$A$155:$Z$1048576,MATCH($A400,'Hoja de Trabajo para listado'!$A$155:$A$1048576,0),MATCH((CUADRO!I$4&amp;$E400),'Hoja de Trabajo para listado'!$A$151:$Z$151,0)),0)+IFERROR(INDEX('Hoja de Trabajo para listado'!$AB$155:$BA$1048576,MATCH($A400,'Hoja de Trabajo para listado'!$AB$155:$AB$1048576,0),MATCH((CUADRO!I$4&amp;$E400),'Hoja de Trabajo para listado'!$AB$151:$BA$151,0)),0)+IFERROR(INDEX('Hoja de Trabajo para listado'!$BC$155:$CB$1048576,MATCH($A400,'Hoja de Trabajo para listado'!$BC$155:$BC$1048576,0),MATCH((CUADRO!I$4&amp;$E400),'Hoja de Trabajo para listado'!$BC$151:$CB$151,0)),0)+IFERROR(INDEX('Hoja de Trabajo para listado'!$DE$153:$DG$274,MATCH($A400,'Hoja de Trabajo para listado'!$DE$153:$DE$1048576,0),MATCH((CUADRO!I$4&amp;$E400),'Hoja de Trabajo para listado'!$DE$151:$DG$151,0)),0)+IFERROR(INDEX('Hoja de Trabajo para listado'!$CD$155:$DC$1048576,MATCH($A400,'Hoja de Trabajo para listado'!$CD$155:$CD$1048576,0),MATCH((CUADRO!I$4&amp;$E400),'Hoja de Trabajo para listado'!$CD$151:$DC$151,0)),0)</f>
        <v>0</v>
      </c>
      <c r="J400" s="243">
        <f ca="1">+IFERROR(INDEX('Hoja de Trabajo para listado'!$A$155:$Z$1048576,MATCH($A400,'Hoja de Trabajo para listado'!$A$155:$A$1048576,0),MATCH((CUADRO!J$4&amp;$E400),'Hoja de Trabajo para listado'!$A$151:$Z$151,0)),0)+IFERROR(INDEX('Hoja de Trabajo para listado'!$AB$155:$BA$1048576,MATCH($A400,'Hoja de Trabajo para listado'!$AB$155:$AB$1048576,0),MATCH((CUADRO!J$4&amp;$E400),'Hoja de Trabajo para listado'!$AB$151:$BA$151,0)),0)+IFERROR(INDEX('Hoja de Trabajo para listado'!$BC$155:$CB$1048576,MATCH($A400,'Hoja de Trabajo para listado'!$BC$155:$BC$1048576,0),MATCH((CUADRO!J$4&amp;$E400),'Hoja de Trabajo para listado'!$BC$151:$CB$151,0)),0)+IFERROR(INDEX('Hoja de Trabajo para listado'!$DE$153:$DG$274,MATCH($A400,'Hoja de Trabajo para listado'!$DE$153:$DE$1048576,0),MATCH((CUADRO!J$4&amp;$E400),'Hoja de Trabajo para listado'!$DE$151:$DG$151,0)),0)+IFERROR(INDEX('Hoja de Trabajo para listado'!$CD$155:$DC$1048576,MATCH($A400,'Hoja de Trabajo para listado'!$CD$155:$CD$1048576,0),MATCH((CUADRO!J$4&amp;$E400),'Hoja de Trabajo para listado'!$CD$151:$DC$151,0)),0)</f>
        <v>0</v>
      </c>
      <c r="K400" s="243">
        <f ca="1">+IFERROR(INDEX('Hoja de Trabajo para listado'!$A$155:$Z$1048576,MATCH($A400,'Hoja de Trabajo para listado'!$A$155:$A$1048576,0),MATCH((CUADRO!K$4&amp;$E400),'Hoja de Trabajo para listado'!$A$151:$Z$151,0)),0)+IFERROR(INDEX('Hoja de Trabajo para listado'!$AB$155:$BA$1048576,MATCH($A400,'Hoja de Trabajo para listado'!$AB$155:$AB$1048576,0),MATCH((CUADRO!K$4&amp;$E400),'Hoja de Trabajo para listado'!$AB$151:$BA$151,0)),0)+IFERROR(INDEX('Hoja de Trabajo para listado'!$BC$155:$CB$1048576,MATCH($A400,'Hoja de Trabajo para listado'!$BC$155:$BC$1048576,0),MATCH((CUADRO!K$4&amp;$E400),'Hoja de Trabajo para listado'!$BC$151:$CB$151,0)),0)+IFERROR(INDEX('Hoja de Trabajo para listado'!$DE$153:$DG$274,MATCH($A400,'Hoja de Trabajo para listado'!$DE$153:$DE$1048576,0),MATCH((CUADRO!K$4&amp;$E400),'Hoja de Trabajo para listado'!$DE$151:$DG$151,0)),0)+IFERROR(INDEX('Hoja de Trabajo para listado'!$CD$155:$DC$1048576,MATCH($A400,'Hoja de Trabajo para listado'!$CD$155:$CD$1048576,0),MATCH((CUADRO!K$4&amp;$E400),'Hoja de Trabajo para listado'!$CD$151:$DC$151,0)),0)</f>
        <v>0</v>
      </c>
      <c r="L400" s="243">
        <f ca="1">+IFERROR(INDEX('Hoja de Trabajo para listado'!$A$155:$Z$1048576,MATCH($A400,'Hoja de Trabajo para listado'!$A$155:$A$1048576,0),MATCH((CUADRO!L$4&amp;$E400),'Hoja de Trabajo para listado'!$A$151:$Z$151,0)),0)+IFERROR(INDEX('Hoja de Trabajo para listado'!$AB$155:$BA$1048576,MATCH($A400,'Hoja de Trabajo para listado'!$AB$155:$AB$1048576,0),MATCH((CUADRO!L$4&amp;$E400),'Hoja de Trabajo para listado'!$AB$151:$BA$151,0)),0)+IFERROR(INDEX('Hoja de Trabajo para listado'!$BC$155:$CB$1048576,MATCH($A400,'Hoja de Trabajo para listado'!$BC$155:$BC$1048576,0),MATCH((CUADRO!L$4&amp;$E400),'Hoja de Trabajo para listado'!$BC$151:$CB$151,0)),0)+IFERROR(INDEX('Hoja de Trabajo para listado'!$DE$153:$DG$274,MATCH($A400,'Hoja de Trabajo para listado'!$DE$153:$DE$1048576,0),MATCH((CUADRO!L$4&amp;$E400),'Hoja de Trabajo para listado'!$DE$151:$DG$151,0)),0)+IFERROR(INDEX('Hoja de Trabajo para listado'!$CD$155:$DC$1048576,MATCH($A400,'Hoja de Trabajo para listado'!$CD$155:$CD$1048576,0),MATCH((CUADRO!L$4&amp;$E400),'Hoja de Trabajo para listado'!$CD$151:$DC$151,0)),0)</f>
        <v>0</v>
      </c>
      <c r="M400" s="243">
        <f ca="1">+IFERROR(INDEX('Hoja de Trabajo para listado'!$A$155:$Z$1048576,MATCH($A400,'Hoja de Trabajo para listado'!$A$155:$A$1048576,0),MATCH((CUADRO!M$4&amp;$E400),'Hoja de Trabajo para listado'!$A$151:$Z$151,0)),0)+IFERROR(INDEX('Hoja de Trabajo para listado'!$AB$155:$BA$1048576,MATCH($A400,'Hoja de Trabajo para listado'!$AB$155:$AB$1048576,0),MATCH((CUADRO!M$4&amp;$E400),'Hoja de Trabajo para listado'!$AB$151:$BA$151,0)),0)+IFERROR(INDEX('Hoja de Trabajo para listado'!$BC$155:$CB$1048576,MATCH($A400,'Hoja de Trabajo para listado'!$BC$155:$BC$1048576,0),MATCH((CUADRO!M$4&amp;$E400),'Hoja de Trabajo para listado'!$BC$151:$CB$151,0)),0)+IFERROR(INDEX('Hoja de Trabajo para listado'!$DE$153:$DG$274,MATCH($A400,'Hoja de Trabajo para listado'!$DE$153:$DE$1048576,0),MATCH((CUADRO!M$4&amp;$E400),'Hoja de Trabajo para listado'!$DE$151:$DG$151,0)),0)+IFERROR(INDEX('Hoja de Trabajo para listado'!$CD$155:$DC$1048576,MATCH($A400,'Hoja de Trabajo para listado'!$CD$155:$CD$1048576,0),MATCH((CUADRO!M$4&amp;$E400),'Hoja de Trabajo para listado'!$CD$151:$DC$151,0)),0)</f>
        <v>0</v>
      </c>
      <c r="N400" s="243">
        <f ca="1">+IFERROR(INDEX('Hoja de Trabajo para listado'!$A$155:$Z$1048576,MATCH($A400,'Hoja de Trabajo para listado'!$A$155:$A$1048576,0),MATCH((CUADRO!N$4&amp;$E400),'Hoja de Trabajo para listado'!$A$151:$Z$151,0)),0)+IFERROR(INDEX('Hoja de Trabajo para listado'!$AB$155:$BA$1048576,MATCH($A400,'Hoja de Trabajo para listado'!$AB$155:$AB$1048576,0),MATCH((CUADRO!N$4&amp;$E400),'Hoja de Trabajo para listado'!$AB$151:$BA$151,0)),0)+IFERROR(INDEX('Hoja de Trabajo para listado'!$BC$155:$CB$1048576,MATCH($A400,'Hoja de Trabajo para listado'!$BC$155:$BC$1048576,0),MATCH((CUADRO!N$4&amp;$E400),'Hoja de Trabajo para listado'!$BC$151:$CB$151,0)),0)+IFERROR(INDEX('Hoja de Trabajo para listado'!$DE$153:$DG$274,MATCH($A400,'Hoja de Trabajo para listado'!$DE$153:$DE$1048576,0),MATCH((CUADRO!N$4&amp;$E400),'Hoja de Trabajo para listado'!$DE$151:$DG$151,0)),0)+IFERROR(INDEX('Hoja de Trabajo para listado'!$CD$155:$DC$1048576,MATCH($A400,'Hoja de Trabajo para listado'!$CD$155:$CD$1048576,0),MATCH((CUADRO!N$4&amp;$E400),'Hoja de Trabajo para listado'!$CD$151:$DC$151,0)),0)</f>
        <v>0</v>
      </c>
      <c r="O400" s="243">
        <f ca="1">+IFERROR(INDEX('Hoja de Trabajo para listado'!$A$155:$Z$1048576,MATCH($A400,'Hoja de Trabajo para listado'!$A$155:$A$1048576,0),MATCH((CUADRO!O$4&amp;$E400),'Hoja de Trabajo para listado'!$A$151:$Z$151,0)),0)+IFERROR(INDEX('Hoja de Trabajo para listado'!$AB$155:$BA$1048576,MATCH($A400,'Hoja de Trabajo para listado'!$AB$155:$AB$1048576,0),MATCH((CUADRO!O$4&amp;$E400),'Hoja de Trabajo para listado'!$AB$151:$BA$151,0)),0)+IFERROR(INDEX('Hoja de Trabajo para listado'!$BC$155:$CB$1048576,MATCH($A400,'Hoja de Trabajo para listado'!$BC$155:$BC$1048576,0),MATCH((CUADRO!O$4&amp;$E400),'Hoja de Trabajo para listado'!$BC$151:$CB$151,0)),0)+IFERROR(INDEX('Hoja de Trabajo para listado'!$DE$153:$DG$274,MATCH($A400,'Hoja de Trabajo para listado'!$DE$153:$DE$1048576,0),MATCH((CUADRO!O$4&amp;$E400),'Hoja de Trabajo para listado'!$DE$151:$DG$151,0)),0)+IFERROR(INDEX('Hoja de Trabajo para listado'!$CD$155:$DC$1048576,MATCH($A400,'Hoja de Trabajo para listado'!$CD$155:$CD$1048576,0),MATCH((CUADRO!O$4&amp;$E400),'Hoja de Trabajo para listado'!$CD$151:$DC$151,0)),0)</f>
        <v>2459.63</v>
      </c>
      <c r="P400" s="243">
        <f ca="1">+IFERROR(INDEX('Hoja de Trabajo para listado'!$A$155:$Z$1048576,MATCH($A400,'Hoja de Trabajo para listado'!$A$155:$A$1048576,0),MATCH((CUADRO!P$4&amp;$E400),'Hoja de Trabajo para listado'!$A$151:$Z$151,0)),0)+IFERROR(INDEX('Hoja de Trabajo para listado'!$AB$155:$BA$1048576,MATCH($A400,'Hoja de Trabajo para listado'!$AB$155:$AB$1048576,0),MATCH((CUADRO!P$4&amp;$E400),'Hoja de Trabajo para listado'!$AB$151:$BA$151,0)),0)+IFERROR(INDEX('Hoja de Trabajo para listado'!$BC$155:$CB$1048576,MATCH($A400,'Hoja de Trabajo para listado'!$BC$155:$BC$1048576,0),MATCH((CUADRO!P$4&amp;$E400),'Hoja de Trabajo para listado'!$BC$151:$CB$151,0)),0)+IFERROR(INDEX('Hoja de Trabajo para listado'!$DE$153:$DG$274,MATCH($A400,'Hoja de Trabajo para listado'!$DE$153:$DE$1048576,0),MATCH((CUADRO!P$4&amp;$E400),'Hoja de Trabajo para listado'!$DE$151:$DG$151,0)),0)+IFERROR(INDEX('Hoja de Trabajo para listado'!$CD$155:$DC$1048576,MATCH($A400,'Hoja de Trabajo para listado'!$CD$155:$CD$1048576,0),MATCH((CUADRO!P$4&amp;$E400),'Hoja de Trabajo para listado'!$CD$151:$DC$151,0)),0)</f>
        <v>726.3</v>
      </c>
      <c r="Q400" s="243">
        <f ca="1">+IFERROR(INDEX('Hoja de Trabajo para listado'!$A$155:$Z$1048576,MATCH($A400,'Hoja de Trabajo para listado'!$A$155:$A$1048576,0),MATCH((CUADRO!Q$4&amp;$E400),'Hoja de Trabajo para listado'!$A$151:$Z$151,0)),0)+IFERROR(INDEX('Hoja de Trabajo para listado'!$AB$155:$BA$1048576,MATCH($A400,'Hoja de Trabajo para listado'!$AB$155:$AB$1048576,0),MATCH((CUADRO!Q$4&amp;$E400),'Hoja de Trabajo para listado'!$AB$151:$BA$151,0)),0)+IFERROR(INDEX('Hoja de Trabajo para listado'!$BC$155:$CB$1048576,MATCH($A400,'Hoja de Trabajo para listado'!$BC$155:$BC$1048576,0),MATCH((CUADRO!Q$4&amp;$E400),'Hoja de Trabajo para listado'!$BC$151:$CB$151,0)),0)+IFERROR(INDEX('Hoja de Trabajo para listado'!$DE$153:$DG$274,MATCH($A400,'Hoja de Trabajo para listado'!$DE$153:$DE$1048576,0),MATCH((CUADRO!Q$4&amp;$E400),'Hoja de Trabajo para listado'!$DE$151:$DG$151,0)),0)+IFERROR(INDEX('Hoja de Trabajo para listado'!$CD$155:$DC$1048576,MATCH($A400,'Hoja de Trabajo para listado'!$CD$155:$CD$1048576,0),MATCH((CUADRO!Q$4&amp;$E400),'Hoja de Trabajo para listado'!$CD$151:$DC$151,0)),0)</f>
        <v>0</v>
      </c>
      <c r="R400" s="243">
        <f t="shared" ca="1" si="19"/>
        <v>5120.93</v>
      </c>
      <c r="S400" s="259">
        <f ca="1">+R399+R400</f>
        <v>5180.93</v>
      </c>
      <c r="T400" s="243">
        <f ca="1">+S400</f>
        <v>5180.93</v>
      </c>
      <c r="U400" s="242">
        <f t="shared" si="20"/>
        <v>2</v>
      </c>
      <c r="V400" s="327" t="str">
        <f>+VLOOKUP(A400,bd_lista!$A$3:$E$592,5,FALSE)</f>
        <v>Instituciones Descentralizadas</v>
      </c>
      <c r="W400" s="398"/>
      <c r="X400" s="240">
        <v>99</v>
      </c>
      <c r="Y400" s="240" t="s">
        <v>1370</v>
      </c>
      <c r="Z400" s="288"/>
      <c r="AA400" s="317"/>
    </row>
    <row r="401" spans="1:27" customFormat="1" ht="27" hidden="1" customHeight="1">
      <c r="A401" s="249">
        <v>716</v>
      </c>
      <c r="B401" s="393">
        <f>+A401</f>
        <v>716</v>
      </c>
      <c r="C401" s="245" t="str">
        <f>+VLOOKUP(A401,bd_lista!$A$3:$C$592,3,FALSE)</f>
        <v>Empresa Tarijeña del Gas</v>
      </c>
      <c r="D401" s="395" t="str">
        <f>+C401</f>
        <v>Empresa Tarijeña del Gas</v>
      </c>
      <c r="E401" s="245" t="s">
        <v>1303</v>
      </c>
      <c r="F401" s="241">
        <f ca="1">+IFERROR(INDEX('Hoja de Trabajo para listado'!$A$155:$Z$1048576,MATCH($A401,'Hoja de Trabajo para listado'!$A$155:$A$1048576,0),MATCH((CUADRO!F$4&amp;$E401),'Hoja de Trabajo para listado'!$A$151:$Z$151,0)),0)+IFERROR(INDEX('Hoja de Trabajo para listado'!$AB$155:$BA$1048576,MATCH($A401,'Hoja de Trabajo para listado'!$AB$155:$AB$1048576,0),MATCH((CUADRO!F$4&amp;$E401),'Hoja de Trabajo para listado'!$AB$151:$BA$151,0)),0)+IFERROR(INDEX('Hoja de Trabajo para listado'!$BC$155:$CB$1048576,MATCH($A401,'Hoja de Trabajo para listado'!$BC$155:$BC$1048576,0),MATCH((CUADRO!F$4&amp;$E401),'Hoja de Trabajo para listado'!$BC$151:$CB$151,0)),0)+IFERROR(INDEX('Hoja de Trabajo para listado'!$DE$153:$DG$274,MATCH($A401,'Hoja de Trabajo para listado'!$DE$153:$DE$1048576,0),MATCH((CUADRO!F$4&amp;$E401),'Hoja de Trabajo para listado'!$DE$151:$DG$151,0)),0)+IFERROR(INDEX('Hoja de Trabajo para listado'!$CD$155:$DC$1048576,MATCH($A401,'Hoja de Trabajo para listado'!$CD$155:$CD$1048576,0),MATCH((CUADRO!F$4&amp;$E401),'Hoja de Trabajo para listado'!$CD$151:$DC$151,0)),0)</f>
        <v>0</v>
      </c>
      <c r="G401" s="241">
        <f ca="1">+IFERROR(INDEX('Hoja de Trabajo para listado'!$A$155:$Z$1048576,MATCH($A401,'Hoja de Trabajo para listado'!$A$155:$A$1048576,0),MATCH((CUADRO!G$4&amp;$E401),'Hoja de Trabajo para listado'!$A$151:$Z$151,0)),0)+IFERROR(INDEX('Hoja de Trabajo para listado'!$AB$155:$BA$1048576,MATCH($A401,'Hoja de Trabajo para listado'!$AB$155:$AB$1048576,0),MATCH((CUADRO!G$4&amp;$E401),'Hoja de Trabajo para listado'!$AB$151:$BA$151,0)),0)+IFERROR(INDEX('Hoja de Trabajo para listado'!$BC$155:$CB$1048576,MATCH($A401,'Hoja de Trabajo para listado'!$BC$155:$BC$1048576,0),MATCH((CUADRO!G$4&amp;$E401),'Hoja de Trabajo para listado'!$BC$151:$CB$151,0)),0)+IFERROR(INDEX('Hoja de Trabajo para listado'!$DE$153:$DG$274,MATCH($A401,'Hoja de Trabajo para listado'!$DE$153:$DE$1048576,0),MATCH((CUADRO!G$4&amp;$E401),'Hoja de Trabajo para listado'!$DE$151:$DG$151,0)),0)+IFERROR(INDEX('Hoja de Trabajo para listado'!$CD$155:$DC$1048576,MATCH($A401,'Hoja de Trabajo para listado'!$CD$155:$CD$1048576,0),MATCH((CUADRO!G$4&amp;$E401),'Hoja de Trabajo para listado'!$CD$151:$DC$151,0)),0)</f>
        <v>0</v>
      </c>
      <c r="H401" s="241">
        <f ca="1">+IFERROR(INDEX('Hoja de Trabajo para listado'!$A$155:$Z$1048576,MATCH($A401,'Hoja de Trabajo para listado'!$A$155:$A$1048576,0),MATCH((CUADRO!H$4&amp;$E401),'Hoja de Trabajo para listado'!$A$151:$Z$151,0)),0)+IFERROR(INDEX('Hoja de Trabajo para listado'!$AB$155:$BA$1048576,MATCH($A401,'Hoja de Trabajo para listado'!$AB$155:$AB$1048576,0),MATCH((CUADRO!H$4&amp;$E401),'Hoja de Trabajo para listado'!$AB$151:$BA$151,0)),0)+IFERROR(INDEX('Hoja de Trabajo para listado'!$BC$155:$CB$1048576,MATCH($A401,'Hoja de Trabajo para listado'!$BC$155:$BC$1048576,0),MATCH((CUADRO!H$4&amp;$E401),'Hoja de Trabajo para listado'!$BC$151:$CB$151,0)),0)+IFERROR(INDEX('Hoja de Trabajo para listado'!$DE$153:$DG$274,MATCH($A401,'Hoja de Trabajo para listado'!$DE$153:$DE$1048576,0),MATCH((CUADRO!H$4&amp;$E401),'Hoja de Trabajo para listado'!$DE$151:$DG$151,0)),0)+IFERROR(INDEX('Hoja de Trabajo para listado'!$CD$155:$DC$1048576,MATCH($A401,'Hoja de Trabajo para listado'!$CD$155:$CD$1048576,0),MATCH((CUADRO!H$4&amp;$E401),'Hoja de Trabajo para listado'!$CD$151:$DC$151,0)),0)</f>
        <v>0</v>
      </c>
      <c r="I401" s="241">
        <f ca="1">+IFERROR(INDEX('Hoja de Trabajo para listado'!$A$155:$Z$1048576,MATCH($A401,'Hoja de Trabajo para listado'!$A$155:$A$1048576,0),MATCH((CUADRO!I$4&amp;$E401),'Hoja de Trabajo para listado'!$A$151:$Z$151,0)),0)+IFERROR(INDEX('Hoja de Trabajo para listado'!$AB$155:$BA$1048576,MATCH($A401,'Hoja de Trabajo para listado'!$AB$155:$AB$1048576,0),MATCH((CUADRO!I$4&amp;$E401),'Hoja de Trabajo para listado'!$AB$151:$BA$151,0)),0)+IFERROR(INDEX('Hoja de Trabajo para listado'!$BC$155:$CB$1048576,MATCH($A401,'Hoja de Trabajo para listado'!$BC$155:$BC$1048576,0),MATCH((CUADRO!I$4&amp;$E401),'Hoja de Trabajo para listado'!$BC$151:$CB$151,0)),0)+IFERROR(INDEX('Hoja de Trabajo para listado'!$DE$153:$DG$274,MATCH($A401,'Hoja de Trabajo para listado'!$DE$153:$DE$1048576,0),MATCH((CUADRO!I$4&amp;$E401),'Hoja de Trabajo para listado'!$DE$151:$DG$151,0)),0)+IFERROR(INDEX('Hoja de Trabajo para listado'!$CD$155:$DC$1048576,MATCH($A401,'Hoja de Trabajo para listado'!$CD$155:$CD$1048576,0),MATCH((CUADRO!I$4&amp;$E401),'Hoja de Trabajo para listado'!$CD$151:$DC$151,0)),0)</f>
        <v>0</v>
      </c>
      <c r="J401" s="241">
        <f ca="1">+IFERROR(INDEX('Hoja de Trabajo para listado'!$A$155:$Z$1048576,MATCH($A401,'Hoja de Trabajo para listado'!$A$155:$A$1048576,0),MATCH((CUADRO!J$4&amp;$E401),'Hoja de Trabajo para listado'!$A$151:$Z$151,0)),0)+IFERROR(INDEX('Hoja de Trabajo para listado'!$AB$155:$BA$1048576,MATCH($A401,'Hoja de Trabajo para listado'!$AB$155:$AB$1048576,0),MATCH((CUADRO!J$4&amp;$E401),'Hoja de Trabajo para listado'!$AB$151:$BA$151,0)),0)+IFERROR(INDEX('Hoja de Trabajo para listado'!$BC$155:$CB$1048576,MATCH($A401,'Hoja de Trabajo para listado'!$BC$155:$BC$1048576,0),MATCH((CUADRO!J$4&amp;$E401),'Hoja de Trabajo para listado'!$BC$151:$CB$151,0)),0)+IFERROR(INDEX('Hoja de Trabajo para listado'!$DE$153:$DG$274,MATCH($A401,'Hoja de Trabajo para listado'!$DE$153:$DE$1048576,0),MATCH((CUADRO!J$4&amp;$E401),'Hoja de Trabajo para listado'!$DE$151:$DG$151,0)),0)+IFERROR(INDEX('Hoja de Trabajo para listado'!$CD$155:$DC$1048576,MATCH($A401,'Hoja de Trabajo para listado'!$CD$155:$CD$1048576,0),MATCH((CUADRO!J$4&amp;$E401),'Hoja de Trabajo para listado'!$CD$151:$DC$151,0)),0)</f>
        <v>0</v>
      </c>
      <c r="K401" s="241">
        <f ca="1">+IFERROR(INDEX('Hoja de Trabajo para listado'!$A$155:$Z$1048576,MATCH($A401,'Hoja de Trabajo para listado'!$A$155:$A$1048576,0),MATCH((CUADRO!K$4&amp;$E401),'Hoja de Trabajo para listado'!$A$151:$Z$151,0)),0)+IFERROR(INDEX('Hoja de Trabajo para listado'!$AB$155:$BA$1048576,MATCH($A401,'Hoja de Trabajo para listado'!$AB$155:$AB$1048576,0),MATCH((CUADRO!K$4&amp;$E401),'Hoja de Trabajo para listado'!$AB$151:$BA$151,0)),0)+IFERROR(INDEX('Hoja de Trabajo para listado'!$BC$155:$CB$1048576,MATCH($A401,'Hoja de Trabajo para listado'!$BC$155:$BC$1048576,0),MATCH((CUADRO!K$4&amp;$E401),'Hoja de Trabajo para listado'!$BC$151:$CB$151,0)),0)+IFERROR(INDEX('Hoja de Trabajo para listado'!$DE$153:$DG$274,MATCH($A401,'Hoja de Trabajo para listado'!$DE$153:$DE$1048576,0),MATCH((CUADRO!K$4&amp;$E401),'Hoja de Trabajo para listado'!$DE$151:$DG$151,0)),0)+IFERROR(INDEX('Hoja de Trabajo para listado'!$CD$155:$DC$1048576,MATCH($A401,'Hoja de Trabajo para listado'!$CD$155:$CD$1048576,0),MATCH((CUADRO!K$4&amp;$E401),'Hoja de Trabajo para listado'!$CD$151:$DC$151,0)),0)</f>
        <v>0</v>
      </c>
      <c r="L401" s="241">
        <f ca="1">+IFERROR(INDEX('Hoja de Trabajo para listado'!$A$155:$Z$1048576,MATCH($A401,'Hoja de Trabajo para listado'!$A$155:$A$1048576,0),MATCH((CUADRO!L$4&amp;$E401),'Hoja de Trabajo para listado'!$A$151:$Z$151,0)),0)+IFERROR(INDEX('Hoja de Trabajo para listado'!$AB$155:$BA$1048576,MATCH($A401,'Hoja de Trabajo para listado'!$AB$155:$AB$1048576,0),MATCH((CUADRO!L$4&amp;$E401),'Hoja de Trabajo para listado'!$AB$151:$BA$151,0)),0)+IFERROR(INDEX('Hoja de Trabajo para listado'!$BC$155:$CB$1048576,MATCH($A401,'Hoja de Trabajo para listado'!$BC$155:$BC$1048576,0),MATCH((CUADRO!L$4&amp;$E401),'Hoja de Trabajo para listado'!$BC$151:$CB$151,0)),0)+IFERROR(INDEX('Hoja de Trabajo para listado'!$DE$153:$DG$274,MATCH($A401,'Hoja de Trabajo para listado'!$DE$153:$DE$1048576,0),MATCH((CUADRO!L$4&amp;$E401),'Hoja de Trabajo para listado'!$DE$151:$DG$151,0)),0)+IFERROR(INDEX('Hoja de Trabajo para listado'!$CD$155:$DC$1048576,MATCH($A401,'Hoja de Trabajo para listado'!$CD$155:$CD$1048576,0),MATCH((CUADRO!L$4&amp;$E401),'Hoja de Trabajo para listado'!$CD$151:$DC$151,0)),0)</f>
        <v>0</v>
      </c>
      <c r="M401" s="241">
        <f ca="1">+IFERROR(INDEX('Hoja de Trabajo para listado'!$A$155:$Z$1048576,MATCH($A401,'Hoja de Trabajo para listado'!$A$155:$A$1048576,0),MATCH((CUADRO!M$4&amp;$E401),'Hoja de Trabajo para listado'!$A$151:$Z$151,0)),0)+IFERROR(INDEX('Hoja de Trabajo para listado'!$AB$155:$BA$1048576,MATCH($A401,'Hoja de Trabajo para listado'!$AB$155:$AB$1048576,0),MATCH((CUADRO!M$4&amp;$E401),'Hoja de Trabajo para listado'!$AB$151:$BA$151,0)),0)+IFERROR(INDEX('Hoja de Trabajo para listado'!$BC$155:$CB$1048576,MATCH($A401,'Hoja de Trabajo para listado'!$BC$155:$BC$1048576,0),MATCH((CUADRO!M$4&amp;$E401),'Hoja de Trabajo para listado'!$BC$151:$CB$151,0)),0)+IFERROR(INDEX('Hoja de Trabajo para listado'!$DE$153:$DG$274,MATCH($A401,'Hoja de Trabajo para listado'!$DE$153:$DE$1048576,0),MATCH((CUADRO!M$4&amp;$E401),'Hoja de Trabajo para listado'!$DE$151:$DG$151,0)),0)+IFERROR(INDEX('Hoja de Trabajo para listado'!$CD$155:$DC$1048576,MATCH($A401,'Hoja de Trabajo para listado'!$CD$155:$CD$1048576,0),MATCH((CUADRO!M$4&amp;$E401),'Hoja de Trabajo para listado'!$CD$151:$DC$151,0)),0)</f>
        <v>0</v>
      </c>
      <c r="N401" s="241">
        <f ca="1">+IFERROR(INDEX('Hoja de Trabajo para listado'!$A$155:$Z$1048576,MATCH($A401,'Hoja de Trabajo para listado'!$A$155:$A$1048576,0),MATCH((CUADRO!N$4&amp;$E401),'Hoja de Trabajo para listado'!$A$151:$Z$151,0)),0)+IFERROR(INDEX('Hoja de Trabajo para listado'!$AB$155:$BA$1048576,MATCH($A401,'Hoja de Trabajo para listado'!$AB$155:$AB$1048576,0),MATCH((CUADRO!N$4&amp;$E401),'Hoja de Trabajo para listado'!$AB$151:$BA$151,0)),0)+IFERROR(INDEX('Hoja de Trabajo para listado'!$BC$155:$CB$1048576,MATCH($A401,'Hoja de Trabajo para listado'!$BC$155:$BC$1048576,0),MATCH((CUADRO!N$4&amp;$E401),'Hoja de Trabajo para listado'!$BC$151:$CB$151,0)),0)+IFERROR(INDEX('Hoja de Trabajo para listado'!$DE$153:$DG$274,MATCH($A401,'Hoja de Trabajo para listado'!$DE$153:$DE$1048576,0),MATCH((CUADRO!N$4&amp;$E401),'Hoja de Trabajo para listado'!$DE$151:$DG$151,0)),0)+IFERROR(INDEX('Hoja de Trabajo para listado'!$CD$155:$DC$1048576,MATCH($A401,'Hoja de Trabajo para listado'!$CD$155:$CD$1048576,0),MATCH((CUADRO!N$4&amp;$E401),'Hoja de Trabajo para listado'!$CD$151:$DC$151,0)),0)</f>
        <v>0</v>
      </c>
      <c r="O401" s="241">
        <f ca="1">+IFERROR(INDEX('Hoja de Trabajo para listado'!$A$155:$Z$1048576,MATCH($A401,'Hoja de Trabajo para listado'!$A$155:$A$1048576,0),MATCH((CUADRO!O$4&amp;$E401),'Hoja de Trabajo para listado'!$A$151:$Z$151,0)),0)+IFERROR(INDEX('Hoja de Trabajo para listado'!$AB$155:$BA$1048576,MATCH($A401,'Hoja de Trabajo para listado'!$AB$155:$AB$1048576,0),MATCH((CUADRO!O$4&amp;$E401),'Hoja de Trabajo para listado'!$AB$151:$BA$151,0)),0)+IFERROR(INDEX('Hoja de Trabajo para listado'!$BC$155:$CB$1048576,MATCH($A401,'Hoja de Trabajo para listado'!$BC$155:$BC$1048576,0),MATCH((CUADRO!O$4&amp;$E401),'Hoja de Trabajo para listado'!$BC$151:$CB$151,0)),0)+IFERROR(INDEX('Hoja de Trabajo para listado'!$DE$153:$DG$274,MATCH($A401,'Hoja de Trabajo para listado'!$DE$153:$DE$1048576,0),MATCH((CUADRO!O$4&amp;$E401),'Hoja de Trabajo para listado'!$DE$151:$DG$151,0)),0)+IFERROR(INDEX('Hoja de Trabajo para listado'!$CD$155:$DC$1048576,MATCH($A401,'Hoja de Trabajo para listado'!$CD$155:$CD$1048576,0),MATCH((CUADRO!O$4&amp;$E401),'Hoja de Trabajo para listado'!$CD$151:$DC$151,0)),0)</f>
        <v>0</v>
      </c>
      <c r="P401" s="241">
        <f ca="1">+IFERROR(INDEX('Hoja de Trabajo para listado'!$A$155:$Z$1048576,MATCH($A401,'Hoja de Trabajo para listado'!$A$155:$A$1048576,0),MATCH((CUADRO!P$4&amp;$E401),'Hoja de Trabajo para listado'!$A$151:$Z$151,0)),0)+IFERROR(INDEX('Hoja de Trabajo para listado'!$AB$155:$BA$1048576,MATCH($A401,'Hoja de Trabajo para listado'!$AB$155:$AB$1048576,0),MATCH((CUADRO!P$4&amp;$E401),'Hoja de Trabajo para listado'!$AB$151:$BA$151,0)),0)+IFERROR(INDEX('Hoja de Trabajo para listado'!$BC$155:$CB$1048576,MATCH($A401,'Hoja de Trabajo para listado'!$BC$155:$BC$1048576,0),MATCH((CUADRO!P$4&amp;$E401),'Hoja de Trabajo para listado'!$BC$151:$CB$151,0)),0)+IFERROR(INDEX('Hoja de Trabajo para listado'!$DE$153:$DG$274,MATCH($A401,'Hoja de Trabajo para listado'!$DE$153:$DE$1048576,0),MATCH((CUADRO!P$4&amp;$E401),'Hoja de Trabajo para listado'!$DE$151:$DG$151,0)),0)+IFERROR(INDEX('Hoja de Trabajo para listado'!$CD$155:$DC$1048576,MATCH($A401,'Hoja de Trabajo para listado'!$CD$155:$CD$1048576,0),MATCH((CUADRO!P$4&amp;$E401),'Hoja de Trabajo para listado'!$CD$151:$DC$151,0)),0)</f>
        <v>0</v>
      </c>
      <c r="Q401" s="241">
        <f ca="1">+IFERROR(INDEX('Hoja de Trabajo para listado'!$A$155:$Z$1048576,MATCH($A401,'Hoja de Trabajo para listado'!$A$155:$A$1048576,0),MATCH((CUADRO!Q$4&amp;$E401),'Hoja de Trabajo para listado'!$A$151:$Z$151,0)),0)+IFERROR(INDEX('Hoja de Trabajo para listado'!$AB$155:$BA$1048576,MATCH($A401,'Hoja de Trabajo para listado'!$AB$155:$AB$1048576,0),MATCH((CUADRO!Q$4&amp;$E401),'Hoja de Trabajo para listado'!$AB$151:$BA$151,0)),0)+IFERROR(INDEX('Hoja de Trabajo para listado'!$BC$155:$CB$1048576,MATCH($A401,'Hoja de Trabajo para listado'!$BC$155:$BC$1048576,0),MATCH((CUADRO!Q$4&amp;$E401),'Hoja de Trabajo para listado'!$BC$151:$CB$151,0)),0)+IFERROR(INDEX('Hoja de Trabajo para listado'!$DE$153:$DG$274,MATCH($A401,'Hoja de Trabajo para listado'!$DE$153:$DE$1048576,0),MATCH((CUADRO!Q$4&amp;$E401),'Hoja de Trabajo para listado'!$DE$151:$DG$151,0)),0)+IFERROR(INDEX('Hoja de Trabajo para listado'!$CD$155:$DC$1048576,MATCH($A401,'Hoja de Trabajo para listado'!$CD$155:$CD$1048576,0),MATCH((CUADRO!Q$4&amp;$E401),'Hoja de Trabajo para listado'!$CD$151:$DC$151,0)),0)</f>
        <v>0</v>
      </c>
      <c r="R401" s="241">
        <f t="shared" ca="1" si="19"/>
        <v>0</v>
      </c>
      <c r="S401" s="247"/>
      <c r="T401" s="241">
        <f ca="1">+T402</f>
        <v>0</v>
      </c>
      <c r="U401" s="240">
        <f t="shared" si="20"/>
        <v>1</v>
      </c>
      <c r="V401" s="327" t="str">
        <f>+VLOOKUP(A401,bd_lista!$A$3:$E$592,5,FALSE)</f>
        <v>Empresas Municipales</v>
      </c>
      <c r="W401" s="397" t="str">
        <f>+V401</f>
        <v>Empresas Municipales</v>
      </c>
      <c r="X401" s="240">
        <f>+VLOOKUP(A401,[4]Sheet1!$A$13:$D$744,4,FALSE)</f>
        <v>78</v>
      </c>
      <c r="Y401" s="240" t="str">
        <f>+VLOOKUP(X401,bd_lista!$A$3:$C$592,3,FALSE)</f>
        <v>Ministerio de Hidrocarburos y Energías</v>
      </c>
      <c r="Z401" s="290">
        <f>+X401</f>
        <v>78</v>
      </c>
      <c r="AA401" s="291" t="str">
        <f>+Y401</f>
        <v>Ministerio de Hidrocarburos y Energías</v>
      </c>
    </row>
    <row r="402" spans="1:27" customFormat="1" ht="27" hidden="1" customHeight="1">
      <c r="A402" s="32">
        <v>716</v>
      </c>
      <c r="B402" s="394"/>
      <c r="C402" s="327" t="str">
        <f>+VLOOKUP(A402,bd_lista!$A$3:$C$592,3,FALSE)</f>
        <v>Empresa Tarijeña del Gas</v>
      </c>
      <c r="D402" s="396"/>
      <c r="E402" s="327" t="s">
        <v>1304</v>
      </c>
      <c r="F402" s="241">
        <f ca="1">+IFERROR(INDEX('Hoja de Trabajo para listado'!$A$155:$Z$1048576,MATCH($A402,'Hoja de Trabajo para listado'!$A$155:$A$1048576,0),MATCH((CUADRO!F$4&amp;$E402),'Hoja de Trabajo para listado'!$A$151:$Z$151,0)),0)+IFERROR(INDEX('Hoja de Trabajo para listado'!$AB$155:$BA$1048576,MATCH($A402,'Hoja de Trabajo para listado'!$AB$155:$AB$1048576,0),MATCH((CUADRO!F$4&amp;$E402),'Hoja de Trabajo para listado'!$AB$151:$BA$151,0)),0)+IFERROR(INDEX('Hoja de Trabajo para listado'!$BC$155:$CB$1048576,MATCH($A402,'Hoja de Trabajo para listado'!$BC$155:$BC$1048576,0),MATCH((CUADRO!F$4&amp;$E402),'Hoja de Trabajo para listado'!$BC$151:$CB$151,0)),0)+IFERROR(INDEX('Hoja de Trabajo para listado'!$DE$153:$DG$274,MATCH($A402,'Hoja de Trabajo para listado'!$DE$153:$DE$1048576,0),MATCH((CUADRO!F$4&amp;$E402),'Hoja de Trabajo para listado'!$DE$151:$DG$151,0)),0)+IFERROR(INDEX('Hoja de Trabajo para listado'!$CD$155:$DC$1048576,MATCH($A402,'Hoja de Trabajo para listado'!$CD$155:$CD$1048576,0),MATCH((CUADRO!F$4&amp;$E402),'Hoja de Trabajo para listado'!$CD$151:$DC$151,0)),0)</f>
        <v>0</v>
      </c>
      <c r="G402" s="241">
        <f ca="1">+IFERROR(INDEX('Hoja de Trabajo para listado'!$A$155:$Z$1048576,MATCH($A402,'Hoja de Trabajo para listado'!$A$155:$A$1048576,0),MATCH((CUADRO!G$4&amp;$E402),'Hoja de Trabajo para listado'!$A$151:$Z$151,0)),0)+IFERROR(INDEX('Hoja de Trabajo para listado'!$AB$155:$BA$1048576,MATCH($A402,'Hoja de Trabajo para listado'!$AB$155:$AB$1048576,0),MATCH((CUADRO!G$4&amp;$E402),'Hoja de Trabajo para listado'!$AB$151:$BA$151,0)),0)+IFERROR(INDEX('Hoja de Trabajo para listado'!$BC$155:$CB$1048576,MATCH($A402,'Hoja de Trabajo para listado'!$BC$155:$BC$1048576,0),MATCH((CUADRO!G$4&amp;$E402),'Hoja de Trabajo para listado'!$BC$151:$CB$151,0)),0)+IFERROR(INDEX('Hoja de Trabajo para listado'!$DE$153:$DG$274,MATCH($A402,'Hoja de Trabajo para listado'!$DE$153:$DE$1048576,0),MATCH((CUADRO!G$4&amp;$E402),'Hoja de Trabajo para listado'!$DE$151:$DG$151,0)),0)+IFERROR(INDEX('Hoja de Trabajo para listado'!$CD$155:$DC$1048576,MATCH($A402,'Hoja de Trabajo para listado'!$CD$155:$CD$1048576,0),MATCH((CUADRO!G$4&amp;$E402),'Hoja de Trabajo para listado'!$CD$151:$DC$151,0)),0)</f>
        <v>0</v>
      </c>
      <c r="H402" s="241">
        <f ca="1">+IFERROR(INDEX('Hoja de Trabajo para listado'!$A$155:$Z$1048576,MATCH($A402,'Hoja de Trabajo para listado'!$A$155:$A$1048576,0),MATCH((CUADRO!H$4&amp;$E402),'Hoja de Trabajo para listado'!$A$151:$Z$151,0)),0)+IFERROR(INDEX('Hoja de Trabajo para listado'!$AB$155:$BA$1048576,MATCH($A402,'Hoja de Trabajo para listado'!$AB$155:$AB$1048576,0),MATCH((CUADRO!H$4&amp;$E402),'Hoja de Trabajo para listado'!$AB$151:$BA$151,0)),0)+IFERROR(INDEX('Hoja de Trabajo para listado'!$BC$155:$CB$1048576,MATCH($A402,'Hoja de Trabajo para listado'!$BC$155:$BC$1048576,0),MATCH((CUADRO!H$4&amp;$E402),'Hoja de Trabajo para listado'!$BC$151:$CB$151,0)),0)+IFERROR(INDEX('Hoja de Trabajo para listado'!$DE$153:$DG$274,MATCH($A402,'Hoja de Trabajo para listado'!$DE$153:$DE$1048576,0),MATCH((CUADRO!H$4&amp;$E402),'Hoja de Trabajo para listado'!$DE$151:$DG$151,0)),0)+IFERROR(INDEX('Hoja de Trabajo para listado'!$CD$155:$DC$1048576,MATCH($A402,'Hoja de Trabajo para listado'!$CD$155:$CD$1048576,0),MATCH((CUADRO!H$4&amp;$E402),'Hoja de Trabajo para listado'!$CD$151:$DC$151,0)),0)</f>
        <v>0</v>
      </c>
      <c r="I402" s="241">
        <f ca="1">+IFERROR(INDEX('Hoja de Trabajo para listado'!$A$155:$Z$1048576,MATCH($A402,'Hoja de Trabajo para listado'!$A$155:$A$1048576,0),MATCH((CUADRO!I$4&amp;$E402),'Hoja de Trabajo para listado'!$A$151:$Z$151,0)),0)+IFERROR(INDEX('Hoja de Trabajo para listado'!$AB$155:$BA$1048576,MATCH($A402,'Hoja de Trabajo para listado'!$AB$155:$AB$1048576,0),MATCH((CUADRO!I$4&amp;$E402),'Hoja de Trabajo para listado'!$AB$151:$BA$151,0)),0)+IFERROR(INDEX('Hoja de Trabajo para listado'!$BC$155:$CB$1048576,MATCH($A402,'Hoja de Trabajo para listado'!$BC$155:$BC$1048576,0),MATCH((CUADRO!I$4&amp;$E402),'Hoja de Trabajo para listado'!$BC$151:$CB$151,0)),0)+IFERROR(INDEX('Hoja de Trabajo para listado'!$DE$153:$DG$274,MATCH($A402,'Hoja de Trabajo para listado'!$DE$153:$DE$1048576,0),MATCH((CUADRO!I$4&amp;$E402),'Hoja de Trabajo para listado'!$DE$151:$DG$151,0)),0)+IFERROR(INDEX('Hoja de Trabajo para listado'!$CD$155:$DC$1048576,MATCH($A402,'Hoja de Trabajo para listado'!$CD$155:$CD$1048576,0),MATCH((CUADRO!I$4&amp;$E402),'Hoja de Trabajo para listado'!$CD$151:$DC$151,0)),0)</f>
        <v>0</v>
      </c>
      <c r="J402" s="241">
        <f ca="1">+IFERROR(INDEX('Hoja de Trabajo para listado'!$A$155:$Z$1048576,MATCH($A402,'Hoja de Trabajo para listado'!$A$155:$A$1048576,0),MATCH((CUADRO!J$4&amp;$E402),'Hoja de Trabajo para listado'!$A$151:$Z$151,0)),0)+IFERROR(INDEX('Hoja de Trabajo para listado'!$AB$155:$BA$1048576,MATCH($A402,'Hoja de Trabajo para listado'!$AB$155:$AB$1048576,0),MATCH((CUADRO!J$4&amp;$E402),'Hoja de Trabajo para listado'!$AB$151:$BA$151,0)),0)+IFERROR(INDEX('Hoja de Trabajo para listado'!$BC$155:$CB$1048576,MATCH($A402,'Hoja de Trabajo para listado'!$BC$155:$BC$1048576,0),MATCH((CUADRO!J$4&amp;$E402),'Hoja de Trabajo para listado'!$BC$151:$CB$151,0)),0)+IFERROR(INDEX('Hoja de Trabajo para listado'!$DE$153:$DG$274,MATCH($A402,'Hoja de Trabajo para listado'!$DE$153:$DE$1048576,0),MATCH((CUADRO!J$4&amp;$E402),'Hoja de Trabajo para listado'!$DE$151:$DG$151,0)),0)+IFERROR(INDEX('Hoja de Trabajo para listado'!$CD$155:$DC$1048576,MATCH($A402,'Hoja de Trabajo para listado'!$CD$155:$CD$1048576,0),MATCH((CUADRO!J$4&amp;$E402),'Hoja de Trabajo para listado'!$CD$151:$DC$151,0)),0)</f>
        <v>0</v>
      </c>
      <c r="K402" s="241">
        <f ca="1">+IFERROR(INDEX('Hoja de Trabajo para listado'!$A$155:$Z$1048576,MATCH($A402,'Hoja de Trabajo para listado'!$A$155:$A$1048576,0),MATCH((CUADRO!K$4&amp;$E402),'Hoja de Trabajo para listado'!$A$151:$Z$151,0)),0)+IFERROR(INDEX('Hoja de Trabajo para listado'!$AB$155:$BA$1048576,MATCH($A402,'Hoja de Trabajo para listado'!$AB$155:$AB$1048576,0),MATCH((CUADRO!K$4&amp;$E402),'Hoja de Trabajo para listado'!$AB$151:$BA$151,0)),0)+IFERROR(INDEX('Hoja de Trabajo para listado'!$BC$155:$CB$1048576,MATCH($A402,'Hoja de Trabajo para listado'!$BC$155:$BC$1048576,0),MATCH((CUADRO!K$4&amp;$E402),'Hoja de Trabajo para listado'!$BC$151:$CB$151,0)),0)+IFERROR(INDEX('Hoja de Trabajo para listado'!$DE$153:$DG$274,MATCH($A402,'Hoja de Trabajo para listado'!$DE$153:$DE$1048576,0),MATCH((CUADRO!K$4&amp;$E402),'Hoja de Trabajo para listado'!$DE$151:$DG$151,0)),0)+IFERROR(INDEX('Hoja de Trabajo para listado'!$CD$155:$DC$1048576,MATCH($A402,'Hoja de Trabajo para listado'!$CD$155:$CD$1048576,0),MATCH((CUADRO!K$4&amp;$E402),'Hoja de Trabajo para listado'!$CD$151:$DC$151,0)),0)</f>
        <v>0</v>
      </c>
      <c r="L402" s="241">
        <f ca="1">+IFERROR(INDEX('Hoja de Trabajo para listado'!$A$155:$Z$1048576,MATCH($A402,'Hoja de Trabajo para listado'!$A$155:$A$1048576,0),MATCH((CUADRO!L$4&amp;$E402),'Hoja de Trabajo para listado'!$A$151:$Z$151,0)),0)+IFERROR(INDEX('Hoja de Trabajo para listado'!$AB$155:$BA$1048576,MATCH($A402,'Hoja de Trabajo para listado'!$AB$155:$AB$1048576,0),MATCH((CUADRO!L$4&amp;$E402),'Hoja de Trabajo para listado'!$AB$151:$BA$151,0)),0)+IFERROR(INDEX('Hoja de Trabajo para listado'!$BC$155:$CB$1048576,MATCH($A402,'Hoja de Trabajo para listado'!$BC$155:$BC$1048576,0),MATCH((CUADRO!L$4&amp;$E402),'Hoja de Trabajo para listado'!$BC$151:$CB$151,0)),0)+IFERROR(INDEX('Hoja de Trabajo para listado'!$DE$153:$DG$274,MATCH($A402,'Hoja de Trabajo para listado'!$DE$153:$DE$1048576,0),MATCH((CUADRO!L$4&amp;$E402),'Hoja de Trabajo para listado'!$DE$151:$DG$151,0)),0)+IFERROR(INDEX('Hoja de Trabajo para listado'!$CD$155:$DC$1048576,MATCH($A402,'Hoja de Trabajo para listado'!$CD$155:$CD$1048576,0),MATCH((CUADRO!L$4&amp;$E402),'Hoja de Trabajo para listado'!$CD$151:$DC$151,0)),0)</f>
        <v>0</v>
      </c>
      <c r="M402" s="241">
        <f ca="1">+IFERROR(INDEX('Hoja de Trabajo para listado'!$A$155:$Z$1048576,MATCH($A402,'Hoja de Trabajo para listado'!$A$155:$A$1048576,0),MATCH((CUADRO!M$4&amp;$E402),'Hoja de Trabajo para listado'!$A$151:$Z$151,0)),0)+IFERROR(INDEX('Hoja de Trabajo para listado'!$AB$155:$BA$1048576,MATCH($A402,'Hoja de Trabajo para listado'!$AB$155:$AB$1048576,0),MATCH((CUADRO!M$4&amp;$E402),'Hoja de Trabajo para listado'!$AB$151:$BA$151,0)),0)+IFERROR(INDEX('Hoja de Trabajo para listado'!$BC$155:$CB$1048576,MATCH($A402,'Hoja de Trabajo para listado'!$BC$155:$BC$1048576,0),MATCH((CUADRO!M$4&amp;$E402),'Hoja de Trabajo para listado'!$BC$151:$CB$151,0)),0)+IFERROR(INDEX('Hoja de Trabajo para listado'!$DE$153:$DG$274,MATCH($A402,'Hoja de Trabajo para listado'!$DE$153:$DE$1048576,0),MATCH((CUADRO!M$4&amp;$E402),'Hoja de Trabajo para listado'!$DE$151:$DG$151,0)),0)+IFERROR(INDEX('Hoja de Trabajo para listado'!$CD$155:$DC$1048576,MATCH($A402,'Hoja de Trabajo para listado'!$CD$155:$CD$1048576,0),MATCH((CUADRO!M$4&amp;$E402),'Hoja de Trabajo para listado'!$CD$151:$DC$151,0)),0)</f>
        <v>0</v>
      </c>
      <c r="N402" s="241">
        <f ca="1">+IFERROR(INDEX('Hoja de Trabajo para listado'!$A$155:$Z$1048576,MATCH($A402,'Hoja de Trabajo para listado'!$A$155:$A$1048576,0),MATCH((CUADRO!N$4&amp;$E402),'Hoja de Trabajo para listado'!$A$151:$Z$151,0)),0)+IFERROR(INDEX('Hoja de Trabajo para listado'!$AB$155:$BA$1048576,MATCH($A402,'Hoja de Trabajo para listado'!$AB$155:$AB$1048576,0),MATCH((CUADRO!N$4&amp;$E402),'Hoja de Trabajo para listado'!$AB$151:$BA$151,0)),0)+IFERROR(INDEX('Hoja de Trabajo para listado'!$BC$155:$CB$1048576,MATCH($A402,'Hoja de Trabajo para listado'!$BC$155:$BC$1048576,0),MATCH((CUADRO!N$4&amp;$E402),'Hoja de Trabajo para listado'!$BC$151:$CB$151,0)),0)+IFERROR(INDEX('Hoja de Trabajo para listado'!$DE$153:$DG$274,MATCH($A402,'Hoja de Trabajo para listado'!$DE$153:$DE$1048576,0),MATCH((CUADRO!N$4&amp;$E402),'Hoja de Trabajo para listado'!$DE$151:$DG$151,0)),0)+IFERROR(INDEX('Hoja de Trabajo para listado'!$CD$155:$DC$1048576,MATCH($A402,'Hoja de Trabajo para listado'!$CD$155:$CD$1048576,0),MATCH((CUADRO!N$4&amp;$E402),'Hoja de Trabajo para listado'!$CD$151:$DC$151,0)),0)</f>
        <v>0</v>
      </c>
      <c r="O402" s="241">
        <f ca="1">+IFERROR(INDEX('Hoja de Trabajo para listado'!$A$155:$Z$1048576,MATCH($A402,'Hoja de Trabajo para listado'!$A$155:$A$1048576,0),MATCH((CUADRO!O$4&amp;$E402),'Hoja de Trabajo para listado'!$A$151:$Z$151,0)),0)+IFERROR(INDEX('Hoja de Trabajo para listado'!$AB$155:$BA$1048576,MATCH($A402,'Hoja de Trabajo para listado'!$AB$155:$AB$1048576,0),MATCH((CUADRO!O$4&amp;$E402),'Hoja de Trabajo para listado'!$AB$151:$BA$151,0)),0)+IFERROR(INDEX('Hoja de Trabajo para listado'!$BC$155:$CB$1048576,MATCH($A402,'Hoja de Trabajo para listado'!$BC$155:$BC$1048576,0),MATCH((CUADRO!O$4&amp;$E402),'Hoja de Trabajo para listado'!$BC$151:$CB$151,0)),0)+IFERROR(INDEX('Hoja de Trabajo para listado'!$DE$153:$DG$274,MATCH($A402,'Hoja de Trabajo para listado'!$DE$153:$DE$1048576,0),MATCH((CUADRO!O$4&amp;$E402),'Hoja de Trabajo para listado'!$DE$151:$DG$151,0)),0)+IFERROR(INDEX('Hoja de Trabajo para listado'!$CD$155:$DC$1048576,MATCH($A402,'Hoja de Trabajo para listado'!$CD$155:$CD$1048576,0),MATCH((CUADRO!O$4&amp;$E402),'Hoja de Trabajo para listado'!$CD$151:$DC$151,0)),0)</f>
        <v>0</v>
      </c>
      <c r="P402" s="241">
        <f ca="1">+IFERROR(INDEX('Hoja de Trabajo para listado'!$A$155:$Z$1048576,MATCH($A402,'Hoja de Trabajo para listado'!$A$155:$A$1048576,0),MATCH((CUADRO!P$4&amp;$E402),'Hoja de Trabajo para listado'!$A$151:$Z$151,0)),0)+IFERROR(INDEX('Hoja de Trabajo para listado'!$AB$155:$BA$1048576,MATCH($A402,'Hoja de Trabajo para listado'!$AB$155:$AB$1048576,0),MATCH((CUADRO!P$4&amp;$E402),'Hoja de Trabajo para listado'!$AB$151:$BA$151,0)),0)+IFERROR(INDEX('Hoja de Trabajo para listado'!$BC$155:$CB$1048576,MATCH($A402,'Hoja de Trabajo para listado'!$BC$155:$BC$1048576,0),MATCH((CUADRO!P$4&amp;$E402),'Hoja de Trabajo para listado'!$BC$151:$CB$151,0)),0)+IFERROR(INDEX('Hoja de Trabajo para listado'!$DE$153:$DG$274,MATCH($A402,'Hoja de Trabajo para listado'!$DE$153:$DE$1048576,0),MATCH((CUADRO!P$4&amp;$E402),'Hoja de Trabajo para listado'!$DE$151:$DG$151,0)),0)+IFERROR(INDEX('Hoja de Trabajo para listado'!$CD$155:$DC$1048576,MATCH($A402,'Hoja de Trabajo para listado'!$CD$155:$CD$1048576,0),MATCH((CUADRO!P$4&amp;$E402),'Hoja de Trabajo para listado'!$CD$151:$DC$151,0)),0)</f>
        <v>0</v>
      </c>
      <c r="Q402" s="241">
        <f ca="1">+IFERROR(INDEX('Hoja de Trabajo para listado'!$A$155:$Z$1048576,MATCH($A402,'Hoja de Trabajo para listado'!$A$155:$A$1048576,0),MATCH((CUADRO!Q$4&amp;$E402),'Hoja de Trabajo para listado'!$A$151:$Z$151,0)),0)+IFERROR(INDEX('Hoja de Trabajo para listado'!$AB$155:$BA$1048576,MATCH($A402,'Hoja de Trabajo para listado'!$AB$155:$AB$1048576,0),MATCH((CUADRO!Q$4&amp;$E402),'Hoja de Trabajo para listado'!$AB$151:$BA$151,0)),0)+IFERROR(INDEX('Hoja de Trabajo para listado'!$BC$155:$CB$1048576,MATCH($A402,'Hoja de Trabajo para listado'!$BC$155:$BC$1048576,0),MATCH((CUADRO!Q$4&amp;$E402),'Hoja de Trabajo para listado'!$BC$151:$CB$151,0)),0)+IFERROR(INDEX('Hoja de Trabajo para listado'!$DE$153:$DG$274,MATCH($A402,'Hoja de Trabajo para listado'!$DE$153:$DE$1048576,0),MATCH((CUADRO!Q$4&amp;$E402),'Hoja de Trabajo para listado'!$DE$151:$DG$151,0)),0)+IFERROR(INDEX('Hoja de Trabajo para listado'!$CD$155:$DC$1048576,MATCH($A402,'Hoja de Trabajo para listado'!$CD$155:$CD$1048576,0),MATCH((CUADRO!Q$4&amp;$E402),'Hoja de Trabajo para listado'!$CD$151:$DC$151,0)),0)</f>
        <v>0</v>
      </c>
      <c r="R402" s="241">
        <f t="shared" ca="1" si="19"/>
        <v>0</v>
      </c>
      <c r="S402" s="247">
        <f ca="1">+R401+R402</f>
        <v>0</v>
      </c>
      <c r="T402" s="241">
        <f ca="1">+S402</f>
        <v>0</v>
      </c>
      <c r="U402" s="240">
        <f t="shared" si="20"/>
        <v>2</v>
      </c>
      <c r="V402" s="327" t="str">
        <f>+VLOOKUP(A402,bd_lista!$A$3:$E$592,5,FALSE)</f>
        <v>Empresas Municipales</v>
      </c>
      <c r="W402" s="398"/>
      <c r="X402" s="240">
        <f>+VLOOKUP(A402,[4]Sheet1!$A$13:$D$744,4,FALSE)</f>
        <v>78</v>
      </c>
      <c r="Y402" s="240" t="str">
        <f>+VLOOKUP(X402,bd_lista!$A$3:$C$592,3,FALSE)</f>
        <v>Ministerio de Hidrocarburos y Energías</v>
      </c>
      <c r="Z402" s="288"/>
      <c r="AA402" s="289"/>
    </row>
    <row r="403" spans="1:27" customFormat="1" ht="15" hidden="1" customHeight="1">
      <c r="A403" s="32">
        <v>761</v>
      </c>
      <c r="B403" s="393">
        <f>+A403</f>
        <v>761</v>
      </c>
      <c r="C403" s="245" t="str">
        <f>+VLOOKUP(A403,bd_lista!$A$3:$C$592,3,FALSE)</f>
        <v>Servicio Autónomo Municipal de Agua Potable y Alcantarillado</v>
      </c>
      <c r="D403" s="395" t="str">
        <f>+C403</f>
        <v>Servicio Autónomo Municipal de Agua Potable y Alcantarillado</v>
      </c>
      <c r="E403" s="240" t="s">
        <v>1303</v>
      </c>
      <c r="F403" s="241">
        <f ca="1">+IFERROR(INDEX('Hoja de Trabajo para listado'!$A$155:$Z$1048576,MATCH($A403,'Hoja de Trabajo para listado'!$A$155:$A$1048576,0),MATCH((CUADRO!F$4&amp;$E403),'Hoja de Trabajo para listado'!$A$151:$Z$151,0)),0)+IFERROR(INDEX('Hoja de Trabajo para listado'!$AB$155:$BA$1048576,MATCH($A403,'Hoja de Trabajo para listado'!$AB$155:$AB$1048576,0),MATCH((CUADRO!F$4&amp;$E403),'Hoja de Trabajo para listado'!$AB$151:$BA$151,0)),0)+IFERROR(INDEX('Hoja de Trabajo para listado'!$BC$155:$CB$1048576,MATCH($A403,'Hoja de Trabajo para listado'!$BC$155:$BC$1048576,0),MATCH((CUADRO!F$4&amp;$E403),'Hoja de Trabajo para listado'!$BC$151:$CB$151,0)),0)+IFERROR(INDEX('Hoja de Trabajo para listado'!$DE$153:$DG$274,MATCH($A403,'Hoja de Trabajo para listado'!$DE$153:$DE$1048576,0),MATCH((CUADRO!F$4&amp;$E403),'Hoja de Trabajo para listado'!$DE$151:$DG$151,0)),0)+IFERROR(INDEX('Hoja de Trabajo para listado'!$CD$155:$DC$1048576,MATCH($A403,'Hoja de Trabajo para listado'!$CD$155:$CD$1048576,0),MATCH((CUADRO!F$4&amp;$E403),'Hoja de Trabajo para listado'!$CD$151:$DC$151,0)),0)</f>
        <v>0</v>
      </c>
      <c r="G403" s="241">
        <f ca="1">+IFERROR(INDEX('Hoja de Trabajo para listado'!$A$155:$Z$1048576,MATCH($A403,'Hoja de Trabajo para listado'!$A$155:$A$1048576,0),MATCH((CUADRO!G$4&amp;$E403),'Hoja de Trabajo para listado'!$A$151:$Z$151,0)),0)+IFERROR(INDEX('Hoja de Trabajo para listado'!$AB$155:$BA$1048576,MATCH($A403,'Hoja de Trabajo para listado'!$AB$155:$AB$1048576,0),MATCH((CUADRO!G$4&amp;$E403),'Hoja de Trabajo para listado'!$AB$151:$BA$151,0)),0)+IFERROR(INDEX('Hoja de Trabajo para listado'!$BC$155:$CB$1048576,MATCH($A403,'Hoja de Trabajo para listado'!$BC$155:$BC$1048576,0),MATCH((CUADRO!G$4&amp;$E403),'Hoja de Trabajo para listado'!$BC$151:$CB$151,0)),0)+IFERROR(INDEX('Hoja de Trabajo para listado'!$DE$153:$DG$274,MATCH($A403,'Hoja de Trabajo para listado'!$DE$153:$DE$1048576,0),MATCH((CUADRO!G$4&amp;$E403),'Hoja de Trabajo para listado'!$DE$151:$DG$151,0)),0)+IFERROR(INDEX('Hoja de Trabajo para listado'!$CD$155:$DC$1048576,MATCH($A403,'Hoja de Trabajo para listado'!$CD$155:$CD$1048576,0),MATCH((CUADRO!G$4&amp;$E403),'Hoja de Trabajo para listado'!$CD$151:$DC$151,0)),0)</f>
        <v>0</v>
      </c>
      <c r="H403" s="241">
        <f ca="1">+IFERROR(INDEX('Hoja de Trabajo para listado'!$A$155:$Z$1048576,MATCH($A403,'Hoja de Trabajo para listado'!$A$155:$A$1048576,0),MATCH((CUADRO!H$4&amp;$E403),'Hoja de Trabajo para listado'!$A$151:$Z$151,0)),0)+IFERROR(INDEX('Hoja de Trabajo para listado'!$AB$155:$BA$1048576,MATCH($A403,'Hoja de Trabajo para listado'!$AB$155:$AB$1048576,0),MATCH((CUADRO!H$4&amp;$E403),'Hoja de Trabajo para listado'!$AB$151:$BA$151,0)),0)+IFERROR(INDEX('Hoja de Trabajo para listado'!$BC$155:$CB$1048576,MATCH($A403,'Hoja de Trabajo para listado'!$BC$155:$BC$1048576,0),MATCH((CUADRO!H$4&amp;$E403),'Hoja de Trabajo para listado'!$BC$151:$CB$151,0)),0)+IFERROR(INDEX('Hoja de Trabajo para listado'!$DE$153:$DG$274,MATCH($A403,'Hoja de Trabajo para listado'!$DE$153:$DE$1048576,0),MATCH((CUADRO!H$4&amp;$E403),'Hoja de Trabajo para listado'!$DE$151:$DG$151,0)),0)+IFERROR(INDEX('Hoja de Trabajo para listado'!$CD$155:$DC$1048576,MATCH($A403,'Hoja de Trabajo para listado'!$CD$155:$CD$1048576,0),MATCH((CUADRO!H$4&amp;$E403),'Hoja de Trabajo para listado'!$CD$151:$DC$151,0)),0)</f>
        <v>0</v>
      </c>
      <c r="I403" s="241">
        <f ca="1">+IFERROR(INDEX('Hoja de Trabajo para listado'!$A$155:$Z$1048576,MATCH($A403,'Hoja de Trabajo para listado'!$A$155:$A$1048576,0),MATCH((CUADRO!I$4&amp;$E403),'Hoja de Trabajo para listado'!$A$151:$Z$151,0)),0)+IFERROR(INDEX('Hoja de Trabajo para listado'!$AB$155:$BA$1048576,MATCH($A403,'Hoja de Trabajo para listado'!$AB$155:$AB$1048576,0),MATCH((CUADRO!I$4&amp;$E403),'Hoja de Trabajo para listado'!$AB$151:$BA$151,0)),0)+IFERROR(INDEX('Hoja de Trabajo para listado'!$BC$155:$CB$1048576,MATCH($A403,'Hoja de Trabajo para listado'!$BC$155:$BC$1048576,0),MATCH((CUADRO!I$4&amp;$E403),'Hoja de Trabajo para listado'!$BC$151:$CB$151,0)),0)+IFERROR(INDEX('Hoja de Trabajo para listado'!$DE$153:$DG$274,MATCH($A403,'Hoja de Trabajo para listado'!$DE$153:$DE$1048576,0),MATCH((CUADRO!I$4&amp;$E403),'Hoja de Trabajo para listado'!$DE$151:$DG$151,0)),0)+IFERROR(INDEX('Hoja de Trabajo para listado'!$CD$155:$DC$1048576,MATCH($A403,'Hoja de Trabajo para listado'!$CD$155:$CD$1048576,0),MATCH((CUADRO!I$4&amp;$E403),'Hoja de Trabajo para listado'!$CD$151:$DC$151,0)),0)</f>
        <v>0</v>
      </c>
      <c r="J403" s="241">
        <f ca="1">+IFERROR(INDEX('Hoja de Trabajo para listado'!$A$155:$Z$1048576,MATCH($A403,'Hoja de Trabajo para listado'!$A$155:$A$1048576,0),MATCH((CUADRO!J$4&amp;$E403),'Hoja de Trabajo para listado'!$A$151:$Z$151,0)),0)+IFERROR(INDEX('Hoja de Trabajo para listado'!$AB$155:$BA$1048576,MATCH($A403,'Hoja de Trabajo para listado'!$AB$155:$AB$1048576,0),MATCH((CUADRO!J$4&amp;$E403),'Hoja de Trabajo para listado'!$AB$151:$BA$151,0)),0)+IFERROR(INDEX('Hoja de Trabajo para listado'!$BC$155:$CB$1048576,MATCH($A403,'Hoja de Trabajo para listado'!$BC$155:$BC$1048576,0),MATCH((CUADRO!J$4&amp;$E403),'Hoja de Trabajo para listado'!$BC$151:$CB$151,0)),0)+IFERROR(INDEX('Hoja de Trabajo para listado'!$DE$153:$DG$274,MATCH($A403,'Hoja de Trabajo para listado'!$DE$153:$DE$1048576,0),MATCH((CUADRO!J$4&amp;$E403),'Hoja de Trabajo para listado'!$DE$151:$DG$151,0)),0)+IFERROR(INDEX('Hoja de Trabajo para listado'!$CD$155:$DC$1048576,MATCH($A403,'Hoja de Trabajo para listado'!$CD$155:$CD$1048576,0),MATCH((CUADRO!J$4&amp;$E403),'Hoja de Trabajo para listado'!$CD$151:$DC$151,0)),0)</f>
        <v>0</v>
      </c>
      <c r="K403" s="241">
        <f ca="1">+IFERROR(INDEX('Hoja de Trabajo para listado'!$A$155:$Z$1048576,MATCH($A403,'Hoja de Trabajo para listado'!$A$155:$A$1048576,0),MATCH((CUADRO!K$4&amp;$E403),'Hoja de Trabajo para listado'!$A$151:$Z$151,0)),0)+IFERROR(INDEX('Hoja de Trabajo para listado'!$AB$155:$BA$1048576,MATCH($A403,'Hoja de Trabajo para listado'!$AB$155:$AB$1048576,0),MATCH((CUADRO!K$4&amp;$E403),'Hoja de Trabajo para listado'!$AB$151:$BA$151,0)),0)+IFERROR(INDEX('Hoja de Trabajo para listado'!$BC$155:$CB$1048576,MATCH($A403,'Hoja de Trabajo para listado'!$BC$155:$BC$1048576,0),MATCH((CUADRO!K$4&amp;$E403),'Hoja de Trabajo para listado'!$BC$151:$CB$151,0)),0)+IFERROR(INDEX('Hoja de Trabajo para listado'!$DE$153:$DG$274,MATCH($A403,'Hoja de Trabajo para listado'!$DE$153:$DE$1048576,0),MATCH((CUADRO!K$4&amp;$E403),'Hoja de Trabajo para listado'!$DE$151:$DG$151,0)),0)+IFERROR(INDEX('Hoja de Trabajo para listado'!$CD$155:$DC$1048576,MATCH($A403,'Hoja de Trabajo para listado'!$CD$155:$CD$1048576,0),MATCH((CUADRO!K$4&amp;$E403),'Hoja de Trabajo para listado'!$CD$151:$DC$151,0)),0)</f>
        <v>0</v>
      </c>
      <c r="L403" s="241">
        <f ca="1">+IFERROR(INDEX('Hoja de Trabajo para listado'!$A$155:$Z$1048576,MATCH($A403,'Hoja de Trabajo para listado'!$A$155:$A$1048576,0),MATCH((CUADRO!L$4&amp;$E403),'Hoja de Trabajo para listado'!$A$151:$Z$151,0)),0)+IFERROR(INDEX('Hoja de Trabajo para listado'!$AB$155:$BA$1048576,MATCH($A403,'Hoja de Trabajo para listado'!$AB$155:$AB$1048576,0),MATCH((CUADRO!L$4&amp;$E403),'Hoja de Trabajo para listado'!$AB$151:$BA$151,0)),0)+IFERROR(INDEX('Hoja de Trabajo para listado'!$BC$155:$CB$1048576,MATCH($A403,'Hoja de Trabajo para listado'!$BC$155:$BC$1048576,0),MATCH((CUADRO!L$4&amp;$E403),'Hoja de Trabajo para listado'!$BC$151:$CB$151,0)),0)+IFERROR(INDEX('Hoja de Trabajo para listado'!$DE$153:$DG$274,MATCH($A403,'Hoja de Trabajo para listado'!$DE$153:$DE$1048576,0),MATCH((CUADRO!L$4&amp;$E403),'Hoja de Trabajo para listado'!$DE$151:$DG$151,0)),0)+IFERROR(INDEX('Hoja de Trabajo para listado'!$CD$155:$DC$1048576,MATCH($A403,'Hoja de Trabajo para listado'!$CD$155:$CD$1048576,0),MATCH((CUADRO!L$4&amp;$E403),'Hoja de Trabajo para listado'!$CD$151:$DC$151,0)),0)</f>
        <v>0</v>
      </c>
      <c r="M403" s="241">
        <f ca="1">+IFERROR(INDEX('Hoja de Trabajo para listado'!$A$155:$Z$1048576,MATCH($A403,'Hoja de Trabajo para listado'!$A$155:$A$1048576,0),MATCH((CUADRO!M$4&amp;$E403),'Hoja de Trabajo para listado'!$A$151:$Z$151,0)),0)+IFERROR(INDEX('Hoja de Trabajo para listado'!$AB$155:$BA$1048576,MATCH($A403,'Hoja de Trabajo para listado'!$AB$155:$AB$1048576,0),MATCH((CUADRO!M$4&amp;$E403),'Hoja de Trabajo para listado'!$AB$151:$BA$151,0)),0)+IFERROR(INDEX('Hoja de Trabajo para listado'!$BC$155:$CB$1048576,MATCH($A403,'Hoja de Trabajo para listado'!$BC$155:$BC$1048576,0),MATCH((CUADRO!M$4&amp;$E403),'Hoja de Trabajo para listado'!$BC$151:$CB$151,0)),0)+IFERROR(INDEX('Hoja de Trabajo para listado'!$DE$153:$DG$274,MATCH($A403,'Hoja de Trabajo para listado'!$DE$153:$DE$1048576,0),MATCH((CUADRO!M$4&amp;$E403),'Hoja de Trabajo para listado'!$DE$151:$DG$151,0)),0)+IFERROR(INDEX('Hoja de Trabajo para listado'!$CD$155:$DC$1048576,MATCH($A403,'Hoja de Trabajo para listado'!$CD$155:$CD$1048576,0),MATCH((CUADRO!M$4&amp;$E403),'Hoja de Trabajo para listado'!$CD$151:$DC$151,0)),0)</f>
        <v>0</v>
      </c>
      <c r="N403" s="241">
        <f ca="1">+IFERROR(INDEX('Hoja de Trabajo para listado'!$A$155:$Z$1048576,MATCH($A403,'Hoja de Trabajo para listado'!$A$155:$A$1048576,0),MATCH((CUADRO!N$4&amp;$E403),'Hoja de Trabajo para listado'!$A$151:$Z$151,0)),0)+IFERROR(INDEX('Hoja de Trabajo para listado'!$AB$155:$BA$1048576,MATCH($A403,'Hoja de Trabajo para listado'!$AB$155:$AB$1048576,0),MATCH((CUADRO!N$4&amp;$E403),'Hoja de Trabajo para listado'!$AB$151:$BA$151,0)),0)+IFERROR(INDEX('Hoja de Trabajo para listado'!$BC$155:$CB$1048576,MATCH($A403,'Hoja de Trabajo para listado'!$BC$155:$BC$1048576,0),MATCH((CUADRO!N$4&amp;$E403),'Hoja de Trabajo para listado'!$BC$151:$CB$151,0)),0)+IFERROR(INDEX('Hoja de Trabajo para listado'!$DE$153:$DG$274,MATCH($A403,'Hoja de Trabajo para listado'!$DE$153:$DE$1048576,0),MATCH((CUADRO!N$4&amp;$E403),'Hoja de Trabajo para listado'!$DE$151:$DG$151,0)),0)+IFERROR(INDEX('Hoja de Trabajo para listado'!$CD$155:$DC$1048576,MATCH($A403,'Hoja de Trabajo para listado'!$CD$155:$CD$1048576,0),MATCH((CUADRO!N$4&amp;$E403),'Hoja de Trabajo para listado'!$CD$151:$DC$151,0)),0)</f>
        <v>0</v>
      </c>
      <c r="O403" s="241">
        <f ca="1">+IFERROR(INDEX('Hoja de Trabajo para listado'!$A$155:$Z$1048576,MATCH($A403,'Hoja de Trabajo para listado'!$A$155:$A$1048576,0),MATCH((CUADRO!O$4&amp;$E403),'Hoja de Trabajo para listado'!$A$151:$Z$151,0)),0)+IFERROR(INDEX('Hoja de Trabajo para listado'!$AB$155:$BA$1048576,MATCH($A403,'Hoja de Trabajo para listado'!$AB$155:$AB$1048576,0),MATCH((CUADRO!O$4&amp;$E403),'Hoja de Trabajo para listado'!$AB$151:$BA$151,0)),0)+IFERROR(INDEX('Hoja de Trabajo para listado'!$BC$155:$CB$1048576,MATCH($A403,'Hoja de Trabajo para listado'!$BC$155:$BC$1048576,0),MATCH((CUADRO!O$4&amp;$E403),'Hoja de Trabajo para listado'!$BC$151:$CB$151,0)),0)+IFERROR(INDEX('Hoja de Trabajo para listado'!$DE$153:$DG$274,MATCH($A403,'Hoja de Trabajo para listado'!$DE$153:$DE$1048576,0),MATCH((CUADRO!O$4&amp;$E403),'Hoja de Trabajo para listado'!$DE$151:$DG$151,0)),0)+IFERROR(INDEX('Hoja de Trabajo para listado'!$CD$155:$DC$1048576,MATCH($A403,'Hoja de Trabajo para listado'!$CD$155:$CD$1048576,0),MATCH((CUADRO!O$4&amp;$E403),'Hoja de Trabajo para listado'!$CD$151:$DC$151,0)),0)</f>
        <v>0</v>
      </c>
      <c r="P403" s="241">
        <f ca="1">+IFERROR(INDEX('Hoja de Trabajo para listado'!$A$155:$Z$1048576,MATCH($A403,'Hoja de Trabajo para listado'!$A$155:$A$1048576,0),MATCH((CUADRO!P$4&amp;$E403),'Hoja de Trabajo para listado'!$A$151:$Z$151,0)),0)+IFERROR(INDEX('Hoja de Trabajo para listado'!$AB$155:$BA$1048576,MATCH($A403,'Hoja de Trabajo para listado'!$AB$155:$AB$1048576,0),MATCH((CUADRO!P$4&amp;$E403),'Hoja de Trabajo para listado'!$AB$151:$BA$151,0)),0)+IFERROR(INDEX('Hoja de Trabajo para listado'!$BC$155:$CB$1048576,MATCH($A403,'Hoja de Trabajo para listado'!$BC$155:$BC$1048576,0),MATCH((CUADRO!P$4&amp;$E403),'Hoja de Trabajo para listado'!$BC$151:$CB$151,0)),0)+IFERROR(INDEX('Hoja de Trabajo para listado'!$DE$153:$DG$274,MATCH($A403,'Hoja de Trabajo para listado'!$DE$153:$DE$1048576,0),MATCH((CUADRO!P$4&amp;$E403),'Hoja de Trabajo para listado'!$DE$151:$DG$151,0)),0)+IFERROR(INDEX('Hoja de Trabajo para listado'!$CD$155:$DC$1048576,MATCH($A403,'Hoja de Trabajo para listado'!$CD$155:$CD$1048576,0),MATCH((CUADRO!P$4&amp;$E403),'Hoja de Trabajo para listado'!$CD$151:$DC$151,0)),0)</f>
        <v>0</v>
      </c>
      <c r="Q403" s="241">
        <f ca="1">+IFERROR(INDEX('Hoja de Trabajo para listado'!$A$155:$Z$1048576,MATCH($A403,'Hoja de Trabajo para listado'!$A$155:$A$1048576,0),MATCH((CUADRO!Q$4&amp;$E403),'Hoja de Trabajo para listado'!$A$151:$Z$151,0)),0)+IFERROR(INDEX('Hoja de Trabajo para listado'!$AB$155:$BA$1048576,MATCH($A403,'Hoja de Trabajo para listado'!$AB$155:$AB$1048576,0),MATCH((CUADRO!Q$4&amp;$E403),'Hoja de Trabajo para listado'!$AB$151:$BA$151,0)),0)+IFERROR(INDEX('Hoja de Trabajo para listado'!$BC$155:$CB$1048576,MATCH($A403,'Hoja de Trabajo para listado'!$BC$155:$BC$1048576,0),MATCH((CUADRO!Q$4&amp;$E403),'Hoja de Trabajo para listado'!$BC$151:$CB$151,0)),0)+IFERROR(INDEX('Hoja de Trabajo para listado'!$DE$153:$DG$274,MATCH($A403,'Hoja de Trabajo para listado'!$DE$153:$DE$1048576,0),MATCH((CUADRO!Q$4&amp;$E403),'Hoja de Trabajo para listado'!$DE$151:$DG$151,0)),0)+IFERROR(INDEX('Hoja de Trabajo para listado'!$CD$155:$DC$1048576,MATCH($A403,'Hoja de Trabajo para listado'!$CD$155:$CD$1048576,0),MATCH((CUADRO!Q$4&amp;$E403),'Hoja de Trabajo para listado'!$CD$151:$DC$151,0)),0)</f>
        <v>0</v>
      </c>
      <c r="R403" s="241">
        <f t="shared" ca="1" si="19"/>
        <v>0</v>
      </c>
      <c r="S403" s="247"/>
      <c r="T403" s="241">
        <f ca="1">+T404</f>
        <v>0</v>
      </c>
      <c r="U403" s="240">
        <f t="shared" si="20"/>
        <v>1</v>
      </c>
      <c r="V403" s="327" t="str">
        <f>+VLOOKUP(A403,bd_lista!$A$3:$E$592,5,FALSE)</f>
        <v>Empresas Municipales</v>
      </c>
      <c r="W403" s="397" t="str">
        <f>+V403</f>
        <v>Empresas Municipales</v>
      </c>
      <c r="X403" s="240">
        <f>+VLOOKUP(A403,[4]Sheet1!$A$13:$D$744,4,FALSE)</f>
        <v>0</v>
      </c>
      <c r="Y403" s="240" t="e">
        <f>+VLOOKUP(X403,bd_lista!$A$3:$C$592,3,FALSE)</f>
        <v>#N/A</v>
      </c>
      <c r="Z403" s="290">
        <f>+X403</f>
        <v>0</v>
      </c>
      <c r="AA403" s="315" t="e">
        <f>+Y403</f>
        <v>#N/A</v>
      </c>
    </row>
    <row r="404" spans="1:27" customFormat="1" ht="15" hidden="1" customHeight="1">
      <c r="A404" s="32">
        <v>761</v>
      </c>
      <c r="B404" s="394"/>
      <c r="C404" s="327" t="str">
        <f>+VLOOKUP(A404,bd_lista!$A$3:$C$592,3,FALSE)</f>
        <v>Servicio Autónomo Municipal de Agua Potable y Alcantarillado</v>
      </c>
      <c r="D404" s="396"/>
      <c r="E404" s="242" t="s">
        <v>1304</v>
      </c>
      <c r="F404" s="241">
        <f ca="1">+IFERROR(INDEX('Hoja de Trabajo para listado'!$A$155:$Z$1048576,MATCH($A404,'Hoja de Trabajo para listado'!$A$155:$A$1048576,0),MATCH((CUADRO!F$4&amp;$E404),'Hoja de Trabajo para listado'!$A$151:$Z$151,0)),0)+IFERROR(INDEX('Hoja de Trabajo para listado'!$AB$155:$BA$1048576,MATCH($A404,'Hoja de Trabajo para listado'!$AB$155:$AB$1048576,0),MATCH((CUADRO!F$4&amp;$E404),'Hoja de Trabajo para listado'!$AB$151:$BA$151,0)),0)+IFERROR(INDEX('Hoja de Trabajo para listado'!$BC$155:$CB$1048576,MATCH($A404,'Hoja de Trabajo para listado'!$BC$155:$BC$1048576,0),MATCH((CUADRO!F$4&amp;$E404),'Hoja de Trabajo para listado'!$BC$151:$CB$151,0)),0)+IFERROR(INDEX('Hoja de Trabajo para listado'!$DE$153:$DG$274,MATCH($A404,'Hoja de Trabajo para listado'!$DE$153:$DE$1048576,0),MATCH((CUADRO!F$4&amp;$E404),'Hoja de Trabajo para listado'!$DE$151:$DG$151,0)),0)+IFERROR(INDEX('Hoja de Trabajo para listado'!$CD$155:$DC$1048576,MATCH($A404,'Hoja de Trabajo para listado'!$CD$155:$CD$1048576,0),MATCH((CUADRO!F$4&amp;$E404),'Hoja de Trabajo para listado'!$CD$151:$DC$151,0)),0)</f>
        <v>0</v>
      </c>
      <c r="G404" s="241">
        <f ca="1">+IFERROR(INDEX('Hoja de Trabajo para listado'!$A$155:$Z$1048576,MATCH($A404,'Hoja de Trabajo para listado'!$A$155:$A$1048576,0),MATCH((CUADRO!G$4&amp;$E404),'Hoja de Trabajo para listado'!$A$151:$Z$151,0)),0)+IFERROR(INDEX('Hoja de Trabajo para listado'!$AB$155:$BA$1048576,MATCH($A404,'Hoja de Trabajo para listado'!$AB$155:$AB$1048576,0),MATCH((CUADRO!G$4&amp;$E404),'Hoja de Trabajo para listado'!$AB$151:$BA$151,0)),0)+IFERROR(INDEX('Hoja de Trabajo para listado'!$BC$155:$CB$1048576,MATCH($A404,'Hoja de Trabajo para listado'!$BC$155:$BC$1048576,0),MATCH((CUADRO!G$4&amp;$E404),'Hoja de Trabajo para listado'!$BC$151:$CB$151,0)),0)+IFERROR(INDEX('Hoja de Trabajo para listado'!$DE$153:$DG$274,MATCH($A404,'Hoja de Trabajo para listado'!$DE$153:$DE$1048576,0),MATCH((CUADRO!G$4&amp;$E404),'Hoja de Trabajo para listado'!$DE$151:$DG$151,0)),0)+IFERROR(INDEX('Hoja de Trabajo para listado'!$CD$155:$DC$1048576,MATCH($A404,'Hoja de Trabajo para listado'!$CD$155:$CD$1048576,0),MATCH((CUADRO!G$4&amp;$E404),'Hoja de Trabajo para listado'!$CD$151:$DC$151,0)),0)</f>
        <v>0</v>
      </c>
      <c r="H404" s="241">
        <f ca="1">+IFERROR(INDEX('Hoja de Trabajo para listado'!$A$155:$Z$1048576,MATCH($A404,'Hoja de Trabajo para listado'!$A$155:$A$1048576,0),MATCH((CUADRO!H$4&amp;$E404),'Hoja de Trabajo para listado'!$A$151:$Z$151,0)),0)+IFERROR(INDEX('Hoja de Trabajo para listado'!$AB$155:$BA$1048576,MATCH($A404,'Hoja de Trabajo para listado'!$AB$155:$AB$1048576,0),MATCH((CUADRO!H$4&amp;$E404),'Hoja de Trabajo para listado'!$AB$151:$BA$151,0)),0)+IFERROR(INDEX('Hoja de Trabajo para listado'!$BC$155:$CB$1048576,MATCH($A404,'Hoja de Trabajo para listado'!$BC$155:$BC$1048576,0),MATCH((CUADRO!H$4&amp;$E404),'Hoja de Trabajo para listado'!$BC$151:$CB$151,0)),0)+IFERROR(INDEX('Hoja de Trabajo para listado'!$DE$153:$DG$274,MATCH($A404,'Hoja de Trabajo para listado'!$DE$153:$DE$1048576,0),MATCH((CUADRO!H$4&amp;$E404),'Hoja de Trabajo para listado'!$DE$151:$DG$151,0)),0)+IFERROR(INDEX('Hoja de Trabajo para listado'!$CD$155:$DC$1048576,MATCH($A404,'Hoja de Trabajo para listado'!$CD$155:$CD$1048576,0),MATCH((CUADRO!H$4&amp;$E404),'Hoja de Trabajo para listado'!$CD$151:$DC$151,0)),0)</f>
        <v>0</v>
      </c>
      <c r="I404" s="241">
        <f ca="1">+IFERROR(INDEX('Hoja de Trabajo para listado'!$A$155:$Z$1048576,MATCH($A404,'Hoja de Trabajo para listado'!$A$155:$A$1048576,0),MATCH((CUADRO!I$4&amp;$E404),'Hoja de Trabajo para listado'!$A$151:$Z$151,0)),0)+IFERROR(INDEX('Hoja de Trabajo para listado'!$AB$155:$BA$1048576,MATCH($A404,'Hoja de Trabajo para listado'!$AB$155:$AB$1048576,0),MATCH((CUADRO!I$4&amp;$E404),'Hoja de Trabajo para listado'!$AB$151:$BA$151,0)),0)+IFERROR(INDEX('Hoja de Trabajo para listado'!$BC$155:$CB$1048576,MATCH($A404,'Hoja de Trabajo para listado'!$BC$155:$BC$1048576,0),MATCH((CUADRO!I$4&amp;$E404),'Hoja de Trabajo para listado'!$BC$151:$CB$151,0)),0)+IFERROR(INDEX('Hoja de Trabajo para listado'!$DE$153:$DG$274,MATCH($A404,'Hoja de Trabajo para listado'!$DE$153:$DE$1048576,0),MATCH((CUADRO!I$4&amp;$E404),'Hoja de Trabajo para listado'!$DE$151:$DG$151,0)),0)+IFERROR(INDEX('Hoja de Trabajo para listado'!$CD$155:$DC$1048576,MATCH($A404,'Hoja de Trabajo para listado'!$CD$155:$CD$1048576,0),MATCH((CUADRO!I$4&amp;$E404),'Hoja de Trabajo para listado'!$CD$151:$DC$151,0)),0)</f>
        <v>0</v>
      </c>
      <c r="J404" s="241">
        <f ca="1">+IFERROR(INDEX('Hoja de Trabajo para listado'!$A$155:$Z$1048576,MATCH($A404,'Hoja de Trabajo para listado'!$A$155:$A$1048576,0),MATCH((CUADRO!J$4&amp;$E404),'Hoja de Trabajo para listado'!$A$151:$Z$151,0)),0)+IFERROR(INDEX('Hoja de Trabajo para listado'!$AB$155:$BA$1048576,MATCH($A404,'Hoja de Trabajo para listado'!$AB$155:$AB$1048576,0),MATCH((CUADRO!J$4&amp;$E404),'Hoja de Trabajo para listado'!$AB$151:$BA$151,0)),0)+IFERROR(INDEX('Hoja de Trabajo para listado'!$BC$155:$CB$1048576,MATCH($A404,'Hoja de Trabajo para listado'!$BC$155:$BC$1048576,0),MATCH((CUADRO!J$4&amp;$E404),'Hoja de Trabajo para listado'!$BC$151:$CB$151,0)),0)+IFERROR(INDEX('Hoja de Trabajo para listado'!$DE$153:$DG$274,MATCH($A404,'Hoja de Trabajo para listado'!$DE$153:$DE$1048576,0),MATCH((CUADRO!J$4&amp;$E404),'Hoja de Trabajo para listado'!$DE$151:$DG$151,0)),0)+IFERROR(INDEX('Hoja de Trabajo para listado'!$CD$155:$DC$1048576,MATCH($A404,'Hoja de Trabajo para listado'!$CD$155:$CD$1048576,0),MATCH((CUADRO!J$4&amp;$E404),'Hoja de Trabajo para listado'!$CD$151:$DC$151,0)),0)</f>
        <v>0</v>
      </c>
      <c r="K404" s="241">
        <f ca="1">+IFERROR(INDEX('Hoja de Trabajo para listado'!$A$155:$Z$1048576,MATCH($A404,'Hoja de Trabajo para listado'!$A$155:$A$1048576,0),MATCH((CUADRO!K$4&amp;$E404),'Hoja de Trabajo para listado'!$A$151:$Z$151,0)),0)+IFERROR(INDEX('Hoja de Trabajo para listado'!$AB$155:$BA$1048576,MATCH($A404,'Hoja de Trabajo para listado'!$AB$155:$AB$1048576,0),MATCH((CUADRO!K$4&amp;$E404),'Hoja de Trabajo para listado'!$AB$151:$BA$151,0)),0)+IFERROR(INDEX('Hoja de Trabajo para listado'!$BC$155:$CB$1048576,MATCH($A404,'Hoja de Trabajo para listado'!$BC$155:$BC$1048576,0),MATCH((CUADRO!K$4&amp;$E404),'Hoja de Trabajo para listado'!$BC$151:$CB$151,0)),0)+IFERROR(INDEX('Hoja de Trabajo para listado'!$DE$153:$DG$274,MATCH($A404,'Hoja de Trabajo para listado'!$DE$153:$DE$1048576,0),MATCH((CUADRO!K$4&amp;$E404),'Hoja de Trabajo para listado'!$DE$151:$DG$151,0)),0)+IFERROR(INDEX('Hoja de Trabajo para listado'!$CD$155:$DC$1048576,MATCH($A404,'Hoja de Trabajo para listado'!$CD$155:$CD$1048576,0),MATCH((CUADRO!K$4&amp;$E404),'Hoja de Trabajo para listado'!$CD$151:$DC$151,0)),0)</f>
        <v>0</v>
      </c>
      <c r="L404" s="241">
        <f ca="1">+IFERROR(INDEX('Hoja de Trabajo para listado'!$A$155:$Z$1048576,MATCH($A404,'Hoja de Trabajo para listado'!$A$155:$A$1048576,0),MATCH((CUADRO!L$4&amp;$E404),'Hoja de Trabajo para listado'!$A$151:$Z$151,0)),0)+IFERROR(INDEX('Hoja de Trabajo para listado'!$AB$155:$BA$1048576,MATCH($A404,'Hoja de Trabajo para listado'!$AB$155:$AB$1048576,0),MATCH((CUADRO!L$4&amp;$E404),'Hoja de Trabajo para listado'!$AB$151:$BA$151,0)),0)+IFERROR(INDEX('Hoja de Trabajo para listado'!$BC$155:$CB$1048576,MATCH($A404,'Hoja de Trabajo para listado'!$BC$155:$BC$1048576,0),MATCH((CUADRO!L$4&amp;$E404),'Hoja de Trabajo para listado'!$BC$151:$CB$151,0)),0)+IFERROR(INDEX('Hoja de Trabajo para listado'!$DE$153:$DG$274,MATCH($A404,'Hoja de Trabajo para listado'!$DE$153:$DE$1048576,0),MATCH((CUADRO!L$4&amp;$E404),'Hoja de Trabajo para listado'!$DE$151:$DG$151,0)),0)+IFERROR(INDEX('Hoja de Trabajo para listado'!$CD$155:$DC$1048576,MATCH($A404,'Hoja de Trabajo para listado'!$CD$155:$CD$1048576,0),MATCH((CUADRO!L$4&amp;$E404),'Hoja de Trabajo para listado'!$CD$151:$DC$151,0)),0)</f>
        <v>0</v>
      </c>
      <c r="M404" s="241">
        <f ca="1">+IFERROR(INDEX('Hoja de Trabajo para listado'!$A$155:$Z$1048576,MATCH($A404,'Hoja de Trabajo para listado'!$A$155:$A$1048576,0),MATCH((CUADRO!M$4&amp;$E404),'Hoja de Trabajo para listado'!$A$151:$Z$151,0)),0)+IFERROR(INDEX('Hoja de Trabajo para listado'!$AB$155:$BA$1048576,MATCH($A404,'Hoja de Trabajo para listado'!$AB$155:$AB$1048576,0),MATCH((CUADRO!M$4&amp;$E404),'Hoja de Trabajo para listado'!$AB$151:$BA$151,0)),0)+IFERROR(INDEX('Hoja de Trabajo para listado'!$BC$155:$CB$1048576,MATCH($A404,'Hoja de Trabajo para listado'!$BC$155:$BC$1048576,0),MATCH((CUADRO!M$4&amp;$E404),'Hoja de Trabajo para listado'!$BC$151:$CB$151,0)),0)+IFERROR(INDEX('Hoja de Trabajo para listado'!$DE$153:$DG$274,MATCH($A404,'Hoja de Trabajo para listado'!$DE$153:$DE$1048576,0),MATCH((CUADRO!M$4&amp;$E404),'Hoja de Trabajo para listado'!$DE$151:$DG$151,0)),0)+IFERROR(INDEX('Hoja de Trabajo para listado'!$CD$155:$DC$1048576,MATCH($A404,'Hoja de Trabajo para listado'!$CD$155:$CD$1048576,0),MATCH((CUADRO!M$4&amp;$E404),'Hoja de Trabajo para listado'!$CD$151:$DC$151,0)),0)</f>
        <v>0</v>
      </c>
      <c r="N404" s="241">
        <f ca="1">+IFERROR(INDEX('Hoja de Trabajo para listado'!$A$155:$Z$1048576,MATCH($A404,'Hoja de Trabajo para listado'!$A$155:$A$1048576,0),MATCH((CUADRO!N$4&amp;$E404),'Hoja de Trabajo para listado'!$A$151:$Z$151,0)),0)+IFERROR(INDEX('Hoja de Trabajo para listado'!$AB$155:$BA$1048576,MATCH($A404,'Hoja de Trabajo para listado'!$AB$155:$AB$1048576,0),MATCH((CUADRO!N$4&amp;$E404),'Hoja de Trabajo para listado'!$AB$151:$BA$151,0)),0)+IFERROR(INDEX('Hoja de Trabajo para listado'!$BC$155:$CB$1048576,MATCH($A404,'Hoja de Trabajo para listado'!$BC$155:$BC$1048576,0),MATCH((CUADRO!N$4&amp;$E404),'Hoja de Trabajo para listado'!$BC$151:$CB$151,0)),0)+IFERROR(INDEX('Hoja de Trabajo para listado'!$DE$153:$DG$274,MATCH($A404,'Hoja de Trabajo para listado'!$DE$153:$DE$1048576,0),MATCH((CUADRO!N$4&amp;$E404),'Hoja de Trabajo para listado'!$DE$151:$DG$151,0)),0)+IFERROR(INDEX('Hoja de Trabajo para listado'!$CD$155:$DC$1048576,MATCH($A404,'Hoja de Trabajo para listado'!$CD$155:$CD$1048576,0),MATCH((CUADRO!N$4&amp;$E404),'Hoja de Trabajo para listado'!$CD$151:$DC$151,0)),0)</f>
        <v>0</v>
      </c>
      <c r="O404" s="241">
        <f ca="1">+IFERROR(INDEX('Hoja de Trabajo para listado'!$A$155:$Z$1048576,MATCH($A404,'Hoja de Trabajo para listado'!$A$155:$A$1048576,0),MATCH((CUADRO!O$4&amp;$E404),'Hoja de Trabajo para listado'!$A$151:$Z$151,0)),0)+IFERROR(INDEX('Hoja de Trabajo para listado'!$AB$155:$BA$1048576,MATCH($A404,'Hoja de Trabajo para listado'!$AB$155:$AB$1048576,0),MATCH((CUADRO!O$4&amp;$E404),'Hoja de Trabajo para listado'!$AB$151:$BA$151,0)),0)+IFERROR(INDEX('Hoja de Trabajo para listado'!$BC$155:$CB$1048576,MATCH($A404,'Hoja de Trabajo para listado'!$BC$155:$BC$1048576,0),MATCH((CUADRO!O$4&amp;$E404),'Hoja de Trabajo para listado'!$BC$151:$CB$151,0)),0)+IFERROR(INDEX('Hoja de Trabajo para listado'!$DE$153:$DG$274,MATCH($A404,'Hoja de Trabajo para listado'!$DE$153:$DE$1048576,0),MATCH((CUADRO!O$4&amp;$E404),'Hoja de Trabajo para listado'!$DE$151:$DG$151,0)),0)+IFERROR(INDEX('Hoja de Trabajo para listado'!$CD$155:$DC$1048576,MATCH($A404,'Hoja de Trabajo para listado'!$CD$155:$CD$1048576,0),MATCH((CUADRO!O$4&amp;$E404),'Hoja de Trabajo para listado'!$CD$151:$DC$151,0)),0)</f>
        <v>0</v>
      </c>
      <c r="P404" s="241">
        <f ca="1">+IFERROR(INDEX('Hoja de Trabajo para listado'!$A$155:$Z$1048576,MATCH($A404,'Hoja de Trabajo para listado'!$A$155:$A$1048576,0),MATCH((CUADRO!P$4&amp;$E404),'Hoja de Trabajo para listado'!$A$151:$Z$151,0)),0)+IFERROR(INDEX('Hoja de Trabajo para listado'!$AB$155:$BA$1048576,MATCH($A404,'Hoja de Trabajo para listado'!$AB$155:$AB$1048576,0),MATCH((CUADRO!P$4&amp;$E404),'Hoja de Trabajo para listado'!$AB$151:$BA$151,0)),0)+IFERROR(INDEX('Hoja de Trabajo para listado'!$BC$155:$CB$1048576,MATCH($A404,'Hoja de Trabajo para listado'!$BC$155:$BC$1048576,0),MATCH((CUADRO!P$4&amp;$E404),'Hoja de Trabajo para listado'!$BC$151:$CB$151,0)),0)+IFERROR(INDEX('Hoja de Trabajo para listado'!$DE$153:$DG$274,MATCH($A404,'Hoja de Trabajo para listado'!$DE$153:$DE$1048576,0),MATCH((CUADRO!P$4&amp;$E404),'Hoja de Trabajo para listado'!$DE$151:$DG$151,0)),0)+IFERROR(INDEX('Hoja de Trabajo para listado'!$CD$155:$DC$1048576,MATCH($A404,'Hoja de Trabajo para listado'!$CD$155:$CD$1048576,0),MATCH((CUADRO!P$4&amp;$E404),'Hoja de Trabajo para listado'!$CD$151:$DC$151,0)),0)</f>
        <v>0</v>
      </c>
      <c r="Q404" s="241">
        <f ca="1">+IFERROR(INDEX('Hoja de Trabajo para listado'!$A$155:$Z$1048576,MATCH($A404,'Hoja de Trabajo para listado'!$A$155:$A$1048576,0),MATCH((CUADRO!Q$4&amp;$E404),'Hoja de Trabajo para listado'!$A$151:$Z$151,0)),0)+IFERROR(INDEX('Hoja de Trabajo para listado'!$AB$155:$BA$1048576,MATCH($A404,'Hoja de Trabajo para listado'!$AB$155:$AB$1048576,0),MATCH((CUADRO!Q$4&amp;$E404),'Hoja de Trabajo para listado'!$AB$151:$BA$151,0)),0)+IFERROR(INDEX('Hoja de Trabajo para listado'!$BC$155:$CB$1048576,MATCH($A404,'Hoja de Trabajo para listado'!$BC$155:$BC$1048576,0),MATCH((CUADRO!Q$4&amp;$E404),'Hoja de Trabajo para listado'!$BC$151:$CB$151,0)),0)+IFERROR(INDEX('Hoja de Trabajo para listado'!$DE$153:$DG$274,MATCH($A404,'Hoja de Trabajo para listado'!$DE$153:$DE$1048576,0),MATCH((CUADRO!Q$4&amp;$E404),'Hoja de Trabajo para listado'!$DE$151:$DG$151,0)),0)+IFERROR(INDEX('Hoja de Trabajo para listado'!$CD$155:$DC$1048576,MATCH($A404,'Hoja de Trabajo para listado'!$CD$155:$CD$1048576,0),MATCH((CUADRO!Q$4&amp;$E404),'Hoja de Trabajo para listado'!$CD$151:$DC$151,0)),0)</f>
        <v>0</v>
      </c>
      <c r="R404" s="241">
        <f t="shared" ca="1" si="19"/>
        <v>0</v>
      </c>
      <c r="S404" s="247">
        <f ca="1">+R403+R404</f>
        <v>0</v>
      </c>
      <c r="T404" s="241">
        <f ca="1">+S404</f>
        <v>0</v>
      </c>
      <c r="U404" s="240">
        <f t="shared" si="20"/>
        <v>2</v>
      </c>
      <c r="V404" s="327" t="str">
        <f>+VLOOKUP(A404,bd_lista!$A$3:$E$592,5,FALSE)</f>
        <v>Empresas Municipales</v>
      </c>
      <c r="W404" s="398"/>
      <c r="X404" s="240">
        <f>+VLOOKUP(A404,[4]Sheet1!$A$13:$D$744,4,FALSE)</f>
        <v>0</v>
      </c>
      <c r="Y404" s="240" t="e">
        <f>+VLOOKUP(X404,bd_lista!$A$3:$C$592,3,FALSE)</f>
        <v>#N/A</v>
      </c>
      <c r="Z404" s="288"/>
      <c r="AA404" s="317"/>
    </row>
    <row r="405" spans="1:27" customFormat="1" ht="27" hidden="1" customHeight="1">
      <c r="A405" s="32">
        <v>781</v>
      </c>
      <c r="B405" s="393">
        <f>+A405</f>
        <v>781</v>
      </c>
      <c r="C405" s="245" t="str">
        <f>+VLOOKUP(A405,bd_lista!$A$3:$C$592,3,FALSE)</f>
        <v>Servicio Municipal de Agua Potable y Alcantarillado</v>
      </c>
      <c r="D405" s="395" t="str">
        <f>+C405</f>
        <v>Servicio Municipal de Agua Potable y Alcantarillado</v>
      </c>
      <c r="E405" s="240" t="s">
        <v>1303</v>
      </c>
      <c r="F405" s="241">
        <f ca="1">+IFERROR(INDEX('Hoja de Trabajo para listado'!$A$155:$Z$1048576,MATCH($A405,'Hoja de Trabajo para listado'!$A$155:$A$1048576,0),MATCH((CUADRO!F$4&amp;$E405),'Hoja de Trabajo para listado'!$A$151:$Z$151,0)),0)+IFERROR(INDEX('Hoja de Trabajo para listado'!$AB$155:$BA$1048576,MATCH($A405,'Hoja de Trabajo para listado'!$AB$155:$AB$1048576,0),MATCH((CUADRO!F$4&amp;$E405),'Hoja de Trabajo para listado'!$AB$151:$BA$151,0)),0)+IFERROR(INDEX('Hoja de Trabajo para listado'!$BC$155:$CB$1048576,MATCH($A405,'Hoja de Trabajo para listado'!$BC$155:$BC$1048576,0),MATCH((CUADRO!F$4&amp;$E405),'Hoja de Trabajo para listado'!$BC$151:$CB$151,0)),0)+IFERROR(INDEX('Hoja de Trabajo para listado'!$DE$153:$DG$274,MATCH($A405,'Hoja de Trabajo para listado'!$DE$153:$DE$1048576,0),MATCH((CUADRO!F$4&amp;$E405),'Hoja de Trabajo para listado'!$DE$151:$DG$151,0)),0)+IFERROR(INDEX('Hoja de Trabajo para listado'!$CD$155:$DC$1048576,MATCH($A405,'Hoja de Trabajo para listado'!$CD$155:$CD$1048576,0),MATCH((CUADRO!F$4&amp;$E405),'Hoja de Trabajo para listado'!$CD$151:$DC$151,0)),0)</f>
        <v>0</v>
      </c>
      <c r="G405" s="241">
        <f ca="1">+IFERROR(INDEX('Hoja de Trabajo para listado'!$A$155:$Z$1048576,MATCH($A405,'Hoja de Trabajo para listado'!$A$155:$A$1048576,0),MATCH((CUADRO!G$4&amp;$E405),'Hoja de Trabajo para listado'!$A$151:$Z$151,0)),0)+IFERROR(INDEX('Hoja de Trabajo para listado'!$AB$155:$BA$1048576,MATCH($A405,'Hoja de Trabajo para listado'!$AB$155:$AB$1048576,0),MATCH((CUADRO!G$4&amp;$E405),'Hoja de Trabajo para listado'!$AB$151:$BA$151,0)),0)+IFERROR(INDEX('Hoja de Trabajo para listado'!$BC$155:$CB$1048576,MATCH($A405,'Hoja de Trabajo para listado'!$BC$155:$BC$1048576,0),MATCH((CUADRO!G$4&amp;$E405),'Hoja de Trabajo para listado'!$BC$151:$CB$151,0)),0)+IFERROR(INDEX('Hoja de Trabajo para listado'!$DE$153:$DG$274,MATCH($A405,'Hoja de Trabajo para listado'!$DE$153:$DE$1048576,0),MATCH((CUADRO!G$4&amp;$E405),'Hoja de Trabajo para listado'!$DE$151:$DG$151,0)),0)+IFERROR(INDEX('Hoja de Trabajo para listado'!$CD$155:$DC$1048576,MATCH($A405,'Hoja de Trabajo para listado'!$CD$155:$CD$1048576,0),MATCH((CUADRO!G$4&amp;$E405),'Hoja de Trabajo para listado'!$CD$151:$DC$151,0)),0)</f>
        <v>0</v>
      </c>
      <c r="H405" s="241">
        <f ca="1">+IFERROR(INDEX('Hoja de Trabajo para listado'!$A$155:$Z$1048576,MATCH($A405,'Hoja de Trabajo para listado'!$A$155:$A$1048576,0),MATCH((CUADRO!H$4&amp;$E405),'Hoja de Trabajo para listado'!$A$151:$Z$151,0)),0)+IFERROR(INDEX('Hoja de Trabajo para listado'!$AB$155:$BA$1048576,MATCH($A405,'Hoja de Trabajo para listado'!$AB$155:$AB$1048576,0),MATCH((CUADRO!H$4&amp;$E405),'Hoja de Trabajo para listado'!$AB$151:$BA$151,0)),0)+IFERROR(INDEX('Hoja de Trabajo para listado'!$BC$155:$CB$1048576,MATCH($A405,'Hoja de Trabajo para listado'!$BC$155:$BC$1048576,0),MATCH((CUADRO!H$4&amp;$E405),'Hoja de Trabajo para listado'!$BC$151:$CB$151,0)),0)+IFERROR(INDEX('Hoja de Trabajo para listado'!$DE$153:$DG$274,MATCH($A405,'Hoja de Trabajo para listado'!$DE$153:$DE$1048576,0),MATCH((CUADRO!H$4&amp;$E405),'Hoja de Trabajo para listado'!$DE$151:$DG$151,0)),0)+IFERROR(INDEX('Hoja de Trabajo para listado'!$CD$155:$DC$1048576,MATCH($A405,'Hoja de Trabajo para listado'!$CD$155:$CD$1048576,0),MATCH((CUADRO!H$4&amp;$E405),'Hoja de Trabajo para listado'!$CD$151:$DC$151,0)),0)</f>
        <v>0</v>
      </c>
      <c r="I405" s="241">
        <f ca="1">+IFERROR(INDEX('Hoja de Trabajo para listado'!$A$155:$Z$1048576,MATCH($A405,'Hoja de Trabajo para listado'!$A$155:$A$1048576,0),MATCH((CUADRO!I$4&amp;$E405),'Hoja de Trabajo para listado'!$A$151:$Z$151,0)),0)+IFERROR(INDEX('Hoja de Trabajo para listado'!$AB$155:$BA$1048576,MATCH($A405,'Hoja de Trabajo para listado'!$AB$155:$AB$1048576,0),MATCH((CUADRO!I$4&amp;$E405),'Hoja de Trabajo para listado'!$AB$151:$BA$151,0)),0)+IFERROR(INDEX('Hoja de Trabajo para listado'!$BC$155:$CB$1048576,MATCH($A405,'Hoja de Trabajo para listado'!$BC$155:$BC$1048576,0),MATCH((CUADRO!I$4&amp;$E405),'Hoja de Trabajo para listado'!$BC$151:$CB$151,0)),0)+IFERROR(INDEX('Hoja de Trabajo para listado'!$DE$153:$DG$274,MATCH($A405,'Hoja de Trabajo para listado'!$DE$153:$DE$1048576,0),MATCH((CUADRO!I$4&amp;$E405),'Hoja de Trabajo para listado'!$DE$151:$DG$151,0)),0)+IFERROR(INDEX('Hoja de Trabajo para listado'!$CD$155:$DC$1048576,MATCH($A405,'Hoja de Trabajo para listado'!$CD$155:$CD$1048576,0),MATCH((CUADRO!I$4&amp;$E405),'Hoja de Trabajo para listado'!$CD$151:$DC$151,0)),0)</f>
        <v>0</v>
      </c>
      <c r="J405" s="241">
        <f ca="1">+IFERROR(INDEX('Hoja de Trabajo para listado'!$A$155:$Z$1048576,MATCH($A405,'Hoja de Trabajo para listado'!$A$155:$A$1048576,0),MATCH((CUADRO!J$4&amp;$E405),'Hoja de Trabajo para listado'!$A$151:$Z$151,0)),0)+IFERROR(INDEX('Hoja de Trabajo para listado'!$AB$155:$BA$1048576,MATCH($A405,'Hoja de Trabajo para listado'!$AB$155:$AB$1048576,0),MATCH((CUADRO!J$4&amp;$E405),'Hoja de Trabajo para listado'!$AB$151:$BA$151,0)),0)+IFERROR(INDEX('Hoja de Trabajo para listado'!$BC$155:$CB$1048576,MATCH($A405,'Hoja de Trabajo para listado'!$BC$155:$BC$1048576,0),MATCH((CUADRO!J$4&amp;$E405),'Hoja de Trabajo para listado'!$BC$151:$CB$151,0)),0)+IFERROR(INDEX('Hoja de Trabajo para listado'!$DE$153:$DG$274,MATCH($A405,'Hoja de Trabajo para listado'!$DE$153:$DE$1048576,0),MATCH((CUADRO!J$4&amp;$E405),'Hoja de Trabajo para listado'!$DE$151:$DG$151,0)),0)+IFERROR(INDEX('Hoja de Trabajo para listado'!$CD$155:$DC$1048576,MATCH($A405,'Hoja de Trabajo para listado'!$CD$155:$CD$1048576,0),MATCH((CUADRO!J$4&amp;$E405),'Hoja de Trabajo para listado'!$CD$151:$DC$151,0)),0)</f>
        <v>0</v>
      </c>
      <c r="K405" s="241">
        <f ca="1">+IFERROR(INDEX('Hoja de Trabajo para listado'!$A$155:$Z$1048576,MATCH($A405,'Hoja de Trabajo para listado'!$A$155:$A$1048576,0),MATCH((CUADRO!K$4&amp;$E405),'Hoja de Trabajo para listado'!$A$151:$Z$151,0)),0)+IFERROR(INDEX('Hoja de Trabajo para listado'!$AB$155:$BA$1048576,MATCH($A405,'Hoja de Trabajo para listado'!$AB$155:$AB$1048576,0),MATCH((CUADRO!K$4&amp;$E405),'Hoja de Trabajo para listado'!$AB$151:$BA$151,0)),0)+IFERROR(INDEX('Hoja de Trabajo para listado'!$BC$155:$CB$1048576,MATCH($A405,'Hoja de Trabajo para listado'!$BC$155:$BC$1048576,0),MATCH((CUADRO!K$4&amp;$E405),'Hoja de Trabajo para listado'!$BC$151:$CB$151,0)),0)+IFERROR(INDEX('Hoja de Trabajo para listado'!$DE$153:$DG$274,MATCH($A405,'Hoja de Trabajo para listado'!$DE$153:$DE$1048576,0),MATCH((CUADRO!K$4&amp;$E405),'Hoja de Trabajo para listado'!$DE$151:$DG$151,0)),0)+IFERROR(INDEX('Hoja de Trabajo para listado'!$CD$155:$DC$1048576,MATCH($A405,'Hoja de Trabajo para listado'!$CD$155:$CD$1048576,0),MATCH((CUADRO!K$4&amp;$E405),'Hoja de Trabajo para listado'!$CD$151:$DC$151,0)),0)</f>
        <v>0</v>
      </c>
      <c r="L405" s="241">
        <f ca="1">+IFERROR(INDEX('Hoja de Trabajo para listado'!$A$155:$Z$1048576,MATCH($A405,'Hoja de Trabajo para listado'!$A$155:$A$1048576,0),MATCH((CUADRO!L$4&amp;$E405),'Hoja de Trabajo para listado'!$A$151:$Z$151,0)),0)+IFERROR(INDEX('Hoja de Trabajo para listado'!$AB$155:$BA$1048576,MATCH($A405,'Hoja de Trabajo para listado'!$AB$155:$AB$1048576,0),MATCH((CUADRO!L$4&amp;$E405),'Hoja de Trabajo para listado'!$AB$151:$BA$151,0)),0)+IFERROR(INDEX('Hoja de Trabajo para listado'!$BC$155:$CB$1048576,MATCH($A405,'Hoja de Trabajo para listado'!$BC$155:$BC$1048576,0),MATCH((CUADRO!L$4&amp;$E405),'Hoja de Trabajo para listado'!$BC$151:$CB$151,0)),0)+IFERROR(INDEX('Hoja de Trabajo para listado'!$DE$153:$DG$274,MATCH($A405,'Hoja de Trabajo para listado'!$DE$153:$DE$1048576,0),MATCH((CUADRO!L$4&amp;$E405),'Hoja de Trabajo para listado'!$DE$151:$DG$151,0)),0)+IFERROR(INDEX('Hoja de Trabajo para listado'!$CD$155:$DC$1048576,MATCH($A405,'Hoja de Trabajo para listado'!$CD$155:$CD$1048576,0),MATCH((CUADRO!L$4&amp;$E405),'Hoja de Trabajo para listado'!$CD$151:$DC$151,0)),0)</f>
        <v>0</v>
      </c>
      <c r="M405" s="241">
        <f ca="1">+IFERROR(INDEX('Hoja de Trabajo para listado'!$A$155:$Z$1048576,MATCH($A405,'Hoja de Trabajo para listado'!$A$155:$A$1048576,0),MATCH((CUADRO!M$4&amp;$E405),'Hoja de Trabajo para listado'!$A$151:$Z$151,0)),0)+IFERROR(INDEX('Hoja de Trabajo para listado'!$AB$155:$BA$1048576,MATCH($A405,'Hoja de Trabajo para listado'!$AB$155:$AB$1048576,0),MATCH((CUADRO!M$4&amp;$E405),'Hoja de Trabajo para listado'!$AB$151:$BA$151,0)),0)+IFERROR(INDEX('Hoja de Trabajo para listado'!$BC$155:$CB$1048576,MATCH($A405,'Hoja de Trabajo para listado'!$BC$155:$BC$1048576,0),MATCH((CUADRO!M$4&amp;$E405),'Hoja de Trabajo para listado'!$BC$151:$CB$151,0)),0)+IFERROR(INDEX('Hoja de Trabajo para listado'!$DE$153:$DG$274,MATCH($A405,'Hoja de Trabajo para listado'!$DE$153:$DE$1048576,0),MATCH((CUADRO!M$4&amp;$E405),'Hoja de Trabajo para listado'!$DE$151:$DG$151,0)),0)+IFERROR(INDEX('Hoja de Trabajo para listado'!$CD$155:$DC$1048576,MATCH($A405,'Hoja de Trabajo para listado'!$CD$155:$CD$1048576,0),MATCH((CUADRO!M$4&amp;$E405),'Hoja de Trabajo para listado'!$CD$151:$DC$151,0)),0)</f>
        <v>0</v>
      </c>
      <c r="N405" s="241">
        <f ca="1">+IFERROR(INDEX('Hoja de Trabajo para listado'!$A$155:$Z$1048576,MATCH($A405,'Hoja de Trabajo para listado'!$A$155:$A$1048576,0),MATCH((CUADRO!N$4&amp;$E405),'Hoja de Trabajo para listado'!$A$151:$Z$151,0)),0)+IFERROR(INDEX('Hoja de Trabajo para listado'!$AB$155:$BA$1048576,MATCH($A405,'Hoja de Trabajo para listado'!$AB$155:$AB$1048576,0),MATCH((CUADRO!N$4&amp;$E405),'Hoja de Trabajo para listado'!$AB$151:$BA$151,0)),0)+IFERROR(INDEX('Hoja de Trabajo para listado'!$BC$155:$CB$1048576,MATCH($A405,'Hoja de Trabajo para listado'!$BC$155:$BC$1048576,0),MATCH((CUADRO!N$4&amp;$E405),'Hoja de Trabajo para listado'!$BC$151:$CB$151,0)),0)+IFERROR(INDEX('Hoja de Trabajo para listado'!$DE$153:$DG$274,MATCH($A405,'Hoja de Trabajo para listado'!$DE$153:$DE$1048576,0),MATCH((CUADRO!N$4&amp;$E405),'Hoja de Trabajo para listado'!$DE$151:$DG$151,0)),0)+IFERROR(INDEX('Hoja de Trabajo para listado'!$CD$155:$DC$1048576,MATCH($A405,'Hoja de Trabajo para listado'!$CD$155:$CD$1048576,0),MATCH((CUADRO!N$4&amp;$E405),'Hoja de Trabajo para listado'!$CD$151:$DC$151,0)),0)</f>
        <v>0</v>
      </c>
      <c r="O405" s="241">
        <f ca="1">+IFERROR(INDEX('Hoja de Trabajo para listado'!$A$155:$Z$1048576,MATCH($A405,'Hoja de Trabajo para listado'!$A$155:$A$1048576,0),MATCH((CUADRO!O$4&amp;$E405),'Hoja de Trabajo para listado'!$A$151:$Z$151,0)),0)+IFERROR(INDEX('Hoja de Trabajo para listado'!$AB$155:$BA$1048576,MATCH($A405,'Hoja de Trabajo para listado'!$AB$155:$AB$1048576,0),MATCH((CUADRO!O$4&amp;$E405),'Hoja de Trabajo para listado'!$AB$151:$BA$151,0)),0)+IFERROR(INDEX('Hoja de Trabajo para listado'!$BC$155:$CB$1048576,MATCH($A405,'Hoja de Trabajo para listado'!$BC$155:$BC$1048576,0),MATCH((CUADRO!O$4&amp;$E405),'Hoja de Trabajo para listado'!$BC$151:$CB$151,0)),0)+IFERROR(INDEX('Hoja de Trabajo para listado'!$DE$153:$DG$274,MATCH($A405,'Hoja de Trabajo para listado'!$DE$153:$DE$1048576,0),MATCH((CUADRO!O$4&amp;$E405),'Hoja de Trabajo para listado'!$DE$151:$DG$151,0)),0)+IFERROR(INDEX('Hoja de Trabajo para listado'!$CD$155:$DC$1048576,MATCH($A405,'Hoja de Trabajo para listado'!$CD$155:$CD$1048576,0),MATCH((CUADRO!O$4&amp;$E405),'Hoja de Trabajo para listado'!$CD$151:$DC$151,0)),0)</f>
        <v>0</v>
      </c>
      <c r="P405" s="241">
        <f ca="1">+IFERROR(INDEX('Hoja de Trabajo para listado'!$A$155:$Z$1048576,MATCH($A405,'Hoja de Trabajo para listado'!$A$155:$A$1048576,0),MATCH((CUADRO!P$4&amp;$E405),'Hoja de Trabajo para listado'!$A$151:$Z$151,0)),0)+IFERROR(INDEX('Hoja de Trabajo para listado'!$AB$155:$BA$1048576,MATCH($A405,'Hoja de Trabajo para listado'!$AB$155:$AB$1048576,0),MATCH((CUADRO!P$4&amp;$E405),'Hoja de Trabajo para listado'!$AB$151:$BA$151,0)),0)+IFERROR(INDEX('Hoja de Trabajo para listado'!$BC$155:$CB$1048576,MATCH($A405,'Hoja de Trabajo para listado'!$BC$155:$BC$1048576,0),MATCH((CUADRO!P$4&amp;$E405),'Hoja de Trabajo para listado'!$BC$151:$CB$151,0)),0)+IFERROR(INDEX('Hoja de Trabajo para listado'!$DE$153:$DG$274,MATCH($A405,'Hoja de Trabajo para listado'!$DE$153:$DE$1048576,0),MATCH((CUADRO!P$4&amp;$E405),'Hoja de Trabajo para listado'!$DE$151:$DG$151,0)),0)+IFERROR(INDEX('Hoja de Trabajo para listado'!$CD$155:$DC$1048576,MATCH($A405,'Hoja de Trabajo para listado'!$CD$155:$CD$1048576,0),MATCH((CUADRO!P$4&amp;$E405),'Hoja de Trabajo para listado'!$CD$151:$DC$151,0)),0)</f>
        <v>0</v>
      </c>
      <c r="Q405" s="241">
        <f ca="1">+IFERROR(INDEX('Hoja de Trabajo para listado'!$A$155:$Z$1048576,MATCH($A405,'Hoja de Trabajo para listado'!$A$155:$A$1048576,0),MATCH((CUADRO!Q$4&amp;$E405),'Hoja de Trabajo para listado'!$A$151:$Z$151,0)),0)+IFERROR(INDEX('Hoja de Trabajo para listado'!$AB$155:$BA$1048576,MATCH($A405,'Hoja de Trabajo para listado'!$AB$155:$AB$1048576,0),MATCH((CUADRO!Q$4&amp;$E405),'Hoja de Trabajo para listado'!$AB$151:$BA$151,0)),0)+IFERROR(INDEX('Hoja de Trabajo para listado'!$BC$155:$CB$1048576,MATCH($A405,'Hoja de Trabajo para listado'!$BC$155:$BC$1048576,0),MATCH((CUADRO!Q$4&amp;$E405),'Hoja de Trabajo para listado'!$BC$151:$CB$151,0)),0)+IFERROR(INDEX('Hoja de Trabajo para listado'!$DE$153:$DG$274,MATCH($A405,'Hoja de Trabajo para listado'!$DE$153:$DE$1048576,0),MATCH((CUADRO!Q$4&amp;$E405),'Hoja de Trabajo para listado'!$DE$151:$DG$151,0)),0)+IFERROR(INDEX('Hoja de Trabajo para listado'!$CD$155:$DC$1048576,MATCH($A405,'Hoja de Trabajo para listado'!$CD$155:$CD$1048576,0),MATCH((CUADRO!Q$4&amp;$E405),'Hoja de Trabajo para listado'!$CD$151:$DC$151,0)),0)</f>
        <v>0</v>
      </c>
      <c r="R405" s="241">
        <f t="shared" ca="1" si="19"/>
        <v>0</v>
      </c>
      <c r="S405" s="247"/>
      <c r="T405" s="241">
        <f ca="1">+T406</f>
        <v>0</v>
      </c>
      <c r="U405" s="240">
        <f t="shared" si="20"/>
        <v>1</v>
      </c>
      <c r="V405" s="327" t="str">
        <f>+VLOOKUP(A405,bd_lista!$A$3:$E$592,5,FALSE)</f>
        <v>Empresas Municipales</v>
      </c>
      <c r="W405" s="397" t="str">
        <f>+V405</f>
        <v>Empresas Municipales</v>
      </c>
      <c r="X405" s="240">
        <f>+VLOOKUP(A405,[4]Sheet1!$A$13:$D$744,4,FALSE)</f>
        <v>0</v>
      </c>
      <c r="Y405" s="240" t="e">
        <f>+VLOOKUP(X405,bd_lista!$A$3:$C$592,3,FALSE)</f>
        <v>#N/A</v>
      </c>
      <c r="Z405" s="290">
        <f>+X405</f>
        <v>0</v>
      </c>
      <c r="AA405" s="315" t="e">
        <f>+Y405</f>
        <v>#N/A</v>
      </c>
    </row>
    <row r="406" spans="1:27" customFormat="1" ht="27" hidden="1" customHeight="1">
      <c r="A406" s="32">
        <v>781</v>
      </c>
      <c r="B406" s="394"/>
      <c r="C406" s="327" t="str">
        <f>+VLOOKUP(A406,bd_lista!$A$3:$C$592,3,FALSE)</f>
        <v>Servicio Municipal de Agua Potable y Alcantarillado</v>
      </c>
      <c r="D406" s="396"/>
      <c r="E406" s="242" t="s">
        <v>1304</v>
      </c>
      <c r="F406" s="241">
        <f ca="1">+IFERROR(INDEX('Hoja de Trabajo para listado'!$A$155:$Z$1048576,MATCH($A406,'Hoja de Trabajo para listado'!$A$155:$A$1048576,0),MATCH((CUADRO!F$4&amp;$E406),'Hoja de Trabajo para listado'!$A$151:$Z$151,0)),0)+IFERROR(INDEX('Hoja de Trabajo para listado'!$AB$155:$BA$1048576,MATCH($A406,'Hoja de Trabajo para listado'!$AB$155:$AB$1048576,0),MATCH((CUADRO!F$4&amp;$E406),'Hoja de Trabajo para listado'!$AB$151:$BA$151,0)),0)+IFERROR(INDEX('Hoja de Trabajo para listado'!$BC$155:$CB$1048576,MATCH($A406,'Hoja de Trabajo para listado'!$BC$155:$BC$1048576,0),MATCH((CUADRO!F$4&amp;$E406),'Hoja de Trabajo para listado'!$BC$151:$CB$151,0)),0)+IFERROR(INDEX('Hoja de Trabajo para listado'!$DE$153:$DG$274,MATCH($A406,'Hoja de Trabajo para listado'!$DE$153:$DE$1048576,0),MATCH((CUADRO!F$4&amp;$E406),'Hoja de Trabajo para listado'!$DE$151:$DG$151,0)),0)+IFERROR(INDEX('Hoja de Trabajo para listado'!$CD$155:$DC$1048576,MATCH($A406,'Hoja de Trabajo para listado'!$CD$155:$CD$1048576,0),MATCH((CUADRO!F$4&amp;$E406),'Hoja de Trabajo para listado'!$CD$151:$DC$151,0)),0)</f>
        <v>0</v>
      </c>
      <c r="G406" s="241">
        <f ca="1">+IFERROR(INDEX('Hoja de Trabajo para listado'!$A$155:$Z$1048576,MATCH($A406,'Hoja de Trabajo para listado'!$A$155:$A$1048576,0),MATCH((CUADRO!G$4&amp;$E406),'Hoja de Trabajo para listado'!$A$151:$Z$151,0)),0)+IFERROR(INDEX('Hoja de Trabajo para listado'!$AB$155:$BA$1048576,MATCH($A406,'Hoja de Trabajo para listado'!$AB$155:$AB$1048576,0),MATCH((CUADRO!G$4&amp;$E406),'Hoja de Trabajo para listado'!$AB$151:$BA$151,0)),0)+IFERROR(INDEX('Hoja de Trabajo para listado'!$BC$155:$CB$1048576,MATCH($A406,'Hoja de Trabajo para listado'!$BC$155:$BC$1048576,0),MATCH((CUADRO!G$4&amp;$E406),'Hoja de Trabajo para listado'!$BC$151:$CB$151,0)),0)+IFERROR(INDEX('Hoja de Trabajo para listado'!$DE$153:$DG$274,MATCH($A406,'Hoja de Trabajo para listado'!$DE$153:$DE$1048576,0),MATCH((CUADRO!G$4&amp;$E406),'Hoja de Trabajo para listado'!$DE$151:$DG$151,0)),0)+IFERROR(INDEX('Hoja de Trabajo para listado'!$CD$155:$DC$1048576,MATCH($A406,'Hoja de Trabajo para listado'!$CD$155:$CD$1048576,0),MATCH((CUADRO!G$4&amp;$E406),'Hoja de Trabajo para listado'!$CD$151:$DC$151,0)),0)</f>
        <v>0</v>
      </c>
      <c r="H406" s="241">
        <f ca="1">+IFERROR(INDEX('Hoja de Trabajo para listado'!$A$155:$Z$1048576,MATCH($A406,'Hoja de Trabajo para listado'!$A$155:$A$1048576,0),MATCH((CUADRO!H$4&amp;$E406),'Hoja de Trabajo para listado'!$A$151:$Z$151,0)),0)+IFERROR(INDEX('Hoja de Trabajo para listado'!$AB$155:$BA$1048576,MATCH($A406,'Hoja de Trabajo para listado'!$AB$155:$AB$1048576,0),MATCH((CUADRO!H$4&amp;$E406),'Hoja de Trabajo para listado'!$AB$151:$BA$151,0)),0)+IFERROR(INDEX('Hoja de Trabajo para listado'!$BC$155:$CB$1048576,MATCH($A406,'Hoja de Trabajo para listado'!$BC$155:$BC$1048576,0),MATCH((CUADRO!H$4&amp;$E406),'Hoja de Trabajo para listado'!$BC$151:$CB$151,0)),0)+IFERROR(INDEX('Hoja de Trabajo para listado'!$DE$153:$DG$274,MATCH($A406,'Hoja de Trabajo para listado'!$DE$153:$DE$1048576,0),MATCH((CUADRO!H$4&amp;$E406),'Hoja de Trabajo para listado'!$DE$151:$DG$151,0)),0)+IFERROR(INDEX('Hoja de Trabajo para listado'!$CD$155:$DC$1048576,MATCH($A406,'Hoja de Trabajo para listado'!$CD$155:$CD$1048576,0),MATCH((CUADRO!H$4&amp;$E406),'Hoja de Trabajo para listado'!$CD$151:$DC$151,0)),0)</f>
        <v>0</v>
      </c>
      <c r="I406" s="241">
        <f ca="1">+IFERROR(INDEX('Hoja de Trabajo para listado'!$A$155:$Z$1048576,MATCH($A406,'Hoja de Trabajo para listado'!$A$155:$A$1048576,0),MATCH((CUADRO!I$4&amp;$E406),'Hoja de Trabajo para listado'!$A$151:$Z$151,0)),0)+IFERROR(INDEX('Hoja de Trabajo para listado'!$AB$155:$BA$1048576,MATCH($A406,'Hoja de Trabajo para listado'!$AB$155:$AB$1048576,0),MATCH((CUADRO!I$4&amp;$E406),'Hoja de Trabajo para listado'!$AB$151:$BA$151,0)),0)+IFERROR(INDEX('Hoja de Trabajo para listado'!$BC$155:$CB$1048576,MATCH($A406,'Hoja de Trabajo para listado'!$BC$155:$BC$1048576,0),MATCH((CUADRO!I$4&amp;$E406),'Hoja de Trabajo para listado'!$BC$151:$CB$151,0)),0)+IFERROR(INDEX('Hoja de Trabajo para listado'!$DE$153:$DG$274,MATCH($A406,'Hoja de Trabajo para listado'!$DE$153:$DE$1048576,0),MATCH((CUADRO!I$4&amp;$E406),'Hoja de Trabajo para listado'!$DE$151:$DG$151,0)),0)+IFERROR(INDEX('Hoja de Trabajo para listado'!$CD$155:$DC$1048576,MATCH($A406,'Hoja de Trabajo para listado'!$CD$155:$CD$1048576,0),MATCH((CUADRO!I$4&amp;$E406),'Hoja de Trabajo para listado'!$CD$151:$DC$151,0)),0)</f>
        <v>0</v>
      </c>
      <c r="J406" s="241">
        <f ca="1">+IFERROR(INDEX('Hoja de Trabajo para listado'!$A$155:$Z$1048576,MATCH($A406,'Hoja de Trabajo para listado'!$A$155:$A$1048576,0),MATCH((CUADRO!J$4&amp;$E406),'Hoja de Trabajo para listado'!$A$151:$Z$151,0)),0)+IFERROR(INDEX('Hoja de Trabajo para listado'!$AB$155:$BA$1048576,MATCH($A406,'Hoja de Trabajo para listado'!$AB$155:$AB$1048576,0),MATCH((CUADRO!J$4&amp;$E406),'Hoja de Trabajo para listado'!$AB$151:$BA$151,0)),0)+IFERROR(INDEX('Hoja de Trabajo para listado'!$BC$155:$CB$1048576,MATCH($A406,'Hoja de Trabajo para listado'!$BC$155:$BC$1048576,0),MATCH((CUADRO!J$4&amp;$E406),'Hoja de Trabajo para listado'!$BC$151:$CB$151,0)),0)+IFERROR(INDEX('Hoja de Trabajo para listado'!$DE$153:$DG$274,MATCH($A406,'Hoja de Trabajo para listado'!$DE$153:$DE$1048576,0),MATCH((CUADRO!J$4&amp;$E406),'Hoja de Trabajo para listado'!$DE$151:$DG$151,0)),0)+IFERROR(INDEX('Hoja de Trabajo para listado'!$CD$155:$DC$1048576,MATCH($A406,'Hoja de Trabajo para listado'!$CD$155:$CD$1048576,0),MATCH((CUADRO!J$4&amp;$E406),'Hoja de Trabajo para listado'!$CD$151:$DC$151,0)),0)</f>
        <v>0</v>
      </c>
      <c r="K406" s="241">
        <f ca="1">+IFERROR(INDEX('Hoja de Trabajo para listado'!$A$155:$Z$1048576,MATCH($A406,'Hoja de Trabajo para listado'!$A$155:$A$1048576,0),MATCH((CUADRO!K$4&amp;$E406),'Hoja de Trabajo para listado'!$A$151:$Z$151,0)),0)+IFERROR(INDEX('Hoja de Trabajo para listado'!$AB$155:$BA$1048576,MATCH($A406,'Hoja de Trabajo para listado'!$AB$155:$AB$1048576,0),MATCH((CUADRO!K$4&amp;$E406),'Hoja de Trabajo para listado'!$AB$151:$BA$151,0)),0)+IFERROR(INDEX('Hoja de Trabajo para listado'!$BC$155:$CB$1048576,MATCH($A406,'Hoja de Trabajo para listado'!$BC$155:$BC$1048576,0),MATCH((CUADRO!K$4&amp;$E406),'Hoja de Trabajo para listado'!$BC$151:$CB$151,0)),0)+IFERROR(INDEX('Hoja de Trabajo para listado'!$DE$153:$DG$274,MATCH($A406,'Hoja de Trabajo para listado'!$DE$153:$DE$1048576,0),MATCH((CUADRO!K$4&amp;$E406),'Hoja de Trabajo para listado'!$DE$151:$DG$151,0)),0)+IFERROR(INDEX('Hoja de Trabajo para listado'!$CD$155:$DC$1048576,MATCH($A406,'Hoja de Trabajo para listado'!$CD$155:$CD$1048576,0),MATCH((CUADRO!K$4&amp;$E406),'Hoja de Trabajo para listado'!$CD$151:$DC$151,0)),0)</f>
        <v>0</v>
      </c>
      <c r="L406" s="241">
        <f ca="1">+IFERROR(INDEX('Hoja de Trabajo para listado'!$A$155:$Z$1048576,MATCH($A406,'Hoja de Trabajo para listado'!$A$155:$A$1048576,0),MATCH((CUADRO!L$4&amp;$E406),'Hoja de Trabajo para listado'!$A$151:$Z$151,0)),0)+IFERROR(INDEX('Hoja de Trabajo para listado'!$AB$155:$BA$1048576,MATCH($A406,'Hoja de Trabajo para listado'!$AB$155:$AB$1048576,0),MATCH((CUADRO!L$4&amp;$E406),'Hoja de Trabajo para listado'!$AB$151:$BA$151,0)),0)+IFERROR(INDEX('Hoja de Trabajo para listado'!$BC$155:$CB$1048576,MATCH($A406,'Hoja de Trabajo para listado'!$BC$155:$BC$1048576,0),MATCH((CUADRO!L$4&amp;$E406),'Hoja de Trabajo para listado'!$BC$151:$CB$151,0)),0)+IFERROR(INDEX('Hoja de Trabajo para listado'!$DE$153:$DG$274,MATCH($A406,'Hoja de Trabajo para listado'!$DE$153:$DE$1048576,0),MATCH((CUADRO!L$4&amp;$E406),'Hoja de Trabajo para listado'!$DE$151:$DG$151,0)),0)+IFERROR(INDEX('Hoja de Trabajo para listado'!$CD$155:$DC$1048576,MATCH($A406,'Hoja de Trabajo para listado'!$CD$155:$CD$1048576,0),MATCH((CUADRO!L$4&amp;$E406),'Hoja de Trabajo para listado'!$CD$151:$DC$151,0)),0)</f>
        <v>0</v>
      </c>
      <c r="M406" s="241">
        <f ca="1">+IFERROR(INDEX('Hoja de Trabajo para listado'!$A$155:$Z$1048576,MATCH($A406,'Hoja de Trabajo para listado'!$A$155:$A$1048576,0),MATCH((CUADRO!M$4&amp;$E406),'Hoja de Trabajo para listado'!$A$151:$Z$151,0)),0)+IFERROR(INDEX('Hoja de Trabajo para listado'!$AB$155:$BA$1048576,MATCH($A406,'Hoja de Trabajo para listado'!$AB$155:$AB$1048576,0),MATCH((CUADRO!M$4&amp;$E406),'Hoja de Trabajo para listado'!$AB$151:$BA$151,0)),0)+IFERROR(INDEX('Hoja de Trabajo para listado'!$BC$155:$CB$1048576,MATCH($A406,'Hoja de Trabajo para listado'!$BC$155:$BC$1048576,0),MATCH((CUADRO!M$4&amp;$E406),'Hoja de Trabajo para listado'!$BC$151:$CB$151,0)),0)+IFERROR(INDEX('Hoja de Trabajo para listado'!$DE$153:$DG$274,MATCH($A406,'Hoja de Trabajo para listado'!$DE$153:$DE$1048576,0),MATCH((CUADRO!M$4&amp;$E406),'Hoja de Trabajo para listado'!$DE$151:$DG$151,0)),0)+IFERROR(INDEX('Hoja de Trabajo para listado'!$CD$155:$DC$1048576,MATCH($A406,'Hoja de Trabajo para listado'!$CD$155:$CD$1048576,0),MATCH((CUADRO!M$4&amp;$E406),'Hoja de Trabajo para listado'!$CD$151:$DC$151,0)),0)</f>
        <v>0</v>
      </c>
      <c r="N406" s="241">
        <f ca="1">+IFERROR(INDEX('Hoja de Trabajo para listado'!$A$155:$Z$1048576,MATCH($A406,'Hoja de Trabajo para listado'!$A$155:$A$1048576,0),MATCH((CUADRO!N$4&amp;$E406),'Hoja de Trabajo para listado'!$A$151:$Z$151,0)),0)+IFERROR(INDEX('Hoja de Trabajo para listado'!$AB$155:$BA$1048576,MATCH($A406,'Hoja de Trabajo para listado'!$AB$155:$AB$1048576,0),MATCH((CUADRO!N$4&amp;$E406),'Hoja de Trabajo para listado'!$AB$151:$BA$151,0)),0)+IFERROR(INDEX('Hoja de Trabajo para listado'!$BC$155:$CB$1048576,MATCH($A406,'Hoja de Trabajo para listado'!$BC$155:$BC$1048576,0),MATCH((CUADRO!N$4&amp;$E406),'Hoja de Trabajo para listado'!$BC$151:$CB$151,0)),0)+IFERROR(INDEX('Hoja de Trabajo para listado'!$DE$153:$DG$274,MATCH($A406,'Hoja de Trabajo para listado'!$DE$153:$DE$1048576,0),MATCH((CUADRO!N$4&amp;$E406),'Hoja de Trabajo para listado'!$DE$151:$DG$151,0)),0)+IFERROR(INDEX('Hoja de Trabajo para listado'!$CD$155:$DC$1048576,MATCH($A406,'Hoja de Trabajo para listado'!$CD$155:$CD$1048576,0),MATCH((CUADRO!N$4&amp;$E406),'Hoja de Trabajo para listado'!$CD$151:$DC$151,0)),0)</f>
        <v>0</v>
      </c>
      <c r="O406" s="241">
        <f ca="1">+IFERROR(INDEX('Hoja de Trabajo para listado'!$A$155:$Z$1048576,MATCH($A406,'Hoja de Trabajo para listado'!$A$155:$A$1048576,0),MATCH((CUADRO!O$4&amp;$E406),'Hoja de Trabajo para listado'!$A$151:$Z$151,0)),0)+IFERROR(INDEX('Hoja de Trabajo para listado'!$AB$155:$BA$1048576,MATCH($A406,'Hoja de Trabajo para listado'!$AB$155:$AB$1048576,0),MATCH((CUADRO!O$4&amp;$E406),'Hoja de Trabajo para listado'!$AB$151:$BA$151,0)),0)+IFERROR(INDEX('Hoja de Trabajo para listado'!$BC$155:$CB$1048576,MATCH($A406,'Hoja de Trabajo para listado'!$BC$155:$BC$1048576,0),MATCH((CUADRO!O$4&amp;$E406),'Hoja de Trabajo para listado'!$BC$151:$CB$151,0)),0)+IFERROR(INDEX('Hoja de Trabajo para listado'!$DE$153:$DG$274,MATCH($A406,'Hoja de Trabajo para listado'!$DE$153:$DE$1048576,0),MATCH((CUADRO!O$4&amp;$E406),'Hoja de Trabajo para listado'!$DE$151:$DG$151,0)),0)+IFERROR(INDEX('Hoja de Trabajo para listado'!$CD$155:$DC$1048576,MATCH($A406,'Hoja de Trabajo para listado'!$CD$155:$CD$1048576,0),MATCH((CUADRO!O$4&amp;$E406),'Hoja de Trabajo para listado'!$CD$151:$DC$151,0)),0)</f>
        <v>0</v>
      </c>
      <c r="P406" s="241">
        <f ca="1">+IFERROR(INDEX('Hoja de Trabajo para listado'!$A$155:$Z$1048576,MATCH($A406,'Hoja de Trabajo para listado'!$A$155:$A$1048576,0),MATCH((CUADRO!P$4&amp;$E406),'Hoja de Trabajo para listado'!$A$151:$Z$151,0)),0)+IFERROR(INDEX('Hoja de Trabajo para listado'!$AB$155:$BA$1048576,MATCH($A406,'Hoja de Trabajo para listado'!$AB$155:$AB$1048576,0),MATCH((CUADRO!P$4&amp;$E406),'Hoja de Trabajo para listado'!$AB$151:$BA$151,0)),0)+IFERROR(INDEX('Hoja de Trabajo para listado'!$BC$155:$CB$1048576,MATCH($A406,'Hoja de Trabajo para listado'!$BC$155:$BC$1048576,0),MATCH((CUADRO!P$4&amp;$E406),'Hoja de Trabajo para listado'!$BC$151:$CB$151,0)),0)+IFERROR(INDEX('Hoja de Trabajo para listado'!$DE$153:$DG$274,MATCH($A406,'Hoja de Trabajo para listado'!$DE$153:$DE$1048576,0),MATCH((CUADRO!P$4&amp;$E406),'Hoja de Trabajo para listado'!$DE$151:$DG$151,0)),0)+IFERROR(INDEX('Hoja de Trabajo para listado'!$CD$155:$DC$1048576,MATCH($A406,'Hoja de Trabajo para listado'!$CD$155:$CD$1048576,0),MATCH((CUADRO!P$4&amp;$E406),'Hoja de Trabajo para listado'!$CD$151:$DC$151,0)),0)</f>
        <v>0</v>
      </c>
      <c r="Q406" s="241">
        <f ca="1">+IFERROR(INDEX('Hoja de Trabajo para listado'!$A$155:$Z$1048576,MATCH($A406,'Hoja de Trabajo para listado'!$A$155:$A$1048576,0),MATCH((CUADRO!Q$4&amp;$E406),'Hoja de Trabajo para listado'!$A$151:$Z$151,0)),0)+IFERROR(INDEX('Hoja de Trabajo para listado'!$AB$155:$BA$1048576,MATCH($A406,'Hoja de Trabajo para listado'!$AB$155:$AB$1048576,0),MATCH((CUADRO!Q$4&amp;$E406),'Hoja de Trabajo para listado'!$AB$151:$BA$151,0)),0)+IFERROR(INDEX('Hoja de Trabajo para listado'!$BC$155:$CB$1048576,MATCH($A406,'Hoja de Trabajo para listado'!$BC$155:$BC$1048576,0),MATCH((CUADRO!Q$4&amp;$E406),'Hoja de Trabajo para listado'!$BC$151:$CB$151,0)),0)+IFERROR(INDEX('Hoja de Trabajo para listado'!$DE$153:$DG$274,MATCH($A406,'Hoja de Trabajo para listado'!$DE$153:$DE$1048576,0),MATCH((CUADRO!Q$4&amp;$E406),'Hoja de Trabajo para listado'!$DE$151:$DG$151,0)),0)+IFERROR(INDEX('Hoja de Trabajo para listado'!$CD$155:$DC$1048576,MATCH($A406,'Hoja de Trabajo para listado'!$CD$155:$CD$1048576,0),MATCH((CUADRO!Q$4&amp;$E406),'Hoja de Trabajo para listado'!$CD$151:$DC$151,0)),0)</f>
        <v>0</v>
      </c>
      <c r="R406" s="241">
        <f t="shared" ca="1" si="19"/>
        <v>0</v>
      </c>
      <c r="S406" s="247">
        <f ca="1">+R405+R406</f>
        <v>0</v>
      </c>
      <c r="T406" s="241">
        <f ca="1">+S406</f>
        <v>0</v>
      </c>
      <c r="U406" s="240">
        <f t="shared" si="20"/>
        <v>2</v>
      </c>
      <c r="V406" s="327" t="str">
        <f>+VLOOKUP(A406,bd_lista!$A$3:$E$592,5,FALSE)</f>
        <v>Empresas Municipales</v>
      </c>
      <c r="W406" s="398"/>
      <c r="X406" s="240">
        <f>+VLOOKUP(A406,[4]Sheet1!$A$13:$D$744,4,FALSE)</f>
        <v>0</v>
      </c>
      <c r="Y406" s="240" t="e">
        <f>+VLOOKUP(X406,bd_lista!$A$3:$C$592,3,FALSE)</f>
        <v>#N/A</v>
      </c>
      <c r="Z406" s="288"/>
      <c r="AA406" s="317"/>
    </row>
    <row r="407" spans="1:27" customFormat="1" ht="27" hidden="1" customHeight="1">
      <c r="A407" s="32">
        <v>802</v>
      </c>
      <c r="B407" s="393">
        <f>+A407</f>
        <v>802</v>
      </c>
      <c r="C407" s="245" t="str">
        <f>+VLOOKUP(A407,bd_lista!$A$3:$C$592,3,FALSE)</f>
        <v>Empresa Local de Agua Potable y Alcantarillado Sucre</v>
      </c>
      <c r="D407" s="395" t="str">
        <f>+C407</f>
        <v>Empresa Local de Agua Potable y Alcantarillado Sucre</v>
      </c>
      <c r="E407" s="240" t="s">
        <v>1303</v>
      </c>
      <c r="F407" s="241">
        <f ca="1">+IFERROR(INDEX('Hoja de Trabajo para listado'!$A$155:$Z$1048576,MATCH($A407,'Hoja de Trabajo para listado'!$A$155:$A$1048576,0),MATCH((CUADRO!F$4&amp;$E407),'Hoja de Trabajo para listado'!$A$151:$Z$151,0)),0)+IFERROR(INDEX('Hoja de Trabajo para listado'!$AB$155:$BA$1048576,MATCH($A407,'Hoja de Trabajo para listado'!$AB$155:$AB$1048576,0),MATCH((CUADRO!F$4&amp;$E407),'Hoja de Trabajo para listado'!$AB$151:$BA$151,0)),0)+IFERROR(INDEX('Hoja de Trabajo para listado'!$BC$155:$CB$1048576,MATCH($A407,'Hoja de Trabajo para listado'!$BC$155:$BC$1048576,0),MATCH((CUADRO!F$4&amp;$E407),'Hoja de Trabajo para listado'!$BC$151:$CB$151,0)),0)+IFERROR(INDEX('Hoja de Trabajo para listado'!$DE$153:$DG$274,MATCH($A407,'Hoja de Trabajo para listado'!$DE$153:$DE$1048576,0),MATCH((CUADRO!F$4&amp;$E407),'Hoja de Trabajo para listado'!$DE$151:$DG$151,0)),0)+IFERROR(INDEX('Hoja de Trabajo para listado'!$CD$155:$DC$1048576,MATCH($A407,'Hoja de Trabajo para listado'!$CD$155:$CD$1048576,0),MATCH((CUADRO!F$4&amp;$E407),'Hoja de Trabajo para listado'!$CD$151:$DC$151,0)),0)</f>
        <v>0</v>
      </c>
      <c r="G407" s="241">
        <f ca="1">+IFERROR(INDEX('Hoja de Trabajo para listado'!$A$155:$Z$1048576,MATCH($A407,'Hoja de Trabajo para listado'!$A$155:$A$1048576,0),MATCH((CUADRO!G$4&amp;$E407),'Hoja de Trabajo para listado'!$A$151:$Z$151,0)),0)+IFERROR(INDEX('Hoja de Trabajo para listado'!$AB$155:$BA$1048576,MATCH($A407,'Hoja de Trabajo para listado'!$AB$155:$AB$1048576,0),MATCH((CUADRO!G$4&amp;$E407),'Hoja de Trabajo para listado'!$AB$151:$BA$151,0)),0)+IFERROR(INDEX('Hoja de Trabajo para listado'!$BC$155:$CB$1048576,MATCH($A407,'Hoja de Trabajo para listado'!$BC$155:$BC$1048576,0),MATCH((CUADRO!G$4&amp;$E407),'Hoja de Trabajo para listado'!$BC$151:$CB$151,0)),0)+IFERROR(INDEX('Hoja de Trabajo para listado'!$DE$153:$DG$274,MATCH($A407,'Hoja de Trabajo para listado'!$DE$153:$DE$1048576,0),MATCH((CUADRO!G$4&amp;$E407),'Hoja de Trabajo para listado'!$DE$151:$DG$151,0)),0)+IFERROR(INDEX('Hoja de Trabajo para listado'!$CD$155:$DC$1048576,MATCH($A407,'Hoja de Trabajo para listado'!$CD$155:$CD$1048576,0),MATCH((CUADRO!G$4&amp;$E407),'Hoja de Trabajo para listado'!$CD$151:$DC$151,0)),0)</f>
        <v>0</v>
      </c>
      <c r="H407" s="241">
        <f ca="1">+IFERROR(INDEX('Hoja de Trabajo para listado'!$A$155:$Z$1048576,MATCH($A407,'Hoja de Trabajo para listado'!$A$155:$A$1048576,0),MATCH((CUADRO!H$4&amp;$E407),'Hoja de Trabajo para listado'!$A$151:$Z$151,0)),0)+IFERROR(INDEX('Hoja de Trabajo para listado'!$AB$155:$BA$1048576,MATCH($A407,'Hoja de Trabajo para listado'!$AB$155:$AB$1048576,0),MATCH((CUADRO!H$4&amp;$E407),'Hoja de Trabajo para listado'!$AB$151:$BA$151,0)),0)+IFERROR(INDEX('Hoja de Trabajo para listado'!$BC$155:$CB$1048576,MATCH($A407,'Hoja de Trabajo para listado'!$BC$155:$BC$1048576,0),MATCH((CUADRO!H$4&amp;$E407),'Hoja de Trabajo para listado'!$BC$151:$CB$151,0)),0)+IFERROR(INDEX('Hoja de Trabajo para listado'!$DE$153:$DG$274,MATCH($A407,'Hoja de Trabajo para listado'!$DE$153:$DE$1048576,0),MATCH((CUADRO!H$4&amp;$E407),'Hoja de Trabajo para listado'!$DE$151:$DG$151,0)),0)+IFERROR(INDEX('Hoja de Trabajo para listado'!$CD$155:$DC$1048576,MATCH($A407,'Hoja de Trabajo para listado'!$CD$155:$CD$1048576,0),MATCH((CUADRO!H$4&amp;$E407),'Hoja de Trabajo para listado'!$CD$151:$DC$151,0)),0)</f>
        <v>0</v>
      </c>
      <c r="I407" s="241">
        <f ca="1">+IFERROR(INDEX('Hoja de Trabajo para listado'!$A$155:$Z$1048576,MATCH($A407,'Hoja de Trabajo para listado'!$A$155:$A$1048576,0),MATCH((CUADRO!I$4&amp;$E407),'Hoja de Trabajo para listado'!$A$151:$Z$151,0)),0)+IFERROR(INDEX('Hoja de Trabajo para listado'!$AB$155:$BA$1048576,MATCH($A407,'Hoja de Trabajo para listado'!$AB$155:$AB$1048576,0),MATCH((CUADRO!I$4&amp;$E407),'Hoja de Trabajo para listado'!$AB$151:$BA$151,0)),0)+IFERROR(INDEX('Hoja de Trabajo para listado'!$BC$155:$CB$1048576,MATCH($A407,'Hoja de Trabajo para listado'!$BC$155:$BC$1048576,0),MATCH((CUADRO!I$4&amp;$E407),'Hoja de Trabajo para listado'!$BC$151:$CB$151,0)),0)+IFERROR(INDEX('Hoja de Trabajo para listado'!$DE$153:$DG$274,MATCH($A407,'Hoja de Trabajo para listado'!$DE$153:$DE$1048576,0),MATCH((CUADRO!I$4&amp;$E407),'Hoja de Trabajo para listado'!$DE$151:$DG$151,0)),0)+IFERROR(INDEX('Hoja de Trabajo para listado'!$CD$155:$DC$1048576,MATCH($A407,'Hoja de Trabajo para listado'!$CD$155:$CD$1048576,0),MATCH((CUADRO!I$4&amp;$E407),'Hoja de Trabajo para listado'!$CD$151:$DC$151,0)),0)</f>
        <v>0</v>
      </c>
      <c r="J407" s="241">
        <f ca="1">+IFERROR(INDEX('Hoja de Trabajo para listado'!$A$155:$Z$1048576,MATCH($A407,'Hoja de Trabajo para listado'!$A$155:$A$1048576,0),MATCH((CUADRO!J$4&amp;$E407),'Hoja de Trabajo para listado'!$A$151:$Z$151,0)),0)+IFERROR(INDEX('Hoja de Trabajo para listado'!$AB$155:$BA$1048576,MATCH($A407,'Hoja de Trabajo para listado'!$AB$155:$AB$1048576,0),MATCH((CUADRO!J$4&amp;$E407),'Hoja de Trabajo para listado'!$AB$151:$BA$151,0)),0)+IFERROR(INDEX('Hoja de Trabajo para listado'!$BC$155:$CB$1048576,MATCH($A407,'Hoja de Trabajo para listado'!$BC$155:$BC$1048576,0),MATCH((CUADRO!J$4&amp;$E407),'Hoja de Trabajo para listado'!$BC$151:$CB$151,0)),0)+IFERROR(INDEX('Hoja de Trabajo para listado'!$DE$153:$DG$274,MATCH($A407,'Hoja de Trabajo para listado'!$DE$153:$DE$1048576,0),MATCH((CUADRO!J$4&amp;$E407),'Hoja de Trabajo para listado'!$DE$151:$DG$151,0)),0)+IFERROR(INDEX('Hoja de Trabajo para listado'!$CD$155:$DC$1048576,MATCH($A407,'Hoja de Trabajo para listado'!$CD$155:$CD$1048576,0),MATCH((CUADRO!J$4&amp;$E407),'Hoja de Trabajo para listado'!$CD$151:$DC$151,0)),0)</f>
        <v>0</v>
      </c>
      <c r="K407" s="241">
        <f ca="1">+IFERROR(INDEX('Hoja de Trabajo para listado'!$A$155:$Z$1048576,MATCH($A407,'Hoja de Trabajo para listado'!$A$155:$A$1048576,0),MATCH((CUADRO!K$4&amp;$E407),'Hoja de Trabajo para listado'!$A$151:$Z$151,0)),0)+IFERROR(INDEX('Hoja de Trabajo para listado'!$AB$155:$BA$1048576,MATCH($A407,'Hoja de Trabajo para listado'!$AB$155:$AB$1048576,0),MATCH((CUADRO!K$4&amp;$E407),'Hoja de Trabajo para listado'!$AB$151:$BA$151,0)),0)+IFERROR(INDEX('Hoja de Trabajo para listado'!$BC$155:$CB$1048576,MATCH($A407,'Hoja de Trabajo para listado'!$BC$155:$BC$1048576,0),MATCH((CUADRO!K$4&amp;$E407),'Hoja de Trabajo para listado'!$BC$151:$CB$151,0)),0)+IFERROR(INDEX('Hoja de Trabajo para listado'!$DE$153:$DG$274,MATCH($A407,'Hoja de Trabajo para listado'!$DE$153:$DE$1048576,0),MATCH((CUADRO!K$4&amp;$E407),'Hoja de Trabajo para listado'!$DE$151:$DG$151,0)),0)+IFERROR(INDEX('Hoja de Trabajo para listado'!$CD$155:$DC$1048576,MATCH($A407,'Hoja de Trabajo para listado'!$CD$155:$CD$1048576,0),MATCH((CUADRO!K$4&amp;$E407),'Hoja de Trabajo para listado'!$CD$151:$DC$151,0)),0)</f>
        <v>0</v>
      </c>
      <c r="L407" s="241">
        <f ca="1">+IFERROR(INDEX('Hoja de Trabajo para listado'!$A$155:$Z$1048576,MATCH($A407,'Hoja de Trabajo para listado'!$A$155:$A$1048576,0),MATCH((CUADRO!L$4&amp;$E407),'Hoja de Trabajo para listado'!$A$151:$Z$151,0)),0)+IFERROR(INDEX('Hoja de Trabajo para listado'!$AB$155:$BA$1048576,MATCH($A407,'Hoja de Trabajo para listado'!$AB$155:$AB$1048576,0),MATCH((CUADRO!L$4&amp;$E407),'Hoja de Trabajo para listado'!$AB$151:$BA$151,0)),0)+IFERROR(INDEX('Hoja de Trabajo para listado'!$BC$155:$CB$1048576,MATCH($A407,'Hoja de Trabajo para listado'!$BC$155:$BC$1048576,0),MATCH((CUADRO!L$4&amp;$E407),'Hoja de Trabajo para listado'!$BC$151:$CB$151,0)),0)+IFERROR(INDEX('Hoja de Trabajo para listado'!$DE$153:$DG$274,MATCH($A407,'Hoja de Trabajo para listado'!$DE$153:$DE$1048576,0),MATCH((CUADRO!L$4&amp;$E407),'Hoja de Trabajo para listado'!$DE$151:$DG$151,0)),0)+IFERROR(INDEX('Hoja de Trabajo para listado'!$CD$155:$DC$1048576,MATCH($A407,'Hoja de Trabajo para listado'!$CD$155:$CD$1048576,0),MATCH((CUADRO!L$4&amp;$E407),'Hoja de Trabajo para listado'!$CD$151:$DC$151,0)),0)</f>
        <v>0</v>
      </c>
      <c r="M407" s="241">
        <f ca="1">+IFERROR(INDEX('Hoja de Trabajo para listado'!$A$155:$Z$1048576,MATCH($A407,'Hoja de Trabajo para listado'!$A$155:$A$1048576,0),MATCH((CUADRO!M$4&amp;$E407),'Hoja de Trabajo para listado'!$A$151:$Z$151,0)),0)+IFERROR(INDEX('Hoja de Trabajo para listado'!$AB$155:$BA$1048576,MATCH($A407,'Hoja de Trabajo para listado'!$AB$155:$AB$1048576,0),MATCH((CUADRO!M$4&amp;$E407),'Hoja de Trabajo para listado'!$AB$151:$BA$151,0)),0)+IFERROR(INDEX('Hoja de Trabajo para listado'!$BC$155:$CB$1048576,MATCH($A407,'Hoja de Trabajo para listado'!$BC$155:$BC$1048576,0),MATCH((CUADRO!M$4&amp;$E407),'Hoja de Trabajo para listado'!$BC$151:$CB$151,0)),0)+IFERROR(INDEX('Hoja de Trabajo para listado'!$DE$153:$DG$274,MATCH($A407,'Hoja de Trabajo para listado'!$DE$153:$DE$1048576,0),MATCH((CUADRO!M$4&amp;$E407),'Hoja de Trabajo para listado'!$DE$151:$DG$151,0)),0)+IFERROR(INDEX('Hoja de Trabajo para listado'!$CD$155:$DC$1048576,MATCH($A407,'Hoja de Trabajo para listado'!$CD$155:$CD$1048576,0),MATCH((CUADRO!M$4&amp;$E407),'Hoja de Trabajo para listado'!$CD$151:$DC$151,0)),0)</f>
        <v>0</v>
      </c>
      <c r="N407" s="241">
        <f ca="1">+IFERROR(INDEX('Hoja de Trabajo para listado'!$A$155:$Z$1048576,MATCH($A407,'Hoja de Trabajo para listado'!$A$155:$A$1048576,0),MATCH((CUADRO!N$4&amp;$E407),'Hoja de Trabajo para listado'!$A$151:$Z$151,0)),0)+IFERROR(INDEX('Hoja de Trabajo para listado'!$AB$155:$BA$1048576,MATCH($A407,'Hoja de Trabajo para listado'!$AB$155:$AB$1048576,0),MATCH((CUADRO!N$4&amp;$E407),'Hoja de Trabajo para listado'!$AB$151:$BA$151,0)),0)+IFERROR(INDEX('Hoja de Trabajo para listado'!$BC$155:$CB$1048576,MATCH($A407,'Hoja de Trabajo para listado'!$BC$155:$BC$1048576,0),MATCH((CUADRO!N$4&amp;$E407),'Hoja de Trabajo para listado'!$BC$151:$CB$151,0)),0)+IFERROR(INDEX('Hoja de Trabajo para listado'!$DE$153:$DG$274,MATCH($A407,'Hoja de Trabajo para listado'!$DE$153:$DE$1048576,0),MATCH((CUADRO!N$4&amp;$E407),'Hoja de Trabajo para listado'!$DE$151:$DG$151,0)),0)+IFERROR(INDEX('Hoja de Trabajo para listado'!$CD$155:$DC$1048576,MATCH($A407,'Hoja de Trabajo para listado'!$CD$155:$CD$1048576,0),MATCH((CUADRO!N$4&amp;$E407),'Hoja de Trabajo para listado'!$CD$151:$DC$151,0)),0)</f>
        <v>0</v>
      </c>
      <c r="O407" s="241">
        <f ca="1">+IFERROR(INDEX('Hoja de Trabajo para listado'!$A$155:$Z$1048576,MATCH($A407,'Hoja de Trabajo para listado'!$A$155:$A$1048576,0),MATCH((CUADRO!O$4&amp;$E407),'Hoja de Trabajo para listado'!$A$151:$Z$151,0)),0)+IFERROR(INDEX('Hoja de Trabajo para listado'!$AB$155:$BA$1048576,MATCH($A407,'Hoja de Trabajo para listado'!$AB$155:$AB$1048576,0),MATCH((CUADRO!O$4&amp;$E407),'Hoja de Trabajo para listado'!$AB$151:$BA$151,0)),0)+IFERROR(INDEX('Hoja de Trabajo para listado'!$BC$155:$CB$1048576,MATCH($A407,'Hoja de Trabajo para listado'!$BC$155:$BC$1048576,0),MATCH((CUADRO!O$4&amp;$E407),'Hoja de Trabajo para listado'!$BC$151:$CB$151,0)),0)+IFERROR(INDEX('Hoja de Trabajo para listado'!$DE$153:$DG$274,MATCH($A407,'Hoja de Trabajo para listado'!$DE$153:$DE$1048576,0),MATCH((CUADRO!O$4&amp;$E407),'Hoja de Trabajo para listado'!$DE$151:$DG$151,0)),0)+IFERROR(INDEX('Hoja de Trabajo para listado'!$CD$155:$DC$1048576,MATCH($A407,'Hoja de Trabajo para listado'!$CD$155:$CD$1048576,0),MATCH((CUADRO!O$4&amp;$E407),'Hoja de Trabajo para listado'!$CD$151:$DC$151,0)),0)</f>
        <v>0</v>
      </c>
      <c r="P407" s="241">
        <f ca="1">+IFERROR(INDEX('Hoja de Trabajo para listado'!$A$155:$Z$1048576,MATCH($A407,'Hoja de Trabajo para listado'!$A$155:$A$1048576,0),MATCH((CUADRO!P$4&amp;$E407),'Hoja de Trabajo para listado'!$A$151:$Z$151,0)),0)+IFERROR(INDEX('Hoja de Trabajo para listado'!$AB$155:$BA$1048576,MATCH($A407,'Hoja de Trabajo para listado'!$AB$155:$AB$1048576,0),MATCH((CUADRO!P$4&amp;$E407),'Hoja de Trabajo para listado'!$AB$151:$BA$151,0)),0)+IFERROR(INDEX('Hoja de Trabajo para listado'!$BC$155:$CB$1048576,MATCH($A407,'Hoja de Trabajo para listado'!$BC$155:$BC$1048576,0),MATCH((CUADRO!P$4&amp;$E407),'Hoja de Trabajo para listado'!$BC$151:$CB$151,0)),0)+IFERROR(INDEX('Hoja de Trabajo para listado'!$DE$153:$DG$274,MATCH($A407,'Hoja de Trabajo para listado'!$DE$153:$DE$1048576,0),MATCH((CUADRO!P$4&amp;$E407),'Hoja de Trabajo para listado'!$DE$151:$DG$151,0)),0)+IFERROR(INDEX('Hoja de Trabajo para listado'!$CD$155:$DC$1048576,MATCH($A407,'Hoja de Trabajo para listado'!$CD$155:$CD$1048576,0),MATCH((CUADRO!P$4&amp;$E407),'Hoja de Trabajo para listado'!$CD$151:$DC$151,0)),0)</f>
        <v>0</v>
      </c>
      <c r="Q407" s="241">
        <f ca="1">+IFERROR(INDEX('Hoja de Trabajo para listado'!$A$155:$Z$1048576,MATCH($A407,'Hoja de Trabajo para listado'!$A$155:$A$1048576,0),MATCH((CUADRO!Q$4&amp;$E407),'Hoja de Trabajo para listado'!$A$151:$Z$151,0)),0)+IFERROR(INDEX('Hoja de Trabajo para listado'!$AB$155:$BA$1048576,MATCH($A407,'Hoja de Trabajo para listado'!$AB$155:$AB$1048576,0),MATCH((CUADRO!Q$4&amp;$E407),'Hoja de Trabajo para listado'!$AB$151:$BA$151,0)),0)+IFERROR(INDEX('Hoja de Trabajo para listado'!$BC$155:$CB$1048576,MATCH($A407,'Hoja de Trabajo para listado'!$BC$155:$BC$1048576,0),MATCH((CUADRO!Q$4&amp;$E407),'Hoja de Trabajo para listado'!$BC$151:$CB$151,0)),0)+IFERROR(INDEX('Hoja de Trabajo para listado'!$DE$153:$DG$274,MATCH($A407,'Hoja de Trabajo para listado'!$DE$153:$DE$1048576,0),MATCH((CUADRO!Q$4&amp;$E407),'Hoja de Trabajo para listado'!$DE$151:$DG$151,0)),0)+IFERROR(INDEX('Hoja de Trabajo para listado'!$CD$155:$DC$1048576,MATCH($A407,'Hoja de Trabajo para listado'!$CD$155:$CD$1048576,0),MATCH((CUADRO!Q$4&amp;$E407),'Hoja de Trabajo para listado'!$CD$151:$DC$151,0)),0)</f>
        <v>0</v>
      </c>
      <c r="R407" s="241">
        <f t="shared" ca="1" si="19"/>
        <v>0</v>
      </c>
      <c r="S407" s="247"/>
      <c r="T407" s="241">
        <f ca="1">+T408</f>
        <v>54525.05</v>
      </c>
      <c r="U407" s="240">
        <f t="shared" si="20"/>
        <v>1</v>
      </c>
      <c r="V407" s="327" t="str">
        <f>+VLOOKUP(A407,bd_lista!$A$3:$E$592,5,FALSE)</f>
        <v>Empresas Municipales</v>
      </c>
      <c r="W407" s="397" t="str">
        <f>+V407</f>
        <v>Empresas Municipales</v>
      </c>
      <c r="X407" s="240">
        <f>+VLOOKUP(A407,[4]Sheet1!$A$13:$D$744,4,FALSE)</f>
        <v>0</v>
      </c>
      <c r="Y407" s="240" t="e">
        <f>+VLOOKUP(X407,bd_lista!$A$3:$C$592,3,FALSE)</f>
        <v>#N/A</v>
      </c>
      <c r="Z407" s="290">
        <f>+X407</f>
        <v>0</v>
      </c>
      <c r="AA407" s="315" t="e">
        <f>+Y407</f>
        <v>#N/A</v>
      </c>
    </row>
    <row r="408" spans="1:27" customFormat="1" ht="27" hidden="1" customHeight="1">
      <c r="A408" s="32">
        <v>802</v>
      </c>
      <c r="B408" s="394"/>
      <c r="C408" s="327" t="str">
        <f>+VLOOKUP(A408,bd_lista!$A$3:$C$592,3,FALSE)</f>
        <v>Empresa Local de Agua Potable y Alcantarillado Sucre</v>
      </c>
      <c r="D408" s="396"/>
      <c r="E408" s="242" t="s">
        <v>1304</v>
      </c>
      <c r="F408" s="241">
        <f ca="1">+IFERROR(INDEX('Hoja de Trabajo para listado'!$A$155:$Z$1048576,MATCH($A408,'Hoja de Trabajo para listado'!$A$155:$A$1048576,0),MATCH((CUADRO!F$4&amp;$E408),'Hoja de Trabajo para listado'!$A$151:$Z$151,0)),0)+IFERROR(INDEX('Hoja de Trabajo para listado'!$AB$155:$BA$1048576,MATCH($A408,'Hoja de Trabajo para listado'!$AB$155:$AB$1048576,0),MATCH((CUADRO!F$4&amp;$E408),'Hoja de Trabajo para listado'!$AB$151:$BA$151,0)),0)+IFERROR(INDEX('Hoja de Trabajo para listado'!$BC$155:$CB$1048576,MATCH($A408,'Hoja de Trabajo para listado'!$BC$155:$BC$1048576,0),MATCH((CUADRO!F$4&amp;$E408),'Hoja de Trabajo para listado'!$BC$151:$CB$151,0)),0)+IFERROR(INDEX('Hoja de Trabajo para listado'!$DE$153:$DG$274,MATCH($A408,'Hoja de Trabajo para listado'!$DE$153:$DE$1048576,0),MATCH((CUADRO!F$4&amp;$E408),'Hoja de Trabajo para listado'!$DE$151:$DG$151,0)),0)+IFERROR(INDEX('Hoja de Trabajo para listado'!$CD$155:$DC$1048576,MATCH($A408,'Hoja de Trabajo para listado'!$CD$155:$CD$1048576,0),MATCH((CUADRO!F$4&amp;$E408),'Hoja de Trabajo para listado'!$CD$151:$DC$151,0)),0)</f>
        <v>0</v>
      </c>
      <c r="G408" s="241">
        <f ca="1">+IFERROR(INDEX('Hoja de Trabajo para listado'!$A$155:$Z$1048576,MATCH($A408,'Hoja de Trabajo para listado'!$A$155:$A$1048576,0),MATCH((CUADRO!G$4&amp;$E408),'Hoja de Trabajo para listado'!$A$151:$Z$151,0)),0)+IFERROR(INDEX('Hoja de Trabajo para listado'!$AB$155:$BA$1048576,MATCH($A408,'Hoja de Trabajo para listado'!$AB$155:$AB$1048576,0),MATCH((CUADRO!G$4&amp;$E408),'Hoja de Trabajo para listado'!$AB$151:$BA$151,0)),0)+IFERROR(INDEX('Hoja de Trabajo para listado'!$BC$155:$CB$1048576,MATCH($A408,'Hoja de Trabajo para listado'!$BC$155:$BC$1048576,0),MATCH((CUADRO!G$4&amp;$E408),'Hoja de Trabajo para listado'!$BC$151:$CB$151,0)),0)+IFERROR(INDEX('Hoja de Trabajo para listado'!$DE$153:$DG$274,MATCH($A408,'Hoja de Trabajo para listado'!$DE$153:$DE$1048576,0),MATCH((CUADRO!G$4&amp;$E408),'Hoja de Trabajo para listado'!$DE$151:$DG$151,0)),0)+IFERROR(INDEX('Hoja de Trabajo para listado'!$CD$155:$DC$1048576,MATCH($A408,'Hoja de Trabajo para listado'!$CD$155:$CD$1048576,0),MATCH((CUADRO!G$4&amp;$E408),'Hoja de Trabajo para listado'!$CD$151:$DC$151,0)),0)</f>
        <v>54227.75</v>
      </c>
      <c r="H408" s="241">
        <f ca="1">+IFERROR(INDEX('Hoja de Trabajo para listado'!$A$155:$Z$1048576,MATCH($A408,'Hoja de Trabajo para listado'!$A$155:$A$1048576,0),MATCH((CUADRO!H$4&amp;$E408),'Hoja de Trabajo para listado'!$A$151:$Z$151,0)),0)+IFERROR(INDEX('Hoja de Trabajo para listado'!$AB$155:$BA$1048576,MATCH($A408,'Hoja de Trabajo para listado'!$AB$155:$AB$1048576,0),MATCH((CUADRO!H$4&amp;$E408),'Hoja de Trabajo para listado'!$AB$151:$BA$151,0)),0)+IFERROR(INDEX('Hoja de Trabajo para listado'!$BC$155:$CB$1048576,MATCH($A408,'Hoja de Trabajo para listado'!$BC$155:$BC$1048576,0),MATCH((CUADRO!H$4&amp;$E408),'Hoja de Trabajo para listado'!$BC$151:$CB$151,0)),0)+IFERROR(INDEX('Hoja de Trabajo para listado'!$DE$153:$DG$274,MATCH($A408,'Hoja de Trabajo para listado'!$DE$153:$DE$1048576,0),MATCH((CUADRO!H$4&amp;$E408),'Hoja de Trabajo para listado'!$DE$151:$DG$151,0)),0)+IFERROR(INDEX('Hoja de Trabajo para listado'!$CD$155:$DC$1048576,MATCH($A408,'Hoja de Trabajo para listado'!$CD$155:$CD$1048576,0),MATCH((CUADRO!H$4&amp;$E408),'Hoja de Trabajo para listado'!$CD$151:$DC$151,0)),0)</f>
        <v>297.3</v>
      </c>
      <c r="I408" s="241">
        <f ca="1">+IFERROR(INDEX('Hoja de Trabajo para listado'!$A$155:$Z$1048576,MATCH($A408,'Hoja de Trabajo para listado'!$A$155:$A$1048576,0),MATCH((CUADRO!I$4&amp;$E408),'Hoja de Trabajo para listado'!$A$151:$Z$151,0)),0)+IFERROR(INDEX('Hoja de Trabajo para listado'!$AB$155:$BA$1048576,MATCH($A408,'Hoja de Trabajo para listado'!$AB$155:$AB$1048576,0),MATCH((CUADRO!I$4&amp;$E408),'Hoja de Trabajo para listado'!$AB$151:$BA$151,0)),0)+IFERROR(INDEX('Hoja de Trabajo para listado'!$BC$155:$CB$1048576,MATCH($A408,'Hoja de Trabajo para listado'!$BC$155:$BC$1048576,0),MATCH((CUADRO!I$4&amp;$E408),'Hoja de Trabajo para listado'!$BC$151:$CB$151,0)),0)+IFERROR(INDEX('Hoja de Trabajo para listado'!$DE$153:$DG$274,MATCH($A408,'Hoja de Trabajo para listado'!$DE$153:$DE$1048576,0),MATCH((CUADRO!I$4&amp;$E408),'Hoja de Trabajo para listado'!$DE$151:$DG$151,0)),0)+IFERROR(INDEX('Hoja de Trabajo para listado'!$CD$155:$DC$1048576,MATCH($A408,'Hoja de Trabajo para listado'!$CD$155:$CD$1048576,0),MATCH((CUADRO!I$4&amp;$E408),'Hoja de Trabajo para listado'!$CD$151:$DC$151,0)),0)</f>
        <v>0</v>
      </c>
      <c r="J408" s="241">
        <f ca="1">+IFERROR(INDEX('Hoja de Trabajo para listado'!$A$155:$Z$1048576,MATCH($A408,'Hoja de Trabajo para listado'!$A$155:$A$1048576,0),MATCH((CUADRO!J$4&amp;$E408),'Hoja de Trabajo para listado'!$A$151:$Z$151,0)),0)+IFERROR(INDEX('Hoja de Trabajo para listado'!$AB$155:$BA$1048576,MATCH($A408,'Hoja de Trabajo para listado'!$AB$155:$AB$1048576,0),MATCH((CUADRO!J$4&amp;$E408),'Hoja de Trabajo para listado'!$AB$151:$BA$151,0)),0)+IFERROR(INDEX('Hoja de Trabajo para listado'!$BC$155:$CB$1048576,MATCH($A408,'Hoja de Trabajo para listado'!$BC$155:$BC$1048576,0),MATCH((CUADRO!J$4&amp;$E408),'Hoja de Trabajo para listado'!$BC$151:$CB$151,0)),0)+IFERROR(INDEX('Hoja de Trabajo para listado'!$DE$153:$DG$274,MATCH($A408,'Hoja de Trabajo para listado'!$DE$153:$DE$1048576,0),MATCH((CUADRO!J$4&amp;$E408),'Hoja de Trabajo para listado'!$DE$151:$DG$151,0)),0)+IFERROR(INDEX('Hoja de Trabajo para listado'!$CD$155:$DC$1048576,MATCH($A408,'Hoja de Trabajo para listado'!$CD$155:$CD$1048576,0),MATCH((CUADRO!J$4&amp;$E408),'Hoja de Trabajo para listado'!$CD$151:$DC$151,0)),0)</f>
        <v>0</v>
      </c>
      <c r="K408" s="241">
        <f ca="1">+IFERROR(INDEX('Hoja de Trabajo para listado'!$A$155:$Z$1048576,MATCH($A408,'Hoja de Trabajo para listado'!$A$155:$A$1048576,0),MATCH((CUADRO!K$4&amp;$E408),'Hoja de Trabajo para listado'!$A$151:$Z$151,0)),0)+IFERROR(INDEX('Hoja de Trabajo para listado'!$AB$155:$BA$1048576,MATCH($A408,'Hoja de Trabajo para listado'!$AB$155:$AB$1048576,0),MATCH((CUADRO!K$4&amp;$E408),'Hoja de Trabajo para listado'!$AB$151:$BA$151,0)),0)+IFERROR(INDEX('Hoja de Trabajo para listado'!$BC$155:$CB$1048576,MATCH($A408,'Hoja de Trabajo para listado'!$BC$155:$BC$1048576,0),MATCH((CUADRO!K$4&amp;$E408),'Hoja de Trabajo para listado'!$BC$151:$CB$151,0)),0)+IFERROR(INDEX('Hoja de Trabajo para listado'!$DE$153:$DG$274,MATCH($A408,'Hoja de Trabajo para listado'!$DE$153:$DE$1048576,0),MATCH((CUADRO!K$4&amp;$E408),'Hoja de Trabajo para listado'!$DE$151:$DG$151,0)),0)+IFERROR(INDEX('Hoja de Trabajo para listado'!$CD$155:$DC$1048576,MATCH($A408,'Hoja de Trabajo para listado'!$CD$155:$CD$1048576,0),MATCH((CUADRO!K$4&amp;$E408),'Hoja de Trabajo para listado'!$CD$151:$DC$151,0)),0)</f>
        <v>0</v>
      </c>
      <c r="L408" s="241">
        <f ca="1">+IFERROR(INDEX('Hoja de Trabajo para listado'!$A$155:$Z$1048576,MATCH($A408,'Hoja de Trabajo para listado'!$A$155:$A$1048576,0),MATCH((CUADRO!L$4&amp;$E408),'Hoja de Trabajo para listado'!$A$151:$Z$151,0)),0)+IFERROR(INDEX('Hoja de Trabajo para listado'!$AB$155:$BA$1048576,MATCH($A408,'Hoja de Trabajo para listado'!$AB$155:$AB$1048576,0),MATCH((CUADRO!L$4&amp;$E408),'Hoja de Trabajo para listado'!$AB$151:$BA$151,0)),0)+IFERROR(INDEX('Hoja de Trabajo para listado'!$BC$155:$CB$1048576,MATCH($A408,'Hoja de Trabajo para listado'!$BC$155:$BC$1048576,0),MATCH((CUADRO!L$4&amp;$E408),'Hoja de Trabajo para listado'!$BC$151:$CB$151,0)),0)+IFERROR(INDEX('Hoja de Trabajo para listado'!$DE$153:$DG$274,MATCH($A408,'Hoja de Trabajo para listado'!$DE$153:$DE$1048576,0),MATCH((CUADRO!L$4&amp;$E408),'Hoja de Trabajo para listado'!$DE$151:$DG$151,0)),0)+IFERROR(INDEX('Hoja de Trabajo para listado'!$CD$155:$DC$1048576,MATCH($A408,'Hoja de Trabajo para listado'!$CD$155:$CD$1048576,0),MATCH((CUADRO!L$4&amp;$E408),'Hoja de Trabajo para listado'!$CD$151:$DC$151,0)),0)</f>
        <v>0</v>
      </c>
      <c r="M408" s="241">
        <f ca="1">+IFERROR(INDEX('Hoja de Trabajo para listado'!$A$155:$Z$1048576,MATCH($A408,'Hoja de Trabajo para listado'!$A$155:$A$1048576,0),MATCH((CUADRO!M$4&amp;$E408),'Hoja de Trabajo para listado'!$A$151:$Z$151,0)),0)+IFERROR(INDEX('Hoja de Trabajo para listado'!$AB$155:$BA$1048576,MATCH($A408,'Hoja de Trabajo para listado'!$AB$155:$AB$1048576,0),MATCH((CUADRO!M$4&amp;$E408),'Hoja de Trabajo para listado'!$AB$151:$BA$151,0)),0)+IFERROR(INDEX('Hoja de Trabajo para listado'!$BC$155:$CB$1048576,MATCH($A408,'Hoja de Trabajo para listado'!$BC$155:$BC$1048576,0),MATCH((CUADRO!M$4&amp;$E408),'Hoja de Trabajo para listado'!$BC$151:$CB$151,0)),0)+IFERROR(INDEX('Hoja de Trabajo para listado'!$DE$153:$DG$274,MATCH($A408,'Hoja de Trabajo para listado'!$DE$153:$DE$1048576,0),MATCH((CUADRO!M$4&amp;$E408),'Hoja de Trabajo para listado'!$DE$151:$DG$151,0)),0)+IFERROR(INDEX('Hoja de Trabajo para listado'!$CD$155:$DC$1048576,MATCH($A408,'Hoja de Trabajo para listado'!$CD$155:$CD$1048576,0),MATCH((CUADRO!M$4&amp;$E408),'Hoja de Trabajo para listado'!$CD$151:$DC$151,0)),0)</f>
        <v>0</v>
      </c>
      <c r="N408" s="241">
        <f ca="1">+IFERROR(INDEX('Hoja de Trabajo para listado'!$A$155:$Z$1048576,MATCH($A408,'Hoja de Trabajo para listado'!$A$155:$A$1048576,0),MATCH((CUADRO!N$4&amp;$E408),'Hoja de Trabajo para listado'!$A$151:$Z$151,0)),0)+IFERROR(INDEX('Hoja de Trabajo para listado'!$AB$155:$BA$1048576,MATCH($A408,'Hoja de Trabajo para listado'!$AB$155:$AB$1048576,0),MATCH((CUADRO!N$4&amp;$E408),'Hoja de Trabajo para listado'!$AB$151:$BA$151,0)),0)+IFERROR(INDEX('Hoja de Trabajo para listado'!$BC$155:$CB$1048576,MATCH($A408,'Hoja de Trabajo para listado'!$BC$155:$BC$1048576,0),MATCH((CUADRO!N$4&amp;$E408),'Hoja de Trabajo para listado'!$BC$151:$CB$151,0)),0)+IFERROR(INDEX('Hoja de Trabajo para listado'!$DE$153:$DG$274,MATCH($A408,'Hoja de Trabajo para listado'!$DE$153:$DE$1048576,0),MATCH((CUADRO!N$4&amp;$E408),'Hoja de Trabajo para listado'!$DE$151:$DG$151,0)),0)+IFERROR(INDEX('Hoja de Trabajo para listado'!$CD$155:$DC$1048576,MATCH($A408,'Hoja de Trabajo para listado'!$CD$155:$CD$1048576,0),MATCH((CUADRO!N$4&amp;$E408),'Hoja de Trabajo para listado'!$CD$151:$DC$151,0)),0)</f>
        <v>0</v>
      </c>
      <c r="O408" s="241">
        <f ca="1">+IFERROR(INDEX('Hoja de Trabajo para listado'!$A$155:$Z$1048576,MATCH($A408,'Hoja de Trabajo para listado'!$A$155:$A$1048576,0),MATCH((CUADRO!O$4&amp;$E408),'Hoja de Trabajo para listado'!$A$151:$Z$151,0)),0)+IFERROR(INDEX('Hoja de Trabajo para listado'!$AB$155:$BA$1048576,MATCH($A408,'Hoja de Trabajo para listado'!$AB$155:$AB$1048576,0),MATCH((CUADRO!O$4&amp;$E408),'Hoja de Trabajo para listado'!$AB$151:$BA$151,0)),0)+IFERROR(INDEX('Hoja de Trabajo para listado'!$BC$155:$CB$1048576,MATCH($A408,'Hoja de Trabajo para listado'!$BC$155:$BC$1048576,0),MATCH((CUADRO!O$4&amp;$E408),'Hoja de Trabajo para listado'!$BC$151:$CB$151,0)),0)+IFERROR(INDEX('Hoja de Trabajo para listado'!$DE$153:$DG$274,MATCH($A408,'Hoja de Trabajo para listado'!$DE$153:$DE$1048576,0),MATCH((CUADRO!O$4&amp;$E408),'Hoja de Trabajo para listado'!$DE$151:$DG$151,0)),0)+IFERROR(INDEX('Hoja de Trabajo para listado'!$CD$155:$DC$1048576,MATCH($A408,'Hoja de Trabajo para listado'!$CD$155:$CD$1048576,0),MATCH((CUADRO!O$4&amp;$E408),'Hoja de Trabajo para listado'!$CD$151:$DC$151,0)),0)</f>
        <v>0</v>
      </c>
      <c r="P408" s="241">
        <f ca="1">+IFERROR(INDEX('Hoja de Trabajo para listado'!$A$155:$Z$1048576,MATCH($A408,'Hoja de Trabajo para listado'!$A$155:$A$1048576,0),MATCH((CUADRO!P$4&amp;$E408),'Hoja de Trabajo para listado'!$A$151:$Z$151,0)),0)+IFERROR(INDEX('Hoja de Trabajo para listado'!$AB$155:$BA$1048576,MATCH($A408,'Hoja de Trabajo para listado'!$AB$155:$AB$1048576,0),MATCH((CUADRO!P$4&amp;$E408),'Hoja de Trabajo para listado'!$AB$151:$BA$151,0)),0)+IFERROR(INDEX('Hoja de Trabajo para listado'!$BC$155:$CB$1048576,MATCH($A408,'Hoja de Trabajo para listado'!$BC$155:$BC$1048576,0),MATCH((CUADRO!P$4&amp;$E408),'Hoja de Trabajo para listado'!$BC$151:$CB$151,0)),0)+IFERROR(INDEX('Hoja de Trabajo para listado'!$DE$153:$DG$274,MATCH($A408,'Hoja de Trabajo para listado'!$DE$153:$DE$1048576,0),MATCH((CUADRO!P$4&amp;$E408),'Hoja de Trabajo para listado'!$DE$151:$DG$151,0)),0)+IFERROR(INDEX('Hoja de Trabajo para listado'!$CD$155:$DC$1048576,MATCH($A408,'Hoja de Trabajo para listado'!$CD$155:$CD$1048576,0),MATCH((CUADRO!P$4&amp;$E408),'Hoja de Trabajo para listado'!$CD$151:$DC$151,0)),0)</f>
        <v>0</v>
      </c>
      <c r="Q408" s="241">
        <f ca="1">+IFERROR(INDEX('Hoja de Trabajo para listado'!$A$155:$Z$1048576,MATCH($A408,'Hoja de Trabajo para listado'!$A$155:$A$1048576,0),MATCH((CUADRO!Q$4&amp;$E408),'Hoja de Trabajo para listado'!$A$151:$Z$151,0)),0)+IFERROR(INDEX('Hoja de Trabajo para listado'!$AB$155:$BA$1048576,MATCH($A408,'Hoja de Trabajo para listado'!$AB$155:$AB$1048576,0),MATCH((CUADRO!Q$4&amp;$E408),'Hoja de Trabajo para listado'!$AB$151:$BA$151,0)),0)+IFERROR(INDEX('Hoja de Trabajo para listado'!$BC$155:$CB$1048576,MATCH($A408,'Hoja de Trabajo para listado'!$BC$155:$BC$1048576,0),MATCH((CUADRO!Q$4&amp;$E408),'Hoja de Trabajo para listado'!$BC$151:$CB$151,0)),0)+IFERROR(INDEX('Hoja de Trabajo para listado'!$DE$153:$DG$274,MATCH($A408,'Hoja de Trabajo para listado'!$DE$153:$DE$1048576,0),MATCH((CUADRO!Q$4&amp;$E408),'Hoja de Trabajo para listado'!$DE$151:$DG$151,0)),0)+IFERROR(INDEX('Hoja de Trabajo para listado'!$CD$155:$DC$1048576,MATCH($A408,'Hoja de Trabajo para listado'!$CD$155:$CD$1048576,0),MATCH((CUADRO!Q$4&amp;$E408),'Hoja de Trabajo para listado'!$CD$151:$DC$151,0)),0)</f>
        <v>0</v>
      </c>
      <c r="R408" s="241">
        <f t="shared" ca="1" si="19"/>
        <v>54525.05</v>
      </c>
      <c r="S408" s="247">
        <f ca="1">+R407+R408</f>
        <v>54525.05</v>
      </c>
      <c r="T408" s="241">
        <f ca="1">+S408</f>
        <v>54525.05</v>
      </c>
      <c r="U408" s="240">
        <f t="shared" si="20"/>
        <v>2</v>
      </c>
      <c r="V408" s="327" t="str">
        <f>+VLOOKUP(A408,bd_lista!$A$3:$E$592,5,FALSE)</f>
        <v>Empresas Municipales</v>
      </c>
      <c r="W408" s="398"/>
      <c r="X408" s="240">
        <f>+VLOOKUP(A408,[4]Sheet1!$A$13:$D$744,4,FALSE)</f>
        <v>0</v>
      </c>
      <c r="Y408" s="240" t="e">
        <f>+VLOOKUP(X408,bd_lista!$A$3:$C$592,3,FALSE)</f>
        <v>#N/A</v>
      </c>
      <c r="Z408" s="288"/>
      <c r="AA408" s="317"/>
    </row>
    <row r="409" spans="1:27" customFormat="1" ht="15" hidden="1" customHeight="1">
      <c r="A409" s="32">
        <v>821</v>
      </c>
      <c r="B409" s="393">
        <f>+A409</f>
        <v>821</v>
      </c>
      <c r="C409" s="245" t="str">
        <f>+VLOOKUP(A409,bd_lista!$A$3:$C$592,3,FALSE)</f>
        <v>Administración Autónoma para Obras Sanitarias - Potosí</v>
      </c>
      <c r="D409" s="395" t="str">
        <f>+C409</f>
        <v>Administración Autónoma para Obras Sanitarias - Potosí</v>
      </c>
      <c r="E409" s="240" t="s">
        <v>1303</v>
      </c>
      <c r="F409" s="241">
        <f ca="1">+IFERROR(INDEX('Hoja de Trabajo para listado'!$A$155:$Z$1048576,MATCH($A409,'Hoja de Trabajo para listado'!$A$155:$A$1048576,0),MATCH((CUADRO!F$4&amp;$E409),'Hoja de Trabajo para listado'!$A$151:$Z$151,0)),0)+IFERROR(INDEX('Hoja de Trabajo para listado'!$AB$155:$BA$1048576,MATCH($A409,'Hoja de Trabajo para listado'!$AB$155:$AB$1048576,0),MATCH((CUADRO!F$4&amp;$E409),'Hoja de Trabajo para listado'!$AB$151:$BA$151,0)),0)+IFERROR(INDEX('Hoja de Trabajo para listado'!$BC$155:$CB$1048576,MATCH($A409,'Hoja de Trabajo para listado'!$BC$155:$BC$1048576,0),MATCH((CUADRO!F$4&amp;$E409),'Hoja de Trabajo para listado'!$BC$151:$CB$151,0)),0)+IFERROR(INDEX('Hoja de Trabajo para listado'!$DE$153:$DG$274,MATCH($A409,'Hoja de Trabajo para listado'!$DE$153:$DE$1048576,0),MATCH((CUADRO!F$4&amp;$E409),'Hoja de Trabajo para listado'!$DE$151:$DG$151,0)),0)+IFERROR(INDEX('Hoja de Trabajo para listado'!$CD$155:$DC$1048576,MATCH($A409,'Hoja de Trabajo para listado'!$CD$155:$CD$1048576,0),MATCH((CUADRO!F$4&amp;$E409),'Hoja de Trabajo para listado'!$CD$151:$DC$151,0)),0)</f>
        <v>0</v>
      </c>
      <c r="G409" s="241">
        <f ca="1">+IFERROR(INDEX('Hoja de Trabajo para listado'!$A$155:$Z$1048576,MATCH($A409,'Hoja de Trabajo para listado'!$A$155:$A$1048576,0),MATCH((CUADRO!G$4&amp;$E409),'Hoja de Trabajo para listado'!$A$151:$Z$151,0)),0)+IFERROR(INDEX('Hoja de Trabajo para listado'!$AB$155:$BA$1048576,MATCH($A409,'Hoja de Trabajo para listado'!$AB$155:$AB$1048576,0),MATCH((CUADRO!G$4&amp;$E409),'Hoja de Trabajo para listado'!$AB$151:$BA$151,0)),0)+IFERROR(INDEX('Hoja de Trabajo para listado'!$BC$155:$CB$1048576,MATCH($A409,'Hoja de Trabajo para listado'!$BC$155:$BC$1048576,0),MATCH((CUADRO!G$4&amp;$E409),'Hoja de Trabajo para listado'!$BC$151:$CB$151,0)),0)+IFERROR(INDEX('Hoja de Trabajo para listado'!$DE$153:$DG$274,MATCH($A409,'Hoja de Trabajo para listado'!$DE$153:$DE$1048576,0),MATCH((CUADRO!G$4&amp;$E409),'Hoja de Trabajo para listado'!$DE$151:$DG$151,0)),0)+IFERROR(INDEX('Hoja de Trabajo para listado'!$CD$155:$DC$1048576,MATCH($A409,'Hoja de Trabajo para listado'!$CD$155:$CD$1048576,0),MATCH((CUADRO!G$4&amp;$E409),'Hoja de Trabajo para listado'!$CD$151:$DC$151,0)),0)</f>
        <v>0</v>
      </c>
      <c r="H409" s="241">
        <f ca="1">+IFERROR(INDEX('Hoja de Trabajo para listado'!$A$155:$Z$1048576,MATCH($A409,'Hoja de Trabajo para listado'!$A$155:$A$1048576,0),MATCH((CUADRO!H$4&amp;$E409),'Hoja de Trabajo para listado'!$A$151:$Z$151,0)),0)+IFERROR(INDEX('Hoja de Trabajo para listado'!$AB$155:$BA$1048576,MATCH($A409,'Hoja de Trabajo para listado'!$AB$155:$AB$1048576,0),MATCH((CUADRO!H$4&amp;$E409),'Hoja de Trabajo para listado'!$AB$151:$BA$151,0)),0)+IFERROR(INDEX('Hoja de Trabajo para listado'!$BC$155:$CB$1048576,MATCH($A409,'Hoja de Trabajo para listado'!$BC$155:$BC$1048576,0),MATCH((CUADRO!H$4&amp;$E409),'Hoja de Trabajo para listado'!$BC$151:$CB$151,0)),0)+IFERROR(INDEX('Hoja de Trabajo para listado'!$DE$153:$DG$274,MATCH($A409,'Hoja de Trabajo para listado'!$DE$153:$DE$1048576,0),MATCH((CUADRO!H$4&amp;$E409),'Hoja de Trabajo para listado'!$DE$151:$DG$151,0)),0)+IFERROR(INDEX('Hoja de Trabajo para listado'!$CD$155:$DC$1048576,MATCH($A409,'Hoja de Trabajo para listado'!$CD$155:$CD$1048576,0),MATCH((CUADRO!H$4&amp;$E409),'Hoja de Trabajo para listado'!$CD$151:$DC$151,0)),0)</f>
        <v>0</v>
      </c>
      <c r="I409" s="241">
        <f ca="1">+IFERROR(INDEX('Hoja de Trabajo para listado'!$A$155:$Z$1048576,MATCH($A409,'Hoja de Trabajo para listado'!$A$155:$A$1048576,0),MATCH((CUADRO!I$4&amp;$E409),'Hoja de Trabajo para listado'!$A$151:$Z$151,0)),0)+IFERROR(INDEX('Hoja de Trabajo para listado'!$AB$155:$BA$1048576,MATCH($A409,'Hoja de Trabajo para listado'!$AB$155:$AB$1048576,0),MATCH((CUADRO!I$4&amp;$E409),'Hoja de Trabajo para listado'!$AB$151:$BA$151,0)),0)+IFERROR(INDEX('Hoja de Trabajo para listado'!$BC$155:$CB$1048576,MATCH($A409,'Hoja de Trabajo para listado'!$BC$155:$BC$1048576,0),MATCH((CUADRO!I$4&amp;$E409),'Hoja de Trabajo para listado'!$BC$151:$CB$151,0)),0)+IFERROR(INDEX('Hoja de Trabajo para listado'!$DE$153:$DG$274,MATCH($A409,'Hoja de Trabajo para listado'!$DE$153:$DE$1048576,0),MATCH((CUADRO!I$4&amp;$E409),'Hoja de Trabajo para listado'!$DE$151:$DG$151,0)),0)+IFERROR(INDEX('Hoja de Trabajo para listado'!$CD$155:$DC$1048576,MATCH($A409,'Hoja de Trabajo para listado'!$CD$155:$CD$1048576,0),MATCH((CUADRO!I$4&amp;$E409),'Hoja de Trabajo para listado'!$CD$151:$DC$151,0)),0)</f>
        <v>0</v>
      </c>
      <c r="J409" s="241">
        <f ca="1">+IFERROR(INDEX('Hoja de Trabajo para listado'!$A$155:$Z$1048576,MATCH($A409,'Hoja de Trabajo para listado'!$A$155:$A$1048576,0),MATCH((CUADRO!J$4&amp;$E409),'Hoja de Trabajo para listado'!$A$151:$Z$151,0)),0)+IFERROR(INDEX('Hoja de Trabajo para listado'!$AB$155:$BA$1048576,MATCH($A409,'Hoja de Trabajo para listado'!$AB$155:$AB$1048576,0),MATCH((CUADRO!J$4&amp;$E409),'Hoja de Trabajo para listado'!$AB$151:$BA$151,0)),0)+IFERROR(INDEX('Hoja de Trabajo para listado'!$BC$155:$CB$1048576,MATCH($A409,'Hoja de Trabajo para listado'!$BC$155:$BC$1048576,0),MATCH((CUADRO!J$4&amp;$E409),'Hoja de Trabajo para listado'!$BC$151:$CB$151,0)),0)+IFERROR(INDEX('Hoja de Trabajo para listado'!$DE$153:$DG$274,MATCH($A409,'Hoja de Trabajo para listado'!$DE$153:$DE$1048576,0),MATCH((CUADRO!J$4&amp;$E409),'Hoja de Trabajo para listado'!$DE$151:$DG$151,0)),0)+IFERROR(INDEX('Hoja de Trabajo para listado'!$CD$155:$DC$1048576,MATCH($A409,'Hoja de Trabajo para listado'!$CD$155:$CD$1048576,0),MATCH((CUADRO!J$4&amp;$E409),'Hoja de Trabajo para listado'!$CD$151:$DC$151,0)),0)</f>
        <v>0</v>
      </c>
      <c r="K409" s="241">
        <f ca="1">+IFERROR(INDEX('Hoja de Trabajo para listado'!$A$155:$Z$1048576,MATCH($A409,'Hoja de Trabajo para listado'!$A$155:$A$1048576,0),MATCH((CUADRO!K$4&amp;$E409),'Hoja de Trabajo para listado'!$A$151:$Z$151,0)),0)+IFERROR(INDEX('Hoja de Trabajo para listado'!$AB$155:$BA$1048576,MATCH($A409,'Hoja de Trabajo para listado'!$AB$155:$AB$1048576,0),MATCH((CUADRO!K$4&amp;$E409),'Hoja de Trabajo para listado'!$AB$151:$BA$151,0)),0)+IFERROR(INDEX('Hoja de Trabajo para listado'!$BC$155:$CB$1048576,MATCH($A409,'Hoja de Trabajo para listado'!$BC$155:$BC$1048576,0),MATCH((CUADRO!K$4&amp;$E409),'Hoja de Trabajo para listado'!$BC$151:$CB$151,0)),0)+IFERROR(INDEX('Hoja de Trabajo para listado'!$DE$153:$DG$274,MATCH($A409,'Hoja de Trabajo para listado'!$DE$153:$DE$1048576,0),MATCH((CUADRO!K$4&amp;$E409),'Hoja de Trabajo para listado'!$DE$151:$DG$151,0)),0)+IFERROR(INDEX('Hoja de Trabajo para listado'!$CD$155:$DC$1048576,MATCH($A409,'Hoja de Trabajo para listado'!$CD$155:$CD$1048576,0),MATCH((CUADRO!K$4&amp;$E409),'Hoja de Trabajo para listado'!$CD$151:$DC$151,0)),0)</f>
        <v>0</v>
      </c>
      <c r="L409" s="241">
        <f ca="1">+IFERROR(INDEX('Hoja de Trabajo para listado'!$A$155:$Z$1048576,MATCH($A409,'Hoja de Trabajo para listado'!$A$155:$A$1048576,0),MATCH((CUADRO!L$4&amp;$E409),'Hoja de Trabajo para listado'!$A$151:$Z$151,0)),0)+IFERROR(INDEX('Hoja de Trabajo para listado'!$AB$155:$BA$1048576,MATCH($A409,'Hoja de Trabajo para listado'!$AB$155:$AB$1048576,0),MATCH((CUADRO!L$4&amp;$E409),'Hoja de Trabajo para listado'!$AB$151:$BA$151,0)),0)+IFERROR(INDEX('Hoja de Trabajo para listado'!$BC$155:$CB$1048576,MATCH($A409,'Hoja de Trabajo para listado'!$BC$155:$BC$1048576,0),MATCH((CUADRO!L$4&amp;$E409),'Hoja de Trabajo para listado'!$BC$151:$CB$151,0)),0)+IFERROR(INDEX('Hoja de Trabajo para listado'!$DE$153:$DG$274,MATCH($A409,'Hoja de Trabajo para listado'!$DE$153:$DE$1048576,0),MATCH((CUADRO!L$4&amp;$E409),'Hoja de Trabajo para listado'!$DE$151:$DG$151,0)),0)+IFERROR(INDEX('Hoja de Trabajo para listado'!$CD$155:$DC$1048576,MATCH($A409,'Hoja de Trabajo para listado'!$CD$155:$CD$1048576,0),MATCH((CUADRO!L$4&amp;$E409),'Hoja de Trabajo para listado'!$CD$151:$DC$151,0)),0)</f>
        <v>0</v>
      </c>
      <c r="M409" s="241">
        <f ca="1">+IFERROR(INDEX('Hoja de Trabajo para listado'!$A$155:$Z$1048576,MATCH($A409,'Hoja de Trabajo para listado'!$A$155:$A$1048576,0),MATCH((CUADRO!M$4&amp;$E409),'Hoja de Trabajo para listado'!$A$151:$Z$151,0)),0)+IFERROR(INDEX('Hoja de Trabajo para listado'!$AB$155:$BA$1048576,MATCH($A409,'Hoja de Trabajo para listado'!$AB$155:$AB$1048576,0),MATCH((CUADRO!M$4&amp;$E409),'Hoja de Trabajo para listado'!$AB$151:$BA$151,0)),0)+IFERROR(INDEX('Hoja de Trabajo para listado'!$BC$155:$CB$1048576,MATCH($A409,'Hoja de Trabajo para listado'!$BC$155:$BC$1048576,0),MATCH((CUADRO!M$4&amp;$E409),'Hoja de Trabajo para listado'!$BC$151:$CB$151,0)),0)+IFERROR(INDEX('Hoja de Trabajo para listado'!$DE$153:$DG$274,MATCH($A409,'Hoja de Trabajo para listado'!$DE$153:$DE$1048576,0),MATCH((CUADRO!M$4&amp;$E409),'Hoja de Trabajo para listado'!$DE$151:$DG$151,0)),0)+IFERROR(INDEX('Hoja de Trabajo para listado'!$CD$155:$DC$1048576,MATCH($A409,'Hoja de Trabajo para listado'!$CD$155:$CD$1048576,0),MATCH((CUADRO!M$4&amp;$E409),'Hoja de Trabajo para listado'!$CD$151:$DC$151,0)),0)</f>
        <v>0</v>
      </c>
      <c r="N409" s="241">
        <f ca="1">+IFERROR(INDEX('Hoja de Trabajo para listado'!$A$155:$Z$1048576,MATCH($A409,'Hoja de Trabajo para listado'!$A$155:$A$1048576,0),MATCH((CUADRO!N$4&amp;$E409),'Hoja de Trabajo para listado'!$A$151:$Z$151,0)),0)+IFERROR(INDEX('Hoja de Trabajo para listado'!$AB$155:$BA$1048576,MATCH($A409,'Hoja de Trabajo para listado'!$AB$155:$AB$1048576,0),MATCH((CUADRO!N$4&amp;$E409),'Hoja de Trabajo para listado'!$AB$151:$BA$151,0)),0)+IFERROR(INDEX('Hoja de Trabajo para listado'!$BC$155:$CB$1048576,MATCH($A409,'Hoja de Trabajo para listado'!$BC$155:$BC$1048576,0),MATCH((CUADRO!N$4&amp;$E409),'Hoja de Trabajo para listado'!$BC$151:$CB$151,0)),0)+IFERROR(INDEX('Hoja de Trabajo para listado'!$DE$153:$DG$274,MATCH($A409,'Hoja de Trabajo para listado'!$DE$153:$DE$1048576,0),MATCH((CUADRO!N$4&amp;$E409),'Hoja de Trabajo para listado'!$DE$151:$DG$151,0)),0)+IFERROR(INDEX('Hoja de Trabajo para listado'!$CD$155:$DC$1048576,MATCH($A409,'Hoja de Trabajo para listado'!$CD$155:$CD$1048576,0),MATCH((CUADRO!N$4&amp;$E409),'Hoja de Trabajo para listado'!$CD$151:$DC$151,0)),0)</f>
        <v>0</v>
      </c>
      <c r="O409" s="241">
        <f ca="1">+IFERROR(INDEX('Hoja de Trabajo para listado'!$A$155:$Z$1048576,MATCH($A409,'Hoja de Trabajo para listado'!$A$155:$A$1048576,0),MATCH((CUADRO!O$4&amp;$E409),'Hoja de Trabajo para listado'!$A$151:$Z$151,0)),0)+IFERROR(INDEX('Hoja de Trabajo para listado'!$AB$155:$BA$1048576,MATCH($A409,'Hoja de Trabajo para listado'!$AB$155:$AB$1048576,0),MATCH((CUADRO!O$4&amp;$E409),'Hoja de Trabajo para listado'!$AB$151:$BA$151,0)),0)+IFERROR(INDEX('Hoja de Trabajo para listado'!$BC$155:$CB$1048576,MATCH($A409,'Hoja de Trabajo para listado'!$BC$155:$BC$1048576,0),MATCH((CUADRO!O$4&amp;$E409),'Hoja de Trabajo para listado'!$BC$151:$CB$151,0)),0)+IFERROR(INDEX('Hoja de Trabajo para listado'!$DE$153:$DG$274,MATCH($A409,'Hoja de Trabajo para listado'!$DE$153:$DE$1048576,0),MATCH((CUADRO!O$4&amp;$E409),'Hoja de Trabajo para listado'!$DE$151:$DG$151,0)),0)+IFERROR(INDEX('Hoja de Trabajo para listado'!$CD$155:$DC$1048576,MATCH($A409,'Hoja de Trabajo para listado'!$CD$155:$CD$1048576,0),MATCH((CUADRO!O$4&amp;$E409),'Hoja de Trabajo para listado'!$CD$151:$DC$151,0)),0)</f>
        <v>0</v>
      </c>
      <c r="P409" s="241">
        <f ca="1">+IFERROR(INDEX('Hoja de Trabajo para listado'!$A$155:$Z$1048576,MATCH($A409,'Hoja de Trabajo para listado'!$A$155:$A$1048576,0),MATCH((CUADRO!P$4&amp;$E409),'Hoja de Trabajo para listado'!$A$151:$Z$151,0)),0)+IFERROR(INDEX('Hoja de Trabajo para listado'!$AB$155:$BA$1048576,MATCH($A409,'Hoja de Trabajo para listado'!$AB$155:$AB$1048576,0),MATCH((CUADRO!P$4&amp;$E409),'Hoja de Trabajo para listado'!$AB$151:$BA$151,0)),0)+IFERROR(INDEX('Hoja de Trabajo para listado'!$BC$155:$CB$1048576,MATCH($A409,'Hoja de Trabajo para listado'!$BC$155:$BC$1048576,0),MATCH((CUADRO!P$4&amp;$E409),'Hoja de Trabajo para listado'!$BC$151:$CB$151,0)),0)+IFERROR(INDEX('Hoja de Trabajo para listado'!$DE$153:$DG$274,MATCH($A409,'Hoja de Trabajo para listado'!$DE$153:$DE$1048576,0),MATCH((CUADRO!P$4&amp;$E409),'Hoja de Trabajo para listado'!$DE$151:$DG$151,0)),0)+IFERROR(INDEX('Hoja de Trabajo para listado'!$CD$155:$DC$1048576,MATCH($A409,'Hoja de Trabajo para listado'!$CD$155:$CD$1048576,0),MATCH((CUADRO!P$4&amp;$E409),'Hoja de Trabajo para listado'!$CD$151:$DC$151,0)),0)</f>
        <v>0</v>
      </c>
      <c r="Q409" s="241">
        <f ca="1">+IFERROR(INDEX('Hoja de Trabajo para listado'!$A$155:$Z$1048576,MATCH($A409,'Hoja de Trabajo para listado'!$A$155:$A$1048576,0),MATCH((CUADRO!Q$4&amp;$E409),'Hoja de Trabajo para listado'!$A$151:$Z$151,0)),0)+IFERROR(INDEX('Hoja de Trabajo para listado'!$AB$155:$BA$1048576,MATCH($A409,'Hoja de Trabajo para listado'!$AB$155:$AB$1048576,0),MATCH((CUADRO!Q$4&amp;$E409),'Hoja de Trabajo para listado'!$AB$151:$BA$151,0)),0)+IFERROR(INDEX('Hoja de Trabajo para listado'!$BC$155:$CB$1048576,MATCH($A409,'Hoja de Trabajo para listado'!$BC$155:$BC$1048576,0),MATCH((CUADRO!Q$4&amp;$E409),'Hoja de Trabajo para listado'!$BC$151:$CB$151,0)),0)+IFERROR(INDEX('Hoja de Trabajo para listado'!$DE$153:$DG$274,MATCH($A409,'Hoja de Trabajo para listado'!$DE$153:$DE$1048576,0),MATCH((CUADRO!Q$4&amp;$E409),'Hoja de Trabajo para listado'!$DE$151:$DG$151,0)),0)+IFERROR(INDEX('Hoja de Trabajo para listado'!$CD$155:$DC$1048576,MATCH($A409,'Hoja de Trabajo para listado'!$CD$155:$CD$1048576,0),MATCH((CUADRO!Q$4&amp;$E409),'Hoja de Trabajo para listado'!$CD$151:$DC$151,0)),0)</f>
        <v>0</v>
      </c>
      <c r="R409" s="241">
        <f t="shared" ca="1" si="19"/>
        <v>0</v>
      </c>
      <c r="S409" s="247"/>
      <c r="T409" s="241">
        <f ca="1">+T410</f>
        <v>0</v>
      </c>
      <c r="U409" s="240">
        <f t="shared" si="20"/>
        <v>1</v>
      </c>
      <c r="V409" s="327" t="str">
        <f>+VLOOKUP(A409,bd_lista!$A$3:$E$592,5,FALSE)</f>
        <v>Empresas Municipales</v>
      </c>
      <c r="W409" s="397" t="str">
        <f>+V409</f>
        <v>Empresas Municipales</v>
      </c>
      <c r="X409" s="240">
        <f>+VLOOKUP(A409,[4]Sheet1!$A$13:$D$744,4,FALSE)</f>
        <v>0</v>
      </c>
      <c r="Y409" s="240" t="e">
        <f>+VLOOKUP(X409,bd_lista!$A$3:$C$592,3,FALSE)</f>
        <v>#N/A</v>
      </c>
      <c r="Z409" s="290">
        <f>+X409</f>
        <v>0</v>
      </c>
      <c r="AA409" s="315" t="e">
        <f>+Y409</f>
        <v>#N/A</v>
      </c>
    </row>
    <row r="410" spans="1:27" customFormat="1" ht="15" hidden="1" customHeight="1">
      <c r="A410" s="32">
        <v>821</v>
      </c>
      <c r="B410" s="394"/>
      <c r="C410" s="327" t="str">
        <f>+VLOOKUP(A410,bd_lista!$A$3:$C$592,3,FALSE)</f>
        <v>Administración Autónoma para Obras Sanitarias - Potosí</v>
      </c>
      <c r="D410" s="396"/>
      <c r="E410" s="242" t="s">
        <v>1304</v>
      </c>
      <c r="F410" s="241">
        <f ca="1">+IFERROR(INDEX('Hoja de Trabajo para listado'!$A$155:$Z$1048576,MATCH($A410,'Hoja de Trabajo para listado'!$A$155:$A$1048576,0),MATCH((CUADRO!F$4&amp;$E410),'Hoja de Trabajo para listado'!$A$151:$Z$151,0)),0)+IFERROR(INDEX('Hoja de Trabajo para listado'!$AB$155:$BA$1048576,MATCH($A410,'Hoja de Trabajo para listado'!$AB$155:$AB$1048576,0),MATCH((CUADRO!F$4&amp;$E410),'Hoja de Trabajo para listado'!$AB$151:$BA$151,0)),0)+IFERROR(INDEX('Hoja de Trabajo para listado'!$BC$155:$CB$1048576,MATCH($A410,'Hoja de Trabajo para listado'!$BC$155:$BC$1048576,0),MATCH((CUADRO!F$4&amp;$E410),'Hoja de Trabajo para listado'!$BC$151:$CB$151,0)),0)+IFERROR(INDEX('Hoja de Trabajo para listado'!$DE$153:$DG$274,MATCH($A410,'Hoja de Trabajo para listado'!$DE$153:$DE$1048576,0),MATCH((CUADRO!F$4&amp;$E410),'Hoja de Trabajo para listado'!$DE$151:$DG$151,0)),0)+IFERROR(INDEX('Hoja de Trabajo para listado'!$CD$155:$DC$1048576,MATCH($A410,'Hoja de Trabajo para listado'!$CD$155:$CD$1048576,0),MATCH((CUADRO!F$4&amp;$E410),'Hoja de Trabajo para listado'!$CD$151:$DC$151,0)),0)</f>
        <v>0</v>
      </c>
      <c r="G410" s="241">
        <f ca="1">+IFERROR(INDEX('Hoja de Trabajo para listado'!$A$155:$Z$1048576,MATCH($A410,'Hoja de Trabajo para listado'!$A$155:$A$1048576,0),MATCH((CUADRO!G$4&amp;$E410),'Hoja de Trabajo para listado'!$A$151:$Z$151,0)),0)+IFERROR(INDEX('Hoja de Trabajo para listado'!$AB$155:$BA$1048576,MATCH($A410,'Hoja de Trabajo para listado'!$AB$155:$AB$1048576,0),MATCH((CUADRO!G$4&amp;$E410),'Hoja de Trabajo para listado'!$AB$151:$BA$151,0)),0)+IFERROR(INDEX('Hoja de Trabajo para listado'!$BC$155:$CB$1048576,MATCH($A410,'Hoja de Trabajo para listado'!$BC$155:$BC$1048576,0),MATCH((CUADRO!G$4&amp;$E410),'Hoja de Trabajo para listado'!$BC$151:$CB$151,0)),0)+IFERROR(INDEX('Hoja de Trabajo para listado'!$DE$153:$DG$274,MATCH($A410,'Hoja de Trabajo para listado'!$DE$153:$DE$1048576,0),MATCH((CUADRO!G$4&amp;$E410),'Hoja de Trabajo para listado'!$DE$151:$DG$151,0)),0)+IFERROR(INDEX('Hoja de Trabajo para listado'!$CD$155:$DC$1048576,MATCH($A410,'Hoja de Trabajo para listado'!$CD$155:$CD$1048576,0),MATCH((CUADRO!G$4&amp;$E410),'Hoja de Trabajo para listado'!$CD$151:$DC$151,0)),0)</f>
        <v>0</v>
      </c>
      <c r="H410" s="241">
        <f ca="1">+IFERROR(INDEX('Hoja de Trabajo para listado'!$A$155:$Z$1048576,MATCH($A410,'Hoja de Trabajo para listado'!$A$155:$A$1048576,0),MATCH((CUADRO!H$4&amp;$E410),'Hoja de Trabajo para listado'!$A$151:$Z$151,0)),0)+IFERROR(INDEX('Hoja de Trabajo para listado'!$AB$155:$BA$1048576,MATCH($A410,'Hoja de Trabajo para listado'!$AB$155:$AB$1048576,0),MATCH((CUADRO!H$4&amp;$E410),'Hoja de Trabajo para listado'!$AB$151:$BA$151,0)),0)+IFERROR(INDEX('Hoja de Trabajo para listado'!$BC$155:$CB$1048576,MATCH($A410,'Hoja de Trabajo para listado'!$BC$155:$BC$1048576,0),MATCH((CUADRO!H$4&amp;$E410),'Hoja de Trabajo para listado'!$BC$151:$CB$151,0)),0)+IFERROR(INDEX('Hoja de Trabajo para listado'!$DE$153:$DG$274,MATCH($A410,'Hoja de Trabajo para listado'!$DE$153:$DE$1048576,0),MATCH((CUADRO!H$4&amp;$E410),'Hoja de Trabajo para listado'!$DE$151:$DG$151,0)),0)+IFERROR(INDEX('Hoja de Trabajo para listado'!$CD$155:$DC$1048576,MATCH($A410,'Hoja de Trabajo para listado'!$CD$155:$CD$1048576,0),MATCH((CUADRO!H$4&amp;$E410),'Hoja de Trabajo para listado'!$CD$151:$DC$151,0)),0)</f>
        <v>0</v>
      </c>
      <c r="I410" s="241">
        <f ca="1">+IFERROR(INDEX('Hoja de Trabajo para listado'!$A$155:$Z$1048576,MATCH($A410,'Hoja de Trabajo para listado'!$A$155:$A$1048576,0),MATCH((CUADRO!I$4&amp;$E410),'Hoja de Trabajo para listado'!$A$151:$Z$151,0)),0)+IFERROR(INDEX('Hoja de Trabajo para listado'!$AB$155:$BA$1048576,MATCH($A410,'Hoja de Trabajo para listado'!$AB$155:$AB$1048576,0),MATCH((CUADRO!I$4&amp;$E410),'Hoja de Trabajo para listado'!$AB$151:$BA$151,0)),0)+IFERROR(INDEX('Hoja de Trabajo para listado'!$BC$155:$CB$1048576,MATCH($A410,'Hoja de Trabajo para listado'!$BC$155:$BC$1048576,0),MATCH((CUADRO!I$4&amp;$E410),'Hoja de Trabajo para listado'!$BC$151:$CB$151,0)),0)+IFERROR(INDEX('Hoja de Trabajo para listado'!$DE$153:$DG$274,MATCH($A410,'Hoja de Trabajo para listado'!$DE$153:$DE$1048576,0),MATCH((CUADRO!I$4&amp;$E410),'Hoja de Trabajo para listado'!$DE$151:$DG$151,0)),0)+IFERROR(INDEX('Hoja de Trabajo para listado'!$CD$155:$DC$1048576,MATCH($A410,'Hoja de Trabajo para listado'!$CD$155:$CD$1048576,0),MATCH((CUADRO!I$4&amp;$E410),'Hoja de Trabajo para listado'!$CD$151:$DC$151,0)),0)</f>
        <v>0</v>
      </c>
      <c r="J410" s="241">
        <f ca="1">+IFERROR(INDEX('Hoja de Trabajo para listado'!$A$155:$Z$1048576,MATCH($A410,'Hoja de Trabajo para listado'!$A$155:$A$1048576,0),MATCH((CUADRO!J$4&amp;$E410),'Hoja de Trabajo para listado'!$A$151:$Z$151,0)),0)+IFERROR(INDEX('Hoja de Trabajo para listado'!$AB$155:$BA$1048576,MATCH($A410,'Hoja de Trabajo para listado'!$AB$155:$AB$1048576,0),MATCH((CUADRO!J$4&amp;$E410),'Hoja de Trabajo para listado'!$AB$151:$BA$151,0)),0)+IFERROR(INDEX('Hoja de Trabajo para listado'!$BC$155:$CB$1048576,MATCH($A410,'Hoja de Trabajo para listado'!$BC$155:$BC$1048576,0),MATCH((CUADRO!J$4&amp;$E410),'Hoja de Trabajo para listado'!$BC$151:$CB$151,0)),0)+IFERROR(INDEX('Hoja de Trabajo para listado'!$DE$153:$DG$274,MATCH($A410,'Hoja de Trabajo para listado'!$DE$153:$DE$1048576,0),MATCH((CUADRO!J$4&amp;$E410),'Hoja de Trabajo para listado'!$DE$151:$DG$151,0)),0)+IFERROR(INDEX('Hoja de Trabajo para listado'!$CD$155:$DC$1048576,MATCH($A410,'Hoja de Trabajo para listado'!$CD$155:$CD$1048576,0),MATCH((CUADRO!J$4&amp;$E410),'Hoja de Trabajo para listado'!$CD$151:$DC$151,0)),0)</f>
        <v>0</v>
      </c>
      <c r="K410" s="241">
        <f ca="1">+IFERROR(INDEX('Hoja de Trabajo para listado'!$A$155:$Z$1048576,MATCH($A410,'Hoja de Trabajo para listado'!$A$155:$A$1048576,0),MATCH((CUADRO!K$4&amp;$E410),'Hoja de Trabajo para listado'!$A$151:$Z$151,0)),0)+IFERROR(INDEX('Hoja de Trabajo para listado'!$AB$155:$BA$1048576,MATCH($A410,'Hoja de Trabajo para listado'!$AB$155:$AB$1048576,0),MATCH((CUADRO!K$4&amp;$E410),'Hoja de Trabajo para listado'!$AB$151:$BA$151,0)),0)+IFERROR(INDEX('Hoja de Trabajo para listado'!$BC$155:$CB$1048576,MATCH($A410,'Hoja de Trabajo para listado'!$BC$155:$BC$1048576,0),MATCH((CUADRO!K$4&amp;$E410),'Hoja de Trabajo para listado'!$BC$151:$CB$151,0)),0)+IFERROR(INDEX('Hoja de Trabajo para listado'!$DE$153:$DG$274,MATCH($A410,'Hoja de Trabajo para listado'!$DE$153:$DE$1048576,0),MATCH((CUADRO!K$4&amp;$E410),'Hoja de Trabajo para listado'!$DE$151:$DG$151,0)),0)+IFERROR(INDEX('Hoja de Trabajo para listado'!$CD$155:$DC$1048576,MATCH($A410,'Hoja de Trabajo para listado'!$CD$155:$CD$1048576,0),MATCH((CUADRO!K$4&amp;$E410),'Hoja de Trabajo para listado'!$CD$151:$DC$151,0)),0)</f>
        <v>0</v>
      </c>
      <c r="L410" s="241">
        <f ca="1">+IFERROR(INDEX('Hoja de Trabajo para listado'!$A$155:$Z$1048576,MATCH($A410,'Hoja de Trabajo para listado'!$A$155:$A$1048576,0),MATCH((CUADRO!L$4&amp;$E410),'Hoja de Trabajo para listado'!$A$151:$Z$151,0)),0)+IFERROR(INDEX('Hoja de Trabajo para listado'!$AB$155:$BA$1048576,MATCH($A410,'Hoja de Trabajo para listado'!$AB$155:$AB$1048576,0),MATCH((CUADRO!L$4&amp;$E410),'Hoja de Trabajo para listado'!$AB$151:$BA$151,0)),0)+IFERROR(INDEX('Hoja de Trabajo para listado'!$BC$155:$CB$1048576,MATCH($A410,'Hoja de Trabajo para listado'!$BC$155:$BC$1048576,0),MATCH((CUADRO!L$4&amp;$E410),'Hoja de Trabajo para listado'!$BC$151:$CB$151,0)),0)+IFERROR(INDEX('Hoja de Trabajo para listado'!$DE$153:$DG$274,MATCH($A410,'Hoja de Trabajo para listado'!$DE$153:$DE$1048576,0),MATCH((CUADRO!L$4&amp;$E410),'Hoja de Trabajo para listado'!$DE$151:$DG$151,0)),0)+IFERROR(INDEX('Hoja de Trabajo para listado'!$CD$155:$DC$1048576,MATCH($A410,'Hoja de Trabajo para listado'!$CD$155:$CD$1048576,0),MATCH((CUADRO!L$4&amp;$E410),'Hoja de Trabajo para listado'!$CD$151:$DC$151,0)),0)</f>
        <v>0</v>
      </c>
      <c r="M410" s="241">
        <f ca="1">+IFERROR(INDEX('Hoja de Trabajo para listado'!$A$155:$Z$1048576,MATCH($A410,'Hoja de Trabajo para listado'!$A$155:$A$1048576,0),MATCH((CUADRO!M$4&amp;$E410),'Hoja de Trabajo para listado'!$A$151:$Z$151,0)),0)+IFERROR(INDEX('Hoja de Trabajo para listado'!$AB$155:$BA$1048576,MATCH($A410,'Hoja de Trabajo para listado'!$AB$155:$AB$1048576,0),MATCH((CUADRO!M$4&amp;$E410),'Hoja de Trabajo para listado'!$AB$151:$BA$151,0)),0)+IFERROR(INDEX('Hoja de Trabajo para listado'!$BC$155:$CB$1048576,MATCH($A410,'Hoja de Trabajo para listado'!$BC$155:$BC$1048576,0),MATCH((CUADRO!M$4&amp;$E410),'Hoja de Trabajo para listado'!$BC$151:$CB$151,0)),0)+IFERROR(INDEX('Hoja de Trabajo para listado'!$DE$153:$DG$274,MATCH($A410,'Hoja de Trabajo para listado'!$DE$153:$DE$1048576,0),MATCH((CUADRO!M$4&amp;$E410),'Hoja de Trabajo para listado'!$DE$151:$DG$151,0)),0)+IFERROR(INDEX('Hoja de Trabajo para listado'!$CD$155:$DC$1048576,MATCH($A410,'Hoja de Trabajo para listado'!$CD$155:$CD$1048576,0),MATCH((CUADRO!M$4&amp;$E410),'Hoja de Trabajo para listado'!$CD$151:$DC$151,0)),0)</f>
        <v>0</v>
      </c>
      <c r="N410" s="241">
        <f ca="1">+IFERROR(INDEX('Hoja de Trabajo para listado'!$A$155:$Z$1048576,MATCH($A410,'Hoja de Trabajo para listado'!$A$155:$A$1048576,0),MATCH((CUADRO!N$4&amp;$E410),'Hoja de Trabajo para listado'!$A$151:$Z$151,0)),0)+IFERROR(INDEX('Hoja de Trabajo para listado'!$AB$155:$BA$1048576,MATCH($A410,'Hoja de Trabajo para listado'!$AB$155:$AB$1048576,0),MATCH((CUADRO!N$4&amp;$E410),'Hoja de Trabajo para listado'!$AB$151:$BA$151,0)),0)+IFERROR(INDEX('Hoja de Trabajo para listado'!$BC$155:$CB$1048576,MATCH($A410,'Hoja de Trabajo para listado'!$BC$155:$BC$1048576,0),MATCH((CUADRO!N$4&amp;$E410),'Hoja de Trabajo para listado'!$BC$151:$CB$151,0)),0)+IFERROR(INDEX('Hoja de Trabajo para listado'!$DE$153:$DG$274,MATCH($A410,'Hoja de Trabajo para listado'!$DE$153:$DE$1048576,0),MATCH((CUADRO!N$4&amp;$E410),'Hoja de Trabajo para listado'!$DE$151:$DG$151,0)),0)+IFERROR(INDEX('Hoja de Trabajo para listado'!$CD$155:$DC$1048576,MATCH($A410,'Hoja de Trabajo para listado'!$CD$155:$CD$1048576,0),MATCH((CUADRO!N$4&amp;$E410),'Hoja de Trabajo para listado'!$CD$151:$DC$151,0)),0)</f>
        <v>0</v>
      </c>
      <c r="O410" s="241">
        <f ca="1">+IFERROR(INDEX('Hoja de Trabajo para listado'!$A$155:$Z$1048576,MATCH($A410,'Hoja de Trabajo para listado'!$A$155:$A$1048576,0),MATCH((CUADRO!O$4&amp;$E410),'Hoja de Trabajo para listado'!$A$151:$Z$151,0)),0)+IFERROR(INDEX('Hoja de Trabajo para listado'!$AB$155:$BA$1048576,MATCH($A410,'Hoja de Trabajo para listado'!$AB$155:$AB$1048576,0),MATCH((CUADRO!O$4&amp;$E410),'Hoja de Trabajo para listado'!$AB$151:$BA$151,0)),0)+IFERROR(INDEX('Hoja de Trabajo para listado'!$BC$155:$CB$1048576,MATCH($A410,'Hoja de Trabajo para listado'!$BC$155:$BC$1048576,0),MATCH((CUADRO!O$4&amp;$E410),'Hoja de Trabajo para listado'!$BC$151:$CB$151,0)),0)+IFERROR(INDEX('Hoja de Trabajo para listado'!$DE$153:$DG$274,MATCH($A410,'Hoja de Trabajo para listado'!$DE$153:$DE$1048576,0),MATCH((CUADRO!O$4&amp;$E410),'Hoja de Trabajo para listado'!$DE$151:$DG$151,0)),0)+IFERROR(INDEX('Hoja de Trabajo para listado'!$CD$155:$DC$1048576,MATCH($A410,'Hoja de Trabajo para listado'!$CD$155:$CD$1048576,0),MATCH((CUADRO!O$4&amp;$E410),'Hoja de Trabajo para listado'!$CD$151:$DC$151,0)),0)</f>
        <v>0</v>
      </c>
      <c r="P410" s="241">
        <f ca="1">+IFERROR(INDEX('Hoja de Trabajo para listado'!$A$155:$Z$1048576,MATCH($A410,'Hoja de Trabajo para listado'!$A$155:$A$1048576,0),MATCH((CUADRO!P$4&amp;$E410),'Hoja de Trabajo para listado'!$A$151:$Z$151,0)),0)+IFERROR(INDEX('Hoja de Trabajo para listado'!$AB$155:$BA$1048576,MATCH($A410,'Hoja de Trabajo para listado'!$AB$155:$AB$1048576,0),MATCH((CUADRO!P$4&amp;$E410),'Hoja de Trabajo para listado'!$AB$151:$BA$151,0)),0)+IFERROR(INDEX('Hoja de Trabajo para listado'!$BC$155:$CB$1048576,MATCH($A410,'Hoja de Trabajo para listado'!$BC$155:$BC$1048576,0),MATCH((CUADRO!P$4&amp;$E410),'Hoja de Trabajo para listado'!$BC$151:$CB$151,0)),0)+IFERROR(INDEX('Hoja de Trabajo para listado'!$DE$153:$DG$274,MATCH($A410,'Hoja de Trabajo para listado'!$DE$153:$DE$1048576,0),MATCH((CUADRO!P$4&amp;$E410),'Hoja de Trabajo para listado'!$DE$151:$DG$151,0)),0)+IFERROR(INDEX('Hoja de Trabajo para listado'!$CD$155:$DC$1048576,MATCH($A410,'Hoja de Trabajo para listado'!$CD$155:$CD$1048576,0),MATCH((CUADRO!P$4&amp;$E410),'Hoja de Trabajo para listado'!$CD$151:$DC$151,0)),0)</f>
        <v>0</v>
      </c>
      <c r="Q410" s="241">
        <f ca="1">+IFERROR(INDEX('Hoja de Trabajo para listado'!$A$155:$Z$1048576,MATCH($A410,'Hoja de Trabajo para listado'!$A$155:$A$1048576,0),MATCH((CUADRO!Q$4&amp;$E410),'Hoja de Trabajo para listado'!$A$151:$Z$151,0)),0)+IFERROR(INDEX('Hoja de Trabajo para listado'!$AB$155:$BA$1048576,MATCH($A410,'Hoja de Trabajo para listado'!$AB$155:$AB$1048576,0),MATCH((CUADRO!Q$4&amp;$E410),'Hoja de Trabajo para listado'!$AB$151:$BA$151,0)),0)+IFERROR(INDEX('Hoja de Trabajo para listado'!$BC$155:$CB$1048576,MATCH($A410,'Hoja de Trabajo para listado'!$BC$155:$BC$1048576,0),MATCH((CUADRO!Q$4&amp;$E410),'Hoja de Trabajo para listado'!$BC$151:$CB$151,0)),0)+IFERROR(INDEX('Hoja de Trabajo para listado'!$DE$153:$DG$274,MATCH($A410,'Hoja de Trabajo para listado'!$DE$153:$DE$1048576,0),MATCH((CUADRO!Q$4&amp;$E410),'Hoja de Trabajo para listado'!$DE$151:$DG$151,0)),0)+IFERROR(INDEX('Hoja de Trabajo para listado'!$CD$155:$DC$1048576,MATCH($A410,'Hoja de Trabajo para listado'!$CD$155:$CD$1048576,0),MATCH((CUADRO!Q$4&amp;$E410),'Hoja de Trabajo para listado'!$CD$151:$DC$151,0)),0)</f>
        <v>0</v>
      </c>
      <c r="R410" s="241">
        <f t="shared" ca="1" si="19"/>
        <v>0</v>
      </c>
      <c r="S410" s="247">
        <f ca="1">+R409+R410</f>
        <v>0</v>
      </c>
      <c r="T410" s="241">
        <f ca="1">+S410</f>
        <v>0</v>
      </c>
      <c r="U410" s="240">
        <f t="shared" si="20"/>
        <v>2</v>
      </c>
      <c r="V410" s="327" t="str">
        <f>+VLOOKUP(A410,bd_lista!$A$3:$E$592,5,FALSE)</f>
        <v>Empresas Municipales</v>
      </c>
      <c r="W410" s="398"/>
      <c r="X410" s="240">
        <f>+VLOOKUP(A410,[4]Sheet1!$A$13:$D$744,4,FALSE)</f>
        <v>0</v>
      </c>
      <c r="Y410" s="240" t="e">
        <f>+VLOOKUP(X410,bd_lista!$A$3:$C$592,3,FALSE)</f>
        <v>#N/A</v>
      </c>
      <c r="Z410" s="288"/>
      <c r="AA410" s="317"/>
    </row>
    <row r="411" spans="1:27" customFormat="1" ht="15" hidden="1" customHeight="1">
      <c r="A411" s="32">
        <v>831</v>
      </c>
      <c r="B411" s="393">
        <f>+A411</f>
        <v>831</v>
      </c>
      <c r="C411" s="245" t="str">
        <f>+VLOOKUP(A411,bd_lista!$A$3:$C$592,3,FALSE)</f>
        <v>Servicio Local de Acueductos y Alcantarillado - Oruro</v>
      </c>
      <c r="D411" s="395" t="str">
        <f>+C411</f>
        <v>Servicio Local de Acueductos y Alcantarillado - Oruro</v>
      </c>
      <c r="E411" s="240" t="s">
        <v>1303</v>
      </c>
      <c r="F411" s="241">
        <f ca="1">+IFERROR(INDEX('Hoja de Trabajo para listado'!$A$155:$Z$1048576,MATCH($A411,'Hoja de Trabajo para listado'!$A$155:$A$1048576,0),MATCH((CUADRO!F$4&amp;$E411),'Hoja de Trabajo para listado'!$A$151:$Z$151,0)),0)+IFERROR(INDEX('Hoja de Trabajo para listado'!$AB$155:$BA$1048576,MATCH($A411,'Hoja de Trabajo para listado'!$AB$155:$AB$1048576,0),MATCH((CUADRO!F$4&amp;$E411),'Hoja de Trabajo para listado'!$AB$151:$BA$151,0)),0)+IFERROR(INDEX('Hoja de Trabajo para listado'!$BC$155:$CB$1048576,MATCH($A411,'Hoja de Trabajo para listado'!$BC$155:$BC$1048576,0),MATCH((CUADRO!F$4&amp;$E411),'Hoja de Trabajo para listado'!$BC$151:$CB$151,0)),0)+IFERROR(INDEX('Hoja de Trabajo para listado'!$DE$153:$DG$274,MATCH($A411,'Hoja de Trabajo para listado'!$DE$153:$DE$1048576,0),MATCH((CUADRO!F$4&amp;$E411),'Hoja de Trabajo para listado'!$DE$151:$DG$151,0)),0)+IFERROR(INDEX('Hoja de Trabajo para listado'!$CD$155:$DC$1048576,MATCH($A411,'Hoja de Trabajo para listado'!$CD$155:$CD$1048576,0),MATCH((CUADRO!F$4&amp;$E411),'Hoja de Trabajo para listado'!$CD$151:$DC$151,0)),0)</f>
        <v>0</v>
      </c>
      <c r="G411" s="241">
        <f ca="1">+IFERROR(INDEX('Hoja de Trabajo para listado'!$A$155:$Z$1048576,MATCH($A411,'Hoja de Trabajo para listado'!$A$155:$A$1048576,0),MATCH((CUADRO!G$4&amp;$E411),'Hoja de Trabajo para listado'!$A$151:$Z$151,0)),0)+IFERROR(INDEX('Hoja de Trabajo para listado'!$AB$155:$BA$1048576,MATCH($A411,'Hoja de Trabajo para listado'!$AB$155:$AB$1048576,0),MATCH((CUADRO!G$4&amp;$E411),'Hoja de Trabajo para listado'!$AB$151:$BA$151,0)),0)+IFERROR(INDEX('Hoja de Trabajo para listado'!$BC$155:$CB$1048576,MATCH($A411,'Hoja de Trabajo para listado'!$BC$155:$BC$1048576,0),MATCH((CUADRO!G$4&amp;$E411),'Hoja de Trabajo para listado'!$BC$151:$CB$151,0)),0)+IFERROR(INDEX('Hoja de Trabajo para listado'!$DE$153:$DG$274,MATCH($A411,'Hoja de Trabajo para listado'!$DE$153:$DE$1048576,0),MATCH((CUADRO!G$4&amp;$E411),'Hoja de Trabajo para listado'!$DE$151:$DG$151,0)),0)+IFERROR(INDEX('Hoja de Trabajo para listado'!$CD$155:$DC$1048576,MATCH($A411,'Hoja de Trabajo para listado'!$CD$155:$CD$1048576,0),MATCH((CUADRO!G$4&amp;$E411),'Hoja de Trabajo para listado'!$CD$151:$DC$151,0)),0)</f>
        <v>0</v>
      </c>
      <c r="H411" s="241">
        <f ca="1">+IFERROR(INDEX('Hoja de Trabajo para listado'!$A$155:$Z$1048576,MATCH($A411,'Hoja de Trabajo para listado'!$A$155:$A$1048576,0),MATCH((CUADRO!H$4&amp;$E411),'Hoja de Trabajo para listado'!$A$151:$Z$151,0)),0)+IFERROR(INDEX('Hoja de Trabajo para listado'!$AB$155:$BA$1048576,MATCH($A411,'Hoja de Trabajo para listado'!$AB$155:$AB$1048576,0),MATCH((CUADRO!H$4&amp;$E411),'Hoja de Trabajo para listado'!$AB$151:$BA$151,0)),0)+IFERROR(INDEX('Hoja de Trabajo para listado'!$BC$155:$CB$1048576,MATCH($A411,'Hoja de Trabajo para listado'!$BC$155:$BC$1048576,0),MATCH((CUADRO!H$4&amp;$E411),'Hoja de Trabajo para listado'!$BC$151:$CB$151,0)),0)+IFERROR(INDEX('Hoja de Trabajo para listado'!$DE$153:$DG$274,MATCH($A411,'Hoja de Trabajo para listado'!$DE$153:$DE$1048576,0),MATCH((CUADRO!H$4&amp;$E411),'Hoja de Trabajo para listado'!$DE$151:$DG$151,0)),0)+IFERROR(INDEX('Hoja de Trabajo para listado'!$CD$155:$DC$1048576,MATCH($A411,'Hoja de Trabajo para listado'!$CD$155:$CD$1048576,0),MATCH((CUADRO!H$4&amp;$E411),'Hoja de Trabajo para listado'!$CD$151:$DC$151,0)),0)</f>
        <v>0</v>
      </c>
      <c r="I411" s="241">
        <f ca="1">+IFERROR(INDEX('Hoja de Trabajo para listado'!$A$155:$Z$1048576,MATCH($A411,'Hoja de Trabajo para listado'!$A$155:$A$1048576,0),MATCH((CUADRO!I$4&amp;$E411),'Hoja de Trabajo para listado'!$A$151:$Z$151,0)),0)+IFERROR(INDEX('Hoja de Trabajo para listado'!$AB$155:$BA$1048576,MATCH($A411,'Hoja de Trabajo para listado'!$AB$155:$AB$1048576,0),MATCH((CUADRO!I$4&amp;$E411),'Hoja de Trabajo para listado'!$AB$151:$BA$151,0)),0)+IFERROR(INDEX('Hoja de Trabajo para listado'!$BC$155:$CB$1048576,MATCH($A411,'Hoja de Trabajo para listado'!$BC$155:$BC$1048576,0),MATCH((CUADRO!I$4&amp;$E411),'Hoja de Trabajo para listado'!$BC$151:$CB$151,0)),0)+IFERROR(INDEX('Hoja de Trabajo para listado'!$DE$153:$DG$274,MATCH($A411,'Hoja de Trabajo para listado'!$DE$153:$DE$1048576,0),MATCH((CUADRO!I$4&amp;$E411),'Hoja de Trabajo para listado'!$DE$151:$DG$151,0)),0)+IFERROR(INDEX('Hoja de Trabajo para listado'!$CD$155:$DC$1048576,MATCH($A411,'Hoja de Trabajo para listado'!$CD$155:$CD$1048576,0),MATCH((CUADRO!I$4&amp;$E411),'Hoja de Trabajo para listado'!$CD$151:$DC$151,0)),0)</f>
        <v>0</v>
      </c>
      <c r="J411" s="241">
        <f ca="1">+IFERROR(INDEX('Hoja de Trabajo para listado'!$A$155:$Z$1048576,MATCH($A411,'Hoja de Trabajo para listado'!$A$155:$A$1048576,0),MATCH((CUADRO!J$4&amp;$E411),'Hoja de Trabajo para listado'!$A$151:$Z$151,0)),0)+IFERROR(INDEX('Hoja de Trabajo para listado'!$AB$155:$BA$1048576,MATCH($A411,'Hoja de Trabajo para listado'!$AB$155:$AB$1048576,0),MATCH((CUADRO!J$4&amp;$E411),'Hoja de Trabajo para listado'!$AB$151:$BA$151,0)),0)+IFERROR(INDEX('Hoja de Trabajo para listado'!$BC$155:$CB$1048576,MATCH($A411,'Hoja de Trabajo para listado'!$BC$155:$BC$1048576,0),MATCH((CUADRO!J$4&amp;$E411),'Hoja de Trabajo para listado'!$BC$151:$CB$151,0)),0)+IFERROR(INDEX('Hoja de Trabajo para listado'!$DE$153:$DG$274,MATCH($A411,'Hoja de Trabajo para listado'!$DE$153:$DE$1048576,0),MATCH((CUADRO!J$4&amp;$E411),'Hoja de Trabajo para listado'!$DE$151:$DG$151,0)),0)+IFERROR(INDEX('Hoja de Trabajo para listado'!$CD$155:$DC$1048576,MATCH($A411,'Hoja de Trabajo para listado'!$CD$155:$CD$1048576,0),MATCH((CUADRO!J$4&amp;$E411),'Hoja de Trabajo para listado'!$CD$151:$DC$151,0)),0)</f>
        <v>0</v>
      </c>
      <c r="K411" s="241">
        <f ca="1">+IFERROR(INDEX('Hoja de Trabajo para listado'!$A$155:$Z$1048576,MATCH($A411,'Hoja de Trabajo para listado'!$A$155:$A$1048576,0),MATCH((CUADRO!K$4&amp;$E411),'Hoja de Trabajo para listado'!$A$151:$Z$151,0)),0)+IFERROR(INDEX('Hoja de Trabajo para listado'!$AB$155:$BA$1048576,MATCH($A411,'Hoja de Trabajo para listado'!$AB$155:$AB$1048576,0),MATCH((CUADRO!K$4&amp;$E411),'Hoja de Trabajo para listado'!$AB$151:$BA$151,0)),0)+IFERROR(INDEX('Hoja de Trabajo para listado'!$BC$155:$CB$1048576,MATCH($A411,'Hoja de Trabajo para listado'!$BC$155:$BC$1048576,0),MATCH((CUADRO!K$4&amp;$E411),'Hoja de Trabajo para listado'!$BC$151:$CB$151,0)),0)+IFERROR(INDEX('Hoja de Trabajo para listado'!$DE$153:$DG$274,MATCH($A411,'Hoja de Trabajo para listado'!$DE$153:$DE$1048576,0),MATCH((CUADRO!K$4&amp;$E411),'Hoja de Trabajo para listado'!$DE$151:$DG$151,0)),0)+IFERROR(INDEX('Hoja de Trabajo para listado'!$CD$155:$DC$1048576,MATCH($A411,'Hoja de Trabajo para listado'!$CD$155:$CD$1048576,0),MATCH((CUADRO!K$4&amp;$E411),'Hoja de Trabajo para listado'!$CD$151:$DC$151,0)),0)</f>
        <v>0</v>
      </c>
      <c r="L411" s="241">
        <f ca="1">+IFERROR(INDEX('Hoja de Trabajo para listado'!$A$155:$Z$1048576,MATCH($A411,'Hoja de Trabajo para listado'!$A$155:$A$1048576,0),MATCH((CUADRO!L$4&amp;$E411),'Hoja de Trabajo para listado'!$A$151:$Z$151,0)),0)+IFERROR(INDEX('Hoja de Trabajo para listado'!$AB$155:$BA$1048576,MATCH($A411,'Hoja de Trabajo para listado'!$AB$155:$AB$1048576,0),MATCH((CUADRO!L$4&amp;$E411),'Hoja de Trabajo para listado'!$AB$151:$BA$151,0)),0)+IFERROR(INDEX('Hoja de Trabajo para listado'!$BC$155:$CB$1048576,MATCH($A411,'Hoja de Trabajo para listado'!$BC$155:$BC$1048576,0),MATCH((CUADRO!L$4&amp;$E411),'Hoja de Trabajo para listado'!$BC$151:$CB$151,0)),0)+IFERROR(INDEX('Hoja de Trabajo para listado'!$DE$153:$DG$274,MATCH($A411,'Hoja de Trabajo para listado'!$DE$153:$DE$1048576,0),MATCH((CUADRO!L$4&amp;$E411),'Hoja de Trabajo para listado'!$DE$151:$DG$151,0)),0)+IFERROR(INDEX('Hoja de Trabajo para listado'!$CD$155:$DC$1048576,MATCH($A411,'Hoja de Trabajo para listado'!$CD$155:$CD$1048576,0),MATCH((CUADRO!L$4&amp;$E411),'Hoja de Trabajo para listado'!$CD$151:$DC$151,0)),0)</f>
        <v>0</v>
      </c>
      <c r="M411" s="241">
        <f ca="1">+IFERROR(INDEX('Hoja de Trabajo para listado'!$A$155:$Z$1048576,MATCH($A411,'Hoja de Trabajo para listado'!$A$155:$A$1048576,0),MATCH((CUADRO!M$4&amp;$E411),'Hoja de Trabajo para listado'!$A$151:$Z$151,0)),0)+IFERROR(INDEX('Hoja de Trabajo para listado'!$AB$155:$BA$1048576,MATCH($A411,'Hoja de Trabajo para listado'!$AB$155:$AB$1048576,0),MATCH((CUADRO!M$4&amp;$E411),'Hoja de Trabajo para listado'!$AB$151:$BA$151,0)),0)+IFERROR(INDEX('Hoja de Trabajo para listado'!$BC$155:$CB$1048576,MATCH($A411,'Hoja de Trabajo para listado'!$BC$155:$BC$1048576,0),MATCH((CUADRO!M$4&amp;$E411),'Hoja de Trabajo para listado'!$BC$151:$CB$151,0)),0)+IFERROR(INDEX('Hoja de Trabajo para listado'!$DE$153:$DG$274,MATCH($A411,'Hoja de Trabajo para listado'!$DE$153:$DE$1048576,0),MATCH((CUADRO!M$4&amp;$E411),'Hoja de Trabajo para listado'!$DE$151:$DG$151,0)),0)+IFERROR(INDEX('Hoja de Trabajo para listado'!$CD$155:$DC$1048576,MATCH($A411,'Hoja de Trabajo para listado'!$CD$155:$CD$1048576,0),MATCH((CUADRO!M$4&amp;$E411),'Hoja de Trabajo para listado'!$CD$151:$DC$151,0)),0)</f>
        <v>0</v>
      </c>
      <c r="N411" s="241">
        <f ca="1">+IFERROR(INDEX('Hoja de Trabajo para listado'!$A$155:$Z$1048576,MATCH($A411,'Hoja de Trabajo para listado'!$A$155:$A$1048576,0),MATCH((CUADRO!N$4&amp;$E411),'Hoja de Trabajo para listado'!$A$151:$Z$151,0)),0)+IFERROR(INDEX('Hoja de Trabajo para listado'!$AB$155:$BA$1048576,MATCH($A411,'Hoja de Trabajo para listado'!$AB$155:$AB$1048576,0),MATCH((CUADRO!N$4&amp;$E411),'Hoja de Trabajo para listado'!$AB$151:$BA$151,0)),0)+IFERROR(INDEX('Hoja de Trabajo para listado'!$BC$155:$CB$1048576,MATCH($A411,'Hoja de Trabajo para listado'!$BC$155:$BC$1048576,0),MATCH((CUADRO!N$4&amp;$E411),'Hoja de Trabajo para listado'!$BC$151:$CB$151,0)),0)+IFERROR(INDEX('Hoja de Trabajo para listado'!$DE$153:$DG$274,MATCH($A411,'Hoja de Trabajo para listado'!$DE$153:$DE$1048576,0),MATCH((CUADRO!N$4&amp;$E411),'Hoja de Trabajo para listado'!$DE$151:$DG$151,0)),0)+IFERROR(INDEX('Hoja de Trabajo para listado'!$CD$155:$DC$1048576,MATCH($A411,'Hoja de Trabajo para listado'!$CD$155:$CD$1048576,0),MATCH((CUADRO!N$4&amp;$E411),'Hoja de Trabajo para listado'!$CD$151:$DC$151,0)),0)</f>
        <v>0</v>
      </c>
      <c r="O411" s="241">
        <f ca="1">+IFERROR(INDEX('Hoja de Trabajo para listado'!$A$155:$Z$1048576,MATCH($A411,'Hoja de Trabajo para listado'!$A$155:$A$1048576,0),MATCH((CUADRO!O$4&amp;$E411),'Hoja de Trabajo para listado'!$A$151:$Z$151,0)),0)+IFERROR(INDEX('Hoja de Trabajo para listado'!$AB$155:$BA$1048576,MATCH($A411,'Hoja de Trabajo para listado'!$AB$155:$AB$1048576,0),MATCH((CUADRO!O$4&amp;$E411),'Hoja de Trabajo para listado'!$AB$151:$BA$151,0)),0)+IFERROR(INDEX('Hoja de Trabajo para listado'!$BC$155:$CB$1048576,MATCH($A411,'Hoja de Trabajo para listado'!$BC$155:$BC$1048576,0),MATCH((CUADRO!O$4&amp;$E411),'Hoja de Trabajo para listado'!$BC$151:$CB$151,0)),0)+IFERROR(INDEX('Hoja de Trabajo para listado'!$DE$153:$DG$274,MATCH($A411,'Hoja de Trabajo para listado'!$DE$153:$DE$1048576,0),MATCH((CUADRO!O$4&amp;$E411),'Hoja de Trabajo para listado'!$DE$151:$DG$151,0)),0)+IFERROR(INDEX('Hoja de Trabajo para listado'!$CD$155:$DC$1048576,MATCH($A411,'Hoja de Trabajo para listado'!$CD$155:$CD$1048576,0),MATCH((CUADRO!O$4&amp;$E411),'Hoja de Trabajo para listado'!$CD$151:$DC$151,0)),0)</f>
        <v>0</v>
      </c>
      <c r="P411" s="241">
        <f ca="1">+IFERROR(INDEX('Hoja de Trabajo para listado'!$A$155:$Z$1048576,MATCH($A411,'Hoja de Trabajo para listado'!$A$155:$A$1048576,0),MATCH((CUADRO!P$4&amp;$E411),'Hoja de Trabajo para listado'!$A$151:$Z$151,0)),0)+IFERROR(INDEX('Hoja de Trabajo para listado'!$AB$155:$BA$1048576,MATCH($A411,'Hoja de Trabajo para listado'!$AB$155:$AB$1048576,0),MATCH((CUADRO!P$4&amp;$E411),'Hoja de Trabajo para listado'!$AB$151:$BA$151,0)),0)+IFERROR(INDEX('Hoja de Trabajo para listado'!$BC$155:$CB$1048576,MATCH($A411,'Hoja de Trabajo para listado'!$BC$155:$BC$1048576,0),MATCH((CUADRO!P$4&amp;$E411),'Hoja de Trabajo para listado'!$BC$151:$CB$151,0)),0)+IFERROR(INDEX('Hoja de Trabajo para listado'!$DE$153:$DG$274,MATCH($A411,'Hoja de Trabajo para listado'!$DE$153:$DE$1048576,0),MATCH((CUADRO!P$4&amp;$E411),'Hoja de Trabajo para listado'!$DE$151:$DG$151,0)),0)+IFERROR(INDEX('Hoja de Trabajo para listado'!$CD$155:$DC$1048576,MATCH($A411,'Hoja de Trabajo para listado'!$CD$155:$CD$1048576,0),MATCH((CUADRO!P$4&amp;$E411),'Hoja de Trabajo para listado'!$CD$151:$DC$151,0)),0)</f>
        <v>0</v>
      </c>
      <c r="Q411" s="241">
        <f ca="1">+IFERROR(INDEX('Hoja de Trabajo para listado'!$A$155:$Z$1048576,MATCH($A411,'Hoja de Trabajo para listado'!$A$155:$A$1048576,0),MATCH((CUADRO!Q$4&amp;$E411),'Hoja de Trabajo para listado'!$A$151:$Z$151,0)),0)+IFERROR(INDEX('Hoja de Trabajo para listado'!$AB$155:$BA$1048576,MATCH($A411,'Hoja de Trabajo para listado'!$AB$155:$AB$1048576,0),MATCH((CUADRO!Q$4&amp;$E411),'Hoja de Trabajo para listado'!$AB$151:$BA$151,0)),0)+IFERROR(INDEX('Hoja de Trabajo para listado'!$BC$155:$CB$1048576,MATCH($A411,'Hoja de Trabajo para listado'!$BC$155:$BC$1048576,0),MATCH((CUADRO!Q$4&amp;$E411),'Hoja de Trabajo para listado'!$BC$151:$CB$151,0)),0)+IFERROR(INDEX('Hoja de Trabajo para listado'!$DE$153:$DG$274,MATCH($A411,'Hoja de Trabajo para listado'!$DE$153:$DE$1048576,0),MATCH((CUADRO!Q$4&amp;$E411),'Hoja de Trabajo para listado'!$DE$151:$DG$151,0)),0)+IFERROR(INDEX('Hoja de Trabajo para listado'!$CD$155:$DC$1048576,MATCH($A411,'Hoja de Trabajo para listado'!$CD$155:$CD$1048576,0),MATCH((CUADRO!Q$4&amp;$E411),'Hoja de Trabajo para listado'!$CD$151:$DC$151,0)),0)</f>
        <v>0</v>
      </c>
      <c r="R411" s="241">
        <f t="shared" ca="1" si="19"/>
        <v>0</v>
      </c>
      <c r="S411" s="247"/>
      <c r="T411" s="241">
        <f ca="1">+T412</f>
        <v>0</v>
      </c>
      <c r="U411" s="240">
        <f t="shared" si="20"/>
        <v>1</v>
      </c>
      <c r="V411" s="327" t="str">
        <f>+VLOOKUP(A411,bd_lista!$A$3:$E$592,5,FALSE)</f>
        <v>Empresas Municipales</v>
      </c>
      <c r="W411" s="397" t="str">
        <f>+V411</f>
        <v>Empresas Municipales</v>
      </c>
      <c r="X411" s="240">
        <f>+VLOOKUP(A411,[4]Sheet1!$A$13:$D$744,4,FALSE)</f>
        <v>0</v>
      </c>
      <c r="Y411" s="240" t="e">
        <f>+VLOOKUP(X411,bd_lista!$A$3:$C$592,3,FALSE)</f>
        <v>#N/A</v>
      </c>
      <c r="Z411" s="290">
        <f>+X411</f>
        <v>0</v>
      </c>
      <c r="AA411" s="315" t="e">
        <f>+Y411</f>
        <v>#N/A</v>
      </c>
    </row>
    <row r="412" spans="1:27" customFormat="1" ht="15" hidden="1" customHeight="1">
      <c r="A412" s="32">
        <v>831</v>
      </c>
      <c r="B412" s="394"/>
      <c r="C412" s="327" t="str">
        <f>+VLOOKUP(A412,bd_lista!$A$3:$C$592,3,FALSE)</f>
        <v>Servicio Local de Acueductos y Alcantarillado - Oruro</v>
      </c>
      <c r="D412" s="396"/>
      <c r="E412" s="242" t="s">
        <v>1304</v>
      </c>
      <c r="F412" s="243">
        <f ca="1">+IFERROR(INDEX('Hoja de Trabajo para listado'!$A$155:$Z$1048576,MATCH($A412,'Hoja de Trabajo para listado'!$A$155:$A$1048576,0),MATCH((CUADRO!F$4&amp;$E412),'Hoja de Trabajo para listado'!$A$151:$Z$151,0)),0)+IFERROR(INDEX('Hoja de Trabajo para listado'!$AB$155:$BA$1048576,MATCH($A412,'Hoja de Trabajo para listado'!$AB$155:$AB$1048576,0),MATCH((CUADRO!F$4&amp;$E412),'Hoja de Trabajo para listado'!$AB$151:$BA$151,0)),0)+IFERROR(INDEX('Hoja de Trabajo para listado'!$BC$155:$CB$1048576,MATCH($A412,'Hoja de Trabajo para listado'!$BC$155:$BC$1048576,0),MATCH((CUADRO!F$4&amp;$E412),'Hoja de Trabajo para listado'!$BC$151:$CB$151,0)),0)+IFERROR(INDEX('Hoja de Trabajo para listado'!$DE$153:$DG$274,MATCH($A412,'Hoja de Trabajo para listado'!$DE$153:$DE$1048576,0),MATCH((CUADRO!F$4&amp;$E412),'Hoja de Trabajo para listado'!$DE$151:$DG$151,0)),0)+IFERROR(INDEX('Hoja de Trabajo para listado'!$CD$155:$DC$1048576,MATCH($A412,'Hoja de Trabajo para listado'!$CD$155:$CD$1048576,0),MATCH((CUADRO!F$4&amp;$E412),'Hoja de Trabajo para listado'!$CD$151:$DC$151,0)),0)</f>
        <v>0</v>
      </c>
      <c r="G412" s="243">
        <f ca="1">+IFERROR(INDEX('Hoja de Trabajo para listado'!$A$155:$Z$1048576,MATCH($A412,'Hoja de Trabajo para listado'!$A$155:$A$1048576,0),MATCH((CUADRO!G$4&amp;$E412),'Hoja de Trabajo para listado'!$A$151:$Z$151,0)),0)+IFERROR(INDEX('Hoja de Trabajo para listado'!$AB$155:$BA$1048576,MATCH($A412,'Hoja de Trabajo para listado'!$AB$155:$AB$1048576,0),MATCH((CUADRO!G$4&amp;$E412),'Hoja de Trabajo para listado'!$AB$151:$BA$151,0)),0)+IFERROR(INDEX('Hoja de Trabajo para listado'!$BC$155:$CB$1048576,MATCH($A412,'Hoja de Trabajo para listado'!$BC$155:$BC$1048576,0),MATCH((CUADRO!G$4&amp;$E412),'Hoja de Trabajo para listado'!$BC$151:$CB$151,0)),0)+IFERROR(INDEX('Hoja de Trabajo para listado'!$DE$153:$DG$274,MATCH($A412,'Hoja de Trabajo para listado'!$DE$153:$DE$1048576,0),MATCH((CUADRO!G$4&amp;$E412),'Hoja de Trabajo para listado'!$DE$151:$DG$151,0)),0)+IFERROR(INDEX('Hoja de Trabajo para listado'!$CD$155:$DC$1048576,MATCH($A412,'Hoja de Trabajo para listado'!$CD$155:$CD$1048576,0),MATCH((CUADRO!G$4&amp;$E412),'Hoja de Trabajo para listado'!$CD$151:$DC$151,0)),0)</f>
        <v>0</v>
      </c>
      <c r="H412" s="243">
        <f ca="1">+IFERROR(INDEX('Hoja de Trabajo para listado'!$A$155:$Z$1048576,MATCH($A412,'Hoja de Trabajo para listado'!$A$155:$A$1048576,0),MATCH((CUADRO!H$4&amp;$E412),'Hoja de Trabajo para listado'!$A$151:$Z$151,0)),0)+IFERROR(INDEX('Hoja de Trabajo para listado'!$AB$155:$BA$1048576,MATCH($A412,'Hoja de Trabajo para listado'!$AB$155:$AB$1048576,0),MATCH((CUADRO!H$4&amp;$E412),'Hoja de Trabajo para listado'!$AB$151:$BA$151,0)),0)+IFERROR(INDEX('Hoja de Trabajo para listado'!$BC$155:$CB$1048576,MATCH($A412,'Hoja de Trabajo para listado'!$BC$155:$BC$1048576,0),MATCH((CUADRO!H$4&amp;$E412),'Hoja de Trabajo para listado'!$BC$151:$CB$151,0)),0)+IFERROR(INDEX('Hoja de Trabajo para listado'!$DE$153:$DG$274,MATCH($A412,'Hoja de Trabajo para listado'!$DE$153:$DE$1048576,0),MATCH((CUADRO!H$4&amp;$E412),'Hoja de Trabajo para listado'!$DE$151:$DG$151,0)),0)+IFERROR(INDEX('Hoja de Trabajo para listado'!$CD$155:$DC$1048576,MATCH($A412,'Hoja de Trabajo para listado'!$CD$155:$CD$1048576,0),MATCH((CUADRO!H$4&amp;$E412),'Hoja de Trabajo para listado'!$CD$151:$DC$151,0)),0)</f>
        <v>0</v>
      </c>
      <c r="I412" s="243">
        <f ca="1">+IFERROR(INDEX('Hoja de Trabajo para listado'!$A$155:$Z$1048576,MATCH($A412,'Hoja de Trabajo para listado'!$A$155:$A$1048576,0),MATCH((CUADRO!I$4&amp;$E412),'Hoja de Trabajo para listado'!$A$151:$Z$151,0)),0)+IFERROR(INDEX('Hoja de Trabajo para listado'!$AB$155:$BA$1048576,MATCH($A412,'Hoja de Trabajo para listado'!$AB$155:$AB$1048576,0),MATCH((CUADRO!I$4&amp;$E412),'Hoja de Trabajo para listado'!$AB$151:$BA$151,0)),0)+IFERROR(INDEX('Hoja de Trabajo para listado'!$BC$155:$CB$1048576,MATCH($A412,'Hoja de Trabajo para listado'!$BC$155:$BC$1048576,0),MATCH((CUADRO!I$4&amp;$E412),'Hoja de Trabajo para listado'!$BC$151:$CB$151,0)),0)+IFERROR(INDEX('Hoja de Trabajo para listado'!$DE$153:$DG$274,MATCH($A412,'Hoja de Trabajo para listado'!$DE$153:$DE$1048576,0),MATCH((CUADRO!I$4&amp;$E412),'Hoja de Trabajo para listado'!$DE$151:$DG$151,0)),0)+IFERROR(INDEX('Hoja de Trabajo para listado'!$CD$155:$DC$1048576,MATCH($A412,'Hoja de Trabajo para listado'!$CD$155:$CD$1048576,0),MATCH((CUADRO!I$4&amp;$E412),'Hoja de Trabajo para listado'!$CD$151:$DC$151,0)),0)</f>
        <v>0</v>
      </c>
      <c r="J412" s="243">
        <f ca="1">+IFERROR(INDEX('Hoja de Trabajo para listado'!$A$155:$Z$1048576,MATCH($A412,'Hoja de Trabajo para listado'!$A$155:$A$1048576,0),MATCH((CUADRO!J$4&amp;$E412),'Hoja de Trabajo para listado'!$A$151:$Z$151,0)),0)+IFERROR(INDEX('Hoja de Trabajo para listado'!$AB$155:$BA$1048576,MATCH($A412,'Hoja de Trabajo para listado'!$AB$155:$AB$1048576,0),MATCH((CUADRO!J$4&amp;$E412),'Hoja de Trabajo para listado'!$AB$151:$BA$151,0)),0)+IFERROR(INDEX('Hoja de Trabajo para listado'!$BC$155:$CB$1048576,MATCH($A412,'Hoja de Trabajo para listado'!$BC$155:$BC$1048576,0),MATCH((CUADRO!J$4&amp;$E412),'Hoja de Trabajo para listado'!$BC$151:$CB$151,0)),0)+IFERROR(INDEX('Hoja de Trabajo para listado'!$DE$153:$DG$274,MATCH($A412,'Hoja de Trabajo para listado'!$DE$153:$DE$1048576,0),MATCH((CUADRO!J$4&amp;$E412),'Hoja de Trabajo para listado'!$DE$151:$DG$151,0)),0)+IFERROR(INDEX('Hoja de Trabajo para listado'!$CD$155:$DC$1048576,MATCH($A412,'Hoja de Trabajo para listado'!$CD$155:$CD$1048576,0),MATCH((CUADRO!J$4&amp;$E412),'Hoja de Trabajo para listado'!$CD$151:$DC$151,0)),0)</f>
        <v>0</v>
      </c>
      <c r="K412" s="243">
        <f ca="1">+IFERROR(INDEX('Hoja de Trabajo para listado'!$A$155:$Z$1048576,MATCH($A412,'Hoja de Trabajo para listado'!$A$155:$A$1048576,0),MATCH((CUADRO!K$4&amp;$E412),'Hoja de Trabajo para listado'!$A$151:$Z$151,0)),0)+IFERROR(INDEX('Hoja de Trabajo para listado'!$AB$155:$BA$1048576,MATCH($A412,'Hoja de Trabajo para listado'!$AB$155:$AB$1048576,0),MATCH((CUADRO!K$4&amp;$E412),'Hoja de Trabajo para listado'!$AB$151:$BA$151,0)),0)+IFERROR(INDEX('Hoja de Trabajo para listado'!$BC$155:$CB$1048576,MATCH($A412,'Hoja de Trabajo para listado'!$BC$155:$BC$1048576,0),MATCH((CUADRO!K$4&amp;$E412),'Hoja de Trabajo para listado'!$BC$151:$CB$151,0)),0)+IFERROR(INDEX('Hoja de Trabajo para listado'!$DE$153:$DG$274,MATCH($A412,'Hoja de Trabajo para listado'!$DE$153:$DE$1048576,0),MATCH((CUADRO!K$4&amp;$E412),'Hoja de Trabajo para listado'!$DE$151:$DG$151,0)),0)+IFERROR(INDEX('Hoja de Trabajo para listado'!$CD$155:$DC$1048576,MATCH($A412,'Hoja de Trabajo para listado'!$CD$155:$CD$1048576,0),MATCH((CUADRO!K$4&amp;$E412),'Hoja de Trabajo para listado'!$CD$151:$DC$151,0)),0)</f>
        <v>0</v>
      </c>
      <c r="L412" s="243">
        <f ca="1">+IFERROR(INDEX('Hoja de Trabajo para listado'!$A$155:$Z$1048576,MATCH($A412,'Hoja de Trabajo para listado'!$A$155:$A$1048576,0),MATCH((CUADRO!L$4&amp;$E412),'Hoja de Trabajo para listado'!$A$151:$Z$151,0)),0)+IFERROR(INDEX('Hoja de Trabajo para listado'!$AB$155:$BA$1048576,MATCH($A412,'Hoja de Trabajo para listado'!$AB$155:$AB$1048576,0),MATCH((CUADRO!L$4&amp;$E412),'Hoja de Trabajo para listado'!$AB$151:$BA$151,0)),0)+IFERROR(INDEX('Hoja de Trabajo para listado'!$BC$155:$CB$1048576,MATCH($A412,'Hoja de Trabajo para listado'!$BC$155:$BC$1048576,0),MATCH((CUADRO!L$4&amp;$E412),'Hoja de Trabajo para listado'!$BC$151:$CB$151,0)),0)+IFERROR(INDEX('Hoja de Trabajo para listado'!$DE$153:$DG$274,MATCH($A412,'Hoja de Trabajo para listado'!$DE$153:$DE$1048576,0),MATCH((CUADRO!L$4&amp;$E412),'Hoja de Trabajo para listado'!$DE$151:$DG$151,0)),0)+IFERROR(INDEX('Hoja de Trabajo para listado'!$CD$155:$DC$1048576,MATCH($A412,'Hoja de Trabajo para listado'!$CD$155:$CD$1048576,0),MATCH((CUADRO!L$4&amp;$E412),'Hoja de Trabajo para listado'!$CD$151:$DC$151,0)),0)</f>
        <v>0</v>
      </c>
      <c r="M412" s="243">
        <f ca="1">+IFERROR(INDEX('Hoja de Trabajo para listado'!$A$155:$Z$1048576,MATCH($A412,'Hoja de Trabajo para listado'!$A$155:$A$1048576,0),MATCH((CUADRO!M$4&amp;$E412),'Hoja de Trabajo para listado'!$A$151:$Z$151,0)),0)+IFERROR(INDEX('Hoja de Trabajo para listado'!$AB$155:$BA$1048576,MATCH($A412,'Hoja de Trabajo para listado'!$AB$155:$AB$1048576,0),MATCH((CUADRO!M$4&amp;$E412),'Hoja de Trabajo para listado'!$AB$151:$BA$151,0)),0)+IFERROR(INDEX('Hoja de Trabajo para listado'!$BC$155:$CB$1048576,MATCH($A412,'Hoja de Trabajo para listado'!$BC$155:$BC$1048576,0),MATCH((CUADRO!M$4&amp;$E412),'Hoja de Trabajo para listado'!$BC$151:$CB$151,0)),0)+IFERROR(INDEX('Hoja de Trabajo para listado'!$DE$153:$DG$274,MATCH($A412,'Hoja de Trabajo para listado'!$DE$153:$DE$1048576,0),MATCH((CUADRO!M$4&amp;$E412),'Hoja de Trabajo para listado'!$DE$151:$DG$151,0)),0)+IFERROR(INDEX('Hoja de Trabajo para listado'!$CD$155:$DC$1048576,MATCH($A412,'Hoja de Trabajo para listado'!$CD$155:$CD$1048576,0),MATCH((CUADRO!M$4&amp;$E412),'Hoja de Trabajo para listado'!$CD$151:$DC$151,0)),0)</f>
        <v>0</v>
      </c>
      <c r="N412" s="243">
        <f ca="1">+IFERROR(INDEX('Hoja de Trabajo para listado'!$A$155:$Z$1048576,MATCH($A412,'Hoja de Trabajo para listado'!$A$155:$A$1048576,0),MATCH((CUADRO!N$4&amp;$E412),'Hoja de Trabajo para listado'!$A$151:$Z$151,0)),0)+IFERROR(INDEX('Hoja de Trabajo para listado'!$AB$155:$BA$1048576,MATCH($A412,'Hoja de Trabajo para listado'!$AB$155:$AB$1048576,0),MATCH((CUADRO!N$4&amp;$E412),'Hoja de Trabajo para listado'!$AB$151:$BA$151,0)),0)+IFERROR(INDEX('Hoja de Trabajo para listado'!$BC$155:$CB$1048576,MATCH($A412,'Hoja de Trabajo para listado'!$BC$155:$BC$1048576,0),MATCH((CUADRO!N$4&amp;$E412),'Hoja de Trabajo para listado'!$BC$151:$CB$151,0)),0)+IFERROR(INDEX('Hoja de Trabajo para listado'!$DE$153:$DG$274,MATCH($A412,'Hoja de Trabajo para listado'!$DE$153:$DE$1048576,0),MATCH((CUADRO!N$4&amp;$E412),'Hoja de Trabajo para listado'!$DE$151:$DG$151,0)),0)+IFERROR(INDEX('Hoja de Trabajo para listado'!$CD$155:$DC$1048576,MATCH($A412,'Hoja de Trabajo para listado'!$CD$155:$CD$1048576,0),MATCH((CUADRO!N$4&amp;$E412),'Hoja de Trabajo para listado'!$CD$151:$DC$151,0)),0)</f>
        <v>0</v>
      </c>
      <c r="O412" s="243">
        <f ca="1">+IFERROR(INDEX('Hoja de Trabajo para listado'!$A$155:$Z$1048576,MATCH($A412,'Hoja de Trabajo para listado'!$A$155:$A$1048576,0),MATCH((CUADRO!O$4&amp;$E412),'Hoja de Trabajo para listado'!$A$151:$Z$151,0)),0)+IFERROR(INDEX('Hoja de Trabajo para listado'!$AB$155:$BA$1048576,MATCH($A412,'Hoja de Trabajo para listado'!$AB$155:$AB$1048576,0),MATCH((CUADRO!O$4&amp;$E412),'Hoja de Trabajo para listado'!$AB$151:$BA$151,0)),0)+IFERROR(INDEX('Hoja de Trabajo para listado'!$BC$155:$CB$1048576,MATCH($A412,'Hoja de Trabajo para listado'!$BC$155:$BC$1048576,0),MATCH((CUADRO!O$4&amp;$E412),'Hoja de Trabajo para listado'!$BC$151:$CB$151,0)),0)+IFERROR(INDEX('Hoja de Trabajo para listado'!$DE$153:$DG$274,MATCH($A412,'Hoja de Trabajo para listado'!$DE$153:$DE$1048576,0),MATCH((CUADRO!O$4&amp;$E412),'Hoja de Trabajo para listado'!$DE$151:$DG$151,0)),0)+IFERROR(INDEX('Hoja de Trabajo para listado'!$CD$155:$DC$1048576,MATCH($A412,'Hoja de Trabajo para listado'!$CD$155:$CD$1048576,0),MATCH((CUADRO!O$4&amp;$E412),'Hoja de Trabajo para listado'!$CD$151:$DC$151,0)),0)</f>
        <v>0</v>
      </c>
      <c r="P412" s="243">
        <f ca="1">+IFERROR(INDEX('Hoja de Trabajo para listado'!$A$155:$Z$1048576,MATCH($A412,'Hoja de Trabajo para listado'!$A$155:$A$1048576,0),MATCH((CUADRO!P$4&amp;$E412),'Hoja de Trabajo para listado'!$A$151:$Z$151,0)),0)+IFERROR(INDEX('Hoja de Trabajo para listado'!$AB$155:$BA$1048576,MATCH($A412,'Hoja de Trabajo para listado'!$AB$155:$AB$1048576,0),MATCH((CUADRO!P$4&amp;$E412),'Hoja de Trabajo para listado'!$AB$151:$BA$151,0)),0)+IFERROR(INDEX('Hoja de Trabajo para listado'!$BC$155:$CB$1048576,MATCH($A412,'Hoja de Trabajo para listado'!$BC$155:$BC$1048576,0),MATCH((CUADRO!P$4&amp;$E412),'Hoja de Trabajo para listado'!$BC$151:$CB$151,0)),0)+IFERROR(INDEX('Hoja de Trabajo para listado'!$DE$153:$DG$274,MATCH($A412,'Hoja de Trabajo para listado'!$DE$153:$DE$1048576,0),MATCH((CUADRO!P$4&amp;$E412),'Hoja de Trabajo para listado'!$DE$151:$DG$151,0)),0)+IFERROR(INDEX('Hoja de Trabajo para listado'!$CD$155:$DC$1048576,MATCH($A412,'Hoja de Trabajo para listado'!$CD$155:$CD$1048576,0),MATCH((CUADRO!P$4&amp;$E412),'Hoja de Trabajo para listado'!$CD$151:$DC$151,0)),0)</f>
        <v>0</v>
      </c>
      <c r="Q412" s="243">
        <f ca="1">+IFERROR(INDEX('Hoja de Trabajo para listado'!$A$155:$Z$1048576,MATCH($A412,'Hoja de Trabajo para listado'!$A$155:$A$1048576,0),MATCH((CUADRO!Q$4&amp;$E412),'Hoja de Trabajo para listado'!$A$151:$Z$151,0)),0)+IFERROR(INDEX('Hoja de Trabajo para listado'!$AB$155:$BA$1048576,MATCH($A412,'Hoja de Trabajo para listado'!$AB$155:$AB$1048576,0),MATCH((CUADRO!Q$4&amp;$E412),'Hoja de Trabajo para listado'!$AB$151:$BA$151,0)),0)+IFERROR(INDEX('Hoja de Trabajo para listado'!$BC$155:$CB$1048576,MATCH($A412,'Hoja de Trabajo para listado'!$BC$155:$BC$1048576,0),MATCH((CUADRO!Q$4&amp;$E412),'Hoja de Trabajo para listado'!$BC$151:$CB$151,0)),0)+IFERROR(INDEX('Hoja de Trabajo para listado'!$DE$153:$DG$274,MATCH($A412,'Hoja de Trabajo para listado'!$DE$153:$DE$1048576,0),MATCH((CUADRO!Q$4&amp;$E412),'Hoja de Trabajo para listado'!$DE$151:$DG$151,0)),0)+IFERROR(INDEX('Hoja de Trabajo para listado'!$CD$155:$DC$1048576,MATCH($A412,'Hoja de Trabajo para listado'!$CD$155:$CD$1048576,0),MATCH((CUADRO!Q$4&amp;$E412),'Hoja de Trabajo para listado'!$CD$151:$DC$151,0)),0)</f>
        <v>0</v>
      </c>
      <c r="R412" s="243">
        <f t="shared" ca="1" si="19"/>
        <v>0</v>
      </c>
      <c r="S412" s="247">
        <f ca="1">+R411+R412</f>
        <v>0</v>
      </c>
      <c r="T412" s="241">
        <f ca="1">+S412</f>
        <v>0</v>
      </c>
      <c r="U412" s="240">
        <f t="shared" si="20"/>
        <v>2</v>
      </c>
      <c r="V412" s="327" t="str">
        <f>+VLOOKUP(A412,bd_lista!$A$3:$E$592,5,FALSE)</f>
        <v>Empresas Municipales</v>
      </c>
      <c r="W412" s="398"/>
      <c r="X412" s="240">
        <f>+VLOOKUP(A412,[4]Sheet1!$A$13:$D$744,4,FALSE)</f>
        <v>0</v>
      </c>
      <c r="Y412" s="240" t="e">
        <f>+VLOOKUP(X412,bd_lista!$A$3:$C$592,3,FALSE)</f>
        <v>#N/A</v>
      </c>
      <c r="Z412" s="288"/>
      <c r="AA412" s="317"/>
    </row>
    <row r="413" spans="1:27" customFormat="1" ht="27" hidden="1" customHeight="1">
      <c r="A413" s="32">
        <v>862</v>
      </c>
      <c r="B413" s="393">
        <f>+A413</f>
        <v>862</v>
      </c>
      <c r="C413" s="245" t="str">
        <f>+VLOOKUP(A413,bd_lista!$A$3:$C$592,3,FALSE)</f>
        <v>Fondo Nacional de Desarrollo Regional</v>
      </c>
      <c r="D413" s="395" t="str">
        <f>+C413</f>
        <v>Fondo Nacional de Desarrollo Regional</v>
      </c>
      <c r="E413" s="240" t="s">
        <v>1303</v>
      </c>
      <c r="F413" s="241">
        <f ca="1">+IFERROR(INDEX('Hoja de Trabajo para listado'!$A$155:$Z$1048576,MATCH($A413,'Hoja de Trabajo para listado'!$A$155:$A$1048576,0),MATCH((CUADRO!F$4&amp;$E413),'Hoja de Trabajo para listado'!$A$151:$Z$151,0)),0)+IFERROR(INDEX('Hoja de Trabajo para listado'!$AB$155:$BA$1048576,MATCH($A413,'Hoja de Trabajo para listado'!$AB$155:$AB$1048576,0),MATCH((CUADRO!F$4&amp;$E413),'Hoja de Trabajo para listado'!$AB$151:$BA$151,0)),0)+IFERROR(INDEX('Hoja de Trabajo para listado'!$BC$155:$CB$1048576,MATCH($A413,'Hoja de Trabajo para listado'!$BC$155:$BC$1048576,0),MATCH((CUADRO!F$4&amp;$E413),'Hoja de Trabajo para listado'!$BC$151:$CB$151,0)),0)+IFERROR(INDEX('Hoja de Trabajo para listado'!$DE$153:$DG$274,MATCH($A413,'Hoja de Trabajo para listado'!$DE$153:$DE$1048576,0),MATCH((CUADRO!F$4&amp;$E413),'Hoja de Trabajo para listado'!$DE$151:$DG$151,0)),0)+IFERROR(INDEX('Hoja de Trabajo para listado'!$CD$155:$DC$1048576,MATCH($A413,'Hoja de Trabajo para listado'!$CD$155:$CD$1048576,0),MATCH((CUADRO!F$4&amp;$E413),'Hoja de Trabajo para listado'!$CD$151:$DC$151,0)),0)</f>
        <v>0</v>
      </c>
      <c r="G413" s="241">
        <f ca="1">+IFERROR(INDEX('Hoja de Trabajo para listado'!$A$155:$Z$1048576,MATCH($A413,'Hoja de Trabajo para listado'!$A$155:$A$1048576,0),MATCH((CUADRO!G$4&amp;$E413),'Hoja de Trabajo para listado'!$A$151:$Z$151,0)),0)+IFERROR(INDEX('Hoja de Trabajo para listado'!$AB$155:$BA$1048576,MATCH($A413,'Hoja de Trabajo para listado'!$AB$155:$AB$1048576,0),MATCH((CUADRO!G$4&amp;$E413),'Hoja de Trabajo para listado'!$AB$151:$BA$151,0)),0)+IFERROR(INDEX('Hoja de Trabajo para listado'!$BC$155:$CB$1048576,MATCH($A413,'Hoja de Trabajo para listado'!$BC$155:$BC$1048576,0),MATCH((CUADRO!G$4&amp;$E413),'Hoja de Trabajo para listado'!$BC$151:$CB$151,0)),0)+IFERROR(INDEX('Hoja de Trabajo para listado'!$DE$153:$DG$274,MATCH($A413,'Hoja de Trabajo para listado'!$DE$153:$DE$1048576,0),MATCH((CUADRO!G$4&amp;$E413),'Hoja de Trabajo para listado'!$DE$151:$DG$151,0)),0)+IFERROR(INDEX('Hoja de Trabajo para listado'!$CD$155:$DC$1048576,MATCH($A413,'Hoja de Trabajo para listado'!$CD$155:$CD$1048576,0),MATCH((CUADRO!G$4&amp;$E413),'Hoja de Trabajo para listado'!$CD$151:$DC$151,0)),0)</f>
        <v>0</v>
      </c>
      <c r="H413" s="241">
        <f ca="1">+IFERROR(INDEX('Hoja de Trabajo para listado'!$A$155:$Z$1048576,MATCH($A413,'Hoja de Trabajo para listado'!$A$155:$A$1048576,0),MATCH((CUADRO!H$4&amp;$E413),'Hoja de Trabajo para listado'!$A$151:$Z$151,0)),0)+IFERROR(INDEX('Hoja de Trabajo para listado'!$AB$155:$BA$1048576,MATCH($A413,'Hoja de Trabajo para listado'!$AB$155:$AB$1048576,0),MATCH((CUADRO!H$4&amp;$E413),'Hoja de Trabajo para listado'!$AB$151:$BA$151,0)),0)+IFERROR(INDEX('Hoja de Trabajo para listado'!$BC$155:$CB$1048576,MATCH($A413,'Hoja de Trabajo para listado'!$BC$155:$BC$1048576,0),MATCH((CUADRO!H$4&amp;$E413),'Hoja de Trabajo para listado'!$BC$151:$CB$151,0)),0)+IFERROR(INDEX('Hoja de Trabajo para listado'!$DE$153:$DG$274,MATCH($A413,'Hoja de Trabajo para listado'!$DE$153:$DE$1048576,0),MATCH((CUADRO!H$4&amp;$E413),'Hoja de Trabajo para listado'!$DE$151:$DG$151,0)),0)+IFERROR(INDEX('Hoja de Trabajo para listado'!$CD$155:$DC$1048576,MATCH($A413,'Hoja de Trabajo para listado'!$CD$155:$CD$1048576,0),MATCH((CUADRO!H$4&amp;$E413),'Hoja de Trabajo para listado'!$CD$151:$DC$151,0)),0)</f>
        <v>0</v>
      </c>
      <c r="I413" s="241">
        <f ca="1">+IFERROR(INDEX('Hoja de Trabajo para listado'!$A$155:$Z$1048576,MATCH($A413,'Hoja de Trabajo para listado'!$A$155:$A$1048576,0),MATCH((CUADRO!I$4&amp;$E413),'Hoja de Trabajo para listado'!$A$151:$Z$151,0)),0)+IFERROR(INDEX('Hoja de Trabajo para listado'!$AB$155:$BA$1048576,MATCH($A413,'Hoja de Trabajo para listado'!$AB$155:$AB$1048576,0),MATCH((CUADRO!I$4&amp;$E413),'Hoja de Trabajo para listado'!$AB$151:$BA$151,0)),0)+IFERROR(INDEX('Hoja de Trabajo para listado'!$BC$155:$CB$1048576,MATCH($A413,'Hoja de Trabajo para listado'!$BC$155:$BC$1048576,0),MATCH((CUADRO!I$4&amp;$E413),'Hoja de Trabajo para listado'!$BC$151:$CB$151,0)),0)+IFERROR(INDEX('Hoja de Trabajo para listado'!$DE$153:$DG$274,MATCH($A413,'Hoja de Trabajo para listado'!$DE$153:$DE$1048576,0),MATCH((CUADRO!I$4&amp;$E413),'Hoja de Trabajo para listado'!$DE$151:$DG$151,0)),0)+IFERROR(INDEX('Hoja de Trabajo para listado'!$CD$155:$DC$1048576,MATCH($A413,'Hoja de Trabajo para listado'!$CD$155:$CD$1048576,0),MATCH((CUADRO!I$4&amp;$E413),'Hoja de Trabajo para listado'!$CD$151:$DC$151,0)),0)</f>
        <v>0</v>
      </c>
      <c r="J413" s="241">
        <f ca="1">+IFERROR(INDEX('Hoja de Trabajo para listado'!$A$155:$Z$1048576,MATCH($A413,'Hoja de Trabajo para listado'!$A$155:$A$1048576,0),MATCH((CUADRO!J$4&amp;$E413),'Hoja de Trabajo para listado'!$A$151:$Z$151,0)),0)+IFERROR(INDEX('Hoja de Trabajo para listado'!$AB$155:$BA$1048576,MATCH($A413,'Hoja de Trabajo para listado'!$AB$155:$AB$1048576,0),MATCH((CUADRO!J$4&amp;$E413),'Hoja de Trabajo para listado'!$AB$151:$BA$151,0)),0)+IFERROR(INDEX('Hoja de Trabajo para listado'!$BC$155:$CB$1048576,MATCH($A413,'Hoja de Trabajo para listado'!$BC$155:$BC$1048576,0),MATCH((CUADRO!J$4&amp;$E413),'Hoja de Trabajo para listado'!$BC$151:$CB$151,0)),0)+IFERROR(INDEX('Hoja de Trabajo para listado'!$DE$153:$DG$274,MATCH($A413,'Hoja de Trabajo para listado'!$DE$153:$DE$1048576,0),MATCH((CUADRO!J$4&amp;$E413),'Hoja de Trabajo para listado'!$DE$151:$DG$151,0)),0)+IFERROR(INDEX('Hoja de Trabajo para listado'!$CD$155:$DC$1048576,MATCH($A413,'Hoja de Trabajo para listado'!$CD$155:$CD$1048576,0),MATCH((CUADRO!J$4&amp;$E413),'Hoja de Trabajo para listado'!$CD$151:$DC$151,0)),0)</f>
        <v>0</v>
      </c>
      <c r="K413" s="241">
        <f ca="1">+IFERROR(INDEX('Hoja de Trabajo para listado'!$A$155:$Z$1048576,MATCH($A413,'Hoja de Trabajo para listado'!$A$155:$A$1048576,0),MATCH((CUADRO!K$4&amp;$E413),'Hoja de Trabajo para listado'!$A$151:$Z$151,0)),0)+IFERROR(INDEX('Hoja de Trabajo para listado'!$AB$155:$BA$1048576,MATCH($A413,'Hoja de Trabajo para listado'!$AB$155:$AB$1048576,0),MATCH((CUADRO!K$4&amp;$E413),'Hoja de Trabajo para listado'!$AB$151:$BA$151,0)),0)+IFERROR(INDEX('Hoja de Trabajo para listado'!$BC$155:$CB$1048576,MATCH($A413,'Hoja de Trabajo para listado'!$BC$155:$BC$1048576,0),MATCH((CUADRO!K$4&amp;$E413),'Hoja de Trabajo para listado'!$BC$151:$CB$151,0)),0)+IFERROR(INDEX('Hoja de Trabajo para listado'!$DE$153:$DG$274,MATCH($A413,'Hoja de Trabajo para listado'!$DE$153:$DE$1048576,0),MATCH((CUADRO!K$4&amp;$E413),'Hoja de Trabajo para listado'!$DE$151:$DG$151,0)),0)+IFERROR(INDEX('Hoja de Trabajo para listado'!$CD$155:$DC$1048576,MATCH($A413,'Hoja de Trabajo para listado'!$CD$155:$CD$1048576,0),MATCH((CUADRO!K$4&amp;$E413),'Hoja de Trabajo para listado'!$CD$151:$DC$151,0)),0)</f>
        <v>0</v>
      </c>
      <c r="L413" s="241">
        <f ca="1">+IFERROR(INDEX('Hoja de Trabajo para listado'!$A$155:$Z$1048576,MATCH($A413,'Hoja de Trabajo para listado'!$A$155:$A$1048576,0),MATCH((CUADRO!L$4&amp;$E413),'Hoja de Trabajo para listado'!$A$151:$Z$151,0)),0)+IFERROR(INDEX('Hoja de Trabajo para listado'!$AB$155:$BA$1048576,MATCH($A413,'Hoja de Trabajo para listado'!$AB$155:$AB$1048576,0),MATCH((CUADRO!L$4&amp;$E413),'Hoja de Trabajo para listado'!$AB$151:$BA$151,0)),0)+IFERROR(INDEX('Hoja de Trabajo para listado'!$BC$155:$CB$1048576,MATCH($A413,'Hoja de Trabajo para listado'!$BC$155:$BC$1048576,0),MATCH((CUADRO!L$4&amp;$E413),'Hoja de Trabajo para listado'!$BC$151:$CB$151,0)),0)+IFERROR(INDEX('Hoja de Trabajo para listado'!$DE$153:$DG$274,MATCH($A413,'Hoja de Trabajo para listado'!$DE$153:$DE$1048576,0),MATCH((CUADRO!L$4&amp;$E413),'Hoja de Trabajo para listado'!$DE$151:$DG$151,0)),0)+IFERROR(INDEX('Hoja de Trabajo para listado'!$CD$155:$DC$1048576,MATCH($A413,'Hoja de Trabajo para listado'!$CD$155:$CD$1048576,0),MATCH((CUADRO!L$4&amp;$E413),'Hoja de Trabajo para listado'!$CD$151:$DC$151,0)),0)</f>
        <v>0</v>
      </c>
      <c r="M413" s="241">
        <f ca="1">+IFERROR(INDEX('Hoja de Trabajo para listado'!$A$155:$Z$1048576,MATCH($A413,'Hoja de Trabajo para listado'!$A$155:$A$1048576,0),MATCH((CUADRO!M$4&amp;$E413),'Hoja de Trabajo para listado'!$A$151:$Z$151,0)),0)+IFERROR(INDEX('Hoja de Trabajo para listado'!$AB$155:$BA$1048576,MATCH($A413,'Hoja de Trabajo para listado'!$AB$155:$AB$1048576,0),MATCH((CUADRO!M$4&amp;$E413),'Hoja de Trabajo para listado'!$AB$151:$BA$151,0)),0)+IFERROR(INDEX('Hoja de Trabajo para listado'!$BC$155:$CB$1048576,MATCH($A413,'Hoja de Trabajo para listado'!$BC$155:$BC$1048576,0),MATCH((CUADRO!M$4&amp;$E413),'Hoja de Trabajo para listado'!$BC$151:$CB$151,0)),0)+IFERROR(INDEX('Hoja de Trabajo para listado'!$DE$153:$DG$274,MATCH($A413,'Hoja de Trabajo para listado'!$DE$153:$DE$1048576,0),MATCH((CUADRO!M$4&amp;$E413),'Hoja de Trabajo para listado'!$DE$151:$DG$151,0)),0)+IFERROR(INDEX('Hoja de Trabajo para listado'!$CD$155:$DC$1048576,MATCH($A413,'Hoja de Trabajo para listado'!$CD$155:$CD$1048576,0),MATCH((CUADRO!M$4&amp;$E413),'Hoja de Trabajo para listado'!$CD$151:$DC$151,0)),0)</f>
        <v>0</v>
      </c>
      <c r="N413" s="241">
        <f ca="1">+IFERROR(INDEX('Hoja de Trabajo para listado'!$A$155:$Z$1048576,MATCH($A413,'Hoja de Trabajo para listado'!$A$155:$A$1048576,0),MATCH((CUADRO!N$4&amp;$E413),'Hoja de Trabajo para listado'!$A$151:$Z$151,0)),0)+IFERROR(INDEX('Hoja de Trabajo para listado'!$AB$155:$BA$1048576,MATCH($A413,'Hoja de Trabajo para listado'!$AB$155:$AB$1048576,0),MATCH((CUADRO!N$4&amp;$E413),'Hoja de Trabajo para listado'!$AB$151:$BA$151,0)),0)+IFERROR(INDEX('Hoja de Trabajo para listado'!$BC$155:$CB$1048576,MATCH($A413,'Hoja de Trabajo para listado'!$BC$155:$BC$1048576,0),MATCH((CUADRO!N$4&amp;$E413),'Hoja de Trabajo para listado'!$BC$151:$CB$151,0)),0)+IFERROR(INDEX('Hoja de Trabajo para listado'!$DE$153:$DG$274,MATCH($A413,'Hoja de Trabajo para listado'!$DE$153:$DE$1048576,0),MATCH((CUADRO!N$4&amp;$E413),'Hoja de Trabajo para listado'!$DE$151:$DG$151,0)),0)+IFERROR(INDEX('Hoja de Trabajo para listado'!$CD$155:$DC$1048576,MATCH($A413,'Hoja de Trabajo para listado'!$CD$155:$CD$1048576,0),MATCH((CUADRO!N$4&amp;$E413),'Hoja de Trabajo para listado'!$CD$151:$DC$151,0)),0)</f>
        <v>0</v>
      </c>
      <c r="O413" s="241">
        <f ca="1">+IFERROR(INDEX('Hoja de Trabajo para listado'!$A$155:$Z$1048576,MATCH($A413,'Hoja de Trabajo para listado'!$A$155:$A$1048576,0),MATCH((CUADRO!O$4&amp;$E413),'Hoja de Trabajo para listado'!$A$151:$Z$151,0)),0)+IFERROR(INDEX('Hoja de Trabajo para listado'!$AB$155:$BA$1048576,MATCH($A413,'Hoja de Trabajo para listado'!$AB$155:$AB$1048576,0),MATCH((CUADRO!O$4&amp;$E413),'Hoja de Trabajo para listado'!$AB$151:$BA$151,0)),0)+IFERROR(INDEX('Hoja de Trabajo para listado'!$BC$155:$CB$1048576,MATCH($A413,'Hoja de Trabajo para listado'!$BC$155:$BC$1048576,0),MATCH((CUADRO!O$4&amp;$E413),'Hoja de Trabajo para listado'!$BC$151:$CB$151,0)),0)+IFERROR(INDEX('Hoja de Trabajo para listado'!$DE$153:$DG$274,MATCH($A413,'Hoja de Trabajo para listado'!$DE$153:$DE$1048576,0),MATCH((CUADRO!O$4&amp;$E413),'Hoja de Trabajo para listado'!$DE$151:$DG$151,0)),0)+IFERROR(INDEX('Hoja de Trabajo para listado'!$CD$155:$DC$1048576,MATCH($A413,'Hoja de Trabajo para listado'!$CD$155:$CD$1048576,0),MATCH((CUADRO!O$4&amp;$E413),'Hoja de Trabajo para listado'!$CD$151:$DC$151,0)),0)</f>
        <v>6416462.25</v>
      </c>
      <c r="P413" s="241">
        <f ca="1">+IFERROR(INDEX('Hoja de Trabajo para listado'!$A$155:$Z$1048576,MATCH($A413,'Hoja de Trabajo para listado'!$A$155:$A$1048576,0),MATCH((CUADRO!P$4&amp;$E413),'Hoja de Trabajo para listado'!$A$151:$Z$151,0)),0)+IFERROR(INDEX('Hoja de Trabajo para listado'!$AB$155:$BA$1048576,MATCH($A413,'Hoja de Trabajo para listado'!$AB$155:$AB$1048576,0),MATCH((CUADRO!P$4&amp;$E413),'Hoja de Trabajo para listado'!$AB$151:$BA$151,0)),0)+IFERROR(INDEX('Hoja de Trabajo para listado'!$BC$155:$CB$1048576,MATCH($A413,'Hoja de Trabajo para listado'!$BC$155:$BC$1048576,0),MATCH((CUADRO!P$4&amp;$E413),'Hoja de Trabajo para listado'!$BC$151:$CB$151,0)),0)+IFERROR(INDEX('Hoja de Trabajo para listado'!$DE$153:$DG$274,MATCH($A413,'Hoja de Trabajo para listado'!$DE$153:$DE$1048576,0),MATCH((CUADRO!P$4&amp;$E413),'Hoja de Trabajo para listado'!$DE$151:$DG$151,0)),0)+IFERROR(INDEX('Hoja de Trabajo para listado'!$CD$155:$DC$1048576,MATCH($A413,'Hoja de Trabajo para listado'!$CD$155:$CD$1048576,0),MATCH((CUADRO!P$4&amp;$E413),'Hoja de Trabajo para listado'!$CD$151:$DC$151,0)),0)</f>
        <v>0</v>
      </c>
      <c r="Q413" s="241">
        <f ca="1">+IFERROR(INDEX('Hoja de Trabajo para listado'!$A$155:$Z$1048576,MATCH($A413,'Hoja de Trabajo para listado'!$A$155:$A$1048576,0),MATCH((CUADRO!Q$4&amp;$E413),'Hoja de Trabajo para listado'!$A$151:$Z$151,0)),0)+IFERROR(INDEX('Hoja de Trabajo para listado'!$AB$155:$BA$1048576,MATCH($A413,'Hoja de Trabajo para listado'!$AB$155:$AB$1048576,0),MATCH((CUADRO!Q$4&amp;$E413),'Hoja de Trabajo para listado'!$AB$151:$BA$151,0)),0)+IFERROR(INDEX('Hoja de Trabajo para listado'!$BC$155:$CB$1048576,MATCH($A413,'Hoja de Trabajo para listado'!$BC$155:$BC$1048576,0),MATCH((CUADRO!Q$4&amp;$E413),'Hoja de Trabajo para listado'!$BC$151:$CB$151,0)),0)+IFERROR(INDEX('Hoja de Trabajo para listado'!$DE$153:$DG$274,MATCH($A413,'Hoja de Trabajo para listado'!$DE$153:$DE$1048576,0),MATCH((CUADRO!Q$4&amp;$E413),'Hoja de Trabajo para listado'!$DE$151:$DG$151,0)),0)+IFERROR(INDEX('Hoja de Trabajo para listado'!$CD$155:$DC$1048576,MATCH($A413,'Hoja de Trabajo para listado'!$CD$155:$CD$1048576,0),MATCH((CUADRO!Q$4&amp;$E413),'Hoja de Trabajo para listado'!$CD$151:$DC$151,0)),0)</f>
        <v>0</v>
      </c>
      <c r="R413" s="241">
        <f t="shared" ca="1" si="19"/>
        <v>6416462.25</v>
      </c>
      <c r="S413" s="260"/>
      <c r="T413" s="241">
        <f ca="1">+T414</f>
        <v>9797527.0800000001</v>
      </c>
      <c r="U413" s="240">
        <f t="shared" si="20"/>
        <v>1</v>
      </c>
      <c r="V413" s="327" t="str">
        <f>+VLOOKUP(A413,bd_lista!$A$3:$E$592,5,FALSE)</f>
        <v>Instituciones Financieras no Bancarias</v>
      </c>
      <c r="W413" s="397" t="str">
        <f>+V413</f>
        <v>Instituciones Financieras no Bancarias</v>
      </c>
      <c r="X413" s="240">
        <v>99</v>
      </c>
      <c r="Y413" s="240" t="s">
        <v>1370</v>
      </c>
      <c r="Z413" s="290">
        <f>+X413</f>
        <v>99</v>
      </c>
      <c r="AA413" s="315" t="str">
        <f>+Y413</f>
        <v>Tesoro General de la Nación</v>
      </c>
    </row>
    <row r="414" spans="1:27" customFormat="1" ht="27" hidden="1" customHeight="1">
      <c r="A414" s="32">
        <v>862</v>
      </c>
      <c r="B414" s="394"/>
      <c r="C414" s="327" t="str">
        <f>+VLOOKUP(A414,bd_lista!$A$3:$C$592,3,FALSE)</f>
        <v>Fondo Nacional de Desarrollo Regional</v>
      </c>
      <c r="D414" s="396"/>
      <c r="E414" s="242" t="s">
        <v>1304</v>
      </c>
      <c r="F414" s="241">
        <f ca="1">+IFERROR(INDEX('Hoja de Trabajo para listado'!$A$155:$Z$1048576,MATCH($A414,'Hoja de Trabajo para listado'!$A$155:$A$1048576,0),MATCH((CUADRO!F$4&amp;$E414),'Hoja de Trabajo para listado'!$A$151:$Z$151,0)),0)+IFERROR(INDEX('Hoja de Trabajo para listado'!$AB$155:$BA$1048576,MATCH($A414,'Hoja de Trabajo para listado'!$AB$155:$AB$1048576,0),MATCH((CUADRO!F$4&amp;$E414),'Hoja de Trabajo para listado'!$AB$151:$BA$151,0)),0)+IFERROR(INDEX('Hoja de Trabajo para listado'!$BC$155:$CB$1048576,MATCH($A414,'Hoja de Trabajo para listado'!$BC$155:$BC$1048576,0),MATCH((CUADRO!F$4&amp;$E414),'Hoja de Trabajo para listado'!$BC$151:$CB$151,0)),0)+IFERROR(INDEX('Hoja de Trabajo para listado'!$DE$153:$DG$274,MATCH($A414,'Hoja de Trabajo para listado'!$DE$153:$DE$1048576,0),MATCH((CUADRO!F$4&amp;$E414),'Hoja de Trabajo para listado'!$DE$151:$DG$151,0)),0)+IFERROR(INDEX('Hoja de Trabajo para listado'!$CD$155:$DC$1048576,MATCH($A414,'Hoja de Trabajo para listado'!$CD$155:$CD$1048576,0),MATCH((CUADRO!F$4&amp;$E414),'Hoja de Trabajo para listado'!$CD$151:$DC$151,0)),0)</f>
        <v>0</v>
      </c>
      <c r="G414" s="241">
        <f ca="1">+IFERROR(INDEX('Hoja de Trabajo para listado'!$A$155:$Z$1048576,MATCH($A414,'Hoja de Trabajo para listado'!$A$155:$A$1048576,0),MATCH((CUADRO!G$4&amp;$E414),'Hoja de Trabajo para listado'!$A$151:$Z$151,0)),0)+IFERROR(INDEX('Hoja de Trabajo para listado'!$AB$155:$BA$1048576,MATCH($A414,'Hoja de Trabajo para listado'!$AB$155:$AB$1048576,0),MATCH((CUADRO!G$4&amp;$E414),'Hoja de Trabajo para listado'!$AB$151:$BA$151,0)),0)+IFERROR(INDEX('Hoja de Trabajo para listado'!$BC$155:$CB$1048576,MATCH($A414,'Hoja de Trabajo para listado'!$BC$155:$BC$1048576,0),MATCH((CUADRO!G$4&amp;$E414),'Hoja de Trabajo para listado'!$BC$151:$CB$151,0)),0)+IFERROR(INDEX('Hoja de Trabajo para listado'!$DE$153:$DG$274,MATCH($A414,'Hoja de Trabajo para listado'!$DE$153:$DE$1048576,0),MATCH((CUADRO!G$4&amp;$E414),'Hoja de Trabajo para listado'!$DE$151:$DG$151,0)),0)+IFERROR(INDEX('Hoja de Trabajo para listado'!$CD$155:$DC$1048576,MATCH($A414,'Hoja de Trabajo para listado'!$CD$155:$CD$1048576,0),MATCH((CUADRO!G$4&amp;$E414),'Hoja de Trabajo para listado'!$CD$151:$DC$151,0)),0)</f>
        <v>0</v>
      </c>
      <c r="H414" s="241">
        <f ca="1">+IFERROR(INDEX('Hoja de Trabajo para listado'!$A$155:$Z$1048576,MATCH($A414,'Hoja de Trabajo para listado'!$A$155:$A$1048576,0),MATCH((CUADRO!H$4&amp;$E414),'Hoja de Trabajo para listado'!$A$151:$Z$151,0)),0)+IFERROR(INDEX('Hoja de Trabajo para listado'!$AB$155:$BA$1048576,MATCH($A414,'Hoja de Trabajo para listado'!$AB$155:$AB$1048576,0),MATCH((CUADRO!H$4&amp;$E414),'Hoja de Trabajo para listado'!$AB$151:$BA$151,0)),0)+IFERROR(INDEX('Hoja de Trabajo para listado'!$BC$155:$CB$1048576,MATCH($A414,'Hoja de Trabajo para listado'!$BC$155:$BC$1048576,0),MATCH((CUADRO!H$4&amp;$E414),'Hoja de Trabajo para listado'!$BC$151:$CB$151,0)),0)+IFERROR(INDEX('Hoja de Trabajo para listado'!$DE$153:$DG$274,MATCH($A414,'Hoja de Trabajo para listado'!$DE$153:$DE$1048576,0),MATCH((CUADRO!H$4&amp;$E414),'Hoja de Trabajo para listado'!$DE$151:$DG$151,0)),0)+IFERROR(INDEX('Hoja de Trabajo para listado'!$CD$155:$DC$1048576,MATCH($A414,'Hoja de Trabajo para listado'!$CD$155:$CD$1048576,0),MATCH((CUADRO!H$4&amp;$E414),'Hoja de Trabajo para listado'!$CD$151:$DC$151,0)),0)</f>
        <v>0</v>
      </c>
      <c r="I414" s="241">
        <f ca="1">+IFERROR(INDEX('Hoja de Trabajo para listado'!$A$155:$Z$1048576,MATCH($A414,'Hoja de Trabajo para listado'!$A$155:$A$1048576,0),MATCH((CUADRO!I$4&amp;$E414),'Hoja de Trabajo para listado'!$A$151:$Z$151,0)),0)+IFERROR(INDEX('Hoja de Trabajo para listado'!$AB$155:$BA$1048576,MATCH($A414,'Hoja de Trabajo para listado'!$AB$155:$AB$1048576,0),MATCH((CUADRO!I$4&amp;$E414),'Hoja de Trabajo para listado'!$AB$151:$BA$151,0)),0)+IFERROR(INDEX('Hoja de Trabajo para listado'!$BC$155:$CB$1048576,MATCH($A414,'Hoja de Trabajo para listado'!$BC$155:$BC$1048576,0),MATCH((CUADRO!I$4&amp;$E414),'Hoja de Trabajo para listado'!$BC$151:$CB$151,0)),0)+IFERROR(INDEX('Hoja de Trabajo para listado'!$DE$153:$DG$274,MATCH($A414,'Hoja de Trabajo para listado'!$DE$153:$DE$1048576,0),MATCH((CUADRO!I$4&amp;$E414),'Hoja de Trabajo para listado'!$DE$151:$DG$151,0)),0)+IFERROR(INDEX('Hoja de Trabajo para listado'!$CD$155:$DC$1048576,MATCH($A414,'Hoja de Trabajo para listado'!$CD$155:$CD$1048576,0),MATCH((CUADRO!I$4&amp;$E414),'Hoja de Trabajo para listado'!$CD$151:$DC$151,0)),0)</f>
        <v>0</v>
      </c>
      <c r="J414" s="241">
        <f ca="1">+IFERROR(INDEX('Hoja de Trabajo para listado'!$A$155:$Z$1048576,MATCH($A414,'Hoja de Trabajo para listado'!$A$155:$A$1048576,0),MATCH((CUADRO!J$4&amp;$E414),'Hoja de Trabajo para listado'!$A$151:$Z$151,0)),0)+IFERROR(INDEX('Hoja de Trabajo para listado'!$AB$155:$BA$1048576,MATCH($A414,'Hoja de Trabajo para listado'!$AB$155:$AB$1048576,0),MATCH((CUADRO!J$4&amp;$E414),'Hoja de Trabajo para listado'!$AB$151:$BA$151,0)),0)+IFERROR(INDEX('Hoja de Trabajo para listado'!$BC$155:$CB$1048576,MATCH($A414,'Hoja de Trabajo para listado'!$BC$155:$BC$1048576,0),MATCH((CUADRO!J$4&amp;$E414),'Hoja de Trabajo para listado'!$BC$151:$CB$151,0)),0)+IFERROR(INDEX('Hoja de Trabajo para listado'!$DE$153:$DG$274,MATCH($A414,'Hoja de Trabajo para listado'!$DE$153:$DE$1048576,0),MATCH((CUADRO!J$4&amp;$E414),'Hoja de Trabajo para listado'!$DE$151:$DG$151,0)),0)+IFERROR(INDEX('Hoja de Trabajo para listado'!$CD$155:$DC$1048576,MATCH($A414,'Hoja de Trabajo para listado'!$CD$155:$CD$1048576,0),MATCH((CUADRO!J$4&amp;$E414),'Hoja de Trabajo para listado'!$CD$151:$DC$151,0)),0)</f>
        <v>0</v>
      </c>
      <c r="K414" s="241">
        <f ca="1">+IFERROR(INDEX('Hoja de Trabajo para listado'!$A$155:$Z$1048576,MATCH($A414,'Hoja de Trabajo para listado'!$A$155:$A$1048576,0),MATCH((CUADRO!K$4&amp;$E414),'Hoja de Trabajo para listado'!$A$151:$Z$151,0)),0)+IFERROR(INDEX('Hoja de Trabajo para listado'!$AB$155:$BA$1048576,MATCH($A414,'Hoja de Trabajo para listado'!$AB$155:$AB$1048576,0),MATCH((CUADRO!K$4&amp;$E414),'Hoja de Trabajo para listado'!$AB$151:$BA$151,0)),0)+IFERROR(INDEX('Hoja de Trabajo para listado'!$BC$155:$CB$1048576,MATCH($A414,'Hoja de Trabajo para listado'!$BC$155:$BC$1048576,0),MATCH((CUADRO!K$4&amp;$E414),'Hoja de Trabajo para listado'!$BC$151:$CB$151,0)),0)+IFERROR(INDEX('Hoja de Trabajo para listado'!$DE$153:$DG$274,MATCH($A414,'Hoja de Trabajo para listado'!$DE$153:$DE$1048576,0),MATCH((CUADRO!K$4&amp;$E414),'Hoja de Trabajo para listado'!$DE$151:$DG$151,0)),0)+IFERROR(INDEX('Hoja de Trabajo para listado'!$CD$155:$DC$1048576,MATCH($A414,'Hoja de Trabajo para listado'!$CD$155:$CD$1048576,0),MATCH((CUADRO!K$4&amp;$E414),'Hoja de Trabajo para listado'!$CD$151:$DC$151,0)),0)</f>
        <v>0</v>
      </c>
      <c r="L414" s="241">
        <f ca="1">+IFERROR(INDEX('Hoja de Trabajo para listado'!$A$155:$Z$1048576,MATCH($A414,'Hoja de Trabajo para listado'!$A$155:$A$1048576,0),MATCH((CUADRO!L$4&amp;$E414),'Hoja de Trabajo para listado'!$A$151:$Z$151,0)),0)+IFERROR(INDEX('Hoja de Trabajo para listado'!$AB$155:$BA$1048576,MATCH($A414,'Hoja de Trabajo para listado'!$AB$155:$AB$1048576,0),MATCH((CUADRO!L$4&amp;$E414),'Hoja de Trabajo para listado'!$AB$151:$BA$151,0)),0)+IFERROR(INDEX('Hoja de Trabajo para listado'!$BC$155:$CB$1048576,MATCH($A414,'Hoja de Trabajo para listado'!$BC$155:$BC$1048576,0),MATCH((CUADRO!L$4&amp;$E414),'Hoja de Trabajo para listado'!$BC$151:$CB$151,0)),0)+IFERROR(INDEX('Hoja de Trabajo para listado'!$DE$153:$DG$274,MATCH($A414,'Hoja de Trabajo para listado'!$DE$153:$DE$1048576,0),MATCH((CUADRO!L$4&amp;$E414),'Hoja de Trabajo para listado'!$DE$151:$DG$151,0)),0)+IFERROR(INDEX('Hoja de Trabajo para listado'!$CD$155:$DC$1048576,MATCH($A414,'Hoja de Trabajo para listado'!$CD$155:$CD$1048576,0),MATCH((CUADRO!L$4&amp;$E414),'Hoja de Trabajo para listado'!$CD$151:$DC$151,0)),0)</f>
        <v>0</v>
      </c>
      <c r="M414" s="241">
        <f ca="1">+IFERROR(INDEX('Hoja de Trabajo para listado'!$A$155:$Z$1048576,MATCH($A414,'Hoja de Trabajo para listado'!$A$155:$A$1048576,0),MATCH((CUADRO!M$4&amp;$E414),'Hoja de Trabajo para listado'!$A$151:$Z$151,0)),0)+IFERROR(INDEX('Hoja de Trabajo para listado'!$AB$155:$BA$1048576,MATCH($A414,'Hoja de Trabajo para listado'!$AB$155:$AB$1048576,0),MATCH((CUADRO!M$4&amp;$E414),'Hoja de Trabajo para listado'!$AB$151:$BA$151,0)),0)+IFERROR(INDEX('Hoja de Trabajo para listado'!$BC$155:$CB$1048576,MATCH($A414,'Hoja de Trabajo para listado'!$BC$155:$BC$1048576,0),MATCH((CUADRO!M$4&amp;$E414),'Hoja de Trabajo para listado'!$BC$151:$CB$151,0)),0)+IFERROR(INDEX('Hoja de Trabajo para listado'!$DE$153:$DG$274,MATCH($A414,'Hoja de Trabajo para listado'!$DE$153:$DE$1048576,0),MATCH((CUADRO!M$4&amp;$E414),'Hoja de Trabajo para listado'!$DE$151:$DG$151,0)),0)+IFERROR(INDEX('Hoja de Trabajo para listado'!$CD$155:$DC$1048576,MATCH($A414,'Hoja de Trabajo para listado'!$CD$155:$CD$1048576,0),MATCH((CUADRO!M$4&amp;$E414),'Hoja de Trabajo para listado'!$CD$151:$DC$151,0)),0)</f>
        <v>0</v>
      </c>
      <c r="N414" s="241">
        <f ca="1">+IFERROR(INDEX('Hoja de Trabajo para listado'!$A$155:$Z$1048576,MATCH($A414,'Hoja de Trabajo para listado'!$A$155:$A$1048576,0),MATCH((CUADRO!N$4&amp;$E414),'Hoja de Trabajo para listado'!$A$151:$Z$151,0)),0)+IFERROR(INDEX('Hoja de Trabajo para listado'!$AB$155:$BA$1048576,MATCH($A414,'Hoja de Trabajo para listado'!$AB$155:$AB$1048576,0),MATCH((CUADRO!N$4&amp;$E414),'Hoja de Trabajo para listado'!$AB$151:$BA$151,0)),0)+IFERROR(INDEX('Hoja de Trabajo para listado'!$BC$155:$CB$1048576,MATCH($A414,'Hoja de Trabajo para listado'!$BC$155:$BC$1048576,0),MATCH((CUADRO!N$4&amp;$E414),'Hoja de Trabajo para listado'!$BC$151:$CB$151,0)),0)+IFERROR(INDEX('Hoja de Trabajo para listado'!$DE$153:$DG$274,MATCH($A414,'Hoja de Trabajo para listado'!$DE$153:$DE$1048576,0),MATCH((CUADRO!N$4&amp;$E414),'Hoja de Trabajo para listado'!$DE$151:$DG$151,0)),0)+IFERROR(INDEX('Hoja de Trabajo para listado'!$CD$155:$DC$1048576,MATCH($A414,'Hoja de Trabajo para listado'!$CD$155:$CD$1048576,0),MATCH((CUADRO!N$4&amp;$E414),'Hoja de Trabajo para listado'!$CD$151:$DC$151,0)),0)</f>
        <v>0</v>
      </c>
      <c r="O414" s="241">
        <f ca="1">+IFERROR(INDEX('Hoja de Trabajo para listado'!$A$155:$Z$1048576,MATCH($A414,'Hoja de Trabajo para listado'!$A$155:$A$1048576,0),MATCH((CUADRO!O$4&amp;$E414),'Hoja de Trabajo para listado'!$A$151:$Z$151,0)),0)+IFERROR(INDEX('Hoja de Trabajo para listado'!$AB$155:$BA$1048576,MATCH($A414,'Hoja de Trabajo para listado'!$AB$155:$AB$1048576,0),MATCH((CUADRO!O$4&amp;$E414),'Hoja de Trabajo para listado'!$AB$151:$BA$151,0)),0)+IFERROR(INDEX('Hoja de Trabajo para listado'!$BC$155:$CB$1048576,MATCH($A414,'Hoja de Trabajo para listado'!$BC$155:$BC$1048576,0),MATCH((CUADRO!O$4&amp;$E414),'Hoja de Trabajo para listado'!$BC$151:$CB$151,0)),0)+IFERROR(INDEX('Hoja de Trabajo para listado'!$DE$153:$DG$274,MATCH($A414,'Hoja de Trabajo para listado'!$DE$153:$DE$1048576,0),MATCH((CUADRO!O$4&amp;$E414),'Hoja de Trabajo para listado'!$DE$151:$DG$151,0)),0)+IFERROR(INDEX('Hoja de Trabajo para listado'!$CD$155:$DC$1048576,MATCH($A414,'Hoja de Trabajo para listado'!$CD$155:$CD$1048576,0),MATCH((CUADRO!O$4&amp;$E414),'Hoja de Trabajo para listado'!$CD$151:$DC$151,0)),0)</f>
        <v>703389.35000000009</v>
      </c>
      <c r="P414" s="241">
        <f ca="1">+IFERROR(INDEX('Hoja de Trabajo para listado'!$A$155:$Z$1048576,MATCH($A414,'Hoja de Trabajo para listado'!$A$155:$A$1048576,0),MATCH((CUADRO!P$4&amp;$E414),'Hoja de Trabajo para listado'!$A$151:$Z$151,0)),0)+IFERROR(INDEX('Hoja de Trabajo para listado'!$AB$155:$BA$1048576,MATCH($A414,'Hoja de Trabajo para listado'!$AB$155:$AB$1048576,0),MATCH((CUADRO!P$4&amp;$E414),'Hoja de Trabajo para listado'!$AB$151:$BA$151,0)),0)+IFERROR(INDEX('Hoja de Trabajo para listado'!$BC$155:$CB$1048576,MATCH($A414,'Hoja de Trabajo para listado'!$BC$155:$BC$1048576,0),MATCH((CUADRO!P$4&amp;$E414),'Hoja de Trabajo para listado'!$BC$151:$CB$151,0)),0)+IFERROR(INDEX('Hoja de Trabajo para listado'!$DE$153:$DG$274,MATCH($A414,'Hoja de Trabajo para listado'!$DE$153:$DE$1048576,0),MATCH((CUADRO!P$4&amp;$E414),'Hoja de Trabajo para listado'!$DE$151:$DG$151,0)),0)+IFERROR(INDEX('Hoja de Trabajo para listado'!$CD$155:$DC$1048576,MATCH($A414,'Hoja de Trabajo para listado'!$CD$155:$CD$1048576,0),MATCH((CUADRO!P$4&amp;$E414),'Hoja de Trabajo para listado'!$CD$151:$DC$151,0)),0)</f>
        <v>2677675.4800000004</v>
      </c>
      <c r="Q414" s="241">
        <f ca="1">+IFERROR(INDEX('Hoja de Trabajo para listado'!$A$155:$Z$1048576,MATCH($A414,'Hoja de Trabajo para listado'!$A$155:$A$1048576,0),MATCH((CUADRO!Q$4&amp;$E414),'Hoja de Trabajo para listado'!$A$151:$Z$151,0)),0)+IFERROR(INDEX('Hoja de Trabajo para listado'!$AB$155:$BA$1048576,MATCH($A414,'Hoja de Trabajo para listado'!$AB$155:$AB$1048576,0),MATCH((CUADRO!Q$4&amp;$E414),'Hoja de Trabajo para listado'!$AB$151:$BA$151,0)),0)+IFERROR(INDEX('Hoja de Trabajo para listado'!$BC$155:$CB$1048576,MATCH($A414,'Hoja de Trabajo para listado'!$BC$155:$BC$1048576,0),MATCH((CUADRO!Q$4&amp;$E414),'Hoja de Trabajo para listado'!$BC$151:$CB$151,0)),0)+IFERROR(INDEX('Hoja de Trabajo para listado'!$DE$153:$DG$274,MATCH($A414,'Hoja de Trabajo para listado'!$DE$153:$DE$1048576,0),MATCH((CUADRO!Q$4&amp;$E414),'Hoja de Trabajo para listado'!$DE$151:$DG$151,0)),0)+IFERROR(INDEX('Hoja de Trabajo para listado'!$CD$155:$DC$1048576,MATCH($A414,'Hoja de Trabajo para listado'!$CD$155:$CD$1048576,0),MATCH((CUADRO!Q$4&amp;$E414),'Hoja de Trabajo para listado'!$CD$151:$DC$151,0)),0)</f>
        <v>0</v>
      </c>
      <c r="R414" s="241">
        <f t="shared" ca="1" si="19"/>
        <v>3381064.8300000005</v>
      </c>
      <c r="S414" s="241">
        <f ca="1">+R413+R414</f>
        <v>9797527.0800000001</v>
      </c>
      <c r="T414" s="241">
        <f ca="1">+S414</f>
        <v>9797527.0800000001</v>
      </c>
      <c r="U414" s="240">
        <f t="shared" si="20"/>
        <v>2</v>
      </c>
      <c r="V414" s="327" t="str">
        <f>+VLOOKUP(A414,bd_lista!$A$3:$E$592,5,FALSE)</f>
        <v>Instituciones Financieras no Bancarias</v>
      </c>
      <c r="W414" s="398"/>
      <c r="X414" s="240">
        <v>99</v>
      </c>
      <c r="Y414" s="240" t="s">
        <v>1370</v>
      </c>
      <c r="Z414" s="288"/>
      <c r="AA414" s="317"/>
    </row>
    <row r="415" spans="1:27" ht="15" hidden="1" customHeight="1">
      <c r="A415" s="32">
        <v>865</v>
      </c>
      <c r="B415" s="393">
        <f>+A415</f>
        <v>865</v>
      </c>
      <c r="C415" s="245" t="str">
        <f>+VLOOKUP(A415,bd_lista!$A$3:$C$592,3,FALSE)</f>
        <v>Fondo de Desarrollo del Sist.Fin. y Apoyo al Sec.Productivo</v>
      </c>
      <c r="D415" s="395" t="str">
        <f>+C415</f>
        <v>Fondo de Desarrollo del Sist.Fin. y Apoyo al Sec.Productivo</v>
      </c>
      <c r="E415" s="240" t="s">
        <v>1303</v>
      </c>
      <c r="F415" s="241">
        <f ca="1">+IFERROR(INDEX('Hoja de Trabajo para listado'!$A$155:$Z$1048576,MATCH($A415,'Hoja de Trabajo para listado'!$A$155:$A$1048576,0),MATCH((CUADRO!F$4&amp;$E415),'Hoja de Trabajo para listado'!$A$151:$Z$151,0)),0)+IFERROR(INDEX('Hoja de Trabajo para listado'!$AB$155:$BA$1048576,MATCH($A415,'Hoja de Trabajo para listado'!$AB$155:$AB$1048576,0),MATCH((CUADRO!F$4&amp;$E415),'Hoja de Trabajo para listado'!$AB$151:$BA$151,0)),0)+IFERROR(INDEX('Hoja de Trabajo para listado'!$BC$155:$CB$1048576,MATCH($A415,'Hoja de Trabajo para listado'!$BC$155:$BC$1048576,0),MATCH((CUADRO!F$4&amp;$E415),'Hoja de Trabajo para listado'!$BC$151:$CB$151,0)),0)+IFERROR(INDEX('Hoja de Trabajo para listado'!$DE$153:$DG$274,MATCH($A415,'Hoja de Trabajo para listado'!$DE$153:$DE$1048576,0),MATCH((CUADRO!F$4&amp;$E415),'Hoja de Trabajo para listado'!$DE$151:$DG$151,0)),0)+IFERROR(INDEX('Hoja de Trabajo para listado'!$CD$155:$DC$1048576,MATCH($A415,'Hoja de Trabajo para listado'!$CD$155:$CD$1048576,0),MATCH((CUADRO!F$4&amp;$E415),'Hoja de Trabajo para listado'!$CD$151:$DC$151,0)),0)</f>
        <v>0</v>
      </c>
      <c r="G415" s="241">
        <f ca="1">+IFERROR(INDEX('Hoja de Trabajo para listado'!$A$155:$Z$1048576,MATCH($A415,'Hoja de Trabajo para listado'!$A$155:$A$1048576,0),MATCH((CUADRO!G$4&amp;$E415),'Hoja de Trabajo para listado'!$A$151:$Z$151,0)),0)+IFERROR(INDEX('Hoja de Trabajo para listado'!$AB$155:$BA$1048576,MATCH($A415,'Hoja de Trabajo para listado'!$AB$155:$AB$1048576,0),MATCH((CUADRO!G$4&amp;$E415),'Hoja de Trabajo para listado'!$AB$151:$BA$151,0)),0)+IFERROR(INDEX('Hoja de Trabajo para listado'!$BC$155:$CB$1048576,MATCH($A415,'Hoja de Trabajo para listado'!$BC$155:$BC$1048576,0),MATCH((CUADRO!G$4&amp;$E415),'Hoja de Trabajo para listado'!$BC$151:$CB$151,0)),0)+IFERROR(INDEX('Hoja de Trabajo para listado'!$DE$153:$DG$274,MATCH($A415,'Hoja de Trabajo para listado'!$DE$153:$DE$1048576,0),MATCH((CUADRO!G$4&amp;$E415),'Hoja de Trabajo para listado'!$DE$151:$DG$151,0)),0)+IFERROR(INDEX('Hoja de Trabajo para listado'!$CD$155:$DC$1048576,MATCH($A415,'Hoja de Trabajo para listado'!$CD$155:$CD$1048576,0),MATCH((CUADRO!G$4&amp;$E415),'Hoja de Trabajo para listado'!$CD$151:$DC$151,0)),0)</f>
        <v>0</v>
      </c>
      <c r="H415" s="241">
        <f ca="1">+IFERROR(INDEX('Hoja de Trabajo para listado'!$A$155:$Z$1048576,MATCH($A415,'Hoja de Trabajo para listado'!$A$155:$A$1048576,0),MATCH((CUADRO!H$4&amp;$E415),'Hoja de Trabajo para listado'!$A$151:$Z$151,0)),0)+IFERROR(INDEX('Hoja de Trabajo para listado'!$AB$155:$BA$1048576,MATCH($A415,'Hoja de Trabajo para listado'!$AB$155:$AB$1048576,0),MATCH((CUADRO!H$4&amp;$E415),'Hoja de Trabajo para listado'!$AB$151:$BA$151,0)),0)+IFERROR(INDEX('Hoja de Trabajo para listado'!$BC$155:$CB$1048576,MATCH($A415,'Hoja de Trabajo para listado'!$BC$155:$BC$1048576,0),MATCH((CUADRO!H$4&amp;$E415),'Hoja de Trabajo para listado'!$BC$151:$CB$151,0)),0)+IFERROR(INDEX('Hoja de Trabajo para listado'!$DE$153:$DG$274,MATCH($A415,'Hoja de Trabajo para listado'!$DE$153:$DE$1048576,0),MATCH((CUADRO!H$4&amp;$E415),'Hoja de Trabajo para listado'!$DE$151:$DG$151,0)),0)+IFERROR(INDEX('Hoja de Trabajo para listado'!$CD$155:$DC$1048576,MATCH($A415,'Hoja de Trabajo para listado'!$CD$155:$CD$1048576,0),MATCH((CUADRO!H$4&amp;$E415),'Hoja de Trabajo para listado'!$CD$151:$DC$151,0)),0)</f>
        <v>0</v>
      </c>
      <c r="I415" s="241">
        <f ca="1">+IFERROR(INDEX('Hoja de Trabajo para listado'!$A$155:$Z$1048576,MATCH($A415,'Hoja de Trabajo para listado'!$A$155:$A$1048576,0),MATCH((CUADRO!I$4&amp;$E415),'Hoja de Trabajo para listado'!$A$151:$Z$151,0)),0)+IFERROR(INDEX('Hoja de Trabajo para listado'!$AB$155:$BA$1048576,MATCH($A415,'Hoja de Trabajo para listado'!$AB$155:$AB$1048576,0),MATCH((CUADRO!I$4&amp;$E415),'Hoja de Trabajo para listado'!$AB$151:$BA$151,0)),0)+IFERROR(INDEX('Hoja de Trabajo para listado'!$BC$155:$CB$1048576,MATCH($A415,'Hoja de Trabajo para listado'!$BC$155:$BC$1048576,0),MATCH((CUADRO!I$4&amp;$E415),'Hoja de Trabajo para listado'!$BC$151:$CB$151,0)),0)+IFERROR(INDEX('Hoja de Trabajo para listado'!$DE$153:$DG$274,MATCH($A415,'Hoja de Trabajo para listado'!$DE$153:$DE$1048576,0),MATCH((CUADRO!I$4&amp;$E415),'Hoja de Trabajo para listado'!$DE$151:$DG$151,0)),0)+IFERROR(INDEX('Hoja de Trabajo para listado'!$CD$155:$DC$1048576,MATCH($A415,'Hoja de Trabajo para listado'!$CD$155:$CD$1048576,0),MATCH((CUADRO!I$4&amp;$E415),'Hoja de Trabajo para listado'!$CD$151:$DC$151,0)),0)</f>
        <v>0</v>
      </c>
      <c r="J415" s="241">
        <f ca="1">+IFERROR(INDEX('Hoja de Trabajo para listado'!$A$155:$Z$1048576,MATCH($A415,'Hoja de Trabajo para listado'!$A$155:$A$1048576,0),MATCH((CUADRO!J$4&amp;$E415),'Hoja de Trabajo para listado'!$A$151:$Z$151,0)),0)+IFERROR(INDEX('Hoja de Trabajo para listado'!$AB$155:$BA$1048576,MATCH($A415,'Hoja de Trabajo para listado'!$AB$155:$AB$1048576,0),MATCH((CUADRO!J$4&amp;$E415),'Hoja de Trabajo para listado'!$AB$151:$BA$151,0)),0)+IFERROR(INDEX('Hoja de Trabajo para listado'!$BC$155:$CB$1048576,MATCH($A415,'Hoja de Trabajo para listado'!$BC$155:$BC$1048576,0),MATCH((CUADRO!J$4&amp;$E415),'Hoja de Trabajo para listado'!$BC$151:$CB$151,0)),0)+IFERROR(INDEX('Hoja de Trabajo para listado'!$DE$153:$DG$274,MATCH($A415,'Hoja de Trabajo para listado'!$DE$153:$DE$1048576,0),MATCH((CUADRO!J$4&amp;$E415),'Hoja de Trabajo para listado'!$DE$151:$DG$151,0)),0)+IFERROR(INDEX('Hoja de Trabajo para listado'!$CD$155:$DC$1048576,MATCH($A415,'Hoja de Trabajo para listado'!$CD$155:$CD$1048576,0),MATCH((CUADRO!J$4&amp;$E415),'Hoja de Trabajo para listado'!$CD$151:$DC$151,0)),0)</f>
        <v>0</v>
      </c>
      <c r="K415" s="241">
        <f ca="1">+IFERROR(INDEX('Hoja de Trabajo para listado'!$A$155:$Z$1048576,MATCH($A415,'Hoja de Trabajo para listado'!$A$155:$A$1048576,0),MATCH((CUADRO!K$4&amp;$E415),'Hoja de Trabajo para listado'!$A$151:$Z$151,0)),0)+IFERROR(INDEX('Hoja de Trabajo para listado'!$AB$155:$BA$1048576,MATCH($A415,'Hoja de Trabajo para listado'!$AB$155:$AB$1048576,0),MATCH((CUADRO!K$4&amp;$E415),'Hoja de Trabajo para listado'!$AB$151:$BA$151,0)),0)+IFERROR(INDEX('Hoja de Trabajo para listado'!$BC$155:$CB$1048576,MATCH($A415,'Hoja de Trabajo para listado'!$BC$155:$BC$1048576,0),MATCH((CUADRO!K$4&amp;$E415),'Hoja de Trabajo para listado'!$BC$151:$CB$151,0)),0)+IFERROR(INDEX('Hoja de Trabajo para listado'!$DE$153:$DG$274,MATCH($A415,'Hoja de Trabajo para listado'!$DE$153:$DE$1048576,0),MATCH((CUADRO!K$4&amp;$E415),'Hoja de Trabajo para listado'!$DE$151:$DG$151,0)),0)+IFERROR(INDEX('Hoja de Trabajo para listado'!$CD$155:$DC$1048576,MATCH($A415,'Hoja de Trabajo para listado'!$CD$155:$CD$1048576,0),MATCH((CUADRO!K$4&amp;$E415),'Hoja de Trabajo para listado'!$CD$151:$DC$151,0)),0)</f>
        <v>0</v>
      </c>
      <c r="L415" s="241">
        <f ca="1">+IFERROR(INDEX('Hoja de Trabajo para listado'!$A$155:$Z$1048576,MATCH($A415,'Hoja de Trabajo para listado'!$A$155:$A$1048576,0),MATCH((CUADRO!L$4&amp;$E415),'Hoja de Trabajo para listado'!$A$151:$Z$151,0)),0)+IFERROR(INDEX('Hoja de Trabajo para listado'!$AB$155:$BA$1048576,MATCH($A415,'Hoja de Trabajo para listado'!$AB$155:$AB$1048576,0),MATCH((CUADRO!L$4&amp;$E415),'Hoja de Trabajo para listado'!$AB$151:$BA$151,0)),0)+IFERROR(INDEX('Hoja de Trabajo para listado'!$BC$155:$CB$1048576,MATCH($A415,'Hoja de Trabajo para listado'!$BC$155:$BC$1048576,0),MATCH((CUADRO!L$4&amp;$E415),'Hoja de Trabajo para listado'!$BC$151:$CB$151,0)),0)+IFERROR(INDEX('Hoja de Trabajo para listado'!$DE$153:$DG$274,MATCH($A415,'Hoja de Trabajo para listado'!$DE$153:$DE$1048576,0),MATCH((CUADRO!L$4&amp;$E415),'Hoja de Trabajo para listado'!$DE$151:$DG$151,0)),0)+IFERROR(INDEX('Hoja de Trabajo para listado'!$CD$155:$DC$1048576,MATCH($A415,'Hoja de Trabajo para listado'!$CD$155:$CD$1048576,0),MATCH((CUADRO!L$4&amp;$E415),'Hoja de Trabajo para listado'!$CD$151:$DC$151,0)),0)</f>
        <v>0</v>
      </c>
      <c r="M415" s="241">
        <f ca="1">+IFERROR(INDEX('Hoja de Trabajo para listado'!$A$155:$Z$1048576,MATCH($A415,'Hoja de Trabajo para listado'!$A$155:$A$1048576,0),MATCH((CUADRO!M$4&amp;$E415),'Hoja de Trabajo para listado'!$A$151:$Z$151,0)),0)+IFERROR(INDEX('Hoja de Trabajo para listado'!$AB$155:$BA$1048576,MATCH($A415,'Hoja de Trabajo para listado'!$AB$155:$AB$1048576,0),MATCH((CUADRO!M$4&amp;$E415),'Hoja de Trabajo para listado'!$AB$151:$BA$151,0)),0)+IFERROR(INDEX('Hoja de Trabajo para listado'!$BC$155:$CB$1048576,MATCH($A415,'Hoja de Trabajo para listado'!$BC$155:$BC$1048576,0),MATCH((CUADRO!M$4&amp;$E415),'Hoja de Trabajo para listado'!$BC$151:$CB$151,0)),0)+IFERROR(INDEX('Hoja de Trabajo para listado'!$DE$153:$DG$274,MATCH($A415,'Hoja de Trabajo para listado'!$DE$153:$DE$1048576,0),MATCH((CUADRO!M$4&amp;$E415),'Hoja de Trabajo para listado'!$DE$151:$DG$151,0)),0)+IFERROR(INDEX('Hoja de Trabajo para listado'!$CD$155:$DC$1048576,MATCH($A415,'Hoja de Trabajo para listado'!$CD$155:$CD$1048576,0),MATCH((CUADRO!M$4&amp;$E415),'Hoja de Trabajo para listado'!$CD$151:$DC$151,0)),0)</f>
        <v>0</v>
      </c>
      <c r="N415" s="241">
        <f ca="1">+IFERROR(INDEX('Hoja de Trabajo para listado'!$A$155:$Z$1048576,MATCH($A415,'Hoja de Trabajo para listado'!$A$155:$A$1048576,0),MATCH((CUADRO!N$4&amp;$E415),'Hoja de Trabajo para listado'!$A$151:$Z$151,0)),0)+IFERROR(INDEX('Hoja de Trabajo para listado'!$AB$155:$BA$1048576,MATCH($A415,'Hoja de Trabajo para listado'!$AB$155:$AB$1048576,0),MATCH((CUADRO!N$4&amp;$E415),'Hoja de Trabajo para listado'!$AB$151:$BA$151,0)),0)+IFERROR(INDEX('Hoja de Trabajo para listado'!$BC$155:$CB$1048576,MATCH($A415,'Hoja de Trabajo para listado'!$BC$155:$BC$1048576,0),MATCH((CUADRO!N$4&amp;$E415),'Hoja de Trabajo para listado'!$BC$151:$CB$151,0)),0)+IFERROR(INDEX('Hoja de Trabajo para listado'!$DE$153:$DG$274,MATCH($A415,'Hoja de Trabajo para listado'!$DE$153:$DE$1048576,0),MATCH((CUADRO!N$4&amp;$E415),'Hoja de Trabajo para listado'!$DE$151:$DG$151,0)),0)+IFERROR(INDEX('Hoja de Trabajo para listado'!$CD$155:$DC$1048576,MATCH($A415,'Hoja de Trabajo para listado'!$CD$155:$CD$1048576,0),MATCH((CUADRO!N$4&amp;$E415),'Hoja de Trabajo para listado'!$CD$151:$DC$151,0)),0)</f>
        <v>0</v>
      </c>
      <c r="O415" s="241">
        <f ca="1">+IFERROR(INDEX('Hoja de Trabajo para listado'!$A$155:$Z$1048576,MATCH($A415,'Hoja de Trabajo para listado'!$A$155:$A$1048576,0),MATCH((CUADRO!O$4&amp;$E415),'Hoja de Trabajo para listado'!$A$151:$Z$151,0)),0)+IFERROR(INDEX('Hoja de Trabajo para listado'!$AB$155:$BA$1048576,MATCH($A415,'Hoja de Trabajo para listado'!$AB$155:$AB$1048576,0),MATCH((CUADRO!O$4&amp;$E415),'Hoja de Trabajo para listado'!$AB$151:$BA$151,0)),0)+IFERROR(INDEX('Hoja de Trabajo para listado'!$BC$155:$CB$1048576,MATCH($A415,'Hoja de Trabajo para listado'!$BC$155:$BC$1048576,0),MATCH((CUADRO!O$4&amp;$E415),'Hoja de Trabajo para listado'!$BC$151:$CB$151,0)),0)+IFERROR(INDEX('Hoja de Trabajo para listado'!$DE$153:$DG$274,MATCH($A415,'Hoja de Trabajo para listado'!$DE$153:$DE$1048576,0),MATCH((CUADRO!O$4&amp;$E415),'Hoja de Trabajo para listado'!$DE$151:$DG$151,0)),0)+IFERROR(INDEX('Hoja de Trabajo para listado'!$CD$155:$DC$1048576,MATCH($A415,'Hoja de Trabajo para listado'!$CD$155:$CD$1048576,0),MATCH((CUADRO!O$4&amp;$E415),'Hoja de Trabajo para listado'!$CD$151:$DC$151,0)),0)</f>
        <v>0</v>
      </c>
      <c r="P415" s="241">
        <f ca="1">+IFERROR(INDEX('Hoja de Trabajo para listado'!$A$155:$Z$1048576,MATCH($A415,'Hoja de Trabajo para listado'!$A$155:$A$1048576,0),MATCH((CUADRO!P$4&amp;$E415),'Hoja de Trabajo para listado'!$A$151:$Z$151,0)),0)+IFERROR(INDEX('Hoja de Trabajo para listado'!$AB$155:$BA$1048576,MATCH($A415,'Hoja de Trabajo para listado'!$AB$155:$AB$1048576,0),MATCH((CUADRO!P$4&amp;$E415),'Hoja de Trabajo para listado'!$AB$151:$BA$151,0)),0)+IFERROR(INDEX('Hoja de Trabajo para listado'!$BC$155:$CB$1048576,MATCH($A415,'Hoja de Trabajo para listado'!$BC$155:$BC$1048576,0),MATCH((CUADRO!P$4&amp;$E415),'Hoja de Trabajo para listado'!$BC$151:$CB$151,0)),0)+IFERROR(INDEX('Hoja de Trabajo para listado'!$DE$153:$DG$274,MATCH($A415,'Hoja de Trabajo para listado'!$DE$153:$DE$1048576,0),MATCH((CUADRO!P$4&amp;$E415),'Hoja de Trabajo para listado'!$DE$151:$DG$151,0)),0)+IFERROR(INDEX('Hoja de Trabajo para listado'!$CD$155:$DC$1048576,MATCH($A415,'Hoja de Trabajo para listado'!$CD$155:$CD$1048576,0),MATCH((CUADRO!P$4&amp;$E415),'Hoja de Trabajo para listado'!$CD$151:$DC$151,0)),0)</f>
        <v>0</v>
      </c>
      <c r="Q415" s="241">
        <f ca="1">+IFERROR(INDEX('Hoja de Trabajo para listado'!$A$155:$Z$1048576,MATCH($A415,'Hoja de Trabajo para listado'!$A$155:$A$1048576,0),MATCH((CUADRO!Q$4&amp;$E415),'Hoja de Trabajo para listado'!$A$151:$Z$151,0)),0)+IFERROR(INDEX('Hoja de Trabajo para listado'!$AB$155:$BA$1048576,MATCH($A415,'Hoja de Trabajo para listado'!$AB$155:$AB$1048576,0),MATCH((CUADRO!Q$4&amp;$E415),'Hoja de Trabajo para listado'!$AB$151:$BA$151,0)),0)+IFERROR(INDEX('Hoja de Trabajo para listado'!$BC$155:$CB$1048576,MATCH($A415,'Hoja de Trabajo para listado'!$BC$155:$BC$1048576,0),MATCH((CUADRO!Q$4&amp;$E415),'Hoja de Trabajo para listado'!$BC$151:$CB$151,0)),0)+IFERROR(INDEX('Hoja de Trabajo para listado'!$DE$153:$DG$274,MATCH($A415,'Hoja de Trabajo para listado'!$DE$153:$DE$1048576,0),MATCH((CUADRO!Q$4&amp;$E415),'Hoja de Trabajo para listado'!$DE$151:$DG$151,0)),0)+IFERROR(INDEX('Hoja de Trabajo para listado'!$CD$155:$DC$1048576,MATCH($A415,'Hoja de Trabajo para listado'!$CD$155:$CD$1048576,0),MATCH((CUADRO!Q$4&amp;$E415),'Hoja de Trabajo para listado'!$CD$151:$DC$151,0)),0)</f>
        <v>0</v>
      </c>
      <c r="R415" s="241">
        <f t="shared" ca="1" si="19"/>
        <v>0</v>
      </c>
      <c r="S415" s="370">
        <f ca="1">+R415+R416</f>
        <v>1390.21</v>
      </c>
      <c r="T415" s="265">
        <f ca="1">+T416</f>
        <v>1390.21</v>
      </c>
      <c r="U415" s="271">
        <f t="shared" si="20"/>
        <v>1</v>
      </c>
      <c r="V415" s="327" t="str">
        <f>+VLOOKUP(A415,bd_lista!$A$3:$E$592,5,FALSE)</f>
        <v>Instituciones Financieras no Bancarias</v>
      </c>
      <c r="W415" s="397" t="str">
        <f>+V415</f>
        <v>Instituciones Financieras no Bancarias</v>
      </c>
      <c r="X415" s="240">
        <v>0</v>
      </c>
      <c r="Y415" s="240" t="e">
        <f>+VLOOKUP(X415,bd_lista!$A$3:$C$592,3,FALSE)</f>
        <v>#N/A</v>
      </c>
      <c r="Z415" s="290">
        <f>+X415</f>
        <v>0</v>
      </c>
      <c r="AA415" s="291" t="e">
        <f>+Y415</f>
        <v>#N/A</v>
      </c>
    </row>
    <row r="416" spans="1:27" ht="15" hidden="1" customHeight="1">
      <c r="A416" s="32">
        <v>865</v>
      </c>
      <c r="B416" s="394"/>
      <c r="C416" s="327" t="str">
        <f>+VLOOKUP(A416,bd_lista!$A$3:$C$592,3,FALSE)</f>
        <v>Fondo de Desarrollo del Sist.Fin. y Apoyo al Sec.Productivo</v>
      </c>
      <c r="D416" s="396"/>
      <c r="E416" s="242" t="s">
        <v>1304</v>
      </c>
      <c r="F416" s="243">
        <f ca="1">+IFERROR(INDEX('Hoja de Trabajo para listado'!$A$155:$Z$1048576,MATCH($A416,'Hoja de Trabajo para listado'!$A$155:$A$1048576,0),MATCH((CUADRO!F$4&amp;$E416),'Hoja de Trabajo para listado'!$A$151:$Z$151,0)),0)+IFERROR(INDEX('Hoja de Trabajo para listado'!$AB$155:$BA$1048576,MATCH($A416,'Hoja de Trabajo para listado'!$AB$155:$AB$1048576,0),MATCH((CUADRO!F$4&amp;$E416),'Hoja de Trabajo para listado'!$AB$151:$BA$151,0)),0)+IFERROR(INDEX('Hoja de Trabajo para listado'!$BC$155:$CB$1048576,MATCH($A416,'Hoja de Trabajo para listado'!$BC$155:$BC$1048576,0),MATCH((CUADRO!F$4&amp;$E416),'Hoja de Trabajo para listado'!$BC$151:$CB$151,0)),0)+IFERROR(INDEX('Hoja de Trabajo para listado'!$DE$153:$DG$274,MATCH($A416,'Hoja de Trabajo para listado'!$DE$153:$DE$1048576,0),MATCH((CUADRO!F$4&amp;$E416),'Hoja de Trabajo para listado'!$DE$151:$DG$151,0)),0)+IFERROR(INDEX('Hoja de Trabajo para listado'!$CD$155:$DC$1048576,MATCH($A416,'Hoja de Trabajo para listado'!$CD$155:$CD$1048576,0),MATCH((CUADRO!F$4&amp;$E416),'Hoja de Trabajo para listado'!$CD$151:$DC$151,0)),0)</f>
        <v>0</v>
      </c>
      <c r="G416" s="243">
        <f ca="1">+IFERROR(INDEX('Hoja de Trabajo para listado'!$A$155:$Z$1048576,MATCH($A416,'Hoja de Trabajo para listado'!$A$155:$A$1048576,0),MATCH((CUADRO!G$4&amp;$E416),'Hoja de Trabajo para listado'!$A$151:$Z$151,0)),0)+IFERROR(INDEX('Hoja de Trabajo para listado'!$AB$155:$BA$1048576,MATCH($A416,'Hoja de Trabajo para listado'!$AB$155:$AB$1048576,0),MATCH((CUADRO!G$4&amp;$E416),'Hoja de Trabajo para listado'!$AB$151:$BA$151,0)),0)+IFERROR(INDEX('Hoja de Trabajo para listado'!$BC$155:$CB$1048576,MATCH($A416,'Hoja de Trabajo para listado'!$BC$155:$BC$1048576,0),MATCH((CUADRO!G$4&amp;$E416),'Hoja de Trabajo para listado'!$BC$151:$CB$151,0)),0)+IFERROR(INDEX('Hoja de Trabajo para listado'!$DE$153:$DG$274,MATCH($A416,'Hoja de Trabajo para listado'!$DE$153:$DE$1048576,0),MATCH((CUADRO!G$4&amp;$E416),'Hoja de Trabajo para listado'!$DE$151:$DG$151,0)),0)+IFERROR(INDEX('Hoja de Trabajo para listado'!$CD$155:$DC$1048576,MATCH($A416,'Hoja de Trabajo para listado'!$CD$155:$CD$1048576,0),MATCH((CUADRO!G$4&amp;$E416),'Hoja de Trabajo para listado'!$CD$151:$DC$151,0)),0)</f>
        <v>0</v>
      </c>
      <c r="H416" s="243">
        <f ca="1">+IFERROR(INDEX('Hoja de Trabajo para listado'!$A$155:$Z$1048576,MATCH($A416,'Hoja de Trabajo para listado'!$A$155:$A$1048576,0),MATCH((CUADRO!H$4&amp;$E416),'Hoja de Trabajo para listado'!$A$151:$Z$151,0)),0)+IFERROR(INDEX('Hoja de Trabajo para listado'!$AB$155:$BA$1048576,MATCH($A416,'Hoja de Trabajo para listado'!$AB$155:$AB$1048576,0),MATCH((CUADRO!H$4&amp;$E416),'Hoja de Trabajo para listado'!$AB$151:$BA$151,0)),0)+IFERROR(INDEX('Hoja de Trabajo para listado'!$BC$155:$CB$1048576,MATCH($A416,'Hoja de Trabajo para listado'!$BC$155:$BC$1048576,0),MATCH((CUADRO!H$4&amp;$E416),'Hoja de Trabajo para listado'!$BC$151:$CB$151,0)),0)+IFERROR(INDEX('Hoja de Trabajo para listado'!$DE$153:$DG$274,MATCH($A416,'Hoja de Trabajo para listado'!$DE$153:$DE$1048576,0),MATCH((CUADRO!H$4&amp;$E416),'Hoja de Trabajo para listado'!$DE$151:$DG$151,0)),0)+IFERROR(INDEX('Hoja de Trabajo para listado'!$CD$155:$DC$1048576,MATCH($A416,'Hoja de Trabajo para listado'!$CD$155:$CD$1048576,0),MATCH((CUADRO!H$4&amp;$E416),'Hoja de Trabajo para listado'!$CD$151:$DC$151,0)),0)</f>
        <v>0</v>
      </c>
      <c r="I416" s="243">
        <f ca="1">+IFERROR(INDEX('Hoja de Trabajo para listado'!$A$155:$Z$1048576,MATCH($A416,'Hoja de Trabajo para listado'!$A$155:$A$1048576,0),MATCH((CUADRO!I$4&amp;$E416),'Hoja de Trabajo para listado'!$A$151:$Z$151,0)),0)+IFERROR(INDEX('Hoja de Trabajo para listado'!$AB$155:$BA$1048576,MATCH($A416,'Hoja de Trabajo para listado'!$AB$155:$AB$1048576,0),MATCH((CUADRO!I$4&amp;$E416),'Hoja de Trabajo para listado'!$AB$151:$BA$151,0)),0)+IFERROR(INDEX('Hoja de Trabajo para listado'!$BC$155:$CB$1048576,MATCH($A416,'Hoja de Trabajo para listado'!$BC$155:$BC$1048576,0),MATCH((CUADRO!I$4&amp;$E416),'Hoja de Trabajo para listado'!$BC$151:$CB$151,0)),0)+IFERROR(INDEX('Hoja de Trabajo para listado'!$DE$153:$DG$274,MATCH($A416,'Hoja de Trabajo para listado'!$DE$153:$DE$1048576,0),MATCH((CUADRO!I$4&amp;$E416),'Hoja de Trabajo para listado'!$DE$151:$DG$151,0)),0)+IFERROR(INDEX('Hoja de Trabajo para listado'!$CD$155:$DC$1048576,MATCH($A416,'Hoja de Trabajo para listado'!$CD$155:$CD$1048576,0),MATCH((CUADRO!I$4&amp;$E416),'Hoja de Trabajo para listado'!$CD$151:$DC$151,0)),0)</f>
        <v>0</v>
      </c>
      <c r="J416" s="243">
        <f ca="1">+IFERROR(INDEX('Hoja de Trabajo para listado'!$A$155:$Z$1048576,MATCH($A416,'Hoja de Trabajo para listado'!$A$155:$A$1048576,0),MATCH((CUADRO!J$4&amp;$E416),'Hoja de Trabajo para listado'!$A$151:$Z$151,0)),0)+IFERROR(INDEX('Hoja de Trabajo para listado'!$AB$155:$BA$1048576,MATCH($A416,'Hoja de Trabajo para listado'!$AB$155:$AB$1048576,0),MATCH((CUADRO!J$4&amp;$E416),'Hoja de Trabajo para listado'!$AB$151:$BA$151,0)),0)+IFERROR(INDEX('Hoja de Trabajo para listado'!$BC$155:$CB$1048576,MATCH($A416,'Hoja de Trabajo para listado'!$BC$155:$BC$1048576,0),MATCH((CUADRO!J$4&amp;$E416),'Hoja de Trabajo para listado'!$BC$151:$CB$151,0)),0)+IFERROR(INDEX('Hoja de Trabajo para listado'!$DE$153:$DG$274,MATCH($A416,'Hoja de Trabajo para listado'!$DE$153:$DE$1048576,0),MATCH((CUADRO!J$4&amp;$E416),'Hoja de Trabajo para listado'!$DE$151:$DG$151,0)),0)+IFERROR(INDEX('Hoja de Trabajo para listado'!$CD$155:$DC$1048576,MATCH($A416,'Hoja de Trabajo para listado'!$CD$155:$CD$1048576,0),MATCH((CUADRO!J$4&amp;$E416),'Hoja de Trabajo para listado'!$CD$151:$DC$151,0)),0)</f>
        <v>0</v>
      </c>
      <c r="K416" s="243">
        <f ca="1">+IFERROR(INDEX('Hoja de Trabajo para listado'!$A$155:$Z$1048576,MATCH($A416,'Hoja de Trabajo para listado'!$A$155:$A$1048576,0),MATCH((CUADRO!K$4&amp;$E416),'Hoja de Trabajo para listado'!$A$151:$Z$151,0)),0)+IFERROR(INDEX('Hoja de Trabajo para listado'!$AB$155:$BA$1048576,MATCH($A416,'Hoja de Trabajo para listado'!$AB$155:$AB$1048576,0),MATCH((CUADRO!K$4&amp;$E416),'Hoja de Trabajo para listado'!$AB$151:$BA$151,0)),0)+IFERROR(INDEX('Hoja de Trabajo para listado'!$BC$155:$CB$1048576,MATCH($A416,'Hoja de Trabajo para listado'!$BC$155:$BC$1048576,0),MATCH((CUADRO!K$4&amp;$E416),'Hoja de Trabajo para listado'!$BC$151:$CB$151,0)),0)+IFERROR(INDEX('Hoja de Trabajo para listado'!$DE$153:$DG$274,MATCH($A416,'Hoja de Trabajo para listado'!$DE$153:$DE$1048576,0),MATCH((CUADRO!K$4&amp;$E416),'Hoja de Trabajo para listado'!$DE$151:$DG$151,0)),0)+IFERROR(INDEX('Hoja de Trabajo para listado'!$CD$155:$DC$1048576,MATCH($A416,'Hoja de Trabajo para listado'!$CD$155:$CD$1048576,0),MATCH((CUADRO!K$4&amp;$E416),'Hoja de Trabajo para listado'!$CD$151:$DC$151,0)),0)</f>
        <v>0</v>
      </c>
      <c r="L416" s="243">
        <f ca="1">+IFERROR(INDEX('Hoja de Trabajo para listado'!$A$155:$Z$1048576,MATCH($A416,'Hoja de Trabajo para listado'!$A$155:$A$1048576,0),MATCH((CUADRO!L$4&amp;$E416),'Hoja de Trabajo para listado'!$A$151:$Z$151,0)),0)+IFERROR(INDEX('Hoja de Trabajo para listado'!$AB$155:$BA$1048576,MATCH($A416,'Hoja de Trabajo para listado'!$AB$155:$AB$1048576,0),MATCH((CUADRO!L$4&amp;$E416),'Hoja de Trabajo para listado'!$AB$151:$BA$151,0)),0)+IFERROR(INDEX('Hoja de Trabajo para listado'!$BC$155:$CB$1048576,MATCH($A416,'Hoja de Trabajo para listado'!$BC$155:$BC$1048576,0),MATCH((CUADRO!L$4&amp;$E416),'Hoja de Trabajo para listado'!$BC$151:$CB$151,0)),0)+IFERROR(INDEX('Hoja de Trabajo para listado'!$DE$153:$DG$274,MATCH($A416,'Hoja de Trabajo para listado'!$DE$153:$DE$1048576,0),MATCH((CUADRO!L$4&amp;$E416),'Hoja de Trabajo para listado'!$DE$151:$DG$151,0)),0)+IFERROR(INDEX('Hoja de Trabajo para listado'!$CD$155:$DC$1048576,MATCH($A416,'Hoja de Trabajo para listado'!$CD$155:$CD$1048576,0),MATCH((CUADRO!L$4&amp;$E416),'Hoja de Trabajo para listado'!$CD$151:$DC$151,0)),0)</f>
        <v>0</v>
      </c>
      <c r="M416" s="243">
        <f ca="1">+IFERROR(INDEX('Hoja de Trabajo para listado'!$A$155:$Z$1048576,MATCH($A416,'Hoja de Trabajo para listado'!$A$155:$A$1048576,0),MATCH((CUADRO!M$4&amp;$E416),'Hoja de Trabajo para listado'!$A$151:$Z$151,0)),0)+IFERROR(INDEX('Hoja de Trabajo para listado'!$AB$155:$BA$1048576,MATCH($A416,'Hoja de Trabajo para listado'!$AB$155:$AB$1048576,0),MATCH((CUADRO!M$4&amp;$E416),'Hoja de Trabajo para listado'!$AB$151:$BA$151,0)),0)+IFERROR(INDEX('Hoja de Trabajo para listado'!$BC$155:$CB$1048576,MATCH($A416,'Hoja de Trabajo para listado'!$BC$155:$BC$1048576,0),MATCH((CUADRO!M$4&amp;$E416),'Hoja de Trabajo para listado'!$BC$151:$CB$151,0)),0)+IFERROR(INDEX('Hoja de Trabajo para listado'!$DE$153:$DG$274,MATCH($A416,'Hoja de Trabajo para listado'!$DE$153:$DE$1048576,0),MATCH((CUADRO!M$4&amp;$E416),'Hoja de Trabajo para listado'!$DE$151:$DG$151,0)),0)+IFERROR(INDEX('Hoja de Trabajo para listado'!$CD$155:$DC$1048576,MATCH($A416,'Hoja de Trabajo para listado'!$CD$155:$CD$1048576,0),MATCH((CUADRO!M$4&amp;$E416),'Hoja de Trabajo para listado'!$CD$151:$DC$151,0)),0)</f>
        <v>0</v>
      </c>
      <c r="N416" s="243">
        <f ca="1">+IFERROR(INDEX('Hoja de Trabajo para listado'!$A$155:$Z$1048576,MATCH($A416,'Hoja de Trabajo para listado'!$A$155:$A$1048576,0),MATCH((CUADRO!N$4&amp;$E416),'Hoja de Trabajo para listado'!$A$151:$Z$151,0)),0)+IFERROR(INDEX('Hoja de Trabajo para listado'!$AB$155:$BA$1048576,MATCH($A416,'Hoja de Trabajo para listado'!$AB$155:$AB$1048576,0),MATCH((CUADRO!N$4&amp;$E416),'Hoja de Trabajo para listado'!$AB$151:$BA$151,0)),0)+IFERROR(INDEX('Hoja de Trabajo para listado'!$BC$155:$CB$1048576,MATCH($A416,'Hoja de Trabajo para listado'!$BC$155:$BC$1048576,0),MATCH((CUADRO!N$4&amp;$E416),'Hoja de Trabajo para listado'!$BC$151:$CB$151,0)),0)+IFERROR(INDEX('Hoja de Trabajo para listado'!$DE$153:$DG$274,MATCH($A416,'Hoja de Trabajo para listado'!$DE$153:$DE$1048576,0),MATCH((CUADRO!N$4&amp;$E416),'Hoja de Trabajo para listado'!$DE$151:$DG$151,0)),0)+IFERROR(INDEX('Hoja de Trabajo para listado'!$CD$155:$DC$1048576,MATCH($A416,'Hoja de Trabajo para listado'!$CD$155:$CD$1048576,0),MATCH((CUADRO!N$4&amp;$E416),'Hoja de Trabajo para listado'!$CD$151:$DC$151,0)),0)</f>
        <v>0</v>
      </c>
      <c r="O416" s="243">
        <f ca="1">+IFERROR(INDEX('Hoja de Trabajo para listado'!$A$155:$Z$1048576,MATCH($A416,'Hoja de Trabajo para listado'!$A$155:$A$1048576,0),MATCH((CUADRO!O$4&amp;$E416),'Hoja de Trabajo para listado'!$A$151:$Z$151,0)),0)+IFERROR(INDEX('Hoja de Trabajo para listado'!$AB$155:$BA$1048576,MATCH($A416,'Hoja de Trabajo para listado'!$AB$155:$AB$1048576,0),MATCH((CUADRO!O$4&amp;$E416),'Hoja de Trabajo para listado'!$AB$151:$BA$151,0)),0)+IFERROR(INDEX('Hoja de Trabajo para listado'!$BC$155:$CB$1048576,MATCH($A416,'Hoja de Trabajo para listado'!$BC$155:$BC$1048576,0),MATCH((CUADRO!O$4&amp;$E416),'Hoja de Trabajo para listado'!$BC$151:$CB$151,0)),0)+IFERROR(INDEX('Hoja de Trabajo para listado'!$DE$153:$DG$274,MATCH($A416,'Hoja de Trabajo para listado'!$DE$153:$DE$1048576,0),MATCH((CUADRO!O$4&amp;$E416),'Hoja de Trabajo para listado'!$DE$151:$DG$151,0)),0)+IFERROR(INDEX('Hoja de Trabajo para listado'!$CD$155:$DC$1048576,MATCH($A416,'Hoja de Trabajo para listado'!$CD$155:$CD$1048576,0),MATCH((CUADRO!O$4&amp;$E416),'Hoja de Trabajo para listado'!$CD$151:$DC$151,0)),0)</f>
        <v>0</v>
      </c>
      <c r="P416" s="243">
        <f ca="1">+IFERROR(INDEX('Hoja de Trabajo para listado'!$A$155:$Z$1048576,MATCH($A416,'Hoja de Trabajo para listado'!$A$155:$A$1048576,0),MATCH((CUADRO!P$4&amp;$E416),'Hoja de Trabajo para listado'!$A$151:$Z$151,0)),0)+IFERROR(INDEX('Hoja de Trabajo para listado'!$AB$155:$BA$1048576,MATCH($A416,'Hoja de Trabajo para listado'!$AB$155:$AB$1048576,0),MATCH((CUADRO!P$4&amp;$E416),'Hoja de Trabajo para listado'!$AB$151:$BA$151,0)),0)+IFERROR(INDEX('Hoja de Trabajo para listado'!$BC$155:$CB$1048576,MATCH($A416,'Hoja de Trabajo para listado'!$BC$155:$BC$1048576,0),MATCH((CUADRO!P$4&amp;$E416),'Hoja de Trabajo para listado'!$BC$151:$CB$151,0)),0)+IFERROR(INDEX('Hoja de Trabajo para listado'!$DE$153:$DG$274,MATCH($A416,'Hoja de Trabajo para listado'!$DE$153:$DE$1048576,0),MATCH((CUADRO!P$4&amp;$E416),'Hoja de Trabajo para listado'!$DE$151:$DG$151,0)),0)+IFERROR(INDEX('Hoja de Trabajo para listado'!$CD$155:$DC$1048576,MATCH($A416,'Hoja de Trabajo para listado'!$CD$155:$CD$1048576,0),MATCH((CUADRO!P$4&amp;$E416),'Hoja de Trabajo para listado'!$CD$151:$DC$151,0)),0)</f>
        <v>1390.21</v>
      </c>
      <c r="Q416" s="243">
        <f ca="1">+IFERROR(INDEX('Hoja de Trabajo para listado'!$A$155:$Z$1048576,MATCH($A416,'Hoja de Trabajo para listado'!$A$155:$A$1048576,0),MATCH((CUADRO!Q$4&amp;$E416),'Hoja de Trabajo para listado'!$A$151:$Z$151,0)),0)+IFERROR(INDEX('Hoja de Trabajo para listado'!$AB$155:$BA$1048576,MATCH($A416,'Hoja de Trabajo para listado'!$AB$155:$AB$1048576,0),MATCH((CUADRO!Q$4&amp;$E416),'Hoja de Trabajo para listado'!$AB$151:$BA$151,0)),0)+IFERROR(INDEX('Hoja de Trabajo para listado'!$BC$155:$CB$1048576,MATCH($A416,'Hoja de Trabajo para listado'!$BC$155:$BC$1048576,0),MATCH((CUADRO!Q$4&amp;$E416),'Hoja de Trabajo para listado'!$BC$151:$CB$151,0)),0)+IFERROR(INDEX('Hoja de Trabajo para listado'!$DE$153:$DG$274,MATCH($A416,'Hoja de Trabajo para listado'!$DE$153:$DE$1048576,0),MATCH((CUADRO!Q$4&amp;$E416),'Hoja de Trabajo para listado'!$DE$151:$DG$151,0)),0)+IFERROR(INDEX('Hoja de Trabajo para listado'!$CD$155:$DC$1048576,MATCH($A416,'Hoja de Trabajo para listado'!$CD$155:$CD$1048576,0),MATCH((CUADRO!Q$4&amp;$E416),'Hoja de Trabajo para listado'!$CD$151:$DC$151,0)),0)</f>
        <v>0</v>
      </c>
      <c r="R416" s="243">
        <f t="shared" ca="1" si="19"/>
        <v>1390.21</v>
      </c>
      <c r="S416" s="356"/>
      <c r="T416" s="243">
        <f ca="1">+S415</f>
        <v>1390.21</v>
      </c>
      <c r="U416" s="242">
        <f t="shared" si="20"/>
        <v>2</v>
      </c>
      <c r="V416" s="327" t="str">
        <f>+VLOOKUP(A416,bd_lista!$A$3:$E$592,5,FALSE)</f>
        <v>Instituciones Financieras no Bancarias</v>
      </c>
      <c r="W416" s="398"/>
      <c r="X416" s="240">
        <v>0</v>
      </c>
      <c r="Y416" s="240" t="e">
        <f>+VLOOKUP(X416,bd_lista!$A$3:$C$592,3,FALSE)</f>
        <v>#N/A</v>
      </c>
      <c r="Z416" s="288"/>
      <c r="AA416" s="289"/>
    </row>
    <row r="417" spans="1:27" ht="15" hidden="1" customHeight="1">
      <c r="A417" s="249">
        <v>867</v>
      </c>
      <c r="B417" s="393">
        <f>+A417</f>
        <v>867</v>
      </c>
      <c r="C417" s="245" t="str">
        <f>+VLOOKUP(A417,bd_lista!$A$3:$C$592,3,FALSE)</f>
        <v>Fondo Rotatorio de Fomento Productivo Regional</v>
      </c>
      <c r="D417" s="395" t="str">
        <f>+C417</f>
        <v>Fondo Rotatorio de Fomento Productivo Regional</v>
      </c>
      <c r="E417" s="240" t="s">
        <v>1303</v>
      </c>
      <c r="F417" s="241">
        <f ca="1">+IFERROR(INDEX('Hoja de Trabajo para listado'!$A$155:$Z$1048576,MATCH($A417,'Hoja de Trabajo para listado'!$A$155:$A$1048576,0),MATCH((CUADRO!F$4&amp;$E417),'Hoja de Trabajo para listado'!$A$151:$Z$151,0)),0)+IFERROR(INDEX('Hoja de Trabajo para listado'!$AB$155:$BA$1048576,MATCH($A417,'Hoja de Trabajo para listado'!$AB$155:$AB$1048576,0),MATCH((CUADRO!F$4&amp;$E417),'Hoja de Trabajo para listado'!$AB$151:$BA$151,0)),0)+IFERROR(INDEX('Hoja de Trabajo para listado'!$BC$155:$CB$1048576,MATCH($A417,'Hoja de Trabajo para listado'!$BC$155:$BC$1048576,0),MATCH((CUADRO!F$4&amp;$E417),'Hoja de Trabajo para listado'!$BC$151:$CB$151,0)),0)+IFERROR(INDEX('Hoja de Trabajo para listado'!$DE$153:$DG$274,MATCH($A417,'Hoja de Trabajo para listado'!$DE$153:$DE$1048576,0),MATCH((CUADRO!F$4&amp;$E417),'Hoja de Trabajo para listado'!$DE$151:$DG$151,0)),0)+IFERROR(INDEX('Hoja de Trabajo para listado'!$CD$155:$DC$1048576,MATCH($A417,'Hoja de Trabajo para listado'!$CD$155:$CD$1048576,0),MATCH((CUADRO!F$4&amp;$E417),'Hoja de Trabajo para listado'!$CD$151:$DC$151,0)),0)</f>
        <v>0</v>
      </c>
      <c r="G417" s="241">
        <f ca="1">+IFERROR(INDEX('Hoja de Trabajo para listado'!$A$155:$Z$1048576,MATCH($A417,'Hoja de Trabajo para listado'!$A$155:$A$1048576,0),MATCH((CUADRO!G$4&amp;$E417),'Hoja de Trabajo para listado'!$A$151:$Z$151,0)),0)+IFERROR(INDEX('Hoja de Trabajo para listado'!$AB$155:$BA$1048576,MATCH($A417,'Hoja de Trabajo para listado'!$AB$155:$AB$1048576,0),MATCH((CUADRO!G$4&amp;$E417),'Hoja de Trabajo para listado'!$AB$151:$BA$151,0)),0)+IFERROR(INDEX('Hoja de Trabajo para listado'!$BC$155:$CB$1048576,MATCH($A417,'Hoja de Trabajo para listado'!$BC$155:$BC$1048576,0),MATCH((CUADRO!G$4&amp;$E417),'Hoja de Trabajo para listado'!$BC$151:$CB$151,0)),0)+IFERROR(INDEX('Hoja de Trabajo para listado'!$DE$153:$DG$274,MATCH($A417,'Hoja de Trabajo para listado'!$DE$153:$DE$1048576,0),MATCH((CUADRO!G$4&amp;$E417),'Hoja de Trabajo para listado'!$DE$151:$DG$151,0)),0)+IFERROR(INDEX('Hoja de Trabajo para listado'!$CD$155:$DC$1048576,MATCH($A417,'Hoja de Trabajo para listado'!$CD$155:$CD$1048576,0),MATCH((CUADRO!G$4&amp;$E417),'Hoja de Trabajo para listado'!$CD$151:$DC$151,0)),0)</f>
        <v>0</v>
      </c>
      <c r="H417" s="241">
        <f ca="1">+IFERROR(INDEX('Hoja de Trabajo para listado'!$A$155:$Z$1048576,MATCH($A417,'Hoja de Trabajo para listado'!$A$155:$A$1048576,0),MATCH((CUADRO!H$4&amp;$E417),'Hoja de Trabajo para listado'!$A$151:$Z$151,0)),0)+IFERROR(INDEX('Hoja de Trabajo para listado'!$AB$155:$BA$1048576,MATCH($A417,'Hoja de Trabajo para listado'!$AB$155:$AB$1048576,0),MATCH((CUADRO!H$4&amp;$E417),'Hoja de Trabajo para listado'!$AB$151:$BA$151,0)),0)+IFERROR(INDEX('Hoja de Trabajo para listado'!$BC$155:$CB$1048576,MATCH($A417,'Hoja de Trabajo para listado'!$BC$155:$BC$1048576,0),MATCH((CUADRO!H$4&amp;$E417),'Hoja de Trabajo para listado'!$BC$151:$CB$151,0)),0)+IFERROR(INDEX('Hoja de Trabajo para listado'!$DE$153:$DG$274,MATCH($A417,'Hoja de Trabajo para listado'!$DE$153:$DE$1048576,0),MATCH((CUADRO!H$4&amp;$E417),'Hoja de Trabajo para listado'!$DE$151:$DG$151,0)),0)+IFERROR(INDEX('Hoja de Trabajo para listado'!$CD$155:$DC$1048576,MATCH($A417,'Hoja de Trabajo para listado'!$CD$155:$CD$1048576,0),MATCH((CUADRO!H$4&amp;$E417),'Hoja de Trabajo para listado'!$CD$151:$DC$151,0)),0)</f>
        <v>0</v>
      </c>
      <c r="I417" s="241">
        <f ca="1">+IFERROR(INDEX('Hoja de Trabajo para listado'!$A$155:$Z$1048576,MATCH($A417,'Hoja de Trabajo para listado'!$A$155:$A$1048576,0),MATCH((CUADRO!I$4&amp;$E417),'Hoja de Trabajo para listado'!$A$151:$Z$151,0)),0)+IFERROR(INDEX('Hoja de Trabajo para listado'!$AB$155:$BA$1048576,MATCH($A417,'Hoja de Trabajo para listado'!$AB$155:$AB$1048576,0),MATCH((CUADRO!I$4&amp;$E417),'Hoja de Trabajo para listado'!$AB$151:$BA$151,0)),0)+IFERROR(INDEX('Hoja de Trabajo para listado'!$BC$155:$CB$1048576,MATCH($A417,'Hoja de Trabajo para listado'!$BC$155:$BC$1048576,0),MATCH((CUADRO!I$4&amp;$E417),'Hoja de Trabajo para listado'!$BC$151:$CB$151,0)),0)+IFERROR(INDEX('Hoja de Trabajo para listado'!$DE$153:$DG$274,MATCH($A417,'Hoja de Trabajo para listado'!$DE$153:$DE$1048576,0),MATCH((CUADRO!I$4&amp;$E417),'Hoja de Trabajo para listado'!$DE$151:$DG$151,0)),0)+IFERROR(INDEX('Hoja de Trabajo para listado'!$CD$155:$DC$1048576,MATCH($A417,'Hoja de Trabajo para listado'!$CD$155:$CD$1048576,0),MATCH((CUADRO!I$4&amp;$E417),'Hoja de Trabajo para listado'!$CD$151:$DC$151,0)),0)</f>
        <v>0</v>
      </c>
      <c r="J417" s="241">
        <f ca="1">+IFERROR(INDEX('Hoja de Trabajo para listado'!$A$155:$Z$1048576,MATCH($A417,'Hoja de Trabajo para listado'!$A$155:$A$1048576,0),MATCH((CUADRO!J$4&amp;$E417),'Hoja de Trabajo para listado'!$A$151:$Z$151,0)),0)+IFERROR(INDEX('Hoja de Trabajo para listado'!$AB$155:$BA$1048576,MATCH($A417,'Hoja de Trabajo para listado'!$AB$155:$AB$1048576,0),MATCH((CUADRO!J$4&amp;$E417),'Hoja de Trabajo para listado'!$AB$151:$BA$151,0)),0)+IFERROR(INDEX('Hoja de Trabajo para listado'!$BC$155:$CB$1048576,MATCH($A417,'Hoja de Trabajo para listado'!$BC$155:$BC$1048576,0),MATCH((CUADRO!J$4&amp;$E417),'Hoja de Trabajo para listado'!$BC$151:$CB$151,0)),0)+IFERROR(INDEX('Hoja de Trabajo para listado'!$DE$153:$DG$274,MATCH($A417,'Hoja de Trabajo para listado'!$DE$153:$DE$1048576,0),MATCH((CUADRO!J$4&amp;$E417),'Hoja de Trabajo para listado'!$DE$151:$DG$151,0)),0)+IFERROR(INDEX('Hoja de Trabajo para listado'!$CD$155:$DC$1048576,MATCH($A417,'Hoja de Trabajo para listado'!$CD$155:$CD$1048576,0),MATCH((CUADRO!J$4&amp;$E417),'Hoja de Trabajo para listado'!$CD$151:$DC$151,0)),0)</f>
        <v>0</v>
      </c>
      <c r="K417" s="241">
        <f ca="1">+IFERROR(INDEX('Hoja de Trabajo para listado'!$A$155:$Z$1048576,MATCH($A417,'Hoja de Trabajo para listado'!$A$155:$A$1048576,0),MATCH((CUADRO!K$4&amp;$E417),'Hoja de Trabajo para listado'!$A$151:$Z$151,0)),0)+IFERROR(INDEX('Hoja de Trabajo para listado'!$AB$155:$BA$1048576,MATCH($A417,'Hoja de Trabajo para listado'!$AB$155:$AB$1048576,0),MATCH((CUADRO!K$4&amp;$E417),'Hoja de Trabajo para listado'!$AB$151:$BA$151,0)),0)+IFERROR(INDEX('Hoja de Trabajo para listado'!$BC$155:$CB$1048576,MATCH($A417,'Hoja de Trabajo para listado'!$BC$155:$BC$1048576,0),MATCH((CUADRO!K$4&amp;$E417),'Hoja de Trabajo para listado'!$BC$151:$CB$151,0)),0)+IFERROR(INDEX('Hoja de Trabajo para listado'!$DE$153:$DG$274,MATCH($A417,'Hoja de Trabajo para listado'!$DE$153:$DE$1048576,0),MATCH((CUADRO!K$4&amp;$E417),'Hoja de Trabajo para listado'!$DE$151:$DG$151,0)),0)+IFERROR(INDEX('Hoja de Trabajo para listado'!$CD$155:$DC$1048576,MATCH($A417,'Hoja de Trabajo para listado'!$CD$155:$CD$1048576,0),MATCH((CUADRO!K$4&amp;$E417),'Hoja de Trabajo para listado'!$CD$151:$DC$151,0)),0)</f>
        <v>0</v>
      </c>
      <c r="L417" s="241">
        <f ca="1">+IFERROR(INDEX('Hoja de Trabajo para listado'!$A$155:$Z$1048576,MATCH($A417,'Hoja de Trabajo para listado'!$A$155:$A$1048576,0),MATCH((CUADRO!L$4&amp;$E417),'Hoja de Trabajo para listado'!$A$151:$Z$151,0)),0)+IFERROR(INDEX('Hoja de Trabajo para listado'!$AB$155:$BA$1048576,MATCH($A417,'Hoja de Trabajo para listado'!$AB$155:$AB$1048576,0),MATCH((CUADRO!L$4&amp;$E417),'Hoja de Trabajo para listado'!$AB$151:$BA$151,0)),0)+IFERROR(INDEX('Hoja de Trabajo para listado'!$BC$155:$CB$1048576,MATCH($A417,'Hoja de Trabajo para listado'!$BC$155:$BC$1048576,0),MATCH((CUADRO!L$4&amp;$E417),'Hoja de Trabajo para listado'!$BC$151:$CB$151,0)),0)+IFERROR(INDEX('Hoja de Trabajo para listado'!$DE$153:$DG$274,MATCH($A417,'Hoja de Trabajo para listado'!$DE$153:$DE$1048576,0),MATCH((CUADRO!L$4&amp;$E417),'Hoja de Trabajo para listado'!$DE$151:$DG$151,0)),0)+IFERROR(INDEX('Hoja de Trabajo para listado'!$CD$155:$DC$1048576,MATCH($A417,'Hoja de Trabajo para listado'!$CD$155:$CD$1048576,0),MATCH((CUADRO!L$4&amp;$E417),'Hoja de Trabajo para listado'!$CD$151:$DC$151,0)),0)</f>
        <v>0</v>
      </c>
      <c r="M417" s="241">
        <f ca="1">+IFERROR(INDEX('Hoja de Trabajo para listado'!$A$155:$Z$1048576,MATCH($A417,'Hoja de Trabajo para listado'!$A$155:$A$1048576,0),MATCH((CUADRO!M$4&amp;$E417),'Hoja de Trabajo para listado'!$A$151:$Z$151,0)),0)+IFERROR(INDEX('Hoja de Trabajo para listado'!$AB$155:$BA$1048576,MATCH($A417,'Hoja de Trabajo para listado'!$AB$155:$AB$1048576,0),MATCH((CUADRO!M$4&amp;$E417),'Hoja de Trabajo para listado'!$AB$151:$BA$151,0)),0)+IFERROR(INDEX('Hoja de Trabajo para listado'!$BC$155:$CB$1048576,MATCH($A417,'Hoja de Trabajo para listado'!$BC$155:$BC$1048576,0),MATCH((CUADRO!M$4&amp;$E417),'Hoja de Trabajo para listado'!$BC$151:$CB$151,0)),0)+IFERROR(INDEX('Hoja de Trabajo para listado'!$DE$153:$DG$274,MATCH($A417,'Hoja de Trabajo para listado'!$DE$153:$DE$1048576,0),MATCH((CUADRO!M$4&amp;$E417),'Hoja de Trabajo para listado'!$DE$151:$DG$151,0)),0)+IFERROR(INDEX('Hoja de Trabajo para listado'!$CD$155:$DC$1048576,MATCH($A417,'Hoja de Trabajo para listado'!$CD$155:$CD$1048576,0),MATCH((CUADRO!M$4&amp;$E417),'Hoja de Trabajo para listado'!$CD$151:$DC$151,0)),0)</f>
        <v>0</v>
      </c>
      <c r="N417" s="241">
        <f ca="1">+IFERROR(INDEX('Hoja de Trabajo para listado'!$A$155:$Z$1048576,MATCH($A417,'Hoja de Trabajo para listado'!$A$155:$A$1048576,0),MATCH((CUADRO!N$4&amp;$E417),'Hoja de Trabajo para listado'!$A$151:$Z$151,0)),0)+IFERROR(INDEX('Hoja de Trabajo para listado'!$AB$155:$BA$1048576,MATCH($A417,'Hoja de Trabajo para listado'!$AB$155:$AB$1048576,0),MATCH((CUADRO!N$4&amp;$E417),'Hoja de Trabajo para listado'!$AB$151:$BA$151,0)),0)+IFERROR(INDEX('Hoja de Trabajo para listado'!$BC$155:$CB$1048576,MATCH($A417,'Hoja de Trabajo para listado'!$BC$155:$BC$1048576,0),MATCH((CUADRO!N$4&amp;$E417),'Hoja de Trabajo para listado'!$BC$151:$CB$151,0)),0)+IFERROR(INDEX('Hoja de Trabajo para listado'!$DE$153:$DG$274,MATCH($A417,'Hoja de Trabajo para listado'!$DE$153:$DE$1048576,0),MATCH((CUADRO!N$4&amp;$E417),'Hoja de Trabajo para listado'!$DE$151:$DG$151,0)),0)+IFERROR(INDEX('Hoja de Trabajo para listado'!$CD$155:$DC$1048576,MATCH($A417,'Hoja de Trabajo para listado'!$CD$155:$CD$1048576,0),MATCH((CUADRO!N$4&amp;$E417),'Hoja de Trabajo para listado'!$CD$151:$DC$151,0)),0)</f>
        <v>0</v>
      </c>
      <c r="O417" s="241">
        <f ca="1">+IFERROR(INDEX('Hoja de Trabajo para listado'!$A$155:$Z$1048576,MATCH($A417,'Hoja de Trabajo para listado'!$A$155:$A$1048576,0),MATCH((CUADRO!O$4&amp;$E417),'Hoja de Trabajo para listado'!$A$151:$Z$151,0)),0)+IFERROR(INDEX('Hoja de Trabajo para listado'!$AB$155:$BA$1048576,MATCH($A417,'Hoja de Trabajo para listado'!$AB$155:$AB$1048576,0),MATCH((CUADRO!O$4&amp;$E417),'Hoja de Trabajo para listado'!$AB$151:$BA$151,0)),0)+IFERROR(INDEX('Hoja de Trabajo para listado'!$BC$155:$CB$1048576,MATCH($A417,'Hoja de Trabajo para listado'!$BC$155:$BC$1048576,0),MATCH((CUADRO!O$4&amp;$E417),'Hoja de Trabajo para listado'!$BC$151:$CB$151,0)),0)+IFERROR(INDEX('Hoja de Trabajo para listado'!$DE$153:$DG$274,MATCH($A417,'Hoja de Trabajo para listado'!$DE$153:$DE$1048576,0),MATCH((CUADRO!O$4&amp;$E417),'Hoja de Trabajo para listado'!$DE$151:$DG$151,0)),0)+IFERROR(INDEX('Hoja de Trabajo para listado'!$CD$155:$DC$1048576,MATCH($A417,'Hoja de Trabajo para listado'!$CD$155:$CD$1048576,0),MATCH((CUADRO!O$4&amp;$E417),'Hoja de Trabajo para listado'!$CD$151:$DC$151,0)),0)</f>
        <v>0</v>
      </c>
      <c r="P417" s="241">
        <f ca="1">+IFERROR(INDEX('Hoja de Trabajo para listado'!$A$155:$Z$1048576,MATCH($A417,'Hoja de Trabajo para listado'!$A$155:$A$1048576,0),MATCH((CUADRO!P$4&amp;$E417),'Hoja de Trabajo para listado'!$A$151:$Z$151,0)),0)+IFERROR(INDEX('Hoja de Trabajo para listado'!$AB$155:$BA$1048576,MATCH($A417,'Hoja de Trabajo para listado'!$AB$155:$AB$1048576,0),MATCH((CUADRO!P$4&amp;$E417),'Hoja de Trabajo para listado'!$AB$151:$BA$151,0)),0)+IFERROR(INDEX('Hoja de Trabajo para listado'!$BC$155:$CB$1048576,MATCH($A417,'Hoja de Trabajo para listado'!$BC$155:$BC$1048576,0),MATCH((CUADRO!P$4&amp;$E417),'Hoja de Trabajo para listado'!$BC$151:$CB$151,0)),0)+IFERROR(INDEX('Hoja de Trabajo para listado'!$DE$153:$DG$274,MATCH($A417,'Hoja de Trabajo para listado'!$DE$153:$DE$1048576,0),MATCH((CUADRO!P$4&amp;$E417),'Hoja de Trabajo para listado'!$DE$151:$DG$151,0)),0)+IFERROR(INDEX('Hoja de Trabajo para listado'!$CD$155:$DC$1048576,MATCH($A417,'Hoja de Trabajo para listado'!$CD$155:$CD$1048576,0),MATCH((CUADRO!P$4&amp;$E417),'Hoja de Trabajo para listado'!$CD$151:$DC$151,0)),0)</f>
        <v>0</v>
      </c>
      <c r="Q417" s="241">
        <f ca="1">+IFERROR(INDEX('Hoja de Trabajo para listado'!$A$155:$Z$1048576,MATCH($A417,'Hoja de Trabajo para listado'!$A$155:$A$1048576,0),MATCH((CUADRO!Q$4&amp;$E417),'Hoja de Trabajo para listado'!$A$151:$Z$151,0)),0)+IFERROR(INDEX('Hoja de Trabajo para listado'!$AB$155:$BA$1048576,MATCH($A417,'Hoja de Trabajo para listado'!$AB$155:$AB$1048576,0),MATCH((CUADRO!Q$4&amp;$E417),'Hoja de Trabajo para listado'!$AB$151:$BA$151,0)),0)+IFERROR(INDEX('Hoja de Trabajo para listado'!$BC$155:$CB$1048576,MATCH($A417,'Hoja de Trabajo para listado'!$BC$155:$BC$1048576,0),MATCH((CUADRO!Q$4&amp;$E417),'Hoja de Trabajo para listado'!$BC$151:$CB$151,0)),0)+IFERROR(INDEX('Hoja de Trabajo para listado'!$DE$153:$DG$274,MATCH($A417,'Hoja de Trabajo para listado'!$DE$153:$DE$1048576,0),MATCH((CUADRO!Q$4&amp;$E417),'Hoja de Trabajo para listado'!$DE$151:$DG$151,0)),0)+IFERROR(INDEX('Hoja de Trabajo para listado'!$CD$155:$DC$1048576,MATCH($A417,'Hoja de Trabajo para listado'!$CD$155:$CD$1048576,0),MATCH((CUADRO!Q$4&amp;$E417),'Hoja de Trabajo para listado'!$CD$151:$DC$151,0)),0)</f>
        <v>0</v>
      </c>
      <c r="R417" s="241">
        <f t="shared" ca="1" si="19"/>
        <v>0</v>
      </c>
      <c r="S417" s="260"/>
      <c r="T417" s="241">
        <f ca="1">+T418</f>
        <v>0</v>
      </c>
      <c r="U417" s="240">
        <f t="shared" si="20"/>
        <v>1</v>
      </c>
      <c r="V417" s="327" t="str">
        <f>+VLOOKUP(A417,bd_lista!$A$3:$E$592,5,FALSE)</f>
        <v>Instituciones Financieras no Bancarias Regionales</v>
      </c>
      <c r="W417" s="397" t="str">
        <f>+V417</f>
        <v>Instituciones Financieras no Bancarias Regionales</v>
      </c>
      <c r="X417" s="240">
        <v>0</v>
      </c>
      <c r="Y417" s="240" t="e">
        <f>+VLOOKUP(X417,bd_lista!$A$3:$C$592,3,FALSE)</f>
        <v>#N/A</v>
      </c>
      <c r="Z417" s="290">
        <f>+X417</f>
        <v>0</v>
      </c>
      <c r="AA417" s="315" t="e">
        <f>+Y417</f>
        <v>#N/A</v>
      </c>
    </row>
    <row r="418" spans="1:27" ht="15" hidden="1" customHeight="1">
      <c r="A418" s="249">
        <v>867</v>
      </c>
      <c r="B418" s="394"/>
      <c r="C418" s="327" t="str">
        <f>+VLOOKUP(A418,bd_lista!$A$3:$C$592,3,FALSE)</f>
        <v>Fondo Rotatorio de Fomento Productivo Regional</v>
      </c>
      <c r="D418" s="396"/>
      <c r="E418" s="242" t="s">
        <v>1304</v>
      </c>
      <c r="F418" s="243">
        <f ca="1">+IFERROR(INDEX('Hoja de Trabajo para listado'!$A$155:$Z$1048576,MATCH($A418,'Hoja de Trabajo para listado'!$A$155:$A$1048576,0),MATCH((CUADRO!F$4&amp;$E418),'Hoja de Trabajo para listado'!$A$151:$Z$151,0)),0)+IFERROR(INDEX('Hoja de Trabajo para listado'!$AB$155:$BA$1048576,MATCH($A418,'Hoja de Trabajo para listado'!$AB$155:$AB$1048576,0),MATCH((CUADRO!F$4&amp;$E418),'Hoja de Trabajo para listado'!$AB$151:$BA$151,0)),0)+IFERROR(INDEX('Hoja de Trabajo para listado'!$BC$155:$CB$1048576,MATCH($A418,'Hoja de Trabajo para listado'!$BC$155:$BC$1048576,0),MATCH((CUADRO!F$4&amp;$E418),'Hoja de Trabajo para listado'!$BC$151:$CB$151,0)),0)+IFERROR(INDEX('Hoja de Trabajo para listado'!$DE$153:$DG$274,MATCH($A418,'Hoja de Trabajo para listado'!$DE$153:$DE$1048576,0),MATCH((CUADRO!F$4&amp;$E418),'Hoja de Trabajo para listado'!$DE$151:$DG$151,0)),0)+IFERROR(INDEX('Hoja de Trabajo para listado'!$CD$155:$DC$1048576,MATCH($A418,'Hoja de Trabajo para listado'!$CD$155:$CD$1048576,0),MATCH((CUADRO!F$4&amp;$E418),'Hoja de Trabajo para listado'!$CD$151:$DC$151,0)),0)</f>
        <v>0</v>
      </c>
      <c r="G418" s="243">
        <f ca="1">+IFERROR(INDEX('Hoja de Trabajo para listado'!$A$155:$Z$1048576,MATCH($A418,'Hoja de Trabajo para listado'!$A$155:$A$1048576,0),MATCH((CUADRO!G$4&amp;$E418),'Hoja de Trabajo para listado'!$A$151:$Z$151,0)),0)+IFERROR(INDEX('Hoja de Trabajo para listado'!$AB$155:$BA$1048576,MATCH($A418,'Hoja de Trabajo para listado'!$AB$155:$AB$1048576,0),MATCH((CUADRO!G$4&amp;$E418),'Hoja de Trabajo para listado'!$AB$151:$BA$151,0)),0)+IFERROR(INDEX('Hoja de Trabajo para listado'!$BC$155:$CB$1048576,MATCH($A418,'Hoja de Trabajo para listado'!$BC$155:$BC$1048576,0),MATCH((CUADRO!G$4&amp;$E418),'Hoja de Trabajo para listado'!$BC$151:$CB$151,0)),0)+IFERROR(INDEX('Hoja de Trabajo para listado'!$DE$153:$DG$274,MATCH($A418,'Hoja de Trabajo para listado'!$DE$153:$DE$1048576,0),MATCH((CUADRO!G$4&amp;$E418),'Hoja de Trabajo para listado'!$DE$151:$DG$151,0)),0)+IFERROR(INDEX('Hoja de Trabajo para listado'!$CD$155:$DC$1048576,MATCH($A418,'Hoja de Trabajo para listado'!$CD$155:$CD$1048576,0),MATCH((CUADRO!G$4&amp;$E418),'Hoja de Trabajo para listado'!$CD$151:$DC$151,0)),0)</f>
        <v>0</v>
      </c>
      <c r="H418" s="243">
        <f ca="1">+IFERROR(INDEX('Hoja de Trabajo para listado'!$A$155:$Z$1048576,MATCH($A418,'Hoja de Trabajo para listado'!$A$155:$A$1048576,0),MATCH((CUADRO!H$4&amp;$E418),'Hoja de Trabajo para listado'!$A$151:$Z$151,0)),0)+IFERROR(INDEX('Hoja de Trabajo para listado'!$AB$155:$BA$1048576,MATCH($A418,'Hoja de Trabajo para listado'!$AB$155:$AB$1048576,0),MATCH((CUADRO!H$4&amp;$E418),'Hoja de Trabajo para listado'!$AB$151:$BA$151,0)),0)+IFERROR(INDEX('Hoja de Trabajo para listado'!$BC$155:$CB$1048576,MATCH($A418,'Hoja de Trabajo para listado'!$BC$155:$BC$1048576,0),MATCH((CUADRO!H$4&amp;$E418),'Hoja de Trabajo para listado'!$BC$151:$CB$151,0)),0)+IFERROR(INDEX('Hoja de Trabajo para listado'!$DE$153:$DG$274,MATCH($A418,'Hoja de Trabajo para listado'!$DE$153:$DE$1048576,0),MATCH((CUADRO!H$4&amp;$E418),'Hoja de Trabajo para listado'!$DE$151:$DG$151,0)),0)+IFERROR(INDEX('Hoja de Trabajo para listado'!$CD$155:$DC$1048576,MATCH($A418,'Hoja de Trabajo para listado'!$CD$155:$CD$1048576,0),MATCH((CUADRO!H$4&amp;$E418),'Hoja de Trabajo para listado'!$CD$151:$DC$151,0)),0)</f>
        <v>0</v>
      </c>
      <c r="I418" s="243">
        <f ca="1">+IFERROR(INDEX('Hoja de Trabajo para listado'!$A$155:$Z$1048576,MATCH($A418,'Hoja de Trabajo para listado'!$A$155:$A$1048576,0),MATCH((CUADRO!I$4&amp;$E418),'Hoja de Trabajo para listado'!$A$151:$Z$151,0)),0)+IFERROR(INDEX('Hoja de Trabajo para listado'!$AB$155:$BA$1048576,MATCH($A418,'Hoja de Trabajo para listado'!$AB$155:$AB$1048576,0),MATCH((CUADRO!I$4&amp;$E418),'Hoja de Trabajo para listado'!$AB$151:$BA$151,0)),0)+IFERROR(INDEX('Hoja de Trabajo para listado'!$BC$155:$CB$1048576,MATCH($A418,'Hoja de Trabajo para listado'!$BC$155:$BC$1048576,0),MATCH((CUADRO!I$4&amp;$E418),'Hoja de Trabajo para listado'!$BC$151:$CB$151,0)),0)+IFERROR(INDEX('Hoja de Trabajo para listado'!$DE$153:$DG$274,MATCH($A418,'Hoja de Trabajo para listado'!$DE$153:$DE$1048576,0),MATCH((CUADRO!I$4&amp;$E418),'Hoja de Trabajo para listado'!$DE$151:$DG$151,0)),0)+IFERROR(INDEX('Hoja de Trabajo para listado'!$CD$155:$DC$1048576,MATCH($A418,'Hoja de Trabajo para listado'!$CD$155:$CD$1048576,0),MATCH((CUADRO!I$4&amp;$E418),'Hoja de Trabajo para listado'!$CD$151:$DC$151,0)),0)</f>
        <v>0</v>
      </c>
      <c r="J418" s="243">
        <f ca="1">+IFERROR(INDEX('Hoja de Trabajo para listado'!$A$155:$Z$1048576,MATCH($A418,'Hoja de Trabajo para listado'!$A$155:$A$1048576,0),MATCH((CUADRO!J$4&amp;$E418),'Hoja de Trabajo para listado'!$A$151:$Z$151,0)),0)+IFERROR(INDEX('Hoja de Trabajo para listado'!$AB$155:$BA$1048576,MATCH($A418,'Hoja de Trabajo para listado'!$AB$155:$AB$1048576,0),MATCH((CUADRO!J$4&amp;$E418),'Hoja de Trabajo para listado'!$AB$151:$BA$151,0)),0)+IFERROR(INDEX('Hoja de Trabajo para listado'!$BC$155:$CB$1048576,MATCH($A418,'Hoja de Trabajo para listado'!$BC$155:$BC$1048576,0),MATCH((CUADRO!J$4&amp;$E418),'Hoja de Trabajo para listado'!$BC$151:$CB$151,0)),0)+IFERROR(INDEX('Hoja de Trabajo para listado'!$DE$153:$DG$274,MATCH($A418,'Hoja de Trabajo para listado'!$DE$153:$DE$1048576,0),MATCH((CUADRO!J$4&amp;$E418),'Hoja de Trabajo para listado'!$DE$151:$DG$151,0)),0)+IFERROR(INDEX('Hoja de Trabajo para listado'!$CD$155:$DC$1048576,MATCH($A418,'Hoja de Trabajo para listado'!$CD$155:$CD$1048576,0),MATCH((CUADRO!J$4&amp;$E418),'Hoja de Trabajo para listado'!$CD$151:$DC$151,0)),0)</f>
        <v>0</v>
      </c>
      <c r="K418" s="243">
        <f ca="1">+IFERROR(INDEX('Hoja de Trabajo para listado'!$A$155:$Z$1048576,MATCH($A418,'Hoja de Trabajo para listado'!$A$155:$A$1048576,0),MATCH((CUADRO!K$4&amp;$E418),'Hoja de Trabajo para listado'!$A$151:$Z$151,0)),0)+IFERROR(INDEX('Hoja de Trabajo para listado'!$AB$155:$BA$1048576,MATCH($A418,'Hoja de Trabajo para listado'!$AB$155:$AB$1048576,0),MATCH((CUADRO!K$4&amp;$E418),'Hoja de Trabajo para listado'!$AB$151:$BA$151,0)),0)+IFERROR(INDEX('Hoja de Trabajo para listado'!$BC$155:$CB$1048576,MATCH($A418,'Hoja de Trabajo para listado'!$BC$155:$BC$1048576,0),MATCH((CUADRO!K$4&amp;$E418),'Hoja de Trabajo para listado'!$BC$151:$CB$151,0)),0)+IFERROR(INDEX('Hoja de Trabajo para listado'!$DE$153:$DG$274,MATCH($A418,'Hoja de Trabajo para listado'!$DE$153:$DE$1048576,0),MATCH((CUADRO!K$4&amp;$E418),'Hoja de Trabajo para listado'!$DE$151:$DG$151,0)),0)+IFERROR(INDEX('Hoja de Trabajo para listado'!$CD$155:$DC$1048576,MATCH($A418,'Hoja de Trabajo para listado'!$CD$155:$CD$1048576,0),MATCH((CUADRO!K$4&amp;$E418),'Hoja de Trabajo para listado'!$CD$151:$DC$151,0)),0)</f>
        <v>0</v>
      </c>
      <c r="L418" s="243">
        <f ca="1">+IFERROR(INDEX('Hoja de Trabajo para listado'!$A$155:$Z$1048576,MATCH($A418,'Hoja de Trabajo para listado'!$A$155:$A$1048576,0),MATCH((CUADRO!L$4&amp;$E418),'Hoja de Trabajo para listado'!$A$151:$Z$151,0)),0)+IFERROR(INDEX('Hoja de Trabajo para listado'!$AB$155:$BA$1048576,MATCH($A418,'Hoja de Trabajo para listado'!$AB$155:$AB$1048576,0),MATCH((CUADRO!L$4&amp;$E418),'Hoja de Trabajo para listado'!$AB$151:$BA$151,0)),0)+IFERROR(INDEX('Hoja de Trabajo para listado'!$BC$155:$CB$1048576,MATCH($A418,'Hoja de Trabajo para listado'!$BC$155:$BC$1048576,0),MATCH((CUADRO!L$4&amp;$E418),'Hoja de Trabajo para listado'!$BC$151:$CB$151,0)),0)+IFERROR(INDEX('Hoja de Trabajo para listado'!$DE$153:$DG$274,MATCH($A418,'Hoja de Trabajo para listado'!$DE$153:$DE$1048576,0),MATCH((CUADRO!L$4&amp;$E418),'Hoja de Trabajo para listado'!$DE$151:$DG$151,0)),0)+IFERROR(INDEX('Hoja de Trabajo para listado'!$CD$155:$DC$1048576,MATCH($A418,'Hoja de Trabajo para listado'!$CD$155:$CD$1048576,0),MATCH((CUADRO!L$4&amp;$E418),'Hoja de Trabajo para listado'!$CD$151:$DC$151,0)),0)</f>
        <v>0</v>
      </c>
      <c r="M418" s="243">
        <f ca="1">+IFERROR(INDEX('Hoja de Trabajo para listado'!$A$155:$Z$1048576,MATCH($A418,'Hoja de Trabajo para listado'!$A$155:$A$1048576,0),MATCH((CUADRO!M$4&amp;$E418),'Hoja de Trabajo para listado'!$A$151:$Z$151,0)),0)+IFERROR(INDEX('Hoja de Trabajo para listado'!$AB$155:$BA$1048576,MATCH($A418,'Hoja de Trabajo para listado'!$AB$155:$AB$1048576,0),MATCH((CUADRO!M$4&amp;$E418),'Hoja de Trabajo para listado'!$AB$151:$BA$151,0)),0)+IFERROR(INDEX('Hoja de Trabajo para listado'!$BC$155:$CB$1048576,MATCH($A418,'Hoja de Trabajo para listado'!$BC$155:$BC$1048576,0),MATCH((CUADRO!M$4&amp;$E418),'Hoja de Trabajo para listado'!$BC$151:$CB$151,0)),0)+IFERROR(INDEX('Hoja de Trabajo para listado'!$DE$153:$DG$274,MATCH($A418,'Hoja de Trabajo para listado'!$DE$153:$DE$1048576,0),MATCH((CUADRO!M$4&amp;$E418),'Hoja de Trabajo para listado'!$DE$151:$DG$151,0)),0)+IFERROR(INDEX('Hoja de Trabajo para listado'!$CD$155:$DC$1048576,MATCH($A418,'Hoja de Trabajo para listado'!$CD$155:$CD$1048576,0),MATCH((CUADRO!M$4&amp;$E418),'Hoja de Trabajo para listado'!$CD$151:$DC$151,0)),0)</f>
        <v>0</v>
      </c>
      <c r="N418" s="243">
        <f ca="1">+IFERROR(INDEX('Hoja de Trabajo para listado'!$A$155:$Z$1048576,MATCH($A418,'Hoja de Trabajo para listado'!$A$155:$A$1048576,0),MATCH((CUADRO!N$4&amp;$E418),'Hoja de Trabajo para listado'!$A$151:$Z$151,0)),0)+IFERROR(INDEX('Hoja de Trabajo para listado'!$AB$155:$BA$1048576,MATCH($A418,'Hoja de Trabajo para listado'!$AB$155:$AB$1048576,0),MATCH((CUADRO!N$4&amp;$E418),'Hoja de Trabajo para listado'!$AB$151:$BA$151,0)),0)+IFERROR(INDEX('Hoja de Trabajo para listado'!$BC$155:$CB$1048576,MATCH($A418,'Hoja de Trabajo para listado'!$BC$155:$BC$1048576,0),MATCH((CUADRO!N$4&amp;$E418),'Hoja de Trabajo para listado'!$BC$151:$CB$151,0)),0)+IFERROR(INDEX('Hoja de Trabajo para listado'!$DE$153:$DG$274,MATCH($A418,'Hoja de Trabajo para listado'!$DE$153:$DE$1048576,0),MATCH((CUADRO!N$4&amp;$E418),'Hoja de Trabajo para listado'!$DE$151:$DG$151,0)),0)+IFERROR(INDEX('Hoja de Trabajo para listado'!$CD$155:$DC$1048576,MATCH($A418,'Hoja de Trabajo para listado'!$CD$155:$CD$1048576,0),MATCH((CUADRO!N$4&amp;$E418),'Hoja de Trabajo para listado'!$CD$151:$DC$151,0)),0)</f>
        <v>0</v>
      </c>
      <c r="O418" s="243">
        <f ca="1">+IFERROR(INDEX('Hoja de Trabajo para listado'!$A$155:$Z$1048576,MATCH($A418,'Hoja de Trabajo para listado'!$A$155:$A$1048576,0),MATCH((CUADRO!O$4&amp;$E418),'Hoja de Trabajo para listado'!$A$151:$Z$151,0)),0)+IFERROR(INDEX('Hoja de Trabajo para listado'!$AB$155:$BA$1048576,MATCH($A418,'Hoja de Trabajo para listado'!$AB$155:$AB$1048576,0),MATCH((CUADRO!O$4&amp;$E418),'Hoja de Trabajo para listado'!$AB$151:$BA$151,0)),0)+IFERROR(INDEX('Hoja de Trabajo para listado'!$BC$155:$CB$1048576,MATCH($A418,'Hoja de Trabajo para listado'!$BC$155:$BC$1048576,0),MATCH((CUADRO!O$4&amp;$E418),'Hoja de Trabajo para listado'!$BC$151:$CB$151,0)),0)+IFERROR(INDEX('Hoja de Trabajo para listado'!$DE$153:$DG$274,MATCH($A418,'Hoja de Trabajo para listado'!$DE$153:$DE$1048576,0),MATCH((CUADRO!O$4&amp;$E418),'Hoja de Trabajo para listado'!$DE$151:$DG$151,0)),0)+IFERROR(INDEX('Hoja de Trabajo para listado'!$CD$155:$DC$1048576,MATCH($A418,'Hoja de Trabajo para listado'!$CD$155:$CD$1048576,0),MATCH((CUADRO!O$4&amp;$E418),'Hoja de Trabajo para listado'!$CD$151:$DC$151,0)),0)</f>
        <v>0</v>
      </c>
      <c r="P418" s="243">
        <f ca="1">+IFERROR(INDEX('Hoja de Trabajo para listado'!$A$155:$Z$1048576,MATCH($A418,'Hoja de Trabajo para listado'!$A$155:$A$1048576,0),MATCH((CUADRO!P$4&amp;$E418),'Hoja de Trabajo para listado'!$A$151:$Z$151,0)),0)+IFERROR(INDEX('Hoja de Trabajo para listado'!$AB$155:$BA$1048576,MATCH($A418,'Hoja de Trabajo para listado'!$AB$155:$AB$1048576,0),MATCH((CUADRO!P$4&amp;$E418),'Hoja de Trabajo para listado'!$AB$151:$BA$151,0)),0)+IFERROR(INDEX('Hoja de Trabajo para listado'!$BC$155:$CB$1048576,MATCH($A418,'Hoja de Trabajo para listado'!$BC$155:$BC$1048576,0),MATCH((CUADRO!P$4&amp;$E418),'Hoja de Trabajo para listado'!$BC$151:$CB$151,0)),0)+IFERROR(INDEX('Hoja de Trabajo para listado'!$DE$153:$DG$274,MATCH($A418,'Hoja de Trabajo para listado'!$DE$153:$DE$1048576,0),MATCH((CUADRO!P$4&amp;$E418),'Hoja de Trabajo para listado'!$DE$151:$DG$151,0)),0)+IFERROR(INDEX('Hoja de Trabajo para listado'!$CD$155:$DC$1048576,MATCH($A418,'Hoja de Trabajo para listado'!$CD$155:$CD$1048576,0),MATCH((CUADRO!P$4&amp;$E418),'Hoja de Trabajo para listado'!$CD$151:$DC$151,0)),0)</f>
        <v>0</v>
      </c>
      <c r="Q418" s="243">
        <f ca="1">+IFERROR(INDEX('Hoja de Trabajo para listado'!$A$155:$Z$1048576,MATCH($A418,'Hoja de Trabajo para listado'!$A$155:$A$1048576,0),MATCH((CUADRO!Q$4&amp;$E418),'Hoja de Trabajo para listado'!$A$151:$Z$151,0)),0)+IFERROR(INDEX('Hoja de Trabajo para listado'!$AB$155:$BA$1048576,MATCH($A418,'Hoja de Trabajo para listado'!$AB$155:$AB$1048576,0),MATCH((CUADRO!Q$4&amp;$E418),'Hoja de Trabajo para listado'!$AB$151:$BA$151,0)),0)+IFERROR(INDEX('Hoja de Trabajo para listado'!$BC$155:$CB$1048576,MATCH($A418,'Hoja de Trabajo para listado'!$BC$155:$BC$1048576,0),MATCH((CUADRO!Q$4&amp;$E418),'Hoja de Trabajo para listado'!$BC$151:$CB$151,0)),0)+IFERROR(INDEX('Hoja de Trabajo para listado'!$DE$153:$DG$274,MATCH($A418,'Hoja de Trabajo para listado'!$DE$153:$DE$1048576,0),MATCH((CUADRO!Q$4&amp;$E418),'Hoja de Trabajo para listado'!$DE$151:$DG$151,0)),0)+IFERROR(INDEX('Hoja de Trabajo para listado'!$CD$155:$DC$1048576,MATCH($A418,'Hoja de Trabajo para listado'!$CD$155:$CD$1048576,0),MATCH((CUADRO!Q$4&amp;$E418),'Hoja de Trabajo para listado'!$CD$151:$DC$151,0)),0)</f>
        <v>0</v>
      </c>
      <c r="R418" s="243">
        <f t="shared" ca="1" si="19"/>
        <v>0</v>
      </c>
      <c r="S418" s="259">
        <f ca="1">+R417+R418</f>
        <v>0</v>
      </c>
      <c r="T418" s="243">
        <f ca="1">+S418</f>
        <v>0</v>
      </c>
      <c r="U418" s="242">
        <f t="shared" si="20"/>
        <v>2</v>
      </c>
      <c r="V418" s="327" t="str">
        <f>+VLOOKUP(A418,bd_lista!$A$3:$E$592,5,FALSE)</f>
        <v>Instituciones Financieras no Bancarias Regionales</v>
      </c>
      <c r="W418" s="398"/>
      <c r="X418" s="240">
        <v>0</v>
      </c>
      <c r="Y418" s="240" t="e">
        <f>+VLOOKUP(X418,bd_lista!$A$3:$C$592,3,FALSE)</f>
        <v>#N/A</v>
      </c>
      <c r="Z418" s="288"/>
      <c r="AA418" s="317"/>
    </row>
    <row r="419" spans="1:27" ht="15" hidden="1" customHeight="1">
      <c r="A419" s="249">
        <v>901</v>
      </c>
      <c r="B419" s="393">
        <f>+A419</f>
        <v>901</v>
      </c>
      <c r="C419" s="245" t="str">
        <f>+VLOOKUP(A419,bd_lista!$A$3:$C$592,3,FALSE)</f>
        <v>Gobierno Autónomo Departamental de Chuquisaca</v>
      </c>
      <c r="D419" s="395" t="str">
        <f>+C419</f>
        <v>Gobierno Autónomo Departamental de Chuquisaca</v>
      </c>
      <c r="E419" s="240" t="s">
        <v>1303</v>
      </c>
      <c r="F419" s="241">
        <f ca="1">+IFERROR(INDEX('Hoja de Trabajo para listado'!$A$155:$Z$1048576,MATCH($A419,'Hoja de Trabajo para listado'!$A$155:$A$1048576,0),MATCH((CUADRO!F$4&amp;$E419),'Hoja de Trabajo para listado'!$A$151:$Z$151,0)),0)+IFERROR(INDEX('Hoja de Trabajo para listado'!$AB$155:$BA$1048576,MATCH($A419,'Hoja de Trabajo para listado'!$AB$155:$AB$1048576,0),MATCH((CUADRO!F$4&amp;$E419),'Hoja de Trabajo para listado'!$AB$151:$BA$151,0)),0)+IFERROR(INDEX('Hoja de Trabajo para listado'!$BC$155:$CB$1048576,MATCH($A419,'Hoja de Trabajo para listado'!$BC$155:$BC$1048576,0),MATCH((CUADRO!F$4&amp;$E419),'Hoja de Trabajo para listado'!$BC$151:$CB$151,0)),0)+IFERROR(INDEX('Hoja de Trabajo para listado'!$DE$153:$DG$274,MATCH($A419,'Hoja de Trabajo para listado'!$DE$153:$DE$1048576,0),MATCH((CUADRO!F$4&amp;$E419),'Hoja de Trabajo para listado'!$DE$151:$DG$151,0)),0)+IFERROR(INDEX('Hoja de Trabajo para listado'!$CD$155:$DC$1048576,MATCH($A419,'Hoja de Trabajo para listado'!$CD$155:$CD$1048576,0),MATCH((CUADRO!F$4&amp;$E419),'Hoja de Trabajo para listado'!$CD$151:$DC$151,0)),0)</f>
        <v>0</v>
      </c>
      <c r="G419" s="241">
        <f ca="1">+IFERROR(INDEX('Hoja de Trabajo para listado'!$A$155:$Z$1048576,MATCH($A419,'Hoja de Trabajo para listado'!$A$155:$A$1048576,0),MATCH((CUADRO!G$4&amp;$E419),'Hoja de Trabajo para listado'!$A$151:$Z$151,0)),0)+IFERROR(INDEX('Hoja de Trabajo para listado'!$AB$155:$BA$1048576,MATCH($A419,'Hoja de Trabajo para listado'!$AB$155:$AB$1048576,0),MATCH((CUADRO!G$4&amp;$E419),'Hoja de Trabajo para listado'!$AB$151:$BA$151,0)),0)+IFERROR(INDEX('Hoja de Trabajo para listado'!$BC$155:$CB$1048576,MATCH($A419,'Hoja de Trabajo para listado'!$BC$155:$BC$1048576,0),MATCH((CUADRO!G$4&amp;$E419),'Hoja de Trabajo para listado'!$BC$151:$CB$151,0)),0)+IFERROR(INDEX('Hoja de Trabajo para listado'!$DE$153:$DG$274,MATCH($A419,'Hoja de Trabajo para listado'!$DE$153:$DE$1048576,0),MATCH((CUADRO!G$4&amp;$E419),'Hoja de Trabajo para listado'!$DE$151:$DG$151,0)),0)+IFERROR(INDEX('Hoja de Trabajo para listado'!$CD$155:$DC$1048576,MATCH($A419,'Hoja de Trabajo para listado'!$CD$155:$CD$1048576,0),MATCH((CUADRO!G$4&amp;$E419),'Hoja de Trabajo para listado'!$CD$151:$DC$151,0)),0)</f>
        <v>0</v>
      </c>
      <c r="H419" s="241">
        <f ca="1">+IFERROR(INDEX('Hoja de Trabajo para listado'!$A$155:$Z$1048576,MATCH($A419,'Hoja de Trabajo para listado'!$A$155:$A$1048576,0),MATCH((CUADRO!H$4&amp;$E419),'Hoja de Trabajo para listado'!$A$151:$Z$151,0)),0)+IFERROR(INDEX('Hoja de Trabajo para listado'!$AB$155:$BA$1048576,MATCH($A419,'Hoja de Trabajo para listado'!$AB$155:$AB$1048576,0),MATCH((CUADRO!H$4&amp;$E419),'Hoja de Trabajo para listado'!$AB$151:$BA$151,0)),0)+IFERROR(INDEX('Hoja de Trabajo para listado'!$BC$155:$CB$1048576,MATCH($A419,'Hoja de Trabajo para listado'!$BC$155:$BC$1048576,0),MATCH((CUADRO!H$4&amp;$E419),'Hoja de Trabajo para listado'!$BC$151:$CB$151,0)),0)+IFERROR(INDEX('Hoja de Trabajo para listado'!$DE$153:$DG$274,MATCH($A419,'Hoja de Trabajo para listado'!$DE$153:$DE$1048576,0),MATCH((CUADRO!H$4&amp;$E419),'Hoja de Trabajo para listado'!$DE$151:$DG$151,0)),0)+IFERROR(INDEX('Hoja de Trabajo para listado'!$CD$155:$DC$1048576,MATCH($A419,'Hoja de Trabajo para listado'!$CD$155:$CD$1048576,0),MATCH((CUADRO!H$4&amp;$E419),'Hoja de Trabajo para listado'!$CD$151:$DC$151,0)),0)</f>
        <v>0</v>
      </c>
      <c r="I419" s="241">
        <f ca="1">+IFERROR(INDEX('Hoja de Trabajo para listado'!$A$155:$Z$1048576,MATCH($A419,'Hoja de Trabajo para listado'!$A$155:$A$1048576,0),MATCH((CUADRO!I$4&amp;$E419),'Hoja de Trabajo para listado'!$A$151:$Z$151,0)),0)+IFERROR(INDEX('Hoja de Trabajo para listado'!$AB$155:$BA$1048576,MATCH($A419,'Hoja de Trabajo para listado'!$AB$155:$AB$1048576,0),MATCH((CUADRO!I$4&amp;$E419),'Hoja de Trabajo para listado'!$AB$151:$BA$151,0)),0)+IFERROR(INDEX('Hoja de Trabajo para listado'!$BC$155:$CB$1048576,MATCH($A419,'Hoja de Trabajo para listado'!$BC$155:$BC$1048576,0),MATCH((CUADRO!I$4&amp;$E419),'Hoja de Trabajo para listado'!$BC$151:$CB$151,0)),0)+IFERROR(INDEX('Hoja de Trabajo para listado'!$DE$153:$DG$274,MATCH($A419,'Hoja de Trabajo para listado'!$DE$153:$DE$1048576,0),MATCH((CUADRO!I$4&amp;$E419),'Hoja de Trabajo para listado'!$DE$151:$DG$151,0)),0)+IFERROR(INDEX('Hoja de Trabajo para listado'!$CD$155:$DC$1048576,MATCH($A419,'Hoja de Trabajo para listado'!$CD$155:$CD$1048576,0),MATCH((CUADRO!I$4&amp;$E419),'Hoja de Trabajo para listado'!$CD$151:$DC$151,0)),0)</f>
        <v>0</v>
      </c>
      <c r="J419" s="241">
        <f ca="1">+IFERROR(INDEX('Hoja de Trabajo para listado'!$A$155:$Z$1048576,MATCH($A419,'Hoja de Trabajo para listado'!$A$155:$A$1048576,0),MATCH((CUADRO!J$4&amp;$E419),'Hoja de Trabajo para listado'!$A$151:$Z$151,0)),0)+IFERROR(INDEX('Hoja de Trabajo para listado'!$AB$155:$BA$1048576,MATCH($A419,'Hoja de Trabajo para listado'!$AB$155:$AB$1048576,0),MATCH((CUADRO!J$4&amp;$E419),'Hoja de Trabajo para listado'!$AB$151:$BA$151,0)),0)+IFERROR(INDEX('Hoja de Trabajo para listado'!$BC$155:$CB$1048576,MATCH($A419,'Hoja de Trabajo para listado'!$BC$155:$BC$1048576,0),MATCH((CUADRO!J$4&amp;$E419),'Hoja de Trabajo para listado'!$BC$151:$CB$151,0)),0)+IFERROR(INDEX('Hoja de Trabajo para listado'!$DE$153:$DG$274,MATCH($A419,'Hoja de Trabajo para listado'!$DE$153:$DE$1048576,0),MATCH((CUADRO!J$4&amp;$E419),'Hoja de Trabajo para listado'!$DE$151:$DG$151,0)),0)+IFERROR(INDEX('Hoja de Trabajo para listado'!$CD$155:$DC$1048576,MATCH($A419,'Hoja de Trabajo para listado'!$CD$155:$CD$1048576,0),MATCH((CUADRO!J$4&amp;$E419),'Hoja de Trabajo para listado'!$CD$151:$DC$151,0)),0)</f>
        <v>0</v>
      </c>
      <c r="K419" s="241">
        <f ca="1">+IFERROR(INDEX('Hoja de Trabajo para listado'!$A$155:$Z$1048576,MATCH($A419,'Hoja de Trabajo para listado'!$A$155:$A$1048576,0),MATCH((CUADRO!K$4&amp;$E419),'Hoja de Trabajo para listado'!$A$151:$Z$151,0)),0)+IFERROR(INDEX('Hoja de Trabajo para listado'!$AB$155:$BA$1048576,MATCH($A419,'Hoja de Trabajo para listado'!$AB$155:$AB$1048576,0),MATCH((CUADRO!K$4&amp;$E419),'Hoja de Trabajo para listado'!$AB$151:$BA$151,0)),0)+IFERROR(INDEX('Hoja de Trabajo para listado'!$BC$155:$CB$1048576,MATCH($A419,'Hoja de Trabajo para listado'!$BC$155:$BC$1048576,0),MATCH((CUADRO!K$4&amp;$E419),'Hoja de Trabajo para listado'!$BC$151:$CB$151,0)),0)+IFERROR(INDEX('Hoja de Trabajo para listado'!$DE$153:$DG$274,MATCH($A419,'Hoja de Trabajo para listado'!$DE$153:$DE$1048576,0),MATCH((CUADRO!K$4&amp;$E419),'Hoja de Trabajo para listado'!$DE$151:$DG$151,0)),0)+IFERROR(INDEX('Hoja de Trabajo para listado'!$CD$155:$DC$1048576,MATCH($A419,'Hoja de Trabajo para listado'!$CD$155:$CD$1048576,0),MATCH((CUADRO!K$4&amp;$E419),'Hoja de Trabajo para listado'!$CD$151:$DC$151,0)),0)</f>
        <v>0</v>
      </c>
      <c r="L419" s="241">
        <f ca="1">+IFERROR(INDEX('Hoja de Trabajo para listado'!$A$155:$Z$1048576,MATCH($A419,'Hoja de Trabajo para listado'!$A$155:$A$1048576,0),MATCH((CUADRO!L$4&amp;$E419),'Hoja de Trabajo para listado'!$A$151:$Z$151,0)),0)+IFERROR(INDEX('Hoja de Trabajo para listado'!$AB$155:$BA$1048576,MATCH($A419,'Hoja de Trabajo para listado'!$AB$155:$AB$1048576,0),MATCH((CUADRO!L$4&amp;$E419),'Hoja de Trabajo para listado'!$AB$151:$BA$151,0)),0)+IFERROR(INDEX('Hoja de Trabajo para listado'!$BC$155:$CB$1048576,MATCH($A419,'Hoja de Trabajo para listado'!$BC$155:$BC$1048576,0),MATCH((CUADRO!L$4&amp;$E419),'Hoja de Trabajo para listado'!$BC$151:$CB$151,0)),0)+IFERROR(INDEX('Hoja de Trabajo para listado'!$DE$153:$DG$274,MATCH($A419,'Hoja de Trabajo para listado'!$DE$153:$DE$1048576,0),MATCH((CUADRO!L$4&amp;$E419),'Hoja de Trabajo para listado'!$DE$151:$DG$151,0)),0)+IFERROR(INDEX('Hoja de Trabajo para listado'!$CD$155:$DC$1048576,MATCH($A419,'Hoja de Trabajo para listado'!$CD$155:$CD$1048576,0),MATCH((CUADRO!L$4&amp;$E419),'Hoja de Trabajo para listado'!$CD$151:$DC$151,0)),0)</f>
        <v>0</v>
      </c>
      <c r="M419" s="241">
        <f ca="1">+IFERROR(INDEX('Hoja de Trabajo para listado'!$A$155:$Z$1048576,MATCH($A419,'Hoja de Trabajo para listado'!$A$155:$A$1048576,0),MATCH((CUADRO!M$4&amp;$E419),'Hoja de Trabajo para listado'!$A$151:$Z$151,0)),0)+IFERROR(INDEX('Hoja de Trabajo para listado'!$AB$155:$BA$1048576,MATCH($A419,'Hoja de Trabajo para listado'!$AB$155:$AB$1048576,0),MATCH((CUADRO!M$4&amp;$E419),'Hoja de Trabajo para listado'!$AB$151:$BA$151,0)),0)+IFERROR(INDEX('Hoja de Trabajo para listado'!$BC$155:$CB$1048576,MATCH($A419,'Hoja de Trabajo para listado'!$BC$155:$BC$1048576,0),MATCH((CUADRO!M$4&amp;$E419),'Hoja de Trabajo para listado'!$BC$151:$CB$151,0)),0)+IFERROR(INDEX('Hoja de Trabajo para listado'!$DE$153:$DG$274,MATCH($A419,'Hoja de Trabajo para listado'!$DE$153:$DE$1048576,0),MATCH((CUADRO!M$4&amp;$E419),'Hoja de Trabajo para listado'!$DE$151:$DG$151,0)),0)+IFERROR(INDEX('Hoja de Trabajo para listado'!$CD$155:$DC$1048576,MATCH($A419,'Hoja de Trabajo para listado'!$CD$155:$CD$1048576,0),MATCH((CUADRO!M$4&amp;$E419),'Hoja de Trabajo para listado'!$CD$151:$DC$151,0)),0)</f>
        <v>0</v>
      </c>
      <c r="N419" s="241">
        <f ca="1">+IFERROR(INDEX('Hoja de Trabajo para listado'!$A$155:$Z$1048576,MATCH($A419,'Hoja de Trabajo para listado'!$A$155:$A$1048576,0),MATCH((CUADRO!N$4&amp;$E419),'Hoja de Trabajo para listado'!$A$151:$Z$151,0)),0)+IFERROR(INDEX('Hoja de Trabajo para listado'!$AB$155:$BA$1048576,MATCH($A419,'Hoja de Trabajo para listado'!$AB$155:$AB$1048576,0),MATCH((CUADRO!N$4&amp;$E419),'Hoja de Trabajo para listado'!$AB$151:$BA$151,0)),0)+IFERROR(INDEX('Hoja de Trabajo para listado'!$BC$155:$CB$1048576,MATCH($A419,'Hoja de Trabajo para listado'!$BC$155:$BC$1048576,0),MATCH((CUADRO!N$4&amp;$E419),'Hoja de Trabajo para listado'!$BC$151:$CB$151,0)),0)+IFERROR(INDEX('Hoja de Trabajo para listado'!$DE$153:$DG$274,MATCH($A419,'Hoja de Trabajo para listado'!$DE$153:$DE$1048576,0),MATCH((CUADRO!N$4&amp;$E419),'Hoja de Trabajo para listado'!$DE$151:$DG$151,0)),0)+IFERROR(INDEX('Hoja de Trabajo para listado'!$CD$155:$DC$1048576,MATCH($A419,'Hoja de Trabajo para listado'!$CD$155:$CD$1048576,0),MATCH((CUADRO!N$4&amp;$E419),'Hoja de Trabajo para listado'!$CD$151:$DC$151,0)),0)</f>
        <v>0</v>
      </c>
      <c r="O419" s="241">
        <f ca="1">+IFERROR(INDEX('Hoja de Trabajo para listado'!$A$155:$Z$1048576,MATCH($A419,'Hoja de Trabajo para listado'!$A$155:$A$1048576,0),MATCH((CUADRO!O$4&amp;$E419),'Hoja de Trabajo para listado'!$A$151:$Z$151,0)),0)+IFERROR(INDEX('Hoja de Trabajo para listado'!$AB$155:$BA$1048576,MATCH($A419,'Hoja de Trabajo para listado'!$AB$155:$AB$1048576,0),MATCH((CUADRO!O$4&amp;$E419),'Hoja de Trabajo para listado'!$AB$151:$BA$151,0)),0)+IFERROR(INDEX('Hoja de Trabajo para listado'!$BC$155:$CB$1048576,MATCH($A419,'Hoja de Trabajo para listado'!$BC$155:$BC$1048576,0),MATCH((CUADRO!O$4&amp;$E419),'Hoja de Trabajo para listado'!$BC$151:$CB$151,0)),0)+IFERROR(INDEX('Hoja de Trabajo para listado'!$DE$153:$DG$274,MATCH($A419,'Hoja de Trabajo para listado'!$DE$153:$DE$1048576,0),MATCH((CUADRO!O$4&amp;$E419),'Hoja de Trabajo para listado'!$DE$151:$DG$151,0)),0)+IFERROR(INDEX('Hoja de Trabajo para listado'!$CD$155:$DC$1048576,MATCH($A419,'Hoja de Trabajo para listado'!$CD$155:$CD$1048576,0),MATCH((CUADRO!O$4&amp;$E419),'Hoja de Trabajo para listado'!$CD$151:$DC$151,0)),0)</f>
        <v>0</v>
      </c>
      <c r="P419" s="241">
        <f ca="1">+IFERROR(INDEX('Hoja de Trabajo para listado'!$A$155:$Z$1048576,MATCH($A419,'Hoja de Trabajo para listado'!$A$155:$A$1048576,0),MATCH((CUADRO!P$4&amp;$E419),'Hoja de Trabajo para listado'!$A$151:$Z$151,0)),0)+IFERROR(INDEX('Hoja de Trabajo para listado'!$AB$155:$BA$1048576,MATCH($A419,'Hoja de Trabajo para listado'!$AB$155:$AB$1048576,0),MATCH((CUADRO!P$4&amp;$E419),'Hoja de Trabajo para listado'!$AB$151:$BA$151,0)),0)+IFERROR(INDEX('Hoja de Trabajo para listado'!$BC$155:$CB$1048576,MATCH($A419,'Hoja de Trabajo para listado'!$BC$155:$BC$1048576,0),MATCH((CUADRO!P$4&amp;$E419),'Hoja de Trabajo para listado'!$BC$151:$CB$151,0)),0)+IFERROR(INDEX('Hoja de Trabajo para listado'!$DE$153:$DG$274,MATCH($A419,'Hoja de Trabajo para listado'!$DE$153:$DE$1048576,0),MATCH((CUADRO!P$4&amp;$E419),'Hoja de Trabajo para listado'!$DE$151:$DG$151,0)),0)+IFERROR(INDEX('Hoja de Trabajo para listado'!$CD$155:$DC$1048576,MATCH($A419,'Hoja de Trabajo para listado'!$CD$155:$CD$1048576,0),MATCH((CUADRO!P$4&amp;$E419),'Hoja de Trabajo para listado'!$CD$151:$DC$151,0)),0)</f>
        <v>0</v>
      </c>
      <c r="Q419" s="241">
        <f ca="1">+IFERROR(INDEX('Hoja de Trabajo para listado'!$A$155:$Z$1048576,MATCH($A419,'Hoja de Trabajo para listado'!$A$155:$A$1048576,0),MATCH((CUADRO!Q$4&amp;$E419),'Hoja de Trabajo para listado'!$A$151:$Z$151,0)),0)+IFERROR(INDEX('Hoja de Trabajo para listado'!$AB$155:$BA$1048576,MATCH($A419,'Hoja de Trabajo para listado'!$AB$155:$AB$1048576,0),MATCH((CUADRO!Q$4&amp;$E419),'Hoja de Trabajo para listado'!$AB$151:$BA$151,0)),0)+IFERROR(INDEX('Hoja de Trabajo para listado'!$BC$155:$CB$1048576,MATCH($A419,'Hoja de Trabajo para listado'!$BC$155:$BC$1048576,0),MATCH((CUADRO!Q$4&amp;$E419),'Hoja de Trabajo para listado'!$BC$151:$CB$151,0)),0)+IFERROR(INDEX('Hoja de Trabajo para listado'!$DE$153:$DG$274,MATCH($A419,'Hoja de Trabajo para listado'!$DE$153:$DE$1048576,0),MATCH((CUADRO!Q$4&amp;$E419),'Hoja de Trabajo para listado'!$DE$151:$DG$151,0)),0)+IFERROR(INDEX('Hoja de Trabajo para listado'!$CD$155:$DC$1048576,MATCH($A419,'Hoja de Trabajo para listado'!$CD$155:$CD$1048576,0),MATCH((CUADRO!Q$4&amp;$E419),'Hoja de Trabajo para listado'!$CD$151:$DC$151,0)),0)</f>
        <v>0</v>
      </c>
      <c r="R419" s="241">
        <f t="shared" ca="1" si="19"/>
        <v>0</v>
      </c>
      <c r="S419" s="247"/>
      <c r="T419" s="241">
        <f ca="1">+T420</f>
        <v>613485.07999999984</v>
      </c>
      <c r="U419" s="240">
        <f t="shared" si="20"/>
        <v>1</v>
      </c>
      <c r="V419" s="327" t="str">
        <f>+VLOOKUP(A419,bd_lista!$A$3:$E$592,5,FALSE)</f>
        <v>Gobiernos Autónomos Departamentales</v>
      </c>
      <c r="W419" s="397" t="str">
        <f>+V419</f>
        <v>Gobiernos Autónomos Departamentales</v>
      </c>
      <c r="X419" s="240">
        <f>+VLOOKUP(A419,[4]Sheet1!$A$13:$D$744,4,FALSE)</f>
        <v>0</v>
      </c>
      <c r="Y419" s="240" t="e">
        <f>+VLOOKUP(X419,bd_lista!$A$3:$C$592,3,FALSE)</f>
        <v>#N/A</v>
      </c>
      <c r="Z419" s="290">
        <f>+X419</f>
        <v>0</v>
      </c>
      <c r="AA419" s="291" t="e">
        <f>+Y419</f>
        <v>#N/A</v>
      </c>
    </row>
    <row r="420" spans="1:27" ht="15" hidden="1" customHeight="1">
      <c r="A420" s="249">
        <v>901</v>
      </c>
      <c r="B420" s="394"/>
      <c r="C420" s="327" t="str">
        <f>+VLOOKUP(A420,bd_lista!$A$3:$C$592,3,FALSE)</f>
        <v>Gobierno Autónomo Departamental de Chuquisaca</v>
      </c>
      <c r="D420" s="396"/>
      <c r="E420" s="242" t="s">
        <v>1304</v>
      </c>
      <c r="F420" s="243">
        <f ca="1">+IFERROR(INDEX('Hoja de Trabajo para listado'!$A$155:$Z$1048576,MATCH($A420,'Hoja de Trabajo para listado'!$A$155:$A$1048576,0),MATCH((CUADRO!F$4&amp;$E420),'Hoja de Trabajo para listado'!$A$151:$Z$151,0)),0)+IFERROR(INDEX('Hoja de Trabajo para listado'!$AB$155:$BA$1048576,MATCH($A420,'Hoja de Trabajo para listado'!$AB$155:$AB$1048576,0),MATCH((CUADRO!F$4&amp;$E420),'Hoja de Trabajo para listado'!$AB$151:$BA$151,0)),0)+IFERROR(INDEX('Hoja de Trabajo para listado'!$BC$155:$CB$1048576,MATCH($A420,'Hoja de Trabajo para listado'!$BC$155:$BC$1048576,0),MATCH((CUADRO!F$4&amp;$E420),'Hoja de Trabajo para listado'!$BC$151:$CB$151,0)),0)+IFERROR(INDEX('Hoja de Trabajo para listado'!$DE$153:$DG$274,MATCH($A420,'Hoja de Trabajo para listado'!$DE$153:$DE$1048576,0),MATCH((CUADRO!F$4&amp;$E420),'Hoja de Trabajo para listado'!$DE$151:$DG$151,0)),0)+IFERROR(INDEX('Hoja de Trabajo para listado'!$CD$155:$DC$1048576,MATCH($A420,'Hoja de Trabajo para listado'!$CD$155:$CD$1048576,0),MATCH((CUADRO!F$4&amp;$E420),'Hoja de Trabajo para listado'!$CD$151:$DC$151,0)),0)</f>
        <v>309681.48999999993</v>
      </c>
      <c r="G420" s="243">
        <f ca="1">+IFERROR(INDEX('Hoja de Trabajo para listado'!$A$155:$Z$1048576,MATCH($A420,'Hoja de Trabajo para listado'!$A$155:$A$1048576,0),MATCH((CUADRO!G$4&amp;$E420),'Hoja de Trabajo para listado'!$A$151:$Z$151,0)),0)+IFERROR(INDEX('Hoja de Trabajo para listado'!$AB$155:$BA$1048576,MATCH($A420,'Hoja de Trabajo para listado'!$AB$155:$AB$1048576,0),MATCH((CUADRO!G$4&amp;$E420),'Hoja de Trabajo para listado'!$AB$151:$BA$151,0)),0)+IFERROR(INDEX('Hoja de Trabajo para listado'!$BC$155:$CB$1048576,MATCH($A420,'Hoja de Trabajo para listado'!$BC$155:$BC$1048576,0),MATCH((CUADRO!G$4&amp;$E420),'Hoja de Trabajo para listado'!$BC$151:$CB$151,0)),0)+IFERROR(INDEX('Hoja de Trabajo para listado'!$DE$153:$DG$274,MATCH($A420,'Hoja de Trabajo para listado'!$DE$153:$DE$1048576,0),MATCH((CUADRO!G$4&amp;$E420),'Hoja de Trabajo para listado'!$DE$151:$DG$151,0)),0)+IFERROR(INDEX('Hoja de Trabajo para listado'!$CD$155:$DC$1048576,MATCH($A420,'Hoja de Trabajo para listado'!$CD$155:$CD$1048576,0),MATCH((CUADRO!G$4&amp;$E420),'Hoja de Trabajo para listado'!$CD$151:$DC$151,0)),0)</f>
        <v>0</v>
      </c>
      <c r="H420" s="243">
        <f ca="1">+IFERROR(INDEX('Hoja de Trabajo para listado'!$A$155:$Z$1048576,MATCH($A420,'Hoja de Trabajo para listado'!$A$155:$A$1048576,0),MATCH((CUADRO!H$4&amp;$E420),'Hoja de Trabajo para listado'!$A$151:$Z$151,0)),0)+IFERROR(INDEX('Hoja de Trabajo para listado'!$AB$155:$BA$1048576,MATCH($A420,'Hoja de Trabajo para listado'!$AB$155:$AB$1048576,0),MATCH((CUADRO!H$4&amp;$E420),'Hoja de Trabajo para listado'!$AB$151:$BA$151,0)),0)+IFERROR(INDEX('Hoja de Trabajo para listado'!$BC$155:$CB$1048576,MATCH($A420,'Hoja de Trabajo para listado'!$BC$155:$BC$1048576,0),MATCH((CUADRO!H$4&amp;$E420),'Hoja de Trabajo para listado'!$BC$151:$CB$151,0)),0)+IFERROR(INDEX('Hoja de Trabajo para listado'!$DE$153:$DG$274,MATCH($A420,'Hoja de Trabajo para listado'!$DE$153:$DE$1048576,0),MATCH((CUADRO!H$4&amp;$E420),'Hoja de Trabajo para listado'!$DE$151:$DG$151,0)),0)+IFERROR(INDEX('Hoja de Trabajo para listado'!$CD$155:$DC$1048576,MATCH($A420,'Hoja de Trabajo para listado'!$CD$155:$CD$1048576,0),MATCH((CUADRO!H$4&amp;$E420),'Hoja de Trabajo para listado'!$CD$151:$DC$151,0)),0)</f>
        <v>11710.12</v>
      </c>
      <c r="I420" s="243">
        <f ca="1">+IFERROR(INDEX('Hoja de Trabajo para listado'!$A$155:$Z$1048576,MATCH($A420,'Hoja de Trabajo para listado'!$A$155:$A$1048576,0),MATCH((CUADRO!I$4&amp;$E420),'Hoja de Trabajo para listado'!$A$151:$Z$151,0)),0)+IFERROR(INDEX('Hoja de Trabajo para listado'!$AB$155:$BA$1048576,MATCH($A420,'Hoja de Trabajo para listado'!$AB$155:$AB$1048576,0),MATCH((CUADRO!I$4&amp;$E420),'Hoja de Trabajo para listado'!$AB$151:$BA$151,0)),0)+IFERROR(INDEX('Hoja de Trabajo para listado'!$BC$155:$CB$1048576,MATCH($A420,'Hoja de Trabajo para listado'!$BC$155:$BC$1048576,0),MATCH((CUADRO!I$4&amp;$E420),'Hoja de Trabajo para listado'!$BC$151:$CB$151,0)),0)+IFERROR(INDEX('Hoja de Trabajo para listado'!$DE$153:$DG$274,MATCH($A420,'Hoja de Trabajo para listado'!$DE$153:$DE$1048576,0),MATCH((CUADRO!I$4&amp;$E420),'Hoja de Trabajo para listado'!$DE$151:$DG$151,0)),0)+IFERROR(INDEX('Hoja de Trabajo para listado'!$CD$155:$DC$1048576,MATCH($A420,'Hoja de Trabajo para listado'!$CD$155:$CD$1048576,0),MATCH((CUADRO!I$4&amp;$E420),'Hoja de Trabajo para listado'!$CD$151:$DC$151,0)),0)</f>
        <v>0</v>
      </c>
      <c r="J420" s="243">
        <f ca="1">+IFERROR(INDEX('Hoja de Trabajo para listado'!$A$155:$Z$1048576,MATCH($A420,'Hoja de Trabajo para listado'!$A$155:$A$1048576,0),MATCH((CUADRO!J$4&amp;$E420),'Hoja de Trabajo para listado'!$A$151:$Z$151,0)),0)+IFERROR(INDEX('Hoja de Trabajo para listado'!$AB$155:$BA$1048576,MATCH($A420,'Hoja de Trabajo para listado'!$AB$155:$AB$1048576,0),MATCH((CUADRO!J$4&amp;$E420),'Hoja de Trabajo para listado'!$AB$151:$BA$151,0)),0)+IFERROR(INDEX('Hoja de Trabajo para listado'!$BC$155:$CB$1048576,MATCH($A420,'Hoja de Trabajo para listado'!$BC$155:$BC$1048576,0),MATCH((CUADRO!J$4&amp;$E420),'Hoja de Trabajo para listado'!$BC$151:$CB$151,0)),0)+IFERROR(INDEX('Hoja de Trabajo para listado'!$DE$153:$DG$274,MATCH($A420,'Hoja de Trabajo para listado'!$DE$153:$DE$1048576,0),MATCH((CUADRO!J$4&amp;$E420),'Hoja de Trabajo para listado'!$DE$151:$DG$151,0)),0)+IFERROR(INDEX('Hoja de Trabajo para listado'!$CD$155:$DC$1048576,MATCH($A420,'Hoja de Trabajo para listado'!$CD$155:$CD$1048576,0),MATCH((CUADRO!J$4&amp;$E420),'Hoja de Trabajo para listado'!$CD$151:$DC$151,0)),0)</f>
        <v>0</v>
      </c>
      <c r="K420" s="243">
        <f ca="1">+IFERROR(INDEX('Hoja de Trabajo para listado'!$A$155:$Z$1048576,MATCH($A420,'Hoja de Trabajo para listado'!$A$155:$A$1048576,0),MATCH((CUADRO!K$4&amp;$E420),'Hoja de Trabajo para listado'!$A$151:$Z$151,0)),0)+IFERROR(INDEX('Hoja de Trabajo para listado'!$AB$155:$BA$1048576,MATCH($A420,'Hoja de Trabajo para listado'!$AB$155:$AB$1048576,0),MATCH((CUADRO!K$4&amp;$E420),'Hoja de Trabajo para listado'!$AB$151:$BA$151,0)),0)+IFERROR(INDEX('Hoja de Trabajo para listado'!$BC$155:$CB$1048576,MATCH($A420,'Hoja de Trabajo para listado'!$BC$155:$BC$1048576,0),MATCH((CUADRO!K$4&amp;$E420),'Hoja de Trabajo para listado'!$BC$151:$CB$151,0)),0)+IFERROR(INDEX('Hoja de Trabajo para listado'!$DE$153:$DG$274,MATCH($A420,'Hoja de Trabajo para listado'!$DE$153:$DE$1048576,0),MATCH((CUADRO!K$4&amp;$E420),'Hoja de Trabajo para listado'!$DE$151:$DG$151,0)),0)+IFERROR(INDEX('Hoja de Trabajo para listado'!$CD$155:$DC$1048576,MATCH($A420,'Hoja de Trabajo para listado'!$CD$155:$CD$1048576,0),MATCH((CUADRO!K$4&amp;$E420),'Hoja de Trabajo para listado'!$CD$151:$DC$151,0)),0)</f>
        <v>10613.85</v>
      </c>
      <c r="L420" s="243">
        <f ca="1">+IFERROR(INDEX('Hoja de Trabajo para listado'!$A$155:$Z$1048576,MATCH($A420,'Hoja de Trabajo para listado'!$A$155:$A$1048576,0),MATCH((CUADRO!L$4&amp;$E420),'Hoja de Trabajo para listado'!$A$151:$Z$151,0)),0)+IFERROR(INDEX('Hoja de Trabajo para listado'!$AB$155:$BA$1048576,MATCH($A420,'Hoja de Trabajo para listado'!$AB$155:$AB$1048576,0),MATCH((CUADRO!L$4&amp;$E420),'Hoja de Trabajo para listado'!$AB$151:$BA$151,0)),0)+IFERROR(INDEX('Hoja de Trabajo para listado'!$BC$155:$CB$1048576,MATCH($A420,'Hoja de Trabajo para listado'!$BC$155:$BC$1048576,0),MATCH((CUADRO!L$4&amp;$E420),'Hoja de Trabajo para listado'!$BC$151:$CB$151,0)),0)+IFERROR(INDEX('Hoja de Trabajo para listado'!$DE$153:$DG$274,MATCH($A420,'Hoja de Trabajo para listado'!$DE$153:$DE$1048576,0),MATCH((CUADRO!L$4&amp;$E420),'Hoja de Trabajo para listado'!$DE$151:$DG$151,0)),0)+IFERROR(INDEX('Hoja de Trabajo para listado'!$CD$155:$DC$1048576,MATCH($A420,'Hoja de Trabajo para listado'!$CD$155:$CD$1048576,0),MATCH((CUADRO!L$4&amp;$E420),'Hoja de Trabajo para listado'!$CD$151:$DC$151,0)),0)</f>
        <v>0</v>
      </c>
      <c r="M420" s="243">
        <f ca="1">+IFERROR(INDEX('Hoja de Trabajo para listado'!$A$155:$Z$1048576,MATCH($A420,'Hoja de Trabajo para listado'!$A$155:$A$1048576,0),MATCH((CUADRO!M$4&amp;$E420),'Hoja de Trabajo para listado'!$A$151:$Z$151,0)),0)+IFERROR(INDEX('Hoja de Trabajo para listado'!$AB$155:$BA$1048576,MATCH($A420,'Hoja de Trabajo para listado'!$AB$155:$AB$1048576,0),MATCH((CUADRO!M$4&amp;$E420),'Hoja de Trabajo para listado'!$AB$151:$BA$151,0)),0)+IFERROR(INDEX('Hoja de Trabajo para listado'!$BC$155:$CB$1048576,MATCH($A420,'Hoja de Trabajo para listado'!$BC$155:$BC$1048576,0),MATCH((CUADRO!M$4&amp;$E420),'Hoja de Trabajo para listado'!$BC$151:$CB$151,0)),0)+IFERROR(INDEX('Hoja de Trabajo para listado'!$DE$153:$DG$274,MATCH($A420,'Hoja de Trabajo para listado'!$DE$153:$DE$1048576,0),MATCH((CUADRO!M$4&amp;$E420),'Hoja de Trabajo para listado'!$DE$151:$DG$151,0)),0)+IFERROR(INDEX('Hoja de Trabajo para listado'!$CD$155:$DC$1048576,MATCH($A420,'Hoja de Trabajo para listado'!$CD$155:$CD$1048576,0),MATCH((CUADRO!M$4&amp;$E420),'Hoja de Trabajo para listado'!$CD$151:$DC$151,0)),0)</f>
        <v>0</v>
      </c>
      <c r="N420" s="243">
        <f ca="1">+IFERROR(INDEX('Hoja de Trabajo para listado'!$A$155:$Z$1048576,MATCH($A420,'Hoja de Trabajo para listado'!$A$155:$A$1048576,0),MATCH((CUADRO!N$4&amp;$E420),'Hoja de Trabajo para listado'!$A$151:$Z$151,0)),0)+IFERROR(INDEX('Hoja de Trabajo para listado'!$AB$155:$BA$1048576,MATCH($A420,'Hoja de Trabajo para listado'!$AB$155:$AB$1048576,0),MATCH((CUADRO!N$4&amp;$E420),'Hoja de Trabajo para listado'!$AB$151:$BA$151,0)),0)+IFERROR(INDEX('Hoja de Trabajo para listado'!$BC$155:$CB$1048576,MATCH($A420,'Hoja de Trabajo para listado'!$BC$155:$BC$1048576,0),MATCH((CUADRO!N$4&amp;$E420),'Hoja de Trabajo para listado'!$BC$151:$CB$151,0)),0)+IFERROR(INDEX('Hoja de Trabajo para listado'!$DE$153:$DG$274,MATCH($A420,'Hoja de Trabajo para listado'!$DE$153:$DE$1048576,0),MATCH((CUADRO!N$4&amp;$E420),'Hoja de Trabajo para listado'!$DE$151:$DG$151,0)),0)+IFERROR(INDEX('Hoja de Trabajo para listado'!$CD$155:$DC$1048576,MATCH($A420,'Hoja de Trabajo para listado'!$CD$155:$CD$1048576,0),MATCH((CUADRO!N$4&amp;$E420),'Hoja de Trabajo para listado'!$CD$151:$DC$151,0)),0)</f>
        <v>0</v>
      </c>
      <c r="O420" s="243">
        <f ca="1">+IFERROR(INDEX('Hoja de Trabajo para listado'!$A$155:$Z$1048576,MATCH($A420,'Hoja de Trabajo para listado'!$A$155:$A$1048576,0),MATCH((CUADRO!O$4&amp;$E420),'Hoja de Trabajo para listado'!$A$151:$Z$151,0)),0)+IFERROR(INDEX('Hoja de Trabajo para listado'!$AB$155:$BA$1048576,MATCH($A420,'Hoja de Trabajo para listado'!$AB$155:$AB$1048576,0),MATCH((CUADRO!O$4&amp;$E420),'Hoja de Trabajo para listado'!$AB$151:$BA$151,0)),0)+IFERROR(INDEX('Hoja de Trabajo para listado'!$BC$155:$CB$1048576,MATCH($A420,'Hoja de Trabajo para listado'!$BC$155:$BC$1048576,0),MATCH((CUADRO!O$4&amp;$E420),'Hoja de Trabajo para listado'!$BC$151:$CB$151,0)),0)+IFERROR(INDEX('Hoja de Trabajo para listado'!$DE$153:$DG$274,MATCH($A420,'Hoja de Trabajo para listado'!$DE$153:$DE$1048576,0),MATCH((CUADRO!O$4&amp;$E420),'Hoja de Trabajo para listado'!$DE$151:$DG$151,0)),0)+IFERROR(INDEX('Hoja de Trabajo para listado'!$CD$155:$DC$1048576,MATCH($A420,'Hoja de Trabajo para listado'!$CD$155:$CD$1048576,0),MATCH((CUADRO!O$4&amp;$E420),'Hoja de Trabajo para listado'!$CD$151:$DC$151,0)),0)</f>
        <v>281479.62</v>
      </c>
      <c r="P420" s="243">
        <f ca="1">+IFERROR(INDEX('Hoja de Trabajo para listado'!$A$155:$Z$1048576,MATCH($A420,'Hoja de Trabajo para listado'!$A$155:$A$1048576,0),MATCH((CUADRO!P$4&amp;$E420),'Hoja de Trabajo para listado'!$A$151:$Z$151,0)),0)+IFERROR(INDEX('Hoja de Trabajo para listado'!$AB$155:$BA$1048576,MATCH($A420,'Hoja de Trabajo para listado'!$AB$155:$AB$1048576,0),MATCH((CUADRO!P$4&amp;$E420),'Hoja de Trabajo para listado'!$AB$151:$BA$151,0)),0)+IFERROR(INDEX('Hoja de Trabajo para listado'!$BC$155:$CB$1048576,MATCH($A420,'Hoja de Trabajo para listado'!$BC$155:$BC$1048576,0),MATCH((CUADRO!P$4&amp;$E420),'Hoja de Trabajo para listado'!$BC$151:$CB$151,0)),0)+IFERROR(INDEX('Hoja de Trabajo para listado'!$DE$153:$DG$274,MATCH($A420,'Hoja de Trabajo para listado'!$DE$153:$DE$1048576,0),MATCH((CUADRO!P$4&amp;$E420),'Hoja de Trabajo para listado'!$DE$151:$DG$151,0)),0)+IFERROR(INDEX('Hoja de Trabajo para listado'!$CD$155:$DC$1048576,MATCH($A420,'Hoja de Trabajo para listado'!$CD$155:$CD$1048576,0),MATCH((CUADRO!P$4&amp;$E420),'Hoja de Trabajo para listado'!$CD$151:$DC$151,0)),0)</f>
        <v>0</v>
      </c>
      <c r="Q420" s="243">
        <f ca="1">+IFERROR(INDEX('Hoja de Trabajo para listado'!$A$155:$Z$1048576,MATCH($A420,'Hoja de Trabajo para listado'!$A$155:$A$1048576,0),MATCH((CUADRO!Q$4&amp;$E420),'Hoja de Trabajo para listado'!$A$151:$Z$151,0)),0)+IFERROR(INDEX('Hoja de Trabajo para listado'!$AB$155:$BA$1048576,MATCH($A420,'Hoja de Trabajo para listado'!$AB$155:$AB$1048576,0),MATCH((CUADRO!Q$4&amp;$E420),'Hoja de Trabajo para listado'!$AB$151:$BA$151,0)),0)+IFERROR(INDEX('Hoja de Trabajo para listado'!$BC$155:$CB$1048576,MATCH($A420,'Hoja de Trabajo para listado'!$BC$155:$BC$1048576,0),MATCH((CUADRO!Q$4&amp;$E420),'Hoja de Trabajo para listado'!$BC$151:$CB$151,0)),0)+IFERROR(INDEX('Hoja de Trabajo para listado'!$DE$153:$DG$274,MATCH($A420,'Hoja de Trabajo para listado'!$DE$153:$DE$1048576,0),MATCH((CUADRO!Q$4&amp;$E420),'Hoja de Trabajo para listado'!$DE$151:$DG$151,0)),0)+IFERROR(INDEX('Hoja de Trabajo para listado'!$CD$155:$DC$1048576,MATCH($A420,'Hoja de Trabajo para listado'!$CD$155:$CD$1048576,0),MATCH((CUADRO!Q$4&amp;$E420),'Hoja de Trabajo para listado'!$CD$151:$DC$151,0)),0)</f>
        <v>0</v>
      </c>
      <c r="R420" s="243">
        <f t="shared" ca="1" si="19"/>
        <v>613485.07999999984</v>
      </c>
      <c r="S420" s="256">
        <f ca="1">+R419+R420</f>
        <v>613485.07999999984</v>
      </c>
      <c r="T420" s="243">
        <f ca="1">+S420</f>
        <v>613485.07999999984</v>
      </c>
      <c r="U420" s="242">
        <f t="shared" si="20"/>
        <v>2</v>
      </c>
      <c r="V420" s="327" t="str">
        <f>+VLOOKUP(A420,bd_lista!$A$3:$E$592,5,FALSE)</f>
        <v>Gobiernos Autónomos Departamentales</v>
      </c>
      <c r="W420" s="398"/>
      <c r="X420" s="240">
        <f>+VLOOKUP(A420,[4]Sheet1!$A$13:$D$744,4,FALSE)</f>
        <v>0</v>
      </c>
      <c r="Y420" s="240" t="e">
        <f>+VLOOKUP(X420,bd_lista!$A$3:$C$592,3,FALSE)</f>
        <v>#N/A</v>
      </c>
      <c r="Z420" s="288"/>
      <c r="AA420" s="289"/>
    </row>
    <row r="421" spans="1:27" ht="15" hidden="1" customHeight="1">
      <c r="A421" s="249">
        <v>902</v>
      </c>
      <c r="B421" s="393">
        <f>+A421</f>
        <v>902</v>
      </c>
      <c r="C421" s="245" t="str">
        <f>+VLOOKUP(A421,bd_lista!$A$3:$C$592,3,FALSE)</f>
        <v>Gobierno Autónomo Departamental de La Paz</v>
      </c>
      <c r="D421" s="395" t="str">
        <f>+C421</f>
        <v>Gobierno Autónomo Departamental de La Paz</v>
      </c>
      <c r="E421" s="240" t="s">
        <v>1303</v>
      </c>
      <c r="F421" s="241">
        <f ca="1">+IFERROR(INDEX('Hoja de Trabajo para listado'!$A$155:$Z$1048576,MATCH($A421,'Hoja de Trabajo para listado'!$A$155:$A$1048576,0),MATCH((CUADRO!F$4&amp;$E421),'Hoja de Trabajo para listado'!$A$151:$Z$151,0)),0)+IFERROR(INDEX('Hoja de Trabajo para listado'!$AB$155:$BA$1048576,MATCH($A421,'Hoja de Trabajo para listado'!$AB$155:$AB$1048576,0),MATCH((CUADRO!F$4&amp;$E421),'Hoja de Trabajo para listado'!$AB$151:$BA$151,0)),0)+IFERROR(INDEX('Hoja de Trabajo para listado'!$BC$155:$CB$1048576,MATCH($A421,'Hoja de Trabajo para listado'!$BC$155:$BC$1048576,0),MATCH((CUADRO!F$4&amp;$E421),'Hoja de Trabajo para listado'!$BC$151:$CB$151,0)),0)+IFERROR(INDEX('Hoja de Trabajo para listado'!$DE$153:$DG$274,MATCH($A421,'Hoja de Trabajo para listado'!$DE$153:$DE$1048576,0),MATCH((CUADRO!F$4&amp;$E421),'Hoja de Trabajo para listado'!$DE$151:$DG$151,0)),0)+IFERROR(INDEX('Hoja de Trabajo para listado'!$CD$155:$DC$1048576,MATCH($A421,'Hoja de Trabajo para listado'!$CD$155:$CD$1048576,0),MATCH((CUADRO!F$4&amp;$E421),'Hoja de Trabajo para listado'!$CD$151:$DC$151,0)),0)</f>
        <v>0</v>
      </c>
      <c r="G421" s="241">
        <f ca="1">+IFERROR(INDEX('Hoja de Trabajo para listado'!$A$155:$Z$1048576,MATCH($A421,'Hoja de Trabajo para listado'!$A$155:$A$1048576,0),MATCH((CUADRO!G$4&amp;$E421),'Hoja de Trabajo para listado'!$A$151:$Z$151,0)),0)+IFERROR(INDEX('Hoja de Trabajo para listado'!$AB$155:$BA$1048576,MATCH($A421,'Hoja de Trabajo para listado'!$AB$155:$AB$1048576,0),MATCH((CUADRO!G$4&amp;$E421),'Hoja de Trabajo para listado'!$AB$151:$BA$151,0)),0)+IFERROR(INDEX('Hoja de Trabajo para listado'!$BC$155:$CB$1048576,MATCH($A421,'Hoja de Trabajo para listado'!$BC$155:$BC$1048576,0),MATCH((CUADRO!G$4&amp;$E421),'Hoja de Trabajo para listado'!$BC$151:$CB$151,0)),0)+IFERROR(INDEX('Hoja de Trabajo para listado'!$DE$153:$DG$274,MATCH($A421,'Hoja de Trabajo para listado'!$DE$153:$DE$1048576,0),MATCH((CUADRO!G$4&amp;$E421),'Hoja de Trabajo para listado'!$DE$151:$DG$151,0)),0)+IFERROR(INDEX('Hoja de Trabajo para listado'!$CD$155:$DC$1048576,MATCH($A421,'Hoja de Trabajo para listado'!$CD$155:$CD$1048576,0),MATCH((CUADRO!G$4&amp;$E421),'Hoja de Trabajo para listado'!$CD$151:$DC$151,0)),0)</f>
        <v>0</v>
      </c>
      <c r="H421" s="241">
        <f ca="1">+IFERROR(INDEX('Hoja de Trabajo para listado'!$A$155:$Z$1048576,MATCH($A421,'Hoja de Trabajo para listado'!$A$155:$A$1048576,0),MATCH((CUADRO!H$4&amp;$E421),'Hoja de Trabajo para listado'!$A$151:$Z$151,0)),0)+IFERROR(INDEX('Hoja de Trabajo para listado'!$AB$155:$BA$1048576,MATCH($A421,'Hoja de Trabajo para listado'!$AB$155:$AB$1048576,0),MATCH((CUADRO!H$4&amp;$E421),'Hoja de Trabajo para listado'!$AB$151:$BA$151,0)),0)+IFERROR(INDEX('Hoja de Trabajo para listado'!$BC$155:$CB$1048576,MATCH($A421,'Hoja de Trabajo para listado'!$BC$155:$BC$1048576,0),MATCH((CUADRO!H$4&amp;$E421),'Hoja de Trabajo para listado'!$BC$151:$CB$151,0)),0)+IFERROR(INDEX('Hoja de Trabajo para listado'!$DE$153:$DG$274,MATCH($A421,'Hoja de Trabajo para listado'!$DE$153:$DE$1048576,0),MATCH((CUADRO!H$4&amp;$E421),'Hoja de Trabajo para listado'!$DE$151:$DG$151,0)),0)+IFERROR(INDEX('Hoja de Trabajo para listado'!$CD$155:$DC$1048576,MATCH($A421,'Hoja de Trabajo para listado'!$CD$155:$CD$1048576,0),MATCH((CUADRO!H$4&amp;$E421),'Hoja de Trabajo para listado'!$CD$151:$DC$151,0)),0)</f>
        <v>0</v>
      </c>
      <c r="I421" s="241">
        <f ca="1">+IFERROR(INDEX('Hoja de Trabajo para listado'!$A$155:$Z$1048576,MATCH($A421,'Hoja de Trabajo para listado'!$A$155:$A$1048576,0),MATCH((CUADRO!I$4&amp;$E421),'Hoja de Trabajo para listado'!$A$151:$Z$151,0)),0)+IFERROR(INDEX('Hoja de Trabajo para listado'!$AB$155:$BA$1048576,MATCH($A421,'Hoja de Trabajo para listado'!$AB$155:$AB$1048576,0),MATCH((CUADRO!I$4&amp;$E421),'Hoja de Trabajo para listado'!$AB$151:$BA$151,0)),0)+IFERROR(INDEX('Hoja de Trabajo para listado'!$BC$155:$CB$1048576,MATCH($A421,'Hoja de Trabajo para listado'!$BC$155:$BC$1048576,0),MATCH((CUADRO!I$4&amp;$E421),'Hoja de Trabajo para listado'!$BC$151:$CB$151,0)),0)+IFERROR(INDEX('Hoja de Trabajo para listado'!$DE$153:$DG$274,MATCH($A421,'Hoja de Trabajo para listado'!$DE$153:$DE$1048576,0),MATCH((CUADRO!I$4&amp;$E421),'Hoja de Trabajo para listado'!$DE$151:$DG$151,0)),0)+IFERROR(INDEX('Hoja de Trabajo para listado'!$CD$155:$DC$1048576,MATCH($A421,'Hoja de Trabajo para listado'!$CD$155:$CD$1048576,0),MATCH((CUADRO!I$4&amp;$E421),'Hoja de Trabajo para listado'!$CD$151:$DC$151,0)),0)</f>
        <v>0</v>
      </c>
      <c r="J421" s="241">
        <f ca="1">+IFERROR(INDEX('Hoja de Trabajo para listado'!$A$155:$Z$1048576,MATCH($A421,'Hoja de Trabajo para listado'!$A$155:$A$1048576,0),MATCH((CUADRO!J$4&amp;$E421),'Hoja de Trabajo para listado'!$A$151:$Z$151,0)),0)+IFERROR(INDEX('Hoja de Trabajo para listado'!$AB$155:$BA$1048576,MATCH($A421,'Hoja de Trabajo para listado'!$AB$155:$AB$1048576,0),MATCH((CUADRO!J$4&amp;$E421),'Hoja de Trabajo para listado'!$AB$151:$BA$151,0)),0)+IFERROR(INDEX('Hoja de Trabajo para listado'!$BC$155:$CB$1048576,MATCH($A421,'Hoja de Trabajo para listado'!$BC$155:$BC$1048576,0),MATCH((CUADRO!J$4&amp;$E421),'Hoja de Trabajo para listado'!$BC$151:$CB$151,0)),0)+IFERROR(INDEX('Hoja de Trabajo para listado'!$DE$153:$DG$274,MATCH($A421,'Hoja de Trabajo para listado'!$DE$153:$DE$1048576,0),MATCH((CUADRO!J$4&amp;$E421),'Hoja de Trabajo para listado'!$DE$151:$DG$151,0)),0)+IFERROR(INDEX('Hoja de Trabajo para listado'!$CD$155:$DC$1048576,MATCH($A421,'Hoja de Trabajo para listado'!$CD$155:$CD$1048576,0),MATCH((CUADRO!J$4&amp;$E421),'Hoja de Trabajo para listado'!$CD$151:$DC$151,0)),0)</f>
        <v>0</v>
      </c>
      <c r="K421" s="241">
        <f ca="1">+IFERROR(INDEX('Hoja de Trabajo para listado'!$A$155:$Z$1048576,MATCH($A421,'Hoja de Trabajo para listado'!$A$155:$A$1048576,0),MATCH((CUADRO!K$4&amp;$E421),'Hoja de Trabajo para listado'!$A$151:$Z$151,0)),0)+IFERROR(INDEX('Hoja de Trabajo para listado'!$AB$155:$BA$1048576,MATCH($A421,'Hoja de Trabajo para listado'!$AB$155:$AB$1048576,0),MATCH((CUADRO!K$4&amp;$E421),'Hoja de Trabajo para listado'!$AB$151:$BA$151,0)),0)+IFERROR(INDEX('Hoja de Trabajo para listado'!$BC$155:$CB$1048576,MATCH($A421,'Hoja de Trabajo para listado'!$BC$155:$BC$1048576,0),MATCH((CUADRO!K$4&amp;$E421),'Hoja de Trabajo para listado'!$BC$151:$CB$151,0)),0)+IFERROR(INDEX('Hoja de Trabajo para listado'!$DE$153:$DG$274,MATCH($A421,'Hoja de Trabajo para listado'!$DE$153:$DE$1048576,0),MATCH((CUADRO!K$4&amp;$E421),'Hoja de Trabajo para listado'!$DE$151:$DG$151,0)),0)+IFERROR(INDEX('Hoja de Trabajo para listado'!$CD$155:$DC$1048576,MATCH($A421,'Hoja de Trabajo para listado'!$CD$155:$CD$1048576,0),MATCH((CUADRO!K$4&amp;$E421),'Hoja de Trabajo para listado'!$CD$151:$DC$151,0)),0)</f>
        <v>0</v>
      </c>
      <c r="L421" s="241">
        <f ca="1">+IFERROR(INDEX('Hoja de Trabajo para listado'!$A$155:$Z$1048576,MATCH($A421,'Hoja de Trabajo para listado'!$A$155:$A$1048576,0),MATCH((CUADRO!L$4&amp;$E421),'Hoja de Trabajo para listado'!$A$151:$Z$151,0)),0)+IFERROR(INDEX('Hoja de Trabajo para listado'!$AB$155:$BA$1048576,MATCH($A421,'Hoja de Trabajo para listado'!$AB$155:$AB$1048576,0),MATCH((CUADRO!L$4&amp;$E421),'Hoja de Trabajo para listado'!$AB$151:$BA$151,0)),0)+IFERROR(INDEX('Hoja de Trabajo para listado'!$BC$155:$CB$1048576,MATCH($A421,'Hoja de Trabajo para listado'!$BC$155:$BC$1048576,0),MATCH((CUADRO!L$4&amp;$E421),'Hoja de Trabajo para listado'!$BC$151:$CB$151,0)),0)+IFERROR(INDEX('Hoja de Trabajo para listado'!$DE$153:$DG$274,MATCH($A421,'Hoja de Trabajo para listado'!$DE$153:$DE$1048576,0),MATCH((CUADRO!L$4&amp;$E421),'Hoja de Trabajo para listado'!$DE$151:$DG$151,0)),0)+IFERROR(INDEX('Hoja de Trabajo para listado'!$CD$155:$DC$1048576,MATCH($A421,'Hoja de Trabajo para listado'!$CD$155:$CD$1048576,0),MATCH((CUADRO!L$4&amp;$E421),'Hoja de Trabajo para listado'!$CD$151:$DC$151,0)),0)</f>
        <v>0</v>
      </c>
      <c r="M421" s="241">
        <f ca="1">+IFERROR(INDEX('Hoja de Trabajo para listado'!$A$155:$Z$1048576,MATCH($A421,'Hoja de Trabajo para listado'!$A$155:$A$1048576,0),MATCH((CUADRO!M$4&amp;$E421),'Hoja de Trabajo para listado'!$A$151:$Z$151,0)),0)+IFERROR(INDEX('Hoja de Trabajo para listado'!$AB$155:$BA$1048576,MATCH($A421,'Hoja de Trabajo para listado'!$AB$155:$AB$1048576,0),MATCH((CUADRO!M$4&amp;$E421),'Hoja de Trabajo para listado'!$AB$151:$BA$151,0)),0)+IFERROR(INDEX('Hoja de Trabajo para listado'!$BC$155:$CB$1048576,MATCH($A421,'Hoja de Trabajo para listado'!$BC$155:$BC$1048576,0),MATCH((CUADRO!M$4&amp;$E421),'Hoja de Trabajo para listado'!$BC$151:$CB$151,0)),0)+IFERROR(INDEX('Hoja de Trabajo para listado'!$DE$153:$DG$274,MATCH($A421,'Hoja de Trabajo para listado'!$DE$153:$DE$1048576,0),MATCH((CUADRO!M$4&amp;$E421),'Hoja de Trabajo para listado'!$DE$151:$DG$151,0)),0)+IFERROR(INDEX('Hoja de Trabajo para listado'!$CD$155:$DC$1048576,MATCH($A421,'Hoja de Trabajo para listado'!$CD$155:$CD$1048576,0),MATCH((CUADRO!M$4&amp;$E421),'Hoja de Trabajo para listado'!$CD$151:$DC$151,0)),0)</f>
        <v>0</v>
      </c>
      <c r="N421" s="241">
        <f ca="1">+IFERROR(INDEX('Hoja de Trabajo para listado'!$A$155:$Z$1048576,MATCH($A421,'Hoja de Trabajo para listado'!$A$155:$A$1048576,0),MATCH((CUADRO!N$4&amp;$E421),'Hoja de Trabajo para listado'!$A$151:$Z$151,0)),0)+IFERROR(INDEX('Hoja de Trabajo para listado'!$AB$155:$BA$1048576,MATCH($A421,'Hoja de Trabajo para listado'!$AB$155:$AB$1048576,0),MATCH((CUADRO!N$4&amp;$E421),'Hoja de Trabajo para listado'!$AB$151:$BA$151,0)),0)+IFERROR(INDEX('Hoja de Trabajo para listado'!$BC$155:$CB$1048576,MATCH($A421,'Hoja de Trabajo para listado'!$BC$155:$BC$1048576,0),MATCH((CUADRO!N$4&amp;$E421),'Hoja de Trabajo para listado'!$BC$151:$CB$151,0)),0)+IFERROR(INDEX('Hoja de Trabajo para listado'!$DE$153:$DG$274,MATCH($A421,'Hoja de Trabajo para listado'!$DE$153:$DE$1048576,0),MATCH((CUADRO!N$4&amp;$E421),'Hoja de Trabajo para listado'!$DE$151:$DG$151,0)),0)+IFERROR(INDEX('Hoja de Trabajo para listado'!$CD$155:$DC$1048576,MATCH($A421,'Hoja de Trabajo para listado'!$CD$155:$CD$1048576,0),MATCH((CUADRO!N$4&amp;$E421),'Hoja de Trabajo para listado'!$CD$151:$DC$151,0)),0)</f>
        <v>0</v>
      </c>
      <c r="O421" s="241">
        <f ca="1">+IFERROR(INDEX('Hoja de Trabajo para listado'!$A$155:$Z$1048576,MATCH($A421,'Hoja de Trabajo para listado'!$A$155:$A$1048576,0),MATCH((CUADRO!O$4&amp;$E421),'Hoja de Trabajo para listado'!$A$151:$Z$151,0)),0)+IFERROR(INDEX('Hoja de Trabajo para listado'!$AB$155:$BA$1048576,MATCH($A421,'Hoja de Trabajo para listado'!$AB$155:$AB$1048576,0),MATCH((CUADRO!O$4&amp;$E421),'Hoja de Trabajo para listado'!$AB$151:$BA$151,0)),0)+IFERROR(INDEX('Hoja de Trabajo para listado'!$BC$155:$CB$1048576,MATCH($A421,'Hoja de Trabajo para listado'!$BC$155:$BC$1048576,0),MATCH((CUADRO!O$4&amp;$E421),'Hoja de Trabajo para listado'!$BC$151:$CB$151,0)),0)+IFERROR(INDEX('Hoja de Trabajo para listado'!$DE$153:$DG$274,MATCH($A421,'Hoja de Trabajo para listado'!$DE$153:$DE$1048576,0),MATCH((CUADRO!O$4&amp;$E421),'Hoja de Trabajo para listado'!$DE$151:$DG$151,0)),0)+IFERROR(INDEX('Hoja de Trabajo para listado'!$CD$155:$DC$1048576,MATCH($A421,'Hoja de Trabajo para listado'!$CD$155:$CD$1048576,0),MATCH((CUADRO!O$4&amp;$E421),'Hoja de Trabajo para listado'!$CD$151:$DC$151,0)),0)</f>
        <v>0</v>
      </c>
      <c r="P421" s="241">
        <f ca="1">+IFERROR(INDEX('Hoja de Trabajo para listado'!$A$155:$Z$1048576,MATCH($A421,'Hoja de Trabajo para listado'!$A$155:$A$1048576,0),MATCH((CUADRO!P$4&amp;$E421),'Hoja de Trabajo para listado'!$A$151:$Z$151,0)),0)+IFERROR(INDEX('Hoja de Trabajo para listado'!$AB$155:$BA$1048576,MATCH($A421,'Hoja de Trabajo para listado'!$AB$155:$AB$1048576,0),MATCH((CUADRO!P$4&amp;$E421),'Hoja de Trabajo para listado'!$AB$151:$BA$151,0)),0)+IFERROR(INDEX('Hoja de Trabajo para listado'!$BC$155:$CB$1048576,MATCH($A421,'Hoja de Trabajo para listado'!$BC$155:$BC$1048576,0),MATCH((CUADRO!P$4&amp;$E421),'Hoja de Trabajo para listado'!$BC$151:$CB$151,0)),0)+IFERROR(INDEX('Hoja de Trabajo para listado'!$DE$153:$DG$274,MATCH($A421,'Hoja de Trabajo para listado'!$DE$153:$DE$1048576,0),MATCH((CUADRO!P$4&amp;$E421),'Hoja de Trabajo para listado'!$DE$151:$DG$151,0)),0)+IFERROR(INDEX('Hoja de Trabajo para listado'!$CD$155:$DC$1048576,MATCH($A421,'Hoja de Trabajo para listado'!$CD$155:$CD$1048576,0),MATCH((CUADRO!P$4&amp;$E421),'Hoja de Trabajo para listado'!$CD$151:$DC$151,0)),0)</f>
        <v>0</v>
      </c>
      <c r="Q421" s="241">
        <f ca="1">+IFERROR(INDEX('Hoja de Trabajo para listado'!$A$155:$Z$1048576,MATCH($A421,'Hoja de Trabajo para listado'!$A$155:$A$1048576,0),MATCH((CUADRO!Q$4&amp;$E421),'Hoja de Trabajo para listado'!$A$151:$Z$151,0)),0)+IFERROR(INDEX('Hoja de Trabajo para listado'!$AB$155:$BA$1048576,MATCH($A421,'Hoja de Trabajo para listado'!$AB$155:$AB$1048576,0),MATCH((CUADRO!Q$4&amp;$E421),'Hoja de Trabajo para listado'!$AB$151:$BA$151,0)),0)+IFERROR(INDEX('Hoja de Trabajo para listado'!$BC$155:$CB$1048576,MATCH($A421,'Hoja de Trabajo para listado'!$BC$155:$BC$1048576,0),MATCH((CUADRO!Q$4&amp;$E421),'Hoja de Trabajo para listado'!$BC$151:$CB$151,0)),0)+IFERROR(INDEX('Hoja de Trabajo para listado'!$DE$153:$DG$274,MATCH($A421,'Hoja de Trabajo para listado'!$DE$153:$DE$1048576,0),MATCH((CUADRO!Q$4&amp;$E421),'Hoja de Trabajo para listado'!$DE$151:$DG$151,0)),0)+IFERROR(INDEX('Hoja de Trabajo para listado'!$CD$155:$DC$1048576,MATCH($A421,'Hoja de Trabajo para listado'!$CD$155:$CD$1048576,0),MATCH((CUADRO!Q$4&amp;$E421),'Hoja de Trabajo para listado'!$CD$151:$DC$151,0)),0)</f>
        <v>0</v>
      </c>
      <c r="R421" s="241">
        <f t="shared" ca="1" si="19"/>
        <v>0</v>
      </c>
      <c r="S421" s="247"/>
      <c r="T421" s="241">
        <f ca="1">+T422</f>
        <v>933817.12000000011</v>
      </c>
      <c r="U421" s="240">
        <f t="shared" si="20"/>
        <v>1</v>
      </c>
      <c r="V421" s="327" t="str">
        <f>+VLOOKUP(A421,bd_lista!$A$3:$E$592,5,FALSE)</f>
        <v>Gobiernos Autónomos Departamentales</v>
      </c>
      <c r="W421" s="397" t="str">
        <f>+V421</f>
        <v>Gobiernos Autónomos Departamentales</v>
      </c>
      <c r="X421" s="240">
        <f>+VLOOKUP(A421,[4]Sheet1!$A$13:$D$744,4,FALSE)</f>
        <v>0</v>
      </c>
      <c r="Y421" s="240" t="e">
        <f>+VLOOKUP(X421,bd_lista!$A$3:$C$592,3,FALSE)</f>
        <v>#N/A</v>
      </c>
      <c r="Z421" s="290">
        <f>+X421</f>
        <v>0</v>
      </c>
      <c r="AA421" s="291" t="e">
        <f>+Y421</f>
        <v>#N/A</v>
      </c>
    </row>
    <row r="422" spans="1:27" ht="15" hidden="1" customHeight="1">
      <c r="A422" s="249">
        <v>902</v>
      </c>
      <c r="B422" s="394"/>
      <c r="C422" s="327" t="str">
        <f>+VLOOKUP(A422,bd_lista!$A$3:$C$592,3,FALSE)</f>
        <v>Gobierno Autónomo Departamental de La Paz</v>
      </c>
      <c r="D422" s="396"/>
      <c r="E422" s="242" t="s">
        <v>1304</v>
      </c>
      <c r="F422" s="243">
        <f ca="1">+IFERROR(INDEX('Hoja de Trabajo para listado'!$A$155:$Z$1048576,MATCH($A422,'Hoja de Trabajo para listado'!$A$155:$A$1048576,0),MATCH((CUADRO!F$4&amp;$E422),'Hoja de Trabajo para listado'!$A$151:$Z$151,0)),0)+IFERROR(INDEX('Hoja de Trabajo para listado'!$AB$155:$BA$1048576,MATCH($A422,'Hoja de Trabajo para listado'!$AB$155:$AB$1048576,0),MATCH((CUADRO!F$4&amp;$E422),'Hoja de Trabajo para listado'!$AB$151:$BA$151,0)),0)+IFERROR(INDEX('Hoja de Trabajo para listado'!$BC$155:$CB$1048576,MATCH($A422,'Hoja de Trabajo para listado'!$BC$155:$BC$1048576,0),MATCH((CUADRO!F$4&amp;$E422),'Hoja de Trabajo para listado'!$BC$151:$CB$151,0)),0)+IFERROR(INDEX('Hoja de Trabajo para listado'!$DE$153:$DG$274,MATCH($A422,'Hoja de Trabajo para listado'!$DE$153:$DE$1048576,0),MATCH((CUADRO!F$4&amp;$E422),'Hoja de Trabajo para listado'!$DE$151:$DG$151,0)),0)+IFERROR(INDEX('Hoja de Trabajo para listado'!$CD$155:$DC$1048576,MATCH($A422,'Hoja de Trabajo para listado'!$CD$155:$CD$1048576,0),MATCH((CUADRO!F$4&amp;$E422),'Hoja de Trabajo para listado'!$CD$151:$DC$151,0)),0)</f>
        <v>0</v>
      </c>
      <c r="G422" s="243">
        <f ca="1">+IFERROR(INDEX('Hoja de Trabajo para listado'!$A$155:$Z$1048576,MATCH($A422,'Hoja de Trabajo para listado'!$A$155:$A$1048576,0),MATCH((CUADRO!G$4&amp;$E422),'Hoja de Trabajo para listado'!$A$151:$Z$151,0)),0)+IFERROR(INDEX('Hoja de Trabajo para listado'!$AB$155:$BA$1048576,MATCH($A422,'Hoja de Trabajo para listado'!$AB$155:$AB$1048576,0),MATCH((CUADRO!G$4&amp;$E422),'Hoja de Trabajo para listado'!$AB$151:$BA$151,0)),0)+IFERROR(INDEX('Hoja de Trabajo para listado'!$BC$155:$CB$1048576,MATCH($A422,'Hoja de Trabajo para listado'!$BC$155:$BC$1048576,0),MATCH((CUADRO!G$4&amp;$E422),'Hoja de Trabajo para listado'!$BC$151:$CB$151,0)),0)+IFERROR(INDEX('Hoja de Trabajo para listado'!$DE$153:$DG$274,MATCH($A422,'Hoja de Trabajo para listado'!$DE$153:$DE$1048576,0),MATCH((CUADRO!G$4&amp;$E422),'Hoja de Trabajo para listado'!$DE$151:$DG$151,0)),0)+IFERROR(INDEX('Hoja de Trabajo para listado'!$CD$155:$DC$1048576,MATCH($A422,'Hoja de Trabajo para listado'!$CD$155:$CD$1048576,0),MATCH((CUADRO!G$4&amp;$E422),'Hoja de Trabajo para listado'!$CD$151:$DC$151,0)),0)</f>
        <v>0</v>
      </c>
      <c r="H422" s="243">
        <f ca="1">+IFERROR(INDEX('Hoja de Trabajo para listado'!$A$155:$Z$1048576,MATCH($A422,'Hoja de Trabajo para listado'!$A$155:$A$1048576,0),MATCH((CUADRO!H$4&amp;$E422),'Hoja de Trabajo para listado'!$A$151:$Z$151,0)),0)+IFERROR(INDEX('Hoja de Trabajo para listado'!$AB$155:$BA$1048576,MATCH($A422,'Hoja de Trabajo para listado'!$AB$155:$AB$1048576,0),MATCH((CUADRO!H$4&amp;$E422),'Hoja de Trabajo para listado'!$AB$151:$BA$151,0)),0)+IFERROR(INDEX('Hoja de Trabajo para listado'!$BC$155:$CB$1048576,MATCH($A422,'Hoja de Trabajo para listado'!$BC$155:$BC$1048576,0),MATCH((CUADRO!H$4&amp;$E422),'Hoja de Trabajo para listado'!$BC$151:$CB$151,0)),0)+IFERROR(INDEX('Hoja de Trabajo para listado'!$DE$153:$DG$274,MATCH($A422,'Hoja de Trabajo para listado'!$DE$153:$DE$1048576,0),MATCH((CUADRO!H$4&amp;$E422),'Hoja de Trabajo para listado'!$DE$151:$DG$151,0)),0)+IFERROR(INDEX('Hoja de Trabajo para listado'!$CD$155:$DC$1048576,MATCH($A422,'Hoja de Trabajo para listado'!$CD$155:$CD$1048576,0),MATCH((CUADRO!H$4&amp;$E422),'Hoja de Trabajo para listado'!$CD$151:$DC$151,0)),0)</f>
        <v>563544.07000000007</v>
      </c>
      <c r="I422" s="243">
        <f ca="1">+IFERROR(INDEX('Hoja de Trabajo para listado'!$A$155:$Z$1048576,MATCH($A422,'Hoja de Trabajo para listado'!$A$155:$A$1048576,0),MATCH((CUADRO!I$4&amp;$E422),'Hoja de Trabajo para listado'!$A$151:$Z$151,0)),0)+IFERROR(INDEX('Hoja de Trabajo para listado'!$AB$155:$BA$1048576,MATCH($A422,'Hoja de Trabajo para listado'!$AB$155:$AB$1048576,0),MATCH((CUADRO!I$4&amp;$E422),'Hoja de Trabajo para listado'!$AB$151:$BA$151,0)),0)+IFERROR(INDEX('Hoja de Trabajo para listado'!$BC$155:$CB$1048576,MATCH($A422,'Hoja de Trabajo para listado'!$BC$155:$BC$1048576,0),MATCH((CUADRO!I$4&amp;$E422),'Hoja de Trabajo para listado'!$BC$151:$CB$151,0)),0)+IFERROR(INDEX('Hoja de Trabajo para listado'!$DE$153:$DG$274,MATCH($A422,'Hoja de Trabajo para listado'!$DE$153:$DE$1048576,0),MATCH((CUADRO!I$4&amp;$E422),'Hoja de Trabajo para listado'!$DE$151:$DG$151,0)),0)+IFERROR(INDEX('Hoja de Trabajo para listado'!$CD$155:$DC$1048576,MATCH($A422,'Hoja de Trabajo para listado'!$CD$155:$CD$1048576,0),MATCH((CUADRO!I$4&amp;$E422),'Hoja de Trabajo para listado'!$CD$151:$DC$151,0)),0)</f>
        <v>27510.59</v>
      </c>
      <c r="J422" s="243">
        <f ca="1">+IFERROR(INDEX('Hoja de Trabajo para listado'!$A$155:$Z$1048576,MATCH($A422,'Hoja de Trabajo para listado'!$A$155:$A$1048576,0),MATCH((CUADRO!J$4&amp;$E422),'Hoja de Trabajo para listado'!$A$151:$Z$151,0)),0)+IFERROR(INDEX('Hoja de Trabajo para listado'!$AB$155:$BA$1048576,MATCH($A422,'Hoja de Trabajo para listado'!$AB$155:$AB$1048576,0),MATCH((CUADRO!J$4&amp;$E422),'Hoja de Trabajo para listado'!$AB$151:$BA$151,0)),0)+IFERROR(INDEX('Hoja de Trabajo para listado'!$BC$155:$CB$1048576,MATCH($A422,'Hoja de Trabajo para listado'!$BC$155:$BC$1048576,0),MATCH((CUADRO!J$4&amp;$E422),'Hoja de Trabajo para listado'!$BC$151:$CB$151,0)),0)+IFERROR(INDEX('Hoja de Trabajo para listado'!$DE$153:$DG$274,MATCH($A422,'Hoja de Trabajo para listado'!$DE$153:$DE$1048576,0),MATCH((CUADRO!J$4&amp;$E422),'Hoja de Trabajo para listado'!$DE$151:$DG$151,0)),0)+IFERROR(INDEX('Hoja de Trabajo para listado'!$CD$155:$DC$1048576,MATCH($A422,'Hoja de Trabajo para listado'!$CD$155:$CD$1048576,0),MATCH((CUADRO!J$4&amp;$E422),'Hoja de Trabajo para listado'!$CD$151:$DC$151,0)),0)</f>
        <v>11789.449999999999</v>
      </c>
      <c r="K422" s="243">
        <f ca="1">+IFERROR(INDEX('Hoja de Trabajo para listado'!$A$155:$Z$1048576,MATCH($A422,'Hoja de Trabajo para listado'!$A$155:$A$1048576,0),MATCH((CUADRO!K$4&amp;$E422),'Hoja de Trabajo para listado'!$A$151:$Z$151,0)),0)+IFERROR(INDEX('Hoja de Trabajo para listado'!$AB$155:$BA$1048576,MATCH($A422,'Hoja de Trabajo para listado'!$AB$155:$AB$1048576,0),MATCH((CUADRO!K$4&amp;$E422),'Hoja de Trabajo para listado'!$AB$151:$BA$151,0)),0)+IFERROR(INDEX('Hoja de Trabajo para listado'!$BC$155:$CB$1048576,MATCH($A422,'Hoja de Trabajo para listado'!$BC$155:$BC$1048576,0),MATCH((CUADRO!K$4&amp;$E422),'Hoja de Trabajo para listado'!$BC$151:$CB$151,0)),0)+IFERROR(INDEX('Hoja de Trabajo para listado'!$DE$153:$DG$274,MATCH($A422,'Hoja de Trabajo para listado'!$DE$153:$DE$1048576,0),MATCH((CUADRO!K$4&amp;$E422),'Hoja de Trabajo para listado'!$DE$151:$DG$151,0)),0)+IFERROR(INDEX('Hoja de Trabajo para listado'!$CD$155:$DC$1048576,MATCH($A422,'Hoja de Trabajo para listado'!$CD$155:$CD$1048576,0),MATCH((CUADRO!K$4&amp;$E422),'Hoja de Trabajo para listado'!$CD$151:$DC$151,0)),0)</f>
        <v>0</v>
      </c>
      <c r="L422" s="243">
        <f ca="1">+IFERROR(INDEX('Hoja de Trabajo para listado'!$A$155:$Z$1048576,MATCH($A422,'Hoja de Trabajo para listado'!$A$155:$A$1048576,0),MATCH((CUADRO!L$4&amp;$E422),'Hoja de Trabajo para listado'!$A$151:$Z$151,0)),0)+IFERROR(INDEX('Hoja de Trabajo para listado'!$AB$155:$BA$1048576,MATCH($A422,'Hoja de Trabajo para listado'!$AB$155:$AB$1048576,0),MATCH((CUADRO!L$4&amp;$E422),'Hoja de Trabajo para listado'!$AB$151:$BA$151,0)),0)+IFERROR(INDEX('Hoja de Trabajo para listado'!$BC$155:$CB$1048576,MATCH($A422,'Hoja de Trabajo para listado'!$BC$155:$BC$1048576,0),MATCH((CUADRO!L$4&amp;$E422),'Hoja de Trabajo para listado'!$BC$151:$CB$151,0)),0)+IFERROR(INDEX('Hoja de Trabajo para listado'!$DE$153:$DG$274,MATCH($A422,'Hoja de Trabajo para listado'!$DE$153:$DE$1048576,0),MATCH((CUADRO!L$4&amp;$E422),'Hoja de Trabajo para listado'!$DE$151:$DG$151,0)),0)+IFERROR(INDEX('Hoja de Trabajo para listado'!$CD$155:$DC$1048576,MATCH($A422,'Hoja de Trabajo para listado'!$CD$155:$CD$1048576,0),MATCH((CUADRO!L$4&amp;$E422),'Hoja de Trabajo para listado'!$CD$151:$DC$151,0)),0)</f>
        <v>106734.52</v>
      </c>
      <c r="M422" s="243">
        <f ca="1">+IFERROR(INDEX('Hoja de Trabajo para listado'!$A$155:$Z$1048576,MATCH($A422,'Hoja de Trabajo para listado'!$A$155:$A$1048576,0),MATCH((CUADRO!M$4&amp;$E422),'Hoja de Trabajo para listado'!$A$151:$Z$151,0)),0)+IFERROR(INDEX('Hoja de Trabajo para listado'!$AB$155:$BA$1048576,MATCH($A422,'Hoja de Trabajo para listado'!$AB$155:$AB$1048576,0),MATCH((CUADRO!M$4&amp;$E422),'Hoja de Trabajo para listado'!$AB$151:$BA$151,0)),0)+IFERROR(INDEX('Hoja de Trabajo para listado'!$BC$155:$CB$1048576,MATCH($A422,'Hoja de Trabajo para listado'!$BC$155:$BC$1048576,0),MATCH((CUADRO!M$4&amp;$E422),'Hoja de Trabajo para listado'!$BC$151:$CB$151,0)),0)+IFERROR(INDEX('Hoja de Trabajo para listado'!$DE$153:$DG$274,MATCH($A422,'Hoja de Trabajo para listado'!$DE$153:$DE$1048576,0),MATCH((CUADRO!M$4&amp;$E422),'Hoja de Trabajo para listado'!$DE$151:$DG$151,0)),0)+IFERROR(INDEX('Hoja de Trabajo para listado'!$CD$155:$DC$1048576,MATCH($A422,'Hoja de Trabajo para listado'!$CD$155:$CD$1048576,0),MATCH((CUADRO!M$4&amp;$E422),'Hoja de Trabajo para listado'!$CD$151:$DC$151,0)),0)</f>
        <v>105712.93</v>
      </c>
      <c r="N422" s="243">
        <f ca="1">+IFERROR(INDEX('Hoja de Trabajo para listado'!$A$155:$Z$1048576,MATCH($A422,'Hoja de Trabajo para listado'!$A$155:$A$1048576,0),MATCH((CUADRO!N$4&amp;$E422),'Hoja de Trabajo para listado'!$A$151:$Z$151,0)),0)+IFERROR(INDEX('Hoja de Trabajo para listado'!$AB$155:$BA$1048576,MATCH($A422,'Hoja de Trabajo para listado'!$AB$155:$AB$1048576,0),MATCH((CUADRO!N$4&amp;$E422),'Hoja de Trabajo para listado'!$AB$151:$BA$151,0)),0)+IFERROR(INDEX('Hoja de Trabajo para listado'!$BC$155:$CB$1048576,MATCH($A422,'Hoja de Trabajo para listado'!$BC$155:$BC$1048576,0),MATCH((CUADRO!N$4&amp;$E422),'Hoja de Trabajo para listado'!$BC$151:$CB$151,0)),0)+IFERROR(INDEX('Hoja de Trabajo para listado'!$DE$153:$DG$274,MATCH($A422,'Hoja de Trabajo para listado'!$DE$153:$DE$1048576,0),MATCH((CUADRO!N$4&amp;$E422),'Hoja de Trabajo para listado'!$DE$151:$DG$151,0)),0)+IFERROR(INDEX('Hoja de Trabajo para listado'!$CD$155:$DC$1048576,MATCH($A422,'Hoja de Trabajo para listado'!$CD$155:$CD$1048576,0),MATCH((CUADRO!N$4&amp;$E422),'Hoja de Trabajo para listado'!$CD$151:$DC$151,0)),0)</f>
        <v>37532.49</v>
      </c>
      <c r="O422" s="243">
        <f ca="1">+IFERROR(INDEX('Hoja de Trabajo para listado'!$A$155:$Z$1048576,MATCH($A422,'Hoja de Trabajo para listado'!$A$155:$A$1048576,0),MATCH((CUADRO!O$4&amp;$E422),'Hoja de Trabajo para listado'!$A$151:$Z$151,0)),0)+IFERROR(INDEX('Hoja de Trabajo para listado'!$AB$155:$BA$1048576,MATCH($A422,'Hoja de Trabajo para listado'!$AB$155:$AB$1048576,0),MATCH((CUADRO!O$4&amp;$E422),'Hoja de Trabajo para listado'!$AB$151:$BA$151,0)),0)+IFERROR(INDEX('Hoja de Trabajo para listado'!$BC$155:$CB$1048576,MATCH($A422,'Hoja de Trabajo para listado'!$BC$155:$BC$1048576,0),MATCH((CUADRO!O$4&amp;$E422),'Hoja de Trabajo para listado'!$BC$151:$CB$151,0)),0)+IFERROR(INDEX('Hoja de Trabajo para listado'!$DE$153:$DG$274,MATCH($A422,'Hoja de Trabajo para listado'!$DE$153:$DE$1048576,0),MATCH((CUADRO!O$4&amp;$E422),'Hoja de Trabajo para listado'!$DE$151:$DG$151,0)),0)+IFERROR(INDEX('Hoja de Trabajo para listado'!$CD$155:$DC$1048576,MATCH($A422,'Hoja de Trabajo para listado'!$CD$155:$CD$1048576,0),MATCH((CUADRO!O$4&amp;$E422),'Hoja de Trabajo para listado'!$CD$151:$DC$151,0)),0)</f>
        <v>79315.399999999994</v>
      </c>
      <c r="P422" s="243">
        <f ca="1">+IFERROR(INDEX('Hoja de Trabajo para listado'!$A$155:$Z$1048576,MATCH($A422,'Hoja de Trabajo para listado'!$A$155:$A$1048576,0),MATCH((CUADRO!P$4&amp;$E422),'Hoja de Trabajo para listado'!$A$151:$Z$151,0)),0)+IFERROR(INDEX('Hoja de Trabajo para listado'!$AB$155:$BA$1048576,MATCH($A422,'Hoja de Trabajo para listado'!$AB$155:$AB$1048576,0),MATCH((CUADRO!P$4&amp;$E422),'Hoja de Trabajo para listado'!$AB$151:$BA$151,0)),0)+IFERROR(INDEX('Hoja de Trabajo para listado'!$BC$155:$CB$1048576,MATCH($A422,'Hoja de Trabajo para listado'!$BC$155:$BC$1048576,0),MATCH((CUADRO!P$4&amp;$E422),'Hoja de Trabajo para listado'!$BC$151:$CB$151,0)),0)+IFERROR(INDEX('Hoja de Trabajo para listado'!$DE$153:$DG$274,MATCH($A422,'Hoja de Trabajo para listado'!$DE$153:$DE$1048576,0),MATCH((CUADRO!P$4&amp;$E422),'Hoja de Trabajo para listado'!$DE$151:$DG$151,0)),0)+IFERROR(INDEX('Hoja de Trabajo para listado'!$CD$155:$DC$1048576,MATCH($A422,'Hoja de Trabajo para listado'!$CD$155:$CD$1048576,0),MATCH((CUADRO!P$4&amp;$E422),'Hoja de Trabajo para listado'!$CD$151:$DC$151,0)),0)</f>
        <v>1677.67</v>
      </c>
      <c r="Q422" s="243">
        <f ca="1">+IFERROR(INDEX('Hoja de Trabajo para listado'!$A$155:$Z$1048576,MATCH($A422,'Hoja de Trabajo para listado'!$A$155:$A$1048576,0),MATCH((CUADRO!Q$4&amp;$E422),'Hoja de Trabajo para listado'!$A$151:$Z$151,0)),0)+IFERROR(INDEX('Hoja de Trabajo para listado'!$AB$155:$BA$1048576,MATCH($A422,'Hoja de Trabajo para listado'!$AB$155:$AB$1048576,0),MATCH((CUADRO!Q$4&amp;$E422),'Hoja de Trabajo para listado'!$AB$151:$BA$151,0)),0)+IFERROR(INDEX('Hoja de Trabajo para listado'!$BC$155:$CB$1048576,MATCH($A422,'Hoja de Trabajo para listado'!$BC$155:$BC$1048576,0),MATCH((CUADRO!Q$4&amp;$E422),'Hoja de Trabajo para listado'!$BC$151:$CB$151,0)),0)+IFERROR(INDEX('Hoja de Trabajo para listado'!$DE$153:$DG$274,MATCH($A422,'Hoja de Trabajo para listado'!$DE$153:$DE$1048576,0),MATCH((CUADRO!Q$4&amp;$E422),'Hoja de Trabajo para listado'!$DE$151:$DG$151,0)),0)+IFERROR(INDEX('Hoja de Trabajo para listado'!$CD$155:$DC$1048576,MATCH($A422,'Hoja de Trabajo para listado'!$CD$155:$CD$1048576,0),MATCH((CUADRO!Q$4&amp;$E422),'Hoja de Trabajo para listado'!$CD$151:$DC$151,0)),0)</f>
        <v>0</v>
      </c>
      <c r="R422" s="243">
        <f t="shared" ca="1" si="19"/>
        <v>933817.12000000011</v>
      </c>
      <c r="S422" s="256">
        <f ca="1">+R421+R422</f>
        <v>933817.12000000011</v>
      </c>
      <c r="T422" s="243">
        <f ca="1">+S422</f>
        <v>933817.12000000011</v>
      </c>
      <c r="U422" s="242">
        <f t="shared" si="20"/>
        <v>2</v>
      </c>
      <c r="V422" s="327" t="str">
        <f>+VLOOKUP(A422,bd_lista!$A$3:$E$592,5,FALSE)</f>
        <v>Gobiernos Autónomos Departamentales</v>
      </c>
      <c r="W422" s="398"/>
      <c r="X422" s="240">
        <f>+VLOOKUP(A422,[4]Sheet1!$A$13:$D$744,4,FALSE)</f>
        <v>0</v>
      </c>
      <c r="Y422" s="240" t="e">
        <f>+VLOOKUP(X422,bd_lista!$A$3:$C$592,3,FALSE)</f>
        <v>#N/A</v>
      </c>
      <c r="Z422" s="288"/>
      <c r="AA422" s="289"/>
    </row>
    <row r="423" spans="1:27" ht="15" hidden="1" customHeight="1">
      <c r="A423" s="249">
        <v>903</v>
      </c>
      <c r="B423" s="393">
        <f>+A423</f>
        <v>903</v>
      </c>
      <c r="C423" s="245" t="str">
        <f>+VLOOKUP(A423,bd_lista!$A$3:$C$592,3,FALSE)</f>
        <v>Gobierno Autónomo Departamental de Cochabamba</v>
      </c>
      <c r="D423" s="395" t="str">
        <f>+C423</f>
        <v>Gobierno Autónomo Departamental de Cochabamba</v>
      </c>
      <c r="E423" s="240" t="s">
        <v>1303</v>
      </c>
      <c r="F423" s="241">
        <f ca="1">+IFERROR(INDEX('Hoja de Trabajo para listado'!$A$155:$Z$1048576,MATCH($A423,'Hoja de Trabajo para listado'!$A$155:$A$1048576,0),MATCH((CUADRO!F$4&amp;$E423),'Hoja de Trabajo para listado'!$A$151:$Z$151,0)),0)+IFERROR(INDEX('Hoja de Trabajo para listado'!$AB$155:$BA$1048576,MATCH($A423,'Hoja de Trabajo para listado'!$AB$155:$AB$1048576,0),MATCH((CUADRO!F$4&amp;$E423),'Hoja de Trabajo para listado'!$AB$151:$BA$151,0)),0)+IFERROR(INDEX('Hoja de Trabajo para listado'!$BC$155:$CB$1048576,MATCH($A423,'Hoja de Trabajo para listado'!$BC$155:$BC$1048576,0),MATCH((CUADRO!F$4&amp;$E423),'Hoja de Trabajo para listado'!$BC$151:$CB$151,0)),0)+IFERROR(INDEX('Hoja de Trabajo para listado'!$DE$153:$DG$274,MATCH($A423,'Hoja de Trabajo para listado'!$DE$153:$DE$1048576,0),MATCH((CUADRO!F$4&amp;$E423),'Hoja de Trabajo para listado'!$DE$151:$DG$151,0)),0)+IFERROR(INDEX('Hoja de Trabajo para listado'!$CD$155:$DC$1048576,MATCH($A423,'Hoja de Trabajo para listado'!$CD$155:$CD$1048576,0),MATCH((CUADRO!F$4&amp;$E423),'Hoja de Trabajo para listado'!$CD$151:$DC$151,0)),0)</f>
        <v>0</v>
      </c>
      <c r="G423" s="241">
        <f ca="1">+IFERROR(INDEX('Hoja de Trabajo para listado'!$A$155:$Z$1048576,MATCH($A423,'Hoja de Trabajo para listado'!$A$155:$A$1048576,0),MATCH((CUADRO!G$4&amp;$E423),'Hoja de Trabajo para listado'!$A$151:$Z$151,0)),0)+IFERROR(INDEX('Hoja de Trabajo para listado'!$AB$155:$BA$1048576,MATCH($A423,'Hoja de Trabajo para listado'!$AB$155:$AB$1048576,0),MATCH((CUADRO!G$4&amp;$E423),'Hoja de Trabajo para listado'!$AB$151:$BA$151,0)),0)+IFERROR(INDEX('Hoja de Trabajo para listado'!$BC$155:$CB$1048576,MATCH($A423,'Hoja de Trabajo para listado'!$BC$155:$BC$1048576,0),MATCH((CUADRO!G$4&amp;$E423),'Hoja de Trabajo para listado'!$BC$151:$CB$151,0)),0)+IFERROR(INDEX('Hoja de Trabajo para listado'!$DE$153:$DG$274,MATCH($A423,'Hoja de Trabajo para listado'!$DE$153:$DE$1048576,0),MATCH((CUADRO!G$4&amp;$E423),'Hoja de Trabajo para listado'!$DE$151:$DG$151,0)),0)+IFERROR(INDEX('Hoja de Trabajo para listado'!$CD$155:$DC$1048576,MATCH($A423,'Hoja de Trabajo para listado'!$CD$155:$CD$1048576,0),MATCH((CUADRO!G$4&amp;$E423),'Hoja de Trabajo para listado'!$CD$151:$DC$151,0)),0)</f>
        <v>0</v>
      </c>
      <c r="H423" s="241">
        <f ca="1">+IFERROR(INDEX('Hoja de Trabajo para listado'!$A$155:$Z$1048576,MATCH($A423,'Hoja de Trabajo para listado'!$A$155:$A$1048576,0),MATCH((CUADRO!H$4&amp;$E423),'Hoja de Trabajo para listado'!$A$151:$Z$151,0)),0)+IFERROR(INDEX('Hoja de Trabajo para listado'!$AB$155:$BA$1048576,MATCH($A423,'Hoja de Trabajo para listado'!$AB$155:$AB$1048576,0),MATCH((CUADRO!H$4&amp;$E423),'Hoja de Trabajo para listado'!$AB$151:$BA$151,0)),0)+IFERROR(INDEX('Hoja de Trabajo para listado'!$BC$155:$CB$1048576,MATCH($A423,'Hoja de Trabajo para listado'!$BC$155:$BC$1048576,0),MATCH((CUADRO!H$4&amp;$E423),'Hoja de Trabajo para listado'!$BC$151:$CB$151,0)),0)+IFERROR(INDEX('Hoja de Trabajo para listado'!$DE$153:$DG$274,MATCH($A423,'Hoja de Trabajo para listado'!$DE$153:$DE$1048576,0),MATCH((CUADRO!H$4&amp;$E423),'Hoja de Trabajo para listado'!$DE$151:$DG$151,0)),0)+IFERROR(INDEX('Hoja de Trabajo para listado'!$CD$155:$DC$1048576,MATCH($A423,'Hoja de Trabajo para listado'!$CD$155:$CD$1048576,0),MATCH((CUADRO!H$4&amp;$E423),'Hoja de Trabajo para listado'!$CD$151:$DC$151,0)),0)</f>
        <v>0</v>
      </c>
      <c r="I423" s="241">
        <f ca="1">+IFERROR(INDEX('Hoja de Trabajo para listado'!$A$155:$Z$1048576,MATCH($A423,'Hoja de Trabajo para listado'!$A$155:$A$1048576,0),MATCH((CUADRO!I$4&amp;$E423),'Hoja de Trabajo para listado'!$A$151:$Z$151,0)),0)+IFERROR(INDEX('Hoja de Trabajo para listado'!$AB$155:$BA$1048576,MATCH($A423,'Hoja de Trabajo para listado'!$AB$155:$AB$1048576,0),MATCH((CUADRO!I$4&amp;$E423),'Hoja de Trabajo para listado'!$AB$151:$BA$151,0)),0)+IFERROR(INDEX('Hoja de Trabajo para listado'!$BC$155:$CB$1048576,MATCH($A423,'Hoja de Trabajo para listado'!$BC$155:$BC$1048576,0),MATCH((CUADRO!I$4&amp;$E423),'Hoja de Trabajo para listado'!$BC$151:$CB$151,0)),0)+IFERROR(INDEX('Hoja de Trabajo para listado'!$DE$153:$DG$274,MATCH($A423,'Hoja de Trabajo para listado'!$DE$153:$DE$1048576,0),MATCH((CUADRO!I$4&amp;$E423),'Hoja de Trabajo para listado'!$DE$151:$DG$151,0)),0)+IFERROR(INDEX('Hoja de Trabajo para listado'!$CD$155:$DC$1048576,MATCH($A423,'Hoja de Trabajo para listado'!$CD$155:$CD$1048576,0),MATCH((CUADRO!I$4&amp;$E423),'Hoja de Trabajo para listado'!$CD$151:$DC$151,0)),0)</f>
        <v>0</v>
      </c>
      <c r="J423" s="241">
        <f ca="1">+IFERROR(INDEX('Hoja de Trabajo para listado'!$A$155:$Z$1048576,MATCH($A423,'Hoja de Trabajo para listado'!$A$155:$A$1048576,0),MATCH((CUADRO!J$4&amp;$E423),'Hoja de Trabajo para listado'!$A$151:$Z$151,0)),0)+IFERROR(INDEX('Hoja de Trabajo para listado'!$AB$155:$BA$1048576,MATCH($A423,'Hoja de Trabajo para listado'!$AB$155:$AB$1048576,0),MATCH((CUADRO!J$4&amp;$E423),'Hoja de Trabajo para listado'!$AB$151:$BA$151,0)),0)+IFERROR(INDEX('Hoja de Trabajo para listado'!$BC$155:$CB$1048576,MATCH($A423,'Hoja de Trabajo para listado'!$BC$155:$BC$1048576,0),MATCH((CUADRO!J$4&amp;$E423),'Hoja de Trabajo para listado'!$BC$151:$CB$151,0)),0)+IFERROR(INDEX('Hoja de Trabajo para listado'!$DE$153:$DG$274,MATCH($A423,'Hoja de Trabajo para listado'!$DE$153:$DE$1048576,0),MATCH((CUADRO!J$4&amp;$E423),'Hoja de Trabajo para listado'!$DE$151:$DG$151,0)),0)+IFERROR(INDEX('Hoja de Trabajo para listado'!$CD$155:$DC$1048576,MATCH($A423,'Hoja de Trabajo para listado'!$CD$155:$CD$1048576,0),MATCH((CUADRO!J$4&amp;$E423),'Hoja de Trabajo para listado'!$CD$151:$DC$151,0)),0)</f>
        <v>0</v>
      </c>
      <c r="K423" s="241">
        <f ca="1">+IFERROR(INDEX('Hoja de Trabajo para listado'!$A$155:$Z$1048576,MATCH($A423,'Hoja de Trabajo para listado'!$A$155:$A$1048576,0),MATCH((CUADRO!K$4&amp;$E423),'Hoja de Trabajo para listado'!$A$151:$Z$151,0)),0)+IFERROR(INDEX('Hoja de Trabajo para listado'!$AB$155:$BA$1048576,MATCH($A423,'Hoja de Trabajo para listado'!$AB$155:$AB$1048576,0),MATCH((CUADRO!K$4&amp;$E423),'Hoja de Trabajo para listado'!$AB$151:$BA$151,0)),0)+IFERROR(INDEX('Hoja de Trabajo para listado'!$BC$155:$CB$1048576,MATCH($A423,'Hoja de Trabajo para listado'!$BC$155:$BC$1048576,0),MATCH((CUADRO!K$4&amp;$E423),'Hoja de Trabajo para listado'!$BC$151:$CB$151,0)),0)+IFERROR(INDEX('Hoja de Trabajo para listado'!$DE$153:$DG$274,MATCH($A423,'Hoja de Trabajo para listado'!$DE$153:$DE$1048576,0),MATCH((CUADRO!K$4&amp;$E423),'Hoja de Trabajo para listado'!$DE$151:$DG$151,0)),0)+IFERROR(INDEX('Hoja de Trabajo para listado'!$CD$155:$DC$1048576,MATCH($A423,'Hoja de Trabajo para listado'!$CD$155:$CD$1048576,0),MATCH((CUADRO!K$4&amp;$E423),'Hoja de Trabajo para listado'!$CD$151:$DC$151,0)),0)</f>
        <v>0</v>
      </c>
      <c r="L423" s="241">
        <f ca="1">+IFERROR(INDEX('Hoja de Trabajo para listado'!$A$155:$Z$1048576,MATCH($A423,'Hoja de Trabajo para listado'!$A$155:$A$1048576,0),MATCH((CUADRO!L$4&amp;$E423),'Hoja de Trabajo para listado'!$A$151:$Z$151,0)),0)+IFERROR(INDEX('Hoja de Trabajo para listado'!$AB$155:$BA$1048576,MATCH($A423,'Hoja de Trabajo para listado'!$AB$155:$AB$1048576,0),MATCH((CUADRO!L$4&amp;$E423),'Hoja de Trabajo para listado'!$AB$151:$BA$151,0)),0)+IFERROR(INDEX('Hoja de Trabajo para listado'!$BC$155:$CB$1048576,MATCH($A423,'Hoja de Trabajo para listado'!$BC$155:$BC$1048576,0),MATCH((CUADRO!L$4&amp;$E423),'Hoja de Trabajo para listado'!$BC$151:$CB$151,0)),0)+IFERROR(INDEX('Hoja de Trabajo para listado'!$DE$153:$DG$274,MATCH($A423,'Hoja de Trabajo para listado'!$DE$153:$DE$1048576,0),MATCH((CUADRO!L$4&amp;$E423),'Hoja de Trabajo para listado'!$DE$151:$DG$151,0)),0)+IFERROR(INDEX('Hoja de Trabajo para listado'!$CD$155:$DC$1048576,MATCH($A423,'Hoja de Trabajo para listado'!$CD$155:$CD$1048576,0),MATCH((CUADRO!L$4&amp;$E423),'Hoja de Trabajo para listado'!$CD$151:$DC$151,0)),0)</f>
        <v>0</v>
      </c>
      <c r="M423" s="241">
        <f ca="1">+IFERROR(INDEX('Hoja de Trabajo para listado'!$A$155:$Z$1048576,MATCH($A423,'Hoja de Trabajo para listado'!$A$155:$A$1048576,0),MATCH((CUADRO!M$4&amp;$E423),'Hoja de Trabajo para listado'!$A$151:$Z$151,0)),0)+IFERROR(INDEX('Hoja de Trabajo para listado'!$AB$155:$BA$1048576,MATCH($A423,'Hoja de Trabajo para listado'!$AB$155:$AB$1048576,0),MATCH((CUADRO!M$4&amp;$E423),'Hoja de Trabajo para listado'!$AB$151:$BA$151,0)),0)+IFERROR(INDEX('Hoja de Trabajo para listado'!$BC$155:$CB$1048576,MATCH($A423,'Hoja de Trabajo para listado'!$BC$155:$BC$1048576,0),MATCH((CUADRO!M$4&amp;$E423),'Hoja de Trabajo para listado'!$BC$151:$CB$151,0)),0)+IFERROR(INDEX('Hoja de Trabajo para listado'!$DE$153:$DG$274,MATCH($A423,'Hoja de Trabajo para listado'!$DE$153:$DE$1048576,0),MATCH((CUADRO!M$4&amp;$E423),'Hoja de Trabajo para listado'!$DE$151:$DG$151,0)),0)+IFERROR(INDEX('Hoja de Trabajo para listado'!$CD$155:$DC$1048576,MATCH($A423,'Hoja de Trabajo para listado'!$CD$155:$CD$1048576,0),MATCH((CUADRO!M$4&amp;$E423),'Hoja de Trabajo para listado'!$CD$151:$DC$151,0)),0)</f>
        <v>0</v>
      </c>
      <c r="N423" s="241">
        <f ca="1">+IFERROR(INDEX('Hoja de Trabajo para listado'!$A$155:$Z$1048576,MATCH($A423,'Hoja de Trabajo para listado'!$A$155:$A$1048576,0),MATCH((CUADRO!N$4&amp;$E423),'Hoja de Trabajo para listado'!$A$151:$Z$151,0)),0)+IFERROR(INDEX('Hoja de Trabajo para listado'!$AB$155:$BA$1048576,MATCH($A423,'Hoja de Trabajo para listado'!$AB$155:$AB$1048576,0),MATCH((CUADRO!N$4&amp;$E423),'Hoja de Trabajo para listado'!$AB$151:$BA$151,0)),0)+IFERROR(INDEX('Hoja de Trabajo para listado'!$BC$155:$CB$1048576,MATCH($A423,'Hoja de Trabajo para listado'!$BC$155:$BC$1048576,0),MATCH((CUADRO!N$4&amp;$E423),'Hoja de Trabajo para listado'!$BC$151:$CB$151,0)),0)+IFERROR(INDEX('Hoja de Trabajo para listado'!$DE$153:$DG$274,MATCH($A423,'Hoja de Trabajo para listado'!$DE$153:$DE$1048576,0),MATCH((CUADRO!N$4&amp;$E423),'Hoja de Trabajo para listado'!$DE$151:$DG$151,0)),0)+IFERROR(INDEX('Hoja de Trabajo para listado'!$CD$155:$DC$1048576,MATCH($A423,'Hoja de Trabajo para listado'!$CD$155:$CD$1048576,0),MATCH((CUADRO!N$4&amp;$E423),'Hoja de Trabajo para listado'!$CD$151:$DC$151,0)),0)</f>
        <v>0</v>
      </c>
      <c r="O423" s="241">
        <f ca="1">+IFERROR(INDEX('Hoja de Trabajo para listado'!$A$155:$Z$1048576,MATCH($A423,'Hoja de Trabajo para listado'!$A$155:$A$1048576,0),MATCH((CUADRO!O$4&amp;$E423),'Hoja de Trabajo para listado'!$A$151:$Z$151,0)),0)+IFERROR(INDEX('Hoja de Trabajo para listado'!$AB$155:$BA$1048576,MATCH($A423,'Hoja de Trabajo para listado'!$AB$155:$AB$1048576,0),MATCH((CUADRO!O$4&amp;$E423),'Hoja de Trabajo para listado'!$AB$151:$BA$151,0)),0)+IFERROR(INDEX('Hoja de Trabajo para listado'!$BC$155:$CB$1048576,MATCH($A423,'Hoja de Trabajo para listado'!$BC$155:$BC$1048576,0),MATCH((CUADRO!O$4&amp;$E423),'Hoja de Trabajo para listado'!$BC$151:$CB$151,0)),0)+IFERROR(INDEX('Hoja de Trabajo para listado'!$DE$153:$DG$274,MATCH($A423,'Hoja de Trabajo para listado'!$DE$153:$DE$1048576,0),MATCH((CUADRO!O$4&amp;$E423),'Hoja de Trabajo para listado'!$DE$151:$DG$151,0)),0)+IFERROR(INDEX('Hoja de Trabajo para listado'!$CD$155:$DC$1048576,MATCH($A423,'Hoja de Trabajo para listado'!$CD$155:$CD$1048576,0),MATCH((CUADRO!O$4&amp;$E423),'Hoja de Trabajo para listado'!$CD$151:$DC$151,0)),0)</f>
        <v>0</v>
      </c>
      <c r="P423" s="241">
        <f ca="1">+IFERROR(INDEX('Hoja de Trabajo para listado'!$A$155:$Z$1048576,MATCH($A423,'Hoja de Trabajo para listado'!$A$155:$A$1048576,0),MATCH((CUADRO!P$4&amp;$E423),'Hoja de Trabajo para listado'!$A$151:$Z$151,0)),0)+IFERROR(INDEX('Hoja de Trabajo para listado'!$AB$155:$BA$1048576,MATCH($A423,'Hoja de Trabajo para listado'!$AB$155:$AB$1048576,0),MATCH((CUADRO!P$4&amp;$E423),'Hoja de Trabajo para listado'!$AB$151:$BA$151,0)),0)+IFERROR(INDEX('Hoja de Trabajo para listado'!$BC$155:$CB$1048576,MATCH($A423,'Hoja de Trabajo para listado'!$BC$155:$BC$1048576,0),MATCH((CUADRO!P$4&amp;$E423),'Hoja de Trabajo para listado'!$BC$151:$CB$151,0)),0)+IFERROR(INDEX('Hoja de Trabajo para listado'!$DE$153:$DG$274,MATCH($A423,'Hoja de Trabajo para listado'!$DE$153:$DE$1048576,0),MATCH((CUADRO!P$4&amp;$E423),'Hoja de Trabajo para listado'!$DE$151:$DG$151,0)),0)+IFERROR(INDEX('Hoja de Trabajo para listado'!$CD$155:$DC$1048576,MATCH($A423,'Hoja de Trabajo para listado'!$CD$155:$CD$1048576,0),MATCH((CUADRO!P$4&amp;$E423),'Hoja de Trabajo para listado'!$CD$151:$DC$151,0)),0)</f>
        <v>0</v>
      </c>
      <c r="Q423" s="241">
        <f ca="1">+IFERROR(INDEX('Hoja de Trabajo para listado'!$A$155:$Z$1048576,MATCH($A423,'Hoja de Trabajo para listado'!$A$155:$A$1048576,0),MATCH((CUADRO!Q$4&amp;$E423),'Hoja de Trabajo para listado'!$A$151:$Z$151,0)),0)+IFERROR(INDEX('Hoja de Trabajo para listado'!$AB$155:$BA$1048576,MATCH($A423,'Hoja de Trabajo para listado'!$AB$155:$AB$1048576,0),MATCH((CUADRO!Q$4&amp;$E423),'Hoja de Trabajo para listado'!$AB$151:$BA$151,0)),0)+IFERROR(INDEX('Hoja de Trabajo para listado'!$BC$155:$CB$1048576,MATCH($A423,'Hoja de Trabajo para listado'!$BC$155:$BC$1048576,0),MATCH((CUADRO!Q$4&amp;$E423),'Hoja de Trabajo para listado'!$BC$151:$CB$151,0)),0)+IFERROR(INDEX('Hoja de Trabajo para listado'!$DE$153:$DG$274,MATCH($A423,'Hoja de Trabajo para listado'!$DE$153:$DE$1048576,0),MATCH((CUADRO!Q$4&amp;$E423),'Hoja de Trabajo para listado'!$DE$151:$DG$151,0)),0)+IFERROR(INDEX('Hoja de Trabajo para listado'!$CD$155:$DC$1048576,MATCH($A423,'Hoja de Trabajo para listado'!$CD$155:$CD$1048576,0),MATCH((CUADRO!Q$4&amp;$E423),'Hoja de Trabajo para listado'!$CD$151:$DC$151,0)),0)</f>
        <v>0</v>
      </c>
      <c r="R423" s="241">
        <f t="shared" ca="1" si="19"/>
        <v>0</v>
      </c>
      <c r="S423" s="247"/>
      <c r="T423" s="241">
        <f ca="1">+T424</f>
        <v>736343.83999999985</v>
      </c>
      <c r="U423" s="240">
        <f t="shared" si="20"/>
        <v>1</v>
      </c>
      <c r="V423" s="327" t="str">
        <f>+VLOOKUP(A423,bd_lista!$A$3:$E$592,5,FALSE)</f>
        <v>Gobiernos Autónomos Departamentales</v>
      </c>
      <c r="W423" s="397" t="str">
        <f>+V423</f>
        <v>Gobiernos Autónomos Departamentales</v>
      </c>
      <c r="X423" s="240">
        <f>+VLOOKUP(A423,[4]Sheet1!$A$13:$D$744,4,FALSE)</f>
        <v>0</v>
      </c>
      <c r="Y423" s="240" t="e">
        <f>+VLOOKUP(X423,bd_lista!$A$3:$C$592,3,FALSE)</f>
        <v>#N/A</v>
      </c>
      <c r="Z423" s="290">
        <f>+X423</f>
        <v>0</v>
      </c>
      <c r="AA423" s="291" t="e">
        <f>+Y423</f>
        <v>#N/A</v>
      </c>
    </row>
    <row r="424" spans="1:27" ht="15" hidden="1" customHeight="1">
      <c r="A424" s="249">
        <v>903</v>
      </c>
      <c r="B424" s="394"/>
      <c r="C424" s="327" t="str">
        <f>+VLOOKUP(A424,bd_lista!$A$3:$C$592,3,FALSE)</f>
        <v>Gobierno Autónomo Departamental de Cochabamba</v>
      </c>
      <c r="D424" s="396"/>
      <c r="E424" s="242" t="s">
        <v>1304</v>
      </c>
      <c r="F424" s="243">
        <f ca="1">+IFERROR(INDEX('Hoja de Trabajo para listado'!$A$155:$Z$1048576,MATCH($A424,'Hoja de Trabajo para listado'!$A$155:$A$1048576,0),MATCH((CUADRO!F$4&amp;$E424),'Hoja de Trabajo para listado'!$A$151:$Z$151,0)),0)+IFERROR(INDEX('Hoja de Trabajo para listado'!$AB$155:$BA$1048576,MATCH($A424,'Hoja de Trabajo para listado'!$AB$155:$AB$1048576,0),MATCH((CUADRO!F$4&amp;$E424),'Hoja de Trabajo para listado'!$AB$151:$BA$151,0)),0)+IFERROR(INDEX('Hoja de Trabajo para listado'!$BC$155:$CB$1048576,MATCH($A424,'Hoja de Trabajo para listado'!$BC$155:$BC$1048576,0),MATCH((CUADRO!F$4&amp;$E424),'Hoja de Trabajo para listado'!$BC$151:$CB$151,0)),0)+IFERROR(INDEX('Hoja de Trabajo para listado'!$DE$153:$DG$274,MATCH($A424,'Hoja de Trabajo para listado'!$DE$153:$DE$1048576,0),MATCH((CUADRO!F$4&amp;$E424),'Hoja de Trabajo para listado'!$DE$151:$DG$151,0)),0)+IFERROR(INDEX('Hoja de Trabajo para listado'!$CD$155:$DC$1048576,MATCH($A424,'Hoja de Trabajo para listado'!$CD$155:$CD$1048576,0),MATCH((CUADRO!F$4&amp;$E424),'Hoja de Trabajo para listado'!$CD$151:$DC$151,0)),0)</f>
        <v>364957.36</v>
      </c>
      <c r="G424" s="243">
        <f ca="1">+IFERROR(INDEX('Hoja de Trabajo para listado'!$A$155:$Z$1048576,MATCH($A424,'Hoja de Trabajo para listado'!$A$155:$A$1048576,0),MATCH((CUADRO!G$4&amp;$E424),'Hoja de Trabajo para listado'!$A$151:$Z$151,0)),0)+IFERROR(INDEX('Hoja de Trabajo para listado'!$AB$155:$BA$1048576,MATCH($A424,'Hoja de Trabajo para listado'!$AB$155:$AB$1048576,0),MATCH((CUADRO!G$4&amp;$E424),'Hoja de Trabajo para listado'!$AB$151:$BA$151,0)),0)+IFERROR(INDEX('Hoja de Trabajo para listado'!$BC$155:$CB$1048576,MATCH($A424,'Hoja de Trabajo para listado'!$BC$155:$BC$1048576,0),MATCH((CUADRO!G$4&amp;$E424),'Hoja de Trabajo para listado'!$BC$151:$CB$151,0)),0)+IFERROR(INDEX('Hoja de Trabajo para listado'!$DE$153:$DG$274,MATCH($A424,'Hoja de Trabajo para listado'!$DE$153:$DE$1048576,0),MATCH((CUADRO!G$4&amp;$E424),'Hoja de Trabajo para listado'!$DE$151:$DG$151,0)),0)+IFERROR(INDEX('Hoja de Trabajo para listado'!$CD$155:$DC$1048576,MATCH($A424,'Hoja de Trabajo para listado'!$CD$155:$CD$1048576,0),MATCH((CUADRO!G$4&amp;$E424),'Hoja de Trabajo para listado'!$CD$151:$DC$151,0)),0)</f>
        <v>256664.81999999998</v>
      </c>
      <c r="H424" s="243">
        <f ca="1">+IFERROR(INDEX('Hoja de Trabajo para listado'!$A$155:$Z$1048576,MATCH($A424,'Hoja de Trabajo para listado'!$A$155:$A$1048576,0),MATCH((CUADRO!H$4&amp;$E424),'Hoja de Trabajo para listado'!$A$151:$Z$151,0)),0)+IFERROR(INDEX('Hoja de Trabajo para listado'!$AB$155:$BA$1048576,MATCH($A424,'Hoja de Trabajo para listado'!$AB$155:$AB$1048576,0),MATCH((CUADRO!H$4&amp;$E424),'Hoja de Trabajo para listado'!$AB$151:$BA$151,0)),0)+IFERROR(INDEX('Hoja de Trabajo para listado'!$BC$155:$CB$1048576,MATCH($A424,'Hoja de Trabajo para listado'!$BC$155:$BC$1048576,0),MATCH((CUADRO!H$4&amp;$E424),'Hoja de Trabajo para listado'!$BC$151:$CB$151,0)),0)+IFERROR(INDEX('Hoja de Trabajo para listado'!$DE$153:$DG$274,MATCH($A424,'Hoja de Trabajo para listado'!$DE$153:$DE$1048576,0),MATCH((CUADRO!H$4&amp;$E424),'Hoja de Trabajo para listado'!$DE$151:$DG$151,0)),0)+IFERROR(INDEX('Hoja de Trabajo para listado'!$CD$155:$DC$1048576,MATCH($A424,'Hoja de Trabajo para listado'!$CD$155:$CD$1048576,0),MATCH((CUADRO!H$4&amp;$E424),'Hoja de Trabajo para listado'!$CD$151:$DC$151,0)),0)</f>
        <v>0</v>
      </c>
      <c r="I424" s="243">
        <f ca="1">+IFERROR(INDEX('Hoja de Trabajo para listado'!$A$155:$Z$1048576,MATCH($A424,'Hoja de Trabajo para listado'!$A$155:$A$1048576,0),MATCH((CUADRO!I$4&amp;$E424),'Hoja de Trabajo para listado'!$A$151:$Z$151,0)),0)+IFERROR(INDEX('Hoja de Trabajo para listado'!$AB$155:$BA$1048576,MATCH($A424,'Hoja de Trabajo para listado'!$AB$155:$AB$1048576,0),MATCH((CUADRO!I$4&amp;$E424),'Hoja de Trabajo para listado'!$AB$151:$BA$151,0)),0)+IFERROR(INDEX('Hoja de Trabajo para listado'!$BC$155:$CB$1048576,MATCH($A424,'Hoja de Trabajo para listado'!$BC$155:$BC$1048576,0),MATCH((CUADRO!I$4&amp;$E424),'Hoja de Trabajo para listado'!$BC$151:$CB$151,0)),0)+IFERROR(INDEX('Hoja de Trabajo para listado'!$DE$153:$DG$274,MATCH($A424,'Hoja de Trabajo para listado'!$DE$153:$DE$1048576,0),MATCH((CUADRO!I$4&amp;$E424),'Hoja de Trabajo para listado'!$DE$151:$DG$151,0)),0)+IFERROR(INDEX('Hoja de Trabajo para listado'!$CD$155:$DC$1048576,MATCH($A424,'Hoja de Trabajo para listado'!$CD$155:$CD$1048576,0),MATCH((CUADRO!I$4&amp;$E424),'Hoja de Trabajo para listado'!$CD$151:$DC$151,0)),0)</f>
        <v>0</v>
      </c>
      <c r="J424" s="243">
        <f ca="1">+IFERROR(INDEX('Hoja de Trabajo para listado'!$A$155:$Z$1048576,MATCH($A424,'Hoja de Trabajo para listado'!$A$155:$A$1048576,0),MATCH((CUADRO!J$4&amp;$E424),'Hoja de Trabajo para listado'!$A$151:$Z$151,0)),0)+IFERROR(INDEX('Hoja de Trabajo para listado'!$AB$155:$BA$1048576,MATCH($A424,'Hoja de Trabajo para listado'!$AB$155:$AB$1048576,0),MATCH((CUADRO!J$4&amp;$E424),'Hoja de Trabajo para listado'!$AB$151:$BA$151,0)),0)+IFERROR(INDEX('Hoja de Trabajo para listado'!$BC$155:$CB$1048576,MATCH($A424,'Hoja de Trabajo para listado'!$BC$155:$BC$1048576,0),MATCH((CUADRO!J$4&amp;$E424),'Hoja de Trabajo para listado'!$BC$151:$CB$151,0)),0)+IFERROR(INDEX('Hoja de Trabajo para listado'!$DE$153:$DG$274,MATCH($A424,'Hoja de Trabajo para listado'!$DE$153:$DE$1048576,0),MATCH((CUADRO!J$4&amp;$E424),'Hoja de Trabajo para listado'!$DE$151:$DG$151,0)),0)+IFERROR(INDEX('Hoja de Trabajo para listado'!$CD$155:$DC$1048576,MATCH($A424,'Hoja de Trabajo para listado'!$CD$155:$CD$1048576,0),MATCH((CUADRO!J$4&amp;$E424),'Hoja de Trabajo para listado'!$CD$151:$DC$151,0)),0)</f>
        <v>0</v>
      </c>
      <c r="K424" s="243">
        <f ca="1">+IFERROR(INDEX('Hoja de Trabajo para listado'!$A$155:$Z$1048576,MATCH($A424,'Hoja de Trabajo para listado'!$A$155:$A$1048576,0),MATCH((CUADRO!K$4&amp;$E424),'Hoja de Trabajo para listado'!$A$151:$Z$151,0)),0)+IFERROR(INDEX('Hoja de Trabajo para listado'!$AB$155:$BA$1048576,MATCH($A424,'Hoja de Trabajo para listado'!$AB$155:$AB$1048576,0),MATCH((CUADRO!K$4&amp;$E424),'Hoja de Trabajo para listado'!$AB$151:$BA$151,0)),0)+IFERROR(INDEX('Hoja de Trabajo para listado'!$BC$155:$CB$1048576,MATCH($A424,'Hoja de Trabajo para listado'!$BC$155:$BC$1048576,0),MATCH((CUADRO!K$4&amp;$E424),'Hoja de Trabajo para listado'!$BC$151:$CB$151,0)),0)+IFERROR(INDEX('Hoja de Trabajo para listado'!$DE$153:$DG$274,MATCH($A424,'Hoja de Trabajo para listado'!$DE$153:$DE$1048576,0),MATCH((CUADRO!K$4&amp;$E424),'Hoja de Trabajo para listado'!$DE$151:$DG$151,0)),0)+IFERROR(INDEX('Hoja de Trabajo para listado'!$CD$155:$DC$1048576,MATCH($A424,'Hoja de Trabajo para listado'!$CD$155:$CD$1048576,0),MATCH((CUADRO!K$4&amp;$E424),'Hoja de Trabajo para listado'!$CD$151:$DC$151,0)),0)</f>
        <v>3116.64</v>
      </c>
      <c r="L424" s="243">
        <f ca="1">+IFERROR(INDEX('Hoja de Trabajo para listado'!$A$155:$Z$1048576,MATCH($A424,'Hoja de Trabajo para listado'!$A$155:$A$1048576,0),MATCH((CUADRO!L$4&amp;$E424),'Hoja de Trabajo para listado'!$A$151:$Z$151,0)),0)+IFERROR(INDEX('Hoja de Trabajo para listado'!$AB$155:$BA$1048576,MATCH($A424,'Hoja de Trabajo para listado'!$AB$155:$AB$1048576,0),MATCH((CUADRO!L$4&amp;$E424),'Hoja de Trabajo para listado'!$AB$151:$BA$151,0)),0)+IFERROR(INDEX('Hoja de Trabajo para listado'!$BC$155:$CB$1048576,MATCH($A424,'Hoja de Trabajo para listado'!$BC$155:$BC$1048576,0),MATCH((CUADRO!L$4&amp;$E424),'Hoja de Trabajo para listado'!$BC$151:$CB$151,0)),0)+IFERROR(INDEX('Hoja de Trabajo para listado'!$DE$153:$DG$274,MATCH($A424,'Hoja de Trabajo para listado'!$DE$153:$DE$1048576,0),MATCH((CUADRO!L$4&amp;$E424),'Hoja de Trabajo para listado'!$DE$151:$DG$151,0)),0)+IFERROR(INDEX('Hoja de Trabajo para listado'!$CD$155:$DC$1048576,MATCH($A424,'Hoja de Trabajo para listado'!$CD$155:$CD$1048576,0),MATCH((CUADRO!L$4&amp;$E424),'Hoja de Trabajo para listado'!$CD$151:$DC$151,0)),0)</f>
        <v>94218.61</v>
      </c>
      <c r="M424" s="243">
        <f ca="1">+IFERROR(INDEX('Hoja de Trabajo para listado'!$A$155:$Z$1048576,MATCH($A424,'Hoja de Trabajo para listado'!$A$155:$A$1048576,0),MATCH((CUADRO!M$4&amp;$E424),'Hoja de Trabajo para listado'!$A$151:$Z$151,0)),0)+IFERROR(INDEX('Hoja de Trabajo para listado'!$AB$155:$BA$1048576,MATCH($A424,'Hoja de Trabajo para listado'!$AB$155:$AB$1048576,0),MATCH((CUADRO!M$4&amp;$E424),'Hoja de Trabajo para listado'!$AB$151:$BA$151,0)),0)+IFERROR(INDEX('Hoja de Trabajo para listado'!$BC$155:$CB$1048576,MATCH($A424,'Hoja de Trabajo para listado'!$BC$155:$BC$1048576,0),MATCH((CUADRO!M$4&amp;$E424),'Hoja de Trabajo para listado'!$BC$151:$CB$151,0)),0)+IFERROR(INDEX('Hoja de Trabajo para listado'!$DE$153:$DG$274,MATCH($A424,'Hoja de Trabajo para listado'!$DE$153:$DE$1048576,0),MATCH((CUADRO!M$4&amp;$E424),'Hoja de Trabajo para listado'!$DE$151:$DG$151,0)),0)+IFERROR(INDEX('Hoja de Trabajo para listado'!$CD$155:$DC$1048576,MATCH($A424,'Hoja de Trabajo para listado'!$CD$155:$CD$1048576,0),MATCH((CUADRO!M$4&amp;$E424),'Hoja de Trabajo para listado'!$CD$151:$DC$151,0)),0)</f>
        <v>0</v>
      </c>
      <c r="N424" s="243">
        <f ca="1">+IFERROR(INDEX('Hoja de Trabajo para listado'!$A$155:$Z$1048576,MATCH($A424,'Hoja de Trabajo para listado'!$A$155:$A$1048576,0),MATCH((CUADRO!N$4&amp;$E424),'Hoja de Trabajo para listado'!$A$151:$Z$151,0)),0)+IFERROR(INDEX('Hoja de Trabajo para listado'!$AB$155:$BA$1048576,MATCH($A424,'Hoja de Trabajo para listado'!$AB$155:$AB$1048576,0),MATCH((CUADRO!N$4&amp;$E424),'Hoja de Trabajo para listado'!$AB$151:$BA$151,0)),0)+IFERROR(INDEX('Hoja de Trabajo para listado'!$BC$155:$CB$1048576,MATCH($A424,'Hoja de Trabajo para listado'!$BC$155:$BC$1048576,0),MATCH((CUADRO!N$4&amp;$E424),'Hoja de Trabajo para listado'!$BC$151:$CB$151,0)),0)+IFERROR(INDEX('Hoja de Trabajo para listado'!$DE$153:$DG$274,MATCH($A424,'Hoja de Trabajo para listado'!$DE$153:$DE$1048576,0),MATCH((CUADRO!N$4&amp;$E424),'Hoja de Trabajo para listado'!$DE$151:$DG$151,0)),0)+IFERROR(INDEX('Hoja de Trabajo para listado'!$CD$155:$DC$1048576,MATCH($A424,'Hoja de Trabajo para listado'!$CD$155:$CD$1048576,0),MATCH((CUADRO!N$4&amp;$E424),'Hoja de Trabajo para listado'!$CD$151:$DC$151,0)),0)</f>
        <v>0</v>
      </c>
      <c r="O424" s="243">
        <f ca="1">+IFERROR(INDEX('Hoja de Trabajo para listado'!$A$155:$Z$1048576,MATCH($A424,'Hoja de Trabajo para listado'!$A$155:$A$1048576,0),MATCH((CUADRO!O$4&amp;$E424),'Hoja de Trabajo para listado'!$A$151:$Z$151,0)),0)+IFERROR(INDEX('Hoja de Trabajo para listado'!$AB$155:$BA$1048576,MATCH($A424,'Hoja de Trabajo para listado'!$AB$155:$AB$1048576,0),MATCH((CUADRO!O$4&amp;$E424),'Hoja de Trabajo para listado'!$AB$151:$BA$151,0)),0)+IFERROR(INDEX('Hoja de Trabajo para listado'!$BC$155:$CB$1048576,MATCH($A424,'Hoja de Trabajo para listado'!$BC$155:$BC$1048576,0),MATCH((CUADRO!O$4&amp;$E424),'Hoja de Trabajo para listado'!$BC$151:$CB$151,0)),0)+IFERROR(INDEX('Hoja de Trabajo para listado'!$DE$153:$DG$274,MATCH($A424,'Hoja de Trabajo para listado'!$DE$153:$DE$1048576,0),MATCH((CUADRO!O$4&amp;$E424),'Hoja de Trabajo para listado'!$DE$151:$DG$151,0)),0)+IFERROR(INDEX('Hoja de Trabajo para listado'!$CD$155:$DC$1048576,MATCH($A424,'Hoja de Trabajo para listado'!$CD$155:$CD$1048576,0),MATCH((CUADRO!O$4&amp;$E424),'Hoja de Trabajo para listado'!$CD$151:$DC$151,0)),0)</f>
        <v>224.45</v>
      </c>
      <c r="P424" s="243">
        <f ca="1">+IFERROR(INDEX('Hoja de Trabajo para listado'!$A$155:$Z$1048576,MATCH($A424,'Hoja de Trabajo para listado'!$A$155:$A$1048576,0),MATCH((CUADRO!P$4&amp;$E424),'Hoja de Trabajo para listado'!$A$151:$Z$151,0)),0)+IFERROR(INDEX('Hoja de Trabajo para listado'!$AB$155:$BA$1048576,MATCH($A424,'Hoja de Trabajo para listado'!$AB$155:$AB$1048576,0),MATCH((CUADRO!P$4&amp;$E424),'Hoja de Trabajo para listado'!$AB$151:$BA$151,0)),0)+IFERROR(INDEX('Hoja de Trabajo para listado'!$BC$155:$CB$1048576,MATCH($A424,'Hoja de Trabajo para listado'!$BC$155:$BC$1048576,0),MATCH((CUADRO!P$4&amp;$E424),'Hoja de Trabajo para listado'!$BC$151:$CB$151,0)),0)+IFERROR(INDEX('Hoja de Trabajo para listado'!$DE$153:$DG$274,MATCH($A424,'Hoja de Trabajo para listado'!$DE$153:$DE$1048576,0),MATCH((CUADRO!P$4&amp;$E424),'Hoja de Trabajo para listado'!$DE$151:$DG$151,0)),0)+IFERROR(INDEX('Hoja de Trabajo para listado'!$CD$155:$DC$1048576,MATCH($A424,'Hoja de Trabajo para listado'!$CD$155:$CD$1048576,0),MATCH((CUADRO!P$4&amp;$E424),'Hoja de Trabajo para listado'!$CD$151:$DC$151,0)),0)</f>
        <v>17161.96</v>
      </c>
      <c r="Q424" s="243">
        <f ca="1">+IFERROR(INDEX('Hoja de Trabajo para listado'!$A$155:$Z$1048576,MATCH($A424,'Hoja de Trabajo para listado'!$A$155:$A$1048576,0),MATCH((CUADRO!Q$4&amp;$E424),'Hoja de Trabajo para listado'!$A$151:$Z$151,0)),0)+IFERROR(INDEX('Hoja de Trabajo para listado'!$AB$155:$BA$1048576,MATCH($A424,'Hoja de Trabajo para listado'!$AB$155:$AB$1048576,0),MATCH((CUADRO!Q$4&amp;$E424),'Hoja de Trabajo para listado'!$AB$151:$BA$151,0)),0)+IFERROR(INDEX('Hoja de Trabajo para listado'!$BC$155:$CB$1048576,MATCH($A424,'Hoja de Trabajo para listado'!$BC$155:$BC$1048576,0),MATCH((CUADRO!Q$4&amp;$E424),'Hoja de Trabajo para listado'!$BC$151:$CB$151,0)),0)+IFERROR(INDEX('Hoja de Trabajo para listado'!$DE$153:$DG$274,MATCH($A424,'Hoja de Trabajo para listado'!$DE$153:$DE$1048576,0),MATCH((CUADRO!Q$4&amp;$E424),'Hoja de Trabajo para listado'!$DE$151:$DG$151,0)),0)+IFERROR(INDEX('Hoja de Trabajo para listado'!$CD$155:$DC$1048576,MATCH($A424,'Hoja de Trabajo para listado'!$CD$155:$CD$1048576,0),MATCH((CUADRO!Q$4&amp;$E424),'Hoja de Trabajo para listado'!$CD$151:$DC$151,0)),0)</f>
        <v>0</v>
      </c>
      <c r="R424" s="243">
        <f t="shared" ca="1" si="19"/>
        <v>736343.83999999985</v>
      </c>
      <c r="S424" s="256">
        <f ca="1">+R423+R424</f>
        <v>736343.83999999985</v>
      </c>
      <c r="T424" s="243">
        <f ca="1">+S424</f>
        <v>736343.83999999985</v>
      </c>
      <c r="U424" s="242">
        <f t="shared" si="20"/>
        <v>2</v>
      </c>
      <c r="V424" s="327" t="str">
        <f>+VLOOKUP(A424,bd_lista!$A$3:$E$592,5,FALSE)</f>
        <v>Gobiernos Autónomos Departamentales</v>
      </c>
      <c r="W424" s="398"/>
      <c r="X424" s="240">
        <f>+VLOOKUP(A424,[4]Sheet1!$A$13:$D$744,4,FALSE)</f>
        <v>0</v>
      </c>
      <c r="Y424" s="240" t="e">
        <f>+VLOOKUP(X424,bd_lista!$A$3:$C$592,3,FALSE)</f>
        <v>#N/A</v>
      </c>
      <c r="Z424" s="288"/>
      <c r="AA424" s="289"/>
    </row>
    <row r="425" spans="1:27" customFormat="1" ht="27" hidden="1" customHeight="1">
      <c r="A425" s="249">
        <v>904</v>
      </c>
      <c r="B425" s="393">
        <f>+A425</f>
        <v>904</v>
      </c>
      <c r="C425" s="245" t="str">
        <f>+VLOOKUP(A425,bd_lista!$A$3:$C$592,3,FALSE)</f>
        <v>Gobierno Autónomo Departamental de Oruro</v>
      </c>
      <c r="D425" s="395" t="str">
        <f>+C425</f>
        <v>Gobierno Autónomo Departamental de Oruro</v>
      </c>
      <c r="E425" s="240" t="s">
        <v>1303</v>
      </c>
      <c r="F425" s="241">
        <f ca="1">+IFERROR(INDEX('Hoja de Trabajo para listado'!$A$155:$Z$1048576,MATCH($A425,'Hoja de Trabajo para listado'!$A$155:$A$1048576,0),MATCH((CUADRO!F$4&amp;$E425),'Hoja de Trabajo para listado'!$A$151:$Z$151,0)),0)+IFERROR(INDEX('Hoja de Trabajo para listado'!$AB$155:$BA$1048576,MATCH($A425,'Hoja de Trabajo para listado'!$AB$155:$AB$1048576,0),MATCH((CUADRO!F$4&amp;$E425),'Hoja de Trabajo para listado'!$AB$151:$BA$151,0)),0)+IFERROR(INDEX('Hoja de Trabajo para listado'!$BC$155:$CB$1048576,MATCH($A425,'Hoja de Trabajo para listado'!$BC$155:$BC$1048576,0),MATCH((CUADRO!F$4&amp;$E425),'Hoja de Trabajo para listado'!$BC$151:$CB$151,0)),0)+IFERROR(INDEX('Hoja de Trabajo para listado'!$DE$153:$DG$274,MATCH($A425,'Hoja de Trabajo para listado'!$DE$153:$DE$1048576,0),MATCH((CUADRO!F$4&amp;$E425),'Hoja de Trabajo para listado'!$DE$151:$DG$151,0)),0)+IFERROR(INDEX('Hoja de Trabajo para listado'!$CD$155:$DC$1048576,MATCH($A425,'Hoja de Trabajo para listado'!$CD$155:$CD$1048576,0),MATCH((CUADRO!F$4&amp;$E425),'Hoja de Trabajo para listado'!$CD$151:$DC$151,0)),0)</f>
        <v>0</v>
      </c>
      <c r="G425" s="241">
        <f ca="1">+IFERROR(INDEX('Hoja de Trabajo para listado'!$A$155:$Z$1048576,MATCH($A425,'Hoja de Trabajo para listado'!$A$155:$A$1048576,0),MATCH((CUADRO!G$4&amp;$E425),'Hoja de Trabajo para listado'!$A$151:$Z$151,0)),0)+IFERROR(INDEX('Hoja de Trabajo para listado'!$AB$155:$BA$1048576,MATCH($A425,'Hoja de Trabajo para listado'!$AB$155:$AB$1048576,0),MATCH((CUADRO!G$4&amp;$E425),'Hoja de Trabajo para listado'!$AB$151:$BA$151,0)),0)+IFERROR(INDEX('Hoja de Trabajo para listado'!$BC$155:$CB$1048576,MATCH($A425,'Hoja de Trabajo para listado'!$BC$155:$BC$1048576,0),MATCH((CUADRO!G$4&amp;$E425),'Hoja de Trabajo para listado'!$BC$151:$CB$151,0)),0)+IFERROR(INDEX('Hoja de Trabajo para listado'!$DE$153:$DG$274,MATCH($A425,'Hoja de Trabajo para listado'!$DE$153:$DE$1048576,0),MATCH((CUADRO!G$4&amp;$E425),'Hoja de Trabajo para listado'!$DE$151:$DG$151,0)),0)+IFERROR(INDEX('Hoja de Trabajo para listado'!$CD$155:$DC$1048576,MATCH($A425,'Hoja de Trabajo para listado'!$CD$155:$CD$1048576,0),MATCH((CUADRO!G$4&amp;$E425),'Hoja de Trabajo para listado'!$CD$151:$DC$151,0)),0)</f>
        <v>0</v>
      </c>
      <c r="H425" s="241">
        <f ca="1">+IFERROR(INDEX('Hoja de Trabajo para listado'!$A$155:$Z$1048576,MATCH($A425,'Hoja de Trabajo para listado'!$A$155:$A$1048576,0),MATCH((CUADRO!H$4&amp;$E425),'Hoja de Trabajo para listado'!$A$151:$Z$151,0)),0)+IFERROR(INDEX('Hoja de Trabajo para listado'!$AB$155:$BA$1048576,MATCH($A425,'Hoja de Trabajo para listado'!$AB$155:$AB$1048576,0),MATCH((CUADRO!H$4&amp;$E425),'Hoja de Trabajo para listado'!$AB$151:$BA$151,0)),0)+IFERROR(INDEX('Hoja de Trabajo para listado'!$BC$155:$CB$1048576,MATCH($A425,'Hoja de Trabajo para listado'!$BC$155:$BC$1048576,0),MATCH((CUADRO!H$4&amp;$E425),'Hoja de Trabajo para listado'!$BC$151:$CB$151,0)),0)+IFERROR(INDEX('Hoja de Trabajo para listado'!$DE$153:$DG$274,MATCH($A425,'Hoja de Trabajo para listado'!$DE$153:$DE$1048576,0),MATCH((CUADRO!H$4&amp;$E425),'Hoja de Trabajo para listado'!$DE$151:$DG$151,0)),0)+IFERROR(INDEX('Hoja de Trabajo para listado'!$CD$155:$DC$1048576,MATCH($A425,'Hoja de Trabajo para listado'!$CD$155:$CD$1048576,0),MATCH((CUADRO!H$4&amp;$E425),'Hoja de Trabajo para listado'!$CD$151:$DC$151,0)),0)</f>
        <v>0</v>
      </c>
      <c r="I425" s="241">
        <f ca="1">+IFERROR(INDEX('Hoja de Trabajo para listado'!$A$155:$Z$1048576,MATCH($A425,'Hoja de Trabajo para listado'!$A$155:$A$1048576,0),MATCH((CUADRO!I$4&amp;$E425),'Hoja de Trabajo para listado'!$A$151:$Z$151,0)),0)+IFERROR(INDEX('Hoja de Trabajo para listado'!$AB$155:$BA$1048576,MATCH($A425,'Hoja de Trabajo para listado'!$AB$155:$AB$1048576,0),MATCH((CUADRO!I$4&amp;$E425),'Hoja de Trabajo para listado'!$AB$151:$BA$151,0)),0)+IFERROR(INDEX('Hoja de Trabajo para listado'!$BC$155:$CB$1048576,MATCH($A425,'Hoja de Trabajo para listado'!$BC$155:$BC$1048576,0),MATCH((CUADRO!I$4&amp;$E425),'Hoja de Trabajo para listado'!$BC$151:$CB$151,0)),0)+IFERROR(INDEX('Hoja de Trabajo para listado'!$DE$153:$DG$274,MATCH($A425,'Hoja de Trabajo para listado'!$DE$153:$DE$1048576,0),MATCH((CUADRO!I$4&amp;$E425),'Hoja de Trabajo para listado'!$DE$151:$DG$151,0)),0)+IFERROR(INDEX('Hoja de Trabajo para listado'!$CD$155:$DC$1048576,MATCH($A425,'Hoja de Trabajo para listado'!$CD$155:$CD$1048576,0),MATCH((CUADRO!I$4&amp;$E425),'Hoja de Trabajo para listado'!$CD$151:$DC$151,0)),0)</f>
        <v>0</v>
      </c>
      <c r="J425" s="241">
        <f ca="1">+IFERROR(INDEX('Hoja de Trabajo para listado'!$A$155:$Z$1048576,MATCH($A425,'Hoja de Trabajo para listado'!$A$155:$A$1048576,0),MATCH((CUADRO!J$4&amp;$E425),'Hoja de Trabajo para listado'!$A$151:$Z$151,0)),0)+IFERROR(INDEX('Hoja de Trabajo para listado'!$AB$155:$BA$1048576,MATCH($A425,'Hoja de Trabajo para listado'!$AB$155:$AB$1048576,0),MATCH((CUADRO!J$4&amp;$E425),'Hoja de Trabajo para listado'!$AB$151:$BA$151,0)),0)+IFERROR(INDEX('Hoja de Trabajo para listado'!$BC$155:$CB$1048576,MATCH($A425,'Hoja de Trabajo para listado'!$BC$155:$BC$1048576,0),MATCH((CUADRO!J$4&amp;$E425),'Hoja de Trabajo para listado'!$BC$151:$CB$151,0)),0)+IFERROR(INDEX('Hoja de Trabajo para listado'!$DE$153:$DG$274,MATCH($A425,'Hoja de Trabajo para listado'!$DE$153:$DE$1048576,0),MATCH((CUADRO!J$4&amp;$E425),'Hoja de Trabajo para listado'!$DE$151:$DG$151,0)),0)+IFERROR(INDEX('Hoja de Trabajo para listado'!$CD$155:$DC$1048576,MATCH($A425,'Hoja de Trabajo para listado'!$CD$155:$CD$1048576,0),MATCH((CUADRO!J$4&amp;$E425),'Hoja de Trabajo para listado'!$CD$151:$DC$151,0)),0)</f>
        <v>0</v>
      </c>
      <c r="K425" s="241">
        <f ca="1">+IFERROR(INDEX('Hoja de Trabajo para listado'!$A$155:$Z$1048576,MATCH($A425,'Hoja de Trabajo para listado'!$A$155:$A$1048576,0),MATCH((CUADRO!K$4&amp;$E425),'Hoja de Trabajo para listado'!$A$151:$Z$151,0)),0)+IFERROR(INDEX('Hoja de Trabajo para listado'!$AB$155:$BA$1048576,MATCH($A425,'Hoja de Trabajo para listado'!$AB$155:$AB$1048576,0),MATCH((CUADRO!K$4&amp;$E425),'Hoja de Trabajo para listado'!$AB$151:$BA$151,0)),0)+IFERROR(INDEX('Hoja de Trabajo para listado'!$BC$155:$CB$1048576,MATCH($A425,'Hoja de Trabajo para listado'!$BC$155:$BC$1048576,0),MATCH((CUADRO!K$4&amp;$E425),'Hoja de Trabajo para listado'!$BC$151:$CB$151,0)),0)+IFERROR(INDEX('Hoja de Trabajo para listado'!$DE$153:$DG$274,MATCH($A425,'Hoja de Trabajo para listado'!$DE$153:$DE$1048576,0),MATCH((CUADRO!K$4&amp;$E425),'Hoja de Trabajo para listado'!$DE$151:$DG$151,0)),0)+IFERROR(INDEX('Hoja de Trabajo para listado'!$CD$155:$DC$1048576,MATCH($A425,'Hoja de Trabajo para listado'!$CD$155:$CD$1048576,0),MATCH((CUADRO!K$4&amp;$E425),'Hoja de Trabajo para listado'!$CD$151:$DC$151,0)),0)</f>
        <v>0</v>
      </c>
      <c r="L425" s="241">
        <f ca="1">+IFERROR(INDEX('Hoja de Trabajo para listado'!$A$155:$Z$1048576,MATCH($A425,'Hoja de Trabajo para listado'!$A$155:$A$1048576,0),MATCH((CUADRO!L$4&amp;$E425),'Hoja de Trabajo para listado'!$A$151:$Z$151,0)),0)+IFERROR(INDEX('Hoja de Trabajo para listado'!$AB$155:$BA$1048576,MATCH($A425,'Hoja de Trabajo para listado'!$AB$155:$AB$1048576,0),MATCH((CUADRO!L$4&amp;$E425),'Hoja de Trabajo para listado'!$AB$151:$BA$151,0)),0)+IFERROR(INDEX('Hoja de Trabajo para listado'!$BC$155:$CB$1048576,MATCH($A425,'Hoja de Trabajo para listado'!$BC$155:$BC$1048576,0),MATCH((CUADRO!L$4&amp;$E425),'Hoja de Trabajo para listado'!$BC$151:$CB$151,0)),0)+IFERROR(INDEX('Hoja de Trabajo para listado'!$DE$153:$DG$274,MATCH($A425,'Hoja de Trabajo para listado'!$DE$153:$DE$1048576,0),MATCH((CUADRO!L$4&amp;$E425),'Hoja de Trabajo para listado'!$DE$151:$DG$151,0)),0)+IFERROR(INDEX('Hoja de Trabajo para listado'!$CD$155:$DC$1048576,MATCH($A425,'Hoja de Trabajo para listado'!$CD$155:$CD$1048576,0),MATCH((CUADRO!L$4&amp;$E425),'Hoja de Trabajo para listado'!$CD$151:$DC$151,0)),0)</f>
        <v>0</v>
      </c>
      <c r="M425" s="241">
        <f ca="1">+IFERROR(INDEX('Hoja de Trabajo para listado'!$A$155:$Z$1048576,MATCH($A425,'Hoja de Trabajo para listado'!$A$155:$A$1048576,0),MATCH((CUADRO!M$4&amp;$E425),'Hoja de Trabajo para listado'!$A$151:$Z$151,0)),0)+IFERROR(INDEX('Hoja de Trabajo para listado'!$AB$155:$BA$1048576,MATCH($A425,'Hoja de Trabajo para listado'!$AB$155:$AB$1048576,0),MATCH((CUADRO!M$4&amp;$E425),'Hoja de Trabajo para listado'!$AB$151:$BA$151,0)),0)+IFERROR(INDEX('Hoja de Trabajo para listado'!$BC$155:$CB$1048576,MATCH($A425,'Hoja de Trabajo para listado'!$BC$155:$BC$1048576,0),MATCH((CUADRO!M$4&amp;$E425),'Hoja de Trabajo para listado'!$BC$151:$CB$151,0)),0)+IFERROR(INDEX('Hoja de Trabajo para listado'!$DE$153:$DG$274,MATCH($A425,'Hoja de Trabajo para listado'!$DE$153:$DE$1048576,0),MATCH((CUADRO!M$4&amp;$E425),'Hoja de Trabajo para listado'!$DE$151:$DG$151,0)),0)+IFERROR(INDEX('Hoja de Trabajo para listado'!$CD$155:$DC$1048576,MATCH($A425,'Hoja de Trabajo para listado'!$CD$155:$CD$1048576,0),MATCH((CUADRO!M$4&amp;$E425),'Hoja de Trabajo para listado'!$CD$151:$DC$151,0)),0)</f>
        <v>0</v>
      </c>
      <c r="N425" s="241">
        <f ca="1">+IFERROR(INDEX('Hoja de Trabajo para listado'!$A$155:$Z$1048576,MATCH($A425,'Hoja de Trabajo para listado'!$A$155:$A$1048576,0),MATCH((CUADRO!N$4&amp;$E425),'Hoja de Trabajo para listado'!$A$151:$Z$151,0)),0)+IFERROR(INDEX('Hoja de Trabajo para listado'!$AB$155:$BA$1048576,MATCH($A425,'Hoja de Trabajo para listado'!$AB$155:$AB$1048576,0),MATCH((CUADRO!N$4&amp;$E425),'Hoja de Trabajo para listado'!$AB$151:$BA$151,0)),0)+IFERROR(INDEX('Hoja de Trabajo para listado'!$BC$155:$CB$1048576,MATCH($A425,'Hoja de Trabajo para listado'!$BC$155:$BC$1048576,0),MATCH((CUADRO!N$4&amp;$E425),'Hoja de Trabajo para listado'!$BC$151:$CB$151,0)),0)+IFERROR(INDEX('Hoja de Trabajo para listado'!$DE$153:$DG$274,MATCH($A425,'Hoja de Trabajo para listado'!$DE$153:$DE$1048576,0),MATCH((CUADRO!N$4&amp;$E425),'Hoja de Trabajo para listado'!$DE$151:$DG$151,0)),0)+IFERROR(INDEX('Hoja de Trabajo para listado'!$CD$155:$DC$1048576,MATCH($A425,'Hoja de Trabajo para listado'!$CD$155:$CD$1048576,0),MATCH((CUADRO!N$4&amp;$E425),'Hoja de Trabajo para listado'!$CD$151:$DC$151,0)),0)</f>
        <v>0</v>
      </c>
      <c r="O425" s="241">
        <f ca="1">+IFERROR(INDEX('Hoja de Trabajo para listado'!$A$155:$Z$1048576,MATCH($A425,'Hoja de Trabajo para listado'!$A$155:$A$1048576,0),MATCH((CUADRO!O$4&amp;$E425),'Hoja de Trabajo para listado'!$A$151:$Z$151,0)),0)+IFERROR(INDEX('Hoja de Trabajo para listado'!$AB$155:$BA$1048576,MATCH($A425,'Hoja de Trabajo para listado'!$AB$155:$AB$1048576,0),MATCH((CUADRO!O$4&amp;$E425),'Hoja de Trabajo para listado'!$AB$151:$BA$151,0)),0)+IFERROR(INDEX('Hoja de Trabajo para listado'!$BC$155:$CB$1048576,MATCH($A425,'Hoja de Trabajo para listado'!$BC$155:$BC$1048576,0),MATCH((CUADRO!O$4&amp;$E425),'Hoja de Trabajo para listado'!$BC$151:$CB$151,0)),0)+IFERROR(INDEX('Hoja de Trabajo para listado'!$DE$153:$DG$274,MATCH($A425,'Hoja de Trabajo para listado'!$DE$153:$DE$1048576,0),MATCH((CUADRO!O$4&amp;$E425),'Hoja de Trabajo para listado'!$DE$151:$DG$151,0)),0)+IFERROR(INDEX('Hoja de Trabajo para listado'!$CD$155:$DC$1048576,MATCH($A425,'Hoja de Trabajo para listado'!$CD$155:$CD$1048576,0),MATCH((CUADRO!O$4&amp;$E425),'Hoja de Trabajo para listado'!$CD$151:$DC$151,0)),0)</f>
        <v>0</v>
      </c>
      <c r="P425" s="241">
        <f ca="1">+IFERROR(INDEX('Hoja de Trabajo para listado'!$A$155:$Z$1048576,MATCH($A425,'Hoja de Trabajo para listado'!$A$155:$A$1048576,0),MATCH((CUADRO!P$4&amp;$E425),'Hoja de Trabajo para listado'!$A$151:$Z$151,0)),0)+IFERROR(INDEX('Hoja de Trabajo para listado'!$AB$155:$BA$1048576,MATCH($A425,'Hoja de Trabajo para listado'!$AB$155:$AB$1048576,0),MATCH((CUADRO!P$4&amp;$E425),'Hoja de Trabajo para listado'!$AB$151:$BA$151,0)),0)+IFERROR(INDEX('Hoja de Trabajo para listado'!$BC$155:$CB$1048576,MATCH($A425,'Hoja de Trabajo para listado'!$BC$155:$BC$1048576,0),MATCH((CUADRO!P$4&amp;$E425),'Hoja de Trabajo para listado'!$BC$151:$CB$151,0)),0)+IFERROR(INDEX('Hoja de Trabajo para listado'!$DE$153:$DG$274,MATCH($A425,'Hoja de Trabajo para listado'!$DE$153:$DE$1048576,0),MATCH((CUADRO!P$4&amp;$E425),'Hoja de Trabajo para listado'!$DE$151:$DG$151,0)),0)+IFERROR(INDEX('Hoja de Trabajo para listado'!$CD$155:$DC$1048576,MATCH($A425,'Hoja de Trabajo para listado'!$CD$155:$CD$1048576,0),MATCH((CUADRO!P$4&amp;$E425),'Hoja de Trabajo para listado'!$CD$151:$DC$151,0)),0)</f>
        <v>0</v>
      </c>
      <c r="Q425" s="241">
        <f ca="1">+IFERROR(INDEX('Hoja de Trabajo para listado'!$A$155:$Z$1048576,MATCH($A425,'Hoja de Trabajo para listado'!$A$155:$A$1048576,0),MATCH((CUADRO!Q$4&amp;$E425),'Hoja de Trabajo para listado'!$A$151:$Z$151,0)),0)+IFERROR(INDEX('Hoja de Trabajo para listado'!$AB$155:$BA$1048576,MATCH($A425,'Hoja de Trabajo para listado'!$AB$155:$AB$1048576,0),MATCH((CUADRO!Q$4&amp;$E425),'Hoja de Trabajo para listado'!$AB$151:$BA$151,0)),0)+IFERROR(INDEX('Hoja de Trabajo para listado'!$BC$155:$CB$1048576,MATCH($A425,'Hoja de Trabajo para listado'!$BC$155:$BC$1048576,0),MATCH((CUADRO!Q$4&amp;$E425),'Hoja de Trabajo para listado'!$BC$151:$CB$151,0)),0)+IFERROR(INDEX('Hoja de Trabajo para listado'!$DE$153:$DG$274,MATCH($A425,'Hoja de Trabajo para listado'!$DE$153:$DE$1048576,0),MATCH((CUADRO!Q$4&amp;$E425),'Hoja de Trabajo para listado'!$DE$151:$DG$151,0)),0)+IFERROR(INDEX('Hoja de Trabajo para listado'!$CD$155:$DC$1048576,MATCH($A425,'Hoja de Trabajo para listado'!$CD$155:$CD$1048576,0),MATCH((CUADRO!Q$4&amp;$E425),'Hoja de Trabajo para listado'!$CD$151:$DC$151,0)),0)</f>
        <v>0</v>
      </c>
      <c r="R425" s="241">
        <f t="shared" ca="1" si="19"/>
        <v>0</v>
      </c>
      <c r="S425" s="247"/>
      <c r="T425" s="241">
        <f ca="1">+T426</f>
        <v>40282.1</v>
      </c>
      <c r="U425" s="240">
        <f t="shared" si="20"/>
        <v>1</v>
      </c>
      <c r="V425" s="327" t="str">
        <f>+VLOOKUP(A425,bd_lista!$A$3:$E$592,5,FALSE)</f>
        <v>Gobiernos Autónomos Departamentales</v>
      </c>
      <c r="W425" s="397" t="str">
        <f>+V425</f>
        <v>Gobiernos Autónomos Departamentales</v>
      </c>
      <c r="X425" s="240">
        <f>+VLOOKUP(A425,[4]Sheet1!$A$13:$D$744,4,FALSE)</f>
        <v>0</v>
      </c>
      <c r="Y425" s="240" t="e">
        <f>+VLOOKUP(X425,bd_lista!$A$3:$C$592,3,FALSE)</f>
        <v>#N/A</v>
      </c>
      <c r="Z425" s="290">
        <f>+X425</f>
        <v>0</v>
      </c>
      <c r="AA425" s="291" t="e">
        <f>+Y425</f>
        <v>#N/A</v>
      </c>
    </row>
    <row r="426" spans="1:27" customFormat="1" ht="27" hidden="1" customHeight="1">
      <c r="A426" s="32">
        <v>904</v>
      </c>
      <c r="B426" s="394"/>
      <c r="C426" s="245" t="str">
        <f>+VLOOKUP(A426,bd_lista!$A$3:$C$592,3,FALSE)</f>
        <v>Gobierno Autónomo Departamental de Oruro</v>
      </c>
      <c r="D426" s="396"/>
      <c r="E426" s="242" t="s">
        <v>1304</v>
      </c>
      <c r="F426" s="241">
        <f ca="1">+IFERROR(INDEX('Hoja de Trabajo para listado'!$A$155:$Z$1048576,MATCH($A426,'Hoja de Trabajo para listado'!$A$155:$A$1048576,0),MATCH((CUADRO!F$4&amp;$E426),'Hoja de Trabajo para listado'!$A$151:$Z$151,0)),0)+IFERROR(INDEX('Hoja de Trabajo para listado'!$AB$155:$BA$1048576,MATCH($A426,'Hoja de Trabajo para listado'!$AB$155:$AB$1048576,0),MATCH((CUADRO!F$4&amp;$E426),'Hoja de Trabajo para listado'!$AB$151:$BA$151,0)),0)+IFERROR(INDEX('Hoja de Trabajo para listado'!$BC$155:$CB$1048576,MATCH($A426,'Hoja de Trabajo para listado'!$BC$155:$BC$1048576,0),MATCH((CUADRO!F$4&amp;$E426),'Hoja de Trabajo para listado'!$BC$151:$CB$151,0)),0)+IFERROR(INDEX('Hoja de Trabajo para listado'!$DE$153:$DG$274,MATCH($A426,'Hoja de Trabajo para listado'!$DE$153:$DE$1048576,0),MATCH((CUADRO!F$4&amp;$E426),'Hoja de Trabajo para listado'!$DE$151:$DG$151,0)),0)+IFERROR(INDEX('Hoja de Trabajo para listado'!$CD$155:$DC$1048576,MATCH($A426,'Hoja de Trabajo para listado'!$CD$155:$CD$1048576,0),MATCH((CUADRO!F$4&amp;$E426),'Hoja de Trabajo para listado'!$CD$151:$DC$151,0)),0)</f>
        <v>0</v>
      </c>
      <c r="G426" s="241">
        <f ca="1">+IFERROR(INDEX('Hoja de Trabajo para listado'!$A$155:$Z$1048576,MATCH($A426,'Hoja de Trabajo para listado'!$A$155:$A$1048576,0),MATCH((CUADRO!G$4&amp;$E426),'Hoja de Trabajo para listado'!$A$151:$Z$151,0)),0)+IFERROR(INDEX('Hoja de Trabajo para listado'!$AB$155:$BA$1048576,MATCH($A426,'Hoja de Trabajo para listado'!$AB$155:$AB$1048576,0),MATCH((CUADRO!G$4&amp;$E426),'Hoja de Trabajo para listado'!$AB$151:$BA$151,0)),0)+IFERROR(INDEX('Hoja de Trabajo para listado'!$BC$155:$CB$1048576,MATCH($A426,'Hoja de Trabajo para listado'!$BC$155:$BC$1048576,0),MATCH((CUADRO!G$4&amp;$E426),'Hoja de Trabajo para listado'!$BC$151:$CB$151,0)),0)+IFERROR(INDEX('Hoja de Trabajo para listado'!$DE$153:$DG$274,MATCH($A426,'Hoja de Trabajo para listado'!$DE$153:$DE$1048576,0),MATCH((CUADRO!G$4&amp;$E426),'Hoja de Trabajo para listado'!$DE$151:$DG$151,0)),0)+IFERROR(INDEX('Hoja de Trabajo para listado'!$CD$155:$DC$1048576,MATCH($A426,'Hoja de Trabajo para listado'!$CD$155:$CD$1048576,0),MATCH((CUADRO!G$4&amp;$E426),'Hoja de Trabajo para listado'!$CD$151:$DC$151,0)),0)</f>
        <v>0</v>
      </c>
      <c r="H426" s="241">
        <f ca="1">+IFERROR(INDEX('Hoja de Trabajo para listado'!$A$155:$Z$1048576,MATCH($A426,'Hoja de Trabajo para listado'!$A$155:$A$1048576,0),MATCH((CUADRO!H$4&amp;$E426),'Hoja de Trabajo para listado'!$A$151:$Z$151,0)),0)+IFERROR(INDEX('Hoja de Trabajo para listado'!$AB$155:$BA$1048576,MATCH($A426,'Hoja de Trabajo para listado'!$AB$155:$AB$1048576,0),MATCH((CUADRO!H$4&amp;$E426),'Hoja de Trabajo para listado'!$AB$151:$BA$151,0)),0)+IFERROR(INDEX('Hoja de Trabajo para listado'!$BC$155:$CB$1048576,MATCH($A426,'Hoja de Trabajo para listado'!$BC$155:$BC$1048576,0),MATCH((CUADRO!H$4&amp;$E426),'Hoja de Trabajo para listado'!$BC$151:$CB$151,0)),0)+IFERROR(INDEX('Hoja de Trabajo para listado'!$DE$153:$DG$274,MATCH($A426,'Hoja de Trabajo para listado'!$DE$153:$DE$1048576,0),MATCH((CUADRO!H$4&amp;$E426),'Hoja de Trabajo para listado'!$DE$151:$DG$151,0)),0)+IFERROR(INDEX('Hoja de Trabajo para listado'!$CD$155:$DC$1048576,MATCH($A426,'Hoja de Trabajo para listado'!$CD$155:$CD$1048576,0),MATCH((CUADRO!H$4&amp;$E426),'Hoja de Trabajo para listado'!$CD$151:$DC$151,0)),0)</f>
        <v>0</v>
      </c>
      <c r="I426" s="241">
        <f ca="1">+IFERROR(INDEX('Hoja de Trabajo para listado'!$A$155:$Z$1048576,MATCH($A426,'Hoja de Trabajo para listado'!$A$155:$A$1048576,0),MATCH((CUADRO!I$4&amp;$E426),'Hoja de Trabajo para listado'!$A$151:$Z$151,0)),0)+IFERROR(INDEX('Hoja de Trabajo para listado'!$AB$155:$BA$1048576,MATCH($A426,'Hoja de Trabajo para listado'!$AB$155:$AB$1048576,0),MATCH((CUADRO!I$4&amp;$E426),'Hoja de Trabajo para listado'!$AB$151:$BA$151,0)),0)+IFERROR(INDEX('Hoja de Trabajo para listado'!$BC$155:$CB$1048576,MATCH($A426,'Hoja de Trabajo para listado'!$BC$155:$BC$1048576,0),MATCH((CUADRO!I$4&amp;$E426),'Hoja de Trabajo para listado'!$BC$151:$CB$151,0)),0)+IFERROR(INDEX('Hoja de Trabajo para listado'!$DE$153:$DG$274,MATCH($A426,'Hoja de Trabajo para listado'!$DE$153:$DE$1048576,0),MATCH((CUADRO!I$4&amp;$E426),'Hoja de Trabajo para listado'!$DE$151:$DG$151,0)),0)+IFERROR(INDEX('Hoja de Trabajo para listado'!$CD$155:$DC$1048576,MATCH($A426,'Hoja de Trabajo para listado'!$CD$155:$CD$1048576,0),MATCH((CUADRO!I$4&amp;$E426),'Hoja de Trabajo para listado'!$CD$151:$DC$151,0)),0)</f>
        <v>0</v>
      </c>
      <c r="J426" s="241">
        <f ca="1">+IFERROR(INDEX('Hoja de Trabajo para listado'!$A$155:$Z$1048576,MATCH($A426,'Hoja de Trabajo para listado'!$A$155:$A$1048576,0),MATCH((CUADRO!J$4&amp;$E426),'Hoja de Trabajo para listado'!$A$151:$Z$151,0)),0)+IFERROR(INDEX('Hoja de Trabajo para listado'!$AB$155:$BA$1048576,MATCH($A426,'Hoja de Trabajo para listado'!$AB$155:$AB$1048576,0),MATCH((CUADRO!J$4&amp;$E426),'Hoja de Trabajo para listado'!$AB$151:$BA$151,0)),0)+IFERROR(INDEX('Hoja de Trabajo para listado'!$BC$155:$CB$1048576,MATCH($A426,'Hoja de Trabajo para listado'!$BC$155:$BC$1048576,0),MATCH((CUADRO!J$4&amp;$E426),'Hoja de Trabajo para listado'!$BC$151:$CB$151,0)),0)+IFERROR(INDEX('Hoja de Trabajo para listado'!$DE$153:$DG$274,MATCH($A426,'Hoja de Trabajo para listado'!$DE$153:$DE$1048576,0),MATCH((CUADRO!J$4&amp;$E426),'Hoja de Trabajo para listado'!$DE$151:$DG$151,0)),0)+IFERROR(INDEX('Hoja de Trabajo para listado'!$CD$155:$DC$1048576,MATCH($A426,'Hoja de Trabajo para listado'!$CD$155:$CD$1048576,0),MATCH((CUADRO!J$4&amp;$E426),'Hoja de Trabajo para listado'!$CD$151:$DC$151,0)),0)</f>
        <v>0</v>
      </c>
      <c r="K426" s="241">
        <f ca="1">+IFERROR(INDEX('Hoja de Trabajo para listado'!$A$155:$Z$1048576,MATCH($A426,'Hoja de Trabajo para listado'!$A$155:$A$1048576,0),MATCH((CUADRO!K$4&amp;$E426),'Hoja de Trabajo para listado'!$A$151:$Z$151,0)),0)+IFERROR(INDEX('Hoja de Trabajo para listado'!$AB$155:$BA$1048576,MATCH($A426,'Hoja de Trabajo para listado'!$AB$155:$AB$1048576,0),MATCH((CUADRO!K$4&amp;$E426),'Hoja de Trabajo para listado'!$AB$151:$BA$151,0)),0)+IFERROR(INDEX('Hoja de Trabajo para listado'!$BC$155:$CB$1048576,MATCH($A426,'Hoja de Trabajo para listado'!$BC$155:$BC$1048576,0),MATCH((CUADRO!K$4&amp;$E426),'Hoja de Trabajo para listado'!$BC$151:$CB$151,0)),0)+IFERROR(INDEX('Hoja de Trabajo para listado'!$DE$153:$DG$274,MATCH($A426,'Hoja de Trabajo para listado'!$DE$153:$DE$1048576,0),MATCH((CUADRO!K$4&amp;$E426),'Hoja de Trabajo para listado'!$DE$151:$DG$151,0)),0)+IFERROR(INDEX('Hoja de Trabajo para listado'!$CD$155:$DC$1048576,MATCH($A426,'Hoja de Trabajo para listado'!$CD$155:$CD$1048576,0),MATCH((CUADRO!K$4&amp;$E426),'Hoja de Trabajo para listado'!$CD$151:$DC$151,0)),0)</f>
        <v>0</v>
      </c>
      <c r="L426" s="241">
        <f ca="1">+IFERROR(INDEX('Hoja de Trabajo para listado'!$A$155:$Z$1048576,MATCH($A426,'Hoja de Trabajo para listado'!$A$155:$A$1048576,0),MATCH((CUADRO!L$4&amp;$E426),'Hoja de Trabajo para listado'!$A$151:$Z$151,0)),0)+IFERROR(INDEX('Hoja de Trabajo para listado'!$AB$155:$BA$1048576,MATCH($A426,'Hoja de Trabajo para listado'!$AB$155:$AB$1048576,0),MATCH((CUADRO!L$4&amp;$E426),'Hoja de Trabajo para listado'!$AB$151:$BA$151,0)),0)+IFERROR(INDEX('Hoja de Trabajo para listado'!$BC$155:$CB$1048576,MATCH($A426,'Hoja de Trabajo para listado'!$BC$155:$BC$1048576,0),MATCH((CUADRO!L$4&amp;$E426),'Hoja de Trabajo para listado'!$BC$151:$CB$151,0)),0)+IFERROR(INDEX('Hoja de Trabajo para listado'!$DE$153:$DG$274,MATCH($A426,'Hoja de Trabajo para listado'!$DE$153:$DE$1048576,0),MATCH((CUADRO!L$4&amp;$E426),'Hoja de Trabajo para listado'!$DE$151:$DG$151,0)),0)+IFERROR(INDEX('Hoja de Trabajo para listado'!$CD$155:$DC$1048576,MATCH($A426,'Hoja de Trabajo para listado'!$CD$155:$CD$1048576,0),MATCH((CUADRO!L$4&amp;$E426),'Hoja de Trabajo para listado'!$CD$151:$DC$151,0)),0)</f>
        <v>811.66</v>
      </c>
      <c r="M426" s="241">
        <f ca="1">+IFERROR(INDEX('Hoja de Trabajo para listado'!$A$155:$Z$1048576,MATCH($A426,'Hoja de Trabajo para listado'!$A$155:$A$1048576,0),MATCH((CUADRO!M$4&amp;$E426),'Hoja de Trabajo para listado'!$A$151:$Z$151,0)),0)+IFERROR(INDEX('Hoja de Trabajo para listado'!$AB$155:$BA$1048576,MATCH($A426,'Hoja de Trabajo para listado'!$AB$155:$AB$1048576,0),MATCH((CUADRO!M$4&amp;$E426),'Hoja de Trabajo para listado'!$AB$151:$BA$151,0)),0)+IFERROR(INDEX('Hoja de Trabajo para listado'!$BC$155:$CB$1048576,MATCH($A426,'Hoja de Trabajo para listado'!$BC$155:$BC$1048576,0),MATCH((CUADRO!M$4&amp;$E426),'Hoja de Trabajo para listado'!$BC$151:$CB$151,0)),0)+IFERROR(INDEX('Hoja de Trabajo para listado'!$DE$153:$DG$274,MATCH($A426,'Hoja de Trabajo para listado'!$DE$153:$DE$1048576,0),MATCH((CUADRO!M$4&amp;$E426),'Hoja de Trabajo para listado'!$DE$151:$DG$151,0)),0)+IFERROR(INDEX('Hoja de Trabajo para listado'!$CD$155:$DC$1048576,MATCH($A426,'Hoja de Trabajo para listado'!$CD$155:$CD$1048576,0),MATCH((CUADRO!M$4&amp;$E426),'Hoja de Trabajo para listado'!$CD$151:$DC$151,0)),0)</f>
        <v>0</v>
      </c>
      <c r="N426" s="241">
        <f ca="1">+IFERROR(INDEX('Hoja de Trabajo para listado'!$A$155:$Z$1048576,MATCH($A426,'Hoja de Trabajo para listado'!$A$155:$A$1048576,0),MATCH((CUADRO!N$4&amp;$E426),'Hoja de Trabajo para listado'!$A$151:$Z$151,0)),0)+IFERROR(INDEX('Hoja de Trabajo para listado'!$AB$155:$BA$1048576,MATCH($A426,'Hoja de Trabajo para listado'!$AB$155:$AB$1048576,0),MATCH((CUADRO!N$4&amp;$E426),'Hoja de Trabajo para listado'!$AB$151:$BA$151,0)),0)+IFERROR(INDEX('Hoja de Trabajo para listado'!$BC$155:$CB$1048576,MATCH($A426,'Hoja de Trabajo para listado'!$BC$155:$BC$1048576,0),MATCH((CUADRO!N$4&amp;$E426),'Hoja de Trabajo para listado'!$BC$151:$CB$151,0)),0)+IFERROR(INDEX('Hoja de Trabajo para listado'!$DE$153:$DG$274,MATCH($A426,'Hoja de Trabajo para listado'!$DE$153:$DE$1048576,0),MATCH((CUADRO!N$4&amp;$E426),'Hoja de Trabajo para listado'!$DE$151:$DG$151,0)),0)+IFERROR(INDEX('Hoja de Trabajo para listado'!$CD$155:$DC$1048576,MATCH($A426,'Hoja de Trabajo para listado'!$CD$155:$CD$1048576,0),MATCH((CUADRO!N$4&amp;$E426),'Hoja de Trabajo para listado'!$CD$151:$DC$151,0)),0)</f>
        <v>39328.199999999997</v>
      </c>
      <c r="O426" s="241">
        <f ca="1">+IFERROR(INDEX('Hoja de Trabajo para listado'!$A$155:$Z$1048576,MATCH($A426,'Hoja de Trabajo para listado'!$A$155:$A$1048576,0),MATCH((CUADRO!O$4&amp;$E426),'Hoja de Trabajo para listado'!$A$151:$Z$151,0)),0)+IFERROR(INDEX('Hoja de Trabajo para listado'!$AB$155:$BA$1048576,MATCH($A426,'Hoja de Trabajo para listado'!$AB$155:$AB$1048576,0),MATCH((CUADRO!O$4&amp;$E426),'Hoja de Trabajo para listado'!$AB$151:$BA$151,0)),0)+IFERROR(INDEX('Hoja de Trabajo para listado'!$BC$155:$CB$1048576,MATCH($A426,'Hoja de Trabajo para listado'!$BC$155:$BC$1048576,0),MATCH((CUADRO!O$4&amp;$E426),'Hoja de Trabajo para listado'!$BC$151:$CB$151,0)),0)+IFERROR(INDEX('Hoja de Trabajo para listado'!$DE$153:$DG$274,MATCH($A426,'Hoja de Trabajo para listado'!$DE$153:$DE$1048576,0),MATCH((CUADRO!O$4&amp;$E426),'Hoja de Trabajo para listado'!$DE$151:$DG$151,0)),0)+IFERROR(INDEX('Hoja de Trabajo para listado'!$CD$155:$DC$1048576,MATCH($A426,'Hoja de Trabajo para listado'!$CD$155:$CD$1048576,0),MATCH((CUADRO!O$4&amp;$E426),'Hoja de Trabajo para listado'!$CD$151:$DC$151,0)),0)</f>
        <v>142.24</v>
      </c>
      <c r="P426" s="241">
        <f ca="1">+IFERROR(INDEX('Hoja de Trabajo para listado'!$A$155:$Z$1048576,MATCH($A426,'Hoja de Trabajo para listado'!$A$155:$A$1048576,0),MATCH((CUADRO!P$4&amp;$E426),'Hoja de Trabajo para listado'!$A$151:$Z$151,0)),0)+IFERROR(INDEX('Hoja de Trabajo para listado'!$AB$155:$BA$1048576,MATCH($A426,'Hoja de Trabajo para listado'!$AB$155:$AB$1048576,0),MATCH((CUADRO!P$4&amp;$E426),'Hoja de Trabajo para listado'!$AB$151:$BA$151,0)),0)+IFERROR(INDEX('Hoja de Trabajo para listado'!$BC$155:$CB$1048576,MATCH($A426,'Hoja de Trabajo para listado'!$BC$155:$BC$1048576,0),MATCH((CUADRO!P$4&amp;$E426),'Hoja de Trabajo para listado'!$BC$151:$CB$151,0)),0)+IFERROR(INDEX('Hoja de Trabajo para listado'!$DE$153:$DG$274,MATCH($A426,'Hoja de Trabajo para listado'!$DE$153:$DE$1048576,0),MATCH((CUADRO!P$4&amp;$E426),'Hoja de Trabajo para listado'!$DE$151:$DG$151,0)),0)+IFERROR(INDEX('Hoja de Trabajo para listado'!$CD$155:$DC$1048576,MATCH($A426,'Hoja de Trabajo para listado'!$CD$155:$CD$1048576,0),MATCH((CUADRO!P$4&amp;$E426),'Hoja de Trabajo para listado'!$CD$151:$DC$151,0)),0)</f>
        <v>0</v>
      </c>
      <c r="Q426" s="241">
        <f ca="1">+IFERROR(INDEX('Hoja de Trabajo para listado'!$A$155:$Z$1048576,MATCH($A426,'Hoja de Trabajo para listado'!$A$155:$A$1048576,0),MATCH((CUADRO!Q$4&amp;$E426),'Hoja de Trabajo para listado'!$A$151:$Z$151,0)),0)+IFERROR(INDEX('Hoja de Trabajo para listado'!$AB$155:$BA$1048576,MATCH($A426,'Hoja de Trabajo para listado'!$AB$155:$AB$1048576,0),MATCH((CUADRO!Q$4&amp;$E426),'Hoja de Trabajo para listado'!$AB$151:$BA$151,0)),0)+IFERROR(INDEX('Hoja de Trabajo para listado'!$BC$155:$CB$1048576,MATCH($A426,'Hoja de Trabajo para listado'!$BC$155:$BC$1048576,0),MATCH((CUADRO!Q$4&amp;$E426),'Hoja de Trabajo para listado'!$BC$151:$CB$151,0)),0)+IFERROR(INDEX('Hoja de Trabajo para listado'!$DE$153:$DG$274,MATCH($A426,'Hoja de Trabajo para listado'!$DE$153:$DE$1048576,0),MATCH((CUADRO!Q$4&amp;$E426),'Hoja de Trabajo para listado'!$DE$151:$DG$151,0)),0)+IFERROR(INDEX('Hoja de Trabajo para listado'!$CD$155:$DC$1048576,MATCH($A426,'Hoja de Trabajo para listado'!$CD$155:$CD$1048576,0),MATCH((CUADRO!Q$4&amp;$E426),'Hoja de Trabajo para listado'!$CD$151:$DC$151,0)),0)</f>
        <v>0</v>
      </c>
      <c r="R426" s="241">
        <f t="shared" ca="1" si="19"/>
        <v>40282.1</v>
      </c>
      <c r="S426" s="247">
        <f ca="1">+R425+R426</f>
        <v>40282.1</v>
      </c>
      <c r="T426" s="241">
        <f ca="1">+S426</f>
        <v>40282.1</v>
      </c>
      <c r="U426" s="240">
        <f t="shared" si="20"/>
        <v>2</v>
      </c>
      <c r="V426" s="327" t="str">
        <f>+VLOOKUP(A426,bd_lista!$A$3:$E$592,5,FALSE)</f>
        <v>Gobiernos Autónomos Departamentales</v>
      </c>
      <c r="W426" s="398"/>
      <c r="X426" s="240">
        <f>+VLOOKUP(A426,[4]Sheet1!$A$13:$D$744,4,FALSE)</f>
        <v>0</v>
      </c>
      <c r="Y426" s="240" t="e">
        <f>+VLOOKUP(X426,bd_lista!$A$3:$C$592,3,FALSE)</f>
        <v>#N/A</v>
      </c>
      <c r="Z426" s="288"/>
      <c r="AA426" s="289"/>
    </row>
    <row r="427" spans="1:27" customFormat="1" ht="15" hidden="1" customHeight="1">
      <c r="A427" s="32">
        <v>905</v>
      </c>
      <c r="B427" s="393">
        <f>+A427</f>
        <v>905</v>
      </c>
      <c r="C427" s="245" t="str">
        <f>+VLOOKUP(A427,bd_lista!$A$3:$C$592,3,FALSE)</f>
        <v>Gobierno Autónomo Departamental de Potosí</v>
      </c>
      <c r="D427" s="395" t="str">
        <f>+C427</f>
        <v>Gobierno Autónomo Departamental de Potosí</v>
      </c>
      <c r="E427" s="240" t="s">
        <v>1303</v>
      </c>
      <c r="F427" s="241">
        <f ca="1">+IFERROR(INDEX('Hoja de Trabajo para listado'!$A$155:$Z$1048576,MATCH($A427,'Hoja de Trabajo para listado'!$A$155:$A$1048576,0),MATCH((CUADRO!F$4&amp;$E427),'Hoja de Trabajo para listado'!$A$151:$Z$151,0)),0)+IFERROR(INDEX('Hoja de Trabajo para listado'!$AB$155:$BA$1048576,MATCH($A427,'Hoja de Trabajo para listado'!$AB$155:$AB$1048576,0),MATCH((CUADRO!F$4&amp;$E427),'Hoja de Trabajo para listado'!$AB$151:$BA$151,0)),0)+IFERROR(INDEX('Hoja de Trabajo para listado'!$BC$155:$CB$1048576,MATCH($A427,'Hoja de Trabajo para listado'!$BC$155:$BC$1048576,0),MATCH((CUADRO!F$4&amp;$E427),'Hoja de Trabajo para listado'!$BC$151:$CB$151,0)),0)+IFERROR(INDEX('Hoja de Trabajo para listado'!$DE$153:$DG$274,MATCH($A427,'Hoja de Trabajo para listado'!$DE$153:$DE$1048576,0),MATCH((CUADRO!F$4&amp;$E427),'Hoja de Trabajo para listado'!$DE$151:$DG$151,0)),0)+IFERROR(INDEX('Hoja de Trabajo para listado'!$CD$155:$DC$1048576,MATCH($A427,'Hoja de Trabajo para listado'!$CD$155:$CD$1048576,0),MATCH((CUADRO!F$4&amp;$E427),'Hoja de Trabajo para listado'!$CD$151:$DC$151,0)),0)</f>
        <v>0</v>
      </c>
      <c r="G427" s="241">
        <f ca="1">+IFERROR(INDEX('Hoja de Trabajo para listado'!$A$155:$Z$1048576,MATCH($A427,'Hoja de Trabajo para listado'!$A$155:$A$1048576,0),MATCH((CUADRO!G$4&amp;$E427),'Hoja de Trabajo para listado'!$A$151:$Z$151,0)),0)+IFERROR(INDEX('Hoja de Trabajo para listado'!$AB$155:$BA$1048576,MATCH($A427,'Hoja de Trabajo para listado'!$AB$155:$AB$1048576,0),MATCH((CUADRO!G$4&amp;$E427),'Hoja de Trabajo para listado'!$AB$151:$BA$151,0)),0)+IFERROR(INDEX('Hoja de Trabajo para listado'!$BC$155:$CB$1048576,MATCH($A427,'Hoja de Trabajo para listado'!$BC$155:$BC$1048576,0),MATCH((CUADRO!G$4&amp;$E427),'Hoja de Trabajo para listado'!$BC$151:$CB$151,0)),0)+IFERROR(INDEX('Hoja de Trabajo para listado'!$DE$153:$DG$274,MATCH($A427,'Hoja de Trabajo para listado'!$DE$153:$DE$1048576,0),MATCH((CUADRO!G$4&amp;$E427),'Hoja de Trabajo para listado'!$DE$151:$DG$151,0)),0)+IFERROR(INDEX('Hoja de Trabajo para listado'!$CD$155:$DC$1048576,MATCH($A427,'Hoja de Trabajo para listado'!$CD$155:$CD$1048576,0),MATCH((CUADRO!G$4&amp;$E427),'Hoja de Trabajo para listado'!$CD$151:$DC$151,0)),0)</f>
        <v>0</v>
      </c>
      <c r="H427" s="241">
        <f ca="1">+IFERROR(INDEX('Hoja de Trabajo para listado'!$A$155:$Z$1048576,MATCH($A427,'Hoja de Trabajo para listado'!$A$155:$A$1048576,0),MATCH((CUADRO!H$4&amp;$E427),'Hoja de Trabajo para listado'!$A$151:$Z$151,0)),0)+IFERROR(INDEX('Hoja de Trabajo para listado'!$AB$155:$BA$1048576,MATCH($A427,'Hoja de Trabajo para listado'!$AB$155:$AB$1048576,0),MATCH((CUADRO!H$4&amp;$E427),'Hoja de Trabajo para listado'!$AB$151:$BA$151,0)),0)+IFERROR(INDEX('Hoja de Trabajo para listado'!$BC$155:$CB$1048576,MATCH($A427,'Hoja de Trabajo para listado'!$BC$155:$BC$1048576,0),MATCH((CUADRO!H$4&amp;$E427),'Hoja de Trabajo para listado'!$BC$151:$CB$151,0)),0)+IFERROR(INDEX('Hoja de Trabajo para listado'!$DE$153:$DG$274,MATCH($A427,'Hoja de Trabajo para listado'!$DE$153:$DE$1048576,0),MATCH((CUADRO!H$4&amp;$E427),'Hoja de Trabajo para listado'!$DE$151:$DG$151,0)),0)+IFERROR(INDEX('Hoja de Trabajo para listado'!$CD$155:$DC$1048576,MATCH($A427,'Hoja de Trabajo para listado'!$CD$155:$CD$1048576,0),MATCH((CUADRO!H$4&amp;$E427),'Hoja de Trabajo para listado'!$CD$151:$DC$151,0)),0)</f>
        <v>0</v>
      </c>
      <c r="I427" s="241">
        <f ca="1">+IFERROR(INDEX('Hoja de Trabajo para listado'!$A$155:$Z$1048576,MATCH($A427,'Hoja de Trabajo para listado'!$A$155:$A$1048576,0),MATCH((CUADRO!I$4&amp;$E427),'Hoja de Trabajo para listado'!$A$151:$Z$151,0)),0)+IFERROR(INDEX('Hoja de Trabajo para listado'!$AB$155:$BA$1048576,MATCH($A427,'Hoja de Trabajo para listado'!$AB$155:$AB$1048576,0),MATCH((CUADRO!I$4&amp;$E427),'Hoja de Trabajo para listado'!$AB$151:$BA$151,0)),0)+IFERROR(INDEX('Hoja de Trabajo para listado'!$BC$155:$CB$1048576,MATCH($A427,'Hoja de Trabajo para listado'!$BC$155:$BC$1048576,0),MATCH((CUADRO!I$4&amp;$E427),'Hoja de Trabajo para listado'!$BC$151:$CB$151,0)),0)+IFERROR(INDEX('Hoja de Trabajo para listado'!$DE$153:$DG$274,MATCH($A427,'Hoja de Trabajo para listado'!$DE$153:$DE$1048576,0),MATCH((CUADRO!I$4&amp;$E427),'Hoja de Trabajo para listado'!$DE$151:$DG$151,0)),0)+IFERROR(INDEX('Hoja de Trabajo para listado'!$CD$155:$DC$1048576,MATCH($A427,'Hoja de Trabajo para listado'!$CD$155:$CD$1048576,0),MATCH((CUADRO!I$4&amp;$E427),'Hoja de Trabajo para listado'!$CD$151:$DC$151,0)),0)</f>
        <v>0</v>
      </c>
      <c r="J427" s="241">
        <f ca="1">+IFERROR(INDEX('Hoja de Trabajo para listado'!$A$155:$Z$1048576,MATCH($A427,'Hoja de Trabajo para listado'!$A$155:$A$1048576,0),MATCH((CUADRO!J$4&amp;$E427),'Hoja de Trabajo para listado'!$A$151:$Z$151,0)),0)+IFERROR(INDEX('Hoja de Trabajo para listado'!$AB$155:$BA$1048576,MATCH($A427,'Hoja de Trabajo para listado'!$AB$155:$AB$1048576,0),MATCH((CUADRO!J$4&amp;$E427),'Hoja de Trabajo para listado'!$AB$151:$BA$151,0)),0)+IFERROR(INDEX('Hoja de Trabajo para listado'!$BC$155:$CB$1048576,MATCH($A427,'Hoja de Trabajo para listado'!$BC$155:$BC$1048576,0),MATCH((CUADRO!J$4&amp;$E427),'Hoja de Trabajo para listado'!$BC$151:$CB$151,0)),0)+IFERROR(INDEX('Hoja de Trabajo para listado'!$DE$153:$DG$274,MATCH($A427,'Hoja de Trabajo para listado'!$DE$153:$DE$1048576,0),MATCH((CUADRO!J$4&amp;$E427),'Hoja de Trabajo para listado'!$DE$151:$DG$151,0)),0)+IFERROR(INDEX('Hoja de Trabajo para listado'!$CD$155:$DC$1048576,MATCH($A427,'Hoja de Trabajo para listado'!$CD$155:$CD$1048576,0),MATCH((CUADRO!J$4&amp;$E427),'Hoja de Trabajo para listado'!$CD$151:$DC$151,0)),0)</f>
        <v>0</v>
      </c>
      <c r="K427" s="241">
        <f ca="1">+IFERROR(INDEX('Hoja de Trabajo para listado'!$A$155:$Z$1048576,MATCH($A427,'Hoja de Trabajo para listado'!$A$155:$A$1048576,0),MATCH((CUADRO!K$4&amp;$E427),'Hoja de Trabajo para listado'!$A$151:$Z$151,0)),0)+IFERROR(INDEX('Hoja de Trabajo para listado'!$AB$155:$BA$1048576,MATCH($A427,'Hoja de Trabajo para listado'!$AB$155:$AB$1048576,0),MATCH((CUADRO!K$4&amp;$E427),'Hoja de Trabajo para listado'!$AB$151:$BA$151,0)),0)+IFERROR(INDEX('Hoja de Trabajo para listado'!$BC$155:$CB$1048576,MATCH($A427,'Hoja de Trabajo para listado'!$BC$155:$BC$1048576,0),MATCH((CUADRO!K$4&amp;$E427),'Hoja de Trabajo para listado'!$BC$151:$CB$151,0)),0)+IFERROR(INDEX('Hoja de Trabajo para listado'!$DE$153:$DG$274,MATCH($A427,'Hoja de Trabajo para listado'!$DE$153:$DE$1048576,0),MATCH((CUADRO!K$4&amp;$E427),'Hoja de Trabajo para listado'!$DE$151:$DG$151,0)),0)+IFERROR(INDEX('Hoja de Trabajo para listado'!$CD$155:$DC$1048576,MATCH($A427,'Hoja de Trabajo para listado'!$CD$155:$CD$1048576,0),MATCH((CUADRO!K$4&amp;$E427),'Hoja de Trabajo para listado'!$CD$151:$DC$151,0)),0)</f>
        <v>0</v>
      </c>
      <c r="L427" s="241">
        <f ca="1">+IFERROR(INDEX('Hoja de Trabajo para listado'!$A$155:$Z$1048576,MATCH($A427,'Hoja de Trabajo para listado'!$A$155:$A$1048576,0),MATCH((CUADRO!L$4&amp;$E427),'Hoja de Trabajo para listado'!$A$151:$Z$151,0)),0)+IFERROR(INDEX('Hoja de Trabajo para listado'!$AB$155:$BA$1048576,MATCH($A427,'Hoja de Trabajo para listado'!$AB$155:$AB$1048576,0),MATCH((CUADRO!L$4&amp;$E427),'Hoja de Trabajo para listado'!$AB$151:$BA$151,0)),0)+IFERROR(INDEX('Hoja de Trabajo para listado'!$BC$155:$CB$1048576,MATCH($A427,'Hoja de Trabajo para listado'!$BC$155:$BC$1048576,0),MATCH((CUADRO!L$4&amp;$E427),'Hoja de Trabajo para listado'!$BC$151:$CB$151,0)),0)+IFERROR(INDEX('Hoja de Trabajo para listado'!$DE$153:$DG$274,MATCH($A427,'Hoja de Trabajo para listado'!$DE$153:$DE$1048576,0),MATCH((CUADRO!L$4&amp;$E427),'Hoja de Trabajo para listado'!$DE$151:$DG$151,0)),0)+IFERROR(INDEX('Hoja de Trabajo para listado'!$CD$155:$DC$1048576,MATCH($A427,'Hoja de Trabajo para listado'!$CD$155:$CD$1048576,0),MATCH((CUADRO!L$4&amp;$E427),'Hoja de Trabajo para listado'!$CD$151:$DC$151,0)),0)</f>
        <v>0</v>
      </c>
      <c r="M427" s="241">
        <f ca="1">+IFERROR(INDEX('Hoja de Trabajo para listado'!$A$155:$Z$1048576,MATCH($A427,'Hoja de Trabajo para listado'!$A$155:$A$1048576,0),MATCH((CUADRO!M$4&amp;$E427),'Hoja de Trabajo para listado'!$A$151:$Z$151,0)),0)+IFERROR(INDEX('Hoja de Trabajo para listado'!$AB$155:$BA$1048576,MATCH($A427,'Hoja de Trabajo para listado'!$AB$155:$AB$1048576,0),MATCH((CUADRO!M$4&amp;$E427),'Hoja de Trabajo para listado'!$AB$151:$BA$151,0)),0)+IFERROR(INDEX('Hoja de Trabajo para listado'!$BC$155:$CB$1048576,MATCH($A427,'Hoja de Trabajo para listado'!$BC$155:$BC$1048576,0),MATCH((CUADRO!M$4&amp;$E427),'Hoja de Trabajo para listado'!$BC$151:$CB$151,0)),0)+IFERROR(INDEX('Hoja de Trabajo para listado'!$DE$153:$DG$274,MATCH($A427,'Hoja de Trabajo para listado'!$DE$153:$DE$1048576,0),MATCH((CUADRO!M$4&amp;$E427),'Hoja de Trabajo para listado'!$DE$151:$DG$151,0)),0)+IFERROR(INDEX('Hoja de Trabajo para listado'!$CD$155:$DC$1048576,MATCH($A427,'Hoja de Trabajo para listado'!$CD$155:$CD$1048576,0),MATCH((CUADRO!M$4&amp;$E427),'Hoja de Trabajo para listado'!$CD$151:$DC$151,0)),0)</f>
        <v>0</v>
      </c>
      <c r="N427" s="241">
        <f ca="1">+IFERROR(INDEX('Hoja de Trabajo para listado'!$A$155:$Z$1048576,MATCH($A427,'Hoja de Trabajo para listado'!$A$155:$A$1048576,0),MATCH((CUADRO!N$4&amp;$E427),'Hoja de Trabajo para listado'!$A$151:$Z$151,0)),0)+IFERROR(INDEX('Hoja de Trabajo para listado'!$AB$155:$BA$1048576,MATCH($A427,'Hoja de Trabajo para listado'!$AB$155:$AB$1048576,0),MATCH((CUADRO!N$4&amp;$E427),'Hoja de Trabajo para listado'!$AB$151:$BA$151,0)),0)+IFERROR(INDEX('Hoja de Trabajo para listado'!$BC$155:$CB$1048576,MATCH($A427,'Hoja de Trabajo para listado'!$BC$155:$BC$1048576,0),MATCH((CUADRO!N$4&amp;$E427),'Hoja de Trabajo para listado'!$BC$151:$CB$151,0)),0)+IFERROR(INDEX('Hoja de Trabajo para listado'!$DE$153:$DG$274,MATCH($A427,'Hoja de Trabajo para listado'!$DE$153:$DE$1048576,0),MATCH((CUADRO!N$4&amp;$E427),'Hoja de Trabajo para listado'!$DE$151:$DG$151,0)),0)+IFERROR(INDEX('Hoja de Trabajo para listado'!$CD$155:$DC$1048576,MATCH($A427,'Hoja de Trabajo para listado'!$CD$155:$CD$1048576,0),MATCH((CUADRO!N$4&amp;$E427),'Hoja de Trabajo para listado'!$CD$151:$DC$151,0)),0)</f>
        <v>0</v>
      </c>
      <c r="O427" s="241">
        <f ca="1">+IFERROR(INDEX('Hoja de Trabajo para listado'!$A$155:$Z$1048576,MATCH($A427,'Hoja de Trabajo para listado'!$A$155:$A$1048576,0),MATCH((CUADRO!O$4&amp;$E427),'Hoja de Trabajo para listado'!$A$151:$Z$151,0)),0)+IFERROR(INDEX('Hoja de Trabajo para listado'!$AB$155:$BA$1048576,MATCH($A427,'Hoja de Trabajo para listado'!$AB$155:$AB$1048576,0),MATCH((CUADRO!O$4&amp;$E427),'Hoja de Trabajo para listado'!$AB$151:$BA$151,0)),0)+IFERROR(INDEX('Hoja de Trabajo para listado'!$BC$155:$CB$1048576,MATCH($A427,'Hoja de Trabajo para listado'!$BC$155:$BC$1048576,0),MATCH((CUADRO!O$4&amp;$E427),'Hoja de Trabajo para listado'!$BC$151:$CB$151,0)),0)+IFERROR(INDEX('Hoja de Trabajo para listado'!$DE$153:$DG$274,MATCH($A427,'Hoja de Trabajo para listado'!$DE$153:$DE$1048576,0),MATCH((CUADRO!O$4&amp;$E427),'Hoja de Trabajo para listado'!$DE$151:$DG$151,0)),0)+IFERROR(INDEX('Hoja de Trabajo para listado'!$CD$155:$DC$1048576,MATCH($A427,'Hoja de Trabajo para listado'!$CD$155:$CD$1048576,0),MATCH((CUADRO!O$4&amp;$E427),'Hoja de Trabajo para listado'!$CD$151:$DC$151,0)),0)</f>
        <v>0</v>
      </c>
      <c r="P427" s="241">
        <f ca="1">+IFERROR(INDEX('Hoja de Trabajo para listado'!$A$155:$Z$1048576,MATCH($A427,'Hoja de Trabajo para listado'!$A$155:$A$1048576,0),MATCH((CUADRO!P$4&amp;$E427),'Hoja de Trabajo para listado'!$A$151:$Z$151,0)),0)+IFERROR(INDEX('Hoja de Trabajo para listado'!$AB$155:$BA$1048576,MATCH($A427,'Hoja de Trabajo para listado'!$AB$155:$AB$1048576,0),MATCH((CUADRO!P$4&amp;$E427),'Hoja de Trabajo para listado'!$AB$151:$BA$151,0)),0)+IFERROR(INDEX('Hoja de Trabajo para listado'!$BC$155:$CB$1048576,MATCH($A427,'Hoja de Trabajo para listado'!$BC$155:$BC$1048576,0),MATCH((CUADRO!P$4&amp;$E427),'Hoja de Trabajo para listado'!$BC$151:$CB$151,0)),0)+IFERROR(INDEX('Hoja de Trabajo para listado'!$DE$153:$DG$274,MATCH($A427,'Hoja de Trabajo para listado'!$DE$153:$DE$1048576,0),MATCH((CUADRO!P$4&amp;$E427),'Hoja de Trabajo para listado'!$DE$151:$DG$151,0)),0)+IFERROR(INDEX('Hoja de Trabajo para listado'!$CD$155:$DC$1048576,MATCH($A427,'Hoja de Trabajo para listado'!$CD$155:$CD$1048576,0),MATCH((CUADRO!P$4&amp;$E427),'Hoja de Trabajo para listado'!$CD$151:$DC$151,0)),0)</f>
        <v>0</v>
      </c>
      <c r="Q427" s="241">
        <f ca="1">+IFERROR(INDEX('Hoja de Trabajo para listado'!$A$155:$Z$1048576,MATCH($A427,'Hoja de Trabajo para listado'!$A$155:$A$1048576,0),MATCH((CUADRO!Q$4&amp;$E427),'Hoja de Trabajo para listado'!$A$151:$Z$151,0)),0)+IFERROR(INDEX('Hoja de Trabajo para listado'!$AB$155:$BA$1048576,MATCH($A427,'Hoja de Trabajo para listado'!$AB$155:$AB$1048576,0),MATCH((CUADRO!Q$4&amp;$E427),'Hoja de Trabajo para listado'!$AB$151:$BA$151,0)),0)+IFERROR(INDEX('Hoja de Trabajo para listado'!$BC$155:$CB$1048576,MATCH($A427,'Hoja de Trabajo para listado'!$BC$155:$BC$1048576,0),MATCH((CUADRO!Q$4&amp;$E427),'Hoja de Trabajo para listado'!$BC$151:$CB$151,0)),0)+IFERROR(INDEX('Hoja de Trabajo para listado'!$DE$153:$DG$274,MATCH($A427,'Hoja de Trabajo para listado'!$DE$153:$DE$1048576,0),MATCH((CUADRO!Q$4&amp;$E427),'Hoja de Trabajo para listado'!$DE$151:$DG$151,0)),0)+IFERROR(INDEX('Hoja de Trabajo para listado'!$CD$155:$DC$1048576,MATCH($A427,'Hoja de Trabajo para listado'!$CD$155:$CD$1048576,0),MATCH((CUADRO!Q$4&amp;$E427),'Hoja de Trabajo para listado'!$CD$151:$DC$151,0)),0)</f>
        <v>0</v>
      </c>
      <c r="R427" s="241">
        <f t="shared" ca="1" si="19"/>
        <v>0</v>
      </c>
      <c r="S427" s="247"/>
      <c r="T427" s="241">
        <f ca="1">+T428</f>
        <v>19794.16</v>
      </c>
      <c r="U427" s="240">
        <f t="shared" si="20"/>
        <v>1</v>
      </c>
      <c r="V427" s="327" t="str">
        <f>+VLOOKUP(A427,bd_lista!$A$3:$E$592,5,FALSE)</f>
        <v>Gobiernos Autónomos Departamentales</v>
      </c>
      <c r="W427" s="397" t="str">
        <f>+V427</f>
        <v>Gobiernos Autónomos Departamentales</v>
      </c>
      <c r="X427" s="240">
        <f>+VLOOKUP(A427,[4]Sheet1!$A$13:$D$744,4,FALSE)</f>
        <v>0</v>
      </c>
      <c r="Y427" s="240" t="e">
        <f>+VLOOKUP(X427,bd_lista!$A$3:$C$592,3,FALSE)</f>
        <v>#N/A</v>
      </c>
      <c r="Z427" s="290">
        <f>+X427</f>
        <v>0</v>
      </c>
      <c r="AA427" s="291" t="e">
        <f>+Y427</f>
        <v>#N/A</v>
      </c>
    </row>
    <row r="428" spans="1:27" customFormat="1" ht="15" hidden="1" customHeight="1">
      <c r="A428" s="32">
        <v>905</v>
      </c>
      <c r="B428" s="394"/>
      <c r="C428" s="327" t="str">
        <f>+VLOOKUP(A428,bd_lista!$A$3:$C$592,3,FALSE)</f>
        <v>Gobierno Autónomo Departamental de Potosí</v>
      </c>
      <c r="D428" s="396"/>
      <c r="E428" s="242" t="s">
        <v>1304</v>
      </c>
      <c r="F428" s="243">
        <f ca="1">+IFERROR(INDEX('Hoja de Trabajo para listado'!$A$155:$Z$1048576,MATCH($A428,'Hoja de Trabajo para listado'!$A$155:$A$1048576,0),MATCH((CUADRO!F$4&amp;$E428),'Hoja de Trabajo para listado'!$A$151:$Z$151,0)),0)+IFERROR(INDEX('Hoja de Trabajo para listado'!$AB$155:$BA$1048576,MATCH($A428,'Hoja de Trabajo para listado'!$AB$155:$AB$1048576,0),MATCH((CUADRO!F$4&amp;$E428),'Hoja de Trabajo para listado'!$AB$151:$BA$151,0)),0)+IFERROR(INDEX('Hoja de Trabajo para listado'!$BC$155:$CB$1048576,MATCH($A428,'Hoja de Trabajo para listado'!$BC$155:$BC$1048576,0),MATCH((CUADRO!F$4&amp;$E428),'Hoja de Trabajo para listado'!$BC$151:$CB$151,0)),0)+IFERROR(INDEX('Hoja de Trabajo para listado'!$DE$153:$DG$274,MATCH($A428,'Hoja de Trabajo para listado'!$DE$153:$DE$1048576,0),MATCH((CUADRO!F$4&amp;$E428),'Hoja de Trabajo para listado'!$DE$151:$DG$151,0)),0)+IFERROR(INDEX('Hoja de Trabajo para listado'!$CD$155:$DC$1048576,MATCH($A428,'Hoja de Trabajo para listado'!$CD$155:$CD$1048576,0),MATCH((CUADRO!F$4&amp;$E428),'Hoja de Trabajo para listado'!$CD$151:$DC$151,0)),0)</f>
        <v>0</v>
      </c>
      <c r="G428" s="243">
        <f ca="1">+IFERROR(INDEX('Hoja de Trabajo para listado'!$A$155:$Z$1048576,MATCH($A428,'Hoja de Trabajo para listado'!$A$155:$A$1048576,0),MATCH((CUADRO!G$4&amp;$E428),'Hoja de Trabajo para listado'!$A$151:$Z$151,0)),0)+IFERROR(INDEX('Hoja de Trabajo para listado'!$AB$155:$BA$1048576,MATCH($A428,'Hoja de Trabajo para listado'!$AB$155:$AB$1048576,0),MATCH((CUADRO!G$4&amp;$E428),'Hoja de Trabajo para listado'!$AB$151:$BA$151,0)),0)+IFERROR(INDEX('Hoja de Trabajo para listado'!$BC$155:$CB$1048576,MATCH($A428,'Hoja de Trabajo para listado'!$BC$155:$BC$1048576,0),MATCH((CUADRO!G$4&amp;$E428),'Hoja de Trabajo para listado'!$BC$151:$CB$151,0)),0)+IFERROR(INDEX('Hoja de Trabajo para listado'!$DE$153:$DG$274,MATCH($A428,'Hoja de Trabajo para listado'!$DE$153:$DE$1048576,0),MATCH((CUADRO!G$4&amp;$E428),'Hoja de Trabajo para listado'!$DE$151:$DG$151,0)),0)+IFERROR(INDEX('Hoja de Trabajo para listado'!$CD$155:$DC$1048576,MATCH($A428,'Hoja de Trabajo para listado'!$CD$155:$CD$1048576,0),MATCH((CUADRO!G$4&amp;$E428),'Hoja de Trabajo para listado'!$CD$151:$DC$151,0)),0)</f>
        <v>18794.16</v>
      </c>
      <c r="H428" s="243">
        <f ca="1">+IFERROR(INDEX('Hoja de Trabajo para listado'!$A$155:$Z$1048576,MATCH($A428,'Hoja de Trabajo para listado'!$A$155:$A$1048576,0),MATCH((CUADRO!H$4&amp;$E428),'Hoja de Trabajo para listado'!$A$151:$Z$151,0)),0)+IFERROR(INDEX('Hoja de Trabajo para listado'!$AB$155:$BA$1048576,MATCH($A428,'Hoja de Trabajo para listado'!$AB$155:$AB$1048576,0),MATCH((CUADRO!H$4&amp;$E428),'Hoja de Trabajo para listado'!$AB$151:$BA$151,0)),0)+IFERROR(INDEX('Hoja de Trabajo para listado'!$BC$155:$CB$1048576,MATCH($A428,'Hoja de Trabajo para listado'!$BC$155:$BC$1048576,0),MATCH((CUADRO!H$4&amp;$E428),'Hoja de Trabajo para listado'!$BC$151:$CB$151,0)),0)+IFERROR(INDEX('Hoja de Trabajo para listado'!$DE$153:$DG$274,MATCH($A428,'Hoja de Trabajo para listado'!$DE$153:$DE$1048576,0),MATCH((CUADRO!H$4&amp;$E428),'Hoja de Trabajo para listado'!$DE$151:$DG$151,0)),0)+IFERROR(INDEX('Hoja de Trabajo para listado'!$CD$155:$DC$1048576,MATCH($A428,'Hoja de Trabajo para listado'!$CD$155:$CD$1048576,0),MATCH((CUADRO!H$4&amp;$E428),'Hoja de Trabajo para listado'!$CD$151:$DC$151,0)),0)</f>
        <v>0</v>
      </c>
      <c r="I428" s="243">
        <f ca="1">+IFERROR(INDEX('Hoja de Trabajo para listado'!$A$155:$Z$1048576,MATCH($A428,'Hoja de Trabajo para listado'!$A$155:$A$1048576,0),MATCH((CUADRO!I$4&amp;$E428),'Hoja de Trabajo para listado'!$A$151:$Z$151,0)),0)+IFERROR(INDEX('Hoja de Trabajo para listado'!$AB$155:$BA$1048576,MATCH($A428,'Hoja de Trabajo para listado'!$AB$155:$AB$1048576,0),MATCH((CUADRO!I$4&amp;$E428),'Hoja de Trabajo para listado'!$AB$151:$BA$151,0)),0)+IFERROR(INDEX('Hoja de Trabajo para listado'!$BC$155:$CB$1048576,MATCH($A428,'Hoja de Trabajo para listado'!$BC$155:$BC$1048576,0),MATCH((CUADRO!I$4&amp;$E428),'Hoja de Trabajo para listado'!$BC$151:$CB$151,0)),0)+IFERROR(INDEX('Hoja de Trabajo para listado'!$DE$153:$DG$274,MATCH($A428,'Hoja de Trabajo para listado'!$DE$153:$DE$1048576,0),MATCH((CUADRO!I$4&amp;$E428),'Hoja de Trabajo para listado'!$DE$151:$DG$151,0)),0)+IFERROR(INDEX('Hoja de Trabajo para listado'!$CD$155:$DC$1048576,MATCH($A428,'Hoja de Trabajo para listado'!$CD$155:$CD$1048576,0),MATCH((CUADRO!I$4&amp;$E428),'Hoja de Trabajo para listado'!$CD$151:$DC$151,0)),0)</f>
        <v>0</v>
      </c>
      <c r="J428" s="243">
        <f ca="1">+IFERROR(INDEX('Hoja de Trabajo para listado'!$A$155:$Z$1048576,MATCH($A428,'Hoja de Trabajo para listado'!$A$155:$A$1048576,0),MATCH((CUADRO!J$4&amp;$E428),'Hoja de Trabajo para listado'!$A$151:$Z$151,0)),0)+IFERROR(INDEX('Hoja de Trabajo para listado'!$AB$155:$BA$1048576,MATCH($A428,'Hoja de Trabajo para listado'!$AB$155:$AB$1048576,0),MATCH((CUADRO!J$4&amp;$E428),'Hoja de Trabajo para listado'!$AB$151:$BA$151,0)),0)+IFERROR(INDEX('Hoja de Trabajo para listado'!$BC$155:$CB$1048576,MATCH($A428,'Hoja de Trabajo para listado'!$BC$155:$BC$1048576,0),MATCH((CUADRO!J$4&amp;$E428),'Hoja de Trabajo para listado'!$BC$151:$CB$151,0)),0)+IFERROR(INDEX('Hoja de Trabajo para listado'!$DE$153:$DG$274,MATCH($A428,'Hoja de Trabajo para listado'!$DE$153:$DE$1048576,0),MATCH((CUADRO!J$4&amp;$E428),'Hoja de Trabajo para listado'!$DE$151:$DG$151,0)),0)+IFERROR(INDEX('Hoja de Trabajo para listado'!$CD$155:$DC$1048576,MATCH($A428,'Hoja de Trabajo para listado'!$CD$155:$CD$1048576,0),MATCH((CUADRO!J$4&amp;$E428),'Hoja de Trabajo para listado'!$CD$151:$DC$151,0)),0)</f>
        <v>0</v>
      </c>
      <c r="K428" s="243">
        <f ca="1">+IFERROR(INDEX('Hoja de Trabajo para listado'!$A$155:$Z$1048576,MATCH($A428,'Hoja de Trabajo para listado'!$A$155:$A$1048576,0),MATCH((CUADRO!K$4&amp;$E428),'Hoja de Trabajo para listado'!$A$151:$Z$151,0)),0)+IFERROR(INDEX('Hoja de Trabajo para listado'!$AB$155:$BA$1048576,MATCH($A428,'Hoja de Trabajo para listado'!$AB$155:$AB$1048576,0),MATCH((CUADRO!K$4&amp;$E428),'Hoja de Trabajo para listado'!$AB$151:$BA$151,0)),0)+IFERROR(INDEX('Hoja de Trabajo para listado'!$BC$155:$CB$1048576,MATCH($A428,'Hoja de Trabajo para listado'!$BC$155:$BC$1048576,0),MATCH((CUADRO!K$4&amp;$E428),'Hoja de Trabajo para listado'!$BC$151:$CB$151,0)),0)+IFERROR(INDEX('Hoja de Trabajo para listado'!$DE$153:$DG$274,MATCH($A428,'Hoja de Trabajo para listado'!$DE$153:$DE$1048576,0),MATCH((CUADRO!K$4&amp;$E428),'Hoja de Trabajo para listado'!$DE$151:$DG$151,0)),0)+IFERROR(INDEX('Hoja de Trabajo para listado'!$CD$155:$DC$1048576,MATCH($A428,'Hoja de Trabajo para listado'!$CD$155:$CD$1048576,0),MATCH((CUADRO!K$4&amp;$E428),'Hoja de Trabajo para listado'!$CD$151:$DC$151,0)),0)</f>
        <v>0</v>
      </c>
      <c r="L428" s="243">
        <f ca="1">+IFERROR(INDEX('Hoja de Trabajo para listado'!$A$155:$Z$1048576,MATCH($A428,'Hoja de Trabajo para listado'!$A$155:$A$1048576,0),MATCH((CUADRO!L$4&amp;$E428),'Hoja de Trabajo para listado'!$A$151:$Z$151,0)),0)+IFERROR(INDEX('Hoja de Trabajo para listado'!$AB$155:$BA$1048576,MATCH($A428,'Hoja de Trabajo para listado'!$AB$155:$AB$1048576,0),MATCH((CUADRO!L$4&amp;$E428),'Hoja de Trabajo para listado'!$AB$151:$BA$151,0)),0)+IFERROR(INDEX('Hoja de Trabajo para listado'!$BC$155:$CB$1048576,MATCH($A428,'Hoja de Trabajo para listado'!$BC$155:$BC$1048576,0),MATCH((CUADRO!L$4&amp;$E428),'Hoja de Trabajo para listado'!$BC$151:$CB$151,0)),0)+IFERROR(INDEX('Hoja de Trabajo para listado'!$DE$153:$DG$274,MATCH($A428,'Hoja de Trabajo para listado'!$DE$153:$DE$1048576,0),MATCH((CUADRO!L$4&amp;$E428),'Hoja de Trabajo para listado'!$DE$151:$DG$151,0)),0)+IFERROR(INDEX('Hoja de Trabajo para listado'!$CD$155:$DC$1048576,MATCH($A428,'Hoja de Trabajo para listado'!$CD$155:$CD$1048576,0),MATCH((CUADRO!L$4&amp;$E428),'Hoja de Trabajo para listado'!$CD$151:$DC$151,0)),0)</f>
        <v>0</v>
      </c>
      <c r="M428" s="243">
        <f ca="1">+IFERROR(INDEX('Hoja de Trabajo para listado'!$A$155:$Z$1048576,MATCH($A428,'Hoja de Trabajo para listado'!$A$155:$A$1048576,0),MATCH((CUADRO!M$4&amp;$E428),'Hoja de Trabajo para listado'!$A$151:$Z$151,0)),0)+IFERROR(INDEX('Hoja de Trabajo para listado'!$AB$155:$BA$1048576,MATCH($A428,'Hoja de Trabajo para listado'!$AB$155:$AB$1048576,0),MATCH((CUADRO!M$4&amp;$E428),'Hoja de Trabajo para listado'!$AB$151:$BA$151,0)),0)+IFERROR(INDEX('Hoja de Trabajo para listado'!$BC$155:$CB$1048576,MATCH($A428,'Hoja de Trabajo para listado'!$BC$155:$BC$1048576,0),MATCH((CUADRO!M$4&amp;$E428),'Hoja de Trabajo para listado'!$BC$151:$CB$151,0)),0)+IFERROR(INDEX('Hoja de Trabajo para listado'!$DE$153:$DG$274,MATCH($A428,'Hoja de Trabajo para listado'!$DE$153:$DE$1048576,0),MATCH((CUADRO!M$4&amp;$E428),'Hoja de Trabajo para listado'!$DE$151:$DG$151,0)),0)+IFERROR(INDEX('Hoja de Trabajo para listado'!$CD$155:$DC$1048576,MATCH($A428,'Hoja de Trabajo para listado'!$CD$155:$CD$1048576,0),MATCH((CUADRO!M$4&amp;$E428),'Hoja de Trabajo para listado'!$CD$151:$DC$151,0)),0)</f>
        <v>0</v>
      </c>
      <c r="N428" s="243">
        <f ca="1">+IFERROR(INDEX('Hoja de Trabajo para listado'!$A$155:$Z$1048576,MATCH($A428,'Hoja de Trabajo para listado'!$A$155:$A$1048576,0),MATCH((CUADRO!N$4&amp;$E428),'Hoja de Trabajo para listado'!$A$151:$Z$151,0)),0)+IFERROR(INDEX('Hoja de Trabajo para listado'!$AB$155:$BA$1048576,MATCH($A428,'Hoja de Trabajo para listado'!$AB$155:$AB$1048576,0),MATCH((CUADRO!N$4&amp;$E428),'Hoja de Trabajo para listado'!$AB$151:$BA$151,0)),0)+IFERROR(INDEX('Hoja de Trabajo para listado'!$BC$155:$CB$1048576,MATCH($A428,'Hoja de Trabajo para listado'!$BC$155:$BC$1048576,0),MATCH((CUADRO!N$4&amp;$E428),'Hoja de Trabajo para listado'!$BC$151:$CB$151,0)),0)+IFERROR(INDEX('Hoja de Trabajo para listado'!$DE$153:$DG$274,MATCH($A428,'Hoja de Trabajo para listado'!$DE$153:$DE$1048576,0),MATCH((CUADRO!N$4&amp;$E428),'Hoja de Trabajo para listado'!$DE$151:$DG$151,0)),0)+IFERROR(INDEX('Hoja de Trabajo para listado'!$CD$155:$DC$1048576,MATCH($A428,'Hoja de Trabajo para listado'!$CD$155:$CD$1048576,0),MATCH((CUADRO!N$4&amp;$E428),'Hoja de Trabajo para listado'!$CD$151:$DC$151,0)),0)</f>
        <v>0</v>
      </c>
      <c r="O428" s="243">
        <f ca="1">+IFERROR(INDEX('Hoja de Trabajo para listado'!$A$155:$Z$1048576,MATCH($A428,'Hoja de Trabajo para listado'!$A$155:$A$1048576,0),MATCH((CUADRO!O$4&amp;$E428),'Hoja de Trabajo para listado'!$A$151:$Z$151,0)),0)+IFERROR(INDEX('Hoja de Trabajo para listado'!$AB$155:$BA$1048576,MATCH($A428,'Hoja de Trabajo para listado'!$AB$155:$AB$1048576,0),MATCH((CUADRO!O$4&amp;$E428),'Hoja de Trabajo para listado'!$AB$151:$BA$151,0)),0)+IFERROR(INDEX('Hoja de Trabajo para listado'!$BC$155:$CB$1048576,MATCH($A428,'Hoja de Trabajo para listado'!$BC$155:$BC$1048576,0),MATCH((CUADRO!O$4&amp;$E428),'Hoja de Trabajo para listado'!$BC$151:$CB$151,0)),0)+IFERROR(INDEX('Hoja de Trabajo para listado'!$DE$153:$DG$274,MATCH($A428,'Hoja de Trabajo para listado'!$DE$153:$DE$1048576,0),MATCH((CUADRO!O$4&amp;$E428),'Hoja de Trabajo para listado'!$DE$151:$DG$151,0)),0)+IFERROR(INDEX('Hoja de Trabajo para listado'!$CD$155:$DC$1048576,MATCH($A428,'Hoja de Trabajo para listado'!$CD$155:$CD$1048576,0),MATCH((CUADRO!O$4&amp;$E428),'Hoja de Trabajo para listado'!$CD$151:$DC$151,0)),0)</f>
        <v>1000</v>
      </c>
      <c r="P428" s="243">
        <f ca="1">+IFERROR(INDEX('Hoja de Trabajo para listado'!$A$155:$Z$1048576,MATCH($A428,'Hoja de Trabajo para listado'!$A$155:$A$1048576,0),MATCH((CUADRO!P$4&amp;$E428),'Hoja de Trabajo para listado'!$A$151:$Z$151,0)),0)+IFERROR(INDEX('Hoja de Trabajo para listado'!$AB$155:$BA$1048576,MATCH($A428,'Hoja de Trabajo para listado'!$AB$155:$AB$1048576,0),MATCH((CUADRO!P$4&amp;$E428),'Hoja de Trabajo para listado'!$AB$151:$BA$151,0)),0)+IFERROR(INDEX('Hoja de Trabajo para listado'!$BC$155:$CB$1048576,MATCH($A428,'Hoja de Trabajo para listado'!$BC$155:$BC$1048576,0),MATCH((CUADRO!P$4&amp;$E428),'Hoja de Trabajo para listado'!$BC$151:$CB$151,0)),0)+IFERROR(INDEX('Hoja de Trabajo para listado'!$DE$153:$DG$274,MATCH($A428,'Hoja de Trabajo para listado'!$DE$153:$DE$1048576,0),MATCH((CUADRO!P$4&amp;$E428),'Hoja de Trabajo para listado'!$DE$151:$DG$151,0)),0)+IFERROR(INDEX('Hoja de Trabajo para listado'!$CD$155:$DC$1048576,MATCH($A428,'Hoja de Trabajo para listado'!$CD$155:$CD$1048576,0),MATCH((CUADRO!P$4&amp;$E428),'Hoja de Trabajo para listado'!$CD$151:$DC$151,0)),0)</f>
        <v>0</v>
      </c>
      <c r="Q428" s="243">
        <f ca="1">+IFERROR(INDEX('Hoja de Trabajo para listado'!$A$155:$Z$1048576,MATCH($A428,'Hoja de Trabajo para listado'!$A$155:$A$1048576,0),MATCH((CUADRO!Q$4&amp;$E428),'Hoja de Trabajo para listado'!$A$151:$Z$151,0)),0)+IFERROR(INDEX('Hoja de Trabajo para listado'!$AB$155:$BA$1048576,MATCH($A428,'Hoja de Trabajo para listado'!$AB$155:$AB$1048576,0),MATCH((CUADRO!Q$4&amp;$E428),'Hoja de Trabajo para listado'!$AB$151:$BA$151,0)),0)+IFERROR(INDEX('Hoja de Trabajo para listado'!$BC$155:$CB$1048576,MATCH($A428,'Hoja de Trabajo para listado'!$BC$155:$BC$1048576,0),MATCH((CUADRO!Q$4&amp;$E428),'Hoja de Trabajo para listado'!$BC$151:$CB$151,0)),0)+IFERROR(INDEX('Hoja de Trabajo para listado'!$DE$153:$DG$274,MATCH($A428,'Hoja de Trabajo para listado'!$DE$153:$DE$1048576,0),MATCH((CUADRO!Q$4&amp;$E428),'Hoja de Trabajo para listado'!$DE$151:$DG$151,0)),0)+IFERROR(INDEX('Hoja de Trabajo para listado'!$CD$155:$DC$1048576,MATCH($A428,'Hoja de Trabajo para listado'!$CD$155:$CD$1048576,0),MATCH((CUADRO!Q$4&amp;$E428),'Hoja de Trabajo para listado'!$CD$151:$DC$151,0)),0)</f>
        <v>0</v>
      </c>
      <c r="R428" s="243">
        <f t="shared" ca="1" si="19"/>
        <v>19794.16</v>
      </c>
      <c r="S428" s="256">
        <f ca="1">+R427+R428</f>
        <v>19794.16</v>
      </c>
      <c r="T428" s="243">
        <f ca="1">+S428</f>
        <v>19794.16</v>
      </c>
      <c r="U428" s="242">
        <f t="shared" si="20"/>
        <v>2</v>
      </c>
      <c r="V428" s="327" t="str">
        <f>+VLOOKUP(A428,bd_lista!$A$3:$E$592,5,FALSE)</f>
        <v>Gobiernos Autónomos Departamentales</v>
      </c>
      <c r="W428" s="398"/>
      <c r="X428" s="240">
        <f>+VLOOKUP(A428,[4]Sheet1!$A$13:$D$744,4,FALSE)</f>
        <v>0</v>
      </c>
      <c r="Y428" s="240" t="e">
        <f>+VLOOKUP(X428,bd_lista!$A$3:$C$592,3,FALSE)</f>
        <v>#N/A</v>
      </c>
      <c r="Z428" s="288"/>
      <c r="AA428" s="289"/>
    </row>
    <row r="429" spans="1:27" customFormat="1" ht="27" hidden="1" customHeight="1">
      <c r="A429" s="32">
        <v>906</v>
      </c>
      <c r="B429" s="393">
        <f>+A429</f>
        <v>906</v>
      </c>
      <c r="C429" s="245" t="str">
        <f>+VLOOKUP(A429,bd_lista!$A$3:$C$592,3,FALSE)</f>
        <v>Gobierno Autónomo Departamental de Tarija</v>
      </c>
      <c r="D429" s="395" t="str">
        <f>+C429</f>
        <v>Gobierno Autónomo Departamental de Tarija</v>
      </c>
      <c r="E429" s="240" t="s">
        <v>1303</v>
      </c>
      <c r="F429" s="241">
        <f ca="1">+IFERROR(INDEX('Hoja de Trabajo para listado'!$A$155:$Z$1048576,MATCH($A429,'Hoja de Trabajo para listado'!$A$155:$A$1048576,0),MATCH((CUADRO!F$4&amp;$E429),'Hoja de Trabajo para listado'!$A$151:$Z$151,0)),0)+IFERROR(INDEX('Hoja de Trabajo para listado'!$AB$155:$BA$1048576,MATCH($A429,'Hoja de Trabajo para listado'!$AB$155:$AB$1048576,0),MATCH((CUADRO!F$4&amp;$E429),'Hoja de Trabajo para listado'!$AB$151:$BA$151,0)),0)+IFERROR(INDEX('Hoja de Trabajo para listado'!$BC$155:$CB$1048576,MATCH($A429,'Hoja de Trabajo para listado'!$BC$155:$BC$1048576,0),MATCH((CUADRO!F$4&amp;$E429),'Hoja de Trabajo para listado'!$BC$151:$CB$151,0)),0)+IFERROR(INDEX('Hoja de Trabajo para listado'!$DE$153:$DG$274,MATCH($A429,'Hoja de Trabajo para listado'!$DE$153:$DE$1048576,0),MATCH((CUADRO!F$4&amp;$E429),'Hoja de Trabajo para listado'!$DE$151:$DG$151,0)),0)+IFERROR(INDEX('Hoja de Trabajo para listado'!$CD$155:$DC$1048576,MATCH($A429,'Hoja de Trabajo para listado'!$CD$155:$CD$1048576,0),MATCH((CUADRO!F$4&amp;$E429),'Hoja de Trabajo para listado'!$CD$151:$DC$151,0)),0)</f>
        <v>0</v>
      </c>
      <c r="G429" s="241">
        <f ca="1">+IFERROR(INDEX('Hoja de Trabajo para listado'!$A$155:$Z$1048576,MATCH($A429,'Hoja de Trabajo para listado'!$A$155:$A$1048576,0),MATCH((CUADRO!G$4&amp;$E429),'Hoja de Trabajo para listado'!$A$151:$Z$151,0)),0)+IFERROR(INDEX('Hoja de Trabajo para listado'!$AB$155:$BA$1048576,MATCH($A429,'Hoja de Trabajo para listado'!$AB$155:$AB$1048576,0),MATCH((CUADRO!G$4&amp;$E429),'Hoja de Trabajo para listado'!$AB$151:$BA$151,0)),0)+IFERROR(INDEX('Hoja de Trabajo para listado'!$BC$155:$CB$1048576,MATCH($A429,'Hoja de Trabajo para listado'!$BC$155:$BC$1048576,0),MATCH((CUADRO!G$4&amp;$E429),'Hoja de Trabajo para listado'!$BC$151:$CB$151,0)),0)+IFERROR(INDEX('Hoja de Trabajo para listado'!$DE$153:$DG$274,MATCH($A429,'Hoja de Trabajo para listado'!$DE$153:$DE$1048576,0),MATCH((CUADRO!G$4&amp;$E429),'Hoja de Trabajo para listado'!$DE$151:$DG$151,0)),0)+IFERROR(INDEX('Hoja de Trabajo para listado'!$CD$155:$DC$1048576,MATCH($A429,'Hoja de Trabajo para listado'!$CD$155:$CD$1048576,0),MATCH((CUADRO!G$4&amp;$E429),'Hoja de Trabajo para listado'!$CD$151:$DC$151,0)),0)</f>
        <v>0</v>
      </c>
      <c r="H429" s="241">
        <f ca="1">+IFERROR(INDEX('Hoja de Trabajo para listado'!$A$155:$Z$1048576,MATCH($A429,'Hoja de Trabajo para listado'!$A$155:$A$1048576,0),MATCH((CUADRO!H$4&amp;$E429),'Hoja de Trabajo para listado'!$A$151:$Z$151,0)),0)+IFERROR(INDEX('Hoja de Trabajo para listado'!$AB$155:$BA$1048576,MATCH($A429,'Hoja de Trabajo para listado'!$AB$155:$AB$1048576,0),MATCH((CUADRO!H$4&amp;$E429),'Hoja de Trabajo para listado'!$AB$151:$BA$151,0)),0)+IFERROR(INDEX('Hoja de Trabajo para listado'!$BC$155:$CB$1048576,MATCH($A429,'Hoja de Trabajo para listado'!$BC$155:$BC$1048576,0),MATCH((CUADRO!H$4&amp;$E429),'Hoja de Trabajo para listado'!$BC$151:$CB$151,0)),0)+IFERROR(INDEX('Hoja de Trabajo para listado'!$DE$153:$DG$274,MATCH($A429,'Hoja de Trabajo para listado'!$DE$153:$DE$1048576,0),MATCH((CUADRO!H$4&amp;$E429),'Hoja de Trabajo para listado'!$DE$151:$DG$151,0)),0)+IFERROR(INDEX('Hoja de Trabajo para listado'!$CD$155:$DC$1048576,MATCH($A429,'Hoja de Trabajo para listado'!$CD$155:$CD$1048576,0),MATCH((CUADRO!H$4&amp;$E429),'Hoja de Trabajo para listado'!$CD$151:$DC$151,0)),0)</f>
        <v>0</v>
      </c>
      <c r="I429" s="241">
        <f ca="1">+IFERROR(INDEX('Hoja de Trabajo para listado'!$A$155:$Z$1048576,MATCH($A429,'Hoja de Trabajo para listado'!$A$155:$A$1048576,0),MATCH((CUADRO!I$4&amp;$E429),'Hoja de Trabajo para listado'!$A$151:$Z$151,0)),0)+IFERROR(INDEX('Hoja de Trabajo para listado'!$AB$155:$BA$1048576,MATCH($A429,'Hoja de Trabajo para listado'!$AB$155:$AB$1048576,0),MATCH((CUADRO!I$4&amp;$E429),'Hoja de Trabajo para listado'!$AB$151:$BA$151,0)),0)+IFERROR(INDEX('Hoja de Trabajo para listado'!$BC$155:$CB$1048576,MATCH($A429,'Hoja de Trabajo para listado'!$BC$155:$BC$1048576,0),MATCH((CUADRO!I$4&amp;$E429),'Hoja de Trabajo para listado'!$BC$151:$CB$151,0)),0)+IFERROR(INDEX('Hoja de Trabajo para listado'!$DE$153:$DG$274,MATCH($A429,'Hoja de Trabajo para listado'!$DE$153:$DE$1048576,0),MATCH((CUADRO!I$4&amp;$E429),'Hoja de Trabajo para listado'!$DE$151:$DG$151,0)),0)+IFERROR(INDEX('Hoja de Trabajo para listado'!$CD$155:$DC$1048576,MATCH($A429,'Hoja de Trabajo para listado'!$CD$155:$CD$1048576,0),MATCH((CUADRO!I$4&amp;$E429),'Hoja de Trabajo para listado'!$CD$151:$DC$151,0)),0)</f>
        <v>0</v>
      </c>
      <c r="J429" s="241">
        <f ca="1">+IFERROR(INDEX('Hoja de Trabajo para listado'!$A$155:$Z$1048576,MATCH($A429,'Hoja de Trabajo para listado'!$A$155:$A$1048576,0),MATCH((CUADRO!J$4&amp;$E429),'Hoja de Trabajo para listado'!$A$151:$Z$151,0)),0)+IFERROR(INDEX('Hoja de Trabajo para listado'!$AB$155:$BA$1048576,MATCH($A429,'Hoja de Trabajo para listado'!$AB$155:$AB$1048576,0),MATCH((CUADRO!J$4&amp;$E429),'Hoja de Trabajo para listado'!$AB$151:$BA$151,0)),0)+IFERROR(INDEX('Hoja de Trabajo para listado'!$BC$155:$CB$1048576,MATCH($A429,'Hoja de Trabajo para listado'!$BC$155:$BC$1048576,0),MATCH((CUADRO!J$4&amp;$E429),'Hoja de Trabajo para listado'!$BC$151:$CB$151,0)),0)+IFERROR(INDEX('Hoja de Trabajo para listado'!$DE$153:$DG$274,MATCH($A429,'Hoja de Trabajo para listado'!$DE$153:$DE$1048576,0),MATCH((CUADRO!J$4&amp;$E429),'Hoja de Trabajo para listado'!$DE$151:$DG$151,0)),0)+IFERROR(INDEX('Hoja de Trabajo para listado'!$CD$155:$DC$1048576,MATCH($A429,'Hoja de Trabajo para listado'!$CD$155:$CD$1048576,0),MATCH((CUADRO!J$4&amp;$E429),'Hoja de Trabajo para listado'!$CD$151:$DC$151,0)),0)</f>
        <v>0</v>
      </c>
      <c r="K429" s="241">
        <f ca="1">+IFERROR(INDEX('Hoja de Trabajo para listado'!$A$155:$Z$1048576,MATCH($A429,'Hoja de Trabajo para listado'!$A$155:$A$1048576,0),MATCH((CUADRO!K$4&amp;$E429),'Hoja de Trabajo para listado'!$A$151:$Z$151,0)),0)+IFERROR(INDEX('Hoja de Trabajo para listado'!$AB$155:$BA$1048576,MATCH($A429,'Hoja de Trabajo para listado'!$AB$155:$AB$1048576,0),MATCH((CUADRO!K$4&amp;$E429),'Hoja de Trabajo para listado'!$AB$151:$BA$151,0)),0)+IFERROR(INDEX('Hoja de Trabajo para listado'!$BC$155:$CB$1048576,MATCH($A429,'Hoja de Trabajo para listado'!$BC$155:$BC$1048576,0),MATCH((CUADRO!K$4&amp;$E429),'Hoja de Trabajo para listado'!$BC$151:$CB$151,0)),0)+IFERROR(INDEX('Hoja de Trabajo para listado'!$DE$153:$DG$274,MATCH($A429,'Hoja de Trabajo para listado'!$DE$153:$DE$1048576,0),MATCH((CUADRO!K$4&amp;$E429),'Hoja de Trabajo para listado'!$DE$151:$DG$151,0)),0)+IFERROR(INDEX('Hoja de Trabajo para listado'!$CD$155:$DC$1048576,MATCH($A429,'Hoja de Trabajo para listado'!$CD$155:$CD$1048576,0),MATCH((CUADRO!K$4&amp;$E429),'Hoja de Trabajo para listado'!$CD$151:$DC$151,0)),0)</f>
        <v>0</v>
      </c>
      <c r="L429" s="241">
        <f ca="1">+IFERROR(INDEX('Hoja de Trabajo para listado'!$A$155:$Z$1048576,MATCH($A429,'Hoja de Trabajo para listado'!$A$155:$A$1048576,0),MATCH((CUADRO!L$4&amp;$E429),'Hoja de Trabajo para listado'!$A$151:$Z$151,0)),0)+IFERROR(INDEX('Hoja de Trabajo para listado'!$AB$155:$BA$1048576,MATCH($A429,'Hoja de Trabajo para listado'!$AB$155:$AB$1048576,0),MATCH((CUADRO!L$4&amp;$E429),'Hoja de Trabajo para listado'!$AB$151:$BA$151,0)),0)+IFERROR(INDEX('Hoja de Trabajo para listado'!$BC$155:$CB$1048576,MATCH($A429,'Hoja de Trabajo para listado'!$BC$155:$BC$1048576,0),MATCH((CUADRO!L$4&amp;$E429),'Hoja de Trabajo para listado'!$BC$151:$CB$151,0)),0)+IFERROR(INDEX('Hoja de Trabajo para listado'!$DE$153:$DG$274,MATCH($A429,'Hoja de Trabajo para listado'!$DE$153:$DE$1048576,0),MATCH((CUADRO!L$4&amp;$E429),'Hoja de Trabajo para listado'!$DE$151:$DG$151,0)),0)+IFERROR(INDEX('Hoja de Trabajo para listado'!$CD$155:$DC$1048576,MATCH($A429,'Hoja de Trabajo para listado'!$CD$155:$CD$1048576,0),MATCH((CUADRO!L$4&amp;$E429),'Hoja de Trabajo para listado'!$CD$151:$DC$151,0)),0)</f>
        <v>0</v>
      </c>
      <c r="M429" s="241">
        <f ca="1">+IFERROR(INDEX('Hoja de Trabajo para listado'!$A$155:$Z$1048576,MATCH($A429,'Hoja de Trabajo para listado'!$A$155:$A$1048576,0),MATCH((CUADRO!M$4&amp;$E429),'Hoja de Trabajo para listado'!$A$151:$Z$151,0)),0)+IFERROR(INDEX('Hoja de Trabajo para listado'!$AB$155:$BA$1048576,MATCH($A429,'Hoja de Trabajo para listado'!$AB$155:$AB$1048576,0),MATCH((CUADRO!M$4&amp;$E429),'Hoja de Trabajo para listado'!$AB$151:$BA$151,0)),0)+IFERROR(INDEX('Hoja de Trabajo para listado'!$BC$155:$CB$1048576,MATCH($A429,'Hoja de Trabajo para listado'!$BC$155:$BC$1048576,0),MATCH((CUADRO!M$4&amp;$E429),'Hoja de Trabajo para listado'!$BC$151:$CB$151,0)),0)+IFERROR(INDEX('Hoja de Trabajo para listado'!$DE$153:$DG$274,MATCH($A429,'Hoja de Trabajo para listado'!$DE$153:$DE$1048576,0),MATCH((CUADRO!M$4&amp;$E429),'Hoja de Trabajo para listado'!$DE$151:$DG$151,0)),0)+IFERROR(INDEX('Hoja de Trabajo para listado'!$CD$155:$DC$1048576,MATCH($A429,'Hoja de Trabajo para listado'!$CD$155:$CD$1048576,0),MATCH((CUADRO!M$4&amp;$E429),'Hoja de Trabajo para listado'!$CD$151:$DC$151,0)),0)</f>
        <v>0</v>
      </c>
      <c r="N429" s="241">
        <f ca="1">+IFERROR(INDEX('Hoja de Trabajo para listado'!$A$155:$Z$1048576,MATCH($A429,'Hoja de Trabajo para listado'!$A$155:$A$1048576,0),MATCH((CUADRO!N$4&amp;$E429),'Hoja de Trabajo para listado'!$A$151:$Z$151,0)),0)+IFERROR(INDEX('Hoja de Trabajo para listado'!$AB$155:$BA$1048576,MATCH($A429,'Hoja de Trabajo para listado'!$AB$155:$AB$1048576,0),MATCH((CUADRO!N$4&amp;$E429),'Hoja de Trabajo para listado'!$AB$151:$BA$151,0)),0)+IFERROR(INDEX('Hoja de Trabajo para listado'!$BC$155:$CB$1048576,MATCH($A429,'Hoja de Trabajo para listado'!$BC$155:$BC$1048576,0),MATCH((CUADRO!N$4&amp;$E429),'Hoja de Trabajo para listado'!$BC$151:$CB$151,0)),0)+IFERROR(INDEX('Hoja de Trabajo para listado'!$DE$153:$DG$274,MATCH($A429,'Hoja de Trabajo para listado'!$DE$153:$DE$1048576,0),MATCH((CUADRO!N$4&amp;$E429),'Hoja de Trabajo para listado'!$DE$151:$DG$151,0)),0)+IFERROR(INDEX('Hoja de Trabajo para listado'!$CD$155:$DC$1048576,MATCH($A429,'Hoja de Trabajo para listado'!$CD$155:$CD$1048576,0),MATCH((CUADRO!N$4&amp;$E429),'Hoja de Trabajo para listado'!$CD$151:$DC$151,0)),0)</f>
        <v>0</v>
      </c>
      <c r="O429" s="241">
        <f ca="1">+IFERROR(INDEX('Hoja de Trabajo para listado'!$A$155:$Z$1048576,MATCH($A429,'Hoja de Trabajo para listado'!$A$155:$A$1048576,0),MATCH((CUADRO!O$4&amp;$E429),'Hoja de Trabajo para listado'!$A$151:$Z$151,0)),0)+IFERROR(INDEX('Hoja de Trabajo para listado'!$AB$155:$BA$1048576,MATCH($A429,'Hoja de Trabajo para listado'!$AB$155:$AB$1048576,0),MATCH((CUADRO!O$4&amp;$E429),'Hoja de Trabajo para listado'!$AB$151:$BA$151,0)),0)+IFERROR(INDEX('Hoja de Trabajo para listado'!$BC$155:$CB$1048576,MATCH($A429,'Hoja de Trabajo para listado'!$BC$155:$BC$1048576,0),MATCH((CUADRO!O$4&amp;$E429),'Hoja de Trabajo para listado'!$BC$151:$CB$151,0)),0)+IFERROR(INDEX('Hoja de Trabajo para listado'!$DE$153:$DG$274,MATCH($A429,'Hoja de Trabajo para listado'!$DE$153:$DE$1048576,0),MATCH((CUADRO!O$4&amp;$E429),'Hoja de Trabajo para listado'!$DE$151:$DG$151,0)),0)+IFERROR(INDEX('Hoja de Trabajo para listado'!$CD$155:$DC$1048576,MATCH($A429,'Hoja de Trabajo para listado'!$CD$155:$CD$1048576,0),MATCH((CUADRO!O$4&amp;$E429),'Hoja de Trabajo para listado'!$CD$151:$DC$151,0)),0)</f>
        <v>0</v>
      </c>
      <c r="P429" s="241">
        <f ca="1">+IFERROR(INDEX('Hoja de Trabajo para listado'!$A$155:$Z$1048576,MATCH($A429,'Hoja de Trabajo para listado'!$A$155:$A$1048576,0),MATCH((CUADRO!P$4&amp;$E429),'Hoja de Trabajo para listado'!$A$151:$Z$151,0)),0)+IFERROR(INDEX('Hoja de Trabajo para listado'!$AB$155:$BA$1048576,MATCH($A429,'Hoja de Trabajo para listado'!$AB$155:$AB$1048576,0),MATCH((CUADRO!P$4&amp;$E429),'Hoja de Trabajo para listado'!$AB$151:$BA$151,0)),0)+IFERROR(INDEX('Hoja de Trabajo para listado'!$BC$155:$CB$1048576,MATCH($A429,'Hoja de Trabajo para listado'!$BC$155:$BC$1048576,0),MATCH((CUADRO!P$4&amp;$E429),'Hoja de Trabajo para listado'!$BC$151:$CB$151,0)),0)+IFERROR(INDEX('Hoja de Trabajo para listado'!$DE$153:$DG$274,MATCH($A429,'Hoja de Trabajo para listado'!$DE$153:$DE$1048576,0),MATCH((CUADRO!P$4&amp;$E429),'Hoja de Trabajo para listado'!$DE$151:$DG$151,0)),0)+IFERROR(INDEX('Hoja de Trabajo para listado'!$CD$155:$DC$1048576,MATCH($A429,'Hoja de Trabajo para listado'!$CD$155:$CD$1048576,0),MATCH((CUADRO!P$4&amp;$E429),'Hoja de Trabajo para listado'!$CD$151:$DC$151,0)),0)</f>
        <v>0</v>
      </c>
      <c r="Q429" s="241">
        <f ca="1">+IFERROR(INDEX('Hoja de Trabajo para listado'!$A$155:$Z$1048576,MATCH($A429,'Hoja de Trabajo para listado'!$A$155:$A$1048576,0),MATCH((CUADRO!Q$4&amp;$E429),'Hoja de Trabajo para listado'!$A$151:$Z$151,0)),0)+IFERROR(INDEX('Hoja de Trabajo para listado'!$AB$155:$BA$1048576,MATCH($A429,'Hoja de Trabajo para listado'!$AB$155:$AB$1048576,0),MATCH((CUADRO!Q$4&amp;$E429),'Hoja de Trabajo para listado'!$AB$151:$BA$151,0)),0)+IFERROR(INDEX('Hoja de Trabajo para listado'!$BC$155:$CB$1048576,MATCH($A429,'Hoja de Trabajo para listado'!$BC$155:$BC$1048576,0),MATCH((CUADRO!Q$4&amp;$E429),'Hoja de Trabajo para listado'!$BC$151:$CB$151,0)),0)+IFERROR(INDEX('Hoja de Trabajo para listado'!$DE$153:$DG$274,MATCH($A429,'Hoja de Trabajo para listado'!$DE$153:$DE$1048576,0),MATCH((CUADRO!Q$4&amp;$E429),'Hoja de Trabajo para listado'!$DE$151:$DG$151,0)),0)+IFERROR(INDEX('Hoja de Trabajo para listado'!$CD$155:$DC$1048576,MATCH($A429,'Hoja de Trabajo para listado'!$CD$155:$CD$1048576,0),MATCH((CUADRO!Q$4&amp;$E429),'Hoja de Trabajo para listado'!$CD$151:$DC$151,0)),0)</f>
        <v>0</v>
      </c>
      <c r="R429" s="241">
        <f t="shared" ca="1" si="19"/>
        <v>0</v>
      </c>
      <c r="S429" s="247"/>
      <c r="T429" s="241">
        <f ca="1">+T430</f>
        <v>29074.9</v>
      </c>
      <c r="U429" s="240">
        <f t="shared" si="20"/>
        <v>1</v>
      </c>
      <c r="V429" s="327" t="str">
        <f>+VLOOKUP(A429,bd_lista!$A$3:$E$592,5,FALSE)</f>
        <v>Gobiernos Autónomos Departamentales</v>
      </c>
      <c r="W429" s="397" t="str">
        <f>+V429</f>
        <v>Gobiernos Autónomos Departamentales</v>
      </c>
      <c r="X429" s="240">
        <f>+VLOOKUP(A429,[4]Sheet1!$A$13:$D$744,4,FALSE)</f>
        <v>0</v>
      </c>
      <c r="Y429" s="240" t="e">
        <f>+VLOOKUP(X429,bd_lista!$A$3:$C$592,3,FALSE)</f>
        <v>#N/A</v>
      </c>
      <c r="Z429" s="290">
        <f>+X429</f>
        <v>0</v>
      </c>
      <c r="AA429" s="291" t="e">
        <f>+Y429</f>
        <v>#N/A</v>
      </c>
    </row>
    <row r="430" spans="1:27" customFormat="1" ht="27" hidden="1" customHeight="1">
      <c r="A430" s="32">
        <v>906</v>
      </c>
      <c r="B430" s="394"/>
      <c r="C430" s="245" t="str">
        <f>+VLOOKUP(A430,bd_lista!$A$3:$C$592,3,FALSE)</f>
        <v>Gobierno Autónomo Departamental de Tarija</v>
      </c>
      <c r="D430" s="396"/>
      <c r="E430" s="242" t="s">
        <v>1304</v>
      </c>
      <c r="F430" s="241">
        <f ca="1">+IFERROR(INDEX('Hoja de Trabajo para listado'!$A$155:$Z$1048576,MATCH($A430,'Hoja de Trabajo para listado'!$A$155:$A$1048576,0),MATCH((CUADRO!F$4&amp;$E430),'Hoja de Trabajo para listado'!$A$151:$Z$151,0)),0)+IFERROR(INDEX('Hoja de Trabajo para listado'!$AB$155:$BA$1048576,MATCH($A430,'Hoja de Trabajo para listado'!$AB$155:$AB$1048576,0),MATCH((CUADRO!F$4&amp;$E430),'Hoja de Trabajo para listado'!$AB$151:$BA$151,0)),0)+IFERROR(INDEX('Hoja de Trabajo para listado'!$BC$155:$CB$1048576,MATCH($A430,'Hoja de Trabajo para listado'!$BC$155:$BC$1048576,0),MATCH((CUADRO!F$4&amp;$E430),'Hoja de Trabajo para listado'!$BC$151:$CB$151,0)),0)+IFERROR(INDEX('Hoja de Trabajo para listado'!$DE$153:$DG$274,MATCH($A430,'Hoja de Trabajo para listado'!$DE$153:$DE$1048576,0),MATCH((CUADRO!F$4&amp;$E430),'Hoja de Trabajo para listado'!$DE$151:$DG$151,0)),0)+IFERROR(INDEX('Hoja de Trabajo para listado'!$CD$155:$DC$1048576,MATCH($A430,'Hoja de Trabajo para listado'!$CD$155:$CD$1048576,0),MATCH((CUADRO!F$4&amp;$E430),'Hoja de Trabajo para listado'!$CD$151:$DC$151,0)),0)</f>
        <v>23034.9</v>
      </c>
      <c r="G430" s="241">
        <f ca="1">+IFERROR(INDEX('Hoja de Trabajo para listado'!$A$155:$Z$1048576,MATCH($A430,'Hoja de Trabajo para listado'!$A$155:$A$1048576,0),MATCH((CUADRO!G$4&amp;$E430),'Hoja de Trabajo para listado'!$A$151:$Z$151,0)),0)+IFERROR(INDEX('Hoja de Trabajo para listado'!$AB$155:$BA$1048576,MATCH($A430,'Hoja de Trabajo para listado'!$AB$155:$AB$1048576,0),MATCH((CUADRO!G$4&amp;$E430),'Hoja de Trabajo para listado'!$AB$151:$BA$151,0)),0)+IFERROR(INDEX('Hoja de Trabajo para listado'!$BC$155:$CB$1048576,MATCH($A430,'Hoja de Trabajo para listado'!$BC$155:$BC$1048576,0),MATCH((CUADRO!G$4&amp;$E430),'Hoja de Trabajo para listado'!$BC$151:$CB$151,0)),0)+IFERROR(INDEX('Hoja de Trabajo para listado'!$DE$153:$DG$274,MATCH($A430,'Hoja de Trabajo para listado'!$DE$153:$DE$1048576,0),MATCH((CUADRO!G$4&amp;$E430),'Hoja de Trabajo para listado'!$DE$151:$DG$151,0)),0)+IFERROR(INDEX('Hoja de Trabajo para listado'!$CD$155:$DC$1048576,MATCH($A430,'Hoja de Trabajo para listado'!$CD$155:$CD$1048576,0),MATCH((CUADRO!G$4&amp;$E430),'Hoja de Trabajo para listado'!$CD$151:$DC$151,0)),0)</f>
        <v>0</v>
      </c>
      <c r="H430" s="241">
        <f ca="1">+IFERROR(INDEX('Hoja de Trabajo para listado'!$A$155:$Z$1048576,MATCH($A430,'Hoja de Trabajo para listado'!$A$155:$A$1048576,0),MATCH((CUADRO!H$4&amp;$E430),'Hoja de Trabajo para listado'!$A$151:$Z$151,0)),0)+IFERROR(INDEX('Hoja de Trabajo para listado'!$AB$155:$BA$1048576,MATCH($A430,'Hoja de Trabajo para listado'!$AB$155:$AB$1048576,0),MATCH((CUADRO!H$4&amp;$E430),'Hoja de Trabajo para listado'!$AB$151:$BA$151,0)),0)+IFERROR(INDEX('Hoja de Trabajo para listado'!$BC$155:$CB$1048576,MATCH($A430,'Hoja de Trabajo para listado'!$BC$155:$BC$1048576,0),MATCH((CUADRO!H$4&amp;$E430),'Hoja de Trabajo para listado'!$BC$151:$CB$151,0)),0)+IFERROR(INDEX('Hoja de Trabajo para listado'!$DE$153:$DG$274,MATCH($A430,'Hoja de Trabajo para listado'!$DE$153:$DE$1048576,0),MATCH((CUADRO!H$4&amp;$E430),'Hoja de Trabajo para listado'!$DE$151:$DG$151,0)),0)+IFERROR(INDEX('Hoja de Trabajo para listado'!$CD$155:$DC$1048576,MATCH($A430,'Hoja de Trabajo para listado'!$CD$155:$CD$1048576,0),MATCH((CUADRO!H$4&amp;$E430),'Hoja de Trabajo para listado'!$CD$151:$DC$151,0)),0)</f>
        <v>0</v>
      </c>
      <c r="I430" s="241">
        <f ca="1">+IFERROR(INDEX('Hoja de Trabajo para listado'!$A$155:$Z$1048576,MATCH($A430,'Hoja de Trabajo para listado'!$A$155:$A$1048576,0),MATCH((CUADRO!I$4&amp;$E430),'Hoja de Trabajo para listado'!$A$151:$Z$151,0)),0)+IFERROR(INDEX('Hoja de Trabajo para listado'!$AB$155:$BA$1048576,MATCH($A430,'Hoja de Trabajo para listado'!$AB$155:$AB$1048576,0),MATCH((CUADRO!I$4&amp;$E430),'Hoja de Trabajo para listado'!$AB$151:$BA$151,0)),0)+IFERROR(INDEX('Hoja de Trabajo para listado'!$BC$155:$CB$1048576,MATCH($A430,'Hoja de Trabajo para listado'!$BC$155:$BC$1048576,0),MATCH((CUADRO!I$4&amp;$E430),'Hoja de Trabajo para listado'!$BC$151:$CB$151,0)),0)+IFERROR(INDEX('Hoja de Trabajo para listado'!$DE$153:$DG$274,MATCH($A430,'Hoja de Trabajo para listado'!$DE$153:$DE$1048576,0),MATCH((CUADRO!I$4&amp;$E430),'Hoja de Trabajo para listado'!$DE$151:$DG$151,0)),0)+IFERROR(INDEX('Hoja de Trabajo para listado'!$CD$155:$DC$1048576,MATCH($A430,'Hoja de Trabajo para listado'!$CD$155:$CD$1048576,0),MATCH((CUADRO!I$4&amp;$E430),'Hoja de Trabajo para listado'!$CD$151:$DC$151,0)),0)</f>
        <v>6040</v>
      </c>
      <c r="J430" s="241">
        <f ca="1">+IFERROR(INDEX('Hoja de Trabajo para listado'!$A$155:$Z$1048576,MATCH($A430,'Hoja de Trabajo para listado'!$A$155:$A$1048576,0),MATCH((CUADRO!J$4&amp;$E430),'Hoja de Trabajo para listado'!$A$151:$Z$151,0)),0)+IFERROR(INDEX('Hoja de Trabajo para listado'!$AB$155:$BA$1048576,MATCH($A430,'Hoja de Trabajo para listado'!$AB$155:$AB$1048576,0),MATCH((CUADRO!J$4&amp;$E430),'Hoja de Trabajo para listado'!$AB$151:$BA$151,0)),0)+IFERROR(INDEX('Hoja de Trabajo para listado'!$BC$155:$CB$1048576,MATCH($A430,'Hoja de Trabajo para listado'!$BC$155:$BC$1048576,0),MATCH((CUADRO!J$4&amp;$E430),'Hoja de Trabajo para listado'!$BC$151:$CB$151,0)),0)+IFERROR(INDEX('Hoja de Trabajo para listado'!$DE$153:$DG$274,MATCH($A430,'Hoja de Trabajo para listado'!$DE$153:$DE$1048576,0),MATCH((CUADRO!J$4&amp;$E430),'Hoja de Trabajo para listado'!$DE$151:$DG$151,0)),0)+IFERROR(INDEX('Hoja de Trabajo para listado'!$CD$155:$DC$1048576,MATCH($A430,'Hoja de Trabajo para listado'!$CD$155:$CD$1048576,0),MATCH((CUADRO!J$4&amp;$E430),'Hoja de Trabajo para listado'!$CD$151:$DC$151,0)),0)</f>
        <v>0</v>
      </c>
      <c r="K430" s="241">
        <f ca="1">+IFERROR(INDEX('Hoja de Trabajo para listado'!$A$155:$Z$1048576,MATCH($A430,'Hoja de Trabajo para listado'!$A$155:$A$1048576,0),MATCH((CUADRO!K$4&amp;$E430),'Hoja de Trabajo para listado'!$A$151:$Z$151,0)),0)+IFERROR(INDEX('Hoja de Trabajo para listado'!$AB$155:$BA$1048576,MATCH($A430,'Hoja de Trabajo para listado'!$AB$155:$AB$1048576,0),MATCH((CUADRO!K$4&amp;$E430),'Hoja de Trabajo para listado'!$AB$151:$BA$151,0)),0)+IFERROR(INDEX('Hoja de Trabajo para listado'!$BC$155:$CB$1048576,MATCH($A430,'Hoja de Trabajo para listado'!$BC$155:$BC$1048576,0),MATCH((CUADRO!K$4&amp;$E430),'Hoja de Trabajo para listado'!$BC$151:$CB$151,0)),0)+IFERROR(INDEX('Hoja de Trabajo para listado'!$DE$153:$DG$274,MATCH($A430,'Hoja de Trabajo para listado'!$DE$153:$DE$1048576,0),MATCH((CUADRO!K$4&amp;$E430),'Hoja de Trabajo para listado'!$DE$151:$DG$151,0)),0)+IFERROR(INDEX('Hoja de Trabajo para listado'!$CD$155:$DC$1048576,MATCH($A430,'Hoja de Trabajo para listado'!$CD$155:$CD$1048576,0),MATCH((CUADRO!K$4&amp;$E430),'Hoja de Trabajo para listado'!$CD$151:$DC$151,0)),0)</f>
        <v>0</v>
      </c>
      <c r="L430" s="241">
        <f ca="1">+IFERROR(INDEX('Hoja de Trabajo para listado'!$A$155:$Z$1048576,MATCH($A430,'Hoja de Trabajo para listado'!$A$155:$A$1048576,0),MATCH((CUADRO!L$4&amp;$E430),'Hoja de Trabajo para listado'!$A$151:$Z$151,0)),0)+IFERROR(INDEX('Hoja de Trabajo para listado'!$AB$155:$BA$1048576,MATCH($A430,'Hoja de Trabajo para listado'!$AB$155:$AB$1048576,0),MATCH((CUADRO!L$4&amp;$E430),'Hoja de Trabajo para listado'!$AB$151:$BA$151,0)),0)+IFERROR(INDEX('Hoja de Trabajo para listado'!$BC$155:$CB$1048576,MATCH($A430,'Hoja de Trabajo para listado'!$BC$155:$BC$1048576,0),MATCH((CUADRO!L$4&amp;$E430),'Hoja de Trabajo para listado'!$BC$151:$CB$151,0)),0)+IFERROR(INDEX('Hoja de Trabajo para listado'!$DE$153:$DG$274,MATCH($A430,'Hoja de Trabajo para listado'!$DE$153:$DE$1048576,0),MATCH((CUADRO!L$4&amp;$E430),'Hoja de Trabajo para listado'!$DE$151:$DG$151,0)),0)+IFERROR(INDEX('Hoja de Trabajo para listado'!$CD$155:$DC$1048576,MATCH($A430,'Hoja de Trabajo para listado'!$CD$155:$CD$1048576,0),MATCH((CUADRO!L$4&amp;$E430),'Hoja de Trabajo para listado'!$CD$151:$DC$151,0)),0)</f>
        <v>0</v>
      </c>
      <c r="M430" s="241">
        <f ca="1">+IFERROR(INDEX('Hoja de Trabajo para listado'!$A$155:$Z$1048576,MATCH($A430,'Hoja de Trabajo para listado'!$A$155:$A$1048576,0),MATCH((CUADRO!M$4&amp;$E430),'Hoja de Trabajo para listado'!$A$151:$Z$151,0)),0)+IFERROR(INDEX('Hoja de Trabajo para listado'!$AB$155:$BA$1048576,MATCH($A430,'Hoja de Trabajo para listado'!$AB$155:$AB$1048576,0),MATCH((CUADRO!M$4&amp;$E430),'Hoja de Trabajo para listado'!$AB$151:$BA$151,0)),0)+IFERROR(INDEX('Hoja de Trabajo para listado'!$BC$155:$CB$1048576,MATCH($A430,'Hoja de Trabajo para listado'!$BC$155:$BC$1048576,0),MATCH((CUADRO!M$4&amp;$E430),'Hoja de Trabajo para listado'!$BC$151:$CB$151,0)),0)+IFERROR(INDEX('Hoja de Trabajo para listado'!$DE$153:$DG$274,MATCH($A430,'Hoja de Trabajo para listado'!$DE$153:$DE$1048576,0),MATCH((CUADRO!M$4&amp;$E430),'Hoja de Trabajo para listado'!$DE$151:$DG$151,0)),0)+IFERROR(INDEX('Hoja de Trabajo para listado'!$CD$155:$DC$1048576,MATCH($A430,'Hoja de Trabajo para listado'!$CD$155:$CD$1048576,0),MATCH((CUADRO!M$4&amp;$E430),'Hoja de Trabajo para listado'!$CD$151:$DC$151,0)),0)</f>
        <v>0</v>
      </c>
      <c r="N430" s="241">
        <f ca="1">+IFERROR(INDEX('Hoja de Trabajo para listado'!$A$155:$Z$1048576,MATCH($A430,'Hoja de Trabajo para listado'!$A$155:$A$1048576,0),MATCH((CUADRO!N$4&amp;$E430),'Hoja de Trabajo para listado'!$A$151:$Z$151,0)),0)+IFERROR(INDEX('Hoja de Trabajo para listado'!$AB$155:$BA$1048576,MATCH($A430,'Hoja de Trabajo para listado'!$AB$155:$AB$1048576,0),MATCH((CUADRO!N$4&amp;$E430),'Hoja de Trabajo para listado'!$AB$151:$BA$151,0)),0)+IFERROR(INDEX('Hoja de Trabajo para listado'!$BC$155:$CB$1048576,MATCH($A430,'Hoja de Trabajo para listado'!$BC$155:$BC$1048576,0),MATCH((CUADRO!N$4&amp;$E430),'Hoja de Trabajo para listado'!$BC$151:$CB$151,0)),0)+IFERROR(INDEX('Hoja de Trabajo para listado'!$DE$153:$DG$274,MATCH($A430,'Hoja de Trabajo para listado'!$DE$153:$DE$1048576,0),MATCH((CUADRO!N$4&amp;$E430),'Hoja de Trabajo para listado'!$DE$151:$DG$151,0)),0)+IFERROR(INDEX('Hoja de Trabajo para listado'!$CD$155:$DC$1048576,MATCH($A430,'Hoja de Trabajo para listado'!$CD$155:$CD$1048576,0),MATCH((CUADRO!N$4&amp;$E430),'Hoja de Trabajo para listado'!$CD$151:$DC$151,0)),0)</f>
        <v>0</v>
      </c>
      <c r="O430" s="241">
        <f ca="1">+IFERROR(INDEX('Hoja de Trabajo para listado'!$A$155:$Z$1048576,MATCH($A430,'Hoja de Trabajo para listado'!$A$155:$A$1048576,0),MATCH((CUADRO!O$4&amp;$E430),'Hoja de Trabajo para listado'!$A$151:$Z$151,0)),0)+IFERROR(INDEX('Hoja de Trabajo para listado'!$AB$155:$BA$1048576,MATCH($A430,'Hoja de Trabajo para listado'!$AB$155:$AB$1048576,0),MATCH((CUADRO!O$4&amp;$E430),'Hoja de Trabajo para listado'!$AB$151:$BA$151,0)),0)+IFERROR(INDEX('Hoja de Trabajo para listado'!$BC$155:$CB$1048576,MATCH($A430,'Hoja de Trabajo para listado'!$BC$155:$BC$1048576,0),MATCH((CUADRO!O$4&amp;$E430),'Hoja de Trabajo para listado'!$BC$151:$CB$151,0)),0)+IFERROR(INDEX('Hoja de Trabajo para listado'!$DE$153:$DG$274,MATCH($A430,'Hoja de Trabajo para listado'!$DE$153:$DE$1048576,0),MATCH((CUADRO!O$4&amp;$E430),'Hoja de Trabajo para listado'!$DE$151:$DG$151,0)),0)+IFERROR(INDEX('Hoja de Trabajo para listado'!$CD$155:$DC$1048576,MATCH($A430,'Hoja de Trabajo para listado'!$CD$155:$CD$1048576,0),MATCH((CUADRO!O$4&amp;$E430),'Hoja de Trabajo para listado'!$CD$151:$DC$151,0)),0)</f>
        <v>0</v>
      </c>
      <c r="P430" s="241">
        <f ca="1">+IFERROR(INDEX('Hoja de Trabajo para listado'!$A$155:$Z$1048576,MATCH($A430,'Hoja de Trabajo para listado'!$A$155:$A$1048576,0),MATCH((CUADRO!P$4&amp;$E430),'Hoja de Trabajo para listado'!$A$151:$Z$151,0)),0)+IFERROR(INDEX('Hoja de Trabajo para listado'!$AB$155:$BA$1048576,MATCH($A430,'Hoja de Trabajo para listado'!$AB$155:$AB$1048576,0),MATCH((CUADRO!P$4&amp;$E430),'Hoja de Trabajo para listado'!$AB$151:$BA$151,0)),0)+IFERROR(INDEX('Hoja de Trabajo para listado'!$BC$155:$CB$1048576,MATCH($A430,'Hoja de Trabajo para listado'!$BC$155:$BC$1048576,0),MATCH((CUADRO!P$4&amp;$E430),'Hoja de Trabajo para listado'!$BC$151:$CB$151,0)),0)+IFERROR(INDEX('Hoja de Trabajo para listado'!$DE$153:$DG$274,MATCH($A430,'Hoja de Trabajo para listado'!$DE$153:$DE$1048576,0),MATCH((CUADRO!P$4&amp;$E430),'Hoja de Trabajo para listado'!$DE$151:$DG$151,0)),0)+IFERROR(INDEX('Hoja de Trabajo para listado'!$CD$155:$DC$1048576,MATCH($A430,'Hoja de Trabajo para listado'!$CD$155:$CD$1048576,0),MATCH((CUADRO!P$4&amp;$E430),'Hoja de Trabajo para listado'!$CD$151:$DC$151,0)),0)</f>
        <v>0</v>
      </c>
      <c r="Q430" s="241">
        <f ca="1">+IFERROR(INDEX('Hoja de Trabajo para listado'!$A$155:$Z$1048576,MATCH($A430,'Hoja de Trabajo para listado'!$A$155:$A$1048576,0),MATCH((CUADRO!Q$4&amp;$E430),'Hoja de Trabajo para listado'!$A$151:$Z$151,0)),0)+IFERROR(INDEX('Hoja de Trabajo para listado'!$AB$155:$BA$1048576,MATCH($A430,'Hoja de Trabajo para listado'!$AB$155:$AB$1048576,0),MATCH((CUADRO!Q$4&amp;$E430),'Hoja de Trabajo para listado'!$AB$151:$BA$151,0)),0)+IFERROR(INDEX('Hoja de Trabajo para listado'!$BC$155:$CB$1048576,MATCH($A430,'Hoja de Trabajo para listado'!$BC$155:$BC$1048576,0),MATCH((CUADRO!Q$4&amp;$E430),'Hoja de Trabajo para listado'!$BC$151:$CB$151,0)),0)+IFERROR(INDEX('Hoja de Trabajo para listado'!$DE$153:$DG$274,MATCH($A430,'Hoja de Trabajo para listado'!$DE$153:$DE$1048576,0),MATCH((CUADRO!Q$4&amp;$E430),'Hoja de Trabajo para listado'!$DE$151:$DG$151,0)),0)+IFERROR(INDEX('Hoja de Trabajo para listado'!$CD$155:$DC$1048576,MATCH($A430,'Hoja de Trabajo para listado'!$CD$155:$CD$1048576,0),MATCH((CUADRO!Q$4&amp;$E430),'Hoja de Trabajo para listado'!$CD$151:$DC$151,0)),0)</f>
        <v>0</v>
      </c>
      <c r="R430" s="241">
        <f t="shared" ca="1" si="19"/>
        <v>29074.9</v>
      </c>
      <c r="S430" s="247">
        <f ca="1">+R429+R430</f>
        <v>29074.9</v>
      </c>
      <c r="T430" s="241">
        <f ca="1">+S430</f>
        <v>29074.9</v>
      </c>
      <c r="U430" s="240">
        <f t="shared" si="20"/>
        <v>2</v>
      </c>
      <c r="V430" s="327" t="str">
        <f>+VLOOKUP(A430,bd_lista!$A$3:$E$592,5,FALSE)</f>
        <v>Gobiernos Autónomos Departamentales</v>
      </c>
      <c r="W430" s="398"/>
      <c r="X430" s="240">
        <f>+VLOOKUP(A430,[4]Sheet1!$A$13:$D$744,4,FALSE)</f>
        <v>0</v>
      </c>
      <c r="Y430" s="240" t="e">
        <f>+VLOOKUP(X430,bd_lista!$A$3:$C$592,3,FALSE)</f>
        <v>#N/A</v>
      </c>
      <c r="Z430" s="288"/>
      <c r="AA430" s="289"/>
    </row>
    <row r="431" spans="1:27" customFormat="1" ht="27" hidden="1" customHeight="1">
      <c r="A431" s="32">
        <v>907</v>
      </c>
      <c r="B431" s="393">
        <f>+A431</f>
        <v>907</v>
      </c>
      <c r="C431" s="245" t="str">
        <f>+VLOOKUP(A431,bd_lista!$A$3:$C$592,3,FALSE)</f>
        <v>Gobierno Autónomo Departamental de Santa Cruz</v>
      </c>
      <c r="D431" s="395" t="str">
        <f>+C431</f>
        <v>Gobierno Autónomo Departamental de Santa Cruz</v>
      </c>
      <c r="E431" s="240" t="s">
        <v>1303</v>
      </c>
      <c r="F431" s="241">
        <f ca="1">+IFERROR(INDEX('Hoja de Trabajo para listado'!$A$155:$Z$1048576,MATCH($A431,'Hoja de Trabajo para listado'!$A$155:$A$1048576,0),MATCH((CUADRO!F$4&amp;$E431),'Hoja de Trabajo para listado'!$A$151:$Z$151,0)),0)+IFERROR(INDEX('Hoja de Trabajo para listado'!$AB$155:$BA$1048576,MATCH($A431,'Hoja de Trabajo para listado'!$AB$155:$AB$1048576,0),MATCH((CUADRO!F$4&amp;$E431),'Hoja de Trabajo para listado'!$AB$151:$BA$151,0)),0)+IFERROR(INDEX('Hoja de Trabajo para listado'!$BC$155:$CB$1048576,MATCH($A431,'Hoja de Trabajo para listado'!$BC$155:$BC$1048576,0),MATCH((CUADRO!F$4&amp;$E431),'Hoja de Trabajo para listado'!$BC$151:$CB$151,0)),0)+IFERROR(INDEX('Hoja de Trabajo para listado'!$DE$153:$DG$274,MATCH($A431,'Hoja de Trabajo para listado'!$DE$153:$DE$1048576,0),MATCH((CUADRO!F$4&amp;$E431),'Hoja de Trabajo para listado'!$DE$151:$DG$151,0)),0)+IFERROR(INDEX('Hoja de Trabajo para listado'!$CD$155:$DC$1048576,MATCH($A431,'Hoja de Trabajo para listado'!$CD$155:$CD$1048576,0),MATCH((CUADRO!F$4&amp;$E431),'Hoja de Trabajo para listado'!$CD$151:$DC$151,0)),0)</f>
        <v>0</v>
      </c>
      <c r="G431" s="241">
        <f ca="1">+IFERROR(INDEX('Hoja de Trabajo para listado'!$A$155:$Z$1048576,MATCH($A431,'Hoja de Trabajo para listado'!$A$155:$A$1048576,0),MATCH((CUADRO!G$4&amp;$E431),'Hoja de Trabajo para listado'!$A$151:$Z$151,0)),0)+IFERROR(INDEX('Hoja de Trabajo para listado'!$AB$155:$BA$1048576,MATCH($A431,'Hoja de Trabajo para listado'!$AB$155:$AB$1048576,0),MATCH((CUADRO!G$4&amp;$E431),'Hoja de Trabajo para listado'!$AB$151:$BA$151,0)),0)+IFERROR(INDEX('Hoja de Trabajo para listado'!$BC$155:$CB$1048576,MATCH($A431,'Hoja de Trabajo para listado'!$BC$155:$BC$1048576,0),MATCH((CUADRO!G$4&amp;$E431),'Hoja de Trabajo para listado'!$BC$151:$CB$151,0)),0)+IFERROR(INDEX('Hoja de Trabajo para listado'!$DE$153:$DG$274,MATCH($A431,'Hoja de Trabajo para listado'!$DE$153:$DE$1048576,0),MATCH((CUADRO!G$4&amp;$E431),'Hoja de Trabajo para listado'!$DE$151:$DG$151,0)),0)+IFERROR(INDEX('Hoja de Trabajo para listado'!$CD$155:$DC$1048576,MATCH($A431,'Hoja de Trabajo para listado'!$CD$155:$CD$1048576,0),MATCH((CUADRO!G$4&amp;$E431),'Hoja de Trabajo para listado'!$CD$151:$DC$151,0)),0)</f>
        <v>0</v>
      </c>
      <c r="H431" s="241">
        <f ca="1">+IFERROR(INDEX('Hoja de Trabajo para listado'!$A$155:$Z$1048576,MATCH($A431,'Hoja de Trabajo para listado'!$A$155:$A$1048576,0),MATCH((CUADRO!H$4&amp;$E431),'Hoja de Trabajo para listado'!$A$151:$Z$151,0)),0)+IFERROR(INDEX('Hoja de Trabajo para listado'!$AB$155:$BA$1048576,MATCH($A431,'Hoja de Trabajo para listado'!$AB$155:$AB$1048576,0),MATCH((CUADRO!H$4&amp;$E431),'Hoja de Trabajo para listado'!$AB$151:$BA$151,0)),0)+IFERROR(INDEX('Hoja de Trabajo para listado'!$BC$155:$CB$1048576,MATCH($A431,'Hoja de Trabajo para listado'!$BC$155:$BC$1048576,0),MATCH((CUADRO!H$4&amp;$E431),'Hoja de Trabajo para listado'!$BC$151:$CB$151,0)),0)+IFERROR(INDEX('Hoja de Trabajo para listado'!$DE$153:$DG$274,MATCH($A431,'Hoja de Trabajo para listado'!$DE$153:$DE$1048576,0),MATCH((CUADRO!H$4&amp;$E431),'Hoja de Trabajo para listado'!$DE$151:$DG$151,0)),0)+IFERROR(INDEX('Hoja de Trabajo para listado'!$CD$155:$DC$1048576,MATCH($A431,'Hoja de Trabajo para listado'!$CD$155:$CD$1048576,0),MATCH((CUADRO!H$4&amp;$E431),'Hoja de Trabajo para listado'!$CD$151:$DC$151,0)),0)</f>
        <v>0</v>
      </c>
      <c r="I431" s="241">
        <f ca="1">+IFERROR(INDEX('Hoja de Trabajo para listado'!$A$155:$Z$1048576,MATCH($A431,'Hoja de Trabajo para listado'!$A$155:$A$1048576,0),MATCH((CUADRO!I$4&amp;$E431),'Hoja de Trabajo para listado'!$A$151:$Z$151,0)),0)+IFERROR(INDEX('Hoja de Trabajo para listado'!$AB$155:$BA$1048576,MATCH($A431,'Hoja de Trabajo para listado'!$AB$155:$AB$1048576,0),MATCH((CUADRO!I$4&amp;$E431),'Hoja de Trabajo para listado'!$AB$151:$BA$151,0)),0)+IFERROR(INDEX('Hoja de Trabajo para listado'!$BC$155:$CB$1048576,MATCH($A431,'Hoja de Trabajo para listado'!$BC$155:$BC$1048576,0),MATCH((CUADRO!I$4&amp;$E431),'Hoja de Trabajo para listado'!$BC$151:$CB$151,0)),0)+IFERROR(INDEX('Hoja de Trabajo para listado'!$DE$153:$DG$274,MATCH($A431,'Hoja de Trabajo para listado'!$DE$153:$DE$1048576,0),MATCH((CUADRO!I$4&amp;$E431),'Hoja de Trabajo para listado'!$DE$151:$DG$151,0)),0)+IFERROR(INDEX('Hoja de Trabajo para listado'!$CD$155:$DC$1048576,MATCH($A431,'Hoja de Trabajo para listado'!$CD$155:$CD$1048576,0),MATCH((CUADRO!I$4&amp;$E431),'Hoja de Trabajo para listado'!$CD$151:$DC$151,0)),0)</f>
        <v>0</v>
      </c>
      <c r="J431" s="241">
        <f ca="1">+IFERROR(INDEX('Hoja de Trabajo para listado'!$A$155:$Z$1048576,MATCH($A431,'Hoja de Trabajo para listado'!$A$155:$A$1048576,0),MATCH((CUADRO!J$4&amp;$E431),'Hoja de Trabajo para listado'!$A$151:$Z$151,0)),0)+IFERROR(INDEX('Hoja de Trabajo para listado'!$AB$155:$BA$1048576,MATCH($A431,'Hoja de Trabajo para listado'!$AB$155:$AB$1048576,0),MATCH((CUADRO!J$4&amp;$E431),'Hoja de Trabajo para listado'!$AB$151:$BA$151,0)),0)+IFERROR(INDEX('Hoja de Trabajo para listado'!$BC$155:$CB$1048576,MATCH($A431,'Hoja de Trabajo para listado'!$BC$155:$BC$1048576,0),MATCH((CUADRO!J$4&amp;$E431),'Hoja de Trabajo para listado'!$BC$151:$CB$151,0)),0)+IFERROR(INDEX('Hoja de Trabajo para listado'!$DE$153:$DG$274,MATCH($A431,'Hoja de Trabajo para listado'!$DE$153:$DE$1048576,0),MATCH((CUADRO!J$4&amp;$E431),'Hoja de Trabajo para listado'!$DE$151:$DG$151,0)),0)+IFERROR(INDEX('Hoja de Trabajo para listado'!$CD$155:$DC$1048576,MATCH($A431,'Hoja de Trabajo para listado'!$CD$155:$CD$1048576,0),MATCH((CUADRO!J$4&amp;$E431),'Hoja de Trabajo para listado'!$CD$151:$DC$151,0)),0)</f>
        <v>0</v>
      </c>
      <c r="K431" s="241">
        <f ca="1">+IFERROR(INDEX('Hoja de Trabajo para listado'!$A$155:$Z$1048576,MATCH($A431,'Hoja de Trabajo para listado'!$A$155:$A$1048576,0),MATCH((CUADRO!K$4&amp;$E431),'Hoja de Trabajo para listado'!$A$151:$Z$151,0)),0)+IFERROR(INDEX('Hoja de Trabajo para listado'!$AB$155:$BA$1048576,MATCH($A431,'Hoja de Trabajo para listado'!$AB$155:$AB$1048576,0),MATCH((CUADRO!K$4&amp;$E431),'Hoja de Trabajo para listado'!$AB$151:$BA$151,0)),0)+IFERROR(INDEX('Hoja de Trabajo para listado'!$BC$155:$CB$1048576,MATCH($A431,'Hoja de Trabajo para listado'!$BC$155:$BC$1048576,0),MATCH((CUADRO!K$4&amp;$E431),'Hoja de Trabajo para listado'!$BC$151:$CB$151,0)),0)+IFERROR(INDEX('Hoja de Trabajo para listado'!$DE$153:$DG$274,MATCH($A431,'Hoja de Trabajo para listado'!$DE$153:$DE$1048576,0),MATCH((CUADRO!K$4&amp;$E431),'Hoja de Trabajo para listado'!$DE$151:$DG$151,0)),0)+IFERROR(INDEX('Hoja de Trabajo para listado'!$CD$155:$DC$1048576,MATCH($A431,'Hoja de Trabajo para listado'!$CD$155:$CD$1048576,0),MATCH((CUADRO!K$4&amp;$E431),'Hoja de Trabajo para listado'!$CD$151:$DC$151,0)),0)</f>
        <v>0</v>
      </c>
      <c r="L431" s="241">
        <f ca="1">+IFERROR(INDEX('Hoja de Trabajo para listado'!$A$155:$Z$1048576,MATCH($A431,'Hoja de Trabajo para listado'!$A$155:$A$1048576,0),MATCH((CUADRO!L$4&amp;$E431),'Hoja de Trabajo para listado'!$A$151:$Z$151,0)),0)+IFERROR(INDEX('Hoja de Trabajo para listado'!$AB$155:$BA$1048576,MATCH($A431,'Hoja de Trabajo para listado'!$AB$155:$AB$1048576,0),MATCH((CUADRO!L$4&amp;$E431),'Hoja de Trabajo para listado'!$AB$151:$BA$151,0)),0)+IFERROR(INDEX('Hoja de Trabajo para listado'!$BC$155:$CB$1048576,MATCH($A431,'Hoja de Trabajo para listado'!$BC$155:$BC$1048576,0),MATCH((CUADRO!L$4&amp;$E431),'Hoja de Trabajo para listado'!$BC$151:$CB$151,0)),0)+IFERROR(INDEX('Hoja de Trabajo para listado'!$DE$153:$DG$274,MATCH($A431,'Hoja de Trabajo para listado'!$DE$153:$DE$1048576,0),MATCH((CUADRO!L$4&amp;$E431),'Hoja de Trabajo para listado'!$DE$151:$DG$151,0)),0)+IFERROR(INDEX('Hoja de Trabajo para listado'!$CD$155:$DC$1048576,MATCH($A431,'Hoja de Trabajo para listado'!$CD$155:$CD$1048576,0),MATCH((CUADRO!L$4&amp;$E431),'Hoja de Trabajo para listado'!$CD$151:$DC$151,0)),0)</f>
        <v>0</v>
      </c>
      <c r="M431" s="241">
        <f ca="1">+IFERROR(INDEX('Hoja de Trabajo para listado'!$A$155:$Z$1048576,MATCH($A431,'Hoja de Trabajo para listado'!$A$155:$A$1048576,0),MATCH((CUADRO!M$4&amp;$E431),'Hoja de Trabajo para listado'!$A$151:$Z$151,0)),0)+IFERROR(INDEX('Hoja de Trabajo para listado'!$AB$155:$BA$1048576,MATCH($A431,'Hoja de Trabajo para listado'!$AB$155:$AB$1048576,0),MATCH((CUADRO!M$4&amp;$E431),'Hoja de Trabajo para listado'!$AB$151:$BA$151,0)),0)+IFERROR(INDEX('Hoja de Trabajo para listado'!$BC$155:$CB$1048576,MATCH($A431,'Hoja de Trabajo para listado'!$BC$155:$BC$1048576,0),MATCH((CUADRO!M$4&amp;$E431),'Hoja de Trabajo para listado'!$BC$151:$CB$151,0)),0)+IFERROR(INDEX('Hoja de Trabajo para listado'!$DE$153:$DG$274,MATCH($A431,'Hoja de Trabajo para listado'!$DE$153:$DE$1048576,0),MATCH((CUADRO!M$4&amp;$E431),'Hoja de Trabajo para listado'!$DE$151:$DG$151,0)),0)+IFERROR(INDEX('Hoja de Trabajo para listado'!$CD$155:$DC$1048576,MATCH($A431,'Hoja de Trabajo para listado'!$CD$155:$CD$1048576,0),MATCH((CUADRO!M$4&amp;$E431),'Hoja de Trabajo para listado'!$CD$151:$DC$151,0)),0)</f>
        <v>0</v>
      </c>
      <c r="N431" s="241">
        <f ca="1">+IFERROR(INDEX('Hoja de Trabajo para listado'!$A$155:$Z$1048576,MATCH($A431,'Hoja de Trabajo para listado'!$A$155:$A$1048576,0),MATCH((CUADRO!N$4&amp;$E431),'Hoja de Trabajo para listado'!$A$151:$Z$151,0)),0)+IFERROR(INDEX('Hoja de Trabajo para listado'!$AB$155:$BA$1048576,MATCH($A431,'Hoja de Trabajo para listado'!$AB$155:$AB$1048576,0),MATCH((CUADRO!N$4&amp;$E431),'Hoja de Trabajo para listado'!$AB$151:$BA$151,0)),0)+IFERROR(INDEX('Hoja de Trabajo para listado'!$BC$155:$CB$1048576,MATCH($A431,'Hoja de Trabajo para listado'!$BC$155:$BC$1048576,0),MATCH((CUADRO!N$4&amp;$E431),'Hoja de Trabajo para listado'!$BC$151:$CB$151,0)),0)+IFERROR(INDEX('Hoja de Trabajo para listado'!$DE$153:$DG$274,MATCH($A431,'Hoja de Trabajo para listado'!$DE$153:$DE$1048576,0),MATCH((CUADRO!N$4&amp;$E431),'Hoja de Trabajo para listado'!$DE$151:$DG$151,0)),0)+IFERROR(INDEX('Hoja de Trabajo para listado'!$CD$155:$DC$1048576,MATCH($A431,'Hoja de Trabajo para listado'!$CD$155:$CD$1048576,0),MATCH((CUADRO!N$4&amp;$E431),'Hoja de Trabajo para listado'!$CD$151:$DC$151,0)),0)</f>
        <v>0</v>
      </c>
      <c r="O431" s="241">
        <f ca="1">+IFERROR(INDEX('Hoja de Trabajo para listado'!$A$155:$Z$1048576,MATCH($A431,'Hoja de Trabajo para listado'!$A$155:$A$1048576,0),MATCH((CUADRO!O$4&amp;$E431),'Hoja de Trabajo para listado'!$A$151:$Z$151,0)),0)+IFERROR(INDEX('Hoja de Trabajo para listado'!$AB$155:$BA$1048576,MATCH($A431,'Hoja de Trabajo para listado'!$AB$155:$AB$1048576,0),MATCH((CUADRO!O$4&amp;$E431),'Hoja de Trabajo para listado'!$AB$151:$BA$151,0)),0)+IFERROR(INDEX('Hoja de Trabajo para listado'!$BC$155:$CB$1048576,MATCH($A431,'Hoja de Trabajo para listado'!$BC$155:$BC$1048576,0),MATCH((CUADRO!O$4&amp;$E431),'Hoja de Trabajo para listado'!$BC$151:$CB$151,0)),0)+IFERROR(INDEX('Hoja de Trabajo para listado'!$DE$153:$DG$274,MATCH($A431,'Hoja de Trabajo para listado'!$DE$153:$DE$1048576,0),MATCH((CUADRO!O$4&amp;$E431),'Hoja de Trabajo para listado'!$DE$151:$DG$151,0)),0)+IFERROR(INDEX('Hoja de Trabajo para listado'!$CD$155:$DC$1048576,MATCH($A431,'Hoja de Trabajo para listado'!$CD$155:$CD$1048576,0),MATCH((CUADRO!O$4&amp;$E431),'Hoja de Trabajo para listado'!$CD$151:$DC$151,0)),0)</f>
        <v>0</v>
      </c>
      <c r="P431" s="241">
        <f ca="1">+IFERROR(INDEX('Hoja de Trabajo para listado'!$A$155:$Z$1048576,MATCH($A431,'Hoja de Trabajo para listado'!$A$155:$A$1048576,0),MATCH((CUADRO!P$4&amp;$E431),'Hoja de Trabajo para listado'!$A$151:$Z$151,0)),0)+IFERROR(INDEX('Hoja de Trabajo para listado'!$AB$155:$BA$1048576,MATCH($A431,'Hoja de Trabajo para listado'!$AB$155:$AB$1048576,0),MATCH((CUADRO!P$4&amp;$E431),'Hoja de Trabajo para listado'!$AB$151:$BA$151,0)),0)+IFERROR(INDEX('Hoja de Trabajo para listado'!$BC$155:$CB$1048576,MATCH($A431,'Hoja de Trabajo para listado'!$BC$155:$BC$1048576,0),MATCH((CUADRO!P$4&amp;$E431),'Hoja de Trabajo para listado'!$BC$151:$CB$151,0)),0)+IFERROR(INDEX('Hoja de Trabajo para listado'!$DE$153:$DG$274,MATCH($A431,'Hoja de Trabajo para listado'!$DE$153:$DE$1048576,0),MATCH((CUADRO!P$4&amp;$E431),'Hoja de Trabajo para listado'!$DE$151:$DG$151,0)),0)+IFERROR(INDEX('Hoja de Trabajo para listado'!$CD$155:$DC$1048576,MATCH($A431,'Hoja de Trabajo para listado'!$CD$155:$CD$1048576,0),MATCH((CUADRO!P$4&amp;$E431),'Hoja de Trabajo para listado'!$CD$151:$DC$151,0)),0)</f>
        <v>0</v>
      </c>
      <c r="Q431" s="241">
        <f ca="1">+IFERROR(INDEX('Hoja de Trabajo para listado'!$A$155:$Z$1048576,MATCH($A431,'Hoja de Trabajo para listado'!$A$155:$A$1048576,0),MATCH((CUADRO!Q$4&amp;$E431),'Hoja de Trabajo para listado'!$A$151:$Z$151,0)),0)+IFERROR(INDEX('Hoja de Trabajo para listado'!$AB$155:$BA$1048576,MATCH($A431,'Hoja de Trabajo para listado'!$AB$155:$AB$1048576,0),MATCH((CUADRO!Q$4&amp;$E431),'Hoja de Trabajo para listado'!$AB$151:$BA$151,0)),0)+IFERROR(INDEX('Hoja de Trabajo para listado'!$BC$155:$CB$1048576,MATCH($A431,'Hoja de Trabajo para listado'!$BC$155:$BC$1048576,0),MATCH((CUADRO!Q$4&amp;$E431),'Hoja de Trabajo para listado'!$BC$151:$CB$151,0)),0)+IFERROR(INDEX('Hoja de Trabajo para listado'!$DE$153:$DG$274,MATCH($A431,'Hoja de Trabajo para listado'!$DE$153:$DE$1048576,0),MATCH((CUADRO!Q$4&amp;$E431),'Hoja de Trabajo para listado'!$DE$151:$DG$151,0)),0)+IFERROR(INDEX('Hoja de Trabajo para listado'!$CD$155:$DC$1048576,MATCH($A431,'Hoja de Trabajo para listado'!$CD$155:$CD$1048576,0),MATCH((CUADRO!Q$4&amp;$E431),'Hoja de Trabajo para listado'!$CD$151:$DC$151,0)),0)</f>
        <v>0</v>
      </c>
      <c r="R431" s="241">
        <f t="shared" ca="1" si="19"/>
        <v>0</v>
      </c>
      <c r="S431" s="247"/>
      <c r="T431" s="241">
        <f ca="1">+T432</f>
        <v>7545.19</v>
      </c>
      <c r="U431" s="240">
        <f t="shared" si="20"/>
        <v>1</v>
      </c>
      <c r="V431" s="327" t="str">
        <f>+VLOOKUP(A431,bd_lista!$A$3:$E$592,5,FALSE)</f>
        <v>Gobiernos Autónomos Departamentales</v>
      </c>
      <c r="W431" s="397" t="str">
        <f>+V431</f>
        <v>Gobiernos Autónomos Departamentales</v>
      </c>
      <c r="X431" s="240">
        <f>+VLOOKUP(A431,[4]Sheet1!$A$13:$D$744,4,FALSE)</f>
        <v>0</v>
      </c>
      <c r="Y431" s="240" t="e">
        <f>+VLOOKUP(X431,bd_lista!$A$3:$C$592,3,FALSE)</f>
        <v>#N/A</v>
      </c>
      <c r="Z431" s="290">
        <f>+X431</f>
        <v>0</v>
      </c>
      <c r="AA431" s="291" t="e">
        <f>+Y431</f>
        <v>#N/A</v>
      </c>
    </row>
    <row r="432" spans="1:27" customFormat="1" ht="27" hidden="1" customHeight="1">
      <c r="A432" s="32">
        <v>907</v>
      </c>
      <c r="B432" s="394"/>
      <c r="C432" s="245" t="str">
        <f>+VLOOKUP(A432,bd_lista!$A$3:$C$592,3,FALSE)</f>
        <v>Gobierno Autónomo Departamental de Santa Cruz</v>
      </c>
      <c r="D432" s="396"/>
      <c r="E432" s="242" t="s">
        <v>1304</v>
      </c>
      <c r="F432" s="241">
        <f ca="1">+IFERROR(INDEX('Hoja de Trabajo para listado'!$A$155:$Z$1048576,MATCH($A432,'Hoja de Trabajo para listado'!$A$155:$A$1048576,0),MATCH((CUADRO!F$4&amp;$E432),'Hoja de Trabajo para listado'!$A$151:$Z$151,0)),0)+IFERROR(INDEX('Hoja de Trabajo para listado'!$AB$155:$BA$1048576,MATCH($A432,'Hoja de Trabajo para listado'!$AB$155:$AB$1048576,0),MATCH((CUADRO!F$4&amp;$E432),'Hoja de Trabajo para listado'!$AB$151:$BA$151,0)),0)+IFERROR(INDEX('Hoja de Trabajo para listado'!$BC$155:$CB$1048576,MATCH($A432,'Hoja de Trabajo para listado'!$BC$155:$BC$1048576,0),MATCH((CUADRO!F$4&amp;$E432),'Hoja de Trabajo para listado'!$BC$151:$CB$151,0)),0)+IFERROR(INDEX('Hoja de Trabajo para listado'!$DE$153:$DG$274,MATCH($A432,'Hoja de Trabajo para listado'!$DE$153:$DE$1048576,0),MATCH((CUADRO!F$4&amp;$E432),'Hoja de Trabajo para listado'!$DE$151:$DG$151,0)),0)+IFERROR(INDEX('Hoja de Trabajo para listado'!$CD$155:$DC$1048576,MATCH($A432,'Hoja de Trabajo para listado'!$CD$155:$CD$1048576,0),MATCH((CUADRO!F$4&amp;$E432),'Hoja de Trabajo para listado'!$CD$151:$DC$151,0)),0)</f>
        <v>0</v>
      </c>
      <c r="G432" s="241">
        <f ca="1">+IFERROR(INDEX('Hoja de Trabajo para listado'!$A$155:$Z$1048576,MATCH($A432,'Hoja de Trabajo para listado'!$A$155:$A$1048576,0),MATCH((CUADRO!G$4&amp;$E432),'Hoja de Trabajo para listado'!$A$151:$Z$151,0)),0)+IFERROR(INDEX('Hoja de Trabajo para listado'!$AB$155:$BA$1048576,MATCH($A432,'Hoja de Trabajo para listado'!$AB$155:$AB$1048576,0),MATCH((CUADRO!G$4&amp;$E432),'Hoja de Trabajo para listado'!$AB$151:$BA$151,0)),0)+IFERROR(INDEX('Hoja de Trabajo para listado'!$BC$155:$CB$1048576,MATCH($A432,'Hoja de Trabajo para listado'!$BC$155:$BC$1048576,0),MATCH((CUADRO!G$4&amp;$E432),'Hoja de Trabajo para listado'!$BC$151:$CB$151,0)),0)+IFERROR(INDEX('Hoja de Trabajo para listado'!$DE$153:$DG$274,MATCH($A432,'Hoja de Trabajo para listado'!$DE$153:$DE$1048576,0),MATCH((CUADRO!G$4&amp;$E432),'Hoja de Trabajo para listado'!$DE$151:$DG$151,0)),0)+IFERROR(INDEX('Hoja de Trabajo para listado'!$CD$155:$DC$1048576,MATCH($A432,'Hoja de Trabajo para listado'!$CD$155:$CD$1048576,0),MATCH((CUADRO!G$4&amp;$E432),'Hoja de Trabajo para listado'!$CD$151:$DC$151,0)),0)</f>
        <v>0</v>
      </c>
      <c r="H432" s="241">
        <f ca="1">+IFERROR(INDEX('Hoja de Trabajo para listado'!$A$155:$Z$1048576,MATCH($A432,'Hoja de Trabajo para listado'!$A$155:$A$1048576,0),MATCH((CUADRO!H$4&amp;$E432),'Hoja de Trabajo para listado'!$A$151:$Z$151,0)),0)+IFERROR(INDEX('Hoja de Trabajo para listado'!$AB$155:$BA$1048576,MATCH($A432,'Hoja de Trabajo para listado'!$AB$155:$AB$1048576,0),MATCH((CUADRO!H$4&amp;$E432),'Hoja de Trabajo para listado'!$AB$151:$BA$151,0)),0)+IFERROR(INDEX('Hoja de Trabajo para listado'!$BC$155:$CB$1048576,MATCH($A432,'Hoja de Trabajo para listado'!$BC$155:$BC$1048576,0),MATCH((CUADRO!H$4&amp;$E432),'Hoja de Trabajo para listado'!$BC$151:$CB$151,0)),0)+IFERROR(INDEX('Hoja de Trabajo para listado'!$DE$153:$DG$274,MATCH($A432,'Hoja de Trabajo para listado'!$DE$153:$DE$1048576,0),MATCH((CUADRO!H$4&amp;$E432),'Hoja de Trabajo para listado'!$DE$151:$DG$151,0)),0)+IFERROR(INDEX('Hoja de Trabajo para listado'!$CD$155:$DC$1048576,MATCH($A432,'Hoja de Trabajo para listado'!$CD$155:$CD$1048576,0),MATCH((CUADRO!H$4&amp;$E432),'Hoja de Trabajo para listado'!$CD$151:$DC$151,0)),0)</f>
        <v>0</v>
      </c>
      <c r="I432" s="241">
        <f ca="1">+IFERROR(INDEX('Hoja de Trabajo para listado'!$A$155:$Z$1048576,MATCH($A432,'Hoja de Trabajo para listado'!$A$155:$A$1048576,0),MATCH((CUADRO!I$4&amp;$E432),'Hoja de Trabajo para listado'!$A$151:$Z$151,0)),0)+IFERROR(INDEX('Hoja de Trabajo para listado'!$AB$155:$BA$1048576,MATCH($A432,'Hoja de Trabajo para listado'!$AB$155:$AB$1048576,0),MATCH((CUADRO!I$4&amp;$E432),'Hoja de Trabajo para listado'!$AB$151:$BA$151,0)),0)+IFERROR(INDEX('Hoja de Trabajo para listado'!$BC$155:$CB$1048576,MATCH($A432,'Hoja de Trabajo para listado'!$BC$155:$BC$1048576,0),MATCH((CUADRO!I$4&amp;$E432),'Hoja de Trabajo para listado'!$BC$151:$CB$151,0)),0)+IFERROR(INDEX('Hoja de Trabajo para listado'!$DE$153:$DG$274,MATCH($A432,'Hoja de Trabajo para listado'!$DE$153:$DE$1048576,0),MATCH((CUADRO!I$4&amp;$E432),'Hoja de Trabajo para listado'!$DE$151:$DG$151,0)),0)+IFERROR(INDEX('Hoja de Trabajo para listado'!$CD$155:$DC$1048576,MATCH($A432,'Hoja de Trabajo para listado'!$CD$155:$CD$1048576,0),MATCH((CUADRO!I$4&amp;$E432),'Hoja de Trabajo para listado'!$CD$151:$DC$151,0)),0)</f>
        <v>0</v>
      </c>
      <c r="J432" s="241">
        <f ca="1">+IFERROR(INDEX('Hoja de Trabajo para listado'!$A$155:$Z$1048576,MATCH($A432,'Hoja de Trabajo para listado'!$A$155:$A$1048576,0),MATCH((CUADRO!J$4&amp;$E432),'Hoja de Trabajo para listado'!$A$151:$Z$151,0)),0)+IFERROR(INDEX('Hoja de Trabajo para listado'!$AB$155:$BA$1048576,MATCH($A432,'Hoja de Trabajo para listado'!$AB$155:$AB$1048576,0),MATCH((CUADRO!J$4&amp;$E432),'Hoja de Trabajo para listado'!$AB$151:$BA$151,0)),0)+IFERROR(INDEX('Hoja de Trabajo para listado'!$BC$155:$CB$1048576,MATCH($A432,'Hoja de Trabajo para listado'!$BC$155:$BC$1048576,0),MATCH((CUADRO!J$4&amp;$E432),'Hoja de Trabajo para listado'!$BC$151:$CB$151,0)),0)+IFERROR(INDEX('Hoja de Trabajo para listado'!$DE$153:$DG$274,MATCH($A432,'Hoja de Trabajo para listado'!$DE$153:$DE$1048576,0),MATCH((CUADRO!J$4&amp;$E432),'Hoja de Trabajo para listado'!$DE$151:$DG$151,0)),0)+IFERROR(INDEX('Hoja de Trabajo para listado'!$CD$155:$DC$1048576,MATCH($A432,'Hoja de Trabajo para listado'!$CD$155:$CD$1048576,0),MATCH((CUADRO!J$4&amp;$E432),'Hoja de Trabajo para listado'!$CD$151:$DC$151,0)),0)</f>
        <v>0</v>
      </c>
      <c r="K432" s="241">
        <f ca="1">+IFERROR(INDEX('Hoja de Trabajo para listado'!$A$155:$Z$1048576,MATCH($A432,'Hoja de Trabajo para listado'!$A$155:$A$1048576,0),MATCH((CUADRO!K$4&amp;$E432),'Hoja de Trabajo para listado'!$A$151:$Z$151,0)),0)+IFERROR(INDEX('Hoja de Trabajo para listado'!$AB$155:$BA$1048576,MATCH($A432,'Hoja de Trabajo para listado'!$AB$155:$AB$1048576,0),MATCH((CUADRO!K$4&amp;$E432),'Hoja de Trabajo para listado'!$AB$151:$BA$151,0)),0)+IFERROR(INDEX('Hoja de Trabajo para listado'!$BC$155:$CB$1048576,MATCH($A432,'Hoja de Trabajo para listado'!$BC$155:$BC$1048576,0),MATCH((CUADRO!K$4&amp;$E432),'Hoja de Trabajo para listado'!$BC$151:$CB$151,0)),0)+IFERROR(INDEX('Hoja de Trabajo para listado'!$DE$153:$DG$274,MATCH($A432,'Hoja de Trabajo para listado'!$DE$153:$DE$1048576,0),MATCH((CUADRO!K$4&amp;$E432),'Hoja de Trabajo para listado'!$DE$151:$DG$151,0)),0)+IFERROR(INDEX('Hoja de Trabajo para listado'!$CD$155:$DC$1048576,MATCH($A432,'Hoja de Trabajo para listado'!$CD$155:$CD$1048576,0),MATCH((CUADRO!K$4&amp;$E432),'Hoja de Trabajo para listado'!$CD$151:$DC$151,0)),0)</f>
        <v>0</v>
      </c>
      <c r="L432" s="241">
        <f ca="1">+IFERROR(INDEX('Hoja de Trabajo para listado'!$A$155:$Z$1048576,MATCH($A432,'Hoja de Trabajo para listado'!$A$155:$A$1048576,0),MATCH((CUADRO!L$4&amp;$E432),'Hoja de Trabajo para listado'!$A$151:$Z$151,0)),0)+IFERROR(INDEX('Hoja de Trabajo para listado'!$AB$155:$BA$1048576,MATCH($A432,'Hoja de Trabajo para listado'!$AB$155:$AB$1048576,0),MATCH((CUADRO!L$4&amp;$E432),'Hoja de Trabajo para listado'!$AB$151:$BA$151,0)),0)+IFERROR(INDEX('Hoja de Trabajo para listado'!$BC$155:$CB$1048576,MATCH($A432,'Hoja de Trabajo para listado'!$BC$155:$BC$1048576,0),MATCH((CUADRO!L$4&amp;$E432),'Hoja de Trabajo para listado'!$BC$151:$CB$151,0)),0)+IFERROR(INDEX('Hoja de Trabajo para listado'!$DE$153:$DG$274,MATCH($A432,'Hoja de Trabajo para listado'!$DE$153:$DE$1048576,0),MATCH((CUADRO!L$4&amp;$E432),'Hoja de Trabajo para listado'!$DE$151:$DG$151,0)),0)+IFERROR(INDEX('Hoja de Trabajo para listado'!$CD$155:$DC$1048576,MATCH($A432,'Hoja de Trabajo para listado'!$CD$155:$CD$1048576,0),MATCH((CUADRO!L$4&amp;$E432),'Hoja de Trabajo para listado'!$CD$151:$DC$151,0)),0)</f>
        <v>0</v>
      </c>
      <c r="M432" s="241">
        <f ca="1">+IFERROR(INDEX('Hoja de Trabajo para listado'!$A$155:$Z$1048576,MATCH($A432,'Hoja de Trabajo para listado'!$A$155:$A$1048576,0),MATCH((CUADRO!M$4&amp;$E432),'Hoja de Trabajo para listado'!$A$151:$Z$151,0)),0)+IFERROR(INDEX('Hoja de Trabajo para listado'!$AB$155:$BA$1048576,MATCH($A432,'Hoja de Trabajo para listado'!$AB$155:$AB$1048576,0),MATCH((CUADRO!M$4&amp;$E432),'Hoja de Trabajo para listado'!$AB$151:$BA$151,0)),0)+IFERROR(INDEX('Hoja de Trabajo para listado'!$BC$155:$CB$1048576,MATCH($A432,'Hoja de Trabajo para listado'!$BC$155:$BC$1048576,0),MATCH((CUADRO!M$4&amp;$E432),'Hoja de Trabajo para listado'!$BC$151:$CB$151,0)),0)+IFERROR(INDEX('Hoja de Trabajo para listado'!$DE$153:$DG$274,MATCH($A432,'Hoja de Trabajo para listado'!$DE$153:$DE$1048576,0),MATCH((CUADRO!M$4&amp;$E432),'Hoja de Trabajo para listado'!$DE$151:$DG$151,0)),0)+IFERROR(INDEX('Hoja de Trabajo para listado'!$CD$155:$DC$1048576,MATCH($A432,'Hoja de Trabajo para listado'!$CD$155:$CD$1048576,0),MATCH((CUADRO!M$4&amp;$E432),'Hoja de Trabajo para listado'!$CD$151:$DC$151,0)),0)</f>
        <v>0</v>
      </c>
      <c r="N432" s="241">
        <f ca="1">+IFERROR(INDEX('Hoja de Trabajo para listado'!$A$155:$Z$1048576,MATCH($A432,'Hoja de Trabajo para listado'!$A$155:$A$1048576,0),MATCH((CUADRO!N$4&amp;$E432),'Hoja de Trabajo para listado'!$A$151:$Z$151,0)),0)+IFERROR(INDEX('Hoja de Trabajo para listado'!$AB$155:$BA$1048576,MATCH($A432,'Hoja de Trabajo para listado'!$AB$155:$AB$1048576,0),MATCH((CUADRO!N$4&amp;$E432),'Hoja de Trabajo para listado'!$AB$151:$BA$151,0)),0)+IFERROR(INDEX('Hoja de Trabajo para listado'!$BC$155:$CB$1048576,MATCH($A432,'Hoja de Trabajo para listado'!$BC$155:$BC$1048576,0),MATCH((CUADRO!N$4&amp;$E432),'Hoja de Trabajo para listado'!$BC$151:$CB$151,0)),0)+IFERROR(INDEX('Hoja de Trabajo para listado'!$DE$153:$DG$274,MATCH($A432,'Hoja de Trabajo para listado'!$DE$153:$DE$1048576,0),MATCH((CUADRO!N$4&amp;$E432),'Hoja de Trabajo para listado'!$DE$151:$DG$151,0)),0)+IFERROR(INDEX('Hoja de Trabajo para listado'!$CD$155:$DC$1048576,MATCH($A432,'Hoja de Trabajo para listado'!$CD$155:$CD$1048576,0),MATCH((CUADRO!N$4&amp;$E432),'Hoja de Trabajo para listado'!$CD$151:$DC$151,0)),0)</f>
        <v>100</v>
      </c>
      <c r="O432" s="241">
        <f ca="1">+IFERROR(INDEX('Hoja de Trabajo para listado'!$A$155:$Z$1048576,MATCH($A432,'Hoja de Trabajo para listado'!$A$155:$A$1048576,0),MATCH((CUADRO!O$4&amp;$E432),'Hoja de Trabajo para listado'!$A$151:$Z$151,0)),0)+IFERROR(INDEX('Hoja de Trabajo para listado'!$AB$155:$BA$1048576,MATCH($A432,'Hoja de Trabajo para listado'!$AB$155:$AB$1048576,0),MATCH((CUADRO!O$4&amp;$E432),'Hoja de Trabajo para listado'!$AB$151:$BA$151,0)),0)+IFERROR(INDEX('Hoja de Trabajo para listado'!$BC$155:$CB$1048576,MATCH($A432,'Hoja de Trabajo para listado'!$BC$155:$BC$1048576,0),MATCH((CUADRO!O$4&amp;$E432),'Hoja de Trabajo para listado'!$BC$151:$CB$151,0)),0)+IFERROR(INDEX('Hoja de Trabajo para listado'!$DE$153:$DG$274,MATCH($A432,'Hoja de Trabajo para listado'!$DE$153:$DE$1048576,0),MATCH((CUADRO!O$4&amp;$E432),'Hoja de Trabajo para listado'!$DE$151:$DG$151,0)),0)+IFERROR(INDEX('Hoja de Trabajo para listado'!$CD$155:$DC$1048576,MATCH($A432,'Hoja de Trabajo para listado'!$CD$155:$CD$1048576,0),MATCH((CUADRO!O$4&amp;$E432),'Hoja de Trabajo para listado'!$CD$151:$DC$151,0)),0)</f>
        <v>7445.19</v>
      </c>
      <c r="P432" s="241">
        <f ca="1">+IFERROR(INDEX('Hoja de Trabajo para listado'!$A$155:$Z$1048576,MATCH($A432,'Hoja de Trabajo para listado'!$A$155:$A$1048576,0),MATCH((CUADRO!P$4&amp;$E432),'Hoja de Trabajo para listado'!$A$151:$Z$151,0)),0)+IFERROR(INDEX('Hoja de Trabajo para listado'!$AB$155:$BA$1048576,MATCH($A432,'Hoja de Trabajo para listado'!$AB$155:$AB$1048576,0),MATCH((CUADRO!P$4&amp;$E432),'Hoja de Trabajo para listado'!$AB$151:$BA$151,0)),0)+IFERROR(INDEX('Hoja de Trabajo para listado'!$BC$155:$CB$1048576,MATCH($A432,'Hoja de Trabajo para listado'!$BC$155:$BC$1048576,0),MATCH((CUADRO!P$4&amp;$E432),'Hoja de Trabajo para listado'!$BC$151:$CB$151,0)),0)+IFERROR(INDEX('Hoja de Trabajo para listado'!$DE$153:$DG$274,MATCH($A432,'Hoja de Trabajo para listado'!$DE$153:$DE$1048576,0),MATCH((CUADRO!P$4&amp;$E432),'Hoja de Trabajo para listado'!$DE$151:$DG$151,0)),0)+IFERROR(INDEX('Hoja de Trabajo para listado'!$CD$155:$DC$1048576,MATCH($A432,'Hoja de Trabajo para listado'!$CD$155:$CD$1048576,0),MATCH((CUADRO!P$4&amp;$E432),'Hoja de Trabajo para listado'!$CD$151:$DC$151,0)),0)</f>
        <v>0</v>
      </c>
      <c r="Q432" s="241">
        <f ca="1">+IFERROR(INDEX('Hoja de Trabajo para listado'!$A$155:$Z$1048576,MATCH($A432,'Hoja de Trabajo para listado'!$A$155:$A$1048576,0),MATCH((CUADRO!Q$4&amp;$E432),'Hoja de Trabajo para listado'!$A$151:$Z$151,0)),0)+IFERROR(INDEX('Hoja de Trabajo para listado'!$AB$155:$BA$1048576,MATCH($A432,'Hoja de Trabajo para listado'!$AB$155:$AB$1048576,0),MATCH((CUADRO!Q$4&amp;$E432),'Hoja de Trabajo para listado'!$AB$151:$BA$151,0)),0)+IFERROR(INDEX('Hoja de Trabajo para listado'!$BC$155:$CB$1048576,MATCH($A432,'Hoja de Trabajo para listado'!$BC$155:$BC$1048576,0),MATCH((CUADRO!Q$4&amp;$E432),'Hoja de Trabajo para listado'!$BC$151:$CB$151,0)),0)+IFERROR(INDEX('Hoja de Trabajo para listado'!$DE$153:$DG$274,MATCH($A432,'Hoja de Trabajo para listado'!$DE$153:$DE$1048576,0),MATCH((CUADRO!Q$4&amp;$E432),'Hoja de Trabajo para listado'!$DE$151:$DG$151,0)),0)+IFERROR(INDEX('Hoja de Trabajo para listado'!$CD$155:$DC$1048576,MATCH($A432,'Hoja de Trabajo para listado'!$CD$155:$CD$1048576,0),MATCH((CUADRO!Q$4&amp;$E432),'Hoja de Trabajo para listado'!$CD$151:$DC$151,0)),0)</f>
        <v>0</v>
      </c>
      <c r="R432" s="241">
        <f t="shared" ca="1" si="19"/>
        <v>7545.19</v>
      </c>
      <c r="S432" s="247">
        <f ca="1">+R431+R432</f>
        <v>7545.19</v>
      </c>
      <c r="T432" s="241">
        <f ca="1">+S432</f>
        <v>7545.19</v>
      </c>
      <c r="U432" s="240">
        <f t="shared" si="20"/>
        <v>2</v>
      </c>
      <c r="V432" s="327" t="str">
        <f>+VLOOKUP(A432,bd_lista!$A$3:$E$592,5,FALSE)</f>
        <v>Gobiernos Autónomos Departamentales</v>
      </c>
      <c r="W432" s="398"/>
      <c r="X432" s="240">
        <f>+VLOOKUP(A432,[4]Sheet1!$A$13:$D$744,4,FALSE)</f>
        <v>0</v>
      </c>
      <c r="Y432" s="240" t="e">
        <f>+VLOOKUP(X432,bd_lista!$A$3:$C$592,3,FALSE)</f>
        <v>#N/A</v>
      </c>
      <c r="Z432" s="288"/>
      <c r="AA432" s="289"/>
    </row>
    <row r="433" spans="1:27" customFormat="1" ht="27" hidden="1" customHeight="1">
      <c r="A433" s="32">
        <v>908</v>
      </c>
      <c r="B433" s="393">
        <f>+A433</f>
        <v>908</v>
      </c>
      <c r="C433" s="245" t="str">
        <f>+VLOOKUP(A433,bd_lista!$A$3:$C$592,3,FALSE)</f>
        <v>Gobierno Autónomo Departamental del Beni</v>
      </c>
      <c r="D433" s="395" t="str">
        <f>+C433</f>
        <v>Gobierno Autónomo Departamental del Beni</v>
      </c>
      <c r="E433" s="240" t="s">
        <v>1303</v>
      </c>
      <c r="F433" s="241">
        <f ca="1">+IFERROR(INDEX('Hoja de Trabajo para listado'!$A$155:$Z$1048576,MATCH($A433,'Hoja de Trabajo para listado'!$A$155:$A$1048576,0),MATCH((CUADRO!F$4&amp;$E433),'Hoja de Trabajo para listado'!$A$151:$Z$151,0)),0)+IFERROR(INDEX('Hoja de Trabajo para listado'!$AB$155:$BA$1048576,MATCH($A433,'Hoja de Trabajo para listado'!$AB$155:$AB$1048576,0),MATCH((CUADRO!F$4&amp;$E433),'Hoja de Trabajo para listado'!$AB$151:$BA$151,0)),0)+IFERROR(INDEX('Hoja de Trabajo para listado'!$BC$155:$CB$1048576,MATCH($A433,'Hoja de Trabajo para listado'!$BC$155:$BC$1048576,0),MATCH((CUADRO!F$4&amp;$E433),'Hoja de Trabajo para listado'!$BC$151:$CB$151,0)),0)+IFERROR(INDEX('Hoja de Trabajo para listado'!$DE$153:$DG$274,MATCH($A433,'Hoja de Trabajo para listado'!$DE$153:$DE$1048576,0),MATCH((CUADRO!F$4&amp;$E433),'Hoja de Trabajo para listado'!$DE$151:$DG$151,0)),0)+IFERROR(INDEX('Hoja de Trabajo para listado'!$CD$155:$DC$1048576,MATCH($A433,'Hoja de Trabajo para listado'!$CD$155:$CD$1048576,0),MATCH((CUADRO!F$4&amp;$E433),'Hoja de Trabajo para listado'!$CD$151:$DC$151,0)),0)</f>
        <v>0</v>
      </c>
      <c r="G433" s="241">
        <f ca="1">+IFERROR(INDEX('Hoja de Trabajo para listado'!$A$155:$Z$1048576,MATCH($A433,'Hoja de Trabajo para listado'!$A$155:$A$1048576,0),MATCH((CUADRO!G$4&amp;$E433),'Hoja de Trabajo para listado'!$A$151:$Z$151,0)),0)+IFERROR(INDEX('Hoja de Trabajo para listado'!$AB$155:$BA$1048576,MATCH($A433,'Hoja de Trabajo para listado'!$AB$155:$AB$1048576,0),MATCH((CUADRO!G$4&amp;$E433),'Hoja de Trabajo para listado'!$AB$151:$BA$151,0)),0)+IFERROR(INDEX('Hoja de Trabajo para listado'!$BC$155:$CB$1048576,MATCH($A433,'Hoja de Trabajo para listado'!$BC$155:$BC$1048576,0),MATCH((CUADRO!G$4&amp;$E433),'Hoja de Trabajo para listado'!$BC$151:$CB$151,0)),0)+IFERROR(INDEX('Hoja de Trabajo para listado'!$DE$153:$DG$274,MATCH($A433,'Hoja de Trabajo para listado'!$DE$153:$DE$1048576,0),MATCH((CUADRO!G$4&amp;$E433),'Hoja de Trabajo para listado'!$DE$151:$DG$151,0)),0)+IFERROR(INDEX('Hoja de Trabajo para listado'!$CD$155:$DC$1048576,MATCH($A433,'Hoja de Trabajo para listado'!$CD$155:$CD$1048576,0),MATCH((CUADRO!G$4&amp;$E433),'Hoja de Trabajo para listado'!$CD$151:$DC$151,0)),0)</f>
        <v>0</v>
      </c>
      <c r="H433" s="241">
        <f ca="1">+IFERROR(INDEX('Hoja de Trabajo para listado'!$A$155:$Z$1048576,MATCH($A433,'Hoja de Trabajo para listado'!$A$155:$A$1048576,0),MATCH((CUADRO!H$4&amp;$E433),'Hoja de Trabajo para listado'!$A$151:$Z$151,0)),0)+IFERROR(INDEX('Hoja de Trabajo para listado'!$AB$155:$BA$1048576,MATCH($A433,'Hoja de Trabajo para listado'!$AB$155:$AB$1048576,0),MATCH((CUADRO!H$4&amp;$E433),'Hoja de Trabajo para listado'!$AB$151:$BA$151,0)),0)+IFERROR(INDEX('Hoja de Trabajo para listado'!$BC$155:$CB$1048576,MATCH($A433,'Hoja de Trabajo para listado'!$BC$155:$BC$1048576,0),MATCH((CUADRO!H$4&amp;$E433),'Hoja de Trabajo para listado'!$BC$151:$CB$151,0)),0)+IFERROR(INDEX('Hoja de Trabajo para listado'!$DE$153:$DG$274,MATCH($A433,'Hoja de Trabajo para listado'!$DE$153:$DE$1048576,0),MATCH((CUADRO!H$4&amp;$E433),'Hoja de Trabajo para listado'!$DE$151:$DG$151,0)),0)+IFERROR(INDEX('Hoja de Trabajo para listado'!$CD$155:$DC$1048576,MATCH($A433,'Hoja de Trabajo para listado'!$CD$155:$CD$1048576,0),MATCH((CUADRO!H$4&amp;$E433),'Hoja de Trabajo para listado'!$CD$151:$DC$151,0)),0)</f>
        <v>0</v>
      </c>
      <c r="I433" s="241">
        <f ca="1">+IFERROR(INDEX('Hoja de Trabajo para listado'!$A$155:$Z$1048576,MATCH($A433,'Hoja de Trabajo para listado'!$A$155:$A$1048576,0),MATCH((CUADRO!I$4&amp;$E433),'Hoja de Trabajo para listado'!$A$151:$Z$151,0)),0)+IFERROR(INDEX('Hoja de Trabajo para listado'!$AB$155:$BA$1048576,MATCH($A433,'Hoja de Trabajo para listado'!$AB$155:$AB$1048576,0),MATCH((CUADRO!I$4&amp;$E433),'Hoja de Trabajo para listado'!$AB$151:$BA$151,0)),0)+IFERROR(INDEX('Hoja de Trabajo para listado'!$BC$155:$CB$1048576,MATCH($A433,'Hoja de Trabajo para listado'!$BC$155:$BC$1048576,0),MATCH((CUADRO!I$4&amp;$E433),'Hoja de Trabajo para listado'!$BC$151:$CB$151,0)),0)+IFERROR(INDEX('Hoja de Trabajo para listado'!$DE$153:$DG$274,MATCH($A433,'Hoja de Trabajo para listado'!$DE$153:$DE$1048576,0),MATCH((CUADRO!I$4&amp;$E433),'Hoja de Trabajo para listado'!$DE$151:$DG$151,0)),0)+IFERROR(INDEX('Hoja de Trabajo para listado'!$CD$155:$DC$1048576,MATCH($A433,'Hoja de Trabajo para listado'!$CD$155:$CD$1048576,0),MATCH((CUADRO!I$4&amp;$E433),'Hoja de Trabajo para listado'!$CD$151:$DC$151,0)),0)</f>
        <v>0</v>
      </c>
      <c r="J433" s="241">
        <f ca="1">+IFERROR(INDEX('Hoja de Trabajo para listado'!$A$155:$Z$1048576,MATCH($A433,'Hoja de Trabajo para listado'!$A$155:$A$1048576,0),MATCH((CUADRO!J$4&amp;$E433),'Hoja de Trabajo para listado'!$A$151:$Z$151,0)),0)+IFERROR(INDEX('Hoja de Trabajo para listado'!$AB$155:$BA$1048576,MATCH($A433,'Hoja de Trabajo para listado'!$AB$155:$AB$1048576,0),MATCH((CUADRO!J$4&amp;$E433),'Hoja de Trabajo para listado'!$AB$151:$BA$151,0)),0)+IFERROR(INDEX('Hoja de Trabajo para listado'!$BC$155:$CB$1048576,MATCH($A433,'Hoja de Trabajo para listado'!$BC$155:$BC$1048576,0),MATCH((CUADRO!J$4&amp;$E433),'Hoja de Trabajo para listado'!$BC$151:$CB$151,0)),0)+IFERROR(INDEX('Hoja de Trabajo para listado'!$DE$153:$DG$274,MATCH($A433,'Hoja de Trabajo para listado'!$DE$153:$DE$1048576,0),MATCH((CUADRO!J$4&amp;$E433),'Hoja de Trabajo para listado'!$DE$151:$DG$151,0)),0)+IFERROR(INDEX('Hoja de Trabajo para listado'!$CD$155:$DC$1048576,MATCH($A433,'Hoja de Trabajo para listado'!$CD$155:$CD$1048576,0),MATCH((CUADRO!J$4&amp;$E433),'Hoja de Trabajo para listado'!$CD$151:$DC$151,0)),0)</f>
        <v>0</v>
      </c>
      <c r="K433" s="241">
        <f ca="1">+IFERROR(INDEX('Hoja de Trabajo para listado'!$A$155:$Z$1048576,MATCH($A433,'Hoja de Trabajo para listado'!$A$155:$A$1048576,0),MATCH((CUADRO!K$4&amp;$E433),'Hoja de Trabajo para listado'!$A$151:$Z$151,0)),0)+IFERROR(INDEX('Hoja de Trabajo para listado'!$AB$155:$BA$1048576,MATCH($A433,'Hoja de Trabajo para listado'!$AB$155:$AB$1048576,0),MATCH((CUADRO!K$4&amp;$E433),'Hoja de Trabajo para listado'!$AB$151:$BA$151,0)),0)+IFERROR(INDEX('Hoja de Trabajo para listado'!$BC$155:$CB$1048576,MATCH($A433,'Hoja de Trabajo para listado'!$BC$155:$BC$1048576,0),MATCH((CUADRO!K$4&amp;$E433),'Hoja de Trabajo para listado'!$BC$151:$CB$151,0)),0)+IFERROR(INDEX('Hoja de Trabajo para listado'!$DE$153:$DG$274,MATCH($A433,'Hoja de Trabajo para listado'!$DE$153:$DE$1048576,0),MATCH((CUADRO!K$4&amp;$E433),'Hoja de Trabajo para listado'!$DE$151:$DG$151,0)),0)+IFERROR(INDEX('Hoja de Trabajo para listado'!$CD$155:$DC$1048576,MATCH($A433,'Hoja de Trabajo para listado'!$CD$155:$CD$1048576,0),MATCH((CUADRO!K$4&amp;$E433),'Hoja de Trabajo para listado'!$CD$151:$DC$151,0)),0)</f>
        <v>0</v>
      </c>
      <c r="L433" s="241">
        <f ca="1">+IFERROR(INDEX('Hoja de Trabajo para listado'!$A$155:$Z$1048576,MATCH($A433,'Hoja de Trabajo para listado'!$A$155:$A$1048576,0),MATCH((CUADRO!L$4&amp;$E433),'Hoja de Trabajo para listado'!$A$151:$Z$151,0)),0)+IFERROR(INDEX('Hoja de Trabajo para listado'!$AB$155:$BA$1048576,MATCH($A433,'Hoja de Trabajo para listado'!$AB$155:$AB$1048576,0),MATCH((CUADRO!L$4&amp;$E433),'Hoja de Trabajo para listado'!$AB$151:$BA$151,0)),0)+IFERROR(INDEX('Hoja de Trabajo para listado'!$BC$155:$CB$1048576,MATCH($A433,'Hoja de Trabajo para listado'!$BC$155:$BC$1048576,0),MATCH((CUADRO!L$4&amp;$E433),'Hoja de Trabajo para listado'!$BC$151:$CB$151,0)),0)+IFERROR(INDEX('Hoja de Trabajo para listado'!$DE$153:$DG$274,MATCH($A433,'Hoja de Trabajo para listado'!$DE$153:$DE$1048576,0),MATCH((CUADRO!L$4&amp;$E433),'Hoja de Trabajo para listado'!$DE$151:$DG$151,0)),0)+IFERROR(INDEX('Hoja de Trabajo para listado'!$CD$155:$DC$1048576,MATCH($A433,'Hoja de Trabajo para listado'!$CD$155:$CD$1048576,0),MATCH((CUADRO!L$4&amp;$E433),'Hoja de Trabajo para listado'!$CD$151:$DC$151,0)),0)</f>
        <v>0</v>
      </c>
      <c r="M433" s="241">
        <f ca="1">+IFERROR(INDEX('Hoja de Trabajo para listado'!$A$155:$Z$1048576,MATCH($A433,'Hoja de Trabajo para listado'!$A$155:$A$1048576,0),MATCH((CUADRO!M$4&amp;$E433),'Hoja de Trabajo para listado'!$A$151:$Z$151,0)),0)+IFERROR(INDEX('Hoja de Trabajo para listado'!$AB$155:$BA$1048576,MATCH($A433,'Hoja de Trabajo para listado'!$AB$155:$AB$1048576,0),MATCH((CUADRO!M$4&amp;$E433),'Hoja de Trabajo para listado'!$AB$151:$BA$151,0)),0)+IFERROR(INDEX('Hoja de Trabajo para listado'!$BC$155:$CB$1048576,MATCH($A433,'Hoja de Trabajo para listado'!$BC$155:$BC$1048576,0),MATCH((CUADRO!M$4&amp;$E433),'Hoja de Trabajo para listado'!$BC$151:$CB$151,0)),0)+IFERROR(INDEX('Hoja de Trabajo para listado'!$DE$153:$DG$274,MATCH($A433,'Hoja de Trabajo para listado'!$DE$153:$DE$1048576,0),MATCH((CUADRO!M$4&amp;$E433),'Hoja de Trabajo para listado'!$DE$151:$DG$151,0)),0)+IFERROR(INDEX('Hoja de Trabajo para listado'!$CD$155:$DC$1048576,MATCH($A433,'Hoja de Trabajo para listado'!$CD$155:$CD$1048576,0),MATCH((CUADRO!M$4&amp;$E433),'Hoja de Trabajo para listado'!$CD$151:$DC$151,0)),0)</f>
        <v>0</v>
      </c>
      <c r="N433" s="241">
        <f ca="1">+IFERROR(INDEX('Hoja de Trabajo para listado'!$A$155:$Z$1048576,MATCH($A433,'Hoja de Trabajo para listado'!$A$155:$A$1048576,0),MATCH((CUADRO!N$4&amp;$E433),'Hoja de Trabajo para listado'!$A$151:$Z$151,0)),0)+IFERROR(INDEX('Hoja de Trabajo para listado'!$AB$155:$BA$1048576,MATCH($A433,'Hoja de Trabajo para listado'!$AB$155:$AB$1048576,0),MATCH((CUADRO!N$4&amp;$E433),'Hoja de Trabajo para listado'!$AB$151:$BA$151,0)),0)+IFERROR(INDEX('Hoja de Trabajo para listado'!$BC$155:$CB$1048576,MATCH($A433,'Hoja de Trabajo para listado'!$BC$155:$BC$1048576,0),MATCH((CUADRO!N$4&amp;$E433),'Hoja de Trabajo para listado'!$BC$151:$CB$151,0)),0)+IFERROR(INDEX('Hoja de Trabajo para listado'!$DE$153:$DG$274,MATCH($A433,'Hoja de Trabajo para listado'!$DE$153:$DE$1048576,0),MATCH((CUADRO!N$4&amp;$E433),'Hoja de Trabajo para listado'!$DE$151:$DG$151,0)),0)+IFERROR(INDEX('Hoja de Trabajo para listado'!$CD$155:$DC$1048576,MATCH($A433,'Hoja de Trabajo para listado'!$CD$155:$CD$1048576,0),MATCH((CUADRO!N$4&amp;$E433),'Hoja de Trabajo para listado'!$CD$151:$DC$151,0)),0)</f>
        <v>0</v>
      </c>
      <c r="O433" s="241">
        <f ca="1">+IFERROR(INDEX('Hoja de Trabajo para listado'!$A$155:$Z$1048576,MATCH($A433,'Hoja de Trabajo para listado'!$A$155:$A$1048576,0),MATCH((CUADRO!O$4&amp;$E433),'Hoja de Trabajo para listado'!$A$151:$Z$151,0)),0)+IFERROR(INDEX('Hoja de Trabajo para listado'!$AB$155:$BA$1048576,MATCH($A433,'Hoja de Trabajo para listado'!$AB$155:$AB$1048576,0),MATCH((CUADRO!O$4&amp;$E433),'Hoja de Trabajo para listado'!$AB$151:$BA$151,0)),0)+IFERROR(INDEX('Hoja de Trabajo para listado'!$BC$155:$CB$1048576,MATCH($A433,'Hoja de Trabajo para listado'!$BC$155:$BC$1048576,0),MATCH((CUADRO!O$4&amp;$E433),'Hoja de Trabajo para listado'!$BC$151:$CB$151,0)),0)+IFERROR(INDEX('Hoja de Trabajo para listado'!$DE$153:$DG$274,MATCH($A433,'Hoja de Trabajo para listado'!$DE$153:$DE$1048576,0),MATCH((CUADRO!O$4&amp;$E433),'Hoja de Trabajo para listado'!$DE$151:$DG$151,0)),0)+IFERROR(INDEX('Hoja de Trabajo para listado'!$CD$155:$DC$1048576,MATCH($A433,'Hoja de Trabajo para listado'!$CD$155:$CD$1048576,0),MATCH((CUADRO!O$4&amp;$E433),'Hoja de Trabajo para listado'!$CD$151:$DC$151,0)),0)</f>
        <v>0</v>
      </c>
      <c r="P433" s="241">
        <f ca="1">+IFERROR(INDEX('Hoja de Trabajo para listado'!$A$155:$Z$1048576,MATCH($A433,'Hoja de Trabajo para listado'!$A$155:$A$1048576,0),MATCH((CUADRO!P$4&amp;$E433),'Hoja de Trabajo para listado'!$A$151:$Z$151,0)),0)+IFERROR(INDEX('Hoja de Trabajo para listado'!$AB$155:$BA$1048576,MATCH($A433,'Hoja de Trabajo para listado'!$AB$155:$AB$1048576,0),MATCH((CUADRO!P$4&amp;$E433),'Hoja de Trabajo para listado'!$AB$151:$BA$151,0)),0)+IFERROR(INDEX('Hoja de Trabajo para listado'!$BC$155:$CB$1048576,MATCH($A433,'Hoja de Trabajo para listado'!$BC$155:$BC$1048576,0),MATCH((CUADRO!P$4&amp;$E433),'Hoja de Trabajo para listado'!$BC$151:$CB$151,0)),0)+IFERROR(INDEX('Hoja de Trabajo para listado'!$DE$153:$DG$274,MATCH($A433,'Hoja de Trabajo para listado'!$DE$153:$DE$1048576,0),MATCH((CUADRO!P$4&amp;$E433),'Hoja de Trabajo para listado'!$DE$151:$DG$151,0)),0)+IFERROR(INDEX('Hoja de Trabajo para listado'!$CD$155:$DC$1048576,MATCH($A433,'Hoja de Trabajo para listado'!$CD$155:$CD$1048576,0),MATCH((CUADRO!P$4&amp;$E433),'Hoja de Trabajo para listado'!$CD$151:$DC$151,0)),0)</f>
        <v>0</v>
      </c>
      <c r="Q433" s="241">
        <f ca="1">+IFERROR(INDEX('Hoja de Trabajo para listado'!$A$155:$Z$1048576,MATCH($A433,'Hoja de Trabajo para listado'!$A$155:$A$1048576,0),MATCH((CUADRO!Q$4&amp;$E433),'Hoja de Trabajo para listado'!$A$151:$Z$151,0)),0)+IFERROR(INDEX('Hoja de Trabajo para listado'!$AB$155:$BA$1048576,MATCH($A433,'Hoja de Trabajo para listado'!$AB$155:$AB$1048576,0),MATCH((CUADRO!Q$4&amp;$E433),'Hoja de Trabajo para listado'!$AB$151:$BA$151,0)),0)+IFERROR(INDEX('Hoja de Trabajo para listado'!$BC$155:$CB$1048576,MATCH($A433,'Hoja de Trabajo para listado'!$BC$155:$BC$1048576,0),MATCH((CUADRO!Q$4&amp;$E433),'Hoja de Trabajo para listado'!$BC$151:$CB$151,0)),0)+IFERROR(INDEX('Hoja de Trabajo para listado'!$DE$153:$DG$274,MATCH($A433,'Hoja de Trabajo para listado'!$DE$153:$DE$1048576,0),MATCH((CUADRO!Q$4&amp;$E433),'Hoja de Trabajo para listado'!$DE$151:$DG$151,0)),0)+IFERROR(INDEX('Hoja de Trabajo para listado'!$CD$155:$DC$1048576,MATCH($A433,'Hoja de Trabajo para listado'!$CD$155:$CD$1048576,0),MATCH((CUADRO!Q$4&amp;$E433),'Hoja de Trabajo para listado'!$CD$151:$DC$151,0)),0)</f>
        <v>0</v>
      </c>
      <c r="R433" s="241">
        <f t="shared" ca="1" si="19"/>
        <v>0</v>
      </c>
      <c r="S433" s="247"/>
      <c r="T433" s="241">
        <f ca="1">+T434</f>
        <v>49</v>
      </c>
      <c r="U433" s="240">
        <f t="shared" si="20"/>
        <v>1</v>
      </c>
      <c r="V433" s="327" t="str">
        <f>+VLOOKUP(A433,bd_lista!$A$3:$E$592,5,FALSE)</f>
        <v>Gobiernos Autónomos Departamentales</v>
      </c>
      <c r="W433" s="397" t="str">
        <f>+V433</f>
        <v>Gobiernos Autónomos Departamentales</v>
      </c>
      <c r="X433" s="240">
        <f>+VLOOKUP(A433,[4]Sheet1!$A$13:$D$744,4,FALSE)</f>
        <v>0</v>
      </c>
      <c r="Y433" s="240" t="e">
        <f>+VLOOKUP(X433,bd_lista!$A$3:$C$592,3,FALSE)</f>
        <v>#N/A</v>
      </c>
      <c r="Z433" s="290">
        <f>+X433</f>
        <v>0</v>
      </c>
      <c r="AA433" s="291" t="e">
        <f>+Y433</f>
        <v>#N/A</v>
      </c>
    </row>
    <row r="434" spans="1:27" customFormat="1" ht="27" hidden="1" customHeight="1">
      <c r="A434" s="32">
        <v>908</v>
      </c>
      <c r="B434" s="394"/>
      <c r="C434" s="245" t="str">
        <f>+VLOOKUP(A434,bd_lista!$A$3:$C$592,3,FALSE)</f>
        <v>Gobierno Autónomo Departamental del Beni</v>
      </c>
      <c r="D434" s="396"/>
      <c r="E434" s="242" t="s">
        <v>1304</v>
      </c>
      <c r="F434" s="241">
        <f ca="1">+IFERROR(INDEX('Hoja de Trabajo para listado'!$A$155:$Z$1048576,MATCH($A434,'Hoja de Trabajo para listado'!$A$155:$A$1048576,0),MATCH((CUADRO!F$4&amp;$E434),'Hoja de Trabajo para listado'!$A$151:$Z$151,0)),0)+IFERROR(INDEX('Hoja de Trabajo para listado'!$AB$155:$BA$1048576,MATCH($A434,'Hoja de Trabajo para listado'!$AB$155:$AB$1048576,0),MATCH((CUADRO!F$4&amp;$E434),'Hoja de Trabajo para listado'!$AB$151:$BA$151,0)),0)+IFERROR(INDEX('Hoja de Trabajo para listado'!$BC$155:$CB$1048576,MATCH($A434,'Hoja de Trabajo para listado'!$BC$155:$BC$1048576,0),MATCH((CUADRO!F$4&amp;$E434),'Hoja de Trabajo para listado'!$BC$151:$CB$151,0)),0)+IFERROR(INDEX('Hoja de Trabajo para listado'!$DE$153:$DG$274,MATCH($A434,'Hoja de Trabajo para listado'!$DE$153:$DE$1048576,0),MATCH((CUADRO!F$4&amp;$E434),'Hoja de Trabajo para listado'!$DE$151:$DG$151,0)),0)+IFERROR(INDEX('Hoja de Trabajo para listado'!$CD$155:$DC$1048576,MATCH($A434,'Hoja de Trabajo para listado'!$CD$155:$CD$1048576,0),MATCH((CUADRO!F$4&amp;$E434),'Hoja de Trabajo para listado'!$CD$151:$DC$151,0)),0)</f>
        <v>0</v>
      </c>
      <c r="G434" s="241">
        <f ca="1">+IFERROR(INDEX('Hoja de Trabajo para listado'!$A$155:$Z$1048576,MATCH($A434,'Hoja de Trabajo para listado'!$A$155:$A$1048576,0),MATCH((CUADRO!G$4&amp;$E434),'Hoja de Trabajo para listado'!$A$151:$Z$151,0)),0)+IFERROR(INDEX('Hoja de Trabajo para listado'!$AB$155:$BA$1048576,MATCH($A434,'Hoja de Trabajo para listado'!$AB$155:$AB$1048576,0),MATCH((CUADRO!G$4&amp;$E434),'Hoja de Trabajo para listado'!$AB$151:$BA$151,0)),0)+IFERROR(INDEX('Hoja de Trabajo para listado'!$BC$155:$CB$1048576,MATCH($A434,'Hoja de Trabajo para listado'!$BC$155:$BC$1048576,0),MATCH((CUADRO!G$4&amp;$E434),'Hoja de Trabajo para listado'!$BC$151:$CB$151,0)),0)+IFERROR(INDEX('Hoja de Trabajo para listado'!$DE$153:$DG$274,MATCH($A434,'Hoja de Trabajo para listado'!$DE$153:$DE$1048576,0),MATCH((CUADRO!G$4&amp;$E434),'Hoja de Trabajo para listado'!$DE$151:$DG$151,0)),0)+IFERROR(INDEX('Hoja de Trabajo para listado'!$CD$155:$DC$1048576,MATCH($A434,'Hoja de Trabajo para listado'!$CD$155:$CD$1048576,0),MATCH((CUADRO!G$4&amp;$E434),'Hoja de Trabajo para listado'!$CD$151:$DC$151,0)),0)</f>
        <v>0</v>
      </c>
      <c r="H434" s="241">
        <f ca="1">+IFERROR(INDEX('Hoja de Trabajo para listado'!$A$155:$Z$1048576,MATCH($A434,'Hoja de Trabajo para listado'!$A$155:$A$1048576,0),MATCH((CUADRO!H$4&amp;$E434),'Hoja de Trabajo para listado'!$A$151:$Z$151,0)),0)+IFERROR(INDEX('Hoja de Trabajo para listado'!$AB$155:$BA$1048576,MATCH($A434,'Hoja de Trabajo para listado'!$AB$155:$AB$1048576,0),MATCH((CUADRO!H$4&amp;$E434),'Hoja de Trabajo para listado'!$AB$151:$BA$151,0)),0)+IFERROR(INDEX('Hoja de Trabajo para listado'!$BC$155:$CB$1048576,MATCH($A434,'Hoja de Trabajo para listado'!$BC$155:$BC$1048576,0),MATCH((CUADRO!H$4&amp;$E434),'Hoja de Trabajo para listado'!$BC$151:$CB$151,0)),0)+IFERROR(INDEX('Hoja de Trabajo para listado'!$DE$153:$DG$274,MATCH($A434,'Hoja de Trabajo para listado'!$DE$153:$DE$1048576,0),MATCH((CUADRO!H$4&amp;$E434),'Hoja de Trabajo para listado'!$DE$151:$DG$151,0)),0)+IFERROR(INDEX('Hoja de Trabajo para listado'!$CD$155:$DC$1048576,MATCH($A434,'Hoja de Trabajo para listado'!$CD$155:$CD$1048576,0),MATCH((CUADRO!H$4&amp;$E434),'Hoja de Trabajo para listado'!$CD$151:$DC$151,0)),0)</f>
        <v>0</v>
      </c>
      <c r="I434" s="241">
        <f ca="1">+IFERROR(INDEX('Hoja de Trabajo para listado'!$A$155:$Z$1048576,MATCH($A434,'Hoja de Trabajo para listado'!$A$155:$A$1048576,0),MATCH((CUADRO!I$4&amp;$E434),'Hoja de Trabajo para listado'!$A$151:$Z$151,0)),0)+IFERROR(INDEX('Hoja de Trabajo para listado'!$AB$155:$BA$1048576,MATCH($A434,'Hoja de Trabajo para listado'!$AB$155:$AB$1048576,0),MATCH((CUADRO!I$4&amp;$E434),'Hoja de Trabajo para listado'!$AB$151:$BA$151,0)),0)+IFERROR(INDEX('Hoja de Trabajo para listado'!$BC$155:$CB$1048576,MATCH($A434,'Hoja de Trabajo para listado'!$BC$155:$BC$1048576,0),MATCH((CUADRO!I$4&amp;$E434),'Hoja de Trabajo para listado'!$BC$151:$CB$151,0)),0)+IFERROR(INDEX('Hoja de Trabajo para listado'!$DE$153:$DG$274,MATCH($A434,'Hoja de Trabajo para listado'!$DE$153:$DE$1048576,0),MATCH((CUADRO!I$4&amp;$E434),'Hoja de Trabajo para listado'!$DE$151:$DG$151,0)),0)+IFERROR(INDEX('Hoja de Trabajo para listado'!$CD$155:$DC$1048576,MATCH($A434,'Hoja de Trabajo para listado'!$CD$155:$CD$1048576,0),MATCH((CUADRO!I$4&amp;$E434),'Hoja de Trabajo para listado'!$CD$151:$DC$151,0)),0)</f>
        <v>0</v>
      </c>
      <c r="J434" s="241">
        <f ca="1">+IFERROR(INDEX('Hoja de Trabajo para listado'!$A$155:$Z$1048576,MATCH($A434,'Hoja de Trabajo para listado'!$A$155:$A$1048576,0),MATCH((CUADRO!J$4&amp;$E434),'Hoja de Trabajo para listado'!$A$151:$Z$151,0)),0)+IFERROR(INDEX('Hoja de Trabajo para listado'!$AB$155:$BA$1048576,MATCH($A434,'Hoja de Trabajo para listado'!$AB$155:$AB$1048576,0),MATCH((CUADRO!J$4&amp;$E434),'Hoja de Trabajo para listado'!$AB$151:$BA$151,0)),0)+IFERROR(INDEX('Hoja de Trabajo para listado'!$BC$155:$CB$1048576,MATCH($A434,'Hoja de Trabajo para listado'!$BC$155:$BC$1048576,0),MATCH((CUADRO!J$4&amp;$E434),'Hoja de Trabajo para listado'!$BC$151:$CB$151,0)),0)+IFERROR(INDEX('Hoja de Trabajo para listado'!$DE$153:$DG$274,MATCH($A434,'Hoja de Trabajo para listado'!$DE$153:$DE$1048576,0),MATCH((CUADRO!J$4&amp;$E434),'Hoja de Trabajo para listado'!$DE$151:$DG$151,0)),0)+IFERROR(INDEX('Hoja de Trabajo para listado'!$CD$155:$DC$1048576,MATCH($A434,'Hoja de Trabajo para listado'!$CD$155:$CD$1048576,0),MATCH((CUADRO!J$4&amp;$E434),'Hoja de Trabajo para listado'!$CD$151:$DC$151,0)),0)</f>
        <v>0</v>
      </c>
      <c r="K434" s="241">
        <f ca="1">+IFERROR(INDEX('Hoja de Trabajo para listado'!$A$155:$Z$1048576,MATCH($A434,'Hoja de Trabajo para listado'!$A$155:$A$1048576,0),MATCH((CUADRO!K$4&amp;$E434),'Hoja de Trabajo para listado'!$A$151:$Z$151,0)),0)+IFERROR(INDEX('Hoja de Trabajo para listado'!$AB$155:$BA$1048576,MATCH($A434,'Hoja de Trabajo para listado'!$AB$155:$AB$1048576,0),MATCH((CUADRO!K$4&amp;$E434),'Hoja de Trabajo para listado'!$AB$151:$BA$151,0)),0)+IFERROR(INDEX('Hoja de Trabajo para listado'!$BC$155:$CB$1048576,MATCH($A434,'Hoja de Trabajo para listado'!$BC$155:$BC$1048576,0),MATCH((CUADRO!K$4&amp;$E434),'Hoja de Trabajo para listado'!$BC$151:$CB$151,0)),0)+IFERROR(INDEX('Hoja de Trabajo para listado'!$DE$153:$DG$274,MATCH($A434,'Hoja de Trabajo para listado'!$DE$153:$DE$1048576,0),MATCH((CUADRO!K$4&amp;$E434),'Hoja de Trabajo para listado'!$DE$151:$DG$151,0)),0)+IFERROR(INDEX('Hoja de Trabajo para listado'!$CD$155:$DC$1048576,MATCH($A434,'Hoja de Trabajo para listado'!$CD$155:$CD$1048576,0),MATCH((CUADRO!K$4&amp;$E434),'Hoja de Trabajo para listado'!$CD$151:$DC$151,0)),0)</f>
        <v>0</v>
      </c>
      <c r="L434" s="241">
        <f ca="1">+IFERROR(INDEX('Hoja de Trabajo para listado'!$A$155:$Z$1048576,MATCH($A434,'Hoja de Trabajo para listado'!$A$155:$A$1048576,0),MATCH((CUADRO!L$4&amp;$E434),'Hoja de Trabajo para listado'!$A$151:$Z$151,0)),0)+IFERROR(INDEX('Hoja de Trabajo para listado'!$AB$155:$BA$1048576,MATCH($A434,'Hoja de Trabajo para listado'!$AB$155:$AB$1048576,0),MATCH((CUADRO!L$4&amp;$E434),'Hoja de Trabajo para listado'!$AB$151:$BA$151,0)),0)+IFERROR(INDEX('Hoja de Trabajo para listado'!$BC$155:$CB$1048576,MATCH($A434,'Hoja de Trabajo para listado'!$BC$155:$BC$1048576,0),MATCH((CUADRO!L$4&amp;$E434),'Hoja de Trabajo para listado'!$BC$151:$CB$151,0)),0)+IFERROR(INDEX('Hoja de Trabajo para listado'!$DE$153:$DG$274,MATCH($A434,'Hoja de Trabajo para listado'!$DE$153:$DE$1048576,0),MATCH((CUADRO!L$4&amp;$E434),'Hoja de Trabajo para listado'!$DE$151:$DG$151,0)),0)+IFERROR(INDEX('Hoja de Trabajo para listado'!$CD$155:$DC$1048576,MATCH($A434,'Hoja de Trabajo para listado'!$CD$155:$CD$1048576,0),MATCH((CUADRO!L$4&amp;$E434),'Hoja de Trabajo para listado'!$CD$151:$DC$151,0)),0)</f>
        <v>49</v>
      </c>
      <c r="M434" s="241">
        <f ca="1">+IFERROR(INDEX('Hoja de Trabajo para listado'!$A$155:$Z$1048576,MATCH($A434,'Hoja de Trabajo para listado'!$A$155:$A$1048576,0),MATCH((CUADRO!M$4&amp;$E434),'Hoja de Trabajo para listado'!$A$151:$Z$151,0)),0)+IFERROR(INDEX('Hoja de Trabajo para listado'!$AB$155:$BA$1048576,MATCH($A434,'Hoja de Trabajo para listado'!$AB$155:$AB$1048576,0),MATCH((CUADRO!M$4&amp;$E434),'Hoja de Trabajo para listado'!$AB$151:$BA$151,0)),0)+IFERROR(INDEX('Hoja de Trabajo para listado'!$BC$155:$CB$1048576,MATCH($A434,'Hoja de Trabajo para listado'!$BC$155:$BC$1048576,0),MATCH((CUADRO!M$4&amp;$E434),'Hoja de Trabajo para listado'!$BC$151:$CB$151,0)),0)+IFERROR(INDEX('Hoja de Trabajo para listado'!$DE$153:$DG$274,MATCH($A434,'Hoja de Trabajo para listado'!$DE$153:$DE$1048576,0),MATCH((CUADRO!M$4&amp;$E434),'Hoja de Trabajo para listado'!$DE$151:$DG$151,0)),0)+IFERROR(INDEX('Hoja de Trabajo para listado'!$CD$155:$DC$1048576,MATCH($A434,'Hoja de Trabajo para listado'!$CD$155:$CD$1048576,0),MATCH((CUADRO!M$4&amp;$E434),'Hoja de Trabajo para listado'!$CD$151:$DC$151,0)),0)</f>
        <v>0</v>
      </c>
      <c r="N434" s="241">
        <f ca="1">+IFERROR(INDEX('Hoja de Trabajo para listado'!$A$155:$Z$1048576,MATCH($A434,'Hoja de Trabajo para listado'!$A$155:$A$1048576,0),MATCH((CUADRO!N$4&amp;$E434),'Hoja de Trabajo para listado'!$A$151:$Z$151,0)),0)+IFERROR(INDEX('Hoja de Trabajo para listado'!$AB$155:$BA$1048576,MATCH($A434,'Hoja de Trabajo para listado'!$AB$155:$AB$1048576,0),MATCH((CUADRO!N$4&amp;$E434),'Hoja de Trabajo para listado'!$AB$151:$BA$151,0)),0)+IFERROR(INDEX('Hoja de Trabajo para listado'!$BC$155:$CB$1048576,MATCH($A434,'Hoja de Trabajo para listado'!$BC$155:$BC$1048576,0),MATCH((CUADRO!N$4&amp;$E434),'Hoja de Trabajo para listado'!$BC$151:$CB$151,0)),0)+IFERROR(INDEX('Hoja de Trabajo para listado'!$DE$153:$DG$274,MATCH($A434,'Hoja de Trabajo para listado'!$DE$153:$DE$1048576,0),MATCH((CUADRO!N$4&amp;$E434),'Hoja de Trabajo para listado'!$DE$151:$DG$151,0)),0)+IFERROR(INDEX('Hoja de Trabajo para listado'!$CD$155:$DC$1048576,MATCH($A434,'Hoja de Trabajo para listado'!$CD$155:$CD$1048576,0),MATCH((CUADRO!N$4&amp;$E434),'Hoja de Trabajo para listado'!$CD$151:$DC$151,0)),0)</f>
        <v>0</v>
      </c>
      <c r="O434" s="241">
        <f ca="1">+IFERROR(INDEX('Hoja de Trabajo para listado'!$A$155:$Z$1048576,MATCH($A434,'Hoja de Trabajo para listado'!$A$155:$A$1048576,0),MATCH((CUADRO!O$4&amp;$E434),'Hoja de Trabajo para listado'!$A$151:$Z$151,0)),0)+IFERROR(INDEX('Hoja de Trabajo para listado'!$AB$155:$BA$1048576,MATCH($A434,'Hoja de Trabajo para listado'!$AB$155:$AB$1048576,0),MATCH((CUADRO!O$4&amp;$E434),'Hoja de Trabajo para listado'!$AB$151:$BA$151,0)),0)+IFERROR(INDEX('Hoja de Trabajo para listado'!$BC$155:$CB$1048576,MATCH($A434,'Hoja de Trabajo para listado'!$BC$155:$BC$1048576,0),MATCH((CUADRO!O$4&amp;$E434),'Hoja de Trabajo para listado'!$BC$151:$CB$151,0)),0)+IFERROR(INDEX('Hoja de Trabajo para listado'!$DE$153:$DG$274,MATCH($A434,'Hoja de Trabajo para listado'!$DE$153:$DE$1048576,0),MATCH((CUADRO!O$4&amp;$E434),'Hoja de Trabajo para listado'!$DE$151:$DG$151,0)),0)+IFERROR(INDEX('Hoja de Trabajo para listado'!$CD$155:$DC$1048576,MATCH($A434,'Hoja de Trabajo para listado'!$CD$155:$CD$1048576,0),MATCH((CUADRO!O$4&amp;$E434),'Hoja de Trabajo para listado'!$CD$151:$DC$151,0)),0)</f>
        <v>0</v>
      </c>
      <c r="P434" s="241">
        <f ca="1">+IFERROR(INDEX('Hoja de Trabajo para listado'!$A$155:$Z$1048576,MATCH($A434,'Hoja de Trabajo para listado'!$A$155:$A$1048576,0),MATCH((CUADRO!P$4&amp;$E434),'Hoja de Trabajo para listado'!$A$151:$Z$151,0)),0)+IFERROR(INDEX('Hoja de Trabajo para listado'!$AB$155:$BA$1048576,MATCH($A434,'Hoja de Trabajo para listado'!$AB$155:$AB$1048576,0),MATCH((CUADRO!P$4&amp;$E434),'Hoja de Trabajo para listado'!$AB$151:$BA$151,0)),0)+IFERROR(INDEX('Hoja de Trabajo para listado'!$BC$155:$CB$1048576,MATCH($A434,'Hoja de Trabajo para listado'!$BC$155:$BC$1048576,0),MATCH((CUADRO!P$4&amp;$E434),'Hoja de Trabajo para listado'!$BC$151:$CB$151,0)),0)+IFERROR(INDEX('Hoja de Trabajo para listado'!$DE$153:$DG$274,MATCH($A434,'Hoja de Trabajo para listado'!$DE$153:$DE$1048576,0),MATCH((CUADRO!P$4&amp;$E434),'Hoja de Trabajo para listado'!$DE$151:$DG$151,0)),0)+IFERROR(INDEX('Hoja de Trabajo para listado'!$CD$155:$DC$1048576,MATCH($A434,'Hoja de Trabajo para listado'!$CD$155:$CD$1048576,0),MATCH((CUADRO!P$4&amp;$E434),'Hoja de Trabajo para listado'!$CD$151:$DC$151,0)),0)</f>
        <v>0</v>
      </c>
      <c r="Q434" s="241">
        <f ca="1">+IFERROR(INDEX('Hoja de Trabajo para listado'!$A$155:$Z$1048576,MATCH($A434,'Hoja de Trabajo para listado'!$A$155:$A$1048576,0),MATCH((CUADRO!Q$4&amp;$E434),'Hoja de Trabajo para listado'!$A$151:$Z$151,0)),0)+IFERROR(INDEX('Hoja de Trabajo para listado'!$AB$155:$BA$1048576,MATCH($A434,'Hoja de Trabajo para listado'!$AB$155:$AB$1048576,0),MATCH((CUADRO!Q$4&amp;$E434),'Hoja de Trabajo para listado'!$AB$151:$BA$151,0)),0)+IFERROR(INDEX('Hoja de Trabajo para listado'!$BC$155:$CB$1048576,MATCH($A434,'Hoja de Trabajo para listado'!$BC$155:$BC$1048576,0),MATCH((CUADRO!Q$4&amp;$E434),'Hoja de Trabajo para listado'!$BC$151:$CB$151,0)),0)+IFERROR(INDEX('Hoja de Trabajo para listado'!$DE$153:$DG$274,MATCH($A434,'Hoja de Trabajo para listado'!$DE$153:$DE$1048576,0),MATCH((CUADRO!Q$4&amp;$E434),'Hoja de Trabajo para listado'!$DE$151:$DG$151,0)),0)+IFERROR(INDEX('Hoja de Trabajo para listado'!$CD$155:$DC$1048576,MATCH($A434,'Hoja de Trabajo para listado'!$CD$155:$CD$1048576,0),MATCH((CUADRO!Q$4&amp;$E434),'Hoja de Trabajo para listado'!$CD$151:$DC$151,0)),0)</f>
        <v>0</v>
      </c>
      <c r="R434" s="241">
        <f t="shared" ca="1" si="19"/>
        <v>49</v>
      </c>
      <c r="S434" s="247">
        <f ca="1">+R433+R434</f>
        <v>49</v>
      </c>
      <c r="T434" s="241">
        <f ca="1">+S434</f>
        <v>49</v>
      </c>
      <c r="U434" s="240">
        <f t="shared" si="20"/>
        <v>2</v>
      </c>
      <c r="V434" s="327" t="str">
        <f>+VLOOKUP(A434,bd_lista!$A$3:$E$592,5,FALSE)</f>
        <v>Gobiernos Autónomos Departamentales</v>
      </c>
      <c r="W434" s="398"/>
      <c r="X434" s="240">
        <f>+VLOOKUP(A434,[4]Sheet1!$A$13:$D$744,4,FALSE)</f>
        <v>0</v>
      </c>
      <c r="Y434" s="240" t="e">
        <f>+VLOOKUP(X434,bd_lista!$A$3:$C$592,3,FALSE)</f>
        <v>#N/A</v>
      </c>
      <c r="Z434" s="288"/>
      <c r="AA434" s="289"/>
    </row>
    <row r="435" spans="1:27" customFormat="1" ht="27" hidden="1" customHeight="1">
      <c r="A435" s="32">
        <v>909</v>
      </c>
      <c r="B435" s="393">
        <f>+A435</f>
        <v>909</v>
      </c>
      <c r="C435" s="245" t="str">
        <f>+VLOOKUP(A435,bd_lista!$A$3:$C$592,3,FALSE)</f>
        <v>Gobierno Autónomo Departamental de Pando</v>
      </c>
      <c r="D435" s="395" t="str">
        <f>+C435</f>
        <v>Gobierno Autónomo Departamental de Pando</v>
      </c>
      <c r="E435" s="240" t="s">
        <v>1303</v>
      </c>
      <c r="F435" s="241">
        <f ca="1">+IFERROR(INDEX('Hoja de Trabajo para listado'!$A$155:$Z$1048576,MATCH($A435,'Hoja de Trabajo para listado'!$A$155:$A$1048576,0),MATCH((CUADRO!F$4&amp;$E435),'Hoja de Trabajo para listado'!$A$151:$Z$151,0)),0)+IFERROR(INDEX('Hoja de Trabajo para listado'!$AB$155:$BA$1048576,MATCH($A435,'Hoja de Trabajo para listado'!$AB$155:$AB$1048576,0),MATCH((CUADRO!F$4&amp;$E435),'Hoja de Trabajo para listado'!$AB$151:$BA$151,0)),0)+IFERROR(INDEX('Hoja de Trabajo para listado'!$BC$155:$CB$1048576,MATCH($A435,'Hoja de Trabajo para listado'!$BC$155:$BC$1048576,0),MATCH((CUADRO!F$4&amp;$E435),'Hoja de Trabajo para listado'!$BC$151:$CB$151,0)),0)+IFERROR(INDEX('Hoja de Trabajo para listado'!$DE$153:$DG$274,MATCH($A435,'Hoja de Trabajo para listado'!$DE$153:$DE$1048576,0),MATCH((CUADRO!F$4&amp;$E435),'Hoja de Trabajo para listado'!$DE$151:$DG$151,0)),0)+IFERROR(INDEX('Hoja de Trabajo para listado'!$CD$155:$DC$1048576,MATCH($A435,'Hoja de Trabajo para listado'!$CD$155:$CD$1048576,0),MATCH((CUADRO!F$4&amp;$E435),'Hoja de Trabajo para listado'!$CD$151:$DC$151,0)),0)</f>
        <v>0</v>
      </c>
      <c r="G435" s="241">
        <f ca="1">+IFERROR(INDEX('Hoja de Trabajo para listado'!$A$155:$Z$1048576,MATCH($A435,'Hoja de Trabajo para listado'!$A$155:$A$1048576,0),MATCH((CUADRO!G$4&amp;$E435),'Hoja de Trabajo para listado'!$A$151:$Z$151,0)),0)+IFERROR(INDEX('Hoja de Trabajo para listado'!$AB$155:$BA$1048576,MATCH($A435,'Hoja de Trabajo para listado'!$AB$155:$AB$1048576,0),MATCH((CUADRO!G$4&amp;$E435),'Hoja de Trabajo para listado'!$AB$151:$BA$151,0)),0)+IFERROR(INDEX('Hoja de Trabajo para listado'!$BC$155:$CB$1048576,MATCH($A435,'Hoja de Trabajo para listado'!$BC$155:$BC$1048576,0),MATCH((CUADRO!G$4&amp;$E435),'Hoja de Trabajo para listado'!$BC$151:$CB$151,0)),0)+IFERROR(INDEX('Hoja de Trabajo para listado'!$DE$153:$DG$274,MATCH($A435,'Hoja de Trabajo para listado'!$DE$153:$DE$1048576,0),MATCH((CUADRO!G$4&amp;$E435),'Hoja de Trabajo para listado'!$DE$151:$DG$151,0)),0)+IFERROR(INDEX('Hoja de Trabajo para listado'!$CD$155:$DC$1048576,MATCH($A435,'Hoja de Trabajo para listado'!$CD$155:$CD$1048576,0),MATCH((CUADRO!G$4&amp;$E435),'Hoja de Trabajo para listado'!$CD$151:$DC$151,0)),0)</f>
        <v>0</v>
      </c>
      <c r="H435" s="241">
        <f ca="1">+IFERROR(INDEX('Hoja de Trabajo para listado'!$A$155:$Z$1048576,MATCH($A435,'Hoja de Trabajo para listado'!$A$155:$A$1048576,0),MATCH((CUADRO!H$4&amp;$E435),'Hoja de Trabajo para listado'!$A$151:$Z$151,0)),0)+IFERROR(INDEX('Hoja de Trabajo para listado'!$AB$155:$BA$1048576,MATCH($A435,'Hoja de Trabajo para listado'!$AB$155:$AB$1048576,0),MATCH((CUADRO!H$4&amp;$E435),'Hoja de Trabajo para listado'!$AB$151:$BA$151,0)),0)+IFERROR(INDEX('Hoja de Trabajo para listado'!$BC$155:$CB$1048576,MATCH($A435,'Hoja de Trabajo para listado'!$BC$155:$BC$1048576,0),MATCH((CUADRO!H$4&amp;$E435),'Hoja de Trabajo para listado'!$BC$151:$CB$151,0)),0)+IFERROR(INDEX('Hoja de Trabajo para listado'!$DE$153:$DG$274,MATCH($A435,'Hoja de Trabajo para listado'!$DE$153:$DE$1048576,0),MATCH((CUADRO!H$4&amp;$E435),'Hoja de Trabajo para listado'!$DE$151:$DG$151,0)),0)+IFERROR(INDEX('Hoja de Trabajo para listado'!$CD$155:$DC$1048576,MATCH($A435,'Hoja de Trabajo para listado'!$CD$155:$CD$1048576,0),MATCH((CUADRO!H$4&amp;$E435),'Hoja de Trabajo para listado'!$CD$151:$DC$151,0)),0)</f>
        <v>0</v>
      </c>
      <c r="I435" s="241">
        <f ca="1">+IFERROR(INDEX('Hoja de Trabajo para listado'!$A$155:$Z$1048576,MATCH($A435,'Hoja de Trabajo para listado'!$A$155:$A$1048576,0),MATCH((CUADRO!I$4&amp;$E435),'Hoja de Trabajo para listado'!$A$151:$Z$151,0)),0)+IFERROR(INDEX('Hoja de Trabajo para listado'!$AB$155:$BA$1048576,MATCH($A435,'Hoja de Trabajo para listado'!$AB$155:$AB$1048576,0),MATCH((CUADRO!I$4&amp;$E435),'Hoja de Trabajo para listado'!$AB$151:$BA$151,0)),0)+IFERROR(INDEX('Hoja de Trabajo para listado'!$BC$155:$CB$1048576,MATCH($A435,'Hoja de Trabajo para listado'!$BC$155:$BC$1048576,0),MATCH((CUADRO!I$4&amp;$E435),'Hoja de Trabajo para listado'!$BC$151:$CB$151,0)),0)+IFERROR(INDEX('Hoja de Trabajo para listado'!$DE$153:$DG$274,MATCH($A435,'Hoja de Trabajo para listado'!$DE$153:$DE$1048576,0),MATCH((CUADRO!I$4&amp;$E435),'Hoja de Trabajo para listado'!$DE$151:$DG$151,0)),0)+IFERROR(INDEX('Hoja de Trabajo para listado'!$CD$155:$DC$1048576,MATCH($A435,'Hoja de Trabajo para listado'!$CD$155:$CD$1048576,0),MATCH((CUADRO!I$4&amp;$E435),'Hoja de Trabajo para listado'!$CD$151:$DC$151,0)),0)</f>
        <v>0</v>
      </c>
      <c r="J435" s="241">
        <f ca="1">+IFERROR(INDEX('Hoja de Trabajo para listado'!$A$155:$Z$1048576,MATCH($A435,'Hoja de Trabajo para listado'!$A$155:$A$1048576,0),MATCH((CUADRO!J$4&amp;$E435),'Hoja de Trabajo para listado'!$A$151:$Z$151,0)),0)+IFERROR(INDEX('Hoja de Trabajo para listado'!$AB$155:$BA$1048576,MATCH($A435,'Hoja de Trabajo para listado'!$AB$155:$AB$1048576,0),MATCH((CUADRO!J$4&amp;$E435),'Hoja de Trabajo para listado'!$AB$151:$BA$151,0)),0)+IFERROR(INDEX('Hoja de Trabajo para listado'!$BC$155:$CB$1048576,MATCH($A435,'Hoja de Trabajo para listado'!$BC$155:$BC$1048576,0),MATCH((CUADRO!J$4&amp;$E435),'Hoja de Trabajo para listado'!$BC$151:$CB$151,0)),0)+IFERROR(INDEX('Hoja de Trabajo para listado'!$DE$153:$DG$274,MATCH($A435,'Hoja de Trabajo para listado'!$DE$153:$DE$1048576,0),MATCH((CUADRO!J$4&amp;$E435),'Hoja de Trabajo para listado'!$DE$151:$DG$151,0)),0)+IFERROR(INDEX('Hoja de Trabajo para listado'!$CD$155:$DC$1048576,MATCH($A435,'Hoja de Trabajo para listado'!$CD$155:$CD$1048576,0),MATCH((CUADRO!J$4&amp;$E435),'Hoja de Trabajo para listado'!$CD$151:$DC$151,0)),0)</f>
        <v>0</v>
      </c>
      <c r="K435" s="241">
        <f ca="1">+IFERROR(INDEX('Hoja de Trabajo para listado'!$A$155:$Z$1048576,MATCH($A435,'Hoja de Trabajo para listado'!$A$155:$A$1048576,0),MATCH((CUADRO!K$4&amp;$E435),'Hoja de Trabajo para listado'!$A$151:$Z$151,0)),0)+IFERROR(INDEX('Hoja de Trabajo para listado'!$AB$155:$BA$1048576,MATCH($A435,'Hoja de Trabajo para listado'!$AB$155:$AB$1048576,0),MATCH((CUADRO!K$4&amp;$E435),'Hoja de Trabajo para listado'!$AB$151:$BA$151,0)),0)+IFERROR(INDEX('Hoja de Trabajo para listado'!$BC$155:$CB$1048576,MATCH($A435,'Hoja de Trabajo para listado'!$BC$155:$BC$1048576,0),MATCH((CUADRO!K$4&amp;$E435),'Hoja de Trabajo para listado'!$BC$151:$CB$151,0)),0)+IFERROR(INDEX('Hoja de Trabajo para listado'!$DE$153:$DG$274,MATCH($A435,'Hoja de Trabajo para listado'!$DE$153:$DE$1048576,0),MATCH((CUADRO!K$4&amp;$E435),'Hoja de Trabajo para listado'!$DE$151:$DG$151,0)),0)+IFERROR(INDEX('Hoja de Trabajo para listado'!$CD$155:$DC$1048576,MATCH($A435,'Hoja de Trabajo para listado'!$CD$155:$CD$1048576,0),MATCH((CUADRO!K$4&amp;$E435),'Hoja de Trabajo para listado'!$CD$151:$DC$151,0)),0)</f>
        <v>0</v>
      </c>
      <c r="L435" s="241">
        <f ca="1">+IFERROR(INDEX('Hoja de Trabajo para listado'!$A$155:$Z$1048576,MATCH($A435,'Hoja de Trabajo para listado'!$A$155:$A$1048576,0),MATCH((CUADRO!L$4&amp;$E435),'Hoja de Trabajo para listado'!$A$151:$Z$151,0)),0)+IFERROR(INDEX('Hoja de Trabajo para listado'!$AB$155:$BA$1048576,MATCH($A435,'Hoja de Trabajo para listado'!$AB$155:$AB$1048576,0),MATCH((CUADRO!L$4&amp;$E435),'Hoja de Trabajo para listado'!$AB$151:$BA$151,0)),0)+IFERROR(INDEX('Hoja de Trabajo para listado'!$BC$155:$CB$1048576,MATCH($A435,'Hoja de Trabajo para listado'!$BC$155:$BC$1048576,0),MATCH((CUADRO!L$4&amp;$E435),'Hoja de Trabajo para listado'!$BC$151:$CB$151,0)),0)+IFERROR(INDEX('Hoja de Trabajo para listado'!$DE$153:$DG$274,MATCH($A435,'Hoja de Trabajo para listado'!$DE$153:$DE$1048576,0),MATCH((CUADRO!L$4&amp;$E435),'Hoja de Trabajo para listado'!$DE$151:$DG$151,0)),0)+IFERROR(INDEX('Hoja de Trabajo para listado'!$CD$155:$DC$1048576,MATCH($A435,'Hoja de Trabajo para listado'!$CD$155:$CD$1048576,0),MATCH((CUADRO!L$4&amp;$E435),'Hoja de Trabajo para listado'!$CD$151:$DC$151,0)),0)</f>
        <v>0</v>
      </c>
      <c r="M435" s="241">
        <f ca="1">+IFERROR(INDEX('Hoja de Trabajo para listado'!$A$155:$Z$1048576,MATCH($A435,'Hoja de Trabajo para listado'!$A$155:$A$1048576,0),MATCH((CUADRO!M$4&amp;$E435),'Hoja de Trabajo para listado'!$A$151:$Z$151,0)),0)+IFERROR(INDEX('Hoja de Trabajo para listado'!$AB$155:$BA$1048576,MATCH($A435,'Hoja de Trabajo para listado'!$AB$155:$AB$1048576,0),MATCH((CUADRO!M$4&amp;$E435),'Hoja de Trabajo para listado'!$AB$151:$BA$151,0)),0)+IFERROR(INDEX('Hoja de Trabajo para listado'!$BC$155:$CB$1048576,MATCH($A435,'Hoja de Trabajo para listado'!$BC$155:$BC$1048576,0),MATCH((CUADRO!M$4&amp;$E435),'Hoja de Trabajo para listado'!$BC$151:$CB$151,0)),0)+IFERROR(INDEX('Hoja de Trabajo para listado'!$DE$153:$DG$274,MATCH($A435,'Hoja de Trabajo para listado'!$DE$153:$DE$1048576,0),MATCH((CUADRO!M$4&amp;$E435),'Hoja de Trabajo para listado'!$DE$151:$DG$151,0)),0)+IFERROR(INDEX('Hoja de Trabajo para listado'!$CD$155:$DC$1048576,MATCH($A435,'Hoja de Trabajo para listado'!$CD$155:$CD$1048576,0),MATCH((CUADRO!M$4&amp;$E435),'Hoja de Trabajo para listado'!$CD$151:$DC$151,0)),0)</f>
        <v>0</v>
      </c>
      <c r="N435" s="241">
        <f ca="1">+IFERROR(INDEX('Hoja de Trabajo para listado'!$A$155:$Z$1048576,MATCH($A435,'Hoja de Trabajo para listado'!$A$155:$A$1048576,0),MATCH((CUADRO!N$4&amp;$E435),'Hoja de Trabajo para listado'!$A$151:$Z$151,0)),0)+IFERROR(INDEX('Hoja de Trabajo para listado'!$AB$155:$BA$1048576,MATCH($A435,'Hoja de Trabajo para listado'!$AB$155:$AB$1048576,0),MATCH((CUADRO!N$4&amp;$E435),'Hoja de Trabajo para listado'!$AB$151:$BA$151,0)),0)+IFERROR(INDEX('Hoja de Trabajo para listado'!$BC$155:$CB$1048576,MATCH($A435,'Hoja de Trabajo para listado'!$BC$155:$BC$1048576,0),MATCH((CUADRO!N$4&amp;$E435),'Hoja de Trabajo para listado'!$BC$151:$CB$151,0)),0)+IFERROR(INDEX('Hoja de Trabajo para listado'!$DE$153:$DG$274,MATCH($A435,'Hoja de Trabajo para listado'!$DE$153:$DE$1048576,0),MATCH((CUADRO!N$4&amp;$E435),'Hoja de Trabajo para listado'!$DE$151:$DG$151,0)),0)+IFERROR(INDEX('Hoja de Trabajo para listado'!$CD$155:$DC$1048576,MATCH($A435,'Hoja de Trabajo para listado'!$CD$155:$CD$1048576,0),MATCH((CUADRO!N$4&amp;$E435),'Hoja de Trabajo para listado'!$CD$151:$DC$151,0)),0)</f>
        <v>0</v>
      </c>
      <c r="O435" s="241">
        <f ca="1">+IFERROR(INDEX('Hoja de Trabajo para listado'!$A$155:$Z$1048576,MATCH($A435,'Hoja de Trabajo para listado'!$A$155:$A$1048576,0),MATCH((CUADRO!O$4&amp;$E435),'Hoja de Trabajo para listado'!$A$151:$Z$151,0)),0)+IFERROR(INDEX('Hoja de Trabajo para listado'!$AB$155:$BA$1048576,MATCH($A435,'Hoja de Trabajo para listado'!$AB$155:$AB$1048576,0),MATCH((CUADRO!O$4&amp;$E435),'Hoja de Trabajo para listado'!$AB$151:$BA$151,0)),0)+IFERROR(INDEX('Hoja de Trabajo para listado'!$BC$155:$CB$1048576,MATCH($A435,'Hoja de Trabajo para listado'!$BC$155:$BC$1048576,0),MATCH((CUADRO!O$4&amp;$E435),'Hoja de Trabajo para listado'!$BC$151:$CB$151,0)),0)+IFERROR(INDEX('Hoja de Trabajo para listado'!$DE$153:$DG$274,MATCH($A435,'Hoja de Trabajo para listado'!$DE$153:$DE$1048576,0),MATCH((CUADRO!O$4&amp;$E435),'Hoja de Trabajo para listado'!$DE$151:$DG$151,0)),0)+IFERROR(INDEX('Hoja de Trabajo para listado'!$CD$155:$DC$1048576,MATCH($A435,'Hoja de Trabajo para listado'!$CD$155:$CD$1048576,0),MATCH((CUADRO!O$4&amp;$E435),'Hoja de Trabajo para listado'!$CD$151:$DC$151,0)),0)</f>
        <v>0</v>
      </c>
      <c r="P435" s="241">
        <f ca="1">+IFERROR(INDEX('Hoja de Trabajo para listado'!$A$155:$Z$1048576,MATCH($A435,'Hoja de Trabajo para listado'!$A$155:$A$1048576,0),MATCH((CUADRO!P$4&amp;$E435),'Hoja de Trabajo para listado'!$A$151:$Z$151,0)),0)+IFERROR(INDEX('Hoja de Trabajo para listado'!$AB$155:$BA$1048576,MATCH($A435,'Hoja de Trabajo para listado'!$AB$155:$AB$1048576,0),MATCH((CUADRO!P$4&amp;$E435),'Hoja de Trabajo para listado'!$AB$151:$BA$151,0)),0)+IFERROR(INDEX('Hoja de Trabajo para listado'!$BC$155:$CB$1048576,MATCH($A435,'Hoja de Trabajo para listado'!$BC$155:$BC$1048576,0),MATCH((CUADRO!P$4&amp;$E435),'Hoja de Trabajo para listado'!$BC$151:$CB$151,0)),0)+IFERROR(INDEX('Hoja de Trabajo para listado'!$DE$153:$DG$274,MATCH($A435,'Hoja de Trabajo para listado'!$DE$153:$DE$1048576,0),MATCH((CUADRO!P$4&amp;$E435),'Hoja de Trabajo para listado'!$DE$151:$DG$151,0)),0)+IFERROR(INDEX('Hoja de Trabajo para listado'!$CD$155:$DC$1048576,MATCH($A435,'Hoja de Trabajo para listado'!$CD$155:$CD$1048576,0),MATCH((CUADRO!P$4&amp;$E435),'Hoja de Trabajo para listado'!$CD$151:$DC$151,0)),0)</f>
        <v>0</v>
      </c>
      <c r="Q435" s="241">
        <f ca="1">+IFERROR(INDEX('Hoja de Trabajo para listado'!$A$155:$Z$1048576,MATCH($A435,'Hoja de Trabajo para listado'!$A$155:$A$1048576,0),MATCH((CUADRO!Q$4&amp;$E435),'Hoja de Trabajo para listado'!$A$151:$Z$151,0)),0)+IFERROR(INDEX('Hoja de Trabajo para listado'!$AB$155:$BA$1048576,MATCH($A435,'Hoja de Trabajo para listado'!$AB$155:$AB$1048576,0),MATCH((CUADRO!Q$4&amp;$E435),'Hoja de Trabajo para listado'!$AB$151:$BA$151,0)),0)+IFERROR(INDEX('Hoja de Trabajo para listado'!$BC$155:$CB$1048576,MATCH($A435,'Hoja de Trabajo para listado'!$BC$155:$BC$1048576,0),MATCH((CUADRO!Q$4&amp;$E435),'Hoja de Trabajo para listado'!$BC$151:$CB$151,0)),0)+IFERROR(INDEX('Hoja de Trabajo para listado'!$DE$153:$DG$274,MATCH($A435,'Hoja de Trabajo para listado'!$DE$153:$DE$1048576,0),MATCH((CUADRO!Q$4&amp;$E435),'Hoja de Trabajo para listado'!$DE$151:$DG$151,0)),0)+IFERROR(INDEX('Hoja de Trabajo para listado'!$CD$155:$DC$1048576,MATCH($A435,'Hoja de Trabajo para listado'!$CD$155:$CD$1048576,0),MATCH((CUADRO!Q$4&amp;$E435),'Hoja de Trabajo para listado'!$CD$151:$DC$151,0)),0)</f>
        <v>0</v>
      </c>
      <c r="R435" s="241">
        <f t="shared" ca="1" si="19"/>
        <v>0</v>
      </c>
      <c r="S435" s="247"/>
      <c r="T435" s="241">
        <f ca="1">+T436</f>
        <v>0</v>
      </c>
      <c r="U435" s="240">
        <f t="shared" si="20"/>
        <v>1</v>
      </c>
      <c r="V435" s="327" t="str">
        <f>+VLOOKUP(A435,bd_lista!$A$3:$E$592,5,FALSE)</f>
        <v>Gobiernos Autónomos Departamentales</v>
      </c>
      <c r="W435" s="397" t="str">
        <f>+V435</f>
        <v>Gobiernos Autónomos Departamentales</v>
      </c>
      <c r="X435" s="240">
        <f>+VLOOKUP(A435,[4]Sheet1!$A$13:$D$744,4,FALSE)</f>
        <v>0</v>
      </c>
      <c r="Y435" s="240" t="e">
        <f>+VLOOKUP(X435,bd_lista!$A$3:$C$592,3,FALSE)</f>
        <v>#N/A</v>
      </c>
      <c r="Z435" s="290">
        <f>+X435</f>
        <v>0</v>
      </c>
      <c r="AA435" s="291" t="e">
        <f>+Y435</f>
        <v>#N/A</v>
      </c>
    </row>
    <row r="436" spans="1:27" customFormat="1" ht="27" hidden="1" customHeight="1">
      <c r="A436" s="32">
        <v>909</v>
      </c>
      <c r="B436" s="394"/>
      <c r="C436" s="245" t="str">
        <f>+VLOOKUP(A436,bd_lista!$A$3:$C$592,3,FALSE)</f>
        <v>Gobierno Autónomo Departamental de Pando</v>
      </c>
      <c r="D436" s="396"/>
      <c r="E436" s="242" t="s">
        <v>1304</v>
      </c>
      <c r="F436" s="241">
        <f ca="1">+IFERROR(INDEX('Hoja de Trabajo para listado'!$A$155:$Z$1048576,MATCH($A436,'Hoja de Trabajo para listado'!$A$155:$A$1048576,0),MATCH((CUADRO!F$4&amp;$E436),'Hoja de Trabajo para listado'!$A$151:$Z$151,0)),0)+IFERROR(INDEX('Hoja de Trabajo para listado'!$AB$155:$BA$1048576,MATCH($A436,'Hoja de Trabajo para listado'!$AB$155:$AB$1048576,0),MATCH((CUADRO!F$4&amp;$E436),'Hoja de Trabajo para listado'!$AB$151:$BA$151,0)),0)+IFERROR(INDEX('Hoja de Trabajo para listado'!$BC$155:$CB$1048576,MATCH($A436,'Hoja de Trabajo para listado'!$BC$155:$BC$1048576,0),MATCH((CUADRO!F$4&amp;$E436),'Hoja de Trabajo para listado'!$BC$151:$CB$151,0)),0)+IFERROR(INDEX('Hoja de Trabajo para listado'!$DE$153:$DG$274,MATCH($A436,'Hoja de Trabajo para listado'!$DE$153:$DE$1048576,0),MATCH((CUADRO!F$4&amp;$E436),'Hoja de Trabajo para listado'!$DE$151:$DG$151,0)),0)+IFERROR(INDEX('Hoja de Trabajo para listado'!$CD$155:$DC$1048576,MATCH($A436,'Hoja de Trabajo para listado'!$CD$155:$CD$1048576,0),MATCH((CUADRO!F$4&amp;$E436),'Hoja de Trabajo para listado'!$CD$151:$DC$151,0)),0)</f>
        <v>0</v>
      </c>
      <c r="G436" s="241">
        <f ca="1">+IFERROR(INDEX('Hoja de Trabajo para listado'!$A$155:$Z$1048576,MATCH($A436,'Hoja de Trabajo para listado'!$A$155:$A$1048576,0),MATCH((CUADRO!G$4&amp;$E436),'Hoja de Trabajo para listado'!$A$151:$Z$151,0)),0)+IFERROR(INDEX('Hoja de Trabajo para listado'!$AB$155:$BA$1048576,MATCH($A436,'Hoja de Trabajo para listado'!$AB$155:$AB$1048576,0),MATCH((CUADRO!G$4&amp;$E436),'Hoja de Trabajo para listado'!$AB$151:$BA$151,0)),0)+IFERROR(INDEX('Hoja de Trabajo para listado'!$BC$155:$CB$1048576,MATCH($A436,'Hoja de Trabajo para listado'!$BC$155:$BC$1048576,0),MATCH((CUADRO!G$4&amp;$E436),'Hoja de Trabajo para listado'!$BC$151:$CB$151,0)),0)+IFERROR(INDEX('Hoja de Trabajo para listado'!$DE$153:$DG$274,MATCH($A436,'Hoja de Trabajo para listado'!$DE$153:$DE$1048576,0),MATCH((CUADRO!G$4&amp;$E436),'Hoja de Trabajo para listado'!$DE$151:$DG$151,0)),0)+IFERROR(INDEX('Hoja de Trabajo para listado'!$CD$155:$DC$1048576,MATCH($A436,'Hoja de Trabajo para listado'!$CD$155:$CD$1048576,0),MATCH((CUADRO!G$4&amp;$E436),'Hoja de Trabajo para listado'!$CD$151:$DC$151,0)),0)</f>
        <v>0</v>
      </c>
      <c r="H436" s="241">
        <f ca="1">+IFERROR(INDEX('Hoja de Trabajo para listado'!$A$155:$Z$1048576,MATCH($A436,'Hoja de Trabajo para listado'!$A$155:$A$1048576,0),MATCH((CUADRO!H$4&amp;$E436),'Hoja de Trabajo para listado'!$A$151:$Z$151,0)),0)+IFERROR(INDEX('Hoja de Trabajo para listado'!$AB$155:$BA$1048576,MATCH($A436,'Hoja de Trabajo para listado'!$AB$155:$AB$1048576,0),MATCH((CUADRO!H$4&amp;$E436),'Hoja de Trabajo para listado'!$AB$151:$BA$151,0)),0)+IFERROR(INDEX('Hoja de Trabajo para listado'!$BC$155:$CB$1048576,MATCH($A436,'Hoja de Trabajo para listado'!$BC$155:$BC$1048576,0),MATCH((CUADRO!H$4&amp;$E436),'Hoja de Trabajo para listado'!$BC$151:$CB$151,0)),0)+IFERROR(INDEX('Hoja de Trabajo para listado'!$DE$153:$DG$274,MATCH($A436,'Hoja de Trabajo para listado'!$DE$153:$DE$1048576,0),MATCH((CUADRO!H$4&amp;$E436),'Hoja de Trabajo para listado'!$DE$151:$DG$151,0)),0)+IFERROR(INDEX('Hoja de Trabajo para listado'!$CD$155:$DC$1048576,MATCH($A436,'Hoja de Trabajo para listado'!$CD$155:$CD$1048576,0),MATCH((CUADRO!H$4&amp;$E436),'Hoja de Trabajo para listado'!$CD$151:$DC$151,0)),0)</f>
        <v>0</v>
      </c>
      <c r="I436" s="241">
        <f ca="1">+IFERROR(INDEX('Hoja de Trabajo para listado'!$A$155:$Z$1048576,MATCH($A436,'Hoja de Trabajo para listado'!$A$155:$A$1048576,0),MATCH((CUADRO!I$4&amp;$E436),'Hoja de Trabajo para listado'!$A$151:$Z$151,0)),0)+IFERROR(INDEX('Hoja de Trabajo para listado'!$AB$155:$BA$1048576,MATCH($A436,'Hoja de Trabajo para listado'!$AB$155:$AB$1048576,0),MATCH((CUADRO!I$4&amp;$E436),'Hoja de Trabajo para listado'!$AB$151:$BA$151,0)),0)+IFERROR(INDEX('Hoja de Trabajo para listado'!$BC$155:$CB$1048576,MATCH($A436,'Hoja de Trabajo para listado'!$BC$155:$BC$1048576,0),MATCH((CUADRO!I$4&amp;$E436),'Hoja de Trabajo para listado'!$BC$151:$CB$151,0)),0)+IFERROR(INDEX('Hoja de Trabajo para listado'!$DE$153:$DG$274,MATCH($A436,'Hoja de Trabajo para listado'!$DE$153:$DE$1048576,0),MATCH((CUADRO!I$4&amp;$E436),'Hoja de Trabajo para listado'!$DE$151:$DG$151,0)),0)+IFERROR(INDEX('Hoja de Trabajo para listado'!$CD$155:$DC$1048576,MATCH($A436,'Hoja de Trabajo para listado'!$CD$155:$CD$1048576,0),MATCH((CUADRO!I$4&amp;$E436),'Hoja de Trabajo para listado'!$CD$151:$DC$151,0)),0)</f>
        <v>0</v>
      </c>
      <c r="J436" s="241">
        <f ca="1">+IFERROR(INDEX('Hoja de Trabajo para listado'!$A$155:$Z$1048576,MATCH($A436,'Hoja de Trabajo para listado'!$A$155:$A$1048576,0),MATCH((CUADRO!J$4&amp;$E436),'Hoja de Trabajo para listado'!$A$151:$Z$151,0)),0)+IFERROR(INDEX('Hoja de Trabajo para listado'!$AB$155:$BA$1048576,MATCH($A436,'Hoja de Trabajo para listado'!$AB$155:$AB$1048576,0),MATCH((CUADRO!J$4&amp;$E436),'Hoja de Trabajo para listado'!$AB$151:$BA$151,0)),0)+IFERROR(INDEX('Hoja de Trabajo para listado'!$BC$155:$CB$1048576,MATCH($A436,'Hoja de Trabajo para listado'!$BC$155:$BC$1048576,0),MATCH((CUADRO!J$4&amp;$E436),'Hoja de Trabajo para listado'!$BC$151:$CB$151,0)),0)+IFERROR(INDEX('Hoja de Trabajo para listado'!$DE$153:$DG$274,MATCH($A436,'Hoja de Trabajo para listado'!$DE$153:$DE$1048576,0),MATCH((CUADRO!J$4&amp;$E436),'Hoja de Trabajo para listado'!$DE$151:$DG$151,0)),0)+IFERROR(INDEX('Hoja de Trabajo para listado'!$CD$155:$DC$1048576,MATCH($A436,'Hoja de Trabajo para listado'!$CD$155:$CD$1048576,0),MATCH((CUADRO!J$4&amp;$E436),'Hoja de Trabajo para listado'!$CD$151:$DC$151,0)),0)</f>
        <v>0</v>
      </c>
      <c r="K436" s="241">
        <f ca="1">+IFERROR(INDEX('Hoja de Trabajo para listado'!$A$155:$Z$1048576,MATCH($A436,'Hoja de Trabajo para listado'!$A$155:$A$1048576,0),MATCH((CUADRO!K$4&amp;$E436),'Hoja de Trabajo para listado'!$A$151:$Z$151,0)),0)+IFERROR(INDEX('Hoja de Trabajo para listado'!$AB$155:$BA$1048576,MATCH($A436,'Hoja de Trabajo para listado'!$AB$155:$AB$1048576,0),MATCH((CUADRO!K$4&amp;$E436),'Hoja de Trabajo para listado'!$AB$151:$BA$151,0)),0)+IFERROR(INDEX('Hoja de Trabajo para listado'!$BC$155:$CB$1048576,MATCH($A436,'Hoja de Trabajo para listado'!$BC$155:$BC$1048576,0),MATCH((CUADRO!K$4&amp;$E436),'Hoja de Trabajo para listado'!$BC$151:$CB$151,0)),0)+IFERROR(INDEX('Hoja de Trabajo para listado'!$DE$153:$DG$274,MATCH($A436,'Hoja de Trabajo para listado'!$DE$153:$DE$1048576,0),MATCH((CUADRO!K$4&amp;$E436),'Hoja de Trabajo para listado'!$DE$151:$DG$151,0)),0)+IFERROR(INDEX('Hoja de Trabajo para listado'!$CD$155:$DC$1048576,MATCH($A436,'Hoja de Trabajo para listado'!$CD$155:$CD$1048576,0),MATCH((CUADRO!K$4&amp;$E436),'Hoja de Trabajo para listado'!$CD$151:$DC$151,0)),0)</f>
        <v>0</v>
      </c>
      <c r="L436" s="241">
        <f ca="1">+IFERROR(INDEX('Hoja de Trabajo para listado'!$A$155:$Z$1048576,MATCH($A436,'Hoja de Trabajo para listado'!$A$155:$A$1048576,0),MATCH((CUADRO!L$4&amp;$E436),'Hoja de Trabajo para listado'!$A$151:$Z$151,0)),0)+IFERROR(INDEX('Hoja de Trabajo para listado'!$AB$155:$BA$1048576,MATCH($A436,'Hoja de Trabajo para listado'!$AB$155:$AB$1048576,0),MATCH((CUADRO!L$4&amp;$E436),'Hoja de Trabajo para listado'!$AB$151:$BA$151,0)),0)+IFERROR(INDEX('Hoja de Trabajo para listado'!$BC$155:$CB$1048576,MATCH($A436,'Hoja de Trabajo para listado'!$BC$155:$BC$1048576,0),MATCH((CUADRO!L$4&amp;$E436),'Hoja de Trabajo para listado'!$BC$151:$CB$151,0)),0)+IFERROR(INDEX('Hoja de Trabajo para listado'!$DE$153:$DG$274,MATCH($A436,'Hoja de Trabajo para listado'!$DE$153:$DE$1048576,0),MATCH((CUADRO!L$4&amp;$E436),'Hoja de Trabajo para listado'!$DE$151:$DG$151,0)),0)+IFERROR(INDEX('Hoja de Trabajo para listado'!$CD$155:$DC$1048576,MATCH($A436,'Hoja de Trabajo para listado'!$CD$155:$CD$1048576,0),MATCH((CUADRO!L$4&amp;$E436),'Hoja de Trabajo para listado'!$CD$151:$DC$151,0)),0)</f>
        <v>0</v>
      </c>
      <c r="M436" s="241">
        <f ca="1">+IFERROR(INDEX('Hoja de Trabajo para listado'!$A$155:$Z$1048576,MATCH($A436,'Hoja de Trabajo para listado'!$A$155:$A$1048576,0),MATCH((CUADRO!M$4&amp;$E436),'Hoja de Trabajo para listado'!$A$151:$Z$151,0)),0)+IFERROR(INDEX('Hoja de Trabajo para listado'!$AB$155:$BA$1048576,MATCH($A436,'Hoja de Trabajo para listado'!$AB$155:$AB$1048576,0),MATCH((CUADRO!M$4&amp;$E436),'Hoja de Trabajo para listado'!$AB$151:$BA$151,0)),0)+IFERROR(INDEX('Hoja de Trabajo para listado'!$BC$155:$CB$1048576,MATCH($A436,'Hoja de Trabajo para listado'!$BC$155:$BC$1048576,0),MATCH((CUADRO!M$4&amp;$E436),'Hoja de Trabajo para listado'!$BC$151:$CB$151,0)),0)+IFERROR(INDEX('Hoja de Trabajo para listado'!$DE$153:$DG$274,MATCH($A436,'Hoja de Trabajo para listado'!$DE$153:$DE$1048576,0),MATCH((CUADRO!M$4&amp;$E436),'Hoja de Trabajo para listado'!$DE$151:$DG$151,0)),0)+IFERROR(INDEX('Hoja de Trabajo para listado'!$CD$155:$DC$1048576,MATCH($A436,'Hoja de Trabajo para listado'!$CD$155:$CD$1048576,0),MATCH((CUADRO!M$4&amp;$E436),'Hoja de Trabajo para listado'!$CD$151:$DC$151,0)),0)</f>
        <v>0</v>
      </c>
      <c r="N436" s="241">
        <f ca="1">+IFERROR(INDEX('Hoja de Trabajo para listado'!$A$155:$Z$1048576,MATCH($A436,'Hoja de Trabajo para listado'!$A$155:$A$1048576,0),MATCH((CUADRO!N$4&amp;$E436),'Hoja de Trabajo para listado'!$A$151:$Z$151,0)),0)+IFERROR(INDEX('Hoja de Trabajo para listado'!$AB$155:$BA$1048576,MATCH($A436,'Hoja de Trabajo para listado'!$AB$155:$AB$1048576,0),MATCH((CUADRO!N$4&amp;$E436),'Hoja de Trabajo para listado'!$AB$151:$BA$151,0)),0)+IFERROR(INDEX('Hoja de Trabajo para listado'!$BC$155:$CB$1048576,MATCH($A436,'Hoja de Trabajo para listado'!$BC$155:$BC$1048576,0),MATCH((CUADRO!N$4&amp;$E436),'Hoja de Trabajo para listado'!$BC$151:$CB$151,0)),0)+IFERROR(INDEX('Hoja de Trabajo para listado'!$DE$153:$DG$274,MATCH($A436,'Hoja de Trabajo para listado'!$DE$153:$DE$1048576,0),MATCH((CUADRO!N$4&amp;$E436),'Hoja de Trabajo para listado'!$DE$151:$DG$151,0)),0)+IFERROR(INDEX('Hoja de Trabajo para listado'!$CD$155:$DC$1048576,MATCH($A436,'Hoja de Trabajo para listado'!$CD$155:$CD$1048576,0),MATCH((CUADRO!N$4&amp;$E436),'Hoja de Trabajo para listado'!$CD$151:$DC$151,0)),0)</f>
        <v>0</v>
      </c>
      <c r="O436" s="241">
        <f ca="1">+IFERROR(INDEX('Hoja de Trabajo para listado'!$A$155:$Z$1048576,MATCH($A436,'Hoja de Trabajo para listado'!$A$155:$A$1048576,0),MATCH((CUADRO!O$4&amp;$E436),'Hoja de Trabajo para listado'!$A$151:$Z$151,0)),0)+IFERROR(INDEX('Hoja de Trabajo para listado'!$AB$155:$BA$1048576,MATCH($A436,'Hoja de Trabajo para listado'!$AB$155:$AB$1048576,0),MATCH((CUADRO!O$4&amp;$E436),'Hoja de Trabajo para listado'!$AB$151:$BA$151,0)),0)+IFERROR(INDEX('Hoja de Trabajo para listado'!$BC$155:$CB$1048576,MATCH($A436,'Hoja de Trabajo para listado'!$BC$155:$BC$1048576,0),MATCH((CUADRO!O$4&amp;$E436),'Hoja de Trabajo para listado'!$BC$151:$CB$151,0)),0)+IFERROR(INDEX('Hoja de Trabajo para listado'!$DE$153:$DG$274,MATCH($A436,'Hoja de Trabajo para listado'!$DE$153:$DE$1048576,0),MATCH((CUADRO!O$4&amp;$E436),'Hoja de Trabajo para listado'!$DE$151:$DG$151,0)),0)+IFERROR(INDEX('Hoja de Trabajo para listado'!$CD$155:$DC$1048576,MATCH($A436,'Hoja de Trabajo para listado'!$CD$155:$CD$1048576,0),MATCH((CUADRO!O$4&amp;$E436),'Hoja de Trabajo para listado'!$CD$151:$DC$151,0)),0)</f>
        <v>0</v>
      </c>
      <c r="P436" s="241">
        <f ca="1">+IFERROR(INDEX('Hoja de Trabajo para listado'!$A$155:$Z$1048576,MATCH($A436,'Hoja de Trabajo para listado'!$A$155:$A$1048576,0),MATCH((CUADRO!P$4&amp;$E436),'Hoja de Trabajo para listado'!$A$151:$Z$151,0)),0)+IFERROR(INDEX('Hoja de Trabajo para listado'!$AB$155:$BA$1048576,MATCH($A436,'Hoja de Trabajo para listado'!$AB$155:$AB$1048576,0),MATCH((CUADRO!P$4&amp;$E436),'Hoja de Trabajo para listado'!$AB$151:$BA$151,0)),0)+IFERROR(INDEX('Hoja de Trabajo para listado'!$BC$155:$CB$1048576,MATCH($A436,'Hoja de Trabajo para listado'!$BC$155:$BC$1048576,0),MATCH((CUADRO!P$4&amp;$E436),'Hoja de Trabajo para listado'!$BC$151:$CB$151,0)),0)+IFERROR(INDEX('Hoja de Trabajo para listado'!$DE$153:$DG$274,MATCH($A436,'Hoja de Trabajo para listado'!$DE$153:$DE$1048576,0),MATCH((CUADRO!P$4&amp;$E436),'Hoja de Trabajo para listado'!$DE$151:$DG$151,0)),0)+IFERROR(INDEX('Hoja de Trabajo para listado'!$CD$155:$DC$1048576,MATCH($A436,'Hoja de Trabajo para listado'!$CD$155:$CD$1048576,0),MATCH((CUADRO!P$4&amp;$E436),'Hoja de Trabajo para listado'!$CD$151:$DC$151,0)),0)</f>
        <v>0</v>
      </c>
      <c r="Q436" s="241">
        <f ca="1">+IFERROR(INDEX('Hoja de Trabajo para listado'!$A$155:$Z$1048576,MATCH($A436,'Hoja de Trabajo para listado'!$A$155:$A$1048576,0),MATCH((CUADRO!Q$4&amp;$E436),'Hoja de Trabajo para listado'!$A$151:$Z$151,0)),0)+IFERROR(INDEX('Hoja de Trabajo para listado'!$AB$155:$BA$1048576,MATCH($A436,'Hoja de Trabajo para listado'!$AB$155:$AB$1048576,0),MATCH((CUADRO!Q$4&amp;$E436),'Hoja de Trabajo para listado'!$AB$151:$BA$151,0)),0)+IFERROR(INDEX('Hoja de Trabajo para listado'!$BC$155:$CB$1048576,MATCH($A436,'Hoja de Trabajo para listado'!$BC$155:$BC$1048576,0),MATCH((CUADRO!Q$4&amp;$E436),'Hoja de Trabajo para listado'!$BC$151:$CB$151,0)),0)+IFERROR(INDEX('Hoja de Trabajo para listado'!$DE$153:$DG$274,MATCH($A436,'Hoja de Trabajo para listado'!$DE$153:$DE$1048576,0),MATCH((CUADRO!Q$4&amp;$E436),'Hoja de Trabajo para listado'!$DE$151:$DG$151,0)),0)+IFERROR(INDEX('Hoja de Trabajo para listado'!$CD$155:$DC$1048576,MATCH($A436,'Hoja de Trabajo para listado'!$CD$155:$CD$1048576,0),MATCH((CUADRO!Q$4&amp;$E436),'Hoja de Trabajo para listado'!$CD$151:$DC$151,0)),0)</f>
        <v>0</v>
      </c>
      <c r="R436" s="241">
        <f t="shared" ca="1" si="19"/>
        <v>0</v>
      </c>
      <c r="S436" s="247">
        <f ca="1">+R435+R436</f>
        <v>0</v>
      </c>
      <c r="T436" s="241">
        <f ca="1">+S436</f>
        <v>0</v>
      </c>
      <c r="U436" s="240">
        <f t="shared" si="20"/>
        <v>2</v>
      </c>
      <c r="V436" s="327" t="str">
        <f>+VLOOKUP(A436,bd_lista!$A$3:$E$592,5,FALSE)</f>
        <v>Gobiernos Autónomos Departamentales</v>
      </c>
      <c r="W436" s="398"/>
      <c r="X436" s="240">
        <f>+VLOOKUP(A436,[4]Sheet1!$A$13:$D$744,4,FALSE)</f>
        <v>0</v>
      </c>
      <c r="Y436" s="240" t="e">
        <f>+VLOOKUP(X436,bd_lista!$A$3:$C$592,3,FALSE)</f>
        <v>#N/A</v>
      </c>
      <c r="Z436" s="288"/>
      <c r="AA436" s="289"/>
    </row>
    <row r="437" spans="1:27" customFormat="1" ht="15" hidden="1" customHeight="1">
      <c r="A437" s="32">
        <v>951</v>
      </c>
      <c r="B437" s="393">
        <f>+A437</f>
        <v>951</v>
      </c>
      <c r="C437" s="245" t="str">
        <f>+VLOOKUP(A437,bd_lista!$A$3:$C$592,3,FALSE)</f>
        <v>Banco Central de Bolivia</v>
      </c>
      <c r="D437" s="395" t="str">
        <f>+C437</f>
        <v>Banco Central de Bolivia</v>
      </c>
      <c r="E437" s="240" t="s">
        <v>1303</v>
      </c>
      <c r="F437" s="241">
        <f ca="1">+IFERROR(INDEX('Hoja de Trabajo para listado'!$A$155:$Z$1048576,MATCH($A437,'Hoja de Trabajo para listado'!$A$155:$A$1048576,0),MATCH((CUADRO!F$4&amp;$E437),'Hoja de Trabajo para listado'!$A$151:$Z$151,0)),0)+IFERROR(INDEX('Hoja de Trabajo para listado'!$AB$155:$BA$1048576,MATCH($A437,'Hoja de Trabajo para listado'!$AB$155:$AB$1048576,0),MATCH((CUADRO!F$4&amp;$E437),'Hoja de Trabajo para listado'!$AB$151:$BA$151,0)),0)+IFERROR(INDEX('Hoja de Trabajo para listado'!$BC$155:$CB$1048576,MATCH($A437,'Hoja de Trabajo para listado'!$BC$155:$BC$1048576,0),MATCH((CUADRO!F$4&amp;$E437),'Hoja de Trabajo para listado'!$BC$151:$CB$151,0)),0)+IFERROR(INDEX('Hoja de Trabajo para listado'!$DE$153:$DG$274,MATCH($A437,'Hoja de Trabajo para listado'!$DE$153:$DE$1048576,0),MATCH((CUADRO!F$4&amp;$E437),'Hoja de Trabajo para listado'!$DE$151:$DG$151,0)),0)+IFERROR(INDEX('Hoja de Trabajo para listado'!$CD$155:$DC$1048576,MATCH($A437,'Hoja de Trabajo para listado'!$CD$155:$CD$1048576,0),MATCH((CUADRO!F$4&amp;$E437),'Hoja de Trabajo para listado'!$CD$151:$DC$151,0)),0)</f>
        <v>0</v>
      </c>
      <c r="G437" s="241">
        <f ca="1">+IFERROR(INDEX('Hoja de Trabajo para listado'!$A$155:$Z$1048576,MATCH($A437,'Hoja de Trabajo para listado'!$A$155:$A$1048576,0),MATCH((CUADRO!G$4&amp;$E437),'Hoja de Trabajo para listado'!$A$151:$Z$151,0)),0)+IFERROR(INDEX('Hoja de Trabajo para listado'!$AB$155:$BA$1048576,MATCH($A437,'Hoja de Trabajo para listado'!$AB$155:$AB$1048576,0),MATCH((CUADRO!G$4&amp;$E437),'Hoja de Trabajo para listado'!$AB$151:$BA$151,0)),0)+IFERROR(INDEX('Hoja de Trabajo para listado'!$BC$155:$CB$1048576,MATCH($A437,'Hoja de Trabajo para listado'!$BC$155:$BC$1048576,0),MATCH((CUADRO!G$4&amp;$E437),'Hoja de Trabajo para listado'!$BC$151:$CB$151,0)),0)+IFERROR(INDEX('Hoja de Trabajo para listado'!$DE$153:$DG$274,MATCH($A437,'Hoja de Trabajo para listado'!$DE$153:$DE$1048576,0),MATCH((CUADRO!G$4&amp;$E437),'Hoja de Trabajo para listado'!$DE$151:$DG$151,0)),0)+IFERROR(INDEX('Hoja de Trabajo para listado'!$CD$155:$DC$1048576,MATCH($A437,'Hoja de Trabajo para listado'!$CD$155:$CD$1048576,0),MATCH((CUADRO!G$4&amp;$E437),'Hoja de Trabajo para listado'!$CD$151:$DC$151,0)),0)</f>
        <v>0</v>
      </c>
      <c r="H437" s="241">
        <f ca="1">+IFERROR(INDEX('Hoja de Trabajo para listado'!$A$155:$Z$1048576,MATCH($A437,'Hoja de Trabajo para listado'!$A$155:$A$1048576,0),MATCH((CUADRO!H$4&amp;$E437),'Hoja de Trabajo para listado'!$A$151:$Z$151,0)),0)+IFERROR(INDEX('Hoja de Trabajo para listado'!$AB$155:$BA$1048576,MATCH($A437,'Hoja de Trabajo para listado'!$AB$155:$AB$1048576,0),MATCH((CUADRO!H$4&amp;$E437),'Hoja de Trabajo para listado'!$AB$151:$BA$151,0)),0)+IFERROR(INDEX('Hoja de Trabajo para listado'!$BC$155:$CB$1048576,MATCH($A437,'Hoja de Trabajo para listado'!$BC$155:$BC$1048576,0),MATCH((CUADRO!H$4&amp;$E437),'Hoja de Trabajo para listado'!$BC$151:$CB$151,0)),0)+IFERROR(INDEX('Hoja de Trabajo para listado'!$DE$153:$DG$274,MATCH($A437,'Hoja de Trabajo para listado'!$DE$153:$DE$1048576,0),MATCH((CUADRO!H$4&amp;$E437),'Hoja de Trabajo para listado'!$DE$151:$DG$151,0)),0)+IFERROR(INDEX('Hoja de Trabajo para listado'!$CD$155:$DC$1048576,MATCH($A437,'Hoja de Trabajo para listado'!$CD$155:$CD$1048576,0),MATCH((CUADRO!H$4&amp;$E437),'Hoja de Trabajo para listado'!$CD$151:$DC$151,0)),0)</f>
        <v>0</v>
      </c>
      <c r="I437" s="241">
        <f ca="1">+IFERROR(INDEX('Hoja de Trabajo para listado'!$A$155:$Z$1048576,MATCH($A437,'Hoja de Trabajo para listado'!$A$155:$A$1048576,0),MATCH((CUADRO!I$4&amp;$E437),'Hoja de Trabajo para listado'!$A$151:$Z$151,0)),0)+IFERROR(INDEX('Hoja de Trabajo para listado'!$AB$155:$BA$1048576,MATCH($A437,'Hoja de Trabajo para listado'!$AB$155:$AB$1048576,0),MATCH((CUADRO!I$4&amp;$E437),'Hoja de Trabajo para listado'!$AB$151:$BA$151,0)),0)+IFERROR(INDEX('Hoja de Trabajo para listado'!$BC$155:$CB$1048576,MATCH($A437,'Hoja de Trabajo para listado'!$BC$155:$BC$1048576,0),MATCH((CUADRO!I$4&amp;$E437),'Hoja de Trabajo para listado'!$BC$151:$CB$151,0)),0)+IFERROR(INDEX('Hoja de Trabajo para listado'!$DE$153:$DG$274,MATCH($A437,'Hoja de Trabajo para listado'!$DE$153:$DE$1048576,0),MATCH((CUADRO!I$4&amp;$E437),'Hoja de Trabajo para listado'!$DE$151:$DG$151,0)),0)+IFERROR(INDEX('Hoja de Trabajo para listado'!$CD$155:$DC$1048576,MATCH($A437,'Hoja de Trabajo para listado'!$CD$155:$CD$1048576,0),MATCH((CUADRO!I$4&amp;$E437),'Hoja de Trabajo para listado'!$CD$151:$DC$151,0)),0)</f>
        <v>0</v>
      </c>
      <c r="J437" s="241">
        <f ca="1">+IFERROR(INDEX('Hoja de Trabajo para listado'!$A$155:$Z$1048576,MATCH($A437,'Hoja de Trabajo para listado'!$A$155:$A$1048576,0),MATCH((CUADRO!J$4&amp;$E437),'Hoja de Trabajo para listado'!$A$151:$Z$151,0)),0)+IFERROR(INDEX('Hoja de Trabajo para listado'!$AB$155:$BA$1048576,MATCH($A437,'Hoja de Trabajo para listado'!$AB$155:$AB$1048576,0),MATCH((CUADRO!J$4&amp;$E437),'Hoja de Trabajo para listado'!$AB$151:$BA$151,0)),0)+IFERROR(INDEX('Hoja de Trabajo para listado'!$BC$155:$CB$1048576,MATCH($A437,'Hoja de Trabajo para listado'!$BC$155:$BC$1048576,0),MATCH((CUADRO!J$4&amp;$E437),'Hoja de Trabajo para listado'!$BC$151:$CB$151,0)),0)+IFERROR(INDEX('Hoja de Trabajo para listado'!$DE$153:$DG$274,MATCH($A437,'Hoja de Trabajo para listado'!$DE$153:$DE$1048576,0),MATCH((CUADRO!J$4&amp;$E437),'Hoja de Trabajo para listado'!$DE$151:$DG$151,0)),0)+IFERROR(INDEX('Hoja de Trabajo para listado'!$CD$155:$DC$1048576,MATCH($A437,'Hoja de Trabajo para listado'!$CD$155:$CD$1048576,0),MATCH((CUADRO!J$4&amp;$E437),'Hoja de Trabajo para listado'!$CD$151:$DC$151,0)),0)</f>
        <v>0</v>
      </c>
      <c r="K437" s="241">
        <f ca="1">+IFERROR(INDEX('Hoja de Trabajo para listado'!$A$155:$Z$1048576,MATCH($A437,'Hoja de Trabajo para listado'!$A$155:$A$1048576,0),MATCH((CUADRO!K$4&amp;$E437),'Hoja de Trabajo para listado'!$A$151:$Z$151,0)),0)+IFERROR(INDEX('Hoja de Trabajo para listado'!$AB$155:$BA$1048576,MATCH($A437,'Hoja de Trabajo para listado'!$AB$155:$AB$1048576,0),MATCH((CUADRO!K$4&amp;$E437),'Hoja de Trabajo para listado'!$AB$151:$BA$151,0)),0)+IFERROR(INDEX('Hoja de Trabajo para listado'!$BC$155:$CB$1048576,MATCH($A437,'Hoja de Trabajo para listado'!$BC$155:$BC$1048576,0),MATCH((CUADRO!K$4&amp;$E437),'Hoja de Trabajo para listado'!$BC$151:$CB$151,0)),0)+IFERROR(INDEX('Hoja de Trabajo para listado'!$DE$153:$DG$274,MATCH($A437,'Hoja de Trabajo para listado'!$DE$153:$DE$1048576,0),MATCH((CUADRO!K$4&amp;$E437),'Hoja de Trabajo para listado'!$DE$151:$DG$151,0)),0)+IFERROR(INDEX('Hoja de Trabajo para listado'!$CD$155:$DC$1048576,MATCH($A437,'Hoja de Trabajo para listado'!$CD$155:$CD$1048576,0),MATCH((CUADRO!K$4&amp;$E437),'Hoja de Trabajo para listado'!$CD$151:$DC$151,0)),0)</f>
        <v>0</v>
      </c>
      <c r="L437" s="241">
        <f ca="1">+IFERROR(INDEX('Hoja de Trabajo para listado'!$A$155:$Z$1048576,MATCH($A437,'Hoja de Trabajo para listado'!$A$155:$A$1048576,0),MATCH((CUADRO!L$4&amp;$E437),'Hoja de Trabajo para listado'!$A$151:$Z$151,0)),0)+IFERROR(INDEX('Hoja de Trabajo para listado'!$AB$155:$BA$1048576,MATCH($A437,'Hoja de Trabajo para listado'!$AB$155:$AB$1048576,0),MATCH((CUADRO!L$4&amp;$E437),'Hoja de Trabajo para listado'!$AB$151:$BA$151,0)),0)+IFERROR(INDEX('Hoja de Trabajo para listado'!$BC$155:$CB$1048576,MATCH($A437,'Hoja de Trabajo para listado'!$BC$155:$BC$1048576,0),MATCH((CUADRO!L$4&amp;$E437),'Hoja de Trabajo para listado'!$BC$151:$CB$151,0)),0)+IFERROR(INDEX('Hoja de Trabajo para listado'!$DE$153:$DG$274,MATCH($A437,'Hoja de Trabajo para listado'!$DE$153:$DE$1048576,0),MATCH((CUADRO!L$4&amp;$E437),'Hoja de Trabajo para listado'!$DE$151:$DG$151,0)),0)+IFERROR(INDEX('Hoja de Trabajo para listado'!$CD$155:$DC$1048576,MATCH($A437,'Hoja de Trabajo para listado'!$CD$155:$CD$1048576,0),MATCH((CUADRO!L$4&amp;$E437),'Hoja de Trabajo para listado'!$CD$151:$DC$151,0)),0)</f>
        <v>0</v>
      </c>
      <c r="M437" s="241">
        <f ca="1">+IFERROR(INDEX('Hoja de Trabajo para listado'!$A$155:$Z$1048576,MATCH($A437,'Hoja de Trabajo para listado'!$A$155:$A$1048576,0),MATCH((CUADRO!M$4&amp;$E437),'Hoja de Trabajo para listado'!$A$151:$Z$151,0)),0)+IFERROR(INDEX('Hoja de Trabajo para listado'!$AB$155:$BA$1048576,MATCH($A437,'Hoja de Trabajo para listado'!$AB$155:$AB$1048576,0),MATCH((CUADRO!M$4&amp;$E437),'Hoja de Trabajo para listado'!$AB$151:$BA$151,0)),0)+IFERROR(INDEX('Hoja de Trabajo para listado'!$BC$155:$CB$1048576,MATCH($A437,'Hoja de Trabajo para listado'!$BC$155:$BC$1048576,0),MATCH((CUADRO!M$4&amp;$E437),'Hoja de Trabajo para listado'!$BC$151:$CB$151,0)),0)+IFERROR(INDEX('Hoja de Trabajo para listado'!$DE$153:$DG$274,MATCH($A437,'Hoja de Trabajo para listado'!$DE$153:$DE$1048576,0),MATCH((CUADRO!M$4&amp;$E437),'Hoja de Trabajo para listado'!$DE$151:$DG$151,0)),0)+IFERROR(INDEX('Hoja de Trabajo para listado'!$CD$155:$DC$1048576,MATCH($A437,'Hoja de Trabajo para listado'!$CD$155:$CD$1048576,0),MATCH((CUADRO!M$4&amp;$E437),'Hoja de Trabajo para listado'!$CD$151:$DC$151,0)),0)</f>
        <v>0</v>
      </c>
      <c r="N437" s="241">
        <f ca="1">+IFERROR(INDEX('Hoja de Trabajo para listado'!$A$155:$Z$1048576,MATCH($A437,'Hoja de Trabajo para listado'!$A$155:$A$1048576,0),MATCH((CUADRO!N$4&amp;$E437),'Hoja de Trabajo para listado'!$A$151:$Z$151,0)),0)+IFERROR(INDEX('Hoja de Trabajo para listado'!$AB$155:$BA$1048576,MATCH($A437,'Hoja de Trabajo para listado'!$AB$155:$AB$1048576,0),MATCH((CUADRO!N$4&amp;$E437),'Hoja de Trabajo para listado'!$AB$151:$BA$151,0)),0)+IFERROR(INDEX('Hoja de Trabajo para listado'!$BC$155:$CB$1048576,MATCH($A437,'Hoja de Trabajo para listado'!$BC$155:$BC$1048576,0),MATCH((CUADRO!N$4&amp;$E437),'Hoja de Trabajo para listado'!$BC$151:$CB$151,0)),0)+IFERROR(INDEX('Hoja de Trabajo para listado'!$DE$153:$DG$274,MATCH($A437,'Hoja de Trabajo para listado'!$DE$153:$DE$1048576,0),MATCH((CUADRO!N$4&amp;$E437),'Hoja de Trabajo para listado'!$DE$151:$DG$151,0)),0)+IFERROR(INDEX('Hoja de Trabajo para listado'!$CD$155:$DC$1048576,MATCH($A437,'Hoja de Trabajo para listado'!$CD$155:$CD$1048576,0),MATCH((CUADRO!N$4&amp;$E437),'Hoja de Trabajo para listado'!$CD$151:$DC$151,0)),0)</f>
        <v>0</v>
      </c>
      <c r="O437" s="241">
        <f ca="1">+IFERROR(INDEX('Hoja de Trabajo para listado'!$A$155:$Z$1048576,MATCH($A437,'Hoja de Trabajo para listado'!$A$155:$A$1048576,0),MATCH((CUADRO!O$4&amp;$E437),'Hoja de Trabajo para listado'!$A$151:$Z$151,0)),0)+IFERROR(INDEX('Hoja de Trabajo para listado'!$AB$155:$BA$1048576,MATCH($A437,'Hoja de Trabajo para listado'!$AB$155:$AB$1048576,0),MATCH((CUADRO!O$4&amp;$E437),'Hoja de Trabajo para listado'!$AB$151:$BA$151,0)),0)+IFERROR(INDEX('Hoja de Trabajo para listado'!$BC$155:$CB$1048576,MATCH($A437,'Hoja de Trabajo para listado'!$BC$155:$BC$1048576,0),MATCH((CUADRO!O$4&amp;$E437),'Hoja de Trabajo para listado'!$BC$151:$CB$151,0)),0)+IFERROR(INDEX('Hoja de Trabajo para listado'!$DE$153:$DG$274,MATCH($A437,'Hoja de Trabajo para listado'!$DE$153:$DE$1048576,0),MATCH((CUADRO!O$4&amp;$E437),'Hoja de Trabajo para listado'!$DE$151:$DG$151,0)),0)+IFERROR(INDEX('Hoja de Trabajo para listado'!$CD$155:$DC$1048576,MATCH($A437,'Hoja de Trabajo para listado'!$CD$155:$CD$1048576,0),MATCH((CUADRO!O$4&amp;$E437),'Hoja de Trabajo para listado'!$CD$151:$DC$151,0)),0)</f>
        <v>0</v>
      </c>
      <c r="P437" s="241">
        <f ca="1">+IFERROR(INDEX('Hoja de Trabajo para listado'!$A$155:$Z$1048576,MATCH($A437,'Hoja de Trabajo para listado'!$A$155:$A$1048576,0),MATCH((CUADRO!P$4&amp;$E437),'Hoja de Trabajo para listado'!$A$151:$Z$151,0)),0)+IFERROR(INDEX('Hoja de Trabajo para listado'!$AB$155:$BA$1048576,MATCH($A437,'Hoja de Trabajo para listado'!$AB$155:$AB$1048576,0),MATCH((CUADRO!P$4&amp;$E437),'Hoja de Trabajo para listado'!$AB$151:$BA$151,0)),0)+IFERROR(INDEX('Hoja de Trabajo para listado'!$BC$155:$CB$1048576,MATCH($A437,'Hoja de Trabajo para listado'!$BC$155:$BC$1048576,0),MATCH((CUADRO!P$4&amp;$E437),'Hoja de Trabajo para listado'!$BC$151:$CB$151,0)),0)+IFERROR(INDEX('Hoja de Trabajo para listado'!$DE$153:$DG$274,MATCH($A437,'Hoja de Trabajo para listado'!$DE$153:$DE$1048576,0),MATCH((CUADRO!P$4&amp;$E437),'Hoja de Trabajo para listado'!$DE$151:$DG$151,0)),0)+IFERROR(INDEX('Hoja de Trabajo para listado'!$CD$155:$DC$1048576,MATCH($A437,'Hoja de Trabajo para listado'!$CD$155:$CD$1048576,0),MATCH((CUADRO!P$4&amp;$E437),'Hoja de Trabajo para listado'!$CD$151:$DC$151,0)),0)</f>
        <v>0</v>
      </c>
      <c r="Q437" s="241">
        <f ca="1">+IFERROR(INDEX('Hoja de Trabajo para listado'!$A$155:$Z$1048576,MATCH($A437,'Hoja de Trabajo para listado'!$A$155:$A$1048576,0),MATCH((CUADRO!Q$4&amp;$E437),'Hoja de Trabajo para listado'!$A$151:$Z$151,0)),0)+IFERROR(INDEX('Hoja de Trabajo para listado'!$AB$155:$BA$1048576,MATCH($A437,'Hoja de Trabajo para listado'!$AB$155:$AB$1048576,0),MATCH((CUADRO!Q$4&amp;$E437),'Hoja de Trabajo para listado'!$AB$151:$BA$151,0)),0)+IFERROR(INDEX('Hoja de Trabajo para listado'!$BC$155:$CB$1048576,MATCH($A437,'Hoja de Trabajo para listado'!$BC$155:$BC$1048576,0),MATCH((CUADRO!Q$4&amp;$E437),'Hoja de Trabajo para listado'!$BC$151:$CB$151,0)),0)+IFERROR(INDEX('Hoja de Trabajo para listado'!$DE$153:$DG$274,MATCH($A437,'Hoja de Trabajo para listado'!$DE$153:$DE$1048576,0),MATCH((CUADRO!Q$4&amp;$E437),'Hoja de Trabajo para listado'!$DE$151:$DG$151,0)),0)+IFERROR(INDEX('Hoja de Trabajo para listado'!$CD$155:$DC$1048576,MATCH($A437,'Hoja de Trabajo para listado'!$CD$155:$CD$1048576,0),MATCH((CUADRO!Q$4&amp;$E437),'Hoja de Trabajo para listado'!$CD$151:$DC$151,0)),0)</f>
        <v>0</v>
      </c>
      <c r="R437" s="241">
        <f t="shared" ca="1" si="19"/>
        <v>0</v>
      </c>
      <c r="S437" s="247"/>
      <c r="T437" s="241">
        <f ca="1">+T438</f>
        <v>0</v>
      </c>
      <c r="U437" s="240">
        <f t="shared" si="20"/>
        <v>1</v>
      </c>
      <c r="V437" s="327" t="str">
        <f>+VLOOKUP(A437,bd_lista!$A$3:$E$592,5,FALSE)</f>
        <v>INSTITUCIONES FINANCIERAS BANCARIAS</v>
      </c>
      <c r="W437" s="397" t="str">
        <f>+V437</f>
        <v>INSTITUCIONES FINANCIERAS BANCARIAS</v>
      </c>
      <c r="X437" s="240">
        <f>+VLOOKUP(A437,[4]Sheet1!$A$13:$D$744,4,FALSE)</f>
        <v>35</v>
      </c>
      <c r="Y437" s="240" t="str">
        <f>+VLOOKUP(X437,bd_lista!$A$3:$C$592,3,FALSE)</f>
        <v>Ministerio de Economía y Finanzas Públicas</v>
      </c>
      <c r="Z437" s="290">
        <f>+X437</f>
        <v>35</v>
      </c>
      <c r="AA437" s="291" t="str">
        <f>+Y437</f>
        <v>Ministerio de Economía y Finanzas Públicas</v>
      </c>
    </row>
    <row r="438" spans="1:27" customFormat="1" ht="15" hidden="1" customHeight="1">
      <c r="A438" s="32">
        <v>951</v>
      </c>
      <c r="B438" s="394"/>
      <c r="C438" s="327" t="str">
        <f>+VLOOKUP(A438,bd_lista!$A$3:$C$592,3,FALSE)</f>
        <v>Banco Central de Bolivia</v>
      </c>
      <c r="D438" s="396"/>
      <c r="E438" s="242" t="s">
        <v>1304</v>
      </c>
      <c r="F438" s="241">
        <f ca="1">+IFERROR(INDEX('Hoja de Trabajo para listado'!$A$155:$Z$1048576,MATCH($A438,'Hoja de Trabajo para listado'!$A$155:$A$1048576,0),MATCH((CUADRO!F$4&amp;$E438),'Hoja de Trabajo para listado'!$A$151:$Z$151,0)),0)+IFERROR(INDEX('Hoja de Trabajo para listado'!$AB$155:$BA$1048576,MATCH($A438,'Hoja de Trabajo para listado'!$AB$155:$AB$1048576,0),MATCH((CUADRO!F$4&amp;$E438),'Hoja de Trabajo para listado'!$AB$151:$BA$151,0)),0)+IFERROR(INDEX('Hoja de Trabajo para listado'!$BC$155:$CB$1048576,MATCH($A438,'Hoja de Trabajo para listado'!$BC$155:$BC$1048576,0),MATCH((CUADRO!F$4&amp;$E438),'Hoja de Trabajo para listado'!$BC$151:$CB$151,0)),0)+IFERROR(INDEX('Hoja de Trabajo para listado'!$DE$153:$DG$274,MATCH($A438,'Hoja de Trabajo para listado'!$DE$153:$DE$1048576,0),MATCH((CUADRO!F$4&amp;$E438),'Hoja de Trabajo para listado'!$DE$151:$DG$151,0)),0)+IFERROR(INDEX('Hoja de Trabajo para listado'!$CD$155:$DC$1048576,MATCH($A438,'Hoja de Trabajo para listado'!$CD$155:$CD$1048576,0),MATCH((CUADRO!F$4&amp;$E438),'Hoja de Trabajo para listado'!$CD$151:$DC$151,0)),0)</f>
        <v>0</v>
      </c>
      <c r="G438" s="241">
        <f ca="1">+IFERROR(INDEX('Hoja de Trabajo para listado'!$A$155:$Z$1048576,MATCH($A438,'Hoja de Trabajo para listado'!$A$155:$A$1048576,0),MATCH((CUADRO!G$4&amp;$E438),'Hoja de Trabajo para listado'!$A$151:$Z$151,0)),0)+IFERROR(INDEX('Hoja de Trabajo para listado'!$AB$155:$BA$1048576,MATCH($A438,'Hoja de Trabajo para listado'!$AB$155:$AB$1048576,0),MATCH((CUADRO!G$4&amp;$E438),'Hoja de Trabajo para listado'!$AB$151:$BA$151,0)),0)+IFERROR(INDEX('Hoja de Trabajo para listado'!$BC$155:$CB$1048576,MATCH($A438,'Hoja de Trabajo para listado'!$BC$155:$BC$1048576,0),MATCH((CUADRO!G$4&amp;$E438),'Hoja de Trabajo para listado'!$BC$151:$CB$151,0)),0)+IFERROR(INDEX('Hoja de Trabajo para listado'!$DE$153:$DG$274,MATCH($A438,'Hoja de Trabajo para listado'!$DE$153:$DE$1048576,0),MATCH((CUADRO!G$4&amp;$E438),'Hoja de Trabajo para listado'!$DE$151:$DG$151,0)),0)+IFERROR(INDEX('Hoja de Trabajo para listado'!$CD$155:$DC$1048576,MATCH($A438,'Hoja de Trabajo para listado'!$CD$155:$CD$1048576,0),MATCH((CUADRO!G$4&amp;$E438),'Hoja de Trabajo para listado'!$CD$151:$DC$151,0)),0)</f>
        <v>0</v>
      </c>
      <c r="H438" s="241">
        <f ca="1">+IFERROR(INDEX('Hoja de Trabajo para listado'!$A$155:$Z$1048576,MATCH($A438,'Hoja de Trabajo para listado'!$A$155:$A$1048576,0),MATCH((CUADRO!H$4&amp;$E438),'Hoja de Trabajo para listado'!$A$151:$Z$151,0)),0)+IFERROR(INDEX('Hoja de Trabajo para listado'!$AB$155:$BA$1048576,MATCH($A438,'Hoja de Trabajo para listado'!$AB$155:$AB$1048576,0),MATCH((CUADRO!H$4&amp;$E438),'Hoja de Trabajo para listado'!$AB$151:$BA$151,0)),0)+IFERROR(INDEX('Hoja de Trabajo para listado'!$BC$155:$CB$1048576,MATCH($A438,'Hoja de Trabajo para listado'!$BC$155:$BC$1048576,0),MATCH((CUADRO!H$4&amp;$E438),'Hoja de Trabajo para listado'!$BC$151:$CB$151,0)),0)+IFERROR(INDEX('Hoja de Trabajo para listado'!$DE$153:$DG$274,MATCH($A438,'Hoja de Trabajo para listado'!$DE$153:$DE$1048576,0),MATCH((CUADRO!H$4&amp;$E438),'Hoja de Trabajo para listado'!$DE$151:$DG$151,0)),0)+IFERROR(INDEX('Hoja de Trabajo para listado'!$CD$155:$DC$1048576,MATCH($A438,'Hoja de Trabajo para listado'!$CD$155:$CD$1048576,0),MATCH((CUADRO!H$4&amp;$E438),'Hoja de Trabajo para listado'!$CD$151:$DC$151,0)),0)</f>
        <v>0</v>
      </c>
      <c r="I438" s="241">
        <f ca="1">+IFERROR(INDEX('Hoja de Trabajo para listado'!$A$155:$Z$1048576,MATCH($A438,'Hoja de Trabajo para listado'!$A$155:$A$1048576,0),MATCH((CUADRO!I$4&amp;$E438),'Hoja de Trabajo para listado'!$A$151:$Z$151,0)),0)+IFERROR(INDEX('Hoja de Trabajo para listado'!$AB$155:$BA$1048576,MATCH($A438,'Hoja de Trabajo para listado'!$AB$155:$AB$1048576,0),MATCH((CUADRO!I$4&amp;$E438),'Hoja de Trabajo para listado'!$AB$151:$BA$151,0)),0)+IFERROR(INDEX('Hoja de Trabajo para listado'!$BC$155:$CB$1048576,MATCH($A438,'Hoja de Trabajo para listado'!$BC$155:$BC$1048576,0),MATCH((CUADRO!I$4&amp;$E438),'Hoja de Trabajo para listado'!$BC$151:$CB$151,0)),0)+IFERROR(INDEX('Hoja de Trabajo para listado'!$DE$153:$DG$274,MATCH($A438,'Hoja de Trabajo para listado'!$DE$153:$DE$1048576,0),MATCH((CUADRO!I$4&amp;$E438),'Hoja de Trabajo para listado'!$DE$151:$DG$151,0)),0)+IFERROR(INDEX('Hoja de Trabajo para listado'!$CD$155:$DC$1048576,MATCH($A438,'Hoja de Trabajo para listado'!$CD$155:$CD$1048576,0),MATCH((CUADRO!I$4&amp;$E438),'Hoja de Trabajo para listado'!$CD$151:$DC$151,0)),0)</f>
        <v>0</v>
      </c>
      <c r="J438" s="241">
        <f ca="1">+IFERROR(INDEX('Hoja de Trabajo para listado'!$A$155:$Z$1048576,MATCH($A438,'Hoja de Trabajo para listado'!$A$155:$A$1048576,0),MATCH((CUADRO!J$4&amp;$E438),'Hoja de Trabajo para listado'!$A$151:$Z$151,0)),0)+IFERROR(INDEX('Hoja de Trabajo para listado'!$AB$155:$BA$1048576,MATCH($A438,'Hoja de Trabajo para listado'!$AB$155:$AB$1048576,0),MATCH((CUADRO!J$4&amp;$E438),'Hoja de Trabajo para listado'!$AB$151:$BA$151,0)),0)+IFERROR(INDEX('Hoja de Trabajo para listado'!$BC$155:$CB$1048576,MATCH($A438,'Hoja de Trabajo para listado'!$BC$155:$BC$1048576,0),MATCH((CUADRO!J$4&amp;$E438),'Hoja de Trabajo para listado'!$BC$151:$CB$151,0)),0)+IFERROR(INDEX('Hoja de Trabajo para listado'!$DE$153:$DG$274,MATCH($A438,'Hoja de Trabajo para listado'!$DE$153:$DE$1048576,0),MATCH((CUADRO!J$4&amp;$E438),'Hoja de Trabajo para listado'!$DE$151:$DG$151,0)),0)+IFERROR(INDEX('Hoja de Trabajo para listado'!$CD$155:$DC$1048576,MATCH($A438,'Hoja de Trabajo para listado'!$CD$155:$CD$1048576,0),MATCH((CUADRO!J$4&amp;$E438),'Hoja de Trabajo para listado'!$CD$151:$DC$151,0)),0)</f>
        <v>0</v>
      </c>
      <c r="K438" s="241">
        <f ca="1">+IFERROR(INDEX('Hoja de Trabajo para listado'!$A$155:$Z$1048576,MATCH($A438,'Hoja de Trabajo para listado'!$A$155:$A$1048576,0),MATCH((CUADRO!K$4&amp;$E438),'Hoja de Trabajo para listado'!$A$151:$Z$151,0)),0)+IFERROR(INDEX('Hoja de Trabajo para listado'!$AB$155:$BA$1048576,MATCH($A438,'Hoja de Trabajo para listado'!$AB$155:$AB$1048576,0),MATCH((CUADRO!K$4&amp;$E438),'Hoja de Trabajo para listado'!$AB$151:$BA$151,0)),0)+IFERROR(INDEX('Hoja de Trabajo para listado'!$BC$155:$CB$1048576,MATCH($A438,'Hoja de Trabajo para listado'!$BC$155:$BC$1048576,0),MATCH((CUADRO!K$4&amp;$E438),'Hoja de Trabajo para listado'!$BC$151:$CB$151,0)),0)+IFERROR(INDEX('Hoja de Trabajo para listado'!$DE$153:$DG$274,MATCH($A438,'Hoja de Trabajo para listado'!$DE$153:$DE$1048576,0),MATCH((CUADRO!K$4&amp;$E438),'Hoja de Trabajo para listado'!$DE$151:$DG$151,0)),0)+IFERROR(INDEX('Hoja de Trabajo para listado'!$CD$155:$DC$1048576,MATCH($A438,'Hoja de Trabajo para listado'!$CD$155:$CD$1048576,0),MATCH((CUADRO!K$4&amp;$E438),'Hoja de Trabajo para listado'!$CD$151:$DC$151,0)),0)</f>
        <v>0</v>
      </c>
      <c r="L438" s="241">
        <f ca="1">+IFERROR(INDEX('Hoja de Trabajo para listado'!$A$155:$Z$1048576,MATCH($A438,'Hoja de Trabajo para listado'!$A$155:$A$1048576,0),MATCH((CUADRO!L$4&amp;$E438),'Hoja de Trabajo para listado'!$A$151:$Z$151,0)),0)+IFERROR(INDEX('Hoja de Trabajo para listado'!$AB$155:$BA$1048576,MATCH($A438,'Hoja de Trabajo para listado'!$AB$155:$AB$1048576,0),MATCH((CUADRO!L$4&amp;$E438),'Hoja de Trabajo para listado'!$AB$151:$BA$151,0)),0)+IFERROR(INDEX('Hoja de Trabajo para listado'!$BC$155:$CB$1048576,MATCH($A438,'Hoja de Trabajo para listado'!$BC$155:$BC$1048576,0),MATCH((CUADRO!L$4&amp;$E438),'Hoja de Trabajo para listado'!$BC$151:$CB$151,0)),0)+IFERROR(INDEX('Hoja de Trabajo para listado'!$DE$153:$DG$274,MATCH($A438,'Hoja de Trabajo para listado'!$DE$153:$DE$1048576,0),MATCH((CUADRO!L$4&amp;$E438),'Hoja de Trabajo para listado'!$DE$151:$DG$151,0)),0)+IFERROR(INDEX('Hoja de Trabajo para listado'!$CD$155:$DC$1048576,MATCH($A438,'Hoja de Trabajo para listado'!$CD$155:$CD$1048576,0),MATCH((CUADRO!L$4&amp;$E438),'Hoja de Trabajo para listado'!$CD$151:$DC$151,0)),0)</f>
        <v>0</v>
      </c>
      <c r="M438" s="241">
        <f ca="1">+IFERROR(INDEX('Hoja de Trabajo para listado'!$A$155:$Z$1048576,MATCH($A438,'Hoja de Trabajo para listado'!$A$155:$A$1048576,0),MATCH((CUADRO!M$4&amp;$E438),'Hoja de Trabajo para listado'!$A$151:$Z$151,0)),0)+IFERROR(INDEX('Hoja de Trabajo para listado'!$AB$155:$BA$1048576,MATCH($A438,'Hoja de Trabajo para listado'!$AB$155:$AB$1048576,0),MATCH((CUADRO!M$4&amp;$E438),'Hoja de Trabajo para listado'!$AB$151:$BA$151,0)),0)+IFERROR(INDEX('Hoja de Trabajo para listado'!$BC$155:$CB$1048576,MATCH($A438,'Hoja de Trabajo para listado'!$BC$155:$BC$1048576,0),MATCH((CUADRO!M$4&amp;$E438),'Hoja de Trabajo para listado'!$BC$151:$CB$151,0)),0)+IFERROR(INDEX('Hoja de Trabajo para listado'!$DE$153:$DG$274,MATCH($A438,'Hoja de Trabajo para listado'!$DE$153:$DE$1048576,0),MATCH((CUADRO!M$4&amp;$E438),'Hoja de Trabajo para listado'!$DE$151:$DG$151,0)),0)+IFERROR(INDEX('Hoja de Trabajo para listado'!$CD$155:$DC$1048576,MATCH($A438,'Hoja de Trabajo para listado'!$CD$155:$CD$1048576,0),MATCH((CUADRO!M$4&amp;$E438),'Hoja de Trabajo para listado'!$CD$151:$DC$151,0)),0)</f>
        <v>0</v>
      </c>
      <c r="N438" s="241">
        <f ca="1">+IFERROR(INDEX('Hoja de Trabajo para listado'!$A$155:$Z$1048576,MATCH($A438,'Hoja de Trabajo para listado'!$A$155:$A$1048576,0),MATCH((CUADRO!N$4&amp;$E438),'Hoja de Trabajo para listado'!$A$151:$Z$151,0)),0)+IFERROR(INDEX('Hoja de Trabajo para listado'!$AB$155:$BA$1048576,MATCH($A438,'Hoja de Trabajo para listado'!$AB$155:$AB$1048576,0),MATCH((CUADRO!N$4&amp;$E438),'Hoja de Trabajo para listado'!$AB$151:$BA$151,0)),0)+IFERROR(INDEX('Hoja de Trabajo para listado'!$BC$155:$CB$1048576,MATCH($A438,'Hoja de Trabajo para listado'!$BC$155:$BC$1048576,0),MATCH((CUADRO!N$4&amp;$E438),'Hoja de Trabajo para listado'!$BC$151:$CB$151,0)),0)+IFERROR(INDEX('Hoja de Trabajo para listado'!$DE$153:$DG$274,MATCH($A438,'Hoja de Trabajo para listado'!$DE$153:$DE$1048576,0),MATCH((CUADRO!N$4&amp;$E438),'Hoja de Trabajo para listado'!$DE$151:$DG$151,0)),0)+IFERROR(INDEX('Hoja de Trabajo para listado'!$CD$155:$DC$1048576,MATCH($A438,'Hoja de Trabajo para listado'!$CD$155:$CD$1048576,0),MATCH((CUADRO!N$4&amp;$E438),'Hoja de Trabajo para listado'!$CD$151:$DC$151,0)),0)</f>
        <v>0</v>
      </c>
      <c r="O438" s="241">
        <f ca="1">+IFERROR(INDEX('Hoja de Trabajo para listado'!$A$155:$Z$1048576,MATCH($A438,'Hoja de Trabajo para listado'!$A$155:$A$1048576,0),MATCH((CUADRO!O$4&amp;$E438),'Hoja de Trabajo para listado'!$A$151:$Z$151,0)),0)+IFERROR(INDEX('Hoja de Trabajo para listado'!$AB$155:$BA$1048576,MATCH($A438,'Hoja de Trabajo para listado'!$AB$155:$AB$1048576,0),MATCH((CUADRO!O$4&amp;$E438),'Hoja de Trabajo para listado'!$AB$151:$BA$151,0)),0)+IFERROR(INDEX('Hoja de Trabajo para listado'!$BC$155:$CB$1048576,MATCH($A438,'Hoja de Trabajo para listado'!$BC$155:$BC$1048576,0),MATCH((CUADRO!O$4&amp;$E438),'Hoja de Trabajo para listado'!$BC$151:$CB$151,0)),0)+IFERROR(INDEX('Hoja de Trabajo para listado'!$DE$153:$DG$274,MATCH($A438,'Hoja de Trabajo para listado'!$DE$153:$DE$1048576,0),MATCH((CUADRO!O$4&amp;$E438),'Hoja de Trabajo para listado'!$DE$151:$DG$151,0)),0)+IFERROR(INDEX('Hoja de Trabajo para listado'!$CD$155:$DC$1048576,MATCH($A438,'Hoja de Trabajo para listado'!$CD$155:$CD$1048576,0),MATCH((CUADRO!O$4&amp;$E438),'Hoja de Trabajo para listado'!$CD$151:$DC$151,0)),0)</f>
        <v>0</v>
      </c>
      <c r="P438" s="241">
        <f ca="1">+IFERROR(INDEX('Hoja de Trabajo para listado'!$A$155:$Z$1048576,MATCH($A438,'Hoja de Trabajo para listado'!$A$155:$A$1048576,0),MATCH((CUADRO!P$4&amp;$E438),'Hoja de Trabajo para listado'!$A$151:$Z$151,0)),0)+IFERROR(INDEX('Hoja de Trabajo para listado'!$AB$155:$BA$1048576,MATCH($A438,'Hoja de Trabajo para listado'!$AB$155:$AB$1048576,0),MATCH((CUADRO!P$4&amp;$E438),'Hoja de Trabajo para listado'!$AB$151:$BA$151,0)),0)+IFERROR(INDEX('Hoja de Trabajo para listado'!$BC$155:$CB$1048576,MATCH($A438,'Hoja de Trabajo para listado'!$BC$155:$BC$1048576,0),MATCH((CUADRO!P$4&amp;$E438),'Hoja de Trabajo para listado'!$BC$151:$CB$151,0)),0)+IFERROR(INDEX('Hoja de Trabajo para listado'!$DE$153:$DG$274,MATCH($A438,'Hoja de Trabajo para listado'!$DE$153:$DE$1048576,0),MATCH((CUADRO!P$4&amp;$E438),'Hoja de Trabajo para listado'!$DE$151:$DG$151,0)),0)+IFERROR(INDEX('Hoja de Trabajo para listado'!$CD$155:$DC$1048576,MATCH($A438,'Hoja de Trabajo para listado'!$CD$155:$CD$1048576,0),MATCH((CUADRO!P$4&amp;$E438),'Hoja de Trabajo para listado'!$CD$151:$DC$151,0)),0)</f>
        <v>0</v>
      </c>
      <c r="Q438" s="241">
        <f ca="1">+IFERROR(INDEX('Hoja de Trabajo para listado'!$A$155:$Z$1048576,MATCH($A438,'Hoja de Trabajo para listado'!$A$155:$A$1048576,0),MATCH((CUADRO!Q$4&amp;$E438),'Hoja de Trabajo para listado'!$A$151:$Z$151,0)),0)+IFERROR(INDEX('Hoja de Trabajo para listado'!$AB$155:$BA$1048576,MATCH($A438,'Hoja de Trabajo para listado'!$AB$155:$AB$1048576,0),MATCH((CUADRO!Q$4&amp;$E438),'Hoja de Trabajo para listado'!$AB$151:$BA$151,0)),0)+IFERROR(INDEX('Hoja de Trabajo para listado'!$BC$155:$CB$1048576,MATCH($A438,'Hoja de Trabajo para listado'!$BC$155:$BC$1048576,0),MATCH((CUADRO!Q$4&amp;$E438),'Hoja de Trabajo para listado'!$BC$151:$CB$151,0)),0)+IFERROR(INDEX('Hoja de Trabajo para listado'!$DE$153:$DG$274,MATCH($A438,'Hoja de Trabajo para listado'!$DE$153:$DE$1048576,0),MATCH((CUADRO!Q$4&amp;$E438),'Hoja de Trabajo para listado'!$DE$151:$DG$151,0)),0)+IFERROR(INDEX('Hoja de Trabajo para listado'!$CD$155:$DC$1048576,MATCH($A438,'Hoja de Trabajo para listado'!$CD$155:$CD$1048576,0),MATCH((CUADRO!Q$4&amp;$E438),'Hoja de Trabajo para listado'!$CD$151:$DC$151,0)),0)</f>
        <v>0</v>
      </c>
      <c r="R438" s="243">
        <f t="shared" ca="1" si="19"/>
        <v>0</v>
      </c>
      <c r="S438" s="256">
        <f ca="1">+R437+R438</f>
        <v>0</v>
      </c>
      <c r="T438" s="243">
        <f ca="1">+S438</f>
        <v>0</v>
      </c>
      <c r="U438" s="242">
        <f t="shared" si="20"/>
        <v>2</v>
      </c>
      <c r="V438" s="327" t="str">
        <f>+VLOOKUP(A438,bd_lista!$A$3:$E$592,5,FALSE)</f>
        <v>INSTITUCIONES FINANCIERAS BANCARIAS</v>
      </c>
      <c r="W438" s="398"/>
      <c r="X438" s="240">
        <f>+VLOOKUP(A438,[4]Sheet1!$A$13:$D$744,4,FALSE)</f>
        <v>35</v>
      </c>
      <c r="Y438" s="240" t="str">
        <f>+VLOOKUP(X438,bd_lista!$A$3:$C$592,3,FALSE)</f>
        <v>Ministerio de Economía y Finanzas Públicas</v>
      </c>
      <c r="Z438" s="288"/>
      <c r="AA438" s="289"/>
    </row>
    <row r="439" spans="1:27" customFormat="1" ht="27" hidden="1" customHeight="1">
      <c r="A439" s="32">
        <v>999</v>
      </c>
      <c r="B439" s="393">
        <f>+A439</f>
        <v>999</v>
      </c>
      <c r="C439" s="245" t="e">
        <f>+VLOOKUP(A439,bd_lista!$A$3:$C$592,3,FALSE)</f>
        <v>#N/A</v>
      </c>
      <c r="D439" s="395" t="e">
        <f>+C439</f>
        <v>#N/A</v>
      </c>
      <c r="E439" s="240" t="s">
        <v>1303</v>
      </c>
      <c r="F439" s="241">
        <f ca="1">+IFERROR(INDEX('Hoja de Trabajo para listado'!$A$155:$Z$1048576,MATCH($A439,'Hoja de Trabajo para listado'!$A$155:$A$1048576,0),MATCH((CUADRO!F$4&amp;$E439),'Hoja de Trabajo para listado'!$A$151:$Z$151,0)),0)+IFERROR(INDEX('Hoja de Trabajo para listado'!$AB$155:$BA$1048576,MATCH($A439,'Hoja de Trabajo para listado'!$AB$155:$AB$1048576,0),MATCH((CUADRO!F$4&amp;$E439),'Hoja de Trabajo para listado'!$AB$151:$BA$151,0)),0)+IFERROR(INDEX('Hoja de Trabajo para listado'!$BC$155:$CB$1048576,MATCH($A439,'Hoja de Trabajo para listado'!$BC$155:$BC$1048576,0),MATCH((CUADRO!F$4&amp;$E439),'Hoja de Trabajo para listado'!$BC$151:$CB$151,0)),0)+IFERROR(INDEX('Hoja de Trabajo para listado'!$DE$153:$DG$274,MATCH($A439,'Hoja de Trabajo para listado'!$DE$153:$DE$1048576,0),MATCH((CUADRO!F$4&amp;$E439),'Hoja de Trabajo para listado'!$DE$151:$DG$151,0)),0)+IFERROR(INDEX('Hoja de Trabajo para listado'!$CD$155:$DC$1048576,MATCH($A439,'Hoja de Trabajo para listado'!$CD$155:$CD$1048576,0),MATCH((CUADRO!F$4&amp;$E439),'Hoja de Trabajo para listado'!$CD$151:$DC$151,0)),0)</f>
        <v>0</v>
      </c>
      <c r="G439" s="241">
        <f ca="1">+IFERROR(INDEX('Hoja de Trabajo para listado'!$A$155:$Z$1048576,MATCH($A439,'Hoja de Trabajo para listado'!$A$155:$A$1048576,0),MATCH((CUADRO!G$4&amp;$E439),'Hoja de Trabajo para listado'!$A$151:$Z$151,0)),0)+IFERROR(INDEX('Hoja de Trabajo para listado'!$AB$155:$BA$1048576,MATCH($A439,'Hoja de Trabajo para listado'!$AB$155:$AB$1048576,0),MATCH((CUADRO!G$4&amp;$E439),'Hoja de Trabajo para listado'!$AB$151:$BA$151,0)),0)+IFERROR(INDEX('Hoja de Trabajo para listado'!$BC$155:$CB$1048576,MATCH($A439,'Hoja de Trabajo para listado'!$BC$155:$BC$1048576,0),MATCH((CUADRO!G$4&amp;$E439),'Hoja de Trabajo para listado'!$BC$151:$CB$151,0)),0)+IFERROR(INDEX('Hoja de Trabajo para listado'!$DE$153:$DG$274,MATCH($A439,'Hoja de Trabajo para listado'!$DE$153:$DE$1048576,0),MATCH((CUADRO!G$4&amp;$E439),'Hoja de Trabajo para listado'!$DE$151:$DG$151,0)),0)+IFERROR(INDEX('Hoja de Trabajo para listado'!$CD$155:$DC$1048576,MATCH($A439,'Hoja de Trabajo para listado'!$CD$155:$CD$1048576,0),MATCH((CUADRO!G$4&amp;$E439),'Hoja de Trabajo para listado'!$CD$151:$DC$151,0)),0)</f>
        <v>0</v>
      </c>
      <c r="H439" s="241">
        <f ca="1">+IFERROR(INDEX('Hoja de Trabajo para listado'!$A$155:$Z$1048576,MATCH($A439,'Hoja de Trabajo para listado'!$A$155:$A$1048576,0),MATCH((CUADRO!H$4&amp;$E439),'Hoja de Trabajo para listado'!$A$151:$Z$151,0)),0)+IFERROR(INDEX('Hoja de Trabajo para listado'!$AB$155:$BA$1048576,MATCH($A439,'Hoja de Trabajo para listado'!$AB$155:$AB$1048576,0),MATCH((CUADRO!H$4&amp;$E439),'Hoja de Trabajo para listado'!$AB$151:$BA$151,0)),0)+IFERROR(INDEX('Hoja de Trabajo para listado'!$BC$155:$CB$1048576,MATCH($A439,'Hoja de Trabajo para listado'!$BC$155:$BC$1048576,0),MATCH((CUADRO!H$4&amp;$E439),'Hoja de Trabajo para listado'!$BC$151:$CB$151,0)),0)+IFERROR(INDEX('Hoja de Trabajo para listado'!$DE$153:$DG$274,MATCH($A439,'Hoja de Trabajo para listado'!$DE$153:$DE$1048576,0),MATCH((CUADRO!H$4&amp;$E439),'Hoja de Trabajo para listado'!$DE$151:$DG$151,0)),0)+IFERROR(INDEX('Hoja de Trabajo para listado'!$CD$155:$DC$1048576,MATCH($A439,'Hoja de Trabajo para listado'!$CD$155:$CD$1048576,0),MATCH((CUADRO!H$4&amp;$E439),'Hoja de Trabajo para listado'!$CD$151:$DC$151,0)),0)</f>
        <v>0</v>
      </c>
      <c r="I439" s="241">
        <f ca="1">+IFERROR(INDEX('Hoja de Trabajo para listado'!$A$155:$Z$1048576,MATCH($A439,'Hoja de Trabajo para listado'!$A$155:$A$1048576,0),MATCH((CUADRO!I$4&amp;$E439),'Hoja de Trabajo para listado'!$A$151:$Z$151,0)),0)+IFERROR(INDEX('Hoja de Trabajo para listado'!$AB$155:$BA$1048576,MATCH($A439,'Hoja de Trabajo para listado'!$AB$155:$AB$1048576,0),MATCH((CUADRO!I$4&amp;$E439),'Hoja de Trabajo para listado'!$AB$151:$BA$151,0)),0)+IFERROR(INDEX('Hoja de Trabajo para listado'!$BC$155:$CB$1048576,MATCH($A439,'Hoja de Trabajo para listado'!$BC$155:$BC$1048576,0),MATCH((CUADRO!I$4&amp;$E439),'Hoja de Trabajo para listado'!$BC$151:$CB$151,0)),0)+IFERROR(INDEX('Hoja de Trabajo para listado'!$DE$153:$DG$274,MATCH($A439,'Hoja de Trabajo para listado'!$DE$153:$DE$1048576,0),MATCH((CUADRO!I$4&amp;$E439),'Hoja de Trabajo para listado'!$DE$151:$DG$151,0)),0)+IFERROR(INDEX('Hoja de Trabajo para listado'!$CD$155:$DC$1048576,MATCH($A439,'Hoja de Trabajo para listado'!$CD$155:$CD$1048576,0),MATCH((CUADRO!I$4&amp;$E439),'Hoja de Trabajo para listado'!$CD$151:$DC$151,0)),0)</f>
        <v>0</v>
      </c>
      <c r="J439" s="241">
        <f ca="1">+IFERROR(INDEX('Hoja de Trabajo para listado'!$A$155:$Z$1048576,MATCH($A439,'Hoja de Trabajo para listado'!$A$155:$A$1048576,0),MATCH((CUADRO!J$4&amp;$E439),'Hoja de Trabajo para listado'!$A$151:$Z$151,0)),0)+IFERROR(INDEX('Hoja de Trabajo para listado'!$AB$155:$BA$1048576,MATCH($A439,'Hoja de Trabajo para listado'!$AB$155:$AB$1048576,0),MATCH((CUADRO!J$4&amp;$E439),'Hoja de Trabajo para listado'!$AB$151:$BA$151,0)),0)+IFERROR(INDEX('Hoja de Trabajo para listado'!$BC$155:$CB$1048576,MATCH($A439,'Hoja de Trabajo para listado'!$BC$155:$BC$1048576,0),MATCH((CUADRO!J$4&amp;$E439),'Hoja de Trabajo para listado'!$BC$151:$CB$151,0)),0)+IFERROR(INDEX('Hoja de Trabajo para listado'!$DE$153:$DG$274,MATCH($A439,'Hoja de Trabajo para listado'!$DE$153:$DE$1048576,0),MATCH((CUADRO!J$4&amp;$E439),'Hoja de Trabajo para listado'!$DE$151:$DG$151,0)),0)+IFERROR(INDEX('Hoja de Trabajo para listado'!$CD$155:$DC$1048576,MATCH($A439,'Hoja de Trabajo para listado'!$CD$155:$CD$1048576,0),MATCH((CUADRO!J$4&amp;$E439),'Hoja de Trabajo para listado'!$CD$151:$DC$151,0)),0)</f>
        <v>0</v>
      </c>
      <c r="K439" s="241">
        <f ca="1">+IFERROR(INDEX('Hoja de Trabajo para listado'!$A$155:$Z$1048576,MATCH($A439,'Hoja de Trabajo para listado'!$A$155:$A$1048576,0),MATCH((CUADRO!K$4&amp;$E439),'Hoja de Trabajo para listado'!$A$151:$Z$151,0)),0)+IFERROR(INDEX('Hoja de Trabajo para listado'!$AB$155:$BA$1048576,MATCH($A439,'Hoja de Trabajo para listado'!$AB$155:$AB$1048576,0),MATCH((CUADRO!K$4&amp;$E439),'Hoja de Trabajo para listado'!$AB$151:$BA$151,0)),0)+IFERROR(INDEX('Hoja de Trabajo para listado'!$BC$155:$CB$1048576,MATCH($A439,'Hoja de Trabajo para listado'!$BC$155:$BC$1048576,0),MATCH((CUADRO!K$4&amp;$E439),'Hoja de Trabajo para listado'!$BC$151:$CB$151,0)),0)+IFERROR(INDEX('Hoja de Trabajo para listado'!$DE$153:$DG$274,MATCH($A439,'Hoja de Trabajo para listado'!$DE$153:$DE$1048576,0),MATCH((CUADRO!K$4&amp;$E439),'Hoja de Trabajo para listado'!$DE$151:$DG$151,0)),0)+IFERROR(INDEX('Hoja de Trabajo para listado'!$CD$155:$DC$1048576,MATCH($A439,'Hoja de Trabajo para listado'!$CD$155:$CD$1048576,0),MATCH((CUADRO!K$4&amp;$E439),'Hoja de Trabajo para listado'!$CD$151:$DC$151,0)),0)</f>
        <v>0</v>
      </c>
      <c r="L439" s="241">
        <f ca="1">+IFERROR(INDEX('Hoja de Trabajo para listado'!$A$155:$Z$1048576,MATCH($A439,'Hoja de Trabajo para listado'!$A$155:$A$1048576,0),MATCH((CUADRO!L$4&amp;$E439),'Hoja de Trabajo para listado'!$A$151:$Z$151,0)),0)+IFERROR(INDEX('Hoja de Trabajo para listado'!$AB$155:$BA$1048576,MATCH($A439,'Hoja de Trabajo para listado'!$AB$155:$AB$1048576,0),MATCH((CUADRO!L$4&amp;$E439),'Hoja de Trabajo para listado'!$AB$151:$BA$151,0)),0)+IFERROR(INDEX('Hoja de Trabajo para listado'!$BC$155:$CB$1048576,MATCH($A439,'Hoja de Trabajo para listado'!$BC$155:$BC$1048576,0),MATCH((CUADRO!L$4&amp;$E439),'Hoja de Trabajo para listado'!$BC$151:$CB$151,0)),0)+IFERROR(INDEX('Hoja de Trabajo para listado'!$DE$153:$DG$274,MATCH($A439,'Hoja de Trabajo para listado'!$DE$153:$DE$1048576,0),MATCH((CUADRO!L$4&amp;$E439),'Hoja de Trabajo para listado'!$DE$151:$DG$151,0)),0)+IFERROR(INDEX('Hoja de Trabajo para listado'!$CD$155:$DC$1048576,MATCH($A439,'Hoja de Trabajo para listado'!$CD$155:$CD$1048576,0),MATCH((CUADRO!L$4&amp;$E439),'Hoja de Trabajo para listado'!$CD$151:$DC$151,0)),0)</f>
        <v>0</v>
      </c>
      <c r="M439" s="241">
        <f ca="1">+IFERROR(INDEX('Hoja de Trabajo para listado'!$A$155:$Z$1048576,MATCH($A439,'Hoja de Trabajo para listado'!$A$155:$A$1048576,0),MATCH((CUADRO!M$4&amp;$E439),'Hoja de Trabajo para listado'!$A$151:$Z$151,0)),0)+IFERROR(INDEX('Hoja de Trabajo para listado'!$AB$155:$BA$1048576,MATCH($A439,'Hoja de Trabajo para listado'!$AB$155:$AB$1048576,0),MATCH((CUADRO!M$4&amp;$E439),'Hoja de Trabajo para listado'!$AB$151:$BA$151,0)),0)+IFERROR(INDEX('Hoja de Trabajo para listado'!$BC$155:$CB$1048576,MATCH($A439,'Hoja de Trabajo para listado'!$BC$155:$BC$1048576,0),MATCH((CUADRO!M$4&amp;$E439),'Hoja de Trabajo para listado'!$BC$151:$CB$151,0)),0)+IFERROR(INDEX('Hoja de Trabajo para listado'!$DE$153:$DG$274,MATCH($A439,'Hoja de Trabajo para listado'!$DE$153:$DE$1048576,0),MATCH((CUADRO!M$4&amp;$E439),'Hoja de Trabajo para listado'!$DE$151:$DG$151,0)),0)+IFERROR(INDEX('Hoja de Trabajo para listado'!$CD$155:$DC$1048576,MATCH($A439,'Hoja de Trabajo para listado'!$CD$155:$CD$1048576,0),MATCH((CUADRO!M$4&amp;$E439),'Hoja de Trabajo para listado'!$CD$151:$DC$151,0)),0)</f>
        <v>0</v>
      </c>
      <c r="N439" s="241">
        <f ca="1">+IFERROR(INDEX('Hoja de Trabajo para listado'!$A$155:$Z$1048576,MATCH($A439,'Hoja de Trabajo para listado'!$A$155:$A$1048576,0),MATCH((CUADRO!N$4&amp;$E439),'Hoja de Trabajo para listado'!$A$151:$Z$151,0)),0)+IFERROR(INDEX('Hoja de Trabajo para listado'!$AB$155:$BA$1048576,MATCH($A439,'Hoja de Trabajo para listado'!$AB$155:$AB$1048576,0),MATCH((CUADRO!N$4&amp;$E439),'Hoja de Trabajo para listado'!$AB$151:$BA$151,0)),0)+IFERROR(INDEX('Hoja de Trabajo para listado'!$BC$155:$CB$1048576,MATCH($A439,'Hoja de Trabajo para listado'!$BC$155:$BC$1048576,0),MATCH((CUADRO!N$4&amp;$E439),'Hoja de Trabajo para listado'!$BC$151:$CB$151,0)),0)+IFERROR(INDEX('Hoja de Trabajo para listado'!$DE$153:$DG$274,MATCH($A439,'Hoja de Trabajo para listado'!$DE$153:$DE$1048576,0),MATCH((CUADRO!N$4&amp;$E439),'Hoja de Trabajo para listado'!$DE$151:$DG$151,0)),0)+IFERROR(INDEX('Hoja de Trabajo para listado'!$CD$155:$DC$1048576,MATCH($A439,'Hoja de Trabajo para listado'!$CD$155:$CD$1048576,0),MATCH((CUADRO!N$4&amp;$E439),'Hoja de Trabajo para listado'!$CD$151:$DC$151,0)),0)</f>
        <v>0</v>
      </c>
      <c r="O439" s="241">
        <f ca="1">+IFERROR(INDEX('Hoja de Trabajo para listado'!$A$155:$Z$1048576,MATCH($A439,'Hoja de Trabajo para listado'!$A$155:$A$1048576,0),MATCH((CUADRO!O$4&amp;$E439),'Hoja de Trabajo para listado'!$A$151:$Z$151,0)),0)+IFERROR(INDEX('Hoja de Trabajo para listado'!$AB$155:$BA$1048576,MATCH($A439,'Hoja de Trabajo para listado'!$AB$155:$AB$1048576,0),MATCH((CUADRO!O$4&amp;$E439),'Hoja de Trabajo para listado'!$AB$151:$BA$151,0)),0)+IFERROR(INDEX('Hoja de Trabajo para listado'!$BC$155:$CB$1048576,MATCH($A439,'Hoja de Trabajo para listado'!$BC$155:$BC$1048576,0),MATCH((CUADRO!O$4&amp;$E439),'Hoja de Trabajo para listado'!$BC$151:$CB$151,0)),0)+IFERROR(INDEX('Hoja de Trabajo para listado'!$DE$153:$DG$274,MATCH($A439,'Hoja de Trabajo para listado'!$DE$153:$DE$1048576,0),MATCH((CUADRO!O$4&amp;$E439),'Hoja de Trabajo para listado'!$DE$151:$DG$151,0)),0)+IFERROR(INDEX('Hoja de Trabajo para listado'!$CD$155:$DC$1048576,MATCH($A439,'Hoja de Trabajo para listado'!$CD$155:$CD$1048576,0),MATCH((CUADRO!O$4&amp;$E439),'Hoja de Trabajo para listado'!$CD$151:$DC$151,0)),0)</f>
        <v>0</v>
      </c>
      <c r="P439" s="241">
        <f ca="1">+IFERROR(INDEX('Hoja de Trabajo para listado'!$A$155:$Z$1048576,MATCH($A439,'Hoja de Trabajo para listado'!$A$155:$A$1048576,0),MATCH((CUADRO!P$4&amp;$E439),'Hoja de Trabajo para listado'!$A$151:$Z$151,0)),0)+IFERROR(INDEX('Hoja de Trabajo para listado'!$AB$155:$BA$1048576,MATCH($A439,'Hoja de Trabajo para listado'!$AB$155:$AB$1048576,0),MATCH((CUADRO!P$4&amp;$E439),'Hoja de Trabajo para listado'!$AB$151:$BA$151,0)),0)+IFERROR(INDEX('Hoja de Trabajo para listado'!$BC$155:$CB$1048576,MATCH($A439,'Hoja de Trabajo para listado'!$BC$155:$BC$1048576,0),MATCH((CUADRO!P$4&amp;$E439),'Hoja de Trabajo para listado'!$BC$151:$CB$151,0)),0)+IFERROR(INDEX('Hoja de Trabajo para listado'!$DE$153:$DG$274,MATCH($A439,'Hoja de Trabajo para listado'!$DE$153:$DE$1048576,0),MATCH((CUADRO!P$4&amp;$E439),'Hoja de Trabajo para listado'!$DE$151:$DG$151,0)),0)+IFERROR(INDEX('Hoja de Trabajo para listado'!$CD$155:$DC$1048576,MATCH($A439,'Hoja de Trabajo para listado'!$CD$155:$CD$1048576,0),MATCH((CUADRO!P$4&amp;$E439),'Hoja de Trabajo para listado'!$CD$151:$DC$151,0)),0)</f>
        <v>0</v>
      </c>
      <c r="Q439" s="241">
        <f ca="1">+IFERROR(INDEX('Hoja de Trabajo para listado'!$A$155:$Z$1048576,MATCH($A439,'Hoja de Trabajo para listado'!$A$155:$A$1048576,0),MATCH((CUADRO!Q$4&amp;$E439),'Hoja de Trabajo para listado'!$A$151:$Z$151,0)),0)+IFERROR(INDEX('Hoja de Trabajo para listado'!$AB$155:$BA$1048576,MATCH($A439,'Hoja de Trabajo para listado'!$AB$155:$AB$1048576,0),MATCH((CUADRO!Q$4&amp;$E439),'Hoja de Trabajo para listado'!$AB$151:$BA$151,0)),0)+IFERROR(INDEX('Hoja de Trabajo para listado'!$BC$155:$CB$1048576,MATCH($A439,'Hoja de Trabajo para listado'!$BC$155:$BC$1048576,0),MATCH((CUADRO!Q$4&amp;$E439),'Hoja de Trabajo para listado'!$BC$151:$CB$151,0)),0)+IFERROR(INDEX('Hoja de Trabajo para listado'!$DE$153:$DG$274,MATCH($A439,'Hoja de Trabajo para listado'!$DE$153:$DE$1048576,0),MATCH((CUADRO!Q$4&amp;$E439),'Hoja de Trabajo para listado'!$DE$151:$DG$151,0)),0)+IFERROR(INDEX('Hoja de Trabajo para listado'!$CD$155:$DC$1048576,MATCH($A439,'Hoja de Trabajo para listado'!$CD$155:$CD$1048576,0),MATCH((CUADRO!Q$4&amp;$E439),'Hoja de Trabajo para listado'!$CD$151:$DC$151,0)),0)</f>
        <v>0</v>
      </c>
      <c r="R439" s="241">
        <f t="shared" ca="1" si="19"/>
        <v>0</v>
      </c>
      <c r="S439" s="247"/>
      <c r="T439" s="241">
        <f ca="1">+T440</f>
        <v>0</v>
      </c>
      <c r="U439" s="240">
        <f t="shared" si="20"/>
        <v>1</v>
      </c>
      <c r="V439" s="327" t="e">
        <f>+VLOOKUP(A439,bd_lista!$A$3:$E$592,5,FALSE)</f>
        <v>#N/A</v>
      </c>
      <c r="W439" s="397" t="e">
        <f>+V439</f>
        <v>#N/A</v>
      </c>
      <c r="X439" s="240">
        <f>+VLOOKUP(A439,[4]Sheet1!$A$13:$D$744,4,FALSE)</f>
        <v>0</v>
      </c>
      <c r="Y439" s="240" t="e">
        <f>+VLOOKUP(X439,bd_lista!$A$3:$C$592,3,FALSE)</f>
        <v>#N/A</v>
      </c>
      <c r="Z439" s="290">
        <f>+X439</f>
        <v>0</v>
      </c>
      <c r="AA439" s="291" t="e">
        <f>+Y439</f>
        <v>#N/A</v>
      </c>
    </row>
    <row r="440" spans="1:27" customFormat="1" ht="27" hidden="1" customHeight="1">
      <c r="A440" s="32">
        <v>999</v>
      </c>
      <c r="B440" s="394"/>
      <c r="C440" s="245" t="e">
        <f>+VLOOKUP(A440,bd_lista!$A$3:$C$592,3,FALSE)</f>
        <v>#N/A</v>
      </c>
      <c r="D440" s="396"/>
      <c r="E440" s="242" t="s">
        <v>1304</v>
      </c>
      <c r="F440" s="241">
        <f ca="1">+IFERROR(INDEX('Hoja de Trabajo para listado'!$A$155:$Z$1048576,MATCH($A440,'Hoja de Trabajo para listado'!$A$155:$A$1048576,0),MATCH((CUADRO!F$4&amp;$E440),'Hoja de Trabajo para listado'!$A$151:$Z$151,0)),0)+IFERROR(INDEX('Hoja de Trabajo para listado'!$AB$155:$BA$1048576,MATCH($A440,'Hoja de Trabajo para listado'!$AB$155:$AB$1048576,0),MATCH((CUADRO!F$4&amp;$E440),'Hoja de Trabajo para listado'!$AB$151:$BA$151,0)),0)+IFERROR(INDEX('Hoja de Trabajo para listado'!$BC$155:$CB$1048576,MATCH($A440,'Hoja de Trabajo para listado'!$BC$155:$BC$1048576,0),MATCH((CUADRO!F$4&amp;$E440),'Hoja de Trabajo para listado'!$BC$151:$CB$151,0)),0)+IFERROR(INDEX('Hoja de Trabajo para listado'!$DE$153:$DG$274,MATCH($A440,'Hoja de Trabajo para listado'!$DE$153:$DE$1048576,0),MATCH((CUADRO!F$4&amp;$E440),'Hoja de Trabajo para listado'!$DE$151:$DG$151,0)),0)+IFERROR(INDEX('Hoja de Trabajo para listado'!$CD$155:$DC$1048576,MATCH($A440,'Hoja de Trabajo para listado'!$CD$155:$CD$1048576,0),MATCH((CUADRO!F$4&amp;$E440),'Hoja de Trabajo para listado'!$CD$151:$DC$151,0)),0)</f>
        <v>0</v>
      </c>
      <c r="G440" s="241">
        <f ca="1">+IFERROR(INDEX('Hoja de Trabajo para listado'!$A$155:$Z$1048576,MATCH($A440,'Hoja de Trabajo para listado'!$A$155:$A$1048576,0),MATCH((CUADRO!G$4&amp;$E440),'Hoja de Trabajo para listado'!$A$151:$Z$151,0)),0)+IFERROR(INDEX('Hoja de Trabajo para listado'!$AB$155:$BA$1048576,MATCH($A440,'Hoja de Trabajo para listado'!$AB$155:$AB$1048576,0),MATCH((CUADRO!G$4&amp;$E440),'Hoja de Trabajo para listado'!$AB$151:$BA$151,0)),0)+IFERROR(INDEX('Hoja de Trabajo para listado'!$BC$155:$CB$1048576,MATCH($A440,'Hoja de Trabajo para listado'!$BC$155:$BC$1048576,0),MATCH((CUADRO!G$4&amp;$E440),'Hoja de Trabajo para listado'!$BC$151:$CB$151,0)),0)+IFERROR(INDEX('Hoja de Trabajo para listado'!$DE$153:$DG$274,MATCH($A440,'Hoja de Trabajo para listado'!$DE$153:$DE$1048576,0),MATCH((CUADRO!G$4&amp;$E440),'Hoja de Trabajo para listado'!$DE$151:$DG$151,0)),0)+IFERROR(INDEX('Hoja de Trabajo para listado'!$CD$155:$DC$1048576,MATCH($A440,'Hoja de Trabajo para listado'!$CD$155:$CD$1048576,0),MATCH((CUADRO!G$4&amp;$E440),'Hoja de Trabajo para listado'!$CD$151:$DC$151,0)),0)</f>
        <v>0</v>
      </c>
      <c r="H440" s="241">
        <f ca="1">+IFERROR(INDEX('Hoja de Trabajo para listado'!$A$155:$Z$1048576,MATCH($A440,'Hoja de Trabajo para listado'!$A$155:$A$1048576,0),MATCH((CUADRO!H$4&amp;$E440),'Hoja de Trabajo para listado'!$A$151:$Z$151,0)),0)+IFERROR(INDEX('Hoja de Trabajo para listado'!$AB$155:$BA$1048576,MATCH($A440,'Hoja de Trabajo para listado'!$AB$155:$AB$1048576,0),MATCH((CUADRO!H$4&amp;$E440),'Hoja de Trabajo para listado'!$AB$151:$BA$151,0)),0)+IFERROR(INDEX('Hoja de Trabajo para listado'!$BC$155:$CB$1048576,MATCH($A440,'Hoja de Trabajo para listado'!$BC$155:$BC$1048576,0),MATCH((CUADRO!H$4&amp;$E440),'Hoja de Trabajo para listado'!$BC$151:$CB$151,0)),0)+IFERROR(INDEX('Hoja de Trabajo para listado'!$DE$153:$DG$274,MATCH($A440,'Hoja de Trabajo para listado'!$DE$153:$DE$1048576,0),MATCH((CUADRO!H$4&amp;$E440),'Hoja de Trabajo para listado'!$DE$151:$DG$151,0)),0)+IFERROR(INDEX('Hoja de Trabajo para listado'!$CD$155:$DC$1048576,MATCH($A440,'Hoja de Trabajo para listado'!$CD$155:$CD$1048576,0),MATCH((CUADRO!H$4&amp;$E440),'Hoja de Trabajo para listado'!$CD$151:$DC$151,0)),0)</f>
        <v>0</v>
      </c>
      <c r="I440" s="241">
        <f ca="1">+IFERROR(INDEX('Hoja de Trabajo para listado'!$A$155:$Z$1048576,MATCH($A440,'Hoja de Trabajo para listado'!$A$155:$A$1048576,0),MATCH((CUADRO!I$4&amp;$E440),'Hoja de Trabajo para listado'!$A$151:$Z$151,0)),0)+IFERROR(INDEX('Hoja de Trabajo para listado'!$AB$155:$BA$1048576,MATCH($A440,'Hoja de Trabajo para listado'!$AB$155:$AB$1048576,0),MATCH((CUADRO!I$4&amp;$E440),'Hoja de Trabajo para listado'!$AB$151:$BA$151,0)),0)+IFERROR(INDEX('Hoja de Trabajo para listado'!$BC$155:$CB$1048576,MATCH($A440,'Hoja de Trabajo para listado'!$BC$155:$BC$1048576,0),MATCH((CUADRO!I$4&amp;$E440),'Hoja de Trabajo para listado'!$BC$151:$CB$151,0)),0)+IFERROR(INDEX('Hoja de Trabajo para listado'!$DE$153:$DG$274,MATCH($A440,'Hoja de Trabajo para listado'!$DE$153:$DE$1048576,0),MATCH((CUADRO!I$4&amp;$E440),'Hoja de Trabajo para listado'!$DE$151:$DG$151,0)),0)+IFERROR(INDEX('Hoja de Trabajo para listado'!$CD$155:$DC$1048576,MATCH($A440,'Hoja de Trabajo para listado'!$CD$155:$CD$1048576,0),MATCH((CUADRO!I$4&amp;$E440),'Hoja de Trabajo para listado'!$CD$151:$DC$151,0)),0)</f>
        <v>0</v>
      </c>
      <c r="J440" s="241">
        <f ca="1">+IFERROR(INDEX('Hoja de Trabajo para listado'!$A$155:$Z$1048576,MATCH($A440,'Hoja de Trabajo para listado'!$A$155:$A$1048576,0),MATCH((CUADRO!J$4&amp;$E440),'Hoja de Trabajo para listado'!$A$151:$Z$151,0)),0)+IFERROR(INDEX('Hoja de Trabajo para listado'!$AB$155:$BA$1048576,MATCH($A440,'Hoja de Trabajo para listado'!$AB$155:$AB$1048576,0),MATCH((CUADRO!J$4&amp;$E440),'Hoja de Trabajo para listado'!$AB$151:$BA$151,0)),0)+IFERROR(INDEX('Hoja de Trabajo para listado'!$BC$155:$CB$1048576,MATCH($A440,'Hoja de Trabajo para listado'!$BC$155:$BC$1048576,0),MATCH((CUADRO!J$4&amp;$E440),'Hoja de Trabajo para listado'!$BC$151:$CB$151,0)),0)+IFERROR(INDEX('Hoja de Trabajo para listado'!$DE$153:$DG$274,MATCH($A440,'Hoja de Trabajo para listado'!$DE$153:$DE$1048576,0),MATCH((CUADRO!J$4&amp;$E440),'Hoja de Trabajo para listado'!$DE$151:$DG$151,0)),0)+IFERROR(INDEX('Hoja de Trabajo para listado'!$CD$155:$DC$1048576,MATCH($A440,'Hoja de Trabajo para listado'!$CD$155:$CD$1048576,0),MATCH((CUADRO!J$4&amp;$E440),'Hoja de Trabajo para listado'!$CD$151:$DC$151,0)),0)</f>
        <v>0</v>
      </c>
      <c r="K440" s="241">
        <f ca="1">+IFERROR(INDEX('Hoja de Trabajo para listado'!$A$155:$Z$1048576,MATCH($A440,'Hoja de Trabajo para listado'!$A$155:$A$1048576,0),MATCH((CUADRO!K$4&amp;$E440),'Hoja de Trabajo para listado'!$A$151:$Z$151,0)),0)+IFERROR(INDEX('Hoja de Trabajo para listado'!$AB$155:$BA$1048576,MATCH($A440,'Hoja de Trabajo para listado'!$AB$155:$AB$1048576,0),MATCH((CUADRO!K$4&amp;$E440),'Hoja de Trabajo para listado'!$AB$151:$BA$151,0)),0)+IFERROR(INDEX('Hoja de Trabajo para listado'!$BC$155:$CB$1048576,MATCH($A440,'Hoja de Trabajo para listado'!$BC$155:$BC$1048576,0),MATCH((CUADRO!K$4&amp;$E440),'Hoja de Trabajo para listado'!$BC$151:$CB$151,0)),0)+IFERROR(INDEX('Hoja de Trabajo para listado'!$DE$153:$DG$274,MATCH($A440,'Hoja de Trabajo para listado'!$DE$153:$DE$1048576,0),MATCH((CUADRO!K$4&amp;$E440),'Hoja de Trabajo para listado'!$DE$151:$DG$151,0)),0)+IFERROR(INDEX('Hoja de Trabajo para listado'!$CD$155:$DC$1048576,MATCH($A440,'Hoja de Trabajo para listado'!$CD$155:$CD$1048576,0),MATCH((CUADRO!K$4&amp;$E440),'Hoja de Trabajo para listado'!$CD$151:$DC$151,0)),0)</f>
        <v>0</v>
      </c>
      <c r="L440" s="241">
        <f ca="1">+IFERROR(INDEX('Hoja de Trabajo para listado'!$A$155:$Z$1048576,MATCH($A440,'Hoja de Trabajo para listado'!$A$155:$A$1048576,0),MATCH((CUADRO!L$4&amp;$E440),'Hoja de Trabajo para listado'!$A$151:$Z$151,0)),0)+IFERROR(INDEX('Hoja de Trabajo para listado'!$AB$155:$BA$1048576,MATCH($A440,'Hoja de Trabajo para listado'!$AB$155:$AB$1048576,0),MATCH((CUADRO!L$4&amp;$E440),'Hoja de Trabajo para listado'!$AB$151:$BA$151,0)),0)+IFERROR(INDEX('Hoja de Trabajo para listado'!$BC$155:$CB$1048576,MATCH($A440,'Hoja de Trabajo para listado'!$BC$155:$BC$1048576,0),MATCH((CUADRO!L$4&amp;$E440),'Hoja de Trabajo para listado'!$BC$151:$CB$151,0)),0)+IFERROR(INDEX('Hoja de Trabajo para listado'!$DE$153:$DG$274,MATCH($A440,'Hoja de Trabajo para listado'!$DE$153:$DE$1048576,0),MATCH((CUADRO!L$4&amp;$E440),'Hoja de Trabajo para listado'!$DE$151:$DG$151,0)),0)+IFERROR(INDEX('Hoja de Trabajo para listado'!$CD$155:$DC$1048576,MATCH($A440,'Hoja de Trabajo para listado'!$CD$155:$CD$1048576,0),MATCH((CUADRO!L$4&amp;$E440),'Hoja de Trabajo para listado'!$CD$151:$DC$151,0)),0)</f>
        <v>0</v>
      </c>
      <c r="M440" s="241">
        <f ca="1">+IFERROR(INDEX('Hoja de Trabajo para listado'!$A$155:$Z$1048576,MATCH($A440,'Hoja de Trabajo para listado'!$A$155:$A$1048576,0),MATCH((CUADRO!M$4&amp;$E440),'Hoja de Trabajo para listado'!$A$151:$Z$151,0)),0)+IFERROR(INDEX('Hoja de Trabajo para listado'!$AB$155:$BA$1048576,MATCH($A440,'Hoja de Trabajo para listado'!$AB$155:$AB$1048576,0),MATCH((CUADRO!M$4&amp;$E440),'Hoja de Trabajo para listado'!$AB$151:$BA$151,0)),0)+IFERROR(INDEX('Hoja de Trabajo para listado'!$BC$155:$CB$1048576,MATCH($A440,'Hoja de Trabajo para listado'!$BC$155:$BC$1048576,0),MATCH((CUADRO!M$4&amp;$E440),'Hoja de Trabajo para listado'!$BC$151:$CB$151,0)),0)+IFERROR(INDEX('Hoja de Trabajo para listado'!$DE$153:$DG$274,MATCH($A440,'Hoja de Trabajo para listado'!$DE$153:$DE$1048576,0),MATCH((CUADRO!M$4&amp;$E440),'Hoja de Trabajo para listado'!$DE$151:$DG$151,0)),0)+IFERROR(INDEX('Hoja de Trabajo para listado'!$CD$155:$DC$1048576,MATCH($A440,'Hoja de Trabajo para listado'!$CD$155:$CD$1048576,0),MATCH((CUADRO!M$4&amp;$E440),'Hoja de Trabajo para listado'!$CD$151:$DC$151,0)),0)</f>
        <v>0</v>
      </c>
      <c r="N440" s="241">
        <f ca="1">+IFERROR(INDEX('Hoja de Trabajo para listado'!$A$155:$Z$1048576,MATCH($A440,'Hoja de Trabajo para listado'!$A$155:$A$1048576,0),MATCH((CUADRO!N$4&amp;$E440),'Hoja de Trabajo para listado'!$A$151:$Z$151,0)),0)+IFERROR(INDEX('Hoja de Trabajo para listado'!$AB$155:$BA$1048576,MATCH($A440,'Hoja de Trabajo para listado'!$AB$155:$AB$1048576,0),MATCH((CUADRO!N$4&amp;$E440),'Hoja de Trabajo para listado'!$AB$151:$BA$151,0)),0)+IFERROR(INDEX('Hoja de Trabajo para listado'!$BC$155:$CB$1048576,MATCH($A440,'Hoja de Trabajo para listado'!$BC$155:$BC$1048576,0),MATCH((CUADRO!N$4&amp;$E440),'Hoja de Trabajo para listado'!$BC$151:$CB$151,0)),0)+IFERROR(INDEX('Hoja de Trabajo para listado'!$DE$153:$DG$274,MATCH($A440,'Hoja de Trabajo para listado'!$DE$153:$DE$1048576,0),MATCH((CUADRO!N$4&amp;$E440),'Hoja de Trabajo para listado'!$DE$151:$DG$151,0)),0)+IFERROR(INDEX('Hoja de Trabajo para listado'!$CD$155:$DC$1048576,MATCH($A440,'Hoja de Trabajo para listado'!$CD$155:$CD$1048576,0),MATCH((CUADRO!N$4&amp;$E440),'Hoja de Trabajo para listado'!$CD$151:$DC$151,0)),0)</f>
        <v>0</v>
      </c>
      <c r="O440" s="241">
        <f ca="1">+IFERROR(INDEX('Hoja de Trabajo para listado'!$A$155:$Z$1048576,MATCH($A440,'Hoja de Trabajo para listado'!$A$155:$A$1048576,0),MATCH((CUADRO!O$4&amp;$E440),'Hoja de Trabajo para listado'!$A$151:$Z$151,0)),0)+IFERROR(INDEX('Hoja de Trabajo para listado'!$AB$155:$BA$1048576,MATCH($A440,'Hoja de Trabajo para listado'!$AB$155:$AB$1048576,0),MATCH((CUADRO!O$4&amp;$E440),'Hoja de Trabajo para listado'!$AB$151:$BA$151,0)),0)+IFERROR(INDEX('Hoja de Trabajo para listado'!$BC$155:$CB$1048576,MATCH($A440,'Hoja de Trabajo para listado'!$BC$155:$BC$1048576,0),MATCH((CUADRO!O$4&amp;$E440),'Hoja de Trabajo para listado'!$BC$151:$CB$151,0)),0)+IFERROR(INDEX('Hoja de Trabajo para listado'!$DE$153:$DG$274,MATCH($A440,'Hoja de Trabajo para listado'!$DE$153:$DE$1048576,0),MATCH((CUADRO!O$4&amp;$E440),'Hoja de Trabajo para listado'!$DE$151:$DG$151,0)),0)+IFERROR(INDEX('Hoja de Trabajo para listado'!$CD$155:$DC$1048576,MATCH($A440,'Hoja de Trabajo para listado'!$CD$155:$CD$1048576,0),MATCH((CUADRO!O$4&amp;$E440),'Hoja de Trabajo para listado'!$CD$151:$DC$151,0)),0)</f>
        <v>0</v>
      </c>
      <c r="P440" s="241">
        <f ca="1">+IFERROR(INDEX('Hoja de Trabajo para listado'!$A$155:$Z$1048576,MATCH($A440,'Hoja de Trabajo para listado'!$A$155:$A$1048576,0),MATCH((CUADRO!P$4&amp;$E440),'Hoja de Trabajo para listado'!$A$151:$Z$151,0)),0)+IFERROR(INDEX('Hoja de Trabajo para listado'!$AB$155:$BA$1048576,MATCH($A440,'Hoja de Trabajo para listado'!$AB$155:$AB$1048576,0),MATCH((CUADRO!P$4&amp;$E440),'Hoja de Trabajo para listado'!$AB$151:$BA$151,0)),0)+IFERROR(INDEX('Hoja de Trabajo para listado'!$BC$155:$CB$1048576,MATCH($A440,'Hoja de Trabajo para listado'!$BC$155:$BC$1048576,0),MATCH((CUADRO!P$4&amp;$E440),'Hoja de Trabajo para listado'!$BC$151:$CB$151,0)),0)+IFERROR(INDEX('Hoja de Trabajo para listado'!$DE$153:$DG$274,MATCH($A440,'Hoja de Trabajo para listado'!$DE$153:$DE$1048576,0),MATCH((CUADRO!P$4&amp;$E440),'Hoja de Trabajo para listado'!$DE$151:$DG$151,0)),0)+IFERROR(INDEX('Hoja de Trabajo para listado'!$CD$155:$DC$1048576,MATCH($A440,'Hoja de Trabajo para listado'!$CD$155:$CD$1048576,0),MATCH((CUADRO!P$4&amp;$E440),'Hoja de Trabajo para listado'!$CD$151:$DC$151,0)),0)</f>
        <v>0</v>
      </c>
      <c r="Q440" s="241">
        <f ca="1">+IFERROR(INDEX('Hoja de Trabajo para listado'!$A$155:$Z$1048576,MATCH($A440,'Hoja de Trabajo para listado'!$A$155:$A$1048576,0),MATCH((CUADRO!Q$4&amp;$E440),'Hoja de Trabajo para listado'!$A$151:$Z$151,0)),0)+IFERROR(INDEX('Hoja de Trabajo para listado'!$AB$155:$BA$1048576,MATCH($A440,'Hoja de Trabajo para listado'!$AB$155:$AB$1048576,0),MATCH((CUADRO!Q$4&amp;$E440),'Hoja de Trabajo para listado'!$AB$151:$BA$151,0)),0)+IFERROR(INDEX('Hoja de Trabajo para listado'!$BC$155:$CB$1048576,MATCH($A440,'Hoja de Trabajo para listado'!$BC$155:$BC$1048576,0),MATCH((CUADRO!Q$4&amp;$E440),'Hoja de Trabajo para listado'!$BC$151:$CB$151,0)),0)+IFERROR(INDEX('Hoja de Trabajo para listado'!$DE$153:$DG$274,MATCH($A440,'Hoja de Trabajo para listado'!$DE$153:$DE$1048576,0),MATCH((CUADRO!Q$4&amp;$E440),'Hoja de Trabajo para listado'!$DE$151:$DG$151,0)),0)+IFERROR(INDEX('Hoja de Trabajo para listado'!$CD$155:$DC$1048576,MATCH($A440,'Hoja de Trabajo para listado'!$CD$155:$CD$1048576,0),MATCH((CUADRO!Q$4&amp;$E440),'Hoja de Trabajo para listado'!$CD$151:$DC$151,0)),0)</f>
        <v>0</v>
      </c>
      <c r="R440" s="241">
        <f t="shared" ca="1" si="19"/>
        <v>0</v>
      </c>
      <c r="S440" s="247">
        <f ca="1">+R439+R440</f>
        <v>0</v>
      </c>
      <c r="T440" s="241">
        <f ca="1">+S440</f>
        <v>0</v>
      </c>
      <c r="U440" s="240">
        <f t="shared" si="20"/>
        <v>2</v>
      </c>
      <c r="V440" s="327" t="e">
        <f>+VLOOKUP(A440,bd_lista!$A$3:$E$592,5,FALSE)</f>
        <v>#N/A</v>
      </c>
      <c r="W440" s="398"/>
      <c r="X440" s="240">
        <f>+VLOOKUP(A440,[4]Sheet1!$A$13:$D$744,4,FALSE)</f>
        <v>0</v>
      </c>
      <c r="Y440" s="240" t="e">
        <f>+VLOOKUP(X440,bd_lista!$A$3:$C$592,3,FALSE)</f>
        <v>#N/A</v>
      </c>
      <c r="Z440" s="288"/>
      <c r="AA440" s="289"/>
    </row>
    <row r="441" spans="1:27" customFormat="1" ht="27" hidden="1" customHeight="1">
      <c r="A441" s="32">
        <v>1101</v>
      </c>
      <c r="B441" s="393">
        <f>+A441</f>
        <v>1101</v>
      </c>
      <c r="C441" s="245" t="str">
        <f>+VLOOKUP(A441,bd_lista!$A$3:$C$592,3,FALSE)</f>
        <v>Gobierno Autónomo Municipal de Sucre</v>
      </c>
      <c r="D441" s="395" t="str">
        <f>+C441</f>
        <v>Gobierno Autónomo Municipal de Sucre</v>
      </c>
      <c r="E441" s="240" t="s">
        <v>1303</v>
      </c>
      <c r="F441" s="241">
        <f ca="1">+IFERROR(INDEX('Hoja de Trabajo para listado'!$A$155:$Z$1048576,MATCH($A441,'Hoja de Trabajo para listado'!$A$155:$A$1048576,0),MATCH((CUADRO!F$4&amp;$E441),'Hoja de Trabajo para listado'!$A$151:$Z$151,0)),0)+IFERROR(INDEX('Hoja de Trabajo para listado'!$AB$155:$BA$1048576,MATCH($A441,'Hoja de Trabajo para listado'!$AB$155:$AB$1048576,0),MATCH((CUADRO!F$4&amp;$E441),'Hoja de Trabajo para listado'!$AB$151:$BA$151,0)),0)+IFERROR(INDEX('Hoja de Trabajo para listado'!$BC$155:$CB$1048576,MATCH($A441,'Hoja de Trabajo para listado'!$BC$155:$BC$1048576,0),MATCH((CUADRO!F$4&amp;$E441),'Hoja de Trabajo para listado'!$BC$151:$CB$151,0)),0)+IFERROR(INDEX('Hoja de Trabajo para listado'!$DE$153:$DG$274,MATCH($A441,'Hoja de Trabajo para listado'!$DE$153:$DE$1048576,0),MATCH((CUADRO!F$4&amp;$E441),'Hoja de Trabajo para listado'!$DE$151:$DG$151,0)),0)+IFERROR(INDEX('Hoja de Trabajo para listado'!$CD$155:$DC$1048576,MATCH($A441,'Hoja de Trabajo para listado'!$CD$155:$CD$1048576,0),MATCH((CUADRO!F$4&amp;$E441),'Hoja de Trabajo para listado'!$CD$151:$DC$151,0)),0)</f>
        <v>0</v>
      </c>
      <c r="G441" s="241">
        <f ca="1">+IFERROR(INDEX('Hoja de Trabajo para listado'!$A$155:$Z$1048576,MATCH($A441,'Hoja de Trabajo para listado'!$A$155:$A$1048576,0),MATCH((CUADRO!G$4&amp;$E441),'Hoja de Trabajo para listado'!$A$151:$Z$151,0)),0)+IFERROR(INDEX('Hoja de Trabajo para listado'!$AB$155:$BA$1048576,MATCH($A441,'Hoja de Trabajo para listado'!$AB$155:$AB$1048576,0),MATCH((CUADRO!G$4&amp;$E441),'Hoja de Trabajo para listado'!$AB$151:$BA$151,0)),0)+IFERROR(INDEX('Hoja de Trabajo para listado'!$BC$155:$CB$1048576,MATCH($A441,'Hoja de Trabajo para listado'!$BC$155:$BC$1048576,0),MATCH((CUADRO!G$4&amp;$E441),'Hoja de Trabajo para listado'!$BC$151:$CB$151,0)),0)+IFERROR(INDEX('Hoja de Trabajo para listado'!$DE$153:$DG$274,MATCH($A441,'Hoja de Trabajo para listado'!$DE$153:$DE$1048576,0),MATCH((CUADRO!G$4&amp;$E441),'Hoja de Trabajo para listado'!$DE$151:$DG$151,0)),0)+IFERROR(INDEX('Hoja de Trabajo para listado'!$CD$155:$DC$1048576,MATCH($A441,'Hoja de Trabajo para listado'!$CD$155:$CD$1048576,0),MATCH((CUADRO!G$4&amp;$E441),'Hoja de Trabajo para listado'!$CD$151:$DC$151,0)),0)</f>
        <v>0</v>
      </c>
      <c r="H441" s="241">
        <f ca="1">+IFERROR(INDEX('Hoja de Trabajo para listado'!$A$155:$Z$1048576,MATCH($A441,'Hoja de Trabajo para listado'!$A$155:$A$1048576,0),MATCH((CUADRO!H$4&amp;$E441),'Hoja de Trabajo para listado'!$A$151:$Z$151,0)),0)+IFERROR(INDEX('Hoja de Trabajo para listado'!$AB$155:$BA$1048576,MATCH($A441,'Hoja de Trabajo para listado'!$AB$155:$AB$1048576,0),MATCH((CUADRO!H$4&amp;$E441),'Hoja de Trabajo para listado'!$AB$151:$BA$151,0)),0)+IFERROR(INDEX('Hoja de Trabajo para listado'!$BC$155:$CB$1048576,MATCH($A441,'Hoja de Trabajo para listado'!$BC$155:$BC$1048576,0),MATCH((CUADRO!H$4&amp;$E441),'Hoja de Trabajo para listado'!$BC$151:$CB$151,0)),0)+IFERROR(INDEX('Hoja de Trabajo para listado'!$DE$153:$DG$274,MATCH($A441,'Hoja de Trabajo para listado'!$DE$153:$DE$1048576,0),MATCH((CUADRO!H$4&amp;$E441),'Hoja de Trabajo para listado'!$DE$151:$DG$151,0)),0)+IFERROR(INDEX('Hoja de Trabajo para listado'!$CD$155:$DC$1048576,MATCH($A441,'Hoja de Trabajo para listado'!$CD$155:$CD$1048576,0),MATCH((CUADRO!H$4&amp;$E441),'Hoja de Trabajo para listado'!$CD$151:$DC$151,0)),0)</f>
        <v>0</v>
      </c>
      <c r="I441" s="241">
        <f ca="1">+IFERROR(INDEX('Hoja de Trabajo para listado'!$A$155:$Z$1048576,MATCH($A441,'Hoja de Trabajo para listado'!$A$155:$A$1048576,0),MATCH((CUADRO!I$4&amp;$E441),'Hoja de Trabajo para listado'!$A$151:$Z$151,0)),0)+IFERROR(INDEX('Hoja de Trabajo para listado'!$AB$155:$BA$1048576,MATCH($A441,'Hoja de Trabajo para listado'!$AB$155:$AB$1048576,0),MATCH((CUADRO!I$4&amp;$E441),'Hoja de Trabajo para listado'!$AB$151:$BA$151,0)),0)+IFERROR(INDEX('Hoja de Trabajo para listado'!$BC$155:$CB$1048576,MATCH($A441,'Hoja de Trabajo para listado'!$BC$155:$BC$1048576,0),MATCH((CUADRO!I$4&amp;$E441),'Hoja de Trabajo para listado'!$BC$151:$CB$151,0)),0)+IFERROR(INDEX('Hoja de Trabajo para listado'!$DE$153:$DG$274,MATCH($A441,'Hoja de Trabajo para listado'!$DE$153:$DE$1048576,0),MATCH((CUADRO!I$4&amp;$E441),'Hoja de Trabajo para listado'!$DE$151:$DG$151,0)),0)+IFERROR(INDEX('Hoja de Trabajo para listado'!$CD$155:$DC$1048576,MATCH($A441,'Hoja de Trabajo para listado'!$CD$155:$CD$1048576,0),MATCH((CUADRO!I$4&amp;$E441),'Hoja de Trabajo para listado'!$CD$151:$DC$151,0)),0)</f>
        <v>0</v>
      </c>
      <c r="J441" s="241">
        <f ca="1">+IFERROR(INDEX('Hoja de Trabajo para listado'!$A$155:$Z$1048576,MATCH($A441,'Hoja de Trabajo para listado'!$A$155:$A$1048576,0),MATCH((CUADRO!J$4&amp;$E441),'Hoja de Trabajo para listado'!$A$151:$Z$151,0)),0)+IFERROR(INDEX('Hoja de Trabajo para listado'!$AB$155:$BA$1048576,MATCH($A441,'Hoja de Trabajo para listado'!$AB$155:$AB$1048576,0),MATCH((CUADRO!J$4&amp;$E441),'Hoja de Trabajo para listado'!$AB$151:$BA$151,0)),0)+IFERROR(INDEX('Hoja de Trabajo para listado'!$BC$155:$CB$1048576,MATCH($A441,'Hoja de Trabajo para listado'!$BC$155:$BC$1048576,0),MATCH((CUADRO!J$4&amp;$E441),'Hoja de Trabajo para listado'!$BC$151:$CB$151,0)),0)+IFERROR(INDEX('Hoja de Trabajo para listado'!$DE$153:$DG$274,MATCH($A441,'Hoja de Trabajo para listado'!$DE$153:$DE$1048576,0),MATCH((CUADRO!J$4&amp;$E441),'Hoja de Trabajo para listado'!$DE$151:$DG$151,0)),0)+IFERROR(INDEX('Hoja de Trabajo para listado'!$CD$155:$DC$1048576,MATCH($A441,'Hoja de Trabajo para listado'!$CD$155:$CD$1048576,0),MATCH((CUADRO!J$4&amp;$E441),'Hoja de Trabajo para listado'!$CD$151:$DC$151,0)),0)</f>
        <v>0</v>
      </c>
      <c r="K441" s="241">
        <f ca="1">+IFERROR(INDEX('Hoja de Trabajo para listado'!$A$155:$Z$1048576,MATCH($A441,'Hoja de Trabajo para listado'!$A$155:$A$1048576,0),MATCH((CUADRO!K$4&amp;$E441),'Hoja de Trabajo para listado'!$A$151:$Z$151,0)),0)+IFERROR(INDEX('Hoja de Trabajo para listado'!$AB$155:$BA$1048576,MATCH($A441,'Hoja de Trabajo para listado'!$AB$155:$AB$1048576,0),MATCH((CUADRO!K$4&amp;$E441),'Hoja de Trabajo para listado'!$AB$151:$BA$151,0)),0)+IFERROR(INDEX('Hoja de Trabajo para listado'!$BC$155:$CB$1048576,MATCH($A441,'Hoja de Trabajo para listado'!$BC$155:$BC$1048576,0),MATCH((CUADRO!K$4&amp;$E441),'Hoja de Trabajo para listado'!$BC$151:$CB$151,0)),0)+IFERROR(INDEX('Hoja de Trabajo para listado'!$DE$153:$DG$274,MATCH($A441,'Hoja de Trabajo para listado'!$DE$153:$DE$1048576,0),MATCH((CUADRO!K$4&amp;$E441),'Hoja de Trabajo para listado'!$DE$151:$DG$151,0)),0)+IFERROR(INDEX('Hoja de Trabajo para listado'!$CD$155:$DC$1048576,MATCH($A441,'Hoja de Trabajo para listado'!$CD$155:$CD$1048576,0),MATCH((CUADRO!K$4&amp;$E441),'Hoja de Trabajo para listado'!$CD$151:$DC$151,0)),0)</f>
        <v>0</v>
      </c>
      <c r="L441" s="241">
        <f ca="1">+IFERROR(INDEX('Hoja de Trabajo para listado'!$A$155:$Z$1048576,MATCH($A441,'Hoja de Trabajo para listado'!$A$155:$A$1048576,0),MATCH((CUADRO!L$4&amp;$E441),'Hoja de Trabajo para listado'!$A$151:$Z$151,0)),0)+IFERROR(INDEX('Hoja de Trabajo para listado'!$AB$155:$BA$1048576,MATCH($A441,'Hoja de Trabajo para listado'!$AB$155:$AB$1048576,0),MATCH((CUADRO!L$4&amp;$E441),'Hoja de Trabajo para listado'!$AB$151:$BA$151,0)),0)+IFERROR(INDEX('Hoja de Trabajo para listado'!$BC$155:$CB$1048576,MATCH($A441,'Hoja de Trabajo para listado'!$BC$155:$BC$1048576,0),MATCH((CUADRO!L$4&amp;$E441),'Hoja de Trabajo para listado'!$BC$151:$CB$151,0)),0)+IFERROR(INDEX('Hoja de Trabajo para listado'!$DE$153:$DG$274,MATCH($A441,'Hoja de Trabajo para listado'!$DE$153:$DE$1048576,0),MATCH((CUADRO!L$4&amp;$E441),'Hoja de Trabajo para listado'!$DE$151:$DG$151,0)),0)+IFERROR(INDEX('Hoja de Trabajo para listado'!$CD$155:$DC$1048576,MATCH($A441,'Hoja de Trabajo para listado'!$CD$155:$CD$1048576,0),MATCH((CUADRO!L$4&amp;$E441),'Hoja de Trabajo para listado'!$CD$151:$DC$151,0)),0)</f>
        <v>0</v>
      </c>
      <c r="M441" s="241">
        <f ca="1">+IFERROR(INDEX('Hoja de Trabajo para listado'!$A$155:$Z$1048576,MATCH($A441,'Hoja de Trabajo para listado'!$A$155:$A$1048576,0),MATCH((CUADRO!M$4&amp;$E441),'Hoja de Trabajo para listado'!$A$151:$Z$151,0)),0)+IFERROR(INDEX('Hoja de Trabajo para listado'!$AB$155:$BA$1048576,MATCH($A441,'Hoja de Trabajo para listado'!$AB$155:$AB$1048576,0),MATCH((CUADRO!M$4&amp;$E441),'Hoja de Trabajo para listado'!$AB$151:$BA$151,0)),0)+IFERROR(INDEX('Hoja de Trabajo para listado'!$BC$155:$CB$1048576,MATCH($A441,'Hoja de Trabajo para listado'!$BC$155:$BC$1048576,0),MATCH((CUADRO!M$4&amp;$E441),'Hoja de Trabajo para listado'!$BC$151:$CB$151,0)),0)+IFERROR(INDEX('Hoja de Trabajo para listado'!$DE$153:$DG$274,MATCH($A441,'Hoja de Trabajo para listado'!$DE$153:$DE$1048576,0),MATCH((CUADRO!M$4&amp;$E441),'Hoja de Trabajo para listado'!$DE$151:$DG$151,0)),0)+IFERROR(INDEX('Hoja de Trabajo para listado'!$CD$155:$DC$1048576,MATCH($A441,'Hoja de Trabajo para listado'!$CD$155:$CD$1048576,0),MATCH((CUADRO!M$4&amp;$E441),'Hoja de Trabajo para listado'!$CD$151:$DC$151,0)),0)</f>
        <v>0</v>
      </c>
      <c r="N441" s="241">
        <f ca="1">+IFERROR(INDEX('Hoja de Trabajo para listado'!$A$155:$Z$1048576,MATCH($A441,'Hoja de Trabajo para listado'!$A$155:$A$1048576,0),MATCH((CUADRO!N$4&amp;$E441),'Hoja de Trabajo para listado'!$A$151:$Z$151,0)),0)+IFERROR(INDEX('Hoja de Trabajo para listado'!$AB$155:$BA$1048576,MATCH($A441,'Hoja de Trabajo para listado'!$AB$155:$AB$1048576,0),MATCH((CUADRO!N$4&amp;$E441),'Hoja de Trabajo para listado'!$AB$151:$BA$151,0)),0)+IFERROR(INDEX('Hoja de Trabajo para listado'!$BC$155:$CB$1048576,MATCH($A441,'Hoja de Trabajo para listado'!$BC$155:$BC$1048576,0),MATCH((CUADRO!N$4&amp;$E441),'Hoja de Trabajo para listado'!$BC$151:$CB$151,0)),0)+IFERROR(INDEX('Hoja de Trabajo para listado'!$DE$153:$DG$274,MATCH($A441,'Hoja de Trabajo para listado'!$DE$153:$DE$1048576,0),MATCH((CUADRO!N$4&amp;$E441),'Hoja de Trabajo para listado'!$DE$151:$DG$151,0)),0)+IFERROR(INDEX('Hoja de Trabajo para listado'!$CD$155:$DC$1048576,MATCH($A441,'Hoja de Trabajo para listado'!$CD$155:$CD$1048576,0),MATCH((CUADRO!N$4&amp;$E441),'Hoja de Trabajo para listado'!$CD$151:$DC$151,0)),0)</f>
        <v>0</v>
      </c>
      <c r="O441" s="241">
        <f ca="1">+IFERROR(INDEX('Hoja de Trabajo para listado'!$A$155:$Z$1048576,MATCH($A441,'Hoja de Trabajo para listado'!$A$155:$A$1048576,0),MATCH((CUADRO!O$4&amp;$E441),'Hoja de Trabajo para listado'!$A$151:$Z$151,0)),0)+IFERROR(INDEX('Hoja de Trabajo para listado'!$AB$155:$BA$1048576,MATCH($A441,'Hoja de Trabajo para listado'!$AB$155:$AB$1048576,0),MATCH((CUADRO!O$4&amp;$E441),'Hoja de Trabajo para listado'!$AB$151:$BA$151,0)),0)+IFERROR(INDEX('Hoja de Trabajo para listado'!$BC$155:$CB$1048576,MATCH($A441,'Hoja de Trabajo para listado'!$BC$155:$BC$1048576,0),MATCH((CUADRO!O$4&amp;$E441),'Hoja de Trabajo para listado'!$BC$151:$CB$151,0)),0)+IFERROR(INDEX('Hoja de Trabajo para listado'!$DE$153:$DG$274,MATCH($A441,'Hoja de Trabajo para listado'!$DE$153:$DE$1048576,0),MATCH((CUADRO!O$4&amp;$E441),'Hoja de Trabajo para listado'!$DE$151:$DG$151,0)),0)+IFERROR(INDEX('Hoja de Trabajo para listado'!$CD$155:$DC$1048576,MATCH($A441,'Hoja de Trabajo para listado'!$CD$155:$CD$1048576,0),MATCH((CUADRO!O$4&amp;$E441),'Hoja de Trabajo para listado'!$CD$151:$DC$151,0)),0)</f>
        <v>0</v>
      </c>
      <c r="P441" s="241">
        <f ca="1">+IFERROR(INDEX('Hoja de Trabajo para listado'!$A$155:$Z$1048576,MATCH($A441,'Hoja de Trabajo para listado'!$A$155:$A$1048576,0),MATCH((CUADRO!P$4&amp;$E441),'Hoja de Trabajo para listado'!$A$151:$Z$151,0)),0)+IFERROR(INDEX('Hoja de Trabajo para listado'!$AB$155:$BA$1048576,MATCH($A441,'Hoja de Trabajo para listado'!$AB$155:$AB$1048576,0),MATCH((CUADRO!P$4&amp;$E441),'Hoja de Trabajo para listado'!$AB$151:$BA$151,0)),0)+IFERROR(INDEX('Hoja de Trabajo para listado'!$BC$155:$CB$1048576,MATCH($A441,'Hoja de Trabajo para listado'!$BC$155:$BC$1048576,0),MATCH((CUADRO!P$4&amp;$E441),'Hoja de Trabajo para listado'!$BC$151:$CB$151,0)),0)+IFERROR(INDEX('Hoja de Trabajo para listado'!$DE$153:$DG$274,MATCH($A441,'Hoja de Trabajo para listado'!$DE$153:$DE$1048576,0),MATCH((CUADRO!P$4&amp;$E441),'Hoja de Trabajo para listado'!$DE$151:$DG$151,0)),0)+IFERROR(INDEX('Hoja de Trabajo para listado'!$CD$155:$DC$1048576,MATCH($A441,'Hoja de Trabajo para listado'!$CD$155:$CD$1048576,0),MATCH((CUADRO!P$4&amp;$E441),'Hoja de Trabajo para listado'!$CD$151:$DC$151,0)),0)</f>
        <v>0</v>
      </c>
      <c r="Q441" s="241">
        <f ca="1">+IFERROR(INDEX('Hoja de Trabajo para listado'!$A$155:$Z$1048576,MATCH($A441,'Hoja de Trabajo para listado'!$A$155:$A$1048576,0),MATCH((CUADRO!Q$4&amp;$E441),'Hoja de Trabajo para listado'!$A$151:$Z$151,0)),0)+IFERROR(INDEX('Hoja de Trabajo para listado'!$AB$155:$BA$1048576,MATCH($A441,'Hoja de Trabajo para listado'!$AB$155:$AB$1048576,0),MATCH((CUADRO!Q$4&amp;$E441),'Hoja de Trabajo para listado'!$AB$151:$BA$151,0)),0)+IFERROR(INDEX('Hoja de Trabajo para listado'!$BC$155:$CB$1048576,MATCH($A441,'Hoja de Trabajo para listado'!$BC$155:$BC$1048576,0),MATCH((CUADRO!Q$4&amp;$E441),'Hoja de Trabajo para listado'!$BC$151:$CB$151,0)),0)+IFERROR(INDEX('Hoja de Trabajo para listado'!$DE$153:$DG$274,MATCH($A441,'Hoja de Trabajo para listado'!$DE$153:$DE$1048576,0),MATCH((CUADRO!Q$4&amp;$E441),'Hoja de Trabajo para listado'!$DE$151:$DG$151,0)),0)+IFERROR(INDEX('Hoja de Trabajo para listado'!$CD$155:$DC$1048576,MATCH($A441,'Hoja de Trabajo para listado'!$CD$155:$CD$1048576,0),MATCH((CUADRO!Q$4&amp;$E441),'Hoja de Trabajo para listado'!$CD$151:$DC$151,0)),0)</f>
        <v>0</v>
      </c>
      <c r="R441" s="241">
        <f t="shared" ca="1" si="19"/>
        <v>0</v>
      </c>
      <c r="S441" s="247"/>
      <c r="T441" s="241">
        <f ca="1">+T442</f>
        <v>0</v>
      </c>
      <c r="U441" s="240">
        <f t="shared" si="20"/>
        <v>1</v>
      </c>
      <c r="V441" s="327" t="str">
        <f>+VLOOKUP(A441,bd_lista!$A$3:$E$592,5,FALSE)</f>
        <v>Gobiernos Autonomos Municipales</v>
      </c>
      <c r="W441" s="397" t="str">
        <f>+V441</f>
        <v>Gobiernos Autonomos Municipales</v>
      </c>
      <c r="X441" s="240">
        <f>+VLOOKUP(A441,[4]Sheet1!$A$13:$D$744,4,FALSE)</f>
        <v>0</v>
      </c>
      <c r="Y441" s="240" t="e">
        <f>+VLOOKUP(X441,bd_lista!$A$3:$C$592,3,FALSE)</f>
        <v>#N/A</v>
      </c>
      <c r="Z441" s="290">
        <f>+X441</f>
        <v>0</v>
      </c>
      <c r="AA441" s="291" t="e">
        <f>+Y441</f>
        <v>#N/A</v>
      </c>
    </row>
    <row r="442" spans="1:27" customFormat="1" ht="27" hidden="1" customHeight="1">
      <c r="A442" s="32">
        <v>1101</v>
      </c>
      <c r="B442" s="394"/>
      <c r="C442" s="245" t="str">
        <f>+VLOOKUP(A442,bd_lista!$A$3:$C$592,3,FALSE)</f>
        <v>Gobierno Autónomo Municipal de Sucre</v>
      </c>
      <c r="D442" s="396"/>
      <c r="E442" s="242" t="s">
        <v>1304</v>
      </c>
      <c r="F442" s="241">
        <f ca="1">+IFERROR(INDEX('Hoja de Trabajo para listado'!$A$155:$Z$1048576,MATCH($A442,'Hoja de Trabajo para listado'!$A$155:$A$1048576,0),MATCH((CUADRO!F$4&amp;$E442),'Hoja de Trabajo para listado'!$A$151:$Z$151,0)),0)+IFERROR(INDEX('Hoja de Trabajo para listado'!$AB$155:$BA$1048576,MATCH($A442,'Hoja de Trabajo para listado'!$AB$155:$AB$1048576,0),MATCH((CUADRO!F$4&amp;$E442),'Hoja de Trabajo para listado'!$AB$151:$BA$151,0)),0)+IFERROR(INDEX('Hoja de Trabajo para listado'!$BC$155:$CB$1048576,MATCH($A442,'Hoja de Trabajo para listado'!$BC$155:$BC$1048576,0),MATCH((CUADRO!F$4&amp;$E442),'Hoja de Trabajo para listado'!$BC$151:$CB$151,0)),0)+IFERROR(INDEX('Hoja de Trabajo para listado'!$DE$153:$DG$274,MATCH($A442,'Hoja de Trabajo para listado'!$DE$153:$DE$1048576,0),MATCH((CUADRO!F$4&amp;$E442),'Hoja de Trabajo para listado'!$DE$151:$DG$151,0)),0)+IFERROR(INDEX('Hoja de Trabajo para listado'!$CD$155:$DC$1048576,MATCH($A442,'Hoja de Trabajo para listado'!$CD$155:$CD$1048576,0),MATCH((CUADRO!F$4&amp;$E442),'Hoja de Trabajo para listado'!$CD$151:$DC$151,0)),0)</f>
        <v>0</v>
      </c>
      <c r="G442" s="241">
        <f ca="1">+IFERROR(INDEX('Hoja de Trabajo para listado'!$A$155:$Z$1048576,MATCH($A442,'Hoja de Trabajo para listado'!$A$155:$A$1048576,0),MATCH((CUADRO!G$4&amp;$E442),'Hoja de Trabajo para listado'!$A$151:$Z$151,0)),0)+IFERROR(INDEX('Hoja de Trabajo para listado'!$AB$155:$BA$1048576,MATCH($A442,'Hoja de Trabajo para listado'!$AB$155:$AB$1048576,0),MATCH((CUADRO!G$4&amp;$E442),'Hoja de Trabajo para listado'!$AB$151:$BA$151,0)),0)+IFERROR(INDEX('Hoja de Trabajo para listado'!$BC$155:$CB$1048576,MATCH($A442,'Hoja de Trabajo para listado'!$BC$155:$BC$1048576,0),MATCH((CUADRO!G$4&amp;$E442),'Hoja de Trabajo para listado'!$BC$151:$CB$151,0)),0)+IFERROR(INDEX('Hoja de Trabajo para listado'!$DE$153:$DG$274,MATCH($A442,'Hoja de Trabajo para listado'!$DE$153:$DE$1048576,0),MATCH((CUADRO!G$4&amp;$E442),'Hoja de Trabajo para listado'!$DE$151:$DG$151,0)),0)+IFERROR(INDEX('Hoja de Trabajo para listado'!$CD$155:$DC$1048576,MATCH($A442,'Hoja de Trabajo para listado'!$CD$155:$CD$1048576,0),MATCH((CUADRO!G$4&amp;$E442),'Hoja de Trabajo para listado'!$CD$151:$DC$151,0)),0)</f>
        <v>0</v>
      </c>
      <c r="H442" s="241">
        <f ca="1">+IFERROR(INDEX('Hoja de Trabajo para listado'!$A$155:$Z$1048576,MATCH($A442,'Hoja de Trabajo para listado'!$A$155:$A$1048576,0),MATCH((CUADRO!H$4&amp;$E442),'Hoja de Trabajo para listado'!$A$151:$Z$151,0)),0)+IFERROR(INDEX('Hoja de Trabajo para listado'!$AB$155:$BA$1048576,MATCH($A442,'Hoja de Trabajo para listado'!$AB$155:$AB$1048576,0),MATCH((CUADRO!H$4&amp;$E442),'Hoja de Trabajo para listado'!$AB$151:$BA$151,0)),0)+IFERROR(INDEX('Hoja de Trabajo para listado'!$BC$155:$CB$1048576,MATCH($A442,'Hoja de Trabajo para listado'!$BC$155:$BC$1048576,0),MATCH((CUADRO!H$4&amp;$E442),'Hoja de Trabajo para listado'!$BC$151:$CB$151,0)),0)+IFERROR(INDEX('Hoja de Trabajo para listado'!$DE$153:$DG$274,MATCH($A442,'Hoja de Trabajo para listado'!$DE$153:$DE$1048576,0),MATCH((CUADRO!H$4&amp;$E442),'Hoja de Trabajo para listado'!$DE$151:$DG$151,0)),0)+IFERROR(INDEX('Hoja de Trabajo para listado'!$CD$155:$DC$1048576,MATCH($A442,'Hoja de Trabajo para listado'!$CD$155:$CD$1048576,0),MATCH((CUADRO!H$4&amp;$E442),'Hoja de Trabajo para listado'!$CD$151:$DC$151,0)),0)</f>
        <v>0</v>
      </c>
      <c r="I442" s="241">
        <f ca="1">+IFERROR(INDEX('Hoja de Trabajo para listado'!$A$155:$Z$1048576,MATCH($A442,'Hoja de Trabajo para listado'!$A$155:$A$1048576,0),MATCH((CUADRO!I$4&amp;$E442),'Hoja de Trabajo para listado'!$A$151:$Z$151,0)),0)+IFERROR(INDEX('Hoja de Trabajo para listado'!$AB$155:$BA$1048576,MATCH($A442,'Hoja de Trabajo para listado'!$AB$155:$AB$1048576,0),MATCH((CUADRO!I$4&amp;$E442),'Hoja de Trabajo para listado'!$AB$151:$BA$151,0)),0)+IFERROR(INDEX('Hoja de Trabajo para listado'!$BC$155:$CB$1048576,MATCH($A442,'Hoja de Trabajo para listado'!$BC$155:$BC$1048576,0),MATCH((CUADRO!I$4&amp;$E442),'Hoja de Trabajo para listado'!$BC$151:$CB$151,0)),0)+IFERROR(INDEX('Hoja de Trabajo para listado'!$DE$153:$DG$274,MATCH($A442,'Hoja de Trabajo para listado'!$DE$153:$DE$1048576,0),MATCH((CUADRO!I$4&amp;$E442),'Hoja de Trabajo para listado'!$DE$151:$DG$151,0)),0)+IFERROR(INDEX('Hoja de Trabajo para listado'!$CD$155:$DC$1048576,MATCH($A442,'Hoja de Trabajo para listado'!$CD$155:$CD$1048576,0),MATCH((CUADRO!I$4&amp;$E442),'Hoja de Trabajo para listado'!$CD$151:$DC$151,0)),0)</f>
        <v>0</v>
      </c>
      <c r="J442" s="241">
        <f ca="1">+IFERROR(INDEX('Hoja de Trabajo para listado'!$A$155:$Z$1048576,MATCH($A442,'Hoja de Trabajo para listado'!$A$155:$A$1048576,0),MATCH((CUADRO!J$4&amp;$E442),'Hoja de Trabajo para listado'!$A$151:$Z$151,0)),0)+IFERROR(INDEX('Hoja de Trabajo para listado'!$AB$155:$BA$1048576,MATCH($A442,'Hoja de Trabajo para listado'!$AB$155:$AB$1048576,0),MATCH((CUADRO!J$4&amp;$E442),'Hoja de Trabajo para listado'!$AB$151:$BA$151,0)),0)+IFERROR(INDEX('Hoja de Trabajo para listado'!$BC$155:$CB$1048576,MATCH($A442,'Hoja de Trabajo para listado'!$BC$155:$BC$1048576,0),MATCH((CUADRO!J$4&amp;$E442),'Hoja de Trabajo para listado'!$BC$151:$CB$151,0)),0)+IFERROR(INDEX('Hoja de Trabajo para listado'!$DE$153:$DG$274,MATCH($A442,'Hoja de Trabajo para listado'!$DE$153:$DE$1048576,0),MATCH((CUADRO!J$4&amp;$E442),'Hoja de Trabajo para listado'!$DE$151:$DG$151,0)),0)+IFERROR(INDEX('Hoja de Trabajo para listado'!$CD$155:$DC$1048576,MATCH($A442,'Hoja de Trabajo para listado'!$CD$155:$CD$1048576,0),MATCH((CUADRO!J$4&amp;$E442),'Hoja de Trabajo para listado'!$CD$151:$DC$151,0)),0)</f>
        <v>0</v>
      </c>
      <c r="K442" s="241">
        <f ca="1">+IFERROR(INDEX('Hoja de Trabajo para listado'!$A$155:$Z$1048576,MATCH($A442,'Hoja de Trabajo para listado'!$A$155:$A$1048576,0),MATCH((CUADRO!K$4&amp;$E442),'Hoja de Trabajo para listado'!$A$151:$Z$151,0)),0)+IFERROR(INDEX('Hoja de Trabajo para listado'!$AB$155:$BA$1048576,MATCH($A442,'Hoja de Trabajo para listado'!$AB$155:$AB$1048576,0),MATCH((CUADRO!K$4&amp;$E442),'Hoja de Trabajo para listado'!$AB$151:$BA$151,0)),0)+IFERROR(INDEX('Hoja de Trabajo para listado'!$BC$155:$CB$1048576,MATCH($A442,'Hoja de Trabajo para listado'!$BC$155:$BC$1048576,0),MATCH((CUADRO!K$4&amp;$E442),'Hoja de Trabajo para listado'!$BC$151:$CB$151,0)),0)+IFERROR(INDEX('Hoja de Trabajo para listado'!$DE$153:$DG$274,MATCH($A442,'Hoja de Trabajo para listado'!$DE$153:$DE$1048576,0),MATCH((CUADRO!K$4&amp;$E442),'Hoja de Trabajo para listado'!$DE$151:$DG$151,0)),0)+IFERROR(INDEX('Hoja de Trabajo para listado'!$CD$155:$DC$1048576,MATCH($A442,'Hoja de Trabajo para listado'!$CD$155:$CD$1048576,0),MATCH((CUADRO!K$4&amp;$E442),'Hoja de Trabajo para listado'!$CD$151:$DC$151,0)),0)</f>
        <v>0</v>
      </c>
      <c r="L442" s="241">
        <f ca="1">+IFERROR(INDEX('Hoja de Trabajo para listado'!$A$155:$Z$1048576,MATCH($A442,'Hoja de Trabajo para listado'!$A$155:$A$1048576,0),MATCH((CUADRO!L$4&amp;$E442),'Hoja de Trabajo para listado'!$A$151:$Z$151,0)),0)+IFERROR(INDEX('Hoja de Trabajo para listado'!$AB$155:$BA$1048576,MATCH($A442,'Hoja de Trabajo para listado'!$AB$155:$AB$1048576,0),MATCH((CUADRO!L$4&amp;$E442),'Hoja de Trabajo para listado'!$AB$151:$BA$151,0)),0)+IFERROR(INDEX('Hoja de Trabajo para listado'!$BC$155:$CB$1048576,MATCH($A442,'Hoja de Trabajo para listado'!$BC$155:$BC$1048576,0),MATCH((CUADRO!L$4&amp;$E442),'Hoja de Trabajo para listado'!$BC$151:$CB$151,0)),0)+IFERROR(INDEX('Hoja de Trabajo para listado'!$DE$153:$DG$274,MATCH($A442,'Hoja de Trabajo para listado'!$DE$153:$DE$1048576,0),MATCH((CUADRO!L$4&amp;$E442),'Hoja de Trabajo para listado'!$DE$151:$DG$151,0)),0)+IFERROR(INDEX('Hoja de Trabajo para listado'!$CD$155:$DC$1048576,MATCH($A442,'Hoja de Trabajo para listado'!$CD$155:$CD$1048576,0),MATCH((CUADRO!L$4&amp;$E442),'Hoja de Trabajo para listado'!$CD$151:$DC$151,0)),0)</f>
        <v>0</v>
      </c>
      <c r="M442" s="241">
        <f ca="1">+IFERROR(INDEX('Hoja de Trabajo para listado'!$A$155:$Z$1048576,MATCH($A442,'Hoja de Trabajo para listado'!$A$155:$A$1048576,0),MATCH((CUADRO!M$4&amp;$E442),'Hoja de Trabajo para listado'!$A$151:$Z$151,0)),0)+IFERROR(INDEX('Hoja de Trabajo para listado'!$AB$155:$BA$1048576,MATCH($A442,'Hoja de Trabajo para listado'!$AB$155:$AB$1048576,0),MATCH((CUADRO!M$4&amp;$E442),'Hoja de Trabajo para listado'!$AB$151:$BA$151,0)),0)+IFERROR(INDEX('Hoja de Trabajo para listado'!$BC$155:$CB$1048576,MATCH($A442,'Hoja de Trabajo para listado'!$BC$155:$BC$1048576,0),MATCH((CUADRO!M$4&amp;$E442),'Hoja de Trabajo para listado'!$BC$151:$CB$151,0)),0)+IFERROR(INDEX('Hoja de Trabajo para listado'!$DE$153:$DG$274,MATCH($A442,'Hoja de Trabajo para listado'!$DE$153:$DE$1048576,0),MATCH((CUADRO!M$4&amp;$E442),'Hoja de Trabajo para listado'!$DE$151:$DG$151,0)),0)+IFERROR(INDEX('Hoja de Trabajo para listado'!$CD$155:$DC$1048576,MATCH($A442,'Hoja de Trabajo para listado'!$CD$155:$CD$1048576,0),MATCH((CUADRO!M$4&amp;$E442),'Hoja de Trabajo para listado'!$CD$151:$DC$151,0)),0)</f>
        <v>0</v>
      </c>
      <c r="N442" s="241">
        <f ca="1">+IFERROR(INDEX('Hoja de Trabajo para listado'!$A$155:$Z$1048576,MATCH($A442,'Hoja de Trabajo para listado'!$A$155:$A$1048576,0),MATCH((CUADRO!N$4&amp;$E442),'Hoja de Trabajo para listado'!$A$151:$Z$151,0)),0)+IFERROR(INDEX('Hoja de Trabajo para listado'!$AB$155:$BA$1048576,MATCH($A442,'Hoja de Trabajo para listado'!$AB$155:$AB$1048576,0),MATCH((CUADRO!N$4&amp;$E442),'Hoja de Trabajo para listado'!$AB$151:$BA$151,0)),0)+IFERROR(INDEX('Hoja de Trabajo para listado'!$BC$155:$CB$1048576,MATCH($A442,'Hoja de Trabajo para listado'!$BC$155:$BC$1048576,0),MATCH((CUADRO!N$4&amp;$E442),'Hoja de Trabajo para listado'!$BC$151:$CB$151,0)),0)+IFERROR(INDEX('Hoja de Trabajo para listado'!$DE$153:$DG$274,MATCH($A442,'Hoja de Trabajo para listado'!$DE$153:$DE$1048576,0),MATCH((CUADRO!N$4&amp;$E442),'Hoja de Trabajo para listado'!$DE$151:$DG$151,0)),0)+IFERROR(INDEX('Hoja de Trabajo para listado'!$CD$155:$DC$1048576,MATCH($A442,'Hoja de Trabajo para listado'!$CD$155:$CD$1048576,0),MATCH((CUADRO!N$4&amp;$E442),'Hoja de Trabajo para listado'!$CD$151:$DC$151,0)),0)</f>
        <v>0</v>
      </c>
      <c r="O442" s="241">
        <f ca="1">+IFERROR(INDEX('Hoja de Trabajo para listado'!$A$155:$Z$1048576,MATCH($A442,'Hoja de Trabajo para listado'!$A$155:$A$1048576,0),MATCH((CUADRO!O$4&amp;$E442),'Hoja de Trabajo para listado'!$A$151:$Z$151,0)),0)+IFERROR(INDEX('Hoja de Trabajo para listado'!$AB$155:$BA$1048576,MATCH($A442,'Hoja de Trabajo para listado'!$AB$155:$AB$1048576,0),MATCH((CUADRO!O$4&amp;$E442),'Hoja de Trabajo para listado'!$AB$151:$BA$151,0)),0)+IFERROR(INDEX('Hoja de Trabajo para listado'!$BC$155:$CB$1048576,MATCH($A442,'Hoja de Trabajo para listado'!$BC$155:$BC$1048576,0),MATCH((CUADRO!O$4&amp;$E442),'Hoja de Trabajo para listado'!$BC$151:$CB$151,0)),0)+IFERROR(INDEX('Hoja de Trabajo para listado'!$DE$153:$DG$274,MATCH($A442,'Hoja de Trabajo para listado'!$DE$153:$DE$1048576,0),MATCH((CUADRO!O$4&amp;$E442),'Hoja de Trabajo para listado'!$DE$151:$DG$151,0)),0)+IFERROR(INDEX('Hoja de Trabajo para listado'!$CD$155:$DC$1048576,MATCH($A442,'Hoja de Trabajo para listado'!$CD$155:$CD$1048576,0),MATCH((CUADRO!O$4&amp;$E442),'Hoja de Trabajo para listado'!$CD$151:$DC$151,0)),0)</f>
        <v>0</v>
      </c>
      <c r="P442" s="241">
        <f ca="1">+IFERROR(INDEX('Hoja de Trabajo para listado'!$A$155:$Z$1048576,MATCH($A442,'Hoja de Trabajo para listado'!$A$155:$A$1048576,0),MATCH((CUADRO!P$4&amp;$E442),'Hoja de Trabajo para listado'!$A$151:$Z$151,0)),0)+IFERROR(INDEX('Hoja de Trabajo para listado'!$AB$155:$BA$1048576,MATCH($A442,'Hoja de Trabajo para listado'!$AB$155:$AB$1048576,0),MATCH((CUADRO!P$4&amp;$E442),'Hoja de Trabajo para listado'!$AB$151:$BA$151,0)),0)+IFERROR(INDEX('Hoja de Trabajo para listado'!$BC$155:$CB$1048576,MATCH($A442,'Hoja de Trabajo para listado'!$BC$155:$BC$1048576,0),MATCH((CUADRO!P$4&amp;$E442),'Hoja de Trabajo para listado'!$BC$151:$CB$151,0)),0)+IFERROR(INDEX('Hoja de Trabajo para listado'!$DE$153:$DG$274,MATCH($A442,'Hoja de Trabajo para listado'!$DE$153:$DE$1048576,0),MATCH((CUADRO!P$4&amp;$E442),'Hoja de Trabajo para listado'!$DE$151:$DG$151,0)),0)+IFERROR(INDEX('Hoja de Trabajo para listado'!$CD$155:$DC$1048576,MATCH($A442,'Hoja de Trabajo para listado'!$CD$155:$CD$1048576,0),MATCH((CUADRO!P$4&amp;$E442),'Hoja de Trabajo para listado'!$CD$151:$DC$151,0)),0)</f>
        <v>0</v>
      </c>
      <c r="Q442" s="241">
        <f ca="1">+IFERROR(INDEX('Hoja de Trabajo para listado'!$A$155:$Z$1048576,MATCH($A442,'Hoja de Trabajo para listado'!$A$155:$A$1048576,0),MATCH((CUADRO!Q$4&amp;$E442),'Hoja de Trabajo para listado'!$A$151:$Z$151,0)),0)+IFERROR(INDEX('Hoja de Trabajo para listado'!$AB$155:$BA$1048576,MATCH($A442,'Hoja de Trabajo para listado'!$AB$155:$AB$1048576,0),MATCH((CUADRO!Q$4&amp;$E442),'Hoja de Trabajo para listado'!$AB$151:$BA$151,0)),0)+IFERROR(INDEX('Hoja de Trabajo para listado'!$BC$155:$CB$1048576,MATCH($A442,'Hoja de Trabajo para listado'!$BC$155:$BC$1048576,0),MATCH((CUADRO!Q$4&amp;$E442),'Hoja de Trabajo para listado'!$BC$151:$CB$151,0)),0)+IFERROR(INDEX('Hoja de Trabajo para listado'!$DE$153:$DG$274,MATCH($A442,'Hoja de Trabajo para listado'!$DE$153:$DE$1048576,0),MATCH((CUADRO!Q$4&amp;$E442),'Hoja de Trabajo para listado'!$DE$151:$DG$151,0)),0)+IFERROR(INDEX('Hoja de Trabajo para listado'!$CD$155:$DC$1048576,MATCH($A442,'Hoja de Trabajo para listado'!$CD$155:$CD$1048576,0),MATCH((CUADRO!Q$4&amp;$E442),'Hoja de Trabajo para listado'!$CD$151:$DC$151,0)),0)</f>
        <v>0</v>
      </c>
      <c r="R442" s="241">
        <f t="shared" ca="1" si="19"/>
        <v>0</v>
      </c>
      <c r="S442" s="247">
        <f ca="1">+R441+R442</f>
        <v>0</v>
      </c>
      <c r="T442" s="241">
        <f ca="1">+S442</f>
        <v>0</v>
      </c>
      <c r="U442" s="240">
        <f t="shared" si="20"/>
        <v>2</v>
      </c>
      <c r="V442" s="327" t="str">
        <f>+VLOOKUP(A442,bd_lista!$A$3:$E$592,5,FALSE)</f>
        <v>Gobiernos Autonomos Municipales</v>
      </c>
      <c r="W442" s="398"/>
      <c r="X442" s="240">
        <f>+VLOOKUP(A442,[4]Sheet1!$A$13:$D$744,4,FALSE)</f>
        <v>0</v>
      </c>
      <c r="Y442" s="240" t="e">
        <f>+VLOOKUP(X442,bd_lista!$A$3:$C$592,3,FALSE)</f>
        <v>#N/A</v>
      </c>
      <c r="Z442" s="288"/>
      <c r="AA442" s="289"/>
    </row>
    <row r="443" spans="1:27" customFormat="1" ht="27" hidden="1" customHeight="1">
      <c r="A443" s="32">
        <v>1102</v>
      </c>
      <c r="B443" s="393">
        <f>+A443</f>
        <v>1102</v>
      </c>
      <c r="C443" s="245" t="str">
        <f>+VLOOKUP(A443,bd_lista!$A$3:$C$592,3,FALSE)</f>
        <v>Gobierno Autónomo Municipal de Yotala</v>
      </c>
      <c r="D443" s="395" t="str">
        <f>+C443</f>
        <v>Gobierno Autónomo Municipal de Yotala</v>
      </c>
      <c r="E443" s="240" t="s">
        <v>1303</v>
      </c>
      <c r="F443" s="241">
        <f ca="1">+IFERROR(INDEX('Hoja de Trabajo para listado'!$A$155:$Z$1048576,MATCH($A443,'Hoja de Trabajo para listado'!$A$155:$A$1048576,0),MATCH((CUADRO!F$4&amp;$E443),'Hoja de Trabajo para listado'!$A$151:$Z$151,0)),0)+IFERROR(INDEX('Hoja de Trabajo para listado'!$AB$155:$BA$1048576,MATCH($A443,'Hoja de Trabajo para listado'!$AB$155:$AB$1048576,0),MATCH((CUADRO!F$4&amp;$E443),'Hoja de Trabajo para listado'!$AB$151:$BA$151,0)),0)+IFERROR(INDEX('Hoja de Trabajo para listado'!$BC$155:$CB$1048576,MATCH($A443,'Hoja de Trabajo para listado'!$BC$155:$BC$1048576,0),MATCH((CUADRO!F$4&amp;$E443),'Hoja de Trabajo para listado'!$BC$151:$CB$151,0)),0)+IFERROR(INDEX('Hoja de Trabajo para listado'!$DE$153:$DG$274,MATCH($A443,'Hoja de Trabajo para listado'!$DE$153:$DE$1048576,0),MATCH((CUADRO!F$4&amp;$E443),'Hoja de Trabajo para listado'!$DE$151:$DG$151,0)),0)+IFERROR(INDEX('Hoja de Trabajo para listado'!$CD$155:$DC$1048576,MATCH($A443,'Hoja de Trabajo para listado'!$CD$155:$CD$1048576,0),MATCH((CUADRO!F$4&amp;$E443),'Hoja de Trabajo para listado'!$CD$151:$DC$151,0)),0)</f>
        <v>0</v>
      </c>
      <c r="G443" s="241">
        <f ca="1">+IFERROR(INDEX('Hoja de Trabajo para listado'!$A$155:$Z$1048576,MATCH($A443,'Hoja de Trabajo para listado'!$A$155:$A$1048576,0),MATCH((CUADRO!G$4&amp;$E443),'Hoja de Trabajo para listado'!$A$151:$Z$151,0)),0)+IFERROR(INDEX('Hoja de Trabajo para listado'!$AB$155:$BA$1048576,MATCH($A443,'Hoja de Trabajo para listado'!$AB$155:$AB$1048576,0),MATCH((CUADRO!G$4&amp;$E443),'Hoja de Trabajo para listado'!$AB$151:$BA$151,0)),0)+IFERROR(INDEX('Hoja de Trabajo para listado'!$BC$155:$CB$1048576,MATCH($A443,'Hoja de Trabajo para listado'!$BC$155:$BC$1048576,0),MATCH((CUADRO!G$4&amp;$E443),'Hoja de Trabajo para listado'!$BC$151:$CB$151,0)),0)+IFERROR(INDEX('Hoja de Trabajo para listado'!$DE$153:$DG$274,MATCH($A443,'Hoja de Trabajo para listado'!$DE$153:$DE$1048576,0),MATCH((CUADRO!G$4&amp;$E443),'Hoja de Trabajo para listado'!$DE$151:$DG$151,0)),0)+IFERROR(INDEX('Hoja de Trabajo para listado'!$CD$155:$DC$1048576,MATCH($A443,'Hoja de Trabajo para listado'!$CD$155:$CD$1048576,0),MATCH((CUADRO!G$4&amp;$E443),'Hoja de Trabajo para listado'!$CD$151:$DC$151,0)),0)</f>
        <v>0</v>
      </c>
      <c r="H443" s="241">
        <f ca="1">+IFERROR(INDEX('Hoja de Trabajo para listado'!$A$155:$Z$1048576,MATCH($A443,'Hoja de Trabajo para listado'!$A$155:$A$1048576,0),MATCH((CUADRO!H$4&amp;$E443),'Hoja de Trabajo para listado'!$A$151:$Z$151,0)),0)+IFERROR(INDEX('Hoja de Trabajo para listado'!$AB$155:$BA$1048576,MATCH($A443,'Hoja de Trabajo para listado'!$AB$155:$AB$1048576,0),MATCH((CUADRO!H$4&amp;$E443),'Hoja de Trabajo para listado'!$AB$151:$BA$151,0)),0)+IFERROR(INDEX('Hoja de Trabajo para listado'!$BC$155:$CB$1048576,MATCH($A443,'Hoja de Trabajo para listado'!$BC$155:$BC$1048576,0),MATCH((CUADRO!H$4&amp;$E443),'Hoja de Trabajo para listado'!$BC$151:$CB$151,0)),0)+IFERROR(INDEX('Hoja de Trabajo para listado'!$DE$153:$DG$274,MATCH($A443,'Hoja de Trabajo para listado'!$DE$153:$DE$1048576,0),MATCH((CUADRO!H$4&amp;$E443),'Hoja de Trabajo para listado'!$DE$151:$DG$151,0)),0)+IFERROR(INDEX('Hoja de Trabajo para listado'!$CD$155:$DC$1048576,MATCH($A443,'Hoja de Trabajo para listado'!$CD$155:$CD$1048576,0),MATCH((CUADRO!H$4&amp;$E443),'Hoja de Trabajo para listado'!$CD$151:$DC$151,0)),0)</f>
        <v>0</v>
      </c>
      <c r="I443" s="241">
        <f ca="1">+IFERROR(INDEX('Hoja de Trabajo para listado'!$A$155:$Z$1048576,MATCH($A443,'Hoja de Trabajo para listado'!$A$155:$A$1048576,0),MATCH((CUADRO!I$4&amp;$E443),'Hoja de Trabajo para listado'!$A$151:$Z$151,0)),0)+IFERROR(INDEX('Hoja de Trabajo para listado'!$AB$155:$BA$1048576,MATCH($A443,'Hoja de Trabajo para listado'!$AB$155:$AB$1048576,0),MATCH((CUADRO!I$4&amp;$E443),'Hoja de Trabajo para listado'!$AB$151:$BA$151,0)),0)+IFERROR(INDEX('Hoja de Trabajo para listado'!$BC$155:$CB$1048576,MATCH($A443,'Hoja de Trabajo para listado'!$BC$155:$BC$1048576,0),MATCH((CUADRO!I$4&amp;$E443),'Hoja de Trabajo para listado'!$BC$151:$CB$151,0)),0)+IFERROR(INDEX('Hoja de Trabajo para listado'!$DE$153:$DG$274,MATCH($A443,'Hoja de Trabajo para listado'!$DE$153:$DE$1048576,0),MATCH((CUADRO!I$4&amp;$E443),'Hoja de Trabajo para listado'!$DE$151:$DG$151,0)),0)+IFERROR(INDEX('Hoja de Trabajo para listado'!$CD$155:$DC$1048576,MATCH($A443,'Hoja de Trabajo para listado'!$CD$155:$CD$1048576,0),MATCH((CUADRO!I$4&amp;$E443),'Hoja de Trabajo para listado'!$CD$151:$DC$151,0)),0)</f>
        <v>0</v>
      </c>
      <c r="J443" s="241">
        <f ca="1">+IFERROR(INDEX('Hoja de Trabajo para listado'!$A$155:$Z$1048576,MATCH($A443,'Hoja de Trabajo para listado'!$A$155:$A$1048576,0),MATCH((CUADRO!J$4&amp;$E443),'Hoja de Trabajo para listado'!$A$151:$Z$151,0)),0)+IFERROR(INDEX('Hoja de Trabajo para listado'!$AB$155:$BA$1048576,MATCH($A443,'Hoja de Trabajo para listado'!$AB$155:$AB$1048576,0),MATCH((CUADRO!J$4&amp;$E443),'Hoja de Trabajo para listado'!$AB$151:$BA$151,0)),0)+IFERROR(INDEX('Hoja de Trabajo para listado'!$BC$155:$CB$1048576,MATCH($A443,'Hoja de Trabajo para listado'!$BC$155:$BC$1048576,0),MATCH((CUADRO!J$4&amp;$E443),'Hoja de Trabajo para listado'!$BC$151:$CB$151,0)),0)+IFERROR(INDEX('Hoja de Trabajo para listado'!$DE$153:$DG$274,MATCH($A443,'Hoja de Trabajo para listado'!$DE$153:$DE$1048576,0),MATCH((CUADRO!J$4&amp;$E443),'Hoja de Trabajo para listado'!$DE$151:$DG$151,0)),0)+IFERROR(INDEX('Hoja de Trabajo para listado'!$CD$155:$DC$1048576,MATCH($A443,'Hoja de Trabajo para listado'!$CD$155:$CD$1048576,0),MATCH((CUADRO!J$4&amp;$E443),'Hoja de Trabajo para listado'!$CD$151:$DC$151,0)),0)</f>
        <v>0</v>
      </c>
      <c r="K443" s="241">
        <f ca="1">+IFERROR(INDEX('Hoja de Trabajo para listado'!$A$155:$Z$1048576,MATCH($A443,'Hoja de Trabajo para listado'!$A$155:$A$1048576,0),MATCH((CUADRO!K$4&amp;$E443),'Hoja de Trabajo para listado'!$A$151:$Z$151,0)),0)+IFERROR(INDEX('Hoja de Trabajo para listado'!$AB$155:$BA$1048576,MATCH($A443,'Hoja de Trabajo para listado'!$AB$155:$AB$1048576,0),MATCH((CUADRO!K$4&amp;$E443),'Hoja de Trabajo para listado'!$AB$151:$BA$151,0)),0)+IFERROR(INDEX('Hoja de Trabajo para listado'!$BC$155:$CB$1048576,MATCH($A443,'Hoja de Trabajo para listado'!$BC$155:$BC$1048576,0),MATCH((CUADRO!K$4&amp;$E443),'Hoja de Trabajo para listado'!$BC$151:$CB$151,0)),0)+IFERROR(INDEX('Hoja de Trabajo para listado'!$DE$153:$DG$274,MATCH($A443,'Hoja de Trabajo para listado'!$DE$153:$DE$1048576,0),MATCH((CUADRO!K$4&amp;$E443),'Hoja de Trabajo para listado'!$DE$151:$DG$151,0)),0)+IFERROR(INDEX('Hoja de Trabajo para listado'!$CD$155:$DC$1048576,MATCH($A443,'Hoja de Trabajo para listado'!$CD$155:$CD$1048576,0),MATCH((CUADRO!K$4&amp;$E443),'Hoja de Trabajo para listado'!$CD$151:$DC$151,0)),0)</f>
        <v>0</v>
      </c>
      <c r="L443" s="241">
        <f ca="1">+IFERROR(INDEX('Hoja de Trabajo para listado'!$A$155:$Z$1048576,MATCH($A443,'Hoja de Trabajo para listado'!$A$155:$A$1048576,0),MATCH((CUADRO!L$4&amp;$E443),'Hoja de Trabajo para listado'!$A$151:$Z$151,0)),0)+IFERROR(INDEX('Hoja de Trabajo para listado'!$AB$155:$BA$1048576,MATCH($A443,'Hoja de Trabajo para listado'!$AB$155:$AB$1048576,0),MATCH((CUADRO!L$4&amp;$E443),'Hoja de Trabajo para listado'!$AB$151:$BA$151,0)),0)+IFERROR(INDEX('Hoja de Trabajo para listado'!$BC$155:$CB$1048576,MATCH($A443,'Hoja de Trabajo para listado'!$BC$155:$BC$1048576,0),MATCH((CUADRO!L$4&amp;$E443),'Hoja de Trabajo para listado'!$BC$151:$CB$151,0)),0)+IFERROR(INDEX('Hoja de Trabajo para listado'!$DE$153:$DG$274,MATCH($A443,'Hoja de Trabajo para listado'!$DE$153:$DE$1048576,0),MATCH((CUADRO!L$4&amp;$E443),'Hoja de Trabajo para listado'!$DE$151:$DG$151,0)),0)+IFERROR(INDEX('Hoja de Trabajo para listado'!$CD$155:$DC$1048576,MATCH($A443,'Hoja de Trabajo para listado'!$CD$155:$CD$1048576,0),MATCH((CUADRO!L$4&amp;$E443),'Hoja de Trabajo para listado'!$CD$151:$DC$151,0)),0)</f>
        <v>0</v>
      </c>
      <c r="M443" s="241">
        <f ca="1">+IFERROR(INDEX('Hoja de Trabajo para listado'!$A$155:$Z$1048576,MATCH($A443,'Hoja de Trabajo para listado'!$A$155:$A$1048576,0),MATCH((CUADRO!M$4&amp;$E443),'Hoja de Trabajo para listado'!$A$151:$Z$151,0)),0)+IFERROR(INDEX('Hoja de Trabajo para listado'!$AB$155:$BA$1048576,MATCH($A443,'Hoja de Trabajo para listado'!$AB$155:$AB$1048576,0),MATCH((CUADRO!M$4&amp;$E443),'Hoja de Trabajo para listado'!$AB$151:$BA$151,0)),0)+IFERROR(INDEX('Hoja de Trabajo para listado'!$BC$155:$CB$1048576,MATCH($A443,'Hoja de Trabajo para listado'!$BC$155:$BC$1048576,0),MATCH((CUADRO!M$4&amp;$E443),'Hoja de Trabajo para listado'!$BC$151:$CB$151,0)),0)+IFERROR(INDEX('Hoja de Trabajo para listado'!$DE$153:$DG$274,MATCH($A443,'Hoja de Trabajo para listado'!$DE$153:$DE$1048576,0),MATCH((CUADRO!M$4&amp;$E443),'Hoja de Trabajo para listado'!$DE$151:$DG$151,0)),0)+IFERROR(INDEX('Hoja de Trabajo para listado'!$CD$155:$DC$1048576,MATCH($A443,'Hoja de Trabajo para listado'!$CD$155:$CD$1048576,0),MATCH((CUADRO!M$4&amp;$E443),'Hoja de Trabajo para listado'!$CD$151:$DC$151,0)),0)</f>
        <v>0</v>
      </c>
      <c r="N443" s="241">
        <f ca="1">+IFERROR(INDEX('Hoja de Trabajo para listado'!$A$155:$Z$1048576,MATCH($A443,'Hoja de Trabajo para listado'!$A$155:$A$1048576,0),MATCH((CUADRO!N$4&amp;$E443),'Hoja de Trabajo para listado'!$A$151:$Z$151,0)),0)+IFERROR(INDEX('Hoja de Trabajo para listado'!$AB$155:$BA$1048576,MATCH($A443,'Hoja de Trabajo para listado'!$AB$155:$AB$1048576,0),MATCH((CUADRO!N$4&amp;$E443),'Hoja de Trabajo para listado'!$AB$151:$BA$151,0)),0)+IFERROR(INDEX('Hoja de Trabajo para listado'!$BC$155:$CB$1048576,MATCH($A443,'Hoja de Trabajo para listado'!$BC$155:$BC$1048576,0),MATCH((CUADRO!N$4&amp;$E443),'Hoja de Trabajo para listado'!$BC$151:$CB$151,0)),0)+IFERROR(INDEX('Hoja de Trabajo para listado'!$DE$153:$DG$274,MATCH($A443,'Hoja de Trabajo para listado'!$DE$153:$DE$1048576,0),MATCH((CUADRO!N$4&amp;$E443),'Hoja de Trabajo para listado'!$DE$151:$DG$151,0)),0)+IFERROR(INDEX('Hoja de Trabajo para listado'!$CD$155:$DC$1048576,MATCH($A443,'Hoja de Trabajo para listado'!$CD$155:$CD$1048576,0),MATCH((CUADRO!N$4&amp;$E443),'Hoja de Trabajo para listado'!$CD$151:$DC$151,0)),0)</f>
        <v>0</v>
      </c>
      <c r="O443" s="241">
        <f ca="1">+IFERROR(INDEX('Hoja de Trabajo para listado'!$A$155:$Z$1048576,MATCH($A443,'Hoja de Trabajo para listado'!$A$155:$A$1048576,0),MATCH((CUADRO!O$4&amp;$E443),'Hoja de Trabajo para listado'!$A$151:$Z$151,0)),0)+IFERROR(INDEX('Hoja de Trabajo para listado'!$AB$155:$BA$1048576,MATCH($A443,'Hoja de Trabajo para listado'!$AB$155:$AB$1048576,0),MATCH((CUADRO!O$4&amp;$E443),'Hoja de Trabajo para listado'!$AB$151:$BA$151,0)),0)+IFERROR(INDEX('Hoja de Trabajo para listado'!$BC$155:$CB$1048576,MATCH($A443,'Hoja de Trabajo para listado'!$BC$155:$BC$1048576,0),MATCH((CUADRO!O$4&amp;$E443),'Hoja de Trabajo para listado'!$BC$151:$CB$151,0)),0)+IFERROR(INDEX('Hoja de Trabajo para listado'!$DE$153:$DG$274,MATCH($A443,'Hoja de Trabajo para listado'!$DE$153:$DE$1048576,0),MATCH((CUADRO!O$4&amp;$E443),'Hoja de Trabajo para listado'!$DE$151:$DG$151,0)),0)+IFERROR(INDEX('Hoja de Trabajo para listado'!$CD$155:$DC$1048576,MATCH($A443,'Hoja de Trabajo para listado'!$CD$155:$CD$1048576,0),MATCH((CUADRO!O$4&amp;$E443),'Hoja de Trabajo para listado'!$CD$151:$DC$151,0)),0)</f>
        <v>0</v>
      </c>
      <c r="P443" s="241">
        <f ca="1">+IFERROR(INDEX('Hoja de Trabajo para listado'!$A$155:$Z$1048576,MATCH($A443,'Hoja de Trabajo para listado'!$A$155:$A$1048576,0),MATCH((CUADRO!P$4&amp;$E443),'Hoja de Trabajo para listado'!$A$151:$Z$151,0)),0)+IFERROR(INDEX('Hoja de Trabajo para listado'!$AB$155:$BA$1048576,MATCH($A443,'Hoja de Trabajo para listado'!$AB$155:$AB$1048576,0),MATCH((CUADRO!P$4&amp;$E443),'Hoja de Trabajo para listado'!$AB$151:$BA$151,0)),0)+IFERROR(INDEX('Hoja de Trabajo para listado'!$BC$155:$CB$1048576,MATCH($A443,'Hoja de Trabajo para listado'!$BC$155:$BC$1048576,0),MATCH((CUADRO!P$4&amp;$E443),'Hoja de Trabajo para listado'!$BC$151:$CB$151,0)),0)+IFERROR(INDEX('Hoja de Trabajo para listado'!$DE$153:$DG$274,MATCH($A443,'Hoja de Trabajo para listado'!$DE$153:$DE$1048576,0),MATCH((CUADRO!P$4&amp;$E443),'Hoja de Trabajo para listado'!$DE$151:$DG$151,0)),0)+IFERROR(INDEX('Hoja de Trabajo para listado'!$CD$155:$DC$1048576,MATCH($A443,'Hoja de Trabajo para listado'!$CD$155:$CD$1048576,0),MATCH((CUADRO!P$4&amp;$E443),'Hoja de Trabajo para listado'!$CD$151:$DC$151,0)),0)</f>
        <v>0</v>
      </c>
      <c r="Q443" s="241">
        <f ca="1">+IFERROR(INDEX('Hoja de Trabajo para listado'!$A$155:$Z$1048576,MATCH($A443,'Hoja de Trabajo para listado'!$A$155:$A$1048576,0),MATCH((CUADRO!Q$4&amp;$E443),'Hoja de Trabajo para listado'!$A$151:$Z$151,0)),0)+IFERROR(INDEX('Hoja de Trabajo para listado'!$AB$155:$BA$1048576,MATCH($A443,'Hoja de Trabajo para listado'!$AB$155:$AB$1048576,0),MATCH((CUADRO!Q$4&amp;$E443),'Hoja de Trabajo para listado'!$AB$151:$BA$151,0)),0)+IFERROR(INDEX('Hoja de Trabajo para listado'!$BC$155:$CB$1048576,MATCH($A443,'Hoja de Trabajo para listado'!$BC$155:$BC$1048576,0),MATCH((CUADRO!Q$4&amp;$E443),'Hoja de Trabajo para listado'!$BC$151:$CB$151,0)),0)+IFERROR(INDEX('Hoja de Trabajo para listado'!$DE$153:$DG$274,MATCH($A443,'Hoja de Trabajo para listado'!$DE$153:$DE$1048576,0),MATCH((CUADRO!Q$4&amp;$E443),'Hoja de Trabajo para listado'!$DE$151:$DG$151,0)),0)+IFERROR(INDEX('Hoja de Trabajo para listado'!$CD$155:$DC$1048576,MATCH($A443,'Hoja de Trabajo para listado'!$CD$155:$CD$1048576,0),MATCH((CUADRO!Q$4&amp;$E443),'Hoja de Trabajo para listado'!$CD$151:$DC$151,0)),0)</f>
        <v>0</v>
      </c>
      <c r="R443" s="241">
        <f t="shared" ca="1" si="19"/>
        <v>0</v>
      </c>
      <c r="S443" s="247"/>
      <c r="T443" s="241">
        <f ca="1">+T444</f>
        <v>0</v>
      </c>
      <c r="U443" s="240">
        <f t="shared" si="20"/>
        <v>1</v>
      </c>
      <c r="V443" s="327" t="str">
        <f>+VLOOKUP(A443,bd_lista!$A$3:$E$592,5,FALSE)</f>
        <v>Gobiernos Autonomos Municipales</v>
      </c>
      <c r="W443" s="397" t="str">
        <f>+V443</f>
        <v>Gobiernos Autonomos Municipales</v>
      </c>
      <c r="X443" s="240">
        <f>+VLOOKUP(A443,[4]Sheet1!$A$13:$D$744,4,FALSE)</f>
        <v>0</v>
      </c>
      <c r="Y443" s="240" t="e">
        <f>+VLOOKUP(X443,bd_lista!$A$3:$C$592,3,FALSE)</f>
        <v>#N/A</v>
      </c>
      <c r="Z443" s="290">
        <f>+X443</f>
        <v>0</v>
      </c>
      <c r="AA443" s="291" t="e">
        <f>+Y443</f>
        <v>#N/A</v>
      </c>
    </row>
    <row r="444" spans="1:27" customFormat="1" ht="27" hidden="1" customHeight="1">
      <c r="A444" s="32">
        <v>1102</v>
      </c>
      <c r="B444" s="394"/>
      <c r="C444" s="245" t="str">
        <f>+VLOOKUP(A444,bd_lista!$A$3:$C$592,3,FALSE)</f>
        <v>Gobierno Autónomo Municipal de Yotala</v>
      </c>
      <c r="D444" s="396"/>
      <c r="E444" s="242" t="s">
        <v>1304</v>
      </c>
      <c r="F444" s="241">
        <f ca="1">+IFERROR(INDEX('Hoja de Trabajo para listado'!$A$155:$Z$1048576,MATCH($A444,'Hoja de Trabajo para listado'!$A$155:$A$1048576,0),MATCH((CUADRO!F$4&amp;$E444),'Hoja de Trabajo para listado'!$A$151:$Z$151,0)),0)+IFERROR(INDEX('Hoja de Trabajo para listado'!$AB$155:$BA$1048576,MATCH($A444,'Hoja de Trabajo para listado'!$AB$155:$AB$1048576,0),MATCH((CUADRO!F$4&amp;$E444),'Hoja de Trabajo para listado'!$AB$151:$BA$151,0)),0)+IFERROR(INDEX('Hoja de Trabajo para listado'!$BC$155:$CB$1048576,MATCH($A444,'Hoja de Trabajo para listado'!$BC$155:$BC$1048576,0),MATCH((CUADRO!F$4&amp;$E444),'Hoja de Trabajo para listado'!$BC$151:$CB$151,0)),0)+IFERROR(INDEX('Hoja de Trabajo para listado'!$DE$153:$DG$274,MATCH($A444,'Hoja de Trabajo para listado'!$DE$153:$DE$1048576,0),MATCH((CUADRO!F$4&amp;$E444),'Hoja de Trabajo para listado'!$DE$151:$DG$151,0)),0)+IFERROR(INDEX('Hoja de Trabajo para listado'!$CD$155:$DC$1048576,MATCH($A444,'Hoja de Trabajo para listado'!$CD$155:$CD$1048576,0),MATCH((CUADRO!F$4&amp;$E444),'Hoja de Trabajo para listado'!$CD$151:$DC$151,0)),0)</f>
        <v>0</v>
      </c>
      <c r="G444" s="241">
        <f ca="1">+IFERROR(INDEX('Hoja de Trabajo para listado'!$A$155:$Z$1048576,MATCH($A444,'Hoja de Trabajo para listado'!$A$155:$A$1048576,0),MATCH((CUADRO!G$4&amp;$E444),'Hoja de Trabajo para listado'!$A$151:$Z$151,0)),0)+IFERROR(INDEX('Hoja de Trabajo para listado'!$AB$155:$BA$1048576,MATCH($A444,'Hoja de Trabajo para listado'!$AB$155:$AB$1048576,0),MATCH((CUADRO!G$4&amp;$E444),'Hoja de Trabajo para listado'!$AB$151:$BA$151,0)),0)+IFERROR(INDEX('Hoja de Trabajo para listado'!$BC$155:$CB$1048576,MATCH($A444,'Hoja de Trabajo para listado'!$BC$155:$BC$1048576,0),MATCH((CUADRO!G$4&amp;$E444),'Hoja de Trabajo para listado'!$BC$151:$CB$151,0)),0)+IFERROR(INDEX('Hoja de Trabajo para listado'!$DE$153:$DG$274,MATCH($A444,'Hoja de Trabajo para listado'!$DE$153:$DE$1048576,0),MATCH((CUADRO!G$4&amp;$E444),'Hoja de Trabajo para listado'!$DE$151:$DG$151,0)),0)+IFERROR(INDEX('Hoja de Trabajo para listado'!$CD$155:$DC$1048576,MATCH($A444,'Hoja de Trabajo para listado'!$CD$155:$CD$1048576,0),MATCH((CUADRO!G$4&amp;$E444),'Hoja de Trabajo para listado'!$CD$151:$DC$151,0)),0)</f>
        <v>0</v>
      </c>
      <c r="H444" s="241">
        <f ca="1">+IFERROR(INDEX('Hoja de Trabajo para listado'!$A$155:$Z$1048576,MATCH($A444,'Hoja de Trabajo para listado'!$A$155:$A$1048576,0),MATCH((CUADRO!H$4&amp;$E444),'Hoja de Trabajo para listado'!$A$151:$Z$151,0)),0)+IFERROR(INDEX('Hoja de Trabajo para listado'!$AB$155:$BA$1048576,MATCH($A444,'Hoja de Trabajo para listado'!$AB$155:$AB$1048576,0),MATCH((CUADRO!H$4&amp;$E444),'Hoja de Trabajo para listado'!$AB$151:$BA$151,0)),0)+IFERROR(INDEX('Hoja de Trabajo para listado'!$BC$155:$CB$1048576,MATCH($A444,'Hoja de Trabajo para listado'!$BC$155:$BC$1048576,0),MATCH((CUADRO!H$4&amp;$E444),'Hoja de Trabajo para listado'!$BC$151:$CB$151,0)),0)+IFERROR(INDEX('Hoja de Trabajo para listado'!$DE$153:$DG$274,MATCH($A444,'Hoja de Trabajo para listado'!$DE$153:$DE$1048576,0),MATCH((CUADRO!H$4&amp;$E444),'Hoja de Trabajo para listado'!$DE$151:$DG$151,0)),0)+IFERROR(INDEX('Hoja de Trabajo para listado'!$CD$155:$DC$1048576,MATCH($A444,'Hoja de Trabajo para listado'!$CD$155:$CD$1048576,0),MATCH((CUADRO!H$4&amp;$E444),'Hoja de Trabajo para listado'!$CD$151:$DC$151,0)),0)</f>
        <v>0</v>
      </c>
      <c r="I444" s="241">
        <f ca="1">+IFERROR(INDEX('Hoja de Trabajo para listado'!$A$155:$Z$1048576,MATCH($A444,'Hoja de Trabajo para listado'!$A$155:$A$1048576,0),MATCH((CUADRO!I$4&amp;$E444),'Hoja de Trabajo para listado'!$A$151:$Z$151,0)),0)+IFERROR(INDEX('Hoja de Trabajo para listado'!$AB$155:$BA$1048576,MATCH($A444,'Hoja de Trabajo para listado'!$AB$155:$AB$1048576,0),MATCH((CUADRO!I$4&amp;$E444),'Hoja de Trabajo para listado'!$AB$151:$BA$151,0)),0)+IFERROR(INDEX('Hoja de Trabajo para listado'!$BC$155:$CB$1048576,MATCH($A444,'Hoja de Trabajo para listado'!$BC$155:$BC$1048576,0),MATCH((CUADRO!I$4&amp;$E444),'Hoja de Trabajo para listado'!$BC$151:$CB$151,0)),0)+IFERROR(INDEX('Hoja de Trabajo para listado'!$DE$153:$DG$274,MATCH($A444,'Hoja de Trabajo para listado'!$DE$153:$DE$1048576,0),MATCH((CUADRO!I$4&amp;$E444),'Hoja de Trabajo para listado'!$DE$151:$DG$151,0)),0)+IFERROR(INDEX('Hoja de Trabajo para listado'!$CD$155:$DC$1048576,MATCH($A444,'Hoja de Trabajo para listado'!$CD$155:$CD$1048576,0),MATCH((CUADRO!I$4&amp;$E444),'Hoja de Trabajo para listado'!$CD$151:$DC$151,0)),0)</f>
        <v>0</v>
      </c>
      <c r="J444" s="241">
        <f ca="1">+IFERROR(INDEX('Hoja de Trabajo para listado'!$A$155:$Z$1048576,MATCH($A444,'Hoja de Trabajo para listado'!$A$155:$A$1048576,0),MATCH((CUADRO!J$4&amp;$E444),'Hoja de Trabajo para listado'!$A$151:$Z$151,0)),0)+IFERROR(INDEX('Hoja de Trabajo para listado'!$AB$155:$BA$1048576,MATCH($A444,'Hoja de Trabajo para listado'!$AB$155:$AB$1048576,0),MATCH((CUADRO!J$4&amp;$E444),'Hoja de Trabajo para listado'!$AB$151:$BA$151,0)),0)+IFERROR(INDEX('Hoja de Trabajo para listado'!$BC$155:$CB$1048576,MATCH($A444,'Hoja de Trabajo para listado'!$BC$155:$BC$1048576,0),MATCH((CUADRO!J$4&amp;$E444),'Hoja de Trabajo para listado'!$BC$151:$CB$151,0)),0)+IFERROR(INDEX('Hoja de Trabajo para listado'!$DE$153:$DG$274,MATCH($A444,'Hoja de Trabajo para listado'!$DE$153:$DE$1048576,0),MATCH((CUADRO!J$4&amp;$E444),'Hoja de Trabajo para listado'!$DE$151:$DG$151,0)),0)+IFERROR(INDEX('Hoja de Trabajo para listado'!$CD$155:$DC$1048576,MATCH($A444,'Hoja de Trabajo para listado'!$CD$155:$CD$1048576,0),MATCH((CUADRO!J$4&amp;$E444),'Hoja de Trabajo para listado'!$CD$151:$DC$151,0)),0)</f>
        <v>0</v>
      </c>
      <c r="K444" s="241">
        <f ca="1">+IFERROR(INDEX('Hoja de Trabajo para listado'!$A$155:$Z$1048576,MATCH($A444,'Hoja de Trabajo para listado'!$A$155:$A$1048576,0),MATCH((CUADRO!K$4&amp;$E444),'Hoja de Trabajo para listado'!$A$151:$Z$151,0)),0)+IFERROR(INDEX('Hoja de Trabajo para listado'!$AB$155:$BA$1048576,MATCH($A444,'Hoja de Trabajo para listado'!$AB$155:$AB$1048576,0),MATCH((CUADRO!K$4&amp;$E444),'Hoja de Trabajo para listado'!$AB$151:$BA$151,0)),0)+IFERROR(INDEX('Hoja de Trabajo para listado'!$BC$155:$CB$1048576,MATCH($A444,'Hoja de Trabajo para listado'!$BC$155:$BC$1048576,0),MATCH((CUADRO!K$4&amp;$E444),'Hoja de Trabajo para listado'!$BC$151:$CB$151,0)),0)+IFERROR(INDEX('Hoja de Trabajo para listado'!$DE$153:$DG$274,MATCH($A444,'Hoja de Trabajo para listado'!$DE$153:$DE$1048576,0),MATCH((CUADRO!K$4&amp;$E444),'Hoja de Trabajo para listado'!$DE$151:$DG$151,0)),0)+IFERROR(INDEX('Hoja de Trabajo para listado'!$CD$155:$DC$1048576,MATCH($A444,'Hoja de Trabajo para listado'!$CD$155:$CD$1048576,0),MATCH((CUADRO!K$4&amp;$E444),'Hoja de Trabajo para listado'!$CD$151:$DC$151,0)),0)</f>
        <v>0</v>
      </c>
      <c r="L444" s="241">
        <f ca="1">+IFERROR(INDEX('Hoja de Trabajo para listado'!$A$155:$Z$1048576,MATCH($A444,'Hoja de Trabajo para listado'!$A$155:$A$1048576,0),MATCH((CUADRO!L$4&amp;$E444),'Hoja de Trabajo para listado'!$A$151:$Z$151,0)),0)+IFERROR(INDEX('Hoja de Trabajo para listado'!$AB$155:$BA$1048576,MATCH($A444,'Hoja de Trabajo para listado'!$AB$155:$AB$1048576,0),MATCH((CUADRO!L$4&amp;$E444),'Hoja de Trabajo para listado'!$AB$151:$BA$151,0)),0)+IFERROR(INDEX('Hoja de Trabajo para listado'!$BC$155:$CB$1048576,MATCH($A444,'Hoja de Trabajo para listado'!$BC$155:$BC$1048576,0),MATCH((CUADRO!L$4&amp;$E444),'Hoja de Trabajo para listado'!$BC$151:$CB$151,0)),0)+IFERROR(INDEX('Hoja de Trabajo para listado'!$DE$153:$DG$274,MATCH($A444,'Hoja de Trabajo para listado'!$DE$153:$DE$1048576,0),MATCH((CUADRO!L$4&amp;$E444),'Hoja de Trabajo para listado'!$DE$151:$DG$151,0)),0)+IFERROR(INDEX('Hoja de Trabajo para listado'!$CD$155:$DC$1048576,MATCH($A444,'Hoja de Trabajo para listado'!$CD$155:$CD$1048576,0),MATCH((CUADRO!L$4&amp;$E444),'Hoja de Trabajo para listado'!$CD$151:$DC$151,0)),0)</f>
        <v>0</v>
      </c>
      <c r="M444" s="241">
        <f ca="1">+IFERROR(INDEX('Hoja de Trabajo para listado'!$A$155:$Z$1048576,MATCH($A444,'Hoja de Trabajo para listado'!$A$155:$A$1048576,0),MATCH((CUADRO!M$4&amp;$E444),'Hoja de Trabajo para listado'!$A$151:$Z$151,0)),0)+IFERROR(INDEX('Hoja de Trabajo para listado'!$AB$155:$BA$1048576,MATCH($A444,'Hoja de Trabajo para listado'!$AB$155:$AB$1048576,0),MATCH((CUADRO!M$4&amp;$E444),'Hoja de Trabajo para listado'!$AB$151:$BA$151,0)),0)+IFERROR(INDEX('Hoja de Trabajo para listado'!$BC$155:$CB$1048576,MATCH($A444,'Hoja de Trabajo para listado'!$BC$155:$BC$1048576,0),MATCH((CUADRO!M$4&amp;$E444),'Hoja de Trabajo para listado'!$BC$151:$CB$151,0)),0)+IFERROR(INDEX('Hoja de Trabajo para listado'!$DE$153:$DG$274,MATCH($A444,'Hoja de Trabajo para listado'!$DE$153:$DE$1048576,0),MATCH((CUADRO!M$4&amp;$E444),'Hoja de Trabajo para listado'!$DE$151:$DG$151,0)),0)+IFERROR(INDEX('Hoja de Trabajo para listado'!$CD$155:$DC$1048576,MATCH($A444,'Hoja de Trabajo para listado'!$CD$155:$CD$1048576,0),MATCH((CUADRO!M$4&amp;$E444),'Hoja de Trabajo para listado'!$CD$151:$DC$151,0)),0)</f>
        <v>0</v>
      </c>
      <c r="N444" s="241">
        <f ca="1">+IFERROR(INDEX('Hoja de Trabajo para listado'!$A$155:$Z$1048576,MATCH($A444,'Hoja de Trabajo para listado'!$A$155:$A$1048576,0),MATCH((CUADRO!N$4&amp;$E444),'Hoja de Trabajo para listado'!$A$151:$Z$151,0)),0)+IFERROR(INDEX('Hoja de Trabajo para listado'!$AB$155:$BA$1048576,MATCH($A444,'Hoja de Trabajo para listado'!$AB$155:$AB$1048576,0),MATCH((CUADRO!N$4&amp;$E444),'Hoja de Trabajo para listado'!$AB$151:$BA$151,0)),0)+IFERROR(INDEX('Hoja de Trabajo para listado'!$BC$155:$CB$1048576,MATCH($A444,'Hoja de Trabajo para listado'!$BC$155:$BC$1048576,0),MATCH((CUADRO!N$4&amp;$E444),'Hoja de Trabajo para listado'!$BC$151:$CB$151,0)),0)+IFERROR(INDEX('Hoja de Trabajo para listado'!$DE$153:$DG$274,MATCH($A444,'Hoja de Trabajo para listado'!$DE$153:$DE$1048576,0),MATCH((CUADRO!N$4&amp;$E444),'Hoja de Trabajo para listado'!$DE$151:$DG$151,0)),0)+IFERROR(INDEX('Hoja de Trabajo para listado'!$CD$155:$DC$1048576,MATCH($A444,'Hoja de Trabajo para listado'!$CD$155:$CD$1048576,0),MATCH((CUADRO!N$4&amp;$E444),'Hoja de Trabajo para listado'!$CD$151:$DC$151,0)),0)</f>
        <v>0</v>
      </c>
      <c r="O444" s="241">
        <f ca="1">+IFERROR(INDEX('Hoja de Trabajo para listado'!$A$155:$Z$1048576,MATCH($A444,'Hoja de Trabajo para listado'!$A$155:$A$1048576,0),MATCH((CUADRO!O$4&amp;$E444),'Hoja de Trabajo para listado'!$A$151:$Z$151,0)),0)+IFERROR(INDEX('Hoja de Trabajo para listado'!$AB$155:$BA$1048576,MATCH($A444,'Hoja de Trabajo para listado'!$AB$155:$AB$1048576,0),MATCH((CUADRO!O$4&amp;$E444),'Hoja de Trabajo para listado'!$AB$151:$BA$151,0)),0)+IFERROR(INDEX('Hoja de Trabajo para listado'!$BC$155:$CB$1048576,MATCH($A444,'Hoja de Trabajo para listado'!$BC$155:$BC$1048576,0),MATCH((CUADRO!O$4&amp;$E444),'Hoja de Trabajo para listado'!$BC$151:$CB$151,0)),0)+IFERROR(INDEX('Hoja de Trabajo para listado'!$DE$153:$DG$274,MATCH($A444,'Hoja de Trabajo para listado'!$DE$153:$DE$1048576,0),MATCH((CUADRO!O$4&amp;$E444),'Hoja de Trabajo para listado'!$DE$151:$DG$151,0)),0)+IFERROR(INDEX('Hoja de Trabajo para listado'!$CD$155:$DC$1048576,MATCH($A444,'Hoja de Trabajo para listado'!$CD$155:$CD$1048576,0),MATCH((CUADRO!O$4&amp;$E444),'Hoja de Trabajo para listado'!$CD$151:$DC$151,0)),0)</f>
        <v>0</v>
      </c>
      <c r="P444" s="241">
        <f ca="1">+IFERROR(INDEX('Hoja de Trabajo para listado'!$A$155:$Z$1048576,MATCH($A444,'Hoja de Trabajo para listado'!$A$155:$A$1048576,0),MATCH((CUADRO!P$4&amp;$E444),'Hoja de Trabajo para listado'!$A$151:$Z$151,0)),0)+IFERROR(INDEX('Hoja de Trabajo para listado'!$AB$155:$BA$1048576,MATCH($A444,'Hoja de Trabajo para listado'!$AB$155:$AB$1048576,0),MATCH((CUADRO!P$4&amp;$E444),'Hoja de Trabajo para listado'!$AB$151:$BA$151,0)),0)+IFERROR(INDEX('Hoja de Trabajo para listado'!$BC$155:$CB$1048576,MATCH($A444,'Hoja de Trabajo para listado'!$BC$155:$BC$1048576,0),MATCH((CUADRO!P$4&amp;$E444),'Hoja de Trabajo para listado'!$BC$151:$CB$151,0)),0)+IFERROR(INDEX('Hoja de Trabajo para listado'!$DE$153:$DG$274,MATCH($A444,'Hoja de Trabajo para listado'!$DE$153:$DE$1048576,0),MATCH((CUADRO!P$4&amp;$E444),'Hoja de Trabajo para listado'!$DE$151:$DG$151,0)),0)+IFERROR(INDEX('Hoja de Trabajo para listado'!$CD$155:$DC$1048576,MATCH($A444,'Hoja de Trabajo para listado'!$CD$155:$CD$1048576,0),MATCH((CUADRO!P$4&amp;$E444),'Hoja de Trabajo para listado'!$CD$151:$DC$151,0)),0)</f>
        <v>0</v>
      </c>
      <c r="Q444" s="241">
        <f ca="1">+IFERROR(INDEX('Hoja de Trabajo para listado'!$A$155:$Z$1048576,MATCH($A444,'Hoja de Trabajo para listado'!$A$155:$A$1048576,0),MATCH((CUADRO!Q$4&amp;$E444),'Hoja de Trabajo para listado'!$A$151:$Z$151,0)),0)+IFERROR(INDEX('Hoja de Trabajo para listado'!$AB$155:$BA$1048576,MATCH($A444,'Hoja de Trabajo para listado'!$AB$155:$AB$1048576,0),MATCH((CUADRO!Q$4&amp;$E444),'Hoja de Trabajo para listado'!$AB$151:$BA$151,0)),0)+IFERROR(INDEX('Hoja de Trabajo para listado'!$BC$155:$CB$1048576,MATCH($A444,'Hoja de Trabajo para listado'!$BC$155:$BC$1048576,0),MATCH((CUADRO!Q$4&amp;$E444),'Hoja de Trabajo para listado'!$BC$151:$CB$151,0)),0)+IFERROR(INDEX('Hoja de Trabajo para listado'!$DE$153:$DG$274,MATCH($A444,'Hoja de Trabajo para listado'!$DE$153:$DE$1048576,0),MATCH((CUADRO!Q$4&amp;$E444),'Hoja de Trabajo para listado'!$DE$151:$DG$151,0)),0)+IFERROR(INDEX('Hoja de Trabajo para listado'!$CD$155:$DC$1048576,MATCH($A444,'Hoja de Trabajo para listado'!$CD$155:$CD$1048576,0),MATCH((CUADRO!Q$4&amp;$E444),'Hoja de Trabajo para listado'!$CD$151:$DC$151,0)),0)</f>
        <v>0</v>
      </c>
      <c r="R444" s="241">
        <f t="shared" ca="1" si="19"/>
        <v>0</v>
      </c>
      <c r="S444" s="247">
        <f ca="1">+R443+R444</f>
        <v>0</v>
      </c>
      <c r="T444" s="241">
        <f ca="1">+S444</f>
        <v>0</v>
      </c>
      <c r="U444" s="240">
        <f t="shared" si="20"/>
        <v>2</v>
      </c>
      <c r="V444" s="327" t="str">
        <f>+VLOOKUP(A444,bd_lista!$A$3:$E$592,5,FALSE)</f>
        <v>Gobiernos Autonomos Municipales</v>
      </c>
      <c r="W444" s="398"/>
      <c r="X444" s="240">
        <f>+VLOOKUP(A444,[4]Sheet1!$A$13:$D$744,4,FALSE)</f>
        <v>0</v>
      </c>
      <c r="Y444" s="240" t="e">
        <f>+VLOOKUP(X444,bd_lista!$A$3:$C$592,3,FALSE)</f>
        <v>#N/A</v>
      </c>
      <c r="Z444" s="288"/>
      <c r="AA444" s="289"/>
    </row>
    <row r="445" spans="1:27" customFormat="1" ht="15" hidden="1" customHeight="1">
      <c r="A445" s="32">
        <v>1103</v>
      </c>
      <c r="B445" s="393">
        <f>+A445</f>
        <v>1103</v>
      </c>
      <c r="C445" s="245" t="str">
        <f>+VLOOKUP(A445,bd_lista!$A$3:$C$592,3,FALSE)</f>
        <v>Gobierno Autónomo Municipal de Poroma</v>
      </c>
      <c r="D445" s="395" t="str">
        <f>+C445</f>
        <v>Gobierno Autónomo Municipal de Poroma</v>
      </c>
      <c r="E445" s="240" t="s">
        <v>1303</v>
      </c>
      <c r="F445" s="241">
        <f ca="1">+IFERROR(INDEX('Hoja de Trabajo para listado'!$A$155:$Z$1048576,MATCH($A445,'Hoja de Trabajo para listado'!$A$155:$A$1048576,0),MATCH((CUADRO!F$4&amp;$E445),'Hoja de Trabajo para listado'!$A$151:$Z$151,0)),0)+IFERROR(INDEX('Hoja de Trabajo para listado'!$AB$155:$BA$1048576,MATCH($A445,'Hoja de Trabajo para listado'!$AB$155:$AB$1048576,0),MATCH((CUADRO!F$4&amp;$E445),'Hoja de Trabajo para listado'!$AB$151:$BA$151,0)),0)+IFERROR(INDEX('Hoja de Trabajo para listado'!$BC$155:$CB$1048576,MATCH($A445,'Hoja de Trabajo para listado'!$BC$155:$BC$1048576,0),MATCH((CUADRO!F$4&amp;$E445),'Hoja de Trabajo para listado'!$BC$151:$CB$151,0)),0)+IFERROR(INDEX('Hoja de Trabajo para listado'!$DE$153:$DG$274,MATCH($A445,'Hoja de Trabajo para listado'!$DE$153:$DE$1048576,0),MATCH((CUADRO!F$4&amp;$E445),'Hoja de Trabajo para listado'!$DE$151:$DG$151,0)),0)+IFERROR(INDEX('Hoja de Trabajo para listado'!$CD$155:$DC$1048576,MATCH($A445,'Hoja de Trabajo para listado'!$CD$155:$CD$1048576,0),MATCH((CUADRO!F$4&amp;$E445),'Hoja de Trabajo para listado'!$CD$151:$DC$151,0)),0)</f>
        <v>0</v>
      </c>
      <c r="G445" s="241">
        <f ca="1">+IFERROR(INDEX('Hoja de Trabajo para listado'!$A$155:$Z$1048576,MATCH($A445,'Hoja de Trabajo para listado'!$A$155:$A$1048576,0),MATCH((CUADRO!G$4&amp;$E445),'Hoja de Trabajo para listado'!$A$151:$Z$151,0)),0)+IFERROR(INDEX('Hoja de Trabajo para listado'!$AB$155:$BA$1048576,MATCH($A445,'Hoja de Trabajo para listado'!$AB$155:$AB$1048576,0),MATCH((CUADRO!G$4&amp;$E445),'Hoja de Trabajo para listado'!$AB$151:$BA$151,0)),0)+IFERROR(INDEX('Hoja de Trabajo para listado'!$BC$155:$CB$1048576,MATCH($A445,'Hoja de Trabajo para listado'!$BC$155:$BC$1048576,0),MATCH((CUADRO!G$4&amp;$E445),'Hoja de Trabajo para listado'!$BC$151:$CB$151,0)),0)+IFERROR(INDEX('Hoja de Trabajo para listado'!$DE$153:$DG$274,MATCH($A445,'Hoja de Trabajo para listado'!$DE$153:$DE$1048576,0),MATCH((CUADRO!G$4&amp;$E445),'Hoja de Trabajo para listado'!$DE$151:$DG$151,0)),0)+IFERROR(INDEX('Hoja de Trabajo para listado'!$CD$155:$DC$1048576,MATCH($A445,'Hoja de Trabajo para listado'!$CD$155:$CD$1048576,0),MATCH((CUADRO!G$4&amp;$E445),'Hoja de Trabajo para listado'!$CD$151:$DC$151,0)),0)</f>
        <v>0</v>
      </c>
      <c r="H445" s="241">
        <f ca="1">+IFERROR(INDEX('Hoja de Trabajo para listado'!$A$155:$Z$1048576,MATCH($A445,'Hoja de Trabajo para listado'!$A$155:$A$1048576,0),MATCH((CUADRO!H$4&amp;$E445),'Hoja de Trabajo para listado'!$A$151:$Z$151,0)),0)+IFERROR(INDEX('Hoja de Trabajo para listado'!$AB$155:$BA$1048576,MATCH($A445,'Hoja de Trabajo para listado'!$AB$155:$AB$1048576,0),MATCH((CUADRO!H$4&amp;$E445),'Hoja de Trabajo para listado'!$AB$151:$BA$151,0)),0)+IFERROR(INDEX('Hoja de Trabajo para listado'!$BC$155:$CB$1048576,MATCH($A445,'Hoja de Trabajo para listado'!$BC$155:$BC$1048576,0),MATCH((CUADRO!H$4&amp;$E445),'Hoja de Trabajo para listado'!$BC$151:$CB$151,0)),0)+IFERROR(INDEX('Hoja de Trabajo para listado'!$DE$153:$DG$274,MATCH($A445,'Hoja de Trabajo para listado'!$DE$153:$DE$1048576,0),MATCH((CUADRO!H$4&amp;$E445),'Hoja de Trabajo para listado'!$DE$151:$DG$151,0)),0)+IFERROR(INDEX('Hoja de Trabajo para listado'!$CD$155:$DC$1048576,MATCH($A445,'Hoja de Trabajo para listado'!$CD$155:$CD$1048576,0),MATCH((CUADRO!H$4&amp;$E445),'Hoja de Trabajo para listado'!$CD$151:$DC$151,0)),0)</f>
        <v>0</v>
      </c>
      <c r="I445" s="241">
        <f ca="1">+IFERROR(INDEX('Hoja de Trabajo para listado'!$A$155:$Z$1048576,MATCH($A445,'Hoja de Trabajo para listado'!$A$155:$A$1048576,0),MATCH((CUADRO!I$4&amp;$E445),'Hoja de Trabajo para listado'!$A$151:$Z$151,0)),0)+IFERROR(INDEX('Hoja de Trabajo para listado'!$AB$155:$BA$1048576,MATCH($A445,'Hoja de Trabajo para listado'!$AB$155:$AB$1048576,0),MATCH((CUADRO!I$4&amp;$E445),'Hoja de Trabajo para listado'!$AB$151:$BA$151,0)),0)+IFERROR(INDEX('Hoja de Trabajo para listado'!$BC$155:$CB$1048576,MATCH($A445,'Hoja de Trabajo para listado'!$BC$155:$BC$1048576,0),MATCH((CUADRO!I$4&amp;$E445),'Hoja de Trabajo para listado'!$BC$151:$CB$151,0)),0)+IFERROR(INDEX('Hoja de Trabajo para listado'!$DE$153:$DG$274,MATCH($A445,'Hoja de Trabajo para listado'!$DE$153:$DE$1048576,0),MATCH((CUADRO!I$4&amp;$E445),'Hoja de Trabajo para listado'!$DE$151:$DG$151,0)),0)+IFERROR(INDEX('Hoja de Trabajo para listado'!$CD$155:$DC$1048576,MATCH($A445,'Hoja de Trabajo para listado'!$CD$155:$CD$1048576,0),MATCH((CUADRO!I$4&amp;$E445),'Hoja de Trabajo para listado'!$CD$151:$DC$151,0)),0)</f>
        <v>0</v>
      </c>
      <c r="J445" s="241">
        <f ca="1">+IFERROR(INDEX('Hoja de Trabajo para listado'!$A$155:$Z$1048576,MATCH($A445,'Hoja de Trabajo para listado'!$A$155:$A$1048576,0),MATCH((CUADRO!J$4&amp;$E445),'Hoja de Trabajo para listado'!$A$151:$Z$151,0)),0)+IFERROR(INDEX('Hoja de Trabajo para listado'!$AB$155:$BA$1048576,MATCH($A445,'Hoja de Trabajo para listado'!$AB$155:$AB$1048576,0),MATCH((CUADRO!J$4&amp;$E445),'Hoja de Trabajo para listado'!$AB$151:$BA$151,0)),0)+IFERROR(INDEX('Hoja de Trabajo para listado'!$BC$155:$CB$1048576,MATCH($A445,'Hoja de Trabajo para listado'!$BC$155:$BC$1048576,0),MATCH((CUADRO!J$4&amp;$E445),'Hoja de Trabajo para listado'!$BC$151:$CB$151,0)),0)+IFERROR(INDEX('Hoja de Trabajo para listado'!$DE$153:$DG$274,MATCH($A445,'Hoja de Trabajo para listado'!$DE$153:$DE$1048576,0),MATCH((CUADRO!J$4&amp;$E445),'Hoja de Trabajo para listado'!$DE$151:$DG$151,0)),0)+IFERROR(INDEX('Hoja de Trabajo para listado'!$CD$155:$DC$1048576,MATCH($A445,'Hoja de Trabajo para listado'!$CD$155:$CD$1048576,0),MATCH((CUADRO!J$4&amp;$E445),'Hoja de Trabajo para listado'!$CD$151:$DC$151,0)),0)</f>
        <v>0</v>
      </c>
      <c r="K445" s="241">
        <f ca="1">+IFERROR(INDEX('Hoja de Trabajo para listado'!$A$155:$Z$1048576,MATCH($A445,'Hoja de Trabajo para listado'!$A$155:$A$1048576,0),MATCH((CUADRO!K$4&amp;$E445),'Hoja de Trabajo para listado'!$A$151:$Z$151,0)),0)+IFERROR(INDEX('Hoja de Trabajo para listado'!$AB$155:$BA$1048576,MATCH($A445,'Hoja de Trabajo para listado'!$AB$155:$AB$1048576,0),MATCH((CUADRO!K$4&amp;$E445),'Hoja de Trabajo para listado'!$AB$151:$BA$151,0)),0)+IFERROR(INDEX('Hoja de Trabajo para listado'!$BC$155:$CB$1048576,MATCH($A445,'Hoja de Trabajo para listado'!$BC$155:$BC$1048576,0),MATCH((CUADRO!K$4&amp;$E445),'Hoja de Trabajo para listado'!$BC$151:$CB$151,0)),0)+IFERROR(INDEX('Hoja de Trabajo para listado'!$DE$153:$DG$274,MATCH($A445,'Hoja de Trabajo para listado'!$DE$153:$DE$1048576,0),MATCH((CUADRO!K$4&amp;$E445),'Hoja de Trabajo para listado'!$DE$151:$DG$151,0)),0)+IFERROR(INDEX('Hoja de Trabajo para listado'!$CD$155:$DC$1048576,MATCH($A445,'Hoja de Trabajo para listado'!$CD$155:$CD$1048576,0),MATCH((CUADRO!K$4&amp;$E445),'Hoja de Trabajo para listado'!$CD$151:$DC$151,0)),0)</f>
        <v>0</v>
      </c>
      <c r="L445" s="241">
        <f ca="1">+IFERROR(INDEX('Hoja de Trabajo para listado'!$A$155:$Z$1048576,MATCH($A445,'Hoja de Trabajo para listado'!$A$155:$A$1048576,0),MATCH((CUADRO!L$4&amp;$E445),'Hoja de Trabajo para listado'!$A$151:$Z$151,0)),0)+IFERROR(INDEX('Hoja de Trabajo para listado'!$AB$155:$BA$1048576,MATCH($A445,'Hoja de Trabajo para listado'!$AB$155:$AB$1048576,0),MATCH((CUADRO!L$4&amp;$E445),'Hoja de Trabajo para listado'!$AB$151:$BA$151,0)),0)+IFERROR(INDEX('Hoja de Trabajo para listado'!$BC$155:$CB$1048576,MATCH($A445,'Hoja de Trabajo para listado'!$BC$155:$BC$1048576,0),MATCH((CUADRO!L$4&amp;$E445),'Hoja de Trabajo para listado'!$BC$151:$CB$151,0)),0)+IFERROR(INDEX('Hoja de Trabajo para listado'!$DE$153:$DG$274,MATCH($A445,'Hoja de Trabajo para listado'!$DE$153:$DE$1048576,0),MATCH((CUADRO!L$4&amp;$E445),'Hoja de Trabajo para listado'!$DE$151:$DG$151,0)),0)+IFERROR(INDEX('Hoja de Trabajo para listado'!$CD$155:$DC$1048576,MATCH($A445,'Hoja de Trabajo para listado'!$CD$155:$CD$1048576,0),MATCH((CUADRO!L$4&amp;$E445),'Hoja de Trabajo para listado'!$CD$151:$DC$151,0)),0)</f>
        <v>0</v>
      </c>
      <c r="M445" s="241">
        <f ca="1">+IFERROR(INDEX('Hoja de Trabajo para listado'!$A$155:$Z$1048576,MATCH($A445,'Hoja de Trabajo para listado'!$A$155:$A$1048576,0),MATCH((CUADRO!M$4&amp;$E445),'Hoja de Trabajo para listado'!$A$151:$Z$151,0)),0)+IFERROR(INDEX('Hoja de Trabajo para listado'!$AB$155:$BA$1048576,MATCH($A445,'Hoja de Trabajo para listado'!$AB$155:$AB$1048576,0),MATCH((CUADRO!M$4&amp;$E445),'Hoja de Trabajo para listado'!$AB$151:$BA$151,0)),0)+IFERROR(INDEX('Hoja de Trabajo para listado'!$BC$155:$CB$1048576,MATCH($A445,'Hoja de Trabajo para listado'!$BC$155:$BC$1048576,0),MATCH((CUADRO!M$4&amp;$E445),'Hoja de Trabajo para listado'!$BC$151:$CB$151,0)),0)+IFERROR(INDEX('Hoja de Trabajo para listado'!$DE$153:$DG$274,MATCH($A445,'Hoja de Trabajo para listado'!$DE$153:$DE$1048576,0),MATCH((CUADRO!M$4&amp;$E445),'Hoja de Trabajo para listado'!$DE$151:$DG$151,0)),0)+IFERROR(INDEX('Hoja de Trabajo para listado'!$CD$155:$DC$1048576,MATCH($A445,'Hoja de Trabajo para listado'!$CD$155:$CD$1048576,0),MATCH((CUADRO!M$4&amp;$E445),'Hoja de Trabajo para listado'!$CD$151:$DC$151,0)),0)</f>
        <v>0</v>
      </c>
      <c r="N445" s="241">
        <f ca="1">+IFERROR(INDEX('Hoja de Trabajo para listado'!$A$155:$Z$1048576,MATCH($A445,'Hoja de Trabajo para listado'!$A$155:$A$1048576,0),MATCH((CUADRO!N$4&amp;$E445),'Hoja de Trabajo para listado'!$A$151:$Z$151,0)),0)+IFERROR(INDEX('Hoja de Trabajo para listado'!$AB$155:$BA$1048576,MATCH($A445,'Hoja de Trabajo para listado'!$AB$155:$AB$1048576,0),MATCH((CUADRO!N$4&amp;$E445),'Hoja de Trabajo para listado'!$AB$151:$BA$151,0)),0)+IFERROR(INDEX('Hoja de Trabajo para listado'!$BC$155:$CB$1048576,MATCH($A445,'Hoja de Trabajo para listado'!$BC$155:$BC$1048576,0),MATCH((CUADRO!N$4&amp;$E445),'Hoja de Trabajo para listado'!$BC$151:$CB$151,0)),0)+IFERROR(INDEX('Hoja de Trabajo para listado'!$DE$153:$DG$274,MATCH($A445,'Hoja de Trabajo para listado'!$DE$153:$DE$1048576,0),MATCH((CUADRO!N$4&amp;$E445),'Hoja de Trabajo para listado'!$DE$151:$DG$151,0)),0)+IFERROR(INDEX('Hoja de Trabajo para listado'!$CD$155:$DC$1048576,MATCH($A445,'Hoja de Trabajo para listado'!$CD$155:$CD$1048576,0),MATCH((CUADRO!N$4&amp;$E445),'Hoja de Trabajo para listado'!$CD$151:$DC$151,0)),0)</f>
        <v>0</v>
      </c>
      <c r="O445" s="241">
        <f ca="1">+IFERROR(INDEX('Hoja de Trabajo para listado'!$A$155:$Z$1048576,MATCH($A445,'Hoja de Trabajo para listado'!$A$155:$A$1048576,0),MATCH((CUADRO!O$4&amp;$E445),'Hoja de Trabajo para listado'!$A$151:$Z$151,0)),0)+IFERROR(INDEX('Hoja de Trabajo para listado'!$AB$155:$BA$1048576,MATCH($A445,'Hoja de Trabajo para listado'!$AB$155:$AB$1048576,0),MATCH((CUADRO!O$4&amp;$E445),'Hoja de Trabajo para listado'!$AB$151:$BA$151,0)),0)+IFERROR(INDEX('Hoja de Trabajo para listado'!$BC$155:$CB$1048576,MATCH($A445,'Hoja de Trabajo para listado'!$BC$155:$BC$1048576,0),MATCH((CUADRO!O$4&amp;$E445),'Hoja de Trabajo para listado'!$BC$151:$CB$151,0)),0)+IFERROR(INDEX('Hoja de Trabajo para listado'!$DE$153:$DG$274,MATCH($A445,'Hoja de Trabajo para listado'!$DE$153:$DE$1048576,0),MATCH((CUADRO!O$4&amp;$E445),'Hoja de Trabajo para listado'!$DE$151:$DG$151,0)),0)+IFERROR(INDEX('Hoja de Trabajo para listado'!$CD$155:$DC$1048576,MATCH($A445,'Hoja de Trabajo para listado'!$CD$155:$CD$1048576,0),MATCH((CUADRO!O$4&amp;$E445),'Hoja de Trabajo para listado'!$CD$151:$DC$151,0)),0)</f>
        <v>0</v>
      </c>
      <c r="P445" s="241">
        <f ca="1">+IFERROR(INDEX('Hoja de Trabajo para listado'!$A$155:$Z$1048576,MATCH($A445,'Hoja de Trabajo para listado'!$A$155:$A$1048576,0),MATCH((CUADRO!P$4&amp;$E445),'Hoja de Trabajo para listado'!$A$151:$Z$151,0)),0)+IFERROR(INDEX('Hoja de Trabajo para listado'!$AB$155:$BA$1048576,MATCH($A445,'Hoja de Trabajo para listado'!$AB$155:$AB$1048576,0),MATCH((CUADRO!P$4&amp;$E445),'Hoja de Trabajo para listado'!$AB$151:$BA$151,0)),0)+IFERROR(INDEX('Hoja de Trabajo para listado'!$BC$155:$CB$1048576,MATCH($A445,'Hoja de Trabajo para listado'!$BC$155:$BC$1048576,0),MATCH((CUADRO!P$4&amp;$E445),'Hoja de Trabajo para listado'!$BC$151:$CB$151,0)),0)+IFERROR(INDEX('Hoja de Trabajo para listado'!$DE$153:$DG$274,MATCH($A445,'Hoja de Trabajo para listado'!$DE$153:$DE$1048576,0),MATCH((CUADRO!P$4&amp;$E445),'Hoja de Trabajo para listado'!$DE$151:$DG$151,0)),0)+IFERROR(INDEX('Hoja de Trabajo para listado'!$CD$155:$DC$1048576,MATCH($A445,'Hoja de Trabajo para listado'!$CD$155:$CD$1048576,0),MATCH((CUADRO!P$4&amp;$E445),'Hoja de Trabajo para listado'!$CD$151:$DC$151,0)),0)</f>
        <v>0</v>
      </c>
      <c r="Q445" s="241">
        <f ca="1">+IFERROR(INDEX('Hoja de Trabajo para listado'!$A$155:$Z$1048576,MATCH($A445,'Hoja de Trabajo para listado'!$A$155:$A$1048576,0),MATCH((CUADRO!Q$4&amp;$E445),'Hoja de Trabajo para listado'!$A$151:$Z$151,0)),0)+IFERROR(INDEX('Hoja de Trabajo para listado'!$AB$155:$BA$1048576,MATCH($A445,'Hoja de Trabajo para listado'!$AB$155:$AB$1048576,0),MATCH((CUADRO!Q$4&amp;$E445),'Hoja de Trabajo para listado'!$AB$151:$BA$151,0)),0)+IFERROR(INDEX('Hoja de Trabajo para listado'!$BC$155:$CB$1048576,MATCH($A445,'Hoja de Trabajo para listado'!$BC$155:$BC$1048576,0),MATCH((CUADRO!Q$4&amp;$E445),'Hoja de Trabajo para listado'!$BC$151:$CB$151,0)),0)+IFERROR(INDEX('Hoja de Trabajo para listado'!$DE$153:$DG$274,MATCH($A445,'Hoja de Trabajo para listado'!$DE$153:$DE$1048576,0),MATCH((CUADRO!Q$4&amp;$E445),'Hoja de Trabajo para listado'!$DE$151:$DG$151,0)),0)+IFERROR(INDEX('Hoja de Trabajo para listado'!$CD$155:$DC$1048576,MATCH($A445,'Hoja de Trabajo para listado'!$CD$155:$CD$1048576,0),MATCH((CUADRO!Q$4&amp;$E445),'Hoja de Trabajo para listado'!$CD$151:$DC$151,0)),0)</f>
        <v>0</v>
      </c>
      <c r="R445" s="241">
        <f t="shared" ca="1" si="19"/>
        <v>0</v>
      </c>
      <c r="S445" s="247"/>
      <c r="T445" s="241">
        <f ca="1">+T446</f>
        <v>0</v>
      </c>
      <c r="U445" s="240">
        <f t="shared" si="20"/>
        <v>1</v>
      </c>
      <c r="V445" s="327" t="str">
        <f>+VLOOKUP(A445,bd_lista!$A$3:$E$592,5,FALSE)</f>
        <v>Gobiernos Autonomos Municipales</v>
      </c>
      <c r="W445" s="397" t="str">
        <f>+V445</f>
        <v>Gobiernos Autonomos Municipales</v>
      </c>
      <c r="X445" s="240">
        <f>+VLOOKUP(A445,[4]Sheet1!$A$13:$D$744,4,FALSE)</f>
        <v>0</v>
      </c>
      <c r="Y445" s="240" t="e">
        <f>+VLOOKUP(X445,bd_lista!$A$3:$C$592,3,FALSE)</f>
        <v>#N/A</v>
      </c>
      <c r="Z445" s="290">
        <f>+X445</f>
        <v>0</v>
      </c>
      <c r="AA445" s="291" t="e">
        <f>+Y445</f>
        <v>#N/A</v>
      </c>
    </row>
    <row r="446" spans="1:27" customFormat="1" ht="15" hidden="1" customHeight="1">
      <c r="A446" s="32">
        <v>1103</v>
      </c>
      <c r="B446" s="394"/>
      <c r="C446" s="245" t="str">
        <f>+VLOOKUP(A446,bd_lista!$A$3:$C$592,3,FALSE)</f>
        <v>Gobierno Autónomo Municipal de Poroma</v>
      </c>
      <c r="D446" s="396"/>
      <c r="E446" s="242" t="s">
        <v>1304</v>
      </c>
      <c r="F446" s="241">
        <f ca="1">+IFERROR(INDEX('Hoja de Trabajo para listado'!$A$155:$Z$1048576,MATCH($A446,'Hoja de Trabajo para listado'!$A$155:$A$1048576,0),MATCH((CUADRO!F$4&amp;$E446),'Hoja de Trabajo para listado'!$A$151:$Z$151,0)),0)+IFERROR(INDEX('Hoja de Trabajo para listado'!$AB$155:$BA$1048576,MATCH($A446,'Hoja de Trabajo para listado'!$AB$155:$AB$1048576,0),MATCH((CUADRO!F$4&amp;$E446),'Hoja de Trabajo para listado'!$AB$151:$BA$151,0)),0)+IFERROR(INDEX('Hoja de Trabajo para listado'!$BC$155:$CB$1048576,MATCH($A446,'Hoja de Trabajo para listado'!$BC$155:$BC$1048576,0),MATCH((CUADRO!F$4&amp;$E446),'Hoja de Trabajo para listado'!$BC$151:$CB$151,0)),0)+IFERROR(INDEX('Hoja de Trabajo para listado'!$DE$153:$DG$274,MATCH($A446,'Hoja de Trabajo para listado'!$DE$153:$DE$1048576,0),MATCH((CUADRO!F$4&amp;$E446),'Hoja de Trabajo para listado'!$DE$151:$DG$151,0)),0)+IFERROR(INDEX('Hoja de Trabajo para listado'!$CD$155:$DC$1048576,MATCH($A446,'Hoja de Trabajo para listado'!$CD$155:$CD$1048576,0),MATCH((CUADRO!F$4&amp;$E446),'Hoja de Trabajo para listado'!$CD$151:$DC$151,0)),0)</f>
        <v>0</v>
      </c>
      <c r="G446" s="241">
        <f ca="1">+IFERROR(INDEX('Hoja de Trabajo para listado'!$A$155:$Z$1048576,MATCH($A446,'Hoja de Trabajo para listado'!$A$155:$A$1048576,0),MATCH((CUADRO!G$4&amp;$E446),'Hoja de Trabajo para listado'!$A$151:$Z$151,0)),0)+IFERROR(INDEX('Hoja de Trabajo para listado'!$AB$155:$BA$1048576,MATCH($A446,'Hoja de Trabajo para listado'!$AB$155:$AB$1048576,0),MATCH((CUADRO!G$4&amp;$E446),'Hoja de Trabajo para listado'!$AB$151:$BA$151,0)),0)+IFERROR(INDEX('Hoja de Trabajo para listado'!$BC$155:$CB$1048576,MATCH($A446,'Hoja de Trabajo para listado'!$BC$155:$BC$1048576,0),MATCH((CUADRO!G$4&amp;$E446),'Hoja de Trabajo para listado'!$BC$151:$CB$151,0)),0)+IFERROR(INDEX('Hoja de Trabajo para listado'!$DE$153:$DG$274,MATCH($A446,'Hoja de Trabajo para listado'!$DE$153:$DE$1048576,0),MATCH((CUADRO!G$4&amp;$E446),'Hoja de Trabajo para listado'!$DE$151:$DG$151,0)),0)+IFERROR(INDEX('Hoja de Trabajo para listado'!$CD$155:$DC$1048576,MATCH($A446,'Hoja de Trabajo para listado'!$CD$155:$CD$1048576,0),MATCH((CUADRO!G$4&amp;$E446),'Hoja de Trabajo para listado'!$CD$151:$DC$151,0)),0)</f>
        <v>0</v>
      </c>
      <c r="H446" s="241">
        <f ca="1">+IFERROR(INDEX('Hoja de Trabajo para listado'!$A$155:$Z$1048576,MATCH($A446,'Hoja de Trabajo para listado'!$A$155:$A$1048576,0),MATCH((CUADRO!H$4&amp;$E446),'Hoja de Trabajo para listado'!$A$151:$Z$151,0)),0)+IFERROR(INDEX('Hoja de Trabajo para listado'!$AB$155:$BA$1048576,MATCH($A446,'Hoja de Trabajo para listado'!$AB$155:$AB$1048576,0),MATCH((CUADRO!H$4&amp;$E446),'Hoja de Trabajo para listado'!$AB$151:$BA$151,0)),0)+IFERROR(INDEX('Hoja de Trabajo para listado'!$BC$155:$CB$1048576,MATCH($A446,'Hoja de Trabajo para listado'!$BC$155:$BC$1048576,0),MATCH((CUADRO!H$4&amp;$E446),'Hoja de Trabajo para listado'!$BC$151:$CB$151,0)),0)+IFERROR(INDEX('Hoja de Trabajo para listado'!$DE$153:$DG$274,MATCH($A446,'Hoja de Trabajo para listado'!$DE$153:$DE$1048576,0),MATCH((CUADRO!H$4&amp;$E446),'Hoja de Trabajo para listado'!$DE$151:$DG$151,0)),0)+IFERROR(INDEX('Hoja de Trabajo para listado'!$CD$155:$DC$1048576,MATCH($A446,'Hoja de Trabajo para listado'!$CD$155:$CD$1048576,0),MATCH((CUADRO!H$4&amp;$E446),'Hoja de Trabajo para listado'!$CD$151:$DC$151,0)),0)</f>
        <v>0</v>
      </c>
      <c r="I446" s="241">
        <f ca="1">+IFERROR(INDEX('Hoja de Trabajo para listado'!$A$155:$Z$1048576,MATCH($A446,'Hoja de Trabajo para listado'!$A$155:$A$1048576,0),MATCH((CUADRO!I$4&amp;$E446),'Hoja de Trabajo para listado'!$A$151:$Z$151,0)),0)+IFERROR(INDEX('Hoja de Trabajo para listado'!$AB$155:$BA$1048576,MATCH($A446,'Hoja de Trabajo para listado'!$AB$155:$AB$1048576,0),MATCH((CUADRO!I$4&amp;$E446),'Hoja de Trabajo para listado'!$AB$151:$BA$151,0)),0)+IFERROR(INDEX('Hoja de Trabajo para listado'!$BC$155:$CB$1048576,MATCH($A446,'Hoja de Trabajo para listado'!$BC$155:$BC$1048576,0),MATCH((CUADRO!I$4&amp;$E446),'Hoja de Trabajo para listado'!$BC$151:$CB$151,0)),0)+IFERROR(INDEX('Hoja de Trabajo para listado'!$DE$153:$DG$274,MATCH($A446,'Hoja de Trabajo para listado'!$DE$153:$DE$1048576,0),MATCH((CUADRO!I$4&amp;$E446),'Hoja de Trabajo para listado'!$DE$151:$DG$151,0)),0)+IFERROR(INDEX('Hoja de Trabajo para listado'!$CD$155:$DC$1048576,MATCH($A446,'Hoja de Trabajo para listado'!$CD$155:$CD$1048576,0),MATCH((CUADRO!I$4&amp;$E446),'Hoja de Trabajo para listado'!$CD$151:$DC$151,0)),0)</f>
        <v>0</v>
      </c>
      <c r="J446" s="241">
        <f ca="1">+IFERROR(INDEX('Hoja de Trabajo para listado'!$A$155:$Z$1048576,MATCH($A446,'Hoja de Trabajo para listado'!$A$155:$A$1048576,0),MATCH((CUADRO!J$4&amp;$E446),'Hoja de Trabajo para listado'!$A$151:$Z$151,0)),0)+IFERROR(INDEX('Hoja de Trabajo para listado'!$AB$155:$BA$1048576,MATCH($A446,'Hoja de Trabajo para listado'!$AB$155:$AB$1048576,0),MATCH((CUADRO!J$4&amp;$E446),'Hoja de Trabajo para listado'!$AB$151:$BA$151,0)),0)+IFERROR(INDEX('Hoja de Trabajo para listado'!$BC$155:$CB$1048576,MATCH($A446,'Hoja de Trabajo para listado'!$BC$155:$BC$1048576,0),MATCH((CUADRO!J$4&amp;$E446),'Hoja de Trabajo para listado'!$BC$151:$CB$151,0)),0)+IFERROR(INDEX('Hoja de Trabajo para listado'!$DE$153:$DG$274,MATCH($A446,'Hoja de Trabajo para listado'!$DE$153:$DE$1048576,0),MATCH((CUADRO!J$4&amp;$E446),'Hoja de Trabajo para listado'!$DE$151:$DG$151,0)),0)+IFERROR(INDEX('Hoja de Trabajo para listado'!$CD$155:$DC$1048576,MATCH($A446,'Hoja de Trabajo para listado'!$CD$155:$CD$1048576,0),MATCH((CUADRO!J$4&amp;$E446),'Hoja de Trabajo para listado'!$CD$151:$DC$151,0)),0)</f>
        <v>0</v>
      </c>
      <c r="K446" s="241">
        <f ca="1">+IFERROR(INDEX('Hoja de Trabajo para listado'!$A$155:$Z$1048576,MATCH($A446,'Hoja de Trabajo para listado'!$A$155:$A$1048576,0),MATCH((CUADRO!K$4&amp;$E446),'Hoja de Trabajo para listado'!$A$151:$Z$151,0)),0)+IFERROR(INDEX('Hoja de Trabajo para listado'!$AB$155:$BA$1048576,MATCH($A446,'Hoja de Trabajo para listado'!$AB$155:$AB$1048576,0),MATCH((CUADRO!K$4&amp;$E446),'Hoja de Trabajo para listado'!$AB$151:$BA$151,0)),0)+IFERROR(INDEX('Hoja de Trabajo para listado'!$BC$155:$CB$1048576,MATCH($A446,'Hoja de Trabajo para listado'!$BC$155:$BC$1048576,0),MATCH((CUADRO!K$4&amp;$E446),'Hoja de Trabajo para listado'!$BC$151:$CB$151,0)),0)+IFERROR(INDEX('Hoja de Trabajo para listado'!$DE$153:$DG$274,MATCH($A446,'Hoja de Trabajo para listado'!$DE$153:$DE$1048576,0),MATCH((CUADRO!K$4&amp;$E446),'Hoja de Trabajo para listado'!$DE$151:$DG$151,0)),0)+IFERROR(INDEX('Hoja de Trabajo para listado'!$CD$155:$DC$1048576,MATCH($A446,'Hoja de Trabajo para listado'!$CD$155:$CD$1048576,0),MATCH((CUADRO!K$4&amp;$E446),'Hoja de Trabajo para listado'!$CD$151:$DC$151,0)),0)</f>
        <v>0</v>
      </c>
      <c r="L446" s="241">
        <f ca="1">+IFERROR(INDEX('Hoja de Trabajo para listado'!$A$155:$Z$1048576,MATCH($A446,'Hoja de Trabajo para listado'!$A$155:$A$1048576,0),MATCH((CUADRO!L$4&amp;$E446),'Hoja de Trabajo para listado'!$A$151:$Z$151,0)),0)+IFERROR(INDEX('Hoja de Trabajo para listado'!$AB$155:$BA$1048576,MATCH($A446,'Hoja de Trabajo para listado'!$AB$155:$AB$1048576,0),MATCH((CUADRO!L$4&amp;$E446),'Hoja de Trabajo para listado'!$AB$151:$BA$151,0)),0)+IFERROR(INDEX('Hoja de Trabajo para listado'!$BC$155:$CB$1048576,MATCH($A446,'Hoja de Trabajo para listado'!$BC$155:$BC$1048576,0),MATCH((CUADRO!L$4&amp;$E446),'Hoja de Trabajo para listado'!$BC$151:$CB$151,0)),0)+IFERROR(INDEX('Hoja de Trabajo para listado'!$DE$153:$DG$274,MATCH($A446,'Hoja de Trabajo para listado'!$DE$153:$DE$1048576,0),MATCH((CUADRO!L$4&amp;$E446),'Hoja de Trabajo para listado'!$DE$151:$DG$151,0)),0)+IFERROR(INDEX('Hoja de Trabajo para listado'!$CD$155:$DC$1048576,MATCH($A446,'Hoja de Trabajo para listado'!$CD$155:$CD$1048576,0),MATCH((CUADRO!L$4&amp;$E446),'Hoja de Trabajo para listado'!$CD$151:$DC$151,0)),0)</f>
        <v>0</v>
      </c>
      <c r="M446" s="241">
        <f ca="1">+IFERROR(INDEX('Hoja de Trabajo para listado'!$A$155:$Z$1048576,MATCH($A446,'Hoja de Trabajo para listado'!$A$155:$A$1048576,0),MATCH((CUADRO!M$4&amp;$E446),'Hoja de Trabajo para listado'!$A$151:$Z$151,0)),0)+IFERROR(INDEX('Hoja de Trabajo para listado'!$AB$155:$BA$1048576,MATCH($A446,'Hoja de Trabajo para listado'!$AB$155:$AB$1048576,0),MATCH((CUADRO!M$4&amp;$E446),'Hoja de Trabajo para listado'!$AB$151:$BA$151,0)),0)+IFERROR(INDEX('Hoja de Trabajo para listado'!$BC$155:$CB$1048576,MATCH($A446,'Hoja de Trabajo para listado'!$BC$155:$BC$1048576,0),MATCH((CUADRO!M$4&amp;$E446),'Hoja de Trabajo para listado'!$BC$151:$CB$151,0)),0)+IFERROR(INDEX('Hoja de Trabajo para listado'!$DE$153:$DG$274,MATCH($A446,'Hoja de Trabajo para listado'!$DE$153:$DE$1048576,0),MATCH((CUADRO!M$4&amp;$E446),'Hoja de Trabajo para listado'!$DE$151:$DG$151,0)),0)+IFERROR(INDEX('Hoja de Trabajo para listado'!$CD$155:$DC$1048576,MATCH($A446,'Hoja de Trabajo para listado'!$CD$155:$CD$1048576,0),MATCH((CUADRO!M$4&amp;$E446),'Hoja de Trabajo para listado'!$CD$151:$DC$151,0)),0)</f>
        <v>0</v>
      </c>
      <c r="N446" s="241">
        <f ca="1">+IFERROR(INDEX('Hoja de Trabajo para listado'!$A$155:$Z$1048576,MATCH($A446,'Hoja de Trabajo para listado'!$A$155:$A$1048576,0),MATCH((CUADRO!N$4&amp;$E446),'Hoja de Trabajo para listado'!$A$151:$Z$151,0)),0)+IFERROR(INDEX('Hoja de Trabajo para listado'!$AB$155:$BA$1048576,MATCH($A446,'Hoja de Trabajo para listado'!$AB$155:$AB$1048576,0),MATCH((CUADRO!N$4&amp;$E446),'Hoja de Trabajo para listado'!$AB$151:$BA$151,0)),0)+IFERROR(INDEX('Hoja de Trabajo para listado'!$BC$155:$CB$1048576,MATCH($A446,'Hoja de Trabajo para listado'!$BC$155:$BC$1048576,0),MATCH((CUADRO!N$4&amp;$E446),'Hoja de Trabajo para listado'!$BC$151:$CB$151,0)),0)+IFERROR(INDEX('Hoja de Trabajo para listado'!$DE$153:$DG$274,MATCH($A446,'Hoja de Trabajo para listado'!$DE$153:$DE$1048576,0),MATCH((CUADRO!N$4&amp;$E446),'Hoja de Trabajo para listado'!$DE$151:$DG$151,0)),0)+IFERROR(INDEX('Hoja de Trabajo para listado'!$CD$155:$DC$1048576,MATCH($A446,'Hoja de Trabajo para listado'!$CD$155:$CD$1048576,0),MATCH((CUADRO!N$4&amp;$E446),'Hoja de Trabajo para listado'!$CD$151:$DC$151,0)),0)</f>
        <v>0</v>
      </c>
      <c r="O446" s="241">
        <f ca="1">+IFERROR(INDEX('Hoja de Trabajo para listado'!$A$155:$Z$1048576,MATCH($A446,'Hoja de Trabajo para listado'!$A$155:$A$1048576,0),MATCH((CUADRO!O$4&amp;$E446),'Hoja de Trabajo para listado'!$A$151:$Z$151,0)),0)+IFERROR(INDEX('Hoja de Trabajo para listado'!$AB$155:$BA$1048576,MATCH($A446,'Hoja de Trabajo para listado'!$AB$155:$AB$1048576,0),MATCH((CUADRO!O$4&amp;$E446),'Hoja de Trabajo para listado'!$AB$151:$BA$151,0)),0)+IFERROR(INDEX('Hoja de Trabajo para listado'!$BC$155:$CB$1048576,MATCH($A446,'Hoja de Trabajo para listado'!$BC$155:$BC$1048576,0),MATCH((CUADRO!O$4&amp;$E446),'Hoja de Trabajo para listado'!$BC$151:$CB$151,0)),0)+IFERROR(INDEX('Hoja de Trabajo para listado'!$DE$153:$DG$274,MATCH($A446,'Hoja de Trabajo para listado'!$DE$153:$DE$1048576,0),MATCH((CUADRO!O$4&amp;$E446),'Hoja de Trabajo para listado'!$DE$151:$DG$151,0)),0)+IFERROR(INDEX('Hoja de Trabajo para listado'!$CD$155:$DC$1048576,MATCH($A446,'Hoja de Trabajo para listado'!$CD$155:$CD$1048576,0),MATCH((CUADRO!O$4&amp;$E446),'Hoja de Trabajo para listado'!$CD$151:$DC$151,0)),0)</f>
        <v>0</v>
      </c>
      <c r="P446" s="241">
        <f ca="1">+IFERROR(INDEX('Hoja de Trabajo para listado'!$A$155:$Z$1048576,MATCH($A446,'Hoja de Trabajo para listado'!$A$155:$A$1048576,0),MATCH((CUADRO!P$4&amp;$E446),'Hoja de Trabajo para listado'!$A$151:$Z$151,0)),0)+IFERROR(INDEX('Hoja de Trabajo para listado'!$AB$155:$BA$1048576,MATCH($A446,'Hoja de Trabajo para listado'!$AB$155:$AB$1048576,0),MATCH((CUADRO!P$4&amp;$E446),'Hoja de Trabajo para listado'!$AB$151:$BA$151,0)),0)+IFERROR(INDEX('Hoja de Trabajo para listado'!$BC$155:$CB$1048576,MATCH($A446,'Hoja de Trabajo para listado'!$BC$155:$BC$1048576,0),MATCH((CUADRO!P$4&amp;$E446),'Hoja de Trabajo para listado'!$BC$151:$CB$151,0)),0)+IFERROR(INDEX('Hoja de Trabajo para listado'!$DE$153:$DG$274,MATCH($A446,'Hoja de Trabajo para listado'!$DE$153:$DE$1048576,0),MATCH((CUADRO!P$4&amp;$E446),'Hoja de Trabajo para listado'!$DE$151:$DG$151,0)),0)+IFERROR(INDEX('Hoja de Trabajo para listado'!$CD$155:$DC$1048576,MATCH($A446,'Hoja de Trabajo para listado'!$CD$155:$CD$1048576,0),MATCH((CUADRO!P$4&amp;$E446),'Hoja de Trabajo para listado'!$CD$151:$DC$151,0)),0)</f>
        <v>0</v>
      </c>
      <c r="Q446" s="241">
        <f ca="1">+IFERROR(INDEX('Hoja de Trabajo para listado'!$A$155:$Z$1048576,MATCH($A446,'Hoja de Trabajo para listado'!$A$155:$A$1048576,0),MATCH((CUADRO!Q$4&amp;$E446),'Hoja de Trabajo para listado'!$A$151:$Z$151,0)),0)+IFERROR(INDEX('Hoja de Trabajo para listado'!$AB$155:$BA$1048576,MATCH($A446,'Hoja de Trabajo para listado'!$AB$155:$AB$1048576,0),MATCH((CUADRO!Q$4&amp;$E446),'Hoja de Trabajo para listado'!$AB$151:$BA$151,0)),0)+IFERROR(INDEX('Hoja de Trabajo para listado'!$BC$155:$CB$1048576,MATCH($A446,'Hoja de Trabajo para listado'!$BC$155:$BC$1048576,0),MATCH((CUADRO!Q$4&amp;$E446),'Hoja de Trabajo para listado'!$BC$151:$CB$151,0)),0)+IFERROR(INDEX('Hoja de Trabajo para listado'!$DE$153:$DG$274,MATCH($A446,'Hoja de Trabajo para listado'!$DE$153:$DE$1048576,0),MATCH((CUADRO!Q$4&amp;$E446),'Hoja de Trabajo para listado'!$DE$151:$DG$151,0)),0)+IFERROR(INDEX('Hoja de Trabajo para listado'!$CD$155:$DC$1048576,MATCH($A446,'Hoja de Trabajo para listado'!$CD$155:$CD$1048576,0),MATCH((CUADRO!Q$4&amp;$E446),'Hoja de Trabajo para listado'!$CD$151:$DC$151,0)),0)</f>
        <v>0</v>
      </c>
      <c r="R446" s="241">
        <f t="shared" ca="1" si="19"/>
        <v>0</v>
      </c>
      <c r="S446" s="247">
        <f ca="1">+R445+R446</f>
        <v>0</v>
      </c>
      <c r="T446" s="241">
        <f ca="1">+S446</f>
        <v>0</v>
      </c>
      <c r="U446" s="240">
        <f t="shared" si="20"/>
        <v>2</v>
      </c>
      <c r="V446" s="327" t="str">
        <f>+VLOOKUP(A446,bd_lista!$A$3:$E$592,5,FALSE)</f>
        <v>Gobiernos Autonomos Municipales</v>
      </c>
      <c r="W446" s="398"/>
      <c r="X446" s="240">
        <f>+VLOOKUP(A446,[4]Sheet1!$A$13:$D$744,4,FALSE)</f>
        <v>0</v>
      </c>
      <c r="Y446" s="240" t="e">
        <f>+VLOOKUP(X446,bd_lista!$A$3:$C$592,3,FALSE)</f>
        <v>#N/A</v>
      </c>
      <c r="Z446" s="288"/>
      <c r="AA446" s="289"/>
    </row>
    <row r="447" spans="1:27" customFormat="1" ht="15" hidden="1" customHeight="1">
      <c r="A447" s="32">
        <v>1104</v>
      </c>
      <c r="B447" s="393">
        <f>+A447</f>
        <v>1104</v>
      </c>
      <c r="C447" s="245" t="str">
        <f>+VLOOKUP(A447,bd_lista!$A$3:$C$592,3,FALSE)</f>
        <v>Gobierno Autónomo Municipal de Villa Azurduy</v>
      </c>
      <c r="D447" s="395" t="str">
        <f>+C447</f>
        <v>Gobierno Autónomo Municipal de Villa Azurduy</v>
      </c>
      <c r="E447" s="240" t="s">
        <v>1303</v>
      </c>
      <c r="F447" s="241">
        <f ca="1">+IFERROR(INDEX('Hoja de Trabajo para listado'!$A$155:$Z$1048576,MATCH($A447,'Hoja de Trabajo para listado'!$A$155:$A$1048576,0),MATCH((CUADRO!F$4&amp;$E447),'Hoja de Trabajo para listado'!$A$151:$Z$151,0)),0)+IFERROR(INDEX('Hoja de Trabajo para listado'!$AB$155:$BA$1048576,MATCH($A447,'Hoja de Trabajo para listado'!$AB$155:$AB$1048576,0),MATCH((CUADRO!F$4&amp;$E447),'Hoja de Trabajo para listado'!$AB$151:$BA$151,0)),0)+IFERROR(INDEX('Hoja de Trabajo para listado'!$BC$155:$CB$1048576,MATCH($A447,'Hoja de Trabajo para listado'!$BC$155:$BC$1048576,0),MATCH((CUADRO!F$4&amp;$E447),'Hoja de Trabajo para listado'!$BC$151:$CB$151,0)),0)+IFERROR(INDEX('Hoja de Trabajo para listado'!$DE$153:$DG$274,MATCH($A447,'Hoja de Trabajo para listado'!$DE$153:$DE$1048576,0),MATCH((CUADRO!F$4&amp;$E447),'Hoja de Trabajo para listado'!$DE$151:$DG$151,0)),0)+IFERROR(INDEX('Hoja de Trabajo para listado'!$CD$155:$DC$1048576,MATCH($A447,'Hoja de Trabajo para listado'!$CD$155:$CD$1048576,0),MATCH((CUADRO!F$4&amp;$E447),'Hoja de Trabajo para listado'!$CD$151:$DC$151,0)),0)</f>
        <v>0</v>
      </c>
      <c r="G447" s="241">
        <f ca="1">+IFERROR(INDEX('Hoja de Trabajo para listado'!$A$155:$Z$1048576,MATCH($A447,'Hoja de Trabajo para listado'!$A$155:$A$1048576,0),MATCH((CUADRO!G$4&amp;$E447),'Hoja de Trabajo para listado'!$A$151:$Z$151,0)),0)+IFERROR(INDEX('Hoja de Trabajo para listado'!$AB$155:$BA$1048576,MATCH($A447,'Hoja de Trabajo para listado'!$AB$155:$AB$1048576,0),MATCH((CUADRO!G$4&amp;$E447),'Hoja de Trabajo para listado'!$AB$151:$BA$151,0)),0)+IFERROR(INDEX('Hoja de Trabajo para listado'!$BC$155:$CB$1048576,MATCH($A447,'Hoja de Trabajo para listado'!$BC$155:$BC$1048576,0),MATCH((CUADRO!G$4&amp;$E447),'Hoja de Trabajo para listado'!$BC$151:$CB$151,0)),0)+IFERROR(INDEX('Hoja de Trabajo para listado'!$DE$153:$DG$274,MATCH($A447,'Hoja de Trabajo para listado'!$DE$153:$DE$1048576,0),MATCH((CUADRO!G$4&amp;$E447),'Hoja de Trabajo para listado'!$DE$151:$DG$151,0)),0)+IFERROR(INDEX('Hoja de Trabajo para listado'!$CD$155:$DC$1048576,MATCH($A447,'Hoja de Trabajo para listado'!$CD$155:$CD$1048576,0),MATCH((CUADRO!G$4&amp;$E447),'Hoja de Trabajo para listado'!$CD$151:$DC$151,0)),0)</f>
        <v>0</v>
      </c>
      <c r="H447" s="241">
        <f ca="1">+IFERROR(INDEX('Hoja de Trabajo para listado'!$A$155:$Z$1048576,MATCH($A447,'Hoja de Trabajo para listado'!$A$155:$A$1048576,0),MATCH((CUADRO!H$4&amp;$E447),'Hoja de Trabajo para listado'!$A$151:$Z$151,0)),0)+IFERROR(INDEX('Hoja de Trabajo para listado'!$AB$155:$BA$1048576,MATCH($A447,'Hoja de Trabajo para listado'!$AB$155:$AB$1048576,0),MATCH((CUADRO!H$4&amp;$E447),'Hoja de Trabajo para listado'!$AB$151:$BA$151,0)),0)+IFERROR(INDEX('Hoja de Trabajo para listado'!$BC$155:$CB$1048576,MATCH($A447,'Hoja de Trabajo para listado'!$BC$155:$BC$1048576,0),MATCH((CUADRO!H$4&amp;$E447),'Hoja de Trabajo para listado'!$BC$151:$CB$151,0)),0)+IFERROR(INDEX('Hoja de Trabajo para listado'!$DE$153:$DG$274,MATCH($A447,'Hoja de Trabajo para listado'!$DE$153:$DE$1048576,0),MATCH((CUADRO!H$4&amp;$E447),'Hoja de Trabajo para listado'!$DE$151:$DG$151,0)),0)+IFERROR(INDEX('Hoja de Trabajo para listado'!$CD$155:$DC$1048576,MATCH($A447,'Hoja de Trabajo para listado'!$CD$155:$CD$1048576,0),MATCH((CUADRO!H$4&amp;$E447),'Hoja de Trabajo para listado'!$CD$151:$DC$151,0)),0)</f>
        <v>0</v>
      </c>
      <c r="I447" s="241">
        <f ca="1">+IFERROR(INDEX('Hoja de Trabajo para listado'!$A$155:$Z$1048576,MATCH($A447,'Hoja de Trabajo para listado'!$A$155:$A$1048576,0),MATCH((CUADRO!I$4&amp;$E447),'Hoja de Trabajo para listado'!$A$151:$Z$151,0)),0)+IFERROR(INDEX('Hoja de Trabajo para listado'!$AB$155:$BA$1048576,MATCH($A447,'Hoja de Trabajo para listado'!$AB$155:$AB$1048576,0),MATCH((CUADRO!I$4&amp;$E447),'Hoja de Trabajo para listado'!$AB$151:$BA$151,0)),0)+IFERROR(INDEX('Hoja de Trabajo para listado'!$BC$155:$CB$1048576,MATCH($A447,'Hoja de Trabajo para listado'!$BC$155:$BC$1048576,0),MATCH((CUADRO!I$4&amp;$E447),'Hoja de Trabajo para listado'!$BC$151:$CB$151,0)),0)+IFERROR(INDEX('Hoja de Trabajo para listado'!$DE$153:$DG$274,MATCH($A447,'Hoja de Trabajo para listado'!$DE$153:$DE$1048576,0),MATCH((CUADRO!I$4&amp;$E447),'Hoja de Trabajo para listado'!$DE$151:$DG$151,0)),0)+IFERROR(INDEX('Hoja de Trabajo para listado'!$CD$155:$DC$1048576,MATCH($A447,'Hoja de Trabajo para listado'!$CD$155:$CD$1048576,0),MATCH((CUADRO!I$4&amp;$E447),'Hoja de Trabajo para listado'!$CD$151:$DC$151,0)),0)</f>
        <v>0</v>
      </c>
      <c r="J447" s="241">
        <f ca="1">+IFERROR(INDEX('Hoja de Trabajo para listado'!$A$155:$Z$1048576,MATCH($A447,'Hoja de Trabajo para listado'!$A$155:$A$1048576,0),MATCH((CUADRO!J$4&amp;$E447),'Hoja de Trabajo para listado'!$A$151:$Z$151,0)),0)+IFERROR(INDEX('Hoja de Trabajo para listado'!$AB$155:$BA$1048576,MATCH($A447,'Hoja de Trabajo para listado'!$AB$155:$AB$1048576,0),MATCH((CUADRO!J$4&amp;$E447),'Hoja de Trabajo para listado'!$AB$151:$BA$151,0)),0)+IFERROR(INDEX('Hoja de Trabajo para listado'!$BC$155:$CB$1048576,MATCH($A447,'Hoja de Trabajo para listado'!$BC$155:$BC$1048576,0),MATCH((CUADRO!J$4&amp;$E447),'Hoja de Trabajo para listado'!$BC$151:$CB$151,0)),0)+IFERROR(INDEX('Hoja de Trabajo para listado'!$DE$153:$DG$274,MATCH($A447,'Hoja de Trabajo para listado'!$DE$153:$DE$1048576,0),MATCH((CUADRO!J$4&amp;$E447),'Hoja de Trabajo para listado'!$DE$151:$DG$151,0)),0)+IFERROR(INDEX('Hoja de Trabajo para listado'!$CD$155:$DC$1048576,MATCH($A447,'Hoja de Trabajo para listado'!$CD$155:$CD$1048576,0),MATCH((CUADRO!J$4&amp;$E447),'Hoja de Trabajo para listado'!$CD$151:$DC$151,0)),0)</f>
        <v>0</v>
      </c>
      <c r="K447" s="241">
        <f ca="1">+IFERROR(INDEX('Hoja de Trabajo para listado'!$A$155:$Z$1048576,MATCH($A447,'Hoja de Trabajo para listado'!$A$155:$A$1048576,0),MATCH((CUADRO!K$4&amp;$E447),'Hoja de Trabajo para listado'!$A$151:$Z$151,0)),0)+IFERROR(INDEX('Hoja de Trabajo para listado'!$AB$155:$BA$1048576,MATCH($A447,'Hoja de Trabajo para listado'!$AB$155:$AB$1048576,0),MATCH((CUADRO!K$4&amp;$E447),'Hoja de Trabajo para listado'!$AB$151:$BA$151,0)),0)+IFERROR(INDEX('Hoja de Trabajo para listado'!$BC$155:$CB$1048576,MATCH($A447,'Hoja de Trabajo para listado'!$BC$155:$BC$1048576,0),MATCH((CUADRO!K$4&amp;$E447),'Hoja de Trabajo para listado'!$BC$151:$CB$151,0)),0)+IFERROR(INDEX('Hoja de Trabajo para listado'!$DE$153:$DG$274,MATCH($A447,'Hoja de Trabajo para listado'!$DE$153:$DE$1048576,0),MATCH((CUADRO!K$4&amp;$E447),'Hoja de Trabajo para listado'!$DE$151:$DG$151,0)),0)+IFERROR(INDEX('Hoja de Trabajo para listado'!$CD$155:$DC$1048576,MATCH($A447,'Hoja de Trabajo para listado'!$CD$155:$CD$1048576,0),MATCH((CUADRO!K$4&amp;$E447),'Hoja de Trabajo para listado'!$CD$151:$DC$151,0)),0)</f>
        <v>0</v>
      </c>
      <c r="L447" s="241">
        <f ca="1">+IFERROR(INDEX('Hoja de Trabajo para listado'!$A$155:$Z$1048576,MATCH($A447,'Hoja de Trabajo para listado'!$A$155:$A$1048576,0),MATCH((CUADRO!L$4&amp;$E447),'Hoja de Trabajo para listado'!$A$151:$Z$151,0)),0)+IFERROR(INDEX('Hoja de Trabajo para listado'!$AB$155:$BA$1048576,MATCH($A447,'Hoja de Trabajo para listado'!$AB$155:$AB$1048576,0),MATCH((CUADRO!L$4&amp;$E447),'Hoja de Trabajo para listado'!$AB$151:$BA$151,0)),0)+IFERROR(INDEX('Hoja de Trabajo para listado'!$BC$155:$CB$1048576,MATCH($A447,'Hoja de Trabajo para listado'!$BC$155:$BC$1048576,0),MATCH((CUADRO!L$4&amp;$E447),'Hoja de Trabajo para listado'!$BC$151:$CB$151,0)),0)+IFERROR(INDEX('Hoja de Trabajo para listado'!$DE$153:$DG$274,MATCH($A447,'Hoja de Trabajo para listado'!$DE$153:$DE$1048576,0),MATCH((CUADRO!L$4&amp;$E447),'Hoja de Trabajo para listado'!$DE$151:$DG$151,0)),0)+IFERROR(INDEX('Hoja de Trabajo para listado'!$CD$155:$DC$1048576,MATCH($A447,'Hoja de Trabajo para listado'!$CD$155:$CD$1048576,0),MATCH((CUADRO!L$4&amp;$E447),'Hoja de Trabajo para listado'!$CD$151:$DC$151,0)),0)</f>
        <v>0</v>
      </c>
      <c r="M447" s="241">
        <f ca="1">+IFERROR(INDEX('Hoja de Trabajo para listado'!$A$155:$Z$1048576,MATCH($A447,'Hoja de Trabajo para listado'!$A$155:$A$1048576,0),MATCH((CUADRO!M$4&amp;$E447),'Hoja de Trabajo para listado'!$A$151:$Z$151,0)),0)+IFERROR(INDEX('Hoja de Trabajo para listado'!$AB$155:$BA$1048576,MATCH($A447,'Hoja de Trabajo para listado'!$AB$155:$AB$1048576,0),MATCH((CUADRO!M$4&amp;$E447),'Hoja de Trabajo para listado'!$AB$151:$BA$151,0)),0)+IFERROR(INDEX('Hoja de Trabajo para listado'!$BC$155:$CB$1048576,MATCH($A447,'Hoja de Trabajo para listado'!$BC$155:$BC$1048576,0),MATCH((CUADRO!M$4&amp;$E447),'Hoja de Trabajo para listado'!$BC$151:$CB$151,0)),0)+IFERROR(INDEX('Hoja de Trabajo para listado'!$DE$153:$DG$274,MATCH($A447,'Hoja de Trabajo para listado'!$DE$153:$DE$1048576,0),MATCH((CUADRO!M$4&amp;$E447),'Hoja de Trabajo para listado'!$DE$151:$DG$151,0)),0)+IFERROR(INDEX('Hoja de Trabajo para listado'!$CD$155:$DC$1048576,MATCH($A447,'Hoja de Trabajo para listado'!$CD$155:$CD$1048576,0),MATCH((CUADRO!M$4&amp;$E447),'Hoja de Trabajo para listado'!$CD$151:$DC$151,0)),0)</f>
        <v>0</v>
      </c>
      <c r="N447" s="241">
        <f ca="1">+IFERROR(INDEX('Hoja de Trabajo para listado'!$A$155:$Z$1048576,MATCH($A447,'Hoja de Trabajo para listado'!$A$155:$A$1048576,0),MATCH((CUADRO!N$4&amp;$E447),'Hoja de Trabajo para listado'!$A$151:$Z$151,0)),0)+IFERROR(INDEX('Hoja de Trabajo para listado'!$AB$155:$BA$1048576,MATCH($A447,'Hoja de Trabajo para listado'!$AB$155:$AB$1048576,0),MATCH((CUADRO!N$4&amp;$E447),'Hoja de Trabajo para listado'!$AB$151:$BA$151,0)),0)+IFERROR(INDEX('Hoja de Trabajo para listado'!$BC$155:$CB$1048576,MATCH($A447,'Hoja de Trabajo para listado'!$BC$155:$BC$1048576,0),MATCH((CUADRO!N$4&amp;$E447),'Hoja de Trabajo para listado'!$BC$151:$CB$151,0)),0)+IFERROR(INDEX('Hoja de Trabajo para listado'!$DE$153:$DG$274,MATCH($A447,'Hoja de Trabajo para listado'!$DE$153:$DE$1048576,0),MATCH((CUADRO!N$4&amp;$E447),'Hoja de Trabajo para listado'!$DE$151:$DG$151,0)),0)+IFERROR(INDEX('Hoja de Trabajo para listado'!$CD$155:$DC$1048576,MATCH($A447,'Hoja de Trabajo para listado'!$CD$155:$CD$1048576,0),MATCH((CUADRO!N$4&amp;$E447),'Hoja de Trabajo para listado'!$CD$151:$DC$151,0)),0)</f>
        <v>0</v>
      </c>
      <c r="O447" s="241">
        <f ca="1">+IFERROR(INDEX('Hoja de Trabajo para listado'!$A$155:$Z$1048576,MATCH($A447,'Hoja de Trabajo para listado'!$A$155:$A$1048576,0),MATCH((CUADRO!O$4&amp;$E447),'Hoja de Trabajo para listado'!$A$151:$Z$151,0)),0)+IFERROR(INDEX('Hoja de Trabajo para listado'!$AB$155:$BA$1048576,MATCH($A447,'Hoja de Trabajo para listado'!$AB$155:$AB$1048576,0),MATCH((CUADRO!O$4&amp;$E447),'Hoja de Trabajo para listado'!$AB$151:$BA$151,0)),0)+IFERROR(INDEX('Hoja de Trabajo para listado'!$BC$155:$CB$1048576,MATCH($A447,'Hoja de Trabajo para listado'!$BC$155:$BC$1048576,0),MATCH((CUADRO!O$4&amp;$E447),'Hoja de Trabajo para listado'!$BC$151:$CB$151,0)),0)+IFERROR(INDEX('Hoja de Trabajo para listado'!$DE$153:$DG$274,MATCH($A447,'Hoja de Trabajo para listado'!$DE$153:$DE$1048576,0),MATCH((CUADRO!O$4&amp;$E447),'Hoja de Trabajo para listado'!$DE$151:$DG$151,0)),0)+IFERROR(INDEX('Hoja de Trabajo para listado'!$CD$155:$DC$1048576,MATCH($A447,'Hoja de Trabajo para listado'!$CD$155:$CD$1048576,0),MATCH((CUADRO!O$4&amp;$E447),'Hoja de Trabajo para listado'!$CD$151:$DC$151,0)),0)</f>
        <v>0</v>
      </c>
      <c r="P447" s="241">
        <f ca="1">+IFERROR(INDEX('Hoja de Trabajo para listado'!$A$155:$Z$1048576,MATCH($A447,'Hoja de Trabajo para listado'!$A$155:$A$1048576,0),MATCH((CUADRO!P$4&amp;$E447),'Hoja de Trabajo para listado'!$A$151:$Z$151,0)),0)+IFERROR(INDEX('Hoja de Trabajo para listado'!$AB$155:$BA$1048576,MATCH($A447,'Hoja de Trabajo para listado'!$AB$155:$AB$1048576,0),MATCH((CUADRO!P$4&amp;$E447),'Hoja de Trabajo para listado'!$AB$151:$BA$151,0)),0)+IFERROR(INDEX('Hoja de Trabajo para listado'!$BC$155:$CB$1048576,MATCH($A447,'Hoja de Trabajo para listado'!$BC$155:$BC$1048576,0),MATCH((CUADRO!P$4&amp;$E447),'Hoja de Trabajo para listado'!$BC$151:$CB$151,0)),0)+IFERROR(INDEX('Hoja de Trabajo para listado'!$DE$153:$DG$274,MATCH($A447,'Hoja de Trabajo para listado'!$DE$153:$DE$1048576,0),MATCH((CUADRO!P$4&amp;$E447),'Hoja de Trabajo para listado'!$DE$151:$DG$151,0)),0)+IFERROR(INDEX('Hoja de Trabajo para listado'!$CD$155:$DC$1048576,MATCH($A447,'Hoja de Trabajo para listado'!$CD$155:$CD$1048576,0),MATCH((CUADRO!P$4&amp;$E447),'Hoja de Trabajo para listado'!$CD$151:$DC$151,0)),0)</f>
        <v>0</v>
      </c>
      <c r="Q447" s="241">
        <f ca="1">+IFERROR(INDEX('Hoja de Trabajo para listado'!$A$155:$Z$1048576,MATCH($A447,'Hoja de Trabajo para listado'!$A$155:$A$1048576,0),MATCH((CUADRO!Q$4&amp;$E447),'Hoja de Trabajo para listado'!$A$151:$Z$151,0)),0)+IFERROR(INDEX('Hoja de Trabajo para listado'!$AB$155:$BA$1048576,MATCH($A447,'Hoja de Trabajo para listado'!$AB$155:$AB$1048576,0),MATCH((CUADRO!Q$4&amp;$E447),'Hoja de Trabajo para listado'!$AB$151:$BA$151,0)),0)+IFERROR(INDEX('Hoja de Trabajo para listado'!$BC$155:$CB$1048576,MATCH($A447,'Hoja de Trabajo para listado'!$BC$155:$BC$1048576,0),MATCH((CUADRO!Q$4&amp;$E447),'Hoja de Trabajo para listado'!$BC$151:$CB$151,0)),0)+IFERROR(INDEX('Hoja de Trabajo para listado'!$DE$153:$DG$274,MATCH($A447,'Hoja de Trabajo para listado'!$DE$153:$DE$1048576,0),MATCH((CUADRO!Q$4&amp;$E447),'Hoja de Trabajo para listado'!$DE$151:$DG$151,0)),0)+IFERROR(INDEX('Hoja de Trabajo para listado'!$CD$155:$DC$1048576,MATCH($A447,'Hoja de Trabajo para listado'!$CD$155:$CD$1048576,0),MATCH((CUADRO!Q$4&amp;$E447),'Hoja de Trabajo para listado'!$CD$151:$DC$151,0)),0)</f>
        <v>0</v>
      </c>
      <c r="R447" s="241">
        <f t="shared" ca="1" si="19"/>
        <v>0</v>
      </c>
      <c r="S447" s="247"/>
      <c r="T447" s="241">
        <f ca="1">+T448</f>
        <v>0</v>
      </c>
      <c r="U447" s="240">
        <f t="shared" si="20"/>
        <v>1</v>
      </c>
      <c r="V447" s="327" t="str">
        <f>+VLOOKUP(A447,bd_lista!$A$3:$E$592,5,FALSE)</f>
        <v>Gobiernos Autonomos Municipales</v>
      </c>
      <c r="W447" s="397" t="str">
        <f>+V447</f>
        <v>Gobiernos Autonomos Municipales</v>
      </c>
      <c r="X447" s="240">
        <f>+VLOOKUP(A447,[4]Sheet1!$A$13:$D$744,4,FALSE)</f>
        <v>0</v>
      </c>
      <c r="Y447" s="240" t="e">
        <f>+VLOOKUP(X447,bd_lista!$A$3:$C$592,3,FALSE)</f>
        <v>#N/A</v>
      </c>
      <c r="Z447" s="290">
        <f>+X447</f>
        <v>0</v>
      </c>
      <c r="AA447" s="291" t="e">
        <f>+Y447</f>
        <v>#N/A</v>
      </c>
    </row>
    <row r="448" spans="1:27" customFormat="1" ht="15" hidden="1" customHeight="1">
      <c r="A448" s="32">
        <v>1104</v>
      </c>
      <c r="B448" s="394"/>
      <c r="C448" s="245" t="str">
        <f>+VLOOKUP(A448,bd_lista!$A$3:$C$592,3,FALSE)</f>
        <v>Gobierno Autónomo Municipal de Villa Azurduy</v>
      </c>
      <c r="D448" s="396"/>
      <c r="E448" s="242" t="s">
        <v>1304</v>
      </c>
      <c r="F448" s="241">
        <f ca="1">+IFERROR(INDEX('Hoja de Trabajo para listado'!$A$155:$Z$1048576,MATCH($A448,'Hoja de Trabajo para listado'!$A$155:$A$1048576,0),MATCH((CUADRO!F$4&amp;$E448),'Hoja de Trabajo para listado'!$A$151:$Z$151,0)),0)+IFERROR(INDEX('Hoja de Trabajo para listado'!$AB$155:$BA$1048576,MATCH($A448,'Hoja de Trabajo para listado'!$AB$155:$AB$1048576,0),MATCH((CUADRO!F$4&amp;$E448),'Hoja de Trabajo para listado'!$AB$151:$BA$151,0)),0)+IFERROR(INDEX('Hoja de Trabajo para listado'!$BC$155:$CB$1048576,MATCH($A448,'Hoja de Trabajo para listado'!$BC$155:$BC$1048576,0),MATCH((CUADRO!F$4&amp;$E448),'Hoja de Trabajo para listado'!$BC$151:$CB$151,0)),0)+IFERROR(INDEX('Hoja de Trabajo para listado'!$DE$153:$DG$274,MATCH($A448,'Hoja de Trabajo para listado'!$DE$153:$DE$1048576,0),MATCH((CUADRO!F$4&amp;$E448),'Hoja de Trabajo para listado'!$DE$151:$DG$151,0)),0)+IFERROR(INDEX('Hoja de Trabajo para listado'!$CD$155:$DC$1048576,MATCH($A448,'Hoja de Trabajo para listado'!$CD$155:$CD$1048576,0),MATCH((CUADRO!F$4&amp;$E448),'Hoja de Trabajo para listado'!$CD$151:$DC$151,0)),0)</f>
        <v>0</v>
      </c>
      <c r="G448" s="241">
        <f ca="1">+IFERROR(INDEX('Hoja de Trabajo para listado'!$A$155:$Z$1048576,MATCH($A448,'Hoja de Trabajo para listado'!$A$155:$A$1048576,0),MATCH((CUADRO!G$4&amp;$E448),'Hoja de Trabajo para listado'!$A$151:$Z$151,0)),0)+IFERROR(INDEX('Hoja de Trabajo para listado'!$AB$155:$BA$1048576,MATCH($A448,'Hoja de Trabajo para listado'!$AB$155:$AB$1048576,0),MATCH((CUADRO!G$4&amp;$E448),'Hoja de Trabajo para listado'!$AB$151:$BA$151,0)),0)+IFERROR(INDEX('Hoja de Trabajo para listado'!$BC$155:$CB$1048576,MATCH($A448,'Hoja de Trabajo para listado'!$BC$155:$BC$1048576,0),MATCH((CUADRO!G$4&amp;$E448),'Hoja de Trabajo para listado'!$BC$151:$CB$151,0)),0)+IFERROR(INDEX('Hoja de Trabajo para listado'!$DE$153:$DG$274,MATCH($A448,'Hoja de Trabajo para listado'!$DE$153:$DE$1048576,0),MATCH((CUADRO!G$4&amp;$E448),'Hoja de Trabajo para listado'!$DE$151:$DG$151,0)),0)+IFERROR(INDEX('Hoja de Trabajo para listado'!$CD$155:$DC$1048576,MATCH($A448,'Hoja de Trabajo para listado'!$CD$155:$CD$1048576,0),MATCH((CUADRO!G$4&amp;$E448),'Hoja de Trabajo para listado'!$CD$151:$DC$151,0)),0)</f>
        <v>0</v>
      </c>
      <c r="H448" s="241">
        <f ca="1">+IFERROR(INDEX('Hoja de Trabajo para listado'!$A$155:$Z$1048576,MATCH($A448,'Hoja de Trabajo para listado'!$A$155:$A$1048576,0),MATCH((CUADRO!H$4&amp;$E448),'Hoja de Trabajo para listado'!$A$151:$Z$151,0)),0)+IFERROR(INDEX('Hoja de Trabajo para listado'!$AB$155:$BA$1048576,MATCH($A448,'Hoja de Trabajo para listado'!$AB$155:$AB$1048576,0),MATCH((CUADRO!H$4&amp;$E448),'Hoja de Trabajo para listado'!$AB$151:$BA$151,0)),0)+IFERROR(INDEX('Hoja de Trabajo para listado'!$BC$155:$CB$1048576,MATCH($A448,'Hoja de Trabajo para listado'!$BC$155:$BC$1048576,0),MATCH((CUADRO!H$4&amp;$E448),'Hoja de Trabajo para listado'!$BC$151:$CB$151,0)),0)+IFERROR(INDEX('Hoja de Trabajo para listado'!$DE$153:$DG$274,MATCH($A448,'Hoja de Trabajo para listado'!$DE$153:$DE$1048576,0),MATCH((CUADRO!H$4&amp;$E448),'Hoja de Trabajo para listado'!$DE$151:$DG$151,0)),0)+IFERROR(INDEX('Hoja de Trabajo para listado'!$CD$155:$DC$1048576,MATCH($A448,'Hoja de Trabajo para listado'!$CD$155:$CD$1048576,0),MATCH((CUADRO!H$4&amp;$E448),'Hoja de Trabajo para listado'!$CD$151:$DC$151,0)),0)</f>
        <v>0</v>
      </c>
      <c r="I448" s="241">
        <f ca="1">+IFERROR(INDEX('Hoja de Trabajo para listado'!$A$155:$Z$1048576,MATCH($A448,'Hoja de Trabajo para listado'!$A$155:$A$1048576,0),MATCH((CUADRO!I$4&amp;$E448),'Hoja de Trabajo para listado'!$A$151:$Z$151,0)),0)+IFERROR(INDEX('Hoja de Trabajo para listado'!$AB$155:$BA$1048576,MATCH($A448,'Hoja de Trabajo para listado'!$AB$155:$AB$1048576,0),MATCH((CUADRO!I$4&amp;$E448),'Hoja de Trabajo para listado'!$AB$151:$BA$151,0)),0)+IFERROR(INDEX('Hoja de Trabajo para listado'!$BC$155:$CB$1048576,MATCH($A448,'Hoja de Trabajo para listado'!$BC$155:$BC$1048576,0),MATCH((CUADRO!I$4&amp;$E448),'Hoja de Trabajo para listado'!$BC$151:$CB$151,0)),0)+IFERROR(INDEX('Hoja de Trabajo para listado'!$DE$153:$DG$274,MATCH($A448,'Hoja de Trabajo para listado'!$DE$153:$DE$1048576,0),MATCH((CUADRO!I$4&amp;$E448),'Hoja de Trabajo para listado'!$DE$151:$DG$151,0)),0)+IFERROR(INDEX('Hoja de Trabajo para listado'!$CD$155:$DC$1048576,MATCH($A448,'Hoja de Trabajo para listado'!$CD$155:$CD$1048576,0),MATCH((CUADRO!I$4&amp;$E448),'Hoja de Trabajo para listado'!$CD$151:$DC$151,0)),0)</f>
        <v>0</v>
      </c>
      <c r="J448" s="241">
        <f ca="1">+IFERROR(INDEX('Hoja de Trabajo para listado'!$A$155:$Z$1048576,MATCH($A448,'Hoja de Trabajo para listado'!$A$155:$A$1048576,0),MATCH((CUADRO!J$4&amp;$E448),'Hoja de Trabajo para listado'!$A$151:$Z$151,0)),0)+IFERROR(INDEX('Hoja de Trabajo para listado'!$AB$155:$BA$1048576,MATCH($A448,'Hoja de Trabajo para listado'!$AB$155:$AB$1048576,0),MATCH((CUADRO!J$4&amp;$E448),'Hoja de Trabajo para listado'!$AB$151:$BA$151,0)),0)+IFERROR(INDEX('Hoja de Trabajo para listado'!$BC$155:$CB$1048576,MATCH($A448,'Hoja de Trabajo para listado'!$BC$155:$BC$1048576,0),MATCH((CUADRO!J$4&amp;$E448),'Hoja de Trabajo para listado'!$BC$151:$CB$151,0)),0)+IFERROR(INDEX('Hoja de Trabajo para listado'!$DE$153:$DG$274,MATCH($A448,'Hoja de Trabajo para listado'!$DE$153:$DE$1048576,0),MATCH((CUADRO!J$4&amp;$E448),'Hoja de Trabajo para listado'!$DE$151:$DG$151,0)),0)+IFERROR(INDEX('Hoja de Trabajo para listado'!$CD$155:$DC$1048576,MATCH($A448,'Hoja de Trabajo para listado'!$CD$155:$CD$1048576,0),MATCH((CUADRO!J$4&amp;$E448),'Hoja de Trabajo para listado'!$CD$151:$DC$151,0)),0)</f>
        <v>0</v>
      </c>
      <c r="K448" s="241">
        <f ca="1">+IFERROR(INDEX('Hoja de Trabajo para listado'!$A$155:$Z$1048576,MATCH($A448,'Hoja de Trabajo para listado'!$A$155:$A$1048576,0),MATCH((CUADRO!K$4&amp;$E448),'Hoja de Trabajo para listado'!$A$151:$Z$151,0)),0)+IFERROR(INDEX('Hoja de Trabajo para listado'!$AB$155:$BA$1048576,MATCH($A448,'Hoja de Trabajo para listado'!$AB$155:$AB$1048576,0),MATCH((CUADRO!K$4&amp;$E448),'Hoja de Trabajo para listado'!$AB$151:$BA$151,0)),0)+IFERROR(INDEX('Hoja de Trabajo para listado'!$BC$155:$CB$1048576,MATCH($A448,'Hoja de Trabajo para listado'!$BC$155:$BC$1048576,0),MATCH((CUADRO!K$4&amp;$E448),'Hoja de Trabajo para listado'!$BC$151:$CB$151,0)),0)+IFERROR(INDEX('Hoja de Trabajo para listado'!$DE$153:$DG$274,MATCH($A448,'Hoja de Trabajo para listado'!$DE$153:$DE$1048576,0),MATCH((CUADRO!K$4&amp;$E448),'Hoja de Trabajo para listado'!$DE$151:$DG$151,0)),0)+IFERROR(INDEX('Hoja de Trabajo para listado'!$CD$155:$DC$1048576,MATCH($A448,'Hoja de Trabajo para listado'!$CD$155:$CD$1048576,0),MATCH((CUADRO!K$4&amp;$E448),'Hoja de Trabajo para listado'!$CD$151:$DC$151,0)),0)</f>
        <v>0</v>
      </c>
      <c r="L448" s="241">
        <f ca="1">+IFERROR(INDEX('Hoja de Trabajo para listado'!$A$155:$Z$1048576,MATCH($A448,'Hoja de Trabajo para listado'!$A$155:$A$1048576,0),MATCH((CUADRO!L$4&amp;$E448),'Hoja de Trabajo para listado'!$A$151:$Z$151,0)),0)+IFERROR(INDEX('Hoja de Trabajo para listado'!$AB$155:$BA$1048576,MATCH($A448,'Hoja de Trabajo para listado'!$AB$155:$AB$1048576,0),MATCH((CUADRO!L$4&amp;$E448),'Hoja de Trabajo para listado'!$AB$151:$BA$151,0)),0)+IFERROR(INDEX('Hoja de Trabajo para listado'!$BC$155:$CB$1048576,MATCH($A448,'Hoja de Trabajo para listado'!$BC$155:$BC$1048576,0),MATCH((CUADRO!L$4&amp;$E448),'Hoja de Trabajo para listado'!$BC$151:$CB$151,0)),0)+IFERROR(INDEX('Hoja de Trabajo para listado'!$DE$153:$DG$274,MATCH($A448,'Hoja de Trabajo para listado'!$DE$153:$DE$1048576,0),MATCH((CUADRO!L$4&amp;$E448),'Hoja de Trabajo para listado'!$DE$151:$DG$151,0)),0)+IFERROR(INDEX('Hoja de Trabajo para listado'!$CD$155:$DC$1048576,MATCH($A448,'Hoja de Trabajo para listado'!$CD$155:$CD$1048576,0),MATCH((CUADRO!L$4&amp;$E448),'Hoja de Trabajo para listado'!$CD$151:$DC$151,0)),0)</f>
        <v>0</v>
      </c>
      <c r="M448" s="241">
        <f ca="1">+IFERROR(INDEX('Hoja de Trabajo para listado'!$A$155:$Z$1048576,MATCH($A448,'Hoja de Trabajo para listado'!$A$155:$A$1048576,0),MATCH((CUADRO!M$4&amp;$E448),'Hoja de Trabajo para listado'!$A$151:$Z$151,0)),0)+IFERROR(INDEX('Hoja de Trabajo para listado'!$AB$155:$BA$1048576,MATCH($A448,'Hoja de Trabajo para listado'!$AB$155:$AB$1048576,0),MATCH((CUADRO!M$4&amp;$E448),'Hoja de Trabajo para listado'!$AB$151:$BA$151,0)),0)+IFERROR(INDEX('Hoja de Trabajo para listado'!$BC$155:$CB$1048576,MATCH($A448,'Hoja de Trabajo para listado'!$BC$155:$BC$1048576,0),MATCH((CUADRO!M$4&amp;$E448),'Hoja de Trabajo para listado'!$BC$151:$CB$151,0)),0)+IFERROR(INDEX('Hoja de Trabajo para listado'!$DE$153:$DG$274,MATCH($A448,'Hoja de Trabajo para listado'!$DE$153:$DE$1048576,0),MATCH((CUADRO!M$4&amp;$E448),'Hoja de Trabajo para listado'!$DE$151:$DG$151,0)),0)+IFERROR(INDEX('Hoja de Trabajo para listado'!$CD$155:$DC$1048576,MATCH($A448,'Hoja de Trabajo para listado'!$CD$155:$CD$1048576,0),MATCH((CUADRO!M$4&amp;$E448),'Hoja de Trabajo para listado'!$CD$151:$DC$151,0)),0)</f>
        <v>0</v>
      </c>
      <c r="N448" s="241">
        <f ca="1">+IFERROR(INDEX('Hoja de Trabajo para listado'!$A$155:$Z$1048576,MATCH($A448,'Hoja de Trabajo para listado'!$A$155:$A$1048576,0),MATCH((CUADRO!N$4&amp;$E448),'Hoja de Trabajo para listado'!$A$151:$Z$151,0)),0)+IFERROR(INDEX('Hoja de Trabajo para listado'!$AB$155:$BA$1048576,MATCH($A448,'Hoja de Trabajo para listado'!$AB$155:$AB$1048576,0),MATCH((CUADRO!N$4&amp;$E448),'Hoja de Trabajo para listado'!$AB$151:$BA$151,0)),0)+IFERROR(INDEX('Hoja de Trabajo para listado'!$BC$155:$CB$1048576,MATCH($A448,'Hoja de Trabajo para listado'!$BC$155:$BC$1048576,0),MATCH((CUADRO!N$4&amp;$E448),'Hoja de Trabajo para listado'!$BC$151:$CB$151,0)),0)+IFERROR(INDEX('Hoja de Trabajo para listado'!$DE$153:$DG$274,MATCH($A448,'Hoja de Trabajo para listado'!$DE$153:$DE$1048576,0),MATCH((CUADRO!N$4&amp;$E448),'Hoja de Trabajo para listado'!$DE$151:$DG$151,0)),0)+IFERROR(INDEX('Hoja de Trabajo para listado'!$CD$155:$DC$1048576,MATCH($A448,'Hoja de Trabajo para listado'!$CD$155:$CD$1048576,0),MATCH((CUADRO!N$4&amp;$E448),'Hoja de Trabajo para listado'!$CD$151:$DC$151,0)),0)</f>
        <v>0</v>
      </c>
      <c r="O448" s="241">
        <f ca="1">+IFERROR(INDEX('Hoja de Trabajo para listado'!$A$155:$Z$1048576,MATCH($A448,'Hoja de Trabajo para listado'!$A$155:$A$1048576,0),MATCH((CUADRO!O$4&amp;$E448),'Hoja de Trabajo para listado'!$A$151:$Z$151,0)),0)+IFERROR(INDEX('Hoja de Trabajo para listado'!$AB$155:$BA$1048576,MATCH($A448,'Hoja de Trabajo para listado'!$AB$155:$AB$1048576,0),MATCH((CUADRO!O$4&amp;$E448),'Hoja de Trabajo para listado'!$AB$151:$BA$151,0)),0)+IFERROR(INDEX('Hoja de Trabajo para listado'!$BC$155:$CB$1048576,MATCH($A448,'Hoja de Trabajo para listado'!$BC$155:$BC$1048576,0),MATCH((CUADRO!O$4&amp;$E448),'Hoja de Trabajo para listado'!$BC$151:$CB$151,0)),0)+IFERROR(INDEX('Hoja de Trabajo para listado'!$DE$153:$DG$274,MATCH($A448,'Hoja de Trabajo para listado'!$DE$153:$DE$1048576,0),MATCH((CUADRO!O$4&amp;$E448),'Hoja de Trabajo para listado'!$DE$151:$DG$151,0)),0)+IFERROR(INDEX('Hoja de Trabajo para listado'!$CD$155:$DC$1048576,MATCH($A448,'Hoja de Trabajo para listado'!$CD$155:$CD$1048576,0),MATCH((CUADRO!O$4&amp;$E448),'Hoja de Trabajo para listado'!$CD$151:$DC$151,0)),0)</f>
        <v>0</v>
      </c>
      <c r="P448" s="241">
        <f ca="1">+IFERROR(INDEX('Hoja de Trabajo para listado'!$A$155:$Z$1048576,MATCH($A448,'Hoja de Trabajo para listado'!$A$155:$A$1048576,0),MATCH((CUADRO!P$4&amp;$E448),'Hoja de Trabajo para listado'!$A$151:$Z$151,0)),0)+IFERROR(INDEX('Hoja de Trabajo para listado'!$AB$155:$BA$1048576,MATCH($A448,'Hoja de Trabajo para listado'!$AB$155:$AB$1048576,0),MATCH((CUADRO!P$4&amp;$E448),'Hoja de Trabajo para listado'!$AB$151:$BA$151,0)),0)+IFERROR(INDEX('Hoja de Trabajo para listado'!$BC$155:$CB$1048576,MATCH($A448,'Hoja de Trabajo para listado'!$BC$155:$BC$1048576,0),MATCH((CUADRO!P$4&amp;$E448),'Hoja de Trabajo para listado'!$BC$151:$CB$151,0)),0)+IFERROR(INDEX('Hoja de Trabajo para listado'!$DE$153:$DG$274,MATCH($A448,'Hoja de Trabajo para listado'!$DE$153:$DE$1048576,0),MATCH((CUADRO!P$4&amp;$E448),'Hoja de Trabajo para listado'!$DE$151:$DG$151,0)),0)+IFERROR(INDEX('Hoja de Trabajo para listado'!$CD$155:$DC$1048576,MATCH($A448,'Hoja de Trabajo para listado'!$CD$155:$CD$1048576,0),MATCH((CUADRO!P$4&amp;$E448),'Hoja de Trabajo para listado'!$CD$151:$DC$151,0)),0)</f>
        <v>0</v>
      </c>
      <c r="Q448" s="241">
        <f ca="1">+IFERROR(INDEX('Hoja de Trabajo para listado'!$A$155:$Z$1048576,MATCH($A448,'Hoja de Trabajo para listado'!$A$155:$A$1048576,0),MATCH((CUADRO!Q$4&amp;$E448),'Hoja de Trabajo para listado'!$A$151:$Z$151,0)),0)+IFERROR(INDEX('Hoja de Trabajo para listado'!$AB$155:$BA$1048576,MATCH($A448,'Hoja de Trabajo para listado'!$AB$155:$AB$1048576,0),MATCH((CUADRO!Q$4&amp;$E448),'Hoja de Trabajo para listado'!$AB$151:$BA$151,0)),0)+IFERROR(INDEX('Hoja de Trabajo para listado'!$BC$155:$CB$1048576,MATCH($A448,'Hoja de Trabajo para listado'!$BC$155:$BC$1048576,0),MATCH((CUADRO!Q$4&amp;$E448),'Hoja de Trabajo para listado'!$BC$151:$CB$151,0)),0)+IFERROR(INDEX('Hoja de Trabajo para listado'!$DE$153:$DG$274,MATCH($A448,'Hoja de Trabajo para listado'!$DE$153:$DE$1048576,0),MATCH((CUADRO!Q$4&amp;$E448),'Hoja de Trabajo para listado'!$DE$151:$DG$151,0)),0)+IFERROR(INDEX('Hoja de Trabajo para listado'!$CD$155:$DC$1048576,MATCH($A448,'Hoja de Trabajo para listado'!$CD$155:$CD$1048576,0),MATCH((CUADRO!Q$4&amp;$E448),'Hoja de Trabajo para listado'!$CD$151:$DC$151,0)),0)</f>
        <v>0</v>
      </c>
      <c r="R448" s="241">
        <f t="shared" ca="1" si="19"/>
        <v>0</v>
      </c>
      <c r="S448" s="247">
        <f ca="1">+R447+R448</f>
        <v>0</v>
      </c>
      <c r="T448" s="241">
        <f ca="1">+S448</f>
        <v>0</v>
      </c>
      <c r="U448" s="240">
        <f t="shared" si="20"/>
        <v>2</v>
      </c>
      <c r="V448" s="327" t="str">
        <f>+VLOOKUP(A448,bd_lista!$A$3:$E$592,5,FALSE)</f>
        <v>Gobiernos Autonomos Municipales</v>
      </c>
      <c r="W448" s="398"/>
      <c r="X448" s="240">
        <f>+VLOOKUP(A448,[4]Sheet1!$A$13:$D$744,4,FALSE)</f>
        <v>0</v>
      </c>
      <c r="Y448" s="240" t="e">
        <f>+VLOOKUP(X448,bd_lista!$A$3:$C$592,3,FALSE)</f>
        <v>#N/A</v>
      </c>
      <c r="Z448" s="288"/>
      <c r="AA448" s="289"/>
    </row>
    <row r="449" spans="1:27" customFormat="1" ht="15" hidden="1" customHeight="1">
      <c r="A449" s="32">
        <v>1105</v>
      </c>
      <c r="B449" s="393">
        <f>+A449</f>
        <v>1105</v>
      </c>
      <c r="C449" s="245" t="str">
        <f>+VLOOKUP(A449,bd_lista!$A$3:$C$592,3,FALSE)</f>
        <v>Gobierno Autónomo Municipal de Tarvita (Villa Orías)</v>
      </c>
      <c r="D449" s="395" t="str">
        <f>+C449</f>
        <v>Gobierno Autónomo Municipal de Tarvita (Villa Orías)</v>
      </c>
      <c r="E449" s="240" t="s">
        <v>1303</v>
      </c>
      <c r="F449" s="241">
        <f ca="1">+IFERROR(INDEX('Hoja de Trabajo para listado'!$A$155:$Z$1048576,MATCH($A449,'Hoja de Trabajo para listado'!$A$155:$A$1048576,0),MATCH((CUADRO!F$4&amp;$E449),'Hoja de Trabajo para listado'!$A$151:$Z$151,0)),0)+IFERROR(INDEX('Hoja de Trabajo para listado'!$AB$155:$BA$1048576,MATCH($A449,'Hoja de Trabajo para listado'!$AB$155:$AB$1048576,0),MATCH((CUADRO!F$4&amp;$E449),'Hoja de Trabajo para listado'!$AB$151:$BA$151,0)),0)+IFERROR(INDEX('Hoja de Trabajo para listado'!$BC$155:$CB$1048576,MATCH($A449,'Hoja de Trabajo para listado'!$BC$155:$BC$1048576,0),MATCH((CUADRO!F$4&amp;$E449),'Hoja de Trabajo para listado'!$BC$151:$CB$151,0)),0)+IFERROR(INDEX('Hoja de Trabajo para listado'!$DE$153:$DG$274,MATCH($A449,'Hoja de Trabajo para listado'!$DE$153:$DE$1048576,0),MATCH((CUADRO!F$4&amp;$E449),'Hoja de Trabajo para listado'!$DE$151:$DG$151,0)),0)+IFERROR(INDEX('Hoja de Trabajo para listado'!$CD$155:$DC$1048576,MATCH($A449,'Hoja de Trabajo para listado'!$CD$155:$CD$1048576,0),MATCH((CUADRO!F$4&amp;$E449),'Hoja de Trabajo para listado'!$CD$151:$DC$151,0)),0)</f>
        <v>0</v>
      </c>
      <c r="G449" s="241">
        <f ca="1">+IFERROR(INDEX('Hoja de Trabajo para listado'!$A$155:$Z$1048576,MATCH($A449,'Hoja de Trabajo para listado'!$A$155:$A$1048576,0),MATCH((CUADRO!G$4&amp;$E449),'Hoja de Trabajo para listado'!$A$151:$Z$151,0)),0)+IFERROR(INDEX('Hoja de Trabajo para listado'!$AB$155:$BA$1048576,MATCH($A449,'Hoja de Trabajo para listado'!$AB$155:$AB$1048576,0),MATCH((CUADRO!G$4&amp;$E449),'Hoja de Trabajo para listado'!$AB$151:$BA$151,0)),0)+IFERROR(INDEX('Hoja de Trabajo para listado'!$BC$155:$CB$1048576,MATCH($A449,'Hoja de Trabajo para listado'!$BC$155:$BC$1048576,0),MATCH((CUADRO!G$4&amp;$E449),'Hoja de Trabajo para listado'!$BC$151:$CB$151,0)),0)+IFERROR(INDEX('Hoja de Trabajo para listado'!$DE$153:$DG$274,MATCH($A449,'Hoja de Trabajo para listado'!$DE$153:$DE$1048576,0),MATCH((CUADRO!G$4&amp;$E449),'Hoja de Trabajo para listado'!$DE$151:$DG$151,0)),0)+IFERROR(INDEX('Hoja de Trabajo para listado'!$CD$155:$DC$1048576,MATCH($A449,'Hoja de Trabajo para listado'!$CD$155:$CD$1048576,0),MATCH((CUADRO!G$4&amp;$E449),'Hoja de Trabajo para listado'!$CD$151:$DC$151,0)),0)</f>
        <v>0</v>
      </c>
      <c r="H449" s="241">
        <f ca="1">+IFERROR(INDEX('Hoja de Trabajo para listado'!$A$155:$Z$1048576,MATCH($A449,'Hoja de Trabajo para listado'!$A$155:$A$1048576,0),MATCH((CUADRO!H$4&amp;$E449),'Hoja de Trabajo para listado'!$A$151:$Z$151,0)),0)+IFERROR(INDEX('Hoja de Trabajo para listado'!$AB$155:$BA$1048576,MATCH($A449,'Hoja de Trabajo para listado'!$AB$155:$AB$1048576,0),MATCH((CUADRO!H$4&amp;$E449),'Hoja de Trabajo para listado'!$AB$151:$BA$151,0)),0)+IFERROR(INDEX('Hoja de Trabajo para listado'!$BC$155:$CB$1048576,MATCH($A449,'Hoja de Trabajo para listado'!$BC$155:$BC$1048576,0),MATCH((CUADRO!H$4&amp;$E449),'Hoja de Trabajo para listado'!$BC$151:$CB$151,0)),0)+IFERROR(INDEX('Hoja de Trabajo para listado'!$DE$153:$DG$274,MATCH($A449,'Hoja de Trabajo para listado'!$DE$153:$DE$1048576,0),MATCH((CUADRO!H$4&amp;$E449),'Hoja de Trabajo para listado'!$DE$151:$DG$151,0)),0)+IFERROR(INDEX('Hoja de Trabajo para listado'!$CD$155:$DC$1048576,MATCH($A449,'Hoja de Trabajo para listado'!$CD$155:$CD$1048576,0),MATCH((CUADRO!H$4&amp;$E449),'Hoja de Trabajo para listado'!$CD$151:$DC$151,0)),0)</f>
        <v>0</v>
      </c>
      <c r="I449" s="241">
        <f ca="1">+IFERROR(INDEX('Hoja de Trabajo para listado'!$A$155:$Z$1048576,MATCH($A449,'Hoja de Trabajo para listado'!$A$155:$A$1048576,0),MATCH((CUADRO!I$4&amp;$E449),'Hoja de Trabajo para listado'!$A$151:$Z$151,0)),0)+IFERROR(INDEX('Hoja de Trabajo para listado'!$AB$155:$BA$1048576,MATCH($A449,'Hoja de Trabajo para listado'!$AB$155:$AB$1048576,0),MATCH((CUADRO!I$4&amp;$E449),'Hoja de Trabajo para listado'!$AB$151:$BA$151,0)),0)+IFERROR(INDEX('Hoja de Trabajo para listado'!$BC$155:$CB$1048576,MATCH($A449,'Hoja de Trabajo para listado'!$BC$155:$BC$1048576,0),MATCH((CUADRO!I$4&amp;$E449),'Hoja de Trabajo para listado'!$BC$151:$CB$151,0)),0)+IFERROR(INDEX('Hoja de Trabajo para listado'!$DE$153:$DG$274,MATCH($A449,'Hoja de Trabajo para listado'!$DE$153:$DE$1048576,0),MATCH((CUADRO!I$4&amp;$E449),'Hoja de Trabajo para listado'!$DE$151:$DG$151,0)),0)+IFERROR(INDEX('Hoja de Trabajo para listado'!$CD$155:$DC$1048576,MATCH($A449,'Hoja de Trabajo para listado'!$CD$155:$CD$1048576,0),MATCH((CUADRO!I$4&amp;$E449),'Hoja de Trabajo para listado'!$CD$151:$DC$151,0)),0)</f>
        <v>0</v>
      </c>
      <c r="J449" s="241">
        <f ca="1">+IFERROR(INDEX('Hoja de Trabajo para listado'!$A$155:$Z$1048576,MATCH($A449,'Hoja de Trabajo para listado'!$A$155:$A$1048576,0),MATCH((CUADRO!J$4&amp;$E449),'Hoja de Trabajo para listado'!$A$151:$Z$151,0)),0)+IFERROR(INDEX('Hoja de Trabajo para listado'!$AB$155:$BA$1048576,MATCH($A449,'Hoja de Trabajo para listado'!$AB$155:$AB$1048576,0),MATCH((CUADRO!J$4&amp;$E449),'Hoja de Trabajo para listado'!$AB$151:$BA$151,0)),0)+IFERROR(INDEX('Hoja de Trabajo para listado'!$BC$155:$CB$1048576,MATCH($A449,'Hoja de Trabajo para listado'!$BC$155:$BC$1048576,0),MATCH((CUADRO!J$4&amp;$E449),'Hoja de Trabajo para listado'!$BC$151:$CB$151,0)),0)+IFERROR(INDEX('Hoja de Trabajo para listado'!$DE$153:$DG$274,MATCH($A449,'Hoja de Trabajo para listado'!$DE$153:$DE$1048576,0),MATCH((CUADRO!J$4&amp;$E449),'Hoja de Trabajo para listado'!$DE$151:$DG$151,0)),0)+IFERROR(INDEX('Hoja de Trabajo para listado'!$CD$155:$DC$1048576,MATCH($A449,'Hoja de Trabajo para listado'!$CD$155:$CD$1048576,0),MATCH((CUADRO!J$4&amp;$E449),'Hoja de Trabajo para listado'!$CD$151:$DC$151,0)),0)</f>
        <v>0</v>
      </c>
      <c r="K449" s="241">
        <f ca="1">+IFERROR(INDEX('Hoja de Trabajo para listado'!$A$155:$Z$1048576,MATCH($A449,'Hoja de Trabajo para listado'!$A$155:$A$1048576,0),MATCH((CUADRO!K$4&amp;$E449),'Hoja de Trabajo para listado'!$A$151:$Z$151,0)),0)+IFERROR(INDEX('Hoja de Trabajo para listado'!$AB$155:$BA$1048576,MATCH($A449,'Hoja de Trabajo para listado'!$AB$155:$AB$1048576,0),MATCH((CUADRO!K$4&amp;$E449),'Hoja de Trabajo para listado'!$AB$151:$BA$151,0)),0)+IFERROR(INDEX('Hoja de Trabajo para listado'!$BC$155:$CB$1048576,MATCH($A449,'Hoja de Trabajo para listado'!$BC$155:$BC$1048576,0),MATCH((CUADRO!K$4&amp;$E449),'Hoja de Trabajo para listado'!$BC$151:$CB$151,0)),0)+IFERROR(INDEX('Hoja de Trabajo para listado'!$DE$153:$DG$274,MATCH($A449,'Hoja de Trabajo para listado'!$DE$153:$DE$1048576,0),MATCH((CUADRO!K$4&amp;$E449),'Hoja de Trabajo para listado'!$DE$151:$DG$151,0)),0)+IFERROR(INDEX('Hoja de Trabajo para listado'!$CD$155:$DC$1048576,MATCH($A449,'Hoja de Trabajo para listado'!$CD$155:$CD$1048576,0),MATCH((CUADRO!K$4&amp;$E449),'Hoja de Trabajo para listado'!$CD$151:$DC$151,0)),0)</f>
        <v>0</v>
      </c>
      <c r="L449" s="241">
        <f ca="1">+IFERROR(INDEX('Hoja de Trabajo para listado'!$A$155:$Z$1048576,MATCH($A449,'Hoja de Trabajo para listado'!$A$155:$A$1048576,0),MATCH((CUADRO!L$4&amp;$E449),'Hoja de Trabajo para listado'!$A$151:$Z$151,0)),0)+IFERROR(INDEX('Hoja de Trabajo para listado'!$AB$155:$BA$1048576,MATCH($A449,'Hoja de Trabajo para listado'!$AB$155:$AB$1048576,0),MATCH((CUADRO!L$4&amp;$E449),'Hoja de Trabajo para listado'!$AB$151:$BA$151,0)),0)+IFERROR(INDEX('Hoja de Trabajo para listado'!$BC$155:$CB$1048576,MATCH($A449,'Hoja de Trabajo para listado'!$BC$155:$BC$1048576,0),MATCH((CUADRO!L$4&amp;$E449),'Hoja de Trabajo para listado'!$BC$151:$CB$151,0)),0)+IFERROR(INDEX('Hoja de Trabajo para listado'!$DE$153:$DG$274,MATCH($A449,'Hoja de Trabajo para listado'!$DE$153:$DE$1048576,0),MATCH((CUADRO!L$4&amp;$E449),'Hoja de Trabajo para listado'!$DE$151:$DG$151,0)),0)+IFERROR(INDEX('Hoja de Trabajo para listado'!$CD$155:$DC$1048576,MATCH($A449,'Hoja de Trabajo para listado'!$CD$155:$CD$1048576,0),MATCH((CUADRO!L$4&amp;$E449),'Hoja de Trabajo para listado'!$CD$151:$DC$151,0)),0)</f>
        <v>0</v>
      </c>
      <c r="M449" s="241">
        <f ca="1">+IFERROR(INDEX('Hoja de Trabajo para listado'!$A$155:$Z$1048576,MATCH($A449,'Hoja de Trabajo para listado'!$A$155:$A$1048576,0),MATCH((CUADRO!M$4&amp;$E449),'Hoja de Trabajo para listado'!$A$151:$Z$151,0)),0)+IFERROR(INDEX('Hoja de Trabajo para listado'!$AB$155:$BA$1048576,MATCH($A449,'Hoja de Trabajo para listado'!$AB$155:$AB$1048576,0),MATCH((CUADRO!M$4&amp;$E449),'Hoja de Trabajo para listado'!$AB$151:$BA$151,0)),0)+IFERROR(INDEX('Hoja de Trabajo para listado'!$BC$155:$CB$1048576,MATCH($A449,'Hoja de Trabajo para listado'!$BC$155:$BC$1048576,0),MATCH((CUADRO!M$4&amp;$E449),'Hoja de Trabajo para listado'!$BC$151:$CB$151,0)),0)+IFERROR(INDEX('Hoja de Trabajo para listado'!$DE$153:$DG$274,MATCH($A449,'Hoja de Trabajo para listado'!$DE$153:$DE$1048576,0),MATCH((CUADRO!M$4&amp;$E449),'Hoja de Trabajo para listado'!$DE$151:$DG$151,0)),0)+IFERROR(INDEX('Hoja de Trabajo para listado'!$CD$155:$DC$1048576,MATCH($A449,'Hoja de Trabajo para listado'!$CD$155:$CD$1048576,0),MATCH((CUADRO!M$4&amp;$E449),'Hoja de Trabajo para listado'!$CD$151:$DC$151,0)),0)</f>
        <v>0</v>
      </c>
      <c r="N449" s="241">
        <f ca="1">+IFERROR(INDEX('Hoja de Trabajo para listado'!$A$155:$Z$1048576,MATCH($A449,'Hoja de Trabajo para listado'!$A$155:$A$1048576,0),MATCH((CUADRO!N$4&amp;$E449),'Hoja de Trabajo para listado'!$A$151:$Z$151,0)),0)+IFERROR(INDEX('Hoja de Trabajo para listado'!$AB$155:$BA$1048576,MATCH($A449,'Hoja de Trabajo para listado'!$AB$155:$AB$1048576,0),MATCH((CUADRO!N$4&amp;$E449),'Hoja de Trabajo para listado'!$AB$151:$BA$151,0)),0)+IFERROR(INDEX('Hoja de Trabajo para listado'!$BC$155:$CB$1048576,MATCH($A449,'Hoja de Trabajo para listado'!$BC$155:$BC$1048576,0),MATCH((CUADRO!N$4&amp;$E449),'Hoja de Trabajo para listado'!$BC$151:$CB$151,0)),0)+IFERROR(INDEX('Hoja de Trabajo para listado'!$DE$153:$DG$274,MATCH($A449,'Hoja de Trabajo para listado'!$DE$153:$DE$1048576,0),MATCH((CUADRO!N$4&amp;$E449),'Hoja de Trabajo para listado'!$DE$151:$DG$151,0)),0)+IFERROR(INDEX('Hoja de Trabajo para listado'!$CD$155:$DC$1048576,MATCH($A449,'Hoja de Trabajo para listado'!$CD$155:$CD$1048576,0),MATCH((CUADRO!N$4&amp;$E449),'Hoja de Trabajo para listado'!$CD$151:$DC$151,0)),0)</f>
        <v>0</v>
      </c>
      <c r="O449" s="241">
        <f ca="1">+IFERROR(INDEX('Hoja de Trabajo para listado'!$A$155:$Z$1048576,MATCH($A449,'Hoja de Trabajo para listado'!$A$155:$A$1048576,0),MATCH((CUADRO!O$4&amp;$E449),'Hoja de Trabajo para listado'!$A$151:$Z$151,0)),0)+IFERROR(INDEX('Hoja de Trabajo para listado'!$AB$155:$BA$1048576,MATCH($A449,'Hoja de Trabajo para listado'!$AB$155:$AB$1048576,0),MATCH((CUADRO!O$4&amp;$E449),'Hoja de Trabajo para listado'!$AB$151:$BA$151,0)),0)+IFERROR(INDEX('Hoja de Trabajo para listado'!$BC$155:$CB$1048576,MATCH($A449,'Hoja de Trabajo para listado'!$BC$155:$BC$1048576,0),MATCH((CUADRO!O$4&amp;$E449),'Hoja de Trabajo para listado'!$BC$151:$CB$151,0)),0)+IFERROR(INDEX('Hoja de Trabajo para listado'!$DE$153:$DG$274,MATCH($A449,'Hoja de Trabajo para listado'!$DE$153:$DE$1048576,0),MATCH((CUADRO!O$4&amp;$E449),'Hoja de Trabajo para listado'!$DE$151:$DG$151,0)),0)+IFERROR(INDEX('Hoja de Trabajo para listado'!$CD$155:$DC$1048576,MATCH($A449,'Hoja de Trabajo para listado'!$CD$155:$CD$1048576,0),MATCH((CUADRO!O$4&amp;$E449),'Hoja de Trabajo para listado'!$CD$151:$DC$151,0)),0)</f>
        <v>0</v>
      </c>
      <c r="P449" s="241">
        <f ca="1">+IFERROR(INDEX('Hoja de Trabajo para listado'!$A$155:$Z$1048576,MATCH($A449,'Hoja de Trabajo para listado'!$A$155:$A$1048576,0),MATCH((CUADRO!P$4&amp;$E449),'Hoja de Trabajo para listado'!$A$151:$Z$151,0)),0)+IFERROR(INDEX('Hoja de Trabajo para listado'!$AB$155:$BA$1048576,MATCH($A449,'Hoja de Trabajo para listado'!$AB$155:$AB$1048576,0),MATCH((CUADRO!P$4&amp;$E449),'Hoja de Trabajo para listado'!$AB$151:$BA$151,0)),0)+IFERROR(INDEX('Hoja de Trabajo para listado'!$BC$155:$CB$1048576,MATCH($A449,'Hoja de Trabajo para listado'!$BC$155:$BC$1048576,0),MATCH((CUADRO!P$4&amp;$E449),'Hoja de Trabajo para listado'!$BC$151:$CB$151,0)),0)+IFERROR(INDEX('Hoja de Trabajo para listado'!$DE$153:$DG$274,MATCH($A449,'Hoja de Trabajo para listado'!$DE$153:$DE$1048576,0),MATCH((CUADRO!P$4&amp;$E449),'Hoja de Trabajo para listado'!$DE$151:$DG$151,0)),0)+IFERROR(INDEX('Hoja de Trabajo para listado'!$CD$155:$DC$1048576,MATCH($A449,'Hoja de Trabajo para listado'!$CD$155:$CD$1048576,0),MATCH((CUADRO!P$4&amp;$E449),'Hoja de Trabajo para listado'!$CD$151:$DC$151,0)),0)</f>
        <v>0</v>
      </c>
      <c r="Q449" s="241">
        <f ca="1">+IFERROR(INDEX('Hoja de Trabajo para listado'!$A$155:$Z$1048576,MATCH($A449,'Hoja de Trabajo para listado'!$A$155:$A$1048576,0),MATCH((CUADRO!Q$4&amp;$E449),'Hoja de Trabajo para listado'!$A$151:$Z$151,0)),0)+IFERROR(INDEX('Hoja de Trabajo para listado'!$AB$155:$BA$1048576,MATCH($A449,'Hoja de Trabajo para listado'!$AB$155:$AB$1048576,0),MATCH((CUADRO!Q$4&amp;$E449),'Hoja de Trabajo para listado'!$AB$151:$BA$151,0)),0)+IFERROR(INDEX('Hoja de Trabajo para listado'!$BC$155:$CB$1048576,MATCH($A449,'Hoja de Trabajo para listado'!$BC$155:$BC$1048576,0),MATCH((CUADRO!Q$4&amp;$E449),'Hoja de Trabajo para listado'!$BC$151:$CB$151,0)),0)+IFERROR(INDEX('Hoja de Trabajo para listado'!$DE$153:$DG$274,MATCH($A449,'Hoja de Trabajo para listado'!$DE$153:$DE$1048576,0),MATCH((CUADRO!Q$4&amp;$E449),'Hoja de Trabajo para listado'!$DE$151:$DG$151,0)),0)+IFERROR(INDEX('Hoja de Trabajo para listado'!$CD$155:$DC$1048576,MATCH($A449,'Hoja de Trabajo para listado'!$CD$155:$CD$1048576,0),MATCH((CUADRO!Q$4&amp;$E449),'Hoja de Trabajo para listado'!$CD$151:$DC$151,0)),0)</f>
        <v>0</v>
      </c>
      <c r="R449" s="241">
        <f t="shared" ca="1" si="19"/>
        <v>0</v>
      </c>
      <c r="S449" s="247"/>
      <c r="T449" s="241">
        <f ca="1">+T450</f>
        <v>0</v>
      </c>
      <c r="U449" s="240">
        <f t="shared" si="20"/>
        <v>1</v>
      </c>
      <c r="V449" s="327" t="str">
        <f>+VLOOKUP(A449,bd_lista!$A$3:$E$592,5,FALSE)</f>
        <v>Gobiernos Autonomos Municipales</v>
      </c>
      <c r="W449" s="397" t="str">
        <f>+V449</f>
        <v>Gobiernos Autonomos Municipales</v>
      </c>
      <c r="X449" s="240">
        <f>+VLOOKUP(A449,[4]Sheet1!$A$13:$D$744,4,FALSE)</f>
        <v>0</v>
      </c>
      <c r="Y449" s="240" t="e">
        <f>+VLOOKUP(X449,bd_lista!$A$3:$C$592,3,FALSE)</f>
        <v>#N/A</v>
      </c>
      <c r="Z449" s="290">
        <f>+X449</f>
        <v>0</v>
      </c>
      <c r="AA449" s="291" t="e">
        <f>+Y449</f>
        <v>#N/A</v>
      </c>
    </row>
    <row r="450" spans="1:27" customFormat="1" ht="15" hidden="1" customHeight="1">
      <c r="A450" s="32">
        <v>1105</v>
      </c>
      <c r="B450" s="394"/>
      <c r="C450" s="245" t="str">
        <f>+VLOOKUP(A450,bd_lista!$A$3:$C$592,3,FALSE)</f>
        <v>Gobierno Autónomo Municipal de Tarvita (Villa Orías)</v>
      </c>
      <c r="D450" s="396"/>
      <c r="E450" s="242" t="s">
        <v>1304</v>
      </c>
      <c r="F450" s="241">
        <f ca="1">+IFERROR(INDEX('Hoja de Trabajo para listado'!$A$155:$Z$1048576,MATCH($A450,'Hoja de Trabajo para listado'!$A$155:$A$1048576,0),MATCH((CUADRO!F$4&amp;$E450),'Hoja de Trabajo para listado'!$A$151:$Z$151,0)),0)+IFERROR(INDEX('Hoja de Trabajo para listado'!$AB$155:$BA$1048576,MATCH($A450,'Hoja de Trabajo para listado'!$AB$155:$AB$1048576,0),MATCH((CUADRO!F$4&amp;$E450),'Hoja de Trabajo para listado'!$AB$151:$BA$151,0)),0)+IFERROR(INDEX('Hoja de Trabajo para listado'!$BC$155:$CB$1048576,MATCH($A450,'Hoja de Trabajo para listado'!$BC$155:$BC$1048576,0),MATCH((CUADRO!F$4&amp;$E450),'Hoja de Trabajo para listado'!$BC$151:$CB$151,0)),0)+IFERROR(INDEX('Hoja de Trabajo para listado'!$DE$153:$DG$274,MATCH($A450,'Hoja de Trabajo para listado'!$DE$153:$DE$1048576,0),MATCH((CUADRO!F$4&amp;$E450),'Hoja de Trabajo para listado'!$DE$151:$DG$151,0)),0)+IFERROR(INDEX('Hoja de Trabajo para listado'!$CD$155:$DC$1048576,MATCH($A450,'Hoja de Trabajo para listado'!$CD$155:$CD$1048576,0),MATCH((CUADRO!F$4&amp;$E450),'Hoja de Trabajo para listado'!$CD$151:$DC$151,0)),0)</f>
        <v>0</v>
      </c>
      <c r="G450" s="241">
        <f ca="1">+IFERROR(INDEX('Hoja de Trabajo para listado'!$A$155:$Z$1048576,MATCH($A450,'Hoja de Trabajo para listado'!$A$155:$A$1048576,0),MATCH((CUADRO!G$4&amp;$E450),'Hoja de Trabajo para listado'!$A$151:$Z$151,0)),0)+IFERROR(INDEX('Hoja de Trabajo para listado'!$AB$155:$BA$1048576,MATCH($A450,'Hoja de Trabajo para listado'!$AB$155:$AB$1048576,0),MATCH((CUADRO!G$4&amp;$E450),'Hoja de Trabajo para listado'!$AB$151:$BA$151,0)),0)+IFERROR(INDEX('Hoja de Trabajo para listado'!$BC$155:$CB$1048576,MATCH($A450,'Hoja de Trabajo para listado'!$BC$155:$BC$1048576,0),MATCH((CUADRO!G$4&amp;$E450),'Hoja de Trabajo para listado'!$BC$151:$CB$151,0)),0)+IFERROR(INDEX('Hoja de Trabajo para listado'!$DE$153:$DG$274,MATCH($A450,'Hoja de Trabajo para listado'!$DE$153:$DE$1048576,0),MATCH((CUADRO!G$4&amp;$E450),'Hoja de Trabajo para listado'!$DE$151:$DG$151,0)),0)+IFERROR(INDEX('Hoja de Trabajo para listado'!$CD$155:$DC$1048576,MATCH($A450,'Hoja de Trabajo para listado'!$CD$155:$CD$1048576,0),MATCH((CUADRO!G$4&amp;$E450),'Hoja de Trabajo para listado'!$CD$151:$DC$151,0)),0)</f>
        <v>0</v>
      </c>
      <c r="H450" s="241">
        <f ca="1">+IFERROR(INDEX('Hoja de Trabajo para listado'!$A$155:$Z$1048576,MATCH($A450,'Hoja de Trabajo para listado'!$A$155:$A$1048576,0),MATCH((CUADRO!H$4&amp;$E450),'Hoja de Trabajo para listado'!$A$151:$Z$151,0)),0)+IFERROR(INDEX('Hoja de Trabajo para listado'!$AB$155:$BA$1048576,MATCH($A450,'Hoja de Trabajo para listado'!$AB$155:$AB$1048576,0),MATCH((CUADRO!H$4&amp;$E450),'Hoja de Trabajo para listado'!$AB$151:$BA$151,0)),0)+IFERROR(INDEX('Hoja de Trabajo para listado'!$BC$155:$CB$1048576,MATCH($A450,'Hoja de Trabajo para listado'!$BC$155:$BC$1048576,0),MATCH((CUADRO!H$4&amp;$E450),'Hoja de Trabajo para listado'!$BC$151:$CB$151,0)),0)+IFERROR(INDEX('Hoja de Trabajo para listado'!$DE$153:$DG$274,MATCH($A450,'Hoja de Trabajo para listado'!$DE$153:$DE$1048576,0),MATCH((CUADRO!H$4&amp;$E450),'Hoja de Trabajo para listado'!$DE$151:$DG$151,0)),0)+IFERROR(INDEX('Hoja de Trabajo para listado'!$CD$155:$DC$1048576,MATCH($A450,'Hoja de Trabajo para listado'!$CD$155:$CD$1048576,0),MATCH((CUADRO!H$4&amp;$E450),'Hoja de Trabajo para listado'!$CD$151:$DC$151,0)),0)</f>
        <v>0</v>
      </c>
      <c r="I450" s="241">
        <f ca="1">+IFERROR(INDEX('Hoja de Trabajo para listado'!$A$155:$Z$1048576,MATCH($A450,'Hoja de Trabajo para listado'!$A$155:$A$1048576,0),MATCH((CUADRO!I$4&amp;$E450),'Hoja de Trabajo para listado'!$A$151:$Z$151,0)),0)+IFERROR(INDEX('Hoja de Trabajo para listado'!$AB$155:$BA$1048576,MATCH($A450,'Hoja de Trabajo para listado'!$AB$155:$AB$1048576,0),MATCH((CUADRO!I$4&amp;$E450),'Hoja de Trabajo para listado'!$AB$151:$BA$151,0)),0)+IFERROR(INDEX('Hoja de Trabajo para listado'!$BC$155:$CB$1048576,MATCH($A450,'Hoja de Trabajo para listado'!$BC$155:$BC$1048576,0),MATCH((CUADRO!I$4&amp;$E450),'Hoja de Trabajo para listado'!$BC$151:$CB$151,0)),0)+IFERROR(INDEX('Hoja de Trabajo para listado'!$DE$153:$DG$274,MATCH($A450,'Hoja de Trabajo para listado'!$DE$153:$DE$1048576,0),MATCH((CUADRO!I$4&amp;$E450),'Hoja de Trabajo para listado'!$DE$151:$DG$151,0)),0)+IFERROR(INDEX('Hoja de Trabajo para listado'!$CD$155:$DC$1048576,MATCH($A450,'Hoja de Trabajo para listado'!$CD$155:$CD$1048576,0),MATCH((CUADRO!I$4&amp;$E450),'Hoja de Trabajo para listado'!$CD$151:$DC$151,0)),0)</f>
        <v>0</v>
      </c>
      <c r="J450" s="241">
        <f ca="1">+IFERROR(INDEX('Hoja de Trabajo para listado'!$A$155:$Z$1048576,MATCH($A450,'Hoja de Trabajo para listado'!$A$155:$A$1048576,0),MATCH((CUADRO!J$4&amp;$E450),'Hoja de Trabajo para listado'!$A$151:$Z$151,0)),0)+IFERROR(INDEX('Hoja de Trabajo para listado'!$AB$155:$BA$1048576,MATCH($A450,'Hoja de Trabajo para listado'!$AB$155:$AB$1048576,0),MATCH((CUADRO!J$4&amp;$E450),'Hoja de Trabajo para listado'!$AB$151:$BA$151,0)),0)+IFERROR(INDEX('Hoja de Trabajo para listado'!$BC$155:$CB$1048576,MATCH($A450,'Hoja de Trabajo para listado'!$BC$155:$BC$1048576,0),MATCH((CUADRO!J$4&amp;$E450),'Hoja de Trabajo para listado'!$BC$151:$CB$151,0)),0)+IFERROR(INDEX('Hoja de Trabajo para listado'!$DE$153:$DG$274,MATCH($A450,'Hoja de Trabajo para listado'!$DE$153:$DE$1048576,0),MATCH((CUADRO!J$4&amp;$E450),'Hoja de Trabajo para listado'!$DE$151:$DG$151,0)),0)+IFERROR(INDEX('Hoja de Trabajo para listado'!$CD$155:$DC$1048576,MATCH($A450,'Hoja de Trabajo para listado'!$CD$155:$CD$1048576,0),MATCH((CUADRO!J$4&amp;$E450),'Hoja de Trabajo para listado'!$CD$151:$DC$151,0)),0)</f>
        <v>0</v>
      </c>
      <c r="K450" s="241">
        <f ca="1">+IFERROR(INDEX('Hoja de Trabajo para listado'!$A$155:$Z$1048576,MATCH($A450,'Hoja de Trabajo para listado'!$A$155:$A$1048576,0),MATCH((CUADRO!K$4&amp;$E450),'Hoja de Trabajo para listado'!$A$151:$Z$151,0)),0)+IFERROR(INDEX('Hoja de Trabajo para listado'!$AB$155:$BA$1048576,MATCH($A450,'Hoja de Trabajo para listado'!$AB$155:$AB$1048576,0),MATCH((CUADRO!K$4&amp;$E450),'Hoja de Trabajo para listado'!$AB$151:$BA$151,0)),0)+IFERROR(INDEX('Hoja de Trabajo para listado'!$BC$155:$CB$1048576,MATCH($A450,'Hoja de Trabajo para listado'!$BC$155:$BC$1048576,0),MATCH((CUADRO!K$4&amp;$E450),'Hoja de Trabajo para listado'!$BC$151:$CB$151,0)),0)+IFERROR(INDEX('Hoja de Trabajo para listado'!$DE$153:$DG$274,MATCH($A450,'Hoja de Trabajo para listado'!$DE$153:$DE$1048576,0),MATCH((CUADRO!K$4&amp;$E450),'Hoja de Trabajo para listado'!$DE$151:$DG$151,0)),0)+IFERROR(INDEX('Hoja de Trabajo para listado'!$CD$155:$DC$1048576,MATCH($A450,'Hoja de Trabajo para listado'!$CD$155:$CD$1048576,0),MATCH((CUADRO!K$4&amp;$E450),'Hoja de Trabajo para listado'!$CD$151:$DC$151,0)),0)</f>
        <v>0</v>
      </c>
      <c r="L450" s="241">
        <f ca="1">+IFERROR(INDEX('Hoja de Trabajo para listado'!$A$155:$Z$1048576,MATCH($A450,'Hoja de Trabajo para listado'!$A$155:$A$1048576,0),MATCH((CUADRO!L$4&amp;$E450),'Hoja de Trabajo para listado'!$A$151:$Z$151,0)),0)+IFERROR(INDEX('Hoja de Trabajo para listado'!$AB$155:$BA$1048576,MATCH($A450,'Hoja de Trabajo para listado'!$AB$155:$AB$1048576,0),MATCH((CUADRO!L$4&amp;$E450),'Hoja de Trabajo para listado'!$AB$151:$BA$151,0)),0)+IFERROR(INDEX('Hoja de Trabajo para listado'!$BC$155:$CB$1048576,MATCH($A450,'Hoja de Trabajo para listado'!$BC$155:$BC$1048576,0),MATCH((CUADRO!L$4&amp;$E450),'Hoja de Trabajo para listado'!$BC$151:$CB$151,0)),0)+IFERROR(INDEX('Hoja de Trabajo para listado'!$DE$153:$DG$274,MATCH($A450,'Hoja de Trabajo para listado'!$DE$153:$DE$1048576,0),MATCH((CUADRO!L$4&amp;$E450),'Hoja de Trabajo para listado'!$DE$151:$DG$151,0)),0)+IFERROR(INDEX('Hoja de Trabajo para listado'!$CD$155:$DC$1048576,MATCH($A450,'Hoja de Trabajo para listado'!$CD$155:$CD$1048576,0),MATCH((CUADRO!L$4&amp;$E450),'Hoja de Trabajo para listado'!$CD$151:$DC$151,0)),0)</f>
        <v>0</v>
      </c>
      <c r="M450" s="241">
        <f ca="1">+IFERROR(INDEX('Hoja de Trabajo para listado'!$A$155:$Z$1048576,MATCH($A450,'Hoja de Trabajo para listado'!$A$155:$A$1048576,0),MATCH((CUADRO!M$4&amp;$E450),'Hoja de Trabajo para listado'!$A$151:$Z$151,0)),0)+IFERROR(INDEX('Hoja de Trabajo para listado'!$AB$155:$BA$1048576,MATCH($A450,'Hoja de Trabajo para listado'!$AB$155:$AB$1048576,0),MATCH((CUADRO!M$4&amp;$E450),'Hoja de Trabajo para listado'!$AB$151:$BA$151,0)),0)+IFERROR(INDEX('Hoja de Trabajo para listado'!$BC$155:$CB$1048576,MATCH($A450,'Hoja de Trabajo para listado'!$BC$155:$BC$1048576,0),MATCH((CUADRO!M$4&amp;$E450),'Hoja de Trabajo para listado'!$BC$151:$CB$151,0)),0)+IFERROR(INDEX('Hoja de Trabajo para listado'!$DE$153:$DG$274,MATCH($A450,'Hoja de Trabajo para listado'!$DE$153:$DE$1048576,0),MATCH((CUADRO!M$4&amp;$E450),'Hoja de Trabajo para listado'!$DE$151:$DG$151,0)),0)+IFERROR(INDEX('Hoja de Trabajo para listado'!$CD$155:$DC$1048576,MATCH($A450,'Hoja de Trabajo para listado'!$CD$155:$CD$1048576,0),MATCH((CUADRO!M$4&amp;$E450),'Hoja de Trabajo para listado'!$CD$151:$DC$151,0)),0)</f>
        <v>0</v>
      </c>
      <c r="N450" s="241">
        <f ca="1">+IFERROR(INDEX('Hoja de Trabajo para listado'!$A$155:$Z$1048576,MATCH($A450,'Hoja de Trabajo para listado'!$A$155:$A$1048576,0),MATCH((CUADRO!N$4&amp;$E450),'Hoja de Trabajo para listado'!$A$151:$Z$151,0)),0)+IFERROR(INDEX('Hoja de Trabajo para listado'!$AB$155:$BA$1048576,MATCH($A450,'Hoja de Trabajo para listado'!$AB$155:$AB$1048576,0),MATCH((CUADRO!N$4&amp;$E450),'Hoja de Trabajo para listado'!$AB$151:$BA$151,0)),0)+IFERROR(INDEX('Hoja de Trabajo para listado'!$BC$155:$CB$1048576,MATCH($A450,'Hoja de Trabajo para listado'!$BC$155:$BC$1048576,0),MATCH((CUADRO!N$4&amp;$E450),'Hoja de Trabajo para listado'!$BC$151:$CB$151,0)),0)+IFERROR(INDEX('Hoja de Trabajo para listado'!$DE$153:$DG$274,MATCH($A450,'Hoja de Trabajo para listado'!$DE$153:$DE$1048576,0),MATCH((CUADRO!N$4&amp;$E450),'Hoja de Trabajo para listado'!$DE$151:$DG$151,0)),0)+IFERROR(INDEX('Hoja de Trabajo para listado'!$CD$155:$DC$1048576,MATCH($A450,'Hoja de Trabajo para listado'!$CD$155:$CD$1048576,0),MATCH((CUADRO!N$4&amp;$E450),'Hoja de Trabajo para listado'!$CD$151:$DC$151,0)),0)</f>
        <v>0</v>
      </c>
      <c r="O450" s="241">
        <f ca="1">+IFERROR(INDEX('Hoja de Trabajo para listado'!$A$155:$Z$1048576,MATCH($A450,'Hoja de Trabajo para listado'!$A$155:$A$1048576,0),MATCH((CUADRO!O$4&amp;$E450),'Hoja de Trabajo para listado'!$A$151:$Z$151,0)),0)+IFERROR(INDEX('Hoja de Trabajo para listado'!$AB$155:$BA$1048576,MATCH($A450,'Hoja de Trabajo para listado'!$AB$155:$AB$1048576,0),MATCH((CUADRO!O$4&amp;$E450),'Hoja de Trabajo para listado'!$AB$151:$BA$151,0)),0)+IFERROR(INDEX('Hoja de Trabajo para listado'!$BC$155:$CB$1048576,MATCH($A450,'Hoja de Trabajo para listado'!$BC$155:$BC$1048576,0),MATCH((CUADRO!O$4&amp;$E450),'Hoja de Trabajo para listado'!$BC$151:$CB$151,0)),0)+IFERROR(INDEX('Hoja de Trabajo para listado'!$DE$153:$DG$274,MATCH($A450,'Hoja de Trabajo para listado'!$DE$153:$DE$1048576,0),MATCH((CUADRO!O$4&amp;$E450),'Hoja de Trabajo para listado'!$DE$151:$DG$151,0)),0)+IFERROR(INDEX('Hoja de Trabajo para listado'!$CD$155:$DC$1048576,MATCH($A450,'Hoja de Trabajo para listado'!$CD$155:$CD$1048576,0),MATCH((CUADRO!O$4&amp;$E450),'Hoja de Trabajo para listado'!$CD$151:$DC$151,0)),0)</f>
        <v>0</v>
      </c>
      <c r="P450" s="241">
        <f ca="1">+IFERROR(INDEX('Hoja de Trabajo para listado'!$A$155:$Z$1048576,MATCH($A450,'Hoja de Trabajo para listado'!$A$155:$A$1048576,0),MATCH((CUADRO!P$4&amp;$E450),'Hoja de Trabajo para listado'!$A$151:$Z$151,0)),0)+IFERROR(INDEX('Hoja de Trabajo para listado'!$AB$155:$BA$1048576,MATCH($A450,'Hoja de Trabajo para listado'!$AB$155:$AB$1048576,0),MATCH((CUADRO!P$4&amp;$E450),'Hoja de Trabajo para listado'!$AB$151:$BA$151,0)),0)+IFERROR(INDEX('Hoja de Trabajo para listado'!$BC$155:$CB$1048576,MATCH($A450,'Hoja de Trabajo para listado'!$BC$155:$BC$1048576,0),MATCH((CUADRO!P$4&amp;$E450),'Hoja de Trabajo para listado'!$BC$151:$CB$151,0)),0)+IFERROR(INDEX('Hoja de Trabajo para listado'!$DE$153:$DG$274,MATCH($A450,'Hoja de Trabajo para listado'!$DE$153:$DE$1048576,0),MATCH((CUADRO!P$4&amp;$E450),'Hoja de Trabajo para listado'!$DE$151:$DG$151,0)),0)+IFERROR(INDEX('Hoja de Trabajo para listado'!$CD$155:$DC$1048576,MATCH($A450,'Hoja de Trabajo para listado'!$CD$155:$CD$1048576,0),MATCH((CUADRO!P$4&amp;$E450),'Hoja de Trabajo para listado'!$CD$151:$DC$151,0)),0)</f>
        <v>0</v>
      </c>
      <c r="Q450" s="241">
        <f ca="1">+IFERROR(INDEX('Hoja de Trabajo para listado'!$A$155:$Z$1048576,MATCH($A450,'Hoja de Trabajo para listado'!$A$155:$A$1048576,0),MATCH((CUADRO!Q$4&amp;$E450),'Hoja de Trabajo para listado'!$A$151:$Z$151,0)),0)+IFERROR(INDEX('Hoja de Trabajo para listado'!$AB$155:$BA$1048576,MATCH($A450,'Hoja de Trabajo para listado'!$AB$155:$AB$1048576,0),MATCH((CUADRO!Q$4&amp;$E450),'Hoja de Trabajo para listado'!$AB$151:$BA$151,0)),0)+IFERROR(INDEX('Hoja de Trabajo para listado'!$BC$155:$CB$1048576,MATCH($A450,'Hoja de Trabajo para listado'!$BC$155:$BC$1048576,0),MATCH((CUADRO!Q$4&amp;$E450),'Hoja de Trabajo para listado'!$BC$151:$CB$151,0)),0)+IFERROR(INDEX('Hoja de Trabajo para listado'!$DE$153:$DG$274,MATCH($A450,'Hoja de Trabajo para listado'!$DE$153:$DE$1048576,0),MATCH((CUADRO!Q$4&amp;$E450),'Hoja de Trabajo para listado'!$DE$151:$DG$151,0)),0)+IFERROR(INDEX('Hoja de Trabajo para listado'!$CD$155:$DC$1048576,MATCH($A450,'Hoja de Trabajo para listado'!$CD$155:$CD$1048576,0),MATCH((CUADRO!Q$4&amp;$E450),'Hoja de Trabajo para listado'!$CD$151:$DC$151,0)),0)</f>
        <v>0</v>
      </c>
      <c r="R450" s="241">
        <f t="shared" ca="1" si="19"/>
        <v>0</v>
      </c>
      <c r="S450" s="247">
        <f ca="1">+R449+R450</f>
        <v>0</v>
      </c>
      <c r="T450" s="241">
        <f ca="1">+S450</f>
        <v>0</v>
      </c>
      <c r="U450" s="240">
        <f t="shared" si="20"/>
        <v>2</v>
      </c>
      <c r="V450" s="327" t="str">
        <f>+VLOOKUP(A450,bd_lista!$A$3:$E$592,5,FALSE)</f>
        <v>Gobiernos Autonomos Municipales</v>
      </c>
      <c r="W450" s="398"/>
      <c r="X450" s="240">
        <f>+VLOOKUP(A450,[4]Sheet1!$A$13:$D$744,4,FALSE)</f>
        <v>0</v>
      </c>
      <c r="Y450" s="240" t="e">
        <f>+VLOOKUP(X450,bd_lista!$A$3:$C$592,3,FALSE)</f>
        <v>#N/A</v>
      </c>
      <c r="Z450" s="288"/>
      <c r="AA450" s="289"/>
    </row>
    <row r="451" spans="1:27" customFormat="1" ht="15" hidden="1" customHeight="1">
      <c r="A451" s="32">
        <v>1106</v>
      </c>
      <c r="B451" s="393">
        <f>+A451</f>
        <v>1106</v>
      </c>
      <c r="C451" s="245" t="str">
        <f>+VLOOKUP(A451,bd_lista!$A$3:$C$592,3,FALSE)</f>
        <v>Gobierno Autónomo Municipal de Villa Zudañez (Tacopaya)</v>
      </c>
      <c r="D451" s="395" t="str">
        <f>+C451</f>
        <v>Gobierno Autónomo Municipal de Villa Zudañez (Tacopaya)</v>
      </c>
      <c r="E451" s="240" t="s">
        <v>1303</v>
      </c>
      <c r="F451" s="241">
        <f ca="1">+IFERROR(INDEX('Hoja de Trabajo para listado'!$A$155:$Z$1048576,MATCH($A451,'Hoja de Trabajo para listado'!$A$155:$A$1048576,0),MATCH((CUADRO!F$4&amp;$E451),'Hoja de Trabajo para listado'!$A$151:$Z$151,0)),0)+IFERROR(INDEX('Hoja de Trabajo para listado'!$AB$155:$BA$1048576,MATCH($A451,'Hoja de Trabajo para listado'!$AB$155:$AB$1048576,0),MATCH((CUADRO!F$4&amp;$E451),'Hoja de Trabajo para listado'!$AB$151:$BA$151,0)),0)+IFERROR(INDEX('Hoja de Trabajo para listado'!$BC$155:$CB$1048576,MATCH($A451,'Hoja de Trabajo para listado'!$BC$155:$BC$1048576,0),MATCH((CUADRO!F$4&amp;$E451),'Hoja de Trabajo para listado'!$BC$151:$CB$151,0)),0)+IFERROR(INDEX('Hoja de Trabajo para listado'!$DE$153:$DG$274,MATCH($A451,'Hoja de Trabajo para listado'!$DE$153:$DE$1048576,0),MATCH((CUADRO!F$4&amp;$E451),'Hoja de Trabajo para listado'!$DE$151:$DG$151,0)),0)+IFERROR(INDEX('Hoja de Trabajo para listado'!$CD$155:$DC$1048576,MATCH($A451,'Hoja de Trabajo para listado'!$CD$155:$CD$1048576,0),MATCH((CUADRO!F$4&amp;$E451),'Hoja de Trabajo para listado'!$CD$151:$DC$151,0)),0)</f>
        <v>0</v>
      </c>
      <c r="G451" s="241">
        <f ca="1">+IFERROR(INDEX('Hoja de Trabajo para listado'!$A$155:$Z$1048576,MATCH($A451,'Hoja de Trabajo para listado'!$A$155:$A$1048576,0),MATCH((CUADRO!G$4&amp;$E451),'Hoja de Trabajo para listado'!$A$151:$Z$151,0)),0)+IFERROR(INDEX('Hoja de Trabajo para listado'!$AB$155:$BA$1048576,MATCH($A451,'Hoja de Trabajo para listado'!$AB$155:$AB$1048576,0),MATCH((CUADRO!G$4&amp;$E451),'Hoja de Trabajo para listado'!$AB$151:$BA$151,0)),0)+IFERROR(INDEX('Hoja de Trabajo para listado'!$BC$155:$CB$1048576,MATCH($A451,'Hoja de Trabajo para listado'!$BC$155:$BC$1048576,0),MATCH((CUADRO!G$4&amp;$E451),'Hoja de Trabajo para listado'!$BC$151:$CB$151,0)),0)+IFERROR(INDEX('Hoja de Trabajo para listado'!$DE$153:$DG$274,MATCH($A451,'Hoja de Trabajo para listado'!$DE$153:$DE$1048576,0),MATCH((CUADRO!G$4&amp;$E451),'Hoja de Trabajo para listado'!$DE$151:$DG$151,0)),0)+IFERROR(INDEX('Hoja de Trabajo para listado'!$CD$155:$DC$1048576,MATCH($A451,'Hoja de Trabajo para listado'!$CD$155:$CD$1048576,0),MATCH((CUADRO!G$4&amp;$E451),'Hoja de Trabajo para listado'!$CD$151:$DC$151,0)),0)</f>
        <v>0</v>
      </c>
      <c r="H451" s="241">
        <f ca="1">+IFERROR(INDEX('Hoja de Trabajo para listado'!$A$155:$Z$1048576,MATCH($A451,'Hoja de Trabajo para listado'!$A$155:$A$1048576,0),MATCH((CUADRO!H$4&amp;$E451),'Hoja de Trabajo para listado'!$A$151:$Z$151,0)),0)+IFERROR(INDEX('Hoja de Trabajo para listado'!$AB$155:$BA$1048576,MATCH($A451,'Hoja de Trabajo para listado'!$AB$155:$AB$1048576,0),MATCH((CUADRO!H$4&amp;$E451),'Hoja de Trabajo para listado'!$AB$151:$BA$151,0)),0)+IFERROR(INDEX('Hoja de Trabajo para listado'!$BC$155:$CB$1048576,MATCH($A451,'Hoja de Trabajo para listado'!$BC$155:$BC$1048576,0),MATCH((CUADRO!H$4&amp;$E451),'Hoja de Trabajo para listado'!$BC$151:$CB$151,0)),0)+IFERROR(INDEX('Hoja de Trabajo para listado'!$DE$153:$DG$274,MATCH($A451,'Hoja de Trabajo para listado'!$DE$153:$DE$1048576,0),MATCH((CUADRO!H$4&amp;$E451),'Hoja de Trabajo para listado'!$DE$151:$DG$151,0)),0)+IFERROR(INDEX('Hoja de Trabajo para listado'!$CD$155:$DC$1048576,MATCH($A451,'Hoja de Trabajo para listado'!$CD$155:$CD$1048576,0),MATCH((CUADRO!H$4&amp;$E451),'Hoja de Trabajo para listado'!$CD$151:$DC$151,0)),0)</f>
        <v>0</v>
      </c>
      <c r="I451" s="241">
        <f ca="1">+IFERROR(INDEX('Hoja de Trabajo para listado'!$A$155:$Z$1048576,MATCH($A451,'Hoja de Trabajo para listado'!$A$155:$A$1048576,0),MATCH((CUADRO!I$4&amp;$E451),'Hoja de Trabajo para listado'!$A$151:$Z$151,0)),0)+IFERROR(INDEX('Hoja de Trabajo para listado'!$AB$155:$BA$1048576,MATCH($A451,'Hoja de Trabajo para listado'!$AB$155:$AB$1048576,0),MATCH((CUADRO!I$4&amp;$E451),'Hoja de Trabajo para listado'!$AB$151:$BA$151,0)),0)+IFERROR(INDEX('Hoja de Trabajo para listado'!$BC$155:$CB$1048576,MATCH($A451,'Hoja de Trabajo para listado'!$BC$155:$BC$1048576,0),MATCH((CUADRO!I$4&amp;$E451),'Hoja de Trabajo para listado'!$BC$151:$CB$151,0)),0)+IFERROR(INDEX('Hoja de Trabajo para listado'!$DE$153:$DG$274,MATCH($A451,'Hoja de Trabajo para listado'!$DE$153:$DE$1048576,0),MATCH((CUADRO!I$4&amp;$E451),'Hoja de Trabajo para listado'!$DE$151:$DG$151,0)),0)+IFERROR(INDEX('Hoja de Trabajo para listado'!$CD$155:$DC$1048576,MATCH($A451,'Hoja de Trabajo para listado'!$CD$155:$CD$1048576,0),MATCH((CUADRO!I$4&amp;$E451),'Hoja de Trabajo para listado'!$CD$151:$DC$151,0)),0)</f>
        <v>0</v>
      </c>
      <c r="J451" s="241">
        <f ca="1">+IFERROR(INDEX('Hoja de Trabajo para listado'!$A$155:$Z$1048576,MATCH($A451,'Hoja de Trabajo para listado'!$A$155:$A$1048576,0),MATCH((CUADRO!J$4&amp;$E451),'Hoja de Trabajo para listado'!$A$151:$Z$151,0)),0)+IFERROR(INDEX('Hoja de Trabajo para listado'!$AB$155:$BA$1048576,MATCH($A451,'Hoja de Trabajo para listado'!$AB$155:$AB$1048576,0),MATCH((CUADRO!J$4&amp;$E451),'Hoja de Trabajo para listado'!$AB$151:$BA$151,0)),0)+IFERROR(INDEX('Hoja de Trabajo para listado'!$BC$155:$CB$1048576,MATCH($A451,'Hoja de Trabajo para listado'!$BC$155:$BC$1048576,0),MATCH((CUADRO!J$4&amp;$E451),'Hoja de Trabajo para listado'!$BC$151:$CB$151,0)),0)+IFERROR(INDEX('Hoja de Trabajo para listado'!$DE$153:$DG$274,MATCH($A451,'Hoja de Trabajo para listado'!$DE$153:$DE$1048576,0),MATCH((CUADRO!J$4&amp;$E451),'Hoja de Trabajo para listado'!$DE$151:$DG$151,0)),0)+IFERROR(INDEX('Hoja de Trabajo para listado'!$CD$155:$DC$1048576,MATCH($A451,'Hoja de Trabajo para listado'!$CD$155:$CD$1048576,0),MATCH((CUADRO!J$4&amp;$E451),'Hoja de Trabajo para listado'!$CD$151:$DC$151,0)),0)</f>
        <v>0</v>
      </c>
      <c r="K451" s="241">
        <f ca="1">+IFERROR(INDEX('Hoja de Trabajo para listado'!$A$155:$Z$1048576,MATCH($A451,'Hoja de Trabajo para listado'!$A$155:$A$1048576,0),MATCH((CUADRO!K$4&amp;$E451),'Hoja de Trabajo para listado'!$A$151:$Z$151,0)),0)+IFERROR(INDEX('Hoja de Trabajo para listado'!$AB$155:$BA$1048576,MATCH($A451,'Hoja de Trabajo para listado'!$AB$155:$AB$1048576,0),MATCH((CUADRO!K$4&amp;$E451),'Hoja de Trabajo para listado'!$AB$151:$BA$151,0)),0)+IFERROR(INDEX('Hoja de Trabajo para listado'!$BC$155:$CB$1048576,MATCH($A451,'Hoja de Trabajo para listado'!$BC$155:$BC$1048576,0),MATCH((CUADRO!K$4&amp;$E451),'Hoja de Trabajo para listado'!$BC$151:$CB$151,0)),0)+IFERROR(INDEX('Hoja de Trabajo para listado'!$DE$153:$DG$274,MATCH($A451,'Hoja de Trabajo para listado'!$DE$153:$DE$1048576,0),MATCH((CUADRO!K$4&amp;$E451),'Hoja de Trabajo para listado'!$DE$151:$DG$151,0)),0)+IFERROR(INDEX('Hoja de Trabajo para listado'!$CD$155:$DC$1048576,MATCH($A451,'Hoja de Trabajo para listado'!$CD$155:$CD$1048576,0),MATCH((CUADRO!K$4&amp;$E451),'Hoja de Trabajo para listado'!$CD$151:$DC$151,0)),0)</f>
        <v>0</v>
      </c>
      <c r="L451" s="241">
        <f ca="1">+IFERROR(INDEX('Hoja de Trabajo para listado'!$A$155:$Z$1048576,MATCH($A451,'Hoja de Trabajo para listado'!$A$155:$A$1048576,0),MATCH((CUADRO!L$4&amp;$E451),'Hoja de Trabajo para listado'!$A$151:$Z$151,0)),0)+IFERROR(INDEX('Hoja de Trabajo para listado'!$AB$155:$BA$1048576,MATCH($A451,'Hoja de Trabajo para listado'!$AB$155:$AB$1048576,0),MATCH((CUADRO!L$4&amp;$E451),'Hoja de Trabajo para listado'!$AB$151:$BA$151,0)),0)+IFERROR(INDEX('Hoja de Trabajo para listado'!$BC$155:$CB$1048576,MATCH($A451,'Hoja de Trabajo para listado'!$BC$155:$BC$1048576,0),MATCH((CUADRO!L$4&amp;$E451),'Hoja de Trabajo para listado'!$BC$151:$CB$151,0)),0)+IFERROR(INDEX('Hoja de Trabajo para listado'!$DE$153:$DG$274,MATCH($A451,'Hoja de Trabajo para listado'!$DE$153:$DE$1048576,0),MATCH((CUADRO!L$4&amp;$E451),'Hoja de Trabajo para listado'!$DE$151:$DG$151,0)),0)+IFERROR(INDEX('Hoja de Trabajo para listado'!$CD$155:$DC$1048576,MATCH($A451,'Hoja de Trabajo para listado'!$CD$155:$CD$1048576,0),MATCH((CUADRO!L$4&amp;$E451),'Hoja de Trabajo para listado'!$CD$151:$DC$151,0)),0)</f>
        <v>0</v>
      </c>
      <c r="M451" s="241">
        <f ca="1">+IFERROR(INDEX('Hoja de Trabajo para listado'!$A$155:$Z$1048576,MATCH($A451,'Hoja de Trabajo para listado'!$A$155:$A$1048576,0),MATCH((CUADRO!M$4&amp;$E451),'Hoja de Trabajo para listado'!$A$151:$Z$151,0)),0)+IFERROR(INDEX('Hoja de Trabajo para listado'!$AB$155:$BA$1048576,MATCH($A451,'Hoja de Trabajo para listado'!$AB$155:$AB$1048576,0),MATCH((CUADRO!M$4&amp;$E451),'Hoja de Trabajo para listado'!$AB$151:$BA$151,0)),0)+IFERROR(INDEX('Hoja de Trabajo para listado'!$BC$155:$CB$1048576,MATCH($A451,'Hoja de Trabajo para listado'!$BC$155:$BC$1048576,0),MATCH((CUADRO!M$4&amp;$E451),'Hoja de Trabajo para listado'!$BC$151:$CB$151,0)),0)+IFERROR(INDEX('Hoja de Trabajo para listado'!$DE$153:$DG$274,MATCH($A451,'Hoja de Trabajo para listado'!$DE$153:$DE$1048576,0),MATCH((CUADRO!M$4&amp;$E451),'Hoja de Trabajo para listado'!$DE$151:$DG$151,0)),0)+IFERROR(INDEX('Hoja de Trabajo para listado'!$CD$155:$DC$1048576,MATCH($A451,'Hoja de Trabajo para listado'!$CD$155:$CD$1048576,0),MATCH((CUADRO!M$4&amp;$E451),'Hoja de Trabajo para listado'!$CD$151:$DC$151,0)),0)</f>
        <v>0</v>
      </c>
      <c r="N451" s="241">
        <f ca="1">+IFERROR(INDEX('Hoja de Trabajo para listado'!$A$155:$Z$1048576,MATCH($A451,'Hoja de Trabajo para listado'!$A$155:$A$1048576,0),MATCH((CUADRO!N$4&amp;$E451),'Hoja de Trabajo para listado'!$A$151:$Z$151,0)),0)+IFERROR(INDEX('Hoja de Trabajo para listado'!$AB$155:$BA$1048576,MATCH($A451,'Hoja de Trabajo para listado'!$AB$155:$AB$1048576,0),MATCH((CUADRO!N$4&amp;$E451),'Hoja de Trabajo para listado'!$AB$151:$BA$151,0)),0)+IFERROR(INDEX('Hoja de Trabajo para listado'!$BC$155:$CB$1048576,MATCH($A451,'Hoja de Trabajo para listado'!$BC$155:$BC$1048576,0),MATCH((CUADRO!N$4&amp;$E451),'Hoja de Trabajo para listado'!$BC$151:$CB$151,0)),0)+IFERROR(INDEX('Hoja de Trabajo para listado'!$DE$153:$DG$274,MATCH($A451,'Hoja de Trabajo para listado'!$DE$153:$DE$1048576,0),MATCH((CUADRO!N$4&amp;$E451),'Hoja de Trabajo para listado'!$DE$151:$DG$151,0)),0)+IFERROR(INDEX('Hoja de Trabajo para listado'!$CD$155:$DC$1048576,MATCH($A451,'Hoja de Trabajo para listado'!$CD$155:$CD$1048576,0),MATCH((CUADRO!N$4&amp;$E451),'Hoja de Trabajo para listado'!$CD$151:$DC$151,0)),0)</f>
        <v>0</v>
      </c>
      <c r="O451" s="241">
        <f ca="1">+IFERROR(INDEX('Hoja de Trabajo para listado'!$A$155:$Z$1048576,MATCH($A451,'Hoja de Trabajo para listado'!$A$155:$A$1048576,0),MATCH((CUADRO!O$4&amp;$E451),'Hoja de Trabajo para listado'!$A$151:$Z$151,0)),0)+IFERROR(INDEX('Hoja de Trabajo para listado'!$AB$155:$BA$1048576,MATCH($A451,'Hoja de Trabajo para listado'!$AB$155:$AB$1048576,0),MATCH((CUADRO!O$4&amp;$E451),'Hoja de Trabajo para listado'!$AB$151:$BA$151,0)),0)+IFERROR(INDEX('Hoja de Trabajo para listado'!$BC$155:$CB$1048576,MATCH($A451,'Hoja de Trabajo para listado'!$BC$155:$BC$1048576,0),MATCH((CUADRO!O$4&amp;$E451),'Hoja de Trabajo para listado'!$BC$151:$CB$151,0)),0)+IFERROR(INDEX('Hoja de Trabajo para listado'!$DE$153:$DG$274,MATCH($A451,'Hoja de Trabajo para listado'!$DE$153:$DE$1048576,0),MATCH((CUADRO!O$4&amp;$E451),'Hoja de Trabajo para listado'!$DE$151:$DG$151,0)),0)+IFERROR(INDEX('Hoja de Trabajo para listado'!$CD$155:$DC$1048576,MATCH($A451,'Hoja de Trabajo para listado'!$CD$155:$CD$1048576,0),MATCH((CUADRO!O$4&amp;$E451),'Hoja de Trabajo para listado'!$CD$151:$DC$151,0)),0)</f>
        <v>0</v>
      </c>
      <c r="P451" s="241">
        <f ca="1">+IFERROR(INDEX('Hoja de Trabajo para listado'!$A$155:$Z$1048576,MATCH($A451,'Hoja de Trabajo para listado'!$A$155:$A$1048576,0),MATCH((CUADRO!P$4&amp;$E451),'Hoja de Trabajo para listado'!$A$151:$Z$151,0)),0)+IFERROR(INDEX('Hoja de Trabajo para listado'!$AB$155:$BA$1048576,MATCH($A451,'Hoja de Trabajo para listado'!$AB$155:$AB$1048576,0),MATCH((CUADRO!P$4&amp;$E451),'Hoja de Trabajo para listado'!$AB$151:$BA$151,0)),0)+IFERROR(INDEX('Hoja de Trabajo para listado'!$BC$155:$CB$1048576,MATCH($A451,'Hoja de Trabajo para listado'!$BC$155:$BC$1048576,0),MATCH((CUADRO!P$4&amp;$E451),'Hoja de Trabajo para listado'!$BC$151:$CB$151,0)),0)+IFERROR(INDEX('Hoja de Trabajo para listado'!$DE$153:$DG$274,MATCH($A451,'Hoja de Trabajo para listado'!$DE$153:$DE$1048576,0),MATCH((CUADRO!P$4&amp;$E451),'Hoja de Trabajo para listado'!$DE$151:$DG$151,0)),0)+IFERROR(INDEX('Hoja de Trabajo para listado'!$CD$155:$DC$1048576,MATCH($A451,'Hoja de Trabajo para listado'!$CD$155:$CD$1048576,0),MATCH((CUADRO!P$4&amp;$E451),'Hoja de Trabajo para listado'!$CD$151:$DC$151,0)),0)</f>
        <v>0</v>
      </c>
      <c r="Q451" s="241">
        <f ca="1">+IFERROR(INDEX('Hoja de Trabajo para listado'!$A$155:$Z$1048576,MATCH($A451,'Hoja de Trabajo para listado'!$A$155:$A$1048576,0),MATCH((CUADRO!Q$4&amp;$E451),'Hoja de Trabajo para listado'!$A$151:$Z$151,0)),0)+IFERROR(INDEX('Hoja de Trabajo para listado'!$AB$155:$BA$1048576,MATCH($A451,'Hoja de Trabajo para listado'!$AB$155:$AB$1048576,0),MATCH((CUADRO!Q$4&amp;$E451),'Hoja de Trabajo para listado'!$AB$151:$BA$151,0)),0)+IFERROR(INDEX('Hoja de Trabajo para listado'!$BC$155:$CB$1048576,MATCH($A451,'Hoja de Trabajo para listado'!$BC$155:$BC$1048576,0),MATCH((CUADRO!Q$4&amp;$E451),'Hoja de Trabajo para listado'!$BC$151:$CB$151,0)),0)+IFERROR(INDEX('Hoja de Trabajo para listado'!$DE$153:$DG$274,MATCH($A451,'Hoja de Trabajo para listado'!$DE$153:$DE$1048576,0),MATCH((CUADRO!Q$4&amp;$E451),'Hoja de Trabajo para listado'!$DE$151:$DG$151,0)),0)+IFERROR(INDEX('Hoja de Trabajo para listado'!$CD$155:$DC$1048576,MATCH($A451,'Hoja de Trabajo para listado'!$CD$155:$CD$1048576,0),MATCH((CUADRO!Q$4&amp;$E451),'Hoja de Trabajo para listado'!$CD$151:$DC$151,0)),0)</f>
        <v>0</v>
      </c>
      <c r="R451" s="241">
        <f t="shared" ca="1" si="19"/>
        <v>0</v>
      </c>
      <c r="S451" s="247"/>
      <c r="T451" s="241">
        <f ca="1">+T452</f>
        <v>0</v>
      </c>
      <c r="U451" s="240">
        <f t="shared" si="20"/>
        <v>1</v>
      </c>
      <c r="V451" s="327" t="str">
        <f>+VLOOKUP(A451,bd_lista!$A$3:$E$592,5,FALSE)</f>
        <v>Gobiernos Autonomos Municipales</v>
      </c>
      <c r="W451" s="397" t="str">
        <f>+V451</f>
        <v>Gobiernos Autonomos Municipales</v>
      </c>
      <c r="X451" s="240">
        <f>+VLOOKUP(A451,[4]Sheet1!$A$13:$D$744,4,FALSE)</f>
        <v>0</v>
      </c>
      <c r="Y451" s="240" t="e">
        <f>+VLOOKUP(X451,bd_lista!$A$3:$C$592,3,FALSE)</f>
        <v>#N/A</v>
      </c>
      <c r="Z451" s="290">
        <f>+X451</f>
        <v>0</v>
      </c>
      <c r="AA451" s="291" t="e">
        <f>+Y451</f>
        <v>#N/A</v>
      </c>
    </row>
    <row r="452" spans="1:27" customFormat="1" ht="15" hidden="1" customHeight="1">
      <c r="A452" s="32">
        <v>1106</v>
      </c>
      <c r="B452" s="394"/>
      <c r="C452" s="245" t="str">
        <f>+VLOOKUP(A452,bd_lista!$A$3:$C$592,3,FALSE)</f>
        <v>Gobierno Autónomo Municipal de Villa Zudañez (Tacopaya)</v>
      </c>
      <c r="D452" s="396"/>
      <c r="E452" s="242" t="s">
        <v>1304</v>
      </c>
      <c r="F452" s="241">
        <f ca="1">+IFERROR(INDEX('Hoja de Trabajo para listado'!$A$155:$Z$1048576,MATCH($A452,'Hoja de Trabajo para listado'!$A$155:$A$1048576,0),MATCH((CUADRO!F$4&amp;$E452),'Hoja de Trabajo para listado'!$A$151:$Z$151,0)),0)+IFERROR(INDEX('Hoja de Trabajo para listado'!$AB$155:$BA$1048576,MATCH($A452,'Hoja de Trabajo para listado'!$AB$155:$AB$1048576,0),MATCH((CUADRO!F$4&amp;$E452),'Hoja de Trabajo para listado'!$AB$151:$BA$151,0)),0)+IFERROR(INDEX('Hoja de Trabajo para listado'!$BC$155:$CB$1048576,MATCH($A452,'Hoja de Trabajo para listado'!$BC$155:$BC$1048576,0),MATCH((CUADRO!F$4&amp;$E452),'Hoja de Trabajo para listado'!$BC$151:$CB$151,0)),0)+IFERROR(INDEX('Hoja de Trabajo para listado'!$DE$153:$DG$274,MATCH($A452,'Hoja de Trabajo para listado'!$DE$153:$DE$1048576,0),MATCH((CUADRO!F$4&amp;$E452),'Hoja de Trabajo para listado'!$DE$151:$DG$151,0)),0)+IFERROR(INDEX('Hoja de Trabajo para listado'!$CD$155:$DC$1048576,MATCH($A452,'Hoja de Trabajo para listado'!$CD$155:$CD$1048576,0),MATCH((CUADRO!F$4&amp;$E452),'Hoja de Trabajo para listado'!$CD$151:$DC$151,0)),0)</f>
        <v>0</v>
      </c>
      <c r="G452" s="241">
        <f ca="1">+IFERROR(INDEX('Hoja de Trabajo para listado'!$A$155:$Z$1048576,MATCH($A452,'Hoja de Trabajo para listado'!$A$155:$A$1048576,0),MATCH((CUADRO!G$4&amp;$E452),'Hoja de Trabajo para listado'!$A$151:$Z$151,0)),0)+IFERROR(INDEX('Hoja de Trabajo para listado'!$AB$155:$BA$1048576,MATCH($A452,'Hoja de Trabajo para listado'!$AB$155:$AB$1048576,0),MATCH((CUADRO!G$4&amp;$E452),'Hoja de Trabajo para listado'!$AB$151:$BA$151,0)),0)+IFERROR(INDEX('Hoja de Trabajo para listado'!$BC$155:$CB$1048576,MATCH($A452,'Hoja de Trabajo para listado'!$BC$155:$BC$1048576,0),MATCH((CUADRO!G$4&amp;$E452),'Hoja de Trabajo para listado'!$BC$151:$CB$151,0)),0)+IFERROR(INDEX('Hoja de Trabajo para listado'!$DE$153:$DG$274,MATCH($A452,'Hoja de Trabajo para listado'!$DE$153:$DE$1048576,0),MATCH((CUADRO!G$4&amp;$E452),'Hoja de Trabajo para listado'!$DE$151:$DG$151,0)),0)+IFERROR(INDEX('Hoja de Trabajo para listado'!$CD$155:$DC$1048576,MATCH($A452,'Hoja de Trabajo para listado'!$CD$155:$CD$1048576,0),MATCH((CUADRO!G$4&amp;$E452),'Hoja de Trabajo para listado'!$CD$151:$DC$151,0)),0)</f>
        <v>0</v>
      </c>
      <c r="H452" s="241">
        <f ca="1">+IFERROR(INDEX('Hoja de Trabajo para listado'!$A$155:$Z$1048576,MATCH($A452,'Hoja de Trabajo para listado'!$A$155:$A$1048576,0),MATCH((CUADRO!H$4&amp;$E452),'Hoja de Trabajo para listado'!$A$151:$Z$151,0)),0)+IFERROR(INDEX('Hoja de Trabajo para listado'!$AB$155:$BA$1048576,MATCH($A452,'Hoja de Trabajo para listado'!$AB$155:$AB$1048576,0),MATCH((CUADRO!H$4&amp;$E452),'Hoja de Trabajo para listado'!$AB$151:$BA$151,0)),0)+IFERROR(INDEX('Hoja de Trabajo para listado'!$BC$155:$CB$1048576,MATCH($A452,'Hoja de Trabajo para listado'!$BC$155:$BC$1048576,0),MATCH((CUADRO!H$4&amp;$E452),'Hoja de Trabajo para listado'!$BC$151:$CB$151,0)),0)+IFERROR(INDEX('Hoja de Trabajo para listado'!$DE$153:$DG$274,MATCH($A452,'Hoja de Trabajo para listado'!$DE$153:$DE$1048576,0),MATCH((CUADRO!H$4&amp;$E452),'Hoja de Trabajo para listado'!$DE$151:$DG$151,0)),0)+IFERROR(INDEX('Hoja de Trabajo para listado'!$CD$155:$DC$1048576,MATCH($A452,'Hoja de Trabajo para listado'!$CD$155:$CD$1048576,0),MATCH((CUADRO!H$4&amp;$E452),'Hoja de Trabajo para listado'!$CD$151:$DC$151,0)),0)</f>
        <v>0</v>
      </c>
      <c r="I452" s="241">
        <f ca="1">+IFERROR(INDEX('Hoja de Trabajo para listado'!$A$155:$Z$1048576,MATCH($A452,'Hoja de Trabajo para listado'!$A$155:$A$1048576,0),MATCH((CUADRO!I$4&amp;$E452),'Hoja de Trabajo para listado'!$A$151:$Z$151,0)),0)+IFERROR(INDEX('Hoja de Trabajo para listado'!$AB$155:$BA$1048576,MATCH($A452,'Hoja de Trabajo para listado'!$AB$155:$AB$1048576,0),MATCH((CUADRO!I$4&amp;$E452),'Hoja de Trabajo para listado'!$AB$151:$BA$151,0)),0)+IFERROR(INDEX('Hoja de Trabajo para listado'!$BC$155:$CB$1048576,MATCH($A452,'Hoja de Trabajo para listado'!$BC$155:$BC$1048576,0),MATCH((CUADRO!I$4&amp;$E452),'Hoja de Trabajo para listado'!$BC$151:$CB$151,0)),0)+IFERROR(INDEX('Hoja de Trabajo para listado'!$DE$153:$DG$274,MATCH($A452,'Hoja de Trabajo para listado'!$DE$153:$DE$1048576,0),MATCH((CUADRO!I$4&amp;$E452),'Hoja de Trabajo para listado'!$DE$151:$DG$151,0)),0)+IFERROR(INDEX('Hoja de Trabajo para listado'!$CD$155:$DC$1048576,MATCH($A452,'Hoja de Trabajo para listado'!$CD$155:$CD$1048576,0),MATCH((CUADRO!I$4&amp;$E452),'Hoja de Trabajo para listado'!$CD$151:$DC$151,0)),0)</f>
        <v>0</v>
      </c>
      <c r="J452" s="241">
        <f ca="1">+IFERROR(INDEX('Hoja de Trabajo para listado'!$A$155:$Z$1048576,MATCH($A452,'Hoja de Trabajo para listado'!$A$155:$A$1048576,0),MATCH((CUADRO!J$4&amp;$E452),'Hoja de Trabajo para listado'!$A$151:$Z$151,0)),0)+IFERROR(INDEX('Hoja de Trabajo para listado'!$AB$155:$BA$1048576,MATCH($A452,'Hoja de Trabajo para listado'!$AB$155:$AB$1048576,0),MATCH((CUADRO!J$4&amp;$E452),'Hoja de Trabajo para listado'!$AB$151:$BA$151,0)),0)+IFERROR(INDEX('Hoja de Trabajo para listado'!$BC$155:$CB$1048576,MATCH($A452,'Hoja de Trabajo para listado'!$BC$155:$BC$1048576,0),MATCH((CUADRO!J$4&amp;$E452),'Hoja de Trabajo para listado'!$BC$151:$CB$151,0)),0)+IFERROR(INDEX('Hoja de Trabajo para listado'!$DE$153:$DG$274,MATCH($A452,'Hoja de Trabajo para listado'!$DE$153:$DE$1048576,0),MATCH((CUADRO!J$4&amp;$E452),'Hoja de Trabajo para listado'!$DE$151:$DG$151,0)),0)+IFERROR(INDEX('Hoja de Trabajo para listado'!$CD$155:$DC$1048576,MATCH($A452,'Hoja de Trabajo para listado'!$CD$155:$CD$1048576,0),MATCH((CUADRO!J$4&amp;$E452),'Hoja de Trabajo para listado'!$CD$151:$DC$151,0)),0)</f>
        <v>0</v>
      </c>
      <c r="K452" s="241">
        <f ca="1">+IFERROR(INDEX('Hoja de Trabajo para listado'!$A$155:$Z$1048576,MATCH($A452,'Hoja de Trabajo para listado'!$A$155:$A$1048576,0),MATCH((CUADRO!K$4&amp;$E452),'Hoja de Trabajo para listado'!$A$151:$Z$151,0)),0)+IFERROR(INDEX('Hoja de Trabajo para listado'!$AB$155:$BA$1048576,MATCH($A452,'Hoja de Trabajo para listado'!$AB$155:$AB$1048576,0),MATCH((CUADRO!K$4&amp;$E452),'Hoja de Trabajo para listado'!$AB$151:$BA$151,0)),0)+IFERROR(INDEX('Hoja de Trabajo para listado'!$BC$155:$CB$1048576,MATCH($A452,'Hoja de Trabajo para listado'!$BC$155:$BC$1048576,0),MATCH((CUADRO!K$4&amp;$E452),'Hoja de Trabajo para listado'!$BC$151:$CB$151,0)),0)+IFERROR(INDEX('Hoja de Trabajo para listado'!$DE$153:$DG$274,MATCH($A452,'Hoja de Trabajo para listado'!$DE$153:$DE$1048576,0),MATCH((CUADRO!K$4&amp;$E452),'Hoja de Trabajo para listado'!$DE$151:$DG$151,0)),0)+IFERROR(INDEX('Hoja de Trabajo para listado'!$CD$155:$DC$1048576,MATCH($A452,'Hoja de Trabajo para listado'!$CD$155:$CD$1048576,0),MATCH((CUADRO!K$4&amp;$E452),'Hoja de Trabajo para listado'!$CD$151:$DC$151,0)),0)</f>
        <v>0</v>
      </c>
      <c r="L452" s="241">
        <f ca="1">+IFERROR(INDEX('Hoja de Trabajo para listado'!$A$155:$Z$1048576,MATCH($A452,'Hoja de Trabajo para listado'!$A$155:$A$1048576,0),MATCH((CUADRO!L$4&amp;$E452),'Hoja de Trabajo para listado'!$A$151:$Z$151,0)),0)+IFERROR(INDEX('Hoja de Trabajo para listado'!$AB$155:$BA$1048576,MATCH($A452,'Hoja de Trabajo para listado'!$AB$155:$AB$1048576,0),MATCH((CUADRO!L$4&amp;$E452),'Hoja de Trabajo para listado'!$AB$151:$BA$151,0)),0)+IFERROR(INDEX('Hoja de Trabajo para listado'!$BC$155:$CB$1048576,MATCH($A452,'Hoja de Trabajo para listado'!$BC$155:$BC$1048576,0),MATCH((CUADRO!L$4&amp;$E452),'Hoja de Trabajo para listado'!$BC$151:$CB$151,0)),0)+IFERROR(INDEX('Hoja de Trabajo para listado'!$DE$153:$DG$274,MATCH($A452,'Hoja de Trabajo para listado'!$DE$153:$DE$1048576,0),MATCH((CUADRO!L$4&amp;$E452),'Hoja de Trabajo para listado'!$DE$151:$DG$151,0)),0)+IFERROR(INDEX('Hoja de Trabajo para listado'!$CD$155:$DC$1048576,MATCH($A452,'Hoja de Trabajo para listado'!$CD$155:$CD$1048576,0),MATCH((CUADRO!L$4&amp;$E452),'Hoja de Trabajo para listado'!$CD$151:$DC$151,0)),0)</f>
        <v>0</v>
      </c>
      <c r="M452" s="241">
        <f ca="1">+IFERROR(INDEX('Hoja de Trabajo para listado'!$A$155:$Z$1048576,MATCH($A452,'Hoja de Trabajo para listado'!$A$155:$A$1048576,0),MATCH((CUADRO!M$4&amp;$E452),'Hoja de Trabajo para listado'!$A$151:$Z$151,0)),0)+IFERROR(INDEX('Hoja de Trabajo para listado'!$AB$155:$BA$1048576,MATCH($A452,'Hoja de Trabajo para listado'!$AB$155:$AB$1048576,0),MATCH((CUADRO!M$4&amp;$E452),'Hoja de Trabajo para listado'!$AB$151:$BA$151,0)),0)+IFERROR(INDEX('Hoja de Trabajo para listado'!$BC$155:$CB$1048576,MATCH($A452,'Hoja de Trabajo para listado'!$BC$155:$BC$1048576,0),MATCH((CUADRO!M$4&amp;$E452),'Hoja de Trabajo para listado'!$BC$151:$CB$151,0)),0)+IFERROR(INDEX('Hoja de Trabajo para listado'!$DE$153:$DG$274,MATCH($A452,'Hoja de Trabajo para listado'!$DE$153:$DE$1048576,0),MATCH((CUADRO!M$4&amp;$E452),'Hoja de Trabajo para listado'!$DE$151:$DG$151,0)),0)+IFERROR(INDEX('Hoja de Trabajo para listado'!$CD$155:$DC$1048576,MATCH($A452,'Hoja de Trabajo para listado'!$CD$155:$CD$1048576,0),MATCH((CUADRO!M$4&amp;$E452),'Hoja de Trabajo para listado'!$CD$151:$DC$151,0)),0)</f>
        <v>0</v>
      </c>
      <c r="N452" s="241">
        <f ca="1">+IFERROR(INDEX('Hoja de Trabajo para listado'!$A$155:$Z$1048576,MATCH($A452,'Hoja de Trabajo para listado'!$A$155:$A$1048576,0),MATCH((CUADRO!N$4&amp;$E452),'Hoja de Trabajo para listado'!$A$151:$Z$151,0)),0)+IFERROR(INDEX('Hoja de Trabajo para listado'!$AB$155:$BA$1048576,MATCH($A452,'Hoja de Trabajo para listado'!$AB$155:$AB$1048576,0),MATCH((CUADRO!N$4&amp;$E452),'Hoja de Trabajo para listado'!$AB$151:$BA$151,0)),0)+IFERROR(INDEX('Hoja de Trabajo para listado'!$BC$155:$CB$1048576,MATCH($A452,'Hoja de Trabajo para listado'!$BC$155:$BC$1048576,0),MATCH((CUADRO!N$4&amp;$E452),'Hoja de Trabajo para listado'!$BC$151:$CB$151,0)),0)+IFERROR(INDEX('Hoja de Trabajo para listado'!$DE$153:$DG$274,MATCH($A452,'Hoja de Trabajo para listado'!$DE$153:$DE$1048576,0),MATCH((CUADRO!N$4&amp;$E452),'Hoja de Trabajo para listado'!$DE$151:$DG$151,0)),0)+IFERROR(INDEX('Hoja de Trabajo para listado'!$CD$155:$DC$1048576,MATCH($A452,'Hoja de Trabajo para listado'!$CD$155:$CD$1048576,0),MATCH((CUADRO!N$4&amp;$E452),'Hoja de Trabajo para listado'!$CD$151:$DC$151,0)),0)</f>
        <v>0</v>
      </c>
      <c r="O452" s="241">
        <f ca="1">+IFERROR(INDEX('Hoja de Trabajo para listado'!$A$155:$Z$1048576,MATCH($A452,'Hoja de Trabajo para listado'!$A$155:$A$1048576,0),MATCH((CUADRO!O$4&amp;$E452),'Hoja de Trabajo para listado'!$A$151:$Z$151,0)),0)+IFERROR(INDEX('Hoja de Trabajo para listado'!$AB$155:$BA$1048576,MATCH($A452,'Hoja de Trabajo para listado'!$AB$155:$AB$1048576,0),MATCH((CUADRO!O$4&amp;$E452),'Hoja de Trabajo para listado'!$AB$151:$BA$151,0)),0)+IFERROR(INDEX('Hoja de Trabajo para listado'!$BC$155:$CB$1048576,MATCH($A452,'Hoja de Trabajo para listado'!$BC$155:$BC$1048576,0),MATCH((CUADRO!O$4&amp;$E452),'Hoja de Trabajo para listado'!$BC$151:$CB$151,0)),0)+IFERROR(INDEX('Hoja de Trabajo para listado'!$DE$153:$DG$274,MATCH($A452,'Hoja de Trabajo para listado'!$DE$153:$DE$1048576,0),MATCH((CUADRO!O$4&amp;$E452),'Hoja de Trabajo para listado'!$DE$151:$DG$151,0)),0)+IFERROR(INDEX('Hoja de Trabajo para listado'!$CD$155:$DC$1048576,MATCH($A452,'Hoja de Trabajo para listado'!$CD$155:$CD$1048576,0),MATCH((CUADRO!O$4&amp;$E452),'Hoja de Trabajo para listado'!$CD$151:$DC$151,0)),0)</f>
        <v>0</v>
      </c>
      <c r="P452" s="241">
        <f ca="1">+IFERROR(INDEX('Hoja de Trabajo para listado'!$A$155:$Z$1048576,MATCH($A452,'Hoja de Trabajo para listado'!$A$155:$A$1048576,0),MATCH((CUADRO!P$4&amp;$E452),'Hoja de Trabajo para listado'!$A$151:$Z$151,0)),0)+IFERROR(INDEX('Hoja de Trabajo para listado'!$AB$155:$BA$1048576,MATCH($A452,'Hoja de Trabajo para listado'!$AB$155:$AB$1048576,0),MATCH((CUADRO!P$4&amp;$E452),'Hoja de Trabajo para listado'!$AB$151:$BA$151,0)),0)+IFERROR(INDEX('Hoja de Trabajo para listado'!$BC$155:$CB$1048576,MATCH($A452,'Hoja de Trabajo para listado'!$BC$155:$BC$1048576,0),MATCH((CUADRO!P$4&amp;$E452),'Hoja de Trabajo para listado'!$BC$151:$CB$151,0)),0)+IFERROR(INDEX('Hoja de Trabajo para listado'!$DE$153:$DG$274,MATCH($A452,'Hoja de Trabajo para listado'!$DE$153:$DE$1048576,0),MATCH((CUADRO!P$4&amp;$E452),'Hoja de Trabajo para listado'!$DE$151:$DG$151,0)),0)+IFERROR(INDEX('Hoja de Trabajo para listado'!$CD$155:$DC$1048576,MATCH($A452,'Hoja de Trabajo para listado'!$CD$155:$CD$1048576,0),MATCH((CUADRO!P$4&amp;$E452),'Hoja de Trabajo para listado'!$CD$151:$DC$151,0)),0)</f>
        <v>0</v>
      </c>
      <c r="Q452" s="241">
        <f ca="1">+IFERROR(INDEX('Hoja de Trabajo para listado'!$A$155:$Z$1048576,MATCH($A452,'Hoja de Trabajo para listado'!$A$155:$A$1048576,0),MATCH((CUADRO!Q$4&amp;$E452),'Hoja de Trabajo para listado'!$A$151:$Z$151,0)),0)+IFERROR(INDEX('Hoja de Trabajo para listado'!$AB$155:$BA$1048576,MATCH($A452,'Hoja de Trabajo para listado'!$AB$155:$AB$1048576,0),MATCH((CUADRO!Q$4&amp;$E452),'Hoja de Trabajo para listado'!$AB$151:$BA$151,0)),0)+IFERROR(INDEX('Hoja de Trabajo para listado'!$BC$155:$CB$1048576,MATCH($A452,'Hoja de Trabajo para listado'!$BC$155:$BC$1048576,0),MATCH((CUADRO!Q$4&amp;$E452),'Hoja de Trabajo para listado'!$BC$151:$CB$151,0)),0)+IFERROR(INDEX('Hoja de Trabajo para listado'!$DE$153:$DG$274,MATCH($A452,'Hoja de Trabajo para listado'!$DE$153:$DE$1048576,0),MATCH((CUADRO!Q$4&amp;$E452),'Hoja de Trabajo para listado'!$DE$151:$DG$151,0)),0)+IFERROR(INDEX('Hoja de Trabajo para listado'!$CD$155:$DC$1048576,MATCH($A452,'Hoja de Trabajo para listado'!$CD$155:$CD$1048576,0),MATCH((CUADRO!Q$4&amp;$E452),'Hoja de Trabajo para listado'!$CD$151:$DC$151,0)),0)</f>
        <v>0</v>
      </c>
      <c r="R452" s="241">
        <f t="shared" ca="1" si="19"/>
        <v>0</v>
      </c>
      <c r="S452" s="247">
        <f ca="1">+R451+R452</f>
        <v>0</v>
      </c>
      <c r="T452" s="241">
        <f ca="1">+S452</f>
        <v>0</v>
      </c>
      <c r="U452" s="240">
        <f t="shared" si="20"/>
        <v>2</v>
      </c>
      <c r="V452" s="327" t="str">
        <f>+VLOOKUP(A452,bd_lista!$A$3:$E$592,5,FALSE)</f>
        <v>Gobiernos Autonomos Municipales</v>
      </c>
      <c r="W452" s="398"/>
      <c r="X452" s="240">
        <f>+VLOOKUP(A452,[4]Sheet1!$A$13:$D$744,4,FALSE)</f>
        <v>0</v>
      </c>
      <c r="Y452" s="240" t="e">
        <f>+VLOOKUP(X452,bd_lista!$A$3:$C$592,3,FALSE)</f>
        <v>#N/A</v>
      </c>
      <c r="Z452" s="288"/>
      <c r="AA452" s="289"/>
    </row>
    <row r="453" spans="1:27" customFormat="1" ht="15" hidden="1" customHeight="1">
      <c r="A453" s="32">
        <v>1107</v>
      </c>
      <c r="B453" s="393">
        <f>+A453</f>
        <v>1107</v>
      </c>
      <c r="C453" s="245" t="str">
        <f>+VLOOKUP(A453,bd_lista!$A$3:$C$592,3,FALSE)</f>
        <v>Gobierno Autónomo Municipal de Presto</v>
      </c>
      <c r="D453" s="395" t="str">
        <f>+C453</f>
        <v>Gobierno Autónomo Municipal de Presto</v>
      </c>
      <c r="E453" s="240" t="s">
        <v>1303</v>
      </c>
      <c r="F453" s="241">
        <f ca="1">+IFERROR(INDEX('Hoja de Trabajo para listado'!$A$155:$Z$1048576,MATCH($A453,'Hoja de Trabajo para listado'!$A$155:$A$1048576,0),MATCH((CUADRO!F$4&amp;$E453),'Hoja de Trabajo para listado'!$A$151:$Z$151,0)),0)+IFERROR(INDEX('Hoja de Trabajo para listado'!$AB$155:$BA$1048576,MATCH($A453,'Hoja de Trabajo para listado'!$AB$155:$AB$1048576,0),MATCH((CUADRO!F$4&amp;$E453),'Hoja de Trabajo para listado'!$AB$151:$BA$151,0)),0)+IFERROR(INDEX('Hoja de Trabajo para listado'!$BC$155:$CB$1048576,MATCH($A453,'Hoja de Trabajo para listado'!$BC$155:$BC$1048576,0),MATCH((CUADRO!F$4&amp;$E453),'Hoja de Trabajo para listado'!$BC$151:$CB$151,0)),0)+IFERROR(INDEX('Hoja de Trabajo para listado'!$DE$153:$DG$274,MATCH($A453,'Hoja de Trabajo para listado'!$DE$153:$DE$1048576,0),MATCH((CUADRO!F$4&amp;$E453),'Hoja de Trabajo para listado'!$DE$151:$DG$151,0)),0)+IFERROR(INDEX('Hoja de Trabajo para listado'!$CD$155:$DC$1048576,MATCH($A453,'Hoja de Trabajo para listado'!$CD$155:$CD$1048576,0),MATCH((CUADRO!F$4&amp;$E453),'Hoja de Trabajo para listado'!$CD$151:$DC$151,0)),0)</f>
        <v>0</v>
      </c>
      <c r="G453" s="241">
        <f ca="1">+IFERROR(INDEX('Hoja de Trabajo para listado'!$A$155:$Z$1048576,MATCH($A453,'Hoja de Trabajo para listado'!$A$155:$A$1048576,0),MATCH((CUADRO!G$4&amp;$E453),'Hoja de Trabajo para listado'!$A$151:$Z$151,0)),0)+IFERROR(INDEX('Hoja de Trabajo para listado'!$AB$155:$BA$1048576,MATCH($A453,'Hoja de Trabajo para listado'!$AB$155:$AB$1048576,0),MATCH((CUADRO!G$4&amp;$E453),'Hoja de Trabajo para listado'!$AB$151:$BA$151,0)),0)+IFERROR(INDEX('Hoja de Trabajo para listado'!$BC$155:$CB$1048576,MATCH($A453,'Hoja de Trabajo para listado'!$BC$155:$BC$1048576,0),MATCH((CUADRO!G$4&amp;$E453),'Hoja de Trabajo para listado'!$BC$151:$CB$151,0)),0)+IFERROR(INDEX('Hoja de Trabajo para listado'!$DE$153:$DG$274,MATCH($A453,'Hoja de Trabajo para listado'!$DE$153:$DE$1048576,0),MATCH((CUADRO!G$4&amp;$E453),'Hoja de Trabajo para listado'!$DE$151:$DG$151,0)),0)+IFERROR(INDEX('Hoja de Trabajo para listado'!$CD$155:$DC$1048576,MATCH($A453,'Hoja de Trabajo para listado'!$CD$155:$CD$1048576,0),MATCH((CUADRO!G$4&amp;$E453),'Hoja de Trabajo para listado'!$CD$151:$DC$151,0)),0)</f>
        <v>0</v>
      </c>
      <c r="H453" s="241">
        <f ca="1">+IFERROR(INDEX('Hoja de Trabajo para listado'!$A$155:$Z$1048576,MATCH($A453,'Hoja de Trabajo para listado'!$A$155:$A$1048576,0),MATCH((CUADRO!H$4&amp;$E453),'Hoja de Trabajo para listado'!$A$151:$Z$151,0)),0)+IFERROR(INDEX('Hoja de Trabajo para listado'!$AB$155:$BA$1048576,MATCH($A453,'Hoja de Trabajo para listado'!$AB$155:$AB$1048576,0),MATCH((CUADRO!H$4&amp;$E453),'Hoja de Trabajo para listado'!$AB$151:$BA$151,0)),0)+IFERROR(INDEX('Hoja de Trabajo para listado'!$BC$155:$CB$1048576,MATCH($A453,'Hoja de Trabajo para listado'!$BC$155:$BC$1048576,0),MATCH((CUADRO!H$4&amp;$E453),'Hoja de Trabajo para listado'!$BC$151:$CB$151,0)),0)+IFERROR(INDEX('Hoja de Trabajo para listado'!$DE$153:$DG$274,MATCH($A453,'Hoja de Trabajo para listado'!$DE$153:$DE$1048576,0),MATCH((CUADRO!H$4&amp;$E453),'Hoja de Trabajo para listado'!$DE$151:$DG$151,0)),0)+IFERROR(INDEX('Hoja de Trabajo para listado'!$CD$155:$DC$1048576,MATCH($A453,'Hoja de Trabajo para listado'!$CD$155:$CD$1048576,0),MATCH((CUADRO!H$4&amp;$E453),'Hoja de Trabajo para listado'!$CD$151:$DC$151,0)),0)</f>
        <v>0</v>
      </c>
      <c r="I453" s="241">
        <f ca="1">+IFERROR(INDEX('Hoja de Trabajo para listado'!$A$155:$Z$1048576,MATCH($A453,'Hoja de Trabajo para listado'!$A$155:$A$1048576,0),MATCH((CUADRO!I$4&amp;$E453),'Hoja de Trabajo para listado'!$A$151:$Z$151,0)),0)+IFERROR(INDEX('Hoja de Trabajo para listado'!$AB$155:$BA$1048576,MATCH($A453,'Hoja de Trabajo para listado'!$AB$155:$AB$1048576,0),MATCH((CUADRO!I$4&amp;$E453),'Hoja de Trabajo para listado'!$AB$151:$BA$151,0)),0)+IFERROR(INDEX('Hoja de Trabajo para listado'!$BC$155:$CB$1048576,MATCH($A453,'Hoja de Trabajo para listado'!$BC$155:$BC$1048576,0),MATCH((CUADRO!I$4&amp;$E453),'Hoja de Trabajo para listado'!$BC$151:$CB$151,0)),0)+IFERROR(INDEX('Hoja de Trabajo para listado'!$DE$153:$DG$274,MATCH($A453,'Hoja de Trabajo para listado'!$DE$153:$DE$1048576,0),MATCH((CUADRO!I$4&amp;$E453),'Hoja de Trabajo para listado'!$DE$151:$DG$151,0)),0)+IFERROR(INDEX('Hoja de Trabajo para listado'!$CD$155:$DC$1048576,MATCH($A453,'Hoja de Trabajo para listado'!$CD$155:$CD$1048576,0),MATCH((CUADRO!I$4&amp;$E453),'Hoja de Trabajo para listado'!$CD$151:$DC$151,0)),0)</f>
        <v>0</v>
      </c>
      <c r="J453" s="241">
        <f ca="1">+IFERROR(INDEX('Hoja de Trabajo para listado'!$A$155:$Z$1048576,MATCH($A453,'Hoja de Trabajo para listado'!$A$155:$A$1048576,0),MATCH((CUADRO!J$4&amp;$E453),'Hoja de Trabajo para listado'!$A$151:$Z$151,0)),0)+IFERROR(INDEX('Hoja de Trabajo para listado'!$AB$155:$BA$1048576,MATCH($A453,'Hoja de Trabajo para listado'!$AB$155:$AB$1048576,0),MATCH((CUADRO!J$4&amp;$E453),'Hoja de Trabajo para listado'!$AB$151:$BA$151,0)),0)+IFERROR(INDEX('Hoja de Trabajo para listado'!$BC$155:$CB$1048576,MATCH($A453,'Hoja de Trabajo para listado'!$BC$155:$BC$1048576,0),MATCH((CUADRO!J$4&amp;$E453),'Hoja de Trabajo para listado'!$BC$151:$CB$151,0)),0)+IFERROR(INDEX('Hoja de Trabajo para listado'!$DE$153:$DG$274,MATCH($A453,'Hoja de Trabajo para listado'!$DE$153:$DE$1048576,0),MATCH((CUADRO!J$4&amp;$E453),'Hoja de Trabajo para listado'!$DE$151:$DG$151,0)),0)+IFERROR(INDEX('Hoja de Trabajo para listado'!$CD$155:$DC$1048576,MATCH($A453,'Hoja de Trabajo para listado'!$CD$155:$CD$1048576,0),MATCH((CUADRO!J$4&amp;$E453),'Hoja de Trabajo para listado'!$CD$151:$DC$151,0)),0)</f>
        <v>0</v>
      </c>
      <c r="K453" s="241">
        <f ca="1">+IFERROR(INDEX('Hoja de Trabajo para listado'!$A$155:$Z$1048576,MATCH($A453,'Hoja de Trabajo para listado'!$A$155:$A$1048576,0),MATCH((CUADRO!K$4&amp;$E453),'Hoja de Trabajo para listado'!$A$151:$Z$151,0)),0)+IFERROR(INDEX('Hoja de Trabajo para listado'!$AB$155:$BA$1048576,MATCH($A453,'Hoja de Trabajo para listado'!$AB$155:$AB$1048576,0),MATCH((CUADRO!K$4&amp;$E453),'Hoja de Trabajo para listado'!$AB$151:$BA$151,0)),0)+IFERROR(INDEX('Hoja de Trabajo para listado'!$BC$155:$CB$1048576,MATCH($A453,'Hoja de Trabajo para listado'!$BC$155:$BC$1048576,0),MATCH((CUADRO!K$4&amp;$E453),'Hoja de Trabajo para listado'!$BC$151:$CB$151,0)),0)+IFERROR(INDEX('Hoja de Trabajo para listado'!$DE$153:$DG$274,MATCH($A453,'Hoja de Trabajo para listado'!$DE$153:$DE$1048576,0),MATCH((CUADRO!K$4&amp;$E453),'Hoja de Trabajo para listado'!$DE$151:$DG$151,0)),0)+IFERROR(INDEX('Hoja de Trabajo para listado'!$CD$155:$DC$1048576,MATCH($A453,'Hoja de Trabajo para listado'!$CD$155:$CD$1048576,0),MATCH((CUADRO!K$4&amp;$E453),'Hoja de Trabajo para listado'!$CD$151:$DC$151,0)),0)</f>
        <v>0</v>
      </c>
      <c r="L453" s="241">
        <f ca="1">+IFERROR(INDEX('Hoja de Trabajo para listado'!$A$155:$Z$1048576,MATCH($A453,'Hoja de Trabajo para listado'!$A$155:$A$1048576,0),MATCH((CUADRO!L$4&amp;$E453),'Hoja de Trabajo para listado'!$A$151:$Z$151,0)),0)+IFERROR(INDEX('Hoja de Trabajo para listado'!$AB$155:$BA$1048576,MATCH($A453,'Hoja de Trabajo para listado'!$AB$155:$AB$1048576,0),MATCH((CUADRO!L$4&amp;$E453),'Hoja de Trabajo para listado'!$AB$151:$BA$151,0)),0)+IFERROR(INDEX('Hoja de Trabajo para listado'!$BC$155:$CB$1048576,MATCH($A453,'Hoja de Trabajo para listado'!$BC$155:$BC$1048576,0),MATCH((CUADRO!L$4&amp;$E453),'Hoja de Trabajo para listado'!$BC$151:$CB$151,0)),0)+IFERROR(INDEX('Hoja de Trabajo para listado'!$DE$153:$DG$274,MATCH($A453,'Hoja de Trabajo para listado'!$DE$153:$DE$1048576,0),MATCH((CUADRO!L$4&amp;$E453),'Hoja de Trabajo para listado'!$DE$151:$DG$151,0)),0)+IFERROR(INDEX('Hoja de Trabajo para listado'!$CD$155:$DC$1048576,MATCH($A453,'Hoja de Trabajo para listado'!$CD$155:$CD$1048576,0),MATCH((CUADRO!L$4&amp;$E453),'Hoja de Trabajo para listado'!$CD$151:$DC$151,0)),0)</f>
        <v>0</v>
      </c>
      <c r="M453" s="241">
        <f ca="1">+IFERROR(INDEX('Hoja de Trabajo para listado'!$A$155:$Z$1048576,MATCH($A453,'Hoja de Trabajo para listado'!$A$155:$A$1048576,0),MATCH((CUADRO!M$4&amp;$E453),'Hoja de Trabajo para listado'!$A$151:$Z$151,0)),0)+IFERROR(INDEX('Hoja de Trabajo para listado'!$AB$155:$BA$1048576,MATCH($A453,'Hoja de Trabajo para listado'!$AB$155:$AB$1048576,0),MATCH((CUADRO!M$4&amp;$E453),'Hoja de Trabajo para listado'!$AB$151:$BA$151,0)),0)+IFERROR(INDEX('Hoja de Trabajo para listado'!$BC$155:$CB$1048576,MATCH($A453,'Hoja de Trabajo para listado'!$BC$155:$BC$1048576,0),MATCH((CUADRO!M$4&amp;$E453),'Hoja de Trabajo para listado'!$BC$151:$CB$151,0)),0)+IFERROR(INDEX('Hoja de Trabajo para listado'!$DE$153:$DG$274,MATCH($A453,'Hoja de Trabajo para listado'!$DE$153:$DE$1048576,0),MATCH((CUADRO!M$4&amp;$E453),'Hoja de Trabajo para listado'!$DE$151:$DG$151,0)),0)+IFERROR(INDEX('Hoja de Trabajo para listado'!$CD$155:$DC$1048576,MATCH($A453,'Hoja de Trabajo para listado'!$CD$155:$CD$1048576,0),MATCH((CUADRO!M$4&amp;$E453),'Hoja de Trabajo para listado'!$CD$151:$DC$151,0)),0)</f>
        <v>0</v>
      </c>
      <c r="N453" s="241">
        <f ca="1">+IFERROR(INDEX('Hoja de Trabajo para listado'!$A$155:$Z$1048576,MATCH($A453,'Hoja de Trabajo para listado'!$A$155:$A$1048576,0),MATCH((CUADRO!N$4&amp;$E453),'Hoja de Trabajo para listado'!$A$151:$Z$151,0)),0)+IFERROR(INDEX('Hoja de Trabajo para listado'!$AB$155:$BA$1048576,MATCH($A453,'Hoja de Trabajo para listado'!$AB$155:$AB$1048576,0),MATCH((CUADRO!N$4&amp;$E453),'Hoja de Trabajo para listado'!$AB$151:$BA$151,0)),0)+IFERROR(INDEX('Hoja de Trabajo para listado'!$BC$155:$CB$1048576,MATCH($A453,'Hoja de Trabajo para listado'!$BC$155:$BC$1048576,0),MATCH((CUADRO!N$4&amp;$E453),'Hoja de Trabajo para listado'!$BC$151:$CB$151,0)),0)+IFERROR(INDEX('Hoja de Trabajo para listado'!$DE$153:$DG$274,MATCH($A453,'Hoja de Trabajo para listado'!$DE$153:$DE$1048576,0),MATCH((CUADRO!N$4&amp;$E453),'Hoja de Trabajo para listado'!$DE$151:$DG$151,0)),0)+IFERROR(INDEX('Hoja de Trabajo para listado'!$CD$155:$DC$1048576,MATCH($A453,'Hoja de Trabajo para listado'!$CD$155:$CD$1048576,0),MATCH((CUADRO!N$4&amp;$E453),'Hoja de Trabajo para listado'!$CD$151:$DC$151,0)),0)</f>
        <v>0</v>
      </c>
      <c r="O453" s="241">
        <f ca="1">+IFERROR(INDEX('Hoja de Trabajo para listado'!$A$155:$Z$1048576,MATCH($A453,'Hoja de Trabajo para listado'!$A$155:$A$1048576,0),MATCH((CUADRO!O$4&amp;$E453),'Hoja de Trabajo para listado'!$A$151:$Z$151,0)),0)+IFERROR(INDEX('Hoja de Trabajo para listado'!$AB$155:$BA$1048576,MATCH($A453,'Hoja de Trabajo para listado'!$AB$155:$AB$1048576,0),MATCH((CUADRO!O$4&amp;$E453),'Hoja de Trabajo para listado'!$AB$151:$BA$151,0)),0)+IFERROR(INDEX('Hoja de Trabajo para listado'!$BC$155:$CB$1048576,MATCH($A453,'Hoja de Trabajo para listado'!$BC$155:$BC$1048576,0),MATCH((CUADRO!O$4&amp;$E453),'Hoja de Trabajo para listado'!$BC$151:$CB$151,0)),0)+IFERROR(INDEX('Hoja de Trabajo para listado'!$DE$153:$DG$274,MATCH($A453,'Hoja de Trabajo para listado'!$DE$153:$DE$1048576,0),MATCH((CUADRO!O$4&amp;$E453),'Hoja de Trabajo para listado'!$DE$151:$DG$151,0)),0)+IFERROR(INDEX('Hoja de Trabajo para listado'!$CD$155:$DC$1048576,MATCH($A453,'Hoja de Trabajo para listado'!$CD$155:$CD$1048576,0),MATCH((CUADRO!O$4&amp;$E453),'Hoja de Trabajo para listado'!$CD$151:$DC$151,0)),0)</f>
        <v>0</v>
      </c>
      <c r="P453" s="241">
        <f ca="1">+IFERROR(INDEX('Hoja de Trabajo para listado'!$A$155:$Z$1048576,MATCH($A453,'Hoja de Trabajo para listado'!$A$155:$A$1048576,0),MATCH((CUADRO!P$4&amp;$E453),'Hoja de Trabajo para listado'!$A$151:$Z$151,0)),0)+IFERROR(INDEX('Hoja de Trabajo para listado'!$AB$155:$BA$1048576,MATCH($A453,'Hoja de Trabajo para listado'!$AB$155:$AB$1048576,0),MATCH((CUADRO!P$4&amp;$E453),'Hoja de Trabajo para listado'!$AB$151:$BA$151,0)),0)+IFERROR(INDEX('Hoja de Trabajo para listado'!$BC$155:$CB$1048576,MATCH($A453,'Hoja de Trabajo para listado'!$BC$155:$BC$1048576,0),MATCH((CUADRO!P$4&amp;$E453),'Hoja de Trabajo para listado'!$BC$151:$CB$151,0)),0)+IFERROR(INDEX('Hoja de Trabajo para listado'!$DE$153:$DG$274,MATCH($A453,'Hoja de Trabajo para listado'!$DE$153:$DE$1048576,0),MATCH((CUADRO!P$4&amp;$E453),'Hoja de Trabajo para listado'!$DE$151:$DG$151,0)),0)+IFERROR(INDEX('Hoja de Trabajo para listado'!$CD$155:$DC$1048576,MATCH($A453,'Hoja de Trabajo para listado'!$CD$155:$CD$1048576,0),MATCH((CUADRO!P$4&amp;$E453),'Hoja de Trabajo para listado'!$CD$151:$DC$151,0)),0)</f>
        <v>0</v>
      </c>
      <c r="Q453" s="241">
        <f ca="1">+IFERROR(INDEX('Hoja de Trabajo para listado'!$A$155:$Z$1048576,MATCH($A453,'Hoja de Trabajo para listado'!$A$155:$A$1048576,0),MATCH((CUADRO!Q$4&amp;$E453),'Hoja de Trabajo para listado'!$A$151:$Z$151,0)),0)+IFERROR(INDEX('Hoja de Trabajo para listado'!$AB$155:$BA$1048576,MATCH($A453,'Hoja de Trabajo para listado'!$AB$155:$AB$1048576,0),MATCH((CUADRO!Q$4&amp;$E453),'Hoja de Trabajo para listado'!$AB$151:$BA$151,0)),0)+IFERROR(INDEX('Hoja de Trabajo para listado'!$BC$155:$CB$1048576,MATCH($A453,'Hoja de Trabajo para listado'!$BC$155:$BC$1048576,0),MATCH((CUADRO!Q$4&amp;$E453),'Hoja de Trabajo para listado'!$BC$151:$CB$151,0)),0)+IFERROR(INDEX('Hoja de Trabajo para listado'!$DE$153:$DG$274,MATCH($A453,'Hoja de Trabajo para listado'!$DE$153:$DE$1048576,0),MATCH((CUADRO!Q$4&amp;$E453),'Hoja de Trabajo para listado'!$DE$151:$DG$151,0)),0)+IFERROR(INDEX('Hoja de Trabajo para listado'!$CD$155:$DC$1048576,MATCH($A453,'Hoja de Trabajo para listado'!$CD$155:$CD$1048576,0),MATCH((CUADRO!Q$4&amp;$E453),'Hoja de Trabajo para listado'!$CD$151:$DC$151,0)),0)</f>
        <v>0</v>
      </c>
      <c r="R453" s="241">
        <f t="shared" ca="1" si="19"/>
        <v>0</v>
      </c>
      <c r="S453" s="247"/>
      <c r="T453" s="241">
        <f ca="1">+T454</f>
        <v>0</v>
      </c>
      <c r="U453" s="240">
        <f t="shared" si="20"/>
        <v>1</v>
      </c>
      <c r="V453" s="327" t="str">
        <f>+VLOOKUP(A453,bd_lista!$A$3:$E$592,5,FALSE)</f>
        <v>Gobiernos Autonomos Municipales</v>
      </c>
      <c r="W453" s="397" t="str">
        <f>+V453</f>
        <v>Gobiernos Autonomos Municipales</v>
      </c>
      <c r="X453" s="240">
        <f>+VLOOKUP(A453,[4]Sheet1!$A$13:$D$744,4,FALSE)</f>
        <v>0</v>
      </c>
      <c r="Y453" s="240" t="e">
        <f>+VLOOKUP(X453,bd_lista!$A$3:$C$592,3,FALSE)</f>
        <v>#N/A</v>
      </c>
      <c r="Z453" s="290">
        <f>+X453</f>
        <v>0</v>
      </c>
      <c r="AA453" s="291" t="e">
        <f>+Y453</f>
        <v>#N/A</v>
      </c>
    </row>
    <row r="454" spans="1:27" customFormat="1" ht="15" hidden="1" customHeight="1">
      <c r="A454" s="32">
        <v>1107</v>
      </c>
      <c r="B454" s="394"/>
      <c r="C454" s="245" t="str">
        <f>+VLOOKUP(A454,bd_lista!$A$3:$C$592,3,FALSE)</f>
        <v>Gobierno Autónomo Municipal de Presto</v>
      </c>
      <c r="D454" s="396"/>
      <c r="E454" s="242" t="s">
        <v>1304</v>
      </c>
      <c r="F454" s="241">
        <f ca="1">+IFERROR(INDEX('Hoja de Trabajo para listado'!$A$155:$Z$1048576,MATCH($A454,'Hoja de Trabajo para listado'!$A$155:$A$1048576,0),MATCH((CUADRO!F$4&amp;$E454),'Hoja de Trabajo para listado'!$A$151:$Z$151,0)),0)+IFERROR(INDEX('Hoja de Trabajo para listado'!$AB$155:$BA$1048576,MATCH($A454,'Hoja de Trabajo para listado'!$AB$155:$AB$1048576,0),MATCH((CUADRO!F$4&amp;$E454),'Hoja de Trabajo para listado'!$AB$151:$BA$151,0)),0)+IFERROR(INDEX('Hoja de Trabajo para listado'!$BC$155:$CB$1048576,MATCH($A454,'Hoja de Trabajo para listado'!$BC$155:$BC$1048576,0),MATCH((CUADRO!F$4&amp;$E454),'Hoja de Trabajo para listado'!$BC$151:$CB$151,0)),0)+IFERROR(INDEX('Hoja de Trabajo para listado'!$DE$153:$DG$274,MATCH($A454,'Hoja de Trabajo para listado'!$DE$153:$DE$1048576,0),MATCH((CUADRO!F$4&amp;$E454),'Hoja de Trabajo para listado'!$DE$151:$DG$151,0)),0)+IFERROR(INDEX('Hoja de Trabajo para listado'!$CD$155:$DC$1048576,MATCH($A454,'Hoja de Trabajo para listado'!$CD$155:$CD$1048576,0),MATCH((CUADRO!F$4&amp;$E454),'Hoja de Trabajo para listado'!$CD$151:$DC$151,0)),0)</f>
        <v>0</v>
      </c>
      <c r="G454" s="241">
        <f ca="1">+IFERROR(INDEX('Hoja de Trabajo para listado'!$A$155:$Z$1048576,MATCH($A454,'Hoja de Trabajo para listado'!$A$155:$A$1048576,0),MATCH((CUADRO!G$4&amp;$E454),'Hoja de Trabajo para listado'!$A$151:$Z$151,0)),0)+IFERROR(INDEX('Hoja de Trabajo para listado'!$AB$155:$BA$1048576,MATCH($A454,'Hoja de Trabajo para listado'!$AB$155:$AB$1048576,0),MATCH((CUADRO!G$4&amp;$E454),'Hoja de Trabajo para listado'!$AB$151:$BA$151,0)),0)+IFERROR(INDEX('Hoja de Trabajo para listado'!$BC$155:$CB$1048576,MATCH($A454,'Hoja de Trabajo para listado'!$BC$155:$BC$1048576,0),MATCH((CUADRO!G$4&amp;$E454),'Hoja de Trabajo para listado'!$BC$151:$CB$151,0)),0)+IFERROR(INDEX('Hoja de Trabajo para listado'!$DE$153:$DG$274,MATCH($A454,'Hoja de Trabajo para listado'!$DE$153:$DE$1048576,0),MATCH((CUADRO!G$4&amp;$E454),'Hoja de Trabajo para listado'!$DE$151:$DG$151,0)),0)+IFERROR(INDEX('Hoja de Trabajo para listado'!$CD$155:$DC$1048576,MATCH($A454,'Hoja de Trabajo para listado'!$CD$155:$CD$1048576,0),MATCH((CUADRO!G$4&amp;$E454),'Hoja de Trabajo para listado'!$CD$151:$DC$151,0)),0)</f>
        <v>0</v>
      </c>
      <c r="H454" s="241">
        <f ca="1">+IFERROR(INDEX('Hoja de Trabajo para listado'!$A$155:$Z$1048576,MATCH($A454,'Hoja de Trabajo para listado'!$A$155:$A$1048576,0),MATCH((CUADRO!H$4&amp;$E454),'Hoja de Trabajo para listado'!$A$151:$Z$151,0)),0)+IFERROR(INDEX('Hoja de Trabajo para listado'!$AB$155:$BA$1048576,MATCH($A454,'Hoja de Trabajo para listado'!$AB$155:$AB$1048576,0),MATCH((CUADRO!H$4&amp;$E454),'Hoja de Trabajo para listado'!$AB$151:$BA$151,0)),0)+IFERROR(INDEX('Hoja de Trabajo para listado'!$BC$155:$CB$1048576,MATCH($A454,'Hoja de Trabajo para listado'!$BC$155:$BC$1048576,0),MATCH((CUADRO!H$4&amp;$E454),'Hoja de Trabajo para listado'!$BC$151:$CB$151,0)),0)+IFERROR(INDEX('Hoja de Trabajo para listado'!$DE$153:$DG$274,MATCH($A454,'Hoja de Trabajo para listado'!$DE$153:$DE$1048576,0),MATCH((CUADRO!H$4&amp;$E454),'Hoja de Trabajo para listado'!$DE$151:$DG$151,0)),0)+IFERROR(INDEX('Hoja de Trabajo para listado'!$CD$155:$DC$1048576,MATCH($A454,'Hoja de Trabajo para listado'!$CD$155:$CD$1048576,0),MATCH((CUADRO!H$4&amp;$E454),'Hoja de Trabajo para listado'!$CD$151:$DC$151,0)),0)</f>
        <v>0</v>
      </c>
      <c r="I454" s="241">
        <f ca="1">+IFERROR(INDEX('Hoja de Trabajo para listado'!$A$155:$Z$1048576,MATCH($A454,'Hoja de Trabajo para listado'!$A$155:$A$1048576,0),MATCH((CUADRO!I$4&amp;$E454),'Hoja de Trabajo para listado'!$A$151:$Z$151,0)),0)+IFERROR(INDEX('Hoja de Trabajo para listado'!$AB$155:$BA$1048576,MATCH($A454,'Hoja de Trabajo para listado'!$AB$155:$AB$1048576,0),MATCH((CUADRO!I$4&amp;$E454),'Hoja de Trabajo para listado'!$AB$151:$BA$151,0)),0)+IFERROR(INDEX('Hoja de Trabajo para listado'!$BC$155:$CB$1048576,MATCH($A454,'Hoja de Trabajo para listado'!$BC$155:$BC$1048576,0),MATCH((CUADRO!I$4&amp;$E454),'Hoja de Trabajo para listado'!$BC$151:$CB$151,0)),0)+IFERROR(INDEX('Hoja de Trabajo para listado'!$DE$153:$DG$274,MATCH($A454,'Hoja de Trabajo para listado'!$DE$153:$DE$1048576,0),MATCH((CUADRO!I$4&amp;$E454),'Hoja de Trabajo para listado'!$DE$151:$DG$151,0)),0)+IFERROR(INDEX('Hoja de Trabajo para listado'!$CD$155:$DC$1048576,MATCH($A454,'Hoja de Trabajo para listado'!$CD$155:$CD$1048576,0),MATCH((CUADRO!I$4&amp;$E454),'Hoja de Trabajo para listado'!$CD$151:$DC$151,0)),0)</f>
        <v>0</v>
      </c>
      <c r="J454" s="241">
        <f ca="1">+IFERROR(INDEX('Hoja de Trabajo para listado'!$A$155:$Z$1048576,MATCH($A454,'Hoja de Trabajo para listado'!$A$155:$A$1048576,0),MATCH((CUADRO!J$4&amp;$E454),'Hoja de Trabajo para listado'!$A$151:$Z$151,0)),0)+IFERROR(INDEX('Hoja de Trabajo para listado'!$AB$155:$BA$1048576,MATCH($A454,'Hoja de Trabajo para listado'!$AB$155:$AB$1048576,0),MATCH((CUADRO!J$4&amp;$E454),'Hoja de Trabajo para listado'!$AB$151:$BA$151,0)),0)+IFERROR(INDEX('Hoja de Trabajo para listado'!$BC$155:$CB$1048576,MATCH($A454,'Hoja de Trabajo para listado'!$BC$155:$BC$1048576,0),MATCH((CUADRO!J$4&amp;$E454),'Hoja de Trabajo para listado'!$BC$151:$CB$151,0)),0)+IFERROR(INDEX('Hoja de Trabajo para listado'!$DE$153:$DG$274,MATCH($A454,'Hoja de Trabajo para listado'!$DE$153:$DE$1048576,0),MATCH((CUADRO!J$4&amp;$E454),'Hoja de Trabajo para listado'!$DE$151:$DG$151,0)),0)+IFERROR(INDEX('Hoja de Trabajo para listado'!$CD$155:$DC$1048576,MATCH($A454,'Hoja de Trabajo para listado'!$CD$155:$CD$1048576,0),MATCH((CUADRO!J$4&amp;$E454),'Hoja de Trabajo para listado'!$CD$151:$DC$151,0)),0)</f>
        <v>0</v>
      </c>
      <c r="K454" s="241">
        <f ca="1">+IFERROR(INDEX('Hoja de Trabajo para listado'!$A$155:$Z$1048576,MATCH($A454,'Hoja de Trabajo para listado'!$A$155:$A$1048576,0),MATCH((CUADRO!K$4&amp;$E454),'Hoja de Trabajo para listado'!$A$151:$Z$151,0)),0)+IFERROR(INDEX('Hoja de Trabajo para listado'!$AB$155:$BA$1048576,MATCH($A454,'Hoja de Trabajo para listado'!$AB$155:$AB$1048576,0),MATCH((CUADRO!K$4&amp;$E454),'Hoja de Trabajo para listado'!$AB$151:$BA$151,0)),0)+IFERROR(INDEX('Hoja de Trabajo para listado'!$BC$155:$CB$1048576,MATCH($A454,'Hoja de Trabajo para listado'!$BC$155:$BC$1048576,0),MATCH((CUADRO!K$4&amp;$E454),'Hoja de Trabajo para listado'!$BC$151:$CB$151,0)),0)+IFERROR(INDEX('Hoja de Trabajo para listado'!$DE$153:$DG$274,MATCH($A454,'Hoja de Trabajo para listado'!$DE$153:$DE$1048576,0),MATCH((CUADRO!K$4&amp;$E454),'Hoja de Trabajo para listado'!$DE$151:$DG$151,0)),0)+IFERROR(INDEX('Hoja de Trabajo para listado'!$CD$155:$DC$1048576,MATCH($A454,'Hoja de Trabajo para listado'!$CD$155:$CD$1048576,0),MATCH((CUADRO!K$4&amp;$E454),'Hoja de Trabajo para listado'!$CD$151:$DC$151,0)),0)</f>
        <v>0</v>
      </c>
      <c r="L454" s="241">
        <f ca="1">+IFERROR(INDEX('Hoja de Trabajo para listado'!$A$155:$Z$1048576,MATCH($A454,'Hoja de Trabajo para listado'!$A$155:$A$1048576,0),MATCH((CUADRO!L$4&amp;$E454),'Hoja de Trabajo para listado'!$A$151:$Z$151,0)),0)+IFERROR(INDEX('Hoja de Trabajo para listado'!$AB$155:$BA$1048576,MATCH($A454,'Hoja de Trabajo para listado'!$AB$155:$AB$1048576,0),MATCH((CUADRO!L$4&amp;$E454),'Hoja de Trabajo para listado'!$AB$151:$BA$151,0)),0)+IFERROR(INDEX('Hoja de Trabajo para listado'!$BC$155:$CB$1048576,MATCH($A454,'Hoja de Trabajo para listado'!$BC$155:$BC$1048576,0),MATCH((CUADRO!L$4&amp;$E454),'Hoja de Trabajo para listado'!$BC$151:$CB$151,0)),0)+IFERROR(INDEX('Hoja de Trabajo para listado'!$DE$153:$DG$274,MATCH($A454,'Hoja de Trabajo para listado'!$DE$153:$DE$1048576,0),MATCH((CUADRO!L$4&amp;$E454),'Hoja de Trabajo para listado'!$DE$151:$DG$151,0)),0)+IFERROR(INDEX('Hoja de Trabajo para listado'!$CD$155:$DC$1048576,MATCH($A454,'Hoja de Trabajo para listado'!$CD$155:$CD$1048576,0),MATCH((CUADRO!L$4&amp;$E454),'Hoja de Trabajo para listado'!$CD$151:$DC$151,0)),0)</f>
        <v>0</v>
      </c>
      <c r="M454" s="241">
        <f ca="1">+IFERROR(INDEX('Hoja de Trabajo para listado'!$A$155:$Z$1048576,MATCH($A454,'Hoja de Trabajo para listado'!$A$155:$A$1048576,0),MATCH((CUADRO!M$4&amp;$E454),'Hoja de Trabajo para listado'!$A$151:$Z$151,0)),0)+IFERROR(INDEX('Hoja de Trabajo para listado'!$AB$155:$BA$1048576,MATCH($A454,'Hoja de Trabajo para listado'!$AB$155:$AB$1048576,0),MATCH((CUADRO!M$4&amp;$E454),'Hoja de Trabajo para listado'!$AB$151:$BA$151,0)),0)+IFERROR(INDEX('Hoja de Trabajo para listado'!$BC$155:$CB$1048576,MATCH($A454,'Hoja de Trabajo para listado'!$BC$155:$BC$1048576,0),MATCH((CUADRO!M$4&amp;$E454),'Hoja de Trabajo para listado'!$BC$151:$CB$151,0)),0)+IFERROR(INDEX('Hoja de Trabajo para listado'!$DE$153:$DG$274,MATCH($A454,'Hoja de Trabajo para listado'!$DE$153:$DE$1048576,0),MATCH((CUADRO!M$4&amp;$E454),'Hoja de Trabajo para listado'!$DE$151:$DG$151,0)),0)+IFERROR(INDEX('Hoja de Trabajo para listado'!$CD$155:$DC$1048576,MATCH($A454,'Hoja de Trabajo para listado'!$CD$155:$CD$1048576,0),MATCH((CUADRO!M$4&amp;$E454),'Hoja de Trabajo para listado'!$CD$151:$DC$151,0)),0)</f>
        <v>0</v>
      </c>
      <c r="N454" s="241">
        <f ca="1">+IFERROR(INDEX('Hoja de Trabajo para listado'!$A$155:$Z$1048576,MATCH($A454,'Hoja de Trabajo para listado'!$A$155:$A$1048576,0),MATCH((CUADRO!N$4&amp;$E454),'Hoja de Trabajo para listado'!$A$151:$Z$151,0)),0)+IFERROR(INDEX('Hoja de Trabajo para listado'!$AB$155:$BA$1048576,MATCH($A454,'Hoja de Trabajo para listado'!$AB$155:$AB$1048576,0),MATCH((CUADRO!N$4&amp;$E454),'Hoja de Trabajo para listado'!$AB$151:$BA$151,0)),0)+IFERROR(INDEX('Hoja de Trabajo para listado'!$BC$155:$CB$1048576,MATCH($A454,'Hoja de Trabajo para listado'!$BC$155:$BC$1048576,0),MATCH((CUADRO!N$4&amp;$E454),'Hoja de Trabajo para listado'!$BC$151:$CB$151,0)),0)+IFERROR(INDEX('Hoja de Trabajo para listado'!$DE$153:$DG$274,MATCH($A454,'Hoja de Trabajo para listado'!$DE$153:$DE$1048576,0),MATCH((CUADRO!N$4&amp;$E454),'Hoja de Trabajo para listado'!$DE$151:$DG$151,0)),0)+IFERROR(INDEX('Hoja de Trabajo para listado'!$CD$155:$DC$1048576,MATCH($A454,'Hoja de Trabajo para listado'!$CD$155:$CD$1048576,0),MATCH((CUADRO!N$4&amp;$E454),'Hoja de Trabajo para listado'!$CD$151:$DC$151,0)),0)</f>
        <v>0</v>
      </c>
      <c r="O454" s="241">
        <f ca="1">+IFERROR(INDEX('Hoja de Trabajo para listado'!$A$155:$Z$1048576,MATCH($A454,'Hoja de Trabajo para listado'!$A$155:$A$1048576,0),MATCH((CUADRO!O$4&amp;$E454),'Hoja de Trabajo para listado'!$A$151:$Z$151,0)),0)+IFERROR(INDEX('Hoja de Trabajo para listado'!$AB$155:$BA$1048576,MATCH($A454,'Hoja de Trabajo para listado'!$AB$155:$AB$1048576,0),MATCH((CUADRO!O$4&amp;$E454),'Hoja de Trabajo para listado'!$AB$151:$BA$151,0)),0)+IFERROR(INDEX('Hoja de Trabajo para listado'!$BC$155:$CB$1048576,MATCH($A454,'Hoja de Trabajo para listado'!$BC$155:$BC$1048576,0),MATCH((CUADRO!O$4&amp;$E454),'Hoja de Trabajo para listado'!$BC$151:$CB$151,0)),0)+IFERROR(INDEX('Hoja de Trabajo para listado'!$DE$153:$DG$274,MATCH($A454,'Hoja de Trabajo para listado'!$DE$153:$DE$1048576,0),MATCH((CUADRO!O$4&amp;$E454),'Hoja de Trabajo para listado'!$DE$151:$DG$151,0)),0)+IFERROR(INDEX('Hoja de Trabajo para listado'!$CD$155:$DC$1048576,MATCH($A454,'Hoja de Trabajo para listado'!$CD$155:$CD$1048576,0),MATCH((CUADRO!O$4&amp;$E454),'Hoja de Trabajo para listado'!$CD$151:$DC$151,0)),0)</f>
        <v>0</v>
      </c>
      <c r="P454" s="241">
        <f ca="1">+IFERROR(INDEX('Hoja de Trabajo para listado'!$A$155:$Z$1048576,MATCH($A454,'Hoja de Trabajo para listado'!$A$155:$A$1048576,0),MATCH((CUADRO!P$4&amp;$E454),'Hoja de Trabajo para listado'!$A$151:$Z$151,0)),0)+IFERROR(INDEX('Hoja de Trabajo para listado'!$AB$155:$BA$1048576,MATCH($A454,'Hoja de Trabajo para listado'!$AB$155:$AB$1048576,0),MATCH((CUADRO!P$4&amp;$E454),'Hoja de Trabajo para listado'!$AB$151:$BA$151,0)),0)+IFERROR(INDEX('Hoja de Trabajo para listado'!$BC$155:$CB$1048576,MATCH($A454,'Hoja de Trabajo para listado'!$BC$155:$BC$1048576,0),MATCH((CUADRO!P$4&amp;$E454),'Hoja de Trabajo para listado'!$BC$151:$CB$151,0)),0)+IFERROR(INDEX('Hoja de Trabajo para listado'!$DE$153:$DG$274,MATCH($A454,'Hoja de Trabajo para listado'!$DE$153:$DE$1048576,0),MATCH((CUADRO!P$4&amp;$E454),'Hoja de Trabajo para listado'!$DE$151:$DG$151,0)),0)+IFERROR(INDEX('Hoja de Trabajo para listado'!$CD$155:$DC$1048576,MATCH($A454,'Hoja de Trabajo para listado'!$CD$155:$CD$1048576,0),MATCH((CUADRO!P$4&amp;$E454),'Hoja de Trabajo para listado'!$CD$151:$DC$151,0)),0)</f>
        <v>0</v>
      </c>
      <c r="Q454" s="241">
        <f ca="1">+IFERROR(INDEX('Hoja de Trabajo para listado'!$A$155:$Z$1048576,MATCH($A454,'Hoja de Trabajo para listado'!$A$155:$A$1048576,0),MATCH((CUADRO!Q$4&amp;$E454),'Hoja de Trabajo para listado'!$A$151:$Z$151,0)),0)+IFERROR(INDEX('Hoja de Trabajo para listado'!$AB$155:$BA$1048576,MATCH($A454,'Hoja de Trabajo para listado'!$AB$155:$AB$1048576,0),MATCH((CUADRO!Q$4&amp;$E454),'Hoja de Trabajo para listado'!$AB$151:$BA$151,0)),0)+IFERROR(INDEX('Hoja de Trabajo para listado'!$BC$155:$CB$1048576,MATCH($A454,'Hoja de Trabajo para listado'!$BC$155:$BC$1048576,0),MATCH((CUADRO!Q$4&amp;$E454),'Hoja de Trabajo para listado'!$BC$151:$CB$151,0)),0)+IFERROR(INDEX('Hoja de Trabajo para listado'!$DE$153:$DG$274,MATCH($A454,'Hoja de Trabajo para listado'!$DE$153:$DE$1048576,0),MATCH((CUADRO!Q$4&amp;$E454),'Hoja de Trabajo para listado'!$DE$151:$DG$151,0)),0)+IFERROR(INDEX('Hoja de Trabajo para listado'!$CD$155:$DC$1048576,MATCH($A454,'Hoja de Trabajo para listado'!$CD$155:$CD$1048576,0),MATCH((CUADRO!Q$4&amp;$E454),'Hoja de Trabajo para listado'!$CD$151:$DC$151,0)),0)</f>
        <v>0</v>
      </c>
      <c r="R454" s="241">
        <f t="shared" ca="1" si="19"/>
        <v>0</v>
      </c>
      <c r="S454" s="247">
        <f ca="1">+R453+R454</f>
        <v>0</v>
      </c>
      <c r="T454" s="241">
        <f ca="1">+S454</f>
        <v>0</v>
      </c>
      <c r="U454" s="240">
        <f t="shared" si="20"/>
        <v>2</v>
      </c>
      <c r="V454" s="327" t="str">
        <f>+VLOOKUP(A454,bd_lista!$A$3:$E$592,5,FALSE)</f>
        <v>Gobiernos Autonomos Municipales</v>
      </c>
      <c r="W454" s="398"/>
      <c r="X454" s="240">
        <f>+VLOOKUP(A454,[4]Sheet1!$A$13:$D$744,4,FALSE)</f>
        <v>0</v>
      </c>
      <c r="Y454" s="240" t="e">
        <f>+VLOOKUP(X454,bd_lista!$A$3:$C$592,3,FALSE)</f>
        <v>#N/A</v>
      </c>
      <c r="Z454" s="288"/>
      <c r="AA454" s="289"/>
    </row>
    <row r="455" spans="1:27" customFormat="1" ht="27" hidden="1" customHeight="1">
      <c r="A455" s="32">
        <v>1108</v>
      </c>
      <c r="B455" s="393">
        <f>+A455</f>
        <v>1108</v>
      </c>
      <c r="C455" s="245" t="str">
        <f>+VLOOKUP(A455,bd_lista!$A$3:$C$592,3,FALSE)</f>
        <v>Gobierno Autónomo Municipal de Villa Mojocoya</v>
      </c>
      <c r="D455" s="395" t="str">
        <f>+C455</f>
        <v>Gobierno Autónomo Municipal de Villa Mojocoya</v>
      </c>
      <c r="E455" s="240" t="s">
        <v>1303</v>
      </c>
      <c r="F455" s="241">
        <f ca="1">+IFERROR(INDEX('Hoja de Trabajo para listado'!$A$155:$Z$1048576,MATCH($A455,'Hoja de Trabajo para listado'!$A$155:$A$1048576,0),MATCH((CUADRO!F$4&amp;$E455),'Hoja de Trabajo para listado'!$A$151:$Z$151,0)),0)+IFERROR(INDEX('Hoja de Trabajo para listado'!$AB$155:$BA$1048576,MATCH($A455,'Hoja de Trabajo para listado'!$AB$155:$AB$1048576,0),MATCH((CUADRO!F$4&amp;$E455),'Hoja de Trabajo para listado'!$AB$151:$BA$151,0)),0)+IFERROR(INDEX('Hoja de Trabajo para listado'!$BC$155:$CB$1048576,MATCH($A455,'Hoja de Trabajo para listado'!$BC$155:$BC$1048576,0),MATCH((CUADRO!F$4&amp;$E455),'Hoja de Trabajo para listado'!$BC$151:$CB$151,0)),0)+IFERROR(INDEX('Hoja de Trabajo para listado'!$DE$153:$DG$274,MATCH($A455,'Hoja de Trabajo para listado'!$DE$153:$DE$1048576,0),MATCH((CUADRO!F$4&amp;$E455),'Hoja de Trabajo para listado'!$DE$151:$DG$151,0)),0)+IFERROR(INDEX('Hoja de Trabajo para listado'!$CD$155:$DC$1048576,MATCH($A455,'Hoja de Trabajo para listado'!$CD$155:$CD$1048576,0),MATCH((CUADRO!F$4&amp;$E455),'Hoja de Trabajo para listado'!$CD$151:$DC$151,0)),0)</f>
        <v>0</v>
      </c>
      <c r="G455" s="241">
        <f ca="1">+IFERROR(INDEX('Hoja de Trabajo para listado'!$A$155:$Z$1048576,MATCH($A455,'Hoja de Trabajo para listado'!$A$155:$A$1048576,0),MATCH((CUADRO!G$4&amp;$E455),'Hoja de Trabajo para listado'!$A$151:$Z$151,0)),0)+IFERROR(INDEX('Hoja de Trabajo para listado'!$AB$155:$BA$1048576,MATCH($A455,'Hoja de Trabajo para listado'!$AB$155:$AB$1048576,0),MATCH((CUADRO!G$4&amp;$E455),'Hoja de Trabajo para listado'!$AB$151:$BA$151,0)),0)+IFERROR(INDEX('Hoja de Trabajo para listado'!$BC$155:$CB$1048576,MATCH($A455,'Hoja de Trabajo para listado'!$BC$155:$BC$1048576,0),MATCH((CUADRO!G$4&amp;$E455),'Hoja de Trabajo para listado'!$BC$151:$CB$151,0)),0)+IFERROR(INDEX('Hoja de Trabajo para listado'!$DE$153:$DG$274,MATCH($A455,'Hoja de Trabajo para listado'!$DE$153:$DE$1048576,0),MATCH((CUADRO!G$4&amp;$E455),'Hoja de Trabajo para listado'!$DE$151:$DG$151,0)),0)+IFERROR(INDEX('Hoja de Trabajo para listado'!$CD$155:$DC$1048576,MATCH($A455,'Hoja de Trabajo para listado'!$CD$155:$CD$1048576,0),MATCH((CUADRO!G$4&amp;$E455),'Hoja de Trabajo para listado'!$CD$151:$DC$151,0)),0)</f>
        <v>0</v>
      </c>
      <c r="H455" s="241">
        <f ca="1">+IFERROR(INDEX('Hoja de Trabajo para listado'!$A$155:$Z$1048576,MATCH($A455,'Hoja de Trabajo para listado'!$A$155:$A$1048576,0),MATCH((CUADRO!H$4&amp;$E455),'Hoja de Trabajo para listado'!$A$151:$Z$151,0)),0)+IFERROR(INDEX('Hoja de Trabajo para listado'!$AB$155:$BA$1048576,MATCH($A455,'Hoja de Trabajo para listado'!$AB$155:$AB$1048576,0),MATCH((CUADRO!H$4&amp;$E455),'Hoja de Trabajo para listado'!$AB$151:$BA$151,0)),0)+IFERROR(INDEX('Hoja de Trabajo para listado'!$BC$155:$CB$1048576,MATCH($A455,'Hoja de Trabajo para listado'!$BC$155:$BC$1048576,0),MATCH((CUADRO!H$4&amp;$E455),'Hoja de Trabajo para listado'!$BC$151:$CB$151,0)),0)+IFERROR(INDEX('Hoja de Trabajo para listado'!$DE$153:$DG$274,MATCH($A455,'Hoja de Trabajo para listado'!$DE$153:$DE$1048576,0),MATCH((CUADRO!H$4&amp;$E455),'Hoja de Trabajo para listado'!$DE$151:$DG$151,0)),0)+IFERROR(INDEX('Hoja de Trabajo para listado'!$CD$155:$DC$1048576,MATCH($A455,'Hoja de Trabajo para listado'!$CD$155:$CD$1048576,0),MATCH((CUADRO!H$4&amp;$E455),'Hoja de Trabajo para listado'!$CD$151:$DC$151,0)),0)</f>
        <v>0</v>
      </c>
      <c r="I455" s="241">
        <f ca="1">+IFERROR(INDEX('Hoja de Trabajo para listado'!$A$155:$Z$1048576,MATCH($A455,'Hoja de Trabajo para listado'!$A$155:$A$1048576,0),MATCH((CUADRO!I$4&amp;$E455),'Hoja de Trabajo para listado'!$A$151:$Z$151,0)),0)+IFERROR(INDEX('Hoja de Trabajo para listado'!$AB$155:$BA$1048576,MATCH($A455,'Hoja de Trabajo para listado'!$AB$155:$AB$1048576,0),MATCH((CUADRO!I$4&amp;$E455),'Hoja de Trabajo para listado'!$AB$151:$BA$151,0)),0)+IFERROR(INDEX('Hoja de Trabajo para listado'!$BC$155:$CB$1048576,MATCH($A455,'Hoja de Trabajo para listado'!$BC$155:$BC$1048576,0),MATCH((CUADRO!I$4&amp;$E455),'Hoja de Trabajo para listado'!$BC$151:$CB$151,0)),0)+IFERROR(INDEX('Hoja de Trabajo para listado'!$DE$153:$DG$274,MATCH($A455,'Hoja de Trabajo para listado'!$DE$153:$DE$1048576,0),MATCH((CUADRO!I$4&amp;$E455),'Hoja de Trabajo para listado'!$DE$151:$DG$151,0)),0)+IFERROR(INDEX('Hoja de Trabajo para listado'!$CD$155:$DC$1048576,MATCH($A455,'Hoja de Trabajo para listado'!$CD$155:$CD$1048576,0),MATCH((CUADRO!I$4&amp;$E455),'Hoja de Trabajo para listado'!$CD$151:$DC$151,0)),0)</f>
        <v>0</v>
      </c>
      <c r="J455" s="241">
        <f ca="1">+IFERROR(INDEX('Hoja de Trabajo para listado'!$A$155:$Z$1048576,MATCH($A455,'Hoja de Trabajo para listado'!$A$155:$A$1048576,0),MATCH((CUADRO!J$4&amp;$E455),'Hoja de Trabajo para listado'!$A$151:$Z$151,0)),0)+IFERROR(INDEX('Hoja de Trabajo para listado'!$AB$155:$BA$1048576,MATCH($A455,'Hoja de Trabajo para listado'!$AB$155:$AB$1048576,0),MATCH((CUADRO!J$4&amp;$E455),'Hoja de Trabajo para listado'!$AB$151:$BA$151,0)),0)+IFERROR(INDEX('Hoja de Trabajo para listado'!$BC$155:$CB$1048576,MATCH($A455,'Hoja de Trabajo para listado'!$BC$155:$BC$1048576,0),MATCH((CUADRO!J$4&amp;$E455),'Hoja de Trabajo para listado'!$BC$151:$CB$151,0)),0)+IFERROR(INDEX('Hoja de Trabajo para listado'!$DE$153:$DG$274,MATCH($A455,'Hoja de Trabajo para listado'!$DE$153:$DE$1048576,0),MATCH((CUADRO!J$4&amp;$E455),'Hoja de Trabajo para listado'!$DE$151:$DG$151,0)),0)+IFERROR(INDEX('Hoja de Trabajo para listado'!$CD$155:$DC$1048576,MATCH($A455,'Hoja de Trabajo para listado'!$CD$155:$CD$1048576,0),MATCH((CUADRO!J$4&amp;$E455),'Hoja de Trabajo para listado'!$CD$151:$DC$151,0)),0)</f>
        <v>0</v>
      </c>
      <c r="K455" s="241">
        <f ca="1">+IFERROR(INDEX('Hoja de Trabajo para listado'!$A$155:$Z$1048576,MATCH($A455,'Hoja de Trabajo para listado'!$A$155:$A$1048576,0),MATCH((CUADRO!K$4&amp;$E455),'Hoja de Trabajo para listado'!$A$151:$Z$151,0)),0)+IFERROR(INDEX('Hoja de Trabajo para listado'!$AB$155:$BA$1048576,MATCH($A455,'Hoja de Trabajo para listado'!$AB$155:$AB$1048576,0),MATCH((CUADRO!K$4&amp;$E455),'Hoja de Trabajo para listado'!$AB$151:$BA$151,0)),0)+IFERROR(INDEX('Hoja de Trabajo para listado'!$BC$155:$CB$1048576,MATCH($A455,'Hoja de Trabajo para listado'!$BC$155:$BC$1048576,0),MATCH((CUADRO!K$4&amp;$E455),'Hoja de Trabajo para listado'!$BC$151:$CB$151,0)),0)+IFERROR(INDEX('Hoja de Trabajo para listado'!$DE$153:$DG$274,MATCH($A455,'Hoja de Trabajo para listado'!$DE$153:$DE$1048576,0),MATCH((CUADRO!K$4&amp;$E455),'Hoja de Trabajo para listado'!$DE$151:$DG$151,0)),0)+IFERROR(INDEX('Hoja de Trabajo para listado'!$CD$155:$DC$1048576,MATCH($A455,'Hoja de Trabajo para listado'!$CD$155:$CD$1048576,0),MATCH((CUADRO!K$4&amp;$E455),'Hoja de Trabajo para listado'!$CD$151:$DC$151,0)),0)</f>
        <v>0</v>
      </c>
      <c r="L455" s="241">
        <f ca="1">+IFERROR(INDEX('Hoja de Trabajo para listado'!$A$155:$Z$1048576,MATCH($A455,'Hoja de Trabajo para listado'!$A$155:$A$1048576,0),MATCH((CUADRO!L$4&amp;$E455),'Hoja de Trabajo para listado'!$A$151:$Z$151,0)),0)+IFERROR(INDEX('Hoja de Trabajo para listado'!$AB$155:$BA$1048576,MATCH($A455,'Hoja de Trabajo para listado'!$AB$155:$AB$1048576,0),MATCH((CUADRO!L$4&amp;$E455),'Hoja de Trabajo para listado'!$AB$151:$BA$151,0)),0)+IFERROR(INDEX('Hoja de Trabajo para listado'!$BC$155:$CB$1048576,MATCH($A455,'Hoja de Trabajo para listado'!$BC$155:$BC$1048576,0),MATCH((CUADRO!L$4&amp;$E455),'Hoja de Trabajo para listado'!$BC$151:$CB$151,0)),0)+IFERROR(INDEX('Hoja de Trabajo para listado'!$DE$153:$DG$274,MATCH($A455,'Hoja de Trabajo para listado'!$DE$153:$DE$1048576,0),MATCH((CUADRO!L$4&amp;$E455),'Hoja de Trabajo para listado'!$DE$151:$DG$151,0)),0)+IFERROR(INDEX('Hoja de Trabajo para listado'!$CD$155:$DC$1048576,MATCH($A455,'Hoja de Trabajo para listado'!$CD$155:$CD$1048576,0),MATCH((CUADRO!L$4&amp;$E455),'Hoja de Trabajo para listado'!$CD$151:$DC$151,0)),0)</f>
        <v>0</v>
      </c>
      <c r="M455" s="241">
        <f ca="1">+IFERROR(INDEX('Hoja de Trabajo para listado'!$A$155:$Z$1048576,MATCH($A455,'Hoja de Trabajo para listado'!$A$155:$A$1048576,0),MATCH((CUADRO!M$4&amp;$E455),'Hoja de Trabajo para listado'!$A$151:$Z$151,0)),0)+IFERROR(INDEX('Hoja de Trabajo para listado'!$AB$155:$BA$1048576,MATCH($A455,'Hoja de Trabajo para listado'!$AB$155:$AB$1048576,0),MATCH((CUADRO!M$4&amp;$E455),'Hoja de Trabajo para listado'!$AB$151:$BA$151,0)),0)+IFERROR(INDEX('Hoja de Trabajo para listado'!$BC$155:$CB$1048576,MATCH($A455,'Hoja de Trabajo para listado'!$BC$155:$BC$1048576,0),MATCH((CUADRO!M$4&amp;$E455),'Hoja de Trabajo para listado'!$BC$151:$CB$151,0)),0)+IFERROR(INDEX('Hoja de Trabajo para listado'!$DE$153:$DG$274,MATCH($A455,'Hoja de Trabajo para listado'!$DE$153:$DE$1048576,0),MATCH((CUADRO!M$4&amp;$E455),'Hoja de Trabajo para listado'!$DE$151:$DG$151,0)),0)+IFERROR(INDEX('Hoja de Trabajo para listado'!$CD$155:$DC$1048576,MATCH($A455,'Hoja de Trabajo para listado'!$CD$155:$CD$1048576,0),MATCH((CUADRO!M$4&amp;$E455),'Hoja de Trabajo para listado'!$CD$151:$DC$151,0)),0)</f>
        <v>0</v>
      </c>
      <c r="N455" s="241">
        <f ca="1">+IFERROR(INDEX('Hoja de Trabajo para listado'!$A$155:$Z$1048576,MATCH($A455,'Hoja de Trabajo para listado'!$A$155:$A$1048576,0),MATCH((CUADRO!N$4&amp;$E455),'Hoja de Trabajo para listado'!$A$151:$Z$151,0)),0)+IFERROR(INDEX('Hoja de Trabajo para listado'!$AB$155:$BA$1048576,MATCH($A455,'Hoja de Trabajo para listado'!$AB$155:$AB$1048576,0),MATCH((CUADRO!N$4&amp;$E455),'Hoja de Trabajo para listado'!$AB$151:$BA$151,0)),0)+IFERROR(INDEX('Hoja de Trabajo para listado'!$BC$155:$CB$1048576,MATCH($A455,'Hoja de Trabajo para listado'!$BC$155:$BC$1048576,0),MATCH((CUADRO!N$4&amp;$E455),'Hoja de Trabajo para listado'!$BC$151:$CB$151,0)),0)+IFERROR(INDEX('Hoja de Trabajo para listado'!$DE$153:$DG$274,MATCH($A455,'Hoja de Trabajo para listado'!$DE$153:$DE$1048576,0),MATCH((CUADRO!N$4&amp;$E455),'Hoja de Trabajo para listado'!$DE$151:$DG$151,0)),0)+IFERROR(INDEX('Hoja de Trabajo para listado'!$CD$155:$DC$1048576,MATCH($A455,'Hoja de Trabajo para listado'!$CD$155:$CD$1048576,0),MATCH((CUADRO!N$4&amp;$E455),'Hoja de Trabajo para listado'!$CD$151:$DC$151,0)),0)</f>
        <v>0</v>
      </c>
      <c r="O455" s="241">
        <f ca="1">+IFERROR(INDEX('Hoja de Trabajo para listado'!$A$155:$Z$1048576,MATCH($A455,'Hoja de Trabajo para listado'!$A$155:$A$1048576,0),MATCH((CUADRO!O$4&amp;$E455),'Hoja de Trabajo para listado'!$A$151:$Z$151,0)),0)+IFERROR(INDEX('Hoja de Trabajo para listado'!$AB$155:$BA$1048576,MATCH($A455,'Hoja de Trabajo para listado'!$AB$155:$AB$1048576,0),MATCH((CUADRO!O$4&amp;$E455),'Hoja de Trabajo para listado'!$AB$151:$BA$151,0)),0)+IFERROR(INDEX('Hoja de Trabajo para listado'!$BC$155:$CB$1048576,MATCH($A455,'Hoja de Trabajo para listado'!$BC$155:$BC$1048576,0),MATCH((CUADRO!O$4&amp;$E455),'Hoja de Trabajo para listado'!$BC$151:$CB$151,0)),0)+IFERROR(INDEX('Hoja de Trabajo para listado'!$DE$153:$DG$274,MATCH($A455,'Hoja de Trabajo para listado'!$DE$153:$DE$1048576,0),MATCH((CUADRO!O$4&amp;$E455),'Hoja de Trabajo para listado'!$DE$151:$DG$151,0)),0)+IFERROR(INDEX('Hoja de Trabajo para listado'!$CD$155:$DC$1048576,MATCH($A455,'Hoja de Trabajo para listado'!$CD$155:$CD$1048576,0),MATCH((CUADRO!O$4&amp;$E455),'Hoja de Trabajo para listado'!$CD$151:$DC$151,0)),0)</f>
        <v>0</v>
      </c>
      <c r="P455" s="241">
        <f ca="1">+IFERROR(INDEX('Hoja de Trabajo para listado'!$A$155:$Z$1048576,MATCH($A455,'Hoja de Trabajo para listado'!$A$155:$A$1048576,0),MATCH((CUADRO!P$4&amp;$E455),'Hoja de Trabajo para listado'!$A$151:$Z$151,0)),0)+IFERROR(INDEX('Hoja de Trabajo para listado'!$AB$155:$BA$1048576,MATCH($A455,'Hoja de Trabajo para listado'!$AB$155:$AB$1048576,0),MATCH((CUADRO!P$4&amp;$E455),'Hoja de Trabajo para listado'!$AB$151:$BA$151,0)),0)+IFERROR(INDEX('Hoja de Trabajo para listado'!$BC$155:$CB$1048576,MATCH($A455,'Hoja de Trabajo para listado'!$BC$155:$BC$1048576,0),MATCH((CUADRO!P$4&amp;$E455),'Hoja de Trabajo para listado'!$BC$151:$CB$151,0)),0)+IFERROR(INDEX('Hoja de Trabajo para listado'!$DE$153:$DG$274,MATCH($A455,'Hoja de Trabajo para listado'!$DE$153:$DE$1048576,0),MATCH((CUADRO!P$4&amp;$E455),'Hoja de Trabajo para listado'!$DE$151:$DG$151,0)),0)+IFERROR(INDEX('Hoja de Trabajo para listado'!$CD$155:$DC$1048576,MATCH($A455,'Hoja de Trabajo para listado'!$CD$155:$CD$1048576,0),MATCH((CUADRO!P$4&amp;$E455),'Hoja de Trabajo para listado'!$CD$151:$DC$151,0)),0)</f>
        <v>0</v>
      </c>
      <c r="Q455" s="241">
        <f ca="1">+IFERROR(INDEX('Hoja de Trabajo para listado'!$A$155:$Z$1048576,MATCH($A455,'Hoja de Trabajo para listado'!$A$155:$A$1048576,0),MATCH((CUADRO!Q$4&amp;$E455),'Hoja de Trabajo para listado'!$A$151:$Z$151,0)),0)+IFERROR(INDEX('Hoja de Trabajo para listado'!$AB$155:$BA$1048576,MATCH($A455,'Hoja de Trabajo para listado'!$AB$155:$AB$1048576,0),MATCH((CUADRO!Q$4&amp;$E455),'Hoja de Trabajo para listado'!$AB$151:$BA$151,0)),0)+IFERROR(INDEX('Hoja de Trabajo para listado'!$BC$155:$CB$1048576,MATCH($A455,'Hoja de Trabajo para listado'!$BC$155:$BC$1048576,0),MATCH((CUADRO!Q$4&amp;$E455),'Hoja de Trabajo para listado'!$BC$151:$CB$151,0)),0)+IFERROR(INDEX('Hoja de Trabajo para listado'!$DE$153:$DG$274,MATCH($A455,'Hoja de Trabajo para listado'!$DE$153:$DE$1048576,0),MATCH((CUADRO!Q$4&amp;$E455),'Hoja de Trabajo para listado'!$DE$151:$DG$151,0)),0)+IFERROR(INDEX('Hoja de Trabajo para listado'!$CD$155:$DC$1048576,MATCH($A455,'Hoja de Trabajo para listado'!$CD$155:$CD$1048576,0),MATCH((CUADRO!Q$4&amp;$E455),'Hoja de Trabajo para listado'!$CD$151:$DC$151,0)),0)</f>
        <v>0</v>
      </c>
      <c r="R455" s="241">
        <f t="shared" ca="1" si="19"/>
        <v>0</v>
      </c>
      <c r="S455" s="247"/>
      <c r="T455" s="241">
        <f ca="1">+T456</f>
        <v>0</v>
      </c>
      <c r="U455" s="240">
        <f t="shared" si="20"/>
        <v>1</v>
      </c>
      <c r="V455" s="327" t="str">
        <f>+VLOOKUP(A455,bd_lista!$A$3:$E$592,5,FALSE)</f>
        <v>Gobiernos Autonomos Municipales</v>
      </c>
      <c r="W455" s="397" t="str">
        <f>+V455</f>
        <v>Gobiernos Autonomos Municipales</v>
      </c>
      <c r="X455" s="240">
        <f>+VLOOKUP(A455,[4]Sheet1!$A$13:$D$744,4,FALSE)</f>
        <v>0</v>
      </c>
      <c r="Y455" s="240" t="e">
        <f>+VLOOKUP(X455,bd_lista!$A$3:$C$592,3,FALSE)</f>
        <v>#N/A</v>
      </c>
      <c r="Z455" s="290">
        <f>+X455</f>
        <v>0</v>
      </c>
      <c r="AA455" s="291" t="e">
        <f>+Y455</f>
        <v>#N/A</v>
      </c>
    </row>
    <row r="456" spans="1:27" customFormat="1" ht="27" hidden="1" customHeight="1">
      <c r="A456" s="32">
        <v>1108</v>
      </c>
      <c r="B456" s="394"/>
      <c r="C456" s="245" t="str">
        <f>+VLOOKUP(A456,bd_lista!$A$3:$C$592,3,FALSE)</f>
        <v>Gobierno Autónomo Municipal de Villa Mojocoya</v>
      </c>
      <c r="D456" s="396"/>
      <c r="E456" s="242" t="s">
        <v>1304</v>
      </c>
      <c r="F456" s="241">
        <f ca="1">+IFERROR(INDEX('Hoja de Trabajo para listado'!$A$155:$Z$1048576,MATCH($A456,'Hoja de Trabajo para listado'!$A$155:$A$1048576,0),MATCH((CUADRO!F$4&amp;$E456),'Hoja de Trabajo para listado'!$A$151:$Z$151,0)),0)+IFERROR(INDEX('Hoja de Trabajo para listado'!$AB$155:$BA$1048576,MATCH($A456,'Hoja de Trabajo para listado'!$AB$155:$AB$1048576,0),MATCH((CUADRO!F$4&amp;$E456),'Hoja de Trabajo para listado'!$AB$151:$BA$151,0)),0)+IFERROR(INDEX('Hoja de Trabajo para listado'!$BC$155:$CB$1048576,MATCH($A456,'Hoja de Trabajo para listado'!$BC$155:$BC$1048576,0),MATCH((CUADRO!F$4&amp;$E456),'Hoja de Trabajo para listado'!$BC$151:$CB$151,0)),0)+IFERROR(INDEX('Hoja de Trabajo para listado'!$DE$153:$DG$274,MATCH($A456,'Hoja de Trabajo para listado'!$DE$153:$DE$1048576,0),MATCH((CUADRO!F$4&amp;$E456),'Hoja de Trabajo para listado'!$DE$151:$DG$151,0)),0)+IFERROR(INDEX('Hoja de Trabajo para listado'!$CD$155:$DC$1048576,MATCH($A456,'Hoja de Trabajo para listado'!$CD$155:$CD$1048576,0),MATCH((CUADRO!F$4&amp;$E456),'Hoja de Trabajo para listado'!$CD$151:$DC$151,0)),0)</f>
        <v>0</v>
      </c>
      <c r="G456" s="241">
        <f ca="1">+IFERROR(INDEX('Hoja de Trabajo para listado'!$A$155:$Z$1048576,MATCH($A456,'Hoja de Trabajo para listado'!$A$155:$A$1048576,0),MATCH((CUADRO!G$4&amp;$E456),'Hoja de Trabajo para listado'!$A$151:$Z$151,0)),0)+IFERROR(INDEX('Hoja de Trabajo para listado'!$AB$155:$BA$1048576,MATCH($A456,'Hoja de Trabajo para listado'!$AB$155:$AB$1048576,0),MATCH((CUADRO!G$4&amp;$E456),'Hoja de Trabajo para listado'!$AB$151:$BA$151,0)),0)+IFERROR(INDEX('Hoja de Trabajo para listado'!$BC$155:$CB$1048576,MATCH($A456,'Hoja de Trabajo para listado'!$BC$155:$BC$1048576,0),MATCH((CUADRO!G$4&amp;$E456),'Hoja de Trabajo para listado'!$BC$151:$CB$151,0)),0)+IFERROR(INDEX('Hoja de Trabajo para listado'!$DE$153:$DG$274,MATCH($A456,'Hoja de Trabajo para listado'!$DE$153:$DE$1048576,0),MATCH((CUADRO!G$4&amp;$E456),'Hoja de Trabajo para listado'!$DE$151:$DG$151,0)),0)+IFERROR(INDEX('Hoja de Trabajo para listado'!$CD$155:$DC$1048576,MATCH($A456,'Hoja de Trabajo para listado'!$CD$155:$CD$1048576,0),MATCH((CUADRO!G$4&amp;$E456),'Hoja de Trabajo para listado'!$CD$151:$DC$151,0)),0)</f>
        <v>0</v>
      </c>
      <c r="H456" s="241">
        <f ca="1">+IFERROR(INDEX('Hoja de Trabajo para listado'!$A$155:$Z$1048576,MATCH($A456,'Hoja de Trabajo para listado'!$A$155:$A$1048576,0),MATCH((CUADRO!H$4&amp;$E456),'Hoja de Trabajo para listado'!$A$151:$Z$151,0)),0)+IFERROR(INDEX('Hoja de Trabajo para listado'!$AB$155:$BA$1048576,MATCH($A456,'Hoja de Trabajo para listado'!$AB$155:$AB$1048576,0),MATCH((CUADRO!H$4&amp;$E456),'Hoja de Trabajo para listado'!$AB$151:$BA$151,0)),0)+IFERROR(INDEX('Hoja de Trabajo para listado'!$BC$155:$CB$1048576,MATCH($A456,'Hoja de Trabajo para listado'!$BC$155:$BC$1048576,0),MATCH((CUADRO!H$4&amp;$E456),'Hoja de Trabajo para listado'!$BC$151:$CB$151,0)),0)+IFERROR(INDEX('Hoja de Trabajo para listado'!$DE$153:$DG$274,MATCH($A456,'Hoja de Trabajo para listado'!$DE$153:$DE$1048576,0),MATCH((CUADRO!H$4&amp;$E456),'Hoja de Trabajo para listado'!$DE$151:$DG$151,0)),0)+IFERROR(INDEX('Hoja de Trabajo para listado'!$CD$155:$DC$1048576,MATCH($A456,'Hoja de Trabajo para listado'!$CD$155:$CD$1048576,0),MATCH((CUADRO!H$4&amp;$E456),'Hoja de Trabajo para listado'!$CD$151:$DC$151,0)),0)</f>
        <v>0</v>
      </c>
      <c r="I456" s="241">
        <f ca="1">+IFERROR(INDEX('Hoja de Trabajo para listado'!$A$155:$Z$1048576,MATCH($A456,'Hoja de Trabajo para listado'!$A$155:$A$1048576,0),MATCH((CUADRO!I$4&amp;$E456),'Hoja de Trabajo para listado'!$A$151:$Z$151,0)),0)+IFERROR(INDEX('Hoja de Trabajo para listado'!$AB$155:$BA$1048576,MATCH($A456,'Hoja de Trabajo para listado'!$AB$155:$AB$1048576,0),MATCH((CUADRO!I$4&amp;$E456),'Hoja de Trabajo para listado'!$AB$151:$BA$151,0)),0)+IFERROR(INDEX('Hoja de Trabajo para listado'!$BC$155:$CB$1048576,MATCH($A456,'Hoja de Trabajo para listado'!$BC$155:$BC$1048576,0),MATCH((CUADRO!I$4&amp;$E456),'Hoja de Trabajo para listado'!$BC$151:$CB$151,0)),0)+IFERROR(INDEX('Hoja de Trabajo para listado'!$DE$153:$DG$274,MATCH($A456,'Hoja de Trabajo para listado'!$DE$153:$DE$1048576,0),MATCH((CUADRO!I$4&amp;$E456),'Hoja de Trabajo para listado'!$DE$151:$DG$151,0)),0)+IFERROR(INDEX('Hoja de Trabajo para listado'!$CD$155:$DC$1048576,MATCH($A456,'Hoja de Trabajo para listado'!$CD$155:$CD$1048576,0),MATCH((CUADRO!I$4&amp;$E456),'Hoja de Trabajo para listado'!$CD$151:$DC$151,0)),0)</f>
        <v>0</v>
      </c>
      <c r="J456" s="241">
        <f ca="1">+IFERROR(INDEX('Hoja de Trabajo para listado'!$A$155:$Z$1048576,MATCH($A456,'Hoja de Trabajo para listado'!$A$155:$A$1048576,0),MATCH((CUADRO!J$4&amp;$E456),'Hoja de Trabajo para listado'!$A$151:$Z$151,0)),0)+IFERROR(INDEX('Hoja de Trabajo para listado'!$AB$155:$BA$1048576,MATCH($A456,'Hoja de Trabajo para listado'!$AB$155:$AB$1048576,0),MATCH((CUADRO!J$4&amp;$E456),'Hoja de Trabajo para listado'!$AB$151:$BA$151,0)),0)+IFERROR(INDEX('Hoja de Trabajo para listado'!$BC$155:$CB$1048576,MATCH($A456,'Hoja de Trabajo para listado'!$BC$155:$BC$1048576,0),MATCH((CUADRO!J$4&amp;$E456),'Hoja de Trabajo para listado'!$BC$151:$CB$151,0)),0)+IFERROR(INDEX('Hoja de Trabajo para listado'!$DE$153:$DG$274,MATCH($A456,'Hoja de Trabajo para listado'!$DE$153:$DE$1048576,0),MATCH((CUADRO!J$4&amp;$E456),'Hoja de Trabajo para listado'!$DE$151:$DG$151,0)),0)+IFERROR(INDEX('Hoja de Trabajo para listado'!$CD$155:$DC$1048576,MATCH($A456,'Hoja de Trabajo para listado'!$CD$155:$CD$1048576,0),MATCH((CUADRO!J$4&amp;$E456),'Hoja de Trabajo para listado'!$CD$151:$DC$151,0)),0)</f>
        <v>0</v>
      </c>
      <c r="K456" s="241">
        <f ca="1">+IFERROR(INDEX('Hoja de Trabajo para listado'!$A$155:$Z$1048576,MATCH($A456,'Hoja de Trabajo para listado'!$A$155:$A$1048576,0),MATCH((CUADRO!K$4&amp;$E456),'Hoja de Trabajo para listado'!$A$151:$Z$151,0)),0)+IFERROR(INDEX('Hoja de Trabajo para listado'!$AB$155:$BA$1048576,MATCH($A456,'Hoja de Trabajo para listado'!$AB$155:$AB$1048576,0),MATCH((CUADRO!K$4&amp;$E456),'Hoja de Trabajo para listado'!$AB$151:$BA$151,0)),0)+IFERROR(INDEX('Hoja de Trabajo para listado'!$BC$155:$CB$1048576,MATCH($A456,'Hoja de Trabajo para listado'!$BC$155:$BC$1048576,0),MATCH((CUADRO!K$4&amp;$E456),'Hoja de Trabajo para listado'!$BC$151:$CB$151,0)),0)+IFERROR(INDEX('Hoja de Trabajo para listado'!$DE$153:$DG$274,MATCH($A456,'Hoja de Trabajo para listado'!$DE$153:$DE$1048576,0),MATCH((CUADRO!K$4&amp;$E456),'Hoja de Trabajo para listado'!$DE$151:$DG$151,0)),0)+IFERROR(INDEX('Hoja de Trabajo para listado'!$CD$155:$DC$1048576,MATCH($A456,'Hoja de Trabajo para listado'!$CD$155:$CD$1048576,0),MATCH((CUADRO!K$4&amp;$E456),'Hoja de Trabajo para listado'!$CD$151:$DC$151,0)),0)</f>
        <v>0</v>
      </c>
      <c r="L456" s="241">
        <f ca="1">+IFERROR(INDEX('Hoja de Trabajo para listado'!$A$155:$Z$1048576,MATCH($A456,'Hoja de Trabajo para listado'!$A$155:$A$1048576,0),MATCH((CUADRO!L$4&amp;$E456),'Hoja de Trabajo para listado'!$A$151:$Z$151,0)),0)+IFERROR(INDEX('Hoja de Trabajo para listado'!$AB$155:$BA$1048576,MATCH($A456,'Hoja de Trabajo para listado'!$AB$155:$AB$1048576,0),MATCH((CUADRO!L$4&amp;$E456),'Hoja de Trabajo para listado'!$AB$151:$BA$151,0)),0)+IFERROR(INDEX('Hoja de Trabajo para listado'!$BC$155:$CB$1048576,MATCH($A456,'Hoja de Trabajo para listado'!$BC$155:$BC$1048576,0),MATCH((CUADRO!L$4&amp;$E456),'Hoja de Trabajo para listado'!$BC$151:$CB$151,0)),0)+IFERROR(INDEX('Hoja de Trabajo para listado'!$DE$153:$DG$274,MATCH($A456,'Hoja de Trabajo para listado'!$DE$153:$DE$1048576,0),MATCH((CUADRO!L$4&amp;$E456),'Hoja de Trabajo para listado'!$DE$151:$DG$151,0)),0)+IFERROR(INDEX('Hoja de Trabajo para listado'!$CD$155:$DC$1048576,MATCH($A456,'Hoja de Trabajo para listado'!$CD$155:$CD$1048576,0),MATCH((CUADRO!L$4&amp;$E456),'Hoja de Trabajo para listado'!$CD$151:$DC$151,0)),0)</f>
        <v>0</v>
      </c>
      <c r="M456" s="241">
        <f ca="1">+IFERROR(INDEX('Hoja de Trabajo para listado'!$A$155:$Z$1048576,MATCH($A456,'Hoja de Trabajo para listado'!$A$155:$A$1048576,0),MATCH((CUADRO!M$4&amp;$E456),'Hoja de Trabajo para listado'!$A$151:$Z$151,0)),0)+IFERROR(INDEX('Hoja de Trabajo para listado'!$AB$155:$BA$1048576,MATCH($A456,'Hoja de Trabajo para listado'!$AB$155:$AB$1048576,0),MATCH((CUADRO!M$4&amp;$E456),'Hoja de Trabajo para listado'!$AB$151:$BA$151,0)),0)+IFERROR(INDEX('Hoja de Trabajo para listado'!$BC$155:$CB$1048576,MATCH($A456,'Hoja de Trabajo para listado'!$BC$155:$BC$1048576,0),MATCH((CUADRO!M$4&amp;$E456),'Hoja de Trabajo para listado'!$BC$151:$CB$151,0)),0)+IFERROR(INDEX('Hoja de Trabajo para listado'!$DE$153:$DG$274,MATCH($A456,'Hoja de Trabajo para listado'!$DE$153:$DE$1048576,0),MATCH((CUADRO!M$4&amp;$E456),'Hoja de Trabajo para listado'!$DE$151:$DG$151,0)),0)+IFERROR(INDEX('Hoja de Trabajo para listado'!$CD$155:$DC$1048576,MATCH($A456,'Hoja de Trabajo para listado'!$CD$155:$CD$1048576,0),MATCH((CUADRO!M$4&amp;$E456),'Hoja de Trabajo para listado'!$CD$151:$DC$151,0)),0)</f>
        <v>0</v>
      </c>
      <c r="N456" s="241">
        <f ca="1">+IFERROR(INDEX('Hoja de Trabajo para listado'!$A$155:$Z$1048576,MATCH($A456,'Hoja de Trabajo para listado'!$A$155:$A$1048576,0),MATCH((CUADRO!N$4&amp;$E456),'Hoja de Trabajo para listado'!$A$151:$Z$151,0)),0)+IFERROR(INDEX('Hoja de Trabajo para listado'!$AB$155:$BA$1048576,MATCH($A456,'Hoja de Trabajo para listado'!$AB$155:$AB$1048576,0),MATCH((CUADRO!N$4&amp;$E456),'Hoja de Trabajo para listado'!$AB$151:$BA$151,0)),0)+IFERROR(INDEX('Hoja de Trabajo para listado'!$BC$155:$CB$1048576,MATCH($A456,'Hoja de Trabajo para listado'!$BC$155:$BC$1048576,0),MATCH((CUADRO!N$4&amp;$E456),'Hoja de Trabajo para listado'!$BC$151:$CB$151,0)),0)+IFERROR(INDEX('Hoja de Trabajo para listado'!$DE$153:$DG$274,MATCH($A456,'Hoja de Trabajo para listado'!$DE$153:$DE$1048576,0),MATCH((CUADRO!N$4&amp;$E456),'Hoja de Trabajo para listado'!$DE$151:$DG$151,0)),0)+IFERROR(INDEX('Hoja de Trabajo para listado'!$CD$155:$DC$1048576,MATCH($A456,'Hoja de Trabajo para listado'!$CD$155:$CD$1048576,0),MATCH((CUADRO!N$4&amp;$E456),'Hoja de Trabajo para listado'!$CD$151:$DC$151,0)),0)</f>
        <v>0</v>
      </c>
      <c r="O456" s="241">
        <f ca="1">+IFERROR(INDEX('Hoja de Trabajo para listado'!$A$155:$Z$1048576,MATCH($A456,'Hoja de Trabajo para listado'!$A$155:$A$1048576,0),MATCH((CUADRO!O$4&amp;$E456),'Hoja de Trabajo para listado'!$A$151:$Z$151,0)),0)+IFERROR(INDEX('Hoja de Trabajo para listado'!$AB$155:$BA$1048576,MATCH($A456,'Hoja de Trabajo para listado'!$AB$155:$AB$1048576,0),MATCH((CUADRO!O$4&amp;$E456),'Hoja de Trabajo para listado'!$AB$151:$BA$151,0)),0)+IFERROR(INDEX('Hoja de Trabajo para listado'!$BC$155:$CB$1048576,MATCH($A456,'Hoja de Trabajo para listado'!$BC$155:$BC$1048576,0),MATCH((CUADRO!O$4&amp;$E456),'Hoja de Trabajo para listado'!$BC$151:$CB$151,0)),0)+IFERROR(INDEX('Hoja de Trabajo para listado'!$DE$153:$DG$274,MATCH($A456,'Hoja de Trabajo para listado'!$DE$153:$DE$1048576,0),MATCH((CUADRO!O$4&amp;$E456),'Hoja de Trabajo para listado'!$DE$151:$DG$151,0)),0)+IFERROR(INDEX('Hoja de Trabajo para listado'!$CD$155:$DC$1048576,MATCH($A456,'Hoja de Trabajo para listado'!$CD$155:$CD$1048576,0),MATCH((CUADRO!O$4&amp;$E456),'Hoja de Trabajo para listado'!$CD$151:$DC$151,0)),0)</f>
        <v>0</v>
      </c>
      <c r="P456" s="241">
        <f ca="1">+IFERROR(INDEX('Hoja de Trabajo para listado'!$A$155:$Z$1048576,MATCH($A456,'Hoja de Trabajo para listado'!$A$155:$A$1048576,0),MATCH((CUADRO!P$4&amp;$E456),'Hoja de Trabajo para listado'!$A$151:$Z$151,0)),0)+IFERROR(INDEX('Hoja de Trabajo para listado'!$AB$155:$BA$1048576,MATCH($A456,'Hoja de Trabajo para listado'!$AB$155:$AB$1048576,0),MATCH((CUADRO!P$4&amp;$E456),'Hoja de Trabajo para listado'!$AB$151:$BA$151,0)),0)+IFERROR(INDEX('Hoja de Trabajo para listado'!$BC$155:$CB$1048576,MATCH($A456,'Hoja de Trabajo para listado'!$BC$155:$BC$1048576,0),MATCH((CUADRO!P$4&amp;$E456),'Hoja de Trabajo para listado'!$BC$151:$CB$151,0)),0)+IFERROR(INDEX('Hoja de Trabajo para listado'!$DE$153:$DG$274,MATCH($A456,'Hoja de Trabajo para listado'!$DE$153:$DE$1048576,0),MATCH((CUADRO!P$4&amp;$E456),'Hoja de Trabajo para listado'!$DE$151:$DG$151,0)),0)+IFERROR(INDEX('Hoja de Trabajo para listado'!$CD$155:$DC$1048576,MATCH($A456,'Hoja de Trabajo para listado'!$CD$155:$CD$1048576,0),MATCH((CUADRO!P$4&amp;$E456),'Hoja de Trabajo para listado'!$CD$151:$DC$151,0)),0)</f>
        <v>0</v>
      </c>
      <c r="Q456" s="241">
        <f ca="1">+IFERROR(INDEX('Hoja de Trabajo para listado'!$A$155:$Z$1048576,MATCH($A456,'Hoja de Trabajo para listado'!$A$155:$A$1048576,0),MATCH((CUADRO!Q$4&amp;$E456),'Hoja de Trabajo para listado'!$A$151:$Z$151,0)),0)+IFERROR(INDEX('Hoja de Trabajo para listado'!$AB$155:$BA$1048576,MATCH($A456,'Hoja de Trabajo para listado'!$AB$155:$AB$1048576,0),MATCH((CUADRO!Q$4&amp;$E456),'Hoja de Trabajo para listado'!$AB$151:$BA$151,0)),0)+IFERROR(INDEX('Hoja de Trabajo para listado'!$BC$155:$CB$1048576,MATCH($A456,'Hoja de Trabajo para listado'!$BC$155:$BC$1048576,0),MATCH((CUADRO!Q$4&amp;$E456),'Hoja de Trabajo para listado'!$BC$151:$CB$151,0)),0)+IFERROR(INDEX('Hoja de Trabajo para listado'!$DE$153:$DG$274,MATCH($A456,'Hoja de Trabajo para listado'!$DE$153:$DE$1048576,0),MATCH((CUADRO!Q$4&amp;$E456),'Hoja de Trabajo para listado'!$DE$151:$DG$151,0)),0)+IFERROR(INDEX('Hoja de Trabajo para listado'!$CD$155:$DC$1048576,MATCH($A456,'Hoja de Trabajo para listado'!$CD$155:$CD$1048576,0),MATCH((CUADRO!Q$4&amp;$E456),'Hoja de Trabajo para listado'!$CD$151:$DC$151,0)),0)</f>
        <v>0</v>
      </c>
      <c r="R456" s="241">
        <f t="shared" ca="1" si="19"/>
        <v>0</v>
      </c>
      <c r="S456" s="247">
        <f ca="1">+R455+R456</f>
        <v>0</v>
      </c>
      <c r="T456" s="241">
        <f ca="1">+S456</f>
        <v>0</v>
      </c>
      <c r="U456" s="240">
        <f t="shared" si="20"/>
        <v>2</v>
      </c>
      <c r="V456" s="327" t="str">
        <f>+VLOOKUP(A456,bd_lista!$A$3:$E$592,5,FALSE)</f>
        <v>Gobiernos Autonomos Municipales</v>
      </c>
      <c r="W456" s="398"/>
      <c r="X456" s="240">
        <f>+VLOOKUP(A456,[4]Sheet1!$A$13:$D$744,4,FALSE)</f>
        <v>0</v>
      </c>
      <c r="Y456" s="240" t="e">
        <f>+VLOOKUP(X456,bd_lista!$A$3:$C$592,3,FALSE)</f>
        <v>#N/A</v>
      </c>
      <c r="Z456" s="288"/>
      <c r="AA456" s="289"/>
    </row>
    <row r="457" spans="1:27" customFormat="1" ht="27" hidden="1" customHeight="1">
      <c r="A457" s="32">
        <v>1109</v>
      </c>
      <c r="B457" s="393">
        <f>+A457</f>
        <v>1109</v>
      </c>
      <c r="C457" s="245" t="str">
        <f>+VLOOKUP(A457,bd_lista!$A$3:$C$592,3,FALSE)</f>
        <v>Gobierno Autónomo Municipal de Icla</v>
      </c>
      <c r="D457" s="395" t="str">
        <f>+C457</f>
        <v>Gobierno Autónomo Municipal de Icla</v>
      </c>
      <c r="E457" s="240" t="s">
        <v>1303</v>
      </c>
      <c r="F457" s="241">
        <f ca="1">+IFERROR(INDEX('Hoja de Trabajo para listado'!$A$155:$Z$1048576,MATCH($A457,'Hoja de Trabajo para listado'!$A$155:$A$1048576,0),MATCH((CUADRO!F$4&amp;$E457),'Hoja de Trabajo para listado'!$A$151:$Z$151,0)),0)+IFERROR(INDEX('Hoja de Trabajo para listado'!$AB$155:$BA$1048576,MATCH($A457,'Hoja de Trabajo para listado'!$AB$155:$AB$1048576,0),MATCH((CUADRO!F$4&amp;$E457),'Hoja de Trabajo para listado'!$AB$151:$BA$151,0)),0)+IFERROR(INDEX('Hoja de Trabajo para listado'!$BC$155:$CB$1048576,MATCH($A457,'Hoja de Trabajo para listado'!$BC$155:$BC$1048576,0),MATCH((CUADRO!F$4&amp;$E457),'Hoja de Trabajo para listado'!$BC$151:$CB$151,0)),0)+IFERROR(INDEX('Hoja de Trabajo para listado'!$DE$153:$DG$274,MATCH($A457,'Hoja de Trabajo para listado'!$DE$153:$DE$1048576,0),MATCH((CUADRO!F$4&amp;$E457),'Hoja de Trabajo para listado'!$DE$151:$DG$151,0)),0)+IFERROR(INDEX('Hoja de Trabajo para listado'!$CD$155:$DC$1048576,MATCH($A457,'Hoja de Trabajo para listado'!$CD$155:$CD$1048576,0),MATCH((CUADRO!F$4&amp;$E457),'Hoja de Trabajo para listado'!$CD$151:$DC$151,0)),0)</f>
        <v>0</v>
      </c>
      <c r="G457" s="241">
        <f ca="1">+IFERROR(INDEX('Hoja de Trabajo para listado'!$A$155:$Z$1048576,MATCH($A457,'Hoja de Trabajo para listado'!$A$155:$A$1048576,0),MATCH((CUADRO!G$4&amp;$E457),'Hoja de Trabajo para listado'!$A$151:$Z$151,0)),0)+IFERROR(INDEX('Hoja de Trabajo para listado'!$AB$155:$BA$1048576,MATCH($A457,'Hoja de Trabajo para listado'!$AB$155:$AB$1048576,0),MATCH((CUADRO!G$4&amp;$E457),'Hoja de Trabajo para listado'!$AB$151:$BA$151,0)),0)+IFERROR(INDEX('Hoja de Trabajo para listado'!$BC$155:$CB$1048576,MATCH($A457,'Hoja de Trabajo para listado'!$BC$155:$BC$1048576,0),MATCH((CUADRO!G$4&amp;$E457),'Hoja de Trabajo para listado'!$BC$151:$CB$151,0)),0)+IFERROR(INDEX('Hoja de Trabajo para listado'!$DE$153:$DG$274,MATCH($A457,'Hoja de Trabajo para listado'!$DE$153:$DE$1048576,0),MATCH((CUADRO!G$4&amp;$E457),'Hoja de Trabajo para listado'!$DE$151:$DG$151,0)),0)+IFERROR(INDEX('Hoja de Trabajo para listado'!$CD$155:$DC$1048576,MATCH($A457,'Hoja de Trabajo para listado'!$CD$155:$CD$1048576,0),MATCH((CUADRO!G$4&amp;$E457),'Hoja de Trabajo para listado'!$CD$151:$DC$151,0)),0)</f>
        <v>0</v>
      </c>
      <c r="H457" s="241">
        <f ca="1">+IFERROR(INDEX('Hoja de Trabajo para listado'!$A$155:$Z$1048576,MATCH($A457,'Hoja de Trabajo para listado'!$A$155:$A$1048576,0),MATCH((CUADRO!H$4&amp;$E457),'Hoja de Trabajo para listado'!$A$151:$Z$151,0)),0)+IFERROR(INDEX('Hoja de Trabajo para listado'!$AB$155:$BA$1048576,MATCH($A457,'Hoja de Trabajo para listado'!$AB$155:$AB$1048576,0),MATCH((CUADRO!H$4&amp;$E457),'Hoja de Trabajo para listado'!$AB$151:$BA$151,0)),0)+IFERROR(INDEX('Hoja de Trabajo para listado'!$BC$155:$CB$1048576,MATCH($A457,'Hoja de Trabajo para listado'!$BC$155:$BC$1048576,0),MATCH((CUADRO!H$4&amp;$E457),'Hoja de Trabajo para listado'!$BC$151:$CB$151,0)),0)+IFERROR(INDEX('Hoja de Trabajo para listado'!$DE$153:$DG$274,MATCH($A457,'Hoja de Trabajo para listado'!$DE$153:$DE$1048576,0),MATCH((CUADRO!H$4&amp;$E457),'Hoja de Trabajo para listado'!$DE$151:$DG$151,0)),0)+IFERROR(INDEX('Hoja de Trabajo para listado'!$CD$155:$DC$1048576,MATCH($A457,'Hoja de Trabajo para listado'!$CD$155:$CD$1048576,0),MATCH((CUADRO!H$4&amp;$E457),'Hoja de Trabajo para listado'!$CD$151:$DC$151,0)),0)</f>
        <v>0</v>
      </c>
      <c r="I457" s="241">
        <f ca="1">+IFERROR(INDEX('Hoja de Trabajo para listado'!$A$155:$Z$1048576,MATCH($A457,'Hoja de Trabajo para listado'!$A$155:$A$1048576,0),MATCH((CUADRO!I$4&amp;$E457),'Hoja de Trabajo para listado'!$A$151:$Z$151,0)),0)+IFERROR(INDEX('Hoja de Trabajo para listado'!$AB$155:$BA$1048576,MATCH($A457,'Hoja de Trabajo para listado'!$AB$155:$AB$1048576,0),MATCH((CUADRO!I$4&amp;$E457),'Hoja de Trabajo para listado'!$AB$151:$BA$151,0)),0)+IFERROR(INDEX('Hoja de Trabajo para listado'!$BC$155:$CB$1048576,MATCH($A457,'Hoja de Trabajo para listado'!$BC$155:$BC$1048576,0),MATCH((CUADRO!I$4&amp;$E457),'Hoja de Trabajo para listado'!$BC$151:$CB$151,0)),0)+IFERROR(INDEX('Hoja de Trabajo para listado'!$DE$153:$DG$274,MATCH($A457,'Hoja de Trabajo para listado'!$DE$153:$DE$1048576,0),MATCH((CUADRO!I$4&amp;$E457),'Hoja de Trabajo para listado'!$DE$151:$DG$151,0)),0)+IFERROR(INDEX('Hoja de Trabajo para listado'!$CD$155:$DC$1048576,MATCH($A457,'Hoja de Trabajo para listado'!$CD$155:$CD$1048576,0),MATCH((CUADRO!I$4&amp;$E457),'Hoja de Trabajo para listado'!$CD$151:$DC$151,0)),0)</f>
        <v>0</v>
      </c>
      <c r="J457" s="241">
        <f ca="1">+IFERROR(INDEX('Hoja de Trabajo para listado'!$A$155:$Z$1048576,MATCH($A457,'Hoja de Trabajo para listado'!$A$155:$A$1048576,0),MATCH((CUADRO!J$4&amp;$E457),'Hoja de Trabajo para listado'!$A$151:$Z$151,0)),0)+IFERROR(INDEX('Hoja de Trabajo para listado'!$AB$155:$BA$1048576,MATCH($A457,'Hoja de Trabajo para listado'!$AB$155:$AB$1048576,0),MATCH((CUADRO!J$4&amp;$E457),'Hoja de Trabajo para listado'!$AB$151:$BA$151,0)),0)+IFERROR(INDEX('Hoja de Trabajo para listado'!$BC$155:$CB$1048576,MATCH($A457,'Hoja de Trabajo para listado'!$BC$155:$BC$1048576,0),MATCH((CUADRO!J$4&amp;$E457),'Hoja de Trabajo para listado'!$BC$151:$CB$151,0)),0)+IFERROR(INDEX('Hoja de Trabajo para listado'!$DE$153:$DG$274,MATCH($A457,'Hoja de Trabajo para listado'!$DE$153:$DE$1048576,0),MATCH((CUADRO!J$4&amp;$E457),'Hoja de Trabajo para listado'!$DE$151:$DG$151,0)),0)+IFERROR(INDEX('Hoja de Trabajo para listado'!$CD$155:$DC$1048576,MATCH($A457,'Hoja de Trabajo para listado'!$CD$155:$CD$1048576,0),MATCH((CUADRO!J$4&amp;$E457),'Hoja de Trabajo para listado'!$CD$151:$DC$151,0)),0)</f>
        <v>0</v>
      </c>
      <c r="K457" s="241">
        <f ca="1">+IFERROR(INDEX('Hoja de Trabajo para listado'!$A$155:$Z$1048576,MATCH($A457,'Hoja de Trabajo para listado'!$A$155:$A$1048576,0),MATCH((CUADRO!K$4&amp;$E457),'Hoja de Trabajo para listado'!$A$151:$Z$151,0)),0)+IFERROR(INDEX('Hoja de Trabajo para listado'!$AB$155:$BA$1048576,MATCH($A457,'Hoja de Trabajo para listado'!$AB$155:$AB$1048576,0),MATCH((CUADRO!K$4&amp;$E457),'Hoja de Trabajo para listado'!$AB$151:$BA$151,0)),0)+IFERROR(INDEX('Hoja de Trabajo para listado'!$BC$155:$CB$1048576,MATCH($A457,'Hoja de Trabajo para listado'!$BC$155:$BC$1048576,0),MATCH((CUADRO!K$4&amp;$E457),'Hoja de Trabajo para listado'!$BC$151:$CB$151,0)),0)+IFERROR(INDEX('Hoja de Trabajo para listado'!$DE$153:$DG$274,MATCH($A457,'Hoja de Trabajo para listado'!$DE$153:$DE$1048576,0),MATCH((CUADRO!K$4&amp;$E457),'Hoja de Trabajo para listado'!$DE$151:$DG$151,0)),0)+IFERROR(INDEX('Hoja de Trabajo para listado'!$CD$155:$DC$1048576,MATCH($A457,'Hoja de Trabajo para listado'!$CD$155:$CD$1048576,0),MATCH((CUADRO!K$4&amp;$E457),'Hoja de Trabajo para listado'!$CD$151:$DC$151,0)),0)</f>
        <v>0</v>
      </c>
      <c r="L457" s="241">
        <f ca="1">+IFERROR(INDEX('Hoja de Trabajo para listado'!$A$155:$Z$1048576,MATCH($A457,'Hoja de Trabajo para listado'!$A$155:$A$1048576,0),MATCH((CUADRO!L$4&amp;$E457),'Hoja de Trabajo para listado'!$A$151:$Z$151,0)),0)+IFERROR(INDEX('Hoja de Trabajo para listado'!$AB$155:$BA$1048576,MATCH($A457,'Hoja de Trabajo para listado'!$AB$155:$AB$1048576,0),MATCH((CUADRO!L$4&amp;$E457),'Hoja de Trabajo para listado'!$AB$151:$BA$151,0)),0)+IFERROR(INDEX('Hoja de Trabajo para listado'!$BC$155:$CB$1048576,MATCH($A457,'Hoja de Trabajo para listado'!$BC$155:$BC$1048576,0),MATCH((CUADRO!L$4&amp;$E457),'Hoja de Trabajo para listado'!$BC$151:$CB$151,0)),0)+IFERROR(INDEX('Hoja de Trabajo para listado'!$DE$153:$DG$274,MATCH($A457,'Hoja de Trabajo para listado'!$DE$153:$DE$1048576,0),MATCH((CUADRO!L$4&amp;$E457),'Hoja de Trabajo para listado'!$DE$151:$DG$151,0)),0)+IFERROR(INDEX('Hoja de Trabajo para listado'!$CD$155:$DC$1048576,MATCH($A457,'Hoja de Trabajo para listado'!$CD$155:$CD$1048576,0),MATCH((CUADRO!L$4&amp;$E457),'Hoja de Trabajo para listado'!$CD$151:$DC$151,0)),0)</f>
        <v>0</v>
      </c>
      <c r="M457" s="241">
        <f ca="1">+IFERROR(INDEX('Hoja de Trabajo para listado'!$A$155:$Z$1048576,MATCH($A457,'Hoja de Trabajo para listado'!$A$155:$A$1048576,0),MATCH((CUADRO!M$4&amp;$E457),'Hoja de Trabajo para listado'!$A$151:$Z$151,0)),0)+IFERROR(INDEX('Hoja de Trabajo para listado'!$AB$155:$BA$1048576,MATCH($A457,'Hoja de Trabajo para listado'!$AB$155:$AB$1048576,0),MATCH((CUADRO!M$4&amp;$E457),'Hoja de Trabajo para listado'!$AB$151:$BA$151,0)),0)+IFERROR(INDEX('Hoja de Trabajo para listado'!$BC$155:$CB$1048576,MATCH($A457,'Hoja de Trabajo para listado'!$BC$155:$BC$1048576,0),MATCH((CUADRO!M$4&amp;$E457),'Hoja de Trabajo para listado'!$BC$151:$CB$151,0)),0)+IFERROR(INDEX('Hoja de Trabajo para listado'!$DE$153:$DG$274,MATCH($A457,'Hoja de Trabajo para listado'!$DE$153:$DE$1048576,0),MATCH((CUADRO!M$4&amp;$E457),'Hoja de Trabajo para listado'!$DE$151:$DG$151,0)),0)+IFERROR(INDEX('Hoja de Trabajo para listado'!$CD$155:$DC$1048576,MATCH($A457,'Hoja de Trabajo para listado'!$CD$155:$CD$1048576,0),MATCH((CUADRO!M$4&amp;$E457),'Hoja de Trabajo para listado'!$CD$151:$DC$151,0)),0)</f>
        <v>0</v>
      </c>
      <c r="N457" s="241">
        <f ca="1">+IFERROR(INDEX('Hoja de Trabajo para listado'!$A$155:$Z$1048576,MATCH($A457,'Hoja de Trabajo para listado'!$A$155:$A$1048576,0),MATCH((CUADRO!N$4&amp;$E457),'Hoja de Trabajo para listado'!$A$151:$Z$151,0)),0)+IFERROR(INDEX('Hoja de Trabajo para listado'!$AB$155:$BA$1048576,MATCH($A457,'Hoja de Trabajo para listado'!$AB$155:$AB$1048576,0),MATCH((CUADRO!N$4&amp;$E457),'Hoja de Trabajo para listado'!$AB$151:$BA$151,0)),0)+IFERROR(INDEX('Hoja de Trabajo para listado'!$BC$155:$CB$1048576,MATCH($A457,'Hoja de Trabajo para listado'!$BC$155:$BC$1048576,0),MATCH((CUADRO!N$4&amp;$E457),'Hoja de Trabajo para listado'!$BC$151:$CB$151,0)),0)+IFERROR(INDEX('Hoja de Trabajo para listado'!$DE$153:$DG$274,MATCH($A457,'Hoja de Trabajo para listado'!$DE$153:$DE$1048576,0),MATCH((CUADRO!N$4&amp;$E457),'Hoja de Trabajo para listado'!$DE$151:$DG$151,0)),0)+IFERROR(INDEX('Hoja de Trabajo para listado'!$CD$155:$DC$1048576,MATCH($A457,'Hoja de Trabajo para listado'!$CD$155:$CD$1048576,0),MATCH((CUADRO!N$4&amp;$E457),'Hoja de Trabajo para listado'!$CD$151:$DC$151,0)),0)</f>
        <v>0</v>
      </c>
      <c r="O457" s="241">
        <f ca="1">+IFERROR(INDEX('Hoja de Trabajo para listado'!$A$155:$Z$1048576,MATCH($A457,'Hoja de Trabajo para listado'!$A$155:$A$1048576,0),MATCH((CUADRO!O$4&amp;$E457),'Hoja de Trabajo para listado'!$A$151:$Z$151,0)),0)+IFERROR(INDEX('Hoja de Trabajo para listado'!$AB$155:$BA$1048576,MATCH($A457,'Hoja de Trabajo para listado'!$AB$155:$AB$1048576,0),MATCH((CUADRO!O$4&amp;$E457),'Hoja de Trabajo para listado'!$AB$151:$BA$151,0)),0)+IFERROR(INDEX('Hoja de Trabajo para listado'!$BC$155:$CB$1048576,MATCH($A457,'Hoja de Trabajo para listado'!$BC$155:$BC$1048576,0),MATCH((CUADRO!O$4&amp;$E457),'Hoja de Trabajo para listado'!$BC$151:$CB$151,0)),0)+IFERROR(INDEX('Hoja de Trabajo para listado'!$DE$153:$DG$274,MATCH($A457,'Hoja de Trabajo para listado'!$DE$153:$DE$1048576,0),MATCH((CUADRO!O$4&amp;$E457),'Hoja de Trabajo para listado'!$DE$151:$DG$151,0)),0)+IFERROR(INDEX('Hoja de Trabajo para listado'!$CD$155:$DC$1048576,MATCH($A457,'Hoja de Trabajo para listado'!$CD$155:$CD$1048576,0),MATCH((CUADRO!O$4&amp;$E457),'Hoja de Trabajo para listado'!$CD$151:$DC$151,0)),0)</f>
        <v>0</v>
      </c>
      <c r="P457" s="241">
        <f ca="1">+IFERROR(INDEX('Hoja de Trabajo para listado'!$A$155:$Z$1048576,MATCH($A457,'Hoja de Trabajo para listado'!$A$155:$A$1048576,0),MATCH((CUADRO!P$4&amp;$E457),'Hoja de Trabajo para listado'!$A$151:$Z$151,0)),0)+IFERROR(INDEX('Hoja de Trabajo para listado'!$AB$155:$BA$1048576,MATCH($A457,'Hoja de Trabajo para listado'!$AB$155:$AB$1048576,0),MATCH((CUADRO!P$4&amp;$E457),'Hoja de Trabajo para listado'!$AB$151:$BA$151,0)),0)+IFERROR(INDEX('Hoja de Trabajo para listado'!$BC$155:$CB$1048576,MATCH($A457,'Hoja de Trabajo para listado'!$BC$155:$BC$1048576,0),MATCH((CUADRO!P$4&amp;$E457),'Hoja de Trabajo para listado'!$BC$151:$CB$151,0)),0)+IFERROR(INDEX('Hoja de Trabajo para listado'!$DE$153:$DG$274,MATCH($A457,'Hoja de Trabajo para listado'!$DE$153:$DE$1048576,0),MATCH((CUADRO!P$4&amp;$E457),'Hoja de Trabajo para listado'!$DE$151:$DG$151,0)),0)+IFERROR(INDEX('Hoja de Trabajo para listado'!$CD$155:$DC$1048576,MATCH($A457,'Hoja de Trabajo para listado'!$CD$155:$CD$1048576,0),MATCH((CUADRO!P$4&amp;$E457),'Hoja de Trabajo para listado'!$CD$151:$DC$151,0)),0)</f>
        <v>0</v>
      </c>
      <c r="Q457" s="241">
        <f ca="1">+IFERROR(INDEX('Hoja de Trabajo para listado'!$A$155:$Z$1048576,MATCH($A457,'Hoja de Trabajo para listado'!$A$155:$A$1048576,0),MATCH((CUADRO!Q$4&amp;$E457),'Hoja de Trabajo para listado'!$A$151:$Z$151,0)),0)+IFERROR(INDEX('Hoja de Trabajo para listado'!$AB$155:$BA$1048576,MATCH($A457,'Hoja de Trabajo para listado'!$AB$155:$AB$1048576,0),MATCH((CUADRO!Q$4&amp;$E457),'Hoja de Trabajo para listado'!$AB$151:$BA$151,0)),0)+IFERROR(INDEX('Hoja de Trabajo para listado'!$BC$155:$CB$1048576,MATCH($A457,'Hoja de Trabajo para listado'!$BC$155:$BC$1048576,0),MATCH((CUADRO!Q$4&amp;$E457),'Hoja de Trabajo para listado'!$BC$151:$CB$151,0)),0)+IFERROR(INDEX('Hoja de Trabajo para listado'!$DE$153:$DG$274,MATCH($A457,'Hoja de Trabajo para listado'!$DE$153:$DE$1048576,0),MATCH((CUADRO!Q$4&amp;$E457),'Hoja de Trabajo para listado'!$DE$151:$DG$151,0)),0)+IFERROR(INDEX('Hoja de Trabajo para listado'!$CD$155:$DC$1048576,MATCH($A457,'Hoja de Trabajo para listado'!$CD$155:$CD$1048576,0),MATCH((CUADRO!Q$4&amp;$E457),'Hoja de Trabajo para listado'!$CD$151:$DC$151,0)),0)</f>
        <v>0</v>
      </c>
      <c r="R457" s="241">
        <f t="shared" ref="R457:R520" ca="1" si="21">+SUM(F457:Q457)</f>
        <v>0</v>
      </c>
      <c r="S457" s="247"/>
      <c r="T457" s="241">
        <f ca="1">+T458</f>
        <v>0</v>
      </c>
      <c r="U457" s="240">
        <f t="shared" ref="U457:U520" si="22">+IF(E457="Débitos",1,2)</f>
        <v>1</v>
      </c>
      <c r="V457" s="327" t="str">
        <f>+VLOOKUP(A457,bd_lista!$A$3:$E$592,5,FALSE)</f>
        <v>Gobiernos Autonomos Municipales</v>
      </c>
      <c r="W457" s="397" t="str">
        <f>+V457</f>
        <v>Gobiernos Autonomos Municipales</v>
      </c>
      <c r="X457" s="240">
        <f>+VLOOKUP(A457,[4]Sheet1!$A$13:$D$744,4,FALSE)</f>
        <v>0</v>
      </c>
      <c r="Y457" s="240" t="e">
        <f>+VLOOKUP(X457,bd_lista!$A$3:$C$592,3,FALSE)</f>
        <v>#N/A</v>
      </c>
      <c r="Z457" s="290">
        <f>+X457</f>
        <v>0</v>
      </c>
      <c r="AA457" s="291" t="e">
        <f>+Y457</f>
        <v>#N/A</v>
      </c>
    </row>
    <row r="458" spans="1:27" customFormat="1" ht="27" hidden="1" customHeight="1">
      <c r="A458" s="32">
        <v>1109</v>
      </c>
      <c r="B458" s="394"/>
      <c r="C458" s="245" t="str">
        <f>+VLOOKUP(A458,bd_lista!$A$3:$C$592,3,FALSE)</f>
        <v>Gobierno Autónomo Municipal de Icla</v>
      </c>
      <c r="D458" s="396"/>
      <c r="E458" s="242" t="s">
        <v>1304</v>
      </c>
      <c r="F458" s="241">
        <f ca="1">+IFERROR(INDEX('Hoja de Trabajo para listado'!$A$155:$Z$1048576,MATCH($A458,'Hoja de Trabajo para listado'!$A$155:$A$1048576,0),MATCH((CUADRO!F$4&amp;$E458),'Hoja de Trabajo para listado'!$A$151:$Z$151,0)),0)+IFERROR(INDEX('Hoja de Trabajo para listado'!$AB$155:$BA$1048576,MATCH($A458,'Hoja de Trabajo para listado'!$AB$155:$AB$1048576,0),MATCH((CUADRO!F$4&amp;$E458),'Hoja de Trabajo para listado'!$AB$151:$BA$151,0)),0)+IFERROR(INDEX('Hoja de Trabajo para listado'!$BC$155:$CB$1048576,MATCH($A458,'Hoja de Trabajo para listado'!$BC$155:$BC$1048576,0),MATCH((CUADRO!F$4&amp;$E458),'Hoja de Trabajo para listado'!$BC$151:$CB$151,0)),0)+IFERROR(INDEX('Hoja de Trabajo para listado'!$DE$153:$DG$274,MATCH($A458,'Hoja de Trabajo para listado'!$DE$153:$DE$1048576,0),MATCH((CUADRO!F$4&amp;$E458),'Hoja de Trabajo para listado'!$DE$151:$DG$151,0)),0)+IFERROR(INDEX('Hoja de Trabajo para listado'!$CD$155:$DC$1048576,MATCH($A458,'Hoja de Trabajo para listado'!$CD$155:$CD$1048576,0),MATCH((CUADRO!F$4&amp;$E458),'Hoja de Trabajo para listado'!$CD$151:$DC$151,0)),0)</f>
        <v>0</v>
      </c>
      <c r="G458" s="241">
        <f ca="1">+IFERROR(INDEX('Hoja de Trabajo para listado'!$A$155:$Z$1048576,MATCH($A458,'Hoja de Trabajo para listado'!$A$155:$A$1048576,0),MATCH((CUADRO!G$4&amp;$E458),'Hoja de Trabajo para listado'!$A$151:$Z$151,0)),0)+IFERROR(INDEX('Hoja de Trabajo para listado'!$AB$155:$BA$1048576,MATCH($A458,'Hoja de Trabajo para listado'!$AB$155:$AB$1048576,0),MATCH((CUADRO!G$4&amp;$E458),'Hoja de Trabajo para listado'!$AB$151:$BA$151,0)),0)+IFERROR(INDEX('Hoja de Trabajo para listado'!$BC$155:$CB$1048576,MATCH($A458,'Hoja de Trabajo para listado'!$BC$155:$BC$1048576,0),MATCH((CUADRO!G$4&amp;$E458),'Hoja de Trabajo para listado'!$BC$151:$CB$151,0)),0)+IFERROR(INDEX('Hoja de Trabajo para listado'!$DE$153:$DG$274,MATCH($A458,'Hoja de Trabajo para listado'!$DE$153:$DE$1048576,0),MATCH((CUADRO!G$4&amp;$E458),'Hoja de Trabajo para listado'!$DE$151:$DG$151,0)),0)+IFERROR(INDEX('Hoja de Trabajo para listado'!$CD$155:$DC$1048576,MATCH($A458,'Hoja de Trabajo para listado'!$CD$155:$CD$1048576,0),MATCH((CUADRO!G$4&amp;$E458),'Hoja de Trabajo para listado'!$CD$151:$DC$151,0)),0)</f>
        <v>0</v>
      </c>
      <c r="H458" s="241">
        <f ca="1">+IFERROR(INDEX('Hoja de Trabajo para listado'!$A$155:$Z$1048576,MATCH($A458,'Hoja de Trabajo para listado'!$A$155:$A$1048576,0),MATCH((CUADRO!H$4&amp;$E458),'Hoja de Trabajo para listado'!$A$151:$Z$151,0)),0)+IFERROR(INDEX('Hoja de Trabajo para listado'!$AB$155:$BA$1048576,MATCH($A458,'Hoja de Trabajo para listado'!$AB$155:$AB$1048576,0),MATCH((CUADRO!H$4&amp;$E458),'Hoja de Trabajo para listado'!$AB$151:$BA$151,0)),0)+IFERROR(INDEX('Hoja de Trabajo para listado'!$BC$155:$CB$1048576,MATCH($A458,'Hoja de Trabajo para listado'!$BC$155:$BC$1048576,0),MATCH((CUADRO!H$4&amp;$E458),'Hoja de Trabajo para listado'!$BC$151:$CB$151,0)),0)+IFERROR(INDEX('Hoja de Trabajo para listado'!$DE$153:$DG$274,MATCH($A458,'Hoja de Trabajo para listado'!$DE$153:$DE$1048576,0),MATCH((CUADRO!H$4&amp;$E458),'Hoja de Trabajo para listado'!$DE$151:$DG$151,0)),0)+IFERROR(INDEX('Hoja de Trabajo para listado'!$CD$155:$DC$1048576,MATCH($A458,'Hoja de Trabajo para listado'!$CD$155:$CD$1048576,0),MATCH((CUADRO!H$4&amp;$E458),'Hoja de Trabajo para listado'!$CD$151:$DC$151,0)),0)</f>
        <v>0</v>
      </c>
      <c r="I458" s="241">
        <f ca="1">+IFERROR(INDEX('Hoja de Trabajo para listado'!$A$155:$Z$1048576,MATCH($A458,'Hoja de Trabajo para listado'!$A$155:$A$1048576,0),MATCH((CUADRO!I$4&amp;$E458),'Hoja de Trabajo para listado'!$A$151:$Z$151,0)),0)+IFERROR(INDEX('Hoja de Trabajo para listado'!$AB$155:$BA$1048576,MATCH($A458,'Hoja de Trabajo para listado'!$AB$155:$AB$1048576,0),MATCH((CUADRO!I$4&amp;$E458),'Hoja de Trabajo para listado'!$AB$151:$BA$151,0)),0)+IFERROR(INDEX('Hoja de Trabajo para listado'!$BC$155:$CB$1048576,MATCH($A458,'Hoja de Trabajo para listado'!$BC$155:$BC$1048576,0),MATCH((CUADRO!I$4&amp;$E458),'Hoja de Trabajo para listado'!$BC$151:$CB$151,0)),0)+IFERROR(INDEX('Hoja de Trabajo para listado'!$DE$153:$DG$274,MATCH($A458,'Hoja de Trabajo para listado'!$DE$153:$DE$1048576,0),MATCH((CUADRO!I$4&amp;$E458),'Hoja de Trabajo para listado'!$DE$151:$DG$151,0)),0)+IFERROR(INDEX('Hoja de Trabajo para listado'!$CD$155:$DC$1048576,MATCH($A458,'Hoja de Trabajo para listado'!$CD$155:$CD$1048576,0),MATCH((CUADRO!I$4&amp;$E458),'Hoja de Trabajo para listado'!$CD$151:$DC$151,0)),0)</f>
        <v>0</v>
      </c>
      <c r="J458" s="241">
        <f ca="1">+IFERROR(INDEX('Hoja de Trabajo para listado'!$A$155:$Z$1048576,MATCH($A458,'Hoja de Trabajo para listado'!$A$155:$A$1048576,0),MATCH((CUADRO!J$4&amp;$E458),'Hoja de Trabajo para listado'!$A$151:$Z$151,0)),0)+IFERROR(INDEX('Hoja de Trabajo para listado'!$AB$155:$BA$1048576,MATCH($A458,'Hoja de Trabajo para listado'!$AB$155:$AB$1048576,0),MATCH((CUADRO!J$4&amp;$E458),'Hoja de Trabajo para listado'!$AB$151:$BA$151,0)),0)+IFERROR(INDEX('Hoja de Trabajo para listado'!$BC$155:$CB$1048576,MATCH($A458,'Hoja de Trabajo para listado'!$BC$155:$BC$1048576,0),MATCH((CUADRO!J$4&amp;$E458),'Hoja de Trabajo para listado'!$BC$151:$CB$151,0)),0)+IFERROR(INDEX('Hoja de Trabajo para listado'!$DE$153:$DG$274,MATCH($A458,'Hoja de Trabajo para listado'!$DE$153:$DE$1048576,0),MATCH((CUADRO!J$4&amp;$E458),'Hoja de Trabajo para listado'!$DE$151:$DG$151,0)),0)+IFERROR(INDEX('Hoja de Trabajo para listado'!$CD$155:$DC$1048576,MATCH($A458,'Hoja de Trabajo para listado'!$CD$155:$CD$1048576,0),MATCH((CUADRO!J$4&amp;$E458),'Hoja de Trabajo para listado'!$CD$151:$DC$151,0)),0)</f>
        <v>0</v>
      </c>
      <c r="K458" s="241">
        <f ca="1">+IFERROR(INDEX('Hoja de Trabajo para listado'!$A$155:$Z$1048576,MATCH($A458,'Hoja de Trabajo para listado'!$A$155:$A$1048576,0),MATCH((CUADRO!K$4&amp;$E458),'Hoja de Trabajo para listado'!$A$151:$Z$151,0)),0)+IFERROR(INDEX('Hoja de Trabajo para listado'!$AB$155:$BA$1048576,MATCH($A458,'Hoja de Trabajo para listado'!$AB$155:$AB$1048576,0),MATCH((CUADRO!K$4&amp;$E458),'Hoja de Trabajo para listado'!$AB$151:$BA$151,0)),0)+IFERROR(INDEX('Hoja de Trabajo para listado'!$BC$155:$CB$1048576,MATCH($A458,'Hoja de Trabajo para listado'!$BC$155:$BC$1048576,0),MATCH((CUADRO!K$4&amp;$E458),'Hoja de Trabajo para listado'!$BC$151:$CB$151,0)),0)+IFERROR(INDEX('Hoja de Trabajo para listado'!$DE$153:$DG$274,MATCH($A458,'Hoja de Trabajo para listado'!$DE$153:$DE$1048576,0),MATCH((CUADRO!K$4&amp;$E458),'Hoja de Trabajo para listado'!$DE$151:$DG$151,0)),0)+IFERROR(INDEX('Hoja de Trabajo para listado'!$CD$155:$DC$1048576,MATCH($A458,'Hoja de Trabajo para listado'!$CD$155:$CD$1048576,0),MATCH((CUADRO!K$4&amp;$E458),'Hoja de Trabajo para listado'!$CD$151:$DC$151,0)),0)</f>
        <v>0</v>
      </c>
      <c r="L458" s="241">
        <f ca="1">+IFERROR(INDEX('Hoja de Trabajo para listado'!$A$155:$Z$1048576,MATCH($A458,'Hoja de Trabajo para listado'!$A$155:$A$1048576,0),MATCH((CUADRO!L$4&amp;$E458),'Hoja de Trabajo para listado'!$A$151:$Z$151,0)),0)+IFERROR(INDEX('Hoja de Trabajo para listado'!$AB$155:$BA$1048576,MATCH($A458,'Hoja de Trabajo para listado'!$AB$155:$AB$1048576,0),MATCH((CUADRO!L$4&amp;$E458),'Hoja de Trabajo para listado'!$AB$151:$BA$151,0)),0)+IFERROR(INDEX('Hoja de Trabajo para listado'!$BC$155:$CB$1048576,MATCH($A458,'Hoja de Trabajo para listado'!$BC$155:$BC$1048576,0),MATCH((CUADRO!L$4&amp;$E458),'Hoja de Trabajo para listado'!$BC$151:$CB$151,0)),0)+IFERROR(INDEX('Hoja de Trabajo para listado'!$DE$153:$DG$274,MATCH($A458,'Hoja de Trabajo para listado'!$DE$153:$DE$1048576,0),MATCH((CUADRO!L$4&amp;$E458),'Hoja de Trabajo para listado'!$DE$151:$DG$151,0)),0)+IFERROR(INDEX('Hoja de Trabajo para listado'!$CD$155:$DC$1048576,MATCH($A458,'Hoja de Trabajo para listado'!$CD$155:$CD$1048576,0),MATCH((CUADRO!L$4&amp;$E458),'Hoja de Trabajo para listado'!$CD$151:$DC$151,0)),0)</f>
        <v>0</v>
      </c>
      <c r="M458" s="241">
        <f ca="1">+IFERROR(INDEX('Hoja de Trabajo para listado'!$A$155:$Z$1048576,MATCH($A458,'Hoja de Trabajo para listado'!$A$155:$A$1048576,0),MATCH((CUADRO!M$4&amp;$E458),'Hoja de Trabajo para listado'!$A$151:$Z$151,0)),0)+IFERROR(INDEX('Hoja de Trabajo para listado'!$AB$155:$BA$1048576,MATCH($A458,'Hoja de Trabajo para listado'!$AB$155:$AB$1048576,0),MATCH((CUADRO!M$4&amp;$E458),'Hoja de Trabajo para listado'!$AB$151:$BA$151,0)),0)+IFERROR(INDEX('Hoja de Trabajo para listado'!$BC$155:$CB$1048576,MATCH($A458,'Hoja de Trabajo para listado'!$BC$155:$BC$1048576,0),MATCH((CUADRO!M$4&amp;$E458),'Hoja de Trabajo para listado'!$BC$151:$CB$151,0)),0)+IFERROR(INDEX('Hoja de Trabajo para listado'!$DE$153:$DG$274,MATCH($A458,'Hoja de Trabajo para listado'!$DE$153:$DE$1048576,0),MATCH((CUADRO!M$4&amp;$E458),'Hoja de Trabajo para listado'!$DE$151:$DG$151,0)),0)+IFERROR(INDEX('Hoja de Trabajo para listado'!$CD$155:$DC$1048576,MATCH($A458,'Hoja de Trabajo para listado'!$CD$155:$CD$1048576,0),MATCH((CUADRO!M$4&amp;$E458),'Hoja de Trabajo para listado'!$CD$151:$DC$151,0)),0)</f>
        <v>0</v>
      </c>
      <c r="N458" s="241">
        <f ca="1">+IFERROR(INDEX('Hoja de Trabajo para listado'!$A$155:$Z$1048576,MATCH($A458,'Hoja de Trabajo para listado'!$A$155:$A$1048576,0),MATCH((CUADRO!N$4&amp;$E458),'Hoja de Trabajo para listado'!$A$151:$Z$151,0)),0)+IFERROR(INDEX('Hoja de Trabajo para listado'!$AB$155:$BA$1048576,MATCH($A458,'Hoja de Trabajo para listado'!$AB$155:$AB$1048576,0),MATCH((CUADRO!N$4&amp;$E458),'Hoja de Trabajo para listado'!$AB$151:$BA$151,0)),0)+IFERROR(INDEX('Hoja de Trabajo para listado'!$BC$155:$CB$1048576,MATCH($A458,'Hoja de Trabajo para listado'!$BC$155:$BC$1048576,0),MATCH((CUADRO!N$4&amp;$E458),'Hoja de Trabajo para listado'!$BC$151:$CB$151,0)),0)+IFERROR(INDEX('Hoja de Trabajo para listado'!$DE$153:$DG$274,MATCH($A458,'Hoja de Trabajo para listado'!$DE$153:$DE$1048576,0),MATCH((CUADRO!N$4&amp;$E458),'Hoja de Trabajo para listado'!$DE$151:$DG$151,0)),0)+IFERROR(INDEX('Hoja de Trabajo para listado'!$CD$155:$DC$1048576,MATCH($A458,'Hoja de Trabajo para listado'!$CD$155:$CD$1048576,0),MATCH((CUADRO!N$4&amp;$E458),'Hoja de Trabajo para listado'!$CD$151:$DC$151,0)),0)</f>
        <v>0</v>
      </c>
      <c r="O458" s="241">
        <f ca="1">+IFERROR(INDEX('Hoja de Trabajo para listado'!$A$155:$Z$1048576,MATCH($A458,'Hoja de Trabajo para listado'!$A$155:$A$1048576,0),MATCH((CUADRO!O$4&amp;$E458),'Hoja de Trabajo para listado'!$A$151:$Z$151,0)),0)+IFERROR(INDEX('Hoja de Trabajo para listado'!$AB$155:$BA$1048576,MATCH($A458,'Hoja de Trabajo para listado'!$AB$155:$AB$1048576,0),MATCH((CUADRO!O$4&amp;$E458),'Hoja de Trabajo para listado'!$AB$151:$BA$151,0)),0)+IFERROR(INDEX('Hoja de Trabajo para listado'!$BC$155:$CB$1048576,MATCH($A458,'Hoja de Trabajo para listado'!$BC$155:$BC$1048576,0),MATCH((CUADRO!O$4&amp;$E458),'Hoja de Trabajo para listado'!$BC$151:$CB$151,0)),0)+IFERROR(INDEX('Hoja de Trabajo para listado'!$DE$153:$DG$274,MATCH($A458,'Hoja de Trabajo para listado'!$DE$153:$DE$1048576,0),MATCH((CUADRO!O$4&amp;$E458),'Hoja de Trabajo para listado'!$DE$151:$DG$151,0)),0)+IFERROR(INDEX('Hoja de Trabajo para listado'!$CD$155:$DC$1048576,MATCH($A458,'Hoja de Trabajo para listado'!$CD$155:$CD$1048576,0),MATCH((CUADRO!O$4&amp;$E458),'Hoja de Trabajo para listado'!$CD$151:$DC$151,0)),0)</f>
        <v>0</v>
      </c>
      <c r="P458" s="241">
        <f ca="1">+IFERROR(INDEX('Hoja de Trabajo para listado'!$A$155:$Z$1048576,MATCH($A458,'Hoja de Trabajo para listado'!$A$155:$A$1048576,0),MATCH((CUADRO!P$4&amp;$E458),'Hoja de Trabajo para listado'!$A$151:$Z$151,0)),0)+IFERROR(INDEX('Hoja de Trabajo para listado'!$AB$155:$BA$1048576,MATCH($A458,'Hoja de Trabajo para listado'!$AB$155:$AB$1048576,0),MATCH((CUADRO!P$4&amp;$E458),'Hoja de Trabajo para listado'!$AB$151:$BA$151,0)),0)+IFERROR(INDEX('Hoja de Trabajo para listado'!$BC$155:$CB$1048576,MATCH($A458,'Hoja de Trabajo para listado'!$BC$155:$BC$1048576,0),MATCH((CUADRO!P$4&amp;$E458),'Hoja de Trabajo para listado'!$BC$151:$CB$151,0)),0)+IFERROR(INDEX('Hoja de Trabajo para listado'!$DE$153:$DG$274,MATCH($A458,'Hoja de Trabajo para listado'!$DE$153:$DE$1048576,0),MATCH((CUADRO!P$4&amp;$E458),'Hoja de Trabajo para listado'!$DE$151:$DG$151,0)),0)+IFERROR(INDEX('Hoja de Trabajo para listado'!$CD$155:$DC$1048576,MATCH($A458,'Hoja de Trabajo para listado'!$CD$155:$CD$1048576,0),MATCH((CUADRO!P$4&amp;$E458),'Hoja de Trabajo para listado'!$CD$151:$DC$151,0)),0)</f>
        <v>0</v>
      </c>
      <c r="Q458" s="241">
        <f ca="1">+IFERROR(INDEX('Hoja de Trabajo para listado'!$A$155:$Z$1048576,MATCH($A458,'Hoja de Trabajo para listado'!$A$155:$A$1048576,0),MATCH((CUADRO!Q$4&amp;$E458),'Hoja de Trabajo para listado'!$A$151:$Z$151,0)),0)+IFERROR(INDEX('Hoja de Trabajo para listado'!$AB$155:$BA$1048576,MATCH($A458,'Hoja de Trabajo para listado'!$AB$155:$AB$1048576,0),MATCH((CUADRO!Q$4&amp;$E458),'Hoja de Trabajo para listado'!$AB$151:$BA$151,0)),0)+IFERROR(INDEX('Hoja de Trabajo para listado'!$BC$155:$CB$1048576,MATCH($A458,'Hoja de Trabajo para listado'!$BC$155:$BC$1048576,0),MATCH((CUADRO!Q$4&amp;$E458),'Hoja de Trabajo para listado'!$BC$151:$CB$151,0)),0)+IFERROR(INDEX('Hoja de Trabajo para listado'!$DE$153:$DG$274,MATCH($A458,'Hoja de Trabajo para listado'!$DE$153:$DE$1048576,0),MATCH((CUADRO!Q$4&amp;$E458),'Hoja de Trabajo para listado'!$DE$151:$DG$151,0)),0)+IFERROR(INDEX('Hoja de Trabajo para listado'!$CD$155:$DC$1048576,MATCH($A458,'Hoja de Trabajo para listado'!$CD$155:$CD$1048576,0),MATCH((CUADRO!Q$4&amp;$E458),'Hoja de Trabajo para listado'!$CD$151:$DC$151,0)),0)</f>
        <v>0</v>
      </c>
      <c r="R458" s="241">
        <f t="shared" ca="1" si="21"/>
        <v>0</v>
      </c>
      <c r="S458" s="247">
        <f ca="1">+R457+R458</f>
        <v>0</v>
      </c>
      <c r="T458" s="241">
        <f ca="1">+S458</f>
        <v>0</v>
      </c>
      <c r="U458" s="240">
        <f t="shared" si="22"/>
        <v>2</v>
      </c>
      <c r="V458" s="327" t="str">
        <f>+VLOOKUP(A458,bd_lista!$A$3:$E$592,5,FALSE)</f>
        <v>Gobiernos Autonomos Municipales</v>
      </c>
      <c r="W458" s="398"/>
      <c r="X458" s="240">
        <f>+VLOOKUP(A458,[4]Sheet1!$A$13:$D$744,4,FALSE)</f>
        <v>0</v>
      </c>
      <c r="Y458" s="240" t="e">
        <f>+VLOOKUP(X458,bd_lista!$A$3:$C$592,3,FALSE)</f>
        <v>#N/A</v>
      </c>
      <c r="Z458" s="288"/>
      <c r="AA458" s="289"/>
    </row>
    <row r="459" spans="1:27" customFormat="1" ht="15" hidden="1" customHeight="1">
      <c r="A459" s="32">
        <v>1110</v>
      </c>
      <c r="B459" s="393">
        <f>+A459</f>
        <v>1110</v>
      </c>
      <c r="C459" s="245" t="str">
        <f>+VLOOKUP(A459,bd_lista!$A$3:$C$592,3,FALSE)</f>
        <v>Gobierno Autónomo Municipal de Padilla</v>
      </c>
      <c r="D459" s="395" t="str">
        <f>+C459</f>
        <v>Gobierno Autónomo Municipal de Padilla</v>
      </c>
      <c r="E459" s="240" t="s">
        <v>1303</v>
      </c>
      <c r="F459" s="241">
        <f ca="1">+IFERROR(INDEX('Hoja de Trabajo para listado'!$A$155:$Z$1048576,MATCH($A459,'Hoja de Trabajo para listado'!$A$155:$A$1048576,0),MATCH((CUADRO!F$4&amp;$E459),'Hoja de Trabajo para listado'!$A$151:$Z$151,0)),0)+IFERROR(INDEX('Hoja de Trabajo para listado'!$AB$155:$BA$1048576,MATCH($A459,'Hoja de Trabajo para listado'!$AB$155:$AB$1048576,0),MATCH((CUADRO!F$4&amp;$E459),'Hoja de Trabajo para listado'!$AB$151:$BA$151,0)),0)+IFERROR(INDEX('Hoja de Trabajo para listado'!$BC$155:$CB$1048576,MATCH($A459,'Hoja de Trabajo para listado'!$BC$155:$BC$1048576,0),MATCH((CUADRO!F$4&amp;$E459),'Hoja de Trabajo para listado'!$BC$151:$CB$151,0)),0)+IFERROR(INDEX('Hoja de Trabajo para listado'!$DE$153:$DG$274,MATCH($A459,'Hoja de Trabajo para listado'!$DE$153:$DE$1048576,0),MATCH((CUADRO!F$4&amp;$E459),'Hoja de Trabajo para listado'!$DE$151:$DG$151,0)),0)+IFERROR(INDEX('Hoja de Trabajo para listado'!$CD$155:$DC$1048576,MATCH($A459,'Hoja de Trabajo para listado'!$CD$155:$CD$1048576,0),MATCH((CUADRO!F$4&amp;$E459),'Hoja de Trabajo para listado'!$CD$151:$DC$151,0)),0)</f>
        <v>0</v>
      </c>
      <c r="G459" s="241">
        <f ca="1">+IFERROR(INDEX('Hoja de Trabajo para listado'!$A$155:$Z$1048576,MATCH($A459,'Hoja de Trabajo para listado'!$A$155:$A$1048576,0),MATCH((CUADRO!G$4&amp;$E459),'Hoja de Trabajo para listado'!$A$151:$Z$151,0)),0)+IFERROR(INDEX('Hoja de Trabajo para listado'!$AB$155:$BA$1048576,MATCH($A459,'Hoja de Trabajo para listado'!$AB$155:$AB$1048576,0),MATCH((CUADRO!G$4&amp;$E459),'Hoja de Trabajo para listado'!$AB$151:$BA$151,0)),0)+IFERROR(INDEX('Hoja de Trabajo para listado'!$BC$155:$CB$1048576,MATCH($A459,'Hoja de Trabajo para listado'!$BC$155:$BC$1048576,0),MATCH((CUADRO!G$4&amp;$E459),'Hoja de Trabajo para listado'!$BC$151:$CB$151,0)),0)+IFERROR(INDEX('Hoja de Trabajo para listado'!$DE$153:$DG$274,MATCH($A459,'Hoja de Trabajo para listado'!$DE$153:$DE$1048576,0),MATCH((CUADRO!G$4&amp;$E459),'Hoja de Trabajo para listado'!$DE$151:$DG$151,0)),0)+IFERROR(INDEX('Hoja de Trabajo para listado'!$CD$155:$DC$1048576,MATCH($A459,'Hoja de Trabajo para listado'!$CD$155:$CD$1048576,0),MATCH((CUADRO!G$4&amp;$E459),'Hoja de Trabajo para listado'!$CD$151:$DC$151,0)),0)</f>
        <v>0</v>
      </c>
      <c r="H459" s="241">
        <f ca="1">+IFERROR(INDEX('Hoja de Trabajo para listado'!$A$155:$Z$1048576,MATCH($A459,'Hoja de Trabajo para listado'!$A$155:$A$1048576,0),MATCH((CUADRO!H$4&amp;$E459),'Hoja de Trabajo para listado'!$A$151:$Z$151,0)),0)+IFERROR(INDEX('Hoja de Trabajo para listado'!$AB$155:$BA$1048576,MATCH($A459,'Hoja de Trabajo para listado'!$AB$155:$AB$1048576,0),MATCH((CUADRO!H$4&amp;$E459),'Hoja de Trabajo para listado'!$AB$151:$BA$151,0)),0)+IFERROR(INDEX('Hoja de Trabajo para listado'!$BC$155:$CB$1048576,MATCH($A459,'Hoja de Trabajo para listado'!$BC$155:$BC$1048576,0),MATCH((CUADRO!H$4&amp;$E459),'Hoja de Trabajo para listado'!$BC$151:$CB$151,0)),0)+IFERROR(INDEX('Hoja de Trabajo para listado'!$DE$153:$DG$274,MATCH($A459,'Hoja de Trabajo para listado'!$DE$153:$DE$1048576,0),MATCH((CUADRO!H$4&amp;$E459),'Hoja de Trabajo para listado'!$DE$151:$DG$151,0)),0)+IFERROR(INDEX('Hoja de Trabajo para listado'!$CD$155:$DC$1048576,MATCH($A459,'Hoja de Trabajo para listado'!$CD$155:$CD$1048576,0),MATCH((CUADRO!H$4&amp;$E459),'Hoja de Trabajo para listado'!$CD$151:$DC$151,0)),0)</f>
        <v>0</v>
      </c>
      <c r="I459" s="241">
        <f ca="1">+IFERROR(INDEX('Hoja de Trabajo para listado'!$A$155:$Z$1048576,MATCH($A459,'Hoja de Trabajo para listado'!$A$155:$A$1048576,0),MATCH((CUADRO!I$4&amp;$E459),'Hoja de Trabajo para listado'!$A$151:$Z$151,0)),0)+IFERROR(INDEX('Hoja de Trabajo para listado'!$AB$155:$BA$1048576,MATCH($A459,'Hoja de Trabajo para listado'!$AB$155:$AB$1048576,0),MATCH((CUADRO!I$4&amp;$E459),'Hoja de Trabajo para listado'!$AB$151:$BA$151,0)),0)+IFERROR(INDEX('Hoja de Trabajo para listado'!$BC$155:$CB$1048576,MATCH($A459,'Hoja de Trabajo para listado'!$BC$155:$BC$1048576,0),MATCH((CUADRO!I$4&amp;$E459),'Hoja de Trabajo para listado'!$BC$151:$CB$151,0)),0)+IFERROR(INDEX('Hoja de Trabajo para listado'!$DE$153:$DG$274,MATCH($A459,'Hoja de Trabajo para listado'!$DE$153:$DE$1048576,0),MATCH((CUADRO!I$4&amp;$E459),'Hoja de Trabajo para listado'!$DE$151:$DG$151,0)),0)+IFERROR(INDEX('Hoja de Trabajo para listado'!$CD$155:$DC$1048576,MATCH($A459,'Hoja de Trabajo para listado'!$CD$155:$CD$1048576,0),MATCH((CUADRO!I$4&amp;$E459),'Hoja de Trabajo para listado'!$CD$151:$DC$151,0)),0)</f>
        <v>0</v>
      </c>
      <c r="J459" s="241">
        <f ca="1">+IFERROR(INDEX('Hoja de Trabajo para listado'!$A$155:$Z$1048576,MATCH($A459,'Hoja de Trabajo para listado'!$A$155:$A$1048576,0),MATCH((CUADRO!J$4&amp;$E459),'Hoja de Trabajo para listado'!$A$151:$Z$151,0)),0)+IFERROR(INDEX('Hoja de Trabajo para listado'!$AB$155:$BA$1048576,MATCH($A459,'Hoja de Trabajo para listado'!$AB$155:$AB$1048576,0),MATCH((CUADRO!J$4&amp;$E459),'Hoja de Trabajo para listado'!$AB$151:$BA$151,0)),0)+IFERROR(INDEX('Hoja de Trabajo para listado'!$BC$155:$CB$1048576,MATCH($A459,'Hoja de Trabajo para listado'!$BC$155:$BC$1048576,0),MATCH((CUADRO!J$4&amp;$E459),'Hoja de Trabajo para listado'!$BC$151:$CB$151,0)),0)+IFERROR(INDEX('Hoja de Trabajo para listado'!$DE$153:$DG$274,MATCH($A459,'Hoja de Trabajo para listado'!$DE$153:$DE$1048576,0),MATCH((CUADRO!J$4&amp;$E459),'Hoja de Trabajo para listado'!$DE$151:$DG$151,0)),0)+IFERROR(INDEX('Hoja de Trabajo para listado'!$CD$155:$DC$1048576,MATCH($A459,'Hoja de Trabajo para listado'!$CD$155:$CD$1048576,0),MATCH((CUADRO!J$4&amp;$E459),'Hoja de Trabajo para listado'!$CD$151:$DC$151,0)),0)</f>
        <v>0</v>
      </c>
      <c r="K459" s="241">
        <f ca="1">+IFERROR(INDEX('Hoja de Trabajo para listado'!$A$155:$Z$1048576,MATCH($A459,'Hoja de Trabajo para listado'!$A$155:$A$1048576,0),MATCH((CUADRO!K$4&amp;$E459),'Hoja de Trabajo para listado'!$A$151:$Z$151,0)),0)+IFERROR(INDEX('Hoja de Trabajo para listado'!$AB$155:$BA$1048576,MATCH($A459,'Hoja de Trabajo para listado'!$AB$155:$AB$1048576,0),MATCH((CUADRO!K$4&amp;$E459),'Hoja de Trabajo para listado'!$AB$151:$BA$151,0)),0)+IFERROR(INDEX('Hoja de Trabajo para listado'!$BC$155:$CB$1048576,MATCH($A459,'Hoja de Trabajo para listado'!$BC$155:$BC$1048576,0),MATCH((CUADRO!K$4&amp;$E459),'Hoja de Trabajo para listado'!$BC$151:$CB$151,0)),0)+IFERROR(INDEX('Hoja de Trabajo para listado'!$DE$153:$DG$274,MATCH($A459,'Hoja de Trabajo para listado'!$DE$153:$DE$1048576,0),MATCH((CUADRO!K$4&amp;$E459),'Hoja de Trabajo para listado'!$DE$151:$DG$151,0)),0)+IFERROR(INDEX('Hoja de Trabajo para listado'!$CD$155:$DC$1048576,MATCH($A459,'Hoja de Trabajo para listado'!$CD$155:$CD$1048576,0),MATCH((CUADRO!K$4&amp;$E459),'Hoja de Trabajo para listado'!$CD$151:$DC$151,0)),0)</f>
        <v>0</v>
      </c>
      <c r="L459" s="241">
        <f ca="1">+IFERROR(INDEX('Hoja de Trabajo para listado'!$A$155:$Z$1048576,MATCH($A459,'Hoja de Trabajo para listado'!$A$155:$A$1048576,0),MATCH((CUADRO!L$4&amp;$E459),'Hoja de Trabajo para listado'!$A$151:$Z$151,0)),0)+IFERROR(INDEX('Hoja de Trabajo para listado'!$AB$155:$BA$1048576,MATCH($A459,'Hoja de Trabajo para listado'!$AB$155:$AB$1048576,0),MATCH((CUADRO!L$4&amp;$E459),'Hoja de Trabajo para listado'!$AB$151:$BA$151,0)),0)+IFERROR(INDEX('Hoja de Trabajo para listado'!$BC$155:$CB$1048576,MATCH($A459,'Hoja de Trabajo para listado'!$BC$155:$BC$1048576,0),MATCH((CUADRO!L$4&amp;$E459),'Hoja de Trabajo para listado'!$BC$151:$CB$151,0)),0)+IFERROR(INDEX('Hoja de Trabajo para listado'!$DE$153:$DG$274,MATCH($A459,'Hoja de Trabajo para listado'!$DE$153:$DE$1048576,0),MATCH((CUADRO!L$4&amp;$E459),'Hoja de Trabajo para listado'!$DE$151:$DG$151,0)),0)+IFERROR(INDEX('Hoja de Trabajo para listado'!$CD$155:$DC$1048576,MATCH($A459,'Hoja de Trabajo para listado'!$CD$155:$CD$1048576,0),MATCH((CUADRO!L$4&amp;$E459),'Hoja de Trabajo para listado'!$CD$151:$DC$151,0)),0)</f>
        <v>0</v>
      </c>
      <c r="M459" s="241">
        <f ca="1">+IFERROR(INDEX('Hoja de Trabajo para listado'!$A$155:$Z$1048576,MATCH($A459,'Hoja de Trabajo para listado'!$A$155:$A$1048576,0),MATCH((CUADRO!M$4&amp;$E459),'Hoja de Trabajo para listado'!$A$151:$Z$151,0)),0)+IFERROR(INDEX('Hoja de Trabajo para listado'!$AB$155:$BA$1048576,MATCH($A459,'Hoja de Trabajo para listado'!$AB$155:$AB$1048576,0),MATCH((CUADRO!M$4&amp;$E459),'Hoja de Trabajo para listado'!$AB$151:$BA$151,0)),0)+IFERROR(INDEX('Hoja de Trabajo para listado'!$BC$155:$CB$1048576,MATCH($A459,'Hoja de Trabajo para listado'!$BC$155:$BC$1048576,0),MATCH((CUADRO!M$4&amp;$E459),'Hoja de Trabajo para listado'!$BC$151:$CB$151,0)),0)+IFERROR(INDEX('Hoja de Trabajo para listado'!$DE$153:$DG$274,MATCH($A459,'Hoja de Trabajo para listado'!$DE$153:$DE$1048576,0),MATCH((CUADRO!M$4&amp;$E459),'Hoja de Trabajo para listado'!$DE$151:$DG$151,0)),0)+IFERROR(INDEX('Hoja de Trabajo para listado'!$CD$155:$DC$1048576,MATCH($A459,'Hoja de Trabajo para listado'!$CD$155:$CD$1048576,0),MATCH((CUADRO!M$4&amp;$E459),'Hoja de Trabajo para listado'!$CD$151:$DC$151,0)),0)</f>
        <v>0</v>
      </c>
      <c r="N459" s="241">
        <f ca="1">+IFERROR(INDEX('Hoja de Trabajo para listado'!$A$155:$Z$1048576,MATCH($A459,'Hoja de Trabajo para listado'!$A$155:$A$1048576,0),MATCH((CUADRO!N$4&amp;$E459),'Hoja de Trabajo para listado'!$A$151:$Z$151,0)),0)+IFERROR(INDEX('Hoja de Trabajo para listado'!$AB$155:$BA$1048576,MATCH($A459,'Hoja de Trabajo para listado'!$AB$155:$AB$1048576,0),MATCH((CUADRO!N$4&amp;$E459),'Hoja de Trabajo para listado'!$AB$151:$BA$151,0)),0)+IFERROR(INDEX('Hoja de Trabajo para listado'!$BC$155:$CB$1048576,MATCH($A459,'Hoja de Trabajo para listado'!$BC$155:$BC$1048576,0),MATCH((CUADRO!N$4&amp;$E459),'Hoja de Trabajo para listado'!$BC$151:$CB$151,0)),0)+IFERROR(INDEX('Hoja de Trabajo para listado'!$DE$153:$DG$274,MATCH($A459,'Hoja de Trabajo para listado'!$DE$153:$DE$1048576,0),MATCH((CUADRO!N$4&amp;$E459),'Hoja de Trabajo para listado'!$DE$151:$DG$151,0)),0)+IFERROR(INDEX('Hoja de Trabajo para listado'!$CD$155:$DC$1048576,MATCH($A459,'Hoja de Trabajo para listado'!$CD$155:$CD$1048576,0),MATCH((CUADRO!N$4&amp;$E459),'Hoja de Trabajo para listado'!$CD$151:$DC$151,0)),0)</f>
        <v>0</v>
      </c>
      <c r="O459" s="241">
        <f ca="1">+IFERROR(INDEX('Hoja de Trabajo para listado'!$A$155:$Z$1048576,MATCH($A459,'Hoja de Trabajo para listado'!$A$155:$A$1048576,0),MATCH((CUADRO!O$4&amp;$E459),'Hoja de Trabajo para listado'!$A$151:$Z$151,0)),0)+IFERROR(INDEX('Hoja de Trabajo para listado'!$AB$155:$BA$1048576,MATCH($A459,'Hoja de Trabajo para listado'!$AB$155:$AB$1048576,0),MATCH((CUADRO!O$4&amp;$E459),'Hoja de Trabajo para listado'!$AB$151:$BA$151,0)),0)+IFERROR(INDEX('Hoja de Trabajo para listado'!$BC$155:$CB$1048576,MATCH($A459,'Hoja de Trabajo para listado'!$BC$155:$BC$1048576,0),MATCH((CUADRO!O$4&amp;$E459),'Hoja de Trabajo para listado'!$BC$151:$CB$151,0)),0)+IFERROR(INDEX('Hoja de Trabajo para listado'!$DE$153:$DG$274,MATCH($A459,'Hoja de Trabajo para listado'!$DE$153:$DE$1048576,0),MATCH((CUADRO!O$4&amp;$E459),'Hoja de Trabajo para listado'!$DE$151:$DG$151,0)),0)+IFERROR(INDEX('Hoja de Trabajo para listado'!$CD$155:$DC$1048576,MATCH($A459,'Hoja de Trabajo para listado'!$CD$155:$CD$1048576,0),MATCH((CUADRO!O$4&amp;$E459),'Hoja de Trabajo para listado'!$CD$151:$DC$151,0)),0)</f>
        <v>0</v>
      </c>
      <c r="P459" s="241">
        <f ca="1">+IFERROR(INDEX('Hoja de Trabajo para listado'!$A$155:$Z$1048576,MATCH($A459,'Hoja de Trabajo para listado'!$A$155:$A$1048576,0),MATCH((CUADRO!P$4&amp;$E459),'Hoja de Trabajo para listado'!$A$151:$Z$151,0)),0)+IFERROR(INDEX('Hoja de Trabajo para listado'!$AB$155:$BA$1048576,MATCH($A459,'Hoja de Trabajo para listado'!$AB$155:$AB$1048576,0),MATCH((CUADRO!P$4&amp;$E459),'Hoja de Trabajo para listado'!$AB$151:$BA$151,0)),0)+IFERROR(INDEX('Hoja de Trabajo para listado'!$BC$155:$CB$1048576,MATCH($A459,'Hoja de Trabajo para listado'!$BC$155:$BC$1048576,0),MATCH((CUADRO!P$4&amp;$E459),'Hoja de Trabajo para listado'!$BC$151:$CB$151,0)),0)+IFERROR(INDEX('Hoja de Trabajo para listado'!$DE$153:$DG$274,MATCH($A459,'Hoja de Trabajo para listado'!$DE$153:$DE$1048576,0),MATCH((CUADRO!P$4&amp;$E459),'Hoja de Trabajo para listado'!$DE$151:$DG$151,0)),0)+IFERROR(INDEX('Hoja de Trabajo para listado'!$CD$155:$DC$1048576,MATCH($A459,'Hoja de Trabajo para listado'!$CD$155:$CD$1048576,0),MATCH((CUADRO!P$4&amp;$E459),'Hoja de Trabajo para listado'!$CD$151:$DC$151,0)),0)</f>
        <v>0</v>
      </c>
      <c r="Q459" s="241">
        <f ca="1">+IFERROR(INDEX('Hoja de Trabajo para listado'!$A$155:$Z$1048576,MATCH($A459,'Hoja de Trabajo para listado'!$A$155:$A$1048576,0),MATCH((CUADRO!Q$4&amp;$E459),'Hoja de Trabajo para listado'!$A$151:$Z$151,0)),0)+IFERROR(INDEX('Hoja de Trabajo para listado'!$AB$155:$BA$1048576,MATCH($A459,'Hoja de Trabajo para listado'!$AB$155:$AB$1048576,0),MATCH((CUADRO!Q$4&amp;$E459),'Hoja de Trabajo para listado'!$AB$151:$BA$151,0)),0)+IFERROR(INDEX('Hoja de Trabajo para listado'!$BC$155:$CB$1048576,MATCH($A459,'Hoja de Trabajo para listado'!$BC$155:$BC$1048576,0),MATCH((CUADRO!Q$4&amp;$E459),'Hoja de Trabajo para listado'!$BC$151:$CB$151,0)),0)+IFERROR(INDEX('Hoja de Trabajo para listado'!$DE$153:$DG$274,MATCH($A459,'Hoja de Trabajo para listado'!$DE$153:$DE$1048576,0),MATCH((CUADRO!Q$4&amp;$E459),'Hoja de Trabajo para listado'!$DE$151:$DG$151,0)),0)+IFERROR(INDEX('Hoja de Trabajo para listado'!$CD$155:$DC$1048576,MATCH($A459,'Hoja de Trabajo para listado'!$CD$155:$CD$1048576,0),MATCH((CUADRO!Q$4&amp;$E459),'Hoja de Trabajo para listado'!$CD$151:$DC$151,0)),0)</f>
        <v>0</v>
      </c>
      <c r="R459" s="241">
        <f t="shared" ca="1" si="21"/>
        <v>0</v>
      </c>
      <c r="S459" s="247"/>
      <c r="T459" s="241">
        <f ca="1">+T460</f>
        <v>0</v>
      </c>
      <c r="U459" s="240">
        <f t="shared" si="22"/>
        <v>1</v>
      </c>
      <c r="V459" s="327" t="str">
        <f>+VLOOKUP(A459,bd_lista!$A$3:$E$592,5,FALSE)</f>
        <v>Gobiernos Autonomos Municipales</v>
      </c>
      <c r="W459" s="397" t="str">
        <f>+V459</f>
        <v>Gobiernos Autonomos Municipales</v>
      </c>
      <c r="X459" s="240">
        <f>+VLOOKUP(A459,[4]Sheet1!$A$13:$D$744,4,FALSE)</f>
        <v>0</v>
      </c>
      <c r="Y459" s="240" t="e">
        <f>+VLOOKUP(X459,bd_lista!$A$3:$C$592,3,FALSE)</f>
        <v>#N/A</v>
      </c>
      <c r="Z459" s="290">
        <f>+X459</f>
        <v>0</v>
      </c>
      <c r="AA459" s="291" t="e">
        <f>+Y459</f>
        <v>#N/A</v>
      </c>
    </row>
    <row r="460" spans="1:27" customFormat="1" ht="15" hidden="1" customHeight="1">
      <c r="A460" s="32">
        <v>1110</v>
      </c>
      <c r="B460" s="394"/>
      <c r="C460" s="245" t="str">
        <f>+VLOOKUP(A460,bd_lista!$A$3:$C$592,3,FALSE)</f>
        <v>Gobierno Autónomo Municipal de Padilla</v>
      </c>
      <c r="D460" s="396"/>
      <c r="E460" s="242" t="s">
        <v>1304</v>
      </c>
      <c r="F460" s="241">
        <f ca="1">+IFERROR(INDEX('Hoja de Trabajo para listado'!$A$155:$Z$1048576,MATCH($A460,'Hoja de Trabajo para listado'!$A$155:$A$1048576,0),MATCH((CUADRO!F$4&amp;$E460),'Hoja de Trabajo para listado'!$A$151:$Z$151,0)),0)+IFERROR(INDEX('Hoja de Trabajo para listado'!$AB$155:$BA$1048576,MATCH($A460,'Hoja de Trabajo para listado'!$AB$155:$AB$1048576,0),MATCH((CUADRO!F$4&amp;$E460),'Hoja de Trabajo para listado'!$AB$151:$BA$151,0)),0)+IFERROR(INDEX('Hoja de Trabajo para listado'!$BC$155:$CB$1048576,MATCH($A460,'Hoja de Trabajo para listado'!$BC$155:$BC$1048576,0),MATCH((CUADRO!F$4&amp;$E460),'Hoja de Trabajo para listado'!$BC$151:$CB$151,0)),0)+IFERROR(INDEX('Hoja de Trabajo para listado'!$DE$153:$DG$274,MATCH($A460,'Hoja de Trabajo para listado'!$DE$153:$DE$1048576,0),MATCH((CUADRO!F$4&amp;$E460),'Hoja de Trabajo para listado'!$DE$151:$DG$151,0)),0)+IFERROR(INDEX('Hoja de Trabajo para listado'!$CD$155:$DC$1048576,MATCH($A460,'Hoja de Trabajo para listado'!$CD$155:$CD$1048576,0),MATCH((CUADRO!F$4&amp;$E460),'Hoja de Trabajo para listado'!$CD$151:$DC$151,0)),0)</f>
        <v>0</v>
      </c>
      <c r="G460" s="241">
        <f ca="1">+IFERROR(INDEX('Hoja de Trabajo para listado'!$A$155:$Z$1048576,MATCH($A460,'Hoja de Trabajo para listado'!$A$155:$A$1048576,0),MATCH((CUADRO!G$4&amp;$E460),'Hoja de Trabajo para listado'!$A$151:$Z$151,0)),0)+IFERROR(INDEX('Hoja de Trabajo para listado'!$AB$155:$BA$1048576,MATCH($A460,'Hoja de Trabajo para listado'!$AB$155:$AB$1048576,0),MATCH((CUADRO!G$4&amp;$E460),'Hoja de Trabajo para listado'!$AB$151:$BA$151,0)),0)+IFERROR(INDEX('Hoja de Trabajo para listado'!$BC$155:$CB$1048576,MATCH($A460,'Hoja de Trabajo para listado'!$BC$155:$BC$1048576,0),MATCH((CUADRO!G$4&amp;$E460),'Hoja de Trabajo para listado'!$BC$151:$CB$151,0)),0)+IFERROR(INDEX('Hoja de Trabajo para listado'!$DE$153:$DG$274,MATCH($A460,'Hoja de Trabajo para listado'!$DE$153:$DE$1048576,0),MATCH((CUADRO!G$4&amp;$E460),'Hoja de Trabajo para listado'!$DE$151:$DG$151,0)),0)+IFERROR(INDEX('Hoja de Trabajo para listado'!$CD$155:$DC$1048576,MATCH($A460,'Hoja de Trabajo para listado'!$CD$155:$CD$1048576,0),MATCH((CUADRO!G$4&amp;$E460),'Hoja de Trabajo para listado'!$CD$151:$DC$151,0)),0)</f>
        <v>0</v>
      </c>
      <c r="H460" s="241">
        <f ca="1">+IFERROR(INDEX('Hoja de Trabajo para listado'!$A$155:$Z$1048576,MATCH($A460,'Hoja de Trabajo para listado'!$A$155:$A$1048576,0),MATCH((CUADRO!H$4&amp;$E460),'Hoja de Trabajo para listado'!$A$151:$Z$151,0)),0)+IFERROR(INDEX('Hoja de Trabajo para listado'!$AB$155:$BA$1048576,MATCH($A460,'Hoja de Trabajo para listado'!$AB$155:$AB$1048576,0),MATCH((CUADRO!H$4&amp;$E460),'Hoja de Trabajo para listado'!$AB$151:$BA$151,0)),0)+IFERROR(INDEX('Hoja de Trabajo para listado'!$BC$155:$CB$1048576,MATCH($A460,'Hoja de Trabajo para listado'!$BC$155:$BC$1048576,0),MATCH((CUADRO!H$4&amp;$E460),'Hoja de Trabajo para listado'!$BC$151:$CB$151,0)),0)+IFERROR(INDEX('Hoja de Trabajo para listado'!$DE$153:$DG$274,MATCH($A460,'Hoja de Trabajo para listado'!$DE$153:$DE$1048576,0),MATCH((CUADRO!H$4&amp;$E460),'Hoja de Trabajo para listado'!$DE$151:$DG$151,0)),0)+IFERROR(INDEX('Hoja de Trabajo para listado'!$CD$155:$DC$1048576,MATCH($A460,'Hoja de Trabajo para listado'!$CD$155:$CD$1048576,0),MATCH((CUADRO!H$4&amp;$E460),'Hoja de Trabajo para listado'!$CD$151:$DC$151,0)),0)</f>
        <v>0</v>
      </c>
      <c r="I460" s="241">
        <f ca="1">+IFERROR(INDEX('Hoja de Trabajo para listado'!$A$155:$Z$1048576,MATCH($A460,'Hoja de Trabajo para listado'!$A$155:$A$1048576,0),MATCH((CUADRO!I$4&amp;$E460),'Hoja de Trabajo para listado'!$A$151:$Z$151,0)),0)+IFERROR(INDEX('Hoja de Trabajo para listado'!$AB$155:$BA$1048576,MATCH($A460,'Hoja de Trabajo para listado'!$AB$155:$AB$1048576,0),MATCH((CUADRO!I$4&amp;$E460),'Hoja de Trabajo para listado'!$AB$151:$BA$151,0)),0)+IFERROR(INDEX('Hoja de Trabajo para listado'!$BC$155:$CB$1048576,MATCH($A460,'Hoja de Trabajo para listado'!$BC$155:$BC$1048576,0),MATCH((CUADRO!I$4&amp;$E460),'Hoja de Trabajo para listado'!$BC$151:$CB$151,0)),0)+IFERROR(INDEX('Hoja de Trabajo para listado'!$DE$153:$DG$274,MATCH($A460,'Hoja de Trabajo para listado'!$DE$153:$DE$1048576,0),MATCH((CUADRO!I$4&amp;$E460),'Hoja de Trabajo para listado'!$DE$151:$DG$151,0)),0)+IFERROR(INDEX('Hoja de Trabajo para listado'!$CD$155:$DC$1048576,MATCH($A460,'Hoja de Trabajo para listado'!$CD$155:$CD$1048576,0),MATCH((CUADRO!I$4&amp;$E460),'Hoja de Trabajo para listado'!$CD$151:$DC$151,0)),0)</f>
        <v>0</v>
      </c>
      <c r="J460" s="241">
        <f ca="1">+IFERROR(INDEX('Hoja de Trabajo para listado'!$A$155:$Z$1048576,MATCH($A460,'Hoja de Trabajo para listado'!$A$155:$A$1048576,0),MATCH((CUADRO!J$4&amp;$E460),'Hoja de Trabajo para listado'!$A$151:$Z$151,0)),0)+IFERROR(INDEX('Hoja de Trabajo para listado'!$AB$155:$BA$1048576,MATCH($A460,'Hoja de Trabajo para listado'!$AB$155:$AB$1048576,0),MATCH((CUADRO!J$4&amp;$E460),'Hoja de Trabajo para listado'!$AB$151:$BA$151,0)),0)+IFERROR(INDEX('Hoja de Trabajo para listado'!$BC$155:$CB$1048576,MATCH($A460,'Hoja de Trabajo para listado'!$BC$155:$BC$1048576,0),MATCH((CUADRO!J$4&amp;$E460),'Hoja de Trabajo para listado'!$BC$151:$CB$151,0)),0)+IFERROR(INDEX('Hoja de Trabajo para listado'!$DE$153:$DG$274,MATCH($A460,'Hoja de Trabajo para listado'!$DE$153:$DE$1048576,0),MATCH((CUADRO!J$4&amp;$E460),'Hoja de Trabajo para listado'!$DE$151:$DG$151,0)),0)+IFERROR(INDEX('Hoja de Trabajo para listado'!$CD$155:$DC$1048576,MATCH($A460,'Hoja de Trabajo para listado'!$CD$155:$CD$1048576,0),MATCH((CUADRO!J$4&amp;$E460),'Hoja de Trabajo para listado'!$CD$151:$DC$151,0)),0)</f>
        <v>0</v>
      </c>
      <c r="K460" s="241">
        <f ca="1">+IFERROR(INDEX('Hoja de Trabajo para listado'!$A$155:$Z$1048576,MATCH($A460,'Hoja de Trabajo para listado'!$A$155:$A$1048576,0),MATCH((CUADRO!K$4&amp;$E460),'Hoja de Trabajo para listado'!$A$151:$Z$151,0)),0)+IFERROR(INDEX('Hoja de Trabajo para listado'!$AB$155:$BA$1048576,MATCH($A460,'Hoja de Trabajo para listado'!$AB$155:$AB$1048576,0),MATCH((CUADRO!K$4&amp;$E460),'Hoja de Trabajo para listado'!$AB$151:$BA$151,0)),0)+IFERROR(INDEX('Hoja de Trabajo para listado'!$BC$155:$CB$1048576,MATCH($A460,'Hoja de Trabajo para listado'!$BC$155:$BC$1048576,0),MATCH((CUADRO!K$4&amp;$E460),'Hoja de Trabajo para listado'!$BC$151:$CB$151,0)),0)+IFERROR(INDEX('Hoja de Trabajo para listado'!$DE$153:$DG$274,MATCH($A460,'Hoja de Trabajo para listado'!$DE$153:$DE$1048576,0),MATCH((CUADRO!K$4&amp;$E460),'Hoja de Trabajo para listado'!$DE$151:$DG$151,0)),0)+IFERROR(INDEX('Hoja de Trabajo para listado'!$CD$155:$DC$1048576,MATCH($A460,'Hoja de Trabajo para listado'!$CD$155:$CD$1048576,0),MATCH((CUADRO!K$4&amp;$E460),'Hoja de Trabajo para listado'!$CD$151:$DC$151,0)),0)</f>
        <v>0</v>
      </c>
      <c r="L460" s="241">
        <f ca="1">+IFERROR(INDEX('Hoja de Trabajo para listado'!$A$155:$Z$1048576,MATCH($A460,'Hoja de Trabajo para listado'!$A$155:$A$1048576,0),MATCH((CUADRO!L$4&amp;$E460),'Hoja de Trabajo para listado'!$A$151:$Z$151,0)),0)+IFERROR(INDEX('Hoja de Trabajo para listado'!$AB$155:$BA$1048576,MATCH($A460,'Hoja de Trabajo para listado'!$AB$155:$AB$1048576,0),MATCH((CUADRO!L$4&amp;$E460),'Hoja de Trabajo para listado'!$AB$151:$BA$151,0)),0)+IFERROR(INDEX('Hoja de Trabajo para listado'!$BC$155:$CB$1048576,MATCH($A460,'Hoja de Trabajo para listado'!$BC$155:$BC$1048576,0),MATCH((CUADRO!L$4&amp;$E460),'Hoja de Trabajo para listado'!$BC$151:$CB$151,0)),0)+IFERROR(INDEX('Hoja de Trabajo para listado'!$DE$153:$DG$274,MATCH($A460,'Hoja de Trabajo para listado'!$DE$153:$DE$1048576,0),MATCH((CUADRO!L$4&amp;$E460),'Hoja de Trabajo para listado'!$DE$151:$DG$151,0)),0)+IFERROR(INDEX('Hoja de Trabajo para listado'!$CD$155:$DC$1048576,MATCH($A460,'Hoja de Trabajo para listado'!$CD$155:$CD$1048576,0),MATCH((CUADRO!L$4&amp;$E460),'Hoja de Trabajo para listado'!$CD$151:$DC$151,0)),0)</f>
        <v>0</v>
      </c>
      <c r="M460" s="241">
        <f ca="1">+IFERROR(INDEX('Hoja de Trabajo para listado'!$A$155:$Z$1048576,MATCH($A460,'Hoja de Trabajo para listado'!$A$155:$A$1048576,0),MATCH((CUADRO!M$4&amp;$E460),'Hoja de Trabajo para listado'!$A$151:$Z$151,0)),0)+IFERROR(INDEX('Hoja de Trabajo para listado'!$AB$155:$BA$1048576,MATCH($A460,'Hoja de Trabajo para listado'!$AB$155:$AB$1048576,0),MATCH((CUADRO!M$4&amp;$E460),'Hoja de Trabajo para listado'!$AB$151:$BA$151,0)),0)+IFERROR(INDEX('Hoja de Trabajo para listado'!$BC$155:$CB$1048576,MATCH($A460,'Hoja de Trabajo para listado'!$BC$155:$BC$1048576,0),MATCH((CUADRO!M$4&amp;$E460),'Hoja de Trabajo para listado'!$BC$151:$CB$151,0)),0)+IFERROR(INDEX('Hoja de Trabajo para listado'!$DE$153:$DG$274,MATCH($A460,'Hoja de Trabajo para listado'!$DE$153:$DE$1048576,0),MATCH((CUADRO!M$4&amp;$E460),'Hoja de Trabajo para listado'!$DE$151:$DG$151,0)),0)+IFERROR(INDEX('Hoja de Trabajo para listado'!$CD$155:$DC$1048576,MATCH($A460,'Hoja de Trabajo para listado'!$CD$155:$CD$1048576,0),MATCH((CUADRO!M$4&amp;$E460),'Hoja de Trabajo para listado'!$CD$151:$DC$151,0)),0)</f>
        <v>0</v>
      </c>
      <c r="N460" s="241">
        <f ca="1">+IFERROR(INDEX('Hoja de Trabajo para listado'!$A$155:$Z$1048576,MATCH($A460,'Hoja de Trabajo para listado'!$A$155:$A$1048576,0),MATCH((CUADRO!N$4&amp;$E460),'Hoja de Trabajo para listado'!$A$151:$Z$151,0)),0)+IFERROR(INDEX('Hoja de Trabajo para listado'!$AB$155:$BA$1048576,MATCH($A460,'Hoja de Trabajo para listado'!$AB$155:$AB$1048576,0),MATCH((CUADRO!N$4&amp;$E460),'Hoja de Trabajo para listado'!$AB$151:$BA$151,0)),0)+IFERROR(INDEX('Hoja de Trabajo para listado'!$BC$155:$CB$1048576,MATCH($A460,'Hoja de Trabajo para listado'!$BC$155:$BC$1048576,0),MATCH((CUADRO!N$4&amp;$E460),'Hoja de Trabajo para listado'!$BC$151:$CB$151,0)),0)+IFERROR(INDEX('Hoja de Trabajo para listado'!$DE$153:$DG$274,MATCH($A460,'Hoja de Trabajo para listado'!$DE$153:$DE$1048576,0),MATCH((CUADRO!N$4&amp;$E460),'Hoja de Trabajo para listado'!$DE$151:$DG$151,0)),0)+IFERROR(INDEX('Hoja de Trabajo para listado'!$CD$155:$DC$1048576,MATCH($A460,'Hoja de Trabajo para listado'!$CD$155:$CD$1048576,0),MATCH((CUADRO!N$4&amp;$E460),'Hoja de Trabajo para listado'!$CD$151:$DC$151,0)),0)</f>
        <v>0</v>
      </c>
      <c r="O460" s="241">
        <f ca="1">+IFERROR(INDEX('Hoja de Trabajo para listado'!$A$155:$Z$1048576,MATCH($A460,'Hoja de Trabajo para listado'!$A$155:$A$1048576,0),MATCH((CUADRO!O$4&amp;$E460),'Hoja de Trabajo para listado'!$A$151:$Z$151,0)),0)+IFERROR(INDEX('Hoja de Trabajo para listado'!$AB$155:$BA$1048576,MATCH($A460,'Hoja de Trabajo para listado'!$AB$155:$AB$1048576,0),MATCH((CUADRO!O$4&amp;$E460),'Hoja de Trabajo para listado'!$AB$151:$BA$151,0)),0)+IFERROR(INDEX('Hoja de Trabajo para listado'!$BC$155:$CB$1048576,MATCH($A460,'Hoja de Trabajo para listado'!$BC$155:$BC$1048576,0),MATCH((CUADRO!O$4&amp;$E460),'Hoja de Trabajo para listado'!$BC$151:$CB$151,0)),0)+IFERROR(INDEX('Hoja de Trabajo para listado'!$DE$153:$DG$274,MATCH($A460,'Hoja de Trabajo para listado'!$DE$153:$DE$1048576,0),MATCH((CUADRO!O$4&amp;$E460),'Hoja de Trabajo para listado'!$DE$151:$DG$151,0)),0)+IFERROR(INDEX('Hoja de Trabajo para listado'!$CD$155:$DC$1048576,MATCH($A460,'Hoja de Trabajo para listado'!$CD$155:$CD$1048576,0),MATCH((CUADRO!O$4&amp;$E460),'Hoja de Trabajo para listado'!$CD$151:$DC$151,0)),0)</f>
        <v>0</v>
      </c>
      <c r="P460" s="241">
        <f ca="1">+IFERROR(INDEX('Hoja de Trabajo para listado'!$A$155:$Z$1048576,MATCH($A460,'Hoja de Trabajo para listado'!$A$155:$A$1048576,0),MATCH((CUADRO!P$4&amp;$E460),'Hoja de Trabajo para listado'!$A$151:$Z$151,0)),0)+IFERROR(INDEX('Hoja de Trabajo para listado'!$AB$155:$BA$1048576,MATCH($A460,'Hoja de Trabajo para listado'!$AB$155:$AB$1048576,0),MATCH((CUADRO!P$4&amp;$E460),'Hoja de Trabajo para listado'!$AB$151:$BA$151,0)),0)+IFERROR(INDEX('Hoja de Trabajo para listado'!$BC$155:$CB$1048576,MATCH($A460,'Hoja de Trabajo para listado'!$BC$155:$BC$1048576,0),MATCH((CUADRO!P$4&amp;$E460),'Hoja de Trabajo para listado'!$BC$151:$CB$151,0)),0)+IFERROR(INDEX('Hoja de Trabajo para listado'!$DE$153:$DG$274,MATCH($A460,'Hoja de Trabajo para listado'!$DE$153:$DE$1048576,0),MATCH((CUADRO!P$4&amp;$E460),'Hoja de Trabajo para listado'!$DE$151:$DG$151,0)),0)+IFERROR(INDEX('Hoja de Trabajo para listado'!$CD$155:$DC$1048576,MATCH($A460,'Hoja de Trabajo para listado'!$CD$155:$CD$1048576,0),MATCH((CUADRO!P$4&amp;$E460),'Hoja de Trabajo para listado'!$CD$151:$DC$151,0)),0)</f>
        <v>0</v>
      </c>
      <c r="Q460" s="241">
        <f ca="1">+IFERROR(INDEX('Hoja de Trabajo para listado'!$A$155:$Z$1048576,MATCH($A460,'Hoja de Trabajo para listado'!$A$155:$A$1048576,0),MATCH((CUADRO!Q$4&amp;$E460),'Hoja de Trabajo para listado'!$A$151:$Z$151,0)),0)+IFERROR(INDEX('Hoja de Trabajo para listado'!$AB$155:$BA$1048576,MATCH($A460,'Hoja de Trabajo para listado'!$AB$155:$AB$1048576,0),MATCH((CUADRO!Q$4&amp;$E460),'Hoja de Trabajo para listado'!$AB$151:$BA$151,0)),0)+IFERROR(INDEX('Hoja de Trabajo para listado'!$BC$155:$CB$1048576,MATCH($A460,'Hoja de Trabajo para listado'!$BC$155:$BC$1048576,0),MATCH((CUADRO!Q$4&amp;$E460),'Hoja de Trabajo para listado'!$BC$151:$CB$151,0)),0)+IFERROR(INDEX('Hoja de Trabajo para listado'!$DE$153:$DG$274,MATCH($A460,'Hoja de Trabajo para listado'!$DE$153:$DE$1048576,0),MATCH((CUADRO!Q$4&amp;$E460),'Hoja de Trabajo para listado'!$DE$151:$DG$151,0)),0)+IFERROR(INDEX('Hoja de Trabajo para listado'!$CD$155:$DC$1048576,MATCH($A460,'Hoja de Trabajo para listado'!$CD$155:$CD$1048576,0),MATCH((CUADRO!Q$4&amp;$E460),'Hoja de Trabajo para listado'!$CD$151:$DC$151,0)),0)</f>
        <v>0</v>
      </c>
      <c r="R460" s="241">
        <f t="shared" ca="1" si="21"/>
        <v>0</v>
      </c>
      <c r="S460" s="247">
        <f ca="1">+R459+R460</f>
        <v>0</v>
      </c>
      <c r="T460" s="241">
        <f ca="1">+S460</f>
        <v>0</v>
      </c>
      <c r="U460" s="240">
        <f t="shared" si="22"/>
        <v>2</v>
      </c>
      <c r="V460" s="327" t="str">
        <f>+VLOOKUP(A460,bd_lista!$A$3:$E$592,5,FALSE)</f>
        <v>Gobiernos Autonomos Municipales</v>
      </c>
      <c r="W460" s="398"/>
      <c r="X460" s="240">
        <f>+VLOOKUP(A460,[4]Sheet1!$A$13:$D$744,4,FALSE)</f>
        <v>0</v>
      </c>
      <c r="Y460" s="240" t="e">
        <f>+VLOOKUP(X460,bd_lista!$A$3:$C$592,3,FALSE)</f>
        <v>#N/A</v>
      </c>
      <c r="Z460" s="288"/>
      <c r="AA460" s="289"/>
    </row>
    <row r="461" spans="1:27" customFormat="1" ht="15" hidden="1" customHeight="1">
      <c r="A461" s="32">
        <v>1111</v>
      </c>
      <c r="B461" s="393">
        <f>+A461</f>
        <v>1111</v>
      </c>
      <c r="C461" s="245" t="str">
        <f>+VLOOKUP(A461,bd_lista!$A$3:$C$592,3,FALSE)</f>
        <v>Gobierno Autónomo Municipal de Tomina</v>
      </c>
      <c r="D461" s="395" t="str">
        <f>+C461</f>
        <v>Gobierno Autónomo Municipal de Tomina</v>
      </c>
      <c r="E461" s="240" t="s">
        <v>1303</v>
      </c>
      <c r="F461" s="241">
        <f ca="1">+IFERROR(INDEX('Hoja de Trabajo para listado'!$A$155:$Z$1048576,MATCH($A461,'Hoja de Trabajo para listado'!$A$155:$A$1048576,0),MATCH((CUADRO!F$4&amp;$E461),'Hoja de Trabajo para listado'!$A$151:$Z$151,0)),0)+IFERROR(INDEX('Hoja de Trabajo para listado'!$AB$155:$BA$1048576,MATCH($A461,'Hoja de Trabajo para listado'!$AB$155:$AB$1048576,0),MATCH((CUADRO!F$4&amp;$E461),'Hoja de Trabajo para listado'!$AB$151:$BA$151,0)),0)+IFERROR(INDEX('Hoja de Trabajo para listado'!$BC$155:$CB$1048576,MATCH($A461,'Hoja de Trabajo para listado'!$BC$155:$BC$1048576,0),MATCH((CUADRO!F$4&amp;$E461),'Hoja de Trabajo para listado'!$BC$151:$CB$151,0)),0)+IFERROR(INDEX('Hoja de Trabajo para listado'!$DE$153:$DG$274,MATCH($A461,'Hoja de Trabajo para listado'!$DE$153:$DE$1048576,0),MATCH((CUADRO!F$4&amp;$E461),'Hoja de Trabajo para listado'!$DE$151:$DG$151,0)),0)+IFERROR(INDEX('Hoja de Trabajo para listado'!$CD$155:$DC$1048576,MATCH($A461,'Hoja de Trabajo para listado'!$CD$155:$CD$1048576,0),MATCH((CUADRO!F$4&amp;$E461),'Hoja de Trabajo para listado'!$CD$151:$DC$151,0)),0)</f>
        <v>0</v>
      </c>
      <c r="G461" s="241">
        <f ca="1">+IFERROR(INDEX('Hoja de Trabajo para listado'!$A$155:$Z$1048576,MATCH($A461,'Hoja de Trabajo para listado'!$A$155:$A$1048576,0),MATCH((CUADRO!G$4&amp;$E461),'Hoja de Trabajo para listado'!$A$151:$Z$151,0)),0)+IFERROR(INDEX('Hoja de Trabajo para listado'!$AB$155:$BA$1048576,MATCH($A461,'Hoja de Trabajo para listado'!$AB$155:$AB$1048576,0),MATCH((CUADRO!G$4&amp;$E461),'Hoja de Trabajo para listado'!$AB$151:$BA$151,0)),0)+IFERROR(INDEX('Hoja de Trabajo para listado'!$BC$155:$CB$1048576,MATCH($A461,'Hoja de Trabajo para listado'!$BC$155:$BC$1048576,0),MATCH((CUADRO!G$4&amp;$E461),'Hoja de Trabajo para listado'!$BC$151:$CB$151,0)),0)+IFERROR(INDEX('Hoja de Trabajo para listado'!$DE$153:$DG$274,MATCH($A461,'Hoja de Trabajo para listado'!$DE$153:$DE$1048576,0),MATCH((CUADRO!G$4&amp;$E461),'Hoja de Trabajo para listado'!$DE$151:$DG$151,0)),0)+IFERROR(INDEX('Hoja de Trabajo para listado'!$CD$155:$DC$1048576,MATCH($A461,'Hoja de Trabajo para listado'!$CD$155:$CD$1048576,0),MATCH((CUADRO!G$4&amp;$E461),'Hoja de Trabajo para listado'!$CD$151:$DC$151,0)),0)</f>
        <v>0</v>
      </c>
      <c r="H461" s="241">
        <f ca="1">+IFERROR(INDEX('Hoja de Trabajo para listado'!$A$155:$Z$1048576,MATCH($A461,'Hoja de Trabajo para listado'!$A$155:$A$1048576,0),MATCH((CUADRO!H$4&amp;$E461),'Hoja de Trabajo para listado'!$A$151:$Z$151,0)),0)+IFERROR(INDEX('Hoja de Trabajo para listado'!$AB$155:$BA$1048576,MATCH($A461,'Hoja de Trabajo para listado'!$AB$155:$AB$1048576,0),MATCH((CUADRO!H$4&amp;$E461),'Hoja de Trabajo para listado'!$AB$151:$BA$151,0)),0)+IFERROR(INDEX('Hoja de Trabajo para listado'!$BC$155:$CB$1048576,MATCH($A461,'Hoja de Trabajo para listado'!$BC$155:$BC$1048576,0),MATCH((CUADRO!H$4&amp;$E461),'Hoja de Trabajo para listado'!$BC$151:$CB$151,0)),0)+IFERROR(INDEX('Hoja de Trabajo para listado'!$DE$153:$DG$274,MATCH($A461,'Hoja de Trabajo para listado'!$DE$153:$DE$1048576,0),MATCH((CUADRO!H$4&amp;$E461),'Hoja de Trabajo para listado'!$DE$151:$DG$151,0)),0)+IFERROR(INDEX('Hoja de Trabajo para listado'!$CD$155:$DC$1048576,MATCH($A461,'Hoja de Trabajo para listado'!$CD$155:$CD$1048576,0),MATCH((CUADRO!H$4&amp;$E461),'Hoja de Trabajo para listado'!$CD$151:$DC$151,0)),0)</f>
        <v>0</v>
      </c>
      <c r="I461" s="241">
        <f ca="1">+IFERROR(INDEX('Hoja de Trabajo para listado'!$A$155:$Z$1048576,MATCH($A461,'Hoja de Trabajo para listado'!$A$155:$A$1048576,0),MATCH((CUADRO!I$4&amp;$E461),'Hoja de Trabajo para listado'!$A$151:$Z$151,0)),0)+IFERROR(INDEX('Hoja de Trabajo para listado'!$AB$155:$BA$1048576,MATCH($A461,'Hoja de Trabajo para listado'!$AB$155:$AB$1048576,0),MATCH((CUADRO!I$4&amp;$E461),'Hoja de Trabajo para listado'!$AB$151:$BA$151,0)),0)+IFERROR(INDEX('Hoja de Trabajo para listado'!$BC$155:$CB$1048576,MATCH($A461,'Hoja de Trabajo para listado'!$BC$155:$BC$1048576,0),MATCH((CUADRO!I$4&amp;$E461),'Hoja de Trabajo para listado'!$BC$151:$CB$151,0)),0)+IFERROR(INDEX('Hoja de Trabajo para listado'!$DE$153:$DG$274,MATCH($A461,'Hoja de Trabajo para listado'!$DE$153:$DE$1048576,0),MATCH((CUADRO!I$4&amp;$E461),'Hoja de Trabajo para listado'!$DE$151:$DG$151,0)),0)+IFERROR(INDEX('Hoja de Trabajo para listado'!$CD$155:$DC$1048576,MATCH($A461,'Hoja de Trabajo para listado'!$CD$155:$CD$1048576,0),MATCH((CUADRO!I$4&amp;$E461),'Hoja de Trabajo para listado'!$CD$151:$DC$151,0)),0)</f>
        <v>0</v>
      </c>
      <c r="J461" s="241">
        <f ca="1">+IFERROR(INDEX('Hoja de Trabajo para listado'!$A$155:$Z$1048576,MATCH($A461,'Hoja de Trabajo para listado'!$A$155:$A$1048576,0),MATCH((CUADRO!J$4&amp;$E461),'Hoja de Trabajo para listado'!$A$151:$Z$151,0)),0)+IFERROR(INDEX('Hoja de Trabajo para listado'!$AB$155:$BA$1048576,MATCH($A461,'Hoja de Trabajo para listado'!$AB$155:$AB$1048576,0),MATCH((CUADRO!J$4&amp;$E461),'Hoja de Trabajo para listado'!$AB$151:$BA$151,0)),0)+IFERROR(INDEX('Hoja de Trabajo para listado'!$BC$155:$CB$1048576,MATCH($A461,'Hoja de Trabajo para listado'!$BC$155:$BC$1048576,0),MATCH((CUADRO!J$4&amp;$E461),'Hoja de Trabajo para listado'!$BC$151:$CB$151,0)),0)+IFERROR(INDEX('Hoja de Trabajo para listado'!$DE$153:$DG$274,MATCH($A461,'Hoja de Trabajo para listado'!$DE$153:$DE$1048576,0),MATCH((CUADRO!J$4&amp;$E461),'Hoja de Trabajo para listado'!$DE$151:$DG$151,0)),0)+IFERROR(INDEX('Hoja de Trabajo para listado'!$CD$155:$DC$1048576,MATCH($A461,'Hoja de Trabajo para listado'!$CD$155:$CD$1048576,0),MATCH((CUADRO!J$4&amp;$E461),'Hoja de Trabajo para listado'!$CD$151:$DC$151,0)),0)</f>
        <v>0</v>
      </c>
      <c r="K461" s="241">
        <f ca="1">+IFERROR(INDEX('Hoja de Trabajo para listado'!$A$155:$Z$1048576,MATCH($A461,'Hoja de Trabajo para listado'!$A$155:$A$1048576,0),MATCH((CUADRO!K$4&amp;$E461),'Hoja de Trabajo para listado'!$A$151:$Z$151,0)),0)+IFERROR(INDEX('Hoja de Trabajo para listado'!$AB$155:$BA$1048576,MATCH($A461,'Hoja de Trabajo para listado'!$AB$155:$AB$1048576,0),MATCH((CUADRO!K$4&amp;$E461),'Hoja de Trabajo para listado'!$AB$151:$BA$151,0)),0)+IFERROR(INDEX('Hoja de Trabajo para listado'!$BC$155:$CB$1048576,MATCH($A461,'Hoja de Trabajo para listado'!$BC$155:$BC$1048576,0),MATCH((CUADRO!K$4&amp;$E461),'Hoja de Trabajo para listado'!$BC$151:$CB$151,0)),0)+IFERROR(INDEX('Hoja de Trabajo para listado'!$DE$153:$DG$274,MATCH($A461,'Hoja de Trabajo para listado'!$DE$153:$DE$1048576,0),MATCH((CUADRO!K$4&amp;$E461),'Hoja de Trabajo para listado'!$DE$151:$DG$151,0)),0)+IFERROR(INDEX('Hoja de Trabajo para listado'!$CD$155:$DC$1048576,MATCH($A461,'Hoja de Trabajo para listado'!$CD$155:$CD$1048576,0),MATCH((CUADRO!K$4&amp;$E461),'Hoja de Trabajo para listado'!$CD$151:$DC$151,0)),0)</f>
        <v>0</v>
      </c>
      <c r="L461" s="241">
        <f ca="1">+IFERROR(INDEX('Hoja de Trabajo para listado'!$A$155:$Z$1048576,MATCH($A461,'Hoja de Trabajo para listado'!$A$155:$A$1048576,0),MATCH((CUADRO!L$4&amp;$E461),'Hoja de Trabajo para listado'!$A$151:$Z$151,0)),0)+IFERROR(INDEX('Hoja de Trabajo para listado'!$AB$155:$BA$1048576,MATCH($A461,'Hoja de Trabajo para listado'!$AB$155:$AB$1048576,0),MATCH((CUADRO!L$4&amp;$E461),'Hoja de Trabajo para listado'!$AB$151:$BA$151,0)),0)+IFERROR(INDEX('Hoja de Trabajo para listado'!$BC$155:$CB$1048576,MATCH($A461,'Hoja de Trabajo para listado'!$BC$155:$BC$1048576,0),MATCH((CUADRO!L$4&amp;$E461),'Hoja de Trabajo para listado'!$BC$151:$CB$151,0)),0)+IFERROR(INDEX('Hoja de Trabajo para listado'!$DE$153:$DG$274,MATCH($A461,'Hoja de Trabajo para listado'!$DE$153:$DE$1048576,0),MATCH((CUADRO!L$4&amp;$E461),'Hoja de Trabajo para listado'!$DE$151:$DG$151,0)),0)+IFERROR(INDEX('Hoja de Trabajo para listado'!$CD$155:$DC$1048576,MATCH($A461,'Hoja de Trabajo para listado'!$CD$155:$CD$1048576,0),MATCH((CUADRO!L$4&amp;$E461),'Hoja de Trabajo para listado'!$CD$151:$DC$151,0)),0)</f>
        <v>0</v>
      </c>
      <c r="M461" s="241">
        <f ca="1">+IFERROR(INDEX('Hoja de Trabajo para listado'!$A$155:$Z$1048576,MATCH($A461,'Hoja de Trabajo para listado'!$A$155:$A$1048576,0),MATCH((CUADRO!M$4&amp;$E461),'Hoja de Trabajo para listado'!$A$151:$Z$151,0)),0)+IFERROR(INDEX('Hoja de Trabajo para listado'!$AB$155:$BA$1048576,MATCH($A461,'Hoja de Trabajo para listado'!$AB$155:$AB$1048576,0),MATCH((CUADRO!M$4&amp;$E461),'Hoja de Trabajo para listado'!$AB$151:$BA$151,0)),0)+IFERROR(INDEX('Hoja de Trabajo para listado'!$BC$155:$CB$1048576,MATCH($A461,'Hoja de Trabajo para listado'!$BC$155:$BC$1048576,0),MATCH((CUADRO!M$4&amp;$E461),'Hoja de Trabajo para listado'!$BC$151:$CB$151,0)),0)+IFERROR(INDEX('Hoja de Trabajo para listado'!$DE$153:$DG$274,MATCH($A461,'Hoja de Trabajo para listado'!$DE$153:$DE$1048576,0),MATCH((CUADRO!M$4&amp;$E461),'Hoja de Trabajo para listado'!$DE$151:$DG$151,0)),0)+IFERROR(INDEX('Hoja de Trabajo para listado'!$CD$155:$DC$1048576,MATCH($A461,'Hoja de Trabajo para listado'!$CD$155:$CD$1048576,0),MATCH((CUADRO!M$4&amp;$E461),'Hoja de Trabajo para listado'!$CD$151:$DC$151,0)),0)</f>
        <v>0</v>
      </c>
      <c r="N461" s="241">
        <f ca="1">+IFERROR(INDEX('Hoja de Trabajo para listado'!$A$155:$Z$1048576,MATCH($A461,'Hoja de Trabajo para listado'!$A$155:$A$1048576,0),MATCH((CUADRO!N$4&amp;$E461),'Hoja de Trabajo para listado'!$A$151:$Z$151,0)),0)+IFERROR(INDEX('Hoja de Trabajo para listado'!$AB$155:$BA$1048576,MATCH($A461,'Hoja de Trabajo para listado'!$AB$155:$AB$1048576,0),MATCH((CUADRO!N$4&amp;$E461),'Hoja de Trabajo para listado'!$AB$151:$BA$151,0)),0)+IFERROR(INDEX('Hoja de Trabajo para listado'!$BC$155:$CB$1048576,MATCH($A461,'Hoja de Trabajo para listado'!$BC$155:$BC$1048576,0),MATCH((CUADRO!N$4&amp;$E461),'Hoja de Trabajo para listado'!$BC$151:$CB$151,0)),0)+IFERROR(INDEX('Hoja de Trabajo para listado'!$DE$153:$DG$274,MATCH($A461,'Hoja de Trabajo para listado'!$DE$153:$DE$1048576,0),MATCH((CUADRO!N$4&amp;$E461),'Hoja de Trabajo para listado'!$DE$151:$DG$151,0)),0)+IFERROR(INDEX('Hoja de Trabajo para listado'!$CD$155:$DC$1048576,MATCH($A461,'Hoja de Trabajo para listado'!$CD$155:$CD$1048576,0),MATCH((CUADRO!N$4&amp;$E461),'Hoja de Trabajo para listado'!$CD$151:$DC$151,0)),0)</f>
        <v>0</v>
      </c>
      <c r="O461" s="241">
        <f ca="1">+IFERROR(INDEX('Hoja de Trabajo para listado'!$A$155:$Z$1048576,MATCH($A461,'Hoja de Trabajo para listado'!$A$155:$A$1048576,0),MATCH((CUADRO!O$4&amp;$E461),'Hoja de Trabajo para listado'!$A$151:$Z$151,0)),0)+IFERROR(INDEX('Hoja de Trabajo para listado'!$AB$155:$BA$1048576,MATCH($A461,'Hoja de Trabajo para listado'!$AB$155:$AB$1048576,0),MATCH((CUADRO!O$4&amp;$E461),'Hoja de Trabajo para listado'!$AB$151:$BA$151,0)),0)+IFERROR(INDEX('Hoja de Trabajo para listado'!$BC$155:$CB$1048576,MATCH($A461,'Hoja de Trabajo para listado'!$BC$155:$BC$1048576,0),MATCH((CUADRO!O$4&amp;$E461),'Hoja de Trabajo para listado'!$BC$151:$CB$151,0)),0)+IFERROR(INDEX('Hoja de Trabajo para listado'!$DE$153:$DG$274,MATCH($A461,'Hoja de Trabajo para listado'!$DE$153:$DE$1048576,0),MATCH((CUADRO!O$4&amp;$E461),'Hoja de Trabajo para listado'!$DE$151:$DG$151,0)),0)+IFERROR(INDEX('Hoja de Trabajo para listado'!$CD$155:$DC$1048576,MATCH($A461,'Hoja de Trabajo para listado'!$CD$155:$CD$1048576,0),MATCH((CUADRO!O$4&amp;$E461),'Hoja de Trabajo para listado'!$CD$151:$DC$151,0)),0)</f>
        <v>0</v>
      </c>
      <c r="P461" s="241">
        <f ca="1">+IFERROR(INDEX('Hoja de Trabajo para listado'!$A$155:$Z$1048576,MATCH($A461,'Hoja de Trabajo para listado'!$A$155:$A$1048576,0),MATCH((CUADRO!P$4&amp;$E461),'Hoja de Trabajo para listado'!$A$151:$Z$151,0)),0)+IFERROR(INDEX('Hoja de Trabajo para listado'!$AB$155:$BA$1048576,MATCH($A461,'Hoja de Trabajo para listado'!$AB$155:$AB$1048576,0),MATCH((CUADRO!P$4&amp;$E461),'Hoja de Trabajo para listado'!$AB$151:$BA$151,0)),0)+IFERROR(INDEX('Hoja de Trabajo para listado'!$BC$155:$CB$1048576,MATCH($A461,'Hoja de Trabajo para listado'!$BC$155:$BC$1048576,0),MATCH((CUADRO!P$4&amp;$E461),'Hoja de Trabajo para listado'!$BC$151:$CB$151,0)),0)+IFERROR(INDEX('Hoja de Trabajo para listado'!$DE$153:$DG$274,MATCH($A461,'Hoja de Trabajo para listado'!$DE$153:$DE$1048576,0),MATCH((CUADRO!P$4&amp;$E461),'Hoja de Trabajo para listado'!$DE$151:$DG$151,0)),0)+IFERROR(INDEX('Hoja de Trabajo para listado'!$CD$155:$DC$1048576,MATCH($A461,'Hoja de Trabajo para listado'!$CD$155:$CD$1048576,0),MATCH((CUADRO!P$4&amp;$E461),'Hoja de Trabajo para listado'!$CD$151:$DC$151,0)),0)</f>
        <v>0</v>
      </c>
      <c r="Q461" s="241">
        <f ca="1">+IFERROR(INDEX('Hoja de Trabajo para listado'!$A$155:$Z$1048576,MATCH($A461,'Hoja de Trabajo para listado'!$A$155:$A$1048576,0),MATCH((CUADRO!Q$4&amp;$E461),'Hoja de Trabajo para listado'!$A$151:$Z$151,0)),0)+IFERROR(INDEX('Hoja de Trabajo para listado'!$AB$155:$BA$1048576,MATCH($A461,'Hoja de Trabajo para listado'!$AB$155:$AB$1048576,0),MATCH((CUADRO!Q$4&amp;$E461),'Hoja de Trabajo para listado'!$AB$151:$BA$151,0)),0)+IFERROR(INDEX('Hoja de Trabajo para listado'!$BC$155:$CB$1048576,MATCH($A461,'Hoja de Trabajo para listado'!$BC$155:$BC$1048576,0),MATCH((CUADRO!Q$4&amp;$E461),'Hoja de Trabajo para listado'!$BC$151:$CB$151,0)),0)+IFERROR(INDEX('Hoja de Trabajo para listado'!$DE$153:$DG$274,MATCH($A461,'Hoja de Trabajo para listado'!$DE$153:$DE$1048576,0),MATCH((CUADRO!Q$4&amp;$E461),'Hoja de Trabajo para listado'!$DE$151:$DG$151,0)),0)+IFERROR(INDEX('Hoja de Trabajo para listado'!$CD$155:$DC$1048576,MATCH($A461,'Hoja de Trabajo para listado'!$CD$155:$CD$1048576,0),MATCH((CUADRO!Q$4&amp;$E461),'Hoja de Trabajo para listado'!$CD$151:$DC$151,0)),0)</f>
        <v>0</v>
      </c>
      <c r="R461" s="241">
        <f t="shared" ca="1" si="21"/>
        <v>0</v>
      </c>
      <c r="S461" s="247"/>
      <c r="T461" s="241">
        <f ca="1">+T462</f>
        <v>0</v>
      </c>
      <c r="U461" s="240">
        <f t="shared" si="22"/>
        <v>1</v>
      </c>
      <c r="V461" s="327" t="str">
        <f>+VLOOKUP(A461,bd_lista!$A$3:$E$592,5,FALSE)</f>
        <v>Gobiernos Autonomos Municipales</v>
      </c>
      <c r="W461" s="397" t="str">
        <f>+V461</f>
        <v>Gobiernos Autonomos Municipales</v>
      </c>
      <c r="X461" s="240">
        <f>+VLOOKUP(A461,[4]Sheet1!$A$13:$D$744,4,FALSE)</f>
        <v>0</v>
      </c>
      <c r="Y461" s="240" t="e">
        <f>+VLOOKUP(X461,bd_lista!$A$3:$C$592,3,FALSE)</f>
        <v>#N/A</v>
      </c>
      <c r="Z461" s="290">
        <f>+X461</f>
        <v>0</v>
      </c>
      <c r="AA461" s="291" t="e">
        <f>+Y461</f>
        <v>#N/A</v>
      </c>
    </row>
    <row r="462" spans="1:27" customFormat="1" ht="15" hidden="1" customHeight="1">
      <c r="A462" s="32">
        <v>1111</v>
      </c>
      <c r="B462" s="394"/>
      <c r="C462" s="245" t="str">
        <f>+VLOOKUP(A462,bd_lista!$A$3:$C$592,3,FALSE)</f>
        <v>Gobierno Autónomo Municipal de Tomina</v>
      </c>
      <c r="D462" s="396"/>
      <c r="E462" s="242" t="s">
        <v>1304</v>
      </c>
      <c r="F462" s="241">
        <f ca="1">+IFERROR(INDEX('Hoja de Trabajo para listado'!$A$155:$Z$1048576,MATCH($A462,'Hoja de Trabajo para listado'!$A$155:$A$1048576,0),MATCH((CUADRO!F$4&amp;$E462),'Hoja de Trabajo para listado'!$A$151:$Z$151,0)),0)+IFERROR(INDEX('Hoja de Trabajo para listado'!$AB$155:$BA$1048576,MATCH($A462,'Hoja de Trabajo para listado'!$AB$155:$AB$1048576,0),MATCH((CUADRO!F$4&amp;$E462),'Hoja de Trabajo para listado'!$AB$151:$BA$151,0)),0)+IFERROR(INDEX('Hoja de Trabajo para listado'!$BC$155:$CB$1048576,MATCH($A462,'Hoja de Trabajo para listado'!$BC$155:$BC$1048576,0),MATCH((CUADRO!F$4&amp;$E462),'Hoja de Trabajo para listado'!$BC$151:$CB$151,0)),0)+IFERROR(INDEX('Hoja de Trabajo para listado'!$DE$153:$DG$274,MATCH($A462,'Hoja de Trabajo para listado'!$DE$153:$DE$1048576,0),MATCH((CUADRO!F$4&amp;$E462),'Hoja de Trabajo para listado'!$DE$151:$DG$151,0)),0)+IFERROR(INDEX('Hoja de Trabajo para listado'!$CD$155:$DC$1048576,MATCH($A462,'Hoja de Trabajo para listado'!$CD$155:$CD$1048576,0),MATCH((CUADRO!F$4&amp;$E462),'Hoja de Trabajo para listado'!$CD$151:$DC$151,0)),0)</f>
        <v>0</v>
      </c>
      <c r="G462" s="241">
        <f ca="1">+IFERROR(INDEX('Hoja de Trabajo para listado'!$A$155:$Z$1048576,MATCH($A462,'Hoja de Trabajo para listado'!$A$155:$A$1048576,0),MATCH((CUADRO!G$4&amp;$E462),'Hoja de Trabajo para listado'!$A$151:$Z$151,0)),0)+IFERROR(INDEX('Hoja de Trabajo para listado'!$AB$155:$BA$1048576,MATCH($A462,'Hoja de Trabajo para listado'!$AB$155:$AB$1048576,0),MATCH((CUADRO!G$4&amp;$E462),'Hoja de Trabajo para listado'!$AB$151:$BA$151,0)),0)+IFERROR(INDEX('Hoja de Trabajo para listado'!$BC$155:$CB$1048576,MATCH($A462,'Hoja de Trabajo para listado'!$BC$155:$BC$1048576,0),MATCH((CUADRO!G$4&amp;$E462),'Hoja de Trabajo para listado'!$BC$151:$CB$151,0)),0)+IFERROR(INDEX('Hoja de Trabajo para listado'!$DE$153:$DG$274,MATCH($A462,'Hoja de Trabajo para listado'!$DE$153:$DE$1048576,0),MATCH((CUADRO!G$4&amp;$E462),'Hoja de Trabajo para listado'!$DE$151:$DG$151,0)),0)+IFERROR(INDEX('Hoja de Trabajo para listado'!$CD$155:$DC$1048576,MATCH($A462,'Hoja de Trabajo para listado'!$CD$155:$CD$1048576,0),MATCH((CUADRO!G$4&amp;$E462),'Hoja de Trabajo para listado'!$CD$151:$DC$151,0)),0)</f>
        <v>0</v>
      </c>
      <c r="H462" s="241">
        <f ca="1">+IFERROR(INDEX('Hoja de Trabajo para listado'!$A$155:$Z$1048576,MATCH($A462,'Hoja de Trabajo para listado'!$A$155:$A$1048576,0),MATCH((CUADRO!H$4&amp;$E462),'Hoja de Trabajo para listado'!$A$151:$Z$151,0)),0)+IFERROR(INDEX('Hoja de Trabajo para listado'!$AB$155:$BA$1048576,MATCH($A462,'Hoja de Trabajo para listado'!$AB$155:$AB$1048576,0),MATCH((CUADRO!H$4&amp;$E462),'Hoja de Trabajo para listado'!$AB$151:$BA$151,0)),0)+IFERROR(INDEX('Hoja de Trabajo para listado'!$BC$155:$CB$1048576,MATCH($A462,'Hoja de Trabajo para listado'!$BC$155:$BC$1048576,0),MATCH((CUADRO!H$4&amp;$E462),'Hoja de Trabajo para listado'!$BC$151:$CB$151,0)),0)+IFERROR(INDEX('Hoja de Trabajo para listado'!$DE$153:$DG$274,MATCH($A462,'Hoja de Trabajo para listado'!$DE$153:$DE$1048576,0),MATCH((CUADRO!H$4&amp;$E462),'Hoja de Trabajo para listado'!$DE$151:$DG$151,0)),0)+IFERROR(INDEX('Hoja de Trabajo para listado'!$CD$155:$DC$1048576,MATCH($A462,'Hoja de Trabajo para listado'!$CD$155:$CD$1048576,0),MATCH((CUADRO!H$4&amp;$E462),'Hoja de Trabajo para listado'!$CD$151:$DC$151,0)),0)</f>
        <v>0</v>
      </c>
      <c r="I462" s="241">
        <f ca="1">+IFERROR(INDEX('Hoja de Trabajo para listado'!$A$155:$Z$1048576,MATCH($A462,'Hoja de Trabajo para listado'!$A$155:$A$1048576,0),MATCH((CUADRO!I$4&amp;$E462),'Hoja de Trabajo para listado'!$A$151:$Z$151,0)),0)+IFERROR(INDEX('Hoja de Trabajo para listado'!$AB$155:$BA$1048576,MATCH($A462,'Hoja de Trabajo para listado'!$AB$155:$AB$1048576,0),MATCH((CUADRO!I$4&amp;$E462),'Hoja de Trabajo para listado'!$AB$151:$BA$151,0)),0)+IFERROR(INDEX('Hoja de Trabajo para listado'!$BC$155:$CB$1048576,MATCH($A462,'Hoja de Trabajo para listado'!$BC$155:$BC$1048576,0),MATCH((CUADRO!I$4&amp;$E462),'Hoja de Trabajo para listado'!$BC$151:$CB$151,0)),0)+IFERROR(INDEX('Hoja de Trabajo para listado'!$DE$153:$DG$274,MATCH($A462,'Hoja de Trabajo para listado'!$DE$153:$DE$1048576,0),MATCH((CUADRO!I$4&amp;$E462),'Hoja de Trabajo para listado'!$DE$151:$DG$151,0)),0)+IFERROR(INDEX('Hoja de Trabajo para listado'!$CD$155:$DC$1048576,MATCH($A462,'Hoja de Trabajo para listado'!$CD$155:$CD$1048576,0),MATCH((CUADRO!I$4&amp;$E462),'Hoja de Trabajo para listado'!$CD$151:$DC$151,0)),0)</f>
        <v>0</v>
      </c>
      <c r="J462" s="241">
        <f ca="1">+IFERROR(INDEX('Hoja de Trabajo para listado'!$A$155:$Z$1048576,MATCH($A462,'Hoja de Trabajo para listado'!$A$155:$A$1048576,0),MATCH((CUADRO!J$4&amp;$E462),'Hoja de Trabajo para listado'!$A$151:$Z$151,0)),0)+IFERROR(INDEX('Hoja de Trabajo para listado'!$AB$155:$BA$1048576,MATCH($A462,'Hoja de Trabajo para listado'!$AB$155:$AB$1048576,0),MATCH((CUADRO!J$4&amp;$E462),'Hoja de Trabajo para listado'!$AB$151:$BA$151,0)),0)+IFERROR(INDEX('Hoja de Trabajo para listado'!$BC$155:$CB$1048576,MATCH($A462,'Hoja de Trabajo para listado'!$BC$155:$BC$1048576,0),MATCH((CUADRO!J$4&amp;$E462),'Hoja de Trabajo para listado'!$BC$151:$CB$151,0)),0)+IFERROR(INDEX('Hoja de Trabajo para listado'!$DE$153:$DG$274,MATCH($A462,'Hoja de Trabajo para listado'!$DE$153:$DE$1048576,0),MATCH((CUADRO!J$4&amp;$E462),'Hoja de Trabajo para listado'!$DE$151:$DG$151,0)),0)+IFERROR(INDEX('Hoja de Trabajo para listado'!$CD$155:$DC$1048576,MATCH($A462,'Hoja de Trabajo para listado'!$CD$155:$CD$1048576,0),MATCH((CUADRO!J$4&amp;$E462),'Hoja de Trabajo para listado'!$CD$151:$DC$151,0)),0)</f>
        <v>0</v>
      </c>
      <c r="K462" s="241">
        <f ca="1">+IFERROR(INDEX('Hoja de Trabajo para listado'!$A$155:$Z$1048576,MATCH($A462,'Hoja de Trabajo para listado'!$A$155:$A$1048576,0),MATCH((CUADRO!K$4&amp;$E462),'Hoja de Trabajo para listado'!$A$151:$Z$151,0)),0)+IFERROR(INDEX('Hoja de Trabajo para listado'!$AB$155:$BA$1048576,MATCH($A462,'Hoja de Trabajo para listado'!$AB$155:$AB$1048576,0),MATCH((CUADRO!K$4&amp;$E462),'Hoja de Trabajo para listado'!$AB$151:$BA$151,0)),0)+IFERROR(INDEX('Hoja de Trabajo para listado'!$BC$155:$CB$1048576,MATCH($A462,'Hoja de Trabajo para listado'!$BC$155:$BC$1048576,0),MATCH((CUADRO!K$4&amp;$E462),'Hoja de Trabajo para listado'!$BC$151:$CB$151,0)),0)+IFERROR(INDEX('Hoja de Trabajo para listado'!$DE$153:$DG$274,MATCH($A462,'Hoja de Trabajo para listado'!$DE$153:$DE$1048576,0),MATCH((CUADRO!K$4&amp;$E462),'Hoja de Trabajo para listado'!$DE$151:$DG$151,0)),0)+IFERROR(INDEX('Hoja de Trabajo para listado'!$CD$155:$DC$1048576,MATCH($A462,'Hoja de Trabajo para listado'!$CD$155:$CD$1048576,0),MATCH((CUADRO!K$4&amp;$E462),'Hoja de Trabajo para listado'!$CD$151:$DC$151,0)),0)</f>
        <v>0</v>
      </c>
      <c r="L462" s="241">
        <f ca="1">+IFERROR(INDEX('Hoja de Trabajo para listado'!$A$155:$Z$1048576,MATCH($A462,'Hoja de Trabajo para listado'!$A$155:$A$1048576,0),MATCH((CUADRO!L$4&amp;$E462),'Hoja de Trabajo para listado'!$A$151:$Z$151,0)),0)+IFERROR(INDEX('Hoja de Trabajo para listado'!$AB$155:$BA$1048576,MATCH($A462,'Hoja de Trabajo para listado'!$AB$155:$AB$1048576,0),MATCH((CUADRO!L$4&amp;$E462),'Hoja de Trabajo para listado'!$AB$151:$BA$151,0)),0)+IFERROR(INDEX('Hoja de Trabajo para listado'!$BC$155:$CB$1048576,MATCH($A462,'Hoja de Trabajo para listado'!$BC$155:$BC$1048576,0),MATCH((CUADRO!L$4&amp;$E462),'Hoja de Trabajo para listado'!$BC$151:$CB$151,0)),0)+IFERROR(INDEX('Hoja de Trabajo para listado'!$DE$153:$DG$274,MATCH($A462,'Hoja de Trabajo para listado'!$DE$153:$DE$1048576,0),MATCH((CUADRO!L$4&amp;$E462),'Hoja de Trabajo para listado'!$DE$151:$DG$151,0)),0)+IFERROR(INDEX('Hoja de Trabajo para listado'!$CD$155:$DC$1048576,MATCH($A462,'Hoja de Trabajo para listado'!$CD$155:$CD$1048576,0),MATCH((CUADRO!L$4&amp;$E462),'Hoja de Trabajo para listado'!$CD$151:$DC$151,0)),0)</f>
        <v>0</v>
      </c>
      <c r="M462" s="241">
        <f ca="1">+IFERROR(INDEX('Hoja de Trabajo para listado'!$A$155:$Z$1048576,MATCH($A462,'Hoja de Trabajo para listado'!$A$155:$A$1048576,0),MATCH((CUADRO!M$4&amp;$E462),'Hoja de Trabajo para listado'!$A$151:$Z$151,0)),0)+IFERROR(INDEX('Hoja de Trabajo para listado'!$AB$155:$BA$1048576,MATCH($A462,'Hoja de Trabajo para listado'!$AB$155:$AB$1048576,0),MATCH((CUADRO!M$4&amp;$E462),'Hoja de Trabajo para listado'!$AB$151:$BA$151,0)),0)+IFERROR(INDEX('Hoja de Trabajo para listado'!$BC$155:$CB$1048576,MATCH($A462,'Hoja de Trabajo para listado'!$BC$155:$BC$1048576,0),MATCH((CUADRO!M$4&amp;$E462),'Hoja de Trabajo para listado'!$BC$151:$CB$151,0)),0)+IFERROR(INDEX('Hoja de Trabajo para listado'!$DE$153:$DG$274,MATCH($A462,'Hoja de Trabajo para listado'!$DE$153:$DE$1048576,0),MATCH((CUADRO!M$4&amp;$E462),'Hoja de Trabajo para listado'!$DE$151:$DG$151,0)),0)+IFERROR(INDEX('Hoja de Trabajo para listado'!$CD$155:$DC$1048576,MATCH($A462,'Hoja de Trabajo para listado'!$CD$155:$CD$1048576,0),MATCH((CUADRO!M$4&amp;$E462),'Hoja de Trabajo para listado'!$CD$151:$DC$151,0)),0)</f>
        <v>0</v>
      </c>
      <c r="N462" s="241">
        <f ca="1">+IFERROR(INDEX('Hoja de Trabajo para listado'!$A$155:$Z$1048576,MATCH($A462,'Hoja de Trabajo para listado'!$A$155:$A$1048576,0),MATCH((CUADRO!N$4&amp;$E462),'Hoja de Trabajo para listado'!$A$151:$Z$151,0)),0)+IFERROR(INDEX('Hoja de Trabajo para listado'!$AB$155:$BA$1048576,MATCH($A462,'Hoja de Trabajo para listado'!$AB$155:$AB$1048576,0),MATCH((CUADRO!N$4&amp;$E462),'Hoja de Trabajo para listado'!$AB$151:$BA$151,0)),0)+IFERROR(INDEX('Hoja de Trabajo para listado'!$BC$155:$CB$1048576,MATCH($A462,'Hoja de Trabajo para listado'!$BC$155:$BC$1048576,0),MATCH((CUADRO!N$4&amp;$E462),'Hoja de Trabajo para listado'!$BC$151:$CB$151,0)),0)+IFERROR(INDEX('Hoja de Trabajo para listado'!$DE$153:$DG$274,MATCH($A462,'Hoja de Trabajo para listado'!$DE$153:$DE$1048576,0),MATCH((CUADRO!N$4&amp;$E462),'Hoja de Trabajo para listado'!$DE$151:$DG$151,0)),0)+IFERROR(INDEX('Hoja de Trabajo para listado'!$CD$155:$DC$1048576,MATCH($A462,'Hoja de Trabajo para listado'!$CD$155:$CD$1048576,0),MATCH((CUADRO!N$4&amp;$E462),'Hoja de Trabajo para listado'!$CD$151:$DC$151,0)),0)</f>
        <v>0</v>
      </c>
      <c r="O462" s="241">
        <f ca="1">+IFERROR(INDEX('Hoja de Trabajo para listado'!$A$155:$Z$1048576,MATCH($A462,'Hoja de Trabajo para listado'!$A$155:$A$1048576,0),MATCH((CUADRO!O$4&amp;$E462),'Hoja de Trabajo para listado'!$A$151:$Z$151,0)),0)+IFERROR(INDEX('Hoja de Trabajo para listado'!$AB$155:$BA$1048576,MATCH($A462,'Hoja de Trabajo para listado'!$AB$155:$AB$1048576,0),MATCH((CUADRO!O$4&amp;$E462),'Hoja de Trabajo para listado'!$AB$151:$BA$151,0)),0)+IFERROR(INDEX('Hoja de Trabajo para listado'!$BC$155:$CB$1048576,MATCH($A462,'Hoja de Trabajo para listado'!$BC$155:$BC$1048576,0),MATCH((CUADRO!O$4&amp;$E462),'Hoja de Trabajo para listado'!$BC$151:$CB$151,0)),0)+IFERROR(INDEX('Hoja de Trabajo para listado'!$DE$153:$DG$274,MATCH($A462,'Hoja de Trabajo para listado'!$DE$153:$DE$1048576,0),MATCH((CUADRO!O$4&amp;$E462),'Hoja de Trabajo para listado'!$DE$151:$DG$151,0)),0)+IFERROR(INDEX('Hoja de Trabajo para listado'!$CD$155:$DC$1048576,MATCH($A462,'Hoja de Trabajo para listado'!$CD$155:$CD$1048576,0),MATCH((CUADRO!O$4&amp;$E462),'Hoja de Trabajo para listado'!$CD$151:$DC$151,0)),0)</f>
        <v>0</v>
      </c>
      <c r="P462" s="241">
        <f ca="1">+IFERROR(INDEX('Hoja de Trabajo para listado'!$A$155:$Z$1048576,MATCH($A462,'Hoja de Trabajo para listado'!$A$155:$A$1048576,0),MATCH((CUADRO!P$4&amp;$E462),'Hoja de Trabajo para listado'!$A$151:$Z$151,0)),0)+IFERROR(INDEX('Hoja de Trabajo para listado'!$AB$155:$BA$1048576,MATCH($A462,'Hoja de Trabajo para listado'!$AB$155:$AB$1048576,0),MATCH((CUADRO!P$4&amp;$E462),'Hoja de Trabajo para listado'!$AB$151:$BA$151,0)),0)+IFERROR(INDEX('Hoja de Trabajo para listado'!$BC$155:$CB$1048576,MATCH($A462,'Hoja de Trabajo para listado'!$BC$155:$BC$1048576,0),MATCH((CUADRO!P$4&amp;$E462),'Hoja de Trabajo para listado'!$BC$151:$CB$151,0)),0)+IFERROR(INDEX('Hoja de Trabajo para listado'!$DE$153:$DG$274,MATCH($A462,'Hoja de Trabajo para listado'!$DE$153:$DE$1048576,0),MATCH((CUADRO!P$4&amp;$E462),'Hoja de Trabajo para listado'!$DE$151:$DG$151,0)),0)+IFERROR(INDEX('Hoja de Trabajo para listado'!$CD$155:$DC$1048576,MATCH($A462,'Hoja de Trabajo para listado'!$CD$155:$CD$1048576,0),MATCH((CUADRO!P$4&amp;$E462),'Hoja de Trabajo para listado'!$CD$151:$DC$151,0)),0)</f>
        <v>0</v>
      </c>
      <c r="Q462" s="241">
        <f ca="1">+IFERROR(INDEX('Hoja de Trabajo para listado'!$A$155:$Z$1048576,MATCH($A462,'Hoja de Trabajo para listado'!$A$155:$A$1048576,0),MATCH((CUADRO!Q$4&amp;$E462),'Hoja de Trabajo para listado'!$A$151:$Z$151,0)),0)+IFERROR(INDEX('Hoja de Trabajo para listado'!$AB$155:$BA$1048576,MATCH($A462,'Hoja de Trabajo para listado'!$AB$155:$AB$1048576,0),MATCH((CUADRO!Q$4&amp;$E462),'Hoja de Trabajo para listado'!$AB$151:$BA$151,0)),0)+IFERROR(INDEX('Hoja de Trabajo para listado'!$BC$155:$CB$1048576,MATCH($A462,'Hoja de Trabajo para listado'!$BC$155:$BC$1048576,0),MATCH((CUADRO!Q$4&amp;$E462),'Hoja de Trabajo para listado'!$BC$151:$CB$151,0)),0)+IFERROR(INDEX('Hoja de Trabajo para listado'!$DE$153:$DG$274,MATCH($A462,'Hoja de Trabajo para listado'!$DE$153:$DE$1048576,0),MATCH((CUADRO!Q$4&amp;$E462),'Hoja de Trabajo para listado'!$DE$151:$DG$151,0)),0)+IFERROR(INDEX('Hoja de Trabajo para listado'!$CD$155:$DC$1048576,MATCH($A462,'Hoja de Trabajo para listado'!$CD$155:$CD$1048576,0),MATCH((CUADRO!Q$4&amp;$E462),'Hoja de Trabajo para listado'!$CD$151:$DC$151,0)),0)</f>
        <v>0</v>
      </c>
      <c r="R462" s="241">
        <f t="shared" ca="1" si="21"/>
        <v>0</v>
      </c>
      <c r="S462" s="247">
        <f ca="1">+R461+R462</f>
        <v>0</v>
      </c>
      <c r="T462" s="241">
        <f ca="1">+S462</f>
        <v>0</v>
      </c>
      <c r="U462" s="240">
        <f t="shared" si="22"/>
        <v>2</v>
      </c>
      <c r="V462" s="327" t="str">
        <f>+VLOOKUP(A462,bd_lista!$A$3:$E$592,5,FALSE)</f>
        <v>Gobiernos Autonomos Municipales</v>
      </c>
      <c r="W462" s="398"/>
      <c r="X462" s="240">
        <f>+VLOOKUP(A462,[4]Sheet1!$A$13:$D$744,4,FALSE)</f>
        <v>0</v>
      </c>
      <c r="Y462" s="240" t="e">
        <f>+VLOOKUP(X462,bd_lista!$A$3:$C$592,3,FALSE)</f>
        <v>#N/A</v>
      </c>
      <c r="Z462" s="288"/>
      <c r="AA462" s="289"/>
    </row>
    <row r="463" spans="1:27" customFormat="1" ht="15" hidden="1" customHeight="1">
      <c r="A463" s="32">
        <v>1112</v>
      </c>
      <c r="B463" s="393">
        <f>+A463</f>
        <v>1112</v>
      </c>
      <c r="C463" s="245" t="str">
        <f>+VLOOKUP(A463,bd_lista!$A$3:$C$592,3,FALSE)</f>
        <v>Gobierno Autónomo Municipal de Sopachuy</v>
      </c>
      <c r="D463" s="395" t="str">
        <f>+C463</f>
        <v>Gobierno Autónomo Municipal de Sopachuy</v>
      </c>
      <c r="E463" s="240" t="s">
        <v>1303</v>
      </c>
      <c r="F463" s="241">
        <f ca="1">+IFERROR(INDEX('Hoja de Trabajo para listado'!$A$155:$Z$1048576,MATCH($A463,'Hoja de Trabajo para listado'!$A$155:$A$1048576,0),MATCH((CUADRO!F$4&amp;$E463),'Hoja de Trabajo para listado'!$A$151:$Z$151,0)),0)+IFERROR(INDEX('Hoja de Trabajo para listado'!$AB$155:$BA$1048576,MATCH($A463,'Hoja de Trabajo para listado'!$AB$155:$AB$1048576,0),MATCH((CUADRO!F$4&amp;$E463),'Hoja de Trabajo para listado'!$AB$151:$BA$151,0)),0)+IFERROR(INDEX('Hoja de Trabajo para listado'!$BC$155:$CB$1048576,MATCH($A463,'Hoja de Trabajo para listado'!$BC$155:$BC$1048576,0),MATCH((CUADRO!F$4&amp;$E463),'Hoja de Trabajo para listado'!$BC$151:$CB$151,0)),0)+IFERROR(INDEX('Hoja de Trabajo para listado'!$DE$153:$DG$274,MATCH($A463,'Hoja de Trabajo para listado'!$DE$153:$DE$1048576,0),MATCH((CUADRO!F$4&amp;$E463),'Hoja de Trabajo para listado'!$DE$151:$DG$151,0)),0)+IFERROR(INDEX('Hoja de Trabajo para listado'!$CD$155:$DC$1048576,MATCH($A463,'Hoja de Trabajo para listado'!$CD$155:$CD$1048576,0),MATCH((CUADRO!F$4&amp;$E463),'Hoja de Trabajo para listado'!$CD$151:$DC$151,0)),0)</f>
        <v>0</v>
      </c>
      <c r="G463" s="241">
        <f ca="1">+IFERROR(INDEX('Hoja de Trabajo para listado'!$A$155:$Z$1048576,MATCH($A463,'Hoja de Trabajo para listado'!$A$155:$A$1048576,0),MATCH((CUADRO!G$4&amp;$E463),'Hoja de Trabajo para listado'!$A$151:$Z$151,0)),0)+IFERROR(INDEX('Hoja de Trabajo para listado'!$AB$155:$BA$1048576,MATCH($A463,'Hoja de Trabajo para listado'!$AB$155:$AB$1048576,0),MATCH((CUADRO!G$4&amp;$E463),'Hoja de Trabajo para listado'!$AB$151:$BA$151,0)),0)+IFERROR(INDEX('Hoja de Trabajo para listado'!$BC$155:$CB$1048576,MATCH($A463,'Hoja de Trabajo para listado'!$BC$155:$BC$1048576,0),MATCH((CUADRO!G$4&amp;$E463),'Hoja de Trabajo para listado'!$BC$151:$CB$151,0)),0)+IFERROR(INDEX('Hoja de Trabajo para listado'!$DE$153:$DG$274,MATCH($A463,'Hoja de Trabajo para listado'!$DE$153:$DE$1048576,0),MATCH((CUADRO!G$4&amp;$E463),'Hoja de Trabajo para listado'!$DE$151:$DG$151,0)),0)+IFERROR(INDEX('Hoja de Trabajo para listado'!$CD$155:$DC$1048576,MATCH($A463,'Hoja de Trabajo para listado'!$CD$155:$CD$1048576,0),MATCH((CUADRO!G$4&amp;$E463),'Hoja de Trabajo para listado'!$CD$151:$DC$151,0)),0)</f>
        <v>0</v>
      </c>
      <c r="H463" s="241">
        <f ca="1">+IFERROR(INDEX('Hoja de Trabajo para listado'!$A$155:$Z$1048576,MATCH($A463,'Hoja de Trabajo para listado'!$A$155:$A$1048576,0),MATCH((CUADRO!H$4&amp;$E463),'Hoja de Trabajo para listado'!$A$151:$Z$151,0)),0)+IFERROR(INDEX('Hoja de Trabajo para listado'!$AB$155:$BA$1048576,MATCH($A463,'Hoja de Trabajo para listado'!$AB$155:$AB$1048576,0),MATCH((CUADRO!H$4&amp;$E463),'Hoja de Trabajo para listado'!$AB$151:$BA$151,0)),0)+IFERROR(INDEX('Hoja de Trabajo para listado'!$BC$155:$CB$1048576,MATCH($A463,'Hoja de Trabajo para listado'!$BC$155:$BC$1048576,0),MATCH((CUADRO!H$4&amp;$E463),'Hoja de Trabajo para listado'!$BC$151:$CB$151,0)),0)+IFERROR(INDEX('Hoja de Trabajo para listado'!$DE$153:$DG$274,MATCH($A463,'Hoja de Trabajo para listado'!$DE$153:$DE$1048576,0),MATCH((CUADRO!H$4&amp;$E463),'Hoja de Trabajo para listado'!$DE$151:$DG$151,0)),0)+IFERROR(INDEX('Hoja de Trabajo para listado'!$CD$155:$DC$1048576,MATCH($A463,'Hoja de Trabajo para listado'!$CD$155:$CD$1048576,0),MATCH((CUADRO!H$4&amp;$E463),'Hoja de Trabajo para listado'!$CD$151:$DC$151,0)),0)</f>
        <v>0</v>
      </c>
      <c r="I463" s="241">
        <f ca="1">+IFERROR(INDEX('Hoja de Trabajo para listado'!$A$155:$Z$1048576,MATCH($A463,'Hoja de Trabajo para listado'!$A$155:$A$1048576,0),MATCH((CUADRO!I$4&amp;$E463),'Hoja de Trabajo para listado'!$A$151:$Z$151,0)),0)+IFERROR(INDEX('Hoja de Trabajo para listado'!$AB$155:$BA$1048576,MATCH($A463,'Hoja de Trabajo para listado'!$AB$155:$AB$1048576,0),MATCH((CUADRO!I$4&amp;$E463),'Hoja de Trabajo para listado'!$AB$151:$BA$151,0)),0)+IFERROR(INDEX('Hoja de Trabajo para listado'!$BC$155:$CB$1048576,MATCH($A463,'Hoja de Trabajo para listado'!$BC$155:$BC$1048576,0),MATCH((CUADRO!I$4&amp;$E463),'Hoja de Trabajo para listado'!$BC$151:$CB$151,0)),0)+IFERROR(INDEX('Hoja de Trabajo para listado'!$DE$153:$DG$274,MATCH($A463,'Hoja de Trabajo para listado'!$DE$153:$DE$1048576,0),MATCH((CUADRO!I$4&amp;$E463),'Hoja de Trabajo para listado'!$DE$151:$DG$151,0)),0)+IFERROR(INDEX('Hoja de Trabajo para listado'!$CD$155:$DC$1048576,MATCH($A463,'Hoja de Trabajo para listado'!$CD$155:$CD$1048576,0),MATCH((CUADRO!I$4&amp;$E463),'Hoja de Trabajo para listado'!$CD$151:$DC$151,0)),0)</f>
        <v>0</v>
      </c>
      <c r="J463" s="241">
        <f ca="1">+IFERROR(INDEX('Hoja de Trabajo para listado'!$A$155:$Z$1048576,MATCH($A463,'Hoja de Trabajo para listado'!$A$155:$A$1048576,0),MATCH((CUADRO!J$4&amp;$E463),'Hoja de Trabajo para listado'!$A$151:$Z$151,0)),0)+IFERROR(INDEX('Hoja de Trabajo para listado'!$AB$155:$BA$1048576,MATCH($A463,'Hoja de Trabajo para listado'!$AB$155:$AB$1048576,0),MATCH((CUADRO!J$4&amp;$E463),'Hoja de Trabajo para listado'!$AB$151:$BA$151,0)),0)+IFERROR(INDEX('Hoja de Trabajo para listado'!$BC$155:$CB$1048576,MATCH($A463,'Hoja de Trabajo para listado'!$BC$155:$BC$1048576,0),MATCH((CUADRO!J$4&amp;$E463),'Hoja de Trabajo para listado'!$BC$151:$CB$151,0)),0)+IFERROR(INDEX('Hoja de Trabajo para listado'!$DE$153:$DG$274,MATCH($A463,'Hoja de Trabajo para listado'!$DE$153:$DE$1048576,0),MATCH((CUADRO!J$4&amp;$E463),'Hoja de Trabajo para listado'!$DE$151:$DG$151,0)),0)+IFERROR(INDEX('Hoja de Trabajo para listado'!$CD$155:$DC$1048576,MATCH($A463,'Hoja de Trabajo para listado'!$CD$155:$CD$1048576,0),MATCH((CUADRO!J$4&amp;$E463),'Hoja de Trabajo para listado'!$CD$151:$DC$151,0)),0)</f>
        <v>0</v>
      </c>
      <c r="K463" s="241">
        <f ca="1">+IFERROR(INDEX('Hoja de Trabajo para listado'!$A$155:$Z$1048576,MATCH($A463,'Hoja de Trabajo para listado'!$A$155:$A$1048576,0),MATCH((CUADRO!K$4&amp;$E463),'Hoja de Trabajo para listado'!$A$151:$Z$151,0)),0)+IFERROR(INDEX('Hoja de Trabajo para listado'!$AB$155:$BA$1048576,MATCH($A463,'Hoja de Trabajo para listado'!$AB$155:$AB$1048576,0),MATCH((CUADRO!K$4&amp;$E463),'Hoja de Trabajo para listado'!$AB$151:$BA$151,0)),0)+IFERROR(INDEX('Hoja de Trabajo para listado'!$BC$155:$CB$1048576,MATCH($A463,'Hoja de Trabajo para listado'!$BC$155:$BC$1048576,0),MATCH((CUADRO!K$4&amp;$E463),'Hoja de Trabajo para listado'!$BC$151:$CB$151,0)),0)+IFERROR(INDEX('Hoja de Trabajo para listado'!$DE$153:$DG$274,MATCH($A463,'Hoja de Trabajo para listado'!$DE$153:$DE$1048576,0),MATCH((CUADRO!K$4&amp;$E463),'Hoja de Trabajo para listado'!$DE$151:$DG$151,0)),0)+IFERROR(INDEX('Hoja de Trabajo para listado'!$CD$155:$DC$1048576,MATCH($A463,'Hoja de Trabajo para listado'!$CD$155:$CD$1048576,0),MATCH((CUADRO!K$4&amp;$E463),'Hoja de Trabajo para listado'!$CD$151:$DC$151,0)),0)</f>
        <v>0</v>
      </c>
      <c r="L463" s="241">
        <f ca="1">+IFERROR(INDEX('Hoja de Trabajo para listado'!$A$155:$Z$1048576,MATCH($A463,'Hoja de Trabajo para listado'!$A$155:$A$1048576,0),MATCH((CUADRO!L$4&amp;$E463),'Hoja de Trabajo para listado'!$A$151:$Z$151,0)),0)+IFERROR(INDEX('Hoja de Trabajo para listado'!$AB$155:$BA$1048576,MATCH($A463,'Hoja de Trabajo para listado'!$AB$155:$AB$1048576,0),MATCH((CUADRO!L$4&amp;$E463),'Hoja de Trabajo para listado'!$AB$151:$BA$151,0)),0)+IFERROR(INDEX('Hoja de Trabajo para listado'!$BC$155:$CB$1048576,MATCH($A463,'Hoja de Trabajo para listado'!$BC$155:$BC$1048576,0),MATCH((CUADRO!L$4&amp;$E463),'Hoja de Trabajo para listado'!$BC$151:$CB$151,0)),0)+IFERROR(INDEX('Hoja de Trabajo para listado'!$DE$153:$DG$274,MATCH($A463,'Hoja de Trabajo para listado'!$DE$153:$DE$1048576,0),MATCH((CUADRO!L$4&amp;$E463),'Hoja de Trabajo para listado'!$DE$151:$DG$151,0)),0)+IFERROR(INDEX('Hoja de Trabajo para listado'!$CD$155:$DC$1048576,MATCH($A463,'Hoja de Trabajo para listado'!$CD$155:$CD$1048576,0),MATCH((CUADRO!L$4&amp;$E463),'Hoja de Trabajo para listado'!$CD$151:$DC$151,0)),0)</f>
        <v>0</v>
      </c>
      <c r="M463" s="241">
        <f ca="1">+IFERROR(INDEX('Hoja de Trabajo para listado'!$A$155:$Z$1048576,MATCH($A463,'Hoja de Trabajo para listado'!$A$155:$A$1048576,0),MATCH((CUADRO!M$4&amp;$E463),'Hoja de Trabajo para listado'!$A$151:$Z$151,0)),0)+IFERROR(INDEX('Hoja de Trabajo para listado'!$AB$155:$BA$1048576,MATCH($A463,'Hoja de Trabajo para listado'!$AB$155:$AB$1048576,0),MATCH((CUADRO!M$4&amp;$E463),'Hoja de Trabajo para listado'!$AB$151:$BA$151,0)),0)+IFERROR(INDEX('Hoja de Trabajo para listado'!$BC$155:$CB$1048576,MATCH($A463,'Hoja de Trabajo para listado'!$BC$155:$BC$1048576,0),MATCH((CUADRO!M$4&amp;$E463),'Hoja de Trabajo para listado'!$BC$151:$CB$151,0)),0)+IFERROR(INDEX('Hoja de Trabajo para listado'!$DE$153:$DG$274,MATCH($A463,'Hoja de Trabajo para listado'!$DE$153:$DE$1048576,0),MATCH((CUADRO!M$4&amp;$E463),'Hoja de Trabajo para listado'!$DE$151:$DG$151,0)),0)+IFERROR(INDEX('Hoja de Trabajo para listado'!$CD$155:$DC$1048576,MATCH($A463,'Hoja de Trabajo para listado'!$CD$155:$CD$1048576,0),MATCH((CUADRO!M$4&amp;$E463),'Hoja de Trabajo para listado'!$CD$151:$DC$151,0)),0)</f>
        <v>0</v>
      </c>
      <c r="N463" s="241">
        <f ca="1">+IFERROR(INDEX('Hoja de Trabajo para listado'!$A$155:$Z$1048576,MATCH($A463,'Hoja de Trabajo para listado'!$A$155:$A$1048576,0),MATCH((CUADRO!N$4&amp;$E463),'Hoja de Trabajo para listado'!$A$151:$Z$151,0)),0)+IFERROR(INDEX('Hoja de Trabajo para listado'!$AB$155:$BA$1048576,MATCH($A463,'Hoja de Trabajo para listado'!$AB$155:$AB$1048576,0),MATCH((CUADRO!N$4&amp;$E463),'Hoja de Trabajo para listado'!$AB$151:$BA$151,0)),0)+IFERROR(INDEX('Hoja de Trabajo para listado'!$BC$155:$CB$1048576,MATCH($A463,'Hoja de Trabajo para listado'!$BC$155:$BC$1048576,0),MATCH((CUADRO!N$4&amp;$E463),'Hoja de Trabajo para listado'!$BC$151:$CB$151,0)),0)+IFERROR(INDEX('Hoja de Trabajo para listado'!$DE$153:$DG$274,MATCH($A463,'Hoja de Trabajo para listado'!$DE$153:$DE$1048576,0),MATCH((CUADRO!N$4&amp;$E463),'Hoja de Trabajo para listado'!$DE$151:$DG$151,0)),0)+IFERROR(INDEX('Hoja de Trabajo para listado'!$CD$155:$DC$1048576,MATCH($A463,'Hoja de Trabajo para listado'!$CD$155:$CD$1048576,0),MATCH((CUADRO!N$4&amp;$E463),'Hoja de Trabajo para listado'!$CD$151:$DC$151,0)),0)</f>
        <v>0</v>
      </c>
      <c r="O463" s="241">
        <f ca="1">+IFERROR(INDEX('Hoja de Trabajo para listado'!$A$155:$Z$1048576,MATCH($A463,'Hoja de Trabajo para listado'!$A$155:$A$1048576,0),MATCH((CUADRO!O$4&amp;$E463),'Hoja de Trabajo para listado'!$A$151:$Z$151,0)),0)+IFERROR(INDEX('Hoja de Trabajo para listado'!$AB$155:$BA$1048576,MATCH($A463,'Hoja de Trabajo para listado'!$AB$155:$AB$1048576,0),MATCH((CUADRO!O$4&amp;$E463),'Hoja de Trabajo para listado'!$AB$151:$BA$151,0)),0)+IFERROR(INDEX('Hoja de Trabajo para listado'!$BC$155:$CB$1048576,MATCH($A463,'Hoja de Trabajo para listado'!$BC$155:$BC$1048576,0),MATCH((CUADRO!O$4&amp;$E463),'Hoja de Trabajo para listado'!$BC$151:$CB$151,0)),0)+IFERROR(INDEX('Hoja de Trabajo para listado'!$DE$153:$DG$274,MATCH($A463,'Hoja de Trabajo para listado'!$DE$153:$DE$1048576,0),MATCH((CUADRO!O$4&amp;$E463),'Hoja de Trabajo para listado'!$DE$151:$DG$151,0)),0)+IFERROR(INDEX('Hoja de Trabajo para listado'!$CD$155:$DC$1048576,MATCH($A463,'Hoja de Trabajo para listado'!$CD$155:$CD$1048576,0),MATCH((CUADRO!O$4&amp;$E463),'Hoja de Trabajo para listado'!$CD$151:$DC$151,0)),0)</f>
        <v>0</v>
      </c>
      <c r="P463" s="241">
        <f ca="1">+IFERROR(INDEX('Hoja de Trabajo para listado'!$A$155:$Z$1048576,MATCH($A463,'Hoja de Trabajo para listado'!$A$155:$A$1048576,0),MATCH((CUADRO!P$4&amp;$E463),'Hoja de Trabajo para listado'!$A$151:$Z$151,0)),0)+IFERROR(INDEX('Hoja de Trabajo para listado'!$AB$155:$BA$1048576,MATCH($A463,'Hoja de Trabajo para listado'!$AB$155:$AB$1048576,0),MATCH((CUADRO!P$4&amp;$E463),'Hoja de Trabajo para listado'!$AB$151:$BA$151,0)),0)+IFERROR(INDEX('Hoja de Trabajo para listado'!$BC$155:$CB$1048576,MATCH($A463,'Hoja de Trabajo para listado'!$BC$155:$BC$1048576,0),MATCH((CUADRO!P$4&amp;$E463),'Hoja de Trabajo para listado'!$BC$151:$CB$151,0)),0)+IFERROR(INDEX('Hoja de Trabajo para listado'!$DE$153:$DG$274,MATCH($A463,'Hoja de Trabajo para listado'!$DE$153:$DE$1048576,0),MATCH((CUADRO!P$4&amp;$E463),'Hoja de Trabajo para listado'!$DE$151:$DG$151,0)),0)+IFERROR(INDEX('Hoja de Trabajo para listado'!$CD$155:$DC$1048576,MATCH($A463,'Hoja de Trabajo para listado'!$CD$155:$CD$1048576,0),MATCH((CUADRO!P$4&amp;$E463),'Hoja de Trabajo para listado'!$CD$151:$DC$151,0)),0)</f>
        <v>0</v>
      </c>
      <c r="Q463" s="241">
        <f ca="1">+IFERROR(INDEX('Hoja de Trabajo para listado'!$A$155:$Z$1048576,MATCH($A463,'Hoja de Trabajo para listado'!$A$155:$A$1048576,0),MATCH((CUADRO!Q$4&amp;$E463),'Hoja de Trabajo para listado'!$A$151:$Z$151,0)),0)+IFERROR(INDEX('Hoja de Trabajo para listado'!$AB$155:$BA$1048576,MATCH($A463,'Hoja de Trabajo para listado'!$AB$155:$AB$1048576,0),MATCH((CUADRO!Q$4&amp;$E463),'Hoja de Trabajo para listado'!$AB$151:$BA$151,0)),0)+IFERROR(INDEX('Hoja de Trabajo para listado'!$BC$155:$CB$1048576,MATCH($A463,'Hoja de Trabajo para listado'!$BC$155:$BC$1048576,0),MATCH((CUADRO!Q$4&amp;$E463),'Hoja de Trabajo para listado'!$BC$151:$CB$151,0)),0)+IFERROR(INDEX('Hoja de Trabajo para listado'!$DE$153:$DG$274,MATCH($A463,'Hoja de Trabajo para listado'!$DE$153:$DE$1048576,0),MATCH((CUADRO!Q$4&amp;$E463),'Hoja de Trabajo para listado'!$DE$151:$DG$151,0)),0)+IFERROR(INDEX('Hoja de Trabajo para listado'!$CD$155:$DC$1048576,MATCH($A463,'Hoja de Trabajo para listado'!$CD$155:$CD$1048576,0),MATCH((CUADRO!Q$4&amp;$E463),'Hoja de Trabajo para listado'!$CD$151:$DC$151,0)),0)</f>
        <v>0</v>
      </c>
      <c r="R463" s="241">
        <f t="shared" ca="1" si="21"/>
        <v>0</v>
      </c>
      <c r="S463" s="247"/>
      <c r="T463" s="241">
        <f ca="1">+T464</f>
        <v>0</v>
      </c>
      <c r="U463" s="240">
        <f t="shared" si="22"/>
        <v>1</v>
      </c>
      <c r="V463" s="327" t="str">
        <f>+VLOOKUP(A463,bd_lista!$A$3:$E$592,5,FALSE)</f>
        <v>Gobiernos Autonomos Municipales</v>
      </c>
      <c r="W463" s="397" t="str">
        <f>+V463</f>
        <v>Gobiernos Autonomos Municipales</v>
      </c>
      <c r="X463" s="240">
        <f>+VLOOKUP(A463,[4]Sheet1!$A$13:$D$744,4,FALSE)</f>
        <v>0</v>
      </c>
      <c r="Y463" s="240" t="e">
        <f>+VLOOKUP(X463,bd_lista!$A$3:$C$592,3,FALSE)</f>
        <v>#N/A</v>
      </c>
      <c r="Z463" s="290">
        <f>+X463</f>
        <v>0</v>
      </c>
      <c r="AA463" s="291" t="e">
        <f>+Y463</f>
        <v>#N/A</v>
      </c>
    </row>
    <row r="464" spans="1:27" customFormat="1" ht="15" hidden="1" customHeight="1">
      <c r="A464" s="32">
        <v>1112</v>
      </c>
      <c r="B464" s="394"/>
      <c r="C464" s="245" t="str">
        <f>+VLOOKUP(A464,bd_lista!$A$3:$C$592,3,FALSE)</f>
        <v>Gobierno Autónomo Municipal de Sopachuy</v>
      </c>
      <c r="D464" s="396"/>
      <c r="E464" s="242" t="s">
        <v>1304</v>
      </c>
      <c r="F464" s="241">
        <f ca="1">+IFERROR(INDEX('Hoja de Trabajo para listado'!$A$155:$Z$1048576,MATCH($A464,'Hoja de Trabajo para listado'!$A$155:$A$1048576,0),MATCH((CUADRO!F$4&amp;$E464),'Hoja de Trabajo para listado'!$A$151:$Z$151,0)),0)+IFERROR(INDEX('Hoja de Trabajo para listado'!$AB$155:$BA$1048576,MATCH($A464,'Hoja de Trabajo para listado'!$AB$155:$AB$1048576,0),MATCH((CUADRO!F$4&amp;$E464),'Hoja de Trabajo para listado'!$AB$151:$BA$151,0)),0)+IFERROR(INDEX('Hoja de Trabajo para listado'!$BC$155:$CB$1048576,MATCH($A464,'Hoja de Trabajo para listado'!$BC$155:$BC$1048576,0),MATCH((CUADRO!F$4&amp;$E464),'Hoja de Trabajo para listado'!$BC$151:$CB$151,0)),0)+IFERROR(INDEX('Hoja de Trabajo para listado'!$DE$153:$DG$274,MATCH($A464,'Hoja de Trabajo para listado'!$DE$153:$DE$1048576,0),MATCH((CUADRO!F$4&amp;$E464),'Hoja de Trabajo para listado'!$DE$151:$DG$151,0)),0)+IFERROR(INDEX('Hoja de Trabajo para listado'!$CD$155:$DC$1048576,MATCH($A464,'Hoja de Trabajo para listado'!$CD$155:$CD$1048576,0),MATCH((CUADRO!F$4&amp;$E464),'Hoja de Trabajo para listado'!$CD$151:$DC$151,0)),0)</f>
        <v>0</v>
      </c>
      <c r="G464" s="241">
        <f ca="1">+IFERROR(INDEX('Hoja de Trabajo para listado'!$A$155:$Z$1048576,MATCH($A464,'Hoja de Trabajo para listado'!$A$155:$A$1048576,0),MATCH((CUADRO!G$4&amp;$E464),'Hoja de Trabajo para listado'!$A$151:$Z$151,0)),0)+IFERROR(INDEX('Hoja de Trabajo para listado'!$AB$155:$BA$1048576,MATCH($A464,'Hoja de Trabajo para listado'!$AB$155:$AB$1048576,0),MATCH((CUADRO!G$4&amp;$E464),'Hoja de Trabajo para listado'!$AB$151:$BA$151,0)),0)+IFERROR(INDEX('Hoja de Trabajo para listado'!$BC$155:$CB$1048576,MATCH($A464,'Hoja de Trabajo para listado'!$BC$155:$BC$1048576,0),MATCH((CUADRO!G$4&amp;$E464),'Hoja de Trabajo para listado'!$BC$151:$CB$151,0)),0)+IFERROR(INDEX('Hoja de Trabajo para listado'!$DE$153:$DG$274,MATCH($A464,'Hoja de Trabajo para listado'!$DE$153:$DE$1048576,0),MATCH((CUADRO!G$4&amp;$E464),'Hoja de Trabajo para listado'!$DE$151:$DG$151,0)),0)+IFERROR(INDEX('Hoja de Trabajo para listado'!$CD$155:$DC$1048576,MATCH($A464,'Hoja de Trabajo para listado'!$CD$155:$CD$1048576,0),MATCH((CUADRO!G$4&amp;$E464),'Hoja de Trabajo para listado'!$CD$151:$DC$151,0)),0)</f>
        <v>0</v>
      </c>
      <c r="H464" s="241">
        <f ca="1">+IFERROR(INDEX('Hoja de Trabajo para listado'!$A$155:$Z$1048576,MATCH($A464,'Hoja de Trabajo para listado'!$A$155:$A$1048576,0),MATCH((CUADRO!H$4&amp;$E464),'Hoja de Trabajo para listado'!$A$151:$Z$151,0)),0)+IFERROR(INDEX('Hoja de Trabajo para listado'!$AB$155:$BA$1048576,MATCH($A464,'Hoja de Trabajo para listado'!$AB$155:$AB$1048576,0),MATCH((CUADRO!H$4&amp;$E464),'Hoja de Trabajo para listado'!$AB$151:$BA$151,0)),0)+IFERROR(INDEX('Hoja de Trabajo para listado'!$BC$155:$CB$1048576,MATCH($A464,'Hoja de Trabajo para listado'!$BC$155:$BC$1048576,0),MATCH((CUADRO!H$4&amp;$E464),'Hoja de Trabajo para listado'!$BC$151:$CB$151,0)),0)+IFERROR(INDEX('Hoja de Trabajo para listado'!$DE$153:$DG$274,MATCH($A464,'Hoja de Trabajo para listado'!$DE$153:$DE$1048576,0),MATCH((CUADRO!H$4&amp;$E464),'Hoja de Trabajo para listado'!$DE$151:$DG$151,0)),0)+IFERROR(INDEX('Hoja de Trabajo para listado'!$CD$155:$DC$1048576,MATCH($A464,'Hoja de Trabajo para listado'!$CD$155:$CD$1048576,0),MATCH((CUADRO!H$4&amp;$E464),'Hoja de Trabajo para listado'!$CD$151:$DC$151,0)),0)</f>
        <v>0</v>
      </c>
      <c r="I464" s="241">
        <f ca="1">+IFERROR(INDEX('Hoja de Trabajo para listado'!$A$155:$Z$1048576,MATCH($A464,'Hoja de Trabajo para listado'!$A$155:$A$1048576,0),MATCH((CUADRO!I$4&amp;$E464),'Hoja de Trabajo para listado'!$A$151:$Z$151,0)),0)+IFERROR(INDEX('Hoja de Trabajo para listado'!$AB$155:$BA$1048576,MATCH($A464,'Hoja de Trabajo para listado'!$AB$155:$AB$1048576,0),MATCH((CUADRO!I$4&amp;$E464),'Hoja de Trabajo para listado'!$AB$151:$BA$151,0)),0)+IFERROR(INDEX('Hoja de Trabajo para listado'!$BC$155:$CB$1048576,MATCH($A464,'Hoja de Trabajo para listado'!$BC$155:$BC$1048576,0),MATCH((CUADRO!I$4&amp;$E464),'Hoja de Trabajo para listado'!$BC$151:$CB$151,0)),0)+IFERROR(INDEX('Hoja de Trabajo para listado'!$DE$153:$DG$274,MATCH($A464,'Hoja de Trabajo para listado'!$DE$153:$DE$1048576,0),MATCH((CUADRO!I$4&amp;$E464),'Hoja de Trabajo para listado'!$DE$151:$DG$151,0)),0)+IFERROR(INDEX('Hoja de Trabajo para listado'!$CD$155:$DC$1048576,MATCH($A464,'Hoja de Trabajo para listado'!$CD$155:$CD$1048576,0),MATCH((CUADRO!I$4&amp;$E464),'Hoja de Trabajo para listado'!$CD$151:$DC$151,0)),0)</f>
        <v>0</v>
      </c>
      <c r="J464" s="241">
        <f ca="1">+IFERROR(INDEX('Hoja de Trabajo para listado'!$A$155:$Z$1048576,MATCH($A464,'Hoja de Trabajo para listado'!$A$155:$A$1048576,0),MATCH((CUADRO!J$4&amp;$E464),'Hoja de Trabajo para listado'!$A$151:$Z$151,0)),0)+IFERROR(INDEX('Hoja de Trabajo para listado'!$AB$155:$BA$1048576,MATCH($A464,'Hoja de Trabajo para listado'!$AB$155:$AB$1048576,0),MATCH((CUADRO!J$4&amp;$E464),'Hoja de Trabajo para listado'!$AB$151:$BA$151,0)),0)+IFERROR(INDEX('Hoja de Trabajo para listado'!$BC$155:$CB$1048576,MATCH($A464,'Hoja de Trabajo para listado'!$BC$155:$BC$1048576,0),MATCH((CUADRO!J$4&amp;$E464),'Hoja de Trabajo para listado'!$BC$151:$CB$151,0)),0)+IFERROR(INDEX('Hoja de Trabajo para listado'!$DE$153:$DG$274,MATCH($A464,'Hoja de Trabajo para listado'!$DE$153:$DE$1048576,0),MATCH((CUADRO!J$4&amp;$E464),'Hoja de Trabajo para listado'!$DE$151:$DG$151,0)),0)+IFERROR(INDEX('Hoja de Trabajo para listado'!$CD$155:$DC$1048576,MATCH($A464,'Hoja de Trabajo para listado'!$CD$155:$CD$1048576,0),MATCH((CUADRO!J$4&amp;$E464),'Hoja de Trabajo para listado'!$CD$151:$DC$151,0)),0)</f>
        <v>0</v>
      </c>
      <c r="K464" s="241">
        <f ca="1">+IFERROR(INDEX('Hoja de Trabajo para listado'!$A$155:$Z$1048576,MATCH($A464,'Hoja de Trabajo para listado'!$A$155:$A$1048576,0),MATCH((CUADRO!K$4&amp;$E464),'Hoja de Trabajo para listado'!$A$151:$Z$151,0)),0)+IFERROR(INDEX('Hoja de Trabajo para listado'!$AB$155:$BA$1048576,MATCH($A464,'Hoja de Trabajo para listado'!$AB$155:$AB$1048576,0),MATCH((CUADRO!K$4&amp;$E464),'Hoja de Trabajo para listado'!$AB$151:$BA$151,0)),0)+IFERROR(INDEX('Hoja de Trabajo para listado'!$BC$155:$CB$1048576,MATCH($A464,'Hoja de Trabajo para listado'!$BC$155:$BC$1048576,0),MATCH((CUADRO!K$4&amp;$E464),'Hoja de Trabajo para listado'!$BC$151:$CB$151,0)),0)+IFERROR(INDEX('Hoja de Trabajo para listado'!$DE$153:$DG$274,MATCH($A464,'Hoja de Trabajo para listado'!$DE$153:$DE$1048576,0),MATCH((CUADRO!K$4&amp;$E464),'Hoja de Trabajo para listado'!$DE$151:$DG$151,0)),0)+IFERROR(INDEX('Hoja de Trabajo para listado'!$CD$155:$DC$1048576,MATCH($A464,'Hoja de Trabajo para listado'!$CD$155:$CD$1048576,0),MATCH((CUADRO!K$4&amp;$E464),'Hoja de Trabajo para listado'!$CD$151:$DC$151,0)),0)</f>
        <v>0</v>
      </c>
      <c r="L464" s="241">
        <f ca="1">+IFERROR(INDEX('Hoja de Trabajo para listado'!$A$155:$Z$1048576,MATCH($A464,'Hoja de Trabajo para listado'!$A$155:$A$1048576,0),MATCH((CUADRO!L$4&amp;$E464),'Hoja de Trabajo para listado'!$A$151:$Z$151,0)),0)+IFERROR(INDEX('Hoja de Trabajo para listado'!$AB$155:$BA$1048576,MATCH($A464,'Hoja de Trabajo para listado'!$AB$155:$AB$1048576,0),MATCH((CUADRO!L$4&amp;$E464),'Hoja de Trabajo para listado'!$AB$151:$BA$151,0)),0)+IFERROR(INDEX('Hoja de Trabajo para listado'!$BC$155:$CB$1048576,MATCH($A464,'Hoja de Trabajo para listado'!$BC$155:$BC$1048576,0),MATCH((CUADRO!L$4&amp;$E464),'Hoja de Trabajo para listado'!$BC$151:$CB$151,0)),0)+IFERROR(INDEX('Hoja de Trabajo para listado'!$DE$153:$DG$274,MATCH($A464,'Hoja de Trabajo para listado'!$DE$153:$DE$1048576,0),MATCH((CUADRO!L$4&amp;$E464),'Hoja de Trabajo para listado'!$DE$151:$DG$151,0)),0)+IFERROR(INDEX('Hoja de Trabajo para listado'!$CD$155:$DC$1048576,MATCH($A464,'Hoja de Trabajo para listado'!$CD$155:$CD$1048576,0),MATCH((CUADRO!L$4&amp;$E464),'Hoja de Trabajo para listado'!$CD$151:$DC$151,0)),0)</f>
        <v>0</v>
      </c>
      <c r="M464" s="241">
        <f ca="1">+IFERROR(INDEX('Hoja de Trabajo para listado'!$A$155:$Z$1048576,MATCH($A464,'Hoja de Trabajo para listado'!$A$155:$A$1048576,0),MATCH((CUADRO!M$4&amp;$E464),'Hoja de Trabajo para listado'!$A$151:$Z$151,0)),0)+IFERROR(INDEX('Hoja de Trabajo para listado'!$AB$155:$BA$1048576,MATCH($A464,'Hoja de Trabajo para listado'!$AB$155:$AB$1048576,0),MATCH((CUADRO!M$4&amp;$E464),'Hoja de Trabajo para listado'!$AB$151:$BA$151,0)),0)+IFERROR(INDEX('Hoja de Trabajo para listado'!$BC$155:$CB$1048576,MATCH($A464,'Hoja de Trabajo para listado'!$BC$155:$BC$1048576,0),MATCH((CUADRO!M$4&amp;$E464),'Hoja de Trabajo para listado'!$BC$151:$CB$151,0)),0)+IFERROR(INDEX('Hoja de Trabajo para listado'!$DE$153:$DG$274,MATCH($A464,'Hoja de Trabajo para listado'!$DE$153:$DE$1048576,0),MATCH((CUADRO!M$4&amp;$E464),'Hoja de Trabajo para listado'!$DE$151:$DG$151,0)),0)+IFERROR(INDEX('Hoja de Trabajo para listado'!$CD$155:$DC$1048576,MATCH($A464,'Hoja de Trabajo para listado'!$CD$155:$CD$1048576,0),MATCH((CUADRO!M$4&amp;$E464),'Hoja de Trabajo para listado'!$CD$151:$DC$151,0)),0)</f>
        <v>0</v>
      </c>
      <c r="N464" s="241">
        <f ca="1">+IFERROR(INDEX('Hoja de Trabajo para listado'!$A$155:$Z$1048576,MATCH($A464,'Hoja de Trabajo para listado'!$A$155:$A$1048576,0),MATCH((CUADRO!N$4&amp;$E464),'Hoja de Trabajo para listado'!$A$151:$Z$151,0)),0)+IFERROR(INDEX('Hoja de Trabajo para listado'!$AB$155:$BA$1048576,MATCH($A464,'Hoja de Trabajo para listado'!$AB$155:$AB$1048576,0),MATCH((CUADRO!N$4&amp;$E464),'Hoja de Trabajo para listado'!$AB$151:$BA$151,0)),0)+IFERROR(INDEX('Hoja de Trabajo para listado'!$BC$155:$CB$1048576,MATCH($A464,'Hoja de Trabajo para listado'!$BC$155:$BC$1048576,0),MATCH((CUADRO!N$4&amp;$E464),'Hoja de Trabajo para listado'!$BC$151:$CB$151,0)),0)+IFERROR(INDEX('Hoja de Trabajo para listado'!$DE$153:$DG$274,MATCH($A464,'Hoja de Trabajo para listado'!$DE$153:$DE$1048576,0),MATCH((CUADRO!N$4&amp;$E464),'Hoja de Trabajo para listado'!$DE$151:$DG$151,0)),0)+IFERROR(INDEX('Hoja de Trabajo para listado'!$CD$155:$DC$1048576,MATCH($A464,'Hoja de Trabajo para listado'!$CD$155:$CD$1048576,0),MATCH((CUADRO!N$4&amp;$E464),'Hoja de Trabajo para listado'!$CD$151:$DC$151,0)),0)</f>
        <v>0</v>
      </c>
      <c r="O464" s="241">
        <f ca="1">+IFERROR(INDEX('Hoja de Trabajo para listado'!$A$155:$Z$1048576,MATCH($A464,'Hoja de Trabajo para listado'!$A$155:$A$1048576,0),MATCH((CUADRO!O$4&amp;$E464),'Hoja de Trabajo para listado'!$A$151:$Z$151,0)),0)+IFERROR(INDEX('Hoja de Trabajo para listado'!$AB$155:$BA$1048576,MATCH($A464,'Hoja de Trabajo para listado'!$AB$155:$AB$1048576,0),MATCH((CUADRO!O$4&amp;$E464),'Hoja de Trabajo para listado'!$AB$151:$BA$151,0)),0)+IFERROR(INDEX('Hoja de Trabajo para listado'!$BC$155:$CB$1048576,MATCH($A464,'Hoja de Trabajo para listado'!$BC$155:$BC$1048576,0),MATCH((CUADRO!O$4&amp;$E464),'Hoja de Trabajo para listado'!$BC$151:$CB$151,0)),0)+IFERROR(INDEX('Hoja de Trabajo para listado'!$DE$153:$DG$274,MATCH($A464,'Hoja de Trabajo para listado'!$DE$153:$DE$1048576,0),MATCH((CUADRO!O$4&amp;$E464),'Hoja de Trabajo para listado'!$DE$151:$DG$151,0)),0)+IFERROR(INDEX('Hoja de Trabajo para listado'!$CD$155:$DC$1048576,MATCH($A464,'Hoja de Trabajo para listado'!$CD$155:$CD$1048576,0),MATCH((CUADRO!O$4&amp;$E464),'Hoja de Trabajo para listado'!$CD$151:$DC$151,0)),0)</f>
        <v>0</v>
      </c>
      <c r="P464" s="241">
        <f ca="1">+IFERROR(INDEX('Hoja de Trabajo para listado'!$A$155:$Z$1048576,MATCH($A464,'Hoja de Trabajo para listado'!$A$155:$A$1048576,0),MATCH((CUADRO!P$4&amp;$E464),'Hoja de Trabajo para listado'!$A$151:$Z$151,0)),0)+IFERROR(INDEX('Hoja de Trabajo para listado'!$AB$155:$BA$1048576,MATCH($A464,'Hoja de Trabajo para listado'!$AB$155:$AB$1048576,0),MATCH((CUADRO!P$4&amp;$E464),'Hoja de Trabajo para listado'!$AB$151:$BA$151,0)),0)+IFERROR(INDEX('Hoja de Trabajo para listado'!$BC$155:$CB$1048576,MATCH($A464,'Hoja de Trabajo para listado'!$BC$155:$BC$1048576,0),MATCH((CUADRO!P$4&amp;$E464),'Hoja de Trabajo para listado'!$BC$151:$CB$151,0)),0)+IFERROR(INDEX('Hoja de Trabajo para listado'!$DE$153:$DG$274,MATCH($A464,'Hoja de Trabajo para listado'!$DE$153:$DE$1048576,0),MATCH((CUADRO!P$4&amp;$E464),'Hoja de Trabajo para listado'!$DE$151:$DG$151,0)),0)+IFERROR(INDEX('Hoja de Trabajo para listado'!$CD$155:$DC$1048576,MATCH($A464,'Hoja de Trabajo para listado'!$CD$155:$CD$1048576,0),MATCH((CUADRO!P$4&amp;$E464),'Hoja de Trabajo para listado'!$CD$151:$DC$151,0)),0)</f>
        <v>0</v>
      </c>
      <c r="Q464" s="241">
        <f ca="1">+IFERROR(INDEX('Hoja de Trabajo para listado'!$A$155:$Z$1048576,MATCH($A464,'Hoja de Trabajo para listado'!$A$155:$A$1048576,0),MATCH((CUADRO!Q$4&amp;$E464),'Hoja de Trabajo para listado'!$A$151:$Z$151,0)),0)+IFERROR(INDEX('Hoja de Trabajo para listado'!$AB$155:$BA$1048576,MATCH($A464,'Hoja de Trabajo para listado'!$AB$155:$AB$1048576,0),MATCH((CUADRO!Q$4&amp;$E464),'Hoja de Trabajo para listado'!$AB$151:$BA$151,0)),0)+IFERROR(INDEX('Hoja de Trabajo para listado'!$BC$155:$CB$1048576,MATCH($A464,'Hoja de Trabajo para listado'!$BC$155:$BC$1048576,0),MATCH((CUADRO!Q$4&amp;$E464),'Hoja de Trabajo para listado'!$BC$151:$CB$151,0)),0)+IFERROR(INDEX('Hoja de Trabajo para listado'!$DE$153:$DG$274,MATCH($A464,'Hoja de Trabajo para listado'!$DE$153:$DE$1048576,0),MATCH((CUADRO!Q$4&amp;$E464),'Hoja de Trabajo para listado'!$DE$151:$DG$151,0)),0)+IFERROR(INDEX('Hoja de Trabajo para listado'!$CD$155:$DC$1048576,MATCH($A464,'Hoja de Trabajo para listado'!$CD$155:$CD$1048576,0),MATCH((CUADRO!Q$4&amp;$E464),'Hoja de Trabajo para listado'!$CD$151:$DC$151,0)),0)</f>
        <v>0</v>
      </c>
      <c r="R464" s="241">
        <f t="shared" ca="1" si="21"/>
        <v>0</v>
      </c>
      <c r="S464" s="247">
        <f ca="1">+R463+R464</f>
        <v>0</v>
      </c>
      <c r="T464" s="241">
        <f ca="1">+S464</f>
        <v>0</v>
      </c>
      <c r="U464" s="240">
        <f t="shared" si="22"/>
        <v>2</v>
      </c>
      <c r="V464" s="327" t="str">
        <f>+VLOOKUP(A464,bd_lista!$A$3:$E$592,5,FALSE)</f>
        <v>Gobiernos Autonomos Municipales</v>
      </c>
      <c r="W464" s="398"/>
      <c r="X464" s="240">
        <f>+VLOOKUP(A464,[4]Sheet1!$A$13:$D$744,4,FALSE)</f>
        <v>0</v>
      </c>
      <c r="Y464" s="240" t="e">
        <f>+VLOOKUP(X464,bd_lista!$A$3:$C$592,3,FALSE)</f>
        <v>#N/A</v>
      </c>
      <c r="Z464" s="288"/>
      <c r="AA464" s="289"/>
    </row>
    <row r="465" spans="1:27" customFormat="1" ht="15" hidden="1" customHeight="1">
      <c r="A465" s="32">
        <v>1113</v>
      </c>
      <c r="B465" s="393">
        <f>+A465</f>
        <v>1113</v>
      </c>
      <c r="C465" s="245" t="str">
        <f>+VLOOKUP(A465,bd_lista!$A$3:$C$592,3,FALSE)</f>
        <v>Gobierno Autónomo Municipal de Villa Alcalá</v>
      </c>
      <c r="D465" s="395" t="str">
        <f>+C465</f>
        <v>Gobierno Autónomo Municipal de Villa Alcalá</v>
      </c>
      <c r="E465" s="240" t="s">
        <v>1303</v>
      </c>
      <c r="F465" s="241">
        <f ca="1">+IFERROR(INDEX('Hoja de Trabajo para listado'!$A$155:$Z$1048576,MATCH($A465,'Hoja de Trabajo para listado'!$A$155:$A$1048576,0),MATCH((CUADRO!F$4&amp;$E465),'Hoja de Trabajo para listado'!$A$151:$Z$151,0)),0)+IFERROR(INDEX('Hoja de Trabajo para listado'!$AB$155:$BA$1048576,MATCH($A465,'Hoja de Trabajo para listado'!$AB$155:$AB$1048576,0),MATCH((CUADRO!F$4&amp;$E465),'Hoja de Trabajo para listado'!$AB$151:$BA$151,0)),0)+IFERROR(INDEX('Hoja de Trabajo para listado'!$BC$155:$CB$1048576,MATCH($A465,'Hoja de Trabajo para listado'!$BC$155:$BC$1048576,0),MATCH((CUADRO!F$4&amp;$E465),'Hoja de Trabajo para listado'!$BC$151:$CB$151,0)),0)+IFERROR(INDEX('Hoja de Trabajo para listado'!$DE$153:$DG$274,MATCH($A465,'Hoja de Trabajo para listado'!$DE$153:$DE$1048576,0),MATCH((CUADRO!F$4&amp;$E465),'Hoja de Trabajo para listado'!$DE$151:$DG$151,0)),0)+IFERROR(INDEX('Hoja de Trabajo para listado'!$CD$155:$DC$1048576,MATCH($A465,'Hoja de Trabajo para listado'!$CD$155:$CD$1048576,0),MATCH((CUADRO!F$4&amp;$E465),'Hoja de Trabajo para listado'!$CD$151:$DC$151,0)),0)</f>
        <v>0</v>
      </c>
      <c r="G465" s="241">
        <f ca="1">+IFERROR(INDEX('Hoja de Trabajo para listado'!$A$155:$Z$1048576,MATCH($A465,'Hoja de Trabajo para listado'!$A$155:$A$1048576,0),MATCH((CUADRO!G$4&amp;$E465),'Hoja de Trabajo para listado'!$A$151:$Z$151,0)),0)+IFERROR(INDEX('Hoja de Trabajo para listado'!$AB$155:$BA$1048576,MATCH($A465,'Hoja de Trabajo para listado'!$AB$155:$AB$1048576,0),MATCH((CUADRO!G$4&amp;$E465),'Hoja de Trabajo para listado'!$AB$151:$BA$151,0)),0)+IFERROR(INDEX('Hoja de Trabajo para listado'!$BC$155:$CB$1048576,MATCH($A465,'Hoja de Trabajo para listado'!$BC$155:$BC$1048576,0),MATCH((CUADRO!G$4&amp;$E465),'Hoja de Trabajo para listado'!$BC$151:$CB$151,0)),0)+IFERROR(INDEX('Hoja de Trabajo para listado'!$DE$153:$DG$274,MATCH($A465,'Hoja de Trabajo para listado'!$DE$153:$DE$1048576,0),MATCH((CUADRO!G$4&amp;$E465),'Hoja de Trabajo para listado'!$DE$151:$DG$151,0)),0)+IFERROR(INDEX('Hoja de Trabajo para listado'!$CD$155:$DC$1048576,MATCH($A465,'Hoja de Trabajo para listado'!$CD$155:$CD$1048576,0),MATCH((CUADRO!G$4&amp;$E465),'Hoja de Trabajo para listado'!$CD$151:$DC$151,0)),0)</f>
        <v>0</v>
      </c>
      <c r="H465" s="241">
        <f ca="1">+IFERROR(INDEX('Hoja de Trabajo para listado'!$A$155:$Z$1048576,MATCH($A465,'Hoja de Trabajo para listado'!$A$155:$A$1048576,0),MATCH((CUADRO!H$4&amp;$E465),'Hoja de Trabajo para listado'!$A$151:$Z$151,0)),0)+IFERROR(INDEX('Hoja de Trabajo para listado'!$AB$155:$BA$1048576,MATCH($A465,'Hoja de Trabajo para listado'!$AB$155:$AB$1048576,0),MATCH((CUADRO!H$4&amp;$E465),'Hoja de Trabajo para listado'!$AB$151:$BA$151,0)),0)+IFERROR(INDEX('Hoja de Trabajo para listado'!$BC$155:$CB$1048576,MATCH($A465,'Hoja de Trabajo para listado'!$BC$155:$BC$1048576,0),MATCH((CUADRO!H$4&amp;$E465),'Hoja de Trabajo para listado'!$BC$151:$CB$151,0)),0)+IFERROR(INDEX('Hoja de Trabajo para listado'!$DE$153:$DG$274,MATCH($A465,'Hoja de Trabajo para listado'!$DE$153:$DE$1048576,0),MATCH((CUADRO!H$4&amp;$E465),'Hoja de Trabajo para listado'!$DE$151:$DG$151,0)),0)+IFERROR(INDEX('Hoja de Trabajo para listado'!$CD$155:$DC$1048576,MATCH($A465,'Hoja de Trabajo para listado'!$CD$155:$CD$1048576,0),MATCH((CUADRO!H$4&amp;$E465),'Hoja de Trabajo para listado'!$CD$151:$DC$151,0)),0)</f>
        <v>0</v>
      </c>
      <c r="I465" s="241">
        <f ca="1">+IFERROR(INDEX('Hoja de Trabajo para listado'!$A$155:$Z$1048576,MATCH($A465,'Hoja de Trabajo para listado'!$A$155:$A$1048576,0),MATCH((CUADRO!I$4&amp;$E465),'Hoja de Trabajo para listado'!$A$151:$Z$151,0)),0)+IFERROR(INDEX('Hoja de Trabajo para listado'!$AB$155:$BA$1048576,MATCH($A465,'Hoja de Trabajo para listado'!$AB$155:$AB$1048576,0),MATCH((CUADRO!I$4&amp;$E465),'Hoja de Trabajo para listado'!$AB$151:$BA$151,0)),0)+IFERROR(INDEX('Hoja de Trabajo para listado'!$BC$155:$CB$1048576,MATCH($A465,'Hoja de Trabajo para listado'!$BC$155:$BC$1048576,0),MATCH((CUADRO!I$4&amp;$E465),'Hoja de Trabajo para listado'!$BC$151:$CB$151,0)),0)+IFERROR(INDEX('Hoja de Trabajo para listado'!$DE$153:$DG$274,MATCH($A465,'Hoja de Trabajo para listado'!$DE$153:$DE$1048576,0),MATCH((CUADRO!I$4&amp;$E465),'Hoja de Trabajo para listado'!$DE$151:$DG$151,0)),0)+IFERROR(INDEX('Hoja de Trabajo para listado'!$CD$155:$DC$1048576,MATCH($A465,'Hoja de Trabajo para listado'!$CD$155:$CD$1048576,0),MATCH((CUADRO!I$4&amp;$E465),'Hoja de Trabajo para listado'!$CD$151:$DC$151,0)),0)</f>
        <v>0</v>
      </c>
      <c r="J465" s="241">
        <f ca="1">+IFERROR(INDEX('Hoja de Trabajo para listado'!$A$155:$Z$1048576,MATCH($A465,'Hoja de Trabajo para listado'!$A$155:$A$1048576,0),MATCH((CUADRO!J$4&amp;$E465),'Hoja de Trabajo para listado'!$A$151:$Z$151,0)),0)+IFERROR(INDEX('Hoja de Trabajo para listado'!$AB$155:$BA$1048576,MATCH($A465,'Hoja de Trabajo para listado'!$AB$155:$AB$1048576,0),MATCH((CUADRO!J$4&amp;$E465),'Hoja de Trabajo para listado'!$AB$151:$BA$151,0)),0)+IFERROR(INDEX('Hoja de Trabajo para listado'!$BC$155:$CB$1048576,MATCH($A465,'Hoja de Trabajo para listado'!$BC$155:$BC$1048576,0),MATCH((CUADRO!J$4&amp;$E465),'Hoja de Trabajo para listado'!$BC$151:$CB$151,0)),0)+IFERROR(INDEX('Hoja de Trabajo para listado'!$DE$153:$DG$274,MATCH($A465,'Hoja de Trabajo para listado'!$DE$153:$DE$1048576,0),MATCH((CUADRO!J$4&amp;$E465),'Hoja de Trabajo para listado'!$DE$151:$DG$151,0)),0)+IFERROR(INDEX('Hoja de Trabajo para listado'!$CD$155:$DC$1048576,MATCH($A465,'Hoja de Trabajo para listado'!$CD$155:$CD$1048576,0),MATCH((CUADRO!J$4&amp;$E465),'Hoja de Trabajo para listado'!$CD$151:$DC$151,0)),0)</f>
        <v>0</v>
      </c>
      <c r="K465" s="241">
        <f ca="1">+IFERROR(INDEX('Hoja de Trabajo para listado'!$A$155:$Z$1048576,MATCH($A465,'Hoja de Trabajo para listado'!$A$155:$A$1048576,0),MATCH((CUADRO!K$4&amp;$E465),'Hoja de Trabajo para listado'!$A$151:$Z$151,0)),0)+IFERROR(INDEX('Hoja de Trabajo para listado'!$AB$155:$BA$1048576,MATCH($A465,'Hoja de Trabajo para listado'!$AB$155:$AB$1048576,0),MATCH((CUADRO!K$4&amp;$E465),'Hoja de Trabajo para listado'!$AB$151:$BA$151,0)),0)+IFERROR(INDEX('Hoja de Trabajo para listado'!$BC$155:$CB$1048576,MATCH($A465,'Hoja de Trabajo para listado'!$BC$155:$BC$1048576,0),MATCH((CUADRO!K$4&amp;$E465),'Hoja de Trabajo para listado'!$BC$151:$CB$151,0)),0)+IFERROR(INDEX('Hoja de Trabajo para listado'!$DE$153:$DG$274,MATCH($A465,'Hoja de Trabajo para listado'!$DE$153:$DE$1048576,0),MATCH((CUADRO!K$4&amp;$E465),'Hoja de Trabajo para listado'!$DE$151:$DG$151,0)),0)+IFERROR(INDEX('Hoja de Trabajo para listado'!$CD$155:$DC$1048576,MATCH($A465,'Hoja de Trabajo para listado'!$CD$155:$CD$1048576,0),MATCH((CUADRO!K$4&amp;$E465),'Hoja de Trabajo para listado'!$CD$151:$DC$151,0)),0)</f>
        <v>0</v>
      </c>
      <c r="L465" s="241">
        <f ca="1">+IFERROR(INDEX('Hoja de Trabajo para listado'!$A$155:$Z$1048576,MATCH($A465,'Hoja de Trabajo para listado'!$A$155:$A$1048576,0),MATCH((CUADRO!L$4&amp;$E465),'Hoja de Trabajo para listado'!$A$151:$Z$151,0)),0)+IFERROR(INDEX('Hoja de Trabajo para listado'!$AB$155:$BA$1048576,MATCH($A465,'Hoja de Trabajo para listado'!$AB$155:$AB$1048576,0),MATCH((CUADRO!L$4&amp;$E465),'Hoja de Trabajo para listado'!$AB$151:$BA$151,0)),0)+IFERROR(INDEX('Hoja de Trabajo para listado'!$BC$155:$CB$1048576,MATCH($A465,'Hoja de Trabajo para listado'!$BC$155:$BC$1048576,0),MATCH((CUADRO!L$4&amp;$E465),'Hoja de Trabajo para listado'!$BC$151:$CB$151,0)),0)+IFERROR(INDEX('Hoja de Trabajo para listado'!$DE$153:$DG$274,MATCH($A465,'Hoja de Trabajo para listado'!$DE$153:$DE$1048576,0),MATCH((CUADRO!L$4&amp;$E465),'Hoja de Trabajo para listado'!$DE$151:$DG$151,0)),0)+IFERROR(INDEX('Hoja de Trabajo para listado'!$CD$155:$DC$1048576,MATCH($A465,'Hoja de Trabajo para listado'!$CD$155:$CD$1048576,0),MATCH((CUADRO!L$4&amp;$E465),'Hoja de Trabajo para listado'!$CD$151:$DC$151,0)),0)</f>
        <v>0</v>
      </c>
      <c r="M465" s="241">
        <f ca="1">+IFERROR(INDEX('Hoja de Trabajo para listado'!$A$155:$Z$1048576,MATCH($A465,'Hoja de Trabajo para listado'!$A$155:$A$1048576,0),MATCH((CUADRO!M$4&amp;$E465),'Hoja de Trabajo para listado'!$A$151:$Z$151,0)),0)+IFERROR(INDEX('Hoja de Trabajo para listado'!$AB$155:$BA$1048576,MATCH($A465,'Hoja de Trabajo para listado'!$AB$155:$AB$1048576,0),MATCH((CUADRO!M$4&amp;$E465),'Hoja de Trabajo para listado'!$AB$151:$BA$151,0)),0)+IFERROR(INDEX('Hoja de Trabajo para listado'!$BC$155:$CB$1048576,MATCH($A465,'Hoja de Trabajo para listado'!$BC$155:$BC$1048576,0),MATCH((CUADRO!M$4&amp;$E465),'Hoja de Trabajo para listado'!$BC$151:$CB$151,0)),0)+IFERROR(INDEX('Hoja de Trabajo para listado'!$DE$153:$DG$274,MATCH($A465,'Hoja de Trabajo para listado'!$DE$153:$DE$1048576,0),MATCH((CUADRO!M$4&amp;$E465),'Hoja de Trabajo para listado'!$DE$151:$DG$151,0)),0)+IFERROR(INDEX('Hoja de Trabajo para listado'!$CD$155:$DC$1048576,MATCH($A465,'Hoja de Trabajo para listado'!$CD$155:$CD$1048576,0),MATCH((CUADRO!M$4&amp;$E465),'Hoja de Trabajo para listado'!$CD$151:$DC$151,0)),0)</f>
        <v>0</v>
      </c>
      <c r="N465" s="241">
        <f ca="1">+IFERROR(INDEX('Hoja de Trabajo para listado'!$A$155:$Z$1048576,MATCH($A465,'Hoja de Trabajo para listado'!$A$155:$A$1048576,0),MATCH((CUADRO!N$4&amp;$E465),'Hoja de Trabajo para listado'!$A$151:$Z$151,0)),0)+IFERROR(INDEX('Hoja de Trabajo para listado'!$AB$155:$BA$1048576,MATCH($A465,'Hoja de Trabajo para listado'!$AB$155:$AB$1048576,0),MATCH((CUADRO!N$4&amp;$E465),'Hoja de Trabajo para listado'!$AB$151:$BA$151,0)),0)+IFERROR(INDEX('Hoja de Trabajo para listado'!$BC$155:$CB$1048576,MATCH($A465,'Hoja de Trabajo para listado'!$BC$155:$BC$1048576,0),MATCH((CUADRO!N$4&amp;$E465),'Hoja de Trabajo para listado'!$BC$151:$CB$151,0)),0)+IFERROR(INDEX('Hoja de Trabajo para listado'!$DE$153:$DG$274,MATCH($A465,'Hoja de Trabajo para listado'!$DE$153:$DE$1048576,0),MATCH((CUADRO!N$4&amp;$E465),'Hoja de Trabajo para listado'!$DE$151:$DG$151,0)),0)+IFERROR(INDEX('Hoja de Trabajo para listado'!$CD$155:$DC$1048576,MATCH($A465,'Hoja de Trabajo para listado'!$CD$155:$CD$1048576,0),MATCH((CUADRO!N$4&amp;$E465),'Hoja de Trabajo para listado'!$CD$151:$DC$151,0)),0)</f>
        <v>0</v>
      </c>
      <c r="O465" s="241">
        <f ca="1">+IFERROR(INDEX('Hoja de Trabajo para listado'!$A$155:$Z$1048576,MATCH($A465,'Hoja de Trabajo para listado'!$A$155:$A$1048576,0),MATCH((CUADRO!O$4&amp;$E465),'Hoja de Trabajo para listado'!$A$151:$Z$151,0)),0)+IFERROR(INDEX('Hoja de Trabajo para listado'!$AB$155:$BA$1048576,MATCH($A465,'Hoja de Trabajo para listado'!$AB$155:$AB$1048576,0),MATCH((CUADRO!O$4&amp;$E465),'Hoja de Trabajo para listado'!$AB$151:$BA$151,0)),0)+IFERROR(INDEX('Hoja de Trabajo para listado'!$BC$155:$CB$1048576,MATCH($A465,'Hoja de Trabajo para listado'!$BC$155:$BC$1048576,0),MATCH((CUADRO!O$4&amp;$E465),'Hoja de Trabajo para listado'!$BC$151:$CB$151,0)),0)+IFERROR(INDEX('Hoja de Trabajo para listado'!$DE$153:$DG$274,MATCH($A465,'Hoja de Trabajo para listado'!$DE$153:$DE$1048576,0),MATCH((CUADRO!O$4&amp;$E465),'Hoja de Trabajo para listado'!$DE$151:$DG$151,0)),0)+IFERROR(INDEX('Hoja de Trabajo para listado'!$CD$155:$DC$1048576,MATCH($A465,'Hoja de Trabajo para listado'!$CD$155:$CD$1048576,0),MATCH((CUADRO!O$4&amp;$E465),'Hoja de Trabajo para listado'!$CD$151:$DC$151,0)),0)</f>
        <v>0</v>
      </c>
      <c r="P465" s="241">
        <f ca="1">+IFERROR(INDEX('Hoja de Trabajo para listado'!$A$155:$Z$1048576,MATCH($A465,'Hoja de Trabajo para listado'!$A$155:$A$1048576,0),MATCH((CUADRO!P$4&amp;$E465),'Hoja de Trabajo para listado'!$A$151:$Z$151,0)),0)+IFERROR(INDEX('Hoja de Trabajo para listado'!$AB$155:$BA$1048576,MATCH($A465,'Hoja de Trabajo para listado'!$AB$155:$AB$1048576,0),MATCH((CUADRO!P$4&amp;$E465),'Hoja de Trabajo para listado'!$AB$151:$BA$151,0)),0)+IFERROR(INDEX('Hoja de Trabajo para listado'!$BC$155:$CB$1048576,MATCH($A465,'Hoja de Trabajo para listado'!$BC$155:$BC$1048576,0),MATCH((CUADRO!P$4&amp;$E465),'Hoja de Trabajo para listado'!$BC$151:$CB$151,0)),0)+IFERROR(INDEX('Hoja de Trabajo para listado'!$DE$153:$DG$274,MATCH($A465,'Hoja de Trabajo para listado'!$DE$153:$DE$1048576,0),MATCH((CUADRO!P$4&amp;$E465),'Hoja de Trabajo para listado'!$DE$151:$DG$151,0)),0)+IFERROR(INDEX('Hoja de Trabajo para listado'!$CD$155:$DC$1048576,MATCH($A465,'Hoja de Trabajo para listado'!$CD$155:$CD$1048576,0),MATCH((CUADRO!P$4&amp;$E465),'Hoja de Trabajo para listado'!$CD$151:$DC$151,0)),0)</f>
        <v>0</v>
      </c>
      <c r="Q465" s="241">
        <f ca="1">+IFERROR(INDEX('Hoja de Trabajo para listado'!$A$155:$Z$1048576,MATCH($A465,'Hoja de Trabajo para listado'!$A$155:$A$1048576,0),MATCH((CUADRO!Q$4&amp;$E465),'Hoja de Trabajo para listado'!$A$151:$Z$151,0)),0)+IFERROR(INDEX('Hoja de Trabajo para listado'!$AB$155:$BA$1048576,MATCH($A465,'Hoja de Trabajo para listado'!$AB$155:$AB$1048576,0),MATCH((CUADRO!Q$4&amp;$E465),'Hoja de Trabajo para listado'!$AB$151:$BA$151,0)),0)+IFERROR(INDEX('Hoja de Trabajo para listado'!$BC$155:$CB$1048576,MATCH($A465,'Hoja de Trabajo para listado'!$BC$155:$BC$1048576,0),MATCH((CUADRO!Q$4&amp;$E465),'Hoja de Trabajo para listado'!$BC$151:$CB$151,0)),0)+IFERROR(INDEX('Hoja de Trabajo para listado'!$DE$153:$DG$274,MATCH($A465,'Hoja de Trabajo para listado'!$DE$153:$DE$1048576,0),MATCH((CUADRO!Q$4&amp;$E465),'Hoja de Trabajo para listado'!$DE$151:$DG$151,0)),0)+IFERROR(INDEX('Hoja de Trabajo para listado'!$CD$155:$DC$1048576,MATCH($A465,'Hoja de Trabajo para listado'!$CD$155:$CD$1048576,0),MATCH((CUADRO!Q$4&amp;$E465),'Hoja de Trabajo para listado'!$CD$151:$DC$151,0)),0)</f>
        <v>0</v>
      </c>
      <c r="R465" s="241">
        <f t="shared" ca="1" si="21"/>
        <v>0</v>
      </c>
      <c r="S465" s="247"/>
      <c r="T465" s="241">
        <f ca="1">+T466</f>
        <v>0</v>
      </c>
      <c r="U465" s="240">
        <f t="shared" si="22"/>
        <v>1</v>
      </c>
      <c r="V465" s="327" t="str">
        <f>+VLOOKUP(A465,bd_lista!$A$3:$E$592,5,FALSE)</f>
        <v>Gobiernos Autonomos Municipales</v>
      </c>
      <c r="W465" s="397" t="str">
        <f>+V465</f>
        <v>Gobiernos Autonomos Municipales</v>
      </c>
      <c r="X465" s="240">
        <f>+VLOOKUP(A465,[4]Sheet1!$A$13:$D$744,4,FALSE)</f>
        <v>0</v>
      </c>
      <c r="Y465" s="240" t="e">
        <f>+VLOOKUP(X465,bd_lista!$A$3:$C$592,3,FALSE)</f>
        <v>#N/A</v>
      </c>
      <c r="Z465" s="290">
        <f>+X465</f>
        <v>0</v>
      </c>
      <c r="AA465" s="291" t="e">
        <f>+Y465</f>
        <v>#N/A</v>
      </c>
    </row>
    <row r="466" spans="1:27" customFormat="1" ht="15" hidden="1" customHeight="1">
      <c r="A466" s="32">
        <v>1113</v>
      </c>
      <c r="B466" s="394"/>
      <c r="C466" s="245" t="str">
        <f>+VLOOKUP(A466,bd_lista!$A$3:$C$592,3,FALSE)</f>
        <v>Gobierno Autónomo Municipal de Villa Alcalá</v>
      </c>
      <c r="D466" s="396"/>
      <c r="E466" s="242" t="s">
        <v>1304</v>
      </c>
      <c r="F466" s="241">
        <f ca="1">+IFERROR(INDEX('Hoja de Trabajo para listado'!$A$155:$Z$1048576,MATCH($A466,'Hoja de Trabajo para listado'!$A$155:$A$1048576,0),MATCH((CUADRO!F$4&amp;$E466),'Hoja de Trabajo para listado'!$A$151:$Z$151,0)),0)+IFERROR(INDEX('Hoja de Trabajo para listado'!$AB$155:$BA$1048576,MATCH($A466,'Hoja de Trabajo para listado'!$AB$155:$AB$1048576,0),MATCH((CUADRO!F$4&amp;$E466),'Hoja de Trabajo para listado'!$AB$151:$BA$151,0)),0)+IFERROR(INDEX('Hoja de Trabajo para listado'!$BC$155:$CB$1048576,MATCH($A466,'Hoja de Trabajo para listado'!$BC$155:$BC$1048576,0),MATCH((CUADRO!F$4&amp;$E466),'Hoja de Trabajo para listado'!$BC$151:$CB$151,0)),0)+IFERROR(INDEX('Hoja de Trabajo para listado'!$DE$153:$DG$274,MATCH($A466,'Hoja de Trabajo para listado'!$DE$153:$DE$1048576,0),MATCH((CUADRO!F$4&amp;$E466),'Hoja de Trabajo para listado'!$DE$151:$DG$151,0)),0)+IFERROR(INDEX('Hoja de Trabajo para listado'!$CD$155:$DC$1048576,MATCH($A466,'Hoja de Trabajo para listado'!$CD$155:$CD$1048576,0),MATCH((CUADRO!F$4&amp;$E466),'Hoja de Trabajo para listado'!$CD$151:$DC$151,0)),0)</f>
        <v>0</v>
      </c>
      <c r="G466" s="241">
        <f ca="1">+IFERROR(INDEX('Hoja de Trabajo para listado'!$A$155:$Z$1048576,MATCH($A466,'Hoja de Trabajo para listado'!$A$155:$A$1048576,0),MATCH((CUADRO!G$4&amp;$E466),'Hoja de Trabajo para listado'!$A$151:$Z$151,0)),0)+IFERROR(INDEX('Hoja de Trabajo para listado'!$AB$155:$BA$1048576,MATCH($A466,'Hoja de Trabajo para listado'!$AB$155:$AB$1048576,0),MATCH((CUADRO!G$4&amp;$E466),'Hoja de Trabajo para listado'!$AB$151:$BA$151,0)),0)+IFERROR(INDEX('Hoja de Trabajo para listado'!$BC$155:$CB$1048576,MATCH($A466,'Hoja de Trabajo para listado'!$BC$155:$BC$1048576,0),MATCH((CUADRO!G$4&amp;$E466),'Hoja de Trabajo para listado'!$BC$151:$CB$151,0)),0)+IFERROR(INDEX('Hoja de Trabajo para listado'!$DE$153:$DG$274,MATCH($A466,'Hoja de Trabajo para listado'!$DE$153:$DE$1048576,0),MATCH((CUADRO!G$4&amp;$E466),'Hoja de Trabajo para listado'!$DE$151:$DG$151,0)),0)+IFERROR(INDEX('Hoja de Trabajo para listado'!$CD$155:$DC$1048576,MATCH($A466,'Hoja de Trabajo para listado'!$CD$155:$CD$1048576,0),MATCH((CUADRO!G$4&amp;$E466),'Hoja de Trabajo para listado'!$CD$151:$DC$151,0)),0)</f>
        <v>0</v>
      </c>
      <c r="H466" s="241">
        <f ca="1">+IFERROR(INDEX('Hoja de Trabajo para listado'!$A$155:$Z$1048576,MATCH($A466,'Hoja de Trabajo para listado'!$A$155:$A$1048576,0),MATCH((CUADRO!H$4&amp;$E466),'Hoja de Trabajo para listado'!$A$151:$Z$151,0)),0)+IFERROR(INDEX('Hoja de Trabajo para listado'!$AB$155:$BA$1048576,MATCH($A466,'Hoja de Trabajo para listado'!$AB$155:$AB$1048576,0),MATCH((CUADRO!H$4&amp;$E466),'Hoja de Trabajo para listado'!$AB$151:$BA$151,0)),0)+IFERROR(INDEX('Hoja de Trabajo para listado'!$BC$155:$CB$1048576,MATCH($A466,'Hoja de Trabajo para listado'!$BC$155:$BC$1048576,0),MATCH((CUADRO!H$4&amp;$E466),'Hoja de Trabajo para listado'!$BC$151:$CB$151,0)),0)+IFERROR(INDEX('Hoja de Trabajo para listado'!$DE$153:$DG$274,MATCH($A466,'Hoja de Trabajo para listado'!$DE$153:$DE$1048576,0),MATCH((CUADRO!H$4&amp;$E466),'Hoja de Trabajo para listado'!$DE$151:$DG$151,0)),0)+IFERROR(INDEX('Hoja de Trabajo para listado'!$CD$155:$DC$1048576,MATCH($A466,'Hoja de Trabajo para listado'!$CD$155:$CD$1048576,0),MATCH((CUADRO!H$4&amp;$E466),'Hoja de Trabajo para listado'!$CD$151:$DC$151,0)),0)</f>
        <v>0</v>
      </c>
      <c r="I466" s="241">
        <f ca="1">+IFERROR(INDEX('Hoja de Trabajo para listado'!$A$155:$Z$1048576,MATCH($A466,'Hoja de Trabajo para listado'!$A$155:$A$1048576,0),MATCH((CUADRO!I$4&amp;$E466),'Hoja de Trabajo para listado'!$A$151:$Z$151,0)),0)+IFERROR(INDEX('Hoja de Trabajo para listado'!$AB$155:$BA$1048576,MATCH($A466,'Hoja de Trabajo para listado'!$AB$155:$AB$1048576,0),MATCH((CUADRO!I$4&amp;$E466),'Hoja de Trabajo para listado'!$AB$151:$BA$151,0)),0)+IFERROR(INDEX('Hoja de Trabajo para listado'!$BC$155:$CB$1048576,MATCH($A466,'Hoja de Trabajo para listado'!$BC$155:$BC$1048576,0),MATCH((CUADRO!I$4&amp;$E466),'Hoja de Trabajo para listado'!$BC$151:$CB$151,0)),0)+IFERROR(INDEX('Hoja de Trabajo para listado'!$DE$153:$DG$274,MATCH($A466,'Hoja de Trabajo para listado'!$DE$153:$DE$1048576,0),MATCH((CUADRO!I$4&amp;$E466),'Hoja de Trabajo para listado'!$DE$151:$DG$151,0)),0)+IFERROR(INDEX('Hoja de Trabajo para listado'!$CD$155:$DC$1048576,MATCH($A466,'Hoja de Trabajo para listado'!$CD$155:$CD$1048576,0),MATCH((CUADRO!I$4&amp;$E466),'Hoja de Trabajo para listado'!$CD$151:$DC$151,0)),0)</f>
        <v>0</v>
      </c>
      <c r="J466" s="241">
        <f ca="1">+IFERROR(INDEX('Hoja de Trabajo para listado'!$A$155:$Z$1048576,MATCH($A466,'Hoja de Trabajo para listado'!$A$155:$A$1048576,0),MATCH((CUADRO!J$4&amp;$E466),'Hoja de Trabajo para listado'!$A$151:$Z$151,0)),0)+IFERROR(INDEX('Hoja de Trabajo para listado'!$AB$155:$BA$1048576,MATCH($A466,'Hoja de Trabajo para listado'!$AB$155:$AB$1048576,0),MATCH((CUADRO!J$4&amp;$E466),'Hoja de Trabajo para listado'!$AB$151:$BA$151,0)),0)+IFERROR(INDEX('Hoja de Trabajo para listado'!$BC$155:$CB$1048576,MATCH($A466,'Hoja de Trabajo para listado'!$BC$155:$BC$1048576,0),MATCH((CUADRO!J$4&amp;$E466),'Hoja de Trabajo para listado'!$BC$151:$CB$151,0)),0)+IFERROR(INDEX('Hoja de Trabajo para listado'!$DE$153:$DG$274,MATCH($A466,'Hoja de Trabajo para listado'!$DE$153:$DE$1048576,0),MATCH((CUADRO!J$4&amp;$E466),'Hoja de Trabajo para listado'!$DE$151:$DG$151,0)),0)+IFERROR(INDEX('Hoja de Trabajo para listado'!$CD$155:$DC$1048576,MATCH($A466,'Hoja de Trabajo para listado'!$CD$155:$CD$1048576,0),MATCH((CUADRO!J$4&amp;$E466),'Hoja de Trabajo para listado'!$CD$151:$DC$151,0)),0)</f>
        <v>0</v>
      </c>
      <c r="K466" s="241">
        <f ca="1">+IFERROR(INDEX('Hoja de Trabajo para listado'!$A$155:$Z$1048576,MATCH($A466,'Hoja de Trabajo para listado'!$A$155:$A$1048576,0),MATCH((CUADRO!K$4&amp;$E466),'Hoja de Trabajo para listado'!$A$151:$Z$151,0)),0)+IFERROR(INDEX('Hoja de Trabajo para listado'!$AB$155:$BA$1048576,MATCH($A466,'Hoja de Trabajo para listado'!$AB$155:$AB$1048576,0),MATCH((CUADRO!K$4&amp;$E466),'Hoja de Trabajo para listado'!$AB$151:$BA$151,0)),0)+IFERROR(INDEX('Hoja de Trabajo para listado'!$BC$155:$CB$1048576,MATCH($A466,'Hoja de Trabajo para listado'!$BC$155:$BC$1048576,0),MATCH((CUADRO!K$4&amp;$E466),'Hoja de Trabajo para listado'!$BC$151:$CB$151,0)),0)+IFERROR(INDEX('Hoja de Trabajo para listado'!$DE$153:$DG$274,MATCH($A466,'Hoja de Trabajo para listado'!$DE$153:$DE$1048576,0),MATCH((CUADRO!K$4&amp;$E466),'Hoja de Trabajo para listado'!$DE$151:$DG$151,0)),0)+IFERROR(INDEX('Hoja de Trabajo para listado'!$CD$155:$DC$1048576,MATCH($A466,'Hoja de Trabajo para listado'!$CD$155:$CD$1048576,0),MATCH((CUADRO!K$4&amp;$E466),'Hoja de Trabajo para listado'!$CD$151:$DC$151,0)),0)</f>
        <v>0</v>
      </c>
      <c r="L466" s="241">
        <f ca="1">+IFERROR(INDEX('Hoja de Trabajo para listado'!$A$155:$Z$1048576,MATCH($A466,'Hoja de Trabajo para listado'!$A$155:$A$1048576,0),MATCH((CUADRO!L$4&amp;$E466),'Hoja de Trabajo para listado'!$A$151:$Z$151,0)),0)+IFERROR(INDEX('Hoja de Trabajo para listado'!$AB$155:$BA$1048576,MATCH($A466,'Hoja de Trabajo para listado'!$AB$155:$AB$1048576,0),MATCH((CUADRO!L$4&amp;$E466),'Hoja de Trabajo para listado'!$AB$151:$BA$151,0)),0)+IFERROR(INDEX('Hoja de Trabajo para listado'!$BC$155:$CB$1048576,MATCH($A466,'Hoja de Trabajo para listado'!$BC$155:$BC$1048576,0),MATCH((CUADRO!L$4&amp;$E466),'Hoja de Trabajo para listado'!$BC$151:$CB$151,0)),0)+IFERROR(INDEX('Hoja de Trabajo para listado'!$DE$153:$DG$274,MATCH($A466,'Hoja de Trabajo para listado'!$DE$153:$DE$1048576,0),MATCH((CUADRO!L$4&amp;$E466),'Hoja de Trabajo para listado'!$DE$151:$DG$151,0)),0)+IFERROR(INDEX('Hoja de Trabajo para listado'!$CD$155:$DC$1048576,MATCH($A466,'Hoja de Trabajo para listado'!$CD$155:$CD$1048576,0),MATCH((CUADRO!L$4&amp;$E466),'Hoja de Trabajo para listado'!$CD$151:$DC$151,0)),0)</f>
        <v>0</v>
      </c>
      <c r="M466" s="241">
        <f ca="1">+IFERROR(INDEX('Hoja de Trabajo para listado'!$A$155:$Z$1048576,MATCH($A466,'Hoja de Trabajo para listado'!$A$155:$A$1048576,0),MATCH((CUADRO!M$4&amp;$E466),'Hoja de Trabajo para listado'!$A$151:$Z$151,0)),0)+IFERROR(INDEX('Hoja de Trabajo para listado'!$AB$155:$BA$1048576,MATCH($A466,'Hoja de Trabajo para listado'!$AB$155:$AB$1048576,0),MATCH((CUADRO!M$4&amp;$E466),'Hoja de Trabajo para listado'!$AB$151:$BA$151,0)),0)+IFERROR(INDEX('Hoja de Trabajo para listado'!$BC$155:$CB$1048576,MATCH($A466,'Hoja de Trabajo para listado'!$BC$155:$BC$1048576,0),MATCH((CUADRO!M$4&amp;$E466),'Hoja de Trabajo para listado'!$BC$151:$CB$151,0)),0)+IFERROR(INDEX('Hoja de Trabajo para listado'!$DE$153:$DG$274,MATCH($A466,'Hoja de Trabajo para listado'!$DE$153:$DE$1048576,0),MATCH((CUADRO!M$4&amp;$E466),'Hoja de Trabajo para listado'!$DE$151:$DG$151,0)),0)+IFERROR(INDEX('Hoja de Trabajo para listado'!$CD$155:$DC$1048576,MATCH($A466,'Hoja de Trabajo para listado'!$CD$155:$CD$1048576,0),MATCH((CUADRO!M$4&amp;$E466),'Hoja de Trabajo para listado'!$CD$151:$DC$151,0)),0)</f>
        <v>0</v>
      </c>
      <c r="N466" s="241">
        <f ca="1">+IFERROR(INDEX('Hoja de Trabajo para listado'!$A$155:$Z$1048576,MATCH($A466,'Hoja de Trabajo para listado'!$A$155:$A$1048576,0),MATCH((CUADRO!N$4&amp;$E466),'Hoja de Trabajo para listado'!$A$151:$Z$151,0)),0)+IFERROR(INDEX('Hoja de Trabajo para listado'!$AB$155:$BA$1048576,MATCH($A466,'Hoja de Trabajo para listado'!$AB$155:$AB$1048576,0),MATCH((CUADRO!N$4&amp;$E466),'Hoja de Trabajo para listado'!$AB$151:$BA$151,0)),0)+IFERROR(INDEX('Hoja de Trabajo para listado'!$BC$155:$CB$1048576,MATCH($A466,'Hoja de Trabajo para listado'!$BC$155:$BC$1048576,0),MATCH((CUADRO!N$4&amp;$E466),'Hoja de Trabajo para listado'!$BC$151:$CB$151,0)),0)+IFERROR(INDEX('Hoja de Trabajo para listado'!$DE$153:$DG$274,MATCH($A466,'Hoja de Trabajo para listado'!$DE$153:$DE$1048576,0),MATCH((CUADRO!N$4&amp;$E466),'Hoja de Trabajo para listado'!$DE$151:$DG$151,0)),0)+IFERROR(INDEX('Hoja de Trabajo para listado'!$CD$155:$DC$1048576,MATCH($A466,'Hoja de Trabajo para listado'!$CD$155:$CD$1048576,0),MATCH((CUADRO!N$4&amp;$E466),'Hoja de Trabajo para listado'!$CD$151:$DC$151,0)),0)</f>
        <v>0</v>
      </c>
      <c r="O466" s="241">
        <f ca="1">+IFERROR(INDEX('Hoja de Trabajo para listado'!$A$155:$Z$1048576,MATCH($A466,'Hoja de Trabajo para listado'!$A$155:$A$1048576,0),MATCH((CUADRO!O$4&amp;$E466),'Hoja de Trabajo para listado'!$A$151:$Z$151,0)),0)+IFERROR(INDEX('Hoja de Trabajo para listado'!$AB$155:$BA$1048576,MATCH($A466,'Hoja de Trabajo para listado'!$AB$155:$AB$1048576,0),MATCH((CUADRO!O$4&amp;$E466),'Hoja de Trabajo para listado'!$AB$151:$BA$151,0)),0)+IFERROR(INDEX('Hoja de Trabajo para listado'!$BC$155:$CB$1048576,MATCH($A466,'Hoja de Trabajo para listado'!$BC$155:$BC$1048576,0),MATCH((CUADRO!O$4&amp;$E466),'Hoja de Trabajo para listado'!$BC$151:$CB$151,0)),0)+IFERROR(INDEX('Hoja de Trabajo para listado'!$DE$153:$DG$274,MATCH($A466,'Hoja de Trabajo para listado'!$DE$153:$DE$1048576,0),MATCH((CUADRO!O$4&amp;$E466),'Hoja de Trabajo para listado'!$DE$151:$DG$151,0)),0)+IFERROR(INDEX('Hoja de Trabajo para listado'!$CD$155:$DC$1048576,MATCH($A466,'Hoja de Trabajo para listado'!$CD$155:$CD$1048576,0),MATCH((CUADRO!O$4&amp;$E466),'Hoja de Trabajo para listado'!$CD$151:$DC$151,0)),0)</f>
        <v>0</v>
      </c>
      <c r="P466" s="241">
        <f ca="1">+IFERROR(INDEX('Hoja de Trabajo para listado'!$A$155:$Z$1048576,MATCH($A466,'Hoja de Trabajo para listado'!$A$155:$A$1048576,0),MATCH((CUADRO!P$4&amp;$E466),'Hoja de Trabajo para listado'!$A$151:$Z$151,0)),0)+IFERROR(INDEX('Hoja de Trabajo para listado'!$AB$155:$BA$1048576,MATCH($A466,'Hoja de Trabajo para listado'!$AB$155:$AB$1048576,0),MATCH((CUADRO!P$4&amp;$E466),'Hoja de Trabajo para listado'!$AB$151:$BA$151,0)),0)+IFERROR(INDEX('Hoja de Trabajo para listado'!$BC$155:$CB$1048576,MATCH($A466,'Hoja de Trabajo para listado'!$BC$155:$BC$1048576,0),MATCH((CUADRO!P$4&amp;$E466),'Hoja de Trabajo para listado'!$BC$151:$CB$151,0)),0)+IFERROR(INDEX('Hoja de Trabajo para listado'!$DE$153:$DG$274,MATCH($A466,'Hoja de Trabajo para listado'!$DE$153:$DE$1048576,0),MATCH((CUADRO!P$4&amp;$E466),'Hoja de Trabajo para listado'!$DE$151:$DG$151,0)),0)+IFERROR(INDEX('Hoja de Trabajo para listado'!$CD$155:$DC$1048576,MATCH($A466,'Hoja de Trabajo para listado'!$CD$155:$CD$1048576,0),MATCH((CUADRO!P$4&amp;$E466),'Hoja de Trabajo para listado'!$CD$151:$DC$151,0)),0)</f>
        <v>0</v>
      </c>
      <c r="Q466" s="241">
        <f ca="1">+IFERROR(INDEX('Hoja de Trabajo para listado'!$A$155:$Z$1048576,MATCH($A466,'Hoja de Trabajo para listado'!$A$155:$A$1048576,0),MATCH((CUADRO!Q$4&amp;$E466),'Hoja de Trabajo para listado'!$A$151:$Z$151,0)),0)+IFERROR(INDEX('Hoja de Trabajo para listado'!$AB$155:$BA$1048576,MATCH($A466,'Hoja de Trabajo para listado'!$AB$155:$AB$1048576,0),MATCH((CUADRO!Q$4&amp;$E466),'Hoja de Trabajo para listado'!$AB$151:$BA$151,0)),0)+IFERROR(INDEX('Hoja de Trabajo para listado'!$BC$155:$CB$1048576,MATCH($A466,'Hoja de Trabajo para listado'!$BC$155:$BC$1048576,0),MATCH((CUADRO!Q$4&amp;$E466),'Hoja de Trabajo para listado'!$BC$151:$CB$151,0)),0)+IFERROR(INDEX('Hoja de Trabajo para listado'!$DE$153:$DG$274,MATCH($A466,'Hoja de Trabajo para listado'!$DE$153:$DE$1048576,0),MATCH((CUADRO!Q$4&amp;$E466),'Hoja de Trabajo para listado'!$DE$151:$DG$151,0)),0)+IFERROR(INDEX('Hoja de Trabajo para listado'!$CD$155:$DC$1048576,MATCH($A466,'Hoja de Trabajo para listado'!$CD$155:$CD$1048576,0),MATCH((CUADRO!Q$4&amp;$E466),'Hoja de Trabajo para listado'!$CD$151:$DC$151,0)),0)</f>
        <v>0</v>
      </c>
      <c r="R466" s="241">
        <f t="shared" ca="1" si="21"/>
        <v>0</v>
      </c>
      <c r="S466" s="247">
        <f ca="1">+R465+R466</f>
        <v>0</v>
      </c>
      <c r="T466" s="241">
        <f ca="1">+S466</f>
        <v>0</v>
      </c>
      <c r="U466" s="240">
        <f t="shared" si="22"/>
        <v>2</v>
      </c>
      <c r="V466" s="327" t="str">
        <f>+VLOOKUP(A466,bd_lista!$A$3:$E$592,5,FALSE)</f>
        <v>Gobiernos Autonomos Municipales</v>
      </c>
      <c r="W466" s="398"/>
      <c r="X466" s="240">
        <f>+VLOOKUP(A466,[4]Sheet1!$A$13:$D$744,4,FALSE)</f>
        <v>0</v>
      </c>
      <c r="Y466" s="240" t="e">
        <f>+VLOOKUP(X466,bd_lista!$A$3:$C$592,3,FALSE)</f>
        <v>#N/A</v>
      </c>
      <c r="Z466" s="288"/>
      <c r="AA466" s="289"/>
    </row>
    <row r="467" spans="1:27" customFormat="1" ht="15" hidden="1" customHeight="1">
      <c r="A467" s="32">
        <v>1114</v>
      </c>
      <c r="B467" s="393">
        <f>+A467</f>
        <v>1114</v>
      </c>
      <c r="C467" s="245" t="str">
        <f>+VLOOKUP(A467,bd_lista!$A$3:$C$592,3,FALSE)</f>
        <v>Gobierno Autónomo Municipal de El Villar</v>
      </c>
      <c r="D467" s="395" t="str">
        <f>+C467</f>
        <v>Gobierno Autónomo Municipal de El Villar</v>
      </c>
      <c r="E467" s="240" t="s">
        <v>1303</v>
      </c>
      <c r="F467" s="241">
        <f ca="1">+IFERROR(INDEX('Hoja de Trabajo para listado'!$A$155:$Z$1048576,MATCH($A467,'Hoja de Trabajo para listado'!$A$155:$A$1048576,0),MATCH((CUADRO!F$4&amp;$E467),'Hoja de Trabajo para listado'!$A$151:$Z$151,0)),0)+IFERROR(INDEX('Hoja de Trabajo para listado'!$AB$155:$BA$1048576,MATCH($A467,'Hoja de Trabajo para listado'!$AB$155:$AB$1048576,0),MATCH((CUADRO!F$4&amp;$E467),'Hoja de Trabajo para listado'!$AB$151:$BA$151,0)),0)+IFERROR(INDEX('Hoja de Trabajo para listado'!$BC$155:$CB$1048576,MATCH($A467,'Hoja de Trabajo para listado'!$BC$155:$BC$1048576,0),MATCH((CUADRO!F$4&amp;$E467),'Hoja de Trabajo para listado'!$BC$151:$CB$151,0)),0)+IFERROR(INDEX('Hoja de Trabajo para listado'!$DE$153:$DG$274,MATCH($A467,'Hoja de Trabajo para listado'!$DE$153:$DE$1048576,0),MATCH((CUADRO!F$4&amp;$E467),'Hoja de Trabajo para listado'!$DE$151:$DG$151,0)),0)+IFERROR(INDEX('Hoja de Trabajo para listado'!$CD$155:$DC$1048576,MATCH($A467,'Hoja de Trabajo para listado'!$CD$155:$CD$1048576,0),MATCH((CUADRO!F$4&amp;$E467),'Hoja de Trabajo para listado'!$CD$151:$DC$151,0)),0)</f>
        <v>0</v>
      </c>
      <c r="G467" s="241">
        <f ca="1">+IFERROR(INDEX('Hoja de Trabajo para listado'!$A$155:$Z$1048576,MATCH($A467,'Hoja de Trabajo para listado'!$A$155:$A$1048576,0),MATCH((CUADRO!G$4&amp;$E467),'Hoja de Trabajo para listado'!$A$151:$Z$151,0)),0)+IFERROR(INDEX('Hoja de Trabajo para listado'!$AB$155:$BA$1048576,MATCH($A467,'Hoja de Trabajo para listado'!$AB$155:$AB$1048576,0),MATCH((CUADRO!G$4&amp;$E467),'Hoja de Trabajo para listado'!$AB$151:$BA$151,0)),0)+IFERROR(INDEX('Hoja de Trabajo para listado'!$BC$155:$CB$1048576,MATCH($A467,'Hoja de Trabajo para listado'!$BC$155:$BC$1048576,0),MATCH((CUADRO!G$4&amp;$E467),'Hoja de Trabajo para listado'!$BC$151:$CB$151,0)),0)+IFERROR(INDEX('Hoja de Trabajo para listado'!$DE$153:$DG$274,MATCH($A467,'Hoja de Trabajo para listado'!$DE$153:$DE$1048576,0),MATCH((CUADRO!G$4&amp;$E467),'Hoja de Trabajo para listado'!$DE$151:$DG$151,0)),0)+IFERROR(INDEX('Hoja de Trabajo para listado'!$CD$155:$DC$1048576,MATCH($A467,'Hoja de Trabajo para listado'!$CD$155:$CD$1048576,0),MATCH((CUADRO!G$4&amp;$E467),'Hoja de Trabajo para listado'!$CD$151:$DC$151,0)),0)</f>
        <v>0</v>
      </c>
      <c r="H467" s="241">
        <f ca="1">+IFERROR(INDEX('Hoja de Trabajo para listado'!$A$155:$Z$1048576,MATCH($A467,'Hoja de Trabajo para listado'!$A$155:$A$1048576,0),MATCH((CUADRO!H$4&amp;$E467),'Hoja de Trabajo para listado'!$A$151:$Z$151,0)),0)+IFERROR(INDEX('Hoja de Trabajo para listado'!$AB$155:$BA$1048576,MATCH($A467,'Hoja de Trabajo para listado'!$AB$155:$AB$1048576,0),MATCH((CUADRO!H$4&amp;$E467),'Hoja de Trabajo para listado'!$AB$151:$BA$151,0)),0)+IFERROR(INDEX('Hoja de Trabajo para listado'!$BC$155:$CB$1048576,MATCH($A467,'Hoja de Trabajo para listado'!$BC$155:$BC$1048576,0),MATCH((CUADRO!H$4&amp;$E467),'Hoja de Trabajo para listado'!$BC$151:$CB$151,0)),0)+IFERROR(INDEX('Hoja de Trabajo para listado'!$DE$153:$DG$274,MATCH($A467,'Hoja de Trabajo para listado'!$DE$153:$DE$1048576,0),MATCH((CUADRO!H$4&amp;$E467),'Hoja de Trabajo para listado'!$DE$151:$DG$151,0)),0)+IFERROR(INDEX('Hoja de Trabajo para listado'!$CD$155:$DC$1048576,MATCH($A467,'Hoja de Trabajo para listado'!$CD$155:$CD$1048576,0),MATCH((CUADRO!H$4&amp;$E467),'Hoja de Trabajo para listado'!$CD$151:$DC$151,0)),0)</f>
        <v>0</v>
      </c>
      <c r="I467" s="241">
        <f ca="1">+IFERROR(INDEX('Hoja de Trabajo para listado'!$A$155:$Z$1048576,MATCH($A467,'Hoja de Trabajo para listado'!$A$155:$A$1048576,0),MATCH((CUADRO!I$4&amp;$E467),'Hoja de Trabajo para listado'!$A$151:$Z$151,0)),0)+IFERROR(INDEX('Hoja de Trabajo para listado'!$AB$155:$BA$1048576,MATCH($A467,'Hoja de Trabajo para listado'!$AB$155:$AB$1048576,0),MATCH((CUADRO!I$4&amp;$E467),'Hoja de Trabajo para listado'!$AB$151:$BA$151,0)),0)+IFERROR(INDEX('Hoja de Trabajo para listado'!$BC$155:$CB$1048576,MATCH($A467,'Hoja de Trabajo para listado'!$BC$155:$BC$1048576,0),MATCH((CUADRO!I$4&amp;$E467),'Hoja de Trabajo para listado'!$BC$151:$CB$151,0)),0)+IFERROR(INDEX('Hoja de Trabajo para listado'!$DE$153:$DG$274,MATCH($A467,'Hoja de Trabajo para listado'!$DE$153:$DE$1048576,0),MATCH((CUADRO!I$4&amp;$E467),'Hoja de Trabajo para listado'!$DE$151:$DG$151,0)),0)+IFERROR(INDEX('Hoja de Trabajo para listado'!$CD$155:$DC$1048576,MATCH($A467,'Hoja de Trabajo para listado'!$CD$155:$CD$1048576,0),MATCH((CUADRO!I$4&amp;$E467),'Hoja de Trabajo para listado'!$CD$151:$DC$151,0)),0)</f>
        <v>0</v>
      </c>
      <c r="J467" s="241">
        <f ca="1">+IFERROR(INDEX('Hoja de Trabajo para listado'!$A$155:$Z$1048576,MATCH($A467,'Hoja de Trabajo para listado'!$A$155:$A$1048576,0),MATCH((CUADRO!J$4&amp;$E467),'Hoja de Trabajo para listado'!$A$151:$Z$151,0)),0)+IFERROR(INDEX('Hoja de Trabajo para listado'!$AB$155:$BA$1048576,MATCH($A467,'Hoja de Trabajo para listado'!$AB$155:$AB$1048576,0),MATCH((CUADRO!J$4&amp;$E467),'Hoja de Trabajo para listado'!$AB$151:$BA$151,0)),0)+IFERROR(INDEX('Hoja de Trabajo para listado'!$BC$155:$CB$1048576,MATCH($A467,'Hoja de Trabajo para listado'!$BC$155:$BC$1048576,0),MATCH((CUADRO!J$4&amp;$E467),'Hoja de Trabajo para listado'!$BC$151:$CB$151,0)),0)+IFERROR(INDEX('Hoja de Trabajo para listado'!$DE$153:$DG$274,MATCH($A467,'Hoja de Trabajo para listado'!$DE$153:$DE$1048576,0),MATCH((CUADRO!J$4&amp;$E467),'Hoja de Trabajo para listado'!$DE$151:$DG$151,0)),0)+IFERROR(INDEX('Hoja de Trabajo para listado'!$CD$155:$DC$1048576,MATCH($A467,'Hoja de Trabajo para listado'!$CD$155:$CD$1048576,0),MATCH((CUADRO!J$4&amp;$E467),'Hoja de Trabajo para listado'!$CD$151:$DC$151,0)),0)</f>
        <v>0</v>
      </c>
      <c r="K467" s="241">
        <f ca="1">+IFERROR(INDEX('Hoja de Trabajo para listado'!$A$155:$Z$1048576,MATCH($A467,'Hoja de Trabajo para listado'!$A$155:$A$1048576,0),MATCH((CUADRO!K$4&amp;$E467),'Hoja de Trabajo para listado'!$A$151:$Z$151,0)),0)+IFERROR(INDEX('Hoja de Trabajo para listado'!$AB$155:$BA$1048576,MATCH($A467,'Hoja de Trabajo para listado'!$AB$155:$AB$1048576,0),MATCH((CUADRO!K$4&amp;$E467),'Hoja de Trabajo para listado'!$AB$151:$BA$151,0)),0)+IFERROR(INDEX('Hoja de Trabajo para listado'!$BC$155:$CB$1048576,MATCH($A467,'Hoja de Trabajo para listado'!$BC$155:$BC$1048576,0),MATCH((CUADRO!K$4&amp;$E467),'Hoja de Trabajo para listado'!$BC$151:$CB$151,0)),0)+IFERROR(INDEX('Hoja de Trabajo para listado'!$DE$153:$DG$274,MATCH($A467,'Hoja de Trabajo para listado'!$DE$153:$DE$1048576,0),MATCH((CUADRO!K$4&amp;$E467),'Hoja de Trabajo para listado'!$DE$151:$DG$151,0)),0)+IFERROR(INDEX('Hoja de Trabajo para listado'!$CD$155:$DC$1048576,MATCH($A467,'Hoja de Trabajo para listado'!$CD$155:$CD$1048576,0),MATCH((CUADRO!K$4&amp;$E467),'Hoja de Trabajo para listado'!$CD$151:$DC$151,0)),0)</f>
        <v>0</v>
      </c>
      <c r="L467" s="241">
        <f ca="1">+IFERROR(INDEX('Hoja de Trabajo para listado'!$A$155:$Z$1048576,MATCH($A467,'Hoja de Trabajo para listado'!$A$155:$A$1048576,0),MATCH((CUADRO!L$4&amp;$E467),'Hoja de Trabajo para listado'!$A$151:$Z$151,0)),0)+IFERROR(INDEX('Hoja de Trabajo para listado'!$AB$155:$BA$1048576,MATCH($A467,'Hoja de Trabajo para listado'!$AB$155:$AB$1048576,0),MATCH((CUADRO!L$4&amp;$E467),'Hoja de Trabajo para listado'!$AB$151:$BA$151,0)),0)+IFERROR(INDEX('Hoja de Trabajo para listado'!$BC$155:$CB$1048576,MATCH($A467,'Hoja de Trabajo para listado'!$BC$155:$BC$1048576,0),MATCH((CUADRO!L$4&amp;$E467),'Hoja de Trabajo para listado'!$BC$151:$CB$151,0)),0)+IFERROR(INDEX('Hoja de Trabajo para listado'!$DE$153:$DG$274,MATCH($A467,'Hoja de Trabajo para listado'!$DE$153:$DE$1048576,0),MATCH((CUADRO!L$4&amp;$E467),'Hoja de Trabajo para listado'!$DE$151:$DG$151,0)),0)+IFERROR(INDEX('Hoja de Trabajo para listado'!$CD$155:$DC$1048576,MATCH($A467,'Hoja de Trabajo para listado'!$CD$155:$CD$1048576,0),MATCH((CUADRO!L$4&amp;$E467),'Hoja de Trabajo para listado'!$CD$151:$DC$151,0)),0)</f>
        <v>0</v>
      </c>
      <c r="M467" s="241">
        <f ca="1">+IFERROR(INDEX('Hoja de Trabajo para listado'!$A$155:$Z$1048576,MATCH($A467,'Hoja de Trabajo para listado'!$A$155:$A$1048576,0),MATCH((CUADRO!M$4&amp;$E467),'Hoja de Trabajo para listado'!$A$151:$Z$151,0)),0)+IFERROR(INDEX('Hoja de Trabajo para listado'!$AB$155:$BA$1048576,MATCH($A467,'Hoja de Trabajo para listado'!$AB$155:$AB$1048576,0),MATCH((CUADRO!M$4&amp;$E467),'Hoja de Trabajo para listado'!$AB$151:$BA$151,0)),0)+IFERROR(INDEX('Hoja de Trabajo para listado'!$BC$155:$CB$1048576,MATCH($A467,'Hoja de Trabajo para listado'!$BC$155:$BC$1048576,0),MATCH((CUADRO!M$4&amp;$E467),'Hoja de Trabajo para listado'!$BC$151:$CB$151,0)),0)+IFERROR(INDEX('Hoja de Trabajo para listado'!$DE$153:$DG$274,MATCH($A467,'Hoja de Trabajo para listado'!$DE$153:$DE$1048576,0),MATCH((CUADRO!M$4&amp;$E467),'Hoja de Trabajo para listado'!$DE$151:$DG$151,0)),0)+IFERROR(INDEX('Hoja de Trabajo para listado'!$CD$155:$DC$1048576,MATCH($A467,'Hoja de Trabajo para listado'!$CD$155:$CD$1048576,0),MATCH((CUADRO!M$4&amp;$E467),'Hoja de Trabajo para listado'!$CD$151:$DC$151,0)),0)</f>
        <v>0</v>
      </c>
      <c r="N467" s="241">
        <f ca="1">+IFERROR(INDEX('Hoja de Trabajo para listado'!$A$155:$Z$1048576,MATCH($A467,'Hoja de Trabajo para listado'!$A$155:$A$1048576,0),MATCH((CUADRO!N$4&amp;$E467),'Hoja de Trabajo para listado'!$A$151:$Z$151,0)),0)+IFERROR(INDEX('Hoja de Trabajo para listado'!$AB$155:$BA$1048576,MATCH($A467,'Hoja de Trabajo para listado'!$AB$155:$AB$1048576,0),MATCH((CUADRO!N$4&amp;$E467),'Hoja de Trabajo para listado'!$AB$151:$BA$151,0)),0)+IFERROR(INDEX('Hoja de Trabajo para listado'!$BC$155:$CB$1048576,MATCH($A467,'Hoja de Trabajo para listado'!$BC$155:$BC$1048576,0),MATCH((CUADRO!N$4&amp;$E467),'Hoja de Trabajo para listado'!$BC$151:$CB$151,0)),0)+IFERROR(INDEX('Hoja de Trabajo para listado'!$DE$153:$DG$274,MATCH($A467,'Hoja de Trabajo para listado'!$DE$153:$DE$1048576,0),MATCH((CUADRO!N$4&amp;$E467),'Hoja de Trabajo para listado'!$DE$151:$DG$151,0)),0)+IFERROR(INDEX('Hoja de Trabajo para listado'!$CD$155:$DC$1048576,MATCH($A467,'Hoja de Trabajo para listado'!$CD$155:$CD$1048576,0),MATCH((CUADRO!N$4&amp;$E467),'Hoja de Trabajo para listado'!$CD$151:$DC$151,0)),0)</f>
        <v>0</v>
      </c>
      <c r="O467" s="241">
        <f ca="1">+IFERROR(INDEX('Hoja de Trabajo para listado'!$A$155:$Z$1048576,MATCH($A467,'Hoja de Trabajo para listado'!$A$155:$A$1048576,0),MATCH((CUADRO!O$4&amp;$E467),'Hoja de Trabajo para listado'!$A$151:$Z$151,0)),0)+IFERROR(INDEX('Hoja de Trabajo para listado'!$AB$155:$BA$1048576,MATCH($A467,'Hoja de Trabajo para listado'!$AB$155:$AB$1048576,0),MATCH((CUADRO!O$4&amp;$E467),'Hoja de Trabajo para listado'!$AB$151:$BA$151,0)),0)+IFERROR(INDEX('Hoja de Trabajo para listado'!$BC$155:$CB$1048576,MATCH($A467,'Hoja de Trabajo para listado'!$BC$155:$BC$1048576,0),MATCH((CUADRO!O$4&amp;$E467),'Hoja de Trabajo para listado'!$BC$151:$CB$151,0)),0)+IFERROR(INDEX('Hoja de Trabajo para listado'!$DE$153:$DG$274,MATCH($A467,'Hoja de Trabajo para listado'!$DE$153:$DE$1048576,0),MATCH((CUADRO!O$4&amp;$E467),'Hoja de Trabajo para listado'!$DE$151:$DG$151,0)),0)+IFERROR(INDEX('Hoja de Trabajo para listado'!$CD$155:$DC$1048576,MATCH($A467,'Hoja de Trabajo para listado'!$CD$155:$CD$1048576,0),MATCH((CUADRO!O$4&amp;$E467),'Hoja de Trabajo para listado'!$CD$151:$DC$151,0)),0)</f>
        <v>0</v>
      </c>
      <c r="P467" s="241">
        <f ca="1">+IFERROR(INDEX('Hoja de Trabajo para listado'!$A$155:$Z$1048576,MATCH($A467,'Hoja de Trabajo para listado'!$A$155:$A$1048576,0),MATCH((CUADRO!P$4&amp;$E467),'Hoja de Trabajo para listado'!$A$151:$Z$151,0)),0)+IFERROR(INDEX('Hoja de Trabajo para listado'!$AB$155:$BA$1048576,MATCH($A467,'Hoja de Trabajo para listado'!$AB$155:$AB$1048576,0),MATCH((CUADRO!P$4&amp;$E467),'Hoja de Trabajo para listado'!$AB$151:$BA$151,0)),0)+IFERROR(INDEX('Hoja de Trabajo para listado'!$BC$155:$CB$1048576,MATCH($A467,'Hoja de Trabajo para listado'!$BC$155:$BC$1048576,0),MATCH((CUADRO!P$4&amp;$E467),'Hoja de Trabajo para listado'!$BC$151:$CB$151,0)),0)+IFERROR(INDEX('Hoja de Trabajo para listado'!$DE$153:$DG$274,MATCH($A467,'Hoja de Trabajo para listado'!$DE$153:$DE$1048576,0),MATCH((CUADRO!P$4&amp;$E467),'Hoja de Trabajo para listado'!$DE$151:$DG$151,0)),0)+IFERROR(INDEX('Hoja de Trabajo para listado'!$CD$155:$DC$1048576,MATCH($A467,'Hoja de Trabajo para listado'!$CD$155:$CD$1048576,0),MATCH((CUADRO!P$4&amp;$E467),'Hoja de Trabajo para listado'!$CD$151:$DC$151,0)),0)</f>
        <v>0</v>
      </c>
      <c r="Q467" s="241">
        <f ca="1">+IFERROR(INDEX('Hoja de Trabajo para listado'!$A$155:$Z$1048576,MATCH($A467,'Hoja de Trabajo para listado'!$A$155:$A$1048576,0),MATCH((CUADRO!Q$4&amp;$E467),'Hoja de Trabajo para listado'!$A$151:$Z$151,0)),0)+IFERROR(INDEX('Hoja de Trabajo para listado'!$AB$155:$BA$1048576,MATCH($A467,'Hoja de Trabajo para listado'!$AB$155:$AB$1048576,0),MATCH((CUADRO!Q$4&amp;$E467),'Hoja de Trabajo para listado'!$AB$151:$BA$151,0)),0)+IFERROR(INDEX('Hoja de Trabajo para listado'!$BC$155:$CB$1048576,MATCH($A467,'Hoja de Trabajo para listado'!$BC$155:$BC$1048576,0),MATCH((CUADRO!Q$4&amp;$E467),'Hoja de Trabajo para listado'!$BC$151:$CB$151,0)),0)+IFERROR(INDEX('Hoja de Trabajo para listado'!$DE$153:$DG$274,MATCH($A467,'Hoja de Trabajo para listado'!$DE$153:$DE$1048576,0),MATCH((CUADRO!Q$4&amp;$E467),'Hoja de Trabajo para listado'!$DE$151:$DG$151,0)),0)+IFERROR(INDEX('Hoja de Trabajo para listado'!$CD$155:$DC$1048576,MATCH($A467,'Hoja de Trabajo para listado'!$CD$155:$CD$1048576,0),MATCH((CUADRO!Q$4&amp;$E467),'Hoja de Trabajo para listado'!$CD$151:$DC$151,0)),0)</f>
        <v>0</v>
      </c>
      <c r="R467" s="241">
        <f t="shared" ca="1" si="21"/>
        <v>0</v>
      </c>
      <c r="S467" s="247"/>
      <c r="T467" s="241">
        <f ca="1">+T468</f>
        <v>0</v>
      </c>
      <c r="U467" s="240">
        <f t="shared" si="22"/>
        <v>1</v>
      </c>
      <c r="V467" s="327" t="str">
        <f>+VLOOKUP(A467,bd_lista!$A$3:$E$592,5,FALSE)</f>
        <v>Gobiernos Autonomos Municipales</v>
      </c>
      <c r="W467" s="397" t="str">
        <f>+V467</f>
        <v>Gobiernos Autonomos Municipales</v>
      </c>
      <c r="X467" s="240">
        <f>+VLOOKUP(A467,[4]Sheet1!$A$13:$D$744,4,FALSE)</f>
        <v>0</v>
      </c>
      <c r="Y467" s="240" t="e">
        <f>+VLOOKUP(X467,bd_lista!$A$3:$C$592,3,FALSE)</f>
        <v>#N/A</v>
      </c>
      <c r="Z467" s="290">
        <f>+X467</f>
        <v>0</v>
      </c>
      <c r="AA467" s="291" t="e">
        <f>+Y467</f>
        <v>#N/A</v>
      </c>
    </row>
    <row r="468" spans="1:27" customFormat="1" ht="15" hidden="1" customHeight="1">
      <c r="A468" s="32">
        <v>1114</v>
      </c>
      <c r="B468" s="394"/>
      <c r="C468" s="245" t="str">
        <f>+VLOOKUP(A468,bd_lista!$A$3:$C$592,3,FALSE)</f>
        <v>Gobierno Autónomo Municipal de El Villar</v>
      </c>
      <c r="D468" s="396"/>
      <c r="E468" s="242" t="s">
        <v>1304</v>
      </c>
      <c r="F468" s="241">
        <f ca="1">+IFERROR(INDEX('Hoja de Trabajo para listado'!$A$155:$Z$1048576,MATCH($A468,'Hoja de Trabajo para listado'!$A$155:$A$1048576,0),MATCH((CUADRO!F$4&amp;$E468),'Hoja de Trabajo para listado'!$A$151:$Z$151,0)),0)+IFERROR(INDEX('Hoja de Trabajo para listado'!$AB$155:$BA$1048576,MATCH($A468,'Hoja de Trabajo para listado'!$AB$155:$AB$1048576,0),MATCH((CUADRO!F$4&amp;$E468),'Hoja de Trabajo para listado'!$AB$151:$BA$151,0)),0)+IFERROR(INDEX('Hoja de Trabajo para listado'!$BC$155:$CB$1048576,MATCH($A468,'Hoja de Trabajo para listado'!$BC$155:$BC$1048576,0),MATCH((CUADRO!F$4&amp;$E468),'Hoja de Trabajo para listado'!$BC$151:$CB$151,0)),0)+IFERROR(INDEX('Hoja de Trabajo para listado'!$DE$153:$DG$274,MATCH($A468,'Hoja de Trabajo para listado'!$DE$153:$DE$1048576,0),MATCH((CUADRO!F$4&amp;$E468),'Hoja de Trabajo para listado'!$DE$151:$DG$151,0)),0)+IFERROR(INDEX('Hoja de Trabajo para listado'!$CD$155:$DC$1048576,MATCH($A468,'Hoja de Trabajo para listado'!$CD$155:$CD$1048576,0),MATCH((CUADRO!F$4&amp;$E468),'Hoja de Trabajo para listado'!$CD$151:$DC$151,0)),0)</f>
        <v>0</v>
      </c>
      <c r="G468" s="241">
        <f ca="1">+IFERROR(INDEX('Hoja de Trabajo para listado'!$A$155:$Z$1048576,MATCH($A468,'Hoja de Trabajo para listado'!$A$155:$A$1048576,0),MATCH((CUADRO!G$4&amp;$E468),'Hoja de Trabajo para listado'!$A$151:$Z$151,0)),0)+IFERROR(INDEX('Hoja de Trabajo para listado'!$AB$155:$BA$1048576,MATCH($A468,'Hoja de Trabajo para listado'!$AB$155:$AB$1048576,0),MATCH((CUADRO!G$4&amp;$E468),'Hoja de Trabajo para listado'!$AB$151:$BA$151,0)),0)+IFERROR(INDEX('Hoja de Trabajo para listado'!$BC$155:$CB$1048576,MATCH($A468,'Hoja de Trabajo para listado'!$BC$155:$BC$1048576,0),MATCH((CUADRO!G$4&amp;$E468),'Hoja de Trabajo para listado'!$BC$151:$CB$151,0)),0)+IFERROR(INDEX('Hoja de Trabajo para listado'!$DE$153:$DG$274,MATCH($A468,'Hoja de Trabajo para listado'!$DE$153:$DE$1048576,0),MATCH((CUADRO!G$4&amp;$E468),'Hoja de Trabajo para listado'!$DE$151:$DG$151,0)),0)+IFERROR(INDEX('Hoja de Trabajo para listado'!$CD$155:$DC$1048576,MATCH($A468,'Hoja de Trabajo para listado'!$CD$155:$CD$1048576,0),MATCH((CUADRO!G$4&amp;$E468),'Hoja de Trabajo para listado'!$CD$151:$DC$151,0)),0)</f>
        <v>0</v>
      </c>
      <c r="H468" s="241">
        <f ca="1">+IFERROR(INDEX('Hoja de Trabajo para listado'!$A$155:$Z$1048576,MATCH($A468,'Hoja de Trabajo para listado'!$A$155:$A$1048576,0),MATCH((CUADRO!H$4&amp;$E468),'Hoja de Trabajo para listado'!$A$151:$Z$151,0)),0)+IFERROR(INDEX('Hoja de Trabajo para listado'!$AB$155:$BA$1048576,MATCH($A468,'Hoja de Trabajo para listado'!$AB$155:$AB$1048576,0),MATCH((CUADRO!H$4&amp;$E468),'Hoja de Trabajo para listado'!$AB$151:$BA$151,0)),0)+IFERROR(INDEX('Hoja de Trabajo para listado'!$BC$155:$CB$1048576,MATCH($A468,'Hoja de Trabajo para listado'!$BC$155:$BC$1048576,0),MATCH((CUADRO!H$4&amp;$E468),'Hoja de Trabajo para listado'!$BC$151:$CB$151,0)),0)+IFERROR(INDEX('Hoja de Trabajo para listado'!$DE$153:$DG$274,MATCH($A468,'Hoja de Trabajo para listado'!$DE$153:$DE$1048576,0),MATCH((CUADRO!H$4&amp;$E468),'Hoja de Trabajo para listado'!$DE$151:$DG$151,0)),0)+IFERROR(INDEX('Hoja de Trabajo para listado'!$CD$155:$DC$1048576,MATCH($A468,'Hoja de Trabajo para listado'!$CD$155:$CD$1048576,0),MATCH((CUADRO!H$4&amp;$E468),'Hoja de Trabajo para listado'!$CD$151:$DC$151,0)),0)</f>
        <v>0</v>
      </c>
      <c r="I468" s="241">
        <f ca="1">+IFERROR(INDEX('Hoja de Trabajo para listado'!$A$155:$Z$1048576,MATCH($A468,'Hoja de Trabajo para listado'!$A$155:$A$1048576,0),MATCH((CUADRO!I$4&amp;$E468),'Hoja de Trabajo para listado'!$A$151:$Z$151,0)),0)+IFERROR(INDEX('Hoja de Trabajo para listado'!$AB$155:$BA$1048576,MATCH($A468,'Hoja de Trabajo para listado'!$AB$155:$AB$1048576,0),MATCH((CUADRO!I$4&amp;$E468),'Hoja de Trabajo para listado'!$AB$151:$BA$151,0)),0)+IFERROR(INDEX('Hoja de Trabajo para listado'!$BC$155:$CB$1048576,MATCH($A468,'Hoja de Trabajo para listado'!$BC$155:$BC$1048576,0),MATCH((CUADRO!I$4&amp;$E468),'Hoja de Trabajo para listado'!$BC$151:$CB$151,0)),0)+IFERROR(INDEX('Hoja de Trabajo para listado'!$DE$153:$DG$274,MATCH($A468,'Hoja de Trabajo para listado'!$DE$153:$DE$1048576,0),MATCH((CUADRO!I$4&amp;$E468),'Hoja de Trabajo para listado'!$DE$151:$DG$151,0)),0)+IFERROR(INDEX('Hoja de Trabajo para listado'!$CD$155:$DC$1048576,MATCH($A468,'Hoja de Trabajo para listado'!$CD$155:$CD$1048576,0),MATCH((CUADRO!I$4&amp;$E468),'Hoja de Trabajo para listado'!$CD$151:$DC$151,0)),0)</f>
        <v>0</v>
      </c>
      <c r="J468" s="241">
        <f ca="1">+IFERROR(INDEX('Hoja de Trabajo para listado'!$A$155:$Z$1048576,MATCH($A468,'Hoja de Trabajo para listado'!$A$155:$A$1048576,0),MATCH((CUADRO!J$4&amp;$E468),'Hoja de Trabajo para listado'!$A$151:$Z$151,0)),0)+IFERROR(INDEX('Hoja de Trabajo para listado'!$AB$155:$BA$1048576,MATCH($A468,'Hoja de Trabajo para listado'!$AB$155:$AB$1048576,0),MATCH((CUADRO!J$4&amp;$E468),'Hoja de Trabajo para listado'!$AB$151:$BA$151,0)),0)+IFERROR(INDEX('Hoja de Trabajo para listado'!$BC$155:$CB$1048576,MATCH($A468,'Hoja de Trabajo para listado'!$BC$155:$BC$1048576,0),MATCH((CUADRO!J$4&amp;$E468),'Hoja de Trabajo para listado'!$BC$151:$CB$151,0)),0)+IFERROR(INDEX('Hoja de Trabajo para listado'!$DE$153:$DG$274,MATCH($A468,'Hoja de Trabajo para listado'!$DE$153:$DE$1048576,0),MATCH((CUADRO!J$4&amp;$E468),'Hoja de Trabajo para listado'!$DE$151:$DG$151,0)),0)+IFERROR(INDEX('Hoja de Trabajo para listado'!$CD$155:$DC$1048576,MATCH($A468,'Hoja de Trabajo para listado'!$CD$155:$CD$1048576,0),MATCH((CUADRO!J$4&amp;$E468),'Hoja de Trabajo para listado'!$CD$151:$DC$151,0)),0)</f>
        <v>0</v>
      </c>
      <c r="K468" s="241">
        <f ca="1">+IFERROR(INDEX('Hoja de Trabajo para listado'!$A$155:$Z$1048576,MATCH($A468,'Hoja de Trabajo para listado'!$A$155:$A$1048576,0),MATCH((CUADRO!K$4&amp;$E468),'Hoja de Trabajo para listado'!$A$151:$Z$151,0)),0)+IFERROR(INDEX('Hoja de Trabajo para listado'!$AB$155:$BA$1048576,MATCH($A468,'Hoja de Trabajo para listado'!$AB$155:$AB$1048576,0),MATCH((CUADRO!K$4&amp;$E468),'Hoja de Trabajo para listado'!$AB$151:$BA$151,0)),0)+IFERROR(INDEX('Hoja de Trabajo para listado'!$BC$155:$CB$1048576,MATCH($A468,'Hoja de Trabajo para listado'!$BC$155:$BC$1048576,0),MATCH((CUADRO!K$4&amp;$E468),'Hoja de Trabajo para listado'!$BC$151:$CB$151,0)),0)+IFERROR(INDEX('Hoja de Trabajo para listado'!$DE$153:$DG$274,MATCH($A468,'Hoja de Trabajo para listado'!$DE$153:$DE$1048576,0),MATCH((CUADRO!K$4&amp;$E468),'Hoja de Trabajo para listado'!$DE$151:$DG$151,0)),0)+IFERROR(INDEX('Hoja de Trabajo para listado'!$CD$155:$DC$1048576,MATCH($A468,'Hoja de Trabajo para listado'!$CD$155:$CD$1048576,0),MATCH((CUADRO!K$4&amp;$E468),'Hoja de Trabajo para listado'!$CD$151:$DC$151,0)),0)</f>
        <v>0</v>
      </c>
      <c r="L468" s="241">
        <f ca="1">+IFERROR(INDEX('Hoja de Trabajo para listado'!$A$155:$Z$1048576,MATCH($A468,'Hoja de Trabajo para listado'!$A$155:$A$1048576,0),MATCH((CUADRO!L$4&amp;$E468),'Hoja de Trabajo para listado'!$A$151:$Z$151,0)),0)+IFERROR(INDEX('Hoja de Trabajo para listado'!$AB$155:$BA$1048576,MATCH($A468,'Hoja de Trabajo para listado'!$AB$155:$AB$1048576,0),MATCH((CUADRO!L$4&amp;$E468),'Hoja de Trabajo para listado'!$AB$151:$BA$151,0)),0)+IFERROR(INDEX('Hoja de Trabajo para listado'!$BC$155:$CB$1048576,MATCH($A468,'Hoja de Trabajo para listado'!$BC$155:$BC$1048576,0),MATCH((CUADRO!L$4&amp;$E468),'Hoja de Trabajo para listado'!$BC$151:$CB$151,0)),0)+IFERROR(INDEX('Hoja de Trabajo para listado'!$DE$153:$DG$274,MATCH($A468,'Hoja de Trabajo para listado'!$DE$153:$DE$1048576,0),MATCH((CUADRO!L$4&amp;$E468),'Hoja de Trabajo para listado'!$DE$151:$DG$151,0)),0)+IFERROR(INDEX('Hoja de Trabajo para listado'!$CD$155:$DC$1048576,MATCH($A468,'Hoja de Trabajo para listado'!$CD$155:$CD$1048576,0),MATCH((CUADRO!L$4&amp;$E468),'Hoja de Trabajo para listado'!$CD$151:$DC$151,0)),0)</f>
        <v>0</v>
      </c>
      <c r="M468" s="241">
        <f ca="1">+IFERROR(INDEX('Hoja de Trabajo para listado'!$A$155:$Z$1048576,MATCH($A468,'Hoja de Trabajo para listado'!$A$155:$A$1048576,0),MATCH((CUADRO!M$4&amp;$E468),'Hoja de Trabajo para listado'!$A$151:$Z$151,0)),0)+IFERROR(INDEX('Hoja de Trabajo para listado'!$AB$155:$BA$1048576,MATCH($A468,'Hoja de Trabajo para listado'!$AB$155:$AB$1048576,0),MATCH((CUADRO!M$4&amp;$E468),'Hoja de Trabajo para listado'!$AB$151:$BA$151,0)),0)+IFERROR(INDEX('Hoja de Trabajo para listado'!$BC$155:$CB$1048576,MATCH($A468,'Hoja de Trabajo para listado'!$BC$155:$BC$1048576,0),MATCH((CUADRO!M$4&amp;$E468),'Hoja de Trabajo para listado'!$BC$151:$CB$151,0)),0)+IFERROR(INDEX('Hoja de Trabajo para listado'!$DE$153:$DG$274,MATCH($A468,'Hoja de Trabajo para listado'!$DE$153:$DE$1048576,0),MATCH((CUADRO!M$4&amp;$E468),'Hoja de Trabajo para listado'!$DE$151:$DG$151,0)),0)+IFERROR(INDEX('Hoja de Trabajo para listado'!$CD$155:$DC$1048576,MATCH($A468,'Hoja de Trabajo para listado'!$CD$155:$CD$1048576,0),MATCH((CUADRO!M$4&amp;$E468),'Hoja de Trabajo para listado'!$CD$151:$DC$151,0)),0)</f>
        <v>0</v>
      </c>
      <c r="N468" s="241">
        <f ca="1">+IFERROR(INDEX('Hoja de Trabajo para listado'!$A$155:$Z$1048576,MATCH($A468,'Hoja de Trabajo para listado'!$A$155:$A$1048576,0),MATCH((CUADRO!N$4&amp;$E468),'Hoja de Trabajo para listado'!$A$151:$Z$151,0)),0)+IFERROR(INDEX('Hoja de Trabajo para listado'!$AB$155:$BA$1048576,MATCH($A468,'Hoja de Trabajo para listado'!$AB$155:$AB$1048576,0),MATCH((CUADRO!N$4&amp;$E468),'Hoja de Trabajo para listado'!$AB$151:$BA$151,0)),0)+IFERROR(INDEX('Hoja de Trabajo para listado'!$BC$155:$CB$1048576,MATCH($A468,'Hoja de Trabajo para listado'!$BC$155:$BC$1048576,0),MATCH((CUADRO!N$4&amp;$E468),'Hoja de Trabajo para listado'!$BC$151:$CB$151,0)),0)+IFERROR(INDEX('Hoja de Trabajo para listado'!$DE$153:$DG$274,MATCH($A468,'Hoja de Trabajo para listado'!$DE$153:$DE$1048576,0),MATCH((CUADRO!N$4&amp;$E468),'Hoja de Trabajo para listado'!$DE$151:$DG$151,0)),0)+IFERROR(INDEX('Hoja de Trabajo para listado'!$CD$155:$DC$1048576,MATCH($A468,'Hoja de Trabajo para listado'!$CD$155:$CD$1048576,0),MATCH((CUADRO!N$4&amp;$E468),'Hoja de Trabajo para listado'!$CD$151:$DC$151,0)),0)</f>
        <v>0</v>
      </c>
      <c r="O468" s="241">
        <f ca="1">+IFERROR(INDEX('Hoja de Trabajo para listado'!$A$155:$Z$1048576,MATCH($A468,'Hoja de Trabajo para listado'!$A$155:$A$1048576,0),MATCH((CUADRO!O$4&amp;$E468),'Hoja de Trabajo para listado'!$A$151:$Z$151,0)),0)+IFERROR(INDEX('Hoja de Trabajo para listado'!$AB$155:$BA$1048576,MATCH($A468,'Hoja de Trabajo para listado'!$AB$155:$AB$1048576,0),MATCH((CUADRO!O$4&amp;$E468),'Hoja de Trabajo para listado'!$AB$151:$BA$151,0)),0)+IFERROR(INDEX('Hoja de Trabajo para listado'!$BC$155:$CB$1048576,MATCH($A468,'Hoja de Trabajo para listado'!$BC$155:$BC$1048576,0),MATCH((CUADRO!O$4&amp;$E468),'Hoja de Trabajo para listado'!$BC$151:$CB$151,0)),0)+IFERROR(INDEX('Hoja de Trabajo para listado'!$DE$153:$DG$274,MATCH($A468,'Hoja de Trabajo para listado'!$DE$153:$DE$1048576,0),MATCH((CUADRO!O$4&amp;$E468),'Hoja de Trabajo para listado'!$DE$151:$DG$151,0)),0)+IFERROR(INDEX('Hoja de Trabajo para listado'!$CD$155:$DC$1048576,MATCH($A468,'Hoja de Trabajo para listado'!$CD$155:$CD$1048576,0),MATCH((CUADRO!O$4&amp;$E468),'Hoja de Trabajo para listado'!$CD$151:$DC$151,0)),0)</f>
        <v>0</v>
      </c>
      <c r="P468" s="241">
        <f ca="1">+IFERROR(INDEX('Hoja de Trabajo para listado'!$A$155:$Z$1048576,MATCH($A468,'Hoja de Trabajo para listado'!$A$155:$A$1048576,0),MATCH((CUADRO!P$4&amp;$E468),'Hoja de Trabajo para listado'!$A$151:$Z$151,0)),0)+IFERROR(INDEX('Hoja de Trabajo para listado'!$AB$155:$BA$1048576,MATCH($A468,'Hoja de Trabajo para listado'!$AB$155:$AB$1048576,0),MATCH((CUADRO!P$4&amp;$E468),'Hoja de Trabajo para listado'!$AB$151:$BA$151,0)),0)+IFERROR(INDEX('Hoja de Trabajo para listado'!$BC$155:$CB$1048576,MATCH($A468,'Hoja de Trabajo para listado'!$BC$155:$BC$1048576,0),MATCH((CUADRO!P$4&amp;$E468),'Hoja de Trabajo para listado'!$BC$151:$CB$151,0)),0)+IFERROR(INDEX('Hoja de Trabajo para listado'!$DE$153:$DG$274,MATCH($A468,'Hoja de Trabajo para listado'!$DE$153:$DE$1048576,0),MATCH((CUADRO!P$4&amp;$E468),'Hoja de Trabajo para listado'!$DE$151:$DG$151,0)),0)+IFERROR(INDEX('Hoja de Trabajo para listado'!$CD$155:$DC$1048576,MATCH($A468,'Hoja de Trabajo para listado'!$CD$155:$CD$1048576,0),MATCH((CUADRO!P$4&amp;$E468),'Hoja de Trabajo para listado'!$CD$151:$DC$151,0)),0)</f>
        <v>0</v>
      </c>
      <c r="Q468" s="241">
        <f ca="1">+IFERROR(INDEX('Hoja de Trabajo para listado'!$A$155:$Z$1048576,MATCH($A468,'Hoja de Trabajo para listado'!$A$155:$A$1048576,0),MATCH((CUADRO!Q$4&amp;$E468),'Hoja de Trabajo para listado'!$A$151:$Z$151,0)),0)+IFERROR(INDEX('Hoja de Trabajo para listado'!$AB$155:$BA$1048576,MATCH($A468,'Hoja de Trabajo para listado'!$AB$155:$AB$1048576,0),MATCH((CUADRO!Q$4&amp;$E468),'Hoja de Trabajo para listado'!$AB$151:$BA$151,0)),0)+IFERROR(INDEX('Hoja de Trabajo para listado'!$BC$155:$CB$1048576,MATCH($A468,'Hoja de Trabajo para listado'!$BC$155:$BC$1048576,0),MATCH((CUADRO!Q$4&amp;$E468),'Hoja de Trabajo para listado'!$BC$151:$CB$151,0)),0)+IFERROR(INDEX('Hoja de Trabajo para listado'!$DE$153:$DG$274,MATCH($A468,'Hoja de Trabajo para listado'!$DE$153:$DE$1048576,0),MATCH((CUADRO!Q$4&amp;$E468),'Hoja de Trabajo para listado'!$DE$151:$DG$151,0)),0)+IFERROR(INDEX('Hoja de Trabajo para listado'!$CD$155:$DC$1048576,MATCH($A468,'Hoja de Trabajo para listado'!$CD$155:$CD$1048576,0),MATCH((CUADRO!Q$4&amp;$E468),'Hoja de Trabajo para listado'!$CD$151:$DC$151,0)),0)</f>
        <v>0</v>
      </c>
      <c r="R468" s="241">
        <f t="shared" ca="1" si="21"/>
        <v>0</v>
      </c>
      <c r="S468" s="247">
        <f ca="1">+R467+R468</f>
        <v>0</v>
      </c>
      <c r="T468" s="241">
        <f ca="1">+S468</f>
        <v>0</v>
      </c>
      <c r="U468" s="240">
        <f t="shared" si="22"/>
        <v>2</v>
      </c>
      <c r="V468" s="327" t="str">
        <f>+VLOOKUP(A468,bd_lista!$A$3:$E$592,5,FALSE)</f>
        <v>Gobiernos Autonomos Municipales</v>
      </c>
      <c r="W468" s="398"/>
      <c r="X468" s="240">
        <f>+VLOOKUP(A468,[4]Sheet1!$A$13:$D$744,4,FALSE)</f>
        <v>0</v>
      </c>
      <c r="Y468" s="240" t="e">
        <f>+VLOOKUP(X468,bd_lista!$A$3:$C$592,3,FALSE)</f>
        <v>#N/A</v>
      </c>
      <c r="Z468" s="288"/>
      <c r="AA468" s="289"/>
    </row>
    <row r="469" spans="1:27" customFormat="1" ht="15" hidden="1" customHeight="1">
      <c r="A469" s="32">
        <v>1115</v>
      </c>
      <c r="B469" s="393">
        <f>+A469</f>
        <v>1115</v>
      </c>
      <c r="C469" s="245" t="str">
        <f>+VLOOKUP(A469,bd_lista!$A$3:$C$592,3,FALSE)</f>
        <v>Gobierno Autónomo Municipal de Monteagudo</v>
      </c>
      <c r="D469" s="395" t="str">
        <f>+C469</f>
        <v>Gobierno Autónomo Municipal de Monteagudo</v>
      </c>
      <c r="E469" s="240" t="s">
        <v>1303</v>
      </c>
      <c r="F469" s="241">
        <f ca="1">+IFERROR(INDEX('Hoja de Trabajo para listado'!$A$155:$Z$1048576,MATCH($A469,'Hoja de Trabajo para listado'!$A$155:$A$1048576,0),MATCH((CUADRO!F$4&amp;$E469),'Hoja de Trabajo para listado'!$A$151:$Z$151,0)),0)+IFERROR(INDEX('Hoja de Trabajo para listado'!$AB$155:$BA$1048576,MATCH($A469,'Hoja de Trabajo para listado'!$AB$155:$AB$1048576,0),MATCH((CUADRO!F$4&amp;$E469),'Hoja de Trabajo para listado'!$AB$151:$BA$151,0)),0)+IFERROR(INDEX('Hoja de Trabajo para listado'!$BC$155:$CB$1048576,MATCH($A469,'Hoja de Trabajo para listado'!$BC$155:$BC$1048576,0),MATCH((CUADRO!F$4&amp;$E469),'Hoja de Trabajo para listado'!$BC$151:$CB$151,0)),0)+IFERROR(INDEX('Hoja de Trabajo para listado'!$DE$153:$DG$274,MATCH($A469,'Hoja de Trabajo para listado'!$DE$153:$DE$1048576,0),MATCH((CUADRO!F$4&amp;$E469),'Hoja de Trabajo para listado'!$DE$151:$DG$151,0)),0)+IFERROR(INDEX('Hoja de Trabajo para listado'!$CD$155:$DC$1048576,MATCH($A469,'Hoja de Trabajo para listado'!$CD$155:$CD$1048576,0),MATCH((CUADRO!F$4&amp;$E469),'Hoja de Trabajo para listado'!$CD$151:$DC$151,0)),0)</f>
        <v>0</v>
      </c>
      <c r="G469" s="241">
        <f ca="1">+IFERROR(INDEX('Hoja de Trabajo para listado'!$A$155:$Z$1048576,MATCH($A469,'Hoja de Trabajo para listado'!$A$155:$A$1048576,0),MATCH((CUADRO!G$4&amp;$E469),'Hoja de Trabajo para listado'!$A$151:$Z$151,0)),0)+IFERROR(INDEX('Hoja de Trabajo para listado'!$AB$155:$BA$1048576,MATCH($A469,'Hoja de Trabajo para listado'!$AB$155:$AB$1048576,0),MATCH((CUADRO!G$4&amp;$E469),'Hoja de Trabajo para listado'!$AB$151:$BA$151,0)),0)+IFERROR(INDEX('Hoja de Trabajo para listado'!$BC$155:$CB$1048576,MATCH($A469,'Hoja de Trabajo para listado'!$BC$155:$BC$1048576,0),MATCH((CUADRO!G$4&amp;$E469),'Hoja de Trabajo para listado'!$BC$151:$CB$151,0)),0)+IFERROR(INDEX('Hoja de Trabajo para listado'!$DE$153:$DG$274,MATCH($A469,'Hoja de Trabajo para listado'!$DE$153:$DE$1048576,0),MATCH((CUADRO!G$4&amp;$E469),'Hoja de Trabajo para listado'!$DE$151:$DG$151,0)),0)+IFERROR(INDEX('Hoja de Trabajo para listado'!$CD$155:$DC$1048576,MATCH($A469,'Hoja de Trabajo para listado'!$CD$155:$CD$1048576,0),MATCH((CUADRO!G$4&amp;$E469),'Hoja de Trabajo para listado'!$CD$151:$DC$151,0)),0)</f>
        <v>0</v>
      </c>
      <c r="H469" s="241">
        <f ca="1">+IFERROR(INDEX('Hoja de Trabajo para listado'!$A$155:$Z$1048576,MATCH($A469,'Hoja de Trabajo para listado'!$A$155:$A$1048576,0),MATCH((CUADRO!H$4&amp;$E469),'Hoja de Trabajo para listado'!$A$151:$Z$151,0)),0)+IFERROR(INDEX('Hoja de Trabajo para listado'!$AB$155:$BA$1048576,MATCH($A469,'Hoja de Trabajo para listado'!$AB$155:$AB$1048576,0),MATCH((CUADRO!H$4&amp;$E469),'Hoja de Trabajo para listado'!$AB$151:$BA$151,0)),0)+IFERROR(INDEX('Hoja de Trabajo para listado'!$BC$155:$CB$1048576,MATCH($A469,'Hoja de Trabajo para listado'!$BC$155:$BC$1048576,0),MATCH((CUADRO!H$4&amp;$E469),'Hoja de Trabajo para listado'!$BC$151:$CB$151,0)),0)+IFERROR(INDEX('Hoja de Trabajo para listado'!$DE$153:$DG$274,MATCH($A469,'Hoja de Trabajo para listado'!$DE$153:$DE$1048576,0),MATCH((CUADRO!H$4&amp;$E469),'Hoja de Trabajo para listado'!$DE$151:$DG$151,0)),0)+IFERROR(INDEX('Hoja de Trabajo para listado'!$CD$155:$DC$1048576,MATCH($A469,'Hoja de Trabajo para listado'!$CD$155:$CD$1048576,0),MATCH((CUADRO!H$4&amp;$E469),'Hoja de Trabajo para listado'!$CD$151:$DC$151,0)),0)</f>
        <v>0</v>
      </c>
      <c r="I469" s="241">
        <f ca="1">+IFERROR(INDEX('Hoja de Trabajo para listado'!$A$155:$Z$1048576,MATCH($A469,'Hoja de Trabajo para listado'!$A$155:$A$1048576,0),MATCH((CUADRO!I$4&amp;$E469),'Hoja de Trabajo para listado'!$A$151:$Z$151,0)),0)+IFERROR(INDEX('Hoja de Trabajo para listado'!$AB$155:$BA$1048576,MATCH($A469,'Hoja de Trabajo para listado'!$AB$155:$AB$1048576,0),MATCH((CUADRO!I$4&amp;$E469),'Hoja de Trabajo para listado'!$AB$151:$BA$151,0)),0)+IFERROR(INDEX('Hoja de Trabajo para listado'!$BC$155:$CB$1048576,MATCH($A469,'Hoja de Trabajo para listado'!$BC$155:$BC$1048576,0),MATCH((CUADRO!I$4&amp;$E469),'Hoja de Trabajo para listado'!$BC$151:$CB$151,0)),0)+IFERROR(INDEX('Hoja de Trabajo para listado'!$DE$153:$DG$274,MATCH($A469,'Hoja de Trabajo para listado'!$DE$153:$DE$1048576,0),MATCH((CUADRO!I$4&amp;$E469),'Hoja de Trabajo para listado'!$DE$151:$DG$151,0)),0)+IFERROR(INDEX('Hoja de Trabajo para listado'!$CD$155:$DC$1048576,MATCH($A469,'Hoja de Trabajo para listado'!$CD$155:$CD$1048576,0),MATCH((CUADRO!I$4&amp;$E469),'Hoja de Trabajo para listado'!$CD$151:$DC$151,0)),0)</f>
        <v>0</v>
      </c>
      <c r="J469" s="241">
        <f ca="1">+IFERROR(INDEX('Hoja de Trabajo para listado'!$A$155:$Z$1048576,MATCH($A469,'Hoja de Trabajo para listado'!$A$155:$A$1048576,0),MATCH((CUADRO!J$4&amp;$E469),'Hoja de Trabajo para listado'!$A$151:$Z$151,0)),0)+IFERROR(INDEX('Hoja de Trabajo para listado'!$AB$155:$BA$1048576,MATCH($A469,'Hoja de Trabajo para listado'!$AB$155:$AB$1048576,0),MATCH((CUADRO!J$4&amp;$E469),'Hoja de Trabajo para listado'!$AB$151:$BA$151,0)),0)+IFERROR(INDEX('Hoja de Trabajo para listado'!$BC$155:$CB$1048576,MATCH($A469,'Hoja de Trabajo para listado'!$BC$155:$BC$1048576,0),MATCH((CUADRO!J$4&amp;$E469),'Hoja de Trabajo para listado'!$BC$151:$CB$151,0)),0)+IFERROR(INDEX('Hoja de Trabajo para listado'!$DE$153:$DG$274,MATCH($A469,'Hoja de Trabajo para listado'!$DE$153:$DE$1048576,0),MATCH((CUADRO!J$4&amp;$E469),'Hoja de Trabajo para listado'!$DE$151:$DG$151,0)),0)+IFERROR(INDEX('Hoja de Trabajo para listado'!$CD$155:$DC$1048576,MATCH($A469,'Hoja de Trabajo para listado'!$CD$155:$CD$1048576,0),MATCH((CUADRO!J$4&amp;$E469),'Hoja de Trabajo para listado'!$CD$151:$DC$151,0)),0)</f>
        <v>0</v>
      </c>
      <c r="K469" s="241">
        <f ca="1">+IFERROR(INDEX('Hoja de Trabajo para listado'!$A$155:$Z$1048576,MATCH($A469,'Hoja de Trabajo para listado'!$A$155:$A$1048576,0),MATCH((CUADRO!K$4&amp;$E469),'Hoja de Trabajo para listado'!$A$151:$Z$151,0)),0)+IFERROR(INDEX('Hoja de Trabajo para listado'!$AB$155:$BA$1048576,MATCH($A469,'Hoja de Trabajo para listado'!$AB$155:$AB$1048576,0),MATCH((CUADRO!K$4&amp;$E469),'Hoja de Trabajo para listado'!$AB$151:$BA$151,0)),0)+IFERROR(INDEX('Hoja de Trabajo para listado'!$BC$155:$CB$1048576,MATCH($A469,'Hoja de Trabajo para listado'!$BC$155:$BC$1048576,0),MATCH((CUADRO!K$4&amp;$E469),'Hoja de Trabajo para listado'!$BC$151:$CB$151,0)),0)+IFERROR(INDEX('Hoja de Trabajo para listado'!$DE$153:$DG$274,MATCH($A469,'Hoja de Trabajo para listado'!$DE$153:$DE$1048576,0),MATCH((CUADRO!K$4&amp;$E469),'Hoja de Trabajo para listado'!$DE$151:$DG$151,0)),0)+IFERROR(INDEX('Hoja de Trabajo para listado'!$CD$155:$DC$1048576,MATCH($A469,'Hoja de Trabajo para listado'!$CD$155:$CD$1048576,0),MATCH((CUADRO!K$4&amp;$E469),'Hoja de Trabajo para listado'!$CD$151:$DC$151,0)),0)</f>
        <v>0</v>
      </c>
      <c r="L469" s="241">
        <f ca="1">+IFERROR(INDEX('Hoja de Trabajo para listado'!$A$155:$Z$1048576,MATCH($A469,'Hoja de Trabajo para listado'!$A$155:$A$1048576,0),MATCH((CUADRO!L$4&amp;$E469),'Hoja de Trabajo para listado'!$A$151:$Z$151,0)),0)+IFERROR(INDEX('Hoja de Trabajo para listado'!$AB$155:$BA$1048576,MATCH($A469,'Hoja de Trabajo para listado'!$AB$155:$AB$1048576,0),MATCH((CUADRO!L$4&amp;$E469),'Hoja de Trabajo para listado'!$AB$151:$BA$151,0)),0)+IFERROR(INDEX('Hoja de Trabajo para listado'!$BC$155:$CB$1048576,MATCH($A469,'Hoja de Trabajo para listado'!$BC$155:$BC$1048576,0),MATCH((CUADRO!L$4&amp;$E469),'Hoja de Trabajo para listado'!$BC$151:$CB$151,0)),0)+IFERROR(INDEX('Hoja de Trabajo para listado'!$DE$153:$DG$274,MATCH($A469,'Hoja de Trabajo para listado'!$DE$153:$DE$1048576,0),MATCH((CUADRO!L$4&amp;$E469),'Hoja de Trabajo para listado'!$DE$151:$DG$151,0)),0)+IFERROR(INDEX('Hoja de Trabajo para listado'!$CD$155:$DC$1048576,MATCH($A469,'Hoja de Trabajo para listado'!$CD$155:$CD$1048576,0),MATCH((CUADRO!L$4&amp;$E469),'Hoja de Trabajo para listado'!$CD$151:$DC$151,0)),0)</f>
        <v>0</v>
      </c>
      <c r="M469" s="241">
        <f ca="1">+IFERROR(INDEX('Hoja de Trabajo para listado'!$A$155:$Z$1048576,MATCH($A469,'Hoja de Trabajo para listado'!$A$155:$A$1048576,0),MATCH((CUADRO!M$4&amp;$E469),'Hoja de Trabajo para listado'!$A$151:$Z$151,0)),0)+IFERROR(INDEX('Hoja de Trabajo para listado'!$AB$155:$BA$1048576,MATCH($A469,'Hoja de Trabajo para listado'!$AB$155:$AB$1048576,0),MATCH((CUADRO!M$4&amp;$E469),'Hoja de Trabajo para listado'!$AB$151:$BA$151,0)),0)+IFERROR(INDEX('Hoja de Trabajo para listado'!$BC$155:$CB$1048576,MATCH($A469,'Hoja de Trabajo para listado'!$BC$155:$BC$1048576,0),MATCH((CUADRO!M$4&amp;$E469),'Hoja de Trabajo para listado'!$BC$151:$CB$151,0)),0)+IFERROR(INDEX('Hoja de Trabajo para listado'!$DE$153:$DG$274,MATCH($A469,'Hoja de Trabajo para listado'!$DE$153:$DE$1048576,0),MATCH((CUADRO!M$4&amp;$E469),'Hoja de Trabajo para listado'!$DE$151:$DG$151,0)),0)+IFERROR(INDEX('Hoja de Trabajo para listado'!$CD$155:$DC$1048576,MATCH($A469,'Hoja de Trabajo para listado'!$CD$155:$CD$1048576,0),MATCH((CUADRO!M$4&amp;$E469),'Hoja de Trabajo para listado'!$CD$151:$DC$151,0)),0)</f>
        <v>0</v>
      </c>
      <c r="N469" s="241">
        <f ca="1">+IFERROR(INDEX('Hoja de Trabajo para listado'!$A$155:$Z$1048576,MATCH($A469,'Hoja de Trabajo para listado'!$A$155:$A$1048576,0),MATCH((CUADRO!N$4&amp;$E469),'Hoja de Trabajo para listado'!$A$151:$Z$151,0)),0)+IFERROR(INDEX('Hoja de Trabajo para listado'!$AB$155:$BA$1048576,MATCH($A469,'Hoja de Trabajo para listado'!$AB$155:$AB$1048576,0),MATCH((CUADRO!N$4&amp;$E469),'Hoja de Trabajo para listado'!$AB$151:$BA$151,0)),0)+IFERROR(INDEX('Hoja de Trabajo para listado'!$BC$155:$CB$1048576,MATCH($A469,'Hoja de Trabajo para listado'!$BC$155:$BC$1048576,0),MATCH((CUADRO!N$4&amp;$E469),'Hoja de Trabajo para listado'!$BC$151:$CB$151,0)),0)+IFERROR(INDEX('Hoja de Trabajo para listado'!$DE$153:$DG$274,MATCH($A469,'Hoja de Trabajo para listado'!$DE$153:$DE$1048576,0),MATCH((CUADRO!N$4&amp;$E469),'Hoja de Trabajo para listado'!$DE$151:$DG$151,0)),0)+IFERROR(INDEX('Hoja de Trabajo para listado'!$CD$155:$DC$1048576,MATCH($A469,'Hoja de Trabajo para listado'!$CD$155:$CD$1048576,0),MATCH((CUADRO!N$4&amp;$E469),'Hoja de Trabajo para listado'!$CD$151:$DC$151,0)),0)</f>
        <v>0</v>
      </c>
      <c r="O469" s="241">
        <f ca="1">+IFERROR(INDEX('Hoja de Trabajo para listado'!$A$155:$Z$1048576,MATCH($A469,'Hoja de Trabajo para listado'!$A$155:$A$1048576,0),MATCH((CUADRO!O$4&amp;$E469),'Hoja de Trabajo para listado'!$A$151:$Z$151,0)),0)+IFERROR(INDEX('Hoja de Trabajo para listado'!$AB$155:$BA$1048576,MATCH($A469,'Hoja de Trabajo para listado'!$AB$155:$AB$1048576,0),MATCH((CUADRO!O$4&amp;$E469),'Hoja de Trabajo para listado'!$AB$151:$BA$151,0)),0)+IFERROR(INDEX('Hoja de Trabajo para listado'!$BC$155:$CB$1048576,MATCH($A469,'Hoja de Trabajo para listado'!$BC$155:$BC$1048576,0),MATCH((CUADRO!O$4&amp;$E469),'Hoja de Trabajo para listado'!$BC$151:$CB$151,0)),0)+IFERROR(INDEX('Hoja de Trabajo para listado'!$DE$153:$DG$274,MATCH($A469,'Hoja de Trabajo para listado'!$DE$153:$DE$1048576,0),MATCH((CUADRO!O$4&amp;$E469),'Hoja de Trabajo para listado'!$DE$151:$DG$151,0)),0)+IFERROR(INDEX('Hoja de Trabajo para listado'!$CD$155:$DC$1048576,MATCH($A469,'Hoja de Trabajo para listado'!$CD$155:$CD$1048576,0),MATCH((CUADRO!O$4&amp;$E469),'Hoja de Trabajo para listado'!$CD$151:$DC$151,0)),0)</f>
        <v>0</v>
      </c>
      <c r="P469" s="241">
        <f ca="1">+IFERROR(INDEX('Hoja de Trabajo para listado'!$A$155:$Z$1048576,MATCH($A469,'Hoja de Trabajo para listado'!$A$155:$A$1048576,0),MATCH((CUADRO!P$4&amp;$E469),'Hoja de Trabajo para listado'!$A$151:$Z$151,0)),0)+IFERROR(INDEX('Hoja de Trabajo para listado'!$AB$155:$BA$1048576,MATCH($A469,'Hoja de Trabajo para listado'!$AB$155:$AB$1048576,0),MATCH((CUADRO!P$4&amp;$E469),'Hoja de Trabajo para listado'!$AB$151:$BA$151,0)),0)+IFERROR(INDEX('Hoja de Trabajo para listado'!$BC$155:$CB$1048576,MATCH($A469,'Hoja de Trabajo para listado'!$BC$155:$BC$1048576,0),MATCH((CUADRO!P$4&amp;$E469),'Hoja de Trabajo para listado'!$BC$151:$CB$151,0)),0)+IFERROR(INDEX('Hoja de Trabajo para listado'!$DE$153:$DG$274,MATCH($A469,'Hoja de Trabajo para listado'!$DE$153:$DE$1048576,0),MATCH((CUADRO!P$4&amp;$E469),'Hoja de Trabajo para listado'!$DE$151:$DG$151,0)),0)+IFERROR(INDEX('Hoja de Trabajo para listado'!$CD$155:$DC$1048576,MATCH($A469,'Hoja de Trabajo para listado'!$CD$155:$CD$1048576,0),MATCH((CUADRO!P$4&amp;$E469),'Hoja de Trabajo para listado'!$CD$151:$DC$151,0)),0)</f>
        <v>0</v>
      </c>
      <c r="Q469" s="241">
        <f ca="1">+IFERROR(INDEX('Hoja de Trabajo para listado'!$A$155:$Z$1048576,MATCH($A469,'Hoja de Trabajo para listado'!$A$155:$A$1048576,0),MATCH((CUADRO!Q$4&amp;$E469),'Hoja de Trabajo para listado'!$A$151:$Z$151,0)),0)+IFERROR(INDEX('Hoja de Trabajo para listado'!$AB$155:$BA$1048576,MATCH($A469,'Hoja de Trabajo para listado'!$AB$155:$AB$1048576,0),MATCH((CUADRO!Q$4&amp;$E469),'Hoja de Trabajo para listado'!$AB$151:$BA$151,0)),0)+IFERROR(INDEX('Hoja de Trabajo para listado'!$BC$155:$CB$1048576,MATCH($A469,'Hoja de Trabajo para listado'!$BC$155:$BC$1048576,0),MATCH((CUADRO!Q$4&amp;$E469),'Hoja de Trabajo para listado'!$BC$151:$CB$151,0)),0)+IFERROR(INDEX('Hoja de Trabajo para listado'!$DE$153:$DG$274,MATCH($A469,'Hoja de Trabajo para listado'!$DE$153:$DE$1048576,0),MATCH((CUADRO!Q$4&amp;$E469),'Hoja de Trabajo para listado'!$DE$151:$DG$151,0)),0)+IFERROR(INDEX('Hoja de Trabajo para listado'!$CD$155:$DC$1048576,MATCH($A469,'Hoja de Trabajo para listado'!$CD$155:$CD$1048576,0),MATCH((CUADRO!Q$4&amp;$E469),'Hoja de Trabajo para listado'!$CD$151:$DC$151,0)),0)</f>
        <v>0</v>
      </c>
      <c r="R469" s="241">
        <f t="shared" ca="1" si="21"/>
        <v>0</v>
      </c>
      <c r="S469" s="247"/>
      <c r="T469" s="241">
        <f ca="1">+T470</f>
        <v>0</v>
      </c>
      <c r="U469" s="240">
        <f t="shared" si="22"/>
        <v>1</v>
      </c>
      <c r="V469" s="327" t="str">
        <f>+VLOOKUP(A469,bd_lista!$A$3:$E$592,5,FALSE)</f>
        <v>Gobiernos Autonomos Municipales</v>
      </c>
      <c r="W469" s="397" t="str">
        <f>+V469</f>
        <v>Gobiernos Autonomos Municipales</v>
      </c>
      <c r="X469" s="240">
        <f>+VLOOKUP(A469,[4]Sheet1!$A$13:$D$744,4,FALSE)</f>
        <v>0</v>
      </c>
      <c r="Y469" s="240" t="e">
        <f>+VLOOKUP(X469,bd_lista!$A$3:$C$592,3,FALSE)</f>
        <v>#N/A</v>
      </c>
      <c r="Z469" s="290">
        <f>+X469</f>
        <v>0</v>
      </c>
      <c r="AA469" s="291" t="e">
        <f>+Y469</f>
        <v>#N/A</v>
      </c>
    </row>
    <row r="470" spans="1:27" customFormat="1" ht="15" hidden="1" customHeight="1">
      <c r="A470" s="32">
        <v>1115</v>
      </c>
      <c r="B470" s="394"/>
      <c r="C470" s="245" t="str">
        <f>+VLOOKUP(A470,bd_lista!$A$3:$C$592,3,FALSE)</f>
        <v>Gobierno Autónomo Municipal de Monteagudo</v>
      </c>
      <c r="D470" s="396"/>
      <c r="E470" s="242" t="s">
        <v>1304</v>
      </c>
      <c r="F470" s="241">
        <f ca="1">+IFERROR(INDEX('Hoja de Trabajo para listado'!$A$155:$Z$1048576,MATCH($A470,'Hoja de Trabajo para listado'!$A$155:$A$1048576,0),MATCH((CUADRO!F$4&amp;$E470),'Hoja de Trabajo para listado'!$A$151:$Z$151,0)),0)+IFERROR(INDEX('Hoja de Trabajo para listado'!$AB$155:$BA$1048576,MATCH($A470,'Hoja de Trabajo para listado'!$AB$155:$AB$1048576,0),MATCH((CUADRO!F$4&amp;$E470),'Hoja de Trabajo para listado'!$AB$151:$BA$151,0)),0)+IFERROR(INDEX('Hoja de Trabajo para listado'!$BC$155:$CB$1048576,MATCH($A470,'Hoja de Trabajo para listado'!$BC$155:$BC$1048576,0),MATCH((CUADRO!F$4&amp;$E470),'Hoja de Trabajo para listado'!$BC$151:$CB$151,0)),0)+IFERROR(INDEX('Hoja de Trabajo para listado'!$DE$153:$DG$274,MATCH($A470,'Hoja de Trabajo para listado'!$DE$153:$DE$1048576,0),MATCH((CUADRO!F$4&amp;$E470),'Hoja de Trabajo para listado'!$DE$151:$DG$151,0)),0)+IFERROR(INDEX('Hoja de Trabajo para listado'!$CD$155:$DC$1048576,MATCH($A470,'Hoja de Trabajo para listado'!$CD$155:$CD$1048576,0),MATCH((CUADRO!F$4&amp;$E470),'Hoja de Trabajo para listado'!$CD$151:$DC$151,0)),0)</f>
        <v>0</v>
      </c>
      <c r="G470" s="241">
        <f ca="1">+IFERROR(INDEX('Hoja de Trabajo para listado'!$A$155:$Z$1048576,MATCH($A470,'Hoja de Trabajo para listado'!$A$155:$A$1048576,0),MATCH((CUADRO!G$4&amp;$E470),'Hoja de Trabajo para listado'!$A$151:$Z$151,0)),0)+IFERROR(INDEX('Hoja de Trabajo para listado'!$AB$155:$BA$1048576,MATCH($A470,'Hoja de Trabajo para listado'!$AB$155:$AB$1048576,0),MATCH((CUADRO!G$4&amp;$E470),'Hoja de Trabajo para listado'!$AB$151:$BA$151,0)),0)+IFERROR(INDEX('Hoja de Trabajo para listado'!$BC$155:$CB$1048576,MATCH($A470,'Hoja de Trabajo para listado'!$BC$155:$BC$1048576,0),MATCH((CUADRO!G$4&amp;$E470),'Hoja de Trabajo para listado'!$BC$151:$CB$151,0)),0)+IFERROR(INDEX('Hoja de Trabajo para listado'!$DE$153:$DG$274,MATCH($A470,'Hoja de Trabajo para listado'!$DE$153:$DE$1048576,0),MATCH((CUADRO!G$4&amp;$E470),'Hoja de Trabajo para listado'!$DE$151:$DG$151,0)),0)+IFERROR(INDEX('Hoja de Trabajo para listado'!$CD$155:$DC$1048576,MATCH($A470,'Hoja de Trabajo para listado'!$CD$155:$CD$1048576,0),MATCH((CUADRO!G$4&amp;$E470),'Hoja de Trabajo para listado'!$CD$151:$DC$151,0)),0)</f>
        <v>0</v>
      </c>
      <c r="H470" s="241">
        <f ca="1">+IFERROR(INDEX('Hoja de Trabajo para listado'!$A$155:$Z$1048576,MATCH($A470,'Hoja de Trabajo para listado'!$A$155:$A$1048576,0),MATCH((CUADRO!H$4&amp;$E470),'Hoja de Trabajo para listado'!$A$151:$Z$151,0)),0)+IFERROR(INDEX('Hoja de Trabajo para listado'!$AB$155:$BA$1048576,MATCH($A470,'Hoja de Trabajo para listado'!$AB$155:$AB$1048576,0),MATCH((CUADRO!H$4&amp;$E470),'Hoja de Trabajo para listado'!$AB$151:$BA$151,0)),0)+IFERROR(INDEX('Hoja de Trabajo para listado'!$BC$155:$CB$1048576,MATCH($A470,'Hoja de Trabajo para listado'!$BC$155:$BC$1048576,0),MATCH((CUADRO!H$4&amp;$E470),'Hoja de Trabajo para listado'!$BC$151:$CB$151,0)),0)+IFERROR(INDEX('Hoja de Trabajo para listado'!$DE$153:$DG$274,MATCH($A470,'Hoja de Trabajo para listado'!$DE$153:$DE$1048576,0),MATCH((CUADRO!H$4&amp;$E470),'Hoja de Trabajo para listado'!$DE$151:$DG$151,0)),0)+IFERROR(INDEX('Hoja de Trabajo para listado'!$CD$155:$DC$1048576,MATCH($A470,'Hoja de Trabajo para listado'!$CD$155:$CD$1048576,0),MATCH((CUADRO!H$4&amp;$E470),'Hoja de Trabajo para listado'!$CD$151:$DC$151,0)),0)</f>
        <v>0</v>
      </c>
      <c r="I470" s="241">
        <f ca="1">+IFERROR(INDEX('Hoja de Trabajo para listado'!$A$155:$Z$1048576,MATCH($A470,'Hoja de Trabajo para listado'!$A$155:$A$1048576,0),MATCH((CUADRO!I$4&amp;$E470),'Hoja de Trabajo para listado'!$A$151:$Z$151,0)),0)+IFERROR(INDEX('Hoja de Trabajo para listado'!$AB$155:$BA$1048576,MATCH($A470,'Hoja de Trabajo para listado'!$AB$155:$AB$1048576,0),MATCH((CUADRO!I$4&amp;$E470),'Hoja de Trabajo para listado'!$AB$151:$BA$151,0)),0)+IFERROR(INDEX('Hoja de Trabajo para listado'!$BC$155:$CB$1048576,MATCH($A470,'Hoja de Trabajo para listado'!$BC$155:$BC$1048576,0),MATCH((CUADRO!I$4&amp;$E470),'Hoja de Trabajo para listado'!$BC$151:$CB$151,0)),0)+IFERROR(INDEX('Hoja de Trabajo para listado'!$DE$153:$DG$274,MATCH($A470,'Hoja de Trabajo para listado'!$DE$153:$DE$1048576,0),MATCH((CUADRO!I$4&amp;$E470),'Hoja de Trabajo para listado'!$DE$151:$DG$151,0)),0)+IFERROR(INDEX('Hoja de Trabajo para listado'!$CD$155:$DC$1048576,MATCH($A470,'Hoja de Trabajo para listado'!$CD$155:$CD$1048576,0),MATCH((CUADRO!I$4&amp;$E470),'Hoja de Trabajo para listado'!$CD$151:$DC$151,0)),0)</f>
        <v>0</v>
      </c>
      <c r="J470" s="241">
        <f ca="1">+IFERROR(INDEX('Hoja de Trabajo para listado'!$A$155:$Z$1048576,MATCH($A470,'Hoja de Trabajo para listado'!$A$155:$A$1048576,0),MATCH((CUADRO!J$4&amp;$E470),'Hoja de Trabajo para listado'!$A$151:$Z$151,0)),0)+IFERROR(INDEX('Hoja de Trabajo para listado'!$AB$155:$BA$1048576,MATCH($A470,'Hoja de Trabajo para listado'!$AB$155:$AB$1048576,0),MATCH((CUADRO!J$4&amp;$E470),'Hoja de Trabajo para listado'!$AB$151:$BA$151,0)),0)+IFERROR(INDEX('Hoja de Trabajo para listado'!$BC$155:$CB$1048576,MATCH($A470,'Hoja de Trabajo para listado'!$BC$155:$BC$1048576,0),MATCH((CUADRO!J$4&amp;$E470),'Hoja de Trabajo para listado'!$BC$151:$CB$151,0)),0)+IFERROR(INDEX('Hoja de Trabajo para listado'!$DE$153:$DG$274,MATCH($A470,'Hoja de Trabajo para listado'!$DE$153:$DE$1048576,0),MATCH((CUADRO!J$4&amp;$E470),'Hoja de Trabajo para listado'!$DE$151:$DG$151,0)),0)+IFERROR(INDEX('Hoja de Trabajo para listado'!$CD$155:$DC$1048576,MATCH($A470,'Hoja de Trabajo para listado'!$CD$155:$CD$1048576,0),MATCH((CUADRO!J$4&amp;$E470),'Hoja de Trabajo para listado'!$CD$151:$DC$151,0)),0)</f>
        <v>0</v>
      </c>
      <c r="K470" s="241">
        <f ca="1">+IFERROR(INDEX('Hoja de Trabajo para listado'!$A$155:$Z$1048576,MATCH($A470,'Hoja de Trabajo para listado'!$A$155:$A$1048576,0),MATCH((CUADRO!K$4&amp;$E470),'Hoja de Trabajo para listado'!$A$151:$Z$151,0)),0)+IFERROR(INDEX('Hoja de Trabajo para listado'!$AB$155:$BA$1048576,MATCH($A470,'Hoja de Trabajo para listado'!$AB$155:$AB$1048576,0),MATCH((CUADRO!K$4&amp;$E470),'Hoja de Trabajo para listado'!$AB$151:$BA$151,0)),0)+IFERROR(INDEX('Hoja de Trabajo para listado'!$BC$155:$CB$1048576,MATCH($A470,'Hoja de Trabajo para listado'!$BC$155:$BC$1048576,0),MATCH((CUADRO!K$4&amp;$E470),'Hoja de Trabajo para listado'!$BC$151:$CB$151,0)),0)+IFERROR(INDEX('Hoja de Trabajo para listado'!$DE$153:$DG$274,MATCH($A470,'Hoja de Trabajo para listado'!$DE$153:$DE$1048576,0),MATCH((CUADRO!K$4&amp;$E470),'Hoja de Trabajo para listado'!$DE$151:$DG$151,0)),0)+IFERROR(INDEX('Hoja de Trabajo para listado'!$CD$155:$DC$1048576,MATCH($A470,'Hoja de Trabajo para listado'!$CD$155:$CD$1048576,0),MATCH((CUADRO!K$4&amp;$E470),'Hoja de Trabajo para listado'!$CD$151:$DC$151,0)),0)</f>
        <v>0</v>
      </c>
      <c r="L470" s="241">
        <f ca="1">+IFERROR(INDEX('Hoja de Trabajo para listado'!$A$155:$Z$1048576,MATCH($A470,'Hoja de Trabajo para listado'!$A$155:$A$1048576,0),MATCH((CUADRO!L$4&amp;$E470),'Hoja de Trabajo para listado'!$A$151:$Z$151,0)),0)+IFERROR(INDEX('Hoja de Trabajo para listado'!$AB$155:$BA$1048576,MATCH($A470,'Hoja de Trabajo para listado'!$AB$155:$AB$1048576,0),MATCH((CUADRO!L$4&amp;$E470),'Hoja de Trabajo para listado'!$AB$151:$BA$151,0)),0)+IFERROR(INDEX('Hoja de Trabajo para listado'!$BC$155:$CB$1048576,MATCH($A470,'Hoja de Trabajo para listado'!$BC$155:$BC$1048576,0),MATCH((CUADRO!L$4&amp;$E470),'Hoja de Trabajo para listado'!$BC$151:$CB$151,0)),0)+IFERROR(INDEX('Hoja de Trabajo para listado'!$DE$153:$DG$274,MATCH($A470,'Hoja de Trabajo para listado'!$DE$153:$DE$1048576,0),MATCH((CUADRO!L$4&amp;$E470),'Hoja de Trabajo para listado'!$DE$151:$DG$151,0)),0)+IFERROR(INDEX('Hoja de Trabajo para listado'!$CD$155:$DC$1048576,MATCH($A470,'Hoja de Trabajo para listado'!$CD$155:$CD$1048576,0),MATCH((CUADRO!L$4&amp;$E470),'Hoja de Trabajo para listado'!$CD$151:$DC$151,0)),0)</f>
        <v>0</v>
      </c>
      <c r="M470" s="241">
        <f ca="1">+IFERROR(INDEX('Hoja de Trabajo para listado'!$A$155:$Z$1048576,MATCH($A470,'Hoja de Trabajo para listado'!$A$155:$A$1048576,0),MATCH((CUADRO!M$4&amp;$E470),'Hoja de Trabajo para listado'!$A$151:$Z$151,0)),0)+IFERROR(INDEX('Hoja de Trabajo para listado'!$AB$155:$BA$1048576,MATCH($A470,'Hoja de Trabajo para listado'!$AB$155:$AB$1048576,0),MATCH((CUADRO!M$4&amp;$E470),'Hoja de Trabajo para listado'!$AB$151:$BA$151,0)),0)+IFERROR(INDEX('Hoja de Trabajo para listado'!$BC$155:$CB$1048576,MATCH($A470,'Hoja de Trabajo para listado'!$BC$155:$BC$1048576,0),MATCH((CUADRO!M$4&amp;$E470),'Hoja de Trabajo para listado'!$BC$151:$CB$151,0)),0)+IFERROR(INDEX('Hoja de Trabajo para listado'!$DE$153:$DG$274,MATCH($A470,'Hoja de Trabajo para listado'!$DE$153:$DE$1048576,0),MATCH((CUADRO!M$4&amp;$E470),'Hoja de Trabajo para listado'!$DE$151:$DG$151,0)),0)+IFERROR(INDEX('Hoja de Trabajo para listado'!$CD$155:$DC$1048576,MATCH($A470,'Hoja de Trabajo para listado'!$CD$155:$CD$1048576,0),MATCH((CUADRO!M$4&amp;$E470),'Hoja de Trabajo para listado'!$CD$151:$DC$151,0)),0)</f>
        <v>0</v>
      </c>
      <c r="N470" s="241">
        <f ca="1">+IFERROR(INDEX('Hoja de Trabajo para listado'!$A$155:$Z$1048576,MATCH($A470,'Hoja de Trabajo para listado'!$A$155:$A$1048576,0),MATCH((CUADRO!N$4&amp;$E470),'Hoja de Trabajo para listado'!$A$151:$Z$151,0)),0)+IFERROR(INDEX('Hoja de Trabajo para listado'!$AB$155:$BA$1048576,MATCH($A470,'Hoja de Trabajo para listado'!$AB$155:$AB$1048576,0),MATCH((CUADRO!N$4&amp;$E470),'Hoja de Trabajo para listado'!$AB$151:$BA$151,0)),0)+IFERROR(INDEX('Hoja de Trabajo para listado'!$BC$155:$CB$1048576,MATCH($A470,'Hoja de Trabajo para listado'!$BC$155:$BC$1048576,0),MATCH((CUADRO!N$4&amp;$E470),'Hoja de Trabajo para listado'!$BC$151:$CB$151,0)),0)+IFERROR(INDEX('Hoja de Trabajo para listado'!$DE$153:$DG$274,MATCH($A470,'Hoja de Trabajo para listado'!$DE$153:$DE$1048576,0),MATCH((CUADRO!N$4&amp;$E470),'Hoja de Trabajo para listado'!$DE$151:$DG$151,0)),0)+IFERROR(INDEX('Hoja de Trabajo para listado'!$CD$155:$DC$1048576,MATCH($A470,'Hoja de Trabajo para listado'!$CD$155:$CD$1048576,0),MATCH((CUADRO!N$4&amp;$E470),'Hoja de Trabajo para listado'!$CD$151:$DC$151,0)),0)</f>
        <v>0</v>
      </c>
      <c r="O470" s="241">
        <f ca="1">+IFERROR(INDEX('Hoja de Trabajo para listado'!$A$155:$Z$1048576,MATCH($A470,'Hoja de Trabajo para listado'!$A$155:$A$1048576,0),MATCH((CUADRO!O$4&amp;$E470),'Hoja de Trabajo para listado'!$A$151:$Z$151,0)),0)+IFERROR(INDEX('Hoja de Trabajo para listado'!$AB$155:$BA$1048576,MATCH($A470,'Hoja de Trabajo para listado'!$AB$155:$AB$1048576,0),MATCH((CUADRO!O$4&amp;$E470),'Hoja de Trabajo para listado'!$AB$151:$BA$151,0)),0)+IFERROR(INDEX('Hoja de Trabajo para listado'!$BC$155:$CB$1048576,MATCH($A470,'Hoja de Trabajo para listado'!$BC$155:$BC$1048576,0),MATCH((CUADRO!O$4&amp;$E470),'Hoja de Trabajo para listado'!$BC$151:$CB$151,0)),0)+IFERROR(INDEX('Hoja de Trabajo para listado'!$DE$153:$DG$274,MATCH($A470,'Hoja de Trabajo para listado'!$DE$153:$DE$1048576,0),MATCH((CUADRO!O$4&amp;$E470),'Hoja de Trabajo para listado'!$DE$151:$DG$151,0)),0)+IFERROR(INDEX('Hoja de Trabajo para listado'!$CD$155:$DC$1048576,MATCH($A470,'Hoja de Trabajo para listado'!$CD$155:$CD$1048576,0),MATCH((CUADRO!O$4&amp;$E470),'Hoja de Trabajo para listado'!$CD$151:$DC$151,0)),0)</f>
        <v>0</v>
      </c>
      <c r="P470" s="241">
        <f ca="1">+IFERROR(INDEX('Hoja de Trabajo para listado'!$A$155:$Z$1048576,MATCH($A470,'Hoja de Trabajo para listado'!$A$155:$A$1048576,0),MATCH((CUADRO!P$4&amp;$E470),'Hoja de Trabajo para listado'!$A$151:$Z$151,0)),0)+IFERROR(INDEX('Hoja de Trabajo para listado'!$AB$155:$BA$1048576,MATCH($A470,'Hoja de Trabajo para listado'!$AB$155:$AB$1048576,0),MATCH((CUADRO!P$4&amp;$E470),'Hoja de Trabajo para listado'!$AB$151:$BA$151,0)),0)+IFERROR(INDEX('Hoja de Trabajo para listado'!$BC$155:$CB$1048576,MATCH($A470,'Hoja de Trabajo para listado'!$BC$155:$BC$1048576,0),MATCH((CUADRO!P$4&amp;$E470),'Hoja de Trabajo para listado'!$BC$151:$CB$151,0)),0)+IFERROR(INDEX('Hoja de Trabajo para listado'!$DE$153:$DG$274,MATCH($A470,'Hoja de Trabajo para listado'!$DE$153:$DE$1048576,0),MATCH((CUADRO!P$4&amp;$E470),'Hoja de Trabajo para listado'!$DE$151:$DG$151,0)),0)+IFERROR(INDEX('Hoja de Trabajo para listado'!$CD$155:$DC$1048576,MATCH($A470,'Hoja de Trabajo para listado'!$CD$155:$CD$1048576,0),MATCH((CUADRO!P$4&amp;$E470),'Hoja de Trabajo para listado'!$CD$151:$DC$151,0)),0)</f>
        <v>0</v>
      </c>
      <c r="Q470" s="241">
        <f ca="1">+IFERROR(INDEX('Hoja de Trabajo para listado'!$A$155:$Z$1048576,MATCH($A470,'Hoja de Trabajo para listado'!$A$155:$A$1048576,0),MATCH((CUADRO!Q$4&amp;$E470),'Hoja de Trabajo para listado'!$A$151:$Z$151,0)),0)+IFERROR(INDEX('Hoja de Trabajo para listado'!$AB$155:$BA$1048576,MATCH($A470,'Hoja de Trabajo para listado'!$AB$155:$AB$1048576,0),MATCH((CUADRO!Q$4&amp;$E470),'Hoja de Trabajo para listado'!$AB$151:$BA$151,0)),0)+IFERROR(INDEX('Hoja de Trabajo para listado'!$BC$155:$CB$1048576,MATCH($A470,'Hoja de Trabajo para listado'!$BC$155:$BC$1048576,0),MATCH((CUADRO!Q$4&amp;$E470),'Hoja de Trabajo para listado'!$BC$151:$CB$151,0)),0)+IFERROR(INDEX('Hoja de Trabajo para listado'!$DE$153:$DG$274,MATCH($A470,'Hoja de Trabajo para listado'!$DE$153:$DE$1048576,0),MATCH((CUADRO!Q$4&amp;$E470),'Hoja de Trabajo para listado'!$DE$151:$DG$151,0)),0)+IFERROR(INDEX('Hoja de Trabajo para listado'!$CD$155:$DC$1048576,MATCH($A470,'Hoja de Trabajo para listado'!$CD$155:$CD$1048576,0),MATCH((CUADRO!Q$4&amp;$E470),'Hoja de Trabajo para listado'!$CD$151:$DC$151,0)),0)</f>
        <v>0</v>
      </c>
      <c r="R470" s="241">
        <f t="shared" ca="1" si="21"/>
        <v>0</v>
      </c>
      <c r="S470" s="247">
        <f ca="1">+R469+R470</f>
        <v>0</v>
      </c>
      <c r="T470" s="241">
        <f ca="1">+S470</f>
        <v>0</v>
      </c>
      <c r="U470" s="240">
        <f t="shared" si="22"/>
        <v>2</v>
      </c>
      <c r="V470" s="327" t="str">
        <f>+VLOOKUP(A470,bd_lista!$A$3:$E$592,5,FALSE)</f>
        <v>Gobiernos Autonomos Municipales</v>
      </c>
      <c r="W470" s="398"/>
      <c r="X470" s="240">
        <f>+VLOOKUP(A470,[4]Sheet1!$A$13:$D$744,4,FALSE)</f>
        <v>0</v>
      </c>
      <c r="Y470" s="240" t="e">
        <f>+VLOOKUP(X470,bd_lista!$A$3:$C$592,3,FALSE)</f>
        <v>#N/A</v>
      </c>
      <c r="Z470" s="288"/>
      <c r="AA470" s="289"/>
    </row>
    <row r="471" spans="1:27" customFormat="1" ht="15" hidden="1" customHeight="1">
      <c r="A471" s="32">
        <v>1116</v>
      </c>
      <c r="B471" s="393">
        <f>+A471</f>
        <v>1116</v>
      </c>
      <c r="C471" s="245" t="str">
        <f>+VLOOKUP(A471,bd_lista!$A$3:$C$592,3,FALSE)</f>
        <v>Gobierno Autónomo Municipal de San Pablo de Huacareta</v>
      </c>
      <c r="D471" s="395" t="str">
        <f>+C471</f>
        <v>Gobierno Autónomo Municipal de San Pablo de Huacareta</v>
      </c>
      <c r="E471" s="240" t="s">
        <v>1303</v>
      </c>
      <c r="F471" s="241">
        <f ca="1">+IFERROR(INDEX('Hoja de Trabajo para listado'!$A$155:$Z$1048576,MATCH($A471,'Hoja de Trabajo para listado'!$A$155:$A$1048576,0),MATCH((CUADRO!F$4&amp;$E471),'Hoja de Trabajo para listado'!$A$151:$Z$151,0)),0)+IFERROR(INDEX('Hoja de Trabajo para listado'!$AB$155:$BA$1048576,MATCH($A471,'Hoja de Trabajo para listado'!$AB$155:$AB$1048576,0),MATCH((CUADRO!F$4&amp;$E471),'Hoja de Trabajo para listado'!$AB$151:$BA$151,0)),0)+IFERROR(INDEX('Hoja de Trabajo para listado'!$BC$155:$CB$1048576,MATCH($A471,'Hoja de Trabajo para listado'!$BC$155:$BC$1048576,0),MATCH((CUADRO!F$4&amp;$E471),'Hoja de Trabajo para listado'!$BC$151:$CB$151,0)),0)+IFERROR(INDEX('Hoja de Trabajo para listado'!$DE$153:$DG$274,MATCH($A471,'Hoja de Trabajo para listado'!$DE$153:$DE$1048576,0),MATCH((CUADRO!F$4&amp;$E471),'Hoja de Trabajo para listado'!$DE$151:$DG$151,0)),0)+IFERROR(INDEX('Hoja de Trabajo para listado'!$CD$155:$DC$1048576,MATCH($A471,'Hoja de Trabajo para listado'!$CD$155:$CD$1048576,0),MATCH((CUADRO!F$4&amp;$E471),'Hoja de Trabajo para listado'!$CD$151:$DC$151,0)),0)</f>
        <v>0</v>
      </c>
      <c r="G471" s="241">
        <f ca="1">+IFERROR(INDEX('Hoja de Trabajo para listado'!$A$155:$Z$1048576,MATCH($A471,'Hoja de Trabajo para listado'!$A$155:$A$1048576,0),MATCH((CUADRO!G$4&amp;$E471),'Hoja de Trabajo para listado'!$A$151:$Z$151,0)),0)+IFERROR(INDEX('Hoja de Trabajo para listado'!$AB$155:$BA$1048576,MATCH($A471,'Hoja de Trabajo para listado'!$AB$155:$AB$1048576,0),MATCH((CUADRO!G$4&amp;$E471),'Hoja de Trabajo para listado'!$AB$151:$BA$151,0)),0)+IFERROR(INDEX('Hoja de Trabajo para listado'!$BC$155:$CB$1048576,MATCH($A471,'Hoja de Trabajo para listado'!$BC$155:$BC$1048576,0),MATCH((CUADRO!G$4&amp;$E471),'Hoja de Trabajo para listado'!$BC$151:$CB$151,0)),0)+IFERROR(INDEX('Hoja de Trabajo para listado'!$DE$153:$DG$274,MATCH($A471,'Hoja de Trabajo para listado'!$DE$153:$DE$1048576,0),MATCH((CUADRO!G$4&amp;$E471),'Hoja de Trabajo para listado'!$DE$151:$DG$151,0)),0)+IFERROR(INDEX('Hoja de Trabajo para listado'!$CD$155:$DC$1048576,MATCH($A471,'Hoja de Trabajo para listado'!$CD$155:$CD$1048576,0),MATCH((CUADRO!G$4&amp;$E471),'Hoja de Trabajo para listado'!$CD$151:$DC$151,0)),0)</f>
        <v>0</v>
      </c>
      <c r="H471" s="241">
        <f ca="1">+IFERROR(INDEX('Hoja de Trabajo para listado'!$A$155:$Z$1048576,MATCH($A471,'Hoja de Trabajo para listado'!$A$155:$A$1048576,0),MATCH((CUADRO!H$4&amp;$E471),'Hoja de Trabajo para listado'!$A$151:$Z$151,0)),0)+IFERROR(INDEX('Hoja de Trabajo para listado'!$AB$155:$BA$1048576,MATCH($A471,'Hoja de Trabajo para listado'!$AB$155:$AB$1048576,0),MATCH((CUADRO!H$4&amp;$E471),'Hoja de Trabajo para listado'!$AB$151:$BA$151,0)),0)+IFERROR(INDEX('Hoja de Trabajo para listado'!$BC$155:$CB$1048576,MATCH($A471,'Hoja de Trabajo para listado'!$BC$155:$BC$1048576,0),MATCH((CUADRO!H$4&amp;$E471),'Hoja de Trabajo para listado'!$BC$151:$CB$151,0)),0)+IFERROR(INDEX('Hoja de Trabajo para listado'!$DE$153:$DG$274,MATCH($A471,'Hoja de Trabajo para listado'!$DE$153:$DE$1048576,0),MATCH((CUADRO!H$4&amp;$E471),'Hoja de Trabajo para listado'!$DE$151:$DG$151,0)),0)+IFERROR(INDEX('Hoja de Trabajo para listado'!$CD$155:$DC$1048576,MATCH($A471,'Hoja de Trabajo para listado'!$CD$155:$CD$1048576,0),MATCH((CUADRO!H$4&amp;$E471),'Hoja de Trabajo para listado'!$CD$151:$DC$151,0)),0)</f>
        <v>0</v>
      </c>
      <c r="I471" s="241">
        <f ca="1">+IFERROR(INDEX('Hoja de Trabajo para listado'!$A$155:$Z$1048576,MATCH($A471,'Hoja de Trabajo para listado'!$A$155:$A$1048576,0),MATCH((CUADRO!I$4&amp;$E471),'Hoja de Trabajo para listado'!$A$151:$Z$151,0)),0)+IFERROR(INDEX('Hoja de Trabajo para listado'!$AB$155:$BA$1048576,MATCH($A471,'Hoja de Trabajo para listado'!$AB$155:$AB$1048576,0),MATCH((CUADRO!I$4&amp;$E471),'Hoja de Trabajo para listado'!$AB$151:$BA$151,0)),0)+IFERROR(INDEX('Hoja de Trabajo para listado'!$BC$155:$CB$1048576,MATCH($A471,'Hoja de Trabajo para listado'!$BC$155:$BC$1048576,0),MATCH((CUADRO!I$4&amp;$E471),'Hoja de Trabajo para listado'!$BC$151:$CB$151,0)),0)+IFERROR(INDEX('Hoja de Trabajo para listado'!$DE$153:$DG$274,MATCH($A471,'Hoja de Trabajo para listado'!$DE$153:$DE$1048576,0),MATCH((CUADRO!I$4&amp;$E471),'Hoja de Trabajo para listado'!$DE$151:$DG$151,0)),0)+IFERROR(INDEX('Hoja de Trabajo para listado'!$CD$155:$DC$1048576,MATCH($A471,'Hoja de Trabajo para listado'!$CD$155:$CD$1048576,0),MATCH((CUADRO!I$4&amp;$E471),'Hoja de Trabajo para listado'!$CD$151:$DC$151,0)),0)</f>
        <v>0</v>
      </c>
      <c r="J471" s="241">
        <f ca="1">+IFERROR(INDEX('Hoja de Trabajo para listado'!$A$155:$Z$1048576,MATCH($A471,'Hoja de Trabajo para listado'!$A$155:$A$1048576,0),MATCH((CUADRO!J$4&amp;$E471),'Hoja de Trabajo para listado'!$A$151:$Z$151,0)),0)+IFERROR(INDEX('Hoja de Trabajo para listado'!$AB$155:$BA$1048576,MATCH($A471,'Hoja de Trabajo para listado'!$AB$155:$AB$1048576,0),MATCH((CUADRO!J$4&amp;$E471),'Hoja de Trabajo para listado'!$AB$151:$BA$151,0)),0)+IFERROR(INDEX('Hoja de Trabajo para listado'!$BC$155:$CB$1048576,MATCH($A471,'Hoja de Trabajo para listado'!$BC$155:$BC$1048576,0),MATCH((CUADRO!J$4&amp;$E471),'Hoja de Trabajo para listado'!$BC$151:$CB$151,0)),0)+IFERROR(INDEX('Hoja de Trabajo para listado'!$DE$153:$DG$274,MATCH($A471,'Hoja de Trabajo para listado'!$DE$153:$DE$1048576,0),MATCH((CUADRO!J$4&amp;$E471),'Hoja de Trabajo para listado'!$DE$151:$DG$151,0)),0)+IFERROR(INDEX('Hoja de Trabajo para listado'!$CD$155:$DC$1048576,MATCH($A471,'Hoja de Trabajo para listado'!$CD$155:$CD$1048576,0),MATCH((CUADRO!J$4&amp;$E471),'Hoja de Trabajo para listado'!$CD$151:$DC$151,0)),0)</f>
        <v>0</v>
      </c>
      <c r="K471" s="241">
        <f ca="1">+IFERROR(INDEX('Hoja de Trabajo para listado'!$A$155:$Z$1048576,MATCH($A471,'Hoja de Trabajo para listado'!$A$155:$A$1048576,0),MATCH((CUADRO!K$4&amp;$E471),'Hoja de Trabajo para listado'!$A$151:$Z$151,0)),0)+IFERROR(INDEX('Hoja de Trabajo para listado'!$AB$155:$BA$1048576,MATCH($A471,'Hoja de Trabajo para listado'!$AB$155:$AB$1048576,0),MATCH((CUADRO!K$4&amp;$E471),'Hoja de Trabajo para listado'!$AB$151:$BA$151,0)),0)+IFERROR(INDEX('Hoja de Trabajo para listado'!$BC$155:$CB$1048576,MATCH($A471,'Hoja de Trabajo para listado'!$BC$155:$BC$1048576,0),MATCH((CUADRO!K$4&amp;$E471),'Hoja de Trabajo para listado'!$BC$151:$CB$151,0)),0)+IFERROR(INDEX('Hoja de Trabajo para listado'!$DE$153:$DG$274,MATCH($A471,'Hoja de Trabajo para listado'!$DE$153:$DE$1048576,0),MATCH((CUADRO!K$4&amp;$E471),'Hoja de Trabajo para listado'!$DE$151:$DG$151,0)),0)+IFERROR(INDEX('Hoja de Trabajo para listado'!$CD$155:$DC$1048576,MATCH($A471,'Hoja de Trabajo para listado'!$CD$155:$CD$1048576,0),MATCH((CUADRO!K$4&amp;$E471),'Hoja de Trabajo para listado'!$CD$151:$DC$151,0)),0)</f>
        <v>0</v>
      </c>
      <c r="L471" s="241">
        <f ca="1">+IFERROR(INDEX('Hoja de Trabajo para listado'!$A$155:$Z$1048576,MATCH($A471,'Hoja de Trabajo para listado'!$A$155:$A$1048576,0),MATCH((CUADRO!L$4&amp;$E471),'Hoja de Trabajo para listado'!$A$151:$Z$151,0)),0)+IFERROR(INDEX('Hoja de Trabajo para listado'!$AB$155:$BA$1048576,MATCH($A471,'Hoja de Trabajo para listado'!$AB$155:$AB$1048576,0),MATCH((CUADRO!L$4&amp;$E471),'Hoja de Trabajo para listado'!$AB$151:$BA$151,0)),0)+IFERROR(INDEX('Hoja de Trabajo para listado'!$BC$155:$CB$1048576,MATCH($A471,'Hoja de Trabajo para listado'!$BC$155:$BC$1048576,0),MATCH((CUADRO!L$4&amp;$E471),'Hoja de Trabajo para listado'!$BC$151:$CB$151,0)),0)+IFERROR(INDEX('Hoja de Trabajo para listado'!$DE$153:$DG$274,MATCH($A471,'Hoja de Trabajo para listado'!$DE$153:$DE$1048576,0),MATCH((CUADRO!L$4&amp;$E471),'Hoja de Trabajo para listado'!$DE$151:$DG$151,0)),0)+IFERROR(INDEX('Hoja de Trabajo para listado'!$CD$155:$DC$1048576,MATCH($A471,'Hoja de Trabajo para listado'!$CD$155:$CD$1048576,0),MATCH((CUADRO!L$4&amp;$E471),'Hoja de Trabajo para listado'!$CD$151:$DC$151,0)),0)</f>
        <v>0</v>
      </c>
      <c r="M471" s="241">
        <f ca="1">+IFERROR(INDEX('Hoja de Trabajo para listado'!$A$155:$Z$1048576,MATCH($A471,'Hoja de Trabajo para listado'!$A$155:$A$1048576,0),MATCH((CUADRO!M$4&amp;$E471),'Hoja de Trabajo para listado'!$A$151:$Z$151,0)),0)+IFERROR(INDEX('Hoja de Trabajo para listado'!$AB$155:$BA$1048576,MATCH($A471,'Hoja de Trabajo para listado'!$AB$155:$AB$1048576,0),MATCH((CUADRO!M$4&amp;$E471),'Hoja de Trabajo para listado'!$AB$151:$BA$151,0)),0)+IFERROR(INDEX('Hoja de Trabajo para listado'!$BC$155:$CB$1048576,MATCH($A471,'Hoja de Trabajo para listado'!$BC$155:$BC$1048576,0),MATCH((CUADRO!M$4&amp;$E471),'Hoja de Trabajo para listado'!$BC$151:$CB$151,0)),0)+IFERROR(INDEX('Hoja de Trabajo para listado'!$DE$153:$DG$274,MATCH($A471,'Hoja de Trabajo para listado'!$DE$153:$DE$1048576,0),MATCH((CUADRO!M$4&amp;$E471),'Hoja de Trabajo para listado'!$DE$151:$DG$151,0)),0)+IFERROR(INDEX('Hoja de Trabajo para listado'!$CD$155:$DC$1048576,MATCH($A471,'Hoja de Trabajo para listado'!$CD$155:$CD$1048576,0),MATCH((CUADRO!M$4&amp;$E471),'Hoja de Trabajo para listado'!$CD$151:$DC$151,0)),0)</f>
        <v>0</v>
      </c>
      <c r="N471" s="241">
        <f ca="1">+IFERROR(INDEX('Hoja de Trabajo para listado'!$A$155:$Z$1048576,MATCH($A471,'Hoja de Trabajo para listado'!$A$155:$A$1048576,0),MATCH((CUADRO!N$4&amp;$E471),'Hoja de Trabajo para listado'!$A$151:$Z$151,0)),0)+IFERROR(INDEX('Hoja de Trabajo para listado'!$AB$155:$BA$1048576,MATCH($A471,'Hoja de Trabajo para listado'!$AB$155:$AB$1048576,0),MATCH((CUADRO!N$4&amp;$E471),'Hoja de Trabajo para listado'!$AB$151:$BA$151,0)),0)+IFERROR(INDEX('Hoja de Trabajo para listado'!$BC$155:$CB$1048576,MATCH($A471,'Hoja de Trabajo para listado'!$BC$155:$BC$1048576,0),MATCH((CUADRO!N$4&amp;$E471),'Hoja de Trabajo para listado'!$BC$151:$CB$151,0)),0)+IFERROR(INDEX('Hoja de Trabajo para listado'!$DE$153:$DG$274,MATCH($A471,'Hoja de Trabajo para listado'!$DE$153:$DE$1048576,0),MATCH((CUADRO!N$4&amp;$E471),'Hoja de Trabajo para listado'!$DE$151:$DG$151,0)),0)+IFERROR(INDEX('Hoja de Trabajo para listado'!$CD$155:$DC$1048576,MATCH($A471,'Hoja de Trabajo para listado'!$CD$155:$CD$1048576,0),MATCH((CUADRO!N$4&amp;$E471),'Hoja de Trabajo para listado'!$CD$151:$DC$151,0)),0)</f>
        <v>0</v>
      </c>
      <c r="O471" s="241">
        <f ca="1">+IFERROR(INDEX('Hoja de Trabajo para listado'!$A$155:$Z$1048576,MATCH($A471,'Hoja de Trabajo para listado'!$A$155:$A$1048576,0),MATCH((CUADRO!O$4&amp;$E471),'Hoja de Trabajo para listado'!$A$151:$Z$151,0)),0)+IFERROR(INDEX('Hoja de Trabajo para listado'!$AB$155:$BA$1048576,MATCH($A471,'Hoja de Trabajo para listado'!$AB$155:$AB$1048576,0),MATCH((CUADRO!O$4&amp;$E471),'Hoja de Trabajo para listado'!$AB$151:$BA$151,0)),0)+IFERROR(INDEX('Hoja de Trabajo para listado'!$BC$155:$CB$1048576,MATCH($A471,'Hoja de Trabajo para listado'!$BC$155:$BC$1048576,0),MATCH((CUADRO!O$4&amp;$E471),'Hoja de Trabajo para listado'!$BC$151:$CB$151,0)),0)+IFERROR(INDEX('Hoja de Trabajo para listado'!$DE$153:$DG$274,MATCH($A471,'Hoja de Trabajo para listado'!$DE$153:$DE$1048576,0),MATCH((CUADRO!O$4&amp;$E471),'Hoja de Trabajo para listado'!$DE$151:$DG$151,0)),0)+IFERROR(INDEX('Hoja de Trabajo para listado'!$CD$155:$DC$1048576,MATCH($A471,'Hoja de Trabajo para listado'!$CD$155:$CD$1048576,0),MATCH((CUADRO!O$4&amp;$E471),'Hoja de Trabajo para listado'!$CD$151:$DC$151,0)),0)</f>
        <v>0</v>
      </c>
      <c r="P471" s="241">
        <f ca="1">+IFERROR(INDEX('Hoja de Trabajo para listado'!$A$155:$Z$1048576,MATCH($A471,'Hoja de Trabajo para listado'!$A$155:$A$1048576,0),MATCH((CUADRO!P$4&amp;$E471),'Hoja de Trabajo para listado'!$A$151:$Z$151,0)),0)+IFERROR(INDEX('Hoja de Trabajo para listado'!$AB$155:$BA$1048576,MATCH($A471,'Hoja de Trabajo para listado'!$AB$155:$AB$1048576,0),MATCH((CUADRO!P$4&amp;$E471),'Hoja de Trabajo para listado'!$AB$151:$BA$151,0)),0)+IFERROR(INDEX('Hoja de Trabajo para listado'!$BC$155:$CB$1048576,MATCH($A471,'Hoja de Trabajo para listado'!$BC$155:$BC$1048576,0),MATCH((CUADRO!P$4&amp;$E471),'Hoja de Trabajo para listado'!$BC$151:$CB$151,0)),0)+IFERROR(INDEX('Hoja de Trabajo para listado'!$DE$153:$DG$274,MATCH($A471,'Hoja de Trabajo para listado'!$DE$153:$DE$1048576,0),MATCH((CUADRO!P$4&amp;$E471),'Hoja de Trabajo para listado'!$DE$151:$DG$151,0)),0)+IFERROR(INDEX('Hoja de Trabajo para listado'!$CD$155:$DC$1048576,MATCH($A471,'Hoja de Trabajo para listado'!$CD$155:$CD$1048576,0),MATCH((CUADRO!P$4&amp;$E471),'Hoja de Trabajo para listado'!$CD$151:$DC$151,0)),0)</f>
        <v>0</v>
      </c>
      <c r="Q471" s="241">
        <f ca="1">+IFERROR(INDEX('Hoja de Trabajo para listado'!$A$155:$Z$1048576,MATCH($A471,'Hoja de Trabajo para listado'!$A$155:$A$1048576,0),MATCH((CUADRO!Q$4&amp;$E471),'Hoja de Trabajo para listado'!$A$151:$Z$151,0)),0)+IFERROR(INDEX('Hoja de Trabajo para listado'!$AB$155:$BA$1048576,MATCH($A471,'Hoja de Trabajo para listado'!$AB$155:$AB$1048576,0),MATCH((CUADRO!Q$4&amp;$E471),'Hoja de Trabajo para listado'!$AB$151:$BA$151,0)),0)+IFERROR(INDEX('Hoja de Trabajo para listado'!$BC$155:$CB$1048576,MATCH($A471,'Hoja de Trabajo para listado'!$BC$155:$BC$1048576,0),MATCH((CUADRO!Q$4&amp;$E471),'Hoja de Trabajo para listado'!$BC$151:$CB$151,0)),0)+IFERROR(INDEX('Hoja de Trabajo para listado'!$DE$153:$DG$274,MATCH($A471,'Hoja de Trabajo para listado'!$DE$153:$DE$1048576,0),MATCH((CUADRO!Q$4&amp;$E471),'Hoja de Trabajo para listado'!$DE$151:$DG$151,0)),0)+IFERROR(INDEX('Hoja de Trabajo para listado'!$CD$155:$DC$1048576,MATCH($A471,'Hoja de Trabajo para listado'!$CD$155:$CD$1048576,0),MATCH((CUADRO!Q$4&amp;$E471),'Hoja de Trabajo para listado'!$CD$151:$DC$151,0)),0)</f>
        <v>0</v>
      </c>
      <c r="R471" s="241">
        <f t="shared" ca="1" si="21"/>
        <v>0</v>
      </c>
      <c r="S471" s="247"/>
      <c r="T471" s="241">
        <f ca="1">+T472</f>
        <v>0</v>
      </c>
      <c r="U471" s="240">
        <f t="shared" si="22"/>
        <v>1</v>
      </c>
      <c r="V471" s="327" t="str">
        <f>+VLOOKUP(A471,bd_lista!$A$3:$E$592,5,FALSE)</f>
        <v>Gobiernos Autonomos Municipales</v>
      </c>
      <c r="W471" s="397" t="str">
        <f>+V471</f>
        <v>Gobiernos Autonomos Municipales</v>
      </c>
      <c r="X471" s="240">
        <f>+VLOOKUP(A471,[4]Sheet1!$A$13:$D$744,4,FALSE)</f>
        <v>0</v>
      </c>
      <c r="Y471" s="240" t="e">
        <f>+VLOOKUP(X471,bd_lista!$A$3:$C$592,3,FALSE)</f>
        <v>#N/A</v>
      </c>
      <c r="Z471" s="290">
        <f>+X471</f>
        <v>0</v>
      </c>
      <c r="AA471" s="291" t="e">
        <f>+Y471</f>
        <v>#N/A</v>
      </c>
    </row>
    <row r="472" spans="1:27" customFormat="1" ht="15" hidden="1" customHeight="1">
      <c r="A472" s="32">
        <v>1116</v>
      </c>
      <c r="B472" s="394"/>
      <c r="C472" s="245" t="str">
        <f>+VLOOKUP(A472,bd_lista!$A$3:$C$592,3,FALSE)</f>
        <v>Gobierno Autónomo Municipal de San Pablo de Huacareta</v>
      </c>
      <c r="D472" s="396"/>
      <c r="E472" s="242" t="s">
        <v>1304</v>
      </c>
      <c r="F472" s="241">
        <f ca="1">+IFERROR(INDEX('Hoja de Trabajo para listado'!$A$155:$Z$1048576,MATCH($A472,'Hoja de Trabajo para listado'!$A$155:$A$1048576,0),MATCH((CUADRO!F$4&amp;$E472),'Hoja de Trabajo para listado'!$A$151:$Z$151,0)),0)+IFERROR(INDEX('Hoja de Trabajo para listado'!$AB$155:$BA$1048576,MATCH($A472,'Hoja de Trabajo para listado'!$AB$155:$AB$1048576,0),MATCH((CUADRO!F$4&amp;$E472),'Hoja de Trabajo para listado'!$AB$151:$BA$151,0)),0)+IFERROR(INDEX('Hoja de Trabajo para listado'!$BC$155:$CB$1048576,MATCH($A472,'Hoja de Trabajo para listado'!$BC$155:$BC$1048576,0),MATCH((CUADRO!F$4&amp;$E472),'Hoja de Trabajo para listado'!$BC$151:$CB$151,0)),0)+IFERROR(INDEX('Hoja de Trabajo para listado'!$DE$153:$DG$274,MATCH($A472,'Hoja de Trabajo para listado'!$DE$153:$DE$1048576,0),MATCH((CUADRO!F$4&amp;$E472),'Hoja de Trabajo para listado'!$DE$151:$DG$151,0)),0)+IFERROR(INDEX('Hoja de Trabajo para listado'!$CD$155:$DC$1048576,MATCH($A472,'Hoja de Trabajo para listado'!$CD$155:$CD$1048576,0),MATCH((CUADRO!F$4&amp;$E472),'Hoja de Trabajo para listado'!$CD$151:$DC$151,0)),0)</f>
        <v>0</v>
      </c>
      <c r="G472" s="241">
        <f ca="1">+IFERROR(INDEX('Hoja de Trabajo para listado'!$A$155:$Z$1048576,MATCH($A472,'Hoja de Trabajo para listado'!$A$155:$A$1048576,0),MATCH((CUADRO!G$4&amp;$E472),'Hoja de Trabajo para listado'!$A$151:$Z$151,0)),0)+IFERROR(INDEX('Hoja de Trabajo para listado'!$AB$155:$BA$1048576,MATCH($A472,'Hoja de Trabajo para listado'!$AB$155:$AB$1048576,0),MATCH((CUADRO!G$4&amp;$E472),'Hoja de Trabajo para listado'!$AB$151:$BA$151,0)),0)+IFERROR(INDEX('Hoja de Trabajo para listado'!$BC$155:$CB$1048576,MATCH($A472,'Hoja de Trabajo para listado'!$BC$155:$BC$1048576,0),MATCH((CUADRO!G$4&amp;$E472),'Hoja de Trabajo para listado'!$BC$151:$CB$151,0)),0)+IFERROR(INDEX('Hoja de Trabajo para listado'!$DE$153:$DG$274,MATCH($A472,'Hoja de Trabajo para listado'!$DE$153:$DE$1048576,0),MATCH((CUADRO!G$4&amp;$E472),'Hoja de Trabajo para listado'!$DE$151:$DG$151,0)),0)+IFERROR(INDEX('Hoja de Trabajo para listado'!$CD$155:$DC$1048576,MATCH($A472,'Hoja de Trabajo para listado'!$CD$155:$CD$1048576,0),MATCH((CUADRO!G$4&amp;$E472),'Hoja de Trabajo para listado'!$CD$151:$DC$151,0)),0)</f>
        <v>0</v>
      </c>
      <c r="H472" s="241">
        <f ca="1">+IFERROR(INDEX('Hoja de Trabajo para listado'!$A$155:$Z$1048576,MATCH($A472,'Hoja de Trabajo para listado'!$A$155:$A$1048576,0),MATCH((CUADRO!H$4&amp;$E472),'Hoja de Trabajo para listado'!$A$151:$Z$151,0)),0)+IFERROR(INDEX('Hoja de Trabajo para listado'!$AB$155:$BA$1048576,MATCH($A472,'Hoja de Trabajo para listado'!$AB$155:$AB$1048576,0),MATCH((CUADRO!H$4&amp;$E472),'Hoja de Trabajo para listado'!$AB$151:$BA$151,0)),0)+IFERROR(INDEX('Hoja de Trabajo para listado'!$BC$155:$CB$1048576,MATCH($A472,'Hoja de Trabajo para listado'!$BC$155:$BC$1048576,0),MATCH((CUADRO!H$4&amp;$E472),'Hoja de Trabajo para listado'!$BC$151:$CB$151,0)),0)+IFERROR(INDEX('Hoja de Trabajo para listado'!$DE$153:$DG$274,MATCH($A472,'Hoja de Trabajo para listado'!$DE$153:$DE$1048576,0),MATCH((CUADRO!H$4&amp;$E472),'Hoja de Trabajo para listado'!$DE$151:$DG$151,0)),0)+IFERROR(INDEX('Hoja de Trabajo para listado'!$CD$155:$DC$1048576,MATCH($A472,'Hoja de Trabajo para listado'!$CD$155:$CD$1048576,0),MATCH((CUADRO!H$4&amp;$E472),'Hoja de Trabajo para listado'!$CD$151:$DC$151,0)),0)</f>
        <v>0</v>
      </c>
      <c r="I472" s="241">
        <f ca="1">+IFERROR(INDEX('Hoja de Trabajo para listado'!$A$155:$Z$1048576,MATCH($A472,'Hoja de Trabajo para listado'!$A$155:$A$1048576,0),MATCH((CUADRO!I$4&amp;$E472),'Hoja de Trabajo para listado'!$A$151:$Z$151,0)),0)+IFERROR(INDEX('Hoja de Trabajo para listado'!$AB$155:$BA$1048576,MATCH($A472,'Hoja de Trabajo para listado'!$AB$155:$AB$1048576,0),MATCH((CUADRO!I$4&amp;$E472),'Hoja de Trabajo para listado'!$AB$151:$BA$151,0)),0)+IFERROR(INDEX('Hoja de Trabajo para listado'!$BC$155:$CB$1048576,MATCH($A472,'Hoja de Trabajo para listado'!$BC$155:$BC$1048576,0),MATCH((CUADRO!I$4&amp;$E472),'Hoja de Trabajo para listado'!$BC$151:$CB$151,0)),0)+IFERROR(INDEX('Hoja de Trabajo para listado'!$DE$153:$DG$274,MATCH($A472,'Hoja de Trabajo para listado'!$DE$153:$DE$1048576,0),MATCH((CUADRO!I$4&amp;$E472),'Hoja de Trabajo para listado'!$DE$151:$DG$151,0)),0)+IFERROR(INDEX('Hoja de Trabajo para listado'!$CD$155:$DC$1048576,MATCH($A472,'Hoja de Trabajo para listado'!$CD$155:$CD$1048576,0),MATCH((CUADRO!I$4&amp;$E472),'Hoja de Trabajo para listado'!$CD$151:$DC$151,0)),0)</f>
        <v>0</v>
      </c>
      <c r="J472" s="241">
        <f ca="1">+IFERROR(INDEX('Hoja de Trabajo para listado'!$A$155:$Z$1048576,MATCH($A472,'Hoja de Trabajo para listado'!$A$155:$A$1048576,0),MATCH((CUADRO!J$4&amp;$E472),'Hoja de Trabajo para listado'!$A$151:$Z$151,0)),0)+IFERROR(INDEX('Hoja de Trabajo para listado'!$AB$155:$BA$1048576,MATCH($A472,'Hoja de Trabajo para listado'!$AB$155:$AB$1048576,0),MATCH((CUADRO!J$4&amp;$E472),'Hoja de Trabajo para listado'!$AB$151:$BA$151,0)),0)+IFERROR(INDEX('Hoja de Trabajo para listado'!$BC$155:$CB$1048576,MATCH($A472,'Hoja de Trabajo para listado'!$BC$155:$BC$1048576,0),MATCH((CUADRO!J$4&amp;$E472),'Hoja de Trabajo para listado'!$BC$151:$CB$151,0)),0)+IFERROR(INDEX('Hoja de Trabajo para listado'!$DE$153:$DG$274,MATCH($A472,'Hoja de Trabajo para listado'!$DE$153:$DE$1048576,0),MATCH((CUADRO!J$4&amp;$E472),'Hoja de Trabajo para listado'!$DE$151:$DG$151,0)),0)+IFERROR(INDEX('Hoja de Trabajo para listado'!$CD$155:$DC$1048576,MATCH($A472,'Hoja de Trabajo para listado'!$CD$155:$CD$1048576,0),MATCH((CUADRO!J$4&amp;$E472),'Hoja de Trabajo para listado'!$CD$151:$DC$151,0)),0)</f>
        <v>0</v>
      </c>
      <c r="K472" s="241">
        <f ca="1">+IFERROR(INDEX('Hoja de Trabajo para listado'!$A$155:$Z$1048576,MATCH($A472,'Hoja de Trabajo para listado'!$A$155:$A$1048576,0),MATCH((CUADRO!K$4&amp;$E472),'Hoja de Trabajo para listado'!$A$151:$Z$151,0)),0)+IFERROR(INDEX('Hoja de Trabajo para listado'!$AB$155:$BA$1048576,MATCH($A472,'Hoja de Trabajo para listado'!$AB$155:$AB$1048576,0),MATCH((CUADRO!K$4&amp;$E472),'Hoja de Trabajo para listado'!$AB$151:$BA$151,0)),0)+IFERROR(INDEX('Hoja de Trabajo para listado'!$BC$155:$CB$1048576,MATCH($A472,'Hoja de Trabajo para listado'!$BC$155:$BC$1048576,0),MATCH((CUADRO!K$4&amp;$E472),'Hoja de Trabajo para listado'!$BC$151:$CB$151,0)),0)+IFERROR(INDEX('Hoja de Trabajo para listado'!$DE$153:$DG$274,MATCH($A472,'Hoja de Trabajo para listado'!$DE$153:$DE$1048576,0),MATCH((CUADRO!K$4&amp;$E472),'Hoja de Trabajo para listado'!$DE$151:$DG$151,0)),0)+IFERROR(INDEX('Hoja de Trabajo para listado'!$CD$155:$DC$1048576,MATCH($A472,'Hoja de Trabajo para listado'!$CD$155:$CD$1048576,0),MATCH((CUADRO!K$4&amp;$E472),'Hoja de Trabajo para listado'!$CD$151:$DC$151,0)),0)</f>
        <v>0</v>
      </c>
      <c r="L472" s="241">
        <f ca="1">+IFERROR(INDEX('Hoja de Trabajo para listado'!$A$155:$Z$1048576,MATCH($A472,'Hoja de Trabajo para listado'!$A$155:$A$1048576,0),MATCH((CUADRO!L$4&amp;$E472),'Hoja de Trabajo para listado'!$A$151:$Z$151,0)),0)+IFERROR(INDEX('Hoja de Trabajo para listado'!$AB$155:$BA$1048576,MATCH($A472,'Hoja de Trabajo para listado'!$AB$155:$AB$1048576,0),MATCH((CUADRO!L$4&amp;$E472),'Hoja de Trabajo para listado'!$AB$151:$BA$151,0)),0)+IFERROR(INDEX('Hoja de Trabajo para listado'!$BC$155:$CB$1048576,MATCH($A472,'Hoja de Trabajo para listado'!$BC$155:$BC$1048576,0),MATCH((CUADRO!L$4&amp;$E472),'Hoja de Trabajo para listado'!$BC$151:$CB$151,0)),0)+IFERROR(INDEX('Hoja de Trabajo para listado'!$DE$153:$DG$274,MATCH($A472,'Hoja de Trabajo para listado'!$DE$153:$DE$1048576,0),MATCH((CUADRO!L$4&amp;$E472),'Hoja de Trabajo para listado'!$DE$151:$DG$151,0)),0)+IFERROR(INDEX('Hoja de Trabajo para listado'!$CD$155:$DC$1048576,MATCH($A472,'Hoja de Trabajo para listado'!$CD$155:$CD$1048576,0),MATCH((CUADRO!L$4&amp;$E472),'Hoja de Trabajo para listado'!$CD$151:$DC$151,0)),0)</f>
        <v>0</v>
      </c>
      <c r="M472" s="241">
        <f ca="1">+IFERROR(INDEX('Hoja de Trabajo para listado'!$A$155:$Z$1048576,MATCH($A472,'Hoja de Trabajo para listado'!$A$155:$A$1048576,0),MATCH((CUADRO!M$4&amp;$E472),'Hoja de Trabajo para listado'!$A$151:$Z$151,0)),0)+IFERROR(INDEX('Hoja de Trabajo para listado'!$AB$155:$BA$1048576,MATCH($A472,'Hoja de Trabajo para listado'!$AB$155:$AB$1048576,0),MATCH((CUADRO!M$4&amp;$E472),'Hoja de Trabajo para listado'!$AB$151:$BA$151,0)),0)+IFERROR(INDEX('Hoja de Trabajo para listado'!$BC$155:$CB$1048576,MATCH($A472,'Hoja de Trabajo para listado'!$BC$155:$BC$1048576,0),MATCH((CUADRO!M$4&amp;$E472),'Hoja de Trabajo para listado'!$BC$151:$CB$151,0)),0)+IFERROR(INDEX('Hoja de Trabajo para listado'!$DE$153:$DG$274,MATCH($A472,'Hoja de Trabajo para listado'!$DE$153:$DE$1048576,0),MATCH((CUADRO!M$4&amp;$E472),'Hoja de Trabajo para listado'!$DE$151:$DG$151,0)),0)+IFERROR(INDEX('Hoja de Trabajo para listado'!$CD$155:$DC$1048576,MATCH($A472,'Hoja de Trabajo para listado'!$CD$155:$CD$1048576,0),MATCH((CUADRO!M$4&amp;$E472),'Hoja de Trabajo para listado'!$CD$151:$DC$151,0)),0)</f>
        <v>0</v>
      </c>
      <c r="N472" s="241">
        <f ca="1">+IFERROR(INDEX('Hoja de Trabajo para listado'!$A$155:$Z$1048576,MATCH($A472,'Hoja de Trabajo para listado'!$A$155:$A$1048576,0),MATCH((CUADRO!N$4&amp;$E472),'Hoja de Trabajo para listado'!$A$151:$Z$151,0)),0)+IFERROR(INDEX('Hoja de Trabajo para listado'!$AB$155:$BA$1048576,MATCH($A472,'Hoja de Trabajo para listado'!$AB$155:$AB$1048576,0),MATCH((CUADRO!N$4&amp;$E472),'Hoja de Trabajo para listado'!$AB$151:$BA$151,0)),0)+IFERROR(INDEX('Hoja de Trabajo para listado'!$BC$155:$CB$1048576,MATCH($A472,'Hoja de Trabajo para listado'!$BC$155:$BC$1048576,0),MATCH((CUADRO!N$4&amp;$E472),'Hoja de Trabajo para listado'!$BC$151:$CB$151,0)),0)+IFERROR(INDEX('Hoja de Trabajo para listado'!$DE$153:$DG$274,MATCH($A472,'Hoja de Trabajo para listado'!$DE$153:$DE$1048576,0),MATCH((CUADRO!N$4&amp;$E472),'Hoja de Trabajo para listado'!$DE$151:$DG$151,0)),0)+IFERROR(INDEX('Hoja de Trabajo para listado'!$CD$155:$DC$1048576,MATCH($A472,'Hoja de Trabajo para listado'!$CD$155:$CD$1048576,0),MATCH((CUADRO!N$4&amp;$E472),'Hoja de Trabajo para listado'!$CD$151:$DC$151,0)),0)</f>
        <v>0</v>
      </c>
      <c r="O472" s="241">
        <f ca="1">+IFERROR(INDEX('Hoja de Trabajo para listado'!$A$155:$Z$1048576,MATCH($A472,'Hoja de Trabajo para listado'!$A$155:$A$1048576,0),MATCH((CUADRO!O$4&amp;$E472),'Hoja de Trabajo para listado'!$A$151:$Z$151,0)),0)+IFERROR(INDEX('Hoja de Trabajo para listado'!$AB$155:$BA$1048576,MATCH($A472,'Hoja de Trabajo para listado'!$AB$155:$AB$1048576,0),MATCH((CUADRO!O$4&amp;$E472),'Hoja de Trabajo para listado'!$AB$151:$BA$151,0)),0)+IFERROR(INDEX('Hoja de Trabajo para listado'!$BC$155:$CB$1048576,MATCH($A472,'Hoja de Trabajo para listado'!$BC$155:$BC$1048576,0),MATCH((CUADRO!O$4&amp;$E472),'Hoja de Trabajo para listado'!$BC$151:$CB$151,0)),0)+IFERROR(INDEX('Hoja de Trabajo para listado'!$DE$153:$DG$274,MATCH($A472,'Hoja de Trabajo para listado'!$DE$153:$DE$1048576,0),MATCH((CUADRO!O$4&amp;$E472),'Hoja de Trabajo para listado'!$DE$151:$DG$151,0)),0)+IFERROR(INDEX('Hoja de Trabajo para listado'!$CD$155:$DC$1048576,MATCH($A472,'Hoja de Trabajo para listado'!$CD$155:$CD$1048576,0),MATCH((CUADRO!O$4&amp;$E472),'Hoja de Trabajo para listado'!$CD$151:$DC$151,0)),0)</f>
        <v>0</v>
      </c>
      <c r="P472" s="241">
        <f ca="1">+IFERROR(INDEX('Hoja de Trabajo para listado'!$A$155:$Z$1048576,MATCH($A472,'Hoja de Trabajo para listado'!$A$155:$A$1048576,0),MATCH((CUADRO!P$4&amp;$E472),'Hoja de Trabajo para listado'!$A$151:$Z$151,0)),0)+IFERROR(INDEX('Hoja de Trabajo para listado'!$AB$155:$BA$1048576,MATCH($A472,'Hoja de Trabajo para listado'!$AB$155:$AB$1048576,0),MATCH((CUADRO!P$4&amp;$E472),'Hoja de Trabajo para listado'!$AB$151:$BA$151,0)),0)+IFERROR(INDEX('Hoja de Trabajo para listado'!$BC$155:$CB$1048576,MATCH($A472,'Hoja de Trabajo para listado'!$BC$155:$BC$1048576,0),MATCH((CUADRO!P$4&amp;$E472),'Hoja de Trabajo para listado'!$BC$151:$CB$151,0)),0)+IFERROR(INDEX('Hoja de Trabajo para listado'!$DE$153:$DG$274,MATCH($A472,'Hoja de Trabajo para listado'!$DE$153:$DE$1048576,0),MATCH((CUADRO!P$4&amp;$E472),'Hoja de Trabajo para listado'!$DE$151:$DG$151,0)),0)+IFERROR(INDEX('Hoja de Trabajo para listado'!$CD$155:$DC$1048576,MATCH($A472,'Hoja de Trabajo para listado'!$CD$155:$CD$1048576,0),MATCH((CUADRO!P$4&amp;$E472),'Hoja de Trabajo para listado'!$CD$151:$DC$151,0)),0)</f>
        <v>0</v>
      </c>
      <c r="Q472" s="241">
        <f ca="1">+IFERROR(INDEX('Hoja de Trabajo para listado'!$A$155:$Z$1048576,MATCH($A472,'Hoja de Trabajo para listado'!$A$155:$A$1048576,0),MATCH((CUADRO!Q$4&amp;$E472),'Hoja de Trabajo para listado'!$A$151:$Z$151,0)),0)+IFERROR(INDEX('Hoja de Trabajo para listado'!$AB$155:$BA$1048576,MATCH($A472,'Hoja de Trabajo para listado'!$AB$155:$AB$1048576,0),MATCH((CUADRO!Q$4&amp;$E472),'Hoja de Trabajo para listado'!$AB$151:$BA$151,0)),0)+IFERROR(INDEX('Hoja de Trabajo para listado'!$BC$155:$CB$1048576,MATCH($A472,'Hoja de Trabajo para listado'!$BC$155:$BC$1048576,0),MATCH((CUADRO!Q$4&amp;$E472),'Hoja de Trabajo para listado'!$BC$151:$CB$151,0)),0)+IFERROR(INDEX('Hoja de Trabajo para listado'!$DE$153:$DG$274,MATCH($A472,'Hoja de Trabajo para listado'!$DE$153:$DE$1048576,0),MATCH((CUADRO!Q$4&amp;$E472),'Hoja de Trabajo para listado'!$DE$151:$DG$151,0)),0)+IFERROR(INDEX('Hoja de Trabajo para listado'!$CD$155:$DC$1048576,MATCH($A472,'Hoja de Trabajo para listado'!$CD$155:$CD$1048576,0),MATCH((CUADRO!Q$4&amp;$E472),'Hoja de Trabajo para listado'!$CD$151:$DC$151,0)),0)</f>
        <v>0</v>
      </c>
      <c r="R472" s="241">
        <f t="shared" ca="1" si="21"/>
        <v>0</v>
      </c>
      <c r="S472" s="247">
        <f ca="1">+R471+R472</f>
        <v>0</v>
      </c>
      <c r="T472" s="241">
        <f ca="1">+S472</f>
        <v>0</v>
      </c>
      <c r="U472" s="240">
        <f t="shared" si="22"/>
        <v>2</v>
      </c>
      <c r="V472" s="327" t="str">
        <f>+VLOOKUP(A472,bd_lista!$A$3:$E$592,5,FALSE)</f>
        <v>Gobiernos Autonomos Municipales</v>
      </c>
      <c r="W472" s="398"/>
      <c r="X472" s="240">
        <f>+VLOOKUP(A472,[4]Sheet1!$A$13:$D$744,4,FALSE)</f>
        <v>0</v>
      </c>
      <c r="Y472" s="240" t="e">
        <f>+VLOOKUP(X472,bd_lista!$A$3:$C$592,3,FALSE)</f>
        <v>#N/A</v>
      </c>
      <c r="Z472" s="288"/>
      <c r="AA472" s="289"/>
    </row>
    <row r="473" spans="1:27" customFormat="1" ht="15" hidden="1" customHeight="1">
      <c r="A473" s="32">
        <v>1117</v>
      </c>
      <c r="B473" s="393">
        <f>+A473</f>
        <v>1117</v>
      </c>
      <c r="C473" s="245" t="str">
        <f>+VLOOKUP(A473,bd_lista!$A$3:$C$592,3,FALSE)</f>
        <v>Gobierno Autónomo Municipal de Tarabuco</v>
      </c>
      <c r="D473" s="395" t="str">
        <f>+C473</f>
        <v>Gobierno Autónomo Municipal de Tarabuco</v>
      </c>
      <c r="E473" s="240" t="s">
        <v>1303</v>
      </c>
      <c r="F473" s="241">
        <f ca="1">+IFERROR(INDEX('Hoja de Trabajo para listado'!$A$155:$Z$1048576,MATCH($A473,'Hoja de Trabajo para listado'!$A$155:$A$1048576,0),MATCH((CUADRO!F$4&amp;$E473),'Hoja de Trabajo para listado'!$A$151:$Z$151,0)),0)+IFERROR(INDEX('Hoja de Trabajo para listado'!$AB$155:$BA$1048576,MATCH($A473,'Hoja de Trabajo para listado'!$AB$155:$AB$1048576,0),MATCH((CUADRO!F$4&amp;$E473),'Hoja de Trabajo para listado'!$AB$151:$BA$151,0)),0)+IFERROR(INDEX('Hoja de Trabajo para listado'!$BC$155:$CB$1048576,MATCH($A473,'Hoja de Trabajo para listado'!$BC$155:$BC$1048576,0),MATCH((CUADRO!F$4&amp;$E473),'Hoja de Trabajo para listado'!$BC$151:$CB$151,0)),0)+IFERROR(INDEX('Hoja de Trabajo para listado'!$DE$153:$DG$274,MATCH($A473,'Hoja de Trabajo para listado'!$DE$153:$DE$1048576,0),MATCH((CUADRO!F$4&amp;$E473),'Hoja de Trabajo para listado'!$DE$151:$DG$151,0)),0)+IFERROR(INDEX('Hoja de Trabajo para listado'!$CD$155:$DC$1048576,MATCH($A473,'Hoja de Trabajo para listado'!$CD$155:$CD$1048576,0),MATCH((CUADRO!F$4&amp;$E473),'Hoja de Trabajo para listado'!$CD$151:$DC$151,0)),0)</f>
        <v>0</v>
      </c>
      <c r="G473" s="241">
        <f ca="1">+IFERROR(INDEX('Hoja de Trabajo para listado'!$A$155:$Z$1048576,MATCH($A473,'Hoja de Trabajo para listado'!$A$155:$A$1048576,0),MATCH((CUADRO!G$4&amp;$E473),'Hoja de Trabajo para listado'!$A$151:$Z$151,0)),0)+IFERROR(INDEX('Hoja de Trabajo para listado'!$AB$155:$BA$1048576,MATCH($A473,'Hoja de Trabajo para listado'!$AB$155:$AB$1048576,0),MATCH((CUADRO!G$4&amp;$E473),'Hoja de Trabajo para listado'!$AB$151:$BA$151,0)),0)+IFERROR(INDEX('Hoja de Trabajo para listado'!$BC$155:$CB$1048576,MATCH($A473,'Hoja de Trabajo para listado'!$BC$155:$BC$1048576,0),MATCH((CUADRO!G$4&amp;$E473),'Hoja de Trabajo para listado'!$BC$151:$CB$151,0)),0)+IFERROR(INDEX('Hoja de Trabajo para listado'!$DE$153:$DG$274,MATCH($A473,'Hoja de Trabajo para listado'!$DE$153:$DE$1048576,0),MATCH((CUADRO!G$4&amp;$E473),'Hoja de Trabajo para listado'!$DE$151:$DG$151,0)),0)+IFERROR(INDEX('Hoja de Trabajo para listado'!$CD$155:$DC$1048576,MATCH($A473,'Hoja de Trabajo para listado'!$CD$155:$CD$1048576,0),MATCH((CUADRO!G$4&amp;$E473),'Hoja de Trabajo para listado'!$CD$151:$DC$151,0)),0)</f>
        <v>0</v>
      </c>
      <c r="H473" s="241">
        <f ca="1">+IFERROR(INDEX('Hoja de Trabajo para listado'!$A$155:$Z$1048576,MATCH($A473,'Hoja de Trabajo para listado'!$A$155:$A$1048576,0),MATCH((CUADRO!H$4&amp;$E473),'Hoja de Trabajo para listado'!$A$151:$Z$151,0)),0)+IFERROR(INDEX('Hoja de Trabajo para listado'!$AB$155:$BA$1048576,MATCH($A473,'Hoja de Trabajo para listado'!$AB$155:$AB$1048576,0),MATCH((CUADRO!H$4&amp;$E473),'Hoja de Trabajo para listado'!$AB$151:$BA$151,0)),0)+IFERROR(INDEX('Hoja de Trabajo para listado'!$BC$155:$CB$1048576,MATCH($A473,'Hoja de Trabajo para listado'!$BC$155:$BC$1048576,0),MATCH((CUADRO!H$4&amp;$E473),'Hoja de Trabajo para listado'!$BC$151:$CB$151,0)),0)+IFERROR(INDEX('Hoja de Trabajo para listado'!$DE$153:$DG$274,MATCH($A473,'Hoja de Trabajo para listado'!$DE$153:$DE$1048576,0),MATCH((CUADRO!H$4&amp;$E473),'Hoja de Trabajo para listado'!$DE$151:$DG$151,0)),0)+IFERROR(INDEX('Hoja de Trabajo para listado'!$CD$155:$DC$1048576,MATCH($A473,'Hoja de Trabajo para listado'!$CD$155:$CD$1048576,0),MATCH((CUADRO!H$4&amp;$E473),'Hoja de Trabajo para listado'!$CD$151:$DC$151,0)),0)</f>
        <v>0</v>
      </c>
      <c r="I473" s="241">
        <f ca="1">+IFERROR(INDEX('Hoja de Trabajo para listado'!$A$155:$Z$1048576,MATCH($A473,'Hoja de Trabajo para listado'!$A$155:$A$1048576,0),MATCH((CUADRO!I$4&amp;$E473),'Hoja de Trabajo para listado'!$A$151:$Z$151,0)),0)+IFERROR(INDEX('Hoja de Trabajo para listado'!$AB$155:$BA$1048576,MATCH($A473,'Hoja de Trabajo para listado'!$AB$155:$AB$1048576,0),MATCH((CUADRO!I$4&amp;$E473),'Hoja de Trabajo para listado'!$AB$151:$BA$151,0)),0)+IFERROR(INDEX('Hoja de Trabajo para listado'!$BC$155:$CB$1048576,MATCH($A473,'Hoja de Trabajo para listado'!$BC$155:$BC$1048576,0),MATCH((CUADRO!I$4&amp;$E473),'Hoja de Trabajo para listado'!$BC$151:$CB$151,0)),0)+IFERROR(INDEX('Hoja de Trabajo para listado'!$DE$153:$DG$274,MATCH($A473,'Hoja de Trabajo para listado'!$DE$153:$DE$1048576,0),MATCH((CUADRO!I$4&amp;$E473),'Hoja de Trabajo para listado'!$DE$151:$DG$151,0)),0)+IFERROR(INDEX('Hoja de Trabajo para listado'!$CD$155:$DC$1048576,MATCH($A473,'Hoja de Trabajo para listado'!$CD$155:$CD$1048576,0),MATCH((CUADRO!I$4&amp;$E473),'Hoja de Trabajo para listado'!$CD$151:$DC$151,0)),0)</f>
        <v>0</v>
      </c>
      <c r="J473" s="241">
        <f ca="1">+IFERROR(INDEX('Hoja de Trabajo para listado'!$A$155:$Z$1048576,MATCH($A473,'Hoja de Trabajo para listado'!$A$155:$A$1048576,0),MATCH((CUADRO!J$4&amp;$E473),'Hoja de Trabajo para listado'!$A$151:$Z$151,0)),0)+IFERROR(INDEX('Hoja de Trabajo para listado'!$AB$155:$BA$1048576,MATCH($A473,'Hoja de Trabajo para listado'!$AB$155:$AB$1048576,0),MATCH((CUADRO!J$4&amp;$E473),'Hoja de Trabajo para listado'!$AB$151:$BA$151,0)),0)+IFERROR(INDEX('Hoja de Trabajo para listado'!$BC$155:$CB$1048576,MATCH($A473,'Hoja de Trabajo para listado'!$BC$155:$BC$1048576,0),MATCH((CUADRO!J$4&amp;$E473),'Hoja de Trabajo para listado'!$BC$151:$CB$151,0)),0)+IFERROR(INDEX('Hoja de Trabajo para listado'!$DE$153:$DG$274,MATCH($A473,'Hoja de Trabajo para listado'!$DE$153:$DE$1048576,0),MATCH((CUADRO!J$4&amp;$E473),'Hoja de Trabajo para listado'!$DE$151:$DG$151,0)),0)+IFERROR(INDEX('Hoja de Trabajo para listado'!$CD$155:$DC$1048576,MATCH($A473,'Hoja de Trabajo para listado'!$CD$155:$CD$1048576,0),MATCH((CUADRO!J$4&amp;$E473),'Hoja de Trabajo para listado'!$CD$151:$DC$151,0)),0)</f>
        <v>0</v>
      </c>
      <c r="K473" s="241">
        <f ca="1">+IFERROR(INDEX('Hoja de Trabajo para listado'!$A$155:$Z$1048576,MATCH($A473,'Hoja de Trabajo para listado'!$A$155:$A$1048576,0),MATCH((CUADRO!K$4&amp;$E473),'Hoja de Trabajo para listado'!$A$151:$Z$151,0)),0)+IFERROR(INDEX('Hoja de Trabajo para listado'!$AB$155:$BA$1048576,MATCH($A473,'Hoja de Trabajo para listado'!$AB$155:$AB$1048576,0),MATCH((CUADRO!K$4&amp;$E473),'Hoja de Trabajo para listado'!$AB$151:$BA$151,0)),0)+IFERROR(INDEX('Hoja de Trabajo para listado'!$BC$155:$CB$1048576,MATCH($A473,'Hoja de Trabajo para listado'!$BC$155:$BC$1048576,0),MATCH((CUADRO!K$4&amp;$E473),'Hoja de Trabajo para listado'!$BC$151:$CB$151,0)),0)+IFERROR(INDEX('Hoja de Trabajo para listado'!$DE$153:$DG$274,MATCH($A473,'Hoja de Trabajo para listado'!$DE$153:$DE$1048576,0),MATCH((CUADRO!K$4&amp;$E473),'Hoja de Trabajo para listado'!$DE$151:$DG$151,0)),0)+IFERROR(INDEX('Hoja de Trabajo para listado'!$CD$155:$DC$1048576,MATCH($A473,'Hoja de Trabajo para listado'!$CD$155:$CD$1048576,0),MATCH((CUADRO!K$4&amp;$E473),'Hoja de Trabajo para listado'!$CD$151:$DC$151,0)),0)</f>
        <v>0</v>
      </c>
      <c r="L473" s="241">
        <f ca="1">+IFERROR(INDEX('Hoja de Trabajo para listado'!$A$155:$Z$1048576,MATCH($A473,'Hoja de Trabajo para listado'!$A$155:$A$1048576,0),MATCH((CUADRO!L$4&amp;$E473),'Hoja de Trabajo para listado'!$A$151:$Z$151,0)),0)+IFERROR(INDEX('Hoja de Trabajo para listado'!$AB$155:$BA$1048576,MATCH($A473,'Hoja de Trabajo para listado'!$AB$155:$AB$1048576,0),MATCH((CUADRO!L$4&amp;$E473),'Hoja de Trabajo para listado'!$AB$151:$BA$151,0)),0)+IFERROR(INDEX('Hoja de Trabajo para listado'!$BC$155:$CB$1048576,MATCH($A473,'Hoja de Trabajo para listado'!$BC$155:$BC$1048576,0),MATCH((CUADRO!L$4&amp;$E473),'Hoja de Trabajo para listado'!$BC$151:$CB$151,0)),0)+IFERROR(INDEX('Hoja de Trabajo para listado'!$DE$153:$DG$274,MATCH($A473,'Hoja de Trabajo para listado'!$DE$153:$DE$1048576,0),MATCH((CUADRO!L$4&amp;$E473),'Hoja de Trabajo para listado'!$DE$151:$DG$151,0)),0)+IFERROR(INDEX('Hoja de Trabajo para listado'!$CD$155:$DC$1048576,MATCH($A473,'Hoja de Trabajo para listado'!$CD$155:$CD$1048576,0),MATCH((CUADRO!L$4&amp;$E473),'Hoja de Trabajo para listado'!$CD$151:$DC$151,0)),0)</f>
        <v>0</v>
      </c>
      <c r="M473" s="241">
        <f ca="1">+IFERROR(INDEX('Hoja de Trabajo para listado'!$A$155:$Z$1048576,MATCH($A473,'Hoja de Trabajo para listado'!$A$155:$A$1048576,0),MATCH((CUADRO!M$4&amp;$E473),'Hoja de Trabajo para listado'!$A$151:$Z$151,0)),0)+IFERROR(INDEX('Hoja de Trabajo para listado'!$AB$155:$BA$1048576,MATCH($A473,'Hoja de Trabajo para listado'!$AB$155:$AB$1048576,0),MATCH((CUADRO!M$4&amp;$E473),'Hoja de Trabajo para listado'!$AB$151:$BA$151,0)),0)+IFERROR(INDEX('Hoja de Trabajo para listado'!$BC$155:$CB$1048576,MATCH($A473,'Hoja de Trabajo para listado'!$BC$155:$BC$1048576,0),MATCH((CUADRO!M$4&amp;$E473),'Hoja de Trabajo para listado'!$BC$151:$CB$151,0)),0)+IFERROR(INDEX('Hoja de Trabajo para listado'!$DE$153:$DG$274,MATCH($A473,'Hoja de Trabajo para listado'!$DE$153:$DE$1048576,0),MATCH((CUADRO!M$4&amp;$E473),'Hoja de Trabajo para listado'!$DE$151:$DG$151,0)),0)+IFERROR(INDEX('Hoja de Trabajo para listado'!$CD$155:$DC$1048576,MATCH($A473,'Hoja de Trabajo para listado'!$CD$155:$CD$1048576,0),MATCH((CUADRO!M$4&amp;$E473),'Hoja de Trabajo para listado'!$CD$151:$DC$151,0)),0)</f>
        <v>0</v>
      </c>
      <c r="N473" s="241">
        <f ca="1">+IFERROR(INDEX('Hoja de Trabajo para listado'!$A$155:$Z$1048576,MATCH($A473,'Hoja de Trabajo para listado'!$A$155:$A$1048576,0),MATCH((CUADRO!N$4&amp;$E473),'Hoja de Trabajo para listado'!$A$151:$Z$151,0)),0)+IFERROR(INDEX('Hoja de Trabajo para listado'!$AB$155:$BA$1048576,MATCH($A473,'Hoja de Trabajo para listado'!$AB$155:$AB$1048576,0),MATCH((CUADRO!N$4&amp;$E473),'Hoja de Trabajo para listado'!$AB$151:$BA$151,0)),0)+IFERROR(INDEX('Hoja de Trabajo para listado'!$BC$155:$CB$1048576,MATCH($A473,'Hoja de Trabajo para listado'!$BC$155:$BC$1048576,0),MATCH((CUADRO!N$4&amp;$E473),'Hoja de Trabajo para listado'!$BC$151:$CB$151,0)),0)+IFERROR(INDEX('Hoja de Trabajo para listado'!$DE$153:$DG$274,MATCH($A473,'Hoja de Trabajo para listado'!$DE$153:$DE$1048576,0),MATCH((CUADRO!N$4&amp;$E473),'Hoja de Trabajo para listado'!$DE$151:$DG$151,0)),0)+IFERROR(INDEX('Hoja de Trabajo para listado'!$CD$155:$DC$1048576,MATCH($A473,'Hoja de Trabajo para listado'!$CD$155:$CD$1048576,0),MATCH((CUADRO!N$4&amp;$E473),'Hoja de Trabajo para listado'!$CD$151:$DC$151,0)),0)</f>
        <v>0</v>
      </c>
      <c r="O473" s="241">
        <f ca="1">+IFERROR(INDEX('Hoja de Trabajo para listado'!$A$155:$Z$1048576,MATCH($A473,'Hoja de Trabajo para listado'!$A$155:$A$1048576,0),MATCH((CUADRO!O$4&amp;$E473),'Hoja de Trabajo para listado'!$A$151:$Z$151,0)),0)+IFERROR(INDEX('Hoja de Trabajo para listado'!$AB$155:$BA$1048576,MATCH($A473,'Hoja de Trabajo para listado'!$AB$155:$AB$1048576,0),MATCH((CUADRO!O$4&amp;$E473),'Hoja de Trabajo para listado'!$AB$151:$BA$151,0)),0)+IFERROR(INDEX('Hoja de Trabajo para listado'!$BC$155:$CB$1048576,MATCH($A473,'Hoja de Trabajo para listado'!$BC$155:$BC$1048576,0),MATCH((CUADRO!O$4&amp;$E473),'Hoja de Trabajo para listado'!$BC$151:$CB$151,0)),0)+IFERROR(INDEX('Hoja de Trabajo para listado'!$DE$153:$DG$274,MATCH($A473,'Hoja de Trabajo para listado'!$DE$153:$DE$1048576,0),MATCH((CUADRO!O$4&amp;$E473),'Hoja de Trabajo para listado'!$DE$151:$DG$151,0)),0)+IFERROR(INDEX('Hoja de Trabajo para listado'!$CD$155:$DC$1048576,MATCH($A473,'Hoja de Trabajo para listado'!$CD$155:$CD$1048576,0),MATCH((CUADRO!O$4&amp;$E473),'Hoja de Trabajo para listado'!$CD$151:$DC$151,0)),0)</f>
        <v>0</v>
      </c>
      <c r="P473" s="241">
        <f ca="1">+IFERROR(INDEX('Hoja de Trabajo para listado'!$A$155:$Z$1048576,MATCH($A473,'Hoja de Trabajo para listado'!$A$155:$A$1048576,0),MATCH((CUADRO!P$4&amp;$E473),'Hoja de Trabajo para listado'!$A$151:$Z$151,0)),0)+IFERROR(INDEX('Hoja de Trabajo para listado'!$AB$155:$BA$1048576,MATCH($A473,'Hoja de Trabajo para listado'!$AB$155:$AB$1048576,0),MATCH((CUADRO!P$4&amp;$E473),'Hoja de Trabajo para listado'!$AB$151:$BA$151,0)),0)+IFERROR(INDEX('Hoja de Trabajo para listado'!$BC$155:$CB$1048576,MATCH($A473,'Hoja de Trabajo para listado'!$BC$155:$BC$1048576,0),MATCH((CUADRO!P$4&amp;$E473),'Hoja de Trabajo para listado'!$BC$151:$CB$151,0)),0)+IFERROR(INDEX('Hoja de Trabajo para listado'!$DE$153:$DG$274,MATCH($A473,'Hoja de Trabajo para listado'!$DE$153:$DE$1048576,0),MATCH((CUADRO!P$4&amp;$E473),'Hoja de Trabajo para listado'!$DE$151:$DG$151,0)),0)+IFERROR(INDEX('Hoja de Trabajo para listado'!$CD$155:$DC$1048576,MATCH($A473,'Hoja de Trabajo para listado'!$CD$155:$CD$1048576,0),MATCH((CUADRO!P$4&amp;$E473),'Hoja de Trabajo para listado'!$CD$151:$DC$151,0)),0)</f>
        <v>0</v>
      </c>
      <c r="Q473" s="241">
        <f ca="1">+IFERROR(INDEX('Hoja de Trabajo para listado'!$A$155:$Z$1048576,MATCH($A473,'Hoja de Trabajo para listado'!$A$155:$A$1048576,0),MATCH((CUADRO!Q$4&amp;$E473),'Hoja de Trabajo para listado'!$A$151:$Z$151,0)),0)+IFERROR(INDEX('Hoja de Trabajo para listado'!$AB$155:$BA$1048576,MATCH($A473,'Hoja de Trabajo para listado'!$AB$155:$AB$1048576,0),MATCH((CUADRO!Q$4&amp;$E473),'Hoja de Trabajo para listado'!$AB$151:$BA$151,0)),0)+IFERROR(INDEX('Hoja de Trabajo para listado'!$BC$155:$CB$1048576,MATCH($A473,'Hoja de Trabajo para listado'!$BC$155:$BC$1048576,0),MATCH((CUADRO!Q$4&amp;$E473),'Hoja de Trabajo para listado'!$BC$151:$CB$151,0)),0)+IFERROR(INDEX('Hoja de Trabajo para listado'!$DE$153:$DG$274,MATCH($A473,'Hoja de Trabajo para listado'!$DE$153:$DE$1048576,0),MATCH((CUADRO!Q$4&amp;$E473),'Hoja de Trabajo para listado'!$DE$151:$DG$151,0)),0)+IFERROR(INDEX('Hoja de Trabajo para listado'!$CD$155:$DC$1048576,MATCH($A473,'Hoja de Trabajo para listado'!$CD$155:$CD$1048576,0),MATCH((CUADRO!Q$4&amp;$E473),'Hoja de Trabajo para listado'!$CD$151:$DC$151,0)),0)</f>
        <v>0</v>
      </c>
      <c r="R473" s="241">
        <f t="shared" ca="1" si="21"/>
        <v>0</v>
      </c>
      <c r="S473" s="247"/>
      <c r="T473" s="241">
        <f ca="1">+T474</f>
        <v>0</v>
      </c>
      <c r="U473" s="240">
        <f t="shared" si="22"/>
        <v>1</v>
      </c>
      <c r="V473" s="327" t="str">
        <f>+VLOOKUP(A473,bd_lista!$A$3:$E$592,5,FALSE)</f>
        <v>Gobiernos Autonomos Municipales</v>
      </c>
      <c r="W473" s="397" t="str">
        <f>+V473</f>
        <v>Gobiernos Autonomos Municipales</v>
      </c>
      <c r="X473" s="240">
        <f>+VLOOKUP(A473,[4]Sheet1!$A$13:$D$744,4,FALSE)</f>
        <v>0</v>
      </c>
      <c r="Y473" s="240" t="e">
        <f>+VLOOKUP(X473,bd_lista!$A$3:$C$592,3,FALSE)</f>
        <v>#N/A</v>
      </c>
      <c r="Z473" s="290">
        <f>+X473</f>
        <v>0</v>
      </c>
      <c r="AA473" s="291" t="e">
        <f>+Y473</f>
        <v>#N/A</v>
      </c>
    </row>
    <row r="474" spans="1:27" customFormat="1" ht="15" hidden="1" customHeight="1">
      <c r="A474" s="32">
        <v>1117</v>
      </c>
      <c r="B474" s="394"/>
      <c r="C474" s="245" t="str">
        <f>+VLOOKUP(A474,bd_lista!$A$3:$C$592,3,FALSE)</f>
        <v>Gobierno Autónomo Municipal de Tarabuco</v>
      </c>
      <c r="D474" s="396"/>
      <c r="E474" s="242" t="s">
        <v>1304</v>
      </c>
      <c r="F474" s="241">
        <f ca="1">+IFERROR(INDEX('Hoja de Trabajo para listado'!$A$155:$Z$1048576,MATCH($A474,'Hoja de Trabajo para listado'!$A$155:$A$1048576,0),MATCH((CUADRO!F$4&amp;$E474),'Hoja de Trabajo para listado'!$A$151:$Z$151,0)),0)+IFERROR(INDEX('Hoja de Trabajo para listado'!$AB$155:$BA$1048576,MATCH($A474,'Hoja de Trabajo para listado'!$AB$155:$AB$1048576,0),MATCH((CUADRO!F$4&amp;$E474),'Hoja de Trabajo para listado'!$AB$151:$BA$151,0)),0)+IFERROR(INDEX('Hoja de Trabajo para listado'!$BC$155:$CB$1048576,MATCH($A474,'Hoja de Trabajo para listado'!$BC$155:$BC$1048576,0),MATCH((CUADRO!F$4&amp;$E474),'Hoja de Trabajo para listado'!$BC$151:$CB$151,0)),0)+IFERROR(INDEX('Hoja de Trabajo para listado'!$DE$153:$DG$274,MATCH($A474,'Hoja de Trabajo para listado'!$DE$153:$DE$1048576,0),MATCH((CUADRO!F$4&amp;$E474),'Hoja de Trabajo para listado'!$DE$151:$DG$151,0)),0)+IFERROR(INDEX('Hoja de Trabajo para listado'!$CD$155:$DC$1048576,MATCH($A474,'Hoja de Trabajo para listado'!$CD$155:$CD$1048576,0),MATCH((CUADRO!F$4&amp;$E474),'Hoja de Trabajo para listado'!$CD$151:$DC$151,0)),0)</f>
        <v>0</v>
      </c>
      <c r="G474" s="241">
        <f ca="1">+IFERROR(INDEX('Hoja de Trabajo para listado'!$A$155:$Z$1048576,MATCH($A474,'Hoja de Trabajo para listado'!$A$155:$A$1048576,0),MATCH((CUADRO!G$4&amp;$E474),'Hoja de Trabajo para listado'!$A$151:$Z$151,0)),0)+IFERROR(INDEX('Hoja de Trabajo para listado'!$AB$155:$BA$1048576,MATCH($A474,'Hoja de Trabajo para listado'!$AB$155:$AB$1048576,0),MATCH((CUADRO!G$4&amp;$E474),'Hoja de Trabajo para listado'!$AB$151:$BA$151,0)),0)+IFERROR(INDEX('Hoja de Trabajo para listado'!$BC$155:$CB$1048576,MATCH($A474,'Hoja de Trabajo para listado'!$BC$155:$BC$1048576,0),MATCH((CUADRO!G$4&amp;$E474),'Hoja de Trabajo para listado'!$BC$151:$CB$151,0)),0)+IFERROR(INDEX('Hoja de Trabajo para listado'!$DE$153:$DG$274,MATCH($A474,'Hoja de Trabajo para listado'!$DE$153:$DE$1048576,0),MATCH((CUADRO!G$4&amp;$E474),'Hoja de Trabajo para listado'!$DE$151:$DG$151,0)),0)+IFERROR(INDEX('Hoja de Trabajo para listado'!$CD$155:$DC$1048576,MATCH($A474,'Hoja de Trabajo para listado'!$CD$155:$CD$1048576,0),MATCH((CUADRO!G$4&amp;$E474),'Hoja de Trabajo para listado'!$CD$151:$DC$151,0)),0)</f>
        <v>0</v>
      </c>
      <c r="H474" s="241">
        <f ca="1">+IFERROR(INDEX('Hoja de Trabajo para listado'!$A$155:$Z$1048576,MATCH($A474,'Hoja de Trabajo para listado'!$A$155:$A$1048576,0),MATCH((CUADRO!H$4&amp;$E474),'Hoja de Trabajo para listado'!$A$151:$Z$151,0)),0)+IFERROR(INDEX('Hoja de Trabajo para listado'!$AB$155:$BA$1048576,MATCH($A474,'Hoja de Trabajo para listado'!$AB$155:$AB$1048576,0),MATCH((CUADRO!H$4&amp;$E474),'Hoja de Trabajo para listado'!$AB$151:$BA$151,0)),0)+IFERROR(INDEX('Hoja de Trabajo para listado'!$BC$155:$CB$1048576,MATCH($A474,'Hoja de Trabajo para listado'!$BC$155:$BC$1048576,0),MATCH((CUADRO!H$4&amp;$E474),'Hoja de Trabajo para listado'!$BC$151:$CB$151,0)),0)+IFERROR(INDEX('Hoja de Trabajo para listado'!$DE$153:$DG$274,MATCH($A474,'Hoja de Trabajo para listado'!$DE$153:$DE$1048576,0),MATCH((CUADRO!H$4&amp;$E474),'Hoja de Trabajo para listado'!$DE$151:$DG$151,0)),0)+IFERROR(INDEX('Hoja de Trabajo para listado'!$CD$155:$DC$1048576,MATCH($A474,'Hoja de Trabajo para listado'!$CD$155:$CD$1048576,0),MATCH((CUADRO!H$4&amp;$E474),'Hoja de Trabajo para listado'!$CD$151:$DC$151,0)),0)</f>
        <v>0</v>
      </c>
      <c r="I474" s="241">
        <f ca="1">+IFERROR(INDEX('Hoja de Trabajo para listado'!$A$155:$Z$1048576,MATCH($A474,'Hoja de Trabajo para listado'!$A$155:$A$1048576,0),MATCH((CUADRO!I$4&amp;$E474),'Hoja de Trabajo para listado'!$A$151:$Z$151,0)),0)+IFERROR(INDEX('Hoja de Trabajo para listado'!$AB$155:$BA$1048576,MATCH($A474,'Hoja de Trabajo para listado'!$AB$155:$AB$1048576,0),MATCH((CUADRO!I$4&amp;$E474),'Hoja de Trabajo para listado'!$AB$151:$BA$151,0)),0)+IFERROR(INDEX('Hoja de Trabajo para listado'!$BC$155:$CB$1048576,MATCH($A474,'Hoja de Trabajo para listado'!$BC$155:$BC$1048576,0),MATCH((CUADRO!I$4&amp;$E474),'Hoja de Trabajo para listado'!$BC$151:$CB$151,0)),0)+IFERROR(INDEX('Hoja de Trabajo para listado'!$DE$153:$DG$274,MATCH($A474,'Hoja de Trabajo para listado'!$DE$153:$DE$1048576,0),MATCH((CUADRO!I$4&amp;$E474),'Hoja de Trabajo para listado'!$DE$151:$DG$151,0)),0)+IFERROR(INDEX('Hoja de Trabajo para listado'!$CD$155:$DC$1048576,MATCH($A474,'Hoja de Trabajo para listado'!$CD$155:$CD$1048576,0),MATCH((CUADRO!I$4&amp;$E474),'Hoja de Trabajo para listado'!$CD$151:$DC$151,0)),0)</f>
        <v>0</v>
      </c>
      <c r="J474" s="241">
        <f ca="1">+IFERROR(INDEX('Hoja de Trabajo para listado'!$A$155:$Z$1048576,MATCH($A474,'Hoja de Trabajo para listado'!$A$155:$A$1048576,0),MATCH((CUADRO!J$4&amp;$E474),'Hoja de Trabajo para listado'!$A$151:$Z$151,0)),0)+IFERROR(INDEX('Hoja de Trabajo para listado'!$AB$155:$BA$1048576,MATCH($A474,'Hoja de Trabajo para listado'!$AB$155:$AB$1048576,0),MATCH((CUADRO!J$4&amp;$E474),'Hoja de Trabajo para listado'!$AB$151:$BA$151,0)),0)+IFERROR(INDEX('Hoja de Trabajo para listado'!$BC$155:$CB$1048576,MATCH($A474,'Hoja de Trabajo para listado'!$BC$155:$BC$1048576,0),MATCH((CUADRO!J$4&amp;$E474),'Hoja de Trabajo para listado'!$BC$151:$CB$151,0)),0)+IFERROR(INDEX('Hoja de Trabajo para listado'!$DE$153:$DG$274,MATCH($A474,'Hoja de Trabajo para listado'!$DE$153:$DE$1048576,0),MATCH((CUADRO!J$4&amp;$E474),'Hoja de Trabajo para listado'!$DE$151:$DG$151,0)),0)+IFERROR(INDEX('Hoja de Trabajo para listado'!$CD$155:$DC$1048576,MATCH($A474,'Hoja de Trabajo para listado'!$CD$155:$CD$1048576,0),MATCH((CUADRO!J$4&amp;$E474),'Hoja de Trabajo para listado'!$CD$151:$DC$151,0)),0)</f>
        <v>0</v>
      </c>
      <c r="K474" s="241">
        <f ca="1">+IFERROR(INDEX('Hoja de Trabajo para listado'!$A$155:$Z$1048576,MATCH($A474,'Hoja de Trabajo para listado'!$A$155:$A$1048576,0),MATCH((CUADRO!K$4&amp;$E474),'Hoja de Trabajo para listado'!$A$151:$Z$151,0)),0)+IFERROR(INDEX('Hoja de Trabajo para listado'!$AB$155:$BA$1048576,MATCH($A474,'Hoja de Trabajo para listado'!$AB$155:$AB$1048576,0),MATCH((CUADRO!K$4&amp;$E474),'Hoja de Trabajo para listado'!$AB$151:$BA$151,0)),0)+IFERROR(INDEX('Hoja de Trabajo para listado'!$BC$155:$CB$1048576,MATCH($A474,'Hoja de Trabajo para listado'!$BC$155:$BC$1048576,0),MATCH((CUADRO!K$4&amp;$E474),'Hoja de Trabajo para listado'!$BC$151:$CB$151,0)),0)+IFERROR(INDEX('Hoja de Trabajo para listado'!$DE$153:$DG$274,MATCH($A474,'Hoja de Trabajo para listado'!$DE$153:$DE$1048576,0),MATCH((CUADRO!K$4&amp;$E474),'Hoja de Trabajo para listado'!$DE$151:$DG$151,0)),0)+IFERROR(INDEX('Hoja de Trabajo para listado'!$CD$155:$DC$1048576,MATCH($A474,'Hoja de Trabajo para listado'!$CD$155:$CD$1048576,0),MATCH((CUADRO!K$4&amp;$E474),'Hoja de Trabajo para listado'!$CD$151:$DC$151,0)),0)</f>
        <v>0</v>
      </c>
      <c r="L474" s="241">
        <f ca="1">+IFERROR(INDEX('Hoja de Trabajo para listado'!$A$155:$Z$1048576,MATCH($A474,'Hoja de Trabajo para listado'!$A$155:$A$1048576,0),MATCH((CUADRO!L$4&amp;$E474),'Hoja de Trabajo para listado'!$A$151:$Z$151,0)),0)+IFERROR(INDEX('Hoja de Trabajo para listado'!$AB$155:$BA$1048576,MATCH($A474,'Hoja de Trabajo para listado'!$AB$155:$AB$1048576,0),MATCH((CUADRO!L$4&amp;$E474),'Hoja de Trabajo para listado'!$AB$151:$BA$151,0)),0)+IFERROR(INDEX('Hoja de Trabajo para listado'!$BC$155:$CB$1048576,MATCH($A474,'Hoja de Trabajo para listado'!$BC$155:$BC$1048576,0),MATCH((CUADRO!L$4&amp;$E474),'Hoja de Trabajo para listado'!$BC$151:$CB$151,0)),0)+IFERROR(INDEX('Hoja de Trabajo para listado'!$DE$153:$DG$274,MATCH($A474,'Hoja de Trabajo para listado'!$DE$153:$DE$1048576,0),MATCH((CUADRO!L$4&amp;$E474),'Hoja de Trabajo para listado'!$DE$151:$DG$151,0)),0)+IFERROR(INDEX('Hoja de Trabajo para listado'!$CD$155:$DC$1048576,MATCH($A474,'Hoja de Trabajo para listado'!$CD$155:$CD$1048576,0),MATCH((CUADRO!L$4&amp;$E474),'Hoja de Trabajo para listado'!$CD$151:$DC$151,0)),0)</f>
        <v>0</v>
      </c>
      <c r="M474" s="241">
        <f ca="1">+IFERROR(INDEX('Hoja de Trabajo para listado'!$A$155:$Z$1048576,MATCH($A474,'Hoja de Trabajo para listado'!$A$155:$A$1048576,0),MATCH((CUADRO!M$4&amp;$E474),'Hoja de Trabajo para listado'!$A$151:$Z$151,0)),0)+IFERROR(INDEX('Hoja de Trabajo para listado'!$AB$155:$BA$1048576,MATCH($A474,'Hoja de Trabajo para listado'!$AB$155:$AB$1048576,0),MATCH((CUADRO!M$4&amp;$E474),'Hoja de Trabajo para listado'!$AB$151:$BA$151,0)),0)+IFERROR(INDEX('Hoja de Trabajo para listado'!$BC$155:$CB$1048576,MATCH($A474,'Hoja de Trabajo para listado'!$BC$155:$BC$1048576,0),MATCH((CUADRO!M$4&amp;$E474),'Hoja de Trabajo para listado'!$BC$151:$CB$151,0)),0)+IFERROR(INDEX('Hoja de Trabajo para listado'!$DE$153:$DG$274,MATCH($A474,'Hoja de Trabajo para listado'!$DE$153:$DE$1048576,0),MATCH((CUADRO!M$4&amp;$E474),'Hoja de Trabajo para listado'!$DE$151:$DG$151,0)),0)+IFERROR(INDEX('Hoja de Trabajo para listado'!$CD$155:$DC$1048576,MATCH($A474,'Hoja de Trabajo para listado'!$CD$155:$CD$1048576,0),MATCH((CUADRO!M$4&amp;$E474),'Hoja de Trabajo para listado'!$CD$151:$DC$151,0)),0)</f>
        <v>0</v>
      </c>
      <c r="N474" s="241">
        <f ca="1">+IFERROR(INDEX('Hoja de Trabajo para listado'!$A$155:$Z$1048576,MATCH($A474,'Hoja de Trabajo para listado'!$A$155:$A$1048576,0),MATCH((CUADRO!N$4&amp;$E474),'Hoja de Trabajo para listado'!$A$151:$Z$151,0)),0)+IFERROR(INDEX('Hoja de Trabajo para listado'!$AB$155:$BA$1048576,MATCH($A474,'Hoja de Trabajo para listado'!$AB$155:$AB$1048576,0),MATCH((CUADRO!N$4&amp;$E474),'Hoja de Trabajo para listado'!$AB$151:$BA$151,0)),0)+IFERROR(INDEX('Hoja de Trabajo para listado'!$BC$155:$CB$1048576,MATCH($A474,'Hoja de Trabajo para listado'!$BC$155:$BC$1048576,0),MATCH((CUADRO!N$4&amp;$E474),'Hoja de Trabajo para listado'!$BC$151:$CB$151,0)),0)+IFERROR(INDEX('Hoja de Trabajo para listado'!$DE$153:$DG$274,MATCH($A474,'Hoja de Trabajo para listado'!$DE$153:$DE$1048576,0),MATCH((CUADRO!N$4&amp;$E474),'Hoja de Trabajo para listado'!$DE$151:$DG$151,0)),0)+IFERROR(INDEX('Hoja de Trabajo para listado'!$CD$155:$DC$1048576,MATCH($A474,'Hoja de Trabajo para listado'!$CD$155:$CD$1048576,0),MATCH((CUADRO!N$4&amp;$E474),'Hoja de Trabajo para listado'!$CD$151:$DC$151,0)),0)</f>
        <v>0</v>
      </c>
      <c r="O474" s="241">
        <f ca="1">+IFERROR(INDEX('Hoja de Trabajo para listado'!$A$155:$Z$1048576,MATCH($A474,'Hoja de Trabajo para listado'!$A$155:$A$1048576,0),MATCH((CUADRO!O$4&amp;$E474),'Hoja de Trabajo para listado'!$A$151:$Z$151,0)),0)+IFERROR(INDEX('Hoja de Trabajo para listado'!$AB$155:$BA$1048576,MATCH($A474,'Hoja de Trabajo para listado'!$AB$155:$AB$1048576,0),MATCH((CUADRO!O$4&amp;$E474),'Hoja de Trabajo para listado'!$AB$151:$BA$151,0)),0)+IFERROR(INDEX('Hoja de Trabajo para listado'!$BC$155:$CB$1048576,MATCH($A474,'Hoja de Trabajo para listado'!$BC$155:$BC$1048576,0),MATCH((CUADRO!O$4&amp;$E474),'Hoja de Trabajo para listado'!$BC$151:$CB$151,0)),0)+IFERROR(INDEX('Hoja de Trabajo para listado'!$DE$153:$DG$274,MATCH($A474,'Hoja de Trabajo para listado'!$DE$153:$DE$1048576,0),MATCH((CUADRO!O$4&amp;$E474),'Hoja de Trabajo para listado'!$DE$151:$DG$151,0)),0)+IFERROR(INDEX('Hoja de Trabajo para listado'!$CD$155:$DC$1048576,MATCH($A474,'Hoja de Trabajo para listado'!$CD$155:$CD$1048576,0),MATCH((CUADRO!O$4&amp;$E474),'Hoja de Trabajo para listado'!$CD$151:$DC$151,0)),0)</f>
        <v>0</v>
      </c>
      <c r="P474" s="241">
        <f ca="1">+IFERROR(INDEX('Hoja de Trabajo para listado'!$A$155:$Z$1048576,MATCH($A474,'Hoja de Trabajo para listado'!$A$155:$A$1048576,0),MATCH((CUADRO!P$4&amp;$E474),'Hoja de Trabajo para listado'!$A$151:$Z$151,0)),0)+IFERROR(INDEX('Hoja de Trabajo para listado'!$AB$155:$BA$1048576,MATCH($A474,'Hoja de Trabajo para listado'!$AB$155:$AB$1048576,0),MATCH((CUADRO!P$4&amp;$E474),'Hoja de Trabajo para listado'!$AB$151:$BA$151,0)),0)+IFERROR(INDEX('Hoja de Trabajo para listado'!$BC$155:$CB$1048576,MATCH($A474,'Hoja de Trabajo para listado'!$BC$155:$BC$1048576,0),MATCH((CUADRO!P$4&amp;$E474),'Hoja de Trabajo para listado'!$BC$151:$CB$151,0)),0)+IFERROR(INDEX('Hoja de Trabajo para listado'!$DE$153:$DG$274,MATCH($A474,'Hoja de Trabajo para listado'!$DE$153:$DE$1048576,0),MATCH((CUADRO!P$4&amp;$E474),'Hoja de Trabajo para listado'!$DE$151:$DG$151,0)),0)+IFERROR(INDEX('Hoja de Trabajo para listado'!$CD$155:$DC$1048576,MATCH($A474,'Hoja de Trabajo para listado'!$CD$155:$CD$1048576,0),MATCH((CUADRO!P$4&amp;$E474),'Hoja de Trabajo para listado'!$CD$151:$DC$151,0)),0)</f>
        <v>0</v>
      </c>
      <c r="Q474" s="241">
        <f ca="1">+IFERROR(INDEX('Hoja de Trabajo para listado'!$A$155:$Z$1048576,MATCH($A474,'Hoja de Trabajo para listado'!$A$155:$A$1048576,0),MATCH((CUADRO!Q$4&amp;$E474),'Hoja de Trabajo para listado'!$A$151:$Z$151,0)),0)+IFERROR(INDEX('Hoja de Trabajo para listado'!$AB$155:$BA$1048576,MATCH($A474,'Hoja de Trabajo para listado'!$AB$155:$AB$1048576,0),MATCH((CUADRO!Q$4&amp;$E474),'Hoja de Trabajo para listado'!$AB$151:$BA$151,0)),0)+IFERROR(INDEX('Hoja de Trabajo para listado'!$BC$155:$CB$1048576,MATCH($A474,'Hoja de Trabajo para listado'!$BC$155:$BC$1048576,0),MATCH((CUADRO!Q$4&amp;$E474),'Hoja de Trabajo para listado'!$BC$151:$CB$151,0)),0)+IFERROR(INDEX('Hoja de Trabajo para listado'!$DE$153:$DG$274,MATCH($A474,'Hoja de Trabajo para listado'!$DE$153:$DE$1048576,0),MATCH((CUADRO!Q$4&amp;$E474),'Hoja de Trabajo para listado'!$DE$151:$DG$151,0)),0)+IFERROR(INDEX('Hoja de Trabajo para listado'!$CD$155:$DC$1048576,MATCH($A474,'Hoja de Trabajo para listado'!$CD$155:$CD$1048576,0),MATCH((CUADRO!Q$4&amp;$E474),'Hoja de Trabajo para listado'!$CD$151:$DC$151,0)),0)</f>
        <v>0</v>
      </c>
      <c r="R474" s="241">
        <f t="shared" ca="1" si="21"/>
        <v>0</v>
      </c>
      <c r="S474" s="247">
        <f ca="1">+R473+R474</f>
        <v>0</v>
      </c>
      <c r="T474" s="241">
        <f ca="1">+S474</f>
        <v>0</v>
      </c>
      <c r="U474" s="240">
        <f t="shared" si="22"/>
        <v>2</v>
      </c>
      <c r="V474" s="327" t="str">
        <f>+VLOOKUP(A474,bd_lista!$A$3:$E$592,5,FALSE)</f>
        <v>Gobiernos Autonomos Municipales</v>
      </c>
      <c r="W474" s="398"/>
      <c r="X474" s="240">
        <f>+VLOOKUP(A474,[4]Sheet1!$A$13:$D$744,4,FALSE)</f>
        <v>0</v>
      </c>
      <c r="Y474" s="240" t="e">
        <f>+VLOOKUP(X474,bd_lista!$A$3:$C$592,3,FALSE)</f>
        <v>#N/A</v>
      </c>
      <c r="Z474" s="288"/>
      <c r="AA474" s="289"/>
    </row>
    <row r="475" spans="1:27" customFormat="1" ht="15" hidden="1" customHeight="1">
      <c r="A475" s="32">
        <v>1118</v>
      </c>
      <c r="B475" s="393">
        <f>+A475</f>
        <v>1118</v>
      </c>
      <c r="C475" s="245" t="str">
        <f>+VLOOKUP(A475,bd_lista!$A$3:$C$592,3,FALSE)</f>
        <v>Gobierno Autónomo Municipal de Yamparáez</v>
      </c>
      <c r="D475" s="395" t="str">
        <f>+C475</f>
        <v>Gobierno Autónomo Municipal de Yamparáez</v>
      </c>
      <c r="E475" s="240" t="s">
        <v>1303</v>
      </c>
      <c r="F475" s="241">
        <f ca="1">+IFERROR(INDEX('Hoja de Trabajo para listado'!$A$155:$Z$1048576,MATCH($A475,'Hoja de Trabajo para listado'!$A$155:$A$1048576,0),MATCH((CUADRO!F$4&amp;$E475),'Hoja de Trabajo para listado'!$A$151:$Z$151,0)),0)+IFERROR(INDEX('Hoja de Trabajo para listado'!$AB$155:$BA$1048576,MATCH($A475,'Hoja de Trabajo para listado'!$AB$155:$AB$1048576,0),MATCH((CUADRO!F$4&amp;$E475),'Hoja de Trabajo para listado'!$AB$151:$BA$151,0)),0)+IFERROR(INDEX('Hoja de Trabajo para listado'!$BC$155:$CB$1048576,MATCH($A475,'Hoja de Trabajo para listado'!$BC$155:$BC$1048576,0),MATCH((CUADRO!F$4&amp;$E475),'Hoja de Trabajo para listado'!$BC$151:$CB$151,0)),0)+IFERROR(INDEX('Hoja de Trabajo para listado'!$DE$153:$DG$274,MATCH($A475,'Hoja de Trabajo para listado'!$DE$153:$DE$1048576,0),MATCH((CUADRO!F$4&amp;$E475),'Hoja de Trabajo para listado'!$DE$151:$DG$151,0)),0)+IFERROR(INDEX('Hoja de Trabajo para listado'!$CD$155:$DC$1048576,MATCH($A475,'Hoja de Trabajo para listado'!$CD$155:$CD$1048576,0),MATCH((CUADRO!F$4&amp;$E475),'Hoja de Trabajo para listado'!$CD$151:$DC$151,0)),0)</f>
        <v>0</v>
      </c>
      <c r="G475" s="241">
        <f ca="1">+IFERROR(INDEX('Hoja de Trabajo para listado'!$A$155:$Z$1048576,MATCH($A475,'Hoja de Trabajo para listado'!$A$155:$A$1048576,0),MATCH((CUADRO!G$4&amp;$E475),'Hoja de Trabajo para listado'!$A$151:$Z$151,0)),0)+IFERROR(INDEX('Hoja de Trabajo para listado'!$AB$155:$BA$1048576,MATCH($A475,'Hoja de Trabajo para listado'!$AB$155:$AB$1048576,0),MATCH((CUADRO!G$4&amp;$E475),'Hoja de Trabajo para listado'!$AB$151:$BA$151,0)),0)+IFERROR(INDEX('Hoja de Trabajo para listado'!$BC$155:$CB$1048576,MATCH($A475,'Hoja de Trabajo para listado'!$BC$155:$BC$1048576,0),MATCH((CUADRO!G$4&amp;$E475),'Hoja de Trabajo para listado'!$BC$151:$CB$151,0)),0)+IFERROR(INDEX('Hoja de Trabajo para listado'!$DE$153:$DG$274,MATCH($A475,'Hoja de Trabajo para listado'!$DE$153:$DE$1048576,0),MATCH((CUADRO!G$4&amp;$E475),'Hoja de Trabajo para listado'!$DE$151:$DG$151,0)),0)+IFERROR(INDEX('Hoja de Trabajo para listado'!$CD$155:$DC$1048576,MATCH($A475,'Hoja de Trabajo para listado'!$CD$155:$CD$1048576,0),MATCH((CUADRO!G$4&amp;$E475),'Hoja de Trabajo para listado'!$CD$151:$DC$151,0)),0)</f>
        <v>0</v>
      </c>
      <c r="H475" s="241">
        <f ca="1">+IFERROR(INDEX('Hoja de Trabajo para listado'!$A$155:$Z$1048576,MATCH($A475,'Hoja de Trabajo para listado'!$A$155:$A$1048576,0),MATCH((CUADRO!H$4&amp;$E475),'Hoja de Trabajo para listado'!$A$151:$Z$151,0)),0)+IFERROR(INDEX('Hoja de Trabajo para listado'!$AB$155:$BA$1048576,MATCH($A475,'Hoja de Trabajo para listado'!$AB$155:$AB$1048576,0),MATCH((CUADRO!H$4&amp;$E475),'Hoja de Trabajo para listado'!$AB$151:$BA$151,0)),0)+IFERROR(INDEX('Hoja de Trabajo para listado'!$BC$155:$CB$1048576,MATCH($A475,'Hoja de Trabajo para listado'!$BC$155:$BC$1048576,0),MATCH((CUADRO!H$4&amp;$E475),'Hoja de Trabajo para listado'!$BC$151:$CB$151,0)),0)+IFERROR(INDEX('Hoja de Trabajo para listado'!$DE$153:$DG$274,MATCH($A475,'Hoja de Trabajo para listado'!$DE$153:$DE$1048576,0),MATCH((CUADRO!H$4&amp;$E475),'Hoja de Trabajo para listado'!$DE$151:$DG$151,0)),0)+IFERROR(INDEX('Hoja de Trabajo para listado'!$CD$155:$DC$1048576,MATCH($A475,'Hoja de Trabajo para listado'!$CD$155:$CD$1048576,0),MATCH((CUADRO!H$4&amp;$E475),'Hoja de Trabajo para listado'!$CD$151:$DC$151,0)),0)</f>
        <v>0</v>
      </c>
      <c r="I475" s="241">
        <f ca="1">+IFERROR(INDEX('Hoja de Trabajo para listado'!$A$155:$Z$1048576,MATCH($A475,'Hoja de Trabajo para listado'!$A$155:$A$1048576,0),MATCH((CUADRO!I$4&amp;$E475),'Hoja de Trabajo para listado'!$A$151:$Z$151,0)),0)+IFERROR(INDEX('Hoja de Trabajo para listado'!$AB$155:$BA$1048576,MATCH($A475,'Hoja de Trabajo para listado'!$AB$155:$AB$1048576,0),MATCH((CUADRO!I$4&amp;$E475),'Hoja de Trabajo para listado'!$AB$151:$BA$151,0)),0)+IFERROR(INDEX('Hoja de Trabajo para listado'!$BC$155:$CB$1048576,MATCH($A475,'Hoja de Trabajo para listado'!$BC$155:$BC$1048576,0),MATCH((CUADRO!I$4&amp;$E475),'Hoja de Trabajo para listado'!$BC$151:$CB$151,0)),0)+IFERROR(INDEX('Hoja de Trabajo para listado'!$DE$153:$DG$274,MATCH($A475,'Hoja de Trabajo para listado'!$DE$153:$DE$1048576,0),MATCH((CUADRO!I$4&amp;$E475),'Hoja de Trabajo para listado'!$DE$151:$DG$151,0)),0)+IFERROR(INDEX('Hoja de Trabajo para listado'!$CD$155:$DC$1048576,MATCH($A475,'Hoja de Trabajo para listado'!$CD$155:$CD$1048576,0),MATCH((CUADRO!I$4&amp;$E475),'Hoja de Trabajo para listado'!$CD$151:$DC$151,0)),0)</f>
        <v>0</v>
      </c>
      <c r="J475" s="241">
        <f ca="1">+IFERROR(INDEX('Hoja de Trabajo para listado'!$A$155:$Z$1048576,MATCH($A475,'Hoja de Trabajo para listado'!$A$155:$A$1048576,0),MATCH((CUADRO!J$4&amp;$E475),'Hoja de Trabajo para listado'!$A$151:$Z$151,0)),0)+IFERROR(INDEX('Hoja de Trabajo para listado'!$AB$155:$BA$1048576,MATCH($A475,'Hoja de Trabajo para listado'!$AB$155:$AB$1048576,0),MATCH((CUADRO!J$4&amp;$E475),'Hoja de Trabajo para listado'!$AB$151:$BA$151,0)),0)+IFERROR(INDEX('Hoja de Trabajo para listado'!$BC$155:$CB$1048576,MATCH($A475,'Hoja de Trabajo para listado'!$BC$155:$BC$1048576,0),MATCH((CUADRO!J$4&amp;$E475),'Hoja de Trabajo para listado'!$BC$151:$CB$151,0)),0)+IFERROR(INDEX('Hoja de Trabajo para listado'!$DE$153:$DG$274,MATCH($A475,'Hoja de Trabajo para listado'!$DE$153:$DE$1048576,0),MATCH((CUADRO!J$4&amp;$E475),'Hoja de Trabajo para listado'!$DE$151:$DG$151,0)),0)+IFERROR(INDEX('Hoja de Trabajo para listado'!$CD$155:$DC$1048576,MATCH($A475,'Hoja de Trabajo para listado'!$CD$155:$CD$1048576,0),MATCH((CUADRO!J$4&amp;$E475),'Hoja de Trabajo para listado'!$CD$151:$DC$151,0)),0)</f>
        <v>0</v>
      </c>
      <c r="K475" s="241">
        <f ca="1">+IFERROR(INDEX('Hoja de Trabajo para listado'!$A$155:$Z$1048576,MATCH($A475,'Hoja de Trabajo para listado'!$A$155:$A$1048576,0),MATCH((CUADRO!K$4&amp;$E475),'Hoja de Trabajo para listado'!$A$151:$Z$151,0)),0)+IFERROR(INDEX('Hoja de Trabajo para listado'!$AB$155:$BA$1048576,MATCH($A475,'Hoja de Trabajo para listado'!$AB$155:$AB$1048576,0),MATCH((CUADRO!K$4&amp;$E475),'Hoja de Trabajo para listado'!$AB$151:$BA$151,0)),0)+IFERROR(INDEX('Hoja de Trabajo para listado'!$BC$155:$CB$1048576,MATCH($A475,'Hoja de Trabajo para listado'!$BC$155:$BC$1048576,0),MATCH((CUADRO!K$4&amp;$E475),'Hoja de Trabajo para listado'!$BC$151:$CB$151,0)),0)+IFERROR(INDEX('Hoja de Trabajo para listado'!$DE$153:$DG$274,MATCH($A475,'Hoja de Trabajo para listado'!$DE$153:$DE$1048576,0),MATCH((CUADRO!K$4&amp;$E475),'Hoja de Trabajo para listado'!$DE$151:$DG$151,0)),0)+IFERROR(INDEX('Hoja de Trabajo para listado'!$CD$155:$DC$1048576,MATCH($A475,'Hoja de Trabajo para listado'!$CD$155:$CD$1048576,0),MATCH((CUADRO!K$4&amp;$E475),'Hoja de Trabajo para listado'!$CD$151:$DC$151,0)),0)</f>
        <v>0</v>
      </c>
      <c r="L475" s="241">
        <f ca="1">+IFERROR(INDEX('Hoja de Trabajo para listado'!$A$155:$Z$1048576,MATCH($A475,'Hoja de Trabajo para listado'!$A$155:$A$1048576,0),MATCH((CUADRO!L$4&amp;$E475),'Hoja de Trabajo para listado'!$A$151:$Z$151,0)),0)+IFERROR(INDEX('Hoja de Trabajo para listado'!$AB$155:$BA$1048576,MATCH($A475,'Hoja de Trabajo para listado'!$AB$155:$AB$1048576,0),MATCH((CUADRO!L$4&amp;$E475),'Hoja de Trabajo para listado'!$AB$151:$BA$151,0)),0)+IFERROR(INDEX('Hoja de Trabajo para listado'!$BC$155:$CB$1048576,MATCH($A475,'Hoja de Trabajo para listado'!$BC$155:$BC$1048576,0),MATCH((CUADRO!L$4&amp;$E475),'Hoja de Trabajo para listado'!$BC$151:$CB$151,0)),0)+IFERROR(INDEX('Hoja de Trabajo para listado'!$DE$153:$DG$274,MATCH($A475,'Hoja de Trabajo para listado'!$DE$153:$DE$1048576,0),MATCH((CUADRO!L$4&amp;$E475),'Hoja de Trabajo para listado'!$DE$151:$DG$151,0)),0)+IFERROR(INDEX('Hoja de Trabajo para listado'!$CD$155:$DC$1048576,MATCH($A475,'Hoja de Trabajo para listado'!$CD$155:$CD$1048576,0),MATCH((CUADRO!L$4&amp;$E475),'Hoja de Trabajo para listado'!$CD$151:$DC$151,0)),0)</f>
        <v>0</v>
      </c>
      <c r="M475" s="241">
        <f ca="1">+IFERROR(INDEX('Hoja de Trabajo para listado'!$A$155:$Z$1048576,MATCH($A475,'Hoja de Trabajo para listado'!$A$155:$A$1048576,0),MATCH((CUADRO!M$4&amp;$E475),'Hoja de Trabajo para listado'!$A$151:$Z$151,0)),0)+IFERROR(INDEX('Hoja de Trabajo para listado'!$AB$155:$BA$1048576,MATCH($A475,'Hoja de Trabajo para listado'!$AB$155:$AB$1048576,0),MATCH((CUADRO!M$4&amp;$E475),'Hoja de Trabajo para listado'!$AB$151:$BA$151,0)),0)+IFERROR(INDEX('Hoja de Trabajo para listado'!$BC$155:$CB$1048576,MATCH($A475,'Hoja de Trabajo para listado'!$BC$155:$BC$1048576,0),MATCH((CUADRO!M$4&amp;$E475),'Hoja de Trabajo para listado'!$BC$151:$CB$151,0)),0)+IFERROR(INDEX('Hoja de Trabajo para listado'!$DE$153:$DG$274,MATCH($A475,'Hoja de Trabajo para listado'!$DE$153:$DE$1048576,0),MATCH((CUADRO!M$4&amp;$E475),'Hoja de Trabajo para listado'!$DE$151:$DG$151,0)),0)+IFERROR(INDEX('Hoja de Trabajo para listado'!$CD$155:$DC$1048576,MATCH($A475,'Hoja de Trabajo para listado'!$CD$155:$CD$1048576,0),MATCH((CUADRO!M$4&amp;$E475),'Hoja de Trabajo para listado'!$CD$151:$DC$151,0)),0)</f>
        <v>0</v>
      </c>
      <c r="N475" s="241">
        <f ca="1">+IFERROR(INDEX('Hoja de Trabajo para listado'!$A$155:$Z$1048576,MATCH($A475,'Hoja de Trabajo para listado'!$A$155:$A$1048576,0),MATCH((CUADRO!N$4&amp;$E475),'Hoja de Trabajo para listado'!$A$151:$Z$151,0)),0)+IFERROR(INDEX('Hoja de Trabajo para listado'!$AB$155:$BA$1048576,MATCH($A475,'Hoja de Trabajo para listado'!$AB$155:$AB$1048576,0),MATCH((CUADRO!N$4&amp;$E475),'Hoja de Trabajo para listado'!$AB$151:$BA$151,0)),0)+IFERROR(INDEX('Hoja de Trabajo para listado'!$BC$155:$CB$1048576,MATCH($A475,'Hoja de Trabajo para listado'!$BC$155:$BC$1048576,0),MATCH((CUADRO!N$4&amp;$E475),'Hoja de Trabajo para listado'!$BC$151:$CB$151,0)),0)+IFERROR(INDEX('Hoja de Trabajo para listado'!$DE$153:$DG$274,MATCH($A475,'Hoja de Trabajo para listado'!$DE$153:$DE$1048576,0),MATCH((CUADRO!N$4&amp;$E475),'Hoja de Trabajo para listado'!$DE$151:$DG$151,0)),0)+IFERROR(INDEX('Hoja de Trabajo para listado'!$CD$155:$DC$1048576,MATCH($A475,'Hoja de Trabajo para listado'!$CD$155:$CD$1048576,0),MATCH((CUADRO!N$4&amp;$E475),'Hoja de Trabajo para listado'!$CD$151:$DC$151,0)),0)</f>
        <v>0</v>
      </c>
      <c r="O475" s="241">
        <f ca="1">+IFERROR(INDEX('Hoja de Trabajo para listado'!$A$155:$Z$1048576,MATCH($A475,'Hoja de Trabajo para listado'!$A$155:$A$1048576,0),MATCH((CUADRO!O$4&amp;$E475),'Hoja de Trabajo para listado'!$A$151:$Z$151,0)),0)+IFERROR(INDEX('Hoja de Trabajo para listado'!$AB$155:$BA$1048576,MATCH($A475,'Hoja de Trabajo para listado'!$AB$155:$AB$1048576,0),MATCH((CUADRO!O$4&amp;$E475),'Hoja de Trabajo para listado'!$AB$151:$BA$151,0)),0)+IFERROR(INDEX('Hoja de Trabajo para listado'!$BC$155:$CB$1048576,MATCH($A475,'Hoja de Trabajo para listado'!$BC$155:$BC$1048576,0),MATCH((CUADRO!O$4&amp;$E475),'Hoja de Trabajo para listado'!$BC$151:$CB$151,0)),0)+IFERROR(INDEX('Hoja de Trabajo para listado'!$DE$153:$DG$274,MATCH($A475,'Hoja de Trabajo para listado'!$DE$153:$DE$1048576,0),MATCH((CUADRO!O$4&amp;$E475),'Hoja de Trabajo para listado'!$DE$151:$DG$151,0)),0)+IFERROR(INDEX('Hoja de Trabajo para listado'!$CD$155:$DC$1048576,MATCH($A475,'Hoja de Trabajo para listado'!$CD$155:$CD$1048576,0),MATCH((CUADRO!O$4&amp;$E475),'Hoja de Trabajo para listado'!$CD$151:$DC$151,0)),0)</f>
        <v>0</v>
      </c>
      <c r="P475" s="241">
        <f ca="1">+IFERROR(INDEX('Hoja de Trabajo para listado'!$A$155:$Z$1048576,MATCH($A475,'Hoja de Trabajo para listado'!$A$155:$A$1048576,0),MATCH((CUADRO!P$4&amp;$E475),'Hoja de Trabajo para listado'!$A$151:$Z$151,0)),0)+IFERROR(INDEX('Hoja de Trabajo para listado'!$AB$155:$BA$1048576,MATCH($A475,'Hoja de Trabajo para listado'!$AB$155:$AB$1048576,0),MATCH((CUADRO!P$4&amp;$E475),'Hoja de Trabajo para listado'!$AB$151:$BA$151,0)),0)+IFERROR(INDEX('Hoja de Trabajo para listado'!$BC$155:$CB$1048576,MATCH($A475,'Hoja de Trabajo para listado'!$BC$155:$BC$1048576,0),MATCH((CUADRO!P$4&amp;$E475),'Hoja de Trabajo para listado'!$BC$151:$CB$151,0)),0)+IFERROR(INDEX('Hoja de Trabajo para listado'!$DE$153:$DG$274,MATCH($A475,'Hoja de Trabajo para listado'!$DE$153:$DE$1048576,0),MATCH((CUADRO!P$4&amp;$E475),'Hoja de Trabajo para listado'!$DE$151:$DG$151,0)),0)+IFERROR(INDEX('Hoja de Trabajo para listado'!$CD$155:$DC$1048576,MATCH($A475,'Hoja de Trabajo para listado'!$CD$155:$CD$1048576,0),MATCH((CUADRO!P$4&amp;$E475),'Hoja de Trabajo para listado'!$CD$151:$DC$151,0)),0)</f>
        <v>0</v>
      </c>
      <c r="Q475" s="241">
        <f ca="1">+IFERROR(INDEX('Hoja de Trabajo para listado'!$A$155:$Z$1048576,MATCH($A475,'Hoja de Trabajo para listado'!$A$155:$A$1048576,0),MATCH((CUADRO!Q$4&amp;$E475),'Hoja de Trabajo para listado'!$A$151:$Z$151,0)),0)+IFERROR(INDEX('Hoja de Trabajo para listado'!$AB$155:$BA$1048576,MATCH($A475,'Hoja de Trabajo para listado'!$AB$155:$AB$1048576,0),MATCH((CUADRO!Q$4&amp;$E475),'Hoja de Trabajo para listado'!$AB$151:$BA$151,0)),0)+IFERROR(INDEX('Hoja de Trabajo para listado'!$BC$155:$CB$1048576,MATCH($A475,'Hoja de Trabajo para listado'!$BC$155:$BC$1048576,0),MATCH((CUADRO!Q$4&amp;$E475),'Hoja de Trabajo para listado'!$BC$151:$CB$151,0)),0)+IFERROR(INDEX('Hoja de Trabajo para listado'!$DE$153:$DG$274,MATCH($A475,'Hoja de Trabajo para listado'!$DE$153:$DE$1048576,0),MATCH((CUADRO!Q$4&amp;$E475),'Hoja de Trabajo para listado'!$DE$151:$DG$151,0)),0)+IFERROR(INDEX('Hoja de Trabajo para listado'!$CD$155:$DC$1048576,MATCH($A475,'Hoja de Trabajo para listado'!$CD$155:$CD$1048576,0),MATCH((CUADRO!Q$4&amp;$E475),'Hoja de Trabajo para listado'!$CD$151:$DC$151,0)),0)</f>
        <v>0</v>
      </c>
      <c r="R475" s="241">
        <f t="shared" ca="1" si="21"/>
        <v>0</v>
      </c>
      <c r="S475" s="247"/>
      <c r="T475" s="241">
        <f ca="1">+T476</f>
        <v>0</v>
      </c>
      <c r="U475" s="240">
        <f t="shared" si="22"/>
        <v>1</v>
      </c>
      <c r="V475" s="327" t="str">
        <f>+VLOOKUP(A475,bd_lista!$A$3:$E$592,5,FALSE)</f>
        <v>Gobiernos Autonomos Municipales</v>
      </c>
      <c r="W475" s="397" t="str">
        <f>+V475</f>
        <v>Gobiernos Autonomos Municipales</v>
      </c>
      <c r="X475" s="240">
        <f>+VLOOKUP(A475,[4]Sheet1!$A$13:$D$744,4,FALSE)</f>
        <v>0</v>
      </c>
      <c r="Y475" s="240" t="e">
        <f>+VLOOKUP(X475,bd_lista!$A$3:$C$592,3,FALSE)</f>
        <v>#N/A</v>
      </c>
      <c r="Z475" s="290">
        <f>+X475</f>
        <v>0</v>
      </c>
      <c r="AA475" s="291" t="e">
        <f>+Y475</f>
        <v>#N/A</v>
      </c>
    </row>
    <row r="476" spans="1:27" customFormat="1" ht="15" hidden="1" customHeight="1">
      <c r="A476" s="32">
        <v>1118</v>
      </c>
      <c r="B476" s="394"/>
      <c r="C476" s="245" t="str">
        <f>+VLOOKUP(A476,bd_lista!$A$3:$C$592,3,FALSE)</f>
        <v>Gobierno Autónomo Municipal de Yamparáez</v>
      </c>
      <c r="D476" s="396"/>
      <c r="E476" s="242" t="s">
        <v>1304</v>
      </c>
      <c r="F476" s="241">
        <f ca="1">+IFERROR(INDEX('Hoja de Trabajo para listado'!$A$155:$Z$1048576,MATCH($A476,'Hoja de Trabajo para listado'!$A$155:$A$1048576,0),MATCH((CUADRO!F$4&amp;$E476),'Hoja de Trabajo para listado'!$A$151:$Z$151,0)),0)+IFERROR(INDEX('Hoja de Trabajo para listado'!$AB$155:$BA$1048576,MATCH($A476,'Hoja de Trabajo para listado'!$AB$155:$AB$1048576,0),MATCH((CUADRO!F$4&amp;$E476),'Hoja de Trabajo para listado'!$AB$151:$BA$151,0)),0)+IFERROR(INDEX('Hoja de Trabajo para listado'!$BC$155:$CB$1048576,MATCH($A476,'Hoja de Trabajo para listado'!$BC$155:$BC$1048576,0),MATCH((CUADRO!F$4&amp;$E476),'Hoja de Trabajo para listado'!$BC$151:$CB$151,0)),0)+IFERROR(INDEX('Hoja de Trabajo para listado'!$DE$153:$DG$274,MATCH($A476,'Hoja de Trabajo para listado'!$DE$153:$DE$1048576,0),MATCH((CUADRO!F$4&amp;$E476),'Hoja de Trabajo para listado'!$DE$151:$DG$151,0)),0)+IFERROR(INDEX('Hoja de Trabajo para listado'!$CD$155:$DC$1048576,MATCH($A476,'Hoja de Trabajo para listado'!$CD$155:$CD$1048576,0),MATCH((CUADRO!F$4&amp;$E476),'Hoja de Trabajo para listado'!$CD$151:$DC$151,0)),0)</f>
        <v>0</v>
      </c>
      <c r="G476" s="241">
        <f ca="1">+IFERROR(INDEX('Hoja de Trabajo para listado'!$A$155:$Z$1048576,MATCH($A476,'Hoja de Trabajo para listado'!$A$155:$A$1048576,0),MATCH((CUADRO!G$4&amp;$E476),'Hoja de Trabajo para listado'!$A$151:$Z$151,0)),0)+IFERROR(INDEX('Hoja de Trabajo para listado'!$AB$155:$BA$1048576,MATCH($A476,'Hoja de Trabajo para listado'!$AB$155:$AB$1048576,0),MATCH((CUADRO!G$4&amp;$E476),'Hoja de Trabajo para listado'!$AB$151:$BA$151,0)),0)+IFERROR(INDEX('Hoja de Trabajo para listado'!$BC$155:$CB$1048576,MATCH($A476,'Hoja de Trabajo para listado'!$BC$155:$BC$1048576,0),MATCH((CUADRO!G$4&amp;$E476),'Hoja de Trabajo para listado'!$BC$151:$CB$151,0)),0)+IFERROR(INDEX('Hoja de Trabajo para listado'!$DE$153:$DG$274,MATCH($A476,'Hoja de Trabajo para listado'!$DE$153:$DE$1048576,0),MATCH((CUADRO!G$4&amp;$E476),'Hoja de Trabajo para listado'!$DE$151:$DG$151,0)),0)+IFERROR(INDEX('Hoja de Trabajo para listado'!$CD$155:$DC$1048576,MATCH($A476,'Hoja de Trabajo para listado'!$CD$155:$CD$1048576,0),MATCH((CUADRO!G$4&amp;$E476),'Hoja de Trabajo para listado'!$CD$151:$DC$151,0)),0)</f>
        <v>0</v>
      </c>
      <c r="H476" s="241">
        <f ca="1">+IFERROR(INDEX('Hoja de Trabajo para listado'!$A$155:$Z$1048576,MATCH($A476,'Hoja de Trabajo para listado'!$A$155:$A$1048576,0),MATCH((CUADRO!H$4&amp;$E476),'Hoja de Trabajo para listado'!$A$151:$Z$151,0)),0)+IFERROR(INDEX('Hoja de Trabajo para listado'!$AB$155:$BA$1048576,MATCH($A476,'Hoja de Trabajo para listado'!$AB$155:$AB$1048576,0),MATCH((CUADRO!H$4&amp;$E476),'Hoja de Trabajo para listado'!$AB$151:$BA$151,0)),0)+IFERROR(INDEX('Hoja de Trabajo para listado'!$BC$155:$CB$1048576,MATCH($A476,'Hoja de Trabajo para listado'!$BC$155:$BC$1048576,0),MATCH((CUADRO!H$4&amp;$E476),'Hoja de Trabajo para listado'!$BC$151:$CB$151,0)),0)+IFERROR(INDEX('Hoja de Trabajo para listado'!$DE$153:$DG$274,MATCH($A476,'Hoja de Trabajo para listado'!$DE$153:$DE$1048576,0),MATCH((CUADRO!H$4&amp;$E476),'Hoja de Trabajo para listado'!$DE$151:$DG$151,0)),0)+IFERROR(INDEX('Hoja de Trabajo para listado'!$CD$155:$DC$1048576,MATCH($A476,'Hoja de Trabajo para listado'!$CD$155:$CD$1048576,0),MATCH((CUADRO!H$4&amp;$E476),'Hoja de Trabajo para listado'!$CD$151:$DC$151,0)),0)</f>
        <v>0</v>
      </c>
      <c r="I476" s="241">
        <f ca="1">+IFERROR(INDEX('Hoja de Trabajo para listado'!$A$155:$Z$1048576,MATCH($A476,'Hoja de Trabajo para listado'!$A$155:$A$1048576,0),MATCH((CUADRO!I$4&amp;$E476),'Hoja de Trabajo para listado'!$A$151:$Z$151,0)),0)+IFERROR(INDEX('Hoja de Trabajo para listado'!$AB$155:$BA$1048576,MATCH($A476,'Hoja de Trabajo para listado'!$AB$155:$AB$1048576,0),MATCH((CUADRO!I$4&amp;$E476),'Hoja de Trabajo para listado'!$AB$151:$BA$151,0)),0)+IFERROR(INDEX('Hoja de Trabajo para listado'!$BC$155:$CB$1048576,MATCH($A476,'Hoja de Trabajo para listado'!$BC$155:$BC$1048576,0),MATCH((CUADRO!I$4&amp;$E476),'Hoja de Trabajo para listado'!$BC$151:$CB$151,0)),0)+IFERROR(INDEX('Hoja de Trabajo para listado'!$DE$153:$DG$274,MATCH($A476,'Hoja de Trabajo para listado'!$DE$153:$DE$1048576,0),MATCH((CUADRO!I$4&amp;$E476),'Hoja de Trabajo para listado'!$DE$151:$DG$151,0)),0)+IFERROR(INDEX('Hoja de Trabajo para listado'!$CD$155:$DC$1048576,MATCH($A476,'Hoja de Trabajo para listado'!$CD$155:$CD$1048576,0),MATCH((CUADRO!I$4&amp;$E476),'Hoja de Trabajo para listado'!$CD$151:$DC$151,0)),0)</f>
        <v>0</v>
      </c>
      <c r="J476" s="241">
        <f ca="1">+IFERROR(INDEX('Hoja de Trabajo para listado'!$A$155:$Z$1048576,MATCH($A476,'Hoja de Trabajo para listado'!$A$155:$A$1048576,0),MATCH((CUADRO!J$4&amp;$E476),'Hoja de Trabajo para listado'!$A$151:$Z$151,0)),0)+IFERROR(INDEX('Hoja de Trabajo para listado'!$AB$155:$BA$1048576,MATCH($A476,'Hoja de Trabajo para listado'!$AB$155:$AB$1048576,0),MATCH((CUADRO!J$4&amp;$E476),'Hoja de Trabajo para listado'!$AB$151:$BA$151,0)),0)+IFERROR(INDEX('Hoja de Trabajo para listado'!$BC$155:$CB$1048576,MATCH($A476,'Hoja de Trabajo para listado'!$BC$155:$BC$1048576,0),MATCH((CUADRO!J$4&amp;$E476),'Hoja de Trabajo para listado'!$BC$151:$CB$151,0)),0)+IFERROR(INDEX('Hoja de Trabajo para listado'!$DE$153:$DG$274,MATCH($A476,'Hoja de Trabajo para listado'!$DE$153:$DE$1048576,0),MATCH((CUADRO!J$4&amp;$E476),'Hoja de Trabajo para listado'!$DE$151:$DG$151,0)),0)+IFERROR(INDEX('Hoja de Trabajo para listado'!$CD$155:$DC$1048576,MATCH($A476,'Hoja de Trabajo para listado'!$CD$155:$CD$1048576,0),MATCH((CUADRO!J$4&amp;$E476),'Hoja de Trabajo para listado'!$CD$151:$DC$151,0)),0)</f>
        <v>0</v>
      </c>
      <c r="K476" s="241">
        <f ca="1">+IFERROR(INDEX('Hoja de Trabajo para listado'!$A$155:$Z$1048576,MATCH($A476,'Hoja de Trabajo para listado'!$A$155:$A$1048576,0),MATCH((CUADRO!K$4&amp;$E476),'Hoja de Trabajo para listado'!$A$151:$Z$151,0)),0)+IFERROR(INDEX('Hoja de Trabajo para listado'!$AB$155:$BA$1048576,MATCH($A476,'Hoja de Trabajo para listado'!$AB$155:$AB$1048576,0),MATCH((CUADRO!K$4&amp;$E476),'Hoja de Trabajo para listado'!$AB$151:$BA$151,0)),0)+IFERROR(INDEX('Hoja de Trabajo para listado'!$BC$155:$CB$1048576,MATCH($A476,'Hoja de Trabajo para listado'!$BC$155:$BC$1048576,0),MATCH((CUADRO!K$4&amp;$E476),'Hoja de Trabajo para listado'!$BC$151:$CB$151,0)),0)+IFERROR(INDEX('Hoja de Trabajo para listado'!$DE$153:$DG$274,MATCH($A476,'Hoja de Trabajo para listado'!$DE$153:$DE$1048576,0),MATCH((CUADRO!K$4&amp;$E476),'Hoja de Trabajo para listado'!$DE$151:$DG$151,0)),0)+IFERROR(INDEX('Hoja de Trabajo para listado'!$CD$155:$DC$1048576,MATCH($A476,'Hoja de Trabajo para listado'!$CD$155:$CD$1048576,0),MATCH((CUADRO!K$4&amp;$E476),'Hoja de Trabajo para listado'!$CD$151:$DC$151,0)),0)</f>
        <v>0</v>
      </c>
      <c r="L476" s="241">
        <f ca="1">+IFERROR(INDEX('Hoja de Trabajo para listado'!$A$155:$Z$1048576,MATCH($A476,'Hoja de Trabajo para listado'!$A$155:$A$1048576,0),MATCH((CUADRO!L$4&amp;$E476),'Hoja de Trabajo para listado'!$A$151:$Z$151,0)),0)+IFERROR(INDEX('Hoja de Trabajo para listado'!$AB$155:$BA$1048576,MATCH($A476,'Hoja de Trabajo para listado'!$AB$155:$AB$1048576,0),MATCH((CUADRO!L$4&amp;$E476),'Hoja de Trabajo para listado'!$AB$151:$BA$151,0)),0)+IFERROR(INDEX('Hoja de Trabajo para listado'!$BC$155:$CB$1048576,MATCH($A476,'Hoja de Trabajo para listado'!$BC$155:$BC$1048576,0),MATCH((CUADRO!L$4&amp;$E476),'Hoja de Trabajo para listado'!$BC$151:$CB$151,0)),0)+IFERROR(INDEX('Hoja de Trabajo para listado'!$DE$153:$DG$274,MATCH($A476,'Hoja de Trabajo para listado'!$DE$153:$DE$1048576,0),MATCH((CUADRO!L$4&amp;$E476),'Hoja de Trabajo para listado'!$DE$151:$DG$151,0)),0)+IFERROR(INDEX('Hoja de Trabajo para listado'!$CD$155:$DC$1048576,MATCH($A476,'Hoja de Trabajo para listado'!$CD$155:$CD$1048576,0),MATCH((CUADRO!L$4&amp;$E476),'Hoja de Trabajo para listado'!$CD$151:$DC$151,0)),0)</f>
        <v>0</v>
      </c>
      <c r="M476" s="241">
        <f ca="1">+IFERROR(INDEX('Hoja de Trabajo para listado'!$A$155:$Z$1048576,MATCH($A476,'Hoja de Trabajo para listado'!$A$155:$A$1048576,0),MATCH((CUADRO!M$4&amp;$E476),'Hoja de Trabajo para listado'!$A$151:$Z$151,0)),0)+IFERROR(INDEX('Hoja de Trabajo para listado'!$AB$155:$BA$1048576,MATCH($A476,'Hoja de Trabajo para listado'!$AB$155:$AB$1048576,0),MATCH((CUADRO!M$4&amp;$E476),'Hoja de Trabajo para listado'!$AB$151:$BA$151,0)),0)+IFERROR(INDEX('Hoja de Trabajo para listado'!$BC$155:$CB$1048576,MATCH($A476,'Hoja de Trabajo para listado'!$BC$155:$BC$1048576,0),MATCH((CUADRO!M$4&amp;$E476),'Hoja de Trabajo para listado'!$BC$151:$CB$151,0)),0)+IFERROR(INDEX('Hoja de Trabajo para listado'!$DE$153:$DG$274,MATCH($A476,'Hoja de Trabajo para listado'!$DE$153:$DE$1048576,0),MATCH((CUADRO!M$4&amp;$E476),'Hoja de Trabajo para listado'!$DE$151:$DG$151,0)),0)+IFERROR(INDEX('Hoja de Trabajo para listado'!$CD$155:$DC$1048576,MATCH($A476,'Hoja de Trabajo para listado'!$CD$155:$CD$1048576,0),MATCH((CUADRO!M$4&amp;$E476),'Hoja de Trabajo para listado'!$CD$151:$DC$151,0)),0)</f>
        <v>0</v>
      </c>
      <c r="N476" s="241">
        <f ca="1">+IFERROR(INDEX('Hoja de Trabajo para listado'!$A$155:$Z$1048576,MATCH($A476,'Hoja de Trabajo para listado'!$A$155:$A$1048576,0),MATCH((CUADRO!N$4&amp;$E476),'Hoja de Trabajo para listado'!$A$151:$Z$151,0)),0)+IFERROR(INDEX('Hoja de Trabajo para listado'!$AB$155:$BA$1048576,MATCH($A476,'Hoja de Trabajo para listado'!$AB$155:$AB$1048576,0),MATCH((CUADRO!N$4&amp;$E476),'Hoja de Trabajo para listado'!$AB$151:$BA$151,0)),0)+IFERROR(INDEX('Hoja de Trabajo para listado'!$BC$155:$CB$1048576,MATCH($A476,'Hoja de Trabajo para listado'!$BC$155:$BC$1048576,0),MATCH((CUADRO!N$4&amp;$E476),'Hoja de Trabajo para listado'!$BC$151:$CB$151,0)),0)+IFERROR(INDEX('Hoja de Trabajo para listado'!$DE$153:$DG$274,MATCH($A476,'Hoja de Trabajo para listado'!$DE$153:$DE$1048576,0),MATCH((CUADRO!N$4&amp;$E476),'Hoja de Trabajo para listado'!$DE$151:$DG$151,0)),0)+IFERROR(INDEX('Hoja de Trabajo para listado'!$CD$155:$DC$1048576,MATCH($A476,'Hoja de Trabajo para listado'!$CD$155:$CD$1048576,0),MATCH((CUADRO!N$4&amp;$E476),'Hoja de Trabajo para listado'!$CD$151:$DC$151,0)),0)</f>
        <v>0</v>
      </c>
      <c r="O476" s="241">
        <f ca="1">+IFERROR(INDEX('Hoja de Trabajo para listado'!$A$155:$Z$1048576,MATCH($A476,'Hoja de Trabajo para listado'!$A$155:$A$1048576,0),MATCH((CUADRO!O$4&amp;$E476),'Hoja de Trabajo para listado'!$A$151:$Z$151,0)),0)+IFERROR(INDEX('Hoja de Trabajo para listado'!$AB$155:$BA$1048576,MATCH($A476,'Hoja de Trabajo para listado'!$AB$155:$AB$1048576,0),MATCH((CUADRO!O$4&amp;$E476),'Hoja de Trabajo para listado'!$AB$151:$BA$151,0)),0)+IFERROR(INDEX('Hoja de Trabajo para listado'!$BC$155:$CB$1048576,MATCH($A476,'Hoja de Trabajo para listado'!$BC$155:$BC$1048576,0),MATCH((CUADRO!O$4&amp;$E476),'Hoja de Trabajo para listado'!$BC$151:$CB$151,0)),0)+IFERROR(INDEX('Hoja de Trabajo para listado'!$DE$153:$DG$274,MATCH($A476,'Hoja de Trabajo para listado'!$DE$153:$DE$1048576,0),MATCH((CUADRO!O$4&amp;$E476),'Hoja de Trabajo para listado'!$DE$151:$DG$151,0)),0)+IFERROR(INDEX('Hoja de Trabajo para listado'!$CD$155:$DC$1048576,MATCH($A476,'Hoja de Trabajo para listado'!$CD$155:$CD$1048576,0),MATCH((CUADRO!O$4&amp;$E476),'Hoja de Trabajo para listado'!$CD$151:$DC$151,0)),0)</f>
        <v>0</v>
      </c>
      <c r="P476" s="241">
        <f ca="1">+IFERROR(INDEX('Hoja de Trabajo para listado'!$A$155:$Z$1048576,MATCH($A476,'Hoja de Trabajo para listado'!$A$155:$A$1048576,0),MATCH((CUADRO!P$4&amp;$E476),'Hoja de Trabajo para listado'!$A$151:$Z$151,0)),0)+IFERROR(INDEX('Hoja de Trabajo para listado'!$AB$155:$BA$1048576,MATCH($A476,'Hoja de Trabajo para listado'!$AB$155:$AB$1048576,0),MATCH((CUADRO!P$4&amp;$E476),'Hoja de Trabajo para listado'!$AB$151:$BA$151,0)),0)+IFERROR(INDEX('Hoja de Trabajo para listado'!$BC$155:$CB$1048576,MATCH($A476,'Hoja de Trabajo para listado'!$BC$155:$BC$1048576,0),MATCH((CUADRO!P$4&amp;$E476),'Hoja de Trabajo para listado'!$BC$151:$CB$151,0)),0)+IFERROR(INDEX('Hoja de Trabajo para listado'!$DE$153:$DG$274,MATCH($A476,'Hoja de Trabajo para listado'!$DE$153:$DE$1048576,0),MATCH((CUADRO!P$4&amp;$E476),'Hoja de Trabajo para listado'!$DE$151:$DG$151,0)),0)+IFERROR(INDEX('Hoja de Trabajo para listado'!$CD$155:$DC$1048576,MATCH($A476,'Hoja de Trabajo para listado'!$CD$155:$CD$1048576,0),MATCH((CUADRO!P$4&amp;$E476),'Hoja de Trabajo para listado'!$CD$151:$DC$151,0)),0)</f>
        <v>0</v>
      </c>
      <c r="Q476" s="241">
        <f ca="1">+IFERROR(INDEX('Hoja de Trabajo para listado'!$A$155:$Z$1048576,MATCH($A476,'Hoja de Trabajo para listado'!$A$155:$A$1048576,0),MATCH((CUADRO!Q$4&amp;$E476),'Hoja de Trabajo para listado'!$A$151:$Z$151,0)),0)+IFERROR(INDEX('Hoja de Trabajo para listado'!$AB$155:$BA$1048576,MATCH($A476,'Hoja de Trabajo para listado'!$AB$155:$AB$1048576,0),MATCH((CUADRO!Q$4&amp;$E476),'Hoja de Trabajo para listado'!$AB$151:$BA$151,0)),0)+IFERROR(INDEX('Hoja de Trabajo para listado'!$BC$155:$CB$1048576,MATCH($A476,'Hoja de Trabajo para listado'!$BC$155:$BC$1048576,0),MATCH((CUADRO!Q$4&amp;$E476),'Hoja de Trabajo para listado'!$BC$151:$CB$151,0)),0)+IFERROR(INDEX('Hoja de Trabajo para listado'!$DE$153:$DG$274,MATCH($A476,'Hoja de Trabajo para listado'!$DE$153:$DE$1048576,0),MATCH((CUADRO!Q$4&amp;$E476),'Hoja de Trabajo para listado'!$DE$151:$DG$151,0)),0)+IFERROR(INDEX('Hoja de Trabajo para listado'!$CD$155:$DC$1048576,MATCH($A476,'Hoja de Trabajo para listado'!$CD$155:$CD$1048576,0),MATCH((CUADRO!Q$4&amp;$E476),'Hoja de Trabajo para listado'!$CD$151:$DC$151,0)),0)</f>
        <v>0</v>
      </c>
      <c r="R476" s="241">
        <f t="shared" ca="1" si="21"/>
        <v>0</v>
      </c>
      <c r="S476" s="247">
        <f ca="1">+R475+R476</f>
        <v>0</v>
      </c>
      <c r="T476" s="241">
        <f ca="1">+S476</f>
        <v>0</v>
      </c>
      <c r="U476" s="240">
        <f t="shared" si="22"/>
        <v>2</v>
      </c>
      <c r="V476" s="327" t="str">
        <f>+VLOOKUP(A476,bd_lista!$A$3:$E$592,5,FALSE)</f>
        <v>Gobiernos Autonomos Municipales</v>
      </c>
      <c r="W476" s="398"/>
      <c r="X476" s="240">
        <f>+VLOOKUP(A476,[4]Sheet1!$A$13:$D$744,4,FALSE)</f>
        <v>0</v>
      </c>
      <c r="Y476" s="240" t="e">
        <f>+VLOOKUP(X476,bd_lista!$A$3:$C$592,3,FALSE)</f>
        <v>#N/A</v>
      </c>
      <c r="Z476" s="288"/>
      <c r="AA476" s="289"/>
    </row>
    <row r="477" spans="1:27" customFormat="1" ht="27" hidden="1" customHeight="1">
      <c r="A477" s="32">
        <v>1119</v>
      </c>
      <c r="B477" s="393">
        <f>+A477</f>
        <v>1119</v>
      </c>
      <c r="C477" s="245" t="str">
        <f>+VLOOKUP(A477,bd_lista!$A$3:$C$592,3,FALSE)</f>
        <v>Gobierno Autónomo Municipal de Camargo</v>
      </c>
      <c r="D477" s="395" t="str">
        <f>+C477</f>
        <v>Gobierno Autónomo Municipal de Camargo</v>
      </c>
      <c r="E477" s="240" t="s">
        <v>1303</v>
      </c>
      <c r="F477" s="241">
        <f ca="1">+IFERROR(INDEX('Hoja de Trabajo para listado'!$A$155:$Z$1048576,MATCH($A477,'Hoja de Trabajo para listado'!$A$155:$A$1048576,0),MATCH((CUADRO!F$4&amp;$E477),'Hoja de Trabajo para listado'!$A$151:$Z$151,0)),0)+IFERROR(INDEX('Hoja de Trabajo para listado'!$AB$155:$BA$1048576,MATCH($A477,'Hoja de Trabajo para listado'!$AB$155:$AB$1048576,0),MATCH((CUADRO!F$4&amp;$E477),'Hoja de Trabajo para listado'!$AB$151:$BA$151,0)),0)+IFERROR(INDEX('Hoja de Trabajo para listado'!$BC$155:$CB$1048576,MATCH($A477,'Hoja de Trabajo para listado'!$BC$155:$BC$1048576,0),MATCH((CUADRO!F$4&amp;$E477),'Hoja de Trabajo para listado'!$BC$151:$CB$151,0)),0)+IFERROR(INDEX('Hoja de Trabajo para listado'!$DE$153:$DG$274,MATCH($A477,'Hoja de Trabajo para listado'!$DE$153:$DE$1048576,0),MATCH((CUADRO!F$4&amp;$E477),'Hoja de Trabajo para listado'!$DE$151:$DG$151,0)),0)+IFERROR(INDEX('Hoja de Trabajo para listado'!$CD$155:$DC$1048576,MATCH($A477,'Hoja de Trabajo para listado'!$CD$155:$CD$1048576,0),MATCH((CUADRO!F$4&amp;$E477),'Hoja de Trabajo para listado'!$CD$151:$DC$151,0)),0)</f>
        <v>0</v>
      </c>
      <c r="G477" s="241">
        <f ca="1">+IFERROR(INDEX('Hoja de Trabajo para listado'!$A$155:$Z$1048576,MATCH($A477,'Hoja de Trabajo para listado'!$A$155:$A$1048576,0),MATCH((CUADRO!G$4&amp;$E477),'Hoja de Trabajo para listado'!$A$151:$Z$151,0)),0)+IFERROR(INDEX('Hoja de Trabajo para listado'!$AB$155:$BA$1048576,MATCH($A477,'Hoja de Trabajo para listado'!$AB$155:$AB$1048576,0),MATCH((CUADRO!G$4&amp;$E477),'Hoja de Trabajo para listado'!$AB$151:$BA$151,0)),0)+IFERROR(INDEX('Hoja de Trabajo para listado'!$BC$155:$CB$1048576,MATCH($A477,'Hoja de Trabajo para listado'!$BC$155:$BC$1048576,0),MATCH((CUADRO!G$4&amp;$E477),'Hoja de Trabajo para listado'!$BC$151:$CB$151,0)),0)+IFERROR(INDEX('Hoja de Trabajo para listado'!$DE$153:$DG$274,MATCH($A477,'Hoja de Trabajo para listado'!$DE$153:$DE$1048576,0),MATCH((CUADRO!G$4&amp;$E477),'Hoja de Trabajo para listado'!$DE$151:$DG$151,0)),0)+IFERROR(INDEX('Hoja de Trabajo para listado'!$CD$155:$DC$1048576,MATCH($A477,'Hoja de Trabajo para listado'!$CD$155:$CD$1048576,0),MATCH((CUADRO!G$4&amp;$E477),'Hoja de Trabajo para listado'!$CD$151:$DC$151,0)),0)</f>
        <v>0</v>
      </c>
      <c r="H477" s="241">
        <f ca="1">+IFERROR(INDEX('Hoja de Trabajo para listado'!$A$155:$Z$1048576,MATCH($A477,'Hoja de Trabajo para listado'!$A$155:$A$1048576,0),MATCH((CUADRO!H$4&amp;$E477),'Hoja de Trabajo para listado'!$A$151:$Z$151,0)),0)+IFERROR(INDEX('Hoja de Trabajo para listado'!$AB$155:$BA$1048576,MATCH($A477,'Hoja de Trabajo para listado'!$AB$155:$AB$1048576,0),MATCH((CUADRO!H$4&amp;$E477),'Hoja de Trabajo para listado'!$AB$151:$BA$151,0)),0)+IFERROR(INDEX('Hoja de Trabajo para listado'!$BC$155:$CB$1048576,MATCH($A477,'Hoja de Trabajo para listado'!$BC$155:$BC$1048576,0),MATCH((CUADRO!H$4&amp;$E477),'Hoja de Trabajo para listado'!$BC$151:$CB$151,0)),0)+IFERROR(INDEX('Hoja de Trabajo para listado'!$DE$153:$DG$274,MATCH($A477,'Hoja de Trabajo para listado'!$DE$153:$DE$1048576,0),MATCH((CUADRO!H$4&amp;$E477),'Hoja de Trabajo para listado'!$DE$151:$DG$151,0)),0)+IFERROR(INDEX('Hoja de Trabajo para listado'!$CD$155:$DC$1048576,MATCH($A477,'Hoja de Trabajo para listado'!$CD$155:$CD$1048576,0),MATCH((CUADRO!H$4&amp;$E477),'Hoja de Trabajo para listado'!$CD$151:$DC$151,0)),0)</f>
        <v>0</v>
      </c>
      <c r="I477" s="241">
        <f ca="1">+IFERROR(INDEX('Hoja de Trabajo para listado'!$A$155:$Z$1048576,MATCH($A477,'Hoja de Trabajo para listado'!$A$155:$A$1048576,0),MATCH((CUADRO!I$4&amp;$E477),'Hoja de Trabajo para listado'!$A$151:$Z$151,0)),0)+IFERROR(INDEX('Hoja de Trabajo para listado'!$AB$155:$BA$1048576,MATCH($A477,'Hoja de Trabajo para listado'!$AB$155:$AB$1048576,0),MATCH((CUADRO!I$4&amp;$E477),'Hoja de Trabajo para listado'!$AB$151:$BA$151,0)),0)+IFERROR(INDEX('Hoja de Trabajo para listado'!$BC$155:$CB$1048576,MATCH($A477,'Hoja de Trabajo para listado'!$BC$155:$BC$1048576,0),MATCH((CUADRO!I$4&amp;$E477),'Hoja de Trabajo para listado'!$BC$151:$CB$151,0)),0)+IFERROR(INDEX('Hoja de Trabajo para listado'!$DE$153:$DG$274,MATCH($A477,'Hoja de Trabajo para listado'!$DE$153:$DE$1048576,0),MATCH((CUADRO!I$4&amp;$E477),'Hoja de Trabajo para listado'!$DE$151:$DG$151,0)),0)+IFERROR(INDEX('Hoja de Trabajo para listado'!$CD$155:$DC$1048576,MATCH($A477,'Hoja de Trabajo para listado'!$CD$155:$CD$1048576,0),MATCH((CUADRO!I$4&amp;$E477),'Hoja de Trabajo para listado'!$CD$151:$DC$151,0)),0)</f>
        <v>0</v>
      </c>
      <c r="J477" s="241">
        <f ca="1">+IFERROR(INDEX('Hoja de Trabajo para listado'!$A$155:$Z$1048576,MATCH($A477,'Hoja de Trabajo para listado'!$A$155:$A$1048576,0),MATCH((CUADRO!J$4&amp;$E477),'Hoja de Trabajo para listado'!$A$151:$Z$151,0)),0)+IFERROR(INDEX('Hoja de Trabajo para listado'!$AB$155:$BA$1048576,MATCH($A477,'Hoja de Trabajo para listado'!$AB$155:$AB$1048576,0),MATCH((CUADRO!J$4&amp;$E477),'Hoja de Trabajo para listado'!$AB$151:$BA$151,0)),0)+IFERROR(INDEX('Hoja de Trabajo para listado'!$BC$155:$CB$1048576,MATCH($A477,'Hoja de Trabajo para listado'!$BC$155:$BC$1048576,0),MATCH((CUADRO!J$4&amp;$E477),'Hoja de Trabajo para listado'!$BC$151:$CB$151,0)),0)+IFERROR(INDEX('Hoja de Trabajo para listado'!$DE$153:$DG$274,MATCH($A477,'Hoja de Trabajo para listado'!$DE$153:$DE$1048576,0),MATCH((CUADRO!J$4&amp;$E477),'Hoja de Trabajo para listado'!$DE$151:$DG$151,0)),0)+IFERROR(INDEX('Hoja de Trabajo para listado'!$CD$155:$DC$1048576,MATCH($A477,'Hoja de Trabajo para listado'!$CD$155:$CD$1048576,0),MATCH((CUADRO!J$4&amp;$E477),'Hoja de Trabajo para listado'!$CD$151:$DC$151,0)),0)</f>
        <v>0</v>
      </c>
      <c r="K477" s="241">
        <f ca="1">+IFERROR(INDEX('Hoja de Trabajo para listado'!$A$155:$Z$1048576,MATCH($A477,'Hoja de Trabajo para listado'!$A$155:$A$1048576,0),MATCH((CUADRO!K$4&amp;$E477),'Hoja de Trabajo para listado'!$A$151:$Z$151,0)),0)+IFERROR(INDEX('Hoja de Trabajo para listado'!$AB$155:$BA$1048576,MATCH($A477,'Hoja de Trabajo para listado'!$AB$155:$AB$1048576,0),MATCH((CUADRO!K$4&amp;$E477),'Hoja de Trabajo para listado'!$AB$151:$BA$151,0)),0)+IFERROR(INDEX('Hoja de Trabajo para listado'!$BC$155:$CB$1048576,MATCH($A477,'Hoja de Trabajo para listado'!$BC$155:$BC$1048576,0),MATCH((CUADRO!K$4&amp;$E477),'Hoja de Trabajo para listado'!$BC$151:$CB$151,0)),0)+IFERROR(INDEX('Hoja de Trabajo para listado'!$DE$153:$DG$274,MATCH($A477,'Hoja de Trabajo para listado'!$DE$153:$DE$1048576,0),MATCH((CUADRO!K$4&amp;$E477),'Hoja de Trabajo para listado'!$DE$151:$DG$151,0)),0)+IFERROR(INDEX('Hoja de Trabajo para listado'!$CD$155:$DC$1048576,MATCH($A477,'Hoja de Trabajo para listado'!$CD$155:$CD$1048576,0),MATCH((CUADRO!K$4&amp;$E477),'Hoja de Trabajo para listado'!$CD$151:$DC$151,0)),0)</f>
        <v>0</v>
      </c>
      <c r="L477" s="241">
        <f ca="1">+IFERROR(INDEX('Hoja de Trabajo para listado'!$A$155:$Z$1048576,MATCH($A477,'Hoja de Trabajo para listado'!$A$155:$A$1048576,0),MATCH((CUADRO!L$4&amp;$E477),'Hoja de Trabajo para listado'!$A$151:$Z$151,0)),0)+IFERROR(INDEX('Hoja de Trabajo para listado'!$AB$155:$BA$1048576,MATCH($A477,'Hoja de Trabajo para listado'!$AB$155:$AB$1048576,0),MATCH((CUADRO!L$4&amp;$E477),'Hoja de Trabajo para listado'!$AB$151:$BA$151,0)),0)+IFERROR(INDEX('Hoja de Trabajo para listado'!$BC$155:$CB$1048576,MATCH($A477,'Hoja de Trabajo para listado'!$BC$155:$BC$1048576,0),MATCH((CUADRO!L$4&amp;$E477),'Hoja de Trabajo para listado'!$BC$151:$CB$151,0)),0)+IFERROR(INDEX('Hoja de Trabajo para listado'!$DE$153:$DG$274,MATCH($A477,'Hoja de Trabajo para listado'!$DE$153:$DE$1048576,0),MATCH((CUADRO!L$4&amp;$E477),'Hoja de Trabajo para listado'!$DE$151:$DG$151,0)),0)+IFERROR(INDEX('Hoja de Trabajo para listado'!$CD$155:$DC$1048576,MATCH($A477,'Hoja de Trabajo para listado'!$CD$155:$CD$1048576,0),MATCH((CUADRO!L$4&amp;$E477),'Hoja de Trabajo para listado'!$CD$151:$DC$151,0)),0)</f>
        <v>0</v>
      </c>
      <c r="M477" s="241">
        <f ca="1">+IFERROR(INDEX('Hoja de Trabajo para listado'!$A$155:$Z$1048576,MATCH($A477,'Hoja de Trabajo para listado'!$A$155:$A$1048576,0),MATCH((CUADRO!M$4&amp;$E477),'Hoja de Trabajo para listado'!$A$151:$Z$151,0)),0)+IFERROR(INDEX('Hoja de Trabajo para listado'!$AB$155:$BA$1048576,MATCH($A477,'Hoja de Trabajo para listado'!$AB$155:$AB$1048576,0),MATCH((CUADRO!M$4&amp;$E477),'Hoja de Trabajo para listado'!$AB$151:$BA$151,0)),0)+IFERROR(INDEX('Hoja de Trabajo para listado'!$BC$155:$CB$1048576,MATCH($A477,'Hoja de Trabajo para listado'!$BC$155:$BC$1048576,0),MATCH((CUADRO!M$4&amp;$E477),'Hoja de Trabajo para listado'!$BC$151:$CB$151,0)),0)+IFERROR(INDEX('Hoja de Trabajo para listado'!$DE$153:$DG$274,MATCH($A477,'Hoja de Trabajo para listado'!$DE$153:$DE$1048576,0),MATCH((CUADRO!M$4&amp;$E477),'Hoja de Trabajo para listado'!$DE$151:$DG$151,0)),0)+IFERROR(INDEX('Hoja de Trabajo para listado'!$CD$155:$DC$1048576,MATCH($A477,'Hoja de Trabajo para listado'!$CD$155:$CD$1048576,0),MATCH((CUADRO!M$4&amp;$E477),'Hoja de Trabajo para listado'!$CD$151:$DC$151,0)),0)</f>
        <v>0</v>
      </c>
      <c r="N477" s="241">
        <f ca="1">+IFERROR(INDEX('Hoja de Trabajo para listado'!$A$155:$Z$1048576,MATCH($A477,'Hoja de Trabajo para listado'!$A$155:$A$1048576,0),MATCH((CUADRO!N$4&amp;$E477),'Hoja de Trabajo para listado'!$A$151:$Z$151,0)),0)+IFERROR(INDEX('Hoja de Trabajo para listado'!$AB$155:$BA$1048576,MATCH($A477,'Hoja de Trabajo para listado'!$AB$155:$AB$1048576,0),MATCH((CUADRO!N$4&amp;$E477),'Hoja de Trabajo para listado'!$AB$151:$BA$151,0)),0)+IFERROR(INDEX('Hoja de Trabajo para listado'!$BC$155:$CB$1048576,MATCH($A477,'Hoja de Trabajo para listado'!$BC$155:$BC$1048576,0),MATCH((CUADRO!N$4&amp;$E477),'Hoja de Trabajo para listado'!$BC$151:$CB$151,0)),0)+IFERROR(INDEX('Hoja de Trabajo para listado'!$DE$153:$DG$274,MATCH($A477,'Hoja de Trabajo para listado'!$DE$153:$DE$1048576,0),MATCH((CUADRO!N$4&amp;$E477),'Hoja de Trabajo para listado'!$DE$151:$DG$151,0)),0)+IFERROR(INDEX('Hoja de Trabajo para listado'!$CD$155:$DC$1048576,MATCH($A477,'Hoja de Trabajo para listado'!$CD$155:$CD$1048576,0),MATCH((CUADRO!N$4&amp;$E477),'Hoja de Trabajo para listado'!$CD$151:$DC$151,0)),0)</f>
        <v>0</v>
      </c>
      <c r="O477" s="241">
        <f ca="1">+IFERROR(INDEX('Hoja de Trabajo para listado'!$A$155:$Z$1048576,MATCH($A477,'Hoja de Trabajo para listado'!$A$155:$A$1048576,0),MATCH((CUADRO!O$4&amp;$E477),'Hoja de Trabajo para listado'!$A$151:$Z$151,0)),0)+IFERROR(INDEX('Hoja de Trabajo para listado'!$AB$155:$BA$1048576,MATCH($A477,'Hoja de Trabajo para listado'!$AB$155:$AB$1048576,0),MATCH((CUADRO!O$4&amp;$E477),'Hoja de Trabajo para listado'!$AB$151:$BA$151,0)),0)+IFERROR(INDEX('Hoja de Trabajo para listado'!$BC$155:$CB$1048576,MATCH($A477,'Hoja de Trabajo para listado'!$BC$155:$BC$1048576,0),MATCH((CUADRO!O$4&amp;$E477),'Hoja de Trabajo para listado'!$BC$151:$CB$151,0)),0)+IFERROR(INDEX('Hoja de Trabajo para listado'!$DE$153:$DG$274,MATCH($A477,'Hoja de Trabajo para listado'!$DE$153:$DE$1048576,0),MATCH((CUADRO!O$4&amp;$E477),'Hoja de Trabajo para listado'!$DE$151:$DG$151,0)),0)+IFERROR(INDEX('Hoja de Trabajo para listado'!$CD$155:$DC$1048576,MATCH($A477,'Hoja de Trabajo para listado'!$CD$155:$CD$1048576,0),MATCH((CUADRO!O$4&amp;$E477),'Hoja de Trabajo para listado'!$CD$151:$DC$151,0)),0)</f>
        <v>0</v>
      </c>
      <c r="P477" s="241">
        <f ca="1">+IFERROR(INDEX('Hoja de Trabajo para listado'!$A$155:$Z$1048576,MATCH($A477,'Hoja de Trabajo para listado'!$A$155:$A$1048576,0),MATCH((CUADRO!P$4&amp;$E477),'Hoja de Trabajo para listado'!$A$151:$Z$151,0)),0)+IFERROR(INDEX('Hoja de Trabajo para listado'!$AB$155:$BA$1048576,MATCH($A477,'Hoja de Trabajo para listado'!$AB$155:$AB$1048576,0),MATCH((CUADRO!P$4&amp;$E477),'Hoja de Trabajo para listado'!$AB$151:$BA$151,0)),0)+IFERROR(INDEX('Hoja de Trabajo para listado'!$BC$155:$CB$1048576,MATCH($A477,'Hoja de Trabajo para listado'!$BC$155:$BC$1048576,0),MATCH((CUADRO!P$4&amp;$E477),'Hoja de Trabajo para listado'!$BC$151:$CB$151,0)),0)+IFERROR(INDEX('Hoja de Trabajo para listado'!$DE$153:$DG$274,MATCH($A477,'Hoja de Trabajo para listado'!$DE$153:$DE$1048576,0),MATCH((CUADRO!P$4&amp;$E477),'Hoja de Trabajo para listado'!$DE$151:$DG$151,0)),0)+IFERROR(INDEX('Hoja de Trabajo para listado'!$CD$155:$DC$1048576,MATCH($A477,'Hoja de Trabajo para listado'!$CD$155:$CD$1048576,0),MATCH((CUADRO!P$4&amp;$E477),'Hoja de Trabajo para listado'!$CD$151:$DC$151,0)),0)</f>
        <v>0</v>
      </c>
      <c r="Q477" s="241">
        <f ca="1">+IFERROR(INDEX('Hoja de Trabajo para listado'!$A$155:$Z$1048576,MATCH($A477,'Hoja de Trabajo para listado'!$A$155:$A$1048576,0),MATCH((CUADRO!Q$4&amp;$E477),'Hoja de Trabajo para listado'!$A$151:$Z$151,0)),0)+IFERROR(INDEX('Hoja de Trabajo para listado'!$AB$155:$BA$1048576,MATCH($A477,'Hoja de Trabajo para listado'!$AB$155:$AB$1048576,0),MATCH((CUADRO!Q$4&amp;$E477),'Hoja de Trabajo para listado'!$AB$151:$BA$151,0)),0)+IFERROR(INDEX('Hoja de Trabajo para listado'!$BC$155:$CB$1048576,MATCH($A477,'Hoja de Trabajo para listado'!$BC$155:$BC$1048576,0),MATCH((CUADRO!Q$4&amp;$E477),'Hoja de Trabajo para listado'!$BC$151:$CB$151,0)),0)+IFERROR(INDEX('Hoja de Trabajo para listado'!$DE$153:$DG$274,MATCH($A477,'Hoja de Trabajo para listado'!$DE$153:$DE$1048576,0),MATCH((CUADRO!Q$4&amp;$E477),'Hoja de Trabajo para listado'!$DE$151:$DG$151,0)),0)+IFERROR(INDEX('Hoja de Trabajo para listado'!$CD$155:$DC$1048576,MATCH($A477,'Hoja de Trabajo para listado'!$CD$155:$CD$1048576,0),MATCH((CUADRO!Q$4&amp;$E477),'Hoja de Trabajo para listado'!$CD$151:$DC$151,0)),0)</f>
        <v>0</v>
      </c>
      <c r="R477" s="241">
        <f t="shared" ca="1" si="21"/>
        <v>0</v>
      </c>
      <c r="S477" s="247"/>
      <c r="T477" s="241">
        <f ca="1">+T478</f>
        <v>0</v>
      </c>
      <c r="U477" s="240">
        <f t="shared" si="22"/>
        <v>1</v>
      </c>
      <c r="V477" s="327" t="str">
        <f>+VLOOKUP(A477,bd_lista!$A$3:$E$592,5,FALSE)</f>
        <v>Gobiernos Autonomos Municipales</v>
      </c>
      <c r="W477" s="397" t="str">
        <f>+V477</f>
        <v>Gobiernos Autonomos Municipales</v>
      </c>
      <c r="X477" s="240">
        <f>+VLOOKUP(A477,[4]Sheet1!$A$13:$D$744,4,FALSE)</f>
        <v>0</v>
      </c>
      <c r="Y477" s="240" t="e">
        <f>+VLOOKUP(X477,bd_lista!$A$3:$C$592,3,FALSE)</f>
        <v>#N/A</v>
      </c>
      <c r="Z477" s="290">
        <f>+X477</f>
        <v>0</v>
      </c>
      <c r="AA477" s="291" t="e">
        <f>+Y477</f>
        <v>#N/A</v>
      </c>
    </row>
    <row r="478" spans="1:27" customFormat="1" ht="27" hidden="1" customHeight="1">
      <c r="A478" s="32">
        <v>1119</v>
      </c>
      <c r="B478" s="394"/>
      <c r="C478" s="245" t="str">
        <f>+VLOOKUP(A478,bd_lista!$A$3:$C$592,3,FALSE)</f>
        <v>Gobierno Autónomo Municipal de Camargo</v>
      </c>
      <c r="D478" s="396"/>
      <c r="E478" s="242" t="s">
        <v>1304</v>
      </c>
      <c r="F478" s="241">
        <f ca="1">+IFERROR(INDEX('Hoja de Trabajo para listado'!$A$155:$Z$1048576,MATCH($A478,'Hoja de Trabajo para listado'!$A$155:$A$1048576,0),MATCH((CUADRO!F$4&amp;$E478),'Hoja de Trabajo para listado'!$A$151:$Z$151,0)),0)+IFERROR(INDEX('Hoja de Trabajo para listado'!$AB$155:$BA$1048576,MATCH($A478,'Hoja de Trabajo para listado'!$AB$155:$AB$1048576,0),MATCH((CUADRO!F$4&amp;$E478),'Hoja de Trabajo para listado'!$AB$151:$BA$151,0)),0)+IFERROR(INDEX('Hoja de Trabajo para listado'!$BC$155:$CB$1048576,MATCH($A478,'Hoja de Trabajo para listado'!$BC$155:$BC$1048576,0),MATCH((CUADRO!F$4&amp;$E478),'Hoja de Trabajo para listado'!$BC$151:$CB$151,0)),0)+IFERROR(INDEX('Hoja de Trabajo para listado'!$DE$153:$DG$274,MATCH($A478,'Hoja de Trabajo para listado'!$DE$153:$DE$1048576,0),MATCH((CUADRO!F$4&amp;$E478),'Hoja de Trabajo para listado'!$DE$151:$DG$151,0)),0)+IFERROR(INDEX('Hoja de Trabajo para listado'!$CD$155:$DC$1048576,MATCH($A478,'Hoja de Trabajo para listado'!$CD$155:$CD$1048576,0),MATCH((CUADRO!F$4&amp;$E478),'Hoja de Trabajo para listado'!$CD$151:$DC$151,0)),0)</f>
        <v>0</v>
      </c>
      <c r="G478" s="241">
        <f ca="1">+IFERROR(INDEX('Hoja de Trabajo para listado'!$A$155:$Z$1048576,MATCH($A478,'Hoja de Trabajo para listado'!$A$155:$A$1048576,0),MATCH((CUADRO!G$4&amp;$E478),'Hoja de Trabajo para listado'!$A$151:$Z$151,0)),0)+IFERROR(INDEX('Hoja de Trabajo para listado'!$AB$155:$BA$1048576,MATCH($A478,'Hoja de Trabajo para listado'!$AB$155:$AB$1048576,0),MATCH((CUADRO!G$4&amp;$E478),'Hoja de Trabajo para listado'!$AB$151:$BA$151,0)),0)+IFERROR(INDEX('Hoja de Trabajo para listado'!$BC$155:$CB$1048576,MATCH($A478,'Hoja de Trabajo para listado'!$BC$155:$BC$1048576,0),MATCH((CUADRO!G$4&amp;$E478),'Hoja de Trabajo para listado'!$BC$151:$CB$151,0)),0)+IFERROR(INDEX('Hoja de Trabajo para listado'!$DE$153:$DG$274,MATCH($A478,'Hoja de Trabajo para listado'!$DE$153:$DE$1048576,0),MATCH((CUADRO!G$4&amp;$E478),'Hoja de Trabajo para listado'!$DE$151:$DG$151,0)),0)+IFERROR(INDEX('Hoja de Trabajo para listado'!$CD$155:$DC$1048576,MATCH($A478,'Hoja de Trabajo para listado'!$CD$155:$CD$1048576,0),MATCH((CUADRO!G$4&amp;$E478),'Hoja de Trabajo para listado'!$CD$151:$DC$151,0)),0)</f>
        <v>0</v>
      </c>
      <c r="H478" s="241">
        <f ca="1">+IFERROR(INDEX('Hoja de Trabajo para listado'!$A$155:$Z$1048576,MATCH($A478,'Hoja de Trabajo para listado'!$A$155:$A$1048576,0),MATCH((CUADRO!H$4&amp;$E478),'Hoja de Trabajo para listado'!$A$151:$Z$151,0)),0)+IFERROR(INDEX('Hoja de Trabajo para listado'!$AB$155:$BA$1048576,MATCH($A478,'Hoja de Trabajo para listado'!$AB$155:$AB$1048576,0),MATCH((CUADRO!H$4&amp;$E478),'Hoja de Trabajo para listado'!$AB$151:$BA$151,0)),0)+IFERROR(INDEX('Hoja de Trabajo para listado'!$BC$155:$CB$1048576,MATCH($A478,'Hoja de Trabajo para listado'!$BC$155:$BC$1048576,0),MATCH((CUADRO!H$4&amp;$E478),'Hoja de Trabajo para listado'!$BC$151:$CB$151,0)),0)+IFERROR(INDEX('Hoja de Trabajo para listado'!$DE$153:$DG$274,MATCH($A478,'Hoja de Trabajo para listado'!$DE$153:$DE$1048576,0),MATCH((CUADRO!H$4&amp;$E478),'Hoja de Trabajo para listado'!$DE$151:$DG$151,0)),0)+IFERROR(INDEX('Hoja de Trabajo para listado'!$CD$155:$DC$1048576,MATCH($A478,'Hoja de Trabajo para listado'!$CD$155:$CD$1048576,0),MATCH((CUADRO!H$4&amp;$E478),'Hoja de Trabajo para listado'!$CD$151:$DC$151,0)),0)</f>
        <v>0</v>
      </c>
      <c r="I478" s="241">
        <f ca="1">+IFERROR(INDEX('Hoja de Trabajo para listado'!$A$155:$Z$1048576,MATCH($A478,'Hoja de Trabajo para listado'!$A$155:$A$1048576,0),MATCH((CUADRO!I$4&amp;$E478),'Hoja de Trabajo para listado'!$A$151:$Z$151,0)),0)+IFERROR(INDEX('Hoja de Trabajo para listado'!$AB$155:$BA$1048576,MATCH($A478,'Hoja de Trabajo para listado'!$AB$155:$AB$1048576,0),MATCH((CUADRO!I$4&amp;$E478),'Hoja de Trabajo para listado'!$AB$151:$BA$151,0)),0)+IFERROR(INDEX('Hoja de Trabajo para listado'!$BC$155:$CB$1048576,MATCH($A478,'Hoja de Trabajo para listado'!$BC$155:$BC$1048576,0),MATCH((CUADRO!I$4&amp;$E478),'Hoja de Trabajo para listado'!$BC$151:$CB$151,0)),0)+IFERROR(INDEX('Hoja de Trabajo para listado'!$DE$153:$DG$274,MATCH($A478,'Hoja de Trabajo para listado'!$DE$153:$DE$1048576,0),MATCH((CUADRO!I$4&amp;$E478),'Hoja de Trabajo para listado'!$DE$151:$DG$151,0)),0)+IFERROR(INDEX('Hoja de Trabajo para listado'!$CD$155:$DC$1048576,MATCH($A478,'Hoja de Trabajo para listado'!$CD$155:$CD$1048576,0),MATCH((CUADRO!I$4&amp;$E478),'Hoja de Trabajo para listado'!$CD$151:$DC$151,0)),0)</f>
        <v>0</v>
      </c>
      <c r="J478" s="241">
        <f ca="1">+IFERROR(INDEX('Hoja de Trabajo para listado'!$A$155:$Z$1048576,MATCH($A478,'Hoja de Trabajo para listado'!$A$155:$A$1048576,0),MATCH((CUADRO!J$4&amp;$E478),'Hoja de Trabajo para listado'!$A$151:$Z$151,0)),0)+IFERROR(INDEX('Hoja de Trabajo para listado'!$AB$155:$BA$1048576,MATCH($A478,'Hoja de Trabajo para listado'!$AB$155:$AB$1048576,0),MATCH((CUADRO!J$4&amp;$E478),'Hoja de Trabajo para listado'!$AB$151:$BA$151,0)),0)+IFERROR(INDEX('Hoja de Trabajo para listado'!$BC$155:$CB$1048576,MATCH($A478,'Hoja de Trabajo para listado'!$BC$155:$BC$1048576,0),MATCH((CUADRO!J$4&amp;$E478),'Hoja de Trabajo para listado'!$BC$151:$CB$151,0)),0)+IFERROR(INDEX('Hoja de Trabajo para listado'!$DE$153:$DG$274,MATCH($A478,'Hoja de Trabajo para listado'!$DE$153:$DE$1048576,0),MATCH((CUADRO!J$4&amp;$E478),'Hoja de Trabajo para listado'!$DE$151:$DG$151,0)),0)+IFERROR(INDEX('Hoja de Trabajo para listado'!$CD$155:$DC$1048576,MATCH($A478,'Hoja de Trabajo para listado'!$CD$155:$CD$1048576,0),MATCH((CUADRO!J$4&amp;$E478),'Hoja de Trabajo para listado'!$CD$151:$DC$151,0)),0)</f>
        <v>0</v>
      </c>
      <c r="K478" s="241">
        <f ca="1">+IFERROR(INDEX('Hoja de Trabajo para listado'!$A$155:$Z$1048576,MATCH($A478,'Hoja de Trabajo para listado'!$A$155:$A$1048576,0),MATCH((CUADRO!K$4&amp;$E478),'Hoja de Trabajo para listado'!$A$151:$Z$151,0)),0)+IFERROR(INDEX('Hoja de Trabajo para listado'!$AB$155:$BA$1048576,MATCH($A478,'Hoja de Trabajo para listado'!$AB$155:$AB$1048576,0),MATCH((CUADRO!K$4&amp;$E478),'Hoja de Trabajo para listado'!$AB$151:$BA$151,0)),0)+IFERROR(INDEX('Hoja de Trabajo para listado'!$BC$155:$CB$1048576,MATCH($A478,'Hoja de Trabajo para listado'!$BC$155:$BC$1048576,0),MATCH((CUADRO!K$4&amp;$E478),'Hoja de Trabajo para listado'!$BC$151:$CB$151,0)),0)+IFERROR(INDEX('Hoja de Trabajo para listado'!$DE$153:$DG$274,MATCH($A478,'Hoja de Trabajo para listado'!$DE$153:$DE$1048576,0),MATCH((CUADRO!K$4&amp;$E478),'Hoja de Trabajo para listado'!$DE$151:$DG$151,0)),0)+IFERROR(INDEX('Hoja de Trabajo para listado'!$CD$155:$DC$1048576,MATCH($A478,'Hoja de Trabajo para listado'!$CD$155:$CD$1048576,0),MATCH((CUADRO!K$4&amp;$E478),'Hoja de Trabajo para listado'!$CD$151:$DC$151,0)),0)</f>
        <v>0</v>
      </c>
      <c r="L478" s="241">
        <f ca="1">+IFERROR(INDEX('Hoja de Trabajo para listado'!$A$155:$Z$1048576,MATCH($A478,'Hoja de Trabajo para listado'!$A$155:$A$1048576,0),MATCH((CUADRO!L$4&amp;$E478),'Hoja de Trabajo para listado'!$A$151:$Z$151,0)),0)+IFERROR(INDEX('Hoja de Trabajo para listado'!$AB$155:$BA$1048576,MATCH($A478,'Hoja de Trabajo para listado'!$AB$155:$AB$1048576,0),MATCH((CUADRO!L$4&amp;$E478),'Hoja de Trabajo para listado'!$AB$151:$BA$151,0)),0)+IFERROR(INDEX('Hoja de Trabajo para listado'!$BC$155:$CB$1048576,MATCH($A478,'Hoja de Trabajo para listado'!$BC$155:$BC$1048576,0),MATCH((CUADRO!L$4&amp;$E478),'Hoja de Trabajo para listado'!$BC$151:$CB$151,0)),0)+IFERROR(INDEX('Hoja de Trabajo para listado'!$DE$153:$DG$274,MATCH($A478,'Hoja de Trabajo para listado'!$DE$153:$DE$1048576,0),MATCH((CUADRO!L$4&amp;$E478),'Hoja de Trabajo para listado'!$DE$151:$DG$151,0)),0)+IFERROR(INDEX('Hoja de Trabajo para listado'!$CD$155:$DC$1048576,MATCH($A478,'Hoja de Trabajo para listado'!$CD$155:$CD$1048576,0),MATCH((CUADRO!L$4&amp;$E478),'Hoja de Trabajo para listado'!$CD$151:$DC$151,0)),0)</f>
        <v>0</v>
      </c>
      <c r="M478" s="241">
        <f ca="1">+IFERROR(INDEX('Hoja de Trabajo para listado'!$A$155:$Z$1048576,MATCH($A478,'Hoja de Trabajo para listado'!$A$155:$A$1048576,0),MATCH((CUADRO!M$4&amp;$E478),'Hoja de Trabajo para listado'!$A$151:$Z$151,0)),0)+IFERROR(INDEX('Hoja de Trabajo para listado'!$AB$155:$BA$1048576,MATCH($A478,'Hoja de Trabajo para listado'!$AB$155:$AB$1048576,0),MATCH((CUADRO!M$4&amp;$E478),'Hoja de Trabajo para listado'!$AB$151:$BA$151,0)),0)+IFERROR(INDEX('Hoja de Trabajo para listado'!$BC$155:$CB$1048576,MATCH($A478,'Hoja de Trabajo para listado'!$BC$155:$BC$1048576,0),MATCH((CUADRO!M$4&amp;$E478),'Hoja de Trabajo para listado'!$BC$151:$CB$151,0)),0)+IFERROR(INDEX('Hoja de Trabajo para listado'!$DE$153:$DG$274,MATCH($A478,'Hoja de Trabajo para listado'!$DE$153:$DE$1048576,0),MATCH((CUADRO!M$4&amp;$E478),'Hoja de Trabajo para listado'!$DE$151:$DG$151,0)),0)+IFERROR(INDEX('Hoja de Trabajo para listado'!$CD$155:$DC$1048576,MATCH($A478,'Hoja de Trabajo para listado'!$CD$155:$CD$1048576,0),MATCH((CUADRO!M$4&amp;$E478),'Hoja de Trabajo para listado'!$CD$151:$DC$151,0)),0)</f>
        <v>0</v>
      </c>
      <c r="N478" s="241">
        <f ca="1">+IFERROR(INDEX('Hoja de Trabajo para listado'!$A$155:$Z$1048576,MATCH($A478,'Hoja de Trabajo para listado'!$A$155:$A$1048576,0),MATCH((CUADRO!N$4&amp;$E478),'Hoja de Trabajo para listado'!$A$151:$Z$151,0)),0)+IFERROR(INDEX('Hoja de Trabajo para listado'!$AB$155:$BA$1048576,MATCH($A478,'Hoja de Trabajo para listado'!$AB$155:$AB$1048576,0),MATCH((CUADRO!N$4&amp;$E478),'Hoja de Trabajo para listado'!$AB$151:$BA$151,0)),0)+IFERROR(INDEX('Hoja de Trabajo para listado'!$BC$155:$CB$1048576,MATCH($A478,'Hoja de Trabajo para listado'!$BC$155:$BC$1048576,0),MATCH((CUADRO!N$4&amp;$E478),'Hoja de Trabajo para listado'!$BC$151:$CB$151,0)),0)+IFERROR(INDEX('Hoja de Trabajo para listado'!$DE$153:$DG$274,MATCH($A478,'Hoja de Trabajo para listado'!$DE$153:$DE$1048576,0),MATCH((CUADRO!N$4&amp;$E478),'Hoja de Trabajo para listado'!$DE$151:$DG$151,0)),0)+IFERROR(INDEX('Hoja de Trabajo para listado'!$CD$155:$DC$1048576,MATCH($A478,'Hoja de Trabajo para listado'!$CD$155:$CD$1048576,0),MATCH((CUADRO!N$4&amp;$E478),'Hoja de Trabajo para listado'!$CD$151:$DC$151,0)),0)</f>
        <v>0</v>
      </c>
      <c r="O478" s="241">
        <f ca="1">+IFERROR(INDEX('Hoja de Trabajo para listado'!$A$155:$Z$1048576,MATCH($A478,'Hoja de Trabajo para listado'!$A$155:$A$1048576,0),MATCH((CUADRO!O$4&amp;$E478),'Hoja de Trabajo para listado'!$A$151:$Z$151,0)),0)+IFERROR(INDEX('Hoja de Trabajo para listado'!$AB$155:$BA$1048576,MATCH($A478,'Hoja de Trabajo para listado'!$AB$155:$AB$1048576,0),MATCH((CUADRO!O$4&amp;$E478),'Hoja de Trabajo para listado'!$AB$151:$BA$151,0)),0)+IFERROR(INDEX('Hoja de Trabajo para listado'!$BC$155:$CB$1048576,MATCH($A478,'Hoja de Trabajo para listado'!$BC$155:$BC$1048576,0),MATCH((CUADRO!O$4&amp;$E478),'Hoja de Trabajo para listado'!$BC$151:$CB$151,0)),0)+IFERROR(INDEX('Hoja de Trabajo para listado'!$DE$153:$DG$274,MATCH($A478,'Hoja de Trabajo para listado'!$DE$153:$DE$1048576,0),MATCH((CUADRO!O$4&amp;$E478),'Hoja de Trabajo para listado'!$DE$151:$DG$151,0)),0)+IFERROR(INDEX('Hoja de Trabajo para listado'!$CD$155:$DC$1048576,MATCH($A478,'Hoja de Trabajo para listado'!$CD$155:$CD$1048576,0),MATCH((CUADRO!O$4&amp;$E478),'Hoja de Trabajo para listado'!$CD$151:$DC$151,0)),0)</f>
        <v>0</v>
      </c>
      <c r="P478" s="241">
        <f ca="1">+IFERROR(INDEX('Hoja de Trabajo para listado'!$A$155:$Z$1048576,MATCH($A478,'Hoja de Trabajo para listado'!$A$155:$A$1048576,0),MATCH((CUADRO!P$4&amp;$E478),'Hoja de Trabajo para listado'!$A$151:$Z$151,0)),0)+IFERROR(INDEX('Hoja de Trabajo para listado'!$AB$155:$BA$1048576,MATCH($A478,'Hoja de Trabajo para listado'!$AB$155:$AB$1048576,0),MATCH((CUADRO!P$4&amp;$E478),'Hoja de Trabajo para listado'!$AB$151:$BA$151,0)),0)+IFERROR(INDEX('Hoja de Trabajo para listado'!$BC$155:$CB$1048576,MATCH($A478,'Hoja de Trabajo para listado'!$BC$155:$BC$1048576,0),MATCH((CUADRO!P$4&amp;$E478),'Hoja de Trabajo para listado'!$BC$151:$CB$151,0)),0)+IFERROR(INDEX('Hoja de Trabajo para listado'!$DE$153:$DG$274,MATCH($A478,'Hoja de Trabajo para listado'!$DE$153:$DE$1048576,0),MATCH((CUADRO!P$4&amp;$E478),'Hoja de Trabajo para listado'!$DE$151:$DG$151,0)),0)+IFERROR(INDEX('Hoja de Trabajo para listado'!$CD$155:$DC$1048576,MATCH($A478,'Hoja de Trabajo para listado'!$CD$155:$CD$1048576,0),MATCH((CUADRO!P$4&amp;$E478),'Hoja de Trabajo para listado'!$CD$151:$DC$151,0)),0)</f>
        <v>0</v>
      </c>
      <c r="Q478" s="241">
        <f ca="1">+IFERROR(INDEX('Hoja de Trabajo para listado'!$A$155:$Z$1048576,MATCH($A478,'Hoja de Trabajo para listado'!$A$155:$A$1048576,0),MATCH((CUADRO!Q$4&amp;$E478),'Hoja de Trabajo para listado'!$A$151:$Z$151,0)),0)+IFERROR(INDEX('Hoja de Trabajo para listado'!$AB$155:$BA$1048576,MATCH($A478,'Hoja de Trabajo para listado'!$AB$155:$AB$1048576,0),MATCH((CUADRO!Q$4&amp;$E478),'Hoja de Trabajo para listado'!$AB$151:$BA$151,0)),0)+IFERROR(INDEX('Hoja de Trabajo para listado'!$BC$155:$CB$1048576,MATCH($A478,'Hoja de Trabajo para listado'!$BC$155:$BC$1048576,0),MATCH((CUADRO!Q$4&amp;$E478),'Hoja de Trabajo para listado'!$BC$151:$CB$151,0)),0)+IFERROR(INDEX('Hoja de Trabajo para listado'!$DE$153:$DG$274,MATCH($A478,'Hoja de Trabajo para listado'!$DE$153:$DE$1048576,0),MATCH((CUADRO!Q$4&amp;$E478),'Hoja de Trabajo para listado'!$DE$151:$DG$151,0)),0)+IFERROR(INDEX('Hoja de Trabajo para listado'!$CD$155:$DC$1048576,MATCH($A478,'Hoja de Trabajo para listado'!$CD$155:$CD$1048576,0),MATCH((CUADRO!Q$4&amp;$E478),'Hoja de Trabajo para listado'!$CD$151:$DC$151,0)),0)</f>
        <v>0</v>
      </c>
      <c r="R478" s="241">
        <f t="shared" ca="1" si="21"/>
        <v>0</v>
      </c>
      <c r="S478" s="247">
        <f ca="1">+R477+R478</f>
        <v>0</v>
      </c>
      <c r="T478" s="241">
        <f ca="1">+S478</f>
        <v>0</v>
      </c>
      <c r="U478" s="240">
        <f t="shared" si="22"/>
        <v>2</v>
      </c>
      <c r="V478" s="327" t="str">
        <f>+VLOOKUP(A478,bd_lista!$A$3:$E$592,5,FALSE)</f>
        <v>Gobiernos Autonomos Municipales</v>
      </c>
      <c r="W478" s="398"/>
      <c r="X478" s="240">
        <f>+VLOOKUP(A478,[4]Sheet1!$A$13:$D$744,4,FALSE)</f>
        <v>0</v>
      </c>
      <c r="Y478" s="240" t="e">
        <f>+VLOOKUP(X478,bd_lista!$A$3:$C$592,3,FALSE)</f>
        <v>#N/A</v>
      </c>
      <c r="Z478" s="288"/>
      <c r="AA478" s="289"/>
    </row>
    <row r="479" spans="1:27" customFormat="1" ht="15" hidden="1" customHeight="1">
      <c r="A479" s="32">
        <v>1120</v>
      </c>
      <c r="B479" s="393">
        <f>+A479</f>
        <v>1120</v>
      </c>
      <c r="C479" s="245" t="str">
        <f>+VLOOKUP(A479,bd_lista!$A$3:$C$592,3,FALSE)</f>
        <v>Gobierno Autónomo Municipal de San Lucas</v>
      </c>
      <c r="D479" s="395" t="str">
        <f>+C479</f>
        <v>Gobierno Autónomo Municipal de San Lucas</v>
      </c>
      <c r="E479" s="240" t="s">
        <v>1303</v>
      </c>
      <c r="F479" s="241">
        <f ca="1">+IFERROR(INDEX('Hoja de Trabajo para listado'!$A$155:$Z$1048576,MATCH($A479,'Hoja de Trabajo para listado'!$A$155:$A$1048576,0),MATCH((CUADRO!F$4&amp;$E479),'Hoja de Trabajo para listado'!$A$151:$Z$151,0)),0)+IFERROR(INDEX('Hoja de Trabajo para listado'!$AB$155:$BA$1048576,MATCH($A479,'Hoja de Trabajo para listado'!$AB$155:$AB$1048576,0),MATCH((CUADRO!F$4&amp;$E479),'Hoja de Trabajo para listado'!$AB$151:$BA$151,0)),0)+IFERROR(INDEX('Hoja de Trabajo para listado'!$BC$155:$CB$1048576,MATCH($A479,'Hoja de Trabajo para listado'!$BC$155:$BC$1048576,0),MATCH((CUADRO!F$4&amp;$E479),'Hoja de Trabajo para listado'!$BC$151:$CB$151,0)),0)+IFERROR(INDEX('Hoja de Trabajo para listado'!$DE$153:$DG$274,MATCH($A479,'Hoja de Trabajo para listado'!$DE$153:$DE$1048576,0),MATCH((CUADRO!F$4&amp;$E479),'Hoja de Trabajo para listado'!$DE$151:$DG$151,0)),0)+IFERROR(INDEX('Hoja de Trabajo para listado'!$CD$155:$DC$1048576,MATCH($A479,'Hoja de Trabajo para listado'!$CD$155:$CD$1048576,0),MATCH((CUADRO!F$4&amp;$E479),'Hoja de Trabajo para listado'!$CD$151:$DC$151,0)),0)</f>
        <v>0</v>
      </c>
      <c r="G479" s="241">
        <f ca="1">+IFERROR(INDEX('Hoja de Trabajo para listado'!$A$155:$Z$1048576,MATCH($A479,'Hoja de Trabajo para listado'!$A$155:$A$1048576,0),MATCH((CUADRO!G$4&amp;$E479),'Hoja de Trabajo para listado'!$A$151:$Z$151,0)),0)+IFERROR(INDEX('Hoja de Trabajo para listado'!$AB$155:$BA$1048576,MATCH($A479,'Hoja de Trabajo para listado'!$AB$155:$AB$1048576,0),MATCH((CUADRO!G$4&amp;$E479),'Hoja de Trabajo para listado'!$AB$151:$BA$151,0)),0)+IFERROR(INDEX('Hoja de Trabajo para listado'!$BC$155:$CB$1048576,MATCH($A479,'Hoja de Trabajo para listado'!$BC$155:$BC$1048576,0),MATCH((CUADRO!G$4&amp;$E479),'Hoja de Trabajo para listado'!$BC$151:$CB$151,0)),0)+IFERROR(INDEX('Hoja de Trabajo para listado'!$DE$153:$DG$274,MATCH($A479,'Hoja de Trabajo para listado'!$DE$153:$DE$1048576,0),MATCH((CUADRO!G$4&amp;$E479),'Hoja de Trabajo para listado'!$DE$151:$DG$151,0)),0)+IFERROR(INDEX('Hoja de Trabajo para listado'!$CD$155:$DC$1048576,MATCH($A479,'Hoja de Trabajo para listado'!$CD$155:$CD$1048576,0),MATCH((CUADRO!G$4&amp;$E479),'Hoja de Trabajo para listado'!$CD$151:$DC$151,0)),0)</f>
        <v>0</v>
      </c>
      <c r="H479" s="241">
        <f ca="1">+IFERROR(INDEX('Hoja de Trabajo para listado'!$A$155:$Z$1048576,MATCH($A479,'Hoja de Trabajo para listado'!$A$155:$A$1048576,0),MATCH((CUADRO!H$4&amp;$E479),'Hoja de Trabajo para listado'!$A$151:$Z$151,0)),0)+IFERROR(INDEX('Hoja de Trabajo para listado'!$AB$155:$BA$1048576,MATCH($A479,'Hoja de Trabajo para listado'!$AB$155:$AB$1048576,0),MATCH((CUADRO!H$4&amp;$E479),'Hoja de Trabajo para listado'!$AB$151:$BA$151,0)),0)+IFERROR(INDEX('Hoja de Trabajo para listado'!$BC$155:$CB$1048576,MATCH($A479,'Hoja de Trabajo para listado'!$BC$155:$BC$1048576,0),MATCH((CUADRO!H$4&amp;$E479),'Hoja de Trabajo para listado'!$BC$151:$CB$151,0)),0)+IFERROR(INDEX('Hoja de Trabajo para listado'!$DE$153:$DG$274,MATCH($A479,'Hoja de Trabajo para listado'!$DE$153:$DE$1048576,0),MATCH((CUADRO!H$4&amp;$E479),'Hoja de Trabajo para listado'!$DE$151:$DG$151,0)),0)+IFERROR(INDEX('Hoja de Trabajo para listado'!$CD$155:$DC$1048576,MATCH($A479,'Hoja de Trabajo para listado'!$CD$155:$CD$1048576,0),MATCH((CUADRO!H$4&amp;$E479),'Hoja de Trabajo para listado'!$CD$151:$DC$151,0)),0)</f>
        <v>0</v>
      </c>
      <c r="I479" s="241">
        <f ca="1">+IFERROR(INDEX('Hoja de Trabajo para listado'!$A$155:$Z$1048576,MATCH($A479,'Hoja de Trabajo para listado'!$A$155:$A$1048576,0),MATCH((CUADRO!I$4&amp;$E479),'Hoja de Trabajo para listado'!$A$151:$Z$151,0)),0)+IFERROR(INDEX('Hoja de Trabajo para listado'!$AB$155:$BA$1048576,MATCH($A479,'Hoja de Trabajo para listado'!$AB$155:$AB$1048576,0),MATCH((CUADRO!I$4&amp;$E479),'Hoja de Trabajo para listado'!$AB$151:$BA$151,0)),0)+IFERROR(INDEX('Hoja de Trabajo para listado'!$BC$155:$CB$1048576,MATCH($A479,'Hoja de Trabajo para listado'!$BC$155:$BC$1048576,0),MATCH((CUADRO!I$4&amp;$E479),'Hoja de Trabajo para listado'!$BC$151:$CB$151,0)),0)+IFERROR(INDEX('Hoja de Trabajo para listado'!$DE$153:$DG$274,MATCH($A479,'Hoja de Trabajo para listado'!$DE$153:$DE$1048576,0),MATCH((CUADRO!I$4&amp;$E479),'Hoja de Trabajo para listado'!$DE$151:$DG$151,0)),0)+IFERROR(INDEX('Hoja de Trabajo para listado'!$CD$155:$DC$1048576,MATCH($A479,'Hoja de Trabajo para listado'!$CD$155:$CD$1048576,0),MATCH((CUADRO!I$4&amp;$E479),'Hoja de Trabajo para listado'!$CD$151:$DC$151,0)),0)</f>
        <v>0</v>
      </c>
      <c r="J479" s="241">
        <f ca="1">+IFERROR(INDEX('Hoja de Trabajo para listado'!$A$155:$Z$1048576,MATCH($A479,'Hoja de Trabajo para listado'!$A$155:$A$1048576,0),MATCH((CUADRO!J$4&amp;$E479),'Hoja de Trabajo para listado'!$A$151:$Z$151,0)),0)+IFERROR(INDEX('Hoja de Trabajo para listado'!$AB$155:$BA$1048576,MATCH($A479,'Hoja de Trabajo para listado'!$AB$155:$AB$1048576,0),MATCH((CUADRO!J$4&amp;$E479),'Hoja de Trabajo para listado'!$AB$151:$BA$151,0)),0)+IFERROR(INDEX('Hoja de Trabajo para listado'!$BC$155:$CB$1048576,MATCH($A479,'Hoja de Trabajo para listado'!$BC$155:$BC$1048576,0),MATCH((CUADRO!J$4&amp;$E479),'Hoja de Trabajo para listado'!$BC$151:$CB$151,0)),0)+IFERROR(INDEX('Hoja de Trabajo para listado'!$DE$153:$DG$274,MATCH($A479,'Hoja de Trabajo para listado'!$DE$153:$DE$1048576,0),MATCH((CUADRO!J$4&amp;$E479),'Hoja de Trabajo para listado'!$DE$151:$DG$151,0)),0)+IFERROR(INDEX('Hoja de Trabajo para listado'!$CD$155:$DC$1048576,MATCH($A479,'Hoja de Trabajo para listado'!$CD$155:$CD$1048576,0),MATCH((CUADRO!J$4&amp;$E479),'Hoja de Trabajo para listado'!$CD$151:$DC$151,0)),0)</f>
        <v>0</v>
      </c>
      <c r="K479" s="241">
        <f ca="1">+IFERROR(INDEX('Hoja de Trabajo para listado'!$A$155:$Z$1048576,MATCH($A479,'Hoja de Trabajo para listado'!$A$155:$A$1048576,0),MATCH((CUADRO!K$4&amp;$E479),'Hoja de Trabajo para listado'!$A$151:$Z$151,0)),0)+IFERROR(INDEX('Hoja de Trabajo para listado'!$AB$155:$BA$1048576,MATCH($A479,'Hoja de Trabajo para listado'!$AB$155:$AB$1048576,0),MATCH((CUADRO!K$4&amp;$E479),'Hoja de Trabajo para listado'!$AB$151:$BA$151,0)),0)+IFERROR(INDEX('Hoja de Trabajo para listado'!$BC$155:$CB$1048576,MATCH($A479,'Hoja de Trabajo para listado'!$BC$155:$BC$1048576,0),MATCH((CUADRO!K$4&amp;$E479),'Hoja de Trabajo para listado'!$BC$151:$CB$151,0)),0)+IFERROR(INDEX('Hoja de Trabajo para listado'!$DE$153:$DG$274,MATCH($A479,'Hoja de Trabajo para listado'!$DE$153:$DE$1048576,0),MATCH((CUADRO!K$4&amp;$E479),'Hoja de Trabajo para listado'!$DE$151:$DG$151,0)),0)+IFERROR(INDEX('Hoja de Trabajo para listado'!$CD$155:$DC$1048576,MATCH($A479,'Hoja de Trabajo para listado'!$CD$155:$CD$1048576,0),MATCH((CUADRO!K$4&amp;$E479),'Hoja de Trabajo para listado'!$CD$151:$DC$151,0)),0)</f>
        <v>0</v>
      </c>
      <c r="L479" s="241">
        <f ca="1">+IFERROR(INDEX('Hoja de Trabajo para listado'!$A$155:$Z$1048576,MATCH($A479,'Hoja de Trabajo para listado'!$A$155:$A$1048576,0),MATCH((CUADRO!L$4&amp;$E479),'Hoja de Trabajo para listado'!$A$151:$Z$151,0)),0)+IFERROR(INDEX('Hoja de Trabajo para listado'!$AB$155:$BA$1048576,MATCH($A479,'Hoja de Trabajo para listado'!$AB$155:$AB$1048576,0),MATCH((CUADRO!L$4&amp;$E479),'Hoja de Trabajo para listado'!$AB$151:$BA$151,0)),0)+IFERROR(INDEX('Hoja de Trabajo para listado'!$BC$155:$CB$1048576,MATCH($A479,'Hoja de Trabajo para listado'!$BC$155:$BC$1048576,0),MATCH((CUADRO!L$4&amp;$E479),'Hoja de Trabajo para listado'!$BC$151:$CB$151,0)),0)+IFERROR(INDEX('Hoja de Trabajo para listado'!$DE$153:$DG$274,MATCH($A479,'Hoja de Trabajo para listado'!$DE$153:$DE$1048576,0),MATCH((CUADRO!L$4&amp;$E479),'Hoja de Trabajo para listado'!$DE$151:$DG$151,0)),0)+IFERROR(INDEX('Hoja de Trabajo para listado'!$CD$155:$DC$1048576,MATCH($A479,'Hoja de Trabajo para listado'!$CD$155:$CD$1048576,0),MATCH((CUADRO!L$4&amp;$E479),'Hoja de Trabajo para listado'!$CD$151:$DC$151,0)),0)</f>
        <v>0</v>
      </c>
      <c r="M479" s="241">
        <f ca="1">+IFERROR(INDEX('Hoja de Trabajo para listado'!$A$155:$Z$1048576,MATCH($A479,'Hoja de Trabajo para listado'!$A$155:$A$1048576,0),MATCH((CUADRO!M$4&amp;$E479),'Hoja de Trabajo para listado'!$A$151:$Z$151,0)),0)+IFERROR(INDEX('Hoja de Trabajo para listado'!$AB$155:$BA$1048576,MATCH($A479,'Hoja de Trabajo para listado'!$AB$155:$AB$1048576,0),MATCH((CUADRO!M$4&amp;$E479),'Hoja de Trabajo para listado'!$AB$151:$BA$151,0)),0)+IFERROR(INDEX('Hoja de Trabajo para listado'!$BC$155:$CB$1048576,MATCH($A479,'Hoja de Trabajo para listado'!$BC$155:$BC$1048576,0),MATCH((CUADRO!M$4&amp;$E479),'Hoja de Trabajo para listado'!$BC$151:$CB$151,0)),0)+IFERROR(INDEX('Hoja de Trabajo para listado'!$DE$153:$DG$274,MATCH($A479,'Hoja de Trabajo para listado'!$DE$153:$DE$1048576,0),MATCH((CUADRO!M$4&amp;$E479),'Hoja de Trabajo para listado'!$DE$151:$DG$151,0)),0)+IFERROR(INDEX('Hoja de Trabajo para listado'!$CD$155:$DC$1048576,MATCH($A479,'Hoja de Trabajo para listado'!$CD$155:$CD$1048576,0),MATCH((CUADRO!M$4&amp;$E479),'Hoja de Trabajo para listado'!$CD$151:$DC$151,0)),0)</f>
        <v>0</v>
      </c>
      <c r="N479" s="241">
        <f ca="1">+IFERROR(INDEX('Hoja de Trabajo para listado'!$A$155:$Z$1048576,MATCH($A479,'Hoja de Trabajo para listado'!$A$155:$A$1048576,0),MATCH((CUADRO!N$4&amp;$E479),'Hoja de Trabajo para listado'!$A$151:$Z$151,0)),0)+IFERROR(INDEX('Hoja de Trabajo para listado'!$AB$155:$BA$1048576,MATCH($A479,'Hoja de Trabajo para listado'!$AB$155:$AB$1048576,0),MATCH((CUADRO!N$4&amp;$E479),'Hoja de Trabajo para listado'!$AB$151:$BA$151,0)),0)+IFERROR(INDEX('Hoja de Trabajo para listado'!$BC$155:$CB$1048576,MATCH($A479,'Hoja de Trabajo para listado'!$BC$155:$BC$1048576,0),MATCH((CUADRO!N$4&amp;$E479),'Hoja de Trabajo para listado'!$BC$151:$CB$151,0)),0)+IFERROR(INDEX('Hoja de Trabajo para listado'!$DE$153:$DG$274,MATCH($A479,'Hoja de Trabajo para listado'!$DE$153:$DE$1048576,0),MATCH((CUADRO!N$4&amp;$E479),'Hoja de Trabajo para listado'!$DE$151:$DG$151,0)),0)+IFERROR(INDEX('Hoja de Trabajo para listado'!$CD$155:$DC$1048576,MATCH($A479,'Hoja de Trabajo para listado'!$CD$155:$CD$1048576,0),MATCH((CUADRO!N$4&amp;$E479),'Hoja de Trabajo para listado'!$CD$151:$DC$151,0)),0)</f>
        <v>0</v>
      </c>
      <c r="O479" s="241">
        <f ca="1">+IFERROR(INDEX('Hoja de Trabajo para listado'!$A$155:$Z$1048576,MATCH($A479,'Hoja de Trabajo para listado'!$A$155:$A$1048576,0),MATCH((CUADRO!O$4&amp;$E479),'Hoja de Trabajo para listado'!$A$151:$Z$151,0)),0)+IFERROR(INDEX('Hoja de Trabajo para listado'!$AB$155:$BA$1048576,MATCH($A479,'Hoja de Trabajo para listado'!$AB$155:$AB$1048576,0),MATCH((CUADRO!O$4&amp;$E479),'Hoja de Trabajo para listado'!$AB$151:$BA$151,0)),0)+IFERROR(INDEX('Hoja de Trabajo para listado'!$BC$155:$CB$1048576,MATCH($A479,'Hoja de Trabajo para listado'!$BC$155:$BC$1048576,0),MATCH((CUADRO!O$4&amp;$E479),'Hoja de Trabajo para listado'!$BC$151:$CB$151,0)),0)+IFERROR(INDEX('Hoja de Trabajo para listado'!$DE$153:$DG$274,MATCH($A479,'Hoja de Trabajo para listado'!$DE$153:$DE$1048576,0),MATCH((CUADRO!O$4&amp;$E479),'Hoja de Trabajo para listado'!$DE$151:$DG$151,0)),0)+IFERROR(INDEX('Hoja de Trabajo para listado'!$CD$155:$DC$1048576,MATCH($A479,'Hoja de Trabajo para listado'!$CD$155:$CD$1048576,0),MATCH((CUADRO!O$4&amp;$E479),'Hoja de Trabajo para listado'!$CD$151:$DC$151,0)),0)</f>
        <v>0</v>
      </c>
      <c r="P479" s="241">
        <f ca="1">+IFERROR(INDEX('Hoja de Trabajo para listado'!$A$155:$Z$1048576,MATCH($A479,'Hoja de Trabajo para listado'!$A$155:$A$1048576,0),MATCH((CUADRO!P$4&amp;$E479),'Hoja de Trabajo para listado'!$A$151:$Z$151,0)),0)+IFERROR(INDEX('Hoja de Trabajo para listado'!$AB$155:$BA$1048576,MATCH($A479,'Hoja de Trabajo para listado'!$AB$155:$AB$1048576,0),MATCH((CUADRO!P$4&amp;$E479),'Hoja de Trabajo para listado'!$AB$151:$BA$151,0)),0)+IFERROR(INDEX('Hoja de Trabajo para listado'!$BC$155:$CB$1048576,MATCH($A479,'Hoja de Trabajo para listado'!$BC$155:$BC$1048576,0),MATCH((CUADRO!P$4&amp;$E479),'Hoja de Trabajo para listado'!$BC$151:$CB$151,0)),0)+IFERROR(INDEX('Hoja de Trabajo para listado'!$DE$153:$DG$274,MATCH($A479,'Hoja de Trabajo para listado'!$DE$153:$DE$1048576,0),MATCH((CUADRO!P$4&amp;$E479),'Hoja de Trabajo para listado'!$DE$151:$DG$151,0)),0)+IFERROR(INDEX('Hoja de Trabajo para listado'!$CD$155:$DC$1048576,MATCH($A479,'Hoja de Trabajo para listado'!$CD$155:$CD$1048576,0),MATCH((CUADRO!P$4&amp;$E479),'Hoja de Trabajo para listado'!$CD$151:$DC$151,0)),0)</f>
        <v>0</v>
      </c>
      <c r="Q479" s="241">
        <f ca="1">+IFERROR(INDEX('Hoja de Trabajo para listado'!$A$155:$Z$1048576,MATCH($A479,'Hoja de Trabajo para listado'!$A$155:$A$1048576,0),MATCH((CUADRO!Q$4&amp;$E479),'Hoja de Trabajo para listado'!$A$151:$Z$151,0)),0)+IFERROR(INDEX('Hoja de Trabajo para listado'!$AB$155:$BA$1048576,MATCH($A479,'Hoja de Trabajo para listado'!$AB$155:$AB$1048576,0),MATCH((CUADRO!Q$4&amp;$E479),'Hoja de Trabajo para listado'!$AB$151:$BA$151,0)),0)+IFERROR(INDEX('Hoja de Trabajo para listado'!$BC$155:$CB$1048576,MATCH($A479,'Hoja de Trabajo para listado'!$BC$155:$BC$1048576,0),MATCH((CUADRO!Q$4&amp;$E479),'Hoja de Trabajo para listado'!$BC$151:$CB$151,0)),0)+IFERROR(INDEX('Hoja de Trabajo para listado'!$DE$153:$DG$274,MATCH($A479,'Hoja de Trabajo para listado'!$DE$153:$DE$1048576,0),MATCH((CUADRO!Q$4&amp;$E479),'Hoja de Trabajo para listado'!$DE$151:$DG$151,0)),0)+IFERROR(INDEX('Hoja de Trabajo para listado'!$CD$155:$DC$1048576,MATCH($A479,'Hoja de Trabajo para listado'!$CD$155:$CD$1048576,0),MATCH((CUADRO!Q$4&amp;$E479),'Hoja de Trabajo para listado'!$CD$151:$DC$151,0)),0)</f>
        <v>0</v>
      </c>
      <c r="R479" s="241">
        <f t="shared" ca="1" si="21"/>
        <v>0</v>
      </c>
      <c r="S479" s="247"/>
      <c r="T479" s="241">
        <f ca="1">+T480</f>
        <v>0</v>
      </c>
      <c r="U479" s="240">
        <f t="shared" si="22"/>
        <v>1</v>
      </c>
      <c r="V479" s="327" t="str">
        <f>+VLOOKUP(A479,bd_lista!$A$3:$E$592,5,FALSE)</f>
        <v>Gobiernos Autonomos Municipales</v>
      </c>
      <c r="W479" s="397" t="str">
        <f>+V479</f>
        <v>Gobiernos Autonomos Municipales</v>
      </c>
      <c r="X479" s="240">
        <f>+VLOOKUP(A479,[4]Sheet1!$A$13:$D$744,4,FALSE)</f>
        <v>0</v>
      </c>
      <c r="Y479" s="240" t="e">
        <f>+VLOOKUP(X479,bd_lista!$A$3:$C$592,3,FALSE)</f>
        <v>#N/A</v>
      </c>
      <c r="Z479" s="290">
        <f>+X479</f>
        <v>0</v>
      </c>
      <c r="AA479" s="291" t="e">
        <f>+Y479</f>
        <v>#N/A</v>
      </c>
    </row>
    <row r="480" spans="1:27" customFormat="1" ht="15" hidden="1" customHeight="1">
      <c r="A480" s="32">
        <v>1120</v>
      </c>
      <c r="B480" s="394"/>
      <c r="C480" s="245" t="str">
        <f>+VLOOKUP(A480,bd_lista!$A$3:$C$592,3,FALSE)</f>
        <v>Gobierno Autónomo Municipal de San Lucas</v>
      </c>
      <c r="D480" s="396"/>
      <c r="E480" s="242" t="s">
        <v>1304</v>
      </c>
      <c r="F480" s="241">
        <f ca="1">+IFERROR(INDEX('Hoja de Trabajo para listado'!$A$155:$Z$1048576,MATCH($A480,'Hoja de Trabajo para listado'!$A$155:$A$1048576,0),MATCH((CUADRO!F$4&amp;$E480),'Hoja de Trabajo para listado'!$A$151:$Z$151,0)),0)+IFERROR(INDEX('Hoja de Trabajo para listado'!$AB$155:$BA$1048576,MATCH($A480,'Hoja de Trabajo para listado'!$AB$155:$AB$1048576,0),MATCH((CUADRO!F$4&amp;$E480),'Hoja de Trabajo para listado'!$AB$151:$BA$151,0)),0)+IFERROR(INDEX('Hoja de Trabajo para listado'!$BC$155:$CB$1048576,MATCH($A480,'Hoja de Trabajo para listado'!$BC$155:$BC$1048576,0),MATCH((CUADRO!F$4&amp;$E480),'Hoja de Trabajo para listado'!$BC$151:$CB$151,0)),0)+IFERROR(INDEX('Hoja de Trabajo para listado'!$DE$153:$DG$274,MATCH($A480,'Hoja de Trabajo para listado'!$DE$153:$DE$1048576,0),MATCH((CUADRO!F$4&amp;$E480),'Hoja de Trabajo para listado'!$DE$151:$DG$151,0)),0)+IFERROR(INDEX('Hoja de Trabajo para listado'!$CD$155:$DC$1048576,MATCH($A480,'Hoja de Trabajo para listado'!$CD$155:$CD$1048576,0),MATCH((CUADRO!F$4&amp;$E480),'Hoja de Trabajo para listado'!$CD$151:$DC$151,0)),0)</f>
        <v>0</v>
      </c>
      <c r="G480" s="241">
        <f ca="1">+IFERROR(INDEX('Hoja de Trabajo para listado'!$A$155:$Z$1048576,MATCH($A480,'Hoja de Trabajo para listado'!$A$155:$A$1048576,0),MATCH((CUADRO!G$4&amp;$E480),'Hoja de Trabajo para listado'!$A$151:$Z$151,0)),0)+IFERROR(INDEX('Hoja de Trabajo para listado'!$AB$155:$BA$1048576,MATCH($A480,'Hoja de Trabajo para listado'!$AB$155:$AB$1048576,0),MATCH((CUADRO!G$4&amp;$E480),'Hoja de Trabajo para listado'!$AB$151:$BA$151,0)),0)+IFERROR(INDEX('Hoja de Trabajo para listado'!$BC$155:$CB$1048576,MATCH($A480,'Hoja de Trabajo para listado'!$BC$155:$BC$1048576,0),MATCH((CUADRO!G$4&amp;$E480),'Hoja de Trabajo para listado'!$BC$151:$CB$151,0)),0)+IFERROR(INDEX('Hoja de Trabajo para listado'!$DE$153:$DG$274,MATCH($A480,'Hoja de Trabajo para listado'!$DE$153:$DE$1048576,0),MATCH((CUADRO!G$4&amp;$E480),'Hoja de Trabajo para listado'!$DE$151:$DG$151,0)),0)+IFERROR(INDEX('Hoja de Trabajo para listado'!$CD$155:$DC$1048576,MATCH($A480,'Hoja de Trabajo para listado'!$CD$155:$CD$1048576,0),MATCH((CUADRO!G$4&amp;$E480),'Hoja de Trabajo para listado'!$CD$151:$DC$151,0)),0)</f>
        <v>0</v>
      </c>
      <c r="H480" s="241">
        <f ca="1">+IFERROR(INDEX('Hoja de Trabajo para listado'!$A$155:$Z$1048576,MATCH($A480,'Hoja de Trabajo para listado'!$A$155:$A$1048576,0),MATCH((CUADRO!H$4&amp;$E480),'Hoja de Trabajo para listado'!$A$151:$Z$151,0)),0)+IFERROR(INDEX('Hoja de Trabajo para listado'!$AB$155:$BA$1048576,MATCH($A480,'Hoja de Trabajo para listado'!$AB$155:$AB$1048576,0),MATCH((CUADRO!H$4&amp;$E480),'Hoja de Trabajo para listado'!$AB$151:$BA$151,0)),0)+IFERROR(INDEX('Hoja de Trabajo para listado'!$BC$155:$CB$1048576,MATCH($A480,'Hoja de Trabajo para listado'!$BC$155:$BC$1048576,0),MATCH((CUADRO!H$4&amp;$E480),'Hoja de Trabajo para listado'!$BC$151:$CB$151,0)),0)+IFERROR(INDEX('Hoja de Trabajo para listado'!$DE$153:$DG$274,MATCH($A480,'Hoja de Trabajo para listado'!$DE$153:$DE$1048576,0),MATCH((CUADRO!H$4&amp;$E480),'Hoja de Trabajo para listado'!$DE$151:$DG$151,0)),0)+IFERROR(INDEX('Hoja de Trabajo para listado'!$CD$155:$DC$1048576,MATCH($A480,'Hoja de Trabajo para listado'!$CD$155:$CD$1048576,0),MATCH((CUADRO!H$4&amp;$E480),'Hoja de Trabajo para listado'!$CD$151:$DC$151,0)),0)</f>
        <v>0</v>
      </c>
      <c r="I480" s="241">
        <f ca="1">+IFERROR(INDEX('Hoja de Trabajo para listado'!$A$155:$Z$1048576,MATCH($A480,'Hoja de Trabajo para listado'!$A$155:$A$1048576,0),MATCH((CUADRO!I$4&amp;$E480),'Hoja de Trabajo para listado'!$A$151:$Z$151,0)),0)+IFERROR(INDEX('Hoja de Trabajo para listado'!$AB$155:$BA$1048576,MATCH($A480,'Hoja de Trabajo para listado'!$AB$155:$AB$1048576,0),MATCH((CUADRO!I$4&amp;$E480),'Hoja de Trabajo para listado'!$AB$151:$BA$151,0)),0)+IFERROR(INDEX('Hoja de Trabajo para listado'!$BC$155:$CB$1048576,MATCH($A480,'Hoja de Trabajo para listado'!$BC$155:$BC$1048576,0),MATCH((CUADRO!I$4&amp;$E480),'Hoja de Trabajo para listado'!$BC$151:$CB$151,0)),0)+IFERROR(INDEX('Hoja de Trabajo para listado'!$DE$153:$DG$274,MATCH($A480,'Hoja de Trabajo para listado'!$DE$153:$DE$1048576,0),MATCH((CUADRO!I$4&amp;$E480),'Hoja de Trabajo para listado'!$DE$151:$DG$151,0)),0)+IFERROR(INDEX('Hoja de Trabajo para listado'!$CD$155:$DC$1048576,MATCH($A480,'Hoja de Trabajo para listado'!$CD$155:$CD$1048576,0),MATCH((CUADRO!I$4&amp;$E480),'Hoja de Trabajo para listado'!$CD$151:$DC$151,0)),0)</f>
        <v>0</v>
      </c>
      <c r="J480" s="241">
        <f ca="1">+IFERROR(INDEX('Hoja de Trabajo para listado'!$A$155:$Z$1048576,MATCH($A480,'Hoja de Trabajo para listado'!$A$155:$A$1048576,0),MATCH((CUADRO!J$4&amp;$E480),'Hoja de Trabajo para listado'!$A$151:$Z$151,0)),0)+IFERROR(INDEX('Hoja de Trabajo para listado'!$AB$155:$BA$1048576,MATCH($A480,'Hoja de Trabajo para listado'!$AB$155:$AB$1048576,0),MATCH((CUADRO!J$4&amp;$E480),'Hoja de Trabajo para listado'!$AB$151:$BA$151,0)),0)+IFERROR(INDEX('Hoja de Trabajo para listado'!$BC$155:$CB$1048576,MATCH($A480,'Hoja de Trabajo para listado'!$BC$155:$BC$1048576,0),MATCH((CUADRO!J$4&amp;$E480),'Hoja de Trabajo para listado'!$BC$151:$CB$151,0)),0)+IFERROR(INDEX('Hoja de Trabajo para listado'!$DE$153:$DG$274,MATCH($A480,'Hoja de Trabajo para listado'!$DE$153:$DE$1048576,0),MATCH((CUADRO!J$4&amp;$E480),'Hoja de Trabajo para listado'!$DE$151:$DG$151,0)),0)+IFERROR(INDEX('Hoja de Trabajo para listado'!$CD$155:$DC$1048576,MATCH($A480,'Hoja de Trabajo para listado'!$CD$155:$CD$1048576,0),MATCH((CUADRO!J$4&amp;$E480),'Hoja de Trabajo para listado'!$CD$151:$DC$151,0)),0)</f>
        <v>0</v>
      </c>
      <c r="K480" s="241">
        <f ca="1">+IFERROR(INDEX('Hoja de Trabajo para listado'!$A$155:$Z$1048576,MATCH($A480,'Hoja de Trabajo para listado'!$A$155:$A$1048576,0),MATCH((CUADRO!K$4&amp;$E480),'Hoja de Trabajo para listado'!$A$151:$Z$151,0)),0)+IFERROR(INDEX('Hoja de Trabajo para listado'!$AB$155:$BA$1048576,MATCH($A480,'Hoja de Trabajo para listado'!$AB$155:$AB$1048576,0),MATCH((CUADRO!K$4&amp;$E480),'Hoja de Trabajo para listado'!$AB$151:$BA$151,0)),0)+IFERROR(INDEX('Hoja de Trabajo para listado'!$BC$155:$CB$1048576,MATCH($A480,'Hoja de Trabajo para listado'!$BC$155:$BC$1048576,0),MATCH((CUADRO!K$4&amp;$E480),'Hoja de Trabajo para listado'!$BC$151:$CB$151,0)),0)+IFERROR(INDEX('Hoja de Trabajo para listado'!$DE$153:$DG$274,MATCH($A480,'Hoja de Trabajo para listado'!$DE$153:$DE$1048576,0),MATCH((CUADRO!K$4&amp;$E480),'Hoja de Trabajo para listado'!$DE$151:$DG$151,0)),0)+IFERROR(INDEX('Hoja de Trabajo para listado'!$CD$155:$DC$1048576,MATCH($A480,'Hoja de Trabajo para listado'!$CD$155:$CD$1048576,0),MATCH((CUADRO!K$4&amp;$E480),'Hoja de Trabajo para listado'!$CD$151:$DC$151,0)),0)</f>
        <v>0</v>
      </c>
      <c r="L480" s="241">
        <f ca="1">+IFERROR(INDEX('Hoja de Trabajo para listado'!$A$155:$Z$1048576,MATCH($A480,'Hoja de Trabajo para listado'!$A$155:$A$1048576,0),MATCH((CUADRO!L$4&amp;$E480),'Hoja de Trabajo para listado'!$A$151:$Z$151,0)),0)+IFERROR(INDEX('Hoja de Trabajo para listado'!$AB$155:$BA$1048576,MATCH($A480,'Hoja de Trabajo para listado'!$AB$155:$AB$1048576,0),MATCH((CUADRO!L$4&amp;$E480),'Hoja de Trabajo para listado'!$AB$151:$BA$151,0)),0)+IFERROR(INDEX('Hoja de Trabajo para listado'!$BC$155:$CB$1048576,MATCH($A480,'Hoja de Trabajo para listado'!$BC$155:$BC$1048576,0),MATCH((CUADRO!L$4&amp;$E480),'Hoja de Trabajo para listado'!$BC$151:$CB$151,0)),0)+IFERROR(INDEX('Hoja de Trabajo para listado'!$DE$153:$DG$274,MATCH($A480,'Hoja de Trabajo para listado'!$DE$153:$DE$1048576,0),MATCH((CUADRO!L$4&amp;$E480),'Hoja de Trabajo para listado'!$DE$151:$DG$151,0)),0)+IFERROR(INDEX('Hoja de Trabajo para listado'!$CD$155:$DC$1048576,MATCH($A480,'Hoja de Trabajo para listado'!$CD$155:$CD$1048576,0),MATCH((CUADRO!L$4&amp;$E480),'Hoja de Trabajo para listado'!$CD$151:$DC$151,0)),0)</f>
        <v>0</v>
      </c>
      <c r="M480" s="241">
        <f ca="1">+IFERROR(INDEX('Hoja de Trabajo para listado'!$A$155:$Z$1048576,MATCH($A480,'Hoja de Trabajo para listado'!$A$155:$A$1048576,0),MATCH((CUADRO!M$4&amp;$E480),'Hoja de Trabajo para listado'!$A$151:$Z$151,0)),0)+IFERROR(INDEX('Hoja de Trabajo para listado'!$AB$155:$BA$1048576,MATCH($A480,'Hoja de Trabajo para listado'!$AB$155:$AB$1048576,0),MATCH((CUADRO!M$4&amp;$E480),'Hoja de Trabajo para listado'!$AB$151:$BA$151,0)),0)+IFERROR(INDEX('Hoja de Trabajo para listado'!$BC$155:$CB$1048576,MATCH($A480,'Hoja de Trabajo para listado'!$BC$155:$BC$1048576,0),MATCH((CUADRO!M$4&amp;$E480),'Hoja de Trabajo para listado'!$BC$151:$CB$151,0)),0)+IFERROR(INDEX('Hoja de Trabajo para listado'!$DE$153:$DG$274,MATCH($A480,'Hoja de Trabajo para listado'!$DE$153:$DE$1048576,0),MATCH((CUADRO!M$4&amp;$E480),'Hoja de Trabajo para listado'!$DE$151:$DG$151,0)),0)+IFERROR(INDEX('Hoja de Trabajo para listado'!$CD$155:$DC$1048576,MATCH($A480,'Hoja de Trabajo para listado'!$CD$155:$CD$1048576,0),MATCH((CUADRO!M$4&amp;$E480),'Hoja de Trabajo para listado'!$CD$151:$DC$151,0)),0)</f>
        <v>0</v>
      </c>
      <c r="N480" s="241">
        <f ca="1">+IFERROR(INDEX('Hoja de Trabajo para listado'!$A$155:$Z$1048576,MATCH($A480,'Hoja de Trabajo para listado'!$A$155:$A$1048576,0),MATCH((CUADRO!N$4&amp;$E480),'Hoja de Trabajo para listado'!$A$151:$Z$151,0)),0)+IFERROR(INDEX('Hoja de Trabajo para listado'!$AB$155:$BA$1048576,MATCH($A480,'Hoja de Trabajo para listado'!$AB$155:$AB$1048576,0),MATCH((CUADRO!N$4&amp;$E480),'Hoja de Trabajo para listado'!$AB$151:$BA$151,0)),0)+IFERROR(INDEX('Hoja de Trabajo para listado'!$BC$155:$CB$1048576,MATCH($A480,'Hoja de Trabajo para listado'!$BC$155:$BC$1048576,0),MATCH((CUADRO!N$4&amp;$E480),'Hoja de Trabajo para listado'!$BC$151:$CB$151,0)),0)+IFERROR(INDEX('Hoja de Trabajo para listado'!$DE$153:$DG$274,MATCH($A480,'Hoja de Trabajo para listado'!$DE$153:$DE$1048576,0),MATCH((CUADRO!N$4&amp;$E480),'Hoja de Trabajo para listado'!$DE$151:$DG$151,0)),0)+IFERROR(INDEX('Hoja de Trabajo para listado'!$CD$155:$DC$1048576,MATCH($A480,'Hoja de Trabajo para listado'!$CD$155:$CD$1048576,0),MATCH((CUADRO!N$4&amp;$E480),'Hoja de Trabajo para listado'!$CD$151:$DC$151,0)),0)</f>
        <v>0</v>
      </c>
      <c r="O480" s="241">
        <f ca="1">+IFERROR(INDEX('Hoja de Trabajo para listado'!$A$155:$Z$1048576,MATCH($A480,'Hoja de Trabajo para listado'!$A$155:$A$1048576,0),MATCH((CUADRO!O$4&amp;$E480),'Hoja de Trabajo para listado'!$A$151:$Z$151,0)),0)+IFERROR(INDEX('Hoja de Trabajo para listado'!$AB$155:$BA$1048576,MATCH($A480,'Hoja de Trabajo para listado'!$AB$155:$AB$1048576,0),MATCH((CUADRO!O$4&amp;$E480),'Hoja de Trabajo para listado'!$AB$151:$BA$151,0)),0)+IFERROR(INDEX('Hoja de Trabajo para listado'!$BC$155:$CB$1048576,MATCH($A480,'Hoja de Trabajo para listado'!$BC$155:$BC$1048576,0),MATCH((CUADRO!O$4&amp;$E480),'Hoja de Trabajo para listado'!$BC$151:$CB$151,0)),0)+IFERROR(INDEX('Hoja de Trabajo para listado'!$DE$153:$DG$274,MATCH($A480,'Hoja de Trabajo para listado'!$DE$153:$DE$1048576,0),MATCH((CUADRO!O$4&amp;$E480),'Hoja de Trabajo para listado'!$DE$151:$DG$151,0)),0)+IFERROR(INDEX('Hoja de Trabajo para listado'!$CD$155:$DC$1048576,MATCH($A480,'Hoja de Trabajo para listado'!$CD$155:$CD$1048576,0),MATCH((CUADRO!O$4&amp;$E480),'Hoja de Trabajo para listado'!$CD$151:$DC$151,0)),0)</f>
        <v>0</v>
      </c>
      <c r="P480" s="241">
        <f ca="1">+IFERROR(INDEX('Hoja de Trabajo para listado'!$A$155:$Z$1048576,MATCH($A480,'Hoja de Trabajo para listado'!$A$155:$A$1048576,0),MATCH((CUADRO!P$4&amp;$E480),'Hoja de Trabajo para listado'!$A$151:$Z$151,0)),0)+IFERROR(INDEX('Hoja de Trabajo para listado'!$AB$155:$BA$1048576,MATCH($A480,'Hoja de Trabajo para listado'!$AB$155:$AB$1048576,0),MATCH((CUADRO!P$4&amp;$E480),'Hoja de Trabajo para listado'!$AB$151:$BA$151,0)),0)+IFERROR(INDEX('Hoja de Trabajo para listado'!$BC$155:$CB$1048576,MATCH($A480,'Hoja de Trabajo para listado'!$BC$155:$BC$1048576,0),MATCH((CUADRO!P$4&amp;$E480),'Hoja de Trabajo para listado'!$BC$151:$CB$151,0)),0)+IFERROR(INDEX('Hoja de Trabajo para listado'!$DE$153:$DG$274,MATCH($A480,'Hoja de Trabajo para listado'!$DE$153:$DE$1048576,0),MATCH((CUADRO!P$4&amp;$E480),'Hoja de Trabajo para listado'!$DE$151:$DG$151,0)),0)+IFERROR(INDEX('Hoja de Trabajo para listado'!$CD$155:$DC$1048576,MATCH($A480,'Hoja de Trabajo para listado'!$CD$155:$CD$1048576,0),MATCH((CUADRO!P$4&amp;$E480),'Hoja de Trabajo para listado'!$CD$151:$DC$151,0)),0)</f>
        <v>0</v>
      </c>
      <c r="Q480" s="241">
        <f ca="1">+IFERROR(INDEX('Hoja de Trabajo para listado'!$A$155:$Z$1048576,MATCH($A480,'Hoja de Trabajo para listado'!$A$155:$A$1048576,0),MATCH((CUADRO!Q$4&amp;$E480),'Hoja de Trabajo para listado'!$A$151:$Z$151,0)),0)+IFERROR(INDEX('Hoja de Trabajo para listado'!$AB$155:$BA$1048576,MATCH($A480,'Hoja de Trabajo para listado'!$AB$155:$AB$1048576,0),MATCH((CUADRO!Q$4&amp;$E480),'Hoja de Trabajo para listado'!$AB$151:$BA$151,0)),0)+IFERROR(INDEX('Hoja de Trabajo para listado'!$BC$155:$CB$1048576,MATCH($A480,'Hoja de Trabajo para listado'!$BC$155:$BC$1048576,0),MATCH((CUADRO!Q$4&amp;$E480),'Hoja de Trabajo para listado'!$BC$151:$CB$151,0)),0)+IFERROR(INDEX('Hoja de Trabajo para listado'!$DE$153:$DG$274,MATCH($A480,'Hoja de Trabajo para listado'!$DE$153:$DE$1048576,0),MATCH((CUADRO!Q$4&amp;$E480),'Hoja de Trabajo para listado'!$DE$151:$DG$151,0)),0)+IFERROR(INDEX('Hoja de Trabajo para listado'!$CD$155:$DC$1048576,MATCH($A480,'Hoja de Trabajo para listado'!$CD$155:$CD$1048576,0),MATCH((CUADRO!Q$4&amp;$E480),'Hoja de Trabajo para listado'!$CD$151:$DC$151,0)),0)</f>
        <v>0</v>
      </c>
      <c r="R480" s="241">
        <f t="shared" ca="1" si="21"/>
        <v>0</v>
      </c>
      <c r="S480" s="247">
        <f ca="1">+R479+R480</f>
        <v>0</v>
      </c>
      <c r="T480" s="241">
        <f ca="1">+S480</f>
        <v>0</v>
      </c>
      <c r="U480" s="240">
        <f t="shared" si="22"/>
        <v>2</v>
      </c>
      <c r="V480" s="327" t="str">
        <f>+VLOOKUP(A480,bd_lista!$A$3:$E$592,5,FALSE)</f>
        <v>Gobiernos Autonomos Municipales</v>
      </c>
      <c r="W480" s="398"/>
      <c r="X480" s="240">
        <f>+VLOOKUP(A480,[4]Sheet1!$A$13:$D$744,4,FALSE)</f>
        <v>0</v>
      </c>
      <c r="Y480" s="240" t="e">
        <f>+VLOOKUP(X480,bd_lista!$A$3:$C$592,3,FALSE)</f>
        <v>#N/A</v>
      </c>
      <c r="Z480" s="288"/>
      <c r="AA480" s="289"/>
    </row>
    <row r="481" spans="1:27" customFormat="1" ht="15" hidden="1" customHeight="1">
      <c r="A481" s="32">
        <v>1121</v>
      </c>
      <c r="B481" s="393">
        <f>+A481</f>
        <v>1121</v>
      </c>
      <c r="C481" s="245" t="str">
        <f>+VLOOKUP(A481,bd_lista!$A$3:$C$592,3,FALSE)</f>
        <v>Gobierno Autónomo Municipal de Incahuasi</v>
      </c>
      <c r="D481" s="395" t="str">
        <f>+C481</f>
        <v>Gobierno Autónomo Municipal de Incahuasi</v>
      </c>
      <c r="E481" s="240" t="s">
        <v>1303</v>
      </c>
      <c r="F481" s="241">
        <f ca="1">+IFERROR(INDEX('Hoja de Trabajo para listado'!$A$155:$Z$1048576,MATCH($A481,'Hoja de Trabajo para listado'!$A$155:$A$1048576,0),MATCH((CUADRO!F$4&amp;$E481),'Hoja de Trabajo para listado'!$A$151:$Z$151,0)),0)+IFERROR(INDEX('Hoja de Trabajo para listado'!$AB$155:$BA$1048576,MATCH($A481,'Hoja de Trabajo para listado'!$AB$155:$AB$1048576,0),MATCH((CUADRO!F$4&amp;$E481),'Hoja de Trabajo para listado'!$AB$151:$BA$151,0)),0)+IFERROR(INDEX('Hoja de Trabajo para listado'!$BC$155:$CB$1048576,MATCH($A481,'Hoja de Trabajo para listado'!$BC$155:$BC$1048576,0),MATCH((CUADRO!F$4&amp;$E481),'Hoja de Trabajo para listado'!$BC$151:$CB$151,0)),0)+IFERROR(INDEX('Hoja de Trabajo para listado'!$DE$153:$DG$274,MATCH($A481,'Hoja de Trabajo para listado'!$DE$153:$DE$1048576,0),MATCH((CUADRO!F$4&amp;$E481),'Hoja de Trabajo para listado'!$DE$151:$DG$151,0)),0)+IFERROR(INDEX('Hoja de Trabajo para listado'!$CD$155:$DC$1048576,MATCH($A481,'Hoja de Trabajo para listado'!$CD$155:$CD$1048576,0),MATCH((CUADRO!F$4&amp;$E481),'Hoja de Trabajo para listado'!$CD$151:$DC$151,0)),0)</f>
        <v>0</v>
      </c>
      <c r="G481" s="241">
        <f ca="1">+IFERROR(INDEX('Hoja de Trabajo para listado'!$A$155:$Z$1048576,MATCH($A481,'Hoja de Trabajo para listado'!$A$155:$A$1048576,0),MATCH((CUADRO!G$4&amp;$E481),'Hoja de Trabajo para listado'!$A$151:$Z$151,0)),0)+IFERROR(INDEX('Hoja de Trabajo para listado'!$AB$155:$BA$1048576,MATCH($A481,'Hoja de Trabajo para listado'!$AB$155:$AB$1048576,0),MATCH((CUADRO!G$4&amp;$E481),'Hoja de Trabajo para listado'!$AB$151:$BA$151,0)),0)+IFERROR(INDEX('Hoja de Trabajo para listado'!$BC$155:$CB$1048576,MATCH($A481,'Hoja de Trabajo para listado'!$BC$155:$BC$1048576,0),MATCH((CUADRO!G$4&amp;$E481),'Hoja de Trabajo para listado'!$BC$151:$CB$151,0)),0)+IFERROR(INDEX('Hoja de Trabajo para listado'!$DE$153:$DG$274,MATCH($A481,'Hoja de Trabajo para listado'!$DE$153:$DE$1048576,0),MATCH((CUADRO!G$4&amp;$E481),'Hoja de Trabajo para listado'!$DE$151:$DG$151,0)),0)+IFERROR(INDEX('Hoja de Trabajo para listado'!$CD$155:$DC$1048576,MATCH($A481,'Hoja de Trabajo para listado'!$CD$155:$CD$1048576,0),MATCH((CUADRO!G$4&amp;$E481),'Hoja de Trabajo para listado'!$CD$151:$DC$151,0)),0)</f>
        <v>0</v>
      </c>
      <c r="H481" s="241">
        <f ca="1">+IFERROR(INDEX('Hoja de Trabajo para listado'!$A$155:$Z$1048576,MATCH($A481,'Hoja de Trabajo para listado'!$A$155:$A$1048576,0),MATCH((CUADRO!H$4&amp;$E481),'Hoja de Trabajo para listado'!$A$151:$Z$151,0)),0)+IFERROR(INDEX('Hoja de Trabajo para listado'!$AB$155:$BA$1048576,MATCH($A481,'Hoja de Trabajo para listado'!$AB$155:$AB$1048576,0),MATCH((CUADRO!H$4&amp;$E481),'Hoja de Trabajo para listado'!$AB$151:$BA$151,0)),0)+IFERROR(INDEX('Hoja de Trabajo para listado'!$BC$155:$CB$1048576,MATCH($A481,'Hoja de Trabajo para listado'!$BC$155:$BC$1048576,0),MATCH((CUADRO!H$4&amp;$E481),'Hoja de Trabajo para listado'!$BC$151:$CB$151,0)),0)+IFERROR(INDEX('Hoja de Trabajo para listado'!$DE$153:$DG$274,MATCH($A481,'Hoja de Trabajo para listado'!$DE$153:$DE$1048576,0),MATCH((CUADRO!H$4&amp;$E481),'Hoja de Trabajo para listado'!$DE$151:$DG$151,0)),0)+IFERROR(INDEX('Hoja de Trabajo para listado'!$CD$155:$DC$1048576,MATCH($A481,'Hoja de Trabajo para listado'!$CD$155:$CD$1048576,0),MATCH((CUADRO!H$4&amp;$E481),'Hoja de Trabajo para listado'!$CD$151:$DC$151,0)),0)</f>
        <v>0</v>
      </c>
      <c r="I481" s="241">
        <f ca="1">+IFERROR(INDEX('Hoja de Trabajo para listado'!$A$155:$Z$1048576,MATCH($A481,'Hoja de Trabajo para listado'!$A$155:$A$1048576,0),MATCH((CUADRO!I$4&amp;$E481),'Hoja de Trabajo para listado'!$A$151:$Z$151,0)),0)+IFERROR(INDEX('Hoja de Trabajo para listado'!$AB$155:$BA$1048576,MATCH($A481,'Hoja de Trabajo para listado'!$AB$155:$AB$1048576,0),MATCH((CUADRO!I$4&amp;$E481),'Hoja de Trabajo para listado'!$AB$151:$BA$151,0)),0)+IFERROR(INDEX('Hoja de Trabajo para listado'!$BC$155:$CB$1048576,MATCH($A481,'Hoja de Trabajo para listado'!$BC$155:$BC$1048576,0),MATCH((CUADRO!I$4&amp;$E481),'Hoja de Trabajo para listado'!$BC$151:$CB$151,0)),0)+IFERROR(INDEX('Hoja de Trabajo para listado'!$DE$153:$DG$274,MATCH($A481,'Hoja de Trabajo para listado'!$DE$153:$DE$1048576,0),MATCH((CUADRO!I$4&amp;$E481),'Hoja de Trabajo para listado'!$DE$151:$DG$151,0)),0)+IFERROR(INDEX('Hoja de Trabajo para listado'!$CD$155:$DC$1048576,MATCH($A481,'Hoja de Trabajo para listado'!$CD$155:$CD$1048576,0),MATCH((CUADRO!I$4&amp;$E481),'Hoja de Trabajo para listado'!$CD$151:$DC$151,0)),0)</f>
        <v>0</v>
      </c>
      <c r="J481" s="241">
        <f ca="1">+IFERROR(INDEX('Hoja de Trabajo para listado'!$A$155:$Z$1048576,MATCH($A481,'Hoja de Trabajo para listado'!$A$155:$A$1048576,0),MATCH((CUADRO!J$4&amp;$E481),'Hoja de Trabajo para listado'!$A$151:$Z$151,0)),0)+IFERROR(INDEX('Hoja de Trabajo para listado'!$AB$155:$BA$1048576,MATCH($A481,'Hoja de Trabajo para listado'!$AB$155:$AB$1048576,0),MATCH((CUADRO!J$4&amp;$E481),'Hoja de Trabajo para listado'!$AB$151:$BA$151,0)),0)+IFERROR(INDEX('Hoja de Trabajo para listado'!$BC$155:$CB$1048576,MATCH($A481,'Hoja de Trabajo para listado'!$BC$155:$BC$1048576,0),MATCH((CUADRO!J$4&amp;$E481),'Hoja de Trabajo para listado'!$BC$151:$CB$151,0)),0)+IFERROR(INDEX('Hoja de Trabajo para listado'!$DE$153:$DG$274,MATCH($A481,'Hoja de Trabajo para listado'!$DE$153:$DE$1048576,0),MATCH((CUADRO!J$4&amp;$E481),'Hoja de Trabajo para listado'!$DE$151:$DG$151,0)),0)+IFERROR(INDEX('Hoja de Trabajo para listado'!$CD$155:$DC$1048576,MATCH($A481,'Hoja de Trabajo para listado'!$CD$155:$CD$1048576,0),MATCH((CUADRO!J$4&amp;$E481),'Hoja de Trabajo para listado'!$CD$151:$DC$151,0)),0)</f>
        <v>0</v>
      </c>
      <c r="K481" s="241">
        <f ca="1">+IFERROR(INDEX('Hoja de Trabajo para listado'!$A$155:$Z$1048576,MATCH($A481,'Hoja de Trabajo para listado'!$A$155:$A$1048576,0),MATCH((CUADRO!K$4&amp;$E481),'Hoja de Trabajo para listado'!$A$151:$Z$151,0)),0)+IFERROR(INDEX('Hoja de Trabajo para listado'!$AB$155:$BA$1048576,MATCH($A481,'Hoja de Trabajo para listado'!$AB$155:$AB$1048576,0),MATCH((CUADRO!K$4&amp;$E481),'Hoja de Trabajo para listado'!$AB$151:$BA$151,0)),0)+IFERROR(INDEX('Hoja de Trabajo para listado'!$BC$155:$CB$1048576,MATCH($A481,'Hoja de Trabajo para listado'!$BC$155:$BC$1048576,0),MATCH((CUADRO!K$4&amp;$E481),'Hoja de Trabajo para listado'!$BC$151:$CB$151,0)),0)+IFERROR(INDEX('Hoja de Trabajo para listado'!$DE$153:$DG$274,MATCH($A481,'Hoja de Trabajo para listado'!$DE$153:$DE$1048576,0),MATCH((CUADRO!K$4&amp;$E481),'Hoja de Trabajo para listado'!$DE$151:$DG$151,0)),0)+IFERROR(INDEX('Hoja de Trabajo para listado'!$CD$155:$DC$1048576,MATCH($A481,'Hoja de Trabajo para listado'!$CD$155:$CD$1048576,0),MATCH((CUADRO!K$4&amp;$E481),'Hoja de Trabajo para listado'!$CD$151:$DC$151,0)),0)</f>
        <v>0</v>
      </c>
      <c r="L481" s="241">
        <f ca="1">+IFERROR(INDEX('Hoja de Trabajo para listado'!$A$155:$Z$1048576,MATCH($A481,'Hoja de Trabajo para listado'!$A$155:$A$1048576,0),MATCH((CUADRO!L$4&amp;$E481),'Hoja de Trabajo para listado'!$A$151:$Z$151,0)),0)+IFERROR(INDEX('Hoja de Trabajo para listado'!$AB$155:$BA$1048576,MATCH($A481,'Hoja de Trabajo para listado'!$AB$155:$AB$1048576,0),MATCH((CUADRO!L$4&amp;$E481),'Hoja de Trabajo para listado'!$AB$151:$BA$151,0)),0)+IFERROR(INDEX('Hoja de Trabajo para listado'!$BC$155:$CB$1048576,MATCH($A481,'Hoja de Trabajo para listado'!$BC$155:$BC$1048576,0),MATCH((CUADRO!L$4&amp;$E481),'Hoja de Trabajo para listado'!$BC$151:$CB$151,0)),0)+IFERROR(INDEX('Hoja de Trabajo para listado'!$DE$153:$DG$274,MATCH($A481,'Hoja de Trabajo para listado'!$DE$153:$DE$1048576,0),MATCH((CUADRO!L$4&amp;$E481),'Hoja de Trabajo para listado'!$DE$151:$DG$151,0)),0)+IFERROR(INDEX('Hoja de Trabajo para listado'!$CD$155:$DC$1048576,MATCH($A481,'Hoja de Trabajo para listado'!$CD$155:$CD$1048576,0),MATCH((CUADRO!L$4&amp;$E481),'Hoja de Trabajo para listado'!$CD$151:$DC$151,0)),0)</f>
        <v>0</v>
      </c>
      <c r="M481" s="241">
        <f ca="1">+IFERROR(INDEX('Hoja de Trabajo para listado'!$A$155:$Z$1048576,MATCH($A481,'Hoja de Trabajo para listado'!$A$155:$A$1048576,0),MATCH((CUADRO!M$4&amp;$E481),'Hoja de Trabajo para listado'!$A$151:$Z$151,0)),0)+IFERROR(INDEX('Hoja de Trabajo para listado'!$AB$155:$BA$1048576,MATCH($A481,'Hoja de Trabajo para listado'!$AB$155:$AB$1048576,0),MATCH((CUADRO!M$4&amp;$E481),'Hoja de Trabajo para listado'!$AB$151:$BA$151,0)),0)+IFERROR(INDEX('Hoja de Trabajo para listado'!$BC$155:$CB$1048576,MATCH($A481,'Hoja de Trabajo para listado'!$BC$155:$BC$1048576,0),MATCH((CUADRO!M$4&amp;$E481),'Hoja de Trabajo para listado'!$BC$151:$CB$151,0)),0)+IFERROR(INDEX('Hoja de Trabajo para listado'!$DE$153:$DG$274,MATCH($A481,'Hoja de Trabajo para listado'!$DE$153:$DE$1048576,0),MATCH((CUADRO!M$4&amp;$E481),'Hoja de Trabajo para listado'!$DE$151:$DG$151,0)),0)+IFERROR(INDEX('Hoja de Trabajo para listado'!$CD$155:$DC$1048576,MATCH($A481,'Hoja de Trabajo para listado'!$CD$155:$CD$1048576,0),MATCH((CUADRO!M$4&amp;$E481),'Hoja de Trabajo para listado'!$CD$151:$DC$151,0)),0)</f>
        <v>0</v>
      </c>
      <c r="N481" s="241">
        <f ca="1">+IFERROR(INDEX('Hoja de Trabajo para listado'!$A$155:$Z$1048576,MATCH($A481,'Hoja de Trabajo para listado'!$A$155:$A$1048576,0),MATCH((CUADRO!N$4&amp;$E481),'Hoja de Trabajo para listado'!$A$151:$Z$151,0)),0)+IFERROR(INDEX('Hoja de Trabajo para listado'!$AB$155:$BA$1048576,MATCH($A481,'Hoja de Trabajo para listado'!$AB$155:$AB$1048576,0),MATCH((CUADRO!N$4&amp;$E481),'Hoja de Trabajo para listado'!$AB$151:$BA$151,0)),0)+IFERROR(INDEX('Hoja de Trabajo para listado'!$BC$155:$CB$1048576,MATCH($A481,'Hoja de Trabajo para listado'!$BC$155:$BC$1048576,0),MATCH((CUADRO!N$4&amp;$E481),'Hoja de Trabajo para listado'!$BC$151:$CB$151,0)),0)+IFERROR(INDEX('Hoja de Trabajo para listado'!$DE$153:$DG$274,MATCH($A481,'Hoja de Trabajo para listado'!$DE$153:$DE$1048576,0),MATCH((CUADRO!N$4&amp;$E481),'Hoja de Trabajo para listado'!$DE$151:$DG$151,0)),0)+IFERROR(INDEX('Hoja de Trabajo para listado'!$CD$155:$DC$1048576,MATCH($A481,'Hoja de Trabajo para listado'!$CD$155:$CD$1048576,0),MATCH((CUADRO!N$4&amp;$E481),'Hoja de Trabajo para listado'!$CD$151:$DC$151,0)),0)</f>
        <v>0</v>
      </c>
      <c r="O481" s="241">
        <f ca="1">+IFERROR(INDEX('Hoja de Trabajo para listado'!$A$155:$Z$1048576,MATCH($A481,'Hoja de Trabajo para listado'!$A$155:$A$1048576,0),MATCH((CUADRO!O$4&amp;$E481),'Hoja de Trabajo para listado'!$A$151:$Z$151,0)),0)+IFERROR(INDEX('Hoja de Trabajo para listado'!$AB$155:$BA$1048576,MATCH($A481,'Hoja de Trabajo para listado'!$AB$155:$AB$1048576,0),MATCH((CUADRO!O$4&amp;$E481),'Hoja de Trabajo para listado'!$AB$151:$BA$151,0)),0)+IFERROR(INDEX('Hoja de Trabajo para listado'!$BC$155:$CB$1048576,MATCH($A481,'Hoja de Trabajo para listado'!$BC$155:$BC$1048576,0),MATCH((CUADRO!O$4&amp;$E481),'Hoja de Trabajo para listado'!$BC$151:$CB$151,0)),0)+IFERROR(INDEX('Hoja de Trabajo para listado'!$DE$153:$DG$274,MATCH($A481,'Hoja de Trabajo para listado'!$DE$153:$DE$1048576,0),MATCH((CUADRO!O$4&amp;$E481),'Hoja de Trabajo para listado'!$DE$151:$DG$151,0)),0)+IFERROR(INDEX('Hoja de Trabajo para listado'!$CD$155:$DC$1048576,MATCH($A481,'Hoja de Trabajo para listado'!$CD$155:$CD$1048576,0),MATCH((CUADRO!O$4&amp;$E481),'Hoja de Trabajo para listado'!$CD$151:$DC$151,0)),0)</f>
        <v>0</v>
      </c>
      <c r="P481" s="241">
        <f ca="1">+IFERROR(INDEX('Hoja de Trabajo para listado'!$A$155:$Z$1048576,MATCH($A481,'Hoja de Trabajo para listado'!$A$155:$A$1048576,0),MATCH((CUADRO!P$4&amp;$E481),'Hoja de Trabajo para listado'!$A$151:$Z$151,0)),0)+IFERROR(INDEX('Hoja de Trabajo para listado'!$AB$155:$BA$1048576,MATCH($A481,'Hoja de Trabajo para listado'!$AB$155:$AB$1048576,0),MATCH((CUADRO!P$4&amp;$E481),'Hoja de Trabajo para listado'!$AB$151:$BA$151,0)),0)+IFERROR(INDEX('Hoja de Trabajo para listado'!$BC$155:$CB$1048576,MATCH($A481,'Hoja de Trabajo para listado'!$BC$155:$BC$1048576,0),MATCH((CUADRO!P$4&amp;$E481),'Hoja de Trabajo para listado'!$BC$151:$CB$151,0)),0)+IFERROR(INDEX('Hoja de Trabajo para listado'!$DE$153:$DG$274,MATCH($A481,'Hoja de Trabajo para listado'!$DE$153:$DE$1048576,0),MATCH((CUADRO!P$4&amp;$E481),'Hoja de Trabajo para listado'!$DE$151:$DG$151,0)),0)+IFERROR(INDEX('Hoja de Trabajo para listado'!$CD$155:$DC$1048576,MATCH($A481,'Hoja de Trabajo para listado'!$CD$155:$CD$1048576,0),MATCH((CUADRO!P$4&amp;$E481),'Hoja de Trabajo para listado'!$CD$151:$DC$151,0)),0)</f>
        <v>0</v>
      </c>
      <c r="Q481" s="241">
        <f ca="1">+IFERROR(INDEX('Hoja de Trabajo para listado'!$A$155:$Z$1048576,MATCH($A481,'Hoja de Trabajo para listado'!$A$155:$A$1048576,0),MATCH((CUADRO!Q$4&amp;$E481),'Hoja de Trabajo para listado'!$A$151:$Z$151,0)),0)+IFERROR(INDEX('Hoja de Trabajo para listado'!$AB$155:$BA$1048576,MATCH($A481,'Hoja de Trabajo para listado'!$AB$155:$AB$1048576,0),MATCH((CUADRO!Q$4&amp;$E481),'Hoja de Trabajo para listado'!$AB$151:$BA$151,0)),0)+IFERROR(INDEX('Hoja de Trabajo para listado'!$BC$155:$CB$1048576,MATCH($A481,'Hoja de Trabajo para listado'!$BC$155:$BC$1048576,0),MATCH((CUADRO!Q$4&amp;$E481),'Hoja de Trabajo para listado'!$BC$151:$CB$151,0)),0)+IFERROR(INDEX('Hoja de Trabajo para listado'!$DE$153:$DG$274,MATCH($A481,'Hoja de Trabajo para listado'!$DE$153:$DE$1048576,0),MATCH((CUADRO!Q$4&amp;$E481),'Hoja de Trabajo para listado'!$DE$151:$DG$151,0)),0)+IFERROR(INDEX('Hoja de Trabajo para listado'!$CD$155:$DC$1048576,MATCH($A481,'Hoja de Trabajo para listado'!$CD$155:$CD$1048576,0),MATCH((CUADRO!Q$4&amp;$E481),'Hoja de Trabajo para listado'!$CD$151:$DC$151,0)),0)</f>
        <v>0</v>
      </c>
      <c r="R481" s="241">
        <f t="shared" ca="1" si="21"/>
        <v>0</v>
      </c>
      <c r="S481" s="247"/>
      <c r="T481" s="241">
        <f ca="1">+T482</f>
        <v>0</v>
      </c>
      <c r="U481" s="240">
        <f t="shared" si="22"/>
        <v>1</v>
      </c>
      <c r="V481" s="327" t="str">
        <f>+VLOOKUP(A481,bd_lista!$A$3:$E$592,5,FALSE)</f>
        <v>Gobiernos Autonomos Municipales</v>
      </c>
      <c r="W481" s="397" t="str">
        <f>+V481</f>
        <v>Gobiernos Autonomos Municipales</v>
      </c>
      <c r="X481" s="240">
        <f>+VLOOKUP(A481,[4]Sheet1!$A$13:$D$744,4,FALSE)</f>
        <v>0</v>
      </c>
      <c r="Y481" s="240" t="e">
        <f>+VLOOKUP(X481,bd_lista!$A$3:$C$592,3,FALSE)</f>
        <v>#N/A</v>
      </c>
      <c r="Z481" s="290">
        <f>+X481</f>
        <v>0</v>
      </c>
      <c r="AA481" s="291" t="e">
        <f>+Y481</f>
        <v>#N/A</v>
      </c>
    </row>
    <row r="482" spans="1:27" customFormat="1" ht="15" hidden="1" customHeight="1">
      <c r="A482" s="32">
        <v>1121</v>
      </c>
      <c r="B482" s="394"/>
      <c r="C482" s="245" t="str">
        <f>+VLOOKUP(A482,bd_lista!$A$3:$C$592,3,FALSE)</f>
        <v>Gobierno Autónomo Municipal de Incahuasi</v>
      </c>
      <c r="D482" s="396"/>
      <c r="E482" s="242" t="s">
        <v>1304</v>
      </c>
      <c r="F482" s="241">
        <f ca="1">+IFERROR(INDEX('Hoja de Trabajo para listado'!$A$155:$Z$1048576,MATCH($A482,'Hoja de Trabajo para listado'!$A$155:$A$1048576,0),MATCH((CUADRO!F$4&amp;$E482),'Hoja de Trabajo para listado'!$A$151:$Z$151,0)),0)+IFERROR(INDEX('Hoja de Trabajo para listado'!$AB$155:$BA$1048576,MATCH($A482,'Hoja de Trabajo para listado'!$AB$155:$AB$1048576,0),MATCH((CUADRO!F$4&amp;$E482),'Hoja de Trabajo para listado'!$AB$151:$BA$151,0)),0)+IFERROR(INDEX('Hoja de Trabajo para listado'!$BC$155:$CB$1048576,MATCH($A482,'Hoja de Trabajo para listado'!$BC$155:$BC$1048576,0),MATCH((CUADRO!F$4&amp;$E482),'Hoja de Trabajo para listado'!$BC$151:$CB$151,0)),0)+IFERROR(INDEX('Hoja de Trabajo para listado'!$DE$153:$DG$274,MATCH($A482,'Hoja de Trabajo para listado'!$DE$153:$DE$1048576,0),MATCH((CUADRO!F$4&amp;$E482),'Hoja de Trabajo para listado'!$DE$151:$DG$151,0)),0)+IFERROR(INDEX('Hoja de Trabajo para listado'!$CD$155:$DC$1048576,MATCH($A482,'Hoja de Trabajo para listado'!$CD$155:$CD$1048576,0),MATCH((CUADRO!F$4&amp;$E482),'Hoja de Trabajo para listado'!$CD$151:$DC$151,0)),0)</f>
        <v>0</v>
      </c>
      <c r="G482" s="241">
        <f ca="1">+IFERROR(INDEX('Hoja de Trabajo para listado'!$A$155:$Z$1048576,MATCH($A482,'Hoja de Trabajo para listado'!$A$155:$A$1048576,0),MATCH((CUADRO!G$4&amp;$E482),'Hoja de Trabajo para listado'!$A$151:$Z$151,0)),0)+IFERROR(INDEX('Hoja de Trabajo para listado'!$AB$155:$BA$1048576,MATCH($A482,'Hoja de Trabajo para listado'!$AB$155:$AB$1048576,0),MATCH((CUADRO!G$4&amp;$E482),'Hoja de Trabajo para listado'!$AB$151:$BA$151,0)),0)+IFERROR(INDEX('Hoja de Trabajo para listado'!$BC$155:$CB$1048576,MATCH($A482,'Hoja de Trabajo para listado'!$BC$155:$BC$1048576,0),MATCH((CUADRO!G$4&amp;$E482),'Hoja de Trabajo para listado'!$BC$151:$CB$151,0)),0)+IFERROR(INDEX('Hoja de Trabajo para listado'!$DE$153:$DG$274,MATCH($A482,'Hoja de Trabajo para listado'!$DE$153:$DE$1048576,0),MATCH((CUADRO!G$4&amp;$E482),'Hoja de Trabajo para listado'!$DE$151:$DG$151,0)),0)+IFERROR(INDEX('Hoja de Trabajo para listado'!$CD$155:$DC$1048576,MATCH($A482,'Hoja de Trabajo para listado'!$CD$155:$CD$1048576,0),MATCH((CUADRO!G$4&amp;$E482),'Hoja de Trabajo para listado'!$CD$151:$DC$151,0)),0)</f>
        <v>0</v>
      </c>
      <c r="H482" s="241">
        <f ca="1">+IFERROR(INDEX('Hoja de Trabajo para listado'!$A$155:$Z$1048576,MATCH($A482,'Hoja de Trabajo para listado'!$A$155:$A$1048576,0),MATCH((CUADRO!H$4&amp;$E482),'Hoja de Trabajo para listado'!$A$151:$Z$151,0)),0)+IFERROR(INDEX('Hoja de Trabajo para listado'!$AB$155:$BA$1048576,MATCH($A482,'Hoja de Trabajo para listado'!$AB$155:$AB$1048576,0),MATCH((CUADRO!H$4&amp;$E482),'Hoja de Trabajo para listado'!$AB$151:$BA$151,0)),0)+IFERROR(INDEX('Hoja de Trabajo para listado'!$BC$155:$CB$1048576,MATCH($A482,'Hoja de Trabajo para listado'!$BC$155:$BC$1048576,0),MATCH((CUADRO!H$4&amp;$E482),'Hoja de Trabajo para listado'!$BC$151:$CB$151,0)),0)+IFERROR(INDEX('Hoja de Trabajo para listado'!$DE$153:$DG$274,MATCH($A482,'Hoja de Trabajo para listado'!$DE$153:$DE$1048576,0),MATCH((CUADRO!H$4&amp;$E482),'Hoja de Trabajo para listado'!$DE$151:$DG$151,0)),0)+IFERROR(INDEX('Hoja de Trabajo para listado'!$CD$155:$DC$1048576,MATCH($A482,'Hoja de Trabajo para listado'!$CD$155:$CD$1048576,0),MATCH((CUADRO!H$4&amp;$E482),'Hoja de Trabajo para listado'!$CD$151:$DC$151,0)),0)</f>
        <v>0</v>
      </c>
      <c r="I482" s="241">
        <f ca="1">+IFERROR(INDEX('Hoja de Trabajo para listado'!$A$155:$Z$1048576,MATCH($A482,'Hoja de Trabajo para listado'!$A$155:$A$1048576,0),MATCH((CUADRO!I$4&amp;$E482),'Hoja de Trabajo para listado'!$A$151:$Z$151,0)),0)+IFERROR(INDEX('Hoja de Trabajo para listado'!$AB$155:$BA$1048576,MATCH($A482,'Hoja de Trabajo para listado'!$AB$155:$AB$1048576,0),MATCH((CUADRO!I$4&amp;$E482),'Hoja de Trabajo para listado'!$AB$151:$BA$151,0)),0)+IFERROR(INDEX('Hoja de Trabajo para listado'!$BC$155:$CB$1048576,MATCH($A482,'Hoja de Trabajo para listado'!$BC$155:$BC$1048576,0),MATCH((CUADRO!I$4&amp;$E482),'Hoja de Trabajo para listado'!$BC$151:$CB$151,0)),0)+IFERROR(INDEX('Hoja de Trabajo para listado'!$DE$153:$DG$274,MATCH($A482,'Hoja de Trabajo para listado'!$DE$153:$DE$1048576,0),MATCH((CUADRO!I$4&amp;$E482),'Hoja de Trabajo para listado'!$DE$151:$DG$151,0)),0)+IFERROR(INDEX('Hoja de Trabajo para listado'!$CD$155:$DC$1048576,MATCH($A482,'Hoja de Trabajo para listado'!$CD$155:$CD$1048576,0),MATCH((CUADRO!I$4&amp;$E482),'Hoja de Trabajo para listado'!$CD$151:$DC$151,0)),0)</f>
        <v>0</v>
      </c>
      <c r="J482" s="241">
        <f ca="1">+IFERROR(INDEX('Hoja de Trabajo para listado'!$A$155:$Z$1048576,MATCH($A482,'Hoja de Trabajo para listado'!$A$155:$A$1048576,0),MATCH((CUADRO!J$4&amp;$E482),'Hoja de Trabajo para listado'!$A$151:$Z$151,0)),0)+IFERROR(INDEX('Hoja de Trabajo para listado'!$AB$155:$BA$1048576,MATCH($A482,'Hoja de Trabajo para listado'!$AB$155:$AB$1048576,0),MATCH((CUADRO!J$4&amp;$E482),'Hoja de Trabajo para listado'!$AB$151:$BA$151,0)),0)+IFERROR(INDEX('Hoja de Trabajo para listado'!$BC$155:$CB$1048576,MATCH($A482,'Hoja de Trabajo para listado'!$BC$155:$BC$1048576,0),MATCH((CUADRO!J$4&amp;$E482),'Hoja de Trabajo para listado'!$BC$151:$CB$151,0)),0)+IFERROR(INDEX('Hoja de Trabajo para listado'!$DE$153:$DG$274,MATCH($A482,'Hoja de Trabajo para listado'!$DE$153:$DE$1048576,0),MATCH((CUADRO!J$4&amp;$E482),'Hoja de Trabajo para listado'!$DE$151:$DG$151,0)),0)+IFERROR(INDEX('Hoja de Trabajo para listado'!$CD$155:$DC$1048576,MATCH($A482,'Hoja de Trabajo para listado'!$CD$155:$CD$1048576,0),MATCH((CUADRO!J$4&amp;$E482),'Hoja de Trabajo para listado'!$CD$151:$DC$151,0)),0)</f>
        <v>0</v>
      </c>
      <c r="K482" s="241">
        <f ca="1">+IFERROR(INDEX('Hoja de Trabajo para listado'!$A$155:$Z$1048576,MATCH($A482,'Hoja de Trabajo para listado'!$A$155:$A$1048576,0),MATCH((CUADRO!K$4&amp;$E482),'Hoja de Trabajo para listado'!$A$151:$Z$151,0)),0)+IFERROR(INDEX('Hoja de Trabajo para listado'!$AB$155:$BA$1048576,MATCH($A482,'Hoja de Trabajo para listado'!$AB$155:$AB$1048576,0),MATCH((CUADRO!K$4&amp;$E482),'Hoja de Trabajo para listado'!$AB$151:$BA$151,0)),0)+IFERROR(INDEX('Hoja de Trabajo para listado'!$BC$155:$CB$1048576,MATCH($A482,'Hoja de Trabajo para listado'!$BC$155:$BC$1048576,0),MATCH((CUADRO!K$4&amp;$E482),'Hoja de Trabajo para listado'!$BC$151:$CB$151,0)),0)+IFERROR(INDEX('Hoja de Trabajo para listado'!$DE$153:$DG$274,MATCH($A482,'Hoja de Trabajo para listado'!$DE$153:$DE$1048576,0),MATCH((CUADRO!K$4&amp;$E482),'Hoja de Trabajo para listado'!$DE$151:$DG$151,0)),0)+IFERROR(INDEX('Hoja de Trabajo para listado'!$CD$155:$DC$1048576,MATCH($A482,'Hoja de Trabajo para listado'!$CD$155:$CD$1048576,0),MATCH((CUADRO!K$4&amp;$E482),'Hoja de Trabajo para listado'!$CD$151:$DC$151,0)),0)</f>
        <v>0</v>
      </c>
      <c r="L482" s="241">
        <f ca="1">+IFERROR(INDEX('Hoja de Trabajo para listado'!$A$155:$Z$1048576,MATCH($A482,'Hoja de Trabajo para listado'!$A$155:$A$1048576,0),MATCH((CUADRO!L$4&amp;$E482),'Hoja de Trabajo para listado'!$A$151:$Z$151,0)),0)+IFERROR(INDEX('Hoja de Trabajo para listado'!$AB$155:$BA$1048576,MATCH($A482,'Hoja de Trabajo para listado'!$AB$155:$AB$1048576,0),MATCH((CUADRO!L$4&amp;$E482),'Hoja de Trabajo para listado'!$AB$151:$BA$151,0)),0)+IFERROR(INDEX('Hoja de Trabajo para listado'!$BC$155:$CB$1048576,MATCH($A482,'Hoja de Trabajo para listado'!$BC$155:$BC$1048576,0),MATCH((CUADRO!L$4&amp;$E482),'Hoja de Trabajo para listado'!$BC$151:$CB$151,0)),0)+IFERROR(INDEX('Hoja de Trabajo para listado'!$DE$153:$DG$274,MATCH($A482,'Hoja de Trabajo para listado'!$DE$153:$DE$1048576,0),MATCH((CUADRO!L$4&amp;$E482),'Hoja de Trabajo para listado'!$DE$151:$DG$151,0)),0)+IFERROR(INDEX('Hoja de Trabajo para listado'!$CD$155:$DC$1048576,MATCH($A482,'Hoja de Trabajo para listado'!$CD$155:$CD$1048576,0),MATCH((CUADRO!L$4&amp;$E482),'Hoja de Trabajo para listado'!$CD$151:$DC$151,0)),0)</f>
        <v>0</v>
      </c>
      <c r="M482" s="241">
        <f ca="1">+IFERROR(INDEX('Hoja de Trabajo para listado'!$A$155:$Z$1048576,MATCH($A482,'Hoja de Trabajo para listado'!$A$155:$A$1048576,0),MATCH((CUADRO!M$4&amp;$E482),'Hoja de Trabajo para listado'!$A$151:$Z$151,0)),0)+IFERROR(INDEX('Hoja de Trabajo para listado'!$AB$155:$BA$1048576,MATCH($A482,'Hoja de Trabajo para listado'!$AB$155:$AB$1048576,0),MATCH((CUADRO!M$4&amp;$E482),'Hoja de Trabajo para listado'!$AB$151:$BA$151,0)),0)+IFERROR(INDEX('Hoja de Trabajo para listado'!$BC$155:$CB$1048576,MATCH($A482,'Hoja de Trabajo para listado'!$BC$155:$BC$1048576,0),MATCH((CUADRO!M$4&amp;$E482),'Hoja de Trabajo para listado'!$BC$151:$CB$151,0)),0)+IFERROR(INDEX('Hoja de Trabajo para listado'!$DE$153:$DG$274,MATCH($A482,'Hoja de Trabajo para listado'!$DE$153:$DE$1048576,0),MATCH((CUADRO!M$4&amp;$E482),'Hoja de Trabajo para listado'!$DE$151:$DG$151,0)),0)+IFERROR(INDEX('Hoja de Trabajo para listado'!$CD$155:$DC$1048576,MATCH($A482,'Hoja de Trabajo para listado'!$CD$155:$CD$1048576,0),MATCH((CUADRO!M$4&amp;$E482),'Hoja de Trabajo para listado'!$CD$151:$DC$151,0)),0)</f>
        <v>0</v>
      </c>
      <c r="N482" s="241">
        <f ca="1">+IFERROR(INDEX('Hoja de Trabajo para listado'!$A$155:$Z$1048576,MATCH($A482,'Hoja de Trabajo para listado'!$A$155:$A$1048576,0),MATCH((CUADRO!N$4&amp;$E482),'Hoja de Trabajo para listado'!$A$151:$Z$151,0)),0)+IFERROR(INDEX('Hoja de Trabajo para listado'!$AB$155:$BA$1048576,MATCH($A482,'Hoja de Trabajo para listado'!$AB$155:$AB$1048576,0),MATCH((CUADRO!N$4&amp;$E482),'Hoja de Trabajo para listado'!$AB$151:$BA$151,0)),0)+IFERROR(INDEX('Hoja de Trabajo para listado'!$BC$155:$CB$1048576,MATCH($A482,'Hoja de Trabajo para listado'!$BC$155:$BC$1048576,0),MATCH((CUADRO!N$4&amp;$E482),'Hoja de Trabajo para listado'!$BC$151:$CB$151,0)),0)+IFERROR(INDEX('Hoja de Trabajo para listado'!$DE$153:$DG$274,MATCH($A482,'Hoja de Trabajo para listado'!$DE$153:$DE$1048576,0),MATCH((CUADRO!N$4&amp;$E482),'Hoja de Trabajo para listado'!$DE$151:$DG$151,0)),0)+IFERROR(INDEX('Hoja de Trabajo para listado'!$CD$155:$DC$1048576,MATCH($A482,'Hoja de Trabajo para listado'!$CD$155:$CD$1048576,0),MATCH((CUADRO!N$4&amp;$E482),'Hoja de Trabajo para listado'!$CD$151:$DC$151,0)),0)</f>
        <v>0</v>
      </c>
      <c r="O482" s="241">
        <f ca="1">+IFERROR(INDEX('Hoja de Trabajo para listado'!$A$155:$Z$1048576,MATCH($A482,'Hoja de Trabajo para listado'!$A$155:$A$1048576,0),MATCH((CUADRO!O$4&amp;$E482),'Hoja de Trabajo para listado'!$A$151:$Z$151,0)),0)+IFERROR(INDEX('Hoja de Trabajo para listado'!$AB$155:$BA$1048576,MATCH($A482,'Hoja de Trabajo para listado'!$AB$155:$AB$1048576,0),MATCH((CUADRO!O$4&amp;$E482),'Hoja de Trabajo para listado'!$AB$151:$BA$151,0)),0)+IFERROR(INDEX('Hoja de Trabajo para listado'!$BC$155:$CB$1048576,MATCH($A482,'Hoja de Trabajo para listado'!$BC$155:$BC$1048576,0),MATCH((CUADRO!O$4&amp;$E482),'Hoja de Trabajo para listado'!$BC$151:$CB$151,0)),0)+IFERROR(INDEX('Hoja de Trabajo para listado'!$DE$153:$DG$274,MATCH($A482,'Hoja de Trabajo para listado'!$DE$153:$DE$1048576,0),MATCH((CUADRO!O$4&amp;$E482),'Hoja de Trabajo para listado'!$DE$151:$DG$151,0)),0)+IFERROR(INDEX('Hoja de Trabajo para listado'!$CD$155:$DC$1048576,MATCH($A482,'Hoja de Trabajo para listado'!$CD$155:$CD$1048576,0),MATCH((CUADRO!O$4&amp;$E482),'Hoja de Trabajo para listado'!$CD$151:$DC$151,0)),0)</f>
        <v>0</v>
      </c>
      <c r="P482" s="241">
        <f ca="1">+IFERROR(INDEX('Hoja de Trabajo para listado'!$A$155:$Z$1048576,MATCH($A482,'Hoja de Trabajo para listado'!$A$155:$A$1048576,0),MATCH((CUADRO!P$4&amp;$E482),'Hoja de Trabajo para listado'!$A$151:$Z$151,0)),0)+IFERROR(INDEX('Hoja de Trabajo para listado'!$AB$155:$BA$1048576,MATCH($A482,'Hoja de Trabajo para listado'!$AB$155:$AB$1048576,0),MATCH((CUADRO!P$4&amp;$E482),'Hoja de Trabajo para listado'!$AB$151:$BA$151,0)),0)+IFERROR(INDEX('Hoja de Trabajo para listado'!$BC$155:$CB$1048576,MATCH($A482,'Hoja de Trabajo para listado'!$BC$155:$BC$1048576,0),MATCH((CUADRO!P$4&amp;$E482),'Hoja de Trabajo para listado'!$BC$151:$CB$151,0)),0)+IFERROR(INDEX('Hoja de Trabajo para listado'!$DE$153:$DG$274,MATCH($A482,'Hoja de Trabajo para listado'!$DE$153:$DE$1048576,0),MATCH((CUADRO!P$4&amp;$E482),'Hoja de Trabajo para listado'!$DE$151:$DG$151,0)),0)+IFERROR(INDEX('Hoja de Trabajo para listado'!$CD$155:$DC$1048576,MATCH($A482,'Hoja de Trabajo para listado'!$CD$155:$CD$1048576,0),MATCH((CUADRO!P$4&amp;$E482),'Hoja de Trabajo para listado'!$CD$151:$DC$151,0)),0)</f>
        <v>0</v>
      </c>
      <c r="Q482" s="241">
        <f ca="1">+IFERROR(INDEX('Hoja de Trabajo para listado'!$A$155:$Z$1048576,MATCH($A482,'Hoja de Trabajo para listado'!$A$155:$A$1048576,0),MATCH((CUADRO!Q$4&amp;$E482),'Hoja de Trabajo para listado'!$A$151:$Z$151,0)),0)+IFERROR(INDEX('Hoja de Trabajo para listado'!$AB$155:$BA$1048576,MATCH($A482,'Hoja de Trabajo para listado'!$AB$155:$AB$1048576,0),MATCH((CUADRO!Q$4&amp;$E482),'Hoja de Trabajo para listado'!$AB$151:$BA$151,0)),0)+IFERROR(INDEX('Hoja de Trabajo para listado'!$BC$155:$CB$1048576,MATCH($A482,'Hoja de Trabajo para listado'!$BC$155:$BC$1048576,0),MATCH((CUADRO!Q$4&amp;$E482),'Hoja de Trabajo para listado'!$BC$151:$CB$151,0)),0)+IFERROR(INDEX('Hoja de Trabajo para listado'!$DE$153:$DG$274,MATCH($A482,'Hoja de Trabajo para listado'!$DE$153:$DE$1048576,0),MATCH((CUADRO!Q$4&amp;$E482),'Hoja de Trabajo para listado'!$DE$151:$DG$151,0)),0)+IFERROR(INDEX('Hoja de Trabajo para listado'!$CD$155:$DC$1048576,MATCH($A482,'Hoja de Trabajo para listado'!$CD$155:$CD$1048576,0),MATCH((CUADRO!Q$4&amp;$E482),'Hoja de Trabajo para listado'!$CD$151:$DC$151,0)),0)</f>
        <v>0</v>
      </c>
      <c r="R482" s="241">
        <f t="shared" ca="1" si="21"/>
        <v>0</v>
      </c>
      <c r="S482" s="247">
        <f ca="1">+R481+R482</f>
        <v>0</v>
      </c>
      <c r="T482" s="241">
        <f ca="1">+S482</f>
        <v>0</v>
      </c>
      <c r="U482" s="240">
        <f t="shared" si="22"/>
        <v>2</v>
      </c>
      <c r="V482" s="327" t="str">
        <f>+VLOOKUP(A482,bd_lista!$A$3:$E$592,5,FALSE)</f>
        <v>Gobiernos Autonomos Municipales</v>
      </c>
      <c r="W482" s="398"/>
      <c r="X482" s="240">
        <f>+VLOOKUP(A482,[4]Sheet1!$A$13:$D$744,4,FALSE)</f>
        <v>0</v>
      </c>
      <c r="Y482" s="240" t="e">
        <f>+VLOOKUP(X482,bd_lista!$A$3:$C$592,3,FALSE)</f>
        <v>#N/A</v>
      </c>
      <c r="Z482" s="288"/>
      <c r="AA482" s="289"/>
    </row>
    <row r="483" spans="1:27" customFormat="1" ht="15" hidden="1" customHeight="1">
      <c r="A483" s="32">
        <v>1122</v>
      </c>
      <c r="B483" s="393">
        <f>+A483</f>
        <v>1122</v>
      </c>
      <c r="C483" s="245" t="str">
        <f>+VLOOKUP(A483,bd_lista!$A$3:$C$592,3,FALSE)</f>
        <v>Gobierno Autónomo Municipal de Villa Serrano</v>
      </c>
      <c r="D483" s="395" t="str">
        <f>+C483</f>
        <v>Gobierno Autónomo Municipal de Villa Serrano</v>
      </c>
      <c r="E483" s="240" t="s">
        <v>1303</v>
      </c>
      <c r="F483" s="241">
        <f ca="1">+IFERROR(INDEX('Hoja de Trabajo para listado'!$A$155:$Z$1048576,MATCH($A483,'Hoja de Trabajo para listado'!$A$155:$A$1048576,0),MATCH((CUADRO!F$4&amp;$E483),'Hoja de Trabajo para listado'!$A$151:$Z$151,0)),0)+IFERROR(INDEX('Hoja de Trabajo para listado'!$AB$155:$BA$1048576,MATCH($A483,'Hoja de Trabajo para listado'!$AB$155:$AB$1048576,0),MATCH((CUADRO!F$4&amp;$E483),'Hoja de Trabajo para listado'!$AB$151:$BA$151,0)),0)+IFERROR(INDEX('Hoja de Trabajo para listado'!$BC$155:$CB$1048576,MATCH($A483,'Hoja de Trabajo para listado'!$BC$155:$BC$1048576,0),MATCH((CUADRO!F$4&amp;$E483),'Hoja de Trabajo para listado'!$BC$151:$CB$151,0)),0)+IFERROR(INDEX('Hoja de Trabajo para listado'!$DE$153:$DG$274,MATCH($A483,'Hoja de Trabajo para listado'!$DE$153:$DE$1048576,0),MATCH((CUADRO!F$4&amp;$E483),'Hoja de Trabajo para listado'!$DE$151:$DG$151,0)),0)+IFERROR(INDEX('Hoja de Trabajo para listado'!$CD$155:$DC$1048576,MATCH($A483,'Hoja de Trabajo para listado'!$CD$155:$CD$1048576,0),MATCH((CUADRO!F$4&amp;$E483),'Hoja de Trabajo para listado'!$CD$151:$DC$151,0)),0)</f>
        <v>0</v>
      </c>
      <c r="G483" s="241">
        <f ca="1">+IFERROR(INDEX('Hoja de Trabajo para listado'!$A$155:$Z$1048576,MATCH($A483,'Hoja de Trabajo para listado'!$A$155:$A$1048576,0),MATCH((CUADRO!G$4&amp;$E483),'Hoja de Trabajo para listado'!$A$151:$Z$151,0)),0)+IFERROR(INDEX('Hoja de Trabajo para listado'!$AB$155:$BA$1048576,MATCH($A483,'Hoja de Trabajo para listado'!$AB$155:$AB$1048576,0),MATCH((CUADRO!G$4&amp;$E483),'Hoja de Trabajo para listado'!$AB$151:$BA$151,0)),0)+IFERROR(INDEX('Hoja de Trabajo para listado'!$BC$155:$CB$1048576,MATCH($A483,'Hoja de Trabajo para listado'!$BC$155:$BC$1048576,0),MATCH((CUADRO!G$4&amp;$E483),'Hoja de Trabajo para listado'!$BC$151:$CB$151,0)),0)+IFERROR(INDEX('Hoja de Trabajo para listado'!$DE$153:$DG$274,MATCH($A483,'Hoja de Trabajo para listado'!$DE$153:$DE$1048576,0),MATCH((CUADRO!G$4&amp;$E483),'Hoja de Trabajo para listado'!$DE$151:$DG$151,0)),0)+IFERROR(INDEX('Hoja de Trabajo para listado'!$CD$155:$DC$1048576,MATCH($A483,'Hoja de Trabajo para listado'!$CD$155:$CD$1048576,0),MATCH((CUADRO!G$4&amp;$E483),'Hoja de Trabajo para listado'!$CD$151:$DC$151,0)),0)</f>
        <v>0</v>
      </c>
      <c r="H483" s="241">
        <f ca="1">+IFERROR(INDEX('Hoja de Trabajo para listado'!$A$155:$Z$1048576,MATCH($A483,'Hoja de Trabajo para listado'!$A$155:$A$1048576,0),MATCH((CUADRO!H$4&amp;$E483),'Hoja de Trabajo para listado'!$A$151:$Z$151,0)),0)+IFERROR(INDEX('Hoja de Trabajo para listado'!$AB$155:$BA$1048576,MATCH($A483,'Hoja de Trabajo para listado'!$AB$155:$AB$1048576,0),MATCH((CUADRO!H$4&amp;$E483),'Hoja de Trabajo para listado'!$AB$151:$BA$151,0)),0)+IFERROR(INDEX('Hoja de Trabajo para listado'!$BC$155:$CB$1048576,MATCH($A483,'Hoja de Trabajo para listado'!$BC$155:$BC$1048576,0),MATCH((CUADRO!H$4&amp;$E483),'Hoja de Trabajo para listado'!$BC$151:$CB$151,0)),0)+IFERROR(INDEX('Hoja de Trabajo para listado'!$DE$153:$DG$274,MATCH($A483,'Hoja de Trabajo para listado'!$DE$153:$DE$1048576,0),MATCH((CUADRO!H$4&amp;$E483),'Hoja de Trabajo para listado'!$DE$151:$DG$151,0)),0)+IFERROR(INDEX('Hoja de Trabajo para listado'!$CD$155:$DC$1048576,MATCH($A483,'Hoja de Trabajo para listado'!$CD$155:$CD$1048576,0),MATCH((CUADRO!H$4&amp;$E483),'Hoja de Trabajo para listado'!$CD$151:$DC$151,0)),0)</f>
        <v>0</v>
      </c>
      <c r="I483" s="241">
        <f ca="1">+IFERROR(INDEX('Hoja de Trabajo para listado'!$A$155:$Z$1048576,MATCH($A483,'Hoja de Trabajo para listado'!$A$155:$A$1048576,0),MATCH((CUADRO!I$4&amp;$E483),'Hoja de Trabajo para listado'!$A$151:$Z$151,0)),0)+IFERROR(INDEX('Hoja de Trabajo para listado'!$AB$155:$BA$1048576,MATCH($A483,'Hoja de Trabajo para listado'!$AB$155:$AB$1048576,0),MATCH((CUADRO!I$4&amp;$E483),'Hoja de Trabajo para listado'!$AB$151:$BA$151,0)),0)+IFERROR(INDEX('Hoja de Trabajo para listado'!$BC$155:$CB$1048576,MATCH($A483,'Hoja de Trabajo para listado'!$BC$155:$BC$1048576,0),MATCH((CUADRO!I$4&amp;$E483),'Hoja de Trabajo para listado'!$BC$151:$CB$151,0)),0)+IFERROR(INDEX('Hoja de Trabajo para listado'!$DE$153:$DG$274,MATCH($A483,'Hoja de Trabajo para listado'!$DE$153:$DE$1048576,0),MATCH((CUADRO!I$4&amp;$E483),'Hoja de Trabajo para listado'!$DE$151:$DG$151,0)),0)+IFERROR(INDEX('Hoja de Trabajo para listado'!$CD$155:$DC$1048576,MATCH($A483,'Hoja de Trabajo para listado'!$CD$155:$CD$1048576,0),MATCH((CUADRO!I$4&amp;$E483),'Hoja de Trabajo para listado'!$CD$151:$DC$151,0)),0)</f>
        <v>0</v>
      </c>
      <c r="J483" s="241">
        <f ca="1">+IFERROR(INDEX('Hoja de Trabajo para listado'!$A$155:$Z$1048576,MATCH($A483,'Hoja de Trabajo para listado'!$A$155:$A$1048576,0),MATCH((CUADRO!J$4&amp;$E483),'Hoja de Trabajo para listado'!$A$151:$Z$151,0)),0)+IFERROR(INDEX('Hoja de Trabajo para listado'!$AB$155:$BA$1048576,MATCH($A483,'Hoja de Trabajo para listado'!$AB$155:$AB$1048576,0),MATCH((CUADRO!J$4&amp;$E483),'Hoja de Trabajo para listado'!$AB$151:$BA$151,0)),0)+IFERROR(INDEX('Hoja de Trabajo para listado'!$BC$155:$CB$1048576,MATCH($A483,'Hoja de Trabajo para listado'!$BC$155:$BC$1048576,0),MATCH((CUADRO!J$4&amp;$E483),'Hoja de Trabajo para listado'!$BC$151:$CB$151,0)),0)+IFERROR(INDEX('Hoja de Trabajo para listado'!$DE$153:$DG$274,MATCH($A483,'Hoja de Trabajo para listado'!$DE$153:$DE$1048576,0),MATCH((CUADRO!J$4&amp;$E483),'Hoja de Trabajo para listado'!$DE$151:$DG$151,0)),0)+IFERROR(INDEX('Hoja de Trabajo para listado'!$CD$155:$DC$1048576,MATCH($A483,'Hoja de Trabajo para listado'!$CD$155:$CD$1048576,0),MATCH((CUADRO!J$4&amp;$E483),'Hoja de Trabajo para listado'!$CD$151:$DC$151,0)),0)</f>
        <v>0</v>
      </c>
      <c r="K483" s="241">
        <f ca="1">+IFERROR(INDEX('Hoja de Trabajo para listado'!$A$155:$Z$1048576,MATCH($A483,'Hoja de Trabajo para listado'!$A$155:$A$1048576,0),MATCH((CUADRO!K$4&amp;$E483),'Hoja de Trabajo para listado'!$A$151:$Z$151,0)),0)+IFERROR(INDEX('Hoja de Trabajo para listado'!$AB$155:$BA$1048576,MATCH($A483,'Hoja de Trabajo para listado'!$AB$155:$AB$1048576,0),MATCH((CUADRO!K$4&amp;$E483),'Hoja de Trabajo para listado'!$AB$151:$BA$151,0)),0)+IFERROR(INDEX('Hoja de Trabajo para listado'!$BC$155:$CB$1048576,MATCH($A483,'Hoja de Trabajo para listado'!$BC$155:$BC$1048576,0),MATCH((CUADRO!K$4&amp;$E483),'Hoja de Trabajo para listado'!$BC$151:$CB$151,0)),0)+IFERROR(INDEX('Hoja de Trabajo para listado'!$DE$153:$DG$274,MATCH($A483,'Hoja de Trabajo para listado'!$DE$153:$DE$1048576,0),MATCH((CUADRO!K$4&amp;$E483),'Hoja de Trabajo para listado'!$DE$151:$DG$151,0)),0)+IFERROR(INDEX('Hoja de Trabajo para listado'!$CD$155:$DC$1048576,MATCH($A483,'Hoja de Trabajo para listado'!$CD$155:$CD$1048576,0),MATCH((CUADRO!K$4&amp;$E483),'Hoja de Trabajo para listado'!$CD$151:$DC$151,0)),0)</f>
        <v>0</v>
      </c>
      <c r="L483" s="241">
        <f ca="1">+IFERROR(INDEX('Hoja de Trabajo para listado'!$A$155:$Z$1048576,MATCH($A483,'Hoja de Trabajo para listado'!$A$155:$A$1048576,0),MATCH((CUADRO!L$4&amp;$E483),'Hoja de Trabajo para listado'!$A$151:$Z$151,0)),0)+IFERROR(INDEX('Hoja de Trabajo para listado'!$AB$155:$BA$1048576,MATCH($A483,'Hoja de Trabajo para listado'!$AB$155:$AB$1048576,0),MATCH((CUADRO!L$4&amp;$E483),'Hoja de Trabajo para listado'!$AB$151:$BA$151,0)),0)+IFERROR(INDEX('Hoja de Trabajo para listado'!$BC$155:$CB$1048576,MATCH($A483,'Hoja de Trabajo para listado'!$BC$155:$BC$1048576,0),MATCH((CUADRO!L$4&amp;$E483),'Hoja de Trabajo para listado'!$BC$151:$CB$151,0)),0)+IFERROR(INDEX('Hoja de Trabajo para listado'!$DE$153:$DG$274,MATCH($A483,'Hoja de Trabajo para listado'!$DE$153:$DE$1048576,0),MATCH((CUADRO!L$4&amp;$E483),'Hoja de Trabajo para listado'!$DE$151:$DG$151,0)),0)+IFERROR(INDEX('Hoja de Trabajo para listado'!$CD$155:$DC$1048576,MATCH($A483,'Hoja de Trabajo para listado'!$CD$155:$CD$1048576,0),MATCH((CUADRO!L$4&amp;$E483),'Hoja de Trabajo para listado'!$CD$151:$DC$151,0)),0)</f>
        <v>0</v>
      </c>
      <c r="M483" s="241">
        <f ca="1">+IFERROR(INDEX('Hoja de Trabajo para listado'!$A$155:$Z$1048576,MATCH($A483,'Hoja de Trabajo para listado'!$A$155:$A$1048576,0),MATCH((CUADRO!M$4&amp;$E483),'Hoja de Trabajo para listado'!$A$151:$Z$151,0)),0)+IFERROR(INDEX('Hoja de Trabajo para listado'!$AB$155:$BA$1048576,MATCH($A483,'Hoja de Trabajo para listado'!$AB$155:$AB$1048576,0),MATCH((CUADRO!M$4&amp;$E483),'Hoja de Trabajo para listado'!$AB$151:$BA$151,0)),0)+IFERROR(INDEX('Hoja de Trabajo para listado'!$BC$155:$CB$1048576,MATCH($A483,'Hoja de Trabajo para listado'!$BC$155:$BC$1048576,0),MATCH((CUADRO!M$4&amp;$E483),'Hoja de Trabajo para listado'!$BC$151:$CB$151,0)),0)+IFERROR(INDEX('Hoja de Trabajo para listado'!$DE$153:$DG$274,MATCH($A483,'Hoja de Trabajo para listado'!$DE$153:$DE$1048576,0),MATCH((CUADRO!M$4&amp;$E483),'Hoja de Trabajo para listado'!$DE$151:$DG$151,0)),0)+IFERROR(INDEX('Hoja de Trabajo para listado'!$CD$155:$DC$1048576,MATCH($A483,'Hoja de Trabajo para listado'!$CD$155:$CD$1048576,0),MATCH((CUADRO!M$4&amp;$E483),'Hoja de Trabajo para listado'!$CD$151:$DC$151,0)),0)</f>
        <v>0</v>
      </c>
      <c r="N483" s="241">
        <f ca="1">+IFERROR(INDEX('Hoja de Trabajo para listado'!$A$155:$Z$1048576,MATCH($A483,'Hoja de Trabajo para listado'!$A$155:$A$1048576,0),MATCH((CUADRO!N$4&amp;$E483),'Hoja de Trabajo para listado'!$A$151:$Z$151,0)),0)+IFERROR(INDEX('Hoja de Trabajo para listado'!$AB$155:$BA$1048576,MATCH($A483,'Hoja de Trabajo para listado'!$AB$155:$AB$1048576,0),MATCH((CUADRO!N$4&amp;$E483),'Hoja de Trabajo para listado'!$AB$151:$BA$151,0)),0)+IFERROR(INDEX('Hoja de Trabajo para listado'!$BC$155:$CB$1048576,MATCH($A483,'Hoja de Trabajo para listado'!$BC$155:$BC$1048576,0),MATCH((CUADRO!N$4&amp;$E483),'Hoja de Trabajo para listado'!$BC$151:$CB$151,0)),0)+IFERROR(INDEX('Hoja de Trabajo para listado'!$DE$153:$DG$274,MATCH($A483,'Hoja de Trabajo para listado'!$DE$153:$DE$1048576,0),MATCH((CUADRO!N$4&amp;$E483),'Hoja de Trabajo para listado'!$DE$151:$DG$151,0)),0)+IFERROR(INDEX('Hoja de Trabajo para listado'!$CD$155:$DC$1048576,MATCH($A483,'Hoja de Trabajo para listado'!$CD$155:$CD$1048576,0),MATCH((CUADRO!N$4&amp;$E483),'Hoja de Trabajo para listado'!$CD$151:$DC$151,0)),0)</f>
        <v>0</v>
      </c>
      <c r="O483" s="241">
        <f ca="1">+IFERROR(INDEX('Hoja de Trabajo para listado'!$A$155:$Z$1048576,MATCH($A483,'Hoja de Trabajo para listado'!$A$155:$A$1048576,0),MATCH((CUADRO!O$4&amp;$E483),'Hoja de Trabajo para listado'!$A$151:$Z$151,0)),0)+IFERROR(INDEX('Hoja de Trabajo para listado'!$AB$155:$BA$1048576,MATCH($A483,'Hoja de Trabajo para listado'!$AB$155:$AB$1048576,0),MATCH((CUADRO!O$4&amp;$E483),'Hoja de Trabajo para listado'!$AB$151:$BA$151,0)),0)+IFERROR(INDEX('Hoja de Trabajo para listado'!$BC$155:$CB$1048576,MATCH($A483,'Hoja de Trabajo para listado'!$BC$155:$BC$1048576,0),MATCH((CUADRO!O$4&amp;$E483),'Hoja de Trabajo para listado'!$BC$151:$CB$151,0)),0)+IFERROR(INDEX('Hoja de Trabajo para listado'!$DE$153:$DG$274,MATCH($A483,'Hoja de Trabajo para listado'!$DE$153:$DE$1048576,0),MATCH((CUADRO!O$4&amp;$E483),'Hoja de Trabajo para listado'!$DE$151:$DG$151,0)),0)+IFERROR(INDEX('Hoja de Trabajo para listado'!$CD$155:$DC$1048576,MATCH($A483,'Hoja de Trabajo para listado'!$CD$155:$CD$1048576,0),MATCH((CUADRO!O$4&amp;$E483),'Hoja de Trabajo para listado'!$CD$151:$DC$151,0)),0)</f>
        <v>0</v>
      </c>
      <c r="P483" s="241">
        <f ca="1">+IFERROR(INDEX('Hoja de Trabajo para listado'!$A$155:$Z$1048576,MATCH($A483,'Hoja de Trabajo para listado'!$A$155:$A$1048576,0),MATCH((CUADRO!P$4&amp;$E483),'Hoja de Trabajo para listado'!$A$151:$Z$151,0)),0)+IFERROR(INDEX('Hoja de Trabajo para listado'!$AB$155:$BA$1048576,MATCH($A483,'Hoja de Trabajo para listado'!$AB$155:$AB$1048576,0),MATCH((CUADRO!P$4&amp;$E483),'Hoja de Trabajo para listado'!$AB$151:$BA$151,0)),0)+IFERROR(INDEX('Hoja de Trabajo para listado'!$BC$155:$CB$1048576,MATCH($A483,'Hoja de Trabajo para listado'!$BC$155:$BC$1048576,0),MATCH((CUADRO!P$4&amp;$E483),'Hoja de Trabajo para listado'!$BC$151:$CB$151,0)),0)+IFERROR(INDEX('Hoja de Trabajo para listado'!$DE$153:$DG$274,MATCH($A483,'Hoja de Trabajo para listado'!$DE$153:$DE$1048576,0),MATCH((CUADRO!P$4&amp;$E483),'Hoja de Trabajo para listado'!$DE$151:$DG$151,0)),0)+IFERROR(INDEX('Hoja de Trabajo para listado'!$CD$155:$DC$1048576,MATCH($A483,'Hoja de Trabajo para listado'!$CD$155:$CD$1048576,0),MATCH((CUADRO!P$4&amp;$E483),'Hoja de Trabajo para listado'!$CD$151:$DC$151,0)),0)</f>
        <v>0</v>
      </c>
      <c r="Q483" s="241">
        <f ca="1">+IFERROR(INDEX('Hoja de Trabajo para listado'!$A$155:$Z$1048576,MATCH($A483,'Hoja de Trabajo para listado'!$A$155:$A$1048576,0),MATCH((CUADRO!Q$4&amp;$E483),'Hoja de Trabajo para listado'!$A$151:$Z$151,0)),0)+IFERROR(INDEX('Hoja de Trabajo para listado'!$AB$155:$BA$1048576,MATCH($A483,'Hoja de Trabajo para listado'!$AB$155:$AB$1048576,0),MATCH((CUADRO!Q$4&amp;$E483),'Hoja de Trabajo para listado'!$AB$151:$BA$151,0)),0)+IFERROR(INDEX('Hoja de Trabajo para listado'!$BC$155:$CB$1048576,MATCH($A483,'Hoja de Trabajo para listado'!$BC$155:$BC$1048576,0),MATCH((CUADRO!Q$4&amp;$E483),'Hoja de Trabajo para listado'!$BC$151:$CB$151,0)),0)+IFERROR(INDEX('Hoja de Trabajo para listado'!$DE$153:$DG$274,MATCH($A483,'Hoja de Trabajo para listado'!$DE$153:$DE$1048576,0),MATCH((CUADRO!Q$4&amp;$E483),'Hoja de Trabajo para listado'!$DE$151:$DG$151,0)),0)+IFERROR(INDEX('Hoja de Trabajo para listado'!$CD$155:$DC$1048576,MATCH($A483,'Hoja de Trabajo para listado'!$CD$155:$CD$1048576,0),MATCH((CUADRO!Q$4&amp;$E483),'Hoja de Trabajo para listado'!$CD$151:$DC$151,0)),0)</f>
        <v>0</v>
      </c>
      <c r="R483" s="241">
        <f t="shared" ca="1" si="21"/>
        <v>0</v>
      </c>
      <c r="S483" s="247"/>
      <c r="T483" s="241">
        <f ca="1">+T484</f>
        <v>0</v>
      </c>
      <c r="U483" s="240">
        <f t="shared" si="22"/>
        <v>1</v>
      </c>
      <c r="V483" s="327" t="str">
        <f>+VLOOKUP(A483,bd_lista!$A$3:$E$592,5,FALSE)</f>
        <v>Gobiernos Autonomos Municipales</v>
      </c>
      <c r="W483" s="397" t="str">
        <f>+V483</f>
        <v>Gobiernos Autonomos Municipales</v>
      </c>
      <c r="X483" s="240">
        <f>+VLOOKUP(A483,[4]Sheet1!$A$13:$D$744,4,FALSE)</f>
        <v>0</v>
      </c>
      <c r="Y483" s="240" t="e">
        <f>+VLOOKUP(X483,bd_lista!$A$3:$C$592,3,FALSE)</f>
        <v>#N/A</v>
      </c>
      <c r="Z483" s="290">
        <f>+X483</f>
        <v>0</v>
      </c>
      <c r="AA483" s="291" t="e">
        <f>+Y483</f>
        <v>#N/A</v>
      </c>
    </row>
    <row r="484" spans="1:27" customFormat="1" ht="15" hidden="1" customHeight="1">
      <c r="A484" s="32">
        <v>1122</v>
      </c>
      <c r="B484" s="394"/>
      <c r="C484" s="245" t="str">
        <f>+VLOOKUP(A484,bd_lista!$A$3:$C$592,3,FALSE)</f>
        <v>Gobierno Autónomo Municipal de Villa Serrano</v>
      </c>
      <c r="D484" s="396"/>
      <c r="E484" s="242" t="s">
        <v>1304</v>
      </c>
      <c r="F484" s="241">
        <f ca="1">+IFERROR(INDEX('Hoja de Trabajo para listado'!$A$155:$Z$1048576,MATCH($A484,'Hoja de Trabajo para listado'!$A$155:$A$1048576,0),MATCH((CUADRO!F$4&amp;$E484),'Hoja de Trabajo para listado'!$A$151:$Z$151,0)),0)+IFERROR(INDEX('Hoja de Trabajo para listado'!$AB$155:$BA$1048576,MATCH($A484,'Hoja de Trabajo para listado'!$AB$155:$AB$1048576,0),MATCH((CUADRO!F$4&amp;$E484),'Hoja de Trabajo para listado'!$AB$151:$BA$151,0)),0)+IFERROR(INDEX('Hoja de Trabajo para listado'!$BC$155:$CB$1048576,MATCH($A484,'Hoja de Trabajo para listado'!$BC$155:$BC$1048576,0),MATCH((CUADRO!F$4&amp;$E484),'Hoja de Trabajo para listado'!$BC$151:$CB$151,0)),0)+IFERROR(INDEX('Hoja de Trabajo para listado'!$DE$153:$DG$274,MATCH($A484,'Hoja de Trabajo para listado'!$DE$153:$DE$1048576,0),MATCH((CUADRO!F$4&amp;$E484),'Hoja de Trabajo para listado'!$DE$151:$DG$151,0)),0)+IFERROR(INDEX('Hoja de Trabajo para listado'!$CD$155:$DC$1048576,MATCH($A484,'Hoja de Trabajo para listado'!$CD$155:$CD$1048576,0),MATCH((CUADRO!F$4&amp;$E484),'Hoja de Trabajo para listado'!$CD$151:$DC$151,0)),0)</f>
        <v>0</v>
      </c>
      <c r="G484" s="241">
        <f ca="1">+IFERROR(INDEX('Hoja de Trabajo para listado'!$A$155:$Z$1048576,MATCH($A484,'Hoja de Trabajo para listado'!$A$155:$A$1048576,0),MATCH((CUADRO!G$4&amp;$E484),'Hoja de Trabajo para listado'!$A$151:$Z$151,0)),0)+IFERROR(INDEX('Hoja de Trabajo para listado'!$AB$155:$BA$1048576,MATCH($A484,'Hoja de Trabajo para listado'!$AB$155:$AB$1048576,0),MATCH((CUADRO!G$4&amp;$E484),'Hoja de Trabajo para listado'!$AB$151:$BA$151,0)),0)+IFERROR(INDEX('Hoja de Trabajo para listado'!$BC$155:$CB$1048576,MATCH($A484,'Hoja de Trabajo para listado'!$BC$155:$BC$1048576,0),MATCH((CUADRO!G$4&amp;$E484),'Hoja de Trabajo para listado'!$BC$151:$CB$151,0)),0)+IFERROR(INDEX('Hoja de Trabajo para listado'!$DE$153:$DG$274,MATCH($A484,'Hoja de Trabajo para listado'!$DE$153:$DE$1048576,0),MATCH((CUADRO!G$4&amp;$E484),'Hoja de Trabajo para listado'!$DE$151:$DG$151,0)),0)+IFERROR(INDEX('Hoja de Trabajo para listado'!$CD$155:$DC$1048576,MATCH($A484,'Hoja de Trabajo para listado'!$CD$155:$CD$1048576,0),MATCH((CUADRO!G$4&amp;$E484),'Hoja de Trabajo para listado'!$CD$151:$DC$151,0)),0)</f>
        <v>0</v>
      </c>
      <c r="H484" s="241">
        <f ca="1">+IFERROR(INDEX('Hoja de Trabajo para listado'!$A$155:$Z$1048576,MATCH($A484,'Hoja de Trabajo para listado'!$A$155:$A$1048576,0),MATCH((CUADRO!H$4&amp;$E484),'Hoja de Trabajo para listado'!$A$151:$Z$151,0)),0)+IFERROR(INDEX('Hoja de Trabajo para listado'!$AB$155:$BA$1048576,MATCH($A484,'Hoja de Trabajo para listado'!$AB$155:$AB$1048576,0),MATCH((CUADRO!H$4&amp;$E484),'Hoja de Trabajo para listado'!$AB$151:$BA$151,0)),0)+IFERROR(INDEX('Hoja de Trabajo para listado'!$BC$155:$CB$1048576,MATCH($A484,'Hoja de Trabajo para listado'!$BC$155:$BC$1048576,0),MATCH((CUADRO!H$4&amp;$E484),'Hoja de Trabajo para listado'!$BC$151:$CB$151,0)),0)+IFERROR(INDEX('Hoja de Trabajo para listado'!$DE$153:$DG$274,MATCH($A484,'Hoja de Trabajo para listado'!$DE$153:$DE$1048576,0),MATCH((CUADRO!H$4&amp;$E484),'Hoja de Trabajo para listado'!$DE$151:$DG$151,0)),0)+IFERROR(INDEX('Hoja de Trabajo para listado'!$CD$155:$DC$1048576,MATCH($A484,'Hoja de Trabajo para listado'!$CD$155:$CD$1048576,0),MATCH((CUADRO!H$4&amp;$E484),'Hoja de Trabajo para listado'!$CD$151:$DC$151,0)),0)</f>
        <v>0</v>
      </c>
      <c r="I484" s="241">
        <f ca="1">+IFERROR(INDEX('Hoja de Trabajo para listado'!$A$155:$Z$1048576,MATCH($A484,'Hoja de Trabajo para listado'!$A$155:$A$1048576,0),MATCH((CUADRO!I$4&amp;$E484),'Hoja de Trabajo para listado'!$A$151:$Z$151,0)),0)+IFERROR(INDEX('Hoja de Trabajo para listado'!$AB$155:$BA$1048576,MATCH($A484,'Hoja de Trabajo para listado'!$AB$155:$AB$1048576,0),MATCH((CUADRO!I$4&amp;$E484),'Hoja de Trabajo para listado'!$AB$151:$BA$151,0)),0)+IFERROR(INDEX('Hoja de Trabajo para listado'!$BC$155:$CB$1048576,MATCH($A484,'Hoja de Trabajo para listado'!$BC$155:$BC$1048576,0),MATCH((CUADRO!I$4&amp;$E484),'Hoja de Trabajo para listado'!$BC$151:$CB$151,0)),0)+IFERROR(INDEX('Hoja de Trabajo para listado'!$DE$153:$DG$274,MATCH($A484,'Hoja de Trabajo para listado'!$DE$153:$DE$1048576,0),MATCH((CUADRO!I$4&amp;$E484),'Hoja de Trabajo para listado'!$DE$151:$DG$151,0)),0)+IFERROR(INDEX('Hoja de Trabajo para listado'!$CD$155:$DC$1048576,MATCH($A484,'Hoja de Trabajo para listado'!$CD$155:$CD$1048576,0),MATCH((CUADRO!I$4&amp;$E484),'Hoja de Trabajo para listado'!$CD$151:$DC$151,0)),0)</f>
        <v>0</v>
      </c>
      <c r="J484" s="241">
        <f ca="1">+IFERROR(INDEX('Hoja de Trabajo para listado'!$A$155:$Z$1048576,MATCH($A484,'Hoja de Trabajo para listado'!$A$155:$A$1048576,0),MATCH((CUADRO!J$4&amp;$E484),'Hoja de Trabajo para listado'!$A$151:$Z$151,0)),0)+IFERROR(INDEX('Hoja de Trabajo para listado'!$AB$155:$BA$1048576,MATCH($A484,'Hoja de Trabajo para listado'!$AB$155:$AB$1048576,0),MATCH((CUADRO!J$4&amp;$E484),'Hoja de Trabajo para listado'!$AB$151:$BA$151,0)),0)+IFERROR(INDEX('Hoja de Trabajo para listado'!$BC$155:$CB$1048576,MATCH($A484,'Hoja de Trabajo para listado'!$BC$155:$BC$1048576,0),MATCH((CUADRO!J$4&amp;$E484),'Hoja de Trabajo para listado'!$BC$151:$CB$151,0)),0)+IFERROR(INDEX('Hoja de Trabajo para listado'!$DE$153:$DG$274,MATCH($A484,'Hoja de Trabajo para listado'!$DE$153:$DE$1048576,0),MATCH((CUADRO!J$4&amp;$E484),'Hoja de Trabajo para listado'!$DE$151:$DG$151,0)),0)+IFERROR(INDEX('Hoja de Trabajo para listado'!$CD$155:$DC$1048576,MATCH($A484,'Hoja de Trabajo para listado'!$CD$155:$CD$1048576,0),MATCH((CUADRO!J$4&amp;$E484),'Hoja de Trabajo para listado'!$CD$151:$DC$151,0)),0)</f>
        <v>0</v>
      </c>
      <c r="K484" s="241">
        <f ca="1">+IFERROR(INDEX('Hoja de Trabajo para listado'!$A$155:$Z$1048576,MATCH($A484,'Hoja de Trabajo para listado'!$A$155:$A$1048576,0),MATCH((CUADRO!K$4&amp;$E484),'Hoja de Trabajo para listado'!$A$151:$Z$151,0)),0)+IFERROR(INDEX('Hoja de Trabajo para listado'!$AB$155:$BA$1048576,MATCH($A484,'Hoja de Trabajo para listado'!$AB$155:$AB$1048576,0),MATCH((CUADRO!K$4&amp;$E484),'Hoja de Trabajo para listado'!$AB$151:$BA$151,0)),0)+IFERROR(INDEX('Hoja de Trabajo para listado'!$BC$155:$CB$1048576,MATCH($A484,'Hoja de Trabajo para listado'!$BC$155:$BC$1048576,0),MATCH((CUADRO!K$4&amp;$E484),'Hoja de Trabajo para listado'!$BC$151:$CB$151,0)),0)+IFERROR(INDEX('Hoja de Trabajo para listado'!$DE$153:$DG$274,MATCH($A484,'Hoja de Trabajo para listado'!$DE$153:$DE$1048576,0),MATCH((CUADRO!K$4&amp;$E484),'Hoja de Trabajo para listado'!$DE$151:$DG$151,0)),0)+IFERROR(INDEX('Hoja de Trabajo para listado'!$CD$155:$DC$1048576,MATCH($A484,'Hoja de Trabajo para listado'!$CD$155:$CD$1048576,0),MATCH((CUADRO!K$4&amp;$E484),'Hoja de Trabajo para listado'!$CD$151:$DC$151,0)),0)</f>
        <v>0</v>
      </c>
      <c r="L484" s="241">
        <f ca="1">+IFERROR(INDEX('Hoja de Trabajo para listado'!$A$155:$Z$1048576,MATCH($A484,'Hoja de Trabajo para listado'!$A$155:$A$1048576,0),MATCH((CUADRO!L$4&amp;$E484),'Hoja de Trabajo para listado'!$A$151:$Z$151,0)),0)+IFERROR(INDEX('Hoja de Trabajo para listado'!$AB$155:$BA$1048576,MATCH($A484,'Hoja de Trabajo para listado'!$AB$155:$AB$1048576,0),MATCH((CUADRO!L$4&amp;$E484),'Hoja de Trabajo para listado'!$AB$151:$BA$151,0)),0)+IFERROR(INDEX('Hoja de Trabajo para listado'!$BC$155:$CB$1048576,MATCH($A484,'Hoja de Trabajo para listado'!$BC$155:$BC$1048576,0),MATCH((CUADRO!L$4&amp;$E484),'Hoja de Trabajo para listado'!$BC$151:$CB$151,0)),0)+IFERROR(INDEX('Hoja de Trabajo para listado'!$DE$153:$DG$274,MATCH($A484,'Hoja de Trabajo para listado'!$DE$153:$DE$1048576,0),MATCH((CUADRO!L$4&amp;$E484),'Hoja de Trabajo para listado'!$DE$151:$DG$151,0)),0)+IFERROR(INDEX('Hoja de Trabajo para listado'!$CD$155:$DC$1048576,MATCH($A484,'Hoja de Trabajo para listado'!$CD$155:$CD$1048576,0),MATCH((CUADRO!L$4&amp;$E484),'Hoja de Trabajo para listado'!$CD$151:$DC$151,0)),0)</f>
        <v>0</v>
      </c>
      <c r="M484" s="241">
        <f ca="1">+IFERROR(INDEX('Hoja de Trabajo para listado'!$A$155:$Z$1048576,MATCH($A484,'Hoja de Trabajo para listado'!$A$155:$A$1048576,0),MATCH((CUADRO!M$4&amp;$E484),'Hoja de Trabajo para listado'!$A$151:$Z$151,0)),0)+IFERROR(INDEX('Hoja de Trabajo para listado'!$AB$155:$BA$1048576,MATCH($A484,'Hoja de Trabajo para listado'!$AB$155:$AB$1048576,0),MATCH((CUADRO!M$4&amp;$E484),'Hoja de Trabajo para listado'!$AB$151:$BA$151,0)),0)+IFERROR(INDEX('Hoja de Trabajo para listado'!$BC$155:$CB$1048576,MATCH($A484,'Hoja de Trabajo para listado'!$BC$155:$BC$1048576,0),MATCH((CUADRO!M$4&amp;$E484),'Hoja de Trabajo para listado'!$BC$151:$CB$151,0)),0)+IFERROR(INDEX('Hoja de Trabajo para listado'!$DE$153:$DG$274,MATCH($A484,'Hoja de Trabajo para listado'!$DE$153:$DE$1048576,0),MATCH((CUADRO!M$4&amp;$E484),'Hoja de Trabajo para listado'!$DE$151:$DG$151,0)),0)+IFERROR(INDEX('Hoja de Trabajo para listado'!$CD$155:$DC$1048576,MATCH($A484,'Hoja de Trabajo para listado'!$CD$155:$CD$1048576,0),MATCH((CUADRO!M$4&amp;$E484),'Hoja de Trabajo para listado'!$CD$151:$DC$151,0)),0)</f>
        <v>0</v>
      </c>
      <c r="N484" s="241">
        <f ca="1">+IFERROR(INDEX('Hoja de Trabajo para listado'!$A$155:$Z$1048576,MATCH($A484,'Hoja de Trabajo para listado'!$A$155:$A$1048576,0),MATCH((CUADRO!N$4&amp;$E484),'Hoja de Trabajo para listado'!$A$151:$Z$151,0)),0)+IFERROR(INDEX('Hoja de Trabajo para listado'!$AB$155:$BA$1048576,MATCH($A484,'Hoja de Trabajo para listado'!$AB$155:$AB$1048576,0),MATCH((CUADRO!N$4&amp;$E484),'Hoja de Trabajo para listado'!$AB$151:$BA$151,0)),0)+IFERROR(INDEX('Hoja de Trabajo para listado'!$BC$155:$CB$1048576,MATCH($A484,'Hoja de Trabajo para listado'!$BC$155:$BC$1048576,0),MATCH((CUADRO!N$4&amp;$E484),'Hoja de Trabajo para listado'!$BC$151:$CB$151,0)),0)+IFERROR(INDEX('Hoja de Trabajo para listado'!$DE$153:$DG$274,MATCH($A484,'Hoja de Trabajo para listado'!$DE$153:$DE$1048576,0),MATCH((CUADRO!N$4&amp;$E484),'Hoja de Trabajo para listado'!$DE$151:$DG$151,0)),0)+IFERROR(INDEX('Hoja de Trabajo para listado'!$CD$155:$DC$1048576,MATCH($A484,'Hoja de Trabajo para listado'!$CD$155:$CD$1048576,0),MATCH((CUADRO!N$4&amp;$E484),'Hoja de Trabajo para listado'!$CD$151:$DC$151,0)),0)</f>
        <v>0</v>
      </c>
      <c r="O484" s="241">
        <f ca="1">+IFERROR(INDEX('Hoja de Trabajo para listado'!$A$155:$Z$1048576,MATCH($A484,'Hoja de Trabajo para listado'!$A$155:$A$1048576,0),MATCH((CUADRO!O$4&amp;$E484),'Hoja de Trabajo para listado'!$A$151:$Z$151,0)),0)+IFERROR(INDEX('Hoja de Trabajo para listado'!$AB$155:$BA$1048576,MATCH($A484,'Hoja de Trabajo para listado'!$AB$155:$AB$1048576,0),MATCH((CUADRO!O$4&amp;$E484),'Hoja de Trabajo para listado'!$AB$151:$BA$151,0)),0)+IFERROR(INDEX('Hoja de Trabajo para listado'!$BC$155:$CB$1048576,MATCH($A484,'Hoja de Trabajo para listado'!$BC$155:$BC$1048576,0),MATCH((CUADRO!O$4&amp;$E484),'Hoja de Trabajo para listado'!$BC$151:$CB$151,0)),0)+IFERROR(INDEX('Hoja de Trabajo para listado'!$DE$153:$DG$274,MATCH($A484,'Hoja de Trabajo para listado'!$DE$153:$DE$1048576,0),MATCH((CUADRO!O$4&amp;$E484),'Hoja de Trabajo para listado'!$DE$151:$DG$151,0)),0)+IFERROR(INDEX('Hoja de Trabajo para listado'!$CD$155:$DC$1048576,MATCH($A484,'Hoja de Trabajo para listado'!$CD$155:$CD$1048576,0),MATCH((CUADRO!O$4&amp;$E484),'Hoja de Trabajo para listado'!$CD$151:$DC$151,0)),0)</f>
        <v>0</v>
      </c>
      <c r="P484" s="241">
        <f ca="1">+IFERROR(INDEX('Hoja de Trabajo para listado'!$A$155:$Z$1048576,MATCH($A484,'Hoja de Trabajo para listado'!$A$155:$A$1048576,0),MATCH((CUADRO!P$4&amp;$E484),'Hoja de Trabajo para listado'!$A$151:$Z$151,0)),0)+IFERROR(INDEX('Hoja de Trabajo para listado'!$AB$155:$BA$1048576,MATCH($A484,'Hoja de Trabajo para listado'!$AB$155:$AB$1048576,0),MATCH((CUADRO!P$4&amp;$E484),'Hoja de Trabajo para listado'!$AB$151:$BA$151,0)),0)+IFERROR(INDEX('Hoja de Trabajo para listado'!$BC$155:$CB$1048576,MATCH($A484,'Hoja de Trabajo para listado'!$BC$155:$BC$1048576,0),MATCH((CUADRO!P$4&amp;$E484),'Hoja de Trabajo para listado'!$BC$151:$CB$151,0)),0)+IFERROR(INDEX('Hoja de Trabajo para listado'!$DE$153:$DG$274,MATCH($A484,'Hoja de Trabajo para listado'!$DE$153:$DE$1048576,0),MATCH((CUADRO!P$4&amp;$E484),'Hoja de Trabajo para listado'!$DE$151:$DG$151,0)),0)+IFERROR(INDEX('Hoja de Trabajo para listado'!$CD$155:$DC$1048576,MATCH($A484,'Hoja de Trabajo para listado'!$CD$155:$CD$1048576,0),MATCH((CUADRO!P$4&amp;$E484),'Hoja de Trabajo para listado'!$CD$151:$DC$151,0)),0)</f>
        <v>0</v>
      </c>
      <c r="Q484" s="241">
        <f ca="1">+IFERROR(INDEX('Hoja de Trabajo para listado'!$A$155:$Z$1048576,MATCH($A484,'Hoja de Trabajo para listado'!$A$155:$A$1048576,0),MATCH((CUADRO!Q$4&amp;$E484),'Hoja de Trabajo para listado'!$A$151:$Z$151,0)),0)+IFERROR(INDEX('Hoja de Trabajo para listado'!$AB$155:$BA$1048576,MATCH($A484,'Hoja de Trabajo para listado'!$AB$155:$AB$1048576,0),MATCH((CUADRO!Q$4&amp;$E484),'Hoja de Trabajo para listado'!$AB$151:$BA$151,0)),0)+IFERROR(INDEX('Hoja de Trabajo para listado'!$BC$155:$CB$1048576,MATCH($A484,'Hoja de Trabajo para listado'!$BC$155:$BC$1048576,0),MATCH((CUADRO!Q$4&amp;$E484),'Hoja de Trabajo para listado'!$BC$151:$CB$151,0)),0)+IFERROR(INDEX('Hoja de Trabajo para listado'!$DE$153:$DG$274,MATCH($A484,'Hoja de Trabajo para listado'!$DE$153:$DE$1048576,0),MATCH((CUADRO!Q$4&amp;$E484),'Hoja de Trabajo para listado'!$DE$151:$DG$151,0)),0)+IFERROR(INDEX('Hoja de Trabajo para listado'!$CD$155:$DC$1048576,MATCH($A484,'Hoja de Trabajo para listado'!$CD$155:$CD$1048576,0),MATCH((CUADRO!Q$4&amp;$E484),'Hoja de Trabajo para listado'!$CD$151:$DC$151,0)),0)</f>
        <v>0</v>
      </c>
      <c r="R484" s="241">
        <f t="shared" ca="1" si="21"/>
        <v>0</v>
      </c>
      <c r="S484" s="247">
        <f ca="1">+R483+R484</f>
        <v>0</v>
      </c>
      <c r="T484" s="241">
        <f ca="1">+S484</f>
        <v>0</v>
      </c>
      <c r="U484" s="240">
        <f t="shared" si="22"/>
        <v>2</v>
      </c>
      <c r="V484" s="327" t="str">
        <f>+VLOOKUP(A484,bd_lista!$A$3:$E$592,5,FALSE)</f>
        <v>Gobiernos Autonomos Municipales</v>
      </c>
      <c r="W484" s="398"/>
      <c r="X484" s="240">
        <f>+VLOOKUP(A484,[4]Sheet1!$A$13:$D$744,4,FALSE)</f>
        <v>0</v>
      </c>
      <c r="Y484" s="240" t="e">
        <f>+VLOOKUP(X484,bd_lista!$A$3:$C$592,3,FALSE)</f>
        <v>#N/A</v>
      </c>
      <c r="Z484" s="288"/>
      <c r="AA484" s="289"/>
    </row>
    <row r="485" spans="1:27" customFormat="1" ht="15" hidden="1" customHeight="1">
      <c r="A485" s="32">
        <v>1123</v>
      </c>
      <c r="B485" s="393">
        <f>+A485</f>
        <v>1123</v>
      </c>
      <c r="C485" s="245" t="str">
        <f>+VLOOKUP(A485,bd_lista!$A$3:$C$592,3,FALSE)</f>
        <v>Gobierno Autónomo Municipal de Camataqui (Villa Abecia)</v>
      </c>
      <c r="D485" s="395" t="str">
        <f>+C485</f>
        <v>Gobierno Autónomo Municipal de Camataqui (Villa Abecia)</v>
      </c>
      <c r="E485" s="240" t="s">
        <v>1303</v>
      </c>
      <c r="F485" s="241">
        <f ca="1">+IFERROR(INDEX('Hoja de Trabajo para listado'!$A$155:$Z$1048576,MATCH($A485,'Hoja de Trabajo para listado'!$A$155:$A$1048576,0),MATCH((CUADRO!F$4&amp;$E485),'Hoja de Trabajo para listado'!$A$151:$Z$151,0)),0)+IFERROR(INDEX('Hoja de Trabajo para listado'!$AB$155:$BA$1048576,MATCH($A485,'Hoja de Trabajo para listado'!$AB$155:$AB$1048576,0),MATCH((CUADRO!F$4&amp;$E485),'Hoja de Trabajo para listado'!$AB$151:$BA$151,0)),0)+IFERROR(INDEX('Hoja de Trabajo para listado'!$BC$155:$CB$1048576,MATCH($A485,'Hoja de Trabajo para listado'!$BC$155:$BC$1048576,0),MATCH((CUADRO!F$4&amp;$E485),'Hoja de Trabajo para listado'!$BC$151:$CB$151,0)),0)+IFERROR(INDEX('Hoja de Trabajo para listado'!$DE$153:$DG$274,MATCH($A485,'Hoja de Trabajo para listado'!$DE$153:$DE$1048576,0),MATCH((CUADRO!F$4&amp;$E485),'Hoja de Trabajo para listado'!$DE$151:$DG$151,0)),0)+IFERROR(INDEX('Hoja de Trabajo para listado'!$CD$155:$DC$1048576,MATCH($A485,'Hoja de Trabajo para listado'!$CD$155:$CD$1048576,0),MATCH((CUADRO!F$4&amp;$E485),'Hoja de Trabajo para listado'!$CD$151:$DC$151,0)),0)</f>
        <v>0</v>
      </c>
      <c r="G485" s="241">
        <f ca="1">+IFERROR(INDEX('Hoja de Trabajo para listado'!$A$155:$Z$1048576,MATCH($A485,'Hoja de Trabajo para listado'!$A$155:$A$1048576,0),MATCH((CUADRO!G$4&amp;$E485),'Hoja de Trabajo para listado'!$A$151:$Z$151,0)),0)+IFERROR(INDEX('Hoja de Trabajo para listado'!$AB$155:$BA$1048576,MATCH($A485,'Hoja de Trabajo para listado'!$AB$155:$AB$1048576,0),MATCH((CUADRO!G$4&amp;$E485),'Hoja de Trabajo para listado'!$AB$151:$BA$151,0)),0)+IFERROR(INDEX('Hoja de Trabajo para listado'!$BC$155:$CB$1048576,MATCH($A485,'Hoja de Trabajo para listado'!$BC$155:$BC$1048576,0),MATCH((CUADRO!G$4&amp;$E485),'Hoja de Trabajo para listado'!$BC$151:$CB$151,0)),0)+IFERROR(INDEX('Hoja de Trabajo para listado'!$DE$153:$DG$274,MATCH($A485,'Hoja de Trabajo para listado'!$DE$153:$DE$1048576,0),MATCH((CUADRO!G$4&amp;$E485),'Hoja de Trabajo para listado'!$DE$151:$DG$151,0)),0)+IFERROR(INDEX('Hoja de Trabajo para listado'!$CD$155:$DC$1048576,MATCH($A485,'Hoja de Trabajo para listado'!$CD$155:$CD$1048576,0),MATCH((CUADRO!G$4&amp;$E485),'Hoja de Trabajo para listado'!$CD$151:$DC$151,0)),0)</f>
        <v>0</v>
      </c>
      <c r="H485" s="241">
        <f ca="1">+IFERROR(INDEX('Hoja de Trabajo para listado'!$A$155:$Z$1048576,MATCH($A485,'Hoja de Trabajo para listado'!$A$155:$A$1048576,0),MATCH((CUADRO!H$4&amp;$E485),'Hoja de Trabajo para listado'!$A$151:$Z$151,0)),0)+IFERROR(INDEX('Hoja de Trabajo para listado'!$AB$155:$BA$1048576,MATCH($A485,'Hoja de Trabajo para listado'!$AB$155:$AB$1048576,0),MATCH((CUADRO!H$4&amp;$E485),'Hoja de Trabajo para listado'!$AB$151:$BA$151,0)),0)+IFERROR(INDEX('Hoja de Trabajo para listado'!$BC$155:$CB$1048576,MATCH($A485,'Hoja de Trabajo para listado'!$BC$155:$BC$1048576,0),MATCH((CUADRO!H$4&amp;$E485),'Hoja de Trabajo para listado'!$BC$151:$CB$151,0)),0)+IFERROR(INDEX('Hoja de Trabajo para listado'!$DE$153:$DG$274,MATCH($A485,'Hoja de Trabajo para listado'!$DE$153:$DE$1048576,0),MATCH((CUADRO!H$4&amp;$E485),'Hoja de Trabajo para listado'!$DE$151:$DG$151,0)),0)+IFERROR(INDEX('Hoja de Trabajo para listado'!$CD$155:$DC$1048576,MATCH($A485,'Hoja de Trabajo para listado'!$CD$155:$CD$1048576,0),MATCH((CUADRO!H$4&amp;$E485),'Hoja de Trabajo para listado'!$CD$151:$DC$151,0)),0)</f>
        <v>0</v>
      </c>
      <c r="I485" s="241">
        <f ca="1">+IFERROR(INDEX('Hoja de Trabajo para listado'!$A$155:$Z$1048576,MATCH($A485,'Hoja de Trabajo para listado'!$A$155:$A$1048576,0),MATCH((CUADRO!I$4&amp;$E485),'Hoja de Trabajo para listado'!$A$151:$Z$151,0)),0)+IFERROR(INDEX('Hoja de Trabajo para listado'!$AB$155:$BA$1048576,MATCH($A485,'Hoja de Trabajo para listado'!$AB$155:$AB$1048576,0),MATCH((CUADRO!I$4&amp;$E485),'Hoja de Trabajo para listado'!$AB$151:$BA$151,0)),0)+IFERROR(INDEX('Hoja de Trabajo para listado'!$BC$155:$CB$1048576,MATCH($A485,'Hoja de Trabajo para listado'!$BC$155:$BC$1048576,0),MATCH((CUADRO!I$4&amp;$E485),'Hoja de Trabajo para listado'!$BC$151:$CB$151,0)),0)+IFERROR(INDEX('Hoja de Trabajo para listado'!$DE$153:$DG$274,MATCH($A485,'Hoja de Trabajo para listado'!$DE$153:$DE$1048576,0),MATCH((CUADRO!I$4&amp;$E485),'Hoja de Trabajo para listado'!$DE$151:$DG$151,0)),0)+IFERROR(INDEX('Hoja de Trabajo para listado'!$CD$155:$DC$1048576,MATCH($A485,'Hoja de Trabajo para listado'!$CD$155:$CD$1048576,0),MATCH((CUADRO!I$4&amp;$E485),'Hoja de Trabajo para listado'!$CD$151:$DC$151,0)),0)</f>
        <v>0</v>
      </c>
      <c r="J485" s="241">
        <f ca="1">+IFERROR(INDEX('Hoja de Trabajo para listado'!$A$155:$Z$1048576,MATCH($A485,'Hoja de Trabajo para listado'!$A$155:$A$1048576,0),MATCH((CUADRO!J$4&amp;$E485),'Hoja de Trabajo para listado'!$A$151:$Z$151,0)),0)+IFERROR(INDEX('Hoja de Trabajo para listado'!$AB$155:$BA$1048576,MATCH($A485,'Hoja de Trabajo para listado'!$AB$155:$AB$1048576,0),MATCH((CUADRO!J$4&amp;$E485),'Hoja de Trabajo para listado'!$AB$151:$BA$151,0)),0)+IFERROR(INDEX('Hoja de Trabajo para listado'!$BC$155:$CB$1048576,MATCH($A485,'Hoja de Trabajo para listado'!$BC$155:$BC$1048576,0),MATCH((CUADRO!J$4&amp;$E485),'Hoja de Trabajo para listado'!$BC$151:$CB$151,0)),0)+IFERROR(INDEX('Hoja de Trabajo para listado'!$DE$153:$DG$274,MATCH($A485,'Hoja de Trabajo para listado'!$DE$153:$DE$1048576,0),MATCH((CUADRO!J$4&amp;$E485),'Hoja de Trabajo para listado'!$DE$151:$DG$151,0)),0)+IFERROR(INDEX('Hoja de Trabajo para listado'!$CD$155:$DC$1048576,MATCH($A485,'Hoja de Trabajo para listado'!$CD$155:$CD$1048576,0),MATCH((CUADRO!J$4&amp;$E485),'Hoja de Trabajo para listado'!$CD$151:$DC$151,0)),0)</f>
        <v>0</v>
      </c>
      <c r="K485" s="241">
        <f ca="1">+IFERROR(INDEX('Hoja de Trabajo para listado'!$A$155:$Z$1048576,MATCH($A485,'Hoja de Trabajo para listado'!$A$155:$A$1048576,0),MATCH((CUADRO!K$4&amp;$E485),'Hoja de Trabajo para listado'!$A$151:$Z$151,0)),0)+IFERROR(INDEX('Hoja de Trabajo para listado'!$AB$155:$BA$1048576,MATCH($A485,'Hoja de Trabajo para listado'!$AB$155:$AB$1048576,0),MATCH((CUADRO!K$4&amp;$E485),'Hoja de Trabajo para listado'!$AB$151:$BA$151,0)),0)+IFERROR(INDEX('Hoja de Trabajo para listado'!$BC$155:$CB$1048576,MATCH($A485,'Hoja de Trabajo para listado'!$BC$155:$BC$1048576,0),MATCH((CUADRO!K$4&amp;$E485),'Hoja de Trabajo para listado'!$BC$151:$CB$151,0)),0)+IFERROR(INDEX('Hoja de Trabajo para listado'!$DE$153:$DG$274,MATCH($A485,'Hoja de Trabajo para listado'!$DE$153:$DE$1048576,0),MATCH((CUADRO!K$4&amp;$E485),'Hoja de Trabajo para listado'!$DE$151:$DG$151,0)),0)+IFERROR(INDEX('Hoja de Trabajo para listado'!$CD$155:$DC$1048576,MATCH($A485,'Hoja de Trabajo para listado'!$CD$155:$CD$1048576,0),MATCH((CUADRO!K$4&amp;$E485),'Hoja de Trabajo para listado'!$CD$151:$DC$151,0)),0)</f>
        <v>0</v>
      </c>
      <c r="L485" s="241">
        <f ca="1">+IFERROR(INDEX('Hoja de Trabajo para listado'!$A$155:$Z$1048576,MATCH($A485,'Hoja de Trabajo para listado'!$A$155:$A$1048576,0),MATCH((CUADRO!L$4&amp;$E485),'Hoja de Trabajo para listado'!$A$151:$Z$151,0)),0)+IFERROR(INDEX('Hoja de Trabajo para listado'!$AB$155:$BA$1048576,MATCH($A485,'Hoja de Trabajo para listado'!$AB$155:$AB$1048576,0),MATCH((CUADRO!L$4&amp;$E485),'Hoja de Trabajo para listado'!$AB$151:$BA$151,0)),0)+IFERROR(INDEX('Hoja de Trabajo para listado'!$BC$155:$CB$1048576,MATCH($A485,'Hoja de Trabajo para listado'!$BC$155:$BC$1048576,0),MATCH((CUADRO!L$4&amp;$E485),'Hoja de Trabajo para listado'!$BC$151:$CB$151,0)),0)+IFERROR(INDEX('Hoja de Trabajo para listado'!$DE$153:$DG$274,MATCH($A485,'Hoja de Trabajo para listado'!$DE$153:$DE$1048576,0),MATCH((CUADRO!L$4&amp;$E485),'Hoja de Trabajo para listado'!$DE$151:$DG$151,0)),0)+IFERROR(INDEX('Hoja de Trabajo para listado'!$CD$155:$DC$1048576,MATCH($A485,'Hoja de Trabajo para listado'!$CD$155:$CD$1048576,0),MATCH((CUADRO!L$4&amp;$E485),'Hoja de Trabajo para listado'!$CD$151:$DC$151,0)),0)</f>
        <v>0</v>
      </c>
      <c r="M485" s="241">
        <f ca="1">+IFERROR(INDEX('Hoja de Trabajo para listado'!$A$155:$Z$1048576,MATCH($A485,'Hoja de Trabajo para listado'!$A$155:$A$1048576,0),MATCH((CUADRO!M$4&amp;$E485),'Hoja de Trabajo para listado'!$A$151:$Z$151,0)),0)+IFERROR(INDEX('Hoja de Trabajo para listado'!$AB$155:$BA$1048576,MATCH($A485,'Hoja de Trabajo para listado'!$AB$155:$AB$1048576,0),MATCH((CUADRO!M$4&amp;$E485),'Hoja de Trabajo para listado'!$AB$151:$BA$151,0)),0)+IFERROR(INDEX('Hoja de Trabajo para listado'!$BC$155:$CB$1048576,MATCH($A485,'Hoja de Trabajo para listado'!$BC$155:$BC$1048576,0),MATCH((CUADRO!M$4&amp;$E485),'Hoja de Trabajo para listado'!$BC$151:$CB$151,0)),0)+IFERROR(INDEX('Hoja de Trabajo para listado'!$DE$153:$DG$274,MATCH($A485,'Hoja de Trabajo para listado'!$DE$153:$DE$1048576,0),MATCH((CUADRO!M$4&amp;$E485),'Hoja de Trabajo para listado'!$DE$151:$DG$151,0)),0)+IFERROR(INDEX('Hoja de Trabajo para listado'!$CD$155:$DC$1048576,MATCH($A485,'Hoja de Trabajo para listado'!$CD$155:$CD$1048576,0),MATCH((CUADRO!M$4&amp;$E485),'Hoja de Trabajo para listado'!$CD$151:$DC$151,0)),0)</f>
        <v>0</v>
      </c>
      <c r="N485" s="241">
        <f ca="1">+IFERROR(INDEX('Hoja de Trabajo para listado'!$A$155:$Z$1048576,MATCH($A485,'Hoja de Trabajo para listado'!$A$155:$A$1048576,0),MATCH((CUADRO!N$4&amp;$E485),'Hoja de Trabajo para listado'!$A$151:$Z$151,0)),0)+IFERROR(INDEX('Hoja de Trabajo para listado'!$AB$155:$BA$1048576,MATCH($A485,'Hoja de Trabajo para listado'!$AB$155:$AB$1048576,0),MATCH((CUADRO!N$4&amp;$E485),'Hoja de Trabajo para listado'!$AB$151:$BA$151,0)),0)+IFERROR(INDEX('Hoja de Trabajo para listado'!$BC$155:$CB$1048576,MATCH($A485,'Hoja de Trabajo para listado'!$BC$155:$BC$1048576,0),MATCH((CUADRO!N$4&amp;$E485),'Hoja de Trabajo para listado'!$BC$151:$CB$151,0)),0)+IFERROR(INDEX('Hoja de Trabajo para listado'!$DE$153:$DG$274,MATCH($A485,'Hoja de Trabajo para listado'!$DE$153:$DE$1048576,0),MATCH((CUADRO!N$4&amp;$E485),'Hoja de Trabajo para listado'!$DE$151:$DG$151,0)),0)+IFERROR(INDEX('Hoja de Trabajo para listado'!$CD$155:$DC$1048576,MATCH($A485,'Hoja de Trabajo para listado'!$CD$155:$CD$1048576,0),MATCH((CUADRO!N$4&amp;$E485),'Hoja de Trabajo para listado'!$CD$151:$DC$151,0)),0)</f>
        <v>0</v>
      </c>
      <c r="O485" s="241">
        <f ca="1">+IFERROR(INDEX('Hoja de Trabajo para listado'!$A$155:$Z$1048576,MATCH($A485,'Hoja de Trabajo para listado'!$A$155:$A$1048576,0),MATCH((CUADRO!O$4&amp;$E485),'Hoja de Trabajo para listado'!$A$151:$Z$151,0)),0)+IFERROR(INDEX('Hoja de Trabajo para listado'!$AB$155:$BA$1048576,MATCH($A485,'Hoja de Trabajo para listado'!$AB$155:$AB$1048576,0),MATCH((CUADRO!O$4&amp;$E485),'Hoja de Trabajo para listado'!$AB$151:$BA$151,0)),0)+IFERROR(INDEX('Hoja de Trabajo para listado'!$BC$155:$CB$1048576,MATCH($A485,'Hoja de Trabajo para listado'!$BC$155:$BC$1048576,0),MATCH((CUADRO!O$4&amp;$E485),'Hoja de Trabajo para listado'!$BC$151:$CB$151,0)),0)+IFERROR(INDEX('Hoja de Trabajo para listado'!$DE$153:$DG$274,MATCH($A485,'Hoja de Trabajo para listado'!$DE$153:$DE$1048576,0),MATCH((CUADRO!O$4&amp;$E485),'Hoja de Trabajo para listado'!$DE$151:$DG$151,0)),0)+IFERROR(INDEX('Hoja de Trabajo para listado'!$CD$155:$DC$1048576,MATCH($A485,'Hoja de Trabajo para listado'!$CD$155:$CD$1048576,0),MATCH((CUADRO!O$4&amp;$E485),'Hoja de Trabajo para listado'!$CD$151:$DC$151,0)),0)</f>
        <v>0</v>
      </c>
      <c r="P485" s="241">
        <f ca="1">+IFERROR(INDEX('Hoja de Trabajo para listado'!$A$155:$Z$1048576,MATCH($A485,'Hoja de Trabajo para listado'!$A$155:$A$1048576,0),MATCH((CUADRO!P$4&amp;$E485),'Hoja de Trabajo para listado'!$A$151:$Z$151,0)),0)+IFERROR(INDEX('Hoja de Trabajo para listado'!$AB$155:$BA$1048576,MATCH($A485,'Hoja de Trabajo para listado'!$AB$155:$AB$1048576,0),MATCH((CUADRO!P$4&amp;$E485),'Hoja de Trabajo para listado'!$AB$151:$BA$151,0)),0)+IFERROR(INDEX('Hoja de Trabajo para listado'!$BC$155:$CB$1048576,MATCH($A485,'Hoja de Trabajo para listado'!$BC$155:$BC$1048576,0),MATCH((CUADRO!P$4&amp;$E485),'Hoja de Trabajo para listado'!$BC$151:$CB$151,0)),0)+IFERROR(INDEX('Hoja de Trabajo para listado'!$DE$153:$DG$274,MATCH($A485,'Hoja de Trabajo para listado'!$DE$153:$DE$1048576,0),MATCH((CUADRO!P$4&amp;$E485),'Hoja de Trabajo para listado'!$DE$151:$DG$151,0)),0)+IFERROR(INDEX('Hoja de Trabajo para listado'!$CD$155:$DC$1048576,MATCH($A485,'Hoja de Trabajo para listado'!$CD$155:$CD$1048576,0),MATCH((CUADRO!P$4&amp;$E485),'Hoja de Trabajo para listado'!$CD$151:$DC$151,0)),0)</f>
        <v>0</v>
      </c>
      <c r="Q485" s="241">
        <f ca="1">+IFERROR(INDEX('Hoja de Trabajo para listado'!$A$155:$Z$1048576,MATCH($A485,'Hoja de Trabajo para listado'!$A$155:$A$1048576,0),MATCH((CUADRO!Q$4&amp;$E485),'Hoja de Trabajo para listado'!$A$151:$Z$151,0)),0)+IFERROR(INDEX('Hoja de Trabajo para listado'!$AB$155:$BA$1048576,MATCH($A485,'Hoja de Trabajo para listado'!$AB$155:$AB$1048576,0),MATCH((CUADRO!Q$4&amp;$E485),'Hoja de Trabajo para listado'!$AB$151:$BA$151,0)),0)+IFERROR(INDEX('Hoja de Trabajo para listado'!$BC$155:$CB$1048576,MATCH($A485,'Hoja de Trabajo para listado'!$BC$155:$BC$1048576,0),MATCH((CUADRO!Q$4&amp;$E485),'Hoja de Trabajo para listado'!$BC$151:$CB$151,0)),0)+IFERROR(INDEX('Hoja de Trabajo para listado'!$DE$153:$DG$274,MATCH($A485,'Hoja de Trabajo para listado'!$DE$153:$DE$1048576,0),MATCH((CUADRO!Q$4&amp;$E485),'Hoja de Trabajo para listado'!$DE$151:$DG$151,0)),0)+IFERROR(INDEX('Hoja de Trabajo para listado'!$CD$155:$DC$1048576,MATCH($A485,'Hoja de Trabajo para listado'!$CD$155:$CD$1048576,0),MATCH((CUADRO!Q$4&amp;$E485),'Hoja de Trabajo para listado'!$CD$151:$DC$151,0)),0)</f>
        <v>0</v>
      </c>
      <c r="R485" s="241">
        <f t="shared" ca="1" si="21"/>
        <v>0</v>
      </c>
      <c r="S485" s="247"/>
      <c r="T485" s="241">
        <f ca="1">+T486</f>
        <v>0</v>
      </c>
      <c r="U485" s="240">
        <f t="shared" si="22"/>
        <v>1</v>
      </c>
      <c r="V485" s="327" t="str">
        <f>+VLOOKUP(A485,bd_lista!$A$3:$E$592,5,FALSE)</f>
        <v>Gobiernos Autonomos Municipales</v>
      </c>
      <c r="W485" s="397" t="str">
        <f>+V485</f>
        <v>Gobiernos Autonomos Municipales</v>
      </c>
      <c r="X485" s="240">
        <f>+VLOOKUP(A485,[4]Sheet1!$A$13:$D$744,4,FALSE)</f>
        <v>0</v>
      </c>
      <c r="Y485" s="240" t="e">
        <f>+VLOOKUP(X485,bd_lista!$A$3:$C$592,3,FALSE)</f>
        <v>#N/A</v>
      </c>
      <c r="Z485" s="290">
        <f>+X485</f>
        <v>0</v>
      </c>
      <c r="AA485" s="291" t="e">
        <f>+Y485</f>
        <v>#N/A</v>
      </c>
    </row>
    <row r="486" spans="1:27" customFormat="1" ht="15" hidden="1" customHeight="1">
      <c r="A486" s="32">
        <v>1123</v>
      </c>
      <c r="B486" s="394"/>
      <c r="C486" s="245" t="str">
        <f>+VLOOKUP(A486,bd_lista!$A$3:$C$592,3,FALSE)</f>
        <v>Gobierno Autónomo Municipal de Camataqui (Villa Abecia)</v>
      </c>
      <c r="D486" s="396"/>
      <c r="E486" s="242" t="s">
        <v>1304</v>
      </c>
      <c r="F486" s="241">
        <f ca="1">+IFERROR(INDEX('Hoja de Trabajo para listado'!$A$155:$Z$1048576,MATCH($A486,'Hoja de Trabajo para listado'!$A$155:$A$1048576,0),MATCH((CUADRO!F$4&amp;$E486),'Hoja de Trabajo para listado'!$A$151:$Z$151,0)),0)+IFERROR(INDEX('Hoja de Trabajo para listado'!$AB$155:$BA$1048576,MATCH($A486,'Hoja de Trabajo para listado'!$AB$155:$AB$1048576,0),MATCH((CUADRO!F$4&amp;$E486),'Hoja de Trabajo para listado'!$AB$151:$BA$151,0)),0)+IFERROR(INDEX('Hoja de Trabajo para listado'!$BC$155:$CB$1048576,MATCH($A486,'Hoja de Trabajo para listado'!$BC$155:$BC$1048576,0),MATCH((CUADRO!F$4&amp;$E486),'Hoja de Trabajo para listado'!$BC$151:$CB$151,0)),0)+IFERROR(INDEX('Hoja de Trabajo para listado'!$DE$153:$DG$274,MATCH($A486,'Hoja de Trabajo para listado'!$DE$153:$DE$1048576,0),MATCH((CUADRO!F$4&amp;$E486),'Hoja de Trabajo para listado'!$DE$151:$DG$151,0)),0)+IFERROR(INDEX('Hoja de Trabajo para listado'!$CD$155:$DC$1048576,MATCH($A486,'Hoja de Trabajo para listado'!$CD$155:$CD$1048576,0),MATCH((CUADRO!F$4&amp;$E486),'Hoja de Trabajo para listado'!$CD$151:$DC$151,0)),0)</f>
        <v>0</v>
      </c>
      <c r="G486" s="241">
        <f ca="1">+IFERROR(INDEX('Hoja de Trabajo para listado'!$A$155:$Z$1048576,MATCH($A486,'Hoja de Trabajo para listado'!$A$155:$A$1048576,0),MATCH((CUADRO!G$4&amp;$E486),'Hoja de Trabajo para listado'!$A$151:$Z$151,0)),0)+IFERROR(INDEX('Hoja de Trabajo para listado'!$AB$155:$BA$1048576,MATCH($A486,'Hoja de Trabajo para listado'!$AB$155:$AB$1048576,0),MATCH((CUADRO!G$4&amp;$E486),'Hoja de Trabajo para listado'!$AB$151:$BA$151,0)),0)+IFERROR(INDEX('Hoja de Trabajo para listado'!$BC$155:$CB$1048576,MATCH($A486,'Hoja de Trabajo para listado'!$BC$155:$BC$1048576,0),MATCH((CUADRO!G$4&amp;$E486),'Hoja de Trabajo para listado'!$BC$151:$CB$151,0)),0)+IFERROR(INDEX('Hoja de Trabajo para listado'!$DE$153:$DG$274,MATCH($A486,'Hoja de Trabajo para listado'!$DE$153:$DE$1048576,0),MATCH((CUADRO!G$4&amp;$E486),'Hoja de Trabajo para listado'!$DE$151:$DG$151,0)),0)+IFERROR(INDEX('Hoja de Trabajo para listado'!$CD$155:$DC$1048576,MATCH($A486,'Hoja de Trabajo para listado'!$CD$155:$CD$1048576,0),MATCH((CUADRO!G$4&amp;$E486),'Hoja de Trabajo para listado'!$CD$151:$DC$151,0)),0)</f>
        <v>0</v>
      </c>
      <c r="H486" s="241">
        <f ca="1">+IFERROR(INDEX('Hoja de Trabajo para listado'!$A$155:$Z$1048576,MATCH($A486,'Hoja de Trabajo para listado'!$A$155:$A$1048576,0),MATCH((CUADRO!H$4&amp;$E486),'Hoja de Trabajo para listado'!$A$151:$Z$151,0)),0)+IFERROR(INDEX('Hoja de Trabajo para listado'!$AB$155:$BA$1048576,MATCH($A486,'Hoja de Trabajo para listado'!$AB$155:$AB$1048576,0),MATCH((CUADRO!H$4&amp;$E486),'Hoja de Trabajo para listado'!$AB$151:$BA$151,0)),0)+IFERROR(INDEX('Hoja de Trabajo para listado'!$BC$155:$CB$1048576,MATCH($A486,'Hoja de Trabajo para listado'!$BC$155:$BC$1048576,0),MATCH((CUADRO!H$4&amp;$E486),'Hoja de Trabajo para listado'!$BC$151:$CB$151,0)),0)+IFERROR(INDEX('Hoja de Trabajo para listado'!$DE$153:$DG$274,MATCH($A486,'Hoja de Trabajo para listado'!$DE$153:$DE$1048576,0),MATCH((CUADRO!H$4&amp;$E486),'Hoja de Trabajo para listado'!$DE$151:$DG$151,0)),0)+IFERROR(INDEX('Hoja de Trabajo para listado'!$CD$155:$DC$1048576,MATCH($A486,'Hoja de Trabajo para listado'!$CD$155:$CD$1048576,0),MATCH((CUADRO!H$4&amp;$E486),'Hoja de Trabajo para listado'!$CD$151:$DC$151,0)),0)</f>
        <v>0</v>
      </c>
      <c r="I486" s="241">
        <f ca="1">+IFERROR(INDEX('Hoja de Trabajo para listado'!$A$155:$Z$1048576,MATCH($A486,'Hoja de Trabajo para listado'!$A$155:$A$1048576,0),MATCH((CUADRO!I$4&amp;$E486),'Hoja de Trabajo para listado'!$A$151:$Z$151,0)),0)+IFERROR(INDEX('Hoja de Trabajo para listado'!$AB$155:$BA$1048576,MATCH($A486,'Hoja de Trabajo para listado'!$AB$155:$AB$1048576,0),MATCH((CUADRO!I$4&amp;$E486),'Hoja de Trabajo para listado'!$AB$151:$BA$151,0)),0)+IFERROR(INDEX('Hoja de Trabajo para listado'!$BC$155:$CB$1048576,MATCH($A486,'Hoja de Trabajo para listado'!$BC$155:$BC$1048576,0),MATCH((CUADRO!I$4&amp;$E486),'Hoja de Trabajo para listado'!$BC$151:$CB$151,0)),0)+IFERROR(INDEX('Hoja de Trabajo para listado'!$DE$153:$DG$274,MATCH($A486,'Hoja de Trabajo para listado'!$DE$153:$DE$1048576,0),MATCH((CUADRO!I$4&amp;$E486),'Hoja de Trabajo para listado'!$DE$151:$DG$151,0)),0)+IFERROR(INDEX('Hoja de Trabajo para listado'!$CD$155:$DC$1048576,MATCH($A486,'Hoja de Trabajo para listado'!$CD$155:$CD$1048576,0),MATCH((CUADRO!I$4&amp;$E486),'Hoja de Trabajo para listado'!$CD$151:$DC$151,0)),0)</f>
        <v>0</v>
      </c>
      <c r="J486" s="241">
        <f ca="1">+IFERROR(INDEX('Hoja de Trabajo para listado'!$A$155:$Z$1048576,MATCH($A486,'Hoja de Trabajo para listado'!$A$155:$A$1048576,0),MATCH((CUADRO!J$4&amp;$E486),'Hoja de Trabajo para listado'!$A$151:$Z$151,0)),0)+IFERROR(INDEX('Hoja de Trabajo para listado'!$AB$155:$BA$1048576,MATCH($A486,'Hoja de Trabajo para listado'!$AB$155:$AB$1048576,0),MATCH((CUADRO!J$4&amp;$E486),'Hoja de Trabajo para listado'!$AB$151:$BA$151,0)),0)+IFERROR(INDEX('Hoja de Trabajo para listado'!$BC$155:$CB$1048576,MATCH($A486,'Hoja de Trabajo para listado'!$BC$155:$BC$1048576,0),MATCH((CUADRO!J$4&amp;$E486),'Hoja de Trabajo para listado'!$BC$151:$CB$151,0)),0)+IFERROR(INDEX('Hoja de Trabajo para listado'!$DE$153:$DG$274,MATCH($A486,'Hoja de Trabajo para listado'!$DE$153:$DE$1048576,0),MATCH((CUADRO!J$4&amp;$E486),'Hoja de Trabajo para listado'!$DE$151:$DG$151,0)),0)+IFERROR(INDEX('Hoja de Trabajo para listado'!$CD$155:$DC$1048576,MATCH($A486,'Hoja de Trabajo para listado'!$CD$155:$CD$1048576,0),MATCH((CUADRO!J$4&amp;$E486),'Hoja de Trabajo para listado'!$CD$151:$DC$151,0)),0)</f>
        <v>0</v>
      </c>
      <c r="K486" s="241">
        <f ca="1">+IFERROR(INDEX('Hoja de Trabajo para listado'!$A$155:$Z$1048576,MATCH($A486,'Hoja de Trabajo para listado'!$A$155:$A$1048576,0),MATCH((CUADRO!K$4&amp;$E486),'Hoja de Trabajo para listado'!$A$151:$Z$151,0)),0)+IFERROR(INDEX('Hoja de Trabajo para listado'!$AB$155:$BA$1048576,MATCH($A486,'Hoja de Trabajo para listado'!$AB$155:$AB$1048576,0),MATCH((CUADRO!K$4&amp;$E486),'Hoja de Trabajo para listado'!$AB$151:$BA$151,0)),0)+IFERROR(INDEX('Hoja de Trabajo para listado'!$BC$155:$CB$1048576,MATCH($A486,'Hoja de Trabajo para listado'!$BC$155:$BC$1048576,0),MATCH((CUADRO!K$4&amp;$E486),'Hoja de Trabajo para listado'!$BC$151:$CB$151,0)),0)+IFERROR(INDEX('Hoja de Trabajo para listado'!$DE$153:$DG$274,MATCH($A486,'Hoja de Trabajo para listado'!$DE$153:$DE$1048576,0),MATCH((CUADRO!K$4&amp;$E486),'Hoja de Trabajo para listado'!$DE$151:$DG$151,0)),0)+IFERROR(INDEX('Hoja de Trabajo para listado'!$CD$155:$DC$1048576,MATCH($A486,'Hoja de Trabajo para listado'!$CD$155:$CD$1048576,0),MATCH((CUADRO!K$4&amp;$E486),'Hoja de Trabajo para listado'!$CD$151:$DC$151,0)),0)</f>
        <v>0</v>
      </c>
      <c r="L486" s="241">
        <f ca="1">+IFERROR(INDEX('Hoja de Trabajo para listado'!$A$155:$Z$1048576,MATCH($A486,'Hoja de Trabajo para listado'!$A$155:$A$1048576,0),MATCH((CUADRO!L$4&amp;$E486),'Hoja de Trabajo para listado'!$A$151:$Z$151,0)),0)+IFERROR(INDEX('Hoja de Trabajo para listado'!$AB$155:$BA$1048576,MATCH($A486,'Hoja de Trabajo para listado'!$AB$155:$AB$1048576,0),MATCH((CUADRO!L$4&amp;$E486),'Hoja de Trabajo para listado'!$AB$151:$BA$151,0)),0)+IFERROR(INDEX('Hoja de Trabajo para listado'!$BC$155:$CB$1048576,MATCH($A486,'Hoja de Trabajo para listado'!$BC$155:$BC$1048576,0),MATCH((CUADRO!L$4&amp;$E486),'Hoja de Trabajo para listado'!$BC$151:$CB$151,0)),0)+IFERROR(INDEX('Hoja de Trabajo para listado'!$DE$153:$DG$274,MATCH($A486,'Hoja de Trabajo para listado'!$DE$153:$DE$1048576,0),MATCH((CUADRO!L$4&amp;$E486),'Hoja de Trabajo para listado'!$DE$151:$DG$151,0)),0)+IFERROR(INDEX('Hoja de Trabajo para listado'!$CD$155:$DC$1048576,MATCH($A486,'Hoja de Trabajo para listado'!$CD$155:$CD$1048576,0),MATCH((CUADRO!L$4&amp;$E486),'Hoja de Trabajo para listado'!$CD$151:$DC$151,0)),0)</f>
        <v>0</v>
      </c>
      <c r="M486" s="241">
        <f ca="1">+IFERROR(INDEX('Hoja de Trabajo para listado'!$A$155:$Z$1048576,MATCH($A486,'Hoja de Trabajo para listado'!$A$155:$A$1048576,0),MATCH((CUADRO!M$4&amp;$E486),'Hoja de Trabajo para listado'!$A$151:$Z$151,0)),0)+IFERROR(INDEX('Hoja de Trabajo para listado'!$AB$155:$BA$1048576,MATCH($A486,'Hoja de Trabajo para listado'!$AB$155:$AB$1048576,0),MATCH((CUADRO!M$4&amp;$E486),'Hoja de Trabajo para listado'!$AB$151:$BA$151,0)),0)+IFERROR(INDEX('Hoja de Trabajo para listado'!$BC$155:$CB$1048576,MATCH($A486,'Hoja de Trabajo para listado'!$BC$155:$BC$1048576,0),MATCH((CUADRO!M$4&amp;$E486),'Hoja de Trabajo para listado'!$BC$151:$CB$151,0)),0)+IFERROR(INDEX('Hoja de Trabajo para listado'!$DE$153:$DG$274,MATCH($A486,'Hoja de Trabajo para listado'!$DE$153:$DE$1048576,0),MATCH((CUADRO!M$4&amp;$E486),'Hoja de Trabajo para listado'!$DE$151:$DG$151,0)),0)+IFERROR(INDEX('Hoja de Trabajo para listado'!$CD$155:$DC$1048576,MATCH($A486,'Hoja de Trabajo para listado'!$CD$155:$CD$1048576,0),MATCH((CUADRO!M$4&amp;$E486),'Hoja de Trabajo para listado'!$CD$151:$DC$151,0)),0)</f>
        <v>0</v>
      </c>
      <c r="N486" s="241">
        <f ca="1">+IFERROR(INDEX('Hoja de Trabajo para listado'!$A$155:$Z$1048576,MATCH($A486,'Hoja de Trabajo para listado'!$A$155:$A$1048576,0),MATCH((CUADRO!N$4&amp;$E486),'Hoja de Trabajo para listado'!$A$151:$Z$151,0)),0)+IFERROR(INDEX('Hoja de Trabajo para listado'!$AB$155:$BA$1048576,MATCH($A486,'Hoja de Trabajo para listado'!$AB$155:$AB$1048576,0),MATCH((CUADRO!N$4&amp;$E486),'Hoja de Trabajo para listado'!$AB$151:$BA$151,0)),0)+IFERROR(INDEX('Hoja de Trabajo para listado'!$BC$155:$CB$1048576,MATCH($A486,'Hoja de Trabajo para listado'!$BC$155:$BC$1048576,0),MATCH((CUADRO!N$4&amp;$E486),'Hoja de Trabajo para listado'!$BC$151:$CB$151,0)),0)+IFERROR(INDEX('Hoja de Trabajo para listado'!$DE$153:$DG$274,MATCH($A486,'Hoja de Trabajo para listado'!$DE$153:$DE$1048576,0),MATCH((CUADRO!N$4&amp;$E486),'Hoja de Trabajo para listado'!$DE$151:$DG$151,0)),0)+IFERROR(INDEX('Hoja de Trabajo para listado'!$CD$155:$DC$1048576,MATCH($A486,'Hoja de Trabajo para listado'!$CD$155:$CD$1048576,0),MATCH((CUADRO!N$4&amp;$E486),'Hoja de Trabajo para listado'!$CD$151:$DC$151,0)),0)</f>
        <v>0</v>
      </c>
      <c r="O486" s="241">
        <f ca="1">+IFERROR(INDEX('Hoja de Trabajo para listado'!$A$155:$Z$1048576,MATCH($A486,'Hoja de Trabajo para listado'!$A$155:$A$1048576,0),MATCH((CUADRO!O$4&amp;$E486),'Hoja de Trabajo para listado'!$A$151:$Z$151,0)),0)+IFERROR(INDEX('Hoja de Trabajo para listado'!$AB$155:$BA$1048576,MATCH($A486,'Hoja de Trabajo para listado'!$AB$155:$AB$1048576,0),MATCH((CUADRO!O$4&amp;$E486),'Hoja de Trabajo para listado'!$AB$151:$BA$151,0)),0)+IFERROR(INDEX('Hoja de Trabajo para listado'!$BC$155:$CB$1048576,MATCH($A486,'Hoja de Trabajo para listado'!$BC$155:$BC$1048576,0),MATCH((CUADRO!O$4&amp;$E486),'Hoja de Trabajo para listado'!$BC$151:$CB$151,0)),0)+IFERROR(INDEX('Hoja de Trabajo para listado'!$DE$153:$DG$274,MATCH($A486,'Hoja de Trabajo para listado'!$DE$153:$DE$1048576,0),MATCH((CUADRO!O$4&amp;$E486),'Hoja de Trabajo para listado'!$DE$151:$DG$151,0)),0)+IFERROR(INDEX('Hoja de Trabajo para listado'!$CD$155:$DC$1048576,MATCH($A486,'Hoja de Trabajo para listado'!$CD$155:$CD$1048576,0),MATCH((CUADRO!O$4&amp;$E486),'Hoja de Trabajo para listado'!$CD$151:$DC$151,0)),0)</f>
        <v>0</v>
      </c>
      <c r="P486" s="241">
        <f ca="1">+IFERROR(INDEX('Hoja de Trabajo para listado'!$A$155:$Z$1048576,MATCH($A486,'Hoja de Trabajo para listado'!$A$155:$A$1048576,0),MATCH((CUADRO!P$4&amp;$E486),'Hoja de Trabajo para listado'!$A$151:$Z$151,0)),0)+IFERROR(INDEX('Hoja de Trabajo para listado'!$AB$155:$BA$1048576,MATCH($A486,'Hoja de Trabajo para listado'!$AB$155:$AB$1048576,0),MATCH((CUADRO!P$4&amp;$E486),'Hoja de Trabajo para listado'!$AB$151:$BA$151,0)),0)+IFERROR(INDEX('Hoja de Trabajo para listado'!$BC$155:$CB$1048576,MATCH($A486,'Hoja de Trabajo para listado'!$BC$155:$BC$1048576,0),MATCH((CUADRO!P$4&amp;$E486),'Hoja de Trabajo para listado'!$BC$151:$CB$151,0)),0)+IFERROR(INDEX('Hoja de Trabajo para listado'!$DE$153:$DG$274,MATCH($A486,'Hoja de Trabajo para listado'!$DE$153:$DE$1048576,0),MATCH((CUADRO!P$4&amp;$E486),'Hoja de Trabajo para listado'!$DE$151:$DG$151,0)),0)+IFERROR(INDEX('Hoja de Trabajo para listado'!$CD$155:$DC$1048576,MATCH($A486,'Hoja de Trabajo para listado'!$CD$155:$CD$1048576,0),MATCH((CUADRO!P$4&amp;$E486),'Hoja de Trabajo para listado'!$CD$151:$DC$151,0)),0)</f>
        <v>0</v>
      </c>
      <c r="Q486" s="241">
        <f ca="1">+IFERROR(INDEX('Hoja de Trabajo para listado'!$A$155:$Z$1048576,MATCH($A486,'Hoja de Trabajo para listado'!$A$155:$A$1048576,0),MATCH((CUADRO!Q$4&amp;$E486),'Hoja de Trabajo para listado'!$A$151:$Z$151,0)),0)+IFERROR(INDEX('Hoja de Trabajo para listado'!$AB$155:$BA$1048576,MATCH($A486,'Hoja de Trabajo para listado'!$AB$155:$AB$1048576,0),MATCH((CUADRO!Q$4&amp;$E486),'Hoja de Trabajo para listado'!$AB$151:$BA$151,0)),0)+IFERROR(INDEX('Hoja de Trabajo para listado'!$BC$155:$CB$1048576,MATCH($A486,'Hoja de Trabajo para listado'!$BC$155:$BC$1048576,0),MATCH((CUADRO!Q$4&amp;$E486),'Hoja de Trabajo para listado'!$BC$151:$CB$151,0)),0)+IFERROR(INDEX('Hoja de Trabajo para listado'!$DE$153:$DG$274,MATCH($A486,'Hoja de Trabajo para listado'!$DE$153:$DE$1048576,0),MATCH((CUADRO!Q$4&amp;$E486),'Hoja de Trabajo para listado'!$DE$151:$DG$151,0)),0)+IFERROR(INDEX('Hoja de Trabajo para listado'!$CD$155:$DC$1048576,MATCH($A486,'Hoja de Trabajo para listado'!$CD$155:$CD$1048576,0),MATCH((CUADRO!Q$4&amp;$E486),'Hoja de Trabajo para listado'!$CD$151:$DC$151,0)),0)</f>
        <v>0</v>
      </c>
      <c r="R486" s="241">
        <f t="shared" ca="1" si="21"/>
        <v>0</v>
      </c>
      <c r="S486" s="247">
        <f ca="1">+R485+R486</f>
        <v>0</v>
      </c>
      <c r="T486" s="241">
        <f ca="1">+S486</f>
        <v>0</v>
      </c>
      <c r="U486" s="240">
        <f t="shared" si="22"/>
        <v>2</v>
      </c>
      <c r="V486" s="327" t="str">
        <f>+VLOOKUP(A486,bd_lista!$A$3:$E$592,5,FALSE)</f>
        <v>Gobiernos Autonomos Municipales</v>
      </c>
      <c r="W486" s="398"/>
      <c r="X486" s="240">
        <f>+VLOOKUP(A486,[4]Sheet1!$A$13:$D$744,4,FALSE)</f>
        <v>0</v>
      </c>
      <c r="Y486" s="240" t="e">
        <f>+VLOOKUP(X486,bd_lista!$A$3:$C$592,3,FALSE)</f>
        <v>#N/A</v>
      </c>
      <c r="Z486" s="288"/>
      <c r="AA486" s="289"/>
    </row>
    <row r="487" spans="1:27" customFormat="1" ht="15" hidden="1" customHeight="1">
      <c r="A487" s="32">
        <v>1124</v>
      </c>
      <c r="B487" s="393">
        <f>+A487</f>
        <v>1124</v>
      </c>
      <c r="C487" s="245" t="str">
        <f>+VLOOKUP(A487,bd_lista!$A$3:$C$592,3,FALSE)</f>
        <v>Gobierno Autónomo Municipal de Culpina</v>
      </c>
      <c r="D487" s="395" t="str">
        <f>+C487</f>
        <v>Gobierno Autónomo Municipal de Culpina</v>
      </c>
      <c r="E487" s="240" t="s">
        <v>1303</v>
      </c>
      <c r="F487" s="241">
        <f ca="1">+IFERROR(INDEX('Hoja de Trabajo para listado'!$A$155:$Z$1048576,MATCH($A487,'Hoja de Trabajo para listado'!$A$155:$A$1048576,0),MATCH((CUADRO!F$4&amp;$E487),'Hoja de Trabajo para listado'!$A$151:$Z$151,0)),0)+IFERROR(INDEX('Hoja de Trabajo para listado'!$AB$155:$BA$1048576,MATCH($A487,'Hoja de Trabajo para listado'!$AB$155:$AB$1048576,0),MATCH((CUADRO!F$4&amp;$E487),'Hoja de Trabajo para listado'!$AB$151:$BA$151,0)),0)+IFERROR(INDEX('Hoja de Trabajo para listado'!$BC$155:$CB$1048576,MATCH($A487,'Hoja de Trabajo para listado'!$BC$155:$BC$1048576,0),MATCH((CUADRO!F$4&amp;$E487),'Hoja de Trabajo para listado'!$BC$151:$CB$151,0)),0)+IFERROR(INDEX('Hoja de Trabajo para listado'!$DE$153:$DG$274,MATCH($A487,'Hoja de Trabajo para listado'!$DE$153:$DE$1048576,0),MATCH((CUADRO!F$4&amp;$E487),'Hoja de Trabajo para listado'!$DE$151:$DG$151,0)),0)+IFERROR(INDEX('Hoja de Trabajo para listado'!$CD$155:$DC$1048576,MATCH($A487,'Hoja de Trabajo para listado'!$CD$155:$CD$1048576,0),MATCH((CUADRO!F$4&amp;$E487),'Hoja de Trabajo para listado'!$CD$151:$DC$151,0)),0)</f>
        <v>0</v>
      </c>
      <c r="G487" s="241">
        <f ca="1">+IFERROR(INDEX('Hoja de Trabajo para listado'!$A$155:$Z$1048576,MATCH($A487,'Hoja de Trabajo para listado'!$A$155:$A$1048576,0),MATCH((CUADRO!G$4&amp;$E487),'Hoja de Trabajo para listado'!$A$151:$Z$151,0)),0)+IFERROR(INDEX('Hoja de Trabajo para listado'!$AB$155:$BA$1048576,MATCH($A487,'Hoja de Trabajo para listado'!$AB$155:$AB$1048576,0),MATCH((CUADRO!G$4&amp;$E487),'Hoja de Trabajo para listado'!$AB$151:$BA$151,0)),0)+IFERROR(INDEX('Hoja de Trabajo para listado'!$BC$155:$CB$1048576,MATCH($A487,'Hoja de Trabajo para listado'!$BC$155:$BC$1048576,0),MATCH((CUADRO!G$4&amp;$E487),'Hoja de Trabajo para listado'!$BC$151:$CB$151,0)),0)+IFERROR(INDEX('Hoja de Trabajo para listado'!$DE$153:$DG$274,MATCH($A487,'Hoja de Trabajo para listado'!$DE$153:$DE$1048576,0),MATCH((CUADRO!G$4&amp;$E487),'Hoja de Trabajo para listado'!$DE$151:$DG$151,0)),0)+IFERROR(INDEX('Hoja de Trabajo para listado'!$CD$155:$DC$1048576,MATCH($A487,'Hoja de Trabajo para listado'!$CD$155:$CD$1048576,0),MATCH((CUADRO!G$4&amp;$E487),'Hoja de Trabajo para listado'!$CD$151:$DC$151,0)),0)</f>
        <v>0</v>
      </c>
      <c r="H487" s="241">
        <f ca="1">+IFERROR(INDEX('Hoja de Trabajo para listado'!$A$155:$Z$1048576,MATCH($A487,'Hoja de Trabajo para listado'!$A$155:$A$1048576,0),MATCH((CUADRO!H$4&amp;$E487),'Hoja de Trabajo para listado'!$A$151:$Z$151,0)),0)+IFERROR(INDEX('Hoja de Trabajo para listado'!$AB$155:$BA$1048576,MATCH($A487,'Hoja de Trabajo para listado'!$AB$155:$AB$1048576,0),MATCH((CUADRO!H$4&amp;$E487),'Hoja de Trabajo para listado'!$AB$151:$BA$151,0)),0)+IFERROR(INDEX('Hoja de Trabajo para listado'!$BC$155:$CB$1048576,MATCH($A487,'Hoja de Trabajo para listado'!$BC$155:$BC$1048576,0),MATCH((CUADRO!H$4&amp;$E487),'Hoja de Trabajo para listado'!$BC$151:$CB$151,0)),0)+IFERROR(INDEX('Hoja de Trabajo para listado'!$DE$153:$DG$274,MATCH($A487,'Hoja de Trabajo para listado'!$DE$153:$DE$1048576,0),MATCH((CUADRO!H$4&amp;$E487),'Hoja de Trabajo para listado'!$DE$151:$DG$151,0)),0)+IFERROR(INDEX('Hoja de Trabajo para listado'!$CD$155:$DC$1048576,MATCH($A487,'Hoja de Trabajo para listado'!$CD$155:$CD$1048576,0),MATCH((CUADRO!H$4&amp;$E487),'Hoja de Trabajo para listado'!$CD$151:$DC$151,0)),0)</f>
        <v>0</v>
      </c>
      <c r="I487" s="241">
        <f ca="1">+IFERROR(INDEX('Hoja de Trabajo para listado'!$A$155:$Z$1048576,MATCH($A487,'Hoja de Trabajo para listado'!$A$155:$A$1048576,0),MATCH((CUADRO!I$4&amp;$E487),'Hoja de Trabajo para listado'!$A$151:$Z$151,0)),0)+IFERROR(INDEX('Hoja de Trabajo para listado'!$AB$155:$BA$1048576,MATCH($A487,'Hoja de Trabajo para listado'!$AB$155:$AB$1048576,0),MATCH((CUADRO!I$4&amp;$E487),'Hoja de Trabajo para listado'!$AB$151:$BA$151,0)),0)+IFERROR(INDEX('Hoja de Trabajo para listado'!$BC$155:$CB$1048576,MATCH($A487,'Hoja de Trabajo para listado'!$BC$155:$BC$1048576,0),MATCH((CUADRO!I$4&amp;$E487),'Hoja de Trabajo para listado'!$BC$151:$CB$151,0)),0)+IFERROR(INDEX('Hoja de Trabajo para listado'!$DE$153:$DG$274,MATCH($A487,'Hoja de Trabajo para listado'!$DE$153:$DE$1048576,0),MATCH((CUADRO!I$4&amp;$E487),'Hoja de Trabajo para listado'!$DE$151:$DG$151,0)),0)+IFERROR(INDEX('Hoja de Trabajo para listado'!$CD$155:$DC$1048576,MATCH($A487,'Hoja de Trabajo para listado'!$CD$155:$CD$1048576,0),MATCH((CUADRO!I$4&amp;$E487),'Hoja de Trabajo para listado'!$CD$151:$DC$151,0)),0)</f>
        <v>0</v>
      </c>
      <c r="J487" s="241">
        <f ca="1">+IFERROR(INDEX('Hoja de Trabajo para listado'!$A$155:$Z$1048576,MATCH($A487,'Hoja de Trabajo para listado'!$A$155:$A$1048576,0),MATCH((CUADRO!J$4&amp;$E487),'Hoja de Trabajo para listado'!$A$151:$Z$151,0)),0)+IFERROR(INDEX('Hoja de Trabajo para listado'!$AB$155:$BA$1048576,MATCH($A487,'Hoja de Trabajo para listado'!$AB$155:$AB$1048576,0),MATCH((CUADRO!J$4&amp;$E487),'Hoja de Trabajo para listado'!$AB$151:$BA$151,0)),0)+IFERROR(INDEX('Hoja de Trabajo para listado'!$BC$155:$CB$1048576,MATCH($A487,'Hoja de Trabajo para listado'!$BC$155:$BC$1048576,0),MATCH((CUADRO!J$4&amp;$E487),'Hoja de Trabajo para listado'!$BC$151:$CB$151,0)),0)+IFERROR(INDEX('Hoja de Trabajo para listado'!$DE$153:$DG$274,MATCH($A487,'Hoja de Trabajo para listado'!$DE$153:$DE$1048576,0),MATCH((CUADRO!J$4&amp;$E487),'Hoja de Trabajo para listado'!$DE$151:$DG$151,0)),0)+IFERROR(INDEX('Hoja de Trabajo para listado'!$CD$155:$DC$1048576,MATCH($A487,'Hoja de Trabajo para listado'!$CD$155:$CD$1048576,0),MATCH((CUADRO!J$4&amp;$E487),'Hoja de Trabajo para listado'!$CD$151:$DC$151,0)),0)</f>
        <v>0</v>
      </c>
      <c r="K487" s="241">
        <f ca="1">+IFERROR(INDEX('Hoja de Trabajo para listado'!$A$155:$Z$1048576,MATCH($A487,'Hoja de Trabajo para listado'!$A$155:$A$1048576,0),MATCH((CUADRO!K$4&amp;$E487),'Hoja de Trabajo para listado'!$A$151:$Z$151,0)),0)+IFERROR(INDEX('Hoja de Trabajo para listado'!$AB$155:$BA$1048576,MATCH($A487,'Hoja de Trabajo para listado'!$AB$155:$AB$1048576,0),MATCH((CUADRO!K$4&amp;$E487),'Hoja de Trabajo para listado'!$AB$151:$BA$151,0)),0)+IFERROR(INDEX('Hoja de Trabajo para listado'!$BC$155:$CB$1048576,MATCH($A487,'Hoja de Trabajo para listado'!$BC$155:$BC$1048576,0),MATCH((CUADRO!K$4&amp;$E487),'Hoja de Trabajo para listado'!$BC$151:$CB$151,0)),0)+IFERROR(INDEX('Hoja de Trabajo para listado'!$DE$153:$DG$274,MATCH($A487,'Hoja de Trabajo para listado'!$DE$153:$DE$1048576,0),MATCH((CUADRO!K$4&amp;$E487),'Hoja de Trabajo para listado'!$DE$151:$DG$151,0)),0)+IFERROR(INDEX('Hoja de Trabajo para listado'!$CD$155:$DC$1048576,MATCH($A487,'Hoja de Trabajo para listado'!$CD$155:$CD$1048576,0),MATCH((CUADRO!K$4&amp;$E487),'Hoja de Trabajo para listado'!$CD$151:$DC$151,0)),0)</f>
        <v>0</v>
      </c>
      <c r="L487" s="241">
        <f ca="1">+IFERROR(INDEX('Hoja de Trabajo para listado'!$A$155:$Z$1048576,MATCH($A487,'Hoja de Trabajo para listado'!$A$155:$A$1048576,0),MATCH((CUADRO!L$4&amp;$E487),'Hoja de Trabajo para listado'!$A$151:$Z$151,0)),0)+IFERROR(INDEX('Hoja de Trabajo para listado'!$AB$155:$BA$1048576,MATCH($A487,'Hoja de Trabajo para listado'!$AB$155:$AB$1048576,0),MATCH((CUADRO!L$4&amp;$E487),'Hoja de Trabajo para listado'!$AB$151:$BA$151,0)),0)+IFERROR(INDEX('Hoja de Trabajo para listado'!$BC$155:$CB$1048576,MATCH($A487,'Hoja de Trabajo para listado'!$BC$155:$BC$1048576,0),MATCH((CUADRO!L$4&amp;$E487),'Hoja de Trabajo para listado'!$BC$151:$CB$151,0)),0)+IFERROR(INDEX('Hoja de Trabajo para listado'!$DE$153:$DG$274,MATCH($A487,'Hoja de Trabajo para listado'!$DE$153:$DE$1048576,0),MATCH((CUADRO!L$4&amp;$E487),'Hoja de Trabajo para listado'!$DE$151:$DG$151,0)),0)+IFERROR(INDEX('Hoja de Trabajo para listado'!$CD$155:$DC$1048576,MATCH($A487,'Hoja de Trabajo para listado'!$CD$155:$CD$1048576,0),MATCH((CUADRO!L$4&amp;$E487),'Hoja de Trabajo para listado'!$CD$151:$DC$151,0)),0)</f>
        <v>0</v>
      </c>
      <c r="M487" s="241">
        <f ca="1">+IFERROR(INDEX('Hoja de Trabajo para listado'!$A$155:$Z$1048576,MATCH($A487,'Hoja de Trabajo para listado'!$A$155:$A$1048576,0),MATCH((CUADRO!M$4&amp;$E487),'Hoja de Trabajo para listado'!$A$151:$Z$151,0)),0)+IFERROR(INDEX('Hoja de Trabajo para listado'!$AB$155:$BA$1048576,MATCH($A487,'Hoja de Trabajo para listado'!$AB$155:$AB$1048576,0),MATCH((CUADRO!M$4&amp;$E487),'Hoja de Trabajo para listado'!$AB$151:$BA$151,0)),0)+IFERROR(INDEX('Hoja de Trabajo para listado'!$BC$155:$CB$1048576,MATCH($A487,'Hoja de Trabajo para listado'!$BC$155:$BC$1048576,0),MATCH((CUADRO!M$4&amp;$E487),'Hoja de Trabajo para listado'!$BC$151:$CB$151,0)),0)+IFERROR(INDEX('Hoja de Trabajo para listado'!$DE$153:$DG$274,MATCH($A487,'Hoja de Trabajo para listado'!$DE$153:$DE$1048576,0),MATCH((CUADRO!M$4&amp;$E487),'Hoja de Trabajo para listado'!$DE$151:$DG$151,0)),0)+IFERROR(INDEX('Hoja de Trabajo para listado'!$CD$155:$DC$1048576,MATCH($A487,'Hoja de Trabajo para listado'!$CD$155:$CD$1048576,0),MATCH((CUADRO!M$4&amp;$E487),'Hoja de Trabajo para listado'!$CD$151:$DC$151,0)),0)</f>
        <v>0</v>
      </c>
      <c r="N487" s="241">
        <f ca="1">+IFERROR(INDEX('Hoja de Trabajo para listado'!$A$155:$Z$1048576,MATCH($A487,'Hoja de Trabajo para listado'!$A$155:$A$1048576,0),MATCH((CUADRO!N$4&amp;$E487),'Hoja de Trabajo para listado'!$A$151:$Z$151,0)),0)+IFERROR(INDEX('Hoja de Trabajo para listado'!$AB$155:$BA$1048576,MATCH($A487,'Hoja de Trabajo para listado'!$AB$155:$AB$1048576,0),MATCH((CUADRO!N$4&amp;$E487),'Hoja de Trabajo para listado'!$AB$151:$BA$151,0)),0)+IFERROR(INDEX('Hoja de Trabajo para listado'!$BC$155:$CB$1048576,MATCH($A487,'Hoja de Trabajo para listado'!$BC$155:$BC$1048576,0),MATCH((CUADRO!N$4&amp;$E487),'Hoja de Trabajo para listado'!$BC$151:$CB$151,0)),0)+IFERROR(INDEX('Hoja de Trabajo para listado'!$DE$153:$DG$274,MATCH($A487,'Hoja de Trabajo para listado'!$DE$153:$DE$1048576,0),MATCH((CUADRO!N$4&amp;$E487),'Hoja de Trabajo para listado'!$DE$151:$DG$151,0)),0)+IFERROR(INDEX('Hoja de Trabajo para listado'!$CD$155:$DC$1048576,MATCH($A487,'Hoja de Trabajo para listado'!$CD$155:$CD$1048576,0),MATCH((CUADRO!N$4&amp;$E487),'Hoja de Trabajo para listado'!$CD$151:$DC$151,0)),0)</f>
        <v>0</v>
      </c>
      <c r="O487" s="241">
        <f ca="1">+IFERROR(INDEX('Hoja de Trabajo para listado'!$A$155:$Z$1048576,MATCH($A487,'Hoja de Trabajo para listado'!$A$155:$A$1048576,0),MATCH((CUADRO!O$4&amp;$E487),'Hoja de Trabajo para listado'!$A$151:$Z$151,0)),0)+IFERROR(INDEX('Hoja de Trabajo para listado'!$AB$155:$BA$1048576,MATCH($A487,'Hoja de Trabajo para listado'!$AB$155:$AB$1048576,0),MATCH((CUADRO!O$4&amp;$E487),'Hoja de Trabajo para listado'!$AB$151:$BA$151,0)),0)+IFERROR(INDEX('Hoja de Trabajo para listado'!$BC$155:$CB$1048576,MATCH($A487,'Hoja de Trabajo para listado'!$BC$155:$BC$1048576,0),MATCH((CUADRO!O$4&amp;$E487),'Hoja de Trabajo para listado'!$BC$151:$CB$151,0)),0)+IFERROR(INDEX('Hoja de Trabajo para listado'!$DE$153:$DG$274,MATCH($A487,'Hoja de Trabajo para listado'!$DE$153:$DE$1048576,0),MATCH((CUADRO!O$4&amp;$E487),'Hoja de Trabajo para listado'!$DE$151:$DG$151,0)),0)+IFERROR(INDEX('Hoja de Trabajo para listado'!$CD$155:$DC$1048576,MATCH($A487,'Hoja de Trabajo para listado'!$CD$155:$CD$1048576,0),MATCH((CUADRO!O$4&amp;$E487),'Hoja de Trabajo para listado'!$CD$151:$DC$151,0)),0)</f>
        <v>0</v>
      </c>
      <c r="P487" s="241">
        <f ca="1">+IFERROR(INDEX('Hoja de Trabajo para listado'!$A$155:$Z$1048576,MATCH($A487,'Hoja de Trabajo para listado'!$A$155:$A$1048576,0),MATCH((CUADRO!P$4&amp;$E487),'Hoja de Trabajo para listado'!$A$151:$Z$151,0)),0)+IFERROR(INDEX('Hoja de Trabajo para listado'!$AB$155:$BA$1048576,MATCH($A487,'Hoja de Trabajo para listado'!$AB$155:$AB$1048576,0),MATCH((CUADRO!P$4&amp;$E487),'Hoja de Trabajo para listado'!$AB$151:$BA$151,0)),0)+IFERROR(INDEX('Hoja de Trabajo para listado'!$BC$155:$CB$1048576,MATCH($A487,'Hoja de Trabajo para listado'!$BC$155:$BC$1048576,0),MATCH((CUADRO!P$4&amp;$E487),'Hoja de Trabajo para listado'!$BC$151:$CB$151,0)),0)+IFERROR(INDEX('Hoja de Trabajo para listado'!$DE$153:$DG$274,MATCH($A487,'Hoja de Trabajo para listado'!$DE$153:$DE$1048576,0),MATCH((CUADRO!P$4&amp;$E487),'Hoja de Trabajo para listado'!$DE$151:$DG$151,0)),0)+IFERROR(INDEX('Hoja de Trabajo para listado'!$CD$155:$DC$1048576,MATCH($A487,'Hoja de Trabajo para listado'!$CD$155:$CD$1048576,0),MATCH((CUADRO!P$4&amp;$E487),'Hoja de Trabajo para listado'!$CD$151:$DC$151,0)),0)</f>
        <v>0</v>
      </c>
      <c r="Q487" s="241">
        <f ca="1">+IFERROR(INDEX('Hoja de Trabajo para listado'!$A$155:$Z$1048576,MATCH($A487,'Hoja de Trabajo para listado'!$A$155:$A$1048576,0),MATCH((CUADRO!Q$4&amp;$E487),'Hoja de Trabajo para listado'!$A$151:$Z$151,0)),0)+IFERROR(INDEX('Hoja de Trabajo para listado'!$AB$155:$BA$1048576,MATCH($A487,'Hoja de Trabajo para listado'!$AB$155:$AB$1048576,0),MATCH((CUADRO!Q$4&amp;$E487),'Hoja de Trabajo para listado'!$AB$151:$BA$151,0)),0)+IFERROR(INDEX('Hoja de Trabajo para listado'!$BC$155:$CB$1048576,MATCH($A487,'Hoja de Trabajo para listado'!$BC$155:$BC$1048576,0),MATCH((CUADRO!Q$4&amp;$E487),'Hoja de Trabajo para listado'!$BC$151:$CB$151,0)),0)+IFERROR(INDEX('Hoja de Trabajo para listado'!$DE$153:$DG$274,MATCH($A487,'Hoja de Trabajo para listado'!$DE$153:$DE$1048576,0),MATCH((CUADRO!Q$4&amp;$E487),'Hoja de Trabajo para listado'!$DE$151:$DG$151,0)),0)+IFERROR(INDEX('Hoja de Trabajo para listado'!$CD$155:$DC$1048576,MATCH($A487,'Hoja de Trabajo para listado'!$CD$155:$CD$1048576,0),MATCH((CUADRO!Q$4&amp;$E487),'Hoja de Trabajo para listado'!$CD$151:$DC$151,0)),0)</f>
        <v>0</v>
      </c>
      <c r="R487" s="241">
        <f t="shared" ca="1" si="21"/>
        <v>0</v>
      </c>
      <c r="S487" s="247"/>
      <c r="T487" s="241">
        <f ca="1">+T488</f>
        <v>0</v>
      </c>
      <c r="U487" s="240">
        <f t="shared" si="22"/>
        <v>1</v>
      </c>
      <c r="V487" s="327" t="str">
        <f>+VLOOKUP(A487,bd_lista!$A$3:$E$592,5,FALSE)</f>
        <v>Gobiernos Autonomos Municipales</v>
      </c>
      <c r="W487" s="397" t="str">
        <f>+V487</f>
        <v>Gobiernos Autonomos Municipales</v>
      </c>
      <c r="X487" s="240">
        <f>+VLOOKUP(A487,[4]Sheet1!$A$13:$D$744,4,FALSE)</f>
        <v>0</v>
      </c>
      <c r="Y487" s="240" t="e">
        <f>+VLOOKUP(X487,bd_lista!$A$3:$C$592,3,FALSE)</f>
        <v>#N/A</v>
      </c>
      <c r="Z487" s="290">
        <f>+X487</f>
        <v>0</v>
      </c>
      <c r="AA487" s="291" t="e">
        <f>+Y487</f>
        <v>#N/A</v>
      </c>
    </row>
    <row r="488" spans="1:27" customFormat="1" ht="15" hidden="1" customHeight="1">
      <c r="A488" s="32">
        <v>1124</v>
      </c>
      <c r="B488" s="394"/>
      <c r="C488" s="245" t="str">
        <f>+VLOOKUP(A488,bd_lista!$A$3:$C$592,3,FALSE)</f>
        <v>Gobierno Autónomo Municipal de Culpina</v>
      </c>
      <c r="D488" s="396"/>
      <c r="E488" s="242" t="s">
        <v>1304</v>
      </c>
      <c r="F488" s="241">
        <f ca="1">+IFERROR(INDEX('Hoja de Trabajo para listado'!$A$155:$Z$1048576,MATCH($A488,'Hoja de Trabajo para listado'!$A$155:$A$1048576,0),MATCH((CUADRO!F$4&amp;$E488),'Hoja de Trabajo para listado'!$A$151:$Z$151,0)),0)+IFERROR(INDEX('Hoja de Trabajo para listado'!$AB$155:$BA$1048576,MATCH($A488,'Hoja de Trabajo para listado'!$AB$155:$AB$1048576,0),MATCH((CUADRO!F$4&amp;$E488),'Hoja de Trabajo para listado'!$AB$151:$BA$151,0)),0)+IFERROR(INDEX('Hoja de Trabajo para listado'!$BC$155:$CB$1048576,MATCH($A488,'Hoja de Trabajo para listado'!$BC$155:$BC$1048576,0),MATCH((CUADRO!F$4&amp;$E488),'Hoja de Trabajo para listado'!$BC$151:$CB$151,0)),0)+IFERROR(INDEX('Hoja de Trabajo para listado'!$DE$153:$DG$274,MATCH($A488,'Hoja de Trabajo para listado'!$DE$153:$DE$1048576,0),MATCH((CUADRO!F$4&amp;$E488),'Hoja de Trabajo para listado'!$DE$151:$DG$151,0)),0)+IFERROR(INDEX('Hoja de Trabajo para listado'!$CD$155:$DC$1048576,MATCH($A488,'Hoja de Trabajo para listado'!$CD$155:$CD$1048576,0),MATCH((CUADRO!F$4&amp;$E488),'Hoja de Trabajo para listado'!$CD$151:$DC$151,0)),0)</f>
        <v>0</v>
      </c>
      <c r="G488" s="241">
        <f ca="1">+IFERROR(INDEX('Hoja de Trabajo para listado'!$A$155:$Z$1048576,MATCH($A488,'Hoja de Trabajo para listado'!$A$155:$A$1048576,0),MATCH((CUADRO!G$4&amp;$E488),'Hoja de Trabajo para listado'!$A$151:$Z$151,0)),0)+IFERROR(INDEX('Hoja de Trabajo para listado'!$AB$155:$BA$1048576,MATCH($A488,'Hoja de Trabajo para listado'!$AB$155:$AB$1048576,0),MATCH((CUADRO!G$4&amp;$E488),'Hoja de Trabajo para listado'!$AB$151:$BA$151,0)),0)+IFERROR(INDEX('Hoja de Trabajo para listado'!$BC$155:$CB$1048576,MATCH($A488,'Hoja de Trabajo para listado'!$BC$155:$BC$1048576,0),MATCH((CUADRO!G$4&amp;$E488),'Hoja de Trabajo para listado'!$BC$151:$CB$151,0)),0)+IFERROR(INDEX('Hoja de Trabajo para listado'!$DE$153:$DG$274,MATCH($A488,'Hoja de Trabajo para listado'!$DE$153:$DE$1048576,0),MATCH((CUADRO!G$4&amp;$E488),'Hoja de Trabajo para listado'!$DE$151:$DG$151,0)),0)+IFERROR(INDEX('Hoja de Trabajo para listado'!$CD$155:$DC$1048576,MATCH($A488,'Hoja de Trabajo para listado'!$CD$155:$CD$1048576,0),MATCH((CUADRO!G$4&amp;$E488),'Hoja de Trabajo para listado'!$CD$151:$DC$151,0)),0)</f>
        <v>0</v>
      </c>
      <c r="H488" s="241">
        <f ca="1">+IFERROR(INDEX('Hoja de Trabajo para listado'!$A$155:$Z$1048576,MATCH($A488,'Hoja de Trabajo para listado'!$A$155:$A$1048576,0),MATCH((CUADRO!H$4&amp;$E488),'Hoja de Trabajo para listado'!$A$151:$Z$151,0)),0)+IFERROR(INDEX('Hoja de Trabajo para listado'!$AB$155:$BA$1048576,MATCH($A488,'Hoja de Trabajo para listado'!$AB$155:$AB$1048576,0),MATCH((CUADRO!H$4&amp;$E488),'Hoja de Trabajo para listado'!$AB$151:$BA$151,0)),0)+IFERROR(INDEX('Hoja de Trabajo para listado'!$BC$155:$CB$1048576,MATCH($A488,'Hoja de Trabajo para listado'!$BC$155:$BC$1048576,0),MATCH((CUADRO!H$4&amp;$E488),'Hoja de Trabajo para listado'!$BC$151:$CB$151,0)),0)+IFERROR(INDEX('Hoja de Trabajo para listado'!$DE$153:$DG$274,MATCH($A488,'Hoja de Trabajo para listado'!$DE$153:$DE$1048576,0),MATCH((CUADRO!H$4&amp;$E488),'Hoja de Trabajo para listado'!$DE$151:$DG$151,0)),0)+IFERROR(INDEX('Hoja de Trabajo para listado'!$CD$155:$DC$1048576,MATCH($A488,'Hoja de Trabajo para listado'!$CD$155:$CD$1048576,0),MATCH((CUADRO!H$4&amp;$E488),'Hoja de Trabajo para listado'!$CD$151:$DC$151,0)),0)</f>
        <v>0</v>
      </c>
      <c r="I488" s="241">
        <f ca="1">+IFERROR(INDEX('Hoja de Trabajo para listado'!$A$155:$Z$1048576,MATCH($A488,'Hoja de Trabajo para listado'!$A$155:$A$1048576,0),MATCH((CUADRO!I$4&amp;$E488),'Hoja de Trabajo para listado'!$A$151:$Z$151,0)),0)+IFERROR(INDEX('Hoja de Trabajo para listado'!$AB$155:$BA$1048576,MATCH($A488,'Hoja de Trabajo para listado'!$AB$155:$AB$1048576,0),MATCH((CUADRO!I$4&amp;$E488),'Hoja de Trabajo para listado'!$AB$151:$BA$151,0)),0)+IFERROR(INDEX('Hoja de Trabajo para listado'!$BC$155:$CB$1048576,MATCH($A488,'Hoja de Trabajo para listado'!$BC$155:$BC$1048576,0),MATCH((CUADRO!I$4&amp;$E488),'Hoja de Trabajo para listado'!$BC$151:$CB$151,0)),0)+IFERROR(INDEX('Hoja de Trabajo para listado'!$DE$153:$DG$274,MATCH($A488,'Hoja de Trabajo para listado'!$DE$153:$DE$1048576,0),MATCH((CUADRO!I$4&amp;$E488),'Hoja de Trabajo para listado'!$DE$151:$DG$151,0)),0)+IFERROR(INDEX('Hoja de Trabajo para listado'!$CD$155:$DC$1048576,MATCH($A488,'Hoja de Trabajo para listado'!$CD$155:$CD$1048576,0),MATCH((CUADRO!I$4&amp;$E488),'Hoja de Trabajo para listado'!$CD$151:$DC$151,0)),0)</f>
        <v>0</v>
      </c>
      <c r="J488" s="241">
        <f ca="1">+IFERROR(INDEX('Hoja de Trabajo para listado'!$A$155:$Z$1048576,MATCH($A488,'Hoja de Trabajo para listado'!$A$155:$A$1048576,0),MATCH((CUADRO!J$4&amp;$E488),'Hoja de Trabajo para listado'!$A$151:$Z$151,0)),0)+IFERROR(INDEX('Hoja de Trabajo para listado'!$AB$155:$BA$1048576,MATCH($A488,'Hoja de Trabajo para listado'!$AB$155:$AB$1048576,0),MATCH((CUADRO!J$4&amp;$E488),'Hoja de Trabajo para listado'!$AB$151:$BA$151,0)),0)+IFERROR(INDEX('Hoja de Trabajo para listado'!$BC$155:$CB$1048576,MATCH($A488,'Hoja de Trabajo para listado'!$BC$155:$BC$1048576,0),MATCH((CUADRO!J$4&amp;$E488),'Hoja de Trabajo para listado'!$BC$151:$CB$151,0)),0)+IFERROR(INDEX('Hoja de Trabajo para listado'!$DE$153:$DG$274,MATCH($A488,'Hoja de Trabajo para listado'!$DE$153:$DE$1048576,0),MATCH((CUADRO!J$4&amp;$E488),'Hoja de Trabajo para listado'!$DE$151:$DG$151,0)),0)+IFERROR(INDEX('Hoja de Trabajo para listado'!$CD$155:$DC$1048576,MATCH($A488,'Hoja de Trabajo para listado'!$CD$155:$CD$1048576,0),MATCH((CUADRO!J$4&amp;$E488),'Hoja de Trabajo para listado'!$CD$151:$DC$151,0)),0)</f>
        <v>0</v>
      </c>
      <c r="K488" s="241">
        <f ca="1">+IFERROR(INDEX('Hoja de Trabajo para listado'!$A$155:$Z$1048576,MATCH($A488,'Hoja de Trabajo para listado'!$A$155:$A$1048576,0),MATCH((CUADRO!K$4&amp;$E488),'Hoja de Trabajo para listado'!$A$151:$Z$151,0)),0)+IFERROR(INDEX('Hoja de Trabajo para listado'!$AB$155:$BA$1048576,MATCH($A488,'Hoja de Trabajo para listado'!$AB$155:$AB$1048576,0),MATCH((CUADRO!K$4&amp;$E488),'Hoja de Trabajo para listado'!$AB$151:$BA$151,0)),0)+IFERROR(INDEX('Hoja de Trabajo para listado'!$BC$155:$CB$1048576,MATCH($A488,'Hoja de Trabajo para listado'!$BC$155:$BC$1048576,0),MATCH((CUADRO!K$4&amp;$E488),'Hoja de Trabajo para listado'!$BC$151:$CB$151,0)),0)+IFERROR(INDEX('Hoja de Trabajo para listado'!$DE$153:$DG$274,MATCH($A488,'Hoja de Trabajo para listado'!$DE$153:$DE$1048576,0),MATCH((CUADRO!K$4&amp;$E488),'Hoja de Trabajo para listado'!$DE$151:$DG$151,0)),0)+IFERROR(INDEX('Hoja de Trabajo para listado'!$CD$155:$DC$1048576,MATCH($A488,'Hoja de Trabajo para listado'!$CD$155:$CD$1048576,0),MATCH((CUADRO!K$4&amp;$E488),'Hoja de Trabajo para listado'!$CD$151:$DC$151,0)),0)</f>
        <v>0</v>
      </c>
      <c r="L488" s="241">
        <f ca="1">+IFERROR(INDEX('Hoja de Trabajo para listado'!$A$155:$Z$1048576,MATCH($A488,'Hoja de Trabajo para listado'!$A$155:$A$1048576,0),MATCH((CUADRO!L$4&amp;$E488),'Hoja de Trabajo para listado'!$A$151:$Z$151,0)),0)+IFERROR(INDEX('Hoja de Trabajo para listado'!$AB$155:$BA$1048576,MATCH($A488,'Hoja de Trabajo para listado'!$AB$155:$AB$1048576,0),MATCH((CUADRO!L$4&amp;$E488),'Hoja de Trabajo para listado'!$AB$151:$BA$151,0)),0)+IFERROR(INDEX('Hoja de Trabajo para listado'!$BC$155:$CB$1048576,MATCH($A488,'Hoja de Trabajo para listado'!$BC$155:$BC$1048576,0),MATCH((CUADRO!L$4&amp;$E488),'Hoja de Trabajo para listado'!$BC$151:$CB$151,0)),0)+IFERROR(INDEX('Hoja de Trabajo para listado'!$DE$153:$DG$274,MATCH($A488,'Hoja de Trabajo para listado'!$DE$153:$DE$1048576,0),MATCH((CUADRO!L$4&amp;$E488),'Hoja de Trabajo para listado'!$DE$151:$DG$151,0)),0)+IFERROR(INDEX('Hoja de Trabajo para listado'!$CD$155:$DC$1048576,MATCH($A488,'Hoja de Trabajo para listado'!$CD$155:$CD$1048576,0),MATCH((CUADRO!L$4&amp;$E488),'Hoja de Trabajo para listado'!$CD$151:$DC$151,0)),0)</f>
        <v>0</v>
      </c>
      <c r="M488" s="241">
        <f ca="1">+IFERROR(INDEX('Hoja de Trabajo para listado'!$A$155:$Z$1048576,MATCH($A488,'Hoja de Trabajo para listado'!$A$155:$A$1048576,0),MATCH((CUADRO!M$4&amp;$E488),'Hoja de Trabajo para listado'!$A$151:$Z$151,0)),0)+IFERROR(INDEX('Hoja de Trabajo para listado'!$AB$155:$BA$1048576,MATCH($A488,'Hoja de Trabajo para listado'!$AB$155:$AB$1048576,0),MATCH((CUADRO!M$4&amp;$E488),'Hoja de Trabajo para listado'!$AB$151:$BA$151,0)),0)+IFERROR(INDEX('Hoja de Trabajo para listado'!$BC$155:$CB$1048576,MATCH($A488,'Hoja de Trabajo para listado'!$BC$155:$BC$1048576,0),MATCH((CUADRO!M$4&amp;$E488),'Hoja de Trabajo para listado'!$BC$151:$CB$151,0)),0)+IFERROR(INDEX('Hoja de Trabajo para listado'!$DE$153:$DG$274,MATCH($A488,'Hoja de Trabajo para listado'!$DE$153:$DE$1048576,0),MATCH((CUADRO!M$4&amp;$E488),'Hoja de Trabajo para listado'!$DE$151:$DG$151,0)),0)+IFERROR(INDEX('Hoja de Trabajo para listado'!$CD$155:$DC$1048576,MATCH($A488,'Hoja de Trabajo para listado'!$CD$155:$CD$1048576,0),MATCH((CUADRO!M$4&amp;$E488),'Hoja de Trabajo para listado'!$CD$151:$DC$151,0)),0)</f>
        <v>0</v>
      </c>
      <c r="N488" s="241">
        <f ca="1">+IFERROR(INDEX('Hoja de Trabajo para listado'!$A$155:$Z$1048576,MATCH($A488,'Hoja de Trabajo para listado'!$A$155:$A$1048576,0),MATCH((CUADRO!N$4&amp;$E488),'Hoja de Trabajo para listado'!$A$151:$Z$151,0)),0)+IFERROR(INDEX('Hoja de Trabajo para listado'!$AB$155:$BA$1048576,MATCH($A488,'Hoja de Trabajo para listado'!$AB$155:$AB$1048576,0),MATCH((CUADRO!N$4&amp;$E488),'Hoja de Trabajo para listado'!$AB$151:$BA$151,0)),0)+IFERROR(INDEX('Hoja de Trabajo para listado'!$BC$155:$CB$1048576,MATCH($A488,'Hoja de Trabajo para listado'!$BC$155:$BC$1048576,0),MATCH((CUADRO!N$4&amp;$E488),'Hoja de Trabajo para listado'!$BC$151:$CB$151,0)),0)+IFERROR(INDEX('Hoja de Trabajo para listado'!$DE$153:$DG$274,MATCH($A488,'Hoja de Trabajo para listado'!$DE$153:$DE$1048576,0),MATCH((CUADRO!N$4&amp;$E488),'Hoja de Trabajo para listado'!$DE$151:$DG$151,0)),0)+IFERROR(INDEX('Hoja de Trabajo para listado'!$CD$155:$DC$1048576,MATCH($A488,'Hoja de Trabajo para listado'!$CD$155:$CD$1048576,0),MATCH((CUADRO!N$4&amp;$E488),'Hoja de Trabajo para listado'!$CD$151:$DC$151,0)),0)</f>
        <v>0</v>
      </c>
      <c r="O488" s="241">
        <f ca="1">+IFERROR(INDEX('Hoja de Trabajo para listado'!$A$155:$Z$1048576,MATCH($A488,'Hoja de Trabajo para listado'!$A$155:$A$1048576,0),MATCH((CUADRO!O$4&amp;$E488),'Hoja de Trabajo para listado'!$A$151:$Z$151,0)),0)+IFERROR(INDEX('Hoja de Trabajo para listado'!$AB$155:$BA$1048576,MATCH($A488,'Hoja de Trabajo para listado'!$AB$155:$AB$1048576,0),MATCH((CUADRO!O$4&amp;$E488),'Hoja de Trabajo para listado'!$AB$151:$BA$151,0)),0)+IFERROR(INDEX('Hoja de Trabajo para listado'!$BC$155:$CB$1048576,MATCH($A488,'Hoja de Trabajo para listado'!$BC$155:$BC$1048576,0),MATCH((CUADRO!O$4&amp;$E488),'Hoja de Trabajo para listado'!$BC$151:$CB$151,0)),0)+IFERROR(INDEX('Hoja de Trabajo para listado'!$DE$153:$DG$274,MATCH($A488,'Hoja de Trabajo para listado'!$DE$153:$DE$1048576,0),MATCH((CUADRO!O$4&amp;$E488),'Hoja de Trabajo para listado'!$DE$151:$DG$151,0)),0)+IFERROR(INDEX('Hoja de Trabajo para listado'!$CD$155:$DC$1048576,MATCH($A488,'Hoja de Trabajo para listado'!$CD$155:$CD$1048576,0),MATCH((CUADRO!O$4&amp;$E488),'Hoja de Trabajo para listado'!$CD$151:$DC$151,0)),0)</f>
        <v>0</v>
      </c>
      <c r="P488" s="241">
        <f ca="1">+IFERROR(INDEX('Hoja de Trabajo para listado'!$A$155:$Z$1048576,MATCH($A488,'Hoja de Trabajo para listado'!$A$155:$A$1048576,0),MATCH((CUADRO!P$4&amp;$E488),'Hoja de Trabajo para listado'!$A$151:$Z$151,0)),0)+IFERROR(INDEX('Hoja de Trabajo para listado'!$AB$155:$BA$1048576,MATCH($A488,'Hoja de Trabajo para listado'!$AB$155:$AB$1048576,0),MATCH((CUADRO!P$4&amp;$E488),'Hoja de Trabajo para listado'!$AB$151:$BA$151,0)),0)+IFERROR(INDEX('Hoja de Trabajo para listado'!$BC$155:$CB$1048576,MATCH($A488,'Hoja de Trabajo para listado'!$BC$155:$BC$1048576,0),MATCH((CUADRO!P$4&amp;$E488),'Hoja de Trabajo para listado'!$BC$151:$CB$151,0)),0)+IFERROR(INDEX('Hoja de Trabajo para listado'!$DE$153:$DG$274,MATCH($A488,'Hoja de Trabajo para listado'!$DE$153:$DE$1048576,0),MATCH((CUADRO!P$4&amp;$E488),'Hoja de Trabajo para listado'!$DE$151:$DG$151,0)),0)+IFERROR(INDEX('Hoja de Trabajo para listado'!$CD$155:$DC$1048576,MATCH($A488,'Hoja de Trabajo para listado'!$CD$155:$CD$1048576,0),MATCH((CUADRO!P$4&amp;$E488),'Hoja de Trabajo para listado'!$CD$151:$DC$151,0)),0)</f>
        <v>0</v>
      </c>
      <c r="Q488" s="241">
        <f ca="1">+IFERROR(INDEX('Hoja de Trabajo para listado'!$A$155:$Z$1048576,MATCH($A488,'Hoja de Trabajo para listado'!$A$155:$A$1048576,0),MATCH((CUADRO!Q$4&amp;$E488),'Hoja de Trabajo para listado'!$A$151:$Z$151,0)),0)+IFERROR(INDEX('Hoja de Trabajo para listado'!$AB$155:$BA$1048576,MATCH($A488,'Hoja de Trabajo para listado'!$AB$155:$AB$1048576,0),MATCH((CUADRO!Q$4&amp;$E488),'Hoja de Trabajo para listado'!$AB$151:$BA$151,0)),0)+IFERROR(INDEX('Hoja de Trabajo para listado'!$BC$155:$CB$1048576,MATCH($A488,'Hoja de Trabajo para listado'!$BC$155:$BC$1048576,0),MATCH((CUADRO!Q$4&amp;$E488),'Hoja de Trabajo para listado'!$BC$151:$CB$151,0)),0)+IFERROR(INDEX('Hoja de Trabajo para listado'!$DE$153:$DG$274,MATCH($A488,'Hoja de Trabajo para listado'!$DE$153:$DE$1048576,0),MATCH((CUADRO!Q$4&amp;$E488),'Hoja de Trabajo para listado'!$DE$151:$DG$151,0)),0)+IFERROR(INDEX('Hoja de Trabajo para listado'!$CD$155:$DC$1048576,MATCH($A488,'Hoja de Trabajo para listado'!$CD$155:$CD$1048576,0),MATCH((CUADRO!Q$4&amp;$E488),'Hoja de Trabajo para listado'!$CD$151:$DC$151,0)),0)</f>
        <v>0</v>
      </c>
      <c r="R488" s="241">
        <f t="shared" ca="1" si="21"/>
        <v>0</v>
      </c>
      <c r="S488" s="247">
        <f ca="1">+R487+R488</f>
        <v>0</v>
      </c>
      <c r="T488" s="241">
        <f ca="1">+S488</f>
        <v>0</v>
      </c>
      <c r="U488" s="240">
        <f t="shared" si="22"/>
        <v>2</v>
      </c>
      <c r="V488" s="327" t="str">
        <f>+VLOOKUP(A488,bd_lista!$A$3:$E$592,5,FALSE)</f>
        <v>Gobiernos Autonomos Municipales</v>
      </c>
      <c r="W488" s="398"/>
      <c r="X488" s="240">
        <f>+VLOOKUP(A488,[4]Sheet1!$A$13:$D$744,4,FALSE)</f>
        <v>0</v>
      </c>
      <c r="Y488" s="240" t="e">
        <f>+VLOOKUP(X488,bd_lista!$A$3:$C$592,3,FALSE)</f>
        <v>#N/A</v>
      </c>
      <c r="Z488" s="288"/>
      <c r="AA488" s="289"/>
    </row>
    <row r="489" spans="1:27" customFormat="1" ht="15" hidden="1" customHeight="1">
      <c r="A489" s="32">
        <v>1125</v>
      </c>
      <c r="B489" s="393">
        <f>+A489</f>
        <v>1125</v>
      </c>
      <c r="C489" s="245" t="str">
        <f>+VLOOKUP(A489,bd_lista!$A$3:$C$592,3,FALSE)</f>
        <v>Gobierno Autónomo Municipal de Las Carreras</v>
      </c>
      <c r="D489" s="395" t="str">
        <f>+C489</f>
        <v>Gobierno Autónomo Municipal de Las Carreras</v>
      </c>
      <c r="E489" s="240" t="s">
        <v>1303</v>
      </c>
      <c r="F489" s="241">
        <f ca="1">+IFERROR(INDEX('Hoja de Trabajo para listado'!$A$155:$Z$1048576,MATCH($A489,'Hoja de Trabajo para listado'!$A$155:$A$1048576,0),MATCH((CUADRO!F$4&amp;$E489),'Hoja de Trabajo para listado'!$A$151:$Z$151,0)),0)+IFERROR(INDEX('Hoja de Trabajo para listado'!$AB$155:$BA$1048576,MATCH($A489,'Hoja de Trabajo para listado'!$AB$155:$AB$1048576,0),MATCH((CUADRO!F$4&amp;$E489),'Hoja de Trabajo para listado'!$AB$151:$BA$151,0)),0)+IFERROR(INDEX('Hoja de Trabajo para listado'!$BC$155:$CB$1048576,MATCH($A489,'Hoja de Trabajo para listado'!$BC$155:$BC$1048576,0),MATCH((CUADRO!F$4&amp;$E489),'Hoja de Trabajo para listado'!$BC$151:$CB$151,0)),0)+IFERROR(INDEX('Hoja de Trabajo para listado'!$DE$153:$DG$274,MATCH($A489,'Hoja de Trabajo para listado'!$DE$153:$DE$1048576,0),MATCH((CUADRO!F$4&amp;$E489),'Hoja de Trabajo para listado'!$DE$151:$DG$151,0)),0)+IFERROR(INDEX('Hoja de Trabajo para listado'!$CD$155:$DC$1048576,MATCH($A489,'Hoja de Trabajo para listado'!$CD$155:$CD$1048576,0),MATCH((CUADRO!F$4&amp;$E489),'Hoja de Trabajo para listado'!$CD$151:$DC$151,0)),0)</f>
        <v>0</v>
      </c>
      <c r="G489" s="241">
        <f ca="1">+IFERROR(INDEX('Hoja de Trabajo para listado'!$A$155:$Z$1048576,MATCH($A489,'Hoja de Trabajo para listado'!$A$155:$A$1048576,0),MATCH((CUADRO!G$4&amp;$E489),'Hoja de Trabajo para listado'!$A$151:$Z$151,0)),0)+IFERROR(INDEX('Hoja de Trabajo para listado'!$AB$155:$BA$1048576,MATCH($A489,'Hoja de Trabajo para listado'!$AB$155:$AB$1048576,0),MATCH((CUADRO!G$4&amp;$E489),'Hoja de Trabajo para listado'!$AB$151:$BA$151,0)),0)+IFERROR(INDEX('Hoja de Trabajo para listado'!$BC$155:$CB$1048576,MATCH($A489,'Hoja de Trabajo para listado'!$BC$155:$BC$1048576,0),MATCH((CUADRO!G$4&amp;$E489),'Hoja de Trabajo para listado'!$BC$151:$CB$151,0)),0)+IFERROR(INDEX('Hoja de Trabajo para listado'!$DE$153:$DG$274,MATCH($A489,'Hoja de Trabajo para listado'!$DE$153:$DE$1048576,0),MATCH((CUADRO!G$4&amp;$E489),'Hoja de Trabajo para listado'!$DE$151:$DG$151,0)),0)+IFERROR(INDEX('Hoja de Trabajo para listado'!$CD$155:$DC$1048576,MATCH($A489,'Hoja de Trabajo para listado'!$CD$155:$CD$1048576,0),MATCH((CUADRO!G$4&amp;$E489),'Hoja de Trabajo para listado'!$CD$151:$DC$151,0)),0)</f>
        <v>0</v>
      </c>
      <c r="H489" s="241">
        <f ca="1">+IFERROR(INDEX('Hoja de Trabajo para listado'!$A$155:$Z$1048576,MATCH($A489,'Hoja de Trabajo para listado'!$A$155:$A$1048576,0),MATCH((CUADRO!H$4&amp;$E489),'Hoja de Trabajo para listado'!$A$151:$Z$151,0)),0)+IFERROR(INDEX('Hoja de Trabajo para listado'!$AB$155:$BA$1048576,MATCH($A489,'Hoja de Trabajo para listado'!$AB$155:$AB$1048576,0),MATCH((CUADRO!H$4&amp;$E489),'Hoja de Trabajo para listado'!$AB$151:$BA$151,0)),0)+IFERROR(INDEX('Hoja de Trabajo para listado'!$BC$155:$CB$1048576,MATCH($A489,'Hoja de Trabajo para listado'!$BC$155:$BC$1048576,0),MATCH((CUADRO!H$4&amp;$E489),'Hoja de Trabajo para listado'!$BC$151:$CB$151,0)),0)+IFERROR(INDEX('Hoja de Trabajo para listado'!$DE$153:$DG$274,MATCH($A489,'Hoja de Trabajo para listado'!$DE$153:$DE$1048576,0),MATCH((CUADRO!H$4&amp;$E489),'Hoja de Trabajo para listado'!$DE$151:$DG$151,0)),0)+IFERROR(INDEX('Hoja de Trabajo para listado'!$CD$155:$DC$1048576,MATCH($A489,'Hoja de Trabajo para listado'!$CD$155:$CD$1048576,0),MATCH((CUADRO!H$4&amp;$E489),'Hoja de Trabajo para listado'!$CD$151:$DC$151,0)),0)</f>
        <v>0</v>
      </c>
      <c r="I489" s="241">
        <f ca="1">+IFERROR(INDEX('Hoja de Trabajo para listado'!$A$155:$Z$1048576,MATCH($A489,'Hoja de Trabajo para listado'!$A$155:$A$1048576,0),MATCH((CUADRO!I$4&amp;$E489),'Hoja de Trabajo para listado'!$A$151:$Z$151,0)),0)+IFERROR(INDEX('Hoja de Trabajo para listado'!$AB$155:$BA$1048576,MATCH($A489,'Hoja de Trabajo para listado'!$AB$155:$AB$1048576,0),MATCH((CUADRO!I$4&amp;$E489),'Hoja de Trabajo para listado'!$AB$151:$BA$151,0)),0)+IFERROR(INDEX('Hoja de Trabajo para listado'!$BC$155:$CB$1048576,MATCH($A489,'Hoja de Trabajo para listado'!$BC$155:$BC$1048576,0),MATCH((CUADRO!I$4&amp;$E489),'Hoja de Trabajo para listado'!$BC$151:$CB$151,0)),0)+IFERROR(INDEX('Hoja de Trabajo para listado'!$DE$153:$DG$274,MATCH($A489,'Hoja de Trabajo para listado'!$DE$153:$DE$1048576,0),MATCH((CUADRO!I$4&amp;$E489),'Hoja de Trabajo para listado'!$DE$151:$DG$151,0)),0)+IFERROR(INDEX('Hoja de Trabajo para listado'!$CD$155:$DC$1048576,MATCH($A489,'Hoja de Trabajo para listado'!$CD$155:$CD$1048576,0),MATCH((CUADRO!I$4&amp;$E489),'Hoja de Trabajo para listado'!$CD$151:$DC$151,0)),0)</f>
        <v>0</v>
      </c>
      <c r="J489" s="241">
        <f ca="1">+IFERROR(INDEX('Hoja de Trabajo para listado'!$A$155:$Z$1048576,MATCH($A489,'Hoja de Trabajo para listado'!$A$155:$A$1048576,0),MATCH((CUADRO!J$4&amp;$E489),'Hoja de Trabajo para listado'!$A$151:$Z$151,0)),0)+IFERROR(INDEX('Hoja de Trabajo para listado'!$AB$155:$BA$1048576,MATCH($A489,'Hoja de Trabajo para listado'!$AB$155:$AB$1048576,0),MATCH((CUADRO!J$4&amp;$E489),'Hoja de Trabajo para listado'!$AB$151:$BA$151,0)),0)+IFERROR(INDEX('Hoja de Trabajo para listado'!$BC$155:$CB$1048576,MATCH($A489,'Hoja de Trabajo para listado'!$BC$155:$BC$1048576,0),MATCH((CUADRO!J$4&amp;$E489),'Hoja de Trabajo para listado'!$BC$151:$CB$151,0)),0)+IFERROR(INDEX('Hoja de Trabajo para listado'!$DE$153:$DG$274,MATCH($A489,'Hoja de Trabajo para listado'!$DE$153:$DE$1048576,0),MATCH((CUADRO!J$4&amp;$E489),'Hoja de Trabajo para listado'!$DE$151:$DG$151,0)),0)+IFERROR(INDEX('Hoja de Trabajo para listado'!$CD$155:$DC$1048576,MATCH($A489,'Hoja de Trabajo para listado'!$CD$155:$CD$1048576,0),MATCH((CUADRO!J$4&amp;$E489),'Hoja de Trabajo para listado'!$CD$151:$DC$151,0)),0)</f>
        <v>0</v>
      </c>
      <c r="K489" s="241">
        <f ca="1">+IFERROR(INDEX('Hoja de Trabajo para listado'!$A$155:$Z$1048576,MATCH($A489,'Hoja de Trabajo para listado'!$A$155:$A$1048576,0),MATCH((CUADRO!K$4&amp;$E489),'Hoja de Trabajo para listado'!$A$151:$Z$151,0)),0)+IFERROR(INDEX('Hoja de Trabajo para listado'!$AB$155:$BA$1048576,MATCH($A489,'Hoja de Trabajo para listado'!$AB$155:$AB$1048576,0),MATCH((CUADRO!K$4&amp;$E489),'Hoja de Trabajo para listado'!$AB$151:$BA$151,0)),0)+IFERROR(INDEX('Hoja de Trabajo para listado'!$BC$155:$CB$1048576,MATCH($A489,'Hoja de Trabajo para listado'!$BC$155:$BC$1048576,0),MATCH((CUADRO!K$4&amp;$E489),'Hoja de Trabajo para listado'!$BC$151:$CB$151,0)),0)+IFERROR(INDEX('Hoja de Trabajo para listado'!$DE$153:$DG$274,MATCH($A489,'Hoja de Trabajo para listado'!$DE$153:$DE$1048576,0),MATCH((CUADRO!K$4&amp;$E489),'Hoja de Trabajo para listado'!$DE$151:$DG$151,0)),0)+IFERROR(INDEX('Hoja de Trabajo para listado'!$CD$155:$DC$1048576,MATCH($A489,'Hoja de Trabajo para listado'!$CD$155:$CD$1048576,0),MATCH((CUADRO!K$4&amp;$E489),'Hoja de Trabajo para listado'!$CD$151:$DC$151,0)),0)</f>
        <v>0</v>
      </c>
      <c r="L489" s="241">
        <f ca="1">+IFERROR(INDEX('Hoja de Trabajo para listado'!$A$155:$Z$1048576,MATCH($A489,'Hoja de Trabajo para listado'!$A$155:$A$1048576,0),MATCH((CUADRO!L$4&amp;$E489),'Hoja de Trabajo para listado'!$A$151:$Z$151,0)),0)+IFERROR(INDEX('Hoja de Trabajo para listado'!$AB$155:$BA$1048576,MATCH($A489,'Hoja de Trabajo para listado'!$AB$155:$AB$1048576,0),MATCH((CUADRO!L$4&amp;$E489),'Hoja de Trabajo para listado'!$AB$151:$BA$151,0)),0)+IFERROR(INDEX('Hoja de Trabajo para listado'!$BC$155:$CB$1048576,MATCH($A489,'Hoja de Trabajo para listado'!$BC$155:$BC$1048576,0),MATCH((CUADRO!L$4&amp;$E489),'Hoja de Trabajo para listado'!$BC$151:$CB$151,0)),0)+IFERROR(INDEX('Hoja de Trabajo para listado'!$DE$153:$DG$274,MATCH($A489,'Hoja de Trabajo para listado'!$DE$153:$DE$1048576,0),MATCH((CUADRO!L$4&amp;$E489),'Hoja de Trabajo para listado'!$DE$151:$DG$151,0)),0)+IFERROR(INDEX('Hoja de Trabajo para listado'!$CD$155:$DC$1048576,MATCH($A489,'Hoja de Trabajo para listado'!$CD$155:$CD$1048576,0),MATCH((CUADRO!L$4&amp;$E489),'Hoja de Trabajo para listado'!$CD$151:$DC$151,0)),0)</f>
        <v>0</v>
      </c>
      <c r="M489" s="241">
        <f ca="1">+IFERROR(INDEX('Hoja de Trabajo para listado'!$A$155:$Z$1048576,MATCH($A489,'Hoja de Trabajo para listado'!$A$155:$A$1048576,0),MATCH((CUADRO!M$4&amp;$E489),'Hoja de Trabajo para listado'!$A$151:$Z$151,0)),0)+IFERROR(INDEX('Hoja de Trabajo para listado'!$AB$155:$BA$1048576,MATCH($A489,'Hoja de Trabajo para listado'!$AB$155:$AB$1048576,0),MATCH((CUADRO!M$4&amp;$E489),'Hoja de Trabajo para listado'!$AB$151:$BA$151,0)),0)+IFERROR(INDEX('Hoja de Trabajo para listado'!$BC$155:$CB$1048576,MATCH($A489,'Hoja de Trabajo para listado'!$BC$155:$BC$1048576,0),MATCH((CUADRO!M$4&amp;$E489),'Hoja de Trabajo para listado'!$BC$151:$CB$151,0)),0)+IFERROR(INDEX('Hoja de Trabajo para listado'!$DE$153:$DG$274,MATCH($A489,'Hoja de Trabajo para listado'!$DE$153:$DE$1048576,0),MATCH((CUADRO!M$4&amp;$E489),'Hoja de Trabajo para listado'!$DE$151:$DG$151,0)),0)+IFERROR(INDEX('Hoja de Trabajo para listado'!$CD$155:$DC$1048576,MATCH($A489,'Hoja de Trabajo para listado'!$CD$155:$CD$1048576,0),MATCH((CUADRO!M$4&amp;$E489),'Hoja de Trabajo para listado'!$CD$151:$DC$151,0)),0)</f>
        <v>0</v>
      </c>
      <c r="N489" s="241">
        <f ca="1">+IFERROR(INDEX('Hoja de Trabajo para listado'!$A$155:$Z$1048576,MATCH($A489,'Hoja de Trabajo para listado'!$A$155:$A$1048576,0),MATCH((CUADRO!N$4&amp;$E489),'Hoja de Trabajo para listado'!$A$151:$Z$151,0)),0)+IFERROR(INDEX('Hoja de Trabajo para listado'!$AB$155:$BA$1048576,MATCH($A489,'Hoja de Trabajo para listado'!$AB$155:$AB$1048576,0),MATCH((CUADRO!N$4&amp;$E489),'Hoja de Trabajo para listado'!$AB$151:$BA$151,0)),0)+IFERROR(INDEX('Hoja de Trabajo para listado'!$BC$155:$CB$1048576,MATCH($A489,'Hoja de Trabajo para listado'!$BC$155:$BC$1048576,0),MATCH((CUADRO!N$4&amp;$E489),'Hoja de Trabajo para listado'!$BC$151:$CB$151,0)),0)+IFERROR(INDEX('Hoja de Trabajo para listado'!$DE$153:$DG$274,MATCH($A489,'Hoja de Trabajo para listado'!$DE$153:$DE$1048576,0),MATCH((CUADRO!N$4&amp;$E489),'Hoja de Trabajo para listado'!$DE$151:$DG$151,0)),0)+IFERROR(INDEX('Hoja de Trabajo para listado'!$CD$155:$DC$1048576,MATCH($A489,'Hoja de Trabajo para listado'!$CD$155:$CD$1048576,0),MATCH((CUADRO!N$4&amp;$E489),'Hoja de Trabajo para listado'!$CD$151:$DC$151,0)),0)</f>
        <v>0</v>
      </c>
      <c r="O489" s="241">
        <f ca="1">+IFERROR(INDEX('Hoja de Trabajo para listado'!$A$155:$Z$1048576,MATCH($A489,'Hoja de Trabajo para listado'!$A$155:$A$1048576,0),MATCH((CUADRO!O$4&amp;$E489),'Hoja de Trabajo para listado'!$A$151:$Z$151,0)),0)+IFERROR(INDEX('Hoja de Trabajo para listado'!$AB$155:$BA$1048576,MATCH($A489,'Hoja de Trabajo para listado'!$AB$155:$AB$1048576,0),MATCH((CUADRO!O$4&amp;$E489),'Hoja de Trabajo para listado'!$AB$151:$BA$151,0)),0)+IFERROR(INDEX('Hoja de Trabajo para listado'!$BC$155:$CB$1048576,MATCH($A489,'Hoja de Trabajo para listado'!$BC$155:$BC$1048576,0),MATCH((CUADRO!O$4&amp;$E489),'Hoja de Trabajo para listado'!$BC$151:$CB$151,0)),0)+IFERROR(INDEX('Hoja de Trabajo para listado'!$DE$153:$DG$274,MATCH($A489,'Hoja de Trabajo para listado'!$DE$153:$DE$1048576,0),MATCH((CUADRO!O$4&amp;$E489),'Hoja de Trabajo para listado'!$DE$151:$DG$151,0)),0)+IFERROR(INDEX('Hoja de Trabajo para listado'!$CD$155:$DC$1048576,MATCH($A489,'Hoja de Trabajo para listado'!$CD$155:$CD$1048576,0),MATCH((CUADRO!O$4&amp;$E489),'Hoja de Trabajo para listado'!$CD$151:$DC$151,0)),0)</f>
        <v>0</v>
      </c>
      <c r="P489" s="241">
        <f ca="1">+IFERROR(INDEX('Hoja de Trabajo para listado'!$A$155:$Z$1048576,MATCH($A489,'Hoja de Trabajo para listado'!$A$155:$A$1048576,0),MATCH((CUADRO!P$4&amp;$E489),'Hoja de Trabajo para listado'!$A$151:$Z$151,0)),0)+IFERROR(INDEX('Hoja de Trabajo para listado'!$AB$155:$BA$1048576,MATCH($A489,'Hoja de Trabajo para listado'!$AB$155:$AB$1048576,0),MATCH((CUADRO!P$4&amp;$E489),'Hoja de Trabajo para listado'!$AB$151:$BA$151,0)),0)+IFERROR(INDEX('Hoja de Trabajo para listado'!$BC$155:$CB$1048576,MATCH($A489,'Hoja de Trabajo para listado'!$BC$155:$BC$1048576,0),MATCH((CUADRO!P$4&amp;$E489),'Hoja de Trabajo para listado'!$BC$151:$CB$151,0)),0)+IFERROR(INDEX('Hoja de Trabajo para listado'!$DE$153:$DG$274,MATCH($A489,'Hoja de Trabajo para listado'!$DE$153:$DE$1048576,0),MATCH((CUADRO!P$4&amp;$E489),'Hoja de Trabajo para listado'!$DE$151:$DG$151,0)),0)+IFERROR(INDEX('Hoja de Trabajo para listado'!$CD$155:$DC$1048576,MATCH($A489,'Hoja de Trabajo para listado'!$CD$155:$CD$1048576,0),MATCH((CUADRO!P$4&amp;$E489),'Hoja de Trabajo para listado'!$CD$151:$DC$151,0)),0)</f>
        <v>0</v>
      </c>
      <c r="Q489" s="241">
        <f ca="1">+IFERROR(INDEX('Hoja de Trabajo para listado'!$A$155:$Z$1048576,MATCH($A489,'Hoja de Trabajo para listado'!$A$155:$A$1048576,0),MATCH((CUADRO!Q$4&amp;$E489),'Hoja de Trabajo para listado'!$A$151:$Z$151,0)),0)+IFERROR(INDEX('Hoja de Trabajo para listado'!$AB$155:$BA$1048576,MATCH($A489,'Hoja de Trabajo para listado'!$AB$155:$AB$1048576,0),MATCH((CUADRO!Q$4&amp;$E489),'Hoja de Trabajo para listado'!$AB$151:$BA$151,0)),0)+IFERROR(INDEX('Hoja de Trabajo para listado'!$BC$155:$CB$1048576,MATCH($A489,'Hoja de Trabajo para listado'!$BC$155:$BC$1048576,0),MATCH((CUADRO!Q$4&amp;$E489),'Hoja de Trabajo para listado'!$BC$151:$CB$151,0)),0)+IFERROR(INDEX('Hoja de Trabajo para listado'!$DE$153:$DG$274,MATCH($A489,'Hoja de Trabajo para listado'!$DE$153:$DE$1048576,0),MATCH((CUADRO!Q$4&amp;$E489),'Hoja de Trabajo para listado'!$DE$151:$DG$151,0)),0)+IFERROR(INDEX('Hoja de Trabajo para listado'!$CD$155:$DC$1048576,MATCH($A489,'Hoja de Trabajo para listado'!$CD$155:$CD$1048576,0),MATCH((CUADRO!Q$4&amp;$E489),'Hoja de Trabajo para listado'!$CD$151:$DC$151,0)),0)</f>
        <v>0</v>
      </c>
      <c r="R489" s="241">
        <f t="shared" ca="1" si="21"/>
        <v>0</v>
      </c>
      <c r="S489" s="247"/>
      <c r="T489" s="241">
        <f ca="1">+T490</f>
        <v>0</v>
      </c>
      <c r="U489" s="240">
        <f t="shared" si="22"/>
        <v>1</v>
      </c>
      <c r="V489" s="327" t="str">
        <f>+VLOOKUP(A489,bd_lista!$A$3:$E$592,5,FALSE)</f>
        <v>Gobiernos Autonomos Municipales</v>
      </c>
      <c r="W489" s="397" t="str">
        <f>+V489</f>
        <v>Gobiernos Autonomos Municipales</v>
      </c>
      <c r="X489" s="240">
        <f>+VLOOKUP(A489,[4]Sheet1!$A$13:$D$744,4,FALSE)</f>
        <v>0</v>
      </c>
      <c r="Y489" s="240" t="e">
        <f>+VLOOKUP(X489,bd_lista!$A$3:$C$592,3,FALSE)</f>
        <v>#N/A</v>
      </c>
      <c r="Z489" s="290">
        <f>+X489</f>
        <v>0</v>
      </c>
      <c r="AA489" s="291" t="e">
        <f>+Y489</f>
        <v>#N/A</v>
      </c>
    </row>
    <row r="490" spans="1:27" customFormat="1" ht="15" hidden="1" customHeight="1">
      <c r="A490" s="32">
        <v>1125</v>
      </c>
      <c r="B490" s="394"/>
      <c r="C490" s="245" t="str">
        <f>+VLOOKUP(A490,bd_lista!$A$3:$C$592,3,FALSE)</f>
        <v>Gobierno Autónomo Municipal de Las Carreras</v>
      </c>
      <c r="D490" s="396"/>
      <c r="E490" s="242" t="s">
        <v>1304</v>
      </c>
      <c r="F490" s="241">
        <f ca="1">+IFERROR(INDEX('Hoja de Trabajo para listado'!$A$155:$Z$1048576,MATCH($A490,'Hoja de Trabajo para listado'!$A$155:$A$1048576,0),MATCH((CUADRO!F$4&amp;$E490),'Hoja de Trabajo para listado'!$A$151:$Z$151,0)),0)+IFERROR(INDEX('Hoja de Trabajo para listado'!$AB$155:$BA$1048576,MATCH($A490,'Hoja de Trabajo para listado'!$AB$155:$AB$1048576,0),MATCH((CUADRO!F$4&amp;$E490),'Hoja de Trabajo para listado'!$AB$151:$BA$151,0)),0)+IFERROR(INDEX('Hoja de Trabajo para listado'!$BC$155:$CB$1048576,MATCH($A490,'Hoja de Trabajo para listado'!$BC$155:$BC$1048576,0),MATCH((CUADRO!F$4&amp;$E490),'Hoja de Trabajo para listado'!$BC$151:$CB$151,0)),0)+IFERROR(INDEX('Hoja de Trabajo para listado'!$DE$153:$DG$274,MATCH($A490,'Hoja de Trabajo para listado'!$DE$153:$DE$1048576,0),MATCH((CUADRO!F$4&amp;$E490),'Hoja de Trabajo para listado'!$DE$151:$DG$151,0)),0)+IFERROR(INDEX('Hoja de Trabajo para listado'!$CD$155:$DC$1048576,MATCH($A490,'Hoja de Trabajo para listado'!$CD$155:$CD$1048576,0),MATCH((CUADRO!F$4&amp;$E490),'Hoja de Trabajo para listado'!$CD$151:$DC$151,0)),0)</f>
        <v>0</v>
      </c>
      <c r="G490" s="241">
        <f ca="1">+IFERROR(INDEX('Hoja de Trabajo para listado'!$A$155:$Z$1048576,MATCH($A490,'Hoja de Trabajo para listado'!$A$155:$A$1048576,0),MATCH((CUADRO!G$4&amp;$E490),'Hoja de Trabajo para listado'!$A$151:$Z$151,0)),0)+IFERROR(INDEX('Hoja de Trabajo para listado'!$AB$155:$BA$1048576,MATCH($A490,'Hoja de Trabajo para listado'!$AB$155:$AB$1048576,0),MATCH((CUADRO!G$4&amp;$E490),'Hoja de Trabajo para listado'!$AB$151:$BA$151,0)),0)+IFERROR(INDEX('Hoja de Trabajo para listado'!$BC$155:$CB$1048576,MATCH($A490,'Hoja de Trabajo para listado'!$BC$155:$BC$1048576,0),MATCH((CUADRO!G$4&amp;$E490),'Hoja de Trabajo para listado'!$BC$151:$CB$151,0)),0)+IFERROR(INDEX('Hoja de Trabajo para listado'!$DE$153:$DG$274,MATCH($A490,'Hoja de Trabajo para listado'!$DE$153:$DE$1048576,0),MATCH((CUADRO!G$4&amp;$E490),'Hoja de Trabajo para listado'!$DE$151:$DG$151,0)),0)+IFERROR(INDEX('Hoja de Trabajo para listado'!$CD$155:$DC$1048576,MATCH($A490,'Hoja de Trabajo para listado'!$CD$155:$CD$1048576,0),MATCH((CUADRO!G$4&amp;$E490),'Hoja de Trabajo para listado'!$CD$151:$DC$151,0)),0)</f>
        <v>0</v>
      </c>
      <c r="H490" s="241">
        <f ca="1">+IFERROR(INDEX('Hoja de Trabajo para listado'!$A$155:$Z$1048576,MATCH($A490,'Hoja de Trabajo para listado'!$A$155:$A$1048576,0),MATCH((CUADRO!H$4&amp;$E490),'Hoja de Trabajo para listado'!$A$151:$Z$151,0)),0)+IFERROR(INDEX('Hoja de Trabajo para listado'!$AB$155:$BA$1048576,MATCH($A490,'Hoja de Trabajo para listado'!$AB$155:$AB$1048576,0),MATCH((CUADRO!H$4&amp;$E490),'Hoja de Trabajo para listado'!$AB$151:$BA$151,0)),0)+IFERROR(INDEX('Hoja de Trabajo para listado'!$BC$155:$CB$1048576,MATCH($A490,'Hoja de Trabajo para listado'!$BC$155:$BC$1048576,0),MATCH((CUADRO!H$4&amp;$E490),'Hoja de Trabajo para listado'!$BC$151:$CB$151,0)),0)+IFERROR(INDEX('Hoja de Trabajo para listado'!$DE$153:$DG$274,MATCH($A490,'Hoja de Trabajo para listado'!$DE$153:$DE$1048576,0),MATCH((CUADRO!H$4&amp;$E490),'Hoja de Trabajo para listado'!$DE$151:$DG$151,0)),0)+IFERROR(INDEX('Hoja de Trabajo para listado'!$CD$155:$DC$1048576,MATCH($A490,'Hoja de Trabajo para listado'!$CD$155:$CD$1048576,0),MATCH((CUADRO!H$4&amp;$E490),'Hoja de Trabajo para listado'!$CD$151:$DC$151,0)),0)</f>
        <v>0</v>
      </c>
      <c r="I490" s="241">
        <f ca="1">+IFERROR(INDEX('Hoja de Trabajo para listado'!$A$155:$Z$1048576,MATCH($A490,'Hoja de Trabajo para listado'!$A$155:$A$1048576,0),MATCH((CUADRO!I$4&amp;$E490),'Hoja de Trabajo para listado'!$A$151:$Z$151,0)),0)+IFERROR(INDEX('Hoja de Trabajo para listado'!$AB$155:$BA$1048576,MATCH($A490,'Hoja de Trabajo para listado'!$AB$155:$AB$1048576,0),MATCH((CUADRO!I$4&amp;$E490),'Hoja de Trabajo para listado'!$AB$151:$BA$151,0)),0)+IFERROR(INDEX('Hoja de Trabajo para listado'!$BC$155:$CB$1048576,MATCH($A490,'Hoja de Trabajo para listado'!$BC$155:$BC$1048576,0),MATCH((CUADRO!I$4&amp;$E490),'Hoja de Trabajo para listado'!$BC$151:$CB$151,0)),0)+IFERROR(INDEX('Hoja de Trabajo para listado'!$DE$153:$DG$274,MATCH($A490,'Hoja de Trabajo para listado'!$DE$153:$DE$1048576,0),MATCH((CUADRO!I$4&amp;$E490),'Hoja de Trabajo para listado'!$DE$151:$DG$151,0)),0)+IFERROR(INDEX('Hoja de Trabajo para listado'!$CD$155:$DC$1048576,MATCH($A490,'Hoja de Trabajo para listado'!$CD$155:$CD$1048576,0),MATCH((CUADRO!I$4&amp;$E490),'Hoja de Trabajo para listado'!$CD$151:$DC$151,0)),0)</f>
        <v>0</v>
      </c>
      <c r="J490" s="241">
        <f ca="1">+IFERROR(INDEX('Hoja de Trabajo para listado'!$A$155:$Z$1048576,MATCH($A490,'Hoja de Trabajo para listado'!$A$155:$A$1048576,0),MATCH((CUADRO!J$4&amp;$E490),'Hoja de Trabajo para listado'!$A$151:$Z$151,0)),0)+IFERROR(INDEX('Hoja de Trabajo para listado'!$AB$155:$BA$1048576,MATCH($A490,'Hoja de Trabajo para listado'!$AB$155:$AB$1048576,0),MATCH((CUADRO!J$4&amp;$E490),'Hoja de Trabajo para listado'!$AB$151:$BA$151,0)),0)+IFERROR(INDEX('Hoja de Trabajo para listado'!$BC$155:$CB$1048576,MATCH($A490,'Hoja de Trabajo para listado'!$BC$155:$BC$1048576,0),MATCH((CUADRO!J$4&amp;$E490),'Hoja de Trabajo para listado'!$BC$151:$CB$151,0)),0)+IFERROR(INDEX('Hoja de Trabajo para listado'!$DE$153:$DG$274,MATCH($A490,'Hoja de Trabajo para listado'!$DE$153:$DE$1048576,0),MATCH((CUADRO!J$4&amp;$E490),'Hoja de Trabajo para listado'!$DE$151:$DG$151,0)),0)+IFERROR(INDEX('Hoja de Trabajo para listado'!$CD$155:$DC$1048576,MATCH($A490,'Hoja de Trabajo para listado'!$CD$155:$CD$1048576,0),MATCH((CUADRO!J$4&amp;$E490),'Hoja de Trabajo para listado'!$CD$151:$DC$151,0)),0)</f>
        <v>0</v>
      </c>
      <c r="K490" s="241">
        <f ca="1">+IFERROR(INDEX('Hoja de Trabajo para listado'!$A$155:$Z$1048576,MATCH($A490,'Hoja de Trabajo para listado'!$A$155:$A$1048576,0),MATCH((CUADRO!K$4&amp;$E490),'Hoja de Trabajo para listado'!$A$151:$Z$151,0)),0)+IFERROR(INDEX('Hoja de Trabajo para listado'!$AB$155:$BA$1048576,MATCH($A490,'Hoja de Trabajo para listado'!$AB$155:$AB$1048576,0),MATCH((CUADRO!K$4&amp;$E490),'Hoja de Trabajo para listado'!$AB$151:$BA$151,0)),0)+IFERROR(INDEX('Hoja de Trabajo para listado'!$BC$155:$CB$1048576,MATCH($A490,'Hoja de Trabajo para listado'!$BC$155:$BC$1048576,0),MATCH((CUADRO!K$4&amp;$E490),'Hoja de Trabajo para listado'!$BC$151:$CB$151,0)),0)+IFERROR(INDEX('Hoja de Trabajo para listado'!$DE$153:$DG$274,MATCH($A490,'Hoja de Trabajo para listado'!$DE$153:$DE$1048576,0),MATCH((CUADRO!K$4&amp;$E490),'Hoja de Trabajo para listado'!$DE$151:$DG$151,0)),0)+IFERROR(INDEX('Hoja de Trabajo para listado'!$CD$155:$DC$1048576,MATCH($A490,'Hoja de Trabajo para listado'!$CD$155:$CD$1048576,0),MATCH((CUADRO!K$4&amp;$E490),'Hoja de Trabajo para listado'!$CD$151:$DC$151,0)),0)</f>
        <v>0</v>
      </c>
      <c r="L490" s="241">
        <f ca="1">+IFERROR(INDEX('Hoja de Trabajo para listado'!$A$155:$Z$1048576,MATCH($A490,'Hoja de Trabajo para listado'!$A$155:$A$1048576,0),MATCH((CUADRO!L$4&amp;$E490),'Hoja de Trabajo para listado'!$A$151:$Z$151,0)),0)+IFERROR(INDEX('Hoja de Trabajo para listado'!$AB$155:$BA$1048576,MATCH($A490,'Hoja de Trabajo para listado'!$AB$155:$AB$1048576,0),MATCH((CUADRO!L$4&amp;$E490),'Hoja de Trabajo para listado'!$AB$151:$BA$151,0)),0)+IFERROR(INDEX('Hoja de Trabajo para listado'!$BC$155:$CB$1048576,MATCH($A490,'Hoja de Trabajo para listado'!$BC$155:$BC$1048576,0),MATCH((CUADRO!L$4&amp;$E490),'Hoja de Trabajo para listado'!$BC$151:$CB$151,0)),0)+IFERROR(INDEX('Hoja de Trabajo para listado'!$DE$153:$DG$274,MATCH($A490,'Hoja de Trabajo para listado'!$DE$153:$DE$1048576,0),MATCH((CUADRO!L$4&amp;$E490),'Hoja de Trabajo para listado'!$DE$151:$DG$151,0)),0)+IFERROR(INDEX('Hoja de Trabajo para listado'!$CD$155:$DC$1048576,MATCH($A490,'Hoja de Trabajo para listado'!$CD$155:$CD$1048576,0),MATCH((CUADRO!L$4&amp;$E490),'Hoja de Trabajo para listado'!$CD$151:$DC$151,0)),0)</f>
        <v>0</v>
      </c>
      <c r="M490" s="241">
        <f ca="1">+IFERROR(INDEX('Hoja de Trabajo para listado'!$A$155:$Z$1048576,MATCH($A490,'Hoja de Trabajo para listado'!$A$155:$A$1048576,0),MATCH((CUADRO!M$4&amp;$E490),'Hoja de Trabajo para listado'!$A$151:$Z$151,0)),0)+IFERROR(INDEX('Hoja de Trabajo para listado'!$AB$155:$BA$1048576,MATCH($A490,'Hoja de Trabajo para listado'!$AB$155:$AB$1048576,0),MATCH((CUADRO!M$4&amp;$E490),'Hoja de Trabajo para listado'!$AB$151:$BA$151,0)),0)+IFERROR(INDEX('Hoja de Trabajo para listado'!$BC$155:$CB$1048576,MATCH($A490,'Hoja de Trabajo para listado'!$BC$155:$BC$1048576,0),MATCH((CUADRO!M$4&amp;$E490),'Hoja de Trabajo para listado'!$BC$151:$CB$151,0)),0)+IFERROR(INDEX('Hoja de Trabajo para listado'!$DE$153:$DG$274,MATCH($A490,'Hoja de Trabajo para listado'!$DE$153:$DE$1048576,0),MATCH((CUADRO!M$4&amp;$E490),'Hoja de Trabajo para listado'!$DE$151:$DG$151,0)),0)+IFERROR(INDEX('Hoja de Trabajo para listado'!$CD$155:$DC$1048576,MATCH($A490,'Hoja de Trabajo para listado'!$CD$155:$CD$1048576,0),MATCH((CUADRO!M$4&amp;$E490),'Hoja de Trabajo para listado'!$CD$151:$DC$151,0)),0)</f>
        <v>0</v>
      </c>
      <c r="N490" s="241">
        <f ca="1">+IFERROR(INDEX('Hoja de Trabajo para listado'!$A$155:$Z$1048576,MATCH($A490,'Hoja de Trabajo para listado'!$A$155:$A$1048576,0),MATCH((CUADRO!N$4&amp;$E490),'Hoja de Trabajo para listado'!$A$151:$Z$151,0)),0)+IFERROR(INDEX('Hoja de Trabajo para listado'!$AB$155:$BA$1048576,MATCH($A490,'Hoja de Trabajo para listado'!$AB$155:$AB$1048576,0),MATCH((CUADRO!N$4&amp;$E490),'Hoja de Trabajo para listado'!$AB$151:$BA$151,0)),0)+IFERROR(INDEX('Hoja de Trabajo para listado'!$BC$155:$CB$1048576,MATCH($A490,'Hoja de Trabajo para listado'!$BC$155:$BC$1048576,0),MATCH((CUADRO!N$4&amp;$E490),'Hoja de Trabajo para listado'!$BC$151:$CB$151,0)),0)+IFERROR(INDEX('Hoja de Trabajo para listado'!$DE$153:$DG$274,MATCH($A490,'Hoja de Trabajo para listado'!$DE$153:$DE$1048576,0),MATCH((CUADRO!N$4&amp;$E490),'Hoja de Trabajo para listado'!$DE$151:$DG$151,0)),0)+IFERROR(INDEX('Hoja de Trabajo para listado'!$CD$155:$DC$1048576,MATCH($A490,'Hoja de Trabajo para listado'!$CD$155:$CD$1048576,0),MATCH((CUADRO!N$4&amp;$E490),'Hoja de Trabajo para listado'!$CD$151:$DC$151,0)),0)</f>
        <v>0</v>
      </c>
      <c r="O490" s="241">
        <f ca="1">+IFERROR(INDEX('Hoja de Trabajo para listado'!$A$155:$Z$1048576,MATCH($A490,'Hoja de Trabajo para listado'!$A$155:$A$1048576,0),MATCH((CUADRO!O$4&amp;$E490),'Hoja de Trabajo para listado'!$A$151:$Z$151,0)),0)+IFERROR(INDEX('Hoja de Trabajo para listado'!$AB$155:$BA$1048576,MATCH($A490,'Hoja de Trabajo para listado'!$AB$155:$AB$1048576,0),MATCH((CUADRO!O$4&amp;$E490),'Hoja de Trabajo para listado'!$AB$151:$BA$151,0)),0)+IFERROR(INDEX('Hoja de Trabajo para listado'!$BC$155:$CB$1048576,MATCH($A490,'Hoja de Trabajo para listado'!$BC$155:$BC$1048576,0),MATCH((CUADRO!O$4&amp;$E490),'Hoja de Trabajo para listado'!$BC$151:$CB$151,0)),0)+IFERROR(INDEX('Hoja de Trabajo para listado'!$DE$153:$DG$274,MATCH($A490,'Hoja de Trabajo para listado'!$DE$153:$DE$1048576,0),MATCH((CUADRO!O$4&amp;$E490),'Hoja de Trabajo para listado'!$DE$151:$DG$151,0)),0)+IFERROR(INDEX('Hoja de Trabajo para listado'!$CD$155:$DC$1048576,MATCH($A490,'Hoja de Trabajo para listado'!$CD$155:$CD$1048576,0),MATCH((CUADRO!O$4&amp;$E490),'Hoja de Trabajo para listado'!$CD$151:$DC$151,0)),0)</f>
        <v>0</v>
      </c>
      <c r="P490" s="241">
        <f ca="1">+IFERROR(INDEX('Hoja de Trabajo para listado'!$A$155:$Z$1048576,MATCH($A490,'Hoja de Trabajo para listado'!$A$155:$A$1048576,0),MATCH((CUADRO!P$4&amp;$E490),'Hoja de Trabajo para listado'!$A$151:$Z$151,0)),0)+IFERROR(INDEX('Hoja de Trabajo para listado'!$AB$155:$BA$1048576,MATCH($A490,'Hoja de Trabajo para listado'!$AB$155:$AB$1048576,0),MATCH((CUADRO!P$4&amp;$E490),'Hoja de Trabajo para listado'!$AB$151:$BA$151,0)),0)+IFERROR(INDEX('Hoja de Trabajo para listado'!$BC$155:$CB$1048576,MATCH($A490,'Hoja de Trabajo para listado'!$BC$155:$BC$1048576,0),MATCH((CUADRO!P$4&amp;$E490),'Hoja de Trabajo para listado'!$BC$151:$CB$151,0)),0)+IFERROR(INDEX('Hoja de Trabajo para listado'!$DE$153:$DG$274,MATCH($A490,'Hoja de Trabajo para listado'!$DE$153:$DE$1048576,0),MATCH((CUADRO!P$4&amp;$E490),'Hoja de Trabajo para listado'!$DE$151:$DG$151,0)),0)+IFERROR(INDEX('Hoja de Trabajo para listado'!$CD$155:$DC$1048576,MATCH($A490,'Hoja de Trabajo para listado'!$CD$155:$CD$1048576,0),MATCH((CUADRO!P$4&amp;$E490),'Hoja de Trabajo para listado'!$CD$151:$DC$151,0)),0)</f>
        <v>0</v>
      </c>
      <c r="Q490" s="241">
        <f ca="1">+IFERROR(INDEX('Hoja de Trabajo para listado'!$A$155:$Z$1048576,MATCH($A490,'Hoja de Trabajo para listado'!$A$155:$A$1048576,0),MATCH((CUADRO!Q$4&amp;$E490),'Hoja de Trabajo para listado'!$A$151:$Z$151,0)),0)+IFERROR(INDEX('Hoja de Trabajo para listado'!$AB$155:$BA$1048576,MATCH($A490,'Hoja de Trabajo para listado'!$AB$155:$AB$1048576,0),MATCH((CUADRO!Q$4&amp;$E490),'Hoja de Trabajo para listado'!$AB$151:$BA$151,0)),0)+IFERROR(INDEX('Hoja de Trabajo para listado'!$BC$155:$CB$1048576,MATCH($A490,'Hoja de Trabajo para listado'!$BC$155:$BC$1048576,0),MATCH((CUADRO!Q$4&amp;$E490),'Hoja de Trabajo para listado'!$BC$151:$CB$151,0)),0)+IFERROR(INDEX('Hoja de Trabajo para listado'!$DE$153:$DG$274,MATCH($A490,'Hoja de Trabajo para listado'!$DE$153:$DE$1048576,0),MATCH((CUADRO!Q$4&amp;$E490),'Hoja de Trabajo para listado'!$DE$151:$DG$151,0)),0)+IFERROR(INDEX('Hoja de Trabajo para listado'!$CD$155:$DC$1048576,MATCH($A490,'Hoja de Trabajo para listado'!$CD$155:$CD$1048576,0),MATCH((CUADRO!Q$4&amp;$E490),'Hoja de Trabajo para listado'!$CD$151:$DC$151,0)),0)</f>
        <v>0</v>
      </c>
      <c r="R490" s="241">
        <f t="shared" ca="1" si="21"/>
        <v>0</v>
      </c>
      <c r="S490" s="247">
        <f ca="1">+R489+R490</f>
        <v>0</v>
      </c>
      <c r="T490" s="241">
        <f ca="1">+S490</f>
        <v>0</v>
      </c>
      <c r="U490" s="240">
        <f t="shared" si="22"/>
        <v>2</v>
      </c>
      <c r="V490" s="327" t="str">
        <f>+VLOOKUP(A490,bd_lista!$A$3:$E$592,5,FALSE)</f>
        <v>Gobiernos Autonomos Municipales</v>
      </c>
      <c r="W490" s="398"/>
      <c r="X490" s="240">
        <f>+VLOOKUP(A490,[4]Sheet1!$A$13:$D$744,4,FALSE)</f>
        <v>0</v>
      </c>
      <c r="Y490" s="240" t="e">
        <f>+VLOOKUP(X490,bd_lista!$A$3:$C$592,3,FALSE)</f>
        <v>#N/A</v>
      </c>
      <c r="Z490" s="288"/>
      <c r="AA490" s="289"/>
    </row>
    <row r="491" spans="1:27" customFormat="1" ht="27" hidden="1" customHeight="1">
      <c r="A491" s="32">
        <v>1126</v>
      </c>
      <c r="B491" s="393">
        <f>+A491</f>
        <v>1126</v>
      </c>
      <c r="C491" s="245" t="str">
        <f>+VLOOKUP(A491,bd_lista!$A$3:$C$592,3,FALSE)</f>
        <v>Gobierno Autónomo Municipal de Villa Vaca Guzmán</v>
      </c>
      <c r="D491" s="395" t="str">
        <f>+C491</f>
        <v>Gobierno Autónomo Municipal de Villa Vaca Guzmán</v>
      </c>
      <c r="E491" s="240" t="s">
        <v>1303</v>
      </c>
      <c r="F491" s="241">
        <f ca="1">+IFERROR(INDEX('Hoja de Trabajo para listado'!$A$155:$Z$1048576,MATCH($A491,'Hoja de Trabajo para listado'!$A$155:$A$1048576,0),MATCH((CUADRO!F$4&amp;$E491),'Hoja de Trabajo para listado'!$A$151:$Z$151,0)),0)+IFERROR(INDEX('Hoja de Trabajo para listado'!$AB$155:$BA$1048576,MATCH($A491,'Hoja de Trabajo para listado'!$AB$155:$AB$1048576,0),MATCH((CUADRO!F$4&amp;$E491),'Hoja de Trabajo para listado'!$AB$151:$BA$151,0)),0)+IFERROR(INDEX('Hoja de Trabajo para listado'!$BC$155:$CB$1048576,MATCH($A491,'Hoja de Trabajo para listado'!$BC$155:$BC$1048576,0),MATCH((CUADRO!F$4&amp;$E491),'Hoja de Trabajo para listado'!$BC$151:$CB$151,0)),0)+IFERROR(INDEX('Hoja de Trabajo para listado'!$DE$153:$DG$274,MATCH($A491,'Hoja de Trabajo para listado'!$DE$153:$DE$1048576,0),MATCH((CUADRO!F$4&amp;$E491),'Hoja de Trabajo para listado'!$DE$151:$DG$151,0)),0)+IFERROR(INDEX('Hoja de Trabajo para listado'!$CD$155:$DC$1048576,MATCH($A491,'Hoja de Trabajo para listado'!$CD$155:$CD$1048576,0),MATCH((CUADRO!F$4&amp;$E491),'Hoja de Trabajo para listado'!$CD$151:$DC$151,0)),0)</f>
        <v>0</v>
      </c>
      <c r="G491" s="241">
        <f ca="1">+IFERROR(INDEX('Hoja de Trabajo para listado'!$A$155:$Z$1048576,MATCH($A491,'Hoja de Trabajo para listado'!$A$155:$A$1048576,0),MATCH((CUADRO!G$4&amp;$E491),'Hoja de Trabajo para listado'!$A$151:$Z$151,0)),0)+IFERROR(INDEX('Hoja de Trabajo para listado'!$AB$155:$BA$1048576,MATCH($A491,'Hoja de Trabajo para listado'!$AB$155:$AB$1048576,0),MATCH((CUADRO!G$4&amp;$E491),'Hoja de Trabajo para listado'!$AB$151:$BA$151,0)),0)+IFERROR(INDEX('Hoja de Trabajo para listado'!$BC$155:$CB$1048576,MATCH($A491,'Hoja de Trabajo para listado'!$BC$155:$BC$1048576,0),MATCH((CUADRO!G$4&amp;$E491),'Hoja de Trabajo para listado'!$BC$151:$CB$151,0)),0)+IFERROR(INDEX('Hoja de Trabajo para listado'!$DE$153:$DG$274,MATCH($A491,'Hoja de Trabajo para listado'!$DE$153:$DE$1048576,0),MATCH((CUADRO!G$4&amp;$E491),'Hoja de Trabajo para listado'!$DE$151:$DG$151,0)),0)+IFERROR(INDEX('Hoja de Trabajo para listado'!$CD$155:$DC$1048576,MATCH($A491,'Hoja de Trabajo para listado'!$CD$155:$CD$1048576,0),MATCH((CUADRO!G$4&amp;$E491),'Hoja de Trabajo para listado'!$CD$151:$DC$151,0)),0)</f>
        <v>0</v>
      </c>
      <c r="H491" s="241">
        <f ca="1">+IFERROR(INDEX('Hoja de Trabajo para listado'!$A$155:$Z$1048576,MATCH($A491,'Hoja de Trabajo para listado'!$A$155:$A$1048576,0),MATCH((CUADRO!H$4&amp;$E491),'Hoja de Trabajo para listado'!$A$151:$Z$151,0)),0)+IFERROR(INDEX('Hoja de Trabajo para listado'!$AB$155:$BA$1048576,MATCH($A491,'Hoja de Trabajo para listado'!$AB$155:$AB$1048576,0),MATCH((CUADRO!H$4&amp;$E491),'Hoja de Trabajo para listado'!$AB$151:$BA$151,0)),0)+IFERROR(INDEX('Hoja de Trabajo para listado'!$BC$155:$CB$1048576,MATCH($A491,'Hoja de Trabajo para listado'!$BC$155:$BC$1048576,0),MATCH((CUADRO!H$4&amp;$E491),'Hoja de Trabajo para listado'!$BC$151:$CB$151,0)),0)+IFERROR(INDEX('Hoja de Trabajo para listado'!$DE$153:$DG$274,MATCH($A491,'Hoja de Trabajo para listado'!$DE$153:$DE$1048576,0),MATCH((CUADRO!H$4&amp;$E491),'Hoja de Trabajo para listado'!$DE$151:$DG$151,0)),0)+IFERROR(INDEX('Hoja de Trabajo para listado'!$CD$155:$DC$1048576,MATCH($A491,'Hoja de Trabajo para listado'!$CD$155:$CD$1048576,0),MATCH((CUADRO!H$4&amp;$E491),'Hoja de Trabajo para listado'!$CD$151:$DC$151,0)),0)</f>
        <v>0</v>
      </c>
      <c r="I491" s="241">
        <f ca="1">+IFERROR(INDEX('Hoja de Trabajo para listado'!$A$155:$Z$1048576,MATCH($A491,'Hoja de Trabajo para listado'!$A$155:$A$1048576,0),MATCH((CUADRO!I$4&amp;$E491),'Hoja de Trabajo para listado'!$A$151:$Z$151,0)),0)+IFERROR(INDEX('Hoja de Trabajo para listado'!$AB$155:$BA$1048576,MATCH($A491,'Hoja de Trabajo para listado'!$AB$155:$AB$1048576,0),MATCH((CUADRO!I$4&amp;$E491),'Hoja de Trabajo para listado'!$AB$151:$BA$151,0)),0)+IFERROR(INDEX('Hoja de Trabajo para listado'!$BC$155:$CB$1048576,MATCH($A491,'Hoja de Trabajo para listado'!$BC$155:$BC$1048576,0),MATCH((CUADRO!I$4&amp;$E491),'Hoja de Trabajo para listado'!$BC$151:$CB$151,0)),0)+IFERROR(INDEX('Hoja de Trabajo para listado'!$DE$153:$DG$274,MATCH($A491,'Hoja de Trabajo para listado'!$DE$153:$DE$1048576,0),MATCH((CUADRO!I$4&amp;$E491),'Hoja de Trabajo para listado'!$DE$151:$DG$151,0)),0)+IFERROR(INDEX('Hoja de Trabajo para listado'!$CD$155:$DC$1048576,MATCH($A491,'Hoja de Trabajo para listado'!$CD$155:$CD$1048576,0),MATCH((CUADRO!I$4&amp;$E491),'Hoja de Trabajo para listado'!$CD$151:$DC$151,0)),0)</f>
        <v>0</v>
      </c>
      <c r="J491" s="241">
        <f ca="1">+IFERROR(INDEX('Hoja de Trabajo para listado'!$A$155:$Z$1048576,MATCH($A491,'Hoja de Trabajo para listado'!$A$155:$A$1048576,0),MATCH((CUADRO!J$4&amp;$E491),'Hoja de Trabajo para listado'!$A$151:$Z$151,0)),0)+IFERROR(INDEX('Hoja de Trabajo para listado'!$AB$155:$BA$1048576,MATCH($A491,'Hoja de Trabajo para listado'!$AB$155:$AB$1048576,0),MATCH((CUADRO!J$4&amp;$E491),'Hoja de Trabajo para listado'!$AB$151:$BA$151,0)),0)+IFERROR(INDEX('Hoja de Trabajo para listado'!$BC$155:$CB$1048576,MATCH($A491,'Hoja de Trabajo para listado'!$BC$155:$BC$1048576,0),MATCH((CUADRO!J$4&amp;$E491),'Hoja de Trabajo para listado'!$BC$151:$CB$151,0)),0)+IFERROR(INDEX('Hoja de Trabajo para listado'!$DE$153:$DG$274,MATCH($A491,'Hoja de Trabajo para listado'!$DE$153:$DE$1048576,0),MATCH((CUADRO!J$4&amp;$E491),'Hoja de Trabajo para listado'!$DE$151:$DG$151,0)),0)+IFERROR(INDEX('Hoja de Trabajo para listado'!$CD$155:$DC$1048576,MATCH($A491,'Hoja de Trabajo para listado'!$CD$155:$CD$1048576,0),MATCH((CUADRO!J$4&amp;$E491),'Hoja de Trabajo para listado'!$CD$151:$DC$151,0)),0)</f>
        <v>0</v>
      </c>
      <c r="K491" s="241">
        <f ca="1">+IFERROR(INDEX('Hoja de Trabajo para listado'!$A$155:$Z$1048576,MATCH($A491,'Hoja de Trabajo para listado'!$A$155:$A$1048576,0),MATCH((CUADRO!K$4&amp;$E491),'Hoja de Trabajo para listado'!$A$151:$Z$151,0)),0)+IFERROR(INDEX('Hoja de Trabajo para listado'!$AB$155:$BA$1048576,MATCH($A491,'Hoja de Trabajo para listado'!$AB$155:$AB$1048576,0),MATCH((CUADRO!K$4&amp;$E491),'Hoja de Trabajo para listado'!$AB$151:$BA$151,0)),0)+IFERROR(INDEX('Hoja de Trabajo para listado'!$BC$155:$CB$1048576,MATCH($A491,'Hoja de Trabajo para listado'!$BC$155:$BC$1048576,0),MATCH((CUADRO!K$4&amp;$E491),'Hoja de Trabajo para listado'!$BC$151:$CB$151,0)),0)+IFERROR(INDEX('Hoja de Trabajo para listado'!$DE$153:$DG$274,MATCH($A491,'Hoja de Trabajo para listado'!$DE$153:$DE$1048576,0),MATCH((CUADRO!K$4&amp;$E491),'Hoja de Trabajo para listado'!$DE$151:$DG$151,0)),0)+IFERROR(INDEX('Hoja de Trabajo para listado'!$CD$155:$DC$1048576,MATCH($A491,'Hoja de Trabajo para listado'!$CD$155:$CD$1048576,0),MATCH((CUADRO!K$4&amp;$E491),'Hoja de Trabajo para listado'!$CD$151:$DC$151,0)),0)</f>
        <v>0</v>
      </c>
      <c r="L491" s="241">
        <f ca="1">+IFERROR(INDEX('Hoja de Trabajo para listado'!$A$155:$Z$1048576,MATCH($A491,'Hoja de Trabajo para listado'!$A$155:$A$1048576,0),MATCH((CUADRO!L$4&amp;$E491),'Hoja de Trabajo para listado'!$A$151:$Z$151,0)),0)+IFERROR(INDEX('Hoja de Trabajo para listado'!$AB$155:$BA$1048576,MATCH($A491,'Hoja de Trabajo para listado'!$AB$155:$AB$1048576,0),MATCH((CUADRO!L$4&amp;$E491),'Hoja de Trabajo para listado'!$AB$151:$BA$151,0)),0)+IFERROR(INDEX('Hoja de Trabajo para listado'!$BC$155:$CB$1048576,MATCH($A491,'Hoja de Trabajo para listado'!$BC$155:$BC$1048576,0),MATCH((CUADRO!L$4&amp;$E491),'Hoja de Trabajo para listado'!$BC$151:$CB$151,0)),0)+IFERROR(INDEX('Hoja de Trabajo para listado'!$DE$153:$DG$274,MATCH($A491,'Hoja de Trabajo para listado'!$DE$153:$DE$1048576,0),MATCH((CUADRO!L$4&amp;$E491),'Hoja de Trabajo para listado'!$DE$151:$DG$151,0)),0)+IFERROR(INDEX('Hoja de Trabajo para listado'!$CD$155:$DC$1048576,MATCH($A491,'Hoja de Trabajo para listado'!$CD$155:$CD$1048576,0),MATCH((CUADRO!L$4&amp;$E491),'Hoja de Trabajo para listado'!$CD$151:$DC$151,0)),0)</f>
        <v>0</v>
      </c>
      <c r="M491" s="241">
        <f ca="1">+IFERROR(INDEX('Hoja de Trabajo para listado'!$A$155:$Z$1048576,MATCH($A491,'Hoja de Trabajo para listado'!$A$155:$A$1048576,0),MATCH((CUADRO!M$4&amp;$E491),'Hoja de Trabajo para listado'!$A$151:$Z$151,0)),0)+IFERROR(INDEX('Hoja de Trabajo para listado'!$AB$155:$BA$1048576,MATCH($A491,'Hoja de Trabajo para listado'!$AB$155:$AB$1048576,0),MATCH((CUADRO!M$4&amp;$E491),'Hoja de Trabajo para listado'!$AB$151:$BA$151,0)),0)+IFERROR(INDEX('Hoja de Trabajo para listado'!$BC$155:$CB$1048576,MATCH($A491,'Hoja de Trabajo para listado'!$BC$155:$BC$1048576,0),MATCH((CUADRO!M$4&amp;$E491),'Hoja de Trabajo para listado'!$BC$151:$CB$151,0)),0)+IFERROR(INDEX('Hoja de Trabajo para listado'!$DE$153:$DG$274,MATCH($A491,'Hoja de Trabajo para listado'!$DE$153:$DE$1048576,0),MATCH((CUADRO!M$4&amp;$E491),'Hoja de Trabajo para listado'!$DE$151:$DG$151,0)),0)+IFERROR(INDEX('Hoja de Trabajo para listado'!$CD$155:$DC$1048576,MATCH($A491,'Hoja de Trabajo para listado'!$CD$155:$CD$1048576,0),MATCH((CUADRO!M$4&amp;$E491),'Hoja de Trabajo para listado'!$CD$151:$DC$151,0)),0)</f>
        <v>0</v>
      </c>
      <c r="N491" s="241">
        <f ca="1">+IFERROR(INDEX('Hoja de Trabajo para listado'!$A$155:$Z$1048576,MATCH($A491,'Hoja de Trabajo para listado'!$A$155:$A$1048576,0),MATCH((CUADRO!N$4&amp;$E491),'Hoja de Trabajo para listado'!$A$151:$Z$151,0)),0)+IFERROR(INDEX('Hoja de Trabajo para listado'!$AB$155:$BA$1048576,MATCH($A491,'Hoja de Trabajo para listado'!$AB$155:$AB$1048576,0),MATCH((CUADRO!N$4&amp;$E491),'Hoja de Trabajo para listado'!$AB$151:$BA$151,0)),0)+IFERROR(INDEX('Hoja de Trabajo para listado'!$BC$155:$CB$1048576,MATCH($A491,'Hoja de Trabajo para listado'!$BC$155:$BC$1048576,0),MATCH((CUADRO!N$4&amp;$E491),'Hoja de Trabajo para listado'!$BC$151:$CB$151,0)),0)+IFERROR(INDEX('Hoja de Trabajo para listado'!$DE$153:$DG$274,MATCH($A491,'Hoja de Trabajo para listado'!$DE$153:$DE$1048576,0),MATCH((CUADRO!N$4&amp;$E491),'Hoja de Trabajo para listado'!$DE$151:$DG$151,0)),0)+IFERROR(INDEX('Hoja de Trabajo para listado'!$CD$155:$DC$1048576,MATCH($A491,'Hoja de Trabajo para listado'!$CD$155:$CD$1048576,0),MATCH((CUADRO!N$4&amp;$E491),'Hoja de Trabajo para listado'!$CD$151:$DC$151,0)),0)</f>
        <v>0</v>
      </c>
      <c r="O491" s="241">
        <f ca="1">+IFERROR(INDEX('Hoja de Trabajo para listado'!$A$155:$Z$1048576,MATCH($A491,'Hoja de Trabajo para listado'!$A$155:$A$1048576,0),MATCH((CUADRO!O$4&amp;$E491),'Hoja de Trabajo para listado'!$A$151:$Z$151,0)),0)+IFERROR(INDEX('Hoja de Trabajo para listado'!$AB$155:$BA$1048576,MATCH($A491,'Hoja de Trabajo para listado'!$AB$155:$AB$1048576,0),MATCH((CUADRO!O$4&amp;$E491),'Hoja de Trabajo para listado'!$AB$151:$BA$151,0)),0)+IFERROR(INDEX('Hoja de Trabajo para listado'!$BC$155:$CB$1048576,MATCH($A491,'Hoja de Trabajo para listado'!$BC$155:$BC$1048576,0),MATCH((CUADRO!O$4&amp;$E491),'Hoja de Trabajo para listado'!$BC$151:$CB$151,0)),0)+IFERROR(INDEX('Hoja de Trabajo para listado'!$DE$153:$DG$274,MATCH($A491,'Hoja de Trabajo para listado'!$DE$153:$DE$1048576,0),MATCH((CUADRO!O$4&amp;$E491),'Hoja de Trabajo para listado'!$DE$151:$DG$151,0)),0)+IFERROR(INDEX('Hoja de Trabajo para listado'!$CD$155:$DC$1048576,MATCH($A491,'Hoja de Trabajo para listado'!$CD$155:$CD$1048576,0),MATCH((CUADRO!O$4&amp;$E491),'Hoja de Trabajo para listado'!$CD$151:$DC$151,0)),0)</f>
        <v>0</v>
      </c>
      <c r="P491" s="241">
        <f ca="1">+IFERROR(INDEX('Hoja de Trabajo para listado'!$A$155:$Z$1048576,MATCH($A491,'Hoja de Trabajo para listado'!$A$155:$A$1048576,0),MATCH((CUADRO!P$4&amp;$E491),'Hoja de Trabajo para listado'!$A$151:$Z$151,0)),0)+IFERROR(INDEX('Hoja de Trabajo para listado'!$AB$155:$BA$1048576,MATCH($A491,'Hoja de Trabajo para listado'!$AB$155:$AB$1048576,0),MATCH((CUADRO!P$4&amp;$E491),'Hoja de Trabajo para listado'!$AB$151:$BA$151,0)),0)+IFERROR(INDEX('Hoja de Trabajo para listado'!$BC$155:$CB$1048576,MATCH($A491,'Hoja de Trabajo para listado'!$BC$155:$BC$1048576,0),MATCH((CUADRO!P$4&amp;$E491),'Hoja de Trabajo para listado'!$BC$151:$CB$151,0)),0)+IFERROR(INDEX('Hoja de Trabajo para listado'!$DE$153:$DG$274,MATCH($A491,'Hoja de Trabajo para listado'!$DE$153:$DE$1048576,0),MATCH((CUADRO!P$4&amp;$E491),'Hoja de Trabajo para listado'!$DE$151:$DG$151,0)),0)+IFERROR(INDEX('Hoja de Trabajo para listado'!$CD$155:$DC$1048576,MATCH($A491,'Hoja de Trabajo para listado'!$CD$155:$CD$1048576,0),MATCH((CUADRO!P$4&amp;$E491),'Hoja de Trabajo para listado'!$CD$151:$DC$151,0)),0)</f>
        <v>0</v>
      </c>
      <c r="Q491" s="241">
        <f ca="1">+IFERROR(INDEX('Hoja de Trabajo para listado'!$A$155:$Z$1048576,MATCH($A491,'Hoja de Trabajo para listado'!$A$155:$A$1048576,0),MATCH((CUADRO!Q$4&amp;$E491),'Hoja de Trabajo para listado'!$A$151:$Z$151,0)),0)+IFERROR(INDEX('Hoja de Trabajo para listado'!$AB$155:$BA$1048576,MATCH($A491,'Hoja de Trabajo para listado'!$AB$155:$AB$1048576,0),MATCH((CUADRO!Q$4&amp;$E491),'Hoja de Trabajo para listado'!$AB$151:$BA$151,0)),0)+IFERROR(INDEX('Hoja de Trabajo para listado'!$BC$155:$CB$1048576,MATCH($A491,'Hoja de Trabajo para listado'!$BC$155:$BC$1048576,0),MATCH((CUADRO!Q$4&amp;$E491),'Hoja de Trabajo para listado'!$BC$151:$CB$151,0)),0)+IFERROR(INDEX('Hoja de Trabajo para listado'!$DE$153:$DG$274,MATCH($A491,'Hoja de Trabajo para listado'!$DE$153:$DE$1048576,0),MATCH((CUADRO!Q$4&amp;$E491),'Hoja de Trabajo para listado'!$DE$151:$DG$151,0)),0)+IFERROR(INDEX('Hoja de Trabajo para listado'!$CD$155:$DC$1048576,MATCH($A491,'Hoja de Trabajo para listado'!$CD$155:$CD$1048576,0),MATCH((CUADRO!Q$4&amp;$E491),'Hoja de Trabajo para listado'!$CD$151:$DC$151,0)),0)</f>
        <v>0</v>
      </c>
      <c r="R491" s="241">
        <f t="shared" ca="1" si="21"/>
        <v>0</v>
      </c>
      <c r="S491" s="247"/>
      <c r="T491" s="241">
        <f ca="1">+T492</f>
        <v>0</v>
      </c>
      <c r="U491" s="240">
        <f t="shared" si="22"/>
        <v>1</v>
      </c>
      <c r="V491" s="327" t="str">
        <f>+VLOOKUP(A491,bd_lista!$A$3:$E$592,5,FALSE)</f>
        <v>Gobiernos Autonomos Municipales</v>
      </c>
      <c r="W491" s="397" t="str">
        <f>+V491</f>
        <v>Gobiernos Autonomos Municipales</v>
      </c>
      <c r="X491" s="240">
        <f>+VLOOKUP(A491,[4]Sheet1!$A$13:$D$744,4,FALSE)</f>
        <v>0</v>
      </c>
      <c r="Y491" s="240" t="e">
        <f>+VLOOKUP(X491,bd_lista!$A$3:$C$592,3,FALSE)</f>
        <v>#N/A</v>
      </c>
      <c r="Z491" s="290">
        <f>+X491</f>
        <v>0</v>
      </c>
      <c r="AA491" s="291" t="e">
        <f>+Y491</f>
        <v>#N/A</v>
      </c>
    </row>
    <row r="492" spans="1:27" customFormat="1" ht="27" hidden="1" customHeight="1">
      <c r="A492" s="32">
        <v>1126</v>
      </c>
      <c r="B492" s="394"/>
      <c r="C492" s="245" t="str">
        <f>+VLOOKUP(A492,bd_lista!$A$3:$C$592,3,FALSE)</f>
        <v>Gobierno Autónomo Municipal de Villa Vaca Guzmán</v>
      </c>
      <c r="D492" s="396"/>
      <c r="E492" s="242" t="s">
        <v>1304</v>
      </c>
      <c r="F492" s="241">
        <f ca="1">+IFERROR(INDEX('Hoja de Trabajo para listado'!$A$155:$Z$1048576,MATCH($A492,'Hoja de Trabajo para listado'!$A$155:$A$1048576,0),MATCH((CUADRO!F$4&amp;$E492),'Hoja de Trabajo para listado'!$A$151:$Z$151,0)),0)+IFERROR(INDEX('Hoja de Trabajo para listado'!$AB$155:$BA$1048576,MATCH($A492,'Hoja de Trabajo para listado'!$AB$155:$AB$1048576,0),MATCH((CUADRO!F$4&amp;$E492),'Hoja de Trabajo para listado'!$AB$151:$BA$151,0)),0)+IFERROR(INDEX('Hoja de Trabajo para listado'!$BC$155:$CB$1048576,MATCH($A492,'Hoja de Trabajo para listado'!$BC$155:$BC$1048576,0),MATCH((CUADRO!F$4&amp;$E492),'Hoja de Trabajo para listado'!$BC$151:$CB$151,0)),0)+IFERROR(INDEX('Hoja de Trabajo para listado'!$DE$153:$DG$274,MATCH($A492,'Hoja de Trabajo para listado'!$DE$153:$DE$1048576,0),MATCH((CUADRO!F$4&amp;$E492),'Hoja de Trabajo para listado'!$DE$151:$DG$151,0)),0)+IFERROR(INDEX('Hoja de Trabajo para listado'!$CD$155:$DC$1048576,MATCH($A492,'Hoja de Trabajo para listado'!$CD$155:$CD$1048576,0),MATCH((CUADRO!F$4&amp;$E492),'Hoja de Trabajo para listado'!$CD$151:$DC$151,0)),0)</f>
        <v>0</v>
      </c>
      <c r="G492" s="241">
        <f ca="1">+IFERROR(INDEX('Hoja de Trabajo para listado'!$A$155:$Z$1048576,MATCH($A492,'Hoja de Trabajo para listado'!$A$155:$A$1048576,0),MATCH((CUADRO!G$4&amp;$E492),'Hoja de Trabajo para listado'!$A$151:$Z$151,0)),0)+IFERROR(INDEX('Hoja de Trabajo para listado'!$AB$155:$BA$1048576,MATCH($A492,'Hoja de Trabajo para listado'!$AB$155:$AB$1048576,0),MATCH((CUADRO!G$4&amp;$E492),'Hoja de Trabajo para listado'!$AB$151:$BA$151,0)),0)+IFERROR(INDEX('Hoja de Trabajo para listado'!$BC$155:$CB$1048576,MATCH($A492,'Hoja de Trabajo para listado'!$BC$155:$BC$1048576,0),MATCH((CUADRO!G$4&amp;$E492),'Hoja de Trabajo para listado'!$BC$151:$CB$151,0)),0)+IFERROR(INDEX('Hoja de Trabajo para listado'!$DE$153:$DG$274,MATCH($A492,'Hoja de Trabajo para listado'!$DE$153:$DE$1048576,0),MATCH((CUADRO!G$4&amp;$E492),'Hoja de Trabajo para listado'!$DE$151:$DG$151,0)),0)+IFERROR(INDEX('Hoja de Trabajo para listado'!$CD$155:$DC$1048576,MATCH($A492,'Hoja de Trabajo para listado'!$CD$155:$CD$1048576,0),MATCH((CUADRO!G$4&amp;$E492),'Hoja de Trabajo para listado'!$CD$151:$DC$151,0)),0)</f>
        <v>0</v>
      </c>
      <c r="H492" s="241">
        <f ca="1">+IFERROR(INDEX('Hoja de Trabajo para listado'!$A$155:$Z$1048576,MATCH($A492,'Hoja de Trabajo para listado'!$A$155:$A$1048576,0),MATCH((CUADRO!H$4&amp;$E492),'Hoja de Trabajo para listado'!$A$151:$Z$151,0)),0)+IFERROR(INDEX('Hoja de Trabajo para listado'!$AB$155:$BA$1048576,MATCH($A492,'Hoja de Trabajo para listado'!$AB$155:$AB$1048576,0),MATCH((CUADRO!H$4&amp;$E492),'Hoja de Trabajo para listado'!$AB$151:$BA$151,0)),0)+IFERROR(INDEX('Hoja de Trabajo para listado'!$BC$155:$CB$1048576,MATCH($A492,'Hoja de Trabajo para listado'!$BC$155:$BC$1048576,0),MATCH((CUADRO!H$4&amp;$E492),'Hoja de Trabajo para listado'!$BC$151:$CB$151,0)),0)+IFERROR(INDEX('Hoja de Trabajo para listado'!$DE$153:$DG$274,MATCH($A492,'Hoja de Trabajo para listado'!$DE$153:$DE$1048576,0),MATCH((CUADRO!H$4&amp;$E492),'Hoja de Trabajo para listado'!$DE$151:$DG$151,0)),0)+IFERROR(INDEX('Hoja de Trabajo para listado'!$CD$155:$DC$1048576,MATCH($A492,'Hoja de Trabajo para listado'!$CD$155:$CD$1048576,0),MATCH((CUADRO!H$4&amp;$E492),'Hoja de Trabajo para listado'!$CD$151:$DC$151,0)),0)</f>
        <v>0</v>
      </c>
      <c r="I492" s="241">
        <f ca="1">+IFERROR(INDEX('Hoja de Trabajo para listado'!$A$155:$Z$1048576,MATCH($A492,'Hoja de Trabajo para listado'!$A$155:$A$1048576,0),MATCH((CUADRO!I$4&amp;$E492),'Hoja de Trabajo para listado'!$A$151:$Z$151,0)),0)+IFERROR(INDEX('Hoja de Trabajo para listado'!$AB$155:$BA$1048576,MATCH($A492,'Hoja de Trabajo para listado'!$AB$155:$AB$1048576,0),MATCH((CUADRO!I$4&amp;$E492),'Hoja de Trabajo para listado'!$AB$151:$BA$151,0)),0)+IFERROR(INDEX('Hoja de Trabajo para listado'!$BC$155:$CB$1048576,MATCH($A492,'Hoja de Trabajo para listado'!$BC$155:$BC$1048576,0),MATCH((CUADRO!I$4&amp;$E492),'Hoja de Trabajo para listado'!$BC$151:$CB$151,0)),0)+IFERROR(INDEX('Hoja de Trabajo para listado'!$DE$153:$DG$274,MATCH($A492,'Hoja de Trabajo para listado'!$DE$153:$DE$1048576,0),MATCH((CUADRO!I$4&amp;$E492),'Hoja de Trabajo para listado'!$DE$151:$DG$151,0)),0)+IFERROR(INDEX('Hoja de Trabajo para listado'!$CD$155:$DC$1048576,MATCH($A492,'Hoja de Trabajo para listado'!$CD$155:$CD$1048576,0),MATCH((CUADRO!I$4&amp;$E492),'Hoja de Trabajo para listado'!$CD$151:$DC$151,0)),0)</f>
        <v>0</v>
      </c>
      <c r="J492" s="241">
        <f ca="1">+IFERROR(INDEX('Hoja de Trabajo para listado'!$A$155:$Z$1048576,MATCH($A492,'Hoja de Trabajo para listado'!$A$155:$A$1048576,0),MATCH((CUADRO!J$4&amp;$E492),'Hoja de Trabajo para listado'!$A$151:$Z$151,0)),0)+IFERROR(INDEX('Hoja de Trabajo para listado'!$AB$155:$BA$1048576,MATCH($A492,'Hoja de Trabajo para listado'!$AB$155:$AB$1048576,0),MATCH((CUADRO!J$4&amp;$E492),'Hoja de Trabajo para listado'!$AB$151:$BA$151,0)),0)+IFERROR(INDEX('Hoja de Trabajo para listado'!$BC$155:$CB$1048576,MATCH($A492,'Hoja de Trabajo para listado'!$BC$155:$BC$1048576,0),MATCH((CUADRO!J$4&amp;$E492),'Hoja de Trabajo para listado'!$BC$151:$CB$151,0)),0)+IFERROR(INDEX('Hoja de Trabajo para listado'!$DE$153:$DG$274,MATCH($A492,'Hoja de Trabajo para listado'!$DE$153:$DE$1048576,0),MATCH((CUADRO!J$4&amp;$E492),'Hoja de Trabajo para listado'!$DE$151:$DG$151,0)),0)+IFERROR(INDEX('Hoja de Trabajo para listado'!$CD$155:$DC$1048576,MATCH($A492,'Hoja de Trabajo para listado'!$CD$155:$CD$1048576,0),MATCH((CUADRO!J$4&amp;$E492),'Hoja de Trabajo para listado'!$CD$151:$DC$151,0)),0)</f>
        <v>0</v>
      </c>
      <c r="K492" s="241">
        <f ca="1">+IFERROR(INDEX('Hoja de Trabajo para listado'!$A$155:$Z$1048576,MATCH($A492,'Hoja de Trabajo para listado'!$A$155:$A$1048576,0),MATCH((CUADRO!K$4&amp;$E492),'Hoja de Trabajo para listado'!$A$151:$Z$151,0)),0)+IFERROR(INDEX('Hoja de Trabajo para listado'!$AB$155:$BA$1048576,MATCH($A492,'Hoja de Trabajo para listado'!$AB$155:$AB$1048576,0),MATCH((CUADRO!K$4&amp;$E492),'Hoja de Trabajo para listado'!$AB$151:$BA$151,0)),0)+IFERROR(INDEX('Hoja de Trabajo para listado'!$BC$155:$CB$1048576,MATCH($A492,'Hoja de Trabajo para listado'!$BC$155:$BC$1048576,0),MATCH((CUADRO!K$4&amp;$E492),'Hoja de Trabajo para listado'!$BC$151:$CB$151,0)),0)+IFERROR(INDEX('Hoja de Trabajo para listado'!$DE$153:$DG$274,MATCH($A492,'Hoja de Trabajo para listado'!$DE$153:$DE$1048576,0),MATCH((CUADRO!K$4&amp;$E492),'Hoja de Trabajo para listado'!$DE$151:$DG$151,0)),0)+IFERROR(INDEX('Hoja de Trabajo para listado'!$CD$155:$DC$1048576,MATCH($A492,'Hoja de Trabajo para listado'!$CD$155:$CD$1048576,0),MATCH((CUADRO!K$4&amp;$E492),'Hoja de Trabajo para listado'!$CD$151:$DC$151,0)),0)</f>
        <v>0</v>
      </c>
      <c r="L492" s="241">
        <f ca="1">+IFERROR(INDEX('Hoja de Trabajo para listado'!$A$155:$Z$1048576,MATCH($A492,'Hoja de Trabajo para listado'!$A$155:$A$1048576,0),MATCH((CUADRO!L$4&amp;$E492),'Hoja de Trabajo para listado'!$A$151:$Z$151,0)),0)+IFERROR(INDEX('Hoja de Trabajo para listado'!$AB$155:$BA$1048576,MATCH($A492,'Hoja de Trabajo para listado'!$AB$155:$AB$1048576,0),MATCH((CUADRO!L$4&amp;$E492),'Hoja de Trabajo para listado'!$AB$151:$BA$151,0)),0)+IFERROR(INDEX('Hoja de Trabajo para listado'!$BC$155:$CB$1048576,MATCH($A492,'Hoja de Trabajo para listado'!$BC$155:$BC$1048576,0),MATCH((CUADRO!L$4&amp;$E492),'Hoja de Trabajo para listado'!$BC$151:$CB$151,0)),0)+IFERROR(INDEX('Hoja de Trabajo para listado'!$DE$153:$DG$274,MATCH($A492,'Hoja de Trabajo para listado'!$DE$153:$DE$1048576,0),MATCH((CUADRO!L$4&amp;$E492),'Hoja de Trabajo para listado'!$DE$151:$DG$151,0)),0)+IFERROR(INDEX('Hoja de Trabajo para listado'!$CD$155:$DC$1048576,MATCH($A492,'Hoja de Trabajo para listado'!$CD$155:$CD$1048576,0),MATCH((CUADRO!L$4&amp;$E492),'Hoja de Trabajo para listado'!$CD$151:$DC$151,0)),0)</f>
        <v>0</v>
      </c>
      <c r="M492" s="241">
        <f ca="1">+IFERROR(INDEX('Hoja de Trabajo para listado'!$A$155:$Z$1048576,MATCH($A492,'Hoja de Trabajo para listado'!$A$155:$A$1048576,0),MATCH((CUADRO!M$4&amp;$E492),'Hoja de Trabajo para listado'!$A$151:$Z$151,0)),0)+IFERROR(INDEX('Hoja de Trabajo para listado'!$AB$155:$BA$1048576,MATCH($A492,'Hoja de Trabajo para listado'!$AB$155:$AB$1048576,0),MATCH((CUADRO!M$4&amp;$E492),'Hoja de Trabajo para listado'!$AB$151:$BA$151,0)),0)+IFERROR(INDEX('Hoja de Trabajo para listado'!$BC$155:$CB$1048576,MATCH($A492,'Hoja de Trabajo para listado'!$BC$155:$BC$1048576,0),MATCH((CUADRO!M$4&amp;$E492),'Hoja de Trabajo para listado'!$BC$151:$CB$151,0)),0)+IFERROR(INDEX('Hoja de Trabajo para listado'!$DE$153:$DG$274,MATCH($A492,'Hoja de Trabajo para listado'!$DE$153:$DE$1048576,0),MATCH((CUADRO!M$4&amp;$E492),'Hoja de Trabajo para listado'!$DE$151:$DG$151,0)),0)+IFERROR(INDEX('Hoja de Trabajo para listado'!$CD$155:$DC$1048576,MATCH($A492,'Hoja de Trabajo para listado'!$CD$155:$CD$1048576,0),MATCH((CUADRO!M$4&amp;$E492),'Hoja de Trabajo para listado'!$CD$151:$DC$151,0)),0)</f>
        <v>0</v>
      </c>
      <c r="N492" s="241">
        <f ca="1">+IFERROR(INDEX('Hoja de Trabajo para listado'!$A$155:$Z$1048576,MATCH($A492,'Hoja de Trabajo para listado'!$A$155:$A$1048576,0),MATCH((CUADRO!N$4&amp;$E492),'Hoja de Trabajo para listado'!$A$151:$Z$151,0)),0)+IFERROR(INDEX('Hoja de Trabajo para listado'!$AB$155:$BA$1048576,MATCH($A492,'Hoja de Trabajo para listado'!$AB$155:$AB$1048576,0),MATCH((CUADRO!N$4&amp;$E492),'Hoja de Trabajo para listado'!$AB$151:$BA$151,0)),0)+IFERROR(INDEX('Hoja de Trabajo para listado'!$BC$155:$CB$1048576,MATCH($A492,'Hoja de Trabajo para listado'!$BC$155:$BC$1048576,0),MATCH((CUADRO!N$4&amp;$E492),'Hoja de Trabajo para listado'!$BC$151:$CB$151,0)),0)+IFERROR(INDEX('Hoja de Trabajo para listado'!$DE$153:$DG$274,MATCH($A492,'Hoja de Trabajo para listado'!$DE$153:$DE$1048576,0),MATCH((CUADRO!N$4&amp;$E492),'Hoja de Trabajo para listado'!$DE$151:$DG$151,0)),0)+IFERROR(INDEX('Hoja de Trabajo para listado'!$CD$155:$DC$1048576,MATCH($A492,'Hoja de Trabajo para listado'!$CD$155:$CD$1048576,0),MATCH((CUADRO!N$4&amp;$E492),'Hoja de Trabajo para listado'!$CD$151:$DC$151,0)),0)</f>
        <v>0</v>
      </c>
      <c r="O492" s="241">
        <f ca="1">+IFERROR(INDEX('Hoja de Trabajo para listado'!$A$155:$Z$1048576,MATCH($A492,'Hoja de Trabajo para listado'!$A$155:$A$1048576,0),MATCH((CUADRO!O$4&amp;$E492),'Hoja de Trabajo para listado'!$A$151:$Z$151,0)),0)+IFERROR(INDEX('Hoja de Trabajo para listado'!$AB$155:$BA$1048576,MATCH($A492,'Hoja de Trabajo para listado'!$AB$155:$AB$1048576,0),MATCH((CUADRO!O$4&amp;$E492),'Hoja de Trabajo para listado'!$AB$151:$BA$151,0)),0)+IFERROR(INDEX('Hoja de Trabajo para listado'!$BC$155:$CB$1048576,MATCH($A492,'Hoja de Trabajo para listado'!$BC$155:$BC$1048576,0),MATCH((CUADRO!O$4&amp;$E492),'Hoja de Trabajo para listado'!$BC$151:$CB$151,0)),0)+IFERROR(INDEX('Hoja de Trabajo para listado'!$DE$153:$DG$274,MATCH($A492,'Hoja de Trabajo para listado'!$DE$153:$DE$1048576,0),MATCH((CUADRO!O$4&amp;$E492),'Hoja de Trabajo para listado'!$DE$151:$DG$151,0)),0)+IFERROR(INDEX('Hoja de Trabajo para listado'!$CD$155:$DC$1048576,MATCH($A492,'Hoja de Trabajo para listado'!$CD$155:$CD$1048576,0),MATCH((CUADRO!O$4&amp;$E492),'Hoja de Trabajo para listado'!$CD$151:$DC$151,0)),0)</f>
        <v>0</v>
      </c>
      <c r="P492" s="241">
        <f ca="1">+IFERROR(INDEX('Hoja de Trabajo para listado'!$A$155:$Z$1048576,MATCH($A492,'Hoja de Trabajo para listado'!$A$155:$A$1048576,0),MATCH((CUADRO!P$4&amp;$E492),'Hoja de Trabajo para listado'!$A$151:$Z$151,0)),0)+IFERROR(INDEX('Hoja de Trabajo para listado'!$AB$155:$BA$1048576,MATCH($A492,'Hoja de Trabajo para listado'!$AB$155:$AB$1048576,0),MATCH((CUADRO!P$4&amp;$E492),'Hoja de Trabajo para listado'!$AB$151:$BA$151,0)),0)+IFERROR(INDEX('Hoja de Trabajo para listado'!$BC$155:$CB$1048576,MATCH($A492,'Hoja de Trabajo para listado'!$BC$155:$BC$1048576,0),MATCH((CUADRO!P$4&amp;$E492),'Hoja de Trabajo para listado'!$BC$151:$CB$151,0)),0)+IFERROR(INDEX('Hoja de Trabajo para listado'!$DE$153:$DG$274,MATCH($A492,'Hoja de Trabajo para listado'!$DE$153:$DE$1048576,0),MATCH((CUADRO!P$4&amp;$E492),'Hoja de Trabajo para listado'!$DE$151:$DG$151,0)),0)+IFERROR(INDEX('Hoja de Trabajo para listado'!$CD$155:$DC$1048576,MATCH($A492,'Hoja de Trabajo para listado'!$CD$155:$CD$1048576,0),MATCH((CUADRO!P$4&amp;$E492),'Hoja de Trabajo para listado'!$CD$151:$DC$151,0)),0)</f>
        <v>0</v>
      </c>
      <c r="Q492" s="241">
        <f ca="1">+IFERROR(INDEX('Hoja de Trabajo para listado'!$A$155:$Z$1048576,MATCH($A492,'Hoja de Trabajo para listado'!$A$155:$A$1048576,0),MATCH((CUADRO!Q$4&amp;$E492),'Hoja de Trabajo para listado'!$A$151:$Z$151,0)),0)+IFERROR(INDEX('Hoja de Trabajo para listado'!$AB$155:$BA$1048576,MATCH($A492,'Hoja de Trabajo para listado'!$AB$155:$AB$1048576,0),MATCH((CUADRO!Q$4&amp;$E492),'Hoja de Trabajo para listado'!$AB$151:$BA$151,0)),0)+IFERROR(INDEX('Hoja de Trabajo para listado'!$BC$155:$CB$1048576,MATCH($A492,'Hoja de Trabajo para listado'!$BC$155:$BC$1048576,0),MATCH((CUADRO!Q$4&amp;$E492),'Hoja de Trabajo para listado'!$BC$151:$CB$151,0)),0)+IFERROR(INDEX('Hoja de Trabajo para listado'!$DE$153:$DG$274,MATCH($A492,'Hoja de Trabajo para listado'!$DE$153:$DE$1048576,0),MATCH((CUADRO!Q$4&amp;$E492),'Hoja de Trabajo para listado'!$DE$151:$DG$151,0)),0)+IFERROR(INDEX('Hoja de Trabajo para listado'!$CD$155:$DC$1048576,MATCH($A492,'Hoja de Trabajo para listado'!$CD$155:$CD$1048576,0),MATCH((CUADRO!Q$4&amp;$E492),'Hoja de Trabajo para listado'!$CD$151:$DC$151,0)),0)</f>
        <v>0</v>
      </c>
      <c r="R492" s="241">
        <f t="shared" ca="1" si="21"/>
        <v>0</v>
      </c>
      <c r="S492" s="247">
        <f ca="1">+R491+R492</f>
        <v>0</v>
      </c>
      <c r="T492" s="241">
        <f ca="1">+S492</f>
        <v>0</v>
      </c>
      <c r="U492" s="240">
        <f t="shared" si="22"/>
        <v>2</v>
      </c>
      <c r="V492" s="327" t="str">
        <f>+VLOOKUP(A492,bd_lista!$A$3:$E$592,5,FALSE)</f>
        <v>Gobiernos Autonomos Municipales</v>
      </c>
      <c r="W492" s="398"/>
      <c r="X492" s="240">
        <f>+VLOOKUP(A492,[4]Sheet1!$A$13:$D$744,4,FALSE)</f>
        <v>0</v>
      </c>
      <c r="Y492" s="240" t="e">
        <f>+VLOOKUP(X492,bd_lista!$A$3:$C$592,3,FALSE)</f>
        <v>#N/A</v>
      </c>
      <c r="Z492" s="288"/>
      <c r="AA492" s="289"/>
    </row>
    <row r="493" spans="1:27" customFormat="1" ht="15" hidden="1" customHeight="1">
      <c r="A493" s="32">
        <v>1127</v>
      </c>
      <c r="B493" s="393">
        <f>+A493</f>
        <v>1127</v>
      </c>
      <c r="C493" s="245" t="str">
        <f>+VLOOKUP(A493,bd_lista!$A$3:$C$592,3,FALSE)</f>
        <v>Gobierno Autónomo Municipal de Villa de Huacaya</v>
      </c>
      <c r="D493" s="395" t="str">
        <f>+C493</f>
        <v>Gobierno Autónomo Municipal de Villa de Huacaya</v>
      </c>
      <c r="E493" s="240" t="s">
        <v>1303</v>
      </c>
      <c r="F493" s="241">
        <f ca="1">+IFERROR(INDEX('Hoja de Trabajo para listado'!$A$155:$Z$1048576,MATCH($A493,'Hoja de Trabajo para listado'!$A$155:$A$1048576,0),MATCH((CUADRO!F$4&amp;$E493),'Hoja de Trabajo para listado'!$A$151:$Z$151,0)),0)+IFERROR(INDEX('Hoja de Trabajo para listado'!$AB$155:$BA$1048576,MATCH($A493,'Hoja de Trabajo para listado'!$AB$155:$AB$1048576,0),MATCH((CUADRO!F$4&amp;$E493),'Hoja de Trabajo para listado'!$AB$151:$BA$151,0)),0)+IFERROR(INDEX('Hoja de Trabajo para listado'!$BC$155:$CB$1048576,MATCH($A493,'Hoja de Trabajo para listado'!$BC$155:$BC$1048576,0),MATCH((CUADRO!F$4&amp;$E493),'Hoja de Trabajo para listado'!$BC$151:$CB$151,0)),0)+IFERROR(INDEX('Hoja de Trabajo para listado'!$DE$153:$DG$274,MATCH($A493,'Hoja de Trabajo para listado'!$DE$153:$DE$1048576,0),MATCH((CUADRO!F$4&amp;$E493),'Hoja de Trabajo para listado'!$DE$151:$DG$151,0)),0)+IFERROR(INDEX('Hoja de Trabajo para listado'!$CD$155:$DC$1048576,MATCH($A493,'Hoja de Trabajo para listado'!$CD$155:$CD$1048576,0),MATCH((CUADRO!F$4&amp;$E493),'Hoja de Trabajo para listado'!$CD$151:$DC$151,0)),0)</f>
        <v>0</v>
      </c>
      <c r="G493" s="241">
        <f ca="1">+IFERROR(INDEX('Hoja de Trabajo para listado'!$A$155:$Z$1048576,MATCH($A493,'Hoja de Trabajo para listado'!$A$155:$A$1048576,0),MATCH((CUADRO!G$4&amp;$E493),'Hoja de Trabajo para listado'!$A$151:$Z$151,0)),0)+IFERROR(INDEX('Hoja de Trabajo para listado'!$AB$155:$BA$1048576,MATCH($A493,'Hoja de Trabajo para listado'!$AB$155:$AB$1048576,0),MATCH((CUADRO!G$4&amp;$E493),'Hoja de Trabajo para listado'!$AB$151:$BA$151,0)),0)+IFERROR(INDEX('Hoja de Trabajo para listado'!$BC$155:$CB$1048576,MATCH($A493,'Hoja de Trabajo para listado'!$BC$155:$BC$1048576,0),MATCH((CUADRO!G$4&amp;$E493),'Hoja de Trabajo para listado'!$BC$151:$CB$151,0)),0)+IFERROR(INDEX('Hoja de Trabajo para listado'!$DE$153:$DG$274,MATCH($A493,'Hoja de Trabajo para listado'!$DE$153:$DE$1048576,0),MATCH((CUADRO!G$4&amp;$E493),'Hoja de Trabajo para listado'!$DE$151:$DG$151,0)),0)+IFERROR(INDEX('Hoja de Trabajo para listado'!$CD$155:$DC$1048576,MATCH($A493,'Hoja de Trabajo para listado'!$CD$155:$CD$1048576,0),MATCH((CUADRO!G$4&amp;$E493),'Hoja de Trabajo para listado'!$CD$151:$DC$151,0)),0)</f>
        <v>0</v>
      </c>
      <c r="H493" s="241">
        <f ca="1">+IFERROR(INDEX('Hoja de Trabajo para listado'!$A$155:$Z$1048576,MATCH($A493,'Hoja de Trabajo para listado'!$A$155:$A$1048576,0),MATCH((CUADRO!H$4&amp;$E493),'Hoja de Trabajo para listado'!$A$151:$Z$151,0)),0)+IFERROR(INDEX('Hoja de Trabajo para listado'!$AB$155:$BA$1048576,MATCH($A493,'Hoja de Trabajo para listado'!$AB$155:$AB$1048576,0),MATCH((CUADRO!H$4&amp;$E493),'Hoja de Trabajo para listado'!$AB$151:$BA$151,0)),0)+IFERROR(INDEX('Hoja de Trabajo para listado'!$BC$155:$CB$1048576,MATCH($A493,'Hoja de Trabajo para listado'!$BC$155:$BC$1048576,0),MATCH((CUADRO!H$4&amp;$E493),'Hoja de Trabajo para listado'!$BC$151:$CB$151,0)),0)+IFERROR(INDEX('Hoja de Trabajo para listado'!$DE$153:$DG$274,MATCH($A493,'Hoja de Trabajo para listado'!$DE$153:$DE$1048576,0),MATCH((CUADRO!H$4&amp;$E493),'Hoja de Trabajo para listado'!$DE$151:$DG$151,0)),0)+IFERROR(INDEX('Hoja de Trabajo para listado'!$CD$155:$DC$1048576,MATCH($A493,'Hoja de Trabajo para listado'!$CD$155:$CD$1048576,0),MATCH((CUADRO!H$4&amp;$E493),'Hoja de Trabajo para listado'!$CD$151:$DC$151,0)),0)</f>
        <v>0</v>
      </c>
      <c r="I493" s="241">
        <f ca="1">+IFERROR(INDEX('Hoja de Trabajo para listado'!$A$155:$Z$1048576,MATCH($A493,'Hoja de Trabajo para listado'!$A$155:$A$1048576,0),MATCH((CUADRO!I$4&amp;$E493),'Hoja de Trabajo para listado'!$A$151:$Z$151,0)),0)+IFERROR(INDEX('Hoja de Trabajo para listado'!$AB$155:$BA$1048576,MATCH($A493,'Hoja de Trabajo para listado'!$AB$155:$AB$1048576,0),MATCH((CUADRO!I$4&amp;$E493),'Hoja de Trabajo para listado'!$AB$151:$BA$151,0)),0)+IFERROR(INDEX('Hoja de Trabajo para listado'!$BC$155:$CB$1048576,MATCH($A493,'Hoja de Trabajo para listado'!$BC$155:$BC$1048576,0),MATCH((CUADRO!I$4&amp;$E493),'Hoja de Trabajo para listado'!$BC$151:$CB$151,0)),0)+IFERROR(INDEX('Hoja de Trabajo para listado'!$DE$153:$DG$274,MATCH($A493,'Hoja de Trabajo para listado'!$DE$153:$DE$1048576,0),MATCH((CUADRO!I$4&amp;$E493),'Hoja de Trabajo para listado'!$DE$151:$DG$151,0)),0)+IFERROR(INDEX('Hoja de Trabajo para listado'!$CD$155:$DC$1048576,MATCH($A493,'Hoja de Trabajo para listado'!$CD$155:$CD$1048576,0),MATCH((CUADRO!I$4&amp;$E493),'Hoja de Trabajo para listado'!$CD$151:$DC$151,0)),0)</f>
        <v>0</v>
      </c>
      <c r="J493" s="241">
        <f ca="1">+IFERROR(INDEX('Hoja de Trabajo para listado'!$A$155:$Z$1048576,MATCH($A493,'Hoja de Trabajo para listado'!$A$155:$A$1048576,0),MATCH((CUADRO!J$4&amp;$E493),'Hoja de Trabajo para listado'!$A$151:$Z$151,0)),0)+IFERROR(INDEX('Hoja de Trabajo para listado'!$AB$155:$BA$1048576,MATCH($A493,'Hoja de Trabajo para listado'!$AB$155:$AB$1048576,0),MATCH((CUADRO!J$4&amp;$E493),'Hoja de Trabajo para listado'!$AB$151:$BA$151,0)),0)+IFERROR(INDEX('Hoja de Trabajo para listado'!$BC$155:$CB$1048576,MATCH($A493,'Hoja de Trabajo para listado'!$BC$155:$BC$1048576,0),MATCH((CUADRO!J$4&amp;$E493),'Hoja de Trabajo para listado'!$BC$151:$CB$151,0)),0)+IFERROR(INDEX('Hoja de Trabajo para listado'!$DE$153:$DG$274,MATCH($A493,'Hoja de Trabajo para listado'!$DE$153:$DE$1048576,0),MATCH((CUADRO!J$4&amp;$E493),'Hoja de Trabajo para listado'!$DE$151:$DG$151,0)),0)+IFERROR(INDEX('Hoja de Trabajo para listado'!$CD$155:$DC$1048576,MATCH($A493,'Hoja de Trabajo para listado'!$CD$155:$CD$1048576,0),MATCH((CUADRO!J$4&amp;$E493),'Hoja de Trabajo para listado'!$CD$151:$DC$151,0)),0)</f>
        <v>0</v>
      </c>
      <c r="K493" s="241">
        <f ca="1">+IFERROR(INDEX('Hoja de Trabajo para listado'!$A$155:$Z$1048576,MATCH($A493,'Hoja de Trabajo para listado'!$A$155:$A$1048576,0),MATCH((CUADRO!K$4&amp;$E493),'Hoja de Trabajo para listado'!$A$151:$Z$151,0)),0)+IFERROR(INDEX('Hoja de Trabajo para listado'!$AB$155:$BA$1048576,MATCH($A493,'Hoja de Trabajo para listado'!$AB$155:$AB$1048576,0),MATCH((CUADRO!K$4&amp;$E493),'Hoja de Trabajo para listado'!$AB$151:$BA$151,0)),0)+IFERROR(INDEX('Hoja de Trabajo para listado'!$BC$155:$CB$1048576,MATCH($A493,'Hoja de Trabajo para listado'!$BC$155:$BC$1048576,0),MATCH((CUADRO!K$4&amp;$E493),'Hoja de Trabajo para listado'!$BC$151:$CB$151,0)),0)+IFERROR(INDEX('Hoja de Trabajo para listado'!$DE$153:$DG$274,MATCH($A493,'Hoja de Trabajo para listado'!$DE$153:$DE$1048576,0),MATCH((CUADRO!K$4&amp;$E493),'Hoja de Trabajo para listado'!$DE$151:$DG$151,0)),0)+IFERROR(INDEX('Hoja de Trabajo para listado'!$CD$155:$DC$1048576,MATCH($A493,'Hoja de Trabajo para listado'!$CD$155:$CD$1048576,0),MATCH((CUADRO!K$4&amp;$E493),'Hoja de Trabajo para listado'!$CD$151:$DC$151,0)),0)</f>
        <v>0</v>
      </c>
      <c r="L493" s="241">
        <f ca="1">+IFERROR(INDEX('Hoja de Trabajo para listado'!$A$155:$Z$1048576,MATCH($A493,'Hoja de Trabajo para listado'!$A$155:$A$1048576,0),MATCH((CUADRO!L$4&amp;$E493),'Hoja de Trabajo para listado'!$A$151:$Z$151,0)),0)+IFERROR(INDEX('Hoja de Trabajo para listado'!$AB$155:$BA$1048576,MATCH($A493,'Hoja de Trabajo para listado'!$AB$155:$AB$1048576,0),MATCH((CUADRO!L$4&amp;$E493),'Hoja de Trabajo para listado'!$AB$151:$BA$151,0)),0)+IFERROR(INDEX('Hoja de Trabajo para listado'!$BC$155:$CB$1048576,MATCH($A493,'Hoja de Trabajo para listado'!$BC$155:$BC$1048576,0),MATCH((CUADRO!L$4&amp;$E493),'Hoja de Trabajo para listado'!$BC$151:$CB$151,0)),0)+IFERROR(INDEX('Hoja de Trabajo para listado'!$DE$153:$DG$274,MATCH($A493,'Hoja de Trabajo para listado'!$DE$153:$DE$1048576,0),MATCH((CUADRO!L$4&amp;$E493),'Hoja de Trabajo para listado'!$DE$151:$DG$151,0)),0)+IFERROR(INDEX('Hoja de Trabajo para listado'!$CD$155:$DC$1048576,MATCH($A493,'Hoja de Trabajo para listado'!$CD$155:$CD$1048576,0),MATCH((CUADRO!L$4&amp;$E493),'Hoja de Trabajo para listado'!$CD$151:$DC$151,0)),0)</f>
        <v>0</v>
      </c>
      <c r="M493" s="241">
        <f ca="1">+IFERROR(INDEX('Hoja de Trabajo para listado'!$A$155:$Z$1048576,MATCH($A493,'Hoja de Trabajo para listado'!$A$155:$A$1048576,0),MATCH((CUADRO!M$4&amp;$E493),'Hoja de Trabajo para listado'!$A$151:$Z$151,0)),0)+IFERROR(INDEX('Hoja de Trabajo para listado'!$AB$155:$BA$1048576,MATCH($A493,'Hoja de Trabajo para listado'!$AB$155:$AB$1048576,0),MATCH((CUADRO!M$4&amp;$E493),'Hoja de Trabajo para listado'!$AB$151:$BA$151,0)),0)+IFERROR(INDEX('Hoja de Trabajo para listado'!$BC$155:$CB$1048576,MATCH($A493,'Hoja de Trabajo para listado'!$BC$155:$BC$1048576,0),MATCH((CUADRO!M$4&amp;$E493),'Hoja de Trabajo para listado'!$BC$151:$CB$151,0)),0)+IFERROR(INDEX('Hoja de Trabajo para listado'!$DE$153:$DG$274,MATCH($A493,'Hoja de Trabajo para listado'!$DE$153:$DE$1048576,0),MATCH((CUADRO!M$4&amp;$E493),'Hoja de Trabajo para listado'!$DE$151:$DG$151,0)),0)+IFERROR(INDEX('Hoja de Trabajo para listado'!$CD$155:$DC$1048576,MATCH($A493,'Hoja de Trabajo para listado'!$CD$155:$CD$1048576,0),MATCH((CUADRO!M$4&amp;$E493),'Hoja de Trabajo para listado'!$CD$151:$DC$151,0)),0)</f>
        <v>0</v>
      </c>
      <c r="N493" s="241">
        <f ca="1">+IFERROR(INDEX('Hoja de Trabajo para listado'!$A$155:$Z$1048576,MATCH($A493,'Hoja de Trabajo para listado'!$A$155:$A$1048576,0),MATCH((CUADRO!N$4&amp;$E493),'Hoja de Trabajo para listado'!$A$151:$Z$151,0)),0)+IFERROR(INDEX('Hoja de Trabajo para listado'!$AB$155:$BA$1048576,MATCH($A493,'Hoja de Trabajo para listado'!$AB$155:$AB$1048576,0),MATCH((CUADRO!N$4&amp;$E493),'Hoja de Trabajo para listado'!$AB$151:$BA$151,0)),0)+IFERROR(INDEX('Hoja de Trabajo para listado'!$BC$155:$CB$1048576,MATCH($A493,'Hoja de Trabajo para listado'!$BC$155:$BC$1048576,0),MATCH((CUADRO!N$4&amp;$E493),'Hoja de Trabajo para listado'!$BC$151:$CB$151,0)),0)+IFERROR(INDEX('Hoja de Trabajo para listado'!$DE$153:$DG$274,MATCH($A493,'Hoja de Trabajo para listado'!$DE$153:$DE$1048576,0),MATCH((CUADRO!N$4&amp;$E493),'Hoja de Trabajo para listado'!$DE$151:$DG$151,0)),0)+IFERROR(INDEX('Hoja de Trabajo para listado'!$CD$155:$DC$1048576,MATCH($A493,'Hoja de Trabajo para listado'!$CD$155:$CD$1048576,0),MATCH((CUADRO!N$4&amp;$E493),'Hoja de Trabajo para listado'!$CD$151:$DC$151,0)),0)</f>
        <v>0</v>
      </c>
      <c r="O493" s="241">
        <f ca="1">+IFERROR(INDEX('Hoja de Trabajo para listado'!$A$155:$Z$1048576,MATCH($A493,'Hoja de Trabajo para listado'!$A$155:$A$1048576,0),MATCH((CUADRO!O$4&amp;$E493),'Hoja de Trabajo para listado'!$A$151:$Z$151,0)),0)+IFERROR(INDEX('Hoja de Trabajo para listado'!$AB$155:$BA$1048576,MATCH($A493,'Hoja de Trabajo para listado'!$AB$155:$AB$1048576,0),MATCH((CUADRO!O$4&amp;$E493),'Hoja de Trabajo para listado'!$AB$151:$BA$151,0)),0)+IFERROR(INDEX('Hoja de Trabajo para listado'!$BC$155:$CB$1048576,MATCH($A493,'Hoja de Trabajo para listado'!$BC$155:$BC$1048576,0),MATCH((CUADRO!O$4&amp;$E493),'Hoja de Trabajo para listado'!$BC$151:$CB$151,0)),0)+IFERROR(INDEX('Hoja de Trabajo para listado'!$DE$153:$DG$274,MATCH($A493,'Hoja de Trabajo para listado'!$DE$153:$DE$1048576,0),MATCH((CUADRO!O$4&amp;$E493),'Hoja de Trabajo para listado'!$DE$151:$DG$151,0)),0)+IFERROR(INDEX('Hoja de Trabajo para listado'!$CD$155:$DC$1048576,MATCH($A493,'Hoja de Trabajo para listado'!$CD$155:$CD$1048576,0),MATCH((CUADRO!O$4&amp;$E493),'Hoja de Trabajo para listado'!$CD$151:$DC$151,0)),0)</f>
        <v>0</v>
      </c>
      <c r="P493" s="241">
        <f ca="1">+IFERROR(INDEX('Hoja de Trabajo para listado'!$A$155:$Z$1048576,MATCH($A493,'Hoja de Trabajo para listado'!$A$155:$A$1048576,0),MATCH((CUADRO!P$4&amp;$E493),'Hoja de Trabajo para listado'!$A$151:$Z$151,0)),0)+IFERROR(INDEX('Hoja de Trabajo para listado'!$AB$155:$BA$1048576,MATCH($A493,'Hoja de Trabajo para listado'!$AB$155:$AB$1048576,0),MATCH((CUADRO!P$4&amp;$E493),'Hoja de Trabajo para listado'!$AB$151:$BA$151,0)),0)+IFERROR(INDEX('Hoja de Trabajo para listado'!$BC$155:$CB$1048576,MATCH($A493,'Hoja de Trabajo para listado'!$BC$155:$BC$1048576,0),MATCH((CUADRO!P$4&amp;$E493),'Hoja de Trabajo para listado'!$BC$151:$CB$151,0)),0)+IFERROR(INDEX('Hoja de Trabajo para listado'!$DE$153:$DG$274,MATCH($A493,'Hoja de Trabajo para listado'!$DE$153:$DE$1048576,0),MATCH((CUADRO!P$4&amp;$E493),'Hoja de Trabajo para listado'!$DE$151:$DG$151,0)),0)+IFERROR(INDEX('Hoja de Trabajo para listado'!$CD$155:$DC$1048576,MATCH($A493,'Hoja de Trabajo para listado'!$CD$155:$CD$1048576,0),MATCH((CUADRO!P$4&amp;$E493),'Hoja de Trabajo para listado'!$CD$151:$DC$151,0)),0)</f>
        <v>0</v>
      </c>
      <c r="Q493" s="241">
        <f ca="1">+IFERROR(INDEX('Hoja de Trabajo para listado'!$A$155:$Z$1048576,MATCH($A493,'Hoja de Trabajo para listado'!$A$155:$A$1048576,0),MATCH((CUADRO!Q$4&amp;$E493),'Hoja de Trabajo para listado'!$A$151:$Z$151,0)),0)+IFERROR(INDEX('Hoja de Trabajo para listado'!$AB$155:$BA$1048576,MATCH($A493,'Hoja de Trabajo para listado'!$AB$155:$AB$1048576,0),MATCH((CUADRO!Q$4&amp;$E493),'Hoja de Trabajo para listado'!$AB$151:$BA$151,0)),0)+IFERROR(INDEX('Hoja de Trabajo para listado'!$BC$155:$CB$1048576,MATCH($A493,'Hoja de Trabajo para listado'!$BC$155:$BC$1048576,0),MATCH((CUADRO!Q$4&amp;$E493),'Hoja de Trabajo para listado'!$BC$151:$CB$151,0)),0)+IFERROR(INDEX('Hoja de Trabajo para listado'!$DE$153:$DG$274,MATCH($A493,'Hoja de Trabajo para listado'!$DE$153:$DE$1048576,0),MATCH((CUADRO!Q$4&amp;$E493),'Hoja de Trabajo para listado'!$DE$151:$DG$151,0)),0)+IFERROR(INDEX('Hoja de Trabajo para listado'!$CD$155:$DC$1048576,MATCH($A493,'Hoja de Trabajo para listado'!$CD$155:$CD$1048576,0),MATCH((CUADRO!Q$4&amp;$E493),'Hoja de Trabajo para listado'!$CD$151:$DC$151,0)),0)</f>
        <v>0</v>
      </c>
      <c r="R493" s="241">
        <f t="shared" ca="1" si="21"/>
        <v>0</v>
      </c>
      <c r="S493" s="247"/>
      <c r="T493" s="241">
        <f ca="1">+T494</f>
        <v>0</v>
      </c>
      <c r="U493" s="240">
        <f t="shared" si="22"/>
        <v>1</v>
      </c>
      <c r="V493" s="327" t="str">
        <f>+VLOOKUP(A493,bd_lista!$A$3:$E$592,5,FALSE)</f>
        <v>Gobiernos Autonomos Municipales</v>
      </c>
      <c r="W493" s="397" t="str">
        <f>+V493</f>
        <v>Gobiernos Autonomos Municipales</v>
      </c>
      <c r="X493" s="240">
        <f>+VLOOKUP(A493,[4]Sheet1!$A$13:$D$744,4,FALSE)</f>
        <v>0</v>
      </c>
      <c r="Y493" s="240" t="e">
        <f>+VLOOKUP(X493,bd_lista!$A$3:$C$592,3,FALSE)</f>
        <v>#N/A</v>
      </c>
      <c r="Z493" s="290">
        <f>+X493</f>
        <v>0</v>
      </c>
      <c r="AA493" s="291" t="e">
        <f>+Y493</f>
        <v>#N/A</v>
      </c>
    </row>
    <row r="494" spans="1:27" customFormat="1" ht="15" hidden="1" customHeight="1">
      <c r="A494" s="32">
        <v>1127</v>
      </c>
      <c r="B494" s="394"/>
      <c r="C494" s="245" t="str">
        <f>+VLOOKUP(A494,bd_lista!$A$3:$C$592,3,FALSE)</f>
        <v>Gobierno Autónomo Municipal de Villa de Huacaya</v>
      </c>
      <c r="D494" s="396"/>
      <c r="E494" s="242" t="s">
        <v>1304</v>
      </c>
      <c r="F494" s="241">
        <f ca="1">+IFERROR(INDEX('Hoja de Trabajo para listado'!$A$155:$Z$1048576,MATCH($A494,'Hoja de Trabajo para listado'!$A$155:$A$1048576,0),MATCH((CUADRO!F$4&amp;$E494),'Hoja de Trabajo para listado'!$A$151:$Z$151,0)),0)+IFERROR(INDEX('Hoja de Trabajo para listado'!$AB$155:$BA$1048576,MATCH($A494,'Hoja de Trabajo para listado'!$AB$155:$AB$1048576,0),MATCH((CUADRO!F$4&amp;$E494),'Hoja de Trabajo para listado'!$AB$151:$BA$151,0)),0)+IFERROR(INDEX('Hoja de Trabajo para listado'!$BC$155:$CB$1048576,MATCH($A494,'Hoja de Trabajo para listado'!$BC$155:$BC$1048576,0),MATCH((CUADRO!F$4&amp;$E494),'Hoja de Trabajo para listado'!$BC$151:$CB$151,0)),0)+IFERROR(INDEX('Hoja de Trabajo para listado'!$DE$153:$DG$274,MATCH($A494,'Hoja de Trabajo para listado'!$DE$153:$DE$1048576,0),MATCH((CUADRO!F$4&amp;$E494),'Hoja de Trabajo para listado'!$DE$151:$DG$151,0)),0)+IFERROR(INDEX('Hoja de Trabajo para listado'!$CD$155:$DC$1048576,MATCH($A494,'Hoja de Trabajo para listado'!$CD$155:$CD$1048576,0),MATCH((CUADRO!F$4&amp;$E494),'Hoja de Trabajo para listado'!$CD$151:$DC$151,0)),0)</f>
        <v>0</v>
      </c>
      <c r="G494" s="241">
        <f ca="1">+IFERROR(INDEX('Hoja de Trabajo para listado'!$A$155:$Z$1048576,MATCH($A494,'Hoja de Trabajo para listado'!$A$155:$A$1048576,0),MATCH((CUADRO!G$4&amp;$E494),'Hoja de Trabajo para listado'!$A$151:$Z$151,0)),0)+IFERROR(INDEX('Hoja de Trabajo para listado'!$AB$155:$BA$1048576,MATCH($A494,'Hoja de Trabajo para listado'!$AB$155:$AB$1048576,0),MATCH((CUADRO!G$4&amp;$E494),'Hoja de Trabajo para listado'!$AB$151:$BA$151,0)),0)+IFERROR(INDEX('Hoja de Trabajo para listado'!$BC$155:$CB$1048576,MATCH($A494,'Hoja de Trabajo para listado'!$BC$155:$BC$1048576,0),MATCH((CUADRO!G$4&amp;$E494),'Hoja de Trabajo para listado'!$BC$151:$CB$151,0)),0)+IFERROR(INDEX('Hoja de Trabajo para listado'!$DE$153:$DG$274,MATCH($A494,'Hoja de Trabajo para listado'!$DE$153:$DE$1048576,0),MATCH((CUADRO!G$4&amp;$E494),'Hoja de Trabajo para listado'!$DE$151:$DG$151,0)),0)+IFERROR(INDEX('Hoja de Trabajo para listado'!$CD$155:$DC$1048576,MATCH($A494,'Hoja de Trabajo para listado'!$CD$155:$CD$1048576,0),MATCH((CUADRO!G$4&amp;$E494),'Hoja de Trabajo para listado'!$CD$151:$DC$151,0)),0)</f>
        <v>0</v>
      </c>
      <c r="H494" s="241">
        <f ca="1">+IFERROR(INDEX('Hoja de Trabajo para listado'!$A$155:$Z$1048576,MATCH($A494,'Hoja de Trabajo para listado'!$A$155:$A$1048576,0),MATCH((CUADRO!H$4&amp;$E494),'Hoja de Trabajo para listado'!$A$151:$Z$151,0)),0)+IFERROR(INDEX('Hoja de Trabajo para listado'!$AB$155:$BA$1048576,MATCH($A494,'Hoja de Trabajo para listado'!$AB$155:$AB$1048576,0),MATCH((CUADRO!H$4&amp;$E494),'Hoja de Trabajo para listado'!$AB$151:$BA$151,0)),0)+IFERROR(INDEX('Hoja de Trabajo para listado'!$BC$155:$CB$1048576,MATCH($A494,'Hoja de Trabajo para listado'!$BC$155:$BC$1048576,0),MATCH((CUADRO!H$4&amp;$E494),'Hoja de Trabajo para listado'!$BC$151:$CB$151,0)),0)+IFERROR(INDEX('Hoja de Trabajo para listado'!$DE$153:$DG$274,MATCH($A494,'Hoja de Trabajo para listado'!$DE$153:$DE$1048576,0),MATCH((CUADRO!H$4&amp;$E494),'Hoja de Trabajo para listado'!$DE$151:$DG$151,0)),0)+IFERROR(INDEX('Hoja de Trabajo para listado'!$CD$155:$DC$1048576,MATCH($A494,'Hoja de Trabajo para listado'!$CD$155:$CD$1048576,0),MATCH((CUADRO!H$4&amp;$E494),'Hoja de Trabajo para listado'!$CD$151:$DC$151,0)),0)</f>
        <v>0</v>
      </c>
      <c r="I494" s="241">
        <f ca="1">+IFERROR(INDEX('Hoja de Trabajo para listado'!$A$155:$Z$1048576,MATCH($A494,'Hoja de Trabajo para listado'!$A$155:$A$1048576,0),MATCH((CUADRO!I$4&amp;$E494),'Hoja de Trabajo para listado'!$A$151:$Z$151,0)),0)+IFERROR(INDEX('Hoja de Trabajo para listado'!$AB$155:$BA$1048576,MATCH($A494,'Hoja de Trabajo para listado'!$AB$155:$AB$1048576,0),MATCH((CUADRO!I$4&amp;$E494),'Hoja de Trabajo para listado'!$AB$151:$BA$151,0)),0)+IFERROR(INDEX('Hoja de Trabajo para listado'!$BC$155:$CB$1048576,MATCH($A494,'Hoja de Trabajo para listado'!$BC$155:$BC$1048576,0),MATCH((CUADRO!I$4&amp;$E494),'Hoja de Trabajo para listado'!$BC$151:$CB$151,0)),0)+IFERROR(INDEX('Hoja de Trabajo para listado'!$DE$153:$DG$274,MATCH($A494,'Hoja de Trabajo para listado'!$DE$153:$DE$1048576,0),MATCH((CUADRO!I$4&amp;$E494),'Hoja de Trabajo para listado'!$DE$151:$DG$151,0)),0)+IFERROR(INDEX('Hoja de Trabajo para listado'!$CD$155:$DC$1048576,MATCH($A494,'Hoja de Trabajo para listado'!$CD$155:$CD$1048576,0),MATCH((CUADRO!I$4&amp;$E494),'Hoja de Trabajo para listado'!$CD$151:$DC$151,0)),0)</f>
        <v>0</v>
      </c>
      <c r="J494" s="241">
        <f ca="1">+IFERROR(INDEX('Hoja de Trabajo para listado'!$A$155:$Z$1048576,MATCH($A494,'Hoja de Trabajo para listado'!$A$155:$A$1048576,0),MATCH((CUADRO!J$4&amp;$E494),'Hoja de Trabajo para listado'!$A$151:$Z$151,0)),0)+IFERROR(INDEX('Hoja de Trabajo para listado'!$AB$155:$BA$1048576,MATCH($A494,'Hoja de Trabajo para listado'!$AB$155:$AB$1048576,0),MATCH((CUADRO!J$4&amp;$E494),'Hoja de Trabajo para listado'!$AB$151:$BA$151,0)),0)+IFERROR(INDEX('Hoja de Trabajo para listado'!$BC$155:$CB$1048576,MATCH($A494,'Hoja de Trabajo para listado'!$BC$155:$BC$1048576,0),MATCH((CUADRO!J$4&amp;$E494),'Hoja de Trabajo para listado'!$BC$151:$CB$151,0)),0)+IFERROR(INDEX('Hoja de Trabajo para listado'!$DE$153:$DG$274,MATCH($A494,'Hoja de Trabajo para listado'!$DE$153:$DE$1048576,0),MATCH((CUADRO!J$4&amp;$E494),'Hoja de Trabajo para listado'!$DE$151:$DG$151,0)),0)+IFERROR(INDEX('Hoja de Trabajo para listado'!$CD$155:$DC$1048576,MATCH($A494,'Hoja de Trabajo para listado'!$CD$155:$CD$1048576,0),MATCH((CUADRO!J$4&amp;$E494),'Hoja de Trabajo para listado'!$CD$151:$DC$151,0)),0)</f>
        <v>0</v>
      </c>
      <c r="K494" s="241">
        <f ca="1">+IFERROR(INDEX('Hoja de Trabajo para listado'!$A$155:$Z$1048576,MATCH($A494,'Hoja de Trabajo para listado'!$A$155:$A$1048576,0),MATCH((CUADRO!K$4&amp;$E494),'Hoja de Trabajo para listado'!$A$151:$Z$151,0)),0)+IFERROR(INDEX('Hoja de Trabajo para listado'!$AB$155:$BA$1048576,MATCH($A494,'Hoja de Trabajo para listado'!$AB$155:$AB$1048576,0),MATCH((CUADRO!K$4&amp;$E494),'Hoja de Trabajo para listado'!$AB$151:$BA$151,0)),0)+IFERROR(INDEX('Hoja de Trabajo para listado'!$BC$155:$CB$1048576,MATCH($A494,'Hoja de Trabajo para listado'!$BC$155:$BC$1048576,0),MATCH((CUADRO!K$4&amp;$E494),'Hoja de Trabajo para listado'!$BC$151:$CB$151,0)),0)+IFERROR(INDEX('Hoja de Trabajo para listado'!$DE$153:$DG$274,MATCH($A494,'Hoja de Trabajo para listado'!$DE$153:$DE$1048576,0),MATCH((CUADRO!K$4&amp;$E494),'Hoja de Trabajo para listado'!$DE$151:$DG$151,0)),0)+IFERROR(INDEX('Hoja de Trabajo para listado'!$CD$155:$DC$1048576,MATCH($A494,'Hoja de Trabajo para listado'!$CD$155:$CD$1048576,0),MATCH((CUADRO!K$4&amp;$E494),'Hoja de Trabajo para listado'!$CD$151:$DC$151,0)),0)</f>
        <v>0</v>
      </c>
      <c r="L494" s="241">
        <f ca="1">+IFERROR(INDEX('Hoja de Trabajo para listado'!$A$155:$Z$1048576,MATCH($A494,'Hoja de Trabajo para listado'!$A$155:$A$1048576,0),MATCH((CUADRO!L$4&amp;$E494),'Hoja de Trabajo para listado'!$A$151:$Z$151,0)),0)+IFERROR(INDEX('Hoja de Trabajo para listado'!$AB$155:$BA$1048576,MATCH($A494,'Hoja de Trabajo para listado'!$AB$155:$AB$1048576,0),MATCH((CUADRO!L$4&amp;$E494),'Hoja de Trabajo para listado'!$AB$151:$BA$151,0)),0)+IFERROR(INDEX('Hoja de Trabajo para listado'!$BC$155:$CB$1048576,MATCH($A494,'Hoja de Trabajo para listado'!$BC$155:$BC$1048576,0),MATCH((CUADRO!L$4&amp;$E494),'Hoja de Trabajo para listado'!$BC$151:$CB$151,0)),0)+IFERROR(INDEX('Hoja de Trabajo para listado'!$DE$153:$DG$274,MATCH($A494,'Hoja de Trabajo para listado'!$DE$153:$DE$1048576,0),MATCH((CUADRO!L$4&amp;$E494),'Hoja de Trabajo para listado'!$DE$151:$DG$151,0)),0)+IFERROR(INDEX('Hoja de Trabajo para listado'!$CD$155:$DC$1048576,MATCH($A494,'Hoja de Trabajo para listado'!$CD$155:$CD$1048576,0),MATCH((CUADRO!L$4&amp;$E494),'Hoja de Trabajo para listado'!$CD$151:$DC$151,0)),0)</f>
        <v>0</v>
      </c>
      <c r="M494" s="241">
        <f ca="1">+IFERROR(INDEX('Hoja de Trabajo para listado'!$A$155:$Z$1048576,MATCH($A494,'Hoja de Trabajo para listado'!$A$155:$A$1048576,0),MATCH((CUADRO!M$4&amp;$E494),'Hoja de Trabajo para listado'!$A$151:$Z$151,0)),0)+IFERROR(INDEX('Hoja de Trabajo para listado'!$AB$155:$BA$1048576,MATCH($A494,'Hoja de Trabajo para listado'!$AB$155:$AB$1048576,0),MATCH((CUADRO!M$4&amp;$E494),'Hoja de Trabajo para listado'!$AB$151:$BA$151,0)),0)+IFERROR(INDEX('Hoja de Trabajo para listado'!$BC$155:$CB$1048576,MATCH($A494,'Hoja de Trabajo para listado'!$BC$155:$BC$1048576,0),MATCH((CUADRO!M$4&amp;$E494),'Hoja de Trabajo para listado'!$BC$151:$CB$151,0)),0)+IFERROR(INDEX('Hoja de Trabajo para listado'!$DE$153:$DG$274,MATCH($A494,'Hoja de Trabajo para listado'!$DE$153:$DE$1048576,0),MATCH((CUADRO!M$4&amp;$E494),'Hoja de Trabajo para listado'!$DE$151:$DG$151,0)),0)+IFERROR(INDEX('Hoja de Trabajo para listado'!$CD$155:$DC$1048576,MATCH($A494,'Hoja de Trabajo para listado'!$CD$155:$CD$1048576,0),MATCH((CUADRO!M$4&amp;$E494),'Hoja de Trabajo para listado'!$CD$151:$DC$151,0)),0)</f>
        <v>0</v>
      </c>
      <c r="N494" s="241">
        <f ca="1">+IFERROR(INDEX('Hoja de Trabajo para listado'!$A$155:$Z$1048576,MATCH($A494,'Hoja de Trabajo para listado'!$A$155:$A$1048576,0),MATCH((CUADRO!N$4&amp;$E494),'Hoja de Trabajo para listado'!$A$151:$Z$151,0)),0)+IFERROR(INDEX('Hoja de Trabajo para listado'!$AB$155:$BA$1048576,MATCH($A494,'Hoja de Trabajo para listado'!$AB$155:$AB$1048576,0),MATCH((CUADRO!N$4&amp;$E494),'Hoja de Trabajo para listado'!$AB$151:$BA$151,0)),0)+IFERROR(INDEX('Hoja de Trabajo para listado'!$BC$155:$CB$1048576,MATCH($A494,'Hoja de Trabajo para listado'!$BC$155:$BC$1048576,0),MATCH((CUADRO!N$4&amp;$E494),'Hoja de Trabajo para listado'!$BC$151:$CB$151,0)),0)+IFERROR(INDEX('Hoja de Trabajo para listado'!$DE$153:$DG$274,MATCH($A494,'Hoja de Trabajo para listado'!$DE$153:$DE$1048576,0),MATCH((CUADRO!N$4&amp;$E494),'Hoja de Trabajo para listado'!$DE$151:$DG$151,0)),0)+IFERROR(INDEX('Hoja de Trabajo para listado'!$CD$155:$DC$1048576,MATCH($A494,'Hoja de Trabajo para listado'!$CD$155:$CD$1048576,0),MATCH((CUADRO!N$4&amp;$E494),'Hoja de Trabajo para listado'!$CD$151:$DC$151,0)),0)</f>
        <v>0</v>
      </c>
      <c r="O494" s="241">
        <f ca="1">+IFERROR(INDEX('Hoja de Trabajo para listado'!$A$155:$Z$1048576,MATCH($A494,'Hoja de Trabajo para listado'!$A$155:$A$1048576,0),MATCH((CUADRO!O$4&amp;$E494),'Hoja de Trabajo para listado'!$A$151:$Z$151,0)),0)+IFERROR(INDEX('Hoja de Trabajo para listado'!$AB$155:$BA$1048576,MATCH($A494,'Hoja de Trabajo para listado'!$AB$155:$AB$1048576,0),MATCH((CUADRO!O$4&amp;$E494),'Hoja de Trabajo para listado'!$AB$151:$BA$151,0)),0)+IFERROR(INDEX('Hoja de Trabajo para listado'!$BC$155:$CB$1048576,MATCH($A494,'Hoja de Trabajo para listado'!$BC$155:$BC$1048576,0),MATCH((CUADRO!O$4&amp;$E494),'Hoja de Trabajo para listado'!$BC$151:$CB$151,0)),0)+IFERROR(INDEX('Hoja de Trabajo para listado'!$DE$153:$DG$274,MATCH($A494,'Hoja de Trabajo para listado'!$DE$153:$DE$1048576,0),MATCH((CUADRO!O$4&amp;$E494),'Hoja de Trabajo para listado'!$DE$151:$DG$151,0)),0)+IFERROR(INDEX('Hoja de Trabajo para listado'!$CD$155:$DC$1048576,MATCH($A494,'Hoja de Trabajo para listado'!$CD$155:$CD$1048576,0),MATCH((CUADRO!O$4&amp;$E494),'Hoja de Trabajo para listado'!$CD$151:$DC$151,0)),0)</f>
        <v>0</v>
      </c>
      <c r="P494" s="241">
        <f ca="1">+IFERROR(INDEX('Hoja de Trabajo para listado'!$A$155:$Z$1048576,MATCH($A494,'Hoja de Trabajo para listado'!$A$155:$A$1048576,0),MATCH((CUADRO!P$4&amp;$E494),'Hoja de Trabajo para listado'!$A$151:$Z$151,0)),0)+IFERROR(INDEX('Hoja de Trabajo para listado'!$AB$155:$BA$1048576,MATCH($A494,'Hoja de Trabajo para listado'!$AB$155:$AB$1048576,0),MATCH((CUADRO!P$4&amp;$E494),'Hoja de Trabajo para listado'!$AB$151:$BA$151,0)),0)+IFERROR(INDEX('Hoja de Trabajo para listado'!$BC$155:$CB$1048576,MATCH($A494,'Hoja de Trabajo para listado'!$BC$155:$BC$1048576,0),MATCH((CUADRO!P$4&amp;$E494),'Hoja de Trabajo para listado'!$BC$151:$CB$151,0)),0)+IFERROR(INDEX('Hoja de Trabajo para listado'!$DE$153:$DG$274,MATCH($A494,'Hoja de Trabajo para listado'!$DE$153:$DE$1048576,0),MATCH((CUADRO!P$4&amp;$E494),'Hoja de Trabajo para listado'!$DE$151:$DG$151,0)),0)+IFERROR(INDEX('Hoja de Trabajo para listado'!$CD$155:$DC$1048576,MATCH($A494,'Hoja de Trabajo para listado'!$CD$155:$CD$1048576,0),MATCH((CUADRO!P$4&amp;$E494),'Hoja de Trabajo para listado'!$CD$151:$DC$151,0)),0)</f>
        <v>0</v>
      </c>
      <c r="Q494" s="241">
        <f ca="1">+IFERROR(INDEX('Hoja de Trabajo para listado'!$A$155:$Z$1048576,MATCH($A494,'Hoja de Trabajo para listado'!$A$155:$A$1048576,0),MATCH((CUADRO!Q$4&amp;$E494),'Hoja de Trabajo para listado'!$A$151:$Z$151,0)),0)+IFERROR(INDEX('Hoja de Trabajo para listado'!$AB$155:$BA$1048576,MATCH($A494,'Hoja de Trabajo para listado'!$AB$155:$AB$1048576,0),MATCH((CUADRO!Q$4&amp;$E494),'Hoja de Trabajo para listado'!$AB$151:$BA$151,0)),0)+IFERROR(INDEX('Hoja de Trabajo para listado'!$BC$155:$CB$1048576,MATCH($A494,'Hoja de Trabajo para listado'!$BC$155:$BC$1048576,0),MATCH((CUADRO!Q$4&amp;$E494),'Hoja de Trabajo para listado'!$BC$151:$CB$151,0)),0)+IFERROR(INDEX('Hoja de Trabajo para listado'!$DE$153:$DG$274,MATCH($A494,'Hoja de Trabajo para listado'!$DE$153:$DE$1048576,0),MATCH((CUADRO!Q$4&amp;$E494),'Hoja de Trabajo para listado'!$DE$151:$DG$151,0)),0)+IFERROR(INDEX('Hoja de Trabajo para listado'!$CD$155:$DC$1048576,MATCH($A494,'Hoja de Trabajo para listado'!$CD$155:$CD$1048576,0),MATCH((CUADRO!Q$4&amp;$E494),'Hoja de Trabajo para listado'!$CD$151:$DC$151,0)),0)</f>
        <v>0</v>
      </c>
      <c r="R494" s="241">
        <f t="shared" ca="1" si="21"/>
        <v>0</v>
      </c>
      <c r="S494" s="247">
        <f ca="1">+R493+R494</f>
        <v>0</v>
      </c>
      <c r="T494" s="241">
        <f ca="1">+S494</f>
        <v>0</v>
      </c>
      <c r="U494" s="240">
        <f t="shared" si="22"/>
        <v>2</v>
      </c>
      <c r="V494" s="327" t="str">
        <f>+VLOOKUP(A494,bd_lista!$A$3:$E$592,5,FALSE)</f>
        <v>Gobiernos Autonomos Municipales</v>
      </c>
      <c r="W494" s="398"/>
      <c r="X494" s="240">
        <f>+VLOOKUP(A494,[4]Sheet1!$A$13:$D$744,4,FALSE)</f>
        <v>0</v>
      </c>
      <c r="Y494" s="240" t="e">
        <f>+VLOOKUP(X494,bd_lista!$A$3:$C$592,3,FALSE)</f>
        <v>#N/A</v>
      </c>
      <c r="Z494" s="288"/>
      <c r="AA494" s="289"/>
    </row>
    <row r="495" spans="1:27" customFormat="1" ht="15" hidden="1" customHeight="1">
      <c r="A495" s="32">
        <v>1128</v>
      </c>
      <c r="B495" s="393">
        <f>+A495</f>
        <v>1128</v>
      </c>
      <c r="C495" s="245" t="str">
        <f>+VLOOKUP(A495,bd_lista!$A$3:$C$592,3,FALSE)</f>
        <v>Gobierno Autónomo Municipal de Machareti</v>
      </c>
      <c r="D495" s="395" t="str">
        <f>+C495</f>
        <v>Gobierno Autónomo Municipal de Machareti</v>
      </c>
      <c r="E495" s="240" t="s">
        <v>1303</v>
      </c>
      <c r="F495" s="241">
        <f ca="1">+IFERROR(INDEX('Hoja de Trabajo para listado'!$A$155:$Z$1048576,MATCH($A495,'Hoja de Trabajo para listado'!$A$155:$A$1048576,0),MATCH((CUADRO!F$4&amp;$E495),'Hoja de Trabajo para listado'!$A$151:$Z$151,0)),0)+IFERROR(INDEX('Hoja de Trabajo para listado'!$AB$155:$BA$1048576,MATCH($A495,'Hoja de Trabajo para listado'!$AB$155:$AB$1048576,0),MATCH((CUADRO!F$4&amp;$E495),'Hoja de Trabajo para listado'!$AB$151:$BA$151,0)),0)+IFERROR(INDEX('Hoja de Trabajo para listado'!$BC$155:$CB$1048576,MATCH($A495,'Hoja de Trabajo para listado'!$BC$155:$BC$1048576,0),MATCH((CUADRO!F$4&amp;$E495),'Hoja de Trabajo para listado'!$BC$151:$CB$151,0)),0)+IFERROR(INDEX('Hoja de Trabajo para listado'!$DE$153:$DG$274,MATCH($A495,'Hoja de Trabajo para listado'!$DE$153:$DE$1048576,0),MATCH((CUADRO!F$4&amp;$E495),'Hoja de Trabajo para listado'!$DE$151:$DG$151,0)),0)+IFERROR(INDEX('Hoja de Trabajo para listado'!$CD$155:$DC$1048576,MATCH($A495,'Hoja de Trabajo para listado'!$CD$155:$CD$1048576,0),MATCH((CUADRO!F$4&amp;$E495),'Hoja de Trabajo para listado'!$CD$151:$DC$151,0)),0)</f>
        <v>0</v>
      </c>
      <c r="G495" s="241">
        <f ca="1">+IFERROR(INDEX('Hoja de Trabajo para listado'!$A$155:$Z$1048576,MATCH($A495,'Hoja de Trabajo para listado'!$A$155:$A$1048576,0),MATCH((CUADRO!G$4&amp;$E495),'Hoja de Trabajo para listado'!$A$151:$Z$151,0)),0)+IFERROR(INDEX('Hoja de Trabajo para listado'!$AB$155:$BA$1048576,MATCH($A495,'Hoja de Trabajo para listado'!$AB$155:$AB$1048576,0),MATCH((CUADRO!G$4&amp;$E495),'Hoja de Trabajo para listado'!$AB$151:$BA$151,0)),0)+IFERROR(INDEX('Hoja de Trabajo para listado'!$BC$155:$CB$1048576,MATCH($A495,'Hoja de Trabajo para listado'!$BC$155:$BC$1048576,0),MATCH((CUADRO!G$4&amp;$E495),'Hoja de Trabajo para listado'!$BC$151:$CB$151,0)),0)+IFERROR(INDEX('Hoja de Trabajo para listado'!$DE$153:$DG$274,MATCH($A495,'Hoja de Trabajo para listado'!$DE$153:$DE$1048576,0),MATCH((CUADRO!G$4&amp;$E495),'Hoja de Trabajo para listado'!$DE$151:$DG$151,0)),0)+IFERROR(INDEX('Hoja de Trabajo para listado'!$CD$155:$DC$1048576,MATCH($A495,'Hoja de Trabajo para listado'!$CD$155:$CD$1048576,0),MATCH((CUADRO!G$4&amp;$E495),'Hoja de Trabajo para listado'!$CD$151:$DC$151,0)),0)</f>
        <v>0</v>
      </c>
      <c r="H495" s="241">
        <f ca="1">+IFERROR(INDEX('Hoja de Trabajo para listado'!$A$155:$Z$1048576,MATCH($A495,'Hoja de Trabajo para listado'!$A$155:$A$1048576,0),MATCH((CUADRO!H$4&amp;$E495),'Hoja de Trabajo para listado'!$A$151:$Z$151,0)),0)+IFERROR(INDEX('Hoja de Trabajo para listado'!$AB$155:$BA$1048576,MATCH($A495,'Hoja de Trabajo para listado'!$AB$155:$AB$1048576,0),MATCH((CUADRO!H$4&amp;$E495),'Hoja de Trabajo para listado'!$AB$151:$BA$151,0)),0)+IFERROR(INDEX('Hoja de Trabajo para listado'!$BC$155:$CB$1048576,MATCH($A495,'Hoja de Trabajo para listado'!$BC$155:$BC$1048576,0),MATCH((CUADRO!H$4&amp;$E495),'Hoja de Trabajo para listado'!$BC$151:$CB$151,0)),0)+IFERROR(INDEX('Hoja de Trabajo para listado'!$DE$153:$DG$274,MATCH($A495,'Hoja de Trabajo para listado'!$DE$153:$DE$1048576,0),MATCH((CUADRO!H$4&amp;$E495),'Hoja de Trabajo para listado'!$DE$151:$DG$151,0)),0)+IFERROR(INDEX('Hoja de Trabajo para listado'!$CD$155:$DC$1048576,MATCH($A495,'Hoja de Trabajo para listado'!$CD$155:$CD$1048576,0),MATCH((CUADRO!H$4&amp;$E495),'Hoja de Trabajo para listado'!$CD$151:$DC$151,0)),0)</f>
        <v>0</v>
      </c>
      <c r="I495" s="241">
        <f ca="1">+IFERROR(INDEX('Hoja de Trabajo para listado'!$A$155:$Z$1048576,MATCH($A495,'Hoja de Trabajo para listado'!$A$155:$A$1048576,0),MATCH((CUADRO!I$4&amp;$E495),'Hoja de Trabajo para listado'!$A$151:$Z$151,0)),0)+IFERROR(INDEX('Hoja de Trabajo para listado'!$AB$155:$BA$1048576,MATCH($A495,'Hoja de Trabajo para listado'!$AB$155:$AB$1048576,0),MATCH((CUADRO!I$4&amp;$E495),'Hoja de Trabajo para listado'!$AB$151:$BA$151,0)),0)+IFERROR(INDEX('Hoja de Trabajo para listado'!$BC$155:$CB$1048576,MATCH($A495,'Hoja de Trabajo para listado'!$BC$155:$BC$1048576,0),MATCH((CUADRO!I$4&amp;$E495),'Hoja de Trabajo para listado'!$BC$151:$CB$151,0)),0)+IFERROR(INDEX('Hoja de Trabajo para listado'!$DE$153:$DG$274,MATCH($A495,'Hoja de Trabajo para listado'!$DE$153:$DE$1048576,0),MATCH((CUADRO!I$4&amp;$E495),'Hoja de Trabajo para listado'!$DE$151:$DG$151,0)),0)+IFERROR(INDEX('Hoja de Trabajo para listado'!$CD$155:$DC$1048576,MATCH($A495,'Hoja de Trabajo para listado'!$CD$155:$CD$1048576,0),MATCH((CUADRO!I$4&amp;$E495),'Hoja de Trabajo para listado'!$CD$151:$DC$151,0)),0)</f>
        <v>0</v>
      </c>
      <c r="J495" s="241">
        <f ca="1">+IFERROR(INDEX('Hoja de Trabajo para listado'!$A$155:$Z$1048576,MATCH($A495,'Hoja de Trabajo para listado'!$A$155:$A$1048576,0),MATCH((CUADRO!J$4&amp;$E495),'Hoja de Trabajo para listado'!$A$151:$Z$151,0)),0)+IFERROR(INDEX('Hoja de Trabajo para listado'!$AB$155:$BA$1048576,MATCH($A495,'Hoja de Trabajo para listado'!$AB$155:$AB$1048576,0),MATCH((CUADRO!J$4&amp;$E495),'Hoja de Trabajo para listado'!$AB$151:$BA$151,0)),0)+IFERROR(INDEX('Hoja de Trabajo para listado'!$BC$155:$CB$1048576,MATCH($A495,'Hoja de Trabajo para listado'!$BC$155:$BC$1048576,0),MATCH((CUADRO!J$4&amp;$E495),'Hoja de Trabajo para listado'!$BC$151:$CB$151,0)),0)+IFERROR(INDEX('Hoja de Trabajo para listado'!$DE$153:$DG$274,MATCH($A495,'Hoja de Trabajo para listado'!$DE$153:$DE$1048576,0),MATCH((CUADRO!J$4&amp;$E495),'Hoja de Trabajo para listado'!$DE$151:$DG$151,0)),0)+IFERROR(INDEX('Hoja de Trabajo para listado'!$CD$155:$DC$1048576,MATCH($A495,'Hoja de Trabajo para listado'!$CD$155:$CD$1048576,0),MATCH((CUADRO!J$4&amp;$E495),'Hoja de Trabajo para listado'!$CD$151:$DC$151,0)),0)</f>
        <v>0</v>
      </c>
      <c r="K495" s="241">
        <f ca="1">+IFERROR(INDEX('Hoja de Trabajo para listado'!$A$155:$Z$1048576,MATCH($A495,'Hoja de Trabajo para listado'!$A$155:$A$1048576,0),MATCH((CUADRO!K$4&amp;$E495),'Hoja de Trabajo para listado'!$A$151:$Z$151,0)),0)+IFERROR(INDEX('Hoja de Trabajo para listado'!$AB$155:$BA$1048576,MATCH($A495,'Hoja de Trabajo para listado'!$AB$155:$AB$1048576,0),MATCH((CUADRO!K$4&amp;$E495),'Hoja de Trabajo para listado'!$AB$151:$BA$151,0)),0)+IFERROR(INDEX('Hoja de Trabajo para listado'!$BC$155:$CB$1048576,MATCH($A495,'Hoja de Trabajo para listado'!$BC$155:$BC$1048576,0),MATCH((CUADRO!K$4&amp;$E495),'Hoja de Trabajo para listado'!$BC$151:$CB$151,0)),0)+IFERROR(INDEX('Hoja de Trabajo para listado'!$DE$153:$DG$274,MATCH($A495,'Hoja de Trabajo para listado'!$DE$153:$DE$1048576,0),MATCH((CUADRO!K$4&amp;$E495),'Hoja de Trabajo para listado'!$DE$151:$DG$151,0)),0)+IFERROR(INDEX('Hoja de Trabajo para listado'!$CD$155:$DC$1048576,MATCH($A495,'Hoja de Trabajo para listado'!$CD$155:$CD$1048576,0),MATCH((CUADRO!K$4&amp;$E495),'Hoja de Trabajo para listado'!$CD$151:$DC$151,0)),0)</f>
        <v>0</v>
      </c>
      <c r="L495" s="241">
        <f ca="1">+IFERROR(INDEX('Hoja de Trabajo para listado'!$A$155:$Z$1048576,MATCH($A495,'Hoja de Trabajo para listado'!$A$155:$A$1048576,0),MATCH((CUADRO!L$4&amp;$E495),'Hoja de Trabajo para listado'!$A$151:$Z$151,0)),0)+IFERROR(INDEX('Hoja de Trabajo para listado'!$AB$155:$BA$1048576,MATCH($A495,'Hoja de Trabajo para listado'!$AB$155:$AB$1048576,0),MATCH((CUADRO!L$4&amp;$E495),'Hoja de Trabajo para listado'!$AB$151:$BA$151,0)),0)+IFERROR(INDEX('Hoja de Trabajo para listado'!$BC$155:$CB$1048576,MATCH($A495,'Hoja de Trabajo para listado'!$BC$155:$BC$1048576,0),MATCH((CUADRO!L$4&amp;$E495),'Hoja de Trabajo para listado'!$BC$151:$CB$151,0)),0)+IFERROR(INDEX('Hoja de Trabajo para listado'!$DE$153:$DG$274,MATCH($A495,'Hoja de Trabajo para listado'!$DE$153:$DE$1048576,0),MATCH((CUADRO!L$4&amp;$E495),'Hoja de Trabajo para listado'!$DE$151:$DG$151,0)),0)+IFERROR(INDEX('Hoja de Trabajo para listado'!$CD$155:$DC$1048576,MATCH($A495,'Hoja de Trabajo para listado'!$CD$155:$CD$1048576,0),MATCH((CUADRO!L$4&amp;$E495),'Hoja de Trabajo para listado'!$CD$151:$DC$151,0)),0)</f>
        <v>0</v>
      </c>
      <c r="M495" s="241">
        <f ca="1">+IFERROR(INDEX('Hoja de Trabajo para listado'!$A$155:$Z$1048576,MATCH($A495,'Hoja de Trabajo para listado'!$A$155:$A$1048576,0),MATCH((CUADRO!M$4&amp;$E495),'Hoja de Trabajo para listado'!$A$151:$Z$151,0)),0)+IFERROR(INDEX('Hoja de Trabajo para listado'!$AB$155:$BA$1048576,MATCH($A495,'Hoja de Trabajo para listado'!$AB$155:$AB$1048576,0),MATCH((CUADRO!M$4&amp;$E495),'Hoja de Trabajo para listado'!$AB$151:$BA$151,0)),0)+IFERROR(INDEX('Hoja de Trabajo para listado'!$BC$155:$CB$1048576,MATCH($A495,'Hoja de Trabajo para listado'!$BC$155:$BC$1048576,0),MATCH((CUADRO!M$4&amp;$E495),'Hoja de Trabajo para listado'!$BC$151:$CB$151,0)),0)+IFERROR(INDEX('Hoja de Trabajo para listado'!$DE$153:$DG$274,MATCH($A495,'Hoja de Trabajo para listado'!$DE$153:$DE$1048576,0),MATCH((CUADRO!M$4&amp;$E495),'Hoja de Trabajo para listado'!$DE$151:$DG$151,0)),0)+IFERROR(INDEX('Hoja de Trabajo para listado'!$CD$155:$DC$1048576,MATCH($A495,'Hoja de Trabajo para listado'!$CD$155:$CD$1048576,0),MATCH((CUADRO!M$4&amp;$E495),'Hoja de Trabajo para listado'!$CD$151:$DC$151,0)),0)</f>
        <v>0</v>
      </c>
      <c r="N495" s="241">
        <f ca="1">+IFERROR(INDEX('Hoja de Trabajo para listado'!$A$155:$Z$1048576,MATCH($A495,'Hoja de Trabajo para listado'!$A$155:$A$1048576,0),MATCH((CUADRO!N$4&amp;$E495),'Hoja de Trabajo para listado'!$A$151:$Z$151,0)),0)+IFERROR(INDEX('Hoja de Trabajo para listado'!$AB$155:$BA$1048576,MATCH($A495,'Hoja de Trabajo para listado'!$AB$155:$AB$1048576,0),MATCH((CUADRO!N$4&amp;$E495),'Hoja de Trabajo para listado'!$AB$151:$BA$151,0)),0)+IFERROR(INDEX('Hoja de Trabajo para listado'!$BC$155:$CB$1048576,MATCH($A495,'Hoja de Trabajo para listado'!$BC$155:$BC$1048576,0),MATCH((CUADRO!N$4&amp;$E495),'Hoja de Trabajo para listado'!$BC$151:$CB$151,0)),0)+IFERROR(INDEX('Hoja de Trabajo para listado'!$DE$153:$DG$274,MATCH($A495,'Hoja de Trabajo para listado'!$DE$153:$DE$1048576,0),MATCH((CUADRO!N$4&amp;$E495),'Hoja de Trabajo para listado'!$DE$151:$DG$151,0)),0)+IFERROR(INDEX('Hoja de Trabajo para listado'!$CD$155:$DC$1048576,MATCH($A495,'Hoja de Trabajo para listado'!$CD$155:$CD$1048576,0),MATCH((CUADRO!N$4&amp;$E495),'Hoja de Trabajo para listado'!$CD$151:$DC$151,0)),0)</f>
        <v>0</v>
      </c>
      <c r="O495" s="241">
        <f ca="1">+IFERROR(INDEX('Hoja de Trabajo para listado'!$A$155:$Z$1048576,MATCH($A495,'Hoja de Trabajo para listado'!$A$155:$A$1048576,0),MATCH((CUADRO!O$4&amp;$E495),'Hoja de Trabajo para listado'!$A$151:$Z$151,0)),0)+IFERROR(INDEX('Hoja de Trabajo para listado'!$AB$155:$BA$1048576,MATCH($A495,'Hoja de Trabajo para listado'!$AB$155:$AB$1048576,0),MATCH((CUADRO!O$4&amp;$E495),'Hoja de Trabajo para listado'!$AB$151:$BA$151,0)),0)+IFERROR(INDEX('Hoja de Trabajo para listado'!$BC$155:$CB$1048576,MATCH($A495,'Hoja de Trabajo para listado'!$BC$155:$BC$1048576,0),MATCH((CUADRO!O$4&amp;$E495),'Hoja de Trabajo para listado'!$BC$151:$CB$151,0)),0)+IFERROR(INDEX('Hoja de Trabajo para listado'!$DE$153:$DG$274,MATCH($A495,'Hoja de Trabajo para listado'!$DE$153:$DE$1048576,0),MATCH((CUADRO!O$4&amp;$E495),'Hoja de Trabajo para listado'!$DE$151:$DG$151,0)),0)+IFERROR(INDEX('Hoja de Trabajo para listado'!$CD$155:$DC$1048576,MATCH($A495,'Hoja de Trabajo para listado'!$CD$155:$CD$1048576,0),MATCH((CUADRO!O$4&amp;$E495),'Hoja de Trabajo para listado'!$CD$151:$DC$151,0)),0)</f>
        <v>0</v>
      </c>
      <c r="P495" s="241">
        <f ca="1">+IFERROR(INDEX('Hoja de Trabajo para listado'!$A$155:$Z$1048576,MATCH($A495,'Hoja de Trabajo para listado'!$A$155:$A$1048576,0),MATCH((CUADRO!P$4&amp;$E495),'Hoja de Trabajo para listado'!$A$151:$Z$151,0)),0)+IFERROR(INDEX('Hoja de Trabajo para listado'!$AB$155:$BA$1048576,MATCH($A495,'Hoja de Trabajo para listado'!$AB$155:$AB$1048576,0),MATCH((CUADRO!P$4&amp;$E495),'Hoja de Trabajo para listado'!$AB$151:$BA$151,0)),0)+IFERROR(INDEX('Hoja de Trabajo para listado'!$BC$155:$CB$1048576,MATCH($A495,'Hoja de Trabajo para listado'!$BC$155:$BC$1048576,0),MATCH((CUADRO!P$4&amp;$E495),'Hoja de Trabajo para listado'!$BC$151:$CB$151,0)),0)+IFERROR(INDEX('Hoja de Trabajo para listado'!$DE$153:$DG$274,MATCH($A495,'Hoja de Trabajo para listado'!$DE$153:$DE$1048576,0),MATCH((CUADRO!P$4&amp;$E495),'Hoja de Trabajo para listado'!$DE$151:$DG$151,0)),0)+IFERROR(INDEX('Hoja de Trabajo para listado'!$CD$155:$DC$1048576,MATCH($A495,'Hoja de Trabajo para listado'!$CD$155:$CD$1048576,0),MATCH((CUADRO!P$4&amp;$E495),'Hoja de Trabajo para listado'!$CD$151:$DC$151,0)),0)</f>
        <v>0</v>
      </c>
      <c r="Q495" s="241">
        <f ca="1">+IFERROR(INDEX('Hoja de Trabajo para listado'!$A$155:$Z$1048576,MATCH($A495,'Hoja de Trabajo para listado'!$A$155:$A$1048576,0),MATCH((CUADRO!Q$4&amp;$E495),'Hoja de Trabajo para listado'!$A$151:$Z$151,0)),0)+IFERROR(INDEX('Hoja de Trabajo para listado'!$AB$155:$BA$1048576,MATCH($A495,'Hoja de Trabajo para listado'!$AB$155:$AB$1048576,0),MATCH((CUADRO!Q$4&amp;$E495),'Hoja de Trabajo para listado'!$AB$151:$BA$151,0)),0)+IFERROR(INDEX('Hoja de Trabajo para listado'!$BC$155:$CB$1048576,MATCH($A495,'Hoja de Trabajo para listado'!$BC$155:$BC$1048576,0),MATCH((CUADRO!Q$4&amp;$E495),'Hoja de Trabajo para listado'!$BC$151:$CB$151,0)),0)+IFERROR(INDEX('Hoja de Trabajo para listado'!$DE$153:$DG$274,MATCH($A495,'Hoja de Trabajo para listado'!$DE$153:$DE$1048576,0),MATCH((CUADRO!Q$4&amp;$E495),'Hoja de Trabajo para listado'!$DE$151:$DG$151,0)),0)+IFERROR(INDEX('Hoja de Trabajo para listado'!$CD$155:$DC$1048576,MATCH($A495,'Hoja de Trabajo para listado'!$CD$155:$CD$1048576,0),MATCH((CUADRO!Q$4&amp;$E495),'Hoja de Trabajo para listado'!$CD$151:$DC$151,0)),0)</f>
        <v>0</v>
      </c>
      <c r="R495" s="241">
        <f t="shared" ca="1" si="21"/>
        <v>0</v>
      </c>
      <c r="S495" s="247"/>
      <c r="T495" s="241">
        <f ca="1">+T496</f>
        <v>0</v>
      </c>
      <c r="U495" s="240">
        <f t="shared" si="22"/>
        <v>1</v>
      </c>
      <c r="V495" s="327" t="str">
        <f>+VLOOKUP(A495,bd_lista!$A$3:$E$592,5,FALSE)</f>
        <v>Gobiernos Autonomos Municipales</v>
      </c>
      <c r="W495" s="397" t="str">
        <f>+V495</f>
        <v>Gobiernos Autonomos Municipales</v>
      </c>
      <c r="X495" s="240">
        <f>+VLOOKUP(A495,[4]Sheet1!$A$13:$D$744,4,FALSE)</f>
        <v>0</v>
      </c>
      <c r="Y495" s="240" t="e">
        <f>+VLOOKUP(X495,bd_lista!$A$3:$C$592,3,FALSE)</f>
        <v>#N/A</v>
      </c>
      <c r="Z495" s="290">
        <f>+X495</f>
        <v>0</v>
      </c>
      <c r="AA495" s="291" t="e">
        <f>+Y495</f>
        <v>#N/A</v>
      </c>
    </row>
    <row r="496" spans="1:27" customFormat="1" ht="15" hidden="1" customHeight="1">
      <c r="A496" s="32">
        <v>1128</v>
      </c>
      <c r="B496" s="394"/>
      <c r="C496" s="245" t="str">
        <f>+VLOOKUP(A496,bd_lista!$A$3:$C$592,3,FALSE)</f>
        <v>Gobierno Autónomo Municipal de Machareti</v>
      </c>
      <c r="D496" s="396"/>
      <c r="E496" s="242" t="s">
        <v>1304</v>
      </c>
      <c r="F496" s="241">
        <f ca="1">+IFERROR(INDEX('Hoja de Trabajo para listado'!$A$155:$Z$1048576,MATCH($A496,'Hoja de Trabajo para listado'!$A$155:$A$1048576,0),MATCH((CUADRO!F$4&amp;$E496),'Hoja de Trabajo para listado'!$A$151:$Z$151,0)),0)+IFERROR(INDEX('Hoja de Trabajo para listado'!$AB$155:$BA$1048576,MATCH($A496,'Hoja de Trabajo para listado'!$AB$155:$AB$1048576,0),MATCH((CUADRO!F$4&amp;$E496),'Hoja de Trabajo para listado'!$AB$151:$BA$151,0)),0)+IFERROR(INDEX('Hoja de Trabajo para listado'!$BC$155:$CB$1048576,MATCH($A496,'Hoja de Trabajo para listado'!$BC$155:$BC$1048576,0),MATCH((CUADRO!F$4&amp;$E496),'Hoja de Trabajo para listado'!$BC$151:$CB$151,0)),0)+IFERROR(INDEX('Hoja de Trabajo para listado'!$DE$153:$DG$274,MATCH($A496,'Hoja de Trabajo para listado'!$DE$153:$DE$1048576,0),MATCH((CUADRO!F$4&amp;$E496),'Hoja de Trabajo para listado'!$DE$151:$DG$151,0)),0)+IFERROR(INDEX('Hoja de Trabajo para listado'!$CD$155:$DC$1048576,MATCH($A496,'Hoja de Trabajo para listado'!$CD$155:$CD$1048576,0),MATCH((CUADRO!F$4&amp;$E496),'Hoja de Trabajo para listado'!$CD$151:$DC$151,0)),0)</f>
        <v>0</v>
      </c>
      <c r="G496" s="241">
        <f ca="1">+IFERROR(INDEX('Hoja de Trabajo para listado'!$A$155:$Z$1048576,MATCH($A496,'Hoja de Trabajo para listado'!$A$155:$A$1048576,0),MATCH((CUADRO!G$4&amp;$E496),'Hoja de Trabajo para listado'!$A$151:$Z$151,0)),0)+IFERROR(INDEX('Hoja de Trabajo para listado'!$AB$155:$BA$1048576,MATCH($A496,'Hoja de Trabajo para listado'!$AB$155:$AB$1048576,0),MATCH((CUADRO!G$4&amp;$E496),'Hoja de Trabajo para listado'!$AB$151:$BA$151,0)),0)+IFERROR(INDEX('Hoja de Trabajo para listado'!$BC$155:$CB$1048576,MATCH($A496,'Hoja de Trabajo para listado'!$BC$155:$BC$1048576,0),MATCH((CUADRO!G$4&amp;$E496),'Hoja de Trabajo para listado'!$BC$151:$CB$151,0)),0)+IFERROR(INDEX('Hoja de Trabajo para listado'!$DE$153:$DG$274,MATCH($A496,'Hoja de Trabajo para listado'!$DE$153:$DE$1048576,0),MATCH((CUADRO!G$4&amp;$E496),'Hoja de Trabajo para listado'!$DE$151:$DG$151,0)),0)+IFERROR(INDEX('Hoja de Trabajo para listado'!$CD$155:$DC$1048576,MATCH($A496,'Hoja de Trabajo para listado'!$CD$155:$CD$1048576,0),MATCH((CUADRO!G$4&amp;$E496),'Hoja de Trabajo para listado'!$CD$151:$DC$151,0)),0)</f>
        <v>0</v>
      </c>
      <c r="H496" s="241">
        <f ca="1">+IFERROR(INDEX('Hoja de Trabajo para listado'!$A$155:$Z$1048576,MATCH($A496,'Hoja de Trabajo para listado'!$A$155:$A$1048576,0),MATCH((CUADRO!H$4&amp;$E496),'Hoja de Trabajo para listado'!$A$151:$Z$151,0)),0)+IFERROR(INDEX('Hoja de Trabajo para listado'!$AB$155:$BA$1048576,MATCH($A496,'Hoja de Trabajo para listado'!$AB$155:$AB$1048576,0),MATCH((CUADRO!H$4&amp;$E496),'Hoja de Trabajo para listado'!$AB$151:$BA$151,0)),0)+IFERROR(INDEX('Hoja de Trabajo para listado'!$BC$155:$CB$1048576,MATCH($A496,'Hoja de Trabajo para listado'!$BC$155:$BC$1048576,0),MATCH((CUADRO!H$4&amp;$E496),'Hoja de Trabajo para listado'!$BC$151:$CB$151,0)),0)+IFERROR(INDEX('Hoja de Trabajo para listado'!$DE$153:$DG$274,MATCH($A496,'Hoja de Trabajo para listado'!$DE$153:$DE$1048576,0),MATCH((CUADRO!H$4&amp;$E496),'Hoja de Trabajo para listado'!$DE$151:$DG$151,0)),0)+IFERROR(INDEX('Hoja de Trabajo para listado'!$CD$155:$DC$1048576,MATCH($A496,'Hoja de Trabajo para listado'!$CD$155:$CD$1048576,0),MATCH((CUADRO!H$4&amp;$E496),'Hoja de Trabajo para listado'!$CD$151:$DC$151,0)),0)</f>
        <v>0</v>
      </c>
      <c r="I496" s="241">
        <f ca="1">+IFERROR(INDEX('Hoja de Trabajo para listado'!$A$155:$Z$1048576,MATCH($A496,'Hoja de Trabajo para listado'!$A$155:$A$1048576,0),MATCH((CUADRO!I$4&amp;$E496),'Hoja de Trabajo para listado'!$A$151:$Z$151,0)),0)+IFERROR(INDEX('Hoja de Trabajo para listado'!$AB$155:$BA$1048576,MATCH($A496,'Hoja de Trabajo para listado'!$AB$155:$AB$1048576,0),MATCH((CUADRO!I$4&amp;$E496),'Hoja de Trabajo para listado'!$AB$151:$BA$151,0)),0)+IFERROR(INDEX('Hoja de Trabajo para listado'!$BC$155:$CB$1048576,MATCH($A496,'Hoja de Trabajo para listado'!$BC$155:$BC$1048576,0),MATCH((CUADRO!I$4&amp;$E496),'Hoja de Trabajo para listado'!$BC$151:$CB$151,0)),0)+IFERROR(INDEX('Hoja de Trabajo para listado'!$DE$153:$DG$274,MATCH($A496,'Hoja de Trabajo para listado'!$DE$153:$DE$1048576,0),MATCH((CUADRO!I$4&amp;$E496),'Hoja de Trabajo para listado'!$DE$151:$DG$151,0)),0)+IFERROR(INDEX('Hoja de Trabajo para listado'!$CD$155:$DC$1048576,MATCH($A496,'Hoja de Trabajo para listado'!$CD$155:$CD$1048576,0),MATCH((CUADRO!I$4&amp;$E496),'Hoja de Trabajo para listado'!$CD$151:$DC$151,0)),0)</f>
        <v>0</v>
      </c>
      <c r="J496" s="241">
        <f ca="1">+IFERROR(INDEX('Hoja de Trabajo para listado'!$A$155:$Z$1048576,MATCH($A496,'Hoja de Trabajo para listado'!$A$155:$A$1048576,0),MATCH((CUADRO!J$4&amp;$E496),'Hoja de Trabajo para listado'!$A$151:$Z$151,0)),0)+IFERROR(INDEX('Hoja de Trabajo para listado'!$AB$155:$BA$1048576,MATCH($A496,'Hoja de Trabajo para listado'!$AB$155:$AB$1048576,0),MATCH((CUADRO!J$4&amp;$E496),'Hoja de Trabajo para listado'!$AB$151:$BA$151,0)),0)+IFERROR(INDEX('Hoja de Trabajo para listado'!$BC$155:$CB$1048576,MATCH($A496,'Hoja de Trabajo para listado'!$BC$155:$BC$1048576,0),MATCH((CUADRO!J$4&amp;$E496),'Hoja de Trabajo para listado'!$BC$151:$CB$151,0)),0)+IFERROR(INDEX('Hoja de Trabajo para listado'!$DE$153:$DG$274,MATCH($A496,'Hoja de Trabajo para listado'!$DE$153:$DE$1048576,0),MATCH((CUADRO!J$4&amp;$E496),'Hoja de Trabajo para listado'!$DE$151:$DG$151,0)),0)+IFERROR(INDEX('Hoja de Trabajo para listado'!$CD$155:$DC$1048576,MATCH($A496,'Hoja de Trabajo para listado'!$CD$155:$CD$1048576,0),MATCH((CUADRO!J$4&amp;$E496),'Hoja de Trabajo para listado'!$CD$151:$DC$151,0)),0)</f>
        <v>0</v>
      </c>
      <c r="K496" s="241">
        <f ca="1">+IFERROR(INDEX('Hoja de Trabajo para listado'!$A$155:$Z$1048576,MATCH($A496,'Hoja de Trabajo para listado'!$A$155:$A$1048576,0),MATCH((CUADRO!K$4&amp;$E496),'Hoja de Trabajo para listado'!$A$151:$Z$151,0)),0)+IFERROR(INDEX('Hoja de Trabajo para listado'!$AB$155:$BA$1048576,MATCH($A496,'Hoja de Trabajo para listado'!$AB$155:$AB$1048576,0),MATCH((CUADRO!K$4&amp;$E496),'Hoja de Trabajo para listado'!$AB$151:$BA$151,0)),0)+IFERROR(INDEX('Hoja de Trabajo para listado'!$BC$155:$CB$1048576,MATCH($A496,'Hoja de Trabajo para listado'!$BC$155:$BC$1048576,0),MATCH((CUADRO!K$4&amp;$E496),'Hoja de Trabajo para listado'!$BC$151:$CB$151,0)),0)+IFERROR(INDEX('Hoja de Trabajo para listado'!$DE$153:$DG$274,MATCH($A496,'Hoja de Trabajo para listado'!$DE$153:$DE$1048576,0),MATCH((CUADRO!K$4&amp;$E496),'Hoja de Trabajo para listado'!$DE$151:$DG$151,0)),0)+IFERROR(INDEX('Hoja de Trabajo para listado'!$CD$155:$DC$1048576,MATCH($A496,'Hoja de Trabajo para listado'!$CD$155:$CD$1048576,0),MATCH((CUADRO!K$4&amp;$E496),'Hoja de Trabajo para listado'!$CD$151:$DC$151,0)),0)</f>
        <v>0</v>
      </c>
      <c r="L496" s="241">
        <f ca="1">+IFERROR(INDEX('Hoja de Trabajo para listado'!$A$155:$Z$1048576,MATCH($A496,'Hoja de Trabajo para listado'!$A$155:$A$1048576,0),MATCH((CUADRO!L$4&amp;$E496),'Hoja de Trabajo para listado'!$A$151:$Z$151,0)),0)+IFERROR(INDEX('Hoja de Trabajo para listado'!$AB$155:$BA$1048576,MATCH($A496,'Hoja de Trabajo para listado'!$AB$155:$AB$1048576,0),MATCH((CUADRO!L$4&amp;$E496),'Hoja de Trabajo para listado'!$AB$151:$BA$151,0)),0)+IFERROR(INDEX('Hoja de Trabajo para listado'!$BC$155:$CB$1048576,MATCH($A496,'Hoja de Trabajo para listado'!$BC$155:$BC$1048576,0),MATCH((CUADRO!L$4&amp;$E496),'Hoja de Trabajo para listado'!$BC$151:$CB$151,0)),0)+IFERROR(INDEX('Hoja de Trabajo para listado'!$DE$153:$DG$274,MATCH($A496,'Hoja de Trabajo para listado'!$DE$153:$DE$1048576,0),MATCH((CUADRO!L$4&amp;$E496),'Hoja de Trabajo para listado'!$DE$151:$DG$151,0)),0)+IFERROR(INDEX('Hoja de Trabajo para listado'!$CD$155:$DC$1048576,MATCH($A496,'Hoja de Trabajo para listado'!$CD$155:$CD$1048576,0),MATCH((CUADRO!L$4&amp;$E496),'Hoja de Trabajo para listado'!$CD$151:$DC$151,0)),0)</f>
        <v>0</v>
      </c>
      <c r="M496" s="241">
        <f ca="1">+IFERROR(INDEX('Hoja de Trabajo para listado'!$A$155:$Z$1048576,MATCH($A496,'Hoja de Trabajo para listado'!$A$155:$A$1048576,0),MATCH((CUADRO!M$4&amp;$E496),'Hoja de Trabajo para listado'!$A$151:$Z$151,0)),0)+IFERROR(INDEX('Hoja de Trabajo para listado'!$AB$155:$BA$1048576,MATCH($A496,'Hoja de Trabajo para listado'!$AB$155:$AB$1048576,0),MATCH((CUADRO!M$4&amp;$E496),'Hoja de Trabajo para listado'!$AB$151:$BA$151,0)),0)+IFERROR(INDEX('Hoja de Trabajo para listado'!$BC$155:$CB$1048576,MATCH($A496,'Hoja de Trabajo para listado'!$BC$155:$BC$1048576,0),MATCH((CUADRO!M$4&amp;$E496),'Hoja de Trabajo para listado'!$BC$151:$CB$151,0)),0)+IFERROR(INDEX('Hoja de Trabajo para listado'!$DE$153:$DG$274,MATCH($A496,'Hoja de Trabajo para listado'!$DE$153:$DE$1048576,0),MATCH((CUADRO!M$4&amp;$E496),'Hoja de Trabajo para listado'!$DE$151:$DG$151,0)),0)+IFERROR(INDEX('Hoja de Trabajo para listado'!$CD$155:$DC$1048576,MATCH($A496,'Hoja de Trabajo para listado'!$CD$155:$CD$1048576,0),MATCH((CUADRO!M$4&amp;$E496),'Hoja de Trabajo para listado'!$CD$151:$DC$151,0)),0)</f>
        <v>0</v>
      </c>
      <c r="N496" s="241">
        <f ca="1">+IFERROR(INDEX('Hoja de Trabajo para listado'!$A$155:$Z$1048576,MATCH($A496,'Hoja de Trabajo para listado'!$A$155:$A$1048576,0),MATCH((CUADRO!N$4&amp;$E496),'Hoja de Trabajo para listado'!$A$151:$Z$151,0)),0)+IFERROR(INDEX('Hoja de Trabajo para listado'!$AB$155:$BA$1048576,MATCH($A496,'Hoja de Trabajo para listado'!$AB$155:$AB$1048576,0),MATCH((CUADRO!N$4&amp;$E496),'Hoja de Trabajo para listado'!$AB$151:$BA$151,0)),0)+IFERROR(INDEX('Hoja de Trabajo para listado'!$BC$155:$CB$1048576,MATCH($A496,'Hoja de Trabajo para listado'!$BC$155:$BC$1048576,0),MATCH((CUADRO!N$4&amp;$E496),'Hoja de Trabajo para listado'!$BC$151:$CB$151,0)),0)+IFERROR(INDEX('Hoja de Trabajo para listado'!$DE$153:$DG$274,MATCH($A496,'Hoja de Trabajo para listado'!$DE$153:$DE$1048576,0),MATCH((CUADRO!N$4&amp;$E496),'Hoja de Trabajo para listado'!$DE$151:$DG$151,0)),0)+IFERROR(INDEX('Hoja de Trabajo para listado'!$CD$155:$DC$1048576,MATCH($A496,'Hoja de Trabajo para listado'!$CD$155:$CD$1048576,0),MATCH((CUADRO!N$4&amp;$E496),'Hoja de Trabajo para listado'!$CD$151:$DC$151,0)),0)</f>
        <v>0</v>
      </c>
      <c r="O496" s="241">
        <f ca="1">+IFERROR(INDEX('Hoja de Trabajo para listado'!$A$155:$Z$1048576,MATCH($A496,'Hoja de Trabajo para listado'!$A$155:$A$1048576,0),MATCH((CUADRO!O$4&amp;$E496),'Hoja de Trabajo para listado'!$A$151:$Z$151,0)),0)+IFERROR(INDEX('Hoja de Trabajo para listado'!$AB$155:$BA$1048576,MATCH($A496,'Hoja de Trabajo para listado'!$AB$155:$AB$1048576,0),MATCH((CUADRO!O$4&amp;$E496),'Hoja de Trabajo para listado'!$AB$151:$BA$151,0)),0)+IFERROR(INDEX('Hoja de Trabajo para listado'!$BC$155:$CB$1048576,MATCH($A496,'Hoja de Trabajo para listado'!$BC$155:$BC$1048576,0),MATCH((CUADRO!O$4&amp;$E496),'Hoja de Trabajo para listado'!$BC$151:$CB$151,0)),0)+IFERROR(INDEX('Hoja de Trabajo para listado'!$DE$153:$DG$274,MATCH($A496,'Hoja de Trabajo para listado'!$DE$153:$DE$1048576,0),MATCH((CUADRO!O$4&amp;$E496),'Hoja de Trabajo para listado'!$DE$151:$DG$151,0)),0)+IFERROR(INDEX('Hoja de Trabajo para listado'!$CD$155:$DC$1048576,MATCH($A496,'Hoja de Trabajo para listado'!$CD$155:$CD$1048576,0),MATCH((CUADRO!O$4&amp;$E496),'Hoja de Trabajo para listado'!$CD$151:$DC$151,0)),0)</f>
        <v>0</v>
      </c>
      <c r="P496" s="241">
        <f ca="1">+IFERROR(INDEX('Hoja de Trabajo para listado'!$A$155:$Z$1048576,MATCH($A496,'Hoja de Trabajo para listado'!$A$155:$A$1048576,0),MATCH((CUADRO!P$4&amp;$E496),'Hoja de Trabajo para listado'!$A$151:$Z$151,0)),0)+IFERROR(INDEX('Hoja de Trabajo para listado'!$AB$155:$BA$1048576,MATCH($A496,'Hoja de Trabajo para listado'!$AB$155:$AB$1048576,0),MATCH((CUADRO!P$4&amp;$E496),'Hoja de Trabajo para listado'!$AB$151:$BA$151,0)),0)+IFERROR(INDEX('Hoja de Trabajo para listado'!$BC$155:$CB$1048576,MATCH($A496,'Hoja de Trabajo para listado'!$BC$155:$BC$1048576,0),MATCH((CUADRO!P$4&amp;$E496),'Hoja de Trabajo para listado'!$BC$151:$CB$151,0)),0)+IFERROR(INDEX('Hoja de Trabajo para listado'!$DE$153:$DG$274,MATCH($A496,'Hoja de Trabajo para listado'!$DE$153:$DE$1048576,0),MATCH((CUADRO!P$4&amp;$E496),'Hoja de Trabajo para listado'!$DE$151:$DG$151,0)),0)+IFERROR(INDEX('Hoja de Trabajo para listado'!$CD$155:$DC$1048576,MATCH($A496,'Hoja de Trabajo para listado'!$CD$155:$CD$1048576,0),MATCH((CUADRO!P$4&amp;$E496),'Hoja de Trabajo para listado'!$CD$151:$DC$151,0)),0)</f>
        <v>0</v>
      </c>
      <c r="Q496" s="241">
        <f ca="1">+IFERROR(INDEX('Hoja de Trabajo para listado'!$A$155:$Z$1048576,MATCH($A496,'Hoja de Trabajo para listado'!$A$155:$A$1048576,0),MATCH((CUADRO!Q$4&amp;$E496),'Hoja de Trabajo para listado'!$A$151:$Z$151,0)),0)+IFERROR(INDEX('Hoja de Trabajo para listado'!$AB$155:$BA$1048576,MATCH($A496,'Hoja de Trabajo para listado'!$AB$155:$AB$1048576,0),MATCH((CUADRO!Q$4&amp;$E496),'Hoja de Trabajo para listado'!$AB$151:$BA$151,0)),0)+IFERROR(INDEX('Hoja de Trabajo para listado'!$BC$155:$CB$1048576,MATCH($A496,'Hoja de Trabajo para listado'!$BC$155:$BC$1048576,0),MATCH((CUADRO!Q$4&amp;$E496),'Hoja de Trabajo para listado'!$BC$151:$CB$151,0)),0)+IFERROR(INDEX('Hoja de Trabajo para listado'!$DE$153:$DG$274,MATCH($A496,'Hoja de Trabajo para listado'!$DE$153:$DE$1048576,0),MATCH((CUADRO!Q$4&amp;$E496),'Hoja de Trabajo para listado'!$DE$151:$DG$151,0)),0)+IFERROR(INDEX('Hoja de Trabajo para listado'!$CD$155:$DC$1048576,MATCH($A496,'Hoja de Trabajo para listado'!$CD$155:$CD$1048576,0),MATCH((CUADRO!Q$4&amp;$E496),'Hoja de Trabajo para listado'!$CD$151:$DC$151,0)),0)</f>
        <v>0</v>
      </c>
      <c r="R496" s="241">
        <f t="shared" ca="1" si="21"/>
        <v>0</v>
      </c>
      <c r="S496" s="247">
        <f ca="1">+R495+R496</f>
        <v>0</v>
      </c>
      <c r="T496" s="241">
        <f ca="1">+S496</f>
        <v>0</v>
      </c>
      <c r="U496" s="240">
        <f t="shared" si="22"/>
        <v>2</v>
      </c>
      <c r="V496" s="327" t="str">
        <f>+VLOOKUP(A496,bd_lista!$A$3:$E$592,5,FALSE)</f>
        <v>Gobiernos Autonomos Municipales</v>
      </c>
      <c r="W496" s="398"/>
      <c r="X496" s="240">
        <f>+VLOOKUP(A496,[4]Sheet1!$A$13:$D$744,4,FALSE)</f>
        <v>0</v>
      </c>
      <c r="Y496" s="240" t="e">
        <f>+VLOOKUP(X496,bd_lista!$A$3:$C$592,3,FALSE)</f>
        <v>#N/A</v>
      </c>
      <c r="Z496" s="288"/>
      <c r="AA496" s="289"/>
    </row>
    <row r="497" spans="1:27" customFormat="1" ht="27" hidden="1" customHeight="1">
      <c r="A497" s="32">
        <v>1129</v>
      </c>
      <c r="B497" s="393">
        <f>+A497</f>
        <v>1129</v>
      </c>
      <c r="C497" s="245" t="str">
        <f>+VLOOKUP(A497,bd_lista!$A$3:$C$592,3,FALSE)</f>
        <v>Gobierno Autónomo Municipal de Villa Charcas</v>
      </c>
      <c r="D497" s="395" t="str">
        <f>+C497</f>
        <v>Gobierno Autónomo Municipal de Villa Charcas</v>
      </c>
      <c r="E497" s="240" t="s">
        <v>1303</v>
      </c>
      <c r="F497" s="241">
        <f ca="1">+IFERROR(INDEX('Hoja de Trabajo para listado'!$A$155:$Z$1048576,MATCH($A497,'Hoja de Trabajo para listado'!$A$155:$A$1048576,0),MATCH((CUADRO!F$4&amp;$E497),'Hoja de Trabajo para listado'!$A$151:$Z$151,0)),0)+IFERROR(INDEX('Hoja de Trabajo para listado'!$AB$155:$BA$1048576,MATCH($A497,'Hoja de Trabajo para listado'!$AB$155:$AB$1048576,0),MATCH((CUADRO!F$4&amp;$E497),'Hoja de Trabajo para listado'!$AB$151:$BA$151,0)),0)+IFERROR(INDEX('Hoja de Trabajo para listado'!$BC$155:$CB$1048576,MATCH($A497,'Hoja de Trabajo para listado'!$BC$155:$BC$1048576,0),MATCH((CUADRO!F$4&amp;$E497),'Hoja de Trabajo para listado'!$BC$151:$CB$151,0)),0)+IFERROR(INDEX('Hoja de Trabajo para listado'!$DE$153:$DG$274,MATCH($A497,'Hoja de Trabajo para listado'!$DE$153:$DE$1048576,0),MATCH((CUADRO!F$4&amp;$E497),'Hoja de Trabajo para listado'!$DE$151:$DG$151,0)),0)+IFERROR(INDEX('Hoja de Trabajo para listado'!$CD$155:$DC$1048576,MATCH($A497,'Hoja de Trabajo para listado'!$CD$155:$CD$1048576,0),MATCH((CUADRO!F$4&amp;$E497),'Hoja de Trabajo para listado'!$CD$151:$DC$151,0)),0)</f>
        <v>0</v>
      </c>
      <c r="G497" s="241">
        <f ca="1">+IFERROR(INDEX('Hoja de Trabajo para listado'!$A$155:$Z$1048576,MATCH($A497,'Hoja de Trabajo para listado'!$A$155:$A$1048576,0),MATCH((CUADRO!G$4&amp;$E497),'Hoja de Trabajo para listado'!$A$151:$Z$151,0)),0)+IFERROR(INDEX('Hoja de Trabajo para listado'!$AB$155:$BA$1048576,MATCH($A497,'Hoja de Trabajo para listado'!$AB$155:$AB$1048576,0),MATCH((CUADRO!G$4&amp;$E497),'Hoja de Trabajo para listado'!$AB$151:$BA$151,0)),0)+IFERROR(INDEX('Hoja de Trabajo para listado'!$BC$155:$CB$1048576,MATCH($A497,'Hoja de Trabajo para listado'!$BC$155:$BC$1048576,0),MATCH((CUADRO!G$4&amp;$E497),'Hoja de Trabajo para listado'!$BC$151:$CB$151,0)),0)+IFERROR(INDEX('Hoja de Trabajo para listado'!$DE$153:$DG$274,MATCH($A497,'Hoja de Trabajo para listado'!$DE$153:$DE$1048576,0),MATCH((CUADRO!G$4&amp;$E497),'Hoja de Trabajo para listado'!$DE$151:$DG$151,0)),0)+IFERROR(INDEX('Hoja de Trabajo para listado'!$CD$155:$DC$1048576,MATCH($A497,'Hoja de Trabajo para listado'!$CD$155:$CD$1048576,0),MATCH((CUADRO!G$4&amp;$E497),'Hoja de Trabajo para listado'!$CD$151:$DC$151,0)),0)</f>
        <v>0</v>
      </c>
      <c r="H497" s="241">
        <f ca="1">+IFERROR(INDEX('Hoja de Trabajo para listado'!$A$155:$Z$1048576,MATCH($A497,'Hoja de Trabajo para listado'!$A$155:$A$1048576,0),MATCH((CUADRO!H$4&amp;$E497),'Hoja de Trabajo para listado'!$A$151:$Z$151,0)),0)+IFERROR(INDEX('Hoja de Trabajo para listado'!$AB$155:$BA$1048576,MATCH($A497,'Hoja de Trabajo para listado'!$AB$155:$AB$1048576,0),MATCH((CUADRO!H$4&amp;$E497),'Hoja de Trabajo para listado'!$AB$151:$BA$151,0)),0)+IFERROR(INDEX('Hoja de Trabajo para listado'!$BC$155:$CB$1048576,MATCH($A497,'Hoja de Trabajo para listado'!$BC$155:$BC$1048576,0),MATCH((CUADRO!H$4&amp;$E497),'Hoja de Trabajo para listado'!$BC$151:$CB$151,0)),0)+IFERROR(INDEX('Hoja de Trabajo para listado'!$DE$153:$DG$274,MATCH($A497,'Hoja de Trabajo para listado'!$DE$153:$DE$1048576,0),MATCH((CUADRO!H$4&amp;$E497),'Hoja de Trabajo para listado'!$DE$151:$DG$151,0)),0)+IFERROR(INDEX('Hoja de Trabajo para listado'!$CD$155:$DC$1048576,MATCH($A497,'Hoja de Trabajo para listado'!$CD$155:$CD$1048576,0),MATCH((CUADRO!H$4&amp;$E497),'Hoja de Trabajo para listado'!$CD$151:$DC$151,0)),0)</f>
        <v>0</v>
      </c>
      <c r="I497" s="241">
        <f ca="1">+IFERROR(INDEX('Hoja de Trabajo para listado'!$A$155:$Z$1048576,MATCH($A497,'Hoja de Trabajo para listado'!$A$155:$A$1048576,0),MATCH((CUADRO!I$4&amp;$E497),'Hoja de Trabajo para listado'!$A$151:$Z$151,0)),0)+IFERROR(INDEX('Hoja de Trabajo para listado'!$AB$155:$BA$1048576,MATCH($A497,'Hoja de Trabajo para listado'!$AB$155:$AB$1048576,0),MATCH((CUADRO!I$4&amp;$E497),'Hoja de Trabajo para listado'!$AB$151:$BA$151,0)),0)+IFERROR(INDEX('Hoja de Trabajo para listado'!$BC$155:$CB$1048576,MATCH($A497,'Hoja de Trabajo para listado'!$BC$155:$BC$1048576,0),MATCH((CUADRO!I$4&amp;$E497),'Hoja de Trabajo para listado'!$BC$151:$CB$151,0)),0)+IFERROR(INDEX('Hoja de Trabajo para listado'!$DE$153:$DG$274,MATCH($A497,'Hoja de Trabajo para listado'!$DE$153:$DE$1048576,0),MATCH((CUADRO!I$4&amp;$E497),'Hoja de Trabajo para listado'!$DE$151:$DG$151,0)),0)+IFERROR(INDEX('Hoja de Trabajo para listado'!$CD$155:$DC$1048576,MATCH($A497,'Hoja de Trabajo para listado'!$CD$155:$CD$1048576,0),MATCH((CUADRO!I$4&amp;$E497),'Hoja de Trabajo para listado'!$CD$151:$DC$151,0)),0)</f>
        <v>0</v>
      </c>
      <c r="J497" s="241">
        <f ca="1">+IFERROR(INDEX('Hoja de Trabajo para listado'!$A$155:$Z$1048576,MATCH($A497,'Hoja de Trabajo para listado'!$A$155:$A$1048576,0),MATCH((CUADRO!J$4&amp;$E497),'Hoja de Trabajo para listado'!$A$151:$Z$151,0)),0)+IFERROR(INDEX('Hoja de Trabajo para listado'!$AB$155:$BA$1048576,MATCH($A497,'Hoja de Trabajo para listado'!$AB$155:$AB$1048576,0),MATCH((CUADRO!J$4&amp;$E497),'Hoja de Trabajo para listado'!$AB$151:$BA$151,0)),0)+IFERROR(INDEX('Hoja de Trabajo para listado'!$BC$155:$CB$1048576,MATCH($A497,'Hoja de Trabajo para listado'!$BC$155:$BC$1048576,0),MATCH((CUADRO!J$4&amp;$E497),'Hoja de Trabajo para listado'!$BC$151:$CB$151,0)),0)+IFERROR(INDEX('Hoja de Trabajo para listado'!$DE$153:$DG$274,MATCH($A497,'Hoja de Trabajo para listado'!$DE$153:$DE$1048576,0),MATCH((CUADRO!J$4&amp;$E497),'Hoja de Trabajo para listado'!$DE$151:$DG$151,0)),0)+IFERROR(INDEX('Hoja de Trabajo para listado'!$CD$155:$DC$1048576,MATCH($A497,'Hoja de Trabajo para listado'!$CD$155:$CD$1048576,0),MATCH((CUADRO!J$4&amp;$E497),'Hoja de Trabajo para listado'!$CD$151:$DC$151,0)),0)</f>
        <v>0</v>
      </c>
      <c r="K497" s="241">
        <f ca="1">+IFERROR(INDEX('Hoja de Trabajo para listado'!$A$155:$Z$1048576,MATCH($A497,'Hoja de Trabajo para listado'!$A$155:$A$1048576,0),MATCH((CUADRO!K$4&amp;$E497),'Hoja de Trabajo para listado'!$A$151:$Z$151,0)),0)+IFERROR(INDEX('Hoja de Trabajo para listado'!$AB$155:$BA$1048576,MATCH($A497,'Hoja de Trabajo para listado'!$AB$155:$AB$1048576,0),MATCH((CUADRO!K$4&amp;$E497),'Hoja de Trabajo para listado'!$AB$151:$BA$151,0)),0)+IFERROR(INDEX('Hoja de Trabajo para listado'!$BC$155:$CB$1048576,MATCH($A497,'Hoja de Trabajo para listado'!$BC$155:$BC$1048576,0),MATCH((CUADRO!K$4&amp;$E497),'Hoja de Trabajo para listado'!$BC$151:$CB$151,0)),0)+IFERROR(INDEX('Hoja de Trabajo para listado'!$DE$153:$DG$274,MATCH($A497,'Hoja de Trabajo para listado'!$DE$153:$DE$1048576,0),MATCH((CUADRO!K$4&amp;$E497),'Hoja de Trabajo para listado'!$DE$151:$DG$151,0)),0)+IFERROR(INDEX('Hoja de Trabajo para listado'!$CD$155:$DC$1048576,MATCH($A497,'Hoja de Trabajo para listado'!$CD$155:$CD$1048576,0),MATCH((CUADRO!K$4&amp;$E497),'Hoja de Trabajo para listado'!$CD$151:$DC$151,0)),0)</f>
        <v>0</v>
      </c>
      <c r="L497" s="241">
        <f ca="1">+IFERROR(INDEX('Hoja de Trabajo para listado'!$A$155:$Z$1048576,MATCH($A497,'Hoja de Trabajo para listado'!$A$155:$A$1048576,0),MATCH((CUADRO!L$4&amp;$E497),'Hoja de Trabajo para listado'!$A$151:$Z$151,0)),0)+IFERROR(INDEX('Hoja de Trabajo para listado'!$AB$155:$BA$1048576,MATCH($A497,'Hoja de Trabajo para listado'!$AB$155:$AB$1048576,0),MATCH((CUADRO!L$4&amp;$E497),'Hoja de Trabajo para listado'!$AB$151:$BA$151,0)),0)+IFERROR(INDEX('Hoja de Trabajo para listado'!$BC$155:$CB$1048576,MATCH($A497,'Hoja de Trabajo para listado'!$BC$155:$BC$1048576,0),MATCH((CUADRO!L$4&amp;$E497),'Hoja de Trabajo para listado'!$BC$151:$CB$151,0)),0)+IFERROR(INDEX('Hoja de Trabajo para listado'!$DE$153:$DG$274,MATCH($A497,'Hoja de Trabajo para listado'!$DE$153:$DE$1048576,0),MATCH((CUADRO!L$4&amp;$E497),'Hoja de Trabajo para listado'!$DE$151:$DG$151,0)),0)+IFERROR(INDEX('Hoja de Trabajo para listado'!$CD$155:$DC$1048576,MATCH($A497,'Hoja de Trabajo para listado'!$CD$155:$CD$1048576,0),MATCH((CUADRO!L$4&amp;$E497),'Hoja de Trabajo para listado'!$CD$151:$DC$151,0)),0)</f>
        <v>0</v>
      </c>
      <c r="M497" s="241">
        <f ca="1">+IFERROR(INDEX('Hoja de Trabajo para listado'!$A$155:$Z$1048576,MATCH($A497,'Hoja de Trabajo para listado'!$A$155:$A$1048576,0),MATCH((CUADRO!M$4&amp;$E497),'Hoja de Trabajo para listado'!$A$151:$Z$151,0)),0)+IFERROR(INDEX('Hoja de Trabajo para listado'!$AB$155:$BA$1048576,MATCH($A497,'Hoja de Trabajo para listado'!$AB$155:$AB$1048576,0),MATCH((CUADRO!M$4&amp;$E497),'Hoja de Trabajo para listado'!$AB$151:$BA$151,0)),0)+IFERROR(INDEX('Hoja de Trabajo para listado'!$BC$155:$CB$1048576,MATCH($A497,'Hoja de Trabajo para listado'!$BC$155:$BC$1048576,0),MATCH((CUADRO!M$4&amp;$E497),'Hoja de Trabajo para listado'!$BC$151:$CB$151,0)),0)+IFERROR(INDEX('Hoja de Trabajo para listado'!$DE$153:$DG$274,MATCH($A497,'Hoja de Trabajo para listado'!$DE$153:$DE$1048576,0),MATCH((CUADRO!M$4&amp;$E497),'Hoja de Trabajo para listado'!$DE$151:$DG$151,0)),0)+IFERROR(INDEX('Hoja de Trabajo para listado'!$CD$155:$DC$1048576,MATCH($A497,'Hoja de Trabajo para listado'!$CD$155:$CD$1048576,0),MATCH((CUADRO!M$4&amp;$E497),'Hoja de Trabajo para listado'!$CD$151:$DC$151,0)),0)</f>
        <v>0</v>
      </c>
      <c r="N497" s="241">
        <f ca="1">+IFERROR(INDEX('Hoja de Trabajo para listado'!$A$155:$Z$1048576,MATCH($A497,'Hoja de Trabajo para listado'!$A$155:$A$1048576,0),MATCH((CUADRO!N$4&amp;$E497),'Hoja de Trabajo para listado'!$A$151:$Z$151,0)),0)+IFERROR(INDEX('Hoja de Trabajo para listado'!$AB$155:$BA$1048576,MATCH($A497,'Hoja de Trabajo para listado'!$AB$155:$AB$1048576,0),MATCH((CUADRO!N$4&amp;$E497),'Hoja de Trabajo para listado'!$AB$151:$BA$151,0)),0)+IFERROR(INDEX('Hoja de Trabajo para listado'!$BC$155:$CB$1048576,MATCH($A497,'Hoja de Trabajo para listado'!$BC$155:$BC$1048576,0),MATCH((CUADRO!N$4&amp;$E497),'Hoja de Trabajo para listado'!$BC$151:$CB$151,0)),0)+IFERROR(INDEX('Hoja de Trabajo para listado'!$DE$153:$DG$274,MATCH($A497,'Hoja de Trabajo para listado'!$DE$153:$DE$1048576,0),MATCH((CUADRO!N$4&amp;$E497),'Hoja de Trabajo para listado'!$DE$151:$DG$151,0)),0)+IFERROR(INDEX('Hoja de Trabajo para listado'!$CD$155:$DC$1048576,MATCH($A497,'Hoja de Trabajo para listado'!$CD$155:$CD$1048576,0),MATCH((CUADRO!N$4&amp;$E497),'Hoja de Trabajo para listado'!$CD$151:$DC$151,0)),0)</f>
        <v>0</v>
      </c>
      <c r="O497" s="241">
        <f ca="1">+IFERROR(INDEX('Hoja de Trabajo para listado'!$A$155:$Z$1048576,MATCH($A497,'Hoja de Trabajo para listado'!$A$155:$A$1048576,0),MATCH((CUADRO!O$4&amp;$E497),'Hoja de Trabajo para listado'!$A$151:$Z$151,0)),0)+IFERROR(INDEX('Hoja de Trabajo para listado'!$AB$155:$BA$1048576,MATCH($A497,'Hoja de Trabajo para listado'!$AB$155:$AB$1048576,0),MATCH((CUADRO!O$4&amp;$E497),'Hoja de Trabajo para listado'!$AB$151:$BA$151,0)),0)+IFERROR(INDEX('Hoja de Trabajo para listado'!$BC$155:$CB$1048576,MATCH($A497,'Hoja de Trabajo para listado'!$BC$155:$BC$1048576,0),MATCH((CUADRO!O$4&amp;$E497),'Hoja de Trabajo para listado'!$BC$151:$CB$151,0)),0)+IFERROR(INDEX('Hoja de Trabajo para listado'!$DE$153:$DG$274,MATCH($A497,'Hoja de Trabajo para listado'!$DE$153:$DE$1048576,0),MATCH((CUADRO!O$4&amp;$E497),'Hoja de Trabajo para listado'!$DE$151:$DG$151,0)),0)+IFERROR(INDEX('Hoja de Trabajo para listado'!$CD$155:$DC$1048576,MATCH($A497,'Hoja de Trabajo para listado'!$CD$155:$CD$1048576,0),MATCH((CUADRO!O$4&amp;$E497),'Hoja de Trabajo para listado'!$CD$151:$DC$151,0)),0)</f>
        <v>0</v>
      </c>
      <c r="P497" s="241">
        <f ca="1">+IFERROR(INDEX('Hoja de Trabajo para listado'!$A$155:$Z$1048576,MATCH($A497,'Hoja de Trabajo para listado'!$A$155:$A$1048576,0),MATCH((CUADRO!P$4&amp;$E497),'Hoja de Trabajo para listado'!$A$151:$Z$151,0)),0)+IFERROR(INDEX('Hoja de Trabajo para listado'!$AB$155:$BA$1048576,MATCH($A497,'Hoja de Trabajo para listado'!$AB$155:$AB$1048576,0),MATCH((CUADRO!P$4&amp;$E497),'Hoja de Trabajo para listado'!$AB$151:$BA$151,0)),0)+IFERROR(INDEX('Hoja de Trabajo para listado'!$BC$155:$CB$1048576,MATCH($A497,'Hoja de Trabajo para listado'!$BC$155:$BC$1048576,0),MATCH((CUADRO!P$4&amp;$E497),'Hoja de Trabajo para listado'!$BC$151:$CB$151,0)),0)+IFERROR(INDEX('Hoja de Trabajo para listado'!$DE$153:$DG$274,MATCH($A497,'Hoja de Trabajo para listado'!$DE$153:$DE$1048576,0),MATCH((CUADRO!P$4&amp;$E497),'Hoja de Trabajo para listado'!$DE$151:$DG$151,0)),0)+IFERROR(INDEX('Hoja de Trabajo para listado'!$CD$155:$DC$1048576,MATCH($A497,'Hoja de Trabajo para listado'!$CD$155:$CD$1048576,0),MATCH((CUADRO!P$4&amp;$E497),'Hoja de Trabajo para listado'!$CD$151:$DC$151,0)),0)</f>
        <v>0</v>
      </c>
      <c r="Q497" s="241">
        <f ca="1">+IFERROR(INDEX('Hoja de Trabajo para listado'!$A$155:$Z$1048576,MATCH($A497,'Hoja de Trabajo para listado'!$A$155:$A$1048576,0),MATCH((CUADRO!Q$4&amp;$E497),'Hoja de Trabajo para listado'!$A$151:$Z$151,0)),0)+IFERROR(INDEX('Hoja de Trabajo para listado'!$AB$155:$BA$1048576,MATCH($A497,'Hoja de Trabajo para listado'!$AB$155:$AB$1048576,0),MATCH((CUADRO!Q$4&amp;$E497),'Hoja de Trabajo para listado'!$AB$151:$BA$151,0)),0)+IFERROR(INDEX('Hoja de Trabajo para listado'!$BC$155:$CB$1048576,MATCH($A497,'Hoja de Trabajo para listado'!$BC$155:$BC$1048576,0),MATCH((CUADRO!Q$4&amp;$E497),'Hoja de Trabajo para listado'!$BC$151:$CB$151,0)),0)+IFERROR(INDEX('Hoja de Trabajo para listado'!$DE$153:$DG$274,MATCH($A497,'Hoja de Trabajo para listado'!$DE$153:$DE$1048576,0),MATCH((CUADRO!Q$4&amp;$E497),'Hoja de Trabajo para listado'!$DE$151:$DG$151,0)),0)+IFERROR(INDEX('Hoja de Trabajo para listado'!$CD$155:$DC$1048576,MATCH($A497,'Hoja de Trabajo para listado'!$CD$155:$CD$1048576,0),MATCH((CUADRO!Q$4&amp;$E497),'Hoja de Trabajo para listado'!$CD$151:$DC$151,0)),0)</f>
        <v>0</v>
      </c>
      <c r="R497" s="241">
        <f t="shared" ca="1" si="21"/>
        <v>0</v>
      </c>
      <c r="S497" s="247"/>
      <c r="T497" s="241">
        <f ca="1">+T498</f>
        <v>0</v>
      </c>
      <c r="U497" s="240">
        <f t="shared" si="22"/>
        <v>1</v>
      </c>
      <c r="V497" s="327" t="str">
        <f>+VLOOKUP(A497,bd_lista!$A$3:$E$592,5,FALSE)</f>
        <v>Gobiernos Autonomos Municipales</v>
      </c>
      <c r="W497" s="397" t="str">
        <f>+V497</f>
        <v>Gobiernos Autonomos Municipales</v>
      </c>
      <c r="X497" s="240">
        <f>+VLOOKUP(A497,[4]Sheet1!$A$13:$D$744,4,FALSE)</f>
        <v>0</v>
      </c>
      <c r="Y497" s="240" t="e">
        <f>+VLOOKUP(X497,bd_lista!$A$3:$C$592,3,FALSE)</f>
        <v>#N/A</v>
      </c>
      <c r="Z497" s="290">
        <f>+X497</f>
        <v>0</v>
      </c>
      <c r="AA497" s="291" t="e">
        <f>+Y497</f>
        <v>#N/A</v>
      </c>
    </row>
    <row r="498" spans="1:27" customFormat="1" ht="27" hidden="1" customHeight="1">
      <c r="A498" s="32">
        <v>1129</v>
      </c>
      <c r="B498" s="394"/>
      <c r="C498" s="245" t="str">
        <f>+VLOOKUP(A498,bd_lista!$A$3:$C$592,3,FALSE)</f>
        <v>Gobierno Autónomo Municipal de Villa Charcas</v>
      </c>
      <c r="D498" s="396"/>
      <c r="E498" s="242" t="s">
        <v>1304</v>
      </c>
      <c r="F498" s="241">
        <f ca="1">+IFERROR(INDEX('Hoja de Trabajo para listado'!$A$155:$Z$1048576,MATCH($A498,'Hoja de Trabajo para listado'!$A$155:$A$1048576,0),MATCH((CUADRO!F$4&amp;$E498),'Hoja de Trabajo para listado'!$A$151:$Z$151,0)),0)+IFERROR(INDEX('Hoja de Trabajo para listado'!$AB$155:$BA$1048576,MATCH($A498,'Hoja de Trabajo para listado'!$AB$155:$AB$1048576,0),MATCH((CUADRO!F$4&amp;$E498),'Hoja de Trabajo para listado'!$AB$151:$BA$151,0)),0)+IFERROR(INDEX('Hoja de Trabajo para listado'!$BC$155:$CB$1048576,MATCH($A498,'Hoja de Trabajo para listado'!$BC$155:$BC$1048576,0),MATCH((CUADRO!F$4&amp;$E498),'Hoja de Trabajo para listado'!$BC$151:$CB$151,0)),0)+IFERROR(INDEX('Hoja de Trabajo para listado'!$DE$153:$DG$274,MATCH($A498,'Hoja de Trabajo para listado'!$DE$153:$DE$1048576,0),MATCH((CUADRO!F$4&amp;$E498),'Hoja de Trabajo para listado'!$DE$151:$DG$151,0)),0)+IFERROR(INDEX('Hoja de Trabajo para listado'!$CD$155:$DC$1048576,MATCH($A498,'Hoja de Trabajo para listado'!$CD$155:$CD$1048576,0),MATCH((CUADRO!F$4&amp;$E498),'Hoja de Trabajo para listado'!$CD$151:$DC$151,0)),0)</f>
        <v>0</v>
      </c>
      <c r="G498" s="241">
        <f ca="1">+IFERROR(INDEX('Hoja de Trabajo para listado'!$A$155:$Z$1048576,MATCH($A498,'Hoja de Trabajo para listado'!$A$155:$A$1048576,0),MATCH((CUADRO!G$4&amp;$E498),'Hoja de Trabajo para listado'!$A$151:$Z$151,0)),0)+IFERROR(INDEX('Hoja de Trabajo para listado'!$AB$155:$BA$1048576,MATCH($A498,'Hoja de Trabajo para listado'!$AB$155:$AB$1048576,0),MATCH((CUADRO!G$4&amp;$E498),'Hoja de Trabajo para listado'!$AB$151:$BA$151,0)),0)+IFERROR(INDEX('Hoja de Trabajo para listado'!$BC$155:$CB$1048576,MATCH($A498,'Hoja de Trabajo para listado'!$BC$155:$BC$1048576,0),MATCH((CUADRO!G$4&amp;$E498),'Hoja de Trabajo para listado'!$BC$151:$CB$151,0)),0)+IFERROR(INDEX('Hoja de Trabajo para listado'!$DE$153:$DG$274,MATCH($A498,'Hoja de Trabajo para listado'!$DE$153:$DE$1048576,0),MATCH((CUADRO!G$4&amp;$E498),'Hoja de Trabajo para listado'!$DE$151:$DG$151,0)),0)+IFERROR(INDEX('Hoja de Trabajo para listado'!$CD$155:$DC$1048576,MATCH($A498,'Hoja de Trabajo para listado'!$CD$155:$CD$1048576,0),MATCH((CUADRO!G$4&amp;$E498),'Hoja de Trabajo para listado'!$CD$151:$DC$151,0)),0)</f>
        <v>0</v>
      </c>
      <c r="H498" s="241">
        <f ca="1">+IFERROR(INDEX('Hoja de Trabajo para listado'!$A$155:$Z$1048576,MATCH($A498,'Hoja de Trabajo para listado'!$A$155:$A$1048576,0),MATCH((CUADRO!H$4&amp;$E498),'Hoja de Trabajo para listado'!$A$151:$Z$151,0)),0)+IFERROR(INDEX('Hoja de Trabajo para listado'!$AB$155:$BA$1048576,MATCH($A498,'Hoja de Trabajo para listado'!$AB$155:$AB$1048576,0),MATCH((CUADRO!H$4&amp;$E498),'Hoja de Trabajo para listado'!$AB$151:$BA$151,0)),0)+IFERROR(INDEX('Hoja de Trabajo para listado'!$BC$155:$CB$1048576,MATCH($A498,'Hoja de Trabajo para listado'!$BC$155:$BC$1048576,0),MATCH((CUADRO!H$4&amp;$E498),'Hoja de Trabajo para listado'!$BC$151:$CB$151,0)),0)+IFERROR(INDEX('Hoja de Trabajo para listado'!$DE$153:$DG$274,MATCH($A498,'Hoja de Trabajo para listado'!$DE$153:$DE$1048576,0),MATCH((CUADRO!H$4&amp;$E498),'Hoja de Trabajo para listado'!$DE$151:$DG$151,0)),0)+IFERROR(INDEX('Hoja de Trabajo para listado'!$CD$155:$DC$1048576,MATCH($A498,'Hoja de Trabajo para listado'!$CD$155:$CD$1048576,0),MATCH((CUADRO!H$4&amp;$E498),'Hoja de Trabajo para listado'!$CD$151:$DC$151,0)),0)</f>
        <v>0</v>
      </c>
      <c r="I498" s="241">
        <f ca="1">+IFERROR(INDEX('Hoja de Trabajo para listado'!$A$155:$Z$1048576,MATCH($A498,'Hoja de Trabajo para listado'!$A$155:$A$1048576,0),MATCH((CUADRO!I$4&amp;$E498),'Hoja de Trabajo para listado'!$A$151:$Z$151,0)),0)+IFERROR(INDEX('Hoja de Trabajo para listado'!$AB$155:$BA$1048576,MATCH($A498,'Hoja de Trabajo para listado'!$AB$155:$AB$1048576,0),MATCH((CUADRO!I$4&amp;$E498),'Hoja de Trabajo para listado'!$AB$151:$BA$151,0)),0)+IFERROR(INDEX('Hoja de Trabajo para listado'!$BC$155:$CB$1048576,MATCH($A498,'Hoja de Trabajo para listado'!$BC$155:$BC$1048576,0),MATCH((CUADRO!I$4&amp;$E498),'Hoja de Trabajo para listado'!$BC$151:$CB$151,0)),0)+IFERROR(INDEX('Hoja de Trabajo para listado'!$DE$153:$DG$274,MATCH($A498,'Hoja de Trabajo para listado'!$DE$153:$DE$1048576,0),MATCH((CUADRO!I$4&amp;$E498),'Hoja de Trabajo para listado'!$DE$151:$DG$151,0)),0)+IFERROR(INDEX('Hoja de Trabajo para listado'!$CD$155:$DC$1048576,MATCH($A498,'Hoja de Trabajo para listado'!$CD$155:$CD$1048576,0),MATCH((CUADRO!I$4&amp;$E498),'Hoja de Trabajo para listado'!$CD$151:$DC$151,0)),0)</f>
        <v>0</v>
      </c>
      <c r="J498" s="241">
        <f ca="1">+IFERROR(INDEX('Hoja de Trabajo para listado'!$A$155:$Z$1048576,MATCH($A498,'Hoja de Trabajo para listado'!$A$155:$A$1048576,0),MATCH((CUADRO!J$4&amp;$E498),'Hoja de Trabajo para listado'!$A$151:$Z$151,0)),0)+IFERROR(INDEX('Hoja de Trabajo para listado'!$AB$155:$BA$1048576,MATCH($A498,'Hoja de Trabajo para listado'!$AB$155:$AB$1048576,0),MATCH((CUADRO!J$4&amp;$E498),'Hoja de Trabajo para listado'!$AB$151:$BA$151,0)),0)+IFERROR(INDEX('Hoja de Trabajo para listado'!$BC$155:$CB$1048576,MATCH($A498,'Hoja de Trabajo para listado'!$BC$155:$BC$1048576,0),MATCH((CUADRO!J$4&amp;$E498),'Hoja de Trabajo para listado'!$BC$151:$CB$151,0)),0)+IFERROR(INDEX('Hoja de Trabajo para listado'!$DE$153:$DG$274,MATCH($A498,'Hoja de Trabajo para listado'!$DE$153:$DE$1048576,0),MATCH((CUADRO!J$4&amp;$E498),'Hoja de Trabajo para listado'!$DE$151:$DG$151,0)),0)+IFERROR(INDEX('Hoja de Trabajo para listado'!$CD$155:$DC$1048576,MATCH($A498,'Hoja de Trabajo para listado'!$CD$155:$CD$1048576,0),MATCH((CUADRO!J$4&amp;$E498),'Hoja de Trabajo para listado'!$CD$151:$DC$151,0)),0)</f>
        <v>0</v>
      </c>
      <c r="K498" s="241">
        <f ca="1">+IFERROR(INDEX('Hoja de Trabajo para listado'!$A$155:$Z$1048576,MATCH($A498,'Hoja de Trabajo para listado'!$A$155:$A$1048576,0),MATCH((CUADRO!K$4&amp;$E498),'Hoja de Trabajo para listado'!$A$151:$Z$151,0)),0)+IFERROR(INDEX('Hoja de Trabajo para listado'!$AB$155:$BA$1048576,MATCH($A498,'Hoja de Trabajo para listado'!$AB$155:$AB$1048576,0),MATCH((CUADRO!K$4&amp;$E498),'Hoja de Trabajo para listado'!$AB$151:$BA$151,0)),0)+IFERROR(INDEX('Hoja de Trabajo para listado'!$BC$155:$CB$1048576,MATCH($A498,'Hoja de Trabajo para listado'!$BC$155:$BC$1048576,0),MATCH((CUADRO!K$4&amp;$E498),'Hoja de Trabajo para listado'!$BC$151:$CB$151,0)),0)+IFERROR(INDEX('Hoja de Trabajo para listado'!$DE$153:$DG$274,MATCH($A498,'Hoja de Trabajo para listado'!$DE$153:$DE$1048576,0),MATCH((CUADRO!K$4&amp;$E498),'Hoja de Trabajo para listado'!$DE$151:$DG$151,0)),0)+IFERROR(INDEX('Hoja de Trabajo para listado'!$CD$155:$DC$1048576,MATCH($A498,'Hoja de Trabajo para listado'!$CD$155:$CD$1048576,0),MATCH((CUADRO!K$4&amp;$E498),'Hoja de Trabajo para listado'!$CD$151:$DC$151,0)),0)</f>
        <v>0</v>
      </c>
      <c r="L498" s="241">
        <f ca="1">+IFERROR(INDEX('Hoja de Trabajo para listado'!$A$155:$Z$1048576,MATCH($A498,'Hoja de Trabajo para listado'!$A$155:$A$1048576,0),MATCH((CUADRO!L$4&amp;$E498),'Hoja de Trabajo para listado'!$A$151:$Z$151,0)),0)+IFERROR(INDEX('Hoja de Trabajo para listado'!$AB$155:$BA$1048576,MATCH($A498,'Hoja de Trabajo para listado'!$AB$155:$AB$1048576,0),MATCH((CUADRO!L$4&amp;$E498),'Hoja de Trabajo para listado'!$AB$151:$BA$151,0)),0)+IFERROR(INDEX('Hoja de Trabajo para listado'!$BC$155:$CB$1048576,MATCH($A498,'Hoja de Trabajo para listado'!$BC$155:$BC$1048576,0),MATCH((CUADRO!L$4&amp;$E498),'Hoja de Trabajo para listado'!$BC$151:$CB$151,0)),0)+IFERROR(INDEX('Hoja de Trabajo para listado'!$DE$153:$DG$274,MATCH($A498,'Hoja de Trabajo para listado'!$DE$153:$DE$1048576,0),MATCH((CUADRO!L$4&amp;$E498),'Hoja de Trabajo para listado'!$DE$151:$DG$151,0)),0)+IFERROR(INDEX('Hoja de Trabajo para listado'!$CD$155:$DC$1048576,MATCH($A498,'Hoja de Trabajo para listado'!$CD$155:$CD$1048576,0),MATCH((CUADRO!L$4&amp;$E498),'Hoja de Trabajo para listado'!$CD$151:$DC$151,0)),0)</f>
        <v>0</v>
      </c>
      <c r="M498" s="241">
        <f ca="1">+IFERROR(INDEX('Hoja de Trabajo para listado'!$A$155:$Z$1048576,MATCH($A498,'Hoja de Trabajo para listado'!$A$155:$A$1048576,0),MATCH((CUADRO!M$4&amp;$E498),'Hoja de Trabajo para listado'!$A$151:$Z$151,0)),0)+IFERROR(INDEX('Hoja de Trabajo para listado'!$AB$155:$BA$1048576,MATCH($A498,'Hoja de Trabajo para listado'!$AB$155:$AB$1048576,0),MATCH((CUADRO!M$4&amp;$E498),'Hoja de Trabajo para listado'!$AB$151:$BA$151,0)),0)+IFERROR(INDEX('Hoja de Trabajo para listado'!$BC$155:$CB$1048576,MATCH($A498,'Hoja de Trabajo para listado'!$BC$155:$BC$1048576,0),MATCH((CUADRO!M$4&amp;$E498),'Hoja de Trabajo para listado'!$BC$151:$CB$151,0)),0)+IFERROR(INDEX('Hoja de Trabajo para listado'!$DE$153:$DG$274,MATCH($A498,'Hoja de Trabajo para listado'!$DE$153:$DE$1048576,0),MATCH((CUADRO!M$4&amp;$E498),'Hoja de Trabajo para listado'!$DE$151:$DG$151,0)),0)+IFERROR(INDEX('Hoja de Trabajo para listado'!$CD$155:$DC$1048576,MATCH($A498,'Hoja de Trabajo para listado'!$CD$155:$CD$1048576,0),MATCH((CUADRO!M$4&amp;$E498),'Hoja de Trabajo para listado'!$CD$151:$DC$151,0)),0)</f>
        <v>0</v>
      </c>
      <c r="N498" s="241">
        <f ca="1">+IFERROR(INDEX('Hoja de Trabajo para listado'!$A$155:$Z$1048576,MATCH($A498,'Hoja de Trabajo para listado'!$A$155:$A$1048576,0),MATCH((CUADRO!N$4&amp;$E498),'Hoja de Trabajo para listado'!$A$151:$Z$151,0)),0)+IFERROR(INDEX('Hoja de Trabajo para listado'!$AB$155:$BA$1048576,MATCH($A498,'Hoja de Trabajo para listado'!$AB$155:$AB$1048576,0),MATCH((CUADRO!N$4&amp;$E498),'Hoja de Trabajo para listado'!$AB$151:$BA$151,0)),0)+IFERROR(INDEX('Hoja de Trabajo para listado'!$BC$155:$CB$1048576,MATCH($A498,'Hoja de Trabajo para listado'!$BC$155:$BC$1048576,0),MATCH((CUADRO!N$4&amp;$E498),'Hoja de Trabajo para listado'!$BC$151:$CB$151,0)),0)+IFERROR(INDEX('Hoja de Trabajo para listado'!$DE$153:$DG$274,MATCH($A498,'Hoja de Trabajo para listado'!$DE$153:$DE$1048576,0),MATCH((CUADRO!N$4&amp;$E498),'Hoja de Trabajo para listado'!$DE$151:$DG$151,0)),0)+IFERROR(INDEX('Hoja de Trabajo para listado'!$CD$155:$DC$1048576,MATCH($A498,'Hoja de Trabajo para listado'!$CD$155:$CD$1048576,0),MATCH((CUADRO!N$4&amp;$E498),'Hoja de Trabajo para listado'!$CD$151:$DC$151,0)),0)</f>
        <v>0</v>
      </c>
      <c r="O498" s="241">
        <f ca="1">+IFERROR(INDEX('Hoja de Trabajo para listado'!$A$155:$Z$1048576,MATCH($A498,'Hoja de Trabajo para listado'!$A$155:$A$1048576,0),MATCH((CUADRO!O$4&amp;$E498),'Hoja de Trabajo para listado'!$A$151:$Z$151,0)),0)+IFERROR(INDEX('Hoja de Trabajo para listado'!$AB$155:$BA$1048576,MATCH($A498,'Hoja de Trabajo para listado'!$AB$155:$AB$1048576,0),MATCH((CUADRO!O$4&amp;$E498),'Hoja de Trabajo para listado'!$AB$151:$BA$151,0)),0)+IFERROR(INDEX('Hoja de Trabajo para listado'!$BC$155:$CB$1048576,MATCH($A498,'Hoja de Trabajo para listado'!$BC$155:$BC$1048576,0),MATCH((CUADRO!O$4&amp;$E498),'Hoja de Trabajo para listado'!$BC$151:$CB$151,0)),0)+IFERROR(INDEX('Hoja de Trabajo para listado'!$DE$153:$DG$274,MATCH($A498,'Hoja de Trabajo para listado'!$DE$153:$DE$1048576,0),MATCH((CUADRO!O$4&amp;$E498),'Hoja de Trabajo para listado'!$DE$151:$DG$151,0)),0)+IFERROR(INDEX('Hoja de Trabajo para listado'!$CD$155:$DC$1048576,MATCH($A498,'Hoja de Trabajo para listado'!$CD$155:$CD$1048576,0),MATCH((CUADRO!O$4&amp;$E498),'Hoja de Trabajo para listado'!$CD$151:$DC$151,0)),0)</f>
        <v>0</v>
      </c>
      <c r="P498" s="241">
        <f ca="1">+IFERROR(INDEX('Hoja de Trabajo para listado'!$A$155:$Z$1048576,MATCH($A498,'Hoja de Trabajo para listado'!$A$155:$A$1048576,0),MATCH((CUADRO!P$4&amp;$E498),'Hoja de Trabajo para listado'!$A$151:$Z$151,0)),0)+IFERROR(INDEX('Hoja de Trabajo para listado'!$AB$155:$BA$1048576,MATCH($A498,'Hoja de Trabajo para listado'!$AB$155:$AB$1048576,0),MATCH((CUADRO!P$4&amp;$E498),'Hoja de Trabajo para listado'!$AB$151:$BA$151,0)),0)+IFERROR(INDEX('Hoja de Trabajo para listado'!$BC$155:$CB$1048576,MATCH($A498,'Hoja de Trabajo para listado'!$BC$155:$BC$1048576,0),MATCH((CUADRO!P$4&amp;$E498),'Hoja de Trabajo para listado'!$BC$151:$CB$151,0)),0)+IFERROR(INDEX('Hoja de Trabajo para listado'!$DE$153:$DG$274,MATCH($A498,'Hoja de Trabajo para listado'!$DE$153:$DE$1048576,0),MATCH((CUADRO!P$4&amp;$E498),'Hoja de Trabajo para listado'!$DE$151:$DG$151,0)),0)+IFERROR(INDEX('Hoja de Trabajo para listado'!$CD$155:$DC$1048576,MATCH($A498,'Hoja de Trabajo para listado'!$CD$155:$CD$1048576,0),MATCH((CUADRO!P$4&amp;$E498),'Hoja de Trabajo para listado'!$CD$151:$DC$151,0)),0)</f>
        <v>0</v>
      </c>
      <c r="Q498" s="241">
        <f ca="1">+IFERROR(INDEX('Hoja de Trabajo para listado'!$A$155:$Z$1048576,MATCH($A498,'Hoja de Trabajo para listado'!$A$155:$A$1048576,0),MATCH((CUADRO!Q$4&amp;$E498),'Hoja de Trabajo para listado'!$A$151:$Z$151,0)),0)+IFERROR(INDEX('Hoja de Trabajo para listado'!$AB$155:$BA$1048576,MATCH($A498,'Hoja de Trabajo para listado'!$AB$155:$AB$1048576,0),MATCH((CUADRO!Q$4&amp;$E498),'Hoja de Trabajo para listado'!$AB$151:$BA$151,0)),0)+IFERROR(INDEX('Hoja de Trabajo para listado'!$BC$155:$CB$1048576,MATCH($A498,'Hoja de Trabajo para listado'!$BC$155:$BC$1048576,0),MATCH((CUADRO!Q$4&amp;$E498),'Hoja de Trabajo para listado'!$BC$151:$CB$151,0)),0)+IFERROR(INDEX('Hoja de Trabajo para listado'!$DE$153:$DG$274,MATCH($A498,'Hoja de Trabajo para listado'!$DE$153:$DE$1048576,0),MATCH((CUADRO!Q$4&amp;$E498),'Hoja de Trabajo para listado'!$DE$151:$DG$151,0)),0)+IFERROR(INDEX('Hoja de Trabajo para listado'!$CD$155:$DC$1048576,MATCH($A498,'Hoja de Trabajo para listado'!$CD$155:$CD$1048576,0),MATCH((CUADRO!Q$4&amp;$E498),'Hoja de Trabajo para listado'!$CD$151:$DC$151,0)),0)</f>
        <v>0</v>
      </c>
      <c r="R498" s="241">
        <f t="shared" ca="1" si="21"/>
        <v>0</v>
      </c>
      <c r="S498" s="247">
        <f ca="1">+R497+R498</f>
        <v>0</v>
      </c>
      <c r="T498" s="241">
        <f ca="1">+S498</f>
        <v>0</v>
      </c>
      <c r="U498" s="240">
        <f t="shared" si="22"/>
        <v>2</v>
      </c>
      <c r="V498" s="327" t="str">
        <f>+VLOOKUP(A498,bd_lista!$A$3:$E$592,5,FALSE)</f>
        <v>Gobiernos Autonomos Municipales</v>
      </c>
      <c r="W498" s="398"/>
      <c r="X498" s="240">
        <f>+VLOOKUP(A498,[4]Sheet1!$A$13:$D$744,4,FALSE)</f>
        <v>0</v>
      </c>
      <c r="Y498" s="240" t="e">
        <f>+VLOOKUP(X498,bd_lista!$A$3:$C$592,3,FALSE)</f>
        <v>#N/A</v>
      </c>
      <c r="Z498" s="288"/>
      <c r="AA498" s="289"/>
    </row>
    <row r="499" spans="1:27" customFormat="1" ht="15" hidden="1" customHeight="1">
      <c r="A499" s="32">
        <v>1201</v>
      </c>
      <c r="B499" s="393">
        <f>+A499</f>
        <v>1201</v>
      </c>
      <c r="C499" s="245" t="str">
        <f>+VLOOKUP(A499,bd_lista!$A$3:$C$592,3,FALSE)</f>
        <v>Gobierno Autónomo Municipal de La Paz</v>
      </c>
      <c r="D499" s="395" t="str">
        <f>+C499</f>
        <v>Gobierno Autónomo Municipal de La Paz</v>
      </c>
      <c r="E499" s="240" t="s">
        <v>1303</v>
      </c>
      <c r="F499" s="241">
        <f ca="1">+IFERROR(INDEX('Hoja de Trabajo para listado'!$A$155:$Z$1048576,MATCH($A499,'Hoja de Trabajo para listado'!$A$155:$A$1048576,0),MATCH((CUADRO!F$4&amp;$E499),'Hoja de Trabajo para listado'!$A$151:$Z$151,0)),0)+IFERROR(INDEX('Hoja de Trabajo para listado'!$AB$155:$BA$1048576,MATCH($A499,'Hoja de Trabajo para listado'!$AB$155:$AB$1048576,0),MATCH((CUADRO!F$4&amp;$E499),'Hoja de Trabajo para listado'!$AB$151:$BA$151,0)),0)+IFERROR(INDEX('Hoja de Trabajo para listado'!$BC$155:$CB$1048576,MATCH($A499,'Hoja de Trabajo para listado'!$BC$155:$BC$1048576,0),MATCH((CUADRO!F$4&amp;$E499),'Hoja de Trabajo para listado'!$BC$151:$CB$151,0)),0)+IFERROR(INDEX('Hoja de Trabajo para listado'!$DE$153:$DG$274,MATCH($A499,'Hoja de Trabajo para listado'!$DE$153:$DE$1048576,0),MATCH((CUADRO!F$4&amp;$E499),'Hoja de Trabajo para listado'!$DE$151:$DG$151,0)),0)+IFERROR(INDEX('Hoja de Trabajo para listado'!$CD$155:$DC$1048576,MATCH($A499,'Hoja de Trabajo para listado'!$CD$155:$CD$1048576,0),MATCH((CUADRO!F$4&amp;$E499),'Hoja de Trabajo para listado'!$CD$151:$DC$151,0)),0)</f>
        <v>0</v>
      </c>
      <c r="G499" s="241">
        <f ca="1">+IFERROR(INDEX('Hoja de Trabajo para listado'!$A$155:$Z$1048576,MATCH($A499,'Hoja de Trabajo para listado'!$A$155:$A$1048576,0),MATCH((CUADRO!G$4&amp;$E499),'Hoja de Trabajo para listado'!$A$151:$Z$151,0)),0)+IFERROR(INDEX('Hoja de Trabajo para listado'!$AB$155:$BA$1048576,MATCH($A499,'Hoja de Trabajo para listado'!$AB$155:$AB$1048576,0),MATCH((CUADRO!G$4&amp;$E499),'Hoja de Trabajo para listado'!$AB$151:$BA$151,0)),0)+IFERROR(INDEX('Hoja de Trabajo para listado'!$BC$155:$CB$1048576,MATCH($A499,'Hoja de Trabajo para listado'!$BC$155:$BC$1048576,0),MATCH((CUADRO!G$4&amp;$E499),'Hoja de Trabajo para listado'!$BC$151:$CB$151,0)),0)+IFERROR(INDEX('Hoja de Trabajo para listado'!$DE$153:$DG$274,MATCH($A499,'Hoja de Trabajo para listado'!$DE$153:$DE$1048576,0),MATCH((CUADRO!G$4&amp;$E499),'Hoja de Trabajo para listado'!$DE$151:$DG$151,0)),0)+IFERROR(INDEX('Hoja de Trabajo para listado'!$CD$155:$DC$1048576,MATCH($A499,'Hoja de Trabajo para listado'!$CD$155:$CD$1048576,0),MATCH((CUADRO!G$4&amp;$E499),'Hoja de Trabajo para listado'!$CD$151:$DC$151,0)),0)</f>
        <v>0</v>
      </c>
      <c r="H499" s="241">
        <f ca="1">+IFERROR(INDEX('Hoja de Trabajo para listado'!$A$155:$Z$1048576,MATCH($A499,'Hoja de Trabajo para listado'!$A$155:$A$1048576,0),MATCH((CUADRO!H$4&amp;$E499),'Hoja de Trabajo para listado'!$A$151:$Z$151,0)),0)+IFERROR(INDEX('Hoja de Trabajo para listado'!$AB$155:$BA$1048576,MATCH($A499,'Hoja de Trabajo para listado'!$AB$155:$AB$1048576,0),MATCH((CUADRO!H$4&amp;$E499),'Hoja de Trabajo para listado'!$AB$151:$BA$151,0)),0)+IFERROR(INDEX('Hoja de Trabajo para listado'!$BC$155:$CB$1048576,MATCH($A499,'Hoja de Trabajo para listado'!$BC$155:$BC$1048576,0),MATCH((CUADRO!H$4&amp;$E499),'Hoja de Trabajo para listado'!$BC$151:$CB$151,0)),0)+IFERROR(INDEX('Hoja de Trabajo para listado'!$DE$153:$DG$274,MATCH($A499,'Hoja de Trabajo para listado'!$DE$153:$DE$1048576,0),MATCH((CUADRO!H$4&amp;$E499),'Hoja de Trabajo para listado'!$DE$151:$DG$151,0)),0)+IFERROR(INDEX('Hoja de Trabajo para listado'!$CD$155:$DC$1048576,MATCH($A499,'Hoja de Trabajo para listado'!$CD$155:$CD$1048576,0),MATCH((CUADRO!H$4&amp;$E499),'Hoja de Trabajo para listado'!$CD$151:$DC$151,0)),0)</f>
        <v>0</v>
      </c>
      <c r="I499" s="241">
        <f ca="1">+IFERROR(INDEX('Hoja de Trabajo para listado'!$A$155:$Z$1048576,MATCH($A499,'Hoja de Trabajo para listado'!$A$155:$A$1048576,0),MATCH((CUADRO!I$4&amp;$E499),'Hoja de Trabajo para listado'!$A$151:$Z$151,0)),0)+IFERROR(INDEX('Hoja de Trabajo para listado'!$AB$155:$BA$1048576,MATCH($A499,'Hoja de Trabajo para listado'!$AB$155:$AB$1048576,0),MATCH((CUADRO!I$4&amp;$E499),'Hoja de Trabajo para listado'!$AB$151:$BA$151,0)),0)+IFERROR(INDEX('Hoja de Trabajo para listado'!$BC$155:$CB$1048576,MATCH($A499,'Hoja de Trabajo para listado'!$BC$155:$BC$1048576,0),MATCH((CUADRO!I$4&amp;$E499),'Hoja de Trabajo para listado'!$BC$151:$CB$151,0)),0)+IFERROR(INDEX('Hoja de Trabajo para listado'!$DE$153:$DG$274,MATCH($A499,'Hoja de Trabajo para listado'!$DE$153:$DE$1048576,0),MATCH((CUADRO!I$4&amp;$E499),'Hoja de Trabajo para listado'!$DE$151:$DG$151,0)),0)+IFERROR(INDEX('Hoja de Trabajo para listado'!$CD$155:$DC$1048576,MATCH($A499,'Hoja de Trabajo para listado'!$CD$155:$CD$1048576,0),MATCH((CUADRO!I$4&amp;$E499),'Hoja de Trabajo para listado'!$CD$151:$DC$151,0)),0)</f>
        <v>0</v>
      </c>
      <c r="J499" s="241">
        <f ca="1">+IFERROR(INDEX('Hoja de Trabajo para listado'!$A$155:$Z$1048576,MATCH($A499,'Hoja de Trabajo para listado'!$A$155:$A$1048576,0),MATCH((CUADRO!J$4&amp;$E499),'Hoja de Trabajo para listado'!$A$151:$Z$151,0)),0)+IFERROR(INDEX('Hoja de Trabajo para listado'!$AB$155:$BA$1048576,MATCH($A499,'Hoja de Trabajo para listado'!$AB$155:$AB$1048576,0),MATCH((CUADRO!J$4&amp;$E499),'Hoja de Trabajo para listado'!$AB$151:$BA$151,0)),0)+IFERROR(INDEX('Hoja de Trabajo para listado'!$BC$155:$CB$1048576,MATCH($A499,'Hoja de Trabajo para listado'!$BC$155:$BC$1048576,0),MATCH((CUADRO!J$4&amp;$E499),'Hoja de Trabajo para listado'!$BC$151:$CB$151,0)),0)+IFERROR(INDEX('Hoja de Trabajo para listado'!$DE$153:$DG$274,MATCH($A499,'Hoja de Trabajo para listado'!$DE$153:$DE$1048576,0),MATCH((CUADRO!J$4&amp;$E499),'Hoja de Trabajo para listado'!$DE$151:$DG$151,0)),0)+IFERROR(INDEX('Hoja de Trabajo para listado'!$CD$155:$DC$1048576,MATCH($A499,'Hoja de Trabajo para listado'!$CD$155:$CD$1048576,0),MATCH((CUADRO!J$4&amp;$E499),'Hoja de Trabajo para listado'!$CD$151:$DC$151,0)),0)</f>
        <v>0</v>
      </c>
      <c r="K499" s="241">
        <f ca="1">+IFERROR(INDEX('Hoja de Trabajo para listado'!$A$155:$Z$1048576,MATCH($A499,'Hoja de Trabajo para listado'!$A$155:$A$1048576,0),MATCH((CUADRO!K$4&amp;$E499),'Hoja de Trabajo para listado'!$A$151:$Z$151,0)),0)+IFERROR(INDEX('Hoja de Trabajo para listado'!$AB$155:$BA$1048576,MATCH($A499,'Hoja de Trabajo para listado'!$AB$155:$AB$1048576,0),MATCH((CUADRO!K$4&amp;$E499),'Hoja de Trabajo para listado'!$AB$151:$BA$151,0)),0)+IFERROR(INDEX('Hoja de Trabajo para listado'!$BC$155:$CB$1048576,MATCH($A499,'Hoja de Trabajo para listado'!$BC$155:$BC$1048576,0),MATCH((CUADRO!K$4&amp;$E499),'Hoja de Trabajo para listado'!$BC$151:$CB$151,0)),0)+IFERROR(INDEX('Hoja de Trabajo para listado'!$DE$153:$DG$274,MATCH($A499,'Hoja de Trabajo para listado'!$DE$153:$DE$1048576,0),MATCH((CUADRO!K$4&amp;$E499),'Hoja de Trabajo para listado'!$DE$151:$DG$151,0)),0)+IFERROR(INDEX('Hoja de Trabajo para listado'!$CD$155:$DC$1048576,MATCH($A499,'Hoja de Trabajo para listado'!$CD$155:$CD$1048576,0),MATCH((CUADRO!K$4&amp;$E499),'Hoja de Trabajo para listado'!$CD$151:$DC$151,0)),0)</f>
        <v>0</v>
      </c>
      <c r="L499" s="241">
        <f ca="1">+IFERROR(INDEX('Hoja de Trabajo para listado'!$A$155:$Z$1048576,MATCH($A499,'Hoja de Trabajo para listado'!$A$155:$A$1048576,0),MATCH((CUADRO!L$4&amp;$E499),'Hoja de Trabajo para listado'!$A$151:$Z$151,0)),0)+IFERROR(INDEX('Hoja de Trabajo para listado'!$AB$155:$BA$1048576,MATCH($A499,'Hoja de Trabajo para listado'!$AB$155:$AB$1048576,0),MATCH((CUADRO!L$4&amp;$E499),'Hoja de Trabajo para listado'!$AB$151:$BA$151,0)),0)+IFERROR(INDEX('Hoja de Trabajo para listado'!$BC$155:$CB$1048576,MATCH($A499,'Hoja de Trabajo para listado'!$BC$155:$BC$1048576,0),MATCH((CUADRO!L$4&amp;$E499),'Hoja de Trabajo para listado'!$BC$151:$CB$151,0)),0)+IFERROR(INDEX('Hoja de Trabajo para listado'!$DE$153:$DG$274,MATCH($A499,'Hoja de Trabajo para listado'!$DE$153:$DE$1048576,0),MATCH((CUADRO!L$4&amp;$E499),'Hoja de Trabajo para listado'!$DE$151:$DG$151,0)),0)+IFERROR(INDEX('Hoja de Trabajo para listado'!$CD$155:$DC$1048576,MATCH($A499,'Hoja de Trabajo para listado'!$CD$155:$CD$1048576,0),MATCH((CUADRO!L$4&amp;$E499),'Hoja de Trabajo para listado'!$CD$151:$DC$151,0)),0)</f>
        <v>0</v>
      </c>
      <c r="M499" s="241">
        <f ca="1">+IFERROR(INDEX('Hoja de Trabajo para listado'!$A$155:$Z$1048576,MATCH($A499,'Hoja de Trabajo para listado'!$A$155:$A$1048576,0),MATCH((CUADRO!M$4&amp;$E499),'Hoja de Trabajo para listado'!$A$151:$Z$151,0)),0)+IFERROR(INDEX('Hoja de Trabajo para listado'!$AB$155:$BA$1048576,MATCH($A499,'Hoja de Trabajo para listado'!$AB$155:$AB$1048576,0),MATCH((CUADRO!M$4&amp;$E499),'Hoja de Trabajo para listado'!$AB$151:$BA$151,0)),0)+IFERROR(INDEX('Hoja de Trabajo para listado'!$BC$155:$CB$1048576,MATCH($A499,'Hoja de Trabajo para listado'!$BC$155:$BC$1048576,0),MATCH((CUADRO!M$4&amp;$E499),'Hoja de Trabajo para listado'!$BC$151:$CB$151,0)),0)+IFERROR(INDEX('Hoja de Trabajo para listado'!$DE$153:$DG$274,MATCH($A499,'Hoja de Trabajo para listado'!$DE$153:$DE$1048576,0),MATCH((CUADRO!M$4&amp;$E499),'Hoja de Trabajo para listado'!$DE$151:$DG$151,0)),0)+IFERROR(INDEX('Hoja de Trabajo para listado'!$CD$155:$DC$1048576,MATCH($A499,'Hoja de Trabajo para listado'!$CD$155:$CD$1048576,0),MATCH((CUADRO!M$4&amp;$E499),'Hoja de Trabajo para listado'!$CD$151:$DC$151,0)),0)</f>
        <v>0</v>
      </c>
      <c r="N499" s="241">
        <f ca="1">+IFERROR(INDEX('Hoja de Trabajo para listado'!$A$155:$Z$1048576,MATCH($A499,'Hoja de Trabajo para listado'!$A$155:$A$1048576,0),MATCH((CUADRO!N$4&amp;$E499),'Hoja de Trabajo para listado'!$A$151:$Z$151,0)),0)+IFERROR(INDEX('Hoja de Trabajo para listado'!$AB$155:$BA$1048576,MATCH($A499,'Hoja de Trabajo para listado'!$AB$155:$AB$1048576,0),MATCH((CUADRO!N$4&amp;$E499),'Hoja de Trabajo para listado'!$AB$151:$BA$151,0)),0)+IFERROR(INDEX('Hoja de Trabajo para listado'!$BC$155:$CB$1048576,MATCH($A499,'Hoja de Trabajo para listado'!$BC$155:$BC$1048576,0),MATCH((CUADRO!N$4&amp;$E499),'Hoja de Trabajo para listado'!$BC$151:$CB$151,0)),0)+IFERROR(INDEX('Hoja de Trabajo para listado'!$DE$153:$DG$274,MATCH($A499,'Hoja de Trabajo para listado'!$DE$153:$DE$1048576,0),MATCH((CUADRO!N$4&amp;$E499),'Hoja de Trabajo para listado'!$DE$151:$DG$151,0)),0)+IFERROR(INDEX('Hoja de Trabajo para listado'!$CD$155:$DC$1048576,MATCH($A499,'Hoja de Trabajo para listado'!$CD$155:$CD$1048576,0),MATCH((CUADRO!N$4&amp;$E499),'Hoja de Trabajo para listado'!$CD$151:$DC$151,0)),0)</f>
        <v>0</v>
      </c>
      <c r="O499" s="241">
        <f ca="1">+IFERROR(INDEX('Hoja de Trabajo para listado'!$A$155:$Z$1048576,MATCH($A499,'Hoja de Trabajo para listado'!$A$155:$A$1048576,0),MATCH((CUADRO!O$4&amp;$E499),'Hoja de Trabajo para listado'!$A$151:$Z$151,0)),0)+IFERROR(INDEX('Hoja de Trabajo para listado'!$AB$155:$BA$1048576,MATCH($A499,'Hoja de Trabajo para listado'!$AB$155:$AB$1048576,0),MATCH((CUADRO!O$4&amp;$E499),'Hoja de Trabajo para listado'!$AB$151:$BA$151,0)),0)+IFERROR(INDEX('Hoja de Trabajo para listado'!$BC$155:$CB$1048576,MATCH($A499,'Hoja de Trabajo para listado'!$BC$155:$BC$1048576,0),MATCH((CUADRO!O$4&amp;$E499),'Hoja de Trabajo para listado'!$BC$151:$CB$151,0)),0)+IFERROR(INDEX('Hoja de Trabajo para listado'!$DE$153:$DG$274,MATCH($A499,'Hoja de Trabajo para listado'!$DE$153:$DE$1048576,0),MATCH((CUADRO!O$4&amp;$E499),'Hoja de Trabajo para listado'!$DE$151:$DG$151,0)),0)+IFERROR(INDEX('Hoja de Trabajo para listado'!$CD$155:$DC$1048576,MATCH($A499,'Hoja de Trabajo para listado'!$CD$155:$CD$1048576,0),MATCH((CUADRO!O$4&amp;$E499),'Hoja de Trabajo para listado'!$CD$151:$DC$151,0)),0)</f>
        <v>0</v>
      </c>
      <c r="P499" s="241">
        <f ca="1">+IFERROR(INDEX('Hoja de Trabajo para listado'!$A$155:$Z$1048576,MATCH($A499,'Hoja de Trabajo para listado'!$A$155:$A$1048576,0),MATCH((CUADRO!P$4&amp;$E499),'Hoja de Trabajo para listado'!$A$151:$Z$151,0)),0)+IFERROR(INDEX('Hoja de Trabajo para listado'!$AB$155:$BA$1048576,MATCH($A499,'Hoja de Trabajo para listado'!$AB$155:$AB$1048576,0),MATCH((CUADRO!P$4&amp;$E499),'Hoja de Trabajo para listado'!$AB$151:$BA$151,0)),0)+IFERROR(INDEX('Hoja de Trabajo para listado'!$BC$155:$CB$1048576,MATCH($A499,'Hoja de Trabajo para listado'!$BC$155:$BC$1048576,0),MATCH((CUADRO!P$4&amp;$E499),'Hoja de Trabajo para listado'!$BC$151:$CB$151,0)),0)+IFERROR(INDEX('Hoja de Trabajo para listado'!$DE$153:$DG$274,MATCH($A499,'Hoja de Trabajo para listado'!$DE$153:$DE$1048576,0),MATCH((CUADRO!P$4&amp;$E499),'Hoja de Trabajo para listado'!$DE$151:$DG$151,0)),0)+IFERROR(INDEX('Hoja de Trabajo para listado'!$CD$155:$DC$1048576,MATCH($A499,'Hoja de Trabajo para listado'!$CD$155:$CD$1048576,0),MATCH((CUADRO!P$4&amp;$E499),'Hoja de Trabajo para listado'!$CD$151:$DC$151,0)),0)</f>
        <v>0</v>
      </c>
      <c r="Q499" s="241">
        <f ca="1">+IFERROR(INDEX('Hoja de Trabajo para listado'!$A$155:$Z$1048576,MATCH($A499,'Hoja de Trabajo para listado'!$A$155:$A$1048576,0),MATCH((CUADRO!Q$4&amp;$E499),'Hoja de Trabajo para listado'!$A$151:$Z$151,0)),0)+IFERROR(INDEX('Hoja de Trabajo para listado'!$AB$155:$BA$1048576,MATCH($A499,'Hoja de Trabajo para listado'!$AB$155:$AB$1048576,0),MATCH((CUADRO!Q$4&amp;$E499),'Hoja de Trabajo para listado'!$AB$151:$BA$151,0)),0)+IFERROR(INDEX('Hoja de Trabajo para listado'!$BC$155:$CB$1048576,MATCH($A499,'Hoja de Trabajo para listado'!$BC$155:$BC$1048576,0),MATCH((CUADRO!Q$4&amp;$E499),'Hoja de Trabajo para listado'!$BC$151:$CB$151,0)),0)+IFERROR(INDEX('Hoja de Trabajo para listado'!$DE$153:$DG$274,MATCH($A499,'Hoja de Trabajo para listado'!$DE$153:$DE$1048576,0),MATCH((CUADRO!Q$4&amp;$E499),'Hoja de Trabajo para listado'!$DE$151:$DG$151,0)),0)+IFERROR(INDEX('Hoja de Trabajo para listado'!$CD$155:$DC$1048576,MATCH($A499,'Hoja de Trabajo para listado'!$CD$155:$CD$1048576,0),MATCH((CUADRO!Q$4&amp;$E499),'Hoja de Trabajo para listado'!$CD$151:$DC$151,0)),0)</f>
        <v>0</v>
      </c>
      <c r="R499" s="241">
        <f t="shared" ca="1" si="21"/>
        <v>0</v>
      </c>
      <c r="S499" s="247"/>
      <c r="T499" s="241">
        <f ca="1">+T500</f>
        <v>10717.449999999999</v>
      </c>
      <c r="U499" s="240">
        <f t="shared" si="22"/>
        <v>1</v>
      </c>
      <c r="V499" s="327" t="str">
        <f>+VLOOKUP(A499,bd_lista!$A$3:$E$592,5,FALSE)</f>
        <v>Gobiernos Autonomos Municipales</v>
      </c>
      <c r="W499" s="397" t="str">
        <f>+V499</f>
        <v>Gobiernos Autonomos Municipales</v>
      </c>
      <c r="X499" s="240">
        <f>+VLOOKUP(A499,[4]Sheet1!$A$13:$D$744,4,FALSE)</f>
        <v>0</v>
      </c>
      <c r="Y499" s="240" t="e">
        <f>+VLOOKUP(X499,bd_lista!$A$3:$C$592,3,FALSE)</f>
        <v>#N/A</v>
      </c>
      <c r="Z499" s="290">
        <f>+X499</f>
        <v>0</v>
      </c>
      <c r="AA499" s="291" t="e">
        <f>+Y499</f>
        <v>#N/A</v>
      </c>
    </row>
    <row r="500" spans="1:27" customFormat="1" ht="15" hidden="1" customHeight="1">
      <c r="A500" s="32">
        <v>1201</v>
      </c>
      <c r="B500" s="394"/>
      <c r="C500" s="245" t="str">
        <f>+VLOOKUP(A500,bd_lista!$A$3:$C$592,3,FALSE)</f>
        <v>Gobierno Autónomo Municipal de La Paz</v>
      </c>
      <c r="D500" s="396"/>
      <c r="E500" s="242" t="s">
        <v>1304</v>
      </c>
      <c r="F500" s="241">
        <f ca="1">+IFERROR(INDEX('Hoja de Trabajo para listado'!$A$155:$Z$1048576,MATCH($A500,'Hoja de Trabajo para listado'!$A$155:$A$1048576,0),MATCH((CUADRO!F$4&amp;$E500),'Hoja de Trabajo para listado'!$A$151:$Z$151,0)),0)+IFERROR(INDEX('Hoja de Trabajo para listado'!$AB$155:$BA$1048576,MATCH($A500,'Hoja de Trabajo para listado'!$AB$155:$AB$1048576,0),MATCH((CUADRO!F$4&amp;$E500),'Hoja de Trabajo para listado'!$AB$151:$BA$151,0)),0)+IFERROR(INDEX('Hoja de Trabajo para listado'!$BC$155:$CB$1048576,MATCH($A500,'Hoja de Trabajo para listado'!$BC$155:$BC$1048576,0),MATCH((CUADRO!F$4&amp;$E500),'Hoja de Trabajo para listado'!$BC$151:$CB$151,0)),0)+IFERROR(INDEX('Hoja de Trabajo para listado'!$DE$153:$DG$274,MATCH($A500,'Hoja de Trabajo para listado'!$DE$153:$DE$1048576,0),MATCH((CUADRO!F$4&amp;$E500),'Hoja de Trabajo para listado'!$DE$151:$DG$151,0)),0)+IFERROR(INDEX('Hoja de Trabajo para listado'!$CD$155:$DC$1048576,MATCH($A500,'Hoja de Trabajo para listado'!$CD$155:$CD$1048576,0),MATCH((CUADRO!F$4&amp;$E500),'Hoja de Trabajo para listado'!$CD$151:$DC$151,0)),0)</f>
        <v>0</v>
      </c>
      <c r="G500" s="241">
        <f ca="1">+IFERROR(INDEX('Hoja de Trabajo para listado'!$A$155:$Z$1048576,MATCH($A500,'Hoja de Trabajo para listado'!$A$155:$A$1048576,0),MATCH((CUADRO!G$4&amp;$E500),'Hoja de Trabajo para listado'!$A$151:$Z$151,0)),0)+IFERROR(INDEX('Hoja de Trabajo para listado'!$AB$155:$BA$1048576,MATCH($A500,'Hoja de Trabajo para listado'!$AB$155:$AB$1048576,0),MATCH((CUADRO!G$4&amp;$E500),'Hoja de Trabajo para listado'!$AB$151:$BA$151,0)),0)+IFERROR(INDEX('Hoja de Trabajo para listado'!$BC$155:$CB$1048576,MATCH($A500,'Hoja de Trabajo para listado'!$BC$155:$BC$1048576,0),MATCH((CUADRO!G$4&amp;$E500),'Hoja de Trabajo para listado'!$BC$151:$CB$151,0)),0)+IFERROR(INDEX('Hoja de Trabajo para listado'!$DE$153:$DG$274,MATCH($A500,'Hoja de Trabajo para listado'!$DE$153:$DE$1048576,0),MATCH((CUADRO!G$4&amp;$E500),'Hoja de Trabajo para listado'!$DE$151:$DG$151,0)),0)+IFERROR(INDEX('Hoja de Trabajo para listado'!$CD$155:$DC$1048576,MATCH($A500,'Hoja de Trabajo para listado'!$CD$155:$CD$1048576,0),MATCH((CUADRO!G$4&amp;$E500),'Hoja de Trabajo para listado'!$CD$151:$DC$151,0)),0)</f>
        <v>0</v>
      </c>
      <c r="H500" s="241">
        <f ca="1">+IFERROR(INDEX('Hoja de Trabajo para listado'!$A$155:$Z$1048576,MATCH($A500,'Hoja de Trabajo para listado'!$A$155:$A$1048576,0),MATCH((CUADRO!H$4&amp;$E500),'Hoja de Trabajo para listado'!$A$151:$Z$151,0)),0)+IFERROR(INDEX('Hoja de Trabajo para listado'!$AB$155:$BA$1048576,MATCH($A500,'Hoja de Trabajo para listado'!$AB$155:$AB$1048576,0),MATCH((CUADRO!H$4&amp;$E500),'Hoja de Trabajo para listado'!$AB$151:$BA$151,0)),0)+IFERROR(INDEX('Hoja de Trabajo para listado'!$BC$155:$CB$1048576,MATCH($A500,'Hoja de Trabajo para listado'!$BC$155:$BC$1048576,0),MATCH((CUADRO!H$4&amp;$E500),'Hoja de Trabajo para listado'!$BC$151:$CB$151,0)),0)+IFERROR(INDEX('Hoja de Trabajo para listado'!$DE$153:$DG$274,MATCH($A500,'Hoja de Trabajo para listado'!$DE$153:$DE$1048576,0),MATCH((CUADRO!H$4&amp;$E500),'Hoja de Trabajo para listado'!$DE$151:$DG$151,0)),0)+IFERROR(INDEX('Hoja de Trabajo para listado'!$CD$155:$DC$1048576,MATCH($A500,'Hoja de Trabajo para listado'!$CD$155:$CD$1048576,0),MATCH((CUADRO!H$4&amp;$E500),'Hoja de Trabajo para listado'!$CD$151:$DC$151,0)),0)</f>
        <v>0</v>
      </c>
      <c r="I500" s="241">
        <f ca="1">+IFERROR(INDEX('Hoja de Trabajo para listado'!$A$155:$Z$1048576,MATCH($A500,'Hoja de Trabajo para listado'!$A$155:$A$1048576,0),MATCH((CUADRO!I$4&amp;$E500),'Hoja de Trabajo para listado'!$A$151:$Z$151,0)),0)+IFERROR(INDEX('Hoja de Trabajo para listado'!$AB$155:$BA$1048576,MATCH($A500,'Hoja de Trabajo para listado'!$AB$155:$AB$1048576,0),MATCH((CUADRO!I$4&amp;$E500),'Hoja de Trabajo para listado'!$AB$151:$BA$151,0)),0)+IFERROR(INDEX('Hoja de Trabajo para listado'!$BC$155:$CB$1048576,MATCH($A500,'Hoja de Trabajo para listado'!$BC$155:$BC$1048576,0),MATCH((CUADRO!I$4&amp;$E500),'Hoja de Trabajo para listado'!$BC$151:$CB$151,0)),0)+IFERROR(INDEX('Hoja de Trabajo para listado'!$DE$153:$DG$274,MATCH($A500,'Hoja de Trabajo para listado'!$DE$153:$DE$1048576,0),MATCH((CUADRO!I$4&amp;$E500),'Hoja de Trabajo para listado'!$DE$151:$DG$151,0)),0)+IFERROR(INDEX('Hoja de Trabajo para listado'!$CD$155:$DC$1048576,MATCH($A500,'Hoja de Trabajo para listado'!$CD$155:$CD$1048576,0),MATCH((CUADRO!I$4&amp;$E500),'Hoja de Trabajo para listado'!$CD$151:$DC$151,0)),0)</f>
        <v>0</v>
      </c>
      <c r="J500" s="241">
        <f ca="1">+IFERROR(INDEX('Hoja de Trabajo para listado'!$A$155:$Z$1048576,MATCH($A500,'Hoja de Trabajo para listado'!$A$155:$A$1048576,0),MATCH((CUADRO!J$4&amp;$E500),'Hoja de Trabajo para listado'!$A$151:$Z$151,0)),0)+IFERROR(INDEX('Hoja de Trabajo para listado'!$AB$155:$BA$1048576,MATCH($A500,'Hoja de Trabajo para listado'!$AB$155:$AB$1048576,0),MATCH((CUADRO!J$4&amp;$E500),'Hoja de Trabajo para listado'!$AB$151:$BA$151,0)),0)+IFERROR(INDEX('Hoja de Trabajo para listado'!$BC$155:$CB$1048576,MATCH($A500,'Hoja de Trabajo para listado'!$BC$155:$BC$1048576,0),MATCH((CUADRO!J$4&amp;$E500),'Hoja de Trabajo para listado'!$BC$151:$CB$151,0)),0)+IFERROR(INDEX('Hoja de Trabajo para listado'!$DE$153:$DG$274,MATCH($A500,'Hoja de Trabajo para listado'!$DE$153:$DE$1048576,0),MATCH((CUADRO!J$4&amp;$E500),'Hoja de Trabajo para listado'!$DE$151:$DG$151,0)),0)+IFERROR(INDEX('Hoja de Trabajo para listado'!$CD$155:$DC$1048576,MATCH($A500,'Hoja de Trabajo para listado'!$CD$155:$CD$1048576,0),MATCH((CUADRO!J$4&amp;$E500),'Hoja de Trabajo para listado'!$CD$151:$DC$151,0)),0)</f>
        <v>0</v>
      </c>
      <c r="K500" s="241">
        <f ca="1">+IFERROR(INDEX('Hoja de Trabajo para listado'!$A$155:$Z$1048576,MATCH($A500,'Hoja de Trabajo para listado'!$A$155:$A$1048576,0),MATCH((CUADRO!K$4&amp;$E500),'Hoja de Trabajo para listado'!$A$151:$Z$151,0)),0)+IFERROR(INDEX('Hoja de Trabajo para listado'!$AB$155:$BA$1048576,MATCH($A500,'Hoja de Trabajo para listado'!$AB$155:$AB$1048576,0),MATCH((CUADRO!K$4&amp;$E500),'Hoja de Trabajo para listado'!$AB$151:$BA$151,0)),0)+IFERROR(INDEX('Hoja de Trabajo para listado'!$BC$155:$CB$1048576,MATCH($A500,'Hoja de Trabajo para listado'!$BC$155:$BC$1048576,0),MATCH((CUADRO!K$4&amp;$E500),'Hoja de Trabajo para listado'!$BC$151:$CB$151,0)),0)+IFERROR(INDEX('Hoja de Trabajo para listado'!$DE$153:$DG$274,MATCH($A500,'Hoja de Trabajo para listado'!$DE$153:$DE$1048576,0),MATCH((CUADRO!K$4&amp;$E500),'Hoja de Trabajo para listado'!$DE$151:$DG$151,0)),0)+IFERROR(INDEX('Hoja de Trabajo para listado'!$CD$155:$DC$1048576,MATCH($A500,'Hoja de Trabajo para listado'!$CD$155:$CD$1048576,0),MATCH((CUADRO!K$4&amp;$E500),'Hoja de Trabajo para listado'!$CD$151:$DC$151,0)),0)</f>
        <v>0</v>
      </c>
      <c r="L500" s="241">
        <f ca="1">+IFERROR(INDEX('Hoja de Trabajo para listado'!$A$155:$Z$1048576,MATCH($A500,'Hoja de Trabajo para listado'!$A$155:$A$1048576,0),MATCH((CUADRO!L$4&amp;$E500),'Hoja de Trabajo para listado'!$A$151:$Z$151,0)),0)+IFERROR(INDEX('Hoja de Trabajo para listado'!$AB$155:$BA$1048576,MATCH($A500,'Hoja de Trabajo para listado'!$AB$155:$AB$1048576,0),MATCH((CUADRO!L$4&amp;$E500),'Hoja de Trabajo para listado'!$AB$151:$BA$151,0)),0)+IFERROR(INDEX('Hoja de Trabajo para listado'!$BC$155:$CB$1048576,MATCH($A500,'Hoja de Trabajo para listado'!$BC$155:$BC$1048576,0),MATCH((CUADRO!L$4&amp;$E500),'Hoja de Trabajo para listado'!$BC$151:$CB$151,0)),0)+IFERROR(INDEX('Hoja de Trabajo para listado'!$DE$153:$DG$274,MATCH($A500,'Hoja de Trabajo para listado'!$DE$153:$DE$1048576,0),MATCH((CUADRO!L$4&amp;$E500),'Hoja de Trabajo para listado'!$DE$151:$DG$151,0)),0)+IFERROR(INDEX('Hoja de Trabajo para listado'!$CD$155:$DC$1048576,MATCH($A500,'Hoja de Trabajo para listado'!$CD$155:$CD$1048576,0),MATCH((CUADRO!L$4&amp;$E500),'Hoja de Trabajo para listado'!$CD$151:$DC$151,0)),0)</f>
        <v>10717.449999999999</v>
      </c>
      <c r="M500" s="241">
        <f ca="1">+IFERROR(INDEX('Hoja de Trabajo para listado'!$A$155:$Z$1048576,MATCH($A500,'Hoja de Trabajo para listado'!$A$155:$A$1048576,0),MATCH((CUADRO!M$4&amp;$E500),'Hoja de Trabajo para listado'!$A$151:$Z$151,0)),0)+IFERROR(INDEX('Hoja de Trabajo para listado'!$AB$155:$BA$1048576,MATCH($A500,'Hoja de Trabajo para listado'!$AB$155:$AB$1048576,0),MATCH((CUADRO!M$4&amp;$E500),'Hoja de Trabajo para listado'!$AB$151:$BA$151,0)),0)+IFERROR(INDEX('Hoja de Trabajo para listado'!$BC$155:$CB$1048576,MATCH($A500,'Hoja de Trabajo para listado'!$BC$155:$BC$1048576,0),MATCH((CUADRO!M$4&amp;$E500),'Hoja de Trabajo para listado'!$BC$151:$CB$151,0)),0)+IFERROR(INDEX('Hoja de Trabajo para listado'!$DE$153:$DG$274,MATCH($A500,'Hoja de Trabajo para listado'!$DE$153:$DE$1048576,0),MATCH((CUADRO!M$4&amp;$E500),'Hoja de Trabajo para listado'!$DE$151:$DG$151,0)),0)+IFERROR(INDEX('Hoja de Trabajo para listado'!$CD$155:$DC$1048576,MATCH($A500,'Hoja de Trabajo para listado'!$CD$155:$CD$1048576,0),MATCH((CUADRO!M$4&amp;$E500),'Hoja de Trabajo para listado'!$CD$151:$DC$151,0)),0)</f>
        <v>0</v>
      </c>
      <c r="N500" s="241">
        <f ca="1">+IFERROR(INDEX('Hoja de Trabajo para listado'!$A$155:$Z$1048576,MATCH($A500,'Hoja de Trabajo para listado'!$A$155:$A$1048576,0),MATCH((CUADRO!N$4&amp;$E500),'Hoja de Trabajo para listado'!$A$151:$Z$151,0)),0)+IFERROR(INDEX('Hoja de Trabajo para listado'!$AB$155:$BA$1048576,MATCH($A500,'Hoja de Trabajo para listado'!$AB$155:$AB$1048576,0),MATCH((CUADRO!N$4&amp;$E500),'Hoja de Trabajo para listado'!$AB$151:$BA$151,0)),0)+IFERROR(INDEX('Hoja de Trabajo para listado'!$BC$155:$CB$1048576,MATCH($A500,'Hoja de Trabajo para listado'!$BC$155:$BC$1048576,0),MATCH((CUADRO!N$4&amp;$E500),'Hoja de Trabajo para listado'!$BC$151:$CB$151,0)),0)+IFERROR(INDEX('Hoja de Trabajo para listado'!$DE$153:$DG$274,MATCH($A500,'Hoja de Trabajo para listado'!$DE$153:$DE$1048576,0),MATCH((CUADRO!N$4&amp;$E500),'Hoja de Trabajo para listado'!$DE$151:$DG$151,0)),0)+IFERROR(INDEX('Hoja de Trabajo para listado'!$CD$155:$DC$1048576,MATCH($A500,'Hoja de Trabajo para listado'!$CD$155:$CD$1048576,0),MATCH((CUADRO!N$4&amp;$E500),'Hoja de Trabajo para listado'!$CD$151:$DC$151,0)),0)</f>
        <v>0</v>
      </c>
      <c r="O500" s="241">
        <f ca="1">+IFERROR(INDEX('Hoja de Trabajo para listado'!$A$155:$Z$1048576,MATCH($A500,'Hoja de Trabajo para listado'!$A$155:$A$1048576,0),MATCH((CUADRO!O$4&amp;$E500),'Hoja de Trabajo para listado'!$A$151:$Z$151,0)),0)+IFERROR(INDEX('Hoja de Trabajo para listado'!$AB$155:$BA$1048576,MATCH($A500,'Hoja de Trabajo para listado'!$AB$155:$AB$1048576,0),MATCH((CUADRO!O$4&amp;$E500),'Hoja de Trabajo para listado'!$AB$151:$BA$151,0)),0)+IFERROR(INDEX('Hoja de Trabajo para listado'!$BC$155:$CB$1048576,MATCH($A500,'Hoja de Trabajo para listado'!$BC$155:$BC$1048576,0),MATCH((CUADRO!O$4&amp;$E500),'Hoja de Trabajo para listado'!$BC$151:$CB$151,0)),0)+IFERROR(INDEX('Hoja de Trabajo para listado'!$DE$153:$DG$274,MATCH($A500,'Hoja de Trabajo para listado'!$DE$153:$DE$1048576,0),MATCH((CUADRO!O$4&amp;$E500),'Hoja de Trabajo para listado'!$DE$151:$DG$151,0)),0)+IFERROR(INDEX('Hoja de Trabajo para listado'!$CD$155:$DC$1048576,MATCH($A500,'Hoja de Trabajo para listado'!$CD$155:$CD$1048576,0),MATCH((CUADRO!O$4&amp;$E500),'Hoja de Trabajo para listado'!$CD$151:$DC$151,0)),0)</f>
        <v>0</v>
      </c>
      <c r="P500" s="241">
        <f ca="1">+IFERROR(INDEX('Hoja de Trabajo para listado'!$A$155:$Z$1048576,MATCH($A500,'Hoja de Trabajo para listado'!$A$155:$A$1048576,0),MATCH((CUADRO!P$4&amp;$E500),'Hoja de Trabajo para listado'!$A$151:$Z$151,0)),0)+IFERROR(INDEX('Hoja de Trabajo para listado'!$AB$155:$BA$1048576,MATCH($A500,'Hoja de Trabajo para listado'!$AB$155:$AB$1048576,0),MATCH((CUADRO!P$4&amp;$E500),'Hoja de Trabajo para listado'!$AB$151:$BA$151,0)),0)+IFERROR(INDEX('Hoja de Trabajo para listado'!$BC$155:$CB$1048576,MATCH($A500,'Hoja de Trabajo para listado'!$BC$155:$BC$1048576,0),MATCH((CUADRO!P$4&amp;$E500),'Hoja de Trabajo para listado'!$BC$151:$CB$151,0)),0)+IFERROR(INDEX('Hoja de Trabajo para listado'!$DE$153:$DG$274,MATCH($A500,'Hoja de Trabajo para listado'!$DE$153:$DE$1048576,0),MATCH((CUADRO!P$4&amp;$E500),'Hoja de Trabajo para listado'!$DE$151:$DG$151,0)),0)+IFERROR(INDEX('Hoja de Trabajo para listado'!$CD$155:$DC$1048576,MATCH($A500,'Hoja de Trabajo para listado'!$CD$155:$CD$1048576,0),MATCH((CUADRO!P$4&amp;$E500),'Hoja de Trabajo para listado'!$CD$151:$DC$151,0)),0)</f>
        <v>0</v>
      </c>
      <c r="Q500" s="241">
        <f ca="1">+IFERROR(INDEX('Hoja de Trabajo para listado'!$A$155:$Z$1048576,MATCH($A500,'Hoja de Trabajo para listado'!$A$155:$A$1048576,0),MATCH((CUADRO!Q$4&amp;$E500),'Hoja de Trabajo para listado'!$A$151:$Z$151,0)),0)+IFERROR(INDEX('Hoja de Trabajo para listado'!$AB$155:$BA$1048576,MATCH($A500,'Hoja de Trabajo para listado'!$AB$155:$AB$1048576,0),MATCH((CUADRO!Q$4&amp;$E500),'Hoja de Trabajo para listado'!$AB$151:$BA$151,0)),0)+IFERROR(INDEX('Hoja de Trabajo para listado'!$BC$155:$CB$1048576,MATCH($A500,'Hoja de Trabajo para listado'!$BC$155:$BC$1048576,0),MATCH((CUADRO!Q$4&amp;$E500),'Hoja de Trabajo para listado'!$BC$151:$CB$151,0)),0)+IFERROR(INDEX('Hoja de Trabajo para listado'!$DE$153:$DG$274,MATCH($A500,'Hoja de Trabajo para listado'!$DE$153:$DE$1048576,0),MATCH((CUADRO!Q$4&amp;$E500),'Hoja de Trabajo para listado'!$DE$151:$DG$151,0)),0)+IFERROR(INDEX('Hoja de Trabajo para listado'!$CD$155:$DC$1048576,MATCH($A500,'Hoja de Trabajo para listado'!$CD$155:$CD$1048576,0),MATCH((CUADRO!Q$4&amp;$E500),'Hoja de Trabajo para listado'!$CD$151:$DC$151,0)),0)</f>
        <v>0</v>
      </c>
      <c r="R500" s="241">
        <f t="shared" ca="1" si="21"/>
        <v>10717.449999999999</v>
      </c>
      <c r="S500" s="247">
        <f ca="1">+R499+R500</f>
        <v>10717.449999999999</v>
      </c>
      <c r="T500" s="241">
        <f ca="1">+S500</f>
        <v>10717.449999999999</v>
      </c>
      <c r="U500" s="240">
        <f t="shared" si="22"/>
        <v>2</v>
      </c>
      <c r="V500" s="327" t="str">
        <f>+VLOOKUP(A500,bd_lista!$A$3:$E$592,5,FALSE)</f>
        <v>Gobiernos Autonomos Municipales</v>
      </c>
      <c r="W500" s="398"/>
      <c r="X500" s="240">
        <f>+VLOOKUP(A500,[4]Sheet1!$A$13:$D$744,4,FALSE)</f>
        <v>0</v>
      </c>
      <c r="Y500" s="240" t="e">
        <f>+VLOOKUP(X500,bd_lista!$A$3:$C$592,3,FALSE)</f>
        <v>#N/A</v>
      </c>
      <c r="Z500" s="288"/>
      <c r="AA500" s="289"/>
    </row>
    <row r="501" spans="1:27" customFormat="1" ht="15" hidden="1" customHeight="1">
      <c r="A501" s="32">
        <v>1202</v>
      </c>
      <c r="B501" s="393">
        <f>+A501</f>
        <v>1202</v>
      </c>
      <c r="C501" s="245" t="str">
        <f>+VLOOKUP(A501,bd_lista!$A$3:$C$592,3,FALSE)</f>
        <v>Gobierno Autónomo Municipal de Palca</v>
      </c>
      <c r="D501" s="395" t="str">
        <f>+C501</f>
        <v>Gobierno Autónomo Municipal de Palca</v>
      </c>
      <c r="E501" s="240" t="s">
        <v>1303</v>
      </c>
      <c r="F501" s="241">
        <f ca="1">+IFERROR(INDEX('Hoja de Trabajo para listado'!$A$155:$Z$1048576,MATCH($A501,'Hoja de Trabajo para listado'!$A$155:$A$1048576,0),MATCH((CUADRO!F$4&amp;$E501),'Hoja de Trabajo para listado'!$A$151:$Z$151,0)),0)+IFERROR(INDEX('Hoja de Trabajo para listado'!$AB$155:$BA$1048576,MATCH($A501,'Hoja de Trabajo para listado'!$AB$155:$AB$1048576,0),MATCH((CUADRO!F$4&amp;$E501),'Hoja de Trabajo para listado'!$AB$151:$BA$151,0)),0)+IFERROR(INDEX('Hoja de Trabajo para listado'!$BC$155:$CB$1048576,MATCH($A501,'Hoja de Trabajo para listado'!$BC$155:$BC$1048576,0),MATCH((CUADRO!F$4&amp;$E501),'Hoja de Trabajo para listado'!$BC$151:$CB$151,0)),0)+IFERROR(INDEX('Hoja de Trabajo para listado'!$DE$153:$DG$274,MATCH($A501,'Hoja de Trabajo para listado'!$DE$153:$DE$1048576,0),MATCH((CUADRO!F$4&amp;$E501),'Hoja de Trabajo para listado'!$DE$151:$DG$151,0)),0)+IFERROR(INDEX('Hoja de Trabajo para listado'!$CD$155:$DC$1048576,MATCH($A501,'Hoja de Trabajo para listado'!$CD$155:$CD$1048576,0),MATCH((CUADRO!F$4&amp;$E501),'Hoja de Trabajo para listado'!$CD$151:$DC$151,0)),0)</f>
        <v>0</v>
      </c>
      <c r="G501" s="241">
        <f ca="1">+IFERROR(INDEX('Hoja de Trabajo para listado'!$A$155:$Z$1048576,MATCH($A501,'Hoja de Trabajo para listado'!$A$155:$A$1048576,0),MATCH((CUADRO!G$4&amp;$E501),'Hoja de Trabajo para listado'!$A$151:$Z$151,0)),0)+IFERROR(INDEX('Hoja de Trabajo para listado'!$AB$155:$BA$1048576,MATCH($A501,'Hoja de Trabajo para listado'!$AB$155:$AB$1048576,0),MATCH((CUADRO!G$4&amp;$E501),'Hoja de Trabajo para listado'!$AB$151:$BA$151,0)),0)+IFERROR(INDEX('Hoja de Trabajo para listado'!$BC$155:$CB$1048576,MATCH($A501,'Hoja de Trabajo para listado'!$BC$155:$BC$1048576,0),MATCH((CUADRO!G$4&amp;$E501),'Hoja de Trabajo para listado'!$BC$151:$CB$151,0)),0)+IFERROR(INDEX('Hoja de Trabajo para listado'!$DE$153:$DG$274,MATCH($A501,'Hoja de Trabajo para listado'!$DE$153:$DE$1048576,0),MATCH((CUADRO!G$4&amp;$E501),'Hoja de Trabajo para listado'!$DE$151:$DG$151,0)),0)+IFERROR(INDEX('Hoja de Trabajo para listado'!$CD$155:$DC$1048576,MATCH($A501,'Hoja de Trabajo para listado'!$CD$155:$CD$1048576,0),MATCH((CUADRO!G$4&amp;$E501),'Hoja de Trabajo para listado'!$CD$151:$DC$151,0)),0)</f>
        <v>0</v>
      </c>
      <c r="H501" s="241">
        <f ca="1">+IFERROR(INDEX('Hoja de Trabajo para listado'!$A$155:$Z$1048576,MATCH($A501,'Hoja de Trabajo para listado'!$A$155:$A$1048576,0),MATCH((CUADRO!H$4&amp;$E501),'Hoja de Trabajo para listado'!$A$151:$Z$151,0)),0)+IFERROR(INDEX('Hoja de Trabajo para listado'!$AB$155:$BA$1048576,MATCH($A501,'Hoja de Trabajo para listado'!$AB$155:$AB$1048576,0),MATCH((CUADRO!H$4&amp;$E501),'Hoja de Trabajo para listado'!$AB$151:$BA$151,0)),0)+IFERROR(INDEX('Hoja de Trabajo para listado'!$BC$155:$CB$1048576,MATCH($A501,'Hoja de Trabajo para listado'!$BC$155:$BC$1048576,0),MATCH((CUADRO!H$4&amp;$E501),'Hoja de Trabajo para listado'!$BC$151:$CB$151,0)),0)+IFERROR(INDEX('Hoja de Trabajo para listado'!$DE$153:$DG$274,MATCH($A501,'Hoja de Trabajo para listado'!$DE$153:$DE$1048576,0),MATCH((CUADRO!H$4&amp;$E501),'Hoja de Trabajo para listado'!$DE$151:$DG$151,0)),0)+IFERROR(INDEX('Hoja de Trabajo para listado'!$CD$155:$DC$1048576,MATCH($A501,'Hoja de Trabajo para listado'!$CD$155:$CD$1048576,0),MATCH((CUADRO!H$4&amp;$E501),'Hoja de Trabajo para listado'!$CD$151:$DC$151,0)),0)</f>
        <v>0</v>
      </c>
      <c r="I501" s="241">
        <f ca="1">+IFERROR(INDEX('Hoja de Trabajo para listado'!$A$155:$Z$1048576,MATCH($A501,'Hoja de Trabajo para listado'!$A$155:$A$1048576,0),MATCH((CUADRO!I$4&amp;$E501),'Hoja de Trabajo para listado'!$A$151:$Z$151,0)),0)+IFERROR(INDEX('Hoja de Trabajo para listado'!$AB$155:$BA$1048576,MATCH($A501,'Hoja de Trabajo para listado'!$AB$155:$AB$1048576,0),MATCH((CUADRO!I$4&amp;$E501),'Hoja de Trabajo para listado'!$AB$151:$BA$151,0)),0)+IFERROR(INDEX('Hoja de Trabajo para listado'!$BC$155:$CB$1048576,MATCH($A501,'Hoja de Trabajo para listado'!$BC$155:$BC$1048576,0),MATCH((CUADRO!I$4&amp;$E501),'Hoja de Trabajo para listado'!$BC$151:$CB$151,0)),0)+IFERROR(INDEX('Hoja de Trabajo para listado'!$DE$153:$DG$274,MATCH($A501,'Hoja de Trabajo para listado'!$DE$153:$DE$1048576,0),MATCH((CUADRO!I$4&amp;$E501),'Hoja de Trabajo para listado'!$DE$151:$DG$151,0)),0)+IFERROR(INDEX('Hoja de Trabajo para listado'!$CD$155:$DC$1048576,MATCH($A501,'Hoja de Trabajo para listado'!$CD$155:$CD$1048576,0),MATCH((CUADRO!I$4&amp;$E501),'Hoja de Trabajo para listado'!$CD$151:$DC$151,0)),0)</f>
        <v>0</v>
      </c>
      <c r="J501" s="241">
        <f ca="1">+IFERROR(INDEX('Hoja de Trabajo para listado'!$A$155:$Z$1048576,MATCH($A501,'Hoja de Trabajo para listado'!$A$155:$A$1048576,0),MATCH((CUADRO!J$4&amp;$E501),'Hoja de Trabajo para listado'!$A$151:$Z$151,0)),0)+IFERROR(INDEX('Hoja de Trabajo para listado'!$AB$155:$BA$1048576,MATCH($A501,'Hoja de Trabajo para listado'!$AB$155:$AB$1048576,0),MATCH((CUADRO!J$4&amp;$E501),'Hoja de Trabajo para listado'!$AB$151:$BA$151,0)),0)+IFERROR(INDEX('Hoja de Trabajo para listado'!$BC$155:$CB$1048576,MATCH($A501,'Hoja de Trabajo para listado'!$BC$155:$BC$1048576,0),MATCH((CUADRO!J$4&amp;$E501),'Hoja de Trabajo para listado'!$BC$151:$CB$151,0)),0)+IFERROR(INDEX('Hoja de Trabajo para listado'!$DE$153:$DG$274,MATCH($A501,'Hoja de Trabajo para listado'!$DE$153:$DE$1048576,0),MATCH((CUADRO!J$4&amp;$E501),'Hoja de Trabajo para listado'!$DE$151:$DG$151,0)),0)+IFERROR(INDEX('Hoja de Trabajo para listado'!$CD$155:$DC$1048576,MATCH($A501,'Hoja de Trabajo para listado'!$CD$155:$CD$1048576,0),MATCH((CUADRO!J$4&amp;$E501),'Hoja de Trabajo para listado'!$CD$151:$DC$151,0)),0)</f>
        <v>0</v>
      </c>
      <c r="K501" s="241">
        <f ca="1">+IFERROR(INDEX('Hoja de Trabajo para listado'!$A$155:$Z$1048576,MATCH($A501,'Hoja de Trabajo para listado'!$A$155:$A$1048576,0),MATCH((CUADRO!K$4&amp;$E501),'Hoja de Trabajo para listado'!$A$151:$Z$151,0)),0)+IFERROR(INDEX('Hoja de Trabajo para listado'!$AB$155:$BA$1048576,MATCH($A501,'Hoja de Trabajo para listado'!$AB$155:$AB$1048576,0),MATCH((CUADRO!K$4&amp;$E501),'Hoja de Trabajo para listado'!$AB$151:$BA$151,0)),0)+IFERROR(INDEX('Hoja de Trabajo para listado'!$BC$155:$CB$1048576,MATCH($A501,'Hoja de Trabajo para listado'!$BC$155:$BC$1048576,0),MATCH((CUADRO!K$4&amp;$E501),'Hoja de Trabajo para listado'!$BC$151:$CB$151,0)),0)+IFERROR(INDEX('Hoja de Trabajo para listado'!$DE$153:$DG$274,MATCH($A501,'Hoja de Trabajo para listado'!$DE$153:$DE$1048576,0),MATCH((CUADRO!K$4&amp;$E501),'Hoja de Trabajo para listado'!$DE$151:$DG$151,0)),0)+IFERROR(INDEX('Hoja de Trabajo para listado'!$CD$155:$DC$1048576,MATCH($A501,'Hoja de Trabajo para listado'!$CD$155:$CD$1048576,0),MATCH((CUADRO!K$4&amp;$E501),'Hoja de Trabajo para listado'!$CD$151:$DC$151,0)),0)</f>
        <v>0</v>
      </c>
      <c r="L501" s="241">
        <f ca="1">+IFERROR(INDEX('Hoja de Trabajo para listado'!$A$155:$Z$1048576,MATCH($A501,'Hoja de Trabajo para listado'!$A$155:$A$1048576,0),MATCH((CUADRO!L$4&amp;$E501),'Hoja de Trabajo para listado'!$A$151:$Z$151,0)),0)+IFERROR(INDEX('Hoja de Trabajo para listado'!$AB$155:$BA$1048576,MATCH($A501,'Hoja de Trabajo para listado'!$AB$155:$AB$1048576,0),MATCH((CUADRO!L$4&amp;$E501),'Hoja de Trabajo para listado'!$AB$151:$BA$151,0)),0)+IFERROR(INDEX('Hoja de Trabajo para listado'!$BC$155:$CB$1048576,MATCH($A501,'Hoja de Trabajo para listado'!$BC$155:$BC$1048576,0),MATCH((CUADRO!L$4&amp;$E501),'Hoja de Trabajo para listado'!$BC$151:$CB$151,0)),0)+IFERROR(INDEX('Hoja de Trabajo para listado'!$DE$153:$DG$274,MATCH($A501,'Hoja de Trabajo para listado'!$DE$153:$DE$1048576,0),MATCH((CUADRO!L$4&amp;$E501),'Hoja de Trabajo para listado'!$DE$151:$DG$151,0)),0)+IFERROR(INDEX('Hoja de Trabajo para listado'!$CD$155:$DC$1048576,MATCH($A501,'Hoja de Trabajo para listado'!$CD$155:$CD$1048576,0),MATCH((CUADRO!L$4&amp;$E501),'Hoja de Trabajo para listado'!$CD$151:$DC$151,0)),0)</f>
        <v>0</v>
      </c>
      <c r="M501" s="241">
        <f ca="1">+IFERROR(INDEX('Hoja de Trabajo para listado'!$A$155:$Z$1048576,MATCH($A501,'Hoja de Trabajo para listado'!$A$155:$A$1048576,0),MATCH((CUADRO!M$4&amp;$E501),'Hoja de Trabajo para listado'!$A$151:$Z$151,0)),0)+IFERROR(INDEX('Hoja de Trabajo para listado'!$AB$155:$BA$1048576,MATCH($A501,'Hoja de Trabajo para listado'!$AB$155:$AB$1048576,0),MATCH((CUADRO!M$4&amp;$E501),'Hoja de Trabajo para listado'!$AB$151:$BA$151,0)),0)+IFERROR(INDEX('Hoja de Trabajo para listado'!$BC$155:$CB$1048576,MATCH($A501,'Hoja de Trabajo para listado'!$BC$155:$BC$1048576,0),MATCH((CUADRO!M$4&amp;$E501),'Hoja de Trabajo para listado'!$BC$151:$CB$151,0)),0)+IFERROR(INDEX('Hoja de Trabajo para listado'!$DE$153:$DG$274,MATCH($A501,'Hoja de Trabajo para listado'!$DE$153:$DE$1048576,0),MATCH((CUADRO!M$4&amp;$E501),'Hoja de Trabajo para listado'!$DE$151:$DG$151,0)),0)+IFERROR(INDEX('Hoja de Trabajo para listado'!$CD$155:$DC$1048576,MATCH($A501,'Hoja de Trabajo para listado'!$CD$155:$CD$1048576,0),MATCH((CUADRO!M$4&amp;$E501),'Hoja de Trabajo para listado'!$CD$151:$DC$151,0)),0)</f>
        <v>0</v>
      </c>
      <c r="N501" s="241">
        <f ca="1">+IFERROR(INDEX('Hoja de Trabajo para listado'!$A$155:$Z$1048576,MATCH($A501,'Hoja de Trabajo para listado'!$A$155:$A$1048576,0),MATCH((CUADRO!N$4&amp;$E501),'Hoja de Trabajo para listado'!$A$151:$Z$151,0)),0)+IFERROR(INDEX('Hoja de Trabajo para listado'!$AB$155:$BA$1048576,MATCH($A501,'Hoja de Trabajo para listado'!$AB$155:$AB$1048576,0),MATCH((CUADRO!N$4&amp;$E501),'Hoja de Trabajo para listado'!$AB$151:$BA$151,0)),0)+IFERROR(INDEX('Hoja de Trabajo para listado'!$BC$155:$CB$1048576,MATCH($A501,'Hoja de Trabajo para listado'!$BC$155:$BC$1048576,0),MATCH((CUADRO!N$4&amp;$E501),'Hoja de Trabajo para listado'!$BC$151:$CB$151,0)),0)+IFERROR(INDEX('Hoja de Trabajo para listado'!$DE$153:$DG$274,MATCH($A501,'Hoja de Trabajo para listado'!$DE$153:$DE$1048576,0),MATCH((CUADRO!N$4&amp;$E501),'Hoja de Trabajo para listado'!$DE$151:$DG$151,0)),0)+IFERROR(INDEX('Hoja de Trabajo para listado'!$CD$155:$DC$1048576,MATCH($A501,'Hoja de Trabajo para listado'!$CD$155:$CD$1048576,0),MATCH((CUADRO!N$4&amp;$E501),'Hoja de Trabajo para listado'!$CD$151:$DC$151,0)),0)</f>
        <v>0</v>
      </c>
      <c r="O501" s="241">
        <f ca="1">+IFERROR(INDEX('Hoja de Trabajo para listado'!$A$155:$Z$1048576,MATCH($A501,'Hoja de Trabajo para listado'!$A$155:$A$1048576,0),MATCH((CUADRO!O$4&amp;$E501),'Hoja de Trabajo para listado'!$A$151:$Z$151,0)),0)+IFERROR(INDEX('Hoja de Trabajo para listado'!$AB$155:$BA$1048576,MATCH($A501,'Hoja de Trabajo para listado'!$AB$155:$AB$1048576,0),MATCH((CUADRO!O$4&amp;$E501),'Hoja de Trabajo para listado'!$AB$151:$BA$151,0)),0)+IFERROR(INDEX('Hoja de Trabajo para listado'!$BC$155:$CB$1048576,MATCH($A501,'Hoja de Trabajo para listado'!$BC$155:$BC$1048576,0),MATCH((CUADRO!O$4&amp;$E501),'Hoja de Trabajo para listado'!$BC$151:$CB$151,0)),0)+IFERROR(INDEX('Hoja de Trabajo para listado'!$DE$153:$DG$274,MATCH($A501,'Hoja de Trabajo para listado'!$DE$153:$DE$1048576,0),MATCH((CUADRO!O$4&amp;$E501),'Hoja de Trabajo para listado'!$DE$151:$DG$151,0)),0)+IFERROR(INDEX('Hoja de Trabajo para listado'!$CD$155:$DC$1048576,MATCH($A501,'Hoja de Trabajo para listado'!$CD$155:$CD$1048576,0),MATCH((CUADRO!O$4&amp;$E501),'Hoja de Trabajo para listado'!$CD$151:$DC$151,0)),0)</f>
        <v>0</v>
      </c>
      <c r="P501" s="241">
        <f ca="1">+IFERROR(INDEX('Hoja de Trabajo para listado'!$A$155:$Z$1048576,MATCH($A501,'Hoja de Trabajo para listado'!$A$155:$A$1048576,0),MATCH((CUADRO!P$4&amp;$E501),'Hoja de Trabajo para listado'!$A$151:$Z$151,0)),0)+IFERROR(INDEX('Hoja de Trabajo para listado'!$AB$155:$BA$1048576,MATCH($A501,'Hoja de Trabajo para listado'!$AB$155:$AB$1048576,0),MATCH((CUADRO!P$4&amp;$E501),'Hoja de Trabajo para listado'!$AB$151:$BA$151,0)),0)+IFERROR(INDEX('Hoja de Trabajo para listado'!$BC$155:$CB$1048576,MATCH($A501,'Hoja de Trabajo para listado'!$BC$155:$BC$1048576,0),MATCH((CUADRO!P$4&amp;$E501),'Hoja de Trabajo para listado'!$BC$151:$CB$151,0)),0)+IFERROR(INDEX('Hoja de Trabajo para listado'!$DE$153:$DG$274,MATCH($A501,'Hoja de Trabajo para listado'!$DE$153:$DE$1048576,0),MATCH((CUADRO!P$4&amp;$E501),'Hoja de Trabajo para listado'!$DE$151:$DG$151,0)),0)+IFERROR(INDEX('Hoja de Trabajo para listado'!$CD$155:$DC$1048576,MATCH($A501,'Hoja de Trabajo para listado'!$CD$155:$CD$1048576,0),MATCH((CUADRO!P$4&amp;$E501),'Hoja de Trabajo para listado'!$CD$151:$DC$151,0)),0)</f>
        <v>0</v>
      </c>
      <c r="Q501" s="241">
        <f ca="1">+IFERROR(INDEX('Hoja de Trabajo para listado'!$A$155:$Z$1048576,MATCH($A501,'Hoja de Trabajo para listado'!$A$155:$A$1048576,0),MATCH((CUADRO!Q$4&amp;$E501),'Hoja de Trabajo para listado'!$A$151:$Z$151,0)),0)+IFERROR(INDEX('Hoja de Trabajo para listado'!$AB$155:$BA$1048576,MATCH($A501,'Hoja de Trabajo para listado'!$AB$155:$AB$1048576,0),MATCH((CUADRO!Q$4&amp;$E501),'Hoja de Trabajo para listado'!$AB$151:$BA$151,0)),0)+IFERROR(INDEX('Hoja de Trabajo para listado'!$BC$155:$CB$1048576,MATCH($A501,'Hoja de Trabajo para listado'!$BC$155:$BC$1048576,0),MATCH((CUADRO!Q$4&amp;$E501),'Hoja de Trabajo para listado'!$BC$151:$CB$151,0)),0)+IFERROR(INDEX('Hoja de Trabajo para listado'!$DE$153:$DG$274,MATCH($A501,'Hoja de Trabajo para listado'!$DE$153:$DE$1048576,0),MATCH((CUADRO!Q$4&amp;$E501),'Hoja de Trabajo para listado'!$DE$151:$DG$151,0)),0)+IFERROR(INDEX('Hoja de Trabajo para listado'!$CD$155:$DC$1048576,MATCH($A501,'Hoja de Trabajo para listado'!$CD$155:$CD$1048576,0),MATCH((CUADRO!Q$4&amp;$E501),'Hoja de Trabajo para listado'!$CD$151:$DC$151,0)),0)</f>
        <v>0</v>
      </c>
      <c r="R501" s="241">
        <f t="shared" ca="1" si="21"/>
        <v>0</v>
      </c>
      <c r="S501" s="247"/>
      <c r="T501" s="241">
        <f ca="1">+T502</f>
        <v>0</v>
      </c>
      <c r="U501" s="240">
        <f t="shared" si="22"/>
        <v>1</v>
      </c>
      <c r="V501" s="327" t="str">
        <f>+VLOOKUP(A501,bd_lista!$A$3:$E$592,5,FALSE)</f>
        <v>Gobiernos Autonomos Municipales</v>
      </c>
      <c r="W501" s="397" t="str">
        <f>+V501</f>
        <v>Gobiernos Autonomos Municipales</v>
      </c>
      <c r="X501" s="240">
        <f>+VLOOKUP(A501,[4]Sheet1!$A$13:$D$744,4,FALSE)</f>
        <v>0</v>
      </c>
      <c r="Y501" s="240" t="e">
        <f>+VLOOKUP(X501,bd_lista!$A$3:$C$592,3,FALSE)</f>
        <v>#N/A</v>
      </c>
      <c r="Z501" s="290">
        <f>+X501</f>
        <v>0</v>
      </c>
      <c r="AA501" s="291" t="e">
        <f>+Y501</f>
        <v>#N/A</v>
      </c>
    </row>
    <row r="502" spans="1:27" customFormat="1" ht="15" hidden="1" customHeight="1">
      <c r="A502" s="32">
        <v>1202</v>
      </c>
      <c r="B502" s="394"/>
      <c r="C502" s="245" t="str">
        <f>+VLOOKUP(A502,bd_lista!$A$3:$C$592,3,FALSE)</f>
        <v>Gobierno Autónomo Municipal de Palca</v>
      </c>
      <c r="D502" s="396"/>
      <c r="E502" s="242" t="s">
        <v>1304</v>
      </c>
      <c r="F502" s="241">
        <f ca="1">+IFERROR(INDEX('Hoja de Trabajo para listado'!$A$155:$Z$1048576,MATCH($A502,'Hoja de Trabajo para listado'!$A$155:$A$1048576,0),MATCH((CUADRO!F$4&amp;$E502),'Hoja de Trabajo para listado'!$A$151:$Z$151,0)),0)+IFERROR(INDEX('Hoja de Trabajo para listado'!$AB$155:$BA$1048576,MATCH($A502,'Hoja de Trabajo para listado'!$AB$155:$AB$1048576,0),MATCH((CUADRO!F$4&amp;$E502),'Hoja de Trabajo para listado'!$AB$151:$BA$151,0)),0)+IFERROR(INDEX('Hoja de Trabajo para listado'!$BC$155:$CB$1048576,MATCH($A502,'Hoja de Trabajo para listado'!$BC$155:$BC$1048576,0),MATCH((CUADRO!F$4&amp;$E502),'Hoja de Trabajo para listado'!$BC$151:$CB$151,0)),0)+IFERROR(INDEX('Hoja de Trabajo para listado'!$DE$153:$DG$274,MATCH($A502,'Hoja de Trabajo para listado'!$DE$153:$DE$1048576,0),MATCH((CUADRO!F$4&amp;$E502),'Hoja de Trabajo para listado'!$DE$151:$DG$151,0)),0)+IFERROR(INDEX('Hoja de Trabajo para listado'!$CD$155:$DC$1048576,MATCH($A502,'Hoja de Trabajo para listado'!$CD$155:$CD$1048576,0),MATCH((CUADRO!F$4&amp;$E502),'Hoja de Trabajo para listado'!$CD$151:$DC$151,0)),0)</f>
        <v>0</v>
      </c>
      <c r="G502" s="241">
        <f ca="1">+IFERROR(INDEX('Hoja de Trabajo para listado'!$A$155:$Z$1048576,MATCH($A502,'Hoja de Trabajo para listado'!$A$155:$A$1048576,0),MATCH((CUADRO!G$4&amp;$E502),'Hoja de Trabajo para listado'!$A$151:$Z$151,0)),0)+IFERROR(INDEX('Hoja de Trabajo para listado'!$AB$155:$BA$1048576,MATCH($A502,'Hoja de Trabajo para listado'!$AB$155:$AB$1048576,0),MATCH((CUADRO!G$4&amp;$E502),'Hoja de Trabajo para listado'!$AB$151:$BA$151,0)),0)+IFERROR(INDEX('Hoja de Trabajo para listado'!$BC$155:$CB$1048576,MATCH($A502,'Hoja de Trabajo para listado'!$BC$155:$BC$1048576,0),MATCH((CUADRO!G$4&amp;$E502),'Hoja de Trabajo para listado'!$BC$151:$CB$151,0)),0)+IFERROR(INDEX('Hoja de Trabajo para listado'!$DE$153:$DG$274,MATCH($A502,'Hoja de Trabajo para listado'!$DE$153:$DE$1048576,0),MATCH((CUADRO!G$4&amp;$E502),'Hoja de Trabajo para listado'!$DE$151:$DG$151,0)),0)+IFERROR(INDEX('Hoja de Trabajo para listado'!$CD$155:$DC$1048576,MATCH($A502,'Hoja de Trabajo para listado'!$CD$155:$CD$1048576,0),MATCH((CUADRO!G$4&amp;$E502),'Hoja de Trabajo para listado'!$CD$151:$DC$151,0)),0)</f>
        <v>0</v>
      </c>
      <c r="H502" s="241">
        <f ca="1">+IFERROR(INDEX('Hoja de Trabajo para listado'!$A$155:$Z$1048576,MATCH($A502,'Hoja de Trabajo para listado'!$A$155:$A$1048576,0),MATCH((CUADRO!H$4&amp;$E502),'Hoja de Trabajo para listado'!$A$151:$Z$151,0)),0)+IFERROR(INDEX('Hoja de Trabajo para listado'!$AB$155:$BA$1048576,MATCH($A502,'Hoja de Trabajo para listado'!$AB$155:$AB$1048576,0),MATCH((CUADRO!H$4&amp;$E502),'Hoja de Trabajo para listado'!$AB$151:$BA$151,0)),0)+IFERROR(INDEX('Hoja de Trabajo para listado'!$BC$155:$CB$1048576,MATCH($A502,'Hoja de Trabajo para listado'!$BC$155:$BC$1048576,0),MATCH((CUADRO!H$4&amp;$E502),'Hoja de Trabajo para listado'!$BC$151:$CB$151,0)),0)+IFERROR(INDEX('Hoja de Trabajo para listado'!$DE$153:$DG$274,MATCH($A502,'Hoja de Trabajo para listado'!$DE$153:$DE$1048576,0),MATCH((CUADRO!H$4&amp;$E502),'Hoja de Trabajo para listado'!$DE$151:$DG$151,0)),0)+IFERROR(INDEX('Hoja de Trabajo para listado'!$CD$155:$DC$1048576,MATCH($A502,'Hoja de Trabajo para listado'!$CD$155:$CD$1048576,0),MATCH((CUADRO!H$4&amp;$E502),'Hoja de Trabajo para listado'!$CD$151:$DC$151,0)),0)</f>
        <v>0</v>
      </c>
      <c r="I502" s="241">
        <f ca="1">+IFERROR(INDEX('Hoja de Trabajo para listado'!$A$155:$Z$1048576,MATCH($A502,'Hoja de Trabajo para listado'!$A$155:$A$1048576,0),MATCH((CUADRO!I$4&amp;$E502),'Hoja de Trabajo para listado'!$A$151:$Z$151,0)),0)+IFERROR(INDEX('Hoja de Trabajo para listado'!$AB$155:$BA$1048576,MATCH($A502,'Hoja de Trabajo para listado'!$AB$155:$AB$1048576,0),MATCH((CUADRO!I$4&amp;$E502),'Hoja de Trabajo para listado'!$AB$151:$BA$151,0)),0)+IFERROR(INDEX('Hoja de Trabajo para listado'!$BC$155:$CB$1048576,MATCH($A502,'Hoja de Trabajo para listado'!$BC$155:$BC$1048576,0),MATCH((CUADRO!I$4&amp;$E502),'Hoja de Trabajo para listado'!$BC$151:$CB$151,0)),0)+IFERROR(INDEX('Hoja de Trabajo para listado'!$DE$153:$DG$274,MATCH($A502,'Hoja de Trabajo para listado'!$DE$153:$DE$1048576,0),MATCH((CUADRO!I$4&amp;$E502),'Hoja de Trabajo para listado'!$DE$151:$DG$151,0)),0)+IFERROR(INDEX('Hoja de Trabajo para listado'!$CD$155:$DC$1048576,MATCH($A502,'Hoja de Trabajo para listado'!$CD$155:$CD$1048576,0),MATCH((CUADRO!I$4&amp;$E502),'Hoja de Trabajo para listado'!$CD$151:$DC$151,0)),0)</f>
        <v>0</v>
      </c>
      <c r="J502" s="241">
        <f ca="1">+IFERROR(INDEX('Hoja de Trabajo para listado'!$A$155:$Z$1048576,MATCH($A502,'Hoja de Trabajo para listado'!$A$155:$A$1048576,0),MATCH((CUADRO!J$4&amp;$E502),'Hoja de Trabajo para listado'!$A$151:$Z$151,0)),0)+IFERROR(INDEX('Hoja de Trabajo para listado'!$AB$155:$BA$1048576,MATCH($A502,'Hoja de Trabajo para listado'!$AB$155:$AB$1048576,0),MATCH((CUADRO!J$4&amp;$E502),'Hoja de Trabajo para listado'!$AB$151:$BA$151,0)),0)+IFERROR(INDEX('Hoja de Trabajo para listado'!$BC$155:$CB$1048576,MATCH($A502,'Hoja de Trabajo para listado'!$BC$155:$BC$1048576,0),MATCH((CUADRO!J$4&amp;$E502),'Hoja de Trabajo para listado'!$BC$151:$CB$151,0)),0)+IFERROR(INDEX('Hoja de Trabajo para listado'!$DE$153:$DG$274,MATCH($A502,'Hoja de Trabajo para listado'!$DE$153:$DE$1048576,0),MATCH((CUADRO!J$4&amp;$E502),'Hoja de Trabajo para listado'!$DE$151:$DG$151,0)),0)+IFERROR(INDEX('Hoja de Trabajo para listado'!$CD$155:$DC$1048576,MATCH($A502,'Hoja de Trabajo para listado'!$CD$155:$CD$1048576,0),MATCH((CUADRO!J$4&amp;$E502),'Hoja de Trabajo para listado'!$CD$151:$DC$151,0)),0)</f>
        <v>0</v>
      </c>
      <c r="K502" s="241">
        <f ca="1">+IFERROR(INDEX('Hoja de Trabajo para listado'!$A$155:$Z$1048576,MATCH($A502,'Hoja de Trabajo para listado'!$A$155:$A$1048576,0),MATCH((CUADRO!K$4&amp;$E502),'Hoja de Trabajo para listado'!$A$151:$Z$151,0)),0)+IFERROR(INDEX('Hoja de Trabajo para listado'!$AB$155:$BA$1048576,MATCH($A502,'Hoja de Trabajo para listado'!$AB$155:$AB$1048576,0),MATCH((CUADRO!K$4&amp;$E502),'Hoja de Trabajo para listado'!$AB$151:$BA$151,0)),0)+IFERROR(INDEX('Hoja de Trabajo para listado'!$BC$155:$CB$1048576,MATCH($A502,'Hoja de Trabajo para listado'!$BC$155:$BC$1048576,0),MATCH((CUADRO!K$4&amp;$E502),'Hoja de Trabajo para listado'!$BC$151:$CB$151,0)),0)+IFERROR(INDEX('Hoja de Trabajo para listado'!$DE$153:$DG$274,MATCH($A502,'Hoja de Trabajo para listado'!$DE$153:$DE$1048576,0),MATCH((CUADRO!K$4&amp;$E502),'Hoja de Trabajo para listado'!$DE$151:$DG$151,0)),0)+IFERROR(INDEX('Hoja de Trabajo para listado'!$CD$155:$DC$1048576,MATCH($A502,'Hoja de Trabajo para listado'!$CD$155:$CD$1048576,0),MATCH((CUADRO!K$4&amp;$E502),'Hoja de Trabajo para listado'!$CD$151:$DC$151,0)),0)</f>
        <v>0</v>
      </c>
      <c r="L502" s="241">
        <f ca="1">+IFERROR(INDEX('Hoja de Trabajo para listado'!$A$155:$Z$1048576,MATCH($A502,'Hoja de Trabajo para listado'!$A$155:$A$1048576,0),MATCH((CUADRO!L$4&amp;$E502),'Hoja de Trabajo para listado'!$A$151:$Z$151,0)),0)+IFERROR(INDEX('Hoja de Trabajo para listado'!$AB$155:$BA$1048576,MATCH($A502,'Hoja de Trabajo para listado'!$AB$155:$AB$1048576,0),MATCH((CUADRO!L$4&amp;$E502),'Hoja de Trabajo para listado'!$AB$151:$BA$151,0)),0)+IFERROR(INDEX('Hoja de Trabajo para listado'!$BC$155:$CB$1048576,MATCH($A502,'Hoja de Trabajo para listado'!$BC$155:$BC$1048576,0),MATCH((CUADRO!L$4&amp;$E502),'Hoja de Trabajo para listado'!$BC$151:$CB$151,0)),0)+IFERROR(INDEX('Hoja de Trabajo para listado'!$DE$153:$DG$274,MATCH($A502,'Hoja de Trabajo para listado'!$DE$153:$DE$1048576,0),MATCH((CUADRO!L$4&amp;$E502),'Hoja de Trabajo para listado'!$DE$151:$DG$151,0)),0)+IFERROR(INDEX('Hoja de Trabajo para listado'!$CD$155:$DC$1048576,MATCH($A502,'Hoja de Trabajo para listado'!$CD$155:$CD$1048576,0),MATCH((CUADRO!L$4&amp;$E502),'Hoja de Trabajo para listado'!$CD$151:$DC$151,0)),0)</f>
        <v>0</v>
      </c>
      <c r="M502" s="241">
        <f ca="1">+IFERROR(INDEX('Hoja de Trabajo para listado'!$A$155:$Z$1048576,MATCH($A502,'Hoja de Trabajo para listado'!$A$155:$A$1048576,0),MATCH((CUADRO!M$4&amp;$E502),'Hoja de Trabajo para listado'!$A$151:$Z$151,0)),0)+IFERROR(INDEX('Hoja de Trabajo para listado'!$AB$155:$BA$1048576,MATCH($A502,'Hoja de Trabajo para listado'!$AB$155:$AB$1048576,0),MATCH((CUADRO!M$4&amp;$E502),'Hoja de Trabajo para listado'!$AB$151:$BA$151,0)),0)+IFERROR(INDEX('Hoja de Trabajo para listado'!$BC$155:$CB$1048576,MATCH($A502,'Hoja de Trabajo para listado'!$BC$155:$BC$1048576,0),MATCH((CUADRO!M$4&amp;$E502),'Hoja de Trabajo para listado'!$BC$151:$CB$151,0)),0)+IFERROR(INDEX('Hoja de Trabajo para listado'!$DE$153:$DG$274,MATCH($A502,'Hoja de Trabajo para listado'!$DE$153:$DE$1048576,0),MATCH((CUADRO!M$4&amp;$E502),'Hoja de Trabajo para listado'!$DE$151:$DG$151,0)),0)+IFERROR(INDEX('Hoja de Trabajo para listado'!$CD$155:$DC$1048576,MATCH($A502,'Hoja de Trabajo para listado'!$CD$155:$CD$1048576,0),MATCH((CUADRO!M$4&amp;$E502),'Hoja de Trabajo para listado'!$CD$151:$DC$151,0)),0)</f>
        <v>0</v>
      </c>
      <c r="N502" s="241">
        <f ca="1">+IFERROR(INDEX('Hoja de Trabajo para listado'!$A$155:$Z$1048576,MATCH($A502,'Hoja de Trabajo para listado'!$A$155:$A$1048576,0),MATCH((CUADRO!N$4&amp;$E502),'Hoja de Trabajo para listado'!$A$151:$Z$151,0)),0)+IFERROR(INDEX('Hoja de Trabajo para listado'!$AB$155:$BA$1048576,MATCH($A502,'Hoja de Trabajo para listado'!$AB$155:$AB$1048576,0),MATCH((CUADRO!N$4&amp;$E502),'Hoja de Trabajo para listado'!$AB$151:$BA$151,0)),0)+IFERROR(INDEX('Hoja de Trabajo para listado'!$BC$155:$CB$1048576,MATCH($A502,'Hoja de Trabajo para listado'!$BC$155:$BC$1048576,0),MATCH((CUADRO!N$4&amp;$E502),'Hoja de Trabajo para listado'!$BC$151:$CB$151,0)),0)+IFERROR(INDEX('Hoja de Trabajo para listado'!$DE$153:$DG$274,MATCH($A502,'Hoja de Trabajo para listado'!$DE$153:$DE$1048576,0),MATCH((CUADRO!N$4&amp;$E502),'Hoja de Trabajo para listado'!$DE$151:$DG$151,0)),0)+IFERROR(INDEX('Hoja de Trabajo para listado'!$CD$155:$DC$1048576,MATCH($A502,'Hoja de Trabajo para listado'!$CD$155:$CD$1048576,0),MATCH((CUADRO!N$4&amp;$E502),'Hoja de Trabajo para listado'!$CD$151:$DC$151,0)),0)</f>
        <v>0</v>
      </c>
      <c r="O502" s="241">
        <f ca="1">+IFERROR(INDEX('Hoja de Trabajo para listado'!$A$155:$Z$1048576,MATCH($A502,'Hoja de Trabajo para listado'!$A$155:$A$1048576,0),MATCH((CUADRO!O$4&amp;$E502),'Hoja de Trabajo para listado'!$A$151:$Z$151,0)),0)+IFERROR(INDEX('Hoja de Trabajo para listado'!$AB$155:$BA$1048576,MATCH($A502,'Hoja de Trabajo para listado'!$AB$155:$AB$1048576,0),MATCH((CUADRO!O$4&amp;$E502),'Hoja de Trabajo para listado'!$AB$151:$BA$151,0)),0)+IFERROR(INDEX('Hoja de Trabajo para listado'!$BC$155:$CB$1048576,MATCH($A502,'Hoja de Trabajo para listado'!$BC$155:$BC$1048576,0),MATCH((CUADRO!O$4&amp;$E502),'Hoja de Trabajo para listado'!$BC$151:$CB$151,0)),0)+IFERROR(INDEX('Hoja de Trabajo para listado'!$DE$153:$DG$274,MATCH($A502,'Hoja de Trabajo para listado'!$DE$153:$DE$1048576,0),MATCH((CUADRO!O$4&amp;$E502),'Hoja de Trabajo para listado'!$DE$151:$DG$151,0)),0)+IFERROR(INDEX('Hoja de Trabajo para listado'!$CD$155:$DC$1048576,MATCH($A502,'Hoja de Trabajo para listado'!$CD$155:$CD$1048576,0),MATCH((CUADRO!O$4&amp;$E502),'Hoja de Trabajo para listado'!$CD$151:$DC$151,0)),0)</f>
        <v>0</v>
      </c>
      <c r="P502" s="241">
        <f ca="1">+IFERROR(INDEX('Hoja de Trabajo para listado'!$A$155:$Z$1048576,MATCH($A502,'Hoja de Trabajo para listado'!$A$155:$A$1048576,0),MATCH((CUADRO!P$4&amp;$E502),'Hoja de Trabajo para listado'!$A$151:$Z$151,0)),0)+IFERROR(INDEX('Hoja de Trabajo para listado'!$AB$155:$BA$1048576,MATCH($A502,'Hoja de Trabajo para listado'!$AB$155:$AB$1048576,0),MATCH((CUADRO!P$4&amp;$E502),'Hoja de Trabajo para listado'!$AB$151:$BA$151,0)),0)+IFERROR(INDEX('Hoja de Trabajo para listado'!$BC$155:$CB$1048576,MATCH($A502,'Hoja de Trabajo para listado'!$BC$155:$BC$1048576,0),MATCH((CUADRO!P$4&amp;$E502),'Hoja de Trabajo para listado'!$BC$151:$CB$151,0)),0)+IFERROR(INDEX('Hoja de Trabajo para listado'!$DE$153:$DG$274,MATCH($A502,'Hoja de Trabajo para listado'!$DE$153:$DE$1048576,0),MATCH((CUADRO!P$4&amp;$E502),'Hoja de Trabajo para listado'!$DE$151:$DG$151,0)),0)+IFERROR(INDEX('Hoja de Trabajo para listado'!$CD$155:$DC$1048576,MATCH($A502,'Hoja de Trabajo para listado'!$CD$155:$CD$1048576,0),MATCH((CUADRO!P$4&amp;$E502),'Hoja de Trabajo para listado'!$CD$151:$DC$151,0)),0)</f>
        <v>0</v>
      </c>
      <c r="Q502" s="241">
        <f ca="1">+IFERROR(INDEX('Hoja de Trabajo para listado'!$A$155:$Z$1048576,MATCH($A502,'Hoja de Trabajo para listado'!$A$155:$A$1048576,0),MATCH((CUADRO!Q$4&amp;$E502),'Hoja de Trabajo para listado'!$A$151:$Z$151,0)),0)+IFERROR(INDEX('Hoja de Trabajo para listado'!$AB$155:$BA$1048576,MATCH($A502,'Hoja de Trabajo para listado'!$AB$155:$AB$1048576,0),MATCH((CUADRO!Q$4&amp;$E502),'Hoja de Trabajo para listado'!$AB$151:$BA$151,0)),0)+IFERROR(INDEX('Hoja de Trabajo para listado'!$BC$155:$CB$1048576,MATCH($A502,'Hoja de Trabajo para listado'!$BC$155:$BC$1048576,0),MATCH((CUADRO!Q$4&amp;$E502),'Hoja de Trabajo para listado'!$BC$151:$CB$151,0)),0)+IFERROR(INDEX('Hoja de Trabajo para listado'!$DE$153:$DG$274,MATCH($A502,'Hoja de Trabajo para listado'!$DE$153:$DE$1048576,0),MATCH((CUADRO!Q$4&amp;$E502),'Hoja de Trabajo para listado'!$DE$151:$DG$151,0)),0)+IFERROR(INDEX('Hoja de Trabajo para listado'!$CD$155:$DC$1048576,MATCH($A502,'Hoja de Trabajo para listado'!$CD$155:$CD$1048576,0),MATCH((CUADRO!Q$4&amp;$E502),'Hoja de Trabajo para listado'!$CD$151:$DC$151,0)),0)</f>
        <v>0</v>
      </c>
      <c r="R502" s="241">
        <f t="shared" ca="1" si="21"/>
        <v>0</v>
      </c>
      <c r="S502" s="247">
        <f ca="1">+R501+R502</f>
        <v>0</v>
      </c>
      <c r="T502" s="241">
        <f ca="1">+S502</f>
        <v>0</v>
      </c>
      <c r="U502" s="240">
        <f t="shared" si="22"/>
        <v>2</v>
      </c>
      <c r="V502" s="327" t="str">
        <f>+VLOOKUP(A502,bd_lista!$A$3:$E$592,5,FALSE)</f>
        <v>Gobiernos Autonomos Municipales</v>
      </c>
      <c r="W502" s="398"/>
      <c r="X502" s="240">
        <f>+VLOOKUP(A502,[4]Sheet1!$A$13:$D$744,4,FALSE)</f>
        <v>0</v>
      </c>
      <c r="Y502" s="240" t="e">
        <f>+VLOOKUP(X502,bd_lista!$A$3:$C$592,3,FALSE)</f>
        <v>#N/A</v>
      </c>
      <c r="Z502" s="288"/>
      <c r="AA502" s="289"/>
    </row>
    <row r="503" spans="1:27" customFormat="1" ht="15" hidden="1" customHeight="1">
      <c r="A503" s="32">
        <v>1203</v>
      </c>
      <c r="B503" s="393">
        <f>+A503</f>
        <v>1203</v>
      </c>
      <c r="C503" s="245" t="str">
        <f>+VLOOKUP(A503,bd_lista!$A$3:$C$592,3,FALSE)</f>
        <v>Gobierno Autónomo Municipal de Mecapaca</v>
      </c>
      <c r="D503" s="395" t="str">
        <f>+C503</f>
        <v>Gobierno Autónomo Municipal de Mecapaca</v>
      </c>
      <c r="E503" s="240" t="s">
        <v>1303</v>
      </c>
      <c r="F503" s="241">
        <f ca="1">+IFERROR(INDEX('Hoja de Trabajo para listado'!$A$155:$Z$1048576,MATCH($A503,'Hoja de Trabajo para listado'!$A$155:$A$1048576,0),MATCH((CUADRO!F$4&amp;$E503),'Hoja de Trabajo para listado'!$A$151:$Z$151,0)),0)+IFERROR(INDEX('Hoja de Trabajo para listado'!$AB$155:$BA$1048576,MATCH($A503,'Hoja de Trabajo para listado'!$AB$155:$AB$1048576,0),MATCH((CUADRO!F$4&amp;$E503),'Hoja de Trabajo para listado'!$AB$151:$BA$151,0)),0)+IFERROR(INDEX('Hoja de Trabajo para listado'!$BC$155:$CB$1048576,MATCH($A503,'Hoja de Trabajo para listado'!$BC$155:$BC$1048576,0),MATCH((CUADRO!F$4&amp;$E503),'Hoja de Trabajo para listado'!$BC$151:$CB$151,0)),0)+IFERROR(INDEX('Hoja de Trabajo para listado'!$DE$153:$DG$274,MATCH($A503,'Hoja de Trabajo para listado'!$DE$153:$DE$1048576,0),MATCH((CUADRO!F$4&amp;$E503),'Hoja de Trabajo para listado'!$DE$151:$DG$151,0)),0)+IFERROR(INDEX('Hoja de Trabajo para listado'!$CD$155:$DC$1048576,MATCH($A503,'Hoja de Trabajo para listado'!$CD$155:$CD$1048576,0),MATCH((CUADRO!F$4&amp;$E503),'Hoja de Trabajo para listado'!$CD$151:$DC$151,0)),0)</f>
        <v>0</v>
      </c>
      <c r="G503" s="241">
        <f ca="1">+IFERROR(INDEX('Hoja de Trabajo para listado'!$A$155:$Z$1048576,MATCH($A503,'Hoja de Trabajo para listado'!$A$155:$A$1048576,0),MATCH((CUADRO!G$4&amp;$E503),'Hoja de Trabajo para listado'!$A$151:$Z$151,0)),0)+IFERROR(INDEX('Hoja de Trabajo para listado'!$AB$155:$BA$1048576,MATCH($A503,'Hoja de Trabajo para listado'!$AB$155:$AB$1048576,0),MATCH((CUADRO!G$4&amp;$E503),'Hoja de Trabajo para listado'!$AB$151:$BA$151,0)),0)+IFERROR(INDEX('Hoja de Trabajo para listado'!$BC$155:$CB$1048576,MATCH($A503,'Hoja de Trabajo para listado'!$BC$155:$BC$1048576,0),MATCH((CUADRO!G$4&amp;$E503),'Hoja de Trabajo para listado'!$BC$151:$CB$151,0)),0)+IFERROR(INDEX('Hoja de Trabajo para listado'!$DE$153:$DG$274,MATCH($A503,'Hoja de Trabajo para listado'!$DE$153:$DE$1048576,0),MATCH((CUADRO!G$4&amp;$E503),'Hoja de Trabajo para listado'!$DE$151:$DG$151,0)),0)+IFERROR(INDEX('Hoja de Trabajo para listado'!$CD$155:$DC$1048576,MATCH($A503,'Hoja de Trabajo para listado'!$CD$155:$CD$1048576,0),MATCH((CUADRO!G$4&amp;$E503),'Hoja de Trabajo para listado'!$CD$151:$DC$151,0)),0)</f>
        <v>0</v>
      </c>
      <c r="H503" s="241">
        <f ca="1">+IFERROR(INDEX('Hoja de Trabajo para listado'!$A$155:$Z$1048576,MATCH($A503,'Hoja de Trabajo para listado'!$A$155:$A$1048576,0),MATCH((CUADRO!H$4&amp;$E503),'Hoja de Trabajo para listado'!$A$151:$Z$151,0)),0)+IFERROR(INDEX('Hoja de Trabajo para listado'!$AB$155:$BA$1048576,MATCH($A503,'Hoja de Trabajo para listado'!$AB$155:$AB$1048576,0),MATCH((CUADRO!H$4&amp;$E503),'Hoja de Trabajo para listado'!$AB$151:$BA$151,0)),0)+IFERROR(INDEX('Hoja de Trabajo para listado'!$BC$155:$CB$1048576,MATCH($A503,'Hoja de Trabajo para listado'!$BC$155:$BC$1048576,0),MATCH((CUADRO!H$4&amp;$E503),'Hoja de Trabajo para listado'!$BC$151:$CB$151,0)),0)+IFERROR(INDEX('Hoja de Trabajo para listado'!$DE$153:$DG$274,MATCH($A503,'Hoja de Trabajo para listado'!$DE$153:$DE$1048576,0),MATCH((CUADRO!H$4&amp;$E503),'Hoja de Trabajo para listado'!$DE$151:$DG$151,0)),0)+IFERROR(INDEX('Hoja de Trabajo para listado'!$CD$155:$DC$1048576,MATCH($A503,'Hoja de Trabajo para listado'!$CD$155:$CD$1048576,0),MATCH((CUADRO!H$4&amp;$E503),'Hoja de Trabajo para listado'!$CD$151:$DC$151,0)),0)</f>
        <v>0</v>
      </c>
      <c r="I503" s="241">
        <f ca="1">+IFERROR(INDEX('Hoja de Trabajo para listado'!$A$155:$Z$1048576,MATCH($A503,'Hoja de Trabajo para listado'!$A$155:$A$1048576,0),MATCH((CUADRO!I$4&amp;$E503),'Hoja de Trabajo para listado'!$A$151:$Z$151,0)),0)+IFERROR(INDEX('Hoja de Trabajo para listado'!$AB$155:$BA$1048576,MATCH($A503,'Hoja de Trabajo para listado'!$AB$155:$AB$1048576,0),MATCH((CUADRO!I$4&amp;$E503),'Hoja de Trabajo para listado'!$AB$151:$BA$151,0)),0)+IFERROR(INDEX('Hoja de Trabajo para listado'!$BC$155:$CB$1048576,MATCH($A503,'Hoja de Trabajo para listado'!$BC$155:$BC$1048576,0),MATCH((CUADRO!I$4&amp;$E503),'Hoja de Trabajo para listado'!$BC$151:$CB$151,0)),0)+IFERROR(INDEX('Hoja de Trabajo para listado'!$DE$153:$DG$274,MATCH($A503,'Hoja de Trabajo para listado'!$DE$153:$DE$1048576,0),MATCH((CUADRO!I$4&amp;$E503),'Hoja de Trabajo para listado'!$DE$151:$DG$151,0)),0)+IFERROR(INDEX('Hoja de Trabajo para listado'!$CD$155:$DC$1048576,MATCH($A503,'Hoja de Trabajo para listado'!$CD$155:$CD$1048576,0),MATCH((CUADRO!I$4&amp;$E503),'Hoja de Trabajo para listado'!$CD$151:$DC$151,0)),0)</f>
        <v>0</v>
      </c>
      <c r="J503" s="241">
        <f ca="1">+IFERROR(INDEX('Hoja de Trabajo para listado'!$A$155:$Z$1048576,MATCH($A503,'Hoja de Trabajo para listado'!$A$155:$A$1048576,0),MATCH((CUADRO!J$4&amp;$E503),'Hoja de Trabajo para listado'!$A$151:$Z$151,0)),0)+IFERROR(INDEX('Hoja de Trabajo para listado'!$AB$155:$BA$1048576,MATCH($A503,'Hoja de Trabajo para listado'!$AB$155:$AB$1048576,0),MATCH((CUADRO!J$4&amp;$E503),'Hoja de Trabajo para listado'!$AB$151:$BA$151,0)),0)+IFERROR(INDEX('Hoja de Trabajo para listado'!$BC$155:$CB$1048576,MATCH($A503,'Hoja de Trabajo para listado'!$BC$155:$BC$1048576,0),MATCH((CUADRO!J$4&amp;$E503),'Hoja de Trabajo para listado'!$BC$151:$CB$151,0)),0)+IFERROR(INDEX('Hoja de Trabajo para listado'!$DE$153:$DG$274,MATCH($A503,'Hoja de Trabajo para listado'!$DE$153:$DE$1048576,0),MATCH((CUADRO!J$4&amp;$E503),'Hoja de Trabajo para listado'!$DE$151:$DG$151,0)),0)+IFERROR(INDEX('Hoja de Trabajo para listado'!$CD$155:$DC$1048576,MATCH($A503,'Hoja de Trabajo para listado'!$CD$155:$CD$1048576,0),MATCH((CUADRO!J$4&amp;$E503),'Hoja de Trabajo para listado'!$CD$151:$DC$151,0)),0)</f>
        <v>0</v>
      </c>
      <c r="K503" s="241">
        <f ca="1">+IFERROR(INDEX('Hoja de Trabajo para listado'!$A$155:$Z$1048576,MATCH($A503,'Hoja de Trabajo para listado'!$A$155:$A$1048576,0),MATCH((CUADRO!K$4&amp;$E503),'Hoja de Trabajo para listado'!$A$151:$Z$151,0)),0)+IFERROR(INDEX('Hoja de Trabajo para listado'!$AB$155:$BA$1048576,MATCH($A503,'Hoja de Trabajo para listado'!$AB$155:$AB$1048576,0),MATCH((CUADRO!K$4&amp;$E503),'Hoja de Trabajo para listado'!$AB$151:$BA$151,0)),0)+IFERROR(INDEX('Hoja de Trabajo para listado'!$BC$155:$CB$1048576,MATCH($A503,'Hoja de Trabajo para listado'!$BC$155:$BC$1048576,0),MATCH((CUADRO!K$4&amp;$E503),'Hoja de Trabajo para listado'!$BC$151:$CB$151,0)),0)+IFERROR(INDEX('Hoja de Trabajo para listado'!$DE$153:$DG$274,MATCH($A503,'Hoja de Trabajo para listado'!$DE$153:$DE$1048576,0),MATCH((CUADRO!K$4&amp;$E503),'Hoja de Trabajo para listado'!$DE$151:$DG$151,0)),0)+IFERROR(INDEX('Hoja de Trabajo para listado'!$CD$155:$DC$1048576,MATCH($A503,'Hoja de Trabajo para listado'!$CD$155:$CD$1048576,0),MATCH((CUADRO!K$4&amp;$E503),'Hoja de Trabajo para listado'!$CD$151:$DC$151,0)),0)</f>
        <v>0</v>
      </c>
      <c r="L503" s="241">
        <f ca="1">+IFERROR(INDEX('Hoja de Trabajo para listado'!$A$155:$Z$1048576,MATCH($A503,'Hoja de Trabajo para listado'!$A$155:$A$1048576,0),MATCH((CUADRO!L$4&amp;$E503),'Hoja de Trabajo para listado'!$A$151:$Z$151,0)),0)+IFERROR(INDEX('Hoja de Trabajo para listado'!$AB$155:$BA$1048576,MATCH($A503,'Hoja de Trabajo para listado'!$AB$155:$AB$1048576,0),MATCH((CUADRO!L$4&amp;$E503),'Hoja de Trabajo para listado'!$AB$151:$BA$151,0)),0)+IFERROR(INDEX('Hoja de Trabajo para listado'!$BC$155:$CB$1048576,MATCH($A503,'Hoja de Trabajo para listado'!$BC$155:$BC$1048576,0),MATCH((CUADRO!L$4&amp;$E503),'Hoja de Trabajo para listado'!$BC$151:$CB$151,0)),0)+IFERROR(INDEX('Hoja de Trabajo para listado'!$DE$153:$DG$274,MATCH($A503,'Hoja de Trabajo para listado'!$DE$153:$DE$1048576,0),MATCH((CUADRO!L$4&amp;$E503),'Hoja de Trabajo para listado'!$DE$151:$DG$151,0)),0)+IFERROR(INDEX('Hoja de Trabajo para listado'!$CD$155:$DC$1048576,MATCH($A503,'Hoja de Trabajo para listado'!$CD$155:$CD$1048576,0),MATCH((CUADRO!L$4&amp;$E503),'Hoja de Trabajo para listado'!$CD$151:$DC$151,0)),0)</f>
        <v>0</v>
      </c>
      <c r="M503" s="241">
        <f ca="1">+IFERROR(INDEX('Hoja de Trabajo para listado'!$A$155:$Z$1048576,MATCH($A503,'Hoja de Trabajo para listado'!$A$155:$A$1048576,0),MATCH((CUADRO!M$4&amp;$E503),'Hoja de Trabajo para listado'!$A$151:$Z$151,0)),0)+IFERROR(INDEX('Hoja de Trabajo para listado'!$AB$155:$BA$1048576,MATCH($A503,'Hoja de Trabajo para listado'!$AB$155:$AB$1048576,0),MATCH((CUADRO!M$4&amp;$E503),'Hoja de Trabajo para listado'!$AB$151:$BA$151,0)),0)+IFERROR(INDEX('Hoja de Trabajo para listado'!$BC$155:$CB$1048576,MATCH($A503,'Hoja de Trabajo para listado'!$BC$155:$BC$1048576,0),MATCH((CUADRO!M$4&amp;$E503),'Hoja de Trabajo para listado'!$BC$151:$CB$151,0)),0)+IFERROR(INDEX('Hoja de Trabajo para listado'!$DE$153:$DG$274,MATCH($A503,'Hoja de Trabajo para listado'!$DE$153:$DE$1048576,0),MATCH((CUADRO!M$4&amp;$E503),'Hoja de Trabajo para listado'!$DE$151:$DG$151,0)),0)+IFERROR(INDEX('Hoja de Trabajo para listado'!$CD$155:$DC$1048576,MATCH($A503,'Hoja de Trabajo para listado'!$CD$155:$CD$1048576,0),MATCH((CUADRO!M$4&amp;$E503),'Hoja de Trabajo para listado'!$CD$151:$DC$151,0)),0)</f>
        <v>0</v>
      </c>
      <c r="N503" s="241">
        <f ca="1">+IFERROR(INDEX('Hoja de Trabajo para listado'!$A$155:$Z$1048576,MATCH($A503,'Hoja de Trabajo para listado'!$A$155:$A$1048576,0),MATCH((CUADRO!N$4&amp;$E503),'Hoja de Trabajo para listado'!$A$151:$Z$151,0)),0)+IFERROR(INDEX('Hoja de Trabajo para listado'!$AB$155:$BA$1048576,MATCH($A503,'Hoja de Trabajo para listado'!$AB$155:$AB$1048576,0),MATCH((CUADRO!N$4&amp;$E503),'Hoja de Trabajo para listado'!$AB$151:$BA$151,0)),0)+IFERROR(INDEX('Hoja de Trabajo para listado'!$BC$155:$CB$1048576,MATCH($A503,'Hoja de Trabajo para listado'!$BC$155:$BC$1048576,0),MATCH((CUADRO!N$4&amp;$E503),'Hoja de Trabajo para listado'!$BC$151:$CB$151,0)),0)+IFERROR(INDEX('Hoja de Trabajo para listado'!$DE$153:$DG$274,MATCH($A503,'Hoja de Trabajo para listado'!$DE$153:$DE$1048576,0),MATCH((CUADRO!N$4&amp;$E503),'Hoja de Trabajo para listado'!$DE$151:$DG$151,0)),0)+IFERROR(INDEX('Hoja de Trabajo para listado'!$CD$155:$DC$1048576,MATCH($A503,'Hoja de Trabajo para listado'!$CD$155:$CD$1048576,0),MATCH((CUADRO!N$4&amp;$E503),'Hoja de Trabajo para listado'!$CD$151:$DC$151,0)),0)</f>
        <v>0</v>
      </c>
      <c r="O503" s="241">
        <f ca="1">+IFERROR(INDEX('Hoja de Trabajo para listado'!$A$155:$Z$1048576,MATCH($A503,'Hoja de Trabajo para listado'!$A$155:$A$1048576,0),MATCH((CUADRO!O$4&amp;$E503),'Hoja de Trabajo para listado'!$A$151:$Z$151,0)),0)+IFERROR(INDEX('Hoja de Trabajo para listado'!$AB$155:$BA$1048576,MATCH($A503,'Hoja de Trabajo para listado'!$AB$155:$AB$1048576,0),MATCH((CUADRO!O$4&amp;$E503),'Hoja de Trabajo para listado'!$AB$151:$BA$151,0)),0)+IFERROR(INDEX('Hoja de Trabajo para listado'!$BC$155:$CB$1048576,MATCH($A503,'Hoja de Trabajo para listado'!$BC$155:$BC$1048576,0),MATCH((CUADRO!O$4&amp;$E503),'Hoja de Trabajo para listado'!$BC$151:$CB$151,0)),0)+IFERROR(INDEX('Hoja de Trabajo para listado'!$DE$153:$DG$274,MATCH($A503,'Hoja de Trabajo para listado'!$DE$153:$DE$1048576,0),MATCH((CUADRO!O$4&amp;$E503),'Hoja de Trabajo para listado'!$DE$151:$DG$151,0)),0)+IFERROR(INDEX('Hoja de Trabajo para listado'!$CD$155:$DC$1048576,MATCH($A503,'Hoja de Trabajo para listado'!$CD$155:$CD$1048576,0),MATCH((CUADRO!O$4&amp;$E503),'Hoja de Trabajo para listado'!$CD$151:$DC$151,0)),0)</f>
        <v>0</v>
      </c>
      <c r="P503" s="241">
        <f ca="1">+IFERROR(INDEX('Hoja de Trabajo para listado'!$A$155:$Z$1048576,MATCH($A503,'Hoja de Trabajo para listado'!$A$155:$A$1048576,0),MATCH((CUADRO!P$4&amp;$E503),'Hoja de Trabajo para listado'!$A$151:$Z$151,0)),0)+IFERROR(INDEX('Hoja de Trabajo para listado'!$AB$155:$BA$1048576,MATCH($A503,'Hoja de Trabajo para listado'!$AB$155:$AB$1048576,0),MATCH((CUADRO!P$4&amp;$E503),'Hoja de Trabajo para listado'!$AB$151:$BA$151,0)),0)+IFERROR(INDEX('Hoja de Trabajo para listado'!$BC$155:$CB$1048576,MATCH($A503,'Hoja de Trabajo para listado'!$BC$155:$BC$1048576,0),MATCH((CUADRO!P$4&amp;$E503),'Hoja de Trabajo para listado'!$BC$151:$CB$151,0)),0)+IFERROR(INDEX('Hoja de Trabajo para listado'!$DE$153:$DG$274,MATCH($A503,'Hoja de Trabajo para listado'!$DE$153:$DE$1048576,0),MATCH((CUADRO!P$4&amp;$E503),'Hoja de Trabajo para listado'!$DE$151:$DG$151,0)),0)+IFERROR(INDEX('Hoja de Trabajo para listado'!$CD$155:$DC$1048576,MATCH($A503,'Hoja de Trabajo para listado'!$CD$155:$CD$1048576,0),MATCH((CUADRO!P$4&amp;$E503),'Hoja de Trabajo para listado'!$CD$151:$DC$151,0)),0)</f>
        <v>0</v>
      </c>
      <c r="Q503" s="241">
        <f ca="1">+IFERROR(INDEX('Hoja de Trabajo para listado'!$A$155:$Z$1048576,MATCH($A503,'Hoja de Trabajo para listado'!$A$155:$A$1048576,0),MATCH((CUADRO!Q$4&amp;$E503),'Hoja de Trabajo para listado'!$A$151:$Z$151,0)),0)+IFERROR(INDEX('Hoja de Trabajo para listado'!$AB$155:$BA$1048576,MATCH($A503,'Hoja de Trabajo para listado'!$AB$155:$AB$1048576,0),MATCH((CUADRO!Q$4&amp;$E503),'Hoja de Trabajo para listado'!$AB$151:$BA$151,0)),0)+IFERROR(INDEX('Hoja de Trabajo para listado'!$BC$155:$CB$1048576,MATCH($A503,'Hoja de Trabajo para listado'!$BC$155:$BC$1048576,0),MATCH((CUADRO!Q$4&amp;$E503),'Hoja de Trabajo para listado'!$BC$151:$CB$151,0)),0)+IFERROR(INDEX('Hoja de Trabajo para listado'!$DE$153:$DG$274,MATCH($A503,'Hoja de Trabajo para listado'!$DE$153:$DE$1048576,0),MATCH((CUADRO!Q$4&amp;$E503),'Hoja de Trabajo para listado'!$DE$151:$DG$151,0)),0)+IFERROR(INDEX('Hoja de Trabajo para listado'!$CD$155:$DC$1048576,MATCH($A503,'Hoja de Trabajo para listado'!$CD$155:$CD$1048576,0),MATCH((CUADRO!Q$4&amp;$E503),'Hoja de Trabajo para listado'!$CD$151:$DC$151,0)),0)</f>
        <v>0</v>
      </c>
      <c r="R503" s="241">
        <f t="shared" ca="1" si="21"/>
        <v>0</v>
      </c>
      <c r="S503" s="247"/>
      <c r="T503" s="241">
        <f ca="1">+T504</f>
        <v>0</v>
      </c>
      <c r="U503" s="240">
        <f t="shared" si="22"/>
        <v>1</v>
      </c>
      <c r="V503" s="327" t="str">
        <f>+VLOOKUP(A503,bd_lista!$A$3:$E$592,5,FALSE)</f>
        <v>Gobiernos Autonomos Municipales</v>
      </c>
      <c r="W503" s="397" t="str">
        <f>+V503</f>
        <v>Gobiernos Autonomos Municipales</v>
      </c>
      <c r="X503" s="240">
        <f>+VLOOKUP(A503,[4]Sheet1!$A$13:$D$744,4,FALSE)</f>
        <v>0</v>
      </c>
      <c r="Y503" s="240" t="e">
        <f>+VLOOKUP(X503,bd_lista!$A$3:$C$592,3,FALSE)</f>
        <v>#N/A</v>
      </c>
      <c r="Z503" s="290">
        <f>+X503</f>
        <v>0</v>
      </c>
      <c r="AA503" s="291" t="e">
        <f>+Y503</f>
        <v>#N/A</v>
      </c>
    </row>
    <row r="504" spans="1:27" customFormat="1" ht="15" hidden="1" customHeight="1">
      <c r="A504" s="32">
        <v>1203</v>
      </c>
      <c r="B504" s="394"/>
      <c r="C504" s="245" t="str">
        <f>+VLOOKUP(A504,bd_lista!$A$3:$C$592,3,FALSE)</f>
        <v>Gobierno Autónomo Municipal de Mecapaca</v>
      </c>
      <c r="D504" s="396"/>
      <c r="E504" s="242" t="s">
        <v>1304</v>
      </c>
      <c r="F504" s="241">
        <f ca="1">+IFERROR(INDEX('Hoja de Trabajo para listado'!$A$155:$Z$1048576,MATCH($A504,'Hoja de Trabajo para listado'!$A$155:$A$1048576,0),MATCH((CUADRO!F$4&amp;$E504),'Hoja de Trabajo para listado'!$A$151:$Z$151,0)),0)+IFERROR(INDEX('Hoja de Trabajo para listado'!$AB$155:$BA$1048576,MATCH($A504,'Hoja de Trabajo para listado'!$AB$155:$AB$1048576,0),MATCH((CUADRO!F$4&amp;$E504),'Hoja de Trabajo para listado'!$AB$151:$BA$151,0)),0)+IFERROR(INDEX('Hoja de Trabajo para listado'!$BC$155:$CB$1048576,MATCH($A504,'Hoja de Trabajo para listado'!$BC$155:$BC$1048576,0),MATCH((CUADRO!F$4&amp;$E504),'Hoja de Trabajo para listado'!$BC$151:$CB$151,0)),0)+IFERROR(INDEX('Hoja de Trabajo para listado'!$DE$153:$DG$274,MATCH($A504,'Hoja de Trabajo para listado'!$DE$153:$DE$1048576,0),MATCH((CUADRO!F$4&amp;$E504),'Hoja de Trabajo para listado'!$DE$151:$DG$151,0)),0)+IFERROR(INDEX('Hoja de Trabajo para listado'!$CD$155:$DC$1048576,MATCH($A504,'Hoja de Trabajo para listado'!$CD$155:$CD$1048576,0),MATCH((CUADRO!F$4&amp;$E504),'Hoja de Trabajo para listado'!$CD$151:$DC$151,0)),0)</f>
        <v>0</v>
      </c>
      <c r="G504" s="241">
        <f ca="1">+IFERROR(INDEX('Hoja de Trabajo para listado'!$A$155:$Z$1048576,MATCH($A504,'Hoja de Trabajo para listado'!$A$155:$A$1048576,0),MATCH((CUADRO!G$4&amp;$E504),'Hoja de Trabajo para listado'!$A$151:$Z$151,0)),0)+IFERROR(INDEX('Hoja de Trabajo para listado'!$AB$155:$BA$1048576,MATCH($A504,'Hoja de Trabajo para listado'!$AB$155:$AB$1048576,0),MATCH((CUADRO!G$4&amp;$E504),'Hoja de Trabajo para listado'!$AB$151:$BA$151,0)),0)+IFERROR(INDEX('Hoja de Trabajo para listado'!$BC$155:$CB$1048576,MATCH($A504,'Hoja de Trabajo para listado'!$BC$155:$BC$1048576,0),MATCH((CUADRO!G$4&amp;$E504),'Hoja de Trabajo para listado'!$BC$151:$CB$151,0)),0)+IFERROR(INDEX('Hoja de Trabajo para listado'!$DE$153:$DG$274,MATCH($A504,'Hoja de Trabajo para listado'!$DE$153:$DE$1048576,0),MATCH((CUADRO!G$4&amp;$E504),'Hoja de Trabajo para listado'!$DE$151:$DG$151,0)),0)+IFERROR(INDEX('Hoja de Trabajo para listado'!$CD$155:$DC$1048576,MATCH($A504,'Hoja de Trabajo para listado'!$CD$155:$CD$1048576,0),MATCH((CUADRO!G$4&amp;$E504),'Hoja de Trabajo para listado'!$CD$151:$DC$151,0)),0)</f>
        <v>0</v>
      </c>
      <c r="H504" s="241">
        <f ca="1">+IFERROR(INDEX('Hoja de Trabajo para listado'!$A$155:$Z$1048576,MATCH($A504,'Hoja de Trabajo para listado'!$A$155:$A$1048576,0),MATCH((CUADRO!H$4&amp;$E504),'Hoja de Trabajo para listado'!$A$151:$Z$151,0)),0)+IFERROR(INDEX('Hoja de Trabajo para listado'!$AB$155:$BA$1048576,MATCH($A504,'Hoja de Trabajo para listado'!$AB$155:$AB$1048576,0),MATCH((CUADRO!H$4&amp;$E504),'Hoja de Trabajo para listado'!$AB$151:$BA$151,0)),0)+IFERROR(INDEX('Hoja de Trabajo para listado'!$BC$155:$CB$1048576,MATCH($A504,'Hoja de Trabajo para listado'!$BC$155:$BC$1048576,0),MATCH((CUADRO!H$4&amp;$E504),'Hoja de Trabajo para listado'!$BC$151:$CB$151,0)),0)+IFERROR(INDEX('Hoja de Trabajo para listado'!$DE$153:$DG$274,MATCH($A504,'Hoja de Trabajo para listado'!$DE$153:$DE$1048576,0),MATCH((CUADRO!H$4&amp;$E504),'Hoja de Trabajo para listado'!$DE$151:$DG$151,0)),0)+IFERROR(INDEX('Hoja de Trabajo para listado'!$CD$155:$DC$1048576,MATCH($A504,'Hoja de Trabajo para listado'!$CD$155:$CD$1048576,0),MATCH((CUADRO!H$4&amp;$E504),'Hoja de Trabajo para listado'!$CD$151:$DC$151,0)),0)</f>
        <v>0</v>
      </c>
      <c r="I504" s="241">
        <f ca="1">+IFERROR(INDEX('Hoja de Trabajo para listado'!$A$155:$Z$1048576,MATCH($A504,'Hoja de Trabajo para listado'!$A$155:$A$1048576,0),MATCH((CUADRO!I$4&amp;$E504),'Hoja de Trabajo para listado'!$A$151:$Z$151,0)),0)+IFERROR(INDEX('Hoja de Trabajo para listado'!$AB$155:$BA$1048576,MATCH($A504,'Hoja de Trabajo para listado'!$AB$155:$AB$1048576,0),MATCH((CUADRO!I$4&amp;$E504),'Hoja de Trabajo para listado'!$AB$151:$BA$151,0)),0)+IFERROR(INDEX('Hoja de Trabajo para listado'!$BC$155:$CB$1048576,MATCH($A504,'Hoja de Trabajo para listado'!$BC$155:$BC$1048576,0),MATCH((CUADRO!I$4&amp;$E504),'Hoja de Trabajo para listado'!$BC$151:$CB$151,0)),0)+IFERROR(INDEX('Hoja de Trabajo para listado'!$DE$153:$DG$274,MATCH($A504,'Hoja de Trabajo para listado'!$DE$153:$DE$1048576,0),MATCH((CUADRO!I$4&amp;$E504),'Hoja de Trabajo para listado'!$DE$151:$DG$151,0)),0)+IFERROR(INDEX('Hoja de Trabajo para listado'!$CD$155:$DC$1048576,MATCH($A504,'Hoja de Trabajo para listado'!$CD$155:$CD$1048576,0),MATCH((CUADRO!I$4&amp;$E504),'Hoja de Trabajo para listado'!$CD$151:$DC$151,0)),0)</f>
        <v>0</v>
      </c>
      <c r="J504" s="241">
        <f ca="1">+IFERROR(INDEX('Hoja de Trabajo para listado'!$A$155:$Z$1048576,MATCH($A504,'Hoja de Trabajo para listado'!$A$155:$A$1048576,0),MATCH((CUADRO!J$4&amp;$E504),'Hoja de Trabajo para listado'!$A$151:$Z$151,0)),0)+IFERROR(INDEX('Hoja de Trabajo para listado'!$AB$155:$BA$1048576,MATCH($A504,'Hoja de Trabajo para listado'!$AB$155:$AB$1048576,0),MATCH((CUADRO!J$4&amp;$E504),'Hoja de Trabajo para listado'!$AB$151:$BA$151,0)),0)+IFERROR(INDEX('Hoja de Trabajo para listado'!$BC$155:$CB$1048576,MATCH($A504,'Hoja de Trabajo para listado'!$BC$155:$BC$1048576,0),MATCH((CUADRO!J$4&amp;$E504),'Hoja de Trabajo para listado'!$BC$151:$CB$151,0)),0)+IFERROR(INDEX('Hoja de Trabajo para listado'!$DE$153:$DG$274,MATCH($A504,'Hoja de Trabajo para listado'!$DE$153:$DE$1048576,0),MATCH((CUADRO!J$4&amp;$E504),'Hoja de Trabajo para listado'!$DE$151:$DG$151,0)),0)+IFERROR(INDEX('Hoja de Trabajo para listado'!$CD$155:$DC$1048576,MATCH($A504,'Hoja de Trabajo para listado'!$CD$155:$CD$1048576,0),MATCH((CUADRO!J$4&amp;$E504),'Hoja de Trabajo para listado'!$CD$151:$DC$151,0)),0)</f>
        <v>0</v>
      </c>
      <c r="K504" s="241">
        <f ca="1">+IFERROR(INDEX('Hoja de Trabajo para listado'!$A$155:$Z$1048576,MATCH($A504,'Hoja de Trabajo para listado'!$A$155:$A$1048576,0),MATCH((CUADRO!K$4&amp;$E504),'Hoja de Trabajo para listado'!$A$151:$Z$151,0)),0)+IFERROR(INDEX('Hoja de Trabajo para listado'!$AB$155:$BA$1048576,MATCH($A504,'Hoja de Trabajo para listado'!$AB$155:$AB$1048576,0),MATCH((CUADRO!K$4&amp;$E504),'Hoja de Trabajo para listado'!$AB$151:$BA$151,0)),0)+IFERROR(INDEX('Hoja de Trabajo para listado'!$BC$155:$CB$1048576,MATCH($A504,'Hoja de Trabajo para listado'!$BC$155:$BC$1048576,0),MATCH((CUADRO!K$4&amp;$E504),'Hoja de Trabajo para listado'!$BC$151:$CB$151,0)),0)+IFERROR(INDEX('Hoja de Trabajo para listado'!$DE$153:$DG$274,MATCH($A504,'Hoja de Trabajo para listado'!$DE$153:$DE$1048576,0),MATCH((CUADRO!K$4&amp;$E504),'Hoja de Trabajo para listado'!$DE$151:$DG$151,0)),0)+IFERROR(INDEX('Hoja de Trabajo para listado'!$CD$155:$DC$1048576,MATCH($A504,'Hoja de Trabajo para listado'!$CD$155:$CD$1048576,0),MATCH((CUADRO!K$4&amp;$E504),'Hoja de Trabajo para listado'!$CD$151:$DC$151,0)),0)</f>
        <v>0</v>
      </c>
      <c r="L504" s="241">
        <f ca="1">+IFERROR(INDEX('Hoja de Trabajo para listado'!$A$155:$Z$1048576,MATCH($A504,'Hoja de Trabajo para listado'!$A$155:$A$1048576,0),MATCH((CUADRO!L$4&amp;$E504),'Hoja de Trabajo para listado'!$A$151:$Z$151,0)),0)+IFERROR(INDEX('Hoja de Trabajo para listado'!$AB$155:$BA$1048576,MATCH($A504,'Hoja de Trabajo para listado'!$AB$155:$AB$1048576,0),MATCH((CUADRO!L$4&amp;$E504),'Hoja de Trabajo para listado'!$AB$151:$BA$151,0)),0)+IFERROR(INDEX('Hoja de Trabajo para listado'!$BC$155:$CB$1048576,MATCH($A504,'Hoja de Trabajo para listado'!$BC$155:$BC$1048576,0),MATCH((CUADRO!L$4&amp;$E504),'Hoja de Trabajo para listado'!$BC$151:$CB$151,0)),0)+IFERROR(INDEX('Hoja de Trabajo para listado'!$DE$153:$DG$274,MATCH($A504,'Hoja de Trabajo para listado'!$DE$153:$DE$1048576,0),MATCH((CUADRO!L$4&amp;$E504),'Hoja de Trabajo para listado'!$DE$151:$DG$151,0)),0)+IFERROR(INDEX('Hoja de Trabajo para listado'!$CD$155:$DC$1048576,MATCH($A504,'Hoja de Trabajo para listado'!$CD$155:$CD$1048576,0),MATCH((CUADRO!L$4&amp;$E504),'Hoja de Trabajo para listado'!$CD$151:$DC$151,0)),0)</f>
        <v>0</v>
      </c>
      <c r="M504" s="241">
        <f ca="1">+IFERROR(INDEX('Hoja de Trabajo para listado'!$A$155:$Z$1048576,MATCH($A504,'Hoja de Trabajo para listado'!$A$155:$A$1048576,0),MATCH((CUADRO!M$4&amp;$E504),'Hoja de Trabajo para listado'!$A$151:$Z$151,0)),0)+IFERROR(INDEX('Hoja de Trabajo para listado'!$AB$155:$BA$1048576,MATCH($A504,'Hoja de Trabajo para listado'!$AB$155:$AB$1048576,0),MATCH((CUADRO!M$4&amp;$E504),'Hoja de Trabajo para listado'!$AB$151:$BA$151,0)),0)+IFERROR(INDEX('Hoja de Trabajo para listado'!$BC$155:$CB$1048576,MATCH($A504,'Hoja de Trabajo para listado'!$BC$155:$BC$1048576,0),MATCH((CUADRO!M$4&amp;$E504),'Hoja de Trabajo para listado'!$BC$151:$CB$151,0)),0)+IFERROR(INDEX('Hoja de Trabajo para listado'!$DE$153:$DG$274,MATCH($A504,'Hoja de Trabajo para listado'!$DE$153:$DE$1048576,0),MATCH((CUADRO!M$4&amp;$E504),'Hoja de Trabajo para listado'!$DE$151:$DG$151,0)),0)+IFERROR(INDEX('Hoja de Trabajo para listado'!$CD$155:$DC$1048576,MATCH($A504,'Hoja de Trabajo para listado'!$CD$155:$CD$1048576,0),MATCH((CUADRO!M$4&amp;$E504),'Hoja de Trabajo para listado'!$CD$151:$DC$151,0)),0)</f>
        <v>0</v>
      </c>
      <c r="N504" s="241">
        <f ca="1">+IFERROR(INDEX('Hoja de Trabajo para listado'!$A$155:$Z$1048576,MATCH($A504,'Hoja de Trabajo para listado'!$A$155:$A$1048576,0),MATCH((CUADRO!N$4&amp;$E504),'Hoja de Trabajo para listado'!$A$151:$Z$151,0)),0)+IFERROR(INDEX('Hoja de Trabajo para listado'!$AB$155:$BA$1048576,MATCH($A504,'Hoja de Trabajo para listado'!$AB$155:$AB$1048576,0),MATCH((CUADRO!N$4&amp;$E504),'Hoja de Trabajo para listado'!$AB$151:$BA$151,0)),0)+IFERROR(INDEX('Hoja de Trabajo para listado'!$BC$155:$CB$1048576,MATCH($A504,'Hoja de Trabajo para listado'!$BC$155:$BC$1048576,0),MATCH((CUADRO!N$4&amp;$E504),'Hoja de Trabajo para listado'!$BC$151:$CB$151,0)),0)+IFERROR(INDEX('Hoja de Trabajo para listado'!$DE$153:$DG$274,MATCH($A504,'Hoja de Trabajo para listado'!$DE$153:$DE$1048576,0),MATCH((CUADRO!N$4&amp;$E504),'Hoja de Trabajo para listado'!$DE$151:$DG$151,0)),0)+IFERROR(INDEX('Hoja de Trabajo para listado'!$CD$155:$DC$1048576,MATCH($A504,'Hoja de Trabajo para listado'!$CD$155:$CD$1048576,0),MATCH((CUADRO!N$4&amp;$E504),'Hoja de Trabajo para listado'!$CD$151:$DC$151,0)),0)</f>
        <v>0</v>
      </c>
      <c r="O504" s="241">
        <f ca="1">+IFERROR(INDEX('Hoja de Trabajo para listado'!$A$155:$Z$1048576,MATCH($A504,'Hoja de Trabajo para listado'!$A$155:$A$1048576,0),MATCH((CUADRO!O$4&amp;$E504),'Hoja de Trabajo para listado'!$A$151:$Z$151,0)),0)+IFERROR(INDEX('Hoja de Trabajo para listado'!$AB$155:$BA$1048576,MATCH($A504,'Hoja de Trabajo para listado'!$AB$155:$AB$1048576,0),MATCH((CUADRO!O$4&amp;$E504),'Hoja de Trabajo para listado'!$AB$151:$BA$151,0)),0)+IFERROR(INDEX('Hoja de Trabajo para listado'!$BC$155:$CB$1048576,MATCH($A504,'Hoja de Trabajo para listado'!$BC$155:$BC$1048576,0),MATCH((CUADRO!O$4&amp;$E504),'Hoja de Trabajo para listado'!$BC$151:$CB$151,0)),0)+IFERROR(INDEX('Hoja de Trabajo para listado'!$DE$153:$DG$274,MATCH($A504,'Hoja de Trabajo para listado'!$DE$153:$DE$1048576,0),MATCH((CUADRO!O$4&amp;$E504),'Hoja de Trabajo para listado'!$DE$151:$DG$151,0)),0)+IFERROR(INDEX('Hoja de Trabajo para listado'!$CD$155:$DC$1048576,MATCH($A504,'Hoja de Trabajo para listado'!$CD$155:$CD$1048576,0),MATCH((CUADRO!O$4&amp;$E504),'Hoja de Trabajo para listado'!$CD$151:$DC$151,0)),0)</f>
        <v>0</v>
      </c>
      <c r="P504" s="241">
        <f ca="1">+IFERROR(INDEX('Hoja de Trabajo para listado'!$A$155:$Z$1048576,MATCH($A504,'Hoja de Trabajo para listado'!$A$155:$A$1048576,0),MATCH((CUADRO!P$4&amp;$E504),'Hoja de Trabajo para listado'!$A$151:$Z$151,0)),0)+IFERROR(INDEX('Hoja de Trabajo para listado'!$AB$155:$BA$1048576,MATCH($A504,'Hoja de Trabajo para listado'!$AB$155:$AB$1048576,0),MATCH((CUADRO!P$4&amp;$E504),'Hoja de Trabajo para listado'!$AB$151:$BA$151,0)),0)+IFERROR(INDEX('Hoja de Trabajo para listado'!$BC$155:$CB$1048576,MATCH($A504,'Hoja de Trabajo para listado'!$BC$155:$BC$1048576,0),MATCH((CUADRO!P$4&amp;$E504),'Hoja de Trabajo para listado'!$BC$151:$CB$151,0)),0)+IFERROR(INDEX('Hoja de Trabajo para listado'!$DE$153:$DG$274,MATCH($A504,'Hoja de Trabajo para listado'!$DE$153:$DE$1048576,0),MATCH((CUADRO!P$4&amp;$E504),'Hoja de Trabajo para listado'!$DE$151:$DG$151,0)),0)+IFERROR(INDEX('Hoja de Trabajo para listado'!$CD$155:$DC$1048576,MATCH($A504,'Hoja de Trabajo para listado'!$CD$155:$CD$1048576,0),MATCH((CUADRO!P$4&amp;$E504),'Hoja de Trabajo para listado'!$CD$151:$DC$151,0)),0)</f>
        <v>0</v>
      </c>
      <c r="Q504" s="241">
        <f ca="1">+IFERROR(INDEX('Hoja de Trabajo para listado'!$A$155:$Z$1048576,MATCH($A504,'Hoja de Trabajo para listado'!$A$155:$A$1048576,0),MATCH((CUADRO!Q$4&amp;$E504),'Hoja de Trabajo para listado'!$A$151:$Z$151,0)),0)+IFERROR(INDEX('Hoja de Trabajo para listado'!$AB$155:$BA$1048576,MATCH($A504,'Hoja de Trabajo para listado'!$AB$155:$AB$1048576,0),MATCH((CUADRO!Q$4&amp;$E504),'Hoja de Trabajo para listado'!$AB$151:$BA$151,0)),0)+IFERROR(INDEX('Hoja de Trabajo para listado'!$BC$155:$CB$1048576,MATCH($A504,'Hoja de Trabajo para listado'!$BC$155:$BC$1048576,0),MATCH((CUADRO!Q$4&amp;$E504),'Hoja de Trabajo para listado'!$BC$151:$CB$151,0)),0)+IFERROR(INDEX('Hoja de Trabajo para listado'!$DE$153:$DG$274,MATCH($A504,'Hoja de Trabajo para listado'!$DE$153:$DE$1048576,0),MATCH((CUADRO!Q$4&amp;$E504),'Hoja de Trabajo para listado'!$DE$151:$DG$151,0)),0)+IFERROR(INDEX('Hoja de Trabajo para listado'!$CD$155:$DC$1048576,MATCH($A504,'Hoja de Trabajo para listado'!$CD$155:$CD$1048576,0),MATCH((CUADRO!Q$4&amp;$E504),'Hoja de Trabajo para listado'!$CD$151:$DC$151,0)),0)</f>
        <v>0</v>
      </c>
      <c r="R504" s="241">
        <f t="shared" ca="1" si="21"/>
        <v>0</v>
      </c>
      <c r="S504" s="247">
        <f ca="1">+R503+R504</f>
        <v>0</v>
      </c>
      <c r="T504" s="241">
        <f ca="1">+S504</f>
        <v>0</v>
      </c>
      <c r="U504" s="240">
        <f t="shared" si="22"/>
        <v>2</v>
      </c>
      <c r="V504" s="327" t="str">
        <f>+VLOOKUP(A504,bd_lista!$A$3:$E$592,5,FALSE)</f>
        <v>Gobiernos Autonomos Municipales</v>
      </c>
      <c r="W504" s="398"/>
      <c r="X504" s="240">
        <f>+VLOOKUP(A504,[4]Sheet1!$A$13:$D$744,4,FALSE)</f>
        <v>0</v>
      </c>
      <c r="Y504" s="240" t="e">
        <f>+VLOOKUP(X504,bd_lista!$A$3:$C$592,3,FALSE)</f>
        <v>#N/A</v>
      </c>
      <c r="Z504" s="288"/>
      <c r="AA504" s="289"/>
    </row>
    <row r="505" spans="1:27" customFormat="1" ht="15" hidden="1" customHeight="1">
      <c r="A505" s="32">
        <v>1204</v>
      </c>
      <c r="B505" s="393">
        <f>+A505</f>
        <v>1204</v>
      </c>
      <c r="C505" s="245" t="str">
        <f>+VLOOKUP(A505,bd_lista!$A$3:$C$592,3,FALSE)</f>
        <v>Gobierno Autónomo Municipal de Achocalla</v>
      </c>
      <c r="D505" s="395" t="str">
        <f>+C505</f>
        <v>Gobierno Autónomo Municipal de Achocalla</v>
      </c>
      <c r="E505" s="240" t="s">
        <v>1303</v>
      </c>
      <c r="F505" s="241">
        <f ca="1">+IFERROR(INDEX('Hoja de Trabajo para listado'!$A$155:$Z$1048576,MATCH($A505,'Hoja de Trabajo para listado'!$A$155:$A$1048576,0),MATCH((CUADRO!F$4&amp;$E505),'Hoja de Trabajo para listado'!$A$151:$Z$151,0)),0)+IFERROR(INDEX('Hoja de Trabajo para listado'!$AB$155:$BA$1048576,MATCH($A505,'Hoja de Trabajo para listado'!$AB$155:$AB$1048576,0),MATCH((CUADRO!F$4&amp;$E505),'Hoja de Trabajo para listado'!$AB$151:$BA$151,0)),0)+IFERROR(INDEX('Hoja de Trabajo para listado'!$BC$155:$CB$1048576,MATCH($A505,'Hoja de Trabajo para listado'!$BC$155:$BC$1048576,0),MATCH((CUADRO!F$4&amp;$E505),'Hoja de Trabajo para listado'!$BC$151:$CB$151,0)),0)+IFERROR(INDEX('Hoja de Trabajo para listado'!$DE$153:$DG$274,MATCH($A505,'Hoja de Trabajo para listado'!$DE$153:$DE$1048576,0),MATCH((CUADRO!F$4&amp;$E505),'Hoja de Trabajo para listado'!$DE$151:$DG$151,0)),0)+IFERROR(INDEX('Hoja de Trabajo para listado'!$CD$155:$DC$1048576,MATCH($A505,'Hoja de Trabajo para listado'!$CD$155:$CD$1048576,0),MATCH((CUADRO!F$4&amp;$E505),'Hoja de Trabajo para listado'!$CD$151:$DC$151,0)),0)</f>
        <v>0</v>
      </c>
      <c r="G505" s="241">
        <f ca="1">+IFERROR(INDEX('Hoja de Trabajo para listado'!$A$155:$Z$1048576,MATCH($A505,'Hoja de Trabajo para listado'!$A$155:$A$1048576,0),MATCH((CUADRO!G$4&amp;$E505),'Hoja de Trabajo para listado'!$A$151:$Z$151,0)),0)+IFERROR(INDEX('Hoja de Trabajo para listado'!$AB$155:$BA$1048576,MATCH($A505,'Hoja de Trabajo para listado'!$AB$155:$AB$1048576,0),MATCH((CUADRO!G$4&amp;$E505),'Hoja de Trabajo para listado'!$AB$151:$BA$151,0)),0)+IFERROR(INDEX('Hoja de Trabajo para listado'!$BC$155:$CB$1048576,MATCH($A505,'Hoja de Trabajo para listado'!$BC$155:$BC$1048576,0),MATCH((CUADRO!G$4&amp;$E505),'Hoja de Trabajo para listado'!$BC$151:$CB$151,0)),0)+IFERROR(INDEX('Hoja de Trabajo para listado'!$DE$153:$DG$274,MATCH($A505,'Hoja de Trabajo para listado'!$DE$153:$DE$1048576,0),MATCH((CUADRO!G$4&amp;$E505),'Hoja de Trabajo para listado'!$DE$151:$DG$151,0)),0)+IFERROR(INDEX('Hoja de Trabajo para listado'!$CD$155:$DC$1048576,MATCH($A505,'Hoja de Trabajo para listado'!$CD$155:$CD$1048576,0),MATCH((CUADRO!G$4&amp;$E505),'Hoja de Trabajo para listado'!$CD$151:$DC$151,0)),0)</f>
        <v>0</v>
      </c>
      <c r="H505" s="241">
        <f ca="1">+IFERROR(INDEX('Hoja de Trabajo para listado'!$A$155:$Z$1048576,MATCH($A505,'Hoja de Trabajo para listado'!$A$155:$A$1048576,0),MATCH((CUADRO!H$4&amp;$E505),'Hoja de Trabajo para listado'!$A$151:$Z$151,0)),0)+IFERROR(INDEX('Hoja de Trabajo para listado'!$AB$155:$BA$1048576,MATCH($A505,'Hoja de Trabajo para listado'!$AB$155:$AB$1048576,0),MATCH((CUADRO!H$4&amp;$E505),'Hoja de Trabajo para listado'!$AB$151:$BA$151,0)),0)+IFERROR(INDEX('Hoja de Trabajo para listado'!$BC$155:$CB$1048576,MATCH($A505,'Hoja de Trabajo para listado'!$BC$155:$BC$1048576,0),MATCH((CUADRO!H$4&amp;$E505),'Hoja de Trabajo para listado'!$BC$151:$CB$151,0)),0)+IFERROR(INDEX('Hoja de Trabajo para listado'!$DE$153:$DG$274,MATCH($A505,'Hoja de Trabajo para listado'!$DE$153:$DE$1048576,0),MATCH((CUADRO!H$4&amp;$E505),'Hoja de Trabajo para listado'!$DE$151:$DG$151,0)),0)+IFERROR(INDEX('Hoja de Trabajo para listado'!$CD$155:$DC$1048576,MATCH($A505,'Hoja de Trabajo para listado'!$CD$155:$CD$1048576,0),MATCH((CUADRO!H$4&amp;$E505),'Hoja de Trabajo para listado'!$CD$151:$DC$151,0)),0)</f>
        <v>0</v>
      </c>
      <c r="I505" s="241">
        <f ca="1">+IFERROR(INDEX('Hoja de Trabajo para listado'!$A$155:$Z$1048576,MATCH($A505,'Hoja de Trabajo para listado'!$A$155:$A$1048576,0),MATCH((CUADRO!I$4&amp;$E505),'Hoja de Trabajo para listado'!$A$151:$Z$151,0)),0)+IFERROR(INDEX('Hoja de Trabajo para listado'!$AB$155:$BA$1048576,MATCH($A505,'Hoja de Trabajo para listado'!$AB$155:$AB$1048576,0),MATCH((CUADRO!I$4&amp;$E505),'Hoja de Trabajo para listado'!$AB$151:$BA$151,0)),0)+IFERROR(INDEX('Hoja de Trabajo para listado'!$BC$155:$CB$1048576,MATCH($A505,'Hoja de Trabajo para listado'!$BC$155:$BC$1048576,0),MATCH((CUADRO!I$4&amp;$E505),'Hoja de Trabajo para listado'!$BC$151:$CB$151,0)),0)+IFERROR(INDEX('Hoja de Trabajo para listado'!$DE$153:$DG$274,MATCH($A505,'Hoja de Trabajo para listado'!$DE$153:$DE$1048576,0),MATCH((CUADRO!I$4&amp;$E505),'Hoja de Trabajo para listado'!$DE$151:$DG$151,0)),0)+IFERROR(INDEX('Hoja de Trabajo para listado'!$CD$155:$DC$1048576,MATCH($A505,'Hoja de Trabajo para listado'!$CD$155:$CD$1048576,0),MATCH((CUADRO!I$4&amp;$E505),'Hoja de Trabajo para listado'!$CD$151:$DC$151,0)),0)</f>
        <v>0</v>
      </c>
      <c r="J505" s="241">
        <f ca="1">+IFERROR(INDEX('Hoja de Trabajo para listado'!$A$155:$Z$1048576,MATCH($A505,'Hoja de Trabajo para listado'!$A$155:$A$1048576,0),MATCH((CUADRO!J$4&amp;$E505),'Hoja de Trabajo para listado'!$A$151:$Z$151,0)),0)+IFERROR(INDEX('Hoja de Trabajo para listado'!$AB$155:$BA$1048576,MATCH($A505,'Hoja de Trabajo para listado'!$AB$155:$AB$1048576,0),MATCH((CUADRO!J$4&amp;$E505),'Hoja de Trabajo para listado'!$AB$151:$BA$151,0)),0)+IFERROR(INDEX('Hoja de Trabajo para listado'!$BC$155:$CB$1048576,MATCH($A505,'Hoja de Trabajo para listado'!$BC$155:$BC$1048576,0),MATCH((CUADRO!J$4&amp;$E505),'Hoja de Trabajo para listado'!$BC$151:$CB$151,0)),0)+IFERROR(INDEX('Hoja de Trabajo para listado'!$DE$153:$DG$274,MATCH($A505,'Hoja de Trabajo para listado'!$DE$153:$DE$1048576,0),MATCH((CUADRO!J$4&amp;$E505),'Hoja de Trabajo para listado'!$DE$151:$DG$151,0)),0)+IFERROR(INDEX('Hoja de Trabajo para listado'!$CD$155:$DC$1048576,MATCH($A505,'Hoja de Trabajo para listado'!$CD$155:$CD$1048576,0),MATCH((CUADRO!J$4&amp;$E505),'Hoja de Trabajo para listado'!$CD$151:$DC$151,0)),0)</f>
        <v>0</v>
      </c>
      <c r="K505" s="241">
        <f ca="1">+IFERROR(INDEX('Hoja de Trabajo para listado'!$A$155:$Z$1048576,MATCH($A505,'Hoja de Trabajo para listado'!$A$155:$A$1048576,0),MATCH((CUADRO!K$4&amp;$E505),'Hoja de Trabajo para listado'!$A$151:$Z$151,0)),0)+IFERROR(INDEX('Hoja de Trabajo para listado'!$AB$155:$BA$1048576,MATCH($A505,'Hoja de Trabajo para listado'!$AB$155:$AB$1048576,0),MATCH((CUADRO!K$4&amp;$E505),'Hoja de Trabajo para listado'!$AB$151:$BA$151,0)),0)+IFERROR(INDEX('Hoja de Trabajo para listado'!$BC$155:$CB$1048576,MATCH($A505,'Hoja de Trabajo para listado'!$BC$155:$BC$1048576,0),MATCH((CUADRO!K$4&amp;$E505),'Hoja de Trabajo para listado'!$BC$151:$CB$151,0)),0)+IFERROR(INDEX('Hoja de Trabajo para listado'!$DE$153:$DG$274,MATCH($A505,'Hoja de Trabajo para listado'!$DE$153:$DE$1048576,0),MATCH((CUADRO!K$4&amp;$E505),'Hoja de Trabajo para listado'!$DE$151:$DG$151,0)),0)+IFERROR(INDEX('Hoja de Trabajo para listado'!$CD$155:$DC$1048576,MATCH($A505,'Hoja de Trabajo para listado'!$CD$155:$CD$1048576,0),MATCH((CUADRO!K$4&amp;$E505),'Hoja de Trabajo para listado'!$CD$151:$DC$151,0)),0)</f>
        <v>0</v>
      </c>
      <c r="L505" s="241">
        <f ca="1">+IFERROR(INDEX('Hoja de Trabajo para listado'!$A$155:$Z$1048576,MATCH($A505,'Hoja de Trabajo para listado'!$A$155:$A$1048576,0),MATCH((CUADRO!L$4&amp;$E505),'Hoja de Trabajo para listado'!$A$151:$Z$151,0)),0)+IFERROR(INDEX('Hoja de Trabajo para listado'!$AB$155:$BA$1048576,MATCH($A505,'Hoja de Trabajo para listado'!$AB$155:$AB$1048576,0),MATCH((CUADRO!L$4&amp;$E505),'Hoja de Trabajo para listado'!$AB$151:$BA$151,0)),0)+IFERROR(INDEX('Hoja de Trabajo para listado'!$BC$155:$CB$1048576,MATCH($A505,'Hoja de Trabajo para listado'!$BC$155:$BC$1048576,0),MATCH((CUADRO!L$4&amp;$E505),'Hoja de Trabajo para listado'!$BC$151:$CB$151,0)),0)+IFERROR(INDEX('Hoja de Trabajo para listado'!$DE$153:$DG$274,MATCH($A505,'Hoja de Trabajo para listado'!$DE$153:$DE$1048576,0),MATCH((CUADRO!L$4&amp;$E505),'Hoja de Trabajo para listado'!$DE$151:$DG$151,0)),0)+IFERROR(INDEX('Hoja de Trabajo para listado'!$CD$155:$DC$1048576,MATCH($A505,'Hoja de Trabajo para listado'!$CD$155:$CD$1048576,0),MATCH((CUADRO!L$4&amp;$E505),'Hoja de Trabajo para listado'!$CD$151:$DC$151,0)),0)</f>
        <v>0</v>
      </c>
      <c r="M505" s="241">
        <f ca="1">+IFERROR(INDEX('Hoja de Trabajo para listado'!$A$155:$Z$1048576,MATCH($A505,'Hoja de Trabajo para listado'!$A$155:$A$1048576,0),MATCH((CUADRO!M$4&amp;$E505),'Hoja de Trabajo para listado'!$A$151:$Z$151,0)),0)+IFERROR(INDEX('Hoja de Trabajo para listado'!$AB$155:$BA$1048576,MATCH($A505,'Hoja de Trabajo para listado'!$AB$155:$AB$1048576,0),MATCH((CUADRO!M$4&amp;$E505),'Hoja de Trabajo para listado'!$AB$151:$BA$151,0)),0)+IFERROR(INDEX('Hoja de Trabajo para listado'!$BC$155:$CB$1048576,MATCH($A505,'Hoja de Trabajo para listado'!$BC$155:$BC$1048576,0),MATCH((CUADRO!M$4&amp;$E505),'Hoja de Trabajo para listado'!$BC$151:$CB$151,0)),0)+IFERROR(INDEX('Hoja de Trabajo para listado'!$DE$153:$DG$274,MATCH($A505,'Hoja de Trabajo para listado'!$DE$153:$DE$1048576,0),MATCH((CUADRO!M$4&amp;$E505),'Hoja de Trabajo para listado'!$DE$151:$DG$151,0)),0)+IFERROR(INDEX('Hoja de Trabajo para listado'!$CD$155:$DC$1048576,MATCH($A505,'Hoja de Trabajo para listado'!$CD$155:$CD$1048576,0),MATCH((CUADRO!M$4&amp;$E505),'Hoja de Trabajo para listado'!$CD$151:$DC$151,0)),0)</f>
        <v>0</v>
      </c>
      <c r="N505" s="241">
        <f ca="1">+IFERROR(INDEX('Hoja de Trabajo para listado'!$A$155:$Z$1048576,MATCH($A505,'Hoja de Trabajo para listado'!$A$155:$A$1048576,0),MATCH((CUADRO!N$4&amp;$E505),'Hoja de Trabajo para listado'!$A$151:$Z$151,0)),0)+IFERROR(INDEX('Hoja de Trabajo para listado'!$AB$155:$BA$1048576,MATCH($A505,'Hoja de Trabajo para listado'!$AB$155:$AB$1048576,0),MATCH((CUADRO!N$4&amp;$E505),'Hoja de Trabajo para listado'!$AB$151:$BA$151,0)),0)+IFERROR(INDEX('Hoja de Trabajo para listado'!$BC$155:$CB$1048576,MATCH($A505,'Hoja de Trabajo para listado'!$BC$155:$BC$1048576,0),MATCH((CUADRO!N$4&amp;$E505),'Hoja de Trabajo para listado'!$BC$151:$CB$151,0)),0)+IFERROR(INDEX('Hoja de Trabajo para listado'!$DE$153:$DG$274,MATCH($A505,'Hoja de Trabajo para listado'!$DE$153:$DE$1048576,0),MATCH((CUADRO!N$4&amp;$E505),'Hoja de Trabajo para listado'!$DE$151:$DG$151,0)),0)+IFERROR(INDEX('Hoja de Trabajo para listado'!$CD$155:$DC$1048576,MATCH($A505,'Hoja de Trabajo para listado'!$CD$155:$CD$1048576,0),MATCH((CUADRO!N$4&amp;$E505),'Hoja de Trabajo para listado'!$CD$151:$DC$151,0)),0)</f>
        <v>0</v>
      </c>
      <c r="O505" s="241">
        <f ca="1">+IFERROR(INDEX('Hoja de Trabajo para listado'!$A$155:$Z$1048576,MATCH($A505,'Hoja de Trabajo para listado'!$A$155:$A$1048576,0),MATCH((CUADRO!O$4&amp;$E505),'Hoja de Trabajo para listado'!$A$151:$Z$151,0)),0)+IFERROR(INDEX('Hoja de Trabajo para listado'!$AB$155:$BA$1048576,MATCH($A505,'Hoja de Trabajo para listado'!$AB$155:$AB$1048576,0),MATCH((CUADRO!O$4&amp;$E505),'Hoja de Trabajo para listado'!$AB$151:$BA$151,0)),0)+IFERROR(INDEX('Hoja de Trabajo para listado'!$BC$155:$CB$1048576,MATCH($A505,'Hoja de Trabajo para listado'!$BC$155:$BC$1048576,0),MATCH((CUADRO!O$4&amp;$E505),'Hoja de Trabajo para listado'!$BC$151:$CB$151,0)),0)+IFERROR(INDEX('Hoja de Trabajo para listado'!$DE$153:$DG$274,MATCH($A505,'Hoja de Trabajo para listado'!$DE$153:$DE$1048576,0),MATCH((CUADRO!O$4&amp;$E505),'Hoja de Trabajo para listado'!$DE$151:$DG$151,0)),0)+IFERROR(INDEX('Hoja de Trabajo para listado'!$CD$155:$DC$1048576,MATCH($A505,'Hoja de Trabajo para listado'!$CD$155:$CD$1048576,0),MATCH((CUADRO!O$4&amp;$E505),'Hoja de Trabajo para listado'!$CD$151:$DC$151,0)),0)</f>
        <v>0</v>
      </c>
      <c r="P505" s="241">
        <f ca="1">+IFERROR(INDEX('Hoja de Trabajo para listado'!$A$155:$Z$1048576,MATCH($A505,'Hoja de Trabajo para listado'!$A$155:$A$1048576,0),MATCH((CUADRO!P$4&amp;$E505),'Hoja de Trabajo para listado'!$A$151:$Z$151,0)),0)+IFERROR(INDEX('Hoja de Trabajo para listado'!$AB$155:$BA$1048576,MATCH($A505,'Hoja de Trabajo para listado'!$AB$155:$AB$1048576,0),MATCH((CUADRO!P$4&amp;$E505),'Hoja de Trabajo para listado'!$AB$151:$BA$151,0)),0)+IFERROR(INDEX('Hoja de Trabajo para listado'!$BC$155:$CB$1048576,MATCH($A505,'Hoja de Trabajo para listado'!$BC$155:$BC$1048576,0),MATCH((CUADRO!P$4&amp;$E505),'Hoja de Trabajo para listado'!$BC$151:$CB$151,0)),0)+IFERROR(INDEX('Hoja de Trabajo para listado'!$DE$153:$DG$274,MATCH($A505,'Hoja de Trabajo para listado'!$DE$153:$DE$1048576,0),MATCH((CUADRO!P$4&amp;$E505),'Hoja de Trabajo para listado'!$DE$151:$DG$151,0)),0)+IFERROR(INDEX('Hoja de Trabajo para listado'!$CD$155:$DC$1048576,MATCH($A505,'Hoja de Trabajo para listado'!$CD$155:$CD$1048576,0),MATCH((CUADRO!P$4&amp;$E505),'Hoja de Trabajo para listado'!$CD$151:$DC$151,0)),0)</f>
        <v>0</v>
      </c>
      <c r="Q505" s="241">
        <f ca="1">+IFERROR(INDEX('Hoja de Trabajo para listado'!$A$155:$Z$1048576,MATCH($A505,'Hoja de Trabajo para listado'!$A$155:$A$1048576,0),MATCH((CUADRO!Q$4&amp;$E505),'Hoja de Trabajo para listado'!$A$151:$Z$151,0)),0)+IFERROR(INDEX('Hoja de Trabajo para listado'!$AB$155:$BA$1048576,MATCH($A505,'Hoja de Trabajo para listado'!$AB$155:$AB$1048576,0),MATCH((CUADRO!Q$4&amp;$E505),'Hoja de Trabajo para listado'!$AB$151:$BA$151,0)),0)+IFERROR(INDEX('Hoja de Trabajo para listado'!$BC$155:$CB$1048576,MATCH($A505,'Hoja de Trabajo para listado'!$BC$155:$BC$1048576,0),MATCH((CUADRO!Q$4&amp;$E505),'Hoja de Trabajo para listado'!$BC$151:$CB$151,0)),0)+IFERROR(INDEX('Hoja de Trabajo para listado'!$DE$153:$DG$274,MATCH($A505,'Hoja de Trabajo para listado'!$DE$153:$DE$1048576,0),MATCH((CUADRO!Q$4&amp;$E505),'Hoja de Trabajo para listado'!$DE$151:$DG$151,0)),0)+IFERROR(INDEX('Hoja de Trabajo para listado'!$CD$155:$DC$1048576,MATCH($A505,'Hoja de Trabajo para listado'!$CD$155:$CD$1048576,0),MATCH((CUADRO!Q$4&amp;$E505),'Hoja de Trabajo para listado'!$CD$151:$DC$151,0)),0)</f>
        <v>0</v>
      </c>
      <c r="R505" s="241">
        <f t="shared" ca="1" si="21"/>
        <v>0</v>
      </c>
      <c r="S505" s="247"/>
      <c r="T505" s="241">
        <f ca="1">+T506</f>
        <v>0</v>
      </c>
      <c r="U505" s="240">
        <f t="shared" si="22"/>
        <v>1</v>
      </c>
      <c r="V505" s="327" t="str">
        <f>+VLOOKUP(A505,bd_lista!$A$3:$E$592,5,FALSE)</f>
        <v>Gobiernos Autonomos Municipales</v>
      </c>
      <c r="W505" s="397" t="str">
        <f>+V505</f>
        <v>Gobiernos Autonomos Municipales</v>
      </c>
      <c r="X505" s="240">
        <f>+VLOOKUP(A505,[4]Sheet1!$A$13:$D$744,4,FALSE)</f>
        <v>0</v>
      </c>
      <c r="Y505" s="240" t="e">
        <f>+VLOOKUP(X505,bd_lista!$A$3:$C$592,3,FALSE)</f>
        <v>#N/A</v>
      </c>
      <c r="Z505" s="290">
        <f>+X505</f>
        <v>0</v>
      </c>
      <c r="AA505" s="291" t="e">
        <f>+Y505</f>
        <v>#N/A</v>
      </c>
    </row>
    <row r="506" spans="1:27" customFormat="1" ht="15" hidden="1" customHeight="1">
      <c r="A506" s="32">
        <v>1204</v>
      </c>
      <c r="B506" s="394"/>
      <c r="C506" s="245" t="str">
        <f>+VLOOKUP(A506,bd_lista!$A$3:$C$592,3,FALSE)</f>
        <v>Gobierno Autónomo Municipal de Achocalla</v>
      </c>
      <c r="D506" s="396"/>
      <c r="E506" s="242" t="s">
        <v>1304</v>
      </c>
      <c r="F506" s="241">
        <f ca="1">+IFERROR(INDEX('Hoja de Trabajo para listado'!$A$155:$Z$1048576,MATCH($A506,'Hoja de Trabajo para listado'!$A$155:$A$1048576,0),MATCH((CUADRO!F$4&amp;$E506),'Hoja de Trabajo para listado'!$A$151:$Z$151,0)),0)+IFERROR(INDEX('Hoja de Trabajo para listado'!$AB$155:$BA$1048576,MATCH($A506,'Hoja de Trabajo para listado'!$AB$155:$AB$1048576,0),MATCH((CUADRO!F$4&amp;$E506),'Hoja de Trabajo para listado'!$AB$151:$BA$151,0)),0)+IFERROR(INDEX('Hoja de Trabajo para listado'!$BC$155:$CB$1048576,MATCH($A506,'Hoja de Trabajo para listado'!$BC$155:$BC$1048576,0),MATCH((CUADRO!F$4&amp;$E506),'Hoja de Trabajo para listado'!$BC$151:$CB$151,0)),0)+IFERROR(INDEX('Hoja de Trabajo para listado'!$DE$153:$DG$274,MATCH($A506,'Hoja de Trabajo para listado'!$DE$153:$DE$1048576,0),MATCH((CUADRO!F$4&amp;$E506),'Hoja de Trabajo para listado'!$DE$151:$DG$151,0)),0)+IFERROR(INDEX('Hoja de Trabajo para listado'!$CD$155:$DC$1048576,MATCH($A506,'Hoja de Trabajo para listado'!$CD$155:$CD$1048576,0),MATCH((CUADRO!F$4&amp;$E506),'Hoja de Trabajo para listado'!$CD$151:$DC$151,0)),0)</f>
        <v>0</v>
      </c>
      <c r="G506" s="241">
        <f ca="1">+IFERROR(INDEX('Hoja de Trabajo para listado'!$A$155:$Z$1048576,MATCH($A506,'Hoja de Trabajo para listado'!$A$155:$A$1048576,0),MATCH((CUADRO!G$4&amp;$E506),'Hoja de Trabajo para listado'!$A$151:$Z$151,0)),0)+IFERROR(INDEX('Hoja de Trabajo para listado'!$AB$155:$BA$1048576,MATCH($A506,'Hoja de Trabajo para listado'!$AB$155:$AB$1048576,0),MATCH((CUADRO!G$4&amp;$E506),'Hoja de Trabajo para listado'!$AB$151:$BA$151,0)),0)+IFERROR(INDEX('Hoja de Trabajo para listado'!$BC$155:$CB$1048576,MATCH($A506,'Hoja de Trabajo para listado'!$BC$155:$BC$1048576,0),MATCH((CUADRO!G$4&amp;$E506),'Hoja de Trabajo para listado'!$BC$151:$CB$151,0)),0)+IFERROR(INDEX('Hoja de Trabajo para listado'!$DE$153:$DG$274,MATCH($A506,'Hoja de Trabajo para listado'!$DE$153:$DE$1048576,0),MATCH((CUADRO!G$4&amp;$E506),'Hoja de Trabajo para listado'!$DE$151:$DG$151,0)),0)+IFERROR(INDEX('Hoja de Trabajo para listado'!$CD$155:$DC$1048576,MATCH($A506,'Hoja de Trabajo para listado'!$CD$155:$CD$1048576,0),MATCH((CUADRO!G$4&amp;$E506),'Hoja de Trabajo para listado'!$CD$151:$DC$151,0)),0)</f>
        <v>0</v>
      </c>
      <c r="H506" s="241">
        <f ca="1">+IFERROR(INDEX('Hoja de Trabajo para listado'!$A$155:$Z$1048576,MATCH($A506,'Hoja de Trabajo para listado'!$A$155:$A$1048576,0),MATCH((CUADRO!H$4&amp;$E506),'Hoja de Trabajo para listado'!$A$151:$Z$151,0)),0)+IFERROR(INDEX('Hoja de Trabajo para listado'!$AB$155:$BA$1048576,MATCH($A506,'Hoja de Trabajo para listado'!$AB$155:$AB$1048576,0),MATCH((CUADRO!H$4&amp;$E506),'Hoja de Trabajo para listado'!$AB$151:$BA$151,0)),0)+IFERROR(INDEX('Hoja de Trabajo para listado'!$BC$155:$CB$1048576,MATCH($A506,'Hoja de Trabajo para listado'!$BC$155:$BC$1048576,0),MATCH((CUADRO!H$4&amp;$E506),'Hoja de Trabajo para listado'!$BC$151:$CB$151,0)),0)+IFERROR(INDEX('Hoja de Trabajo para listado'!$DE$153:$DG$274,MATCH($A506,'Hoja de Trabajo para listado'!$DE$153:$DE$1048576,0),MATCH((CUADRO!H$4&amp;$E506),'Hoja de Trabajo para listado'!$DE$151:$DG$151,0)),0)+IFERROR(INDEX('Hoja de Trabajo para listado'!$CD$155:$DC$1048576,MATCH($A506,'Hoja de Trabajo para listado'!$CD$155:$CD$1048576,0),MATCH((CUADRO!H$4&amp;$E506),'Hoja de Trabajo para listado'!$CD$151:$DC$151,0)),0)</f>
        <v>0</v>
      </c>
      <c r="I506" s="241">
        <f ca="1">+IFERROR(INDEX('Hoja de Trabajo para listado'!$A$155:$Z$1048576,MATCH($A506,'Hoja de Trabajo para listado'!$A$155:$A$1048576,0),MATCH((CUADRO!I$4&amp;$E506),'Hoja de Trabajo para listado'!$A$151:$Z$151,0)),0)+IFERROR(INDEX('Hoja de Trabajo para listado'!$AB$155:$BA$1048576,MATCH($A506,'Hoja de Trabajo para listado'!$AB$155:$AB$1048576,0),MATCH((CUADRO!I$4&amp;$E506),'Hoja de Trabajo para listado'!$AB$151:$BA$151,0)),0)+IFERROR(INDEX('Hoja de Trabajo para listado'!$BC$155:$CB$1048576,MATCH($A506,'Hoja de Trabajo para listado'!$BC$155:$BC$1048576,0),MATCH((CUADRO!I$4&amp;$E506),'Hoja de Trabajo para listado'!$BC$151:$CB$151,0)),0)+IFERROR(INDEX('Hoja de Trabajo para listado'!$DE$153:$DG$274,MATCH($A506,'Hoja de Trabajo para listado'!$DE$153:$DE$1048576,0),MATCH((CUADRO!I$4&amp;$E506),'Hoja de Trabajo para listado'!$DE$151:$DG$151,0)),0)+IFERROR(INDEX('Hoja de Trabajo para listado'!$CD$155:$DC$1048576,MATCH($A506,'Hoja de Trabajo para listado'!$CD$155:$CD$1048576,0),MATCH((CUADRO!I$4&amp;$E506),'Hoja de Trabajo para listado'!$CD$151:$DC$151,0)),0)</f>
        <v>0</v>
      </c>
      <c r="J506" s="241">
        <f ca="1">+IFERROR(INDEX('Hoja de Trabajo para listado'!$A$155:$Z$1048576,MATCH($A506,'Hoja de Trabajo para listado'!$A$155:$A$1048576,0),MATCH((CUADRO!J$4&amp;$E506),'Hoja de Trabajo para listado'!$A$151:$Z$151,0)),0)+IFERROR(INDEX('Hoja de Trabajo para listado'!$AB$155:$BA$1048576,MATCH($A506,'Hoja de Trabajo para listado'!$AB$155:$AB$1048576,0),MATCH((CUADRO!J$4&amp;$E506),'Hoja de Trabajo para listado'!$AB$151:$BA$151,0)),0)+IFERROR(INDEX('Hoja de Trabajo para listado'!$BC$155:$CB$1048576,MATCH($A506,'Hoja de Trabajo para listado'!$BC$155:$BC$1048576,0),MATCH((CUADRO!J$4&amp;$E506),'Hoja de Trabajo para listado'!$BC$151:$CB$151,0)),0)+IFERROR(INDEX('Hoja de Trabajo para listado'!$DE$153:$DG$274,MATCH($A506,'Hoja de Trabajo para listado'!$DE$153:$DE$1048576,0),MATCH((CUADRO!J$4&amp;$E506),'Hoja de Trabajo para listado'!$DE$151:$DG$151,0)),0)+IFERROR(INDEX('Hoja de Trabajo para listado'!$CD$155:$DC$1048576,MATCH($A506,'Hoja de Trabajo para listado'!$CD$155:$CD$1048576,0),MATCH((CUADRO!J$4&amp;$E506),'Hoja de Trabajo para listado'!$CD$151:$DC$151,0)),0)</f>
        <v>0</v>
      </c>
      <c r="K506" s="241">
        <f ca="1">+IFERROR(INDEX('Hoja de Trabajo para listado'!$A$155:$Z$1048576,MATCH($A506,'Hoja de Trabajo para listado'!$A$155:$A$1048576,0),MATCH((CUADRO!K$4&amp;$E506),'Hoja de Trabajo para listado'!$A$151:$Z$151,0)),0)+IFERROR(INDEX('Hoja de Trabajo para listado'!$AB$155:$BA$1048576,MATCH($A506,'Hoja de Trabajo para listado'!$AB$155:$AB$1048576,0),MATCH((CUADRO!K$4&amp;$E506),'Hoja de Trabajo para listado'!$AB$151:$BA$151,0)),0)+IFERROR(INDEX('Hoja de Trabajo para listado'!$BC$155:$CB$1048576,MATCH($A506,'Hoja de Trabajo para listado'!$BC$155:$BC$1048576,0),MATCH((CUADRO!K$4&amp;$E506),'Hoja de Trabajo para listado'!$BC$151:$CB$151,0)),0)+IFERROR(INDEX('Hoja de Trabajo para listado'!$DE$153:$DG$274,MATCH($A506,'Hoja de Trabajo para listado'!$DE$153:$DE$1048576,0),MATCH((CUADRO!K$4&amp;$E506),'Hoja de Trabajo para listado'!$DE$151:$DG$151,0)),0)+IFERROR(INDEX('Hoja de Trabajo para listado'!$CD$155:$DC$1048576,MATCH($A506,'Hoja de Trabajo para listado'!$CD$155:$CD$1048576,0),MATCH((CUADRO!K$4&amp;$E506),'Hoja de Trabajo para listado'!$CD$151:$DC$151,0)),0)</f>
        <v>0</v>
      </c>
      <c r="L506" s="241">
        <f ca="1">+IFERROR(INDEX('Hoja de Trabajo para listado'!$A$155:$Z$1048576,MATCH($A506,'Hoja de Trabajo para listado'!$A$155:$A$1048576,0),MATCH((CUADRO!L$4&amp;$E506),'Hoja de Trabajo para listado'!$A$151:$Z$151,0)),0)+IFERROR(INDEX('Hoja de Trabajo para listado'!$AB$155:$BA$1048576,MATCH($A506,'Hoja de Trabajo para listado'!$AB$155:$AB$1048576,0),MATCH((CUADRO!L$4&amp;$E506),'Hoja de Trabajo para listado'!$AB$151:$BA$151,0)),0)+IFERROR(INDEX('Hoja de Trabajo para listado'!$BC$155:$CB$1048576,MATCH($A506,'Hoja de Trabajo para listado'!$BC$155:$BC$1048576,0),MATCH((CUADRO!L$4&amp;$E506),'Hoja de Trabajo para listado'!$BC$151:$CB$151,0)),0)+IFERROR(INDEX('Hoja de Trabajo para listado'!$DE$153:$DG$274,MATCH($A506,'Hoja de Trabajo para listado'!$DE$153:$DE$1048576,0),MATCH((CUADRO!L$4&amp;$E506),'Hoja de Trabajo para listado'!$DE$151:$DG$151,0)),0)+IFERROR(INDEX('Hoja de Trabajo para listado'!$CD$155:$DC$1048576,MATCH($A506,'Hoja de Trabajo para listado'!$CD$155:$CD$1048576,0),MATCH((CUADRO!L$4&amp;$E506),'Hoja de Trabajo para listado'!$CD$151:$DC$151,0)),0)</f>
        <v>0</v>
      </c>
      <c r="M506" s="241">
        <f ca="1">+IFERROR(INDEX('Hoja de Trabajo para listado'!$A$155:$Z$1048576,MATCH($A506,'Hoja de Trabajo para listado'!$A$155:$A$1048576,0),MATCH((CUADRO!M$4&amp;$E506),'Hoja de Trabajo para listado'!$A$151:$Z$151,0)),0)+IFERROR(INDEX('Hoja de Trabajo para listado'!$AB$155:$BA$1048576,MATCH($A506,'Hoja de Trabajo para listado'!$AB$155:$AB$1048576,0),MATCH((CUADRO!M$4&amp;$E506),'Hoja de Trabajo para listado'!$AB$151:$BA$151,0)),0)+IFERROR(INDEX('Hoja de Trabajo para listado'!$BC$155:$CB$1048576,MATCH($A506,'Hoja de Trabajo para listado'!$BC$155:$BC$1048576,0),MATCH((CUADRO!M$4&amp;$E506),'Hoja de Trabajo para listado'!$BC$151:$CB$151,0)),0)+IFERROR(INDEX('Hoja de Trabajo para listado'!$DE$153:$DG$274,MATCH($A506,'Hoja de Trabajo para listado'!$DE$153:$DE$1048576,0),MATCH((CUADRO!M$4&amp;$E506),'Hoja de Trabajo para listado'!$DE$151:$DG$151,0)),0)+IFERROR(INDEX('Hoja de Trabajo para listado'!$CD$155:$DC$1048576,MATCH($A506,'Hoja de Trabajo para listado'!$CD$155:$CD$1048576,0),MATCH((CUADRO!M$4&amp;$E506),'Hoja de Trabajo para listado'!$CD$151:$DC$151,0)),0)</f>
        <v>0</v>
      </c>
      <c r="N506" s="241">
        <f ca="1">+IFERROR(INDEX('Hoja de Trabajo para listado'!$A$155:$Z$1048576,MATCH($A506,'Hoja de Trabajo para listado'!$A$155:$A$1048576,0),MATCH((CUADRO!N$4&amp;$E506),'Hoja de Trabajo para listado'!$A$151:$Z$151,0)),0)+IFERROR(INDEX('Hoja de Trabajo para listado'!$AB$155:$BA$1048576,MATCH($A506,'Hoja de Trabajo para listado'!$AB$155:$AB$1048576,0),MATCH((CUADRO!N$4&amp;$E506),'Hoja de Trabajo para listado'!$AB$151:$BA$151,0)),0)+IFERROR(INDEX('Hoja de Trabajo para listado'!$BC$155:$CB$1048576,MATCH($A506,'Hoja de Trabajo para listado'!$BC$155:$BC$1048576,0),MATCH((CUADRO!N$4&amp;$E506),'Hoja de Trabajo para listado'!$BC$151:$CB$151,0)),0)+IFERROR(INDEX('Hoja de Trabajo para listado'!$DE$153:$DG$274,MATCH($A506,'Hoja de Trabajo para listado'!$DE$153:$DE$1048576,0),MATCH((CUADRO!N$4&amp;$E506),'Hoja de Trabajo para listado'!$DE$151:$DG$151,0)),0)+IFERROR(INDEX('Hoja de Trabajo para listado'!$CD$155:$DC$1048576,MATCH($A506,'Hoja de Trabajo para listado'!$CD$155:$CD$1048576,0),MATCH((CUADRO!N$4&amp;$E506),'Hoja de Trabajo para listado'!$CD$151:$DC$151,0)),0)</f>
        <v>0</v>
      </c>
      <c r="O506" s="241">
        <f ca="1">+IFERROR(INDEX('Hoja de Trabajo para listado'!$A$155:$Z$1048576,MATCH($A506,'Hoja de Trabajo para listado'!$A$155:$A$1048576,0),MATCH((CUADRO!O$4&amp;$E506),'Hoja de Trabajo para listado'!$A$151:$Z$151,0)),0)+IFERROR(INDEX('Hoja de Trabajo para listado'!$AB$155:$BA$1048576,MATCH($A506,'Hoja de Trabajo para listado'!$AB$155:$AB$1048576,0),MATCH((CUADRO!O$4&amp;$E506),'Hoja de Trabajo para listado'!$AB$151:$BA$151,0)),0)+IFERROR(INDEX('Hoja de Trabajo para listado'!$BC$155:$CB$1048576,MATCH($A506,'Hoja de Trabajo para listado'!$BC$155:$BC$1048576,0),MATCH((CUADRO!O$4&amp;$E506),'Hoja de Trabajo para listado'!$BC$151:$CB$151,0)),0)+IFERROR(INDEX('Hoja de Trabajo para listado'!$DE$153:$DG$274,MATCH($A506,'Hoja de Trabajo para listado'!$DE$153:$DE$1048576,0),MATCH((CUADRO!O$4&amp;$E506),'Hoja de Trabajo para listado'!$DE$151:$DG$151,0)),0)+IFERROR(INDEX('Hoja de Trabajo para listado'!$CD$155:$DC$1048576,MATCH($A506,'Hoja de Trabajo para listado'!$CD$155:$CD$1048576,0),MATCH((CUADRO!O$4&amp;$E506),'Hoja de Trabajo para listado'!$CD$151:$DC$151,0)),0)</f>
        <v>0</v>
      </c>
      <c r="P506" s="241">
        <f ca="1">+IFERROR(INDEX('Hoja de Trabajo para listado'!$A$155:$Z$1048576,MATCH($A506,'Hoja de Trabajo para listado'!$A$155:$A$1048576,0),MATCH((CUADRO!P$4&amp;$E506),'Hoja de Trabajo para listado'!$A$151:$Z$151,0)),0)+IFERROR(INDEX('Hoja de Trabajo para listado'!$AB$155:$BA$1048576,MATCH($A506,'Hoja de Trabajo para listado'!$AB$155:$AB$1048576,0),MATCH((CUADRO!P$4&amp;$E506),'Hoja de Trabajo para listado'!$AB$151:$BA$151,0)),0)+IFERROR(INDEX('Hoja de Trabajo para listado'!$BC$155:$CB$1048576,MATCH($A506,'Hoja de Trabajo para listado'!$BC$155:$BC$1048576,0),MATCH((CUADRO!P$4&amp;$E506),'Hoja de Trabajo para listado'!$BC$151:$CB$151,0)),0)+IFERROR(INDEX('Hoja de Trabajo para listado'!$DE$153:$DG$274,MATCH($A506,'Hoja de Trabajo para listado'!$DE$153:$DE$1048576,0),MATCH((CUADRO!P$4&amp;$E506),'Hoja de Trabajo para listado'!$DE$151:$DG$151,0)),0)+IFERROR(INDEX('Hoja de Trabajo para listado'!$CD$155:$DC$1048576,MATCH($A506,'Hoja de Trabajo para listado'!$CD$155:$CD$1048576,0),MATCH((CUADRO!P$4&amp;$E506),'Hoja de Trabajo para listado'!$CD$151:$DC$151,0)),0)</f>
        <v>0</v>
      </c>
      <c r="Q506" s="241">
        <f ca="1">+IFERROR(INDEX('Hoja de Trabajo para listado'!$A$155:$Z$1048576,MATCH($A506,'Hoja de Trabajo para listado'!$A$155:$A$1048576,0),MATCH((CUADRO!Q$4&amp;$E506),'Hoja de Trabajo para listado'!$A$151:$Z$151,0)),0)+IFERROR(INDEX('Hoja de Trabajo para listado'!$AB$155:$BA$1048576,MATCH($A506,'Hoja de Trabajo para listado'!$AB$155:$AB$1048576,0),MATCH((CUADRO!Q$4&amp;$E506),'Hoja de Trabajo para listado'!$AB$151:$BA$151,0)),0)+IFERROR(INDEX('Hoja de Trabajo para listado'!$BC$155:$CB$1048576,MATCH($A506,'Hoja de Trabajo para listado'!$BC$155:$BC$1048576,0),MATCH((CUADRO!Q$4&amp;$E506),'Hoja de Trabajo para listado'!$BC$151:$CB$151,0)),0)+IFERROR(INDEX('Hoja de Trabajo para listado'!$DE$153:$DG$274,MATCH($A506,'Hoja de Trabajo para listado'!$DE$153:$DE$1048576,0),MATCH((CUADRO!Q$4&amp;$E506),'Hoja de Trabajo para listado'!$DE$151:$DG$151,0)),0)+IFERROR(INDEX('Hoja de Trabajo para listado'!$CD$155:$DC$1048576,MATCH($A506,'Hoja de Trabajo para listado'!$CD$155:$CD$1048576,0),MATCH((CUADRO!Q$4&amp;$E506),'Hoja de Trabajo para listado'!$CD$151:$DC$151,0)),0)</f>
        <v>0</v>
      </c>
      <c r="R506" s="241">
        <f t="shared" ca="1" si="21"/>
        <v>0</v>
      </c>
      <c r="S506" s="247">
        <f ca="1">+R505+R506</f>
        <v>0</v>
      </c>
      <c r="T506" s="241">
        <f ca="1">+S506</f>
        <v>0</v>
      </c>
      <c r="U506" s="240">
        <f t="shared" si="22"/>
        <v>2</v>
      </c>
      <c r="V506" s="327" t="str">
        <f>+VLOOKUP(A506,bd_lista!$A$3:$E$592,5,FALSE)</f>
        <v>Gobiernos Autonomos Municipales</v>
      </c>
      <c r="W506" s="398"/>
      <c r="X506" s="240">
        <f>+VLOOKUP(A506,[4]Sheet1!$A$13:$D$744,4,FALSE)</f>
        <v>0</v>
      </c>
      <c r="Y506" s="240" t="e">
        <f>+VLOOKUP(X506,bd_lista!$A$3:$C$592,3,FALSE)</f>
        <v>#N/A</v>
      </c>
      <c r="Z506" s="288"/>
      <c r="AA506" s="289"/>
    </row>
    <row r="507" spans="1:27" customFormat="1" ht="15" hidden="1" customHeight="1">
      <c r="A507" s="32">
        <v>1205</v>
      </c>
      <c r="B507" s="393">
        <f>+A507</f>
        <v>1205</v>
      </c>
      <c r="C507" s="245" t="str">
        <f>+VLOOKUP(A507,bd_lista!$A$3:$C$592,3,FALSE)</f>
        <v>Gobierno Autónomo Municipal de El Alto de La Paz</v>
      </c>
      <c r="D507" s="395" t="str">
        <f>+C507</f>
        <v>Gobierno Autónomo Municipal de El Alto de La Paz</v>
      </c>
      <c r="E507" s="240" t="s">
        <v>1303</v>
      </c>
      <c r="F507" s="241">
        <f ca="1">+IFERROR(INDEX('Hoja de Trabajo para listado'!$A$155:$Z$1048576,MATCH($A507,'Hoja de Trabajo para listado'!$A$155:$A$1048576,0),MATCH((CUADRO!F$4&amp;$E507),'Hoja de Trabajo para listado'!$A$151:$Z$151,0)),0)+IFERROR(INDEX('Hoja de Trabajo para listado'!$AB$155:$BA$1048576,MATCH($A507,'Hoja de Trabajo para listado'!$AB$155:$AB$1048576,0),MATCH((CUADRO!F$4&amp;$E507),'Hoja de Trabajo para listado'!$AB$151:$BA$151,0)),0)+IFERROR(INDEX('Hoja de Trabajo para listado'!$BC$155:$CB$1048576,MATCH($A507,'Hoja de Trabajo para listado'!$BC$155:$BC$1048576,0),MATCH((CUADRO!F$4&amp;$E507),'Hoja de Trabajo para listado'!$BC$151:$CB$151,0)),0)+IFERROR(INDEX('Hoja de Trabajo para listado'!$DE$153:$DG$274,MATCH($A507,'Hoja de Trabajo para listado'!$DE$153:$DE$1048576,0),MATCH((CUADRO!F$4&amp;$E507),'Hoja de Trabajo para listado'!$DE$151:$DG$151,0)),0)+IFERROR(INDEX('Hoja de Trabajo para listado'!$CD$155:$DC$1048576,MATCH($A507,'Hoja de Trabajo para listado'!$CD$155:$CD$1048576,0),MATCH((CUADRO!F$4&amp;$E507),'Hoja de Trabajo para listado'!$CD$151:$DC$151,0)),0)</f>
        <v>0</v>
      </c>
      <c r="G507" s="241">
        <f ca="1">+IFERROR(INDEX('Hoja de Trabajo para listado'!$A$155:$Z$1048576,MATCH($A507,'Hoja de Trabajo para listado'!$A$155:$A$1048576,0),MATCH((CUADRO!G$4&amp;$E507),'Hoja de Trabajo para listado'!$A$151:$Z$151,0)),0)+IFERROR(INDEX('Hoja de Trabajo para listado'!$AB$155:$BA$1048576,MATCH($A507,'Hoja de Trabajo para listado'!$AB$155:$AB$1048576,0),MATCH((CUADRO!G$4&amp;$E507),'Hoja de Trabajo para listado'!$AB$151:$BA$151,0)),0)+IFERROR(INDEX('Hoja de Trabajo para listado'!$BC$155:$CB$1048576,MATCH($A507,'Hoja de Trabajo para listado'!$BC$155:$BC$1048576,0),MATCH((CUADRO!G$4&amp;$E507),'Hoja de Trabajo para listado'!$BC$151:$CB$151,0)),0)+IFERROR(INDEX('Hoja de Trabajo para listado'!$DE$153:$DG$274,MATCH($A507,'Hoja de Trabajo para listado'!$DE$153:$DE$1048576,0),MATCH((CUADRO!G$4&amp;$E507),'Hoja de Trabajo para listado'!$DE$151:$DG$151,0)),0)+IFERROR(INDEX('Hoja de Trabajo para listado'!$CD$155:$DC$1048576,MATCH($A507,'Hoja de Trabajo para listado'!$CD$155:$CD$1048576,0),MATCH((CUADRO!G$4&amp;$E507),'Hoja de Trabajo para listado'!$CD$151:$DC$151,0)),0)</f>
        <v>0</v>
      </c>
      <c r="H507" s="241">
        <f ca="1">+IFERROR(INDEX('Hoja de Trabajo para listado'!$A$155:$Z$1048576,MATCH($A507,'Hoja de Trabajo para listado'!$A$155:$A$1048576,0),MATCH((CUADRO!H$4&amp;$E507),'Hoja de Trabajo para listado'!$A$151:$Z$151,0)),0)+IFERROR(INDEX('Hoja de Trabajo para listado'!$AB$155:$BA$1048576,MATCH($A507,'Hoja de Trabajo para listado'!$AB$155:$AB$1048576,0),MATCH((CUADRO!H$4&amp;$E507),'Hoja de Trabajo para listado'!$AB$151:$BA$151,0)),0)+IFERROR(INDEX('Hoja de Trabajo para listado'!$BC$155:$CB$1048576,MATCH($A507,'Hoja de Trabajo para listado'!$BC$155:$BC$1048576,0),MATCH((CUADRO!H$4&amp;$E507),'Hoja de Trabajo para listado'!$BC$151:$CB$151,0)),0)+IFERROR(INDEX('Hoja de Trabajo para listado'!$DE$153:$DG$274,MATCH($A507,'Hoja de Trabajo para listado'!$DE$153:$DE$1048576,0),MATCH((CUADRO!H$4&amp;$E507),'Hoja de Trabajo para listado'!$DE$151:$DG$151,0)),0)+IFERROR(INDEX('Hoja de Trabajo para listado'!$CD$155:$DC$1048576,MATCH($A507,'Hoja de Trabajo para listado'!$CD$155:$CD$1048576,0),MATCH((CUADRO!H$4&amp;$E507),'Hoja de Trabajo para listado'!$CD$151:$DC$151,0)),0)</f>
        <v>0</v>
      </c>
      <c r="I507" s="241">
        <f ca="1">+IFERROR(INDEX('Hoja de Trabajo para listado'!$A$155:$Z$1048576,MATCH($A507,'Hoja de Trabajo para listado'!$A$155:$A$1048576,0),MATCH((CUADRO!I$4&amp;$E507),'Hoja de Trabajo para listado'!$A$151:$Z$151,0)),0)+IFERROR(INDEX('Hoja de Trabajo para listado'!$AB$155:$BA$1048576,MATCH($A507,'Hoja de Trabajo para listado'!$AB$155:$AB$1048576,0),MATCH((CUADRO!I$4&amp;$E507),'Hoja de Trabajo para listado'!$AB$151:$BA$151,0)),0)+IFERROR(INDEX('Hoja de Trabajo para listado'!$BC$155:$CB$1048576,MATCH($A507,'Hoja de Trabajo para listado'!$BC$155:$BC$1048576,0),MATCH((CUADRO!I$4&amp;$E507),'Hoja de Trabajo para listado'!$BC$151:$CB$151,0)),0)+IFERROR(INDEX('Hoja de Trabajo para listado'!$DE$153:$DG$274,MATCH($A507,'Hoja de Trabajo para listado'!$DE$153:$DE$1048576,0),MATCH((CUADRO!I$4&amp;$E507),'Hoja de Trabajo para listado'!$DE$151:$DG$151,0)),0)+IFERROR(INDEX('Hoja de Trabajo para listado'!$CD$155:$DC$1048576,MATCH($A507,'Hoja de Trabajo para listado'!$CD$155:$CD$1048576,0),MATCH((CUADRO!I$4&amp;$E507),'Hoja de Trabajo para listado'!$CD$151:$DC$151,0)),0)</f>
        <v>0</v>
      </c>
      <c r="J507" s="241">
        <f ca="1">+IFERROR(INDEX('Hoja de Trabajo para listado'!$A$155:$Z$1048576,MATCH($A507,'Hoja de Trabajo para listado'!$A$155:$A$1048576,0),MATCH((CUADRO!J$4&amp;$E507),'Hoja de Trabajo para listado'!$A$151:$Z$151,0)),0)+IFERROR(INDEX('Hoja de Trabajo para listado'!$AB$155:$BA$1048576,MATCH($A507,'Hoja de Trabajo para listado'!$AB$155:$AB$1048576,0),MATCH((CUADRO!J$4&amp;$E507),'Hoja de Trabajo para listado'!$AB$151:$BA$151,0)),0)+IFERROR(INDEX('Hoja de Trabajo para listado'!$BC$155:$CB$1048576,MATCH($A507,'Hoja de Trabajo para listado'!$BC$155:$BC$1048576,0),MATCH((CUADRO!J$4&amp;$E507),'Hoja de Trabajo para listado'!$BC$151:$CB$151,0)),0)+IFERROR(INDEX('Hoja de Trabajo para listado'!$DE$153:$DG$274,MATCH($A507,'Hoja de Trabajo para listado'!$DE$153:$DE$1048576,0),MATCH((CUADRO!J$4&amp;$E507),'Hoja de Trabajo para listado'!$DE$151:$DG$151,0)),0)+IFERROR(INDEX('Hoja de Trabajo para listado'!$CD$155:$DC$1048576,MATCH($A507,'Hoja de Trabajo para listado'!$CD$155:$CD$1048576,0),MATCH((CUADRO!J$4&amp;$E507),'Hoja de Trabajo para listado'!$CD$151:$DC$151,0)),0)</f>
        <v>0</v>
      </c>
      <c r="K507" s="241">
        <f ca="1">+IFERROR(INDEX('Hoja de Trabajo para listado'!$A$155:$Z$1048576,MATCH($A507,'Hoja de Trabajo para listado'!$A$155:$A$1048576,0),MATCH((CUADRO!K$4&amp;$E507),'Hoja de Trabajo para listado'!$A$151:$Z$151,0)),0)+IFERROR(INDEX('Hoja de Trabajo para listado'!$AB$155:$BA$1048576,MATCH($A507,'Hoja de Trabajo para listado'!$AB$155:$AB$1048576,0),MATCH((CUADRO!K$4&amp;$E507),'Hoja de Trabajo para listado'!$AB$151:$BA$151,0)),0)+IFERROR(INDEX('Hoja de Trabajo para listado'!$BC$155:$CB$1048576,MATCH($A507,'Hoja de Trabajo para listado'!$BC$155:$BC$1048576,0),MATCH((CUADRO!K$4&amp;$E507),'Hoja de Trabajo para listado'!$BC$151:$CB$151,0)),0)+IFERROR(INDEX('Hoja de Trabajo para listado'!$DE$153:$DG$274,MATCH($A507,'Hoja de Trabajo para listado'!$DE$153:$DE$1048576,0),MATCH((CUADRO!K$4&amp;$E507),'Hoja de Trabajo para listado'!$DE$151:$DG$151,0)),0)+IFERROR(INDEX('Hoja de Trabajo para listado'!$CD$155:$DC$1048576,MATCH($A507,'Hoja de Trabajo para listado'!$CD$155:$CD$1048576,0),MATCH((CUADRO!K$4&amp;$E507),'Hoja de Trabajo para listado'!$CD$151:$DC$151,0)),0)</f>
        <v>0</v>
      </c>
      <c r="L507" s="241">
        <f ca="1">+IFERROR(INDEX('Hoja de Trabajo para listado'!$A$155:$Z$1048576,MATCH($A507,'Hoja de Trabajo para listado'!$A$155:$A$1048576,0),MATCH((CUADRO!L$4&amp;$E507),'Hoja de Trabajo para listado'!$A$151:$Z$151,0)),0)+IFERROR(INDEX('Hoja de Trabajo para listado'!$AB$155:$BA$1048576,MATCH($A507,'Hoja de Trabajo para listado'!$AB$155:$AB$1048576,0),MATCH((CUADRO!L$4&amp;$E507),'Hoja de Trabajo para listado'!$AB$151:$BA$151,0)),0)+IFERROR(INDEX('Hoja de Trabajo para listado'!$BC$155:$CB$1048576,MATCH($A507,'Hoja de Trabajo para listado'!$BC$155:$BC$1048576,0),MATCH((CUADRO!L$4&amp;$E507),'Hoja de Trabajo para listado'!$BC$151:$CB$151,0)),0)+IFERROR(INDEX('Hoja de Trabajo para listado'!$DE$153:$DG$274,MATCH($A507,'Hoja de Trabajo para listado'!$DE$153:$DE$1048576,0),MATCH((CUADRO!L$4&amp;$E507),'Hoja de Trabajo para listado'!$DE$151:$DG$151,0)),0)+IFERROR(INDEX('Hoja de Trabajo para listado'!$CD$155:$DC$1048576,MATCH($A507,'Hoja de Trabajo para listado'!$CD$155:$CD$1048576,0),MATCH((CUADRO!L$4&amp;$E507),'Hoja de Trabajo para listado'!$CD$151:$DC$151,0)),0)</f>
        <v>0</v>
      </c>
      <c r="M507" s="241">
        <f ca="1">+IFERROR(INDEX('Hoja de Trabajo para listado'!$A$155:$Z$1048576,MATCH($A507,'Hoja de Trabajo para listado'!$A$155:$A$1048576,0),MATCH((CUADRO!M$4&amp;$E507),'Hoja de Trabajo para listado'!$A$151:$Z$151,0)),0)+IFERROR(INDEX('Hoja de Trabajo para listado'!$AB$155:$BA$1048576,MATCH($A507,'Hoja de Trabajo para listado'!$AB$155:$AB$1048576,0),MATCH((CUADRO!M$4&amp;$E507),'Hoja de Trabajo para listado'!$AB$151:$BA$151,0)),0)+IFERROR(INDEX('Hoja de Trabajo para listado'!$BC$155:$CB$1048576,MATCH($A507,'Hoja de Trabajo para listado'!$BC$155:$BC$1048576,0),MATCH((CUADRO!M$4&amp;$E507),'Hoja de Trabajo para listado'!$BC$151:$CB$151,0)),0)+IFERROR(INDEX('Hoja de Trabajo para listado'!$DE$153:$DG$274,MATCH($A507,'Hoja de Trabajo para listado'!$DE$153:$DE$1048576,0),MATCH((CUADRO!M$4&amp;$E507),'Hoja de Trabajo para listado'!$DE$151:$DG$151,0)),0)+IFERROR(INDEX('Hoja de Trabajo para listado'!$CD$155:$DC$1048576,MATCH($A507,'Hoja de Trabajo para listado'!$CD$155:$CD$1048576,0),MATCH((CUADRO!M$4&amp;$E507),'Hoja de Trabajo para listado'!$CD$151:$DC$151,0)),0)</f>
        <v>0</v>
      </c>
      <c r="N507" s="241">
        <f ca="1">+IFERROR(INDEX('Hoja de Trabajo para listado'!$A$155:$Z$1048576,MATCH($A507,'Hoja de Trabajo para listado'!$A$155:$A$1048576,0),MATCH((CUADRO!N$4&amp;$E507),'Hoja de Trabajo para listado'!$A$151:$Z$151,0)),0)+IFERROR(INDEX('Hoja de Trabajo para listado'!$AB$155:$BA$1048576,MATCH($A507,'Hoja de Trabajo para listado'!$AB$155:$AB$1048576,0),MATCH((CUADRO!N$4&amp;$E507),'Hoja de Trabajo para listado'!$AB$151:$BA$151,0)),0)+IFERROR(INDEX('Hoja de Trabajo para listado'!$BC$155:$CB$1048576,MATCH($A507,'Hoja de Trabajo para listado'!$BC$155:$BC$1048576,0),MATCH((CUADRO!N$4&amp;$E507),'Hoja de Trabajo para listado'!$BC$151:$CB$151,0)),0)+IFERROR(INDEX('Hoja de Trabajo para listado'!$DE$153:$DG$274,MATCH($A507,'Hoja de Trabajo para listado'!$DE$153:$DE$1048576,0),MATCH((CUADRO!N$4&amp;$E507),'Hoja de Trabajo para listado'!$DE$151:$DG$151,0)),0)+IFERROR(INDEX('Hoja de Trabajo para listado'!$CD$155:$DC$1048576,MATCH($A507,'Hoja de Trabajo para listado'!$CD$155:$CD$1048576,0),MATCH((CUADRO!N$4&amp;$E507),'Hoja de Trabajo para listado'!$CD$151:$DC$151,0)),0)</f>
        <v>0</v>
      </c>
      <c r="O507" s="241">
        <f ca="1">+IFERROR(INDEX('Hoja de Trabajo para listado'!$A$155:$Z$1048576,MATCH($A507,'Hoja de Trabajo para listado'!$A$155:$A$1048576,0),MATCH((CUADRO!O$4&amp;$E507),'Hoja de Trabajo para listado'!$A$151:$Z$151,0)),0)+IFERROR(INDEX('Hoja de Trabajo para listado'!$AB$155:$BA$1048576,MATCH($A507,'Hoja de Trabajo para listado'!$AB$155:$AB$1048576,0),MATCH((CUADRO!O$4&amp;$E507),'Hoja de Trabajo para listado'!$AB$151:$BA$151,0)),0)+IFERROR(INDEX('Hoja de Trabajo para listado'!$BC$155:$CB$1048576,MATCH($A507,'Hoja de Trabajo para listado'!$BC$155:$BC$1048576,0),MATCH((CUADRO!O$4&amp;$E507),'Hoja de Trabajo para listado'!$BC$151:$CB$151,0)),0)+IFERROR(INDEX('Hoja de Trabajo para listado'!$DE$153:$DG$274,MATCH($A507,'Hoja de Trabajo para listado'!$DE$153:$DE$1048576,0),MATCH((CUADRO!O$4&amp;$E507),'Hoja de Trabajo para listado'!$DE$151:$DG$151,0)),0)+IFERROR(INDEX('Hoja de Trabajo para listado'!$CD$155:$DC$1048576,MATCH($A507,'Hoja de Trabajo para listado'!$CD$155:$CD$1048576,0),MATCH((CUADRO!O$4&amp;$E507),'Hoja de Trabajo para listado'!$CD$151:$DC$151,0)),0)</f>
        <v>0</v>
      </c>
      <c r="P507" s="241">
        <f ca="1">+IFERROR(INDEX('Hoja de Trabajo para listado'!$A$155:$Z$1048576,MATCH($A507,'Hoja de Trabajo para listado'!$A$155:$A$1048576,0),MATCH((CUADRO!P$4&amp;$E507),'Hoja de Trabajo para listado'!$A$151:$Z$151,0)),0)+IFERROR(INDEX('Hoja de Trabajo para listado'!$AB$155:$BA$1048576,MATCH($A507,'Hoja de Trabajo para listado'!$AB$155:$AB$1048576,0),MATCH((CUADRO!P$4&amp;$E507),'Hoja de Trabajo para listado'!$AB$151:$BA$151,0)),0)+IFERROR(INDEX('Hoja de Trabajo para listado'!$BC$155:$CB$1048576,MATCH($A507,'Hoja de Trabajo para listado'!$BC$155:$BC$1048576,0),MATCH((CUADRO!P$4&amp;$E507),'Hoja de Trabajo para listado'!$BC$151:$CB$151,0)),0)+IFERROR(INDEX('Hoja de Trabajo para listado'!$DE$153:$DG$274,MATCH($A507,'Hoja de Trabajo para listado'!$DE$153:$DE$1048576,0),MATCH((CUADRO!P$4&amp;$E507),'Hoja de Trabajo para listado'!$DE$151:$DG$151,0)),0)+IFERROR(INDEX('Hoja de Trabajo para listado'!$CD$155:$DC$1048576,MATCH($A507,'Hoja de Trabajo para listado'!$CD$155:$CD$1048576,0),MATCH((CUADRO!P$4&amp;$E507),'Hoja de Trabajo para listado'!$CD$151:$DC$151,0)),0)</f>
        <v>0</v>
      </c>
      <c r="Q507" s="241">
        <f ca="1">+IFERROR(INDEX('Hoja de Trabajo para listado'!$A$155:$Z$1048576,MATCH($A507,'Hoja de Trabajo para listado'!$A$155:$A$1048576,0),MATCH((CUADRO!Q$4&amp;$E507),'Hoja de Trabajo para listado'!$A$151:$Z$151,0)),0)+IFERROR(INDEX('Hoja de Trabajo para listado'!$AB$155:$BA$1048576,MATCH($A507,'Hoja de Trabajo para listado'!$AB$155:$AB$1048576,0),MATCH((CUADRO!Q$4&amp;$E507),'Hoja de Trabajo para listado'!$AB$151:$BA$151,0)),0)+IFERROR(INDEX('Hoja de Trabajo para listado'!$BC$155:$CB$1048576,MATCH($A507,'Hoja de Trabajo para listado'!$BC$155:$BC$1048576,0),MATCH((CUADRO!Q$4&amp;$E507),'Hoja de Trabajo para listado'!$BC$151:$CB$151,0)),0)+IFERROR(INDEX('Hoja de Trabajo para listado'!$DE$153:$DG$274,MATCH($A507,'Hoja de Trabajo para listado'!$DE$153:$DE$1048576,0),MATCH((CUADRO!Q$4&amp;$E507),'Hoja de Trabajo para listado'!$DE$151:$DG$151,0)),0)+IFERROR(INDEX('Hoja de Trabajo para listado'!$CD$155:$DC$1048576,MATCH($A507,'Hoja de Trabajo para listado'!$CD$155:$CD$1048576,0),MATCH((CUADRO!Q$4&amp;$E507),'Hoja de Trabajo para listado'!$CD$151:$DC$151,0)),0)</f>
        <v>0</v>
      </c>
      <c r="R507" s="241">
        <f t="shared" ca="1" si="21"/>
        <v>0</v>
      </c>
      <c r="S507" s="247"/>
      <c r="T507" s="241">
        <f ca="1">+T508</f>
        <v>0</v>
      </c>
      <c r="U507" s="240">
        <f t="shared" si="22"/>
        <v>1</v>
      </c>
      <c r="V507" s="327" t="str">
        <f>+VLOOKUP(A507,bd_lista!$A$3:$E$592,5,FALSE)</f>
        <v>Gobiernos Autonomos Municipales</v>
      </c>
      <c r="W507" s="397" t="str">
        <f>+V507</f>
        <v>Gobiernos Autonomos Municipales</v>
      </c>
      <c r="X507" s="240">
        <f>+VLOOKUP(A507,[4]Sheet1!$A$13:$D$744,4,FALSE)</f>
        <v>0</v>
      </c>
      <c r="Y507" s="240" t="e">
        <f>+VLOOKUP(X507,bd_lista!$A$3:$C$592,3,FALSE)</f>
        <v>#N/A</v>
      </c>
      <c r="Z507" s="290">
        <f>+X507</f>
        <v>0</v>
      </c>
      <c r="AA507" s="291" t="e">
        <f>+Y507</f>
        <v>#N/A</v>
      </c>
    </row>
    <row r="508" spans="1:27" customFormat="1" ht="15" hidden="1" customHeight="1">
      <c r="A508" s="32">
        <v>1205</v>
      </c>
      <c r="B508" s="394"/>
      <c r="C508" s="245" t="str">
        <f>+VLOOKUP(A508,bd_lista!$A$3:$C$592,3,FALSE)</f>
        <v>Gobierno Autónomo Municipal de El Alto de La Paz</v>
      </c>
      <c r="D508" s="396"/>
      <c r="E508" s="242" t="s">
        <v>1304</v>
      </c>
      <c r="F508" s="241">
        <f ca="1">+IFERROR(INDEX('Hoja de Trabajo para listado'!$A$155:$Z$1048576,MATCH($A508,'Hoja de Trabajo para listado'!$A$155:$A$1048576,0),MATCH((CUADRO!F$4&amp;$E508),'Hoja de Trabajo para listado'!$A$151:$Z$151,0)),0)+IFERROR(INDEX('Hoja de Trabajo para listado'!$AB$155:$BA$1048576,MATCH($A508,'Hoja de Trabajo para listado'!$AB$155:$AB$1048576,0),MATCH((CUADRO!F$4&amp;$E508),'Hoja de Trabajo para listado'!$AB$151:$BA$151,0)),0)+IFERROR(INDEX('Hoja de Trabajo para listado'!$BC$155:$CB$1048576,MATCH($A508,'Hoja de Trabajo para listado'!$BC$155:$BC$1048576,0),MATCH((CUADRO!F$4&amp;$E508),'Hoja de Trabajo para listado'!$BC$151:$CB$151,0)),0)+IFERROR(INDEX('Hoja de Trabajo para listado'!$DE$153:$DG$274,MATCH($A508,'Hoja de Trabajo para listado'!$DE$153:$DE$1048576,0),MATCH((CUADRO!F$4&amp;$E508),'Hoja de Trabajo para listado'!$DE$151:$DG$151,0)),0)+IFERROR(INDEX('Hoja de Trabajo para listado'!$CD$155:$DC$1048576,MATCH($A508,'Hoja de Trabajo para listado'!$CD$155:$CD$1048576,0),MATCH((CUADRO!F$4&amp;$E508),'Hoja de Trabajo para listado'!$CD$151:$DC$151,0)),0)</f>
        <v>0</v>
      </c>
      <c r="G508" s="241">
        <f ca="1">+IFERROR(INDEX('Hoja de Trabajo para listado'!$A$155:$Z$1048576,MATCH($A508,'Hoja de Trabajo para listado'!$A$155:$A$1048576,0),MATCH((CUADRO!G$4&amp;$E508),'Hoja de Trabajo para listado'!$A$151:$Z$151,0)),0)+IFERROR(INDEX('Hoja de Trabajo para listado'!$AB$155:$BA$1048576,MATCH($A508,'Hoja de Trabajo para listado'!$AB$155:$AB$1048576,0),MATCH((CUADRO!G$4&amp;$E508),'Hoja de Trabajo para listado'!$AB$151:$BA$151,0)),0)+IFERROR(INDEX('Hoja de Trabajo para listado'!$BC$155:$CB$1048576,MATCH($A508,'Hoja de Trabajo para listado'!$BC$155:$BC$1048576,0),MATCH((CUADRO!G$4&amp;$E508),'Hoja de Trabajo para listado'!$BC$151:$CB$151,0)),0)+IFERROR(INDEX('Hoja de Trabajo para listado'!$DE$153:$DG$274,MATCH($A508,'Hoja de Trabajo para listado'!$DE$153:$DE$1048576,0),MATCH((CUADRO!G$4&amp;$E508),'Hoja de Trabajo para listado'!$DE$151:$DG$151,0)),0)+IFERROR(INDEX('Hoja de Trabajo para listado'!$CD$155:$DC$1048576,MATCH($A508,'Hoja de Trabajo para listado'!$CD$155:$CD$1048576,0),MATCH((CUADRO!G$4&amp;$E508),'Hoja de Trabajo para listado'!$CD$151:$DC$151,0)),0)</f>
        <v>0</v>
      </c>
      <c r="H508" s="241">
        <f ca="1">+IFERROR(INDEX('Hoja de Trabajo para listado'!$A$155:$Z$1048576,MATCH($A508,'Hoja de Trabajo para listado'!$A$155:$A$1048576,0),MATCH((CUADRO!H$4&amp;$E508),'Hoja de Trabajo para listado'!$A$151:$Z$151,0)),0)+IFERROR(INDEX('Hoja de Trabajo para listado'!$AB$155:$BA$1048576,MATCH($A508,'Hoja de Trabajo para listado'!$AB$155:$AB$1048576,0),MATCH((CUADRO!H$4&amp;$E508),'Hoja de Trabajo para listado'!$AB$151:$BA$151,0)),0)+IFERROR(INDEX('Hoja de Trabajo para listado'!$BC$155:$CB$1048576,MATCH($A508,'Hoja de Trabajo para listado'!$BC$155:$BC$1048576,0),MATCH((CUADRO!H$4&amp;$E508),'Hoja de Trabajo para listado'!$BC$151:$CB$151,0)),0)+IFERROR(INDEX('Hoja de Trabajo para listado'!$DE$153:$DG$274,MATCH($A508,'Hoja de Trabajo para listado'!$DE$153:$DE$1048576,0),MATCH((CUADRO!H$4&amp;$E508),'Hoja de Trabajo para listado'!$DE$151:$DG$151,0)),0)+IFERROR(INDEX('Hoja de Trabajo para listado'!$CD$155:$DC$1048576,MATCH($A508,'Hoja de Trabajo para listado'!$CD$155:$CD$1048576,0),MATCH((CUADRO!H$4&amp;$E508),'Hoja de Trabajo para listado'!$CD$151:$DC$151,0)),0)</f>
        <v>0</v>
      </c>
      <c r="I508" s="241">
        <f ca="1">+IFERROR(INDEX('Hoja de Trabajo para listado'!$A$155:$Z$1048576,MATCH($A508,'Hoja de Trabajo para listado'!$A$155:$A$1048576,0),MATCH((CUADRO!I$4&amp;$E508),'Hoja de Trabajo para listado'!$A$151:$Z$151,0)),0)+IFERROR(INDEX('Hoja de Trabajo para listado'!$AB$155:$BA$1048576,MATCH($A508,'Hoja de Trabajo para listado'!$AB$155:$AB$1048576,0),MATCH((CUADRO!I$4&amp;$E508),'Hoja de Trabajo para listado'!$AB$151:$BA$151,0)),0)+IFERROR(INDEX('Hoja de Trabajo para listado'!$BC$155:$CB$1048576,MATCH($A508,'Hoja de Trabajo para listado'!$BC$155:$BC$1048576,0),MATCH((CUADRO!I$4&amp;$E508),'Hoja de Trabajo para listado'!$BC$151:$CB$151,0)),0)+IFERROR(INDEX('Hoja de Trabajo para listado'!$DE$153:$DG$274,MATCH($A508,'Hoja de Trabajo para listado'!$DE$153:$DE$1048576,0),MATCH((CUADRO!I$4&amp;$E508),'Hoja de Trabajo para listado'!$DE$151:$DG$151,0)),0)+IFERROR(INDEX('Hoja de Trabajo para listado'!$CD$155:$DC$1048576,MATCH($A508,'Hoja de Trabajo para listado'!$CD$155:$CD$1048576,0),MATCH((CUADRO!I$4&amp;$E508),'Hoja de Trabajo para listado'!$CD$151:$DC$151,0)),0)</f>
        <v>0</v>
      </c>
      <c r="J508" s="241">
        <f ca="1">+IFERROR(INDEX('Hoja de Trabajo para listado'!$A$155:$Z$1048576,MATCH($A508,'Hoja de Trabajo para listado'!$A$155:$A$1048576,0),MATCH((CUADRO!J$4&amp;$E508),'Hoja de Trabajo para listado'!$A$151:$Z$151,0)),0)+IFERROR(INDEX('Hoja de Trabajo para listado'!$AB$155:$BA$1048576,MATCH($A508,'Hoja de Trabajo para listado'!$AB$155:$AB$1048576,0),MATCH((CUADRO!J$4&amp;$E508),'Hoja de Trabajo para listado'!$AB$151:$BA$151,0)),0)+IFERROR(INDEX('Hoja de Trabajo para listado'!$BC$155:$CB$1048576,MATCH($A508,'Hoja de Trabajo para listado'!$BC$155:$BC$1048576,0),MATCH((CUADRO!J$4&amp;$E508),'Hoja de Trabajo para listado'!$BC$151:$CB$151,0)),0)+IFERROR(INDEX('Hoja de Trabajo para listado'!$DE$153:$DG$274,MATCH($A508,'Hoja de Trabajo para listado'!$DE$153:$DE$1048576,0),MATCH((CUADRO!J$4&amp;$E508),'Hoja de Trabajo para listado'!$DE$151:$DG$151,0)),0)+IFERROR(INDEX('Hoja de Trabajo para listado'!$CD$155:$DC$1048576,MATCH($A508,'Hoja de Trabajo para listado'!$CD$155:$CD$1048576,0),MATCH((CUADRO!J$4&amp;$E508),'Hoja de Trabajo para listado'!$CD$151:$DC$151,0)),0)</f>
        <v>0</v>
      </c>
      <c r="K508" s="241">
        <f ca="1">+IFERROR(INDEX('Hoja de Trabajo para listado'!$A$155:$Z$1048576,MATCH($A508,'Hoja de Trabajo para listado'!$A$155:$A$1048576,0),MATCH((CUADRO!K$4&amp;$E508),'Hoja de Trabajo para listado'!$A$151:$Z$151,0)),0)+IFERROR(INDEX('Hoja de Trabajo para listado'!$AB$155:$BA$1048576,MATCH($A508,'Hoja de Trabajo para listado'!$AB$155:$AB$1048576,0),MATCH((CUADRO!K$4&amp;$E508),'Hoja de Trabajo para listado'!$AB$151:$BA$151,0)),0)+IFERROR(INDEX('Hoja de Trabajo para listado'!$BC$155:$CB$1048576,MATCH($A508,'Hoja de Trabajo para listado'!$BC$155:$BC$1048576,0),MATCH((CUADRO!K$4&amp;$E508),'Hoja de Trabajo para listado'!$BC$151:$CB$151,0)),0)+IFERROR(INDEX('Hoja de Trabajo para listado'!$DE$153:$DG$274,MATCH($A508,'Hoja de Trabajo para listado'!$DE$153:$DE$1048576,0),MATCH((CUADRO!K$4&amp;$E508),'Hoja de Trabajo para listado'!$DE$151:$DG$151,0)),0)+IFERROR(INDEX('Hoja de Trabajo para listado'!$CD$155:$DC$1048576,MATCH($A508,'Hoja de Trabajo para listado'!$CD$155:$CD$1048576,0),MATCH((CUADRO!K$4&amp;$E508),'Hoja de Trabajo para listado'!$CD$151:$DC$151,0)),0)</f>
        <v>0</v>
      </c>
      <c r="L508" s="241">
        <f ca="1">+IFERROR(INDEX('Hoja de Trabajo para listado'!$A$155:$Z$1048576,MATCH($A508,'Hoja de Trabajo para listado'!$A$155:$A$1048576,0),MATCH((CUADRO!L$4&amp;$E508),'Hoja de Trabajo para listado'!$A$151:$Z$151,0)),0)+IFERROR(INDEX('Hoja de Trabajo para listado'!$AB$155:$BA$1048576,MATCH($A508,'Hoja de Trabajo para listado'!$AB$155:$AB$1048576,0),MATCH((CUADRO!L$4&amp;$E508),'Hoja de Trabajo para listado'!$AB$151:$BA$151,0)),0)+IFERROR(INDEX('Hoja de Trabajo para listado'!$BC$155:$CB$1048576,MATCH($A508,'Hoja de Trabajo para listado'!$BC$155:$BC$1048576,0),MATCH((CUADRO!L$4&amp;$E508),'Hoja de Trabajo para listado'!$BC$151:$CB$151,0)),0)+IFERROR(INDEX('Hoja de Trabajo para listado'!$DE$153:$DG$274,MATCH($A508,'Hoja de Trabajo para listado'!$DE$153:$DE$1048576,0),MATCH((CUADRO!L$4&amp;$E508),'Hoja de Trabajo para listado'!$DE$151:$DG$151,0)),0)+IFERROR(INDEX('Hoja de Trabajo para listado'!$CD$155:$DC$1048576,MATCH($A508,'Hoja de Trabajo para listado'!$CD$155:$CD$1048576,0),MATCH((CUADRO!L$4&amp;$E508),'Hoja de Trabajo para listado'!$CD$151:$DC$151,0)),0)</f>
        <v>0</v>
      </c>
      <c r="M508" s="241">
        <f ca="1">+IFERROR(INDEX('Hoja de Trabajo para listado'!$A$155:$Z$1048576,MATCH($A508,'Hoja de Trabajo para listado'!$A$155:$A$1048576,0),MATCH((CUADRO!M$4&amp;$E508),'Hoja de Trabajo para listado'!$A$151:$Z$151,0)),0)+IFERROR(INDEX('Hoja de Trabajo para listado'!$AB$155:$BA$1048576,MATCH($A508,'Hoja de Trabajo para listado'!$AB$155:$AB$1048576,0),MATCH((CUADRO!M$4&amp;$E508),'Hoja de Trabajo para listado'!$AB$151:$BA$151,0)),0)+IFERROR(INDEX('Hoja de Trabajo para listado'!$BC$155:$CB$1048576,MATCH($A508,'Hoja de Trabajo para listado'!$BC$155:$BC$1048576,0),MATCH((CUADRO!M$4&amp;$E508),'Hoja de Trabajo para listado'!$BC$151:$CB$151,0)),0)+IFERROR(INDEX('Hoja de Trabajo para listado'!$DE$153:$DG$274,MATCH($A508,'Hoja de Trabajo para listado'!$DE$153:$DE$1048576,0),MATCH((CUADRO!M$4&amp;$E508),'Hoja de Trabajo para listado'!$DE$151:$DG$151,0)),0)+IFERROR(INDEX('Hoja de Trabajo para listado'!$CD$155:$DC$1048576,MATCH($A508,'Hoja de Trabajo para listado'!$CD$155:$CD$1048576,0),MATCH((CUADRO!M$4&amp;$E508),'Hoja de Trabajo para listado'!$CD$151:$DC$151,0)),0)</f>
        <v>0</v>
      </c>
      <c r="N508" s="241">
        <f ca="1">+IFERROR(INDEX('Hoja de Trabajo para listado'!$A$155:$Z$1048576,MATCH($A508,'Hoja de Trabajo para listado'!$A$155:$A$1048576,0),MATCH((CUADRO!N$4&amp;$E508),'Hoja de Trabajo para listado'!$A$151:$Z$151,0)),0)+IFERROR(INDEX('Hoja de Trabajo para listado'!$AB$155:$BA$1048576,MATCH($A508,'Hoja de Trabajo para listado'!$AB$155:$AB$1048576,0),MATCH((CUADRO!N$4&amp;$E508),'Hoja de Trabajo para listado'!$AB$151:$BA$151,0)),0)+IFERROR(INDEX('Hoja de Trabajo para listado'!$BC$155:$CB$1048576,MATCH($A508,'Hoja de Trabajo para listado'!$BC$155:$BC$1048576,0),MATCH((CUADRO!N$4&amp;$E508),'Hoja de Trabajo para listado'!$BC$151:$CB$151,0)),0)+IFERROR(INDEX('Hoja de Trabajo para listado'!$DE$153:$DG$274,MATCH($A508,'Hoja de Trabajo para listado'!$DE$153:$DE$1048576,0),MATCH((CUADRO!N$4&amp;$E508),'Hoja de Trabajo para listado'!$DE$151:$DG$151,0)),0)+IFERROR(INDEX('Hoja de Trabajo para listado'!$CD$155:$DC$1048576,MATCH($A508,'Hoja de Trabajo para listado'!$CD$155:$CD$1048576,0),MATCH((CUADRO!N$4&amp;$E508),'Hoja de Trabajo para listado'!$CD$151:$DC$151,0)),0)</f>
        <v>0</v>
      </c>
      <c r="O508" s="241">
        <f ca="1">+IFERROR(INDEX('Hoja de Trabajo para listado'!$A$155:$Z$1048576,MATCH($A508,'Hoja de Trabajo para listado'!$A$155:$A$1048576,0),MATCH((CUADRO!O$4&amp;$E508),'Hoja de Trabajo para listado'!$A$151:$Z$151,0)),0)+IFERROR(INDEX('Hoja de Trabajo para listado'!$AB$155:$BA$1048576,MATCH($A508,'Hoja de Trabajo para listado'!$AB$155:$AB$1048576,0),MATCH((CUADRO!O$4&amp;$E508),'Hoja de Trabajo para listado'!$AB$151:$BA$151,0)),0)+IFERROR(INDEX('Hoja de Trabajo para listado'!$BC$155:$CB$1048576,MATCH($A508,'Hoja de Trabajo para listado'!$BC$155:$BC$1048576,0),MATCH((CUADRO!O$4&amp;$E508),'Hoja de Trabajo para listado'!$BC$151:$CB$151,0)),0)+IFERROR(INDEX('Hoja de Trabajo para listado'!$DE$153:$DG$274,MATCH($A508,'Hoja de Trabajo para listado'!$DE$153:$DE$1048576,0),MATCH((CUADRO!O$4&amp;$E508),'Hoja de Trabajo para listado'!$DE$151:$DG$151,0)),0)+IFERROR(INDEX('Hoja de Trabajo para listado'!$CD$155:$DC$1048576,MATCH($A508,'Hoja de Trabajo para listado'!$CD$155:$CD$1048576,0),MATCH((CUADRO!O$4&amp;$E508),'Hoja de Trabajo para listado'!$CD$151:$DC$151,0)),0)</f>
        <v>0</v>
      </c>
      <c r="P508" s="241">
        <f ca="1">+IFERROR(INDEX('Hoja de Trabajo para listado'!$A$155:$Z$1048576,MATCH($A508,'Hoja de Trabajo para listado'!$A$155:$A$1048576,0),MATCH((CUADRO!P$4&amp;$E508),'Hoja de Trabajo para listado'!$A$151:$Z$151,0)),0)+IFERROR(INDEX('Hoja de Trabajo para listado'!$AB$155:$BA$1048576,MATCH($A508,'Hoja de Trabajo para listado'!$AB$155:$AB$1048576,0),MATCH((CUADRO!P$4&amp;$E508),'Hoja de Trabajo para listado'!$AB$151:$BA$151,0)),0)+IFERROR(INDEX('Hoja de Trabajo para listado'!$BC$155:$CB$1048576,MATCH($A508,'Hoja de Trabajo para listado'!$BC$155:$BC$1048576,0),MATCH((CUADRO!P$4&amp;$E508),'Hoja de Trabajo para listado'!$BC$151:$CB$151,0)),0)+IFERROR(INDEX('Hoja de Trabajo para listado'!$DE$153:$DG$274,MATCH($A508,'Hoja de Trabajo para listado'!$DE$153:$DE$1048576,0),MATCH((CUADRO!P$4&amp;$E508),'Hoja de Trabajo para listado'!$DE$151:$DG$151,0)),0)+IFERROR(INDEX('Hoja de Trabajo para listado'!$CD$155:$DC$1048576,MATCH($A508,'Hoja de Trabajo para listado'!$CD$155:$CD$1048576,0),MATCH((CUADRO!P$4&amp;$E508),'Hoja de Trabajo para listado'!$CD$151:$DC$151,0)),0)</f>
        <v>0</v>
      </c>
      <c r="Q508" s="241">
        <f ca="1">+IFERROR(INDEX('Hoja de Trabajo para listado'!$A$155:$Z$1048576,MATCH($A508,'Hoja de Trabajo para listado'!$A$155:$A$1048576,0),MATCH((CUADRO!Q$4&amp;$E508),'Hoja de Trabajo para listado'!$A$151:$Z$151,0)),0)+IFERROR(INDEX('Hoja de Trabajo para listado'!$AB$155:$BA$1048576,MATCH($A508,'Hoja de Trabajo para listado'!$AB$155:$AB$1048576,0),MATCH((CUADRO!Q$4&amp;$E508),'Hoja de Trabajo para listado'!$AB$151:$BA$151,0)),0)+IFERROR(INDEX('Hoja de Trabajo para listado'!$BC$155:$CB$1048576,MATCH($A508,'Hoja de Trabajo para listado'!$BC$155:$BC$1048576,0),MATCH((CUADRO!Q$4&amp;$E508),'Hoja de Trabajo para listado'!$BC$151:$CB$151,0)),0)+IFERROR(INDEX('Hoja de Trabajo para listado'!$DE$153:$DG$274,MATCH($A508,'Hoja de Trabajo para listado'!$DE$153:$DE$1048576,0),MATCH((CUADRO!Q$4&amp;$E508),'Hoja de Trabajo para listado'!$DE$151:$DG$151,0)),0)+IFERROR(INDEX('Hoja de Trabajo para listado'!$CD$155:$DC$1048576,MATCH($A508,'Hoja de Trabajo para listado'!$CD$155:$CD$1048576,0),MATCH((CUADRO!Q$4&amp;$E508),'Hoja de Trabajo para listado'!$CD$151:$DC$151,0)),0)</f>
        <v>0</v>
      </c>
      <c r="R508" s="241">
        <f t="shared" ca="1" si="21"/>
        <v>0</v>
      </c>
      <c r="S508" s="247">
        <f ca="1">+R507+R508</f>
        <v>0</v>
      </c>
      <c r="T508" s="241">
        <f ca="1">+S508</f>
        <v>0</v>
      </c>
      <c r="U508" s="240">
        <f t="shared" si="22"/>
        <v>2</v>
      </c>
      <c r="V508" s="327" t="str">
        <f>+VLOOKUP(A508,bd_lista!$A$3:$E$592,5,FALSE)</f>
        <v>Gobiernos Autonomos Municipales</v>
      </c>
      <c r="W508" s="398"/>
      <c r="X508" s="240">
        <f>+VLOOKUP(A508,[4]Sheet1!$A$13:$D$744,4,FALSE)</f>
        <v>0</v>
      </c>
      <c r="Y508" s="240" t="e">
        <f>+VLOOKUP(X508,bd_lista!$A$3:$C$592,3,FALSE)</f>
        <v>#N/A</v>
      </c>
      <c r="Z508" s="288"/>
      <c r="AA508" s="289"/>
    </row>
    <row r="509" spans="1:27" customFormat="1" ht="15" hidden="1" customHeight="1">
      <c r="A509" s="32">
        <v>1206</v>
      </c>
      <c r="B509" s="393">
        <f>+A509</f>
        <v>1206</v>
      </c>
      <c r="C509" s="245" t="str">
        <f>+VLOOKUP(A509,bd_lista!$A$3:$C$592,3,FALSE)</f>
        <v>Gobierno Autónomo Municipal de Viacha</v>
      </c>
      <c r="D509" s="395" t="str">
        <f>+C509</f>
        <v>Gobierno Autónomo Municipal de Viacha</v>
      </c>
      <c r="E509" s="240" t="s">
        <v>1303</v>
      </c>
      <c r="F509" s="241">
        <f ca="1">+IFERROR(INDEX('Hoja de Trabajo para listado'!$A$155:$Z$1048576,MATCH($A509,'Hoja de Trabajo para listado'!$A$155:$A$1048576,0),MATCH((CUADRO!F$4&amp;$E509),'Hoja de Trabajo para listado'!$A$151:$Z$151,0)),0)+IFERROR(INDEX('Hoja de Trabajo para listado'!$AB$155:$BA$1048576,MATCH($A509,'Hoja de Trabajo para listado'!$AB$155:$AB$1048576,0),MATCH((CUADRO!F$4&amp;$E509),'Hoja de Trabajo para listado'!$AB$151:$BA$151,0)),0)+IFERROR(INDEX('Hoja de Trabajo para listado'!$BC$155:$CB$1048576,MATCH($A509,'Hoja de Trabajo para listado'!$BC$155:$BC$1048576,0),MATCH((CUADRO!F$4&amp;$E509),'Hoja de Trabajo para listado'!$BC$151:$CB$151,0)),0)+IFERROR(INDEX('Hoja de Trabajo para listado'!$DE$153:$DG$274,MATCH($A509,'Hoja de Trabajo para listado'!$DE$153:$DE$1048576,0),MATCH((CUADRO!F$4&amp;$E509),'Hoja de Trabajo para listado'!$DE$151:$DG$151,0)),0)+IFERROR(INDEX('Hoja de Trabajo para listado'!$CD$155:$DC$1048576,MATCH($A509,'Hoja de Trabajo para listado'!$CD$155:$CD$1048576,0),MATCH((CUADRO!F$4&amp;$E509),'Hoja de Trabajo para listado'!$CD$151:$DC$151,0)),0)</f>
        <v>0</v>
      </c>
      <c r="G509" s="241">
        <f ca="1">+IFERROR(INDEX('Hoja de Trabajo para listado'!$A$155:$Z$1048576,MATCH($A509,'Hoja de Trabajo para listado'!$A$155:$A$1048576,0),MATCH((CUADRO!G$4&amp;$E509),'Hoja de Trabajo para listado'!$A$151:$Z$151,0)),0)+IFERROR(INDEX('Hoja de Trabajo para listado'!$AB$155:$BA$1048576,MATCH($A509,'Hoja de Trabajo para listado'!$AB$155:$AB$1048576,0),MATCH((CUADRO!G$4&amp;$E509),'Hoja de Trabajo para listado'!$AB$151:$BA$151,0)),0)+IFERROR(INDEX('Hoja de Trabajo para listado'!$BC$155:$CB$1048576,MATCH($A509,'Hoja de Trabajo para listado'!$BC$155:$BC$1048576,0),MATCH((CUADRO!G$4&amp;$E509),'Hoja de Trabajo para listado'!$BC$151:$CB$151,0)),0)+IFERROR(INDEX('Hoja de Trabajo para listado'!$DE$153:$DG$274,MATCH($A509,'Hoja de Trabajo para listado'!$DE$153:$DE$1048576,0),MATCH((CUADRO!G$4&amp;$E509),'Hoja de Trabajo para listado'!$DE$151:$DG$151,0)),0)+IFERROR(INDEX('Hoja de Trabajo para listado'!$CD$155:$DC$1048576,MATCH($A509,'Hoja de Trabajo para listado'!$CD$155:$CD$1048576,0),MATCH((CUADRO!G$4&amp;$E509),'Hoja de Trabajo para listado'!$CD$151:$DC$151,0)),0)</f>
        <v>0</v>
      </c>
      <c r="H509" s="241">
        <f ca="1">+IFERROR(INDEX('Hoja de Trabajo para listado'!$A$155:$Z$1048576,MATCH($A509,'Hoja de Trabajo para listado'!$A$155:$A$1048576,0),MATCH((CUADRO!H$4&amp;$E509),'Hoja de Trabajo para listado'!$A$151:$Z$151,0)),0)+IFERROR(INDEX('Hoja de Trabajo para listado'!$AB$155:$BA$1048576,MATCH($A509,'Hoja de Trabajo para listado'!$AB$155:$AB$1048576,0),MATCH((CUADRO!H$4&amp;$E509),'Hoja de Trabajo para listado'!$AB$151:$BA$151,0)),0)+IFERROR(INDEX('Hoja de Trabajo para listado'!$BC$155:$CB$1048576,MATCH($A509,'Hoja de Trabajo para listado'!$BC$155:$BC$1048576,0),MATCH((CUADRO!H$4&amp;$E509),'Hoja de Trabajo para listado'!$BC$151:$CB$151,0)),0)+IFERROR(INDEX('Hoja de Trabajo para listado'!$DE$153:$DG$274,MATCH($A509,'Hoja de Trabajo para listado'!$DE$153:$DE$1048576,0),MATCH((CUADRO!H$4&amp;$E509),'Hoja de Trabajo para listado'!$DE$151:$DG$151,0)),0)+IFERROR(INDEX('Hoja de Trabajo para listado'!$CD$155:$DC$1048576,MATCH($A509,'Hoja de Trabajo para listado'!$CD$155:$CD$1048576,0),MATCH((CUADRO!H$4&amp;$E509),'Hoja de Trabajo para listado'!$CD$151:$DC$151,0)),0)</f>
        <v>0</v>
      </c>
      <c r="I509" s="241">
        <f ca="1">+IFERROR(INDEX('Hoja de Trabajo para listado'!$A$155:$Z$1048576,MATCH($A509,'Hoja de Trabajo para listado'!$A$155:$A$1048576,0),MATCH((CUADRO!I$4&amp;$E509),'Hoja de Trabajo para listado'!$A$151:$Z$151,0)),0)+IFERROR(INDEX('Hoja de Trabajo para listado'!$AB$155:$BA$1048576,MATCH($A509,'Hoja de Trabajo para listado'!$AB$155:$AB$1048576,0),MATCH((CUADRO!I$4&amp;$E509),'Hoja de Trabajo para listado'!$AB$151:$BA$151,0)),0)+IFERROR(INDEX('Hoja de Trabajo para listado'!$BC$155:$CB$1048576,MATCH($A509,'Hoja de Trabajo para listado'!$BC$155:$BC$1048576,0),MATCH((CUADRO!I$4&amp;$E509),'Hoja de Trabajo para listado'!$BC$151:$CB$151,0)),0)+IFERROR(INDEX('Hoja de Trabajo para listado'!$DE$153:$DG$274,MATCH($A509,'Hoja de Trabajo para listado'!$DE$153:$DE$1048576,0),MATCH((CUADRO!I$4&amp;$E509),'Hoja de Trabajo para listado'!$DE$151:$DG$151,0)),0)+IFERROR(INDEX('Hoja de Trabajo para listado'!$CD$155:$DC$1048576,MATCH($A509,'Hoja de Trabajo para listado'!$CD$155:$CD$1048576,0),MATCH((CUADRO!I$4&amp;$E509),'Hoja de Trabajo para listado'!$CD$151:$DC$151,0)),0)</f>
        <v>0</v>
      </c>
      <c r="J509" s="241">
        <f ca="1">+IFERROR(INDEX('Hoja de Trabajo para listado'!$A$155:$Z$1048576,MATCH($A509,'Hoja de Trabajo para listado'!$A$155:$A$1048576,0),MATCH((CUADRO!J$4&amp;$E509),'Hoja de Trabajo para listado'!$A$151:$Z$151,0)),0)+IFERROR(INDEX('Hoja de Trabajo para listado'!$AB$155:$BA$1048576,MATCH($A509,'Hoja de Trabajo para listado'!$AB$155:$AB$1048576,0),MATCH((CUADRO!J$4&amp;$E509),'Hoja de Trabajo para listado'!$AB$151:$BA$151,0)),0)+IFERROR(INDEX('Hoja de Trabajo para listado'!$BC$155:$CB$1048576,MATCH($A509,'Hoja de Trabajo para listado'!$BC$155:$BC$1048576,0),MATCH((CUADRO!J$4&amp;$E509),'Hoja de Trabajo para listado'!$BC$151:$CB$151,0)),0)+IFERROR(INDEX('Hoja de Trabajo para listado'!$DE$153:$DG$274,MATCH($A509,'Hoja de Trabajo para listado'!$DE$153:$DE$1048576,0),MATCH((CUADRO!J$4&amp;$E509),'Hoja de Trabajo para listado'!$DE$151:$DG$151,0)),0)+IFERROR(INDEX('Hoja de Trabajo para listado'!$CD$155:$DC$1048576,MATCH($A509,'Hoja de Trabajo para listado'!$CD$155:$CD$1048576,0),MATCH((CUADRO!J$4&amp;$E509),'Hoja de Trabajo para listado'!$CD$151:$DC$151,0)),0)</f>
        <v>0</v>
      </c>
      <c r="K509" s="241">
        <f ca="1">+IFERROR(INDEX('Hoja de Trabajo para listado'!$A$155:$Z$1048576,MATCH($A509,'Hoja de Trabajo para listado'!$A$155:$A$1048576,0),MATCH((CUADRO!K$4&amp;$E509),'Hoja de Trabajo para listado'!$A$151:$Z$151,0)),0)+IFERROR(INDEX('Hoja de Trabajo para listado'!$AB$155:$BA$1048576,MATCH($A509,'Hoja de Trabajo para listado'!$AB$155:$AB$1048576,0),MATCH((CUADRO!K$4&amp;$E509),'Hoja de Trabajo para listado'!$AB$151:$BA$151,0)),0)+IFERROR(INDEX('Hoja de Trabajo para listado'!$BC$155:$CB$1048576,MATCH($A509,'Hoja de Trabajo para listado'!$BC$155:$BC$1048576,0),MATCH((CUADRO!K$4&amp;$E509),'Hoja de Trabajo para listado'!$BC$151:$CB$151,0)),0)+IFERROR(INDEX('Hoja de Trabajo para listado'!$DE$153:$DG$274,MATCH($A509,'Hoja de Trabajo para listado'!$DE$153:$DE$1048576,0),MATCH((CUADRO!K$4&amp;$E509),'Hoja de Trabajo para listado'!$DE$151:$DG$151,0)),0)+IFERROR(INDEX('Hoja de Trabajo para listado'!$CD$155:$DC$1048576,MATCH($A509,'Hoja de Trabajo para listado'!$CD$155:$CD$1048576,0),MATCH((CUADRO!K$4&amp;$E509),'Hoja de Trabajo para listado'!$CD$151:$DC$151,0)),0)</f>
        <v>0</v>
      </c>
      <c r="L509" s="241">
        <f ca="1">+IFERROR(INDEX('Hoja de Trabajo para listado'!$A$155:$Z$1048576,MATCH($A509,'Hoja de Trabajo para listado'!$A$155:$A$1048576,0),MATCH((CUADRO!L$4&amp;$E509),'Hoja de Trabajo para listado'!$A$151:$Z$151,0)),0)+IFERROR(INDEX('Hoja de Trabajo para listado'!$AB$155:$BA$1048576,MATCH($A509,'Hoja de Trabajo para listado'!$AB$155:$AB$1048576,0),MATCH((CUADRO!L$4&amp;$E509),'Hoja de Trabajo para listado'!$AB$151:$BA$151,0)),0)+IFERROR(INDEX('Hoja de Trabajo para listado'!$BC$155:$CB$1048576,MATCH($A509,'Hoja de Trabajo para listado'!$BC$155:$BC$1048576,0),MATCH((CUADRO!L$4&amp;$E509),'Hoja de Trabajo para listado'!$BC$151:$CB$151,0)),0)+IFERROR(INDEX('Hoja de Trabajo para listado'!$DE$153:$DG$274,MATCH($A509,'Hoja de Trabajo para listado'!$DE$153:$DE$1048576,0),MATCH((CUADRO!L$4&amp;$E509),'Hoja de Trabajo para listado'!$DE$151:$DG$151,0)),0)+IFERROR(INDEX('Hoja de Trabajo para listado'!$CD$155:$DC$1048576,MATCH($A509,'Hoja de Trabajo para listado'!$CD$155:$CD$1048576,0),MATCH((CUADRO!L$4&amp;$E509),'Hoja de Trabajo para listado'!$CD$151:$DC$151,0)),0)</f>
        <v>0</v>
      </c>
      <c r="M509" s="241">
        <f ca="1">+IFERROR(INDEX('Hoja de Trabajo para listado'!$A$155:$Z$1048576,MATCH($A509,'Hoja de Trabajo para listado'!$A$155:$A$1048576,0),MATCH((CUADRO!M$4&amp;$E509),'Hoja de Trabajo para listado'!$A$151:$Z$151,0)),0)+IFERROR(INDEX('Hoja de Trabajo para listado'!$AB$155:$BA$1048576,MATCH($A509,'Hoja de Trabajo para listado'!$AB$155:$AB$1048576,0),MATCH((CUADRO!M$4&amp;$E509),'Hoja de Trabajo para listado'!$AB$151:$BA$151,0)),0)+IFERROR(INDEX('Hoja de Trabajo para listado'!$BC$155:$CB$1048576,MATCH($A509,'Hoja de Trabajo para listado'!$BC$155:$BC$1048576,0),MATCH((CUADRO!M$4&amp;$E509),'Hoja de Trabajo para listado'!$BC$151:$CB$151,0)),0)+IFERROR(INDEX('Hoja de Trabajo para listado'!$DE$153:$DG$274,MATCH($A509,'Hoja de Trabajo para listado'!$DE$153:$DE$1048576,0),MATCH((CUADRO!M$4&amp;$E509),'Hoja de Trabajo para listado'!$DE$151:$DG$151,0)),0)+IFERROR(INDEX('Hoja de Trabajo para listado'!$CD$155:$DC$1048576,MATCH($A509,'Hoja de Trabajo para listado'!$CD$155:$CD$1048576,0),MATCH((CUADRO!M$4&amp;$E509),'Hoja de Trabajo para listado'!$CD$151:$DC$151,0)),0)</f>
        <v>0</v>
      </c>
      <c r="N509" s="241">
        <f ca="1">+IFERROR(INDEX('Hoja de Trabajo para listado'!$A$155:$Z$1048576,MATCH($A509,'Hoja de Trabajo para listado'!$A$155:$A$1048576,0),MATCH((CUADRO!N$4&amp;$E509),'Hoja de Trabajo para listado'!$A$151:$Z$151,0)),0)+IFERROR(INDEX('Hoja de Trabajo para listado'!$AB$155:$BA$1048576,MATCH($A509,'Hoja de Trabajo para listado'!$AB$155:$AB$1048576,0),MATCH((CUADRO!N$4&amp;$E509),'Hoja de Trabajo para listado'!$AB$151:$BA$151,0)),0)+IFERROR(INDEX('Hoja de Trabajo para listado'!$BC$155:$CB$1048576,MATCH($A509,'Hoja de Trabajo para listado'!$BC$155:$BC$1048576,0),MATCH((CUADRO!N$4&amp;$E509),'Hoja de Trabajo para listado'!$BC$151:$CB$151,0)),0)+IFERROR(INDEX('Hoja de Trabajo para listado'!$DE$153:$DG$274,MATCH($A509,'Hoja de Trabajo para listado'!$DE$153:$DE$1048576,0),MATCH((CUADRO!N$4&amp;$E509),'Hoja de Trabajo para listado'!$DE$151:$DG$151,0)),0)+IFERROR(INDEX('Hoja de Trabajo para listado'!$CD$155:$DC$1048576,MATCH($A509,'Hoja de Trabajo para listado'!$CD$155:$CD$1048576,0),MATCH((CUADRO!N$4&amp;$E509),'Hoja de Trabajo para listado'!$CD$151:$DC$151,0)),0)</f>
        <v>0</v>
      </c>
      <c r="O509" s="241">
        <f ca="1">+IFERROR(INDEX('Hoja de Trabajo para listado'!$A$155:$Z$1048576,MATCH($A509,'Hoja de Trabajo para listado'!$A$155:$A$1048576,0),MATCH((CUADRO!O$4&amp;$E509),'Hoja de Trabajo para listado'!$A$151:$Z$151,0)),0)+IFERROR(INDEX('Hoja de Trabajo para listado'!$AB$155:$BA$1048576,MATCH($A509,'Hoja de Trabajo para listado'!$AB$155:$AB$1048576,0),MATCH((CUADRO!O$4&amp;$E509),'Hoja de Trabajo para listado'!$AB$151:$BA$151,0)),0)+IFERROR(INDEX('Hoja de Trabajo para listado'!$BC$155:$CB$1048576,MATCH($A509,'Hoja de Trabajo para listado'!$BC$155:$BC$1048576,0),MATCH((CUADRO!O$4&amp;$E509),'Hoja de Trabajo para listado'!$BC$151:$CB$151,0)),0)+IFERROR(INDEX('Hoja de Trabajo para listado'!$DE$153:$DG$274,MATCH($A509,'Hoja de Trabajo para listado'!$DE$153:$DE$1048576,0),MATCH((CUADRO!O$4&amp;$E509),'Hoja de Trabajo para listado'!$DE$151:$DG$151,0)),0)+IFERROR(INDEX('Hoja de Trabajo para listado'!$CD$155:$DC$1048576,MATCH($A509,'Hoja de Trabajo para listado'!$CD$155:$CD$1048576,0),MATCH((CUADRO!O$4&amp;$E509),'Hoja de Trabajo para listado'!$CD$151:$DC$151,0)),0)</f>
        <v>0</v>
      </c>
      <c r="P509" s="241">
        <f ca="1">+IFERROR(INDEX('Hoja de Trabajo para listado'!$A$155:$Z$1048576,MATCH($A509,'Hoja de Trabajo para listado'!$A$155:$A$1048576,0),MATCH((CUADRO!P$4&amp;$E509),'Hoja de Trabajo para listado'!$A$151:$Z$151,0)),0)+IFERROR(INDEX('Hoja de Trabajo para listado'!$AB$155:$BA$1048576,MATCH($A509,'Hoja de Trabajo para listado'!$AB$155:$AB$1048576,0),MATCH((CUADRO!P$4&amp;$E509),'Hoja de Trabajo para listado'!$AB$151:$BA$151,0)),0)+IFERROR(INDEX('Hoja de Trabajo para listado'!$BC$155:$CB$1048576,MATCH($A509,'Hoja de Trabajo para listado'!$BC$155:$BC$1048576,0),MATCH((CUADRO!P$4&amp;$E509),'Hoja de Trabajo para listado'!$BC$151:$CB$151,0)),0)+IFERROR(INDEX('Hoja de Trabajo para listado'!$DE$153:$DG$274,MATCH($A509,'Hoja de Trabajo para listado'!$DE$153:$DE$1048576,0),MATCH((CUADRO!P$4&amp;$E509),'Hoja de Trabajo para listado'!$DE$151:$DG$151,0)),0)+IFERROR(INDEX('Hoja de Trabajo para listado'!$CD$155:$DC$1048576,MATCH($A509,'Hoja de Trabajo para listado'!$CD$155:$CD$1048576,0),MATCH((CUADRO!P$4&amp;$E509),'Hoja de Trabajo para listado'!$CD$151:$DC$151,0)),0)</f>
        <v>0</v>
      </c>
      <c r="Q509" s="241">
        <f ca="1">+IFERROR(INDEX('Hoja de Trabajo para listado'!$A$155:$Z$1048576,MATCH($A509,'Hoja de Trabajo para listado'!$A$155:$A$1048576,0),MATCH((CUADRO!Q$4&amp;$E509),'Hoja de Trabajo para listado'!$A$151:$Z$151,0)),0)+IFERROR(INDEX('Hoja de Trabajo para listado'!$AB$155:$BA$1048576,MATCH($A509,'Hoja de Trabajo para listado'!$AB$155:$AB$1048576,0),MATCH((CUADRO!Q$4&amp;$E509),'Hoja de Trabajo para listado'!$AB$151:$BA$151,0)),0)+IFERROR(INDEX('Hoja de Trabajo para listado'!$BC$155:$CB$1048576,MATCH($A509,'Hoja de Trabajo para listado'!$BC$155:$BC$1048576,0),MATCH((CUADRO!Q$4&amp;$E509),'Hoja de Trabajo para listado'!$BC$151:$CB$151,0)),0)+IFERROR(INDEX('Hoja de Trabajo para listado'!$DE$153:$DG$274,MATCH($A509,'Hoja de Trabajo para listado'!$DE$153:$DE$1048576,0),MATCH((CUADRO!Q$4&amp;$E509),'Hoja de Trabajo para listado'!$DE$151:$DG$151,0)),0)+IFERROR(INDEX('Hoja de Trabajo para listado'!$CD$155:$DC$1048576,MATCH($A509,'Hoja de Trabajo para listado'!$CD$155:$CD$1048576,0),MATCH((CUADRO!Q$4&amp;$E509),'Hoja de Trabajo para listado'!$CD$151:$DC$151,0)),0)</f>
        <v>0</v>
      </c>
      <c r="R509" s="241">
        <f t="shared" ca="1" si="21"/>
        <v>0</v>
      </c>
      <c r="S509" s="247"/>
      <c r="T509" s="241">
        <f ca="1">+T510</f>
        <v>0</v>
      </c>
      <c r="U509" s="240">
        <f t="shared" si="22"/>
        <v>1</v>
      </c>
      <c r="V509" s="327" t="str">
        <f>+VLOOKUP(A509,bd_lista!$A$3:$E$592,5,FALSE)</f>
        <v>Gobiernos Autonomos Municipales</v>
      </c>
      <c r="W509" s="397" t="str">
        <f>+V509</f>
        <v>Gobiernos Autonomos Municipales</v>
      </c>
      <c r="X509" s="240">
        <f>+VLOOKUP(A509,[4]Sheet1!$A$13:$D$744,4,FALSE)</f>
        <v>0</v>
      </c>
      <c r="Y509" s="240" t="e">
        <f>+VLOOKUP(X509,bd_lista!$A$3:$C$592,3,FALSE)</f>
        <v>#N/A</v>
      </c>
      <c r="Z509" s="290">
        <f>+X509</f>
        <v>0</v>
      </c>
      <c r="AA509" s="291" t="e">
        <f>+Y509</f>
        <v>#N/A</v>
      </c>
    </row>
    <row r="510" spans="1:27" customFormat="1" ht="15" hidden="1" customHeight="1">
      <c r="A510" s="32">
        <v>1206</v>
      </c>
      <c r="B510" s="394"/>
      <c r="C510" s="245" t="str">
        <f>+VLOOKUP(A510,bd_lista!$A$3:$C$592,3,FALSE)</f>
        <v>Gobierno Autónomo Municipal de Viacha</v>
      </c>
      <c r="D510" s="396"/>
      <c r="E510" s="242" t="s">
        <v>1304</v>
      </c>
      <c r="F510" s="241">
        <f ca="1">+IFERROR(INDEX('Hoja de Trabajo para listado'!$A$155:$Z$1048576,MATCH($A510,'Hoja de Trabajo para listado'!$A$155:$A$1048576,0),MATCH((CUADRO!F$4&amp;$E510),'Hoja de Trabajo para listado'!$A$151:$Z$151,0)),0)+IFERROR(INDEX('Hoja de Trabajo para listado'!$AB$155:$BA$1048576,MATCH($A510,'Hoja de Trabajo para listado'!$AB$155:$AB$1048576,0),MATCH((CUADRO!F$4&amp;$E510),'Hoja de Trabajo para listado'!$AB$151:$BA$151,0)),0)+IFERROR(INDEX('Hoja de Trabajo para listado'!$BC$155:$CB$1048576,MATCH($A510,'Hoja de Trabajo para listado'!$BC$155:$BC$1048576,0),MATCH((CUADRO!F$4&amp;$E510),'Hoja de Trabajo para listado'!$BC$151:$CB$151,0)),0)+IFERROR(INDEX('Hoja de Trabajo para listado'!$DE$153:$DG$274,MATCH($A510,'Hoja de Trabajo para listado'!$DE$153:$DE$1048576,0),MATCH((CUADRO!F$4&amp;$E510),'Hoja de Trabajo para listado'!$DE$151:$DG$151,0)),0)+IFERROR(INDEX('Hoja de Trabajo para listado'!$CD$155:$DC$1048576,MATCH($A510,'Hoja de Trabajo para listado'!$CD$155:$CD$1048576,0),MATCH((CUADRO!F$4&amp;$E510),'Hoja de Trabajo para listado'!$CD$151:$DC$151,0)),0)</f>
        <v>0</v>
      </c>
      <c r="G510" s="241">
        <f ca="1">+IFERROR(INDEX('Hoja de Trabajo para listado'!$A$155:$Z$1048576,MATCH($A510,'Hoja de Trabajo para listado'!$A$155:$A$1048576,0),MATCH((CUADRO!G$4&amp;$E510),'Hoja de Trabajo para listado'!$A$151:$Z$151,0)),0)+IFERROR(INDEX('Hoja de Trabajo para listado'!$AB$155:$BA$1048576,MATCH($A510,'Hoja de Trabajo para listado'!$AB$155:$AB$1048576,0),MATCH((CUADRO!G$4&amp;$E510),'Hoja de Trabajo para listado'!$AB$151:$BA$151,0)),0)+IFERROR(INDEX('Hoja de Trabajo para listado'!$BC$155:$CB$1048576,MATCH($A510,'Hoja de Trabajo para listado'!$BC$155:$BC$1048576,0),MATCH((CUADRO!G$4&amp;$E510),'Hoja de Trabajo para listado'!$BC$151:$CB$151,0)),0)+IFERROR(INDEX('Hoja de Trabajo para listado'!$DE$153:$DG$274,MATCH($A510,'Hoja de Trabajo para listado'!$DE$153:$DE$1048576,0),MATCH((CUADRO!G$4&amp;$E510),'Hoja de Trabajo para listado'!$DE$151:$DG$151,0)),0)+IFERROR(INDEX('Hoja de Trabajo para listado'!$CD$155:$DC$1048576,MATCH($A510,'Hoja de Trabajo para listado'!$CD$155:$CD$1048576,0),MATCH((CUADRO!G$4&amp;$E510),'Hoja de Trabajo para listado'!$CD$151:$DC$151,0)),0)</f>
        <v>0</v>
      </c>
      <c r="H510" s="241">
        <f ca="1">+IFERROR(INDEX('Hoja de Trabajo para listado'!$A$155:$Z$1048576,MATCH($A510,'Hoja de Trabajo para listado'!$A$155:$A$1048576,0),MATCH((CUADRO!H$4&amp;$E510),'Hoja de Trabajo para listado'!$A$151:$Z$151,0)),0)+IFERROR(INDEX('Hoja de Trabajo para listado'!$AB$155:$BA$1048576,MATCH($A510,'Hoja de Trabajo para listado'!$AB$155:$AB$1048576,0),MATCH((CUADRO!H$4&amp;$E510),'Hoja de Trabajo para listado'!$AB$151:$BA$151,0)),0)+IFERROR(INDEX('Hoja de Trabajo para listado'!$BC$155:$CB$1048576,MATCH($A510,'Hoja de Trabajo para listado'!$BC$155:$BC$1048576,0),MATCH((CUADRO!H$4&amp;$E510),'Hoja de Trabajo para listado'!$BC$151:$CB$151,0)),0)+IFERROR(INDEX('Hoja de Trabajo para listado'!$DE$153:$DG$274,MATCH($A510,'Hoja de Trabajo para listado'!$DE$153:$DE$1048576,0),MATCH((CUADRO!H$4&amp;$E510),'Hoja de Trabajo para listado'!$DE$151:$DG$151,0)),0)+IFERROR(INDEX('Hoja de Trabajo para listado'!$CD$155:$DC$1048576,MATCH($A510,'Hoja de Trabajo para listado'!$CD$155:$CD$1048576,0),MATCH((CUADRO!H$4&amp;$E510),'Hoja de Trabajo para listado'!$CD$151:$DC$151,0)),0)</f>
        <v>0</v>
      </c>
      <c r="I510" s="241">
        <f ca="1">+IFERROR(INDEX('Hoja de Trabajo para listado'!$A$155:$Z$1048576,MATCH($A510,'Hoja de Trabajo para listado'!$A$155:$A$1048576,0),MATCH((CUADRO!I$4&amp;$E510),'Hoja de Trabajo para listado'!$A$151:$Z$151,0)),0)+IFERROR(INDEX('Hoja de Trabajo para listado'!$AB$155:$BA$1048576,MATCH($A510,'Hoja de Trabajo para listado'!$AB$155:$AB$1048576,0),MATCH((CUADRO!I$4&amp;$E510),'Hoja de Trabajo para listado'!$AB$151:$BA$151,0)),0)+IFERROR(INDEX('Hoja de Trabajo para listado'!$BC$155:$CB$1048576,MATCH($A510,'Hoja de Trabajo para listado'!$BC$155:$BC$1048576,0),MATCH((CUADRO!I$4&amp;$E510),'Hoja de Trabajo para listado'!$BC$151:$CB$151,0)),0)+IFERROR(INDEX('Hoja de Trabajo para listado'!$DE$153:$DG$274,MATCH($A510,'Hoja de Trabajo para listado'!$DE$153:$DE$1048576,0),MATCH((CUADRO!I$4&amp;$E510),'Hoja de Trabajo para listado'!$DE$151:$DG$151,0)),0)+IFERROR(INDEX('Hoja de Trabajo para listado'!$CD$155:$DC$1048576,MATCH($A510,'Hoja de Trabajo para listado'!$CD$155:$CD$1048576,0),MATCH((CUADRO!I$4&amp;$E510),'Hoja de Trabajo para listado'!$CD$151:$DC$151,0)),0)</f>
        <v>0</v>
      </c>
      <c r="J510" s="241">
        <f ca="1">+IFERROR(INDEX('Hoja de Trabajo para listado'!$A$155:$Z$1048576,MATCH($A510,'Hoja de Trabajo para listado'!$A$155:$A$1048576,0),MATCH((CUADRO!J$4&amp;$E510),'Hoja de Trabajo para listado'!$A$151:$Z$151,0)),0)+IFERROR(INDEX('Hoja de Trabajo para listado'!$AB$155:$BA$1048576,MATCH($A510,'Hoja de Trabajo para listado'!$AB$155:$AB$1048576,0),MATCH((CUADRO!J$4&amp;$E510),'Hoja de Trabajo para listado'!$AB$151:$BA$151,0)),0)+IFERROR(INDEX('Hoja de Trabajo para listado'!$BC$155:$CB$1048576,MATCH($A510,'Hoja de Trabajo para listado'!$BC$155:$BC$1048576,0),MATCH((CUADRO!J$4&amp;$E510),'Hoja de Trabajo para listado'!$BC$151:$CB$151,0)),0)+IFERROR(INDEX('Hoja de Trabajo para listado'!$DE$153:$DG$274,MATCH($A510,'Hoja de Trabajo para listado'!$DE$153:$DE$1048576,0),MATCH((CUADRO!J$4&amp;$E510),'Hoja de Trabajo para listado'!$DE$151:$DG$151,0)),0)+IFERROR(INDEX('Hoja de Trabajo para listado'!$CD$155:$DC$1048576,MATCH($A510,'Hoja de Trabajo para listado'!$CD$155:$CD$1048576,0),MATCH((CUADRO!J$4&amp;$E510),'Hoja de Trabajo para listado'!$CD$151:$DC$151,0)),0)</f>
        <v>0</v>
      </c>
      <c r="K510" s="241">
        <f ca="1">+IFERROR(INDEX('Hoja de Trabajo para listado'!$A$155:$Z$1048576,MATCH($A510,'Hoja de Trabajo para listado'!$A$155:$A$1048576,0),MATCH((CUADRO!K$4&amp;$E510),'Hoja de Trabajo para listado'!$A$151:$Z$151,0)),0)+IFERROR(INDEX('Hoja de Trabajo para listado'!$AB$155:$BA$1048576,MATCH($A510,'Hoja de Trabajo para listado'!$AB$155:$AB$1048576,0),MATCH((CUADRO!K$4&amp;$E510),'Hoja de Trabajo para listado'!$AB$151:$BA$151,0)),0)+IFERROR(INDEX('Hoja de Trabajo para listado'!$BC$155:$CB$1048576,MATCH($A510,'Hoja de Trabajo para listado'!$BC$155:$BC$1048576,0),MATCH((CUADRO!K$4&amp;$E510),'Hoja de Trabajo para listado'!$BC$151:$CB$151,0)),0)+IFERROR(INDEX('Hoja de Trabajo para listado'!$DE$153:$DG$274,MATCH($A510,'Hoja de Trabajo para listado'!$DE$153:$DE$1048576,0),MATCH((CUADRO!K$4&amp;$E510),'Hoja de Trabajo para listado'!$DE$151:$DG$151,0)),0)+IFERROR(INDEX('Hoja de Trabajo para listado'!$CD$155:$DC$1048576,MATCH($A510,'Hoja de Trabajo para listado'!$CD$155:$CD$1048576,0),MATCH((CUADRO!K$4&amp;$E510),'Hoja de Trabajo para listado'!$CD$151:$DC$151,0)),0)</f>
        <v>0</v>
      </c>
      <c r="L510" s="241">
        <f ca="1">+IFERROR(INDEX('Hoja de Trabajo para listado'!$A$155:$Z$1048576,MATCH($A510,'Hoja de Trabajo para listado'!$A$155:$A$1048576,0),MATCH((CUADRO!L$4&amp;$E510),'Hoja de Trabajo para listado'!$A$151:$Z$151,0)),0)+IFERROR(INDEX('Hoja de Trabajo para listado'!$AB$155:$BA$1048576,MATCH($A510,'Hoja de Trabajo para listado'!$AB$155:$AB$1048576,0),MATCH((CUADRO!L$4&amp;$E510),'Hoja de Trabajo para listado'!$AB$151:$BA$151,0)),0)+IFERROR(INDEX('Hoja de Trabajo para listado'!$BC$155:$CB$1048576,MATCH($A510,'Hoja de Trabajo para listado'!$BC$155:$BC$1048576,0),MATCH((CUADRO!L$4&amp;$E510),'Hoja de Trabajo para listado'!$BC$151:$CB$151,0)),0)+IFERROR(INDEX('Hoja de Trabajo para listado'!$DE$153:$DG$274,MATCH($A510,'Hoja de Trabajo para listado'!$DE$153:$DE$1048576,0),MATCH((CUADRO!L$4&amp;$E510),'Hoja de Trabajo para listado'!$DE$151:$DG$151,0)),0)+IFERROR(INDEX('Hoja de Trabajo para listado'!$CD$155:$DC$1048576,MATCH($A510,'Hoja de Trabajo para listado'!$CD$155:$CD$1048576,0),MATCH((CUADRO!L$4&amp;$E510),'Hoja de Trabajo para listado'!$CD$151:$DC$151,0)),0)</f>
        <v>0</v>
      </c>
      <c r="M510" s="241">
        <f ca="1">+IFERROR(INDEX('Hoja de Trabajo para listado'!$A$155:$Z$1048576,MATCH($A510,'Hoja de Trabajo para listado'!$A$155:$A$1048576,0),MATCH((CUADRO!M$4&amp;$E510),'Hoja de Trabajo para listado'!$A$151:$Z$151,0)),0)+IFERROR(INDEX('Hoja de Trabajo para listado'!$AB$155:$BA$1048576,MATCH($A510,'Hoja de Trabajo para listado'!$AB$155:$AB$1048576,0),MATCH((CUADRO!M$4&amp;$E510),'Hoja de Trabajo para listado'!$AB$151:$BA$151,0)),0)+IFERROR(INDEX('Hoja de Trabajo para listado'!$BC$155:$CB$1048576,MATCH($A510,'Hoja de Trabajo para listado'!$BC$155:$BC$1048576,0),MATCH((CUADRO!M$4&amp;$E510),'Hoja de Trabajo para listado'!$BC$151:$CB$151,0)),0)+IFERROR(INDEX('Hoja de Trabajo para listado'!$DE$153:$DG$274,MATCH($A510,'Hoja de Trabajo para listado'!$DE$153:$DE$1048576,0),MATCH((CUADRO!M$4&amp;$E510),'Hoja de Trabajo para listado'!$DE$151:$DG$151,0)),0)+IFERROR(INDEX('Hoja de Trabajo para listado'!$CD$155:$DC$1048576,MATCH($A510,'Hoja de Trabajo para listado'!$CD$155:$CD$1048576,0),MATCH((CUADRO!M$4&amp;$E510),'Hoja de Trabajo para listado'!$CD$151:$DC$151,0)),0)</f>
        <v>0</v>
      </c>
      <c r="N510" s="241">
        <f ca="1">+IFERROR(INDEX('Hoja de Trabajo para listado'!$A$155:$Z$1048576,MATCH($A510,'Hoja de Trabajo para listado'!$A$155:$A$1048576,0),MATCH((CUADRO!N$4&amp;$E510),'Hoja de Trabajo para listado'!$A$151:$Z$151,0)),0)+IFERROR(INDEX('Hoja de Trabajo para listado'!$AB$155:$BA$1048576,MATCH($A510,'Hoja de Trabajo para listado'!$AB$155:$AB$1048576,0),MATCH((CUADRO!N$4&amp;$E510),'Hoja de Trabajo para listado'!$AB$151:$BA$151,0)),0)+IFERROR(INDEX('Hoja de Trabajo para listado'!$BC$155:$CB$1048576,MATCH($A510,'Hoja de Trabajo para listado'!$BC$155:$BC$1048576,0),MATCH((CUADRO!N$4&amp;$E510),'Hoja de Trabajo para listado'!$BC$151:$CB$151,0)),0)+IFERROR(INDEX('Hoja de Trabajo para listado'!$DE$153:$DG$274,MATCH($A510,'Hoja de Trabajo para listado'!$DE$153:$DE$1048576,0),MATCH((CUADRO!N$4&amp;$E510),'Hoja de Trabajo para listado'!$DE$151:$DG$151,0)),0)+IFERROR(INDEX('Hoja de Trabajo para listado'!$CD$155:$DC$1048576,MATCH($A510,'Hoja de Trabajo para listado'!$CD$155:$CD$1048576,0),MATCH((CUADRO!N$4&amp;$E510),'Hoja de Trabajo para listado'!$CD$151:$DC$151,0)),0)</f>
        <v>0</v>
      </c>
      <c r="O510" s="241">
        <f ca="1">+IFERROR(INDEX('Hoja de Trabajo para listado'!$A$155:$Z$1048576,MATCH($A510,'Hoja de Trabajo para listado'!$A$155:$A$1048576,0),MATCH((CUADRO!O$4&amp;$E510),'Hoja de Trabajo para listado'!$A$151:$Z$151,0)),0)+IFERROR(INDEX('Hoja de Trabajo para listado'!$AB$155:$BA$1048576,MATCH($A510,'Hoja de Trabajo para listado'!$AB$155:$AB$1048576,0),MATCH((CUADRO!O$4&amp;$E510),'Hoja de Trabajo para listado'!$AB$151:$BA$151,0)),0)+IFERROR(INDEX('Hoja de Trabajo para listado'!$BC$155:$CB$1048576,MATCH($A510,'Hoja de Trabajo para listado'!$BC$155:$BC$1048576,0),MATCH((CUADRO!O$4&amp;$E510),'Hoja de Trabajo para listado'!$BC$151:$CB$151,0)),0)+IFERROR(INDEX('Hoja de Trabajo para listado'!$DE$153:$DG$274,MATCH($A510,'Hoja de Trabajo para listado'!$DE$153:$DE$1048576,0),MATCH((CUADRO!O$4&amp;$E510),'Hoja de Trabajo para listado'!$DE$151:$DG$151,0)),0)+IFERROR(INDEX('Hoja de Trabajo para listado'!$CD$155:$DC$1048576,MATCH($A510,'Hoja de Trabajo para listado'!$CD$155:$CD$1048576,0),MATCH((CUADRO!O$4&amp;$E510),'Hoja de Trabajo para listado'!$CD$151:$DC$151,0)),0)</f>
        <v>0</v>
      </c>
      <c r="P510" s="241">
        <f ca="1">+IFERROR(INDEX('Hoja de Trabajo para listado'!$A$155:$Z$1048576,MATCH($A510,'Hoja de Trabajo para listado'!$A$155:$A$1048576,0),MATCH((CUADRO!P$4&amp;$E510),'Hoja de Trabajo para listado'!$A$151:$Z$151,0)),0)+IFERROR(INDEX('Hoja de Trabajo para listado'!$AB$155:$BA$1048576,MATCH($A510,'Hoja de Trabajo para listado'!$AB$155:$AB$1048576,0),MATCH((CUADRO!P$4&amp;$E510),'Hoja de Trabajo para listado'!$AB$151:$BA$151,0)),0)+IFERROR(INDEX('Hoja de Trabajo para listado'!$BC$155:$CB$1048576,MATCH($A510,'Hoja de Trabajo para listado'!$BC$155:$BC$1048576,0),MATCH((CUADRO!P$4&amp;$E510),'Hoja de Trabajo para listado'!$BC$151:$CB$151,0)),0)+IFERROR(INDEX('Hoja de Trabajo para listado'!$DE$153:$DG$274,MATCH($A510,'Hoja de Trabajo para listado'!$DE$153:$DE$1048576,0),MATCH((CUADRO!P$4&amp;$E510),'Hoja de Trabajo para listado'!$DE$151:$DG$151,0)),0)+IFERROR(INDEX('Hoja de Trabajo para listado'!$CD$155:$DC$1048576,MATCH($A510,'Hoja de Trabajo para listado'!$CD$155:$CD$1048576,0),MATCH((CUADRO!P$4&amp;$E510),'Hoja de Trabajo para listado'!$CD$151:$DC$151,0)),0)</f>
        <v>0</v>
      </c>
      <c r="Q510" s="241">
        <f ca="1">+IFERROR(INDEX('Hoja de Trabajo para listado'!$A$155:$Z$1048576,MATCH($A510,'Hoja de Trabajo para listado'!$A$155:$A$1048576,0),MATCH((CUADRO!Q$4&amp;$E510),'Hoja de Trabajo para listado'!$A$151:$Z$151,0)),0)+IFERROR(INDEX('Hoja de Trabajo para listado'!$AB$155:$BA$1048576,MATCH($A510,'Hoja de Trabajo para listado'!$AB$155:$AB$1048576,0),MATCH((CUADRO!Q$4&amp;$E510),'Hoja de Trabajo para listado'!$AB$151:$BA$151,0)),0)+IFERROR(INDEX('Hoja de Trabajo para listado'!$BC$155:$CB$1048576,MATCH($A510,'Hoja de Trabajo para listado'!$BC$155:$BC$1048576,0),MATCH((CUADRO!Q$4&amp;$E510),'Hoja de Trabajo para listado'!$BC$151:$CB$151,0)),0)+IFERROR(INDEX('Hoja de Trabajo para listado'!$DE$153:$DG$274,MATCH($A510,'Hoja de Trabajo para listado'!$DE$153:$DE$1048576,0),MATCH((CUADRO!Q$4&amp;$E510),'Hoja de Trabajo para listado'!$DE$151:$DG$151,0)),0)+IFERROR(INDEX('Hoja de Trabajo para listado'!$CD$155:$DC$1048576,MATCH($A510,'Hoja de Trabajo para listado'!$CD$155:$CD$1048576,0),MATCH((CUADRO!Q$4&amp;$E510),'Hoja de Trabajo para listado'!$CD$151:$DC$151,0)),0)</f>
        <v>0</v>
      </c>
      <c r="R510" s="241">
        <f t="shared" ca="1" si="21"/>
        <v>0</v>
      </c>
      <c r="S510" s="247">
        <f ca="1">+R509+R510</f>
        <v>0</v>
      </c>
      <c r="T510" s="241">
        <f ca="1">+S510</f>
        <v>0</v>
      </c>
      <c r="U510" s="240">
        <f t="shared" si="22"/>
        <v>2</v>
      </c>
      <c r="V510" s="327" t="str">
        <f>+VLOOKUP(A510,bd_lista!$A$3:$E$592,5,FALSE)</f>
        <v>Gobiernos Autonomos Municipales</v>
      </c>
      <c r="W510" s="398"/>
      <c r="X510" s="240">
        <f>+VLOOKUP(A510,[4]Sheet1!$A$13:$D$744,4,FALSE)</f>
        <v>0</v>
      </c>
      <c r="Y510" s="240" t="e">
        <f>+VLOOKUP(X510,bd_lista!$A$3:$C$592,3,FALSE)</f>
        <v>#N/A</v>
      </c>
      <c r="Z510" s="288"/>
      <c r="AA510" s="289"/>
    </row>
    <row r="511" spans="1:27" customFormat="1" ht="15" hidden="1" customHeight="1">
      <c r="A511" s="32">
        <v>1207</v>
      </c>
      <c r="B511" s="393">
        <f>+A511</f>
        <v>1207</v>
      </c>
      <c r="C511" s="245" t="str">
        <f>+VLOOKUP(A511,bd_lista!$A$3:$C$592,3,FALSE)</f>
        <v>Gobierno Autónomo Municipal de Guaqui</v>
      </c>
      <c r="D511" s="395" t="str">
        <f>+C511</f>
        <v>Gobierno Autónomo Municipal de Guaqui</v>
      </c>
      <c r="E511" s="240" t="s">
        <v>1303</v>
      </c>
      <c r="F511" s="241">
        <f ca="1">+IFERROR(INDEX('Hoja de Trabajo para listado'!$A$155:$Z$1048576,MATCH($A511,'Hoja de Trabajo para listado'!$A$155:$A$1048576,0),MATCH((CUADRO!F$4&amp;$E511),'Hoja de Trabajo para listado'!$A$151:$Z$151,0)),0)+IFERROR(INDEX('Hoja de Trabajo para listado'!$AB$155:$BA$1048576,MATCH($A511,'Hoja de Trabajo para listado'!$AB$155:$AB$1048576,0),MATCH((CUADRO!F$4&amp;$E511),'Hoja de Trabajo para listado'!$AB$151:$BA$151,0)),0)+IFERROR(INDEX('Hoja de Trabajo para listado'!$BC$155:$CB$1048576,MATCH($A511,'Hoja de Trabajo para listado'!$BC$155:$BC$1048576,0),MATCH((CUADRO!F$4&amp;$E511),'Hoja de Trabajo para listado'!$BC$151:$CB$151,0)),0)+IFERROR(INDEX('Hoja de Trabajo para listado'!$DE$153:$DG$274,MATCH($A511,'Hoja de Trabajo para listado'!$DE$153:$DE$1048576,0),MATCH((CUADRO!F$4&amp;$E511),'Hoja de Trabajo para listado'!$DE$151:$DG$151,0)),0)+IFERROR(INDEX('Hoja de Trabajo para listado'!$CD$155:$DC$1048576,MATCH($A511,'Hoja de Trabajo para listado'!$CD$155:$CD$1048576,0),MATCH((CUADRO!F$4&amp;$E511),'Hoja de Trabajo para listado'!$CD$151:$DC$151,0)),0)</f>
        <v>0</v>
      </c>
      <c r="G511" s="241">
        <f ca="1">+IFERROR(INDEX('Hoja de Trabajo para listado'!$A$155:$Z$1048576,MATCH($A511,'Hoja de Trabajo para listado'!$A$155:$A$1048576,0),MATCH((CUADRO!G$4&amp;$E511),'Hoja de Trabajo para listado'!$A$151:$Z$151,0)),0)+IFERROR(INDEX('Hoja de Trabajo para listado'!$AB$155:$BA$1048576,MATCH($A511,'Hoja de Trabajo para listado'!$AB$155:$AB$1048576,0),MATCH((CUADRO!G$4&amp;$E511),'Hoja de Trabajo para listado'!$AB$151:$BA$151,0)),0)+IFERROR(INDEX('Hoja de Trabajo para listado'!$BC$155:$CB$1048576,MATCH($A511,'Hoja de Trabajo para listado'!$BC$155:$BC$1048576,0),MATCH((CUADRO!G$4&amp;$E511),'Hoja de Trabajo para listado'!$BC$151:$CB$151,0)),0)+IFERROR(INDEX('Hoja de Trabajo para listado'!$DE$153:$DG$274,MATCH($A511,'Hoja de Trabajo para listado'!$DE$153:$DE$1048576,0),MATCH((CUADRO!G$4&amp;$E511),'Hoja de Trabajo para listado'!$DE$151:$DG$151,0)),0)+IFERROR(INDEX('Hoja de Trabajo para listado'!$CD$155:$DC$1048576,MATCH($A511,'Hoja de Trabajo para listado'!$CD$155:$CD$1048576,0),MATCH((CUADRO!G$4&amp;$E511),'Hoja de Trabajo para listado'!$CD$151:$DC$151,0)),0)</f>
        <v>0</v>
      </c>
      <c r="H511" s="241">
        <f ca="1">+IFERROR(INDEX('Hoja de Trabajo para listado'!$A$155:$Z$1048576,MATCH($A511,'Hoja de Trabajo para listado'!$A$155:$A$1048576,0),MATCH((CUADRO!H$4&amp;$E511),'Hoja de Trabajo para listado'!$A$151:$Z$151,0)),0)+IFERROR(INDEX('Hoja de Trabajo para listado'!$AB$155:$BA$1048576,MATCH($A511,'Hoja de Trabajo para listado'!$AB$155:$AB$1048576,0),MATCH((CUADRO!H$4&amp;$E511),'Hoja de Trabajo para listado'!$AB$151:$BA$151,0)),0)+IFERROR(INDEX('Hoja de Trabajo para listado'!$BC$155:$CB$1048576,MATCH($A511,'Hoja de Trabajo para listado'!$BC$155:$BC$1048576,0),MATCH((CUADRO!H$4&amp;$E511),'Hoja de Trabajo para listado'!$BC$151:$CB$151,0)),0)+IFERROR(INDEX('Hoja de Trabajo para listado'!$DE$153:$DG$274,MATCH($A511,'Hoja de Trabajo para listado'!$DE$153:$DE$1048576,0),MATCH((CUADRO!H$4&amp;$E511),'Hoja de Trabajo para listado'!$DE$151:$DG$151,0)),0)+IFERROR(INDEX('Hoja de Trabajo para listado'!$CD$155:$DC$1048576,MATCH($A511,'Hoja de Trabajo para listado'!$CD$155:$CD$1048576,0),MATCH((CUADRO!H$4&amp;$E511),'Hoja de Trabajo para listado'!$CD$151:$DC$151,0)),0)</f>
        <v>0</v>
      </c>
      <c r="I511" s="241">
        <f ca="1">+IFERROR(INDEX('Hoja de Trabajo para listado'!$A$155:$Z$1048576,MATCH($A511,'Hoja de Trabajo para listado'!$A$155:$A$1048576,0),MATCH((CUADRO!I$4&amp;$E511),'Hoja de Trabajo para listado'!$A$151:$Z$151,0)),0)+IFERROR(INDEX('Hoja de Trabajo para listado'!$AB$155:$BA$1048576,MATCH($A511,'Hoja de Trabajo para listado'!$AB$155:$AB$1048576,0),MATCH((CUADRO!I$4&amp;$E511),'Hoja de Trabajo para listado'!$AB$151:$BA$151,0)),0)+IFERROR(INDEX('Hoja de Trabajo para listado'!$BC$155:$CB$1048576,MATCH($A511,'Hoja de Trabajo para listado'!$BC$155:$BC$1048576,0),MATCH((CUADRO!I$4&amp;$E511),'Hoja de Trabajo para listado'!$BC$151:$CB$151,0)),0)+IFERROR(INDEX('Hoja de Trabajo para listado'!$DE$153:$DG$274,MATCH($A511,'Hoja de Trabajo para listado'!$DE$153:$DE$1048576,0),MATCH((CUADRO!I$4&amp;$E511),'Hoja de Trabajo para listado'!$DE$151:$DG$151,0)),0)+IFERROR(INDEX('Hoja de Trabajo para listado'!$CD$155:$DC$1048576,MATCH($A511,'Hoja de Trabajo para listado'!$CD$155:$CD$1048576,0),MATCH((CUADRO!I$4&amp;$E511),'Hoja de Trabajo para listado'!$CD$151:$DC$151,0)),0)</f>
        <v>0</v>
      </c>
      <c r="J511" s="241">
        <f ca="1">+IFERROR(INDEX('Hoja de Trabajo para listado'!$A$155:$Z$1048576,MATCH($A511,'Hoja de Trabajo para listado'!$A$155:$A$1048576,0),MATCH((CUADRO!J$4&amp;$E511),'Hoja de Trabajo para listado'!$A$151:$Z$151,0)),0)+IFERROR(INDEX('Hoja de Trabajo para listado'!$AB$155:$BA$1048576,MATCH($A511,'Hoja de Trabajo para listado'!$AB$155:$AB$1048576,0),MATCH((CUADRO!J$4&amp;$E511),'Hoja de Trabajo para listado'!$AB$151:$BA$151,0)),0)+IFERROR(INDEX('Hoja de Trabajo para listado'!$BC$155:$CB$1048576,MATCH($A511,'Hoja de Trabajo para listado'!$BC$155:$BC$1048576,0),MATCH((CUADRO!J$4&amp;$E511),'Hoja de Trabajo para listado'!$BC$151:$CB$151,0)),0)+IFERROR(INDEX('Hoja de Trabajo para listado'!$DE$153:$DG$274,MATCH($A511,'Hoja de Trabajo para listado'!$DE$153:$DE$1048576,0),MATCH((CUADRO!J$4&amp;$E511),'Hoja de Trabajo para listado'!$DE$151:$DG$151,0)),0)+IFERROR(INDEX('Hoja de Trabajo para listado'!$CD$155:$DC$1048576,MATCH($A511,'Hoja de Trabajo para listado'!$CD$155:$CD$1048576,0),MATCH((CUADRO!J$4&amp;$E511),'Hoja de Trabajo para listado'!$CD$151:$DC$151,0)),0)</f>
        <v>0</v>
      </c>
      <c r="K511" s="241">
        <f ca="1">+IFERROR(INDEX('Hoja de Trabajo para listado'!$A$155:$Z$1048576,MATCH($A511,'Hoja de Trabajo para listado'!$A$155:$A$1048576,0),MATCH((CUADRO!K$4&amp;$E511),'Hoja de Trabajo para listado'!$A$151:$Z$151,0)),0)+IFERROR(INDEX('Hoja de Trabajo para listado'!$AB$155:$BA$1048576,MATCH($A511,'Hoja de Trabajo para listado'!$AB$155:$AB$1048576,0),MATCH((CUADRO!K$4&amp;$E511),'Hoja de Trabajo para listado'!$AB$151:$BA$151,0)),0)+IFERROR(INDEX('Hoja de Trabajo para listado'!$BC$155:$CB$1048576,MATCH($A511,'Hoja de Trabajo para listado'!$BC$155:$BC$1048576,0),MATCH((CUADRO!K$4&amp;$E511),'Hoja de Trabajo para listado'!$BC$151:$CB$151,0)),0)+IFERROR(INDEX('Hoja de Trabajo para listado'!$DE$153:$DG$274,MATCH($A511,'Hoja de Trabajo para listado'!$DE$153:$DE$1048576,0),MATCH((CUADRO!K$4&amp;$E511),'Hoja de Trabajo para listado'!$DE$151:$DG$151,0)),0)+IFERROR(INDEX('Hoja de Trabajo para listado'!$CD$155:$DC$1048576,MATCH($A511,'Hoja de Trabajo para listado'!$CD$155:$CD$1048576,0),MATCH((CUADRO!K$4&amp;$E511),'Hoja de Trabajo para listado'!$CD$151:$DC$151,0)),0)</f>
        <v>0</v>
      </c>
      <c r="L511" s="241">
        <f ca="1">+IFERROR(INDEX('Hoja de Trabajo para listado'!$A$155:$Z$1048576,MATCH($A511,'Hoja de Trabajo para listado'!$A$155:$A$1048576,0),MATCH((CUADRO!L$4&amp;$E511),'Hoja de Trabajo para listado'!$A$151:$Z$151,0)),0)+IFERROR(INDEX('Hoja de Trabajo para listado'!$AB$155:$BA$1048576,MATCH($A511,'Hoja de Trabajo para listado'!$AB$155:$AB$1048576,0),MATCH((CUADRO!L$4&amp;$E511),'Hoja de Trabajo para listado'!$AB$151:$BA$151,0)),0)+IFERROR(INDEX('Hoja de Trabajo para listado'!$BC$155:$CB$1048576,MATCH($A511,'Hoja de Trabajo para listado'!$BC$155:$BC$1048576,0),MATCH((CUADRO!L$4&amp;$E511),'Hoja de Trabajo para listado'!$BC$151:$CB$151,0)),0)+IFERROR(INDEX('Hoja de Trabajo para listado'!$DE$153:$DG$274,MATCH($A511,'Hoja de Trabajo para listado'!$DE$153:$DE$1048576,0),MATCH((CUADRO!L$4&amp;$E511),'Hoja de Trabajo para listado'!$DE$151:$DG$151,0)),0)+IFERROR(INDEX('Hoja de Trabajo para listado'!$CD$155:$DC$1048576,MATCH($A511,'Hoja de Trabajo para listado'!$CD$155:$CD$1048576,0),MATCH((CUADRO!L$4&amp;$E511),'Hoja de Trabajo para listado'!$CD$151:$DC$151,0)),0)</f>
        <v>0</v>
      </c>
      <c r="M511" s="241">
        <f ca="1">+IFERROR(INDEX('Hoja de Trabajo para listado'!$A$155:$Z$1048576,MATCH($A511,'Hoja de Trabajo para listado'!$A$155:$A$1048576,0),MATCH((CUADRO!M$4&amp;$E511),'Hoja de Trabajo para listado'!$A$151:$Z$151,0)),0)+IFERROR(INDEX('Hoja de Trabajo para listado'!$AB$155:$BA$1048576,MATCH($A511,'Hoja de Trabajo para listado'!$AB$155:$AB$1048576,0),MATCH((CUADRO!M$4&amp;$E511),'Hoja de Trabajo para listado'!$AB$151:$BA$151,0)),0)+IFERROR(INDEX('Hoja de Trabajo para listado'!$BC$155:$CB$1048576,MATCH($A511,'Hoja de Trabajo para listado'!$BC$155:$BC$1048576,0),MATCH((CUADRO!M$4&amp;$E511),'Hoja de Trabajo para listado'!$BC$151:$CB$151,0)),0)+IFERROR(INDEX('Hoja de Trabajo para listado'!$DE$153:$DG$274,MATCH($A511,'Hoja de Trabajo para listado'!$DE$153:$DE$1048576,0),MATCH((CUADRO!M$4&amp;$E511),'Hoja de Trabajo para listado'!$DE$151:$DG$151,0)),0)+IFERROR(INDEX('Hoja de Trabajo para listado'!$CD$155:$DC$1048576,MATCH($A511,'Hoja de Trabajo para listado'!$CD$155:$CD$1048576,0),MATCH((CUADRO!M$4&amp;$E511),'Hoja de Trabajo para listado'!$CD$151:$DC$151,0)),0)</f>
        <v>0</v>
      </c>
      <c r="N511" s="241">
        <f ca="1">+IFERROR(INDEX('Hoja de Trabajo para listado'!$A$155:$Z$1048576,MATCH($A511,'Hoja de Trabajo para listado'!$A$155:$A$1048576,0),MATCH((CUADRO!N$4&amp;$E511),'Hoja de Trabajo para listado'!$A$151:$Z$151,0)),0)+IFERROR(INDEX('Hoja de Trabajo para listado'!$AB$155:$BA$1048576,MATCH($A511,'Hoja de Trabajo para listado'!$AB$155:$AB$1048576,0),MATCH((CUADRO!N$4&amp;$E511),'Hoja de Trabajo para listado'!$AB$151:$BA$151,0)),0)+IFERROR(INDEX('Hoja de Trabajo para listado'!$BC$155:$CB$1048576,MATCH($A511,'Hoja de Trabajo para listado'!$BC$155:$BC$1048576,0),MATCH((CUADRO!N$4&amp;$E511),'Hoja de Trabajo para listado'!$BC$151:$CB$151,0)),0)+IFERROR(INDEX('Hoja de Trabajo para listado'!$DE$153:$DG$274,MATCH($A511,'Hoja de Trabajo para listado'!$DE$153:$DE$1048576,0),MATCH((CUADRO!N$4&amp;$E511),'Hoja de Trabajo para listado'!$DE$151:$DG$151,0)),0)+IFERROR(INDEX('Hoja de Trabajo para listado'!$CD$155:$DC$1048576,MATCH($A511,'Hoja de Trabajo para listado'!$CD$155:$CD$1048576,0),MATCH((CUADRO!N$4&amp;$E511),'Hoja de Trabajo para listado'!$CD$151:$DC$151,0)),0)</f>
        <v>0</v>
      </c>
      <c r="O511" s="241">
        <f ca="1">+IFERROR(INDEX('Hoja de Trabajo para listado'!$A$155:$Z$1048576,MATCH($A511,'Hoja de Trabajo para listado'!$A$155:$A$1048576,0),MATCH((CUADRO!O$4&amp;$E511),'Hoja de Trabajo para listado'!$A$151:$Z$151,0)),0)+IFERROR(INDEX('Hoja de Trabajo para listado'!$AB$155:$BA$1048576,MATCH($A511,'Hoja de Trabajo para listado'!$AB$155:$AB$1048576,0),MATCH((CUADRO!O$4&amp;$E511),'Hoja de Trabajo para listado'!$AB$151:$BA$151,0)),0)+IFERROR(INDEX('Hoja de Trabajo para listado'!$BC$155:$CB$1048576,MATCH($A511,'Hoja de Trabajo para listado'!$BC$155:$BC$1048576,0),MATCH((CUADRO!O$4&amp;$E511),'Hoja de Trabajo para listado'!$BC$151:$CB$151,0)),0)+IFERROR(INDEX('Hoja de Trabajo para listado'!$DE$153:$DG$274,MATCH($A511,'Hoja de Trabajo para listado'!$DE$153:$DE$1048576,0),MATCH((CUADRO!O$4&amp;$E511),'Hoja de Trabajo para listado'!$DE$151:$DG$151,0)),0)+IFERROR(INDEX('Hoja de Trabajo para listado'!$CD$155:$DC$1048576,MATCH($A511,'Hoja de Trabajo para listado'!$CD$155:$CD$1048576,0),MATCH((CUADRO!O$4&amp;$E511),'Hoja de Trabajo para listado'!$CD$151:$DC$151,0)),0)</f>
        <v>0</v>
      </c>
      <c r="P511" s="241">
        <f ca="1">+IFERROR(INDEX('Hoja de Trabajo para listado'!$A$155:$Z$1048576,MATCH($A511,'Hoja de Trabajo para listado'!$A$155:$A$1048576,0),MATCH((CUADRO!P$4&amp;$E511),'Hoja de Trabajo para listado'!$A$151:$Z$151,0)),0)+IFERROR(INDEX('Hoja de Trabajo para listado'!$AB$155:$BA$1048576,MATCH($A511,'Hoja de Trabajo para listado'!$AB$155:$AB$1048576,0),MATCH((CUADRO!P$4&amp;$E511),'Hoja de Trabajo para listado'!$AB$151:$BA$151,0)),0)+IFERROR(INDEX('Hoja de Trabajo para listado'!$BC$155:$CB$1048576,MATCH($A511,'Hoja de Trabajo para listado'!$BC$155:$BC$1048576,0),MATCH((CUADRO!P$4&amp;$E511),'Hoja de Trabajo para listado'!$BC$151:$CB$151,0)),0)+IFERROR(INDEX('Hoja de Trabajo para listado'!$DE$153:$DG$274,MATCH($A511,'Hoja de Trabajo para listado'!$DE$153:$DE$1048576,0),MATCH((CUADRO!P$4&amp;$E511),'Hoja de Trabajo para listado'!$DE$151:$DG$151,0)),0)+IFERROR(INDEX('Hoja de Trabajo para listado'!$CD$155:$DC$1048576,MATCH($A511,'Hoja de Trabajo para listado'!$CD$155:$CD$1048576,0),MATCH((CUADRO!P$4&amp;$E511),'Hoja de Trabajo para listado'!$CD$151:$DC$151,0)),0)</f>
        <v>0</v>
      </c>
      <c r="Q511" s="241">
        <f ca="1">+IFERROR(INDEX('Hoja de Trabajo para listado'!$A$155:$Z$1048576,MATCH($A511,'Hoja de Trabajo para listado'!$A$155:$A$1048576,0),MATCH((CUADRO!Q$4&amp;$E511),'Hoja de Trabajo para listado'!$A$151:$Z$151,0)),0)+IFERROR(INDEX('Hoja de Trabajo para listado'!$AB$155:$BA$1048576,MATCH($A511,'Hoja de Trabajo para listado'!$AB$155:$AB$1048576,0),MATCH((CUADRO!Q$4&amp;$E511),'Hoja de Trabajo para listado'!$AB$151:$BA$151,0)),0)+IFERROR(INDEX('Hoja de Trabajo para listado'!$BC$155:$CB$1048576,MATCH($A511,'Hoja de Trabajo para listado'!$BC$155:$BC$1048576,0),MATCH((CUADRO!Q$4&amp;$E511),'Hoja de Trabajo para listado'!$BC$151:$CB$151,0)),0)+IFERROR(INDEX('Hoja de Trabajo para listado'!$DE$153:$DG$274,MATCH($A511,'Hoja de Trabajo para listado'!$DE$153:$DE$1048576,0),MATCH((CUADRO!Q$4&amp;$E511),'Hoja de Trabajo para listado'!$DE$151:$DG$151,0)),0)+IFERROR(INDEX('Hoja de Trabajo para listado'!$CD$155:$DC$1048576,MATCH($A511,'Hoja de Trabajo para listado'!$CD$155:$CD$1048576,0),MATCH((CUADRO!Q$4&amp;$E511),'Hoja de Trabajo para listado'!$CD$151:$DC$151,0)),0)</f>
        <v>0</v>
      </c>
      <c r="R511" s="241">
        <f t="shared" ca="1" si="21"/>
        <v>0</v>
      </c>
      <c r="S511" s="247"/>
      <c r="T511" s="241">
        <f ca="1">+T512</f>
        <v>0</v>
      </c>
      <c r="U511" s="240">
        <f t="shared" si="22"/>
        <v>1</v>
      </c>
      <c r="V511" s="327" t="str">
        <f>+VLOOKUP(A511,bd_lista!$A$3:$E$592,5,FALSE)</f>
        <v>Gobiernos Autonomos Municipales</v>
      </c>
      <c r="W511" s="397" t="str">
        <f>+V511</f>
        <v>Gobiernos Autonomos Municipales</v>
      </c>
      <c r="X511" s="240">
        <f>+VLOOKUP(A511,[4]Sheet1!$A$13:$D$744,4,FALSE)</f>
        <v>0</v>
      </c>
      <c r="Y511" s="240" t="e">
        <f>+VLOOKUP(X511,bd_lista!$A$3:$C$592,3,FALSE)</f>
        <v>#N/A</v>
      </c>
      <c r="Z511" s="290">
        <f>+X511</f>
        <v>0</v>
      </c>
      <c r="AA511" s="291" t="e">
        <f>+Y511</f>
        <v>#N/A</v>
      </c>
    </row>
    <row r="512" spans="1:27" customFormat="1" ht="15" hidden="1" customHeight="1">
      <c r="A512" s="32">
        <v>1207</v>
      </c>
      <c r="B512" s="394"/>
      <c r="C512" s="245" t="str">
        <f>+VLOOKUP(A512,bd_lista!$A$3:$C$592,3,FALSE)</f>
        <v>Gobierno Autónomo Municipal de Guaqui</v>
      </c>
      <c r="D512" s="396"/>
      <c r="E512" s="242" t="s">
        <v>1304</v>
      </c>
      <c r="F512" s="241">
        <f ca="1">+IFERROR(INDEX('Hoja de Trabajo para listado'!$A$155:$Z$1048576,MATCH($A512,'Hoja de Trabajo para listado'!$A$155:$A$1048576,0),MATCH((CUADRO!F$4&amp;$E512),'Hoja de Trabajo para listado'!$A$151:$Z$151,0)),0)+IFERROR(INDEX('Hoja de Trabajo para listado'!$AB$155:$BA$1048576,MATCH($A512,'Hoja de Trabajo para listado'!$AB$155:$AB$1048576,0),MATCH((CUADRO!F$4&amp;$E512),'Hoja de Trabajo para listado'!$AB$151:$BA$151,0)),0)+IFERROR(INDEX('Hoja de Trabajo para listado'!$BC$155:$CB$1048576,MATCH($A512,'Hoja de Trabajo para listado'!$BC$155:$BC$1048576,0),MATCH((CUADRO!F$4&amp;$E512),'Hoja de Trabajo para listado'!$BC$151:$CB$151,0)),0)+IFERROR(INDEX('Hoja de Trabajo para listado'!$DE$153:$DG$274,MATCH($A512,'Hoja de Trabajo para listado'!$DE$153:$DE$1048576,0),MATCH((CUADRO!F$4&amp;$E512),'Hoja de Trabajo para listado'!$DE$151:$DG$151,0)),0)+IFERROR(INDEX('Hoja de Trabajo para listado'!$CD$155:$DC$1048576,MATCH($A512,'Hoja de Trabajo para listado'!$CD$155:$CD$1048576,0),MATCH((CUADRO!F$4&amp;$E512),'Hoja de Trabajo para listado'!$CD$151:$DC$151,0)),0)</f>
        <v>0</v>
      </c>
      <c r="G512" s="241">
        <f ca="1">+IFERROR(INDEX('Hoja de Trabajo para listado'!$A$155:$Z$1048576,MATCH($A512,'Hoja de Trabajo para listado'!$A$155:$A$1048576,0),MATCH((CUADRO!G$4&amp;$E512),'Hoja de Trabajo para listado'!$A$151:$Z$151,0)),0)+IFERROR(INDEX('Hoja de Trabajo para listado'!$AB$155:$BA$1048576,MATCH($A512,'Hoja de Trabajo para listado'!$AB$155:$AB$1048576,0),MATCH((CUADRO!G$4&amp;$E512),'Hoja de Trabajo para listado'!$AB$151:$BA$151,0)),0)+IFERROR(INDEX('Hoja de Trabajo para listado'!$BC$155:$CB$1048576,MATCH($A512,'Hoja de Trabajo para listado'!$BC$155:$BC$1048576,0),MATCH((CUADRO!G$4&amp;$E512),'Hoja de Trabajo para listado'!$BC$151:$CB$151,0)),0)+IFERROR(INDEX('Hoja de Trabajo para listado'!$DE$153:$DG$274,MATCH($A512,'Hoja de Trabajo para listado'!$DE$153:$DE$1048576,0),MATCH((CUADRO!G$4&amp;$E512),'Hoja de Trabajo para listado'!$DE$151:$DG$151,0)),0)+IFERROR(INDEX('Hoja de Trabajo para listado'!$CD$155:$DC$1048576,MATCH($A512,'Hoja de Trabajo para listado'!$CD$155:$CD$1048576,0),MATCH((CUADRO!G$4&amp;$E512),'Hoja de Trabajo para listado'!$CD$151:$DC$151,0)),0)</f>
        <v>0</v>
      </c>
      <c r="H512" s="241">
        <f ca="1">+IFERROR(INDEX('Hoja de Trabajo para listado'!$A$155:$Z$1048576,MATCH($A512,'Hoja de Trabajo para listado'!$A$155:$A$1048576,0),MATCH((CUADRO!H$4&amp;$E512),'Hoja de Trabajo para listado'!$A$151:$Z$151,0)),0)+IFERROR(INDEX('Hoja de Trabajo para listado'!$AB$155:$BA$1048576,MATCH($A512,'Hoja de Trabajo para listado'!$AB$155:$AB$1048576,0),MATCH((CUADRO!H$4&amp;$E512),'Hoja de Trabajo para listado'!$AB$151:$BA$151,0)),0)+IFERROR(INDEX('Hoja de Trabajo para listado'!$BC$155:$CB$1048576,MATCH($A512,'Hoja de Trabajo para listado'!$BC$155:$BC$1048576,0),MATCH((CUADRO!H$4&amp;$E512),'Hoja de Trabajo para listado'!$BC$151:$CB$151,0)),0)+IFERROR(INDEX('Hoja de Trabajo para listado'!$DE$153:$DG$274,MATCH($A512,'Hoja de Trabajo para listado'!$DE$153:$DE$1048576,0),MATCH((CUADRO!H$4&amp;$E512),'Hoja de Trabajo para listado'!$DE$151:$DG$151,0)),0)+IFERROR(INDEX('Hoja de Trabajo para listado'!$CD$155:$DC$1048576,MATCH($A512,'Hoja de Trabajo para listado'!$CD$155:$CD$1048576,0),MATCH((CUADRO!H$4&amp;$E512),'Hoja de Trabajo para listado'!$CD$151:$DC$151,0)),0)</f>
        <v>0</v>
      </c>
      <c r="I512" s="241">
        <f ca="1">+IFERROR(INDEX('Hoja de Trabajo para listado'!$A$155:$Z$1048576,MATCH($A512,'Hoja de Trabajo para listado'!$A$155:$A$1048576,0),MATCH((CUADRO!I$4&amp;$E512),'Hoja de Trabajo para listado'!$A$151:$Z$151,0)),0)+IFERROR(INDEX('Hoja de Trabajo para listado'!$AB$155:$BA$1048576,MATCH($A512,'Hoja de Trabajo para listado'!$AB$155:$AB$1048576,0),MATCH((CUADRO!I$4&amp;$E512),'Hoja de Trabajo para listado'!$AB$151:$BA$151,0)),0)+IFERROR(INDEX('Hoja de Trabajo para listado'!$BC$155:$CB$1048576,MATCH($A512,'Hoja de Trabajo para listado'!$BC$155:$BC$1048576,0),MATCH((CUADRO!I$4&amp;$E512),'Hoja de Trabajo para listado'!$BC$151:$CB$151,0)),0)+IFERROR(INDEX('Hoja de Trabajo para listado'!$DE$153:$DG$274,MATCH($A512,'Hoja de Trabajo para listado'!$DE$153:$DE$1048576,0),MATCH((CUADRO!I$4&amp;$E512),'Hoja de Trabajo para listado'!$DE$151:$DG$151,0)),0)+IFERROR(INDEX('Hoja de Trabajo para listado'!$CD$155:$DC$1048576,MATCH($A512,'Hoja de Trabajo para listado'!$CD$155:$CD$1048576,0),MATCH((CUADRO!I$4&amp;$E512),'Hoja de Trabajo para listado'!$CD$151:$DC$151,0)),0)</f>
        <v>0</v>
      </c>
      <c r="J512" s="241">
        <f ca="1">+IFERROR(INDEX('Hoja de Trabajo para listado'!$A$155:$Z$1048576,MATCH($A512,'Hoja de Trabajo para listado'!$A$155:$A$1048576,0),MATCH((CUADRO!J$4&amp;$E512),'Hoja de Trabajo para listado'!$A$151:$Z$151,0)),0)+IFERROR(INDEX('Hoja de Trabajo para listado'!$AB$155:$BA$1048576,MATCH($A512,'Hoja de Trabajo para listado'!$AB$155:$AB$1048576,0),MATCH((CUADRO!J$4&amp;$E512),'Hoja de Trabajo para listado'!$AB$151:$BA$151,0)),0)+IFERROR(INDEX('Hoja de Trabajo para listado'!$BC$155:$CB$1048576,MATCH($A512,'Hoja de Trabajo para listado'!$BC$155:$BC$1048576,0),MATCH((CUADRO!J$4&amp;$E512),'Hoja de Trabajo para listado'!$BC$151:$CB$151,0)),0)+IFERROR(INDEX('Hoja de Trabajo para listado'!$DE$153:$DG$274,MATCH($A512,'Hoja de Trabajo para listado'!$DE$153:$DE$1048576,0),MATCH((CUADRO!J$4&amp;$E512),'Hoja de Trabajo para listado'!$DE$151:$DG$151,0)),0)+IFERROR(INDEX('Hoja de Trabajo para listado'!$CD$155:$DC$1048576,MATCH($A512,'Hoja de Trabajo para listado'!$CD$155:$CD$1048576,0),MATCH((CUADRO!J$4&amp;$E512),'Hoja de Trabajo para listado'!$CD$151:$DC$151,0)),0)</f>
        <v>0</v>
      </c>
      <c r="K512" s="241">
        <f ca="1">+IFERROR(INDEX('Hoja de Trabajo para listado'!$A$155:$Z$1048576,MATCH($A512,'Hoja de Trabajo para listado'!$A$155:$A$1048576,0),MATCH((CUADRO!K$4&amp;$E512),'Hoja de Trabajo para listado'!$A$151:$Z$151,0)),0)+IFERROR(INDEX('Hoja de Trabajo para listado'!$AB$155:$BA$1048576,MATCH($A512,'Hoja de Trabajo para listado'!$AB$155:$AB$1048576,0),MATCH((CUADRO!K$4&amp;$E512),'Hoja de Trabajo para listado'!$AB$151:$BA$151,0)),0)+IFERROR(INDEX('Hoja de Trabajo para listado'!$BC$155:$CB$1048576,MATCH($A512,'Hoja de Trabajo para listado'!$BC$155:$BC$1048576,0),MATCH((CUADRO!K$4&amp;$E512),'Hoja de Trabajo para listado'!$BC$151:$CB$151,0)),0)+IFERROR(INDEX('Hoja de Trabajo para listado'!$DE$153:$DG$274,MATCH($A512,'Hoja de Trabajo para listado'!$DE$153:$DE$1048576,0),MATCH((CUADRO!K$4&amp;$E512),'Hoja de Trabajo para listado'!$DE$151:$DG$151,0)),0)+IFERROR(INDEX('Hoja de Trabajo para listado'!$CD$155:$DC$1048576,MATCH($A512,'Hoja de Trabajo para listado'!$CD$155:$CD$1048576,0),MATCH((CUADRO!K$4&amp;$E512),'Hoja de Trabajo para listado'!$CD$151:$DC$151,0)),0)</f>
        <v>0</v>
      </c>
      <c r="L512" s="241">
        <f ca="1">+IFERROR(INDEX('Hoja de Trabajo para listado'!$A$155:$Z$1048576,MATCH($A512,'Hoja de Trabajo para listado'!$A$155:$A$1048576,0),MATCH((CUADRO!L$4&amp;$E512),'Hoja de Trabajo para listado'!$A$151:$Z$151,0)),0)+IFERROR(INDEX('Hoja de Trabajo para listado'!$AB$155:$BA$1048576,MATCH($A512,'Hoja de Trabajo para listado'!$AB$155:$AB$1048576,0),MATCH((CUADRO!L$4&amp;$E512),'Hoja de Trabajo para listado'!$AB$151:$BA$151,0)),0)+IFERROR(INDEX('Hoja de Trabajo para listado'!$BC$155:$CB$1048576,MATCH($A512,'Hoja de Trabajo para listado'!$BC$155:$BC$1048576,0),MATCH((CUADRO!L$4&amp;$E512),'Hoja de Trabajo para listado'!$BC$151:$CB$151,0)),0)+IFERROR(INDEX('Hoja de Trabajo para listado'!$DE$153:$DG$274,MATCH($A512,'Hoja de Trabajo para listado'!$DE$153:$DE$1048576,0),MATCH((CUADRO!L$4&amp;$E512),'Hoja de Trabajo para listado'!$DE$151:$DG$151,0)),0)+IFERROR(INDEX('Hoja de Trabajo para listado'!$CD$155:$DC$1048576,MATCH($A512,'Hoja de Trabajo para listado'!$CD$155:$CD$1048576,0),MATCH((CUADRO!L$4&amp;$E512),'Hoja de Trabajo para listado'!$CD$151:$DC$151,0)),0)</f>
        <v>0</v>
      </c>
      <c r="M512" s="241">
        <f ca="1">+IFERROR(INDEX('Hoja de Trabajo para listado'!$A$155:$Z$1048576,MATCH($A512,'Hoja de Trabajo para listado'!$A$155:$A$1048576,0),MATCH((CUADRO!M$4&amp;$E512),'Hoja de Trabajo para listado'!$A$151:$Z$151,0)),0)+IFERROR(INDEX('Hoja de Trabajo para listado'!$AB$155:$BA$1048576,MATCH($A512,'Hoja de Trabajo para listado'!$AB$155:$AB$1048576,0),MATCH((CUADRO!M$4&amp;$E512),'Hoja de Trabajo para listado'!$AB$151:$BA$151,0)),0)+IFERROR(INDEX('Hoja de Trabajo para listado'!$BC$155:$CB$1048576,MATCH($A512,'Hoja de Trabajo para listado'!$BC$155:$BC$1048576,0),MATCH((CUADRO!M$4&amp;$E512),'Hoja de Trabajo para listado'!$BC$151:$CB$151,0)),0)+IFERROR(INDEX('Hoja de Trabajo para listado'!$DE$153:$DG$274,MATCH($A512,'Hoja de Trabajo para listado'!$DE$153:$DE$1048576,0),MATCH((CUADRO!M$4&amp;$E512),'Hoja de Trabajo para listado'!$DE$151:$DG$151,0)),0)+IFERROR(INDEX('Hoja de Trabajo para listado'!$CD$155:$DC$1048576,MATCH($A512,'Hoja de Trabajo para listado'!$CD$155:$CD$1048576,0),MATCH((CUADRO!M$4&amp;$E512),'Hoja de Trabajo para listado'!$CD$151:$DC$151,0)),0)</f>
        <v>0</v>
      </c>
      <c r="N512" s="241">
        <f ca="1">+IFERROR(INDEX('Hoja de Trabajo para listado'!$A$155:$Z$1048576,MATCH($A512,'Hoja de Trabajo para listado'!$A$155:$A$1048576,0),MATCH((CUADRO!N$4&amp;$E512),'Hoja de Trabajo para listado'!$A$151:$Z$151,0)),0)+IFERROR(INDEX('Hoja de Trabajo para listado'!$AB$155:$BA$1048576,MATCH($A512,'Hoja de Trabajo para listado'!$AB$155:$AB$1048576,0),MATCH((CUADRO!N$4&amp;$E512),'Hoja de Trabajo para listado'!$AB$151:$BA$151,0)),0)+IFERROR(INDEX('Hoja de Trabajo para listado'!$BC$155:$CB$1048576,MATCH($A512,'Hoja de Trabajo para listado'!$BC$155:$BC$1048576,0),MATCH((CUADRO!N$4&amp;$E512),'Hoja de Trabajo para listado'!$BC$151:$CB$151,0)),0)+IFERROR(INDEX('Hoja de Trabajo para listado'!$DE$153:$DG$274,MATCH($A512,'Hoja de Trabajo para listado'!$DE$153:$DE$1048576,0),MATCH((CUADRO!N$4&amp;$E512),'Hoja de Trabajo para listado'!$DE$151:$DG$151,0)),0)+IFERROR(INDEX('Hoja de Trabajo para listado'!$CD$155:$DC$1048576,MATCH($A512,'Hoja de Trabajo para listado'!$CD$155:$CD$1048576,0),MATCH((CUADRO!N$4&amp;$E512),'Hoja de Trabajo para listado'!$CD$151:$DC$151,0)),0)</f>
        <v>0</v>
      </c>
      <c r="O512" s="241">
        <f ca="1">+IFERROR(INDEX('Hoja de Trabajo para listado'!$A$155:$Z$1048576,MATCH($A512,'Hoja de Trabajo para listado'!$A$155:$A$1048576,0),MATCH((CUADRO!O$4&amp;$E512),'Hoja de Trabajo para listado'!$A$151:$Z$151,0)),0)+IFERROR(INDEX('Hoja de Trabajo para listado'!$AB$155:$BA$1048576,MATCH($A512,'Hoja de Trabajo para listado'!$AB$155:$AB$1048576,0),MATCH((CUADRO!O$4&amp;$E512),'Hoja de Trabajo para listado'!$AB$151:$BA$151,0)),0)+IFERROR(INDEX('Hoja de Trabajo para listado'!$BC$155:$CB$1048576,MATCH($A512,'Hoja de Trabajo para listado'!$BC$155:$BC$1048576,0),MATCH((CUADRO!O$4&amp;$E512),'Hoja de Trabajo para listado'!$BC$151:$CB$151,0)),0)+IFERROR(INDEX('Hoja de Trabajo para listado'!$DE$153:$DG$274,MATCH($A512,'Hoja de Trabajo para listado'!$DE$153:$DE$1048576,0),MATCH((CUADRO!O$4&amp;$E512),'Hoja de Trabajo para listado'!$DE$151:$DG$151,0)),0)+IFERROR(INDEX('Hoja de Trabajo para listado'!$CD$155:$DC$1048576,MATCH($A512,'Hoja de Trabajo para listado'!$CD$155:$CD$1048576,0),MATCH((CUADRO!O$4&amp;$E512),'Hoja de Trabajo para listado'!$CD$151:$DC$151,0)),0)</f>
        <v>0</v>
      </c>
      <c r="P512" s="241">
        <f ca="1">+IFERROR(INDEX('Hoja de Trabajo para listado'!$A$155:$Z$1048576,MATCH($A512,'Hoja de Trabajo para listado'!$A$155:$A$1048576,0),MATCH((CUADRO!P$4&amp;$E512),'Hoja de Trabajo para listado'!$A$151:$Z$151,0)),0)+IFERROR(INDEX('Hoja de Trabajo para listado'!$AB$155:$BA$1048576,MATCH($A512,'Hoja de Trabajo para listado'!$AB$155:$AB$1048576,0),MATCH((CUADRO!P$4&amp;$E512),'Hoja de Trabajo para listado'!$AB$151:$BA$151,0)),0)+IFERROR(INDEX('Hoja de Trabajo para listado'!$BC$155:$CB$1048576,MATCH($A512,'Hoja de Trabajo para listado'!$BC$155:$BC$1048576,0),MATCH((CUADRO!P$4&amp;$E512),'Hoja de Trabajo para listado'!$BC$151:$CB$151,0)),0)+IFERROR(INDEX('Hoja de Trabajo para listado'!$DE$153:$DG$274,MATCH($A512,'Hoja de Trabajo para listado'!$DE$153:$DE$1048576,0),MATCH((CUADRO!P$4&amp;$E512),'Hoja de Trabajo para listado'!$DE$151:$DG$151,0)),0)+IFERROR(INDEX('Hoja de Trabajo para listado'!$CD$155:$DC$1048576,MATCH($A512,'Hoja de Trabajo para listado'!$CD$155:$CD$1048576,0),MATCH((CUADRO!P$4&amp;$E512),'Hoja de Trabajo para listado'!$CD$151:$DC$151,0)),0)</f>
        <v>0</v>
      </c>
      <c r="Q512" s="241">
        <f ca="1">+IFERROR(INDEX('Hoja de Trabajo para listado'!$A$155:$Z$1048576,MATCH($A512,'Hoja de Trabajo para listado'!$A$155:$A$1048576,0),MATCH((CUADRO!Q$4&amp;$E512),'Hoja de Trabajo para listado'!$A$151:$Z$151,0)),0)+IFERROR(INDEX('Hoja de Trabajo para listado'!$AB$155:$BA$1048576,MATCH($A512,'Hoja de Trabajo para listado'!$AB$155:$AB$1048576,0),MATCH((CUADRO!Q$4&amp;$E512),'Hoja de Trabajo para listado'!$AB$151:$BA$151,0)),0)+IFERROR(INDEX('Hoja de Trabajo para listado'!$BC$155:$CB$1048576,MATCH($A512,'Hoja de Trabajo para listado'!$BC$155:$BC$1048576,0),MATCH((CUADRO!Q$4&amp;$E512),'Hoja de Trabajo para listado'!$BC$151:$CB$151,0)),0)+IFERROR(INDEX('Hoja de Trabajo para listado'!$DE$153:$DG$274,MATCH($A512,'Hoja de Trabajo para listado'!$DE$153:$DE$1048576,0),MATCH((CUADRO!Q$4&amp;$E512),'Hoja de Trabajo para listado'!$DE$151:$DG$151,0)),0)+IFERROR(INDEX('Hoja de Trabajo para listado'!$CD$155:$DC$1048576,MATCH($A512,'Hoja de Trabajo para listado'!$CD$155:$CD$1048576,0),MATCH((CUADRO!Q$4&amp;$E512),'Hoja de Trabajo para listado'!$CD$151:$DC$151,0)),0)</f>
        <v>0</v>
      </c>
      <c r="R512" s="241">
        <f t="shared" ca="1" si="21"/>
        <v>0</v>
      </c>
      <c r="S512" s="247">
        <f ca="1">+R511+R512</f>
        <v>0</v>
      </c>
      <c r="T512" s="241">
        <f ca="1">+S512</f>
        <v>0</v>
      </c>
      <c r="U512" s="240">
        <f t="shared" si="22"/>
        <v>2</v>
      </c>
      <c r="V512" s="327" t="str">
        <f>+VLOOKUP(A512,bd_lista!$A$3:$E$592,5,FALSE)</f>
        <v>Gobiernos Autonomos Municipales</v>
      </c>
      <c r="W512" s="398"/>
      <c r="X512" s="240">
        <f>+VLOOKUP(A512,[4]Sheet1!$A$13:$D$744,4,FALSE)</f>
        <v>0</v>
      </c>
      <c r="Y512" s="240" t="e">
        <f>+VLOOKUP(X512,bd_lista!$A$3:$C$592,3,FALSE)</f>
        <v>#N/A</v>
      </c>
      <c r="Z512" s="288"/>
      <c r="AA512" s="289"/>
    </row>
    <row r="513" spans="1:27" customFormat="1" ht="15" hidden="1" customHeight="1">
      <c r="A513" s="32">
        <v>1208</v>
      </c>
      <c r="B513" s="393">
        <f>+A513</f>
        <v>1208</v>
      </c>
      <c r="C513" s="245" t="str">
        <f>+VLOOKUP(A513,bd_lista!$A$3:$C$592,3,FALSE)</f>
        <v>Gobierno Autónomo Municipal de Tiahuanacu</v>
      </c>
      <c r="D513" s="395" t="str">
        <f>+C513</f>
        <v>Gobierno Autónomo Municipal de Tiahuanacu</v>
      </c>
      <c r="E513" s="240" t="s">
        <v>1303</v>
      </c>
      <c r="F513" s="241">
        <f ca="1">+IFERROR(INDEX('Hoja de Trabajo para listado'!$A$155:$Z$1048576,MATCH($A513,'Hoja de Trabajo para listado'!$A$155:$A$1048576,0),MATCH((CUADRO!F$4&amp;$E513),'Hoja de Trabajo para listado'!$A$151:$Z$151,0)),0)+IFERROR(INDEX('Hoja de Trabajo para listado'!$AB$155:$BA$1048576,MATCH($A513,'Hoja de Trabajo para listado'!$AB$155:$AB$1048576,0),MATCH((CUADRO!F$4&amp;$E513),'Hoja de Trabajo para listado'!$AB$151:$BA$151,0)),0)+IFERROR(INDEX('Hoja de Trabajo para listado'!$BC$155:$CB$1048576,MATCH($A513,'Hoja de Trabajo para listado'!$BC$155:$BC$1048576,0),MATCH((CUADRO!F$4&amp;$E513),'Hoja de Trabajo para listado'!$BC$151:$CB$151,0)),0)+IFERROR(INDEX('Hoja de Trabajo para listado'!$DE$153:$DG$274,MATCH($A513,'Hoja de Trabajo para listado'!$DE$153:$DE$1048576,0),MATCH((CUADRO!F$4&amp;$E513),'Hoja de Trabajo para listado'!$DE$151:$DG$151,0)),0)+IFERROR(INDEX('Hoja de Trabajo para listado'!$CD$155:$DC$1048576,MATCH($A513,'Hoja de Trabajo para listado'!$CD$155:$CD$1048576,0),MATCH((CUADRO!F$4&amp;$E513),'Hoja de Trabajo para listado'!$CD$151:$DC$151,0)),0)</f>
        <v>0</v>
      </c>
      <c r="G513" s="241">
        <f ca="1">+IFERROR(INDEX('Hoja de Trabajo para listado'!$A$155:$Z$1048576,MATCH($A513,'Hoja de Trabajo para listado'!$A$155:$A$1048576,0),MATCH((CUADRO!G$4&amp;$E513),'Hoja de Trabajo para listado'!$A$151:$Z$151,0)),0)+IFERROR(INDEX('Hoja de Trabajo para listado'!$AB$155:$BA$1048576,MATCH($A513,'Hoja de Trabajo para listado'!$AB$155:$AB$1048576,0),MATCH((CUADRO!G$4&amp;$E513),'Hoja de Trabajo para listado'!$AB$151:$BA$151,0)),0)+IFERROR(INDEX('Hoja de Trabajo para listado'!$BC$155:$CB$1048576,MATCH($A513,'Hoja de Trabajo para listado'!$BC$155:$BC$1048576,0),MATCH((CUADRO!G$4&amp;$E513),'Hoja de Trabajo para listado'!$BC$151:$CB$151,0)),0)+IFERROR(INDEX('Hoja de Trabajo para listado'!$DE$153:$DG$274,MATCH($A513,'Hoja de Trabajo para listado'!$DE$153:$DE$1048576,0),MATCH((CUADRO!G$4&amp;$E513),'Hoja de Trabajo para listado'!$DE$151:$DG$151,0)),0)+IFERROR(INDEX('Hoja de Trabajo para listado'!$CD$155:$DC$1048576,MATCH($A513,'Hoja de Trabajo para listado'!$CD$155:$CD$1048576,0),MATCH((CUADRO!G$4&amp;$E513),'Hoja de Trabajo para listado'!$CD$151:$DC$151,0)),0)</f>
        <v>0</v>
      </c>
      <c r="H513" s="241">
        <f ca="1">+IFERROR(INDEX('Hoja de Trabajo para listado'!$A$155:$Z$1048576,MATCH($A513,'Hoja de Trabajo para listado'!$A$155:$A$1048576,0),MATCH((CUADRO!H$4&amp;$E513),'Hoja de Trabajo para listado'!$A$151:$Z$151,0)),0)+IFERROR(INDEX('Hoja de Trabajo para listado'!$AB$155:$BA$1048576,MATCH($A513,'Hoja de Trabajo para listado'!$AB$155:$AB$1048576,0),MATCH((CUADRO!H$4&amp;$E513),'Hoja de Trabajo para listado'!$AB$151:$BA$151,0)),0)+IFERROR(INDEX('Hoja de Trabajo para listado'!$BC$155:$CB$1048576,MATCH($A513,'Hoja de Trabajo para listado'!$BC$155:$BC$1048576,0),MATCH((CUADRO!H$4&amp;$E513),'Hoja de Trabajo para listado'!$BC$151:$CB$151,0)),0)+IFERROR(INDEX('Hoja de Trabajo para listado'!$DE$153:$DG$274,MATCH($A513,'Hoja de Trabajo para listado'!$DE$153:$DE$1048576,0),MATCH((CUADRO!H$4&amp;$E513),'Hoja de Trabajo para listado'!$DE$151:$DG$151,0)),0)+IFERROR(INDEX('Hoja de Trabajo para listado'!$CD$155:$DC$1048576,MATCH($A513,'Hoja de Trabajo para listado'!$CD$155:$CD$1048576,0),MATCH((CUADRO!H$4&amp;$E513),'Hoja de Trabajo para listado'!$CD$151:$DC$151,0)),0)</f>
        <v>0</v>
      </c>
      <c r="I513" s="241">
        <f ca="1">+IFERROR(INDEX('Hoja de Trabajo para listado'!$A$155:$Z$1048576,MATCH($A513,'Hoja de Trabajo para listado'!$A$155:$A$1048576,0),MATCH((CUADRO!I$4&amp;$E513),'Hoja de Trabajo para listado'!$A$151:$Z$151,0)),0)+IFERROR(INDEX('Hoja de Trabajo para listado'!$AB$155:$BA$1048576,MATCH($A513,'Hoja de Trabajo para listado'!$AB$155:$AB$1048576,0),MATCH((CUADRO!I$4&amp;$E513),'Hoja de Trabajo para listado'!$AB$151:$BA$151,0)),0)+IFERROR(INDEX('Hoja de Trabajo para listado'!$BC$155:$CB$1048576,MATCH($A513,'Hoja de Trabajo para listado'!$BC$155:$BC$1048576,0),MATCH((CUADRO!I$4&amp;$E513),'Hoja de Trabajo para listado'!$BC$151:$CB$151,0)),0)+IFERROR(INDEX('Hoja de Trabajo para listado'!$DE$153:$DG$274,MATCH($A513,'Hoja de Trabajo para listado'!$DE$153:$DE$1048576,0),MATCH((CUADRO!I$4&amp;$E513),'Hoja de Trabajo para listado'!$DE$151:$DG$151,0)),0)+IFERROR(INDEX('Hoja de Trabajo para listado'!$CD$155:$DC$1048576,MATCH($A513,'Hoja de Trabajo para listado'!$CD$155:$CD$1048576,0),MATCH((CUADRO!I$4&amp;$E513),'Hoja de Trabajo para listado'!$CD$151:$DC$151,0)),0)</f>
        <v>0</v>
      </c>
      <c r="J513" s="241">
        <f ca="1">+IFERROR(INDEX('Hoja de Trabajo para listado'!$A$155:$Z$1048576,MATCH($A513,'Hoja de Trabajo para listado'!$A$155:$A$1048576,0),MATCH((CUADRO!J$4&amp;$E513),'Hoja de Trabajo para listado'!$A$151:$Z$151,0)),0)+IFERROR(INDEX('Hoja de Trabajo para listado'!$AB$155:$BA$1048576,MATCH($A513,'Hoja de Trabajo para listado'!$AB$155:$AB$1048576,0),MATCH((CUADRO!J$4&amp;$E513),'Hoja de Trabajo para listado'!$AB$151:$BA$151,0)),0)+IFERROR(INDEX('Hoja de Trabajo para listado'!$BC$155:$CB$1048576,MATCH($A513,'Hoja de Trabajo para listado'!$BC$155:$BC$1048576,0),MATCH((CUADRO!J$4&amp;$E513),'Hoja de Trabajo para listado'!$BC$151:$CB$151,0)),0)+IFERROR(INDEX('Hoja de Trabajo para listado'!$DE$153:$DG$274,MATCH($A513,'Hoja de Trabajo para listado'!$DE$153:$DE$1048576,0),MATCH((CUADRO!J$4&amp;$E513),'Hoja de Trabajo para listado'!$DE$151:$DG$151,0)),0)+IFERROR(INDEX('Hoja de Trabajo para listado'!$CD$155:$DC$1048576,MATCH($A513,'Hoja de Trabajo para listado'!$CD$155:$CD$1048576,0),MATCH((CUADRO!J$4&amp;$E513),'Hoja de Trabajo para listado'!$CD$151:$DC$151,0)),0)</f>
        <v>0</v>
      </c>
      <c r="K513" s="241">
        <f ca="1">+IFERROR(INDEX('Hoja de Trabajo para listado'!$A$155:$Z$1048576,MATCH($A513,'Hoja de Trabajo para listado'!$A$155:$A$1048576,0),MATCH((CUADRO!K$4&amp;$E513),'Hoja de Trabajo para listado'!$A$151:$Z$151,0)),0)+IFERROR(INDEX('Hoja de Trabajo para listado'!$AB$155:$BA$1048576,MATCH($A513,'Hoja de Trabajo para listado'!$AB$155:$AB$1048576,0),MATCH((CUADRO!K$4&amp;$E513),'Hoja de Trabajo para listado'!$AB$151:$BA$151,0)),0)+IFERROR(INDEX('Hoja de Trabajo para listado'!$BC$155:$CB$1048576,MATCH($A513,'Hoja de Trabajo para listado'!$BC$155:$BC$1048576,0),MATCH((CUADRO!K$4&amp;$E513),'Hoja de Trabajo para listado'!$BC$151:$CB$151,0)),0)+IFERROR(INDEX('Hoja de Trabajo para listado'!$DE$153:$DG$274,MATCH($A513,'Hoja de Trabajo para listado'!$DE$153:$DE$1048576,0),MATCH((CUADRO!K$4&amp;$E513),'Hoja de Trabajo para listado'!$DE$151:$DG$151,0)),0)+IFERROR(INDEX('Hoja de Trabajo para listado'!$CD$155:$DC$1048576,MATCH($A513,'Hoja de Trabajo para listado'!$CD$155:$CD$1048576,0),MATCH((CUADRO!K$4&amp;$E513),'Hoja de Trabajo para listado'!$CD$151:$DC$151,0)),0)</f>
        <v>0</v>
      </c>
      <c r="L513" s="241">
        <f ca="1">+IFERROR(INDEX('Hoja de Trabajo para listado'!$A$155:$Z$1048576,MATCH($A513,'Hoja de Trabajo para listado'!$A$155:$A$1048576,0),MATCH((CUADRO!L$4&amp;$E513),'Hoja de Trabajo para listado'!$A$151:$Z$151,0)),0)+IFERROR(INDEX('Hoja de Trabajo para listado'!$AB$155:$BA$1048576,MATCH($A513,'Hoja de Trabajo para listado'!$AB$155:$AB$1048576,0),MATCH((CUADRO!L$4&amp;$E513),'Hoja de Trabajo para listado'!$AB$151:$BA$151,0)),0)+IFERROR(INDEX('Hoja de Trabajo para listado'!$BC$155:$CB$1048576,MATCH($A513,'Hoja de Trabajo para listado'!$BC$155:$BC$1048576,0),MATCH((CUADRO!L$4&amp;$E513),'Hoja de Trabajo para listado'!$BC$151:$CB$151,0)),0)+IFERROR(INDEX('Hoja de Trabajo para listado'!$DE$153:$DG$274,MATCH($A513,'Hoja de Trabajo para listado'!$DE$153:$DE$1048576,0),MATCH((CUADRO!L$4&amp;$E513),'Hoja de Trabajo para listado'!$DE$151:$DG$151,0)),0)+IFERROR(INDEX('Hoja de Trabajo para listado'!$CD$155:$DC$1048576,MATCH($A513,'Hoja de Trabajo para listado'!$CD$155:$CD$1048576,0),MATCH((CUADRO!L$4&amp;$E513),'Hoja de Trabajo para listado'!$CD$151:$DC$151,0)),0)</f>
        <v>0</v>
      </c>
      <c r="M513" s="241">
        <f ca="1">+IFERROR(INDEX('Hoja de Trabajo para listado'!$A$155:$Z$1048576,MATCH($A513,'Hoja de Trabajo para listado'!$A$155:$A$1048576,0),MATCH((CUADRO!M$4&amp;$E513),'Hoja de Trabajo para listado'!$A$151:$Z$151,0)),0)+IFERROR(INDEX('Hoja de Trabajo para listado'!$AB$155:$BA$1048576,MATCH($A513,'Hoja de Trabajo para listado'!$AB$155:$AB$1048576,0),MATCH((CUADRO!M$4&amp;$E513),'Hoja de Trabajo para listado'!$AB$151:$BA$151,0)),0)+IFERROR(INDEX('Hoja de Trabajo para listado'!$BC$155:$CB$1048576,MATCH($A513,'Hoja de Trabajo para listado'!$BC$155:$BC$1048576,0),MATCH((CUADRO!M$4&amp;$E513),'Hoja de Trabajo para listado'!$BC$151:$CB$151,0)),0)+IFERROR(INDEX('Hoja de Trabajo para listado'!$DE$153:$DG$274,MATCH($A513,'Hoja de Trabajo para listado'!$DE$153:$DE$1048576,0),MATCH((CUADRO!M$4&amp;$E513),'Hoja de Trabajo para listado'!$DE$151:$DG$151,0)),0)+IFERROR(INDEX('Hoja de Trabajo para listado'!$CD$155:$DC$1048576,MATCH($A513,'Hoja de Trabajo para listado'!$CD$155:$CD$1048576,0),MATCH((CUADRO!M$4&amp;$E513),'Hoja de Trabajo para listado'!$CD$151:$DC$151,0)),0)</f>
        <v>0</v>
      </c>
      <c r="N513" s="241">
        <f ca="1">+IFERROR(INDEX('Hoja de Trabajo para listado'!$A$155:$Z$1048576,MATCH($A513,'Hoja de Trabajo para listado'!$A$155:$A$1048576,0),MATCH((CUADRO!N$4&amp;$E513),'Hoja de Trabajo para listado'!$A$151:$Z$151,0)),0)+IFERROR(INDEX('Hoja de Trabajo para listado'!$AB$155:$BA$1048576,MATCH($A513,'Hoja de Trabajo para listado'!$AB$155:$AB$1048576,0),MATCH((CUADRO!N$4&amp;$E513),'Hoja de Trabajo para listado'!$AB$151:$BA$151,0)),0)+IFERROR(INDEX('Hoja de Trabajo para listado'!$BC$155:$CB$1048576,MATCH($A513,'Hoja de Trabajo para listado'!$BC$155:$BC$1048576,0),MATCH((CUADRO!N$4&amp;$E513),'Hoja de Trabajo para listado'!$BC$151:$CB$151,0)),0)+IFERROR(INDEX('Hoja de Trabajo para listado'!$DE$153:$DG$274,MATCH($A513,'Hoja de Trabajo para listado'!$DE$153:$DE$1048576,0),MATCH((CUADRO!N$4&amp;$E513),'Hoja de Trabajo para listado'!$DE$151:$DG$151,0)),0)+IFERROR(INDEX('Hoja de Trabajo para listado'!$CD$155:$DC$1048576,MATCH($A513,'Hoja de Trabajo para listado'!$CD$155:$CD$1048576,0),MATCH((CUADRO!N$4&amp;$E513),'Hoja de Trabajo para listado'!$CD$151:$DC$151,0)),0)</f>
        <v>0</v>
      </c>
      <c r="O513" s="241">
        <f ca="1">+IFERROR(INDEX('Hoja de Trabajo para listado'!$A$155:$Z$1048576,MATCH($A513,'Hoja de Trabajo para listado'!$A$155:$A$1048576,0),MATCH((CUADRO!O$4&amp;$E513),'Hoja de Trabajo para listado'!$A$151:$Z$151,0)),0)+IFERROR(INDEX('Hoja de Trabajo para listado'!$AB$155:$BA$1048576,MATCH($A513,'Hoja de Trabajo para listado'!$AB$155:$AB$1048576,0),MATCH((CUADRO!O$4&amp;$E513),'Hoja de Trabajo para listado'!$AB$151:$BA$151,0)),0)+IFERROR(INDEX('Hoja de Trabajo para listado'!$BC$155:$CB$1048576,MATCH($A513,'Hoja de Trabajo para listado'!$BC$155:$BC$1048576,0),MATCH((CUADRO!O$4&amp;$E513),'Hoja de Trabajo para listado'!$BC$151:$CB$151,0)),0)+IFERROR(INDEX('Hoja de Trabajo para listado'!$DE$153:$DG$274,MATCH($A513,'Hoja de Trabajo para listado'!$DE$153:$DE$1048576,0),MATCH((CUADRO!O$4&amp;$E513),'Hoja de Trabajo para listado'!$DE$151:$DG$151,0)),0)+IFERROR(INDEX('Hoja de Trabajo para listado'!$CD$155:$DC$1048576,MATCH($A513,'Hoja de Trabajo para listado'!$CD$155:$CD$1048576,0),MATCH((CUADRO!O$4&amp;$E513),'Hoja de Trabajo para listado'!$CD$151:$DC$151,0)),0)</f>
        <v>0</v>
      </c>
      <c r="P513" s="241">
        <f ca="1">+IFERROR(INDEX('Hoja de Trabajo para listado'!$A$155:$Z$1048576,MATCH($A513,'Hoja de Trabajo para listado'!$A$155:$A$1048576,0),MATCH((CUADRO!P$4&amp;$E513),'Hoja de Trabajo para listado'!$A$151:$Z$151,0)),0)+IFERROR(INDEX('Hoja de Trabajo para listado'!$AB$155:$BA$1048576,MATCH($A513,'Hoja de Trabajo para listado'!$AB$155:$AB$1048576,0),MATCH((CUADRO!P$4&amp;$E513),'Hoja de Trabajo para listado'!$AB$151:$BA$151,0)),0)+IFERROR(INDEX('Hoja de Trabajo para listado'!$BC$155:$CB$1048576,MATCH($A513,'Hoja de Trabajo para listado'!$BC$155:$BC$1048576,0),MATCH((CUADRO!P$4&amp;$E513),'Hoja de Trabajo para listado'!$BC$151:$CB$151,0)),0)+IFERROR(INDEX('Hoja de Trabajo para listado'!$DE$153:$DG$274,MATCH($A513,'Hoja de Trabajo para listado'!$DE$153:$DE$1048576,0),MATCH((CUADRO!P$4&amp;$E513),'Hoja de Trabajo para listado'!$DE$151:$DG$151,0)),0)+IFERROR(INDEX('Hoja de Trabajo para listado'!$CD$155:$DC$1048576,MATCH($A513,'Hoja de Trabajo para listado'!$CD$155:$CD$1048576,0),MATCH((CUADRO!P$4&amp;$E513),'Hoja de Trabajo para listado'!$CD$151:$DC$151,0)),0)</f>
        <v>0</v>
      </c>
      <c r="Q513" s="241">
        <f ca="1">+IFERROR(INDEX('Hoja de Trabajo para listado'!$A$155:$Z$1048576,MATCH($A513,'Hoja de Trabajo para listado'!$A$155:$A$1048576,0),MATCH((CUADRO!Q$4&amp;$E513),'Hoja de Trabajo para listado'!$A$151:$Z$151,0)),0)+IFERROR(INDEX('Hoja de Trabajo para listado'!$AB$155:$BA$1048576,MATCH($A513,'Hoja de Trabajo para listado'!$AB$155:$AB$1048576,0),MATCH((CUADRO!Q$4&amp;$E513),'Hoja de Trabajo para listado'!$AB$151:$BA$151,0)),0)+IFERROR(INDEX('Hoja de Trabajo para listado'!$BC$155:$CB$1048576,MATCH($A513,'Hoja de Trabajo para listado'!$BC$155:$BC$1048576,0),MATCH((CUADRO!Q$4&amp;$E513),'Hoja de Trabajo para listado'!$BC$151:$CB$151,0)),0)+IFERROR(INDEX('Hoja de Trabajo para listado'!$DE$153:$DG$274,MATCH($A513,'Hoja de Trabajo para listado'!$DE$153:$DE$1048576,0),MATCH((CUADRO!Q$4&amp;$E513),'Hoja de Trabajo para listado'!$DE$151:$DG$151,0)),0)+IFERROR(INDEX('Hoja de Trabajo para listado'!$CD$155:$DC$1048576,MATCH($A513,'Hoja de Trabajo para listado'!$CD$155:$CD$1048576,0),MATCH((CUADRO!Q$4&amp;$E513),'Hoja de Trabajo para listado'!$CD$151:$DC$151,0)),0)</f>
        <v>0</v>
      </c>
      <c r="R513" s="241">
        <f t="shared" ca="1" si="21"/>
        <v>0</v>
      </c>
      <c r="S513" s="247"/>
      <c r="T513" s="241">
        <f ca="1">+T514</f>
        <v>0</v>
      </c>
      <c r="U513" s="240">
        <f t="shared" si="22"/>
        <v>1</v>
      </c>
      <c r="V513" s="327" t="str">
        <f>+VLOOKUP(A513,bd_lista!$A$3:$E$592,5,FALSE)</f>
        <v>Gobiernos Autonomos Municipales</v>
      </c>
      <c r="W513" s="397" t="str">
        <f>+V513</f>
        <v>Gobiernos Autonomos Municipales</v>
      </c>
      <c r="X513" s="240">
        <f>+VLOOKUP(A513,[4]Sheet1!$A$13:$D$744,4,FALSE)</f>
        <v>0</v>
      </c>
      <c r="Y513" s="240" t="e">
        <f>+VLOOKUP(X513,bd_lista!$A$3:$C$592,3,FALSE)</f>
        <v>#N/A</v>
      </c>
      <c r="Z513" s="290">
        <f>+X513</f>
        <v>0</v>
      </c>
      <c r="AA513" s="291" t="e">
        <f>+Y513</f>
        <v>#N/A</v>
      </c>
    </row>
    <row r="514" spans="1:27" customFormat="1" ht="15" hidden="1" customHeight="1">
      <c r="A514" s="32">
        <v>1208</v>
      </c>
      <c r="B514" s="394"/>
      <c r="C514" s="245" t="str">
        <f>+VLOOKUP(A514,bd_lista!$A$3:$C$592,3,FALSE)</f>
        <v>Gobierno Autónomo Municipal de Tiahuanacu</v>
      </c>
      <c r="D514" s="396"/>
      <c r="E514" s="242" t="s">
        <v>1304</v>
      </c>
      <c r="F514" s="241">
        <f ca="1">+IFERROR(INDEX('Hoja de Trabajo para listado'!$A$155:$Z$1048576,MATCH($A514,'Hoja de Trabajo para listado'!$A$155:$A$1048576,0),MATCH((CUADRO!F$4&amp;$E514),'Hoja de Trabajo para listado'!$A$151:$Z$151,0)),0)+IFERROR(INDEX('Hoja de Trabajo para listado'!$AB$155:$BA$1048576,MATCH($A514,'Hoja de Trabajo para listado'!$AB$155:$AB$1048576,0),MATCH((CUADRO!F$4&amp;$E514),'Hoja de Trabajo para listado'!$AB$151:$BA$151,0)),0)+IFERROR(INDEX('Hoja de Trabajo para listado'!$BC$155:$CB$1048576,MATCH($A514,'Hoja de Trabajo para listado'!$BC$155:$BC$1048576,0),MATCH((CUADRO!F$4&amp;$E514),'Hoja de Trabajo para listado'!$BC$151:$CB$151,0)),0)+IFERROR(INDEX('Hoja de Trabajo para listado'!$DE$153:$DG$274,MATCH($A514,'Hoja de Trabajo para listado'!$DE$153:$DE$1048576,0),MATCH((CUADRO!F$4&amp;$E514),'Hoja de Trabajo para listado'!$DE$151:$DG$151,0)),0)+IFERROR(INDEX('Hoja de Trabajo para listado'!$CD$155:$DC$1048576,MATCH($A514,'Hoja de Trabajo para listado'!$CD$155:$CD$1048576,0),MATCH((CUADRO!F$4&amp;$E514),'Hoja de Trabajo para listado'!$CD$151:$DC$151,0)),0)</f>
        <v>0</v>
      </c>
      <c r="G514" s="241">
        <f ca="1">+IFERROR(INDEX('Hoja de Trabajo para listado'!$A$155:$Z$1048576,MATCH($A514,'Hoja de Trabajo para listado'!$A$155:$A$1048576,0),MATCH((CUADRO!G$4&amp;$E514),'Hoja de Trabajo para listado'!$A$151:$Z$151,0)),0)+IFERROR(INDEX('Hoja de Trabajo para listado'!$AB$155:$BA$1048576,MATCH($A514,'Hoja de Trabajo para listado'!$AB$155:$AB$1048576,0),MATCH((CUADRO!G$4&amp;$E514),'Hoja de Trabajo para listado'!$AB$151:$BA$151,0)),0)+IFERROR(INDEX('Hoja de Trabajo para listado'!$BC$155:$CB$1048576,MATCH($A514,'Hoja de Trabajo para listado'!$BC$155:$BC$1048576,0),MATCH((CUADRO!G$4&amp;$E514),'Hoja de Trabajo para listado'!$BC$151:$CB$151,0)),0)+IFERROR(INDEX('Hoja de Trabajo para listado'!$DE$153:$DG$274,MATCH($A514,'Hoja de Trabajo para listado'!$DE$153:$DE$1048576,0),MATCH((CUADRO!G$4&amp;$E514),'Hoja de Trabajo para listado'!$DE$151:$DG$151,0)),0)+IFERROR(INDEX('Hoja de Trabajo para listado'!$CD$155:$DC$1048576,MATCH($A514,'Hoja de Trabajo para listado'!$CD$155:$CD$1048576,0),MATCH((CUADRO!G$4&amp;$E514),'Hoja de Trabajo para listado'!$CD$151:$DC$151,0)),0)</f>
        <v>0</v>
      </c>
      <c r="H514" s="241">
        <f ca="1">+IFERROR(INDEX('Hoja de Trabajo para listado'!$A$155:$Z$1048576,MATCH($A514,'Hoja de Trabajo para listado'!$A$155:$A$1048576,0),MATCH((CUADRO!H$4&amp;$E514),'Hoja de Trabajo para listado'!$A$151:$Z$151,0)),0)+IFERROR(INDEX('Hoja de Trabajo para listado'!$AB$155:$BA$1048576,MATCH($A514,'Hoja de Trabajo para listado'!$AB$155:$AB$1048576,0),MATCH((CUADRO!H$4&amp;$E514),'Hoja de Trabajo para listado'!$AB$151:$BA$151,0)),0)+IFERROR(INDEX('Hoja de Trabajo para listado'!$BC$155:$CB$1048576,MATCH($A514,'Hoja de Trabajo para listado'!$BC$155:$BC$1048576,0),MATCH((CUADRO!H$4&amp;$E514),'Hoja de Trabajo para listado'!$BC$151:$CB$151,0)),0)+IFERROR(INDEX('Hoja de Trabajo para listado'!$DE$153:$DG$274,MATCH($A514,'Hoja de Trabajo para listado'!$DE$153:$DE$1048576,0),MATCH((CUADRO!H$4&amp;$E514),'Hoja de Trabajo para listado'!$DE$151:$DG$151,0)),0)+IFERROR(INDEX('Hoja de Trabajo para listado'!$CD$155:$DC$1048576,MATCH($A514,'Hoja de Trabajo para listado'!$CD$155:$CD$1048576,0),MATCH((CUADRO!H$4&amp;$E514),'Hoja de Trabajo para listado'!$CD$151:$DC$151,0)),0)</f>
        <v>0</v>
      </c>
      <c r="I514" s="241">
        <f ca="1">+IFERROR(INDEX('Hoja de Trabajo para listado'!$A$155:$Z$1048576,MATCH($A514,'Hoja de Trabajo para listado'!$A$155:$A$1048576,0),MATCH((CUADRO!I$4&amp;$E514),'Hoja de Trabajo para listado'!$A$151:$Z$151,0)),0)+IFERROR(INDEX('Hoja de Trabajo para listado'!$AB$155:$BA$1048576,MATCH($A514,'Hoja de Trabajo para listado'!$AB$155:$AB$1048576,0),MATCH((CUADRO!I$4&amp;$E514),'Hoja de Trabajo para listado'!$AB$151:$BA$151,0)),0)+IFERROR(INDEX('Hoja de Trabajo para listado'!$BC$155:$CB$1048576,MATCH($A514,'Hoja de Trabajo para listado'!$BC$155:$BC$1048576,0),MATCH((CUADRO!I$4&amp;$E514),'Hoja de Trabajo para listado'!$BC$151:$CB$151,0)),0)+IFERROR(INDEX('Hoja de Trabajo para listado'!$DE$153:$DG$274,MATCH($A514,'Hoja de Trabajo para listado'!$DE$153:$DE$1048576,0),MATCH((CUADRO!I$4&amp;$E514),'Hoja de Trabajo para listado'!$DE$151:$DG$151,0)),0)+IFERROR(INDEX('Hoja de Trabajo para listado'!$CD$155:$DC$1048576,MATCH($A514,'Hoja de Trabajo para listado'!$CD$155:$CD$1048576,0),MATCH((CUADRO!I$4&amp;$E514),'Hoja de Trabajo para listado'!$CD$151:$DC$151,0)),0)</f>
        <v>0</v>
      </c>
      <c r="J514" s="241">
        <f ca="1">+IFERROR(INDEX('Hoja de Trabajo para listado'!$A$155:$Z$1048576,MATCH($A514,'Hoja de Trabajo para listado'!$A$155:$A$1048576,0),MATCH((CUADRO!J$4&amp;$E514),'Hoja de Trabajo para listado'!$A$151:$Z$151,0)),0)+IFERROR(INDEX('Hoja de Trabajo para listado'!$AB$155:$BA$1048576,MATCH($A514,'Hoja de Trabajo para listado'!$AB$155:$AB$1048576,0),MATCH((CUADRO!J$4&amp;$E514),'Hoja de Trabajo para listado'!$AB$151:$BA$151,0)),0)+IFERROR(INDEX('Hoja de Trabajo para listado'!$BC$155:$CB$1048576,MATCH($A514,'Hoja de Trabajo para listado'!$BC$155:$BC$1048576,0),MATCH((CUADRO!J$4&amp;$E514),'Hoja de Trabajo para listado'!$BC$151:$CB$151,0)),0)+IFERROR(INDEX('Hoja de Trabajo para listado'!$DE$153:$DG$274,MATCH($A514,'Hoja de Trabajo para listado'!$DE$153:$DE$1048576,0),MATCH((CUADRO!J$4&amp;$E514),'Hoja de Trabajo para listado'!$DE$151:$DG$151,0)),0)+IFERROR(INDEX('Hoja de Trabajo para listado'!$CD$155:$DC$1048576,MATCH($A514,'Hoja de Trabajo para listado'!$CD$155:$CD$1048576,0),MATCH((CUADRO!J$4&amp;$E514),'Hoja de Trabajo para listado'!$CD$151:$DC$151,0)),0)</f>
        <v>0</v>
      </c>
      <c r="K514" s="241">
        <f ca="1">+IFERROR(INDEX('Hoja de Trabajo para listado'!$A$155:$Z$1048576,MATCH($A514,'Hoja de Trabajo para listado'!$A$155:$A$1048576,0),MATCH((CUADRO!K$4&amp;$E514),'Hoja de Trabajo para listado'!$A$151:$Z$151,0)),0)+IFERROR(INDEX('Hoja de Trabajo para listado'!$AB$155:$BA$1048576,MATCH($A514,'Hoja de Trabajo para listado'!$AB$155:$AB$1048576,0),MATCH((CUADRO!K$4&amp;$E514),'Hoja de Trabajo para listado'!$AB$151:$BA$151,0)),0)+IFERROR(INDEX('Hoja de Trabajo para listado'!$BC$155:$CB$1048576,MATCH($A514,'Hoja de Trabajo para listado'!$BC$155:$BC$1048576,0),MATCH((CUADRO!K$4&amp;$E514),'Hoja de Trabajo para listado'!$BC$151:$CB$151,0)),0)+IFERROR(INDEX('Hoja de Trabajo para listado'!$DE$153:$DG$274,MATCH($A514,'Hoja de Trabajo para listado'!$DE$153:$DE$1048576,0),MATCH((CUADRO!K$4&amp;$E514),'Hoja de Trabajo para listado'!$DE$151:$DG$151,0)),0)+IFERROR(INDEX('Hoja de Trabajo para listado'!$CD$155:$DC$1048576,MATCH($A514,'Hoja de Trabajo para listado'!$CD$155:$CD$1048576,0),MATCH((CUADRO!K$4&amp;$E514),'Hoja de Trabajo para listado'!$CD$151:$DC$151,0)),0)</f>
        <v>0</v>
      </c>
      <c r="L514" s="241">
        <f ca="1">+IFERROR(INDEX('Hoja de Trabajo para listado'!$A$155:$Z$1048576,MATCH($A514,'Hoja de Trabajo para listado'!$A$155:$A$1048576,0),MATCH((CUADRO!L$4&amp;$E514),'Hoja de Trabajo para listado'!$A$151:$Z$151,0)),0)+IFERROR(INDEX('Hoja de Trabajo para listado'!$AB$155:$BA$1048576,MATCH($A514,'Hoja de Trabajo para listado'!$AB$155:$AB$1048576,0),MATCH((CUADRO!L$4&amp;$E514),'Hoja de Trabajo para listado'!$AB$151:$BA$151,0)),0)+IFERROR(INDEX('Hoja de Trabajo para listado'!$BC$155:$CB$1048576,MATCH($A514,'Hoja de Trabajo para listado'!$BC$155:$BC$1048576,0),MATCH((CUADRO!L$4&amp;$E514),'Hoja de Trabajo para listado'!$BC$151:$CB$151,0)),0)+IFERROR(INDEX('Hoja de Trabajo para listado'!$DE$153:$DG$274,MATCH($A514,'Hoja de Trabajo para listado'!$DE$153:$DE$1048576,0),MATCH((CUADRO!L$4&amp;$E514),'Hoja de Trabajo para listado'!$DE$151:$DG$151,0)),0)+IFERROR(INDEX('Hoja de Trabajo para listado'!$CD$155:$DC$1048576,MATCH($A514,'Hoja de Trabajo para listado'!$CD$155:$CD$1048576,0),MATCH((CUADRO!L$4&amp;$E514),'Hoja de Trabajo para listado'!$CD$151:$DC$151,0)),0)</f>
        <v>0</v>
      </c>
      <c r="M514" s="241">
        <f ca="1">+IFERROR(INDEX('Hoja de Trabajo para listado'!$A$155:$Z$1048576,MATCH($A514,'Hoja de Trabajo para listado'!$A$155:$A$1048576,0),MATCH((CUADRO!M$4&amp;$E514),'Hoja de Trabajo para listado'!$A$151:$Z$151,0)),0)+IFERROR(INDEX('Hoja de Trabajo para listado'!$AB$155:$BA$1048576,MATCH($A514,'Hoja de Trabajo para listado'!$AB$155:$AB$1048576,0),MATCH((CUADRO!M$4&amp;$E514),'Hoja de Trabajo para listado'!$AB$151:$BA$151,0)),0)+IFERROR(INDEX('Hoja de Trabajo para listado'!$BC$155:$CB$1048576,MATCH($A514,'Hoja de Trabajo para listado'!$BC$155:$BC$1048576,0),MATCH((CUADRO!M$4&amp;$E514),'Hoja de Trabajo para listado'!$BC$151:$CB$151,0)),0)+IFERROR(INDEX('Hoja de Trabajo para listado'!$DE$153:$DG$274,MATCH($A514,'Hoja de Trabajo para listado'!$DE$153:$DE$1048576,0),MATCH((CUADRO!M$4&amp;$E514),'Hoja de Trabajo para listado'!$DE$151:$DG$151,0)),0)+IFERROR(INDEX('Hoja de Trabajo para listado'!$CD$155:$DC$1048576,MATCH($A514,'Hoja de Trabajo para listado'!$CD$155:$CD$1048576,0),MATCH((CUADRO!M$4&amp;$E514),'Hoja de Trabajo para listado'!$CD$151:$DC$151,0)),0)</f>
        <v>0</v>
      </c>
      <c r="N514" s="241">
        <f ca="1">+IFERROR(INDEX('Hoja de Trabajo para listado'!$A$155:$Z$1048576,MATCH($A514,'Hoja de Trabajo para listado'!$A$155:$A$1048576,0),MATCH((CUADRO!N$4&amp;$E514),'Hoja de Trabajo para listado'!$A$151:$Z$151,0)),0)+IFERROR(INDEX('Hoja de Trabajo para listado'!$AB$155:$BA$1048576,MATCH($A514,'Hoja de Trabajo para listado'!$AB$155:$AB$1048576,0),MATCH((CUADRO!N$4&amp;$E514),'Hoja de Trabajo para listado'!$AB$151:$BA$151,0)),0)+IFERROR(INDEX('Hoja de Trabajo para listado'!$BC$155:$CB$1048576,MATCH($A514,'Hoja de Trabajo para listado'!$BC$155:$BC$1048576,0),MATCH((CUADRO!N$4&amp;$E514),'Hoja de Trabajo para listado'!$BC$151:$CB$151,0)),0)+IFERROR(INDEX('Hoja de Trabajo para listado'!$DE$153:$DG$274,MATCH($A514,'Hoja de Trabajo para listado'!$DE$153:$DE$1048576,0),MATCH((CUADRO!N$4&amp;$E514),'Hoja de Trabajo para listado'!$DE$151:$DG$151,0)),0)+IFERROR(INDEX('Hoja de Trabajo para listado'!$CD$155:$DC$1048576,MATCH($A514,'Hoja de Trabajo para listado'!$CD$155:$CD$1048576,0),MATCH((CUADRO!N$4&amp;$E514),'Hoja de Trabajo para listado'!$CD$151:$DC$151,0)),0)</f>
        <v>0</v>
      </c>
      <c r="O514" s="241">
        <f ca="1">+IFERROR(INDEX('Hoja de Trabajo para listado'!$A$155:$Z$1048576,MATCH($A514,'Hoja de Trabajo para listado'!$A$155:$A$1048576,0),MATCH((CUADRO!O$4&amp;$E514),'Hoja de Trabajo para listado'!$A$151:$Z$151,0)),0)+IFERROR(INDEX('Hoja de Trabajo para listado'!$AB$155:$BA$1048576,MATCH($A514,'Hoja de Trabajo para listado'!$AB$155:$AB$1048576,0),MATCH((CUADRO!O$4&amp;$E514),'Hoja de Trabajo para listado'!$AB$151:$BA$151,0)),0)+IFERROR(INDEX('Hoja de Trabajo para listado'!$BC$155:$CB$1048576,MATCH($A514,'Hoja de Trabajo para listado'!$BC$155:$BC$1048576,0),MATCH((CUADRO!O$4&amp;$E514),'Hoja de Trabajo para listado'!$BC$151:$CB$151,0)),0)+IFERROR(INDEX('Hoja de Trabajo para listado'!$DE$153:$DG$274,MATCH($A514,'Hoja de Trabajo para listado'!$DE$153:$DE$1048576,0),MATCH((CUADRO!O$4&amp;$E514),'Hoja de Trabajo para listado'!$DE$151:$DG$151,0)),0)+IFERROR(INDEX('Hoja de Trabajo para listado'!$CD$155:$DC$1048576,MATCH($A514,'Hoja de Trabajo para listado'!$CD$155:$CD$1048576,0),MATCH((CUADRO!O$4&amp;$E514),'Hoja de Trabajo para listado'!$CD$151:$DC$151,0)),0)</f>
        <v>0</v>
      </c>
      <c r="P514" s="241">
        <f ca="1">+IFERROR(INDEX('Hoja de Trabajo para listado'!$A$155:$Z$1048576,MATCH($A514,'Hoja de Trabajo para listado'!$A$155:$A$1048576,0),MATCH((CUADRO!P$4&amp;$E514),'Hoja de Trabajo para listado'!$A$151:$Z$151,0)),0)+IFERROR(INDEX('Hoja de Trabajo para listado'!$AB$155:$BA$1048576,MATCH($A514,'Hoja de Trabajo para listado'!$AB$155:$AB$1048576,0),MATCH((CUADRO!P$4&amp;$E514),'Hoja de Trabajo para listado'!$AB$151:$BA$151,0)),0)+IFERROR(INDEX('Hoja de Trabajo para listado'!$BC$155:$CB$1048576,MATCH($A514,'Hoja de Trabajo para listado'!$BC$155:$BC$1048576,0),MATCH((CUADRO!P$4&amp;$E514),'Hoja de Trabajo para listado'!$BC$151:$CB$151,0)),0)+IFERROR(INDEX('Hoja de Trabajo para listado'!$DE$153:$DG$274,MATCH($A514,'Hoja de Trabajo para listado'!$DE$153:$DE$1048576,0),MATCH((CUADRO!P$4&amp;$E514),'Hoja de Trabajo para listado'!$DE$151:$DG$151,0)),0)+IFERROR(INDEX('Hoja de Trabajo para listado'!$CD$155:$DC$1048576,MATCH($A514,'Hoja de Trabajo para listado'!$CD$155:$CD$1048576,0),MATCH((CUADRO!P$4&amp;$E514),'Hoja de Trabajo para listado'!$CD$151:$DC$151,0)),0)</f>
        <v>0</v>
      </c>
      <c r="Q514" s="241">
        <f ca="1">+IFERROR(INDEX('Hoja de Trabajo para listado'!$A$155:$Z$1048576,MATCH($A514,'Hoja de Trabajo para listado'!$A$155:$A$1048576,0),MATCH((CUADRO!Q$4&amp;$E514),'Hoja de Trabajo para listado'!$A$151:$Z$151,0)),0)+IFERROR(INDEX('Hoja de Trabajo para listado'!$AB$155:$BA$1048576,MATCH($A514,'Hoja de Trabajo para listado'!$AB$155:$AB$1048576,0),MATCH((CUADRO!Q$4&amp;$E514),'Hoja de Trabajo para listado'!$AB$151:$BA$151,0)),0)+IFERROR(INDEX('Hoja de Trabajo para listado'!$BC$155:$CB$1048576,MATCH($A514,'Hoja de Trabajo para listado'!$BC$155:$BC$1048576,0),MATCH((CUADRO!Q$4&amp;$E514),'Hoja de Trabajo para listado'!$BC$151:$CB$151,0)),0)+IFERROR(INDEX('Hoja de Trabajo para listado'!$DE$153:$DG$274,MATCH($A514,'Hoja de Trabajo para listado'!$DE$153:$DE$1048576,0),MATCH((CUADRO!Q$4&amp;$E514),'Hoja de Trabajo para listado'!$DE$151:$DG$151,0)),0)+IFERROR(INDEX('Hoja de Trabajo para listado'!$CD$155:$DC$1048576,MATCH($A514,'Hoja de Trabajo para listado'!$CD$155:$CD$1048576,0),MATCH((CUADRO!Q$4&amp;$E514),'Hoja de Trabajo para listado'!$CD$151:$DC$151,0)),0)</f>
        <v>0</v>
      </c>
      <c r="R514" s="241">
        <f t="shared" ca="1" si="21"/>
        <v>0</v>
      </c>
      <c r="S514" s="247">
        <f ca="1">+R513+R514</f>
        <v>0</v>
      </c>
      <c r="T514" s="241">
        <f ca="1">+S514</f>
        <v>0</v>
      </c>
      <c r="U514" s="240">
        <f t="shared" si="22"/>
        <v>2</v>
      </c>
      <c r="V514" s="327" t="str">
        <f>+VLOOKUP(A514,bd_lista!$A$3:$E$592,5,FALSE)</f>
        <v>Gobiernos Autonomos Municipales</v>
      </c>
      <c r="W514" s="398"/>
      <c r="X514" s="240">
        <f>+VLOOKUP(A514,[4]Sheet1!$A$13:$D$744,4,FALSE)</f>
        <v>0</v>
      </c>
      <c r="Y514" s="240" t="e">
        <f>+VLOOKUP(X514,bd_lista!$A$3:$C$592,3,FALSE)</f>
        <v>#N/A</v>
      </c>
      <c r="Z514" s="288"/>
      <c r="AA514" s="289"/>
    </row>
    <row r="515" spans="1:27" customFormat="1" ht="15" hidden="1" customHeight="1">
      <c r="A515" s="32">
        <v>1209</v>
      </c>
      <c r="B515" s="393">
        <f>+A515</f>
        <v>1209</v>
      </c>
      <c r="C515" s="245" t="str">
        <f>+VLOOKUP(A515,bd_lista!$A$3:$C$592,3,FALSE)</f>
        <v>Gobierno Autónomo Municipal de Desaguadero</v>
      </c>
      <c r="D515" s="395" t="str">
        <f>+C515</f>
        <v>Gobierno Autónomo Municipal de Desaguadero</v>
      </c>
      <c r="E515" s="240" t="s">
        <v>1303</v>
      </c>
      <c r="F515" s="241">
        <f ca="1">+IFERROR(INDEX('Hoja de Trabajo para listado'!$A$155:$Z$1048576,MATCH($A515,'Hoja de Trabajo para listado'!$A$155:$A$1048576,0),MATCH((CUADRO!F$4&amp;$E515),'Hoja de Trabajo para listado'!$A$151:$Z$151,0)),0)+IFERROR(INDEX('Hoja de Trabajo para listado'!$AB$155:$BA$1048576,MATCH($A515,'Hoja de Trabajo para listado'!$AB$155:$AB$1048576,0),MATCH((CUADRO!F$4&amp;$E515),'Hoja de Trabajo para listado'!$AB$151:$BA$151,0)),0)+IFERROR(INDEX('Hoja de Trabajo para listado'!$BC$155:$CB$1048576,MATCH($A515,'Hoja de Trabajo para listado'!$BC$155:$BC$1048576,0),MATCH((CUADRO!F$4&amp;$E515),'Hoja de Trabajo para listado'!$BC$151:$CB$151,0)),0)+IFERROR(INDEX('Hoja de Trabajo para listado'!$DE$153:$DG$274,MATCH($A515,'Hoja de Trabajo para listado'!$DE$153:$DE$1048576,0),MATCH((CUADRO!F$4&amp;$E515),'Hoja de Trabajo para listado'!$DE$151:$DG$151,0)),0)+IFERROR(INDEX('Hoja de Trabajo para listado'!$CD$155:$DC$1048576,MATCH($A515,'Hoja de Trabajo para listado'!$CD$155:$CD$1048576,0),MATCH((CUADRO!F$4&amp;$E515),'Hoja de Trabajo para listado'!$CD$151:$DC$151,0)),0)</f>
        <v>0</v>
      </c>
      <c r="G515" s="241">
        <f ca="1">+IFERROR(INDEX('Hoja de Trabajo para listado'!$A$155:$Z$1048576,MATCH($A515,'Hoja de Trabajo para listado'!$A$155:$A$1048576,0),MATCH((CUADRO!G$4&amp;$E515),'Hoja de Trabajo para listado'!$A$151:$Z$151,0)),0)+IFERROR(INDEX('Hoja de Trabajo para listado'!$AB$155:$BA$1048576,MATCH($A515,'Hoja de Trabajo para listado'!$AB$155:$AB$1048576,0),MATCH((CUADRO!G$4&amp;$E515),'Hoja de Trabajo para listado'!$AB$151:$BA$151,0)),0)+IFERROR(INDEX('Hoja de Trabajo para listado'!$BC$155:$CB$1048576,MATCH($A515,'Hoja de Trabajo para listado'!$BC$155:$BC$1048576,0),MATCH((CUADRO!G$4&amp;$E515),'Hoja de Trabajo para listado'!$BC$151:$CB$151,0)),0)+IFERROR(INDEX('Hoja de Trabajo para listado'!$DE$153:$DG$274,MATCH($A515,'Hoja de Trabajo para listado'!$DE$153:$DE$1048576,0),MATCH((CUADRO!G$4&amp;$E515),'Hoja de Trabajo para listado'!$DE$151:$DG$151,0)),0)+IFERROR(INDEX('Hoja de Trabajo para listado'!$CD$155:$DC$1048576,MATCH($A515,'Hoja de Trabajo para listado'!$CD$155:$CD$1048576,0),MATCH((CUADRO!G$4&amp;$E515),'Hoja de Trabajo para listado'!$CD$151:$DC$151,0)),0)</f>
        <v>0</v>
      </c>
      <c r="H515" s="241">
        <f ca="1">+IFERROR(INDEX('Hoja de Trabajo para listado'!$A$155:$Z$1048576,MATCH($A515,'Hoja de Trabajo para listado'!$A$155:$A$1048576,0),MATCH((CUADRO!H$4&amp;$E515),'Hoja de Trabajo para listado'!$A$151:$Z$151,0)),0)+IFERROR(INDEX('Hoja de Trabajo para listado'!$AB$155:$BA$1048576,MATCH($A515,'Hoja de Trabajo para listado'!$AB$155:$AB$1048576,0),MATCH((CUADRO!H$4&amp;$E515),'Hoja de Trabajo para listado'!$AB$151:$BA$151,0)),0)+IFERROR(INDEX('Hoja de Trabajo para listado'!$BC$155:$CB$1048576,MATCH($A515,'Hoja de Trabajo para listado'!$BC$155:$BC$1048576,0),MATCH((CUADRO!H$4&amp;$E515),'Hoja de Trabajo para listado'!$BC$151:$CB$151,0)),0)+IFERROR(INDEX('Hoja de Trabajo para listado'!$DE$153:$DG$274,MATCH($A515,'Hoja de Trabajo para listado'!$DE$153:$DE$1048576,0),MATCH((CUADRO!H$4&amp;$E515),'Hoja de Trabajo para listado'!$DE$151:$DG$151,0)),0)+IFERROR(INDEX('Hoja de Trabajo para listado'!$CD$155:$DC$1048576,MATCH($A515,'Hoja de Trabajo para listado'!$CD$155:$CD$1048576,0),MATCH((CUADRO!H$4&amp;$E515),'Hoja de Trabajo para listado'!$CD$151:$DC$151,0)),0)</f>
        <v>0</v>
      </c>
      <c r="I515" s="241">
        <f ca="1">+IFERROR(INDEX('Hoja de Trabajo para listado'!$A$155:$Z$1048576,MATCH($A515,'Hoja de Trabajo para listado'!$A$155:$A$1048576,0),MATCH((CUADRO!I$4&amp;$E515),'Hoja de Trabajo para listado'!$A$151:$Z$151,0)),0)+IFERROR(INDEX('Hoja de Trabajo para listado'!$AB$155:$BA$1048576,MATCH($A515,'Hoja de Trabajo para listado'!$AB$155:$AB$1048576,0),MATCH((CUADRO!I$4&amp;$E515),'Hoja de Trabajo para listado'!$AB$151:$BA$151,0)),0)+IFERROR(INDEX('Hoja de Trabajo para listado'!$BC$155:$CB$1048576,MATCH($A515,'Hoja de Trabajo para listado'!$BC$155:$BC$1048576,0),MATCH((CUADRO!I$4&amp;$E515),'Hoja de Trabajo para listado'!$BC$151:$CB$151,0)),0)+IFERROR(INDEX('Hoja de Trabajo para listado'!$DE$153:$DG$274,MATCH($A515,'Hoja de Trabajo para listado'!$DE$153:$DE$1048576,0),MATCH((CUADRO!I$4&amp;$E515),'Hoja de Trabajo para listado'!$DE$151:$DG$151,0)),0)+IFERROR(INDEX('Hoja de Trabajo para listado'!$CD$155:$DC$1048576,MATCH($A515,'Hoja de Trabajo para listado'!$CD$155:$CD$1048576,0),MATCH((CUADRO!I$4&amp;$E515),'Hoja de Trabajo para listado'!$CD$151:$DC$151,0)),0)</f>
        <v>0</v>
      </c>
      <c r="J515" s="241">
        <f ca="1">+IFERROR(INDEX('Hoja de Trabajo para listado'!$A$155:$Z$1048576,MATCH($A515,'Hoja de Trabajo para listado'!$A$155:$A$1048576,0),MATCH((CUADRO!J$4&amp;$E515),'Hoja de Trabajo para listado'!$A$151:$Z$151,0)),0)+IFERROR(INDEX('Hoja de Trabajo para listado'!$AB$155:$BA$1048576,MATCH($A515,'Hoja de Trabajo para listado'!$AB$155:$AB$1048576,0),MATCH((CUADRO!J$4&amp;$E515),'Hoja de Trabajo para listado'!$AB$151:$BA$151,0)),0)+IFERROR(INDEX('Hoja de Trabajo para listado'!$BC$155:$CB$1048576,MATCH($A515,'Hoja de Trabajo para listado'!$BC$155:$BC$1048576,0),MATCH((CUADRO!J$4&amp;$E515),'Hoja de Trabajo para listado'!$BC$151:$CB$151,0)),0)+IFERROR(INDEX('Hoja de Trabajo para listado'!$DE$153:$DG$274,MATCH($A515,'Hoja de Trabajo para listado'!$DE$153:$DE$1048576,0),MATCH((CUADRO!J$4&amp;$E515),'Hoja de Trabajo para listado'!$DE$151:$DG$151,0)),0)+IFERROR(INDEX('Hoja de Trabajo para listado'!$CD$155:$DC$1048576,MATCH($A515,'Hoja de Trabajo para listado'!$CD$155:$CD$1048576,0),MATCH((CUADRO!J$4&amp;$E515),'Hoja de Trabajo para listado'!$CD$151:$DC$151,0)),0)</f>
        <v>0</v>
      </c>
      <c r="K515" s="241">
        <f ca="1">+IFERROR(INDEX('Hoja de Trabajo para listado'!$A$155:$Z$1048576,MATCH($A515,'Hoja de Trabajo para listado'!$A$155:$A$1048576,0),MATCH((CUADRO!K$4&amp;$E515),'Hoja de Trabajo para listado'!$A$151:$Z$151,0)),0)+IFERROR(INDEX('Hoja de Trabajo para listado'!$AB$155:$BA$1048576,MATCH($A515,'Hoja de Trabajo para listado'!$AB$155:$AB$1048576,0),MATCH((CUADRO!K$4&amp;$E515),'Hoja de Trabajo para listado'!$AB$151:$BA$151,0)),0)+IFERROR(INDEX('Hoja de Trabajo para listado'!$BC$155:$CB$1048576,MATCH($A515,'Hoja de Trabajo para listado'!$BC$155:$BC$1048576,0),MATCH((CUADRO!K$4&amp;$E515),'Hoja de Trabajo para listado'!$BC$151:$CB$151,0)),0)+IFERROR(INDEX('Hoja de Trabajo para listado'!$DE$153:$DG$274,MATCH($A515,'Hoja de Trabajo para listado'!$DE$153:$DE$1048576,0),MATCH((CUADRO!K$4&amp;$E515),'Hoja de Trabajo para listado'!$DE$151:$DG$151,0)),0)+IFERROR(INDEX('Hoja de Trabajo para listado'!$CD$155:$DC$1048576,MATCH($A515,'Hoja de Trabajo para listado'!$CD$155:$CD$1048576,0),MATCH((CUADRO!K$4&amp;$E515),'Hoja de Trabajo para listado'!$CD$151:$DC$151,0)),0)</f>
        <v>0</v>
      </c>
      <c r="L515" s="241">
        <f ca="1">+IFERROR(INDEX('Hoja de Trabajo para listado'!$A$155:$Z$1048576,MATCH($A515,'Hoja de Trabajo para listado'!$A$155:$A$1048576,0),MATCH((CUADRO!L$4&amp;$E515),'Hoja de Trabajo para listado'!$A$151:$Z$151,0)),0)+IFERROR(INDEX('Hoja de Trabajo para listado'!$AB$155:$BA$1048576,MATCH($A515,'Hoja de Trabajo para listado'!$AB$155:$AB$1048576,0),MATCH((CUADRO!L$4&amp;$E515),'Hoja de Trabajo para listado'!$AB$151:$BA$151,0)),0)+IFERROR(INDEX('Hoja de Trabajo para listado'!$BC$155:$CB$1048576,MATCH($A515,'Hoja de Trabajo para listado'!$BC$155:$BC$1048576,0),MATCH((CUADRO!L$4&amp;$E515),'Hoja de Trabajo para listado'!$BC$151:$CB$151,0)),0)+IFERROR(INDEX('Hoja de Trabajo para listado'!$DE$153:$DG$274,MATCH($A515,'Hoja de Trabajo para listado'!$DE$153:$DE$1048576,0),MATCH((CUADRO!L$4&amp;$E515),'Hoja de Trabajo para listado'!$DE$151:$DG$151,0)),0)+IFERROR(INDEX('Hoja de Trabajo para listado'!$CD$155:$DC$1048576,MATCH($A515,'Hoja de Trabajo para listado'!$CD$155:$CD$1048576,0),MATCH((CUADRO!L$4&amp;$E515),'Hoja de Trabajo para listado'!$CD$151:$DC$151,0)),0)</f>
        <v>0</v>
      </c>
      <c r="M515" s="241">
        <f ca="1">+IFERROR(INDEX('Hoja de Trabajo para listado'!$A$155:$Z$1048576,MATCH($A515,'Hoja de Trabajo para listado'!$A$155:$A$1048576,0),MATCH((CUADRO!M$4&amp;$E515),'Hoja de Trabajo para listado'!$A$151:$Z$151,0)),0)+IFERROR(INDEX('Hoja de Trabajo para listado'!$AB$155:$BA$1048576,MATCH($A515,'Hoja de Trabajo para listado'!$AB$155:$AB$1048576,0),MATCH((CUADRO!M$4&amp;$E515),'Hoja de Trabajo para listado'!$AB$151:$BA$151,0)),0)+IFERROR(INDEX('Hoja de Trabajo para listado'!$BC$155:$CB$1048576,MATCH($A515,'Hoja de Trabajo para listado'!$BC$155:$BC$1048576,0),MATCH((CUADRO!M$4&amp;$E515),'Hoja de Trabajo para listado'!$BC$151:$CB$151,0)),0)+IFERROR(INDEX('Hoja de Trabajo para listado'!$DE$153:$DG$274,MATCH($A515,'Hoja de Trabajo para listado'!$DE$153:$DE$1048576,0),MATCH((CUADRO!M$4&amp;$E515),'Hoja de Trabajo para listado'!$DE$151:$DG$151,0)),0)+IFERROR(INDEX('Hoja de Trabajo para listado'!$CD$155:$DC$1048576,MATCH($A515,'Hoja de Trabajo para listado'!$CD$155:$CD$1048576,0),MATCH((CUADRO!M$4&amp;$E515),'Hoja de Trabajo para listado'!$CD$151:$DC$151,0)),0)</f>
        <v>0</v>
      </c>
      <c r="N515" s="241">
        <f ca="1">+IFERROR(INDEX('Hoja de Trabajo para listado'!$A$155:$Z$1048576,MATCH($A515,'Hoja de Trabajo para listado'!$A$155:$A$1048576,0),MATCH((CUADRO!N$4&amp;$E515),'Hoja de Trabajo para listado'!$A$151:$Z$151,0)),0)+IFERROR(INDEX('Hoja de Trabajo para listado'!$AB$155:$BA$1048576,MATCH($A515,'Hoja de Trabajo para listado'!$AB$155:$AB$1048576,0),MATCH((CUADRO!N$4&amp;$E515),'Hoja de Trabajo para listado'!$AB$151:$BA$151,0)),0)+IFERROR(INDEX('Hoja de Trabajo para listado'!$BC$155:$CB$1048576,MATCH($A515,'Hoja de Trabajo para listado'!$BC$155:$BC$1048576,0),MATCH((CUADRO!N$4&amp;$E515),'Hoja de Trabajo para listado'!$BC$151:$CB$151,0)),0)+IFERROR(INDEX('Hoja de Trabajo para listado'!$DE$153:$DG$274,MATCH($A515,'Hoja de Trabajo para listado'!$DE$153:$DE$1048576,0),MATCH((CUADRO!N$4&amp;$E515),'Hoja de Trabajo para listado'!$DE$151:$DG$151,0)),0)+IFERROR(INDEX('Hoja de Trabajo para listado'!$CD$155:$DC$1048576,MATCH($A515,'Hoja de Trabajo para listado'!$CD$155:$CD$1048576,0),MATCH((CUADRO!N$4&amp;$E515),'Hoja de Trabajo para listado'!$CD$151:$DC$151,0)),0)</f>
        <v>0</v>
      </c>
      <c r="O515" s="241">
        <f ca="1">+IFERROR(INDEX('Hoja de Trabajo para listado'!$A$155:$Z$1048576,MATCH($A515,'Hoja de Trabajo para listado'!$A$155:$A$1048576,0),MATCH((CUADRO!O$4&amp;$E515),'Hoja de Trabajo para listado'!$A$151:$Z$151,0)),0)+IFERROR(INDEX('Hoja de Trabajo para listado'!$AB$155:$BA$1048576,MATCH($A515,'Hoja de Trabajo para listado'!$AB$155:$AB$1048576,0),MATCH((CUADRO!O$4&amp;$E515),'Hoja de Trabajo para listado'!$AB$151:$BA$151,0)),0)+IFERROR(INDEX('Hoja de Trabajo para listado'!$BC$155:$CB$1048576,MATCH($A515,'Hoja de Trabajo para listado'!$BC$155:$BC$1048576,0),MATCH((CUADRO!O$4&amp;$E515),'Hoja de Trabajo para listado'!$BC$151:$CB$151,0)),0)+IFERROR(INDEX('Hoja de Trabajo para listado'!$DE$153:$DG$274,MATCH($A515,'Hoja de Trabajo para listado'!$DE$153:$DE$1048576,0),MATCH((CUADRO!O$4&amp;$E515),'Hoja de Trabajo para listado'!$DE$151:$DG$151,0)),0)+IFERROR(INDEX('Hoja de Trabajo para listado'!$CD$155:$DC$1048576,MATCH($A515,'Hoja de Trabajo para listado'!$CD$155:$CD$1048576,0),MATCH((CUADRO!O$4&amp;$E515),'Hoja de Trabajo para listado'!$CD$151:$DC$151,0)),0)</f>
        <v>0</v>
      </c>
      <c r="P515" s="241">
        <f ca="1">+IFERROR(INDEX('Hoja de Trabajo para listado'!$A$155:$Z$1048576,MATCH($A515,'Hoja de Trabajo para listado'!$A$155:$A$1048576,0),MATCH((CUADRO!P$4&amp;$E515),'Hoja de Trabajo para listado'!$A$151:$Z$151,0)),0)+IFERROR(INDEX('Hoja de Trabajo para listado'!$AB$155:$BA$1048576,MATCH($A515,'Hoja de Trabajo para listado'!$AB$155:$AB$1048576,0),MATCH((CUADRO!P$4&amp;$E515),'Hoja de Trabajo para listado'!$AB$151:$BA$151,0)),0)+IFERROR(INDEX('Hoja de Trabajo para listado'!$BC$155:$CB$1048576,MATCH($A515,'Hoja de Trabajo para listado'!$BC$155:$BC$1048576,0),MATCH((CUADRO!P$4&amp;$E515),'Hoja de Trabajo para listado'!$BC$151:$CB$151,0)),0)+IFERROR(INDEX('Hoja de Trabajo para listado'!$DE$153:$DG$274,MATCH($A515,'Hoja de Trabajo para listado'!$DE$153:$DE$1048576,0),MATCH((CUADRO!P$4&amp;$E515),'Hoja de Trabajo para listado'!$DE$151:$DG$151,0)),0)+IFERROR(INDEX('Hoja de Trabajo para listado'!$CD$155:$DC$1048576,MATCH($A515,'Hoja de Trabajo para listado'!$CD$155:$CD$1048576,0),MATCH((CUADRO!P$4&amp;$E515),'Hoja de Trabajo para listado'!$CD$151:$DC$151,0)),0)</f>
        <v>0</v>
      </c>
      <c r="Q515" s="241">
        <f ca="1">+IFERROR(INDEX('Hoja de Trabajo para listado'!$A$155:$Z$1048576,MATCH($A515,'Hoja de Trabajo para listado'!$A$155:$A$1048576,0),MATCH((CUADRO!Q$4&amp;$E515),'Hoja de Trabajo para listado'!$A$151:$Z$151,0)),0)+IFERROR(INDEX('Hoja de Trabajo para listado'!$AB$155:$BA$1048576,MATCH($A515,'Hoja de Trabajo para listado'!$AB$155:$AB$1048576,0),MATCH((CUADRO!Q$4&amp;$E515),'Hoja de Trabajo para listado'!$AB$151:$BA$151,0)),0)+IFERROR(INDEX('Hoja de Trabajo para listado'!$BC$155:$CB$1048576,MATCH($A515,'Hoja de Trabajo para listado'!$BC$155:$BC$1048576,0),MATCH((CUADRO!Q$4&amp;$E515),'Hoja de Trabajo para listado'!$BC$151:$CB$151,0)),0)+IFERROR(INDEX('Hoja de Trabajo para listado'!$DE$153:$DG$274,MATCH($A515,'Hoja de Trabajo para listado'!$DE$153:$DE$1048576,0),MATCH((CUADRO!Q$4&amp;$E515),'Hoja de Trabajo para listado'!$DE$151:$DG$151,0)),0)+IFERROR(INDEX('Hoja de Trabajo para listado'!$CD$155:$DC$1048576,MATCH($A515,'Hoja de Trabajo para listado'!$CD$155:$CD$1048576,0),MATCH((CUADRO!Q$4&amp;$E515),'Hoja de Trabajo para listado'!$CD$151:$DC$151,0)),0)</f>
        <v>0</v>
      </c>
      <c r="R515" s="241">
        <f t="shared" ca="1" si="21"/>
        <v>0</v>
      </c>
      <c r="S515" s="247"/>
      <c r="T515" s="241">
        <f ca="1">+T516</f>
        <v>0</v>
      </c>
      <c r="U515" s="240">
        <f t="shared" si="22"/>
        <v>1</v>
      </c>
      <c r="V515" s="327" t="str">
        <f>+VLOOKUP(A515,bd_lista!$A$3:$E$592,5,FALSE)</f>
        <v>Gobiernos Autonomos Municipales</v>
      </c>
      <c r="W515" s="397" t="str">
        <f>+V515</f>
        <v>Gobiernos Autonomos Municipales</v>
      </c>
      <c r="X515" s="240">
        <f>+VLOOKUP(A515,[4]Sheet1!$A$13:$D$744,4,FALSE)</f>
        <v>0</v>
      </c>
      <c r="Y515" s="240" t="e">
        <f>+VLOOKUP(X515,bd_lista!$A$3:$C$592,3,FALSE)</f>
        <v>#N/A</v>
      </c>
      <c r="Z515" s="290">
        <f>+X515</f>
        <v>0</v>
      </c>
      <c r="AA515" s="291" t="e">
        <f>+Y515</f>
        <v>#N/A</v>
      </c>
    </row>
    <row r="516" spans="1:27" customFormat="1" ht="15" hidden="1" customHeight="1">
      <c r="A516" s="32">
        <v>1209</v>
      </c>
      <c r="B516" s="394"/>
      <c r="C516" s="245" t="str">
        <f>+VLOOKUP(A516,bd_lista!$A$3:$C$592,3,FALSE)</f>
        <v>Gobierno Autónomo Municipal de Desaguadero</v>
      </c>
      <c r="D516" s="396"/>
      <c r="E516" s="242" t="s">
        <v>1304</v>
      </c>
      <c r="F516" s="241">
        <f ca="1">+IFERROR(INDEX('Hoja de Trabajo para listado'!$A$155:$Z$1048576,MATCH($A516,'Hoja de Trabajo para listado'!$A$155:$A$1048576,0),MATCH((CUADRO!F$4&amp;$E516),'Hoja de Trabajo para listado'!$A$151:$Z$151,0)),0)+IFERROR(INDEX('Hoja de Trabajo para listado'!$AB$155:$BA$1048576,MATCH($A516,'Hoja de Trabajo para listado'!$AB$155:$AB$1048576,0),MATCH((CUADRO!F$4&amp;$E516),'Hoja de Trabajo para listado'!$AB$151:$BA$151,0)),0)+IFERROR(INDEX('Hoja de Trabajo para listado'!$BC$155:$CB$1048576,MATCH($A516,'Hoja de Trabajo para listado'!$BC$155:$BC$1048576,0),MATCH((CUADRO!F$4&amp;$E516),'Hoja de Trabajo para listado'!$BC$151:$CB$151,0)),0)+IFERROR(INDEX('Hoja de Trabajo para listado'!$DE$153:$DG$274,MATCH($A516,'Hoja de Trabajo para listado'!$DE$153:$DE$1048576,0),MATCH((CUADRO!F$4&amp;$E516),'Hoja de Trabajo para listado'!$DE$151:$DG$151,0)),0)+IFERROR(INDEX('Hoja de Trabajo para listado'!$CD$155:$DC$1048576,MATCH($A516,'Hoja de Trabajo para listado'!$CD$155:$CD$1048576,0),MATCH((CUADRO!F$4&amp;$E516),'Hoja de Trabajo para listado'!$CD$151:$DC$151,0)),0)</f>
        <v>0</v>
      </c>
      <c r="G516" s="241">
        <f ca="1">+IFERROR(INDEX('Hoja de Trabajo para listado'!$A$155:$Z$1048576,MATCH($A516,'Hoja de Trabajo para listado'!$A$155:$A$1048576,0),MATCH((CUADRO!G$4&amp;$E516),'Hoja de Trabajo para listado'!$A$151:$Z$151,0)),0)+IFERROR(INDEX('Hoja de Trabajo para listado'!$AB$155:$BA$1048576,MATCH($A516,'Hoja de Trabajo para listado'!$AB$155:$AB$1048576,0),MATCH((CUADRO!G$4&amp;$E516),'Hoja de Trabajo para listado'!$AB$151:$BA$151,0)),0)+IFERROR(INDEX('Hoja de Trabajo para listado'!$BC$155:$CB$1048576,MATCH($A516,'Hoja de Trabajo para listado'!$BC$155:$BC$1048576,0),MATCH((CUADRO!G$4&amp;$E516),'Hoja de Trabajo para listado'!$BC$151:$CB$151,0)),0)+IFERROR(INDEX('Hoja de Trabajo para listado'!$DE$153:$DG$274,MATCH($A516,'Hoja de Trabajo para listado'!$DE$153:$DE$1048576,0),MATCH((CUADRO!G$4&amp;$E516),'Hoja de Trabajo para listado'!$DE$151:$DG$151,0)),0)+IFERROR(INDEX('Hoja de Trabajo para listado'!$CD$155:$DC$1048576,MATCH($A516,'Hoja de Trabajo para listado'!$CD$155:$CD$1048576,0),MATCH((CUADRO!G$4&amp;$E516),'Hoja de Trabajo para listado'!$CD$151:$DC$151,0)),0)</f>
        <v>0</v>
      </c>
      <c r="H516" s="241">
        <f ca="1">+IFERROR(INDEX('Hoja de Trabajo para listado'!$A$155:$Z$1048576,MATCH($A516,'Hoja de Trabajo para listado'!$A$155:$A$1048576,0),MATCH((CUADRO!H$4&amp;$E516),'Hoja de Trabajo para listado'!$A$151:$Z$151,0)),0)+IFERROR(INDEX('Hoja de Trabajo para listado'!$AB$155:$BA$1048576,MATCH($A516,'Hoja de Trabajo para listado'!$AB$155:$AB$1048576,0),MATCH((CUADRO!H$4&amp;$E516),'Hoja de Trabajo para listado'!$AB$151:$BA$151,0)),0)+IFERROR(INDEX('Hoja de Trabajo para listado'!$BC$155:$CB$1048576,MATCH($A516,'Hoja de Trabajo para listado'!$BC$155:$BC$1048576,0),MATCH((CUADRO!H$4&amp;$E516),'Hoja de Trabajo para listado'!$BC$151:$CB$151,0)),0)+IFERROR(INDEX('Hoja de Trabajo para listado'!$DE$153:$DG$274,MATCH($A516,'Hoja de Trabajo para listado'!$DE$153:$DE$1048576,0),MATCH((CUADRO!H$4&amp;$E516),'Hoja de Trabajo para listado'!$DE$151:$DG$151,0)),0)+IFERROR(INDEX('Hoja de Trabajo para listado'!$CD$155:$DC$1048576,MATCH($A516,'Hoja de Trabajo para listado'!$CD$155:$CD$1048576,0),MATCH((CUADRO!H$4&amp;$E516),'Hoja de Trabajo para listado'!$CD$151:$DC$151,0)),0)</f>
        <v>0</v>
      </c>
      <c r="I516" s="241">
        <f ca="1">+IFERROR(INDEX('Hoja de Trabajo para listado'!$A$155:$Z$1048576,MATCH($A516,'Hoja de Trabajo para listado'!$A$155:$A$1048576,0),MATCH((CUADRO!I$4&amp;$E516),'Hoja de Trabajo para listado'!$A$151:$Z$151,0)),0)+IFERROR(INDEX('Hoja de Trabajo para listado'!$AB$155:$BA$1048576,MATCH($A516,'Hoja de Trabajo para listado'!$AB$155:$AB$1048576,0),MATCH((CUADRO!I$4&amp;$E516),'Hoja de Trabajo para listado'!$AB$151:$BA$151,0)),0)+IFERROR(INDEX('Hoja de Trabajo para listado'!$BC$155:$CB$1048576,MATCH($A516,'Hoja de Trabajo para listado'!$BC$155:$BC$1048576,0),MATCH((CUADRO!I$4&amp;$E516),'Hoja de Trabajo para listado'!$BC$151:$CB$151,0)),0)+IFERROR(INDEX('Hoja de Trabajo para listado'!$DE$153:$DG$274,MATCH($A516,'Hoja de Trabajo para listado'!$DE$153:$DE$1048576,0),MATCH((CUADRO!I$4&amp;$E516),'Hoja de Trabajo para listado'!$DE$151:$DG$151,0)),0)+IFERROR(INDEX('Hoja de Trabajo para listado'!$CD$155:$DC$1048576,MATCH($A516,'Hoja de Trabajo para listado'!$CD$155:$CD$1048576,0),MATCH((CUADRO!I$4&amp;$E516),'Hoja de Trabajo para listado'!$CD$151:$DC$151,0)),0)</f>
        <v>0</v>
      </c>
      <c r="J516" s="241">
        <f ca="1">+IFERROR(INDEX('Hoja de Trabajo para listado'!$A$155:$Z$1048576,MATCH($A516,'Hoja de Trabajo para listado'!$A$155:$A$1048576,0),MATCH((CUADRO!J$4&amp;$E516),'Hoja de Trabajo para listado'!$A$151:$Z$151,0)),0)+IFERROR(INDEX('Hoja de Trabajo para listado'!$AB$155:$BA$1048576,MATCH($A516,'Hoja de Trabajo para listado'!$AB$155:$AB$1048576,0),MATCH((CUADRO!J$4&amp;$E516),'Hoja de Trabajo para listado'!$AB$151:$BA$151,0)),0)+IFERROR(INDEX('Hoja de Trabajo para listado'!$BC$155:$CB$1048576,MATCH($A516,'Hoja de Trabajo para listado'!$BC$155:$BC$1048576,0),MATCH((CUADRO!J$4&amp;$E516),'Hoja de Trabajo para listado'!$BC$151:$CB$151,0)),0)+IFERROR(INDEX('Hoja de Trabajo para listado'!$DE$153:$DG$274,MATCH($A516,'Hoja de Trabajo para listado'!$DE$153:$DE$1048576,0),MATCH((CUADRO!J$4&amp;$E516),'Hoja de Trabajo para listado'!$DE$151:$DG$151,0)),0)+IFERROR(INDEX('Hoja de Trabajo para listado'!$CD$155:$DC$1048576,MATCH($A516,'Hoja de Trabajo para listado'!$CD$155:$CD$1048576,0),MATCH((CUADRO!J$4&amp;$E516),'Hoja de Trabajo para listado'!$CD$151:$DC$151,0)),0)</f>
        <v>0</v>
      </c>
      <c r="K516" s="241">
        <f ca="1">+IFERROR(INDEX('Hoja de Trabajo para listado'!$A$155:$Z$1048576,MATCH($A516,'Hoja de Trabajo para listado'!$A$155:$A$1048576,0),MATCH((CUADRO!K$4&amp;$E516),'Hoja de Trabajo para listado'!$A$151:$Z$151,0)),0)+IFERROR(INDEX('Hoja de Trabajo para listado'!$AB$155:$BA$1048576,MATCH($A516,'Hoja de Trabajo para listado'!$AB$155:$AB$1048576,0),MATCH((CUADRO!K$4&amp;$E516),'Hoja de Trabajo para listado'!$AB$151:$BA$151,0)),0)+IFERROR(INDEX('Hoja de Trabajo para listado'!$BC$155:$CB$1048576,MATCH($A516,'Hoja de Trabajo para listado'!$BC$155:$BC$1048576,0),MATCH((CUADRO!K$4&amp;$E516),'Hoja de Trabajo para listado'!$BC$151:$CB$151,0)),0)+IFERROR(INDEX('Hoja de Trabajo para listado'!$DE$153:$DG$274,MATCH($A516,'Hoja de Trabajo para listado'!$DE$153:$DE$1048576,0),MATCH((CUADRO!K$4&amp;$E516),'Hoja de Trabajo para listado'!$DE$151:$DG$151,0)),0)+IFERROR(INDEX('Hoja de Trabajo para listado'!$CD$155:$DC$1048576,MATCH($A516,'Hoja de Trabajo para listado'!$CD$155:$CD$1048576,0),MATCH((CUADRO!K$4&amp;$E516),'Hoja de Trabajo para listado'!$CD$151:$DC$151,0)),0)</f>
        <v>0</v>
      </c>
      <c r="L516" s="241">
        <f ca="1">+IFERROR(INDEX('Hoja de Trabajo para listado'!$A$155:$Z$1048576,MATCH($A516,'Hoja de Trabajo para listado'!$A$155:$A$1048576,0),MATCH((CUADRO!L$4&amp;$E516),'Hoja de Trabajo para listado'!$A$151:$Z$151,0)),0)+IFERROR(INDEX('Hoja de Trabajo para listado'!$AB$155:$BA$1048576,MATCH($A516,'Hoja de Trabajo para listado'!$AB$155:$AB$1048576,0),MATCH((CUADRO!L$4&amp;$E516),'Hoja de Trabajo para listado'!$AB$151:$BA$151,0)),0)+IFERROR(INDEX('Hoja de Trabajo para listado'!$BC$155:$CB$1048576,MATCH($A516,'Hoja de Trabajo para listado'!$BC$155:$BC$1048576,0),MATCH((CUADRO!L$4&amp;$E516),'Hoja de Trabajo para listado'!$BC$151:$CB$151,0)),0)+IFERROR(INDEX('Hoja de Trabajo para listado'!$DE$153:$DG$274,MATCH($A516,'Hoja de Trabajo para listado'!$DE$153:$DE$1048576,0),MATCH((CUADRO!L$4&amp;$E516),'Hoja de Trabajo para listado'!$DE$151:$DG$151,0)),0)+IFERROR(INDEX('Hoja de Trabajo para listado'!$CD$155:$DC$1048576,MATCH($A516,'Hoja de Trabajo para listado'!$CD$155:$CD$1048576,0),MATCH((CUADRO!L$4&amp;$E516),'Hoja de Trabajo para listado'!$CD$151:$DC$151,0)),0)</f>
        <v>0</v>
      </c>
      <c r="M516" s="241">
        <f ca="1">+IFERROR(INDEX('Hoja de Trabajo para listado'!$A$155:$Z$1048576,MATCH($A516,'Hoja de Trabajo para listado'!$A$155:$A$1048576,0),MATCH((CUADRO!M$4&amp;$E516),'Hoja de Trabajo para listado'!$A$151:$Z$151,0)),0)+IFERROR(INDEX('Hoja de Trabajo para listado'!$AB$155:$BA$1048576,MATCH($A516,'Hoja de Trabajo para listado'!$AB$155:$AB$1048576,0),MATCH((CUADRO!M$4&amp;$E516),'Hoja de Trabajo para listado'!$AB$151:$BA$151,0)),0)+IFERROR(INDEX('Hoja de Trabajo para listado'!$BC$155:$CB$1048576,MATCH($A516,'Hoja de Trabajo para listado'!$BC$155:$BC$1048576,0),MATCH((CUADRO!M$4&amp;$E516),'Hoja de Trabajo para listado'!$BC$151:$CB$151,0)),0)+IFERROR(INDEX('Hoja de Trabajo para listado'!$DE$153:$DG$274,MATCH($A516,'Hoja de Trabajo para listado'!$DE$153:$DE$1048576,0),MATCH((CUADRO!M$4&amp;$E516),'Hoja de Trabajo para listado'!$DE$151:$DG$151,0)),0)+IFERROR(INDEX('Hoja de Trabajo para listado'!$CD$155:$DC$1048576,MATCH($A516,'Hoja de Trabajo para listado'!$CD$155:$CD$1048576,0),MATCH((CUADRO!M$4&amp;$E516),'Hoja de Trabajo para listado'!$CD$151:$DC$151,0)),0)</f>
        <v>0</v>
      </c>
      <c r="N516" s="241">
        <f ca="1">+IFERROR(INDEX('Hoja de Trabajo para listado'!$A$155:$Z$1048576,MATCH($A516,'Hoja de Trabajo para listado'!$A$155:$A$1048576,0),MATCH((CUADRO!N$4&amp;$E516),'Hoja de Trabajo para listado'!$A$151:$Z$151,0)),0)+IFERROR(INDEX('Hoja de Trabajo para listado'!$AB$155:$BA$1048576,MATCH($A516,'Hoja de Trabajo para listado'!$AB$155:$AB$1048576,0),MATCH((CUADRO!N$4&amp;$E516),'Hoja de Trabajo para listado'!$AB$151:$BA$151,0)),0)+IFERROR(INDEX('Hoja de Trabajo para listado'!$BC$155:$CB$1048576,MATCH($A516,'Hoja de Trabajo para listado'!$BC$155:$BC$1048576,0),MATCH((CUADRO!N$4&amp;$E516),'Hoja de Trabajo para listado'!$BC$151:$CB$151,0)),0)+IFERROR(INDEX('Hoja de Trabajo para listado'!$DE$153:$DG$274,MATCH($A516,'Hoja de Trabajo para listado'!$DE$153:$DE$1048576,0),MATCH((CUADRO!N$4&amp;$E516),'Hoja de Trabajo para listado'!$DE$151:$DG$151,0)),0)+IFERROR(INDEX('Hoja de Trabajo para listado'!$CD$155:$DC$1048576,MATCH($A516,'Hoja de Trabajo para listado'!$CD$155:$CD$1048576,0),MATCH((CUADRO!N$4&amp;$E516),'Hoja de Trabajo para listado'!$CD$151:$DC$151,0)),0)</f>
        <v>0</v>
      </c>
      <c r="O516" s="241">
        <f ca="1">+IFERROR(INDEX('Hoja de Trabajo para listado'!$A$155:$Z$1048576,MATCH($A516,'Hoja de Trabajo para listado'!$A$155:$A$1048576,0),MATCH((CUADRO!O$4&amp;$E516),'Hoja de Trabajo para listado'!$A$151:$Z$151,0)),0)+IFERROR(INDEX('Hoja de Trabajo para listado'!$AB$155:$BA$1048576,MATCH($A516,'Hoja de Trabajo para listado'!$AB$155:$AB$1048576,0),MATCH((CUADRO!O$4&amp;$E516),'Hoja de Trabajo para listado'!$AB$151:$BA$151,0)),0)+IFERROR(INDEX('Hoja de Trabajo para listado'!$BC$155:$CB$1048576,MATCH($A516,'Hoja de Trabajo para listado'!$BC$155:$BC$1048576,0),MATCH((CUADRO!O$4&amp;$E516),'Hoja de Trabajo para listado'!$BC$151:$CB$151,0)),0)+IFERROR(INDEX('Hoja de Trabajo para listado'!$DE$153:$DG$274,MATCH($A516,'Hoja de Trabajo para listado'!$DE$153:$DE$1048576,0),MATCH((CUADRO!O$4&amp;$E516),'Hoja de Trabajo para listado'!$DE$151:$DG$151,0)),0)+IFERROR(INDEX('Hoja de Trabajo para listado'!$CD$155:$DC$1048576,MATCH($A516,'Hoja de Trabajo para listado'!$CD$155:$CD$1048576,0),MATCH((CUADRO!O$4&amp;$E516),'Hoja de Trabajo para listado'!$CD$151:$DC$151,0)),0)</f>
        <v>0</v>
      </c>
      <c r="P516" s="241">
        <f ca="1">+IFERROR(INDEX('Hoja de Trabajo para listado'!$A$155:$Z$1048576,MATCH($A516,'Hoja de Trabajo para listado'!$A$155:$A$1048576,0),MATCH((CUADRO!P$4&amp;$E516),'Hoja de Trabajo para listado'!$A$151:$Z$151,0)),0)+IFERROR(INDEX('Hoja de Trabajo para listado'!$AB$155:$BA$1048576,MATCH($A516,'Hoja de Trabajo para listado'!$AB$155:$AB$1048576,0),MATCH((CUADRO!P$4&amp;$E516),'Hoja de Trabajo para listado'!$AB$151:$BA$151,0)),0)+IFERROR(INDEX('Hoja de Trabajo para listado'!$BC$155:$CB$1048576,MATCH($A516,'Hoja de Trabajo para listado'!$BC$155:$BC$1048576,0),MATCH((CUADRO!P$4&amp;$E516),'Hoja de Trabajo para listado'!$BC$151:$CB$151,0)),0)+IFERROR(INDEX('Hoja de Trabajo para listado'!$DE$153:$DG$274,MATCH($A516,'Hoja de Trabajo para listado'!$DE$153:$DE$1048576,0),MATCH((CUADRO!P$4&amp;$E516),'Hoja de Trabajo para listado'!$DE$151:$DG$151,0)),0)+IFERROR(INDEX('Hoja de Trabajo para listado'!$CD$155:$DC$1048576,MATCH($A516,'Hoja de Trabajo para listado'!$CD$155:$CD$1048576,0),MATCH((CUADRO!P$4&amp;$E516),'Hoja de Trabajo para listado'!$CD$151:$DC$151,0)),0)</f>
        <v>0</v>
      </c>
      <c r="Q516" s="241">
        <f ca="1">+IFERROR(INDEX('Hoja de Trabajo para listado'!$A$155:$Z$1048576,MATCH($A516,'Hoja de Trabajo para listado'!$A$155:$A$1048576,0),MATCH((CUADRO!Q$4&amp;$E516),'Hoja de Trabajo para listado'!$A$151:$Z$151,0)),0)+IFERROR(INDEX('Hoja de Trabajo para listado'!$AB$155:$BA$1048576,MATCH($A516,'Hoja de Trabajo para listado'!$AB$155:$AB$1048576,0),MATCH((CUADRO!Q$4&amp;$E516),'Hoja de Trabajo para listado'!$AB$151:$BA$151,0)),0)+IFERROR(INDEX('Hoja de Trabajo para listado'!$BC$155:$CB$1048576,MATCH($A516,'Hoja de Trabajo para listado'!$BC$155:$BC$1048576,0),MATCH((CUADRO!Q$4&amp;$E516),'Hoja de Trabajo para listado'!$BC$151:$CB$151,0)),0)+IFERROR(INDEX('Hoja de Trabajo para listado'!$DE$153:$DG$274,MATCH($A516,'Hoja de Trabajo para listado'!$DE$153:$DE$1048576,0),MATCH((CUADRO!Q$4&amp;$E516),'Hoja de Trabajo para listado'!$DE$151:$DG$151,0)),0)+IFERROR(INDEX('Hoja de Trabajo para listado'!$CD$155:$DC$1048576,MATCH($A516,'Hoja de Trabajo para listado'!$CD$155:$CD$1048576,0),MATCH((CUADRO!Q$4&amp;$E516),'Hoja de Trabajo para listado'!$CD$151:$DC$151,0)),0)</f>
        <v>0</v>
      </c>
      <c r="R516" s="241">
        <f t="shared" ca="1" si="21"/>
        <v>0</v>
      </c>
      <c r="S516" s="247">
        <f ca="1">+R515+R516</f>
        <v>0</v>
      </c>
      <c r="T516" s="241">
        <f ca="1">+S516</f>
        <v>0</v>
      </c>
      <c r="U516" s="240">
        <f t="shared" si="22"/>
        <v>2</v>
      </c>
      <c r="V516" s="327" t="str">
        <f>+VLOOKUP(A516,bd_lista!$A$3:$E$592,5,FALSE)</f>
        <v>Gobiernos Autonomos Municipales</v>
      </c>
      <c r="W516" s="398"/>
      <c r="X516" s="240">
        <f>+VLOOKUP(A516,[4]Sheet1!$A$13:$D$744,4,FALSE)</f>
        <v>0</v>
      </c>
      <c r="Y516" s="240" t="e">
        <f>+VLOOKUP(X516,bd_lista!$A$3:$C$592,3,FALSE)</f>
        <v>#N/A</v>
      </c>
      <c r="Z516" s="288"/>
      <c r="AA516" s="289"/>
    </row>
    <row r="517" spans="1:27" customFormat="1" ht="15" hidden="1" customHeight="1">
      <c r="A517" s="32">
        <v>1210</v>
      </c>
      <c r="B517" s="393">
        <f>+A517</f>
        <v>1210</v>
      </c>
      <c r="C517" s="245" t="str">
        <f>+VLOOKUP(A517,bd_lista!$A$3:$C$592,3,FALSE)</f>
        <v>Gobierno Autónomo Municipal de Caranavi</v>
      </c>
      <c r="D517" s="395" t="str">
        <f>+C517</f>
        <v>Gobierno Autónomo Municipal de Caranavi</v>
      </c>
      <c r="E517" s="240" t="s">
        <v>1303</v>
      </c>
      <c r="F517" s="241">
        <f ca="1">+IFERROR(INDEX('Hoja de Trabajo para listado'!$A$155:$Z$1048576,MATCH($A517,'Hoja de Trabajo para listado'!$A$155:$A$1048576,0),MATCH((CUADRO!F$4&amp;$E517),'Hoja de Trabajo para listado'!$A$151:$Z$151,0)),0)+IFERROR(INDEX('Hoja de Trabajo para listado'!$AB$155:$BA$1048576,MATCH($A517,'Hoja de Trabajo para listado'!$AB$155:$AB$1048576,0),MATCH((CUADRO!F$4&amp;$E517),'Hoja de Trabajo para listado'!$AB$151:$BA$151,0)),0)+IFERROR(INDEX('Hoja de Trabajo para listado'!$BC$155:$CB$1048576,MATCH($A517,'Hoja de Trabajo para listado'!$BC$155:$BC$1048576,0),MATCH((CUADRO!F$4&amp;$E517),'Hoja de Trabajo para listado'!$BC$151:$CB$151,0)),0)+IFERROR(INDEX('Hoja de Trabajo para listado'!$DE$153:$DG$274,MATCH($A517,'Hoja de Trabajo para listado'!$DE$153:$DE$1048576,0),MATCH((CUADRO!F$4&amp;$E517),'Hoja de Trabajo para listado'!$DE$151:$DG$151,0)),0)+IFERROR(INDEX('Hoja de Trabajo para listado'!$CD$155:$DC$1048576,MATCH($A517,'Hoja de Trabajo para listado'!$CD$155:$CD$1048576,0),MATCH((CUADRO!F$4&amp;$E517),'Hoja de Trabajo para listado'!$CD$151:$DC$151,0)),0)</f>
        <v>0</v>
      </c>
      <c r="G517" s="241">
        <f ca="1">+IFERROR(INDEX('Hoja de Trabajo para listado'!$A$155:$Z$1048576,MATCH($A517,'Hoja de Trabajo para listado'!$A$155:$A$1048576,0),MATCH((CUADRO!G$4&amp;$E517),'Hoja de Trabajo para listado'!$A$151:$Z$151,0)),0)+IFERROR(INDEX('Hoja de Trabajo para listado'!$AB$155:$BA$1048576,MATCH($A517,'Hoja de Trabajo para listado'!$AB$155:$AB$1048576,0),MATCH((CUADRO!G$4&amp;$E517),'Hoja de Trabajo para listado'!$AB$151:$BA$151,0)),0)+IFERROR(INDEX('Hoja de Trabajo para listado'!$BC$155:$CB$1048576,MATCH($A517,'Hoja de Trabajo para listado'!$BC$155:$BC$1048576,0),MATCH((CUADRO!G$4&amp;$E517),'Hoja de Trabajo para listado'!$BC$151:$CB$151,0)),0)+IFERROR(INDEX('Hoja de Trabajo para listado'!$DE$153:$DG$274,MATCH($A517,'Hoja de Trabajo para listado'!$DE$153:$DE$1048576,0),MATCH((CUADRO!G$4&amp;$E517),'Hoja de Trabajo para listado'!$DE$151:$DG$151,0)),0)+IFERROR(INDEX('Hoja de Trabajo para listado'!$CD$155:$DC$1048576,MATCH($A517,'Hoja de Trabajo para listado'!$CD$155:$CD$1048576,0),MATCH((CUADRO!G$4&amp;$E517),'Hoja de Trabajo para listado'!$CD$151:$DC$151,0)),0)</f>
        <v>0</v>
      </c>
      <c r="H517" s="241">
        <f ca="1">+IFERROR(INDEX('Hoja de Trabajo para listado'!$A$155:$Z$1048576,MATCH($A517,'Hoja de Trabajo para listado'!$A$155:$A$1048576,0),MATCH((CUADRO!H$4&amp;$E517),'Hoja de Trabajo para listado'!$A$151:$Z$151,0)),0)+IFERROR(INDEX('Hoja de Trabajo para listado'!$AB$155:$BA$1048576,MATCH($A517,'Hoja de Trabajo para listado'!$AB$155:$AB$1048576,0),MATCH((CUADRO!H$4&amp;$E517),'Hoja de Trabajo para listado'!$AB$151:$BA$151,0)),0)+IFERROR(INDEX('Hoja de Trabajo para listado'!$BC$155:$CB$1048576,MATCH($A517,'Hoja de Trabajo para listado'!$BC$155:$BC$1048576,0),MATCH((CUADRO!H$4&amp;$E517),'Hoja de Trabajo para listado'!$BC$151:$CB$151,0)),0)+IFERROR(INDEX('Hoja de Trabajo para listado'!$DE$153:$DG$274,MATCH($A517,'Hoja de Trabajo para listado'!$DE$153:$DE$1048576,0),MATCH((CUADRO!H$4&amp;$E517),'Hoja de Trabajo para listado'!$DE$151:$DG$151,0)),0)+IFERROR(INDEX('Hoja de Trabajo para listado'!$CD$155:$DC$1048576,MATCH($A517,'Hoja de Trabajo para listado'!$CD$155:$CD$1048576,0),MATCH((CUADRO!H$4&amp;$E517),'Hoja de Trabajo para listado'!$CD$151:$DC$151,0)),0)</f>
        <v>0</v>
      </c>
      <c r="I517" s="241">
        <f ca="1">+IFERROR(INDEX('Hoja de Trabajo para listado'!$A$155:$Z$1048576,MATCH($A517,'Hoja de Trabajo para listado'!$A$155:$A$1048576,0),MATCH((CUADRO!I$4&amp;$E517),'Hoja de Trabajo para listado'!$A$151:$Z$151,0)),0)+IFERROR(INDEX('Hoja de Trabajo para listado'!$AB$155:$BA$1048576,MATCH($A517,'Hoja de Trabajo para listado'!$AB$155:$AB$1048576,0),MATCH((CUADRO!I$4&amp;$E517),'Hoja de Trabajo para listado'!$AB$151:$BA$151,0)),0)+IFERROR(INDEX('Hoja de Trabajo para listado'!$BC$155:$CB$1048576,MATCH($A517,'Hoja de Trabajo para listado'!$BC$155:$BC$1048576,0),MATCH((CUADRO!I$4&amp;$E517),'Hoja de Trabajo para listado'!$BC$151:$CB$151,0)),0)+IFERROR(INDEX('Hoja de Trabajo para listado'!$DE$153:$DG$274,MATCH($A517,'Hoja de Trabajo para listado'!$DE$153:$DE$1048576,0),MATCH((CUADRO!I$4&amp;$E517),'Hoja de Trabajo para listado'!$DE$151:$DG$151,0)),0)+IFERROR(INDEX('Hoja de Trabajo para listado'!$CD$155:$DC$1048576,MATCH($A517,'Hoja de Trabajo para listado'!$CD$155:$CD$1048576,0),MATCH((CUADRO!I$4&amp;$E517),'Hoja de Trabajo para listado'!$CD$151:$DC$151,0)),0)</f>
        <v>0</v>
      </c>
      <c r="J517" s="241">
        <f ca="1">+IFERROR(INDEX('Hoja de Trabajo para listado'!$A$155:$Z$1048576,MATCH($A517,'Hoja de Trabajo para listado'!$A$155:$A$1048576,0),MATCH((CUADRO!J$4&amp;$E517),'Hoja de Trabajo para listado'!$A$151:$Z$151,0)),0)+IFERROR(INDEX('Hoja de Trabajo para listado'!$AB$155:$BA$1048576,MATCH($A517,'Hoja de Trabajo para listado'!$AB$155:$AB$1048576,0),MATCH((CUADRO!J$4&amp;$E517),'Hoja de Trabajo para listado'!$AB$151:$BA$151,0)),0)+IFERROR(INDEX('Hoja de Trabajo para listado'!$BC$155:$CB$1048576,MATCH($A517,'Hoja de Trabajo para listado'!$BC$155:$BC$1048576,0),MATCH((CUADRO!J$4&amp;$E517),'Hoja de Trabajo para listado'!$BC$151:$CB$151,0)),0)+IFERROR(INDEX('Hoja de Trabajo para listado'!$DE$153:$DG$274,MATCH($A517,'Hoja de Trabajo para listado'!$DE$153:$DE$1048576,0),MATCH((CUADRO!J$4&amp;$E517),'Hoja de Trabajo para listado'!$DE$151:$DG$151,0)),0)+IFERROR(INDEX('Hoja de Trabajo para listado'!$CD$155:$DC$1048576,MATCH($A517,'Hoja de Trabajo para listado'!$CD$155:$CD$1048576,0),MATCH((CUADRO!J$4&amp;$E517),'Hoja de Trabajo para listado'!$CD$151:$DC$151,0)),0)</f>
        <v>0</v>
      </c>
      <c r="K517" s="241">
        <f ca="1">+IFERROR(INDEX('Hoja de Trabajo para listado'!$A$155:$Z$1048576,MATCH($A517,'Hoja de Trabajo para listado'!$A$155:$A$1048576,0),MATCH((CUADRO!K$4&amp;$E517),'Hoja de Trabajo para listado'!$A$151:$Z$151,0)),0)+IFERROR(INDEX('Hoja de Trabajo para listado'!$AB$155:$BA$1048576,MATCH($A517,'Hoja de Trabajo para listado'!$AB$155:$AB$1048576,0),MATCH((CUADRO!K$4&amp;$E517),'Hoja de Trabajo para listado'!$AB$151:$BA$151,0)),0)+IFERROR(INDEX('Hoja de Trabajo para listado'!$BC$155:$CB$1048576,MATCH($A517,'Hoja de Trabajo para listado'!$BC$155:$BC$1048576,0),MATCH((CUADRO!K$4&amp;$E517),'Hoja de Trabajo para listado'!$BC$151:$CB$151,0)),0)+IFERROR(INDEX('Hoja de Trabajo para listado'!$DE$153:$DG$274,MATCH($A517,'Hoja de Trabajo para listado'!$DE$153:$DE$1048576,0),MATCH((CUADRO!K$4&amp;$E517),'Hoja de Trabajo para listado'!$DE$151:$DG$151,0)),0)+IFERROR(INDEX('Hoja de Trabajo para listado'!$CD$155:$DC$1048576,MATCH($A517,'Hoja de Trabajo para listado'!$CD$155:$CD$1048576,0),MATCH((CUADRO!K$4&amp;$E517),'Hoja de Trabajo para listado'!$CD$151:$DC$151,0)),0)</f>
        <v>0</v>
      </c>
      <c r="L517" s="241">
        <f ca="1">+IFERROR(INDEX('Hoja de Trabajo para listado'!$A$155:$Z$1048576,MATCH($A517,'Hoja de Trabajo para listado'!$A$155:$A$1048576,0),MATCH((CUADRO!L$4&amp;$E517),'Hoja de Trabajo para listado'!$A$151:$Z$151,0)),0)+IFERROR(INDEX('Hoja de Trabajo para listado'!$AB$155:$BA$1048576,MATCH($A517,'Hoja de Trabajo para listado'!$AB$155:$AB$1048576,0),MATCH((CUADRO!L$4&amp;$E517),'Hoja de Trabajo para listado'!$AB$151:$BA$151,0)),0)+IFERROR(INDEX('Hoja de Trabajo para listado'!$BC$155:$CB$1048576,MATCH($A517,'Hoja de Trabajo para listado'!$BC$155:$BC$1048576,0),MATCH((CUADRO!L$4&amp;$E517),'Hoja de Trabajo para listado'!$BC$151:$CB$151,0)),0)+IFERROR(INDEX('Hoja de Trabajo para listado'!$DE$153:$DG$274,MATCH($A517,'Hoja de Trabajo para listado'!$DE$153:$DE$1048576,0),MATCH((CUADRO!L$4&amp;$E517),'Hoja de Trabajo para listado'!$DE$151:$DG$151,0)),0)+IFERROR(INDEX('Hoja de Trabajo para listado'!$CD$155:$DC$1048576,MATCH($A517,'Hoja de Trabajo para listado'!$CD$155:$CD$1048576,0),MATCH((CUADRO!L$4&amp;$E517),'Hoja de Trabajo para listado'!$CD$151:$DC$151,0)),0)</f>
        <v>0</v>
      </c>
      <c r="M517" s="241">
        <f ca="1">+IFERROR(INDEX('Hoja de Trabajo para listado'!$A$155:$Z$1048576,MATCH($A517,'Hoja de Trabajo para listado'!$A$155:$A$1048576,0),MATCH((CUADRO!M$4&amp;$E517),'Hoja de Trabajo para listado'!$A$151:$Z$151,0)),0)+IFERROR(INDEX('Hoja de Trabajo para listado'!$AB$155:$BA$1048576,MATCH($A517,'Hoja de Trabajo para listado'!$AB$155:$AB$1048576,0),MATCH((CUADRO!M$4&amp;$E517),'Hoja de Trabajo para listado'!$AB$151:$BA$151,0)),0)+IFERROR(INDEX('Hoja de Trabajo para listado'!$BC$155:$CB$1048576,MATCH($A517,'Hoja de Trabajo para listado'!$BC$155:$BC$1048576,0),MATCH((CUADRO!M$4&amp;$E517),'Hoja de Trabajo para listado'!$BC$151:$CB$151,0)),0)+IFERROR(INDEX('Hoja de Trabajo para listado'!$DE$153:$DG$274,MATCH($A517,'Hoja de Trabajo para listado'!$DE$153:$DE$1048576,0),MATCH((CUADRO!M$4&amp;$E517),'Hoja de Trabajo para listado'!$DE$151:$DG$151,0)),0)+IFERROR(INDEX('Hoja de Trabajo para listado'!$CD$155:$DC$1048576,MATCH($A517,'Hoja de Trabajo para listado'!$CD$155:$CD$1048576,0),MATCH((CUADRO!M$4&amp;$E517),'Hoja de Trabajo para listado'!$CD$151:$DC$151,0)),0)</f>
        <v>0</v>
      </c>
      <c r="N517" s="241">
        <f ca="1">+IFERROR(INDEX('Hoja de Trabajo para listado'!$A$155:$Z$1048576,MATCH($A517,'Hoja de Trabajo para listado'!$A$155:$A$1048576,0),MATCH((CUADRO!N$4&amp;$E517),'Hoja de Trabajo para listado'!$A$151:$Z$151,0)),0)+IFERROR(INDEX('Hoja de Trabajo para listado'!$AB$155:$BA$1048576,MATCH($A517,'Hoja de Trabajo para listado'!$AB$155:$AB$1048576,0),MATCH((CUADRO!N$4&amp;$E517),'Hoja de Trabajo para listado'!$AB$151:$BA$151,0)),0)+IFERROR(INDEX('Hoja de Trabajo para listado'!$BC$155:$CB$1048576,MATCH($A517,'Hoja de Trabajo para listado'!$BC$155:$BC$1048576,0),MATCH((CUADRO!N$4&amp;$E517),'Hoja de Trabajo para listado'!$BC$151:$CB$151,0)),0)+IFERROR(INDEX('Hoja de Trabajo para listado'!$DE$153:$DG$274,MATCH($A517,'Hoja de Trabajo para listado'!$DE$153:$DE$1048576,0),MATCH((CUADRO!N$4&amp;$E517),'Hoja de Trabajo para listado'!$DE$151:$DG$151,0)),0)+IFERROR(INDEX('Hoja de Trabajo para listado'!$CD$155:$DC$1048576,MATCH($A517,'Hoja de Trabajo para listado'!$CD$155:$CD$1048576,0),MATCH((CUADRO!N$4&amp;$E517),'Hoja de Trabajo para listado'!$CD$151:$DC$151,0)),0)</f>
        <v>0</v>
      </c>
      <c r="O517" s="241">
        <f ca="1">+IFERROR(INDEX('Hoja de Trabajo para listado'!$A$155:$Z$1048576,MATCH($A517,'Hoja de Trabajo para listado'!$A$155:$A$1048576,0),MATCH((CUADRO!O$4&amp;$E517),'Hoja de Trabajo para listado'!$A$151:$Z$151,0)),0)+IFERROR(INDEX('Hoja de Trabajo para listado'!$AB$155:$BA$1048576,MATCH($A517,'Hoja de Trabajo para listado'!$AB$155:$AB$1048576,0),MATCH((CUADRO!O$4&amp;$E517),'Hoja de Trabajo para listado'!$AB$151:$BA$151,0)),0)+IFERROR(INDEX('Hoja de Trabajo para listado'!$BC$155:$CB$1048576,MATCH($A517,'Hoja de Trabajo para listado'!$BC$155:$BC$1048576,0),MATCH((CUADRO!O$4&amp;$E517),'Hoja de Trabajo para listado'!$BC$151:$CB$151,0)),0)+IFERROR(INDEX('Hoja de Trabajo para listado'!$DE$153:$DG$274,MATCH($A517,'Hoja de Trabajo para listado'!$DE$153:$DE$1048576,0),MATCH((CUADRO!O$4&amp;$E517),'Hoja de Trabajo para listado'!$DE$151:$DG$151,0)),0)+IFERROR(INDEX('Hoja de Trabajo para listado'!$CD$155:$DC$1048576,MATCH($A517,'Hoja de Trabajo para listado'!$CD$155:$CD$1048576,0),MATCH((CUADRO!O$4&amp;$E517),'Hoja de Trabajo para listado'!$CD$151:$DC$151,0)),0)</f>
        <v>0</v>
      </c>
      <c r="P517" s="241">
        <f ca="1">+IFERROR(INDEX('Hoja de Trabajo para listado'!$A$155:$Z$1048576,MATCH($A517,'Hoja de Trabajo para listado'!$A$155:$A$1048576,0),MATCH((CUADRO!P$4&amp;$E517),'Hoja de Trabajo para listado'!$A$151:$Z$151,0)),0)+IFERROR(INDEX('Hoja de Trabajo para listado'!$AB$155:$BA$1048576,MATCH($A517,'Hoja de Trabajo para listado'!$AB$155:$AB$1048576,0),MATCH((CUADRO!P$4&amp;$E517),'Hoja de Trabajo para listado'!$AB$151:$BA$151,0)),0)+IFERROR(INDEX('Hoja de Trabajo para listado'!$BC$155:$CB$1048576,MATCH($A517,'Hoja de Trabajo para listado'!$BC$155:$BC$1048576,0),MATCH((CUADRO!P$4&amp;$E517),'Hoja de Trabajo para listado'!$BC$151:$CB$151,0)),0)+IFERROR(INDEX('Hoja de Trabajo para listado'!$DE$153:$DG$274,MATCH($A517,'Hoja de Trabajo para listado'!$DE$153:$DE$1048576,0),MATCH((CUADRO!P$4&amp;$E517),'Hoja de Trabajo para listado'!$DE$151:$DG$151,0)),0)+IFERROR(INDEX('Hoja de Trabajo para listado'!$CD$155:$DC$1048576,MATCH($A517,'Hoja de Trabajo para listado'!$CD$155:$CD$1048576,0),MATCH((CUADRO!P$4&amp;$E517),'Hoja de Trabajo para listado'!$CD$151:$DC$151,0)),0)</f>
        <v>0</v>
      </c>
      <c r="Q517" s="241">
        <f ca="1">+IFERROR(INDEX('Hoja de Trabajo para listado'!$A$155:$Z$1048576,MATCH($A517,'Hoja de Trabajo para listado'!$A$155:$A$1048576,0),MATCH((CUADRO!Q$4&amp;$E517),'Hoja de Trabajo para listado'!$A$151:$Z$151,0)),0)+IFERROR(INDEX('Hoja de Trabajo para listado'!$AB$155:$BA$1048576,MATCH($A517,'Hoja de Trabajo para listado'!$AB$155:$AB$1048576,0),MATCH((CUADRO!Q$4&amp;$E517),'Hoja de Trabajo para listado'!$AB$151:$BA$151,0)),0)+IFERROR(INDEX('Hoja de Trabajo para listado'!$BC$155:$CB$1048576,MATCH($A517,'Hoja de Trabajo para listado'!$BC$155:$BC$1048576,0),MATCH((CUADRO!Q$4&amp;$E517),'Hoja de Trabajo para listado'!$BC$151:$CB$151,0)),0)+IFERROR(INDEX('Hoja de Trabajo para listado'!$DE$153:$DG$274,MATCH($A517,'Hoja de Trabajo para listado'!$DE$153:$DE$1048576,0),MATCH((CUADRO!Q$4&amp;$E517),'Hoja de Trabajo para listado'!$DE$151:$DG$151,0)),0)+IFERROR(INDEX('Hoja de Trabajo para listado'!$CD$155:$DC$1048576,MATCH($A517,'Hoja de Trabajo para listado'!$CD$155:$CD$1048576,0),MATCH((CUADRO!Q$4&amp;$E517),'Hoja de Trabajo para listado'!$CD$151:$DC$151,0)),0)</f>
        <v>0</v>
      </c>
      <c r="R517" s="241">
        <f t="shared" ca="1" si="21"/>
        <v>0</v>
      </c>
      <c r="S517" s="247"/>
      <c r="T517" s="241">
        <f ca="1">+T518</f>
        <v>0</v>
      </c>
      <c r="U517" s="240">
        <f t="shared" si="22"/>
        <v>1</v>
      </c>
      <c r="V517" s="327" t="str">
        <f>+VLOOKUP(A517,bd_lista!$A$3:$E$592,5,FALSE)</f>
        <v>Gobiernos Autonomos Municipales</v>
      </c>
      <c r="W517" s="397" t="str">
        <f>+V517</f>
        <v>Gobiernos Autonomos Municipales</v>
      </c>
      <c r="X517" s="240">
        <f>+VLOOKUP(A517,[4]Sheet1!$A$13:$D$744,4,FALSE)</f>
        <v>0</v>
      </c>
      <c r="Y517" s="240" t="e">
        <f>+VLOOKUP(X517,bd_lista!$A$3:$C$592,3,FALSE)</f>
        <v>#N/A</v>
      </c>
      <c r="Z517" s="290">
        <f>+X517</f>
        <v>0</v>
      </c>
      <c r="AA517" s="291" t="e">
        <f>+Y517</f>
        <v>#N/A</v>
      </c>
    </row>
    <row r="518" spans="1:27" customFormat="1" ht="15" hidden="1" customHeight="1">
      <c r="A518" s="32">
        <v>1210</v>
      </c>
      <c r="B518" s="394"/>
      <c r="C518" s="245" t="str">
        <f>+VLOOKUP(A518,bd_lista!$A$3:$C$592,3,FALSE)</f>
        <v>Gobierno Autónomo Municipal de Caranavi</v>
      </c>
      <c r="D518" s="396"/>
      <c r="E518" s="242" t="s">
        <v>1304</v>
      </c>
      <c r="F518" s="241">
        <f ca="1">+IFERROR(INDEX('Hoja de Trabajo para listado'!$A$155:$Z$1048576,MATCH($A518,'Hoja de Trabajo para listado'!$A$155:$A$1048576,0),MATCH((CUADRO!F$4&amp;$E518),'Hoja de Trabajo para listado'!$A$151:$Z$151,0)),0)+IFERROR(INDEX('Hoja de Trabajo para listado'!$AB$155:$BA$1048576,MATCH($A518,'Hoja de Trabajo para listado'!$AB$155:$AB$1048576,0),MATCH((CUADRO!F$4&amp;$E518),'Hoja de Trabajo para listado'!$AB$151:$BA$151,0)),0)+IFERROR(INDEX('Hoja de Trabajo para listado'!$BC$155:$CB$1048576,MATCH($A518,'Hoja de Trabajo para listado'!$BC$155:$BC$1048576,0),MATCH((CUADRO!F$4&amp;$E518),'Hoja de Trabajo para listado'!$BC$151:$CB$151,0)),0)+IFERROR(INDEX('Hoja de Trabajo para listado'!$DE$153:$DG$274,MATCH($A518,'Hoja de Trabajo para listado'!$DE$153:$DE$1048576,0),MATCH((CUADRO!F$4&amp;$E518),'Hoja de Trabajo para listado'!$DE$151:$DG$151,0)),0)+IFERROR(INDEX('Hoja de Trabajo para listado'!$CD$155:$DC$1048576,MATCH($A518,'Hoja de Trabajo para listado'!$CD$155:$CD$1048576,0),MATCH((CUADRO!F$4&amp;$E518),'Hoja de Trabajo para listado'!$CD$151:$DC$151,0)),0)</f>
        <v>0</v>
      </c>
      <c r="G518" s="241">
        <f ca="1">+IFERROR(INDEX('Hoja de Trabajo para listado'!$A$155:$Z$1048576,MATCH($A518,'Hoja de Trabajo para listado'!$A$155:$A$1048576,0),MATCH((CUADRO!G$4&amp;$E518),'Hoja de Trabajo para listado'!$A$151:$Z$151,0)),0)+IFERROR(INDEX('Hoja de Trabajo para listado'!$AB$155:$BA$1048576,MATCH($A518,'Hoja de Trabajo para listado'!$AB$155:$AB$1048576,0),MATCH((CUADRO!G$4&amp;$E518),'Hoja de Trabajo para listado'!$AB$151:$BA$151,0)),0)+IFERROR(INDEX('Hoja de Trabajo para listado'!$BC$155:$CB$1048576,MATCH($A518,'Hoja de Trabajo para listado'!$BC$155:$BC$1048576,0),MATCH((CUADRO!G$4&amp;$E518),'Hoja de Trabajo para listado'!$BC$151:$CB$151,0)),0)+IFERROR(INDEX('Hoja de Trabajo para listado'!$DE$153:$DG$274,MATCH($A518,'Hoja de Trabajo para listado'!$DE$153:$DE$1048576,0),MATCH((CUADRO!G$4&amp;$E518),'Hoja de Trabajo para listado'!$DE$151:$DG$151,0)),0)+IFERROR(INDEX('Hoja de Trabajo para listado'!$CD$155:$DC$1048576,MATCH($A518,'Hoja de Trabajo para listado'!$CD$155:$CD$1048576,0),MATCH((CUADRO!G$4&amp;$E518),'Hoja de Trabajo para listado'!$CD$151:$DC$151,0)),0)</f>
        <v>0</v>
      </c>
      <c r="H518" s="241">
        <f ca="1">+IFERROR(INDEX('Hoja de Trabajo para listado'!$A$155:$Z$1048576,MATCH($A518,'Hoja de Trabajo para listado'!$A$155:$A$1048576,0),MATCH((CUADRO!H$4&amp;$E518),'Hoja de Trabajo para listado'!$A$151:$Z$151,0)),0)+IFERROR(INDEX('Hoja de Trabajo para listado'!$AB$155:$BA$1048576,MATCH($A518,'Hoja de Trabajo para listado'!$AB$155:$AB$1048576,0),MATCH((CUADRO!H$4&amp;$E518),'Hoja de Trabajo para listado'!$AB$151:$BA$151,0)),0)+IFERROR(INDEX('Hoja de Trabajo para listado'!$BC$155:$CB$1048576,MATCH($A518,'Hoja de Trabajo para listado'!$BC$155:$BC$1048576,0),MATCH((CUADRO!H$4&amp;$E518),'Hoja de Trabajo para listado'!$BC$151:$CB$151,0)),0)+IFERROR(INDEX('Hoja de Trabajo para listado'!$DE$153:$DG$274,MATCH($A518,'Hoja de Trabajo para listado'!$DE$153:$DE$1048576,0),MATCH((CUADRO!H$4&amp;$E518),'Hoja de Trabajo para listado'!$DE$151:$DG$151,0)),0)+IFERROR(INDEX('Hoja de Trabajo para listado'!$CD$155:$DC$1048576,MATCH($A518,'Hoja de Trabajo para listado'!$CD$155:$CD$1048576,0),MATCH((CUADRO!H$4&amp;$E518),'Hoja de Trabajo para listado'!$CD$151:$DC$151,0)),0)</f>
        <v>0</v>
      </c>
      <c r="I518" s="241">
        <f ca="1">+IFERROR(INDEX('Hoja de Trabajo para listado'!$A$155:$Z$1048576,MATCH($A518,'Hoja de Trabajo para listado'!$A$155:$A$1048576,0),MATCH((CUADRO!I$4&amp;$E518),'Hoja de Trabajo para listado'!$A$151:$Z$151,0)),0)+IFERROR(INDEX('Hoja de Trabajo para listado'!$AB$155:$BA$1048576,MATCH($A518,'Hoja de Trabajo para listado'!$AB$155:$AB$1048576,0),MATCH((CUADRO!I$4&amp;$E518),'Hoja de Trabajo para listado'!$AB$151:$BA$151,0)),0)+IFERROR(INDEX('Hoja de Trabajo para listado'!$BC$155:$CB$1048576,MATCH($A518,'Hoja de Trabajo para listado'!$BC$155:$BC$1048576,0),MATCH((CUADRO!I$4&amp;$E518),'Hoja de Trabajo para listado'!$BC$151:$CB$151,0)),0)+IFERROR(INDEX('Hoja de Trabajo para listado'!$DE$153:$DG$274,MATCH($A518,'Hoja de Trabajo para listado'!$DE$153:$DE$1048576,0),MATCH((CUADRO!I$4&amp;$E518),'Hoja de Trabajo para listado'!$DE$151:$DG$151,0)),0)+IFERROR(INDEX('Hoja de Trabajo para listado'!$CD$155:$DC$1048576,MATCH($A518,'Hoja de Trabajo para listado'!$CD$155:$CD$1048576,0),MATCH((CUADRO!I$4&amp;$E518),'Hoja de Trabajo para listado'!$CD$151:$DC$151,0)),0)</f>
        <v>0</v>
      </c>
      <c r="J518" s="241">
        <f ca="1">+IFERROR(INDEX('Hoja de Trabajo para listado'!$A$155:$Z$1048576,MATCH($A518,'Hoja de Trabajo para listado'!$A$155:$A$1048576,0),MATCH((CUADRO!J$4&amp;$E518),'Hoja de Trabajo para listado'!$A$151:$Z$151,0)),0)+IFERROR(INDEX('Hoja de Trabajo para listado'!$AB$155:$BA$1048576,MATCH($A518,'Hoja de Trabajo para listado'!$AB$155:$AB$1048576,0),MATCH((CUADRO!J$4&amp;$E518),'Hoja de Trabajo para listado'!$AB$151:$BA$151,0)),0)+IFERROR(INDEX('Hoja de Trabajo para listado'!$BC$155:$CB$1048576,MATCH($A518,'Hoja de Trabajo para listado'!$BC$155:$BC$1048576,0),MATCH((CUADRO!J$4&amp;$E518),'Hoja de Trabajo para listado'!$BC$151:$CB$151,0)),0)+IFERROR(INDEX('Hoja de Trabajo para listado'!$DE$153:$DG$274,MATCH($A518,'Hoja de Trabajo para listado'!$DE$153:$DE$1048576,0),MATCH((CUADRO!J$4&amp;$E518),'Hoja de Trabajo para listado'!$DE$151:$DG$151,0)),0)+IFERROR(INDEX('Hoja de Trabajo para listado'!$CD$155:$DC$1048576,MATCH($A518,'Hoja de Trabajo para listado'!$CD$155:$CD$1048576,0),MATCH((CUADRO!J$4&amp;$E518),'Hoja de Trabajo para listado'!$CD$151:$DC$151,0)),0)</f>
        <v>0</v>
      </c>
      <c r="K518" s="241">
        <f ca="1">+IFERROR(INDEX('Hoja de Trabajo para listado'!$A$155:$Z$1048576,MATCH($A518,'Hoja de Trabajo para listado'!$A$155:$A$1048576,0),MATCH((CUADRO!K$4&amp;$E518),'Hoja de Trabajo para listado'!$A$151:$Z$151,0)),0)+IFERROR(INDEX('Hoja de Trabajo para listado'!$AB$155:$BA$1048576,MATCH($A518,'Hoja de Trabajo para listado'!$AB$155:$AB$1048576,0),MATCH((CUADRO!K$4&amp;$E518),'Hoja de Trabajo para listado'!$AB$151:$BA$151,0)),0)+IFERROR(INDEX('Hoja de Trabajo para listado'!$BC$155:$CB$1048576,MATCH($A518,'Hoja de Trabajo para listado'!$BC$155:$BC$1048576,0),MATCH((CUADRO!K$4&amp;$E518),'Hoja de Trabajo para listado'!$BC$151:$CB$151,0)),0)+IFERROR(INDEX('Hoja de Trabajo para listado'!$DE$153:$DG$274,MATCH($A518,'Hoja de Trabajo para listado'!$DE$153:$DE$1048576,0),MATCH((CUADRO!K$4&amp;$E518),'Hoja de Trabajo para listado'!$DE$151:$DG$151,0)),0)+IFERROR(INDEX('Hoja de Trabajo para listado'!$CD$155:$DC$1048576,MATCH($A518,'Hoja de Trabajo para listado'!$CD$155:$CD$1048576,0),MATCH((CUADRO!K$4&amp;$E518),'Hoja de Trabajo para listado'!$CD$151:$DC$151,0)),0)</f>
        <v>0</v>
      </c>
      <c r="L518" s="241">
        <f ca="1">+IFERROR(INDEX('Hoja de Trabajo para listado'!$A$155:$Z$1048576,MATCH($A518,'Hoja de Trabajo para listado'!$A$155:$A$1048576,0),MATCH((CUADRO!L$4&amp;$E518),'Hoja de Trabajo para listado'!$A$151:$Z$151,0)),0)+IFERROR(INDEX('Hoja de Trabajo para listado'!$AB$155:$BA$1048576,MATCH($A518,'Hoja de Trabajo para listado'!$AB$155:$AB$1048576,0),MATCH((CUADRO!L$4&amp;$E518),'Hoja de Trabajo para listado'!$AB$151:$BA$151,0)),0)+IFERROR(INDEX('Hoja de Trabajo para listado'!$BC$155:$CB$1048576,MATCH($A518,'Hoja de Trabajo para listado'!$BC$155:$BC$1048576,0),MATCH((CUADRO!L$4&amp;$E518),'Hoja de Trabajo para listado'!$BC$151:$CB$151,0)),0)+IFERROR(INDEX('Hoja de Trabajo para listado'!$DE$153:$DG$274,MATCH($A518,'Hoja de Trabajo para listado'!$DE$153:$DE$1048576,0),MATCH((CUADRO!L$4&amp;$E518),'Hoja de Trabajo para listado'!$DE$151:$DG$151,0)),0)+IFERROR(INDEX('Hoja de Trabajo para listado'!$CD$155:$DC$1048576,MATCH($A518,'Hoja de Trabajo para listado'!$CD$155:$CD$1048576,0),MATCH((CUADRO!L$4&amp;$E518),'Hoja de Trabajo para listado'!$CD$151:$DC$151,0)),0)</f>
        <v>0</v>
      </c>
      <c r="M518" s="241">
        <f ca="1">+IFERROR(INDEX('Hoja de Trabajo para listado'!$A$155:$Z$1048576,MATCH($A518,'Hoja de Trabajo para listado'!$A$155:$A$1048576,0),MATCH((CUADRO!M$4&amp;$E518),'Hoja de Trabajo para listado'!$A$151:$Z$151,0)),0)+IFERROR(INDEX('Hoja de Trabajo para listado'!$AB$155:$BA$1048576,MATCH($A518,'Hoja de Trabajo para listado'!$AB$155:$AB$1048576,0),MATCH((CUADRO!M$4&amp;$E518),'Hoja de Trabajo para listado'!$AB$151:$BA$151,0)),0)+IFERROR(INDEX('Hoja de Trabajo para listado'!$BC$155:$CB$1048576,MATCH($A518,'Hoja de Trabajo para listado'!$BC$155:$BC$1048576,0),MATCH((CUADRO!M$4&amp;$E518),'Hoja de Trabajo para listado'!$BC$151:$CB$151,0)),0)+IFERROR(INDEX('Hoja de Trabajo para listado'!$DE$153:$DG$274,MATCH($A518,'Hoja de Trabajo para listado'!$DE$153:$DE$1048576,0),MATCH((CUADRO!M$4&amp;$E518),'Hoja de Trabajo para listado'!$DE$151:$DG$151,0)),0)+IFERROR(INDEX('Hoja de Trabajo para listado'!$CD$155:$DC$1048576,MATCH($A518,'Hoja de Trabajo para listado'!$CD$155:$CD$1048576,0),MATCH((CUADRO!M$4&amp;$E518),'Hoja de Trabajo para listado'!$CD$151:$DC$151,0)),0)</f>
        <v>0</v>
      </c>
      <c r="N518" s="241">
        <f ca="1">+IFERROR(INDEX('Hoja de Trabajo para listado'!$A$155:$Z$1048576,MATCH($A518,'Hoja de Trabajo para listado'!$A$155:$A$1048576,0),MATCH((CUADRO!N$4&amp;$E518),'Hoja de Trabajo para listado'!$A$151:$Z$151,0)),0)+IFERROR(INDEX('Hoja de Trabajo para listado'!$AB$155:$BA$1048576,MATCH($A518,'Hoja de Trabajo para listado'!$AB$155:$AB$1048576,0),MATCH((CUADRO!N$4&amp;$E518),'Hoja de Trabajo para listado'!$AB$151:$BA$151,0)),0)+IFERROR(INDEX('Hoja de Trabajo para listado'!$BC$155:$CB$1048576,MATCH($A518,'Hoja de Trabajo para listado'!$BC$155:$BC$1048576,0),MATCH((CUADRO!N$4&amp;$E518),'Hoja de Trabajo para listado'!$BC$151:$CB$151,0)),0)+IFERROR(INDEX('Hoja de Trabajo para listado'!$DE$153:$DG$274,MATCH($A518,'Hoja de Trabajo para listado'!$DE$153:$DE$1048576,0),MATCH((CUADRO!N$4&amp;$E518),'Hoja de Trabajo para listado'!$DE$151:$DG$151,0)),0)+IFERROR(INDEX('Hoja de Trabajo para listado'!$CD$155:$DC$1048576,MATCH($A518,'Hoja de Trabajo para listado'!$CD$155:$CD$1048576,0),MATCH((CUADRO!N$4&amp;$E518),'Hoja de Trabajo para listado'!$CD$151:$DC$151,0)),0)</f>
        <v>0</v>
      </c>
      <c r="O518" s="241">
        <f ca="1">+IFERROR(INDEX('Hoja de Trabajo para listado'!$A$155:$Z$1048576,MATCH($A518,'Hoja de Trabajo para listado'!$A$155:$A$1048576,0),MATCH((CUADRO!O$4&amp;$E518),'Hoja de Trabajo para listado'!$A$151:$Z$151,0)),0)+IFERROR(INDEX('Hoja de Trabajo para listado'!$AB$155:$BA$1048576,MATCH($A518,'Hoja de Trabajo para listado'!$AB$155:$AB$1048576,0),MATCH((CUADRO!O$4&amp;$E518),'Hoja de Trabajo para listado'!$AB$151:$BA$151,0)),0)+IFERROR(INDEX('Hoja de Trabajo para listado'!$BC$155:$CB$1048576,MATCH($A518,'Hoja de Trabajo para listado'!$BC$155:$BC$1048576,0),MATCH((CUADRO!O$4&amp;$E518),'Hoja de Trabajo para listado'!$BC$151:$CB$151,0)),0)+IFERROR(INDEX('Hoja de Trabajo para listado'!$DE$153:$DG$274,MATCH($A518,'Hoja de Trabajo para listado'!$DE$153:$DE$1048576,0),MATCH((CUADRO!O$4&amp;$E518),'Hoja de Trabajo para listado'!$DE$151:$DG$151,0)),0)+IFERROR(INDEX('Hoja de Trabajo para listado'!$CD$155:$DC$1048576,MATCH($A518,'Hoja de Trabajo para listado'!$CD$155:$CD$1048576,0),MATCH((CUADRO!O$4&amp;$E518),'Hoja de Trabajo para listado'!$CD$151:$DC$151,0)),0)</f>
        <v>0</v>
      </c>
      <c r="P518" s="241">
        <f ca="1">+IFERROR(INDEX('Hoja de Trabajo para listado'!$A$155:$Z$1048576,MATCH($A518,'Hoja de Trabajo para listado'!$A$155:$A$1048576,0),MATCH((CUADRO!P$4&amp;$E518),'Hoja de Trabajo para listado'!$A$151:$Z$151,0)),0)+IFERROR(INDEX('Hoja de Trabajo para listado'!$AB$155:$BA$1048576,MATCH($A518,'Hoja de Trabajo para listado'!$AB$155:$AB$1048576,0),MATCH((CUADRO!P$4&amp;$E518),'Hoja de Trabajo para listado'!$AB$151:$BA$151,0)),0)+IFERROR(INDEX('Hoja de Trabajo para listado'!$BC$155:$CB$1048576,MATCH($A518,'Hoja de Trabajo para listado'!$BC$155:$BC$1048576,0),MATCH((CUADRO!P$4&amp;$E518),'Hoja de Trabajo para listado'!$BC$151:$CB$151,0)),0)+IFERROR(INDEX('Hoja de Trabajo para listado'!$DE$153:$DG$274,MATCH($A518,'Hoja de Trabajo para listado'!$DE$153:$DE$1048576,0),MATCH((CUADRO!P$4&amp;$E518),'Hoja de Trabajo para listado'!$DE$151:$DG$151,0)),0)+IFERROR(INDEX('Hoja de Trabajo para listado'!$CD$155:$DC$1048576,MATCH($A518,'Hoja de Trabajo para listado'!$CD$155:$CD$1048576,0),MATCH((CUADRO!P$4&amp;$E518),'Hoja de Trabajo para listado'!$CD$151:$DC$151,0)),0)</f>
        <v>0</v>
      </c>
      <c r="Q518" s="241">
        <f ca="1">+IFERROR(INDEX('Hoja de Trabajo para listado'!$A$155:$Z$1048576,MATCH($A518,'Hoja de Trabajo para listado'!$A$155:$A$1048576,0),MATCH((CUADRO!Q$4&amp;$E518),'Hoja de Trabajo para listado'!$A$151:$Z$151,0)),0)+IFERROR(INDEX('Hoja de Trabajo para listado'!$AB$155:$BA$1048576,MATCH($A518,'Hoja de Trabajo para listado'!$AB$155:$AB$1048576,0),MATCH((CUADRO!Q$4&amp;$E518),'Hoja de Trabajo para listado'!$AB$151:$BA$151,0)),0)+IFERROR(INDEX('Hoja de Trabajo para listado'!$BC$155:$CB$1048576,MATCH($A518,'Hoja de Trabajo para listado'!$BC$155:$BC$1048576,0),MATCH((CUADRO!Q$4&amp;$E518),'Hoja de Trabajo para listado'!$BC$151:$CB$151,0)),0)+IFERROR(INDEX('Hoja de Trabajo para listado'!$DE$153:$DG$274,MATCH($A518,'Hoja de Trabajo para listado'!$DE$153:$DE$1048576,0),MATCH((CUADRO!Q$4&amp;$E518),'Hoja de Trabajo para listado'!$DE$151:$DG$151,0)),0)+IFERROR(INDEX('Hoja de Trabajo para listado'!$CD$155:$DC$1048576,MATCH($A518,'Hoja de Trabajo para listado'!$CD$155:$CD$1048576,0),MATCH((CUADRO!Q$4&amp;$E518),'Hoja de Trabajo para listado'!$CD$151:$DC$151,0)),0)</f>
        <v>0</v>
      </c>
      <c r="R518" s="241">
        <f t="shared" ca="1" si="21"/>
        <v>0</v>
      </c>
      <c r="S518" s="247">
        <f ca="1">+R517+R518</f>
        <v>0</v>
      </c>
      <c r="T518" s="241">
        <f ca="1">+S518</f>
        <v>0</v>
      </c>
      <c r="U518" s="240">
        <f t="shared" si="22"/>
        <v>2</v>
      </c>
      <c r="V518" s="327" t="str">
        <f>+VLOOKUP(A518,bd_lista!$A$3:$E$592,5,FALSE)</f>
        <v>Gobiernos Autonomos Municipales</v>
      </c>
      <c r="W518" s="398"/>
      <c r="X518" s="240">
        <f>+VLOOKUP(A518,[4]Sheet1!$A$13:$D$744,4,FALSE)</f>
        <v>0</v>
      </c>
      <c r="Y518" s="240" t="e">
        <f>+VLOOKUP(X518,bd_lista!$A$3:$C$592,3,FALSE)</f>
        <v>#N/A</v>
      </c>
      <c r="Z518" s="288"/>
      <c r="AA518" s="289"/>
    </row>
    <row r="519" spans="1:27" customFormat="1" ht="15" hidden="1" customHeight="1">
      <c r="A519" s="32">
        <v>1211</v>
      </c>
      <c r="B519" s="393">
        <f>+A519</f>
        <v>1211</v>
      </c>
      <c r="C519" s="245" t="str">
        <f>+VLOOKUP(A519,bd_lista!$A$3:$C$592,3,FALSE)</f>
        <v>Gobierno Autónomo Municipal de Sica Sica (Villa Aroma)</v>
      </c>
      <c r="D519" s="395" t="str">
        <f>+C519</f>
        <v>Gobierno Autónomo Municipal de Sica Sica (Villa Aroma)</v>
      </c>
      <c r="E519" s="240" t="s">
        <v>1303</v>
      </c>
      <c r="F519" s="241">
        <f ca="1">+IFERROR(INDEX('Hoja de Trabajo para listado'!$A$155:$Z$1048576,MATCH($A519,'Hoja de Trabajo para listado'!$A$155:$A$1048576,0),MATCH((CUADRO!F$4&amp;$E519),'Hoja de Trabajo para listado'!$A$151:$Z$151,0)),0)+IFERROR(INDEX('Hoja de Trabajo para listado'!$AB$155:$BA$1048576,MATCH($A519,'Hoja de Trabajo para listado'!$AB$155:$AB$1048576,0),MATCH((CUADRO!F$4&amp;$E519),'Hoja de Trabajo para listado'!$AB$151:$BA$151,0)),0)+IFERROR(INDEX('Hoja de Trabajo para listado'!$BC$155:$CB$1048576,MATCH($A519,'Hoja de Trabajo para listado'!$BC$155:$BC$1048576,0),MATCH((CUADRO!F$4&amp;$E519),'Hoja de Trabajo para listado'!$BC$151:$CB$151,0)),0)+IFERROR(INDEX('Hoja de Trabajo para listado'!$DE$153:$DG$274,MATCH($A519,'Hoja de Trabajo para listado'!$DE$153:$DE$1048576,0),MATCH((CUADRO!F$4&amp;$E519),'Hoja de Trabajo para listado'!$DE$151:$DG$151,0)),0)+IFERROR(INDEX('Hoja de Trabajo para listado'!$CD$155:$DC$1048576,MATCH($A519,'Hoja de Trabajo para listado'!$CD$155:$CD$1048576,0),MATCH((CUADRO!F$4&amp;$E519),'Hoja de Trabajo para listado'!$CD$151:$DC$151,0)),0)</f>
        <v>0</v>
      </c>
      <c r="G519" s="241">
        <f ca="1">+IFERROR(INDEX('Hoja de Trabajo para listado'!$A$155:$Z$1048576,MATCH($A519,'Hoja de Trabajo para listado'!$A$155:$A$1048576,0),MATCH((CUADRO!G$4&amp;$E519),'Hoja de Trabajo para listado'!$A$151:$Z$151,0)),0)+IFERROR(INDEX('Hoja de Trabajo para listado'!$AB$155:$BA$1048576,MATCH($A519,'Hoja de Trabajo para listado'!$AB$155:$AB$1048576,0),MATCH((CUADRO!G$4&amp;$E519),'Hoja de Trabajo para listado'!$AB$151:$BA$151,0)),0)+IFERROR(INDEX('Hoja de Trabajo para listado'!$BC$155:$CB$1048576,MATCH($A519,'Hoja de Trabajo para listado'!$BC$155:$BC$1048576,0),MATCH((CUADRO!G$4&amp;$E519),'Hoja de Trabajo para listado'!$BC$151:$CB$151,0)),0)+IFERROR(INDEX('Hoja de Trabajo para listado'!$DE$153:$DG$274,MATCH($A519,'Hoja de Trabajo para listado'!$DE$153:$DE$1048576,0),MATCH((CUADRO!G$4&amp;$E519),'Hoja de Trabajo para listado'!$DE$151:$DG$151,0)),0)+IFERROR(INDEX('Hoja de Trabajo para listado'!$CD$155:$DC$1048576,MATCH($A519,'Hoja de Trabajo para listado'!$CD$155:$CD$1048576,0),MATCH((CUADRO!G$4&amp;$E519),'Hoja de Trabajo para listado'!$CD$151:$DC$151,0)),0)</f>
        <v>0</v>
      </c>
      <c r="H519" s="241">
        <f ca="1">+IFERROR(INDEX('Hoja de Trabajo para listado'!$A$155:$Z$1048576,MATCH($A519,'Hoja de Trabajo para listado'!$A$155:$A$1048576,0),MATCH((CUADRO!H$4&amp;$E519),'Hoja de Trabajo para listado'!$A$151:$Z$151,0)),0)+IFERROR(INDEX('Hoja de Trabajo para listado'!$AB$155:$BA$1048576,MATCH($A519,'Hoja de Trabajo para listado'!$AB$155:$AB$1048576,0),MATCH((CUADRO!H$4&amp;$E519),'Hoja de Trabajo para listado'!$AB$151:$BA$151,0)),0)+IFERROR(INDEX('Hoja de Trabajo para listado'!$BC$155:$CB$1048576,MATCH($A519,'Hoja de Trabajo para listado'!$BC$155:$BC$1048576,0),MATCH((CUADRO!H$4&amp;$E519),'Hoja de Trabajo para listado'!$BC$151:$CB$151,0)),0)+IFERROR(INDEX('Hoja de Trabajo para listado'!$DE$153:$DG$274,MATCH($A519,'Hoja de Trabajo para listado'!$DE$153:$DE$1048576,0),MATCH((CUADRO!H$4&amp;$E519),'Hoja de Trabajo para listado'!$DE$151:$DG$151,0)),0)+IFERROR(INDEX('Hoja de Trabajo para listado'!$CD$155:$DC$1048576,MATCH($A519,'Hoja de Trabajo para listado'!$CD$155:$CD$1048576,0),MATCH((CUADRO!H$4&amp;$E519),'Hoja de Trabajo para listado'!$CD$151:$DC$151,0)),0)</f>
        <v>0</v>
      </c>
      <c r="I519" s="241">
        <f ca="1">+IFERROR(INDEX('Hoja de Trabajo para listado'!$A$155:$Z$1048576,MATCH($A519,'Hoja de Trabajo para listado'!$A$155:$A$1048576,0),MATCH((CUADRO!I$4&amp;$E519),'Hoja de Trabajo para listado'!$A$151:$Z$151,0)),0)+IFERROR(INDEX('Hoja de Trabajo para listado'!$AB$155:$BA$1048576,MATCH($A519,'Hoja de Trabajo para listado'!$AB$155:$AB$1048576,0),MATCH((CUADRO!I$4&amp;$E519),'Hoja de Trabajo para listado'!$AB$151:$BA$151,0)),0)+IFERROR(INDEX('Hoja de Trabajo para listado'!$BC$155:$CB$1048576,MATCH($A519,'Hoja de Trabajo para listado'!$BC$155:$BC$1048576,0),MATCH((CUADRO!I$4&amp;$E519),'Hoja de Trabajo para listado'!$BC$151:$CB$151,0)),0)+IFERROR(INDEX('Hoja de Trabajo para listado'!$DE$153:$DG$274,MATCH($A519,'Hoja de Trabajo para listado'!$DE$153:$DE$1048576,0),MATCH((CUADRO!I$4&amp;$E519),'Hoja de Trabajo para listado'!$DE$151:$DG$151,0)),0)+IFERROR(INDEX('Hoja de Trabajo para listado'!$CD$155:$DC$1048576,MATCH($A519,'Hoja de Trabajo para listado'!$CD$155:$CD$1048576,0),MATCH((CUADRO!I$4&amp;$E519),'Hoja de Trabajo para listado'!$CD$151:$DC$151,0)),0)</f>
        <v>0</v>
      </c>
      <c r="J519" s="241">
        <f ca="1">+IFERROR(INDEX('Hoja de Trabajo para listado'!$A$155:$Z$1048576,MATCH($A519,'Hoja de Trabajo para listado'!$A$155:$A$1048576,0),MATCH((CUADRO!J$4&amp;$E519),'Hoja de Trabajo para listado'!$A$151:$Z$151,0)),0)+IFERROR(INDEX('Hoja de Trabajo para listado'!$AB$155:$BA$1048576,MATCH($A519,'Hoja de Trabajo para listado'!$AB$155:$AB$1048576,0),MATCH((CUADRO!J$4&amp;$E519),'Hoja de Trabajo para listado'!$AB$151:$BA$151,0)),0)+IFERROR(INDEX('Hoja de Trabajo para listado'!$BC$155:$CB$1048576,MATCH($A519,'Hoja de Trabajo para listado'!$BC$155:$BC$1048576,0),MATCH((CUADRO!J$4&amp;$E519),'Hoja de Trabajo para listado'!$BC$151:$CB$151,0)),0)+IFERROR(INDEX('Hoja de Trabajo para listado'!$DE$153:$DG$274,MATCH($A519,'Hoja de Trabajo para listado'!$DE$153:$DE$1048576,0),MATCH((CUADRO!J$4&amp;$E519),'Hoja de Trabajo para listado'!$DE$151:$DG$151,0)),0)+IFERROR(INDEX('Hoja de Trabajo para listado'!$CD$155:$DC$1048576,MATCH($A519,'Hoja de Trabajo para listado'!$CD$155:$CD$1048576,0),MATCH((CUADRO!J$4&amp;$E519),'Hoja de Trabajo para listado'!$CD$151:$DC$151,0)),0)</f>
        <v>0</v>
      </c>
      <c r="K519" s="241">
        <f ca="1">+IFERROR(INDEX('Hoja de Trabajo para listado'!$A$155:$Z$1048576,MATCH($A519,'Hoja de Trabajo para listado'!$A$155:$A$1048576,0),MATCH((CUADRO!K$4&amp;$E519),'Hoja de Trabajo para listado'!$A$151:$Z$151,0)),0)+IFERROR(INDEX('Hoja de Trabajo para listado'!$AB$155:$BA$1048576,MATCH($A519,'Hoja de Trabajo para listado'!$AB$155:$AB$1048576,0),MATCH((CUADRO!K$4&amp;$E519),'Hoja de Trabajo para listado'!$AB$151:$BA$151,0)),0)+IFERROR(INDEX('Hoja de Trabajo para listado'!$BC$155:$CB$1048576,MATCH($A519,'Hoja de Trabajo para listado'!$BC$155:$BC$1048576,0),MATCH((CUADRO!K$4&amp;$E519),'Hoja de Trabajo para listado'!$BC$151:$CB$151,0)),0)+IFERROR(INDEX('Hoja de Trabajo para listado'!$DE$153:$DG$274,MATCH($A519,'Hoja de Trabajo para listado'!$DE$153:$DE$1048576,0),MATCH((CUADRO!K$4&amp;$E519),'Hoja de Trabajo para listado'!$DE$151:$DG$151,0)),0)+IFERROR(INDEX('Hoja de Trabajo para listado'!$CD$155:$DC$1048576,MATCH($A519,'Hoja de Trabajo para listado'!$CD$155:$CD$1048576,0),MATCH((CUADRO!K$4&amp;$E519),'Hoja de Trabajo para listado'!$CD$151:$DC$151,0)),0)</f>
        <v>0</v>
      </c>
      <c r="L519" s="241">
        <f ca="1">+IFERROR(INDEX('Hoja de Trabajo para listado'!$A$155:$Z$1048576,MATCH($A519,'Hoja de Trabajo para listado'!$A$155:$A$1048576,0),MATCH((CUADRO!L$4&amp;$E519),'Hoja de Trabajo para listado'!$A$151:$Z$151,0)),0)+IFERROR(INDEX('Hoja de Trabajo para listado'!$AB$155:$BA$1048576,MATCH($A519,'Hoja de Trabajo para listado'!$AB$155:$AB$1048576,0),MATCH((CUADRO!L$4&amp;$E519),'Hoja de Trabajo para listado'!$AB$151:$BA$151,0)),0)+IFERROR(INDEX('Hoja de Trabajo para listado'!$BC$155:$CB$1048576,MATCH($A519,'Hoja de Trabajo para listado'!$BC$155:$BC$1048576,0),MATCH((CUADRO!L$4&amp;$E519),'Hoja de Trabajo para listado'!$BC$151:$CB$151,0)),0)+IFERROR(INDEX('Hoja de Trabajo para listado'!$DE$153:$DG$274,MATCH($A519,'Hoja de Trabajo para listado'!$DE$153:$DE$1048576,0),MATCH((CUADRO!L$4&amp;$E519),'Hoja de Trabajo para listado'!$DE$151:$DG$151,0)),0)+IFERROR(INDEX('Hoja de Trabajo para listado'!$CD$155:$DC$1048576,MATCH($A519,'Hoja de Trabajo para listado'!$CD$155:$CD$1048576,0),MATCH((CUADRO!L$4&amp;$E519),'Hoja de Trabajo para listado'!$CD$151:$DC$151,0)),0)</f>
        <v>0</v>
      </c>
      <c r="M519" s="241">
        <f ca="1">+IFERROR(INDEX('Hoja de Trabajo para listado'!$A$155:$Z$1048576,MATCH($A519,'Hoja de Trabajo para listado'!$A$155:$A$1048576,0),MATCH((CUADRO!M$4&amp;$E519),'Hoja de Trabajo para listado'!$A$151:$Z$151,0)),0)+IFERROR(INDEX('Hoja de Trabajo para listado'!$AB$155:$BA$1048576,MATCH($A519,'Hoja de Trabajo para listado'!$AB$155:$AB$1048576,0),MATCH((CUADRO!M$4&amp;$E519),'Hoja de Trabajo para listado'!$AB$151:$BA$151,0)),0)+IFERROR(INDEX('Hoja de Trabajo para listado'!$BC$155:$CB$1048576,MATCH($A519,'Hoja de Trabajo para listado'!$BC$155:$BC$1048576,0),MATCH((CUADRO!M$4&amp;$E519),'Hoja de Trabajo para listado'!$BC$151:$CB$151,0)),0)+IFERROR(INDEX('Hoja de Trabajo para listado'!$DE$153:$DG$274,MATCH($A519,'Hoja de Trabajo para listado'!$DE$153:$DE$1048576,0),MATCH((CUADRO!M$4&amp;$E519),'Hoja de Trabajo para listado'!$DE$151:$DG$151,0)),0)+IFERROR(INDEX('Hoja de Trabajo para listado'!$CD$155:$DC$1048576,MATCH($A519,'Hoja de Trabajo para listado'!$CD$155:$CD$1048576,0),MATCH((CUADRO!M$4&amp;$E519),'Hoja de Trabajo para listado'!$CD$151:$DC$151,0)),0)</f>
        <v>0</v>
      </c>
      <c r="N519" s="241">
        <f ca="1">+IFERROR(INDEX('Hoja de Trabajo para listado'!$A$155:$Z$1048576,MATCH($A519,'Hoja de Trabajo para listado'!$A$155:$A$1048576,0),MATCH((CUADRO!N$4&amp;$E519),'Hoja de Trabajo para listado'!$A$151:$Z$151,0)),0)+IFERROR(INDEX('Hoja de Trabajo para listado'!$AB$155:$BA$1048576,MATCH($A519,'Hoja de Trabajo para listado'!$AB$155:$AB$1048576,0),MATCH((CUADRO!N$4&amp;$E519),'Hoja de Trabajo para listado'!$AB$151:$BA$151,0)),0)+IFERROR(INDEX('Hoja de Trabajo para listado'!$BC$155:$CB$1048576,MATCH($A519,'Hoja de Trabajo para listado'!$BC$155:$BC$1048576,0),MATCH((CUADRO!N$4&amp;$E519),'Hoja de Trabajo para listado'!$BC$151:$CB$151,0)),0)+IFERROR(INDEX('Hoja de Trabajo para listado'!$DE$153:$DG$274,MATCH($A519,'Hoja de Trabajo para listado'!$DE$153:$DE$1048576,0),MATCH((CUADRO!N$4&amp;$E519),'Hoja de Trabajo para listado'!$DE$151:$DG$151,0)),0)+IFERROR(INDEX('Hoja de Trabajo para listado'!$CD$155:$DC$1048576,MATCH($A519,'Hoja de Trabajo para listado'!$CD$155:$CD$1048576,0),MATCH((CUADRO!N$4&amp;$E519),'Hoja de Trabajo para listado'!$CD$151:$DC$151,0)),0)</f>
        <v>0</v>
      </c>
      <c r="O519" s="241">
        <f ca="1">+IFERROR(INDEX('Hoja de Trabajo para listado'!$A$155:$Z$1048576,MATCH($A519,'Hoja de Trabajo para listado'!$A$155:$A$1048576,0),MATCH((CUADRO!O$4&amp;$E519),'Hoja de Trabajo para listado'!$A$151:$Z$151,0)),0)+IFERROR(INDEX('Hoja de Trabajo para listado'!$AB$155:$BA$1048576,MATCH($A519,'Hoja de Trabajo para listado'!$AB$155:$AB$1048576,0),MATCH((CUADRO!O$4&amp;$E519),'Hoja de Trabajo para listado'!$AB$151:$BA$151,0)),0)+IFERROR(INDEX('Hoja de Trabajo para listado'!$BC$155:$CB$1048576,MATCH($A519,'Hoja de Trabajo para listado'!$BC$155:$BC$1048576,0),MATCH((CUADRO!O$4&amp;$E519),'Hoja de Trabajo para listado'!$BC$151:$CB$151,0)),0)+IFERROR(INDEX('Hoja de Trabajo para listado'!$DE$153:$DG$274,MATCH($A519,'Hoja de Trabajo para listado'!$DE$153:$DE$1048576,0),MATCH((CUADRO!O$4&amp;$E519),'Hoja de Trabajo para listado'!$DE$151:$DG$151,0)),0)+IFERROR(INDEX('Hoja de Trabajo para listado'!$CD$155:$DC$1048576,MATCH($A519,'Hoja de Trabajo para listado'!$CD$155:$CD$1048576,0),MATCH((CUADRO!O$4&amp;$E519),'Hoja de Trabajo para listado'!$CD$151:$DC$151,0)),0)</f>
        <v>0</v>
      </c>
      <c r="P519" s="241">
        <f ca="1">+IFERROR(INDEX('Hoja de Trabajo para listado'!$A$155:$Z$1048576,MATCH($A519,'Hoja de Trabajo para listado'!$A$155:$A$1048576,0),MATCH((CUADRO!P$4&amp;$E519),'Hoja de Trabajo para listado'!$A$151:$Z$151,0)),0)+IFERROR(INDEX('Hoja de Trabajo para listado'!$AB$155:$BA$1048576,MATCH($A519,'Hoja de Trabajo para listado'!$AB$155:$AB$1048576,0),MATCH((CUADRO!P$4&amp;$E519),'Hoja de Trabajo para listado'!$AB$151:$BA$151,0)),0)+IFERROR(INDEX('Hoja de Trabajo para listado'!$BC$155:$CB$1048576,MATCH($A519,'Hoja de Trabajo para listado'!$BC$155:$BC$1048576,0),MATCH((CUADRO!P$4&amp;$E519),'Hoja de Trabajo para listado'!$BC$151:$CB$151,0)),0)+IFERROR(INDEX('Hoja de Trabajo para listado'!$DE$153:$DG$274,MATCH($A519,'Hoja de Trabajo para listado'!$DE$153:$DE$1048576,0),MATCH((CUADRO!P$4&amp;$E519),'Hoja de Trabajo para listado'!$DE$151:$DG$151,0)),0)+IFERROR(INDEX('Hoja de Trabajo para listado'!$CD$155:$DC$1048576,MATCH($A519,'Hoja de Trabajo para listado'!$CD$155:$CD$1048576,0),MATCH((CUADRO!P$4&amp;$E519),'Hoja de Trabajo para listado'!$CD$151:$DC$151,0)),0)</f>
        <v>0</v>
      </c>
      <c r="Q519" s="241">
        <f ca="1">+IFERROR(INDEX('Hoja de Trabajo para listado'!$A$155:$Z$1048576,MATCH($A519,'Hoja de Trabajo para listado'!$A$155:$A$1048576,0),MATCH((CUADRO!Q$4&amp;$E519),'Hoja de Trabajo para listado'!$A$151:$Z$151,0)),0)+IFERROR(INDEX('Hoja de Trabajo para listado'!$AB$155:$BA$1048576,MATCH($A519,'Hoja de Trabajo para listado'!$AB$155:$AB$1048576,0),MATCH((CUADRO!Q$4&amp;$E519),'Hoja de Trabajo para listado'!$AB$151:$BA$151,0)),0)+IFERROR(INDEX('Hoja de Trabajo para listado'!$BC$155:$CB$1048576,MATCH($A519,'Hoja de Trabajo para listado'!$BC$155:$BC$1048576,0),MATCH((CUADRO!Q$4&amp;$E519),'Hoja de Trabajo para listado'!$BC$151:$CB$151,0)),0)+IFERROR(INDEX('Hoja de Trabajo para listado'!$DE$153:$DG$274,MATCH($A519,'Hoja de Trabajo para listado'!$DE$153:$DE$1048576,0),MATCH((CUADRO!Q$4&amp;$E519),'Hoja de Trabajo para listado'!$DE$151:$DG$151,0)),0)+IFERROR(INDEX('Hoja de Trabajo para listado'!$CD$155:$DC$1048576,MATCH($A519,'Hoja de Trabajo para listado'!$CD$155:$CD$1048576,0),MATCH((CUADRO!Q$4&amp;$E519),'Hoja de Trabajo para listado'!$CD$151:$DC$151,0)),0)</f>
        <v>0</v>
      </c>
      <c r="R519" s="241">
        <f t="shared" ca="1" si="21"/>
        <v>0</v>
      </c>
      <c r="S519" s="247"/>
      <c r="T519" s="241">
        <f ca="1">+T520</f>
        <v>0</v>
      </c>
      <c r="U519" s="240">
        <f t="shared" si="22"/>
        <v>1</v>
      </c>
      <c r="V519" s="327" t="str">
        <f>+VLOOKUP(A519,bd_lista!$A$3:$E$592,5,FALSE)</f>
        <v>Gobiernos Autonomos Municipales</v>
      </c>
      <c r="W519" s="397" t="str">
        <f>+V519</f>
        <v>Gobiernos Autonomos Municipales</v>
      </c>
      <c r="X519" s="240">
        <f>+VLOOKUP(A519,[4]Sheet1!$A$13:$D$744,4,FALSE)</f>
        <v>0</v>
      </c>
      <c r="Y519" s="240" t="e">
        <f>+VLOOKUP(X519,bd_lista!$A$3:$C$592,3,FALSE)</f>
        <v>#N/A</v>
      </c>
      <c r="Z519" s="290">
        <f>+X519</f>
        <v>0</v>
      </c>
      <c r="AA519" s="291" t="e">
        <f>+Y519</f>
        <v>#N/A</v>
      </c>
    </row>
    <row r="520" spans="1:27" customFormat="1" ht="15" hidden="1" customHeight="1">
      <c r="A520" s="32">
        <v>1211</v>
      </c>
      <c r="B520" s="394"/>
      <c r="C520" s="245" t="str">
        <f>+VLOOKUP(A520,bd_lista!$A$3:$C$592,3,FALSE)</f>
        <v>Gobierno Autónomo Municipal de Sica Sica (Villa Aroma)</v>
      </c>
      <c r="D520" s="396"/>
      <c r="E520" s="242" t="s">
        <v>1304</v>
      </c>
      <c r="F520" s="241">
        <f ca="1">+IFERROR(INDEX('Hoja de Trabajo para listado'!$A$155:$Z$1048576,MATCH($A520,'Hoja de Trabajo para listado'!$A$155:$A$1048576,0),MATCH((CUADRO!F$4&amp;$E520),'Hoja de Trabajo para listado'!$A$151:$Z$151,0)),0)+IFERROR(INDEX('Hoja de Trabajo para listado'!$AB$155:$BA$1048576,MATCH($A520,'Hoja de Trabajo para listado'!$AB$155:$AB$1048576,0),MATCH((CUADRO!F$4&amp;$E520),'Hoja de Trabajo para listado'!$AB$151:$BA$151,0)),0)+IFERROR(INDEX('Hoja de Trabajo para listado'!$BC$155:$CB$1048576,MATCH($A520,'Hoja de Trabajo para listado'!$BC$155:$BC$1048576,0),MATCH((CUADRO!F$4&amp;$E520),'Hoja de Trabajo para listado'!$BC$151:$CB$151,0)),0)+IFERROR(INDEX('Hoja de Trabajo para listado'!$DE$153:$DG$274,MATCH($A520,'Hoja de Trabajo para listado'!$DE$153:$DE$1048576,0),MATCH((CUADRO!F$4&amp;$E520),'Hoja de Trabajo para listado'!$DE$151:$DG$151,0)),0)+IFERROR(INDEX('Hoja de Trabajo para listado'!$CD$155:$DC$1048576,MATCH($A520,'Hoja de Trabajo para listado'!$CD$155:$CD$1048576,0),MATCH((CUADRO!F$4&amp;$E520),'Hoja de Trabajo para listado'!$CD$151:$DC$151,0)),0)</f>
        <v>0</v>
      </c>
      <c r="G520" s="241">
        <f ca="1">+IFERROR(INDEX('Hoja de Trabajo para listado'!$A$155:$Z$1048576,MATCH($A520,'Hoja de Trabajo para listado'!$A$155:$A$1048576,0),MATCH((CUADRO!G$4&amp;$E520),'Hoja de Trabajo para listado'!$A$151:$Z$151,0)),0)+IFERROR(INDEX('Hoja de Trabajo para listado'!$AB$155:$BA$1048576,MATCH($A520,'Hoja de Trabajo para listado'!$AB$155:$AB$1048576,0),MATCH((CUADRO!G$4&amp;$E520),'Hoja de Trabajo para listado'!$AB$151:$BA$151,0)),0)+IFERROR(INDEX('Hoja de Trabajo para listado'!$BC$155:$CB$1048576,MATCH($A520,'Hoja de Trabajo para listado'!$BC$155:$BC$1048576,0),MATCH((CUADRO!G$4&amp;$E520),'Hoja de Trabajo para listado'!$BC$151:$CB$151,0)),0)+IFERROR(INDEX('Hoja de Trabajo para listado'!$DE$153:$DG$274,MATCH($A520,'Hoja de Trabajo para listado'!$DE$153:$DE$1048576,0),MATCH((CUADRO!G$4&amp;$E520),'Hoja de Trabajo para listado'!$DE$151:$DG$151,0)),0)+IFERROR(INDEX('Hoja de Trabajo para listado'!$CD$155:$DC$1048576,MATCH($A520,'Hoja de Trabajo para listado'!$CD$155:$CD$1048576,0),MATCH((CUADRO!G$4&amp;$E520),'Hoja de Trabajo para listado'!$CD$151:$DC$151,0)),0)</f>
        <v>0</v>
      </c>
      <c r="H520" s="241">
        <f ca="1">+IFERROR(INDEX('Hoja de Trabajo para listado'!$A$155:$Z$1048576,MATCH($A520,'Hoja de Trabajo para listado'!$A$155:$A$1048576,0),MATCH((CUADRO!H$4&amp;$E520),'Hoja de Trabajo para listado'!$A$151:$Z$151,0)),0)+IFERROR(INDEX('Hoja de Trabajo para listado'!$AB$155:$BA$1048576,MATCH($A520,'Hoja de Trabajo para listado'!$AB$155:$AB$1048576,0),MATCH((CUADRO!H$4&amp;$E520),'Hoja de Trabajo para listado'!$AB$151:$BA$151,0)),0)+IFERROR(INDEX('Hoja de Trabajo para listado'!$BC$155:$CB$1048576,MATCH($A520,'Hoja de Trabajo para listado'!$BC$155:$BC$1048576,0),MATCH((CUADRO!H$4&amp;$E520),'Hoja de Trabajo para listado'!$BC$151:$CB$151,0)),0)+IFERROR(INDEX('Hoja de Trabajo para listado'!$DE$153:$DG$274,MATCH($A520,'Hoja de Trabajo para listado'!$DE$153:$DE$1048576,0),MATCH((CUADRO!H$4&amp;$E520),'Hoja de Trabajo para listado'!$DE$151:$DG$151,0)),0)+IFERROR(INDEX('Hoja de Trabajo para listado'!$CD$155:$DC$1048576,MATCH($A520,'Hoja de Trabajo para listado'!$CD$155:$CD$1048576,0),MATCH((CUADRO!H$4&amp;$E520),'Hoja de Trabajo para listado'!$CD$151:$DC$151,0)),0)</f>
        <v>0</v>
      </c>
      <c r="I520" s="241">
        <f ca="1">+IFERROR(INDEX('Hoja de Trabajo para listado'!$A$155:$Z$1048576,MATCH($A520,'Hoja de Trabajo para listado'!$A$155:$A$1048576,0),MATCH((CUADRO!I$4&amp;$E520),'Hoja de Trabajo para listado'!$A$151:$Z$151,0)),0)+IFERROR(INDEX('Hoja de Trabajo para listado'!$AB$155:$BA$1048576,MATCH($A520,'Hoja de Trabajo para listado'!$AB$155:$AB$1048576,0),MATCH((CUADRO!I$4&amp;$E520),'Hoja de Trabajo para listado'!$AB$151:$BA$151,0)),0)+IFERROR(INDEX('Hoja de Trabajo para listado'!$BC$155:$CB$1048576,MATCH($A520,'Hoja de Trabajo para listado'!$BC$155:$BC$1048576,0),MATCH((CUADRO!I$4&amp;$E520),'Hoja de Trabajo para listado'!$BC$151:$CB$151,0)),0)+IFERROR(INDEX('Hoja de Trabajo para listado'!$DE$153:$DG$274,MATCH($A520,'Hoja de Trabajo para listado'!$DE$153:$DE$1048576,0),MATCH((CUADRO!I$4&amp;$E520),'Hoja de Trabajo para listado'!$DE$151:$DG$151,0)),0)+IFERROR(INDEX('Hoja de Trabajo para listado'!$CD$155:$DC$1048576,MATCH($A520,'Hoja de Trabajo para listado'!$CD$155:$CD$1048576,0),MATCH((CUADRO!I$4&amp;$E520),'Hoja de Trabajo para listado'!$CD$151:$DC$151,0)),0)</f>
        <v>0</v>
      </c>
      <c r="J520" s="241">
        <f ca="1">+IFERROR(INDEX('Hoja de Trabajo para listado'!$A$155:$Z$1048576,MATCH($A520,'Hoja de Trabajo para listado'!$A$155:$A$1048576,0),MATCH((CUADRO!J$4&amp;$E520),'Hoja de Trabajo para listado'!$A$151:$Z$151,0)),0)+IFERROR(INDEX('Hoja de Trabajo para listado'!$AB$155:$BA$1048576,MATCH($A520,'Hoja de Trabajo para listado'!$AB$155:$AB$1048576,0),MATCH((CUADRO!J$4&amp;$E520),'Hoja de Trabajo para listado'!$AB$151:$BA$151,0)),0)+IFERROR(INDEX('Hoja de Trabajo para listado'!$BC$155:$CB$1048576,MATCH($A520,'Hoja de Trabajo para listado'!$BC$155:$BC$1048576,0),MATCH((CUADRO!J$4&amp;$E520),'Hoja de Trabajo para listado'!$BC$151:$CB$151,0)),0)+IFERROR(INDEX('Hoja de Trabajo para listado'!$DE$153:$DG$274,MATCH($A520,'Hoja de Trabajo para listado'!$DE$153:$DE$1048576,0),MATCH((CUADRO!J$4&amp;$E520),'Hoja de Trabajo para listado'!$DE$151:$DG$151,0)),0)+IFERROR(INDEX('Hoja de Trabajo para listado'!$CD$155:$DC$1048576,MATCH($A520,'Hoja de Trabajo para listado'!$CD$155:$CD$1048576,0),MATCH((CUADRO!J$4&amp;$E520),'Hoja de Trabajo para listado'!$CD$151:$DC$151,0)),0)</f>
        <v>0</v>
      </c>
      <c r="K520" s="241">
        <f ca="1">+IFERROR(INDEX('Hoja de Trabajo para listado'!$A$155:$Z$1048576,MATCH($A520,'Hoja de Trabajo para listado'!$A$155:$A$1048576,0),MATCH((CUADRO!K$4&amp;$E520),'Hoja de Trabajo para listado'!$A$151:$Z$151,0)),0)+IFERROR(INDEX('Hoja de Trabajo para listado'!$AB$155:$BA$1048576,MATCH($A520,'Hoja de Trabajo para listado'!$AB$155:$AB$1048576,0),MATCH((CUADRO!K$4&amp;$E520),'Hoja de Trabajo para listado'!$AB$151:$BA$151,0)),0)+IFERROR(INDEX('Hoja de Trabajo para listado'!$BC$155:$CB$1048576,MATCH($A520,'Hoja de Trabajo para listado'!$BC$155:$BC$1048576,0),MATCH((CUADRO!K$4&amp;$E520),'Hoja de Trabajo para listado'!$BC$151:$CB$151,0)),0)+IFERROR(INDEX('Hoja de Trabajo para listado'!$DE$153:$DG$274,MATCH($A520,'Hoja de Trabajo para listado'!$DE$153:$DE$1048576,0),MATCH((CUADRO!K$4&amp;$E520),'Hoja de Trabajo para listado'!$DE$151:$DG$151,0)),0)+IFERROR(INDEX('Hoja de Trabajo para listado'!$CD$155:$DC$1048576,MATCH($A520,'Hoja de Trabajo para listado'!$CD$155:$CD$1048576,0),MATCH((CUADRO!K$4&amp;$E520),'Hoja de Trabajo para listado'!$CD$151:$DC$151,0)),0)</f>
        <v>0</v>
      </c>
      <c r="L520" s="241">
        <f ca="1">+IFERROR(INDEX('Hoja de Trabajo para listado'!$A$155:$Z$1048576,MATCH($A520,'Hoja de Trabajo para listado'!$A$155:$A$1048576,0),MATCH((CUADRO!L$4&amp;$E520),'Hoja de Trabajo para listado'!$A$151:$Z$151,0)),0)+IFERROR(INDEX('Hoja de Trabajo para listado'!$AB$155:$BA$1048576,MATCH($A520,'Hoja de Trabajo para listado'!$AB$155:$AB$1048576,0),MATCH((CUADRO!L$4&amp;$E520),'Hoja de Trabajo para listado'!$AB$151:$BA$151,0)),0)+IFERROR(INDEX('Hoja de Trabajo para listado'!$BC$155:$CB$1048576,MATCH($A520,'Hoja de Trabajo para listado'!$BC$155:$BC$1048576,0),MATCH((CUADRO!L$4&amp;$E520),'Hoja de Trabajo para listado'!$BC$151:$CB$151,0)),0)+IFERROR(INDEX('Hoja de Trabajo para listado'!$DE$153:$DG$274,MATCH($A520,'Hoja de Trabajo para listado'!$DE$153:$DE$1048576,0),MATCH((CUADRO!L$4&amp;$E520),'Hoja de Trabajo para listado'!$DE$151:$DG$151,0)),0)+IFERROR(INDEX('Hoja de Trabajo para listado'!$CD$155:$DC$1048576,MATCH($A520,'Hoja de Trabajo para listado'!$CD$155:$CD$1048576,0),MATCH((CUADRO!L$4&amp;$E520),'Hoja de Trabajo para listado'!$CD$151:$DC$151,0)),0)</f>
        <v>0</v>
      </c>
      <c r="M520" s="241">
        <f ca="1">+IFERROR(INDEX('Hoja de Trabajo para listado'!$A$155:$Z$1048576,MATCH($A520,'Hoja de Trabajo para listado'!$A$155:$A$1048576,0),MATCH((CUADRO!M$4&amp;$E520),'Hoja de Trabajo para listado'!$A$151:$Z$151,0)),0)+IFERROR(INDEX('Hoja de Trabajo para listado'!$AB$155:$BA$1048576,MATCH($A520,'Hoja de Trabajo para listado'!$AB$155:$AB$1048576,0),MATCH((CUADRO!M$4&amp;$E520),'Hoja de Trabajo para listado'!$AB$151:$BA$151,0)),0)+IFERROR(INDEX('Hoja de Trabajo para listado'!$BC$155:$CB$1048576,MATCH($A520,'Hoja de Trabajo para listado'!$BC$155:$BC$1048576,0),MATCH((CUADRO!M$4&amp;$E520),'Hoja de Trabajo para listado'!$BC$151:$CB$151,0)),0)+IFERROR(INDEX('Hoja de Trabajo para listado'!$DE$153:$DG$274,MATCH($A520,'Hoja de Trabajo para listado'!$DE$153:$DE$1048576,0),MATCH((CUADRO!M$4&amp;$E520),'Hoja de Trabajo para listado'!$DE$151:$DG$151,0)),0)+IFERROR(INDEX('Hoja de Trabajo para listado'!$CD$155:$DC$1048576,MATCH($A520,'Hoja de Trabajo para listado'!$CD$155:$CD$1048576,0),MATCH((CUADRO!M$4&amp;$E520),'Hoja de Trabajo para listado'!$CD$151:$DC$151,0)),0)</f>
        <v>0</v>
      </c>
      <c r="N520" s="241">
        <f ca="1">+IFERROR(INDEX('Hoja de Trabajo para listado'!$A$155:$Z$1048576,MATCH($A520,'Hoja de Trabajo para listado'!$A$155:$A$1048576,0),MATCH((CUADRO!N$4&amp;$E520),'Hoja de Trabajo para listado'!$A$151:$Z$151,0)),0)+IFERROR(INDEX('Hoja de Trabajo para listado'!$AB$155:$BA$1048576,MATCH($A520,'Hoja de Trabajo para listado'!$AB$155:$AB$1048576,0),MATCH((CUADRO!N$4&amp;$E520),'Hoja de Trabajo para listado'!$AB$151:$BA$151,0)),0)+IFERROR(INDEX('Hoja de Trabajo para listado'!$BC$155:$CB$1048576,MATCH($A520,'Hoja de Trabajo para listado'!$BC$155:$BC$1048576,0),MATCH((CUADRO!N$4&amp;$E520),'Hoja de Trabajo para listado'!$BC$151:$CB$151,0)),0)+IFERROR(INDEX('Hoja de Trabajo para listado'!$DE$153:$DG$274,MATCH($A520,'Hoja de Trabajo para listado'!$DE$153:$DE$1048576,0),MATCH((CUADRO!N$4&amp;$E520),'Hoja de Trabajo para listado'!$DE$151:$DG$151,0)),0)+IFERROR(INDEX('Hoja de Trabajo para listado'!$CD$155:$DC$1048576,MATCH($A520,'Hoja de Trabajo para listado'!$CD$155:$CD$1048576,0),MATCH((CUADRO!N$4&amp;$E520),'Hoja de Trabajo para listado'!$CD$151:$DC$151,0)),0)</f>
        <v>0</v>
      </c>
      <c r="O520" s="241">
        <f ca="1">+IFERROR(INDEX('Hoja de Trabajo para listado'!$A$155:$Z$1048576,MATCH($A520,'Hoja de Trabajo para listado'!$A$155:$A$1048576,0),MATCH((CUADRO!O$4&amp;$E520),'Hoja de Trabajo para listado'!$A$151:$Z$151,0)),0)+IFERROR(INDEX('Hoja de Trabajo para listado'!$AB$155:$BA$1048576,MATCH($A520,'Hoja de Trabajo para listado'!$AB$155:$AB$1048576,0),MATCH((CUADRO!O$4&amp;$E520),'Hoja de Trabajo para listado'!$AB$151:$BA$151,0)),0)+IFERROR(INDEX('Hoja de Trabajo para listado'!$BC$155:$CB$1048576,MATCH($A520,'Hoja de Trabajo para listado'!$BC$155:$BC$1048576,0),MATCH((CUADRO!O$4&amp;$E520),'Hoja de Trabajo para listado'!$BC$151:$CB$151,0)),0)+IFERROR(INDEX('Hoja de Trabajo para listado'!$DE$153:$DG$274,MATCH($A520,'Hoja de Trabajo para listado'!$DE$153:$DE$1048576,0),MATCH((CUADRO!O$4&amp;$E520),'Hoja de Trabajo para listado'!$DE$151:$DG$151,0)),0)+IFERROR(INDEX('Hoja de Trabajo para listado'!$CD$155:$DC$1048576,MATCH($A520,'Hoja de Trabajo para listado'!$CD$155:$CD$1048576,0),MATCH((CUADRO!O$4&amp;$E520),'Hoja de Trabajo para listado'!$CD$151:$DC$151,0)),0)</f>
        <v>0</v>
      </c>
      <c r="P520" s="241">
        <f ca="1">+IFERROR(INDEX('Hoja de Trabajo para listado'!$A$155:$Z$1048576,MATCH($A520,'Hoja de Trabajo para listado'!$A$155:$A$1048576,0),MATCH((CUADRO!P$4&amp;$E520),'Hoja de Trabajo para listado'!$A$151:$Z$151,0)),0)+IFERROR(INDEX('Hoja de Trabajo para listado'!$AB$155:$BA$1048576,MATCH($A520,'Hoja de Trabajo para listado'!$AB$155:$AB$1048576,0),MATCH((CUADRO!P$4&amp;$E520),'Hoja de Trabajo para listado'!$AB$151:$BA$151,0)),0)+IFERROR(INDEX('Hoja de Trabajo para listado'!$BC$155:$CB$1048576,MATCH($A520,'Hoja de Trabajo para listado'!$BC$155:$BC$1048576,0),MATCH((CUADRO!P$4&amp;$E520),'Hoja de Trabajo para listado'!$BC$151:$CB$151,0)),0)+IFERROR(INDEX('Hoja de Trabajo para listado'!$DE$153:$DG$274,MATCH($A520,'Hoja de Trabajo para listado'!$DE$153:$DE$1048576,0),MATCH((CUADRO!P$4&amp;$E520),'Hoja de Trabajo para listado'!$DE$151:$DG$151,0)),0)+IFERROR(INDEX('Hoja de Trabajo para listado'!$CD$155:$DC$1048576,MATCH($A520,'Hoja de Trabajo para listado'!$CD$155:$CD$1048576,0),MATCH((CUADRO!P$4&amp;$E520),'Hoja de Trabajo para listado'!$CD$151:$DC$151,0)),0)</f>
        <v>0</v>
      </c>
      <c r="Q520" s="241">
        <f ca="1">+IFERROR(INDEX('Hoja de Trabajo para listado'!$A$155:$Z$1048576,MATCH($A520,'Hoja de Trabajo para listado'!$A$155:$A$1048576,0),MATCH((CUADRO!Q$4&amp;$E520),'Hoja de Trabajo para listado'!$A$151:$Z$151,0)),0)+IFERROR(INDEX('Hoja de Trabajo para listado'!$AB$155:$BA$1048576,MATCH($A520,'Hoja de Trabajo para listado'!$AB$155:$AB$1048576,0),MATCH((CUADRO!Q$4&amp;$E520),'Hoja de Trabajo para listado'!$AB$151:$BA$151,0)),0)+IFERROR(INDEX('Hoja de Trabajo para listado'!$BC$155:$CB$1048576,MATCH($A520,'Hoja de Trabajo para listado'!$BC$155:$BC$1048576,0),MATCH((CUADRO!Q$4&amp;$E520),'Hoja de Trabajo para listado'!$BC$151:$CB$151,0)),0)+IFERROR(INDEX('Hoja de Trabajo para listado'!$DE$153:$DG$274,MATCH($A520,'Hoja de Trabajo para listado'!$DE$153:$DE$1048576,0),MATCH((CUADRO!Q$4&amp;$E520),'Hoja de Trabajo para listado'!$DE$151:$DG$151,0)),0)+IFERROR(INDEX('Hoja de Trabajo para listado'!$CD$155:$DC$1048576,MATCH($A520,'Hoja de Trabajo para listado'!$CD$155:$CD$1048576,0),MATCH((CUADRO!Q$4&amp;$E520),'Hoja de Trabajo para listado'!$CD$151:$DC$151,0)),0)</f>
        <v>0</v>
      </c>
      <c r="R520" s="241">
        <f t="shared" ca="1" si="21"/>
        <v>0</v>
      </c>
      <c r="S520" s="247">
        <f ca="1">+R519+R520</f>
        <v>0</v>
      </c>
      <c r="T520" s="241">
        <f ca="1">+S520</f>
        <v>0</v>
      </c>
      <c r="U520" s="240">
        <f t="shared" si="22"/>
        <v>2</v>
      </c>
      <c r="V520" s="327" t="str">
        <f>+VLOOKUP(A520,bd_lista!$A$3:$E$592,5,FALSE)</f>
        <v>Gobiernos Autonomos Municipales</v>
      </c>
      <c r="W520" s="398"/>
      <c r="X520" s="240">
        <f>+VLOOKUP(A520,[4]Sheet1!$A$13:$D$744,4,FALSE)</f>
        <v>0</v>
      </c>
      <c r="Y520" s="240" t="e">
        <f>+VLOOKUP(X520,bd_lista!$A$3:$C$592,3,FALSE)</f>
        <v>#N/A</v>
      </c>
      <c r="Z520" s="288"/>
      <c r="AA520" s="289"/>
    </row>
    <row r="521" spans="1:27" customFormat="1" ht="15" hidden="1" customHeight="1">
      <c r="A521" s="32">
        <v>1212</v>
      </c>
      <c r="B521" s="393">
        <f>+A521</f>
        <v>1212</v>
      </c>
      <c r="C521" s="245" t="str">
        <f>+VLOOKUP(A521,bd_lista!$A$3:$C$592,3,FALSE)</f>
        <v>Gobierno Autónomo Municipal de Umala</v>
      </c>
      <c r="D521" s="395" t="str">
        <f>+C521</f>
        <v>Gobierno Autónomo Municipal de Umala</v>
      </c>
      <c r="E521" s="240" t="s">
        <v>1303</v>
      </c>
      <c r="F521" s="241">
        <f ca="1">+IFERROR(INDEX('Hoja de Trabajo para listado'!$A$155:$Z$1048576,MATCH($A521,'Hoja de Trabajo para listado'!$A$155:$A$1048576,0),MATCH((CUADRO!F$4&amp;$E521),'Hoja de Trabajo para listado'!$A$151:$Z$151,0)),0)+IFERROR(INDEX('Hoja de Trabajo para listado'!$AB$155:$BA$1048576,MATCH($A521,'Hoja de Trabajo para listado'!$AB$155:$AB$1048576,0),MATCH((CUADRO!F$4&amp;$E521),'Hoja de Trabajo para listado'!$AB$151:$BA$151,0)),0)+IFERROR(INDEX('Hoja de Trabajo para listado'!$BC$155:$CB$1048576,MATCH($A521,'Hoja de Trabajo para listado'!$BC$155:$BC$1048576,0),MATCH((CUADRO!F$4&amp;$E521),'Hoja de Trabajo para listado'!$BC$151:$CB$151,0)),0)+IFERROR(INDEX('Hoja de Trabajo para listado'!$DE$153:$DG$274,MATCH($A521,'Hoja de Trabajo para listado'!$DE$153:$DE$1048576,0),MATCH((CUADRO!F$4&amp;$E521),'Hoja de Trabajo para listado'!$DE$151:$DG$151,0)),0)+IFERROR(INDEX('Hoja de Trabajo para listado'!$CD$155:$DC$1048576,MATCH($A521,'Hoja de Trabajo para listado'!$CD$155:$CD$1048576,0),MATCH((CUADRO!F$4&amp;$E521),'Hoja de Trabajo para listado'!$CD$151:$DC$151,0)),0)</f>
        <v>0</v>
      </c>
      <c r="G521" s="241">
        <f ca="1">+IFERROR(INDEX('Hoja de Trabajo para listado'!$A$155:$Z$1048576,MATCH($A521,'Hoja de Trabajo para listado'!$A$155:$A$1048576,0),MATCH((CUADRO!G$4&amp;$E521),'Hoja de Trabajo para listado'!$A$151:$Z$151,0)),0)+IFERROR(INDEX('Hoja de Trabajo para listado'!$AB$155:$BA$1048576,MATCH($A521,'Hoja de Trabajo para listado'!$AB$155:$AB$1048576,0),MATCH((CUADRO!G$4&amp;$E521),'Hoja de Trabajo para listado'!$AB$151:$BA$151,0)),0)+IFERROR(INDEX('Hoja de Trabajo para listado'!$BC$155:$CB$1048576,MATCH($A521,'Hoja de Trabajo para listado'!$BC$155:$BC$1048576,0),MATCH((CUADRO!G$4&amp;$E521),'Hoja de Trabajo para listado'!$BC$151:$CB$151,0)),0)+IFERROR(INDEX('Hoja de Trabajo para listado'!$DE$153:$DG$274,MATCH($A521,'Hoja de Trabajo para listado'!$DE$153:$DE$1048576,0),MATCH((CUADRO!G$4&amp;$E521),'Hoja de Trabajo para listado'!$DE$151:$DG$151,0)),0)+IFERROR(INDEX('Hoja de Trabajo para listado'!$CD$155:$DC$1048576,MATCH($A521,'Hoja de Trabajo para listado'!$CD$155:$CD$1048576,0),MATCH((CUADRO!G$4&amp;$E521),'Hoja de Trabajo para listado'!$CD$151:$DC$151,0)),0)</f>
        <v>0</v>
      </c>
      <c r="H521" s="241">
        <f ca="1">+IFERROR(INDEX('Hoja de Trabajo para listado'!$A$155:$Z$1048576,MATCH($A521,'Hoja de Trabajo para listado'!$A$155:$A$1048576,0),MATCH((CUADRO!H$4&amp;$E521),'Hoja de Trabajo para listado'!$A$151:$Z$151,0)),0)+IFERROR(INDEX('Hoja de Trabajo para listado'!$AB$155:$BA$1048576,MATCH($A521,'Hoja de Trabajo para listado'!$AB$155:$AB$1048576,0),MATCH((CUADRO!H$4&amp;$E521),'Hoja de Trabajo para listado'!$AB$151:$BA$151,0)),0)+IFERROR(INDEX('Hoja de Trabajo para listado'!$BC$155:$CB$1048576,MATCH($A521,'Hoja de Trabajo para listado'!$BC$155:$BC$1048576,0),MATCH((CUADRO!H$4&amp;$E521),'Hoja de Trabajo para listado'!$BC$151:$CB$151,0)),0)+IFERROR(INDEX('Hoja de Trabajo para listado'!$DE$153:$DG$274,MATCH($A521,'Hoja de Trabajo para listado'!$DE$153:$DE$1048576,0),MATCH((CUADRO!H$4&amp;$E521),'Hoja de Trabajo para listado'!$DE$151:$DG$151,0)),0)+IFERROR(INDEX('Hoja de Trabajo para listado'!$CD$155:$DC$1048576,MATCH($A521,'Hoja de Trabajo para listado'!$CD$155:$CD$1048576,0),MATCH((CUADRO!H$4&amp;$E521),'Hoja de Trabajo para listado'!$CD$151:$DC$151,0)),0)</f>
        <v>0</v>
      </c>
      <c r="I521" s="241">
        <f ca="1">+IFERROR(INDEX('Hoja de Trabajo para listado'!$A$155:$Z$1048576,MATCH($A521,'Hoja de Trabajo para listado'!$A$155:$A$1048576,0),MATCH((CUADRO!I$4&amp;$E521),'Hoja de Trabajo para listado'!$A$151:$Z$151,0)),0)+IFERROR(INDEX('Hoja de Trabajo para listado'!$AB$155:$BA$1048576,MATCH($A521,'Hoja de Trabajo para listado'!$AB$155:$AB$1048576,0),MATCH((CUADRO!I$4&amp;$E521),'Hoja de Trabajo para listado'!$AB$151:$BA$151,0)),0)+IFERROR(INDEX('Hoja de Trabajo para listado'!$BC$155:$CB$1048576,MATCH($A521,'Hoja de Trabajo para listado'!$BC$155:$BC$1048576,0),MATCH((CUADRO!I$4&amp;$E521),'Hoja de Trabajo para listado'!$BC$151:$CB$151,0)),0)+IFERROR(INDEX('Hoja de Trabajo para listado'!$DE$153:$DG$274,MATCH($A521,'Hoja de Trabajo para listado'!$DE$153:$DE$1048576,0),MATCH((CUADRO!I$4&amp;$E521),'Hoja de Trabajo para listado'!$DE$151:$DG$151,0)),0)+IFERROR(INDEX('Hoja de Trabajo para listado'!$CD$155:$DC$1048576,MATCH($A521,'Hoja de Trabajo para listado'!$CD$155:$CD$1048576,0),MATCH((CUADRO!I$4&amp;$E521),'Hoja de Trabajo para listado'!$CD$151:$DC$151,0)),0)</f>
        <v>0</v>
      </c>
      <c r="J521" s="241">
        <f ca="1">+IFERROR(INDEX('Hoja de Trabajo para listado'!$A$155:$Z$1048576,MATCH($A521,'Hoja de Trabajo para listado'!$A$155:$A$1048576,0),MATCH((CUADRO!J$4&amp;$E521),'Hoja de Trabajo para listado'!$A$151:$Z$151,0)),0)+IFERROR(INDEX('Hoja de Trabajo para listado'!$AB$155:$BA$1048576,MATCH($A521,'Hoja de Trabajo para listado'!$AB$155:$AB$1048576,0),MATCH((CUADRO!J$4&amp;$E521),'Hoja de Trabajo para listado'!$AB$151:$BA$151,0)),0)+IFERROR(INDEX('Hoja de Trabajo para listado'!$BC$155:$CB$1048576,MATCH($A521,'Hoja de Trabajo para listado'!$BC$155:$BC$1048576,0),MATCH((CUADRO!J$4&amp;$E521),'Hoja de Trabajo para listado'!$BC$151:$CB$151,0)),0)+IFERROR(INDEX('Hoja de Trabajo para listado'!$DE$153:$DG$274,MATCH($A521,'Hoja de Trabajo para listado'!$DE$153:$DE$1048576,0),MATCH((CUADRO!J$4&amp;$E521),'Hoja de Trabajo para listado'!$DE$151:$DG$151,0)),0)+IFERROR(INDEX('Hoja de Trabajo para listado'!$CD$155:$DC$1048576,MATCH($A521,'Hoja de Trabajo para listado'!$CD$155:$CD$1048576,0),MATCH((CUADRO!J$4&amp;$E521),'Hoja de Trabajo para listado'!$CD$151:$DC$151,0)),0)</f>
        <v>0</v>
      </c>
      <c r="K521" s="241">
        <f ca="1">+IFERROR(INDEX('Hoja de Trabajo para listado'!$A$155:$Z$1048576,MATCH($A521,'Hoja de Trabajo para listado'!$A$155:$A$1048576,0),MATCH((CUADRO!K$4&amp;$E521),'Hoja de Trabajo para listado'!$A$151:$Z$151,0)),0)+IFERROR(INDEX('Hoja de Trabajo para listado'!$AB$155:$BA$1048576,MATCH($A521,'Hoja de Trabajo para listado'!$AB$155:$AB$1048576,0),MATCH((CUADRO!K$4&amp;$E521),'Hoja de Trabajo para listado'!$AB$151:$BA$151,0)),0)+IFERROR(INDEX('Hoja de Trabajo para listado'!$BC$155:$CB$1048576,MATCH($A521,'Hoja de Trabajo para listado'!$BC$155:$BC$1048576,0),MATCH((CUADRO!K$4&amp;$E521),'Hoja de Trabajo para listado'!$BC$151:$CB$151,0)),0)+IFERROR(INDEX('Hoja de Trabajo para listado'!$DE$153:$DG$274,MATCH($A521,'Hoja de Trabajo para listado'!$DE$153:$DE$1048576,0),MATCH((CUADRO!K$4&amp;$E521),'Hoja de Trabajo para listado'!$DE$151:$DG$151,0)),0)+IFERROR(INDEX('Hoja de Trabajo para listado'!$CD$155:$DC$1048576,MATCH($A521,'Hoja de Trabajo para listado'!$CD$155:$CD$1048576,0),MATCH((CUADRO!K$4&amp;$E521),'Hoja de Trabajo para listado'!$CD$151:$DC$151,0)),0)</f>
        <v>0</v>
      </c>
      <c r="L521" s="241">
        <f ca="1">+IFERROR(INDEX('Hoja de Trabajo para listado'!$A$155:$Z$1048576,MATCH($A521,'Hoja de Trabajo para listado'!$A$155:$A$1048576,0),MATCH((CUADRO!L$4&amp;$E521),'Hoja de Trabajo para listado'!$A$151:$Z$151,0)),0)+IFERROR(INDEX('Hoja de Trabajo para listado'!$AB$155:$BA$1048576,MATCH($A521,'Hoja de Trabajo para listado'!$AB$155:$AB$1048576,0),MATCH((CUADRO!L$4&amp;$E521),'Hoja de Trabajo para listado'!$AB$151:$BA$151,0)),0)+IFERROR(INDEX('Hoja de Trabajo para listado'!$BC$155:$CB$1048576,MATCH($A521,'Hoja de Trabajo para listado'!$BC$155:$BC$1048576,0),MATCH((CUADRO!L$4&amp;$E521),'Hoja de Trabajo para listado'!$BC$151:$CB$151,0)),0)+IFERROR(INDEX('Hoja de Trabajo para listado'!$DE$153:$DG$274,MATCH($A521,'Hoja de Trabajo para listado'!$DE$153:$DE$1048576,0),MATCH((CUADRO!L$4&amp;$E521),'Hoja de Trabajo para listado'!$DE$151:$DG$151,0)),0)+IFERROR(INDEX('Hoja de Trabajo para listado'!$CD$155:$DC$1048576,MATCH($A521,'Hoja de Trabajo para listado'!$CD$155:$CD$1048576,0),MATCH((CUADRO!L$4&amp;$E521),'Hoja de Trabajo para listado'!$CD$151:$DC$151,0)),0)</f>
        <v>0</v>
      </c>
      <c r="M521" s="241">
        <f ca="1">+IFERROR(INDEX('Hoja de Trabajo para listado'!$A$155:$Z$1048576,MATCH($A521,'Hoja de Trabajo para listado'!$A$155:$A$1048576,0),MATCH((CUADRO!M$4&amp;$E521),'Hoja de Trabajo para listado'!$A$151:$Z$151,0)),0)+IFERROR(INDEX('Hoja de Trabajo para listado'!$AB$155:$BA$1048576,MATCH($A521,'Hoja de Trabajo para listado'!$AB$155:$AB$1048576,0),MATCH((CUADRO!M$4&amp;$E521),'Hoja de Trabajo para listado'!$AB$151:$BA$151,0)),0)+IFERROR(INDEX('Hoja de Trabajo para listado'!$BC$155:$CB$1048576,MATCH($A521,'Hoja de Trabajo para listado'!$BC$155:$BC$1048576,0),MATCH((CUADRO!M$4&amp;$E521),'Hoja de Trabajo para listado'!$BC$151:$CB$151,0)),0)+IFERROR(INDEX('Hoja de Trabajo para listado'!$DE$153:$DG$274,MATCH($A521,'Hoja de Trabajo para listado'!$DE$153:$DE$1048576,0),MATCH((CUADRO!M$4&amp;$E521),'Hoja de Trabajo para listado'!$DE$151:$DG$151,0)),0)+IFERROR(INDEX('Hoja de Trabajo para listado'!$CD$155:$DC$1048576,MATCH($A521,'Hoja de Trabajo para listado'!$CD$155:$CD$1048576,0),MATCH((CUADRO!M$4&amp;$E521),'Hoja de Trabajo para listado'!$CD$151:$DC$151,0)),0)</f>
        <v>0</v>
      </c>
      <c r="N521" s="241">
        <f ca="1">+IFERROR(INDEX('Hoja de Trabajo para listado'!$A$155:$Z$1048576,MATCH($A521,'Hoja de Trabajo para listado'!$A$155:$A$1048576,0),MATCH((CUADRO!N$4&amp;$E521),'Hoja de Trabajo para listado'!$A$151:$Z$151,0)),0)+IFERROR(INDEX('Hoja de Trabajo para listado'!$AB$155:$BA$1048576,MATCH($A521,'Hoja de Trabajo para listado'!$AB$155:$AB$1048576,0),MATCH((CUADRO!N$4&amp;$E521),'Hoja de Trabajo para listado'!$AB$151:$BA$151,0)),0)+IFERROR(INDEX('Hoja de Trabajo para listado'!$BC$155:$CB$1048576,MATCH($A521,'Hoja de Trabajo para listado'!$BC$155:$BC$1048576,0),MATCH((CUADRO!N$4&amp;$E521),'Hoja de Trabajo para listado'!$BC$151:$CB$151,0)),0)+IFERROR(INDEX('Hoja de Trabajo para listado'!$DE$153:$DG$274,MATCH($A521,'Hoja de Trabajo para listado'!$DE$153:$DE$1048576,0),MATCH((CUADRO!N$4&amp;$E521),'Hoja de Trabajo para listado'!$DE$151:$DG$151,0)),0)+IFERROR(INDEX('Hoja de Trabajo para listado'!$CD$155:$DC$1048576,MATCH($A521,'Hoja de Trabajo para listado'!$CD$155:$CD$1048576,0),MATCH((CUADRO!N$4&amp;$E521),'Hoja de Trabajo para listado'!$CD$151:$DC$151,0)),0)</f>
        <v>0</v>
      </c>
      <c r="O521" s="241">
        <f ca="1">+IFERROR(INDEX('Hoja de Trabajo para listado'!$A$155:$Z$1048576,MATCH($A521,'Hoja de Trabajo para listado'!$A$155:$A$1048576,0),MATCH((CUADRO!O$4&amp;$E521),'Hoja de Trabajo para listado'!$A$151:$Z$151,0)),0)+IFERROR(INDEX('Hoja de Trabajo para listado'!$AB$155:$BA$1048576,MATCH($A521,'Hoja de Trabajo para listado'!$AB$155:$AB$1048576,0),MATCH((CUADRO!O$4&amp;$E521),'Hoja de Trabajo para listado'!$AB$151:$BA$151,0)),0)+IFERROR(INDEX('Hoja de Trabajo para listado'!$BC$155:$CB$1048576,MATCH($A521,'Hoja de Trabajo para listado'!$BC$155:$BC$1048576,0),MATCH((CUADRO!O$4&amp;$E521),'Hoja de Trabajo para listado'!$BC$151:$CB$151,0)),0)+IFERROR(INDEX('Hoja de Trabajo para listado'!$DE$153:$DG$274,MATCH($A521,'Hoja de Trabajo para listado'!$DE$153:$DE$1048576,0),MATCH((CUADRO!O$4&amp;$E521),'Hoja de Trabajo para listado'!$DE$151:$DG$151,0)),0)+IFERROR(INDEX('Hoja de Trabajo para listado'!$CD$155:$DC$1048576,MATCH($A521,'Hoja de Trabajo para listado'!$CD$155:$CD$1048576,0),MATCH((CUADRO!O$4&amp;$E521),'Hoja de Trabajo para listado'!$CD$151:$DC$151,0)),0)</f>
        <v>0</v>
      </c>
      <c r="P521" s="241">
        <f ca="1">+IFERROR(INDEX('Hoja de Trabajo para listado'!$A$155:$Z$1048576,MATCH($A521,'Hoja de Trabajo para listado'!$A$155:$A$1048576,0),MATCH((CUADRO!P$4&amp;$E521),'Hoja de Trabajo para listado'!$A$151:$Z$151,0)),0)+IFERROR(INDEX('Hoja de Trabajo para listado'!$AB$155:$BA$1048576,MATCH($A521,'Hoja de Trabajo para listado'!$AB$155:$AB$1048576,0),MATCH((CUADRO!P$4&amp;$E521),'Hoja de Trabajo para listado'!$AB$151:$BA$151,0)),0)+IFERROR(INDEX('Hoja de Trabajo para listado'!$BC$155:$CB$1048576,MATCH($A521,'Hoja de Trabajo para listado'!$BC$155:$BC$1048576,0),MATCH((CUADRO!P$4&amp;$E521),'Hoja de Trabajo para listado'!$BC$151:$CB$151,0)),0)+IFERROR(INDEX('Hoja de Trabajo para listado'!$DE$153:$DG$274,MATCH($A521,'Hoja de Trabajo para listado'!$DE$153:$DE$1048576,0),MATCH((CUADRO!P$4&amp;$E521),'Hoja de Trabajo para listado'!$DE$151:$DG$151,0)),0)+IFERROR(INDEX('Hoja de Trabajo para listado'!$CD$155:$DC$1048576,MATCH($A521,'Hoja de Trabajo para listado'!$CD$155:$CD$1048576,0),MATCH((CUADRO!P$4&amp;$E521),'Hoja de Trabajo para listado'!$CD$151:$DC$151,0)),0)</f>
        <v>0</v>
      </c>
      <c r="Q521" s="241">
        <f ca="1">+IFERROR(INDEX('Hoja de Trabajo para listado'!$A$155:$Z$1048576,MATCH($A521,'Hoja de Trabajo para listado'!$A$155:$A$1048576,0),MATCH((CUADRO!Q$4&amp;$E521),'Hoja de Trabajo para listado'!$A$151:$Z$151,0)),0)+IFERROR(INDEX('Hoja de Trabajo para listado'!$AB$155:$BA$1048576,MATCH($A521,'Hoja de Trabajo para listado'!$AB$155:$AB$1048576,0),MATCH((CUADRO!Q$4&amp;$E521),'Hoja de Trabajo para listado'!$AB$151:$BA$151,0)),0)+IFERROR(INDEX('Hoja de Trabajo para listado'!$BC$155:$CB$1048576,MATCH($A521,'Hoja de Trabajo para listado'!$BC$155:$BC$1048576,0),MATCH((CUADRO!Q$4&amp;$E521),'Hoja de Trabajo para listado'!$BC$151:$CB$151,0)),0)+IFERROR(INDEX('Hoja de Trabajo para listado'!$DE$153:$DG$274,MATCH($A521,'Hoja de Trabajo para listado'!$DE$153:$DE$1048576,0),MATCH((CUADRO!Q$4&amp;$E521),'Hoja de Trabajo para listado'!$DE$151:$DG$151,0)),0)+IFERROR(INDEX('Hoja de Trabajo para listado'!$CD$155:$DC$1048576,MATCH($A521,'Hoja de Trabajo para listado'!$CD$155:$CD$1048576,0),MATCH((CUADRO!Q$4&amp;$E521),'Hoja de Trabajo para listado'!$CD$151:$DC$151,0)),0)</f>
        <v>0</v>
      </c>
      <c r="R521" s="241">
        <f t="shared" ref="R521:R584" ca="1" si="23">+SUM(F521:Q521)</f>
        <v>0</v>
      </c>
      <c r="S521" s="247"/>
      <c r="T521" s="241">
        <f ca="1">+T522</f>
        <v>0</v>
      </c>
      <c r="U521" s="240">
        <f t="shared" ref="U521:U584" si="24">+IF(E521="Débitos",1,2)</f>
        <v>1</v>
      </c>
      <c r="V521" s="327" t="str">
        <f>+VLOOKUP(A521,bd_lista!$A$3:$E$592,5,FALSE)</f>
        <v>Gobiernos Autonomos Municipales</v>
      </c>
      <c r="W521" s="397" t="str">
        <f>+V521</f>
        <v>Gobiernos Autonomos Municipales</v>
      </c>
      <c r="X521" s="240">
        <f>+VLOOKUP(A521,[4]Sheet1!$A$13:$D$744,4,FALSE)</f>
        <v>0</v>
      </c>
      <c r="Y521" s="240" t="e">
        <f>+VLOOKUP(X521,bd_lista!$A$3:$C$592,3,FALSE)</f>
        <v>#N/A</v>
      </c>
      <c r="Z521" s="290">
        <f>+X521</f>
        <v>0</v>
      </c>
      <c r="AA521" s="291" t="e">
        <f>+Y521</f>
        <v>#N/A</v>
      </c>
    </row>
    <row r="522" spans="1:27" customFormat="1" ht="15" hidden="1" customHeight="1">
      <c r="A522" s="32">
        <v>1212</v>
      </c>
      <c r="B522" s="394"/>
      <c r="C522" s="245" t="str">
        <f>+VLOOKUP(A522,bd_lista!$A$3:$C$592,3,FALSE)</f>
        <v>Gobierno Autónomo Municipal de Umala</v>
      </c>
      <c r="D522" s="396"/>
      <c r="E522" s="242" t="s">
        <v>1304</v>
      </c>
      <c r="F522" s="241">
        <f ca="1">+IFERROR(INDEX('Hoja de Trabajo para listado'!$A$155:$Z$1048576,MATCH($A522,'Hoja de Trabajo para listado'!$A$155:$A$1048576,0),MATCH((CUADRO!F$4&amp;$E522),'Hoja de Trabajo para listado'!$A$151:$Z$151,0)),0)+IFERROR(INDEX('Hoja de Trabajo para listado'!$AB$155:$BA$1048576,MATCH($A522,'Hoja de Trabajo para listado'!$AB$155:$AB$1048576,0),MATCH((CUADRO!F$4&amp;$E522),'Hoja de Trabajo para listado'!$AB$151:$BA$151,0)),0)+IFERROR(INDEX('Hoja de Trabajo para listado'!$BC$155:$CB$1048576,MATCH($A522,'Hoja de Trabajo para listado'!$BC$155:$BC$1048576,0),MATCH((CUADRO!F$4&amp;$E522),'Hoja de Trabajo para listado'!$BC$151:$CB$151,0)),0)+IFERROR(INDEX('Hoja de Trabajo para listado'!$DE$153:$DG$274,MATCH($A522,'Hoja de Trabajo para listado'!$DE$153:$DE$1048576,0),MATCH((CUADRO!F$4&amp;$E522),'Hoja de Trabajo para listado'!$DE$151:$DG$151,0)),0)+IFERROR(INDEX('Hoja de Trabajo para listado'!$CD$155:$DC$1048576,MATCH($A522,'Hoja de Trabajo para listado'!$CD$155:$CD$1048576,0),MATCH((CUADRO!F$4&amp;$E522),'Hoja de Trabajo para listado'!$CD$151:$DC$151,0)),0)</f>
        <v>0</v>
      </c>
      <c r="G522" s="241">
        <f ca="1">+IFERROR(INDEX('Hoja de Trabajo para listado'!$A$155:$Z$1048576,MATCH($A522,'Hoja de Trabajo para listado'!$A$155:$A$1048576,0),MATCH((CUADRO!G$4&amp;$E522),'Hoja de Trabajo para listado'!$A$151:$Z$151,0)),0)+IFERROR(INDEX('Hoja de Trabajo para listado'!$AB$155:$BA$1048576,MATCH($A522,'Hoja de Trabajo para listado'!$AB$155:$AB$1048576,0),MATCH((CUADRO!G$4&amp;$E522),'Hoja de Trabajo para listado'!$AB$151:$BA$151,0)),0)+IFERROR(INDEX('Hoja de Trabajo para listado'!$BC$155:$CB$1048576,MATCH($A522,'Hoja de Trabajo para listado'!$BC$155:$BC$1048576,0),MATCH((CUADRO!G$4&amp;$E522),'Hoja de Trabajo para listado'!$BC$151:$CB$151,0)),0)+IFERROR(INDEX('Hoja de Trabajo para listado'!$DE$153:$DG$274,MATCH($A522,'Hoja de Trabajo para listado'!$DE$153:$DE$1048576,0),MATCH((CUADRO!G$4&amp;$E522),'Hoja de Trabajo para listado'!$DE$151:$DG$151,0)),0)+IFERROR(INDEX('Hoja de Trabajo para listado'!$CD$155:$DC$1048576,MATCH($A522,'Hoja de Trabajo para listado'!$CD$155:$CD$1048576,0),MATCH((CUADRO!G$4&amp;$E522),'Hoja de Trabajo para listado'!$CD$151:$DC$151,0)),0)</f>
        <v>0</v>
      </c>
      <c r="H522" s="241">
        <f ca="1">+IFERROR(INDEX('Hoja de Trabajo para listado'!$A$155:$Z$1048576,MATCH($A522,'Hoja de Trabajo para listado'!$A$155:$A$1048576,0),MATCH((CUADRO!H$4&amp;$E522),'Hoja de Trabajo para listado'!$A$151:$Z$151,0)),0)+IFERROR(INDEX('Hoja de Trabajo para listado'!$AB$155:$BA$1048576,MATCH($A522,'Hoja de Trabajo para listado'!$AB$155:$AB$1048576,0),MATCH((CUADRO!H$4&amp;$E522),'Hoja de Trabajo para listado'!$AB$151:$BA$151,0)),0)+IFERROR(INDEX('Hoja de Trabajo para listado'!$BC$155:$CB$1048576,MATCH($A522,'Hoja de Trabajo para listado'!$BC$155:$BC$1048576,0),MATCH((CUADRO!H$4&amp;$E522),'Hoja de Trabajo para listado'!$BC$151:$CB$151,0)),0)+IFERROR(INDEX('Hoja de Trabajo para listado'!$DE$153:$DG$274,MATCH($A522,'Hoja de Trabajo para listado'!$DE$153:$DE$1048576,0),MATCH((CUADRO!H$4&amp;$E522),'Hoja de Trabajo para listado'!$DE$151:$DG$151,0)),0)+IFERROR(INDEX('Hoja de Trabajo para listado'!$CD$155:$DC$1048576,MATCH($A522,'Hoja de Trabajo para listado'!$CD$155:$CD$1048576,0),MATCH((CUADRO!H$4&amp;$E522),'Hoja de Trabajo para listado'!$CD$151:$DC$151,0)),0)</f>
        <v>0</v>
      </c>
      <c r="I522" s="241">
        <f ca="1">+IFERROR(INDEX('Hoja de Trabajo para listado'!$A$155:$Z$1048576,MATCH($A522,'Hoja de Trabajo para listado'!$A$155:$A$1048576,0),MATCH((CUADRO!I$4&amp;$E522),'Hoja de Trabajo para listado'!$A$151:$Z$151,0)),0)+IFERROR(INDEX('Hoja de Trabajo para listado'!$AB$155:$BA$1048576,MATCH($A522,'Hoja de Trabajo para listado'!$AB$155:$AB$1048576,0),MATCH((CUADRO!I$4&amp;$E522),'Hoja de Trabajo para listado'!$AB$151:$BA$151,0)),0)+IFERROR(INDEX('Hoja de Trabajo para listado'!$BC$155:$CB$1048576,MATCH($A522,'Hoja de Trabajo para listado'!$BC$155:$BC$1048576,0),MATCH((CUADRO!I$4&amp;$E522),'Hoja de Trabajo para listado'!$BC$151:$CB$151,0)),0)+IFERROR(INDEX('Hoja de Trabajo para listado'!$DE$153:$DG$274,MATCH($A522,'Hoja de Trabajo para listado'!$DE$153:$DE$1048576,0),MATCH((CUADRO!I$4&amp;$E522),'Hoja de Trabajo para listado'!$DE$151:$DG$151,0)),0)+IFERROR(INDEX('Hoja de Trabajo para listado'!$CD$155:$DC$1048576,MATCH($A522,'Hoja de Trabajo para listado'!$CD$155:$CD$1048576,0),MATCH((CUADRO!I$4&amp;$E522),'Hoja de Trabajo para listado'!$CD$151:$DC$151,0)),0)</f>
        <v>0</v>
      </c>
      <c r="J522" s="241">
        <f ca="1">+IFERROR(INDEX('Hoja de Trabajo para listado'!$A$155:$Z$1048576,MATCH($A522,'Hoja de Trabajo para listado'!$A$155:$A$1048576,0),MATCH((CUADRO!J$4&amp;$E522),'Hoja de Trabajo para listado'!$A$151:$Z$151,0)),0)+IFERROR(INDEX('Hoja de Trabajo para listado'!$AB$155:$BA$1048576,MATCH($A522,'Hoja de Trabajo para listado'!$AB$155:$AB$1048576,0),MATCH((CUADRO!J$4&amp;$E522),'Hoja de Trabajo para listado'!$AB$151:$BA$151,0)),0)+IFERROR(INDEX('Hoja de Trabajo para listado'!$BC$155:$CB$1048576,MATCH($A522,'Hoja de Trabajo para listado'!$BC$155:$BC$1048576,0),MATCH((CUADRO!J$4&amp;$E522),'Hoja de Trabajo para listado'!$BC$151:$CB$151,0)),0)+IFERROR(INDEX('Hoja de Trabajo para listado'!$DE$153:$DG$274,MATCH($A522,'Hoja de Trabajo para listado'!$DE$153:$DE$1048576,0),MATCH((CUADRO!J$4&amp;$E522),'Hoja de Trabajo para listado'!$DE$151:$DG$151,0)),0)+IFERROR(INDEX('Hoja de Trabajo para listado'!$CD$155:$DC$1048576,MATCH($A522,'Hoja de Trabajo para listado'!$CD$155:$CD$1048576,0),MATCH((CUADRO!J$4&amp;$E522),'Hoja de Trabajo para listado'!$CD$151:$DC$151,0)),0)</f>
        <v>0</v>
      </c>
      <c r="K522" s="241">
        <f ca="1">+IFERROR(INDEX('Hoja de Trabajo para listado'!$A$155:$Z$1048576,MATCH($A522,'Hoja de Trabajo para listado'!$A$155:$A$1048576,0),MATCH((CUADRO!K$4&amp;$E522),'Hoja de Trabajo para listado'!$A$151:$Z$151,0)),0)+IFERROR(INDEX('Hoja de Trabajo para listado'!$AB$155:$BA$1048576,MATCH($A522,'Hoja de Trabajo para listado'!$AB$155:$AB$1048576,0),MATCH((CUADRO!K$4&amp;$E522),'Hoja de Trabajo para listado'!$AB$151:$BA$151,0)),0)+IFERROR(INDEX('Hoja de Trabajo para listado'!$BC$155:$CB$1048576,MATCH($A522,'Hoja de Trabajo para listado'!$BC$155:$BC$1048576,0),MATCH((CUADRO!K$4&amp;$E522),'Hoja de Trabajo para listado'!$BC$151:$CB$151,0)),0)+IFERROR(INDEX('Hoja de Trabajo para listado'!$DE$153:$DG$274,MATCH($A522,'Hoja de Trabajo para listado'!$DE$153:$DE$1048576,0),MATCH((CUADRO!K$4&amp;$E522),'Hoja de Trabajo para listado'!$DE$151:$DG$151,0)),0)+IFERROR(INDEX('Hoja de Trabajo para listado'!$CD$155:$DC$1048576,MATCH($A522,'Hoja de Trabajo para listado'!$CD$155:$CD$1048576,0),MATCH((CUADRO!K$4&amp;$E522),'Hoja de Trabajo para listado'!$CD$151:$DC$151,0)),0)</f>
        <v>0</v>
      </c>
      <c r="L522" s="241">
        <f ca="1">+IFERROR(INDEX('Hoja de Trabajo para listado'!$A$155:$Z$1048576,MATCH($A522,'Hoja de Trabajo para listado'!$A$155:$A$1048576,0),MATCH((CUADRO!L$4&amp;$E522),'Hoja de Trabajo para listado'!$A$151:$Z$151,0)),0)+IFERROR(INDEX('Hoja de Trabajo para listado'!$AB$155:$BA$1048576,MATCH($A522,'Hoja de Trabajo para listado'!$AB$155:$AB$1048576,0),MATCH((CUADRO!L$4&amp;$E522),'Hoja de Trabajo para listado'!$AB$151:$BA$151,0)),0)+IFERROR(INDEX('Hoja de Trabajo para listado'!$BC$155:$CB$1048576,MATCH($A522,'Hoja de Trabajo para listado'!$BC$155:$BC$1048576,0),MATCH((CUADRO!L$4&amp;$E522),'Hoja de Trabajo para listado'!$BC$151:$CB$151,0)),0)+IFERROR(INDEX('Hoja de Trabajo para listado'!$DE$153:$DG$274,MATCH($A522,'Hoja de Trabajo para listado'!$DE$153:$DE$1048576,0),MATCH((CUADRO!L$4&amp;$E522),'Hoja de Trabajo para listado'!$DE$151:$DG$151,0)),0)+IFERROR(INDEX('Hoja de Trabajo para listado'!$CD$155:$DC$1048576,MATCH($A522,'Hoja de Trabajo para listado'!$CD$155:$CD$1048576,0),MATCH((CUADRO!L$4&amp;$E522),'Hoja de Trabajo para listado'!$CD$151:$DC$151,0)),0)</f>
        <v>0</v>
      </c>
      <c r="M522" s="241">
        <f ca="1">+IFERROR(INDEX('Hoja de Trabajo para listado'!$A$155:$Z$1048576,MATCH($A522,'Hoja de Trabajo para listado'!$A$155:$A$1048576,0),MATCH((CUADRO!M$4&amp;$E522),'Hoja de Trabajo para listado'!$A$151:$Z$151,0)),0)+IFERROR(INDEX('Hoja de Trabajo para listado'!$AB$155:$BA$1048576,MATCH($A522,'Hoja de Trabajo para listado'!$AB$155:$AB$1048576,0),MATCH((CUADRO!M$4&amp;$E522),'Hoja de Trabajo para listado'!$AB$151:$BA$151,0)),0)+IFERROR(INDEX('Hoja de Trabajo para listado'!$BC$155:$CB$1048576,MATCH($A522,'Hoja de Trabajo para listado'!$BC$155:$BC$1048576,0),MATCH((CUADRO!M$4&amp;$E522),'Hoja de Trabajo para listado'!$BC$151:$CB$151,0)),0)+IFERROR(INDEX('Hoja de Trabajo para listado'!$DE$153:$DG$274,MATCH($A522,'Hoja de Trabajo para listado'!$DE$153:$DE$1048576,0),MATCH((CUADRO!M$4&amp;$E522),'Hoja de Trabajo para listado'!$DE$151:$DG$151,0)),0)+IFERROR(INDEX('Hoja de Trabajo para listado'!$CD$155:$DC$1048576,MATCH($A522,'Hoja de Trabajo para listado'!$CD$155:$CD$1048576,0),MATCH((CUADRO!M$4&amp;$E522),'Hoja de Trabajo para listado'!$CD$151:$DC$151,0)),0)</f>
        <v>0</v>
      </c>
      <c r="N522" s="241">
        <f ca="1">+IFERROR(INDEX('Hoja de Trabajo para listado'!$A$155:$Z$1048576,MATCH($A522,'Hoja de Trabajo para listado'!$A$155:$A$1048576,0),MATCH((CUADRO!N$4&amp;$E522),'Hoja de Trabajo para listado'!$A$151:$Z$151,0)),0)+IFERROR(INDEX('Hoja de Trabajo para listado'!$AB$155:$BA$1048576,MATCH($A522,'Hoja de Trabajo para listado'!$AB$155:$AB$1048576,0),MATCH((CUADRO!N$4&amp;$E522),'Hoja de Trabajo para listado'!$AB$151:$BA$151,0)),0)+IFERROR(INDEX('Hoja de Trabajo para listado'!$BC$155:$CB$1048576,MATCH($A522,'Hoja de Trabajo para listado'!$BC$155:$BC$1048576,0),MATCH((CUADRO!N$4&amp;$E522),'Hoja de Trabajo para listado'!$BC$151:$CB$151,0)),0)+IFERROR(INDEX('Hoja de Trabajo para listado'!$DE$153:$DG$274,MATCH($A522,'Hoja de Trabajo para listado'!$DE$153:$DE$1048576,0),MATCH((CUADRO!N$4&amp;$E522),'Hoja de Trabajo para listado'!$DE$151:$DG$151,0)),0)+IFERROR(INDEX('Hoja de Trabajo para listado'!$CD$155:$DC$1048576,MATCH($A522,'Hoja de Trabajo para listado'!$CD$155:$CD$1048576,0),MATCH((CUADRO!N$4&amp;$E522),'Hoja de Trabajo para listado'!$CD$151:$DC$151,0)),0)</f>
        <v>0</v>
      </c>
      <c r="O522" s="241">
        <f ca="1">+IFERROR(INDEX('Hoja de Trabajo para listado'!$A$155:$Z$1048576,MATCH($A522,'Hoja de Trabajo para listado'!$A$155:$A$1048576,0),MATCH((CUADRO!O$4&amp;$E522),'Hoja de Trabajo para listado'!$A$151:$Z$151,0)),0)+IFERROR(INDEX('Hoja de Trabajo para listado'!$AB$155:$BA$1048576,MATCH($A522,'Hoja de Trabajo para listado'!$AB$155:$AB$1048576,0),MATCH((CUADRO!O$4&amp;$E522),'Hoja de Trabajo para listado'!$AB$151:$BA$151,0)),0)+IFERROR(INDEX('Hoja de Trabajo para listado'!$BC$155:$CB$1048576,MATCH($A522,'Hoja de Trabajo para listado'!$BC$155:$BC$1048576,0),MATCH((CUADRO!O$4&amp;$E522),'Hoja de Trabajo para listado'!$BC$151:$CB$151,0)),0)+IFERROR(INDEX('Hoja de Trabajo para listado'!$DE$153:$DG$274,MATCH($A522,'Hoja de Trabajo para listado'!$DE$153:$DE$1048576,0),MATCH((CUADRO!O$4&amp;$E522),'Hoja de Trabajo para listado'!$DE$151:$DG$151,0)),0)+IFERROR(INDEX('Hoja de Trabajo para listado'!$CD$155:$DC$1048576,MATCH($A522,'Hoja de Trabajo para listado'!$CD$155:$CD$1048576,0),MATCH((CUADRO!O$4&amp;$E522),'Hoja de Trabajo para listado'!$CD$151:$DC$151,0)),0)</f>
        <v>0</v>
      </c>
      <c r="P522" s="241">
        <f ca="1">+IFERROR(INDEX('Hoja de Trabajo para listado'!$A$155:$Z$1048576,MATCH($A522,'Hoja de Trabajo para listado'!$A$155:$A$1048576,0),MATCH((CUADRO!P$4&amp;$E522),'Hoja de Trabajo para listado'!$A$151:$Z$151,0)),0)+IFERROR(INDEX('Hoja de Trabajo para listado'!$AB$155:$BA$1048576,MATCH($A522,'Hoja de Trabajo para listado'!$AB$155:$AB$1048576,0),MATCH((CUADRO!P$4&amp;$E522),'Hoja de Trabajo para listado'!$AB$151:$BA$151,0)),0)+IFERROR(INDEX('Hoja de Trabajo para listado'!$BC$155:$CB$1048576,MATCH($A522,'Hoja de Trabajo para listado'!$BC$155:$BC$1048576,0),MATCH((CUADRO!P$4&amp;$E522),'Hoja de Trabajo para listado'!$BC$151:$CB$151,0)),0)+IFERROR(INDEX('Hoja de Trabajo para listado'!$DE$153:$DG$274,MATCH($A522,'Hoja de Trabajo para listado'!$DE$153:$DE$1048576,0),MATCH((CUADRO!P$4&amp;$E522),'Hoja de Trabajo para listado'!$DE$151:$DG$151,0)),0)+IFERROR(INDEX('Hoja de Trabajo para listado'!$CD$155:$DC$1048576,MATCH($A522,'Hoja de Trabajo para listado'!$CD$155:$CD$1048576,0),MATCH((CUADRO!P$4&amp;$E522),'Hoja de Trabajo para listado'!$CD$151:$DC$151,0)),0)</f>
        <v>0</v>
      </c>
      <c r="Q522" s="241">
        <f ca="1">+IFERROR(INDEX('Hoja de Trabajo para listado'!$A$155:$Z$1048576,MATCH($A522,'Hoja de Trabajo para listado'!$A$155:$A$1048576,0),MATCH((CUADRO!Q$4&amp;$E522),'Hoja de Trabajo para listado'!$A$151:$Z$151,0)),0)+IFERROR(INDEX('Hoja de Trabajo para listado'!$AB$155:$BA$1048576,MATCH($A522,'Hoja de Trabajo para listado'!$AB$155:$AB$1048576,0),MATCH((CUADRO!Q$4&amp;$E522),'Hoja de Trabajo para listado'!$AB$151:$BA$151,0)),0)+IFERROR(INDEX('Hoja de Trabajo para listado'!$BC$155:$CB$1048576,MATCH($A522,'Hoja de Trabajo para listado'!$BC$155:$BC$1048576,0),MATCH((CUADRO!Q$4&amp;$E522),'Hoja de Trabajo para listado'!$BC$151:$CB$151,0)),0)+IFERROR(INDEX('Hoja de Trabajo para listado'!$DE$153:$DG$274,MATCH($A522,'Hoja de Trabajo para listado'!$DE$153:$DE$1048576,0),MATCH((CUADRO!Q$4&amp;$E522),'Hoja de Trabajo para listado'!$DE$151:$DG$151,0)),0)+IFERROR(INDEX('Hoja de Trabajo para listado'!$CD$155:$DC$1048576,MATCH($A522,'Hoja de Trabajo para listado'!$CD$155:$CD$1048576,0),MATCH((CUADRO!Q$4&amp;$E522),'Hoja de Trabajo para listado'!$CD$151:$DC$151,0)),0)</f>
        <v>0</v>
      </c>
      <c r="R522" s="241">
        <f t="shared" ca="1" si="23"/>
        <v>0</v>
      </c>
      <c r="S522" s="247">
        <f ca="1">+R521+R522</f>
        <v>0</v>
      </c>
      <c r="T522" s="241">
        <f ca="1">+S522</f>
        <v>0</v>
      </c>
      <c r="U522" s="240">
        <f t="shared" si="24"/>
        <v>2</v>
      </c>
      <c r="V522" s="327" t="str">
        <f>+VLOOKUP(A522,bd_lista!$A$3:$E$592,5,FALSE)</f>
        <v>Gobiernos Autonomos Municipales</v>
      </c>
      <c r="W522" s="398"/>
      <c r="X522" s="240">
        <f>+VLOOKUP(A522,[4]Sheet1!$A$13:$D$744,4,FALSE)</f>
        <v>0</v>
      </c>
      <c r="Y522" s="240" t="e">
        <f>+VLOOKUP(X522,bd_lista!$A$3:$C$592,3,FALSE)</f>
        <v>#N/A</v>
      </c>
      <c r="Z522" s="288"/>
      <c r="AA522" s="289"/>
    </row>
    <row r="523" spans="1:27" customFormat="1" ht="15" hidden="1" customHeight="1">
      <c r="A523" s="32">
        <v>1213</v>
      </c>
      <c r="B523" s="393">
        <f>+A523</f>
        <v>1213</v>
      </c>
      <c r="C523" s="245" t="str">
        <f>+VLOOKUP(A523,bd_lista!$A$3:$C$592,3,FALSE)</f>
        <v>Gobierno Autónomo Municipal de Ayo Ayo</v>
      </c>
      <c r="D523" s="395" t="str">
        <f>+C523</f>
        <v>Gobierno Autónomo Municipal de Ayo Ayo</v>
      </c>
      <c r="E523" s="240" t="s">
        <v>1303</v>
      </c>
      <c r="F523" s="241">
        <f ca="1">+IFERROR(INDEX('Hoja de Trabajo para listado'!$A$155:$Z$1048576,MATCH($A523,'Hoja de Trabajo para listado'!$A$155:$A$1048576,0),MATCH((CUADRO!F$4&amp;$E523),'Hoja de Trabajo para listado'!$A$151:$Z$151,0)),0)+IFERROR(INDEX('Hoja de Trabajo para listado'!$AB$155:$BA$1048576,MATCH($A523,'Hoja de Trabajo para listado'!$AB$155:$AB$1048576,0),MATCH((CUADRO!F$4&amp;$E523),'Hoja de Trabajo para listado'!$AB$151:$BA$151,0)),0)+IFERROR(INDEX('Hoja de Trabajo para listado'!$BC$155:$CB$1048576,MATCH($A523,'Hoja de Trabajo para listado'!$BC$155:$BC$1048576,0),MATCH((CUADRO!F$4&amp;$E523),'Hoja de Trabajo para listado'!$BC$151:$CB$151,0)),0)+IFERROR(INDEX('Hoja de Trabajo para listado'!$DE$153:$DG$274,MATCH($A523,'Hoja de Trabajo para listado'!$DE$153:$DE$1048576,0),MATCH((CUADRO!F$4&amp;$E523),'Hoja de Trabajo para listado'!$DE$151:$DG$151,0)),0)+IFERROR(INDEX('Hoja de Trabajo para listado'!$CD$155:$DC$1048576,MATCH($A523,'Hoja de Trabajo para listado'!$CD$155:$CD$1048576,0),MATCH((CUADRO!F$4&amp;$E523),'Hoja de Trabajo para listado'!$CD$151:$DC$151,0)),0)</f>
        <v>0</v>
      </c>
      <c r="G523" s="241">
        <f ca="1">+IFERROR(INDEX('Hoja de Trabajo para listado'!$A$155:$Z$1048576,MATCH($A523,'Hoja de Trabajo para listado'!$A$155:$A$1048576,0),MATCH((CUADRO!G$4&amp;$E523),'Hoja de Trabajo para listado'!$A$151:$Z$151,0)),0)+IFERROR(INDEX('Hoja de Trabajo para listado'!$AB$155:$BA$1048576,MATCH($A523,'Hoja de Trabajo para listado'!$AB$155:$AB$1048576,0),MATCH((CUADRO!G$4&amp;$E523),'Hoja de Trabajo para listado'!$AB$151:$BA$151,0)),0)+IFERROR(INDEX('Hoja de Trabajo para listado'!$BC$155:$CB$1048576,MATCH($A523,'Hoja de Trabajo para listado'!$BC$155:$BC$1048576,0),MATCH((CUADRO!G$4&amp;$E523),'Hoja de Trabajo para listado'!$BC$151:$CB$151,0)),0)+IFERROR(INDEX('Hoja de Trabajo para listado'!$DE$153:$DG$274,MATCH($A523,'Hoja de Trabajo para listado'!$DE$153:$DE$1048576,0),MATCH((CUADRO!G$4&amp;$E523),'Hoja de Trabajo para listado'!$DE$151:$DG$151,0)),0)+IFERROR(INDEX('Hoja de Trabajo para listado'!$CD$155:$DC$1048576,MATCH($A523,'Hoja de Trabajo para listado'!$CD$155:$CD$1048576,0),MATCH((CUADRO!G$4&amp;$E523),'Hoja de Trabajo para listado'!$CD$151:$DC$151,0)),0)</f>
        <v>0</v>
      </c>
      <c r="H523" s="241">
        <f ca="1">+IFERROR(INDEX('Hoja de Trabajo para listado'!$A$155:$Z$1048576,MATCH($A523,'Hoja de Trabajo para listado'!$A$155:$A$1048576,0),MATCH((CUADRO!H$4&amp;$E523),'Hoja de Trabajo para listado'!$A$151:$Z$151,0)),0)+IFERROR(INDEX('Hoja de Trabajo para listado'!$AB$155:$BA$1048576,MATCH($A523,'Hoja de Trabajo para listado'!$AB$155:$AB$1048576,0),MATCH((CUADRO!H$4&amp;$E523),'Hoja de Trabajo para listado'!$AB$151:$BA$151,0)),0)+IFERROR(INDEX('Hoja de Trabajo para listado'!$BC$155:$CB$1048576,MATCH($A523,'Hoja de Trabajo para listado'!$BC$155:$BC$1048576,0),MATCH((CUADRO!H$4&amp;$E523),'Hoja de Trabajo para listado'!$BC$151:$CB$151,0)),0)+IFERROR(INDEX('Hoja de Trabajo para listado'!$DE$153:$DG$274,MATCH($A523,'Hoja de Trabajo para listado'!$DE$153:$DE$1048576,0),MATCH((CUADRO!H$4&amp;$E523),'Hoja de Trabajo para listado'!$DE$151:$DG$151,0)),0)+IFERROR(INDEX('Hoja de Trabajo para listado'!$CD$155:$DC$1048576,MATCH($A523,'Hoja de Trabajo para listado'!$CD$155:$CD$1048576,0),MATCH((CUADRO!H$4&amp;$E523),'Hoja de Trabajo para listado'!$CD$151:$DC$151,0)),0)</f>
        <v>0</v>
      </c>
      <c r="I523" s="241">
        <f ca="1">+IFERROR(INDEX('Hoja de Trabajo para listado'!$A$155:$Z$1048576,MATCH($A523,'Hoja de Trabajo para listado'!$A$155:$A$1048576,0),MATCH((CUADRO!I$4&amp;$E523),'Hoja de Trabajo para listado'!$A$151:$Z$151,0)),0)+IFERROR(INDEX('Hoja de Trabajo para listado'!$AB$155:$BA$1048576,MATCH($A523,'Hoja de Trabajo para listado'!$AB$155:$AB$1048576,0),MATCH((CUADRO!I$4&amp;$E523),'Hoja de Trabajo para listado'!$AB$151:$BA$151,0)),0)+IFERROR(INDEX('Hoja de Trabajo para listado'!$BC$155:$CB$1048576,MATCH($A523,'Hoja de Trabajo para listado'!$BC$155:$BC$1048576,0),MATCH((CUADRO!I$4&amp;$E523),'Hoja de Trabajo para listado'!$BC$151:$CB$151,0)),0)+IFERROR(INDEX('Hoja de Trabajo para listado'!$DE$153:$DG$274,MATCH($A523,'Hoja de Trabajo para listado'!$DE$153:$DE$1048576,0),MATCH((CUADRO!I$4&amp;$E523),'Hoja de Trabajo para listado'!$DE$151:$DG$151,0)),0)+IFERROR(INDEX('Hoja de Trabajo para listado'!$CD$155:$DC$1048576,MATCH($A523,'Hoja de Trabajo para listado'!$CD$155:$CD$1048576,0),MATCH((CUADRO!I$4&amp;$E523),'Hoja de Trabajo para listado'!$CD$151:$DC$151,0)),0)</f>
        <v>0</v>
      </c>
      <c r="J523" s="241">
        <f ca="1">+IFERROR(INDEX('Hoja de Trabajo para listado'!$A$155:$Z$1048576,MATCH($A523,'Hoja de Trabajo para listado'!$A$155:$A$1048576,0),MATCH((CUADRO!J$4&amp;$E523),'Hoja de Trabajo para listado'!$A$151:$Z$151,0)),0)+IFERROR(INDEX('Hoja de Trabajo para listado'!$AB$155:$BA$1048576,MATCH($A523,'Hoja de Trabajo para listado'!$AB$155:$AB$1048576,0),MATCH((CUADRO!J$4&amp;$E523),'Hoja de Trabajo para listado'!$AB$151:$BA$151,0)),0)+IFERROR(INDEX('Hoja de Trabajo para listado'!$BC$155:$CB$1048576,MATCH($A523,'Hoja de Trabajo para listado'!$BC$155:$BC$1048576,0),MATCH((CUADRO!J$4&amp;$E523),'Hoja de Trabajo para listado'!$BC$151:$CB$151,0)),0)+IFERROR(INDEX('Hoja de Trabajo para listado'!$DE$153:$DG$274,MATCH($A523,'Hoja de Trabajo para listado'!$DE$153:$DE$1048576,0),MATCH((CUADRO!J$4&amp;$E523),'Hoja de Trabajo para listado'!$DE$151:$DG$151,0)),0)+IFERROR(INDEX('Hoja de Trabajo para listado'!$CD$155:$DC$1048576,MATCH($A523,'Hoja de Trabajo para listado'!$CD$155:$CD$1048576,0),MATCH((CUADRO!J$4&amp;$E523),'Hoja de Trabajo para listado'!$CD$151:$DC$151,0)),0)</f>
        <v>0</v>
      </c>
      <c r="K523" s="241">
        <f ca="1">+IFERROR(INDEX('Hoja de Trabajo para listado'!$A$155:$Z$1048576,MATCH($A523,'Hoja de Trabajo para listado'!$A$155:$A$1048576,0),MATCH((CUADRO!K$4&amp;$E523),'Hoja de Trabajo para listado'!$A$151:$Z$151,0)),0)+IFERROR(INDEX('Hoja de Trabajo para listado'!$AB$155:$BA$1048576,MATCH($A523,'Hoja de Trabajo para listado'!$AB$155:$AB$1048576,0),MATCH((CUADRO!K$4&amp;$E523),'Hoja de Trabajo para listado'!$AB$151:$BA$151,0)),0)+IFERROR(INDEX('Hoja de Trabajo para listado'!$BC$155:$CB$1048576,MATCH($A523,'Hoja de Trabajo para listado'!$BC$155:$BC$1048576,0),MATCH((CUADRO!K$4&amp;$E523),'Hoja de Trabajo para listado'!$BC$151:$CB$151,0)),0)+IFERROR(INDEX('Hoja de Trabajo para listado'!$DE$153:$DG$274,MATCH($A523,'Hoja de Trabajo para listado'!$DE$153:$DE$1048576,0),MATCH((CUADRO!K$4&amp;$E523),'Hoja de Trabajo para listado'!$DE$151:$DG$151,0)),0)+IFERROR(INDEX('Hoja de Trabajo para listado'!$CD$155:$DC$1048576,MATCH($A523,'Hoja de Trabajo para listado'!$CD$155:$CD$1048576,0),MATCH((CUADRO!K$4&amp;$E523),'Hoja de Trabajo para listado'!$CD$151:$DC$151,0)),0)</f>
        <v>0</v>
      </c>
      <c r="L523" s="241">
        <f ca="1">+IFERROR(INDEX('Hoja de Trabajo para listado'!$A$155:$Z$1048576,MATCH($A523,'Hoja de Trabajo para listado'!$A$155:$A$1048576,0),MATCH((CUADRO!L$4&amp;$E523),'Hoja de Trabajo para listado'!$A$151:$Z$151,0)),0)+IFERROR(INDEX('Hoja de Trabajo para listado'!$AB$155:$BA$1048576,MATCH($A523,'Hoja de Trabajo para listado'!$AB$155:$AB$1048576,0),MATCH((CUADRO!L$4&amp;$E523),'Hoja de Trabajo para listado'!$AB$151:$BA$151,0)),0)+IFERROR(INDEX('Hoja de Trabajo para listado'!$BC$155:$CB$1048576,MATCH($A523,'Hoja de Trabajo para listado'!$BC$155:$BC$1048576,0),MATCH((CUADRO!L$4&amp;$E523),'Hoja de Trabajo para listado'!$BC$151:$CB$151,0)),0)+IFERROR(INDEX('Hoja de Trabajo para listado'!$DE$153:$DG$274,MATCH($A523,'Hoja de Trabajo para listado'!$DE$153:$DE$1048576,0),MATCH((CUADRO!L$4&amp;$E523),'Hoja de Trabajo para listado'!$DE$151:$DG$151,0)),0)+IFERROR(INDEX('Hoja de Trabajo para listado'!$CD$155:$DC$1048576,MATCH($A523,'Hoja de Trabajo para listado'!$CD$155:$CD$1048576,0),MATCH((CUADRO!L$4&amp;$E523),'Hoja de Trabajo para listado'!$CD$151:$DC$151,0)),0)</f>
        <v>0</v>
      </c>
      <c r="M523" s="241">
        <f ca="1">+IFERROR(INDEX('Hoja de Trabajo para listado'!$A$155:$Z$1048576,MATCH($A523,'Hoja de Trabajo para listado'!$A$155:$A$1048576,0),MATCH((CUADRO!M$4&amp;$E523),'Hoja de Trabajo para listado'!$A$151:$Z$151,0)),0)+IFERROR(INDEX('Hoja de Trabajo para listado'!$AB$155:$BA$1048576,MATCH($A523,'Hoja de Trabajo para listado'!$AB$155:$AB$1048576,0),MATCH((CUADRO!M$4&amp;$E523),'Hoja de Trabajo para listado'!$AB$151:$BA$151,0)),0)+IFERROR(INDEX('Hoja de Trabajo para listado'!$BC$155:$CB$1048576,MATCH($A523,'Hoja de Trabajo para listado'!$BC$155:$BC$1048576,0),MATCH((CUADRO!M$4&amp;$E523),'Hoja de Trabajo para listado'!$BC$151:$CB$151,0)),0)+IFERROR(INDEX('Hoja de Trabajo para listado'!$DE$153:$DG$274,MATCH($A523,'Hoja de Trabajo para listado'!$DE$153:$DE$1048576,0),MATCH((CUADRO!M$4&amp;$E523),'Hoja de Trabajo para listado'!$DE$151:$DG$151,0)),0)+IFERROR(INDEX('Hoja de Trabajo para listado'!$CD$155:$DC$1048576,MATCH($A523,'Hoja de Trabajo para listado'!$CD$155:$CD$1048576,0),MATCH((CUADRO!M$4&amp;$E523),'Hoja de Trabajo para listado'!$CD$151:$DC$151,0)),0)</f>
        <v>0</v>
      </c>
      <c r="N523" s="241">
        <f ca="1">+IFERROR(INDEX('Hoja de Trabajo para listado'!$A$155:$Z$1048576,MATCH($A523,'Hoja de Trabajo para listado'!$A$155:$A$1048576,0),MATCH((CUADRO!N$4&amp;$E523),'Hoja de Trabajo para listado'!$A$151:$Z$151,0)),0)+IFERROR(INDEX('Hoja de Trabajo para listado'!$AB$155:$BA$1048576,MATCH($A523,'Hoja de Trabajo para listado'!$AB$155:$AB$1048576,0),MATCH((CUADRO!N$4&amp;$E523),'Hoja de Trabajo para listado'!$AB$151:$BA$151,0)),0)+IFERROR(INDEX('Hoja de Trabajo para listado'!$BC$155:$CB$1048576,MATCH($A523,'Hoja de Trabajo para listado'!$BC$155:$BC$1048576,0),MATCH((CUADRO!N$4&amp;$E523),'Hoja de Trabajo para listado'!$BC$151:$CB$151,0)),0)+IFERROR(INDEX('Hoja de Trabajo para listado'!$DE$153:$DG$274,MATCH($A523,'Hoja de Trabajo para listado'!$DE$153:$DE$1048576,0),MATCH((CUADRO!N$4&amp;$E523),'Hoja de Trabajo para listado'!$DE$151:$DG$151,0)),0)+IFERROR(INDEX('Hoja de Trabajo para listado'!$CD$155:$DC$1048576,MATCH($A523,'Hoja de Trabajo para listado'!$CD$155:$CD$1048576,0),MATCH((CUADRO!N$4&amp;$E523),'Hoja de Trabajo para listado'!$CD$151:$DC$151,0)),0)</f>
        <v>0</v>
      </c>
      <c r="O523" s="241">
        <f ca="1">+IFERROR(INDEX('Hoja de Trabajo para listado'!$A$155:$Z$1048576,MATCH($A523,'Hoja de Trabajo para listado'!$A$155:$A$1048576,0),MATCH((CUADRO!O$4&amp;$E523),'Hoja de Trabajo para listado'!$A$151:$Z$151,0)),0)+IFERROR(INDEX('Hoja de Trabajo para listado'!$AB$155:$BA$1048576,MATCH($A523,'Hoja de Trabajo para listado'!$AB$155:$AB$1048576,0),MATCH((CUADRO!O$4&amp;$E523),'Hoja de Trabajo para listado'!$AB$151:$BA$151,0)),0)+IFERROR(INDEX('Hoja de Trabajo para listado'!$BC$155:$CB$1048576,MATCH($A523,'Hoja de Trabajo para listado'!$BC$155:$BC$1048576,0),MATCH((CUADRO!O$4&amp;$E523),'Hoja de Trabajo para listado'!$BC$151:$CB$151,0)),0)+IFERROR(INDEX('Hoja de Trabajo para listado'!$DE$153:$DG$274,MATCH($A523,'Hoja de Trabajo para listado'!$DE$153:$DE$1048576,0),MATCH((CUADRO!O$4&amp;$E523),'Hoja de Trabajo para listado'!$DE$151:$DG$151,0)),0)+IFERROR(INDEX('Hoja de Trabajo para listado'!$CD$155:$DC$1048576,MATCH($A523,'Hoja de Trabajo para listado'!$CD$155:$CD$1048576,0),MATCH((CUADRO!O$4&amp;$E523),'Hoja de Trabajo para listado'!$CD$151:$DC$151,0)),0)</f>
        <v>0</v>
      </c>
      <c r="P523" s="241">
        <f ca="1">+IFERROR(INDEX('Hoja de Trabajo para listado'!$A$155:$Z$1048576,MATCH($A523,'Hoja de Trabajo para listado'!$A$155:$A$1048576,0),MATCH((CUADRO!P$4&amp;$E523),'Hoja de Trabajo para listado'!$A$151:$Z$151,0)),0)+IFERROR(INDEX('Hoja de Trabajo para listado'!$AB$155:$BA$1048576,MATCH($A523,'Hoja de Trabajo para listado'!$AB$155:$AB$1048576,0),MATCH((CUADRO!P$4&amp;$E523),'Hoja de Trabajo para listado'!$AB$151:$BA$151,0)),0)+IFERROR(INDEX('Hoja de Trabajo para listado'!$BC$155:$CB$1048576,MATCH($A523,'Hoja de Trabajo para listado'!$BC$155:$BC$1048576,0),MATCH((CUADRO!P$4&amp;$E523),'Hoja de Trabajo para listado'!$BC$151:$CB$151,0)),0)+IFERROR(INDEX('Hoja de Trabajo para listado'!$DE$153:$DG$274,MATCH($A523,'Hoja de Trabajo para listado'!$DE$153:$DE$1048576,0),MATCH((CUADRO!P$4&amp;$E523),'Hoja de Trabajo para listado'!$DE$151:$DG$151,0)),0)+IFERROR(INDEX('Hoja de Trabajo para listado'!$CD$155:$DC$1048576,MATCH($A523,'Hoja de Trabajo para listado'!$CD$155:$CD$1048576,0),MATCH((CUADRO!P$4&amp;$E523),'Hoja de Trabajo para listado'!$CD$151:$DC$151,0)),0)</f>
        <v>0</v>
      </c>
      <c r="Q523" s="241">
        <f ca="1">+IFERROR(INDEX('Hoja de Trabajo para listado'!$A$155:$Z$1048576,MATCH($A523,'Hoja de Trabajo para listado'!$A$155:$A$1048576,0),MATCH((CUADRO!Q$4&amp;$E523),'Hoja de Trabajo para listado'!$A$151:$Z$151,0)),0)+IFERROR(INDEX('Hoja de Trabajo para listado'!$AB$155:$BA$1048576,MATCH($A523,'Hoja de Trabajo para listado'!$AB$155:$AB$1048576,0),MATCH((CUADRO!Q$4&amp;$E523),'Hoja de Trabajo para listado'!$AB$151:$BA$151,0)),0)+IFERROR(INDEX('Hoja de Trabajo para listado'!$BC$155:$CB$1048576,MATCH($A523,'Hoja de Trabajo para listado'!$BC$155:$BC$1048576,0),MATCH((CUADRO!Q$4&amp;$E523),'Hoja de Trabajo para listado'!$BC$151:$CB$151,0)),0)+IFERROR(INDEX('Hoja de Trabajo para listado'!$DE$153:$DG$274,MATCH($A523,'Hoja de Trabajo para listado'!$DE$153:$DE$1048576,0),MATCH((CUADRO!Q$4&amp;$E523),'Hoja de Trabajo para listado'!$DE$151:$DG$151,0)),0)+IFERROR(INDEX('Hoja de Trabajo para listado'!$CD$155:$DC$1048576,MATCH($A523,'Hoja de Trabajo para listado'!$CD$155:$CD$1048576,0),MATCH((CUADRO!Q$4&amp;$E523),'Hoja de Trabajo para listado'!$CD$151:$DC$151,0)),0)</f>
        <v>0</v>
      </c>
      <c r="R523" s="241">
        <f t="shared" ca="1" si="23"/>
        <v>0</v>
      </c>
      <c r="S523" s="247"/>
      <c r="T523" s="241">
        <f ca="1">+T524</f>
        <v>0</v>
      </c>
      <c r="U523" s="240">
        <f t="shared" si="24"/>
        <v>1</v>
      </c>
      <c r="V523" s="327" t="str">
        <f>+VLOOKUP(A523,bd_lista!$A$3:$E$592,5,FALSE)</f>
        <v>Gobiernos Autonomos Municipales</v>
      </c>
      <c r="W523" s="397" t="str">
        <f>+V523</f>
        <v>Gobiernos Autonomos Municipales</v>
      </c>
      <c r="X523" s="240">
        <f>+VLOOKUP(A523,[4]Sheet1!$A$13:$D$744,4,FALSE)</f>
        <v>0</v>
      </c>
      <c r="Y523" s="240" t="e">
        <f>+VLOOKUP(X523,bd_lista!$A$3:$C$592,3,FALSE)</f>
        <v>#N/A</v>
      </c>
      <c r="Z523" s="290">
        <f>+X523</f>
        <v>0</v>
      </c>
      <c r="AA523" s="291" t="e">
        <f>+Y523</f>
        <v>#N/A</v>
      </c>
    </row>
    <row r="524" spans="1:27" customFormat="1" ht="15" hidden="1" customHeight="1">
      <c r="A524" s="32">
        <v>1213</v>
      </c>
      <c r="B524" s="394"/>
      <c r="C524" s="245" t="str">
        <f>+VLOOKUP(A524,bd_lista!$A$3:$C$592,3,FALSE)</f>
        <v>Gobierno Autónomo Municipal de Ayo Ayo</v>
      </c>
      <c r="D524" s="396"/>
      <c r="E524" s="242" t="s">
        <v>1304</v>
      </c>
      <c r="F524" s="241">
        <f ca="1">+IFERROR(INDEX('Hoja de Trabajo para listado'!$A$155:$Z$1048576,MATCH($A524,'Hoja de Trabajo para listado'!$A$155:$A$1048576,0),MATCH((CUADRO!F$4&amp;$E524),'Hoja de Trabajo para listado'!$A$151:$Z$151,0)),0)+IFERROR(INDEX('Hoja de Trabajo para listado'!$AB$155:$BA$1048576,MATCH($A524,'Hoja de Trabajo para listado'!$AB$155:$AB$1048576,0),MATCH((CUADRO!F$4&amp;$E524),'Hoja de Trabajo para listado'!$AB$151:$BA$151,0)),0)+IFERROR(INDEX('Hoja de Trabajo para listado'!$BC$155:$CB$1048576,MATCH($A524,'Hoja de Trabajo para listado'!$BC$155:$BC$1048576,0),MATCH((CUADRO!F$4&amp;$E524),'Hoja de Trabajo para listado'!$BC$151:$CB$151,0)),0)+IFERROR(INDEX('Hoja de Trabajo para listado'!$DE$153:$DG$274,MATCH($A524,'Hoja de Trabajo para listado'!$DE$153:$DE$1048576,0),MATCH((CUADRO!F$4&amp;$E524),'Hoja de Trabajo para listado'!$DE$151:$DG$151,0)),0)+IFERROR(INDEX('Hoja de Trabajo para listado'!$CD$155:$DC$1048576,MATCH($A524,'Hoja de Trabajo para listado'!$CD$155:$CD$1048576,0),MATCH((CUADRO!F$4&amp;$E524),'Hoja de Trabajo para listado'!$CD$151:$DC$151,0)),0)</f>
        <v>0</v>
      </c>
      <c r="G524" s="241">
        <f ca="1">+IFERROR(INDEX('Hoja de Trabajo para listado'!$A$155:$Z$1048576,MATCH($A524,'Hoja de Trabajo para listado'!$A$155:$A$1048576,0),MATCH((CUADRO!G$4&amp;$E524),'Hoja de Trabajo para listado'!$A$151:$Z$151,0)),0)+IFERROR(INDEX('Hoja de Trabajo para listado'!$AB$155:$BA$1048576,MATCH($A524,'Hoja de Trabajo para listado'!$AB$155:$AB$1048576,0),MATCH((CUADRO!G$4&amp;$E524),'Hoja de Trabajo para listado'!$AB$151:$BA$151,0)),0)+IFERROR(INDEX('Hoja de Trabajo para listado'!$BC$155:$CB$1048576,MATCH($A524,'Hoja de Trabajo para listado'!$BC$155:$BC$1048576,0),MATCH((CUADRO!G$4&amp;$E524),'Hoja de Trabajo para listado'!$BC$151:$CB$151,0)),0)+IFERROR(INDEX('Hoja de Trabajo para listado'!$DE$153:$DG$274,MATCH($A524,'Hoja de Trabajo para listado'!$DE$153:$DE$1048576,0),MATCH((CUADRO!G$4&amp;$E524),'Hoja de Trabajo para listado'!$DE$151:$DG$151,0)),0)+IFERROR(INDEX('Hoja de Trabajo para listado'!$CD$155:$DC$1048576,MATCH($A524,'Hoja de Trabajo para listado'!$CD$155:$CD$1048576,0),MATCH((CUADRO!G$4&amp;$E524),'Hoja de Trabajo para listado'!$CD$151:$DC$151,0)),0)</f>
        <v>0</v>
      </c>
      <c r="H524" s="241">
        <f ca="1">+IFERROR(INDEX('Hoja de Trabajo para listado'!$A$155:$Z$1048576,MATCH($A524,'Hoja de Trabajo para listado'!$A$155:$A$1048576,0),MATCH((CUADRO!H$4&amp;$E524),'Hoja de Trabajo para listado'!$A$151:$Z$151,0)),0)+IFERROR(INDEX('Hoja de Trabajo para listado'!$AB$155:$BA$1048576,MATCH($A524,'Hoja de Trabajo para listado'!$AB$155:$AB$1048576,0),MATCH((CUADRO!H$4&amp;$E524),'Hoja de Trabajo para listado'!$AB$151:$BA$151,0)),0)+IFERROR(INDEX('Hoja de Trabajo para listado'!$BC$155:$CB$1048576,MATCH($A524,'Hoja de Trabajo para listado'!$BC$155:$BC$1048576,0),MATCH((CUADRO!H$4&amp;$E524),'Hoja de Trabajo para listado'!$BC$151:$CB$151,0)),0)+IFERROR(INDEX('Hoja de Trabajo para listado'!$DE$153:$DG$274,MATCH($A524,'Hoja de Trabajo para listado'!$DE$153:$DE$1048576,0),MATCH((CUADRO!H$4&amp;$E524),'Hoja de Trabajo para listado'!$DE$151:$DG$151,0)),0)+IFERROR(INDEX('Hoja de Trabajo para listado'!$CD$155:$DC$1048576,MATCH($A524,'Hoja de Trabajo para listado'!$CD$155:$CD$1048576,0),MATCH((CUADRO!H$4&amp;$E524),'Hoja de Trabajo para listado'!$CD$151:$DC$151,0)),0)</f>
        <v>0</v>
      </c>
      <c r="I524" s="241">
        <f ca="1">+IFERROR(INDEX('Hoja de Trabajo para listado'!$A$155:$Z$1048576,MATCH($A524,'Hoja de Trabajo para listado'!$A$155:$A$1048576,0),MATCH((CUADRO!I$4&amp;$E524),'Hoja de Trabajo para listado'!$A$151:$Z$151,0)),0)+IFERROR(INDEX('Hoja de Trabajo para listado'!$AB$155:$BA$1048576,MATCH($A524,'Hoja de Trabajo para listado'!$AB$155:$AB$1048576,0),MATCH((CUADRO!I$4&amp;$E524),'Hoja de Trabajo para listado'!$AB$151:$BA$151,0)),0)+IFERROR(INDEX('Hoja de Trabajo para listado'!$BC$155:$CB$1048576,MATCH($A524,'Hoja de Trabajo para listado'!$BC$155:$BC$1048576,0),MATCH((CUADRO!I$4&amp;$E524),'Hoja de Trabajo para listado'!$BC$151:$CB$151,0)),0)+IFERROR(INDEX('Hoja de Trabajo para listado'!$DE$153:$DG$274,MATCH($A524,'Hoja de Trabajo para listado'!$DE$153:$DE$1048576,0),MATCH((CUADRO!I$4&amp;$E524),'Hoja de Trabajo para listado'!$DE$151:$DG$151,0)),0)+IFERROR(INDEX('Hoja de Trabajo para listado'!$CD$155:$DC$1048576,MATCH($A524,'Hoja de Trabajo para listado'!$CD$155:$CD$1048576,0),MATCH((CUADRO!I$4&amp;$E524),'Hoja de Trabajo para listado'!$CD$151:$DC$151,0)),0)</f>
        <v>0</v>
      </c>
      <c r="J524" s="241">
        <f ca="1">+IFERROR(INDEX('Hoja de Trabajo para listado'!$A$155:$Z$1048576,MATCH($A524,'Hoja de Trabajo para listado'!$A$155:$A$1048576,0),MATCH((CUADRO!J$4&amp;$E524),'Hoja de Trabajo para listado'!$A$151:$Z$151,0)),0)+IFERROR(INDEX('Hoja de Trabajo para listado'!$AB$155:$BA$1048576,MATCH($A524,'Hoja de Trabajo para listado'!$AB$155:$AB$1048576,0),MATCH((CUADRO!J$4&amp;$E524),'Hoja de Trabajo para listado'!$AB$151:$BA$151,0)),0)+IFERROR(INDEX('Hoja de Trabajo para listado'!$BC$155:$CB$1048576,MATCH($A524,'Hoja de Trabajo para listado'!$BC$155:$BC$1048576,0),MATCH((CUADRO!J$4&amp;$E524),'Hoja de Trabajo para listado'!$BC$151:$CB$151,0)),0)+IFERROR(INDEX('Hoja de Trabajo para listado'!$DE$153:$DG$274,MATCH($A524,'Hoja de Trabajo para listado'!$DE$153:$DE$1048576,0),MATCH((CUADRO!J$4&amp;$E524),'Hoja de Trabajo para listado'!$DE$151:$DG$151,0)),0)+IFERROR(INDEX('Hoja de Trabajo para listado'!$CD$155:$DC$1048576,MATCH($A524,'Hoja de Trabajo para listado'!$CD$155:$CD$1048576,0),MATCH((CUADRO!J$4&amp;$E524),'Hoja de Trabajo para listado'!$CD$151:$DC$151,0)),0)</f>
        <v>0</v>
      </c>
      <c r="K524" s="241">
        <f ca="1">+IFERROR(INDEX('Hoja de Trabajo para listado'!$A$155:$Z$1048576,MATCH($A524,'Hoja de Trabajo para listado'!$A$155:$A$1048576,0),MATCH((CUADRO!K$4&amp;$E524),'Hoja de Trabajo para listado'!$A$151:$Z$151,0)),0)+IFERROR(INDEX('Hoja de Trabajo para listado'!$AB$155:$BA$1048576,MATCH($A524,'Hoja de Trabajo para listado'!$AB$155:$AB$1048576,0),MATCH((CUADRO!K$4&amp;$E524),'Hoja de Trabajo para listado'!$AB$151:$BA$151,0)),0)+IFERROR(INDEX('Hoja de Trabajo para listado'!$BC$155:$CB$1048576,MATCH($A524,'Hoja de Trabajo para listado'!$BC$155:$BC$1048576,0),MATCH((CUADRO!K$4&amp;$E524),'Hoja de Trabajo para listado'!$BC$151:$CB$151,0)),0)+IFERROR(INDEX('Hoja de Trabajo para listado'!$DE$153:$DG$274,MATCH($A524,'Hoja de Trabajo para listado'!$DE$153:$DE$1048576,0),MATCH((CUADRO!K$4&amp;$E524),'Hoja de Trabajo para listado'!$DE$151:$DG$151,0)),0)+IFERROR(INDEX('Hoja de Trabajo para listado'!$CD$155:$DC$1048576,MATCH($A524,'Hoja de Trabajo para listado'!$CD$155:$CD$1048576,0),MATCH((CUADRO!K$4&amp;$E524),'Hoja de Trabajo para listado'!$CD$151:$DC$151,0)),0)</f>
        <v>0</v>
      </c>
      <c r="L524" s="241">
        <f ca="1">+IFERROR(INDEX('Hoja de Trabajo para listado'!$A$155:$Z$1048576,MATCH($A524,'Hoja de Trabajo para listado'!$A$155:$A$1048576,0),MATCH((CUADRO!L$4&amp;$E524),'Hoja de Trabajo para listado'!$A$151:$Z$151,0)),0)+IFERROR(INDEX('Hoja de Trabajo para listado'!$AB$155:$BA$1048576,MATCH($A524,'Hoja de Trabajo para listado'!$AB$155:$AB$1048576,0),MATCH((CUADRO!L$4&amp;$E524),'Hoja de Trabajo para listado'!$AB$151:$BA$151,0)),0)+IFERROR(INDEX('Hoja de Trabajo para listado'!$BC$155:$CB$1048576,MATCH($A524,'Hoja de Trabajo para listado'!$BC$155:$BC$1048576,0),MATCH((CUADRO!L$4&amp;$E524),'Hoja de Trabajo para listado'!$BC$151:$CB$151,0)),0)+IFERROR(INDEX('Hoja de Trabajo para listado'!$DE$153:$DG$274,MATCH($A524,'Hoja de Trabajo para listado'!$DE$153:$DE$1048576,0),MATCH((CUADRO!L$4&amp;$E524),'Hoja de Trabajo para listado'!$DE$151:$DG$151,0)),0)+IFERROR(INDEX('Hoja de Trabajo para listado'!$CD$155:$DC$1048576,MATCH($A524,'Hoja de Trabajo para listado'!$CD$155:$CD$1048576,0),MATCH((CUADRO!L$4&amp;$E524),'Hoja de Trabajo para listado'!$CD$151:$DC$151,0)),0)</f>
        <v>0</v>
      </c>
      <c r="M524" s="241">
        <f ca="1">+IFERROR(INDEX('Hoja de Trabajo para listado'!$A$155:$Z$1048576,MATCH($A524,'Hoja de Trabajo para listado'!$A$155:$A$1048576,0),MATCH((CUADRO!M$4&amp;$E524),'Hoja de Trabajo para listado'!$A$151:$Z$151,0)),0)+IFERROR(INDEX('Hoja de Trabajo para listado'!$AB$155:$BA$1048576,MATCH($A524,'Hoja de Trabajo para listado'!$AB$155:$AB$1048576,0),MATCH((CUADRO!M$4&amp;$E524),'Hoja de Trabajo para listado'!$AB$151:$BA$151,0)),0)+IFERROR(INDEX('Hoja de Trabajo para listado'!$BC$155:$CB$1048576,MATCH($A524,'Hoja de Trabajo para listado'!$BC$155:$BC$1048576,0),MATCH((CUADRO!M$4&amp;$E524),'Hoja de Trabajo para listado'!$BC$151:$CB$151,0)),0)+IFERROR(INDEX('Hoja de Trabajo para listado'!$DE$153:$DG$274,MATCH($A524,'Hoja de Trabajo para listado'!$DE$153:$DE$1048576,0),MATCH((CUADRO!M$4&amp;$E524),'Hoja de Trabajo para listado'!$DE$151:$DG$151,0)),0)+IFERROR(INDEX('Hoja de Trabajo para listado'!$CD$155:$DC$1048576,MATCH($A524,'Hoja de Trabajo para listado'!$CD$155:$CD$1048576,0),MATCH((CUADRO!M$4&amp;$E524),'Hoja de Trabajo para listado'!$CD$151:$DC$151,0)),0)</f>
        <v>0</v>
      </c>
      <c r="N524" s="241">
        <f ca="1">+IFERROR(INDEX('Hoja de Trabajo para listado'!$A$155:$Z$1048576,MATCH($A524,'Hoja de Trabajo para listado'!$A$155:$A$1048576,0),MATCH((CUADRO!N$4&amp;$E524),'Hoja de Trabajo para listado'!$A$151:$Z$151,0)),0)+IFERROR(INDEX('Hoja de Trabajo para listado'!$AB$155:$BA$1048576,MATCH($A524,'Hoja de Trabajo para listado'!$AB$155:$AB$1048576,0),MATCH((CUADRO!N$4&amp;$E524),'Hoja de Trabajo para listado'!$AB$151:$BA$151,0)),0)+IFERROR(INDEX('Hoja de Trabajo para listado'!$BC$155:$CB$1048576,MATCH($A524,'Hoja de Trabajo para listado'!$BC$155:$BC$1048576,0),MATCH((CUADRO!N$4&amp;$E524),'Hoja de Trabajo para listado'!$BC$151:$CB$151,0)),0)+IFERROR(INDEX('Hoja de Trabajo para listado'!$DE$153:$DG$274,MATCH($A524,'Hoja de Trabajo para listado'!$DE$153:$DE$1048576,0),MATCH((CUADRO!N$4&amp;$E524),'Hoja de Trabajo para listado'!$DE$151:$DG$151,0)),0)+IFERROR(INDEX('Hoja de Trabajo para listado'!$CD$155:$DC$1048576,MATCH($A524,'Hoja de Trabajo para listado'!$CD$155:$CD$1048576,0),MATCH((CUADRO!N$4&amp;$E524),'Hoja de Trabajo para listado'!$CD$151:$DC$151,0)),0)</f>
        <v>0</v>
      </c>
      <c r="O524" s="241">
        <f ca="1">+IFERROR(INDEX('Hoja de Trabajo para listado'!$A$155:$Z$1048576,MATCH($A524,'Hoja de Trabajo para listado'!$A$155:$A$1048576,0),MATCH((CUADRO!O$4&amp;$E524),'Hoja de Trabajo para listado'!$A$151:$Z$151,0)),0)+IFERROR(INDEX('Hoja de Trabajo para listado'!$AB$155:$BA$1048576,MATCH($A524,'Hoja de Trabajo para listado'!$AB$155:$AB$1048576,0),MATCH((CUADRO!O$4&amp;$E524),'Hoja de Trabajo para listado'!$AB$151:$BA$151,0)),0)+IFERROR(INDEX('Hoja de Trabajo para listado'!$BC$155:$CB$1048576,MATCH($A524,'Hoja de Trabajo para listado'!$BC$155:$BC$1048576,0),MATCH((CUADRO!O$4&amp;$E524),'Hoja de Trabajo para listado'!$BC$151:$CB$151,0)),0)+IFERROR(INDEX('Hoja de Trabajo para listado'!$DE$153:$DG$274,MATCH($A524,'Hoja de Trabajo para listado'!$DE$153:$DE$1048576,0),MATCH((CUADRO!O$4&amp;$E524),'Hoja de Trabajo para listado'!$DE$151:$DG$151,0)),0)+IFERROR(INDEX('Hoja de Trabajo para listado'!$CD$155:$DC$1048576,MATCH($A524,'Hoja de Trabajo para listado'!$CD$155:$CD$1048576,0),MATCH((CUADRO!O$4&amp;$E524),'Hoja de Trabajo para listado'!$CD$151:$DC$151,0)),0)</f>
        <v>0</v>
      </c>
      <c r="P524" s="241">
        <f ca="1">+IFERROR(INDEX('Hoja de Trabajo para listado'!$A$155:$Z$1048576,MATCH($A524,'Hoja de Trabajo para listado'!$A$155:$A$1048576,0),MATCH((CUADRO!P$4&amp;$E524),'Hoja de Trabajo para listado'!$A$151:$Z$151,0)),0)+IFERROR(INDEX('Hoja de Trabajo para listado'!$AB$155:$BA$1048576,MATCH($A524,'Hoja de Trabajo para listado'!$AB$155:$AB$1048576,0),MATCH((CUADRO!P$4&amp;$E524),'Hoja de Trabajo para listado'!$AB$151:$BA$151,0)),0)+IFERROR(INDEX('Hoja de Trabajo para listado'!$BC$155:$CB$1048576,MATCH($A524,'Hoja de Trabajo para listado'!$BC$155:$BC$1048576,0),MATCH((CUADRO!P$4&amp;$E524),'Hoja de Trabajo para listado'!$BC$151:$CB$151,0)),0)+IFERROR(INDEX('Hoja de Trabajo para listado'!$DE$153:$DG$274,MATCH($A524,'Hoja de Trabajo para listado'!$DE$153:$DE$1048576,0),MATCH((CUADRO!P$4&amp;$E524),'Hoja de Trabajo para listado'!$DE$151:$DG$151,0)),0)+IFERROR(INDEX('Hoja de Trabajo para listado'!$CD$155:$DC$1048576,MATCH($A524,'Hoja de Trabajo para listado'!$CD$155:$CD$1048576,0),MATCH((CUADRO!P$4&amp;$E524),'Hoja de Trabajo para listado'!$CD$151:$DC$151,0)),0)</f>
        <v>0</v>
      </c>
      <c r="Q524" s="241">
        <f ca="1">+IFERROR(INDEX('Hoja de Trabajo para listado'!$A$155:$Z$1048576,MATCH($A524,'Hoja de Trabajo para listado'!$A$155:$A$1048576,0),MATCH((CUADRO!Q$4&amp;$E524),'Hoja de Trabajo para listado'!$A$151:$Z$151,0)),0)+IFERROR(INDEX('Hoja de Trabajo para listado'!$AB$155:$BA$1048576,MATCH($A524,'Hoja de Trabajo para listado'!$AB$155:$AB$1048576,0),MATCH((CUADRO!Q$4&amp;$E524),'Hoja de Trabajo para listado'!$AB$151:$BA$151,0)),0)+IFERROR(INDEX('Hoja de Trabajo para listado'!$BC$155:$CB$1048576,MATCH($A524,'Hoja de Trabajo para listado'!$BC$155:$BC$1048576,0),MATCH((CUADRO!Q$4&amp;$E524),'Hoja de Trabajo para listado'!$BC$151:$CB$151,0)),0)+IFERROR(INDEX('Hoja de Trabajo para listado'!$DE$153:$DG$274,MATCH($A524,'Hoja de Trabajo para listado'!$DE$153:$DE$1048576,0),MATCH((CUADRO!Q$4&amp;$E524),'Hoja de Trabajo para listado'!$DE$151:$DG$151,0)),0)+IFERROR(INDEX('Hoja de Trabajo para listado'!$CD$155:$DC$1048576,MATCH($A524,'Hoja de Trabajo para listado'!$CD$155:$CD$1048576,0),MATCH((CUADRO!Q$4&amp;$E524),'Hoja de Trabajo para listado'!$CD$151:$DC$151,0)),0)</f>
        <v>0</v>
      </c>
      <c r="R524" s="241">
        <f t="shared" ca="1" si="23"/>
        <v>0</v>
      </c>
      <c r="S524" s="247">
        <f ca="1">+R523+R524</f>
        <v>0</v>
      </c>
      <c r="T524" s="241">
        <f ca="1">+S524</f>
        <v>0</v>
      </c>
      <c r="U524" s="240">
        <f t="shared" si="24"/>
        <v>2</v>
      </c>
      <c r="V524" s="327" t="str">
        <f>+VLOOKUP(A524,bd_lista!$A$3:$E$592,5,FALSE)</f>
        <v>Gobiernos Autonomos Municipales</v>
      </c>
      <c r="W524" s="398"/>
      <c r="X524" s="240">
        <f>+VLOOKUP(A524,[4]Sheet1!$A$13:$D$744,4,FALSE)</f>
        <v>0</v>
      </c>
      <c r="Y524" s="240" t="e">
        <f>+VLOOKUP(X524,bd_lista!$A$3:$C$592,3,FALSE)</f>
        <v>#N/A</v>
      </c>
      <c r="Z524" s="288"/>
      <c r="AA524" s="289"/>
    </row>
    <row r="525" spans="1:27" customFormat="1" ht="27" hidden="1" customHeight="1">
      <c r="A525" s="32">
        <v>1214</v>
      </c>
      <c r="B525" s="393">
        <f>+A525</f>
        <v>1214</v>
      </c>
      <c r="C525" s="245" t="str">
        <f>+VLOOKUP(A525,bd_lista!$A$3:$C$592,3,FALSE)</f>
        <v>Gobierno Autónomo Municipal de Calamarca</v>
      </c>
      <c r="D525" s="395" t="str">
        <f>+C525</f>
        <v>Gobierno Autónomo Municipal de Calamarca</v>
      </c>
      <c r="E525" s="240" t="s">
        <v>1303</v>
      </c>
      <c r="F525" s="241">
        <f ca="1">+IFERROR(INDEX('Hoja de Trabajo para listado'!$A$155:$Z$1048576,MATCH($A525,'Hoja de Trabajo para listado'!$A$155:$A$1048576,0),MATCH((CUADRO!F$4&amp;$E525),'Hoja de Trabajo para listado'!$A$151:$Z$151,0)),0)+IFERROR(INDEX('Hoja de Trabajo para listado'!$AB$155:$BA$1048576,MATCH($A525,'Hoja de Trabajo para listado'!$AB$155:$AB$1048576,0),MATCH((CUADRO!F$4&amp;$E525),'Hoja de Trabajo para listado'!$AB$151:$BA$151,0)),0)+IFERROR(INDEX('Hoja de Trabajo para listado'!$BC$155:$CB$1048576,MATCH($A525,'Hoja de Trabajo para listado'!$BC$155:$BC$1048576,0),MATCH((CUADRO!F$4&amp;$E525),'Hoja de Trabajo para listado'!$BC$151:$CB$151,0)),0)+IFERROR(INDEX('Hoja de Trabajo para listado'!$DE$153:$DG$274,MATCH($A525,'Hoja de Trabajo para listado'!$DE$153:$DE$1048576,0),MATCH((CUADRO!F$4&amp;$E525),'Hoja de Trabajo para listado'!$DE$151:$DG$151,0)),0)+IFERROR(INDEX('Hoja de Trabajo para listado'!$CD$155:$DC$1048576,MATCH($A525,'Hoja de Trabajo para listado'!$CD$155:$CD$1048576,0),MATCH((CUADRO!F$4&amp;$E525),'Hoja de Trabajo para listado'!$CD$151:$DC$151,0)),0)</f>
        <v>0</v>
      </c>
      <c r="G525" s="241">
        <f ca="1">+IFERROR(INDEX('Hoja de Trabajo para listado'!$A$155:$Z$1048576,MATCH($A525,'Hoja de Trabajo para listado'!$A$155:$A$1048576,0),MATCH((CUADRO!G$4&amp;$E525),'Hoja de Trabajo para listado'!$A$151:$Z$151,0)),0)+IFERROR(INDEX('Hoja de Trabajo para listado'!$AB$155:$BA$1048576,MATCH($A525,'Hoja de Trabajo para listado'!$AB$155:$AB$1048576,0),MATCH((CUADRO!G$4&amp;$E525),'Hoja de Trabajo para listado'!$AB$151:$BA$151,0)),0)+IFERROR(INDEX('Hoja de Trabajo para listado'!$BC$155:$CB$1048576,MATCH($A525,'Hoja de Trabajo para listado'!$BC$155:$BC$1048576,0),MATCH((CUADRO!G$4&amp;$E525),'Hoja de Trabajo para listado'!$BC$151:$CB$151,0)),0)+IFERROR(INDEX('Hoja de Trabajo para listado'!$DE$153:$DG$274,MATCH($A525,'Hoja de Trabajo para listado'!$DE$153:$DE$1048576,0),MATCH((CUADRO!G$4&amp;$E525),'Hoja de Trabajo para listado'!$DE$151:$DG$151,0)),0)+IFERROR(INDEX('Hoja de Trabajo para listado'!$CD$155:$DC$1048576,MATCH($A525,'Hoja de Trabajo para listado'!$CD$155:$CD$1048576,0),MATCH((CUADRO!G$4&amp;$E525),'Hoja de Trabajo para listado'!$CD$151:$DC$151,0)),0)</f>
        <v>0</v>
      </c>
      <c r="H525" s="241">
        <f ca="1">+IFERROR(INDEX('Hoja de Trabajo para listado'!$A$155:$Z$1048576,MATCH($A525,'Hoja de Trabajo para listado'!$A$155:$A$1048576,0),MATCH((CUADRO!H$4&amp;$E525),'Hoja de Trabajo para listado'!$A$151:$Z$151,0)),0)+IFERROR(INDEX('Hoja de Trabajo para listado'!$AB$155:$BA$1048576,MATCH($A525,'Hoja de Trabajo para listado'!$AB$155:$AB$1048576,0),MATCH((CUADRO!H$4&amp;$E525),'Hoja de Trabajo para listado'!$AB$151:$BA$151,0)),0)+IFERROR(INDEX('Hoja de Trabajo para listado'!$BC$155:$CB$1048576,MATCH($A525,'Hoja de Trabajo para listado'!$BC$155:$BC$1048576,0),MATCH((CUADRO!H$4&amp;$E525),'Hoja de Trabajo para listado'!$BC$151:$CB$151,0)),0)+IFERROR(INDEX('Hoja de Trabajo para listado'!$DE$153:$DG$274,MATCH($A525,'Hoja de Trabajo para listado'!$DE$153:$DE$1048576,0),MATCH((CUADRO!H$4&amp;$E525),'Hoja de Trabajo para listado'!$DE$151:$DG$151,0)),0)+IFERROR(INDEX('Hoja de Trabajo para listado'!$CD$155:$DC$1048576,MATCH($A525,'Hoja de Trabajo para listado'!$CD$155:$CD$1048576,0),MATCH((CUADRO!H$4&amp;$E525),'Hoja de Trabajo para listado'!$CD$151:$DC$151,0)),0)</f>
        <v>0</v>
      </c>
      <c r="I525" s="241">
        <f ca="1">+IFERROR(INDEX('Hoja de Trabajo para listado'!$A$155:$Z$1048576,MATCH($A525,'Hoja de Trabajo para listado'!$A$155:$A$1048576,0),MATCH((CUADRO!I$4&amp;$E525),'Hoja de Trabajo para listado'!$A$151:$Z$151,0)),0)+IFERROR(INDEX('Hoja de Trabajo para listado'!$AB$155:$BA$1048576,MATCH($A525,'Hoja de Trabajo para listado'!$AB$155:$AB$1048576,0),MATCH((CUADRO!I$4&amp;$E525),'Hoja de Trabajo para listado'!$AB$151:$BA$151,0)),0)+IFERROR(INDEX('Hoja de Trabajo para listado'!$BC$155:$CB$1048576,MATCH($A525,'Hoja de Trabajo para listado'!$BC$155:$BC$1048576,0),MATCH((CUADRO!I$4&amp;$E525),'Hoja de Trabajo para listado'!$BC$151:$CB$151,0)),0)+IFERROR(INDEX('Hoja de Trabajo para listado'!$DE$153:$DG$274,MATCH($A525,'Hoja de Trabajo para listado'!$DE$153:$DE$1048576,0),MATCH((CUADRO!I$4&amp;$E525),'Hoja de Trabajo para listado'!$DE$151:$DG$151,0)),0)+IFERROR(INDEX('Hoja de Trabajo para listado'!$CD$155:$DC$1048576,MATCH($A525,'Hoja de Trabajo para listado'!$CD$155:$CD$1048576,0),MATCH((CUADRO!I$4&amp;$E525),'Hoja de Trabajo para listado'!$CD$151:$DC$151,0)),0)</f>
        <v>0</v>
      </c>
      <c r="J525" s="241">
        <f ca="1">+IFERROR(INDEX('Hoja de Trabajo para listado'!$A$155:$Z$1048576,MATCH($A525,'Hoja de Trabajo para listado'!$A$155:$A$1048576,0),MATCH((CUADRO!J$4&amp;$E525),'Hoja de Trabajo para listado'!$A$151:$Z$151,0)),0)+IFERROR(INDEX('Hoja de Trabajo para listado'!$AB$155:$BA$1048576,MATCH($A525,'Hoja de Trabajo para listado'!$AB$155:$AB$1048576,0),MATCH((CUADRO!J$4&amp;$E525),'Hoja de Trabajo para listado'!$AB$151:$BA$151,0)),0)+IFERROR(INDEX('Hoja de Trabajo para listado'!$BC$155:$CB$1048576,MATCH($A525,'Hoja de Trabajo para listado'!$BC$155:$BC$1048576,0),MATCH((CUADRO!J$4&amp;$E525),'Hoja de Trabajo para listado'!$BC$151:$CB$151,0)),0)+IFERROR(INDEX('Hoja de Trabajo para listado'!$DE$153:$DG$274,MATCH($A525,'Hoja de Trabajo para listado'!$DE$153:$DE$1048576,0),MATCH((CUADRO!J$4&amp;$E525),'Hoja de Trabajo para listado'!$DE$151:$DG$151,0)),0)+IFERROR(INDEX('Hoja de Trabajo para listado'!$CD$155:$DC$1048576,MATCH($A525,'Hoja de Trabajo para listado'!$CD$155:$CD$1048576,0),MATCH((CUADRO!J$4&amp;$E525),'Hoja de Trabajo para listado'!$CD$151:$DC$151,0)),0)</f>
        <v>0</v>
      </c>
      <c r="K525" s="241">
        <f ca="1">+IFERROR(INDEX('Hoja de Trabajo para listado'!$A$155:$Z$1048576,MATCH($A525,'Hoja de Trabajo para listado'!$A$155:$A$1048576,0),MATCH((CUADRO!K$4&amp;$E525),'Hoja de Trabajo para listado'!$A$151:$Z$151,0)),0)+IFERROR(INDEX('Hoja de Trabajo para listado'!$AB$155:$BA$1048576,MATCH($A525,'Hoja de Trabajo para listado'!$AB$155:$AB$1048576,0),MATCH((CUADRO!K$4&amp;$E525),'Hoja de Trabajo para listado'!$AB$151:$BA$151,0)),0)+IFERROR(INDEX('Hoja de Trabajo para listado'!$BC$155:$CB$1048576,MATCH($A525,'Hoja de Trabajo para listado'!$BC$155:$BC$1048576,0),MATCH((CUADRO!K$4&amp;$E525),'Hoja de Trabajo para listado'!$BC$151:$CB$151,0)),0)+IFERROR(INDEX('Hoja de Trabajo para listado'!$DE$153:$DG$274,MATCH($A525,'Hoja de Trabajo para listado'!$DE$153:$DE$1048576,0),MATCH((CUADRO!K$4&amp;$E525),'Hoja de Trabajo para listado'!$DE$151:$DG$151,0)),0)+IFERROR(INDEX('Hoja de Trabajo para listado'!$CD$155:$DC$1048576,MATCH($A525,'Hoja de Trabajo para listado'!$CD$155:$CD$1048576,0),MATCH((CUADRO!K$4&amp;$E525),'Hoja de Trabajo para listado'!$CD$151:$DC$151,0)),0)</f>
        <v>0</v>
      </c>
      <c r="L525" s="241">
        <f ca="1">+IFERROR(INDEX('Hoja de Trabajo para listado'!$A$155:$Z$1048576,MATCH($A525,'Hoja de Trabajo para listado'!$A$155:$A$1048576,0),MATCH((CUADRO!L$4&amp;$E525),'Hoja de Trabajo para listado'!$A$151:$Z$151,0)),0)+IFERROR(INDEX('Hoja de Trabajo para listado'!$AB$155:$BA$1048576,MATCH($A525,'Hoja de Trabajo para listado'!$AB$155:$AB$1048576,0),MATCH((CUADRO!L$4&amp;$E525),'Hoja de Trabajo para listado'!$AB$151:$BA$151,0)),0)+IFERROR(INDEX('Hoja de Trabajo para listado'!$BC$155:$CB$1048576,MATCH($A525,'Hoja de Trabajo para listado'!$BC$155:$BC$1048576,0),MATCH((CUADRO!L$4&amp;$E525),'Hoja de Trabajo para listado'!$BC$151:$CB$151,0)),0)+IFERROR(INDEX('Hoja de Trabajo para listado'!$DE$153:$DG$274,MATCH($A525,'Hoja de Trabajo para listado'!$DE$153:$DE$1048576,0),MATCH((CUADRO!L$4&amp;$E525),'Hoja de Trabajo para listado'!$DE$151:$DG$151,0)),0)+IFERROR(INDEX('Hoja de Trabajo para listado'!$CD$155:$DC$1048576,MATCH($A525,'Hoja de Trabajo para listado'!$CD$155:$CD$1048576,0),MATCH((CUADRO!L$4&amp;$E525),'Hoja de Trabajo para listado'!$CD$151:$DC$151,0)),0)</f>
        <v>0</v>
      </c>
      <c r="M525" s="241">
        <f ca="1">+IFERROR(INDEX('Hoja de Trabajo para listado'!$A$155:$Z$1048576,MATCH($A525,'Hoja de Trabajo para listado'!$A$155:$A$1048576,0),MATCH((CUADRO!M$4&amp;$E525),'Hoja de Trabajo para listado'!$A$151:$Z$151,0)),0)+IFERROR(INDEX('Hoja de Trabajo para listado'!$AB$155:$BA$1048576,MATCH($A525,'Hoja de Trabajo para listado'!$AB$155:$AB$1048576,0),MATCH((CUADRO!M$4&amp;$E525),'Hoja de Trabajo para listado'!$AB$151:$BA$151,0)),0)+IFERROR(INDEX('Hoja de Trabajo para listado'!$BC$155:$CB$1048576,MATCH($A525,'Hoja de Trabajo para listado'!$BC$155:$BC$1048576,0),MATCH((CUADRO!M$4&amp;$E525),'Hoja de Trabajo para listado'!$BC$151:$CB$151,0)),0)+IFERROR(INDEX('Hoja de Trabajo para listado'!$DE$153:$DG$274,MATCH($A525,'Hoja de Trabajo para listado'!$DE$153:$DE$1048576,0),MATCH((CUADRO!M$4&amp;$E525),'Hoja de Trabajo para listado'!$DE$151:$DG$151,0)),0)+IFERROR(INDEX('Hoja de Trabajo para listado'!$CD$155:$DC$1048576,MATCH($A525,'Hoja de Trabajo para listado'!$CD$155:$CD$1048576,0),MATCH((CUADRO!M$4&amp;$E525),'Hoja de Trabajo para listado'!$CD$151:$DC$151,0)),0)</f>
        <v>0</v>
      </c>
      <c r="N525" s="241">
        <f ca="1">+IFERROR(INDEX('Hoja de Trabajo para listado'!$A$155:$Z$1048576,MATCH($A525,'Hoja de Trabajo para listado'!$A$155:$A$1048576,0),MATCH((CUADRO!N$4&amp;$E525),'Hoja de Trabajo para listado'!$A$151:$Z$151,0)),0)+IFERROR(INDEX('Hoja de Trabajo para listado'!$AB$155:$BA$1048576,MATCH($A525,'Hoja de Trabajo para listado'!$AB$155:$AB$1048576,0),MATCH((CUADRO!N$4&amp;$E525),'Hoja de Trabajo para listado'!$AB$151:$BA$151,0)),0)+IFERROR(INDEX('Hoja de Trabajo para listado'!$BC$155:$CB$1048576,MATCH($A525,'Hoja de Trabajo para listado'!$BC$155:$BC$1048576,0),MATCH((CUADRO!N$4&amp;$E525),'Hoja de Trabajo para listado'!$BC$151:$CB$151,0)),0)+IFERROR(INDEX('Hoja de Trabajo para listado'!$DE$153:$DG$274,MATCH($A525,'Hoja de Trabajo para listado'!$DE$153:$DE$1048576,0),MATCH((CUADRO!N$4&amp;$E525),'Hoja de Trabajo para listado'!$DE$151:$DG$151,0)),0)+IFERROR(INDEX('Hoja de Trabajo para listado'!$CD$155:$DC$1048576,MATCH($A525,'Hoja de Trabajo para listado'!$CD$155:$CD$1048576,0),MATCH((CUADRO!N$4&amp;$E525),'Hoja de Trabajo para listado'!$CD$151:$DC$151,0)),0)</f>
        <v>0</v>
      </c>
      <c r="O525" s="241">
        <f ca="1">+IFERROR(INDEX('Hoja de Trabajo para listado'!$A$155:$Z$1048576,MATCH($A525,'Hoja de Trabajo para listado'!$A$155:$A$1048576,0),MATCH((CUADRO!O$4&amp;$E525),'Hoja de Trabajo para listado'!$A$151:$Z$151,0)),0)+IFERROR(INDEX('Hoja de Trabajo para listado'!$AB$155:$BA$1048576,MATCH($A525,'Hoja de Trabajo para listado'!$AB$155:$AB$1048576,0),MATCH((CUADRO!O$4&amp;$E525),'Hoja de Trabajo para listado'!$AB$151:$BA$151,0)),0)+IFERROR(INDEX('Hoja de Trabajo para listado'!$BC$155:$CB$1048576,MATCH($A525,'Hoja de Trabajo para listado'!$BC$155:$BC$1048576,0),MATCH((CUADRO!O$4&amp;$E525),'Hoja de Trabajo para listado'!$BC$151:$CB$151,0)),0)+IFERROR(INDEX('Hoja de Trabajo para listado'!$DE$153:$DG$274,MATCH($A525,'Hoja de Trabajo para listado'!$DE$153:$DE$1048576,0),MATCH((CUADRO!O$4&amp;$E525),'Hoja de Trabajo para listado'!$DE$151:$DG$151,0)),0)+IFERROR(INDEX('Hoja de Trabajo para listado'!$CD$155:$DC$1048576,MATCH($A525,'Hoja de Trabajo para listado'!$CD$155:$CD$1048576,0),MATCH((CUADRO!O$4&amp;$E525),'Hoja de Trabajo para listado'!$CD$151:$DC$151,0)),0)</f>
        <v>0</v>
      </c>
      <c r="P525" s="241">
        <f ca="1">+IFERROR(INDEX('Hoja de Trabajo para listado'!$A$155:$Z$1048576,MATCH($A525,'Hoja de Trabajo para listado'!$A$155:$A$1048576,0),MATCH((CUADRO!P$4&amp;$E525),'Hoja de Trabajo para listado'!$A$151:$Z$151,0)),0)+IFERROR(INDEX('Hoja de Trabajo para listado'!$AB$155:$BA$1048576,MATCH($A525,'Hoja de Trabajo para listado'!$AB$155:$AB$1048576,0),MATCH((CUADRO!P$4&amp;$E525),'Hoja de Trabajo para listado'!$AB$151:$BA$151,0)),0)+IFERROR(INDEX('Hoja de Trabajo para listado'!$BC$155:$CB$1048576,MATCH($A525,'Hoja de Trabajo para listado'!$BC$155:$BC$1048576,0),MATCH((CUADRO!P$4&amp;$E525),'Hoja de Trabajo para listado'!$BC$151:$CB$151,0)),0)+IFERROR(INDEX('Hoja de Trabajo para listado'!$DE$153:$DG$274,MATCH($A525,'Hoja de Trabajo para listado'!$DE$153:$DE$1048576,0),MATCH((CUADRO!P$4&amp;$E525),'Hoja de Trabajo para listado'!$DE$151:$DG$151,0)),0)+IFERROR(INDEX('Hoja de Trabajo para listado'!$CD$155:$DC$1048576,MATCH($A525,'Hoja de Trabajo para listado'!$CD$155:$CD$1048576,0),MATCH((CUADRO!P$4&amp;$E525),'Hoja de Trabajo para listado'!$CD$151:$DC$151,0)),0)</f>
        <v>0</v>
      </c>
      <c r="Q525" s="241">
        <f ca="1">+IFERROR(INDEX('Hoja de Trabajo para listado'!$A$155:$Z$1048576,MATCH($A525,'Hoja de Trabajo para listado'!$A$155:$A$1048576,0),MATCH((CUADRO!Q$4&amp;$E525),'Hoja de Trabajo para listado'!$A$151:$Z$151,0)),0)+IFERROR(INDEX('Hoja de Trabajo para listado'!$AB$155:$BA$1048576,MATCH($A525,'Hoja de Trabajo para listado'!$AB$155:$AB$1048576,0),MATCH((CUADRO!Q$4&amp;$E525),'Hoja de Trabajo para listado'!$AB$151:$BA$151,0)),0)+IFERROR(INDEX('Hoja de Trabajo para listado'!$BC$155:$CB$1048576,MATCH($A525,'Hoja de Trabajo para listado'!$BC$155:$BC$1048576,0),MATCH((CUADRO!Q$4&amp;$E525),'Hoja de Trabajo para listado'!$BC$151:$CB$151,0)),0)+IFERROR(INDEX('Hoja de Trabajo para listado'!$DE$153:$DG$274,MATCH($A525,'Hoja de Trabajo para listado'!$DE$153:$DE$1048576,0),MATCH((CUADRO!Q$4&amp;$E525),'Hoja de Trabajo para listado'!$DE$151:$DG$151,0)),0)+IFERROR(INDEX('Hoja de Trabajo para listado'!$CD$155:$DC$1048576,MATCH($A525,'Hoja de Trabajo para listado'!$CD$155:$CD$1048576,0),MATCH((CUADRO!Q$4&amp;$E525),'Hoja de Trabajo para listado'!$CD$151:$DC$151,0)),0)</f>
        <v>0</v>
      </c>
      <c r="R525" s="241">
        <f t="shared" ca="1" si="23"/>
        <v>0</v>
      </c>
      <c r="S525" s="247"/>
      <c r="T525" s="241">
        <f ca="1">+T526</f>
        <v>0</v>
      </c>
      <c r="U525" s="240">
        <f t="shared" si="24"/>
        <v>1</v>
      </c>
      <c r="V525" s="327" t="str">
        <f>+VLOOKUP(A525,bd_lista!$A$3:$E$592,5,FALSE)</f>
        <v>Gobiernos Autonomos Municipales</v>
      </c>
      <c r="W525" s="397" t="str">
        <f>+V525</f>
        <v>Gobiernos Autonomos Municipales</v>
      </c>
      <c r="X525" s="240">
        <f>+VLOOKUP(A525,[4]Sheet1!$A$13:$D$744,4,FALSE)</f>
        <v>0</v>
      </c>
      <c r="Y525" s="240" t="e">
        <f>+VLOOKUP(X525,bd_lista!$A$3:$C$592,3,FALSE)</f>
        <v>#N/A</v>
      </c>
      <c r="Z525" s="290">
        <f>+X525</f>
        <v>0</v>
      </c>
      <c r="AA525" s="291" t="e">
        <f>+Y525</f>
        <v>#N/A</v>
      </c>
    </row>
    <row r="526" spans="1:27" customFormat="1" ht="27" hidden="1" customHeight="1">
      <c r="A526" s="32">
        <v>1214</v>
      </c>
      <c r="B526" s="394"/>
      <c r="C526" s="245" t="str">
        <f>+VLOOKUP(A526,bd_lista!$A$3:$C$592,3,FALSE)</f>
        <v>Gobierno Autónomo Municipal de Calamarca</v>
      </c>
      <c r="D526" s="396"/>
      <c r="E526" s="242" t="s">
        <v>1304</v>
      </c>
      <c r="F526" s="241">
        <f ca="1">+IFERROR(INDEX('Hoja de Trabajo para listado'!$A$155:$Z$1048576,MATCH($A526,'Hoja de Trabajo para listado'!$A$155:$A$1048576,0),MATCH((CUADRO!F$4&amp;$E526),'Hoja de Trabajo para listado'!$A$151:$Z$151,0)),0)+IFERROR(INDEX('Hoja de Trabajo para listado'!$AB$155:$BA$1048576,MATCH($A526,'Hoja de Trabajo para listado'!$AB$155:$AB$1048576,0),MATCH((CUADRO!F$4&amp;$E526),'Hoja de Trabajo para listado'!$AB$151:$BA$151,0)),0)+IFERROR(INDEX('Hoja de Trabajo para listado'!$BC$155:$CB$1048576,MATCH($A526,'Hoja de Trabajo para listado'!$BC$155:$BC$1048576,0),MATCH((CUADRO!F$4&amp;$E526),'Hoja de Trabajo para listado'!$BC$151:$CB$151,0)),0)+IFERROR(INDEX('Hoja de Trabajo para listado'!$DE$153:$DG$274,MATCH($A526,'Hoja de Trabajo para listado'!$DE$153:$DE$1048576,0),MATCH((CUADRO!F$4&amp;$E526),'Hoja de Trabajo para listado'!$DE$151:$DG$151,0)),0)+IFERROR(INDEX('Hoja de Trabajo para listado'!$CD$155:$DC$1048576,MATCH($A526,'Hoja de Trabajo para listado'!$CD$155:$CD$1048576,0),MATCH((CUADRO!F$4&amp;$E526),'Hoja de Trabajo para listado'!$CD$151:$DC$151,0)),0)</f>
        <v>0</v>
      </c>
      <c r="G526" s="241">
        <f ca="1">+IFERROR(INDEX('Hoja de Trabajo para listado'!$A$155:$Z$1048576,MATCH($A526,'Hoja de Trabajo para listado'!$A$155:$A$1048576,0),MATCH((CUADRO!G$4&amp;$E526),'Hoja de Trabajo para listado'!$A$151:$Z$151,0)),0)+IFERROR(INDEX('Hoja de Trabajo para listado'!$AB$155:$BA$1048576,MATCH($A526,'Hoja de Trabajo para listado'!$AB$155:$AB$1048576,0),MATCH((CUADRO!G$4&amp;$E526),'Hoja de Trabajo para listado'!$AB$151:$BA$151,0)),0)+IFERROR(INDEX('Hoja de Trabajo para listado'!$BC$155:$CB$1048576,MATCH($A526,'Hoja de Trabajo para listado'!$BC$155:$BC$1048576,0),MATCH((CUADRO!G$4&amp;$E526),'Hoja de Trabajo para listado'!$BC$151:$CB$151,0)),0)+IFERROR(INDEX('Hoja de Trabajo para listado'!$DE$153:$DG$274,MATCH($A526,'Hoja de Trabajo para listado'!$DE$153:$DE$1048576,0),MATCH((CUADRO!G$4&amp;$E526),'Hoja de Trabajo para listado'!$DE$151:$DG$151,0)),0)+IFERROR(INDEX('Hoja de Trabajo para listado'!$CD$155:$DC$1048576,MATCH($A526,'Hoja de Trabajo para listado'!$CD$155:$CD$1048576,0),MATCH((CUADRO!G$4&amp;$E526),'Hoja de Trabajo para listado'!$CD$151:$DC$151,0)),0)</f>
        <v>0</v>
      </c>
      <c r="H526" s="241">
        <f ca="1">+IFERROR(INDEX('Hoja de Trabajo para listado'!$A$155:$Z$1048576,MATCH($A526,'Hoja de Trabajo para listado'!$A$155:$A$1048576,0),MATCH((CUADRO!H$4&amp;$E526),'Hoja de Trabajo para listado'!$A$151:$Z$151,0)),0)+IFERROR(INDEX('Hoja de Trabajo para listado'!$AB$155:$BA$1048576,MATCH($A526,'Hoja de Trabajo para listado'!$AB$155:$AB$1048576,0),MATCH((CUADRO!H$4&amp;$E526),'Hoja de Trabajo para listado'!$AB$151:$BA$151,0)),0)+IFERROR(INDEX('Hoja de Trabajo para listado'!$BC$155:$CB$1048576,MATCH($A526,'Hoja de Trabajo para listado'!$BC$155:$BC$1048576,0),MATCH((CUADRO!H$4&amp;$E526),'Hoja de Trabajo para listado'!$BC$151:$CB$151,0)),0)+IFERROR(INDEX('Hoja de Trabajo para listado'!$DE$153:$DG$274,MATCH($A526,'Hoja de Trabajo para listado'!$DE$153:$DE$1048576,0),MATCH((CUADRO!H$4&amp;$E526),'Hoja de Trabajo para listado'!$DE$151:$DG$151,0)),0)+IFERROR(INDEX('Hoja de Trabajo para listado'!$CD$155:$DC$1048576,MATCH($A526,'Hoja de Trabajo para listado'!$CD$155:$CD$1048576,0),MATCH((CUADRO!H$4&amp;$E526),'Hoja de Trabajo para listado'!$CD$151:$DC$151,0)),0)</f>
        <v>0</v>
      </c>
      <c r="I526" s="241">
        <f ca="1">+IFERROR(INDEX('Hoja de Trabajo para listado'!$A$155:$Z$1048576,MATCH($A526,'Hoja de Trabajo para listado'!$A$155:$A$1048576,0),MATCH((CUADRO!I$4&amp;$E526),'Hoja de Trabajo para listado'!$A$151:$Z$151,0)),0)+IFERROR(INDEX('Hoja de Trabajo para listado'!$AB$155:$BA$1048576,MATCH($A526,'Hoja de Trabajo para listado'!$AB$155:$AB$1048576,0),MATCH((CUADRO!I$4&amp;$E526),'Hoja de Trabajo para listado'!$AB$151:$BA$151,0)),0)+IFERROR(INDEX('Hoja de Trabajo para listado'!$BC$155:$CB$1048576,MATCH($A526,'Hoja de Trabajo para listado'!$BC$155:$BC$1048576,0),MATCH((CUADRO!I$4&amp;$E526),'Hoja de Trabajo para listado'!$BC$151:$CB$151,0)),0)+IFERROR(INDEX('Hoja de Trabajo para listado'!$DE$153:$DG$274,MATCH($A526,'Hoja de Trabajo para listado'!$DE$153:$DE$1048576,0),MATCH((CUADRO!I$4&amp;$E526),'Hoja de Trabajo para listado'!$DE$151:$DG$151,0)),0)+IFERROR(INDEX('Hoja de Trabajo para listado'!$CD$155:$DC$1048576,MATCH($A526,'Hoja de Trabajo para listado'!$CD$155:$CD$1048576,0),MATCH((CUADRO!I$4&amp;$E526),'Hoja de Trabajo para listado'!$CD$151:$DC$151,0)),0)</f>
        <v>0</v>
      </c>
      <c r="J526" s="241">
        <f ca="1">+IFERROR(INDEX('Hoja de Trabajo para listado'!$A$155:$Z$1048576,MATCH($A526,'Hoja de Trabajo para listado'!$A$155:$A$1048576,0),MATCH((CUADRO!J$4&amp;$E526),'Hoja de Trabajo para listado'!$A$151:$Z$151,0)),0)+IFERROR(INDEX('Hoja de Trabajo para listado'!$AB$155:$BA$1048576,MATCH($A526,'Hoja de Trabajo para listado'!$AB$155:$AB$1048576,0),MATCH((CUADRO!J$4&amp;$E526),'Hoja de Trabajo para listado'!$AB$151:$BA$151,0)),0)+IFERROR(INDEX('Hoja de Trabajo para listado'!$BC$155:$CB$1048576,MATCH($A526,'Hoja de Trabajo para listado'!$BC$155:$BC$1048576,0),MATCH((CUADRO!J$4&amp;$E526),'Hoja de Trabajo para listado'!$BC$151:$CB$151,0)),0)+IFERROR(INDEX('Hoja de Trabajo para listado'!$DE$153:$DG$274,MATCH($A526,'Hoja de Trabajo para listado'!$DE$153:$DE$1048576,0),MATCH((CUADRO!J$4&amp;$E526),'Hoja de Trabajo para listado'!$DE$151:$DG$151,0)),0)+IFERROR(INDEX('Hoja de Trabajo para listado'!$CD$155:$DC$1048576,MATCH($A526,'Hoja de Trabajo para listado'!$CD$155:$CD$1048576,0),MATCH((CUADRO!J$4&amp;$E526),'Hoja de Trabajo para listado'!$CD$151:$DC$151,0)),0)</f>
        <v>0</v>
      </c>
      <c r="K526" s="241">
        <f ca="1">+IFERROR(INDEX('Hoja de Trabajo para listado'!$A$155:$Z$1048576,MATCH($A526,'Hoja de Trabajo para listado'!$A$155:$A$1048576,0),MATCH((CUADRO!K$4&amp;$E526),'Hoja de Trabajo para listado'!$A$151:$Z$151,0)),0)+IFERROR(INDEX('Hoja de Trabajo para listado'!$AB$155:$BA$1048576,MATCH($A526,'Hoja de Trabajo para listado'!$AB$155:$AB$1048576,0),MATCH((CUADRO!K$4&amp;$E526),'Hoja de Trabajo para listado'!$AB$151:$BA$151,0)),0)+IFERROR(INDEX('Hoja de Trabajo para listado'!$BC$155:$CB$1048576,MATCH($A526,'Hoja de Trabajo para listado'!$BC$155:$BC$1048576,0),MATCH((CUADRO!K$4&amp;$E526),'Hoja de Trabajo para listado'!$BC$151:$CB$151,0)),0)+IFERROR(INDEX('Hoja de Trabajo para listado'!$DE$153:$DG$274,MATCH($A526,'Hoja de Trabajo para listado'!$DE$153:$DE$1048576,0),MATCH((CUADRO!K$4&amp;$E526),'Hoja de Trabajo para listado'!$DE$151:$DG$151,0)),0)+IFERROR(INDEX('Hoja de Trabajo para listado'!$CD$155:$DC$1048576,MATCH($A526,'Hoja de Trabajo para listado'!$CD$155:$CD$1048576,0),MATCH((CUADRO!K$4&amp;$E526),'Hoja de Trabajo para listado'!$CD$151:$DC$151,0)),0)</f>
        <v>0</v>
      </c>
      <c r="L526" s="241">
        <f ca="1">+IFERROR(INDEX('Hoja de Trabajo para listado'!$A$155:$Z$1048576,MATCH($A526,'Hoja de Trabajo para listado'!$A$155:$A$1048576,0),MATCH((CUADRO!L$4&amp;$E526),'Hoja de Trabajo para listado'!$A$151:$Z$151,0)),0)+IFERROR(INDEX('Hoja de Trabajo para listado'!$AB$155:$BA$1048576,MATCH($A526,'Hoja de Trabajo para listado'!$AB$155:$AB$1048576,0),MATCH((CUADRO!L$4&amp;$E526),'Hoja de Trabajo para listado'!$AB$151:$BA$151,0)),0)+IFERROR(INDEX('Hoja de Trabajo para listado'!$BC$155:$CB$1048576,MATCH($A526,'Hoja de Trabajo para listado'!$BC$155:$BC$1048576,0),MATCH((CUADRO!L$4&amp;$E526),'Hoja de Trabajo para listado'!$BC$151:$CB$151,0)),0)+IFERROR(INDEX('Hoja de Trabajo para listado'!$DE$153:$DG$274,MATCH($A526,'Hoja de Trabajo para listado'!$DE$153:$DE$1048576,0),MATCH((CUADRO!L$4&amp;$E526),'Hoja de Trabajo para listado'!$DE$151:$DG$151,0)),0)+IFERROR(INDEX('Hoja de Trabajo para listado'!$CD$155:$DC$1048576,MATCH($A526,'Hoja de Trabajo para listado'!$CD$155:$CD$1048576,0),MATCH((CUADRO!L$4&amp;$E526),'Hoja de Trabajo para listado'!$CD$151:$DC$151,0)),0)</f>
        <v>0</v>
      </c>
      <c r="M526" s="241">
        <f ca="1">+IFERROR(INDEX('Hoja de Trabajo para listado'!$A$155:$Z$1048576,MATCH($A526,'Hoja de Trabajo para listado'!$A$155:$A$1048576,0),MATCH((CUADRO!M$4&amp;$E526),'Hoja de Trabajo para listado'!$A$151:$Z$151,0)),0)+IFERROR(INDEX('Hoja de Trabajo para listado'!$AB$155:$BA$1048576,MATCH($A526,'Hoja de Trabajo para listado'!$AB$155:$AB$1048576,0),MATCH((CUADRO!M$4&amp;$E526),'Hoja de Trabajo para listado'!$AB$151:$BA$151,0)),0)+IFERROR(INDEX('Hoja de Trabajo para listado'!$BC$155:$CB$1048576,MATCH($A526,'Hoja de Trabajo para listado'!$BC$155:$BC$1048576,0),MATCH((CUADRO!M$4&amp;$E526),'Hoja de Trabajo para listado'!$BC$151:$CB$151,0)),0)+IFERROR(INDEX('Hoja de Trabajo para listado'!$DE$153:$DG$274,MATCH($A526,'Hoja de Trabajo para listado'!$DE$153:$DE$1048576,0),MATCH((CUADRO!M$4&amp;$E526),'Hoja de Trabajo para listado'!$DE$151:$DG$151,0)),0)+IFERROR(INDEX('Hoja de Trabajo para listado'!$CD$155:$DC$1048576,MATCH($A526,'Hoja de Trabajo para listado'!$CD$155:$CD$1048576,0),MATCH((CUADRO!M$4&amp;$E526),'Hoja de Trabajo para listado'!$CD$151:$DC$151,0)),0)</f>
        <v>0</v>
      </c>
      <c r="N526" s="241">
        <f ca="1">+IFERROR(INDEX('Hoja de Trabajo para listado'!$A$155:$Z$1048576,MATCH($A526,'Hoja de Trabajo para listado'!$A$155:$A$1048576,0),MATCH((CUADRO!N$4&amp;$E526),'Hoja de Trabajo para listado'!$A$151:$Z$151,0)),0)+IFERROR(INDEX('Hoja de Trabajo para listado'!$AB$155:$BA$1048576,MATCH($A526,'Hoja de Trabajo para listado'!$AB$155:$AB$1048576,0),MATCH((CUADRO!N$4&amp;$E526),'Hoja de Trabajo para listado'!$AB$151:$BA$151,0)),0)+IFERROR(INDEX('Hoja de Trabajo para listado'!$BC$155:$CB$1048576,MATCH($A526,'Hoja de Trabajo para listado'!$BC$155:$BC$1048576,0),MATCH((CUADRO!N$4&amp;$E526),'Hoja de Trabajo para listado'!$BC$151:$CB$151,0)),0)+IFERROR(INDEX('Hoja de Trabajo para listado'!$DE$153:$DG$274,MATCH($A526,'Hoja de Trabajo para listado'!$DE$153:$DE$1048576,0),MATCH((CUADRO!N$4&amp;$E526),'Hoja de Trabajo para listado'!$DE$151:$DG$151,0)),0)+IFERROR(INDEX('Hoja de Trabajo para listado'!$CD$155:$DC$1048576,MATCH($A526,'Hoja de Trabajo para listado'!$CD$155:$CD$1048576,0),MATCH((CUADRO!N$4&amp;$E526),'Hoja de Trabajo para listado'!$CD$151:$DC$151,0)),0)</f>
        <v>0</v>
      </c>
      <c r="O526" s="241">
        <f ca="1">+IFERROR(INDEX('Hoja de Trabajo para listado'!$A$155:$Z$1048576,MATCH($A526,'Hoja de Trabajo para listado'!$A$155:$A$1048576,0),MATCH((CUADRO!O$4&amp;$E526),'Hoja de Trabajo para listado'!$A$151:$Z$151,0)),0)+IFERROR(INDEX('Hoja de Trabajo para listado'!$AB$155:$BA$1048576,MATCH($A526,'Hoja de Trabajo para listado'!$AB$155:$AB$1048576,0),MATCH((CUADRO!O$4&amp;$E526),'Hoja de Trabajo para listado'!$AB$151:$BA$151,0)),0)+IFERROR(INDEX('Hoja de Trabajo para listado'!$BC$155:$CB$1048576,MATCH($A526,'Hoja de Trabajo para listado'!$BC$155:$BC$1048576,0),MATCH((CUADRO!O$4&amp;$E526),'Hoja de Trabajo para listado'!$BC$151:$CB$151,0)),0)+IFERROR(INDEX('Hoja de Trabajo para listado'!$DE$153:$DG$274,MATCH($A526,'Hoja de Trabajo para listado'!$DE$153:$DE$1048576,0),MATCH((CUADRO!O$4&amp;$E526),'Hoja de Trabajo para listado'!$DE$151:$DG$151,0)),0)+IFERROR(INDEX('Hoja de Trabajo para listado'!$CD$155:$DC$1048576,MATCH($A526,'Hoja de Trabajo para listado'!$CD$155:$CD$1048576,0),MATCH((CUADRO!O$4&amp;$E526),'Hoja de Trabajo para listado'!$CD$151:$DC$151,0)),0)</f>
        <v>0</v>
      </c>
      <c r="P526" s="241">
        <f ca="1">+IFERROR(INDEX('Hoja de Trabajo para listado'!$A$155:$Z$1048576,MATCH($A526,'Hoja de Trabajo para listado'!$A$155:$A$1048576,0),MATCH((CUADRO!P$4&amp;$E526),'Hoja de Trabajo para listado'!$A$151:$Z$151,0)),0)+IFERROR(INDEX('Hoja de Trabajo para listado'!$AB$155:$BA$1048576,MATCH($A526,'Hoja de Trabajo para listado'!$AB$155:$AB$1048576,0),MATCH((CUADRO!P$4&amp;$E526),'Hoja de Trabajo para listado'!$AB$151:$BA$151,0)),0)+IFERROR(INDEX('Hoja de Trabajo para listado'!$BC$155:$CB$1048576,MATCH($A526,'Hoja de Trabajo para listado'!$BC$155:$BC$1048576,0),MATCH((CUADRO!P$4&amp;$E526),'Hoja de Trabajo para listado'!$BC$151:$CB$151,0)),0)+IFERROR(INDEX('Hoja de Trabajo para listado'!$DE$153:$DG$274,MATCH($A526,'Hoja de Trabajo para listado'!$DE$153:$DE$1048576,0),MATCH((CUADRO!P$4&amp;$E526),'Hoja de Trabajo para listado'!$DE$151:$DG$151,0)),0)+IFERROR(INDEX('Hoja de Trabajo para listado'!$CD$155:$DC$1048576,MATCH($A526,'Hoja de Trabajo para listado'!$CD$155:$CD$1048576,0),MATCH((CUADRO!P$4&amp;$E526),'Hoja de Trabajo para listado'!$CD$151:$DC$151,0)),0)</f>
        <v>0</v>
      </c>
      <c r="Q526" s="241">
        <f ca="1">+IFERROR(INDEX('Hoja de Trabajo para listado'!$A$155:$Z$1048576,MATCH($A526,'Hoja de Trabajo para listado'!$A$155:$A$1048576,0),MATCH((CUADRO!Q$4&amp;$E526),'Hoja de Trabajo para listado'!$A$151:$Z$151,0)),0)+IFERROR(INDEX('Hoja de Trabajo para listado'!$AB$155:$BA$1048576,MATCH($A526,'Hoja de Trabajo para listado'!$AB$155:$AB$1048576,0),MATCH((CUADRO!Q$4&amp;$E526),'Hoja de Trabajo para listado'!$AB$151:$BA$151,0)),0)+IFERROR(INDEX('Hoja de Trabajo para listado'!$BC$155:$CB$1048576,MATCH($A526,'Hoja de Trabajo para listado'!$BC$155:$BC$1048576,0),MATCH((CUADRO!Q$4&amp;$E526),'Hoja de Trabajo para listado'!$BC$151:$CB$151,0)),0)+IFERROR(INDEX('Hoja de Trabajo para listado'!$DE$153:$DG$274,MATCH($A526,'Hoja de Trabajo para listado'!$DE$153:$DE$1048576,0),MATCH((CUADRO!Q$4&amp;$E526),'Hoja de Trabajo para listado'!$DE$151:$DG$151,0)),0)+IFERROR(INDEX('Hoja de Trabajo para listado'!$CD$155:$DC$1048576,MATCH($A526,'Hoja de Trabajo para listado'!$CD$155:$CD$1048576,0),MATCH((CUADRO!Q$4&amp;$E526),'Hoja de Trabajo para listado'!$CD$151:$DC$151,0)),0)</f>
        <v>0</v>
      </c>
      <c r="R526" s="241">
        <f t="shared" ca="1" si="23"/>
        <v>0</v>
      </c>
      <c r="S526" s="247">
        <f ca="1">+R525+R526</f>
        <v>0</v>
      </c>
      <c r="T526" s="241">
        <f ca="1">+S526</f>
        <v>0</v>
      </c>
      <c r="U526" s="240">
        <f t="shared" si="24"/>
        <v>2</v>
      </c>
      <c r="V526" s="327" t="str">
        <f>+VLOOKUP(A526,bd_lista!$A$3:$E$592,5,FALSE)</f>
        <v>Gobiernos Autonomos Municipales</v>
      </c>
      <c r="W526" s="398"/>
      <c r="X526" s="240">
        <f>+VLOOKUP(A526,[4]Sheet1!$A$13:$D$744,4,FALSE)</f>
        <v>0</v>
      </c>
      <c r="Y526" s="240" t="e">
        <f>+VLOOKUP(X526,bd_lista!$A$3:$C$592,3,FALSE)</f>
        <v>#N/A</v>
      </c>
      <c r="Z526" s="288"/>
      <c r="AA526" s="289"/>
    </row>
    <row r="527" spans="1:27" customFormat="1" ht="15" hidden="1" customHeight="1">
      <c r="A527" s="32">
        <v>1215</v>
      </c>
      <c r="B527" s="393">
        <f>+A527</f>
        <v>1215</v>
      </c>
      <c r="C527" s="245" t="str">
        <f>+VLOOKUP(A527,bd_lista!$A$3:$C$592,3,FALSE)</f>
        <v>Gobierno Autónomo Municipal de Patacamaya</v>
      </c>
      <c r="D527" s="395" t="str">
        <f>+C527</f>
        <v>Gobierno Autónomo Municipal de Patacamaya</v>
      </c>
      <c r="E527" s="240" t="s">
        <v>1303</v>
      </c>
      <c r="F527" s="241">
        <f ca="1">+IFERROR(INDEX('Hoja de Trabajo para listado'!$A$155:$Z$1048576,MATCH($A527,'Hoja de Trabajo para listado'!$A$155:$A$1048576,0),MATCH((CUADRO!F$4&amp;$E527),'Hoja de Trabajo para listado'!$A$151:$Z$151,0)),0)+IFERROR(INDEX('Hoja de Trabajo para listado'!$AB$155:$BA$1048576,MATCH($A527,'Hoja de Trabajo para listado'!$AB$155:$AB$1048576,0),MATCH((CUADRO!F$4&amp;$E527),'Hoja de Trabajo para listado'!$AB$151:$BA$151,0)),0)+IFERROR(INDEX('Hoja de Trabajo para listado'!$BC$155:$CB$1048576,MATCH($A527,'Hoja de Trabajo para listado'!$BC$155:$BC$1048576,0),MATCH((CUADRO!F$4&amp;$E527),'Hoja de Trabajo para listado'!$BC$151:$CB$151,0)),0)+IFERROR(INDEX('Hoja de Trabajo para listado'!$DE$153:$DG$274,MATCH($A527,'Hoja de Trabajo para listado'!$DE$153:$DE$1048576,0),MATCH((CUADRO!F$4&amp;$E527),'Hoja de Trabajo para listado'!$DE$151:$DG$151,0)),0)+IFERROR(INDEX('Hoja de Trabajo para listado'!$CD$155:$DC$1048576,MATCH($A527,'Hoja de Trabajo para listado'!$CD$155:$CD$1048576,0),MATCH((CUADRO!F$4&amp;$E527),'Hoja de Trabajo para listado'!$CD$151:$DC$151,0)),0)</f>
        <v>0</v>
      </c>
      <c r="G527" s="241">
        <f ca="1">+IFERROR(INDEX('Hoja de Trabajo para listado'!$A$155:$Z$1048576,MATCH($A527,'Hoja de Trabajo para listado'!$A$155:$A$1048576,0),MATCH((CUADRO!G$4&amp;$E527),'Hoja de Trabajo para listado'!$A$151:$Z$151,0)),0)+IFERROR(INDEX('Hoja de Trabajo para listado'!$AB$155:$BA$1048576,MATCH($A527,'Hoja de Trabajo para listado'!$AB$155:$AB$1048576,0),MATCH((CUADRO!G$4&amp;$E527),'Hoja de Trabajo para listado'!$AB$151:$BA$151,0)),0)+IFERROR(INDEX('Hoja de Trabajo para listado'!$BC$155:$CB$1048576,MATCH($A527,'Hoja de Trabajo para listado'!$BC$155:$BC$1048576,0),MATCH((CUADRO!G$4&amp;$E527),'Hoja de Trabajo para listado'!$BC$151:$CB$151,0)),0)+IFERROR(INDEX('Hoja de Trabajo para listado'!$DE$153:$DG$274,MATCH($A527,'Hoja de Trabajo para listado'!$DE$153:$DE$1048576,0),MATCH((CUADRO!G$4&amp;$E527),'Hoja de Trabajo para listado'!$DE$151:$DG$151,0)),0)+IFERROR(INDEX('Hoja de Trabajo para listado'!$CD$155:$DC$1048576,MATCH($A527,'Hoja de Trabajo para listado'!$CD$155:$CD$1048576,0),MATCH((CUADRO!G$4&amp;$E527),'Hoja de Trabajo para listado'!$CD$151:$DC$151,0)),0)</f>
        <v>0</v>
      </c>
      <c r="H527" s="241">
        <f ca="1">+IFERROR(INDEX('Hoja de Trabajo para listado'!$A$155:$Z$1048576,MATCH($A527,'Hoja de Trabajo para listado'!$A$155:$A$1048576,0),MATCH((CUADRO!H$4&amp;$E527),'Hoja de Trabajo para listado'!$A$151:$Z$151,0)),0)+IFERROR(INDEX('Hoja de Trabajo para listado'!$AB$155:$BA$1048576,MATCH($A527,'Hoja de Trabajo para listado'!$AB$155:$AB$1048576,0),MATCH((CUADRO!H$4&amp;$E527),'Hoja de Trabajo para listado'!$AB$151:$BA$151,0)),0)+IFERROR(INDEX('Hoja de Trabajo para listado'!$BC$155:$CB$1048576,MATCH($A527,'Hoja de Trabajo para listado'!$BC$155:$BC$1048576,0),MATCH((CUADRO!H$4&amp;$E527),'Hoja de Trabajo para listado'!$BC$151:$CB$151,0)),0)+IFERROR(INDEX('Hoja de Trabajo para listado'!$DE$153:$DG$274,MATCH($A527,'Hoja de Trabajo para listado'!$DE$153:$DE$1048576,0),MATCH((CUADRO!H$4&amp;$E527),'Hoja de Trabajo para listado'!$DE$151:$DG$151,0)),0)+IFERROR(INDEX('Hoja de Trabajo para listado'!$CD$155:$DC$1048576,MATCH($A527,'Hoja de Trabajo para listado'!$CD$155:$CD$1048576,0),MATCH((CUADRO!H$4&amp;$E527),'Hoja de Trabajo para listado'!$CD$151:$DC$151,0)),0)</f>
        <v>0</v>
      </c>
      <c r="I527" s="241">
        <f ca="1">+IFERROR(INDEX('Hoja de Trabajo para listado'!$A$155:$Z$1048576,MATCH($A527,'Hoja de Trabajo para listado'!$A$155:$A$1048576,0),MATCH((CUADRO!I$4&amp;$E527),'Hoja de Trabajo para listado'!$A$151:$Z$151,0)),0)+IFERROR(INDEX('Hoja de Trabajo para listado'!$AB$155:$BA$1048576,MATCH($A527,'Hoja de Trabajo para listado'!$AB$155:$AB$1048576,0),MATCH((CUADRO!I$4&amp;$E527),'Hoja de Trabajo para listado'!$AB$151:$BA$151,0)),0)+IFERROR(INDEX('Hoja de Trabajo para listado'!$BC$155:$CB$1048576,MATCH($A527,'Hoja de Trabajo para listado'!$BC$155:$BC$1048576,0),MATCH((CUADRO!I$4&amp;$E527),'Hoja de Trabajo para listado'!$BC$151:$CB$151,0)),0)+IFERROR(INDEX('Hoja de Trabajo para listado'!$DE$153:$DG$274,MATCH($A527,'Hoja de Trabajo para listado'!$DE$153:$DE$1048576,0),MATCH((CUADRO!I$4&amp;$E527),'Hoja de Trabajo para listado'!$DE$151:$DG$151,0)),0)+IFERROR(INDEX('Hoja de Trabajo para listado'!$CD$155:$DC$1048576,MATCH($A527,'Hoja de Trabajo para listado'!$CD$155:$CD$1048576,0),MATCH((CUADRO!I$4&amp;$E527),'Hoja de Trabajo para listado'!$CD$151:$DC$151,0)),0)</f>
        <v>0</v>
      </c>
      <c r="J527" s="241">
        <f ca="1">+IFERROR(INDEX('Hoja de Trabajo para listado'!$A$155:$Z$1048576,MATCH($A527,'Hoja de Trabajo para listado'!$A$155:$A$1048576,0),MATCH((CUADRO!J$4&amp;$E527),'Hoja de Trabajo para listado'!$A$151:$Z$151,0)),0)+IFERROR(INDEX('Hoja de Trabajo para listado'!$AB$155:$BA$1048576,MATCH($A527,'Hoja de Trabajo para listado'!$AB$155:$AB$1048576,0),MATCH((CUADRO!J$4&amp;$E527),'Hoja de Trabajo para listado'!$AB$151:$BA$151,0)),0)+IFERROR(INDEX('Hoja de Trabajo para listado'!$BC$155:$CB$1048576,MATCH($A527,'Hoja de Trabajo para listado'!$BC$155:$BC$1048576,0),MATCH((CUADRO!J$4&amp;$E527),'Hoja de Trabajo para listado'!$BC$151:$CB$151,0)),0)+IFERROR(INDEX('Hoja de Trabajo para listado'!$DE$153:$DG$274,MATCH($A527,'Hoja de Trabajo para listado'!$DE$153:$DE$1048576,0),MATCH((CUADRO!J$4&amp;$E527),'Hoja de Trabajo para listado'!$DE$151:$DG$151,0)),0)+IFERROR(INDEX('Hoja de Trabajo para listado'!$CD$155:$DC$1048576,MATCH($A527,'Hoja de Trabajo para listado'!$CD$155:$CD$1048576,0),MATCH((CUADRO!J$4&amp;$E527),'Hoja de Trabajo para listado'!$CD$151:$DC$151,0)),0)</f>
        <v>0</v>
      </c>
      <c r="K527" s="241">
        <f ca="1">+IFERROR(INDEX('Hoja de Trabajo para listado'!$A$155:$Z$1048576,MATCH($A527,'Hoja de Trabajo para listado'!$A$155:$A$1048576,0),MATCH((CUADRO!K$4&amp;$E527),'Hoja de Trabajo para listado'!$A$151:$Z$151,0)),0)+IFERROR(INDEX('Hoja de Trabajo para listado'!$AB$155:$BA$1048576,MATCH($A527,'Hoja de Trabajo para listado'!$AB$155:$AB$1048576,0),MATCH((CUADRO!K$4&amp;$E527),'Hoja de Trabajo para listado'!$AB$151:$BA$151,0)),0)+IFERROR(INDEX('Hoja de Trabajo para listado'!$BC$155:$CB$1048576,MATCH($A527,'Hoja de Trabajo para listado'!$BC$155:$BC$1048576,0),MATCH((CUADRO!K$4&amp;$E527),'Hoja de Trabajo para listado'!$BC$151:$CB$151,0)),0)+IFERROR(INDEX('Hoja de Trabajo para listado'!$DE$153:$DG$274,MATCH($A527,'Hoja de Trabajo para listado'!$DE$153:$DE$1048576,0),MATCH((CUADRO!K$4&amp;$E527),'Hoja de Trabajo para listado'!$DE$151:$DG$151,0)),0)+IFERROR(INDEX('Hoja de Trabajo para listado'!$CD$155:$DC$1048576,MATCH($A527,'Hoja de Trabajo para listado'!$CD$155:$CD$1048576,0),MATCH((CUADRO!K$4&amp;$E527),'Hoja de Trabajo para listado'!$CD$151:$DC$151,0)),0)</f>
        <v>0</v>
      </c>
      <c r="L527" s="241">
        <f ca="1">+IFERROR(INDEX('Hoja de Trabajo para listado'!$A$155:$Z$1048576,MATCH($A527,'Hoja de Trabajo para listado'!$A$155:$A$1048576,0),MATCH((CUADRO!L$4&amp;$E527),'Hoja de Trabajo para listado'!$A$151:$Z$151,0)),0)+IFERROR(INDEX('Hoja de Trabajo para listado'!$AB$155:$BA$1048576,MATCH($A527,'Hoja de Trabajo para listado'!$AB$155:$AB$1048576,0),MATCH((CUADRO!L$4&amp;$E527),'Hoja de Trabajo para listado'!$AB$151:$BA$151,0)),0)+IFERROR(INDEX('Hoja de Trabajo para listado'!$BC$155:$CB$1048576,MATCH($A527,'Hoja de Trabajo para listado'!$BC$155:$BC$1048576,0),MATCH((CUADRO!L$4&amp;$E527),'Hoja de Trabajo para listado'!$BC$151:$CB$151,0)),0)+IFERROR(INDEX('Hoja de Trabajo para listado'!$DE$153:$DG$274,MATCH($A527,'Hoja de Trabajo para listado'!$DE$153:$DE$1048576,0),MATCH((CUADRO!L$4&amp;$E527),'Hoja de Trabajo para listado'!$DE$151:$DG$151,0)),0)+IFERROR(INDEX('Hoja de Trabajo para listado'!$CD$155:$DC$1048576,MATCH($A527,'Hoja de Trabajo para listado'!$CD$155:$CD$1048576,0),MATCH((CUADRO!L$4&amp;$E527),'Hoja de Trabajo para listado'!$CD$151:$DC$151,0)),0)</f>
        <v>0</v>
      </c>
      <c r="M527" s="241">
        <f ca="1">+IFERROR(INDEX('Hoja de Trabajo para listado'!$A$155:$Z$1048576,MATCH($A527,'Hoja de Trabajo para listado'!$A$155:$A$1048576,0),MATCH((CUADRO!M$4&amp;$E527),'Hoja de Trabajo para listado'!$A$151:$Z$151,0)),0)+IFERROR(INDEX('Hoja de Trabajo para listado'!$AB$155:$BA$1048576,MATCH($A527,'Hoja de Trabajo para listado'!$AB$155:$AB$1048576,0),MATCH((CUADRO!M$4&amp;$E527),'Hoja de Trabajo para listado'!$AB$151:$BA$151,0)),0)+IFERROR(INDEX('Hoja de Trabajo para listado'!$BC$155:$CB$1048576,MATCH($A527,'Hoja de Trabajo para listado'!$BC$155:$BC$1048576,0),MATCH((CUADRO!M$4&amp;$E527),'Hoja de Trabajo para listado'!$BC$151:$CB$151,0)),0)+IFERROR(INDEX('Hoja de Trabajo para listado'!$DE$153:$DG$274,MATCH($A527,'Hoja de Trabajo para listado'!$DE$153:$DE$1048576,0),MATCH((CUADRO!M$4&amp;$E527),'Hoja de Trabajo para listado'!$DE$151:$DG$151,0)),0)+IFERROR(INDEX('Hoja de Trabajo para listado'!$CD$155:$DC$1048576,MATCH($A527,'Hoja de Trabajo para listado'!$CD$155:$CD$1048576,0),MATCH((CUADRO!M$4&amp;$E527),'Hoja de Trabajo para listado'!$CD$151:$DC$151,0)),0)</f>
        <v>0</v>
      </c>
      <c r="N527" s="241">
        <f ca="1">+IFERROR(INDEX('Hoja de Trabajo para listado'!$A$155:$Z$1048576,MATCH($A527,'Hoja de Trabajo para listado'!$A$155:$A$1048576,0),MATCH((CUADRO!N$4&amp;$E527),'Hoja de Trabajo para listado'!$A$151:$Z$151,0)),0)+IFERROR(INDEX('Hoja de Trabajo para listado'!$AB$155:$BA$1048576,MATCH($A527,'Hoja de Trabajo para listado'!$AB$155:$AB$1048576,0),MATCH((CUADRO!N$4&amp;$E527),'Hoja de Trabajo para listado'!$AB$151:$BA$151,0)),0)+IFERROR(INDEX('Hoja de Trabajo para listado'!$BC$155:$CB$1048576,MATCH($A527,'Hoja de Trabajo para listado'!$BC$155:$BC$1048576,0),MATCH((CUADRO!N$4&amp;$E527),'Hoja de Trabajo para listado'!$BC$151:$CB$151,0)),0)+IFERROR(INDEX('Hoja de Trabajo para listado'!$DE$153:$DG$274,MATCH($A527,'Hoja de Trabajo para listado'!$DE$153:$DE$1048576,0),MATCH((CUADRO!N$4&amp;$E527),'Hoja de Trabajo para listado'!$DE$151:$DG$151,0)),0)+IFERROR(INDEX('Hoja de Trabajo para listado'!$CD$155:$DC$1048576,MATCH($A527,'Hoja de Trabajo para listado'!$CD$155:$CD$1048576,0),MATCH((CUADRO!N$4&amp;$E527),'Hoja de Trabajo para listado'!$CD$151:$DC$151,0)),0)</f>
        <v>0</v>
      </c>
      <c r="O527" s="241">
        <f ca="1">+IFERROR(INDEX('Hoja de Trabajo para listado'!$A$155:$Z$1048576,MATCH($A527,'Hoja de Trabajo para listado'!$A$155:$A$1048576,0),MATCH((CUADRO!O$4&amp;$E527),'Hoja de Trabajo para listado'!$A$151:$Z$151,0)),0)+IFERROR(INDEX('Hoja de Trabajo para listado'!$AB$155:$BA$1048576,MATCH($A527,'Hoja de Trabajo para listado'!$AB$155:$AB$1048576,0),MATCH((CUADRO!O$4&amp;$E527),'Hoja de Trabajo para listado'!$AB$151:$BA$151,0)),0)+IFERROR(INDEX('Hoja de Trabajo para listado'!$BC$155:$CB$1048576,MATCH($A527,'Hoja de Trabajo para listado'!$BC$155:$BC$1048576,0),MATCH((CUADRO!O$4&amp;$E527),'Hoja de Trabajo para listado'!$BC$151:$CB$151,0)),0)+IFERROR(INDEX('Hoja de Trabajo para listado'!$DE$153:$DG$274,MATCH($A527,'Hoja de Trabajo para listado'!$DE$153:$DE$1048576,0),MATCH((CUADRO!O$4&amp;$E527),'Hoja de Trabajo para listado'!$DE$151:$DG$151,0)),0)+IFERROR(INDEX('Hoja de Trabajo para listado'!$CD$155:$DC$1048576,MATCH($A527,'Hoja de Trabajo para listado'!$CD$155:$CD$1048576,0),MATCH((CUADRO!O$4&amp;$E527),'Hoja de Trabajo para listado'!$CD$151:$DC$151,0)),0)</f>
        <v>0</v>
      </c>
      <c r="P527" s="241">
        <f ca="1">+IFERROR(INDEX('Hoja de Trabajo para listado'!$A$155:$Z$1048576,MATCH($A527,'Hoja de Trabajo para listado'!$A$155:$A$1048576,0),MATCH((CUADRO!P$4&amp;$E527),'Hoja de Trabajo para listado'!$A$151:$Z$151,0)),0)+IFERROR(INDEX('Hoja de Trabajo para listado'!$AB$155:$BA$1048576,MATCH($A527,'Hoja de Trabajo para listado'!$AB$155:$AB$1048576,0),MATCH((CUADRO!P$4&amp;$E527),'Hoja de Trabajo para listado'!$AB$151:$BA$151,0)),0)+IFERROR(INDEX('Hoja de Trabajo para listado'!$BC$155:$CB$1048576,MATCH($A527,'Hoja de Trabajo para listado'!$BC$155:$BC$1048576,0),MATCH((CUADRO!P$4&amp;$E527),'Hoja de Trabajo para listado'!$BC$151:$CB$151,0)),0)+IFERROR(INDEX('Hoja de Trabajo para listado'!$DE$153:$DG$274,MATCH($A527,'Hoja de Trabajo para listado'!$DE$153:$DE$1048576,0),MATCH((CUADRO!P$4&amp;$E527),'Hoja de Trabajo para listado'!$DE$151:$DG$151,0)),0)+IFERROR(INDEX('Hoja de Trabajo para listado'!$CD$155:$DC$1048576,MATCH($A527,'Hoja de Trabajo para listado'!$CD$155:$CD$1048576,0),MATCH((CUADRO!P$4&amp;$E527),'Hoja de Trabajo para listado'!$CD$151:$DC$151,0)),0)</f>
        <v>0</v>
      </c>
      <c r="Q527" s="241">
        <f ca="1">+IFERROR(INDEX('Hoja de Trabajo para listado'!$A$155:$Z$1048576,MATCH($A527,'Hoja de Trabajo para listado'!$A$155:$A$1048576,0),MATCH((CUADRO!Q$4&amp;$E527),'Hoja de Trabajo para listado'!$A$151:$Z$151,0)),0)+IFERROR(INDEX('Hoja de Trabajo para listado'!$AB$155:$BA$1048576,MATCH($A527,'Hoja de Trabajo para listado'!$AB$155:$AB$1048576,0),MATCH((CUADRO!Q$4&amp;$E527),'Hoja de Trabajo para listado'!$AB$151:$BA$151,0)),0)+IFERROR(INDEX('Hoja de Trabajo para listado'!$BC$155:$CB$1048576,MATCH($A527,'Hoja de Trabajo para listado'!$BC$155:$BC$1048576,0),MATCH((CUADRO!Q$4&amp;$E527),'Hoja de Trabajo para listado'!$BC$151:$CB$151,0)),0)+IFERROR(INDEX('Hoja de Trabajo para listado'!$DE$153:$DG$274,MATCH($A527,'Hoja de Trabajo para listado'!$DE$153:$DE$1048576,0),MATCH((CUADRO!Q$4&amp;$E527),'Hoja de Trabajo para listado'!$DE$151:$DG$151,0)),0)+IFERROR(INDEX('Hoja de Trabajo para listado'!$CD$155:$DC$1048576,MATCH($A527,'Hoja de Trabajo para listado'!$CD$155:$CD$1048576,0),MATCH((CUADRO!Q$4&amp;$E527),'Hoja de Trabajo para listado'!$CD$151:$DC$151,0)),0)</f>
        <v>0</v>
      </c>
      <c r="R527" s="241">
        <f t="shared" ca="1" si="23"/>
        <v>0</v>
      </c>
      <c r="S527" s="247"/>
      <c r="T527" s="241">
        <f ca="1">+T528</f>
        <v>0</v>
      </c>
      <c r="U527" s="240">
        <f t="shared" si="24"/>
        <v>1</v>
      </c>
      <c r="V527" s="327" t="str">
        <f>+VLOOKUP(A527,bd_lista!$A$3:$E$592,5,FALSE)</f>
        <v>Gobiernos Autonomos Municipales</v>
      </c>
      <c r="W527" s="397" t="str">
        <f>+V527</f>
        <v>Gobiernos Autonomos Municipales</v>
      </c>
      <c r="X527" s="240">
        <f>+VLOOKUP(A527,[4]Sheet1!$A$13:$D$744,4,FALSE)</f>
        <v>0</v>
      </c>
      <c r="Y527" s="240" t="e">
        <f>+VLOOKUP(X527,bd_lista!$A$3:$C$592,3,FALSE)</f>
        <v>#N/A</v>
      </c>
      <c r="Z527" s="290">
        <f>+X527</f>
        <v>0</v>
      </c>
      <c r="AA527" s="291" t="e">
        <f>+Y527</f>
        <v>#N/A</v>
      </c>
    </row>
    <row r="528" spans="1:27" customFormat="1" ht="15" hidden="1" customHeight="1">
      <c r="A528" s="32">
        <v>1215</v>
      </c>
      <c r="B528" s="394"/>
      <c r="C528" s="245" t="str">
        <f>+VLOOKUP(A528,bd_lista!$A$3:$C$592,3,FALSE)</f>
        <v>Gobierno Autónomo Municipal de Patacamaya</v>
      </c>
      <c r="D528" s="396"/>
      <c r="E528" s="242" t="s">
        <v>1304</v>
      </c>
      <c r="F528" s="241">
        <f ca="1">+IFERROR(INDEX('Hoja de Trabajo para listado'!$A$155:$Z$1048576,MATCH($A528,'Hoja de Trabajo para listado'!$A$155:$A$1048576,0),MATCH((CUADRO!F$4&amp;$E528),'Hoja de Trabajo para listado'!$A$151:$Z$151,0)),0)+IFERROR(INDEX('Hoja de Trabajo para listado'!$AB$155:$BA$1048576,MATCH($A528,'Hoja de Trabajo para listado'!$AB$155:$AB$1048576,0),MATCH((CUADRO!F$4&amp;$E528),'Hoja de Trabajo para listado'!$AB$151:$BA$151,0)),0)+IFERROR(INDEX('Hoja de Trabajo para listado'!$BC$155:$CB$1048576,MATCH($A528,'Hoja de Trabajo para listado'!$BC$155:$BC$1048576,0),MATCH((CUADRO!F$4&amp;$E528),'Hoja de Trabajo para listado'!$BC$151:$CB$151,0)),0)+IFERROR(INDEX('Hoja de Trabajo para listado'!$DE$153:$DG$274,MATCH($A528,'Hoja de Trabajo para listado'!$DE$153:$DE$1048576,0),MATCH((CUADRO!F$4&amp;$E528),'Hoja de Trabajo para listado'!$DE$151:$DG$151,0)),0)+IFERROR(INDEX('Hoja de Trabajo para listado'!$CD$155:$DC$1048576,MATCH($A528,'Hoja de Trabajo para listado'!$CD$155:$CD$1048576,0),MATCH((CUADRO!F$4&amp;$E528),'Hoja de Trabajo para listado'!$CD$151:$DC$151,0)),0)</f>
        <v>0</v>
      </c>
      <c r="G528" s="241">
        <f ca="1">+IFERROR(INDEX('Hoja de Trabajo para listado'!$A$155:$Z$1048576,MATCH($A528,'Hoja de Trabajo para listado'!$A$155:$A$1048576,0),MATCH((CUADRO!G$4&amp;$E528),'Hoja de Trabajo para listado'!$A$151:$Z$151,0)),0)+IFERROR(INDEX('Hoja de Trabajo para listado'!$AB$155:$BA$1048576,MATCH($A528,'Hoja de Trabajo para listado'!$AB$155:$AB$1048576,0),MATCH((CUADRO!G$4&amp;$E528),'Hoja de Trabajo para listado'!$AB$151:$BA$151,0)),0)+IFERROR(INDEX('Hoja de Trabajo para listado'!$BC$155:$CB$1048576,MATCH($A528,'Hoja de Trabajo para listado'!$BC$155:$BC$1048576,0),MATCH((CUADRO!G$4&amp;$E528),'Hoja de Trabajo para listado'!$BC$151:$CB$151,0)),0)+IFERROR(INDEX('Hoja de Trabajo para listado'!$DE$153:$DG$274,MATCH($A528,'Hoja de Trabajo para listado'!$DE$153:$DE$1048576,0),MATCH((CUADRO!G$4&amp;$E528),'Hoja de Trabajo para listado'!$DE$151:$DG$151,0)),0)+IFERROR(INDEX('Hoja de Trabajo para listado'!$CD$155:$DC$1048576,MATCH($A528,'Hoja de Trabajo para listado'!$CD$155:$CD$1048576,0),MATCH((CUADRO!G$4&amp;$E528),'Hoja de Trabajo para listado'!$CD$151:$DC$151,0)),0)</f>
        <v>0</v>
      </c>
      <c r="H528" s="241">
        <f ca="1">+IFERROR(INDEX('Hoja de Trabajo para listado'!$A$155:$Z$1048576,MATCH($A528,'Hoja de Trabajo para listado'!$A$155:$A$1048576,0),MATCH((CUADRO!H$4&amp;$E528),'Hoja de Trabajo para listado'!$A$151:$Z$151,0)),0)+IFERROR(INDEX('Hoja de Trabajo para listado'!$AB$155:$BA$1048576,MATCH($A528,'Hoja de Trabajo para listado'!$AB$155:$AB$1048576,0),MATCH((CUADRO!H$4&amp;$E528),'Hoja de Trabajo para listado'!$AB$151:$BA$151,0)),0)+IFERROR(INDEX('Hoja de Trabajo para listado'!$BC$155:$CB$1048576,MATCH($A528,'Hoja de Trabajo para listado'!$BC$155:$BC$1048576,0),MATCH((CUADRO!H$4&amp;$E528),'Hoja de Trabajo para listado'!$BC$151:$CB$151,0)),0)+IFERROR(INDEX('Hoja de Trabajo para listado'!$DE$153:$DG$274,MATCH($A528,'Hoja de Trabajo para listado'!$DE$153:$DE$1048576,0),MATCH((CUADRO!H$4&amp;$E528),'Hoja de Trabajo para listado'!$DE$151:$DG$151,0)),0)+IFERROR(INDEX('Hoja de Trabajo para listado'!$CD$155:$DC$1048576,MATCH($A528,'Hoja de Trabajo para listado'!$CD$155:$CD$1048576,0),MATCH((CUADRO!H$4&amp;$E528),'Hoja de Trabajo para listado'!$CD$151:$DC$151,0)),0)</f>
        <v>0</v>
      </c>
      <c r="I528" s="241">
        <f ca="1">+IFERROR(INDEX('Hoja de Trabajo para listado'!$A$155:$Z$1048576,MATCH($A528,'Hoja de Trabajo para listado'!$A$155:$A$1048576,0),MATCH((CUADRO!I$4&amp;$E528),'Hoja de Trabajo para listado'!$A$151:$Z$151,0)),0)+IFERROR(INDEX('Hoja de Trabajo para listado'!$AB$155:$BA$1048576,MATCH($A528,'Hoja de Trabajo para listado'!$AB$155:$AB$1048576,0),MATCH((CUADRO!I$4&amp;$E528),'Hoja de Trabajo para listado'!$AB$151:$BA$151,0)),0)+IFERROR(INDEX('Hoja de Trabajo para listado'!$BC$155:$CB$1048576,MATCH($A528,'Hoja de Trabajo para listado'!$BC$155:$BC$1048576,0),MATCH((CUADRO!I$4&amp;$E528),'Hoja de Trabajo para listado'!$BC$151:$CB$151,0)),0)+IFERROR(INDEX('Hoja de Trabajo para listado'!$DE$153:$DG$274,MATCH($A528,'Hoja de Trabajo para listado'!$DE$153:$DE$1048576,0),MATCH((CUADRO!I$4&amp;$E528),'Hoja de Trabajo para listado'!$DE$151:$DG$151,0)),0)+IFERROR(INDEX('Hoja de Trabajo para listado'!$CD$155:$DC$1048576,MATCH($A528,'Hoja de Trabajo para listado'!$CD$155:$CD$1048576,0),MATCH((CUADRO!I$4&amp;$E528),'Hoja de Trabajo para listado'!$CD$151:$DC$151,0)),0)</f>
        <v>0</v>
      </c>
      <c r="J528" s="241">
        <f ca="1">+IFERROR(INDEX('Hoja de Trabajo para listado'!$A$155:$Z$1048576,MATCH($A528,'Hoja de Trabajo para listado'!$A$155:$A$1048576,0),MATCH((CUADRO!J$4&amp;$E528),'Hoja de Trabajo para listado'!$A$151:$Z$151,0)),0)+IFERROR(INDEX('Hoja de Trabajo para listado'!$AB$155:$BA$1048576,MATCH($A528,'Hoja de Trabajo para listado'!$AB$155:$AB$1048576,0),MATCH((CUADRO!J$4&amp;$E528),'Hoja de Trabajo para listado'!$AB$151:$BA$151,0)),0)+IFERROR(INDEX('Hoja de Trabajo para listado'!$BC$155:$CB$1048576,MATCH($A528,'Hoja de Trabajo para listado'!$BC$155:$BC$1048576,0),MATCH((CUADRO!J$4&amp;$E528),'Hoja de Trabajo para listado'!$BC$151:$CB$151,0)),0)+IFERROR(INDEX('Hoja de Trabajo para listado'!$DE$153:$DG$274,MATCH($A528,'Hoja de Trabajo para listado'!$DE$153:$DE$1048576,0),MATCH((CUADRO!J$4&amp;$E528),'Hoja de Trabajo para listado'!$DE$151:$DG$151,0)),0)+IFERROR(INDEX('Hoja de Trabajo para listado'!$CD$155:$DC$1048576,MATCH($A528,'Hoja de Trabajo para listado'!$CD$155:$CD$1048576,0),MATCH((CUADRO!J$4&amp;$E528),'Hoja de Trabajo para listado'!$CD$151:$DC$151,0)),0)</f>
        <v>0</v>
      </c>
      <c r="K528" s="241">
        <f ca="1">+IFERROR(INDEX('Hoja de Trabajo para listado'!$A$155:$Z$1048576,MATCH($A528,'Hoja de Trabajo para listado'!$A$155:$A$1048576,0),MATCH((CUADRO!K$4&amp;$E528),'Hoja de Trabajo para listado'!$A$151:$Z$151,0)),0)+IFERROR(INDEX('Hoja de Trabajo para listado'!$AB$155:$BA$1048576,MATCH($A528,'Hoja de Trabajo para listado'!$AB$155:$AB$1048576,0),MATCH((CUADRO!K$4&amp;$E528),'Hoja de Trabajo para listado'!$AB$151:$BA$151,0)),0)+IFERROR(INDEX('Hoja de Trabajo para listado'!$BC$155:$CB$1048576,MATCH($A528,'Hoja de Trabajo para listado'!$BC$155:$BC$1048576,0),MATCH((CUADRO!K$4&amp;$E528),'Hoja de Trabajo para listado'!$BC$151:$CB$151,0)),0)+IFERROR(INDEX('Hoja de Trabajo para listado'!$DE$153:$DG$274,MATCH($A528,'Hoja de Trabajo para listado'!$DE$153:$DE$1048576,0),MATCH((CUADRO!K$4&amp;$E528),'Hoja de Trabajo para listado'!$DE$151:$DG$151,0)),0)+IFERROR(INDEX('Hoja de Trabajo para listado'!$CD$155:$DC$1048576,MATCH($A528,'Hoja de Trabajo para listado'!$CD$155:$CD$1048576,0),MATCH((CUADRO!K$4&amp;$E528),'Hoja de Trabajo para listado'!$CD$151:$DC$151,0)),0)</f>
        <v>0</v>
      </c>
      <c r="L528" s="241">
        <f ca="1">+IFERROR(INDEX('Hoja de Trabajo para listado'!$A$155:$Z$1048576,MATCH($A528,'Hoja de Trabajo para listado'!$A$155:$A$1048576,0),MATCH((CUADRO!L$4&amp;$E528),'Hoja de Trabajo para listado'!$A$151:$Z$151,0)),0)+IFERROR(INDEX('Hoja de Trabajo para listado'!$AB$155:$BA$1048576,MATCH($A528,'Hoja de Trabajo para listado'!$AB$155:$AB$1048576,0),MATCH((CUADRO!L$4&amp;$E528),'Hoja de Trabajo para listado'!$AB$151:$BA$151,0)),0)+IFERROR(INDEX('Hoja de Trabajo para listado'!$BC$155:$CB$1048576,MATCH($A528,'Hoja de Trabajo para listado'!$BC$155:$BC$1048576,0),MATCH((CUADRO!L$4&amp;$E528),'Hoja de Trabajo para listado'!$BC$151:$CB$151,0)),0)+IFERROR(INDEX('Hoja de Trabajo para listado'!$DE$153:$DG$274,MATCH($A528,'Hoja de Trabajo para listado'!$DE$153:$DE$1048576,0),MATCH((CUADRO!L$4&amp;$E528),'Hoja de Trabajo para listado'!$DE$151:$DG$151,0)),0)+IFERROR(INDEX('Hoja de Trabajo para listado'!$CD$155:$DC$1048576,MATCH($A528,'Hoja de Trabajo para listado'!$CD$155:$CD$1048576,0),MATCH((CUADRO!L$4&amp;$E528),'Hoja de Trabajo para listado'!$CD$151:$DC$151,0)),0)</f>
        <v>0</v>
      </c>
      <c r="M528" s="241">
        <f ca="1">+IFERROR(INDEX('Hoja de Trabajo para listado'!$A$155:$Z$1048576,MATCH($A528,'Hoja de Trabajo para listado'!$A$155:$A$1048576,0),MATCH((CUADRO!M$4&amp;$E528),'Hoja de Trabajo para listado'!$A$151:$Z$151,0)),0)+IFERROR(INDEX('Hoja de Trabajo para listado'!$AB$155:$BA$1048576,MATCH($A528,'Hoja de Trabajo para listado'!$AB$155:$AB$1048576,0),MATCH((CUADRO!M$4&amp;$E528),'Hoja de Trabajo para listado'!$AB$151:$BA$151,0)),0)+IFERROR(INDEX('Hoja de Trabajo para listado'!$BC$155:$CB$1048576,MATCH($A528,'Hoja de Trabajo para listado'!$BC$155:$BC$1048576,0),MATCH((CUADRO!M$4&amp;$E528),'Hoja de Trabajo para listado'!$BC$151:$CB$151,0)),0)+IFERROR(INDEX('Hoja de Trabajo para listado'!$DE$153:$DG$274,MATCH($A528,'Hoja de Trabajo para listado'!$DE$153:$DE$1048576,0),MATCH((CUADRO!M$4&amp;$E528),'Hoja de Trabajo para listado'!$DE$151:$DG$151,0)),0)+IFERROR(INDEX('Hoja de Trabajo para listado'!$CD$155:$DC$1048576,MATCH($A528,'Hoja de Trabajo para listado'!$CD$155:$CD$1048576,0),MATCH((CUADRO!M$4&amp;$E528),'Hoja de Trabajo para listado'!$CD$151:$DC$151,0)),0)</f>
        <v>0</v>
      </c>
      <c r="N528" s="241">
        <f ca="1">+IFERROR(INDEX('Hoja de Trabajo para listado'!$A$155:$Z$1048576,MATCH($A528,'Hoja de Trabajo para listado'!$A$155:$A$1048576,0),MATCH((CUADRO!N$4&amp;$E528),'Hoja de Trabajo para listado'!$A$151:$Z$151,0)),0)+IFERROR(INDEX('Hoja de Trabajo para listado'!$AB$155:$BA$1048576,MATCH($A528,'Hoja de Trabajo para listado'!$AB$155:$AB$1048576,0),MATCH((CUADRO!N$4&amp;$E528),'Hoja de Trabajo para listado'!$AB$151:$BA$151,0)),0)+IFERROR(INDEX('Hoja de Trabajo para listado'!$BC$155:$CB$1048576,MATCH($A528,'Hoja de Trabajo para listado'!$BC$155:$BC$1048576,0),MATCH((CUADRO!N$4&amp;$E528),'Hoja de Trabajo para listado'!$BC$151:$CB$151,0)),0)+IFERROR(INDEX('Hoja de Trabajo para listado'!$DE$153:$DG$274,MATCH($A528,'Hoja de Trabajo para listado'!$DE$153:$DE$1048576,0),MATCH((CUADRO!N$4&amp;$E528),'Hoja de Trabajo para listado'!$DE$151:$DG$151,0)),0)+IFERROR(INDEX('Hoja de Trabajo para listado'!$CD$155:$DC$1048576,MATCH($A528,'Hoja de Trabajo para listado'!$CD$155:$CD$1048576,0),MATCH((CUADRO!N$4&amp;$E528),'Hoja de Trabajo para listado'!$CD$151:$DC$151,0)),0)</f>
        <v>0</v>
      </c>
      <c r="O528" s="241">
        <f ca="1">+IFERROR(INDEX('Hoja de Trabajo para listado'!$A$155:$Z$1048576,MATCH($A528,'Hoja de Trabajo para listado'!$A$155:$A$1048576,0),MATCH((CUADRO!O$4&amp;$E528),'Hoja de Trabajo para listado'!$A$151:$Z$151,0)),0)+IFERROR(INDEX('Hoja de Trabajo para listado'!$AB$155:$BA$1048576,MATCH($A528,'Hoja de Trabajo para listado'!$AB$155:$AB$1048576,0),MATCH((CUADRO!O$4&amp;$E528),'Hoja de Trabajo para listado'!$AB$151:$BA$151,0)),0)+IFERROR(INDEX('Hoja de Trabajo para listado'!$BC$155:$CB$1048576,MATCH($A528,'Hoja de Trabajo para listado'!$BC$155:$BC$1048576,0),MATCH((CUADRO!O$4&amp;$E528),'Hoja de Trabajo para listado'!$BC$151:$CB$151,0)),0)+IFERROR(INDEX('Hoja de Trabajo para listado'!$DE$153:$DG$274,MATCH($A528,'Hoja de Trabajo para listado'!$DE$153:$DE$1048576,0),MATCH((CUADRO!O$4&amp;$E528),'Hoja de Trabajo para listado'!$DE$151:$DG$151,0)),0)+IFERROR(INDEX('Hoja de Trabajo para listado'!$CD$155:$DC$1048576,MATCH($A528,'Hoja de Trabajo para listado'!$CD$155:$CD$1048576,0),MATCH((CUADRO!O$4&amp;$E528),'Hoja de Trabajo para listado'!$CD$151:$DC$151,0)),0)</f>
        <v>0</v>
      </c>
      <c r="P528" s="241">
        <f ca="1">+IFERROR(INDEX('Hoja de Trabajo para listado'!$A$155:$Z$1048576,MATCH($A528,'Hoja de Trabajo para listado'!$A$155:$A$1048576,0),MATCH((CUADRO!P$4&amp;$E528),'Hoja de Trabajo para listado'!$A$151:$Z$151,0)),0)+IFERROR(INDEX('Hoja de Trabajo para listado'!$AB$155:$BA$1048576,MATCH($A528,'Hoja de Trabajo para listado'!$AB$155:$AB$1048576,0),MATCH((CUADRO!P$4&amp;$E528),'Hoja de Trabajo para listado'!$AB$151:$BA$151,0)),0)+IFERROR(INDEX('Hoja de Trabajo para listado'!$BC$155:$CB$1048576,MATCH($A528,'Hoja de Trabajo para listado'!$BC$155:$BC$1048576,0),MATCH((CUADRO!P$4&amp;$E528),'Hoja de Trabajo para listado'!$BC$151:$CB$151,0)),0)+IFERROR(INDEX('Hoja de Trabajo para listado'!$DE$153:$DG$274,MATCH($A528,'Hoja de Trabajo para listado'!$DE$153:$DE$1048576,0),MATCH((CUADRO!P$4&amp;$E528),'Hoja de Trabajo para listado'!$DE$151:$DG$151,0)),0)+IFERROR(INDEX('Hoja de Trabajo para listado'!$CD$155:$DC$1048576,MATCH($A528,'Hoja de Trabajo para listado'!$CD$155:$CD$1048576,0),MATCH((CUADRO!P$4&amp;$E528),'Hoja de Trabajo para listado'!$CD$151:$DC$151,0)),0)</f>
        <v>0</v>
      </c>
      <c r="Q528" s="241">
        <f ca="1">+IFERROR(INDEX('Hoja de Trabajo para listado'!$A$155:$Z$1048576,MATCH($A528,'Hoja de Trabajo para listado'!$A$155:$A$1048576,0),MATCH((CUADRO!Q$4&amp;$E528),'Hoja de Trabajo para listado'!$A$151:$Z$151,0)),0)+IFERROR(INDEX('Hoja de Trabajo para listado'!$AB$155:$BA$1048576,MATCH($A528,'Hoja de Trabajo para listado'!$AB$155:$AB$1048576,0),MATCH((CUADRO!Q$4&amp;$E528),'Hoja de Trabajo para listado'!$AB$151:$BA$151,0)),0)+IFERROR(INDEX('Hoja de Trabajo para listado'!$BC$155:$CB$1048576,MATCH($A528,'Hoja de Trabajo para listado'!$BC$155:$BC$1048576,0),MATCH((CUADRO!Q$4&amp;$E528),'Hoja de Trabajo para listado'!$BC$151:$CB$151,0)),0)+IFERROR(INDEX('Hoja de Trabajo para listado'!$DE$153:$DG$274,MATCH($A528,'Hoja de Trabajo para listado'!$DE$153:$DE$1048576,0),MATCH((CUADRO!Q$4&amp;$E528),'Hoja de Trabajo para listado'!$DE$151:$DG$151,0)),0)+IFERROR(INDEX('Hoja de Trabajo para listado'!$CD$155:$DC$1048576,MATCH($A528,'Hoja de Trabajo para listado'!$CD$155:$CD$1048576,0),MATCH((CUADRO!Q$4&amp;$E528),'Hoja de Trabajo para listado'!$CD$151:$DC$151,0)),0)</f>
        <v>0</v>
      </c>
      <c r="R528" s="241">
        <f t="shared" ca="1" si="23"/>
        <v>0</v>
      </c>
      <c r="S528" s="247">
        <f ca="1">+R527+R528</f>
        <v>0</v>
      </c>
      <c r="T528" s="241">
        <f ca="1">+S528</f>
        <v>0</v>
      </c>
      <c r="U528" s="240">
        <f t="shared" si="24"/>
        <v>2</v>
      </c>
      <c r="V528" s="327" t="str">
        <f>+VLOOKUP(A528,bd_lista!$A$3:$E$592,5,FALSE)</f>
        <v>Gobiernos Autonomos Municipales</v>
      </c>
      <c r="W528" s="398"/>
      <c r="X528" s="240">
        <f>+VLOOKUP(A528,[4]Sheet1!$A$13:$D$744,4,FALSE)</f>
        <v>0</v>
      </c>
      <c r="Y528" s="240" t="e">
        <f>+VLOOKUP(X528,bd_lista!$A$3:$C$592,3,FALSE)</f>
        <v>#N/A</v>
      </c>
      <c r="Z528" s="288"/>
      <c r="AA528" s="289"/>
    </row>
    <row r="529" spans="1:27" customFormat="1" ht="15" hidden="1" customHeight="1">
      <c r="A529" s="32">
        <v>1216</v>
      </c>
      <c r="B529" s="393">
        <f>+A529</f>
        <v>1216</v>
      </c>
      <c r="C529" s="245" t="str">
        <f>+VLOOKUP(A529,bd_lista!$A$3:$C$592,3,FALSE)</f>
        <v>Gobierno Autónomo Municipal de Colquencha</v>
      </c>
      <c r="D529" s="395" t="str">
        <f>+C529</f>
        <v>Gobierno Autónomo Municipal de Colquencha</v>
      </c>
      <c r="E529" s="240" t="s">
        <v>1303</v>
      </c>
      <c r="F529" s="241">
        <f ca="1">+IFERROR(INDEX('Hoja de Trabajo para listado'!$A$155:$Z$1048576,MATCH($A529,'Hoja de Trabajo para listado'!$A$155:$A$1048576,0),MATCH((CUADRO!F$4&amp;$E529),'Hoja de Trabajo para listado'!$A$151:$Z$151,0)),0)+IFERROR(INDEX('Hoja de Trabajo para listado'!$AB$155:$BA$1048576,MATCH($A529,'Hoja de Trabajo para listado'!$AB$155:$AB$1048576,0),MATCH((CUADRO!F$4&amp;$E529),'Hoja de Trabajo para listado'!$AB$151:$BA$151,0)),0)+IFERROR(INDEX('Hoja de Trabajo para listado'!$BC$155:$CB$1048576,MATCH($A529,'Hoja de Trabajo para listado'!$BC$155:$BC$1048576,0),MATCH((CUADRO!F$4&amp;$E529),'Hoja de Trabajo para listado'!$BC$151:$CB$151,0)),0)+IFERROR(INDEX('Hoja de Trabajo para listado'!$DE$153:$DG$274,MATCH($A529,'Hoja de Trabajo para listado'!$DE$153:$DE$1048576,0),MATCH((CUADRO!F$4&amp;$E529),'Hoja de Trabajo para listado'!$DE$151:$DG$151,0)),0)+IFERROR(INDEX('Hoja de Trabajo para listado'!$CD$155:$DC$1048576,MATCH($A529,'Hoja de Trabajo para listado'!$CD$155:$CD$1048576,0),MATCH((CUADRO!F$4&amp;$E529),'Hoja de Trabajo para listado'!$CD$151:$DC$151,0)),0)</f>
        <v>0</v>
      </c>
      <c r="G529" s="241">
        <f ca="1">+IFERROR(INDEX('Hoja de Trabajo para listado'!$A$155:$Z$1048576,MATCH($A529,'Hoja de Trabajo para listado'!$A$155:$A$1048576,0),MATCH((CUADRO!G$4&amp;$E529),'Hoja de Trabajo para listado'!$A$151:$Z$151,0)),0)+IFERROR(INDEX('Hoja de Trabajo para listado'!$AB$155:$BA$1048576,MATCH($A529,'Hoja de Trabajo para listado'!$AB$155:$AB$1048576,0),MATCH((CUADRO!G$4&amp;$E529),'Hoja de Trabajo para listado'!$AB$151:$BA$151,0)),0)+IFERROR(INDEX('Hoja de Trabajo para listado'!$BC$155:$CB$1048576,MATCH($A529,'Hoja de Trabajo para listado'!$BC$155:$BC$1048576,0),MATCH((CUADRO!G$4&amp;$E529),'Hoja de Trabajo para listado'!$BC$151:$CB$151,0)),0)+IFERROR(INDEX('Hoja de Trabajo para listado'!$DE$153:$DG$274,MATCH($A529,'Hoja de Trabajo para listado'!$DE$153:$DE$1048576,0),MATCH((CUADRO!G$4&amp;$E529),'Hoja de Trabajo para listado'!$DE$151:$DG$151,0)),0)+IFERROR(INDEX('Hoja de Trabajo para listado'!$CD$155:$DC$1048576,MATCH($A529,'Hoja de Trabajo para listado'!$CD$155:$CD$1048576,0),MATCH((CUADRO!G$4&amp;$E529),'Hoja de Trabajo para listado'!$CD$151:$DC$151,0)),0)</f>
        <v>0</v>
      </c>
      <c r="H529" s="241">
        <f ca="1">+IFERROR(INDEX('Hoja de Trabajo para listado'!$A$155:$Z$1048576,MATCH($A529,'Hoja de Trabajo para listado'!$A$155:$A$1048576,0),MATCH((CUADRO!H$4&amp;$E529),'Hoja de Trabajo para listado'!$A$151:$Z$151,0)),0)+IFERROR(INDEX('Hoja de Trabajo para listado'!$AB$155:$BA$1048576,MATCH($A529,'Hoja de Trabajo para listado'!$AB$155:$AB$1048576,0),MATCH((CUADRO!H$4&amp;$E529),'Hoja de Trabajo para listado'!$AB$151:$BA$151,0)),0)+IFERROR(INDEX('Hoja de Trabajo para listado'!$BC$155:$CB$1048576,MATCH($A529,'Hoja de Trabajo para listado'!$BC$155:$BC$1048576,0),MATCH((CUADRO!H$4&amp;$E529),'Hoja de Trabajo para listado'!$BC$151:$CB$151,0)),0)+IFERROR(INDEX('Hoja de Trabajo para listado'!$DE$153:$DG$274,MATCH($A529,'Hoja de Trabajo para listado'!$DE$153:$DE$1048576,0),MATCH((CUADRO!H$4&amp;$E529),'Hoja de Trabajo para listado'!$DE$151:$DG$151,0)),0)+IFERROR(INDEX('Hoja de Trabajo para listado'!$CD$155:$DC$1048576,MATCH($A529,'Hoja de Trabajo para listado'!$CD$155:$CD$1048576,0),MATCH((CUADRO!H$4&amp;$E529),'Hoja de Trabajo para listado'!$CD$151:$DC$151,0)),0)</f>
        <v>0</v>
      </c>
      <c r="I529" s="241">
        <f ca="1">+IFERROR(INDEX('Hoja de Trabajo para listado'!$A$155:$Z$1048576,MATCH($A529,'Hoja de Trabajo para listado'!$A$155:$A$1048576,0),MATCH((CUADRO!I$4&amp;$E529),'Hoja de Trabajo para listado'!$A$151:$Z$151,0)),0)+IFERROR(INDEX('Hoja de Trabajo para listado'!$AB$155:$BA$1048576,MATCH($A529,'Hoja de Trabajo para listado'!$AB$155:$AB$1048576,0),MATCH((CUADRO!I$4&amp;$E529),'Hoja de Trabajo para listado'!$AB$151:$BA$151,0)),0)+IFERROR(INDEX('Hoja de Trabajo para listado'!$BC$155:$CB$1048576,MATCH($A529,'Hoja de Trabajo para listado'!$BC$155:$BC$1048576,0),MATCH((CUADRO!I$4&amp;$E529),'Hoja de Trabajo para listado'!$BC$151:$CB$151,0)),0)+IFERROR(INDEX('Hoja de Trabajo para listado'!$DE$153:$DG$274,MATCH($A529,'Hoja de Trabajo para listado'!$DE$153:$DE$1048576,0),MATCH((CUADRO!I$4&amp;$E529),'Hoja de Trabajo para listado'!$DE$151:$DG$151,0)),0)+IFERROR(INDEX('Hoja de Trabajo para listado'!$CD$155:$DC$1048576,MATCH($A529,'Hoja de Trabajo para listado'!$CD$155:$CD$1048576,0),MATCH((CUADRO!I$4&amp;$E529),'Hoja de Trabajo para listado'!$CD$151:$DC$151,0)),0)</f>
        <v>0</v>
      </c>
      <c r="J529" s="241">
        <f ca="1">+IFERROR(INDEX('Hoja de Trabajo para listado'!$A$155:$Z$1048576,MATCH($A529,'Hoja de Trabajo para listado'!$A$155:$A$1048576,0),MATCH((CUADRO!J$4&amp;$E529),'Hoja de Trabajo para listado'!$A$151:$Z$151,0)),0)+IFERROR(INDEX('Hoja de Trabajo para listado'!$AB$155:$BA$1048576,MATCH($A529,'Hoja de Trabajo para listado'!$AB$155:$AB$1048576,0),MATCH((CUADRO!J$4&amp;$E529),'Hoja de Trabajo para listado'!$AB$151:$BA$151,0)),0)+IFERROR(INDEX('Hoja de Trabajo para listado'!$BC$155:$CB$1048576,MATCH($A529,'Hoja de Trabajo para listado'!$BC$155:$BC$1048576,0),MATCH((CUADRO!J$4&amp;$E529),'Hoja de Trabajo para listado'!$BC$151:$CB$151,0)),0)+IFERROR(INDEX('Hoja de Trabajo para listado'!$DE$153:$DG$274,MATCH($A529,'Hoja de Trabajo para listado'!$DE$153:$DE$1048576,0),MATCH((CUADRO!J$4&amp;$E529),'Hoja de Trabajo para listado'!$DE$151:$DG$151,0)),0)+IFERROR(INDEX('Hoja de Trabajo para listado'!$CD$155:$DC$1048576,MATCH($A529,'Hoja de Trabajo para listado'!$CD$155:$CD$1048576,0),MATCH((CUADRO!J$4&amp;$E529),'Hoja de Trabajo para listado'!$CD$151:$DC$151,0)),0)</f>
        <v>0</v>
      </c>
      <c r="K529" s="241">
        <f ca="1">+IFERROR(INDEX('Hoja de Trabajo para listado'!$A$155:$Z$1048576,MATCH($A529,'Hoja de Trabajo para listado'!$A$155:$A$1048576,0),MATCH((CUADRO!K$4&amp;$E529),'Hoja de Trabajo para listado'!$A$151:$Z$151,0)),0)+IFERROR(INDEX('Hoja de Trabajo para listado'!$AB$155:$BA$1048576,MATCH($A529,'Hoja de Trabajo para listado'!$AB$155:$AB$1048576,0),MATCH((CUADRO!K$4&amp;$E529),'Hoja de Trabajo para listado'!$AB$151:$BA$151,0)),0)+IFERROR(INDEX('Hoja de Trabajo para listado'!$BC$155:$CB$1048576,MATCH($A529,'Hoja de Trabajo para listado'!$BC$155:$BC$1048576,0),MATCH((CUADRO!K$4&amp;$E529),'Hoja de Trabajo para listado'!$BC$151:$CB$151,0)),0)+IFERROR(INDEX('Hoja de Trabajo para listado'!$DE$153:$DG$274,MATCH($A529,'Hoja de Trabajo para listado'!$DE$153:$DE$1048576,0),MATCH((CUADRO!K$4&amp;$E529),'Hoja de Trabajo para listado'!$DE$151:$DG$151,0)),0)+IFERROR(INDEX('Hoja de Trabajo para listado'!$CD$155:$DC$1048576,MATCH($A529,'Hoja de Trabajo para listado'!$CD$155:$CD$1048576,0),MATCH((CUADRO!K$4&amp;$E529),'Hoja de Trabajo para listado'!$CD$151:$DC$151,0)),0)</f>
        <v>0</v>
      </c>
      <c r="L529" s="241">
        <f ca="1">+IFERROR(INDEX('Hoja de Trabajo para listado'!$A$155:$Z$1048576,MATCH($A529,'Hoja de Trabajo para listado'!$A$155:$A$1048576,0),MATCH((CUADRO!L$4&amp;$E529),'Hoja de Trabajo para listado'!$A$151:$Z$151,0)),0)+IFERROR(INDEX('Hoja de Trabajo para listado'!$AB$155:$BA$1048576,MATCH($A529,'Hoja de Trabajo para listado'!$AB$155:$AB$1048576,0),MATCH((CUADRO!L$4&amp;$E529),'Hoja de Trabajo para listado'!$AB$151:$BA$151,0)),0)+IFERROR(INDEX('Hoja de Trabajo para listado'!$BC$155:$CB$1048576,MATCH($A529,'Hoja de Trabajo para listado'!$BC$155:$BC$1048576,0),MATCH((CUADRO!L$4&amp;$E529),'Hoja de Trabajo para listado'!$BC$151:$CB$151,0)),0)+IFERROR(INDEX('Hoja de Trabajo para listado'!$DE$153:$DG$274,MATCH($A529,'Hoja de Trabajo para listado'!$DE$153:$DE$1048576,0),MATCH((CUADRO!L$4&amp;$E529),'Hoja de Trabajo para listado'!$DE$151:$DG$151,0)),0)+IFERROR(INDEX('Hoja de Trabajo para listado'!$CD$155:$DC$1048576,MATCH($A529,'Hoja de Trabajo para listado'!$CD$155:$CD$1048576,0),MATCH((CUADRO!L$4&amp;$E529),'Hoja de Trabajo para listado'!$CD$151:$DC$151,0)),0)</f>
        <v>0</v>
      </c>
      <c r="M529" s="241">
        <f ca="1">+IFERROR(INDEX('Hoja de Trabajo para listado'!$A$155:$Z$1048576,MATCH($A529,'Hoja de Trabajo para listado'!$A$155:$A$1048576,0),MATCH((CUADRO!M$4&amp;$E529),'Hoja de Trabajo para listado'!$A$151:$Z$151,0)),0)+IFERROR(INDEX('Hoja de Trabajo para listado'!$AB$155:$BA$1048576,MATCH($A529,'Hoja de Trabajo para listado'!$AB$155:$AB$1048576,0),MATCH((CUADRO!M$4&amp;$E529),'Hoja de Trabajo para listado'!$AB$151:$BA$151,0)),0)+IFERROR(INDEX('Hoja de Trabajo para listado'!$BC$155:$CB$1048576,MATCH($A529,'Hoja de Trabajo para listado'!$BC$155:$BC$1048576,0),MATCH((CUADRO!M$4&amp;$E529),'Hoja de Trabajo para listado'!$BC$151:$CB$151,0)),0)+IFERROR(INDEX('Hoja de Trabajo para listado'!$DE$153:$DG$274,MATCH($A529,'Hoja de Trabajo para listado'!$DE$153:$DE$1048576,0),MATCH((CUADRO!M$4&amp;$E529),'Hoja de Trabajo para listado'!$DE$151:$DG$151,0)),0)+IFERROR(INDEX('Hoja de Trabajo para listado'!$CD$155:$DC$1048576,MATCH($A529,'Hoja de Trabajo para listado'!$CD$155:$CD$1048576,0),MATCH((CUADRO!M$4&amp;$E529),'Hoja de Trabajo para listado'!$CD$151:$DC$151,0)),0)</f>
        <v>0</v>
      </c>
      <c r="N529" s="241">
        <f ca="1">+IFERROR(INDEX('Hoja de Trabajo para listado'!$A$155:$Z$1048576,MATCH($A529,'Hoja de Trabajo para listado'!$A$155:$A$1048576,0),MATCH((CUADRO!N$4&amp;$E529),'Hoja de Trabajo para listado'!$A$151:$Z$151,0)),0)+IFERROR(INDEX('Hoja de Trabajo para listado'!$AB$155:$BA$1048576,MATCH($A529,'Hoja de Trabajo para listado'!$AB$155:$AB$1048576,0),MATCH((CUADRO!N$4&amp;$E529),'Hoja de Trabajo para listado'!$AB$151:$BA$151,0)),0)+IFERROR(INDEX('Hoja de Trabajo para listado'!$BC$155:$CB$1048576,MATCH($A529,'Hoja de Trabajo para listado'!$BC$155:$BC$1048576,0),MATCH((CUADRO!N$4&amp;$E529),'Hoja de Trabajo para listado'!$BC$151:$CB$151,0)),0)+IFERROR(INDEX('Hoja de Trabajo para listado'!$DE$153:$DG$274,MATCH($A529,'Hoja de Trabajo para listado'!$DE$153:$DE$1048576,0),MATCH((CUADRO!N$4&amp;$E529),'Hoja de Trabajo para listado'!$DE$151:$DG$151,0)),0)+IFERROR(INDEX('Hoja de Trabajo para listado'!$CD$155:$DC$1048576,MATCH($A529,'Hoja de Trabajo para listado'!$CD$155:$CD$1048576,0),MATCH((CUADRO!N$4&amp;$E529),'Hoja de Trabajo para listado'!$CD$151:$DC$151,0)),0)</f>
        <v>0</v>
      </c>
      <c r="O529" s="241">
        <f ca="1">+IFERROR(INDEX('Hoja de Trabajo para listado'!$A$155:$Z$1048576,MATCH($A529,'Hoja de Trabajo para listado'!$A$155:$A$1048576,0),MATCH((CUADRO!O$4&amp;$E529),'Hoja de Trabajo para listado'!$A$151:$Z$151,0)),0)+IFERROR(INDEX('Hoja de Trabajo para listado'!$AB$155:$BA$1048576,MATCH($A529,'Hoja de Trabajo para listado'!$AB$155:$AB$1048576,0),MATCH((CUADRO!O$4&amp;$E529),'Hoja de Trabajo para listado'!$AB$151:$BA$151,0)),0)+IFERROR(INDEX('Hoja de Trabajo para listado'!$BC$155:$CB$1048576,MATCH($A529,'Hoja de Trabajo para listado'!$BC$155:$BC$1048576,0),MATCH((CUADRO!O$4&amp;$E529),'Hoja de Trabajo para listado'!$BC$151:$CB$151,0)),0)+IFERROR(INDEX('Hoja de Trabajo para listado'!$DE$153:$DG$274,MATCH($A529,'Hoja de Trabajo para listado'!$DE$153:$DE$1048576,0),MATCH((CUADRO!O$4&amp;$E529),'Hoja de Trabajo para listado'!$DE$151:$DG$151,0)),0)+IFERROR(INDEX('Hoja de Trabajo para listado'!$CD$155:$DC$1048576,MATCH($A529,'Hoja de Trabajo para listado'!$CD$155:$CD$1048576,0),MATCH((CUADRO!O$4&amp;$E529),'Hoja de Trabajo para listado'!$CD$151:$DC$151,0)),0)</f>
        <v>0</v>
      </c>
      <c r="P529" s="241">
        <f ca="1">+IFERROR(INDEX('Hoja de Trabajo para listado'!$A$155:$Z$1048576,MATCH($A529,'Hoja de Trabajo para listado'!$A$155:$A$1048576,0),MATCH((CUADRO!P$4&amp;$E529),'Hoja de Trabajo para listado'!$A$151:$Z$151,0)),0)+IFERROR(INDEX('Hoja de Trabajo para listado'!$AB$155:$BA$1048576,MATCH($A529,'Hoja de Trabajo para listado'!$AB$155:$AB$1048576,0),MATCH((CUADRO!P$4&amp;$E529),'Hoja de Trabajo para listado'!$AB$151:$BA$151,0)),0)+IFERROR(INDEX('Hoja de Trabajo para listado'!$BC$155:$CB$1048576,MATCH($A529,'Hoja de Trabajo para listado'!$BC$155:$BC$1048576,0),MATCH((CUADRO!P$4&amp;$E529),'Hoja de Trabajo para listado'!$BC$151:$CB$151,0)),0)+IFERROR(INDEX('Hoja de Trabajo para listado'!$DE$153:$DG$274,MATCH($A529,'Hoja de Trabajo para listado'!$DE$153:$DE$1048576,0),MATCH((CUADRO!P$4&amp;$E529),'Hoja de Trabajo para listado'!$DE$151:$DG$151,0)),0)+IFERROR(INDEX('Hoja de Trabajo para listado'!$CD$155:$DC$1048576,MATCH($A529,'Hoja de Trabajo para listado'!$CD$155:$CD$1048576,0),MATCH((CUADRO!P$4&amp;$E529),'Hoja de Trabajo para listado'!$CD$151:$DC$151,0)),0)</f>
        <v>0</v>
      </c>
      <c r="Q529" s="241">
        <f ca="1">+IFERROR(INDEX('Hoja de Trabajo para listado'!$A$155:$Z$1048576,MATCH($A529,'Hoja de Trabajo para listado'!$A$155:$A$1048576,0),MATCH((CUADRO!Q$4&amp;$E529),'Hoja de Trabajo para listado'!$A$151:$Z$151,0)),0)+IFERROR(INDEX('Hoja de Trabajo para listado'!$AB$155:$BA$1048576,MATCH($A529,'Hoja de Trabajo para listado'!$AB$155:$AB$1048576,0),MATCH((CUADRO!Q$4&amp;$E529),'Hoja de Trabajo para listado'!$AB$151:$BA$151,0)),0)+IFERROR(INDEX('Hoja de Trabajo para listado'!$BC$155:$CB$1048576,MATCH($A529,'Hoja de Trabajo para listado'!$BC$155:$BC$1048576,0),MATCH((CUADRO!Q$4&amp;$E529),'Hoja de Trabajo para listado'!$BC$151:$CB$151,0)),0)+IFERROR(INDEX('Hoja de Trabajo para listado'!$DE$153:$DG$274,MATCH($A529,'Hoja de Trabajo para listado'!$DE$153:$DE$1048576,0),MATCH((CUADRO!Q$4&amp;$E529),'Hoja de Trabajo para listado'!$DE$151:$DG$151,0)),0)+IFERROR(INDEX('Hoja de Trabajo para listado'!$CD$155:$DC$1048576,MATCH($A529,'Hoja de Trabajo para listado'!$CD$155:$CD$1048576,0),MATCH((CUADRO!Q$4&amp;$E529),'Hoja de Trabajo para listado'!$CD$151:$DC$151,0)),0)</f>
        <v>0</v>
      </c>
      <c r="R529" s="241">
        <f t="shared" ca="1" si="23"/>
        <v>0</v>
      </c>
      <c r="S529" s="247"/>
      <c r="T529" s="241">
        <f ca="1">+T530</f>
        <v>0</v>
      </c>
      <c r="U529" s="240">
        <f t="shared" si="24"/>
        <v>1</v>
      </c>
      <c r="V529" s="327" t="str">
        <f>+VLOOKUP(A529,bd_lista!$A$3:$E$592,5,FALSE)</f>
        <v>Gobiernos Autonomos Municipales</v>
      </c>
      <c r="W529" s="397" t="str">
        <f>+V529</f>
        <v>Gobiernos Autonomos Municipales</v>
      </c>
      <c r="X529" s="240">
        <f>+VLOOKUP(A529,[4]Sheet1!$A$13:$D$744,4,FALSE)</f>
        <v>0</v>
      </c>
      <c r="Y529" s="240" t="e">
        <f>+VLOOKUP(X529,bd_lista!$A$3:$C$592,3,FALSE)</f>
        <v>#N/A</v>
      </c>
      <c r="Z529" s="290">
        <f>+X529</f>
        <v>0</v>
      </c>
      <c r="AA529" s="291" t="e">
        <f>+Y529</f>
        <v>#N/A</v>
      </c>
    </row>
    <row r="530" spans="1:27" customFormat="1" ht="15" hidden="1" customHeight="1">
      <c r="A530" s="32">
        <v>1216</v>
      </c>
      <c r="B530" s="394"/>
      <c r="C530" s="245" t="str">
        <f>+VLOOKUP(A530,bd_lista!$A$3:$C$592,3,FALSE)</f>
        <v>Gobierno Autónomo Municipal de Colquencha</v>
      </c>
      <c r="D530" s="396"/>
      <c r="E530" s="242" t="s">
        <v>1304</v>
      </c>
      <c r="F530" s="241">
        <f ca="1">+IFERROR(INDEX('Hoja de Trabajo para listado'!$A$155:$Z$1048576,MATCH($A530,'Hoja de Trabajo para listado'!$A$155:$A$1048576,0),MATCH((CUADRO!F$4&amp;$E530),'Hoja de Trabajo para listado'!$A$151:$Z$151,0)),0)+IFERROR(INDEX('Hoja de Trabajo para listado'!$AB$155:$BA$1048576,MATCH($A530,'Hoja de Trabajo para listado'!$AB$155:$AB$1048576,0),MATCH((CUADRO!F$4&amp;$E530),'Hoja de Trabajo para listado'!$AB$151:$BA$151,0)),0)+IFERROR(INDEX('Hoja de Trabajo para listado'!$BC$155:$CB$1048576,MATCH($A530,'Hoja de Trabajo para listado'!$BC$155:$BC$1048576,0),MATCH((CUADRO!F$4&amp;$E530),'Hoja de Trabajo para listado'!$BC$151:$CB$151,0)),0)+IFERROR(INDEX('Hoja de Trabajo para listado'!$DE$153:$DG$274,MATCH($A530,'Hoja de Trabajo para listado'!$DE$153:$DE$1048576,0),MATCH((CUADRO!F$4&amp;$E530),'Hoja de Trabajo para listado'!$DE$151:$DG$151,0)),0)+IFERROR(INDEX('Hoja de Trabajo para listado'!$CD$155:$DC$1048576,MATCH($A530,'Hoja de Trabajo para listado'!$CD$155:$CD$1048576,0),MATCH((CUADRO!F$4&amp;$E530),'Hoja de Trabajo para listado'!$CD$151:$DC$151,0)),0)</f>
        <v>0</v>
      </c>
      <c r="G530" s="241">
        <f ca="1">+IFERROR(INDEX('Hoja de Trabajo para listado'!$A$155:$Z$1048576,MATCH($A530,'Hoja de Trabajo para listado'!$A$155:$A$1048576,0),MATCH((CUADRO!G$4&amp;$E530),'Hoja de Trabajo para listado'!$A$151:$Z$151,0)),0)+IFERROR(INDEX('Hoja de Trabajo para listado'!$AB$155:$BA$1048576,MATCH($A530,'Hoja de Trabajo para listado'!$AB$155:$AB$1048576,0),MATCH((CUADRO!G$4&amp;$E530),'Hoja de Trabajo para listado'!$AB$151:$BA$151,0)),0)+IFERROR(INDEX('Hoja de Trabajo para listado'!$BC$155:$CB$1048576,MATCH($A530,'Hoja de Trabajo para listado'!$BC$155:$BC$1048576,0),MATCH((CUADRO!G$4&amp;$E530),'Hoja de Trabajo para listado'!$BC$151:$CB$151,0)),0)+IFERROR(INDEX('Hoja de Trabajo para listado'!$DE$153:$DG$274,MATCH($A530,'Hoja de Trabajo para listado'!$DE$153:$DE$1048576,0),MATCH((CUADRO!G$4&amp;$E530),'Hoja de Trabajo para listado'!$DE$151:$DG$151,0)),0)+IFERROR(INDEX('Hoja de Trabajo para listado'!$CD$155:$DC$1048576,MATCH($A530,'Hoja de Trabajo para listado'!$CD$155:$CD$1048576,0),MATCH((CUADRO!G$4&amp;$E530),'Hoja de Trabajo para listado'!$CD$151:$DC$151,0)),0)</f>
        <v>0</v>
      </c>
      <c r="H530" s="241">
        <f ca="1">+IFERROR(INDEX('Hoja de Trabajo para listado'!$A$155:$Z$1048576,MATCH($A530,'Hoja de Trabajo para listado'!$A$155:$A$1048576,0),MATCH((CUADRO!H$4&amp;$E530),'Hoja de Trabajo para listado'!$A$151:$Z$151,0)),0)+IFERROR(INDEX('Hoja de Trabajo para listado'!$AB$155:$BA$1048576,MATCH($A530,'Hoja de Trabajo para listado'!$AB$155:$AB$1048576,0),MATCH((CUADRO!H$4&amp;$E530),'Hoja de Trabajo para listado'!$AB$151:$BA$151,0)),0)+IFERROR(INDEX('Hoja de Trabajo para listado'!$BC$155:$CB$1048576,MATCH($A530,'Hoja de Trabajo para listado'!$BC$155:$BC$1048576,0),MATCH((CUADRO!H$4&amp;$E530),'Hoja de Trabajo para listado'!$BC$151:$CB$151,0)),0)+IFERROR(INDEX('Hoja de Trabajo para listado'!$DE$153:$DG$274,MATCH($A530,'Hoja de Trabajo para listado'!$DE$153:$DE$1048576,0),MATCH((CUADRO!H$4&amp;$E530),'Hoja de Trabajo para listado'!$DE$151:$DG$151,0)),0)+IFERROR(INDEX('Hoja de Trabajo para listado'!$CD$155:$DC$1048576,MATCH($A530,'Hoja de Trabajo para listado'!$CD$155:$CD$1048576,0),MATCH((CUADRO!H$4&amp;$E530),'Hoja de Trabajo para listado'!$CD$151:$DC$151,0)),0)</f>
        <v>0</v>
      </c>
      <c r="I530" s="241">
        <f ca="1">+IFERROR(INDEX('Hoja de Trabajo para listado'!$A$155:$Z$1048576,MATCH($A530,'Hoja de Trabajo para listado'!$A$155:$A$1048576,0),MATCH((CUADRO!I$4&amp;$E530),'Hoja de Trabajo para listado'!$A$151:$Z$151,0)),0)+IFERROR(INDEX('Hoja de Trabajo para listado'!$AB$155:$BA$1048576,MATCH($A530,'Hoja de Trabajo para listado'!$AB$155:$AB$1048576,0),MATCH((CUADRO!I$4&amp;$E530),'Hoja de Trabajo para listado'!$AB$151:$BA$151,0)),0)+IFERROR(INDEX('Hoja de Trabajo para listado'!$BC$155:$CB$1048576,MATCH($A530,'Hoja de Trabajo para listado'!$BC$155:$BC$1048576,0),MATCH((CUADRO!I$4&amp;$E530),'Hoja de Trabajo para listado'!$BC$151:$CB$151,0)),0)+IFERROR(INDEX('Hoja de Trabajo para listado'!$DE$153:$DG$274,MATCH($A530,'Hoja de Trabajo para listado'!$DE$153:$DE$1048576,0),MATCH((CUADRO!I$4&amp;$E530),'Hoja de Trabajo para listado'!$DE$151:$DG$151,0)),0)+IFERROR(INDEX('Hoja de Trabajo para listado'!$CD$155:$DC$1048576,MATCH($A530,'Hoja de Trabajo para listado'!$CD$155:$CD$1048576,0),MATCH((CUADRO!I$4&amp;$E530),'Hoja de Trabajo para listado'!$CD$151:$DC$151,0)),0)</f>
        <v>0</v>
      </c>
      <c r="J530" s="241">
        <f ca="1">+IFERROR(INDEX('Hoja de Trabajo para listado'!$A$155:$Z$1048576,MATCH($A530,'Hoja de Trabajo para listado'!$A$155:$A$1048576,0),MATCH((CUADRO!J$4&amp;$E530),'Hoja de Trabajo para listado'!$A$151:$Z$151,0)),0)+IFERROR(INDEX('Hoja de Trabajo para listado'!$AB$155:$BA$1048576,MATCH($A530,'Hoja de Trabajo para listado'!$AB$155:$AB$1048576,0),MATCH((CUADRO!J$4&amp;$E530),'Hoja de Trabajo para listado'!$AB$151:$BA$151,0)),0)+IFERROR(INDEX('Hoja de Trabajo para listado'!$BC$155:$CB$1048576,MATCH($A530,'Hoja de Trabajo para listado'!$BC$155:$BC$1048576,0),MATCH((CUADRO!J$4&amp;$E530),'Hoja de Trabajo para listado'!$BC$151:$CB$151,0)),0)+IFERROR(INDEX('Hoja de Trabajo para listado'!$DE$153:$DG$274,MATCH($A530,'Hoja de Trabajo para listado'!$DE$153:$DE$1048576,0),MATCH((CUADRO!J$4&amp;$E530),'Hoja de Trabajo para listado'!$DE$151:$DG$151,0)),0)+IFERROR(INDEX('Hoja de Trabajo para listado'!$CD$155:$DC$1048576,MATCH($A530,'Hoja de Trabajo para listado'!$CD$155:$CD$1048576,0),MATCH((CUADRO!J$4&amp;$E530),'Hoja de Trabajo para listado'!$CD$151:$DC$151,0)),0)</f>
        <v>0</v>
      </c>
      <c r="K530" s="241">
        <f ca="1">+IFERROR(INDEX('Hoja de Trabajo para listado'!$A$155:$Z$1048576,MATCH($A530,'Hoja de Trabajo para listado'!$A$155:$A$1048576,0),MATCH((CUADRO!K$4&amp;$E530),'Hoja de Trabajo para listado'!$A$151:$Z$151,0)),0)+IFERROR(INDEX('Hoja de Trabajo para listado'!$AB$155:$BA$1048576,MATCH($A530,'Hoja de Trabajo para listado'!$AB$155:$AB$1048576,0),MATCH((CUADRO!K$4&amp;$E530),'Hoja de Trabajo para listado'!$AB$151:$BA$151,0)),0)+IFERROR(INDEX('Hoja de Trabajo para listado'!$BC$155:$CB$1048576,MATCH($A530,'Hoja de Trabajo para listado'!$BC$155:$BC$1048576,0),MATCH((CUADRO!K$4&amp;$E530),'Hoja de Trabajo para listado'!$BC$151:$CB$151,0)),0)+IFERROR(INDEX('Hoja de Trabajo para listado'!$DE$153:$DG$274,MATCH($A530,'Hoja de Trabajo para listado'!$DE$153:$DE$1048576,0),MATCH((CUADRO!K$4&amp;$E530),'Hoja de Trabajo para listado'!$DE$151:$DG$151,0)),0)+IFERROR(INDEX('Hoja de Trabajo para listado'!$CD$155:$DC$1048576,MATCH($A530,'Hoja de Trabajo para listado'!$CD$155:$CD$1048576,0),MATCH((CUADRO!K$4&amp;$E530),'Hoja de Trabajo para listado'!$CD$151:$DC$151,0)),0)</f>
        <v>0</v>
      </c>
      <c r="L530" s="241">
        <f ca="1">+IFERROR(INDEX('Hoja de Trabajo para listado'!$A$155:$Z$1048576,MATCH($A530,'Hoja de Trabajo para listado'!$A$155:$A$1048576,0),MATCH((CUADRO!L$4&amp;$E530),'Hoja de Trabajo para listado'!$A$151:$Z$151,0)),0)+IFERROR(INDEX('Hoja de Trabajo para listado'!$AB$155:$BA$1048576,MATCH($A530,'Hoja de Trabajo para listado'!$AB$155:$AB$1048576,0),MATCH((CUADRO!L$4&amp;$E530),'Hoja de Trabajo para listado'!$AB$151:$BA$151,0)),0)+IFERROR(INDEX('Hoja de Trabajo para listado'!$BC$155:$CB$1048576,MATCH($A530,'Hoja de Trabajo para listado'!$BC$155:$BC$1048576,0),MATCH((CUADRO!L$4&amp;$E530),'Hoja de Trabajo para listado'!$BC$151:$CB$151,0)),0)+IFERROR(INDEX('Hoja de Trabajo para listado'!$DE$153:$DG$274,MATCH($A530,'Hoja de Trabajo para listado'!$DE$153:$DE$1048576,0),MATCH((CUADRO!L$4&amp;$E530),'Hoja de Trabajo para listado'!$DE$151:$DG$151,0)),0)+IFERROR(INDEX('Hoja de Trabajo para listado'!$CD$155:$DC$1048576,MATCH($A530,'Hoja de Trabajo para listado'!$CD$155:$CD$1048576,0),MATCH((CUADRO!L$4&amp;$E530),'Hoja de Trabajo para listado'!$CD$151:$DC$151,0)),0)</f>
        <v>0</v>
      </c>
      <c r="M530" s="241">
        <f ca="1">+IFERROR(INDEX('Hoja de Trabajo para listado'!$A$155:$Z$1048576,MATCH($A530,'Hoja de Trabajo para listado'!$A$155:$A$1048576,0),MATCH((CUADRO!M$4&amp;$E530),'Hoja de Trabajo para listado'!$A$151:$Z$151,0)),0)+IFERROR(INDEX('Hoja de Trabajo para listado'!$AB$155:$BA$1048576,MATCH($A530,'Hoja de Trabajo para listado'!$AB$155:$AB$1048576,0),MATCH((CUADRO!M$4&amp;$E530),'Hoja de Trabajo para listado'!$AB$151:$BA$151,0)),0)+IFERROR(INDEX('Hoja de Trabajo para listado'!$BC$155:$CB$1048576,MATCH($A530,'Hoja de Trabajo para listado'!$BC$155:$BC$1048576,0),MATCH((CUADRO!M$4&amp;$E530),'Hoja de Trabajo para listado'!$BC$151:$CB$151,0)),0)+IFERROR(INDEX('Hoja de Trabajo para listado'!$DE$153:$DG$274,MATCH($A530,'Hoja de Trabajo para listado'!$DE$153:$DE$1048576,0),MATCH((CUADRO!M$4&amp;$E530),'Hoja de Trabajo para listado'!$DE$151:$DG$151,0)),0)+IFERROR(INDEX('Hoja de Trabajo para listado'!$CD$155:$DC$1048576,MATCH($A530,'Hoja de Trabajo para listado'!$CD$155:$CD$1048576,0),MATCH((CUADRO!M$4&amp;$E530),'Hoja de Trabajo para listado'!$CD$151:$DC$151,0)),0)</f>
        <v>0</v>
      </c>
      <c r="N530" s="241">
        <f ca="1">+IFERROR(INDEX('Hoja de Trabajo para listado'!$A$155:$Z$1048576,MATCH($A530,'Hoja de Trabajo para listado'!$A$155:$A$1048576,0),MATCH((CUADRO!N$4&amp;$E530),'Hoja de Trabajo para listado'!$A$151:$Z$151,0)),0)+IFERROR(INDEX('Hoja de Trabajo para listado'!$AB$155:$BA$1048576,MATCH($A530,'Hoja de Trabajo para listado'!$AB$155:$AB$1048576,0),MATCH((CUADRO!N$4&amp;$E530),'Hoja de Trabajo para listado'!$AB$151:$BA$151,0)),0)+IFERROR(INDEX('Hoja de Trabajo para listado'!$BC$155:$CB$1048576,MATCH($A530,'Hoja de Trabajo para listado'!$BC$155:$BC$1048576,0),MATCH((CUADRO!N$4&amp;$E530),'Hoja de Trabajo para listado'!$BC$151:$CB$151,0)),0)+IFERROR(INDEX('Hoja de Trabajo para listado'!$DE$153:$DG$274,MATCH($A530,'Hoja de Trabajo para listado'!$DE$153:$DE$1048576,0),MATCH((CUADRO!N$4&amp;$E530),'Hoja de Trabajo para listado'!$DE$151:$DG$151,0)),0)+IFERROR(INDEX('Hoja de Trabajo para listado'!$CD$155:$DC$1048576,MATCH($A530,'Hoja de Trabajo para listado'!$CD$155:$CD$1048576,0),MATCH((CUADRO!N$4&amp;$E530),'Hoja de Trabajo para listado'!$CD$151:$DC$151,0)),0)</f>
        <v>0</v>
      </c>
      <c r="O530" s="241">
        <f ca="1">+IFERROR(INDEX('Hoja de Trabajo para listado'!$A$155:$Z$1048576,MATCH($A530,'Hoja de Trabajo para listado'!$A$155:$A$1048576,0),MATCH((CUADRO!O$4&amp;$E530),'Hoja de Trabajo para listado'!$A$151:$Z$151,0)),0)+IFERROR(INDEX('Hoja de Trabajo para listado'!$AB$155:$BA$1048576,MATCH($A530,'Hoja de Trabajo para listado'!$AB$155:$AB$1048576,0),MATCH((CUADRO!O$4&amp;$E530),'Hoja de Trabajo para listado'!$AB$151:$BA$151,0)),0)+IFERROR(INDEX('Hoja de Trabajo para listado'!$BC$155:$CB$1048576,MATCH($A530,'Hoja de Trabajo para listado'!$BC$155:$BC$1048576,0),MATCH((CUADRO!O$4&amp;$E530),'Hoja de Trabajo para listado'!$BC$151:$CB$151,0)),0)+IFERROR(INDEX('Hoja de Trabajo para listado'!$DE$153:$DG$274,MATCH($A530,'Hoja de Trabajo para listado'!$DE$153:$DE$1048576,0),MATCH((CUADRO!O$4&amp;$E530),'Hoja de Trabajo para listado'!$DE$151:$DG$151,0)),0)+IFERROR(INDEX('Hoja de Trabajo para listado'!$CD$155:$DC$1048576,MATCH($A530,'Hoja de Trabajo para listado'!$CD$155:$CD$1048576,0),MATCH((CUADRO!O$4&amp;$E530),'Hoja de Trabajo para listado'!$CD$151:$DC$151,0)),0)</f>
        <v>0</v>
      </c>
      <c r="P530" s="241">
        <f ca="1">+IFERROR(INDEX('Hoja de Trabajo para listado'!$A$155:$Z$1048576,MATCH($A530,'Hoja de Trabajo para listado'!$A$155:$A$1048576,0),MATCH((CUADRO!P$4&amp;$E530),'Hoja de Trabajo para listado'!$A$151:$Z$151,0)),0)+IFERROR(INDEX('Hoja de Trabajo para listado'!$AB$155:$BA$1048576,MATCH($A530,'Hoja de Trabajo para listado'!$AB$155:$AB$1048576,0),MATCH((CUADRO!P$4&amp;$E530),'Hoja de Trabajo para listado'!$AB$151:$BA$151,0)),0)+IFERROR(INDEX('Hoja de Trabajo para listado'!$BC$155:$CB$1048576,MATCH($A530,'Hoja de Trabajo para listado'!$BC$155:$BC$1048576,0),MATCH((CUADRO!P$4&amp;$E530),'Hoja de Trabajo para listado'!$BC$151:$CB$151,0)),0)+IFERROR(INDEX('Hoja de Trabajo para listado'!$DE$153:$DG$274,MATCH($A530,'Hoja de Trabajo para listado'!$DE$153:$DE$1048576,0),MATCH((CUADRO!P$4&amp;$E530),'Hoja de Trabajo para listado'!$DE$151:$DG$151,0)),0)+IFERROR(INDEX('Hoja de Trabajo para listado'!$CD$155:$DC$1048576,MATCH($A530,'Hoja de Trabajo para listado'!$CD$155:$CD$1048576,0),MATCH((CUADRO!P$4&amp;$E530),'Hoja de Trabajo para listado'!$CD$151:$DC$151,0)),0)</f>
        <v>0</v>
      </c>
      <c r="Q530" s="241">
        <f ca="1">+IFERROR(INDEX('Hoja de Trabajo para listado'!$A$155:$Z$1048576,MATCH($A530,'Hoja de Trabajo para listado'!$A$155:$A$1048576,0),MATCH((CUADRO!Q$4&amp;$E530),'Hoja de Trabajo para listado'!$A$151:$Z$151,0)),0)+IFERROR(INDEX('Hoja de Trabajo para listado'!$AB$155:$BA$1048576,MATCH($A530,'Hoja de Trabajo para listado'!$AB$155:$AB$1048576,0),MATCH((CUADRO!Q$4&amp;$E530),'Hoja de Trabajo para listado'!$AB$151:$BA$151,0)),0)+IFERROR(INDEX('Hoja de Trabajo para listado'!$BC$155:$CB$1048576,MATCH($A530,'Hoja de Trabajo para listado'!$BC$155:$BC$1048576,0),MATCH((CUADRO!Q$4&amp;$E530),'Hoja de Trabajo para listado'!$BC$151:$CB$151,0)),0)+IFERROR(INDEX('Hoja de Trabajo para listado'!$DE$153:$DG$274,MATCH($A530,'Hoja de Trabajo para listado'!$DE$153:$DE$1048576,0),MATCH((CUADRO!Q$4&amp;$E530),'Hoja de Trabajo para listado'!$DE$151:$DG$151,0)),0)+IFERROR(INDEX('Hoja de Trabajo para listado'!$CD$155:$DC$1048576,MATCH($A530,'Hoja de Trabajo para listado'!$CD$155:$CD$1048576,0),MATCH((CUADRO!Q$4&amp;$E530),'Hoja de Trabajo para listado'!$CD$151:$DC$151,0)),0)</f>
        <v>0</v>
      </c>
      <c r="R530" s="241">
        <f t="shared" ca="1" si="23"/>
        <v>0</v>
      </c>
      <c r="S530" s="247">
        <f ca="1">+R529+R530</f>
        <v>0</v>
      </c>
      <c r="T530" s="241">
        <f ca="1">+S530</f>
        <v>0</v>
      </c>
      <c r="U530" s="240">
        <f t="shared" si="24"/>
        <v>2</v>
      </c>
      <c r="V530" s="327" t="str">
        <f>+VLOOKUP(A530,bd_lista!$A$3:$E$592,5,FALSE)</f>
        <v>Gobiernos Autonomos Municipales</v>
      </c>
      <c r="W530" s="398"/>
      <c r="X530" s="240">
        <f>+VLOOKUP(A530,[4]Sheet1!$A$13:$D$744,4,FALSE)</f>
        <v>0</v>
      </c>
      <c r="Y530" s="240" t="e">
        <f>+VLOOKUP(X530,bd_lista!$A$3:$C$592,3,FALSE)</f>
        <v>#N/A</v>
      </c>
      <c r="Z530" s="288"/>
      <c r="AA530" s="289"/>
    </row>
    <row r="531" spans="1:27" customFormat="1" ht="15" hidden="1" customHeight="1">
      <c r="A531" s="32">
        <v>1217</v>
      </c>
      <c r="B531" s="393">
        <f>+A531</f>
        <v>1217</v>
      </c>
      <c r="C531" s="245" t="str">
        <f>+VLOOKUP(A531,bd_lista!$A$3:$C$592,3,FALSE)</f>
        <v>Gobierno Autónomo Municipal de Collana</v>
      </c>
      <c r="D531" s="395" t="str">
        <f>+C531</f>
        <v>Gobierno Autónomo Municipal de Collana</v>
      </c>
      <c r="E531" s="240" t="s">
        <v>1303</v>
      </c>
      <c r="F531" s="241">
        <f ca="1">+IFERROR(INDEX('Hoja de Trabajo para listado'!$A$155:$Z$1048576,MATCH($A531,'Hoja de Trabajo para listado'!$A$155:$A$1048576,0),MATCH((CUADRO!F$4&amp;$E531),'Hoja de Trabajo para listado'!$A$151:$Z$151,0)),0)+IFERROR(INDEX('Hoja de Trabajo para listado'!$AB$155:$BA$1048576,MATCH($A531,'Hoja de Trabajo para listado'!$AB$155:$AB$1048576,0),MATCH((CUADRO!F$4&amp;$E531),'Hoja de Trabajo para listado'!$AB$151:$BA$151,0)),0)+IFERROR(INDEX('Hoja de Trabajo para listado'!$BC$155:$CB$1048576,MATCH($A531,'Hoja de Trabajo para listado'!$BC$155:$BC$1048576,0),MATCH((CUADRO!F$4&amp;$E531),'Hoja de Trabajo para listado'!$BC$151:$CB$151,0)),0)+IFERROR(INDEX('Hoja de Trabajo para listado'!$DE$153:$DG$274,MATCH($A531,'Hoja de Trabajo para listado'!$DE$153:$DE$1048576,0),MATCH((CUADRO!F$4&amp;$E531),'Hoja de Trabajo para listado'!$DE$151:$DG$151,0)),0)+IFERROR(INDEX('Hoja de Trabajo para listado'!$CD$155:$DC$1048576,MATCH($A531,'Hoja de Trabajo para listado'!$CD$155:$CD$1048576,0),MATCH((CUADRO!F$4&amp;$E531),'Hoja de Trabajo para listado'!$CD$151:$DC$151,0)),0)</f>
        <v>0</v>
      </c>
      <c r="G531" s="241">
        <f ca="1">+IFERROR(INDEX('Hoja de Trabajo para listado'!$A$155:$Z$1048576,MATCH($A531,'Hoja de Trabajo para listado'!$A$155:$A$1048576,0),MATCH((CUADRO!G$4&amp;$E531),'Hoja de Trabajo para listado'!$A$151:$Z$151,0)),0)+IFERROR(INDEX('Hoja de Trabajo para listado'!$AB$155:$BA$1048576,MATCH($A531,'Hoja de Trabajo para listado'!$AB$155:$AB$1048576,0),MATCH((CUADRO!G$4&amp;$E531),'Hoja de Trabajo para listado'!$AB$151:$BA$151,0)),0)+IFERROR(INDEX('Hoja de Trabajo para listado'!$BC$155:$CB$1048576,MATCH($A531,'Hoja de Trabajo para listado'!$BC$155:$BC$1048576,0),MATCH((CUADRO!G$4&amp;$E531),'Hoja de Trabajo para listado'!$BC$151:$CB$151,0)),0)+IFERROR(INDEX('Hoja de Trabajo para listado'!$DE$153:$DG$274,MATCH($A531,'Hoja de Trabajo para listado'!$DE$153:$DE$1048576,0),MATCH((CUADRO!G$4&amp;$E531),'Hoja de Trabajo para listado'!$DE$151:$DG$151,0)),0)+IFERROR(INDEX('Hoja de Trabajo para listado'!$CD$155:$DC$1048576,MATCH($A531,'Hoja de Trabajo para listado'!$CD$155:$CD$1048576,0),MATCH((CUADRO!G$4&amp;$E531),'Hoja de Trabajo para listado'!$CD$151:$DC$151,0)),0)</f>
        <v>0</v>
      </c>
      <c r="H531" s="241">
        <f ca="1">+IFERROR(INDEX('Hoja de Trabajo para listado'!$A$155:$Z$1048576,MATCH($A531,'Hoja de Trabajo para listado'!$A$155:$A$1048576,0),MATCH((CUADRO!H$4&amp;$E531),'Hoja de Trabajo para listado'!$A$151:$Z$151,0)),0)+IFERROR(INDEX('Hoja de Trabajo para listado'!$AB$155:$BA$1048576,MATCH($A531,'Hoja de Trabajo para listado'!$AB$155:$AB$1048576,0),MATCH((CUADRO!H$4&amp;$E531),'Hoja de Trabajo para listado'!$AB$151:$BA$151,0)),0)+IFERROR(INDEX('Hoja de Trabajo para listado'!$BC$155:$CB$1048576,MATCH($A531,'Hoja de Trabajo para listado'!$BC$155:$BC$1048576,0),MATCH((CUADRO!H$4&amp;$E531),'Hoja de Trabajo para listado'!$BC$151:$CB$151,0)),0)+IFERROR(INDEX('Hoja de Trabajo para listado'!$DE$153:$DG$274,MATCH($A531,'Hoja de Trabajo para listado'!$DE$153:$DE$1048576,0),MATCH((CUADRO!H$4&amp;$E531),'Hoja de Trabajo para listado'!$DE$151:$DG$151,0)),0)+IFERROR(INDEX('Hoja de Trabajo para listado'!$CD$155:$DC$1048576,MATCH($A531,'Hoja de Trabajo para listado'!$CD$155:$CD$1048576,0),MATCH((CUADRO!H$4&amp;$E531),'Hoja de Trabajo para listado'!$CD$151:$DC$151,0)),0)</f>
        <v>0</v>
      </c>
      <c r="I531" s="241">
        <f ca="1">+IFERROR(INDEX('Hoja de Trabajo para listado'!$A$155:$Z$1048576,MATCH($A531,'Hoja de Trabajo para listado'!$A$155:$A$1048576,0),MATCH((CUADRO!I$4&amp;$E531),'Hoja de Trabajo para listado'!$A$151:$Z$151,0)),0)+IFERROR(INDEX('Hoja de Trabajo para listado'!$AB$155:$BA$1048576,MATCH($A531,'Hoja de Trabajo para listado'!$AB$155:$AB$1048576,0),MATCH((CUADRO!I$4&amp;$E531),'Hoja de Trabajo para listado'!$AB$151:$BA$151,0)),0)+IFERROR(INDEX('Hoja de Trabajo para listado'!$BC$155:$CB$1048576,MATCH($A531,'Hoja de Trabajo para listado'!$BC$155:$BC$1048576,0),MATCH((CUADRO!I$4&amp;$E531),'Hoja de Trabajo para listado'!$BC$151:$CB$151,0)),0)+IFERROR(INDEX('Hoja de Trabajo para listado'!$DE$153:$DG$274,MATCH($A531,'Hoja de Trabajo para listado'!$DE$153:$DE$1048576,0),MATCH((CUADRO!I$4&amp;$E531),'Hoja de Trabajo para listado'!$DE$151:$DG$151,0)),0)+IFERROR(INDEX('Hoja de Trabajo para listado'!$CD$155:$DC$1048576,MATCH($A531,'Hoja de Trabajo para listado'!$CD$155:$CD$1048576,0),MATCH((CUADRO!I$4&amp;$E531),'Hoja de Trabajo para listado'!$CD$151:$DC$151,0)),0)</f>
        <v>0</v>
      </c>
      <c r="J531" s="241">
        <f ca="1">+IFERROR(INDEX('Hoja de Trabajo para listado'!$A$155:$Z$1048576,MATCH($A531,'Hoja de Trabajo para listado'!$A$155:$A$1048576,0),MATCH((CUADRO!J$4&amp;$E531),'Hoja de Trabajo para listado'!$A$151:$Z$151,0)),0)+IFERROR(INDEX('Hoja de Trabajo para listado'!$AB$155:$BA$1048576,MATCH($A531,'Hoja de Trabajo para listado'!$AB$155:$AB$1048576,0),MATCH((CUADRO!J$4&amp;$E531),'Hoja de Trabajo para listado'!$AB$151:$BA$151,0)),0)+IFERROR(INDEX('Hoja de Trabajo para listado'!$BC$155:$CB$1048576,MATCH($A531,'Hoja de Trabajo para listado'!$BC$155:$BC$1048576,0),MATCH((CUADRO!J$4&amp;$E531),'Hoja de Trabajo para listado'!$BC$151:$CB$151,0)),0)+IFERROR(INDEX('Hoja de Trabajo para listado'!$DE$153:$DG$274,MATCH($A531,'Hoja de Trabajo para listado'!$DE$153:$DE$1048576,0),MATCH((CUADRO!J$4&amp;$E531),'Hoja de Trabajo para listado'!$DE$151:$DG$151,0)),0)+IFERROR(INDEX('Hoja de Trabajo para listado'!$CD$155:$DC$1048576,MATCH($A531,'Hoja de Trabajo para listado'!$CD$155:$CD$1048576,0),MATCH((CUADRO!J$4&amp;$E531),'Hoja de Trabajo para listado'!$CD$151:$DC$151,0)),0)</f>
        <v>0</v>
      </c>
      <c r="K531" s="241">
        <f ca="1">+IFERROR(INDEX('Hoja de Trabajo para listado'!$A$155:$Z$1048576,MATCH($A531,'Hoja de Trabajo para listado'!$A$155:$A$1048576,0),MATCH((CUADRO!K$4&amp;$E531),'Hoja de Trabajo para listado'!$A$151:$Z$151,0)),0)+IFERROR(INDEX('Hoja de Trabajo para listado'!$AB$155:$BA$1048576,MATCH($A531,'Hoja de Trabajo para listado'!$AB$155:$AB$1048576,0),MATCH((CUADRO!K$4&amp;$E531),'Hoja de Trabajo para listado'!$AB$151:$BA$151,0)),0)+IFERROR(INDEX('Hoja de Trabajo para listado'!$BC$155:$CB$1048576,MATCH($A531,'Hoja de Trabajo para listado'!$BC$155:$BC$1048576,0),MATCH((CUADRO!K$4&amp;$E531),'Hoja de Trabajo para listado'!$BC$151:$CB$151,0)),0)+IFERROR(INDEX('Hoja de Trabajo para listado'!$DE$153:$DG$274,MATCH($A531,'Hoja de Trabajo para listado'!$DE$153:$DE$1048576,0),MATCH((CUADRO!K$4&amp;$E531),'Hoja de Trabajo para listado'!$DE$151:$DG$151,0)),0)+IFERROR(INDEX('Hoja de Trabajo para listado'!$CD$155:$DC$1048576,MATCH($A531,'Hoja de Trabajo para listado'!$CD$155:$CD$1048576,0),MATCH((CUADRO!K$4&amp;$E531),'Hoja de Trabajo para listado'!$CD$151:$DC$151,0)),0)</f>
        <v>0</v>
      </c>
      <c r="L531" s="241">
        <f ca="1">+IFERROR(INDEX('Hoja de Trabajo para listado'!$A$155:$Z$1048576,MATCH($A531,'Hoja de Trabajo para listado'!$A$155:$A$1048576,0),MATCH((CUADRO!L$4&amp;$E531),'Hoja de Trabajo para listado'!$A$151:$Z$151,0)),0)+IFERROR(INDEX('Hoja de Trabajo para listado'!$AB$155:$BA$1048576,MATCH($A531,'Hoja de Trabajo para listado'!$AB$155:$AB$1048576,0),MATCH((CUADRO!L$4&amp;$E531),'Hoja de Trabajo para listado'!$AB$151:$BA$151,0)),0)+IFERROR(INDEX('Hoja de Trabajo para listado'!$BC$155:$CB$1048576,MATCH($A531,'Hoja de Trabajo para listado'!$BC$155:$BC$1048576,0),MATCH((CUADRO!L$4&amp;$E531),'Hoja de Trabajo para listado'!$BC$151:$CB$151,0)),0)+IFERROR(INDEX('Hoja de Trabajo para listado'!$DE$153:$DG$274,MATCH($A531,'Hoja de Trabajo para listado'!$DE$153:$DE$1048576,0),MATCH((CUADRO!L$4&amp;$E531),'Hoja de Trabajo para listado'!$DE$151:$DG$151,0)),0)+IFERROR(INDEX('Hoja de Trabajo para listado'!$CD$155:$DC$1048576,MATCH($A531,'Hoja de Trabajo para listado'!$CD$155:$CD$1048576,0),MATCH((CUADRO!L$4&amp;$E531),'Hoja de Trabajo para listado'!$CD$151:$DC$151,0)),0)</f>
        <v>0</v>
      </c>
      <c r="M531" s="241">
        <f ca="1">+IFERROR(INDEX('Hoja de Trabajo para listado'!$A$155:$Z$1048576,MATCH($A531,'Hoja de Trabajo para listado'!$A$155:$A$1048576,0),MATCH((CUADRO!M$4&amp;$E531),'Hoja de Trabajo para listado'!$A$151:$Z$151,0)),0)+IFERROR(INDEX('Hoja de Trabajo para listado'!$AB$155:$BA$1048576,MATCH($A531,'Hoja de Trabajo para listado'!$AB$155:$AB$1048576,0),MATCH((CUADRO!M$4&amp;$E531),'Hoja de Trabajo para listado'!$AB$151:$BA$151,0)),0)+IFERROR(INDEX('Hoja de Trabajo para listado'!$BC$155:$CB$1048576,MATCH($A531,'Hoja de Trabajo para listado'!$BC$155:$BC$1048576,0),MATCH((CUADRO!M$4&amp;$E531),'Hoja de Trabajo para listado'!$BC$151:$CB$151,0)),0)+IFERROR(INDEX('Hoja de Trabajo para listado'!$DE$153:$DG$274,MATCH($A531,'Hoja de Trabajo para listado'!$DE$153:$DE$1048576,0),MATCH((CUADRO!M$4&amp;$E531),'Hoja de Trabajo para listado'!$DE$151:$DG$151,0)),0)+IFERROR(INDEX('Hoja de Trabajo para listado'!$CD$155:$DC$1048576,MATCH($A531,'Hoja de Trabajo para listado'!$CD$155:$CD$1048576,0),MATCH((CUADRO!M$4&amp;$E531),'Hoja de Trabajo para listado'!$CD$151:$DC$151,0)),0)</f>
        <v>0</v>
      </c>
      <c r="N531" s="241">
        <f ca="1">+IFERROR(INDEX('Hoja de Trabajo para listado'!$A$155:$Z$1048576,MATCH($A531,'Hoja de Trabajo para listado'!$A$155:$A$1048576,0),MATCH((CUADRO!N$4&amp;$E531),'Hoja de Trabajo para listado'!$A$151:$Z$151,0)),0)+IFERROR(INDEX('Hoja de Trabajo para listado'!$AB$155:$BA$1048576,MATCH($A531,'Hoja de Trabajo para listado'!$AB$155:$AB$1048576,0),MATCH((CUADRO!N$4&amp;$E531),'Hoja de Trabajo para listado'!$AB$151:$BA$151,0)),0)+IFERROR(INDEX('Hoja de Trabajo para listado'!$BC$155:$CB$1048576,MATCH($A531,'Hoja de Trabajo para listado'!$BC$155:$BC$1048576,0),MATCH((CUADRO!N$4&amp;$E531),'Hoja de Trabajo para listado'!$BC$151:$CB$151,0)),0)+IFERROR(INDEX('Hoja de Trabajo para listado'!$DE$153:$DG$274,MATCH($A531,'Hoja de Trabajo para listado'!$DE$153:$DE$1048576,0),MATCH((CUADRO!N$4&amp;$E531),'Hoja de Trabajo para listado'!$DE$151:$DG$151,0)),0)+IFERROR(INDEX('Hoja de Trabajo para listado'!$CD$155:$DC$1048576,MATCH($A531,'Hoja de Trabajo para listado'!$CD$155:$CD$1048576,0),MATCH((CUADRO!N$4&amp;$E531),'Hoja de Trabajo para listado'!$CD$151:$DC$151,0)),0)</f>
        <v>0</v>
      </c>
      <c r="O531" s="241">
        <f ca="1">+IFERROR(INDEX('Hoja de Trabajo para listado'!$A$155:$Z$1048576,MATCH($A531,'Hoja de Trabajo para listado'!$A$155:$A$1048576,0),MATCH((CUADRO!O$4&amp;$E531),'Hoja de Trabajo para listado'!$A$151:$Z$151,0)),0)+IFERROR(INDEX('Hoja de Trabajo para listado'!$AB$155:$BA$1048576,MATCH($A531,'Hoja de Trabajo para listado'!$AB$155:$AB$1048576,0),MATCH((CUADRO!O$4&amp;$E531),'Hoja de Trabajo para listado'!$AB$151:$BA$151,0)),0)+IFERROR(INDEX('Hoja de Trabajo para listado'!$BC$155:$CB$1048576,MATCH($A531,'Hoja de Trabajo para listado'!$BC$155:$BC$1048576,0),MATCH((CUADRO!O$4&amp;$E531),'Hoja de Trabajo para listado'!$BC$151:$CB$151,0)),0)+IFERROR(INDEX('Hoja de Trabajo para listado'!$DE$153:$DG$274,MATCH($A531,'Hoja de Trabajo para listado'!$DE$153:$DE$1048576,0),MATCH((CUADRO!O$4&amp;$E531),'Hoja de Trabajo para listado'!$DE$151:$DG$151,0)),0)+IFERROR(INDEX('Hoja de Trabajo para listado'!$CD$155:$DC$1048576,MATCH($A531,'Hoja de Trabajo para listado'!$CD$155:$CD$1048576,0),MATCH((CUADRO!O$4&amp;$E531),'Hoja de Trabajo para listado'!$CD$151:$DC$151,0)),0)</f>
        <v>0</v>
      </c>
      <c r="P531" s="241">
        <f ca="1">+IFERROR(INDEX('Hoja de Trabajo para listado'!$A$155:$Z$1048576,MATCH($A531,'Hoja de Trabajo para listado'!$A$155:$A$1048576,0),MATCH((CUADRO!P$4&amp;$E531),'Hoja de Trabajo para listado'!$A$151:$Z$151,0)),0)+IFERROR(INDEX('Hoja de Trabajo para listado'!$AB$155:$BA$1048576,MATCH($A531,'Hoja de Trabajo para listado'!$AB$155:$AB$1048576,0),MATCH((CUADRO!P$4&amp;$E531),'Hoja de Trabajo para listado'!$AB$151:$BA$151,0)),0)+IFERROR(INDEX('Hoja de Trabajo para listado'!$BC$155:$CB$1048576,MATCH($A531,'Hoja de Trabajo para listado'!$BC$155:$BC$1048576,0),MATCH((CUADRO!P$4&amp;$E531),'Hoja de Trabajo para listado'!$BC$151:$CB$151,0)),0)+IFERROR(INDEX('Hoja de Trabajo para listado'!$DE$153:$DG$274,MATCH($A531,'Hoja de Trabajo para listado'!$DE$153:$DE$1048576,0),MATCH((CUADRO!P$4&amp;$E531),'Hoja de Trabajo para listado'!$DE$151:$DG$151,0)),0)+IFERROR(INDEX('Hoja de Trabajo para listado'!$CD$155:$DC$1048576,MATCH($A531,'Hoja de Trabajo para listado'!$CD$155:$CD$1048576,0),MATCH((CUADRO!P$4&amp;$E531),'Hoja de Trabajo para listado'!$CD$151:$DC$151,0)),0)</f>
        <v>0</v>
      </c>
      <c r="Q531" s="241">
        <f ca="1">+IFERROR(INDEX('Hoja de Trabajo para listado'!$A$155:$Z$1048576,MATCH($A531,'Hoja de Trabajo para listado'!$A$155:$A$1048576,0),MATCH((CUADRO!Q$4&amp;$E531),'Hoja de Trabajo para listado'!$A$151:$Z$151,0)),0)+IFERROR(INDEX('Hoja de Trabajo para listado'!$AB$155:$BA$1048576,MATCH($A531,'Hoja de Trabajo para listado'!$AB$155:$AB$1048576,0),MATCH((CUADRO!Q$4&amp;$E531),'Hoja de Trabajo para listado'!$AB$151:$BA$151,0)),0)+IFERROR(INDEX('Hoja de Trabajo para listado'!$BC$155:$CB$1048576,MATCH($A531,'Hoja de Trabajo para listado'!$BC$155:$BC$1048576,0),MATCH((CUADRO!Q$4&amp;$E531),'Hoja de Trabajo para listado'!$BC$151:$CB$151,0)),0)+IFERROR(INDEX('Hoja de Trabajo para listado'!$DE$153:$DG$274,MATCH($A531,'Hoja de Trabajo para listado'!$DE$153:$DE$1048576,0),MATCH((CUADRO!Q$4&amp;$E531),'Hoja de Trabajo para listado'!$DE$151:$DG$151,0)),0)+IFERROR(INDEX('Hoja de Trabajo para listado'!$CD$155:$DC$1048576,MATCH($A531,'Hoja de Trabajo para listado'!$CD$155:$CD$1048576,0),MATCH((CUADRO!Q$4&amp;$E531),'Hoja de Trabajo para listado'!$CD$151:$DC$151,0)),0)</f>
        <v>0</v>
      </c>
      <c r="R531" s="241">
        <f t="shared" ca="1" si="23"/>
        <v>0</v>
      </c>
      <c r="S531" s="247"/>
      <c r="T531" s="241">
        <f ca="1">+T532</f>
        <v>0</v>
      </c>
      <c r="U531" s="240">
        <f t="shared" si="24"/>
        <v>1</v>
      </c>
      <c r="V531" s="327" t="str">
        <f>+VLOOKUP(A531,bd_lista!$A$3:$E$592,5,FALSE)</f>
        <v>Gobiernos Autonomos Municipales</v>
      </c>
      <c r="W531" s="397" t="str">
        <f>+V531</f>
        <v>Gobiernos Autonomos Municipales</v>
      </c>
      <c r="X531" s="240">
        <f>+VLOOKUP(A531,[4]Sheet1!$A$13:$D$744,4,FALSE)</f>
        <v>0</v>
      </c>
      <c r="Y531" s="240" t="e">
        <f>+VLOOKUP(X531,bd_lista!$A$3:$C$592,3,FALSE)</f>
        <v>#N/A</v>
      </c>
      <c r="Z531" s="290">
        <f>+X531</f>
        <v>0</v>
      </c>
      <c r="AA531" s="291" t="e">
        <f>+Y531</f>
        <v>#N/A</v>
      </c>
    </row>
    <row r="532" spans="1:27" customFormat="1" ht="15" hidden="1" customHeight="1">
      <c r="A532" s="32">
        <v>1217</v>
      </c>
      <c r="B532" s="394"/>
      <c r="C532" s="245" t="str">
        <f>+VLOOKUP(A532,bd_lista!$A$3:$C$592,3,FALSE)</f>
        <v>Gobierno Autónomo Municipal de Collana</v>
      </c>
      <c r="D532" s="396"/>
      <c r="E532" s="242" t="s">
        <v>1304</v>
      </c>
      <c r="F532" s="241">
        <f ca="1">+IFERROR(INDEX('Hoja de Trabajo para listado'!$A$155:$Z$1048576,MATCH($A532,'Hoja de Trabajo para listado'!$A$155:$A$1048576,0),MATCH((CUADRO!F$4&amp;$E532),'Hoja de Trabajo para listado'!$A$151:$Z$151,0)),0)+IFERROR(INDEX('Hoja de Trabajo para listado'!$AB$155:$BA$1048576,MATCH($A532,'Hoja de Trabajo para listado'!$AB$155:$AB$1048576,0),MATCH((CUADRO!F$4&amp;$E532),'Hoja de Trabajo para listado'!$AB$151:$BA$151,0)),0)+IFERROR(INDEX('Hoja de Trabajo para listado'!$BC$155:$CB$1048576,MATCH($A532,'Hoja de Trabajo para listado'!$BC$155:$BC$1048576,0),MATCH((CUADRO!F$4&amp;$E532),'Hoja de Trabajo para listado'!$BC$151:$CB$151,0)),0)+IFERROR(INDEX('Hoja de Trabajo para listado'!$DE$153:$DG$274,MATCH($A532,'Hoja de Trabajo para listado'!$DE$153:$DE$1048576,0),MATCH((CUADRO!F$4&amp;$E532),'Hoja de Trabajo para listado'!$DE$151:$DG$151,0)),0)+IFERROR(INDEX('Hoja de Trabajo para listado'!$CD$155:$DC$1048576,MATCH($A532,'Hoja de Trabajo para listado'!$CD$155:$CD$1048576,0),MATCH((CUADRO!F$4&amp;$E532),'Hoja de Trabajo para listado'!$CD$151:$DC$151,0)),0)</f>
        <v>0</v>
      </c>
      <c r="G532" s="241">
        <f ca="1">+IFERROR(INDEX('Hoja de Trabajo para listado'!$A$155:$Z$1048576,MATCH($A532,'Hoja de Trabajo para listado'!$A$155:$A$1048576,0),MATCH((CUADRO!G$4&amp;$E532),'Hoja de Trabajo para listado'!$A$151:$Z$151,0)),0)+IFERROR(INDEX('Hoja de Trabajo para listado'!$AB$155:$BA$1048576,MATCH($A532,'Hoja de Trabajo para listado'!$AB$155:$AB$1048576,0),MATCH((CUADRO!G$4&amp;$E532),'Hoja de Trabajo para listado'!$AB$151:$BA$151,0)),0)+IFERROR(INDEX('Hoja de Trabajo para listado'!$BC$155:$CB$1048576,MATCH($A532,'Hoja de Trabajo para listado'!$BC$155:$BC$1048576,0),MATCH((CUADRO!G$4&amp;$E532),'Hoja de Trabajo para listado'!$BC$151:$CB$151,0)),0)+IFERROR(INDEX('Hoja de Trabajo para listado'!$DE$153:$DG$274,MATCH($A532,'Hoja de Trabajo para listado'!$DE$153:$DE$1048576,0),MATCH((CUADRO!G$4&amp;$E532),'Hoja de Trabajo para listado'!$DE$151:$DG$151,0)),0)+IFERROR(INDEX('Hoja de Trabajo para listado'!$CD$155:$DC$1048576,MATCH($A532,'Hoja de Trabajo para listado'!$CD$155:$CD$1048576,0),MATCH((CUADRO!G$4&amp;$E532),'Hoja de Trabajo para listado'!$CD$151:$DC$151,0)),0)</f>
        <v>0</v>
      </c>
      <c r="H532" s="241">
        <f ca="1">+IFERROR(INDEX('Hoja de Trabajo para listado'!$A$155:$Z$1048576,MATCH($A532,'Hoja de Trabajo para listado'!$A$155:$A$1048576,0),MATCH((CUADRO!H$4&amp;$E532),'Hoja de Trabajo para listado'!$A$151:$Z$151,0)),0)+IFERROR(INDEX('Hoja de Trabajo para listado'!$AB$155:$BA$1048576,MATCH($A532,'Hoja de Trabajo para listado'!$AB$155:$AB$1048576,0),MATCH((CUADRO!H$4&amp;$E532),'Hoja de Trabajo para listado'!$AB$151:$BA$151,0)),0)+IFERROR(INDEX('Hoja de Trabajo para listado'!$BC$155:$CB$1048576,MATCH($A532,'Hoja de Trabajo para listado'!$BC$155:$BC$1048576,0),MATCH((CUADRO!H$4&amp;$E532),'Hoja de Trabajo para listado'!$BC$151:$CB$151,0)),0)+IFERROR(INDEX('Hoja de Trabajo para listado'!$DE$153:$DG$274,MATCH($A532,'Hoja de Trabajo para listado'!$DE$153:$DE$1048576,0),MATCH((CUADRO!H$4&amp;$E532),'Hoja de Trabajo para listado'!$DE$151:$DG$151,0)),0)+IFERROR(INDEX('Hoja de Trabajo para listado'!$CD$155:$DC$1048576,MATCH($A532,'Hoja de Trabajo para listado'!$CD$155:$CD$1048576,0),MATCH((CUADRO!H$4&amp;$E532),'Hoja de Trabajo para listado'!$CD$151:$DC$151,0)),0)</f>
        <v>0</v>
      </c>
      <c r="I532" s="241">
        <f ca="1">+IFERROR(INDEX('Hoja de Trabajo para listado'!$A$155:$Z$1048576,MATCH($A532,'Hoja de Trabajo para listado'!$A$155:$A$1048576,0),MATCH((CUADRO!I$4&amp;$E532),'Hoja de Trabajo para listado'!$A$151:$Z$151,0)),0)+IFERROR(INDEX('Hoja de Trabajo para listado'!$AB$155:$BA$1048576,MATCH($A532,'Hoja de Trabajo para listado'!$AB$155:$AB$1048576,0),MATCH((CUADRO!I$4&amp;$E532),'Hoja de Trabajo para listado'!$AB$151:$BA$151,0)),0)+IFERROR(INDEX('Hoja de Trabajo para listado'!$BC$155:$CB$1048576,MATCH($A532,'Hoja de Trabajo para listado'!$BC$155:$BC$1048576,0),MATCH((CUADRO!I$4&amp;$E532),'Hoja de Trabajo para listado'!$BC$151:$CB$151,0)),0)+IFERROR(INDEX('Hoja de Trabajo para listado'!$DE$153:$DG$274,MATCH($A532,'Hoja de Trabajo para listado'!$DE$153:$DE$1048576,0),MATCH((CUADRO!I$4&amp;$E532),'Hoja de Trabajo para listado'!$DE$151:$DG$151,0)),0)+IFERROR(INDEX('Hoja de Trabajo para listado'!$CD$155:$DC$1048576,MATCH($A532,'Hoja de Trabajo para listado'!$CD$155:$CD$1048576,0),MATCH((CUADRO!I$4&amp;$E532),'Hoja de Trabajo para listado'!$CD$151:$DC$151,0)),0)</f>
        <v>0</v>
      </c>
      <c r="J532" s="241">
        <f ca="1">+IFERROR(INDEX('Hoja de Trabajo para listado'!$A$155:$Z$1048576,MATCH($A532,'Hoja de Trabajo para listado'!$A$155:$A$1048576,0),MATCH((CUADRO!J$4&amp;$E532),'Hoja de Trabajo para listado'!$A$151:$Z$151,0)),0)+IFERROR(INDEX('Hoja de Trabajo para listado'!$AB$155:$BA$1048576,MATCH($A532,'Hoja de Trabajo para listado'!$AB$155:$AB$1048576,0),MATCH((CUADRO!J$4&amp;$E532),'Hoja de Trabajo para listado'!$AB$151:$BA$151,0)),0)+IFERROR(INDEX('Hoja de Trabajo para listado'!$BC$155:$CB$1048576,MATCH($A532,'Hoja de Trabajo para listado'!$BC$155:$BC$1048576,0),MATCH((CUADRO!J$4&amp;$E532),'Hoja de Trabajo para listado'!$BC$151:$CB$151,0)),0)+IFERROR(INDEX('Hoja de Trabajo para listado'!$DE$153:$DG$274,MATCH($A532,'Hoja de Trabajo para listado'!$DE$153:$DE$1048576,0),MATCH((CUADRO!J$4&amp;$E532),'Hoja de Trabajo para listado'!$DE$151:$DG$151,0)),0)+IFERROR(INDEX('Hoja de Trabajo para listado'!$CD$155:$DC$1048576,MATCH($A532,'Hoja de Trabajo para listado'!$CD$155:$CD$1048576,0),MATCH((CUADRO!J$4&amp;$E532),'Hoja de Trabajo para listado'!$CD$151:$DC$151,0)),0)</f>
        <v>0</v>
      </c>
      <c r="K532" s="241">
        <f ca="1">+IFERROR(INDEX('Hoja de Trabajo para listado'!$A$155:$Z$1048576,MATCH($A532,'Hoja de Trabajo para listado'!$A$155:$A$1048576,0),MATCH((CUADRO!K$4&amp;$E532),'Hoja de Trabajo para listado'!$A$151:$Z$151,0)),0)+IFERROR(INDEX('Hoja de Trabajo para listado'!$AB$155:$BA$1048576,MATCH($A532,'Hoja de Trabajo para listado'!$AB$155:$AB$1048576,0),MATCH((CUADRO!K$4&amp;$E532),'Hoja de Trabajo para listado'!$AB$151:$BA$151,0)),0)+IFERROR(INDEX('Hoja de Trabajo para listado'!$BC$155:$CB$1048576,MATCH($A532,'Hoja de Trabajo para listado'!$BC$155:$BC$1048576,0),MATCH((CUADRO!K$4&amp;$E532),'Hoja de Trabajo para listado'!$BC$151:$CB$151,0)),0)+IFERROR(INDEX('Hoja de Trabajo para listado'!$DE$153:$DG$274,MATCH($A532,'Hoja de Trabajo para listado'!$DE$153:$DE$1048576,0),MATCH((CUADRO!K$4&amp;$E532),'Hoja de Trabajo para listado'!$DE$151:$DG$151,0)),0)+IFERROR(INDEX('Hoja de Trabajo para listado'!$CD$155:$DC$1048576,MATCH($A532,'Hoja de Trabajo para listado'!$CD$155:$CD$1048576,0),MATCH((CUADRO!K$4&amp;$E532),'Hoja de Trabajo para listado'!$CD$151:$DC$151,0)),0)</f>
        <v>0</v>
      </c>
      <c r="L532" s="241">
        <f ca="1">+IFERROR(INDEX('Hoja de Trabajo para listado'!$A$155:$Z$1048576,MATCH($A532,'Hoja de Trabajo para listado'!$A$155:$A$1048576,0),MATCH((CUADRO!L$4&amp;$E532),'Hoja de Trabajo para listado'!$A$151:$Z$151,0)),0)+IFERROR(INDEX('Hoja de Trabajo para listado'!$AB$155:$BA$1048576,MATCH($A532,'Hoja de Trabajo para listado'!$AB$155:$AB$1048576,0),MATCH((CUADRO!L$4&amp;$E532),'Hoja de Trabajo para listado'!$AB$151:$BA$151,0)),0)+IFERROR(INDEX('Hoja de Trabajo para listado'!$BC$155:$CB$1048576,MATCH($A532,'Hoja de Trabajo para listado'!$BC$155:$BC$1048576,0),MATCH((CUADRO!L$4&amp;$E532),'Hoja de Trabajo para listado'!$BC$151:$CB$151,0)),0)+IFERROR(INDEX('Hoja de Trabajo para listado'!$DE$153:$DG$274,MATCH($A532,'Hoja de Trabajo para listado'!$DE$153:$DE$1048576,0),MATCH((CUADRO!L$4&amp;$E532),'Hoja de Trabajo para listado'!$DE$151:$DG$151,0)),0)+IFERROR(INDEX('Hoja de Trabajo para listado'!$CD$155:$DC$1048576,MATCH($A532,'Hoja de Trabajo para listado'!$CD$155:$CD$1048576,0),MATCH((CUADRO!L$4&amp;$E532),'Hoja de Trabajo para listado'!$CD$151:$DC$151,0)),0)</f>
        <v>0</v>
      </c>
      <c r="M532" s="241">
        <f ca="1">+IFERROR(INDEX('Hoja de Trabajo para listado'!$A$155:$Z$1048576,MATCH($A532,'Hoja de Trabajo para listado'!$A$155:$A$1048576,0),MATCH((CUADRO!M$4&amp;$E532),'Hoja de Trabajo para listado'!$A$151:$Z$151,0)),0)+IFERROR(INDEX('Hoja de Trabajo para listado'!$AB$155:$BA$1048576,MATCH($A532,'Hoja de Trabajo para listado'!$AB$155:$AB$1048576,0),MATCH((CUADRO!M$4&amp;$E532),'Hoja de Trabajo para listado'!$AB$151:$BA$151,0)),0)+IFERROR(INDEX('Hoja de Trabajo para listado'!$BC$155:$CB$1048576,MATCH($A532,'Hoja de Trabajo para listado'!$BC$155:$BC$1048576,0),MATCH((CUADRO!M$4&amp;$E532),'Hoja de Trabajo para listado'!$BC$151:$CB$151,0)),0)+IFERROR(INDEX('Hoja de Trabajo para listado'!$DE$153:$DG$274,MATCH($A532,'Hoja de Trabajo para listado'!$DE$153:$DE$1048576,0),MATCH((CUADRO!M$4&amp;$E532),'Hoja de Trabajo para listado'!$DE$151:$DG$151,0)),0)+IFERROR(INDEX('Hoja de Trabajo para listado'!$CD$155:$DC$1048576,MATCH($A532,'Hoja de Trabajo para listado'!$CD$155:$CD$1048576,0),MATCH((CUADRO!M$4&amp;$E532),'Hoja de Trabajo para listado'!$CD$151:$DC$151,0)),0)</f>
        <v>0</v>
      </c>
      <c r="N532" s="241">
        <f ca="1">+IFERROR(INDEX('Hoja de Trabajo para listado'!$A$155:$Z$1048576,MATCH($A532,'Hoja de Trabajo para listado'!$A$155:$A$1048576,0),MATCH((CUADRO!N$4&amp;$E532),'Hoja de Trabajo para listado'!$A$151:$Z$151,0)),0)+IFERROR(INDEX('Hoja de Trabajo para listado'!$AB$155:$BA$1048576,MATCH($A532,'Hoja de Trabajo para listado'!$AB$155:$AB$1048576,0),MATCH((CUADRO!N$4&amp;$E532),'Hoja de Trabajo para listado'!$AB$151:$BA$151,0)),0)+IFERROR(INDEX('Hoja de Trabajo para listado'!$BC$155:$CB$1048576,MATCH($A532,'Hoja de Trabajo para listado'!$BC$155:$BC$1048576,0),MATCH((CUADRO!N$4&amp;$E532),'Hoja de Trabajo para listado'!$BC$151:$CB$151,0)),0)+IFERROR(INDEX('Hoja de Trabajo para listado'!$DE$153:$DG$274,MATCH($A532,'Hoja de Trabajo para listado'!$DE$153:$DE$1048576,0),MATCH((CUADRO!N$4&amp;$E532),'Hoja de Trabajo para listado'!$DE$151:$DG$151,0)),0)+IFERROR(INDEX('Hoja de Trabajo para listado'!$CD$155:$DC$1048576,MATCH($A532,'Hoja de Trabajo para listado'!$CD$155:$CD$1048576,0),MATCH((CUADRO!N$4&amp;$E532),'Hoja de Trabajo para listado'!$CD$151:$DC$151,0)),0)</f>
        <v>0</v>
      </c>
      <c r="O532" s="241">
        <f ca="1">+IFERROR(INDEX('Hoja de Trabajo para listado'!$A$155:$Z$1048576,MATCH($A532,'Hoja de Trabajo para listado'!$A$155:$A$1048576,0),MATCH((CUADRO!O$4&amp;$E532),'Hoja de Trabajo para listado'!$A$151:$Z$151,0)),0)+IFERROR(INDEX('Hoja de Trabajo para listado'!$AB$155:$BA$1048576,MATCH($A532,'Hoja de Trabajo para listado'!$AB$155:$AB$1048576,0),MATCH((CUADRO!O$4&amp;$E532),'Hoja de Trabajo para listado'!$AB$151:$BA$151,0)),0)+IFERROR(INDEX('Hoja de Trabajo para listado'!$BC$155:$CB$1048576,MATCH($A532,'Hoja de Trabajo para listado'!$BC$155:$BC$1048576,0),MATCH((CUADRO!O$4&amp;$E532),'Hoja de Trabajo para listado'!$BC$151:$CB$151,0)),0)+IFERROR(INDEX('Hoja de Trabajo para listado'!$DE$153:$DG$274,MATCH($A532,'Hoja de Trabajo para listado'!$DE$153:$DE$1048576,0),MATCH((CUADRO!O$4&amp;$E532),'Hoja de Trabajo para listado'!$DE$151:$DG$151,0)),0)+IFERROR(INDEX('Hoja de Trabajo para listado'!$CD$155:$DC$1048576,MATCH($A532,'Hoja de Trabajo para listado'!$CD$155:$CD$1048576,0),MATCH((CUADRO!O$4&amp;$E532),'Hoja de Trabajo para listado'!$CD$151:$DC$151,0)),0)</f>
        <v>0</v>
      </c>
      <c r="P532" s="241">
        <f ca="1">+IFERROR(INDEX('Hoja de Trabajo para listado'!$A$155:$Z$1048576,MATCH($A532,'Hoja de Trabajo para listado'!$A$155:$A$1048576,0),MATCH((CUADRO!P$4&amp;$E532),'Hoja de Trabajo para listado'!$A$151:$Z$151,0)),0)+IFERROR(INDEX('Hoja de Trabajo para listado'!$AB$155:$BA$1048576,MATCH($A532,'Hoja de Trabajo para listado'!$AB$155:$AB$1048576,0),MATCH((CUADRO!P$4&amp;$E532),'Hoja de Trabajo para listado'!$AB$151:$BA$151,0)),0)+IFERROR(INDEX('Hoja de Trabajo para listado'!$BC$155:$CB$1048576,MATCH($A532,'Hoja de Trabajo para listado'!$BC$155:$BC$1048576,0),MATCH((CUADRO!P$4&amp;$E532),'Hoja de Trabajo para listado'!$BC$151:$CB$151,0)),0)+IFERROR(INDEX('Hoja de Trabajo para listado'!$DE$153:$DG$274,MATCH($A532,'Hoja de Trabajo para listado'!$DE$153:$DE$1048576,0),MATCH((CUADRO!P$4&amp;$E532),'Hoja de Trabajo para listado'!$DE$151:$DG$151,0)),0)+IFERROR(INDEX('Hoja de Trabajo para listado'!$CD$155:$DC$1048576,MATCH($A532,'Hoja de Trabajo para listado'!$CD$155:$CD$1048576,0),MATCH((CUADRO!P$4&amp;$E532),'Hoja de Trabajo para listado'!$CD$151:$DC$151,0)),0)</f>
        <v>0</v>
      </c>
      <c r="Q532" s="241">
        <f ca="1">+IFERROR(INDEX('Hoja de Trabajo para listado'!$A$155:$Z$1048576,MATCH($A532,'Hoja de Trabajo para listado'!$A$155:$A$1048576,0),MATCH((CUADRO!Q$4&amp;$E532),'Hoja de Trabajo para listado'!$A$151:$Z$151,0)),0)+IFERROR(INDEX('Hoja de Trabajo para listado'!$AB$155:$BA$1048576,MATCH($A532,'Hoja de Trabajo para listado'!$AB$155:$AB$1048576,0),MATCH((CUADRO!Q$4&amp;$E532),'Hoja de Trabajo para listado'!$AB$151:$BA$151,0)),0)+IFERROR(INDEX('Hoja de Trabajo para listado'!$BC$155:$CB$1048576,MATCH($A532,'Hoja de Trabajo para listado'!$BC$155:$BC$1048576,0),MATCH((CUADRO!Q$4&amp;$E532),'Hoja de Trabajo para listado'!$BC$151:$CB$151,0)),0)+IFERROR(INDEX('Hoja de Trabajo para listado'!$DE$153:$DG$274,MATCH($A532,'Hoja de Trabajo para listado'!$DE$153:$DE$1048576,0),MATCH((CUADRO!Q$4&amp;$E532),'Hoja de Trabajo para listado'!$DE$151:$DG$151,0)),0)+IFERROR(INDEX('Hoja de Trabajo para listado'!$CD$155:$DC$1048576,MATCH($A532,'Hoja de Trabajo para listado'!$CD$155:$CD$1048576,0),MATCH((CUADRO!Q$4&amp;$E532),'Hoja de Trabajo para listado'!$CD$151:$DC$151,0)),0)</f>
        <v>0</v>
      </c>
      <c r="R532" s="241">
        <f t="shared" ca="1" si="23"/>
        <v>0</v>
      </c>
      <c r="S532" s="247">
        <f ca="1">+R531+R532</f>
        <v>0</v>
      </c>
      <c r="T532" s="241">
        <f ca="1">+S532</f>
        <v>0</v>
      </c>
      <c r="U532" s="240">
        <f t="shared" si="24"/>
        <v>2</v>
      </c>
      <c r="V532" s="327" t="str">
        <f>+VLOOKUP(A532,bd_lista!$A$3:$E$592,5,FALSE)</f>
        <v>Gobiernos Autonomos Municipales</v>
      </c>
      <c r="W532" s="398"/>
      <c r="X532" s="240">
        <f>+VLOOKUP(A532,[4]Sheet1!$A$13:$D$744,4,FALSE)</f>
        <v>0</v>
      </c>
      <c r="Y532" s="240" t="e">
        <f>+VLOOKUP(X532,bd_lista!$A$3:$C$592,3,FALSE)</f>
        <v>#N/A</v>
      </c>
      <c r="Z532" s="288"/>
      <c r="AA532" s="289"/>
    </row>
    <row r="533" spans="1:27" customFormat="1" ht="15" hidden="1" customHeight="1">
      <c r="A533" s="32">
        <v>1218</v>
      </c>
      <c r="B533" s="393">
        <f>+A533</f>
        <v>1218</v>
      </c>
      <c r="C533" s="245" t="str">
        <f>+VLOOKUP(A533,bd_lista!$A$3:$C$592,3,FALSE)</f>
        <v>Gobierno Autónomo Municipal de Inquisivi</v>
      </c>
      <c r="D533" s="395" t="str">
        <f>+C533</f>
        <v>Gobierno Autónomo Municipal de Inquisivi</v>
      </c>
      <c r="E533" s="240" t="s">
        <v>1303</v>
      </c>
      <c r="F533" s="241">
        <f ca="1">+IFERROR(INDEX('Hoja de Trabajo para listado'!$A$155:$Z$1048576,MATCH($A533,'Hoja de Trabajo para listado'!$A$155:$A$1048576,0),MATCH((CUADRO!F$4&amp;$E533),'Hoja de Trabajo para listado'!$A$151:$Z$151,0)),0)+IFERROR(INDEX('Hoja de Trabajo para listado'!$AB$155:$BA$1048576,MATCH($A533,'Hoja de Trabajo para listado'!$AB$155:$AB$1048576,0),MATCH((CUADRO!F$4&amp;$E533),'Hoja de Trabajo para listado'!$AB$151:$BA$151,0)),0)+IFERROR(INDEX('Hoja de Trabajo para listado'!$BC$155:$CB$1048576,MATCH($A533,'Hoja de Trabajo para listado'!$BC$155:$BC$1048576,0),MATCH((CUADRO!F$4&amp;$E533),'Hoja de Trabajo para listado'!$BC$151:$CB$151,0)),0)+IFERROR(INDEX('Hoja de Trabajo para listado'!$DE$153:$DG$274,MATCH($A533,'Hoja de Trabajo para listado'!$DE$153:$DE$1048576,0),MATCH((CUADRO!F$4&amp;$E533),'Hoja de Trabajo para listado'!$DE$151:$DG$151,0)),0)+IFERROR(INDEX('Hoja de Trabajo para listado'!$CD$155:$DC$1048576,MATCH($A533,'Hoja de Trabajo para listado'!$CD$155:$CD$1048576,0),MATCH((CUADRO!F$4&amp;$E533),'Hoja de Trabajo para listado'!$CD$151:$DC$151,0)),0)</f>
        <v>0</v>
      </c>
      <c r="G533" s="241">
        <f ca="1">+IFERROR(INDEX('Hoja de Trabajo para listado'!$A$155:$Z$1048576,MATCH($A533,'Hoja de Trabajo para listado'!$A$155:$A$1048576,0),MATCH((CUADRO!G$4&amp;$E533),'Hoja de Trabajo para listado'!$A$151:$Z$151,0)),0)+IFERROR(INDEX('Hoja de Trabajo para listado'!$AB$155:$BA$1048576,MATCH($A533,'Hoja de Trabajo para listado'!$AB$155:$AB$1048576,0),MATCH((CUADRO!G$4&amp;$E533),'Hoja de Trabajo para listado'!$AB$151:$BA$151,0)),0)+IFERROR(INDEX('Hoja de Trabajo para listado'!$BC$155:$CB$1048576,MATCH($A533,'Hoja de Trabajo para listado'!$BC$155:$BC$1048576,0),MATCH((CUADRO!G$4&amp;$E533),'Hoja de Trabajo para listado'!$BC$151:$CB$151,0)),0)+IFERROR(INDEX('Hoja de Trabajo para listado'!$DE$153:$DG$274,MATCH($A533,'Hoja de Trabajo para listado'!$DE$153:$DE$1048576,0),MATCH((CUADRO!G$4&amp;$E533),'Hoja de Trabajo para listado'!$DE$151:$DG$151,0)),0)+IFERROR(INDEX('Hoja de Trabajo para listado'!$CD$155:$DC$1048576,MATCH($A533,'Hoja de Trabajo para listado'!$CD$155:$CD$1048576,0),MATCH((CUADRO!G$4&amp;$E533),'Hoja de Trabajo para listado'!$CD$151:$DC$151,0)),0)</f>
        <v>0</v>
      </c>
      <c r="H533" s="241">
        <f ca="1">+IFERROR(INDEX('Hoja de Trabajo para listado'!$A$155:$Z$1048576,MATCH($A533,'Hoja de Trabajo para listado'!$A$155:$A$1048576,0),MATCH((CUADRO!H$4&amp;$E533),'Hoja de Trabajo para listado'!$A$151:$Z$151,0)),0)+IFERROR(INDEX('Hoja de Trabajo para listado'!$AB$155:$BA$1048576,MATCH($A533,'Hoja de Trabajo para listado'!$AB$155:$AB$1048576,0),MATCH((CUADRO!H$4&amp;$E533),'Hoja de Trabajo para listado'!$AB$151:$BA$151,0)),0)+IFERROR(INDEX('Hoja de Trabajo para listado'!$BC$155:$CB$1048576,MATCH($A533,'Hoja de Trabajo para listado'!$BC$155:$BC$1048576,0),MATCH((CUADRO!H$4&amp;$E533),'Hoja de Trabajo para listado'!$BC$151:$CB$151,0)),0)+IFERROR(INDEX('Hoja de Trabajo para listado'!$DE$153:$DG$274,MATCH($A533,'Hoja de Trabajo para listado'!$DE$153:$DE$1048576,0),MATCH((CUADRO!H$4&amp;$E533),'Hoja de Trabajo para listado'!$DE$151:$DG$151,0)),0)+IFERROR(INDEX('Hoja de Trabajo para listado'!$CD$155:$DC$1048576,MATCH($A533,'Hoja de Trabajo para listado'!$CD$155:$CD$1048576,0),MATCH((CUADRO!H$4&amp;$E533),'Hoja de Trabajo para listado'!$CD$151:$DC$151,0)),0)</f>
        <v>0</v>
      </c>
      <c r="I533" s="241">
        <f ca="1">+IFERROR(INDEX('Hoja de Trabajo para listado'!$A$155:$Z$1048576,MATCH($A533,'Hoja de Trabajo para listado'!$A$155:$A$1048576,0),MATCH((CUADRO!I$4&amp;$E533),'Hoja de Trabajo para listado'!$A$151:$Z$151,0)),0)+IFERROR(INDEX('Hoja de Trabajo para listado'!$AB$155:$BA$1048576,MATCH($A533,'Hoja de Trabajo para listado'!$AB$155:$AB$1048576,0),MATCH((CUADRO!I$4&amp;$E533),'Hoja de Trabajo para listado'!$AB$151:$BA$151,0)),0)+IFERROR(INDEX('Hoja de Trabajo para listado'!$BC$155:$CB$1048576,MATCH($A533,'Hoja de Trabajo para listado'!$BC$155:$BC$1048576,0),MATCH((CUADRO!I$4&amp;$E533),'Hoja de Trabajo para listado'!$BC$151:$CB$151,0)),0)+IFERROR(INDEX('Hoja de Trabajo para listado'!$DE$153:$DG$274,MATCH($A533,'Hoja de Trabajo para listado'!$DE$153:$DE$1048576,0),MATCH((CUADRO!I$4&amp;$E533),'Hoja de Trabajo para listado'!$DE$151:$DG$151,0)),0)+IFERROR(INDEX('Hoja de Trabajo para listado'!$CD$155:$DC$1048576,MATCH($A533,'Hoja de Trabajo para listado'!$CD$155:$CD$1048576,0),MATCH((CUADRO!I$4&amp;$E533),'Hoja de Trabajo para listado'!$CD$151:$DC$151,0)),0)</f>
        <v>0</v>
      </c>
      <c r="J533" s="241">
        <f ca="1">+IFERROR(INDEX('Hoja de Trabajo para listado'!$A$155:$Z$1048576,MATCH($A533,'Hoja de Trabajo para listado'!$A$155:$A$1048576,0),MATCH((CUADRO!J$4&amp;$E533),'Hoja de Trabajo para listado'!$A$151:$Z$151,0)),0)+IFERROR(INDEX('Hoja de Trabajo para listado'!$AB$155:$BA$1048576,MATCH($A533,'Hoja de Trabajo para listado'!$AB$155:$AB$1048576,0),MATCH((CUADRO!J$4&amp;$E533),'Hoja de Trabajo para listado'!$AB$151:$BA$151,0)),0)+IFERROR(INDEX('Hoja de Trabajo para listado'!$BC$155:$CB$1048576,MATCH($A533,'Hoja de Trabajo para listado'!$BC$155:$BC$1048576,0),MATCH((CUADRO!J$4&amp;$E533),'Hoja de Trabajo para listado'!$BC$151:$CB$151,0)),0)+IFERROR(INDEX('Hoja de Trabajo para listado'!$DE$153:$DG$274,MATCH($A533,'Hoja de Trabajo para listado'!$DE$153:$DE$1048576,0),MATCH((CUADRO!J$4&amp;$E533),'Hoja de Trabajo para listado'!$DE$151:$DG$151,0)),0)+IFERROR(INDEX('Hoja de Trabajo para listado'!$CD$155:$DC$1048576,MATCH($A533,'Hoja de Trabajo para listado'!$CD$155:$CD$1048576,0),MATCH((CUADRO!J$4&amp;$E533),'Hoja de Trabajo para listado'!$CD$151:$DC$151,0)),0)</f>
        <v>0</v>
      </c>
      <c r="K533" s="241">
        <f ca="1">+IFERROR(INDEX('Hoja de Trabajo para listado'!$A$155:$Z$1048576,MATCH($A533,'Hoja de Trabajo para listado'!$A$155:$A$1048576,0),MATCH((CUADRO!K$4&amp;$E533),'Hoja de Trabajo para listado'!$A$151:$Z$151,0)),0)+IFERROR(INDEX('Hoja de Trabajo para listado'!$AB$155:$BA$1048576,MATCH($A533,'Hoja de Trabajo para listado'!$AB$155:$AB$1048576,0),MATCH((CUADRO!K$4&amp;$E533),'Hoja de Trabajo para listado'!$AB$151:$BA$151,0)),0)+IFERROR(INDEX('Hoja de Trabajo para listado'!$BC$155:$CB$1048576,MATCH($A533,'Hoja de Trabajo para listado'!$BC$155:$BC$1048576,0),MATCH((CUADRO!K$4&amp;$E533),'Hoja de Trabajo para listado'!$BC$151:$CB$151,0)),0)+IFERROR(INDEX('Hoja de Trabajo para listado'!$DE$153:$DG$274,MATCH($A533,'Hoja de Trabajo para listado'!$DE$153:$DE$1048576,0),MATCH((CUADRO!K$4&amp;$E533),'Hoja de Trabajo para listado'!$DE$151:$DG$151,0)),0)+IFERROR(INDEX('Hoja de Trabajo para listado'!$CD$155:$DC$1048576,MATCH($A533,'Hoja de Trabajo para listado'!$CD$155:$CD$1048576,0),MATCH((CUADRO!K$4&amp;$E533),'Hoja de Trabajo para listado'!$CD$151:$DC$151,0)),0)</f>
        <v>0</v>
      </c>
      <c r="L533" s="241">
        <f ca="1">+IFERROR(INDEX('Hoja de Trabajo para listado'!$A$155:$Z$1048576,MATCH($A533,'Hoja de Trabajo para listado'!$A$155:$A$1048576,0),MATCH((CUADRO!L$4&amp;$E533),'Hoja de Trabajo para listado'!$A$151:$Z$151,0)),0)+IFERROR(INDEX('Hoja de Trabajo para listado'!$AB$155:$BA$1048576,MATCH($A533,'Hoja de Trabajo para listado'!$AB$155:$AB$1048576,0),MATCH((CUADRO!L$4&amp;$E533),'Hoja de Trabajo para listado'!$AB$151:$BA$151,0)),0)+IFERROR(INDEX('Hoja de Trabajo para listado'!$BC$155:$CB$1048576,MATCH($A533,'Hoja de Trabajo para listado'!$BC$155:$BC$1048576,0),MATCH((CUADRO!L$4&amp;$E533),'Hoja de Trabajo para listado'!$BC$151:$CB$151,0)),0)+IFERROR(INDEX('Hoja de Trabajo para listado'!$DE$153:$DG$274,MATCH($A533,'Hoja de Trabajo para listado'!$DE$153:$DE$1048576,0),MATCH((CUADRO!L$4&amp;$E533),'Hoja de Trabajo para listado'!$DE$151:$DG$151,0)),0)+IFERROR(INDEX('Hoja de Trabajo para listado'!$CD$155:$DC$1048576,MATCH($A533,'Hoja de Trabajo para listado'!$CD$155:$CD$1048576,0),MATCH((CUADRO!L$4&amp;$E533),'Hoja de Trabajo para listado'!$CD$151:$DC$151,0)),0)</f>
        <v>0</v>
      </c>
      <c r="M533" s="241">
        <f ca="1">+IFERROR(INDEX('Hoja de Trabajo para listado'!$A$155:$Z$1048576,MATCH($A533,'Hoja de Trabajo para listado'!$A$155:$A$1048576,0),MATCH((CUADRO!M$4&amp;$E533),'Hoja de Trabajo para listado'!$A$151:$Z$151,0)),0)+IFERROR(INDEX('Hoja de Trabajo para listado'!$AB$155:$BA$1048576,MATCH($A533,'Hoja de Trabajo para listado'!$AB$155:$AB$1048576,0),MATCH((CUADRO!M$4&amp;$E533),'Hoja de Trabajo para listado'!$AB$151:$BA$151,0)),0)+IFERROR(INDEX('Hoja de Trabajo para listado'!$BC$155:$CB$1048576,MATCH($A533,'Hoja de Trabajo para listado'!$BC$155:$BC$1048576,0),MATCH((CUADRO!M$4&amp;$E533),'Hoja de Trabajo para listado'!$BC$151:$CB$151,0)),0)+IFERROR(INDEX('Hoja de Trabajo para listado'!$DE$153:$DG$274,MATCH($A533,'Hoja de Trabajo para listado'!$DE$153:$DE$1048576,0),MATCH((CUADRO!M$4&amp;$E533),'Hoja de Trabajo para listado'!$DE$151:$DG$151,0)),0)+IFERROR(INDEX('Hoja de Trabajo para listado'!$CD$155:$DC$1048576,MATCH($A533,'Hoja de Trabajo para listado'!$CD$155:$CD$1048576,0),MATCH((CUADRO!M$4&amp;$E533),'Hoja de Trabajo para listado'!$CD$151:$DC$151,0)),0)</f>
        <v>0</v>
      </c>
      <c r="N533" s="241">
        <f ca="1">+IFERROR(INDEX('Hoja de Trabajo para listado'!$A$155:$Z$1048576,MATCH($A533,'Hoja de Trabajo para listado'!$A$155:$A$1048576,0),MATCH((CUADRO!N$4&amp;$E533),'Hoja de Trabajo para listado'!$A$151:$Z$151,0)),0)+IFERROR(INDEX('Hoja de Trabajo para listado'!$AB$155:$BA$1048576,MATCH($A533,'Hoja de Trabajo para listado'!$AB$155:$AB$1048576,0),MATCH((CUADRO!N$4&amp;$E533),'Hoja de Trabajo para listado'!$AB$151:$BA$151,0)),0)+IFERROR(INDEX('Hoja de Trabajo para listado'!$BC$155:$CB$1048576,MATCH($A533,'Hoja de Trabajo para listado'!$BC$155:$BC$1048576,0),MATCH((CUADRO!N$4&amp;$E533),'Hoja de Trabajo para listado'!$BC$151:$CB$151,0)),0)+IFERROR(INDEX('Hoja de Trabajo para listado'!$DE$153:$DG$274,MATCH($A533,'Hoja de Trabajo para listado'!$DE$153:$DE$1048576,0),MATCH((CUADRO!N$4&amp;$E533),'Hoja de Trabajo para listado'!$DE$151:$DG$151,0)),0)+IFERROR(INDEX('Hoja de Trabajo para listado'!$CD$155:$DC$1048576,MATCH($A533,'Hoja de Trabajo para listado'!$CD$155:$CD$1048576,0),MATCH((CUADRO!N$4&amp;$E533),'Hoja de Trabajo para listado'!$CD$151:$DC$151,0)),0)</f>
        <v>0</v>
      </c>
      <c r="O533" s="241">
        <f ca="1">+IFERROR(INDEX('Hoja de Trabajo para listado'!$A$155:$Z$1048576,MATCH($A533,'Hoja de Trabajo para listado'!$A$155:$A$1048576,0),MATCH((CUADRO!O$4&amp;$E533),'Hoja de Trabajo para listado'!$A$151:$Z$151,0)),0)+IFERROR(INDEX('Hoja de Trabajo para listado'!$AB$155:$BA$1048576,MATCH($A533,'Hoja de Trabajo para listado'!$AB$155:$AB$1048576,0),MATCH((CUADRO!O$4&amp;$E533),'Hoja de Trabajo para listado'!$AB$151:$BA$151,0)),0)+IFERROR(INDEX('Hoja de Trabajo para listado'!$BC$155:$CB$1048576,MATCH($A533,'Hoja de Trabajo para listado'!$BC$155:$BC$1048576,0),MATCH((CUADRO!O$4&amp;$E533),'Hoja de Trabajo para listado'!$BC$151:$CB$151,0)),0)+IFERROR(INDEX('Hoja de Trabajo para listado'!$DE$153:$DG$274,MATCH($A533,'Hoja de Trabajo para listado'!$DE$153:$DE$1048576,0),MATCH((CUADRO!O$4&amp;$E533),'Hoja de Trabajo para listado'!$DE$151:$DG$151,0)),0)+IFERROR(INDEX('Hoja de Trabajo para listado'!$CD$155:$DC$1048576,MATCH($A533,'Hoja de Trabajo para listado'!$CD$155:$CD$1048576,0),MATCH((CUADRO!O$4&amp;$E533),'Hoja de Trabajo para listado'!$CD$151:$DC$151,0)),0)</f>
        <v>0</v>
      </c>
      <c r="P533" s="241">
        <f ca="1">+IFERROR(INDEX('Hoja de Trabajo para listado'!$A$155:$Z$1048576,MATCH($A533,'Hoja de Trabajo para listado'!$A$155:$A$1048576,0),MATCH((CUADRO!P$4&amp;$E533),'Hoja de Trabajo para listado'!$A$151:$Z$151,0)),0)+IFERROR(INDEX('Hoja de Trabajo para listado'!$AB$155:$BA$1048576,MATCH($A533,'Hoja de Trabajo para listado'!$AB$155:$AB$1048576,0),MATCH((CUADRO!P$4&amp;$E533),'Hoja de Trabajo para listado'!$AB$151:$BA$151,0)),0)+IFERROR(INDEX('Hoja de Trabajo para listado'!$BC$155:$CB$1048576,MATCH($A533,'Hoja de Trabajo para listado'!$BC$155:$BC$1048576,0),MATCH((CUADRO!P$4&amp;$E533),'Hoja de Trabajo para listado'!$BC$151:$CB$151,0)),0)+IFERROR(INDEX('Hoja de Trabajo para listado'!$DE$153:$DG$274,MATCH($A533,'Hoja de Trabajo para listado'!$DE$153:$DE$1048576,0),MATCH((CUADRO!P$4&amp;$E533),'Hoja de Trabajo para listado'!$DE$151:$DG$151,0)),0)+IFERROR(INDEX('Hoja de Trabajo para listado'!$CD$155:$DC$1048576,MATCH($A533,'Hoja de Trabajo para listado'!$CD$155:$CD$1048576,0),MATCH((CUADRO!P$4&amp;$E533),'Hoja de Trabajo para listado'!$CD$151:$DC$151,0)),0)</f>
        <v>0</v>
      </c>
      <c r="Q533" s="241">
        <f ca="1">+IFERROR(INDEX('Hoja de Trabajo para listado'!$A$155:$Z$1048576,MATCH($A533,'Hoja de Trabajo para listado'!$A$155:$A$1048576,0),MATCH((CUADRO!Q$4&amp;$E533),'Hoja de Trabajo para listado'!$A$151:$Z$151,0)),0)+IFERROR(INDEX('Hoja de Trabajo para listado'!$AB$155:$BA$1048576,MATCH($A533,'Hoja de Trabajo para listado'!$AB$155:$AB$1048576,0),MATCH((CUADRO!Q$4&amp;$E533),'Hoja de Trabajo para listado'!$AB$151:$BA$151,0)),0)+IFERROR(INDEX('Hoja de Trabajo para listado'!$BC$155:$CB$1048576,MATCH($A533,'Hoja de Trabajo para listado'!$BC$155:$BC$1048576,0),MATCH((CUADRO!Q$4&amp;$E533),'Hoja de Trabajo para listado'!$BC$151:$CB$151,0)),0)+IFERROR(INDEX('Hoja de Trabajo para listado'!$DE$153:$DG$274,MATCH($A533,'Hoja de Trabajo para listado'!$DE$153:$DE$1048576,0),MATCH((CUADRO!Q$4&amp;$E533),'Hoja de Trabajo para listado'!$DE$151:$DG$151,0)),0)+IFERROR(INDEX('Hoja de Trabajo para listado'!$CD$155:$DC$1048576,MATCH($A533,'Hoja de Trabajo para listado'!$CD$155:$CD$1048576,0),MATCH((CUADRO!Q$4&amp;$E533),'Hoja de Trabajo para listado'!$CD$151:$DC$151,0)),0)</f>
        <v>0</v>
      </c>
      <c r="R533" s="241">
        <f t="shared" ca="1" si="23"/>
        <v>0</v>
      </c>
      <c r="S533" s="247"/>
      <c r="T533" s="241">
        <f ca="1">+T534</f>
        <v>0</v>
      </c>
      <c r="U533" s="240">
        <f t="shared" si="24"/>
        <v>1</v>
      </c>
      <c r="V533" s="327" t="str">
        <f>+VLOOKUP(A533,bd_lista!$A$3:$E$592,5,FALSE)</f>
        <v>Gobiernos Autonomos Municipales</v>
      </c>
      <c r="W533" s="397" t="str">
        <f>+V533</f>
        <v>Gobiernos Autonomos Municipales</v>
      </c>
      <c r="X533" s="240">
        <f>+VLOOKUP(A533,[4]Sheet1!$A$13:$D$744,4,FALSE)</f>
        <v>0</v>
      </c>
      <c r="Y533" s="240" t="e">
        <f>+VLOOKUP(X533,bd_lista!$A$3:$C$592,3,FALSE)</f>
        <v>#N/A</v>
      </c>
      <c r="Z533" s="290">
        <f>+X533</f>
        <v>0</v>
      </c>
      <c r="AA533" s="291" t="e">
        <f>+Y533</f>
        <v>#N/A</v>
      </c>
    </row>
    <row r="534" spans="1:27" customFormat="1" ht="15" hidden="1" customHeight="1">
      <c r="A534" s="32">
        <v>1218</v>
      </c>
      <c r="B534" s="394"/>
      <c r="C534" s="245" t="str">
        <f>+VLOOKUP(A534,bd_lista!$A$3:$C$592,3,FALSE)</f>
        <v>Gobierno Autónomo Municipal de Inquisivi</v>
      </c>
      <c r="D534" s="396"/>
      <c r="E534" s="242" t="s">
        <v>1304</v>
      </c>
      <c r="F534" s="241">
        <f ca="1">+IFERROR(INDEX('Hoja de Trabajo para listado'!$A$155:$Z$1048576,MATCH($A534,'Hoja de Trabajo para listado'!$A$155:$A$1048576,0),MATCH((CUADRO!F$4&amp;$E534),'Hoja de Trabajo para listado'!$A$151:$Z$151,0)),0)+IFERROR(INDEX('Hoja de Trabajo para listado'!$AB$155:$BA$1048576,MATCH($A534,'Hoja de Trabajo para listado'!$AB$155:$AB$1048576,0),MATCH((CUADRO!F$4&amp;$E534),'Hoja de Trabajo para listado'!$AB$151:$BA$151,0)),0)+IFERROR(INDEX('Hoja de Trabajo para listado'!$BC$155:$CB$1048576,MATCH($A534,'Hoja de Trabajo para listado'!$BC$155:$BC$1048576,0),MATCH((CUADRO!F$4&amp;$E534),'Hoja de Trabajo para listado'!$BC$151:$CB$151,0)),0)+IFERROR(INDEX('Hoja de Trabajo para listado'!$DE$153:$DG$274,MATCH($A534,'Hoja de Trabajo para listado'!$DE$153:$DE$1048576,0),MATCH((CUADRO!F$4&amp;$E534),'Hoja de Trabajo para listado'!$DE$151:$DG$151,0)),0)+IFERROR(INDEX('Hoja de Trabajo para listado'!$CD$155:$DC$1048576,MATCH($A534,'Hoja de Trabajo para listado'!$CD$155:$CD$1048576,0),MATCH((CUADRO!F$4&amp;$E534),'Hoja de Trabajo para listado'!$CD$151:$DC$151,0)),0)</f>
        <v>0</v>
      </c>
      <c r="G534" s="241">
        <f ca="1">+IFERROR(INDEX('Hoja de Trabajo para listado'!$A$155:$Z$1048576,MATCH($A534,'Hoja de Trabajo para listado'!$A$155:$A$1048576,0),MATCH((CUADRO!G$4&amp;$E534),'Hoja de Trabajo para listado'!$A$151:$Z$151,0)),0)+IFERROR(INDEX('Hoja de Trabajo para listado'!$AB$155:$BA$1048576,MATCH($A534,'Hoja de Trabajo para listado'!$AB$155:$AB$1048576,0),MATCH((CUADRO!G$4&amp;$E534),'Hoja de Trabajo para listado'!$AB$151:$BA$151,0)),0)+IFERROR(INDEX('Hoja de Trabajo para listado'!$BC$155:$CB$1048576,MATCH($A534,'Hoja de Trabajo para listado'!$BC$155:$BC$1048576,0),MATCH((CUADRO!G$4&amp;$E534),'Hoja de Trabajo para listado'!$BC$151:$CB$151,0)),0)+IFERROR(INDEX('Hoja de Trabajo para listado'!$DE$153:$DG$274,MATCH($A534,'Hoja de Trabajo para listado'!$DE$153:$DE$1048576,0),MATCH((CUADRO!G$4&amp;$E534),'Hoja de Trabajo para listado'!$DE$151:$DG$151,0)),0)+IFERROR(INDEX('Hoja de Trabajo para listado'!$CD$155:$DC$1048576,MATCH($A534,'Hoja de Trabajo para listado'!$CD$155:$CD$1048576,0),MATCH((CUADRO!G$4&amp;$E534),'Hoja de Trabajo para listado'!$CD$151:$DC$151,0)),0)</f>
        <v>0</v>
      </c>
      <c r="H534" s="241">
        <f ca="1">+IFERROR(INDEX('Hoja de Trabajo para listado'!$A$155:$Z$1048576,MATCH($A534,'Hoja de Trabajo para listado'!$A$155:$A$1048576,0),MATCH((CUADRO!H$4&amp;$E534),'Hoja de Trabajo para listado'!$A$151:$Z$151,0)),0)+IFERROR(INDEX('Hoja de Trabajo para listado'!$AB$155:$BA$1048576,MATCH($A534,'Hoja de Trabajo para listado'!$AB$155:$AB$1048576,0),MATCH((CUADRO!H$4&amp;$E534),'Hoja de Trabajo para listado'!$AB$151:$BA$151,0)),0)+IFERROR(INDEX('Hoja de Trabajo para listado'!$BC$155:$CB$1048576,MATCH($A534,'Hoja de Trabajo para listado'!$BC$155:$BC$1048576,0),MATCH((CUADRO!H$4&amp;$E534),'Hoja de Trabajo para listado'!$BC$151:$CB$151,0)),0)+IFERROR(INDEX('Hoja de Trabajo para listado'!$DE$153:$DG$274,MATCH($A534,'Hoja de Trabajo para listado'!$DE$153:$DE$1048576,0),MATCH((CUADRO!H$4&amp;$E534),'Hoja de Trabajo para listado'!$DE$151:$DG$151,0)),0)+IFERROR(INDEX('Hoja de Trabajo para listado'!$CD$155:$DC$1048576,MATCH($A534,'Hoja de Trabajo para listado'!$CD$155:$CD$1048576,0),MATCH((CUADRO!H$4&amp;$E534),'Hoja de Trabajo para listado'!$CD$151:$DC$151,0)),0)</f>
        <v>0</v>
      </c>
      <c r="I534" s="241">
        <f ca="1">+IFERROR(INDEX('Hoja de Trabajo para listado'!$A$155:$Z$1048576,MATCH($A534,'Hoja de Trabajo para listado'!$A$155:$A$1048576,0),MATCH((CUADRO!I$4&amp;$E534),'Hoja de Trabajo para listado'!$A$151:$Z$151,0)),0)+IFERROR(INDEX('Hoja de Trabajo para listado'!$AB$155:$BA$1048576,MATCH($A534,'Hoja de Trabajo para listado'!$AB$155:$AB$1048576,0),MATCH((CUADRO!I$4&amp;$E534),'Hoja de Trabajo para listado'!$AB$151:$BA$151,0)),0)+IFERROR(INDEX('Hoja de Trabajo para listado'!$BC$155:$CB$1048576,MATCH($A534,'Hoja de Trabajo para listado'!$BC$155:$BC$1048576,0),MATCH((CUADRO!I$4&amp;$E534),'Hoja de Trabajo para listado'!$BC$151:$CB$151,0)),0)+IFERROR(INDEX('Hoja de Trabajo para listado'!$DE$153:$DG$274,MATCH($A534,'Hoja de Trabajo para listado'!$DE$153:$DE$1048576,0),MATCH((CUADRO!I$4&amp;$E534),'Hoja de Trabajo para listado'!$DE$151:$DG$151,0)),0)+IFERROR(INDEX('Hoja de Trabajo para listado'!$CD$155:$DC$1048576,MATCH($A534,'Hoja de Trabajo para listado'!$CD$155:$CD$1048576,0),MATCH((CUADRO!I$4&amp;$E534),'Hoja de Trabajo para listado'!$CD$151:$DC$151,0)),0)</f>
        <v>0</v>
      </c>
      <c r="J534" s="241">
        <f ca="1">+IFERROR(INDEX('Hoja de Trabajo para listado'!$A$155:$Z$1048576,MATCH($A534,'Hoja de Trabajo para listado'!$A$155:$A$1048576,0),MATCH((CUADRO!J$4&amp;$E534),'Hoja de Trabajo para listado'!$A$151:$Z$151,0)),0)+IFERROR(INDEX('Hoja de Trabajo para listado'!$AB$155:$BA$1048576,MATCH($A534,'Hoja de Trabajo para listado'!$AB$155:$AB$1048576,0),MATCH((CUADRO!J$4&amp;$E534),'Hoja de Trabajo para listado'!$AB$151:$BA$151,0)),0)+IFERROR(INDEX('Hoja de Trabajo para listado'!$BC$155:$CB$1048576,MATCH($A534,'Hoja de Trabajo para listado'!$BC$155:$BC$1048576,0),MATCH((CUADRO!J$4&amp;$E534),'Hoja de Trabajo para listado'!$BC$151:$CB$151,0)),0)+IFERROR(INDEX('Hoja de Trabajo para listado'!$DE$153:$DG$274,MATCH($A534,'Hoja de Trabajo para listado'!$DE$153:$DE$1048576,0),MATCH((CUADRO!J$4&amp;$E534),'Hoja de Trabajo para listado'!$DE$151:$DG$151,0)),0)+IFERROR(INDEX('Hoja de Trabajo para listado'!$CD$155:$DC$1048576,MATCH($A534,'Hoja de Trabajo para listado'!$CD$155:$CD$1048576,0),MATCH((CUADRO!J$4&amp;$E534),'Hoja de Trabajo para listado'!$CD$151:$DC$151,0)),0)</f>
        <v>0</v>
      </c>
      <c r="K534" s="241">
        <f ca="1">+IFERROR(INDEX('Hoja de Trabajo para listado'!$A$155:$Z$1048576,MATCH($A534,'Hoja de Trabajo para listado'!$A$155:$A$1048576,0),MATCH((CUADRO!K$4&amp;$E534),'Hoja de Trabajo para listado'!$A$151:$Z$151,0)),0)+IFERROR(INDEX('Hoja de Trabajo para listado'!$AB$155:$BA$1048576,MATCH($A534,'Hoja de Trabajo para listado'!$AB$155:$AB$1048576,0),MATCH((CUADRO!K$4&amp;$E534),'Hoja de Trabajo para listado'!$AB$151:$BA$151,0)),0)+IFERROR(INDEX('Hoja de Trabajo para listado'!$BC$155:$CB$1048576,MATCH($A534,'Hoja de Trabajo para listado'!$BC$155:$BC$1048576,0),MATCH((CUADRO!K$4&amp;$E534),'Hoja de Trabajo para listado'!$BC$151:$CB$151,0)),0)+IFERROR(INDEX('Hoja de Trabajo para listado'!$DE$153:$DG$274,MATCH($A534,'Hoja de Trabajo para listado'!$DE$153:$DE$1048576,0),MATCH((CUADRO!K$4&amp;$E534),'Hoja de Trabajo para listado'!$DE$151:$DG$151,0)),0)+IFERROR(INDEX('Hoja de Trabajo para listado'!$CD$155:$DC$1048576,MATCH($A534,'Hoja de Trabajo para listado'!$CD$155:$CD$1048576,0),MATCH((CUADRO!K$4&amp;$E534),'Hoja de Trabajo para listado'!$CD$151:$DC$151,0)),0)</f>
        <v>0</v>
      </c>
      <c r="L534" s="241">
        <f ca="1">+IFERROR(INDEX('Hoja de Trabajo para listado'!$A$155:$Z$1048576,MATCH($A534,'Hoja de Trabajo para listado'!$A$155:$A$1048576,0),MATCH((CUADRO!L$4&amp;$E534),'Hoja de Trabajo para listado'!$A$151:$Z$151,0)),0)+IFERROR(INDEX('Hoja de Trabajo para listado'!$AB$155:$BA$1048576,MATCH($A534,'Hoja de Trabajo para listado'!$AB$155:$AB$1048576,0),MATCH((CUADRO!L$4&amp;$E534),'Hoja de Trabajo para listado'!$AB$151:$BA$151,0)),0)+IFERROR(INDEX('Hoja de Trabajo para listado'!$BC$155:$CB$1048576,MATCH($A534,'Hoja de Trabajo para listado'!$BC$155:$BC$1048576,0),MATCH((CUADRO!L$4&amp;$E534),'Hoja de Trabajo para listado'!$BC$151:$CB$151,0)),0)+IFERROR(INDEX('Hoja de Trabajo para listado'!$DE$153:$DG$274,MATCH($A534,'Hoja de Trabajo para listado'!$DE$153:$DE$1048576,0),MATCH((CUADRO!L$4&amp;$E534),'Hoja de Trabajo para listado'!$DE$151:$DG$151,0)),0)+IFERROR(INDEX('Hoja de Trabajo para listado'!$CD$155:$DC$1048576,MATCH($A534,'Hoja de Trabajo para listado'!$CD$155:$CD$1048576,0),MATCH((CUADRO!L$4&amp;$E534),'Hoja de Trabajo para listado'!$CD$151:$DC$151,0)),0)</f>
        <v>0</v>
      </c>
      <c r="M534" s="241">
        <f ca="1">+IFERROR(INDEX('Hoja de Trabajo para listado'!$A$155:$Z$1048576,MATCH($A534,'Hoja de Trabajo para listado'!$A$155:$A$1048576,0),MATCH((CUADRO!M$4&amp;$E534),'Hoja de Trabajo para listado'!$A$151:$Z$151,0)),0)+IFERROR(INDEX('Hoja de Trabajo para listado'!$AB$155:$BA$1048576,MATCH($A534,'Hoja de Trabajo para listado'!$AB$155:$AB$1048576,0),MATCH((CUADRO!M$4&amp;$E534),'Hoja de Trabajo para listado'!$AB$151:$BA$151,0)),0)+IFERROR(INDEX('Hoja de Trabajo para listado'!$BC$155:$CB$1048576,MATCH($A534,'Hoja de Trabajo para listado'!$BC$155:$BC$1048576,0),MATCH((CUADRO!M$4&amp;$E534),'Hoja de Trabajo para listado'!$BC$151:$CB$151,0)),0)+IFERROR(INDEX('Hoja de Trabajo para listado'!$DE$153:$DG$274,MATCH($A534,'Hoja de Trabajo para listado'!$DE$153:$DE$1048576,0),MATCH((CUADRO!M$4&amp;$E534),'Hoja de Trabajo para listado'!$DE$151:$DG$151,0)),0)+IFERROR(INDEX('Hoja de Trabajo para listado'!$CD$155:$DC$1048576,MATCH($A534,'Hoja de Trabajo para listado'!$CD$155:$CD$1048576,0),MATCH((CUADRO!M$4&amp;$E534),'Hoja de Trabajo para listado'!$CD$151:$DC$151,0)),0)</f>
        <v>0</v>
      </c>
      <c r="N534" s="241">
        <f ca="1">+IFERROR(INDEX('Hoja de Trabajo para listado'!$A$155:$Z$1048576,MATCH($A534,'Hoja de Trabajo para listado'!$A$155:$A$1048576,0),MATCH((CUADRO!N$4&amp;$E534),'Hoja de Trabajo para listado'!$A$151:$Z$151,0)),0)+IFERROR(INDEX('Hoja de Trabajo para listado'!$AB$155:$BA$1048576,MATCH($A534,'Hoja de Trabajo para listado'!$AB$155:$AB$1048576,0),MATCH((CUADRO!N$4&amp;$E534),'Hoja de Trabajo para listado'!$AB$151:$BA$151,0)),0)+IFERROR(INDEX('Hoja de Trabajo para listado'!$BC$155:$CB$1048576,MATCH($A534,'Hoja de Trabajo para listado'!$BC$155:$BC$1048576,0),MATCH((CUADRO!N$4&amp;$E534),'Hoja de Trabajo para listado'!$BC$151:$CB$151,0)),0)+IFERROR(INDEX('Hoja de Trabajo para listado'!$DE$153:$DG$274,MATCH($A534,'Hoja de Trabajo para listado'!$DE$153:$DE$1048576,0),MATCH((CUADRO!N$4&amp;$E534),'Hoja de Trabajo para listado'!$DE$151:$DG$151,0)),0)+IFERROR(INDEX('Hoja de Trabajo para listado'!$CD$155:$DC$1048576,MATCH($A534,'Hoja de Trabajo para listado'!$CD$155:$CD$1048576,0),MATCH((CUADRO!N$4&amp;$E534),'Hoja de Trabajo para listado'!$CD$151:$DC$151,0)),0)</f>
        <v>0</v>
      </c>
      <c r="O534" s="241">
        <f ca="1">+IFERROR(INDEX('Hoja de Trabajo para listado'!$A$155:$Z$1048576,MATCH($A534,'Hoja de Trabajo para listado'!$A$155:$A$1048576,0),MATCH((CUADRO!O$4&amp;$E534),'Hoja de Trabajo para listado'!$A$151:$Z$151,0)),0)+IFERROR(INDEX('Hoja de Trabajo para listado'!$AB$155:$BA$1048576,MATCH($A534,'Hoja de Trabajo para listado'!$AB$155:$AB$1048576,0),MATCH((CUADRO!O$4&amp;$E534),'Hoja de Trabajo para listado'!$AB$151:$BA$151,0)),0)+IFERROR(INDEX('Hoja de Trabajo para listado'!$BC$155:$CB$1048576,MATCH($A534,'Hoja de Trabajo para listado'!$BC$155:$BC$1048576,0),MATCH((CUADRO!O$4&amp;$E534),'Hoja de Trabajo para listado'!$BC$151:$CB$151,0)),0)+IFERROR(INDEX('Hoja de Trabajo para listado'!$DE$153:$DG$274,MATCH($A534,'Hoja de Trabajo para listado'!$DE$153:$DE$1048576,0),MATCH((CUADRO!O$4&amp;$E534),'Hoja de Trabajo para listado'!$DE$151:$DG$151,0)),0)+IFERROR(INDEX('Hoja de Trabajo para listado'!$CD$155:$DC$1048576,MATCH($A534,'Hoja de Trabajo para listado'!$CD$155:$CD$1048576,0),MATCH((CUADRO!O$4&amp;$E534),'Hoja de Trabajo para listado'!$CD$151:$DC$151,0)),0)</f>
        <v>0</v>
      </c>
      <c r="P534" s="241">
        <f ca="1">+IFERROR(INDEX('Hoja de Trabajo para listado'!$A$155:$Z$1048576,MATCH($A534,'Hoja de Trabajo para listado'!$A$155:$A$1048576,0),MATCH((CUADRO!P$4&amp;$E534),'Hoja de Trabajo para listado'!$A$151:$Z$151,0)),0)+IFERROR(INDEX('Hoja de Trabajo para listado'!$AB$155:$BA$1048576,MATCH($A534,'Hoja de Trabajo para listado'!$AB$155:$AB$1048576,0),MATCH((CUADRO!P$4&amp;$E534),'Hoja de Trabajo para listado'!$AB$151:$BA$151,0)),0)+IFERROR(INDEX('Hoja de Trabajo para listado'!$BC$155:$CB$1048576,MATCH($A534,'Hoja de Trabajo para listado'!$BC$155:$BC$1048576,0),MATCH((CUADRO!P$4&amp;$E534),'Hoja de Trabajo para listado'!$BC$151:$CB$151,0)),0)+IFERROR(INDEX('Hoja de Trabajo para listado'!$DE$153:$DG$274,MATCH($A534,'Hoja de Trabajo para listado'!$DE$153:$DE$1048576,0),MATCH((CUADRO!P$4&amp;$E534),'Hoja de Trabajo para listado'!$DE$151:$DG$151,0)),0)+IFERROR(INDEX('Hoja de Trabajo para listado'!$CD$155:$DC$1048576,MATCH($A534,'Hoja de Trabajo para listado'!$CD$155:$CD$1048576,0),MATCH((CUADRO!P$4&amp;$E534),'Hoja de Trabajo para listado'!$CD$151:$DC$151,0)),0)</f>
        <v>0</v>
      </c>
      <c r="Q534" s="241">
        <f ca="1">+IFERROR(INDEX('Hoja de Trabajo para listado'!$A$155:$Z$1048576,MATCH($A534,'Hoja de Trabajo para listado'!$A$155:$A$1048576,0),MATCH((CUADRO!Q$4&amp;$E534),'Hoja de Trabajo para listado'!$A$151:$Z$151,0)),0)+IFERROR(INDEX('Hoja de Trabajo para listado'!$AB$155:$BA$1048576,MATCH($A534,'Hoja de Trabajo para listado'!$AB$155:$AB$1048576,0),MATCH((CUADRO!Q$4&amp;$E534),'Hoja de Trabajo para listado'!$AB$151:$BA$151,0)),0)+IFERROR(INDEX('Hoja de Trabajo para listado'!$BC$155:$CB$1048576,MATCH($A534,'Hoja de Trabajo para listado'!$BC$155:$BC$1048576,0),MATCH((CUADRO!Q$4&amp;$E534),'Hoja de Trabajo para listado'!$BC$151:$CB$151,0)),0)+IFERROR(INDEX('Hoja de Trabajo para listado'!$DE$153:$DG$274,MATCH($A534,'Hoja de Trabajo para listado'!$DE$153:$DE$1048576,0),MATCH((CUADRO!Q$4&amp;$E534),'Hoja de Trabajo para listado'!$DE$151:$DG$151,0)),0)+IFERROR(INDEX('Hoja de Trabajo para listado'!$CD$155:$DC$1048576,MATCH($A534,'Hoja de Trabajo para listado'!$CD$155:$CD$1048576,0),MATCH((CUADRO!Q$4&amp;$E534),'Hoja de Trabajo para listado'!$CD$151:$DC$151,0)),0)</f>
        <v>0</v>
      </c>
      <c r="R534" s="241">
        <f t="shared" ca="1" si="23"/>
        <v>0</v>
      </c>
      <c r="S534" s="247">
        <f ca="1">+R533+R534</f>
        <v>0</v>
      </c>
      <c r="T534" s="241">
        <f ca="1">+S534</f>
        <v>0</v>
      </c>
      <c r="U534" s="240">
        <f t="shared" si="24"/>
        <v>2</v>
      </c>
      <c r="V534" s="327" t="str">
        <f>+VLOOKUP(A534,bd_lista!$A$3:$E$592,5,FALSE)</f>
        <v>Gobiernos Autonomos Municipales</v>
      </c>
      <c r="W534" s="398"/>
      <c r="X534" s="240">
        <f>+VLOOKUP(A534,[4]Sheet1!$A$13:$D$744,4,FALSE)</f>
        <v>0</v>
      </c>
      <c r="Y534" s="240" t="e">
        <f>+VLOOKUP(X534,bd_lista!$A$3:$C$592,3,FALSE)</f>
        <v>#N/A</v>
      </c>
      <c r="Z534" s="288"/>
      <c r="AA534" s="289"/>
    </row>
    <row r="535" spans="1:27" customFormat="1" ht="15" hidden="1" customHeight="1">
      <c r="A535" s="32">
        <v>1219</v>
      </c>
      <c r="B535" s="393">
        <f>+A535</f>
        <v>1219</v>
      </c>
      <c r="C535" s="245" t="str">
        <f>+VLOOKUP(A535,bd_lista!$A$3:$C$592,3,FALSE)</f>
        <v>Gobierno Autónomo Municipal de Quime</v>
      </c>
      <c r="D535" s="395" t="str">
        <f>+C535</f>
        <v>Gobierno Autónomo Municipal de Quime</v>
      </c>
      <c r="E535" s="240" t="s">
        <v>1303</v>
      </c>
      <c r="F535" s="241">
        <f ca="1">+IFERROR(INDEX('Hoja de Trabajo para listado'!$A$155:$Z$1048576,MATCH($A535,'Hoja de Trabajo para listado'!$A$155:$A$1048576,0),MATCH((CUADRO!F$4&amp;$E535),'Hoja de Trabajo para listado'!$A$151:$Z$151,0)),0)+IFERROR(INDEX('Hoja de Trabajo para listado'!$AB$155:$BA$1048576,MATCH($A535,'Hoja de Trabajo para listado'!$AB$155:$AB$1048576,0),MATCH((CUADRO!F$4&amp;$E535),'Hoja de Trabajo para listado'!$AB$151:$BA$151,0)),0)+IFERROR(INDEX('Hoja de Trabajo para listado'!$BC$155:$CB$1048576,MATCH($A535,'Hoja de Trabajo para listado'!$BC$155:$BC$1048576,0),MATCH((CUADRO!F$4&amp;$E535),'Hoja de Trabajo para listado'!$BC$151:$CB$151,0)),0)+IFERROR(INDEX('Hoja de Trabajo para listado'!$DE$153:$DG$274,MATCH($A535,'Hoja de Trabajo para listado'!$DE$153:$DE$1048576,0),MATCH((CUADRO!F$4&amp;$E535),'Hoja de Trabajo para listado'!$DE$151:$DG$151,0)),0)+IFERROR(INDEX('Hoja de Trabajo para listado'!$CD$155:$DC$1048576,MATCH($A535,'Hoja de Trabajo para listado'!$CD$155:$CD$1048576,0),MATCH((CUADRO!F$4&amp;$E535),'Hoja de Trabajo para listado'!$CD$151:$DC$151,0)),0)</f>
        <v>0</v>
      </c>
      <c r="G535" s="241">
        <f ca="1">+IFERROR(INDEX('Hoja de Trabajo para listado'!$A$155:$Z$1048576,MATCH($A535,'Hoja de Trabajo para listado'!$A$155:$A$1048576,0),MATCH((CUADRO!G$4&amp;$E535),'Hoja de Trabajo para listado'!$A$151:$Z$151,0)),0)+IFERROR(INDEX('Hoja de Trabajo para listado'!$AB$155:$BA$1048576,MATCH($A535,'Hoja de Trabajo para listado'!$AB$155:$AB$1048576,0),MATCH((CUADRO!G$4&amp;$E535),'Hoja de Trabajo para listado'!$AB$151:$BA$151,0)),0)+IFERROR(INDEX('Hoja de Trabajo para listado'!$BC$155:$CB$1048576,MATCH($A535,'Hoja de Trabajo para listado'!$BC$155:$BC$1048576,0),MATCH((CUADRO!G$4&amp;$E535),'Hoja de Trabajo para listado'!$BC$151:$CB$151,0)),0)+IFERROR(INDEX('Hoja de Trabajo para listado'!$DE$153:$DG$274,MATCH($A535,'Hoja de Trabajo para listado'!$DE$153:$DE$1048576,0),MATCH((CUADRO!G$4&amp;$E535),'Hoja de Trabajo para listado'!$DE$151:$DG$151,0)),0)+IFERROR(INDEX('Hoja de Trabajo para listado'!$CD$155:$DC$1048576,MATCH($A535,'Hoja de Trabajo para listado'!$CD$155:$CD$1048576,0),MATCH((CUADRO!G$4&amp;$E535),'Hoja de Trabajo para listado'!$CD$151:$DC$151,0)),0)</f>
        <v>0</v>
      </c>
      <c r="H535" s="241">
        <f ca="1">+IFERROR(INDEX('Hoja de Trabajo para listado'!$A$155:$Z$1048576,MATCH($A535,'Hoja de Trabajo para listado'!$A$155:$A$1048576,0),MATCH((CUADRO!H$4&amp;$E535),'Hoja de Trabajo para listado'!$A$151:$Z$151,0)),0)+IFERROR(INDEX('Hoja de Trabajo para listado'!$AB$155:$BA$1048576,MATCH($A535,'Hoja de Trabajo para listado'!$AB$155:$AB$1048576,0),MATCH((CUADRO!H$4&amp;$E535),'Hoja de Trabajo para listado'!$AB$151:$BA$151,0)),0)+IFERROR(INDEX('Hoja de Trabajo para listado'!$BC$155:$CB$1048576,MATCH($A535,'Hoja de Trabajo para listado'!$BC$155:$BC$1048576,0),MATCH((CUADRO!H$4&amp;$E535),'Hoja de Trabajo para listado'!$BC$151:$CB$151,0)),0)+IFERROR(INDEX('Hoja de Trabajo para listado'!$DE$153:$DG$274,MATCH($A535,'Hoja de Trabajo para listado'!$DE$153:$DE$1048576,0),MATCH((CUADRO!H$4&amp;$E535),'Hoja de Trabajo para listado'!$DE$151:$DG$151,0)),0)+IFERROR(INDEX('Hoja de Trabajo para listado'!$CD$155:$DC$1048576,MATCH($A535,'Hoja de Trabajo para listado'!$CD$155:$CD$1048576,0),MATCH((CUADRO!H$4&amp;$E535),'Hoja de Trabajo para listado'!$CD$151:$DC$151,0)),0)</f>
        <v>0</v>
      </c>
      <c r="I535" s="241">
        <f ca="1">+IFERROR(INDEX('Hoja de Trabajo para listado'!$A$155:$Z$1048576,MATCH($A535,'Hoja de Trabajo para listado'!$A$155:$A$1048576,0),MATCH((CUADRO!I$4&amp;$E535),'Hoja de Trabajo para listado'!$A$151:$Z$151,0)),0)+IFERROR(INDEX('Hoja de Trabajo para listado'!$AB$155:$BA$1048576,MATCH($A535,'Hoja de Trabajo para listado'!$AB$155:$AB$1048576,0),MATCH((CUADRO!I$4&amp;$E535),'Hoja de Trabajo para listado'!$AB$151:$BA$151,0)),0)+IFERROR(INDEX('Hoja de Trabajo para listado'!$BC$155:$CB$1048576,MATCH($A535,'Hoja de Trabajo para listado'!$BC$155:$BC$1048576,0),MATCH((CUADRO!I$4&amp;$E535),'Hoja de Trabajo para listado'!$BC$151:$CB$151,0)),0)+IFERROR(INDEX('Hoja de Trabajo para listado'!$DE$153:$DG$274,MATCH($A535,'Hoja de Trabajo para listado'!$DE$153:$DE$1048576,0),MATCH((CUADRO!I$4&amp;$E535),'Hoja de Trabajo para listado'!$DE$151:$DG$151,0)),0)+IFERROR(INDEX('Hoja de Trabajo para listado'!$CD$155:$DC$1048576,MATCH($A535,'Hoja de Trabajo para listado'!$CD$155:$CD$1048576,0),MATCH((CUADRO!I$4&amp;$E535),'Hoja de Trabajo para listado'!$CD$151:$DC$151,0)),0)</f>
        <v>0</v>
      </c>
      <c r="J535" s="241">
        <f ca="1">+IFERROR(INDEX('Hoja de Trabajo para listado'!$A$155:$Z$1048576,MATCH($A535,'Hoja de Trabajo para listado'!$A$155:$A$1048576,0),MATCH((CUADRO!J$4&amp;$E535),'Hoja de Trabajo para listado'!$A$151:$Z$151,0)),0)+IFERROR(INDEX('Hoja de Trabajo para listado'!$AB$155:$BA$1048576,MATCH($A535,'Hoja de Trabajo para listado'!$AB$155:$AB$1048576,0),MATCH((CUADRO!J$4&amp;$E535),'Hoja de Trabajo para listado'!$AB$151:$BA$151,0)),0)+IFERROR(INDEX('Hoja de Trabajo para listado'!$BC$155:$CB$1048576,MATCH($A535,'Hoja de Trabajo para listado'!$BC$155:$BC$1048576,0),MATCH((CUADRO!J$4&amp;$E535),'Hoja de Trabajo para listado'!$BC$151:$CB$151,0)),0)+IFERROR(INDEX('Hoja de Trabajo para listado'!$DE$153:$DG$274,MATCH($A535,'Hoja de Trabajo para listado'!$DE$153:$DE$1048576,0),MATCH((CUADRO!J$4&amp;$E535),'Hoja de Trabajo para listado'!$DE$151:$DG$151,0)),0)+IFERROR(INDEX('Hoja de Trabajo para listado'!$CD$155:$DC$1048576,MATCH($A535,'Hoja de Trabajo para listado'!$CD$155:$CD$1048576,0),MATCH((CUADRO!J$4&amp;$E535),'Hoja de Trabajo para listado'!$CD$151:$DC$151,0)),0)</f>
        <v>0</v>
      </c>
      <c r="K535" s="241">
        <f ca="1">+IFERROR(INDEX('Hoja de Trabajo para listado'!$A$155:$Z$1048576,MATCH($A535,'Hoja de Trabajo para listado'!$A$155:$A$1048576,0),MATCH((CUADRO!K$4&amp;$E535),'Hoja de Trabajo para listado'!$A$151:$Z$151,0)),0)+IFERROR(INDEX('Hoja de Trabajo para listado'!$AB$155:$BA$1048576,MATCH($A535,'Hoja de Trabajo para listado'!$AB$155:$AB$1048576,0),MATCH((CUADRO!K$4&amp;$E535),'Hoja de Trabajo para listado'!$AB$151:$BA$151,0)),0)+IFERROR(INDEX('Hoja de Trabajo para listado'!$BC$155:$CB$1048576,MATCH($A535,'Hoja de Trabajo para listado'!$BC$155:$BC$1048576,0),MATCH((CUADRO!K$4&amp;$E535),'Hoja de Trabajo para listado'!$BC$151:$CB$151,0)),0)+IFERROR(INDEX('Hoja de Trabajo para listado'!$DE$153:$DG$274,MATCH($A535,'Hoja de Trabajo para listado'!$DE$153:$DE$1048576,0),MATCH((CUADRO!K$4&amp;$E535),'Hoja de Trabajo para listado'!$DE$151:$DG$151,0)),0)+IFERROR(INDEX('Hoja de Trabajo para listado'!$CD$155:$DC$1048576,MATCH($A535,'Hoja de Trabajo para listado'!$CD$155:$CD$1048576,0),MATCH((CUADRO!K$4&amp;$E535),'Hoja de Trabajo para listado'!$CD$151:$DC$151,0)),0)</f>
        <v>0</v>
      </c>
      <c r="L535" s="241">
        <f ca="1">+IFERROR(INDEX('Hoja de Trabajo para listado'!$A$155:$Z$1048576,MATCH($A535,'Hoja de Trabajo para listado'!$A$155:$A$1048576,0),MATCH((CUADRO!L$4&amp;$E535),'Hoja de Trabajo para listado'!$A$151:$Z$151,0)),0)+IFERROR(INDEX('Hoja de Trabajo para listado'!$AB$155:$BA$1048576,MATCH($A535,'Hoja de Trabajo para listado'!$AB$155:$AB$1048576,0),MATCH((CUADRO!L$4&amp;$E535),'Hoja de Trabajo para listado'!$AB$151:$BA$151,0)),0)+IFERROR(INDEX('Hoja de Trabajo para listado'!$BC$155:$CB$1048576,MATCH($A535,'Hoja de Trabajo para listado'!$BC$155:$BC$1048576,0),MATCH((CUADRO!L$4&amp;$E535),'Hoja de Trabajo para listado'!$BC$151:$CB$151,0)),0)+IFERROR(INDEX('Hoja de Trabajo para listado'!$DE$153:$DG$274,MATCH($A535,'Hoja de Trabajo para listado'!$DE$153:$DE$1048576,0),MATCH((CUADRO!L$4&amp;$E535),'Hoja de Trabajo para listado'!$DE$151:$DG$151,0)),0)+IFERROR(INDEX('Hoja de Trabajo para listado'!$CD$155:$DC$1048576,MATCH($A535,'Hoja de Trabajo para listado'!$CD$155:$CD$1048576,0),MATCH((CUADRO!L$4&amp;$E535),'Hoja de Trabajo para listado'!$CD$151:$DC$151,0)),0)</f>
        <v>0</v>
      </c>
      <c r="M535" s="241">
        <f ca="1">+IFERROR(INDEX('Hoja de Trabajo para listado'!$A$155:$Z$1048576,MATCH($A535,'Hoja de Trabajo para listado'!$A$155:$A$1048576,0),MATCH((CUADRO!M$4&amp;$E535),'Hoja de Trabajo para listado'!$A$151:$Z$151,0)),0)+IFERROR(INDEX('Hoja de Trabajo para listado'!$AB$155:$BA$1048576,MATCH($A535,'Hoja de Trabajo para listado'!$AB$155:$AB$1048576,0),MATCH((CUADRO!M$4&amp;$E535),'Hoja de Trabajo para listado'!$AB$151:$BA$151,0)),0)+IFERROR(INDEX('Hoja de Trabajo para listado'!$BC$155:$CB$1048576,MATCH($A535,'Hoja de Trabajo para listado'!$BC$155:$BC$1048576,0),MATCH((CUADRO!M$4&amp;$E535),'Hoja de Trabajo para listado'!$BC$151:$CB$151,0)),0)+IFERROR(INDEX('Hoja de Trabajo para listado'!$DE$153:$DG$274,MATCH($A535,'Hoja de Trabajo para listado'!$DE$153:$DE$1048576,0),MATCH((CUADRO!M$4&amp;$E535),'Hoja de Trabajo para listado'!$DE$151:$DG$151,0)),0)+IFERROR(INDEX('Hoja de Trabajo para listado'!$CD$155:$DC$1048576,MATCH($A535,'Hoja de Trabajo para listado'!$CD$155:$CD$1048576,0),MATCH((CUADRO!M$4&amp;$E535),'Hoja de Trabajo para listado'!$CD$151:$DC$151,0)),0)</f>
        <v>0</v>
      </c>
      <c r="N535" s="241">
        <f ca="1">+IFERROR(INDEX('Hoja de Trabajo para listado'!$A$155:$Z$1048576,MATCH($A535,'Hoja de Trabajo para listado'!$A$155:$A$1048576,0),MATCH((CUADRO!N$4&amp;$E535),'Hoja de Trabajo para listado'!$A$151:$Z$151,0)),0)+IFERROR(INDEX('Hoja de Trabajo para listado'!$AB$155:$BA$1048576,MATCH($A535,'Hoja de Trabajo para listado'!$AB$155:$AB$1048576,0),MATCH((CUADRO!N$4&amp;$E535),'Hoja de Trabajo para listado'!$AB$151:$BA$151,0)),0)+IFERROR(INDEX('Hoja de Trabajo para listado'!$BC$155:$CB$1048576,MATCH($A535,'Hoja de Trabajo para listado'!$BC$155:$BC$1048576,0),MATCH((CUADRO!N$4&amp;$E535),'Hoja de Trabajo para listado'!$BC$151:$CB$151,0)),0)+IFERROR(INDEX('Hoja de Trabajo para listado'!$DE$153:$DG$274,MATCH($A535,'Hoja de Trabajo para listado'!$DE$153:$DE$1048576,0),MATCH((CUADRO!N$4&amp;$E535),'Hoja de Trabajo para listado'!$DE$151:$DG$151,0)),0)+IFERROR(INDEX('Hoja de Trabajo para listado'!$CD$155:$DC$1048576,MATCH($A535,'Hoja de Trabajo para listado'!$CD$155:$CD$1048576,0),MATCH((CUADRO!N$4&amp;$E535),'Hoja de Trabajo para listado'!$CD$151:$DC$151,0)),0)</f>
        <v>0</v>
      </c>
      <c r="O535" s="241">
        <f ca="1">+IFERROR(INDEX('Hoja de Trabajo para listado'!$A$155:$Z$1048576,MATCH($A535,'Hoja de Trabajo para listado'!$A$155:$A$1048576,0),MATCH((CUADRO!O$4&amp;$E535),'Hoja de Trabajo para listado'!$A$151:$Z$151,0)),0)+IFERROR(INDEX('Hoja de Trabajo para listado'!$AB$155:$BA$1048576,MATCH($A535,'Hoja de Trabajo para listado'!$AB$155:$AB$1048576,0),MATCH((CUADRO!O$4&amp;$E535),'Hoja de Trabajo para listado'!$AB$151:$BA$151,0)),0)+IFERROR(INDEX('Hoja de Trabajo para listado'!$BC$155:$CB$1048576,MATCH($A535,'Hoja de Trabajo para listado'!$BC$155:$BC$1048576,0),MATCH((CUADRO!O$4&amp;$E535),'Hoja de Trabajo para listado'!$BC$151:$CB$151,0)),0)+IFERROR(INDEX('Hoja de Trabajo para listado'!$DE$153:$DG$274,MATCH($A535,'Hoja de Trabajo para listado'!$DE$153:$DE$1048576,0),MATCH((CUADRO!O$4&amp;$E535),'Hoja de Trabajo para listado'!$DE$151:$DG$151,0)),0)+IFERROR(INDEX('Hoja de Trabajo para listado'!$CD$155:$DC$1048576,MATCH($A535,'Hoja de Trabajo para listado'!$CD$155:$CD$1048576,0),MATCH((CUADRO!O$4&amp;$E535),'Hoja de Trabajo para listado'!$CD$151:$DC$151,0)),0)</f>
        <v>0</v>
      </c>
      <c r="P535" s="241">
        <f ca="1">+IFERROR(INDEX('Hoja de Trabajo para listado'!$A$155:$Z$1048576,MATCH($A535,'Hoja de Trabajo para listado'!$A$155:$A$1048576,0),MATCH((CUADRO!P$4&amp;$E535),'Hoja de Trabajo para listado'!$A$151:$Z$151,0)),0)+IFERROR(INDEX('Hoja de Trabajo para listado'!$AB$155:$BA$1048576,MATCH($A535,'Hoja de Trabajo para listado'!$AB$155:$AB$1048576,0),MATCH((CUADRO!P$4&amp;$E535),'Hoja de Trabajo para listado'!$AB$151:$BA$151,0)),0)+IFERROR(INDEX('Hoja de Trabajo para listado'!$BC$155:$CB$1048576,MATCH($A535,'Hoja de Trabajo para listado'!$BC$155:$BC$1048576,0),MATCH((CUADRO!P$4&amp;$E535),'Hoja de Trabajo para listado'!$BC$151:$CB$151,0)),0)+IFERROR(INDEX('Hoja de Trabajo para listado'!$DE$153:$DG$274,MATCH($A535,'Hoja de Trabajo para listado'!$DE$153:$DE$1048576,0),MATCH((CUADRO!P$4&amp;$E535),'Hoja de Trabajo para listado'!$DE$151:$DG$151,0)),0)+IFERROR(INDEX('Hoja de Trabajo para listado'!$CD$155:$DC$1048576,MATCH($A535,'Hoja de Trabajo para listado'!$CD$155:$CD$1048576,0),MATCH((CUADRO!P$4&amp;$E535),'Hoja de Trabajo para listado'!$CD$151:$DC$151,0)),0)</f>
        <v>0</v>
      </c>
      <c r="Q535" s="241">
        <f ca="1">+IFERROR(INDEX('Hoja de Trabajo para listado'!$A$155:$Z$1048576,MATCH($A535,'Hoja de Trabajo para listado'!$A$155:$A$1048576,0),MATCH((CUADRO!Q$4&amp;$E535),'Hoja de Trabajo para listado'!$A$151:$Z$151,0)),0)+IFERROR(INDEX('Hoja de Trabajo para listado'!$AB$155:$BA$1048576,MATCH($A535,'Hoja de Trabajo para listado'!$AB$155:$AB$1048576,0),MATCH((CUADRO!Q$4&amp;$E535),'Hoja de Trabajo para listado'!$AB$151:$BA$151,0)),0)+IFERROR(INDEX('Hoja de Trabajo para listado'!$BC$155:$CB$1048576,MATCH($A535,'Hoja de Trabajo para listado'!$BC$155:$BC$1048576,0),MATCH((CUADRO!Q$4&amp;$E535),'Hoja de Trabajo para listado'!$BC$151:$CB$151,0)),0)+IFERROR(INDEX('Hoja de Trabajo para listado'!$DE$153:$DG$274,MATCH($A535,'Hoja de Trabajo para listado'!$DE$153:$DE$1048576,0),MATCH((CUADRO!Q$4&amp;$E535),'Hoja de Trabajo para listado'!$DE$151:$DG$151,0)),0)+IFERROR(INDEX('Hoja de Trabajo para listado'!$CD$155:$DC$1048576,MATCH($A535,'Hoja de Trabajo para listado'!$CD$155:$CD$1048576,0),MATCH((CUADRO!Q$4&amp;$E535),'Hoja de Trabajo para listado'!$CD$151:$DC$151,0)),0)</f>
        <v>0</v>
      </c>
      <c r="R535" s="241">
        <f t="shared" ca="1" si="23"/>
        <v>0</v>
      </c>
      <c r="S535" s="247"/>
      <c r="T535" s="241">
        <f ca="1">+T536</f>
        <v>0</v>
      </c>
      <c r="U535" s="240">
        <f t="shared" si="24"/>
        <v>1</v>
      </c>
      <c r="V535" s="327" t="str">
        <f>+VLOOKUP(A535,bd_lista!$A$3:$E$592,5,FALSE)</f>
        <v>Gobiernos Autonomos Municipales</v>
      </c>
      <c r="W535" s="397" t="str">
        <f>+V535</f>
        <v>Gobiernos Autonomos Municipales</v>
      </c>
      <c r="X535" s="240">
        <f>+VLOOKUP(A535,[4]Sheet1!$A$13:$D$744,4,FALSE)</f>
        <v>0</v>
      </c>
      <c r="Y535" s="240" t="e">
        <f>+VLOOKUP(X535,bd_lista!$A$3:$C$592,3,FALSE)</f>
        <v>#N/A</v>
      </c>
      <c r="Z535" s="290">
        <f>+X535</f>
        <v>0</v>
      </c>
      <c r="AA535" s="291" t="e">
        <f>+Y535</f>
        <v>#N/A</v>
      </c>
    </row>
    <row r="536" spans="1:27" customFormat="1" ht="15" hidden="1" customHeight="1">
      <c r="A536" s="32">
        <v>1219</v>
      </c>
      <c r="B536" s="394"/>
      <c r="C536" s="245" t="str">
        <f>+VLOOKUP(A536,bd_lista!$A$3:$C$592,3,FALSE)</f>
        <v>Gobierno Autónomo Municipal de Quime</v>
      </c>
      <c r="D536" s="396"/>
      <c r="E536" s="242" t="s">
        <v>1304</v>
      </c>
      <c r="F536" s="241">
        <f ca="1">+IFERROR(INDEX('Hoja de Trabajo para listado'!$A$155:$Z$1048576,MATCH($A536,'Hoja de Trabajo para listado'!$A$155:$A$1048576,0),MATCH((CUADRO!F$4&amp;$E536),'Hoja de Trabajo para listado'!$A$151:$Z$151,0)),0)+IFERROR(INDEX('Hoja de Trabajo para listado'!$AB$155:$BA$1048576,MATCH($A536,'Hoja de Trabajo para listado'!$AB$155:$AB$1048576,0),MATCH((CUADRO!F$4&amp;$E536),'Hoja de Trabajo para listado'!$AB$151:$BA$151,0)),0)+IFERROR(INDEX('Hoja de Trabajo para listado'!$BC$155:$CB$1048576,MATCH($A536,'Hoja de Trabajo para listado'!$BC$155:$BC$1048576,0),MATCH((CUADRO!F$4&amp;$E536),'Hoja de Trabajo para listado'!$BC$151:$CB$151,0)),0)+IFERROR(INDEX('Hoja de Trabajo para listado'!$DE$153:$DG$274,MATCH($A536,'Hoja de Trabajo para listado'!$DE$153:$DE$1048576,0),MATCH((CUADRO!F$4&amp;$E536),'Hoja de Trabajo para listado'!$DE$151:$DG$151,0)),0)+IFERROR(INDEX('Hoja de Trabajo para listado'!$CD$155:$DC$1048576,MATCH($A536,'Hoja de Trabajo para listado'!$CD$155:$CD$1048576,0),MATCH((CUADRO!F$4&amp;$E536),'Hoja de Trabajo para listado'!$CD$151:$DC$151,0)),0)</f>
        <v>0</v>
      </c>
      <c r="G536" s="241">
        <f ca="1">+IFERROR(INDEX('Hoja de Trabajo para listado'!$A$155:$Z$1048576,MATCH($A536,'Hoja de Trabajo para listado'!$A$155:$A$1048576,0),MATCH((CUADRO!G$4&amp;$E536),'Hoja de Trabajo para listado'!$A$151:$Z$151,0)),0)+IFERROR(INDEX('Hoja de Trabajo para listado'!$AB$155:$BA$1048576,MATCH($A536,'Hoja de Trabajo para listado'!$AB$155:$AB$1048576,0),MATCH((CUADRO!G$4&amp;$E536),'Hoja de Trabajo para listado'!$AB$151:$BA$151,0)),0)+IFERROR(INDEX('Hoja de Trabajo para listado'!$BC$155:$CB$1048576,MATCH($A536,'Hoja de Trabajo para listado'!$BC$155:$BC$1048576,0),MATCH((CUADRO!G$4&amp;$E536),'Hoja de Trabajo para listado'!$BC$151:$CB$151,0)),0)+IFERROR(INDEX('Hoja de Trabajo para listado'!$DE$153:$DG$274,MATCH($A536,'Hoja de Trabajo para listado'!$DE$153:$DE$1048576,0),MATCH((CUADRO!G$4&amp;$E536),'Hoja de Trabajo para listado'!$DE$151:$DG$151,0)),0)+IFERROR(INDEX('Hoja de Trabajo para listado'!$CD$155:$DC$1048576,MATCH($A536,'Hoja de Trabajo para listado'!$CD$155:$CD$1048576,0),MATCH((CUADRO!G$4&amp;$E536),'Hoja de Trabajo para listado'!$CD$151:$DC$151,0)),0)</f>
        <v>0</v>
      </c>
      <c r="H536" s="241">
        <f ca="1">+IFERROR(INDEX('Hoja de Trabajo para listado'!$A$155:$Z$1048576,MATCH($A536,'Hoja de Trabajo para listado'!$A$155:$A$1048576,0),MATCH((CUADRO!H$4&amp;$E536),'Hoja de Trabajo para listado'!$A$151:$Z$151,0)),0)+IFERROR(INDEX('Hoja de Trabajo para listado'!$AB$155:$BA$1048576,MATCH($A536,'Hoja de Trabajo para listado'!$AB$155:$AB$1048576,0),MATCH((CUADRO!H$4&amp;$E536),'Hoja de Trabajo para listado'!$AB$151:$BA$151,0)),0)+IFERROR(INDEX('Hoja de Trabajo para listado'!$BC$155:$CB$1048576,MATCH($A536,'Hoja de Trabajo para listado'!$BC$155:$BC$1048576,0),MATCH((CUADRO!H$4&amp;$E536),'Hoja de Trabajo para listado'!$BC$151:$CB$151,0)),0)+IFERROR(INDEX('Hoja de Trabajo para listado'!$DE$153:$DG$274,MATCH($A536,'Hoja de Trabajo para listado'!$DE$153:$DE$1048576,0),MATCH((CUADRO!H$4&amp;$E536),'Hoja de Trabajo para listado'!$DE$151:$DG$151,0)),0)+IFERROR(INDEX('Hoja de Trabajo para listado'!$CD$155:$DC$1048576,MATCH($A536,'Hoja de Trabajo para listado'!$CD$155:$CD$1048576,0),MATCH((CUADRO!H$4&amp;$E536),'Hoja de Trabajo para listado'!$CD$151:$DC$151,0)),0)</f>
        <v>0</v>
      </c>
      <c r="I536" s="241">
        <f ca="1">+IFERROR(INDEX('Hoja de Trabajo para listado'!$A$155:$Z$1048576,MATCH($A536,'Hoja de Trabajo para listado'!$A$155:$A$1048576,0),MATCH((CUADRO!I$4&amp;$E536),'Hoja de Trabajo para listado'!$A$151:$Z$151,0)),0)+IFERROR(INDEX('Hoja de Trabajo para listado'!$AB$155:$BA$1048576,MATCH($A536,'Hoja de Trabajo para listado'!$AB$155:$AB$1048576,0),MATCH((CUADRO!I$4&amp;$E536),'Hoja de Trabajo para listado'!$AB$151:$BA$151,0)),0)+IFERROR(INDEX('Hoja de Trabajo para listado'!$BC$155:$CB$1048576,MATCH($A536,'Hoja de Trabajo para listado'!$BC$155:$BC$1048576,0),MATCH((CUADRO!I$4&amp;$E536),'Hoja de Trabajo para listado'!$BC$151:$CB$151,0)),0)+IFERROR(INDEX('Hoja de Trabajo para listado'!$DE$153:$DG$274,MATCH($A536,'Hoja de Trabajo para listado'!$DE$153:$DE$1048576,0),MATCH((CUADRO!I$4&amp;$E536),'Hoja de Trabajo para listado'!$DE$151:$DG$151,0)),0)+IFERROR(INDEX('Hoja de Trabajo para listado'!$CD$155:$DC$1048576,MATCH($A536,'Hoja de Trabajo para listado'!$CD$155:$CD$1048576,0),MATCH((CUADRO!I$4&amp;$E536),'Hoja de Trabajo para listado'!$CD$151:$DC$151,0)),0)</f>
        <v>0</v>
      </c>
      <c r="J536" s="241">
        <f ca="1">+IFERROR(INDEX('Hoja de Trabajo para listado'!$A$155:$Z$1048576,MATCH($A536,'Hoja de Trabajo para listado'!$A$155:$A$1048576,0),MATCH((CUADRO!J$4&amp;$E536),'Hoja de Trabajo para listado'!$A$151:$Z$151,0)),0)+IFERROR(INDEX('Hoja de Trabajo para listado'!$AB$155:$BA$1048576,MATCH($A536,'Hoja de Trabajo para listado'!$AB$155:$AB$1048576,0),MATCH((CUADRO!J$4&amp;$E536),'Hoja de Trabajo para listado'!$AB$151:$BA$151,0)),0)+IFERROR(INDEX('Hoja de Trabajo para listado'!$BC$155:$CB$1048576,MATCH($A536,'Hoja de Trabajo para listado'!$BC$155:$BC$1048576,0),MATCH((CUADRO!J$4&amp;$E536),'Hoja de Trabajo para listado'!$BC$151:$CB$151,0)),0)+IFERROR(INDEX('Hoja de Trabajo para listado'!$DE$153:$DG$274,MATCH($A536,'Hoja de Trabajo para listado'!$DE$153:$DE$1048576,0),MATCH((CUADRO!J$4&amp;$E536),'Hoja de Trabajo para listado'!$DE$151:$DG$151,0)),0)+IFERROR(INDEX('Hoja de Trabajo para listado'!$CD$155:$DC$1048576,MATCH($A536,'Hoja de Trabajo para listado'!$CD$155:$CD$1048576,0),MATCH((CUADRO!J$4&amp;$E536),'Hoja de Trabajo para listado'!$CD$151:$DC$151,0)),0)</f>
        <v>0</v>
      </c>
      <c r="K536" s="241">
        <f ca="1">+IFERROR(INDEX('Hoja de Trabajo para listado'!$A$155:$Z$1048576,MATCH($A536,'Hoja de Trabajo para listado'!$A$155:$A$1048576,0),MATCH((CUADRO!K$4&amp;$E536),'Hoja de Trabajo para listado'!$A$151:$Z$151,0)),0)+IFERROR(INDEX('Hoja de Trabajo para listado'!$AB$155:$BA$1048576,MATCH($A536,'Hoja de Trabajo para listado'!$AB$155:$AB$1048576,0),MATCH((CUADRO!K$4&amp;$E536),'Hoja de Trabajo para listado'!$AB$151:$BA$151,0)),0)+IFERROR(INDEX('Hoja de Trabajo para listado'!$BC$155:$CB$1048576,MATCH($A536,'Hoja de Trabajo para listado'!$BC$155:$BC$1048576,0),MATCH((CUADRO!K$4&amp;$E536),'Hoja de Trabajo para listado'!$BC$151:$CB$151,0)),0)+IFERROR(INDEX('Hoja de Trabajo para listado'!$DE$153:$DG$274,MATCH($A536,'Hoja de Trabajo para listado'!$DE$153:$DE$1048576,0),MATCH((CUADRO!K$4&amp;$E536),'Hoja de Trabajo para listado'!$DE$151:$DG$151,0)),0)+IFERROR(INDEX('Hoja de Trabajo para listado'!$CD$155:$DC$1048576,MATCH($A536,'Hoja de Trabajo para listado'!$CD$155:$CD$1048576,0),MATCH((CUADRO!K$4&amp;$E536),'Hoja de Trabajo para listado'!$CD$151:$DC$151,0)),0)</f>
        <v>0</v>
      </c>
      <c r="L536" s="241">
        <f ca="1">+IFERROR(INDEX('Hoja de Trabajo para listado'!$A$155:$Z$1048576,MATCH($A536,'Hoja de Trabajo para listado'!$A$155:$A$1048576,0),MATCH((CUADRO!L$4&amp;$E536),'Hoja de Trabajo para listado'!$A$151:$Z$151,0)),0)+IFERROR(INDEX('Hoja de Trabajo para listado'!$AB$155:$BA$1048576,MATCH($A536,'Hoja de Trabajo para listado'!$AB$155:$AB$1048576,0),MATCH((CUADRO!L$4&amp;$E536),'Hoja de Trabajo para listado'!$AB$151:$BA$151,0)),0)+IFERROR(INDEX('Hoja de Trabajo para listado'!$BC$155:$CB$1048576,MATCH($A536,'Hoja de Trabajo para listado'!$BC$155:$BC$1048576,0),MATCH((CUADRO!L$4&amp;$E536),'Hoja de Trabajo para listado'!$BC$151:$CB$151,0)),0)+IFERROR(INDEX('Hoja de Trabajo para listado'!$DE$153:$DG$274,MATCH($A536,'Hoja de Trabajo para listado'!$DE$153:$DE$1048576,0),MATCH((CUADRO!L$4&amp;$E536),'Hoja de Trabajo para listado'!$DE$151:$DG$151,0)),0)+IFERROR(INDEX('Hoja de Trabajo para listado'!$CD$155:$DC$1048576,MATCH($A536,'Hoja de Trabajo para listado'!$CD$155:$CD$1048576,0),MATCH((CUADRO!L$4&amp;$E536),'Hoja de Trabajo para listado'!$CD$151:$DC$151,0)),0)</f>
        <v>0</v>
      </c>
      <c r="M536" s="241">
        <f ca="1">+IFERROR(INDEX('Hoja de Trabajo para listado'!$A$155:$Z$1048576,MATCH($A536,'Hoja de Trabajo para listado'!$A$155:$A$1048576,0),MATCH((CUADRO!M$4&amp;$E536),'Hoja de Trabajo para listado'!$A$151:$Z$151,0)),0)+IFERROR(INDEX('Hoja de Trabajo para listado'!$AB$155:$BA$1048576,MATCH($A536,'Hoja de Trabajo para listado'!$AB$155:$AB$1048576,0),MATCH((CUADRO!M$4&amp;$E536),'Hoja de Trabajo para listado'!$AB$151:$BA$151,0)),0)+IFERROR(INDEX('Hoja de Trabajo para listado'!$BC$155:$CB$1048576,MATCH($A536,'Hoja de Trabajo para listado'!$BC$155:$BC$1048576,0),MATCH((CUADRO!M$4&amp;$E536),'Hoja de Trabajo para listado'!$BC$151:$CB$151,0)),0)+IFERROR(INDEX('Hoja de Trabajo para listado'!$DE$153:$DG$274,MATCH($A536,'Hoja de Trabajo para listado'!$DE$153:$DE$1048576,0),MATCH((CUADRO!M$4&amp;$E536),'Hoja de Trabajo para listado'!$DE$151:$DG$151,0)),0)+IFERROR(INDEX('Hoja de Trabajo para listado'!$CD$155:$DC$1048576,MATCH($A536,'Hoja de Trabajo para listado'!$CD$155:$CD$1048576,0),MATCH((CUADRO!M$4&amp;$E536),'Hoja de Trabajo para listado'!$CD$151:$DC$151,0)),0)</f>
        <v>0</v>
      </c>
      <c r="N536" s="241">
        <f ca="1">+IFERROR(INDEX('Hoja de Trabajo para listado'!$A$155:$Z$1048576,MATCH($A536,'Hoja de Trabajo para listado'!$A$155:$A$1048576,0),MATCH((CUADRO!N$4&amp;$E536),'Hoja de Trabajo para listado'!$A$151:$Z$151,0)),0)+IFERROR(INDEX('Hoja de Trabajo para listado'!$AB$155:$BA$1048576,MATCH($A536,'Hoja de Trabajo para listado'!$AB$155:$AB$1048576,0),MATCH((CUADRO!N$4&amp;$E536),'Hoja de Trabajo para listado'!$AB$151:$BA$151,0)),0)+IFERROR(INDEX('Hoja de Trabajo para listado'!$BC$155:$CB$1048576,MATCH($A536,'Hoja de Trabajo para listado'!$BC$155:$BC$1048576,0),MATCH((CUADRO!N$4&amp;$E536),'Hoja de Trabajo para listado'!$BC$151:$CB$151,0)),0)+IFERROR(INDEX('Hoja de Trabajo para listado'!$DE$153:$DG$274,MATCH($A536,'Hoja de Trabajo para listado'!$DE$153:$DE$1048576,0),MATCH((CUADRO!N$4&amp;$E536),'Hoja de Trabajo para listado'!$DE$151:$DG$151,0)),0)+IFERROR(INDEX('Hoja de Trabajo para listado'!$CD$155:$DC$1048576,MATCH($A536,'Hoja de Trabajo para listado'!$CD$155:$CD$1048576,0),MATCH((CUADRO!N$4&amp;$E536),'Hoja de Trabajo para listado'!$CD$151:$DC$151,0)),0)</f>
        <v>0</v>
      </c>
      <c r="O536" s="241">
        <f ca="1">+IFERROR(INDEX('Hoja de Trabajo para listado'!$A$155:$Z$1048576,MATCH($A536,'Hoja de Trabajo para listado'!$A$155:$A$1048576,0),MATCH((CUADRO!O$4&amp;$E536),'Hoja de Trabajo para listado'!$A$151:$Z$151,0)),0)+IFERROR(INDEX('Hoja de Trabajo para listado'!$AB$155:$BA$1048576,MATCH($A536,'Hoja de Trabajo para listado'!$AB$155:$AB$1048576,0),MATCH((CUADRO!O$4&amp;$E536),'Hoja de Trabajo para listado'!$AB$151:$BA$151,0)),0)+IFERROR(INDEX('Hoja de Trabajo para listado'!$BC$155:$CB$1048576,MATCH($A536,'Hoja de Trabajo para listado'!$BC$155:$BC$1048576,0),MATCH((CUADRO!O$4&amp;$E536),'Hoja de Trabajo para listado'!$BC$151:$CB$151,0)),0)+IFERROR(INDEX('Hoja de Trabajo para listado'!$DE$153:$DG$274,MATCH($A536,'Hoja de Trabajo para listado'!$DE$153:$DE$1048576,0),MATCH((CUADRO!O$4&amp;$E536),'Hoja de Trabajo para listado'!$DE$151:$DG$151,0)),0)+IFERROR(INDEX('Hoja de Trabajo para listado'!$CD$155:$DC$1048576,MATCH($A536,'Hoja de Trabajo para listado'!$CD$155:$CD$1048576,0),MATCH((CUADRO!O$4&amp;$E536),'Hoja de Trabajo para listado'!$CD$151:$DC$151,0)),0)</f>
        <v>0</v>
      </c>
      <c r="P536" s="241">
        <f ca="1">+IFERROR(INDEX('Hoja de Trabajo para listado'!$A$155:$Z$1048576,MATCH($A536,'Hoja de Trabajo para listado'!$A$155:$A$1048576,0),MATCH((CUADRO!P$4&amp;$E536),'Hoja de Trabajo para listado'!$A$151:$Z$151,0)),0)+IFERROR(INDEX('Hoja de Trabajo para listado'!$AB$155:$BA$1048576,MATCH($A536,'Hoja de Trabajo para listado'!$AB$155:$AB$1048576,0),MATCH((CUADRO!P$4&amp;$E536),'Hoja de Trabajo para listado'!$AB$151:$BA$151,0)),0)+IFERROR(INDEX('Hoja de Trabajo para listado'!$BC$155:$CB$1048576,MATCH($A536,'Hoja de Trabajo para listado'!$BC$155:$BC$1048576,0),MATCH((CUADRO!P$4&amp;$E536),'Hoja de Trabajo para listado'!$BC$151:$CB$151,0)),0)+IFERROR(INDEX('Hoja de Trabajo para listado'!$DE$153:$DG$274,MATCH($A536,'Hoja de Trabajo para listado'!$DE$153:$DE$1048576,0),MATCH((CUADRO!P$4&amp;$E536),'Hoja de Trabajo para listado'!$DE$151:$DG$151,0)),0)+IFERROR(INDEX('Hoja de Trabajo para listado'!$CD$155:$DC$1048576,MATCH($A536,'Hoja de Trabajo para listado'!$CD$155:$CD$1048576,0),MATCH((CUADRO!P$4&amp;$E536),'Hoja de Trabajo para listado'!$CD$151:$DC$151,0)),0)</f>
        <v>0</v>
      </c>
      <c r="Q536" s="241">
        <f ca="1">+IFERROR(INDEX('Hoja de Trabajo para listado'!$A$155:$Z$1048576,MATCH($A536,'Hoja de Trabajo para listado'!$A$155:$A$1048576,0),MATCH((CUADRO!Q$4&amp;$E536),'Hoja de Trabajo para listado'!$A$151:$Z$151,0)),0)+IFERROR(INDEX('Hoja de Trabajo para listado'!$AB$155:$BA$1048576,MATCH($A536,'Hoja de Trabajo para listado'!$AB$155:$AB$1048576,0),MATCH((CUADRO!Q$4&amp;$E536),'Hoja de Trabajo para listado'!$AB$151:$BA$151,0)),0)+IFERROR(INDEX('Hoja de Trabajo para listado'!$BC$155:$CB$1048576,MATCH($A536,'Hoja de Trabajo para listado'!$BC$155:$BC$1048576,0),MATCH((CUADRO!Q$4&amp;$E536),'Hoja de Trabajo para listado'!$BC$151:$CB$151,0)),0)+IFERROR(INDEX('Hoja de Trabajo para listado'!$DE$153:$DG$274,MATCH($A536,'Hoja de Trabajo para listado'!$DE$153:$DE$1048576,0),MATCH((CUADRO!Q$4&amp;$E536),'Hoja de Trabajo para listado'!$DE$151:$DG$151,0)),0)+IFERROR(INDEX('Hoja de Trabajo para listado'!$CD$155:$DC$1048576,MATCH($A536,'Hoja de Trabajo para listado'!$CD$155:$CD$1048576,0),MATCH((CUADRO!Q$4&amp;$E536),'Hoja de Trabajo para listado'!$CD$151:$DC$151,0)),0)</f>
        <v>0</v>
      </c>
      <c r="R536" s="241">
        <f t="shared" ca="1" si="23"/>
        <v>0</v>
      </c>
      <c r="S536" s="247">
        <f ca="1">+R535+R536</f>
        <v>0</v>
      </c>
      <c r="T536" s="241">
        <f ca="1">+S536</f>
        <v>0</v>
      </c>
      <c r="U536" s="240">
        <f t="shared" si="24"/>
        <v>2</v>
      </c>
      <c r="V536" s="327" t="str">
        <f>+VLOOKUP(A536,bd_lista!$A$3:$E$592,5,FALSE)</f>
        <v>Gobiernos Autonomos Municipales</v>
      </c>
      <c r="W536" s="398"/>
      <c r="X536" s="240">
        <f>+VLOOKUP(A536,[4]Sheet1!$A$13:$D$744,4,FALSE)</f>
        <v>0</v>
      </c>
      <c r="Y536" s="240" t="e">
        <f>+VLOOKUP(X536,bd_lista!$A$3:$C$592,3,FALSE)</f>
        <v>#N/A</v>
      </c>
      <c r="Z536" s="288"/>
      <c r="AA536" s="289"/>
    </row>
    <row r="537" spans="1:27" customFormat="1" ht="15" hidden="1" customHeight="1">
      <c r="A537" s="32">
        <v>1220</v>
      </c>
      <c r="B537" s="393">
        <f>+A537</f>
        <v>1220</v>
      </c>
      <c r="C537" s="245" t="str">
        <f>+VLOOKUP(A537,bd_lista!$A$3:$C$592,3,FALSE)</f>
        <v>Gobierno Autónomo Municipal de Cajuata</v>
      </c>
      <c r="D537" s="395" t="str">
        <f>+C537</f>
        <v>Gobierno Autónomo Municipal de Cajuata</v>
      </c>
      <c r="E537" s="240" t="s">
        <v>1303</v>
      </c>
      <c r="F537" s="241">
        <f ca="1">+IFERROR(INDEX('Hoja de Trabajo para listado'!$A$155:$Z$1048576,MATCH($A537,'Hoja de Trabajo para listado'!$A$155:$A$1048576,0),MATCH((CUADRO!F$4&amp;$E537),'Hoja de Trabajo para listado'!$A$151:$Z$151,0)),0)+IFERROR(INDEX('Hoja de Trabajo para listado'!$AB$155:$BA$1048576,MATCH($A537,'Hoja de Trabajo para listado'!$AB$155:$AB$1048576,0),MATCH((CUADRO!F$4&amp;$E537),'Hoja de Trabajo para listado'!$AB$151:$BA$151,0)),0)+IFERROR(INDEX('Hoja de Trabajo para listado'!$BC$155:$CB$1048576,MATCH($A537,'Hoja de Trabajo para listado'!$BC$155:$BC$1048576,0),MATCH((CUADRO!F$4&amp;$E537),'Hoja de Trabajo para listado'!$BC$151:$CB$151,0)),0)+IFERROR(INDEX('Hoja de Trabajo para listado'!$DE$153:$DG$274,MATCH($A537,'Hoja de Trabajo para listado'!$DE$153:$DE$1048576,0),MATCH((CUADRO!F$4&amp;$E537),'Hoja de Trabajo para listado'!$DE$151:$DG$151,0)),0)+IFERROR(INDEX('Hoja de Trabajo para listado'!$CD$155:$DC$1048576,MATCH($A537,'Hoja de Trabajo para listado'!$CD$155:$CD$1048576,0),MATCH((CUADRO!F$4&amp;$E537),'Hoja de Trabajo para listado'!$CD$151:$DC$151,0)),0)</f>
        <v>0</v>
      </c>
      <c r="G537" s="241">
        <f ca="1">+IFERROR(INDEX('Hoja de Trabajo para listado'!$A$155:$Z$1048576,MATCH($A537,'Hoja de Trabajo para listado'!$A$155:$A$1048576,0),MATCH((CUADRO!G$4&amp;$E537),'Hoja de Trabajo para listado'!$A$151:$Z$151,0)),0)+IFERROR(INDEX('Hoja de Trabajo para listado'!$AB$155:$BA$1048576,MATCH($A537,'Hoja de Trabajo para listado'!$AB$155:$AB$1048576,0),MATCH((CUADRO!G$4&amp;$E537),'Hoja de Trabajo para listado'!$AB$151:$BA$151,0)),0)+IFERROR(INDEX('Hoja de Trabajo para listado'!$BC$155:$CB$1048576,MATCH($A537,'Hoja de Trabajo para listado'!$BC$155:$BC$1048576,0),MATCH((CUADRO!G$4&amp;$E537),'Hoja de Trabajo para listado'!$BC$151:$CB$151,0)),0)+IFERROR(INDEX('Hoja de Trabajo para listado'!$DE$153:$DG$274,MATCH($A537,'Hoja de Trabajo para listado'!$DE$153:$DE$1048576,0),MATCH((CUADRO!G$4&amp;$E537),'Hoja de Trabajo para listado'!$DE$151:$DG$151,0)),0)+IFERROR(INDEX('Hoja de Trabajo para listado'!$CD$155:$DC$1048576,MATCH($A537,'Hoja de Trabajo para listado'!$CD$155:$CD$1048576,0),MATCH((CUADRO!G$4&amp;$E537),'Hoja de Trabajo para listado'!$CD$151:$DC$151,0)),0)</f>
        <v>0</v>
      </c>
      <c r="H537" s="241">
        <f ca="1">+IFERROR(INDEX('Hoja de Trabajo para listado'!$A$155:$Z$1048576,MATCH($A537,'Hoja de Trabajo para listado'!$A$155:$A$1048576,0),MATCH((CUADRO!H$4&amp;$E537),'Hoja de Trabajo para listado'!$A$151:$Z$151,0)),0)+IFERROR(INDEX('Hoja de Trabajo para listado'!$AB$155:$BA$1048576,MATCH($A537,'Hoja de Trabajo para listado'!$AB$155:$AB$1048576,0),MATCH((CUADRO!H$4&amp;$E537),'Hoja de Trabajo para listado'!$AB$151:$BA$151,0)),0)+IFERROR(INDEX('Hoja de Trabajo para listado'!$BC$155:$CB$1048576,MATCH($A537,'Hoja de Trabajo para listado'!$BC$155:$BC$1048576,0),MATCH((CUADRO!H$4&amp;$E537),'Hoja de Trabajo para listado'!$BC$151:$CB$151,0)),0)+IFERROR(INDEX('Hoja de Trabajo para listado'!$DE$153:$DG$274,MATCH($A537,'Hoja de Trabajo para listado'!$DE$153:$DE$1048576,0),MATCH((CUADRO!H$4&amp;$E537),'Hoja de Trabajo para listado'!$DE$151:$DG$151,0)),0)+IFERROR(INDEX('Hoja de Trabajo para listado'!$CD$155:$DC$1048576,MATCH($A537,'Hoja de Trabajo para listado'!$CD$155:$CD$1048576,0),MATCH((CUADRO!H$4&amp;$E537),'Hoja de Trabajo para listado'!$CD$151:$DC$151,0)),0)</f>
        <v>0</v>
      </c>
      <c r="I537" s="241">
        <f ca="1">+IFERROR(INDEX('Hoja de Trabajo para listado'!$A$155:$Z$1048576,MATCH($A537,'Hoja de Trabajo para listado'!$A$155:$A$1048576,0),MATCH((CUADRO!I$4&amp;$E537),'Hoja de Trabajo para listado'!$A$151:$Z$151,0)),0)+IFERROR(INDEX('Hoja de Trabajo para listado'!$AB$155:$BA$1048576,MATCH($A537,'Hoja de Trabajo para listado'!$AB$155:$AB$1048576,0),MATCH((CUADRO!I$4&amp;$E537),'Hoja de Trabajo para listado'!$AB$151:$BA$151,0)),0)+IFERROR(INDEX('Hoja de Trabajo para listado'!$BC$155:$CB$1048576,MATCH($A537,'Hoja de Trabajo para listado'!$BC$155:$BC$1048576,0),MATCH((CUADRO!I$4&amp;$E537),'Hoja de Trabajo para listado'!$BC$151:$CB$151,0)),0)+IFERROR(INDEX('Hoja de Trabajo para listado'!$DE$153:$DG$274,MATCH($A537,'Hoja de Trabajo para listado'!$DE$153:$DE$1048576,0),MATCH((CUADRO!I$4&amp;$E537),'Hoja de Trabajo para listado'!$DE$151:$DG$151,0)),0)+IFERROR(INDEX('Hoja de Trabajo para listado'!$CD$155:$DC$1048576,MATCH($A537,'Hoja de Trabajo para listado'!$CD$155:$CD$1048576,0),MATCH((CUADRO!I$4&amp;$E537),'Hoja de Trabajo para listado'!$CD$151:$DC$151,0)),0)</f>
        <v>0</v>
      </c>
      <c r="J537" s="241">
        <f ca="1">+IFERROR(INDEX('Hoja de Trabajo para listado'!$A$155:$Z$1048576,MATCH($A537,'Hoja de Trabajo para listado'!$A$155:$A$1048576,0),MATCH((CUADRO!J$4&amp;$E537),'Hoja de Trabajo para listado'!$A$151:$Z$151,0)),0)+IFERROR(INDEX('Hoja de Trabajo para listado'!$AB$155:$BA$1048576,MATCH($A537,'Hoja de Trabajo para listado'!$AB$155:$AB$1048576,0),MATCH((CUADRO!J$4&amp;$E537),'Hoja de Trabajo para listado'!$AB$151:$BA$151,0)),0)+IFERROR(INDEX('Hoja de Trabajo para listado'!$BC$155:$CB$1048576,MATCH($A537,'Hoja de Trabajo para listado'!$BC$155:$BC$1048576,0),MATCH((CUADRO!J$4&amp;$E537),'Hoja de Trabajo para listado'!$BC$151:$CB$151,0)),0)+IFERROR(INDEX('Hoja de Trabajo para listado'!$DE$153:$DG$274,MATCH($A537,'Hoja de Trabajo para listado'!$DE$153:$DE$1048576,0),MATCH((CUADRO!J$4&amp;$E537),'Hoja de Trabajo para listado'!$DE$151:$DG$151,0)),0)+IFERROR(INDEX('Hoja de Trabajo para listado'!$CD$155:$DC$1048576,MATCH($A537,'Hoja de Trabajo para listado'!$CD$155:$CD$1048576,0),MATCH((CUADRO!J$4&amp;$E537),'Hoja de Trabajo para listado'!$CD$151:$DC$151,0)),0)</f>
        <v>0</v>
      </c>
      <c r="K537" s="241">
        <f ca="1">+IFERROR(INDEX('Hoja de Trabajo para listado'!$A$155:$Z$1048576,MATCH($A537,'Hoja de Trabajo para listado'!$A$155:$A$1048576,0),MATCH((CUADRO!K$4&amp;$E537),'Hoja de Trabajo para listado'!$A$151:$Z$151,0)),0)+IFERROR(INDEX('Hoja de Trabajo para listado'!$AB$155:$BA$1048576,MATCH($A537,'Hoja de Trabajo para listado'!$AB$155:$AB$1048576,0),MATCH((CUADRO!K$4&amp;$E537),'Hoja de Trabajo para listado'!$AB$151:$BA$151,0)),0)+IFERROR(INDEX('Hoja de Trabajo para listado'!$BC$155:$CB$1048576,MATCH($A537,'Hoja de Trabajo para listado'!$BC$155:$BC$1048576,0),MATCH((CUADRO!K$4&amp;$E537),'Hoja de Trabajo para listado'!$BC$151:$CB$151,0)),0)+IFERROR(INDEX('Hoja de Trabajo para listado'!$DE$153:$DG$274,MATCH($A537,'Hoja de Trabajo para listado'!$DE$153:$DE$1048576,0),MATCH((CUADRO!K$4&amp;$E537),'Hoja de Trabajo para listado'!$DE$151:$DG$151,0)),0)+IFERROR(INDEX('Hoja de Trabajo para listado'!$CD$155:$DC$1048576,MATCH($A537,'Hoja de Trabajo para listado'!$CD$155:$CD$1048576,0),MATCH((CUADRO!K$4&amp;$E537),'Hoja de Trabajo para listado'!$CD$151:$DC$151,0)),0)</f>
        <v>0</v>
      </c>
      <c r="L537" s="241">
        <f ca="1">+IFERROR(INDEX('Hoja de Trabajo para listado'!$A$155:$Z$1048576,MATCH($A537,'Hoja de Trabajo para listado'!$A$155:$A$1048576,0),MATCH((CUADRO!L$4&amp;$E537),'Hoja de Trabajo para listado'!$A$151:$Z$151,0)),0)+IFERROR(INDEX('Hoja de Trabajo para listado'!$AB$155:$BA$1048576,MATCH($A537,'Hoja de Trabajo para listado'!$AB$155:$AB$1048576,0),MATCH((CUADRO!L$4&amp;$E537),'Hoja de Trabajo para listado'!$AB$151:$BA$151,0)),0)+IFERROR(INDEX('Hoja de Trabajo para listado'!$BC$155:$CB$1048576,MATCH($A537,'Hoja de Trabajo para listado'!$BC$155:$BC$1048576,0),MATCH((CUADRO!L$4&amp;$E537),'Hoja de Trabajo para listado'!$BC$151:$CB$151,0)),0)+IFERROR(INDEX('Hoja de Trabajo para listado'!$DE$153:$DG$274,MATCH($A537,'Hoja de Trabajo para listado'!$DE$153:$DE$1048576,0),MATCH((CUADRO!L$4&amp;$E537),'Hoja de Trabajo para listado'!$DE$151:$DG$151,0)),0)+IFERROR(INDEX('Hoja de Trabajo para listado'!$CD$155:$DC$1048576,MATCH($A537,'Hoja de Trabajo para listado'!$CD$155:$CD$1048576,0),MATCH((CUADRO!L$4&amp;$E537),'Hoja de Trabajo para listado'!$CD$151:$DC$151,0)),0)</f>
        <v>0</v>
      </c>
      <c r="M537" s="241">
        <f ca="1">+IFERROR(INDEX('Hoja de Trabajo para listado'!$A$155:$Z$1048576,MATCH($A537,'Hoja de Trabajo para listado'!$A$155:$A$1048576,0),MATCH((CUADRO!M$4&amp;$E537),'Hoja de Trabajo para listado'!$A$151:$Z$151,0)),0)+IFERROR(INDEX('Hoja de Trabajo para listado'!$AB$155:$BA$1048576,MATCH($A537,'Hoja de Trabajo para listado'!$AB$155:$AB$1048576,0),MATCH((CUADRO!M$4&amp;$E537),'Hoja de Trabajo para listado'!$AB$151:$BA$151,0)),0)+IFERROR(INDEX('Hoja de Trabajo para listado'!$BC$155:$CB$1048576,MATCH($A537,'Hoja de Trabajo para listado'!$BC$155:$BC$1048576,0),MATCH((CUADRO!M$4&amp;$E537),'Hoja de Trabajo para listado'!$BC$151:$CB$151,0)),0)+IFERROR(INDEX('Hoja de Trabajo para listado'!$DE$153:$DG$274,MATCH($A537,'Hoja de Trabajo para listado'!$DE$153:$DE$1048576,0),MATCH((CUADRO!M$4&amp;$E537),'Hoja de Trabajo para listado'!$DE$151:$DG$151,0)),0)+IFERROR(INDEX('Hoja de Trabajo para listado'!$CD$155:$DC$1048576,MATCH($A537,'Hoja de Trabajo para listado'!$CD$155:$CD$1048576,0),MATCH((CUADRO!M$4&amp;$E537),'Hoja de Trabajo para listado'!$CD$151:$DC$151,0)),0)</f>
        <v>0</v>
      </c>
      <c r="N537" s="241">
        <f ca="1">+IFERROR(INDEX('Hoja de Trabajo para listado'!$A$155:$Z$1048576,MATCH($A537,'Hoja de Trabajo para listado'!$A$155:$A$1048576,0),MATCH((CUADRO!N$4&amp;$E537),'Hoja de Trabajo para listado'!$A$151:$Z$151,0)),0)+IFERROR(INDEX('Hoja de Trabajo para listado'!$AB$155:$BA$1048576,MATCH($A537,'Hoja de Trabajo para listado'!$AB$155:$AB$1048576,0),MATCH((CUADRO!N$4&amp;$E537),'Hoja de Trabajo para listado'!$AB$151:$BA$151,0)),0)+IFERROR(INDEX('Hoja de Trabajo para listado'!$BC$155:$CB$1048576,MATCH($A537,'Hoja de Trabajo para listado'!$BC$155:$BC$1048576,0),MATCH((CUADRO!N$4&amp;$E537),'Hoja de Trabajo para listado'!$BC$151:$CB$151,0)),0)+IFERROR(INDEX('Hoja de Trabajo para listado'!$DE$153:$DG$274,MATCH($A537,'Hoja de Trabajo para listado'!$DE$153:$DE$1048576,0),MATCH((CUADRO!N$4&amp;$E537),'Hoja de Trabajo para listado'!$DE$151:$DG$151,0)),0)+IFERROR(INDEX('Hoja de Trabajo para listado'!$CD$155:$DC$1048576,MATCH($A537,'Hoja de Trabajo para listado'!$CD$155:$CD$1048576,0),MATCH((CUADRO!N$4&amp;$E537),'Hoja de Trabajo para listado'!$CD$151:$DC$151,0)),0)</f>
        <v>0</v>
      </c>
      <c r="O537" s="241">
        <f ca="1">+IFERROR(INDEX('Hoja de Trabajo para listado'!$A$155:$Z$1048576,MATCH($A537,'Hoja de Trabajo para listado'!$A$155:$A$1048576,0),MATCH((CUADRO!O$4&amp;$E537),'Hoja de Trabajo para listado'!$A$151:$Z$151,0)),0)+IFERROR(INDEX('Hoja de Trabajo para listado'!$AB$155:$BA$1048576,MATCH($A537,'Hoja de Trabajo para listado'!$AB$155:$AB$1048576,0),MATCH((CUADRO!O$4&amp;$E537),'Hoja de Trabajo para listado'!$AB$151:$BA$151,0)),0)+IFERROR(INDEX('Hoja de Trabajo para listado'!$BC$155:$CB$1048576,MATCH($A537,'Hoja de Trabajo para listado'!$BC$155:$BC$1048576,0),MATCH((CUADRO!O$4&amp;$E537),'Hoja de Trabajo para listado'!$BC$151:$CB$151,0)),0)+IFERROR(INDEX('Hoja de Trabajo para listado'!$DE$153:$DG$274,MATCH($A537,'Hoja de Trabajo para listado'!$DE$153:$DE$1048576,0),MATCH((CUADRO!O$4&amp;$E537),'Hoja de Trabajo para listado'!$DE$151:$DG$151,0)),0)+IFERROR(INDEX('Hoja de Trabajo para listado'!$CD$155:$DC$1048576,MATCH($A537,'Hoja de Trabajo para listado'!$CD$155:$CD$1048576,0),MATCH((CUADRO!O$4&amp;$E537),'Hoja de Trabajo para listado'!$CD$151:$DC$151,0)),0)</f>
        <v>0</v>
      </c>
      <c r="P537" s="241">
        <f ca="1">+IFERROR(INDEX('Hoja de Trabajo para listado'!$A$155:$Z$1048576,MATCH($A537,'Hoja de Trabajo para listado'!$A$155:$A$1048576,0),MATCH((CUADRO!P$4&amp;$E537),'Hoja de Trabajo para listado'!$A$151:$Z$151,0)),0)+IFERROR(INDEX('Hoja de Trabajo para listado'!$AB$155:$BA$1048576,MATCH($A537,'Hoja de Trabajo para listado'!$AB$155:$AB$1048576,0),MATCH((CUADRO!P$4&amp;$E537),'Hoja de Trabajo para listado'!$AB$151:$BA$151,0)),0)+IFERROR(INDEX('Hoja de Trabajo para listado'!$BC$155:$CB$1048576,MATCH($A537,'Hoja de Trabajo para listado'!$BC$155:$BC$1048576,0),MATCH((CUADRO!P$4&amp;$E537),'Hoja de Trabajo para listado'!$BC$151:$CB$151,0)),0)+IFERROR(INDEX('Hoja de Trabajo para listado'!$DE$153:$DG$274,MATCH($A537,'Hoja de Trabajo para listado'!$DE$153:$DE$1048576,0),MATCH((CUADRO!P$4&amp;$E537),'Hoja de Trabajo para listado'!$DE$151:$DG$151,0)),0)+IFERROR(INDEX('Hoja de Trabajo para listado'!$CD$155:$DC$1048576,MATCH($A537,'Hoja de Trabajo para listado'!$CD$155:$CD$1048576,0),MATCH((CUADRO!P$4&amp;$E537),'Hoja de Trabajo para listado'!$CD$151:$DC$151,0)),0)</f>
        <v>0</v>
      </c>
      <c r="Q537" s="241">
        <f ca="1">+IFERROR(INDEX('Hoja de Trabajo para listado'!$A$155:$Z$1048576,MATCH($A537,'Hoja de Trabajo para listado'!$A$155:$A$1048576,0),MATCH((CUADRO!Q$4&amp;$E537),'Hoja de Trabajo para listado'!$A$151:$Z$151,0)),0)+IFERROR(INDEX('Hoja de Trabajo para listado'!$AB$155:$BA$1048576,MATCH($A537,'Hoja de Trabajo para listado'!$AB$155:$AB$1048576,0),MATCH((CUADRO!Q$4&amp;$E537),'Hoja de Trabajo para listado'!$AB$151:$BA$151,0)),0)+IFERROR(INDEX('Hoja de Trabajo para listado'!$BC$155:$CB$1048576,MATCH($A537,'Hoja de Trabajo para listado'!$BC$155:$BC$1048576,0),MATCH((CUADRO!Q$4&amp;$E537),'Hoja de Trabajo para listado'!$BC$151:$CB$151,0)),0)+IFERROR(INDEX('Hoja de Trabajo para listado'!$DE$153:$DG$274,MATCH($A537,'Hoja de Trabajo para listado'!$DE$153:$DE$1048576,0),MATCH((CUADRO!Q$4&amp;$E537),'Hoja de Trabajo para listado'!$DE$151:$DG$151,0)),0)+IFERROR(INDEX('Hoja de Trabajo para listado'!$CD$155:$DC$1048576,MATCH($A537,'Hoja de Trabajo para listado'!$CD$155:$CD$1048576,0),MATCH((CUADRO!Q$4&amp;$E537),'Hoja de Trabajo para listado'!$CD$151:$DC$151,0)),0)</f>
        <v>0</v>
      </c>
      <c r="R537" s="241">
        <f t="shared" ca="1" si="23"/>
        <v>0</v>
      </c>
      <c r="S537" s="247"/>
      <c r="T537" s="241">
        <f ca="1">+T538</f>
        <v>0</v>
      </c>
      <c r="U537" s="240">
        <f t="shared" si="24"/>
        <v>1</v>
      </c>
      <c r="V537" s="327" t="str">
        <f>+VLOOKUP(A537,bd_lista!$A$3:$E$592,5,FALSE)</f>
        <v>Gobiernos Autonomos Municipales</v>
      </c>
      <c r="W537" s="397" t="str">
        <f>+V537</f>
        <v>Gobiernos Autonomos Municipales</v>
      </c>
      <c r="X537" s="240">
        <f>+VLOOKUP(A537,[4]Sheet1!$A$13:$D$744,4,FALSE)</f>
        <v>0</v>
      </c>
      <c r="Y537" s="240" t="e">
        <f>+VLOOKUP(X537,bd_lista!$A$3:$C$592,3,FALSE)</f>
        <v>#N/A</v>
      </c>
      <c r="Z537" s="290">
        <f>+X537</f>
        <v>0</v>
      </c>
      <c r="AA537" s="291" t="e">
        <f>+Y537</f>
        <v>#N/A</v>
      </c>
    </row>
    <row r="538" spans="1:27" customFormat="1" ht="15" hidden="1" customHeight="1">
      <c r="A538" s="32">
        <v>1220</v>
      </c>
      <c r="B538" s="394"/>
      <c r="C538" s="245" t="str">
        <f>+VLOOKUP(A538,bd_lista!$A$3:$C$592,3,FALSE)</f>
        <v>Gobierno Autónomo Municipal de Cajuata</v>
      </c>
      <c r="D538" s="396"/>
      <c r="E538" s="242" t="s">
        <v>1304</v>
      </c>
      <c r="F538" s="241">
        <f ca="1">+IFERROR(INDEX('Hoja de Trabajo para listado'!$A$155:$Z$1048576,MATCH($A538,'Hoja de Trabajo para listado'!$A$155:$A$1048576,0),MATCH((CUADRO!F$4&amp;$E538),'Hoja de Trabajo para listado'!$A$151:$Z$151,0)),0)+IFERROR(INDEX('Hoja de Trabajo para listado'!$AB$155:$BA$1048576,MATCH($A538,'Hoja de Trabajo para listado'!$AB$155:$AB$1048576,0),MATCH((CUADRO!F$4&amp;$E538),'Hoja de Trabajo para listado'!$AB$151:$BA$151,0)),0)+IFERROR(INDEX('Hoja de Trabajo para listado'!$BC$155:$CB$1048576,MATCH($A538,'Hoja de Trabajo para listado'!$BC$155:$BC$1048576,0),MATCH((CUADRO!F$4&amp;$E538),'Hoja de Trabajo para listado'!$BC$151:$CB$151,0)),0)+IFERROR(INDEX('Hoja de Trabajo para listado'!$DE$153:$DG$274,MATCH($A538,'Hoja de Trabajo para listado'!$DE$153:$DE$1048576,0),MATCH((CUADRO!F$4&amp;$E538),'Hoja de Trabajo para listado'!$DE$151:$DG$151,0)),0)+IFERROR(INDEX('Hoja de Trabajo para listado'!$CD$155:$DC$1048576,MATCH($A538,'Hoja de Trabajo para listado'!$CD$155:$CD$1048576,0),MATCH((CUADRO!F$4&amp;$E538),'Hoja de Trabajo para listado'!$CD$151:$DC$151,0)),0)</f>
        <v>0</v>
      </c>
      <c r="G538" s="241">
        <f ca="1">+IFERROR(INDEX('Hoja de Trabajo para listado'!$A$155:$Z$1048576,MATCH($A538,'Hoja de Trabajo para listado'!$A$155:$A$1048576,0),MATCH((CUADRO!G$4&amp;$E538),'Hoja de Trabajo para listado'!$A$151:$Z$151,0)),0)+IFERROR(INDEX('Hoja de Trabajo para listado'!$AB$155:$BA$1048576,MATCH($A538,'Hoja de Trabajo para listado'!$AB$155:$AB$1048576,0),MATCH((CUADRO!G$4&amp;$E538),'Hoja de Trabajo para listado'!$AB$151:$BA$151,0)),0)+IFERROR(INDEX('Hoja de Trabajo para listado'!$BC$155:$CB$1048576,MATCH($A538,'Hoja de Trabajo para listado'!$BC$155:$BC$1048576,0),MATCH((CUADRO!G$4&amp;$E538),'Hoja de Trabajo para listado'!$BC$151:$CB$151,0)),0)+IFERROR(INDEX('Hoja de Trabajo para listado'!$DE$153:$DG$274,MATCH($A538,'Hoja de Trabajo para listado'!$DE$153:$DE$1048576,0),MATCH((CUADRO!G$4&amp;$E538),'Hoja de Trabajo para listado'!$DE$151:$DG$151,0)),0)+IFERROR(INDEX('Hoja de Trabajo para listado'!$CD$155:$DC$1048576,MATCH($A538,'Hoja de Trabajo para listado'!$CD$155:$CD$1048576,0),MATCH((CUADRO!G$4&amp;$E538),'Hoja de Trabajo para listado'!$CD$151:$DC$151,0)),0)</f>
        <v>0</v>
      </c>
      <c r="H538" s="241">
        <f ca="1">+IFERROR(INDEX('Hoja de Trabajo para listado'!$A$155:$Z$1048576,MATCH($A538,'Hoja de Trabajo para listado'!$A$155:$A$1048576,0),MATCH((CUADRO!H$4&amp;$E538),'Hoja de Trabajo para listado'!$A$151:$Z$151,0)),0)+IFERROR(INDEX('Hoja de Trabajo para listado'!$AB$155:$BA$1048576,MATCH($A538,'Hoja de Trabajo para listado'!$AB$155:$AB$1048576,0),MATCH((CUADRO!H$4&amp;$E538),'Hoja de Trabajo para listado'!$AB$151:$BA$151,0)),0)+IFERROR(INDEX('Hoja de Trabajo para listado'!$BC$155:$CB$1048576,MATCH($A538,'Hoja de Trabajo para listado'!$BC$155:$BC$1048576,0),MATCH((CUADRO!H$4&amp;$E538),'Hoja de Trabajo para listado'!$BC$151:$CB$151,0)),0)+IFERROR(INDEX('Hoja de Trabajo para listado'!$DE$153:$DG$274,MATCH($A538,'Hoja de Trabajo para listado'!$DE$153:$DE$1048576,0),MATCH((CUADRO!H$4&amp;$E538),'Hoja de Trabajo para listado'!$DE$151:$DG$151,0)),0)+IFERROR(INDEX('Hoja de Trabajo para listado'!$CD$155:$DC$1048576,MATCH($A538,'Hoja de Trabajo para listado'!$CD$155:$CD$1048576,0),MATCH((CUADRO!H$4&amp;$E538),'Hoja de Trabajo para listado'!$CD$151:$DC$151,0)),0)</f>
        <v>0</v>
      </c>
      <c r="I538" s="241">
        <f ca="1">+IFERROR(INDEX('Hoja de Trabajo para listado'!$A$155:$Z$1048576,MATCH($A538,'Hoja de Trabajo para listado'!$A$155:$A$1048576,0),MATCH((CUADRO!I$4&amp;$E538),'Hoja de Trabajo para listado'!$A$151:$Z$151,0)),0)+IFERROR(INDEX('Hoja de Trabajo para listado'!$AB$155:$BA$1048576,MATCH($A538,'Hoja de Trabajo para listado'!$AB$155:$AB$1048576,0),MATCH((CUADRO!I$4&amp;$E538),'Hoja de Trabajo para listado'!$AB$151:$BA$151,0)),0)+IFERROR(INDEX('Hoja de Trabajo para listado'!$BC$155:$CB$1048576,MATCH($A538,'Hoja de Trabajo para listado'!$BC$155:$BC$1048576,0),MATCH((CUADRO!I$4&amp;$E538),'Hoja de Trabajo para listado'!$BC$151:$CB$151,0)),0)+IFERROR(INDEX('Hoja de Trabajo para listado'!$DE$153:$DG$274,MATCH($A538,'Hoja de Trabajo para listado'!$DE$153:$DE$1048576,0),MATCH((CUADRO!I$4&amp;$E538),'Hoja de Trabajo para listado'!$DE$151:$DG$151,0)),0)+IFERROR(INDEX('Hoja de Trabajo para listado'!$CD$155:$DC$1048576,MATCH($A538,'Hoja de Trabajo para listado'!$CD$155:$CD$1048576,0),MATCH((CUADRO!I$4&amp;$E538),'Hoja de Trabajo para listado'!$CD$151:$DC$151,0)),0)</f>
        <v>0</v>
      </c>
      <c r="J538" s="241">
        <f ca="1">+IFERROR(INDEX('Hoja de Trabajo para listado'!$A$155:$Z$1048576,MATCH($A538,'Hoja de Trabajo para listado'!$A$155:$A$1048576,0),MATCH((CUADRO!J$4&amp;$E538),'Hoja de Trabajo para listado'!$A$151:$Z$151,0)),0)+IFERROR(INDEX('Hoja de Trabajo para listado'!$AB$155:$BA$1048576,MATCH($A538,'Hoja de Trabajo para listado'!$AB$155:$AB$1048576,0),MATCH((CUADRO!J$4&amp;$E538),'Hoja de Trabajo para listado'!$AB$151:$BA$151,0)),0)+IFERROR(INDEX('Hoja de Trabajo para listado'!$BC$155:$CB$1048576,MATCH($A538,'Hoja de Trabajo para listado'!$BC$155:$BC$1048576,0),MATCH((CUADRO!J$4&amp;$E538),'Hoja de Trabajo para listado'!$BC$151:$CB$151,0)),0)+IFERROR(INDEX('Hoja de Trabajo para listado'!$DE$153:$DG$274,MATCH($A538,'Hoja de Trabajo para listado'!$DE$153:$DE$1048576,0),MATCH((CUADRO!J$4&amp;$E538),'Hoja de Trabajo para listado'!$DE$151:$DG$151,0)),0)+IFERROR(INDEX('Hoja de Trabajo para listado'!$CD$155:$DC$1048576,MATCH($A538,'Hoja de Trabajo para listado'!$CD$155:$CD$1048576,0),MATCH((CUADRO!J$4&amp;$E538),'Hoja de Trabajo para listado'!$CD$151:$DC$151,0)),0)</f>
        <v>0</v>
      </c>
      <c r="K538" s="241">
        <f ca="1">+IFERROR(INDEX('Hoja de Trabajo para listado'!$A$155:$Z$1048576,MATCH($A538,'Hoja de Trabajo para listado'!$A$155:$A$1048576,0),MATCH((CUADRO!K$4&amp;$E538),'Hoja de Trabajo para listado'!$A$151:$Z$151,0)),0)+IFERROR(INDEX('Hoja de Trabajo para listado'!$AB$155:$BA$1048576,MATCH($A538,'Hoja de Trabajo para listado'!$AB$155:$AB$1048576,0),MATCH((CUADRO!K$4&amp;$E538),'Hoja de Trabajo para listado'!$AB$151:$BA$151,0)),0)+IFERROR(INDEX('Hoja de Trabajo para listado'!$BC$155:$CB$1048576,MATCH($A538,'Hoja de Trabajo para listado'!$BC$155:$BC$1048576,0),MATCH((CUADRO!K$4&amp;$E538),'Hoja de Trabajo para listado'!$BC$151:$CB$151,0)),0)+IFERROR(INDEX('Hoja de Trabajo para listado'!$DE$153:$DG$274,MATCH($A538,'Hoja de Trabajo para listado'!$DE$153:$DE$1048576,0),MATCH((CUADRO!K$4&amp;$E538),'Hoja de Trabajo para listado'!$DE$151:$DG$151,0)),0)+IFERROR(INDEX('Hoja de Trabajo para listado'!$CD$155:$DC$1048576,MATCH($A538,'Hoja de Trabajo para listado'!$CD$155:$CD$1048576,0),MATCH((CUADRO!K$4&amp;$E538),'Hoja de Trabajo para listado'!$CD$151:$DC$151,0)),0)</f>
        <v>0</v>
      </c>
      <c r="L538" s="241">
        <f ca="1">+IFERROR(INDEX('Hoja de Trabajo para listado'!$A$155:$Z$1048576,MATCH($A538,'Hoja de Trabajo para listado'!$A$155:$A$1048576,0),MATCH((CUADRO!L$4&amp;$E538),'Hoja de Trabajo para listado'!$A$151:$Z$151,0)),0)+IFERROR(INDEX('Hoja de Trabajo para listado'!$AB$155:$BA$1048576,MATCH($A538,'Hoja de Trabajo para listado'!$AB$155:$AB$1048576,0),MATCH((CUADRO!L$4&amp;$E538),'Hoja de Trabajo para listado'!$AB$151:$BA$151,0)),0)+IFERROR(INDEX('Hoja de Trabajo para listado'!$BC$155:$CB$1048576,MATCH($A538,'Hoja de Trabajo para listado'!$BC$155:$BC$1048576,0),MATCH((CUADRO!L$4&amp;$E538),'Hoja de Trabajo para listado'!$BC$151:$CB$151,0)),0)+IFERROR(INDEX('Hoja de Trabajo para listado'!$DE$153:$DG$274,MATCH($A538,'Hoja de Trabajo para listado'!$DE$153:$DE$1048576,0),MATCH((CUADRO!L$4&amp;$E538),'Hoja de Trabajo para listado'!$DE$151:$DG$151,0)),0)+IFERROR(INDEX('Hoja de Trabajo para listado'!$CD$155:$DC$1048576,MATCH($A538,'Hoja de Trabajo para listado'!$CD$155:$CD$1048576,0),MATCH((CUADRO!L$4&amp;$E538),'Hoja de Trabajo para listado'!$CD$151:$DC$151,0)),0)</f>
        <v>0</v>
      </c>
      <c r="M538" s="241">
        <f ca="1">+IFERROR(INDEX('Hoja de Trabajo para listado'!$A$155:$Z$1048576,MATCH($A538,'Hoja de Trabajo para listado'!$A$155:$A$1048576,0),MATCH((CUADRO!M$4&amp;$E538),'Hoja de Trabajo para listado'!$A$151:$Z$151,0)),0)+IFERROR(INDEX('Hoja de Trabajo para listado'!$AB$155:$BA$1048576,MATCH($A538,'Hoja de Trabajo para listado'!$AB$155:$AB$1048576,0),MATCH((CUADRO!M$4&amp;$E538),'Hoja de Trabajo para listado'!$AB$151:$BA$151,0)),0)+IFERROR(INDEX('Hoja de Trabajo para listado'!$BC$155:$CB$1048576,MATCH($A538,'Hoja de Trabajo para listado'!$BC$155:$BC$1048576,0),MATCH((CUADRO!M$4&amp;$E538),'Hoja de Trabajo para listado'!$BC$151:$CB$151,0)),0)+IFERROR(INDEX('Hoja de Trabajo para listado'!$DE$153:$DG$274,MATCH($A538,'Hoja de Trabajo para listado'!$DE$153:$DE$1048576,0),MATCH((CUADRO!M$4&amp;$E538),'Hoja de Trabajo para listado'!$DE$151:$DG$151,0)),0)+IFERROR(INDEX('Hoja de Trabajo para listado'!$CD$155:$DC$1048576,MATCH($A538,'Hoja de Trabajo para listado'!$CD$155:$CD$1048576,0),MATCH((CUADRO!M$4&amp;$E538),'Hoja de Trabajo para listado'!$CD$151:$DC$151,0)),0)</f>
        <v>0</v>
      </c>
      <c r="N538" s="241">
        <f ca="1">+IFERROR(INDEX('Hoja de Trabajo para listado'!$A$155:$Z$1048576,MATCH($A538,'Hoja de Trabajo para listado'!$A$155:$A$1048576,0),MATCH((CUADRO!N$4&amp;$E538),'Hoja de Trabajo para listado'!$A$151:$Z$151,0)),0)+IFERROR(INDEX('Hoja de Trabajo para listado'!$AB$155:$BA$1048576,MATCH($A538,'Hoja de Trabajo para listado'!$AB$155:$AB$1048576,0),MATCH((CUADRO!N$4&amp;$E538),'Hoja de Trabajo para listado'!$AB$151:$BA$151,0)),0)+IFERROR(INDEX('Hoja de Trabajo para listado'!$BC$155:$CB$1048576,MATCH($A538,'Hoja de Trabajo para listado'!$BC$155:$BC$1048576,0),MATCH((CUADRO!N$4&amp;$E538),'Hoja de Trabajo para listado'!$BC$151:$CB$151,0)),0)+IFERROR(INDEX('Hoja de Trabajo para listado'!$DE$153:$DG$274,MATCH($A538,'Hoja de Trabajo para listado'!$DE$153:$DE$1048576,0),MATCH((CUADRO!N$4&amp;$E538),'Hoja de Trabajo para listado'!$DE$151:$DG$151,0)),0)+IFERROR(INDEX('Hoja de Trabajo para listado'!$CD$155:$DC$1048576,MATCH($A538,'Hoja de Trabajo para listado'!$CD$155:$CD$1048576,0),MATCH((CUADRO!N$4&amp;$E538),'Hoja de Trabajo para listado'!$CD$151:$DC$151,0)),0)</f>
        <v>0</v>
      </c>
      <c r="O538" s="241">
        <f ca="1">+IFERROR(INDEX('Hoja de Trabajo para listado'!$A$155:$Z$1048576,MATCH($A538,'Hoja de Trabajo para listado'!$A$155:$A$1048576,0),MATCH((CUADRO!O$4&amp;$E538),'Hoja de Trabajo para listado'!$A$151:$Z$151,0)),0)+IFERROR(INDEX('Hoja de Trabajo para listado'!$AB$155:$BA$1048576,MATCH($A538,'Hoja de Trabajo para listado'!$AB$155:$AB$1048576,0),MATCH((CUADRO!O$4&amp;$E538),'Hoja de Trabajo para listado'!$AB$151:$BA$151,0)),0)+IFERROR(INDEX('Hoja de Trabajo para listado'!$BC$155:$CB$1048576,MATCH($A538,'Hoja de Trabajo para listado'!$BC$155:$BC$1048576,0),MATCH((CUADRO!O$4&amp;$E538),'Hoja de Trabajo para listado'!$BC$151:$CB$151,0)),0)+IFERROR(INDEX('Hoja de Trabajo para listado'!$DE$153:$DG$274,MATCH($A538,'Hoja de Trabajo para listado'!$DE$153:$DE$1048576,0),MATCH((CUADRO!O$4&amp;$E538),'Hoja de Trabajo para listado'!$DE$151:$DG$151,0)),0)+IFERROR(INDEX('Hoja de Trabajo para listado'!$CD$155:$DC$1048576,MATCH($A538,'Hoja de Trabajo para listado'!$CD$155:$CD$1048576,0),MATCH((CUADRO!O$4&amp;$E538),'Hoja de Trabajo para listado'!$CD$151:$DC$151,0)),0)</f>
        <v>0</v>
      </c>
      <c r="P538" s="241">
        <f ca="1">+IFERROR(INDEX('Hoja de Trabajo para listado'!$A$155:$Z$1048576,MATCH($A538,'Hoja de Trabajo para listado'!$A$155:$A$1048576,0),MATCH((CUADRO!P$4&amp;$E538),'Hoja de Trabajo para listado'!$A$151:$Z$151,0)),0)+IFERROR(INDEX('Hoja de Trabajo para listado'!$AB$155:$BA$1048576,MATCH($A538,'Hoja de Trabajo para listado'!$AB$155:$AB$1048576,0),MATCH((CUADRO!P$4&amp;$E538),'Hoja de Trabajo para listado'!$AB$151:$BA$151,0)),0)+IFERROR(INDEX('Hoja de Trabajo para listado'!$BC$155:$CB$1048576,MATCH($A538,'Hoja de Trabajo para listado'!$BC$155:$BC$1048576,0),MATCH((CUADRO!P$4&amp;$E538),'Hoja de Trabajo para listado'!$BC$151:$CB$151,0)),0)+IFERROR(INDEX('Hoja de Trabajo para listado'!$DE$153:$DG$274,MATCH($A538,'Hoja de Trabajo para listado'!$DE$153:$DE$1048576,0),MATCH((CUADRO!P$4&amp;$E538),'Hoja de Trabajo para listado'!$DE$151:$DG$151,0)),0)+IFERROR(INDEX('Hoja de Trabajo para listado'!$CD$155:$DC$1048576,MATCH($A538,'Hoja de Trabajo para listado'!$CD$155:$CD$1048576,0),MATCH((CUADRO!P$4&amp;$E538),'Hoja de Trabajo para listado'!$CD$151:$DC$151,0)),0)</f>
        <v>0</v>
      </c>
      <c r="Q538" s="241">
        <f ca="1">+IFERROR(INDEX('Hoja de Trabajo para listado'!$A$155:$Z$1048576,MATCH($A538,'Hoja de Trabajo para listado'!$A$155:$A$1048576,0),MATCH((CUADRO!Q$4&amp;$E538),'Hoja de Trabajo para listado'!$A$151:$Z$151,0)),0)+IFERROR(INDEX('Hoja de Trabajo para listado'!$AB$155:$BA$1048576,MATCH($A538,'Hoja de Trabajo para listado'!$AB$155:$AB$1048576,0),MATCH((CUADRO!Q$4&amp;$E538),'Hoja de Trabajo para listado'!$AB$151:$BA$151,0)),0)+IFERROR(INDEX('Hoja de Trabajo para listado'!$BC$155:$CB$1048576,MATCH($A538,'Hoja de Trabajo para listado'!$BC$155:$BC$1048576,0),MATCH((CUADRO!Q$4&amp;$E538),'Hoja de Trabajo para listado'!$BC$151:$CB$151,0)),0)+IFERROR(INDEX('Hoja de Trabajo para listado'!$DE$153:$DG$274,MATCH($A538,'Hoja de Trabajo para listado'!$DE$153:$DE$1048576,0),MATCH((CUADRO!Q$4&amp;$E538),'Hoja de Trabajo para listado'!$DE$151:$DG$151,0)),0)+IFERROR(INDEX('Hoja de Trabajo para listado'!$CD$155:$DC$1048576,MATCH($A538,'Hoja de Trabajo para listado'!$CD$155:$CD$1048576,0),MATCH((CUADRO!Q$4&amp;$E538),'Hoja de Trabajo para listado'!$CD$151:$DC$151,0)),0)</f>
        <v>0</v>
      </c>
      <c r="R538" s="241">
        <f t="shared" ca="1" si="23"/>
        <v>0</v>
      </c>
      <c r="S538" s="247">
        <f ca="1">+R537+R538</f>
        <v>0</v>
      </c>
      <c r="T538" s="241">
        <f ca="1">+S538</f>
        <v>0</v>
      </c>
      <c r="U538" s="240">
        <f t="shared" si="24"/>
        <v>2</v>
      </c>
      <c r="V538" s="327" t="str">
        <f>+VLOOKUP(A538,bd_lista!$A$3:$E$592,5,FALSE)</f>
        <v>Gobiernos Autonomos Municipales</v>
      </c>
      <c r="W538" s="398"/>
      <c r="X538" s="240">
        <f>+VLOOKUP(A538,[4]Sheet1!$A$13:$D$744,4,FALSE)</f>
        <v>0</v>
      </c>
      <c r="Y538" s="240" t="e">
        <f>+VLOOKUP(X538,bd_lista!$A$3:$C$592,3,FALSE)</f>
        <v>#N/A</v>
      </c>
      <c r="Z538" s="288"/>
      <c r="AA538" s="289"/>
    </row>
    <row r="539" spans="1:27" customFormat="1" ht="15" hidden="1" customHeight="1">
      <c r="A539" s="32">
        <v>1221</v>
      </c>
      <c r="B539" s="393">
        <f>+A539</f>
        <v>1221</v>
      </c>
      <c r="C539" s="245" t="str">
        <f>+VLOOKUP(A539,bd_lista!$A$3:$C$592,3,FALSE)</f>
        <v>Gobierno Autónomo Municipal de Colquiri</v>
      </c>
      <c r="D539" s="395" t="str">
        <f>+C539</f>
        <v>Gobierno Autónomo Municipal de Colquiri</v>
      </c>
      <c r="E539" s="240" t="s">
        <v>1303</v>
      </c>
      <c r="F539" s="241">
        <f ca="1">+IFERROR(INDEX('Hoja de Trabajo para listado'!$A$155:$Z$1048576,MATCH($A539,'Hoja de Trabajo para listado'!$A$155:$A$1048576,0),MATCH((CUADRO!F$4&amp;$E539),'Hoja de Trabajo para listado'!$A$151:$Z$151,0)),0)+IFERROR(INDEX('Hoja de Trabajo para listado'!$AB$155:$BA$1048576,MATCH($A539,'Hoja de Trabajo para listado'!$AB$155:$AB$1048576,0),MATCH((CUADRO!F$4&amp;$E539),'Hoja de Trabajo para listado'!$AB$151:$BA$151,0)),0)+IFERROR(INDEX('Hoja de Trabajo para listado'!$BC$155:$CB$1048576,MATCH($A539,'Hoja de Trabajo para listado'!$BC$155:$BC$1048576,0),MATCH((CUADRO!F$4&amp;$E539),'Hoja de Trabajo para listado'!$BC$151:$CB$151,0)),0)+IFERROR(INDEX('Hoja de Trabajo para listado'!$DE$153:$DG$274,MATCH($A539,'Hoja de Trabajo para listado'!$DE$153:$DE$1048576,0),MATCH((CUADRO!F$4&amp;$E539),'Hoja de Trabajo para listado'!$DE$151:$DG$151,0)),0)+IFERROR(INDEX('Hoja de Trabajo para listado'!$CD$155:$DC$1048576,MATCH($A539,'Hoja de Trabajo para listado'!$CD$155:$CD$1048576,0),MATCH((CUADRO!F$4&amp;$E539),'Hoja de Trabajo para listado'!$CD$151:$DC$151,0)),0)</f>
        <v>0</v>
      </c>
      <c r="G539" s="241">
        <f ca="1">+IFERROR(INDEX('Hoja de Trabajo para listado'!$A$155:$Z$1048576,MATCH($A539,'Hoja de Trabajo para listado'!$A$155:$A$1048576,0),MATCH((CUADRO!G$4&amp;$E539),'Hoja de Trabajo para listado'!$A$151:$Z$151,0)),0)+IFERROR(INDEX('Hoja de Trabajo para listado'!$AB$155:$BA$1048576,MATCH($A539,'Hoja de Trabajo para listado'!$AB$155:$AB$1048576,0),MATCH((CUADRO!G$4&amp;$E539),'Hoja de Trabajo para listado'!$AB$151:$BA$151,0)),0)+IFERROR(INDEX('Hoja de Trabajo para listado'!$BC$155:$CB$1048576,MATCH($A539,'Hoja de Trabajo para listado'!$BC$155:$BC$1048576,0),MATCH((CUADRO!G$4&amp;$E539),'Hoja de Trabajo para listado'!$BC$151:$CB$151,0)),0)+IFERROR(INDEX('Hoja de Trabajo para listado'!$DE$153:$DG$274,MATCH($A539,'Hoja de Trabajo para listado'!$DE$153:$DE$1048576,0),MATCH((CUADRO!G$4&amp;$E539),'Hoja de Trabajo para listado'!$DE$151:$DG$151,0)),0)+IFERROR(INDEX('Hoja de Trabajo para listado'!$CD$155:$DC$1048576,MATCH($A539,'Hoja de Trabajo para listado'!$CD$155:$CD$1048576,0),MATCH((CUADRO!G$4&amp;$E539),'Hoja de Trabajo para listado'!$CD$151:$DC$151,0)),0)</f>
        <v>0</v>
      </c>
      <c r="H539" s="241">
        <f ca="1">+IFERROR(INDEX('Hoja de Trabajo para listado'!$A$155:$Z$1048576,MATCH($A539,'Hoja de Trabajo para listado'!$A$155:$A$1048576,0),MATCH((CUADRO!H$4&amp;$E539),'Hoja de Trabajo para listado'!$A$151:$Z$151,0)),0)+IFERROR(INDEX('Hoja de Trabajo para listado'!$AB$155:$BA$1048576,MATCH($A539,'Hoja de Trabajo para listado'!$AB$155:$AB$1048576,0),MATCH((CUADRO!H$4&amp;$E539),'Hoja de Trabajo para listado'!$AB$151:$BA$151,0)),0)+IFERROR(INDEX('Hoja de Trabajo para listado'!$BC$155:$CB$1048576,MATCH($A539,'Hoja de Trabajo para listado'!$BC$155:$BC$1048576,0),MATCH((CUADRO!H$4&amp;$E539),'Hoja de Trabajo para listado'!$BC$151:$CB$151,0)),0)+IFERROR(INDEX('Hoja de Trabajo para listado'!$DE$153:$DG$274,MATCH($A539,'Hoja de Trabajo para listado'!$DE$153:$DE$1048576,0),MATCH((CUADRO!H$4&amp;$E539),'Hoja de Trabajo para listado'!$DE$151:$DG$151,0)),0)+IFERROR(INDEX('Hoja de Trabajo para listado'!$CD$155:$DC$1048576,MATCH($A539,'Hoja de Trabajo para listado'!$CD$155:$CD$1048576,0),MATCH((CUADRO!H$4&amp;$E539),'Hoja de Trabajo para listado'!$CD$151:$DC$151,0)),0)</f>
        <v>0</v>
      </c>
      <c r="I539" s="241">
        <f ca="1">+IFERROR(INDEX('Hoja de Trabajo para listado'!$A$155:$Z$1048576,MATCH($A539,'Hoja de Trabajo para listado'!$A$155:$A$1048576,0),MATCH((CUADRO!I$4&amp;$E539),'Hoja de Trabajo para listado'!$A$151:$Z$151,0)),0)+IFERROR(INDEX('Hoja de Trabajo para listado'!$AB$155:$BA$1048576,MATCH($A539,'Hoja de Trabajo para listado'!$AB$155:$AB$1048576,0),MATCH((CUADRO!I$4&amp;$E539),'Hoja de Trabajo para listado'!$AB$151:$BA$151,0)),0)+IFERROR(INDEX('Hoja de Trabajo para listado'!$BC$155:$CB$1048576,MATCH($A539,'Hoja de Trabajo para listado'!$BC$155:$BC$1048576,0),MATCH((CUADRO!I$4&amp;$E539),'Hoja de Trabajo para listado'!$BC$151:$CB$151,0)),0)+IFERROR(INDEX('Hoja de Trabajo para listado'!$DE$153:$DG$274,MATCH($A539,'Hoja de Trabajo para listado'!$DE$153:$DE$1048576,0),MATCH((CUADRO!I$4&amp;$E539),'Hoja de Trabajo para listado'!$DE$151:$DG$151,0)),0)+IFERROR(INDEX('Hoja de Trabajo para listado'!$CD$155:$DC$1048576,MATCH($A539,'Hoja de Trabajo para listado'!$CD$155:$CD$1048576,0),MATCH((CUADRO!I$4&amp;$E539),'Hoja de Trabajo para listado'!$CD$151:$DC$151,0)),0)</f>
        <v>0</v>
      </c>
      <c r="J539" s="241">
        <f ca="1">+IFERROR(INDEX('Hoja de Trabajo para listado'!$A$155:$Z$1048576,MATCH($A539,'Hoja de Trabajo para listado'!$A$155:$A$1048576,0),MATCH((CUADRO!J$4&amp;$E539),'Hoja de Trabajo para listado'!$A$151:$Z$151,0)),0)+IFERROR(INDEX('Hoja de Trabajo para listado'!$AB$155:$BA$1048576,MATCH($A539,'Hoja de Trabajo para listado'!$AB$155:$AB$1048576,0),MATCH((CUADRO!J$4&amp;$E539),'Hoja de Trabajo para listado'!$AB$151:$BA$151,0)),0)+IFERROR(INDEX('Hoja de Trabajo para listado'!$BC$155:$CB$1048576,MATCH($A539,'Hoja de Trabajo para listado'!$BC$155:$BC$1048576,0),MATCH((CUADRO!J$4&amp;$E539),'Hoja de Trabajo para listado'!$BC$151:$CB$151,0)),0)+IFERROR(INDEX('Hoja de Trabajo para listado'!$DE$153:$DG$274,MATCH($A539,'Hoja de Trabajo para listado'!$DE$153:$DE$1048576,0),MATCH((CUADRO!J$4&amp;$E539),'Hoja de Trabajo para listado'!$DE$151:$DG$151,0)),0)+IFERROR(INDEX('Hoja de Trabajo para listado'!$CD$155:$DC$1048576,MATCH($A539,'Hoja de Trabajo para listado'!$CD$155:$CD$1048576,0),MATCH((CUADRO!J$4&amp;$E539),'Hoja de Trabajo para listado'!$CD$151:$DC$151,0)),0)</f>
        <v>0</v>
      </c>
      <c r="K539" s="241">
        <f ca="1">+IFERROR(INDEX('Hoja de Trabajo para listado'!$A$155:$Z$1048576,MATCH($A539,'Hoja de Trabajo para listado'!$A$155:$A$1048576,0),MATCH((CUADRO!K$4&amp;$E539),'Hoja de Trabajo para listado'!$A$151:$Z$151,0)),0)+IFERROR(INDEX('Hoja de Trabajo para listado'!$AB$155:$BA$1048576,MATCH($A539,'Hoja de Trabajo para listado'!$AB$155:$AB$1048576,0),MATCH((CUADRO!K$4&amp;$E539),'Hoja de Trabajo para listado'!$AB$151:$BA$151,0)),0)+IFERROR(INDEX('Hoja de Trabajo para listado'!$BC$155:$CB$1048576,MATCH($A539,'Hoja de Trabajo para listado'!$BC$155:$BC$1048576,0),MATCH((CUADRO!K$4&amp;$E539),'Hoja de Trabajo para listado'!$BC$151:$CB$151,0)),0)+IFERROR(INDEX('Hoja de Trabajo para listado'!$DE$153:$DG$274,MATCH($A539,'Hoja de Trabajo para listado'!$DE$153:$DE$1048576,0),MATCH((CUADRO!K$4&amp;$E539),'Hoja de Trabajo para listado'!$DE$151:$DG$151,0)),0)+IFERROR(INDEX('Hoja de Trabajo para listado'!$CD$155:$DC$1048576,MATCH($A539,'Hoja de Trabajo para listado'!$CD$155:$CD$1048576,0),MATCH((CUADRO!K$4&amp;$E539),'Hoja de Trabajo para listado'!$CD$151:$DC$151,0)),0)</f>
        <v>0</v>
      </c>
      <c r="L539" s="241">
        <f ca="1">+IFERROR(INDEX('Hoja de Trabajo para listado'!$A$155:$Z$1048576,MATCH($A539,'Hoja de Trabajo para listado'!$A$155:$A$1048576,0),MATCH((CUADRO!L$4&amp;$E539),'Hoja de Trabajo para listado'!$A$151:$Z$151,0)),0)+IFERROR(INDEX('Hoja de Trabajo para listado'!$AB$155:$BA$1048576,MATCH($A539,'Hoja de Trabajo para listado'!$AB$155:$AB$1048576,0),MATCH((CUADRO!L$4&amp;$E539),'Hoja de Trabajo para listado'!$AB$151:$BA$151,0)),0)+IFERROR(INDEX('Hoja de Trabajo para listado'!$BC$155:$CB$1048576,MATCH($A539,'Hoja de Trabajo para listado'!$BC$155:$BC$1048576,0),MATCH((CUADRO!L$4&amp;$E539),'Hoja de Trabajo para listado'!$BC$151:$CB$151,0)),0)+IFERROR(INDEX('Hoja de Trabajo para listado'!$DE$153:$DG$274,MATCH($A539,'Hoja de Trabajo para listado'!$DE$153:$DE$1048576,0),MATCH((CUADRO!L$4&amp;$E539),'Hoja de Trabajo para listado'!$DE$151:$DG$151,0)),0)+IFERROR(INDEX('Hoja de Trabajo para listado'!$CD$155:$DC$1048576,MATCH($A539,'Hoja de Trabajo para listado'!$CD$155:$CD$1048576,0),MATCH((CUADRO!L$4&amp;$E539),'Hoja de Trabajo para listado'!$CD$151:$DC$151,0)),0)</f>
        <v>0</v>
      </c>
      <c r="M539" s="241">
        <f ca="1">+IFERROR(INDEX('Hoja de Trabajo para listado'!$A$155:$Z$1048576,MATCH($A539,'Hoja de Trabajo para listado'!$A$155:$A$1048576,0),MATCH((CUADRO!M$4&amp;$E539),'Hoja de Trabajo para listado'!$A$151:$Z$151,0)),0)+IFERROR(INDEX('Hoja de Trabajo para listado'!$AB$155:$BA$1048576,MATCH($A539,'Hoja de Trabajo para listado'!$AB$155:$AB$1048576,0),MATCH((CUADRO!M$4&amp;$E539),'Hoja de Trabajo para listado'!$AB$151:$BA$151,0)),0)+IFERROR(INDEX('Hoja de Trabajo para listado'!$BC$155:$CB$1048576,MATCH($A539,'Hoja de Trabajo para listado'!$BC$155:$BC$1048576,0),MATCH((CUADRO!M$4&amp;$E539),'Hoja de Trabajo para listado'!$BC$151:$CB$151,0)),0)+IFERROR(INDEX('Hoja de Trabajo para listado'!$DE$153:$DG$274,MATCH($A539,'Hoja de Trabajo para listado'!$DE$153:$DE$1048576,0),MATCH((CUADRO!M$4&amp;$E539),'Hoja de Trabajo para listado'!$DE$151:$DG$151,0)),0)+IFERROR(INDEX('Hoja de Trabajo para listado'!$CD$155:$DC$1048576,MATCH($A539,'Hoja de Trabajo para listado'!$CD$155:$CD$1048576,0),MATCH((CUADRO!M$4&amp;$E539),'Hoja de Trabajo para listado'!$CD$151:$DC$151,0)),0)</f>
        <v>0</v>
      </c>
      <c r="N539" s="241">
        <f ca="1">+IFERROR(INDEX('Hoja de Trabajo para listado'!$A$155:$Z$1048576,MATCH($A539,'Hoja de Trabajo para listado'!$A$155:$A$1048576,0),MATCH((CUADRO!N$4&amp;$E539),'Hoja de Trabajo para listado'!$A$151:$Z$151,0)),0)+IFERROR(INDEX('Hoja de Trabajo para listado'!$AB$155:$BA$1048576,MATCH($A539,'Hoja de Trabajo para listado'!$AB$155:$AB$1048576,0),MATCH((CUADRO!N$4&amp;$E539),'Hoja de Trabajo para listado'!$AB$151:$BA$151,0)),0)+IFERROR(INDEX('Hoja de Trabajo para listado'!$BC$155:$CB$1048576,MATCH($A539,'Hoja de Trabajo para listado'!$BC$155:$BC$1048576,0),MATCH((CUADRO!N$4&amp;$E539),'Hoja de Trabajo para listado'!$BC$151:$CB$151,0)),0)+IFERROR(INDEX('Hoja de Trabajo para listado'!$DE$153:$DG$274,MATCH($A539,'Hoja de Trabajo para listado'!$DE$153:$DE$1048576,0),MATCH((CUADRO!N$4&amp;$E539),'Hoja de Trabajo para listado'!$DE$151:$DG$151,0)),0)+IFERROR(INDEX('Hoja de Trabajo para listado'!$CD$155:$DC$1048576,MATCH($A539,'Hoja de Trabajo para listado'!$CD$155:$CD$1048576,0),MATCH((CUADRO!N$4&amp;$E539),'Hoja de Trabajo para listado'!$CD$151:$DC$151,0)),0)</f>
        <v>0</v>
      </c>
      <c r="O539" s="241">
        <f ca="1">+IFERROR(INDEX('Hoja de Trabajo para listado'!$A$155:$Z$1048576,MATCH($A539,'Hoja de Trabajo para listado'!$A$155:$A$1048576,0),MATCH((CUADRO!O$4&amp;$E539),'Hoja de Trabajo para listado'!$A$151:$Z$151,0)),0)+IFERROR(INDEX('Hoja de Trabajo para listado'!$AB$155:$BA$1048576,MATCH($A539,'Hoja de Trabajo para listado'!$AB$155:$AB$1048576,0),MATCH((CUADRO!O$4&amp;$E539),'Hoja de Trabajo para listado'!$AB$151:$BA$151,0)),0)+IFERROR(INDEX('Hoja de Trabajo para listado'!$BC$155:$CB$1048576,MATCH($A539,'Hoja de Trabajo para listado'!$BC$155:$BC$1048576,0),MATCH((CUADRO!O$4&amp;$E539),'Hoja de Trabajo para listado'!$BC$151:$CB$151,0)),0)+IFERROR(INDEX('Hoja de Trabajo para listado'!$DE$153:$DG$274,MATCH($A539,'Hoja de Trabajo para listado'!$DE$153:$DE$1048576,0),MATCH((CUADRO!O$4&amp;$E539),'Hoja de Trabajo para listado'!$DE$151:$DG$151,0)),0)+IFERROR(INDEX('Hoja de Trabajo para listado'!$CD$155:$DC$1048576,MATCH($A539,'Hoja de Trabajo para listado'!$CD$155:$CD$1048576,0),MATCH((CUADRO!O$4&amp;$E539),'Hoja de Trabajo para listado'!$CD$151:$DC$151,0)),0)</f>
        <v>0</v>
      </c>
      <c r="P539" s="241">
        <f ca="1">+IFERROR(INDEX('Hoja de Trabajo para listado'!$A$155:$Z$1048576,MATCH($A539,'Hoja de Trabajo para listado'!$A$155:$A$1048576,0),MATCH((CUADRO!P$4&amp;$E539),'Hoja de Trabajo para listado'!$A$151:$Z$151,0)),0)+IFERROR(INDEX('Hoja de Trabajo para listado'!$AB$155:$BA$1048576,MATCH($A539,'Hoja de Trabajo para listado'!$AB$155:$AB$1048576,0),MATCH((CUADRO!P$4&amp;$E539),'Hoja de Trabajo para listado'!$AB$151:$BA$151,0)),0)+IFERROR(INDEX('Hoja de Trabajo para listado'!$BC$155:$CB$1048576,MATCH($A539,'Hoja de Trabajo para listado'!$BC$155:$BC$1048576,0),MATCH((CUADRO!P$4&amp;$E539),'Hoja de Trabajo para listado'!$BC$151:$CB$151,0)),0)+IFERROR(INDEX('Hoja de Trabajo para listado'!$DE$153:$DG$274,MATCH($A539,'Hoja de Trabajo para listado'!$DE$153:$DE$1048576,0),MATCH((CUADRO!P$4&amp;$E539),'Hoja de Trabajo para listado'!$DE$151:$DG$151,0)),0)+IFERROR(INDEX('Hoja de Trabajo para listado'!$CD$155:$DC$1048576,MATCH($A539,'Hoja de Trabajo para listado'!$CD$155:$CD$1048576,0),MATCH((CUADRO!P$4&amp;$E539),'Hoja de Trabajo para listado'!$CD$151:$DC$151,0)),0)</f>
        <v>0</v>
      </c>
      <c r="Q539" s="241">
        <f ca="1">+IFERROR(INDEX('Hoja de Trabajo para listado'!$A$155:$Z$1048576,MATCH($A539,'Hoja de Trabajo para listado'!$A$155:$A$1048576,0),MATCH((CUADRO!Q$4&amp;$E539),'Hoja de Trabajo para listado'!$A$151:$Z$151,0)),0)+IFERROR(INDEX('Hoja de Trabajo para listado'!$AB$155:$BA$1048576,MATCH($A539,'Hoja de Trabajo para listado'!$AB$155:$AB$1048576,0),MATCH((CUADRO!Q$4&amp;$E539),'Hoja de Trabajo para listado'!$AB$151:$BA$151,0)),0)+IFERROR(INDEX('Hoja de Trabajo para listado'!$BC$155:$CB$1048576,MATCH($A539,'Hoja de Trabajo para listado'!$BC$155:$BC$1048576,0),MATCH((CUADRO!Q$4&amp;$E539),'Hoja de Trabajo para listado'!$BC$151:$CB$151,0)),0)+IFERROR(INDEX('Hoja de Trabajo para listado'!$DE$153:$DG$274,MATCH($A539,'Hoja de Trabajo para listado'!$DE$153:$DE$1048576,0),MATCH((CUADRO!Q$4&amp;$E539),'Hoja de Trabajo para listado'!$DE$151:$DG$151,0)),0)+IFERROR(INDEX('Hoja de Trabajo para listado'!$CD$155:$DC$1048576,MATCH($A539,'Hoja de Trabajo para listado'!$CD$155:$CD$1048576,0),MATCH((CUADRO!Q$4&amp;$E539),'Hoja de Trabajo para listado'!$CD$151:$DC$151,0)),0)</f>
        <v>0</v>
      </c>
      <c r="R539" s="241">
        <f t="shared" ca="1" si="23"/>
        <v>0</v>
      </c>
      <c r="S539" s="247"/>
      <c r="T539" s="241">
        <f ca="1">+T540</f>
        <v>0</v>
      </c>
      <c r="U539" s="240">
        <f t="shared" si="24"/>
        <v>1</v>
      </c>
      <c r="V539" s="327" t="str">
        <f>+VLOOKUP(A539,bd_lista!$A$3:$E$592,5,FALSE)</f>
        <v>Gobiernos Autonomos Municipales</v>
      </c>
      <c r="W539" s="397" t="str">
        <f>+V539</f>
        <v>Gobiernos Autonomos Municipales</v>
      </c>
      <c r="X539" s="240">
        <f>+VLOOKUP(A539,[4]Sheet1!$A$13:$D$744,4,FALSE)</f>
        <v>0</v>
      </c>
      <c r="Y539" s="240" t="e">
        <f>+VLOOKUP(X539,bd_lista!$A$3:$C$592,3,FALSE)</f>
        <v>#N/A</v>
      </c>
      <c r="Z539" s="290">
        <f>+X539</f>
        <v>0</v>
      </c>
      <c r="AA539" s="291" t="e">
        <f>+Y539</f>
        <v>#N/A</v>
      </c>
    </row>
    <row r="540" spans="1:27" customFormat="1" ht="15" hidden="1" customHeight="1">
      <c r="A540" s="32">
        <v>1221</v>
      </c>
      <c r="B540" s="394"/>
      <c r="C540" s="245" t="str">
        <f>+VLOOKUP(A540,bd_lista!$A$3:$C$592,3,FALSE)</f>
        <v>Gobierno Autónomo Municipal de Colquiri</v>
      </c>
      <c r="D540" s="396"/>
      <c r="E540" s="242" t="s">
        <v>1304</v>
      </c>
      <c r="F540" s="241">
        <f ca="1">+IFERROR(INDEX('Hoja de Trabajo para listado'!$A$155:$Z$1048576,MATCH($A540,'Hoja de Trabajo para listado'!$A$155:$A$1048576,0),MATCH((CUADRO!F$4&amp;$E540),'Hoja de Trabajo para listado'!$A$151:$Z$151,0)),0)+IFERROR(INDEX('Hoja de Trabajo para listado'!$AB$155:$BA$1048576,MATCH($A540,'Hoja de Trabajo para listado'!$AB$155:$AB$1048576,0),MATCH((CUADRO!F$4&amp;$E540),'Hoja de Trabajo para listado'!$AB$151:$BA$151,0)),0)+IFERROR(INDEX('Hoja de Trabajo para listado'!$BC$155:$CB$1048576,MATCH($A540,'Hoja de Trabajo para listado'!$BC$155:$BC$1048576,0),MATCH((CUADRO!F$4&amp;$E540),'Hoja de Trabajo para listado'!$BC$151:$CB$151,0)),0)+IFERROR(INDEX('Hoja de Trabajo para listado'!$DE$153:$DG$274,MATCH($A540,'Hoja de Trabajo para listado'!$DE$153:$DE$1048576,0),MATCH((CUADRO!F$4&amp;$E540),'Hoja de Trabajo para listado'!$DE$151:$DG$151,0)),0)+IFERROR(INDEX('Hoja de Trabajo para listado'!$CD$155:$DC$1048576,MATCH($A540,'Hoja de Trabajo para listado'!$CD$155:$CD$1048576,0),MATCH((CUADRO!F$4&amp;$E540),'Hoja de Trabajo para listado'!$CD$151:$DC$151,0)),0)</f>
        <v>0</v>
      </c>
      <c r="G540" s="241">
        <f ca="1">+IFERROR(INDEX('Hoja de Trabajo para listado'!$A$155:$Z$1048576,MATCH($A540,'Hoja de Trabajo para listado'!$A$155:$A$1048576,0),MATCH((CUADRO!G$4&amp;$E540),'Hoja de Trabajo para listado'!$A$151:$Z$151,0)),0)+IFERROR(INDEX('Hoja de Trabajo para listado'!$AB$155:$BA$1048576,MATCH($A540,'Hoja de Trabajo para listado'!$AB$155:$AB$1048576,0),MATCH((CUADRO!G$4&amp;$E540),'Hoja de Trabajo para listado'!$AB$151:$BA$151,0)),0)+IFERROR(INDEX('Hoja de Trabajo para listado'!$BC$155:$CB$1048576,MATCH($A540,'Hoja de Trabajo para listado'!$BC$155:$BC$1048576,0),MATCH((CUADRO!G$4&amp;$E540),'Hoja de Trabajo para listado'!$BC$151:$CB$151,0)),0)+IFERROR(INDEX('Hoja de Trabajo para listado'!$DE$153:$DG$274,MATCH($A540,'Hoja de Trabajo para listado'!$DE$153:$DE$1048576,0),MATCH((CUADRO!G$4&amp;$E540),'Hoja de Trabajo para listado'!$DE$151:$DG$151,0)),0)+IFERROR(INDEX('Hoja de Trabajo para listado'!$CD$155:$DC$1048576,MATCH($A540,'Hoja de Trabajo para listado'!$CD$155:$CD$1048576,0),MATCH((CUADRO!G$4&amp;$E540),'Hoja de Trabajo para listado'!$CD$151:$DC$151,0)),0)</f>
        <v>0</v>
      </c>
      <c r="H540" s="241">
        <f ca="1">+IFERROR(INDEX('Hoja de Trabajo para listado'!$A$155:$Z$1048576,MATCH($A540,'Hoja de Trabajo para listado'!$A$155:$A$1048576,0),MATCH((CUADRO!H$4&amp;$E540),'Hoja de Trabajo para listado'!$A$151:$Z$151,0)),0)+IFERROR(INDEX('Hoja de Trabajo para listado'!$AB$155:$BA$1048576,MATCH($A540,'Hoja de Trabajo para listado'!$AB$155:$AB$1048576,0),MATCH((CUADRO!H$4&amp;$E540),'Hoja de Trabajo para listado'!$AB$151:$BA$151,0)),0)+IFERROR(INDEX('Hoja de Trabajo para listado'!$BC$155:$CB$1048576,MATCH($A540,'Hoja de Trabajo para listado'!$BC$155:$BC$1048576,0),MATCH((CUADRO!H$4&amp;$E540),'Hoja de Trabajo para listado'!$BC$151:$CB$151,0)),0)+IFERROR(INDEX('Hoja de Trabajo para listado'!$DE$153:$DG$274,MATCH($A540,'Hoja de Trabajo para listado'!$DE$153:$DE$1048576,0),MATCH((CUADRO!H$4&amp;$E540),'Hoja de Trabajo para listado'!$DE$151:$DG$151,0)),0)+IFERROR(INDEX('Hoja de Trabajo para listado'!$CD$155:$DC$1048576,MATCH($A540,'Hoja de Trabajo para listado'!$CD$155:$CD$1048576,0),MATCH((CUADRO!H$4&amp;$E540),'Hoja de Trabajo para listado'!$CD$151:$DC$151,0)),0)</f>
        <v>0</v>
      </c>
      <c r="I540" s="241">
        <f ca="1">+IFERROR(INDEX('Hoja de Trabajo para listado'!$A$155:$Z$1048576,MATCH($A540,'Hoja de Trabajo para listado'!$A$155:$A$1048576,0),MATCH((CUADRO!I$4&amp;$E540),'Hoja de Trabajo para listado'!$A$151:$Z$151,0)),0)+IFERROR(INDEX('Hoja de Trabajo para listado'!$AB$155:$BA$1048576,MATCH($A540,'Hoja de Trabajo para listado'!$AB$155:$AB$1048576,0),MATCH((CUADRO!I$4&amp;$E540),'Hoja de Trabajo para listado'!$AB$151:$BA$151,0)),0)+IFERROR(INDEX('Hoja de Trabajo para listado'!$BC$155:$CB$1048576,MATCH($A540,'Hoja de Trabajo para listado'!$BC$155:$BC$1048576,0),MATCH((CUADRO!I$4&amp;$E540),'Hoja de Trabajo para listado'!$BC$151:$CB$151,0)),0)+IFERROR(INDEX('Hoja de Trabajo para listado'!$DE$153:$DG$274,MATCH($A540,'Hoja de Trabajo para listado'!$DE$153:$DE$1048576,0),MATCH((CUADRO!I$4&amp;$E540),'Hoja de Trabajo para listado'!$DE$151:$DG$151,0)),0)+IFERROR(INDEX('Hoja de Trabajo para listado'!$CD$155:$DC$1048576,MATCH($A540,'Hoja de Trabajo para listado'!$CD$155:$CD$1048576,0),MATCH((CUADRO!I$4&amp;$E540),'Hoja de Trabajo para listado'!$CD$151:$DC$151,0)),0)</f>
        <v>0</v>
      </c>
      <c r="J540" s="241">
        <f ca="1">+IFERROR(INDEX('Hoja de Trabajo para listado'!$A$155:$Z$1048576,MATCH($A540,'Hoja de Trabajo para listado'!$A$155:$A$1048576,0),MATCH((CUADRO!J$4&amp;$E540),'Hoja de Trabajo para listado'!$A$151:$Z$151,0)),0)+IFERROR(INDEX('Hoja de Trabajo para listado'!$AB$155:$BA$1048576,MATCH($A540,'Hoja de Trabajo para listado'!$AB$155:$AB$1048576,0),MATCH((CUADRO!J$4&amp;$E540),'Hoja de Trabajo para listado'!$AB$151:$BA$151,0)),0)+IFERROR(INDEX('Hoja de Trabajo para listado'!$BC$155:$CB$1048576,MATCH($A540,'Hoja de Trabajo para listado'!$BC$155:$BC$1048576,0),MATCH((CUADRO!J$4&amp;$E540),'Hoja de Trabajo para listado'!$BC$151:$CB$151,0)),0)+IFERROR(INDEX('Hoja de Trabajo para listado'!$DE$153:$DG$274,MATCH($A540,'Hoja de Trabajo para listado'!$DE$153:$DE$1048576,0),MATCH((CUADRO!J$4&amp;$E540),'Hoja de Trabajo para listado'!$DE$151:$DG$151,0)),0)+IFERROR(INDEX('Hoja de Trabajo para listado'!$CD$155:$DC$1048576,MATCH($A540,'Hoja de Trabajo para listado'!$CD$155:$CD$1048576,0),MATCH((CUADRO!J$4&amp;$E540),'Hoja de Trabajo para listado'!$CD$151:$DC$151,0)),0)</f>
        <v>0</v>
      </c>
      <c r="K540" s="241">
        <f ca="1">+IFERROR(INDEX('Hoja de Trabajo para listado'!$A$155:$Z$1048576,MATCH($A540,'Hoja de Trabajo para listado'!$A$155:$A$1048576,0),MATCH((CUADRO!K$4&amp;$E540),'Hoja de Trabajo para listado'!$A$151:$Z$151,0)),0)+IFERROR(INDEX('Hoja de Trabajo para listado'!$AB$155:$BA$1048576,MATCH($A540,'Hoja de Trabajo para listado'!$AB$155:$AB$1048576,0),MATCH((CUADRO!K$4&amp;$E540),'Hoja de Trabajo para listado'!$AB$151:$BA$151,0)),0)+IFERROR(INDEX('Hoja de Trabajo para listado'!$BC$155:$CB$1048576,MATCH($A540,'Hoja de Trabajo para listado'!$BC$155:$BC$1048576,0),MATCH((CUADRO!K$4&amp;$E540),'Hoja de Trabajo para listado'!$BC$151:$CB$151,0)),0)+IFERROR(INDEX('Hoja de Trabajo para listado'!$DE$153:$DG$274,MATCH($A540,'Hoja de Trabajo para listado'!$DE$153:$DE$1048576,0),MATCH((CUADRO!K$4&amp;$E540),'Hoja de Trabajo para listado'!$DE$151:$DG$151,0)),0)+IFERROR(INDEX('Hoja de Trabajo para listado'!$CD$155:$DC$1048576,MATCH($A540,'Hoja de Trabajo para listado'!$CD$155:$CD$1048576,0),MATCH((CUADRO!K$4&amp;$E540),'Hoja de Trabajo para listado'!$CD$151:$DC$151,0)),0)</f>
        <v>0</v>
      </c>
      <c r="L540" s="241">
        <f ca="1">+IFERROR(INDEX('Hoja de Trabajo para listado'!$A$155:$Z$1048576,MATCH($A540,'Hoja de Trabajo para listado'!$A$155:$A$1048576,0),MATCH((CUADRO!L$4&amp;$E540),'Hoja de Trabajo para listado'!$A$151:$Z$151,0)),0)+IFERROR(INDEX('Hoja de Trabajo para listado'!$AB$155:$BA$1048576,MATCH($A540,'Hoja de Trabajo para listado'!$AB$155:$AB$1048576,0),MATCH((CUADRO!L$4&amp;$E540),'Hoja de Trabajo para listado'!$AB$151:$BA$151,0)),0)+IFERROR(INDEX('Hoja de Trabajo para listado'!$BC$155:$CB$1048576,MATCH($A540,'Hoja de Trabajo para listado'!$BC$155:$BC$1048576,0),MATCH((CUADRO!L$4&amp;$E540),'Hoja de Trabajo para listado'!$BC$151:$CB$151,0)),0)+IFERROR(INDEX('Hoja de Trabajo para listado'!$DE$153:$DG$274,MATCH($A540,'Hoja de Trabajo para listado'!$DE$153:$DE$1048576,0),MATCH((CUADRO!L$4&amp;$E540),'Hoja de Trabajo para listado'!$DE$151:$DG$151,0)),0)+IFERROR(INDEX('Hoja de Trabajo para listado'!$CD$155:$DC$1048576,MATCH($A540,'Hoja de Trabajo para listado'!$CD$155:$CD$1048576,0),MATCH((CUADRO!L$4&amp;$E540),'Hoja de Trabajo para listado'!$CD$151:$DC$151,0)),0)</f>
        <v>0</v>
      </c>
      <c r="M540" s="241">
        <f ca="1">+IFERROR(INDEX('Hoja de Trabajo para listado'!$A$155:$Z$1048576,MATCH($A540,'Hoja de Trabajo para listado'!$A$155:$A$1048576,0),MATCH((CUADRO!M$4&amp;$E540),'Hoja de Trabajo para listado'!$A$151:$Z$151,0)),0)+IFERROR(INDEX('Hoja de Trabajo para listado'!$AB$155:$BA$1048576,MATCH($A540,'Hoja de Trabajo para listado'!$AB$155:$AB$1048576,0),MATCH((CUADRO!M$4&amp;$E540),'Hoja de Trabajo para listado'!$AB$151:$BA$151,0)),0)+IFERROR(INDEX('Hoja de Trabajo para listado'!$BC$155:$CB$1048576,MATCH($A540,'Hoja de Trabajo para listado'!$BC$155:$BC$1048576,0),MATCH((CUADRO!M$4&amp;$E540),'Hoja de Trabajo para listado'!$BC$151:$CB$151,0)),0)+IFERROR(INDEX('Hoja de Trabajo para listado'!$DE$153:$DG$274,MATCH($A540,'Hoja de Trabajo para listado'!$DE$153:$DE$1048576,0),MATCH((CUADRO!M$4&amp;$E540),'Hoja de Trabajo para listado'!$DE$151:$DG$151,0)),0)+IFERROR(INDEX('Hoja de Trabajo para listado'!$CD$155:$DC$1048576,MATCH($A540,'Hoja de Trabajo para listado'!$CD$155:$CD$1048576,0),MATCH((CUADRO!M$4&amp;$E540),'Hoja de Trabajo para listado'!$CD$151:$DC$151,0)),0)</f>
        <v>0</v>
      </c>
      <c r="N540" s="241">
        <f ca="1">+IFERROR(INDEX('Hoja de Trabajo para listado'!$A$155:$Z$1048576,MATCH($A540,'Hoja de Trabajo para listado'!$A$155:$A$1048576,0),MATCH((CUADRO!N$4&amp;$E540),'Hoja de Trabajo para listado'!$A$151:$Z$151,0)),0)+IFERROR(INDEX('Hoja de Trabajo para listado'!$AB$155:$BA$1048576,MATCH($A540,'Hoja de Trabajo para listado'!$AB$155:$AB$1048576,0),MATCH((CUADRO!N$4&amp;$E540),'Hoja de Trabajo para listado'!$AB$151:$BA$151,0)),0)+IFERROR(INDEX('Hoja de Trabajo para listado'!$BC$155:$CB$1048576,MATCH($A540,'Hoja de Trabajo para listado'!$BC$155:$BC$1048576,0),MATCH((CUADRO!N$4&amp;$E540),'Hoja de Trabajo para listado'!$BC$151:$CB$151,0)),0)+IFERROR(INDEX('Hoja de Trabajo para listado'!$DE$153:$DG$274,MATCH($A540,'Hoja de Trabajo para listado'!$DE$153:$DE$1048576,0),MATCH((CUADRO!N$4&amp;$E540),'Hoja de Trabajo para listado'!$DE$151:$DG$151,0)),0)+IFERROR(INDEX('Hoja de Trabajo para listado'!$CD$155:$DC$1048576,MATCH($A540,'Hoja de Trabajo para listado'!$CD$155:$CD$1048576,0),MATCH((CUADRO!N$4&amp;$E540),'Hoja de Trabajo para listado'!$CD$151:$DC$151,0)),0)</f>
        <v>0</v>
      </c>
      <c r="O540" s="241">
        <f ca="1">+IFERROR(INDEX('Hoja de Trabajo para listado'!$A$155:$Z$1048576,MATCH($A540,'Hoja de Trabajo para listado'!$A$155:$A$1048576,0),MATCH((CUADRO!O$4&amp;$E540),'Hoja de Trabajo para listado'!$A$151:$Z$151,0)),0)+IFERROR(INDEX('Hoja de Trabajo para listado'!$AB$155:$BA$1048576,MATCH($A540,'Hoja de Trabajo para listado'!$AB$155:$AB$1048576,0),MATCH((CUADRO!O$4&amp;$E540),'Hoja de Trabajo para listado'!$AB$151:$BA$151,0)),0)+IFERROR(INDEX('Hoja de Trabajo para listado'!$BC$155:$CB$1048576,MATCH($A540,'Hoja de Trabajo para listado'!$BC$155:$BC$1048576,0),MATCH((CUADRO!O$4&amp;$E540),'Hoja de Trabajo para listado'!$BC$151:$CB$151,0)),0)+IFERROR(INDEX('Hoja de Trabajo para listado'!$DE$153:$DG$274,MATCH($A540,'Hoja de Trabajo para listado'!$DE$153:$DE$1048576,0),MATCH((CUADRO!O$4&amp;$E540),'Hoja de Trabajo para listado'!$DE$151:$DG$151,0)),0)+IFERROR(INDEX('Hoja de Trabajo para listado'!$CD$155:$DC$1048576,MATCH($A540,'Hoja de Trabajo para listado'!$CD$155:$CD$1048576,0),MATCH((CUADRO!O$4&amp;$E540),'Hoja de Trabajo para listado'!$CD$151:$DC$151,0)),0)</f>
        <v>0</v>
      </c>
      <c r="P540" s="241">
        <f ca="1">+IFERROR(INDEX('Hoja de Trabajo para listado'!$A$155:$Z$1048576,MATCH($A540,'Hoja de Trabajo para listado'!$A$155:$A$1048576,0),MATCH((CUADRO!P$4&amp;$E540),'Hoja de Trabajo para listado'!$A$151:$Z$151,0)),0)+IFERROR(INDEX('Hoja de Trabajo para listado'!$AB$155:$BA$1048576,MATCH($A540,'Hoja de Trabajo para listado'!$AB$155:$AB$1048576,0),MATCH((CUADRO!P$4&amp;$E540),'Hoja de Trabajo para listado'!$AB$151:$BA$151,0)),0)+IFERROR(INDEX('Hoja de Trabajo para listado'!$BC$155:$CB$1048576,MATCH($A540,'Hoja de Trabajo para listado'!$BC$155:$BC$1048576,0),MATCH((CUADRO!P$4&amp;$E540),'Hoja de Trabajo para listado'!$BC$151:$CB$151,0)),0)+IFERROR(INDEX('Hoja de Trabajo para listado'!$DE$153:$DG$274,MATCH($A540,'Hoja de Trabajo para listado'!$DE$153:$DE$1048576,0),MATCH((CUADRO!P$4&amp;$E540),'Hoja de Trabajo para listado'!$DE$151:$DG$151,0)),0)+IFERROR(INDEX('Hoja de Trabajo para listado'!$CD$155:$DC$1048576,MATCH($A540,'Hoja de Trabajo para listado'!$CD$155:$CD$1048576,0),MATCH((CUADRO!P$4&amp;$E540),'Hoja de Trabajo para listado'!$CD$151:$DC$151,0)),0)</f>
        <v>0</v>
      </c>
      <c r="Q540" s="241">
        <f ca="1">+IFERROR(INDEX('Hoja de Trabajo para listado'!$A$155:$Z$1048576,MATCH($A540,'Hoja de Trabajo para listado'!$A$155:$A$1048576,0),MATCH((CUADRO!Q$4&amp;$E540),'Hoja de Trabajo para listado'!$A$151:$Z$151,0)),0)+IFERROR(INDEX('Hoja de Trabajo para listado'!$AB$155:$BA$1048576,MATCH($A540,'Hoja de Trabajo para listado'!$AB$155:$AB$1048576,0),MATCH((CUADRO!Q$4&amp;$E540),'Hoja de Trabajo para listado'!$AB$151:$BA$151,0)),0)+IFERROR(INDEX('Hoja de Trabajo para listado'!$BC$155:$CB$1048576,MATCH($A540,'Hoja de Trabajo para listado'!$BC$155:$BC$1048576,0),MATCH((CUADRO!Q$4&amp;$E540),'Hoja de Trabajo para listado'!$BC$151:$CB$151,0)),0)+IFERROR(INDEX('Hoja de Trabajo para listado'!$DE$153:$DG$274,MATCH($A540,'Hoja de Trabajo para listado'!$DE$153:$DE$1048576,0),MATCH((CUADRO!Q$4&amp;$E540),'Hoja de Trabajo para listado'!$DE$151:$DG$151,0)),0)+IFERROR(INDEX('Hoja de Trabajo para listado'!$CD$155:$DC$1048576,MATCH($A540,'Hoja de Trabajo para listado'!$CD$155:$CD$1048576,0),MATCH((CUADRO!Q$4&amp;$E540),'Hoja de Trabajo para listado'!$CD$151:$DC$151,0)),0)</f>
        <v>0</v>
      </c>
      <c r="R540" s="241">
        <f t="shared" ca="1" si="23"/>
        <v>0</v>
      </c>
      <c r="S540" s="247">
        <f ca="1">+R539+R540</f>
        <v>0</v>
      </c>
      <c r="T540" s="241">
        <f ca="1">+S540</f>
        <v>0</v>
      </c>
      <c r="U540" s="240">
        <f t="shared" si="24"/>
        <v>2</v>
      </c>
      <c r="V540" s="327" t="str">
        <f>+VLOOKUP(A540,bd_lista!$A$3:$E$592,5,FALSE)</f>
        <v>Gobiernos Autonomos Municipales</v>
      </c>
      <c r="W540" s="398"/>
      <c r="X540" s="240">
        <f>+VLOOKUP(A540,[4]Sheet1!$A$13:$D$744,4,FALSE)</f>
        <v>0</v>
      </c>
      <c r="Y540" s="240" t="e">
        <f>+VLOOKUP(X540,bd_lista!$A$3:$C$592,3,FALSE)</f>
        <v>#N/A</v>
      </c>
      <c r="Z540" s="288"/>
      <c r="AA540" s="289"/>
    </row>
    <row r="541" spans="1:27" customFormat="1" ht="15" hidden="1" customHeight="1">
      <c r="A541" s="32">
        <v>1222</v>
      </c>
      <c r="B541" s="393">
        <f>+A541</f>
        <v>1222</v>
      </c>
      <c r="C541" s="245" t="str">
        <f>+VLOOKUP(A541,bd_lista!$A$3:$C$592,3,FALSE)</f>
        <v>Gobierno Autónomo Municipal de Ichoca</v>
      </c>
      <c r="D541" s="395" t="str">
        <f>+C541</f>
        <v>Gobierno Autónomo Municipal de Ichoca</v>
      </c>
      <c r="E541" s="240" t="s">
        <v>1303</v>
      </c>
      <c r="F541" s="241">
        <f ca="1">+IFERROR(INDEX('Hoja de Trabajo para listado'!$A$155:$Z$1048576,MATCH($A541,'Hoja de Trabajo para listado'!$A$155:$A$1048576,0),MATCH((CUADRO!F$4&amp;$E541),'Hoja de Trabajo para listado'!$A$151:$Z$151,0)),0)+IFERROR(INDEX('Hoja de Trabajo para listado'!$AB$155:$BA$1048576,MATCH($A541,'Hoja de Trabajo para listado'!$AB$155:$AB$1048576,0),MATCH((CUADRO!F$4&amp;$E541),'Hoja de Trabajo para listado'!$AB$151:$BA$151,0)),0)+IFERROR(INDEX('Hoja de Trabajo para listado'!$BC$155:$CB$1048576,MATCH($A541,'Hoja de Trabajo para listado'!$BC$155:$BC$1048576,0),MATCH((CUADRO!F$4&amp;$E541),'Hoja de Trabajo para listado'!$BC$151:$CB$151,0)),0)+IFERROR(INDEX('Hoja de Trabajo para listado'!$DE$153:$DG$274,MATCH($A541,'Hoja de Trabajo para listado'!$DE$153:$DE$1048576,0),MATCH((CUADRO!F$4&amp;$E541),'Hoja de Trabajo para listado'!$DE$151:$DG$151,0)),0)+IFERROR(INDEX('Hoja de Trabajo para listado'!$CD$155:$DC$1048576,MATCH($A541,'Hoja de Trabajo para listado'!$CD$155:$CD$1048576,0),MATCH((CUADRO!F$4&amp;$E541),'Hoja de Trabajo para listado'!$CD$151:$DC$151,0)),0)</f>
        <v>0</v>
      </c>
      <c r="G541" s="241">
        <f ca="1">+IFERROR(INDEX('Hoja de Trabajo para listado'!$A$155:$Z$1048576,MATCH($A541,'Hoja de Trabajo para listado'!$A$155:$A$1048576,0),MATCH((CUADRO!G$4&amp;$E541),'Hoja de Trabajo para listado'!$A$151:$Z$151,0)),0)+IFERROR(INDEX('Hoja de Trabajo para listado'!$AB$155:$BA$1048576,MATCH($A541,'Hoja de Trabajo para listado'!$AB$155:$AB$1048576,0),MATCH((CUADRO!G$4&amp;$E541),'Hoja de Trabajo para listado'!$AB$151:$BA$151,0)),0)+IFERROR(INDEX('Hoja de Trabajo para listado'!$BC$155:$CB$1048576,MATCH($A541,'Hoja de Trabajo para listado'!$BC$155:$BC$1048576,0),MATCH((CUADRO!G$4&amp;$E541),'Hoja de Trabajo para listado'!$BC$151:$CB$151,0)),0)+IFERROR(INDEX('Hoja de Trabajo para listado'!$DE$153:$DG$274,MATCH($A541,'Hoja de Trabajo para listado'!$DE$153:$DE$1048576,0),MATCH((CUADRO!G$4&amp;$E541),'Hoja de Trabajo para listado'!$DE$151:$DG$151,0)),0)+IFERROR(INDEX('Hoja de Trabajo para listado'!$CD$155:$DC$1048576,MATCH($A541,'Hoja de Trabajo para listado'!$CD$155:$CD$1048576,0),MATCH((CUADRO!G$4&amp;$E541),'Hoja de Trabajo para listado'!$CD$151:$DC$151,0)),0)</f>
        <v>0</v>
      </c>
      <c r="H541" s="241">
        <f ca="1">+IFERROR(INDEX('Hoja de Trabajo para listado'!$A$155:$Z$1048576,MATCH($A541,'Hoja de Trabajo para listado'!$A$155:$A$1048576,0),MATCH((CUADRO!H$4&amp;$E541),'Hoja de Trabajo para listado'!$A$151:$Z$151,0)),0)+IFERROR(INDEX('Hoja de Trabajo para listado'!$AB$155:$BA$1048576,MATCH($A541,'Hoja de Trabajo para listado'!$AB$155:$AB$1048576,0),MATCH((CUADRO!H$4&amp;$E541),'Hoja de Trabajo para listado'!$AB$151:$BA$151,0)),0)+IFERROR(INDEX('Hoja de Trabajo para listado'!$BC$155:$CB$1048576,MATCH($A541,'Hoja de Trabajo para listado'!$BC$155:$BC$1048576,0),MATCH((CUADRO!H$4&amp;$E541),'Hoja de Trabajo para listado'!$BC$151:$CB$151,0)),0)+IFERROR(INDEX('Hoja de Trabajo para listado'!$DE$153:$DG$274,MATCH($A541,'Hoja de Trabajo para listado'!$DE$153:$DE$1048576,0),MATCH((CUADRO!H$4&amp;$E541),'Hoja de Trabajo para listado'!$DE$151:$DG$151,0)),0)+IFERROR(INDEX('Hoja de Trabajo para listado'!$CD$155:$DC$1048576,MATCH($A541,'Hoja de Trabajo para listado'!$CD$155:$CD$1048576,0),MATCH((CUADRO!H$4&amp;$E541),'Hoja de Trabajo para listado'!$CD$151:$DC$151,0)),0)</f>
        <v>0</v>
      </c>
      <c r="I541" s="241">
        <f ca="1">+IFERROR(INDEX('Hoja de Trabajo para listado'!$A$155:$Z$1048576,MATCH($A541,'Hoja de Trabajo para listado'!$A$155:$A$1048576,0),MATCH((CUADRO!I$4&amp;$E541),'Hoja de Trabajo para listado'!$A$151:$Z$151,0)),0)+IFERROR(INDEX('Hoja de Trabajo para listado'!$AB$155:$BA$1048576,MATCH($A541,'Hoja de Trabajo para listado'!$AB$155:$AB$1048576,0),MATCH((CUADRO!I$4&amp;$E541),'Hoja de Trabajo para listado'!$AB$151:$BA$151,0)),0)+IFERROR(INDEX('Hoja de Trabajo para listado'!$BC$155:$CB$1048576,MATCH($A541,'Hoja de Trabajo para listado'!$BC$155:$BC$1048576,0),MATCH((CUADRO!I$4&amp;$E541),'Hoja de Trabajo para listado'!$BC$151:$CB$151,0)),0)+IFERROR(INDEX('Hoja de Trabajo para listado'!$DE$153:$DG$274,MATCH($A541,'Hoja de Trabajo para listado'!$DE$153:$DE$1048576,0),MATCH((CUADRO!I$4&amp;$E541),'Hoja de Trabajo para listado'!$DE$151:$DG$151,0)),0)+IFERROR(INDEX('Hoja de Trabajo para listado'!$CD$155:$DC$1048576,MATCH($A541,'Hoja de Trabajo para listado'!$CD$155:$CD$1048576,0),MATCH((CUADRO!I$4&amp;$E541),'Hoja de Trabajo para listado'!$CD$151:$DC$151,0)),0)</f>
        <v>0</v>
      </c>
      <c r="J541" s="241">
        <f ca="1">+IFERROR(INDEX('Hoja de Trabajo para listado'!$A$155:$Z$1048576,MATCH($A541,'Hoja de Trabajo para listado'!$A$155:$A$1048576,0),MATCH((CUADRO!J$4&amp;$E541),'Hoja de Trabajo para listado'!$A$151:$Z$151,0)),0)+IFERROR(INDEX('Hoja de Trabajo para listado'!$AB$155:$BA$1048576,MATCH($A541,'Hoja de Trabajo para listado'!$AB$155:$AB$1048576,0),MATCH((CUADRO!J$4&amp;$E541),'Hoja de Trabajo para listado'!$AB$151:$BA$151,0)),0)+IFERROR(INDEX('Hoja de Trabajo para listado'!$BC$155:$CB$1048576,MATCH($A541,'Hoja de Trabajo para listado'!$BC$155:$BC$1048576,0),MATCH((CUADRO!J$4&amp;$E541),'Hoja de Trabajo para listado'!$BC$151:$CB$151,0)),0)+IFERROR(INDEX('Hoja de Trabajo para listado'!$DE$153:$DG$274,MATCH($A541,'Hoja de Trabajo para listado'!$DE$153:$DE$1048576,0),MATCH((CUADRO!J$4&amp;$E541),'Hoja de Trabajo para listado'!$DE$151:$DG$151,0)),0)+IFERROR(INDEX('Hoja de Trabajo para listado'!$CD$155:$DC$1048576,MATCH($A541,'Hoja de Trabajo para listado'!$CD$155:$CD$1048576,0),MATCH((CUADRO!J$4&amp;$E541),'Hoja de Trabajo para listado'!$CD$151:$DC$151,0)),0)</f>
        <v>0</v>
      </c>
      <c r="K541" s="241">
        <f ca="1">+IFERROR(INDEX('Hoja de Trabajo para listado'!$A$155:$Z$1048576,MATCH($A541,'Hoja de Trabajo para listado'!$A$155:$A$1048576,0),MATCH((CUADRO!K$4&amp;$E541),'Hoja de Trabajo para listado'!$A$151:$Z$151,0)),0)+IFERROR(INDEX('Hoja de Trabajo para listado'!$AB$155:$BA$1048576,MATCH($A541,'Hoja de Trabajo para listado'!$AB$155:$AB$1048576,0),MATCH((CUADRO!K$4&amp;$E541),'Hoja de Trabajo para listado'!$AB$151:$BA$151,0)),0)+IFERROR(INDEX('Hoja de Trabajo para listado'!$BC$155:$CB$1048576,MATCH($A541,'Hoja de Trabajo para listado'!$BC$155:$BC$1048576,0),MATCH((CUADRO!K$4&amp;$E541),'Hoja de Trabajo para listado'!$BC$151:$CB$151,0)),0)+IFERROR(INDEX('Hoja de Trabajo para listado'!$DE$153:$DG$274,MATCH($A541,'Hoja de Trabajo para listado'!$DE$153:$DE$1048576,0),MATCH((CUADRO!K$4&amp;$E541),'Hoja de Trabajo para listado'!$DE$151:$DG$151,0)),0)+IFERROR(INDEX('Hoja de Trabajo para listado'!$CD$155:$DC$1048576,MATCH($A541,'Hoja de Trabajo para listado'!$CD$155:$CD$1048576,0),MATCH((CUADRO!K$4&amp;$E541),'Hoja de Trabajo para listado'!$CD$151:$DC$151,0)),0)</f>
        <v>0</v>
      </c>
      <c r="L541" s="241">
        <f ca="1">+IFERROR(INDEX('Hoja de Trabajo para listado'!$A$155:$Z$1048576,MATCH($A541,'Hoja de Trabajo para listado'!$A$155:$A$1048576,0),MATCH((CUADRO!L$4&amp;$E541),'Hoja de Trabajo para listado'!$A$151:$Z$151,0)),0)+IFERROR(INDEX('Hoja de Trabajo para listado'!$AB$155:$BA$1048576,MATCH($A541,'Hoja de Trabajo para listado'!$AB$155:$AB$1048576,0),MATCH((CUADRO!L$4&amp;$E541),'Hoja de Trabajo para listado'!$AB$151:$BA$151,0)),0)+IFERROR(INDEX('Hoja de Trabajo para listado'!$BC$155:$CB$1048576,MATCH($A541,'Hoja de Trabajo para listado'!$BC$155:$BC$1048576,0),MATCH((CUADRO!L$4&amp;$E541),'Hoja de Trabajo para listado'!$BC$151:$CB$151,0)),0)+IFERROR(INDEX('Hoja de Trabajo para listado'!$DE$153:$DG$274,MATCH($A541,'Hoja de Trabajo para listado'!$DE$153:$DE$1048576,0),MATCH((CUADRO!L$4&amp;$E541),'Hoja de Trabajo para listado'!$DE$151:$DG$151,0)),0)+IFERROR(INDEX('Hoja de Trabajo para listado'!$CD$155:$DC$1048576,MATCH($A541,'Hoja de Trabajo para listado'!$CD$155:$CD$1048576,0),MATCH((CUADRO!L$4&amp;$E541),'Hoja de Trabajo para listado'!$CD$151:$DC$151,0)),0)</f>
        <v>0</v>
      </c>
      <c r="M541" s="241">
        <f ca="1">+IFERROR(INDEX('Hoja de Trabajo para listado'!$A$155:$Z$1048576,MATCH($A541,'Hoja de Trabajo para listado'!$A$155:$A$1048576,0),MATCH((CUADRO!M$4&amp;$E541),'Hoja de Trabajo para listado'!$A$151:$Z$151,0)),0)+IFERROR(INDEX('Hoja de Trabajo para listado'!$AB$155:$BA$1048576,MATCH($A541,'Hoja de Trabajo para listado'!$AB$155:$AB$1048576,0),MATCH((CUADRO!M$4&amp;$E541),'Hoja de Trabajo para listado'!$AB$151:$BA$151,0)),0)+IFERROR(INDEX('Hoja de Trabajo para listado'!$BC$155:$CB$1048576,MATCH($A541,'Hoja de Trabajo para listado'!$BC$155:$BC$1048576,0),MATCH((CUADRO!M$4&amp;$E541),'Hoja de Trabajo para listado'!$BC$151:$CB$151,0)),0)+IFERROR(INDEX('Hoja de Trabajo para listado'!$DE$153:$DG$274,MATCH($A541,'Hoja de Trabajo para listado'!$DE$153:$DE$1048576,0),MATCH((CUADRO!M$4&amp;$E541),'Hoja de Trabajo para listado'!$DE$151:$DG$151,0)),0)+IFERROR(INDEX('Hoja de Trabajo para listado'!$CD$155:$DC$1048576,MATCH($A541,'Hoja de Trabajo para listado'!$CD$155:$CD$1048576,0),MATCH((CUADRO!M$4&amp;$E541),'Hoja de Trabajo para listado'!$CD$151:$DC$151,0)),0)</f>
        <v>0</v>
      </c>
      <c r="N541" s="241">
        <f ca="1">+IFERROR(INDEX('Hoja de Trabajo para listado'!$A$155:$Z$1048576,MATCH($A541,'Hoja de Trabajo para listado'!$A$155:$A$1048576,0),MATCH((CUADRO!N$4&amp;$E541),'Hoja de Trabajo para listado'!$A$151:$Z$151,0)),0)+IFERROR(INDEX('Hoja de Trabajo para listado'!$AB$155:$BA$1048576,MATCH($A541,'Hoja de Trabajo para listado'!$AB$155:$AB$1048576,0),MATCH((CUADRO!N$4&amp;$E541),'Hoja de Trabajo para listado'!$AB$151:$BA$151,0)),0)+IFERROR(INDEX('Hoja de Trabajo para listado'!$BC$155:$CB$1048576,MATCH($A541,'Hoja de Trabajo para listado'!$BC$155:$BC$1048576,0),MATCH((CUADRO!N$4&amp;$E541),'Hoja de Trabajo para listado'!$BC$151:$CB$151,0)),0)+IFERROR(INDEX('Hoja de Trabajo para listado'!$DE$153:$DG$274,MATCH($A541,'Hoja de Trabajo para listado'!$DE$153:$DE$1048576,0),MATCH((CUADRO!N$4&amp;$E541),'Hoja de Trabajo para listado'!$DE$151:$DG$151,0)),0)+IFERROR(INDEX('Hoja de Trabajo para listado'!$CD$155:$DC$1048576,MATCH($A541,'Hoja de Trabajo para listado'!$CD$155:$CD$1048576,0),MATCH((CUADRO!N$4&amp;$E541),'Hoja de Trabajo para listado'!$CD$151:$DC$151,0)),0)</f>
        <v>0</v>
      </c>
      <c r="O541" s="241">
        <f ca="1">+IFERROR(INDEX('Hoja de Trabajo para listado'!$A$155:$Z$1048576,MATCH($A541,'Hoja de Trabajo para listado'!$A$155:$A$1048576,0),MATCH((CUADRO!O$4&amp;$E541),'Hoja de Trabajo para listado'!$A$151:$Z$151,0)),0)+IFERROR(INDEX('Hoja de Trabajo para listado'!$AB$155:$BA$1048576,MATCH($A541,'Hoja de Trabajo para listado'!$AB$155:$AB$1048576,0),MATCH((CUADRO!O$4&amp;$E541),'Hoja de Trabajo para listado'!$AB$151:$BA$151,0)),0)+IFERROR(INDEX('Hoja de Trabajo para listado'!$BC$155:$CB$1048576,MATCH($A541,'Hoja de Trabajo para listado'!$BC$155:$BC$1048576,0),MATCH((CUADRO!O$4&amp;$E541),'Hoja de Trabajo para listado'!$BC$151:$CB$151,0)),0)+IFERROR(INDEX('Hoja de Trabajo para listado'!$DE$153:$DG$274,MATCH($A541,'Hoja de Trabajo para listado'!$DE$153:$DE$1048576,0),MATCH((CUADRO!O$4&amp;$E541),'Hoja de Trabajo para listado'!$DE$151:$DG$151,0)),0)+IFERROR(INDEX('Hoja de Trabajo para listado'!$CD$155:$DC$1048576,MATCH($A541,'Hoja de Trabajo para listado'!$CD$155:$CD$1048576,0),MATCH((CUADRO!O$4&amp;$E541),'Hoja de Trabajo para listado'!$CD$151:$DC$151,0)),0)</f>
        <v>0</v>
      </c>
      <c r="P541" s="241">
        <f ca="1">+IFERROR(INDEX('Hoja de Trabajo para listado'!$A$155:$Z$1048576,MATCH($A541,'Hoja de Trabajo para listado'!$A$155:$A$1048576,0),MATCH((CUADRO!P$4&amp;$E541),'Hoja de Trabajo para listado'!$A$151:$Z$151,0)),0)+IFERROR(INDEX('Hoja de Trabajo para listado'!$AB$155:$BA$1048576,MATCH($A541,'Hoja de Trabajo para listado'!$AB$155:$AB$1048576,0),MATCH((CUADRO!P$4&amp;$E541),'Hoja de Trabajo para listado'!$AB$151:$BA$151,0)),0)+IFERROR(INDEX('Hoja de Trabajo para listado'!$BC$155:$CB$1048576,MATCH($A541,'Hoja de Trabajo para listado'!$BC$155:$BC$1048576,0),MATCH((CUADRO!P$4&amp;$E541),'Hoja de Trabajo para listado'!$BC$151:$CB$151,0)),0)+IFERROR(INDEX('Hoja de Trabajo para listado'!$DE$153:$DG$274,MATCH($A541,'Hoja de Trabajo para listado'!$DE$153:$DE$1048576,0),MATCH((CUADRO!P$4&amp;$E541),'Hoja de Trabajo para listado'!$DE$151:$DG$151,0)),0)+IFERROR(INDEX('Hoja de Trabajo para listado'!$CD$155:$DC$1048576,MATCH($A541,'Hoja de Trabajo para listado'!$CD$155:$CD$1048576,0),MATCH((CUADRO!P$4&amp;$E541),'Hoja de Trabajo para listado'!$CD$151:$DC$151,0)),0)</f>
        <v>0</v>
      </c>
      <c r="Q541" s="241">
        <f ca="1">+IFERROR(INDEX('Hoja de Trabajo para listado'!$A$155:$Z$1048576,MATCH($A541,'Hoja de Trabajo para listado'!$A$155:$A$1048576,0),MATCH((CUADRO!Q$4&amp;$E541),'Hoja de Trabajo para listado'!$A$151:$Z$151,0)),0)+IFERROR(INDEX('Hoja de Trabajo para listado'!$AB$155:$BA$1048576,MATCH($A541,'Hoja de Trabajo para listado'!$AB$155:$AB$1048576,0),MATCH((CUADRO!Q$4&amp;$E541),'Hoja de Trabajo para listado'!$AB$151:$BA$151,0)),0)+IFERROR(INDEX('Hoja de Trabajo para listado'!$BC$155:$CB$1048576,MATCH($A541,'Hoja de Trabajo para listado'!$BC$155:$BC$1048576,0),MATCH((CUADRO!Q$4&amp;$E541),'Hoja de Trabajo para listado'!$BC$151:$CB$151,0)),0)+IFERROR(INDEX('Hoja de Trabajo para listado'!$DE$153:$DG$274,MATCH($A541,'Hoja de Trabajo para listado'!$DE$153:$DE$1048576,0),MATCH((CUADRO!Q$4&amp;$E541),'Hoja de Trabajo para listado'!$DE$151:$DG$151,0)),0)+IFERROR(INDEX('Hoja de Trabajo para listado'!$CD$155:$DC$1048576,MATCH($A541,'Hoja de Trabajo para listado'!$CD$155:$CD$1048576,0),MATCH((CUADRO!Q$4&amp;$E541),'Hoja de Trabajo para listado'!$CD$151:$DC$151,0)),0)</f>
        <v>0</v>
      </c>
      <c r="R541" s="241">
        <f t="shared" ca="1" si="23"/>
        <v>0</v>
      </c>
      <c r="S541" s="247"/>
      <c r="T541" s="241">
        <f ca="1">+T542</f>
        <v>0</v>
      </c>
      <c r="U541" s="240">
        <f t="shared" si="24"/>
        <v>1</v>
      </c>
      <c r="V541" s="327" t="str">
        <f>+VLOOKUP(A541,bd_lista!$A$3:$E$592,5,FALSE)</f>
        <v>Gobiernos Autonomos Municipales</v>
      </c>
      <c r="W541" s="397" t="str">
        <f>+V541</f>
        <v>Gobiernos Autonomos Municipales</v>
      </c>
      <c r="X541" s="240">
        <f>+VLOOKUP(A541,[4]Sheet1!$A$13:$D$744,4,FALSE)</f>
        <v>0</v>
      </c>
      <c r="Y541" s="240" t="e">
        <f>+VLOOKUP(X541,bd_lista!$A$3:$C$592,3,FALSE)</f>
        <v>#N/A</v>
      </c>
      <c r="Z541" s="290">
        <f>+X541</f>
        <v>0</v>
      </c>
      <c r="AA541" s="291" t="e">
        <f>+Y541</f>
        <v>#N/A</v>
      </c>
    </row>
    <row r="542" spans="1:27" customFormat="1" ht="15" hidden="1" customHeight="1">
      <c r="A542" s="32">
        <v>1222</v>
      </c>
      <c r="B542" s="394"/>
      <c r="C542" s="245" t="str">
        <f>+VLOOKUP(A542,bd_lista!$A$3:$C$592,3,FALSE)</f>
        <v>Gobierno Autónomo Municipal de Ichoca</v>
      </c>
      <c r="D542" s="396"/>
      <c r="E542" s="242" t="s">
        <v>1304</v>
      </c>
      <c r="F542" s="241">
        <f ca="1">+IFERROR(INDEX('Hoja de Trabajo para listado'!$A$155:$Z$1048576,MATCH($A542,'Hoja de Trabajo para listado'!$A$155:$A$1048576,0),MATCH((CUADRO!F$4&amp;$E542),'Hoja de Trabajo para listado'!$A$151:$Z$151,0)),0)+IFERROR(INDEX('Hoja de Trabajo para listado'!$AB$155:$BA$1048576,MATCH($A542,'Hoja de Trabajo para listado'!$AB$155:$AB$1048576,0),MATCH((CUADRO!F$4&amp;$E542),'Hoja de Trabajo para listado'!$AB$151:$BA$151,0)),0)+IFERROR(INDEX('Hoja de Trabajo para listado'!$BC$155:$CB$1048576,MATCH($A542,'Hoja de Trabajo para listado'!$BC$155:$BC$1048576,0),MATCH((CUADRO!F$4&amp;$E542),'Hoja de Trabajo para listado'!$BC$151:$CB$151,0)),0)+IFERROR(INDEX('Hoja de Trabajo para listado'!$DE$153:$DG$274,MATCH($A542,'Hoja de Trabajo para listado'!$DE$153:$DE$1048576,0),MATCH((CUADRO!F$4&amp;$E542),'Hoja de Trabajo para listado'!$DE$151:$DG$151,0)),0)+IFERROR(INDEX('Hoja de Trabajo para listado'!$CD$155:$DC$1048576,MATCH($A542,'Hoja de Trabajo para listado'!$CD$155:$CD$1048576,0),MATCH((CUADRO!F$4&amp;$E542),'Hoja de Trabajo para listado'!$CD$151:$DC$151,0)),0)</f>
        <v>0</v>
      </c>
      <c r="G542" s="241">
        <f ca="1">+IFERROR(INDEX('Hoja de Trabajo para listado'!$A$155:$Z$1048576,MATCH($A542,'Hoja de Trabajo para listado'!$A$155:$A$1048576,0),MATCH((CUADRO!G$4&amp;$E542),'Hoja de Trabajo para listado'!$A$151:$Z$151,0)),0)+IFERROR(INDEX('Hoja de Trabajo para listado'!$AB$155:$BA$1048576,MATCH($A542,'Hoja de Trabajo para listado'!$AB$155:$AB$1048576,0),MATCH((CUADRO!G$4&amp;$E542),'Hoja de Trabajo para listado'!$AB$151:$BA$151,0)),0)+IFERROR(INDEX('Hoja de Trabajo para listado'!$BC$155:$CB$1048576,MATCH($A542,'Hoja de Trabajo para listado'!$BC$155:$BC$1048576,0),MATCH((CUADRO!G$4&amp;$E542),'Hoja de Trabajo para listado'!$BC$151:$CB$151,0)),0)+IFERROR(INDEX('Hoja de Trabajo para listado'!$DE$153:$DG$274,MATCH($A542,'Hoja de Trabajo para listado'!$DE$153:$DE$1048576,0),MATCH((CUADRO!G$4&amp;$E542),'Hoja de Trabajo para listado'!$DE$151:$DG$151,0)),0)+IFERROR(INDEX('Hoja de Trabajo para listado'!$CD$155:$DC$1048576,MATCH($A542,'Hoja de Trabajo para listado'!$CD$155:$CD$1048576,0),MATCH((CUADRO!G$4&amp;$E542),'Hoja de Trabajo para listado'!$CD$151:$DC$151,0)),0)</f>
        <v>0</v>
      </c>
      <c r="H542" s="241">
        <f ca="1">+IFERROR(INDEX('Hoja de Trabajo para listado'!$A$155:$Z$1048576,MATCH($A542,'Hoja de Trabajo para listado'!$A$155:$A$1048576,0),MATCH((CUADRO!H$4&amp;$E542),'Hoja de Trabajo para listado'!$A$151:$Z$151,0)),0)+IFERROR(INDEX('Hoja de Trabajo para listado'!$AB$155:$BA$1048576,MATCH($A542,'Hoja de Trabajo para listado'!$AB$155:$AB$1048576,0),MATCH((CUADRO!H$4&amp;$E542),'Hoja de Trabajo para listado'!$AB$151:$BA$151,0)),0)+IFERROR(INDEX('Hoja de Trabajo para listado'!$BC$155:$CB$1048576,MATCH($A542,'Hoja de Trabajo para listado'!$BC$155:$BC$1048576,0),MATCH((CUADRO!H$4&amp;$E542),'Hoja de Trabajo para listado'!$BC$151:$CB$151,0)),0)+IFERROR(INDEX('Hoja de Trabajo para listado'!$DE$153:$DG$274,MATCH($A542,'Hoja de Trabajo para listado'!$DE$153:$DE$1048576,0),MATCH((CUADRO!H$4&amp;$E542),'Hoja de Trabajo para listado'!$DE$151:$DG$151,0)),0)+IFERROR(INDEX('Hoja de Trabajo para listado'!$CD$155:$DC$1048576,MATCH($A542,'Hoja de Trabajo para listado'!$CD$155:$CD$1048576,0),MATCH((CUADRO!H$4&amp;$E542),'Hoja de Trabajo para listado'!$CD$151:$DC$151,0)),0)</f>
        <v>0</v>
      </c>
      <c r="I542" s="241">
        <f ca="1">+IFERROR(INDEX('Hoja de Trabajo para listado'!$A$155:$Z$1048576,MATCH($A542,'Hoja de Trabajo para listado'!$A$155:$A$1048576,0),MATCH((CUADRO!I$4&amp;$E542),'Hoja de Trabajo para listado'!$A$151:$Z$151,0)),0)+IFERROR(INDEX('Hoja de Trabajo para listado'!$AB$155:$BA$1048576,MATCH($A542,'Hoja de Trabajo para listado'!$AB$155:$AB$1048576,0),MATCH((CUADRO!I$4&amp;$E542),'Hoja de Trabajo para listado'!$AB$151:$BA$151,0)),0)+IFERROR(INDEX('Hoja de Trabajo para listado'!$BC$155:$CB$1048576,MATCH($A542,'Hoja de Trabajo para listado'!$BC$155:$BC$1048576,0),MATCH((CUADRO!I$4&amp;$E542),'Hoja de Trabajo para listado'!$BC$151:$CB$151,0)),0)+IFERROR(INDEX('Hoja de Trabajo para listado'!$DE$153:$DG$274,MATCH($A542,'Hoja de Trabajo para listado'!$DE$153:$DE$1048576,0),MATCH((CUADRO!I$4&amp;$E542),'Hoja de Trabajo para listado'!$DE$151:$DG$151,0)),0)+IFERROR(INDEX('Hoja de Trabajo para listado'!$CD$155:$DC$1048576,MATCH($A542,'Hoja de Trabajo para listado'!$CD$155:$CD$1048576,0),MATCH((CUADRO!I$4&amp;$E542),'Hoja de Trabajo para listado'!$CD$151:$DC$151,0)),0)</f>
        <v>0</v>
      </c>
      <c r="J542" s="241">
        <f ca="1">+IFERROR(INDEX('Hoja de Trabajo para listado'!$A$155:$Z$1048576,MATCH($A542,'Hoja de Trabajo para listado'!$A$155:$A$1048576,0),MATCH((CUADRO!J$4&amp;$E542),'Hoja de Trabajo para listado'!$A$151:$Z$151,0)),0)+IFERROR(INDEX('Hoja de Trabajo para listado'!$AB$155:$BA$1048576,MATCH($A542,'Hoja de Trabajo para listado'!$AB$155:$AB$1048576,0),MATCH((CUADRO!J$4&amp;$E542),'Hoja de Trabajo para listado'!$AB$151:$BA$151,0)),0)+IFERROR(INDEX('Hoja de Trabajo para listado'!$BC$155:$CB$1048576,MATCH($A542,'Hoja de Trabajo para listado'!$BC$155:$BC$1048576,0),MATCH((CUADRO!J$4&amp;$E542),'Hoja de Trabajo para listado'!$BC$151:$CB$151,0)),0)+IFERROR(INDEX('Hoja de Trabajo para listado'!$DE$153:$DG$274,MATCH($A542,'Hoja de Trabajo para listado'!$DE$153:$DE$1048576,0),MATCH((CUADRO!J$4&amp;$E542),'Hoja de Trabajo para listado'!$DE$151:$DG$151,0)),0)+IFERROR(INDEX('Hoja de Trabajo para listado'!$CD$155:$DC$1048576,MATCH($A542,'Hoja de Trabajo para listado'!$CD$155:$CD$1048576,0),MATCH((CUADRO!J$4&amp;$E542),'Hoja de Trabajo para listado'!$CD$151:$DC$151,0)),0)</f>
        <v>0</v>
      </c>
      <c r="K542" s="241">
        <f ca="1">+IFERROR(INDEX('Hoja de Trabajo para listado'!$A$155:$Z$1048576,MATCH($A542,'Hoja de Trabajo para listado'!$A$155:$A$1048576,0),MATCH((CUADRO!K$4&amp;$E542),'Hoja de Trabajo para listado'!$A$151:$Z$151,0)),0)+IFERROR(INDEX('Hoja de Trabajo para listado'!$AB$155:$BA$1048576,MATCH($A542,'Hoja de Trabajo para listado'!$AB$155:$AB$1048576,0),MATCH((CUADRO!K$4&amp;$E542),'Hoja de Trabajo para listado'!$AB$151:$BA$151,0)),0)+IFERROR(INDEX('Hoja de Trabajo para listado'!$BC$155:$CB$1048576,MATCH($A542,'Hoja de Trabajo para listado'!$BC$155:$BC$1048576,0),MATCH((CUADRO!K$4&amp;$E542),'Hoja de Trabajo para listado'!$BC$151:$CB$151,0)),0)+IFERROR(INDEX('Hoja de Trabajo para listado'!$DE$153:$DG$274,MATCH($A542,'Hoja de Trabajo para listado'!$DE$153:$DE$1048576,0),MATCH((CUADRO!K$4&amp;$E542),'Hoja de Trabajo para listado'!$DE$151:$DG$151,0)),0)+IFERROR(INDEX('Hoja de Trabajo para listado'!$CD$155:$DC$1048576,MATCH($A542,'Hoja de Trabajo para listado'!$CD$155:$CD$1048576,0),MATCH((CUADRO!K$4&amp;$E542),'Hoja de Trabajo para listado'!$CD$151:$DC$151,0)),0)</f>
        <v>0</v>
      </c>
      <c r="L542" s="241">
        <f ca="1">+IFERROR(INDEX('Hoja de Trabajo para listado'!$A$155:$Z$1048576,MATCH($A542,'Hoja de Trabajo para listado'!$A$155:$A$1048576,0),MATCH((CUADRO!L$4&amp;$E542),'Hoja de Trabajo para listado'!$A$151:$Z$151,0)),0)+IFERROR(INDEX('Hoja de Trabajo para listado'!$AB$155:$BA$1048576,MATCH($A542,'Hoja de Trabajo para listado'!$AB$155:$AB$1048576,0),MATCH((CUADRO!L$4&amp;$E542),'Hoja de Trabajo para listado'!$AB$151:$BA$151,0)),0)+IFERROR(INDEX('Hoja de Trabajo para listado'!$BC$155:$CB$1048576,MATCH($A542,'Hoja de Trabajo para listado'!$BC$155:$BC$1048576,0),MATCH((CUADRO!L$4&amp;$E542),'Hoja de Trabajo para listado'!$BC$151:$CB$151,0)),0)+IFERROR(INDEX('Hoja de Trabajo para listado'!$DE$153:$DG$274,MATCH($A542,'Hoja de Trabajo para listado'!$DE$153:$DE$1048576,0),MATCH((CUADRO!L$4&amp;$E542),'Hoja de Trabajo para listado'!$DE$151:$DG$151,0)),0)+IFERROR(INDEX('Hoja de Trabajo para listado'!$CD$155:$DC$1048576,MATCH($A542,'Hoja de Trabajo para listado'!$CD$155:$CD$1048576,0),MATCH((CUADRO!L$4&amp;$E542),'Hoja de Trabajo para listado'!$CD$151:$DC$151,0)),0)</f>
        <v>0</v>
      </c>
      <c r="M542" s="241">
        <f ca="1">+IFERROR(INDEX('Hoja de Trabajo para listado'!$A$155:$Z$1048576,MATCH($A542,'Hoja de Trabajo para listado'!$A$155:$A$1048576,0),MATCH((CUADRO!M$4&amp;$E542),'Hoja de Trabajo para listado'!$A$151:$Z$151,0)),0)+IFERROR(INDEX('Hoja de Trabajo para listado'!$AB$155:$BA$1048576,MATCH($A542,'Hoja de Trabajo para listado'!$AB$155:$AB$1048576,0),MATCH((CUADRO!M$4&amp;$E542),'Hoja de Trabajo para listado'!$AB$151:$BA$151,0)),0)+IFERROR(INDEX('Hoja de Trabajo para listado'!$BC$155:$CB$1048576,MATCH($A542,'Hoja de Trabajo para listado'!$BC$155:$BC$1048576,0),MATCH((CUADRO!M$4&amp;$E542),'Hoja de Trabajo para listado'!$BC$151:$CB$151,0)),0)+IFERROR(INDEX('Hoja de Trabajo para listado'!$DE$153:$DG$274,MATCH($A542,'Hoja de Trabajo para listado'!$DE$153:$DE$1048576,0),MATCH((CUADRO!M$4&amp;$E542),'Hoja de Trabajo para listado'!$DE$151:$DG$151,0)),0)+IFERROR(INDEX('Hoja de Trabajo para listado'!$CD$155:$DC$1048576,MATCH($A542,'Hoja de Trabajo para listado'!$CD$155:$CD$1048576,0),MATCH((CUADRO!M$4&amp;$E542),'Hoja de Trabajo para listado'!$CD$151:$DC$151,0)),0)</f>
        <v>0</v>
      </c>
      <c r="N542" s="241">
        <f ca="1">+IFERROR(INDEX('Hoja de Trabajo para listado'!$A$155:$Z$1048576,MATCH($A542,'Hoja de Trabajo para listado'!$A$155:$A$1048576,0),MATCH((CUADRO!N$4&amp;$E542),'Hoja de Trabajo para listado'!$A$151:$Z$151,0)),0)+IFERROR(INDEX('Hoja de Trabajo para listado'!$AB$155:$BA$1048576,MATCH($A542,'Hoja de Trabajo para listado'!$AB$155:$AB$1048576,0),MATCH((CUADRO!N$4&amp;$E542),'Hoja de Trabajo para listado'!$AB$151:$BA$151,0)),0)+IFERROR(INDEX('Hoja de Trabajo para listado'!$BC$155:$CB$1048576,MATCH($A542,'Hoja de Trabajo para listado'!$BC$155:$BC$1048576,0),MATCH((CUADRO!N$4&amp;$E542),'Hoja de Trabajo para listado'!$BC$151:$CB$151,0)),0)+IFERROR(INDEX('Hoja de Trabajo para listado'!$DE$153:$DG$274,MATCH($A542,'Hoja de Trabajo para listado'!$DE$153:$DE$1048576,0),MATCH((CUADRO!N$4&amp;$E542),'Hoja de Trabajo para listado'!$DE$151:$DG$151,0)),0)+IFERROR(INDEX('Hoja de Trabajo para listado'!$CD$155:$DC$1048576,MATCH($A542,'Hoja de Trabajo para listado'!$CD$155:$CD$1048576,0),MATCH((CUADRO!N$4&amp;$E542),'Hoja de Trabajo para listado'!$CD$151:$DC$151,0)),0)</f>
        <v>0</v>
      </c>
      <c r="O542" s="241">
        <f ca="1">+IFERROR(INDEX('Hoja de Trabajo para listado'!$A$155:$Z$1048576,MATCH($A542,'Hoja de Trabajo para listado'!$A$155:$A$1048576,0),MATCH((CUADRO!O$4&amp;$E542),'Hoja de Trabajo para listado'!$A$151:$Z$151,0)),0)+IFERROR(INDEX('Hoja de Trabajo para listado'!$AB$155:$BA$1048576,MATCH($A542,'Hoja de Trabajo para listado'!$AB$155:$AB$1048576,0),MATCH((CUADRO!O$4&amp;$E542),'Hoja de Trabajo para listado'!$AB$151:$BA$151,0)),0)+IFERROR(INDEX('Hoja de Trabajo para listado'!$BC$155:$CB$1048576,MATCH($A542,'Hoja de Trabajo para listado'!$BC$155:$BC$1048576,0),MATCH((CUADRO!O$4&amp;$E542),'Hoja de Trabajo para listado'!$BC$151:$CB$151,0)),0)+IFERROR(INDEX('Hoja de Trabajo para listado'!$DE$153:$DG$274,MATCH($A542,'Hoja de Trabajo para listado'!$DE$153:$DE$1048576,0),MATCH((CUADRO!O$4&amp;$E542),'Hoja de Trabajo para listado'!$DE$151:$DG$151,0)),0)+IFERROR(INDEX('Hoja de Trabajo para listado'!$CD$155:$DC$1048576,MATCH($A542,'Hoja de Trabajo para listado'!$CD$155:$CD$1048576,0),MATCH((CUADRO!O$4&amp;$E542),'Hoja de Trabajo para listado'!$CD$151:$DC$151,0)),0)</f>
        <v>0</v>
      </c>
      <c r="P542" s="241">
        <f ca="1">+IFERROR(INDEX('Hoja de Trabajo para listado'!$A$155:$Z$1048576,MATCH($A542,'Hoja de Trabajo para listado'!$A$155:$A$1048576,0),MATCH((CUADRO!P$4&amp;$E542),'Hoja de Trabajo para listado'!$A$151:$Z$151,0)),0)+IFERROR(INDEX('Hoja de Trabajo para listado'!$AB$155:$BA$1048576,MATCH($A542,'Hoja de Trabajo para listado'!$AB$155:$AB$1048576,0),MATCH((CUADRO!P$4&amp;$E542),'Hoja de Trabajo para listado'!$AB$151:$BA$151,0)),0)+IFERROR(INDEX('Hoja de Trabajo para listado'!$BC$155:$CB$1048576,MATCH($A542,'Hoja de Trabajo para listado'!$BC$155:$BC$1048576,0),MATCH((CUADRO!P$4&amp;$E542),'Hoja de Trabajo para listado'!$BC$151:$CB$151,0)),0)+IFERROR(INDEX('Hoja de Trabajo para listado'!$DE$153:$DG$274,MATCH($A542,'Hoja de Trabajo para listado'!$DE$153:$DE$1048576,0),MATCH((CUADRO!P$4&amp;$E542),'Hoja de Trabajo para listado'!$DE$151:$DG$151,0)),0)+IFERROR(INDEX('Hoja de Trabajo para listado'!$CD$155:$DC$1048576,MATCH($A542,'Hoja de Trabajo para listado'!$CD$155:$CD$1048576,0),MATCH((CUADRO!P$4&amp;$E542),'Hoja de Trabajo para listado'!$CD$151:$DC$151,0)),0)</f>
        <v>0</v>
      </c>
      <c r="Q542" s="241">
        <f ca="1">+IFERROR(INDEX('Hoja de Trabajo para listado'!$A$155:$Z$1048576,MATCH($A542,'Hoja de Trabajo para listado'!$A$155:$A$1048576,0),MATCH((CUADRO!Q$4&amp;$E542),'Hoja de Trabajo para listado'!$A$151:$Z$151,0)),0)+IFERROR(INDEX('Hoja de Trabajo para listado'!$AB$155:$BA$1048576,MATCH($A542,'Hoja de Trabajo para listado'!$AB$155:$AB$1048576,0),MATCH((CUADRO!Q$4&amp;$E542),'Hoja de Trabajo para listado'!$AB$151:$BA$151,0)),0)+IFERROR(INDEX('Hoja de Trabajo para listado'!$BC$155:$CB$1048576,MATCH($A542,'Hoja de Trabajo para listado'!$BC$155:$BC$1048576,0),MATCH((CUADRO!Q$4&amp;$E542),'Hoja de Trabajo para listado'!$BC$151:$CB$151,0)),0)+IFERROR(INDEX('Hoja de Trabajo para listado'!$DE$153:$DG$274,MATCH($A542,'Hoja de Trabajo para listado'!$DE$153:$DE$1048576,0),MATCH((CUADRO!Q$4&amp;$E542),'Hoja de Trabajo para listado'!$DE$151:$DG$151,0)),0)+IFERROR(INDEX('Hoja de Trabajo para listado'!$CD$155:$DC$1048576,MATCH($A542,'Hoja de Trabajo para listado'!$CD$155:$CD$1048576,0),MATCH((CUADRO!Q$4&amp;$E542),'Hoja de Trabajo para listado'!$CD$151:$DC$151,0)),0)</f>
        <v>0</v>
      </c>
      <c r="R542" s="241">
        <f t="shared" ca="1" si="23"/>
        <v>0</v>
      </c>
      <c r="S542" s="247">
        <f ca="1">+R541+R542</f>
        <v>0</v>
      </c>
      <c r="T542" s="241">
        <f ca="1">+S542</f>
        <v>0</v>
      </c>
      <c r="U542" s="240">
        <f t="shared" si="24"/>
        <v>2</v>
      </c>
      <c r="V542" s="327" t="str">
        <f>+VLOOKUP(A542,bd_lista!$A$3:$E$592,5,FALSE)</f>
        <v>Gobiernos Autonomos Municipales</v>
      </c>
      <c r="W542" s="398"/>
      <c r="X542" s="240">
        <f>+VLOOKUP(A542,[4]Sheet1!$A$13:$D$744,4,FALSE)</f>
        <v>0</v>
      </c>
      <c r="Y542" s="240" t="e">
        <f>+VLOOKUP(X542,bd_lista!$A$3:$C$592,3,FALSE)</f>
        <v>#N/A</v>
      </c>
      <c r="Z542" s="288"/>
      <c r="AA542" s="289"/>
    </row>
    <row r="543" spans="1:27" customFormat="1" ht="15" hidden="1" customHeight="1">
      <c r="A543" s="32">
        <v>1223</v>
      </c>
      <c r="B543" s="393">
        <f>+A543</f>
        <v>1223</v>
      </c>
      <c r="C543" s="245" t="str">
        <f>+VLOOKUP(A543,bd_lista!$A$3:$C$592,3,FALSE)</f>
        <v>Gobierno Autónomo Municipal de Villa Libertad Licoma</v>
      </c>
      <c r="D543" s="395" t="str">
        <f>+C543</f>
        <v>Gobierno Autónomo Municipal de Villa Libertad Licoma</v>
      </c>
      <c r="E543" s="240" t="s">
        <v>1303</v>
      </c>
      <c r="F543" s="241">
        <f ca="1">+IFERROR(INDEX('Hoja de Trabajo para listado'!$A$155:$Z$1048576,MATCH($A543,'Hoja de Trabajo para listado'!$A$155:$A$1048576,0),MATCH((CUADRO!F$4&amp;$E543),'Hoja de Trabajo para listado'!$A$151:$Z$151,0)),0)+IFERROR(INDEX('Hoja de Trabajo para listado'!$AB$155:$BA$1048576,MATCH($A543,'Hoja de Trabajo para listado'!$AB$155:$AB$1048576,0),MATCH((CUADRO!F$4&amp;$E543),'Hoja de Trabajo para listado'!$AB$151:$BA$151,0)),0)+IFERROR(INDEX('Hoja de Trabajo para listado'!$BC$155:$CB$1048576,MATCH($A543,'Hoja de Trabajo para listado'!$BC$155:$BC$1048576,0),MATCH((CUADRO!F$4&amp;$E543),'Hoja de Trabajo para listado'!$BC$151:$CB$151,0)),0)+IFERROR(INDEX('Hoja de Trabajo para listado'!$DE$153:$DG$274,MATCH($A543,'Hoja de Trabajo para listado'!$DE$153:$DE$1048576,0),MATCH((CUADRO!F$4&amp;$E543),'Hoja de Trabajo para listado'!$DE$151:$DG$151,0)),0)+IFERROR(INDEX('Hoja de Trabajo para listado'!$CD$155:$DC$1048576,MATCH($A543,'Hoja de Trabajo para listado'!$CD$155:$CD$1048576,0),MATCH((CUADRO!F$4&amp;$E543),'Hoja de Trabajo para listado'!$CD$151:$DC$151,0)),0)</f>
        <v>0</v>
      </c>
      <c r="G543" s="241">
        <f ca="1">+IFERROR(INDEX('Hoja de Trabajo para listado'!$A$155:$Z$1048576,MATCH($A543,'Hoja de Trabajo para listado'!$A$155:$A$1048576,0),MATCH((CUADRO!G$4&amp;$E543),'Hoja de Trabajo para listado'!$A$151:$Z$151,0)),0)+IFERROR(INDEX('Hoja de Trabajo para listado'!$AB$155:$BA$1048576,MATCH($A543,'Hoja de Trabajo para listado'!$AB$155:$AB$1048576,0),MATCH((CUADRO!G$4&amp;$E543),'Hoja de Trabajo para listado'!$AB$151:$BA$151,0)),0)+IFERROR(INDEX('Hoja de Trabajo para listado'!$BC$155:$CB$1048576,MATCH($A543,'Hoja de Trabajo para listado'!$BC$155:$BC$1048576,0),MATCH((CUADRO!G$4&amp;$E543),'Hoja de Trabajo para listado'!$BC$151:$CB$151,0)),0)+IFERROR(INDEX('Hoja de Trabajo para listado'!$DE$153:$DG$274,MATCH($A543,'Hoja de Trabajo para listado'!$DE$153:$DE$1048576,0),MATCH((CUADRO!G$4&amp;$E543),'Hoja de Trabajo para listado'!$DE$151:$DG$151,0)),0)+IFERROR(INDEX('Hoja de Trabajo para listado'!$CD$155:$DC$1048576,MATCH($A543,'Hoja de Trabajo para listado'!$CD$155:$CD$1048576,0),MATCH((CUADRO!G$4&amp;$E543),'Hoja de Trabajo para listado'!$CD$151:$DC$151,0)),0)</f>
        <v>0</v>
      </c>
      <c r="H543" s="241">
        <f ca="1">+IFERROR(INDEX('Hoja de Trabajo para listado'!$A$155:$Z$1048576,MATCH($A543,'Hoja de Trabajo para listado'!$A$155:$A$1048576,0),MATCH((CUADRO!H$4&amp;$E543),'Hoja de Trabajo para listado'!$A$151:$Z$151,0)),0)+IFERROR(INDEX('Hoja de Trabajo para listado'!$AB$155:$BA$1048576,MATCH($A543,'Hoja de Trabajo para listado'!$AB$155:$AB$1048576,0),MATCH((CUADRO!H$4&amp;$E543),'Hoja de Trabajo para listado'!$AB$151:$BA$151,0)),0)+IFERROR(INDEX('Hoja de Trabajo para listado'!$BC$155:$CB$1048576,MATCH($A543,'Hoja de Trabajo para listado'!$BC$155:$BC$1048576,0),MATCH((CUADRO!H$4&amp;$E543),'Hoja de Trabajo para listado'!$BC$151:$CB$151,0)),0)+IFERROR(INDEX('Hoja de Trabajo para listado'!$DE$153:$DG$274,MATCH($A543,'Hoja de Trabajo para listado'!$DE$153:$DE$1048576,0),MATCH((CUADRO!H$4&amp;$E543),'Hoja de Trabajo para listado'!$DE$151:$DG$151,0)),0)+IFERROR(INDEX('Hoja de Trabajo para listado'!$CD$155:$DC$1048576,MATCH($A543,'Hoja de Trabajo para listado'!$CD$155:$CD$1048576,0),MATCH((CUADRO!H$4&amp;$E543),'Hoja de Trabajo para listado'!$CD$151:$DC$151,0)),0)</f>
        <v>0</v>
      </c>
      <c r="I543" s="241">
        <f ca="1">+IFERROR(INDEX('Hoja de Trabajo para listado'!$A$155:$Z$1048576,MATCH($A543,'Hoja de Trabajo para listado'!$A$155:$A$1048576,0),MATCH((CUADRO!I$4&amp;$E543),'Hoja de Trabajo para listado'!$A$151:$Z$151,0)),0)+IFERROR(INDEX('Hoja de Trabajo para listado'!$AB$155:$BA$1048576,MATCH($A543,'Hoja de Trabajo para listado'!$AB$155:$AB$1048576,0),MATCH((CUADRO!I$4&amp;$E543),'Hoja de Trabajo para listado'!$AB$151:$BA$151,0)),0)+IFERROR(INDEX('Hoja de Trabajo para listado'!$BC$155:$CB$1048576,MATCH($A543,'Hoja de Trabajo para listado'!$BC$155:$BC$1048576,0),MATCH((CUADRO!I$4&amp;$E543),'Hoja de Trabajo para listado'!$BC$151:$CB$151,0)),0)+IFERROR(INDEX('Hoja de Trabajo para listado'!$DE$153:$DG$274,MATCH($A543,'Hoja de Trabajo para listado'!$DE$153:$DE$1048576,0),MATCH((CUADRO!I$4&amp;$E543),'Hoja de Trabajo para listado'!$DE$151:$DG$151,0)),0)+IFERROR(INDEX('Hoja de Trabajo para listado'!$CD$155:$DC$1048576,MATCH($A543,'Hoja de Trabajo para listado'!$CD$155:$CD$1048576,0),MATCH((CUADRO!I$4&amp;$E543),'Hoja de Trabajo para listado'!$CD$151:$DC$151,0)),0)</f>
        <v>0</v>
      </c>
      <c r="J543" s="241">
        <f ca="1">+IFERROR(INDEX('Hoja de Trabajo para listado'!$A$155:$Z$1048576,MATCH($A543,'Hoja de Trabajo para listado'!$A$155:$A$1048576,0),MATCH((CUADRO!J$4&amp;$E543),'Hoja de Trabajo para listado'!$A$151:$Z$151,0)),0)+IFERROR(INDEX('Hoja de Trabajo para listado'!$AB$155:$BA$1048576,MATCH($A543,'Hoja de Trabajo para listado'!$AB$155:$AB$1048576,0),MATCH((CUADRO!J$4&amp;$E543),'Hoja de Trabajo para listado'!$AB$151:$BA$151,0)),0)+IFERROR(INDEX('Hoja de Trabajo para listado'!$BC$155:$CB$1048576,MATCH($A543,'Hoja de Trabajo para listado'!$BC$155:$BC$1048576,0),MATCH((CUADRO!J$4&amp;$E543),'Hoja de Trabajo para listado'!$BC$151:$CB$151,0)),0)+IFERROR(INDEX('Hoja de Trabajo para listado'!$DE$153:$DG$274,MATCH($A543,'Hoja de Trabajo para listado'!$DE$153:$DE$1048576,0),MATCH((CUADRO!J$4&amp;$E543),'Hoja de Trabajo para listado'!$DE$151:$DG$151,0)),0)+IFERROR(INDEX('Hoja de Trabajo para listado'!$CD$155:$DC$1048576,MATCH($A543,'Hoja de Trabajo para listado'!$CD$155:$CD$1048576,0),MATCH((CUADRO!J$4&amp;$E543),'Hoja de Trabajo para listado'!$CD$151:$DC$151,0)),0)</f>
        <v>0</v>
      </c>
      <c r="K543" s="241">
        <f ca="1">+IFERROR(INDEX('Hoja de Trabajo para listado'!$A$155:$Z$1048576,MATCH($A543,'Hoja de Trabajo para listado'!$A$155:$A$1048576,0),MATCH((CUADRO!K$4&amp;$E543),'Hoja de Trabajo para listado'!$A$151:$Z$151,0)),0)+IFERROR(INDEX('Hoja de Trabajo para listado'!$AB$155:$BA$1048576,MATCH($A543,'Hoja de Trabajo para listado'!$AB$155:$AB$1048576,0),MATCH((CUADRO!K$4&amp;$E543),'Hoja de Trabajo para listado'!$AB$151:$BA$151,0)),0)+IFERROR(INDEX('Hoja de Trabajo para listado'!$BC$155:$CB$1048576,MATCH($A543,'Hoja de Trabajo para listado'!$BC$155:$BC$1048576,0),MATCH((CUADRO!K$4&amp;$E543),'Hoja de Trabajo para listado'!$BC$151:$CB$151,0)),0)+IFERROR(INDEX('Hoja de Trabajo para listado'!$DE$153:$DG$274,MATCH($A543,'Hoja de Trabajo para listado'!$DE$153:$DE$1048576,0),MATCH((CUADRO!K$4&amp;$E543),'Hoja de Trabajo para listado'!$DE$151:$DG$151,0)),0)+IFERROR(INDEX('Hoja de Trabajo para listado'!$CD$155:$DC$1048576,MATCH($A543,'Hoja de Trabajo para listado'!$CD$155:$CD$1048576,0),MATCH((CUADRO!K$4&amp;$E543),'Hoja de Trabajo para listado'!$CD$151:$DC$151,0)),0)</f>
        <v>0</v>
      </c>
      <c r="L543" s="241">
        <f ca="1">+IFERROR(INDEX('Hoja de Trabajo para listado'!$A$155:$Z$1048576,MATCH($A543,'Hoja de Trabajo para listado'!$A$155:$A$1048576,0),MATCH((CUADRO!L$4&amp;$E543),'Hoja de Trabajo para listado'!$A$151:$Z$151,0)),0)+IFERROR(INDEX('Hoja de Trabajo para listado'!$AB$155:$BA$1048576,MATCH($A543,'Hoja de Trabajo para listado'!$AB$155:$AB$1048576,0),MATCH((CUADRO!L$4&amp;$E543),'Hoja de Trabajo para listado'!$AB$151:$BA$151,0)),0)+IFERROR(INDEX('Hoja de Trabajo para listado'!$BC$155:$CB$1048576,MATCH($A543,'Hoja de Trabajo para listado'!$BC$155:$BC$1048576,0),MATCH((CUADRO!L$4&amp;$E543),'Hoja de Trabajo para listado'!$BC$151:$CB$151,0)),0)+IFERROR(INDEX('Hoja de Trabajo para listado'!$DE$153:$DG$274,MATCH($A543,'Hoja de Trabajo para listado'!$DE$153:$DE$1048576,0),MATCH((CUADRO!L$4&amp;$E543),'Hoja de Trabajo para listado'!$DE$151:$DG$151,0)),0)+IFERROR(INDEX('Hoja de Trabajo para listado'!$CD$155:$DC$1048576,MATCH($A543,'Hoja de Trabajo para listado'!$CD$155:$CD$1048576,0),MATCH((CUADRO!L$4&amp;$E543),'Hoja de Trabajo para listado'!$CD$151:$DC$151,0)),0)</f>
        <v>0</v>
      </c>
      <c r="M543" s="241">
        <f ca="1">+IFERROR(INDEX('Hoja de Trabajo para listado'!$A$155:$Z$1048576,MATCH($A543,'Hoja de Trabajo para listado'!$A$155:$A$1048576,0),MATCH((CUADRO!M$4&amp;$E543),'Hoja de Trabajo para listado'!$A$151:$Z$151,0)),0)+IFERROR(INDEX('Hoja de Trabajo para listado'!$AB$155:$BA$1048576,MATCH($A543,'Hoja de Trabajo para listado'!$AB$155:$AB$1048576,0),MATCH((CUADRO!M$4&amp;$E543),'Hoja de Trabajo para listado'!$AB$151:$BA$151,0)),0)+IFERROR(INDEX('Hoja de Trabajo para listado'!$BC$155:$CB$1048576,MATCH($A543,'Hoja de Trabajo para listado'!$BC$155:$BC$1048576,0),MATCH((CUADRO!M$4&amp;$E543),'Hoja de Trabajo para listado'!$BC$151:$CB$151,0)),0)+IFERROR(INDEX('Hoja de Trabajo para listado'!$DE$153:$DG$274,MATCH($A543,'Hoja de Trabajo para listado'!$DE$153:$DE$1048576,0),MATCH((CUADRO!M$4&amp;$E543),'Hoja de Trabajo para listado'!$DE$151:$DG$151,0)),0)+IFERROR(INDEX('Hoja de Trabajo para listado'!$CD$155:$DC$1048576,MATCH($A543,'Hoja de Trabajo para listado'!$CD$155:$CD$1048576,0),MATCH((CUADRO!M$4&amp;$E543),'Hoja de Trabajo para listado'!$CD$151:$DC$151,0)),0)</f>
        <v>0</v>
      </c>
      <c r="N543" s="241">
        <f ca="1">+IFERROR(INDEX('Hoja de Trabajo para listado'!$A$155:$Z$1048576,MATCH($A543,'Hoja de Trabajo para listado'!$A$155:$A$1048576,0),MATCH((CUADRO!N$4&amp;$E543),'Hoja de Trabajo para listado'!$A$151:$Z$151,0)),0)+IFERROR(INDEX('Hoja de Trabajo para listado'!$AB$155:$BA$1048576,MATCH($A543,'Hoja de Trabajo para listado'!$AB$155:$AB$1048576,0),MATCH((CUADRO!N$4&amp;$E543),'Hoja de Trabajo para listado'!$AB$151:$BA$151,0)),0)+IFERROR(INDEX('Hoja de Trabajo para listado'!$BC$155:$CB$1048576,MATCH($A543,'Hoja de Trabajo para listado'!$BC$155:$BC$1048576,0),MATCH((CUADRO!N$4&amp;$E543),'Hoja de Trabajo para listado'!$BC$151:$CB$151,0)),0)+IFERROR(INDEX('Hoja de Trabajo para listado'!$DE$153:$DG$274,MATCH($A543,'Hoja de Trabajo para listado'!$DE$153:$DE$1048576,0),MATCH((CUADRO!N$4&amp;$E543),'Hoja de Trabajo para listado'!$DE$151:$DG$151,0)),0)+IFERROR(INDEX('Hoja de Trabajo para listado'!$CD$155:$DC$1048576,MATCH($A543,'Hoja de Trabajo para listado'!$CD$155:$CD$1048576,0),MATCH((CUADRO!N$4&amp;$E543),'Hoja de Trabajo para listado'!$CD$151:$DC$151,0)),0)</f>
        <v>0</v>
      </c>
      <c r="O543" s="241">
        <f ca="1">+IFERROR(INDEX('Hoja de Trabajo para listado'!$A$155:$Z$1048576,MATCH($A543,'Hoja de Trabajo para listado'!$A$155:$A$1048576,0),MATCH((CUADRO!O$4&amp;$E543),'Hoja de Trabajo para listado'!$A$151:$Z$151,0)),0)+IFERROR(INDEX('Hoja de Trabajo para listado'!$AB$155:$BA$1048576,MATCH($A543,'Hoja de Trabajo para listado'!$AB$155:$AB$1048576,0),MATCH((CUADRO!O$4&amp;$E543),'Hoja de Trabajo para listado'!$AB$151:$BA$151,0)),0)+IFERROR(INDEX('Hoja de Trabajo para listado'!$BC$155:$CB$1048576,MATCH($A543,'Hoja de Trabajo para listado'!$BC$155:$BC$1048576,0),MATCH((CUADRO!O$4&amp;$E543),'Hoja de Trabajo para listado'!$BC$151:$CB$151,0)),0)+IFERROR(INDEX('Hoja de Trabajo para listado'!$DE$153:$DG$274,MATCH($A543,'Hoja de Trabajo para listado'!$DE$153:$DE$1048576,0),MATCH((CUADRO!O$4&amp;$E543),'Hoja de Trabajo para listado'!$DE$151:$DG$151,0)),0)+IFERROR(INDEX('Hoja de Trabajo para listado'!$CD$155:$DC$1048576,MATCH($A543,'Hoja de Trabajo para listado'!$CD$155:$CD$1048576,0),MATCH((CUADRO!O$4&amp;$E543),'Hoja de Trabajo para listado'!$CD$151:$DC$151,0)),0)</f>
        <v>0</v>
      </c>
      <c r="P543" s="241">
        <f ca="1">+IFERROR(INDEX('Hoja de Trabajo para listado'!$A$155:$Z$1048576,MATCH($A543,'Hoja de Trabajo para listado'!$A$155:$A$1048576,0),MATCH((CUADRO!P$4&amp;$E543),'Hoja de Trabajo para listado'!$A$151:$Z$151,0)),0)+IFERROR(INDEX('Hoja de Trabajo para listado'!$AB$155:$BA$1048576,MATCH($A543,'Hoja de Trabajo para listado'!$AB$155:$AB$1048576,0),MATCH((CUADRO!P$4&amp;$E543),'Hoja de Trabajo para listado'!$AB$151:$BA$151,0)),0)+IFERROR(INDEX('Hoja de Trabajo para listado'!$BC$155:$CB$1048576,MATCH($A543,'Hoja de Trabajo para listado'!$BC$155:$BC$1048576,0),MATCH((CUADRO!P$4&amp;$E543),'Hoja de Trabajo para listado'!$BC$151:$CB$151,0)),0)+IFERROR(INDEX('Hoja de Trabajo para listado'!$DE$153:$DG$274,MATCH($A543,'Hoja de Trabajo para listado'!$DE$153:$DE$1048576,0),MATCH((CUADRO!P$4&amp;$E543),'Hoja de Trabajo para listado'!$DE$151:$DG$151,0)),0)+IFERROR(INDEX('Hoja de Trabajo para listado'!$CD$155:$DC$1048576,MATCH($A543,'Hoja de Trabajo para listado'!$CD$155:$CD$1048576,0),MATCH((CUADRO!P$4&amp;$E543),'Hoja de Trabajo para listado'!$CD$151:$DC$151,0)),0)</f>
        <v>0</v>
      </c>
      <c r="Q543" s="241">
        <f ca="1">+IFERROR(INDEX('Hoja de Trabajo para listado'!$A$155:$Z$1048576,MATCH($A543,'Hoja de Trabajo para listado'!$A$155:$A$1048576,0),MATCH((CUADRO!Q$4&amp;$E543),'Hoja de Trabajo para listado'!$A$151:$Z$151,0)),0)+IFERROR(INDEX('Hoja de Trabajo para listado'!$AB$155:$BA$1048576,MATCH($A543,'Hoja de Trabajo para listado'!$AB$155:$AB$1048576,0),MATCH((CUADRO!Q$4&amp;$E543),'Hoja de Trabajo para listado'!$AB$151:$BA$151,0)),0)+IFERROR(INDEX('Hoja de Trabajo para listado'!$BC$155:$CB$1048576,MATCH($A543,'Hoja de Trabajo para listado'!$BC$155:$BC$1048576,0),MATCH((CUADRO!Q$4&amp;$E543),'Hoja de Trabajo para listado'!$BC$151:$CB$151,0)),0)+IFERROR(INDEX('Hoja de Trabajo para listado'!$DE$153:$DG$274,MATCH($A543,'Hoja de Trabajo para listado'!$DE$153:$DE$1048576,0),MATCH((CUADRO!Q$4&amp;$E543),'Hoja de Trabajo para listado'!$DE$151:$DG$151,0)),0)+IFERROR(INDEX('Hoja de Trabajo para listado'!$CD$155:$DC$1048576,MATCH($A543,'Hoja de Trabajo para listado'!$CD$155:$CD$1048576,0),MATCH((CUADRO!Q$4&amp;$E543),'Hoja de Trabajo para listado'!$CD$151:$DC$151,0)),0)</f>
        <v>0</v>
      </c>
      <c r="R543" s="241">
        <f t="shared" ca="1" si="23"/>
        <v>0</v>
      </c>
      <c r="S543" s="247"/>
      <c r="T543" s="241">
        <f ca="1">+T544</f>
        <v>0</v>
      </c>
      <c r="U543" s="240">
        <f t="shared" si="24"/>
        <v>1</v>
      </c>
      <c r="V543" s="327" t="str">
        <f>+VLOOKUP(A543,bd_lista!$A$3:$E$592,5,FALSE)</f>
        <v>Gobiernos Autonomos Municipales</v>
      </c>
      <c r="W543" s="397" t="str">
        <f>+V543</f>
        <v>Gobiernos Autonomos Municipales</v>
      </c>
      <c r="X543" s="240">
        <f>+VLOOKUP(A543,[4]Sheet1!$A$13:$D$744,4,FALSE)</f>
        <v>0</v>
      </c>
      <c r="Y543" s="240" t="e">
        <f>+VLOOKUP(X543,bd_lista!$A$3:$C$592,3,FALSE)</f>
        <v>#N/A</v>
      </c>
      <c r="Z543" s="290">
        <f>+X543</f>
        <v>0</v>
      </c>
      <c r="AA543" s="291" t="e">
        <f>+Y543</f>
        <v>#N/A</v>
      </c>
    </row>
    <row r="544" spans="1:27" customFormat="1" ht="15" hidden="1" customHeight="1">
      <c r="A544" s="32">
        <v>1223</v>
      </c>
      <c r="B544" s="394"/>
      <c r="C544" s="245" t="str">
        <f>+VLOOKUP(A544,bd_lista!$A$3:$C$592,3,FALSE)</f>
        <v>Gobierno Autónomo Municipal de Villa Libertad Licoma</v>
      </c>
      <c r="D544" s="396"/>
      <c r="E544" s="242" t="s">
        <v>1304</v>
      </c>
      <c r="F544" s="241">
        <f ca="1">+IFERROR(INDEX('Hoja de Trabajo para listado'!$A$155:$Z$1048576,MATCH($A544,'Hoja de Trabajo para listado'!$A$155:$A$1048576,0),MATCH((CUADRO!F$4&amp;$E544),'Hoja de Trabajo para listado'!$A$151:$Z$151,0)),0)+IFERROR(INDEX('Hoja de Trabajo para listado'!$AB$155:$BA$1048576,MATCH($A544,'Hoja de Trabajo para listado'!$AB$155:$AB$1048576,0),MATCH((CUADRO!F$4&amp;$E544),'Hoja de Trabajo para listado'!$AB$151:$BA$151,0)),0)+IFERROR(INDEX('Hoja de Trabajo para listado'!$BC$155:$CB$1048576,MATCH($A544,'Hoja de Trabajo para listado'!$BC$155:$BC$1048576,0),MATCH((CUADRO!F$4&amp;$E544),'Hoja de Trabajo para listado'!$BC$151:$CB$151,0)),0)+IFERROR(INDEX('Hoja de Trabajo para listado'!$DE$153:$DG$274,MATCH($A544,'Hoja de Trabajo para listado'!$DE$153:$DE$1048576,0),MATCH((CUADRO!F$4&amp;$E544),'Hoja de Trabajo para listado'!$DE$151:$DG$151,0)),0)+IFERROR(INDEX('Hoja de Trabajo para listado'!$CD$155:$DC$1048576,MATCH($A544,'Hoja de Trabajo para listado'!$CD$155:$CD$1048576,0),MATCH((CUADRO!F$4&amp;$E544),'Hoja de Trabajo para listado'!$CD$151:$DC$151,0)),0)</f>
        <v>0</v>
      </c>
      <c r="G544" s="241">
        <f ca="1">+IFERROR(INDEX('Hoja de Trabajo para listado'!$A$155:$Z$1048576,MATCH($A544,'Hoja de Trabajo para listado'!$A$155:$A$1048576,0),MATCH((CUADRO!G$4&amp;$E544),'Hoja de Trabajo para listado'!$A$151:$Z$151,0)),0)+IFERROR(INDEX('Hoja de Trabajo para listado'!$AB$155:$BA$1048576,MATCH($A544,'Hoja de Trabajo para listado'!$AB$155:$AB$1048576,0),MATCH((CUADRO!G$4&amp;$E544),'Hoja de Trabajo para listado'!$AB$151:$BA$151,0)),0)+IFERROR(INDEX('Hoja de Trabajo para listado'!$BC$155:$CB$1048576,MATCH($A544,'Hoja de Trabajo para listado'!$BC$155:$BC$1048576,0),MATCH((CUADRO!G$4&amp;$E544),'Hoja de Trabajo para listado'!$BC$151:$CB$151,0)),0)+IFERROR(INDEX('Hoja de Trabajo para listado'!$DE$153:$DG$274,MATCH($A544,'Hoja de Trabajo para listado'!$DE$153:$DE$1048576,0),MATCH((CUADRO!G$4&amp;$E544),'Hoja de Trabajo para listado'!$DE$151:$DG$151,0)),0)+IFERROR(INDEX('Hoja de Trabajo para listado'!$CD$155:$DC$1048576,MATCH($A544,'Hoja de Trabajo para listado'!$CD$155:$CD$1048576,0),MATCH((CUADRO!G$4&amp;$E544),'Hoja de Trabajo para listado'!$CD$151:$DC$151,0)),0)</f>
        <v>0</v>
      </c>
      <c r="H544" s="241">
        <f ca="1">+IFERROR(INDEX('Hoja de Trabajo para listado'!$A$155:$Z$1048576,MATCH($A544,'Hoja de Trabajo para listado'!$A$155:$A$1048576,0),MATCH((CUADRO!H$4&amp;$E544),'Hoja de Trabajo para listado'!$A$151:$Z$151,0)),0)+IFERROR(INDEX('Hoja de Trabajo para listado'!$AB$155:$BA$1048576,MATCH($A544,'Hoja de Trabajo para listado'!$AB$155:$AB$1048576,0),MATCH((CUADRO!H$4&amp;$E544),'Hoja de Trabajo para listado'!$AB$151:$BA$151,0)),0)+IFERROR(INDEX('Hoja de Trabajo para listado'!$BC$155:$CB$1048576,MATCH($A544,'Hoja de Trabajo para listado'!$BC$155:$BC$1048576,0),MATCH((CUADRO!H$4&amp;$E544),'Hoja de Trabajo para listado'!$BC$151:$CB$151,0)),0)+IFERROR(INDEX('Hoja de Trabajo para listado'!$DE$153:$DG$274,MATCH($A544,'Hoja de Trabajo para listado'!$DE$153:$DE$1048576,0),MATCH((CUADRO!H$4&amp;$E544),'Hoja de Trabajo para listado'!$DE$151:$DG$151,0)),0)+IFERROR(INDEX('Hoja de Trabajo para listado'!$CD$155:$DC$1048576,MATCH($A544,'Hoja de Trabajo para listado'!$CD$155:$CD$1048576,0),MATCH((CUADRO!H$4&amp;$E544),'Hoja de Trabajo para listado'!$CD$151:$DC$151,0)),0)</f>
        <v>0</v>
      </c>
      <c r="I544" s="241">
        <f ca="1">+IFERROR(INDEX('Hoja de Trabajo para listado'!$A$155:$Z$1048576,MATCH($A544,'Hoja de Trabajo para listado'!$A$155:$A$1048576,0),MATCH((CUADRO!I$4&amp;$E544),'Hoja de Trabajo para listado'!$A$151:$Z$151,0)),0)+IFERROR(INDEX('Hoja de Trabajo para listado'!$AB$155:$BA$1048576,MATCH($A544,'Hoja de Trabajo para listado'!$AB$155:$AB$1048576,0),MATCH((CUADRO!I$4&amp;$E544),'Hoja de Trabajo para listado'!$AB$151:$BA$151,0)),0)+IFERROR(INDEX('Hoja de Trabajo para listado'!$BC$155:$CB$1048576,MATCH($A544,'Hoja de Trabajo para listado'!$BC$155:$BC$1048576,0),MATCH((CUADRO!I$4&amp;$E544),'Hoja de Trabajo para listado'!$BC$151:$CB$151,0)),0)+IFERROR(INDEX('Hoja de Trabajo para listado'!$DE$153:$DG$274,MATCH($A544,'Hoja de Trabajo para listado'!$DE$153:$DE$1048576,0),MATCH((CUADRO!I$4&amp;$E544),'Hoja de Trabajo para listado'!$DE$151:$DG$151,0)),0)+IFERROR(INDEX('Hoja de Trabajo para listado'!$CD$155:$DC$1048576,MATCH($A544,'Hoja de Trabajo para listado'!$CD$155:$CD$1048576,0),MATCH((CUADRO!I$4&amp;$E544),'Hoja de Trabajo para listado'!$CD$151:$DC$151,0)),0)</f>
        <v>0</v>
      </c>
      <c r="J544" s="241">
        <f ca="1">+IFERROR(INDEX('Hoja de Trabajo para listado'!$A$155:$Z$1048576,MATCH($A544,'Hoja de Trabajo para listado'!$A$155:$A$1048576,0),MATCH((CUADRO!J$4&amp;$E544),'Hoja de Trabajo para listado'!$A$151:$Z$151,0)),0)+IFERROR(INDEX('Hoja de Trabajo para listado'!$AB$155:$BA$1048576,MATCH($A544,'Hoja de Trabajo para listado'!$AB$155:$AB$1048576,0),MATCH((CUADRO!J$4&amp;$E544),'Hoja de Trabajo para listado'!$AB$151:$BA$151,0)),0)+IFERROR(INDEX('Hoja de Trabajo para listado'!$BC$155:$CB$1048576,MATCH($A544,'Hoja de Trabajo para listado'!$BC$155:$BC$1048576,0),MATCH((CUADRO!J$4&amp;$E544),'Hoja de Trabajo para listado'!$BC$151:$CB$151,0)),0)+IFERROR(INDEX('Hoja de Trabajo para listado'!$DE$153:$DG$274,MATCH($A544,'Hoja de Trabajo para listado'!$DE$153:$DE$1048576,0),MATCH((CUADRO!J$4&amp;$E544),'Hoja de Trabajo para listado'!$DE$151:$DG$151,0)),0)+IFERROR(INDEX('Hoja de Trabajo para listado'!$CD$155:$DC$1048576,MATCH($A544,'Hoja de Trabajo para listado'!$CD$155:$CD$1048576,0),MATCH((CUADRO!J$4&amp;$E544),'Hoja de Trabajo para listado'!$CD$151:$DC$151,0)),0)</f>
        <v>0</v>
      </c>
      <c r="K544" s="241">
        <f ca="1">+IFERROR(INDEX('Hoja de Trabajo para listado'!$A$155:$Z$1048576,MATCH($A544,'Hoja de Trabajo para listado'!$A$155:$A$1048576,0),MATCH((CUADRO!K$4&amp;$E544),'Hoja de Trabajo para listado'!$A$151:$Z$151,0)),0)+IFERROR(INDEX('Hoja de Trabajo para listado'!$AB$155:$BA$1048576,MATCH($A544,'Hoja de Trabajo para listado'!$AB$155:$AB$1048576,0),MATCH((CUADRO!K$4&amp;$E544),'Hoja de Trabajo para listado'!$AB$151:$BA$151,0)),0)+IFERROR(INDEX('Hoja de Trabajo para listado'!$BC$155:$CB$1048576,MATCH($A544,'Hoja de Trabajo para listado'!$BC$155:$BC$1048576,0),MATCH((CUADRO!K$4&amp;$E544),'Hoja de Trabajo para listado'!$BC$151:$CB$151,0)),0)+IFERROR(INDEX('Hoja de Trabajo para listado'!$DE$153:$DG$274,MATCH($A544,'Hoja de Trabajo para listado'!$DE$153:$DE$1048576,0),MATCH((CUADRO!K$4&amp;$E544),'Hoja de Trabajo para listado'!$DE$151:$DG$151,0)),0)+IFERROR(INDEX('Hoja de Trabajo para listado'!$CD$155:$DC$1048576,MATCH($A544,'Hoja de Trabajo para listado'!$CD$155:$CD$1048576,0),MATCH((CUADRO!K$4&amp;$E544),'Hoja de Trabajo para listado'!$CD$151:$DC$151,0)),0)</f>
        <v>0</v>
      </c>
      <c r="L544" s="241">
        <f ca="1">+IFERROR(INDEX('Hoja de Trabajo para listado'!$A$155:$Z$1048576,MATCH($A544,'Hoja de Trabajo para listado'!$A$155:$A$1048576,0),MATCH((CUADRO!L$4&amp;$E544),'Hoja de Trabajo para listado'!$A$151:$Z$151,0)),0)+IFERROR(INDEX('Hoja de Trabajo para listado'!$AB$155:$BA$1048576,MATCH($A544,'Hoja de Trabajo para listado'!$AB$155:$AB$1048576,0),MATCH((CUADRO!L$4&amp;$E544),'Hoja de Trabajo para listado'!$AB$151:$BA$151,0)),0)+IFERROR(INDEX('Hoja de Trabajo para listado'!$BC$155:$CB$1048576,MATCH($A544,'Hoja de Trabajo para listado'!$BC$155:$BC$1048576,0),MATCH((CUADRO!L$4&amp;$E544),'Hoja de Trabajo para listado'!$BC$151:$CB$151,0)),0)+IFERROR(INDEX('Hoja de Trabajo para listado'!$DE$153:$DG$274,MATCH($A544,'Hoja de Trabajo para listado'!$DE$153:$DE$1048576,0),MATCH((CUADRO!L$4&amp;$E544),'Hoja de Trabajo para listado'!$DE$151:$DG$151,0)),0)+IFERROR(INDEX('Hoja de Trabajo para listado'!$CD$155:$DC$1048576,MATCH($A544,'Hoja de Trabajo para listado'!$CD$155:$CD$1048576,0),MATCH((CUADRO!L$4&amp;$E544),'Hoja de Trabajo para listado'!$CD$151:$DC$151,0)),0)</f>
        <v>0</v>
      </c>
      <c r="M544" s="241">
        <f ca="1">+IFERROR(INDEX('Hoja de Trabajo para listado'!$A$155:$Z$1048576,MATCH($A544,'Hoja de Trabajo para listado'!$A$155:$A$1048576,0),MATCH((CUADRO!M$4&amp;$E544),'Hoja de Trabajo para listado'!$A$151:$Z$151,0)),0)+IFERROR(INDEX('Hoja de Trabajo para listado'!$AB$155:$BA$1048576,MATCH($A544,'Hoja de Trabajo para listado'!$AB$155:$AB$1048576,0),MATCH((CUADRO!M$4&amp;$E544),'Hoja de Trabajo para listado'!$AB$151:$BA$151,0)),0)+IFERROR(INDEX('Hoja de Trabajo para listado'!$BC$155:$CB$1048576,MATCH($A544,'Hoja de Trabajo para listado'!$BC$155:$BC$1048576,0),MATCH((CUADRO!M$4&amp;$E544),'Hoja de Trabajo para listado'!$BC$151:$CB$151,0)),0)+IFERROR(INDEX('Hoja de Trabajo para listado'!$DE$153:$DG$274,MATCH($A544,'Hoja de Trabajo para listado'!$DE$153:$DE$1048576,0),MATCH((CUADRO!M$4&amp;$E544),'Hoja de Trabajo para listado'!$DE$151:$DG$151,0)),0)+IFERROR(INDEX('Hoja de Trabajo para listado'!$CD$155:$DC$1048576,MATCH($A544,'Hoja de Trabajo para listado'!$CD$155:$CD$1048576,0),MATCH((CUADRO!M$4&amp;$E544),'Hoja de Trabajo para listado'!$CD$151:$DC$151,0)),0)</f>
        <v>0</v>
      </c>
      <c r="N544" s="241">
        <f ca="1">+IFERROR(INDEX('Hoja de Trabajo para listado'!$A$155:$Z$1048576,MATCH($A544,'Hoja de Trabajo para listado'!$A$155:$A$1048576,0),MATCH((CUADRO!N$4&amp;$E544),'Hoja de Trabajo para listado'!$A$151:$Z$151,0)),0)+IFERROR(INDEX('Hoja de Trabajo para listado'!$AB$155:$BA$1048576,MATCH($A544,'Hoja de Trabajo para listado'!$AB$155:$AB$1048576,0),MATCH((CUADRO!N$4&amp;$E544),'Hoja de Trabajo para listado'!$AB$151:$BA$151,0)),0)+IFERROR(INDEX('Hoja de Trabajo para listado'!$BC$155:$CB$1048576,MATCH($A544,'Hoja de Trabajo para listado'!$BC$155:$BC$1048576,0),MATCH((CUADRO!N$4&amp;$E544),'Hoja de Trabajo para listado'!$BC$151:$CB$151,0)),0)+IFERROR(INDEX('Hoja de Trabajo para listado'!$DE$153:$DG$274,MATCH($A544,'Hoja de Trabajo para listado'!$DE$153:$DE$1048576,0),MATCH((CUADRO!N$4&amp;$E544),'Hoja de Trabajo para listado'!$DE$151:$DG$151,0)),0)+IFERROR(INDEX('Hoja de Trabajo para listado'!$CD$155:$DC$1048576,MATCH($A544,'Hoja de Trabajo para listado'!$CD$155:$CD$1048576,0),MATCH((CUADRO!N$4&amp;$E544),'Hoja de Trabajo para listado'!$CD$151:$DC$151,0)),0)</f>
        <v>0</v>
      </c>
      <c r="O544" s="241">
        <f ca="1">+IFERROR(INDEX('Hoja de Trabajo para listado'!$A$155:$Z$1048576,MATCH($A544,'Hoja de Trabajo para listado'!$A$155:$A$1048576,0),MATCH((CUADRO!O$4&amp;$E544),'Hoja de Trabajo para listado'!$A$151:$Z$151,0)),0)+IFERROR(INDEX('Hoja de Trabajo para listado'!$AB$155:$BA$1048576,MATCH($A544,'Hoja de Trabajo para listado'!$AB$155:$AB$1048576,0),MATCH((CUADRO!O$4&amp;$E544),'Hoja de Trabajo para listado'!$AB$151:$BA$151,0)),0)+IFERROR(INDEX('Hoja de Trabajo para listado'!$BC$155:$CB$1048576,MATCH($A544,'Hoja de Trabajo para listado'!$BC$155:$BC$1048576,0),MATCH((CUADRO!O$4&amp;$E544),'Hoja de Trabajo para listado'!$BC$151:$CB$151,0)),0)+IFERROR(INDEX('Hoja de Trabajo para listado'!$DE$153:$DG$274,MATCH($A544,'Hoja de Trabajo para listado'!$DE$153:$DE$1048576,0),MATCH((CUADRO!O$4&amp;$E544),'Hoja de Trabajo para listado'!$DE$151:$DG$151,0)),0)+IFERROR(INDEX('Hoja de Trabajo para listado'!$CD$155:$DC$1048576,MATCH($A544,'Hoja de Trabajo para listado'!$CD$155:$CD$1048576,0),MATCH((CUADRO!O$4&amp;$E544),'Hoja de Trabajo para listado'!$CD$151:$DC$151,0)),0)</f>
        <v>0</v>
      </c>
      <c r="P544" s="241">
        <f ca="1">+IFERROR(INDEX('Hoja de Trabajo para listado'!$A$155:$Z$1048576,MATCH($A544,'Hoja de Trabajo para listado'!$A$155:$A$1048576,0),MATCH((CUADRO!P$4&amp;$E544),'Hoja de Trabajo para listado'!$A$151:$Z$151,0)),0)+IFERROR(INDEX('Hoja de Trabajo para listado'!$AB$155:$BA$1048576,MATCH($A544,'Hoja de Trabajo para listado'!$AB$155:$AB$1048576,0),MATCH((CUADRO!P$4&amp;$E544),'Hoja de Trabajo para listado'!$AB$151:$BA$151,0)),0)+IFERROR(INDEX('Hoja de Trabajo para listado'!$BC$155:$CB$1048576,MATCH($A544,'Hoja de Trabajo para listado'!$BC$155:$BC$1048576,0),MATCH((CUADRO!P$4&amp;$E544),'Hoja de Trabajo para listado'!$BC$151:$CB$151,0)),0)+IFERROR(INDEX('Hoja de Trabajo para listado'!$DE$153:$DG$274,MATCH($A544,'Hoja de Trabajo para listado'!$DE$153:$DE$1048576,0),MATCH((CUADRO!P$4&amp;$E544),'Hoja de Trabajo para listado'!$DE$151:$DG$151,0)),0)+IFERROR(INDEX('Hoja de Trabajo para listado'!$CD$155:$DC$1048576,MATCH($A544,'Hoja de Trabajo para listado'!$CD$155:$CD$1048576,0),MATCH((CUADRO!P$4&amp;$E544),'Hoja de Trabajo para listado'!$CD$151:$DC$151,0)),0)</f>
        <v>0</v>
      </c>
      <c r="Q544" s="241">
        <f ca="1">+IFERROR(INDEX('Hoja de Trabajo para listado'!$A$155:$Z$1048576,MATCH($A544,'Hoja de Trabajo para listado'!$A$155:$A$1048576,0),MATCH((CUADRO!Q$4&amp;$E544),'Hoja de Trabajo para listado'!$A$151:$Z$151,0)),0)+IFERROR(INDEX('Hoja de Trabajo para listado'!$AB$155:$BA$1048576,MATCH($A544,'Hoja de Trabajo para listado'!$AB$155:$AB$1048576,0),MATCH((CUADRO!Q$4&amp;$E544),'Hoja de Trabajo para listado'!$AB$151:$BA$151,0)),0)+IFERROR(INDEX('Hoja de Trabajo para listado'!$BC$155:$CB$1048576,MATCH($A544,'Hoja de Trabajo para listado'!$BC$155:$BC$1048576,0),MATCH((CUADRO!Q$4&amp;$E544),'Hoja de Trabajo para listado'!$BC$151:$CB$151,0)),0)+IFERROR(INDEX('Hoja de Trabajo para listado'!$DE$153:$DG$274,MATCH($A544,'Hoja de Trabajo para listado'!$DE$153:$DE$1048576,0),MATCH((CUADRO!Q$4&amp;$E544),'Hoja de Trabajo para listado'!$DE$151:$DG$151,0)),0)+IFERROR(INDEX('Hoja de Trabajo para listado'!$CD$155:$DC$1048576,MATCH($A544,'Hoja de Trabajo para listado'!$CD$155:$CD$1048576,0),MATCH((CUADRO!Q$4&amp;$E544),'Hoja de Trabajo para listado'!$CD$151:$DC$151,0)),0)</f>
        <v>0</v>
      </c>
      <c r="R544" s="241">
        <f t="shared" ca="1" si="23"/>
        <v>0</v>
      </c>
      <c r="S544" s="247">
        <f ca="1">+R543+R544</f>
        <v>0</v>
      </c>
      <c r="T544" s="241">
        <f ca="1">+S544</f>
        <v>0</v>
      </c>
      <c r="U544" s="240">
        <f t="shared" si="24"/>
        <v>2</v>
      </c>
      <c r="V544" s="327" t="str">
        <f>+VLOOKUP(A544,bd_lista!$A$3:$E$592,5,FALSE)</f>
        <v>Gobiernos Autonomos Municipales</v>
      </c>
      <c r="W544" s="398"/>
      <c r="X544" s="240">
        <f>+VLOOKUP(A544,[4]Sheet1!$A$13:$D$744,4,FALSE)</f>
        <v>0</v>
      </c>
      <c r="Y544" s="240" t="e">
        <f>+VLOOKUP(X544,bd_lista!$A$3:$C$592,3,FALSE)</f>
        <v>#N/A</v>
      </c>
      <c r="Z544" s="288"/>
      <c r="AA544" s="289"/>
    </row>
    <row r="545" spans="1:27" customFormat="1" ht="15" hidden="1" customHeight="1">
      <c r="A545" s="32">
        <v>1224</v>
      </c>
      <c r="B545" s="393">
        <f>+A545</f>
        <v>1224</v>
      </c>
      <c r="C545" s="245" t="str">
        <f>+VLOOKUP(A545,bd_lista!$A$3:$C$592,3,FALSE)</f>
        <v>Gobierno Autónomo Municipal de Achacachi</v>
      </c>
      <c r="D545" s="395" t="str">
        <f>+C545</f>
        <v>Gobierno Autónomo Municipal de Achacachi</v>
      </c>
      <c r="E545" s="240" t="s">
        <v>1303</v>
      </c>
      <c r="F545" s="241">
        <f ca="1">+IFERROR(INDEX('Hoja de Trabajo para listado'!$A$155:$Z$1048576,MATCH($A545,'Hoja de Trabajo para listado'!$A$155:$A$1048576,0),MATCH((CUADRO!F$4&amp;$E545),'Hoja de Trabajo para listado'!$A$151:$Z$151,0)),0)+IFERROR(INDEX('Hoja de Trabajo para listado'!$AB$155:$BA$1048576,MATCH($A545,'Hoja de Trabajo para listado'!$AB$155:$AB$1048576,0),MATCH((CUADRO!F$4&amp;$E545),'Hoja de Trabajo para listado'!$AB$151:$BA$151,0)),0)+IFERROR(INDEX('Hoja de Trabajo para listado'!$BC$155:$CB$1048576,MATCH($A545,'Hoja de Trabajo para listado'!$BC$155:$BC$1048576,0),MATCH((CUADRO!F$4&amp;$E545),'Hoja de Trabajo para listado'!$BC$151:$CB$151,0)),0)+IFERROR(INDEX('Hoja de Trabajo para listado'!$DE$153:$DG$274,MATCH($A545,'Hoja de Trabajo para listado'!$DE$153:$DE$1048576,0),MATCH((CUADRO!F$4&amp;$E545),'Hoja de Trabajo para listado'!$DE$151:$DG$151,0)),0)+IFERROR(INDEX('Hoja de Trabajo para listado'!$CD$155:$DC$1048576,MATCH($A545,'Hoja de Trabajo para listado'!$CD$155:$CD$1048576,0),MATCH((CUADRO!F$4&amp;$E545),'Hoja de Trabajo para listado'!$CD$151:$DC$151,0)),0)</f>
        <v>0</v>
      </c>
      <c r="G545" s="241">
        <f ca="1">+IFERROR(INDEX('Hoja de Trabajo para listado'!$A$155:$Z$1048576,MATCH($A545,'Hoja de Trabajo para listado'!$A$155:$A$1048576,0),MATCH((CUADRO!G$4&amp;$E545),'Hoja de Trabajo para listado'!$A$151:$Z$151,0)),0)+IFERROR(INDEX('Hoja de Trabajo para listado'!$AB$155:$BA$1048576,MATCH($A545,'Hoja de Trabajo para listado'!$AB$155:$AB$1048576,0),MATCH((CUADRO!G$4&amp;$E545),'Hoja de Trabajo para listado'!$AB$151:$BA$151,0)),0)+IFERROR(INDEX('Hoja de Trabajo para listado'!$BC$155:$CB$1048576,MATCH($A545,'Hoja de Trabajo para listado'!$BC$155:$BC$1048576,0),MATCH((CUADRO!G$4&amp;$E545),'Hoja de Trabajo para listado'!$BC$151:$CB$151,0)),0)+IFERROR(INDEX('Hoja de Trabajo para listado'!$DE$153:$DG$274,MATCH($A545,'Hoja de Trabajo para listado'!$DE$153:$DE$1048576,0),MATCH((CUADRO!G$4&amp;$E545),'Hoja de Trabajo para listado'!$DE$151:$DG$151,0)),0)+IFERROR(INDEX('Hoja de Trabajo para listado'!$CD$155:$DC$1048576,MATCH($A545,'Hoja de Trabajo para listado'!$CD$155:$CD$1048576,0),MATCH((CUADRO!G$4&amp;$E545),'Hoja de Trabajo para listado'!$CD$151:$DC$151,0)),0)</f>
        <v>0</v>
      </c>
      <c r="H545" s="241">
        <f ca="1">+IFERROR(INDEX('Hoja de Trabajo para listado'!$A$155:$Z$1048576,MATCH($A545,'Hoja de Trabajo para listado'!$A$155:$A$1048576,0),MATCH((CUADRO!H$4&amp;$E545),'Hoja de Trabajo para listado'!$A$151:$Z$151,0)),0)+IFERROR(INDEX('Hoja de Trabajo para listado'!$AB$155:$BA$1048576,MATCH($A545,'Hoja de Trabajo para listado'!$AB$155:$AB$1048576,0),MATCH((CUADRO!H$4&amp;$E545),'Hoja de Trabajo para listado'!$AB$151:$BA$151,0)),0)+IFERROR(INDEX('Hoja de Trabajo para listado'!$BC$155:$CB$1048576,MATCH($A545,'Hoja de Trabajo para listado'!$BC$155:$BC$1048576,0),MATCH((CUADRO!H$4&amp;$E545),'Hoja de Trabajo para listado'!$BC$151:$CB$151,0)),0)+IFERROR(INDEX('Hoja de Trabajo para listado'!$DE$153:$DG$274,MATCH($A545,'Hoja de Trabajo para listado'!$DE$153:$DE$1048576,0),MATCH((CUADRO!H$4&amp;$E545),'Hoja de Trabajo para listado'!$DE$151:$DG$151,0)),0)+IFERROR(INDEX('Hoja de Trabajo para listado'!$CD$155:$DC$1048576,MATCH($A545,'Hoja de Trabajo para listado'!$CD$155:$CD$1048576,0),MATCH((CUADRO!H$4&amp;$E545),'Hoja de Trabajo para listado'!$CD$151:$DC$151,0)),0)</f>
        <v>0</v>
      </c>
      <c r="I545" s="241">
        <f ca="1">+IFERROR(INDEX('Hoja de Trabajo para listado'!$A$155:$Z$1048576,MATCH($A545,'Hoja de Trabajo para listado'!$A$155:$A$1048576,0),MATCH((CUADRO!I$4&amp;$E545),'Hoja de Trabajo para listado'!$A$151:$Z$151,0)),0)+IFERROR(INDEX('Hoja de Trabajo para listado'!$AB$155:$BA$1048576,MATCH($A545,'Hoja de Trabajo para listado'!$AB$155:$AB$1048576,0),MATCH((CUADRO!I$4&amp;$E545),'Hoja de Trabajo para listado'!$AB$151:$BA$151,0)),0)+IFERROR(INDEX('Hoja de Trabajo para listado'!$BC$155:$CB$1048576,MATCH($A545,'Hoja de Trabajo para listado'!$BC$155:$BC$1048576,0),MATCH((CUADRO!I$4&amp;$E545),'Hoja de Trabajo para listado'!$BC$151:$CB$151,0)),0)+IFERROR(INDEX('Hoja de Trabajo para listado'!$DE$153:$DG$274,MATCH($A545,'Hoja de Trabajo para listado'!$DE$153:$DE$1048576,0),MATCH((CUADRO!I$4&amp;$E545),'Hoja de Trabajo para listado'!$DE$151:$DG$151,0)),0)+IFERROR(INDEX('Hoja de Trabajo para listado'!$CD$155:$DC$1048576,MATCH($A545,'Hoja de Trabajo para listado'!$CD$155:$CD$1048576,0),MATCH((CUADRO!I$4&amp;$E545),'Hoja de Trabajo para listado'!$CD$151:$DC$151,0)),0)</f>
        <v>0</v>
      </c>
      <c r="J545" s="241">
        <f ca="1">+IFERROR(INDEX('Hoja de Trabajo para listado'!$A$155:$Z$1048576,MATCH($A545,'Hoja de Trabajo para listado'!$A$155:$A$1048576,0),MATCH((CUADRO!J$4&amp;$E545),'Hoja de Trabajo para listado'!$A$151:$Z$151,0)),0)+IFERROR(INDEX('Hoja de Trabajo para listado'!$AB$155:$BA$1048576,MATCH($A545,'Hoja de Trabajo para listado'!$AB$155:$AB$1048576,0),MATCH((CUADRO!J$4&amp;$E545),'Hoja de Trabajo para listado'!$AB$151:$BA$151,0)),0)+IFERROR(INDEX('Hoja de Trabajo para listado'!$BC$155:$CB$1048576,MATCH($A545,'Hoja de Trabajo para listado'!$BC$155:$BC$1048576,0),MATCH((CUADRO!J$4&amp;$E545),'Hoja de Trabajo para listado'!$BC$151:$CB$151,0)),0)+IFERROR(INDEX('Hoja de Trabajo para listado'!$DE$153:$DG$274,MATCH($A545,'Hoja de Trabajo para listado'!$DE$153:$DE$1048576,0),MATCH((CUADRO!J$4&amp;$E545),'Hoja de Trabajo para listado'!$DE$151:$DG$151,0)),0)+IFERROR(INDEX('Hoja de Trabajo para listado'!$CD$155:$DC$1048576,MATCH($A545,'Hoja de Trabajo para listado'!$CD$155:$CD$1048576,0),MATCH((CUADRO!J$4&amp;$E545),'Hoja de Trabajo para listado'!$CD$151:$DC$151,0)),0)</f>
        <v>0</v>
      </c>
      <c r="K545" s="241">
        <f ca="1">+IFERROR(INDEX('Hoja de Trabajo para listado'!$A$155:$Z$1048576,MATCH($A545,'Hoja de Trabajo para listado'!$A$155:$A$1048576,0),MATCH((CUADRO!K$4&amp;$E545),'Hoja de Trabajo para listado'!$A$151:$Z$151,0)),0)+IFERROR(INDEX('Hoja de Trabajo para listado'!$AB$155:$BA$1048576,MATCH($A545,'Hoja de Trabajo para listado'!$AB$155:$AB$1048576,0),MATCH((CUADRO!K$4&amp;$E545),'Hoja de Trabajo para listado'!$AB$151:$BA$151,0)),0)+IFERROR(INDEX('Hoja de Trabajo para listado'!$BC$155:$CB$1048576,MATCH($A545,'Hoja de Trabajo para listado'!$BC$155:$BC$1048576,0),MATCH((CUADRO!K$4&amp;$E545),'Hoja de Trabajo para listado'!$BC$151:$CB$151,0)),0)+IFERROR(INDEX('Hoja de Trabajo para listado'!$DE$153:$DG$274,MATCH($A545,'Hoja de Trabajo para listado'!$DE$153:$DE$1048576,0),MATCH((CUADRO!K$4&amp;$E545),'Hoja de Trabajo para listado'!$DE$151:$DG$151,0)),0)+IFERROR(INDEX('Hoja de Trabajo para listado'!$CD$155:$DC$1048576,MATCH($A545,'Hoja de Trabajo para listado'!$CD$155:$CD$1048576,0),MATCH((CUADRO!K$4&amp;$E545),'Hoja de Trabajo para listado'!$CD$151:$DC$151,0)),0)</f>
        <v>0</v>
      </c>
      <c r="L545" s="241">
        <f ca="1">+IFERROR(INDEX('Hoja de Trabajo para listado'!$A$155:$Z$1048576,MATCH($A545,'Hoja de Trabajo para listado'!$A$155:$A$1048576,0),MATCH((CUADRO!L$4&amp;$E545),'Hoja de Trabajo para listado'!$A$151:$Z$151,0)),0)+IFERROR(INDEX('Hoja de Trabajo para listado'!$AB$155:$BA$1048576,MATCH($A545,'Hoja de Trabajo para listado'!$AB$155:$AB$1048576,0),MATCH((CUADRO!L$4&amp;$E545),'Hoja de Trabajo para listado'!$AB$151:$BA$151,0)),0)+IFERROR(INDEX('Hoja de Trabajo para listado'!$BC$155:$CB$1048576,MATCH($A545,'Hoja de Trabajo para listado'!$BC$155:$BC$1048576,0),MATCH((CUADRO!L$4&amp;$E545),'Hoja de Trabajo para listado'!$BC$151:$CB$151,0)),0)+IFERROR(INDEX('Hoja de Trabajo para listado'!$DE$153:$DG$274,MATCH($A545,'Hoja de Trabajo para listado'!$DE$153:$DE$1048576,0),MATCH((CUADRO!L$4&amp;$E545),'Hoja de Trabajo para listado'!$DE$151:$DG$151,0)),0)+IFERROR(INDEX('Hoja de Trabajo para listado'!$CD$155:$DC$1048576,MATCH($A545,'Hoja de Trabajo para listado'!$CD$155:$CD$1048576,0),MATCH((CUADRO!L$4&amp;$E545),'Hoja de Trabajo para listado'!$CD$151:$DC$151,0)),0)</f>
        <v>0</v>
      </c>
      <c r="M545" s="241">
        <f ca="1">+IFERROR(INDEX('Hoja de Trabajo para listado'!$A$155:$Z$1048576,MATCH($A545,'Hoja de Trabajo para listado'!$A$155:$A$1048576,0),MATCH((CUADRO!M$4&amp;$E545),'Hoja de Trabajo para listado'!$A$151:$Z$151,0)),0)+IFERROR(INDEX('Hoja de Trabajo para listado'!$AB$155:$BA$1048576,MATCH($A545,'Hoja de Trabajo para listado'!$AB$155:$AB$1048576,0),MATCH((CUADRO!M$4&amp;$E545),'Hoja de Trabajo para listado'!$AB$151:$BA$151,0)),0)+IFERROR(INDEX('Hoja de Trabajo para listado'!$BC$155:$CB$1048576,MATCH($A545,'Hoja de Trabajo para listado'!$BC$155:$BC$1048576,0),MATCH((CUADRO!M$4&amp;$E545),'Hoja de Trabajo para listado'!$BC$151:$CB$151,0)),0)+IFERROR(INDEX('Hoja de Trabajo para listado'!$DE$153:$DG$274,MATCH($A545,'Hoja de Trabajo para listado'!$DE$153:$DE$1048576,0),MATCH((CUADRO!M$4&amp;$E545),'Hoja de Trabajo para listado'!$DE$151:$DG$151,0)),0)+IFERROR(INDEX('Hoja de Trabajo para listado'!$CD$155:$DC$1048576,MATCH($A545,'Hoja de Trabajo para listado'!$CD$155:$CD$1048576,0),MATCH((CUADRO!M$4&amp;$E545),'Hoja de Trabajo para listado'!$CD$151:$DC$151,0)),0)</f>
        <v>0</v>
      </c>
      <c r="N545" s="241">
        <f ca="1">+IFERROR(INDEX('Hoja de Trabajo para listado'!$A$155:$Z$1048576,MATCH($A545,'Hoja de Trabajo para listado'!$A$155:$A$1048576,0),MATCH((CUADRO!N$4&amp;$E545),'Hoja de Trabajo para listado'!$A$151:$Z$151,0)),0)+IFERROR(INDEX('Hoja de Trabajo para listado'!$AB$155:$BA$1048576,MATCH($A545,'Hoja de Trabajo para listado'!$AB$155:$AB$1048576,0),MATCH((CUADRO!N$4&amp;$E545),'Hoja de Trabajo para listado'!$AB$151:$BA$151,0)),0)+IFERROR(INDEX('Hoja de Trabajo para listado'!$BC$155:$CB$1048576,MATCH($A545,'Hoja de Trabajo para listado'!$BC$155:$BC$1048576,0),MATCH((CUADRO!N$4&amp;$E545),'Hoja de Trabajo para listado'!$BC$151:$CB$151,0)),0)+IFERROR(INDEX('Hoja de Trabajo para listado'!$DE$153:$DG$274,MATCH($A545,'Hoja de Trabajo para listado'!$DE$153:$DE$1048576,0),MATCH((CUADRO!N$4&amp;$E545),'Hoja de Trabajo para listado'!$DE$151:$DG$151,0)),0)+IFERROR(INDEX('Hoja de Trabajo para listado'!$CD$155:$DC$1048576,MATCH($A545,'Hoja de Trabajo para listado'!$CD$155:$CD$1048576,0),MATCH((CUADRO!N$4&amp;$E545),'Hoja de Trabajo para listado'!$CD$151:$DC$151,0)),0)</f>
        <v>0</v>
      </c>
      <c r="O545" s="241">
        <f ca="1">+IFERROR(INDEX('Hoja de Trabajo para listado'!$A$155:$Z$1048576,MATCH($A545,'Hoja de Trabajo para listado'!$A$155:$A$1048576,0),MATCH((CUADRO!O$4&amp;$E545),'Hoja de Trabajo para listado'!$A$151:$Z$151,0)),0)+IFERROR(INDEX('Hoja de Trabajo para listado'!$AB$155:$BA$1048576,MATCH($A545,'Hoja de Trabajo para listado'!$AB$155:$AB$1048576,0),MATCH((CUADRO!O$4&amp;$E545),'Hoja de Trabajo para listado'!$AB$151:$BA$151,0)),0)+IFERROR(INDEX('Hoja de Trabajo para listado'!$BC$155:$CB$1048576,MATCH($A545,'Hoja de Trabajo para listado'!$BC$155:$BC$1048576,0),MATCH((CUADRO!O$4&amp;$E545),'Hoja de Trabajo para listado'!$BC$151:$CB$151,0)),0)+IFERROR(INDEX('Hoja de Trabajo para listado'!$DE$153:$DG$274,MATCH($A545,'Hoja de Trabajo para listado'!$DE$153:$DE$1048576,0),MATCH((CUADRO!O$4&amp;$E545),'Hoja de Trabajo para listado'!$DE$151:$DG$151,0)),0)+IFERROR(INDEX('Hoja de Trabajo para listado'!$CD$155:$DC$1048576,MATCH($A545,'Hoja de Trabajo para listado'!$CD$155:$CD$1048576,0),MATCH((CUADRO!O$4&amp;$E545),'Hoja de Trabajo para listado'!$CD$151:$DC$151,0)),0)</f>
        <v>0</v>
      </c>
      <c r="P545" s="241">
        <f ca="1">+IFERROR(INDEX('Hoja de Trabajo para listado'!$A$155:$Z$1048576,MATCH($A545,'Hoja de Trabajo para listado'!$A$155:$A$1048576,0),MATCH((CUADRO!P$4&amp;$E545),'Hoja de Trabajo para listado'!$A$151:$Z$151,0)),0)+IFERROR(INDEX('Hoja de Trabajo para listado'!$AB$155:$BA$1048576,MATCH($A545,'Hoja de Trabajo para listado'!$AB$155:$AB$1048576,0),MATCH((CUADRO!P$4&amp;$E545),'Hoja de Trabajo para listado'!$AB$151:$BA$151,0)),0)+IFERROR(INDEX('Hoja de Trabajo para listado'!$BC$155:$CB$1048576,MATCH($A545,'Hoja de Trabajo para listado'!$BC$155:$BC$1048576,0),MATCH((CUADRO!P$4&amp;$E545),'Hoja de Trabajo para listado'!$BC$151:$CB$151,0)),0)+IFERROR(INDEX('Hoja de Trabajo para listado'!$DE$153:$DG$274,MATCH($A545,'Hoja de Trabajo para listado'!$DE$153:$DE$1048576,0),MATCH((CUADRO!P$4&amp;$E545),'Hoja de Trabajo para listado'!$DE$151:$DG$151,0)),0)+IFERROR(INDEX('Hoja de Trabajo para listado'!$CD$155:$DC$1048576,MATCH($A545,'Hoja de Trabajo para listado'!$CD$155:$CD$1048576,0),MATCH((CUADRO!P$4&amp;$E545),'Hoja de Trabajo para listado'!$CD$151:$DC$151,0)),0)</f>
        <v>0</v>
      </c>
      <c r="Q545" s="241">
        <f ca="1">+IFERROR(INDEX('Hoja de Trabajo para listado'!$A$155:$Z$1048576,MATCH($A545,'Hoja de Trabajo para listado'!$A$155:$A$1048576,0),MATCH((CUADRO!Q$4&amp;$E545),'Hoja de Trabajo para listado'!$A$151:$Z$151,0)),0)+IFERROR(INDEX('Hoja de Trabajo para listado'!$AB$155:$BA$1048576,MATCH($A545,'Hoja de Trabajo para listado'!$AB$155:$AB$1048576,0),MATCH((CUADRO!Q$4&amp;$E545),'Hoja de Trabajo para listado'!$AB$151:$BA$151,0)),0)+IFERROR(INDEX('Hoja de Trabajo para listado'!$BC$155:$CB$1048576,MATCH($A545,'Hoja de Trabajo para listado'!$BC$155:$BC$1048576,0),MATCH((CUADRO!Q$4&amp;$E545),'Hoja de Trabajo para listado'!$BC$151:$CB$151,0)),0)+IFERROR(INDEX('Hoja de Trabajo para listado'!$DE$153:$DG$274,MATCH($A545,'Hoja de Trabajo para listado'!$DE$153:$DE$1048576,0),MATCH((CUADRO!Q$4&amp;$E545),'Hoja de Trabajo para listado'!$DE$151:$DG$151,0)),0)+IFERROR(INDEX('Hoja de Trabajo para listado'!$CD$155:$DC$1048576,MATCH($A545,'Hoja de Trabajo para listado'!$CD$155:$CD$1048576,0),MATCH((CUADRO!Q$4&amp;$E545),'Hoja de Trabajo para listado'!$CD$151:$DC$151,0)),0)</f>
        <v>0</v>
      </c>
      <c r="R545" s="241">
        <f t="shared" ca="1" si="23"/>
        <v>0</v>
      </c>
      <c r="S545" s="247"/>
      <c r="T545" s="241">
        <f ca="1">+T546</f>
        <v>0</v>
      </c>
      <c r="U545" s="240">
        <f t="shared" si="24"/>
        <v>1</v>
      </c>
      <c r="V545" s="327" t="str">
        <f>+VLOOKUP(A545,bd_lista!$A$3:$E$592,5,FALSE)</f>
        <v>Gobiernos Autonomos Municipales</v>
      </c>
      <c r="W545" s="397" t="str">
        <f>+V545</f>
        <v>Gobiernos Autonomos Municipales</v>
      </c>
      <c r="X545" s="240">
        <f>+VLOOKUP(A545,[4]Sheet1!$A$13:$D$744,4,FALSE)</f>
        <v>0</v>
      </c>
      <c r="Y545" s="240" t="e">
        <f>+VLOOKUP(X545,bd_lista!$A$3:$C$592,3,FALSE)</f>
        <v>#N/A</v>
      </c>
      <c r="Z545" s="290">
        <f>+X545</f>
        <v>0</v>
      </c>
      <c r="AA545" s="291" t="e">
        <f>+Y545</f>
        <v>#N/A</v>
      </c>
    </row>
    <row r="546" spans="1:27" customFormat="1" ht="15" hidden="1" customHeight="1">
      <c r="A546" s="32">
        <v>1224</v>
      </c>
      <c r="B546" s="394"/>
      <c r="C546" s="245" t="str">
        <f>+VLOOKUP(A546,bd_lista!$A$3:$C$592,3,FALSE)</f>
        <v>Gobierno Autónomo Municipal de Achacachi</v>
      </c>
      <c r="D546" s="396"/>
      <c r="E546" s="242" t="s">
        <v>1304</v>
      </c>
      <c r="F546" s="241">
        <f ca="1">+IFERROR(INDEX('Hoja de Trabajo para listado'!$A$155:$Z$1048576,MATCH($A546,'Hoja de Trabajo para listado'!$A$155:$A$1048576,0),MATCH((CUADRO!F$4&amp;$E546),'Hoja de Trabajo para listado'!$A$151:$Z$151,0)),0)+IFERROR(INDEX('Hoja de Trabajo para listado'!$AB$155:$BA$1048576,MATCH($A546,'Hoja de Trabajo para listado'!$AB$155:$AB$1048576,0),MATCH((CUADRO!F$4&amp;$E546),'Hoja de Trabajo para listado'!$AB$151:$BA$151,0)),0)+IFERROR(INDEX('Hoja de Trabajo para listado'!$BC$155:$CB$1048576,MATCH($A546,'Hoja de Trabajo para listado'!$BC$155:$BC$1048576,0),MATCH((CUADRO!F$4&amp;$E546),'Hoja de Trabajo para listado'!$BC$151:$CB$151,0)),0)+IFERROR(INDEX('Hoja de Trabajo para listado'!$DE$153:$DG$274,MATCH($A546,'Hoja de Trabajo para listado'!$DE$153:$DE$1048576,0),MATCH((CUADRO!F$4&amp;$E546),'Hoja de Trabajo para listado'!$DE$151:$DG$151,0)),0)+IFERROR(INDEX('Hoja de Trabajo para listado'!$CD$155:$DC$1048576,MATCH($A546,'Hoja de Trabajo para listado'!$CD$155:$CD$1048576,0),MATCH((CUADRO!F$4&amp;$E546),'Hoja de Trabajo para listado'!$CD$151:$DC$151,0)),0)</f>
        <v>0</v>
      </c>
      <c r="G546" s="241">
        <f ca="1">+IFERROR(INDEX('Hoja de Trabajo para listado'!$A$155:$Z$1048576,MATCH($A546,'Hoja de Trabajo para listado'!$A$155:$A$1048576,0),MATCH((CUADRO!G$4&amp;$E546),'Hoja de Trabajo para listado'!$A$151:$Z$151,0)),0)+IFERROR(INDEX('Hoja de Trabajo para listado'!$AB$155:$BA$1048576,MATCH($A546,'Hoja de Trabajo para listado'!$AB$155:$AB$1048576,0),MATCH((CUADRO!G$4&amp;$E546),'Hoja de Trabajo para listado'!$AB$151:$BA$151,0)),0)+IFERROR(INDEX('Hoja de Trabajo para listado'!$BC$155:$CB$1048576,MATCH($A546,'Hoja de Trabajo para listado'!$BC$155:$BC$1048576,0),MATCH((CUADRO!G$4&amp;$E546),'Hoja de Trabajo para listado'!$BC$151:$CB$151,0)),0)+IFERROR(INDEX('Hoja de Trabajo para listado'!$DE$153:$DG$274,MATCH($A546,'Hoja de Trabajo para listado'!$DE$153:$DE$1048576,0),MATCH((CUADRO!G$4&amp;$E546),'Hoja de Trabajo para listado'!$DE$151:$DG$151,0)),0)+IFERROR(INDEX('Hoja de Trabajo para listado'!$CD$155:$DC$1048576,MATCH($A546,'Hoja de Trabajo para listado'!$CD$155:$CD$1048576,0),MATCH((CUADRO!G$4&amp;$E546),'Hoja de Trabajo para listado'!$CD$151:$DC$151,0)),0)</f>
        <v>0</v>
      </c>
      <c r="H546" s="241">
        <f ca="1">+IFERROR(INDEX('Hoja de Trabajo para listado'!$A$155:$Z$1048576,MATCH($A546,'Hoja de Trabajo para listado'!$A$155:$A$1048576,0),MATCH((CUADRO!H$4&amp;$E546),'Hoja de Trabajo para listado'!$A$151:$Z$151,0)),0)+IFERROR(INDEX('Hoja de Trabajo para listado'!$AB$155:$BA$1048576,MATCH($A546,'Hoja de Trabajo para listado'!$AB$155:$AB$1048576,0),MATCH((CUADRO!H$4&amp;$E546),'Hoja de Trabajo para listado'!$AB$151:$BA$151,0)),0)+IFERROR(INDEX('Hoja de Trabajo para listado'!$BC$155:$CB$1048576,MATCH($A546,'Hoja de Trabajo para listado'!$BC$155:$BC$1048576,0),MATCH((CUADRO!H$4&amp;$E546),'Hoja de Trabajo para listado'!$BC$151:$CB$151,0)),0)+IFERROR(INDEX('Hoja de Trabajo para listado'!$DE$153:$DG$274,MATCH($A546,'Hoja de Trabajo para listado'!$DE$153:$DE$1048576,0),MATCH((CUADRO!H$4&amp;$E546),'Hoja de Trabajo para listado'!$DE$151:$DG$151,0)),0)+IFERROR(INDEX('Hoja de Trabajo para listado'!$CD$155:$DC$1048576,MATCH($A546,'Hoja de Trabajo para listado'!$CD$155:$CD$1048576,0),MATCH((CUADRO!H$4&amp;$E546),'Hoja de Trabajo para listado'!$CD$151:$DC$151,0)),0)</f>
        <v>0</v>
      </c>
      <c r="I546" s="241">
        <f ca="1">+IFERROR(INDEX('Hoja de Trabajo para listado'!$A$155:$Z$1048576,MATCH($A546,'Hoja de Trabajo para listado'!$A$155:$A$1048576,0),MATCH((CUADRO!I$4&amp;$E546),'Hoja de Trabajo para listado'!$A$151:$Z$151,0)),0)+IFERROR(INDEX('Hoja de Trabajo para listado'!$AB$155:$BA$1048576,MATCH($A546,'Hoja de Trabajo para listado'!$AB$155:$AB$1048576,0),MATCH((CUADRO!I$4&amp;$E546),'Hoja de Trabajo para listado'!$AB$151:$BA$151,0)),0)+IFERROR(INDEX('Hoja de Trabajo para listado'!$BC$155:$CB$1048576,MATCH($A546,'Hoja de Trabajo para listado'!$BC$155:$BC$1048576,0),MATCH((CUADRO!I$4&amp;$E546),'Hoja de Trabajo para listado'!$BC$151:$CB$151,0)),0)+IFERROR(INDEX('Hoja de Trabajo para listado'!$DE$153:$DG$274,MATCH($A546,'Hoja de Trabajo para listado'!$DE$153:$DE$1048576,0),MATCH((CUADRO!I$4&amp;$E546),'Hoja de Trabajo para listado'!$DE$151:$DG$151,0)),0)+IFERROR(INDEX('Hoja de Trabajo para listado'!$CD$155:$DC$1048576,MATCH($A546,'Hoja de Trabajo para listado'!$CD$155:$CD$1048576,0),MATCH((CUADRO!I$4&amp;$E546),'Hoja de Trabajo para listado'!$CD$151:$DC$151,0)),0)</f>
        <v>0</v>
      </c>
      <c r="J546" s="241">
        <f ca="1">+IFERROR(INDEX('Hoja de Trabajo para listado'!$A$155:$Z$1048576,MATCH($A546,'Hoja de Trabajo para listado'!$A$155:$A$1048576,0),MATCH((CUADRO!J$4&amp;$E546),'Hoja de Trabajo para listado'!$A$151:$Z$151,0)),0)+IFERROR(INDEX('Hoja de Trabajo para listado'!$AB$155:$BA$1048576,MATCH($A546,'Hoja de Trabajo para listado'!$AB$155:$AB$1048576,0),MATCH((CUADRO!J$4&amp;$E546),'Hoja de Trabajo para listado'!$AB$151:$BA$151,0)),0)+IFERROR(INDEX('Hoja de Trabajo para listado'!$BC$155:$CB$1048576,MATCH($A546,'Hoja de Trabajo para listado'!$BC$155:$BC$1048576,0),MATCH((CUADRO!J$4&amp;$E546),'Hoja de Trabajo para listado'!$BC$151:$CB$151,0)),0)+IFERROR(INDEX('Hoja de Trabajo para listado'!$DE$153:$DG$274,MATCH($A546,'Hoja de Trabajo para listado'!$DE$153:$DE$1048576,0),MATCH((CUADRO!J$4&amp;$E546),'Hoja de Trabajo para listado'!$DE$151:$DG$151,0)),0)+IFERROR(INDEX('Hoja de Trabajo para listado'!$CD$155:$DC$1048576,MATCH($A546,'Hoja de Trabajo para listado'!$CD$155:$CD$1048576,0),MATCH((CUADRO!J$4&amp;$E546),'Hoja de Trabajo para listado'!$CD$151:$DC$151,0)),0)</f>
        <v>0</v>
      </c>
      <c r="K546" s="241">
        <f ca="1">+IFERROR(INDEX('Hoja de Trabajo para listado'!$A$155:$Z$1048576,MATCH($A546,'Hoja de Trabajo para listado'!$A$155:$A$1048576,0),MATCH((CUADRO!K$4&amp;$E546),'Hoja de Trabajo para listado'!$A$151:$Z$151,0)),0)+IFERROR(INDEX('Hoja de Trabajo para listado'!$AB$155:$BA$1048576,MATCH($A546,'Hoja de Trabajo para listado'!$AB$155:$AB$1048576,0),MATCH((CUADRO!K$4&amp;$E546),'Hoja de Trabajo para listado'!$AB$151:$BA$151,0)),0)+IFERROR(INDEX('Hoja de Trabajo para listado'!$BC$155:$CB$1048576,MATCH($A546,'Hoja de Trabajo para listado'!$BC$155:$BC$1048576,0),MATCH((CUADRO!K$4&amp;$E546),'Hoja de Trabajo para listado'!$BC$151:$CB$151,0)),0)+IFERROR(INDEX('Hoja de Trabajo para listado'!$DE$153:$DG$274,MATCH($A546,'Hoja de Trabajo para listado'!$DE$153:$DE$1048576,0),MATCH((CUADRO!K$4&amp;$E546),'Hoja de Trabajo para listado'!$DE$151:$DG$151,0)),0)+IFERROR(INDEX('Hoja de Trabajo para listado'!$CD$155:$DC$1048576,MATCH($A546,'Hoja de Trabajo para listado'!$CD$155:$CD$1048576,0),MATCH((CUADRO!K$4&amp;$E546),'Hoja de Trabajo para listado'!$CD$151:$DC$151,0)),0)</f>
        <v>0</v>
      </c>
      <c r="L546" s="241">
        <f ca="1">+IFERROR(INDEX('Hoja de Trabajo para listado'!$A$155:$Z$1048576,MATCH($A546,'Hoja de Trabajo para listado'!$A$155:$A$1048576,0),MATCH((CUADRO!L$4&amp;$E546),'Hoja de Trabajo para listado'!$A$151:$Z$151,0)),0)+IFERROR(INDEX('Hoja de Trabajo para listado'!$AB$155:$BA$1048576,MATCH($A546,'Hoja de Trabajo para listado'!$AB$155:$AB$1048576,0),MATCH((CUADRO!L$4&amp;$E546),'Hoja de Trabajo para listado'!$AB$151:$BA$151,0)),0)+IFERROR(INDEX('Hoja de Trabajo para listado'!$BC$155:$CB$1048576,MATCH($A546,'Hoja de Trabajo para listado'!$BC$155:$BC$1048576,0),MATCH((CUADRO!L$4&amp;$E546),'Hoja de Trabajo para listado'!$BC$151:$CB$151,0)),0)+IFERROR(INDEX('Hoja de Trabajo para listado'!$DE$153:$DG$274,MATCH($A546,'Hoja de Trabajo para listado'!$DE$153:$DE$1048576,0),MATCH((CUADRO!L$4&amp;$E546),'Hoja de Trabajo para listado'!$DE$151:$DG$151,0)),0)+IFERROR(INDEX('Hoja de Trabajo para listado'!$CD$155:$DC$1048576,MATCH($A546,'Hoja de Trabajo para listado'!$CD$155:$CD$1048576,0),MATCH((CUADRO!L$4&amp;$E546),'Hoja de Trabajo para listado'!$CD$151:$DC$151,0)),0)</f>
        <v>0</v>
      </c>
      <c r="M546" s="241">
        <f ca="1">+IFERROR(INDEX('Hoja de Trabajo para listado'!$A$155:$Z$1048576,MATCH($A546,'Hoja de Trabajo para listado'!$A$155:$A$1048576,0),MATCH((CUADRO!M$4&amp;$E546),'Hoja de Trabajo para listado'!$A$151:$Z$151,0)),0)+IFERROR(INDEX('Hoja de Trabajo para listado'!$AB$155:$BA$1048576,MATCH($A546,'Hoja de Trabajo para listado'!$AB$155:$AB$1048576,0),MATCH((CUADRO!M$4&amp;$E546),'Hoja de Trabajo para listado'!$AB$151:$BA$151,0)),0)+IFERROR(INDEX('Hoja de Trabajo para listado'!$BC$155:$CB$1048576,MATCH($A546,'Hoja de Trabajo para listado'!$BC$155:$BC$1048576,0),MATCH((CUADRO!M$4&amp;$E546),'Hoja de Trabajo para listado'!$BC$151:$CB$151,0)),0)+IFERROR(INDEX('Hoja de Trabajo para listado'!$DE$153:$DG$274,MATCH($A546,'Hoja de Trabajo para listado'!$DE$153:$DE$1048576,0),MATCH((CUADRO!M$4&amp;$E546),'Hoja de Trabajo para listado'!$DE$151:$DG$151,0)),0)+IFERROR(INDEX('Hoja de Trabajo para listado'!$CD$155:$DC$1048576,MATCH($A546,'Hoja de Trabajo para listado'!$CD$155:$CD$1048576,0),MATCH((CUADRO!M$4&amp;$E546),'Hoja de Trabajo para listado'!$CD$151:$DC$151,0)),0)</f>
        <v>0</v>
      </c>
      <c r="N546" s="241">
        <f ca="1">+IFERROR(INDEX('Hoja de Trabajo para listado'!$A$155:$Z$1048576,MATCH($A546,'Hoja de Trabajo para listado'!$A$155:$A$1048576,0),MATCH((CUADRO!N$4&amp;$E546),'Hoja de Trabajo para listado'!$A$151:$Z$151,0)),0)+IFERROR(INDEX('Hoja de Trabajo para listado'!$AB$155:$BA$1048576,MATCH($A546,'Hoja de Trabajo para listado'!$AB$155:$AB$1048576,0),MATCH((CUADRO!N$4&amp;$E546),'Hoja de Trabajo para listado'!$AB$151:$BA$151,0)),0)+IFERROR(INDEX('Hoja de Trabajo para listado'!$BC$155:$CB$1048576,MATCH($A546,'Hoja de Trabajo para listado'!$BC$155:$BC$1048576,0),MATCH((CUADRO!N$4&amp;$E546),'Hoja de Trabajo para listado'!$BC$151:$CB$151,0)),0)+IFERROR(INDEX('Hoja de Trabajo para listado'!$DE$153:$DG$274,MATCH($A546,'Hoja de Trabajo para listado'!$DE$153:$DE$1048576,0),MATCH((CUADRO!N$4&amp;$E546),'Hoja de Trabajo para listado'!$DE$151:$DG$151,0)),0)+IFERROR(INDEX('Hoja de Trabajo para listado'!$CD$155:$DC$1048576,MATCH($A546,'Hoja de Trabajo para listado'!$CD$155:$CD$1048576,0),MATCH((CUADRO!N$4&amp;$E546),'Hoja de Trabajo para listado'!$CD$151:$DC$151,0)),0)</f>
        <v>0</v>
      </c>
      <c r="O546" s="241">
        <f ca="1">+IFERROR(INDEX('Hoja de Trabajo para listado'!$A$155:$Z$1048576,MATCH($A546,'Hoja de Trabajo para listado'!$A$155:$A$1048576,0),MATCH((CUADRO!O$4&amp;$E546),'Hoja de Trabajo para listado'!$A$151:$Z$151,0)),0)+IFERROR(INDEX('Hoja de Trabajo para listado'!$AB$155:$BA$1048576,MATCH($A546,'Hoja de Trabajo para listado'!$AB$155:$AB$1048576,0),MATCH((CUADRO!O$4&amp;$E546),'Hoja de Trabajo para listado'!$AB$151:$BA$151,0)),0)+IFERROR(INDEX('Hoja de Trabajo para listado'!$BC$155:$CB$1048576,MATCH($A546,'Hoja de Trabajo para listado'!$BC$155:$BC$1048576,0),MATCH((CUADRO!O$4&amp;$E546),'Hoja de Trabajo para listado'!$BC$151:$CB$151,0)),0)+IFERROR(INDEX('Hoja de Trabajo para listado'!$DE$153:$DG$274,MATCH($A546,'Hoja de Trabajo para listado'!$DE$153:$DE$1048576,0),MATCH((CUADRO!O$4&amp;$E546),'Hoja de Trabajo para listado'!$DE$151:$DG$151,0)),0)+IFERROR(INDEX('Hoja de Trabajo para listado'!$CD$155:$DC$1048576,MATCH($A546,'Hoja de Trabajo para listado'!$CD$155:$CD$1048576,0),MATCH((CUADRO!O$4&amp;$E546),'Hoja de Trabajo para listado'!$CD$151:$DC$151,0)),0)</f>
        <v>0</v>
      </c>
      <c r="P546" s="241">
        <f ca="1">+IFERROR(INDEX('Hoja de Trabajo para listado'!$A$155:$Z$1048576,MATCH($A546,'Hoja de Trabajo para listado'!$A$155:$A$1048576,0),MATCH((CUADRO!P$4&amp;$E546),'Hoja de Trabajo para listado'!$A$151:$Z$151,0)),0)+IFERROR(INDEX('Hoja de Trabajo para listado'!$AB$155:$BA$1048576,MATCH($A546,'Hoja de Trabajo para listado'!$AB$155:$AB$1048576,0),MATCH((CUADRO!P$4&amp;$E546),'Hoja de Trabajo para listado'!$AB$151:$BA$151,0)),0)+IFERROR(INDEX('Hoja de Trabajo para listado'!$BC$155:$CB$1048576,MATCH($A546,'Hoja de Trabajo para listado'!$BC$155:$BC$1048576,0),MATCH((CUADRO!P$4&amp;$E546),'Hoja de Trabajo para listado'!$BC$151:$CB$151,0)),0)+IFERROR(INDEX('Hoja de Trabajo para listado'!$DE$153:$DG$274,MATCH($A546,'Hoja de Trabajo para listado'!$DE$153:$DE$1048576,0),MATCH((CUADRO!P$4&amp;$E546),'Hoja de Trabajo para listado'!$DE$151:$DG$151,0)),0)+IFERROR(INDEX('Hoja de Trabajo para listado'!$CD$155:$DC$1048576,MATCH($A546,'Hoja de Trabajo para listado'!$CD$155:$CD$1048576,0),MATCH((CUADRO!P$4&amp;$E546),'Hoja de Trabajo para listado'!$CD$151:$DC$151,0)),0)</f>
        <v>0</v>
      </c>
      <c r="Q546" s="241">
        <f ca="1">+IFERROR(INDEX('Hoja de Trabajo para listado'!$A$155:$Z$1048576,MATCH($A546,'Hoja de Trabajo para listado'!$A$155:$A$1048576,0),MATCH((CUADRO!Q$4&amp;$E546),'Hoja de Trabajo para listado'!$A$151:$Z$151,0)),0)+IFERROR(INDEX('Hoja de Trabajo para listado'!$AB$155:$BA$1048576,MATCH($A546,'Hoja de Trabajo para listado'!$AB$155:$AB$1048576,0),MATCH((CUADRO!Q$4&amp;$E546),'Hoja de Trabajo para listado'!$AB$151:$BA$151,0)),0)+IFERROR(INDEX('Hoja de Trabajo para listado'!$BC$155:$CB$1048576,MATCH($A546,'Hoja de Trabajo para listado'!$BC$155:$BC$1048576,0),MATCH((CUADRO!Q$4&amp;$E546),'Hoja de Trabajo para listado'!$BC$151:$CB$151,0)),0)+IFERROR(INDEX('Hoja de Trabajo para listado'!$DE$153:$DG$274,MATCH($A546,'Hoja de Trabajo para listado'!$DE$153:$DE$1048576,0),MATCH((CUADRO!Q$4&amp;$E546),'Hoja de Trabajo para listado'!$DE$151:$DG$151,0)),0)+IFERROR(INDEX('Hoja de Trabajo para listado'!$CD$155:$DC$1048576,MATCH($A546,'Hoja de Trabajo para listado'!$CD$155:$CD$1048576,0),MATCH((CUADRO!Q$4&amp;$E546),'Hoja de Trabajo para listado'!$CD$151:$DC$151,0)),0)</f>
        <v>0</v>
      </c>
      <c r="R546" s="241">
        <f t="shared" ca="1" si="23"/>
        <v>0</v>
      </c>
      <c r="S546" s="247">
        <f ca="1">+R545+R546</f>
        <v>0</v>
      </c>
      <c r="T546" s="241">
        <f ca="1">+S546</f>
        <v>0</v>
      </c>
      <c r="U546" s="240">
        <f t="shared" si="24"/>
        <v>2</v>
      </c>
      <c r="V546" s="327" t="str">
        <f>+VLOOKUP(A546,bd_lista!$A$3:$E$592,5,FALSE)</f>
        <v>Gobiernos Autonomos Municipales</v>
      </c>
      <c r="W546" s="398"/>
      <c r="X546" s="240">
        <f>+VLOOKUP(A546,[4]Sheet1!$A$13:$D$744,4,FALSE)</f>
        <v>0</v>
      </c>
      <c r="Y546" s="240" t="e">
        <f>+VLOOKUP(X546,bd_lista!$A$3:$C$592,3,FALSE)</f>
        <v>#N/A</v>
      </c>
      <c r="Z546" s="288"/>
      <c r="AA546" s="289"/>
    </row>
    <row r="547" spans="1:27" customFormat="1" ht="15" hidden="1" customHeight="1">
      <c r="A547" s="32">
        <v>1225</v>
      </c>
      <c r="B547" s="393">
        <f>+A547</f>
        <v>1225</v>
      </c>
      <c r="C547" s="245" t="str">
        <f>+VLOOKUP(A547,bd_lista!$A$3:$C$592,3,FALSE)</f>
        <v>Gobierno Autónomo Municipal de Ancoraimes</v>
      </c>
      <c r="D547" s="395" t="str">
        <f>+C547</f>
        <v>Gobierno Autónomo Municipal de Ancoraimes</v>
      </c>
      <c r="E547" s="240" t="s">
        <v>1303</v>
      </c>
      <c r="F547" s="241">
        <f ca="1">+IFERROR(INDEX('Hoja de Trabajo para listado'!$A$155:$Z$1048576,MATCH($A547,'Hoja de Trabajo para listado'!$A$155:$A$1048576,0),MATCH((CUADRO!F$4&amp;$E547),'Hoja de Trabajo para listado'!$A$151:$Z$151,0)),0)+IFERROR(INDEX('Hoja de Trabajo para listado'!$AB$155:$BA$1048576,MATCH($A547,'Hoja de Trabajo para listado'!$AB$155:$AB$1048576,0),MATCH((CUADRO!F$4&amp;$E547),'Hoja de Trabajo para listado'!$AB$151:$BA$151,0)),0)+IFERROR(INDEX('Hoja de Trabajo para listado'!$BC$155:$CB$1048576,MATCH($A547,'Hoja de Trabajo para listado'!$BC$155:$BC$1048576,0),MATCH((CUADRO!F$4&amp;$E547),'Hoja de Trabajo para listado'!$BC$151:$CB$151,0)),0)+IFERROR(INDEX('Hoja de Trabajo para listado'!$DE$153:$DG$274,MATCH($A547,'Hoja de Trabajo para listado'!$DE$153:$DE$1048576,0),MATCH((CUADRO!F$4&amp;$E547),'Hoja de Trabajo para listado'!$DE$151:$DG$151,0)),0)+IFERROR(INDEX('Hoja de Trabajo para listado'!$CD$155:$DC$1048576,MATCH($A547,'Hoja de Trabajo para listado'!$CD$155:$CD$1048576,0),MATCH((CUADRO!F$4&amp;$E547),'Hoja de Trabajo para listado'!$CD$151:$DC$151,0)),0)</f>
        <v>0</v>
      </c>
      <c r="G547" s="241">
        <f ca="1">+IFERROR(INDEX('Hoja de Trabajo para listado'!$A$155:$Z$1048576,MATCH($A547,'Hoja de Trabajo para listado'!$A$155:$A$1048576,0),MATCH((CUADRO!G$4&amp;$E547),'Hoja de Trabajo para listado'!$A$151:$Z$151,0)),0)+IFERROR(INDEX('Hoja de Trabajo para listado'!$AB$155:$BA$1048576,MATCH($A547,'Hoja de Trabajo para listado'!$AB$155:$AB$1048576,0),MATCH((CUADRO!G$4&amp;$E547),'Hoja de Trabajo para listado'!$AB$151:$BA$151,0)),0)+IFERROR(INDEX('Hoja de Trabajo para listado'!$BC$155:$CB$1048576,MATCH($A547,'Hoja de Trabajo para listado'!$BC$155:$BC$1048576,0),MATCH((CUADRO!G$4&amp;$E547),'Hoja de Trabajo para listado'!$BC$151:$CB$151,0)),0)+IFERROR(INDEX('Hoja de Trabajo para listado'!$DE$153:$DG$274,MATCH($A547,'Hoja de Trabajo para listado'!$DE$153:$DE$1048576,0),MATCH((CUADRO!G$4&amp;$E547),'Hoja de Trabajo para listado'!$DE$151:$DG$151,0)),0)+IFERROR(INDEX('Hoja de Trabajo para listado'!$CD$155:$DC$1048576,MATCH($A547,'Hoja de Trabajo para listado'!$CD$155:$CD$1048576,0),MATCH((CUADRO!G$4&amp;$E547),'Hoja de Trabajo para listado'!$CD$151:$DC$151,0)),0)</f>
        <v>0</v>
      </c>
      <c r="H547" s="241">
        <f ca="1">+IFERROR(INDEX('Hoja de Trabajo para listado'!$A$155:$Z$1048576,MATCH($A547,'Hoja de Trabajo para listado'!$A$155:$A$1048576,0),MATCH((CUADRO!H$4&amp;$E547),'Hoja de Trabajo para listado'!$A$151:$Z$151,0)),0)+IFERROR(INDEX('Hoja de Trabajo para listado'!$AB$155:$BA$1048576,MATCH($A547,'Hoja de Trabajo para listado'!$AB$155:$AB$1048576,0),MATCH((CUADRO!H$4&amp;$E547),'Hoja de Trabajo para listado'!$AB$151:$BA$151,0)),0)+IFERROR(INDEX('Hoja de Trabajo para listado'!$BC$155:$CB$1048576,MATCH($A547,'Hoja de Trabajo para listado'!$BC$155:$BC$1048576,0),MATCH((CUADRO!H$4&amp;$E547),'Hoja de Trabajo para listado'!$BC$151:$CB$151,0)),0)+IFERROR(INDEX('Hoja de Trabajo para listado'!$DE$153:$DG$274,MATCH($A547,'Hoja de Trabajo para listado'!$DE$153:$DE$1048576,0),MATCH((CUADRO!H$4&amp;$E547),'Hoja de Trabajo para listado'!$DE$151:$DG$151,0)),0)+IFERROR(INDEX('Hoja de Trabajo para listado'!$CD$155:$DC$1048576,MATCH($A547,'Hoja de Trabajo para listado'!$CD$155:$CD$1048576,0),MATCH((CUADRO!H$4&amp;$E547),'Hoja de Trabajo para listado'!$CD$151:$DC$151,0)),0)</f>
        <v>0</v>
      </c>
      <c r="I547" s="241">
        <f ca="1">+IFERROR(INDEX('Hoja de Trabajo para listado'!$A$155:$Z$1048576,MATCH($A547,'Hoja de Trabajo para listado'!$A$155:$A$1048576,0),MATCH((CUADRO!I$4&amp;$E547),'Hoja de Trabajo para listado'!$A$151:$Z$151,0)),0)+IFERROR(INDEX('Hoja de Trabajo para listado'!$AB$155:$BA$1048576,MATCH($A547,'Hoja de Trabajo para listado'!$AB$155:$AB$1048576,0),MATCH((CUADRO!I$4&amp;$E547),'Hoja de Trabajo para listado'!$AB$151:$BA$151,0)),0)+IFERROR(INDEX('Hoja de Trabajo para listado'!$BC$155:$CB$1048576,MATCH($A547,'Hoja de Trabajo para listado'!$BC$155:$BC$1048576,0),MATCH((CUADRO!I$4&amp;$E547),'Hoja de Trabajo para listado'!$BC$151:$CB$151,0)),0)+IFERROR(INDEX('Hoja de Trabajo para listado'!$DE$153:$DG$274,MATCH($A547,'Hoja de Trabajo para listado'!$DE$153:$DE$1048576,0),MATCH((CUADRO!I$4&amp;$E547),'Hoja de Trabajo para listado'!$DE$151:$DG$151,0)),0)+IFERROR(INDEX('Hoja de Trabajo para listado'!$CD$155:$DC$1048576,MATCH($A547,'Hoja de Trabajo para listado'!$CD$155:$CD$1048576,0),MATCH((CUADRO!I$4&amp;$E547),'Hoja de Trabajo para listado'!$CD$151:$DC$151,0)),0)</f>
        <v>0</v>
      </c>
      <c r="J547" s="241">
        <f ca="1">+IFERROR(INDEX('Hoja de Trabajo para listado'!$A$155:$Z$1048576,MATCH($A547,'Hoja de Trabajo para listado'!$A$155:$A$1048576,0),MATCH((CUADRO!J$4&amp;$E547),'Hoja de Trabajo para listado'!$A$151:$Z$151,0)),0)+IFERROR(INDEX('Hoja de Trabajo para listado'!$AB$155:$BA$1048576,MATCH($A547,'Hoja de Trabajo para listado'!$AB$155:$AB$1048576,0),MATCH((CUADRO!J$4&amp;$E547),'Hoja de Trabajo para listado'!$AB$151:$BA$151,0)),0)+IFERROR(INDEX('Hoja de Trabajo para listado'!$BC$155:$CB$1048576,MATCH($A547,'Hoja de Trabajo para listado'!$BC$155:$BC$1048576,0),MATCH((CUADRO!J$4&amp;$E547),'Hoja de Trabajo para listado'!$BC$151:$CB$151,0)),0)+IFERROR(INDEX('Hoja de Trabajo para listado'!$DE$153:$DG$274,MATCH($A547,'Hoja de Trabajo para listado'!$DE$153:$DE$1048576,0),MATCH((CUADRO!J$4&amp;$E547),'Hoja de Trabajo para listado'!$DE$151:$DG$151,0)),0)+IFERROR(INDEX('Hoja de Trabajo para listado'!$CD$155:$DC$1048576,MATCH($A547,'Hoja de Trabajo para listado'!$CD$155:$CD$1048576,0),MATCH((CUADRO!J$4&amp;$E547),'Hoja de Trabajo para listado'!$CD$151:$DC$151,0)),0)</f>
        <v>0</v>
      </c>
      <c r="K547" s="241">
        <f ca="1">+IFERROR(INDEX('Hoja de Trabajo para listado'!$A$155:$Z$1048576,MATCH($A547,'Hoja de Trabajo para listado'!$A$155:$A$1048576,0),MATCH((CUADRO!K$4&amp;$E547),'Hoja de Trabajo para listado'!$A$151:$Z$151,0)),0)+IFERROR(INDEX('Hoja de Trabajo para listado'!$AB$155:$BA$1048576,MATCH($A547,'Hoja de Trabajo para listado'!$AB$155:$AB$1048576,0),MATCH((CUADRO!K$4&amp;$E547),'Hoja de Trabajo para listado'!$AB$151:$BA$151,0)),0)+IFERROR(INDEX('Hoja de Trabajo para listado'!$BC$155:$CB$1048576,MATCH($A547,'Hoja de Trabajo para listado'!$BC$155:$BC$1048576,0),MATCH((CUADRO!K$4&amp;$E547),'Hoja de Trabajo para listado'!$BC$151:$CB$151,0)),0)+IFERROR(INDEX('Hoja de Trabajo para listado'!$DE$153:$DG$274,MATCH($A547,'Hoja de Trabajo para listado'!$DE$153:$DE$1048576,0),MATCH((CUADRO!K$4&amp;$E547),'Hoja de Trabajo para listado'!$DE$151:$DG$151,0)),0)+IFERROR(INDEX('Hoja de Trabajo para listado'!$CD$155:$DC$1048576,MATCH($A547,'Hoja de Trabajo para listado'!$CD$155:$CD$1048576,0),MATCH((CUADRO!K$4&amp;$E547),'Hoja de Trabajo para listado'!$CD$151:$DC$151,0)),0)</f>
        <v>0</v>
      </c>
      <c r="L547" s="241">
        <f ca="1">+IFERROR(INDEX('Hoja de Trabajo para listado'!$A$155:$Z$1048576,MATCH($A547,'Hoja de Trabajo para listado'!$A$155:$A$1048576,0),MATCH((CUADRO!L$4&amp;$E547),'Hoja de Trabajo para listado'!$A$151:$Z$151,0)),0)+IFERROR(INDEX('Hoja de Trabajo para listado'!$AB$155:$BA$1048576,MATCH($A547,'Hoja de Trabajo para listado'!$AB$155:$AB$1048576,0),MATCH((CUADRO!L$4&amp;$E547),'Hoja de Trabajo para listado'!$AB$151:$BA$151,0)),0)+IFERROR(INDEX('Hoja de Trabajo para listado'!$BC$155:$CB$1048576,MATCH($A547,'Hoja de Trabajo para listado'!$BC$155:$BC$1048576,0),MATCH((CUADRO!L$4&amp;$E547),'Hoja de Trabajo para listado'!$BC$151:$CB$151,0)),0)+IFERROR(INDEX('Hoja de Trabajo para listado'!$DE$153:$DG$274,MATCH($A547,'Hoja de Trabajo para listado'!$DE$153:$DE$1048576,0),MATCH((CUADRO!L$4&amp;$E547),'Hoja de Trabajo para listado'!$DE$151:$DG$151,0)),0)+IFERROR(INDEX('Hoja de Trabajo para listado'!$CD$155:$DC$1048576,MATCH($A547,'Hoja de Trabajo para listado'!$CD$155:$CD$1048576,0),MATCH((CUADRO!L$4&amp;$E547),'Hoja de Trabajo para listado'!$CD$151:$DC$151,0)),0)</f>
        <v>0</v>
      </c>
      <c r="M547" s="241">
        <f ca="1">+IFERROR(INDEX('Hoja de Trabajo para listado'!$A$155:$Z$1048576,MATCH($A547,'Hoja de Trabajo para listado'!$A$155:$A$1048576,0),MATCH((CUADRO!M$4&amp;$E547),'Hoja de Trabajo para listado'!$A$151:$Z$151,0)),0)+IFERROR(INDEX('Hoja de Trabajo para listado'!$AB$155:$BA$1048576,MATCH($A547,'Hoja de Trabajo para listado'!$AB$155:$AB$1048576,0),MATCH((CUADRO!M$4&amp;$E547),'Hoja de Trabajo para listado'!$AB$151:$BA$151,0)),0)+IFERROR(INDEX('Hoja de Trabajo para listado'!$BC$155:$CB$1048576,MATCH($A547,'Hoja de Trabajo para listado'!$BC$155:$BC$1048576,0),MATCH((CUADRO!M$4&amp;$E547),'Hoja de Trabajo para listado'!$BC$151:$CB$151,0)),0)+IFERROR(INDEX('Hoja de Trabajo para listado'!$DE$153:$DG$274,MATCH($A547,'Hoja de Trabajo para listado'!$DE$153:$DE$1048576,0),MATCH((CUADRO!M$4&amp;$E547),'Hoja de Trabajo para listado'!$DE$151:$DG$151,0)),0)+IFERROR(INDEX('Hoja de Trabajo para listado'!$CD$155:$DC$1048576,MATCH($A547,'Hoja de Trabajo para listado'!$CD$155:$CD$1048576,0),MATCH((CUADRO!M$4&amp;$E547),'Hoja de Trabajo para listado'!$CD$151:$DC$151,0)),0)</f>
        <v>0</v>
      </c>
      <c r="N547" s="241">
        <f ca="1">+IFERROR(INDEX('Hoja de Trabajo para listado'!$A$155:$Z$1048576,MATCH($A547,'Hoja de Trabajo para listado'!$A$155:$A$1048576,0),MATCH((CUADRO!N$4&amp;$E547),'Hoja de Trabajo para listado'!$A$151:$Z$151,0)),0)+IFERROR(INDEX('Hoja de Trabajo para listado'!$AB$155:$BA$1048576,MATCH($A547,'Hoja de Trabajo para listado'!$AB$155:$AB$1048576,0),MATCH((CUADRO!N$4&amp;$E547),'Hoja de Trabajo para listado'!$AB$151:$BA$151,0)),0)+IFERROR(INDEX('Hoja de Trabajo para listado'!$BC$155:$CB$1048576,MATCH($A547,'Hoja de Trabajo para listado'!$BC$155:$BC$1048576,0),MATCH((CUADRO!N$4&amp;$E547),'Hoja de Trabajo para listado'!$BC$151:$CB$151,0)),0)+IFERROR(INDEX('Hoja de Trabajo para listado'!$DE$153:$DG$274,MATCH($A547,'Hoja de Trabajo para listado'!$DE$153:$DE$1048576,0),MATCH((CUADRO!N$4&amp;$E547),'Hoja de Trabajo para listado'!$DE$151:$DG$151,0)),0)+IFERROR(INDEX('Hoja de Trabajo para listado'!$CD$155:$DC$1048576,MATCH($A547,'Hoja de Trabajo para listado'!$CD$155:$CD$1048576,0),MATCH((CUADRO!N$4&amp;$E547),'Hoja de Trabajo para listado'!$CD$151:$DC$151,0)),0)</f>
        <v>0</v>
      </c>
      <c r="O547" s="241">
        <f ca="1">+IFERROR(INDEX('Hoja de Trabajo para listado'!$A$155:$Z$1048576,MATCH($A547,'Hoja de Trabajo para listado'!$A$155:$A$1048576,0),MATCH((CUADRO!O$4&amp;$E547),'Hoja de Trabajo para listado'!$A$151:$Z$151,0)),0)+IFERROR(INDEX('Hoja de Trabajo para listado'!$AB$155:$BA$1048576,MATCH($A547,'Hoja de Trabajo para listado'!$AB$155:$AB$1048576,0),MATCH((CUADRO!O$4&amp;$E547),'Hoja de Trabajo para listado'!$AB$151:$BA$151,0)),0)+IFERROR(INDEX('Hoja de Trabajo para listado'!$BC$155:$CB$1048576,MATCH($A547,'Hoja de Trabajo para listado'!$BC$155:$BC$1048576,0),MATCH((CUADRO!O$4&amp;$E547),'Hoja de Trabajo para listado'!$BC$151:$CB$151,0)),0)+IFERROR(INDEX('Hoja de Trabajo para listado'!$DE$153:$DG$274,MATCH($A547,'Hoja de Trabajo para listado'!$DE$153:$DE$1048576,0),MATCH((CUADRO!O$4&amp;$E547),'Hoja de Trabajo para listado'!$DE$151:$DG$151,0)),0)+IFERROR(INDEX('Hoja de Trabajo para listado'!$CD$155:$DC$1048576,MATCH($A547,'Hoja de Trabajo para listado'!$CD$155:$CD$1048576,0),MATCH((CUADRO!O$4&amp;$E547),'Hoja de Trabajo para listado'!$CD$151:$DC$151,0)),0)</f>
        <v>0</v>
      </c>
      <c r="P547" s="241">
        <f ca="1">+IFERROR(INDEX('Hoja de Trabajo para listado'!$A$155:$Z$1048576,MATCH($A547,'Hoja de Trabajo para listado'!$A$155:$A$1048576,0),MATCH((CUADRO!P$4&amp;$E547),'Hoja de Trabajo para listado'!$A$151:$Z$151,0)),0)+IFERROR(INDEX('Hoja de Trabajo para listado'!$AB$155:$BA$1048576,MATCH($A547,'Hoja de Trabajo para listado'!$AB$155:$AB$1048576,0),MATCH((CUADRO!P$4&amp;$E547),'Hoja de Trabajo para listado'!$AB$151:$BA$151,0)),0)+IFERROR(INDEX('Hoja de Trabajo para listado'!$BC$155:$CB$1048576,MATCH($A547,'Hoja de Trabajo para listado'!$BC$155:$BC$1048576,0),MATCH((CUADRO!P$4&amp;$E547),'Hoja de Trabajo para listado'!$BC$151:$CB$151,0)),0)+IFERROR(INDEX('Hoja de Trabajo para listado'!$DE$153:$DG$274,MATCH($A547,'Hoja de Trabajo para listado'!$DE$153:$DE$1048576,0),MATCH((CUADRO!P$4&amp;$E547),'Hoja de Trabajo para listado'!$DE$151:$DG$151,0)),0)+IFERROR(INDEX('Hoja de Trabajo para listado'!$CD$155:$DC$1048576,MATCH($A547,'Hoja de Trabajo para listado'!$CD$155:$CD$1048576,0),MATCH((CUADRO!P$4&amp;$E547),'Hoja de Trabajo para listado'!$CD$151:$DC$151,0)),0)</f>
        <v>0</v>
      </c>
      <c r="Q547" s="241">
        <f ca="1">+IFERROR(INDEX('Hoja de Trabajo para listado'!$A$155:$Z$1048576,MATCH($A547,'Hoja de Trabajo para listado'!$A$155:$A$1048576,0),MATCH((CUADRO!Q$4&amp;$E547),'Hoja de Trabajo para listado'!$A$151:$Z$151,0)),0)+IFERROR(INDEX('Hoja de Trabajo para listado'!$AB$155:$BA$1048576,MATCH($A547,'Hoja de Trabajo para listado'!$AB$155:$AB$1048576,0),MATCH((CUADRO!Q$4&amp;$E547),'Hoja de Trabajo para listado'!$AB$151:$BA$151,0)),0)+IFERROR(INDEX('Hoja de Trabajo para listado'!$BC$155:$CB$1048576,MATCH($A547,'Hoja de Trabajo para listado'!$BC$155:$BC$1048576,0),MATCH((CUADRO!Q$4&amp;$E547),'Hoja de Trabajo para listado'!$BC$151:$CB$151,0)),0)+IFERROR(INDEX('Hoja de Trabajo para listado'!$DE$153:$DG$274,MATCH($A547,'Hoja de Trabajo para listado'!$DE$153:$DE$1048576,0),MATCH((CUADRO!Q$4&amp;$E547),'Hoja de Trabajo para listado'!$DE$151:$DG$151,0)),0)+IFERROR(INDEX('Hoja de Trabajo para listado'!$CD$155:$DC$1048576,MATCH($A547,'Hoja de Trabajo para listado'!$CD$155:$CD$1048576,0),MATCH((CUADRO!Q$4&amp;$E547),'Hoja de Trabajo para listado'!$CD$151:$DC$151,0)),0)</f>
        <v>0</v>
      </c>
      <c r="R547" s="241">
        <f t="shared" ca="1" si="23"/>
        <v>0</v>
      </c>
      <c r="S547" s="247"/>
      <c r="T547" s="241">
        <f ca="1">+T548</f>
        <v>0</v>
      </c>
      <c r="U547" s="240">
        <f t="shared" si="24"/>
        <v>1</v>
      </c>
      <c r="V547" s="327" t="str">
        <f>+VLOOKUP(A547,bd_lista!$A$3:$E$592,5,FALSE)</f>
        <v>Gobiernos Autonomos Municipales</v>
      </c>
      <c r="W547" s="397" t="str">
        <f>+V547</f>
        <v>Gobiernos Autonomos Municipales</v>
      </c>
      <c r="X547" s="240">
        <f>+VLOOKUP(A547,[4]Sheet1!$A$13:$D$744,4,FALSE)</f>
        <v>0</v>
      </c>
      <c r="Y547" s="240" t="e">
        <f>+VLOOKUP(X547,bd_lista!$A$3:$C$592,3,FALSE)</f>
        <v>#N/A</v>
      </c>
      <c r="Z547" s="290">
        <f>+X547</f>
        <v>0</v>
      </c>
      <c r="AA547" s="291" t="e">
        <f>+Y547</f>
        <v>#N/A</v>
      </c>
    </row>
    <row r="548" spans="1:27" customFormat="1" ht="15" hidden="1" customHeight="1">
      <c r="A548" s="32">
        <v>1225</v>
      </c>
      <c r="B548" s="394"/>
      <c r="C548" s="245" t="str">
        <f>+VLOOKUP(A548,bd_lista!$A$3:$C$592,3,FALSE)</f>
        <v>Gobierno Autónomo Municipal de Ancoraimes</v>
      </c>
      <c r="D548" s="396"/>
      <c r="E548" s="242" t="s">
        <v>1304</v>
      </c>
      <c r="F548" s="241">
        <f ca="1">+IFERROR(INDEX('Hoja de Trabajo para listado'!$A$155:$Z$1048576,MATCH($A548,'Hoja de Trabajo para listado'!$A$155:$A$1048576,0),MATCH((CUADRO!F$4&amp;$E548),'Hoja de Trabajo para listado'!$A$151:$Z$151,0)),0)+IFERROR(INDEX('Hoja de Trabajo para listado'!$AB$155:$BA$1048576,MATCH($A548,'Hoja de Trabajo para listado'!$AB$155:$AB$1048576,0),MATCH((CUADRO!F$4&amp;$E548),'Hoja de Trabajo para listado'!$AB$151:$BA$151,0)),0)+IFERROR(INDEX('Hoja de Trabajo para listado'!$BC$155:$CB$1048576,MATCH($A548,'Hoja de Trabajo para listado'!$BC$155:$BC$1048576,0),MATCH((CUADRO!F$4&amp;$E548),'Hoja de Trabajo para listado'!$BC$151:$CB$151,0)),0)+IFERROR(INDEX('Hoja de Trabajo para listado'!$DE$153:$DG$274,MATCH($A548,'Hoja de Trabajo para listado'!$DE$153:$DE$1048576,0),MATCH((CUADRO!F$4&amp;$E548),'Hoja de Trabajo para listado'!$DE$151:$DG$151,0)),0)+IFERROR(INDEX('Hoja de Trabajo para listado'!$CD$155:$DC$1048576,MATCH($A548,'Hoja de Trabajo para listado'!$CD$155:$CD$1048576,0),MATCH((CUADRO!F$4&amp;$E548),'Hoja de Trabajo para listado'!$CD$151:$DC$151,0)),0)</f>
        <v>0</v>
      </c>
      <c r="G548" s="241">
        <f ca="1">+IFERROR(INDEX('Hoja de Trabajo para listado'!$A$155:$Z$1048576,MATCH($A548,'Hoja de Trabajo para listado'!$A$155:$A$1048576,0),MATCH((CUADRO!G$4&amp;$E548),'Hoja de Trabajo para listado'!$A$151:$Z$151,0)),0)+IFERROR(INDEX('Hoja de Trabajo para listado'!$AB$155:$BA$1048576,MATCH($A548,'Hoja de Trabajo para listado'!$AB$155:$AB$1048576,0),MATCH((CUADRO!G$4&amp;$E548),'Hoja de Trabajo para listado'!$AB$151:$BA$151,0)),0)+IFERROR(INDEX('Hoja de Trabajo para listado'!$BC$155:$CB$1048576,MATCH($A548,'Hoja de Trabajo para listado'!$BC$155:$BC$1048576,0),MATCH((CUADRO!G$4&amp;$E548),'Hoja de Trabajo para listado'!$BC$151:$CB$151,0)),0)+IFERROR(INDEX('Hoja de Trabajo para listado'!$DE$153:$DG$274,MATCH($A548,'Hoja de Trabajo para listado'!$DE$153:$DE$1048576,0),MATCH((CUADRO!G$4&amp;$E548),'Hoja de Trabajo para listado'!$DE$151:$DG$151,0)),0)+IFERROR(INDEX('Hoja de Trabajo para listado'!$CD$155:$DC$1048576,MATCH($A548,'Hoja de Trabajo para listado'!$CD$155:$CD$1048576,0),MATCH((CUADRO!G$4&amp;$E548),'Hoja de Trabajo para listado'!$CD$151:$DC$151,0)),0)</f>
        <v>0</v>
      </c>
      <c r="H548" s="241">
        <f ca="1">+IFERROR(INDEX('Hoja de Trabajo para listado'!$A$155:$Z$1048576,MATCH($A548,'Hoja de Trabajo para listado'!$A$155:$A$1048576,0),MATCH((CUADRO!H$4&amp;$E548),'Hoja de Trabajo para listado'!$A$151:$Z$151,0)),0)+IFERROR(INDEX('Hoja de Trabajo para listado'!$AB$155:$BA$1048576,MATCH($A548,'Hoja de Trabajo para listado'!$AB$155:$AB$1048576,0),MATCH((CUADRO!H$4&amp;$E548),'Hoja de Trabajo para listado'!$AB$151:$BA$151,0)),0)+IFERROR(INDEX('Hoja de Trabajo para listado'!$BC$155:$CB$1048576,MATCH($A548,'Hoja de Trabajo para listado'!$BC$155:$BC$1048576,0),MATCH((CUADRO!H$4&amp;$E548),'Hoja de Trabajo para listado'!$BC$151:$CB$151,0)),0)+IFERROR(INDEX('Hoja de Trabajo para listado'!$DE$153:$DG$274,MATCH($A548,'Hoja de Trabajo para listado'!$DE$153:$DE$1048576,0),MATCH((CUADRO!H$4&amp;$E548),'Hoja de Trabajo para listado'!$DE$151:$DG$151,0)),0)+IFERROR(INDEX('Hoja de Trabajo para listado'!$CD$155:$DC$1048576,MATCH($A548,'Hoja de Trabajo para listado'!$CD$155:$CD$1048576,0),MATCH((CUADRO!H$4&amp;$E548),'Hoja de Trabajo para listado'!$CD$151:$DC$151,0)),0)</f>
        <v>0</v>
      </c>
      <c r="I548" s="241">
        <f ca="1">+IFERROR(INDEX('Hoja de Trabajo para listado'!$A$155:$Z$1048576,MATCH($A548,'Hoja de Trabajo para listado'!$A$155:$A$1048576,0),MATCH((CUADRO!I$4&amp;$E548),'Hoja de Trabajo para listado'!$A$151:$Z$151,0)),0)+IFERROR(INDEX('Hoja de Trabajo para listado'!$AB$155:$BA$1048576,MATCH($A548,'Hoja de Trabajo para listado'!$AB$155:$AB$1048576,0),MATCH((CUADRO!I$4&amp;$E548),'Hoja de Trabajo para listado'!$AB$151:$BA$151,0)),0)+IFERROR(INDEX('Hoja de Trabajo para listado'!$BC$155:$CB$1048576,MATCH($A548,'Hoja de Trabajo para listado'!$BC$155:$BC$1048576,0),MATCH((CUADRO!I$4&amp;$E548),'Hoja de Trabajo para listado'!$BC$151:$CB$151,0)),0)+IFERROR(INDEX('Hoja de Trabajo para listado'!$DE$153:$DG$274,MATCH($A548,'Hoja de Trabajo para listado'!$DE$153:$DE$1048576,0),MATCH((CUADRO!I$4&amp;$E548),'Hoja de Trabajo para listado'!$DE$151:$DG$151,0)),0)+IFERROR(INDEX('Hoja de Trabajo para listado'!$CD$155:$DC$1048576,MATCH($A548,'Hoja de Trabajo para listado'!$CD$155:$CD$1048576,0),MATCH((CUADRO!I$4&amp;$E548),'Hoja de Trabajo para listado'!$CD$151:$DC$151,0)),0)</f>
        <v>0</v>
      </c>
      <c r="J548" s="241">
        <f ca="1">+IFERROR(INDEX('Hoja de Trabajo para listado'!$A$155:$Z$1048576,MATCH($A548,'Hoja de Trabajo para listado'!$A$155:$A$1048576,0),MATCH((CUADRO!J$4&amp;$E548),'Hoja de Trabajo para listado'!$A$151:$Z$151,0)),0)+IFERROR(INDEX('Hoja de Trabajo para listado'!$AB$155:$BA$1048576,MATCH($A548,'Hoja de Trabajo para listado'!$AB$155:$AB$1048576,0),MATCH((CUADRO!J$4&amp;$E548),'Hoja de Trabajo para listado'!$AB$151:$BA$151,0)),0)+IFERROR(INDEX('Hoja de Trabajo para listado'!$BC$155:$CB$1048576,MATCH($A548,'Hoja de Trabajo para listado'!$BC$155:$BC$1048576,0),MATCH((CUADRO!J$4&amp;$E548),'Hoja de Trabajo para listado'!$BC$151:$CB$151,0)),0)+IFERROR(INDEX('Hoja de Trabajo para listado'!$DE$153:$DG$274,MATCH($A548,'Hoja de Trabajo para listado'!$DE$153:$DE$1048576,0),MATCH((CUADRO!J$4&amp;$E548),'Hoja de Trabajo para listado'!$DE$151:$DG$151,0)),0)+IFERROR(INDEX('Hoja de Trabajo para listado'!$CD$155:$DC$1048576,MATCH($A548,'Hoja de Trabajo para listado'!$CD$155:$CD$1048576,0),MATCH((CUADRO!J$4&amp;$E548),'Hoja de Trabajo para listado'!$CD$151:$DC$151,0)),0)</f>
        <v>0</v>
      </c>
      <c r="K548" s="241">
        <f ca="1">+IFERROR(INDEX('Hoja de Trabajo para listado'!$A$155:$Z$1048576,MATCH($A548,'Hoja de Trabajo para listado'!$A$155:$A$1048576,0),MATCH((CUADRO!K$4&amp;$E548),'Hoja de Trabajo para listado'!$A$151:$Z$151,0)),0)+IFERROR(INDEX('Hoja de Trabajo para listado'!$AB$155:$BA$1048576,MATCH($A548,'Hoja de Trabajo para listado'!$AB$155:$AB$1048576,0),MATCH((CUADRO!K$4&amp;$E548),'Hoja de Trabajo para listado'!$AB$151:$BA$151,0)),0)+IFERROR(INDEX('Hoja de Trabajo para listado'!$BC$155:$CB$1048576,MATCH($A548,'Hoja de Trabajo para listado'!$BC$155:$BC$1048576,0),MATCH((CUADRO!K$4&amp;$E548),'Hoja de Trabajo para listado'!$BC$151:$CB$151,0)),0)+IFERROR(INDEX('Hoja de Trabajo para listado'!$DE$153:$DG$274,MATCH($A548,'Hoja de Trabajo para listado'!$DE$153:$DE$1048576,0),MATCH((CUADRO!K$4&amp;$E548),'Hoja de Trabajo para listado'!$DE$151:$DG$151,0)),0)+IFERROR(INDEX('Hoja de Trabajo para listado'!$CD$155:$DC$1048576,MATCH($A548,'Hoja de Trabajo para listado'!$CD$155:$CD$1048576,0),MATCH((CUADRO!K$4&amp;$E548),'Hoja de Trabajo para listado'!$CD$151:$DC$151,0)),0)</f>
        <v>0</v>
      </c>
      <c r="L548" s="241">
        <f ca="1">+IFERROR(INDEX('Hoja de Trabajo para listado'!$A$155:$Z$1048576,MATCH($A548,'Hoja de Trabajo para listado'!$A$155:$A$1048576,0),MATCH((CUADRO!L$4&amp;$E548),'Hoja de Trabajo para listado'!$A$151:$Z$151,0)),0)+IFERROR(INDEX('Hoja de Trabajo para listado'!$AB$155:$BA$1048576,MATCH($A548,'Hoja de Trabajo para listado'!$AB$155:$AB$1048576,0),MATCH((CUADRO!L$4&amp;$E548),'Hoja de Trabajo para listado'!$AB$151:$BA$151,0)),0)+IFERROR(INDEX('Hoja de Trabajo para listado'!$BC$155:$CB$1048576,MATCH($A548,'Hoja de Trabajo para listado'!$BC$155:$BC$1048576,0),MATCH((CUADRO!L$4&amp;$E548),'Hoja de Trabajo para listado'!$BC$151:$CB$151,0)),0)+IFERROR(INDEX('Hoja de Trabajo para listado'!$DE$153:$DG$274,MATCH($A548,'Hoja de Trabajo para listado'!$DE$153:$DE$1048576,0),MATCH((CUADRO!L$4&amp;$E548),'Hoja de Trabajo para listado'!$DE$151:$DG$151,0)),0)+IFERROR(INDEX('Hoja de Trabajo para listado'!$CD$155:$DC$1048576,MATCH($A548,'Hoja de Trabajo para listado'!$CD$155:$CD$1048576,0),MATCH((CUADRO!L$4&amp;$E548),'Hoja de Trabajo para listado'!$CD$151:$DC$151,0)),0)</f>
        <v>0</v>
      </c>
      <c r="M548" s="241">
        <f ca="1">+IFERROR(INDEX('Hoja de Trabajo para listado'!$A$155:$Z$1048576,MATCH($A548,'Hoja de Trabajo para listado'!$A$155:$A$1048576,0),MATCH((CUADRO!M$4&amp;$E548),'Hoja de Trabajo para listado'!$A$151:$Z$151,0)),0)+IFERROR(INDEX('Hoja de Trabajo para listado'!$AB$155:$BA$1048576,MATCH($A548,'Hoja de Trabajo para listado'!$AB$155:$AB$1048576,0),MATCH((CUADRO!M$4&amp;$E548),'Hoja de Trabajo para listado'!$AB$151:$BA$151,0)),0)+IFERROR(INDEX('Hoja de Trabajo para listado'!$BC$155:$CB$1048576,MATCH($A548,'Hoja de Trabajo para listado'!$BC$155:$BC$1048576,0),MATCH((CUADRO!M$4&amp;$E548),'Hoja de Trabajo para listado'!$BC$151:$CB$151,0)),0)+IFERROR(INDEX('Hoja de Trabajo para listado'!$DE$153:$DG$274,MATCH($A548,'Hoja de Trabajo para listado'!$DE$153:$DE$1048576,0),MATCH((CUADRO!M$4&amp;$E548),'Hoja de Trabajo para listado'!$DE$151:$DG$151,0)),0)+IFERROR(INDEX('Hoja de Trabajo para listado'!$CD$155:$DC$1048576,MATCH($A548,'Hoja de Trabajo para listado'!$CD$155:$CD$1048576,0),MATCH((CUADRO!M$4&amp;$E548),'Hoja de Trabajo para listado'!$CD$151:$DC$151,0)),0)</f>
        <v>0</v>
      </c>
      <c r="N548" s="241">
        <f ca="1">+IFERROR(INDEX('Hoja de Trabajo para listado'!$A$155:$Z$1048576,MATCH($A548,'Hoja de Trabajo para listado'!$A$155:$A$1048576,0),MATCH((CUADRO!N$4&amp;$E548),'Hoja de Trabajo para listado'!$A$151:$Z$151,0)),0)+IFERROR(INDEX('Hoja de Trabajo para listado'!$AB$155:$BA$1048576,MATCH($A548,'Hoja de Trabajo para listado'!$AB$155:$AB$1048576,0),MATCH((CUADRO!N$4&amp;$E548),'Hoja de Trabajo para listado'!$AB$151:$BA$151,0)),0)+IFERROR(INDEX('Hoja de Trabajo para listado'!$BC$155:$CB$1048576,MATCH($A548,'Hoja de Trabajo para listado'!$BC$155:$BC$1048576,0),MATCH((CUADRO!N$4&amp;$E548),'Hoja de Trabajo para listado'!$BC$151:$CB$151,0)),0)+IFERROR(INDEX('Hoja de Trabajo para listado'!$DE$153:$DG$274,MATCH($A548,'Hoja de Trabajo para listado'!$DE$153:$DE$1048576,0),MATCH((CUADRO!N$4&amp;$E548),'Hoja de Trabajo para listado'!$DE$151:$DG$151,0)),0)+IFERROR(INDEX('Hoja de Trabajo para listado'!$CD$155:$DC$1048576,MATCH($A548,'Hoja de Trabajo para listado'!$CD$155:$CD$1048576,0),MATCH((CUADRO!N$4&amp;$E548),'Hoja de Trabajo para listado'!$CD$151:$DC$151,0)),0)</f>
        <v>0</v>
      </c>
      <c r="O548" s="241">
        <f ca="1">+IFERROR(INDEX('Hoja de Trabajo para listado'!$A$155:$Z$1048576,MATCH($A548,'Hoja de Trabajo para listado'!$A$155:$A$1048576,0),MATCH((CUADRO!O$4&amp;$E548),'Hoja de Trabajo para listado'!$A$151:$Z$151,0)),0)+IFERROR(INDEX('Hoja de Trabajo para listado'!$AB$155:$BA$1048576,MATCH($A548,'Hoja de Trabajo para listado'!$AB$155:$AB$1048576,0),MATCH((CUADRO!O$4&amp;$E548),'Hoja de Trabajo para listado'!$AB$151:$BA$151,0)),0)+IFERROR(INDEX('Hoja de Trabajo para listado'!$BC$155:$CB$1048576,MATCH($A548,'Hoja de Trabajo para listado'!$BC$155:$BC$1048576,0),MATCH((CUADRO!O$4&amp;$E548),'Hoja de Trabajo para listado'!$BC$151:$CB$151,0)),0)+IFERROR(INDEX('Hoja de Trabajo para listado'!$DE$153:$DG$274,MATCH($A548,'Hoja de Trabajo para listado'!$DE$153:$DE$1048576,0),MATCH((CUADRO!O$4&amp;$E548),'Hoja de Trabajo para listado'!$DE$151:$DG$151,0)),0)+IFERROR(INDEX('Hoja de Trabajo para listado'!$CD$155:$DC$1048576,MATCH($A548,'Hoja de Trabajo para listado'!$CD$155:$CD$1048576,0),MATCH((CUADRO!O$4&amp;$E548),'Hoja de Trabajo para listado'!$CD$151:$DC$151,0)),0)</f>
        <v>0</v>
      </c>
      <c r="P548" s="241">
        <f ca="1">+IFERROR(INDEX('Hoja de Trabajo para listado'!$A$155:$Z$1048576,MATCH($A548,'Hoja de Trabajo para listado'!$A$155:$A$1048576,0),MATCH((CUADRO!P$4&amp;$E548),'Hoja de Trabajo para listado'!$A$151:$Z$151,0)),0)+IFERROR(INDEX('Hoja de Trabajo para listado'!$AB$155:$BA$1048576,MATCH($A548,'Hoja de Trabajo para listado'!$AB$155:$AB$1048576,0),MATCH((CUADRO!P$4&amp;$E548),'Hoja de Trabajo para listado'!$AB$151:$BA$151,0)),0)+IFERROR(INDEX('Hoja de Trabajo para listado'!$BC$155:$CB$1048576,MATCH($A548,'Hoja de Trabajo para listado'!$BC$155:$BC$1048576,0),MATCH((CUADRO!P$4&amp;$E548),'Hoja de Trabajo para listado'!$BC$151:$CB$151,0)),0)+IFERROR(INDEX('Hoja de Trabajo para listado'!$DE$153:$DG$274,MATCH($A548,'Hoja de Trabajo para listado'!$DE$153:$DE$1048576,0),MATCH((CUADRO!P$4&amp;$E548),'Hoja de Trabajo para listado'!$DE$151:$DG$151,0)),0)+IFERROR(INDEX('Hoja de Trabajo para listado'!$CD$155:$DC$1048576,MATCH($A548,'Hoja de Trabajo para listado'!$CD$155:$CD$1048576,0),MATCH((CUADRO!P$4&amp;$E548),'Hoja de Trabajo para listado'!$CD$151:$DC$151,0)),0)</f>
        <v>0</v>
      </c>
      <c r="Q548" s="241">
        <f ca="1">+IFERROR(INDEX('Hoja de Trabajo para listado'!$A$155:$Z$1048576,MATCH($A548,'Hoja de Trabajo para listado'!$A$155:$A$1048576,0),MATCH((CUADRO!Q$4&amp;$E548),'Hoja de Trabajo para listado'!$A$151:$Z$151,0)),0)+IFERROR(INDEX('Hoja de Trabajo para listado'!$AB$155:$BA$1048576,MATCH($A548,'Hoja de Trabajo para listado'!$AB$155:$AB$1048576,0),MATCH((CUADRO!Q$4&amp;$E548),'Hoja de Trabajo para listado'!$AB$151:$BA$151,0)),0)+IFERROR(INDEX('Hoja de Trabajo para listado'!$BC$155:$CB$1048576,MATCH($A548,'Hoja de Trabajo para listado'!$BC$155:$BC$1048576,0),MATCH((CUADRO!Q$4&amp;$E548),'Hoja de Trabajo para listado'!$BC$151:$CB$151,0)),0)+IFERROR(INDEX('Hoja de Trabajo para listado'!$DE$153:$DG$274,MATCH($A548,'Hoja de Trabajo para listado'!$DE$153:$DE$1048576,0),MATCH((CUADRO!Q$4&amp;$E548),'Hoja de Trabajo para listado'!$DE$151:$DG$151,0)),0)+IFERROR(INDEX('Hoja de Trabajo para listado'!$CD$155:$DC$1048576,MATCH($A548,'Hoja de Trabajo para listado'!$CD$155:$CD$1048576,0),MATCH((CUADRO!Q$4&amp;$E548),'Hoja de Trabajo para listado'!$CD$151:$DC$151,0)),0)</f>
        <v>0</v>
      </c>
      <c r="R548" s="241">
        <f t="shared" ca="1" si="23"/>
        <v>0</v>
      </c>
      <c r="S548" s="247">
        <f ca="1">+R547+R548</f>
        <v>0</v>
      </c>
      <c r="T548" s="241">
        <f ca="1">+S548</f>
        <v>0</v>
      </c>
      <c r="U548" s="240">
        <f t="shared" si="24"/>
        <v>2</v>
      </c>
      <c r="V548" s="327" t="str">
        <f>+VLOOKUP(A548,bd_lista!$A$3:$E$592,5,FALSE)</f>
        <v>Gobiernos Autonomos Municipales</v>
      </c>
      <c r="W548" s="398"/>
      <c r="X548" s="240">
        <f>+VLOOKUP(A548,[4]Sheet1!$A$13:$D$744,4,FALSE)</f>
        <v>0</v>
      </c>
      <c r="Y548" s="240" t="e">
        <f>+VLOOKUP(X548,bd_lista!$A$3:$C$592,3,FALSE)</f>
        <v>#N/A</v>
      </c>
      <c r="Z548" s="288"/>
      <c r="AA548" s="289"/>
    </row>
    <row r="549" spans="1:27" customFormat="1" ht="27" hidden="1" customHeight="1">
      <c r="A549" s="32">
        <v>1226</v>
      </c>
      <c r="B549" s="393">
        <f>+A549</f>
        <v>1226</v>
      </c>
      <c r="C549" s="245" t="str">
        <f>+VLOOKUP(A549,bd_lista!$A$3:$C$592,3,FALSE)</f>
        <v>Gobierno Autónomo Municipal de Sorata</v>
      </c>
      <c r="D549" s="395" t="str">
        <f>+C549</f>
        <v>Gobierno Autónomo Municipal de Sorata</v>
      </c>
      <c r="E549" s="240" t="s">
        <v>1303</v>
      </c>
      <c r="F549" s="241">
        <f ca="1">+IFERROR(INDEX('Hoja de Trabajo para listado'!$A$155:$Z$1048576,MATCH($A549,'Hoja de Trabajo para listado'!$A$155:$A$1048576,0),MATCH((CUADRO!F$4&amp;$E549),'Hoja de Trabajo para listado'!$A$151:$Z$151,0)),0)+IFERROR(INDEX('Hoja de Trabajo para listado'!$AB$155:$BA$1048576,MATCH($A549,'Hoja de Trabajo para listado'!$AB$155:$AB$1048576,0),MATCH((CUADRO!F$4&amp;$E549),'Hoja de Trabajo para listado'!$AB$151:$BA$151,0)),0)+IFERROR(INDEX('Hoja de Trabajo para listado'!$BC$155:$CB$1048576,MATCH($A549,'Hoja de Trabajo para listado'!$BC$155:$BC$1048576,0),MATCH((CUADRO!F$4&amp;$E549),'Hoja de Trabajo para listado'!$BC$151:$CB$151,0)),0)+IFERROR(INDEX('Hoja de Trabajo para listado'!$DE$153:$DG$274,MATCH($A549,'Hoja de Trabajo para listado'!$DE$153:$DE$1048576,0),MATCH((CUADRO!F$4&amp;$E549),'Hoja de Trabajo para listado'!$DE$151:$DG$151,0)),0)+IFERROR(INDEX('Hoja de Trabajo para listado'!$CD$155:$DC$1048576,MATCH($A549,'Hoja de Trabajo para listado'!$CD$155:$CD$1048576,0),MATCH((CUADRO!F$4&amp;$E549),'Hoja de Trabajo para listado'!$CD$151:$DC$151,0)),0)</f>
        <v>0</v>
      </c>
      <c r="G549" s="241">
        <f ca="1">+IFERROR(INDEX('Hoja de Trabajo para listado'!$A$155:$Z$1048576,MATCH($A549,'Hoja de Trabajo para listado'!$A$155:$A$1048576,0),MATCH((CUADRO!G$4&amp;$E549),'Hoja de Trabajo para listado'!$A$151:$Z$151,0)),0)+IFERROR(INDEX('Hoja de Trabajo para listado'!$AB$155:$BA$1048576,MATCH($A549,'Hoja de Trabajo para listado'!$AB$155:$AB$1048576,0),MATCH((CUADRO!G$4&amp;$E549),'Hoja de Trabajo para listado'!$AB$151:$BA$151,0)),0)+IFERROR(INDEX('Hoja de Trabajo para listado'!$BC$155:$CB$1048576,MATCH($A549,'Hoja de Trabajo para listado'!$BC$155:$BC$1048576,0),MATCH((CUADRO!G$4&amp;$E549),'Hoja de Trabajo para listado'!$BC$151:$CB$151,0)),0)+IFERROR(INDEX('Hoja de Trabajo para listado'!$DE$153:$DG$274,MATCH($A549,'Hoja de Trabajo para listado'!$DE$153:$DE$1048576,0),MATCH((CUADRO!G$4&amp;$E549),'Hoja de Trabajo para listado'!$DE$151:$DG$151,0)),0)+IFERROR(INDEX('Hoja de Trabajo para listado'!$CD$155:$DC$1048576,MATCH($A549,'Hoja de Trabajo para listado'!$CD$155:$CD$1048576,0),MATCH((CUADRO!G$4&amp;$E549),'Hoja de Trabajo para listado'!$CD$151:$DC$151,0)),0)</f>
        <v>0</v>
      </c>
      <c r="H549" s="241">
        <f ca="1">+IFERROR(INDEX('Hoja de Trabajo para listado'!$A$155:$Z$1048576,MATCH($A549,'Hoja de Trabajo para listado'!$A$155:$A$1048576,0),MATCH((CUADRO!H$4&amp;$E549),'Hoja de Trabajo para listado'!$A$151:$Z$151,0)),0)+IFERROR(INDEX('Hoja de Trabajo para listado'!$AB$155:$BA$1048576,MATCH($A549,'Hoja de Trabajo para listado'!$AB$155:$AB$1048576,0),MATCH((CUADRO!H$4&amp;$E549),'Hoja de Trabajo para listado'!$AB$151:$BA$151,0)),0)+IFERROR(INDEX('Hoja de Trabajo para listado'!$BC$155:$CB$1048576,MATCH($A549,'Hoja de Trabajo para listado'!$BC$155:$BC$1048576,0),MATCH((CUADRO!H$4&amp;$E549),'Hoja de Trabajo para listado'!$BC$151:$CB$151,0)),0)+IFERROR(INDEX('Hoja de Trabajo para listado'!$DE$153:$DG$274,MATCH($A549,'Hoja de Trabajo para listado'!$DE$153:$DE$1048576,0),MATCH((CUADRO!H$4&amp;$E549),'Hoja de Trabajo para listado'!$DE$151:$DG$151,0)),0)+IFERROR(INDEX('Hoja de Trabajo para listado'!$CD$155:$DC$1048576,MATCH($A549,'Hoja de Trabajo para listado'!$CD$155:$CD$1048576,0),MATCH((CUADRO!H$4&amp;$E549),'Hoja de Trabajo para listado'!$CD$151:$DC$151,0)),0)</f>
        <v>0</v>
      </c>
      <c r="I549" s="241">
        <f ca="1">+IFERROR(INDEX('Hoja de Trabajo para listado'!$A$155:$Z$1048576,MATCH($A549,'Hoja de Trabajo para listado'!$A$155:$A$1048576,0),MATCH((CUADRO!I$4&amp;$E549),'Hoja de Trabajo para listado'!$A$151:$Z$151,0)),0)+IFERROR(INDEX('Hoja de Trabajo para listado'!$AB$155:$BA$1048576,MATCH($A549,'Hoja de Trabajo para listado'!$AB$155:$AB$1048576,0),MATCH((CUADRO!I$4&amp;$E549),'Hoja de Trabajo para listado'!$AB$151:$BA$151,0)),0)+IFERROR(INDEX('Hoja de Trabajo para listado'!$BC$155:$CB$1048576,MATCH($A549,'Hoja de Trabajo para listado'!$BC$155:$BC$1048576,0),MATCH((CUADRO!I$4&amp;$E549),'Hoja de Trabajo para listado'!$BC$151:$CB$151,0)),0)+IFERROR(INDEX('Hoja de Trabajo para listado'!$DE$153:$DG$274,MATCH($A549,'Hoja de Trabajo para listado'!$DE$153:$DE$1048576,0),MATCH((CUADRO!I$4&amp;$E549),'Hoja de Trabajo para listado'!$DE$151:$DG$151,0)),0)+IFERROR(INDEX('Hoja de Trabajo para listado'!$CD$155:$DC$1048576,MATCH($A549,'Hoja de Trabajo para listado'!$CD$155:$CD$1048576,0),MATCH((CUADRO!I$4&amp;$E549),'Hoja de Trabajo para listado'!$CD$151:$DC$151,0)),0)</f>
        <v>0</v>
      </c>
      <c r="J549" s="241">
        <f ca="1">+IFERROR(INDEX('Hoja de Trabajo para listado'!$A$155:$Z$1048576,MATCH($A549,'Hoja de Trabajo para listado'!$A$155:$A$1048576,0),MATCH((CUADRO!J$4&amp;$E549),'Hoja de Trabajo para listado'!$A$151:$Z$151,0)),0)+IFERROR(INDEX('Hoja de Trabajo para listado'!$AB$155:$BA$1048576,MATCH($A549,'Hoja de Trabajo para listado'!$AB$155:$AB$1048576,0),MATCH((CUADRO!J$4&amp;$E549),'Hoja de Trabajo para listado'!$AB$151:$BA$151,0)),0)+IFERROR(INDEX('Hoja de Trabajo para listado'!$BC$155:$CB$1048576,MATCH($A549,'Hoja de Trabajo para listado'!$BC$155:$BC$1048576,0),MATCH((CUADRO!J$4&amp;$E549),'Hoja de Trabajo para listado'!$BC$151:$CB$151,0)),0)+IFERROR(INDEX('Hoja de Trabajo para listado'!$DE$153:$DG$274,MATCH($A549,'Hoja de Trabajo para listado'!$DE$153:$DE$1048576,0),MATCH((CUADRO!J$4&amp;$E549),'Hoja de Trabajo para listado'!$DE$151:$DG$151,0)),0)+IFERROR(INDEX('Hoja de Trabajo para listado'!$CD$155:$DC$1048576,MATCH($A549,'Hoja de Trabajo para listado'!$CD$155:$CD$1048576,0),MATCH((CUADRO!J$4&amp;$E549),'Hoja de Trabajo para listado'!$CD$151:$DC$151,0)),0)</f>
        <v>0</v>
      </c>
      <c r="K549" s="241">
        <f ca="1">+IFERROR(INDEX('Hoja de Trabajo para listado'!$A$155:$Z$1048576,MATCH($A549,'Hoja de Trabajo para listado'!$A$155:$A$1048576,0),MATCH((CUADRO!K$4&amp;$E549),'Hoja de Trabajo para listado'!$A$151:$Z$151,0)),0)+IFERROR(INDEX('Hoja de Trabajo para listado'!$AB$155:$BA$1048576,MATCH($A549,'Hoja de Trabajo para listado'!$AB$155:$AB$1048576,0),MATCH((CUADRO!K$4&amp;$E549),'Hoja de Trabajo para listado'!$AB$151:$BA$151,0)),0)+IFERROR(INDEX('Hoja de Trabajo para listado'!$BC$155:$CB$1048576,MATCH($A549,'Hoja de Trabajo para listado'!$BC$155:$BC$1048576,0),MATCH((CUADRO!K$4&amp;$E549),'Hoja de Trabajo para listado'!$BC$151:$CB$151,0)),0)+IFERROR(INDEX('Hoja de Trabajo para listado'!$DE$153:$DG$274,MATCH($A549,'Hoja de Trabajo para listado'!$DE$153:$DE$1048576,0),MATCH((CUADRO!K$4&amp;$E549),'Hoja de Trabajo para listado'!$DE$151:$DG$151,0)),0)+IFERROR(INDEX('Hoja de Trabajo para listado'!$CD$155:$DC$1048576,MATCH($A549,'Hoja de Trabajo para listado'!$CD$155:$CD$1048576,0),MATCH((CUADRO!K$4&amp;$E549),'Hoja de Trabajo para listado'!$CD$151:$DC$151,0)),0)</f>
        <v>0</v>
      </c>
      <c r="L549" s="241">
        <f ca="1">+IFERROR(INDEX('Hoja de Trabajo para listado'!$A$155:$Z$1048576,MATCH($A549,'Hoja de Trabajo para listado'!$A$155:$A$1048576,0),MATCH((CUADRO!L$4&amp;$E549),'Hoja de Trabajo para listado'!$A$151:$Z$151,0)),0)+IFERROR(INDEX('Hoja de Trabajo para listado'!$AB$155:$BA$1048576,MATCH($A549,'Hoja de Trabajo para listado'!$AB$155:$AB$1048576,0),MATCH((CUADRO!L$4&amp;$E549),'Hoja de Trabajo para listado'!$AB$151:$BA$151,0)),0)+IFERROR(INDEX('Hoja de Trabajo para listado'!$BC$155:$CB$1048576,MATCH($A549,'Hoja de Trabajo para listado'!$BC$155:$BC$1048576,0),MATCH((CUADRO!L$4&amp;$E549),'Hoja de Trabajo para listado'!$BC$151:$CB$151,0)),0)+IFERROR(INDEX('Hoja de Trabajo para listado'!$DE$153:$DG$274,MATCH($A549,'Hoja de Trabajo para listado'!$DE$153:$DE$1048576,0),MATCH((CUADRO!L$4&amp;$E549),'Hoja de Trabajo para listado'!$DE$151:$DG$151,0)),0)+IFERROR(INDEX('Hoja de Trabajo para listado'!$CD$155:$DC$1048576,MATCH($A549,'Hoja de Trabajo para listado'!$CD$155:$CD$1048576,0),MATCH((CUADRO!L$4&amp;$E549),'Hoja de Trabajo para listado'!$CD$151:$DC$151,0)),0)</f>
        <v>0</v>
      </c>
      <c r="M549" s="241">
        <f ca="1">+IFERROR(INDEX('Hoja de Trabajo para listado'!$A$155:$Z$1048576,MATCH($A549,'Hoja de Trabajo para listado'!$A$155:$A$1048576,0),MATCH((CUADRO!M$4&amp;$E549),'Hoja de Trabajo para listado'!$A$151:$Z$151,0)),0)+IFERROR(INDEX('Hoja de Trabajo para listado'!$AB$155:$BA$1048576,MATCH($A549,'Hoja de Trabajo para listado'!$AB$155:$AB$1048576,0),MATCH((CUADRO!M$4&amp;$E549),'Hoja de Trabajo para listado'!$AB$151:$BA$151,0)),0)+IFERROR(INDEX('Hoja de Trabajo para listado'!$BC$155:$CB$1048576,MATCH($A549,'Hoja de Trabajo para listado'!$BC$155:$BC$1048576,0),MATCH((CUADRO!M$4&amp;$E549),'Hoja de Trabajo para listado'!$BC$151:$CB$151,0)),0)+IFERROR(INDEX('Hoja de Trabajo para listado'!$DE$153:$DG$274,MATCH($A549,'Hoja de Trabajo para listado'!$DE$153:$DE$1048576,0),MATCH((CUADRO!M$4&amp;$E549),'Hoja de Trabajo para listado'!$DE$151:$DG$151,0)),0)+IFERROR(INDEX('Hoja de Trabajo para listado'!$CD$155:$DC$1048576,MATCH($A549,'Hoja de Trabajo para listado'!$CD$155:$CD$1048576,0),MATCH((CUADRO!M$4&amp;$E549),'Hoja de Trabajo para listado'!$CD$151:$DC$151,0)),0)</f>
        <v>0</v>
      </c>
      <c r="N549" s="241">
        <f ca="1">+IFERROR(INDEX('Hoja de Trabajo para listado'!$A$155:$Z$1048576,MATCH($A549,'Hoja de Trabajo para listado'!$A$155:$A$1048576,0),MATCH((CUADRO!N$4&amp;$E549),'Hoja de Trabajo para listado'!$A$151:$Z$151,0)),0)+IFERROR(INDEX('Hoja de Trabajo para listado'!$AB$155:$BA$1048576,MATCH($A549,'Hoja de Trabajo para listado'!$AB$155:$AB$1048576,0),MATCH((CUADRO!N$4&amp;$E549),'Hoja de Trabajo para listado'!$AB$151:$BA$151,0)),0)+IFERROR(INDEX('Hoja de Trabajo para listado'!$BC$155:$CB$1048576,MATCH($A549,'Hoja de Trabajo para listado'!$BC$155:$BC$1048576,0),MATCH((CUADRO!N$4&amp;$E549),'Hoja de Trabajo para listado'!$BC$151:$CB$151,0)),0)+IFERROR(INDEX('Hoja de Trabajo para listado'!$DE$153:$DG$274,MATCH($A549,'Hoja de Trabajo para listado'!$DE$153:$DE$1048576,0),MATCH((CUADRO!N$4&amp;$E549),'Hoja de Trabajo para listado'!$DE$151:$DG$151,0)),0)+IFERROR(INDEX('Hoja de Trabajo para listado'!$CD$155:$DC$1048576,MATCH($A549,'Hoja de Trabajo para listado'!$CD$155:$CD$1048576,0),MATCH((CUADRO!N$4&amp;$E549),'Hoja de Trabajo para listado'!$CD$151:$DC$151,0)),0)</f>
        <v>0</v>
      </c>
      <c r="O549" s="241">
        <f ca="1">+IFERROR(INDEX('Hoja de Trabajo para listado'!$A$155:$Z$1048576,MATCH($A549,'Hoja de Trabajo para listado'!$A$155:$A$1048576,0),MATCH((CUADRO!O$4&amp;$E549),'Hoja de Trabajo para listado'!$A$151:$Z$151,0)),0)+IFERROR(INDEX('Hoja de Trabajo para listado'!$AB$155:$BA$1048576,MATCH($A549,'Hoja de Trabajo para listado'!$AB$155:$AB$1048576,0),MATCH((CUADRO!O$4&amp;$E549),'Hoja de Trabajo para listado'!$AB$151:$BA$151,0)),0)+IFERROR(INDEX('Hoja de Trabajo para listado'!$BC$155:$CB$1048576,MATCH($A549,'Hoja de Trabajo para listado'!$BC$155:$BC$1048576,0),MATCH((CUADRO!O$4&amp;$E549),'Hoja de Trabajo para listado'!$BC$151:$CB$151,0)),0)+IFERROR(INDEX('Hoja de Trabajo para listado'!$DE$153:$DG$274,MATCH($A549,'Hoja de Trabajo para listado'!$DE$153:$DE$1048576,0),MATCH((CUADRO!O$4&amp;$E549),'Hoja de Trabajo para listado'!$DE$151:$DG$151,0)),0)+IFERROR(INDEX('Hoja de Trabajo para listado'!$CD$155:$DC$1048576,MATCH($A549,'Hoja de Trabajo para listado'!$CD$155:$CD$1048576,0),MATCH((CUADRO!O$4&amp;$E549),'Hoja de Trabajo para listado'!$CD$151:$DC$151,0)),0)</f>
        <v>0</v>
      </c>
      <c r="P549" s="241">
        <f ca="1">+IFERROR(INDEX('Hoja de Trabajo para listado'!$A$155:$Z$1048576,MATCH($A549,'Hoja de Trabajo para listado'!$A$155:$A$1048576,0),MATCH((CUADRO!P$4&amp;$E549),'Hoja de Trabajo para listado'!$A$151:$Z$151,0)),0)+IFERROR(INDEX('Hoja de Trabajo para listado'!$AB$155:$BA$1048576,MATCH($A549,'Hoja de Trabajo para listado'!$AB$155:$AB$1048576,0),MATCH((CUADRO!P$4&amp;$E549),'Hoja de Trabajo para listado'!$AB$151:$BA$151,0)),0)+IFERROR(INDEX('Hoja de Trabajo para listado'!$BC$155:$CB$1048576,MATCH($A549,'Hoja de Trabajo para listado'!$BC$155:$BC$1048576,0),MATCH((CUADRO!P$4&amp;$E549),'Hoja de Trabajo para listado'!$BC$151:$CB$151,0)),0)+IFERROR(INDEX('Hoja de Trabajo para listado'!$DE$153:$DG$274,MATCH($A549,'Hoja de Trabajo para listado'!$DE$153:$DE$1048576,0),MATCH((CUADRO!P$4&amp;$E549),'Hoja de Trabajo para listado'!$DE$151:$DG$151,0)),0)+IFERROR(INDEX('Hoja de Trabajo para listado'!$CD$155:$DC$1048576,MATCH($A549,'Hoja de Trabajo para listado'!$CD$155:$CD$1048576,0),MATCH((CUADRO!P$4&amp;$E549),'Hoja de Trabajo para listado'!$CD$151:$DC$151,0)),0)</f>
        <v>0</v>
      </c>
      <c r="Q549" s="241">
        <f ca="1">+IFERROR(INDEX('Hoja de Trabajo para listado'!$A$155:$Z$1048576,MATCH($A549,'Hoja de Trabajo para listado'!$A$155:$A$1048576,0),MATCH((CUADRO!Q$4&amp;$E549),'Hoja de Trabajo para listado'!$A$151:$Z$151,0)),0)+IFERROR(INDEX('Hoja de Trabajo para listado'!$AB$155:$BA$1048576,MATCH($A549,'Hoja de Trabajo para listado'!$AB$155:$AB$1048576,0),MATCH((CUADRO!Q$4&amp;$E549),'Hoja de Trabajo para listado'!$AB$151:$BA$151,0)),0)+IFERROR(INDEX('Hoja de Trabajo para listado'!$BC$155:$CB$1048576,MATCH($A549,'Hoja de Trabajo para listado'!$BC$155:$BC$1048576,0),MATCH((CUADRO!Q$4&amp;$E549),'Hoja de Trabajo para listado'!$BC$151:$CB$151,0)),0)+IFERROR(INDEX('Hoja de Trabajo para listado'!$DE$153:$DG$274,MATCH($A549,'Hoja de Trabajo para listado'!$DE$153:$DE$1048576,0),MATCH((CUADRO!Q$4&amp;$E549),'Hoja de Trabajo para listado'!$DE$151:$DG$151,0)),0)+IFERROR(INDEX('Hoja de Trabajo para listado'!$CD$155:$DC$1048576,MATCH($A549,'Hoja de Trabajo para listado'!$CD$155:$CD$1048576,0),MATCH((CUADRO!Q$4&amp;$E549),'Hoja de Trabajo para listado'!$CD$151:$DC$151,0)),0)</f>
        <v>0</v>
      </c>
      <c r="R549" s="241">
        <f t="shared" ca="1" si="23"/>
        <v>0</v>
      </c>
      <c r="S549" s="247"/>
      <c r="T549" s="241">
        <f ca="1">+T550</f>
        <v>0</v>
      </c>
      <c r="U549" s="240">
        <f t="shared" si="24"/>
        <v>1</v>
      </c>
      <c r="V549" s="327" t="str">
        <f>+VLOOKUP(A549,bd_lista!$A$3:$E$592,5,FALSE)</f>
        <v>Gobiernos Autonomos Municipales</v>
      </c>
      <c r="W549" s="397" t="str">
        <f>+V549</f>
        <v>Gobiernos Autonomos Municipales</v>
      </c>
      <c r="X549" s="240">
        <f>+VLOOKUP(A549,[4]Sheet1!$A$13:$D$744,4,FALSE)</f>
        <v>0</v>
      </c>
      <c r="Y549" s="240" t="e">
        <f>+VLOOKUP(X549,bd_lista!$A$3:$C$592,3,FALSE)</f>
        <v>#N/A</v>
      </c>
      <c r="Z549" s="290">
        <f>+X549</f>
        <v>0</v>
      </c>
      <c r="AA549" s="291" t="e">
        <f>+Y549</f>
        <v>#N/A</v>
      </c>
    </row>
    <row r="550" spans="1:27" customFormat="1" ht="27" hidden="1" customHeight="1">
      <c r="A550" s="32">
        <v>1226</v>
      </c>
      <c r="B550" s="394"/>
      <c r="C550" s="245" t="str">
        <f>+VLOOKUP(A550,bd_lista!$A$3:$C$592,3,FALSE)</f>
        <v>Gobierno Autónomo Municipal de Sorata</v>
      </c>
      <c r="D550" s="396"/>
      <c r="E550" s="242" t="s">
        <v>1304</v>
      </c>
      <c r="F550" s="241">
        <f ca="1">+IFERROR(INDEX('Hoja de Trabajo para listado'!$A$155:$Z$1048576,MATCH($A550,'Hoja de Trabajo para listado'!$A$155:$A$1048576,0),MATCH((CUADRO!F$4&amp;$E550),'Hoja de Trabajo para listado'!$A$151:$Z$151,0)),0)+IFERROR(INDEX('Hoja de Trabajo para listado'!$AB$155:$BA$1048576,MATCH($A550,'Hoja de Trabajo para listado'!$AB$155:$AB$1048576,0),MATCH((CUADRO!F$4&amp;$E550),'Hoja de Trabajo para listado'!$AB$151:$BA$151,0)),0)+IFERROR(INDEX('Hoja de Trabajo para listado'!$BC$155:$CB$1048576,MATCH($A550,'Hoja de Trabajo para listado'!$BC$155:$BC$1048576,0),MATCH((CUADRO!F$4&amp;$E550),'Hoja de Trabajo para listado'!$BC$151:$CB$151,0)),0)+IFERROR(INDEX('Hoja de Trabajo para listado'!$DE$153:$DG$274,MATCH($A550,'Hoja de Trabajo para listado'!$DE$153:$DE$1048576,0),MATCH((CUADRO!F$4&amp;$E550),'Hoja de Trabajo para listado'!$DE$151:$DG$151,0)),0)+IFERROR(INDEX('Hoja de Trabajo para listado'!$CD$155:$DC$1048576,MATCH($A550,'Hoja de Trabajo para listado'!$CD$155:$CD$1048576,0),MATCH((CUADRO!F$4&amp;$E550),'Hoja de Trabajo para listado'!$CD$151:$DC$151,0)),0)</f>
        <v>0</v>
      </c>
      <c r="G550" s="241">
        <f ca="1">+IFERROR(INDEX('Hoja de Trabajo para listado'!$A$155:$Z$1048576,MATCH($A550,'Hoja de Trabajo para listado'!$A$155:$A$1048576,0),MATCH((CUADRO!G$4&amp;$E550),'Hoja de Trabajo para listado'!$A$151:$Z$151,0)),0)+IFERROR(INDEX('Hoja de Trabajo para listado'!$AB$155:$BA$1048576,MATCH($A550,'Hoja de Trabajo para listado'!$AB$155:$AB$1048576,0),MATCH((CUADRO!G$4&amp;$E550),'Hoja de Trabajo para listado'!$AB$151:$BA$151,0)),0)+IFERROR(INDEX('Hoja de Trabajo para listado'!$BC$155:$CB$1048576,MATCH($A550,'Hoja de Trabajo para listado'!$BC$155:$BC$1048576,0),MATCH((CUADRO!G$4&amp;$E550),'Hoja de Trabajo para listado'!$BC$151:$CB$151,0)),0)+IFERROR(INDEX('Hoja de Trabajo para listado'!$DE$153:$DG$274,MATCH($A550,'Hoja de Trabajo para listado'!$DE$153:$DE$1048576,0),MATCH((CUADRO!G$4&amp;$E550),'Hoja de Trabajo para listado'!$DE$151:$DG$151,0)),0)+IFERROR(INDEX('Hoja de Trabajo para listado'!$CD$155:$DC$1048576,MATCH($A550,'Hoja de Trabajo para listado'!$CD$155:$CD$1048576,0),MATCH((CUADRO!G$4&amp;$E550),'Hoja de Trabajo para listado'!$CD$151:$DC$151,0)),0)</f>
        <v>0</v>
      </c>
      <c r="H550" s="241">
        <f ca="1">+IFERROR(INDEX('Hoja de Trabajo para listado'!$A$155:$Z$1048576,MATCH($A550,'Hoja de Trabajo para listado'!$A$155:$A$1048576,0),MATCH((CUADRO!H$4&amp;$E550),'Hoja de Trabajo para listado'!$A$151:$Z$151,0)),0)+IFERROR(INDEX('Hoja de Trabajo para listado'!$AB$155:$BA$1048576,MATCH($A550,'Hoja de Trabajo para listado'!$AB$155:$AB$1048576,0),MATCH((CUADRO!H$4&amp;$E550),'Hoja de Trabajo para listado'!$AB$151:$BA$151,0)),0)+IFERROR(INDEX('Hoja de Trabajo para listado'!$BC$155:$CB$1048576,MATCH($A550,'Hoja de Trabajo para listado'!$BC$155:$BC$1048576,0),MATCH((CUADRO!H$4&amp;$E550),'Hoja de Trabajo para listado'!$BC$151:$CB$151,0)),0)+IFERROR(INDEX('Hoja de Trabajo para listado'!$DE$153:$DG$274,MATCH($A550,'Hoja de Trabajo para listado'!$DE$153:$DE$1048576,0),MATCH((CUADRO!H$4&amp;$E550),'Hoja de Trabajo para listado'!$DE$151:$DG$151,0)),0)+IFERROR(INDEX('Hoja de Trabajo para listado'!$CD$155:$DC$1048576,MATCH($A550,'Hoja de Trabajo para listado'!$CD$155:$CD$1048576,0),MATCH((CUADRO!H$4&amp;$E550),'Hoja de Trabajo para listado'!$CD$151:$DC$151,0)),0)</f>
        <v>0</v>
      </c>
      <c r="I550" s="241">
        <f ca="1">+IFERROR(INDEX('Hoja de Trabajo para listado'!$A$155:$Z$1048576,MATCH($A550,'Hoja de Trabajo para listado'!$A$155:$A$1048576,0),MATCH((CUADRO!I$4&amp;$E550),'Hoja de Trabajo para listado'!$A$151:$Z$151,0)),0)+IFERROR(INDEX('Hoja de Trabajo para listado'!$AB$155:$BA$1048576,MATCH($A550,'Hoja de Trabajo para listado'!$AB$155:$AB$1048576,0),MATCH((CUADRO!I$4&amp;$E550),'Hoja de Trabajo para listado'!$AB$151:$BA$151,0)),0)+IFERROR(INDEX('Hoja de Trabajo para listado'!$BC$155:$CB$1048576,MATCH($A550,'Hoja de Trabajo para listado'!$BC$155:$BC$1048576,0),MATCH((CUADRO!I$4&amp;$E550),'Hoja de Trabajo para listado'!$BC$151:$CB$151,0)),0)+IFERROR(INDEX('Hoja de Trabajo para listado'!$DE$153:$DG$274,MATCH($A550,'Hoja de Trabajo para listado'!$DE$153:$DE$1048576,0),MATCH((CUADRO!I$4&amp;$E550),'Hoja de Trabajo para listado'!$DE$151:$DG$151,0)),0)+IFERROR(INDEX('Hoja de Trabajo para listado'!$CD$155:$DC$1048576,MATCH($A550,'Hoja de Trabajo para listado'!$CD$155:$CD$1048576,0),MATCH((CUADRO!I$4&amp;$E550),'Hoja de Trabajo para listado'!$CD$151:$DC$151,0)),0)</f>
        <v>0</v>
      </c>
      <c r="J550" s="241">
        <f ca="1">+IFERROR(INDEX('Hoja de Trabajo para listado'!$A$155:$Z$1048576,MATCH($A550,'Hoja de Trabajo para listado'!$A$155:$A$1048576,0),MATCH((CUADRO!J$4&amp;$E550),'Hoja de Trabajo para listado'!$A$151:$Z$151,0)),0)+IFERROR(INDEX('Hoja de Trabajo para listado'!$AB$155:$BA$1048576,MATCH($A550,'Hoja de Trabajo para listado'!$AB$155:$AB$1048576,0),MATCH((CUADRO!J$4&amp;$E550),'Hoja de Trabajo para listado'!$AB$151:$BA$151,0)),0)+IFERROR(INDEX('Hoja de Trabajo para listado'!$BC$155:$CB$1048576,MATCH($A550,'Hoja de Trabajo para listado'!$BC$155:$BC$1048576,0),MATCH((CUADRO!J$4&amp;$E550),'Hoja de Trabajo para listado'!$BC$151:$CB$151,0)),0)+IFERROR(INDEX('Hoja de Trabajo para listado'!$DE$153:$DG$274,MATCH($A550,'Hoja de Trabajo para listado'!$DE$153:$DE$1048576,0),MATCH((CUADRO!J$4&amp;$E550),'Hoja de Trabajo para listado'!$DE$151:$DG$151,0)),0)+IFERROR(INDEX('Hoja de Trabajo para listado'!$CD$155:$DC$1048576,MATCH($A550,'Hoja de Trabajo para listado'!$CD$155:$CD$1048576,0),MATCH((CUADRO!J$4&amp;$E550),'Hoja de Trabajo para listado'!$CD$151:$DC$151,0)),0)</f>
        <v>0</v>
      </c>
      <c r="K550" s="241">
        <f ca="1">+IFERROR(INDEX('Hoja de Trabajo para listado'!$A$155:$Z$1048576,MATCH($A550,'Hoja de Trabajo para listado'!$A$155:$A$1048576,0),MATCH((CUADRO!K$4&amp;$E550),'Hoja de Trabajo para listado'!$A$151:$Z$151,0)),0)+IFERROR(INDEX('Hoja de Trabajo para listado'!$AB$155:$BA$1048576,MATCH($A550,'Hoja de Trabajo para listado'!$AB$155:$AB$1048576,0),MATCH((CUADRO!K$4&amp;$E550),'Hoja de Trabajo para listado'!$AB$151:$BA$151,0)),0)+IFERROR(INDEX('Hoja de Trabajo para listado'!$BC$155:$CB$1048576,MATCH($A550,'Hoja de Trabajo para listado'!$BC$155:$BC$1048576,0),MATCH((CUADRO!K$4&amp;$E550),'Hoja de Trabajo para listado'!$BC$151:$CB$151,0)),0)+IFERROR(INDEX('Hoja de Trabajo para listado'!$DE$153:$DG$274,MATCH($A550,'Hoja de Trabajo para listado'!$DE$153:$DE$1048576,0),MATCH((CUADRO!K$4&amp;$E550),'Hoja de Trabajo para listado'!$DE$151:$DG$151,0)),0)+IFERROR(INDEX('Hoja de Trabajo para listado'!$CD$155:$DC$1048576,MATCH($A550,'Hoja de Trabajo para listado'!$CD$155:$CD$1048576,0),MATCH((CUADRO!K$4&amp;$E550),'Hoja de Trabajo para listado'!$CD$151:$DC$151,0)),0)</f>
        <v>0</v>
      </c>
      <c r="L550" s="241">
        <f ca="1">+IFERROR(INDEX('Hoja de Trabajo para listado'!$A$155:$Z$1048576,MATCH($A550,'Hoja de Trabajo para listado'!$A$155:$A$1048576,0),MATCH((CUADRO!L$4&amp;$E550),'Hoja de Trabajo para listado'!$A$151:$Z$151,0)),0)+IFERROR(INDEX('Hoja de Trabajo para listado'!$AB$155:$BA$1048576,MATCH($A550,'Hoja de Trabajo para listado'!$AB$155:$AB$1048576,0),MATCH((CUADRO!L$4&amp;$E550),'Hoja de Trabajo para listado'!$AB$151:$BA$151,0)),0)+IFERROR(INDEX('Hoja de Trabajo para listado'!$BC$155:$CB$1048576,MATCH($A550,'Hoja de Trabajo para listado'!$BC$155:$BC$1048576,0),MATCH((CUADRO!L$4&amp;$E550),'Hoja de Trabajo para listado'!$BC$151:$CB$151,0)),0)+IFERROR(INDEX('Hoja de Trabajo para listado'!$DE$153:$DG$274,MATCH($A550,'Hoja de Trabajo para listado'!$DE$153:$DE$1048576,0),MATCH((CUADRO!L$4&amp;$E550),'Hoja de Trabajo para listado'!$DE$151:$DG$151,0)),0)+IFERROR(INDEX('Hoja de Trabajo para listado'!$CD$155:$DC$1048576,MATCH($A550,'Hoja de Trabajo para listado'!$CD$155:$CD$1048576,0),MATCH((CUADRO!L$4&amp;$E550),'Hoja de Trabajo para listado'!$CD$151:$DC$151,0)),0)</f>
        <v>0</v>
      </c>
      <c r="M550" s="241">
        <f ca="1">+IFERROR(INDEX('Hoja de Trabajo para listado'!$A$155:$Z$1048576,MATCH($A550,'Hoja de Trabajo para listado'!$A$155:$A$1048576,0),MATCH((CUADRO!M$4&amp;$E550),'Hoja de Trabajo para listado'!$A$151:$Z$151,0)),0)+IFERROR(INDEX('Hoja de Trabajo para listado'!$AB$155:$BA$1048576,MATCH($A550,'Hoja de Trabajo para listado'!$AB$155:$AB$1048576,0),MATCH((CUADRO!M$4&amp;$E550),'Hoja de Trabajo para listado'!$AB$151:$BA$151,0)),0)+IFERROR(INDEX('Hoja de Trabajo para listado'!$BC$155:$CB$1048576,MATCH($A550,'Hoja de Trabajo para listado'!$BC$155:$BC$1048576,0),MATCH((CUADRO!M$4&amp;$E550),'Hoja de Trabajo para listado'!$BC$151:$CB$151,0)),0)+IFERROR(INDEX('Hoja de Trabajo para listado'!$DE$153:$DG$274,MATCH($A550,'Hoja de Trabajo para listado'!$DE$153:$DE$1048576,0),MATCH((CUADRO!M$4&amp;$E550),'Hoja de Trabajo para listado'!$DE$151:$DG$151,0)),0)+IFERROR(INDEX('Hoja de Trabajo para listado'!$CD$155:$DC$1048576,MATCH($A550,'Hoja de Trabajo para listado'!$CD$155:$CD$1048576,0),MATCH((CUADRO!M$4&amp;$E550),'Hoja de Trabajo para listado'!$CD$151:$DC$151,0)),0)</f>
        <v>0</v>
      </c>
      <c r="N550" s="241">
        <f ca="1">+IFERROR(INDEX('Hoja de Trabajo para listado'!$A$155:$Z$1048576,MATCH($A550,'Hoja de Trabajo para listado'!$A$155:$A$1048576,0),MATCH((CUADRO!N$4&amp;$E550),'Hoja de Trabajo para listado'!$A$151:$Z$151,0)),0)+IFERROR(INDEX('Hoja de Trabajo para listado'!$AB$155:$BA$1048576,MATCH($A550,'Hoja de Trabajo para listado'!$AB$155:$AB$1048576,0),MATCH((CUADRO!N$4&amp;$E550),'Hoja de Trabajo para listado'!$AB$151:$BA$151,0)),0)+IFERROR(INDEX('Hoja de Trabajo para listado'!$BC$155:$CB$1048576,MATCH($A550,'Hoja de Trabajo para listado'!$BC$155:$BC$1048576,0),MATCH((CUADRO!N$4&amp;$E550),'Hoja de Trabajo para listado'!$BC$151:$CB$151,0)),0)+IFERROR(INDEX('Hoja de Trabajo para listado'!$DE$153:$DG$274,MATCH($A550,'Hoja de Trabajo para listado'!$DE$153:$DE$1048576,0),MATCH((CUADRO!N$4&amp;$E550),'Hoja de Trabajo para listado'!$DE$151:$DG$151,0)),0)+IFERROR(INDEX('Hoja de Trabajo para listado'!$CD$155:$DC$1048576,MATCH($A550,'Hoja de Trabajo para listado'!$CD$155:$CD$1048576,0),MATCH((CUADRO!N$4&amp;$E550),'Hoja de Trabajo para listado'!$CD$151:$DC$151,0)),0)</f>
        <v>0</v>
      </c>
      <c r="O550" s="241">
        <f ca="1">+IFERROR(INDEX('Hoja de Trabajo para listado'!$A$155:$Z$1048576,MATCH($A550,'Hoja de Trabajo para listado'!$A$155:$A$1048576,0),MATCH((CUADRO!O$4&amp;$E550),'Hoja de Trabajo para listado'!$A$151:$Z$151,0)),0)+IFERROR(INDEX('Hoja de Trabajo para listado'!$AB$155:$BA$1048576,MATCH($A550,'Hoja de Trabajo para listado'!$AB$155:$AB$1048576,0),MATCH((CUADRO!O$4&amp;$E550),'Hoja de Trabajo para listado'!$AB$151:$BA$151,0)),0)+IFERROR(INDEX('Hoja de Trabajo para listado'!$BC$155:$CB$1048576,MATCH($A550,'Hoja de Trabajo para listado'!$BC$155:$BC$1048576,0),MATCH((CUADRO!O$4&amp;$E550),'Hoja de Trabajo para listado'!$BC$151:$CB$151,0)),0)+IFERROR(INDEX('Hoja de Trabajo para listado'!$DE$153:$DG$274,MATCH($A550,'Hoja de Trabajo para listado'!$DE$153:$DE$1048576,0),MATCH((CUADRO!O$4&amp;$E550),'Hoja de Trabajo para listado'!$DE$151:$DG$151,0)),0)+IFERROR(INDEX('Hoja de Trabajo para listado'!$CD$155:$DC$1048576,MATCH($A550,'Hoja de Trabajo para listado'!$CD$155:$CD$1048576,0),MATCH((CUADRO!O$4&amp;$E550),'Hoja de Trabajo para listado'!$CD$151:$DC$151,0)),0)</f>
        <v>0</v>
      </c>
      <c r="P550" s="241">
        <f ca="1">+IFERROR(INDEX('Hoja de Trabajo para listado'!$A$155:$Z$1048576,MATCH($A550,'Hoja de Trabajo para listado'!$A$155:$A$1048576,0),MATCH((CUADRO!P$4&amp;$E550),'Hoja de Trabajo para listado'!$A$151:$Z$151,0)),0)+IFERROR(INDEX('Hoja de Trabajo para listado'!$AB$155:$BA$1048576,MATCH($A550,'Hoja de Trabajo para listado'!$AB$155:$AB$1048576,0),MATCH((CUADRO!P$4&amp;$E550),'Hoja de Trabajo para listado'!$AB$151:$BA$151,0)),0)+IFERROR(INDEX('Hoja de Trabajo para listado'!$BC$155:$CB$1048576,MATCH($A550,'Hoja de Trabajo para listado'!$BC$155:$BC$1048576,0),MATCH((CUADRO!P$4&amp;$E550),'Hoja de Trabajo para listado'!$BC$151:$CB$151,0)),0)+IFERROR(INDEX('Hoja de Trabajo para listado'!$DE$153:$DG$274,MATCH($A550,'Hoja de Trabajo para listado'!$DE$153:$DE$1048576,0),MATCH((CUADRO!P$4&amp;$E550),'Hoja de Trabajo para listado'!$DE$151:$DG$151,0)),0)+IFERROR(INDEX('Hoja de Trabajo para listado'!$CD$155:$DC$1048576,MATCH($A550,'Hoja de Trabajo para listado'!$CD$155:$CD$1048576,0),MATCH((CUADRO!P$4&amp;$E550),'Hoja de Trabajo para listado'!$CD$151:$DC$151,0)),0)</f>
        <v>0</v>
      </c>
      <c r="Q550" s="241">
        <f ca="1">+IFERROR(INDEX('Hoja de Trabajo para listado'!$A$155:$Z$1048576,MATCH($A550,'Hoja de Trabajo para listado'!$A$155:$A$1048576,0),MATCH((CUADRO!Q$4&amp;$E550),'Hoja de Trabajo para listado'!$A$151:$Z$151,0)),0)+IFERROR(INDEX('Hoja de Trabajo para listado'!$AB$155:$BA$1048576,MATCH($A550,'Hoja de Trabajo para listado'!$AB$155:$AB$1048576,0),MATCH((CUADRO!Q$4&amp;$E550),'Hoja de Trabajo para listado'!$AB$151:$BA$151,0)),0)+IFERROR(INDEX('Hoja de Trabajo para listado'!$BC$155:$CB$1048576,MATCH($A550,'Hoja de Trabajo para listado'!$BC$155:$BC$1048576,0),MATCH((CUADRO!Q$4&amp;$E550),'Hoja de Trabajo para listado'!$BC$151:$CB$151,0)),0)+IFERROR(INDEX('Hoja de Trabajo para listado'!$DE$153:$DG$274,MATCH($A550,'Hoja de Trabajo para listado'!$DE$153:$DE$1048576,0),MATCH((CUADRO!Q$4&amp;$E550),'Hoja de Trabajo para listado'!$DE$151:$DG$151,0)),0)+IFERROR(INDEX('Hoja de Trabajo para listado'!$CD$155:$DC$1048576,MATCH($A550,'Hoja de Trabajo para listado'!$CD$155:$CD$1048576,0),MATCH((CUADRO!Q$4&amp;$E550),'Hoja de Trabajo para listado'!$CD$151:$DC$151,0)),0)</f>
        <v>0</v>
      </c>
      <c r="R550" s="241">
        <f t="shared" ca="1" si="23"/>
        <v>0</v>
      </c>
      <c r="S550" s="247">
        <f ca="1">+R549+R550</f>
        <v>0</v>
      </c>
      <c r="T550" s="241">
        <f ca="1">+S550</f>
        <v>0</v>
      </c>
      <c r="U550" s="240">
        <f t="shared" si="24"/>
        <v>2</v>
      </c>
      <c r="V550" s="327" t="str">
        <f>+VLOOKUP(A550,bd_lista!$A$3:$E$592,5,FALSE)</f>
        <v>Gobiernos Autonomos Municipales</v>
      </c>
      <c r="W550" s="398"/>
      <c r="X550" s="240">
        <f>+VLOOKUP(A550,[4]Sheet1!$A$13:$D$744,4,FALSE)</f>
        <v>0</v>
      </c>
      <c r="Y550" s="240" t="e">
        <f>+VLOOKUP(X550,bd_lista!$A$3:$C$592,3,FALSE)</f>
        <v>#N/A</v>
      </c>
      <c r="Z550" s="288"/>
      <c r="AA550" s="289"/>
    </row>
    <row r="551" spans="1:27" customFormat="1" ht="15" hidden="1" customHeight="1">
      <c r="A551" s="32">
        <v>1227</v>
      </c>
      <c r="B551" s="393">
        <f>+A551</f>
        <v>1227</v>
      </c>
      <c r="C551" s="245" t="str">
        <f>+VLOOKUP(A551,bd_lista!$A$3:$C$592,3,FALSE)</f>
        <v>Gobierno Autónomo Municipal de Guanay</v>
      </c>
      <c r="D551" s="395" t="str">
        <f>+C551</f>
        <v>Gobierno Autónomo Municipal de Guanay</v>
      </c>
      <c r="E551" s="240" t="s">
        <v>1303</v>
      </c>
      <c r="F551" s="241">
        <f ca="1">+IFERROR(INDEX('Hoja de Trabajo para listado'!$A$155:$Z$1048576,MATCH($A551,'Hoja de Trabajo para listado'!$A$155:$A$1048576,0),MATCH((CUADRO!F$4&amp;$E551),'Hoja de Trabajo para listado'!$A$151:$Z$151,0)),0)+IFERROR(INDEX('Hoja de Trabajo para listado'!$AB$155:$BA$1048576,MATCH($A551,'Hoja de Trabajo para listado'!$AB$155:$AB$1048576,0),MATCH((CUADRO!F$4&amp;$E551),'Hoja de Trabajo para listado'!$AB$151:$BA$151,0)),0)+IFERROR(INDEX('Hoja de Trabajo para listado'!$BC$155:$CB$1048576,MATCH($A551,'Hoja de Trabajo para listado'!$BC$155:$BC$1048576,0),MATCH((CUADRO!F$4&amp;$E551),'Hoja de Trabajo para listado'!$BC$151:$CB$151,0)),0)+IFERROR(INDEX('Hoja de Trabajo para listado'!$DE$153:$DG$274,MATCH($A551,'Hoja de Trabajo para listado'!$DE$153:$DE$1048576,0),MATCH((CUADRO!F$4&amp;$E551),'Hoja de Trabajo para listado'!$DE$151:$DG$151,0)),0)+IFERROR(INDEX('Hoja de Trabajo para listado'!$CD$155:$DC$1048576,MATCH($A551,'Hoja de Trabajo para listado'!$CD$155:$CD$1048576,0),MATCH((CUADRO!F$4&amp;$E551),'Hoja de Trabajo para listado'!$CD$151:$DC$151,0)),0)</f>
        <v>0</v>
      </c>
      <c r="G551" s="241">
        <f ca="1">+IFERROR(INDEX('Hoja de Trabajo para listado'!$A$155:$Z$1048576,MATCH($A551,'Hoja de Trabajo para listado'!$A$155:$A$1048576,0),MATCH((CUADRO!G$4&amp;$E551),'Hoja de Trabajo para listado'!$A$151:$Z$151,0)),0)+IFERROR(INDEX('Hoja de Trabajo para listado'!$AB$155:$BA$1048576,MATCH($A551,'Hoja de Trabajo para listado'!$AB$155:$AB$1048576,0),MATCH((CUADRO!G$4&amp;$E551),'Hoja de Trabajo para listado'!$AB$151:$BA$151,0)),0)+IFERROR(INDEX('Hoja de Trabajo para listado'!$BC$155:$CB$1048576,MATCH($A551,'Hoja de Trabajo para listado'!$BC$155:$BC$1048576,0),MATCH((CUADRO!G$4&amp;$E551),'Hoja de Trabajo para listado'!$BC$151:$CB$151,0)),0)+IFERROR(INDEX('Hoja de Trabajo para listado'!$DE$153:$DG$274,MATCH($A551,'Hoja de Trabajo para listado'!$DE$153:$DE$1048576,0),MATCH((CUADRO!G$4&amp;$E551),'Hoja de Trabajo para listado'!$DE$151:$DG$151,0)),0)+IFERROR(INDEX('Hoja de Trabajo para listado'!$CD$155:$DC$1048576,MATCH($A551,'Hoja de Trabajo para listado'!$CD$155:$CD$1048576,0),MATCH((CUADRO!G$4&amp;$E551),'Hoja de Trabajo para listado'!$CD$151:$DC$151,0)),0)</f>
        <v>0</v>
      </c>
      <c r="H551" s="241">
        <f ca="1">+IFERROR(INDEX('Hoja de Trabajo para listado'!$A$155:$Z$1048576,MATCH($A551,'Hoja de Trabajo para listado'!$A$155:$A$1048576,0),MATCH((CUADRO!H$4&amp;$E551),'Hoja de Trabajo para listado'!$A$151:$Z$151,0)),0)+IFERROR(INDEX('Hoja de Trabajo para listado'!$AB$155:$BA$1048576,MATCH($A551,'Hoja de Trabajo para listado'!$AB$155:$AB$1048576,0),MATCH((CUADRO!H$4&amp;$E551),'Hoja de Trabajo para listado'!$AB$151:$BA$151,0)),0)+IFERROR(INDEX('Hoja de Trabajo para listado'!$BC$155:$CB$1048576,MATCH($A551,'Hoja de Trabajo para listado'!$BC$155:$BC$1048576,0),MATCH((CUADRO!H$4&amp;$E551),'Hoja de Trabajo para listado'!$BC$151:$CB$151,0)),0)+IFERROR(INDEX('Hoja de Trabajo para listado'!$DE$153:$DG$274,MATCH($A551,'Hoja de Trabajo para listado'!$DE$153:$DE$1048576,0),MATCH((CUADRO!H$4&amp;$E551),'Hoja de Trabajo para listado'!$DE$151:$DG$151,0)),0)+IFERROR(INDEX('Hoja de Trabajo para listado'!$CD$155:$DC$1048576,MATCH($A551,'Hoja de Trabajo para listado'!$CD$155:$CD$1048576,0),MATCH((CUADRO!H$4&amp;$E551),'Hoja de Trabajo para listado'!$CD$151:$DC$151,0)),0)</f>
        <v>0</v>
      </c>
      <c r="I551" s="241">
        <f ca="1">+IFERROR(INDEX('Hoja de Trabajo para listado'!$A$155:$Z$1048576,MATCH($A551,'Hoja de Trabajo para listado'!$A$155:$A$1048576,0),MATCH((CUADRO!I$4&amp;$E551),'Hoja de Trabajo para listado'!$A$151:$Z$151,0)),0)+IFERROR(INDEX('Hoja de Trabajo para listado'!$AB$155:$BA$1048576,MATCH($A551,'Hoja de Trabajo para listado'!$AB$155:$AB$1048576,0),MATCH((CUADRO!I$4&amp;$E551),'Hoja de Trabajo para listado'!$AB$151:$BA$151,0)),0)+IFERROR(INDEX('Hoja de Trabajo para listado'!$BC$155:$CB$1048576,MATCH($A551,'Hoja de Trabajo para listado'!$BC$155:$BC$1048576,0),MATCH((CUADRO!I$4&amp;$E551),'Hoja de Trabajo para listado'!$BC$151:$CB$151,0)),0)+IFERROR(INDEX('Hoja de Trabajo para listado'!$DE$153:$DG$274,MATCH($A551,'Hoja de Trabajo para listado'!$DE$153:$DE$1048576,0),MATCH((CUADRO!I$4&amp;$E551),'Hoja de Trabajo para listado'!$DE$151:$DG$151,0)),0)+IFERROR(INDEX('Hoja de Trabajo para listado'!$CD$155:$DC$1048576,MATCH($A551,'Hoja de Trabajo para listado'!$CD$155:$CD$1048576,0),MATCH((CUADRO!I$4&amp;$E551),'Hoja de Trabajo para listado'!$CD$151:$DC$151,0)),0)</f>
        <v>0</v>
      </c>
      <c r="J551" s="241">
        <f ca="1">+IFERROR(INDEX('Hoja de Trabajo para listado'!$A$155:$Z$1048576,MATCH($A551,'Hoja de Trabajo para listado'!$A$155:$A$1048576,0),MATCH((CUADRO!J$4&amp;$E551),'Hoja de Trabajo para listado'!$A$151:$Z$151,0)),0)+IFERROR(INDEX('Hoja de Trabajo para listado'!$AB$155:$BA$1048576,MATCH($A551,'Hoja de Trabajo para listado'!$AB$155:$AB$1048576,0),MATCH((CUADRO!J$4&amp;$E551),'Hoja de Trabajo para listado'!$AB$151:$BA$151,0)),0)+IFERROR(INDEX('Hoja de Trabajo para listado'!$BC$155:$CB$1048576,MATCH($A551,'Hoja de Trabajo para listado'!$BC$155:$BC$1048576,0),MATCH((CUADRO!J$4&amp;$E551),'Hoja de Trabajo para listado'!$BC$151:$CB$151,0)),0)+IFERROR(INDEX('Hoja de Trabajo para listado'!$DE$153:$DG$274,MATCH($A551,'Hoja de Trabajo para listado'!$DE$153:$DE$1048576,0),MATCH((CUADRO!J$4&amp;$E551),'Hoja de Trabajo para listado'!$DE$151:$DG$151,0)),0)+IFERROR(INDEX('Hoja de Trabajo para listado'!$CD$155:$DC$1048576,MATCH($A551,'Hoja de Trabajo para listado'!$CD$155:$CD$1048576,0),MATCH((CUADRO!J$4&amp;$E551),'Hoja de Trabajo para listado'!$CD$151:$DC$151,0)),0)</f>
        <v>0</v>
      </c>
      <c r="K551" s="241">
        <f ca="1">+IFERROR(INDEX('Hoja de Trabajo para listado'!$A$155:$Z$1048576,MATCH($A551,'Hoja de Trabajo para listado'!$A$155:$A$1048576,0),MATCH((CUADRO!K$4&amp;$E551),'Hoja de Trabajo para listado'!$A$151:$Z$151,0)),0)+IFERROR(INDEX('Hoja de Trabajo para listado'!$AB$155:$BA$1048576,MATCH($A551,'Hoja de Trabajo para listado'!$AB$155:$AB$1048576,0),MATCH((CUADRO!K$4&amp;$E551),'Hoja de Trabajo para listado'!$AB$151:$BA$151,0)),0)+IFERROR(INDEX('Hoja de Trabajo para listado'!$BC$155:$CB$1048576,MATCH($A551,'Hoja de Trabajo para listado'!$BC$155:$BC$1048576,0),MATCH((CUADRO!K$4&amp;$E551),'Hoja de Trabajo para listado'!$BC$151:$CB$151,0)),0)+IFERROR(INDEX('Hoja de Trabajo para listado'!$DE$153:$DG$274,MATCH($A551,'Hoja de Trabajo para listado'!$DE$153:$DE$1048576,0),MATCH((CUADRO!K$4&amp;$E551),'Hoja de Trabajo para listado'!$DE$151:$DG$151,0)),0)+IFERROR(INDEX('Hoja de Trabajo para listado'!$CD$155:$DC$1048576,MATCH($A551,'Hoja de Trabajo para listado'!$CD$155:$CD$1048576,0),MATCH((CUADRO!K$4&amp;$E551),'Hoja de Trabajo para listado'!$CD$151:$DC$151,0)),0)</f>
        <v>0</v>
      </c>
      <c r="L551" s="241">
        <f ca="1">+IFERROR(INDEX('Hoja de Trabajo para listado'!$A$155:$Z$1048576,MATCH($A551,'Hoja de Trabajo para listado'!$A$155:$A$1048576,0),MATCH((CUADRO!L$4&amp;$E551),'Hoja de Trabajo para listado'!$A$151:$Z$151,0)),0)+IFERROR(INDEX('Hoja de Trabajo para listado'!$AB$155:$BA$1048576,MATCH($A551,'Hoja de Trabajo para listado'!$AB$155:$AB$1048576,0),MATCH((CUADRO!L$4&amp;$E551),'Hoja de Trabajo para listado'!$AB$151:$BA$151,0)),0)+IFERROR(INDEX('Hoja de Trabajo para listado'!$BC$155:$CB$1048576,MATCH($A551,'Hoja de Trabajo para listado'!$BC$155:$BC$1048576,0),MATCH((CUADRO!L$4&amp;$E551),'Hoja de Trabajo para listado'!$BC$151:$CB$151,0)),0)+IFERROR(INDEX('Hoja de Trabajo para listado'!$DE$153:$DG$274,MATCH($A551,'Hoja de Trabajo para listado'!$DE$153:$DE$1048576,0),MATCH((CUADRO!L$4&amp;$E551),'Hoja de Trabajo para listado'!$DE$151:$DG$151,0)),0)+IFERROR(INDEX('Hoja de Trabajo para listado'!$CD$155:$DC$1048576,MATCH($A551,'Hoja de Trabajo para listado'!$CD$155:$CD$1048576,0),MATCH((CUADRO!L$4&amp;$E551),'Hoja de Trabajo para listado'!$CD$151:$DC$151,0)),0)</f>
        <v>0</v>
      </c>
      <c r="M551" s="241">
        <f ca="1">+IFERROR(INDEX('Hoja de Trabajo para listado'!$A$155:$Z$1048576,MATCH($A551,'Hoja de Trabajo para listado'!$A$155:$A$1048576,0),MATCH((CUADRO!M$4&amp;$E551),'Hoja de Trabajo para listado'!$A$151:$Z$151,0)),0)+IFERROR(INDEX('Hoja de Trabajo para listado'!$AB$155:$BA$1048576,MATCH($A551,'Hoja de Trabajo para listado'!$AB$155:$AB$1048576,0),MATCH((CUADRO!M$4&amp;$E551),'Hoja de Trabajo para listado'!$AB$151:$BA$151,0)),0)+IFERROR(INDEX('Hoja de Trabajo para listado'!$BC$155:$CB$1048576,MATCH($A551,'Hoja de Trabajo para listado'!$BC$155:$BC$1048576,0),MATCH((CUADRO!M$4&amp;$E551),'Hoja de Trabajo para listado'!$BC$151:$CB$151,0)),0)+IFERROR(INDEX('Hoja de Trabajo para listado'!$DE$153:$DG$274,MATCH($A551,'Hoja de Trabajo para listado'!$DE$153:$DE$1048576,0),MATCH((CUADRO!M$4&amp;$E551),'Hoja de Trabajo para listado'!$DE$151:$DG$151,0)),0)+IFERROR(INDEX('Hoja de Trabajo para listado'!$CD$155:$DC$1048576,MATCH($A551,'Hoja de Trabajo para listado'!$CD$155:$CD$1048576,0),MATCH((CUADRO!M$4&amp;$E551),'Hoja de Trabajo para listado'!$CD$151:$DC$151,0)),0)</f>
        <v>0</v>
      </c>
      <c r="N551" s="241">
        <f ca="1">+IFERROR(INDEX('Hoja de Trabajo para listado'!$A$155:$Z$1048576,MATCH($A551,'Hoja de Trabajo para listado'!$A$155:$A$1048576,0),MATCH((CUADRO!N$4&amp;$E551),'Hoja de Trabajo para listado'!$A$151:$Z$151,0)),0)+IFERROR(INDEX('Hoja de Trabajo para listado'!$AB$155:$BA$1048576,MATCH($A551,'Hoja de Trabajo para listado'!$AB$155:$AB$1048576,0),MATCH((CUADRO!N$4&amp;$E551),'Hoja de Trabajo para listado'!$AB$151:$BA$151,0)),0)+IFERROR(INDEX('Hoja de Trabajo para listado'!$BC$155:$CB$1048576,MATCH($A551,'Hoja de Trabajo para listado'!$BC$155:$BC$1048576,0),MATCH((CUADRO!N$4&amp;$E551),'Hoja de Trabajo para listado'!$BC$151:$CB$151,0)),0)+IFERROR(INDEX('Hoja de Trabajo para listado'!$DE$153:$DG$274,MATCH($A551,'Hoja de Trabajo para listado'!$DE$153:$DE$1048576,0),MATCH((CUADRO!N$4&amp;$E551),'Hoja de Trabajo para listado'!$DE$151:$DG$151,0)),0)+IFERROR(INDEX('Hoja de Trabajo para listado'!$CD$155:$DC$1048576,MATCH($A551,'Hoja de Trabajo para listado'!$CD$155:$CD$1048576,0),MATCH((CUADRO!N$4&amp;$E551),'Hoja de Trabajo para listado'!$CD$151:$DC$151,0)),0)</f>
        <v>0</v>
      </c>
      <c r="O551" s="241">
        <f ca="1">+IFERROR(INDEX('Hoja de Trabajo para listado'!$A$155:$Z$1048576,MATCH($A551,'Hoja de Trabajo para listado'!$A$155:$A$1048576,0),MATCH((CUADRO!O$4&amp;$E551),'Hoja de Trabajo para listado'!$A$151:$Z$151,0)),0)+IFERROR(INDEX('Hoja de Trabajo para listado'!$AB$155:$BA$1048576,MATCH($A551,'Hoja de Trabajo para listado'!$AB$155:$AB$1048576,0),MATCH((CUADRO!O$4&amp;$E551),'Hoja de Trabajo para listado'!$AB$151:$BA$151,0)),0)+IFERROR(INDEX('Hoja de Trabajo para listado'!$BC$155:$CB$1048576,MATCH($A551,'Hoja de Trabajo para listado'!$BC$155:$BC$1048576,0),MATCH((CUADRO!O$4&amp;$E551),'Hoja de Trabajo para listado'!$BC$151:$CB$151,0)),0)+IFERROR(INDEX('Hoja de Trabajo para listado'!$DE$153:$DG$274,MATCH($A551,'Hoja de Trabajo para listado'!$DE$153:$DE$1048576,0),MATCH((CUADRO!O$4&amp;$E551),'Hoja de Trabajo para listado'!$DE$151:$DG$151,0)),0)+IFERROR(INDEX('Hoja de Trabajo para listado'!$CD$155:$DC$1048576,MATCH($A551,'Hoja de Trabajo para listado'!$CD$155:$CD$1048576,0),MATCH((CUADRO!O$4&amp;$E551),'Hoja de Trabajo para listado'!$CD$151:$DC$151,0)),0)</f>
        <v>0</v>
      </c>
      <c r="P551" s="241">
        <f ca="1">+IFERROR(INDEX('Hoja de Trabajo para listado'!$A$155:$Z$1048576,MATCH($A551,'Hoja de Trabajo para listado'!$A$155:$A$1048576,0),MATCH((CUADRO!P$4&amp;$E551),'Hoja de Trabajo para listado'!$A$151:$Z$151,0)),0)+IFERROR(INDEX('Hoja de Trabajo para listado'!$AB$155:$BA$1048576,MATCH($A551,'Hoja de Trabajo para listado'!$AB$155:$AB$1048576,0),MATCH((CUADRO!P$4&amp;$E551),'Hoja de Trabajo para listado'!$AB$151:$BA$151,0)),0)+IFERROR(INDEX('Hoja de Trabajo para listado'!$BC$155:$CB$1048576,MATCH($A551,'Hoja de Trabajo para listado'!$BC$155:$BC$1048576,0),MATCH((CUADRO!P$4&amp;$E551),'Hoja de Trabajo para listado'!$BC$151:$CB$151,0)),0)+IFERROR(INDEX('Hoja de Trabajo para listado'!$DE$153:$DG$274,MATCH($A551,'Hoja de Trabajo para listado'!$DE$153:$DE$1048576,0),MATCH((CUADRO!P$4&amp;$E551),'Hoja de Trabajo para listado'!$DE$151:$DG$151,0)),0)+IFERROR(INDEX('Hoja de Trabajo para listado'!$CD$155:$DC$1048576,MATCH($A551,'Hoja de Trabajo para listado'!$CD$155:$CD$1048576,0),MATCH((CUADRO!P$4&amp;$E551),'Hoja de Trabajo para listado'!$CD$151:$DC$151,0)),0)</f>
        <v>0</v>
      </c>
      <c r="Q551" s="241">
        <f ca="1">+IFERROR(INDEX('Hoja de Trabajo para listado'!$A$155:$Z$1048576,MATCH($A551,'Hoja de Trabajo para listado'!$A$155:$A$1048576,0),MATCH((CUADRO!Q$4&amp;$E551),'Hoja de Trabajo para listado'!$A$151:$Z$151,0)),0)+IFERROR(INDEX('Hoja de Trabajo para listado'!$AB$155:$BA$1048576,MATCH($A551,'Hoja de Trabajo para listado'!$AB$155:$AB$1048576,0),MATCH((CUADRO!Q$4&amp;$E551),'Hoja de Trabajo para listado'!$AB$151:$BA$151,0)),0)+IFERROR(INDEX('Hoja de Trabajo para listado'!$BC$155:$CB$1048576,MATCH($A551,'Hoja de Trabajo para listado'!$BC$155:$BC$1048576,0),MATCH((CUADRO!Q$4&amp;$E551),'Hoja de Trabajo para listado'!$BC$151:$CB$151,0)),0)+IFERROR(INDEX('Hoja de Trabajo para listado'!$DE$153:$DG$274,MATCH($A551,'Hoja de Trabajo para listado'!$DE$153:$DE$1048576,0),MATCH((CUADRO!Q$4&amp;$E551),'Hoja de Trabajo para listado'!$DE$151:$DG$151,0)),0)+IFERROR(INDEX('Hoja de Trabajo para listado'!$CD$155:$DC$1048576,MATCH($A551,'Hoja de Trabajo para listado'!$CD$155:$CD$1048576,0),MATCH((CUADRO!Q$4&amp;$E551),'Hoja de Trabajo para listado'!$CD$151:$DC$151,0)),0)</f>
        <v>0</v>
      </c>
      <c r="R551" s="241">
        <f t="shared" ca="1" si="23"/>
        <v>0</v>
      </c>
      <c r="S551" s="247"/>
      <c r="T551" s="241">
        <f ca="1">+T552</f>
        <v>0</v>
      </c>
      <c r="U551" s="240">
        <f t="shared" si="24"/>
        <v>1</v>
      </c>
      <c r="V551" s="327" t="str">
        <f>+VLOOKUP(A551,bd_lista!$A$3:$E$592,5,FALSE)</f>
        <v>Gobiernos Autonomos Municipales</v>
      </c>
      <c r="W551" s="397" t="str">
        <f>+V551</f>
        <v>Gobiernos Autonomos Municipales</v>
      </c>
      <c r="X551" s="240">
        <f>+VLOOKUP(A551,[4]Sheet1!$A$13:$D$744,4,FALSE)</f>
        <v>0</v>
      </c>
      <c r="Y551" s="240" t="e">
        <f>+VLOOKUP(X551,bd_lista!$A$3:$C$592,3,FALSE)</f>
        <v>#N/A</v>
      </c>
      <c r="Z551" s="290">
        <f>+X551</f>
        <v>0</v>
      </c>
      <c r="AA551" s="291" t="e">
        <f>+Y551</f>
        <v>#N/A</v>
      </c>
    </row>
    <row r="552" spans="1:27" customFormat="1" ht="15" hidden="1" customHeight="1">
      <c r="A552" s="32">
        <v>1227</v>
      </c>
      <c r="B552" s="394"/>
      <c r="C552" s="245" t="str">
        <f>+VLOOKUP(A552,bd_lista!$A$3:$C$592,3,FALSE)</f>
        <v>Gobierno Autónomo Municipal de Guanay</v>
      </c>
      <c r="D552" s="396"/>
      <c r="E552" s="242" t="s">
        <v>1304</v>
      </c>
      <c r="F552" s="241">
        <f ca="1">+IFERROR(INDEX('Hoja de Trabajo para listado'!$A$155:$Z$1048576,MATCH($A552,'Hoja de Trabajo para listado'!$A$155:$A$1048576,0),MATCH((CUADRO!F$4&amp;$E552),'Hoja de Trabajo para listado'!$A$151:$Z$151,0)),0)+IFERROR(INDEX('Hoja de Trabajo para listado'!$AB$155:$BA$1048576,MATCH($A552,'Hoja de Trabajo para listado'!$AB$155:$AB$1048576,0),MATCH((CUADRO!F$4&amp;$E552),'Hoja de Trabajo para listado'!$AB$151:$BA$151,0)),0)+IFERROR(INDEX('Hoja de Trabajo para listado'!$BC$155:$CB$1048576,MATCH($A552,'Hoja de Trabajo para listado'!$BC$155:$BC$1048576,0),MATCH((CUADRO!F$4&amp;$E552),'Hoja de Trabajo para listado'!$BC$151:$CB$151,0)),0)+IFERROR(INDEX('Hoja de Trabajo para listado'!$DE$153:$DG$274,MATCH($A552,'Hoja de Trabajo para listado'!$DE$153:$DE$1048576,0),MATCH((CUADRO!F$4&amp;$E552),'Hoja de Trabajo para listado'!$DE$151:$DG$151,0)),0)+IFERROR(INDEX('Hoja de Trabajo para listado'!$CD$155:$DC$1048576,MATCH($A552,'Hoja de Trabajo para listado'!$CD$155:$CD$1048576,0),MATCH((CUADRO!F$4&amp;$E552),'Hoja de Trabajo para listado'!$CD$151:$DC$151,0)),0)</f>
        <v>0</v>
      </c>
      <c r="G552" s="241">
        <f ca="1">+IFERROR(INDEX('Hoja de Trabajo para listado'!$A$155:$Z$1048576,MATCH($A552,'Hoja de Trabajo para listado'!$A$155:$A$1048576,0),MATCH((CUADRO!G$4&amp;$E552),'Hoja de Trabajo para listado'!$A$151:$Z$151,0)),0)+IFERROR(INDEX('Hoja de Trabajo para listado'!$AB$155:$BA$1048576,MATCH($A552,'Hoja de Trabajo para listado'!$AB$155:$AB$1048576,0),MATCH((CUADRO!G$4&amp;$E552),'Hoja de Trabajo para listado'!$AB$151:$BA$151,0)),0)+IFERROR(INDEX('Hoja de Trabajo para listado'!$BC$155:$CB$1048576,MATCH($A552,'Hoja de Trabajo para listado'!$BC$155:$BC$1048576,0),MATCH((CUADRO!G$4&amp;$E552),'Hoja de Trabajo para listado'!$BC$151:$CB$151,0)),0)+IFERROR(INDEX('Hoja de Trabajo para listado'!$DE$153:$DG$274,MATCH($A552,'Hoja de Trabajo para listado'!$DE$153:$DE$1048576,0),MATCH((CUADRO!G$4&amp;$E552),'Hoja de Trabajo para listado'!$DE$151:$DG$151,0)),0)+IFERROR(INDEX('Hoja de Trabajo para listado'!$CD$155:$DC$1048576,MATCH($A552,'Hoja de Trabajo para listado'!$CD$155:$CD$1048576,0),MATCH((CUADRO!G$4&amp;$E552),'Hoja de Trabajo para listado'!$CD$151:$DC$151,0)),0)</f>
        <v>0</v>
      </c>
      <c r="H552" s="241">
        <f ca="1">+IFERROR(INDEX('Hoja de Trabajo para listado'!$A$155:$Z$1048576,MATCH($A552,'Hoja de Trabajo para listado'!$A$155:$A$1048576,0),MATCH((CUADRO!H$4&amp;$E552),'Hoja de Trabajo para listado'!$A$151:$Z$151,0)),0)+IFERROR(INDEX('Hoja de Trabajo para listado'!$AB$155:$BA$1048576,MATCH($A552,'Hoja de Trabajo para listado'!$AB$155:$AB$1048576,0),MATCH((CUADRO!H$4&amp;$E552),'Hoja de Trabajo para listado'!$AB$151:$BA$151,0)),0)+IFERROR(INDEX('Hoja de Trabajo para listado'!$BC$155:$CB$1048576,MATCH($A552,'Hoja de Trabajo para listado'!$BC$155:$BC$1048576,0),MATCH((CUADRO!H$4&amp;$E552),'Hoja de Trabajo para listado'!$BC$151:$CB$151,0)),0)+IFERROR(INDEX('Hoja de Trabajo para listado'!$DE$153:$DG$274,MATCH($A552,'Hoja de Trabajo para listado'!$DE$153:$DE$1048576,0),MATCH((CUADRO!H$4&amp;$E552),'Hoja de Trabajo para listado'!$DE$151:$DG$151,0)),0)+IFERROR(INDEX('Hoja de Trabajo para listado'!$CD$155:$DC$1048576,MATCH($A552,'Hoja de Trabajo para listado'!$CD$155:$CD$1048576,0),MATCH((CUADRO!H$4&amp;$E552),'Hoja de Trabajo para listado'!$CD$151:$DC$151,0)),0)</f>
        <v>0</v>
      </c>
      <c r="I552" s="241">
        <f ca="1">+IFERROR(INDEX('Hoja de Trabajo para listado'!$A$155:$Z$1048576,MATCH($A552,'Hoja de Trabajo para listado'!$A$155:$A$1048576,0),MATCH((CUADRO!I$4&amp;$E552),'Hoja de Trabajo para listado'!$A$151:$Z$151,0)),0)+IFERROR(INDEX('Hoja de Trabajo para listado'!$AB$155:$BA$1048576,MATCH($A552,'Hoja de Trabajo para listado'!$AB$155:$AB$1048576,0),MATCH((CUADRO!I$4&amp;$E552),'Hoja de Trabajo para listado'!$AB$151:$BA$151,0)),0)+IFERROR(INDEX('Hoja de Trabajo para listado'!$BC$155:$CB$1048576,MATCH($A552,'Hoja de Trabajo para listado'!$BC$155:$BC$1048576,0),MATCH((CUADRO!I$4&amp;$E552),'Hoja de Trabajo para listado'!$BC$151:$CB$151,0)),0)+IFERROR(INDEX('Hoja de Trabajo para listado'!$DE$153:$DG$274,MATCH($A552,'Hoja de Trabajo para listado'!$DE$153:$DE$1048576,0),MATCH((CUADRO!I$4&amp;$E552),'Hoja de Trabajo para listado'!$DE$151:$DG$151,0)),0)+IFERROR(INDEX('Hoja de Trabajo para listado'!$CD$155:$DC$1048576,MATCH($A552,'Hoja de Trabajo para listado'!$CD$155:$CD$1048576,0),MATCH((CUADRO!I$4&amp;$E552),'Hoja de Trabajo para listado'!$CD$151:$DC$151,0)),0)</f>
        <v>0</v>
      </c>
      <c r="J552" s="241">
        <f ca="1">+IFERROR(INDEX('Hoja de Trabajo para listado'!$A$155:$Z$1048576,MATCH($A552,'Hoja de Trabajo para listado'!$A$155:$A$1048576,0),MATCH((CUADRO!J$4&amp;$E552),'Hoja de Trabajo para listado'!$A$151:$Z$151,0)),0)+IFERROR(INDEX('Hoja de Trabajo para listado'!$AB$155:$BA$1048576,MATCH($A552,'Hoja de Trabajo para listado'!$AB$155:$AB$1048576,0),MATCH((CUADRO!J$4&amp;$E552),'Hoja de Trabajo para listado'!$AB$151:$BA$151,0)),0)+IFERROR(INDEX('Hoja de Trabajo para listado'!$BC$155:$CB$1048576,MATCH($A552,'Hoja de Trabajo para listado'!$BC$155:$BC$1048576,0),MATCH((CUADRO!J$4&amp;$E552),'Hoja de Trabajo para listado'!$BC$151:$CB$151,0)),0)+IFERROR(INDEX('Hoja de Trabajo para listado'!$DE$153:$DG$274,MATCH($A552,'Hoja de Trabajo para listado'!$DE$153:$DE$1048576,0),MATCH((CUADRO!J$4&amp;$E552),'Hoja de Trabajo para listado'!$DE$151:$DG$151,0)),0)+IFERROR(INDEX('Hoja de Trabajo para listado'!$CD$155:$DC$1048576,MATCH($A552,'Hoja de Trabajo para listado'!$CD$155:$CD$1048576,0),MATCH((CUADRO!J$4&amp;$E552),'Hoja de Trabajo para listado'!$CD$151:$DC$151,0)),0)</f>
        <v>0</v>
      </c>
      <c r="K552" s="241">
        <f ca="1">+IFERROR(INDEX('Hoja de Trabajo para listado'!$A$155:$Z$1048576,MATCH($A552,'Hoja de Trabajo para listado'!$A$155:$A$1048576,0),MATCH((CUADRO!K$4&amp;$E552),'Hoja de Trabajo para listado'!$A$151:$Z$151,0)),0)+IFERROR(INDEX('Hoja de Trabajo para listado'!$AB$155:$BA$1048576,MATCH($A552,'Hoja de Trabajo para listado'!$AB$155:$AB$1048576,0),MATCH((CUADRO!K$4&amp;$E552),'Hoja de Trabajo para listado'!$AB$151:$BA$151,0)),0)+IFERROR(INDEX('Hoja de Trabajo para listado'!$BC$155:$CB$1048576,MATCH($A552,'Hoja de Trabajo para listado'!$BC$155:$BC$1048576,0),MATCH((CUADRO!K$4&amp;$E552),'Hoja de Trabajo para listado'!$BC$151:$CB$151,0)),0)+IFERROR(INDEX('Hoja de Trabajo para listado'!$DE$153:$DG$274,MATCH($A552,'Hoja de Trabajo para listado'!$DE$153:$DE$1048576,0),MATCH((CUADRO!K$4&amp;$E552),'Hoja de Trabajo para listado'!$DE$151:$DG$151,0)),0)+IFERROR(INDEX('Hoja de Trabajo para listado'!$CD$155:$DC$1048576,MATCH($A552,'Hoja de Trabajo para listado'!$CD$155:$CD$1048576,0),MATCH((CUADRO!K$4&amp;$E552),'Hoja de Trabajo para listado'!$CD$151:$DC$151,0)),0)</f>
        <v>0</v>
      </c>
      <c r="L552" s="241">
        <f ca="1">+IFERROR(INDEX('Hoja de Trabajo para listado'!$A$155:$Z$1048576,MATCH($A552,'Hoja de Trabajo para listado'!$A$155:$A$1048576,0),MATCH((CUADRO!L$4&amp;$E552),'Hoja de Trabajo para listado'!$A$151:$Z$151,0)),0)+IFERROR(INDEX('Hoja de Trabajo para listado'!$AB$155:$BA$1048576,MATCH($A552,'Hoja de Trabajo para listado'!$AB$155:$AB$1048576,0),MATCH((CUADRO!L$4&amp;$E552),'Hoja de Trabajo para listado'!$AB$151:$BA$151,0)),0)+IFERROR(INDEX('Hoja de Trabajo para listado'!$BC$155:$CB$1048576,MATCH($A552,'Hoja de Trabajo para listado'!$BC$155:$BC$1048576,0),MATCH((CUADRO!L$4&amp;$E552),'Hoja de Trabajo para listado'!$BC$151:$CB$151,0)),0)+IFERROR(INDEX('Hoja de Trabajo para listado'!$DE$153:$DG$274,MATCH($A552,'Hoja de Trabajo para listado'!$DE$153:$DE$1048576,0),MATCH((CUADRO!L$4&amp;$E552),'Hoja de Trabajo para listado'!$DE$151:$DG$151,0)),0)+IFERROR(INDEX('Hoja de Trabajo para listado'!$CD$155:$DC$1048576,MATCH($A552,'Hoja de Trabajo para listado'!$CD$155:$CD$1048576,0),MATCH((CUADRO!L$4&amp;$E552),'Hoja de Trabajo para listado'!$CD$151:$DC$151,0)),0)</f>
        <v>0</v>
      </c>
      <c r="M552" s="241">
        <f ca="1">+IFERROR(INDEX('Hoja de Trabajo para listado'!$A$155:$Z$1048576,MATCH($A552,'Hoja de Trabajo para listado'!$A$155:$A$1048576,0),MATCH((CUADRO!M$4&amp;$E552),'Hoja de Trabajo para listado'!$A$151:$Z$151,0)),0)+IFERROR(INDEX('Hoja de Trabajo para listado'!$AB$155:$BA$1048576,MATCH($A552,'Hoja de Trabajo para listado'!$AB$155:$AB$1048576,0),MATCH((CUADRO!M$4&amp;$E552),'Hoja de Trabajo para listado'!$AB$151:$BA$151,0)),0)+IFERROR(INDEX('Hoja de Trabajo para listado'!$BC$155:$CB$1048576,MATCH($A552,'Hoja de Trabajo para listado'!$BC$155:$BC$1048576,0),MATCH((CUADRO!M$4&amp;$E552),'Hoja de Trabajo para listado'!$BC$151:$CB$151,0)),0)+IFERROR(INDEX('Hoja de Trabajo para listado'!$DE$153:$DG$274,MATCH($A552,'Hoja de Trabajo para listado'!$DE$153:$DE$1048576,0),MATCH((CUADRO!M$4&amp;$E552),'Hoja de Trabajo para listado'!$DE$151:$DG$151,0)),0)+IFERROR(INDEX('Hoja de Trabajo para listado'!$CD$155:$DC$1048576,MATCH($A552,'Hoja de Trabajo para listado'!$CD$155:$CD$1048576,0),MATCH((CUADRO!M$4&amp;$E552),'Hoja de Trabajo para listado'!$CD$151:$DC$151,0)),0)</f>
        <v>0</v>
      </c>
      <c r="N552" s="241">
        <f ca="1">+IFERROR(INDEX('Hoja de Trabajo para listado'!$A$155:$Z$1048576,MATCH($A552,'Hoja de Trabajo para listado'!$A$155:$A$1048576,0),MATCH((CUADRO!N$4&amp;$E552),'Hoja de Trabajo para listado'!$A$151:$Z$151,0)),0)+IFERROR(INDEX('Hoja de Trabajo para listado'!$AB$155:$BA$1048576,MATCH($A552,'Hoja de Trabajo para listado'!$AB$155:$AB$1048576,0),MATCH((CUADRO!N$4&amp;$E552),'Hoja de Trabajo para listado'!$AB$151:$BA$151,0)),0)+IFERROR(INDEX('Hoja de Trabajo para listado'!$BC$155:$CB$1048576,MATCH($A552,'Hoja de Trabajo para listado'!$BC$155:$BC$1048576,0),MATCH((CUADRO!N$4&amp;$E552),'Hoja de Trabajo para listado'!$BC$151:$CB$151,0)),0)+IFERROR(INDEX('Hoja de Trabajo para listado'!$DE$153:$DG$274,MATCH($A552,'Hoja de Trabajo para listado'!$DE$153:$DE$1048576,0),MATCH((CUADRO!N$4&amp;$E552),'Hoja de Trabajo para listado'!$DE$151:$DG$151,0)),0)+IFERROR(INDEX('Hoja de Trabajo para listado'!$CD$155:$DC$1048576,MATCH($A552,'Hoja de Trabajo para listado'!$CD$155:$CD$1048576,0),MATCH((CUADRO!N$4&amp;$E552),'Hoja de Trabajo para listado'!$CD$151:$DC$151,0)),0)</f>
        <v>0</v>
      </c>
      <c r="O552" s="241">
        <f ca="1">+IFERROR(INDEX('Hoja de Trabajo para listado'!$A$155:$Z$1048576,MATCH($A552,'Hoja de Trabajo para listado'!$A$155:$A$1048576,0),MATCH((CUADRO!O$4&amp;$E552),'Hoja de Trabajo para listado'!$A$151:$Z$151,0)),0)+IFERROR(INDEX('Hoja de Trabajo para listado'!$AB$155:$BA$1048576,MATCH($A552,'Hoja de Trabajo para listado'!$AB$155:$AB$1048576,0),MATCH((CUADRO!O$4&amp;$E552),'Hoja de Trabajo para listado'!$AB$151:$BA$151,0)),0)+IFERROR(INDEX('Hoja de Trabajo para listado'!$BC$155:$CB$1048576,MATCH($A552,'Hoja de Trabajo para listado'!$BC$155:$BC$1048576,0),MATCH((CUADRO!O$4&amp;$E552),'Hoja de Trabajo para listado'!$BC$151:$CB$151,0)),0)+IFERROR(INDEX('Hoja de Trabajo para listado'!$DE$153:$DG$274,MATCH($A552,'Hoja de Trabajo para listado'!$DE$153:$DE$1048576,0),MATCH((CUADRO!O$4&amp;$E552),'Hoja de Trabajo para listado'!$DE$151:$DG$151,0)),0)+IFERROR(INDEX('Hoja de Trabajo para listado'!$CD$155:$DC$1048576,MATCH($A552,'Hoja de Trabajo para listado'!$CD$155:$CD$1048576,0),MATCH((CUADRO!O$4&amp;$E552),'Hoja de Trabajo para listado'!$CD$151:$DC$151,0)),0)</f>
        <v>0</v>
      </c>
      <c r="P552" s="241">
        <f ca="1">+IFERROR(INDEX('Hoja de Trabajo para listado'!$A$155:$Z$1048576,MATCH($A552,'Hoja de Trabajo para listado'!$A$155:$A$1048576,0),MATCH((CUADRO!P$4&amp;$E552),'Hoja de Trabajo para listado'!$A$151:$Z$151,0)),0)+IFERROR(INDEX('Hoja de Trabajo para listado'!$AB$155:$BA$1048576,MATCH($A552,'Hoja de Trabajo para listado'!$AB$155:$AB$1048576,0),MATCH((CUADRO!P$4&amp;$E552),'Hoja de Trabajo para listado'!$AB$151:$BA$151,0)),0)+IFERROR(INDEX('Hoja de Trabajo para listado'!$BC$155:$CB$1048576,MATCH($A552,'Hoja de Trabajo para listado'!$BC$155:$BC$1048576,0),MATCH((CUADRO!P$4&amp;$E552),'Hoja de Trabajo para listado'!$BC$151:$CB$151,0)),0)+IFERROR(INDEX('Hoja de Trabajo para listado'!$DE$153:$DG$274,MATCH($A552,'Hoja de Trabajo para listado'!$DE$153:$DE$1048576,0),MATCH((CUADRO!P$4&amp;$E552),'Hoja de Trabajo para listado'!$DE$151:$DG$151,0)),0)+IFERROR(INDEX('Hoja de Trabajo para listado'!$CD$155:$DC$1048576,MATCH($A552,'Hoja de Trabajo para listado'!$CD$155:$CD$1048576,0),MATCH((CUADRO!P$4&amp;$E552),'Hoja de Trabajo para listado'!$CD$151:$DC$151,0)),0)</f>
        <v>0</v>
      </c>
      <c r="Q552" s="241">
        <f ca="1">+IFERROR(INDEX('Hoja de Trabajo para listado'!$A$155:$Z$1048576,MATCH($A552,'Hoja de Trabajo para listado'!$A$155:$A$1048576,0),MATCH((CUADRO!Q$4&amp;$E552),'Hoja de Trabajo para listado'!$A$151:$Z$151,0)),0)+IFERROR(INDEX('Hoja de Trabajo para listado'!$AB$155:$BA$1048576,MATCH($A552,'Hoja de Trabajo para listado'!$AB$155:$AB$1048576,0),MATCH((CUADRO!Q$4&amp;$E552),'Hoja de Trabajo para listado'!$AB$151:$BA$151,0)),0)+IFERROR(INDEX('Hoja de Trabajo para listado'!$BC$155:$CB$1048576,MATCH($A552,'Hoja de Trabajo para listado'!$BC$155:$BC$1048576,0),MATCH((CUADRO!Q$4&amp;$E552),'Hoja de Trabajo para listado'!$BC$151:$CB$151,0)),0)+IFERROR(INDEX('Hoja de Trabajo para listado'!$DE$153:$DG$274,MATCH($A552,'Hoja de Trabajo para listado'!$DE$153:$DE$1048576,0),MATCH((CUADRO!Q$4&amp;$E552),'Hoja de Trabajo para listado'!$DE$151:$DG$151,0)),0)+IFERROR(INDEX('Hoja de Trabajo para listado'!$CD$155:$DC$1048576,MATCH($A552,'Hoja de Trabajo para listado'!$CD$155:$CD$1048576,0),MATCH((CUADRO!Q$4&amp;$E552),'Hoja de Trabajo para listado'!$CD$151:$DC$151,0)),0)</f>
        <v>0</v>
      </c>
      <c r="R552" s="241">
        <f t="shared" ca="1" si="23"/>
        <v>0</v>
      </c>
      <c r="S552" s="247">
        <f ca="1">+R551+R552</f>
        <v>0</v>
      </c>
      <c r="T552" s="241">
        <f ca="1">+S552</f>
        <v>0</v>
      </c>
      <c r="U552" s="240">
        <f t="shared" si="24"/>
        <v>2</v>
      </c>
      <c r="V552" s="327" t="str">
        <f>+VLOOKUP(A552,bd_lista!$A$3:$E$592,5,FALSE)</f>
        <v>Gobiernos Autonomos Municipales</v>
      </c>
      <c r="W552" s="398"/>
      <c r="X552" s="240">
        <f>+VLOOKUP(A552,[4]Sheet1!$A$13:$D$744,4,FALSE)</f>
        <v>0</v>
      </c>
      <c r="Y552" s="240" t="e">
        <f>+VLOOKUP(X552,bd_lista!$A$3:$C$592,3,FALSE)</f>
        <v>#N/A</v>
      </c>
      <c r="Z552" s="288"/>
      <c r="AA552" s="289"/>
    </row>
    <row r="553" spans="1:27" customFormat="1" ht="15" hidden="1" customHeight="1">
      <c r="A553" s="32">
        <v>1228</v>
      </c>
      <c r="B553" s="393">
        <f>+A553</f>
        <v>1228</v>
      </c>
      <c r="C553" s="245" t="str">
        <f>+VLOOKUP(A553,bd_lista!$A$3:$C$592,3,FALSE)</f>
        <v>Gobierno Autónomo Municipal de Tacacoma</v>
      </c>
      <c r="D553" s="395" t="str">
        <f>+C553</f>
        <v>Gobierno Autónomo Municipal de Tacacoma</v>
      </c>
      <c r="E553" s="240" t="s">
        <v>1303</v>
      </c>
      <c r="F553" s="241">
        <f ca="1">+IFERROR(INDEX('Hoja de Trabajo para listado'!$A$155:$Z$1048576,MATCH($A553,'Hoja de Trabajo para listado'!$A$155:$A$1048576,0),MATCH((CUADRO!F$4&amp;$E553),'Hoja de Trabajo para listado'!$A$151:$Z$151,0)),0)+IFERROR(INDEX('Hoja de Trabajo para listado'!$AB$155:$BA$1048576,MATCH($A553,'Hoja de Trabajo para listado'!$AB$155:$AB$1048576,0),MATCH((CUADRO!F$4&amp;$E553),'Hoja de Trabajo para listado'!$AB$151:$BA$151,0)),0)+IFERROR(INDEX('Hoja de Trabajo para listado'!$BC$155:$CB$1048576,MATCH($A553,'Hoja de Trabajo para listado'!$BC$155:$BC$1048576,0),MATCH((CUADRO!F$4&amp;$E553),'Hoja de Trabajo para listado'!$BC$151:$CB$151,0)),0)+IFERROR(INDEX('Hoja de Trabajo para listado'!$DE$153:$DG$274,MATCH($A553,'Hoja de Trabajo para listado'!$DE$153:$DE$1048576,0),MATCH((CUADRO!F$4&amp;$E553),'Hoja de Trabajo para listado'!$DE$151:$DG$151,0)),0)+IFERROR(INDEX('Hoja de Trabajo para listado'!$CD$155:$DC$1048576,MATCH($A553,'Hoja de Trabajo para listado'!$CD$155:$CD$1048576,0),MATCH((CUADRO!F$4&amp;$E553),'Hoja de Trabajo para listado'!$CD$151:$DC$151,0)),0)</f>
        <v>0</v>
      </c>
      <c r="G553" s="241">
        <f ca="1">+IFERROR(INDEX('Hoja de Trabajo para listado'!$A$155:$Z$1048576,MATCH($A553,'Hoja de Trabajo para listado'!$A$155:$A$1048576,0),MATCH((CUADRO!G$4&amp;$E553),'Hoja de Trabajo para listado'!$A$151:$Z$151,0)),0)+IFERROR(INDEX('Hoja de Trabajo para listado'!$AB$155:$BA$1048576,MATCH($A553,'Hoja de Trabajo para listado'!$AB$155:$AB$1048576,0),MATCH((CUADRO!G$4&amp;$E553),'Hoja de Trabajo para listado'!$AB$151:$BA$151,0)),0)+IFERROR(INDEX('Hoja de Trabajo para listado'!$BC$155:$CB$1048576,MATCH($A553,'Hoja de Trabajo para listado'!$BC$155:$BC$1048576,0),MATCH((CUADRO!G$4&amp;$E553),'Hoja de Trabajo para listado'!$BC$151:$CB$151,0)),0)+IFERROR(INDEX('Hoja de Trabajo para listado'!$DE$153:$DG$274,MATCH($A553,'Hoja de Trabajo para listado'!$DE$153:$DE$1048576,0),MATCH((CUADRO!G$4&amp;$E553),'Hoja de Trabajo para listado'!$DE$151:$DG$151,0)),0)+IFERROR(INDEX('Hoja de Trabajo para listado'!$CD$155:$DC$1048576,MATCH($A553,'Hoja de Trabajo para listado'!$CD$155:$CD$1048576,0),MATCH((CUADRO!G$4&amp;$E553),'Hoja de Trabajo para listado'!$CD$151:$DC$151,0)),0)</f>
        <v>0</v>
      </c>
      <c r="H553" s="241">
        <f ca="1">+IFERROR(INDEX('Hoja de Trabajo para listado'!$A$155:$Z$1048576,MATCH($A553,'Hoja de Trabajo para listado'!$A$155:$A$1048576,0),MATCH((CUADRO!H$4&amp;$E553),'Hoja de Trabajo para listado'!$A$151:$Z$151,0)),0)+IFERROR(INDEX('Hoja de Trabajo para listado'!$AB$155:$BA$1048576,MATCH($A553,'Hoja de Trabajo para listado'!$AB$155:$AB$1048576,0),MATCH((CUADRO!H$4&amp;$E553),'Hoja de Trabajo para listado'!$AB$151:$BA$151,0)),0)+IFERROR(INDEX('Hoja de Trabajo para listado'!$BC$155:$CB$1048576,MATCH($A553,'Hoja de Trabajo para listado'!$BC$155:$BC$1048576,0),MATCH((CUADRO!H$4&amp;$E553),'Hoja de Trabajo para listado'!$BC$151:$CB$151,0)),0)+IFERROR(INDEX('Hoja de Trabajo para listado'!$DE$153:$DG$274,MATCH($A553,'Hoja de Trabajo para listado'!$DE$153:$DE$1048576,0),MATCH((CUADRO!H$4&amp;$E553),'Hoja de Trabajo para listado'!$DE$151:$DG$151,0)),0)+IFERROR(INDEX('Hoja de Trabajo para listado'!$CD$155:$DC$1048576,MATCH($A553,'Hoja de Trabajo para listado'!$CD$155:$CD$1048576,0),MATCH((CUADRO!H$4&amp;$E553),'Hoja de Trabajo para listado'!$CD$151:$DC$151,0)),0)</f>
        <v>0</v>
      </c>
      <c r="I553" s="241">
        <f ca="1">+IFERROR(INDEX('Hoja de Trabajo para listado'!$A$155:$Z$1048576,MATCH($A553,'Hoja de Trabajo para listado'!$A$155:$A$1048576,0),MATCH((CUADRO!I$4&amp;$E553),'Hoja de Trabajo para listado'!$A$151:$Z$151,0)),0)+IFERROR(INDEX('Hoja de Trabajo para listado'!$AB$155:$BA$1048576,MATCH($A553,'Hoja de Trabajo para listado'!$AB$155:$AB$1048576,0),MATCH((CUADRO!I$4&amp;$E553),'Hoja de Trabajo para listado'!$AB$151:$BA$151,0)),0)+IFERROR(INDEX('Hoja de Trabajo para listado'!$BC$155:$CB$1048576,MATCH($A553,'Hoja de Trabajo para listado'!$BC$155:$BC$1048576,0),MATCH((CUADRO!I$4&amp;$E553),'Hoja de Trabajo para listado'!$BC$151:$CB$151,0)),0)+IFERROR(INDEX('Hoja de Trabajo para listado'!$DE$153:$DG$274,MATCH($A553,'Hoja de Trabajo para listado'!$DE$153:$DE$1048576,0),MATCH((CUADRO!I$4&amp;$E553),'Hoja de Trabajo para listado'!$DE$151:$DG$151,0)),0)+IFERROR(INDEX('Hoja de Trabajo para listado'!$CD$155:$DC$1048576,MATCH($A553,'Hoja de Trabajo para listado'!$CD$155:$CD$1048576,0),MATCH((CUADRO!I$4&amp;$E553),'Hoja de Trabajo para listado'!$CD$151:$DC$151,0)),0)</f>
        <v>0</v>
      </c>
      <c r="J553" s="241">
        <f ca="1">+IFERROR(INDEX('Hoja de Trabajo para listado'!$A$155:$Z$1048576,MATCH($A553,'Hoja de Trabajo para listado'!$A$155:$A$1048576,0),MATCH((CUADRO!J$4&amp;$E553),'Hoja de Trabajo para listado'!$A$151:$Z$151,0)),0)+IFERROR(INDEX('Hoja de Trabajo para listado'!$AB$155:$BA$1048576,MATCH($A553,'Hoja de Trabajo para listado'!$AB$155:$AB$1048576,0),MATCH((CUADRO!J$4&amp;$E553),'Hoja de Trabajo para listado'!$AB$151:$BA$151,0)),0)+IFERROR(INDEX('Hoja de Trabajo para listado'!$BC$155:$CB$1048576,MATCH($A553,'Hoja de Trabajo para listado'!$BC$155:$BC$1048576,0),MATCH((CUADRO!J$4&amp;$E553),'Hoja de Trabajo para listado'!$BC$151:$CB$151,0)),0)+IFERROR(INDEX('Hoja de Trabajo para listado'!$DE$153:$DG$274,MATCH($A553,'Hoja de Trabajo para listado'!$DE$153:$DE$1048576,0),MATCH((CUADRO!J$4&amp;$E553),'Hoja de Trabajo para listado'!$DE$151:$DG$151,0)),0)+IFERROR(INDEX('Hoja de Trabajo para listado'!$CD$155:$DC$1048576,MATCH($A553,'Hoja de Trabajo para listado'!$CD$155:$CD$1048576,0),MATCH((CUADRO!J$4&amp;$E553),'Hoja de Trabajo para listado'!$CD$151:$DC$151,0)),0)</f>
        <v>0</v>
      </c>
      <c r="K553" s="241">
        <f ca="1">+IFERROR(INDEX('Hoja de Trabajo para listado'!$A$155:$Z$1048576,MATCH($A553,'Hoja de Trabajo para listado'!$A$155:$A$1048576,0),MATCH((CUADRO!K$4&amp;$E553),'Hoja de Trabajo para listado'!$A$151:$Z$151,0)),0)+IFERROR(INDEX('Hoja de Trabajo para listado'!$AB$155:$BA$1048576,MATCH($A553,'Hoja de Trabajo para listado'!$AB$155:$AB$1048576,0),MATCH((CUADRO!K$4&amp;$E553),'Hoja de Trabajo para listado'!$AB$151:$BA$151,0)),0)+IFERROR(INDEX('Hoja de Trabajo para listado'!$BC$155:$CB$1048576,MATCH($A553,'Hoja de Trabajo para listado'!$BC$155:$BC$1048576,0),MATCH((CUADRO!K$4&amp;$E553),'Hoja de Trabajo para listado'!$BC$151:$CB$151,0)),0)+IFERROR(INDEX('Hoja de Trabajo para listado'!$DE$153:$DG$274,MATCH($A553,'Hoja de Trabajo para listado'!$DE$153:$DE$1048576,0),MATCH((CUADRO!K$4&amp;$E553),'Hoja de Trabajo para listado'!$DE$151:$DG$151,0)),0)+IFERROR(INDEX('Hoja de Trabajo para listado'!$CD$155:$DC$1048576,MATCH($A553,'Hoja de Trabajo para listado'!$CD$155:$CD$1048576,0),MATCH((CUADRO!K$4&amp;$E553),'Hoja de Trabajo para listado'!$CD$151:$DC$151,0)),0)</f>
        <v>0</v>
      </c>
      <c r="L553" s="241">
        <f ca="1">+IFERROR(INDEX('Hoja de Trabajo para listado'!$A$155:$Z$1048576,MATCH($A553,'Hoja de Trabajo para listado'!$A$155:$A$1048576,0),MATCH((CUADRO!L$4&amp;$E553),'Hoja de Trabajo para listado'!$A$151:$Z$151,0)),0)+IFERROR(INDEX('Hoja de Trabajo para listado'!$AB$155:$BA$1048576,MATCH($A553,'Hoja de Trabajo para listado'!$AB$155:$AB$1048576,0),MATCH((CUADRO!L$4&amp;$E553),'Hoja de Trabajo para listado'!$AB$151:$BA$151,0)),0)+IFERROR(INDEX('Hoja de Trabajo para listado'!$BC$155:$CB$1048576,MATCH($A553,'Hoja de Trabajo para listado'!$BC$155:$BC$1048576,0),MATCH((CUADRO!L$4&amp;$E553),'Hoja de Trabajo para listado'!$BC$151:$CB$151,0)),0)+IFERROR(INDEX('Hoja de Trabajo para listado'!$DE$153:$DG$274,MATCH($A553,'Hoja de Trabajo para listado'!$DE$153:$DE$1048576,0),MATCH((CUADRO!L$4&amp;$E553),'Hoja de Trabajo para listado'!$DE$151:$DG$151,0)),0)+IFERROR(INDEX('Hoja de Trabajo para listado'!$CD$155:$DC$1048576,MATCH($A553,'Hoja de Trabajo para listado'!$CD$155:$CD$1048576,0),MATCH((CUADRO!L$4&amp;$E553),'Hoja de Trabajo para listado'!$CD$151:$DC$151,0)),0)</f>
        <v>0</v>
      </c>
      <c r="M553" s="241">
        <f ca="1">+IFERROR(INDEX('Hoja de Trabajo para listado'!$A$155:$Z$1048576,MATCH($A553,'Hoja de Trabajo para listado'!$A$155:$A$1048576,0),MATCH((CUADRO!M$4&amp;$E553),'Hoja de Trabajo para listado'!$A$151:$Z$151,0)),0)+IFERROR(INDEX('Hoja de Trabajo para listado'!$AB$155:$BA$1048576,MATCH($A553,'Hoja de Trabajo para listado'!$AB$155:$AB$1048576,0),MATCH((CUADRO!M$4&amp;$E553),'Hoja de Trabajo para listado'!$AB$151:$BA$151,0)),0)+IFERROR(INDEX('Hoja de Trabajo para listado'!$BC$155:$CB$1048576,MATCH($A553,'Hoja de Trabajo para listado'!$BC$155:$BC$1048576,0),MATCH((CUADRO!M$4&amp;$E553),'Hoja de Trabajo para listado'!$BC$151:$CB$151,0)),0)+IFERROR(INDEX('Hoja de Trabajo para listado'!$DE$153:$DG$274,MATCH($A553,'Hoja de Trabajo para listado'!$DE$153:$DE$1048576,0),MATCH((CUADRO!M$4&amp;$E553),'Hoja de Trabajo para listado'!$DE$151:$DG$151,0)),0)+IFERROR(INDEX('Hoja de Trabajo para listado'!$CD$155:$DC$1048576,MATCH($A553,'Hoja de Trabajo para listado'!$CD$155:$CD$1048576,0),MATCH((CUADRO!M$4&amp;$E553),'Hoja de Trabajo para listado'!$CD$151:$DC$151,0)),0)</f>
        <v>0</v>
      </c>
      <c r="N553" s="241">
        <f ca="1">+IFERROR(INDEX('Hoja de Trabajo para listado'!$A$155:$Z$1048576,MATCH($A553,'Hoja de Trabajo para listado'!$A$155:$A$1048576,0),MATCH((CUADRO!N$4&amp;$E553),'Hoja de Trabajo para listado'!$A$151:$Z$151,0)),0)+IFERROR(INDEX('Hoja de Trabajo para listado'!$AB$155:$BA$1048576,MATCH($A553,'Hoja de Trabajo para listado'!$AB$155:$AB$1048576,0),MATCH((CUADRO!N$4&amp;$E553),'Hoja de Trabajo para listado'!$AB$151:$BA$151,0)),0)+IFERROR(INDEX('Hoja de Trabajo para listado'!$BC$155:$CB$1048576,MATCH($A553,'Hoja de Trabajo para listado'!$BC$155:$BC$1048576,0),MATCH((CUADRO!N$4&amp;$E553),'Hoja de Trabajo para listado'!$BC$151:$CB$151,0)),0)+IFERROR(INDEX('Hoja de Trabajo para listado'!$DE$153:$DG$274,MATCH($A553,'Hoja de Trabajo para listado'!$DE$153:$DE$1048576,0),MATCH((CUADRO!N$4&amp;$E553),'Hoja de Trabajo para listado'!$DE$151:$DG$151,0)),0)+IFERROR(INDEX('Hoja de Trabajo para listado'!$CD$155:$DC$1048576,MATCH($A553,'Hoja de Trabajo para listado'!$CD$155:$CD$1048576,0),MATCH((CUADRO!N$4&amp;$E553),'Hoja de Trabajo para listado'!$CD$151:$DC$151,0)),0)</f>
        <v>0</v>
      </c>
      <c r="O553" s="241">
        <f ca="1">+IFERROR(INDEX('Hoja de Trabajo para listado'!$A$155:$Z$1048576,MATCH($A553,'Hoja de Trabajo para listado'!$A$155:$A$1048576,0),MATCH((CUADRO!O$4&amp;$E553),'Hoja de Trabajo para listado'!$A$151:$Z$151,0)),0)+IFERROR(INDEX('Hoja de Trabajo para listado'!$AB$155:$BA$1048576,MATCH($A553,'Hoja de Trabajo para listado'!$AB$155:$AB$1048576,0),MATCH((CUADRO!O$4&amp;$E553),'Hoja de Trabajo para listado'!$AB$151:$BA$151,0)),0)+IFERROR(INDEX('Hoja de Trabajo para listado'!$BC$155:$CB$1048576,MATCH($A553,'Hoja de Trabajo para listado'!$BC$155:$BC$1048576,0),MATCH((CUADRO!O$4&amp;$E553),'Hoja de Trabajo para listado'!$BC$151:$CB$151,0)),0)+IFERROR(INDEX('Hoja de Trabajo para listado'!$DE$153:$DG$274,MATCH($A553,'Hoja de Trabajo para listado'!$DE$153:$DE$1048576,0),MATCH((CUADRO!O$4&amp;$E553),'Hoja de Trabajo para listado'!$DE$151:$DG$151,0)),0)+IFERROR(INDEX('Hoja de Trabajo para listado'!$CD$155:$DC$1048576,MATCH($A553,'Hoja de Trabajo para listado'!$CD$155:$CD$1048576,0),MATCH((CUADRO!O$4&amp;$E553),'Hoja de Trabajo para listado'!$CD$151:$DC$151,0)),0)</f>
        <v>0</v>
      </c>
      <c r="P553" s="241">
        <f ca="1">+IFERROR(INDEX('Hoja de Trabajo para listado'!$A$155:$Z$1048576,MATCH($A553,'Hoja de Trabajo para listado'!$A$155:$A$1048576,0),MATCH((CUADRO!P$4&amp;$E553),'Hoja de Trabajo para listado'!$A$151:$Z$151,0)),0)+IFERROR(INDEX('Hoja de Trabajo para listado'!$AB$155:$BA$1048576,MATCH($A553,'Hoja de Trabajo para listado'!$AB$155:$AB$1048576,0),MATCH((CUADRO!P$4&amp;$E553),'Hoja de Trabajo para listado'!$AB$151:$BA$151,0)),0)+IFERROR(INDEX('Hoja de Trabajo para listado'!$BC$155:$CB$1048576,MATCH($A553,'Hoja de Trabajo para listado'!$BC$155:$BC$1048576,0),MATCH((CUADRO!P$4&amp;$E553),'Hoja de Trabajo para listado'!$BC$151:$CB$151,0)),0)+IFERROR(INDEX('Hoja de Trabajo para listado'!$DE$153:$DG$274,MATCH($A553,'Hoja de Trabajo para listado'!$DE$153:$DE$1048576,0),MATCH((CUADRO!P$4&amp;$E553),'Hoja de Trabajo para listado'!$DE$151:$DG$151,0)),0)+IFERROR(INDEX('Hoja de Trabajo para listado'!$CD$155:$DC$1048576,MATCH($A553,'Hoja de Trabajo para listado'!$CD$155:$CD$1048576,0),MATCH((CUADRO!P$4&amp;$E553),'Hoja de Trabajo para listado'!$CD$151:$DC$151,0)),0)</f>
        <v>0</v>
      </c>
      <c r="Q553" s="241">
        <f ca="1">+IFERROR(INDEX('Hoja de Trabajo para listado'!$A$155:$Z$1048576,MATCH($A553,'Hoja de Trabajo para listado'!$A$155:$A$1048576,0),MATCH((CUADRO!Q$4&amp;$E553),'Hoja de Trabajo para listado'!$A$151:$Z$151,0)),0)+IFERROR(INDEX('Hoja de Trabajo para listado'!$AB$155:$BA$1048576,MATCH($A553,'Hoja de Trabajo para listado'!$AB$155:$AB$1048576,0),MATCH((CUADRO!Q$4&amp;$E553),'Hoja de Trabajo para listado'!$AB$151:$BA$151,0)),0)+IFERROR(INDEX('Hoja de Trabajo para listado'!$BC$155:$CB$1048576,MATCH($A553,'Hoja de Trabajo para listado'!$BC$155:$BC$1048576,0),MATCH((CUADRO!Q$4&amp;$E553),'Hoja de Trabajo para listado'!$BC$151:$CB$151,0)),0)+IFERROR(INDEX('Hoja de Trabajo para listado'!$DE$153:$DG$274,MATCH($A553,'Hoja de Trabajo para listado'!$DE$153:$DE$1048576,0),MATCH((CUADRO!Q$4&amp;$E553),'Hoja de Trabajo para listado'!$DE$151:$DG$151,0)),0)+IFERROR(INDEX('Hoja de Trabajo para listado'!$CD$155:$DC$1048576,MATCH($A553,'Hoja de Trabajo para listado'!$CD$155:$CD$1048576,0),MATCH((CUADRO!Q$4&amp;$E553),'Hoja de Trabajo para listado'!$CD$151:$DC$151,0)),0)</f>
        <v>0</v>
      </c>
      <c r="R553" s="241">
        <f t="shared" ca="1" si="23"/>
        <v>0</v>
      </c>
      <c r="S553" s="247"/>
      <c r="T553" s="241">
        <f ca="1">+T554</f>
        <v>0</v>
      </c>
      <c r="U553" s="240">
        <f t="shared" si="24"/>
        <v>1</v>
      </c>
      <c r="V553" s="327" t="str">
        <f>+VLOOKUP(A553,bd_lista!$A$3:$E$592,5,FALSE)</f>
        <v>Gobiernos Autonomos Municipales</v>
      </c>
      <c r="W553" s="397" t="str">
        <f>+V553</f>
        <v>Gobiernos Autonomos Municipales</v>
      </c>
      <c r="X553" s="240">
        <f>+VLOOKUP(A553,[4]Sheet1!$A$13:$D$744,4,FALSE)</f>
        <v>0</v>
      </c>
      <c r="Y553" s="240" t="e">
        <f>+VLOOKUP(X553,bd_lista!$A$3:$C$592,3,FALSE)</f>
        <v>#N/A</v>
      </c>
      <c r="Z553" s="290">
        <f>+X553</f>
        <v>0</v>
      </c>
      <c r="AA553" s="291" t="e">
        <f>+Y553</f>
        <v>#N/A</v>
      </c>
    </row>
    <row r="554" spans="1:27" customFormat="1" ht="15" hidden="1" customHeight="1">
      <c r="A554" s="32">
        <v>1228</v>
      </c>
      <c r="B554" s="394"/>
      <c r="C554" s="245" t="str">
        <f>+VLOOKUP(A554,bd_lista!$A$3:$C$592,3,FALSE)</f>
        <v>Gobierno Autónomo Municipal de Tacacoma</v>
      </c>
      <c r="D554" s="396"/>
      <c r="E554" s="242" t="s">
        <v>1304</v>
      </c>
      <c r="F554" s="241">
        <f ca="1">+IFERROR(INDEX('Hoja de Trabajo para listado'!$A$155:$Z$1048576,MATCH($A554,'Hoja de Trabajo para listado'!$A$155:$A$1048576,0),MATCH((CUADRO!F$4&amp;$E554),'Hoja de Trabajo para listado'!$A$151:$Z$151,0)),0)+IFERROR(INDEX('Hoja de Trabajo para listado'!$AB$155:$BA$1048576,MATCH($A554,'Hoja de Trabajo para listado'!$AB$155:$AB$1048576,0),MATCH((CUADRO!F$4&amp;$E554),'Hoja de Trabajo para listado'!$AB$151:$BA$151,0)),0)+IFERROR(INDEX('Hoja de Trabajo para listado'!$BC$155:$CB$1048576,MATCH($A554,'Hoja de Trabajo para listado'!$BC$155:$BC$1048576,0),MATCH((CUADRO!F$4&amp;$E554),'Hoja de Trabajo para listado'!$BC$151:$CB$151,0)),0)+IFERROR(INDEX('Hoja de Trabajo para listado'!$DE$153:$DG$274,MATCH($A554,'Hoja de Trabajo para listado'!$DE$153:$DE$1048576,0),MATCH((CUADRO!F$4&amp;$E554),'Hoja de Trabajo para listado'!$DE$151:$DG$151,0)),0)+IFERROR(INDEX('Hoja de Trabajo para listado'!$CD$155:$DC$1048576,MATCH($A554,'Hoja de Trabajo para listado'!$CD$155:$CD$1048576,0),MATCH((CUADRO!F$4&amp;$E554),'Hoja de Trabajo para listado'!$CD$151:$DC$151,0)),0)</f>
        <v>0</v>
      </c>
      <c r="G554" s="241">
        <f ca="1">+IFERROR(INDEX('Hoja de Trabajo para listado'!$A$155:$Z$1048576,MATCH($A554,'Hoja de Trabajo para listado'!$A$155:$A$1048576,0),MATCH((CUADRO!G$4&amp;$E554),'Hoja de Trabajo para listado'!$A$151:$Z$151,0)),0)+IFERROR(INDEX('Hoja de Trabajo para listado'!$AB$155:$BA$1048576,MATCH($A554,'Hoja de Trabajo para listado'!$AB$155:$AB$1048576,0),MATCH((CUADRO!G$4&amp;$E554),'Hoja de Trabajo para listado'!$AB$151:$BA$151,0)),0)+IFERROR(INDEX('Hoja de Trabajo para listado'!$BC$155:$CB$1048576,MATCH($A554,'Hoja de Trabajo para listado'!$BC$155:$BC$1048576,0),MATCH((CUADRO!G$4&amp;$E554),'Hoja de Trabajo para listado'!$BC$151:$CB$151,0)),0)+IFERROR(INDEX('Hoja de Trabajo para listado'!$DE$153:$DG$274,MATCH($A554,'Hoja de Trabajo para listado'!$DE$153:$DE$1048576,0),MATCH((CUADRO!G$4&amp;$E554),'Hoja de Trabajo para listado'!$DE$151:$DG$151,0)),0)+IFERROR(INDEX('Hoja de Trabajo para listado'!$CD$155:$DC$1048576,MATCH($A554,'Hoja de Trabajo para listado'!$CD$155:$CD$1048576,0),MATCH((CUADRO!G$4&amp;$E554),'Hoja de Trabajo para listado'!$CD$151:$DC$151,0)),0)</f>
        <v>0</v>
      </c>
      <c r="H554" s="241">
        <f ca="1">+IFERROR(INDEX('Hoja de Trabajo para listado'!$A$155:$Z$1048576,MATCH($A554,'Hoja de Trabajo para listado'!$A$155:$A$1048576,0),MATCH((CUADRO!H$4&amp;$E554),'Hoja de Trabajo para listado'!$A$151:$Z$151,0)),0)+IFERROR(INDEX('Hoja de Trabajo para listado'!$AB$155:$BA$1048576,MATCH($A554,'Hoja de Trabajo para listado'!$AB$155:$AB$1048576,0),MATCH((CUADRO!H$4&amp;$E554),'Hoja de Trabajo para listado'!$AB$151:$BA$151,0)),0)+IFERROR(INDEX('Hoja de Trabajo para listado'!$BC$155:$CB$1048576,MATCH($A554,'Hoja de Trabajo para listado'!$BC$155:$BC$1048576,0),MATCH((CUADRO!H$4&amp;$E554),'Hoja de Trabajo para listado'!$BC$151:$CB$151,0)),0)+IFERROR(INDEX('Hoja de Trabajo para listado'!$DE$153:$DG$274,MATCH($A554,'Hoja de Trabajo para listado'!$DE$153:$DE$1048576,0),MATCH((CUADRO!H$4&amp;$E554),'Hoja de Trabajo para listado'!$DE$151:$DG$151,0)),0)+IFERROR(INDEX('Hoja de Trabajo para listado'!$CD$155:$DC$1048576,MATCH($A554,'Hoja de Trabajo para listado'!$CD$155:$CD$1048576,0),MATCH((CUADRO!H$4&amp;$E554),'Hoja de Trabajo para listado'!$CD$151:$DC$151,0)),0)</f>
        <v>0</v>
      </c>
      <c r="I554" s="241">
        <f ca="1">+IFERROR(INDEX('Hoja de Trabajo para listado'!$A$155:$Z$1048576,MATCH($A554,'Hoja de Trabajo para listado'!$A$155:$A$1048576,0),MATCH((CUADRO!I$4&amp;$E554),'Hoja de Trabajo para listado'!$A$151:$Z$151,0)),0)+IFERROR(INDEX('Hoja de Trabajo para listado'!$AB$155:$BA$1048576,MATCH($A554,'Hoja de Trabajo para listado'!$AB$155:$AB$1048576,0),MATCH((CUADRO!I$4&amp;$E554),'Hoja de Trabajo para listado'!$AB$151:$BA$151,0)),0)+IFERROR(INDEX('Hoja de Trabajo para listado'!$BC$155:$CB$1048576,MATCH($A554,'Hoja de Trabajo para listado'!$BC$155:$BC$1048576,0),MATCH((CUADRO!I$4&amp;$E554),'Hoja de Trabajo para listado'!$BC$151:$CB$151,0)),0)+IFERROR(INDEX('Hoja de Trabajo para listado'!$DE$153:$DG$274,MATCH($A554,'Hoja de Trabajo para listado'!$DE$153:$DE$1048576,0),MATCH((CUADRO!I$4&amp;$E554),'Hoja de Trabajo para listado'!$DE$151:$DG$151,0)),0)+IFERROR(INDEX('Hoja de Trabajo para listado'!$CD$155:$DC$1048576,MATCH($A554,'Hoja de Trabajo para listado'!$CD$155:$CD$1048576,0),MATCH((CUADRO!I$4&amp;$E554),'Hoja de Trabajo para listado'!$CD$151:$DC$151,0)),0)</f>
        <v>0</v>
      </c>
      <c r="J554" s="241">
        <f ca="1">+IFERROR(INDEX('Hoja de Trabajo para listado'!$A$155:$Z$1048576,MATCH($A554,'Hoja de Trabajo para listado'!$A$155:$A$1048576,0),MATCH((CUADRO!J$4&amp;$E554),'Hoja de Trabajo para listado'!$A$151:$Z$151,0)),0)+IFERROR(INDEX('Hoja de Trabajo para listado'!$AB$155:$BA$1048576,MATCH($A554,'Hoja de Trabajo para listado'!$AB$155:$AB$1048576,0),MATCH((CUADRO!J$4&amp;$E554),'Hoja de Trabajo para listado'!$AB$151:$BA$151,0)),0)+IFERROR(INDEX('Hoja de Trabajo para listado'!$BC$155:$CB$1048576,MATCH($A554,'Hoja de Trabajo para listado'!$BC$155:$BC$1048576,0),MATCH((CUADRO!J$4&amp;$E554),'Hoja de Trabajo para listado'!$BC$151:$CB$151,0)),0)+IFERROR(INDEX('Hoja de Trabajo para listado'!$DE$153:$DG$274,MATCH($A554,'Hoja de Trabajo para listado'!$DE$153:$DE$1048576,0),MATCH((CUADRO!J$4&amp;$E554),'Hoja de Trabajo para listado'!$DE$151:$DG$151,0)),0)+IFERROR(INDEX('Hoja de Trabajo para listado'!$CD$155:$DC$1048576,MATCH($A554,'Hoja de Trabajo para listado'!$CD$155:$CD$1048576,0),MATCH((CUADRO!J$4&amp;$E554),'Hoja de Trabajo para listado'!$CD$151:$DC$151,0)),0)</f>
        <v>0</v>
      </c>
      <c r="K554" s="241">
        <f ca="1">+IFERROR(INDEX('Hoja de Trabajo para listado'!$A$155:$Z$1048576,MATCH($A554,'Hoja de Trabajo para listado'!$A$155:$A$1048576,0),MATCH((CUADRO!K$4&amp;$E554),'Hoja de Trabajo para listado'!$A$151:$Z$151,0)),0)+IFERROR(INDEX('Hoja de Trabajo para listado'!$AB$155:$BA$1048576,MATCH($A554,'Hoja de Trabajo para listado'!$AB$155:$AB$1048576,0),MATCH((CUADRO!K$4&amp;$E554),'Hoja de Trabajo para listado'!$AB$151:$BA$151,0)),0)+IFERROR(INDEX('Hoja de Trabajo para listado'!$BC$155:$CB$1048576,MATCH($A554,'Hoja de Trabajo para listado'!$BC$155:$BC$1048576,0),MATCH((CUADRO!K$4&amp;$E554),'Hoja de Trabajo para listado'!$BC$151:$CB$151,0)),0)+IFERROR(INDEX('Hoja de Trabajo para listado'!$DE$153:$DG$274,MATCH($A554,'Hoja de Trabajo para listado'!$DE$153:$DE$1048576,0),MATCH((CUADRO!K$4&amp;$E554),'Hoja de Trabajo para listado'!$DE$151:$DG$151,0)),0)+IFERROR(INDEX('Hoja de Trabajo para listado'!$CD$155:$DC$1048576,MATCH($A554,'Hoja de Trabajo para listado'!$CD$155:$CD$1048576,0),MATCH((CUADRO!K$4&amp;$E554),'Hoja de Trabajo para listado'!$CD$151:$DC$151,0)),0)</f>
        <v>0</v>
      </c>
      <c r="L554" s="241">
        <f ca="1">+IFERROR(INDEX('Hoja de Trabajo para listado'!$A$155:$Z$1048576,MATCH($A554,'Hoja de Trabajo para listado'!$A$155:$A$1048576,0),MATCH((CUADRO!L$4&amp;$E554),'Hoja de Trabajo para listado'!$A$151:$Z$151,0)),0)+IFERROR(INDEX('Hoja de Trabajo para listado'!$AB$155:$BA$1048576,MATCH($A554,'Hoja de Trabajo para listado'!$AB$155:$AB$1048576,0),MATCH((CUADRO!L$4&amp;$E554),'Hoja de Trabajo para listado'!$AB$151:$BA$151,0)),0)+IFERROR(INDEX('Hoja de Trabajo para listado'!$BC$155:$CB$1048576,MATCH($A554,'Hoja de Trabajo para listado'!$BC$155:$BC$1048576,0),MATCH((CUADRO!L$4&amp;$E554),'Hoja de Trabajo para listado'!$BC$151:$CB$151,0)),0)+IFERROR(INDEX('Hoja de Trabajo para listado'!$DE$153:$DG$274,MATCH($A554,'Hoja de Trabajo para listado'!$DE$153:$DE$1048576,0),MATCH((CUADRO!L$4&amp;$E554),'Hoja de Trabajo para listado'!$DE$151:$DG$151,0)),0)+IFERROR(INDEX('Hoja de Trabajo para listado'!$CD$155:$DC$1048576,MATCH($A554,'Hoja de Trabajo para listado'!$CD$155:$CD$1048576,0),MATCH((CUADRO!L$4&amp;$E554),'Hoja de Trabajo para listado'!$CD$151:$DC$151,0)),0)</f>
        <v>0</v>
      </c>
      <c r="M554" s="241">
        <f ca="1">+IFERROR(INDEX('Hoja de Trabajo para listado'!$A$155:$Z$1048576,MATCH($A554,'Hoja de Trabajo para listado'!$A$155:$A$1048576,0),MATCH((CUADRO!M$4&amp;$E554),'Hoja de Trabajo para listado'!$A$151:$Z$151,0)),0)+IFERROR(INDEX('Hoja de Trabajo para listado'!$AB$155:$BA$1048576,MATCH($A554,'Hoja de Trabajo para listado'!$AB$155:$AB$1048576,0),MATCH((CUADRO!M$4&amp;$E554),'Hoja de Trabajo para listado'!$AB$151:$BA$151,0)),0)+IFERROR(INDEX('Hoja de Trabajo para listado'!$BC$155:$CB$1048576,MATCH($A554,'Hoja de Trabajo para listado'!$BC$155:$BC$1048576,0),MATCH((CUADRO!M$4&amp;$E554),'Hoja de Trabajo para listado'!$BC$151:$CB$151,0)),0)+IFERROR(INDEX('Hoja de Trabajo para listado'!$DE$153:$DG$274,MATCH($A554,'Hoja de Trabajo para listado'!$DE$153:$DE$1048576,0),MATCH((CUADRO!M$4&amp;$E554),'Hoja de Trabajo para listado'!$DE$151:$DG$151,0)),0)+IFERROR(INDEX('Hoja de Trabajo para listado'!$CD$155:$DC$1048576,MATCH($A554,'Hoja de Trabajo para listado'!$CD$155:$CD$1048576,0),MATCH((CUADRO!M$4&amp;$E554),'Hoja de Trabajo para listado'!$CD$151:$DC$151,0)),0)</f>
        <v>0</v>
      </c>
      <c r="N554" s="241">
        <f ca="1">+IFERROR(INDEX('Hoja de Trabajo para listado'!$A$155:$Z$1048576,MATCH($A554,'Hoja de Trabajo para listado'!$A$155:$A$1048576,0),MATCH((CUADRO!N$4&amp;$E554),'Hoja de Trabajo para listado'!$A$151:$Z$151,0)),0)+IFERROR(INDEX('Hoja de Trabajo para listado'!$AB$155:$BA$1048576,MATCH($A554,'Hoja de Trabajo para listado'!$AB$155:$AB$1048576,0),MATCH((CUADRO!N$4&amp;$E554),'Hoja de Trabajo para listado'!$AB$151:$BA$151,0)),0)+IFERROR(INDEX('Hoja de Trabajo para listado'!$BC$155:$CB$1048576,MATCH($A554,'Hoja de Trabajo para listado'!$BC$155:$BC$1048576,0),MATCH((CUADRO!N$4&amp;$E554),'Hoja de Trabajo para listado'!$BC$151:$CB$151,0)),0)+IFERROR(INDEX('Hoja de Trabajo para listado'!$DE$153:$DG$274,MATCH($A554,'Hoja de Trabajo para listado'!$DE$153:$DE$1048576,0),MATCH((CUADRO!N$4&amp;$E554),'Hoja de Trabajo para listado'!$DE$151:$DG$151,0)),0)+IFERROR(INDEX('Hoja de Trabajo para listado'!$CD$155:$DC$1048576,MATCH($A554,'Hoja de Trabajo para listado'!$CD$155:$CD$1048576,0),MATCH((CUADRO!N$4&amp;$E554),'Hoja de Trabajo para listado'!$CD$151:$DC$151,0)),0)</f>
        <v>0</v>
      </c>
      <c r="O554" s="241">
        <f ca="1">+IFERROR(INDEX('Hoja de Trabajo para listado'!$A$155:$Z$1048576,MATCH($A554,'Hoja de Trabajo para listado'!$A$155:$A$1048576,0),MATCH((CUADRO!O$4&amp;$E554),'Hoja de Trabajo para listado'!$A$151:$Z$151,0)),0)+IFERROR(INDEX('Hoja de Trabajo para listado'!$AB$155:$BA$1048576,MATCH($A554,'Hoja de Trabajo para listado'!$AB$155:$AB$1048576,0),MATCH((CUADRO!O$4&amp;$E554),'Hoja de Trabajo para listado'!$AB$151:$BA$151,0)),0)+IFERROR(INDEX('Hoja de Trabajo para listado'!$BC$155:$CB$1048576,MATCH($A554,'Hoja de Trabajo para listado'!$BC$155:$BC$1048576,0),MATCH((CUADRO!O$4&amp;$E554),'Hoja de Trabajo para listado'!$BC$151:$CB$151,0)),0)+IFERROR(INDEX('Hoja de Trabajo para listado'!$DE$153:$DG$274,MATCH($A554,'Hoja de Trabajo para listado'!$DE$153:$DE$1048576,0),MATCH((CUADRO!O$4&amp;$E554),'Hoja de Trabajo para listado'!$DE$151:$DG$151,0)),0)+IFERROR(INDEX('Hoja de Trabajo para listado'!$CD$155:$DC$1048576,MATCH($A554,'Hoja de Trabajo para listado'!$CD$155:$CD$1048576,0),MATCH((CUADRO!O$4&amp;$E554),'Hoja de Trabajo para listado'!$CD$151:$DC$151,0)),0)</f>
        <v>0</v>
      </c>
      <c r="P554" s="241">
        <f ca="1">+IFERROR(INDEX('Hoja de Trabajo para listado'!$A$155:$Z$1048576,MATCH($A554,'Hoja de Trabajo para listado'!$A$155:$A$1048576,0),MATCH((CUADRO!P$4&amp;$E554),'Hoja de Trabajo para listado'!$A$151:$Z$151,0)),0)+IFERROR(INDEX('Hoja de Trabajo para listado'!$AB$155:$BA$1048576,MATCH($A554,'Hoja de Trabajo para listado'!$AB$155:$AB$1048576,0),MATCH((CUADRO!P$4&amp;$E554),'Hoja de Trabajo para listado'!$AB$151:$BA$151,0)),0)+IFERROR(INDEX('Hoja de Trabajo para listado'!$BC$155:$CB$1048576,MATCH($A554,'Hoja de Trabajo para listado'!$BC$155:$BC$1048576,0),MATCH((CUADRO!P$4&amp;$E554),'Hoja de Trabajo para listado'!$BC$151:$CB$151,0)),0)+IFERROR(INDEX('Hoja de Trabajo para listado'!$DE$153:$DG$274,MATCH($A554,'Hoja de Trabajo para listado'!$DE$153:$DE$1048576,0),MATCH((CUADRO!P$4&amp;$E554),'Hoja de Trabajo para listado'!$DE$151:$DG$151,0)),0)+IFERROR(INDEX('Hoja de Trabajo para listado'!$CD$155:$DC$1048576,MATCH($A554,'Hoja de Trabajo para listado'!$CD$155:$CD$1048576,0),MATCH((CUADRO!P$4&amp;$E554),'Hoja de Trabajo para listado'!$CD$151:$DC$151,0)),0)</f>
        <v>0</v>
      </c>
      <c r="Q554" s="241">
        <f ca="1">+IFERROR(INDEX('Hoja de Trabajo para listado'!$A$155:$Z$1048576,MATCH($A554,'Hoja de Trabajo para listado'!$A$155:$A$1048576,0),MATCH((CUADRO!Q$4&amp;$E554),'Hoja de Trabajo para listado'!$A$151:$Z$151,0)),0)+IFERROR(INDEX('Hoja de Trabajo para listado'!$AB$155:$BA$1048576,MATCH($A554,'Hoja de Trabajo para listado'!$AB$155:$AB$1048576,0),MATCH((CUADRO!Q$4&amp;$E554),'Hoja de Trabajo para listado'!$AB$151:$BA$151,0)),0)+IFERROR(INDEX('Hoja de Trabajo para listado'!$BC$155:$CB$1048576,MATCH($A554,'Hoja de Trabajo para listado'!$BC$155:$BC$1048576,0),MATCH((CUADRO!Q$4&amp;$E554),'Hoja de Trabajo para listado'!$BC$151:$CB$151,0)),0)+IFERROR(INDEX('Hoja de Trabajo para listado'!$DE$153:$DG$274,MATCH($A554,'Hoja de Trabajo para listado'!$DE$153:$DE$1048576,0),MATCH((CUADRO!Q$4&amp;$E554),'Hoja de Trabajo para listado'!$DE$151:$DG$151,0)),0)+IFERROR(INDEX('Hoja de Trabajo para listado'!$CD$155:$DC$1048576,MATCH($A554,'Hoja de Trabajo para listado'!$CD$155:$CD$1048576,0),MATCH((CUADRO!Q$4&amp;$E554),'Hoja de Trabajo para listado'!$CD$151:$DC$151,0)),0)</f>
        <v>0</v>
      </c>
      <c r="R554" s="241">
        <f t="shared" ca="1" si="23"/>
        <v>0</v>
      </c>
      <c r="S554" s="247">
        <f ca="1">+R553+R554</f>
        <v>0</v>
      </c>
      <c r="T554" s="241">
        <f ca="1">+S554</f>
        <v>0</v>
      </c>
      <c r="U554" s="240">
        <f t="shared" si="24"/>
        <v>2</v>
      </c>
      <c r="V554" s="327" t="str">
        <f>+VLOOKUP(A554,bd_lista!$A$3:$E$592,5,FALSE)</f>
        <v>Gobiernos Autonomos Municipales</v>
      </c>
      <c r="W554" s="398"/>
      <c r="X554" s="240">
        <f>+VLOOKUP(A554,[4]Sheet1!$A$13:$D$744,4,FALSE)</f>
        <v>0</v>
      </c>
      <c r="Y554" s="240" t="e">
        <f>+VLOOKUP(X554,bd_lista!$A$3:$C$592,3,FALSE)</f>
        <v>#N/A</v>
      </c>
      <c r="Z554" s="288"/>
      <c r="AA554" s="289"/>
    </row>
    <row r="555" spans="1:27" customFormat="1" ht="15" hidden="1" customHeight="1">
      <c r="A555" s="32">
        <v>1229</v>
      </c>
      <c r="B555" s="393">
        <f>+A555</f>
        <v>1229</v>
      </c>
      <c r="C555" s="245" t="str">
        <f>+VLOOKUP(A555,bd_lista!$A$3:$C$592,3,FALSE)</f>
        <v>Gobierno Autónomo Municipal de Tipuani</v>
      </c>
      <c r="D555" s="395" t="str">
        <f>+C555</f>
        <v>Gobierno Autónomo Municipal de Tipuani</v>
      </c>
      <c r="E555" s="240" t="s">
        <v>1303</v>
      </c>
      <c r="F555" s="241">
        <f ca="1">+IFERROR(INDEX('Hoja de Trabajo para listado'!$A$155:$Z$1048576,MATCH($A555,'Hoja de Trabajo para listado'!$A$155:$A$1048576,0),MATCH((CUADRO!F$4&amp;$E555),'Hoja de Trabajo para listado'!$A$151:$Z$151,0)),0)+IFERROR(INDEX('Hoja de Trabajo para listado'!$AB$155:$BA$1048576,MATCH($A555,'Hoja de Trabajo para listado'!$AB$155:$AB$1048576,0),MATCH((CUADRO!F$4&amp;$E555),'Hoja de Trabajo para listado'!$AB$151:$BA$151,0)),0)+IFERROR(INDEX('Hoja de Trabajo para listado'!$BC$155:$CB$1048576,MATCH($A555,'Hoja de Trabajo para listado'!$BC$155:$BC$1048576,0),MATCH((CUADRO!F$4&amp;$E555),'Hoja de Trabajo para listado'!$BC$151:$CB$151,0)),0)+IFERROR(INDEX('Hoja de Trabajo para listado'!$DE$153:$DG$274,MATCH($A555,'Hoja de Trabajo para listado'!$DE$153:$DE$1048576,0),MATCH((CUADRO!F$4&amp;$E555),'Hoja de Trabajo para listado'!$DE$151:$DG$151,0)),0)+IFERROR(INDEX('Hoja de Trabajo para listado'!$CD$155:$DC$1048576,MATCH($A555,'Hoja de Trabajo para listado'!$CD$155:$CD$1048576,0),MATCH((CUADRO!F$4&amp;$E555),'Hoja de Trabajo para listado'!$CD$151:$DC$151,0)),0)</f>
        <v>0</v>
      </c>
      <c r="G555" s="241">
        <f ca="1">+IFERROR(INDEX('Hoja de Trabajo para listado'!$A$155:$Z$1048576,MATCH($A555,'Hoja de Trabajo para listado'!$A$155:$A$1048576,0),MATCH((CUADRO!G$4&amp;$E555),'Hoja de Trabajo para listado'!$A$151:$Z$151,0)),0)+IFERROR(INDEX('Hoja de Trabajo para listado'!$AB$155:$BA$1048576,MATCH($A555,'Hoja de Trabajo para listado'!$AB$155:$AB$1048576,0),MATCH((CUADRO!G$4&amp;$E555),'Hoja de Trabajo para listado'!$AB$151:$BA$151,0)),0)+IFERROR(INDEX('Hoja de Trabajo para listado'!$BC$155:$CB$1048576,MATCH($A555,'Hoja de Trabajo para listado'!$BC$155:$BC$1048576,0),MATCH((CUADRO!G$4&amp;$E555),'Hoja de Trabajo para listado'!$BC$151:$CB$151,0)),0)+IFERROR(INDEX('Hoja de Trabajo para listado'!$DE$153:$DG$274,MATCH($A555,'Hoja de Trabajo para listado'!$DE$153:$DE$1048576,0),MATCH((CUADRO!G$4&amp;$E555),'Hoja de Trabajo para listado'!$DE$151:$DG$151,0)),0)+IFERROR(INDEX('Hoja de Trabajo para listado'!$CD$155:$DC$1048576,MATCH($A555,'Hoja de Trabajo para listado'!$CD$155:$CD$1048576,0),MATCH((CUADRO!G$4&amp;$E555),'Hoja de Trabajo para listado'!$CD$151:$DC$151,0)),0)</f>
        <v>0</v>
      </c>
      <c r="H555" s="241">
        <f ca="1">+IFERROR(INDEX('Hoja de Trabajo para listado'!$A$155:$Z$1048576,MATCH($A555,'Hoja de Trabajo para listado'!$A$155:$A$1048576,0),MATCH((CUADRO!H$4&amp;$E555),'Hoja de Trabajo para listado'!$A$151:$Z$151,0)),0)+IFERROR(INDEX('Hoja de Trabajo para listado'!$AB$155:$BA$1048576,MATCH($A555,'Hoja de Trabajo para listado'!$AB$155:$AB$1048576,0),MATCH((CUADRO!H$4&amp;$E555),'Hoja de Trabajo para listado'!$AB$151:$BA$151,0)),0)+IFERROR(INDEX('Hoja de Trabajo para listado'!$BC$155:$CB$1048576,MATCH($A555,'Hoja de Trabajo para listado'!$BC$155:$BC$1048576,0),MATCH((CUADRO!H$4&amp;$E555),'Hoja de Trabajo para listado'!$BC$151:$CB$151,0)),0)+IFERROR(INDEX('Hoja de Trabajo para listado'!$DE$153:$DG$274,MATCH($A555,'Hoja de Trabajo para listado'!$DE$153:$DE$1048576,0),MATCH((CUADRO!H$4&amp;$E555),'Hoja de Trabajo para listado'!$DE$151:$DG$151,0)),0)+IFERROR(INDEX('Hoja de Trabajo para listado'!$CD$155:$DC$1048576,MATCH($A555,'Hoja de Trabajo para listado'!$CD$155:$CD$1048576,0),MATCH((CUADRO!H$4&amp;$E555),'Hoja de Trabajo para listado'!$CD$151:$DC$151,0)),0)</f>
        <v>0</v>
      </c>
      <c r="I555" s="241">
        <f ca="1">+IFERROR(INDEX('Hoja de Trabajo para listado'!$A$155:$Z$1048576,MATCH($A555,'Hoja de Trabajo para listado'!$A$155:$A$1048576,0),MATCH((CUADRO!I$4&amp;$E555),'Hoja de Trabajo para listado'!$A$151:$Z$151,0)),0)+IFERROR(INDEX('Hoja de Trabajo para listado'!$AB$155:$BA$1048576,MATCH($A555,'Hoja de Trabajo para listado'!$AB$155:$AB$1048576,0),MATCH((CUADRO!I$4&amp;$E555),'Hoja de Trabajo para listado'!$AB$151:$BA$151,0)),0)+IFERROR(INDEX('Hoja de Trabajo para listado'!$BC$155:$CB$1048576,MATCH($A555,'Hoja de Trabajo para listado'!$BC$155:$BC$1048576,0),MATCH((CUADRO!I$4&amp;$E555),'Hoja de Trabajo para listado'!$BC$151:$CB$151,0)),0)+IFERROR(INDEX('Hoja de Trabajo para listado'!$DE$153:$DG$274,MATCH($A555,'Hoja de Trabajo para listado'!$DE$153:$DE$1048576,0),MATCH((CUADRO!I$4&amp;$E555),'Hoja de Trabajo para listado'!$DE$151:$DG$151,0)),0)+IFERROR(INDEX('Hoja de Trabajo para listado'!$CD$155:$DC$1048576,MATCH($A555,'Hoja de Trabajo para listado'!$CD$155:$CD$1048576,0),MATCH((CUADRO!I$4&amp;$E555),'Hoja de Trabajo para listado'!$CD$151:$DC$151,0)),0)</f>
        <v>0</v>
      </c>
      <c r="J555" s="241">
        <f ca="1">+IFERROR(INDEX('Hoja de Trabajo para listado'!$A$155:$Z$1048576,MATCH($A555,'Hoja de Trabajo para listado'!$A$155:$A$1048576,0),MATCH((CUADRO!J$4&amp;$E555),'Hoja de Trabajo para listado'!$A$151:$Z$151,0)),0)+IFERROR(INDEX('Hoja de Trabajo para listado'!$AB$155:$BA$1048576,MATCH($A555,'Hoja de Trabajo para listado'!$AB$155:$AB$1048576,0),MATCH((CUADRO!J$4&amp;$E555),'Hoja de Trabajo para listado'!$AB$151:$BA$151,0)),0)+IFERROR(INDEX('Hoja de Trabajo para listado'!$BC$155:$CB$1048576,MATCH($A555,'Hoja de Trabajo para listado'!$BC$155:$BC$1048576,0),MATCH((CUADRO!J$4&amp;$E555),'Hoja de Trabajo para listado'!$BC$151:$CB$151,0)),0)+IFERROR(INDEX('Hoja de Trabajo para listado'!$DE$153:$DG$274,MATCH($A555,'Hoja de Trabajo para listado'!$DE$153:$DE$1048576,0),MATCH((CUADRO!J$4&amp;$E555),'Hoja de Trabajo para listado'!$DE$151:$DG$151,0)),0)+IFERROR(INDEX('Hoja de Trabajo para listado'!$CD$155:$DC$1048576,MATCH($A555,'Hoja de Trabajo para listado'!$CD$155:$CD$1048576,0),MATCH((CUADRO!J$4&amp;$E555),'Hoja de Trabajo para listado'!$CD$151:$DC$151,0)),0)</f>
        <v>0</v>
      </c>
      <c r="K555" s="241">
        <f ca="1">+IFERROR(INDEX('Hoja de Trabajo para listado'!$A$155:$Z$1048576,MATCH($A555,'Hoja de Trabajo para listado'!$A$155:$A$1048576,0),MATCH((CUADRO!K$4&amp;$E555),'Hoja de Trabajo para listado'!$A$151:$Z$151,0)),0)+IFERROR(INDEX('Hoja de Trabajo para listado'!$AB$155:$BA$1048576,MATCH($A555,'Hoja de Trabajo para listado'!$AB$155:$AB$1048576,0),MATCH((CUADRO!K$4&amp;$E555),'Hoja de Trabajo para listado'!$AB$151:$BA$151,0)),0)+IFERROR(INDEX('Hoja de Trabajo para listado'!$BC$155:$CB$1048576,MATCH($A555,'Hoja de Trabajo para listado'!$BC$155:$BC$1048576,0),MATCH((CUADRO!K$4&amp;$E555),'Hoja de Trabajo para listado'!$BC$151:$CB$151,0)),0)+IFERROR(INDEX('Hoja de Trabajo para listado'!$DE$153:$DG$274,MATCH($A555,'Hoja de Trabajo para listado'!$DE$153:$DE$1048576,0),MATCH((CUADRO!K$4&amp;$E555),'Hoja de Trabajo para listado'!$DE$151:$DG$151,0)),0)+IFERROR(INDEX('Hoja de Trabajo para listado'!$CD$155:$DC$1048576,MATCH($A555,'Hoja de Trabajo para listado'!$CD$155:$CD$1048576,0),MATCH((CUADRO!K$4&amp;$E555),'Hoja de Trabajo para listado'!$CD$151:$DC$151,0)),0)</f>
        <v>0</v>
      </c>
      <c r="L555" s="241">
        <f ca="1">+IFERROR(INDEX('Hoja de Trabajo para listado'!$A$155:$Z$1048576,MATCH($A555,'Hoja de Trabajo para listado'!$A$155:$A$1048576,0),MATCH((CUADRO!L$4&amp;$E555),'Hoja de Trabajo para listado'!$A$151:$Z$151,0)),0)+IFERROR(INDEX('Hoja de Trabajo para listado'!$AB$155:$BA$1048576,MATCH($A555,'Hoja de Trabajo para listado'!$AB$155:$AB$1048576,0),MATCH((CUADRO!L$4&amp;$E555),'Hoja de Trabajo para listado'!$AB$151:$BA$151,0)),0)+IFERROR(INDEX('Hoja de Trabajo para listado'!$BC$155:$CB$1048576,MATCH($A555,'Hoja de Trabajo para listado'!$BC$155:$BC$1048576,0),MATCH((CUADRO!L$4&amp;$E555),'Hoja de Trabajo para listado'!$BC$151:$CB$151,0)),0)+IFERROR(INDEX('Hoja de Trabajo para listado'!$DE$153:$DG$274,MATCH($A555,'Hoja de Trabajo para listado'!$DE$153:$DE$1048576,0),MATCH((CUADRO!L$4&amp;$E555),'Hoja de Trabajo para listado'!$DE$151:$DG$151,0)),0)+IFERROR(INDEX('Hoja de Trabajo para listado'!$CD$155:$DC$1048576,MATCH($A555,'Hoja de Trabajo para listado'!$CD$155:$CD$1048576,0),MATCH((CUADRO!L$4&amp;$E555),'Hoja de Trabajo para listado'!$CD$151:$DC$151,0)),0)</f>
        <v>0</v>
      </c>
      <c r="M555" s="241">
        <f ca="1">+IFERROR(INDEX('Hoja de Trabajo para listado'!$A$155:$Z$1048576,MATCH($A555,'Hoja de Trabajo para listado'!$A$155:$A$1048576,0),MATCH((CUADRO!M$4&amp;$E555),'Hoja de Trabajo para listado'!$A$151:$Z$151,0)),0)+IFERROR(INDEX('Hoja de Trabajo para listado'!$AB$155:$BA$1048576,MATCH($A555,'Hoja de Trabajo para listado'!$AB$155:$AB$1048576,0),MATCH((CUADRO!M$4&amp;$E555),'Hoja de Trabajo para listado'!$AB$151:$BA$151,0)),0)+IFERROR(INDEX('Hoja de Trabajo para listado'!$BC$155:$CB$1048576,MATCH($A555,'Hoja de Trabajo para listado'!$BC$155:$BC$1048576,0),MATCH((CUADRO!M$4&amp;$E555),'Hoja de Trabajo para listado'!$BC$151:$CB$151,0)),0)+IFERROR(INDEX('Hoja de Trabajo para listado'!$DE$153:$DG$274,MATCH($A555,'Hoja de Trabajo para listado'!$DE$153:$DE$1048576,0),MATCH((CUADRO!M$4&amp;$E555),'Hoja de Trabajo para listado'!$DE$151:$DG$151,0)),0)+IFERROR(INDEX('Hoja de Trabajo para listado'!$CD$155:$DC$1048576,MATCH($A555,'Hoja de Trabajo para listado'!$CD$155:$CD$1048576,0),MATCH((CUADRO!M$4&amp;$E555),'Hoja de Trabajo para listado'!$CD$151:$DC$151,0)),0)</f>
        <v>0</v>
      </c>
      <c r="N555" s="241">
        <f ca="1">+IFERROR(INDEX('Hoja de Trabajo para listado'!$A$155:$Z$1048576,MATCH($A555,'Hoja de Trabajo para listado'!$A$155:$A$1048576,0),MATCH((CUADRO!N$4&amp;$E555),'Hoja de Trabajo para listado'!$A$151:$Z$151,0)),0)+IFERROR(INDEX('Hoja de Trabajo para listado'!$AB$155:$BA$1048576,MATCH($A555,'Hoja de Trabajo para listado'!$AB$155:$AB$1048576,0),MATCH((CUADRO!N$4&amp;$E555),'Hoja de Trabajo para listado'!$AB$151:$BA$151,0)),0)+IFERROR(INDEX('Hoja de Trabajo para listado'!$BC$155:$CB$1048576,MATCH($A555,'Hoja de Trabajo para listado'!$BC$155:$BC$1048576,0),MATCH((CUADRO!N$4&amp;$E555),'Hoja de Trabajo para listado'!$BC$151:$CB$151,0)),0)+IFERROR(INDEX('Hoja de Trabajo para listado'!$DE$153:$DG$274,MATCH($A555,'Hoja de Trabajo para listado'!$DE$153:$DE$1048576,0),MATCH((CUADRO!N$4&amp;$E555),'Hoja de Trabajo para listado'!$DE$151:$DG$151,0)),0)+IFERROR(INDEX('Hoja de Trabajo para listado'!$CD$155:$DC$1048576,MATCH($A555,'Hoja de Trabajo para listado'!$CD$155:$CD$1048576,0),MATCH((CUADRO!N$4&amp;$E555),'Hoja de Trabajo para listado'!$CD$151:$DC$151,0)),0)</f>
        <v>0</v>
      </c>
      <c r="O555" s="241">
        <f ca="1">+IFERROR(INDEX('Hoja de Trabajo para listado'!$A$155:$Z$1048576,MATCH($A555,'Hoja de Trabajo para listado'!$A$155:$A$1048576,0),MATCH((CUADRO!O$4&amp;$E555),'Hoja de Trabajo para listado'!$A$151:$Z$151,0)),0)+IFERROR(INDEX('Hoja de Trabajo para listado'!$AB$155:$BA$1048576,MATCH($A555,'Hoja de Trabajo para listado'!$AB$155:$AB$1048576,0),MATCH((CUADRO!O$4&amp;$E555),'Hoja de Trabajo para listado'!$AB$151:$BA$151,0)),0)+IFERROR(INDEX('Hoja de Trabajo para listado'!$BC$155:$CB$1048576,MATCH($A555,'Hoja de Trabajo para listado'!$BC$155:$BC$1048576,0),MATCH((CUADRO!O$4&amp;$E555),'Hoja de Trabajo para listado'!$BC$151:$CB$151,0)),0)+IFERROR(INDEX('Hoja de Trabajo para listado'!$DE$153:$DG$274,MATCH($A555,'Hoja de Trabajo para listado'!$DE$153:$DE$1048576,0),MATCH((CUADRO!O$4&amp;$E555),'Hoja de Trabajo para listado'!$DE$151:$DG$151,0)),0)+IFERROR(INDEX('Hoja de Trabajo para listado'!$CD$155:$DC$1048576,MATCH($A555,'Hoja de Trabajo para listado'!$CD$155:$CD$1048576,0),MATCH((CUADRO!O$4&amp;$E555),'Hoja de Trabajo para listado'!$CD$151:$DC$151,0)),0)</f>
        <v>0</v>
      </c>
      <c r="P555" s="241">
        <f ca="1">+IFERROR(INDEX('Hoja de Trabajo para listado'!$A$155:$Z$1048576,MATCH($A555,'Hoja de Trabajo para listado'!$A$155:$A$1048576,0),MATCH((CUADRO!P$4&amp;$E555),'Hoja de Trabajo para listado'!$A$151:$Z$151,0)),0)+IFERROR(INDEX('Hoja de Trabajo para listado'!$AB$155:$BA$1048576,MATCH($A555,'Hoja de Trabajo para listado'!$AB$155:$AB$1048576,0),MATCH((CUADRO!P$4&amp;$E555),'Hoja de Trabajo para listado'!$AB$151:$BA$151,0)),0)+IFERROR(INDEX('Hoja de Trabajo para listado'!$BC$155:$CB$1048576,MATCH($A555,'Hoja de Trabajo para listado'!$BC$155:$BC$1048576,0),MATCH((CUADRO!P$4&amp;$E555),'Hoja de Trabajo para listado'!$BC$151:$CB$151,0)),0)+IFERROR(INDEX('Hoja de Trabajo para listado'!$DE$153:$DG$274,MATCH($A555,'Hoja de Trabajo para listado'!$DE$153:$DE$1048576,0),MATCH((CUADRO!P$4&amp;$E555),'Hoja de Trabajo para listado'!$DE$151:$DG$151,0)),0)+IFERROR(INDEX('Hoja de Trabajo para listado'!$CD$155:$DC$1048576,MATCH($A555,'Hoja de Trabajo para listado'!$CD$155:$CD$1048576,0),MATCH((CUADRO!P$4&amp;$E555),'Hoja de Trabajo para listado'!$CD$151:$DC$151,0)),0)</f>
        <v>0</v>
      </c>
      <c r="Q555" s="241">
        <f ca="1">+IFERROR(INDEX('Hoja de Trabajo para listado'!$A$155:$Z$1048576,MATCH($A555,'Hoja de Trabajo para listado'!$A$155:$A$1048576,0),MATCH((CUADRO!Q$4&amp;$E555),'Hoja de Trabajo para listado'!$A$151:$Z$151,0)),0)+IFERROR(INDEX('Hoja de Trabajo para listado'!$AB$155:$BA$1048576,MATCH($A555,'Hoja de Trabajo para listado'!$AB$155:$AB$1048576,0),MATCH((CUADRO!Q$4&amp;$E555),'Hoja de Trabajo para listado'!$AB$151:$BA$151,0)),0)+IFERROR(INDEX('Hoja de Trabajo para listado'!$BC$155:$CB$1048576,MATCH($A555,'Hoja de Trabajo para listado'!$BC$155:$BC$1048576,0),MATCH((CUADRO!Q$4&amp;$E555),'Hoja de Trabajo para listado'!$BC$151:$CB$151,0)),0)+IFERROR(INDEX('Hoja de Trabajo para listado'!$DE$153:$DG$274,MATCH($A555,'Hoja de Trabajo para listado'!$DE$153:$DE$1048576,0),MATCH((CUADRO!Q$4&amp;$E555),'Hoja de Trabajo para listado'!$DE$151:$DG$151,0)),0)+IFERROR(INDEX('Hoja de Trabajo para listado'!$CD$155:$DC$1048576,MATCH($A555,'Hoja de Trabajo para listado'!$CD$155:$CD$1048576,0),MATCH((CUADRO!Q$4&amp;$E555),'Hoja de Trabajo para listado'!$CD$151:$DC$151,0)),0)</f>
        <v>0</v>
      </c>
      <c r="R555" s="241">
        <f t="shared" ca="1" si="23"/>
        <v>0</v>
      </c>
      <c r="S555" s="247"/>
      <c r="T555" s="241">
        <f ca="1">+T556</f>
        <v>0</v>
      </c>
      <c r="U555" s="240">
        <f t="shared" si="24"/>
        <v>1</v>
      </c>
      <c r="V555" s="327" t="str">
        <f>+VLOOKUP(A555,bd_lista!$A$3:$E$592,5,FALSE)</f>
        <v>Gobiernos Autonomos Municipales</v>
      </c>
      <c r="W555" s="397" t="str">
        <f>+V555</f>
        <v>Gobiernos Autonomos Municipales</v>
      </c>
      <c r="X555" s="240">
        <f>+VLOOKUP(A555,[4]Sheet1!$A$13:$D$744,4,FALSE)</f>
        <v>0</v>
      </c>
      <c r="Y555" s="240" t="e">
        <f>+VLOOKUP(X555,bd_lista!$A$3:$C$592,3,FALSE)</f>
        <v>#N/A</v>
      </c>
      <c r="Z555" s="290">
        <f>+X555</f>
        <v>0</v>
      </c>
      <c r="AA555" s="291" t="e">
        <f>+Y555</f>
        <v>#N/A</v>
      </c>
    </row>
    <row r="556" spans="1:27" customFormat="1" ht="15" hidden="1" customHeight="1">
      <c r="A556" s="32">
        <v>1229</v>
      </c>
      <c r="B556" s="394"/>
      <c r="C556" s="245" t="str">
        <f>+VLOOKUP(A556,bd_lista!$A$3:$C$592,3,FALSE)</f>
        <v>Gobierno Autónomo Municipal de Tipuani</v>
      </c>
      <c r="D556" s="396"/>
      <c r="E556" s="242" t="s">
        <v>1304</v>
      </c>
      <c r="F556" s="241">
        <f ca="1">+IFERROR(INDEX('Hoja de Trabajo para listado'!$A$155:$Z$1048576,MATCH($A556,'Hoja de Trabajo para listado'!$A$155:$A$1048576,0),MATCH((CUADRO!F$4&amp;$E556),'Hoja de Trabajo para listado'!$A$151:$Z$151,0)),0)+IFERROR(INDEX('Hoja de Trabajo para listado'!$AB$155:$BA$1048576,MATCH($A556,'Hoja de Trabajo para listado'!$AB$155:$AB$1048576,0),MATCH((CUADRO!F$4&amp;$E556),'Hoja de Trabajo para listado'!$AB$151:$BA$151,0)),0)+IFERROR(INDEX('Hoja de Trabajo para listado'!$BC$155:$CB$1048576,MATCH($A556,'Hoja de Trabajo para listado'!$BC$155:$BC$1048576,0),MATCH((CUADRO!F$4&amp;$E556),'Hoja de Trabajo para listado'!$BC$151:$CB$151,0)),0)+IFERROR(INDEX('Hoja de Trabajo para listado'!$DE$153:$DG$274,MATCH($A556,'Hoja de Trabajo para listado'!$DE$153:$DE$1048576,0),MATCH((CUADRO!F$4&amp;$E556),'Hoja de Trabajo para listado'!$DE$151:$DG$151,0)),0)+IFERROR(INDEX('Hoja de Trabajo para listado'!$CD$155:$DC$1048576,MATCH($A556,'Hoja de Trabajo para listado'!$CD$155:$CD$1048576,0),MATCH((CUADRO!F$4&amp;$E556),'Hoja de Trabajo para listado'!$CD$151:$DC$151,0)),0)</f>
        <v>0</v>
      </c>
      <c r="G556" s="241">
        <f ca="1">+IFERROR(INDEX('Hoja de Trabajo para listado'!$A$155:$Z$1048576,MATCH($A556,'Hoja de Trabajo para listado'!$A$155:$A$1048576,0),MATCH((CUADRO!G$4&amp;$E556),'Hoja de Trabajo para listado'!$A$151:$Z$151,0)),0)+IFERROR(INDEX('Hoja de Trabajo para listado'!$AB$155:$BA$1048576,MATCH($A556,'Hoja de Trabajo para listado'!$AB$155:$AB$1048576,0),MATCH((CUADRO!G$4&amp;$E556),'Hoja de Trabajo para listado'!$AB$151:$BA$151,0)),0)+IFERROR(INDEX('Hoja de Trabajo para listado'!$BC$155:$CB$1048576,MATCH($A556,'Hoja de Trabajo para listado'!$BC$155:$BC$1048576,0),MATCH((CUADRO!G$4&amp;$E556),'Hoja de Trabajo para listado'!$BC$151:$CB$151,0)),0)+IFERROR(INDEX('Hoja de Trabajo para listado'!$DE$153:$DG$274,MATCH($A556,'Hoja de Trabajo para listado'!$DE$153:$DE$1048576,0),MATCH((CUADRO!G$4&amp;$E556),'Hoja de Trabajo para listado'!$DE$151:$DG$151,0)),0)+IFERROR(INDEX('Hoja de Trabajo para listado'!$CD$155:$DC$1048576,MATCH($A556,'Hoja de Trabajo para listado'!$CD$155:$CD$1048576,0),MATCH((CUADRO!G$4&amp;$E556),'Hoja de Trabajo para listado'!$CD$151:$DC$151,0)),0)</f>
        <v>0</v>
      </c>
      <c r="H556" s="241">
        <f ca="1">+IFERROR(INDEX('Hoja de Trabajo para listado'!$A$155:$Z$1048576,MATCH($A556,'Hoja de Trabajo para listado'!$A$155:$A$1048576,0),MATCH((CUADRO!H$4&amp;$E556),'Hoja de Trabajo para listado'!$A$151:$Z$151,0)),0)+IFERROR(INDEX('Hoja de Trabajo para listado'!$AB$155:$BA$1048576,MATCH($A556,'Hoja de Trabajo para listado'!$AB$155:$AB$1048576,0),MATCH((CUADRO!H$4&amp;$E556),'Hoja de Trabajo para listado'!$AB$151:$BA$151,0)),0)+IFERROR(INDEX('Hoja de Trabajo para listado'!$BC$155:$CB$1048576,MATCH($A556,'Hoja de Trabajo para listado'!$BC$155:$BC$1048576,0),MATCH((CUADRO!H$4&amp;$E556),'Hoja de Trabajo para listado'!$BC$151:$CB$151,0)),0)+IFERROR(INDEX('Hoja de Trabajo para listado'!$DE$153:$DG$274,MATCH($A556,'Hoja de Trabajo para listado'!$DE$153:$DE$1048576,0),MATCH((CUADRO!H$4&amp;$E556),'Hoja de Trabajo para listado'!$DE$151:$DG$151,0)),0)+IFERROR(INDEX('Hoja de Trabajo para listado'!$CD$155:$DC$1048576,MATCH($A556,'Hoja de Trabajo para listado'!$CD$155:$CD$1048576,0),MATCH((CUADRO!H$4&amp;$E556),'Hoja de Trabajo para listado'!$CD$151:$DC$151,0)),0)</f>
        <v>0</v>
      </c>
      <c r="I556" s="241">
        <f ca="1">+IFERROR(INDEX('Hoja de Trabajo para listado'!$A$155:$Z$1048576,MATCH($A556,'Hoja de Trabajo para listado'!$A$155:$A$1048576,0),MATCH((CUADRO!I$4&amp;$E556),'Hoja de Trabajo para listado'!$A$151:$Z$151,0)),0)+IFERROR(INDEX('Hoja de Trabajo para listado'!$AB$155:$BA$1048576,MATCH($A556,'Hoja de Trabajo para listado'!$AB$155:$AB$1048576,0),MATCH((CUADRO!I$4&amp;$E556),'Hoja de Trabajo para listado'!$AB$151:$BA$151,0)),0)+IFERROR(INDEX('Hoja de Trabajo para listado'!$BC$155:$CB$1048576,MATCH($A556,'Hoja de Trabajo para listado'!$BC$155:$BC$1048576,0),MATCH((CUADRO!I$4&amp;$E556),'Hoja de Trabajo para listado'!$BC$151:$CB$151,0)),0)+IFERROR(INDEX('Hoja de Trabajo para listado'!$DE$153:$DG$274,MATCH($A556,'Hoja de Trabajo para listado'!$DE$153:$DE$1048576,0),MATCH((CUADRO!I$4&amp;$E556),'Hoja de Trabajo para listado'!$DE$151:$DG$151,0)),0)+IFERROR(INDEX('Hoja de Trabajo para listado'!$CD$155:$DC$1048576,MATCH($A556,'Hoja de Trabajo para listado'!$CD$155:$CD$1048576,0),MATCH((CUADRO!I$4&amp;$E556),'Hoja de Trabajo para listado'!$CD$151:$DC$151,0)),0)</f>
        <v>0</v>
      </c>
      <c r="J556" s="241">
        <f ca="1">+IFERROR(INDEX('Hoja de Trabajo para listado'!$A$155:$Z$1048576,MATCH($A556,'Hoja de Trabajo para listado'!$A$155:$A$1048576,0),MATCH((CUADRO!J$4&amp;$E556),'Hoja de Trabajo para listado'!$A$151:$Z$151,0)),0)+IFERROR(INDEX('Hoja de Trabajo para listado'!$AB$155:$BA$1048576,MATCH($A556,'Hoja de Trabajo para listado'!$AB$155:$AB$1048576,0),MATCH((CUADRO!J$4&amp;$E556),'Hoja de Trabajo para listado'!$AB$151:$BA$151,0)),0)+IFERROR(INDEX('Hoja de Trabajo para listado'!$BC$155:$CB$1048576,MATCH($A556,'Hoja de Trabajo para listado'!$BC$155:$BC$1048576,0),MATCH((CUADRO!J$4&amp;$E556),'Hoja de Trabajo para listado'!$BC$151:$CB$151,0)),0)+IFERROR(INDEX('Hoja de Trabajo para listado'!$DE$153:$DG$274,MATCH($A556,'Hoja de Trabajo para listado'!$DE$153:$DE$1048576,0),MATCH((CUADRO!J$4&amp;$E556),'Hoja de Trabajo para listado'!$DE$151:$DG$151,0)),0)+IFERROR(INDEX('Hoja de Trabajo para listado'!$CD$155:$DC$1048576,MATCH($A556,'Hoja de Trabajo para listado'!$CD$155:$CD$1048576,0),MATCH((CUADRO!J$4&amp;$E556),'Hoja de Trabajo para listado'!$CD$151:$DC$151,0)),0)</f>
        <v>0</v>
      </c>
      <c r="K556" s="241">
        <f ca="1">+IFERROR(INDEX('Hoja de Trabajo para listado'!$A$155:$Z$1048576,MATCH($A556,'Hoja de Trabajo para listado'!$A$155:$A$1048576,0),MATCH((CUADRO!K$4&amp;$E556),'Hoja de Trabajo para listado'!$A$151:$Z$151,0)),0)+IFERROR(INDEX('Hoja de Trabajo para listado'!$AB$155:$BA$1048576,MATCH($A556,'Hoja de Trabajo para listado'!$AB$155:$AB$1048576,0),MATCH((CUADRO!K$4&amp;$E556),'Hoja de Trabajo para listado'!$AB$151:$BA$151,0)),0)+IFERROR(INDEX('Hoja de Trabajo para listado'!$BC$155:$CB$1048576,MATCH($A556,'Hoja de Trabajo para listado'!$BC$155:$BC$1048576,0),MATCH((CUADRO!K$4&amp;$E556),'Hoja de Trabajo para listado'!$BC$151:$CB$151,0)),0)+IFERROR(INDEX('Hoja de Trabajo para listado'!$DE$153:$DG$274,MATCH($A556,'Hoja de Trabajo para listado'!$DE$153:$DE$1048576,0),MATCH((CUADRO!K$4&amp;$E556),'Hoja de Trabajo para listado'!$DE$151:$DG$151,0)),0)+IFERROR(INDEX('Hoja de Trabajo para listado'!$CD$155:$DC$1048576,MATCH($A556,'Hoja de Trabajo para listado'!$CD$155:$CD$1048576,0),MATCH((CUADRO!K$4&amp;$E556),'Hoja de Trabajo para listado'!$CD$151:$DC$151,0)),0)</f>
        <v>0</v>
      </c>
      <c r="L556" s="241">
        <f ca="1">+IFERROR(INDEX('Hoja de Trabajo para listado'!$A$155:$Z$1048576,MATCH($A556,'Hoja de Trabajo para listado'!$A$155:$A$1048576,0),MATCH((CUADRO!L$4&amp;$E556),'Hoja de Trabajo para listado'!$A$151:$Z$151,0)),0)+IFERROR(INDEX('Hoja de Trabajo para listado'!$AB$155:$BA$1048576,MATCH($A556,'Hoja de Trabajo para listado'!$AB$155:$AB$1048576,0),MATCH((CUADRO!L$4&amp;$E556),'Hoja de Trabajo para listado'!$AB$151:$BA$151,0)),0)+IFERROR(INDEX('Hoja de Trabajo para listado'!$BC$155:$CB$1048576,MATCH($A556,'Hoja de Trabajo para listado'!$BC$155:$BC$1048576,0),MATCH((CUADRO!L$4&amp;$E556),'Hoja de Trabajo para listado'!$BC$151:$CB$151,0)),0)+IFERROR(INDEX('Hoja de Trabajo para listado'!$DE$153:$DG$274,MATCH($A556,'Hoja de Trabajo para listado'!$DE$153:$DE$1048576,0),MATCH((CUADRO!L$4&amp;$E556),'Hoja de Trabajo para listado'!$DE$151:$DG$151,0)),0)+IFERROR(INDEX('Hoja de Trabajo para listado'!$CD$155:$DC$1048576,MATCH($A556,'Hoja de Trabajo para listado'!$CD$155:$CD$1048576,0),MATCH((CUADRO!L$4&amp;$E556),'Hoja de Trabajo para listado'!$CD$151:$DC$151,0)),0)</f>
        <v>0</v>
      </c>
      <c r="M556" s="241">
        <f ca="1">+IFERROR(INDEX('Hoja de Trabajo para listado'!$A$155:$Z$1048576,MATCH($A556,'Hoja de Trabajo para listado'!$A$155:$A$1048576,0),MATCH((CUADRO!M$4&amp;$E556),'Hoja de Trabajo para listado'!$A$151:$Z$151,0)),0)+IFERROR(INDEX('Hoja de Trabajo para listado'!$AB$155:$BA$1048576,MATCH($A556,'Hoja de Trabajo para listado'!$AB$155:$AB$1048576,0),MATCH((CUADRO!M$4&amp;$E556),'Hoja de Trabajo para listado'!$AB$151:$BA$151,0)),0)+IFERROR(INDEX('Hoja de Trabajo para listado'!$BC$155:$CB$1048576,MATCH($A556,'Hoja de Trabajo para listado'!$BC$155:$BC$1048576,0),MATCH((CUADRO!M$4&amp;$E556),'Hoja de Trabajo para listado'!$BC$151:$CB$151,0)),0)+IFERROR(INDEX('Hoja de Trabajo para listado'!$DE$153:$DG$274,MATCH($A556,'Hoja de Trabajo para listado'!$DE$153:$DE$1048576,0),MATCH((CUADRO!M$4&amp;$E556),'Hoja de Trabajo para listado'!$DE$151:$DG$151,0)),0)+IFERROR(INDEX('Hoja de Trabajo para listado'!$CD$155:$DC$1048576,MATCH($A556,'Hoja de Trabajo para listado'!$CD$155:$CD$1048576,0),MATCH((CUADRO!M$4&amp;$E556),'Hoja de Trabajo para listado'!$CD$151:$DC$151,0)),0)</f>
        <v>0</v>
      </c>
      <c r="N556" s="241">
        <f ca="1">+IFERROR(INDEX('Hoja de Trabajo para listado'!$A$155:$Z$1048576,MATCH($A556,'Hoja de Trabajo para listado'!$A$155:$A$1048576,0),MATCH((CUADRO!N$4&amp;$E556),'Hoja de Trabajo para listado'!$A$151:$Z$151,0)),0)+IFERROR(INDEX('Hoja de Trabajo para listado'!$AB$155:$BA$1048576,MATCH($A556,'Hoja de Trabajo para listado'!$AB$155:$AB$1048576,0),MATCH((CUADRO!N$4&amp;$E556),'Hoja de Trabajo para listado'!$AB$151:$BA$151,0)),0)+IFERROR(INDEX('Hoja de Trabajo para listado'!$BC$155:$CB$1048576,MATCH($A556,'Hoja de Trabajo para listado'!$BC$155:$BC$1048576,0),MATCH((CUADRO!N$4&amp;$E556),'Hoja de Trabajo para listado'!$BC$151:$CB$151,0)),0)+IFERROR(INDEX('Hoja de Trabajo para listado'!$DE$153:$DG$274,MATCH($A556,'Hoja de Trabajo para listado'!$DE$153:$DE$1048576,0),MATCH((CUADRO!N$4&amp;$E556),'Hoja de Trabajo para listado'!$DE$151:$DG$151,0)),0)+IFERROR(INDEX('Hoja de Trabajo para listado'!$CD$155:$DC$1048576,MATCH($A556,'Hoja de Trabajo para listado'!$CD$155:$CD$1048576,0),MATCH((CUADRO!N$4&amp;$E556),'Hoja de Trabajo para listado'!$CD$151:$DC$151,0)),0)</f>
        <v>0</v>
      </c>
      <c r="O556" s="241">
        <f ca="1">+IFERROR(INDEX('Hoja de Trabajo para listado'!$A$155:$Z$1048576,MATCH($A556,'Hoja de Trabajo para listado'!$A$155:$A$1048576,0),MATCH((CUADRO!O$4&amp;$E556),'Hoja de Trabajo para listado'!$A$151:$Z$151,0)),0)+IFERROR(INDEX('Hoja de Trabajo para listado'!$AB$155:$BA$1048576,MATCH($A556,'Hoja de Trabajo para listado'!$AB$155:$AB$1048576,0),MATCH((CUADRO!O$4&amp;$E556),'Hoja de Trabajo para listado'!$AB$151:$BA$151,0)),0)+IFERROR(INDEX('Hoja de Trabajo para listado'!$BC$155:$CB$1048576,MATCH($A556,'Hoja de Trabajo para listado'!$BC$155:$BC$1048576,0),MATCH((CUADRO!O$4&amp;$E556),'Hoja de Trabajo para listado'!$BC$151:$CB$151,0)),0)+IFERROR(INDEX('Hoja de Trabajo para listado'!$DE$153:$DG$274,MATCH($A556,'Hoja de Trabajo para listado'!$DE$153:$DE$1048576,0),MATCH((CUADRO!O$4&amp;$E556),'Hoja de Trabajo para listado'!$DE$151:$DG$151,0)),0)+IFERROR(INDEX('Hoja de Trabajo para listado'!$CD$155:$DC$1048576,MATCH($A556,'Hoja de Trabajo para listado'!$CD$155:$CD$1048576,0),MATCH((CUADRO!O$4&amp;$E556),'Hoja de Trabajo para listado'!$CD$151:$DC$151,0)),0)</f>
        <v>0</v>
      </c>
      <c r="P556" s="241">
        <f ca="1">+IFERROR(INDEX('Hoja de Trabajo para listado'!$A$155:$Z$1048576,MATCH($A556,'Hoja de Trabajo para listado'!$A$155:$A$1048576,0),MATCH((CUADRO!P$4&amp;$E556),'Hoja de Trabajo para listado'!$A$151:$Z$151,0)),0)+IFERROR(INDEX('Hoja de Trabajo para listado'!$AB$155:$BA$1048576,MATCH($A556,'Hoja de Trabajo para listado'!$AB$155:$AB$1048576,0),MATCH((CUADRO!P$4&amp;$E556),'Hoja de Trabajo para listado'!$AB$151:$BA$151,0)),0)+IFERROR(INDEX('Hoja de Trabajo para listado'!$BC$155:$CB$1048576,MATCH($A556,'Hoja de Trabajo para listado'!$BC$155:$BC$1048576,0),MATCH((CUADRO!P$4&amp;$E556),'Hoja de Trabajo para listado'!$BC$151:$CB$151,0)),0)+IFERROR(INDEX('Hoja de Trabajo para listado'!$DE$153:$DG$274,MATCH($A556,'Hoja de Trabajo para listado'!$DE$153:$DE$1048576,0),MATCH((CUADRO!P$4&amp;$E556),'Hoja de Trabajo para listado'!$DE$151:$DG$151,0)),0)+IFERROR(INDEX('Hoja de Trabajo para listado'!$CD$155:$DC$1048576,MATCH($A556,'Hoja de Trabajo para listado'!$CD$155:$CD$1048576,0),MATCH((CUADRO!P$4&amp;$E556),'Hoja de Trabajo para listado'!$CD$151:$DC$151,0)),0)</f>
        <v>0</v>
      </c>
      <c r="Q556" s="241">
        <f ca="1">+IFERROR(INDEX('Hoja de Trabajo para listado'!$A$155:$Z$1048576,MATCH($A556,'Hoja de Trabajo para listado'!$A$155:$A$1048576,0),MATCH((CUADRO!Q$4&amp;$E556),'Hoja de Trabajo para listado'!$A$151:$Z$151,0)),0)+IFERROR(INDEX('Hoja de Trabajo para listado'!$AB$155:$BA$1048576,MATCH($A556,'Hoja de Trabajo para listado'!$AB$155:$AB$1048576,0),MATCH((CUADRO!Q$4&amp;$E556),'Hoja de Trabajo para listado'!$AB$151:$BA$151,0)),0)+IFERROR(INDEX('Hoja de Trabajo para listado'!$BC$155:$CB$1048576,MATCH($A556,'Hoja de Trabajo para listado'!$BC$155:$BC$1048576,0),MATCH((CUADRO!Q$4&amp;$E556),'Hoja de Trabajo para listado'!$BC$151:$CB$151,0)),0)+IFERROR(INDEX('Hoja de Trabajo para listado'!$DE$153:$DG$274,MATCH($A556,'Hoja de Trabajo para listado'!$DE$153:$DE$1048576,0),MATCH((CUADRO!Q$4&amp;$E556),'Hoja de Trabajo para listado'!$DE$151:$DG$151,0)),0)+IFERROR(INDEX('Hoja de Trabajo para listado'!$CD$155:$DC$1048576,MATCH($A556,'Hoja de Trabajo para listado'!$CD$155:$CD$1048576,0),MATCH((CUADRO!Q$4&amp;$E556),'Hoja de Trabajo para listado'!$CD$151:$DC$151,0)),0)</f>
        <v>0</v>
      </c>
      <c r="R556" s="241">
        <f t="shared" ca="1" si="23"/>
        <v>0</v>
      </c>
      <c r="S556" s="247">
        <f ca="1">+R555+R556</f>
        <v>0</v>
      </c>
      <c r="T556" s="241">
        <f ca="1">+S556</f>
        <v>0</v>
      </c>
      <c r="U556" s="240">
        <f t="shared" si="24"/>
        <v>2</v>
      </c>
      <c r="V556" s="327" t="str">
        <f>+VLOOKUP(A556,bd_lista!$A$3:$E$592,5,FALSE)</f>
        <v>Gobiernos Autonomos Municipales</v>
      </c>
      <c r="W556" s="398"/>
      <c r="X556" s="240">
        <f>+VLOOKUP(A556,[4]Sheet1!$A$13:$D$744,4,FALSE)</f>
        <v>0</v>
      </c>
      <c r="Y556" s="240" t="e">
        <f>+VLOOKUP(X556,bd_lista!$A$3:$C$592,3,FALSE)</f>
        <v>#N/A</v>
      </c>
      <c r="Z556" s="288"/>
      <c r="AA556" s="289"/>
    </row>
    <row r="557" spans="1:27" customFormat="1" ht="15" hidden="1" customHeight="1">
      <c r="A557" s="32">
        <v>1230</v>
      </c>
      <c r="B557" s="393">
        <f>+A557</f>
        <v>1230</v>
      </c>
      <c r="C557" s="245" t="str">
        <f>+VLOOKUP(A557,bd_lista!$A$3:$C$592,3,FALSE)</f>
        <v>Gobierno Autónomo Municipal de Quiabaya</v>
      </c>
      <c r="D557" s="395" t="str">
        <f>+C557</f>
        <v>Gobierno Autónomo Municipal de Quiabaya</v>
      </c>
      <c r="E557" s="240" t="s">
        <v>1303</v>
      </c>
      <c r="F557" s="241">
        <f ca="1">+IFERROR(INDEX('Hoja de Trabajo para listado'!$A$155:$Z$1048576,MATCH($A557,'Hoja de Trabajo para listado'!$A$155:$A$1048576,0),MATCH((CUADRO!F$4&amp;$E557),'Hoja de Trabajo para listado'!$A$151:$Z$151,0)),0)+IFERROR(INDEX('Hoja de Trabajo para listado'!$AB$155:$BA$1048576,MATCH($A557,'Hoja de Trabajo para listado'!$AB$155:$AB$1048576,0),MATCH((CUADRO!F$4&amp;$E557),'Hoja de Trabajo para listado'!$AB$151:$BA$151,0)),0)+IFERROR(INDEX('Hoja de Trabajo para listado'!$BC$155:$CB$1048576,MATCH($A557,'Hoja de Trabajo para listado'!$BC$155:$BC$1048576,0),MATCH((CUADRO!F$4&amp;$E557),'Hoja de Trabajo para listado'!$BC$151:$CB$151,0)),0)+IFERROR(INDEX('Hoja de Trabajo para listado'!$DE$153:$DG$274,MATCH($A557,'Hoja de Trabajo para listado'!$DE$153:$DE$1048576,0),MATCH((CUADRO!F$4&amp;$E557),'Hoja de Trabajo para listado'!$DE$151:$DG$151,0)),0)+IFERROR(INDEX('Hoja de Trabajo para listado'!$CD$155:$DC$1048576,MATCH($A557,'Hoja de Trabajo para listado'!$CD$155:$CD$1048576,0),MATCH((CUADRO!F$4&amp;$E557),'Hoja de Trabajo para listado'!$CD$151:$DC$151,0)),0)</f>
        <v>0</v>
      </c>
      <c r="G557" s="241">
        <f ca="1">+IFERROR(INDEX('Hoja de Trabajo para listado'!$A$155:$Z$1048576,MATCH($A557,'Hoja de Trabajo para listado'!$A$155:$A$1048576,0),MATCH((CUADRO!G$4&amp;$E557),'Hoja de Trabajo para listado'!$A$151:$Z$151,0)),0)+IFERROR(INDEX('Hoja de Trabajo para listado'!$AB$155:$BA$1048576,MATCH($A557,'Hoja de Trabajo para listado'!$AB$155:$AB$1048576,0),MATCH((CUADRO!G$4&amp;$E557),'Hoja de Trabajo para listado'!$AB$151:$BA$151,0)),0)+IFERROR(INDEX('Hoja de Trabajo para listado'!$BC$155:$CB$1048576,MATCH($A557,'Hoja de Trabajo para listado'!$BC$155:$BC$1048576,0),MATCH((CUADRO!G$4&amp;$E557),'Hoja de Trabajo para listado'!$BC$151:$CB$151,0)),0)+IFERROR(INDEX('Hoja de Trabajo para listado'!$DE$153:$DG$274,MATCH($A557,'Hoja de Trabajo para listado'!$DE$153:$DE$1048576,0),MATCH((CUADRO!G$4&amp;$E557),'Hoja de Trabajo para listado'!$DE$151:$DG$151,0)),0)+IFERROR(INDEX('Hoja de Trabajo para listado'!$CD$155:$DC$1048576,MATCH($A557,'Hoja de Trabajo para listado'!$CD$155:$CD$1048576,0),MATCH((CUADRO!G$4&amp;$E557),'Hoja de Trabajo para listado'!$CD$151:$DC$151,0)),0)</f>
        <v>0</v>
      </c>
      <c r="H557" s="241">
        <f ca="1">+IFERROR(INDEX('Hoja de Trabajo para listado'!$A$155:$Z$1048576,MATCH($A557,'Hoja de Trabajo para listado'!$A$155:$A$1048576,0),MATCH((CUADRO!H$4&amp;$E557),'Hoja de Trabajo para listado'!$A$151:$Z$151,0)),0)+IFERROR(INDEX('Hoja de Trabajo para listado'!$AB$155:$BA$1048576,MATCH($A557,'Hoja de Trabajo para listado'!$AB$155:$AB$1048576,0),MATCH((CUADRO!H$4&amp;$E557),'Hoja de Trabajo para listado'!$AB$151:$BA$151,0)),0)+IFERROR(INDEX('Hoja de Trabajo para listado'!$BC$155:$CB$1048576,MATCH($A557,'Hoja de Trabajo para listado'!$BC$155:$BC$1048576,0),MATCH((CUADRO!H$4&amp;$E557),'Hoja de Trabajo para listado'!$BC$151:$CB$151,0)),0)+IFERROR(INDEX('Hoja de Trabajo para listado'!$DE$153:$DG$274,MATCH($A557,'Hoja de Trabajo para listado'!$DE$153:$DE$1048576,0),MATCH((CUADRO!H$4&amp;$E557),'Hoja de Trabajo para listado'!$DE$151:$DG$151,0)),0)+IFERROR(INDEX('Hoja de Trabajo para listado'!$CD$155:$DC$1048576,MATCH($A557,'Hoja de Trabajo para listado'!$CD$155:$CD$1048576,0),MATCH((CUADRO!H$4&amp;$E557),'Hoja de Trabajo para listado'!$CD$151:$DC$151,0)),0)</f>
        <v>0</v>
      </c>
      <c r="I557" s="241">
        <f ca="1">+IFERROR(INDEX('Hoja de Trabajo para listado'!$A$155:$Z$1048576,MATCH($A557,'Hoja de Trabajo para listado'!$A$155:$A$1048576,0),MATCH((CUADRO!I$4&amp;$E557),'Hoja de Trabajo para listado'!$A$151:$Z$151,0)),0)+IFERROR(INDEX('Hoja de Trabajo para listado'!$AB$155:$BA$1048576,MATCH($A557,'Hoja de Trabajo para listado'!$AB$155:$AB$1048576,0),MATCH((CUADRO!I$4&amp;$E557),'Hoja de Trabajo para listado'!$AB$151:$BA$151,0)),0)+IFERROR(INDEX('Hoja de Trabajo para listado'!$BC$155:$CB$1048576,MATCH($A557,'Hoja de Trabajo para listado'!$BC$155:$BC$1048576,0),MATCH((CUADRO!I$4&amp;$E557),'Hoja de Trabajo para listado'!$BC$151:$CB$151,0)),0)+IFERROR(INDEX('Hoja de Trabajo para listado'!$DE$153:$DG$274,MATCH($A557,'Hoja de Trabajo para listado'!$DE$153:$DE$1048576,0),MATCH((CUADRO!I$4&amp;$E557),'Hoja de Trabajo para listado'!$DE$151:$DG$151,0)),0)+IFERROR(INDEX('Hoja de Trabajo para listado'!$CD$155:$DC$1048576,MATCH($A557,'Hoja de Trabajo para listado'!$CD$155:$CD$1048576,0),MATCH((CUADRO!I$4&amp;$E557),'Hoja de Trabajo para listado'!$CD$151:$DC$151,0)),0)</f>
        <v>0</v>
      </c>
      <c r="J557" s="241">
        <f ca="1">+IFERROR(INDEX('Hoja de Trabajo para listado'!$A$155:$Z$1048576,MATCH($A557,'Hoja de Trabajo para listado'!$A$155:$A$1048576,0),MATCH((CUADRO!J$4&amp;$E557),'Hoja de Trabajo para listado'!$A$151:$Z$151,0)),0)+IFERROR(INDEX('Hoja de Trabajo para listado'!$AB$155:$BA$1048576,MATCH($A557,'Hoja de Trabajo para listado'!$AB$155:$AB$1048576,0),MATCH((CUADRO!J$4&amp;$E557),'Hoja de Trabajo para listado'!$AB$151:$BA$151,0)),0)+IFERROR(INDEX('Hoja de Trabajo para listado'!$BC$155:$CB$1048576,MATCH($A557,'Hoja de Trabajo para listado'!$BC$155:$BC$1048576,0),MATCH((CUADRO!J$4&amp;$E557),'Hoja de Trabajo para listado'!$BC$151:$CB$151,0)),0)+IFERROR(INDEX('Hoja de Trabajo para listado'!$DE$153:$DG$274,MATCH($A557,'Hoja de Trabajo para listado'!$DE$153:$DE$1048576,0),MATCH((CUADRO!J$4&amp;$E557),'Hoja de Trabajo para listado'!$DE$151:$DG$151,0)),0)+IFERROR(INDEX('Hoja de Trabajo para listado'!$CD$155:$DC$1048576,MATCH($A557,'Hoja de Trabajo para listado'!$CD$155:$CD$1048576,0),MATCH((CUADRO!J$4&amp;$E557),'Hoja de Trabajo para listado'!$CD$151:$DC$151,0)),0)</f>
        <v>0</v>
      </c>
      <c r="K557" s="241">
        <f ca="1">+IFERROR(INDEX('Hoja de Trabajo para listado'!$A$155:$Z$1048576,MATCH($A557,'Hoja de Trabajo para listado'!$A$155:$A$1048576,0),MATCH((CUADRO!K$4&amp;$E557),'Hoja de Trabajo para listado'!$A$151:$Z$151,0)),0)+IFERROR(INDEX('Hoja de Trabajo para listado'!$AB$155:$BA$1048576,MATCH($A557,'Hoja de Trabajo para listado'!$AB$155:$AB$1048576,0),MATCH((CUADRO!K$4&amp;$E557),'Hoja de Trabajo para listado'!$AB$151:$BA$151,0)),0)+IFERROR(INDEX('Hoja de Trabajo para listado'!$BC$155:$CB$1048576,MATCH($A557,'Hoja de Trabajo para listado'!$BC$155:$BC$1048576,0),MATCH((CUADRO!K$4&amp;$E557),'Hoja de Trabajo para listado'!$BC$151:$CB$151,0)),0)+IFERROR(INDEX('Hoja de Trabajo para listado'!$DE$153:$DG$274,MATCH($A557,'Hoja de Trabajo para listado'!$DE$153:$DE$1048576,0),MATCH((CUADRO!K$4&amp;$E557),'Hoja de Trabajo para listado'!$DE$151:$DG$151,0)),0)+IFERROR(INDEX('Hoja de Trabajo para listado'!$CD$155:$DC$1048576,MATCH($A557,'Hoja de Trabajo para listado'!$CD$155:$CD$1048576,0),MATCH((CUADRO!K$4&amp;$E557),'Hoja de Trabajo para listado'!$CD$151:$DC$151,0)),0)</f>
        <v>0</v>
      </c>
      <c r="L557" s="241">
        <f ca="1">+IFERROR(INDEX('Hoja de Trabajo para listado'!$A$155:$Z$1048576,MATCH($A557,'Hoja de Trabajo para listado'!$A$155:$A$1048576,0),MATCH((CUADRO!L$4&amp;$E557),'Hoja de Trabajo para listado'!$A$151:$Z$151,0)),0)+IFERROR(INDEX('Hoja de Trabajo para listado'!$AB$155:$BA$1048576,MATCH($A557,'Hoja de Trabajo para listado'!$AB$155:$AB$1048576,0),MATCH((CUADRO!L$4&amp;$E557),'Hoja de Trabajo para listado'!$AB$151:$BA$151,0)),0)+IFERROR(INDEX('Hoja de Trabajo para listado'!$BC$155:$CB$1048576,MATCH($A557,'Hoja de Trabajo para listado'!$BC$155:$BC$1048576,0),MATCH((CUADRO!L$4&amp;$E557),'Hoja de Trabajo para listado'!$BC$151:$CB$151,0)),0)+IFERROR(INDEX('Hoja de Trabajo para listado'!$DE$153:$DG$274,MATCH($A557,'Hoja de Trabajo para listado'!$DE$153:$DE$1048576,0),MATCH((CUADRO!L$4&amp;$E557),'Hoja de Trabajo para listado'!$DE$151:$DG$151,0)),0)+IFERROR(INDEX('Hoja de Trabajo para listado'!$CD$155:$DC$1048576,MATCH($A557,'Hoja de Trabajo para listado'!$CD$155:$CD$1048576,0),MATCH((CUADRO!L$4&amp;$E557),'Hoja de Trabajo para listado'!$CD$151:$DC$151,0)),0)</f>
        <v>0</v>
      </c>
      <c r="M557" s="241">
        <f ca="1">+IFERROR(INDEX('Hoja de Trabajo para listado'!$A$155:$Z$1048576,MATCH($A557,'Hoja de Trabajo para listado'!$A$155:$A$1048576,0),MATCH((CUADRO!M$4&amp;$E557),'Hoja de Trabajo para listado'!$A$151:$Z$151,0)),0)+IFERROR(INDEX('Hoja de Trabajo para listado'!$AB$155:$BA$1048576,MATCH($A557,'Hoja de Trabajo para listado'!$AB$155:$AB$1048576,0),MATCH((CUADRO!M$4&amp;$E557),'Hoja de Trabajo para listado'!$AB$151:$BA$151,0)),0)+IFERROR(INDEX('Hoja de Trabajo para listado'!$BC$155:$CB$1048576,MATCH($A557,'Hoja de Trabajo para listado'!$BC$155:$BC$1048576,0),MATCH((CUADRO!M$4&amp;$E557),'Hoja de Trabajo para listado'!$BC$151:$CB$151,0)),0)+IFERROR(INDEX('Hoja de Trabajo para listado'!$DE$153:$DG$274,MATCH($A557,'Hoja de Trabajo para listado'!$DE$153:$DE$1048576,0),MATCH((CUADRO!M$4&amp;$E557),'Hoja de Trabajo para listado'!$DE$151:$DG$151,0)),0)+IFERROR(INDEX('Hoja de Trabajo para listado'!$CD$155:$DC$1048576,MATCH($A557,'Hoja de Trabajo para listado'!$CD$155:$CD$1048576,0),MATCH((CUADRO!M$4&amp;$E557),'Hoja de Trabajo para listado'!$CD$151:$DC$151,0)),0)</f>
        <v>0</v>
      </c>
      <c r="N557" s="241">
        <f ca="1">+IFERROR(INDEX('Hoja de Trabajo para listado'!$A$155:$Z$1048576,MATCH($A557,'Hoja de Trabajo para listado'!$A$155:$A$1048576,0),MATCH((CUADRO!N$4&amp;$E557),'Hoja de Trabajo para listado'!$A$151:$Z$151,0)),0)+IFERROR(INDEX('Hoja de Trabajo para listado'!$AB$155:$BA$1048576,MATCH($A557,'Hoja de Trabajo para listado'!$AB$155:$AB$1048576,0),MATCH((CUADRO!N$4&amp;$E557),'Hoja de Trabajo para listado'!$AB$151:$BA$151,0)),0)+IFERROR(INDEX('Hoja de Trabajo para listado'!$BC$155:$CB$1048576,MATCH($A557,'Hoja de Trabajo para listado'!$BC$155:$BC$1048576,0),MATCH((CUADRO!N$4&amp;$E557),'Hoja de Trabajo para listado'!$BC$151:$CB$151,0)),0)+IFERROR(INDEX('Hoja de Trabajo para listado'!$DE$153:$DG$274,MATCH($A557,'Hoja de Trabajo para listado'!$DE$153:$DE$1048576,0),MATCH((CUADRO!N$4&amp;$E557),'Hoja de Trabajo para listado'!$DE$151:$DG$151,0)),0)+IFERROR(INDEX('Hoja de Trabajo para listado'!$CD$155:$DC$1048576,MATCH($A557,'Hoja de Trabajo para listado'!$CD$155:$CD$1048576,0),MATCH((CUADRO!N$4&amp;$E557),'Hoja de Trabajo para listado'!$CD$151:$DC$151,0)),0)</f>
        <v>0</v>
      </c>
      <c r="O557" s="241">
        <f ca="1">+IFERROR(INDEX('Hoja de Trabajo para listado'!$A$155:$Z$1048576,MATCH($A557,'Hoja de Trabajo para listado'!$A$155:$A$1048576,0),MATCH((CUADRO!O$4&amp;$E557),'Hoja de Trabajo para listado'!$A$151:$Z$151,0)),0)+IFERROR(INDEX('Hoja de Trabajo para listado'!$AB$155:$BA$1048576,MATCH($A557,'Hoja de Trabajo para listado'!$AB$155:$AB$1048576,0),MATCH((CUADRO!O$4&amp;$E557),'Hoja de Trabajo para listado'!$AB$151:$BA$151,0)),0)+IFERROR(INDEX('Hoja de Trabajo para listado'!$BC$155:$CB$1048576,MATCH($A557,'Hoja de Trabajo para listado'!$BC$155:$BC$1048576,0),MATCH((CUADRO!O$4&amp;$E557),'Hoja de Trabajo para listado'!$BC$151:$CB$151,0)),0)+IFERROR(INDEX('Hoja de Trabajo para listado'!$DE$153:$DG$274,MATCH($A557,'Hoja de Trabajo para listado'!$DE$153:$DE$1048576,0),MATCH((CUADRO!O$4&amp;$E557),'Hoja de Trabajo para listado'!$DE$151:$DG$151,0)),0)+IFERROR(INDEX('Hoja de Trabajo para listado'!$CD$155:$DC$1048576,MATCH($A557,'Hoja de Trabajo para listado'!$CD$155:$CD$1048576,0),MATCH((CUADRO!O$4&amp;$E557),'Hoja de Trabajo para listado'!$CD$151:$DC$151,0)),0)</f>
        <v>0</v>
      </c>
      <c r="P557" s="241">
        <f ca="1">+IFERROR(INDEX('Hoja de Trabajo para listado'!$A$155:$Z$1048576,MATCH($A557,'Hoja de Trabajo para listado'!$A$155:$A$1048576,0),MATCH((CUADRO!P$4&amp;$E557),'Hoja de Trabajo para listado'!$A$151:$Z$151,0)),0)+IFERROR(INDEX('Hoja de Trabajo para listado'!$AB$155:$BA$1048576,MATCH($A557,'Hoja de Trabajo para listado'!$AB$155:$AB$1048576,0),MATCH((CUADRO!P$4&amp;$E557),'Hoja de Trabajo para listado'!$AB$151:$BA$151,0)),0)+IFERROR(INDEX('Hoja de Trabajo para listado'!$BC$155:$CB$1048576,MATCH($A557,'Hoja de Trabajo para listado'!$BC$155:$BC$1048576,0),MATCH((CUADRO!P$4&amp;$E557),'Hoja de Trabajo para listado'!$BC$151:$CB$151,0)),0)+IFERROR(INDEX('Hoja de Trabajo para listado'!$DE$153:$DG$274,MATCH($A557,'Hoja de Trabajo para listado'!$DE$153:$DE$1048576,0),MATCH((CUADRO!P$4&amp;$E557),'Hoja de Trabajo para listado'!$DE$151:$DG$151,0)),0)+IFERROR(INDEX('Hoja de Trabajo para listado'!$CD$155:$DC$1048576,MATCH($A557,'Hoja de Trabajo para listado'!$CD$155:$CD$1048576,0),MATCH((CUADRO!P$4&amp;$E557),'Hoja de Trabajo para listado'!$CD$151:$DC$151,0)),0)</f>
        <v>0</v>
      </c>
      <c r="Q557" s="241">
        <f ca="1">+IFERROR(INDEX('Hoja de Trabajo para listado'!$A$155:$Z$1048576,MATCH($A557,'Hoja de Trabajo para listado'!$A$155:$A$1048576,0),MATCH((CUADRO!Q$4&amp;$E557),'Hoja de Trabajo para listado'!$A$151:$Z$151,0)),0)+IFERROR(INDEX('Hoja de Trabajo para listado'!$AB$155:$BA$1048576,MATCH($A557,'Hoja de Trabajo para listado'!$AB$155:$AB$1048576,0),MATCH((CUADRO!Q$4&amp;$E557),'Hoja de Trabajo para listado'!$AB$151:$BA$151,0)),0)+IFERROR(INDEX('Hoja de Trabajo para listado'!$BC$155:$CB$1048576,MATCH($A557,'Hoja de Trabajo para listado'!$BC$155:$BC$1048576,0),MATCH((CUADRO!Q$4&amp;$E557),'Hoja de Trabajo para listado'!$BC$151:$CB$151,0)),0)+IFERROR(INDEX('Hoja de Trabajo para listado'!$DE$153:$DG$274,MATCH($A557,'Hoja de Trabajo para listado'!$DE$153:$DE$1048576,0),MATCH((CUADRO!Q$4&amp;$E557),'Hoja de Trabajo para listado'!$DE$151:$DG$151,0)),0)+IFERROR(INDEX('Hoja de Trabajo para listado'!$CD$155:$DC$1048576,MATCH($A557,'Hoja de Trabajo para listado'!$CD$155:$CD$1048576,0),MATCH((CUADRO!Q$4&amp;$E557),'Hoja de Trabajo para listado'!$CD$151:$DC$151,0)),0)</f>
        <v>0</v>
      </c>
      <c r="R557" s="241">
        <f t="shared" ca="1" si="23"/>
        <v>0</v>
      </c>
      <c r="S557" s="247"/>
      <c r="T557" s="241">
        <f ca="1">+T558</f>
        <v>0</v>
      </c>
      <c r="U557" s="240">
        <f t="shared" si="24"/>
        <v>1</v>
      </c>
      <c r="V557" s="327" t="str">
        <f>+VLOOKUP(A557,bd_lista!$A$3:$E$592,5,FALSE)</f>
        <v>Gobiernos Autonomos Municipales</v>
      </c>
      <c r="W557" s="397" t="str">
        <f>+V557</f>
        <v>Gobiernos Autonomos Municipales</v>
      </c>
      <c r="X557" s="240">
        <f>+VLOOKUP(A557,[4]Sheet1!$A$13:$D$744,4,FALSE)</f>
        <v>0</v>
      </c>
      <c r="Y557" s="240" t="e">
        <f>+VLOOKUP(X557,bd_lista!$A$3:$C$592,3,FALSE)</f>
        <v>#N/A</v>
      </c>
      <c r="Z557" s="290">
        <f>+X557</f>
        <v>0</v>
      </c>
      <c r="AA557" s="291" t="e">
        <f>+Y557</f>
        <v>#N/A</v>
      </c>
    </row>
    <row r="558" spans="1:27" customFormat="1" ht="15" hidden="1" customHeight="1">
      <c r="A558" s="32">
        <v>1230</v>
      </c>
      <c r="B558" s="394"/>
      <c r="C558" s="245" t="str">
        <f>+VLOOKUP(A558,bd_lista!$A$3:$C$592,3,FALSE)</f>
        <v>Gobierno Autónomo Municipal de Quiabaya</v>
      </c>
      <c r="D558" s="396"/>
      <c r="E558" s="242" t="s">
        <v>1304</v>
      </c>
      <c r="F558" s="241">
        <f ca="1">+IFERROR(INDEX('Hoja de Trabajo para listado'!$A$155:$Z$1048576,MATCH($A558,'Hoja de Trabajo para listado'!$A$155:$A$1048576,0),MATCH((CUADRO!F$4&amp;$E558),'Hoja de Trabajo para listado'!$A$151:$Z$151,0)),0)+IFERROR(INDEX('Hoja de Trabajo para listado'!$AB$155:$BA$1048576,MATCH($A558,'Hoja de Trabajo para listado'!$AB$155:$AB$1048576,0),MATCH((CUADRO!F$4&amp;$E558),'Hoja de Trabajo para listado'!$AB$151:$BA$151,0)),0)+IFERROR(INDEX('Hoja de Trabajo para listado'!$BC$155:$CB$1048576,MATCH($A558,'Hoja de Trabajo para listado'!$BC$155:$BC$1048576,0),MATCH((CUADRO!F$4&amp;$E558),'Hoja de Trabajo para listado'!$BC$151:$CB$151,0)),0)+IFERROR(INDEX('Hoja de Trabajo para listado'!$DE$153:$DG$274,MATCH($A558,'Hoja de Trabajo para listado'!$DE$153:$DE$1048576,0),MATCH((CUADRO!F$4&amp;$E558),'Hoja de Trabajo para listado'!$DE$151:$DG$151,0)),0)+IFERROR(INDEX('Hoja de Trabajo para listado'!$CD$155:$DC$1048576,MATCH($A558,'Hoja de Trabajo para listado'!$CD$155:$CD$1048576,0),MATCH((CUADRO!F$4&amp;$E558),'Hoja de Trabajo para listado'!$CD$151:$DC$151,0)),0)</f>
        <v>0</v>
      </c>
      <c r="G558" s="241">
        <f ca="1">+IFERROR(INDEX('Hoja de Trabajo para listado'!$A$155:$Z$1048576,MATCH($A558,'Hoja de Trabajo para listado'!$A$155:$A$1048576,0),MATCH((CUADRO!G$4&amp;$E558),'Hoja de Trabajo para listado'!$A$151:$Z$151,0)),0)+IFERROR(INDEX('Hoja de Trabajo para listado'!$AB$155:$BA$1048576,MATCH($A558,'Hoja de Trabajo para listado'!$AB$155:$AB$1048576,0),MATCH((CUADRO!G$4&amp;$E558),'Hoja de Trabajo para listado'!$AB$151:$BA$151,0)),0)+IFERROR(INDEX('Hoja de Trabajo para listado'!$BC$155:$CB$1048576,MATCH($A558,'Hoja de Trabajo para listado'!$BC$155:$BC$1048576,0),MATCH((CUADRO!G$4&amp;$E558),'Hoja de Trabajo para listado'!$BC$151:$CB$151,0)),0)+IFERROR(INDEX('Hoja de Trabajo para listado'!$DE$153:$DG$274,MATCH($A558,'Hoja de Trabajo para listado'!$DE$153:$DE$1048576,0),MATCH((CUADRO!G$4&amp;$E558),'Hoja de Trabajo para listado'!$DE$151:$DG$151,0)),0)+IFERROR(INDEX('Hoja de Trabajo para listado'!$CD$155:$DC$1048576,MATCH($A558,'Hoja de Trabajo para listado'!$CD$155:$CD$1048576,0),MATCH((CUADRO!G$4&amp;$E558),'Hoja de Trabajo para listado'!$CD$151:$DC$151,0)),0)</f>
        <v>0</v>
      </c>
      <c r="H558" s="241">
        <f ca="1">+IFERROR(INDEX('Hoja de Trabajo para listado'!$A$155:$Z$1048576,MATCH($A558,'Hoja de Trabajo para listado'!$A$155:$A$1048576,0),MATCH((CUADRO!H$4&amp;$E558),'Hoja de Trabajo para listado'!$A$151:$Z$151,0)),0)+IFERROR(INDEX('Hoja de Trabajo para listado'!$AB$155:$BA$1048576,MATCH($A558,'Hoja de Trabajo para listado'!$AB$155:$AB$1048576,0),MATCH((CUADRO!H$4&amp;$E558),'Hoja de Trabajo para listado'!$AB$151:$BA$151,0)),0)+IFERROR(INDEX('Hoja de Trabajo para listado'!$BC$155:$CB$1048576,MATCH($A558,'Hoja de Trabajo para listado'!$BC$155:$BC$1048576,0),MATCH((CUADRO!H$4&amp;$E558),'Hoja de Trabajo para listado'!$BC$151:$CB$151,0)),0)+IFERROR(INDEX('Hoja de Trabajo para listado'!$DE$153:$DG$274,MATCH($A558,'Hoja de Trabajo para listado'!$DE$153:$DE$1048576,0),MATCH((CUADRO!H$4&amp;$E558),'Hoja de Trabajo para listado'!$DE$151:$DG$151,0)),0)+IFERROR(INDEX('Hoja de Trabajo para listado'!$CD$155:$DC$1048576,MATCH($A558,'Hoja de Trabajo para listado'!$CD$155:$CD$1048576,0),MATCH((CUADRO!H$4&amp;$E558),'Hoja de Trabajo para listado'!$CD$151:$DC$151,0)),0)</f>
        <v>0</v>
      </c>
      <c r="I558" s="241">
        <f ca="1">+IFERROR(INDEX('Hoja de Trabajo para listado'!$A$155:$Z$1048576,MATCH($A558,'Hoja de Trabajo para listado'!$A$155:$A$1048576,0),MATCH((CUADRO!I$4&amp;$E558),'Hoja de Trabajo para listado'!$A$151:$Z$151,0)),0)+IFERROR(INDEX('Hoja de Trabajo para listado'!$AB$155:$BA$1048576,MATCH($A558,'Hoja de Trabajo para listado'!$AB$155:$AB$1048576,0),MATCH((CUADRO!I$4&amp;$E558),'Hoja de Trabajo para listado'!$AB$151:$BA$151,0)),0)+IFERROR(INDEX('Hoja de Trabajo para listado'!$BC$155:$CB$1048576,MATCH($A558,'Hoja de Trabajo para listado'!$BC$155:$BC$1048576,0),MATCH((CUADRO!I$4&amp;$E558),'Hoja de Trabajo para listado'!$BC$151:$CB$151,0)),0)+IFERROR(INDEX('Hoja de Trabajo para listado'!$DE$153:$DG$274,MATCH($A558,'Hoja de Trabajo para listado'!$DE$153:$DE$1048576,0),MATCH((CUADRO!I$4&amp;$E558),'Hoja de Trabajo para listado'!$DE$151:$DG$151,0)),0)+IFERROR(INDEX('Hoja de Trabajo para listado'!$CD$155:$DC$1048576,MATCH($A558,'Hoja de Trabajo para listado'!$CD$155:$CD$1048576,0),MATCH((CUADRO!I$4&amp;$E558),'Hoja de Trabajo para listado'!$CD$151:$DC$151,0)),0)</f>
        <v>0</v>
      </c>
      <c r="J558" s="241">
        <f ca="1">+IFERROR(INDEX('Hoja de Trabajo para listado'!$A$155:$Z$1048576,MATCH($A558,'Hoja de Trabajo para listado'!$A$155:$A$1048576,0),MATCH((CUADRO!J$4&amp;$E558),'Hoja de Trabajo para listado'!$A$151:$Z$151,0)),0)+IFERROR(INDEX('Hoja de Trabajo para listado'!$AB$155:$BA$1048576,MATCH($A558,'Hoja de Trabajo para listado'!$AB$155:$AB$1048576,0),MATCH((CUADRO!J$4&amp;$E558),'Hoja de Trabajo para listado'!$AB$151:$BA$151,0)),0)+IFERROR(INDEX('Hoja de Trabajo para listado'!$BC$155:$CB$1048576,MATCH($A558,'Hoja de Trabajo para listado'!$BC$155:$BC$1048576,0),MATCH((CUADRO!J$4&amp;$E558),'Hoja de Trabajo para listado'!$BC$151:$CB$151,0)),0)+IFERROR(INDEX('Hoja de Trabajo para listado'!$DE$153:$DG$274,MATCH($A558,'Hoja de Trabajo para listado'!$DE$153:$DE$1048576,0),MATCH((CUADRO!J$4&amp;$E558),'Hoja de Trabajo para listado'!$DE$151:$DG$151,0)),0)+IFERROR(INDEX('Hoja de Trabajo para listado'!$CD$155:$DC$1048576,MATCH($A558,'Hoja de Trabajo para listado'!$CD$155:$CD$1048576,0),MATCH((CUADRO!J$4&amp;$E558),'Hoja de Trabajo para listado'!$CD$151:$DC$151,0)),0)</f>
        <v>0</v>
      </c>
      <c r="K558" s="241">
        <f ca="1">+IFERROR(INDEX('Hoja de Trabajo para listado'!$A$155:$Z$1048576,MATCH($A558,'Hoja de Trabajo para listado'!$A$155:$A$1048576,0),MATCH((CUADRO!K$4&amp;$E558),'Hoja de Trabajo para listado'!$A$151:$Z$151,0)),0)+IFERROR(INDEX('Hoja de Trabajo para listado'!$AB$155:$BA$1048576,MATCH($A558,'Hoja de Trabajo para listado'!$AB$155:$AB$1048576,0),MATCH((CUADRO!K$4&amp;$E558),'Hoja de Trabajo para listado'!$AB$151:$BA$151,0)),0)+IFERROR(INDEX('Hoja de Trabajo para listado'!$BC$155:$CB$1048576,MATCH($A558,'Hoja de Trabajo para listado'!$BC$155:$BC$1048576,0),MATCH((CUADRO!K$4&amp;$E558),'Hoja de Trabajo para listado'!$BC$151:$CB$151,0)),0)+IFERROR(INDEX('Hoja de Trabajo para listado'!$DE$153:$DG$274,MATCH($A558,'Hoja de Trabajo para listado'!$DE$153:$DE$1048576,0),MATCH((CUADRO!K$4&amp;$E558),'Hoja de Trabajo para listado'!$DE$151:$DG$151,0)),0)+IFERROR(INDEX('Hoja de Trabajo para listado'!$CD$155:$DC$1048576,MATCH($A558,'Hoja de Trabajo para listado'!$CD$155:$CD$1048576,0),MATCH((CUADRO!K$4&amp;$E558),'Hoja de Trabajo para listado'!$CD$151:$DC$151,0)),0)</f>
        <v>0</v>
      </c>
      <c r="L558" s="241">
        <f ca="1">+IFERROR(INDEX('Hoja de Trabajo para listado'!$A$155:$Z$1048576,MATCH($A558,'Hoja de Trabajo para listado'!$A$155:$A$1048576,0),MATCH((CUADRO!L$4&amp;$E558),'Hoja de Trabajo para listado'!$A$151:$Z$151,0)),0)+IFERROR(INDEX('Hoja de Trabajo para listado'!$AB$155:$BA$1048576,MATCH($A558,'Hoja de Trabajo para listado'!$AB$155:$AB$1048576,0),MATCH((CUADRO!L$4&amp;$E558),'Hoja de Trabajo para listado'!$AB$151:$BA$151,0)),0)+IFERROR(INDEX('Hoja de Trabajo para listado'!$BC$155:$CB$1048576,MATCH($A558,'Hoja de Trabajo para listado'!$BC$155:$BC$1048576,0),MATCH((CUADRO!L$4&amp;$E558),'Hoja de Trabajo para listado'!$BC$151:$CB$151,0)),0)+IFERROR(INDEX('Hoja de Trabajo para listado'!$DE$153:$DG$274,MATCH($A558,'Hoja de Trabajo para listado'!$DE$153:$DE$1048576,0),MATCH((CUADRO!L$4&amp;$E558),'Hoja de Trabajo para listado'!$DE$151:$DG$151,0)),0)+IFERROR(INDEX('Hoja de Trabajo para listado'!$CD$155:$DC$1048576,MATCH($A558,'Hoja de Trabajo para listado'!$CD$155:$CD$1048576,0),MATCH((CUADRO!L$4&amp;$E558),'Hoja de Trabajo para listado'!$CD$151:$DC$151,0)),0)</f>
        <v>0</v>
      </c>
      <c r="M558" s="241">
        <f ca="1">+IFERROR(INDEX('Hoja de Trabajo para listado'!$A$155:$Z$1048576,MATCH($A558,'Hoja de Trabajo para listado'!$A$155:$A$1048576,0),MATCH((CUADRO!M$4&amp;$E558),'Hoja de Trabajo para listado'!$A$151:$Z$151,0)),0)+IFERROR(INDEX('Hoja de Trabajo para listado'!$AB$155:$BA$1048576,MATCH($A558,'Hoja de Trabajo para listado'!$AB$155:$AB$1048576,0),MATCH((CUADRO!M$4&amp;$E558),'Hoja de Trabajo para listado'!$AB$151:$BA$151,0)),0)+IFERROR(INDEX('Hoja de Trabajo para listado'!$BC$155:$CB$1048576,MATCH($A558,'Hoja de Trabajo para listado'!$BC$155:$BC$1048576,0),MATCH((CUADRO!M$4&amp;$E558),'Hoja de Trabajo para listado'!$BC$151:$CB$151,0)),0)+IFERROR(INDEX('Hoja de Trabajo para listado'!$DE$153:$DG$274,MATCH($A558,'Hoja de Trabajo para listado'!$DE$153:$DE$1048576,0),MATCH((CUADRO!M$4&amp;$E558),'Hoja de Trabajo para listado'!$DE$151:$DG$151,0)),0)+IFERROR(INDEX('Hoja de Trabajo para listado'!$CD$155:$DC$1048576,MATCH($A558,'Hoja de Trabajo para listado'!$CD$155:$CD$1048576,0),MATCH((CUADRO!M$4&amp;$E558),'Hoja de Trabajo para listado'!$CD$151:$DC$151,0)),0)</f>
        <v>0</v>
      </c>
      <c r="N558" s="241">
        <f ca="1">+IFERROR(INDEX('Hoja de Trabajo para listado'!$A$155:$Z$1048576,MATCH($A558,'Hoja de Trabajo para listado'!$A$155:$A$1048576,0),MATCH((CUADRO!N$4&amp;$E558),'Hoja de Trabajo para listado'!$A$151:$Z$151,0)),0)+IFERROR(INDEX('Hoja de Trabajo para listado'!$AB$155:$BA$1048576,MATCH($A558,'Hoja de Trabajo para listado'!$AB$155:$AB$1048576,0),MATCH((CUADRO!N$4&amp;$E558),'Hoja de Trabajo para listado'!$AB$151:$BA$151,0)),0)+IFERROR(INDEX('Hoja de Trabajo para listado'!$BC$155:$CB$1048576,MATCH($A558,'Hoja de Trabajo para listado'!$BC$155:$BC$1048576,0),MATCH((CUADRO!N$4&amp;$E558),'Hoja de Trabajo para listado'!$BC$151:$CB$151,0)),0)+IFERROR(INDEX('Hoja de Trabajo para listado'!$DE$153:$DG$274,MATCH($A558,'Hoja de Trabajo para listado'!$DE$153:$DE$1048576,0),MATCH((CUADRO!N$4&amp;$E558),'Hoja de Trabajo para listado'!$DE$151:$DG$151,0)),0)+IFERROR(INDEX('Hoja de Trabajo para listado'!$CD$155:$DC$1048576,MATCH($A558,'Hoja de Trabajo para listado'!$CD$155:$CD$1048576,0),MATCH((CUADRO!N$4&amp;$E558),'Hoja de Trabajo para listado'!$CD$151:$DC$151,0)),0)</f>
        <v>0</v>
      </c>
      <c r="O558" s="241">
        <f ca="1">+IFERROR(INDEX('Hoja de Trabajo para listado'!$A$155:$Z$1048576,MATCH($A558,'Hoja de Trabajo para listado'!$A$155:$A$1048576,0),MATCH((CUADRO!O$4&amp;$E558),'Hoja de Trabajo para listado'!$A$151:$Z$151,0)),0)+IFERROR(INDEX('Hoja de Trabajo para listado'!$AB$155:$BA$1048576,MATCH($A558,'Hoja de Trabajo para listado'!$AB$155:$AB$1048576,0),MATCH((CUADRO!O$4&amp;$E558),'Hoja de Trabajo para listado'!$AB$151:$BA$151,0)),0)+IFERROR(INDEX('Hoja de Trabajo para listado'!$BC$155:$CB$1048576,MATCH($A558,'Hoja de Trabajo para listado'!$BC$155:$BC$1048576,0),MATCH((CUADRO!O$4&amp;$E558),'Hoja de Trabajo para listado'!$BC$151:$CB$151,0)),0)+IFERROR(INDEX('Hoja de Trabajo para listado'!$DE$153:$DG$274,MATCH($A558,'Hoja de Trabajo para listado'!$DE$153:$DE$1048576,0),MATCH((CUADRO!O$4&amp;$E558),'Hoja de Trabajo para listado'!$DE$151:$DG$151,0)),0)+IFERROR(INDEX('Hoja de Trabajo para listado'!$CD$155:$DC$1048576,MATCH($A558,'Hoja de Trabajo para listado'!$CD$155:$CD$1048576,0),MATCH((CUADRO!O$4&amp;$E558),'Hoja de Trabajo para listado'!$CD$151:$DC$151,0)),0)</f>
        <v>0</v>
      </c>
      <c r="P558" s="241">
        <f ca="1">+IFERROR(INDEX('Hoja de Trabajo para listado'!$A$155:$Z$1048576,MATCH($A558,'Hoja de Trabajo para listado'!$A$155:$A$1048576,0),MATCH((CUADRO!P$4&amp;$E558),'Hoja de Trabajo para listado'!$A$151:$Z$151,0)),0)+IFERROR(INDEX('Hoja de Trabajo para listado'!$AB$155:$BA$1048576,MATCH($A558,'Hoja de Trabajo para listado'!$AB$155:$AB$1048576,0),MATCH((CUADRO!P$4&amp;$E558),'Hoja de Trabajo para listado'!$AB$151:$BA$151,0)),0)+IFERROR(INDEX('Hoja de Trabajo para listado'!$BC$155:$CB$1048576,MATCH($A558,'Hoja de Trabajo para listado'!$BC$155:$BC$1048576,0),MATCH((CUADRO!P$4&amp;$E558),'Hoja de Trabajo para listado'!$BC$151:$CB$151,0)),0)+IFERROR(INDEX('Hoja de Trabajo para listado'!$DE$153:$DG$274,MATCH($A558,'Hoja de Trabajo para listado'!$DE$153:$DE$1048576,0),MATCH((CUADRO!P$4&amp;$E558),'Hoja de Trabajo para listado'!$DE$151:$DG$151,0)),0)+IFERROR(INDEX('Hoja de Trabajo para listado'!$CD$155:$DC$1048576,MATCH($A558,'Hoja de Trabajo para listado'!$CD$155:$CD$1048576,0),MATCH((CUADRO!P$4&amp;$E558),'Hoja de Trabajo para listado'!$CD$151:$DC$151,0)),0)</f>
        <v>0</v>
      </c>
      <c r="Q558" s="241">
        <f ca="1">+IFERROR(INDEX('Hoja de Trabajo para listado'!$A$155:$Z$1048576,MATCH($A558,'Hoja de Trabajo para listado'!$A$155:$A$1048576,0),MATCH((CUADRO!Q$4&amp;$E558),'Hoja de Trabajo para listado'!$A$151:$Z$151,0)),0)+IFERROR(INDEX('Hoja de Trabajo para listado'!$AB$155:$BA$1048576,MATCH($A558,'Hoja de Trabajo para listado'!$AB$155:$AB$1048576,0),MATCH((CUADRO!Q$4&amp;$E558),'Hoja de Trabajo para listado'!$AB$151:$BA$151,0)),0)+IFERROR(INDEX('Hoja de Trabajo para listado'!$BC$155:$CB$1048576,MATCH($A558,'Hoja de Trabajo para listado'!$BC$155:$BC$1048576,0),MATCH((CUADRO!Q$4&amp;$E558),'Hoja de Trabajo para listado'!$BC$151:$CB$151,0)),0)+IFERROR(INDEX('Hoja de Trabajo para listado'!$DE$153:$DG$274,MATCH($A558,'Hoja de Trabajo para listado'!$DE$153:$DE$1048576,0),MATCH((CUADRO!Q$4&amp;$E558),'Hoja de Trabajo para listado'!$DE$151:$DG$151,0)),0)+IFERROR(INDEX('Hoja de Trabajo para listado'!$CD$155:$DC$1048576,MATCH($A558,'Hoja de Trabajo para listado'!$CD$155:$CD$1048576,0),MATCH((CUADRO!Q$4&amp;$E558),'Hoja de Trabajo para listado'!$CD$151:$DC$151,0)),0)</f>
        <v>0</v>
      </c>
      <c r="R558" s="241">
        <f t="shared" ca="1" si="23"/>
        <v>0</v>
      </c>
      <c r="S558" s="247">
        <f ca="1">+R557+R558</f>
        <v>0</v>
      </c>
      <c r="T558" s="241">
        <f ca="1">+S558</f>
        <v>0</v>
      </c>
      <c r="U558" s="240">
        <f t="shared" si="24"/>
        <v>2</v>
      </c>
      <c r="V558" s="327" t="str">
        <f>+VLOOKUP(A558,bd_lista!$A$3:$E$592,5,FALSE)</f>
        <v>Gobiernos Autonomos Municipales</v>
      </c>
      <c r="W558" s="398"/>
      <c r="X558" s="240">
        <f>+VLOOKUP(A558,[4]Sheet1!$A$13:$D$744,4,FALSE)</f>
        <v>0</v>
      </c>
      <c r="Y558" s="240" t="e">
        <f>+VLOOKUP(X558,bd_lista!$A$3:$C$592,3,FALSE)</f>
        <v>#N/A</v>
      </c>
      <c r="Z558" s="288"/>
      <c r="AA558" s="289"/>
    </row>
    <row r="559" spans="1:27" customFormat="1" ht="15" hidden="1" customHeight="1">
      <c r="A559" s="32">
        <v>1231</v>
      </c>
      <c r="B559" s="393">
        <f>+A559</f>
        <v>1231</v>
      </c>
      <c r="C559" s="245" t="str">
        <f>+VLOOKUP(A559,bd_lista!$A$3:$C$592,3,FALSE)</f>
        <v>Gobierno Autónomo Municipal de Combaya</v>
      </c>
      <c r="D559" s="395" t="str">
        <f>+C559</f>
        <v>Gobierno Autónomo Municipal de Combaya</v>
      </c>
      <c r="E559" s="240" t="s">
        <v>1303</v>
      </c>
      <c r="F559" s="241">
        <f ca="1">+IFERROR(INDEX('Hoja de Trabajo para listado'!$A$155:$Z$1048576,MATCH($A559,'Hoja de Trabajo para listado'!$A$155:$A$1048576,0),MATCH((CUADRO!F$4&amp;$E559),'Hoja de Trabajo para listado'!$A$151:$Z$151,0)),0)+IFERROR(INDEX('Hoja de Trabajo para listado'!$AB$155:$BA$1048576,MATCH($A559,'Hoja de Trabajo para listado'!$AB$155:$AB$1048576,0),MATCH((CUADRO!F$4&amp;$E559),'Hoja de Trabajo para listado'!$AB$151:$BA$151,0)),0)+IFERROR(INDEX('Hoja de Trabajo para listado'!$BC$155:$CB$1048576,MATCH($A559,'Hoja de Trabajo para listado'!$BC$155:$BC$1048576,0),MATCH((CUADRO!F$4&amp;$E559),'Hoja de Trabajo para listado'!$BC$151:$CB$151,0)),0)+IFERROR(INDEX('Hoja de Trabajo para listado'!$DE$153:$DG$274,MATCH($A559,'Hoja de Trabajo para listado'!$DE$153:$DE$1048576,0),MATCH((CUADRO!F$4&amp;$E559),'Hoja de Trabajo para listado'!$DE$151:$DG$151,0)),0)+IFERROR(INDEX('Hoja de Trabajo para listado'!$CD$155:$DC$1048576,MATCH($A559,'Hoja de Trabajo para listado'!$CD$155:$CD$1048576,0),MATCH((CUADRO!F$4&amp;$E559),'Hoja de Trabajo para listado'!$CD$151:$DC$151,0)),0)</f>
        <v>0</v>
      </c>
      <c r="G559" s="241">
        <f ca="1">+IFERROR(INDEX('Hoja de Trabajo para listado'!$A$155:$Z$1048576,MATCH($A559,'Hoja de Trabajo para listado'!$A$155:$A$1048576,0),MATCH((CUADRO!G$4&amp;$E559),'Hoja de Trabajo para listado'!$A$151:$Z$151,0)),0)+IFERROR(INDEX('Hoja de Trabajo para listado'!$AB$155:$BA$1048576,MATCH($A559,'Hoja de Trabajo para listado'!$AB$155:$AB$1048576,0),MATCH((CUADRO!G$4&amp;$E559),'Hoja de Trabajo para listado'!$AB$151:$BA$151,0)),0)+IFERROR(INDEX('Hoja de Trabajo para listado'!$BC$155:$CB$1048576,MATCH($A559,'Hoja de Trabajo para listado'!$BC$155:$BC$1048576,0),MATCH((CUADRO!G$4&amp;$E559),'Hoja de Trabajo para listado'!$BC$151:$CB$151,0)),0)+IFERROR(INDEX('Hoja de Trabajo para listado'!$DE$153:$DG$274,MATCH($A559,'Hoja de Trabajo para listado'!$DE$153:$DE$1048576,0),MATCH((CUADRO!G$4&amp;$E559),'Hoja de Trabajo para listado'!$DE$151:$DG$151,0)),0)+IFERROR(INDEX('Hoja de Trabajo para listado'!$CD$155:$DC$1048576,MATCH($A559,'Hoja de Trabajo para listado'!$CD$155:$CD$1048576,0),MATCH((CUADRO!G$4&amp;$E559),'Hoja de Trabajo para listado'!$CD$151:$DC$151,0)),0)</f>
        <v>0</v>
      </c>
      <c r="H559" s="241">
        <f ca="1">+IFERROR(INDEX('Hoja de Trabajo para listado'!$A$155:$Z$1048576,MATCH($A559,'Hoja de Trabajo para listado'!$A$155:$A$1048576,0),MATCH((CUADRO!H$4&amp;$E559),'Hoja de Trabajo para listado'!$A$151:$Z$151,0)),0)+IFERROR(INDEX('Hoja de Trabajo para listado'!$AB$155:$BA$1048576,MATCH($A559,'Hoja de Trabajo para listado'!$AB$155:$AB$1048576,0),MATCH((CUADRO!H$4&amp;$E559),'Hoja de Trabajo para listado'!$AB$151:$BA$151,0)),0)+IFERROR(INDEX('Hoja de Trabajo para listado'!$BC$155:$CB$1048576,MATCH($A559,'Hoja de Trabajo para listado'!$BC$155:$BC$1048576,0),MATCH((CUADRO!H$4&amp;$E559),'Hoja de Trabajo para listado'!$BC$151:$CB$151,0)),0)+IFERROR(INDEX('Hoja de Trabajo para listado'!$DE$153:$DG$274,MATCH($A559,'Hoja de Trabajo para listado'!$DE$153:$DE$1048576,0),MATCH((CUADRO!H$4&amp;$E559),'Hoja de Trabajo para listado'!$DE$151:$DG$151,0)),0)+IFERROR(INDEX('Hoja de Trabajo para listado'!$CD$155:$DC$1048576,MATCH($A559,'Hoja de Trabajo para listado'!$CD$155:$CD$1048576,0),MATCH((CUADRO!H$4&amp;$E559),'Hoja de Trabajo para listado'!$CD$151:$DC$151,0)),0)</f>
        <v>0</v>
      </c>
      <c r="I559" s="241">
        <f ca="1">+IFERROR(INDEX('Hoja de Trabajo para listado'!$A$155:$Z$1048576,MATCH($A559,'Hoja de Trabajo para listado'!$A$155:$A$1048576,0),MATCH((CUADRO!I$4&amp;$E559),'Hoja de Trabajo para listado'!$A$151:$Z$151,0)),0)+IFERROR(INDEX('Hoja de Trabajo para listado'!$AB$155:$BA$1048576,MATCH($A559,'Hoja de Trabajo para listado'!$AB$155:$AB$1048576,0),MATCH((CUADRO!I$4&amp;$E559),'Hoja de Trabajo para listado'!$AB$151:$BA$151,0)),0)+IFERROR(INDEX('Hoja de Trabajo para listado'!$BC$155:$CB$1048576,MATCH($A559,'Hoja de Trabajo para listado'!$BC$155:$BC$1048576,0),MATCH((CUADRO!I$4&amp;$E559),'Hoja de Trabajo para listado'!$BC$151:$CB$151,0)),0)+IFERROR(INDEX('Hoja de Trabajo para listado'!$DE$153:$DG$274,MATCH($A559,'Hoja de Trabajo para listado'!$DE$153:$DE$1048576,0),MATCH((CUADRO!I$4&amp;$E559),'Hoja de Trabajo para listado'!$DE$151:$DG$151,0)),0)+IFERROR(INDEX('Hoja de Trabajo para listado'!$CD$155:$DC$1048576,MATCH($A559,'Hoja de Trabajo para listado'!$CD$155:$CD$1048576,0),MATCH((CUADRO!I$4&amp;$E559),'Hoja de Trabajo para listado'!$CD$151:$DC$151,0)),0)</f>
        <v>0</v>
      </c>
      <c r="J559" s="241">
        <f ca="1">+IFERROR(INDEX('Hoja de Trabajo para listado'!$A$155:$Z$1048576,MATCH($A559,'Hoja de Trabajo para listado'!$A$155:$A$1048576,0),MATCH((CUADRO!J$4&amp;$E559),'Hoja de Trabajo para listado'!$A$151:$Z$151,0)),0)+IFERROR(INDEX('Hoja de Trabajo para listado'!$AB$155:$BA$1048576,MATCH($A559,'Hoja de Trabajo para listado'!$AB$155:$AB$1048576,0),MATCH((CUADRO!J$4&amp;$E559),'Hoja de Trabajo para listado'!$AB$151:$BA$151,0)),0)+IFERROR(INDEX('Hoja de Trabajo para listado'!$BC$155:$CB$1048576,MATCH($A559,'Hoja de Trabajo para listado'!$BC$155:$BC$1048576,0),MATCH((CUADRO!J$4&amp;$E559),'Hoja de Trabajo para listado'!$BC$151:$CB$151,0)),0)+IFERROR(INDEX('Hoja de Trabajo para listado'!$DE$153:$DG$274,MATCH($A559,'Hoja de Trabajo para listado'!$DE$153:$DE$1048576,0),MATCH((CUADRO!J$4&amp;$E559),'Hoja de Trabajo para listado'!$DE$151:$DG$151,0)),0)+IFERROR(INDEX('Hoja de Trabajo para listado'!$CD$155:$DC$1048576,MATCH($A559,'Hoja de Trabajo para listado'!$CD$155:$CD$1048576,0),MATCH((CUADRO!J$4&amp;$E559),'Hoja de Trabajo para listado'!$CD$151:$DC$151,0)),0)</f>
        <v>0</v>
      </c>
      <c r="K559" s="241">
        <f ca="1">+IFERROR(INDEX('Hoja de Trabajo para listado'!$A$155:$Z$1048576,MATCH($A559,'Hoja de Trabajo para listado'!$A$155:$A$1048576,0),MATCH((CUADRO!K$4&amp;$E559),'Hoja de Trabajo para listado'!$A$151:$Z$151,0)),0)+IFERROR(INDEX('Hoja de Trabajo para listado'!$AB$155:$BA$1048576,MATCH($A559,'Hoja de Trabajo para listado'!$AB$155:$AB$1048576,0),MATCH((CUADRO!K$4&amp;$E559),'Hoja de Trabajo para listado'!$AB$151:$BA$151,0)),0)+IFERROR(INDEX('Hoja de Trabajo para listado'!$BC$155:$CB$1048576,MATCH($A559,'Hoja de Trabajo para listado'!$BC$155:$BC$1048576,0),MATCH((CUADRO!K$4&amp;$E559),'Hoja de Trabajo para listado'!$BC$151:$CB$151,0)),0)+IFERROR(INDEX('Hoja de Trabajo para listado'!$DE$153:$DG$274,MATCH($A559,'Hoja de Trabajo para listado'!$DE$153:$DE$1048576,0),MATCH((CUADRO!K$4&amp;$E559),'Hoja de Trabajo para listado'!$DE$151:$DG$151,0)),0)+IFERROR(INDEX('Hoja de Trabajo para listado'!$CD$155:$DC$1048576,MATCH($A559,'Hoja de Trabajo para listado'!$CD$155:$CD$1048576,0),MATCH((CUADRO!K$4&amp;$E559),'Hoja de Trabajo para listado'!$CD$151:$DC$151,0)),0)</f>
        <v>0</v>
      </c>
      <c r="L559" s="241">
        <f ca="1">+IFERROR(INDEX('Hoja de Trabajo para listado'!$A$155:$Z$1048576,MATCH($A559,'Hoja de Trabajo para listado'!$A$155:$A$1048576,0),MATCH((CUADRO!L$4&amp;$E559),'Hoja de Trabajo para listado'!$A$151:$Z$151,0)),0)+IFERROR(INDEX('Hoja de Trabajo para listado'!$AB$155:$BA$1048576,MATCH($A559,'Hoja de Trabajo para listado'!$AB$155:$AB$1048576,0),MATCH((CUADRO!L$4&amp;$E559),'Hoja de Trabajo para listado'!$AB$151:$BA$151,0)),0)+IFERROR(INDEX('Hoja de Trabajo para listado'!$BC$155:$CB$1048576,MATCH($A559,'Hoja de Trabajo para listado'!$BC$155:$BC$1048576,0),MATCH((CUADRO!L$4&amp;$E559),'Hoja de Trabajo para listado'!$BC$151:$CB$151,0)),0)+IFERROR(INDEX('Hoja de Trabajo para listado'!$DE$153:$DG$274,MATCH($A559,'Hoja de Trabajo para listado'!$DE$153:$DE$1048576,0),MATCH((CUADRO!L$4&amp;$E559),'Hoja de Trabajo para listado'!$DE$151:$DG$151,0)),0)+IFERROR(INDEX('Hoja de Trabajo para listado'!$CD$155:$DC$1048576,MATCH($A559,'Hoja de Trabajo para listado'!$CD$155:$CD$1048576,0),MATCH((CUADRO!L$4&amp;$E559),'Hoja de Trabajo para listado'!$CD$151:$DC$151,0)),0)</f>
        <v>0</v>
      </c>
      <c r="M559" s="241">
        <f ca="1">+IFERROR(INDEX('Hoja de Trabajo para listado'!$A$155:$Z$1048576,MATCH($A559,'Hoja de Trabajo para listado'!$A$155:$A$1048576,0),MATCH((CUADRO!M$4&amp;$E559),'Hoja de Trabajo para listado'!$A$151:$Z$151,0)),0)+IFERROR(INDEX('Hoja de Trabajo para listado'!$AB$155:$BA$1048576,MATCH($A559,'Hoja de Trabajo para listado'!$AB$155:$AB$1048576,0),MATCH((CUADRO!M$4&amp;$E559),'Hoja de Trabajo para listado'!$AB$151:$BA$151,0)),0)+IFERROR(INDEX('Hoja de Trabajo para listado'!$BC$155:$CB$1048576,MATCH($A559,'Hoja de Trabajo para listado'!$BC$155:$BC$1048576,0),MATCH((CUADRO!M$4&amp;$E559),'Hoja de Trabajo para listado'!$BC$151:$CB$151,0)),0)+IFERROR(INDEX('Hoja de Trabajo para listado'!$DE$153:$DG$274,MATCH($A559,'Hoja de Trabajo para listado'!$DE$153:$DE$1048576,0),MATCH((CUADRO!M$4&amp;$E559),'Hoja de Trabajo para listado'!$DE$151:$DG$151,0)),0)+IFERROR(INDEX('Hoja de Trabajo para listado'!$CD$155:$DC$1048576,MATCH($A559,'Hoja de Trabajo para listado'!$CD$155:$CD$1048576,0),MATCH((CUADRO!M$4&amp;$E559),'Hoja de Trabajo para listado'!$CD$151:$DC$151,0)),0)</f>
        <v>0</v>
      </c>
      <c r="N559" s="241">
        <f ca="1">+IFERROR(INDEX('Hoja de Trabajo para listado'!$A$155:$Z$1048576,MATCH($A559,'Hoja de Trabajo para listado'!$A$155:$A$1048576,0),MATCH((CUADRO!N$4&amp;$E559),'Hoja de Trabajo para listado'!$A$151:$Z$151,0)),0)+IFERROR(INDEX('Hoja de Trabajo para listado'!$AB$155:$BA$1048576,MATCH($A559,'Hoja de Trabajo para listado'!$AB$155:$AB$1048576,0),MATCH((CUADRO!N$4&amp;$E559),'Hoja de Trabajo para listado'!$AB$151:$BA$151,0)),0)+IFERROR(INDEX('Hoja de Trabajo para listado'!$BC$155:$CB$1048576,MATCH($A559,'Hoja de Trabajo para listado'!$BC$155:$BC$1048576,0),MATCH((CUADRO!N$4&amp;$E559),'Hoja de Trabajo para listado'!$BC$151:$CB$151,0)),0)+IFERROR(INDEX('Hoja de Trabajo para listado'!$DE$153:$DG$274,MATCH($A559,'Hoja de Trabajo para listado'!$DE$153:$DE$1048576,0),MATCH((CUADRO!N$4&amp;$E559),'Hoja de Trabajo para listado'!$DE$151:$DG$151,0)),0)+IFERROR(INDEX('Hoja de Trabajo para listado'!$CD$155:$DC$1048576,MATCH($A559,'Hoja de Trabajo para listado'!$CD$155:$CD$1048576,0),MATCH((CUADRO!N$4&amp;$E559),'Hoja de Trabajo para listado'!$CD$151:$DC$151,0)),0)</f>
        <v>0</v>
      </c>
      <c r="O559" s="241">
        <f ca="1">+IFERROR(INDEX('Hoja de Trabajo para listado'!$A$155:$Z$1048576,MATCH($A559,'Hoja de Trabajo para listado'!$A$155:$A$1048576,0),MATCH((CUADRO!O$4&amp;$E559),'Hoja de Trabajo para listado'!$A$151:$Z$151,0)),0)+IFERROR(INDEX('Hoja de Trabajo para listado'!$AB$155:$BA$1048576,MATCH($A559,'Hoja de Trabajo para listado'!$AB$155:$AB$1048576,0),MATCH((CUADRO!O$4&amp;$E559),'Hoja de Trabajo para listado'!$AB$151:$BA$151,0)),0)+IFERROR(INDEX('Hoja de Trabajo para listado'!$BC$155:$CB$1048576,MATCH($A559,'Hoja de Trabajo para listado'!$BC$155:$BC$1048576,0),MATCH((CUADRO!O$4&amp;$E559),'Hoja de Trabajo para listado'!$BC$151:$CB$151,0)),0)+IFERROR(INDEX('Hoja de Trabajo para listado'!$DE$153:$DG$274,MATCH($A559,'Hoja de Trabajo para listado'!$DE$153:$DE$1048576,0),MATCH((CUADRO!O$4&amp;$E559),'Hoja de Trabajo para listado'!$DE$151:$DG$151,0)),0)+IFERROR(INDEX('Hoja de Trabajo para listado'!$CD$155:$DC$1048576,MATCH($A559,'Hoja de Trabajo para listado'!$CD$155:$CD$1048576,0),MATCH((CUADRO!O$4&amp;$E559),'Hoja de Trabajo para listado'!$CD$151:$DC$151,0)),0)</f>
        <v>0</v>
      </c>
      <c r="P559" s="241">
        <f ca="1">+IFERROR(INDEX('Hoja de Trabajo para listado'!$A$155:$Z$1048576,MATCH($A559,'Hoja de Trabajo para listado'!$A$155:$A$1048576,0),MATCH((CUADRO!P$4&amp;$E559),'Hoja de Trabajo para listado'!$A$151:$Z$151,0)),0)+IFERROR(INDEX('Hoja de Trabajo para listado'!$AB$155:$BA$1048576,MATCH($A559,'Hoja de Trabajo para listado'!$AB$155:$AB$1048576,0),MATCH((CUADRO!P$4&amp;$E559),'Hoja de Trabajo para listado'!$AB$151:$BA$151,0)),0)+IFERROR(INDEX('Hoja de Trabajo para listado'!$BC$155:$CB$1048576,MATCH($A559,'Hoja de Trabajo para listado'!$BC$155:$BC$1048576,0),MATCH((CUADRO!P$4&amp;$E559),'Hoja de Trabajo para listado'!$BC$151:$CB$151,0)),0)+IFERROR(INDEX('Hoja de Trabajo para listado'!$DE$153:$DG$274,MATCH($A559,'Hoja de Trabajo para listado'!$DE$153:$DE$1048576,0),MATCH((CUADRO!P$4&amp;$E559),'Hoja de Trabajo para listado'!$DE$151:$DG$151,0)),0)+IFERROR(INDEX('Hoja de Trabajo para listado'!$CD$155:$DC$1048576,MATCH($A559,'Hoja de Trabajo para listado'!$CD$155:$CD$1048576,0),MATCH((CUADRO!P$4&amp;$E559),'Hoja de Trabajo para listado'!$CD$151:$DC$151,0)),0)</f>
        <v>0</v>
      </c>
      <c r="Q559" s="241">
        <f ca="1">+IFERROR(INDEX('Hoja de Trabajo para listado'!$A$155:$Z$1048576,MATCH($A559,'Hoja de Trabajo para listado'!$A$155:$A$1048576,0),MATCH((CUADRO!Q$4&amp;$E559),'Hoja de Trabajo para listado'!$A$151:$Z$151,0)),0)+IFERROR(INDEX('Hoja de Trabajo para listado'!$AB$155:$BA$1048576,MATCH($A559,'Hoja de Trabajo para listado'!$AB$155:$AB$1048576,0),MATCH((CUADRO!Q$4&amp;$E559),'Hoja de Trabajo para listado'!$AB$151:$BA$151,0)),0)+IFERROR(INDEX('Hoja de Trabajo para listado'!$BC$155:$CB$1048576,MATCH($A559,'Hoja de Trabajo para listado'!$BC$155:$BC$1048576,0),MATCH((CUADRO!Q$4&amp;$E559),'Hoja de Trabajo para listado'!$BC$151:$CB$151,0)),0)+IFERROR(INDEX('Hoja de Trabajo para listado'!$DE$153:$DG$274,MATCH($A559,'Hoja de Trabajo para listado'!$DE$153:$DE$1048576,0),MATCH((CUADRO!Q$4&amp;$E559),'Hoja de Trabajo para listado'!$DE$151:$DG$151,0)),0)+IFERROR(INDEX('Hoja de Trabajo para listado'!$CD$155:$DC$1048576,MATCH($A559,'Hoja de Trabajo para listado'!$CD$155:$CD$1048576,0),MATCH((CUADRO!Q$4&amp;$E559),'Hoja de Trabajo para listado'!$CD$151:$DC$151,0)),0)</f>
        <v>0</v>
      </c>
      <c r="R559" s="241">
        <f t="shared" ca="1" si="23"/>
        <v>0</v>
      </c>
      <c r="S559" s="247"/>
      <c r="T559" s="241">
        <f ca="1">+T560</f>
        <v>0</v>
      </c>
      <c r="U559" s="240">
        <f t="shared" si="24"/>
        <v>1</v>
      </c>
      <c r="V559" s="327" t="str">
        <f>+VLOOKUP(A559,bd_lista!$A$3:$E$592,5,FALSE)</f>
        <v>Gobiernos Autonomos Municipales</v>
      </c>
      <c r="W559" s="397" t="str">
        <f>+V559</f>
        <v>Gobiernos Autonomos Municipales</v>
      </c>
      <c r="X559" s="240">
        <f>+VLOOKUP(A559,[4]Sheet1!$A$13:$D$744,4,FALSE)</f>
        <v>0</v>
      </c>
      <c r="Y559" s="240" t="e">
        <f>+VLOOKUP(X559,bd_lista!$A$3:$C$592,3,FALSE)</f>
        <v>#N/A</v>
      </c>
      <c r="Z559" s="290">
        <f>+X559</f>
        <v>0</v>
      </c>
      <c r="AA559" s="291" t="e">
        <f>+Y559</f>
        <v>#N/A</v>
      </c>
    </row>
    <row r="560" spans="1:27" customFormat="1" ht="15" hidden="1" customHeight="1">
      <c r="A560" s="32">
        <v>1231</v>
      </c>
      <c r="B560" s="394"/>
      <c r="C560" s="245" t="str">
        <f>+VLOOKUP(A560,bd_lista!$A$3:$C$592,3,FALSE)</f>
        <v>Gobierno Autónomo Municipal de Combaya</v>
      </c>
      <c r="D560" s="396"/>
      <c r="E560" s="242" t="s">
        <v>1304</v>
      </c>
      <c r="F560" s="241">
        <f ca="1">+IFERROR(INDEX('Hoja de Trabajo para listado'!$A$155:$Z$1048576,MATCH($A560,'Hoja de Trabajo para listado'!$A$155:$A$1048576,0),MATCH((CUADRO!F$4&amp;$E560),'Hoja de Trabajo para listado'!$A$151:$Z$151,0)),0)+IFERROR(INDEX('Hoja de Trabajo para listado'!$AB$155:$BA$1048576,MATCH($A560,'Hoja de Trabajo para listado'!$AB$155:$AB$1048576,0),MATCH((CUADRO!F$4&amp;$E560),'Hoja de Trabajo para listado'!$AB$151:$BA$151,0)),0)+IFERROR(INDEX('Hoja de Trabajo para listado'!$BC$155:$CB$1048576,MATCH($A560,'Hoja de Trabajo para listado'!$BC$155:$BC$1048576,0),MATCH((CUADRO!F$4&amp;$E560),'Hoja de Trabajo para listado'!$BC$151:$CB$151,0)),0)+IFERROR(INDEX('Hoja de Trabajo para listado'!$DE$153:$DG$274,MATCH($A560,'Hoja de Trabajo para listado'!$DE$153:$DE$1048576,0),MATCH((CUADRO!F$4&amp;$E560),'Hoja de Trabajo para listado'!$DE$151:$DG$151,0)),0)+IFERROR(INDEX('Hoja de Trabajo para listado'!$CD$155:$DC$1048576,MATCH($A560,'Hoja de Trabajo para listado'!$CD$155:$CD$1048576,0),MATCH((CUADRO!F$4&amp;$E560),'Hoja de Trabajo para listado'!$CD$151:$DC$151,0)),0)</f>
        <v>0</v>
      </c>
      <c r="G560" s="241">
        <f ca="1">+IFERROR(INDEX('Hoja de Trabajo para listado'!$A$155:$Z$1048576,MATCH($A560,'Hoja de Trabajo para listado'!$A$155:$A$1048576,0),MATCH((CUADRO!G$4&amp;$E560),'Hoja de Trabajo para listado'!$A$151:$Z$151,0)),0)+IFERROR(INDEX('Hoja de Trabajo para listado'!$AB$155:$BA$1048576,MATCH($A560,'Hoja de Trabajo para listado'!$AB$155:$AB$1048576,0),MATCH((CUADRO!G$4&amp;$E560),'Hoja de Trabajo para listado'!$AB$151:$BA$151,0)),0)+IFERROR(INDEX('Hoja de Trabajo para listado'!$BC$155:$CB$1048576,MATCH($A560,'Hoja de Trabajo para listado'!$BC$155:$BC$1048576,0),MATCH((CUADRO!G$4&amp;$E560),'Hoja de Trabajo para listado'!$BC$151:$CB$151,0)),0)+IFERROR(INDEX('Hoja de Trabajo para listado'!$DE$153:$DG$274,MATCH($A560,'Hoja de Trabajo para listado'!$DE$153:$DE$1048576,0),MATCH((CUADRO!G$4&amp;$E560),'Hoja de Trabajo para listado'!$DE$151:$DG$151,0)),0)+IFERROR(INDEX('Hoja de Trabajo para listado'!$CD$155:$DC$1048576,MATCH($A560,'Hoja de Trabajo para listado'!$CD$155:$CD$1048576,0),MATCH((CUADRO!G$4&amp;$E560),'Hoja de Trabajo para listado'!$CD$151:$DC$151,0)),0)</f>
        <v>0</v>
      </c>
      <c r="H560" s="241">
        <f ca="1">+IFERROR(INDEX('Hoja de Trabajo para listado'!$A$155:$Z$1048576,MATCH($A560,'Hoja de Trabajo para listado'!$A$155:$A$1048576,0),MATCH((CUADRO!H$4&amp;$E560),'Hoja de Trabajo para listado'!$A$151:$Z$151,0)),0)+IFERROR(INDEX('Hoja de Trabajo para listado'!$AB$155:$BA$1048576,MATCH($A560,'Hoja de Trabajo para listado'!$AB$155:$AB$1048576,0),MATCH((CUADRO!H$4&amp;$E560),'Hoja de Trabajo para listado'!$AB$151:$BA$151,0)),0)+IFERROR(INDEX('Hoja de Trabajo para listado'!$BC$155:$CB$1048576,MATCH($A560,'Hoja de Trabajo para listado'!$BC$155:$BC$1048576,0),MATCH((CUADRO!H$4&amp;$E560),'Hoja de Trabajo para listado'!$BC$151:$CB$151,0)),0)+IFERROR(INDEX('Hoja de Trabajo para listado'!$DE$153:$DG$274,MATCH($A560,'Hoja de Trabajo para listado'!$DE$153:$DE$1048576,0),MATCH((CUADRO!H$4&amp;$E560),'Hoja de Trabajo para listado'!$DE$151:$DG$151,0)),0)+IFERROR(INDEX('Hoja de Trabajo para listado'!$CD$155:$DC$1048576,MATCH($A560,'Hoja de Trabajo para listado'!$CD$155:$CD$1048576,0),MATCH((CUADRO!H$4&amp;$E560),'Hoja de Trabajo para listado'!$CD$151:$DC$151,0)),0)</f>
        <v>0</v>
      </c>
      <c r="I560" s="241">
        <f ca="1">+IFERROR(INDEX('Hoja de Trabajo para listado'!$A$155:$Z$1048576,MATCH($A560,'Hoja de Trabajo para listado'!$A$155:$A$1048576,0),MATCH((CUADRO!I$4&amp;$E560),'Hoja de Trabajo para listado'!$A$151:$Z$151,0)),0)+IFERROR(INDEX('Hoja de Trabajo para listado'!$AB$155:$BA$1048576,MATCH($A560,'Hoja de Trabajo para listado'!$AB$155:$AB$1048576,0),MATCH((CUADRO!I$4&amp;$E560),'Hoja de Trabajo para listado'!$AB$151:$BA$151,0)),0)+IFERROR(INDEX('Hoja de Trabajo para listado'!$BC$155:$CB$1048576,MATCH($A560,'Hoja de Trabajo para listado'!$BC$155:$BC$1048576,0),MATCH((CUADRO!I$4&amp;$E560),'Hoja de Trabajo para listado'!$BC$151:$CB$151,0)),0)+IFERROR(INDEX('Hoja de Trabajo para listado'!$DE$153:$DG$274,MATCH($A560,'Hoja de Trabajo para listado'!$DE$153:$DE$1048576,0),MATCH((CUADRO!I$4&amp;$E560),'Hoja de Trabajo para listado'!$DE$151:$DG$151,0)),0)+IFERROR(INDEX('Hoja de Trabajo para listado'!$CD$155:$DC$1048576,MATCH($A560,'Hoja de Trabajo para listado'!$CD$155:$CD$1048576,0),MATCH((CUADRO!I$4&amp;$E560),'Hoja de Trabajo para listado'!$CD$151:$DC$151,0)),0)</f>
        <v>0</v>
      </c>
      <c r="J560" s="241">
        <f ca="1">+IFERROR(INDEX('Hoja de Trabajo para listado'!$A$155:$Z$1048576,MATCH($A560,'Hoja de Trabajo para listado'!$A$155:$A$1048576,0),MATCH((CUADRO!J$4&amp;$E560),'Hoja de Trabajo para listado'!$A$151:$Z$151,0)),0)+IFERROR(INDEX('Hoja de Trabajo para listado'!$AB$155:$BA$1048576,MATCH($A560,'Hoja de Trabajo para listado'!$AB$155:$AB$1048576,0),MATCH((CUADRO!J$4&amp;$E560),'Hoja de Trabajo para listado'!$AB$151:$BA$151,0)),0)+IFERROR(INDEX('Hoja de Trabajo para listado'!$BC$155:$CB$1048576,MATCH($A560,'Hoja de Trabajo para listado'!$BC$155:$BC$1048576,0),MATCH((CUADRO!J$4&amp;$E560),'Hoja de Trabajo para listado'!$BC$151:$CB$151,0)),0)+IFERROR(INDEX('Hoja de Trabajo para listado'!$DE$153:$DG$274,MATCH($A560,'Hoja de Trabajo para listado'!$DE$153:$DE$1048576,0),MATCH((CUADRO!J$4&amp;$E560),'Hoja de Trabajo para listado'!$DE$151:$DG$151,0)),0)+IFERROR(INDEX('Hoja de Trabajo para listado'!$CD$155:$DC$1048576,MATCH($A560,'Hoja de Trabajo para listado'!$CD$155:$CD$1048576,0),MATCH((CUADRO!J$4&amp;$E560),'Hoja de Trabajo para listado'!$CD$151:$DC$151,0)),0)</f>
        <v>0</v>
      </c>
      <c r="K560" s="241">
        <f ca="1">+IFERROR(INDEX('Hoja de Trabajo para listado'!$A$155:$Z$1048576,MATCH($A560,'Hoja de Trabajo para listado'!$A$155:$A$1048576,0),MATCH((CUADRO!K$4&amp;$E560),'Hoja de Trabajo para listado'!$A$151:$Z$151,0)),0)+IFERROR(INDEX('Hoja de Trabajo para listado'!$AB$155:$BA$1048576,MATCH($A560,'Hoja de Trabajo para listado'!$AB$155:$AB$1048576,0),MATCH((CUADRO!K$4&amp;$E560),'Hoja de Trabajo para listado'!$AB$151:$BA$151,0)),0)+IFERROR(INDEX('Hoja de Trabajo para listado'!$BC$155:$CB$1048576,MATCH($A560,'Hoja de Trabajo para listado'!$BC$155:$BC$1048576,0),MATCH((CUADRO!K$4&amp;$E560),'Hoja de Trabajo para listado'!$BC$151:$CB$151,0)),0)+IFERROR(INDEX('Hoja de Trabajo para listado'!$DE$153:$DG$274,MATCH($A560,'Hoja de Trabajo para listado'!$DE$153:$DE$1048576,0),MATCH((CUADRO!K$4&amp;$E560),'Hoja de Trabajo para listado'!$DE$151:$DG$151,0)),0)+IFERROR(INDEX('Hoja de Trabajo para listado'!$CD$155:$DC$1048576,MATCH($A560,'Hoja de Trabajo para listado'!$CD$155:$CD$1048576,0),MATCH((CUADRO!K$4&amp;$E560),'Hoja de Trabajo para listado'!$CD$151:$DC$151,0)),0)</f>
        <v>0</v>
      </c>
      <c r="L560" s="241">
        <f ca="1">+IFERROR(INDEX('Hoja de Trabajo para listado'!$A$155:$Z$1048576,MATCH($A560,'Hoja de Trabajo para listado'!$A$155:$A$1048576,0),MATCH((CUADRO!L$4&amp;$E560),'Hoja de Trabajo para listado'!$A$151:$Z$151,0)),0)+IFERROR(INDEX('Hoja de Trabajo para listado'!$AB$155:$BA$1048576,MATCH($A560,'Hoja de Trabajo para listado'!$AB$155:$AB$1048576,0),MATCH((CUADRO!L$4&amp;$E560),'Hoja de Trabajo para listado'!$AB$151:$BA$151,0)),0)+IFERROR(INDEX('Hoja de Trabajo para listado'!$BC$155:$CB$1048576,MATCH($A560,'Hoja de Trabajo para listado'!$BC$155:$BC$1048576,0),MATCH((CUADRO!L$4&amp;$E560),'Hoja de Trabajo para listado'!$BC$151:$CB$151,0)),0)+IFERROR(INDEX('Hoja de Trabajo para listado'!$DE$153:$DG$274,MATCH($A560,'Hoja de Trabajo para listado'!$DE$153:$DE$1048576,0),MATCH((CUADRO!L$4&amp;$E560),'Hoja de Trabajo para listado'!$DE$151:$DG$151,0)),0)+IFERROR(INDEX('Hoja de Trabajo para listado'!$CD$155:$DC$1048576,MATCH($A560,'Hoja de Trabajo para listado'!$CD$155:$CD$1048576,0),MATCH((CUADRO!L$4&amp;$E560),'Hoja de Trabajo para listado'!$CD$151:$DC$151,0)),0)</f>
        <v>0</v>
      </c>
      <c r="M560" s="241">
        <f ca="1">+IFERROR(INDEX('Hoja de Trabajo para listado'!$A$155:$Z$1048576,MATCH($A560,'Hoja de Trabajo para listado'!$A$155:$A$1048576,0),MATCH((CUADRO!M$4&amp;$E560),'Hoja de Trabajo para listado'!$A$151:$Z$151,0)),0)+IFERROR(INDEX('Hoja de Trabajo para listado'!$AB$155:$BA$1048576,MATCH($A560,'Hoja de Trabajo para listado'!$AB$155:$AB$1048576,0),MATCH((CUADRO!M$4&amp;$E560),'Hoja de Trabajo para listado'!$AB$151:$BA$151,0)),0)+IFERROR(INDEX('Hoja de Trabajo para listado'!$BC$155:$CB$1048576,MATCH($A560,'Hoja de Trabajo para listado'!$BC$155:$BC$1048576,0),MATCH((CUADRO!M$4&amp;$E560),'Hoja de Trabajo para listado'!$BC$151:$CB$151,0)),0)+IFERROR(INDEX('Hoja de Trabajo para listado'!$DE$153:$DG$274,MATCH($A560,'Hoja de Trabajo para listado'!$DE$153:$DE$1048576,0),MATCH((CUADRO!M$4&amp;$E560),'Hoja de Trabajo para listado'!$DE$151:$DG$151,0)),0)+IFERROR(INDEX('Hoja de Trabajo para listado'!$CD$155:$DC$1048576,MATCH($A560,'Hoja de Trabajo para listado'!$CD$155:$CD$1048576,0),MATCH((CUADRO!M$4&amp;$E560),'Hoja de Trabajo para listado'!$CD$151:$DC$151,0)),0)</f>
        <v>0</v>
      </c>
      <c r="N560" s="241">
        <f ca="1">+IFERROR(INDEX('Hoja de Trabajo para listado'!$A$155:$Z$1048576,MATCH($A560,'Hoja de Trabajo para listado'!$A$155:$A$1048576,0),MATCH((CUADRO!N$4&amp;$E560),'Hoja de Trabajo para listado'!$A$151:$Z$151,0)),0)+IFERROR(INDEX('Hoja de Trabajo para listado'!$AB$155:$BA$1048576,MATCH($A560,'Hoja de Trabajo para listado'!$AB$155:$AB$1048576,0),MATCH((CUADRO!N$4&amp;$E560),'Hoja de Trabajo para listado'!$AB$151:$BA$151,0)),0)+IFERROR(INDEX('Hoja de Trabajo para listado'!$BC$155:$CB$1048576,MATCH($A560,'Hoja de Trabajo para listado'!$BC$155:$BC$1048576,0),MATCH((CUADRO!N$4&amp;$E560),'Hoja de Trabajo para listado'!$BC$151:$CB$151,0)),0)+IFERROR(INDEX('Hoja de Trabajo para listado'!$DE$153:$DG$274,MATCH($A560,'Hoja de Trabajo para listado'!$DE$153:$DE$1048576,0),MATCH((CUADRO!N$4&amp;$E560),'Hoja de Trabajo para listado'!$DE$151:$DG$151,0)),0)+IFERROR(INDEX('Hoja de Trabajo para listado'!$CD$155:$DC$1048576,MATCH($A560,'Hoja de Trabajo para listado'!$CD$155:$CD$1048576,0),MATCH((CUADRO!N$4&amp;$E560),'Hoja de Trabajo para listado'!$CD$151:$DC$151,0)),0)</f>
        <v>0</v>
      </c>
      <c r="O560" s="241">
        <f ca="1">+IFERROR(INDEX('Hoja de Trabajo para listado'!$A$155:$Z$1048576,MATCH($A560,'Hoja de Trabajo para listado'!$A$155:$A$1048576,0),MATCH((CUADRO!O$4&amp;$E560),'Hoja de Trabajo para listado'!$A$151:$Z$151,0)),0)+IFERROR(INDEX('Hoja de Trabajo para listado'!$AB$155:$BA$1048576,MATCH($A560,'Hoja de Trabajo para listado'!$AB$155:$AB$1048576,0),MATCH((CUADRO!O$4&amp;$E560),'Hoja de Trabajo para listado'!$AB$151:$BA$151,0)),0)+IFERROR(INDEX('Hoja de Trabajo para listado'!$BC$155:$CB$1048576,MATCH($A560,'Hoja de Trabajo para listado'!$BC$155:$BC$1048576,0),MATCH((CUADRO!O$4&amp;$E560),'Hoja de Trabajo para listado'!$BC$151:$CB$151,0)),0)+IFERROR(INDEX('Hoja de Trabajo para listado'!$DE$153:$DG$274,MATCH($A560,'Hoja de Trabajo para listado'!$DE$153:$DE$1048576,0),MATCH((CUADRO!O$4&amp;$E560),'Hoja de Trabajo para listado'!$DE$151:$DG$151,0)),0)+IFERROR(INDEX('Hoja de Trabajo para listado'!$CD$155:$DC$1048576,MATCH($A560,'Hoja de Trabajo para listado'!$CD$155:$CD$1048576,0),MATCH((CUADRO!O$4&amp;$E560),'Hoja de Trabajo para listado'!$CD$151:$DC$151,0)),0)</f>
        <v>0</v>
      </c>
      <c r="P560" s="241">
        <f ca="1">+IFERROR(INDEX('Hoja de Trabajo para listado'!$A$155:$Z$1048576,MATCH($A560,'Hoja de Trabajo para listado'!$A$155:$A$1048576,0),MATCH((CUADRO!P$4&amp;$E560),'Hoja de Trabajo para listado'!$A$151:$Z$151,0)),0)+IFERROR(INDEX('Hoja de Trabajo para listado'!$AB$155:$BA$1048576,MATCH($A560,'Hoja de Trabajo para listado'!$AB$155:$AB$1048576,0),MATCH((CUADRO!P$4&amp;$E560),'Hoja de Trabajo para listado'!$AB$151:$BA$151,0)),0)+IFERROR(INDEX('Hoja de Trabajo para listado'!$BC$155:$CB$1048576,MATCH($A560,'Hoja de Trabajo para listado'!$BC$155:$BC$1048576,0),MATCH((CUADRO!P$4&amp;$E560),'Hoja de Trabajo para listado'!$BC$151:$CB$151,0)),0)+IFERROR(INDEX('Hoja de Trabajo para listado'!$DE$153:$DG$274,MATCH($A560,'Hoja de Trabajo para listado'!$DE$153:$DE$1048576,0),MATCH((CUADRO!P$4&amp;$E560),'Hoja de Trabajo para listado'!$DE$151:$DG$151,0)),0)+IFERROR(INDEX('Hoja de Trabajo para listado'!$CD$155:$DC$1048576,MATCH($A560,'Hoja de Trabajo para listado'!$CD$155:$CD$1048576,0),MATCH((CUADRO!P$4&amp;$E560),'Hoja de Trabajo para listado'!$CD$151:$DC$151,0)),0)</f>
        <v>0</v>
      </c>
      <c r="Q560" s="241">
        <f ca="1">+IFERROR(INDEX('Hoja de Trabajo para listado'!$A$155:$Z$1048576,MATCH($A560,'Hoja de Trabajo para listado'!$A$155:$A$1048576,0),MATCH((CUADRO!Q$4&amp;$E560),'Hoja de Trabajo para listado'!$A$151:$Z$151,0)),0)+IFERROR(INDEX('Hoja de Trabajo para listado'!$AB$155:$BA$1048576,MATCH($A560,'Hoja de Trabajo para listado'!$AB$155:$AB$1048576,0),MATCH((CUADRO!Q$4&amp;$E560),'Hoja de Trabajo para listado'!$AB$151:$BA$151,0)),0)+IFERROR(INDEX('Hoja de Trabajo para listado'!$BC$155:$CB$1048576,MATCH($A560,'Hoja de Trabajo para listado'!$BC$155:$BC$1048576,0),MATCH((CUADRO!Q$4&amp;$E560),'Hoja de Trabajo para listado'!$BC$151:$CB$151,0)),0)+IFERROR(INDEX('Hoja de Trabajo para listado'!$DE$153:$DG$274,MATCH($A560,'Hoja de Trabajo para listado'!$DE$153:$DE$1048576,0),MATCH((CUADRO!Q$4&amp;$E560),'Hoja de Trabajo para listado'!$DE$151:$DG$151,0)),0)+IFERROR(INDEX('Hoja de Trabajo para listado'!$CD$155:$DC$1048576,MATCH($A560,'Hoja de Trabajo para listado'!$CD$155:$CD$1048576,0),MATCH((CUADRO!Q$4&amp;$E560),'Hoja de Trabajo para listado'!$CD$151:$DC$151,0)),0)</f>
        <v>0</v>
      </c>
      <c r="R560" s="241">
        <f t="shared" ca="1" si="23"/>
        <v>0</v>
      </c>
      <c r="S560" s="247">
        <f ca="1">+R559+R560</f>
        <v>0</v>
      </c>
      <c r="T560" s="241">
        <f ca="1">+S560</f>
        <v>0</v>
      </c>
      <c r="U560" s="240">
        <f t="shared" si="24"/>
        <v>2</v>
      </c>
      <c r="V560" s="327" t="str">
        <f>+VLOOKUP(A560,bd_lista!$A$3:$E$592,5,FALSE)</f>
        <v>Gobiernos Autonomos Municipales</v>
      </c>
      <c r="W560" s="398"/>
      <c r="X560" s="240">
        <f>+VLOOKUP(A560,[4]Sheet1!$A$13:$D$744,4,FALSE)</f>
        <v>0</v>
      </c>
      <c r="Y560" s="240" t="e">
        <f>+VLOOKUP(X560,bd_lista!$A$3:$C$592,3,FALSE)</f>
        <v>#N/A</v>
      </c>
      <c r="Z560" s="288"/>
      <c r="AA560" s="289"/>
    </row>
    <row r="561" spans="1:27" customFormat="1" ht="15" hidden="1" customHeight="1">
      <c r="A561" s="32">
        <v>1232</v>
      </c>
      <c r="B561" s="393">
        <f>+A561</f>
        <v>1232</v>
      </c>
      <c r="C561" s="245" t="str">
        <f>+VLOOKUP(A561,bd_lista!$A$3:$C$592,3,FALSE)</f>
        <v>Gobierno Autónomo Municipal de Copacabana</v>
      </c>
      <c r="D561" s="395" t="str">
        <f>+C561</f>
        <v>Gobierno Autónomo Municipal de Copacabana</v>
      </c>
      <c r="E561" s="240" t="s">
        <v>1303</v>
      </c>
      <c r="F561" s="241">
        <f ca="1">+IFERROR(INDEX('Hoja de Trabajo para listado'!$A$155:$Z$1048576,MATCH($A561,'Hoja de Trabajo para listado'!$A$155:$A$1048576,0),MATCH((CUADRO!F$4&amp;$E561),'Hoja de Trabajo para listado'!$A$151:$Z$151,0)),0)+IFERROR(INDEX('Hoja de Trabajo para listado'!$AB$155:$BA$1048576,MATCH($A561,'Hoja de Trabajo para listado'!$AB$155:$AB$1048576,0),MATCH((CUADRO!F$4&amp;$E561),'Hoja de Trabajo para listado'!$AB$151:$BA$151,0)),0)+IFERROR(INDEX('Hoja de Trabajo para listado'!$BC$155:$CB$1048576,MATCH($A561,'Hoja de Trabajo para listado'!$BC$155:$BC$1048576,0),MATCH((CUADRO!F$4&amp;$E561),'Hoja de Trabajo para listado'!$BC$151:$CB$151,0)),0)+IFERROR(INDEX('Hoja de Trabajo para listado'!$DE$153:$DG$274,MATCH($A561,'Hoja de Trabajo para listado'!$DE$153:$DE$1048576,0),MATCH((CUADRO!F$4&amp;$E561),'Hoja de Trabajo para listado'!$DE$151:$DG$151,0)),0)+IFERROR(INDEX('Hoja de Trabajo para listado'!$CD$155:$DC$1048576,MATCH($A561,'Hoja de Trabajo para listado'!$CD$155:$CD$1048576,0),MATCH((CUADRO!F$4&amp;$E561),'Hoja de Trabajo para listado'!$CD$151:$DC$151,0)),0)</f>
        <v>0</v>
      </c>
      <c r="G561" s="241">
        <f ca="1">+IFERROR(INDEX('Hoja de Trabajo para listado'!$A$155:$Z$1048576,MATCH($A561,'Hoja de Trabajo para listado'!$A$155:$A$1048576,0),MATCH((CUADRO!G$4&amp;$E561),'Hoja de Trabajo para listado'!$A$151:$Z$151,0)),0)+IFERROR(INDEX('Hoja de Trabajo para listado'!$AB$155:$BA$1048576,MATCH($A561,'Hoja de Trabajo para listado'!$AB$155:$AB$1048576,0),MATCH((CUADRO!G$4&amp;$E561),'Hoja de Trabajo para listado'!$AB$151:$BA$151,0)),0)+IFERROR(INDEX('Hoja de Trabajo para listado'!$BC$155:$CB$1048576,MATCH($A561,'Hoja de Trabajo para listado'!$BC$155:$BC$1048576,0),MATCH((CUADRO!G$4&amp;$E561),'Hoja de Trabajo para listado'!$BC$151:$CB$151,0)),0)+IFERROR(INDEX('Hoja de Trabajo para listado'!$DE$153:$DG$274,MATCH($A561,'Hoja de Trabajo para listado'!$DE$153:$DE$1048576,0),MATCH((CUADRO!G$4&amp;$E561),'Hoja de Trabajo para listado'!$DE$151:$DG$151,0)),0)+IFERROR(INDEX('Hoja de Trabajo para listado'!$CD$155:$DC$1048576,MATCH($A561,'Hoja de Trabajo para listado'!$CD$155:$CD$1048576,0),MATCH((CUADRO!G$4&amp;$E561),'Hoja de Trabajo para listado'!$CD$151:$DC$151,0)),0)</f>
        <v>0</v>
      </c>
      <c r="H561" s="241">
        <f ca="1">+IFERROR(INDEX('Hoja de Trabajo para listado'!$A$155:$Z$1048576,MATCH($A561,'Hoja de Trabajo para listado'!$A$155:$A$1048576,0),MATCH((CUADRO!H$4&amp;$E561),'Hoja de Trabajo para listado'!$A$151:$Z$151,0)),0)+IFERROR(INDEX('Hoja de Trabajo para listado'!$AB$155:$BA$1048576,MATCH($A561,'Hoja de Trabajo para listado'!$AB$155:$AB$1048576,0),MATCH((CUADRO!H$4&amp;$E561),'Hoja de Trabajo para listado'!$AB$151:$BA$151,0)),0)+IFERROR(INDEX('Hoja de Trabajo para listado'!$BC$155:$CB$1048576,MATCH($A561,'Hoja de Trabajo para listado'!$BC$155:$BC$1048576,0),MATCH((CUADRO!H$4&amp;$E561),'Hoja de Trabajo para listado'!$BC$151:$CB$151,0)),0)+IFERROR(INDEX('Hoja de Trabajo para listado'!$DE$153:$DG$274,MATCH($A561,'Hoja de Trabajo para listado'!$DE$153:$DE$1048576,0),MATCH((CUADRO!H$4&amp;$E561),'Hoja de Trabajo para listado'!$DE$151:$DG$151,0)),0)+IFERROR(INDEX('Hoja de Trabajo para listado'!$CD$155:$DC$1048576,MATCH($A561,'Hoja de Trabajo para listado'!$CD$155:$CD$1048576,0),MATCH((CUADRO!H$4&amp;$E561),'Hoja de Trabajo para listado'!$CD$151:$DC$151,0)),0)</f>
        <v>0</v>
      </c>
      <c r="I561" s="241">
        <f ca="1">+IFERROR(INDEX('Hoja de Trabajo para listado'!$A$155:$Z$1048576,MATCH($A561,'Hoja de Trabajo para listado'!$A$155:$A$1048576,0),MATCH((CUADRO!I$4&amp;$E561),'Hoja de Trabajo para listado'!$A$151:$Z$151,0)),0)+IFERROR(INDEX('Hoja de Trabajo para listado'!$AB$155:$BA$1048576,MATCH($A561,'Hoja de Trabajo para listado'!$AB$155:$AB$1048576,0),MATCH((CUADRO!I$4&amp;$E561),'Hoja de Trabajo para listado'!$AB$151:$BA$151,0)),0)+IFERROR(INDEX('Hoja de Trabajo para listado'!$BC$155:$CB$1048576,MATCH($A561,'Hoja de Trabajo para listado'!$BC$155:$BC$1048576,0),MATCH((CUADRO!I$4&amp;$E561),'Hoja de Trabajo para listado'!$BC$151:$CB$151,0)),0)+IFERROR(INDEX('Hoja de Trabajo para listado'!$DE$153:$DG$274,MATCH($A561,'Hoja de Trabajo para listado'!$DE$153:$DE$1048576,0),MATCH((CUADRO!I$4&amp;$E561),'Hoja de Trabajo para listado'!$DE$151:$DG$151,0)),0)+IFERROR(INDEX('Hoja de Trabajo para listado'!$CD$155:$DC$1048576,MATCH($A561,'Hoja de Trabajo para listado'!$CD$155:$CD$1048576,0),MATCH((CUADRO!I$4&amp;$E561),'Hoja de Trabajo para listado'!$CD$151:$DC$151,0)),0)</f>
        <v>0</v>
      </c>
      <c r="J561" s="241">
        <f ca="1">+IFERROR(INDEX('Hoja de Trabajo para listado'!$A$155:$Z$1048576,MATCH($A561,'Hoja de Trabajo para listado'!$A$155:$A$1048576,0),MATCH((CUADRO!J$4&amp;$E561),'Hoja de Trabajo para listado'!$A$151:$Z$151,0)),0)+IFERROR(INDEX('Hoja de Trabajo para listado'!$AB$155:$BA$1048576,MATCH($A561,'Hoja de Trabajo para listado'!$AB$155:$AB$1048576,0),MATCH((CUADRO!J$4&amp;$E561),'Hoja de Trabajo para listado'!$AB$151:$BA$151,0)),0)+IFERROR(INDEX('Hoja de Trabajo para listado'!$BC$155:$CB$1048576,MATCH($A561,'Hoja de Trabajo para listado'!$BC$155:$BC$1048576,0),MATCH((CUADRO!J$4&amp;$E561),'Hoja de Trabajo para listado'!$BC$151:$CB$151,0)),0)+IFERROR(INDEX('Hoja de Trabajo para listado'!$DE$153:$DG$274,MATCH($A561,'Hoja de Trabajo para listado'!$DE$153:$DE$1048576,0),MATCH((CUADRO!J$4&amp;$E561),'Hoja de Trabajo para listado'!$DE$151:$DG$151,0)),0)+IFERROR(INDEX('Hoja de Trabajo para listado'!$CD$155:$DC$1048576,MATCH($A561,'Hoja de Trabajo para listado'!$CD$155:$CD$1048576,0),MATCH((CUADRO!J$4&amp;$E561),'Hoja de Trabajo para listado'!$CD$151:$DC$151,0)),0)</f>
        <v>0</v>
      </c>
      <c r="K561" s="241">
        <f ca="1">+IFERROR(INDEX('Hoja de Trabajo para listado'!$A$155:$Z$1048576,MATCH($A561,'Hoja de Trabajo para listado'!$A$155:$A$1048576,0),MATCH((CUADRO!K$4&amp;$E561),'Hoja de Trabajo para listado'!$A$151:$Z$151,0)),0)+IFERROR(INDEX('Hoja de Trabajo para listado'!$AB$155:$BA$1048576,MATCH($A561,'Hoja de Trabajo para listado'!$AB$155:$AB$1048576,0),MATCH((CUADRO!K$4&amp;$E561),'Hoja de Trabajo para listado'!$AB$151:$BA$151,0)),0)+IFERROR(INDEX('Hoja de Trabajo para listado'!$BC$155:$CB$1048576,MATCH($A561,'Hoja de Trabajo para listado'!$BC$155:$BC$1048576,0),MATCH((CUADRO!K$4&amp;$E561),'Hoja de Trabajo para listado'!$BC$151:$CB$151,0)),0)+IFERROR(INDEX('Hoja de Trabajo para listado'!$DE$153:$DG$274,MATCH($A561,'Hoja de Trabajo para listado'!$DE$153:$DE$1048576,0),MATCH((CUADRO!K$4&amp;$E561),'Hoja de Trabajo para listado'!$DE$151:$DG$151,0)),0)+IFERROR(INDEX('Hoja de Trabajo para listado'!$CD$155:$DC$1048576,MATCH($A561,'Hoja de Trabajo para listado'!$CD$155:$CD$1048576,0),MATCH((CUADRO!K$4&amp;$E561),'Hoja de Trabajo para listado'!$CD$151:$DC$151,0)),0)</f>
        <v>0</v>
      </c>
      <c r="L561" s="241">
        <f ca="1">+IFERROR(INDEX('Hoja de Trabajo para listado'!$A$155:$Z$1048576,MATCH($A561,'Hoja de Trabajo para listado'!$A$155:$A$1048576,0),MATCH((CUADRO!L$4&amp;$E561),'Hoja de Trabajo para listado'!$A$151:$Z$151,0)),0)+IFERROR(INDEX('Hoja de Trabajo para listado'!$AB$155:$BA$1048576,MATCH($A561,'Hoja de Trabajo para listado'!$AB$155:$AB$1048576,0),MATCH((CUADRO!L$4&amp;$E561),'Hoja de Trabajo para listado'!$AB$151:$BA$151,0)),0)+IFERROR(INDEX('Hoja de Trabajo para listado'!$BC$155:$CB$1048576,MATCH($A561,'Hoja de Trabajo para listado'!$BC$155:$BC$1048576,0),MATCH((CUADRO!L$4&amp;$E561),'Hoja de Trabajo para listado'!$BC$151:$CB$151,0)),0)+IFERROR(INDEX('Hoja de Trabajo para listado'!$DE$153:$DG$274,MATCH($A561,'Hoja de Trabajo para listado'!$DE$153:$DE$1048576,0),MATCH((CUADRO!L$4&amp;$E561),'Hoja de Trabajo para listado'!$DE$151:$DG$151,0)),0)+IFERROR(INDEX('Hoja de Trabajo para listado'!$CD$155:$DC$1048576,MATCH($A561,'Hoja de Trabajo para listado'!$CD$155:$CD$1048576,0),MATCH((CUADRO!L$4&amp;$E561),'Hoja de Trabajo para listado'!$CD$151:$DC$151,0)),0)</f>
        <v>0</v>
      </c>
      <c r="M561" s="241">
        <f ca="1">+IFERROR(INDEX('Hoja de Trabajo para listado'!$A$155:$Z$1048576,MATCH($A561,'Hoja de Trabajo para listado'!$A$155:$A$1048576,0),MATCH((CUADRO!M$4&amp;$E561),'Hoja de Trabajo para listado'!$A$151:$Z$151,0)),0)+IFERROR(INDEX('Hoja de Trabajo para listado'!$AB$155:$BA$1048576,MATCH($A561,'Hoja de Trabajo para listado'!$AB$155:$AB$1048576,0),MATCH((CUADRO!M$4&amp;$E561),'Hoja de Trabajo para listado'!$AB$151:$BA$151,0)),0)+IFERROR(INDEX('Hoja de Trabajo para listado'!$BC$155:$CB$1048576,MATCH($A561,'Hoja de Trabajo para listado'!$BC$155:$BC$1048576,0),MATCH((CUADRO!M$4&amp;$E561),'Hoja de Trabajo para listado'!$BC$151:$CB$151,0)),0)+IFERROR(INDEX('Hoja de Trabajo para listado'!$DE$153:$DG$274,MATCH($A561,'Hoja de Trabajo para listado'!$DE$153:$DE$1048576,0),MATCH((CUADRO!M$4&amp;$E561),'Hoja de Trabajo para listado'!$DE$151:$DG$151,0)),0)+IFERROR(INDEX('Hoja de Trabajo para listado'!$CD$155:$DC$1048576,MATCH($A561,'Hoja de Trabajo para listado'!$CD$155:$CD$1048576,0),MATCH((CUADRO!M$4&amp;$E561),'Hoja de Trabajo para listado'!$CD$151:$DC$151,0)),0)</f>
        <v>0</v>
      </c>
      <c r="N561" s="241">
        <f ca="1">+IFERROR(INDEX('Hoja de Trabajo para listado'!$A$155:$Z$1048576,MATCH($A561,'Hoja de Trabajo para listado'!$A$155:$A$1048576,0),MATCH((CUADRO!N$4&amp;$E561),'Hoja de Trabajo para listado'!$A$151:$Z$151,0)),0)+IFERROR(INDEX('Hoja de Trabajo para listado'!$AB$155:$BA$1048576,MATCH($A561,'Hoja de Trabajo para listado'!$AB$155:$AB$1048576,0),MATCH((CUADRO!N$4&amp;$E561),'Hoja de Trabajo para listado'!$AB$151:$BA$151,0)),0)+IFERROR(INDEX('Hoja de Trabajo para listado'!$BC$155:$CB$1048576,MATCH($A561,'Hoja de Trabajo para listado'!$BC$155:$BC$1048576,0),MATCH((CUADRO!N$4&amp;$E561),'Hoja de Trabajo para listado'!$BC$151:$CB$151,0)),0)+IFERROR(INDEX('Hoja de Trabajo para listado'!$DE$153:$DG$274,MATCH($A561,'Hoja de Trabajo para listado'!$DE$153:$DE$1048576,0),MATCH((CUADRO!N$4&amp;$E561),'Hoja de Trabajo para listado'!$DE$151:$DG$151,0)),0)+IFERROR(INDEX('Hoja de Trabajo para listado'!$CD$155:$DC$1048576,MATCH($A561,'Hoja de Trabajo para listado'!$CD$155:$CD$1048576,0),MATCH((CUADRO!N$4&amp;$E561),'Hoja de Trabajo para listado'!$CD$151:$DC$151,0)),0)</f>
        <v>0</v>
      </c>
      <c r="O561" s="241">
        <f ca="1">+IFERROR(INDEX('Hoja de Trabajo para listado'!$A$155:$Z$1048576,MATCH($A561,'Hoja de Trabajo para listado'!$A$155:$A$1048576,0),MATCH((CUADRO!O$4&amp;$E561),'Hoja de Trabajo para listado'!$A$151:$Z$151,0)),0)+IFERROR(INDEX('Hoja de Trabajo para listado'!$AB$155:$BA$1048576,MATCH($A561,'Hoja de Trabajo para listado'!$AB$155:$AB$1048576,0),MATCH((CUADRO!O$4&amp;$E561),'Hoja de Trabajo para listado'!$AB$151:$BA$151,0)),0)+IFERROR(INDEX('Hoja de Trabajo para listado'!$BC$155:$CB$1048576,MATCH($A561,'Hoja de Trabajo para listado'!$BC$155:$BC$1048576,0),MATCH((CUADRO!O$4&amp;$E561),'Hoja de Trabajo para listado'!$BC$151:$CB$151,0)),0)+IFERROR(INDEX('Hoja de Trabajo para listado'!$DE$153:$DG$274,MATCH($A561,'Hoja de Trabajo para listado'!$DE$153:$DE$1048576,0),MATCH((CUADRO!O$4&amp;$E561),'Hoja de Trabajo para listado'!$DE$151:$DG$151,0)),0)+IFERROR(INDEX('Hoja de Trabajo para listado'!$CD$155:$DC$1048576,MATCH($A561,'Hoja de Trabajo para listado'!$CD$155:$CD$1048576,0),MATCH((CUADRO!O$4&amp;$E561),'Hoja de Trabajo para listado'!$CD$151:$DC$151,0)),0)</f>
        <v>0</v>
      </c>
      <c r="P561" s="241">
        <f ca="1">+IFERROR(INDEX('Hoja de Trabajo para listado'!$A$155:$Z$1048576,MATCH($A561,'Hoja de Trabajo para listado'!$A$155:$A$1048576,0),MATCH((CUADRO!P$4&amp;$E561),'Hoja de Trabajo para listado'!$A$151:$Z$151,0)),0)+IFERROR(INDEX('Hoja de Trabajo para listado'!$AB$155:$BA$1048576,MATCH($A561,'Hoja de Trabajo para listado'!$AB$155:$AB$1048576,0),MATCH((CUADRO!P$4&amp;$E561),'Hoja de Trabajo para listado'!$AB$151:$BA$151,0)),0)+IFERROR(INDEX('Hoja de Trabajo para listado'!$BC$155:$CB$1048576,MATCH($A561,'Hoja de Trabajo para listado'!$BC$155:$BC$1048576,0),MATCH((CUADRO!P$4&amp;$E561),'Hoja de Trabajo para listado'!$BC$151:$CB$151,0)),0)+IFERROR(INDEX('Hoja de Trabajo para listado'!$DE$153:$DG$274,MATCH($A561,'Hoja de Trabajo para listado'!$DE$153:$DE$1048576,0),MATCH((CUADRO!P$4&amp;$E561),'Hoja de Trabajo para listado'!$DE$151:$DG$151,0)),0)+IFERROR(INDEX('Hoja de Trabajo para listado'!$CD$155:$DC$1048576,MATCH($A561,'Hoja de Trabajo para listado'!$CD$155:$CD$1048576,0),MATCH((CUADRO!P$4&amp;$E561),'Hoja de Trabajo para listado'!$CD$151:$DC$151,0)),0)</f>
        <v>0</v>
      </c>
      <c r="Q561" s="241">
        <f ca="1">+IFERROR(INDEX('Hoja de Trabajo para listado'!$A$155:$Z$1048576,MATCH($A561,'Hoja de Trabajo para listado'!$A$155:$A$1048576,0),MATCH((CUADRO!Q$4&amp;$E561),'Hoja de Trabajo para listado'!$A$151:$Z$151,0)),0)+IFERROR(INDEX('Hoja de Trabajo para listado'!$AB$155:$BA$1048576,MATCH($A561,'Hoja de Trabajo para listado'!$AB$155:$AB$1048576,0),MATCH((CUADRO!Q$4&amp;$E561),'Hoja de Trabajo para listado'!$AB$151:$BA$151,0)),0)+IFERROR(INDEX('Hoja de Trabajo para listado'!$BC$155:$CB$1048576,MATCH($A561,'Hoja de Trabajo para listado'!$BC$155:$BC$1048576,0),MATCH((CUADRO!Q$4&amp;$E561),'Hoja de Trabajo para listado'!$BC$151:$CB$151,0)),0)+IFERROR(INDEX('Hoja de Trabajo para listado'!$DE$153:$DG$274,MATCH($A561,'Hoja de Trabajo para listado'!$DE$153:$DE$1048576,0),MATCH((CUADRO!Q$4&amp;$E561),'Hoja de Trabajo para listado'!$DE$151:$DG$151,0)),0)+IFERROR(INDEX('Hoja de Trabajo para listado'!$CD$155:$DC$1048576,MATCH($A561,'Hoja de Trabajo para listado'!$CD$155:$CD$1048576,0),MATCH((CUADRO!Q$4&amp;$E561),'Hoja de Trabajo para listado'!$CD$151:$DC$151,0)),0)</f>
        <v>0</v>
      </c>
      <c r="R561" s="241">
        <f t="shared" ca="1" si="23"/>
        <v>0</v>
      </c>
      <c r="S561" s="247"/>
      <c r="T561" s="241">
        <f ca="1">+T562</f>
        <v>0</v>
      </c>
      <c r="U561" s="240">
        <f t="shared" si="24"/>
        <v>1</v>
      </c>
      <c r="V561" s="327" t="str">
        <f>+VLOOKUP(A561,bd_lista!$A$3:$E$592,5,FALSE)</f>
        <v>Gobiernos Autonomos Municipales</v>
      </c>
      <c r="W561" s="397" t="str">
        <f>+V561</f>
        <v>Gobiernos Autonomos Municipales</v>
      </c>
      <c r="X561" s="240">
        <f>+VLOOKUP(A561,[4]Sheet1!$A$13:$D$744,4,FALSE)</f>
        <v>0</v>
      </c>
      <c r="Y561" s="240" t="e">
        <f>+VLOOKUP(X561,bd_lista!$A$3:$C$592,3,FALSE)</f>
        <v>#N/A</v>
      </c>
      <c r="Z561" s="290">
        <f>+X561</f>
        <v>0</v>
      </c>
      <c r="AA561" s="291" t="e">
        <f>+Y561</f>
        <v>#N/A</v>
      </c>
    </row>
    <row r="562" spans="1:27" customFormat="1" ht="15" hidden="1" customHeight="1">
      <c r="A562" s="32">
        <v>1232</v>
      </c>
      <c r="B562" s="394"/>
      <c r="C562" s="245" t="str">
        <f>+VLOOKUP(A562,bd_lista!$A$3:$C$592,3,FALSE)</f>
        <v>Gobierno Autónomo Municipal de Copacabana</v>
      </c>
      <c r="D562" s="396"/>
      <c r="E562" s="242" t="s">
        <v>1304</v>
      </c>
      <c r="F562" s="241">
        <f ca="1">+IFERROR(INDEX('Hoja de Trabajo para listado'!$A$155:$Z$1048576,MATCH($A562,'Hoja de Trabajo para listado'!$A$155:$A$1048576,0),MATCH((CUADRO!F$4&amp;$E562),'Hoja de Trabajo para listado'!$A$151:$Z$151,0)),0)+IFERROR(INDEX('Hoja de Trabajo para listado'!$AB$155:$BA$1048576,MATCH($A562,'Hoja de Trabajo para listado'!$AB$155:$AB$1048576,0),MATCH((CUADRO!F$4&amp;$E562),'Hoja de Trabajo para listado'!$AB$151:$BA$151,0)),0)+IFERROR(INDEX('Hoja de Trabajo para listado'!$BC$155:$CB$1048576,MATCH($A562,'Hoja de Trabajo para listado'!$BC$155:$BC$1048576,0),MATCH((CUADRO!F$4&amp;$E562),'Hoja de Trabajo para listado'!$BC$151:$CB$151,0)),0)+IFERROR(INDEX('Hoja de Trabajo para listado'!$DE$153:$DG$274,MATCH($A562,'Hoja de Trabajo para listado'!$DE$153:$DE$1048576,0),MATCH((CUADRO!F$4&amp;$E562),'Hoja de Trabajo para listado'!$DE$151:$DG$151,0)),0)+IFERROR(INDEX('Hoja de Trabajo para listado'!$CD$155:$DC$1048576,MATCH($A562,'Hoja de Trabajo para listado'!$CD$155:$CD$1048576,0),MATCH((CUADRO!F$4&amp;$E562),'Hoja de Trabajo para listado'!$CD$151:$DC$151,0)),0)</f>
        <v>0</v>
      </c>
      <c r="G562" s="241">
        <f ca="1">+IFERROR(INDEX('Hoja de Trabajo para listado'!$A$155:$Z$1048576,MATCH($A562,'Hoja de Trabajo para listado'!$A$155:$A$1048576,0),MATCH((CUADRO!G$4&amp;$E562),'Hoja de Trabajo para listado'!$A$151:$Z$151,0)),0)+IFERROR(INDEX('Hoja de Trabajo para listado'!$AB$155:$BA$1048576,MATCH($A562,'Hoja de Trabajo para listado'!$AB$155:$AB$1048576,0),MATCH((CUADRO!G$4&amp;$E562),'Hoja de Trabajo para listado'!$AB$151:$BA$151,0)),0)+IFERROR(INDEX('Hoja de Trabajo para listado'!$BC$155:$CB$1048576,MATCH($A562,'Hoja de Trabajo para listado'!$BC$155:$BC$1048576,0),MATCH((CUADRO!G$4&amp;$E562),'Hoja de Trabajo para listado'!$BC$151:$CB$151,0)),0)+IFERROR(INDEX('Hoja de Trabajo para listado'!$DE$153:$DG$274,MATCH($A562,'Hoja de Trabajo para listado'!$DE$153:$DE$1048576,0),MATCH((CUADRO!G$4&amp;$E562),'Hoja de Trabajo para listado'!$DE$151:$DG$151,0)),0)+IFERROR(INDEX('Hoja de Trabajo para listado'!$CD$155:$DC$1048576,MATCH($A562,'Hoja de Trabajo para listado'!$CD$155:$CD$1048576,0),MATCH((CUADRO!G$4&amp;$E562),'Hoja de Trabajo para listado'!$CD$151:$DC$151,0)),0)</f>
        <v>0</v>
      </c>
      <c r="H562" s="241">
        <f ca="1">+IFERROR(INDEX('Hoja de Trabajo para listado'!$A$155:$Z$1048576,MATCH($A562,'Hoja de Trabajo para listado'!$A$155:$A$1048576,0),MATCH((CUADRO!H$4&amp;$E562),'Hoja de Trabajo para listado'!$A$151:$Z$151,0)),0)+IFERROR(INDEX('Hoja de Trabajo para listado'!$AB$155:$BA$1048576,MATCH($A562,'Hoja de Trabajo para listado'!$AB$155:$AB$1048576,0),MATCH((CUADRO!H$4&amp;$E562),'Hoja de Trabajo para listado'!$AB$151:$BA$151,0)),0)+IFERROR(INDEX('Hoja de Trabajo para listado'!$BC$155:$CB$1048576,MATCH($A562,'Hoja de Trabajo para listado'!$BC$155:$BC$1048576,0),MATCH((CUADRO!H$4&amp;$E562),'Hoja de Trabajo para listado'!$BC$151:$CB$151,0)),0)+IFERROR(INDEX('Hoja de Trabajo para listado'!$DE$153:$DG$274,MATCH($A562,'Hoja de Trabajo para listado'!$DE$153:$DE$1048576,0),MATCH((CUADRO!H$4&amp;$E562),'Hoja de Trabajo para listado'!$DE$151:$DG$151,0)),0)+IFERROR(INDEX('Hoja de Trabajo para listado'!$CD$155:$DC$1048576,MATCH($A562,'Hoja de Trabajo para listado'!$CD$155:$CD$1048576,0),MATCH((CUADRO!H$4&amp;$E562),'Hoja de Trabajo para listado'!$CD$151:$DC$151,0)),0)</f>
        <v>0</v>
      </c>
      <c r="I562" s="241">
        <f ca="1">+IFERROR(INDEX('Hoja de Trabajo para listado'!$A$155:$Z$1048576,MATCH($A562,'Hoja de Trabajo para listado'!$A$155:$A$1048576,0),MATCH((CUADRO!I$4&amp;$E562),'Hoja de Trabajo para listado'!$A$151:$Z$151,0)),0)+IFERROR(INDEX('Hoja de Trabajo para listado'!$AB$155:$BA$1048576,MATCH($A562,'Hoja de Trabajo para listado'!$AB$155:$AB$1048576,0),MATCH((CUADRO!I$4&amp;$E562),'Hoja de Trabajo para listado'!$AB$151:$BA$151,0)),0)+IFERROR(INDEX('Hoja de Trabajo para listado'!$BC$155:$CB$1048576,MATCH($A562,'Hoja de Trabajo para listado'!$BC$155:$BC$1048576,0),MATCH((CUADRO!I$4&amp;$E562),'Hoja de Trabajo para listado'!$BC$151:$CB$151,0)),0)+IFERROR(INDEX('Hoja de Trabajo para listado'!$DE$153:$DG$274,MATCH($A562,'Hoja de Trabajo para listado'!$DE$153:$DE$1048576,0),MATCH((CUADRO!I$4&amp;$E562),'Hoja de Trabajo para listado'!$DE$151:$DG$151,0)),0)+IFERROR(INDEX('Hoja de Trabajo para listado'!$CD$155:$DC$1048576,MATCH($A562,'Hoja de Trabajo para listado'!$CD$155:$CD$1048576,0),MATCH((CUADRO!I$4&amp;$E562),'Hoja de Trabajo para listado'!$CD$151:$DC$151,0)),0)</f>
        <v>0</v>
      </c>
      <c r="J562" s="241">
        <f ca="1">+IFERROR(INDEX('Hoja de Trabajo para listado'!$A$155:$Z$1048576,MATCH($A562,'Hoja de Trabajo para listado'!$A$155:$A$1048576,0),MATCH((CUADRO!J$4&amp;$E562),'Hoja de Trabajo para listado'!$A$151:$Z$151,0)),0)+IFERROR(INDEX('Hoja de Trabajo para listado'!$AB$155:$BA$1048576,MATCH($A562,'Hoja de Trabajo para listado'!$AB$155:$AB$1048576,0),MATCH((CUADRO!J$4&amp;$E562),'Hoja de Trabajo para listado'!$AB$151:$BA$151,0)),0)+IFERROR(INDEX('Hoja de Trabajo para listado'!$BC$155:$CB$1048576,MATCH($A562,'Hoja de Trabajo para listado'!$BC$155:$BC$1048576,0),MATCH((CUADRO!J$4&amp;$E562),'Hoja de Trabajo para listado'!$BC$151:$CB$151,0)),0)+IFERROR(INDEX('Hoja de Trabajo para listado'!$DE$153:$DG$274,MATCH($A562,'Hoja de Trabajo para listado'!$DE$153:$DE$1048576,0),MATCH((CUADRO!J$4&amp;$E562),'Hoja de Trabajo para listado'!$DE$151:$DG$151,0)),0)+IFERROR(INDEX('Hoja de Trabajo para listado'!$CD$155:$DC$1048576,MATCH($A562,'Hoja de Trabajo para listado'!$CD$155:$CD$1048576,0),MATCH((CUADRO!J$4&amp;$E562),'Hoja de Trabajo para listado'!$CD$151:$DC$151,0)),0)</f>
        <v>0</v>
      </c>
      <c r="K562" s="241">
        <f ca="1">+IFERROR(INDEX('Hoja de Trabajo para listado'!$A$155:$Z$1048576,MATCH($A562,'Hoja de Trabajo para listado'!$A$155:$A$1048576,0),MATCH((CUADRO!K$4&amp;$E562),'Hoja de Trabajo para listado'!$A$151:$Z$151,0)),0)+IFERROR(INDEX('Hoja de Trabajo para listado'!$AB$155:$BA$1048576,MATCH($A562,'Hoja de Trabajo para listado'!$AB$155:$AB$1048576,0),MATCH((CUADRO!K$4&amp;$E562),'Hoja de Trabajo para listado'!$AB$151:$BA$151,0)),0)+IFERROR(INDEX('Hoja de Trabajo para listado'!$BC$155:$CB$1048576,MATCH($A562,'Hoja de Trabajo para listado'!$BC$155:$BC$1048576,0),MATCH((CUADRO!K$4&amp;$E562),'Hoja de Trabajo para listado'!$BC$151:$CB$151,0)),0)+IFERROR(INDEX('Hoja de Trabajo para listado'!$DE$153:$DG$274,MATCH($A562,'Hoja de Trabajo para listado'!$DE$153:$DE$1048576,0),MATCH((CUADRO!K$4&amp;$E562),'Hoja de Trabajo para listado'!$DE$151:$DG$151,0)),0)+IFERROR(INDEX('Hoja de Trabajo para listado'!$CD$155:$DC$1048576,MATCH($A562,'Hoja de Trabajo para listado'!$CD$155:$CD$1048576,0),MATCH((CUADRO!K$4&amp;$E562),'Hoja de Trabajo para listado'!$CD$151:$DC$151,0)),0)</f>
        <v>0</v>
      </c>
      <c r="L562" s="241">
        <f ca="1">+IFERROR(INDEX('Hoja de Trabajo para listado'!$A$155:$Z$1048576,MATCH($A562,'Hoja de Trabajo para listado'!$A$155:$A$1048576,0),MATCH((CUADRO!L$4&amp;$E562),'Hoja de Trabajo para listado'!$A$151:$Z$151,0)),0)+IFERROR(INDEX('Hoja de Trabajo para listado'!$AB$155:$BA$1048576,MATCH($A562,'Hoja de Trabajo para listado'!$AB$155:$AB$1048576,0),MATCH((CUADRO!L$4&amp;$E562),'Hoja de Trabajo para listado'!$AB$151:$BA$151,0)),0)+IFERROR(INDEX('Hoja de Trabajo para listado'!$BC$155:$CB$1048576,MATCH($A562,'Hoja de Trabajo para listado'!$BC$155:$BC$1048576,0),MATCH((CUADRO!L$4&amp;$E562),'Hoja de Trabajo para listado'!$BC$151:$CB$151,0)),0)+IFERROR(INDEX('Hoja de Trabajo para listado'!$DE$153:$DG$274,MATCH($A562,'Hoja de Trabajo para listado'!$DE$153:$DE$1048576,0),MATCH((CUADRO!L$4&amp;$E562),'Hoja de Trabajo para listado'!$DE$151:$DG$151,0)),0)+IFERROR(INDEX('Hoja de Trabajo para listado'!$CD$155:$DC$1048576,MATCH($A562,'Hoja de Trabajo para listado'!$CD$155:$CD$1048576,0),MATCH((CUADRO!L$4&amp;$E562),'Hoja de Trabajo para listado'!$CD$151:$DC$151,0)),0)</f>
        <v>0</v>
      </c>
      <c r="M562" s="241">
        <f ca="1">+IFERROR(INDEX('Hoja de Trabajo para listado'!$A$155:$Z$1048576,MATCH($A562,'Hoja de Trabajo para listado'!$A$155:$A$1048576,0),MATCH((CUADRO!M$4&amp;$E562),'Hoja de Trabajo para listado'!$A$151:$Z$151,0)),0)+IFERROR(INDEX('Hoja de Trabajo para listado'!$AB$155:$BA$1048576,MATCH($A562,'Hoja de Trabajo para listado'!$AB$155:$AB$1048576,0),MATCH((CUADRO!M$4&amp;$E562),'Hoja de Trabajo para listado'!$AB$151:$BA$151,0)),0)+IFERROR(INDEX('Hoja de Trabajo para listado'!$BC$155:$CB$1048576,MATCH($A562,'Hoja de Trabajo para listado'!$BC$155:$BC$1048576,0),MATCH((CUADRO!M$4&amp;$E562),'Hoja de Trabajo para listado'!$BC$151:$CB$151,0)),0)+IFERROR(INDEX('Hoja de Trabajo para listado'!$DE$153:$DG$274,MATCH($A562,'Hoja de Trabajo para listado'!$DE$153:$DE$1048576,0),MATCH((CUADRO!M$4&amp;$E562),'Hoja de Trabajo para listado'!$DE$151:$DG$151,0)),0)+IFERROR(INDEX('Hoja de Trabajo para listado'!$CD$155:$DC$1048576,MATCH($A562,'Hoja de Trabajo para listado'!$CD$155:$CD$1048576,0),MATCH((CUADRO!M$4&amp;$E562),'Hoja de Trabajo para listado'!$CD$151:$DC$151,0)),0)</f>
        <v>0</v>
      </c>
      <c r="N562" s="241">
        <f ca="1">+IFERROR(INDEX('Hoja de Trabajo para listado'!$A$155:$Z$1048576,MATCH($A562,'Hoja de Trabajo para listado'!$A$155:$A$1048576,0),MATCH((CUADRO!N$4&amp;$E562),'Hoja de Trabajo para listado'!$A$151:$Z$151,0)),0)+IFERROR(INDEX('Hoja de Trabajo para listado'!$AB$155:$BA$1048576,MATCH($A562,'Hoja de Trabajo para listado'!$AB$155:$AB$1048576,0),MATCH((CUADRO!N$4&amp;$E562),'Hoja de Trabajo para listado'!$AB$151:$BA$151,0)),0)+IFERROR(INDEX('Hoja de Trabajo para listado'!$BC$155:$CB$1048576,MATCH($A562,'Hoja de Trabajo para listado'!$BC$155:$BC$1048576,0),MATCH((CUADRO!N$4&amp;$E562),'Hoja de Trabajo para listado'!$BC$151:$CB$151,0)),0)+IFERROR(INDEX('Hoja de Trabajo para listado'!$DE$153:$DG$274,MATCH($A562,'Hoja de Trabajo para listado'!$DE$153:$DE$1048576,0),MATCH((CUADRO!N$4&amp;$E562),'Hoja de Trabajo para listado'!$DE$151:$DG$151,0)),0)+IFERROR(INDEX('Hoja de Trabajo para listado'!$CD$155:$DC$1048576,MATCH($A562,'Hoja de Trabajo para listado'!$CD$155:$CD$1048576,0),MATCH((CUADRO!N$4&amp;$E562),'Hoja de Trabajo para listado'!$CD$151:$DC$151,0)),0)</f>
        <v>0</v>
      </c>
      <c r="O562" s="241">
        <f ca="1">+IFERROR(INDEX('Hoja de Trabajo para listado'!$A$155:$Z$1048576,MATCH($A562,'Hoja de Trabajo para listado'!$A$155:$A$1048576,0),MATCH((CUADRO!O$4&amp;$E562),'Hoja de Trabajo para listado'!$A$151:$Z$151,0)),0)+IFERROR(INDEX('Hoja de Trabajo para listado'!$AB$155:$BA$1048576,MATCH($A562,'Hoja de Trabajo para listado'!$AB$155:$AB$1048576,0),MATCH((CUADRO!O$4&amp;$E562),'Hoja de Trabajo para listado'!$AB$151:$BA$151,0)),0)+IFERROR(INDEX('Hoja de Trabajo para listado'!$BC$155:$CB$1048576,MATCH($A562,'Hoja de Trabajo para listado'!$BC$155:$BC$1048576,0),MATCH((CUADRO!O$4&amp;$E562),'Hoja de Trabajo para listado'!$BC$151:$CB$151,0)),0)+IFERROR(INDEX('Hoja de Trabajo para listado'!$DE$153:$DG$274,MATCH($A562,'Hoja de Trabajo para listado'!$DE$153:$DE$1048576,0),MATCH((CUADRO!O$4&amp;$E562),'Hoja de Trabajo para listado'!$DE$151:$DG$151,0)),0)+IFERROR(INDEX('Hoja de Trabajo para listado'!$CD$155:$DC$1048576,MATCH($A562,'Hoja de Trabajo para listado'!$CD$155:$CD$1048576,0),MATCH((CUADRO!O$4&amp;$E562),'Hoja de Trabajo para listado'!$CD$151:$DC$151,0)),0)</f>
        <v>0</v>
      </c>
      <c r="P562" s="241">
        <f ca="1">+IFERROR(INDEX('Hoja de Trabajo para listado'!$A$155:$Z$1048576,MATCH($A562,'Hoja de Trabajo para listado'!$A$155:$A$1048576,0),MATCH((CUADRO!P$4&amp;$E562),'Hoja de Trabajo para listado'!$A$151:$Z$151,0)),0)+IFERROR(INDEX('Hoja de Trabajo para listado'!$AB$155:$BA$1048576,MATCH($A562,'Hoja de Trabajo para listado'!$AB$155:$AB$1048576,0),MATCH((CUADRO!P$4&amp;$E562),'Hoja de Trabajo para listado'!$AB$151:$BA$151,0)),0)+IFERROR(INDEX('Hoja de Trabajo para listado'!$BC$155:$CB$1048576,MATCH($A562,'Hoja de Trabajo para listado'!$BC$155:$BC$1048576,0),MATCH((CUADRO!P$4&amp;$E562),'Hoja de Trabajo para listado'!$BC$151:$CB$151,0)),0)+IFERROR(INDEX('Hoja de Trabajo para listado'!$DE$153:$DG$274,MATCH($A562,'Hoja de Trabajo para listado'!$DE$153:$DE$1048576,0),MATCH((CUADRO!P$4&amp;$E562),'Hoja de Trabajo para listado'!$DE$151:$DG$151,0)),0)+IFERROR(INDEX('Hoja de Trabajo para listado'!$CD$155:$DC$1048576,MATCH($A562,'Hoja de Trabajo para listado'!$CD$155:$CD$1048576,0),MATCH((CUADRO!P$4&amp;$E562),'Hoja de Trabajo para listado'!$CD$151:$DC$151,0)),0)</f>
        <v>0</v>
      </c>
      <c r="Q562" s="241">
        <f ca="1">+IFERROR(INDEX('Hoja de Trabajo para listado'!$A$155:$Z$1048576,MATCH($A562,'Hoja de Trabajo para listado'!$A$155:$A$1048576,0),MATCH((CUADRO!Q$4&amp;$E562),'Hoja de Trabajo para listado'!$A$151:$Z$151,0)),0)+IFERROR(INDEX('Hoja de Trabajo para listado'!$AB$155:$BA$1048576,MATCH($A562,'Hoja de Trabajo para listado'!$AB$155:$AB$1048576,0),MATCH((CUADRO!Q$4&amp;$E562),'Hoja de Trabajo para listado'!$AB$151:$BA$151,0)),0)+IFERROR(INDEX('Hoja de Trabajo para listado'!$BC$155:$CB$1048576,MATCH($A562,'Hoja de Trabajo para listado'!$BC$155:$BC$1048576,0),MATCH((CUADRO!Q$4&amp;$E562),'Hoja de Trabajo para listado'!$BC$151:$CB$151,0)),0)+IFERROR(INDEX('Hoja de Trabajo para listado'!$DE$153:$DG$274,MATCH($A562,'Hoja de Trabajo para listado'!$DE$153:$DE$1048576,0),MATCH((CUADRO!Q$4&amp;$E562),'Hoja de Trabajo para listado'!$DE$151:$DG$151,0)),0)+IFERROR(INDEX('Hoja de Trabajo para listado'!$CD$155:$DC$1048576,MATCH($A562,'Hoja de Trabajo para listado'!$CD$155:$CD$1048576,0),MATCH((CUADRO!Q$4&amp;$E562),'Hoja de Trabajo para listado'!$CD$151:$DC$151,0)),0)</f>
        <v>0</v>
      </c>
      <c r="R562" s="241">
        <f t="shared" ca="1" si="23"/>
        <v>0</v>
      </c>
      <c r="S562" s="247">
        <f ca="1">+R561+R562</f>
        <v>0</v>
      </c>
      <c r="T562" s="241">
        <f ca="1">+S562</f>
        <v>0</v>
      </c>
      <c r="U562" s="240">
        <f t="shared" si="24"/>
        <v>2</v>
      </c>
      <c r="V562" s="327" t="str">
        <f>+VLOOKUP(A562,bd_lista!$A$3:$E$592,5,FALSE)</f>
        <v>Gobiernos Autonomos Municipales</v>
      </c>
      <c r="W562" s="398"/>
      <c r="X562" s="240">
        <f>+VLOOKUP(A562,[4]Sheet1!$A$13:$D$744,4,FALSE)</f>
        <v>0</v>
      </c>
      <c r="Y562" s="240" t="e">
        <f>+VLOOKUP(X562,bd_lista!$A$3:$C$592,3,FALSE)</f>
        <v>#N/A</v>
      </c>
      <c r="Z562" s="288"/>
      <c r="AA562" s="289"/>
    </row>
    <row r="563" spans="1:27" customFormat="1" ht="15" hidden="1" customHeight="1">
      <c r="A563" s="32">
        <v>1233</v>
      </c>
      <c r="B563" s="393">
        <f>+A563</f>
        <v>1233</v>
      </c>
      <c r="C563" s="245" t="str">
        <f>+VLOOKUP(A563,bd_lista!$A$3:$C$592,3,FALSE)</f>
        <v>Gobierno Autónomo Municipal de San Pedro de Tiquina</v>
      </c>
      <c r="D563" s="395" t="str">
        <f>+C563</f>
        <v>Gobierno Autónomo Municipal de San Pedro de Tiquina</v>
      </c>
      <c r="E563" s="240" t="s">
        <v>1303</v>
      </c>
      <c r="F563" s="241">
        <f ca="1">+IFERROR(INDEX('Hoja de Trabajo para listado'!$A$155:$Z$1048576,MATCH($A563,'Hoja de Trabajo para listado'!$A$155:$A$1048576,0),MATCH((CUADRO!F$4&amp;$E563),'Hoja de Trabajo para listado'!$A$151:$Z$151,0)),0)+IFERROR(INDEX('Hoja de Trabajo para listado'!$AB$155:$BA$1048576,MATCH($A563,'Hoja de Trabajo para listado'!$AB$155:$AB$1048576,0),MATCH((CUADRO!F$4&amp;$E563),'Hoja de Trabajo para listado'!$AB$151:$BA$151,0)),0)+IFERROR(INDEX('Hoja de Trabajo para listado'!$BC$155:$CB$1048576,MATCH($A563,'Hoja de Trabajo para listado'!$BC$155:$BC$1048576,0),MATCH((CUADRO!F$4&amp;$E563),'Hoja de Trabajo para listado'!$BC$151:$CB$151,0)),0)+IFERROR(INDEX('Hoja de Trabajo para listado'!$DE$153:$DG$274,MATCH($A563,'Hoja de Trabajo para listado'!$DE$153:$DE$1048576,0),MATCH((CUADRO!F$4&amp;$E563),'Hoja de Trabajo para listado'!$DE$151:$DG$151,0)),0)+IFERROR(INDEX('Hoja de Trabajo para listado'!$CD$155:$DC$1048576,MATCH($A563,'Hoja de Trabajo para listado'!$CD$155:$CD$1048576,0),MATCH((CUADRO!F$4&amp;$E563),'Hoja de Trabajo para listado'!$CD$151:$DC$151,0)),0)</f>
        <v>0</v>
      </c>
      <c r="G563" s="241">
        <f ca="1">+IFERROR(INDEX('Hoja de Trabajo para listado'!$A$155:$Z$1048576,MATCH($A563,'Hoja de Trabajo para listado'!$A$155:$A$1048576,0),MATCH((CUADRO!G$4&amp;$E563),'Hoja de Trabajo para listado'!$A$151:$Z$151,0)),0)+IFERROR(INDEX('Hoja de Trabajo para listado'!$AB$155:$BA$1048576,MATCH($A563,'Hoja de Trabajo para listado'!$AB$155:$AB$1048576,0),MATCH((CUADRO!G$4&amp;$E563),'Hoja de Trabajo para listado'!$AB$151:$BA$151,0)),0)+IFERROR(INDEX('Hoja de Trabajo para listado'!$BC$155:$CB$1048576,MATCH($A563,'Hoja de Trabajo para listado'!$BC$155:$BC$1048576,0),MATCH((CUADRO!G$4&amp;$E563),'Hoja de Trabajo para listado'!$BC$151:$CB$151,0)),0)+IFERROR(INDEX('Hoja de Trabajo para listado'!$DE$153:$DG$274,MATCH($A563,'Hoja de Trabajo para listado'!$DE$153:$DE$1048576,0),MATCH((CUADRO!G$4&amp;$E563),'Hoja de Trabajo para listado'!$DE$151:$DG$151,0)),0)+IFERROR(INDEX('Hoja de Trabajo para listado'!$CD$155:$DC$1048576,MATCH($A563,'Hoja de Trabajo para listado'!$CD$155:$CD$1048576,0),MATCH((CUADRO!G$4&amp;$E563),'Hoja de Trabajo para listado'!$CD$151:$DC$151,0)),0)</f>
        <v>0</v>
      </c>
      <c r="H563" s="241">
        <f ca="1">+IFERROR(INDEX('Hoja de Trabajo para listado'!$A$155:$Z$1048576,MATCH($A563,'Hoja de Trabajo para listado'!$A$155:$A$1048576,0),MATCH((CUADRO!H$4&amp;$E563),'Hoja de Trabajo para listado'!$A$151:$Z$151,0)),0)+IFERROR(INDEX('Hoja de Trabajo para listado'!$AB$155:$BA$1048576,MATCH($A563,'Hoja de Trabajo para listado'!$AB$155:$AB$1048576,0),MATCH((CUADRO!H$4&amp;$E563),'Hoja de Trabajo para listado'!$AB$151:$BA$151,0)),0)+IFERROR(INDEX('Hoja de Trabajo para listado'!$BC$155:$CB$1048576,MATCH($A563,'Hoja de Trabajo para listado'!$BC$155:$BC$1048576,0),MATCH((CUADRO!H$4&amp;$E563),'Hoja de Trabajo para listado'!$BC$151:$CB$151,0)),0)+IFERROR(INDEX('Hoja de Trabajo para listado'!$DE$153:$DG$274,MATCH($A563,'Hoja de Trabajo para listado'!$DE$153:$DE$1048576,0),MATCH((CUADRO!H$4&amp;$E563),'Hoja de Trabajo para listado'!$DE$151:$DG$151,0)),0)+IFERROR(INDEX('Hoja de Trabajo para listado'!$CD$155:$DC$1048576,MATCH($A563,'Hoja de Trabajo para listado'!$CD$155:$CD$1048576,0),MATCH((CUADRO!H$4&amp;$E563),'Hoja de Trabajo para listado'!$CD$151:$DC$151,0)),0)</f>
        <v>0</v>
      </c>
      <c r="I563" s="241">
        <f ca="1">+IFERROR(INDEX('Hoja de Trabajo para listado'!$A$155:$Z$1048576,MATCH($A563,'Hoja de Trabajo para listado'!$A$155:$A$1048576,0),MATCH((CUADRO!I$4&amp;$E563),'Hoja de Trabajo para listado'!$A$151:$Z$151,0)),0)+IFERROR(INDEX('Hoja de Trabajo para listado'!$AB$155:$BA$1048576,MATCH($A563,'Hoja de Trabajo para listado'!$AB$155:$AB$1048576,0),MATCH((CUADRO!I$4&amp;$E563),'Hoja de Trabajo para listado'!$AB$151:$BA$151,0)),0)+IFERROR(INDEX('Hoja de Trabajo para listado'!$BC$155:$CB$1048576,MATCH($A563,'Hoja de Trabajo para listado'!$BC$155:$BC$1048576,0),MATCH((CUADRO!I$4&amp;$E563),'Hoja de Trabajo para listado'!$BC$151:$CB$151,0)),0)+IFERROR(INDEX('Hoja de Trabajo para listado'!$DE$153:$DG$274,MATCH($A563,'Hoja de Trabajo para listado'!$DE$153:$DE$1048576,0),MATCH((CUADRO!I$4&amp;$E563),'Hoja de Trabajo para listado'!$DE$151:$DG$151,0)),0)+IFERROR(INDEX('Hoja de Trabajo para listado'!$CD$155:$DC$1048576,MATCH($A563,'Hoja de Trabajo para listado'!$CD$155:$CD$1048576,0),MATCH((CUADRO!I$4&amp;$E563),'Hoja de Trabajo para listado'!$CD$151:$DC$151,0)),0)</f>
        <v>0</v>
      </c>
      <c r="J563" s="241">
        <f ca="1">+IFERROR(INDEX('Hoja de Trabajo para listado'!$A$155:$Z$1048576,MATCH($A563,'Hoja de Trabajo para listado'!$A$155:$A$1048576,0),MATCH((CUADRO!J$4&amp;$E563),'Hoja de Trabajo para listado'!$A$151:$Z$151,0)),0)+IFERROR(INDEX('Hoja de Trabajo para listado'!$AB$155:$BA$1048576,MATCH($A563,'Hoja de Trabajo para listado'!$AB$155:$AB$1048576,0),MATCH((CUADRO!J$4&amp;$E563),'Hoja de Trabajo para listado'!$AB$151:$BA$151,0)),0)+IFERROR(INDEX('Hoja de Trabajo para listado'!$BC$155:$CB$1048576,MATCH($A563,'Hoja de Trabajo para listado'!$BC$155:$BC$1048576,0),MATCH((CUADRO!J$4&amp;$E563),'Hoja de Trabajo para listado'!$BC$151:$CB$151,0)),0)+IFERROR(INDEX('Hoja de Trabajo para listado'!$DE$153:$DG$274,MATCH($A563,'Hoja de Trabajo para listado'!$DE$153:$DE$1048576,0),MATCH((CUADRO!J$4&amp;$E563),'Hoja de Trabajo para listado'!$DE$151:$DG$151,0)),0)+IFERROR(INDEX('Hoja de Trabajo para listado'!$CD$155:$DC$1048576,MATCH($A563,'Hoja de Trabajo para listado'!$CD$155:$CD$1048576,0),MATCH((CUADRO!J$4&amp;$E563),'Hoja de Trabajo para listado'!$CD$151:$DC$151,0)),0)</f>
        <v>0</v>
      </c>
      <c r="K563" s="241">
        <f ca="1">+IFERROR(INDEX('Hoja de Trabajo para listado'!$A$155:$Z$1048576,MATCH($A563,'Hoja de Trabajo para listado'!$A$155:$A$1048576,0),MATCH((CUADRO!K$4&amp;$E563),'Hoja de Trabajo para listado'!$A$151:$Z$151,0)),0)+IFERROR(INDEX('Hoja de Trabajo para listado'!$AB$155:$BA$1048576,MATCH($A563,'Hoja de Trabajo para listado'!$AB$155:$AB$1048576,0),MATCH((CUADRO!K$4&amp;$E563),'Hoja de Trabajo para listado'!$AB$151:$BA$151,0)),0)+IFERROR(INDEX('Hoja de Trabajo para listado'!$BC$155:$CB$1048576,MATCH($A563,'Hoja de Trabajo para listado'!$BC$155:$BC$1048576,0),MATCH((CUADRO!K$4&amp;$E563),'Hoja de Trabajo para listado'!$BC$151:$CB$151,0)),0)+IFERROR(INDEX('Hoja de Trabajo para listado'!$DE$153:$DG$274,MATCH($A563,'Hoja de Trabajo para listado'!$DE$153:$DE$1048576,0),MATCH((CUADRO!K$4&amp;$E563),'Hoja de Trabajo para listado'!$DE$151:$DG$151,0)),0)+IFERROR(INDEX('Hoja de Trabajo para listado'!$CD$155:$DC$1048576,MATCH($A563,'Hoja de Trabajo para listado'!$CD$155:$CD$1048576,0),MATCH((CUADRO!K$4&amp;$E563),'Hoja de Trabajo para listado'!$CD$151:$DC$151,0)),0)</f>
        <v>0</v>
      </c>
      <c r="L563" s="241">
        <f ca="1">+IFERROR(INDEX('Hoja de Trabajo para listado'!$A$155:$Z$1048576,MATCH($A563,'Hoja de Trabajo para listado'!$A$155:$A$1048576,0),MATCH((CUADRO!L$4&amp;$E563),'Hoja de Trabajo para listado'!$A$151:$Z$151,0)),0)+IFERROR(INDEX('Hoja de Trabajo para listado'!$AB$155:$BA$1048576,MATCH($A563,'Hoja de Trabajo para listado'!$AB$155:$AB$1048576,0),MATCH((CUADRO!L$4&amp;$E563),'Hoja de Trabajo para listado'!$AB$151:$BA$151,0)),0)+IFERROR(INDEX('Hoja de Trabajo para listado'!$BC$155:$CB$1048576,MATCH($A563,'Hoja de Trabajo para listado'!$BC$155:$BC$1048576,0),MATCH((CUADRO!L$4&amp;$E563),'Hoja de Trabajo para listado'!$BC$151:$CB$151,0)),0)+IFERROR(INDEX('Hoja de Trabajo para listado'!$DE$153:$DG$274,MATCH($A563,'Hoja de Trabajo para listado'!$DE$153:$DE$1048576,0),MATCH((CUADRO!L$4&amp;$E563),'Hoja de Trabajo para listado'!$DE$151:$DG$151,0)),0)+IFERROR(INDEX('Hoja de Trabajo para listado'!$CD$155:$DC$1048576,MATCH($A563,'Hoja de Trabajo para listado'!$CD$155:$CD$1048576,0),MATCH((CUADRO!L$4&amp;$E563),'Hoja de Trabajo para listado'!$CD$151:$DC$151,0)),0)</f>
        <v>0</v>
      </c>
      <c r="M563" s="241">
        <f ca="1">+IFERROR(INDEX('Hoja de Trabajo para listado'!$A$155:$Z$1048576,MATCH($A563,'Hoja de Trabajo para listado'!$A$155:$A$1048576,0),MATCH((CUADRO!M$4&amp;$E563),'Hoja de Trabajo para listado'!$A$151:$Z$151,0)),0)+IFERROR(INDEX('Hoja de Trabajo para listado'!$AB$155:$BA$1048576,MATCH($A563,'Hoja de Trabajo para listado'!$AB$155:$AB$1048576,0),MATCH((CUADRO!M$4&amp;$E563),'Hoja de Trabajo para listado'!$AB$151:$BA$151,0)),0)+IFERROR(INDEX('Hoja de Trabajo para listado'!$BC$155:$CB$1048576,MATCH($A563,'Hoja de Trabajo para listado'!$BC$155:$BC$1048576,0),MATCH((CUADRO!M$4&amp;$E563),'Hoja de Trabajo para listado'!$BC$151:$CB$151,0)),0)+IFERROR(INDEX('Hoja de Trabajo para listado'!$DE$153:$DG$274,MATCH($A563,'Hoja de Trabajo para listado'!$DE$153:$DE$1048576,0),MATCH((CUADRO!M$4&amp;$E563),'Hoja de Trabajo para listado'!$DE$151:$DG$151,0)),0)+IFERROR(INDEX('Hoja de Trabajo para listado'!$CD$155:$DC$1048576,MATCH($A563,'Hoja de Trabajo para listado'!$CD$155:$CD$1048576,0),MATCH((CUADRO!M$4&amp;$E563),'Hoja de Trabajo para listado'!$CD$151:$DC$151,0)),0)</f>
        <v>0</v>
      </c>
      <c r="N563" s="241">
        <f ca="1">+IFERROR(INDEX('Hoja de Trabajo para listado'!$A$155:$Z$1048576,MATCH($A563,'Hoja de Trabajo para listado'!$A$155:$A$1048576,0),MATCH((CUADRO!N$4&amp;$E563),'Hoja de Trabajo para listado'!$A$151:$Z$151,0)),0)+IFERROR(INDEX('Hoja de Trabajo para listado'!$AB$155:$BA$1048576,MATCH($A563,'Hoja de Trabajo para listado'!$AB$155:$AB$1048576,0),MATCH((CUADRO!N$4&amp;$E563),'Hoja de Trabajo para listado'!$AB$151:$BA$151,0)),0)+IFERROR(INDEX('Hoja de Trabajo para listado'!$BC$155:$CB$1048576,MATCH($A563,'Hoja de Trabajo para listado'!$BC$155:$BC$1048576,0),MATCH((CUADRO!N$4&amp;$E563),'Hoja de Trabajo para listado'!$BC$151:$CB$151,0)),0)+IFERROR(INDEX('Hoja de Trabajo para listado'!$DE$153:$DG$274,MATCH($A563,'Hoja de Trabajo para listado'!$DE$153:$DE$1048576,0),MATCH((CUADRO!N$4&amp;$E563),'Hoja de Trabajo para listado'!$DE$151:$DG$151,0)),0)+IFERROR(INDEX('Hoja de Trabajo para listado'!$CD$155:$DC$1048576,MATCH($A563,'Hoja de Trabajo para listado'!$CD$155:$CD$1048576,0),MATCH((CUADRO!N$4&amp;$E563),'Hoja de Trabajo para listado'!$CD$151:$DC$151,0)),0)</f>
        <v>0</v>
      </c>
      <c r="O563" s="241">
        <f ca="1">+IFERROR(INDEX('Hoja de Trabajo para listado'!$A$155:$Z$1048576,MATCH($A563,'Hoja de Trabajo para listado'!$A$155:$A$1048576,0),MATCH((CUADRO!O$4&amp;$E563),'Hoja de Trabajo para listado'!$A$151:$Z$151,0)),0)+IFERROR(INDEX('Hoja de Trabajo para listado'!$AB$155:$BA$1048576,MATCH($A563,'Hoja de Trabajo para listado'!$AB$155:$AB$1048576,0),MATCH((CUADRO!O$4&amp;$E563),'Hoja de Trabajo para listado'!$AB$151:$BA$151,0)),0)+IFERROR(INDEX('Hoja de Trabajo para listado'!$BC$155:$CB$1048576,MATCH($A563,'Hoja de Trabajo para listado'!$BC$155:$BC$1048576,0),MATCH((CUADRO!O$4&amp;$E563),'Hoja de Trabajo para listado'!$BC$151:$CB$151,0)),0)+IFERROR(INDEX('Hoja de Trabajo para listado'!$DE$153:$DG$274,MATCH($A563,'Hoja de Trabajo para listado'!$DE$153:$DE$1048576,0),MATCH((CUADRO!O$4&amp;$E563),'Hoja de Trabajo para listado'!$DE$151:$DG$151,0)),0)+IFERROR(INDEX('Hoja de Trabajo para listado'!$CD$155:$DC$1048576,MATCH($A563,'Hoja de Trabajo para listado'!$CD$155:$CD$1048576,0),MATCH((CUADRO!O$4&amp;$E563),'Hoja de Trabajo para listado'!$CD$151:$DC$151,0)),0)</f>
        <v>0</v>
      </c>
      <c r="P563" s="241">
        <f ca="1">+IFERROR(INDEX('Hoja de Trabajo para listado'!$A$155:$Z$1048576,MATCH($A563,'Hoja de Trabajo para listado'!$A$155:$A$1048576,0),MATCH((CUADRO!P$4&amp;$E563),'Hoja de Trabajo para listado'!$A$151:$Z$151,0)),0)+IFERROR(INDEX('Hoja de Trabajo para listado'!$AB$155:$BA$1048576,MATCH($A563,'Hoja de Trabajo para listado'!$AB$155:$AB$1048576,0),MATCH((CUADRO!P$4&amp;$E563),'Hoja de Trabajo para listado'!$AB$151:$BA$151,0)),0)+IFERROR(INDEX('Hoja de Trabajo para listado'!$BC$155:$CB$1048576,MATCH($A563,'Hoja de Trabajo para listado'!$BC$155:$BC$1048576,0),MATCH((CUADRO!P$4&amp;$E563),'Hoja de Trabajo para listado'!$BC$151:$CB$151,0)),0)+IFERROR(INDEX('Hoja de Trabajo para listado'!$DE$153:$DG$274,MATCH($A563,'Hoja de Trabajo para listado'!$DE$153:$DE$1048576,0),MATCH((CUADRO!P$4&amp;$E563),'Hoja de Trabajo para listado'!$DE$151:$DG$151,0)),0)+IFERROR(INDEX('Hoja de Trabajo para listado'!$CD$155:$DC$1048576,MATCH($A563,'Hoja de Trabajo para listado'!$CD$155:$CD$1048576,0),MATCH((CUADRO!P$4&amp;$E563),'Hoja de Trabajo para listado'!$CD$151:$DC$151,0)),0)</f>
        <v>0</v>
      </c>
      <c r="Q563" s="241">
        <f ca="1">+IFERROR(INDEX('Hoja de Trabajo para listado'!$A$155:$Z$1048576,MATCH($A563,'Hoja de Trabajo para listado'!$A$155:$A$1048576,0),MATCH((CUADRO!Q$4&amp;$E563),'Hoja de Trabajo para listado'!$A$151:$Z$151,0)),0)+IFERROR(INDEX('Hoja de Trabajo para listado'!$AB$155:$BA$1048576,MATCH($A563,'Hoja de Trabajo para listado'!$AB$155:$AB$1048576,0),MATCH((CUADRO!Q$4&amp;$E563),'Hoja de Trabajo para listado'!$AB$151:$BA$151,0)),0)+IFERROR(INDEX('Hoja de Trabajo para listado'!$BC$155:$CB$1048576,MATCH($A563,'Hoja de Trabajo para listado'!$BC$155:$BC$1048576,0),MATCH((CUADRO!Q$4&amp;$E563),'Hoja de Trabajo para listado'!$BC$151:$CB$151,0)),0)+IFERROR(INDEX('Hoja de Trabajo para listado'!$DE$153:$DG$274,MATCH($A563,'Hoja de Trabajo para listado'!$DE$153:$DE$1048576,0),MATCH((CUADRO!Q$4&amp;$E563),'Hoja de Trabajo para listado'!$DE$151:$DG$151,0)),0)+IFERROR(INDEX('Hoja de Trabajo para listado'!$CD$155:$DC$1048576,MATCH($A563,'Hoja de Trabajo para listado'!$CD$155:$CD$1048576,0),MATCH((CUADRO!Q$4&amp;$E563),'Hoja de Trabajo para listado'!$CD$151:$DC$151,0)),0)</f>
        <v>0</v>
      </c>
      <c r="R563" s="241">
        <f t="shared" ca="1" si="23"/>
        <v>0</v>
      </c>
      <c r="S563" s="247"/>
      <c r="T563" s="241">
        <f ca="1">+T564</f>
        <v>0</v>
      </c>
      <c r="U563" s="240">
        <f t="shared" si="24"/>
        <v>1</v>
      </c>
      <c r="V563" s="327" t="str">
        <f>+VLOOKUP(A563,bd_lista!$A$3:$E$592,5,FALSE)</f>
        <v>Gobiernos Autonomos Municipales</v>
      </c>
      <c r="W563" s="397" t="str">
        <f>+V563</f>
        <v>Gobiernos Autonomos Municipales</v>
      </c>
      <c r="X563" s="240">
        <f>+VLOOKUP(A563,[4]Sheet1!$A$13:$D$744,4,FALSE)</f>
        <v>0</v>
      </c>
      <c r="Y563" s="240" t="e">
        <f>+VLOOKUP(X563,bd_lista!$A$3:$C$592,3,FALSE)</f>
        <v>#N/A</v>
      </c>
      <c r="Z563" s="290">
        <f>+X563</f>
        <v>0</v>
      </c>
      <c r="AA563" s="291" t="e">
        <f>+Y563</f>
        <v>#N/A</v>
      </c>
    </row>
    <row r="564" spans="1:27" customFormat="1" ht="15" hidden="1" customHeight="1">
      <c r="A564" s="32">
        <v>1233</v>
      </c>
      <c r="B564" s="394"/>
      <c r="C564" s="245" t="str">
        <f>+VLOOKUP(A564,bd_lista!$A$3:$C$592,3,FALSE)</f>
        <v>Gobierno Autónomo Municipal de San Pedro de Tiquina</v>
      </c>
      <c r="D564" s="396"/>
      <c r="E564" s="242" t="s">
        <v>1304</v>
      </c>
      <c r="F564" s="241">
        <f ca="1">+IFERROR(INDEX('Hoja de Trabajo para listado'!$A$155:$Z$1048576,MATCH($A564,'Hoja de Trabajo para listado'!$A$155:$A$1048576,0),MATCH((CUADRO!F$4&amp;$E564),'Hoja de Trabajo para listado'!$A$151:$Z$151,0)),0)+IFERROR(INDEX('Hoja de Trabajo para listado'!$AB$155:$BA$1048576,MATCH($A564,'Hoja de Trabajo para listado'!$AB$155:$AB$1048576,0),MATCH((CUADRO!F$4&amp;$E564),'Hoja de Trabajo para listado'!$AB$151:$BA$151,0)),0)+IFERROR(INDEX('Hoja de Trabajo para listado'!$BC$155:$CB$1048576,MATCH($A564,'Hoja de Trabajo para listado'!$BC$155:$BC$1048576,0),MATCH((CUADRO!F$4&amp;$E564),'Hoja de Trabajo para listado'!$BC$151:$CB$151,0)),0)+IFERROR(INDEX('Hoja de Trabajo para listado'!$DE$153:$DG$274,MATCH($A564,'Hoja de Trabajo para listado'!$DE$153:$DE$1048576,0),MATCH((CUADRO!F$4&amp;$E564),'Hoja de Trabajo para listado'!$DE$151:$DG$151,0)),0)+IFERROR(INDEX('Hoja de Trabajo para listado'!$CD$155:$DC$1048576,MATCH($A564,'Hoja de Trabajo para listado'!$CD$155:$CD$1048576,0),MATCH((CUADRO!F$4&amp;$E564),'Hoja de Trabajo para listado'!$CD$151:$DC$151,0)),0)</f>
        <v>0</v>
      </c>
      <c r="G564" s="241">
        <f ca="1">+IFERROR(INDEX('Hoja de Trabajo para listado'!$A$155:$Z$1048576,MATCH($A564,'Hoja de Trabajo para listado'!$A$155:$A$1048576,0),MATCH((CUADRO!G$4&amp;$E564),'Hoja de Trabajo para listado'!$A$151:$Z$151,0)),0)+IFERROR(INDEX('Hoja de Trabajo para listado'!$AB$155:$BA$1048576,MATCH($A564,'Hoja de Trabajo para listado'!$AB$155:$AB$1048576,0),MATCH((CUADRO!G$4&amp;$E564),'Hoja de Trabajo para listado'!$AB$151:$BA$151,0)),0)+IFERROR(INDEX('Hoja de Trabajo para listado'!$BC$155:$CB$1048576,MATCH($A564,'Hoja de Trabajo para listado'!$BC$155:$BC$1048576,0),MATCH((CUADRO!G$4&amp;$E564),'Hoja de Trabajo para listado'!$BC$151:$CB$151,0)),0)+IFERROR(INDEX('Hoja de Trabajo para listado'!$DE$153:$DG$274,MATCH($A564,'Hoja de Trabajo para listado'!$DE$153:$DE$1048576,0),MATCH((CUADRO!G$4&amp;$E564),'Hoja de Trabajo para listado'!$DE$151:$DG$151,0)),0)+IFERROR(INDEX('Hoja de Trabajo para listado'!$CD$155:$DC$1048576,MATCH($A564,'Hoja de Trabajo para listado'!$CD$155:$CD$1048576,0),MATCH((CUADRO!G$4&amp;$E564),'Hoja de Trabajo para listado'!$CD$151:$DC$151,0)),0)</f>
        <v>0</v>
      </c>
      <c r="H564" s="241">
        <f ca="1">+IFERROR(INDEX('Hoja de Trabajo para listado'!$A$155:$Z$1048576,MATCH($A564,'Hoja de Trabajo para listado'!$A$155:$A$1048576,0),MATCH((CUADRO!H$4&amp;$E564),'Hoja de Trabajo para listado'!$A$151:$Z$151,0)),0)+IFERROR(INDEX('Hoja de Trabajo para listado'!$AB$155:$BA$1048576,MATCH($A564,'Hoja de Trabajo para listado'!$AB$155:$AB$1048576,0),MATCH((CUADRO!H$4&amp;$E564),'Hoja de Trabajo para listado'!$AB$151:$BA$151,0)),0)+IFERROR(INDEX('Hoja de Trabajo para listado'!$BC$155:$CB$1048576,MATCH($A564,'Hoja de Trabajo para listado'!$BC$155:$BC$1048576,0),MATCH((CUADRO!H$4&amp;$E564),'Hoja de Trabajo para listado'!$BC$151:$CB$151,0)),0)+IFERROR(INDEX('Hoja de Trabajo para listado'!$DE$153:$DG$274,MATCH($A564,'Hoja de Trabajo para listado'!$DE$153:$DE$1048576,0),MATCH((CUADRO!H$4&amp;$E564),'Hoja de Trabajo para listado'!$DE$151:$DG$151,0)),0)+IFERROR(INDEX('Hoja de Trabajo para listado'!$CD$155:$DC$1048576,MATCH($A564,'Hoja de Trabajo para listado'!$CD$155:$CD$1048576,0),MATCH((CUADRO!H$4&amp;$E564),'Hoja de Trabajo para listado'!$CD$151:$DC$151,0)),0)</f>
        <v>0</v>
      </c>
      <c r="I564" s="241">
        <f ca="1">+IFERROR(INDEX('Hoja de Trabajo para listado'!$A$155:$Z$1048576,MATCH($A564,'Hoja de Trabajo para listado'!$A$155:$A$1048576,0),MATCH((CUADRO!I$4&amp;$E564),'Hoja de Trabajo para listado'!$A$151:$Z$151,0)),0)+IFERROR(INDEX('Hoja de Trabajo para listado'!$AB$155:$BA$1048576,MATCH($A564,'Hoja de Trabajo para listado'!$AB$155:$AB$1048576,0),MATCH((CUADRO!I$4&amp;$E564),'Hoja de Trabajo para listado'!$AB$151:$BA$151,0)),0)+IFERROR(INDEX('Hoja de Trabajo para listado'!$BC$155:$CB$1048576,MATCH($A564,'Hoja de Trabajo para listado'!$BC$155:$BC$1048576,0),MATCH((CUADRO!I$4&amp;$E564),'Hoja de Trabajo para listado'!$BC$151:$CB$151,0)),0)+IFERROR(INDEX('Hoja de Trabajo para listado'!$DE$153:$DG$274,MATCH($A564,'Hoja de Trabajo para listado'!$DE$153:$DE$1048576,0),MATCH((CUADRO!I$4&amp;$E564),'Hoja de Trabajo para listado'!$DE$151:$DG$151,0)),0)+IFERROR(INDEX('Hoja de Trabajo para listado'!$CD$155:$DC$1048576,MATCH($A564,'Hoja de Trabajo para listado'!$CD$155:$CD$1048576,0),MATCH((CUADRO!I$4&amp;$E564),'Hoja de Trabajo para listado'!$CD$151:$DC$151,0)),0)</f>
        <v>0</v>
      </c>
      <c r="J564" s="241">
        <f ca="1">+IFERROR(INDEX('Hoja de Trabajo para listado'!$A$155:$Z$1048576,MATCH($A564,'Hoja de Trabajo para listado'!$A$155:$A$1048576,0),MATCH((CUADRO!J$4&amp;$E564),'Hoja de Trabajo para listado'!$A$151:$Z$151,0)),0)+IFERROR(INDEX('Hoja de Trabajo para listado'!$AB$155:$BA$1048576,MATCH($A564,'Hoja de Trabajo para listado'!$AB$155:$AB$1048576,0),MATCH((CUADRO!J$4&amp;$E564),'Hoja de Trabajo para listado'!$AB$151:$BA$151,0)),0)+IFERROR(INDEX('Hoja de Trabajo para listado'!$BC$155:$CB$1048576,MATCH($A564,'Hoja de Trabajo para listado'!$BC$155:$BC$1048576,0),MATCH((CUADRO!J$4&amp;$E564),'Hoja de Trabajo para listado'!$BC$151:$CB$151,0)),0)+IFERROR(INDEX('Hoja de Trabajo para listado'!$DE$153:$DG$274,MATCH($A564,'Hoja de Trabajo para listado'!$DE$153:$DE$1048576,0),MATCH((CUADRO!J$4&amp;$E564),'Hoja de Trabajo para listado'!$DE$151:$DG$151,0)),0)+IFERROR(INDEX('Hoja de Trabajo para listado'!$CD$155:$DC$1048576,MATCH($A564,'Hoja de Trabajo para listado'!$CD$155:$CD$1048576,0),MATCH((CUADRO!J$4&amp;$E564),'Hoja de Trabajo para listado'!$CD$151:$DC$151,0)),0)</f>
        <v>0</v>
      </c>
      <c r="K564" s="241">
        <f ca="1">+IFERROR(INDEX('Hoja de Trabajo para listado'!$A$155:$Z$1048576,MATCH($A564,'Hoja de Trabajo para listado'!$A$155:$A$1048576,0),MATCH((CUADRO!K$4&amp;$E564),'Hoja de Trabajo para listado'!$A$151:$Z$151,0)),0)+IFERROR(INDEX('Hoja de Trabajo para listado'!$AB$155:$BA$1048576,MATCH($A564,'Hoja de Trabajo para listado'!$AB$155:$AB$1048576,0),MATCH((CUADRO!K$4&amp;$E564),'Hoja de Trabajo para listado'!$AB$151:$BA$151,0)),0)+IFERROR(INDEX('Hoja de Trabajo para listado'!$BC$155:$CB$1048576,MATCH($A564,'Hoja de Trabajo para listado'!$BC$155:$BC$1048576,0),MATCH((CUADRO!K$4&amp;$E564),'Hoja de Trabajo para listado'!$BC$151:$CB$151,0)),0)+IFERROR(INDEX('Hoja de Trabajo para listado'!$DE$153:$DG$274,MATCH($A564,'Hoja de Trabajo para listado'!$DE$153:$DE$1048576,0),MATCH((CUADRO!K$4&amp;$E564),'Hoja de Trabajo para listado'!$DE$151:$DG$151,0)),0)+IFERROR(INDEX('Hoja de Trabajo para listado'!$CD$155:$DC$1048576,MATCH($A564,'Hoja de Trabajo para listado'!$CD$155:$CD$1048576,0),MATCH((CUADRO!K$4&amp;$E564),'Hoja de Trabajo para listado'!$CD$151:$DC$151,0)),0)</f>
        <v>0</v>
      </c>
      <c r="L564" s="241">
        <f ca="1">+IFERROR(INDEX('Hoja de Trabajo para listado'!$A$155:$Z$1048576,MATCH($A564,'Hoja de Trabajo para listado'!$A$155:$A$1048576,0),MATCH((CUADRO!L$4&amp;$E564),'Hoja de Trabajo para listado'!$A$151:$Z$151,0)),0)+IFERROR(INDEX('Hoja de Trabajo para listado'!$AB$155:$BA$1048576,MATCH($A564,'Hoja de Trabajo para listado'!$AB$155:$AB$1048576,0),MATCH((CUADRO!L$4&amp;$E564),'Hoja de Trabajo para listado'!$AB$151:$BA$151,0)),0)+IFERROR(INDEX('Hoja de Trabajo para listado'!$BC$155:$CB$1048576,MATCH($A564,'Hoja de Trabajo para listado'!$BC$155:$BC$1048576,0),MATCH((CUADRO!L$4&amp;$E564),'Hoja de Trabajo para listado'!$BC$151:$CB$151,0)),0)+IFERROR(INDEX('Hoja de Trabajo para listado'!$DE$153:$DG$274,MATCH($A564,'Hoja de Trabajo para listado'!$DE$153:$DE$1048576,0),MATCH((CUADRO!L$4&amp;$E564),'Hoja de Trabajo para listado'!$DE$151:$DG$151,0)),0)+IFERROR(INDEX('Hoja de Trabajo para listado'!$CD$155:$DC$1048576,MATCH($A564,'Hoja de Trabajo para listado'!$CD$155:$CD$1048576,0),MATCH((CUADRO!L$4&amp;$E564),'Hoja de Trabajo para listado'!$CD$151:$DC$151,0)),0)</f>
        <v>0</v>
      </c>
      <c r="M564" s="241">
        <f ca="1">+IFERROR(INDEX('Hoja de Trabajo para listado'!$A$155:$Z$1048576,MATCH($A564,'Hoja de Trabajo para listado'!$A$155:$A$1048576,0),MATCH((CUADRO!M$4&amp;$E564),'Hoja de Trabajo para listado'!$A$151:$Z$151,0)),0)+IFERROR(INDEX('Hoja de Trabajo para listado'!$AB$155:$BA$1048576,MATCH($A564,'Hoja de Trabajo para listado'!$AB$155:$AB$1048576,0),MATCH((CUADRO!M$4&amp;$E564),'Hoja de Trabajo para listado'!$AB$151:$BA$151,0)),0)+IFERROR(INDEX('Hoja de Trabajo para listado'!$BC$155:$CB$1048576,MATCH($A564,'Hoja de Trabajo para listado'!$BC$155:$BC$1048576,0),MATCH((CUADRO!M$4&amp;$E564),'Hoja de Trabajo para listado'!$BC$151:$CB$151,0)),0)+IFERROR(INDEX('Hoja de Trabajo para listado'!$DE$153:$DG$274,MATCH($A564,'Hoja de Trabajo para listado'!$DE$153:$DE$1048576,0),MATCH((CUADRO!M$4&amp;$E564),'Hoja de Trabajo para listado'!$DE$151:$DG$151,0)),0)+IFERROR(INDEX('Hoja de Trabajo para listado'!$CD$155:$DC$1048576,MATCH($A564,'Hoja de Trabajo para listado'!$CD$155:$CD$1048576,0),MATCH((CUADRO!M$4&amp;$E564),'Hoja de Trabajo para listado'!$CD$151:$DC$151,0)),0)</f>
        <v>0</v>
      </c>
      <c r="N564" s="241">
        <f ca="1">+IFERROR(INDEX('Hoja de Trabajo para listado'!$A$155:$Z$1048576,MATCH($A564,'Hoja de Trabajo para listado'!$A$155:$A$1048576,0),MATCH((CUADRO!N$4&amp;$E564),'Hoja de Trabajo para listado'!$A$151:$Z$151,0)),0)+IFERROR(INDEX('Hoja de Trabajo para listado'!$AB$155:$BA$1048576,MATCH($A564,'Hoja de Trabajo para listado'!$AB$155:$AB$1048576,0),MATCH((CUADRO!N$4&amp;$E564),'Hoja de Trabajo para listado'!$AB$151:$BA$151,0)),0)+IFERROR(INDEX('Hoja de Trabajo para listado'!$BC$155:$CB$1048576,MATCH($A564,'Hoja de Trabajo para listado'!$BC$155:$BC$1048576,0),MATCH((CUADRO!N$4&amp;$E564),'Hoja de Trabajo para listado'!$BC$151:$CB$151,0)),0)+IFERROR(INDEX('Hoja de Trabajo para listado'!$DE$153:$DG$274,MATCH($A564,'Hoja de Trabajo para listado'!$DE$153:$DE$1048576,0),MATCH((CUADRO!N$4&amp;$E564),'Hoja de Trabajo para listado'!$DE$151:$DG$151,0)),0)+IFERROR(INDEX('Hoja de Trabajo para listado'!$CD$155:$DC$1048576,MATCH($A564,'Hoja de Trabajo para listado'!$CD$155:$CD$1048576,0),MATCH((CUADRO!N$4&amp;$E564),'Hoja de Trabajo para listado'!$CD$151:$DC$151,0)),0)</f>
        <v>0</v>
      </c>
      <c r="O564" s="241">
        <f ca="1">+IFERROR(INDEX('Hoja de Trabajo para listado'!$A$155:$Z$1048576,MATCH($A564,'Hoja de Trabajo para listado'!$A$155:$A$1048576,0),MATCH((CUADRO!O$4&amp;$E564),'Hoja de Trabajo para listado'!$A$151:$Z$151,0)),0)+IFERROR(INDEX('Hoja de Trabajo para listado'!$AB$155:$BA$1048576,MATCH($A564,'Hoja de Trabajo para listado'!$AB$155:$AB$1048576,0),MATCH((CUADRO!O$4&amp;$E564),'Hoja de Trabajo para listado'!$AB$151:$BA$151,0)),0)+IFERROR(INDEX('Hoja de Trabajo para listado'!$BC$155:$CB$1048576,MATCH($A564,'Hoja de Trabajo para listado'!$BC$155:$BC$1048576,0),MATCH((CUADRO!O$4&amp;$E564),'Hoja de Trabajo para listado'!$BC$151:$CB$151,0)),0)+IFERROR(INDEX('Hoja de Trabajo para listado'!$DE$153:$DG$274,MATCH($A564,'Hoja de Trabajo para listado'!$DE$153:$DE$1048576,0),MATCH((CUADRO!O$4&amp;$E564),'Hoja de Trabajo para listado'!$DE$151:$DG$151,0)),0)+IFERROR(INDEX('Hoja de Trabajo para listado'!$CD$155:$DC$1048576,MATCH($A564,'Hoja de Trabajo para listado'!$CD$155:$CD$1048576,0),MATCH((CUADRO!O$4&amp;$E564),'Hoja de Trabajo para listado'!$CD$151:$DC$151,0)),0)</f>
        <v>0</v>
      </c>
      <c r="P564" s="241">
        <f ca="1">+IFERROR(INDEX('Hoja de Trabajo para listado'!$A$155:$Z$1048576,MATCH($A564,'Hoja de Trabajo para listado'!$A$155:$A$1048576,0),MATCH((CUADRO!P$4&amp;$E564),'Hoja de Trabajo para listado'!$A$151:$Z$151,0)),0)+IFERROR(INDEX('Hoja de Trabajo para listado'!$AB$155:$BA$1048576,MATCH($A564,'Hoja de Trabajo para listado'!$AB$155:$AB$1048576,0),MATCH((CUADRO!P$4&amp;$E564),'Hoja de Trabajo para listado'!$AB$151:$BA$151,0)),0)+IFERROR(INDEX('Hoja de Trabajo para listado'!$BC$155:$CB$1048576,MATCH($A564,'Hoja de Trabajo para listado'!$BC$155:$BC$1048576,0),MATCH((CUADRO!P$4&amp;$E564),'Hoja de Trabajo para listado'!$BC$151:$CB$151,0)),0)+IFERROR(INDEX('Hoja de Trabajo para listado'!$DE$153:$DG$274,MATCH($A564,'Hoja de Trabajo para listado'!$DE$153:$DE$1048576,0),MATCH((CUADRO!P$4&amp;$E564),'Hoja de Trabajo para listado'!$DE$151:$DG$151,0)),0)+IFERROR(INDEX('Hoja de Trabajo para listado'!$CD$155:$DC$1048576,MATCH($A564,'Hoja de Trabajo para listado'!$CD$155:$CD$1048576,0),MATCH((CUADRO!P$4&amp;$E564),'Hoja de Trabajo para listado'!$CD$151:$DC$151,0)),0)</f>
        <v>0</v>
      </c>
      <c r="Q564" s="241">
        <f ca="1">+IFERROR(INDEX('Hoja de Trabajo para listado'!$A$155:$Z$1048576,MATCH($A564,'Hoja de Trabajo para listado'!$A$155:$A$1048576,0),MATCH((CUADRO!Q$4&amp;$E564),'Hoja de Trabajo para listado'!$A$151:$Z$151,0)),0)+IFERROR(INDEX('Hoja de Trabajo para listado'!$AB$155:$BA$1048576,MATCH($A564,'Hoja de Trabajo para listado'!$AB$155:$AB$1048576,0),MATCH((CUADRO!Q$4&amp;$E564),'Hoja de Trabajo para listado'!$AB$151:$BA$151,0)),0)+IFERROR(INDEX('Hoja de Trabajo para listado'!$BC$155:$CB$1048576,MATCH($A564,'Hoja de Trabajo para listado'!$BC$155:$BC$1048576,0),MATCH((CUADRO!Q$4&amp;$E564),'Hoja de Trabajo para listado'!$BC$151:$CB$151,0)),0)+IFERROR(INDEX('Hoja de Trabajo para listado'!$DE$153:$DG$274,MATCH($A564,'Hoja de Trabajo para listado'!$DE$153:$DE$1048576,0),MATCH((CUADRO!Q$4&amp;$E564),'Hoja de Trabajo para listado'!$DE$151:$DG$151,0)),0)+IFERROR(INDEX('Hoja de Trabajo para listado'!$CD$155:$DC$1048576,MATCH($A564,'Hoja de Trabajo para listado'!$CD$155:$CD$1048576,0),MATCH((CUADRO!Q$4&amp;$E564),'Hoja de Trabajo para listado'!$CD$151:$DC$151,0)),0)</f>
        <v>0</v>
      </c>
      <c r="R564" s="241">
        <f t="shared" ca="1" si="23"/>
        <v>0</v>
      </c>
      <c r="S564" s="247">
        <f ca="1">+R563+R564</f>
        <v>0</v>
      </c>
      <c r="T564" s="241">
        <f ca="1">+S564</f>
        <v>0</v>
      </c>
      <c r="U564" s="240">
        <f t="shared" si="24"/>
        <v>2</v>
      </c>
      <c r="V564" s="327" t="str">
        <f>+VLOOKUP(A564,bd_lista!$A$3:$E$592,5,FALSE)</f>
        <v>Gobiernos Autonomos Municipales</v>
      </c>
      <c r="W564" s="398"/>
      <c r="X564" s="240">
        <f>+VLOOKUP(A564,[4]Sheet1!$A$13:$D$744,4,FALSE)</f>
        <v>0</v>
      </c>
      <c r="Y564" s="240" t="e">
        <f>+VLOOKUP(X564,bd_lista!$A$3:$C$592,3,FALSE)</f>
        <v>#N/A</v>
      </c>
      <c r="Z564" s="288"/>
      <c r="AA564" s="289"/>
    </row>
    <row r="565" spans="1:27" customFormat="1" ht="15" hidden="1" customHeight="1">
      <c r="A565" s="32">
        <v>1234</v>
      </c>
      <c r="B565" s="393">
        <f>+A565</f>
        <v>1234</v>
      </c>
      <c r="C565" s="245" t="str">
        <f>+VLOOKUP(A565,bd_lista!$A$3:$C$592,3,FALSE)</f>
        <v>Gobierno Autónomo Municipal de Tito Yupanqui</v>
      </c>
      <c r="D565" s="395" t="str">
        <f>+C565</f>
        <v>Gobierno Autónomo Municipal de Tito Yupanqui</v>
      </c>
      <c r="E565" s="240" t="s">
        <v>1303</v>
      </c>
      <c r="F565" s="241">
        <f ca="1">+IFERROR(INDEX('Hoja de Trabajo para listado'!$A$155:$Z$1048576,MATCH($A565,'Hoja de Trabajo para listado'!$A$155:$A$1048576,0),MATCH((CUADRO!F$4&amp;$E565),'Hoja de Trabajo para listado'!$A$151:$Z$151,0)),0)+IFERROR(INDEX('Hoja de Trabajo para listado'!$AB$155:$BA$1048576,MATCH($A565,'Hoja de Trabajo para listado'!$AB$155:$AB$1048576,0),MATCH((CUADRO!F$4&amp;$E565),'Hoja de Trabajo para listado'!$AB$151:$BA$151,0)),0)+IFERROR(INDEX('Hoja de Trabajo para listado'!$BC$155:$CB$1048576,MATCH($A565,'Hoja de Trabajo para listado'!$BC$155:$BC$1048576,0),MATCH((CUADRO!F$4&amp;$E565),'Hoja de Trabajo para listado'!$BC$151:$CB$151,0)),0)+IFERROR(INDEX('Hoja de Trabajo para listado'!$DE$153:$DG$274,MATCH($A565,'Hoja de Trabajo para listado'!$DE$153:$DE$1048576,0),MATCH((CUADRO!F$4&amp;$E565),'Hoja de Trabajo para listado'!$DE$151:$DG$151,0)),0)+IFERROR(INDEX('Hoja de Trabajo para listado'!$CD$155:$DC$1048576,MATCH($A565,'Hoja de Trabajo para listado'!$CD$155:$CD$1048576,0),MATCH((CUADRO!F$4&amp;$E565),'Hoja de Trabajo para listado'!$CD$151:$DC$151,0)),0)</f>
        <v>0</v>
      </c>
      <c r="G565" s="241">
        <f ca="1">+IFERROR(INDEX('Hoja de Trabajo para listado'!$A$155:$Z$1048576,MATCH($A565,'Hoja de Trabajo para listado'!$A$155:$A$1048576,0),MATCH((CUADRO!G$4&amp;$E565),'Hoja de Trabajo para listado'!$A$151:$Z$151,0)),0)+IFERROR(INDEX('Hoja de Trabajo para listado'!$AB$155:$BA$1048576,MATCH($A565,'Hoja de Trabajo para listado'!$AB$155:$AB$1048576,0),MATCH((CUADRO!G$4&amp;$E565),'Hoja de Trabajo para listado'!$AB$151:$BA$151,0)),0)+IFERROR(INDEX('Hoja de Trabajo para listado'!$BC$155:$CB$1048576,MATCH($A565,'Hoja de Trabajo para listado'!$BC$155:$BC$1048576,0),MATCH((CUADRO!G$4&amp;$E565),'Hoja de Trabajo para listado'!$BC$151:$CB$151,0)),0)+IFERROR(INDEX('Hoja de Trabajo para listado'!$DE$153:$DG$274,MATCH($A565,'Hoja de Trabajo para listado'!$DE$153:$DE$1048576,0),MATCH((CUADRO!G$4&amp;$E565),'Hoja de Trabajo para listado'!$DE$151:$DG$151,0)),0)+IFERROR(INDEX('Hoja de Trabajo para listado'!$CD$155:$DC$1048576,MATCH($A565,'Hoja de Trabajo para listado'!$CD$155:$CD$1048576,0),MATCH((CUADRO!G$4&amp;$E565),'Hoja de Trabajo para listado'!$CD$151:$DC$151,0)),0)</f>
        <v>0</v>
      </c>
      <c r="H565" s="241">
        <f ca="1">+IFERROR(INDEX('Hoja de Trabajo para listado'!$A$155:$Z$1048576,MATCH($A565,'Hoja de Trabajo para listado'!$A$155:$A$1048576,0),MATCH((CUADRO!H$4&amp;$E565),'Hoja de Trabajo para listado'!$A$151:$Z$151,0)),0)+IFERROR(INDEX('Hoja de Trabajo para listado'!$AB$155:$BA$1048576,MATCH($A565,'Hoja de Trabajo para listado'!$AB$155:$AB$1048576,0),MATCH((CUADRO!H$4&amp;$E565),'Hoja de Trabajo para listado'!$AB$151:$BA$151,0)),0)+IFERROR(INDEX('Hoja de Trabajo para listado'!$BC$155:$CB$1048576,MATCH($A565,'Hoja de Trabajo para listado'!$BC$155:$BC$1048576,0),MATCH((CUADRO!H$4&amp;$E565),'Hoja de Trabajo para listado'!$BC$151:$CB$151,0)),0)+IFERROR(INDEX('Hoja de Trabajo para listado'!$DE$153:$DG$274,MATCH($A565,'Hoja de Trabajo para listado'!$DE$153:$DE$1048576,0),MATCH((CUADRO!H$4&amp;$E565),'Hoja de Trabajo para listado'!$DE$151:$DG$151,0)),0)+IFERROR(INDEX('Hoja de Trabajo para listado'!$CD$155:$DC$1048576,MATCH($A565,'Hoja de Trabajo para listado'!$CD$155:$CD$1048576,0),MATCH((CUADRO!H$4&amp;$E565),'Hoja de Trabajo para listado'!$CD$151:$DC$151,0)),0)</f>
        <v>0</v>
      </c>
      <c r="I565" s="241">
        <f ca="1">+IFERROR(INDEX('Hoja de Trabajo para listado'!$A$155:$Z$1048576,MATCH($A565,'Hoja de Trabajo para listado'!$A$155:$A$1048576,0),MATCH((CUADRO!I$4&amp;$E565),'Hoja de Trabajo para listado'!$A$151:$Z$151,0)),0)+IFERROR(INDEX('Hoja de Trabajo para listado'!$AB$155:$BA$1048576,MATCH($A565,'Hoja de Trabajo para listado'!$AB$155:$AB$1048576,0),MATCH((CUADRO!I$4&amp;$E565),'Hoja de Trabajo para listado'!$AB$151:$BA$151,0)),0)+IFERROR(INDEX('Hoja de Trabajo para listado'!$BC$155:$CB$1048576,MATCH($A565,'Hoja de Trabajo para listado'!$BC$155:$BC$1048576,0),MATCH((CUADRO!I$4&amp;$E565),'Hoja de Trabajo para listado'!$BC$151:$CB$151,0)),0)+IFERROR(INDEX('Hoja de Trabajo para listado'!$DE$153:$DG$274,MATCH($A565,'Hoja de Trabajo para listado'!$DE$153:$DE$1048576,0),MATCH((CUADRO!I$4&amp;$E565),'Hoja de Trabajo para listado'!$DE$151:$DG$151,0)),0)+IFERROR(INDEX('Hoja de Trabajo para listado'!$CD$155:$DC$1048576,MATCH($A565,'Hoja de Trabajo para listado'!$CD$155:$CD$1048576,0),MATCH((CUADRO!I$4&amp;$E565),'Hoja de Trabajo para listado'!$CD$151:$DC$151,0)),0)</f>
        <v>0</v>
      </c>
      <c r="J565" s="241">
        <f ca="1">+IFERROR(INDEX('Hoja de Trabajo para listado'!$A$155:$Z$1048576,MATCH($A565,'Hoja de Trabajo para listado'!$A$155:$A$1048576,0),MATCH((CUADRO!J$4&amp;$E565),'Hoja de Trabajo para listado'!$A$151:$Z$151,0)),0)+IFERROR(INDEX('Hoja de Trabajo para listado'!$AB$155:$BA$1048576,MATCH($A565,'Hoja de Trabajo para listado'!$AB$155:$AB$1048576,0),MATCH((CUADRO!J$4&amp;$E565),'Hoja de Trabajo para listado'!$AB$151:$BA$151,0)),0)+IFERROR(INDEX('Hoja de Trabajo para listado'!$BC$155:$CB$1048576,MATCH($A565,'Hoja de Trabajo para listado'!$BC$155:$BC$1048576,0),MATCH((CUADRO!J$4&amp;$E565),'Hoja de Trabajo para listado'!$BC$151:$CB$151,0)),0)+IFERROR(INDEX('Hoja de Trabajo para listado'!$DE$153:$DG$274,MATCH($A565,'Hoja de Trabajo para listado'!$DE$153:$DE$1048576,0),MATCH((CUADRO!J$4&amp;$E565),'Hoja de Trabajo para listado'!$DE$151:$DG$151,0)),0)+IFERROR(INDEX('Hoja de Trabajo para listado'!$CD$155:$DC$1048576,MATCH($A565,'Hoja de Trabajo para listado'!$CD$155:$CD$1048576,0),MATCH((CUADRO!J$4&amp;$E565),'Hoja de Trabajo para listado'!$CD$151:$DC$151,0)),0)</f>
        <v>0</v>
      </c>
      <c r="K565" s="241">
        <f ca="1">+IFERROR(INDEX('Hoja de Trabajo para listado'!$A$155:$Z$1048576,MATCH($A565,'Hoja de Trabajo para listado'!$A$155:$A$1048576,0),MATCH((CUADRO!K$4&amp;$E565),'Hoja de Trabajo para listado'!$A$151:$Z$151,0)),0)+IFERROR(INDEX('Hoja de Trabajo para listado'!$AB$155:$BA$1048576,MATCH($A565,'Hoja de Trabajo para listado'!$AB$155:$AB$1048576,0),MATCH((CUADRO!K$4&amp;$E565),'Hoja de Trabajo para listado'!$AB$151:$BA$151,0)),0)+IFERROR(INDEX('Hoja de Trabajo para listado'!$BC$155:$CB$1048576,MATCH($A565,'Hoja de Trabajo para listado'!$BC$155:$BC$1048576,0),MATCH((CUADRO!K$4&amp;$E565),'Hoja de Trabajo para listado'!$BC$151:$CB$151,0)),0)+IFERROR(INDEX('Hoja de Trabajo para listado'!$DE$153:$DG$274,MATCH($A565,'Hoja de Trabajo para listado'!$DE$153:$DE$1048576,0),MATCH((CUADRO!K$4&amp;$E565),'Hoja de Trabajo para listado'!$DE$151:$DG$151,0)),0)+IFERROR(INDEX('Hoja de Trabajo para listado'!$CD$155:$DC$1048576,MATCH($A565,'Hoja de Trabajo para listado'!$CD$155:$CD$1048576,0),MATCH((CUADRO!K$4&amp;$E565),'Hoja de Trabajo para listado'!$CD$151:$DC$151,0)),0)</f>
        <v>0</v>
      </c>
      <c r="L565" s="241">
        <f ca="1">+IFERROR(INDEX('Hoja de Trabajo para listado'!$A$155:$Z$1048576,MATCH($A565,'Hoja de Trabajo para listado'!$A$155:$A$1048576,0),MATCH((CUADRO!L$4&amp;$E565),'Hoja de Trabajo para listado'!$A$151:$Z$151,0)),0)+IFERROR(INDEX('Hoja de Trabajo para listado'!$AB$155:$BA$1048576,MATCH($A565,'Hoja de Trabajo para listado'!$AB$155:$AB$1048576,0),MATCH((CUADRO!L$4&amp;$E565),'Hoja de Trabajo para listado'!$AB$151:$BA$151,0)),0)+IFERROR(INDEX('Hoja de Trabajo para listado'!$BC$155:$CB$1048576,MATCH($A565,'Hoja de Trabajo para listado'!$BC$155:$BC$1048576,0),MATCH((CUADRO!L$4&amp;$E565),'Hoja de Trabajo para listado'!$BC$151:$CB$151,0)),0)+IFERROR(INDEX('Hoja de Trabajo para listado'!$DE$153:$DG$274,MATCH($A565,'Hoja de Trabajo para listado'!$DE$153:$DE$1048576,0),MATCH((CUADRO!L$4&amp;$E565),'Hoja de Trabajo para listado'!$DE$151:$DG$151,0)),0)+IFERROR(INDEX('Hoja de Trabajo para listado'!$CD$155:$DC$1048576,MATCH($A565,'Hoja de Trabajo para listado'!$CD$155:$CD$1048576,0),MATCH((CUADRO!L$4&amp;$E565),'Hoja de Trabajo para listado'!$CD$151:$DC$151,0)),0)</f>
        <v>0</v>
      </c>
      <c r="M565" s="241">
        <f ca="1">+IFERROR(INDEX('Hoja de Trabajo para listado'!$A$155:$Z$1048576,MATCH($A565,'Hoja de Trabajo para listado'!$A$155:$A$1048576,0),MATCH((CUADRO!M$4&amp;$E565),'Hoja de Trabajo para listado'!$A$151:$Z$151,0)),0)+IFERROR(INDEX('Hoja de Trabajo para listado'!$AB$155:$BA$1048576,MATCH($A565,'Hoja de Trabajo para listado'!$AB$155:$AB$1048576,0),MATCH((CUADRO!M$4&amp;$E565),'Hoja de Trabajo para listado'!$AB$151:$BA$151,0)),0)+IFERROR(INDEX('Hoja de Trabajo para listado'!$BC$155:$CB$1048576,MATCH($A565,'Hoja de Trabajo para listado'!$BC$155:$BC$1048576,0),MATCH((CUADRO!M$4&amp;$E565),'Hoja de Trabajo para listado'!$BC$151:$CB$151,0)),0)+IFERROR(INDEX('Hoja de Trabajo para listado'!$DE$153:$DG$274,MATCH($A565,'Hoja de Trabajo para listado'!$DE$153:$DE$1048576,0),MATCH((CUADRO!M$4&amp;$E565),'Hoja de Trabajo para listado'!$DE$151:$DG$151,0)),0)+IFERROR(INDEX('Hoja de Trabajo para listado'!$CD$155:$DC$1048576,MATCH($A565,'Hoja de Trabajo para listado'!$CD$155:$CD$1048576,0),MATCH((CUADRO!M$4&amp;$E565),'Hoja de Trabajo para listado'!$CD$151:$DC$151,0)),0)</f>
        <v>0</v>
      </c>
      <c r="N565" s="241">
        <f ca="1">+IFERROR(INDEX('Hoja de Trabajo para listado'!$A$155:$Z$1048576,MATCH($A565,'Hoja de Trabajo para listado'!$A$155:$A$1048576,0),MATCH((CUADRO!N$4&amp;$E565),'Hoja de Trabajo para listado'!$A$151:$Z$151,0)),0)+IFERROR(INDEX('Hoja de Trabajo para listado'!$AB$155:$BA$1048576,MATCH($A565,'Hoja de Trabajo para listado'!$AB$155:$AB$1048576,0),MATCH((CUADRO!N$4&amp;$E565),'Hoja de Trabajo para listado'!$AB$151:$BA$151,0)),0)+IFERROR(INDEX('Hoja de Trabajo para listado'!$BC$155:$CB$1048576,MATCH($A565,'Hoja de Trabajo para listado'!$BC$155:$BC$1048576,0),MATCH((CUADRO!N$4&amp;$E565),'Hoja de Trabajo para listado'!$BC$151:$CB$151,0)),0)+IFERROR(INDEX('Hoja de Trabajo para listado'!$DE$153:$DG$274,MATCH($A565,'Hoja de Trabajo para listado'!$DE$153:$DE$1048576,0),MATCH((CUADRO!N$4&amp;$E565),'Hoja de Trabajo para listado'!$DE$151:$DG$151,0)),0)+IFERROR(INDEX('Hoja de Trabajo para listado'!$CD$155:$DC$1048576,MATCH($A565,'Hoja de Trabajo para listado'!$CD$155:$CD$1048576,0),MATCH((CUADRO!N$4&amp;$E565),'Hoja de Trabajo para listado'!$CD$151:$DC$151,0)),0)</f>
        <v>0</v>
      </c>
      <c r="O565" s="241">
        <f ca="1">+IFERROR(INDEX('Hoja de Trabajo para listado'!$A$155:$Z$1048576,MATCH($A565,'Hoja de Trabajo para listado'!$A$155:$A$1048576,0),MATCH((CUADRO!O$4&amp;$E565),'Hoja de Trabajo para listado'!$A$151:$Z$151,0)),0)+IFERROR(INDEX('Hoja de Trabajo para listado'!$AB$155:$BA$1048576,MATCH($A565,'Hoja de Trabajo para listado'!$AB$155:$AB$1048576,0),MATCH((CUADRO!O$4&amp;$E565),'Hoja de Trabajo para listado'!$AB$151:$BA$151,0)),0)+IFERROR(INDEX('Hoja de Trabajo para listado'!$BC$155:$CB$1048576,MATCH($A565,'Hoja de Trabajo para listado'!$BC$155:$BC$1048576,0),MATCH((CUADRO!O$4&amp;$E565),'Hoja de Trabajo para listado'!$BC$151:$CB$151,0)),0)+IFERROR(INDEX('Hoja de Trabajo para listado'!$DE$153:$DG$274,MATCH($A565,'Hoja de Trabajo para listado'!$DE$153:$DE$1048576,0),MATCH((CUADRO!O$4&amp;$E565),'Hoja de Trabajo para listado'!$DE$151:$DG$151,0)),0)+IFERROR(INDEX('Hoja de Trabajo para listado'!$CD$155:$DC$1048576,MATCH($A565,'Hoja de Trabajo para listado'!$CD$155:$CD$1048576,0),MATCH((CUADRO!O$4&amp;$E565),'Hoja de Trabajo para listado'!$CD$151:$DC$151,0)),0)</f>
        <v>0</v>
      </c>
      <c r="P565" s="241">
        <f ca="1">+IFERROR(INDEX('Hoja de Trabajo para listado'!$A$155:$Z$1048576,MATCH($A565,'Hoja de Trabajo para listado'!$A$155:$A$1048576,0),MATCH((CUADRO!P$4&amp;$E565),'Hoja de Trabajo para listado'!$A$151:$Z$151,0)),0)+IFERROR(INDEX('Hoja de Trabajo para listado'!$AB$155:$BA$1048576,MATCH($A565,'Hoja de Trabajo para listado'!$AB$155:$AB$1048576,0),MATCH((CUADRO!P$4&amp;$E565),'Hoja de Trabajo para listado'!$AB$151:$BA$151,0)),0)+IFERROR(INDEX('Hoja de Trabajo para listado'!$BC$155:$CB$1048576,MATCH($A565,'Hoja de Trabajo para listado'!$BC$155:$BC$1048576,0),MATCH((CUADRO!P$4&amp;$E565),'Hoja de Trabajo para listado'!$BC$151:$CB$151,0)),0)+IFERROR(INDEX('Hoja de Trabajo para listado'!$DE$153:$DG$274,MATCH($A565,'Hoja de Trabajo para listado'!$DE$153:$DE$1048576,0),MATCH((CUADRO!P$4&amp;$E565),'Hoja de Trabajo para listado'!$DE$151:$DG$151,0)),0)+IFERROR(INDEX('Hoja de Trabajo para listado'!$CD$155:$DC$1048576,MATCH($A565,'Hoja de Trabajo para listado'!$CD$155:$CD$1048576,0),MATCH((CUADRO!P$4&amp;$E565),'Hoja de Trabajo para listado'!$CD$151:$DC$151,0)),0)</f>
        <v>0</v>
      </c>
      <c r="Q565" s="241">
        <f ca="1">+IFERROR(INDEX('Hoja de Trabajo para listado'!$A$155:$Z$1048576,MATCH($A565,'Hoja de Trabajo para listado'!$A$155:$A$1048576,0),MATCH((CUADRO!Q$4&amp;$E565),'Hoja de Trabajo para listado'!$A$151:$Z$151,0)),0)+IFERROR(INDEX('Hoja de Trabajo para listado'!$AB$155:$BA$1048576,MATCH($A565,'Hoja de Trabajo para listado'!$AB$155:$AB$1048576,0),MATCH((CUADRO!Q$4&amp;$E565),'Hoja de Trabajo para listado'!$AB$151:$BA$151,0)),0)+IFERROR(INDEX('Hoja de Trabajo para listado'!$BC$155:$CB$1048576,MATCH($A565,'Hoja de Trabajo para listado'!$BC$155:$BC$1048576,0),MATCH((CUADRO!Q$4&amp;$E565),'Hoja de Trabajo para listado'!$BC$151:$CB$151,0)),0)+IFERROR(INDEX('Hoja de Trabajo para listado'!$DE$153:$DG$274,MATCH($A565,'Hoja de Trabajo para listado'!$DE$153:$DE$1048576,0),MATCH((CUADRO!Q$4&amp;$E565),'Hoja de Trabajo para listado'!$DE$151:$DG$151,0)),0)+IFERROR(INDEX('Hoja de Trabajo para listado'!$CD$155:$DC$1048576,MATCH($A565,'Hoja de Trabajo para listado'!$CD$155:$CD$1048576,0),MATCH((CUADRO!Q$4&amp;$E565),'Hoja de Trabajo para listado'!$CD$151:$DC$151,0)),0)</f>
        <v>0</v>
      </c>
      <c r="R565" s="241">
        <f t="shared" ca="1" si="23"/>
        <v>0</v>
      </c>
      <c r="S565" s="247"/>
      <c r="T565" s="241">
        <f ca="1">+T566</f>
        <v>0</v>
      </c>
      <c r="U565" s="240">
        <f t="shared" si="24"/>
        <v>1</v>
      </c>
      <c r="V565" s="327" t="str">
        <f>+VLOOKUP(A565,bd_lista!$A$3:$E$592,5,FALSE)</f>
        <v>Gobiernos Autonomos Municipales</v>
      </c>
      <c r="W565" s="397" t="str">
        <f>+V565</f>
        <v>Gobiernos Autonomos Municipales</v>
      </c>
      <c r="X565" s="240">
        <f>+VLOOKUP(A565,[4]Sheet1!$A$13:$D$744,4,FALSE)</f>
        <v>0</v>
      </c>
      <c r="Y565" s="240" t="e">
        <f>+VLOOKUP(X565,bd_lista!$A$3:$C$592,3,FALSE)</f>
        <v>#N/A</v>
      </c>
      <c r="Z565" s="290">
        <f>+X565</f>
        <v>0</v>
      </c>
      <c r="AA565" s="291" t="e">
        <f>+Y565</f>
        <v>#N/A</v>
      </c>
    </row>
    <row r="566" spans="1:27" customFormat="1" ht="15" hidden="1" customHeight="1">
      <c r="A566" s="32">
        <v>1234</v>
      </c>
      <c r="B566" s="394"/>
      <c r="C566" s="245" t="str">
        <f>+VLOOKUP(A566,bd_lista!$A$3:$C$592,3,FALSE)</f>
        <v>Gobierno Autónomo Municipal de Tito Yupanqui</v>
      </c>
      <c r="D566" s="396"/>
      <c r="E566" s="242" t="s">
        <v>1304</v>
      </c>
      <c r="F566" s="241">
        <f ca="1">+IFERROR(INDEX('Hoja de Trabajo para listado'!$A$155:$Z$1048576,MATCH($A566,'Hoja de Trabajo para listado'!$A$155:$A$1048576,0),MATCH((CUADRO!F$4&amp;$E566),'Hoja de Trabajo para listado'!$A$151:$Z$151,0)),0)+IFERROR(INDEX('Hoja de Trabajo para listado'!$AB$155:$BA$1048576,MATCH($A566,'Hoja de Trabajo para listado'!$AB$155:$AB$1048576,0),MATCH((CUADRO!F$4&amp;$E566),'Hoja de Trabajo para listado'!$AB$151:$BA$151,0)),0)+IFERROR(INDEX('Hoja de Trabajo para listado'!$BC$155:$CB$1048576,MATCH($A566,'Hoja de Trabajo para listado'!$BC$155:$BC$1048576,0),MATCH((CUADRO!F$4&amp;$E566),'Hoja de Trabajo para listado'!$BC$151:$CB$151,0)),0)+IFERROR(INDEX('Hoja de Trabajo para listado'!$DE$153:$DG$274,MATCH($A566,'Hoja de Trabajo para listado'!$DE$153:$DE$1048576,0),MATCH((CUADRO!F$4&amp;$E566),'Hoja de Trabajo para listado'!$DE$151:$DG$151,0)),0)+IFERROR(INDEX('Hoja de Trabajo para listado'!$CD$155:$DC$1048576,MATCH($A566,'Hoja de Trabajo para listado'!$CD$155:$CD$1048576,0),MATCH((CUADRO!F$4&amp;$E566),'Hoja de Trabajo para listado'!$CD$151:$DC$151,0)),0)</f>
        <v>0</v>
      </c>
      <c r="G566" s="241">
        <f ca="1">+IFERROR(INDEX('Hoja de Trabajo para listado'!$A$155:$Z$1048576,MATCH($A566,'Hoja de Trabajo para listado'!$A$155:$A$1048576,0),MATCH((CUADRO!G$4&amp;$E566),'Hoja de Trabajo para listado'!$A$151:$Z$151,0)),0)+IFERROR(INDEX('Hoja de Trabajo para listado'!$AB$155:$BA$1048576,MATCH($A566,'Hoja de Trabajo para listado'!$AB$155:$AB$1048576,0),MATCH((CUADRO!G$4&amp;$E566),'Hoja de Trabajo para listado'!$AB$151:$BA$151,0)),0)+IFERROR(INDEX('Hoja de Trabajo para listado'!$BC$155:$CB$1048576,MATCH($A566,'Hoja de Trabajo para listado'!$BC$155:$BC$1048576,0),MATCH((CUADRO!G$4&amp;$E566),'Hoja de Trabajo para listado'!$BC$151:$CB$151,0)),0)+IFERROR(INDEX('Hoja de Trabajo para listado'!$DE$153:$DG$274,MATCH($A566,'Hoja de Trabajo para listado'!$DE$153:$DE$1048576,0),MATCH((CUADRO!G$4&amp;$E566),'Hoja de Trabajo para listado'!$DE$151:$DG$151,0)),0)+IFERROR(INDEX('Hoja de Trabajo para listado'!$CD$155:$DC$1048576,MATCH($A566,'Hoja de Trabajo para listado'!$CD$155:$CD$1048576,0),MATCH((CUADRO!G$4&amp;$E566),'Hoja de Trabajo para listado'!$CD$151:$DC$151,0)),0)</f>
        <v>0</v>
      </c>
      <c r="H566" s="241">
        <f ca="1">+IFERROR(INDEX('Hoja de Trabajo para listado'!$A$155:$Z$1048576,MATCH($A566,'Hoja de Trabajo para listado'!$A$155:$A$1048576,0),MATCH((CUADRO!H$4&amp;$E566),'Hoja de Trabajo para listado'!$A$151:$Z$151,0)),0)+IFERROR(INDEX('Hoja de Trabajo para listado'!$AB$155:$BA$1048576,MATCH($A566,'Hoja de Trabajo para listado'!$AB$155:$AB$1048576,0),MATCH((CUADRO!H$4&amp;$E566),'Hoja de Trabajo para listado'!$AB$151:$BA$151,0)),0)+IFERROR(INDEX('Hoja de Trabajo para listado'!$BC$155:$CB$1048576,MATCH($A566,'Hoja de Trabajo para listado'!$BC$155:$BC$1048576,0),MATCH((CUADRO!H$4&amp;$E566),'Hoja de Trabajo para listado'!$BC$151:$CB$151,0)),0)+IFERROR(INDEX('Hoja de Trabajo para listado'!$DE$153:$DG$274,MATCH($A566,'Hoja de Trabajo para listado'!$DE$153:$DE$1048576,0),MATCH((CUADRO!H$4&amp;$E566),'Hoja de Trabajo para listado'!$DE$151:$DG$151,0)),0)+IFERROR(INDEX('Hoja de Trabajo para listado'!$CD$155:$DC$1048576,MATCH($A566,'Hoja de Trabajo para listado'!$CD$155:$CD$1048576,0),MATCH((CUADRO!H$4&amp;$E566),'Hoja de Trabajo para listado'!$CD$151:$DC$151,0)),0)</f>
        <v>0</v>
      </c>
      <c r="I566" s="241">
        <f ca="1">+IFERROR(INDEX('Hoja de Trabajo para listado'!$A$155:$Z$1048576,MATCH($A566,'Hoja de Trabajo para listado'!$A$155:$A$1048576,0),MATCH((CUADRO!I$4&amp;$E566),'Hoja de Trabajo para listado'!$A$151:$Z$151,0)),0)+IFERROR(INDEX('Hoja de Trabajo para listado'!$AB$155:$BA$1048576,MATCH($A566,'Hoja de Trabajo para listado'!$AB$155:$AB$1048576,0),MATCH((CUADRO!I$4&amp;$E566),'Hoja de Trabajo para listado'!$AB$151:$BA$151,0)),0)+IFERROR(INDEX('Hoja de Trabajo para listado'!$BC$155:$CB$1048576,MATCH($A566,'Hoja de Trabajo para listado'!$BC$155:$BC$1048576,0),MATCH((CUADRO!I$4&amp;$E566),'Hoja de Trabajo para listado'!$BC$151:$CB$151,0)),0)+IFERROR(INDEX('Hoja de Trabajo para listado'!$DE$153:$DG$274,MATCH($A566,'Hoja de Trabajo para listado'!$DE$153:$DE$1048576,0),MATCH((CUADRO!I$4&amp;$E566),'Hoja de Trabajo para listado'!$DE$151:$DG$151,0)),0)+IFERROR(INDEX('Hoja de Trabajo para listado'!$CD$155:$DC$1048576,MATCH($A566,'Hoja de Trabajo para listado'!$CD$155:$CD$1048576,0),MATCH((CUADRO!I$4&amp;$E566),'Hoja de Trabajo para listado'!$CD$151:$DC$151,0)),0)</f>
        <v>0</v>
      </c>
      <c r="J566" s="241">
        <f ca="1">+IFERROR(INDEX('Hoja de Trabajo para listado'!$A$155:$Z$1048576,MATCH($A566,'Hoja de Trabajo para listado'!$A$155:$A$1048576,0),MATCH((CUADRO!J$4&amp;$E566),'Hoja de Trabajo para listado'!$A$151:$Z$151,0)),0)+IFERROR(INDEX('Hoja de Trabajo para listado'!$AB$155:$BA$1048576,MATCH($A566,'Hoja de Trabajo para listado'!$AB$155:$AB$1048576,0),MATCH((CUADRO!J$4&amp;$E566),'Hoja de Trabajo para listado'!$AB$151:$BA$151,0)),0)+IFERROR(INDEX('Hoja de Trabajo para listado'!$BC$155:$CB$1048576,MATCH($A566,'Hoja de Trabajo para listado'!$BC$155:$BC$1048576,0),MATCH((CUADRO!J$4&amp;$E566),'Hoja de Trabajo para listado'!$BC$151:$CB$151,0)),0)+IFERROR(INDEX('Hoja de Trabajo para listado'!$DE$153:$DG$274,MATCH($A566,'Hoja de Trabajo para listado'!$DE$153:$DE$1048576,0),MATCH((CUADRO!J$4&amp;$E566),'Hoja de Trabajo para listado'!$DE$151:$DG$151,0)),0)+IFERROR(INDEX('Hoja de Trabajo para listado'!$CD$155:$DC$1048576,MATCH($A566,'Hoja de Trabajo para listado'!$CD$155:$CD$1048576,0),MATCH((CUADRO!J$4&amp;$E566),'Hoja de Trabajo para listado'!$CD$151:$DC$151,0)),0)</f>
        <v>0</v>
      </c>
      <c r="K566" s="241">
        <f ca="1">+IFERROR(INDEX('Hoja de Trabajo para listado'!$A$155:$Z$1048576,MATCH($A566,'Hoja de Trabajo para listado'!$A$155:$A$1048576,0),MATCH((CUADRO!K$4&amp;$E566),'Hoja de Trabajo para listado'!$A$151:$Z$151,0)),0)+IFERROR(INDEX('Hoja de Trabajo para listado'!$AB$155:$BA$1048576,MATCH($A566,'Hoja de Trabajo para listado'!$AB$155:$AB$1048576,0),MATCH((CUADRO!K$4&amp;$E566),'Hoja de Trabajo para listado'!$AB$151:$BA$151,0)),0)+IFERROR(INDEX('Hoja de Trabajo para listado'!$BC$155:$CB$1048576,MATCH($A566,'Hoja de Trabajo para listado'!$BC$155:$BC$1048576,0),MATCH((CUADRO!K$4&amp;$E566),'Hoja de Trabajo para listado'!$BC$151:$CB$151,0)),0)+IFERROR(INDEX('Hoja de Trabajo para listado'!$DE$153:$DG$274,MATCH($A566,'Hoja de Trabajo para listado'!$DE$153:$DE$1048576,0),MATCH((CUADRO!K$4&amp;$E566),'Hoja de Trabajo para listado'!$DE$151:$DG$151,0)),0)+IFERROR(INDEX('Hoja de Trabajo para listado'!$CD$155:$DC$1048576,MATCH($A566,'Hoja de Trabajo para listado'!$CD$155:$CD$1048576,0),MATCH((CUADRO!K$4&amp;$E566),'Hoja de Trabajo para listado'!$CD$151:$DC$151,0)),0)</f>
        <v>0</v>
      </c>
      <c r="L566" s="241">
        <f ca="1">+IFERROR(INDEX('Hoja de Trabajo para listado'!$A$155:$Z$1048576,MATCH($A566,'Hoja de Trabajo para listado'!$A$155:$A$1048576,0),MATCH((CUADRO!L$4&amp;$E566),'Hoja de Trabajo para listado'!$A$151:$Z$151,0)),0)+IFERROR(INDEX('Hoja de Trabajo para listado'!$AB$155:$BA$1048576,MATCH($A566,'Hoja de Trabajo para listado'!$AB$155:$AB$1048576,0),MATCH((CUADRO!L$4&amp;$E566),'Hoja de Trabajo para listado'!$AB$151:$BA$151,0)),0)+IFERROR(INDEX('Hoja de Trabajo para listado'!$BC$155:$CB$1048576,MATCH($A566,'Hoja de Trabajo para listado'!$BC$155:$BC$1048576,0),MATCH((CUADRO!L$4&amp;$E566),'Hoja de Trabajo para listado'!$BC$151:$CB$151,0)),0)+IFERROR(INDEX('Hoja de Trabajo para listado'!$DE$153:$DG$274,MATCH($A566,'Hoja de Trabajo para listado'!$DE$153:$DE$1048576,0),MATCH((CUADRO!L$4&amp;$E566),'Hoja de Trabajo para listado'!$DE$151:$DG$151,0)),0)+IFERROR(INDEX('Hoja de Trabajo para listado'!$CD$155:$DC$1048576,MATCH($A566,'Hoja de Trabajo para listado'!$CD$155:$CD$1048576,0),MATCH((CUADRO!L$4&amp;$E566),'Hoja de Trabajo para listado'!$CD$151:$DC$151,0)),0)</f>
        <v>0</v>
      </c>
      <c r="M566" s="241">
        <f ca="1">+IFERROR(INDEX('Hoja de Trabajo para listado'!$A$155:$Z$1048576,MATCH($A566,'Hoja de Trabajo para listado'!$A$155:$A$1048576,0),MATCH((CUADRO!M$4&amp;$E566),'Hoja de Trabajo para listado'!$A$151:$Z$151,0)),0)+IFERROR(INDEX('Hoja de Trabajo para listado'!$AB$155:$BA$1048576,MATCH($A566,'Hoja de Trabajo para listado'!$AB$155:$AB$1048576,0),MATCH((CUADRO!M$4&amp;$E566),'Hoja de Trabajo para listado'!$AB$151:$BA$151,0)),0)+IFERROR(INDEX('Hoja de Trabajo para listado'!$BC$155:$CB$1048576,MATCH($A566,'Hoja de Trabajo para listado'!$BC$155:$BC$1048576,0),MATCH((CUADRO!M$4&amp;$E566),'Hoja de Trabajo para listado'!$BC$151:$CB$151,0)),0)+IFERROR(INDEX('Hoja de Trabajo para listado'!$DE$153:$DG$274,MATCH($A566,'Hoja de Trabajo para listado'!$DE$153:$DE$1048576,0),MATCH((CUADRO!M$4&amp;$E566),'Hoja de Trabajo para listado'!$DE$151:$DG$151,0)),0)+IFERROR(INDEX('Hoja de Trabajo para listado'!$CD$155:$DC$1048576,MATCH($A566,'Hoja de Trabajo para listado'!$CD$155:$CD$1048576,0),MATCH((CUADRO!M$4&amp;$E566),'Hoja de Trabajo para listado'!$CD$151:$DC$151,0)),0)</f>
        <v>0</v>
      </c>
      <c r="N566" s="241">
        <f ca="1">+IFERROR(INDEX('Hoja de Trabajo para listado'!$A$155:$Z$1048576,MATCH($A566,'Hoja de Trabajo para listado'!$A$155:$A$1048576,0),MATCH((CUADRO!N$4&amp;$E566),'Hoja de Trabajo para listado'!$A$151:$Z$151,0)),0)+IFERROR(INDEX('Hoja de Trabajo para listado'!$AB$155:$BA$1048576,MATCH($A566,'Hoja de Trabajo para listado'!$AB$155:$AB$1048576,0),MATCH((CUADRO!N$4&amp;$E566),'Hoja de Trabajo para listado'!$AB$151:$BA$151,0)),0)+IFERROR(INDEX('Hoja de Trabajo para listado'!$BC$155:$CB$1048576,MATCH($A566,'Hoja de Trabajo para listado'!$BC$155:$BC$1048576,0),MATCH((CUADRO!N$4&amp;$E566),'Hoja de Trabajo para listado'!$BC$151:$CB$151,0)),0)+IFERROR(INDEX('Hoja de Trabajo para listado'!$DE$153:$DG$274,MATCH($A566,'Hoja de Trabajo para listado'!$DE$153:$DE$1048576,0),MATCH((CUADRO!N$4&amp;$E566),'Hoja de Trabajo para listado'!$DE$151:$DG$151,0)),0)+IFERROR(INDEX('Hoja de Trabajo para listado'!$CD$155:$DC$1048576,MATCH($A566,'Hoja de Trabajo para listado'!$CD$155:$CD$1048576,0),MATCH((CUADRO!N$4&amp;$E566),'Hoja de Trabajo para listado'!$CD$151:$DC$151,0)),0)</f>
        <v>0</v>
      </c>
      <c r="O566" s="241">
        <f ca="1">+IFERROR(INDEX('Hoja de Trabajo para listado'!$A$155:$Z$1048576,MATCH($A566,'Hoja de Trabajo para listado'!$A$155:$A$1048576,0),MATCH((CUADRO!O$4&amp;$E566),'Hoja de Trabajo para listado'!$A$151:$Z$151,0)),0)+IFERROR(INDEX('Hoja de Trabajo para listado'!$AB$155:$BA$1048576,MATCH($A566,'Hoja de Trabajo para listado'!$AB$155:$AB$1048576,0),MATCH((CUADRO!O$4&amp;$E566),'Hoja de Trabajo para listado'!$AB$151:$BA$151,0)),0)+IFERROR(INDEX('Hoja de Trabajo para listado'!$BC$155:$CB$1048576,MATCH($A566,'Hoja de Trabajo para listado'!$BC$155:$BC$1048576,0),MATCH((CUADRO!O$4&amp;$E566),'Hoja de Trabajo para listado'!$BC$151:$CB$151,0)),0)+IFERROR(INDEX('Hoja de Trabajo para listado'!$DE$153:$DG$274,MATCH($A566,'Hoja de Trabajo para listado'!$DE$153:$DE$1048576,0),MATCH((CUADRO!O$4&amp;$E566),'Hoja de Trabajo para listado'!$DE$151:$DG$151,0)),0)+IFERROR(INDEX('Hoja de Trabajo para listado'!$CD$155:$DC$1048576,MATCH($A566,'Hoja de Trabajo para listado'!$CD$155:$CD$1048576,0),MATCH((CUADRO!O$4&amp;$E566),'Hoja de Trabajo para listado'!$CD$151:$DC$151,0)),0)</f>
        <v>0</v>
      </c>
      <c r="P566" s="241">
        <f ca="1">+IFERROR(INDEX('Hoja de Trabajo para listado'!$A$155:$Z$1048576,MATCH($A566,'Hoja de Trabajo para listado'!$A$155:$A$1048576,0),MATCH((CUADRO!P$4&amp;$E566),'Hoja de Trabajo para listado'!$A$151:$Z$151,0)),0)+IFERROR(INDEX('Hoja de Trabajo para listado'!$AB$155:$BA$1048576,MATCH($A566,'Hoja de Trabajo para listado'!$AB$155:$AB$1048576,0),MATCH((CUADRO!P$4&amp;$E566),'Hoja de Trabajo para listado'!$AB$151:$BA$151,0)),0)+IFERROR(INDEX('Hoja de Trabajo para listado'!$BC$155:$CB$1048576,MATCH($A566,'Hoja de Trabajo para listado'!$BC$155:$BC$1048576,0),MATCH((CUADRO!P$4&amp;$E566),'Hoja de Trabajo para listado'!$BC$151:$CB$151,0)),0)+IFERROR(INDEX('Hoja de Trabajo para listado'!$DE$153:$DG$274,MATCH($A566,'Hoja de Trabajo para listado'!$DE$153:$DE$1048576,0),MATCH((CUADRO!P$4&amp;$E566),'Hoja de Trabajo para listado'!$DE$151:$DG$151,0)),0)+IFERROR(INDEX('Hoja de Trabajo para listado'!$CD$155:$DC$1048576,MATCH($A566,'Hoja de Trabajo para listado'!$CD$155:$CD$1048576,0),MATCH((CUADRO!P$4&amp;$E566),'Hoja de Trabajo para listado'!$CD$151:$DC$151,0)),0)</f>
        <v>0</v>
      </c>
      <c r="Q566" s="241">
        <f ca="1">+IFERROR(INDEX('Hoja de Trabajo para listado'!$A$155:$Z$1048576,MATCH($A566,'Hoja de Trabajo para listado'!$A$155:$A$1048576,0),MATCH((CUADRO!Q$4&amp;$E566),'Hoja de Trabajo para listado'!$A$151:$Z$151,0)),0)+IFERROR(INDEX('Hoja de Trabajo para listado'!$AB$155:$BA$1048576,MATCH($A566,'Hoja de Trabajo para listado'!$AB$155:$AB$1048576,0),MATCH((CUADRO!Q$4&amp;$E566),'Hoja de Trabajo para listado'!$AB$151:$BA$151,0)),0)+IFERROR(INDEX('Hoja de Trabajo para listado'!$BC$155:$CB$1048576,MATCH($A566,'Hoja de Trabajo para listado'!$BC$155:$BC$1048576,0),MATCH((CUADRO!Q$4&amp;$E566),'Hoja de Trabajo para listado'!$BC$151:$CB$151,0)),0)+IFERROR(INDEX('Hoja de Trabajo para listado'!$DE$153:$DG$274,MATCH($A566,'Hoja de Trabajo para listado'!$DE$153:$DE$1048576,0),MATCH((CUADRO!Q$4&amp;$E566),'Hoja de Trabajo para listado'!$DE$151:$DG$151,0)),0)+IFERROR(INDEX('Hoja de Trabajo para listado'!$CD$155:$DC$1048576,MATCH($A566,'Hoja de Trabajo para listado'!$CD$155:$CD$1048576,0),MATCH((CUADRO!Q$4&amp;$E566),'Hoja de Trabajo para listado'!$CD$151:$DC$151,0)),0)</f>
        <v>0</v>
      </c>
      <c r="R566" s="241">
        <f t="shared" ca="1" si="23"/>
        <v>0</v>
      </c>
      <c r="S566" s="247">
        <f ca="1">+R565+R566</f>
        <v>0</v>
      </c>
      <c r="T566" s="241">
        <f ca="1">+S566</f>
        <v>0</v>
      </c>
      <c r="U566" s="240">
        <f t="shared" si="24"/>
        <v>2</v>
      </c>
      <c r="V566" s="327" t="str">
        <f>+VLOOKUP(A566,bd_lista!$A$3:$E$592,5,FALSE)</f>
        <v>Gobiernos Autonomos Municipales</v>
      </c>
      <c r="W566" s="398"/>
      <c r="X566" s="240">
        <f>+VLOOKUP(A566,[4]Sheet1!$A$13:$D$744,4,FALSE)</f>
        <v>0</v>
      </c>
      <c r="Y566" s="240" t="e">
        <f>+VLOOKUP(X566,bd_lista!$A$3:$C$592,3,FALSE)</f>
        <v>#N/A</v>
      </c>
      <c r="Z566" s="288"/>
      <c r="AA566" s="289"/>
    </row>
    <row r="567" spans="1:27" customFormat="1" ht="15" hidden="1" customHeight="1">
      <c r="A567" s="32">
        <v>1235</v>
      </c>
      <c r="B567" s="393">
        <f>+A567</f>
        <v>1235</v>
      </c>
      <c r="C567" s="245" t="str">
        <f>+VLOOKUP(A567,bd_lista!$A$3:$C$592,3,FALSE)</f>
        <v>Gobierno Autónomo Municipal de Chuma</v>
      </c>
      <c r="D567" s="395" t="str">
        <f>+C567</f>
        <v>Gobierno Autónomo Municipal de Chuma</v>
      </c>
      <c r="E567" s="240" t="s">
        <v>1303</v>
      </c>
      <c r="F567" s="241">
        <f ca="1">+IFERROR(INDEX('Hoja de Trabajo para listado'!$A$155:$Z$1048576,MATCH($A567,'Hoja de Trabajo para listado'!$A$155:$A$1048576,0),MATCH((CUADRO!F$4&amp;$E567),'Hoja de Trabajo para listado'!$A$151:$Z$151,0)),0)+IFERROR(INDEX('Hoja de Trabajo para listado'!$AB$155:$BA$1048576,MATCH($A567,'Hoja de Trabajo para listado'!$AB$155:$AB$1048576,0),MATCH((CUADRO!F$4&amp;$E567),'Hoja de Trabajo para listado'!$AB$151:$BA$151,0)),0)+IFERROR(INDEX('Hoja de Trabajo para listado'!$BC$155:$CB$1048576,MATCH($A567,'Hoja de Trabajo para listado'!$BC$155:$BC$1048576,0),MATCH((CUADRO!F$4&amp;$E567),'Hoja de Trabajo para listado'!$BC$151:$CB$151,0)),0)+IFERROR(INDEX('Hoja de Trabajo para listado'!$DE$153:$DG$274,MATCH($A567,'Hoja de Trabajo para listado'!$DE$153:$DE$1048576,0),MATCH((CUADRO!F$4&amp;$E567),'Hoja de Trabajo para listado'!$DE$151:$DG$151,0)),0)+IFERROR(INDEX('Hoja de Trabajo para listado'!$CD$155:$DC$1048576,MATCH($A567,'Hoja de Trabajo para listado'!$CD$155:$CD$1048576,0),MATCH((CUADRO!F$4&amp;$E567),'Hoja de Trabajo para listado'!$CD$151:$DC$151,0)),0)</f>
        <v>0</v>
      </c>
      <c r="G567" s="241">
        <f ca="1">+IFERROR(INDEX('Hoja de Trabajo para listado'!$A$155:$Z$1048576,MATCH($A567,'Hoja de Trabajo para listado'!$A$155:$A$1048576,0),MATCH((CUADRO!G$4&amp;$E567),'Hoja de Trabajo para listado'!$A$151:$Z$151,0)),0)+IFERROR(INDEX('Hoja de Trabajo para listado'!$AB$155:$BA$1048576,MATCH($A567,'Hoja de Trabajo para listado'!$AB$155:$AB$1048576,0),MATCH((CUADRO!G$4&amp;$E567),'Hoja de Trabajo para listado'!$AB$151:$BA$151,0)),0)+IFERROR(INDEX('Hoja de Trabajo para listado'!$BC$155:$CB$1048576,MATCH($A567,'Hoja de Trabajo para listado'!$BC$155:$BC$1048576,0),MATCH((CUADRO!G$4&amp;$E567),'Hoja de Trabajo para listado'!$BC$151:$CB$151,0)),0)+IFERROR(INDEX('Hoja de Trabajo para listado'!$DE$153:$DG$274,MATCH($A567,'Hoja de Trabajo para listado'!$DE$153:$DE$1048576,0),MATCH((CUADRO!G$4&amp;$E567),'Hoja de Trabajo para listado'!$DE$151:$DG$151,0)),0)+IFERROR(INDEX('Hoja de Trabajo para listado'!$CD$155:$DC$1048576,MATCH($A567,'Hoja de Trabajo para listado'!$CD$155:$CD$1048576,0),MATCH((CUADRO!G$4&amp;$E567),'Hoja de Trabajo para listado'!$CD$151:$DC$151,0)),0)</f>
        <v>0</v>
      </c>
      <c r="H567" s="241">
        <f ca="1">+IFERROR(INDEX('Hoja de Trabajo para listado'!$A$155:$Z$1048576,MATCH($A567,'Hoja de Trabajo para listado'!$A$155:$A$1048576,0),MATCH((CUADRO!H$4&amp;$E567),'Hoja de Trabajo para listado'!$A$151:$Z$151,0)),0)+IFERROR(INDEX('Hoja de Trabajo para listado'!$AB$155:$BA$1048576,MATCH($A567,'Hoja de Trabajo para listado'!$AB$155:$AB$1048576,0),MATCH((CUADRO!H$4&amp;$E567),'Hoja de Trabajo para listado'!$AB$151:$BA$151,0)),0)+IFERROR(INDEX('Hoja de Trabajo para listado'!$BC$155:$CB$1048576,MATCH($A567,'Hoja de Trabajo para listado'!$BC$155:$BC$1048576,0),MATCH((CUADRO!H$4&amp;$E567),'Hoja de Trabajo para listado'!$BC$151:$CB$151,0)),0)+IFERROR(INDEX('Hoja de Trabajo para listado'!$DE$153:$DG$274,MATCH($A567,'Hoja de Trabajo para listado'!$DE$153:$DE$1048576,0),MATCH((CUADRO!H$4&amp;$E567),'Hoja de Trabajo para listado'!$DE$151:$DG$151,0)),0)+IFERROR(INDEX('Hoja de Trabajo para listado'!$CD$155:$DC$1048576,MATCH($A567,'Hoja de Trabajo para listado'!$CD$155:$CD$1048576,0),MATCH((CUADRO!H$4&amp;$E567),'Hoja de Trabajo para listado'!$CD$151:$DC$151,0)),0)</f>
        <v>0</v>
      </c>
      <c r="I567" s="241">
        <f ca="1">+IFERROR(INDEX('Hoja de Trabajo para listado'!$A$155:$Z$1048576,MATCH($A567,'Hoja de Trabajo para listado'!$A$155:$A$1048576,0),MATCH((CUADRO!I$4&amp;$E567),'Hoja de Trabajo para listado'!$A$151:$Z$151,0)),0)+IFERROR(INDEX('Hoja de Trabajo para listado'!$AB$155:$BA$1048576,MATCH($A567,'Hoja de Trabajo para listado'!$AB$155:$AB$1048576,0),MATCH((CUADRO!I$4&amp;$E567),'Hoja de Trabajo para listado'!$AB$151:$BA$151,0)),0)+IFERROR(INDEX('Hoja de Trabajo para listado'!$BC$155:$CB$1048576,MATCH($A567,'Hoja de Trabajo para listado'!$BC$155:$BC$1048576,0),MATCH((CUADRO!I$4&amp;$E567),'Hoja de Trabajo para listado'!$BC$151:$CB$151,0)),0)+IFERROR(INDEX('Hoja de Trabajo para listado'!$DE$153:$DG$274,MATCH($A567,'Hoja de Trabajo para listado'!$DE$153:$DE$1048576,0),MATCH((CUADRO!I$4&amp;$E567),'Hoja de Trabajo para listado'!$DE$151:$DG$151,0)),0)+IFERROR(INDEX('Hoja de Trabajo para listado'!$CD$155:$DC$1048576,MATCH($A567,'Hoja de Trabajo para listado'!$CD$155:$CD$1048576,0),MATCH((CUADRO!I$4&amp;$E567),'Hoja de Trabajo para listado'!$CD$151:$DC$151,0)),0)</f>
        <v>0</v>
      </c>
      <c r="J567" s="241">
        <f ca="1">+IFERROR(INDEX('Hoja de Trabajo para listado'!$A$155:$Z$1048576,MATCH($A567,'Hoja de Trabajo para listado'!$A$155:$A$1048576,0),MATCH((CUADRO!J$4&amp;$E567),'Hoja de Trabajo para listado'!$A$151:$Z$151,0)),0)+IFERROR(INDEX('Hoja de Trabajo para listado'!$AB$155:$BA$1048576,MATCH($A567,'Hoja de Trabajo para listado'!$AB$155:$AB$1048576,0),MATCH((CUADRO!J$4&amp;$E567),'Hoja de Trabajo para listado'!$AB$151:$BA$151,0)),0)+IFERROR(INDEX('Hoja de Trabajo para listado'!$BC$155:$CB$1048576,MATCH($A567,'Hoja de Trabajo para listado'!$BC$155:$BC$1048576,0),MATCH((CUADRO!J$4&amp;$E567),'Hoja de Trabajo para listado'!$BC$151:$CB$151,0)),0)+IFERROR(INDEX('Hoja de Trabajo para listado'!$DE$153:$DG$274,MATCH($A567,'Hoja de Trabajo para listado'!$DE$153:$DE$1048576,0),MATCH((CUADRO!J$4&amp;$E567),'Hoja de Trabajo para listado'!$DE$151:$DG$151,0)),0)+IFERROR(INDEX('Hoja de Trabajo para listado'!$CD$155:$DC$1048576,MATCH($A567,'Hoja de Trabajo para listado'!$CD$155:$CD$1048576,0),MATCH((CUADRO!J$4&amp;$E567),'Hoja de Trabajo para listado'!$CD$151:$DC$151,0)),0)</f>
        <v>0</v>
      </c>
      <c r="K567" s="241">
        <f ca="1">+IFERROR(INDEX('Hoja de Trabajo para listado'!$A$155:$Z$1048576,MATCH($A567,'Hoja de Trabajo para listado'!$A$155:$A$1048576,0),MATCH((CUADRO!K$4&amp;$E567),'Hoja de Trabajo para listado'!$A$151:$Z$151,0)),0)+IFERROR(INDEX('Hoja de Trabajo para listado'!$AB$155:$BA$1048576,MATCH($A567,'Hoja de Trabajo para listado'!$AB$155:$AB$1048576,0),MATCH((CUADRO!K$4&amp;$E567),'Hoja de Trabajo para listado'!$AB$151:$BA$151,0)),0)+IFERROR(INDEX('Hoja de Trabajo para listado'!$BC$155:$CB$1048576,MATCH($A567,'Hoja de Trabajo para listado'!$BC$155:$BC$1048576,0),MATCH((CUADRO!K$4&amp;$E567),'Hoja de Trabajo para listado'!$BC$151:$CB$151,0)),0)+IFERROR(INDEX('Hoja de Trabajo para listado'!$DE$153:$DG$274,MATCH($A567,'Hoja de Trabajo para listado'!$DE$153:$DE$1048576,0),MATCH((CUADRO!K$4&amp;$E567),'Hoja de Trabajo para listado'!$DE$151:$DG$151,0)),0)+IFERROR(INDEX('Hoja de Trabajo para listado'!$CD$155:$DC$1048576,MATCH($A567,'Hoja de Trabajo para listado'!$CD$155:$CD$1048576,0),MATCH((CUADRO!K$4&amp;$E567),'Hoja de Trabajo para listado'!$CD$151:$DC$151,0)),0)</f>
        <v>0</v>
      </c>
      <c r="L567" s="241">
        <f ca="1">+IFERROR(INDEX('Hoja de Trabajo para listado'!$A$155:$Z$1048576,MATCH($A567,'Hoja de Trabajo para listado'!$A$155:$A$1048576,0),MATCH((CUADRO!L$4&amp;$E567),'Hoja de Trabajo para listado'!$A$151:$Z$151,0)),0)+IFERROR(INDEX('Hoja de Trabajo para listado'!$AB$155:$BA$1048576,MATCH($A567,'Hoja de Trabajo para listado'!$AB$155:$AB$1048576,0),MATCH((CUADRO!L$4&amp;$E567),'Hoja de Trabajo para listado'!$AB$151:$BA$151,0)),0)+IFERROR(INDEX('Hoja de Trabajo para listado'!$BC$155:$CB$1048576,MATCH($A567,'Hoja de Trabajo para listado'!$BC$155:$BC$1048576,0),MATCH((CUADRO!L$4&amp;$E567),'Hoja de Trabajo para listado'!$BC$151:$CB$151,0)),0)+IFERROR(INDEX('Hoja de Trabajo para listado'!$DE$153:$DG$274,MATCH($A567,'Hoja de Trabajo para listado'!$DE$153:$DE$1048576,0),MATCH((CUADRO!L$4&amp;$E567),'Hoja de Trabajo para listado'!$DE$151:$DG$151,0)),0)+IFERROR(INDEX('Hoja de Trabajo para listado'!$CD$155:$DC$1048576,MATCH($A567,'Hoja de Trabajo para listado'!$CD$155:$CD$1048576,0),MATCH((CUADRO!L$4&amp;$E567),'Hoja de Trabajo para listado'!$CD$151:$DC$151,0)),0)</f>
        <v>0</v>
      </c>
      <c r="M567" s="241">
        <f ca="1">+IFERROR(INDEX('Hoja de Trabajo para listado'!$A$155:$Z$1048576,MATCH($A567,'Hoja de Trabajo para listado'!$A$155:$A$1048576,0),MATCH((CUADRO!M$4&amp;$E567),'Hoja de Trabajo para listado'!$A$151:$Z$151,0)),0)+IFERROR(INDEX('Hoja de Trabajo para listado'!$AB$155:$BA$1048576,MATCH($A567,'Hoja de Trabajo para listado'!$AB$155:$AB$1048576,0),MATCH((CUADRO!M$4&amp;$E567),'Hoja de Trabajo para listado'!$AB$151:$BA$151,0)),0)+IFERROR(INDEX('Hoja de Trabajo para listado'!$BC$155:$CB$1048576,MATCH($A567,'Hoja de Trabajo para listado'!$BC$155:$BC$1048576,0),MATCH((CUADRO!M$4&amp;$E567),'Hoja de Trabajo para listado'!$BC$151:$CB$151,0)),0)+IFERROR(INDEX('Hoja de Trabajo para listado'!$DE$153:$DG$274,MATCH($A567,'Hoja de Trabajo para listado'!$DE$153:$DE$1048576,0),MATCH((CUADRO!M$4&amp;$E567),'Hoja de Trabajo para listado'!$DE$151:$DG$151,0)),0)+IFERROR(INDEX('Hoja de Trabajo para listado'!$CD$155:$DC$1048576,MATCH($A567,'Hoja de Trabajo para listado'!$CD$155:$CD$1048576,0),MATCH((CUADRO!M$4&amp;$E567),'Hoja de Trabajo para listado'!$CD$151:$DC$151,0)),0)</f>
        <v>0</v>
      </c>
      <c r="N567" s="241">
        <f ca="1">+IFERROR(INDEX('Hoja de Trabajo para listado'!$A$155:$Z$1048576,MATCH($A567,'Hoja de Trabajo para listado'!$A$155:$A$1048576,0),MATCH((CUADRO!N$4&amp;$E567),'Hoja de Trabajo para listado'!$A$151:$Z$151,0)),0)+IFERROR(INDEX('Hoja de Trabajo para listado'!$AB$155:$BA$1048576,MATCH($A567,'Hoja de Trabajo para listado'!$AB$155:$AB$1048576,0),MATCH((CUADRO!N$4&amp;$E567),'Hoja de Trabajo para listado'!$AB$151:$BA$151,0)),0)+IFERROR(INDEX('Hoja de Trabajo para listado'!$BC$155:$CB$1048576,MATCH($A567,'Hoja de Trabajo para listado'!$BC$155:$BC$1048576,0),MATCH((CUADRO!N$4&amp;$E567),'Hoja de Trabajo para listado'!$BC$151:$CB$151,0)),0)+IFERROR(INDEX('Hoja de Trabajo para listado'!$DE$153:$DG$274,MATCH($A567,'Hoja de Trabajo para listado'!$DE$153:$DE$1048576,0),MATCH((CUADRO!N$4&amp;$E567),'Hoja de Trabajo para listado'!$DE$151:$DG$151,0)),0)+IFERROR(INDEX('Hoja de Trabajo para listado'!$CD$155:$DC$1048576,MATCH($A567,'Hoja de Trabajo para listado'!$CD$155:$CD$1048576,0),MATCH((CUADRO!N$4&amp;$E567),'Hoja de Trabajo para listado'!$CD$151:$DC$151,0)),0)</f>
        <v>0</v>
      </c>
      <c r="O567" s="241">
        <f ca="1">+IFERROR(INDEX('Hoja de Trabajo para listado'!$A$155:$Z$1048576,MATCH($A567,'Hoja de Trabajo para listado'!$A$155:$A$1048576,0),MATCH((CUADRO!O$4&amp;$E567),'Hoja de Trabajo para listado'!$A$151:$Z$151,0)),0)+IFERROR(INDEX('Hoja de Trabajo para listado'!$AB$155:$BA$1048576,MATCH($A567,'Hoja de Trabajo para listado'!$AB$155:$AB$1048576,0),MATCH((CUADRO!O$4&amp;$E567),'Hoja de Trabajo para listado'!$AB$151:$BA$151,0)),0)+IFERROR(INDEX('Hoja de Trabajo para listado'!$BC$155:$CB$1048576,MATCH($A567,'Hoja de Trabajo para listado'!$BC$155:$BC$1048576,0),MATCH((CUADRO!O$4&amp;$E567),'Hoja de Trabajo para listado'!$BC$151:$CB$151,0)),0)+IFERROR(INDEX('Hoja de Trabajo para listado'!$DE$153:$DG$274,MATCH($A567,'Hoja de Trabajo para listado'!$DE$153:$DE$1048576,0),MATCH((CUADRO!O$4&amp;$E567),'Hoja de Trabajo para listado'!$DE$151:$DG$151,0)),0)+IFERROR(INDEX('Hoja de Trabajo para listado'!$CD$155:$DC$1048576,MATCH($A567,'Hoja de Trabajo para listado'!$CD$155:$CD$1048576,0),MATCH((CUADRO!O$4&amp;$E567),'Hoja de Trabajo para listado'!$CD$151:$DC$151,0)),0)</f>
        <v>0</v>
      </c>
      <c r="P567" s="241">
        <f ca="1">+IFERROR(INDEX('Hoja de Trabajo para listado'!$A$155:$Z$1048576,MATCH($A567,'Hoja de Trabajo para listado'!$A$155:$A$1048576,0),MATCH((CUADRO!P$4&amp;$E567),'Hoja de Trabajo para listado'!$A$151:$Z$151,0)),0)+IFERROR(INDEX('Hoja de Trabajo para listado'!$AB$155:$BA$1048576,MATCH($A567,'Hoja de Trabajo para listado'!$AB$155:$AB$1048576,0),MATCH((CUADRO!P$4&amp;$E567),'Hoja de Trabajo para listado'!$AB$151:$BA$151,0)),0)+IFERROR(INDEX('Hoja de Trabajo para listado'!$BC$155:$CB$1048576,MATCH($A567,'Hoja de Trabajo para listado'!$BC$155:$BC$1048576,0),MATCH((CUADRO!P$4&amp;$E567),'Hoja de Trabajo para listado'!$BC$151:$CB$151,0)),0)+IFERROR(INDEX('Hoja de Trabajo para listado'!$DE$153:$DG$274,MATCH($A567,'Hoja de Trabajo para listado'!$DE$153:$DE$1048576,0),MATCH((CUADRO!P$4&amp;$E567),'Hoja de Trabajo para listado'!$DE$151:$DG$151,0)),0)+IFERROR(INDEX('Hoja de Trabajo para listado'!$CD$155:$DC$1048576,MATCH($A567,'Hoja de Trabajo para listado'!$CD$155:$CD$1048576,0),MATCH((CUADRO!P$4&amp;$E567),'Hoja de Trabajo para listado'!$CD$151:$DC$151,0)),0)</f>
        <v>0</v>
      </c>
      <c r="Q567" s="241">
        <f ca="1">+IFERROR(INDEX('Hoja de Trabajo para listado'!$A$155:$Z$1048576,MATCH($A567,'Hoja de Trabajo para listado'!$A$155:$A$1048576,0),MATCH((CUADRO!Q$4&amp;$E567),'Hoja de Trabajo para listado'!$A$151:$Z$151,0)),0)+IFERROR(INDEX('Hoja de Trabajo para listado'!$AB$155:$BA$1048576,MATCH($A567,'Hoja de Trabajo para listado'!$AB$155:$AB$1048576,0),MATCH((CUADRO!Q$4&amp;$E567),'Hoja de Trabajo para listado'!$AB$151:$BA$151,0)),0)+IFERROR(INDEX('Hoja de Trabajo para listado'!$BC$155:$CB$1048576,MATCH($A567,'Hoja de Trabajo para listado'!$BC$155:$BC$1048576,0),MATCH((CUADRO!Q$4&amp;$E567),'Hoja de Trabajo para listado'!$BC$151:$CB$151,0)),0)+IFERROR(INDEX('Hoja de Trabajo para listado'!$DE$153:$DG$274,MATCH($A567,'Hoja de Trabajo para listado'!$DE$153:$DE$1048576,0),MATCH((CUADRO!Q$4&amp;$E567),'Hoja de Trabajo para listado'!$DE$151:$DG$151,0)),0)+IFERROR(INDEX('Hoja de Trabajo para listado'!$CD$155:$DC$1048576,MATCH($A567,'Hoja de Trabajo para listado'!$CD$155:$CD$1048576,0),MATCH((CUADRO!Q$4&amp;$E567),'Hoja de Trabajo para listado'!$CD$151:$DC$151,0)),0)</f>
        <v>0</v>
      </c>
      <c r="R567" s="241">
        <f t="shared" ca="1" si="23"/>
        <v>0</v>
      </c>
      <c r="S567" s="247"/>
      <c r="T567" s="241">
        <f ca="1">+T568</f>
        <v>0</v>
      </c>
      <c r="U567" s="240">
        <f t="shared" si="24"/>
        <v>1</v>
      </c>
      <c r="V567" s="327" t="str">
        <f>+VLOOKUP(A567,bd_lista!$A$3:$E$592,5,FALSE)</f>
        <v>Gobiernos Autonomos Municipales</v>
      </c>
      <c r="W567" s="397" t="str">
        <f>+V567</f>
        <v>Gobiernos Autonomos Municipales</v>
      </c>
      <c r="X567" s="240">
        <f>+VLOOKUP(A567,[4]Sheet1!$A$13:$D$744,4,FALSE)</f>
        <v>0</v>
      </c>
      <c r="Y567" s="240" t="e">
        <f>+VLOOKUP(X567,bd_lista!$A$3:$C$592,3,FALSE)</f>
        <v>#N/A</v>
      </c>
      <c r="Z567" s="290">
        <f>+X567</f>
        <v>0</v>
      </c>
      <c r="AA567" s="291" t="e">
        <f>+Y567</f>
        <v>#N/A</v>
      </c>
    </row>
    <row r="568" spans="1:27" customFormat="1" ht="15" hidden="1" customHeight="1">
      <c r="A568" s="32">
        <v>1235</v>
      </c>
      <c r="B568" s="394"/>
      <c r="C568" s="245" t="str">
        <f>+VLOOKUP(A568,bd_lista!$A$3:$C$592,3,FALSE)</f>
        <v>Gobierno Autónomo Municipal de Chuma</v>
      </c>
      <c r="D568" s="396"/>
      <c r="E568" s="242" t="s">
        <v>1304</v>
      </c>
      <c r="F568" s="241">
        <f ca="1">+IFERROR(INDEX('Hoja de Trabajo para listado'!$A$155:$Z$1048576,MATCH($A568,'Hoja de Trabajo para listado'!$A$155:$A$1048576,0),MATCH((CUADRO!F$4&amp;$E568),'Hoja de Trabajo para listado'!$A$151:$Z$151,0)),0)+IFERROR(INDEX('Hoja de Trabajo para listado'!$AB$155:$BA$1048576,MATCH($A568,'Hoja de Trabajo para listado'!$AB$155:$AB$1048576,0),MATCH((CUADRO!F$4&amp;$E568),'Hoja de Trabajo para listado'!$AB$151:$BA$151,0)),0)+IFERROR(INDEX('Hoja de Trabajo para listado'!$BC$155:$CB$1048576,MATCH($A568,'Hoja de Trabajo para listado'!$BC$155:$BC$1048576,0),MATCH((CUADRO!F$4&amp;$E568),'Hoja de Trabajo para listado'!$BC$151:$CB$151,0)),0)+IFERROR(INDEX('Hoja de Trabajo para listado'!$DE$153:$DG$274,MATCH($A568,'Hoja de Trabajo para listado'!$DE$153:$DE$1048576,0),MATCH((CUADRO!F$4&amp;$E568),'Hoja de Trabajo para listado'!$DE$151:$DG$151,0)),0)+IFERROR(INDEX('Hoja de Trabajo para listado'!$CD$155:$DC$1048576,MATCH($A568,'Hoja de Trabajo para listado'!$CD$155:$CD$1048576,0),MATCH((CUADRO!F$4&amp;$E568),'Hoja de Trabajo para listado'!$CD$151:$DC$151,0)),0)</f>
        <v>0</v>
      </c>
      <c r="G568" s="241">
        <f ca="1">+IFERROR(INDEX('Hoja de Trabajo para listado'!$A$155:$Z$1048576,MATCH($A568,'Hoja de Trabajo para listado'!$A$155:$A$1048576,0),MATCH((CUADRO!G$4&amp;$E568),'Hoja de Trabajo para listado'!$A$151:$Z$151,0)),0)+IFERROR(INDEX('Hoja de Trabajo para listado'!$AB$155:$BA$1048576,MATCH($A568,'Hoja de Trabajo para listado'!$AB$155:$AB$1048576,0),MATCH((CUADRO!G$4&amp;$E568),'Hoja de Trabajo para listado'!$AB$151:$BA$151,0)),0)+IFERROR(INDEX('Hoja de Trabajo para listado'!$BC$155:$CB$1048576,MATCH($A568,'Hoja de Trabajo para listado'!$BC$155:$BC$1048576,0),MATCH((CUADRO!G$4&amp;$E568),'Hoja de Trabajo para listado'!$BC$151:$CB$151,0)),0)+IFERROR(INDEX('Hoja de Trabajo para listado'!$DE$153:$DG$274,MATCH($A568,'Hoja de Trabajo para listado'!$DE$153:$DE$1048576,0),MATCH((CUADRO!G$4&amp;$E568),'Hoja de Trabajo para listado'!$DE$151:$DG$151,0)),0)+IFERROR(INDEX('Hoja de Trabajo para listado'!$CD$155:$DC$1048576,MATCH($A568,'Hoja de Trabajo para listado'!$CD$155:$CD$1048576,0),MATCH((CUADRO!G$4&amp;$E568),'Hoja de Trabajo para listado'!$CD$151:$DC$151,0)),0)</f>
        <v>0</v>
      </c>
      <c r="H568" s="241">
        <f ca="1">+IFERROR(INDEX('Hoja de Trabajo para listado'!$A$155:$Z$1048576,MATCH($A568,'Hoja de Trabajo para listado'!$A$155:$A$1048576,0),MATCH((CUADRO!H$4&amp;$E568),'Hoja de Trabajo para listado'!$A$151:$Z$151,0)),0)+IFERROR(INDEX('Hoja de Trabajo para listado'!$AB$155:$BA$1048576,MATCH($A568,'Hoja de Trabajo para listado'!$AB$155:$AB$1048576,0),MATCH((CUADRO!H$4&amp;$E568),'Hoja de Trabajo para listado'!$AB$151:$BA$151,0)),0)+IFERROR(INDEX('Hoja de Trabajo para listado'!$BC$155:$CB$1048576,MATCH($A568,'Hoja de Trabajo para listado'!$BC$155:$BC$1048576,0),MATCH((CUADRO!H$4&amp;$E568),'Hoja de Trabajo para listado'!$BC$151:$CB$151,0)),0)+IFERROR(INDEX('Hoja de Trabajo para listado'!$DE$153:$DG$274,MATCH($A568,'Hoja de Trabajo para listado'!$DE$153:$DE$1048576,0),MATCH((CUADRO!H$4&amp;$E568),'Hoja de Trabajo para listado'!$DE$151:$DG$151,0)),0)+IFERROR(INDEX('Hoja de Trabajo para listado'!$CD$155:$DC$1048576,MATCH($A568,'Hoja de Trabajo para listado'!$CD$155:$CD$1048576,0),MATCH((CUADRO!H$4&amp;$E568),'Hoja de Trabajo para listado'!$CD$151:$DC$151,0)),0)</f>
        <v>0</v>
      </c>
      <c r="I568" s="241">
        <f ca="1">+IFERROR(INDEX('Hoja de Trabajo para listado'!$A$155:$Z$1048576,MATCH($A568,'Hoja de Trabajo para listado'!$A$155:$A$1048576,0),MATCH((CUADRO!I$4&amp;$E568),'Hoja de Trabajo para listado'!$A$151:$Z$151,0)),0)+IFERROR(INDEX('Hoja de Trabajo para listado'!$AB$155:$BA$1048576,MATCH($A568,'Hoja de Trabajo para listado'!$AB$155:$AB$1048576,0),MATCH((CUADRO!I$4&amp;$E568),'Hoja de Trabajo para listado'!$AB$151:$BA$151,0)),0)+IFERROR(INDEX('Hoja de Trabajo para listado'!$BC$155:$CB$1048576,MATCH($A568,'Hoja de Trabajo para listado'!$BC$155:$BC$1048576,0),MATCH((CUADRO!I$4&amp;$E568),'Hoja de Trabajo para listado'!$BC$151:$CB$151,0)),0)+IFERROR(INDEX('Hoja de Trabajo para listado'!$DE$153:$DG$274,MATCH($A568,'Hoja de Trabajo para listado'!$DE$153:$DE$1048576,0),MATCH((CUADRO!I$4&amp;$E568),'Hoja de Trabajo para listado'!$DE$151:$DG$151,0)),0)+IFERROR(INDEX('Hoja de Trabajo para listado'!$CD$155:$DC$1048576,MATCH($A568,'Hoja de Trabajo para listado'!$CD$155:$CD$1048576,0),MATCH((CUADRO!I$4&amp;$E568),'Hoja de Trabajo para listado'!$CD$151:$DC$151,0)),0)</f>
        <v>0</v>
      </c>
      <c r="J568" s="241">
        <f ca="1">+IFERROR(INDEX('Hoja de Trabajo para listado'!$A$155:$Z$1048576,MATCH($A568,'Hoja de Trabajo para listado'!$A$155:$A$1048576,0),MATCH((CUADRO!J$4&amp;$E568),'Hoja de Trabajo para listado'!$A$151:$Z$151,0)),0)+IFERROR(INDEX('Hoja de Trabajo para listado'!$AB$155:$BA$1048576,MATCH($A568,'Hoja de Trabajo para listado'!$AB$155:$AB$1048576,0),MATCH((CUADRO!J$4&amp;$E568),'Hoja de Trabajo para listado'!$AB$151:$BA$151,0)),0)+IFERROR(INDEX('Hoja de Trabajo para listado'!$BC$155:$CB$1048576,MATCH($A568,'Hoja de Trabajo para listado'!$BC$155:$BC$1048576,0),MATCH((CUADRO!J$4&amp;$E568),'Hoja de Trabajo para listado'!$BC$151:$CB$151,0)),0)+IFERROR(INDEX('Hoja de Trabajo para listado'!$DE$153:$DG$274,MATCH($A568,'Hoja de Trabajo para listado'!$DE$153:$DE$1048576,0),MATCH((CUADRO!J$4&amp;$E568),'Hoja de Trabajo para listado'!$DE$151:$DG$151,0)),0)+IFERROR(INDEX('Hoja de Trabajo para listado'!$CD$155:$DC$1048576,MATCH($A568,'Hoja de Trabajo para listado'!$CD$155:$CD$1048576,0),MATCH((CUADRO!J$4&amp;$E568),'Hoja de Trabajo para listado'!$CD$151:$DC$151,0)),0)</f>
        <v>0</v>
      </c>
      <c r="K568" s="241">
        <f ca="1">+IFERROR(INDEX('Hoja de Trabajo para listado'!$A$155:$Z$1048576,MATCH($A568,'Hoja de Trabajo para listado'!$A$155:$A$1048576,0),MATCH((CUADRO!K$4&amp;$E568),'Hoja de Trabajo para listado'!$A$151:$Z$151,0)),0)+IFERROR(INDEX('Hoja de Trabajo para listado'!$AB$155:$BA$1048576,MATCH($A568,'Hoja de Trabajo para listado'!$AB$155:$AB$1048576,0),MATCH((CUADRO!K$4&amp;$E568),'Hoja de Trabajo para listado'!$AB$151:$BA$151,0)),0)+IFERROR(INDEX('Hoja de Trabajo para listado'!$BC$155:$CB$1048576,MATCH($A568,'Hoja de Trabajo para listado'!$BC$155:$BC$1048576,0),MATCH((CUADRO!K$4&amp;$E568),'Hoja de Trabajo para listado'!$BC$151:$CB$151,0)),0)+IFERROR(INDEX('Hoja de Trabajo para listado'!$DE$153:$DG$274,MATCH($A568,'Hoja de Trabajo para listado'!$DE$153:$DE$1048576,0),MATCH((CUADRO!K$4&amp;$E568),'Hoja de Trabajo para listado'!$DE$151:$DG$151,0)),0)+IFERROR(INDEX('Hoja de Trabajo para listado'!$CD$155:$DC$1048576,MATCH($A568,'Hoja de Trabajo para listado'!$CD$155:$CD$1048576,0),MATCH((CUADRO!K$4&amp;$E568),'Hoja de Trabajo para listado'!$CD$151:$DC$151,0)),0)</f>
        <v>0</v>
      </c>
      <c r="L568" s="241">
        <f ca="1">+IFERROR(INDEX('Hoja de Trabajo para listado'!$A$155:$Z$1048576,MATCH($A568,'Hoja de Trabajo para listado'!$A$155:$A$1048576,0),MATCH((CUADRO!L$4&amp;$E568),'Hoja de Trabajo para listado'!$A$151:$Z$151,0)),0)+IFERROR(INDEX('Hoja de Trabajo para listado'!$AB$155:$BA$1048576,MATCH($A568,'Hoja de Trabajo para listado'!$AB$155:$AB$1048576,0),MATCH((CUADRO!L$4&amp;$E568),'Hoja de Trabajo para listado'!$AB$151:$BA$151,0)),0)+IFERROR(INDEX('Hoja de Trabajo para listado'!$BC$155:$CB$1048576,MATCH($A568,'Hoja de Trabajo para listado'!$BC$155:$BC$1048576,0),MATCH((CUADRO!L$4&amp;$E568),'Hoja de Trabajo para listado'!$BC$151:$CB$151,0)),0)+IFERROR(INDEX('Hoja de Trabajo para listado'!$DE$153:$DG$274,MATCH($A568,'Hoja de Trabajo para listado'!$DE$153:$DE$1048576,0),MATCH((CUADRO!L$4&amp;$E568),'Hoja de Trabajo para listado'!$DE$151:$DG$151,0)),0)+IFERROR(INDEX('Hoja de Trabajo para listado'!$CD$155:$DC$1048576,MATCH($A568,'Hoja de Trabajo para listado'!$CD$155:$CD$1048576,0),MATCH((CUADRO!L$4&amp;$E568),'Hoja de Trabajo para listado'!$CD$151:$DC$151,0)),0)</f>
        <v>0</v>
      </c>
      <c r="M568" s="241">
        <f ca="1">+IFERROR(INDEX('Hoja de Trabajo para listado'!$A$155:$Z$1048576,MATCH($A568,'Hoja de Trabajo para listado'!$A$155:$A$1048576,0),MATCH((CUADRO!M$4&amp;$E568),'Hoja de Trabajo para listado'!$A$151:$Z$151,0)),0)+IFERROR(INDEX('Hoja de Trabajo para listado'!$AB$155:$BA$1048576,MATCH($A568,'Hoja de Trabajo para listado'!$AB$155:$AB$1048576,0),MATCH((CUADRO!M$4&amp;$E568),'Hoja de Trabajo para listado'!$AB$151:$BA$151,0)),0)+IFERROR(INDEX('Hoja de Trabajo para listado'!$BC$155:$CB$1048576,MATCH($A568,'Hoja de Trabajo para listado'!$BC$155:$BC$1048576,0),MATCH((CUADRO!M$4&amp;$E568),'Hoja de Trabajo para listado'!$BC$151:$CB$151,0)),0)+IFERROR(INDEX('Hoja de Trabajo para listado'!$DE$153:$DG$274,MATCH($A568,'Hoja de Trabajo para listado'!$DE$153:$DE$1048576,0),MATCH((CUADRO!M$4&amp;$E568),'Hoja de Trabajo para listado'!$DE$151:$DG$151,0)),0)+IFERROR(INDEX('Hoja de Trabajo para listado'!$CD$155:$DC$1048576,MATCH($A568,'Hoja de Trabajo para listado'!$CD$155:$CD$1048576,0),MATCH((CUADRO!M$4&amp;$E568),'Hoja de Trabajo para listado'!$CD$151:$DC$151,0)),0)</f>
        <v>0</v>
      </c>
      <c r="N568" s="241">
        <f ca="1">+IFERROR(INDEX('Hoja de Trabajo para listado'!$A$155:$Z$1048576,MATCH($A568,'Hoja de Trabajo para listado'!$A$155:$A$1048576,0),MATCH((CUADRO!N$4&amp;$E568),'Hoja de Trabajo para listado'!$A$151:$Z$151,0)),0)+IFERROR(INDEX('Hoja de Trabajo para listado'!$AB$155:$BA$1048576,MATCH($A568,'Hoja de Trabajo para listado'!$AB$155:$AB$1048576,0),MATCH((CUADRO!N$4&amp;$E568),'Hoja de Trabajo para listado'!$AB$151:$BA$151,0)),0)+IFERROR(INDEX('Hoja de Trabajo para listado'!$BC$155:$CB$1048576,MATCH($A568,'Hoja de Trabajo para listado'!$BC$155:$BC$1048576,0),MATCH((CUADRO!N$4&amp;$E568),'Hoja de Trabajo para listado'!$BC$151:$CB$151,0)),0)+IFERROR(INDEX('Hoja de Trabajo para listado'!$DE$153:$DG$274,MATCH($A568,'Hoja de Trabajo para listado'!$DE$153:$DE$1048576,0),MATCH((CUADRO!N$4&amp;$E568),'Hoja de Trabajo para listado'!$DE$151:$DG$151,0)),0)+IFERROR(INDEX('Hoja de Trabajo para listado'!$CD$155:$DC$1048576,MATCH($A568,'Hoja de Trabajo para listado'!$CD$155:$CD$1048576,0),MATCH((CUADRO!N$4&amp;$E568),'Hoja de Trabajo para listado'!$CD$151:$DC$151,0)),0)</f>
        <v>0</v>
      </c>
      <c r="O568" s="241">
        <f ca="1">+IFERROR(INDEX('Hoja de Trabajo para listado'!$A$155:$Z$1048576,MATCH($A568,'Hoja de Trabajo para listado'!$A$155:$A$1048576,0),MATCH((CUADRO!O$4&amp;$E568),'Hoja de Trabajo para listado'!$A$151:$Z$151,0)),0)+IFERROR(INDEX('Hoja de Trabajo para listado'!$AB$155:$BA$1048576,MATCH($A568,'Hoja de Trabajo para listado'!$AB$155:$AB$1048576,0),MATCH((CUADRO!O$4&amp;$E568),'Hoja de Trabajo para listado'!$AB$151:$BA$151,0)),0)+IFERROR(INDEX('Hoja de Trabajo para listado'!$BC$155:$CB$1048576,MATCH($A568,'Hoja de Trabajo para listado'!$BC$155:$BC$1048576,0),MATCH((CUADRO!O$4&amp;$E568),'Hoja de Trabajo para listado'!$BC$151:$CB$151,0)),0)+IFERROR(INDEX('Hoja de Trabajo para listado'!$DE$153:$DG$274,MATCH($A568,'Hoja de Trabajo para listado'!$DE$153:$DE$1048576,0),MATCH((CUADRO!O$4&amp;$E568),'Hoja de Trabajo para listado'!$DE$151:$DG$151,0)),0)+IFERROR(INDEX('Hoja de Trabajo para listado'!$CD$155:$DC$1048576,MATCH($A568,'Hoja de Trabajo para listado'!$CD$155:$CD$1048576,0),MATCH((CUADRO!O$4&amp;$E568),'Hoja de Trabajo para listado'!$CD$151:$DC$151,0)),0)</f>
        <v>0</v>
      </c>
      <c r="P568" s="241">
        <f ca="1">+IFERROR(INDEX('Hoja de Trabajo para listado'!$A$155:$Z$1048576,MATCH($A568,'Hoja de Trabajo para listado'!$A$155:$A$1048576,0),MATCH((CUADRO!P$4&amp;$E568),'Hoja de Trabajo para listado'!$A$151:$Z$151,0)),0)+IFERROR(INDEX('Hoja de Trabajo para listado'!$AB$155:$BA$1048576,MATCH($A568,'Hoja de Trabajo para listado'!$AB$155:$AB$1048576,0),MATCH((CUADRO!P$4&amp;$E568),'Hoja de Trabajo para listado'!$AB$151:$BA$151,0)),0)+IFERROR(INDEX('Hoja de Trabajo para listado'!$BC$155:$CB$1048576,MATCH($A568,'Hoja de Trabajo para listado'!$BC$155:$BC$1048576,0),MATCH((CUADRO!P$4&amp;$E568),'Hoja de Trabajo para listado'!$BC$151:$CB$151,0)),0)+IFERROR(INDEX('Hoja de Trabajo para listado'!$DE$153:$DG$274,MATCH($A568,'Hoja de Trabajo para listado'!$DE$153:$DE$1048576,0),MATCH((CUADRO!P$4&amp;$E568),'Hoja de Trabajo para listado'!$DE$151:$DG$151,0)),0)+IFERROR(INDEX('Hoja de Trabajo para listado'!$CD$155:$DC$1048576,MATCH($A568,'Hoja de Trabajo para listado'!$CD$155:$CD$1048576,0),MATCH((CUADRO!P$4&amp;$E568),'Hoja de Trabajo para listado'!$CD$151:$DC$151,0)),0)</f>
        <v>0</v>
      </c>
      <c r="Q568" s="241">
        <f ca="1">+IFERROR(INDEX('Hoja de Trabajo para listado'!$A$155:$Z$1048576,MATCH($A568,'Hoja de Trabajo para listado'!$A$155:$A$1048576,0),MATCH((CUADRO!Q$4&amp;$E568),'Hoja de Trabajo para listado'!$A$151:$Z$151,0)),0)+IFERROR(INDEX('Hoja de Trabajo para listado'!$AB$155:$BA$1048576,MATCH($A568,'Hoja de Trabajo para listado'!$AB$155:$AB$1048576,0),MATCH((CUADRO!Q$4&amp;$E568),'Hoja de Trabajo para listado'!$AB$151:$BA$151,0)),0)+IFERROR(INDEX('Hoja de Trabajo para listado'!$BC$155:$CB$1048576,MATCH($A568,'Hoja de Trabajo para listado'!$BC$155:$BC$1048576,0),MATCH((CUADRO!Q$4&amp;$E568),'Hoja de Trabajo para listado'!$BC$151:$CB$151,0)),0)+IFERROR(INDEX('Hoja de Trabajo para listado'!$DE$153:$DG$274,MATCH($A568,'Hoja de Trabajo para listado'!$DE$153:$DE$1048576,0),MATCH((CUADRO!Q$4&amp;$E568),'Hoja de Trabajo para listado'!$DE$151:$DG$151,0)),0)+IFERROR(INDEX('Hoja de Trabajo para listado'!$CD$155:$DC$1048576,MATCH($A568,'Hoja de Trabajo para listado'!$CD$155:$CD$1048576,0),MATCH((CUADRO!Q$4&amp;$E568),'Hoja de Trabajo para listado'!$CD$151:$DC$151,0)),0)</f>
        <v>0</v>
      </c>
      <c r="R568" s="241">
        <f t="shared" ca="1" si="23"/>
        <v>0</v>
      </c>
      <c r="S568" s="247">
        <f ca="1">+R567+R568</f>
        <v>0</v>
      </c>
      <c r="T568" s="241">
        <f ca="1">+S568</f>
        <v>0</v>
      </c>
      <c r="U568" s="240">
        <f t="shared" si="24"/>
        <v>2</v>
      </c>
      <c r="V568" s="327" t="str">
        <f>+VLOOKUP(A568,bd_lista!$A$3:$E$592,5,FALSE)</f>
        <v>Gobiernos Autonomos Municipales</v>
      </c>
      <c r="W568" s="398"/>
      <c r="X568" s="240">
        <f>+VLOOKUP(A568,[4]Sheet1!$A$13:$D$744,4,FALSE)</f>
        <v>0</v>
      </c>
      <c r="Y568" s="240" t="e">
        <f>+VLOOKUP(X568,bd_lista!$A$3:$C$592,3,FALSE)</f>
        <v>#N/A</v>
      </c>
      <c r="Z568" s="288"/>
      <c r="AA568" s="289"/>
    </row>
    <row r="569" spans="1:27" customFormat="1" ht="27" hidden="1" customHeight="1">
      <c r="A569" s="32">
        <v>1236</v>
      </c>
      <c r="B569" s="393">
        <f>+A569</f>
        <v>1236</v>
      </c>
      <c r="C569" s="245" t="str">
        <f>+VLOOKUP(A569,bd_lista!$A$3:$C$592,3,FALSE)</f>
        <v>Gobierno Autónomo Municipal de Ayata</v>
      </c>
      <c r="D569" s="395" t="str">
        <f>+C569</f>
        <v>Gobierno Autónomo Municipal de Ayata</v>
      </c>
      <c r="E569" s="240" t="s">
        <v>1303</v>
      </c>
      <c r="F569" s="241">
        <f ca="1">+IFERROR(INDEX('Hoja de Trabajo para listado'!$A$155:$Z$1048576,MATCH($A569,'Hoja de Trabajo para listado'!$A$155:$A$1048576,0),MATCH((CUADRO!F$4&amp;$E569),'Hoja de Trabajo para listado'!$A$151:$Z$151,0)),0)+IFERROR(INDEX('Hoja de Trabajo para listado'!$AB$155:$BA$1048576,MATCH($A569,'Hoja de Trabajo para listado'!$AB$155:$AB$1048576,0),MATCH((CUADRO!F$4&amp;$E569),'Hoja de Trabajo para listado'!$AB$151:$BA$151,0)),0)+IFERROR(INDEX('Hoja de Trabajo para listado'!$BC$155:$CB$1048576,MATCH($A569,'Hoja de Trabajo para listado'!$BC$155:$BC$1048576,0),MATCH((CUADRO!F$4&amp;$E569),'Hoja de Trabajo para listado'!$BC$151:$CB$151,0)),0)+IFERROR(INDEX('Hoja de Trabajo para listado'!$DE$153:$DG$274,MATCH($A569,'Hoja de Trabajo para listado'!$DE$153:$DE$1048576,0),MATCH((CUADRO!F$4&amp;$E569),'Hoja de Trabajo para listado'!$DE$151:$DG$151,0)),0)+IFERROR(INDEX('Hoja de Trabajo para listado'!$CD$155:$DC$1048576,MATCH($A569,'Hoja de Trabajo para listado'!$CD$155:$CD$1048576,0),MATCH((CUADRO!F$4&amp;$E569),'Hoja de Trabajo para listado'!$CD$151:$DC$151,0)),0)</f>
        <v>0</v>
      </c>
      <c r="G569" s="241">
        <f ca="1">+IFERROR(INDEX('Hoja de Trabajo para listado'!$A$155:$Z$1048576,MATCH($A569,'Hoja de Trabajo para listado'!$A$155:$A$1048576,0),MATCH((CUADRO!G$4&amp;$E569),'Hoja de Trabajo para listado'!$A$151:$Z$151,0)),0)+IFERROR(INDEX('Hoja de Trabajo para listado'!$AB$155:$BA$1048576,MATCH($A569,'Hoja de Trabajo para listado'!$AB$155:$AB$1048576,0),MATCH((CUADRO!G$4&amp;$E569),'Hoja de Trabajo para listado'!$AB$151:$BA$151,0)),0)+IFERROR(INDEX('Hoja de Trabajo para listado'!$BC$155:$CB$1048576,MATCH($A569,'Hoja de Trabajo para listado'!$BC$155:$BC$1048576,0),MATCH((CUADRO!G$4&amp;$E569),'Hoja de Trabajo para listado'!$BC$151:$CB$151,0)),0)+IFERROR(INDEX('Hoja de Trabajo para listado'!$DE$153:$DG$274,MATCH($A569,'Hoja de Trabajo para listado'!$DE$153:$DE$1048576,0),MATCH((CUADRO!G$4&amp;$E569),'Hoja de Trabajo para listado'!$DE$151:$DG$151,0)),0)+IFERROR(INDEX('Hoja de Trabajo para listado'!$CD$155:$DC$1048576,MATCH($A569,'Hoja de Trabajo para listado'!$CD$155:$CD$1048576,0),MATCH((CUADRO!G$4&amp;$E569),'Hoja de Trabajo para listado'!$CD$151:$DC$151,0)),0)</f>
        <v>0</v>
      </c>
      <c r="H569" s="241">
        <f ca="1">+IFERROR(INDEX('Hoja de Trabajo para listado'!$A$155:$Z$1048576,MATCH($A569,'Hoja de Trabajo para listado'!$A$155:$A$1048576,0),MATCH((CUADRO!H$4&amp;$E569),'Hoja de Trabajo para listado'!$A$151:$Z$151,0)),0)+IFERROR(INDEX('Hoja de Trabajo para listado'!$AB$155:$BA$1048576,MATCH($A569,'Hoja de Trabajo para listado'!$AB$155:$AB$1048576,0),MATCH((CUADRO!H$4&amp;$E569),'Hoja de Trabajo para listado'!$AB$151:$BA$151,0)),0)+IFERROR(INDEX('Hoja de Trabajo para listado'!$BC$155:$CB$1048576,MATCH($A569,'Hoja de Trabajo para listado'!$BC$155:$BC$1048576,0),MATCH((CUADRO!H$4&amp;$E569),'Hoja de Trabajo para listado'!$BC$151:$CB$151,0)),0)+IFERROR(INDEX('Hoja de Trabajo para listado'!$DE$153:$DG$274,MATCH($A569,'Hoja de Trabajo para listado'!$DE$153:$DE$1048576,0),MATCH((CUADRO!H$4&amp;$E569),'Hoja de Trabajo para listado'!$DE$151:$DG$151,0)),0)+IFERROR(INDEX('Hoja de Trabajo para listado'!$CD$155:$DC$1048576,MATCH($A569,'Hoja de Trabajo para listado'!$CD$155:$CD$1048576,0),MATCH((CUADRO!H$4&amp;$E569),'Hoja de Trabajo para listado'!$CD$151:$DC$151,0)),0)</f>
        <v>0</v>
      </c>
      <c r="I569" s="241">
        <f ca="1">+IFERROR(INDEX('Hoja de Trabajo para listado'!$A$155:$Z$1048576,MATCH($A569,'Hoja de Trabajo para listado'!$A$155:$A$1048576,0),MATCH((CUADRO!I$4&amp;$E569),'Hoja de Trabajo para listado'!$A$151:$Z$151,0)),0)+IFERROR(INDEX('Hoja de Trabajo para listado'!$AB$155:$BA$1048576,MATCH($A569,'Hoja de Trabajo para listado'!$AB$155:$AB$1048576,0),MATCH((CUADRO!I$4&amp;$E569),'Hoja de Trabajo para listado'!$AB$151:$BA$151,0)),0)+IFERROR(INDEX('Hoja de Trabajo para listado'!$BC$155:$CB$1048576,MATCH($A569,'Hoja de Trabajo para listado'!$BC$155:$BC$1048576,0),MATCH((CUADRO!I$4&amp;$E569),'Hoja de Trabajo para listado'!$BC$151:$CB$151,0)),0)+IFERROR(INDEX('Hoja de Trabajo para listado'!$DE$153:$DG$274,MATCH($A569,'Hoja de Trabajo para listado'!$DE$153:$DE$1048576,0),MATCH((CUADRO!I$4&amp;$E569),'Hoja de Trabajo para listado'!$DE$151:$DG$151,0)),0)+IFERROR(INDEX('Hoja de Trabajo para listado'!$CD$155:$DC$1048576,MATCH($A569,'Hoja de Trabajo para listado'!$CD$155:$CD$1048576,0),MATCH((CUADRO!I$4&amp;$E569),'Hoja de Trabajo para listado'!$CD$151:$DC$151,0)),0)</f>
        <v>0</v>
      </c>
      <c r="J569" s="241">
        <f ca="1">+IFERROR(INDEX('Hoja de Trabajo para listado'!$A$155:$Z$1048576,MATCH($A569,'Hoja de Trabajo para listado'!$A$155:$A$1048576,0),MATCH((CUADRO!J$4&amp;$E569),'Hoja de Trabajo para listado'!$A$151:$Z$151,0)),0)+IFERROR(INDEX('Hoja de Trabajo para listado'!$AB$155:$BA$1048576,MATCH($A569,'Hoja de Trabajo para listado'!$AB$155:$AB$1048576,0),MATCH((CUADRO!J$4&amp;$E569),'Hoja de Trabajo para listado'!$AB$151:$BA$151,0)),0)+IFERROR(INDEX('Hoja de Trabajo para listado'!$BC$155:$CB$1048576,MATCH($A569,'Hoja de Trabajo para listado'!$BC$155:$BC$1048576,0),MATCH((CUADRO!J$4&amp;$E569),'Hoja de Trabajo para listado'!$BC$151:$CB$151,0)),0)+IFERROR(INDEX('Hoja de Trabajo para listado'!$DE$153:$DG$274,MATCH($A569,'Hoja de Trabajo para listado'!$DE$153:$DE$1048576,0),MATCH((CUADRO!J$4&amp;$E569),'Hoja de Trabajo para listado'!$DE$151:$DG$151,0)),0)+IFERROR(INDEX('Hoja de Trabajo para listado'!$CD$155:$DC$1048576,MATCH($A569,'Hoja de Trabajo para listado'!$CD$155:$CD$1048576,0),MATCH((CUADRO!J$4&amp;$E569),'Hoja de Trabajo para listado'!$CD$151:$DC$151,0)),0)</f>
        <v>0</v>
      </c>
      <c r="K569" s="241">
        <f ca="1">+IFERROR(INDEX('Hoja de Trabajo para listado'!$A$155:$Z$1048576,MATCH($A569,'Hoja de Trabajo para listado'!$A$155:$A$1048576,0),MATCH((CUADRO!K$4&amp;$E569),'Hoja de Trabajo para listado'!$A$151:$Z$151,0)),0)+IFERROR(INDEX('Hoja de Trabajo para listado'!$AB$155:$BA$1048576,MATCH($A569,'Hoja de Trabajo para listado'!$AB$155:$AB$1048576,0),MATCH((CUADRO!K$4&amp;$E569),'Hoja de Trabajo para listado'!$AB$151:$BA$151,0)),0)+IFERROR(INDEX('Hoja de Trabajo para listado'!$BC$155:$CB$1048576,MATCH($A569,'Hoja de Trabajo para listado'!$BC$155:$BC$1048576,0),MATCH((CUADRO!K$4&amp;$E569),'Hoja de Trabajo para listado'!$BC$151:$CB$151,0)),0)+IFERROR(INDEX('Hoja de Trabajo para listado'!$DE$153:$DG$274,MATCH($A569,'Hoja de Trabajo para listado'!$DE$153:$DE$1048576,0),MATCH((CUADRO!K$4&amp;$E569),'Hoja de Trabajo para listado'!$DE$151:$DG$151,0)),0)+IFERROR(INDEX('Hoja de Trabajo para listado'!$CD$155:$DC$1048576,MATCH($A569,'Hoja de Trabajo para listado'!$CD$155:$CD$1048576,0),MATCH((CUADRO!K$4&amp;$E569),'Hoja de Trabajo para listado'!$CD$151:$DC$151,0)),0)</f>
        <v>0</v>
      </c>
      <c r="L569" s="241">
        <f ca="1">+IFERROR(INDEX('Hoja de Trabajo para listado'!$A$155:$Z$1048576,MATCH($A569,'Hoja de Trabajo para listado'!$A$155:$A$1048576,0),MATCH((CUADRO!L$4&amp;$E569),'Hoja de Trabajo para listado'!$A$151:$Z$151,0)),0)+IFERROR(INDEX('Hoja de Trabajo para listado'!$AB$155:$BA$1048576,MATCH($A569,'Hoja de Trabajo para listado'!$AB$155:$AB$1048576,0),MATCH((CUADRO!L$4&amp;$E569),'Hoja de Trabajo para listado'!$AB$151:$BA$151,0)),0)+IFERROR(INDEX('Hoja de Trabajo para listado'!$BC$155:$CB$1048576,MATCH($A569,'Hoja de Trabajo para listado'!$BC$155:$BC$1048576,0),MATCH((CUADRO!L$4&amp;$E569),'Hoja de Trabajo para listado'!$BC$151:$CB$151,0)),0)+IFERROR(INDEX('Hoja de Trabajo para listado'!$DE$153:$DG$274,MATCH($A569,'Hoja de Trabajo para listado'!$DE$153:$DE$1048576,0),MATCH((CUADRO!L$4&amp;$E569),'Hoja de Trabajo para listado'!$DE$151:$DG$151,0)),0)+IFERROR(INDEX('Hoja de Trabajo para listado'!$CD$155:$DC$1048576,MATCH($A569,'Hoja de Trabajo para listado'!$CD$155:$CD$1048576,0),MATCH((CUADRO!L$4&amp;$E569),'Hoja de Trabajo para listado'!$CD$151:$DC$151,0)),0)</f>
        <v>0</v>
      </c>
      <c r="M569" s="241">
        <f ca="1">+IFERROR(INDEX('Hoja de Trabajo para listado'!$A$155:$Z$1048576,MATCH($A569,'Hoja de Trabajo para listado'!$A$155:$A$1048576,0),MATCH((CUADRO!M$4&amp;$E569),'Hoja de Trabajo para listado'!$A$151:$Z$151,0)),0)+IFERROR(INDEX('Hoja de Trabajo para listado'!$AB$155:$BA$1048576,MATCH($A569,'Hoja de Trabajo para listado'!$AB$155:$AB$1048576,0),MATCH((CUADRO!M$4&amp;$E569),'Hoja de Trabajo para listado'!$AB$151:$BA$151,0)),0)+IFERROR(INDEX('Hoja de Trabajo para listado'!$BC$155:$CB$1048576,MATCH($A569,'Hoja de Trabajo para listado'!$BC$155:$BC$1048576,0),MATCH((CUADRO!M$4&amp;$E569),'Hoja de Trabajo para listado'!$BC$151:$CB$151,0)),0)+IFERROR(INDEX('Hoja de Trabajo para listado'!$DE$153:$DG$274,MATCH($A569,'Hoja de Trabajo para listado'!$DE$153:$DE$1048576,0),MATCH((CUADRO!M$4&amp;$E569),'Hoja de Trabajo para listado'!$DE$151:$DG$151,0)),0)+IFERROR(INDEX('Hoja de Trabajo para listado'!$CD$155:$DC$1048576,MATCH($A569,'Hoja de Trabajo para listado'!$CD$155:$CD$1048576,0),MATCH((CUADRO!M$4&amp;$E569),'Hoja de Trabajo para listado'!$CD$151:$DC$151,0)),0)</f>
        <v>0</v>
      </c>
      <c r="N569" s="241">
        <f ca="1">+IFERROR(INDEX('Hoja de Trabajo para listado'!$A$155:$Z$1048576,MATCH($A569,'Hoja de Trabajo para listado'!$A$155:$A$1048576,0),MATCH((CUADRO!N$4&amp;$E569),'Hoja de Trabajo para listado'!$A$151:$Z$151,0)),0)+IFERROR(INDEX('Hoja de Trabajo para listado'!$AB$155:$BA$1048576,MATCH($A569,'Hoja de Trabajo para listado'!$AB$155:$AB$1048576,0),MATCH((CUADRO!N$4&amp;$E569),'Hoja de Trabajo para listado'!$AB$151:$BA$151,0)),0)+IFERROR(INDEX('Hoja de Trabajo para listado'!$BC$155:$CB$1048576,MATCH($A569,'Hoja de Trabajo para listado'!$BC$155:$BC$1048576,0),MATCH((CUADRO!N$4&amp;$E569),'Hoja de Trabajo para listado'!$BC$151:$CB$151,0)),0)+IFERROR(INDEX('Hoja de Trabajo para listado'!$DE$153:$DG$274,MATCH($A569,'Hoja de Trabajo para listado'!$DE$153:$DE$1048576,0),MATCH((CUADRO!N$4&amp;$E569),'Hoja de Trabajo para listado'!$DE$151:$DG$151,0)),0)+IFERROR(INDEX('Hoja de Trabajo para listado'!$CD$155:$DC$1048576,MATCH($A569,'Hoja de Trabajo para listado'!$CD$155:$CD$1048576,0),MATCH((CUADRO!N$4&amp;$E569),'Hoja de Trabajo para listado'!$CD$151:$DC$151,0)),0)</f>
        <v>0</v>
      </c>
      <c r="O569" s="241">
        <f ca="1">+IFERROR(INDEX('Hoja de Trabajo para listado'!$A$155:$Z$1048576,MATCH($A569,'Hoja de Trabajo para listado'!$A$155:$A$1048576,0),MATCH((CUADRO!O$4&amp;$E569),'Hoja de Trabajo para listado'!$A$151:$Z$151,0)),0)+IFERROR(INDEX('Hoja de Trabajo para listado'!$AB$155:$BA$1048576,MATCH($A569,'Hoja de Trabajo para listado'!$AB$155:$AB$1048576,0),MATCH((CUADRO!O$4&amp;$E569),'Hoja de Trabajo para listado'!$AB$151:$BA$151,0)),0)+IFERROR(INDEX('Hoja de Trabajo para listado'!$BC$155:$CB$1048576,MATCH($A569,'Hoja de Trabajo para listado'!$BC$155:$BC$1048576,0),MATCH((CUADRO!O$4&amp;$E569),'Hoja de Trabajo para listado'!$BC$151:$CB$151,0)),0)+IFERROR(INDEX('Hoja de Trabajo para listado'!$DE$153:$DG$274,MATCH($A569,'Hoja de Trabajo para listado'!$DE$153:$DE$1048576,0),MATCH((CUADRO!O$4&amp;$E569),'Hoja de Trabajo para listado'!$DE$151:$DG$151,0)),0)+IFERROR(INDEX('Hoja de Trabajo para listado'!$CD$155:$DC$1048576,MATCH($A569,'Hoja de Trabajo para listado'!$CD$155:$CD$1048576,0),MATCH((CUADRO!O$4&amp;$E569),'Hoja de Trabajo para listado'!$CD$151:$DC$151,0)),0)</f>
        <v>0</v>
      </c>
      <c r="P569" s="241">
        <f ca="1">+IFERROR(INDEX('Hoja de Trabajo para listado'!$A$155:$Z$1048576,MATCH($A569,'Hoja de Trabajo para listado'!$A$155:$A$1048576,0),MATCH((CUADRO!P$4&amp;$E569),'Hoja de Trabajo para listado'!$A$151:$Z$151,0)),0)+IFERROR(INDEX('Hoja de Trabajo para listado'!$AB$155:$BA$1048576,MATCH($A569,'Hoja de Trabajo para listado'!$AB$155:$AB$1048576,0),MATCH((CUADRO!P$4&amp;$E569),'Hoja de Trabajo para listado'!$AB$151:$BA$151,0)),0)+IFERROR(INDEX('Hoja de Trabajo para listado'!$BC$155:$CB$1048576,MATCH($A569,'Hoja de Trabajo para listado'!$BC$155:$BC$1048576,0),MATCH((CUADRO!P$4&amp;$E569),'Hoja de Trabajo para listado'!$BC$151:$CB$151,0)),0)+IFERROR(INDEX('Hoja de Trabajo para listado'!$DE$153:$DG$274,MATCH($A569,'Hoja de Trabajo para listado'!$DE$153:$DE$1048576,0),MATCH((CUADRO!P$4&amp;$E569),'Hoja de Trabajo para listado'!$DE$151:$DG$151,0)),0)+IFERROR(INDEX('Hoja de Trabajo para listado'!$CD$155:$DC$1048576,MATCH($A569,'Hoja de Trabajo para listado'!$CD$155:$CD$1048576,0),MATCH((CUADRO!P$4&amp;$E569),'Hoja de Trabajo para listado'!$CD$151:$DC$151,0)),0)</f>
        <v>0</v>
      </c>
      <c r="Q569" s="241">
        <f ca="1">+IFERROR(INDEX('Hoja de Trabajo para listado'!$A$155:$Z$1048576,MATCH($A569,'Hoja de Trabajo para listado'!$A$155:$A$1048576,0),MATCH((CUADRO!Q$4&amp;$E569),'Hoja de Trabajo para listado'!$A$151:$Z$151,0)),0)+IFERROR(INDEX('Hoja de Trabajo para listado'!$AB$155:$BA$1048576,MATCH($A569,'Hoja de Trabajo para listado'!$AB$155:$AB$1048576,0),MATCH((CUADRO!Q$4&amp;$E569),'Hoja de Trabajo para listado'!$AB$151:$BA$151,0)),0)+IFERROR(INDEX('Hoja de Trabajo para listado'!$BC$155:$CB$1048576,MATCH($A569,'Hoja de Trabajo para listado'!$BC$155:$BC$1048576,0),MATCH((CUADRO!Q$4&amp;$E569),'Hoja de Trabajo para listado'!$BC$151:$CB$151,0)),0)+IFERROR(INDEX('Hoja de Trabajo para listado'!$DE$153:$DG$274,MATCH($A569,'Hoja de Trabajo para listado'!$DE$153:$DE$1048576,0),MATCH((CUADRO!Q$4&amp;$E569),'Hoja de Trabajo para listado'!$DE$151:$DG$151,0)),0)+IFERROR(INDEX('Hoja de Trabajo para listado'!$CD$155:$DC$1048576,MATCH($A569,'Hoja de Trabajo para listado'!$CD$155:$CD$1048576,0),MATCH((CUADRO!Q$4&amp;$E569),'Hoja de Trabajo para listado'!$CD$151:$DC$151,0)),0)</f>
        <v>0</v>
      </c>
      <c r="R569" s="241">
        <f t="shared" ca="1" si="23"/>
        <v>0</v>
      </c>
      <c r="S569" s="247"/>
      <c r="T569" s="241">
        <f ca="1">+T570</f>
        <v>0</v>
      </c>
      <c r="U569" s="240">
        <f t="shared" si="24"/>
        <v>1</v>
      </c>
      <c r="V569" s="327" t="str">
        <f>+VLOOKUP(A569,bd_lista!$A$3:$E$592,5,FALSE)</f>
        <v>Gobiernos Autonomos Municipales</v>
      </c>
      <c r="W569" s="397" t="str">
        <f>+V569</f>
        <v>Gobiernos Autonomos Municipales</v>
      </c>
      <c r="X569" s="240">
        <f>+VLOOKUP(A569,[4]Sheet1!$A$13:$D$744,4,FALSE)</f>
        <v>0</v>
      </c>
      <c r="Y569" s="240" t="e">
        <f>+VLOOKUP(X569,bd_lista!$A$3:$C$592,3,FALSE)</f>
        <v>#N/A</v>
      </c>
      <c r="Z569" s="290">
        <f>+X569</f>
        <v>0</v>
      </c>
      <c r="AA569" s="291" t="e">
        <f>+Y569</f>
        <v>#N/A</v>
      </c>
    </row>
    <row r="570" spans="1:27" customFormat="1" ht="27" hidden="1" customHeight="1">
      <c r="A570" s="32">
        <v>1236</v>
      </c>
      <c r="B570" s="394"/>
      <c r="C570" s="245" t="str">
        <f>+VLOOKUP(A570,bd_lista!$A$3:$C$592,3,FALSE)</f>
        <v>Gobierno Autónomo Municipal de Ayata</v>
      </c>
      <c r="D570" s="396"/>
      <c r="E570" s="242" t="s">
        <v>1304</v>
      </c>
      <c r="F570" s="241">
        <f ca="1">+IFERROR(INDEX('Hoja de Trabajo para listado'!$A$155:$Z$1048576,MATCH($A570,'Hoja de Trabajo para listado'!$A$155:$A$1048576,0),MATCH((CUADRO!F$4&amp;$E570),'Hoja de Trabajo para listado'!$A$151:$Z$151,0)),0)+IFERROR(INDEX('Hoja de Trabajo para listado'!$AB$155:$BA$1048576,MATCH($A570,'Hoja de Trabajo para listado'!$AB$155:$AB$1048576,0),MATCH((CUADRO!F$4&amp;$E570),'Hoja de Trabajo para listado'!$AB$151:$BA$151,0)),0)+IFERROR(INDEX('Hoja de Trabajo para listado'!$BC$155:$CB$1048576,MATCH($A570,'Hoja de Trabajo para listado'!$BC$155:$BC$1048576,0),MATCH((CUADRO!F$4&amp;$E570),'Hoja de Trabajo para listado'!$BC$151:$CB$151,0)),0)+IFERROR(INDEX('Hoja de Trabajo para listado'!$DE$153:$DG$274,MATCH($A570,'Hoja de Trabajo para listado'!$DE$153:$DE$1048576,0),MATCH((CUADRO!F$4&amp;$E570),'Hoja de Trabajo para listado'!$DE$151:$DG$151,0)),0)+IFERROR(INDEX('Hoja de Trabajo para listado'!$CD$155:$DC$1048576,MATCH($A570,'Hoja de Trabajo para listado'!$CD$155:$CD$1048576,0),MATCH((CUADRO!F$4&amp;$E570),'Hoja de Trabajo para listado'!$CD$151:$DC$151,0)),0)</f>
        <v>0</v>
      </c>
      <c r="G570" s="241">
        <f ca="1">+IFERROR(INDEX('Hoja de Trabajo para listado'!$A$155:$Z$1048576,MATCH($A570,'Hoja de Trabajo para listado'!$A$155:$A$1048576,0),MATCH((CUADRO!G$4&amp;$E570),'Hoja de Trabajo para listado'!$A$151:$Z$151,0)),0)+IFERROR(INDEX('Hoja de Trabajo para listado'!$AB$155:$BA$1048576,MATCH($A570,'Hoja de Trabajo para listado'!$AB$155:$AB$1048576,0),MATCH((CUADRO!G$4&amp;$E570),'Hoja de Trabajo para listado'!$AB$151:$BA$151,0)),0)+IFERROR(INDEX('Hoja de Trabajo para listado'!$BC$155:$CB$1048576,MATCH($A570,'Hoja de Trabajo para listado'!$BC$155:$BC$1048576,0),MATCH((CUADRO!G$4&amp;$E570),'Hoja de Trabajo para listado'!$BC$151:$CB$151,0)),0)+IFERROR(INDEX('Hoja de Trabajo para listado'!$DE$153:$DG$274,MATCH($A570,'Hoja de Trabajo para listado'!$DE$153:$DE$1048576,0),MATCH((CUADRO!G$4&amp;$E570),'Hoja de Trabajo para listado'!$DE$151:$DG$151,0)),0)+IFERROR(INDEX('Hoja de Trabajo para listado'!$CD$155:$DC$1048576,MATCH($A570,'Hoja de Trabajo para listado'!$CD$155:$CD$1048576,0),MATCH((CUADRO!G$4&amp;$E570),'Hoja de Trabajo para listado'!$CD$151:$DC$151,0)),0)</f>
        <v>0</v>
      </c>
      <c r="H570" s="241">
        <f ca="1">+IFERROR(INDEX('Hoja de Trabajo para listado'!$A$155:$Z$1048576,MATCH($A570,'Hoja de Trabajo para listado'!$A$155:$A$1048576,0),MATCH((CUADRO!H$4&amp;$E570),'Hoja de Trabajo para listado'!$A$151:$Z$151,0)),0)+IFERROR(INDEX('Hoja de Trabajo para listado'!$AB$155:$BA$1048576,MATCH($A570,'Hoja de Trabajo para listado'!$AB$155:$AB$1048576,0),MATCH((CUADRO!H$4&amp;$E570),'Hoja de Trabajo para listado'!$AB$151:$BA$151,0)),0)+IFERROR(INDEX('Hoja de Trabajo para listado'!$BC$155:$CB$1048576,MATCH($A570,'Hoja de Trabajo para listado'!$BC$155:$BC$1048576,0),MATCH((CUADRO!H$4&amp;$E570),'Hoja de Trabajo para listado'!$BC$151:$CB$151,0)),0)+IFERROR(INDEX('Hoja de Trabajo para listado'!$DE$153:$DG$274,MATCH($A570,'Hoja de Trabajo para listado'!$DE$153:$DE$1048576,0),MATCH((CUADRO!H$4&amp;$E570),'Hoja de Trabajo para listado'!$DE$151:$DG$151,0)),0)+IFERROR(INDEX('Hoja de Trabajo para listado'!$CD$155:$DC$1048576,MATCH($A570,'Hoja de Trabajo para listado'!$CD$155:$CD$1048576,0),MATCH((CUADRO!H$4&amp;$E570),'Hoja de Trabajo para listado'!$CD$151:$DC$151,0)),0)</f>
        <v>0</v>
      </c>
      <c r="I570" s="241">
        <f ca="1">+IFERROR(INDEX('Hoja de Trabajo para listado'!$A$155:$Z$1048576,MATCH($A570,'Hoja de Trabajo para listado'!$A$155:$A$1048576,0),MATCH((CUADRO!I$4&amp;$E570),'Hoja de Trabajo para listado'!$A$151:$Z$151,0)),0)+IFERROR(INDEX('Hoja de Trabajo para listado'!$AB$155:$BA$1048576,MATCH($A570,'Hoja de Trabajo para listado'!$AB$155:$AB$1048576,0),MATCH((CUADRO!I$4&amp;$E570),'Hoja de Trabajo para listado'!$AB$151:$BA$151,0)),0)+IFERROR(INDEX('Hoja de Trabajo para listado'!$BC$155:$CB$1048576,MATCH($A570,'Hoja de Trabajo para listado'!$BC$155:$BC$1048576,0),MATCH((CUADRO!I$4&amp;$E570),'Hoja de Trabajo para listado'!$BC$151:$CB$151,0)),0)+IFERROR(INDEX('Hoja de Trabajo para listado'!$DE$153:$DG$274,MATCH($A570,'Hoja de Trabajo para listado'!$DE$153:$DE$1048576,0),MATCH((CUADRO!I$4&amp;$E570),'Hoja de Trabajo para listado'!$DE$151:$DG$151,0)),0)+IFERROR(INDEX('Hoja de Trabajo para listado'!$CD$155:$DC$1048576,MATCH($A570,'Hoja de Trabajo para listado'!$CD$155:$CD$1048576,0),MATCH((CUADRO!I$4&amp;$E570),'Hoja de Trabajo para listado'!$CD$151:$DC$151,0)),0)</f>
        <v>0</v>
      </c>
      <c r="J570" s="241">
        <f ca="1">+IFERROR(INDEX('Hoja de Trabajo para listado'!$A$155:$Z$1048576,MATCH($A570,'Hoja de Trabajo para listado'!$A$155:$A$1048576,0),MATCH((CUADRO!J$4&amp;$E570),'Hoja de Trabajo para listado'!$A$151:$Z$151,0)),0)+IFERROR(INDEX('Hoja de Trabajo para listado'!$AB$155:$BA$1048576,MATCH($A570,'Hoja de Trabajo para listado'!$AB$155:$AB$1048576,0),MATCH((CUADRO!J$4&amp;$E570),'Hoja de Trabajo para listado'!$AB$151:$BA$151,0)),0)+IFERROR(INDEX('Hoja de Trabajo para listado'!$BC$155:$CB$1048576,MATCH($A570,'Hoja de Trabajo para listado'!$BC$155:$BC$1048576,0),MATCH((CUADRO!J$4&amp;$E570),'Hoja de Trabajo para listado'!$BC$151:$CB$151,0)),0)+IFERROR(INDEX('Hoja de Trabajo para listado'!$DE$153:$DG$274,MATCH($A570,'Hoja de Trabajo para listado'!$DE$153:$DE$1048576,0),MATCH((CUADRO!J$4&amp;$E570),'Hoja de Trabajo para listado'!$DE$151:$DG$151,0)),0)+IFERROR(INDEX('Hoja de Trabajo para listado'!$CD$155:$DC$1048576,MATCH($A570,'Hoja de Trabajo para listado'!$CD$155:$CD$1048576,0),MATCH((CUADRO!J$4&amp;$E570),'Hoja de Trabajo para listado'!$CD$151:$DC$151,0)),0)</f>
        <v>0</v>
      </c>
      <c r="K570" s="241">
        <f ca="1">+IFERROR(INDEX('Hoja de Trabajo para listado'!$A$155:$Z$1048576,MATCH($A570,'Hoja de Trabajo para listado'!$A$155:$A$1048576,0),MATCH((CUADRO!K$4&amp;$E570),'Hoja de Trabajo para listado'!$A$151:$Z$151,0)),0)+IFERROR(INDEX('Hoja de Trabajo para listado'!$AB$155:$BA$1048576,MATCH($A570,'Hoja de Trabajo para listado'!$AB$155:$AB$1048576,0),MATCH((CUADRO!K$4&amp;$E570),'Hoja de Trabajo para listado'!$AB$151:$BA$151,0)),0)+IFERROR(INDEX('Hoja de Trabajo para listado'!$BC$155:$CB$1048576,MATCH($A570,'Hoja de Trabajo para listado'!$BC$155:$BC$1048576,0),MATCH((CUADRO!K$4&amp;$E570),'Hoja de Trabajo para listado'!$BC$151:$CB$151,0)),0)+IFERROR(INDEX('Hoja de Trabajo para listado'!$DE$153:$DG$274,MATCH($A570,'Hoja de Trabajo para listado'!$DE$153:$DE$1048576,0),MATCH((CUADRO!K$4&amp;$E570),'Hoja de Trabajo para listado'!$DE$151:$DG$151,0)),0)+IFERROR(INDEX('Hoja de Trabajo para listado'!$CD$155:$DC$1048576,MATCH($A570,'Hoja de Trabajo para listado'!$CD$155:$CD$1048576,0),MATCH((CUADRO!K$4&amp;$E570),'Hoja de Trabajo para listado'!$CD$151:$DC$151,0)),0)</f>
        <v>0</v>
      </c>
      <c r="L570" s="241">
        <f ca="1">+IFERROR(INDEX('Hoja de Trabajo para listado'!$A$155:$Z$1048576,MATCH($A570,'Hoja de Trabajo para listado'!$A$155:$A$1048576,0),MATCH((CUADRO!L$4&amp;$E570),'Hoja de Trabajo para listado'!$A$151:$Z$151,0)),0)+IFERROR(INDEX('Hoja de Trabajo para listado'!$AB$155:$BA$1048576,MATCH($A570,'Hoja de Trabajo para listado'!$AB$155:$AB$1048576,0),MATCH((CUADRO!L$4&amp;$E570),'Hoja de Trabajo para listado'!$AB$151:$BA$151,0)),0)+IFERROR(INDEX('Hoja de Trabajo para listado'!$BC$155:$CB$1048576,MATCH($A570,'Hoja de Trabajo para listado'!$BC$155:$BC$1048576,0),MATCH((CUADRO!L$4&amp;$E570),'Hoja de Trabajo para listado'!$BC$151:$CB$151,0)),0)+IFERROR(INDEX('Hoja de Trabajo para listado'!$DE$153:$DG$274,MATCH($A570,'Hoja de Trabajo para listado'!$DE$153:$DE$1048576,0),MATCH((CUADRO!L$4&amp;$E570),'Hoja de Trabajo para listado'!$DE$151:$DG$151,0)),0)+IFERROR(INDEX('Hoja de Trabajo para listado'!$CD$155:$DC$1048576,MATCH($A570,'Hoja de Trabajo para listado'!$CD$155:$CD$1048576,0),MATCH((CUADRO!L$4&amp;$E570),'Hoja de Trabajo para listado'!$CD$151:$DC$151,0)),0)</f>
        <v>0</v>
      </c>
      <c r="M570" s="241">
        <f ca="1">+IFERROR(INDEX('Hoja de Trabajo para listado'!$A$155:$Z$1048576,MATCH($A570,'Hoja de Trabajo para listado'!$A$155:$A$1048576,0),MATCH((CUADRO!M$4&amp;$E570),'Hoja de Trabajo para listado'!$A$151:$Z$151,0)),0)+IFERROR(INDEX('Hoja de Trabajo para listado'!$AB$155:$BA$1048576,MATCH($A570,'Hoja de Trabajo para listado'!$AB$155:$AB$1048576,0),MATCH((CUADRO!M$4&amp;$E570),'Hoja de Trabajo para listado'!$AB$151:$BA$151,0)),0)+IFERROR(INDEX('Hoja de Trabajo para listado'!$BC$155:$CB$1048576,MATCH($A570,'Hoja de Trabajo para listado'!$BC$155:$BC$1048576,0),MATCH((CUADRO!M$4&amp;$E570),'Hoja de Trabajo para listado'!$BC$151:$CB$151,0)),0)+IFERROR(INDEX('Hoja de Trabajo para listado'!$DE$153:$DG$274,MATCH($A570,'Hoja de Trabajo para listado'!$DE$153:$DE$1048576,0),MATCH((CUADRO!M$4&amp;$E570),'Hoja de Trabajo para listado'!$DE$151:$DG$151,0)),0)+IFERROR(INDEX('Hoja de Trabajo para listado'!$CD$155:$DC$1048576,MATCH($A570,'Hoja de Trabajo para listado'!$CD$155:$CD$1048576,0),MATCH((CUADRO!M$4&amp;$E570),'Hoja de Trabajo para listado'!$CD$151:$DC$151,0)),0)</f>
        <v>0</v>
      </c>
      <c r="N570" s="241">
        <f ca="1">+IFERROR(INDEX('Hoja de Trabajo para listado'!$A$155:$Z$1048576,MATCH($A570,'Hoja de Trabajo para listado'!$A$155:$A$1048576,0),MATCH((CUADRO!N$4&amp;$E570),'Hoja de Trabajo para listado'!$A$151:$Z$151,0)),0)+IFERROR(INDEX('Hoja de Trabajo para listado'!$AB$155:$BA$1048576,MATCH($A570,'Hoja de Trabajo para listado'!$AB$155:$AB$1048576,0),MATCH((CUADRO!N$4&amp;$E570),'Hoja de Trabajo para listado'!$AB$151:$BA$151,0)),0)+IFERROR(INDEX('Hoja de Trabajo para listado'!$BC$155:$CB$1048576,MATCH($A570,'Hoja de Trabajo para listado'!$BC$155:$BC$1048576,0),MATCH((CUADRO!N$4&amp;$E570),'Hoja de Trabajo para listado'!$BC$151:$CB$151,0)),0)+IFERROR(INDEX('Hoja de Trabajo para listado'!$DE$153:$DG$274,MATCH($A570,'Hoja de Trabajo para listado'!$DE$153:$DE$1048576,0),MATCH((CUADRO!N$4&amp;$E570),'Hoja de Trabajo para listado'!$DE$151:$DG$151,0)),0)+IFERROR(INDEX('Hoja de Trabajo para listado'!$CD$155:$DC$1048576,MATCH($A570,'Hoja de Trabajo para listado'!$CD$155:$CD$1048576,0),MATCH((CUADRO!N$4&amp;$E570),'Hoja de Trabajo para listado'!$CD$151:$DC$151,0)),0)</f>
        <v>0</v>
      </c>
      <c r="O570" s="241">
        <f ca="1">+IFERROR(INDEX('Hoja de Trabajo para listado'!$A$155:$Z$1048576,MATCH($A570,'Hoja de Trabajo para listado'!$A$155:$A$1048576,0),MATCH((CUADRO!O$4&amp;$E570),'Hoja de Trabajo para listado'!$A$151:$Z$151,0)),0)+IFERROR(INDEX('Hoja de Trabajo para listado'!$AB$155:$BA$1048576,MATCH($A570,'Hoja de Trabajo para listado'!$AB$155:$AB$1048576,0),MATCH((CUADRO!O$4&amp;$E570),'Hoja de Trabajo para listado'!$AB$151:$BA$151,0)),0)+IFERROR(INDEX('Hoja de Trabajo para listado'!$BC$155:$CB$1048576,MATCH($A570,'Hoja de Trabajo para listado'!$BC$155:$BC$1048576,0),MATCH((CUADRO!O$4&amp;$E570),'Hoja de Trabajo para listado'!$BC$151:$CB$151,0)),0)+IFERROR(INDEX('Hoja de Trabajo para listado'!$DE$153:$DG$274,MATCH($A570,'Hoja de Trabajo para listado'!$DE$153:$DE$1048576,0),MATCH((CUADRO!O$4&amp;$E570),'Hoja de Trabajo para listado'!$DE$151:$DG$151,0)),0)+IFERROR(INDEX('Hoja de Trabajo para listado'!$CD$155:$DC$1048576,MATCH($A570,'Hoja de Trabajo para listado'!$CD$155:$CD$1048576,0),MATCH((CUADRO!O$4&amp;$E570),'Hoja de Trabajo para listado'!$CD$151:$DC$151,0)),0)</f>
        <v>0</v>
      </c>
      <c r="P570" s="241">
        <f ca="1">+IFERROR(INDEX('Hoja de Trabajo para listado'!$A$155:$Z$1048576,MATCH($A570,'Hoja de Trabajo para listado'!$A$155:$A$1048576,0),MATCH((CUADRO!P$4&amp;$E570),'Hoja de Trabajo para listado'!$A$151:$Z$151,0)),0)+IFERROR(INDEX('Hoja de Trabajo para listado'!$AB$155:$BA$1048576,MATCH($A570,'Hoja de Trabajo para listado'!$AB$155:$AB$1048576,0),MATCH((CUADRO!P$4&amp;$E570),'Hoja de Trabajo para listado'!$AB$151:$BA$151,0)),0)+IFERROR(INDEX('Hoja de Trabajo para listado'!$BC$155:$CB$1048576,MATCH($A570,'Hoja de Trabajo para listado'!$BC$155:$BC$1048576,0),MATCH((CUADRO!P$4&amp;$E570),'Hoja de Trabajo para listado'!$BC$151:$CB$151,0)),0)+IFERROR(INDEX('Hoja de Trabajo para listado'!$DE$153:$DG$274,MATCH($A570,'Hoja de Trabajo para listado'!$DE$153:$DE$1048576,0),MATCH((CUADRO!P$4&amp;$E570),'Hoja de Trabajo para listado'!$DE$151:$DG$151,0)),0)+IFERROR(INDEX('Hoja de Trabajo para listado'!$CD$155:$DC$1048576,MATCH($A570,'Hoja de Trabajo para listado'!$CD$155:$CD$1048576,0),MATCH((CUADRO!P$4&amp;$E570),'Hoja de Trabajo para listado'!$CD$151:$DC$151,0)),0)</f>
        <v>0</v>
      </c>
      <c r="Q570" s="241">
        <f ca="1">+IFERROR(INDEX('Hoja de Trabajo para listado'!$A$155:$Z$1048576,MATCH($A570,'Hoja de Trabajo para listado'!$A$155:$A$1048576,0),MATCH((CUADRO!Q$4&amp;$E570),'Hoja de Trabajo para listado'!$A$151:$Z$151,0)),0)+IFERROR(INDEX('Hoja de Trabajo para listado'!$AB$155:$BA$1048576,MATCH($A570,'Hoja de Trabajo para listado'!$AB$155:$AB$1048576,0),MATCH((CUADRO!Q$4&amp;$E570),'Hoja de Trabajo para listado'!$AB$151:$BA$151,0)),0)+IFERROR(INDEX('Hoja de Trabajo para listado'!$BC$155:$CB$1048576,MATCH($A570,'Hoja de Trabajo para listado'!$BC$155:$BC$1048576,0),MATCH((CUADRO!Q$4&amp;$E570),'Hoja de Trabajo para listado'!$BC$151:$CB$151,0)),0)+IFERROR(INDEX('Hoja de Trabajo para listado'!$DE$153:$DG$274,MATCH($A570,'Hoja de Trabajo para listado'!$DE$153:$DE$1048576,0),MATCH((CUADRO!Q$4&amp;$E570),'Hoja de Trabajo para listado'!$DE$151:$DG$151,0)),0)+IFERROR(INDEX('Hoja de Trabajo para listado'!$CD$155:$DC$1048576,MATCH($A570,'Hoja de Trabajo para listado'!$CD$155:$CD$1048576,0),MATCH((CUADRO!Q$4&amp;$E570),'Hoja de Trabajo para listado'!$CD$151:$DC$151,0)),0)</f>
        <v>0</v>
      </c>
      <c r="R570" s="241">
        <f t="shared" ca="1" si="23"/>
        <v>0</v>
      </c>
      <c r="S570" s="247">
        <f ca="1">+R569+R570</f>
        <v>0</v>
      </c>
      <c r="T570" s="241">
        <f ca="1">+S570</f>
        <v>0</v>
      </c>
      <c r="U570" s="240">
        <f t="shared" si="24"/>
        <v>2</v>
      </c>
      <c r="V570" s="327" t="str">
        <f>+VLOOKUP(A570,bd_lista!$A$3:$E$592,5,FALSE)</f>
        <v>Gobiernos Autonomos Municipales</v>
      </c>
      <c r="W570" s="398"/>
      <c r="X570" s="240">
        <f>+VLOOKUP(A570,[4]Sheet1!$A$13:$D$744,4,FALSE)</f>
        <v>0</v>
      </c>
      <c r="Y570" s="240" t="e">
        <f>+VLOOKUP(X570,bd_lista!$A$3:$C$592,3,FALSE)</f>
        <v>#N/A</v>
      </c>
      <c r="Z570" s="288"/>
      <c r="AA570" s="289"/>
    </row>
    <row r="571" spans="1:27" customFormat="1" ht="15" hidden="1" customHeight="1">
      <c r="A571" s="32">
        <v>1237</v>
      </c>
      <c r="B571" s="393">
        <f>+A571</f>
        <v>1237</v>
      </c>
      <c r="C571" s="245" t="str">
        <f>+VLOOKUP(A571,bd_lista!$A$3:$C$592,3,FALSE)</f>
        <v>Gobierno Autónomo Municipal de Aucapata</v>
      </c>
      <c r="D571" s="395" t="str">
        <f>+C571</f>
        <v>Gobierno Autónomo Municipal de Aucapata</v>
      </c>
      <c r="E571" s="240" t="s">
        <v>1303</v>
      </c>
      <c r="F571" s="241">
        <f ca="1">+IFERROR(INDEX('Hoja de Trabajo para listado'!$A$155:$Z$1048576,MATCH($A571,'Hoja de Trabajo para listado'!$A$155:$A$1048576,0),MATCH((CUADRO!F$4&amp;$E571),'Hoja de Trabajo para listado'!$A$151:$Z$151,0)),0)+IFERROR(INDEX('Hoja de Trabajo para listado'!$AB$155:$BA$1048576,MATCH($A571,'Hoja de Trabajo para listado'!$AB$155:$AB$1048576,0),MATCH((CUADRO!F$4&amp;$E571),'Hoja de Trabajo para listado'!$AB$151:$BA$151,0)),0)+IFERROR(INDEX('Hoja de Trabajo para listado'!$BC$155:$CB$1048576,MATCH($A571,'Hoja de Trabajo para listado'!$BC$155:$BC$1048576,0),MATCH((CUADRO!F$4&amp;$E571),'Hoja de Trabajo para listado'!$BC$151:$CB$151,0)),0)+IFERROR(INDEX('Hoja de Trabajo para listado'!$DE$153:$DG$274,MATCH($A571,'Hoja de Trabajo para listado'!$DE$153:$DE$1048576,0),MATCH((CUADRO!F$4&amp;$E571),'Hoja de Trabajo para listado'!$DE$151:$DG$151,0)),0)+IFERROR(INDEX('Hoja de Trabajo para listado'!$CD$155:$DC$1048576,MATCH($A571,'Hoja de Trabajo para listado'!$CD$155:$CD$1048576,0),MATCH((CUADRO!F$4&amp;$E571),'Hoja de Trabajo para listado'!$CD$151:$DC$151,0)),0)</f>
        <v>0</v>
      </c>
      <c r="G571" s="241">
        <f ca="1">+IFERROR(INDEX('Hoja de Trabajo para listado'!$A$155:$Z$1048576,MATCH($A571,'Hoja de Trabajo para listado'!$A$155:$A$1048576,0),MATCH((CUADRO!G$4&amp;$E571),'Hoja de Trabajo para listado'!$A$151:$Z$151,0)),0)+IFERROR(INDEX('Hoja de Trabajo para listado'!$AB$155:$BA$1048576,MATCH($A571,'Hoja de Trabajo para listado'!$AB$155:$AB$1048576,0),MATCH((CUADRO!G$4&amp;$E571),'Hoja de Trabajo para listado'!$AB$151:$BA$151,0)),0)+IFERROR(INDEX('Hoja de Trabajo para listado'!$BC$155:$CB$1048576,MATCH($A571,'Hoja de Trabajo para listado'!$BC$155:$BC$1048576,0),MATCH((CUADRO!G$4&amp;$E571),'Hoja de Trabajo para listado'!$BC$151:$CB$151,0)),0)+IFERROR(INDEX('Hoja de Trabajo para listado'!$DE$153:$DG$274,MATCH($A571,'Hoja de Trabajo para listado'!$DE$153:$DE$1048576,0),MATCH((CUADRO!G$4&amp;$E571),'Hoja de Trabajo para listado'!$DE$151:$DG$151,0)),0)+IFERROR(INDEX('Hoja de Trabajo para listado'!$CD$155:$DC$1048576,MATCH($A571,'Hoja de Trabajo para listado'!$CD$155:$CD$1048576,0),MATCH((CUADRO!G$4&amp;$E571),'Hoja de Trabajo para listado'!$CD$151:$DC$151,0)),0)</f>
        <v>0</v>
      </c>
      <c r="H571" s="241">
        <f ca="1">+IFERROR(INDEX('Hoja de Trabajo para listado'!$A$155:$Z$1048576,MATCH($A571,'Hoja de Trabajo para listado'!$A$155:$A$1048576,0),MATCH((CUADRO!H$4&amp;$E571),'Hoja de Trabajo para listado'!$A$151:$Z$151,0)),0)+IFERROR(INDEX('Hoja de Trabajo para listado'!$AB$155:$BA$1048576,MATCH($A571,'Hoja de Trabajo para listado'!$AB$155:$AB$1048576,0),MATCH((CUADRO!H$4&amp;$E571),'Hoja de Trabajo para listado'!$AB$151:$BA$151,0)),0)+IFERROR(INDEX('Hoja de Trabajo para listado'!$BC$155:$CB$1048576,MATCH($A571,'Hoja de Trabajo para listado'!$BC$155:$BC$1048576,0),MATCH((CUADRO!H$4&amp;$E571),'Hoja de Trabajo para listado'!$BC$151:$CB$151,0)),0)+IFERROR(INDEX('Hoja de Trabajo para listado'!$DE$153:$DG$274,MATCH($A571,'Hoja de Trabajo para listado'!$DE$153:$DE$1048576,0),MATCH((CUADRO!H$4&amp;$E571),'Hoja de Trabajo para listado'!$DE$151:$DG$151,0)),0)+IFERROR(INDEX('Hoja de Trabajo para listado'!$CD$155:$DC$1048576,MATCH($A571,'Hoja de Trabajo para listado'!$CD$155:$CD$1048576,0),MATCH((CUADRO!H$4&amp;$E571),'Hoja de Trabajo para listado'!$CD$151:$DC$151,0)),0)</f>
        <v>0</v>
      </c>
      <c r="I571" s="241">
        <f ca="1">+IFERROR(INDEX('Hoja de Trabajo para listado'!$A$155:$Z$1048576,MATCH($A571,'Hoja de Trabajo para listado'!$A$155:$A$1048576,0),MATCH((CUADRO!I$4&amp;$E571),'Hoja de Trabajo para listado'!$A$151:$Z$151,0)),0)+IFERROR(INDEX('Hoja de Trabajo para listado'!$AB$155:$BA$1048576,MATCH($A571,'Hoja de Trabajo para listado'!$AB$155:$AB$1048576,0),MATCH((CUADRO!I$4&amp;$E571),'Hoja de Trabajo para listado'!$AB$151:$BA$151,0)),0)+IFERROR(INDEX('Hoja de Trabajo para listado'!$BC$155:$CB$1048576,MATCH($A571,'Hoja de Trabajo para listado'!$BC$155:$BC$1048576,0),MATCH((CUADRO!I$4&amp;$E571),'Hoja de Trabajo para listado'!$BC$151:$CB$151,0)),0)+IFERROR(INDEX('Hoja de Trabajo para listado'!$DE$153:$DG$274,MATCH($A571,'Hoja de Trabajo para listado'!$DE$153:$DE$1048576,0),MATCH((CUADRO!I$4&amp;$E571),'Hoja de Trabajo para listado'!$DE$151:$DG$151,0)),0)+IFERROR(INDEX('Hoja de Trabajo para listado'!$CD$155:$DC$1048576,MATCH($A571,'Hoja de Trabajo para listado'!$CD$155:$CD$1048576,0),MATCH((CUADRO!I$4&amp;$E571),'Hoja de Trabajo para listado'!$CD$151:$DC$151,0)),0)</f>
        <v>0</v>
      </c>
      <c r="J571" s="241">
        <f ca="1">+IFERROR(INDEX('Hoja de Trabajo para listado'!$A$155:$Z$1048576,MATCH($A571,'Hoja de Trabajo para listado'!$A$155:$A$1048576,0),MATCH((CUADRO!J$4&amp;$E571),'Hoja de Trabajo para listado'!$A$151:$Z$151,0)),0)+IFERROR(INDEX('Hoja de Trabajo para listado'!$AB$155:$BA$1048576,MATCH($A571,'Hoja de Trabajo para listado'!$AB$155:$AB$1048576,0),MATCH((CUADRO!J$4&amp;$E571),'Hoja de Trabajo para listado'!$AB$151:$BA$151,0)),0)+IFERROR(INDEX('Hoja de Trabajo para listado'!$BC$155:$CB$1048576,MATCH($A571,'Hoja de Trabajo para listado'!$BC$155:$BC$1048576,0),MATCH((CUADRO!J$4&amp;$E571),'Hoja de Trabajo para listado'!$BC$151:$CB$151,0)),0)+IFERROR(INDEX('Hoja de Trabajo para listado'!$DE$153:$DG$274,MATCH($A571,'Hoja de Trabajo para listado'!$DE$153:$DE$1048576,0),MATCH((CUADRO!J$4&amp;$E571),'Hoja de Trabajo para listado'!$DE$151:$DG$151,0)),0)+IFERROR(INDEX('Hoja de Trabajo para listado'!$CD$155:$DC$1048576,MATCH($A571,'Hoja de Trabajo para listado'!$CD$155:$CD$1048576,0),MATCH((CUADRO!J$4&amp;$E571),'Hoja de Trabajo para listado'!$CD$151:$DC$151,0)),0)</f>
        <v>0</v>
      </c>
      <c r="K571" s="241">
        <f ca="1">+IFERROR(INDEX('Hoja de Trabajo para listado'!$A$155:$Z$1048576,MATCH($A571,'Hoja de Trabajo para listado'!$A$155:$A$1048576,0),MATCH((CUADRO!K$4&amp;$E571),'Hoja de Trabajo para listado'!$A$151:$Z$151,0)),0)+IFERROR(INDEX('Hoja de Trabajo para listado'!$AB$155:$BA$1048576,MATCH($A571,'Hoja de Trabajo para listado'!$AB$155:$AB$1048576,0),MATCH((CUADRO!K$4&amp;$E571),'Hoja de Trabajo para listado'!$AB$151:$BA$151,0)),0)+IFERROR(INDEX('Hoja de Trabajo para listado'!$BC$155:$CB$1048576,MATCH($A571,'Hoja de Trabajo para listado'!$BC$155:$BC$1048576,0),MATCH((CUADRO!K$4&amp;$E571),'Hoja de Trabajo para listado'!$BC$151:$CB$151,0)),0)+IFERROR(INDEX('Hoja de Trabajo para listado'!$DE$153:$DG$274,MATCH($A571,'Hoja de Trabajo para listado'!$DE$153:$DE$1048576,0),MATCH((CUADRO!K$4&amp;$E571),'Hoja de Trabajo para listado'!$DE$151:$DG$151,0)),0)+IFERROR(INDEX('Hoja de Trabajo para listado'!$CD$155:$DC$1048576,MATCH($A571,'Hoja de Trabajo para listado'!$CD$155:$CD$1048576,0),MATCH((CUADRO!K$4&amp;$E571),'Hoja de Trabajo para listado'!$CD$151:$DC$151,0)),0)</f>
        <v>0</v>
      </c>
      <c r="L571" s="241">
        <f ca="1">+IFERROR(INDEX('Hoja de Trabajo para listado'!$A$155:$Z$1048576,MATCH($A571,'Hoja de Trabajo para listado'!$A$155:$A$1048576,0),MATCH((CUADRO!L$4&amp;$E571),'Hoja de Trabajo para listado'!$A$151:$Z$151,0)),0)+IFERROR(INDEX('Hoja de Trabajo para listado'!$AB$155:$BA$1048576,MATCH($A571,'Hoja de Trabajo para listado'!$AB$155:$AB$1048576,0),MATCH((CUADRO!L$4&amp;$E571),'Hoja de Trabajo para listado'!$AB$151:$BA$151,0)),0)+IFERROR(INDEX('Hoja de Trabajo para listado'!$BC$155:$CB$1048576,MATCH($A571,'Hoja de Trabajo para listado'!$BC$155:$BC$1048576,0),MATCH((CUADRO!L$4&amp;$E571),'Hoja de Trabajo para listado'!$BC$151:$CB$151,0)),0)+IFERROR(INDEX('Hoja de Trabajo para listado'!$DE$153:$DG$274,MATCH($A571,'Hoja de Trabajo para listado'!$DE$153:$DE$1048576,0),MATCH((CUADRO!L$4&amp;$E571),'Hoja de Trabajo para listado'!$DE$151:$DG$151,0)),0)+IFERROR(INDEX('Hoja de Trabajo para listado'!$CD$155:$DC$1048576,MATCH($A571,'Hoja de Trabajo para listado'!$CD$155:$CD$1048576,0),MATCH((CUADRO!L$4&amp;$E571),'Hoja de Trabajo para listado'!$CD$151:$DC$151,0)),0)</f>
        <v>0</v>
      </c>
      <c r="M571" s="241">
        <f ca="1">+IFERROR(INDEX('Hoja de Trabajo para listado'!$A$155:$Z$1048576,MATCH($A571,'Hoja de Trabajo para listado'!$A$155:$A$1048576,0),MATCH((CUADRO!M$4&amp;$E571),'Hoja de Trabajo para listado'!$A$151:$Z$151,0)),0)+IFERROR(INDEX('Hoja de Trabajo para listado'!$AB$155:$BA$1048576,MATCH($A571,'Hoja de Trabajo para listado'!$AB$155:$AB$1048576,0),MATCH((CUADRO!M$4&amp;$E571),'Hoja de Trabajo para listado'!$AB$151:$BA$151,0)),0)+IFERROR(INDEX('Hoja de Trabajo para listado'!$BC$155:$CB$1048576,MATCH($A571,'Hoja de Trabajo para listado'!$BC$155:$BC$1048576,0),MATCH((CUADRO!M$4&amp;$E571),'Hoja de Trabajo para listado'!$BC$151:$CB$151,0)),0)+IFERROR(INDEX('Hoja de Trabajo para listado'!$DE$153:$DG$274,MATCH($A571,'Hoja de Trabajo para listado'!$DE$153:$DE$1048576,0),MATCH((CUADRO!M$4&amp;$E571),'Hoja de Trabajo para listado'!$DE$151:$DG$151,0)),0)+IFERROR(INDEX('Hoja de Trabajo para listado'!$CD$155:$DC$1048576,MATCH($A571,'Hoja de Trabajo para listado'!$CD$155:$CD$1048576,0),MATCH((CUADRO!M$4&amp;$E571),'Hoja de Trabajo para listado'!$CD$151:$DC$151,0)),0)</f>
        <v>0</v>
      </c>
      <c r="N571" s="241">
        <f ca="1">+IFERROR(INDEX('Hoja de Trabajo para listado'!$A$155:$Z$1048576,MATCH($A571,'Hoja de Trabajo para listado'!$A$155:$A$1048576,0),MATCH((CUADRO!N$4&amp;$E571),'Hoja de Trabajo para listado'!$A$151:$Z$151,0)),0)+IFERROR(INDEX('Hoja de Trabajo para listado'!$AB$155:$BA$1048576,MATCH($A571,'Hoja de Trabajo para listado'!$AB$155:$AB$1048576,0),MATCH((CUADRO!N$4&amp;$E571),'Hoja de Trabajo para listado'!$AB$151:$BA$151,0)),0)+IFERROR(INDEX('Hoja de Trabajo para listado'!$BC$155:$CB$1048576,MATCH($A571,'Hoja de Trabajo para listado'!$BC$155:$BC$1048576,0),MATCH((CUADRO!N$4&amp;$E571),'Hoja de Trabajo para listado'!$BC$151:$CB$151,0)),0)+IFERROR(INDEX('Hoja de Trabajo para listado'!$DE$153:$DG$274,MATCH($A571,'Hoja de Trabajo para listado'!$DE$153:$DE$1048576,0),MATCH((CUADRO!N$4&amp;$E571),'Hoja de Trabajo para listado'!$DE$151:$DG$151,0)),0)+IFERROR(INDEX('Hoja de Trabajo para listado'!$CD$155:$DC$1048576,MATCH($A571,'Hoja de Trabajo para listado'!$CD$155:$CD$1048576,0),MATCH((CUADRO!N$4&amp;$E571),'Hoja de Trabajo para listado'!$CD$151:$DC$151,0)),0)</f>
        <v>0</v>
      </c>
      <c r="O571" s="241">
        <f ca="1">+IFERROR(INDEX('Hoja de Trabajo para listado'!$A$155:$Z$1048576,MATCH($A571,'Hoja de Trabajo para listado'!$A$155:$A$1048576,0),MATCH((CUADRO!O$4&amp;$E571),'Hoja de Trabajo para listado'!$A$151:$Z$151,0)),0)+IFERROR(INDEX('Hoja de Trabajo para listado'!$AB$155:$BA$1048576,MATCH($A571,'Hoja de Trabajo para listado'!$AB$155:$AB$1048576,0),MATCH((CUADRO!O$4&amp;$E571),'Hoja de Trabajo para listado'!$AB$151:$BA$151,0)),0)+IFERROR(INDEX('Hoja de Trabajo para listado'!$BC$155:$CB$1048576,MATCH($A571,'Hoja de Trabajo para listado'!$BC$155:$BC$1048576,0),MATCH((CUADRO!O$4&amp;$E571),'Hoja de Trabajo para listado'!$BC$151:$CB$151,0)),0)+IFERROR(INDEX('Hoja de Trabajo para listado'!$DE$153:$DG$274,MATCH($A571,'Hoja de Trabajo para listado'!$DE$153:$DE$1048576,0),MATCH((CUADRO!O$4&amp;$E571),'Hoja de Trabajo para listado'!$DE$151:$DG$151,0)),0)+IFERROR(INDEX('Hoja de Trabajo para listado'!$CD$155:$DC$1048576,MATCH($A571,'Hoja de Trabajo para listado'!$CD$155:$CD$1048576,0),MATCH((CUADRO!O$4&amp;$E571),'Hoja de Trabajo para listado'!$CD$151:$DC$151,0)),0)</f>
        <v>0</v>
      </c>
      <c r="P571" s="241">
        <f ca="1">+IFERROR(INDEX('Hoja de Trabajo para listado'!$A$155:$Z$1048576,MATCH($A571,'Hoja de Trabajo para listado'!$A$155:$A$1048576,0),MATCH((CUADRO!P$4&amp;$E571),'Hoja de Trabajo para listado'!$A$151:$Z$151,0)),0)+IFERROR(INDEX('Hoja de Trabajo para listado'!$AB$155:$BA$1048576,MATCH($A571,'Hoja de Trabajo para listado'!$AB$155:$AB$1048576,0),MATCH((CUADRO!P$4&amp;$E571),'Hoja de Trabajo para listado'!$AB$151:$BA$151,0)),0)+IFERROR(INDEX('Hoja de Trabajo para listado'!$BC$155:$CB$1048576,MATCH($A571,'Hoja de Trabajo para listado'!$BC$155:$BC$1048576,0),MATCH((CUADRO!P$4&amp;$E571),'Hoja de Trabajo para listado'!$BC$151:$CB$151,0)),0)+IFERROR(INDEX('Hoja de Trabajo para listado'!$DE$153:$DG$274,MATCH($A571,'Hoja de Trabajo para listado'!$DE$153:$DE$1048576,0),MATCH((CUADRO!P$4&amp;$E571),'Hoja de Trabajo para listado'!$DE$151:$DG$151,0)),0)+IFERROR(INDEX('Hoja de Trabajo para listado'!$CD$155:$DC$1048576,MATCH($A571,'Hoja de Trabajo para listado'!$CD$155:$CD$1048576,0),MATCH((CUADRO!P$4&amp;$E571),'Hoja de Trabajo para listado'!$CD$151:$DC$151,0)),0)</f>
        <v>0</v>
      </c>
      <c r="Q571" s="241">
        <f ca="1">+IFERROR(INDEX('Hoja de Trabajo para listado'!$A$155:$Z$1048576,MATCH($A571,'Hoja de Trabajo para listado'!$A$155:$A$1048576,0),MATCH((CUADRO!Q$4&amp;$E571),'Hoja de Trabajo para listado'!$A$151:$Z$151,0)),0)+IFERROR(INDEX('Hoja de Trabajo para listado'!$AB$155:$BA$1048576,MATCH($A571,'Hoja de Trabajo para listado'!$AB$155:$AB$1048576,0),MATCH((CUADRO!Q$4&amp;$E571),'Hoja de Trabajo para listado'!$AB$151:$BA$151,0)),0)+IFERROR(INDEX('Hoja de Trabajo para listado'!$BC$155:$CB$1048576,MATCH($A571,'Hoja de Trabajo para listado'!$BC$155:$BC$1048576,0),MATCH((CUADRO!Q$4&amp;$E571),'Hoja de Trabajo para listado'!$BC$151:$CB$151,0)),0)+IFERROR(INDEX('Hoja de Trabajo para listado'!$DE$153:$DG$274,MATCH($A571,'Hoja de Trabajo para listado'!$DE$153:$DE$1048576,0),MATCH((CUADRO!Q$4&amp;$E571),'Hoja de Trabajo para listado'!$DE$151:$DG$151,0)),0)+IFERROR(INDEX('Hoja de Trabajo para listado'!$CD$155:$DC$1048576,MATCH($A571,'Hoja de Trabajo para listado'!$CD$155:$CD$1048576,0),MATCH((CUADRO!Q$4&amp;$E571),'Hoja de Trabajo para listado'!$CD$151:$DC$151,0)),0)</f>
        <v>0</v>
      </c>
      <c r="R571" s="241">
        <f t="shared" ca="1" si="23"/>
        <v>0</v>
      </c>
      <c r="S571" s="247"/>
      <c r="T571" s="241">
        <f ca="1">+T572</f>
        <v>0</v>
      </c>
      <c r="U571" s="240">
        <f t="shared" si="24"/>
        <v>1</v>
      </c>
      <c r="V571" s="327" t="str">
        <f>+VLOOKUP(A571,bd_lista!$A$3:$E$592,5,FALSE)</f>
        <v>Gobiernos Autonomos Municipales</v>
      </c>
      <c r="W571" s="397" t="str">
        <f>+V571</f>
        <v>Gobiernos Autonomos Municipales</v>
      </c>
      <c r="X571" s="240">
        <f>+VLOOKUP(A571,[4]Sheet1!$A$13:$D$744,4,FALSE)</f>
        <v>0</v>
      </c>
      <c r="Y571" s="240" t="e">
        <f>+VLOOKUP(X571,bd_lista!$A$3:$C$592,3,FALSE)</f>
        <v>#N/A</v>
      </c>
      <c r="Z571" s="290">
        <f>+X571</f>
        <v>0</v>
      </c>
      <c r="AA571" s="291" t="e">
        <f>+Y571</f>
        <v>#N/A</v>
      </c>
    </row>
    <row r="572" spans="1:27" customFormat="1" ht="15" hidden="1" customHeight="1">
      <c r="A572" s="32">
        <v>1237</v>
      </c>
      <c r="B572" s="394"/>
      <c r="C572" s="245" t="str">
        <f>+VLOOKUP(A572,bd_lista!$A$3:$C$592,3,FALSE)</f>
        <v>Gobierno Autónomo Municipal de Aucapata</v>
      </c>
      <c r="D572" s="396"/>
      <c r="E572" s="242" t="s">
        <v>1304</v>
      </c>
      <c r="F572" s="241">
        <f ca="1">+IFERROR(INDEX('Hoja de Trabajo para listado'!$A$155:$Z$1048576,MATCH($A572,'Hoja de Trabajo para listado'!$A$155:$A$1048576,0),MATCH((CUADRO!F$4&amp;$E572),'Hoja de Trabajo para listado'!$A$151:$Z$151,0)),0)+IFERROR(INDEX('Hoja de Trabajo para listado'!$AB$155:$BA$1048576,MATCH($A572,'Hoja de Trabajo para listado'!$AB$155:$AB$1048576,0),MATCH((CUADRO!F$4&amp;$E572),'Hoja de Trabajo para listado'!$AB$151:$BA$151,0)),0)+IFERROR(INDEX('Hoja de Trabajo para listado'!$BC$155:$CB$1048576,MATCH($A572,'Hoja de Trabajo para listado'!$BC$155:$BC$1048576,0),MATCH((CUADRO!F$4&amp;$E572),'Hoja de Trabajo para listado'!$BC$151:$CB$151,0)),0)+IFERROR(INDEX('Hoja de Trabajo para listado'!$DE$153:$DG$274,MATCH($A572,'Hoja de Trabajo para listado'!$DE$153:$DE$1048576,0),MATCH((CUADRO!F$4&amp;$E572),'Hoja de Trabajo para listado'!$DE$151:$DG$151,0)),0)+IFERROR(INDEX('Hoja de Trabajo para listado'!$CD$155:$DC$1048576,MATCH($A572,'Hoja de Trabajo para listado'!$CD$155:$CD$1048576,0),MATCH((CUADRO!F$4&amp;$E572),'Hoja de Trabajo para listado'!$CD$151:$DC$151,0)),0)</f>
        <v>0</v>
      </c>
      <c r="G572" s="241">
        <f ca="1">+IFERROR(INDEX('Hoja de Trabajo para listado'!$A$155:$Z$1048576,MATCH($A572,'Hoja de Trabajo para listado'!$A$155:$A$1048576,0),MATCH((CUADRO!G$4&amp;$E572),'Hoja de Trabajo para listado'!$A$151:$Z$151,0)),0)+IFERROR(INDEX('Hoja de Trabajo para listado'!$AB$155:$BA$1048576,MATCH($A572,'Hoja de Trabajo para listado'!$AB$155:$AB$1048576,0),MATCH((CUADRO!G$4&amp;$E572),'Hoja de Trabajo para listado'!$AB$151:$BA$151,0)),0)+IFERROR(INDEX('Hoja de Trabajo para listado'!$BC$155:$CB$1048576,MATCH($A572,'Hoja de Trabajo para listado'!$BC$155:$BC$1048576,0),MATCH((CUADRO!G$4&amp;$E572),'Hoja de Trabajo para listado'!$BC$151:$CB$151,0)),0)+IFERROR(INDEX('Hoja de Trabajo para listado'!$DE$153:$DG$274,MATCH($A572,'Hoja de Trabajo para listado'!$DE$153:$DE$1048576,0),MATCH((CUADRO!G$4&amp;$E572),'Hoja de Trabajo para listado'!$DE$151:$DG$151,0)),0)+IFERROR(INDEX('Hoja de Trabajo para listado'!$CD$155:$DC$1048576,MATCH($A572,'Hoja de Trabajo para listado'!$CD$155:$CD$1048576,0),MATCH((CUADRO!G$4&amp;$E572),'Hoja de Trabajo para listado'!$CD$151:$DC$151,0)),0)</f>
        <v>0</v>
      </c>
      <c r="H572" s="241">
        <f ca="1">+IFERROR(INDEX('Hoja de Trabajo para listado'!$A$155:$Z$1048576,MATCH($A572,'Hoja de Trabajo para listado'!$A$155:$A$1048576,0),MATCH((CUADRO!H$4&amp;$E572),'Hoja de Trabajo para listado'!$A$151:$Z$151,0)),0)+IFERROR(INDEX('Hoja de Trabajo para listado'!$AB$155:$BA$1048576,MATCH($A572,'Hoja de Trabajo para listado'!$AB$155:$AB$1048576,0),MATCH((CUADRO!H$4&amp;$E572),'Hoja de Trabajo para listado'!$AB$151:$BA$151,0)),0)+IFERROR(INDEX('Hoja de Trabajo para listado'!$BC$155:$CB$1048576,MATCH($A572,'Hoja de Trabajo para listado'!$BC$155:$BC$1048576,0),MATCH((CUADRO!H$4&amp;$E572),'Hoja de Trabajo para listado'!$BC$151:$CB$151,0)),0)+IFERROR(INDEX('Hoja de Trabajo para listado'!$DE$153:$DG$274,MATCH($A572,'Hoja de Trabajo para listado'!$DE$153:$DE$1048576,0),MATCH((CUADRO!H$4&amp;$E572),'Hoja de Trabajo para listado'!$DE$151:$DG$151,0)),0)+IFERROR(INDEX('Hoja de Trabajo para listado'!$CD$155:$DC$1048576,MATCH($A572,'Hoja de Trabajo para listado'!$CD$155:$CD$1048576,0),MATCH((CUADRO!H$4&amp;$E572),'Hoja de Trabajo para listado'!$CD$151:$DC$151,0)),0)</f>
        <v>0</v>
      </c>
      <c r="I572" s="241">
        <f ca="1">+IFERROR(INDEX('Hoja de Trabajo para listado'!$A$155:$Z$1048576,MATCH($A572,'Hoja de Trabajo para listado'!$A$155:$A$1048576,0),MATCH((CUADRO!I$4&amp;$E572),'Hoja de Trabajo para listado'!$A$151:$Z$151,0)),0)+IFERROR(INDEX('Hoja de Trabajo para listado'!$AB$155:$BA$1048576,MATCH($A572,'Hoja de Trabajo para listado'!$AB$155:$AB$1048576,0),MATCH((CUADRO!I$4&amp;$E572),'Hoja de Trabajo para listado'!$AB$151:$BA$151,0)),0)+IFERROR(INDEX('Hoja de Trabajo para listado'!$BC$155:$CB$1048576,MATCH($A572,'Hoja de Trabajo para listado'!$BC$155:$BC$1048576,0),MATCH((CUADRO!I$4&amp;$E572),'Hoja de Trabajo para listado'!$BC$151:$CB$151,0)),0)+IFERROR(INDEX('Hoja de Trabajo para listado'!$DE$153:$DG$274,MATCH($A572,'Hoja de Trabajo para listado'!$DE$153:$DE$1048576,0),MATCH((CUADRO!I$4&amp;$E572),'Hoja de Trabajo para listado'!$DE$151:$DG$151,0)),0)+IFERROR(INDEX('Hoja de Trabajo para listado'!$CD$155:$DC$1048576,MATCH($A572,'Hoja de Trabajo para listado'!$CD$155:$CD$1048576,0),MATCH((CUADRO!I$4&amp;$E572),'Hoja de Trabajo para listado'!$CD$151:$DC$151,0)),0)</f>
        <v>0</v>
      </c>
      <c r="J572" s="241">
        <f ca="1">+IFERROR(INDEX('Hoja de Trabajo para listado'!$A$155:$Z$1048576,MATCH($A572,'Hoja de Trabajo para listado'!$A$155:$A$1048576,0),MATCH((CUADRO!J$4&amp;$E572),'Hoja de Trabajo para listado'!$A$151:$Z$151,0)),0)+IFERROR(INDEX('Hoja de Trabajo para listado'!$AB$155:$BA$1048576,MATCH($A572,'Hoja de Trabajo para listado'!$AB$155:$AB$1048576,0),MATCH((CUADRO!J$4&amp;$E572),'Hoja de Trabajo para listado'!$AB$151:$BA$151,0)),0)+IFERROR(INDEX('Hoja de Trabajo para listado'!$BC$155:$CB$1048576,MATCH($A572,'Hoja de Trabajo para listado'!$BC$155:$BC$1048576,0),MATCH((CUADRO!J$4&amp;$E572),'Hoja de Trabajo para listado'!$BC$151:$CB$151,0)),0)+IFERROR(INDEX('Hoja de Trabajo para listado'!$DE$153:$DG$274,MATCH($A572,'Hoja de Trabajo para listado'!$DE$153:$DE$1048576,0),MATCH((CUADRO!J$4&amp;$E572),'Hoja de Trabajo para listado'!$DE$151:$DG$151,0)),0)+IFERROR(INDEX('Hoja de Trabajo para listado'!$CD$155:$DC$1048576,MATCH($A572,'Hoja de Trabajo para listado'!$CD$155:$CD$1048576,0),MATCH((CUADRO!J$4&amp;$E572),'Hoja de Trabajo para listado'!$CD$151:$DC$151,0)),0)</f>
        <v>0</v>
      </c>
      <c r="K572" s="241">
        <f ca="1">+IFERROR(INDEX('Hoja de Trabajo para listado'!$A$155:$Z$1048576,MATCH($A572,'Hoja de Trabajo para listado'!$A$155:$A$1048576,0),MATCH((CUADRO!K$4&amp;$E572),'Hoja de Trabajo para listado'!$A$151:$Z$151,0)),0)+IFERROR(INDEX('Hoja de Trabajo para listado'!$AB$155:$BA$1048576,MATCH($A572,'Hoja de Trabajo para listado'!$AB$155:$AB$1048576,0),MATCH((CUADRO!K$4&amp;$E572),'Hoja de Trabajo para listado'!$AB$151:$BA$151,0)),0)+IFERROR(INDEX('Hoja de Trabajo para listado'!$BC$155:$CB$1048576,MATCH($A572,'Hoja de Trabajo para listado'!$BC$155:$BC$1048576,0),MATCH((CUADRO!K$4&amp;$E572),'Hoja de Trabajo para listado'!$BC$151:$CB$151,0)),0)+IFERROR(INDEX('Hoja de Trabajo para listado'!$DE$153:$DG$274,MATCH($A572,'Hoja de Trabajo para listado'!$DE$153:$DE$1048576,0),MATCH((CUADRO!K$4&amp;$E572),'Hoja de Trabajo para listado'!$DE$151:$DG$151,0)),0)+IFERROR(INDEX('Hoja de Trabajo para listado'!$CD$155:$DC$1048576,MATCH($A572,'Hoja de Trabajo para listado'!$CD$155:$CD$1048576,0),MATCH((CUADRO!K$4&amp;$E572),'Hoja de Trabajo para listado'!$CD$151:$DC$151,0)),0)</f>
        <v>0</v>
      </c>
      <c r="L572" s="241">
        <f ca="1">+IFERROR(INDEX('Hoja de Trabajo para listado'!$A$155:$Z$1048576,MATCH($A572,'Hoja de Trabajo para listado'!$A$155:$A$1048576,0),MATCH((CUADRO!L$4&amp;$E572),'Hoja de Trabajo para listado'!$A$151:$Z$151,0)),0)+IFERROR(INDEX('Hoja de Trabajo para listado'!$AB$155:$BA$1048576,MATCH($A572,'Hoja de Trabajo para listado'!$AB$155:$AB$1048576,0),MATCH((CUADRO!L$4&amp;$E572),'Hoja de Trabajo para listado'!$AB$151:$BA$151,0)),0)+IFERROR(INDEX('Hoja de Trabajo para listado'!$BC$155:$CB$1048576,MATCH($A572,'Hoja de Trabajo para listado'!$BC$155:$BC$1048576,0),MATCH((CUADRO!L$4&amp;$E572),'Hoja de Trabajo para listado'!$BC$151:$CB$151,0)),0)+IFERROR(INDEX('Hoja de Trabajo para listado'!$DE$153:$DG$274,MATCH($A572,'Hoja de Trabajo para listado'!$DE$153:$DE$1048576,0),MATCH((CUADRO!L$4&amp;$E572),'Hoja de Trabajo para listado'!$DE$151:$DG$151,0)),0)+IFERROR(INDEX('Hoja de Trabajo para listado'!$CD$155:$DC$1048576,MATCH($A572,'Hoja de Trabajo para listado'!$CD$155:$CD$1048576,0),MATCH((CUADRO!L$4&amp;$E572),'Hoja de Trabajo para listado'!$CD$151:$DC$151,0)),0)</f>
        <v>0</v>
      </c>
      <c r="M572" s="241">
        <f ca="1">+IFERROR(INDEX('Hoja de Trabajo para listado'!$A$155:$Z$1048576,MATCH($A572,'Hoja de Trabajo para listado'!$A$155:$A$1048576,0),MATCH((CUADRO!M$4&amp;$E572),'Hoja de Trabajo para listado'!$A$151:$Z$151,0)),0)+IFERROR(INDEX('Hoja de Trabajo para listado'!$AB$155:$BA$1048576,MATCH($A572,'Hoja de Trabajo para listado'!$AB$155:$AB$1048576,0),MATCH((CUADRO!M$4&amp;$E572),'Hoja de Trabajo para listado'!$AB$151:$BA$151,0)),0)+IFERROR(INDEX('Hoja de Trabajo para listado'!$BC$155:$CB$1048576,MATCH($A572,'Hoja de Trabajo para listado'!$BC$155:$BC$1048576,0),MATCH((CUADRO!M$4&amp;$E572),'Hoja de Trabajo para listado'!$BC$151:$CB$151,0)),0)+IFERROR(INDEX('Hoja de Trabajo para listado'!$DE$153:$DG$274,MATCH($A572,'Hoja de Trabajo para listado'!$DE$153:$DE$1048576,0),MATCH((CUADRO!M$4&amp;$E572),'Hoja de Trabajo para listado'!$DE$151:$DG$151,0)),0)+IFERROR(INDEX('Hoja de Trabajo para listado'!$CD$155:$DC$1048576,MATCH($A572,'Hoja de Trabajo para listado'!$CD$155:$CD$1048576,0),MATCH((CUADRO!M$4&amp;$E572),'Hoja de Trabajo para listado'!$CD$151:$DC$151,0)),0)</f>
        <v>0</v>
      </c>
      <c r="N572" s="241">
        <f ca="1">+IFERROR(INDEX('Hoja de Trabajo para listado'!$A$155:$Z$1048576,MATCH($A572,'Hoja de Trabajo para listado'!$A$155:$A$1048576,0),MATCH((CUADRO!N$4&amp;$E572),'Hoja de Trabajo para listado'!$A$151:$Z$151,0)),0)+IFERROR(INDEX('Hoja de Trabajo para listado'!$AB$155:$BA$1048576,MATCH($A572,'Hoja de Trabajo para listado'!$AB$155:$AB$1048576,0),MATCH((CUADRO!N$4&amp;$E572),'Hoja de Trabajo para listado'!$AB$151:$BA$151,0)),0)+IFERROR(INDEX('Hoja de Trabajo para listado'!$BC$155:$CB$1048576,MATCH($A572,'Hoja de Trabajo para listado'!$BC$155:$BC$1048576,0),MATCH((CUADRO!N$4&amp;$E572),'Hoja de Trabajo para listado'!$BC$151:$CB$151,0)),0)+IFERROR(INDEX('Hoja de Trabajo para listado'!$DE$153:$DG$274,MATCH($A572,'Hoja de Trabajo para listado'!$DE$153:$DE$1048576,0),MATCH((CUADRO!N$4&amp;$E572),'Hoja de Trabajo para listado'!$DE$151:$DG$151,0)),0)+IFERROR(INDEX('Hoja de Trabajo para listado'!$CD$155:$DC$1048576,MATCH($A572,'Hoja de Trabajo para listado'!$CD$155:$CD$1048576,0),MATCH((CUADRO!N$4&amp;$E572),'Hoja de Trabajo para listado'!$CD$151:$DC$151,0)),0)</f>
        <v>0</v>
      </c>
      <c r="O572" s="241">
        <f ca="1">+IFERROR(INDEX('Hoja de Trabajo para listado'!$A$155:$Z$1048576,MATCH($A572,'Hoja de Trabajo para listado'!$A$155:$A$1048576,0),MATCH((CUADRO!O$4&amp;$E572),'Hoja de Trabajo para listado'!$A$151:$Z$151,0)),0)+IFERROR(INDEX('Hoja de Trabajo para listado'!$AB$155:$BA$1048576,MATCH($A572,'Hoja de Trabajo para listado'!$AB$155:$AB$1048576,0),MATCH((CUADRO!O$4&amp;$E572),'Hoja de Trabajo para listado'!$AB$151:$BA$151,0)),0)+IFERROR(INDEX('Hoja de Trabajo para listado'!$BC$155:$CB$1048576,MATCH($A572,'Hoja de Trabajo para listado'!$BC$155:$BC$1048576,0),MATCH((CUADRO!O$4&amp;$E572),'Hoja de Trabajo para listado'!$BC$151:$CB$151,0)),0)+IFERROR(INDEX('Hoja de Trabajo para listado'!$DE$153:$DG$274,MATCH($A572,'Hoja de Trabajo para listado'!$DE$153:$DE$1048576,0),MATCH((CUADRO!O$4&amp;$E572),'Hoja de Trabajo para listado'!$DE$151:$DG$151,0)),0)+IFERROR(INDEX('Hoja de Trabajo para listado'!$CD$155:$DC$1048576,MATCH($A572,'Hoja de Trabajo para listado'!$CD$155:$CD$1048576,0),MATCH((CUADRO!O$4&amp;$E572),'Hoja de Trabajo para listado'!$CD$151:$DC$151,0)),0)</f>
        <v>0</v>
      </c>
      <c r="P572" s="241">
        <f ca="1">+IFERROR(INDEX('Hoja de Trabajo para listado'!$A$155:$Z$1048576,MATCH($A572,'Hoja de Trabajo para listado'!$A$155:$A$1048576,0),MATCH((CUADRO!P$4&amp;$E572),'Hoja de Trabajo para listado'!$A$151:$Z$151,0)),0)+IFERROR(INDEX('Hoja de Trabajo para listado'!$AB$155:$BA$1048576,MATCH($A572,'Hoja de Trabajo para listado'!$AB$155:$AB$1048576,0),MATCH((CUADRO!P$4&amp;$E572),'Hoja de Trabajo para listado'!$AB$151:$BA$151,0)),0)+IFERROR(INDEX('Hoja de Trabajo para listado'!$BC$155:$CB$1048576,MATCH($A572,'Hoja de Trabajo para listado'!$BC$155:$BC$1048576,0),MATCH((CUADRO!P$4&amp;$E572),'Hoja de Trabajo para listado'!$BC$151:$CB$151,0)),0)+IFERROR(INDEX('Hoja de Trabajo para listado'!$DE$153:$DG$274,MATCH($A572,'Hoja de Trabajo para listado'!$DE$153:$DE$1048576,0),MATCH((CUADRO!P$4&amp;$E572),'Hoja de Trabajo para listado'!$DE$151:$DG$151,0)),0)+IFERROR(INDEX('Hoja de Trabajo para listado'!$CD$155:$DC$1048576,MATCH($A572,'Hoja de Trabajo para listado'!$CD$155:$CD$1048576,0),MATCH((CUADRO!P$4&amp;$E572),'Hoja de Trabajo para listado'!$CD$151:$DC$151,0)),0)</f>
        <v>0</v>
      </c>
      <c r="Q572" s="241">
        <f ca="1">+IFERROR(INDEX('Hoja de Trabajo para listado'!$A$155:$Z$1048576,MATCH($A572,'Hoja de Trabajo para listado'!$A$155:$A$1048576,0),MATCH((CUADRO!Q$4&amp;$E572),'Hoja de Trabajo para listado'!$A$151:$Z$151,0)),0)+IFERROR(INDEX('Hoja de Trabajo para listado'!$AB$155:$BA$1048576,MATCH($A572,'Hoja de Trabajo para listado'!$AB$155:$AB$1048576,0),MATCH((CUADRO!Q$4&amp;$E572),'Hoja de Trabajo para listado'!$AB$151:$BA$151,0)),0)+IFERROR(INDEX('Hoja de Trabajo para listado'!$BC$155:$CB$1048576,MATCH($A572,'Hoja de Trabajo para listado'!$BC$155:$BC$1048576,0),MATCH((CUADRO!Q$4&amp;$E572),'Hoja de Trabajo para listado'!$BC$151:$CB$151,0)),0)+IFERROR(INDEX('Hoja de Trabajo para listado'!$DE$153:$DG$274,MATCH($A572,'Hoja de Trabajo para listado'!$DE$153:$DE$1048576,0),MATCH((CUADRO!Q$4&amp;$E572),'Hoja de Trabajo para listado'!$DE$151:$DG$151,0)),0)+IFERROR(INDEX('Hoja de Trabajo para listado'!$CD$155:$DC$1048576,MATCH($A572,'Hoja de Trabajo para listado'!$CD$155:$CD$1048576,0),MATCH((CUADRO!Q$4&amp;$E572),'Hoja de Trabajo para listado'!$CD$151:$DC$151,0)),0)</f>
        <v>0</v>
      </c>
      <c r="R572" s="241">
        <f t="shared" ca="1" si="23"/>
        <v>0</v>
      </c>
      <c r="S572" s="247">
        <f ca="1">+R571+R572</f>
        <v>0</v>
      </c>
      <c r="T572" s="241">
        <f ca="1">+S572</f>
        <v>0</v>
      </c>
      <c r="U572" s="240">
        <f t="shared" si="24"/>
        <v>2</v>
      </c>
      <c r="V572" s="327" t="str">
        <f>+VLOOKUP(A572,bd_lista!$A$3:$E$592,5,FALSE)</f>
        <v>Gobiernos Autonomos Municipales</v>
      </c>
      <c r="W572" s="398"/>
      <c r="X572" s="240">
        <f>+VLOOKUP(A572,[4]Sheet1!$A$13:$D$744,4,FALSE)</f>
        <v>0</v>
      </c>
      <c r="Y572" s="240" t="e">
        <f>+VLOOKUP(X572,bd_lista!$A$3:$C$592,3,FALSE)</f>
        <v>#N/A</v>
      </c>
      <c r="Z572" s="288"/>
      <c r="AA572" s="289"/>
    </row>
    <row r="573" spans="1:27" customFormat="1" ht="15" hidden="1" customHeight="1">
      <c r="A573" s="32">
        <v>1238</v>
      </c>
      <c r="B573" s="393">
        <f>+A573</f>
        <v>1238</v>
      </c>
      <c r="C573" s="245" t="str">
        <f>+VLOOKUP(A573,bd_lista!$A$3:$C$592,3,FALSE)</f>
        <v>Gobierno Autónomo Municipal de Corocoro</v>
      </c>
      <c r="D573" s="395" t="str">
        <f>+C573</f>
        <v>Gobierno Autónomo Municipal de Corocoro</v>
      </c>
      <c r="E573" s="240" t="s">
        <v>1303</v>
      </c>
      <c r="F573" s="241">
        <f ca="1">+IFERROR(INDEX('Hoja de Trabajo para listado'!$A$155:$Z$1048576,MATCH($A573,'Hoja de Trabajo para listado'!$A$155:$A$1048576,0),MATCH((CUADRO!F$4&amp;$E573),'Hoja de Trabajo para listado'!$A$151:$Z$151,0)),0)+IFERROR(INDEX('Hoja de Trabajo para listado'!$AB$155:$BA$1048576,MATCH($A573,'Hoja de Trabajo para listado'!$AB$155:$AB$1048576,0),MATCH((CUADRO!F$4&amp;$E573),'Hoja de Trabajo para listado'!$AB$151:$BA$151,0)),0)+IFERROR(INDEX('Hoja de Trabajo para listado'!$BC$155:$CB$1048576,MATCH($A573,'Hoja de Trabajo para listado'!$BC$155:$BC$1048576,0),MATCH((CUADRO!F$4&amp;$E573),'Hoja de Trabajo para listado'!$BC$151:$CB$151,0)),0)+IFERROR(INDEX('Hoja de Trabajo para listado'!$DE$153:$DG$274,MATCH($A573,'Hoja de Trabajo para listado'!$DE$153:$DE$1048576,0),MATCH((CUADRO!F$4&amp;$E573),'Hoja de Trabajo para listado'!$DE$151:$DG$151,0)),0)+IFERROR(INDEX('Hoja de Trabajo para listado'!$CD$155:$DC$1048576,MATCH($A573,'Hoja de Trabajo para listado'!$CD$155:$CD$1048576,0),MATCH((CUADRO!F$4&amp;$E573),'Hoja de Trabajo para listado'!$CD$151:$DC$151,0)),0)</f>
        <v>0</v>
      </c>
      <c r="G573" s="241">
        <f ca="1">+IFERROR(INDEX('Hoja de Trabajo para listado'!$A$155:$Z$1048576,MATCH($A573,'Hoja de Trabajo para listado'!$A$155:$A$1048576,0),MATCH((CUADRO!G$4&amp;$E573),'Hoja de Trabajo para listado'!$A$151:$Z$151,0)),0)+IFERROR(INDEX('Hoja de Trabajo para listado'!$AB$155:$BA$1048576,MATCH($A573,'Hoja de Trabajo para listado'!$AB$155:$AB$1048576,0),MATCH((CUADRO!G$4&amp;$E573),'Hoja de Trabajo para listado'!$AB$151:$BA$151,0)),0)+IFERROR(INDEX('Hoja de Trabajo para listado'!$BC$155:$CB$1048576,MATCH($A573,'Hoja de Trabajo para listado'!$BC$155:$BC$1048576,0),MATCH((CUADRO!G$4&amp;$E573),'Hoja de Trabajo para listado'!$BC$151:$CB$151,0)),0)+IFERROR(INDEX('Hoja de Trabajo para listado'!$DE$153:$DG$274,MATCH($A573,'Hoja de Trabajo para listado'!$DE$153:$DE$1048576,0),MATCH((CUADRO!G$4&amp;$E573),'Hoja de Trabajo para listado'!$DE$151:$DG$151,0)),0)+IFERROR(INDEX('Hoja de Trabajo para listado'!$CD$155:$DC$1048576,MATCH($A573,'Hoja de Trabajo para listado'!$CD$155:$CD$1048576,0),MATCH((CUADRO!G$4&amp;$E573),'Hoja de Trabajo para listado'!$CD$151:$DC$151,0)),0)</f>
        <v>0</v>
      </c>
      <c r="H573" s="241">
        <f ca="1">+IFERROR(INDEX('Hoja de Trabajo para listado'!$A$155:$Z$1048576,MATCH($A573,'Hoja de Trabajo para listado'!$A$155:$A$1048576,0),MATCH((CUADRO!H$4&amp;$E573),'Hoja de Trabajo para listado'!$A$151:$Z$151,0)),0)+IFERROR(INDEX('Hoja de Trabajo para listado'!$AB$155:$BA$1048576,MATCH($A573,'Hoja de Trabajo para listado'!$AB$155:$AB$1048576,0),MATCH((CUADRO!H$4&amp;$E573),'Hoja de Trabajo para listado'!$AB$151:$BA$151,0)),0)+IFERROR(INDEX('Hoja de Trabajo para listado'!$BC$155:$CB$1048576,MATCH($A573,'Hoja de Trabajo para listado'!$BC$155:$BC$1048576,0),MATCH((CUADRO!H$4&amp;$E573),'Hoja de Trabajo para listado'!$BC$151:$CB$151,0)),0)+IFERROR(INDEX('Hoja de Trabajo para listado'!$DE$153:$DG$274,MATCH($A573,'Hoja de Trabajo para listado'!$DE$153:$DE$1048576,0),MATCH((CUADRO!H$4&amp;$E573),'Hoja de Trabajo para listado'!$DE$151:$DG$151,0)),0)+IFERROR(INDEX('Hoja de Trabajo para listado'!$CD$155:$DC$1048576,MATCH($A573,'Hoja de Trabajo para listado'!$CD$155:$CD$1048576,0),MATCH((CUADRO!H$4&amp;$E573),'Hoja de Trabajo para listado'!$CD$151:$DC$151,0)),0)</f>
        <v>0</v>
      </c>
      <c r="I573" s="241">
        <f ca="1">+IFERROR(INDEX('Hoja de Trabajo para listado'!$A$155:$Z$1048576,MATCH($A573,'Hoja de Trabajo para listado'!$A$155:$A$1048576,0),MATCH((CUADRO!I$4&amp;$E573),'Hoja de Trabajo para listado'!$A$151:$Z$151,0)),0)+IFERROR(INDEX('Hoja de Trabajo para listado'!$AB$155:$BA$1048576,MATCH($A573,'Hoja de Trabajo para listado'!$AB$155:$AB$1048576,0),MATCH((CUADRO!I$4&amp;$E573),'Hoja de Trabajo para listado'!$AB$151:$BA$151,0)),0)+IFERROR(INDEX('Hoja de Trabajo para listado'!$BC$155:$CB$1048576,MATCH($A573,'Hoja de Trabajo para listado'!$BC$155:$BC$1048576,0),MATCH((CUADRO!I$4&amp;$E573),'Hoja de Trabajo para listado'!$BC$151:$CB$151,0)),0)+IFERROR(INDEX('Hoja de Trabajo para listado'!$DE$153:$DG$274,MATCH($A573,'Hoja de Trabajo para listado'!$DE$153:$DE$1048576,0),MATCH((CUADRO!I$4&amp;$E573),'Hoja de Trabajo para listado'!$DE$151:$DG$151,0)),0)+IFERROR(INDEX('Hoja de Trabajo para listado'!$CD$155:$DC$1048576,MATCH($A573,'Hoja de Trabajo para listado'!$CD$155:$CD$1048576,0),MATCH((CUADRO!I$4&amp;$E573),'Hoja de Trabajo para listado'!$CD$151:$DC$151,0)),0)</f>
        <v>0</v>
      </c>
      <c r="J573" s="241">
        <f ca="1">+IFERROR(INDEX('Hoja de Trabajo para listado'!$A$155:$Z$1048576,MATCH($A573,'Hoja de Trabajo para listado'!$A$155:$A$1048576,0),MATCH((CUADRO!J$4&amp;$E573),'Hoja de Trabajo para listado'!$A$151:$Z$151,0)),0)+IFERROR(INDEX('Hoja de Trabajo para listado'!$AB$155:$BA$1048576,MATCH($A573,'Hoja de Trabajo para listado'!$AB$155:$AB$1048576,0),MATCH((CUADRO!J$4&amp;$E573),'Hoja de Trabajo para listado'!$AB$151:$BA$151,0)),0)+IFERROR(INDEX('Hoja de Trabajo para listado'!$BC$155:$CB$1048576,MATCH($A573,'Hoja de Trabajo para listado'!$BC$155:$BC$1048576,0),MATCH((CUADRO!J$4&amp;$E573),'Hoja de Trabajo para listado'!$BC$151:$CB$151,0)),0)+IFERROR(INDEX('Hoja de Trabajo para listado'!$DE$153:$DG$274,MATCH($A573,'Hoja de Trabajo para listado'!$DE$153:$DE$1048576,0),MATCH((CUADRO!J$4&amp;$E573),'Hoja de Trabajo para listado'!$DE$151:$DG$151,0)),0)+IFERROR(INDEX('Hoja de Trabajo para listado'!$CD$155:$DC$1048576,MATCH($A573,'Hoja de Trabajo para listado'!$CD$155:$CD$1048576,0),MATCH((CUADRO!J$4&amp;$E573),'Hoja de Trabajo para listado'!$CD$151:$DC$151,0)),0)</f>
        <v>0</v>
      </c>
      <c r="K573" s="241">
        <f ca="1">+IFERROR(INDEX('Hoja de Trabajo para listado'!$A$155:$Z$1048576,MATCH($A573,'Hoja de Trabajo para listado'!$A$155:$A$1048576,0),MATCH((CUADRO!K$4&amp;$E573),'Hoja de Trabajo para listado'!$A$151:$Z$151,0)),0)+IFERROR(INDEX('Hoja de Trabajo para listado'!$AB$155:$BA$1048576,MATCH($A573,'Hoja de Trabajo para listado'!$AB$155:$AB$1048576,0),MATCH((CUADRO!K$4&amp;$E573),'Hoja de Trabajo para listado'!$AB$151:$BA$151,0)),0)+IFERROR(INDEX('Hoja de Trabajo para listado'!$BC$155:$CB$1048576,MATCH($A573,'Hoja de Trabajo para listado'!$BC$155:$BC$1048576,0),MATCH((CUADRO!K$4&amp;$E573),'Hoja de Trabajo para listado'!$BC$151:$CB$151,0)),0)+IFERROR(INDEX('Hoja de Trabajo para listado'!$DE$153:$DG$274,MATCH($A573,'Hoja de Trabajo para listado'!$DE$153:$DE$1048576,0),MATCH((CUADRO!K$4&amp;$E573),'Hoja de Trabajo para listado'!$DE$151:$DG$151,0)),0)+IFERROR(INDEX('Hoja de Trabajo para listado'!$CD$155:$DC$1048576,MATCH($A573,'Hoja de Trabajo para listado'!$CD$155:$CD$1048576,0),MATCH((CUADRO!K$4&amp;$E573),'Hoja de Trabajo para listado'!$CD$151:$DC$151,0)),0)</f>
        <v>0</v>
      </c>
      <c r="L573" s="241">
        <f ca="1">+IFERROR(INDEX('Hoja de Trabajo para listado'!$A$155:$Z$1048576,MATCH($A573,'Hoja de Trabajo para listado'!$A$155:$A$1048576,0),MATCH((CUADRO!L$4&amp;$E573),'Hoja de Trabajo para listado'!$A$151:$Z$151,0)),0)+IFERROR(INDEX('Hoja de Trabajo para listado'!$AB$155:$BA$1048576,MATCH($A573,'Hoja de Trabajo para listado'!$AB$155:$AB$1048576,0),MATCH((CUADRO!L$4&amp;$E573),'Hoja de Trabajo para listado'!$AB$151:$BA$151,0)),0)+IFERROR(INDEX('Hoja de Trabajo para listado'!$BC$155:$CB$1048576,MATCH($A573,'Hoja de Trabajo para listado'!$BC$155:$BC$1048576,0),MATCH((CUADRO!L$4&amp;$E573),'Hoja de Trabajo para listado'!$BC$151:$CB$151,0)),0)+IFERROR(INDEX('Hoja de Trabajo para listado'!$DE$153:$DG$274,MATCH($A573,'Hoja de Trabajo para listado'!$DE$153:$DE$1048576,0),MATCH((CUADRO!L$4&amp;$E573),'Hoja de Trabajo para listado'!$DE$151:$DG$151,0)),0)+IFERROR(INDEX('Hoja de Trabajo para listado'!$CD$155:$DC$1048576,MATCH($A573,'Hoja de Trabajo para listado'!$CD$155:$CD$1048576,0),MATCH((CUADRO!L$4&amp;$E573),'Hoja de Trabajo para listado'!$CD$151:$DC$151,0)),0)</f>
        <v>0</v>
      </c>
      <c r="M573" s="241">
        <f ca="1">+IFERROR(INDEX('Hoja de Trabajo para listado'!$A$155:$Z$1048576,MATCH($A573,'Hoja de Trabajo para listado'!$A$155:$A$1048576,0),MATCH((CUADRO!M$4&amp;$E573),'Hoja de Trabajo para listado'!$A$151:$Z$151,0)),0)+IFERROR(INDEX('Hoja de Trabajo para listado'!$AB$155:$BA$1048576,MATCH($A573,'Hoja de Trabajo para listado'!$AB$155:$AB$1048576,0),MATCH((CUADRO!M$4&amp;$E573),'Hoja de Trabajo para listado'!$AB$151:$BA$151,0)),0)+IFERROR(INDEX('Hoja de Trabajo para listado'!$BC$155:$CB$1048576,MATCH($A573,'Hoja de Trabajo para listado'!$BC$155:$BC$1048576,0),MATCH((CUADRO!M$4&amp;$E573),'Hoja de Trabajo para listado'!$BC$151:$CB$151,0)),0)+IFERROR(INDEX('Hoja de Trabajo para listado'!$DE$153:$DG$274,MATCH($A573,'Hoja de Trabajo para listado'!$DE$153:$DE$1048576,0),MATCH((CUADRO!M$4&amp;$E573),'Hoja de Trabajo para listado'!$DE$151:$DG$151,0)),0)+IFERROR(INDEX('Hoja de Trabajo para listado'!$CD$155:$DC$1048576,MATCH($A573,'Hoja de Trabajo para listado'!$CD$155:$CD$1048576,0),MATCH((CUADRO!M$4&amp;$E573),'Hoja de Trabajo para listado'!$CD$151:$DC$151,0)),0)</f>
        <v>0</v>
      </c>
      <c r="N573" s="241">
        <f ca="1">+IFERROR(INDEX('Hoja de Trabajo para listado'!$A$155:$Z$1048576,MATCH($A573,'Hoja de Trabajo para listado'!$A$155:$A$1048576,0),MATCH((CUADRO!N$4&amp;$E573),'Hoja de Trabajo para listado'!$A$151:$Z$151,0)),0)+IFERROR(INDEX('Hoja de Trabajo para listado'!$AB$155:$BA$1048576,MATCH($A573,'Hoja de Trabajo para listado'!$AB$155:$AB$1048576,0),MATCH((CUADRO!N$4&amp;$E573),'Hoja de Trabajo para listado'!$AB$151:$BA$151,0)),0)+IFERROR(INDEX('Hoja de Trabajo para listado'!$BC$155:$CB$1048576,MATCH($A573,'Hoja de Trabajo para listado'!$BC$155:$BC$1048576,0),MATCH((CUADRO!N$4&amp;$E573),'Hoja de Trabajo para listado'!$BC$151:$CB$151,0)),0)+IFERROR(INDEX('Hoja de Trabajo para listado'!$DE$153:$DG$274,MATCH($A573,'Hoja de Trabajo para listado'!$DE$153:$DE$1048576,0),MATCH((CUADRO!N$4&amp;$E573),'Hoja de Trabajo para listado'!$DE$151:$DG$151,0)),0)+IFERROR(INDEX('Hoja de Trabajo para listado'!$CD$155:$DC$1048576,MATCH($A573,'Hoja de Trabajo para listado'!$CD$155:$CD$1048576,0),MATCH((CUADRO!N$4&amp;$E573),'Hoja de Trabajo para listado'!$CD$151:$DC$151,0)),0)</f>
        <v>0</v>
      </c>
      <c r="O573" s="241">
        <f ca="1">+IFERROR(INDEX('Hoja de Trabajo para listado'!$A$155:$Z$1048576,MATCH($A573,'Hoja de Trabajo para listado'!$A$155:$A$1048576,0),MATCH((CUADRO!O$4&amp;$E573),'Hoja de Trabajo para listado'!$A$151:$Z$151,0)),0)+IFERROR(INDEX('Hoja de Trabajo para listado'!$AB$155:$BA$1048576,MATCH($A573,'Hoja de Trabajo para listado'!$AB$155:$AB$1048576,0),MATCH((CUADRO!O$4&amp;$E573),'Hoja de Trabajo para listado'!$AB$151:$BA$151,0)),0)+IFERROR(INDEX('Hoja de Trabajo para listado'!$BC$155:$CB$1048576,MATCH($A573,'Hoja de Trabajo para listado'!$BC$155:$BC$1048576,0),MATCH((CUADRO!O$4&amp;$E573),'Hoja de Trabajo para listado'!$BC$151:$CB$151,0)),0)+IFERROR(INDEX('Hoja de Trabajo para listado'!$DE$153:$DG$274,MATCH($A573,'Hoja de Trabajo para listado'!$DE$153:$DE$1048576,0),MATCH((CUADRO!O$4&amp;$E573),'Hoja de Trabajo para listado'!$DE$151:$DG$151,0)),0)+IFERROR(INDEX('Hoja de Trabajo para listado'!$CD$155:$DC$1048576,MATCH($A573,'Hoja de Trabajo para listado'!$CD$155:$CD$1048576,0),MATCH((CUADRO!O$4&amp;$E573),'Hoja de Trabajo para listado'!$CD$151:$DC$151,0)),0)</f>
        <v>0</v>
      </c>
      <c r="P573" s="241">
        <f ca="1">+IFERROR(INDEX('Hoja de Trabajo para listado'!$A$155:$Z$1048576,MATCH($A573,'Hoja de Trabajo para listado'!$A$155:$A$1048576,0),MATCH((CUADRO!P$4&amp;$E573),'Hoja de Trabajo para listado'!$A$151:$Z$151,0)),0)+IFERROR(INDEX('Hoja de Trabajo para listado'!$AB$155:$BA$1048576,MATCH($A573,'Hoja de Trabajo para listado'!$AB$155:$AB$1048576,0),MATCH((CUADRO!P$4&amp;$E573),'Hoja de Trabajo para listado'!$AB$151:$BA$151,0)),0)+IFERROR(INDEX('Hoja de Trabajo para listado'!$BC$155:$CB$1048576,MATCH($A573,'Hoja de Trabajo para listado'!$BC$155:$BC$1048576,0),MATCH((CUADRO!P$4&amp;$E573),'Hoja de Trabajo para listado'!$BC$151:$CB$151,0)),0)+IFERROR(INDEX('Hoja de Trabajo para listado'!$DE$153:$DG$274,MATCH($A573,'Hoja de Trabajo para listado'!$DE$153:$DE$1048576,0),MATCH((CUADRO!P$4&amp;$E573),'Hoja de Trabajo para listado'!$DE$151:$DG$151,0)),0)+IFERROR(INDEX('Hoja de Trabajo para listado'!$CD$155:$DC$1048576,MATCH($A573,'Hoja de Trabajo para listado'!$CD$155:$CD$1048576,0),MATCH((CUADRO!P$4&amp;$E573),'Hoja de Trabajo para listado'!$CD$151:$DC$151,0)),0)</f>
        <v>0</v>
      </c>
      <c r="Q573" s="241">
        <f ca="1">+IFERROR(INDEX('Hoja de Trabajo para listado'!$A$155:$Z$1048576,MATCH($A573,'Hoja de Trabajo para listado'!$A$155:$A$1048576,0),MATCH((CUADRO!Q$4&amp;$E573),'Hoja de Trabajo para listado'!$A$151:$Z$151,0)),0)+IFERROR(INDEX('Hoja de Trabajo para listado'!$AB$155:$BA$1048576,MATCH($A573,'Hoja de Trabajo para listado'!$AB$155:$AB$1048576,0),MATCH((CUADRO!Q$4&amp;$E573),'Hoja de Trabajo para listado'!$AB$151:$BA$151,0)),0)+IFERROR(INDEX('Hoja de Trabajo para listado'!$BC$155:$CB$1048576,MATCH($A573,'Hoja de Trabajo para listado'!$BC$155:$BC$1048576,0),MATCH((CUADRO!Q$4&amp;$E573),'Hoja de Trabajo para listado'!$BC$151:$CB$151,0)),0)+IFERROR(INDEX('Hoja de Trabajo para listado'!$DE$153:$DG$274,MATCH($A573,'Hoja de Trabajo para listado'!$DE$153:$DE$1048576,0),MATCH((CUADRO!Q$4&amp;$E573),'Hoja de Trabajo para listado'!$DE$151:$DG$151,0)),0)+IFERROR(INDEX('Hoja de Trabajo para listado'!$CD$155:$DC$1048576,MATCH($A573,'Hoja de Trabajo para listado'!$CD$155:$CD$1048576,0),MATCH((CUADRO!Q$4&amp;$E573),'Hoja de Trabajo para listado'!$CD$151:$DC$151,0)),0)</f>
        <v>0</v>
      </c>
      <c r="R573" s="241">
        <f t="shared" ca="1" si="23"/>
        <v>0</v>
      </c>
      <c r="S573" s="247"/>
      <c r="T573" s="241">
        <f ca="1">+T574</f>
        <v>0</v>
      </c>
      <c r="U573" s="240">
        <f t="shared" si="24"/>
        <v>1</v>
      </c>
      <c r="V573" s="327" t="str">
        <f>+VLOOKUP(A573,bd_lista!$A$3:$E$592,5,FALSE)</f>
        <v>Gobiernos Autonomos Municipales</v>
      </c>
      <c r="W573" s="397" t="str">
        <f>+V573</f>
        <v>Gobiernos Autonomos Municipales</v>
      </c>
      <c r="X573" s="240">
        <f>+VLOOKUP(A573,[4]Sheet1!$A$13:$D$744,4,FALSE)</f>
        <v>0</v>
      </c>
      <c r="Y573" s="240" t="e">
        <f>+VLOOKUP(X573,bd_lista!$A$3:$C$592,3,FALSE)</f>
        <v>#N/A</v>
      </c>
      <c r="Z573" s="290">
        <f>+X573</f>
        <v>0</v>
      </c>
      <c r="AA573" s="291" t="e">
        <f>+Y573</f>
        <v>#N/A</v>
      </c>
    </row>
    <row r="574" spans="1:27" customFormat="1" ht="15" hidden="1" customHeight="1">
      <c r="A574" s="32">
        <v>1238</v>
      </c>
      <c r="B574" s="394"/>
      <c r="C574" s="245" t="str">
        <f>+VLOOKUP(A574,bd_lista!$A$3:$C$592,3,FALSE)</f>
        <v>Gobierno Autónomo Municipal de Corocoro</v>
      </c>
      <c r="D574" s="396"/>
      <c r="E574" s="242" t="s">
        <v>1304</v>
      </c>
      <c r="F574" s="241">
        <f ca="1">+IFERROR(INDEX('Hoja de Trabajo para listado'!$A$155:$Z$1048576,MATCH($A574,'Hoja de Trabajo para listado'!$A$155:$A$1048576,0),MATCH((CUADRO!F$4&amp;$E574),'Hoja de Trabajo para listado'!$A$151:$Z$151,0)),0)+IFERROR(INDEX('Hoja de Trabajo para listado'!$AB$155:$BA$1048576,MATCH($A574,'Hoja de Trabajo para listado'!$AB$155:$AB$1048576,0),MATCH((CUADRO!F$4&amp;$E574),'Hoja de Trabajo para listado'!$AB$151:$BA$151,0)),0)+IFERROR(INDEX('Hoja de Trabajo para listado'!$BC$155:$CB$1048576,MATCH($A574,'Hoja de Trabajo para listado'!$BC$155:$BC$1048576,0),MATCH((CUADRO!F$4&amp;$E574),'Hoja de Trabajo para listado'!$BC$151:$CB$151,0)),0)+IFERROR(INDEX('Hoja de Trabajo para listado'!$DE$153:$DG$274,MATCH($A574,'Hoja de Trabajo para listado'!$DE$153:$DE$1048576,0),MATCH((CUADRO!F$4&amp;$E574),'Hoja de Trabajo para listado'!$DE$151:$DG$151,0)),0)+IFERROR(INDEX('Hoja de Trabajo para listado'!$CD$155:$DC$1048576,MATCH($A574,'Hoja de Trabajo para listado'!$CD$155:$CD$1048576,0),MATCH((CUADRO!F$4&amp;$E574),'Hoja de Trabajo para listado'!$CD$151:$DC$151,0)),0)</f>
        <v>0</v>
      </c>
      <c r="G574" s="241">
        <f ca="1">+IFERROR(INDEX('Hoja de Trabajo para listado'!$A$155:$Z$1048576,MATCH($A574,'Hoja de Trabajo para listado'!$A$155:$A$1048576,0),MATCH((CUADRO!G$4&amp;$E574),'Hoja de Trabajo para listado'!$A$151:$Z$151,0)),0)+IFERROR(INDEX('Hoja de Trabajo para listado'!$AB$155:$BA$1048576,MATCH($A574,'Hoja de Trabajo para listado'!$AB$155:$AB$1048576,0),MATCH((CUADRO!G$4&amp;$E574),'Hoja de Trabajo para listado'!$AB$151:$BA$151,0)),0)+IFERROR(INDEX('Hoja de Trabajo para listado'!$BC$155:$CB$1048576,MATCH($A574,'Hoja de Trabajo para listado'!$BC$155:$BC$1048576,0),MATCH((CUADRO!G$4&amp;$E574),'Hoja de Trabajo para listado'!$BC$151:$CB$151,0)),0)+IFERROR(INDEX('Hoja de Trabajo para listado'!$DE$153:$DG$274,MATCH($A574,'Hoja de Trabajo para listado'!$DE$153:$DE$1048576,0),MATCH((CUADRO!G$4&amp;$E574),'Hoja de Trabajo para listado'!$DE$151:$DG$151,0)),0)+IFERROR(INDEX('Hoja de Trabajo para listado'!$CD$155:$DC$1048576,MATCH($A574,'Hoja de Trabajo para listado'!$CD$155:$CD$1048576,0),MATCH((CUADRO!G$4&amp;$E574),'Hoja de Trabajo para listado'!$CD$151:$DC$151,0)),0)</f>
        <v>0</v>
      </c>
      <c r="H574" s="241">
        <f ca="1">+IFERROR(INDEX('Hoja de Trabajo para listado'!$A$155:$Z$1048576,MATCH($A574,'Hoja de Trabajo para listado'!$A$155:$A$1048576,0),MATCH((CUADRO!H$4&amp;$E574),'Hoja de Trabajo para listado'!$A$151:$Z$151,0)),0)+IFERROR(INDEX('Hoja de Trabajo para listado'!$AB$155:$BA$1048576,MATCH($A574,'Hoja de Trabajo para listado'!$AB$155:$AB$1048576,0),MATCH((CUADRO!H$4&amp;$E574),'Hoja de Trabajo para listado'!$AB$151:$BA$151,0)),0)+IFERROR(INDEX('Hoja de Trabajo para listado'!$BC$155:$CB$1048576,MATCH($A574,'Hoja de Trabajo para listado'!$BC$155:$BC$1048576,0),MATCH((CUADRO!H$4&amp;$E574),'Hoja de Trabajo para listado'!$BC$151:$CB$151,0)),0)+IFERROR(INDEX('Hoja de Trabajo para listado'!$DE$153:$DG$274,MATCH($A574,'Hoja de Trabajo para listado'!$DE$153:$DE$1048576,0),MATCH((CUADRO!H$4&amp;$E574),'Hoja de Trabajo para listado'!$DE$151:$DG$151,0)),0)+IFERROR(INDEX('Hoja de Trabajo para listado'!$CD$155:$DC$1048576,MATCH($A574,'Hoja de Trabajo para listado'!$CD$155:$CD$1048576,0),MATCH((CUADRO!H$4&amp;$E574),'Hoja de Trabajo para listado'!$CD$151:$DC$151,0)),0)</f>
        <v>0</v>
      </c>
      <c r="I574" s="241">
        <f ca="1">+IFERROR(INDEX('Hoja de Trabajo para listado'!$A$155:$Z$1048576,MATCH($A574,'Hoja de Trabajo para listado'!$A$155:$A$1048576,0),MATCH((CUADRO!I$4&amp;$E574),'Hoja de Trabajo para listado'!$A$151:$Z$151,0)),0)+IFERROR(INDEX('Hoja de Trabajo para listado'!$AB$155:$BA$1048576,MATCH($A574,'Hoja de Trabajo para listado'!$AB$155:$AB$1048576,0),MATCH((CUADRO!I$4&amp;$E574),'Hoja de Trabajo para listado'!$AB$151:$BA$151,0)),0)+IFERROR(INDEX('Hoja de Trabajo para listado'!$BC$155:$CB$1048576,MATCH($A574,'Hoja de Trabajo para listado'!$BC$155:$BC$1048576,0),MATCH((CUADRO!I$4&amp;$E574),'Hoja de Trabajo para listado'!$BC$151:$CB$151,0)),0)+IFERROR(INDEX('Hoja de Trabajo para listado'!$DE$153:$DG$274,MATCH($A574,'Hoja de Trabajo para listado'!$DE$153:$DE$1048576,0),MATCH((CUADRO!I$4&amp;$E574),'Hoja de Trabajo para listado'!$DE$151:$DG$151,0)),0)+IFERROR(INDEX('Hoja de Trabajo para listado'!$CD$155:$DC$1048576,MATCH($A574,'Hoja de Trabajo para listado'!$CD$155:$CD$1048576,0),MATCH((CUADRO!I$4&amp;$E574),'Hoja de Trabajo para listado'!$CD$151:$DC$151,0)),0)</f>
        <v>0</v>
      </c>
      <c r="J574" s="241">
        <f ca="1">+IFERROR(INDEX('Hoja de Trabajo para listado'!$A$155:$Z$1048576,MATCH($A574,'Hoja de Trabajo para listado'!$A$155:$A$1048576,0),MATCH((CUADRO!J$4&amp;$E574),'Hoja de Trabajo para listado'!$A$151:$Z$151,0)),0)+IFERROR(INDEX('Hoja de Trabajo para listado'!$AB$155:$BA$1048576,MATCH($A574,'Hoja de Trabajo para listado'!$AB$155:$AB$1048576,0),MATCH((CUADRO!J$4&amp;$E574),'Hoja de Trabajo para listado'!$AB$151:$BA$151,0)),0)+IFERROR(INDEX('Hoja de Trabajo para listado'!$BC$155:$CB$1048576,MATCH($A574,'Hoja de Trabajo para listado'!$BC$155:$BC$1048576,0),MATCH((CUADRO!J$4&amp;$E574),'Hoja de Trabajo para listado'!$BC$151:$CB$151,0)),0)+IFERROR(INDEX('Hoja de Trabajo para listado'!$DE$153:$DG$274,MATCH($A574,'Hoja de Trabajo para listado'!$DE$153:$DE$1048576,0),MATCH((CUADRO!J$4&amp;$E574),'Hoja de Trabajo para listado'!$DE$151:$DG$151,0)),0)+IFERROR(INDEX('Hoja de Trabajo para listado'!$CD$155:$DC$1048576,MATCH($A574,'Hoja de Trabajo para listado'!$CD$155:$CD$1048576,0),MATCH((CUADRO!J$4&amp;$E574),'Hoja de Trabajo para listado'!$CD$151:$DC$151,0)),0)</f>
        <v>0</v>
      </c>
      <c r="K574" s="241">
        <f ca="1">+IFERROR(INDEX('Hoja de Trabajo para listado'!$A$155:$Z$1048576,MATCH($A574,'Hoja de Trabajo para listado'!$A$155:$A$1048576,0),MATCH((CUADRO!K$4&amp;$E574),'Hoja de Trabajo para listado'!$A$151:$Z$151,0)),0)+IFERROR(INDEX('Hoja de Trabajo para listado'!$AB$155:$BA$1048576,MATCH($A574,'Hoja de Trabajo para listado'!$AB$155:$AB$1048576,0),MATCH((CUADRO!K$4&amp;$E574),'Hoja de Trabajo para listado'!$AB$151:$BA$151,0)),0)+IFERROR(INDEX('Hoja de Trabajo para listado'!$BC$155:$CB$1048576,MATCH($A574,'Hoja de Trabajo para listado'!$BC$155:$BC$1048576,0),MATCH((CUADRO!K$4&amp;$E574),'Hoja de Trabajo para listado'!$BC$151:$CB$151,0)),0)+IFERROR(INDEX('Hoja de Trabajo para listado'!$DE$153:$DG$274,MATCH($A574,'Hoja de Trabajo para listado'!$DE$153:$DE$1048576,0),MATCH((CUADRO!K$4&amp;$E574),'Hoja de Trabajo para listado'!$DE$151:$DG$151,0)),0)+IFERROR(INDEX('Hoja de Trabajo para listado'!$CD$155:$DC$1048576,MATCH($A574,'Hoja de Trabajo para listado'!$CD$155:$CD$1048576,0),MATCH((CUADRO!K$4&amp;$E574),'Hoja de Trabajo para listado'!$CD$151:$DC$151,0)),0)</f>
        <v>0</v>
      </c>
      <c r="L574" s="241">
        <f ca="1">+IFERROR(INDEX('Hoja de Trabajo para listado'!$A$155:$Z$1048576,MATCH($A574,'Hoja de Trabajo para listado'!$A$155:$A$1048576,0),MATCH((CUADRO!L$4&amp;$E574),'Hoja de Trabajo para listado'!$A$151:$Z$151,0)),0)+IFERROR(INDEX('Hoja de Trabajo para listado'!$AB$155:$BA$1048576,MATCH($A574,'Hoja de Trabajo para listado'!$AB$155:$AB$1048576,0),MATCH((CUADRO!L$4&amp;$E574),'Hoja de Trabajo para listado'!$AB$151:$BA$151,0)),0)+IFERROR(INDEX('Hoja de Trabajo para listado'!$BC$155:$CB$1048576,MATCH($A574,'Hoja de Trabajo para listado'!$BC$155:$BC$1048576,0),MATCH((CUADRO!L$4&amp;$E574),'Hoja de Trabajo para listado'!$BC$151:$CB$151,0)),0)+IFERROR(INDEX('Hoja de Trabajo para listado'!$DE$153:$DG$274,MATCH($A574,'Hoja de Trabajo para listado'!$DE$153:$DE$1048576,0),MATCH((CUADRO!L$4&amp;$E574),'Hoja de Trabajo para listado'!$DE$151:$DG$151,0)),0)+IFERROR(INDEX('Hoja de Trabajo para listado'!$CD$155:$DC$1048576,MATCH($A574,'Hoja de Trabajo para listado'!$CD$155:$CD$1048576,0),MATCH((CUADRO!L$4&amp;$E574),'Hoja de Trabajo para listado'!$CD$151:$DC$151,0)),0)</f>
        <v>0</v>
      </c>
      <c r="M574" s="241">
        <f ca="1">+IFERROR(INDEX('Hoja de Trabajo para listado'!$A$155:$Z$1048576,MATCH($A574,'Hoja de Trabajo para listado'!$A$155:$A$1048576,0),MATCH((CUADRO!M$4&amp;$E574),'Hoja de Trabajo para listado'!$A$151:$Z$151,0)),0)+IFERROR(INDEX('Hoja de Trabajo para listado'!$AB$155:$BA$1048576,MATCH($A574,'Hoja de Trabajo para listado'!$AB$155:$AB$1048576,0),MATCH((CUADRO!M$4&amp;$E574),'Hoja de Trabajo para listado'!$AB$151:$BA$151,0)),0)+IFERROR(INDEX('Hoja de Trabajo para listado'!$BC$155:$CB$1048576,MATCH($A574,'Hoja de Trabajo para listado'!$BC$155:$BC$1048576,0),MATCH((CUADRO!M$4&amp;$E574),'Hoja de Trabajo para listado'!$BC$151:$CB$151,0)),0)+IFERROR(INDEX('Hoja de Trabajo para listado'!$DE$153:$DG$274,MATCH($A574,'Hoja de Trabajo para listado'!$DE$153:$DE$1048576,0),MATCH((CUADRO!M$4&amp;$E574),'Hoja de Trabajo para listado'!$DE$151:$DG$151,0)),0)+IFERROR(INDEX('Hoja de Trabajo para listado'!$CD$155:$DC$1048576,MATCH($A574,'Hoja de Trabajo para listado'!$CD$155:$CD$1048576,0),MATCH((CUADRO!M$4&amp;$E574),'Hoja de Trabajo para listado'!$CD$151:$DC$151,0)),0)</f>
        <v>0</v>
      </c>
      <c r="N574" s="241">
        <f ca="1">+IFERROR(INDEX('Hoja de Trabajo para listado'!$A$155:$Z$1048576,MATCH($A574,'Hoja de Trabajo para listado'!$A$155:$A$1048576,0),MATCH((CUADRO!N$4&amp;$E574),'Hoja de Trabajo para listado'!$A$151:$Z$151,0)),0)+IFERROR(INDEX('Hoja de Trabajo para listado'!$AB$155:$BA$1048576,MATCH($A574,'Hoja de Trabajo para listado'!$AB$155:$AB$1048576,0),MATCH((CUADRO!N$4&amp;$E574),'Hoja de Trabajo para listado'!$AB$151:$BA$151,0)),0)+IFERROR(INDEX('Hoja de Trabajo para listado'!$BC$155:$CB$1048576,MATCH($A574,'Hoja de Trabajo para listado'!$BC$155:$BC$1048576,0),MATCH((CUADRO!N$4&amp;$E574),'Hoja de Trabajo para listado'!$BC$151:$CB$151,0)),0)+IFERROR(INDEX('Hoja de Trabajo para listado'!$DE$153:$DG$274,MATCH($A574,'Hoja de Trabajo para listado'!$DE$153:$DE$1048576,0),MATCH((CUADRO!N$4&amp;$E574),'Hoja de Trabajo para listado'!$DE$151:$DG$151,0)),0)+IFERROR(INDEX('Hoja de Trabajo para listado'!$CD$155:$DC$1048576,MATCH($A574,'Hoja de Trabajo para listado'!$CD$155:$CD$1048576,0),MATCH((CUADRO!N$4&amp;$E574),'Hoja de Trabajo para listado'!$CD$151:$DC$151,0)),0)</f>
        <v>0</v>
      </c>
      <c r="O574" s="241">
        <f ca="1">+IFERROR(INDEX('Hoja de Trabajo para listado'!$A$155:$Z$1048576,MATCH($A574,'Hoja de Trabajo para listado'!$A$155:$A$1048576,0),MATCH((CUADRO!O$4&amp;$E574),'Hoja de Trabajo para listado'!$A$151:$Z$151,0)),0)+IFERROR(INDEX('Hoja de Trabajo para listado'!$AB$155:$BA$1048576,MATCH($A574,'Hoja de Trabajo para listado'!$AB$155:$AB$1048576,0),MATCH((CUADRO!O$4&amp;$E574),'Hoja de Trabajo para listado'!$AB$151:$BA$151,0)),0)+IFERROR(INDEX('Hoja de Trabajo para listado'!$BC$155:$CB$1048576,MATCH($A574,'Hoja de Trabajo para listado'!$BC$155:$BC$1048576,0),MATCH((CUADRO!O$4&amp;$E574),'Hoja de Trabajo para listado'!$BC$151:$CB$151,0)),0)+IFERROR(INDEX('Hoja de Trabajo para listado'!$DE$153:$DG$274,MATCH($A574,'Hoja de Trabajo para listado'!$DE$153:$DE$1048576,0),MATCH((CUADRO!O$4&amp;$E574),'Hoja de Trabajo para listado'!$DE$151:$DG$151,0)),0)+IFERROR(INDEX('Hoja de Trabajo para listado'!$CD$155:$DC$1048576,MATCH($A574,'Hoja de Trabajo para listado'!$CD$155:$CD$1048576,0),MATCH((CUADRO!O$4&amp;$E574),'Hoja de Trabajo para listado'!$CD$151:$DC$151,0)),0)</f>
        <v>0</v>
      </c>
      <c r="P574" s="241">
        <f ca="1">+IFERROR(INDEX('Hoja de Trabajo para listado'!$A$155:$Z$1048576,MATCH($A574,'Hoja de Trabajo para listado'!$A$155:$A$1048576,0),MATCH((CUADRO!P$4&amp;$E574),'Hoja de Trabajo para listado'!$A$151:$Z$151,0)),0)+IFERROR(INDEX('Hoja de Trabajo para listado'!$AB$155:$BA$1048576,MATCH($A574,'Hoja de Trabajo para listado'!$AB$155:$AB$1048576,0),MATCH((CUADRO!P$4&amp;$E574),'Hoja de Trabajo para listado'!$AB$151:$BA$151,0)),0)+IFERROR(INDEX('Hoja de Trabajo para listado'!$BC$155:$CB$1048576,MATCH($A574,'Hoja de Trabajo para listado'!$BC$155:$BC$1048576,0),MATCH((CUADRO!P$4&amp;$E574),'Hoja de Trabajo para listado'!$BC$151:$CB$151,0)),0)+IFERROR(INDEX('Hoja de Trabajo para listado'!$DE$153:$DG$274,MATCH($A574,'Hoja de Trabajo para listado'!$DE$153:$DE$1048576,0),MATCH((CUADRO!P$4&amp;$E574),'Hoja de Trabajo para listado'!$DE$151:$DG$151,0)),0)+IFERROR(INDEX('Hoja de Trabajo para listado'!$CD$155:$DC$1048576,MATCH($A574,'Hoja de Trabajo para listado'!$CD$155:$CD$1048576,0),MATCH((CUADRO!P$4&amp;$E574),'Hoja de Trabajo para listado'!$CD$151:$DC$151,0)),0)</f>
        <v>0</v>
      </c>
      <c r="Q574" s="241">
        <f ca="1">+IFERROR(INDEX('Hoja de Trabajo para listado'!$A$155:$Z$1048576,MATCH($A574,'Hoja de Trabajo para listado'!$A$155:$A$1048576,0),MATCH((CUADRO!Q$4&amp;$E574),'Hoja de Trabajo para listado'!$A$151:$Z$151,0)),0)+IFERROR(INDEX('Hoja de Trabajo para listado'!$AB$155:$BA$1048576,MATCH($A574,'Hoja de Trabajo para listado'!$AB$155:$AB$1048576,0),MATCH((CUADRO!Q$4&amp;$E574),'Hoja de Trabajo para listado'!$AB$151:$BA$151,0)),0)+IFERROR(INDEX('Hoja de Trabajo para listado'!$BC$155:$CB$1048576,MATCH($A574,'Hoja de Trabajo para listado'!$BC$155:$BC$1048576,0),MATCH((CUADRO!Q$4&amp;$E574),'Hoja de Trabajo para listado'!$BC$151:$CB$151,0)),0)+IFERROR(INDEX('Hoja de Trabajo para listado'!$DE$153:$DG$274,MATCH($A574,'Hoja de Trabajo para listado'!$DE$153:$DE$1048576,0),MATCH((CUADRO!Q$4&amp;$E574),'Hoja de Trabajo para listado'!$DE$151:$DG$151,0)),0)+IFERROR(INDEX('Hoja de Trabajo para listado'!$CD$155:$DC$1048576,MATCH($A574,'Hoja de Trabajo para listado'!$CD$155:$CD$1048576,0),MATCH((CUADRO!Q$4&amp;$E574),'Hoja de Trabajo para listado'!$CD$151:$DC$151,0)),0)</f>
        <v>0</v>
      </c>
      <c r="R574" s="241">
        <f t="shared" ca="1" si="23"/>
        <v>0</v>
      </c>
      <c r="S574" s="247">
        <f ca="1">+R573+R574</f>
        <v>0</v>
      </c>
      <c r="T574" s="241">
        <f ca="1">+S574</f>
        <v>0</v>
      </c>
      <c r="U574" s="240">
        <f t="shared" si="24"/>
        <v>2</v>
      </c>
      <c r="V574" s="327" t="str">
        <f>+VLOOKUP(A574,bd_lista!$A$3:$E$592,5,FALSE)</f>
        <v>Gobiernos Autonomos Municipales</v>
      </c>
      <c r="W574" s="398"/>
      <c r="X574" s="240">
        <f>+VLOOKUP(A574,[4]Sheet1!$A$13:$D$744,4,FALSE)</f>
        <v>0</v>
      </c>
      <c r="Y574" s="240" t="e">
        <f>+VLOOKUP(X574,bd_lista!$A$3:$C$592,3,FALSE)</f>
        <v>#N/A</v>
      </c>
      <c r="Z574" s="288"/>
      <c r="AA574" s="289"/>
    </row>
    <row r="575" spans="1:27" customFormat="1" ht="15" hidden="1" customHeight="1">
      <c r="A575" s="32">
        <v>1239</v>
      </c>
      <c r="B575" s="393">
        <f>+A575</f>
        <v>1239</v>
      </c>
      <c r="C575" s="245" t="str">
        <f>+VLOOKUP(A575,bd_lista!$A$3:$C$592,3,FALSE)</f>
        <v>Gobierno Autónomo Municipal de Caquiaviri</v>
      </c>
      <c r="D575" s="395" t="str">
        <f>+C575</f>
        <v>Gobierno Autónomo Municipal de Caquiaviri</v>
      </c>
      <c r="E575" s="240" t="s">
        <v>1303</v>
      </c>
      <c r="F575" s="241">
        <f ca="1">+IFERROR(INDEX('Hoja de Trabajo para listado'!$A$155:$Z$1048576,MATCH($A575,'Hoja de Trabajo para listado'!$A$155:$A$1048576,0),MATCH((CUADRO!F$4&amp;$E575),'Hoja de Trabajo para listado'!$A$151:$Z$151,0)),0)+IFERROR(INDEX('Hoja de Trabajo para listado'!$AB$155:$BA$1048576,MATCH($A575,'Hoja de Trabajo para listado'!$AB$155:$AB$1048576,0),MATCH((CUADRO!F$4&amp;$E575),'Hoja de Trabajo para listado'!$AB$151:$BA$151,0)),0)+IFERROR(INDEX('Hoja de Trabajo para listado'!$BC$155:$CB$1048576,MATCH($A575,'Hoja de Trabajo para listado'!$BC$155:$BC$1048576,0),MATCH((CUADRO!F$4&amp;$E575),'Hoja de Trabajo para listado'!$BC$151:$CB$151,0)),0)+IFERROR(INDEX('Hoja de Trabajo para listado'!$DE$153:$DG$274,MATCH($A575,'Hoja de Trabajo para listado'!$DE$153:$DE$1048576,0),MATCH((CUADRO!F$4&amp;$E575),'Hoja de Trabajo para listado'!$DE$151:$DG$151,0)),0)+IFERROR(INDEX('Hoja de Trabajo para listado'!$CD$155:$DC$1048576,MATCH($A575,'Hoja de Trabajo para listado'!$CD$155:$CD$1048576,0),MATCH((CUADRO!F$4&amp;$E575),'Hoja de Trabajo para listado'!$CD$151:$DC$151,0)),0)</f>
        <v>0</v>
      </c>
      <c r="G575" s="241">
        <f ca="1">+IFERROR(INDEX('Hoja de Trabajo para listado'!$A$155:$Z$1048576,MATCH($A575,'Hoja de Trabajo para listado'!$A$155:$A$1048576,0),MATCH((CUADRO!G$4&amp;$E575),'Hoja de Trabajo para listado'!$A$151:$Z$151,0)),0)+IFERROR(INDEX('Hoja de Trabajo para listado'!$AB$155:$BA$1048576,MATCH($A575,'Hoja de Trabajo para listado'!$AB$155:$AB$1048576,0),MATCH((CUADRO!G$4&amp;$E575),'Hoja de Trabajo para listado'!$AB$151:$BA$151,0)),0)+IFERROR(INDEX('Hoja de Trabajo para listado'!$BC$155:$CB$1048576,MATCH($A575,'Hoja de Trabajo para listado'!$BC$155:$BC$1048576,0),MATCH((CUADRO!G$4&amp;$E575),'Hoja de Trabajo para listado'!$BC$151:$CB$151,0)),0)+IFERROR(INDEX('Hoja de Trabajo para listado'!$DE$153:$DG$274,MATCH($A575,'Hoja de Trabajo para listado'!$DE$153:$DE$1048576,0),MATCH((CUADRO!G$4&amp;$E575),'Hoja de Trabajo para listado'!$DE$151:$DG$151,0)),0)+IFERROR(INDEX('Hoja de Trabajo para listado'!$CD$155:$DC$1048576,MATCH($A575,'Hoja de Trabajo para listado'!$CD$155:$CD$1048576,0),MATCH((CUADRO!G$4&amp;$E575),'Hoja de Trabajo para listado'!$CD$151:$DC$151,0)),0)</f>
        <v>0</v>
      </c>
      <c r="H575" s="241">
        <f ca="1">+IFERROR(INDEX('Hoja de Trabajo para listado'!$A$155:$Z$1048576,MATCH($A575,'Hoja de Trabajo para listado'!$A$155:$A$1048576,0),MATCH((CUADRO!H$4&amp;$E575),'Hoja de Trabajo para listado'!$A$151:$Z$151,0)),0)+IFERROR(INDEX('Hoja de Trabajo para listado'!$AB$155:$BA$1048576,MATCH($A575,'Hoja de Trabajo para listado'!$AB$155:$AB$1048576,0),MATCH((CUADRO!H$4&amp;$E575),'Hoja de Trabajo para listado'!$AB$151:$BA$151,0)),0)+IFERROR(INDEX('Hoja de Trabajo para listado'!$BC$155:$CB$1048576,MATCH($A575,'Hoja de Trabajo para listado'!$BC$155:$BC$1048576,0),MATCH((CUADRO!H$4&amp;$E575),'Hoja de Trabajo para listado'!$BC$151:$CB$151,0)),0)+IFERROR(INDEX('Hoja de Trabajo para listado'!$DE$153:$DG$274,MATCH($A575,'Hoja de Trabajo para listado'!$DE$153:$DE$1048576,0),MATCH((CUADRO!H$4&amp;$E575),'Hoja de Trabajo para listado'!$DE$151:$DG$151,0)),0)+IFERROR(INDEX('Hoja de Trabajo para listado'!$CD$155:$DC$1048576,MATCH($A575,'Hoja de Trabajo para listado'!$CD$155:$CD$1048576,0),MATCH((CUADRO!H$4&amp;$E575),'Hoja de Trabajo para listado'!$CD$151:$DC$151,0)),0)</f>
        <v>0</v>
      </c>
      <c r="I575" s="241">
        <f ca="1">+IFERROR(INDEX('Hoja de Trabajo para listado'!$A$155:$Z$1048576,MATCH($A575,'Hoja de Trabajo para listado'!$A$155:$A$1048576,0),MATCH((CUADRO!I$4&amp;$E575),'Hoja de Trabajo para listado'!$A$151:$Z$151,0)),0)+IFERROR(INDEX('Hoja de Trabajo para listado'!$AB$155:$BA$1048576,MATCH($A575,'Hoja de Trabajo para listado'!$AB$155:$AB$1048576,0),MATCH((CUADRO!I$4&amp;$E575),'Hoja de Trabajo para listado'!$AB$151:$BA$151,0)),0)+IFERROR(INDEX('Hoja de Trabajo para listado'!$BC$155:$CB$1048576,MATCH($A575,'Hoja de Trabajo para listado'!$BC$155:$BC$1048576,0),MATCH((CUADRO!I$4&amp;$E575),'Hoja de Trabajo para listado'!$BC$151:$CB$151,0)),0)+IFERROR(INDEX('Hoja de Trabajo para listado'!$DE$153:$DG$274,MATCH($A575,'Hoja de Trabajo para listado'!$DE$153:$DE$1048576,0),MATCH((CUADRO!I$4&amp;$E575),'Hoja de Trabajo para listado'!$DE$151:$DG$151,0)),0)+IFERROR(INDEX('Hoja de Trabajo para listado'!$CD$155:$DC$1048576,MATCH($A575,'Hoja de Trabajo para listado'!$CD$155:$CD$1048576,0),MATCH((CUADRO!I$4&amp;$E575),'Hoja de Trabajo para listado'!$CD$151:$DC$151,0)),0)</f>
        <v>0</v>
      </c>
      <c r="J575" s="241">
        <f ca="1">+IFERROR(INDEX('Hoja de Trabajo para listado'!$A$155:$Z$1048576,MATCH($A575,'Hoja de Trabajo para listado'!$A$155:$A$1048576,0),MATCH((CUADRO!J$4&amp;$E575),'Hoja de Trabajo para listado'!$A$151:$Z$151,0)),0)+IFERROR(INDEX('Hoja de Trabajo para listado'!$AB$155:$BA$1048576,MATCH($A575,'Hoja de Trabajo para listado'!$AB$155:$AB$1048576,0),MATCH((CUADRO!J$4&amp;$E575),'Hoja de Trabajo para listado'!$AB$151:$BA$151,0)),0)+IFERROR(INDEX('Hoja de Trabajo para listado'!$BC$155:$CB$1048576,MATCH($A575,'Hoja de Trabajo para listado'!$BC$155:$BC$1048576,0),MATCH((CUADRO!J$4&amp;$E575),'Hoja de Trabajo para listado'!$BC$151:$CB$151,0)),0)+IFERROR(INDEX('Hoja de Trabajo para listado'!$DE$153:$DG$274,MATCH($A575,'Hoja de Trabajo para listado'!$DE$153:$DE$1048576,0),MATCH((CUADRO!J$4&amp;$E575),'Hoja de Trabajo para listado'!$DE$151:$DG$151,0)),0)+IFERROR(INDEX('Hoja de Trabajo para listado'!$CD$155:$DC$1048576,MATCH($A575,'Hoja de Trabajo para listado'!$CD$155:$CD$1048576,0),MATCH((CUADRO!J$4&amp;$E575),'Hoja de Trabajo para listado'!$CD$151:$DC$151,0)),0)</f>
        <v>0</v>
      </c>
      <c r="K575" s="241">
        <f ca="1">+IFERROR(INDEX('Hoja de Trabajo para listado'!$A$155:$Z$1048576,MATCH($A575,'Hoja de Trabajo para listado'!$A$155:$A$1048576,0),MATCH((CUADRO!K$4&amp;$E575),'Hoja de Trabajo para listado'!$A$151:$Z$151,0)),0)+IFERROR(INDEX('Hoja de Trabajo para listado'!$AB$155:$BA$1048576,MATCH($A575,'Hoja de Trabajo para listado'!$AB$155:$AB$1048576,0),MATCH((CUADRO!K$4&amp;$E575),'Hoja de Trabajo para listado'!$AB$151:$BA$151,0)),0)+IFERROR(INDEX('Hoja de Trabajo para listado'!$BC$155:$CB$1048576,MATCH($A575,'Hoja de Trabajo para listado'!$BC$155:$BC$1048576,0),MATCH((CUADRO!K$4&amp;$E575),'Hoja de Trabajo para listado'!$BC$151:$CB$151,0)),0)+IFERROR(INDEX('Hoja de Trabajo para listado'!$DE$153:$DG$274,MATCH($A575,'Hoja de Trabajo para listado'!$DE$153:$DE$1048576,0),MATCH((CUADRO!K$4&amp;$E575),'Hoja de Trabajo para listado'!$DE$151:$DG$151,0)),0)+IFERROR(INDEX('Hoja de Trabajo para listado'!$CD$155:$DC$1048576,MATCH($A575,'Hoja de Trabajo para listado'!$CD$155:$CD$1048576,0),MATCH((CUADRO!K$4&amp;$E575),'Hoja de Trabajo para listado'!$CD$151:$DC$151,0)),0)</f>
        <v>0</v>
      </c>
      <c r="L575" s="241">
        <f ca="1">+IFERROR(INDEX('Hoja de Trabajo para listado'!$A$155:$Z$1048576,MATCH($A575,'Hoja de Trabajo para listado'!$A$155:$A$1048576,0),MATCH((CUADRO!L$4&amp;$E575),'Hoja de Trabajo para listado'!$A$151:$Z$151,0)),0)+IFERROR(INDEX('Hoja de Trabajo para listado'!$AB$155:$BA$1048576,MATCH($A575,'Hoja de Trabajo para listado'!$AB$155:$AB$1048576,0),MATCH((CUADRO!L$4&amp;$E575),'Hoja de Trabajo para listado'!$AB$151:$BA$151,0)),0)+IFERROR(INDEX('Hoja de Trabajo para listado'!$BC$155:$CB$1048576,MATCH($A575,'Hoja de Trabajo para listado'!$BC$155:$BC$1048576,0),MATCH((CUADRO!L$4&amp;$E575),'Hoja de Trabajo para listado'!$BC$151:$CB$151,0)),0)+IFERROR(INDEX('Hoja de Trabajo para listado'!$DE$153:$DG$274,MATCH($A575,'Hoja de Trabajo para listado'!$DE$153:$DE$1048576,0),MATCH((CUADRO!L$4&amp;$E575),'Hoja de Trabajo para listado'!$DE$151:$DG$151,0)),0)+IFERROR(INDEX('Hoja de Trabajo para listado'!$CD$155:$DC$1048576,MATCH($A575,'Hoja de Trabajo para listado'!$CD$155:$CD$1048576,0),MATCH((CUADRO!L$4&amp;$E575),'Hoja de Trabajo para listado'!$CD$151:$DC$151,0)),0)</f>
        <v>0</v>
      </c>
      <c r="M575" s="241">
        <f ca="1">+IFERROR(INDEX('Hoja de Trabajo para listado'!$A$155:$Z$1048576,MATCH($A575,'Hoja de Trabajo para listado'!$A$155:$A$1048576,0),MATCH((CUADRO!M$4&amp;$E575),'Hoja de Trabajo para listado'!$A$151:$Z$151,0)),0)+IFERROR(INDEX('Hoja de Trabajo para listado'!$AB$155:$BA$1048576,MATCH($A575,'Hoja de Trabajo para listado'!$AB$155:$AB$1048576,0),MATCH((CUADRO!M$4&amp;$E575),'Hoja de Trabajo para listado'!$AB$151:$BA$151,0)),0)+IFERROR(INDEX('Hoja de Trabajo para listado'!$BC$155:$CB$1048576,MATCH($A575,'Hoja de Trabajo para listado'!$BC$155:$BC$1048576,0),MATCH((CUADRO!M$4&amp;$E575),'Hoja de Trabajo para listado'!$BC$151:$CB$151,0)),0)+IFERROR(INDEX('Hoja de Trabajo para listado'!$DE$153:$DG$274,MATCH($A575,'Hoja de Trabajo para listado'!$DE$153:$DE$1048576,0),MATCH((CUADRO!M$4&amp;$E575),'Hoja de Trabajo para listado'!$DE$151:$DG$151,0)),0)+IFERROR(INDEX('Hoja de Trabajo para listado'!$CD$155:$DC$1048576,MATCH($A575,'Hoja de Trabajo para listado'!$CD$155:$CD$1048576,0),MATCH((CUADRO!M$4&amp;$E575),'Hoja de Trabajo para listado'!$CD$151:$DC$151,0)),0)</f>
        <v>0</v>
      </c>
      <c r="N575" s="241">
        <f ca="1">+IFERROR(INDEX('Hoja de Trabajo para listado'!$A$155:$Z$1048576,MATCH($A575,'Hoja de Trabajo para listado'!$A$155:$A$1048576,0),MATCH((CUADRO!N$4&amp;$E575),'Hoja de Trabajo para listado'!$A$151:$Z$151,0)),0)+IFERROR(INDEX('Hoja de Trabajo para listado'!$AB$155:$BA$1048576,MATCH($A575,'Hoja de Trabajo para listado'!$AB$155:$AB$1048576,0),MATCH((CUADRO!N$4&amp;$E575),'Hoja de Trabajo para listado'!$AB$151:$BA$151,0)),0)+IFERROR(INDEX('Hoja de Trabajo para listado'!$BC$155:$CB$1048576,MATCH($A575,'Hoja de Trabajo para listado'!$BC$155:$BC$1048576,0),MATCH((CUADRO!N$4&amp;$E575),'Hoja de Trabajo para listado'!$BC$151:$CB$151,0)),0)+IFERROR(INDEX('Hoja de Trabajo para listado'!$DE$153:$DG$274,MATCH($A575,'Hoja de Trabajo para listado'!$DE$153:$DE$1048576,0),MATCH((CUADRO!N$4&amp;$E575),'Hoja de Trabajo para listado'!$DE$151:$DG$151,0)),0)+IFERROR(INDEX('Hoja de Trabajo para listado'!$CD$155:$DC$1048576,MATCH($A575,'Hoja de Trabajo para listado'!$CD$155:$CD$1048576,0),MATCH((CUADRO!N$4&amp;$E575),'Hoja de Trabajo para listado'!$CD$151:$DC$151,0)),0)</f>
        <v>0</v>
      </c>
      <c r="O575" s="241">
        <f ca="1">+IFERROR(INDEX('Hoja de Trabajo para listado'!$A$155:$Z$1048576,MATCH($A575,'Hoja de Trabajo para listado'!$A$155:$A$1048576,0),MATCH((CUADRO!O$4&amp;$E575),'Hoja de Trabajo para listado'!$A$151:$Z$151,0)),0)+IFERROR(INDEX('Hoja de Trabajo para listado'!$AB$155:$BA$1048576,MATCH($A575,'Hoja de Trabajo para listado'!$AB$155:$AB$1048576,0),MATCH((CUADRO!O$4&amp;$E575),'Hoja de Trabajo para listado'!$AB$151:$BA$151,0)),0)+IFERROR(INDEX('Hoja de Trabajo para listado'!$BC$155:$CB$1048576,MATCH($A575,'Hoja de Trabajo para listado'!$BC$155:$BC$1048576,0),MATCH((CUADRO!O$4&amp;$E575),'Hoja de Trabajo para listado'!$BC$151:$CB$151,0)),0)+IFERROR(INDEX('Hoja de Trabajo para listado'!$DE$153:$DG$274,MATCH($A575,'Hoja de Trabajo para listado'!$DE$153:$DE$1048576,0),MATCH((CUADRO!O$4&amp;$E575),'Hoja de Trabajo para listado'!$DE$151:$DG$151,0)),0)+IFERROR(INDEX('Hoja de Trabajo para listado'!$CD$155:$DC$1048576,MATCH($A575,'Hoja de Trabajo para listado'!$CD$155:$CD$1048576,0),MATCH((CUADRO!O$4&amp;$E575),'Hoja de Trabajo para listado'!$CD$151:$DC$151,0)),0)</f>
        <v>0</v>
      </c>
      <c r="P575" s="241">
        <f ca="1">+IFERROR(INDEX('Hoja de Trabajo para listado'!$A$155:$Z$1048576,MATCH($A575,'Hoja de Trabajo para listado'!$A$155:$A$1048576,0),MATCH((CUADRO!P$4&amp;$E575),'Hoja de Trabajo para listado'!$A$151:$Z$151,0)),0)+IFERROR(INDEX('Hoja de Trabajo para listado'!$AB$155:$BA$1048576,MATCH($A575,'Hoja de Trabajo para listado'!$AB$155:$AB$1048576,0),MATCH((CUADRO!P$4&amp;$E575),'Hoja de Trabajo para listado'!$AB$151:$BA$151,0)),0)+IFERROR(INDEX('Hoja de Trabajo para listado'!$BC$155:$CB$1048576,MATCH($A575,'Hoja de Trabajo para listado'!$BC$155:$BC$1048576,0),MATCH((CUADRO!P$4&amp;$E575),'Hoja de Trabajo para listado'!$BC$151:$CB$151,0)),0)+IFERROR(INDEX('Hoja de Trabajo para listado'!$DE$153:$DG$274,MATCH($A575,'Hoja de Trabajo para listado'!$DE$153:$DE$1048576,0),MATCH((CUADRO!P$4&amp;$E575),'Hoja de Trabajo para listado'!$DE$151:$DG$151,0)),0)+IFERROR(INDEX('Hoja de Trabajo para listado'!$CD$155:$DC$1048576,MATCH($A575,'Hoja de Trabajo para listado'!$CD$155:$CD$1048576,0),MATCH((CUADRO!P$4&amp;$E575),'Hoja de Trabajo para listado'!$CD$151:$DC$151,0)),0)</f>
        <v>0</v>
      </c>
      <c r="Q575" s="241">
        <f ca="1">+IFERROR(INDEX('Hoja de Trabajo para listado'!$A$155:$Z$1048576,MATCH($A575,'Hoja de Trabajo para listado'!$A$155:$A$1048576,0),MATCH((CUADRO!Q$4&amp;$E575),'Hoja de Trabajo para listado'!$A$151:$Z$151,0)),0)+IFERROR(INDEX('Hoja de Trabajo para listado'!$AB$155:$BA$1048576,MATCH($A575,'Hoja de Trabajo para listado'!$AB$155:$AB$1048576,0),MATCH((CUADRO!Q$4&amp;$E575),'Hoja de Trabajo para listado'!$AB$151:$BA$151,0)),0)+IFERROR(INDEX('Hoja de Trabajo para listado'!$BC$155:$CB$1048576,MATCH($A575,'Hoja de Trabajo para listado'!$BC$155:$BC$1048576,0),MATCH((CUADRO!Q$4&amp;$E575),'Hoja de Trabajo para listado'!$BC$151:$CB$151,0)),0)+IFERROR(INDEX('Hoja de Trabajo para listado'!$DE$153:$DG$274,MATCH($A575,'Hoja de Trabajo para listado'!$DE$153:$DE$1048576,0),MATCH((CUADRO!Q$4&amp;$E575),'Hoja de Trabajo para listado'!$DE$151:$DG$151,0)),0)+IFERROR(INDEX('Hoja de Trabajo para listado'!$CD$155:$DC$1048576,MATCH($A575,'Hoja de Trabajo para listado'!$CD$155:$CD$1048576,0),MATCH((CUADRO!Q$4&amp;$E575),'Hoja de Trabajo para listado'!$CD$151:$DC$151,0)),0)</f>
        <v>0</v>
      </c>
      <c r="R575" s="241">
        <f t="shared" ca="1" si="23"/>
        <v>0</v>
      </c>
      <c r="S575" s="247"/>
      <c r="T575" s="241">
        <f ca="1">+T576</f>
        <v>0</v>
      </c>
      <c r="U575" s="240">
        <f t="shared" si="24"/>
        <v>1</v>
      </c>
      <c r="V575" s="327" t="str">
        <f>+VLOOKUP(A575,bd_lista!$A$3:$E$592,5,FALSE)</f>
        <v>Gobiernos Autonomos Municipales</v>
      </c>
      <c r="W575" s="397" t="str">
        <f>+V575</f>
        <v>Gobiernos Autonomos Municipales</v>
      </c>
      <c r="X575" s="240">
        <f>+VLOOKUP(A575,[4]Sheet1!$A$13:$D$744,4,FALSE)</f>
        <v>0</v>
      </c>
      <c r="Y575" s="240" t="e">
        <f>+VLOOKUP(X575,bd_lista!$A$3:$C$592,3,FALSE)</f>
        <v>#N/A</v>
      </c>
      <c r="Z575" s="290">
        <f>+X575</f>
        <v>0</v>
      </c>
      <c r="AA575" s="291" t="e">
        <f>+Y575</f>
        <v>#N/A</v>
      </c>
    </row>
    <row r="576" spans="1:27" customFormat="1" ht="15" hidden="1" customHeight="1">
      <c r="A576" s="32">
        <v>1239</v>
      </c>
      <c r="B576" s="394"/>
      <c r="C576" s="245" t="str">
        <f>+VLOOKUP(A576,bd_lista!$A$3:$C$592,3,FALSE)</f>
        <v>Gobierno Autónomo Municipal de Caquiaviri</v>
      </c>
      <c r="D576" s="396"/>
      <c r="E576" s="242" t="s">
        <v>1304</v>
      </c>
      <c r="F576" s="241">
        <f ca="1">+IFERROR(INDEX('Hoja de Trabajo para listado'!$A$155:$Z$1048576,MATCH($A576,'Hoja de Trabajo para listado'!$A$155:$A$1048576,0),MATCH((CUADRO!F$4&amp;$E576),'Hoja de Trabajo para listado'!$A$151:$Z$151,0)),0)+IFERROR(INDEX('Hoja de Trabajo para listado'!$AB$155:$BA$1048576,MATCH($A576,'Hoja de Trabajo para listado'!$AB$155:$AB$1048576,0),MATCH((CUADRO!F$4&amp;$E576),'Hoja de Trabajo para listado'!$AB$151:$BA$151,0)),0)+IFERROR(INDEX('Hoja de Trabajo para listado'!$BC$155:$CB$1048576,MATCH($A576,'Hoja de Trabajo para listado'!$BC$155:$BC$1048576,0),MATCH((CUADRO!F$4&amp;$E576),'Hoja de Trabajo para listado'!$BC$151:$CB$151,0)),0)+IFERROR(INDEX('Hoja de Trabajo para listado'!$DE$153:$DG$274,MATCH($A576,'Hoja de Trabajo para listado'!$DE$153:$DE$1048576,0),MATCH((CUADRO!F$4&amp;$E576),'Hoja de Trabajo para listado'!$DE$151:$DG$151,0)),0)+IFERROR(INDEX('Hoja de Trabajo para listado'!$CD$155:$DC$1048576,MATCH($A576,'Hoja de Trabajo para listado'!$CD$155:$CD$1048576,0),MATCH((CUADRO!F$4&amp;$E576),'Hoja de Trabajo para listado'!$CD$151:$DC$151,0)),0)</f>
        <v>0</v>
      </c>
      <c r="G576" s="241">
        <f ca="1">+IFERROR(INDEX('Hoja de Trabajo para listado'!$A$155:$Z$1048576,MATCH($A576,'Hoja de Trabajo para listado'!$A$155:$A$1048576,0),MATCH((CUADRO!G$4&amp;$E576),'Hoja de Trabajo para listado'!$A$151:$Z$151,0)),0)+IFERROR(INDEX('Hoja de Trabajo para listado'!$AB$155:$BA$1048576,MATCH($A576,'Hoja de Trabajo para listado'!$AB$155:$AB$1048576,0),MATCH((CUADRO!G$4&amp;$E576),'Hoja de Trabajo para listado'!$AB$151:$BA$151,0)),0)+IFERROR(INDEX('Hoja de Trabajo para listado'!$BC$155:$CB$1048576,MATCH($A576,'Hoja de Trabajo para listado'!$BC$155:$BC$1048576,0),MATCH((CUADRO!G$4&amp;$E576),'Hoja de Trabajo para listado'!$BC$151:$CB$151,0)),0)+IFERROR(INDEX('Hoja de Trabajo para listado'!$DE$153:$DG$274,MATCH($A576,'Hoja de Trabajo para listado'!$DE$153:$DE$1048576,0),MATCH((CUADRO!G$4&amp;$E576),'Hoja de Trabajo para listado'!$DE$151:$DG$151,0)),0)+IFERROR(INDEX('Hoja de Trabajo para listado'!$CD$155:$DC$1048576,MATCH($A576,'Hoja de Trabajo para listado'!$CD$155:$CD$1048576,0),MATCH((CUADRO!G$4&amp;$E576),'Hoja de Trabajo para listado'!$CD$151:$DC$151,0)),0)</f>
        <v>0</v>
      </c>
      <c r="H576" s="241">
        <f ca="1">+IFERROR(INDEX('Hoja de Trabajo para listado'!$A$155:$Z$1048576,MATCH($A576,'Hoja de Trabajo para listado'!$A$155:$A$1048576,0),MATCH((CUADRO!H$4&amp;$E576),'Hoja de Trabajo para listado'!$A$151:$Z$151,0)),0)+IFERROR(INDEX('Hoja de Trabajo para listado'!$AB$155:$BA$1048576,MATCH($A576,'Hoja de Trabajo para listado'!$AB$155:$AB$1048576,0),MATCH((CUADRO!H$4&amp;$E576),'Hoja de Trabajo para listado'!$AB$151:$BA$151,0)),0)+IFERROR(INDEX('Hoja de Trabajo para listado'!$BC$155:$CB$1048576,MATCH($A576,'Hoja de Trabajo para listado'!$BC$155:$BC$1048576,0),MATCH((CUADRO!H$4&amp;$E576),'Hoja de Trabajo para listado'!$BC$151:$CB$151,0)),0)+IFERROR(INDEX('Hoja de Trabajo para listado'!$DE$153:$DG$274,MATCH($A576,'Hoja de Trabajo para listado'!$DE$153:$DE$1048576,0),MATCH((CUADRO!H$4&amp;$E576),'Hoja de Trabajo para listado'!$DE$151:$DG$151,0)),0)+IFERROR(INDEX('Hoja de Trabajo para listado'!$CD$155:$DC$1048576,MATCH($A576,'Hoja de Trabajo para listado'!$CD$155:$CD$1048576,0),MATCH((CUADRO!H$4&amp;$E576),'Hoja de Trabajo para listado'!$CD$151:$DC$151,0)),0)</f>
        <v>0</v>
      </c>
      <c r="I576" s="241">
        <f ca="1">+IFERROR(INDEX('Hoja de Trabajo para listado'!$A$155:$Z$1048576,MATCH($A576,'Hoja de Trabajo para listado'!$A$155:$A$1048576,0),MATCH((CUADRO!I$4&amp;$E576),'Hoja de Trabajo para listado'!$A$151:$Z$151,0)),0)+IFERROR(INDEX('Hoja de Trabajo para listado'!$AB$155:$BA$1048576,MATCH($A576,'Hoja de Trabajo para listado'!$AB$155:$AB$1048576,0),MATCH((CUADRO!I$4&amp;$E576),'Hoja de Trabajo para listado'!$AB$151:$BA$151,0)),0)+IFERROR(INDEX('Hoja de Trabajo para listado'!$BC$155:$CB$1048576,MATCH($A576,'Hoja de Trabajo para listado'!$BC$155:$BC$1048576,0),MATCH((CUADRO!I$4&amp;$E576),'Hoja de Trabajo para listado'!$BC$151:$CB$151,0)),0)+IFERROR(INDEX('Hoja de Trabajo para listado'!$DE$153:$DG$274,MATCH($A576,'Hoja de Trabajo para listado'!$DE$153:$DE$1048576,0),MATCH((CUADRO!I$4&amp;$E576),'Hoja de Trabajo para listado'!$DE$151:$DG$151,0)),0)+IFERROR(INDEX('Hoja de Trabajo para listado'!$CD$155:$DC$1048576,MATCH($A576,'Hoja de Trabajo para listado'!$CD$155:$CD$1048576,0),MATCH((CUADRO!I$4&amp;$E576),'Hoja de Trabajo para listado'!$CD$151:$DC$151,0)),0)</f>
        <v>0</v>
      </c>
      <c r="J576" s="241">
        <f ca="1">+IFERROR(INDEX('Hoja de Trabajo para listado'!$A$155:$Z$1048576,MATCH($A576,'Hoja de Trabajo para listado'!$A$155:$A$1048576,0),MATCH((CUADRO!J$4&amp;$E576),'Hoja de Trabajo para listado'!$A$151:$Z$151,0)),0)+IFERROR(INDEX('Hoja de Trabajo para listado'!$AB$155:$BA$1048576,MATCH($A576,'Hoja de Trabajo para listado'!$AB$155:$AB$1048576,0),MATCH((CUADRO!J$4&amp;$E576),'Hoja de Trabajo para listado'!$AB$151:$BA$151,0)),0)+IFERROR(INDEX('Hoja de Trabajo para listado'!$BC$155:$CB$1048576,MATCH($A576,'Hoja de Trabajo para listado'!$BC$155:$BC$1048576,0),MATCH((CUADRO!J$4&amp;$E576),'Hoja de Trabajo para listado'!$BC$151:$CB$151,0)),0)+IFERROR(INDEX('Hoja de Trabajo para listado'!$DE$153:$DG$274,MATCH($A576,'Hoja de Trabajo para listado'!$DE$153:$DE$1048576,0),MATCH((CUADRO!J$4&amp;$E576),'Hoja de Trabajo para listado'!$DE$151:$DG$151,0)),0)+IFERROR(INDEX('Hoja de Trabajo para listado'!$CD$155:$DC$1048576,MATCH($A576,'Hoja de Trabajo para listado'!$CD$155:$CD$1048576,0),MATCH((CUADRO!J$4&amp;$E576),'Hoja de Trabajo para listado'!$CD$151:$DC$151,0)),0)</f>
        <v>0</v>
      </c>
      <c r="K576" s="241">
        <f ca="1">+IFERROR(INDEX('Hoja de Trabajo para listado'!$A$155:$Z$1048576,MATCH($A576,'Hoja de Trabajo para listado'!$A$155:$A$1048576,0),MATCH((CUADRO!K$4&amp;$E576),'Hoja de Trabajo para listado'!$A$151:$Z$151,0)),0)+IFERROR(INDEX('Hoja de Trabajo para listado'!$AB$155:$BA$1048576,MATCH($A576,'Hoja de Trabajo para listado'!$AB$155:$AB$1048576,0),MATCH((CUADRO!K$4&amp;$E576),'Hoja de Trabajo para listado'!$AB$151:$BA$151,0)),0)+IFERROR(INDEX('Hoja de Trabajo para listado'!$BC$155:$CB$1048576,MATCH($A576,'Hoja de Trabajo para listado'!$BC$155:$BC$1048576,0),MATCH((CUADRO!K$4&amp;$E576),'Hoja de Trabajo para listado'!$BC$151:$CB$151,0)),0)+IFERROR(INDEX('Hoja de Trabajo para listado'!$DE$153:$DG$274,MATCH($A576,'Hoja de Trabajo para listado'!$DE$153:$DE$1048576,0),MATCH((CUADRO!K$4&amp;$E576),'Hoja de Trabajo para listado'!$DE$151:$DG$151,0)),0)+IFERROR(INDEX('Hoja de Trabajo para listado'!$CD$155:$DC$1048576,MATCH($A576,'Hoja de Trabajo para listado'!$CD$155:$CD$1048576,0),MATCH((CUADRO!K$4&amp;$E576),'Hoja de Trabajo para listado'!$CD$151:$DC$151,0)),0)</f>
        <v>0</v>
      </c>
      <c r="L576" s="241">
        <f ca="1">+IFERROR(INDEX('Hoja de Trabajo para listado'!$A$155:$Z$1048576,MATCH($A576,'Hoja de Trabajo para listado'!$A$155:$A$1048576,0),MATCH((CUADRO!L$4&amp;$E576),'Hoja de Trabajo para listado'!$A$151:$Z$151,0)),0)+IFERROR(INDEX('Hoja de Trabajo para listado'!$AB$155:$BA$1048576,MATCH($A576,'Hoja de Trabajo para listado'!$AB$155:$AB$1048576,0),MATCH((CUADRO!L$4&amp;$E576),'Hoja de Trabajo para listado'!$AB$151:$BA$151,0)),0)+IFERROR(INDEX('Hoja de Trabajo para listado'!$BC$155:$CB$1048576,MATCH($A576,'Hoja de Trabajo para listado'!$BC$155:$BC$1048576,0),MATCH((CUADRO!L$4&amp;$E576),'Hoja de Trabajo para listado'!$BC$151:$CB$151,0)),0)+IFERROR(INDEX('Hoja de Trabajo para listado'!$DE$153:$DG$274,MATCH($A576,'Hoja de Trabajo para listado'!$DE$153:$DE$1048576,0),MATCH((CUADRO!L$4&amp;$E576),'Hoja de Trabajo para listado'!$DE$151:$DG$151,0)),0)+IFERROR(INDEX('Hoja de Trabajo para listado'!$CD$155:$DC$1048576,MATCH($A576,'Hoja de Trabajo para listado'!$CD$155:$CD$1048576,0),MATCH((CUADRO!L$4&amp;$E576),'Hoja de Trabajo para listado'!$CD$151:$DC$151,0)),0)</f>
        <v>0</v>
      </c>
      <c r="M576" s="241">
        <f ca="1">+IFERROR(INDEX('Hoja de Trabajo para listado'!$A$155:$Z$1048576,MATCH($A576,'Hoja de Trabajo para listado'!$A$155:$A$1048576,0),MATCH((CUADRO!M$4&amp;$E576),'Hoja de Trabajo para listado'!$A$151:$Z$151,0)),0)+IFERROR(INDEX('Hoja de Trabajo para listado'!$AB$155:$BA$1048576,MATCH($A576,'Hoja de Trabajo para listado'!$AB$155:$AB$1048576,0),MATCH((CUADRO!M$4&amp;$E576),'Hoja de Trabajo para listado'!$AB$151:$BA$151,0)),0)+IFERROR(INDEX('Hoja de Trabajo para listado'!$BC$155:$CB$1048576,MATCH($A576,'Hoja de Trabajo para listado'!$BC$155:$BC$1048576,0),MATCH((CUADRO!M$4&amp;$E576),'Hoja de Trabajo para listado'!$BC$151:$CB$151,0)),0)+IFERROR(INDEX('Hoja de Trabajo para listado'!$DE$153:$DG$274,MATCH($A576,'Hoja de Trabajo para listado'!$DE$153:$DE$1048576,0),MATCH((CUADRO!M$4&amp;$E576),'Hoja de Trabajo para listado'!$DE$151:$DG$151,0)),0)+IFERROR(INDEX('Hoja de Trabajo para listado'!$CD$155:$DC$1048576,MATCH($A576,'Hoja de Trabajo para listado'!$CD$155:$CD$1048576,0),MATCH((CUADRO!M$4&amp;$E576),'Hoja de Trabajo para listado'!$CD$151:$DC$151,0)),0)</f>
        <v>0</v>
      </c>
      <c r="N576" s="241">
        <f ca="1">+IFERROR(INDEX('Hoja de Trabajo para listado'!$A$155:$Z$1048576,MATCH($A576,'Hoja de Trabajo para listado'!$A$155:$A$1048576,0),MATCH((CUADRO!N$4&amp;$E576),'Hoja de Trabajo para listado'!$A$151:$Z$151,0)),0)+IFERROR(INDEX('Hoja de Trabajo para listado'!$AB$155:$BA$1048576,MATCH($A576,'Hoja de Trabajo para listado'!$AB$155:$AB$1048576,0),MATCH((CUADRO!N$4&amp;$E576),'Hoja de Trabajo para listado'!$AB$151:$BA$151,0)),0)+IFERROR(INDEX('Hoja de Trabajo para listado'!$BC$155:$CB$1048576,MATCH($A576,'Hoja de Trabajo para listado'!$BC$155:$BC$1048576,0),MATCH((CUADRO!N$4&amp;$E576),'Hoja de Trabajo para listado'!$BC$151:$CB$151,0)),0)+IFERROR(INDEX('Hoja de Trabajo para listado'!$DE$153:$DG$274,MATCH($A576,'Hoja de Trabajo para listado'!$DE$153:$DE$1048576,0),MATCH((CUADRO!N$4&amp;$E576),'Hoja de Trabajo para listado'!$DE$151:$DG$151,0)),0)+IFERROR(INDEX('Hoja de Trabajo para listado'!$CD$155:$DC$1048576,MATCH($A576,'Hoja de Trabajo para listado'!$CD$155:$CD$1048576,0),MATCH((CUADRO!N$4&amp;$E576),'Hoja de Trabajo para listado'!$CD$151:$DC$151,0)),0)</f>
        <v>0</v>
      </c>
      <c r="O576" s="241">
        <f ca="1">+IFERROR(INDEX('Hoja de Trabajo para listado'!$A$155:$Z$1048576,MATCH($A576,'Hoja de Trabajo para listado'!$A$155:$A$1048576,0),MATCH((CUADRO!O$4&amp;$E576),'Hoja de Trabajo para listado'!$A$151:$Z$151,0)),0)+IFERROR(INDEX('Hoja de Trabajo para listado'!$AB$155:$BA$1048576,MATCH($A576,'Hoja de Trabajo para listado'!$AB$155:$AB$1048576,0),MATCH((CUADRO!O$4&amp;$E576),'Hoja de Trabajo para listado'!$AB$151:$BA$151,0)),0)+IFERROR(INDEX('Hoja de Trabajo para listado'!$BC$155:$CB$1048576,MATCH($A576,'Hoja de Trabajo para listado'!$BC$155:$BC$1048576,0),MATCH((CUADRO!O$4&amp;$E576),'Hoja de Trabajo para listado'!$BC$151:$CB$151,0)),0)+IFERROR(INDEX('Hoja de Trabajo para listado'!$DE$153:$DG$274,MATCH($A576,'Hoja de Trabajo para listado'!$DE$153:$DE$1048576,0),MATCH((CUADRO!O$4&amp;$E576),'Hoja de Trabajo para listado'!$DE$151:$DG$151,0)),0)+IFERROR(INDEX('Hoja de Trabajo para listado'!$CD$155:$DC$1048576,MATCH($A576,'Hoja de Trabajo para listado'!$CD$155:$CD$1048576,0),MATCH((CUADRO!O$4&amp;$E576),'Hoja de Trabajo para listado'!$CD$151:$DC$151,0)),0)</f>
        <v>0</v>
      </c>
      <c r="P576" s="241">
        <f ca="1">+IFERROR(INDEX('Hoja de Trabajo para listado'!$A$155:$Z$1048576,MATCH($A576,'Hoja de Trabajo para listado'!$A$155:$A$1048576,0),MATCH((CUADRO!P$4&amp;$E576),'Hoja de Trabajo para listado'!$A$151:$Z$151,0)),0)+IFERROR(INDEX('Hoja de Trabajo para listado'!$AB$155:$BA$1048576,MATCH($A576,'Hoja de Trabajo para listado'!$AB$155:$AB$1048576,0),MATCH((CUADRO!P$4&amp;$E576),'Hoja de Trabajo para listado'!$AB$151:$BA$151,0)),0)+IFERROR(INDEX('Hoja de Trabajo para listado'!$BC$155:$CB$1048576,MATCH($A576,'Hoja de Trabajo para listado'!$BC$155:$BC$1048576,0),MATCH((CUADRO!P$4&amp;$E576),'Hoja de Trabajo para listado'!$BC$151:$CB$151,0)),0)+IFERROR(INDEX('Hoja de Trabajo para listado'!$DE$153:$DG$274,MATCH($A576,'Hoja de Trabajo para listado'!$DE$153:$DE$1048576,0),MATCH((CUADRO!P$4&amp;$E576),'Hoja de Trabajo para listado'!$DE$151:$DG$151,0)),0)+IFERROR(INDEX('Hoja de Trabajo para listado'!$CD$155:$DC$1048576,MATCH($A576,'Hoja de Trabajo para listado'!$CD$155:$CD$1048576,0),MATCH((CUADRO!P$4&amp;$E576),'Hoja de Trabajo para listado'!$CD$151:$DC$151,0)),0)</f>
        <v>0</v>
      </c>
      <c r="Q576" s="241">
        <f ca="1">+IFERROR(INDEX('Hoja de Trabajo para listado'!$A$155:$Z$1048576,MATCH($A576,'Hoja de Trabajo para listado'!$A$155:$A$1048576,0),MATCH((CUADRO!Q$4&amp;$E576),'Hoja de Trabajo para listado'!$A$151:$Z$151,0)),0)+IFERROR(INDEX('Hoja de Trabajo para listado'!$AB$155:$BA$1048576,MATCH($A576,'Hoja de Trabajo para listado'!$AB$155:$AB$1048576,0),MATCH((CUADRO!Q$4&amp;$E576),'Hoja de Trabajo para listado'!$AB$151:$BA$151,0)),0)+IFERROR(INDEX('Hoja de Trabajo para listado'!$BC$155:$CB$1048576,MATCH($A576,'Hoja de Trabajo para listado'!$BC$155:$BC$1048576,0),MATCH((CUADRO!Q$4&amp;$E576),'Hoja de Trabajo para listado'!$BC$151:$CB$151,0)),0)+IFERROR(INDEX('Hoja de Trabajo para listado'!$DE$153:$DG$274,MATCH($A576,'Hoja de Trabajo para listado'!$DE$153:$DE$1048576,0),MATCH((CUADRO!Q$4&amp;$E576),'Hoja de Trabajo para listado'!$DE$151:$DG$151,0)),0)+IFERROR(INDEX('Hoja de Trabajo para listado'!$CD$155:$DC$1048576,MATCH($A576,'Hoja de Trabajo para listado'!$CD$155:$CD$1048576,0),MATCH((CUADRO!Q$4&amp;$E576),'Hoja de Trabajo para listado'!$CD$151:$DC$151,0)),0)</f>
        <v>0</v>
      </c>
      <c r="R576" s="241">
        <f t="shared" ca="1" si="23"/>
        <v>0</v>
      </c>
      <c r="S576" s="247">
        <f ca="1">+R575+R576</f>
        <v>0</v>
      </c>
      <c r="T576" s="241">
        <f ca="1">+S576</f>
        <v>0</v>
      </c>
      <c r="U576" s="240">
        <f t="shared" si="24"/>
        <v>2</v>
      </c>
      <c r="V576" s="327" t="str">
        <f>+VLOOKUP(A576,bd_lista!$A$3:$E$592,5,FALSE)</f>
        <v>Gobiernos Autonomos Municipales</v>
      </c>
      <c r="W576" s="398"/>
      <c r="X576" s="240">
        <f>+VLOOKUP(A576,[4]Sheet1!$A$13:$D$744,4,FALSE)</f>
        <v>0</v>
      </c>
      <c r="Y576" s="240" t="e">
        <f>+VLOOKUP(X576,bd_lista!$A$3:$C$592,3,FALSE)</f>
        <v>#N/A</v>
      </c>
      <c r="Z576" s="288"/>
      <c r="AA576" s="289"/>
    </row>
    <row r="577" spans="1:27" customFormat="1" ht="15" hidden="1" customHeight="1">
      <c r="A577" s="32">
        <v>1240</v>
      </c>
      <c r="B577" s="393">
        <f>+A577</f>
        <v>1240</v>
      </c>
      <c r="C577" s="245" t="str">
        <f>+VLOOKUP(A577,bd_lista!$A$3:$C$592,3,FALSE)</f>
        <v>Gobierno Autónomo Municipal de Calacoto</v>
      </c>
      <c r="D577" s="395" t="str">
        <f>+C577</f>
        <v>Gobierno Autónomo Municipal de Calacoto</v>
      </c>
      <c r="E577" s="240" t="s">
        <v>1303</v>
      </c>
      <c r="F577" s="241">
        <f ca="1">+IFERROR(INDEX('Hoja de Trabajo para listado'!$A$155:$Z$1048576,MATCH($A577,'Hoja de Trabajo para listado'!$A$155:$A$1048576,0),MATCH((CUADRO!F$4&amp;$E577),'Hoja de Trabajo para listado'!$A$151:$Z$151,0)),0)+IFERROR(INDEX('Hoja de Trabajo para listado'!$AB$155:$BA$1048576,MATCH($A577,'Hoja de Trabajo para listado'!$AB$155:$AB$1048576,0),MATCH((CUADRO!F$4&amp;$E577),'Hoja de Trabajo para listado'!$AB$151:$BA$151,0)),0)+IFERROR(INDEX('Hoja de Trabajo para listado'!$BC$155:$CB$1048576,MATCH($A577,'Hoja de Trabajo para listado'!$BC$155:$BC$1048576,0),MATCH((CUADRO!F$4&amp;$E577),'Hoja de Trabajo para listado'!$BC$151:$CB$151,0)),0)+IFERROR(INDEX('Hoja de Trabajo para listado'!$DE$153:$DG$274,MATCH($A577,'Hoja de Trabajo para listado'!$DE$153:$DE$1048576,0),MATCH((CUADRO!F$4&amp;$E577),'Hoja de Trabajo para listado'!$DE$151:$DG$151,0)),0)+IFERROR(INDEX('Hoja de Trabajo para listado'!$CD$155:$DC$1048576,MATCH($A577,'Hoja de Trabajo para listado'!$CD$155:$CD$1048576,0),MATCH((CUADRO!F$4&amp;$E577),'Hoja de Trabajo para listado'!$CD$151:$DC$151,0)),0)</f>
        <v>0</v>
      </c>
      <c r="G577" s="241">
        <f ca="1">+IFERROR(INDEX('Hoja de Trabajo para listado'!$A$155:$Z$1048576,MATCH($A577,'Hoja de Trabajo para listado'!$A$155:$A$1048576,0),MATCH((CUADRO!G$4&amp;$E577),'Hoja de Trabajo para listado'!$A$151:$Z$151,0)),0)+IFERROR(INDEX('Hoja de Trabajo para listado'!$AB$155:$BA$1048576,MATCH($A577,'Hoja de Trabajo para listado'!$AB$155:$AB$1048576,0),MATCH((CUADRO!G$4&amp;$E577),'Hoja de Trabajo para listado'!$AB$151:$BA$151,0)),0)+IFERROR(INDEX('Hoja de Trabajo para listado'!$BC$155:$CB$1048576,MATCH($A577,'Hoja de Trabajo para listado'!$BC$155:$BC$1048576,0),MATCH((CUADRO!G$4&amp;$E577),'Hoja de Trabajo para listado'!$BC$151:$CB$151,0)),0)+IFERROR(INDEX('Hoja de Trabajo para listado'!$DE$153:$DG$274,MATCH($A577,'Hoja de Trabajo para listado'!$DE$153:$DE$1048576,0),MATCH((CUADRO!G$4&amp;$E577),'Hoja de Trabajo para listado'!$DE$151:$DG$151,0)),0)+IFERROR(INDEX('Hoja de Trabajo para listado'!$CD$155:$DC$1048576,MATCH($A577,'Hoja de Trabajo para listado'!$CD$155:$CD$1048576,0),MATCH((CUADRO!G$4&amp;$E577),'Hoja de Trabajo para listado'!$CD$151:$DC$151,0)),0)</f>
        <v>0</v>
      </c>
      <c r="H577" s="241">
        <f ca="1">+IFERROR(INDEX('Hoja de Trabajo para listado'!$A$155:$Z$1048576,MATCH($A577,'Hoja de Trabajo para listado'!$A$155:$A$1048576,0),MATCH((CUADRO!H$4&amp;$E577),'Hoja de Trabajo para listado'!$A$151:$Z$151,0)),0)+IFERROR(INDEX('Hoja de Trabajo para listado'!$AB$155:$BA$1048576,MATCH($A577,'Hoja de Trabajo para listado'!$AB$155:$AB$1048576,0),MATCH((CUADRO!H$4&amp;$E577),'Hoja de Trabajo para listado'!$AB$151:$BA$151,0)),0)+IFERROR(INDEX('Hoja de Trabajo para listado'!$BC$155:$CB$1048576,MATCH($A577,'Hoja de Trabajo para listado'!$BC$155:$BC$1048576,0),MATCH((CUADRO!H$4&amp;$E577),'Hoja de Trabajo para listado'!$BC$151:$CB$151,0)),0)+IFERROR(INDEX('Hoja de Trabajo para listado'!$DE$153:$DG$274,MATCH($A577,'Hoja de Trabajo para listado'!$DE$153:$DE$1048576,0),MATCH((CUADRO!H$4&amp;$E577),'Hoja de Trabajo para listado'!$DE$151:$DG$151,0)),0)+IFERROR(INDEX('Hoja de Trabajo para listado'!$CD$155:$DC$1048576,MATCH($A577,'Hoja de Trabajo para listado'!$CD$155:$CD$1048576,0),MATCH((CUADRO!H$4&amp;$E577),'Hoja de Trabajo para listado'!$CD$151:$DC$151,0)),0)</f>
        <v>0</v>
      </c>
      <c r="I577" s="241">
        <f ca="1">+IFERROR(INDEX('Hoja de Trabajo para listado'!$A$155:$Z$1048576,MATCH($A577,'Hoja de Trabajo para listado'!$A$155:$A$1048576,0),MATCH((CUADRO!I$4&amp;$E577),'Hoja de Trabajo para listado'!$A$151:$Z$151,0)),0)+IFERROR(INDEX('Hoja de Trabajo para listado'!$AB$155:$BA$1048576,MATCH($A577,'Hoja de Trabajo para listado'!$AB$155:$AB$1048576,0),MATCH((CUADRO!I$4&amp;$E577),'Hoja de Trabajo para listado'!$AB$151:$BA$151,0)),0)+IFERROR(INDEX('Hoja de Trabajo para listado'!$BC$155:$CB$1048576,MATCH($A577,'Hoja de Trabajo para listado'!$BC$155:$BC$1048576,0),MATCH((CUADRO!I$4&amp;$E577),'Hoja de Trabajo para listado'!$BC$151:$CB$151,0)),0)+IFERROR(INDEX('Hoja de Trabajo para listado'!$DE$153:$DG$274,MATCH($A577,'Hoja de Trabajo para listado'!$DE$153:$DE$1048576,0),MATCH((CUADRO!I$4&amp;$E577),'Hoja de Trabajo para listado'!$DE$151:$DG$151,0)),0)+IFERROR(INDEX('Hoja de Trabajo para listado'!$CD$155:$DC$1048576,MATCH($A577,'Hoja de Trabajo para listado'!$CD$155:$CD$1048576,0),MATCH((CUADRO!I$4&amp;$E577),'Hoja de Trabajo para listado'!$CD$151:$DC$151,0)),0)</f>
        <v>0</v>
      </c>
      <c r="J577" s="241">
        <f ca="1">+IFERROR(INDEX('Hoja de Trabajo para listado'!$A$155:$Z$1048576,MATCH($A577,'Hoja de Trabajo para listado'!$A$155:$A$1048576,0),MATCH((CUADRO!J$4&amp;$E577),'Hoja de Trabajo para listado'!$A$151:$Z$151,0)),0)+IFERROR(INDEX('Hoja de Trabajo para listado'!$AB$155:$BA$1048576,MATCH($A577,'Hoja de Trabajo para listado'!$AB$155:$AB$1048576,0),MATCH((CUADRO!J$4&amp;$E577),'Hoja de Trabajo para listado'!$AB$151:$BA$151,0)),0)+IFERROR(INDEX('Hoja de Trabajo para listado'!$BC$155:$CB$1048576,MATCH($A577,'Hoja de Trabajo para listado'!$BC$155:$BC$1048576,0),MATCH((CUADRO!J$4&amp;$E577),'Hoja de Trabajo para listado'!$BC$151:$CB$151,0)),0)+IFERROR(INDEX('Hoja de Trabajo para listado'!$DE$153:$DG$274,MATCH($A577,'Hoja de Trabajo para listado'!$DE$153:$DE$1048576,0),MATCH((CUADRO!J$4&amp;$E577),'Hoja de Trabajo para listado'!$DE$151:$DG$151,0)),0)+IFERROR(INDEX('Hoja de Trabajo para listado'!$CD$155:$DC$1048576,MATCH($A577,'Hoja de Trabajo para listado'!$CD$155:$CD$1048576,0),MATCH((CUADRO!J$4&amp;$E577),'Hoja de Trabajo para listado'!$CD$151:$DC$151,0)),0)</f>
        <v>0</v>
      </c>
      <c r="K577" s="241">
        <f ca="1">+IFERROR(INDEX('Hoja de Trabajo para listado'!$A$155:$Z$1048576,MATCH($A577,'Hoja de Trabajo para listado'!$A$155:$A$1048576,0),MATCH((CUADRO!K$4&amp;$E577),'Hoja de Trabajo para listado'!$A$151:$Z$151,0)),0)+IFERROR(INDEX('Hoja de Trabajo para listado'!$AB$155:$BA$1048576,MATCH($A577,'Hoja de Trabajo para listado'!$AB$155:$AB$1048576,0),MATCH((CUADRO!K$4&amp;$E577),'Hoja de Trabajo para listado'!$AB$151:$BA$151,0)),0)+IFERROR(INDEX('Hoja de Trabajo para listado'!$BC$155:$CB$1048576,MATCH($A577,'Hoja de Trabajo para listado'!$BC$155:$BC$1048576,0),MATCH((CUADRO!K$4&amp;$E577),'Hoja de Trabajo para listado'!$BC$151:$CB$151,0)),0)+IFERROR(INDEX('Hoja de Trabajo para listado'!$DE$153:$DG$274,MATCH($A577,'Hoja de Trabajo para listado'!$DE$153:$DE$1048576,0),MATCH((CUADRO!K$4&amp;$E577),'Hoja de Trabajo para listado'!$DE$151:$DG$151,0)),0)+IFERROR(INDEX('Hoja de Trabajo para listado'!$CD$155:$DC$1048576,MATCH($A577,'Hoja de Trabajo para listado'!$CD$155:$CD$1048576,0),MATCH((CUADRO!K$4&amp;$E577),'Hoja de Trabajo para listado'!$CD$151:$DC$151,0)),0)</f>
        <v>0</v>
      </c>
      <c r="L577" s="241">
        <f ca="1">+IFERROR(INDEX('Hoja de Trabajo para listado'!$A$155:$Z$1048576,MATCH($A577,'Hoja de Trabajo para listado'!$A$155:$A$1048576,0),MATCH((CUADRO!L$4&amp;$E577),'Hoja de Trabajo para listado'!$A$151:$Z$151,0)),0)+IFERROR(INDEX('Hoja de Trabajo para listado'!$AB$155:$BA$1048576,MATCH($A577,'Hoja de Trabajo para listado'!$AB$155:$AB$1048576,0),MATCH((CUADRO!L$4&amp;$E577),'Hoja de Trabajo para listado'!$AB$151:$BA$151,0)),0)+IFERROR(INDEX('Hoja de Trabajo para listado'!$BC$155:$CB$1048576,MATCH($A577,'Hoja de Trabajo para listado'!$BC$155:$BC$1048576,0),MATCH((CUADRO!L$4&amp;$E577),'Hoja de Trabajo para listado'!$BC$151:$CB$151,0)),0)+IFERROR(INDEX('Hoja de Trabajo para listado'!$DE$153:$DG$274,MATCH($A577,'Hoja de Trabajo para listado'!$DE$153:$DE$1048576,0),MATCH((CUADRO!L$4&amp;$E577),'Hoja de Trabajo para listado'!$DE$151:$DG$151,0)),0)+IFERROR(INDEX('Hoja de Trabajo para listado'!$CD$155:$DC$1048576,MATCH($A577,'Hoja de Trabajo para listado'!$CD$155:$CD$1048576,0),MATCH((CUADRO!L$4&amp;$E577),'Hoja de Trabajo para listado'!$CD$151:$DC$151,0)),0)</f>
        <v>0</v>
      </c>
      <c r="M577" s="241">
        <f ca="1">+IFERROR(INDEX('Hoja de Trabajo para listado'!$A$155:$Z$1048576,MATCH($A577,'Hoja de Trabajo para listado'!$A$155:$A$1048576,0),MATCH((CUADRO!M$4&amp;$E577),'Hoja de Trabajo para listado'!$A$151:$Z$151,0)),0)+IFERROR(INDEX('Hoja de Trabajo para listado'!$AB$155:$BA$1048576,MATCH($A577,'Hoja de Trabajo para listado'!$AB$155:$AB$1048576,0),MATCH((CUADRO!M$4&amp;$E577),'Hoja de Trabajo para listado'!$AB$151:$BA$151,0)),0)+IFERROR(INDEX('Hoja de Trabajo para listado'!$BC$155:$CB$1048576,MATCH($A577,'Hoja de Trabajo para listado'!$BC$155:$BC$1048576,0),MATCH((CUADRO!M$4&amp;$E577),'Hoja de Trabajo para listado'!$BC$151:$CB$151,0)),0)+IFERROR(INDEX('Hoja de Trabajo para listado'!$DE$153:$DG$274,MATCH($A577,'Hoja de Trabajo para listado'!$DE$153:$DE$1048576,0),MATCH((CUADRO!M$4&amp;$E577),'Hoja de Trabajo para listado'!$DE$151:$DG$151,0)),0)+IFERROR(INDEX('Hoja de Trabajo para listado'!$CD$155:$DC$1048576,MATCH($A577,'Hoja de Trabajo para listado'!$CD$155:$CD$1048576,0),MATCH((CUADRO!M$4&amp;$E577),'Hoja de Trabajo para listado'!$CD$151:$DC$151,0)),0)</f>
        <v>0</v>
      </c>
      <c r="N577" s="241">
        <f ca="1">+IFERROR(INDEX('Hoja de Trabajo para listado'!$A$155:$Z$1048576,MATCH($A577,'Hoja de Trabajo para listado'!$A$155:$A$1048576,0),MATCH((CUADRO!N$4&amp;$E577),'Hoja de Trabajo para listado'!$A$151:$Z$151,0)),0)+IFERROR(INDEX('Hoja de Trabajo para listado'!$AB$155:$BA$1048576,MATCH($A577,'Hoja de Trabajo para listado'!$AB$155:$AB$1048576,0),MATCH((CUADRO!N$4&amp;$E577),'Hoja de Trabajo para listado'!$AB$151:$BA$151,0)),0)+IFERROR(INDEX('Hoja de Trabajo para listado'!$BC$155:$CB$1048576,MATCH($A577,'Hoja de Trabajo para listado'!$BC$155:$BC$1048576,0),MATCH((CUADRO!N$4&amp;$E577),'Hoja de Trabajo para listado'!$BC$151:$CB$151,0)),0)+IFERROR(INDEX('Hoja de Trabajo para listado'!$DE$153:$DG$274,MATCH($A577,'Hoja de Trabajo para listado'!$DE$153:$DE$1048576,0),MATCH((CUADRO!N$4&amp;$E577),'Hoja de Trabajo para listado'!$DE$151:$DG$151,0)),0)+IFERROR(INDEX('Hoja de Trabajo para listado'!$CD$155:$DC$1048576,MATCH($A577,'Hoja de Trabajo para listado'!$CD$155:$CD$1048576,0),MATCH((CUADRO!N$4&amp;$E577),'Hoja de Trabajo para listado'!$CD$151:$DC$151,0)),0)</f>
        <v>0</v>
      </c>
      <c r="O577" s="241">
        <f ca="1">+IFERROR(INDEX('Hoja de Trabajo para listado'!$A$155:$Z$1048576,MATCH($A577,'Hoja de Trabajo para listado'!$A$155:$A$1048576,0),MATCH((CUADRO!O$4&amp;$E577),'Hoja de Trabajo para listado'!$A$151:$Z$151,0)),0)+IFERROR(INDEX('Hoja de Trabajo para listado'!$AB$155:$BA$1048576,MATCH($A577,'Hoja de Trabajo para listado'!$AB$155:$AB$1048576,0),MATCH((CUADRO!O$4&amp;$E577),'Hoja de Trabajo para listado'!$AB$151:$BA$151,0)),0)+IFERROR(INDEX('Hoja de Trabajo para listado'!$BC$155:$CB$1048576,MATCH($A577,'Hoja de Trabajo para listado'!$BC$155:$BC$1048576,0),MATCH((CUADRO!O$4&amp;$E577),'Hoja de Trabajo para listado'!$BC$151:$CB$151,0)),0)+IFERROR(INDEX('Hoja de Trabajo para listado'!$DE$153:$DG$274,MATCH($A577,'Hoja de Trabajo para listado'!$DE$153:$DE$1048576,0),MATCH((CUADRO!O$4&amp;$E577),'Hoja de Trabajo para listado'!$DE$151:$DG$151,0)),0)+IFERROR(INDEX('Hoja de Trabajo para listado'!$CD$155:$DC$1048576,MATCH($A577,'Hoja de Trabajo para listado'!$CD$155:$CD$1048576,0),MATCH((CUADRO!O$4&amp;$E577),'Hoja de Trabajo para listado'!$CD$151:$DC$151,0)),0)</f>
        <v>0</v>
      </c>
      <c r="P577" s="241">
        <f ca="1">+IFERROR(INDEX('Hoja de Trabajo para listado'!$A$155:$Z$1048576,MATCH($A577,'Hoja de Trabajo para listado'!$A$155:$A$1048576,0),MATCH((CUADRO!P$4&amp;$E577),'Hoja de Trabajo para listado'!$A$151:$Z$151,0)),0)+IFERROR(INDEX('Hoja de Trabajo para listado'!$AB$155:$BA$1048576,MATCH($A577,'Hoja de Trabajo para listado'!$AB$155:$AB$1048576,0),MATCH((CUADRO!P$4&amp;$E577),'Hoja de Trabajo para listado'!$AB$151:$BA$151,0)),0)+IFERROR(INDEX('Hoja de Trabajo para listado'!$BC$155:$CB$1048576,MATCH($A577,'Hoja de Trabajo para listado'!$BC$155:$BC$1048576,0),MATCH((CUADRO!P$4&amp;$E577),'Hoja de Trabajo para listado'!$BC$151:$CB$151,0)),0)+IFERROR(INDEX('Hoja de Trabajo para listado'!$DE$153:$DG$274,MATCH($A577,'Hoja de Trabajo para listado'!$DE$153:$DE$1048576,0),MATCH((CUADRO!P$4&amp;$E577),'Hoja de Trabajo para listado'!$DE$151:$DG$151,0)),0)+IFERROR(INDEX('Hoja de Trabajo para listado'!$CD$155:$DC$1048576,MATCH($A577,'Hoja de Trabajo para listado'!$CD$155:$CD$1048576,0),MATCH((CUADRO!P$4&amp;$E577),'Hoja de Trabajo para listado'!$CD$151:$DC$151,0)),0)</f>
        <v>0</v>
      </c>
      <c r="Q577" s="241">
        <f ca="1">+IFERROR(INDEX('Hoja de Trabajo para listado'!$A$155:$Z$1048576,MATCH($A577,'Hoja de Trabajo para listado'!$A$155:$A$1048576,0),MATCH((CUADRO!Q$4&amp;$E577),'Hoja de Trabajo para listado'!$A$151:$Z$151,0)),0)+IFERROR(INDEX('Hoja de Trabajo para listado'!$AB$155:$BA$1048576,MATCH($A577,'Hoja de Trabajo para listado'!$AB$155:$AB$1048576,0),MATCH((CUADRO!Q$4&amp;$E577),'Hoja de Trabajo para listado'!$AB$151:$BA$151,0)),0)+IFERROR(INDEX('Hoja de Trabajo para listado'!$BC$155:$CB$1048576,MATCH($A577,'Hoja de Trabajo para listado'!$BC$155:$BC$1048576,0),MATCH((CUADRO!Q$4&amp;$E577),'Hoja de Trabajo para listado'!$BC$151:$CB$151,0)),0)+IFERROR(INDEX('Hoja de Trabajo para listado'!$DE$153:$DG$274,MATCH($A577,'Hoja de Trabajo para listado'!$DE$153:$DE$1048576,0),MATCH((CUADRO!Q$4&amp;$E577),'Hoja de Trabajo para listado'!$DE$151:$DG$151,0)),0)+IFERROR(INDEX('Hoja de Trabajo para listado'!$CD$155:$DC$1048576,MATCH($A577,'Hoja de Trabajo para listado'!$CD$155:$CD$1048576,0),MATCH((CUADRO!Q$4&amp;$E577),'Hoja de Trabajo para listado'!$CD$151:$DC$151,0)),0)</f>
        <v>0</v>
      </c>
      <c r="R577" s="241">
        <f t="shared" ca="1" si="23"/>
        <v>0</v>
      </c>
      <c r="S577" s="247"/>
      <c r="T577" s="241">
        <f ca="1">+T578</f>
        <v>0</v>
      </c>
      <c r="U577" s="240">
        <f t="shared" si="24"/>
        <v>1</v>
      </c>
      <c r="V577" s="327" t="str">
        <f>+VLOOKUP(A577,bd_lista!$A$3:$E$592,5,FALSE)</f>
        <v>Gobiernos Autonomos Municipales</v>
      </c>
      <c r="W577" s="397" t="str">
        <f>+V577</f>
        <v>Gobiernos Autonomos Municipales</v>
      </c>
      <c r="X577" s="240">
        <f>+VLOOKUP(A577,[4]Sheet1!$A$13:$D$744,4,FALSE)</f>
        <v>0</v>
      </c>
      <c r="Y577" s="240" t="e">
        <f>+VLOOKUP(X577,bd_lista!$A$3:$C$592,3,FALSE)</f>
        <v>#N/A</v>
      </c>
      <c r="Z577" s="290">
        <f>+X577</f>
        <v>0</v>
      </c>
      <c r="AA577" s="291" t="e">
        <f>+Y577</f>
        <v>#N/A</v>
      </c>
    </row>
    <row r="578" spans="1:27" customFormat="1" ht="15" hidden="1" customHeight="1">
      <c r="A578" s="32">
        <v>1240</v>
      </c>
      <c r="B578" s="394"/>
      <c r="C578" s="245" t="str">
        <f>+VLOOKUP(A578,bd_lista!$A$3:$C$592,3,FALSE)</f>
        <v>Gobierno Autónomo Municipal de Calacoto</v>
      </c>
      <c r="D578" s="396"/>
      <c r="E578" s="242" t="s">
        <v>1304</v>
      </c>
      <c r="F578" s="241">
        <f ca="1">+IFERROR(INDEX('Hoja de Trabajo para listado'!$A$155:$Z$1048576,MATCH($A578,'Hoja de Trabajo para listado'!$A$155:$A$1048576,0),MATCH((CUADRO!F$4&amp;$E578),'Hoja de Trabajo para listado'!$A$151:$Z$151,0)),0)+IFERROR(INDEX('Hoja de Trabajo para listado'!$AB$155:$BA$1048576,MATCH($A578,'Hoja de Trabajo para listado'!$AB$155:$AB$1048576,0),MATCH((CUADRO!F$4&amp;$E578),'Hoja de Trabajo para listado'!$AB$151:$BA$151,0)),0)+IFERROR(INDEX('Hoja de Trabajo para listado'!$BC$155:$CB$1048576,MATCH($A578,'Hoja de Trabajo para listado'!$BC$155:$BC$1048576,0),MATCH((CUADRO!F$4&amp;$E578),'Hoja de Trabajo para listado'!$BC$151:$CB$151,0)),0)+IFERROR(INDEX('Hoja de Trabajo para listado'!$DE$153:$DG$274,MATCH($A578,'Hoja de Trabajo para listado'!$DE$153:$DE$1048576,0),MATCH((CUADRO!F$4&amp;$E578),'Hoja de Trabajo para listado'!$DE$151:$DG$151,0)),0)+IFERROR(INDEX('Hoja de Trabajo para listado'!$CD$155:$DC$1048576,MATCH($A578,'Hoja de Trabajo para listado'!$CD$155:$CD$1048576,0),MATCH((CUADRO!F$4&amp;$E578),'Hoja de Trabajo para listado'!$CD$151:$DC$151,0)),0)</f>
        <v>0</v>
      </c>
      <c r="G578" s="241">
        <f ca="1">+IFERROR(INDEX('Hoja de Trabajo para listado'!$A$155:$Z$1048576,MATCH($A578,'Hoja de Trabajo para listado'!$A$155:$A$1048576,0),MATCH((CUADRO!G$4&amp;$E578),'Hoja de Trabajo para listado'!$A$151:$Z$151,0)),0)+IFERROR(INDEX('Hoja de Trabajo para listado'!$AB$155:$BA$1048576,MATCH($A578,'Hoja de Trabajo para listado'!$AB$155:$AB$1048576,0),MATCH((CUADRO!G$4&amp;$E578),'Hoja de Trabajo para listado'!$AB$151:$BA$151,0)),0)+IFERROR(INDEX('Hoja de Trabajo para listado'!$BC$155:$CB$1048576,MATCH($A578,'Hoja de Trabajo para listado'!$BC$155:$BC$1048576,0),MATCH((CUADRO!G$4&amp;$E578),'Hoja de Trabajo para listado'!$BC$151:$CB$151,0)),0)+IFERROR(INDEX('Hoja de Trabajo para listado'!$DE$153:$DG$274,MATCH($A578,'Hoja de Trabajo para listado'!$DE$153:$DE$1048576,0),MATCH((CUADRO!G$4&amp;$E578),'Hoja de Trabajo para listado'!$DE$151:$DG$151,0)),0)+IFERROR(INDEX('Hoja de Trabajo para listado'!$CD$155:$DC$1048576,MATCH($A578,'Hoja de Trabajo para listado'!$CD$155:$CD$1048576,0),MATCH((CUADRO!G$4&amp;$E578),'Hoja de Trabajo para listado'!$CD$151:$DC$151,0)),0)</f>
        <v>0</v>
      </c>
      <c r="H578" s="241">
        <f ca="1">+IFERROR(INDEX('Hoja de Trabajo para listado'!$A$155:$Z$1048576,MATCH($A578,'Hoja de Trabajo para listado'!$A$155:$A$1048576,0),MATCH((CUADRO!H$4&amp;$E578),'Hoja de Trabajo para listado'!$A$151:$Z$151,0)),0)+IFERROR(INDEX('Hoja de Trabajo para listado'!$AB$155:$BA$1048576,MATCH($A578,'Hoja de Trabajo para listado'!$AB$155:$AB$1048576,0),MATCH((CUADRO!H$4&amp;$E578),'Hoja de Trabajo para listado'!$AB$151:$BA$151,0)),0)+IFERROR(INDEX('Hoja de Trabajo para listado'!$BC$155:$CB$1048576,MATCH($A578,'Hoja de Trabajo para listado'!$BC$155:$BC$1048576,0),MATCH((CUADRO!H$4&amp;$E578),'Hoja de Trabajo para listado'!$BC$151:$CB$151,0)),0)+IFERROR(INDEX('Hoja de Trabajo para listado'!$DE$153:$DG$274,MATCH($A578,'Hoja de Trabajo para listado'!$DE$153:$DE$1048576,0),MATCH((CUADRO!H$4&amp;$E578),'Hoja de Trabajo para listado'!$DE$151:$DG$151,0)),0)+IFERROR(INDEX('Hoja de Trabajo para listado'!$CD$155:$DC$1048576,MATCH($A578,'Hoja de Trabajo para listado'!$CD$155:$CD$1048576,0),MATCH((CUADRO!H$4&amp;$E578),'Hoja de Trabajo para listado'!$CD$151:$DC$151,0)),0)</f>
        <v>0</v>
      </c>
      <c r="I578" s="241">
        <f ca="1">+IFERROR(INDEX('Hoja de Trabajo para listado'!$A$155:$Z$1048576,MATCH($A578,'Hoja de Trabajo para listado'!$A$155:$A$1048576,0),MATCH((CUADRO!I$4&amp;$E578),'Hoja de Trabajo para listado'!$A$151:$Z$151,0)),0)+IFERROR(INDEX('Hoja de Trabajo para listado'!$AB$155:$BA$1048576,MATCH($A578,'Hoja de Trabajo para listado'!$AB$155:$AB$1048576,0),MATCH((CUADRO!I$4&amp;$E578),'Hoja de Trabajo para listado'!$AB$151:$BA$151,0)),0)+IFERROR(INDEX('Hoja de Trabajo para listado'!$BC$155:$CB$1048576,MATCH($A578,'Hoja de Trabajo para listado'!$BC$155:$BC$1048576,0),MATCH((CUADRO!I$4&amp;$E578),'Hoja de Trabajo para listado'!$BC$151:$CB$151,0)),0)+IFERROR(INDEX('Hoja de Trabajo para listado'!$DE$153:$DG$274,MATCH($A578,'Hoja de Trabajo para listado'!$DE$153:$DE$1048576,0),MATCH((CUADRO!I$4&amp;$E578),'Hoja de Trabajo para listado'!$DE$151:$DG$151,0)),0)+IFERROR(INDEX('Hoja de Trabajo para listado'!$CD$155:$DC$1048576,MATCH($A578,'Hoja de Trabajo para listado'!$CD$155:$CD$1048576,0),MATCH((CUADRO!I$4&amp;$E578),'Hoja de Trabajo para listado'!$CD$151:$DC$151,0)),0)</f>
        <v>0</v>
      </c>
      <c r="J578" s="241">
        <f ca="1">+IFERROR(INDEX('Hoja de Trabajo para listado'!$A$155:$Z$1048576,MATCH($A578,'Hoja de Trabajo para listado'!$A$155:$A$1048576,0),MATCH((CUADRO!J$4&amp;$E578),'Hoja de Trabajo para listado'!$A$151:$Z$151,0)),0)+IFERROR(INDEX('Hoja de Trabajo para listado'!$AB$155:$BA$1048576,MATCH($A578,'Hoja de Trabajo para listado'!$AB$155:$AB$1048576,0),MATCH((CUADRO!J$4&amp;$E578),'Hoja de Trabajo para listado'!$AB$151:$BA$151,0)),0)+IFERROR(INDEX('Hoja de Trabajo para listado'!$BC$155:$CB$1048576,MATCH($A578,'Hoja de Trabajo para listado'!$BC$155:$BC$1048576,0),MATCH((CUADRO!J$4&amp;$E578),'Hoja de Trabajo para listado'!$BC$151:$CB$151,0)),0)+IFERROR(INDEX('Hoja de Trabajo para listado'!$DE$153:$DG$274,MATCH($A578,'Hoja de Trabajo para listado'!$DE$153:$DE$1048576,0),MATCH((CUADRO!J$4&amp;$E578),'Hoja de Trabajo para listado'!$DE$151:$DG$151,0)),0)+IFERROR(INDEX('Hoja de Trabajo para listado'!$CD$155:$DC$1048576,MATCH($A578,'Hoja de Trabajo para listado'!$CD$155:$CD$1048576,0),MATCH((CUADRO!J$4&amp;$E578),'Hoja de Trabajo para listado'!$CD$151:$DC$151,0)),0)</f>
        <v>0</v>
      </c>
      <c r="K578" s="241">
        <f ca="1">+IFERROR(INDEX('Hoja de Trabajo para listado'!$A$155:$Z$1048576,MATCH($A578,'Hoja de Trabajo para listado'!$A$155:$A$1048576,0),MATCH((CUADRO!K$4&amp;$E578),'Hoja de Trabajo para listado'!$A$151:$Z$151,0)),0)+IFERROR(INDEX('Hoja de Trabajo para listado'!$AB$155:$BA$1048576,MATCH($A578,'Hoja de Trabajo para listado'!$AB$155:$AB$1048576,0),MATCH((CUADRO!K$4&amp;$E578),'Hoja de Trabajo para listado'!$AB$151:$BA$151,0)),0)+IFERROR(INDEX('Hoja de Trabajo para listado'!$BC$155:$CB$1048576,MATCH($A578,'Hoja de Trabajo para listado'!$BC$155:$BC$1048576,0),MATCH((CUADRO!K$4&amp;$E578),'Hoja de Trabajo para listado'!$BC$151:$CB$151,0)),0)+IFERROR(INDEX('Hoja de Trabajo para listado'!$DE$153:$DG$274,MATCH($A578,'Hoja de Trabajo para listado'!$DE$153:$DE$1048576,0),MATCH((CUADRO!K$4&amp;$E578),'Hoja de Trabajo para listado'!$DE$151:$DG$151,0)),0)+IFERROR(INDEX('Hoja de Trabajo para listado'!$CD$155:$DC$1048576,MATCH($A578,'Hoja de Trabajo para listado'!$CD$155:$CD$1048576,0),MATCH((CUADRO!K$4&amp;$E578),'Hoja de Trabajo para listado'!$CD$151:$DC$151,0)),0)</f>
        <v>0</v>
      </c>
      <c r="L578" s="241">
        <f ca="1">+IFERROR(INDEX('Hoja de Trabajo para listado'!$A$155:$Z$1048576,MATCH($A578,'Hoja de Trabajo para listado'!$A$155:$A$1048576,0),MATCH((CUADRO!L$4&amp;$E578),'Hoja de Trabajo para listado'!$A$151:$Z$151,0)),0)+IFERROR(INDEX('Hoja de Trabajo para listado'!$AB$155:$BA$1048576,MATCH($A578,'Hoja de Trabajo para listado'!$AB$155:$AB$1048576,0),MATCH((CUADRO!L$4&amp;$E578),'Hoja de Trabajo para listado'!$AB$151:$BA$151,0)),0)+IFERROR(INDEX('Hoja de Trabajo para listado'!$BC$155:$CB$1048576,MATCH($A578,'Hoja de Trabajo para listado'!$BC$155:$BC$1048576,0),MATCH((CUADRO!L$4&amp;$E578),'Hoja de Trabajo para listado'!$BC$151:$CB$151,0)),0)+IFERROR(INDEX('Hoja de Trabajo para listado'!$DE$153:$DG$274,MATCH($A578,'Hoja de Trabajo para listado'!$DE$153:$DE$1048576,0),MATCH((CUADRO!L$4&amp;$E578),'Hoja de Trabajo para listado'!$DE$151:$DG$151,0)),0)+IFERROR(INDEX('Hoja de Trabajo para listado'!$CD$155:$DC$1048576,MATCH($A578,'Hoja de Trabajo para listado'!$CD$155:$CD$1048576,0),MATCH((CUADRO!L$4&amp;$E578),'Hoja de Trabajo para listado'!$CD$151:$DC$151,0)),0)</f>
        <v>0</v>
      </c>
      <c r="M578" s="241">
        <f ca="1">+IFERROR(INDEX('Hoja de Trabajo para listado'!$A$155:$Z$1048576,MATCH($A578,'Hoja de Trabajo para listado'!$A$155:$A$1048576,0),MATCH((CUADRO!M$4&amp;$E578),'Hoja de Trabajo para listado'!$A$151:$Z$151,0)),0)+IFERROR(INDEX('Hoja de Trabajo para listado'!$AB$155:$BA$1048576,MATCH($A578,'Hoja de Trabajo para listado'!$AB$155:$AB$1048576,0),MATCH((CUADRO!M$4&amp;$E578),'Hoja de Trabajo para listado'!$AB$151:$BA$151,0)),0)+IFERROR(INDEX('Hoja de Trabajo para listado'!$BC$155:$CB$1048576,MATCH($A578,'Hoja de Trabajo para listado'!$BC$155:$BC$1048576,0),MATCH((CUADRO!M$4&amp;$E578),'Hoja de Trabajo para listado'!$BC$151:$CB$151,0)),0)+IFERROR(INDEX('Hoja de Trabajo para listado'!$DE$153:$DG$274,MATCH($A578,'Hoja de Trabajo para listado'!$DE$153:$DE$1048576,0),MATCH((CUADRO!M$4&amp;$E578),'Hoja de Trabajo para listado'!$DE$151:$DG$151,0)),0)+IFERROR(INDEX('Hoja de Trabajo para listado'!$CD$155:$DC$1048576,MATCH($A578,'Hoja de Trabajo para listado'!$CD$155:$CD$1048576,0),MATCH((CUADRO!M$4&amp;$E578),'Hoja de Trabajo para listado'!$CD$151:$DC$151,0)),0)</f>
        <v>0</v>
      </c>
      <c r="N578" s="241">
        <f ca="1">+IFERROR(INDEX('Hoja de Trabajo para listado'!$A$155:$Z$1048576,MATCH($A578,'Hoja de Trabajo para listado'!$A$155:$A$1048576,0),MATCH((CUADRO!N$4&amp;$E578),'Hoja de Trabajo para listado'!$A$151:$Z$151,0)),0)+IFERROR(INDEX('Hoja de Trabajo para listado'!$AB$155:$BA$1048576,MATCH($A578,'Hoja de Trabajo para listado'!$AB$155:$AB$1048576,0),MATCH((CUADRO!N$4&amp;$E578),'Hoja de Trabajo para listado'!$AB$151:$BA$151,0)),0)+IFERROR(INDEX('Hoja de Trabajo para listado'!$BC$155:$CB$1048576,MATCH($A578,'Hoja de Trabajo para listado'!$BC$155:$BC$1048576,0),MATCH((CUADRO!N$4&amp;$E578),'Hoja de Trabajo para listado'!$BC$151:$CB$151,0)),0)+IFERROR(INDEX('Hoja de Trabajo para listado'!$DE$153:$DG$274,MATCH($A578,'Hoja de Trabajo para listado'!$DE$153:$DE$1048576,0),MATCH((CUADRO!N$4&amp;$E578),'Hoja de Trabajo para listado'!$DE$151:$DG$151,0)),0)+IFERROR(INDEX('Hoja de Trabajo para listado'!$CD$155:$DC$1048576,MATCH($A578,'Hoja de Trabajo para listado'!$CD$155:$CD$1048576,0),MATCH((CUADRO!N$4&amp;$E578),'Hoja de Trabajo para listado'!$CD$151:$DC$151,0)),0)</f>
        <v>0</v>
      </c>
      <c r="O578" s="241">
        <f ca="1">+IFERROR(INDEX('Hoja de Trabajo para listado'!$A$155:$Z$1048576,MATCH($A578,'Hoja de Trabajo para listado'!$A$155:$A$1048576,0),MATCH((CUADRO!O$4&amp;$E578),'Hoja de Trabajo para listado'!$A$151:$Z$151,0)),0)+IFERROR(INDEX('Hoja de Trabajo para listado'!$AB$155:$BA$1048576,MATCH($A578,'Hoja de Trabajo para listado'!$AB$155:$AB$1048576,0),MATCH((CUADRO!O$4&amp;$E578),'Hoja de Trabajo para listado'!$AB$151:$BA$151,0)),0)+IFERROR(INDEX('Hoja de Trabajo para listado'!$BC$155:$CB$1048576,MATCH($A578,'Hoja de Trabajo para listado'!$BC$155:$BC$1048576,0),MATCH((CUADRO!O$4&amp;$E578),'Hoja de Trabajo para listado'!$BC$151:$CB$151,0)),0)+IFERROR(INDEX('Hoja de Trabajo para listado'!$DE$153:$DG$274,MATCH($A578,'Hoja de Trabajo para listado'!$DE$153:$DE$1048576,0),MATCH((CUADRO!O$4&amp;$E578),'Hoja de Trabajo para listado'!$DE$151:$DG$151,0)),0)+IFERROR(INDEX('Hoja de Trabajo para listado'!$CD$155:$DC$1048576,MATCH($A578,'Hoja de Trabajo para listado'!$CD$155:$CD$1048576,0),MATCH((CUADRO!O$4&amp;$E578),'Hoja de Trabajo para listado'!$CD$151:$DC$151,0)),0)</f>
        <v>0</v>
      </c>
      <c r="P578" s="241">
        <f ca="1">+IFERROR(INDEX('Hoja de Trabajo para listado'!$A$155:$Z$1048576,MATCH($A578,'Hoja de Trabajo para listado'!$A$155:$A$1048576,0),MATCH((CUADRO!P$4&amp;$E578),'Hoja de Trabajo para listado'!$A$151:$Z$151,0)),0)+IFERROR(INDEX('Hoja de Trabajo para listado'!$AB$155:$BA$1048576,MATCH($A578,'Hoja de Trabajo para listado'!$AB$155:$AB$1048576,0),MATCH((CUADRO!P$4&amp;$E578),'Hoja de Trabajo para listado'!$AB$151:$BA$151,0)),0)+IFERROR(INDEX('Hoja de Trabajo para listado'!$BC$155:$CB$1048576,MATCH($A578,'Hoja de Trabajo para listado'!$BC$155:$BC$1048576,0),MATCH((CUADRO!P$4&amp;$E578),'Hoja de Trabajo para listado'!$BC$151:$CB$151,0)),0)+IFERROR(INDEX('Hoja de Trabajo para listado'!$DE$153:$DG$274,MATCH($A578,'Hoja de Trabajo para listado'!$DE$153:$DE$1048576,0),MATCH((CUADRO!P$4&amp;$E578),'Hoja de Trabajo para listado'!$DE$151:$DG$151,0)),0)+IFERROR(INDEX('Hoja de Trabajo para listado'!$CD$155:$DC$1048576,MATCH($A578,'Hoja de Trabajo para listado'!$CD$155:$CD$1048576,0),MATCH((CUADRO!P$4&amp;$E578),'Hoja de Trabajo para listado'!$CD$151:$DC$151,0)),0)</f>
        <v>0</v>
      </c>
      <c r="Q578" s="241">
        <f ca="1">+IFERROR(INDEX('Hoja de Trabajo para listado'!$A$155:$Z$1048576,MATCH($A578,'Hoja de Trabajo para listado'!$A$155:$A$1048576,0),MATCH((CUADRO!Q$4&amp;$E578),'Hoja de Trabajo para listado'!$A$151:$Z$151,0)),0)+IFERROR(INDEX('Hoja de Trabajo para listado'!$AB$155:$BA$1048576,MATCH($A578,'Hoja de Trabajo para listado'!$AB$155:$AB$1048576,0),MATCH((CUADRO!Q$4&amp;$E578),'Hoja de Trabajo para listado'!$AB$151:$BA$151,0)),0)+IFERROR(INDEX('Hoja de Trabajo para listado'!$BC$155:$CB$1048576,MATCH($A578,'Hoja de Trabajo para listado'!$BC$155:$BC$1048576,0),MATCH((CUADRO!Q$4&amp;$E578),'Hoja de Trabajo para listado'!$BC$151:$CB$151,0)),0)+IFERROR(INDEX('Hoja de Trabajo para listado'!$DE$153:$DG$274,MATCH($A578,'Hoja de Trabajo para listado'!$DE$153:$DE$1048576,0),MATCH((CUADRO!Q$4&amp;$E578),'Hoja de Trabajo para listado'!$DE$151:$DG$151,0)),0)+IFERROR(INDEX('Hoja de Trabajo para listado'!$CD$155:$DC$1048576,MATCH($A578,'Hoja de Trabajo para listado'!$CD$155:$CD$1048576,0),MATCH((CUADRO!Q$4&amp;$E578),'Hoja de Trabajo para listado'!$CD$151:$DC$151,0)),0)</f>
        <v>0</v>
      </c>
      <c r="R578" s="241">
        <f t="shared" ca="1" si="23"/>
        <v>0</v>
      </c>
      <c r="S578" s="247">
        <f ca="1">+R577+R578</f>
        <v>0</v>
      </c>
      <c r="T578" s="241">
        <f ca="1">+S578</f>
        <v>0</v>
      </c>
      <c r="U578" s="240">
        <f t="shared" si="24"/>
        <v>2</v>
      </c>
      <c r="V578" s="327" t="str">
        <f>+VLOOKUP(A578,bd_lista!$A$3:$E$592,5,FALSE)</f>
        <v>Gobiernos Autonomos Municipales</v>
      </c>
      <c r="W578" s="398"/>
      <c r="X578" s="240">
        <f>+VLOOKUP(A578,[4]Sheet1!$A$13:$D$744,4,FALSE)</f>
        <v>0</v>
      </c>
      <c r="Y578" s="240" t="e">
        <f>+VLOOKUP(X578,bd_lista!$A$3:$C$592,3,FALSE)</f>
        <v>#N/A</v>
      </c>
      <c r="Z578" s="288"/>
      <c r="AA578" s="289"/>
    </row>
    <row r="579" spans="1:27" customFormat="1" ht="15" hidden="1" customHeight="1">
      <c r="A579" s="32">
        <v>1241</v>
      </c>
      <c r="B579" s="393">
        <f>+A579</f>
        <v>1241</v>
      </c>
      <c r="C579" s="245" t="str">
        <f>+VLOOKUP(A579,bd_lista!$A$3:$C$592,3,FALSE)</f>
        <v>Gobierno Autónomo Municipal de Comanche</v>
      </c>
      <c r="D579" s="395" t="str">
        <f>+C579</f>
        <v>Gobierno Autónomo Municipal de Comanche</v>
      </c>
      <c r="E579" s="240" t="s">
        <v>1303</v>
      </c>
      <c r="F579" s="241">
        <f ca="1">+IFERROR(INDEX('Hoja de Trabajo para listado'!$A$155:$Z$1048576,MATCH($A579,'Hoja de Trabajo para listado'!$A$155:$A$1048576,0),MATCH((CUADRO!F$4&amp;$E579),'Hoja de Trabajo para listado'!$A$151:$Z$151,0)),0)+IFERROR(INDEX('Hoja de Trabajo para listado'!$AB$155:$BA$1048576,MATCH($A579,'Hoja de Trabajo para listado'!$AB$155:$AB$1048576,0),MATCH((CUADRO!F$4&amp;$E579),'Hoja de Trabajo para listado'!$AB$151:$BA$151,0)),0)+IFERROR(INDEX('Hoja de Trabajo para listado'!$BC$155:$CB$1048576,MATCH($A579,'Hoja de Trabajo para listado'!$BC$155:$BC$1048576,0),MATCH((CUADRO!F$4&amp;$E579),'Hoja de Trabajo para listado'!$BC$151:$CB$151,0)),0)+IFERROR(INDEX('Hoja de Trabajo para listado'!$DE$153:$DG$274,MATCH($A579,'Hoja de Trabajo para listado'!$DE$153:$DE$1048576,0),MATCH((CUADRO!F$4&amp;$E579),'Hoja de Trabajo para listado'!$DE$151:$DG$151,0)),0)+IFERROR(INDEX('Hoja de Trabajo para listado'!$CD$155:$DC$1048576,MATCH($A579,'Hoja de Trabajo para listado'!$CD$155:$CD$1048576,0),MATCH((CUADRO!F$4&amp;$E579),'Hoja de Trabajo para listado'!$CD$151:$DC$151,0)),0)</f>
        <v>0</v>
      </c>
      <c r="G579" s="241">
        <f ca="1">+IFERROR(INDEX('Hoja de Trabajo para listado'!$A$155:$Z$1048576,MATCH($A579,'Hoja de Trabajo para listado'!$A$155:$A$1048576,0),MATCH((CUADRO!G$4&amp;$E579),'Hoja de Trabajo para listado'!$A$151:$Z$151,0)),0)+IFERROR(INDEX('Hoja de Trabajo para listado'!$AB$155:$BA$1048576,MATCH($A579,'Hoja de Trabajo para listado'!$AB$155:$AB$1048576,0),MATCH((CUADRO!G$4&amp;$E579),'Hoja de Trabajo para listado'!$AB$151:$BA$151,0)),0)+IFERROR(INDEX('Hoja de Trabajo para listado'!$BC$155:$CB$1048576,MATCH($A579,'Hoja de Trabajo para listado'!$BC$155:$BC$1048576,0),MATCH((CUADRO!G$4&amp;$E579),'Hoja de Trabajo para listado'!$BC$151:$CB$151,0)),0)+IFERROR(INDEX('Hoja de Trabajo para listado'!$DE$153:$DG$274,MATCH($A579,'Hoja de Trabajo para listado'!$DE$153:$DE$1048576,0),MATCH((CUADRO!G$4&amp;$E579),'Hoja de Trabajo para listado'!$DE$151:$DG$151,0)),0)+IFERROR(INDEX('Hoja de Trabajo para listado'!$CD$155:$DC$1048576,MATCH($A579,'Hoja de Trabajo para listado'!$CD$155:$CD$1048576,0),MATCH((CUADRO!G$4&amp;$E579),'Hoja de Trabajo para listado'!$CD$151:$DC$151,0)),0)</f>
        <v>0</v>
      </c>
      <c r="H579" s="241">
        <f ca="1">+IFERROR(INDEX('Hoja de Trabajo para listado'!$A$155:$Z$1048576,MATCH($A579,'Hoja de Trabajo para listado'!$A$155:$A$1048576,0),MATCH((CUADRO!H$4&amp;$E579),'Hoja de Trabajo para listado'!$A$151:$Z$151,0)),0)+IFERROR(INDEX('Hoja de Trabajo para listado'!$AB$155:$BA$1048576,MATCH($A579,'Hoja de Trabajo para listado'!$AB$155:$AB$1048576,0),MATCH((CUADRO!H$4&amp;$E579),'Hoja de Trabajo para listado'!$AB$151:$BA$151,0)),0)+IFERROR(INDEX('Hoja de Trabajo para listado'!$BC$155:$CB$1048576,MATCH($A579,'Hoja de Trabajo para listado'!$BC$155:$BC$1048576,0),MATCH((CUADRO!H$4&amp;$E579),'Hoja de Trabajo para listado'!$BC$151:$CB$151,0)),0)+IFERROR(INDEX('Hoja de Trabajo para listado'!$DE$153:$DG$274,MATCH($A579,'Hoja de Trabajo para listado'!$DE$153:$DE$1048576,0),MATCH((CUADRO!H$4&amp;$E579),'Hoja de Trabajo para listado'!$DE$151:$DG$151,0)),0)+IFERROR(INDEX('Hoja de Trabajo para listado'!$CD$155:$DC$1048576,MATCH($A579,'Hoja de Trabajo para listado'!$CD$155:$CD$1048576,0),MATCH((CUADRO!H$4&amp;$E579),'Hoja de Trabajo para listado'!$CD$151:$DC$151,0)),0)</f>
        <v>0</v>
      </c>
      <c r="I579" s="241">
        <f ca="1">+IFERROR(INDEX('Hoja de Trabajo para listado'!$A$155:$Z$1048576,MATCH($A579,'Hoja de Trabajo para listado'!$A$155:$A$1048576,0),MATCH((CUADRO!I$4&amp;$E579),'Hoja de Trabajo para listado'!$A$151:$Z$151,0)),0)+IFERROR(INDEX('Hoja de Trabajo para listado'!$AB$155:$BA$1048576,MATCH($A579,'Hoja de Trabajo para listado'!$AB$155:$AB$1048576,0),MATCH((CUADRO!I$4&amp;$E579),'Hoja de Trabajo para listado'!$AB$151:$BA$151,0)),0)+IFERROR(INDEX('Hoja de Trabajo para listado'!$BC$155:$CB$1048576,MATCH($A579,'Hoja de Trabajo para listado'!$BC$155:$BC$1048576,0),MATCH((CUADRO!I$4&amp;$E579),'Hoja de Trabajo para listado'!$BC$151:$CB$151,0)),0)+IFERROR(INDEX('Hoja de Trabajo para listado'!$DE$153:$DG$274,MATCH($A579,'Hoja de Trabajo para listado'!$DE$153:$DE$1048576,0),MATCH((CUADRO!I$4&amp;$E579),'Hoja de Trabajo para listado'!$DE$151:$DG$151,0)),0)+IFERROR(INDEX('Hoja de Trabajo para listado'!$CD$155:$DC$1048576,MATCH($A579,'Hoja de Trabajo para listado'!$CD$155:$CD$1048576,0),MATCH((CUADRO!I$4&amp;$E579),'Hoja de Trabajo para listado'!$CD$151:$DC$151,0)),0)</f>
        <v>0</v>
      </c>
      <c r="J579" s="241">
        <f ca="1">+IFERROR(INDEX('Hoja de Trabajo para listado'!$A$155:$Z$1048576,MATCH($A579,'Hoja de Trabajo para listado'!$A$155:$A$1048576,0),MATCH((CUADRO!J$4&amp;$E579),'Hoja de Trabajo para listado'!$A$151:$Z$151,0)),0)+IFERROR(INDEX('Hoja de Trabajo para listado'!$AB$155:$BA$1048576,MATCH($A579,'Hoja de Trabajo para listado'!$AB$155:$AB$1048576,0),MATCH((CUADRO!J$4&amp;$E579),'Hoja de Trabajo para listado'!$AB$151:$BA$151,0)),0)+IFERROR(INDEX('Hoja de Trabajo para listado'!$BC$155:$CB$1048576,MATCH($A579,'Hoja de Trabajo para listado'!$BC$155:$BC$1048576,0),MATCH((CUADRO!J$4&amp;$E579),'Hoja de Trabajo para listado'!$BC$151:$CB$151,0)),0)+IFERROR(INDEX('Hoja de Trabajo para listado'!$DE$153:$DG$274,MATCH($A579,'Hoja de Trabajo para listado'!$DE$153:$DE$1048576,0),MATCH((CUADRO!J$4&amp;$E579),'Hoja de Trabajo para listado'!$DE$151:$DG$151,0)),0)+IFERROR(INDEX('Hoja de Trabajo para listado'!$CD$155:$DC$1048576,MATCH($A579,'Hoja de Trabajo para listado'!$CD$155:$CD$1048576,0),MATCH((CUADRO!J$4&amp;$E579),'Hoja de Trabajo para listado'!$CD$151:$DC$151,0)),0)</f>
        <v>0</v>
      </c>
      <c r="K579" s="241">
        <f ca="1">+IFERROR(INDEX('Hoja de Trabajo para listado'!$A$155:$Z$1048576,MATCH($A579,'Hoja de Trabajo para listado'!$A$155:$A$1048576,0),MATCH((CUADRO!K$4&amp;$E579),'Hoja de Trabajo para listado'!$A$151:$Z$151,0)),0)+IFERROR(INDEX('Hoja de Trabajo para listado'!$AB$155:$BA$1048576,MATCH($A579,'Hoja de Trabajo para listado'!$AB$155:$AB$1048576,0),MATCH((CUADRO!K$4&amp;$E579),'Hoja de Trabajo para listado'!$AB$151:$BA$151,0)),0)+IFERROR(INDEX('Hoja de Trabajo para listado'!$BC$155:$CB$1048576,MATCH($A579,'Hoja de Trabajo para listado'!$BC$155:$BC$1048576,0),MATCH((CUADRO!K$4&amp;$E579),'Hoja de Trabajo para listado'!$BC$151:$CB$151,0)),0)+IFERROR(INDEX('Hoja de Trabajo para listado'!$DE$153:$DG$274,MATCH($A579,'Hoja de Trabajo para listado'!$DE$153:$DE$1048576,0),MATCH((CUADRO!K$4&amp;$E579),'Hoja de Trabajo para listado'!$DE$151:$DG$151,0)),0)+IFERROR(INDEX('Hoja de Trabajo para listado'!$CD$155:$DC$1048576,MATCH($A579,'Hoja de Trabajo para listado'!$CD$155:$CD$1048576,0),MATCH((CUADRO!K$4&amp;$E579),'Hoja de Trabajo para listado'!$CD$151:$DC$151,0)),0)</f>
        <v>0</v>
      </c>
      <c r="L579" s="241">
        <f ca="1">+IFERROR(INDEX('Hoja de Trabajo para listado'!$A$155:$Z$1048576,MATCH($A579,'Hoja de Trabajo para listado'!$A$155:$A$1048576,0),MATCH((CUADRO!L$4&amp;$E579),'Hoja de Trabajo para listado'!$A$151:$Z$151,0)),0)+IFERROR(INDEX('Hoja de Trabajo para listado'!$AB$155:$BA$1048576,MATCH($A579,'Hoja de Trabajo para listado'!$AB$155:$AB$1048576,0),MATCH((CUADRO!L$4&amp;$E579),'Hoja de Trabajo para listado'!$AB$151:$BA$151,0)),0)+IFERROR(INDEX('Hoja de Trabajo para listado'!$BC$155:$CB$1048576,MATCH($A579,'Hoja de Trabajo para listado'!$BC$155:$BC$1048576,0),MATCH((CUADRO!L$4&amp;$E579),'Hoja de Trabajo para listado'!$BC$151:$CB$151,0)),0)+IFERROR(INDEX('Hoja de Trabajo para listado'!$DE$153:$DG$274,MATCH($A579,'Hoja de Trabajo para listado'!$DE$153:$DE$1048576,0),MATCH((CUADRO!L$4&amp;$E579),'Hoja de Trabajo para listado'!$DE$151:$DG$151,0)),0)+IFERROR(INDEX('Hoja de Trabajo para listado'!$CD$155:$DC$1048576,MATCH($A579,'Hoja de Trabajo para listado'!$CD$155:$CD$1048576,0),MATCH((CUADRO!L$4&amp;$E579),'Hoja de Trabajo para listado'!$CD$151:$DC$151,0)),0)</f>
        <v>0</v>
      </c>
      <c r="M579" s="241">
        <f ca="1">+IFERROR(INDEX('Hoja de Trabajo para listado'!$A$155:$Z$1048576,MATCH($A579,'Hoja de Trabajo para listado'!$A$155:$A$1048576,0),MATCH((CUADRO!M$4&amp;$E579),'Hoja de Trabajo para listado'!$A$151:$Z$151,0)),0)+IFERROR(INDEX('Hoja de Trabajo para listado'!$AB$155:$BA$1048576,MATCH($A579,'Hoja de Trabajo para listado'!$AB$155:$AB$1048576,0),MATCH((CUADRO!M$4&amp;$E579),'Hoja de Trabajo para listado'!$AB$151:$BA$151,0)),0)+IFERROR(INDEX('Hoja de Trabajo para listado'!$BC$155:$CB$1048576,MATCH($A579,'Hoja de Trabajo para listado'!$BC$155:$BC$1048576,0),MATCH((CUADRO!M$4&amp;$E579),'Hoja de Trabajo para listado'!$BC$151:$CB$151,0)),0)+IFERROR(INDEX('Hoja de Trabajo para listado'!$DE$153:$DG$274,MATCH($A579,'Hoja de Trabajo para listado'!$DE$153:$DE$1048576,0),MATCH((CUADRO!M$4&amp;$E579),'Hoja de Trabajo para listado'!$DE$151:$DG$151,0)),0)+IFERROR(INDEX('Hoja de Trabajo para listado'!$CD$155:$DC$1048576,MATCH($A579,'Hoja de Trabajo para listado'!$CD$155:$CD$1048576,0),MATCH((CUADRO!M$4&amp;$E579),'Hoja de Trabajo para listado'!$CD$151:$DC$151,0)),0)</f>
        <v>0</v>
      </c>
      <c r="N579" s="241">
        <f ca="1">+IFERROR(INDEX('Hoja de Trabajo para listado'!$A$155:$Z$1048576,MATCH($A579,'Hoja de Trabajo para listado'!$A$155:$A$1048576,0),MATCH((CUADRO!N$4&amp;$E579),'Hoja de Trabajo para listado'!$A$151:$Z$151,0)),0)+IFERROR(INDEX('Hoja de Trabajo para listado'!$AB$155:$BA$1048576,MATCH($A579,'Hoja de Trabajo para listado'!$AB$155:$AB$1048576,0),MATCH((CUADRO!N$4&amp;$E579),'Hoja de Trabajo para listado'!$AB$151:$BA$151,0)),0)+IFERROR(INDEX('Hoja de Trabajo para listado'!$BC$155:$CB$1048576,MATCH($A579,'Hoja de Trabajo para listado'!$BC$155:$BC$1048576,0),MATCH((CUADRO!N$4&amp;$E579),'Hoja de Trabajo para listado'!$BC$151:$CB$151,0)),0)+IFERROR(INDEX('Hoja de Trabajo para listado'!$DE$153:$DG$274,MATCH($A579,'Hoja de Trabajo para listado'!$DE$153:$DE$1048576,0),MATCH((CUADRO!N$4&amp;$E579),'Hoja de Trabajo para listado'!$DE$151:$DG$151,0)),0)+IFERROR(INDEX('Hoja de Trabajo para listado'!$CD$155:$DC$1048576,MATCH($A579,'Hoja de Trabajo para listado'!$CD$155:$CD$1048576,0),MATCH((CUADRO!N$4&amp;$E579),'Hoja de Trabajo para listado'!$CD$151:$DC$151,0)),0)</f>
        <v>0</v>
      </c>
      <c r="O579" s="241">
        <f ca="1">+IFERROR(INDEX('Hoja de Trabajo para listado'!$A$155:$Z$1048576,MATCH($A579,'Hoja de Trabajo para listado'!$A$155:$A$1048576,0),MATCH((CUADRO!O$4&amp;$E579),'Hoja de Trabajo para listado'!$A$151:$Z$151,0)),0)+IFERROR(INDEX('Hoja de Trabajo para listado'!$AB$155:$BA$1048576,MATCH($A579,'Hoja de Trabajo para listado'!$AB$155:$AB$1048576,0),MATCH((CUADRO!O$4&amp;$E579),'Hoja de Trabajo para listado'!$AB$151:$BA$151,0)),0)+IFERROR(INDEX('Hoja de Trabajo para listado'!$BC$155:$CB$1048576,MATCH($A579,'Hoja de Trabajo para listado'!$BC$155:$BC$1048576,0),MATCH((CUADRO!O$4&amp;$E579),'Hoja de Trabajo para listado'!$BC$151:$CB$151,0)),0)+IFERROR(INDEX('Hoja de Trabajo para listado'!$DE$153:$DG$274,MATCH($A579,'Hoja de Trabajo para listado'!$DE$153:$DE$1048576,0),MATCH((CUADRO!O$4&amp;$E579),'Hoja de Trabajo para listado'!$DE$151:$DG$151,0)),0)+IFERROR(INDEX('Hoja de Trabajo para listado'!$CD$155:$DC$1048576,MATCH($A579,'Hoja de Trabajo para listado'!$CD$155:$CD$1048576,0),MATCH((CUADRO!O$4&amp;$E579),'Hoja de Trabajo para listado'!$CD$151:$DC$151,0)),0)</f>
        <v>0</v>
      </c>
      <c r="P579" s="241">
        <f ca="1">+IFERROR(INDEX('Hoja de Trabajo para listado'!$A$155:$Z$1048576,MATCH($A579,'Hoja de Trabajo para listado'!$A$155:$A$1048576,0),MATCH((CUADRO!P$4&amp;$E579),'Hoja de Trabajo para listado'!$A$151:$Z$151,0)),0)+IFERROR(INDEX('Hoja de Trabajo para listado'!$AB$155:$BA$1048576,MATCH($A579,'Hoja de Trabajo para listado'!$AB$155:$AB$1048576,0),MATCH((CUADRO!P$4&amp;$E579),'Hoja de Trabajo para listado'!$AB$151:$BA$151,0)),0)+IFERROR(INDEX('Hoja de Trabajo para listado'!$BC$155:$CB$1048576,MATCH($A579,'Hoja de Trabajo para listado'!$BC$155:$BC$1048576,0),MATCH((CUADRO!P$4&amp;$E579),'Hoja de Trabajo para listado'!$BC$151:$CB$151,0)),0)+IFERROR(INDEX('Hoja de Trabajo para listado'!$DE$153:$DG$274,MATCH($A579,'Hoja de Trabajo para listado'!$DE$153:$DE$1048576,0),MATCH((CUADRO!P$4&amp;$E579),'Hoja de Trabajo para listado'!$DE$151:$DG$151,0)),0)+IFERROR(INDEX('Hoja de Trabajo para listado'!$CD$155:$DC$1048576,MATCH($A579,'Hoja de Trabajo para listado'!$CD$155:$CD$1048576,0),MATCH((CUADRO!P$4&amp;$E579),'Hoja de Trabajo para listado'!$CD$151:$DC$151,0)),0)</f>
        <v>0</v>
      </c>
      <c r="Q579" s="241">
        <f ca="1">+IFERROR(INDEX('Hoja de Trabajo para listado'!$A$155:$Z$1048576,MATCH($A579,'Hoja de Trabajo para listado'!$A$155:$A$1048576,0),MATCH((CUADRO!Q$4&amp;$E579),'Hoja de Trabajo para listado'!$A$151:$Z$151,0)),0)+IFERROR(INDEX('Hoja de Trabajo para listado'!$AB$155:$BA$1048576,MATCH($A579,'Hoja de Trabajo para listado'!$AB$155:$AB$1048576,0),MATCH((CUADRO!Q$4&amp;$E579),'Hoja de Trabajo para listado'!$AB$151:$BA$151,0)),0)+IFERROR(INDEX('Hoja de Trabajo para listado'!$BC$155:$CB$1048576,MATCH($A579,'Hoja de Trabajo para listado'!$BC$155:$BC$1048576,0),MATCH((CUADRO!Q$4&amp;$E579),'Hoja de Trabajo para listado'!$BC$151:$CB$151,0)),0)+IFERROR(INDEX('Hoja de Trabajo para listado'!$DE$153:$DG$274,MATCH($A579,'Hoja de Trabajo para listado'!$DE$153:$DE$1048576,0),MATCH((CUADRO!Q$4&amp;$E579),'Hoja de Trabajo para listado'!$DE$151:$DG$151,0)),0)+IFERROR(INDEX('Hoja de Trabajo para listado'!$CD$155:$DC$1048576,MATCH($A579,'Hoja de Trabajo para listado'!$CD$155:$CD$1048576,0),MATCH((CUADRO!Q$4&amp;$E579),'Hoja de Trabajo para listado'!$CD$151:$DC$151,0)),0)</f>
        <v>0</v>
      </c>
      <c r="R579" s="241">
        <f t="shared" ca="1" si="23"/>
        <v>0</v>
      </c>
      <c r="S579" s="247"/>
      <c r="T579" s="241">
        <f ca="1">+T580</f>
        <v>0</v>
      </c>
      <c r="U579" s="240">
        <f t="shared" si="24"/>
        <v>1</v>
      </c>
      <c r="V579" s="327" t="str">
        <f>+VLOOKUP(A579,bd_lista!$A$3:$E$592,5,FALSE)</f>
        <v>Gobiernos Autonomos Municipales</v>
      </c>
      <c r="W579" s="397" t="str">
        <f>+V579</f>
        <v>Gobiernos Autonomos Municipales</v>
      </c>
      <c r="X579" s="240">
        <f>+VLOOKUP(A579,[4]Sheet1!$A$13:$D$744,4,FALSE)</f>
        <v>0</v>
      </c>
      <c r="Y579" s="240" t="e">
        <f>+VLOOKUP(X579,bd_lista!$A$3:$C$592,3,FALSE)</f>
        <v>#N/A</v>
      </c>
      <c r="Z579" s="290">
        <f>+X579</f>
        <v>0</v>
      </c>
      <c r="AA579" s="291" t="e">
        <f>+Y579</f>
        <v>#N/A</v>
      </c>
    </row>
    <row r="580" spans="1:27" customFormat="1" ht="15" hidden="1" customHeight="1">
      <c r="A580" s="32">
        <v>1241</v>
      </c>
      <c r="B580" s="394"/>
      <c r="C580" s="245" t="str">
        <f>+VLOOKUP(A580,bd_lista!$A$3:$C$592,3,FALSE)</f>
        <v>Gobierno Autónomo Municipal de Comanche</v>
      </c>
      <c r="D580" s="396"/>
      <c r="E580" s="242" t="s">
        <v>1304</v>
      </c>
      <c r="F580" s="241">
        <f ca="1">+IFERROR(INDEX('Hoja de Trabajo para listado'!$A$155:$Z$1048576,MATCH($A580,'Hoja de Trabajo para listado'!$A$155:$A$1048576,0),MATCH((CUADRO!F$4&amp;$E580),'Hoja de Trabajo para listado'!$A$151:$Z$151,0)),0)+IFERROR(INDEX('Hoja de Trabajo para listado'!$AB$155:$BA$1048576,MATCH($A580,'Hoja de Trabajo para listado'!$AB$155:$AB$1048576,0),MATCH((CUADRO!F$4&amp;$E580),'Hoja de Trabajo para listado'!$AB$151:$BA$151,0)),0)+IFERROR(INDEX('Hoja de Trabajo para listado'!$BC$155:$CB$1048576,MATCH($A580,'Hoja de Trabajo para listado'!$BC$155:$BC$1048576,0),MATCH((CUADRO!F$4&amp;$E580),'Hoja de Trabajo para listado'!$BC$151:$CB$151,0)),0)+IFERROR(INDEX('Hoja de Trabajo para listado'!$DE$153:$DG$274,MATCH($A580,'Hoja de Trabajo para listado'!$DE$153:$DE$1048576,0),MATCH((CUADRO!F$4&amp;$E580),'Hoja de Trabajo para listado'!$DE$151:$DG$151,0)),0)+IFERROR(INDEX('Hoja de Trabajo para listado'!$CD$155:$DC$1048576,MATCH($A580,'Hoja de Trabajo para listado'!$CD$155:$CD$1048576,0),MATCH((CUADRO!F$4&amp;$E580),'Hoja de Trabajo para listado'!$CD$151:$DC$151,0)),0)</f>
        <v>0</v>
      </c>
      <c r="G580" s="241">
        <f ca="1">+IFERROR(INDEX('Hoja de Trabajo para listado'!$A$155:$Z$1048576,MATCH($A580,'Hoja de Trabajo para listado'!$A$155:$A$1048576,0),MATCH((CUADRO!G$4&amp;$E580),'Hoja de Trabajo para listado'!$A$151:$Z$151,0)),0)+IFERROR(INDEX('Hoja de Trabajo para listado'!$AB$155:$BA$1048576,MATCH($A580,'Hoja de Trabajo para listado'!$AB$155:$AB$1048576,0),MATCH((CUADRO!G$4&amp;$E580),'Hoja de Trabajo para listado'!$AB$151:$BA$151,0)),0)+IFERROR(INDEX('Hoja de Trabajo para listado'!$BC$155:$CB$1048576,MATCH($A580,'Hoja de Trabajo para listado'!$BC$155:$BC$1048576,0),MATCH((CUADRO!G$4&amp;$E580),'Hoja de Trabajo para listado'!$BC$151:$CB$151,0)),0)+IFERROR(INDEX('Hoja de Trabajo para listado'!$DE$153:$DG$274,MATCH($A580,'Hoja de Trabajo para listado'!$DE$153:$DE$1048576,0),MATCH((CUADRO!G$4&amp;$E580),'Hoja de Trabajo para listado'!$DE$151:$DG$151,0)),0)+IFERROR(INDEX('Hoja de Trabajo para listado'!$CD$155:$DC$1048576,MATCH($A580,'Hoja de Trabajo para listado'!$CD$155:$CD$1048576,0),MATCH((CUADRO!G$4&amp;$E580),'Hoja de Trabajo para listado'!$CD$151:$DC$151,0)),0)</f>
        <v>0</v>
      </c>
      <c r="H580" s="241">
        <f ca="1">+IFERROR(INDEX('Hoja de Trabajo para listado'!$A$155:$Z$1048576,MATCH($A580,'Hoja de Trabajo para listado'!$A$155:$A$1048576,0),MATCH((CUADRO!H$4&amp;$E580),'Hoja de Trabajo para listado'!$A$151:$Z$151,0)),0)+IFERROR(INDEX('Hoja de Trabajo para listado'!$AB$155:$BA$1048576,MATCH($A580,'Hoja de Trabajo para listado'!$AB$155:$AB$1048576,0),MATCH((CUADRO!H$4&amp;$E580),'Hoja de Trabajo para listado'!$AB$151:$BA$151,0)),0)+IFERROR(INDEX('Hoja de Trabajo para listado'!$BC$155:$CB$1048576,MATCH($A580,'Hoja de Trabajo para listado'!$BC$155:$BC$1048576,0),MATCH((CUADRO!H$4&amp;$E580),'Hoja de Trabajo para listado'!$BC$151:$CB$151,0)),0)+IFERROR(INDEX('Hoja de Trabajo para listado'!$DE$153:$DG$274,MATCH($A580,'Hoja de Trabajo para listado'!$DE$153:$DE$1048576,0),MATCH((CUADRO!H$4&amp;$E580),'Hoja de Trabajo para listado'!$DE$151:$DG$151,0)),0)+IFERROR(INDEX('Hoja de Trabajo para listado'!$CD$155:$DC$1048576,MATCH($A580,'Hoja de Trabajo para listado'!$CD$155:$CD$1048576,0),MATCH((CUADRO!H$4&amp;$E580),'Hoja de Trabajo para listado'!$CD$151:$DC$151,0)),0)</f>
        <v>0</v>
      </c>
      <c r="I580" s="241">
        <f ca="1">+IFERROR(INDEX('Hoja de Trabajo para listado'!$A$155:$Z$1048576,MATCH($A580,'Hoja de Trabajo para listado'!$A$155:$A$1048576,0),MATCH((CUADRO!I$4&amp;$E580),'Hoja de Trabajo para listado'!$A$151:$Z$151,0)),0)+IFERROR(INDEX('Hoja de Trabajo para listado'!$AB$155:$BA$1048576,MATCH($A580,'Hoja de Trabajo para listado'!$AB$155:$AB$1048576,0),MATCH((CUADRO!I$4&amp;$E580),'Hoja de Trabajo para listado'!$AB$151:$BA$151,0)),0)+IFERROR(INDEX('Hoja de Trabajo para listado'!$BC$155:$CB$1048576,MATCH($A580,'Hoja de Trabajo para listado'!$BC$155:$BC$1048576,0),MATCH((CUADRO!I$4&amp;$E580),'Hoja de Trabajo para listado'!$BC$151:$CB$151,0)),0)+IFERROR(INDEX('Hoja de Trabajo para listado'!$DE$153:$DG$274,MATCH($A580,'Hoja de Trabajo para listado'!$DE$153:$DE$1048576,0),MATCH((CUADRO!I$4&amp;$E580),'Hoja de Trabajo para listado'!$DE$151:$DG$151,0)),0)+IFERROR(INDEX('Hoja de Trabajo para listado'!$CD$155:$DC$1048576,MATCH($A580,'Hoja de Trabajo para listado'!$CD$155:$CD$1048576,0),MATCH((CUADRO!I$4&amp;$E580),'Hoja de Trabajo para listado'!$CD$151:$DC$151,0)),0)</f>
        <v>0</v>
      </c>
      <c r="J580" s="241">
        <f ca="1">+IFERROR(INDEX('Hoja de Trabajo para listado'!$A$155:$Z$1048576,MATCH($A580,'Hoja de Trabajo para listado'!$A$155:$A$1048576,0),MATCH((CUADRO!J$4&amp;$E580),'Hoja de Trabajo para listado'!$A$151:$Z$151,0)),0)+IFERROR(INDEX('Hoja de Trabajo para listado'!$AB$155:$BA$1048576,MATCH($A580,'Hoja de Trabajo para listado'!$AB$155:$AB$1048576,0),MATCH((CUADRO!J$4&amp;$E580),'Hoja de Trabajo para listado'!$AB$151:$BA$151,0)),0)+IFERROR(INDEX('Hoja de Trabajo para listado'!$BC$155:$CB$1048576,MATCH($A580,'Hoja de Trabajo para listado'!$BC$155:$BC$1048576,0),MATCH((CUADRO!J$4&amp;$E580),'Hoja de Trabajo para listado'!$BC$151:$CB$151,0)),0)+IFERROR(INDEX('Hoja de Trabajo para listado'!$DE$153:$DG$274,MATCH($A580,'Hoja de Trabajo para listado'!$DE$153:$DE$1048576,0),MATCH((CUADRO!J$4&amp;$E580),'Hoja de Trabajo para listado'!$DE$151:$DG$151,0)),0)+IFERROR(INDEX('Hoja de Trabajo para listado'!$CD$155:$DC$1048576,MATCH($A580,'Hoja de Trabajo para listado'!$CD$155:$CD$1048576,0),MATCH((CUADRO!J$4&amp;$E580),'Hoja de Trabajo para listado'!$CD$151:$DC$151,0)),0)</f>
        <v>0</v>
      </c>
      <c r="K580" s="241">
        <f ca="1">+IFERROR(INDEX('Hoja de Trabajo para listado'!$A$155:$Z$1048576,MATCH($A580,'Hoja de Trabajo para listado'!$A$155:$A$1048576,0),MATCH((CUADRO!K$4&amp;$E580),'Hoja de Trabajo para listado'!$A$151:$Z$151,0)),0)+IFERROR(INDEX('Hoja de Trabajo para listado'!$AB$155:$BA$1048576,MATCH($A580,'Hoja de Trabajo para listado'!$AB$155:$AB$1048576,0),MATCH((CUADRO!K$4&amp;$E580),'Hoja de Trabajo para listado'!$AB$151:$BA$151,0)),0)+IFERROR(INDEX('Hoja de Trabajo para listado'!$BC$155:$CB$1048576,MATCH($A580,'Hoja de Trabajo para listado'!$BC$155:$BC$1048576,0),MATCH((CUADRO!K$4&amp;$E580),'Hoja de Trabajo para listado'!$BC$151:$CB$151,0)),0)+IFERROR(INDEX('Hoja de Trabajo para listado'!$DE$153:$DG$274,MATCH($A580,'Hoja de Trabajo para listado'!$DE$153:$DE$1048576,0),MATCH((CUADRO!K$4&amp;$E580),'Hoja de Trabajo para listado'!$DE$151:$DG$151,0)),0)+IFERROR(INDEX('Hoja de Trabajo para listado'!$CD$155:$DC$1048576,MATCH($A580,'Hoja de Trabajo para listado'!$CD$155:$CD$1048576,0),MATCH((CUADRO!K$4&amp;$E580),'Hoja de Trabajo para listado'!$CD$151:$DC$151,0)),0)</f>
        <v>0</v>
      </c>
      <c r="L580" s="241">
        <f ca="1">+IFERROR(INDEX('Hoja de Trabajo para listado'!$A$155:$Z$1048576,MATCH($A580,'Hoja de Trabajo para listado'!$A$155:$A$1048576,0),MATCH((CUADRO!L$4&amp;$E580),'Hoja de Trabajo para listado'!$A$151:$Z$151,0)),0)+IFERROR(INDEX('Hoja de Trabajo para listado'!$AB$155:$BA$1048576,MATCH($A580,'Hoja de Trabajo para listado'!$AB$155:$AB$1048576,0),MATCH((CUADRO!L$4&amp;$E580),'Hoja de Trabajo para listado'!$AB$151:$BA$151,0)),0)+IFERROR(INDEX('Hoja de Trabajo para listado'!$BC$155:$CB$1048576,MATCH($A580,'Hoja de Trabajo para listado'!$BC$155:$BC$1048576,0),MATCH((CUADRO!L$4&amp;$E580),'Hoja de Trabajo para listado'!$BC$151:$CB$151,0)),0)+IFERROR(INDEX('Hoja de Trabajo para listado'!$DE$153:$DG$274,MATCH($A580,'Hoja de Trabajo para listado'!$DE$153:$DE$1048576,0),MATCH((CUADRO!L$4&amp;$E580),'Hoja de Trabajo para listado'!$DE$151:$DG$151,0)),0)+IFERROR(INDEX('Hoja de Trabajo para listado'!$CD$155:$DC$1048576,MATCH($A580,'Hoja de Trabajo para listado'!$CD$155:$CD$1048576,0),MATCH((CUADRO!L$4&amp;$E580),'Hoja de Trabajo para listado'!$CD$151:$DC$151,0)),0)</f>
        <v>0</v>
      </c>
      <c r="M580" s="241">
        <f ca="1">+IFERROR(INDEX('Hoja de Trabajo para listado'!$A$155:$Z$1048576,MATCH($A580,'Hoja de Trabajo para listado'!$A$155:$A$1048576,0),MATCH((CUADRO!M$4&amp;$E580),'Hoja de Trabajo para listado'!$A$151:$Z$151,0)),0)+IFERROR(INDEX('Hoja de Trabajo para listado'!$AB$155:$BA$1048576,MATCH($A580,'Hoja de Trabajo para listado'!$AB$155:$AB$1048576,0),MATCH((CUADRO!M$4&amp;$E580),'Hoja de Trabajo para listado'!$AB$151:$BA$151,0)),0)+IFERROR(INDEX('Hoja de Trabajo para listado'!$BC$155:$CB$1048576,MATCH($A580,'Hoja de Trabajo para listado'!$BC$155:$BC$1048576,0),MATCH((CUADRO!M$4&amp;$E580),'Hoja de Trabajo para listado'!$BC$151:$CB$151,0)),0)+IFERROR(INDEX('Hoja de Trabajo para listado'!$DE$153:$DG$274,MATCH($A580,'Hoja de Trabajo para listado'!$DE$153:$DE$1048576,0),MATCH((CUADRO!M$4&amp;$E580),'Hoja de Trabajo para listado'!$DE$151:$DG$151,0)),0)+IFERROR(INDEX('Hoja de Trabajo para listado'!$CD$155:$DC$1048576,MATCH($A580,'Hoja de Trabajo para listado'!$CD$155:$CD$1048576,0),MATCH((CUADRO!M$4&amp;$E580),'Hoja de Trabajo para listado'!$CD$151:$DC$151,0)),0)</f>
        <v>0</v>
      </c>
      <c r="N580" s="241">
        <f ca="1">+IFERROR(INDEX('Hoja de Trabajo para listado'!$A$155:$Z$1048576,MATCH($A580,'Hoja de Trabajo para listado'!$A$155:$A$1048576,0),MATCH((CUADRO!N$4&amp;$E580),'Hoja de Trabajo para listado'!$A$151:$Z$151,0)),0)+IFERROR(INDEX('Hoja de Trabajo para listado'!$AB$155:$BA$1048576,MATCH($A580,'Hoja de Trabajo para listado'!$AB$155:$AB$1048576,0),MATCH((CUADRO!N$4&amp;$E580),'Hoja de Trabajo para listado'!$AB$151:$BA$151,0)),0)+IFERROR(INDEX('Hoja de Trabajo para listado'!$BC$155:$CB$1048576,MATCH($A580,'Hoja de Trabajo para listado'!$BC$155:$BC$1048576,0),MATCH((CUADRO!N$4&amp;$E580),'Hoja de Trabajo para listado'!$BC$151:$CB$151,0)),0)+IFERROR(INDEX('Hoja de Trabajo para listado'!$DE$153:$DG$274,MATCH($A580,'Hoja de Trabajo para listado'!$DE$153:$DE$1048576,0),MATCH((CUADRO!N$4&amp;$E580),'Hoja de Trabajo para listado'!$DE$151:$DG$151,0)),0)+IFERROR(INDEX('Hoja de Trabajo para listado'!$CD$155:$DC$1048576,MATCH($A580,'Hoja de Trabajo para listado'!$CD$155:$CD$1048576,0),MATCH((CUADRO!N$4&amp;$E580),'Hoja de Trabajo para listado'!$CD$151:$DC$151,0)),0)</f>
        <v>0</v>
      </c>
      <c r="O580" s="241">
        <f ca="1">+IFERROR(INDEX('Hoja de Trabajo para listado'!$A$155:$Z$1048576,MATCH($A580,'Hoja de Trabajo para listado'!$A$155:$A$1048576,0),MATCH((CUADRO!O$4&amp;$E580),'Hoja de Trabajo para listado'!$A$151:$Z$151,0)),0)+IFERROR(INDEX('Hoja de Trabajo para listado'!$AB$155:$BA$1048576,MATCH($A580,'Hoja de Trabajo para listado'!$AB$155:$AB$1048576,0),MATCH((CUADRO!O$4&amp;$E580),'Hoja de Trabajo para listado'!$AB$151:$BA$151,0)),0)+IFERROR(INDEX('Hoja de Trabajo para listado'!$BC$155:$CB$1048576,MATCH($A580,'Hoja de Trabajo para listado'!$BC$155:$BC$1048576,0),MATCH((CUADRO!O$4&amp;$E580),'Hoja de Trabajo para listado'!$BC$151:$CB$151,0)),0)+IFERROR(INDEX('Hoja de Trabajo para listado'!$DE$153:$DG$274,MATCH($A580,'Hoja de Trabajo para listado'!$DE$153:$DE$1048576,0),MATCH((CUADRO!O$4&amp;$E580),'Hoja de Trabajo para listado'!$DE$151:$DG$151,0)),0)+IFERROR(INDEX('Hoja de Trabajo para listado'!$CD$155:$DC$1048576,MATCH($A580,'Hoja de Trabajo para listado'!$CD$155:$CD$1048576,0),MATCH((CUADRO!O$4&amp;$E580),'Hoja de Trabajo para listado'!$CD$151:$DC$151,0)),0)</f>
        <v>0</v>
      </c>
      <c r="P580" s="241">
        <f ca="1">+IFERROR(INDEX('Hoja de Trabajo para listado'!$A$155:$Z$1048576,MATCH($A580,'Hoja de Trabajo para listado'!$A$155:$A$1048576,0),MATCH((CUADRO!P$4&amp;$E580),'Hoja de Trabajo para listado'!$A$151:$Z$151,0)),0)+IFERROR(INDEX('Hoja de Trabajo para listado'!$AB$155:$BA$1048576,MATCH($A580,'Hoja de Trabajo para listado'!$AB$155:$AB$1048576,0),MATCH((CUADRO!P$4&amp;$E580),'Hoja de Trabajo para listado'!$AB$151:$BA$151,0)),0)+IFERROR(INDEX('Hoja de Trabajo para listado'!$BC$155:$CB$1048576,MATCH($A580,'Hoja de Trabajo para listado'!$BC$155:$BC$1048576,0),MATCH((CUADRO!P$4&amp;$E580),'Hoja de Trabajo para listado'!$BC$151:$CB$151,0)),0)+IFERROR(INDEX('Hoja de Trabajo para listado'!$DE$153:$DG$274,MATCH($A580,'Hoja de Trabajo para listado'!$DE$153:$DE$1048576,0),MATCH((CUADRO!P$4&amp;$E580),'Hoja de Trabajo para listado'!$DE$151:$DG$151,0)),0)+IFERROR(INDEX('Hoja de Trabajo para listado'!$CD$155:$DC$1048576,MATCH($A580,'Hoja de Trabajo para listado'!$CD$155:$CD$1048576,0),MATCH((CUADRO!P$4&amp;$E580),'Hoja de Trabajo para listado'!$CD$151:$DC$151,0)),0)</f>
        <v>0</v>
      </c>
      <c r="Q580" s="241">
        <f ca="1">+IFERROR(INDEX('Hoja de Trabajo para listado'!$A$155:$Z$1048576,MATCH($A580,'Hoja de Trabajo para listado'!$A$155:$A$1048576,0),MATCH((CUADRO!Q$4&amp;$E580),'Hoja de Trabajo para listado'!$A$151:$Z$151,0)),0)+IFERROR(INDEX('Hoja de Trabajo para listado'!$AB$155:$BA$1048576,MATCH($A580,'Hoja de Trabajo para listado'!$AB$155:$AB$1048576,0),MATCH((CUADRO!Q$4&amp;$E580),'Hoja de Trabajo para listado'!$AB$151:$BA$151,0)),0)+IFERROR(INDEX('Hoja de Trabajo para listado'!$BC$155:$CB$1048576,MATCH($A580,'Hoja de Trabajo para listado'!$BC$155:$BC$1048576,0),MATCH((CUADRO!Q$4&amp;$E580),'Hoja de Trabajo para listado'!$BC$151:$CB$151,0)),0)+IFERROR(INDEX('Hoja de Trabajo para listado'!$DE$153:$DG$274,MATCH($A580,'Hoja de Trabajo para listado'!$DE$153:$DE$1048576,0),MATCH((CUADRO!Q$4&amp;$E580),'Hoja de Trabajo para listado'!$DE$151:$DG$151,0)),0)+IFERROR(INDEX('Hoja de Trabajo para listado'!$CD$155:$DC$1048576,MATCH($A580,'Hoja de Trabajo para listado'!$CD$155:$CD$1048576,0),MATCH((CUADRO!Q$4&amp;$E580),'Hoja de Trabajo para listado'!$CD$151:$DC$151,0)),0)</f>
        <v>0</v>
      </c>
      <c r="R580" s="241">
        <f t="shared" ca="1" si="23"/>
        <v>0</v>
      </c>
      <c r="S580" s="247">
        <f ca="1">+R579+R580</f>
        <v>0</v>
      </c>
      <c r="T580" s="241">
        <f ca="1">+S580</f>
        <v>0</v>
      </c>
      <c r="U580" s="240">
        <f t="shared" si="24"/>
        <v>2</v>
      </c>
      <c r="V580" s="327" t="str">
        <f>+VLOOKUP(A580,bd_lista!$A$3:$E$592,5,FALSE)</f>
        <v>Gobiernos Autonomos Municipales</v>
      </c>
      <c r="W580" s="398"/>
      <c r="X580" s="240">
        <f>+VLOOKUP(A580,[4]Sheet1!$A$13:$D$744,4,FALSE)</f>
        <v>0</v>
      </c>
      <c r="Y580" s="240" t="e">
        <f>+VLOOKUP(X580,bd_lista!$A$3:$C$592,3,FALSE)</f>
        <v>#N/A</v>
      </c>
      <c r="Z580" s="288"/>
      <c r="AA580" s="289"/>
    </row>
    <row r="581" spans="1:27" customFormat="1" ht="15" hidden="1" customHeight="1">
      <c r="A581" s="32">
        <v>1242</v>
      </c>
      <c r="B581" s="393">
        <f>+A581</f>
        <v>1242</v>
      </c>
      <c r="C581" s="245" t="str">
        <f>+VLOOKUP(A581,bd_lista!$A$3:$C$592,3,FALSE)</f>
        <v>Gobierno Autónomo Municipal de Charaña</v>
      </c>
      <c r="D581" s="395" t="str">
        <f>+C581</f>
        <v>Gobierno Autónomo Municipal de Charaña</v>
      </c>
      <c r="E581" s="240" t="s">
        <v>1303</v>
      </c>
      <c r="F581" s="241">
        <f ca="1">+IFERROR(INDEX('Hoja de Trabajo para listado'!$A$155:$Z$1048576,MATCH($A581,'Hoja de Trabajo para listado'!$A$155:$A$1048576,0),MATCH((CUADRO!F$4&amp;$E581),'Hoja de Trabajo para listado'!$A$151:$Z$151,0)),0)+IFERROR(INDEX('Hoja de Trabajo para listado'!$AB$155:$BA$1048576,MATCH($A581,'Hoja de Trabajo para listado'!$AB$155:$AB$1048576,0),MATCH((CUADRO!F$4&amp;$E581),'Hoja de Trabajo para listado'!$AB$151:$BA$151,0)),0)+IFERROR(INDEX('Hoja de Trabajo para listado'!$BC$155:$CB$1048576,MATCH($A581,'Hoja de Trabajo para listado'!$BC$155:$BC$1048576,0),MATCH((CUADRO!F$4&amp;$E581),'Hoja de Trabajo para listado'!$BC$151:$CB$151,0)),0)+IFERROR(INDEX('Hoja de Trabajo para listado'!$DE$153:$DG$274,MATCH($A581,'Hoja de Trabajo para listado'!$DE$153:$DE$1048576,0),MATCH((CUADRO!F$4&amp;$E581),'Hoja de Trabajo para listado'!$DE$151:$DG$151,0)),0)+IFERROR(INDEX('Hoja de Trabajo para listado'!$CD$155:$DC$1048576,MATCH($A581,'Hoja de Trabajo para listado'!$CD$155:$CD$1048576,0),MATCH((CUADRO!F$4&amp;$E581),'Hoja de Trabajo para listado'!$CD$151:$DC$151,0)),0)</f>
        <v>0</v>
      </c>
      <c r="G581" s="241">
        <f ca="1">+IFERROR(INDEX('Hoja de Trabajo para listado'!$A$155:$Z$1048576,MATCH($A581,'Hoja de Trabajo para listado'!$A$155:$A$1048576,0),MATCH((CUADRO!G$4&amp;$E581),'Hoja de Trabajo para listado'!$A$151:$Z$151,0)),0)+IFERROR(INDEX('Hoja de Trabajo para listado'!$AB$155:$BA$1048576,MATCH($A581,'Hoja de Trabajo para listado'!$AB$155:$AB$1048576,0),MATCH((CUADRO!G$4&amp;$E581),'Hoja de Trabajo para listado'!$AB$151:$BA$151,0)),0)+IFERROR(INDEX('Hoja de Trabajo para listado'!$BC$155:$CB$1048576,MATCH($A581,'Hoja de Trabajo para listado'!$BC$155:$BC$1048576,0),MATCH((CUADRO!G$4&amp;$E581),'Hoja de Trabajo para listado'!$BC$151:$CB$151,0)),0)+IFERROR(INDEX('Hoja de Trabajo para listado'!$DE$153:$DG$274,MATCH($A581,'Hoja de Trabajo para listado'!$DE$153:$DE$1048576,0),MATCH((CUADRO!G$4&amp;$E581),'Hoja de Trabajo para listado'!$DE$151:$DG$151,0)),0)+IFERROR(INDEX('Hoja de Trabajo para listado'!$CD$155:$DC$1048576,MATCH($A581,'Hoja de Trabajo para listado'!$CD$155:$CD$1048576,0),MATCH((CUADRO!G$4&amp;$E581),'Hoja de Trabajo para listado'!$CD$151:$DC$151,0)),0)</f>
        <v>0</v>
      </c>
      <c r="H581" s="241">
        <f ca="1">+IFERROR(INDEX('Hoja de Trabajo para listado'!$A$155:$Z$1048576,MATCH($A581,'Hoja de Trabajo para listado'!$A$155:$A$1048576,0),MATCH((CUADRO!H$4&amp;$E581),'Hoja de Trabajo para listado'!$A$151:$Z$151,0)),0)+IFERROR(INDEX('Hoja de Trabajo para listado'!$AB$155:$BA$1048576,MATCH($A581,'Hoja de Trabajo para listado'!$AB$155:$AB$1048576,0),MATCH((CUADRO!H$4&amp;$E581),'Hoja de Trabajo para listado'!$AB$151:$BA$151,0)),0)+IFERROR(INDEX('Hoja de Trabajo para listado'!$BC$155:$CB$1048576,MATCH($A581,'Hoja de Trabajo para listado'!$BC$155:$BC$1048576,0),MATCH((CUADRO!H$4&amp;$E581),'Hoja de Trabajo para listado'!$BC$151:$CB$151,0)),0)+IFERROR(INDEX('Hoja de Trabajo para listado'!$DE$153:$DG$274,MATCH($A581,'Hoja de Trabajo para listado'!$DE$153:$DE$1048576,0),MATCH((CUADRO!H$4&amp;$E581),'Hoja de Trabajo para listado'!$DE$151:$DG$151,0)),0)+IFERROR(INDEX('Hoja de Trabajo para listado'!$CD$155:$DC$1048576,MATCH($A581,'Hoja de Trabajo para listado'!$CD$155:$CD$1048576,0),MATCH((CUADRO!H$4&amp;$E581),'Hoja de Trabajo para listado'!$CD$151:$DC$151,0)),0)</f>
        <v>0</v>
      </c>
      <c r="I581" s="241">
        <f ca="1">+IFERROR(INDEX('Hoja de Trabajo para listado'!$A$155:$Z$1048576,MATCH($A581,'Hoja de Trabajo para listado'!$A$155:$A$1048576,0),MATCH((CUADRO!I$4&amp;$E581),'Hoja de Trabajo para listado'!$A$151:$Z$151,0)),0)+IFERROR(INDEX('Hoja de Trabajo para listado'!$AB$155:$BA$1048576,MATCH($A581,'Hoja de Trabajo para listado'!$AB$155:$AB$1048576,0),MATCH((CUADRO!I$4&amp;$E581),'Hoja de Trabajo para listado'!$AB$151:$BA$151,0)),0)+IFERROR(INDEX('Hoja de Trabajo para listado'!$BC$155:$CB$1048576,MATCH($A581,'Hoja de Trabajo para listado'!$BC$155:$BC$1048576,0),MATCH((CUADRO!I$4&amp;$E581),'Hoja de Trabajo para listado'!$BC$151:$CB$151,0)),0)+IFERROR(INDEX('Hoja de Trabajo para listado'!$DE$153:$DG$274,MATCH($A581,'Hoja de Trabajo para listado'!$DE$153:$DE$1048576,0),MATCH((CUADRO!I$4&amp;$E581),'Hoja de Trabajo para listado'!$DE$151:$DG$151,0)),0)+IFERROR(INDEX('Hoja de Trabajo para listado'!$CD$155:$DC$1048576,MATCH($A581,'Hoja de Trabajo para listado'!$CD$155:$CD$1048576,0),MATCH((CUADRO!I$4&amp;$E581),'Hoja de Trabajo para listado'!$CD$151:$DC$151,0)),0)</f>
        <v>0</v>
      </c>
      <c r="J581" s="241">
        <f ca="1">+IFERROR(INDEX('Hoja de Trabajo para listado'!$A$155:$Z$1048576,MATCH($A581,'Hoja de Trabajo para listado'!$A$155:$A$1048576,0),MATCH((CUADRO!J$4&amp;$E581),'Hoja de Trabajo para listado'!$A$151:$Z$151,0)),0)+IFERROR(INDEX('Hoja de Trabajo para listado'!$AB$155:$BA$1048576,MATCH($A581,'Hoja de Trabajo para listado'!$AB$155:$AB$1048576,0),MATCH((CUADRO!J$4&amp;$E581),'Hoja de Trabajo para listado'!$AB$151:$BA$151,0)),0)+IFERROR(INDEX('Hoja de Trabajo para listado'!$BC$155:$CB$1048576,MATCH($A581,'Hoja de Trabajo para listado'!$BC$155:$BC$1048576,0),MATCH((CUADRO!J$4&amp;$E581),'Hoja de Trabajo para listado'!$BC$151:$CB$151,0)),0)+IFERROR(INDEX('Hoja de Trabajo para listado'!$DE$153:$DG$274,MATCH($A581,'Hoja de Trabajo para listado'!$DE$153:$DE$1048576,0),MATCH((CUADRO!J$4&amp;$E581),'Hoja de Trabajo para listado'!$DE$151:$DG$151,0)),0)+IFERROR(INDEX('Hoja de Trabajo para listado'!$CD$155:$DC$1048576,MATCH($A581,'Hoja de Trabajo para listado'!$CD$155:$CD$1048576,0),MATCH((CUADRO!J$4&amp;$E581),'Hoja de Trabajo para listado'!$CD$151:$DC$151,0)),0)</f>
        <v>0</v>
      </c>
      <c r="K581" s="241">
        <f ca="1">+IFERROR(INDEX('Hoja de Trabajo para listado'!$A$155:$Z$1048576,MATCH($A581,'Hoja de Trabajo para listado'!$A$155:$A$1048576,0),MATCH((CUADRO!K$4&amp;$E581),'Hoja de Trabajo para listado'!$A$151:$Z$151,0)),0)+IFERROR(INDEX('Hoja de Trabajo para listado'!$AB$155:$BA$1048576,MATCH($A581,'Hoja de Trabajo para listado'!$AB$155:$AB$1048576,0),MATCH((CUADRO!K$4&amp;$E581),'Hoja de Trabajo para listado'!$AB$151:$BA$151,0)),0)+IFERROR(INDEX('Hoja de Trabajo para listado'!$BC$155:$CB$1048576,MATCH($A581,'Hoja de Trabajo para listado'!$BC$155:$BC$1048576,0),MATCH((CUADRO!K$4&amp;$E581),'Hoja de Trabajo para listado'!$BC$151:$CB$151,0)),0)+IFERROR(INDEX('Hoja de Trabajo para listado'!$DE$153:$DG$274,MATCH($A581,'Hoja de Trabajo para listado'!$DE$153:$DE$1048576,0),MATCH((CUADRO!K$4&amp;$E581),'Hoja de Trabajo para listado'!$DE$151:$DG$151,0)),0)+IFERROR(INDEX('Hoja de Trabajo para listado'!$CD$155:$DC$1048576,MATCH($A581,'Hoja de Trabajo para listado'!$CD$155:$CD$1048576,0),MATCH((CUADRO!K$4&amp;$E581),'Hoja de Trabajo para listado'!$CD$151:$DC$151,0)),0)</f>
        <v>0</v>
      </c>
      <c r="L581" s="241">
        <f ca="1">+IFERROR(INDEX('Hoja de Trabajo para listado'!$A$155:$Z$1048576,MATCH($A581,'Hoja de Trabajo para listado'!$A$155:$A$1048576,0),MATCH((CUADRO!L$4&amp;$E581),'Hoja de Trabajo para listado'!$A$151:$Z$151,0)),0)+IFERROR(INDEX('Hoja de Trabajo para listado'!$AB$155:$BA$1048576,MATCH($A581,'Hoja de Trabajo para listado'!$AB$155:$AB$1048576,0),MATCH((CUADRO!L$4&amp;$E581),'Hoja de Trabajo para listado'!$AB$151:$BA$151,0)),0)+IFERROR(INDEX('Hoja de Trabajo para listado'!$BC$155:$CB$1048576,MATCH($A581,'Hoja de Trabajo para listado'!$BC$155:$BC$1048576,0),MATCH((CUADRO!L$4&amp;$E581),'Hoja de Trabajo para listado'!$BC$151:$CB$151,0)),0)+IFERROR(INDEX('Hoja de Trabajo para listado'!$DE$153:$DG$274,MATCH($A581,'Hoja de Trabajo para listado'!$DE$153:$DE$1048576,0),MATCH((CUADRO!L$4&amp;$E581),'Hoja de Trabajo para listado'!$DE$151:$DG$151,0)),0)+IFERROR(INDEX('Hoja de Trabajo para listado'!$CD$155:$DC$1048576,MATCH($A581,'Hoja de Trabajo para listado'!$CD$155:$CD$1048576,0),MATCH((CUADRO!L$4&amp;$E581),'Hoja de Trabajo para listado'!$CD$151:$DC$151,0)),0)</f>
        <v>0</v>
      </c>
      <c r="M581" s="241">
        <f ca="1">+IFERROR(INDEX('Hoja de Trabajo para listado'!$A$155:$Z$1048576,MATCH($A581,'Hoja de Trabajo para listado'!$A$155:$A$1048576,0),MATCH((CUADRO!M$4&amp;$E581),'Hoja de Trabajo para listado'!$A$151:$Z$151,0)),0)+IFERROR(INDEX('Hoja de Trabajo para listado'!$AB$155:$BA$1048576,MATCH($A581,'Hoja de Trabajo para listado'!$AB$155:$AB$1048576,0),MATCH((CUADRO!M$4&amp;$E581),'Hoja de Trabajo para listado'!$AB$151:$BA$151,0)),0)+IFERROR(INDEX('Hoja de Trabajo para listado'!$BC$155:$CB$1048576,MATCH($A581,'Hoja de Trabajo para listado'!$BC$155:$BC$1048576,0),MATCH((CUADRO!M$4&amp;$E581),'Hoja de Trabajo para listado'!$BC$151:$CB$151,0)),0)+IFERROR(INDEX('Hoja de Trabajo para listado'!$DE$153:$DG$274,MATCH($A581,'Hoja de Trabajo para listado'!$DE$153:$DE$1048576,0),MATCH((CUADRO!M$4&amp;$E581),'Hoja de Trabajo para listado'!$DE$151:$DG$151,0)),0)+IFERROR(INDEX('Hoja de Trabajo para listado'!$CD$155:$DC$1048576,MATCH($A581,'Hoja de Trabajo para listado'!$CD$155:$CD$1048576,0),MATCH((CUADRO!M$4&amp;$E581),'Hoja de Trabajo para listado'!$CD$151:$DC$151,0)),0)</f>
        <v>0</v>
      </c>
      <c r="N581" s="241">
        <f ca="1">+IFERROR(INDEX('Hoja de Trabajo para listado'!$A$155:$Z$1048576,MATCH($A581,'Hoja de Trabajo para listado'!$A$155:$A$1048576,0),MATCH((CUADRO!N$4&amp;$E581),'Hoja de Trabajo para listado'!$A$151:$Z$151,0)),0)+IFERROR(INDEX('Hoja de Trabajo para listado'!$AB$155:$BA$1048576,MATCH($A581,'Hoja de Trabajo para listado'!$AB$155:$AB$1048576,0),MATCH((CUADRO!N$4&amp;$E581),'Hoja de Trabajo para listado'!$AB$151:$BA$151,0)),0)+IFERROR(INDEX('Hoja de Trabajo para listado'!$BC$155:$CB$1048576,MATCH($A581,'Hoja de Trabajo para listado'!$BC$155:$BC$1048576,0),MATCH((CUADRO!N$4&amp;$E581),'Hoja de Trabajo para listado'!$BC$151:$CB$151,0)),0)+IFERROR(INDEX('Hoja de Trabajo para listado'!$DE$153:$DG$274,MATCH($A581,'Hoja de Trabajo para listado'!$DE$153:$DE$1048576,0),MATCH((CUADRO!N$4&amp;$E581),'Hoja de Trabajo para listado'!$DE$151:$DG$151,0)),0)+IFERROR(INDEX('Hoja de Trabajo para listado'!$CD$155:$DC$1048576,MATCH($A581,'Hoja de Trabajo para listado'!$CD$155:$CD$1048576,0),MATCH((CUADRO!N$4&amp;$E581),'Hoja de Trabajo para listado'!$CD$151:$DC$151,0)),0)</f>
        <v>0</v>
      </c>
      <c r="O581" s="241">
        <f ca="1">+IFERROR(INDEX('Hoja de Trabajo para listado'!$A$155:$Z$1048576,MATCH($A581,'Hoja de Trabajo para listado'!$A$155:$A$1048576,0),MATCH((CUADRO!O$4&amp;$E581),'Hoja de Trabajo para listado'!$A$151:$Z$151,0)),0)+IFERROR(INDEX('Hoja de Trabajo para listado'!$AB$155:$BA$1048576,MATCH($A581,'Hoja de Trabajo para listado'!$AB$155:$AB$1048576,0),MATCH((CUADRO!O$4&amp;$E581),'Hoja de Trabajo para listado'!$AB$151:$BA$151,0)),0)+IFERROR(INDEX('Hoja de Trabajo para listado'!$BC$155:$CB$1048576,MATCH($A581,'Hoja de Trabajo para listado'!$BC$155:$BC$1048576,0),MATCH((CUADRO!O$4&amp;$E581),'Hoja de Trabajo para listado'!$BC$151:$CB$151,0)),0)+IFERROR(INDEX('Hoja de Trabajo para listado'!$DE$153:$DG$274,MATCH($A581,'Hoja de Trabajo para listado'!$DE$153:$DE$1048576,0),MATCH((CUADRO!O$4&amp;$E581),'Hoja de Trabajo para listado'!$DE$151:$DG$151,0)),0)+IFERROR(INDEX('Hoja de Trabajo para listado'!$CD$155:$DC$1048576,MATCH($A581,'Hoja de Trabajo para listado'!$CD$155:$CD$1048576,0),MATCH((CUADRO!O$4&amp;$E581),'Hoja de Trabajo para listado'!$CD$151:$DC$151,0)),0)</f>
        <v>0</v>
      </c>
      <c r="P581" s="241">
        <f ca="1">+IFERROR(INDEX('Hoja de Trabajo para listado'!$A$155:$Z$1048576,MATCH($A581,'Hoja de Trabajo para listado'!$A$155:$A$1048576,0),MATCH((CUADRO!P$4&amp;$E581),'Hoja de Trabajo para listado'!$A$151:$Z$151,0)),0)+IFERROR(INDEX('Hoja de Trabajo para listado'!$AB$155:$BA$1048576,MATCH($A581,'Hoja de Trabajo para listado'!$AB$155:$AB$1048576,0),MATCH((CUADRO!P$4&amp;$E581),'Hoja de Trabajo para listado'!$AB$151:$BA$151,0)),0)+IFERROR(INDEX('Hoja de Trabajo para listado'!$BC$155:$CB$1048576,MATCH($A581,'Hoja de Trabajo para listado'!$BC$155:$BC$1048576,0),MATCH((CUADRO!P$4&amp;$E581),'Hoja de Trabajo para listado'!$BC$151:$CB$151,0)),0)+IFERROR(INDEX('Hoja de Trabajo para listado'!$DE$153:$DG$274,MATCH($A581,'Hoja de Trabajo para listado'!$DE$153:$DE$1048576,0),MATCH((CUADRO!P$4&amp;$E581),'Hoja de Trabajo para listado'!$DE$151:$DG$151,0)),0)+IFERROR(INDEX('Hoja de Trabajo para listado'!$CD$155:$DC$1048576,MATCH($A581,'Hoja de Trabajo para listado'!$CD$155:$CD$1048576,0),MATCH((CUADRO!P$4&amp;$E581),'Hoja de Trabajo para listado'!$CD$151:$DC$151,0)),0)</f>
        <v>0</v>
      </c>
      <c r="Q581" s="241">
        <f ca="1">+IFERROR(INDEX('Hoja de Trabajo para listado'!$A$155:$Z$1048576,MATCH($A581,'Hoja de Trabajo para listado'!$A$155:$A$1048576,0),MATCH((CUADRO!Q$4&amp;$E581),'Hoja de Trabajo para listado'!$A$151:$Z$151,0)),0)+IFERROR(INDEX('Hoja de Trabajo para listado'!$AB$155:$BA$1048576,MATCH($A581,'Hoja de Trabajo para listado'!$AB$155:$AB$1048576,0),MATCH((CUADRO!Q$4&amp;$E581),'Hoja de Trabajo para listado'!$AB$151:$BA$151,0)),0)+IFERROR(INDEX('Hoja de Trabajo para listado'!$BC$155:$CB$1048576,MATCH($A581,'Hoja de Trabajo para listado'!$BC$155:$BC$1048576,0),MATCH((CUADRO!Q$4&amp;$E581),'Hoja de Trabajo para listado'!$BC$151:$CB$151,0)),0)+IFERROR(INDEX('Hoja de Trabajo para listado'!$DE$153:$DG$274,MATCH($A581,'Hoja de Trabajo para listado'!$DE$153:$DE$1048576,0),MATCH((CUADRO!Q$4&amp;$E581),'Hoja de Trabajo para listado'!$DE$151:$DG$151,0)),0)+IFERROR(INDEX('Hoja de Trabajo para listado'!$CD$155:$DC$1048576,MATCH($A581,'Hoja de Trabajo para listado'!$CD$155:$CD$1048576,0),MATCH((CUADRO!Q$4&amp;$E581),'Hoja de Trabajo para listado'!$CD$151:$DC$151,0)),0)</f>
        <v>0</v>
      </c>
      <c r="R581" s="241">
        <f t="shared" ca="1" si="23"/>
        <v>0</v>
      </c>
      <c r="S581" s="247"/>
      <c r="T581" s="241">
        <f ca="1">+T582</f>
        <v>0</v>
      </c>
      <c r="U581" s="240">
        <f t="shared" si="24"/>
        <v>1</v>
      </c>
      <c r="V581" s="327" t="str">
        <f>+VLOOKUP(A581,bd_lista!$A$3:$E$592,5,FALSE)</f>
        <v>Gobiernos Autonomos Municipales</v>
      </c>
      <c r="W581" s="397" t="str">
        <f>+V581</f>
        <v>Gobiernos Autonomos Municipales</v>
      </c>
      <c r="X581" s="240">
        <f>+VLOOKUP(A581,[4]Sheet1!$A$13:$D$744,4,FALSE)</f>
        <v>0</v>
      </c>
      <c r="Y581" s="240" t="e">
        <f>+VLOOKUP(X581,bd_lista!$A$3:$C$592,3,FALSE)</f>
        <v>#N/A</v>
      </c>
      <c r="Z581" s="290">
        <f>+X581</f>
        <v>0</v>
      </c>
      <c r="AA581" s="291" t="e">
        <f>+Y581</f>
        <v>#N/A</v>
      </c>
    </row>
    <row r="582" spans="1:27" customFormat="1" ht="15" hidden="1" customHeight="1">
      <c r="A582" s="32">
        <v>1242</v>
      </c>
      <c r="B582" s="394"/>
      <c r="C582" s="245" t="str">
        <f>+VLOOKUP(A582,bd_lista!$A$3:$C$592,3,FALSE)</f>
        <v>Gobierno Autónomo Municipal de Charaña</v>
      </c>
      <c r="D582" s="396"/>
      <c r="E582" s="242" t="s">
        <v>1304</v>
      </c>
      <c r="F582" s="241">
        <f ca="1">+IFERROR(INDEX('Hoja de Trabajo para listado'!$A$155:$Z$1048576,MATCH($A582,'Hoja de Trabajo para listado'!$A$155:$A$1048576,0),MATCH((CUADRO!F$4&amp;$E582),'Hoja de Trabajo para listado'!$A$151:$Z$151,0)),0)+IFERROR(INDEX('Hoja de Trabajo para listado'!$AB$155:$BA$1048576,MATCH($A582,'Hoja de Trabajo para listado'!$AB$155:$AB$1048576,0),MATCH((CUADRO!F$4&amp;$E582),'Hoja de Trabajo para listado'!$AB$151:$BA$151,0)),0)+IFERROR(INDEX('Hoja de Trabajo para listado'!$BC$155:$CB$1048576,MATCH($A582,'Hoja de Trabajo para listado'!$BC$155:$BC$1048576,0),MATCH((CUADRO!F$4&amp;$E582),'Hoja de Trabajo para listado'!$BC$151:$CB$151,0)),0)+IFERROR(INDEX('Hoja de Trabajo para listado'!$DE$153:$DG$274,MATCH($A582,'Hoja de Trabajo para listado'!$DE$153:$DE$1048576,0),MATCH((CUADRO!F$4&amp;$E582),'Hoja de Trabajo para listado'!$DE$151:$DG$151,0)),0)+IFERROR(INDEX('Hoja de Trabajo para listado'!$CD$155:$DC$1048576,MATCH($A582,'Hoja de Trabajo para listado'!$CD$155:$CD$1048576,0),MATCH((CUADRO!F$4&amp;$E582),'Hoja de Trabajo para listado'!$CD$151:$DC$151,0)),0)</f>
        <v>0</v>
      </c>
      <c r="G582" s="241">
        <f ca="1">+IFERROR(INDEX('Hoja de Trabajo para listado'!$A$155:$Z$1048576,MATCH($A582,'Hoja de Trabajo para listado'!$A$155:$A$1048576,0),MATCH((CUADRO!G$4&amp;$E582),'Hoja de Trabajo para listado'!$A$151:$Z$151,0)),0)+IFERROR(INDEX('Hoja de Trabajo para listado'!$AB$155:$BA$1048576,MATCH($A582,'Hoja de Trabajo para listado'!$AB$155:$AB$1048576,0),MATCH((CUADRO!G$4&amp;$E582),'Hoja de Trabajo para listado'!$AB$151:$BA$151,0)),0)+IFERROR(INDEX('Hoja de Trabajo para listado'!$BC$155:$CB$1048576,MATCH($A582,'Hoja de Trabajo para listado'!$BC$155:$BC$1048576,0),MATCH((CUADRO!G$4&amp;$E582),'Hoja de Trabajo para listado'!$BC$151:$CB$151,0)),0)+IFERROR(INDEX('Hoja de Trabajo para listado'!$DE$153:$DG$274,MATCH($A582,'Hoja de Trabajo para listado'!$DE$153:$DE$1048576,0),MATCH((CUADRO!G$4&amp;$E582),'Hoja de Trabajo para listado'!$DE$151:$DG$151,0)),0)+IFERROR(INDEX('Hoja de Trabajo para listado'!$CD$155:$DC$1048576,MATCH($A582,'Hoja de Trabajo para listado'!$CD$155:$CD$1048576,0),MATCH((CUADRO!G$4&amp;$E582),'Hoja de Trabajo para listado'!$CD$151:$DC$151,0)),0)</f>
        <v>0</v>
      </c>
      <c r="H582" s="241">
        <f ca="1">+IFERROR(INDEX('Hoja de Trabajo para listado'!$A$155:$Z$1048576,MATCH($A582,'Hoja de Trabajo para listado'!$A$155:$A$1048576,0),MATCH((CUADRO!H$4&amp;$E582),'Hoja de Trabajo para listado'!$A$151:$Z$151,0)),0)+IFERROR(INDEX('Hoja de Trabajo para listado'!$AB$155:$BA$1048576,MATCH($A582,'Hoja de Trabajo para listado'!$AB$155:$AB$1048576,0),MATCH((CUADRO!H$4&amp;$E582),'Hoja de Trabajo para listado'!$AB$151:$BA$151,0)),0)+IFERROR(INDEX('Hoja de Trabajo para listado'!$BC$155:$CB$1048576,MATCH($A582,'Hoja de Trabajo para listado'!$BC$155:$BC$1048576,0),MATCH((CUADRO!H$4&amp;$E582),'Hoja de Trabajo para listado'!$BC$151:$CB$151,0)),0)+IFERROR(INDEX('Hoja de Trabajo para listado'!$DE$153:$DG$274,MATCH($A582,'Hoja de Trabajo para listado'!$DE$153:$DE$1048576,0),MATCH((CUADRO!H$4&amp;$E582),'Hoja de Trabajo para listado'!$DE$151:$DG$151,0)),0)+IFERROR(INDEX('Hoja de Trabajo para listado'!$CD$155:$DC$1048576,MATCH($A582,'Hoja de Trabajo para listado'!$CD$155:$CD$1048576,0),MATCH((CUADRO!H$4&amp;$E582),'Hoja de Trabajo para listado'!$CD$151:$DC$151,0)),0)</f>
        <v>0</v>
      </c>
      <c r="I582" s="241">
        <f ca="1">+IFERROR(INDEX('Hoja de Trabajo para listado'!$A$155:$Z$1048576,MATCH($A582,'Hoja de Trabajo para listado'!$A$155:$A$1048576,0),MATCH((CUADRO!I$4&amp;$E582),'Hoja de Trabajo para listado'!$A$151:$Z$151,0)),0)+IFERROR(INDEX('Hoja de Trabajo para listado'!$AB$155:$BA$1048576,MATCH($A582,'Hoja de Trabajo para listado'!$AB$155:$AB$1048576,0),MATCH((CUADRO!I$4&amp;$E582),'Hoja de Trabajo para listado'!$AB$151:$BA$151,0)),0)+IFERROR(INDEX('Hoja de Trabajo para listado'!$BC$155:$CB$1048576,MATCH($A582,'Hoja de Trabajo para listado'!$BC$155:$BC$1048576,0),MATCH((CUADRO!I$4&amp;$E582),'Hoja de Trabajo para listado'!$BC$151:$CB$151,0)),0)+IFERROR(INDEX('Hoja de Trabajo para listado'!$DE$153:$DG$274,MATCH($A582,'Hoja de Trabajo para listado'!$DE$153:$DE$1048576,0),MATCH((CUADRO!I$4&amp;$E582),'Hoja de Trabajo para listado'!$DE$151:$DG$151,0)),0)+IFERROR(INDEX('Hoja de Trabajo para listado'!$CD$155:$DC$1048576,MATCH($A582,'Hoja de Trabajo para listado'!$CD$155:$CD$1048576,0),MATCH((CUADRO!I$4&amp;$E582),'Hoja de Trabajo para listado'!$CD$151:$DC$151,0)),0)</f>
        <v>0</v>
      </c>
      <c r="J582" s="241">
        <f ca="1">+IFERROR(INDEX('Hoja de Trabajo para listado'!$A$155:$Z$1048576,MATCH($A582,'Hoja de Trabajo para listado'!$A$155:$A$1048576,0),MATCH((CUADRO!J$4&amp;$E582),'Hoja de Trabajo para listado'!$A$151:$Z$151,0)),0)+IFERROR(INDEX('Hoja de Trabajo para listado'!$AB$155:$BA$1048576,MATCH($A582,'Hoja de Trabajo para listado'!$AB$155:$AB$1048576,0),MATCH((CUADRO!J$4&amp;$E582),'Hoja de Trabajo para listado'!$AB$151:$BA$151,0)),0)+IFERROR(INDEX('Hoja de Trabajo para listado'!$BC$155:$CB$1048576,MATCH($A582,'Hoja de Trabajo para listado'!$BC$155:$BC$1048576,0),MATCH((CUADRO!J$4&amp;$E582),'Hoja de Trabajo para listado'!$BC$151:$CB$151,0)),0)+IFERROR(INDEX('Hoja de Trabajo para listado'!$DE$153:$DG$274,MATCH($A582,'Hoja de Trabajo para listado'!$DE$153:$DE$1048576,0),MATCH((CUADRO!J$4&amp;$E582),'Hoja de Trabajo para listado'!$DE$151:$DG$151,0)),0)+IFERROR(INDEX('Hoja de Trabajo para listado'!$CD$155:$DC$1048576,MATCH($A582,'Hoja de Trabajo para listado'!$CD$155:$CD$1048576,0),MATCH((CUADRO!J$4&amp;$E582),'Hoja de Trabajo para listado'!$CD$151:$DC$151,0)),0)</f>
        <v>0</v>
      </c>
      <c r="K582" s="241">
        <f ca="1">+IFERROR(INDEX('Hoja de Trabajo para listado'!$A$155:$Z$1048576,MATCH($A582,'Hoja de Trabajo para listado'!$A$155:$A$1048576,0),MATCH((CUADRO!K$4&amp;$E582),'Hoja de Trabajo para listado'!$A$151:$Z$151,0)),0)+IFERROR(INDEX('Hoja de Trabajo para listado'!$AB$155:$BA$1048576,MATCH($A582,'Hoja de Trabajo para listado'!$AB$155:$AB$1048576,0),MATCH((CUADRO!K$4&amp;$E582),'Hoja de Trabajo para listado'!$AB$151:$BA$151,0)),0)+IFERROR(INDEX('Hoja de Trabajo para listado'!$BC$155:$CB$1048576,MATCH($A582,'Hoja de Trabajo para listado'!$BC$155:$BC$1048576,0),MATCH((CUADRO!K$4&amp;$E582),'Hoja de Trabajo para listado'!$BC$151:$CB$151,0)),0)+IFERROR(INDEX('Hoja de Trabajo para listado'!$DE$153:$DG$274,MATCH($A582,'Hoja de Trabajo para listado'!$DE$153:$DE$1048576,0),MATCH((CUADRO!K$4&amp;$E582),'Hoja de Trabajo para listado'!$DE$151:$DG$151,0)),0)+IFERROR(INDEX('Hoja de Trabajo para listado'!$CD$155:$DC$1048576,MATCH($A582,'Hoja de Trabajo para listado'!$CD$155:$CD$1048576,0),MATCH((CUADRO!K$4&amp;$E582),'Hoja de Trabajo para listado'!$CD$151:$DC$151,0)),0)</f>
        <v>0</v>
      </c>
      <c r="L582" s="241">
        <f ca="1">+IFERROR(INDEX('Hoja de Trabajo para listado'!$A$155:$Z$1048576,MATCH($A582,'Hoja de Trabajo para listado'!$A$155:$A$1048576,0),MATCH((CUADRO!L$4&amp;$E582),'Hoja de Trabajo para listado'!$A$151:$Z$151,0)),0)+IFERROR(INDEX('Hoja de Trabajo para listado'!$AB$155:$BA$1048576,MATCH($A582,'Hoja de Trabajo para listado'!$AB$155:$AB$1048576,0),MATCH((CUADRO!L$4&amp;$E582),'Hoja de Trabajo para listado'!$AB$151:$BA$151,0)),0)+IFERROR(INDEX('Hoja de Trabajo para listado'!$BC$155:$CB$1048576,MATCH($A582,'Hoja de Trabajo para listado'!$BC$155:$BC$1048576,0),MATCH((CUADRO!L$4&amp;$E582),'Hoja de Trabajo para listado'!$BC$151:$CB$151,0)),0)+IFERROR(INDEX('Hoja de Trabajo para listado'!$DE$153:$DG$274,MATCH($A582,'Hoja de Trabajo para listado'!$DE$153:$DE$1048576,0),MATCH((CUADRO!L$4&amp;$E582),'Hoja de Trabajo para listado'!$DE$151:$DG$151,0)),0)+IFERROR(INDEX('Hoja de Trabajo para listado'!$CD$155:$DC$1048576,MATCH($A582,'Hoja de Trabajo para listado'!$CD$155:$CD$1048576,0),MATCH((CUADRO!L$4&amp;$E582),'Hoja de Trabajo para listado'!$CD$151:$DC$151,0)),0)</f>
        <v>0</v>
      </c>
      <c r="M582" s="241">
        <f ca="1">+IFERROR(INDEX('Hoja de Trabajo para listado'!$A$155:$Z$1048576,MATCH($A582,'Hoja de Trabajo para listado'!$A$155:$A$1048576,0),MATCH((CUADRO!M$4&amp;$E582),'Hoja de Trabajo para listado'!$A$151:$Z$151,0)),0)+IFERROR(INDEX('Hoja de Trabajo para listado'!$AB$155:$BA$1048576,MATCH($A582,'Hoja de Trabajo para listado'!$AB$155:$AB$1048576,0),MATCH((CUADRO!M$4&amp;$E582),'Hoja de Trabajo para listado'!$AB$151:$BA$151,0)),0)+IFERROR(INDEX('Hoja de Trabajo para listado'!$BC$155:$CB$1048576,MATCH($A582,'Hoja de Trabajo para listado'!$BC$155:$BC$1048576,0),MATCH((CUADRO!M$4&amp;$E582),'Hoja de Trabajo para listado'!$BC$151:$CB$151,0)),0)+IFERROR(INDEX('Hoja de Trabajo para listado'!$DE$153:$DG$274,MATCH($A582,'Hoja de Trabajo para listado'!$DE$153:$DE$1048576,0),MATCH((CUADRO!M$4&amp;$E582),'Hoja de Trabajo para listado'!$DE$151:$DG$151,0)),0)+IFERROR(INDEX('Hoja de Trabajo para listado'!$CD$155:$DC$1048576,MATCH($A582,'Hoja de Trabajo para listado'!$CD$155:$CD$1048576,0),MATCH((CUADRO!M$4&amp;$E582),'Hoja de Trabajo para listado'!$CD$151:$DC$151,0)),0)</f>
        <v>0</v>
      </c>
      <c r="N582" s="241">
        <f ca="1">+IFERROR(INDEX('Hoja de Trabajo para listado'!$A$155:$Z$1048576,MATCH($A582,'Hoja de Trabajo para listado'!$A$155:$A$1048576,0),MATCH((CUADRO!N$4&amp;$E582),'Hoja de Trabajo para listado'!$A$151:$Z$151,0)),0)+IFERROR(INDEX('Hoja de Trabajo para listado'!$AB$155:$BA$1048576,MATCH($A582,'Hoja de Trabajo para listado'!$AB$155:$AB$1048576,0),MATCH((CUADRO!N$4&amp;$E582),'Hoja de Trabajo para listado'!$AB$151:$BA$151,0)),0)+IFERROR(INDEX('Hoja de Trabajo para listado'!$BC$155:$CB$1048576,MATCH($A582,'Hoja de Trabajo para listado'!$BC$155:$BC$1048576,0),MATCH((CUADRO!N$4&amp;$E582),'Hoja de Trabajo para listado'!$BC$151:$CB$151,0)),0)+IFERROR(INDEX('Hoja de Trabajo para listado'!$DE$153:$DG$274,MATCH($A582,'Hoja de Trabajo para listado'!$DE$153:$DE$1048576,0),MATCH((CUADRO!N$4&amp;$E582),'Hoja de Trabajo para listado'!$DE$151:$DG$151,0)),0)+IFERROR(INDEX('Hoja de Trabajo para listado'!$CD$155:$DC$1048576,MATCH($A582,'Hoja de Trabajo para listado'!$CD$155:$CD$1048576,0),MATCH((CUADRO!N$4&amp;$E582),'Hoja de Trabajo para listado'!$CD$151:$DC$151,0)),0)</f>
        <v>0</v>
      </c>
      <c r="O582" s="241">
        <f ca="1">+IFERROR(INDEX('Hoja de Trabajo para listado'!$A$155:$Z$1048576,MATCH($A582,'Hoja de Trabajo para listado'!$A$155:$A$1048576,0),MATCH((CUADRO!O$4&amp;$E582),'Hoja de Trabajo para listado'!$A$151:$Z$151,0)),0)+IFERROR(INDEX('Hoja de Trabajo para listado'!$AB$155:$BA$1048576,MATCH($A582,'Hoja de Trabajo para listado'!$AB$155:$AB$1048576,0),MATCH((CUADRO!O$4&amp;$E582),'Hoja de Trabajo para listado'!$AB$151:$BA$151,0)),0)+IFERROR(INDEX('Hoja de Trabajo para listado'!$BC$155:$CB$1048576,MATCH($A582,'Hoja de Trabajo para listado'!$BC$155:$BC$1048576,0),MATCH((CUADRO!O$4&amp;$E582),'Hoja de Trabajo para listado'!$BC$151:$CB$151,0)),0)+IFERROR(INDEX('Hoja de Trabajo para listado'!$DE$153:$DG$274,MATCH($A582,'Hoja de Trabajo para listado'!$DE$153:$DE$1048576,0),MATCH((CUADRO!O$4&amp;$E582),'Hoja de Trabajo para listado'!$DE$151:$DG$151,0)),0)+IFERROR(INDEX('Hoja de Trabajo para listado'!$CD$155:$DC$1048576,MATCH($A582,'Hoja de Trabajo para listado'!$CD$155:$CD$1048576,0),MATCH((CUADRO!O$4&amp;$E582),'Hoja de Trabajo para listado'!$CD$151:$DC$151,0)),0)</f>
        <v>0</v>
      </c>
      <c r="P582" s="241">
        <f ca="1">+IFERROR(INDEX('Hoja de Trabajo para listado'!$A$155:$Z$1048576,MATCH($A582,'Hoja de Trabajo para listado'!$A$155:$A$1048576,0),MATCH((CUADRO!P$4&amp;$E582),'Hoja de Trabajo para listado'!$A$151:$Z$151,0)),0)+IFERROR(INDEX('Hoja de Trabajo para listado'!$AB$155:$BA$1048576,MATCH($A582,'Hoja de Trabajo para listado'!$AB$155:$AB$1048576,0),MATCH((CUADRO!P$4&amp;$E582),'Hoja de Trabajo para listado'!$AB$151:$BA$151,0)),0)+IFERROR(INDEX('Hoja de Trabajo para listado'!$BC$155:$CB$1048576,MATCH($A582,'Hoja de Trabajo para listado'!$BC$155:$BC$1048576,0),MATCH((CUADRO!P$4&amp;$E582),'Hoja de Trabajo para listado'!$BC$151:$CB$151,0)),0)+IFERROR(INDEX('Hoja de Trabajo para listado'!$DE$153:$DG$274,MATCH($A582,'Hoja de Trabajo para listado'!$DE$153:$DE$1048576,0),MATCH((CUADRO!P$4&amp;$E582),'Hoja de Trabajo para listado'!$DE$151:$DG$151,0)),0)+IFERROR(INDEX('Hoja de Trabajo para listado'!$CD$155:$DC$1048576,MATCH($A582,'Hoja de Trabajo para listado'!$CD$155:$CD$1048576,0),MATCH((CUADRO!P$4&amp;$E582),'Hoja de Trabajo para listado'!$CD$151:$DC$151,0)),0)</f>
        <v>0</v>
      </c>
      <c r="Q582" s="241">
        <f ca="1">+IFERROR(INDEX('Hoja de Trabajo para listado'!$A$155:$Z$1048576,MATCH($A582,'Hoja de Trabajo para listado'!$A$155:$A$1048576,0),MATCH((CUADRO!Q$4&amp;$E582),'Hoja de Trabajo para listado'!$A$151:$Z$151,0)),0)+IFERROR(INDEX('Hoja de Trabajo para listado'!$AB$155:$BA$1048576,MATCH($A582,'Hoja de Trabajo para listado'!$AB$155:$AB$1048576,0),MATCH((CUADRO!Q$4&amp;$E582),'Hoja de Trabajo para listado'!$AB$151:$BA$151,0)),0)+IFERROR(INDEX('Hoja de Trabajo para listado'!$BC$155:$CB$1048576,MATCH($A582,'Hoja de Trabajo para listado'!$BC$155:$BC$1048576,0),MATCH((CUADRO!Q$4&amp;$E582),'Hoja de Trabajo para listado'!$BC$151:$CB$151,0)),0)+IFERROR(INDEX('Hoja de Trabajo para listado'!$DE$153:$DG$274,MATCH($A582,'Hoja de Trabajo para listado'!$DE$153:$DE$1048576,0),MATCH((CUADRO!Q$4&amp;$E582),'Hoja de Trabajo para listado'!$DE$151:$DG$151,0)),0)+IFERROR(INDEX('Hoja de Trabajo para listado'!$CD$155:$DC$1048576,MATCH($A582,'Hoja de Trabajo para listado'!$CD$155:$CD$1048576,0),MATCH((CUADRO!Q$4&amp;$E582),'Hoja de Trabajo para listado'!$CD$151:$DC$151,0)),0)</f>
        <v>0</v>
      </c>
      <c r="R582" s="241">
        <f t="shared" ca="1" si="23"/>
        <v>0</v>
      </c>
      <c r="S582" s="247">
        <f ca="1">+R581+R582</f>
        <v>0</v>
      </c>
      <c r="T582" s="241">
        <f ca="1">+S582</f>
        <v>0</v>
      </c>
      <c r="U582" s="240">
        <f t="shared" si="24"/>
        <v>2</v>
      </c>
      <c r="V582" s="327" t="str">
        <f>+VLOOKUP(A582,bd_lista!$A$3:$E$592,5,FALSE)</f>
        <v>Gobiernos Autonomos Municipales</v>
      </c>
      <c r="W582" s="398"/>
      <c r="X582" s="240">
        <f>+VLOOKUP(A582,[4]Sheet1!$A$13:$D$744,4,FALSE)</f>
        <v>0</v>
      </c>
      <c r="Y582" s="240" t="e">
        <f>+VLOOKUP(X582,bd_lista!$A$3:$C$592,3,FALSE)</f>
        <v>#N/A</v>
      </c>
      <c r="Z582" s="288"/>
      <c r="AA582" s="289"/>
    </row>
    <row r="583" spans="1:27" customFormat="1" ht="15" hidden="1" customHeight="1">
      <c r="A583" s="32">
        <v>1243</v>
      </c>
      <c r="B583" s="393">
        <f>+A583</f>
        <v>1243</v>
      </c>
      <c r="C583" s="245" t="str">
        <f>+VLOOKUP(A583,bd_lista!$A$3:$C$592,3,FALSE)</f>
        <v>Gobierno Autónomo Municipal de Waldo Ballivián</v>
      </c>
      <c r="D583" s="395" t="str">
        <f>+C583</f>
        <v>Gobierno Autónomo Municipal de Waldo Ballivián</v>
      </c>
      <c r="E583" s="240" t="s">
        <v>1303</v>
      </c>
      <c r="F583" s="241">
        <f ca="1">+IFERROR(INDEX('Hoja de Trabajo para listado'!$A$155:$Z$1048576,MATCH($A583,'Hoja de Trabajo para listado'!$A$155:$A$1048576,0),MATCH((CUADRO!F$4&amp;$E583),'Hoja de Trabajo para listado'!$A$151:$Z$151,0)),0)+IFERROR(INDEX('Hoja de Trabajo para listado'!$AB$155:$BA$1048576,MATCH($A583,'Hoja de Trabajo para listado'!$AB$155:$AB$1048576,0),MATCH((CUADRO!F$4&amp;$E583),'Hoja de Trabajo para listado'!$AB$151:$BA$151,0)),0)+IFERROR(INDEX('Hoja de Trabajo para listado'!$BC$155:$CB$1048576,MATCH($A583,'Hoja de Trabajo para listado'!$BC$155:$BC$1048576,0),MATCH((CUADRO!F$4&amp;$E583),'Hoja de Trabajo para listado'!$BC$151:$CB$151,0)),0)+IFERROR(INDEX('Hoja de Trabajo para listado'!$DE$153:$DG$274,MATCH($A583,'Hoja de Trabajo para listado'!$DE$153:$DE$1048576,0),MATCH((CUADRO!F$4&amp;$E583),'Hoja de Trabajo para listado'!$DE$151:$DG$151,0)),0)+IFERROR(INDEX('Hoja de Trabajo para listado'!$CD$155:$DC$1048576,MATCH($A583,'Hoja de Trabajo para listado'!$CD$155:$CD$1048576,0),MATCH((CUADRO!F$4&amp;$E583),'Hoja de Trabajo para listado'!$CD$151:$DC$151,0)),0)</f>
        <v>0</v>
      </c>
      <c r="G583" s="241">
        <f ca="1">+IFERROR(INDEX('Hoja de Trabajo para listado'!$A$155:$Z$1048576,MATCH($A583,'Hoja de Trabajo para listado'!$A$155:$A$1048576,0),MATCH((CUADRO!G$4&amp;$E583),'Hoja de Trabajo para listado'!$A$151:$Z$151,0)),0)+IFERROR(INDEX('Hoja de Trabajo para listado'!$AB$155:$BA$1048576,MATCH($A583,'Hoja de Trabajo para listado'!$AB$155:$AB$1048576,0),MATCH((CUADRO!G$4&amp;$E583),'Hoja de Trabajo para listado'!$AB$151:$BA$151,0)),0)+IFERROR(INDEX('Hoja de Trabajo para listado'!$BC$155:$CB$1048576,MATCH($A583,'Hoja de Trabajo para listado'!$BC$155:$BC$1048576,0),MATCH((CUADRO!G$4&amp;$E583),'Hoja de Trabajo para listado'!$BC$151:$CB$151,0)),0)+IFERROR(INDEX('Hoja de Trabajo para listado'!$DE$153:$DG$274,MATCH($A583,'Hoja de Trabajo para listado'!$DE$153:$DE$1048576,0),MATCH((CUADRO!G$4&amp;$E583),'Hoja de Trabajo para listado'!$DE$151:$DG$151,0)),0)+IFERROR(INDEX('Hoja de Trabajo para listado'!$CD$155:$DC$1048576,MATCH($A583,'Hoja de Trabajo para listado'!$CD$155:$CD$1048576,0),MATCH((CUADRO!G$4&amp;$E583),'Hoja de Trabajo para listado'!$CD$151:$DC$151,0)),0)</f>
        <v>0</v>
      </c>
      <c r="H583" s="241">
        <f ca="1">+IFERROR(INDEX('Hoja de Trabajo para listado'!$A$155:$Z$1048576,MATCH($A583,'Hoja de Trabajo para listado'!$A$155:$A$1048576,0),MATCH((CUADRO!H$4&amp;$E583),'Hoja de Trabajo para listado'!$A$151:$Z$151,0)),0)+IFERROR(INDEX('Hoja de Trabajo para listado'!$AB$155:$BA$1048576,MATCH($A583,'Hoja de Trabajo para listado'!$AB$155:$AB$1048576,0),MATCH((CUADRO!H$4&amp;$E583),'Hoja de Trabajo para listado'!$AB$151:$BA$151,0)),0)+IFERROR(INDEX('Hoja de Trabajo para listado'!$BC$155:$CB$1048576,MATCH($A583,'Hoja de Trabajo para listado'!$BC$155:$BC$1048576,0),MATCH((CUADRO!H$4&amp;$E583),'Hoja de Trabajo para listado'!$BC$151:$CB$151,0)),0)+IFERROR(INDEX('Hoja de Trabajo para listado'!$DE$153:$DG$274,MATCH($A583,'Hoja de Trabajo para listado'!$DE$153:$DE$1048576,0),MATCH((CUADRO!H$4&amp;$E583),'Hoja de Trabajo para listado'!$DE$151:$DG$151,0)),0)+IFERROR(INDEX('Hoja de Trabajo para listado'!$CD$155:$DC$1048576,MATCH($A583,'Hoja de Trabajo para listado'!$CD$155:$CD$1048576,0),MATCH((CUADRO!H$4&amp;$E583),'Hoja de Trabajo para listado'!$CD$151:$DC$151,0)),0)</f>
        <v>0</v>
      </c>
      <c r="I583" s="241">
        <f ca="1">+IFERROR(INDEX('Hoja de Trabajo para listado'!$A$155:$Z$1048576,MATCH($A583,'Hoja de Trabajo para listado'!$A$155:$A$1048576,0),MATCH((CUADRO!I$4&amp;$E583),'Hoja de Trabajo para listado'!$A$151:$Z$151,0)),0)+IFERROR(INDEX('Hoja de Trabajo para listado'!$AB$155:$BA$1048576,MATCH($A583,'Hoja de Trabajo para listado'!$AB$155:$AB$1048576,0),MATCH((CUADRO!I$4&amp;$E583),'Hoja de Trabajo para listado'!$AB$151:$BA$151,0)),0)+IFERROR(INDEX('Hoja de Trabajo para listado'!$BC$155:$CB$1048576,MATCH($A583,'Hoja de Trabajo para listado'!$BC$155:$BC$1048576,0),MATCH((CUADRO!I$4&amp;$E583),'Hoja de Trabajo para listado'!$BC$151:$CB$151,0)),0)+IFERROR(INDEX('Hoja de Trabajo para listado'!$DE$153:$DG$274,MATCH($A583,'Hoja de Trabajo para listado'!$DE$153:$DE$1048576,0),MATCH((CUADRO!I$4&amp;$E583),'Hoja de Trabajo para listado'!$DE$151:$DG$151,0)),0)+IFERROR(INDEX('Hoja de Trabajo para listado'!$CD$155:$DC$1048576,MATCH($A583,'Hoja de Trabajo para listado'!$CD$155:$CD$1048576,0),MATCH((CUADRO!I$4&amp;$E583),'Hoja de Trabajo para listado'!$CD$151:$DC$151,0)),0)</f>
        <v>0</v>
      </c>
      <c r="J583" s="241">
        <f ca="1">+IFERROR(INDEX('Hoja de Trabajo para listado'!$A$155:$Z$1048576,MATCH($A583,'Hoja de Trabajo para listado'!$A$155:$A$1048576,0),MATCH((CUADRO!J$4&amp;$E583),'Hoja de Trabajo para listado'!$A$151:$Z$151,0)),0)+IFERROR(INDEX('Hoja de Trabajo para listado'!$AB$155:$BA$1048576,MATCH($A583,'Hoja de Trabajo para listado'!$AB$155:$AB$1048576,0),MATCH((CUADRO!J$4&amp;$E583),'Hoja de Trabajo para listado'!$AB$151:$BA$151,0)),0)+IFERROR(INDEX('Hoja de Trabajo para listado'!$BC$155:$CB$1048576,MATCH($A583,'Hoja de Trabajo para listado'!$BC$155:$BC$1048576,0),MATCH((CUADRO!J$4&amp;$E583),'Hoja de Trabajo para listado'!$BC$151:$CB$151,0)),0)+IFERROR(INDEX('Hoja de Trabajo para listado'!$DE$153:$DG$274,MATCH($A583,'Hoja de Trabajo para listado'!$DE$153:$DE$1048576,0),MATCH((CUADRO!J$4&amp;$E583),'Hoja de Trabajo para listado'!$DE$151:$DG$151,0)),0)+IFERROR(INDEX('Hoja de Trabajo para listado'!$CD$155:$DC$1048576,MATCH($A583,'Hoja de Trabajo para listado'!$CD$155:$CD$1048576,0),MATCH((CUADRO!J$4&amp;$E583),'Hoja de Trabajo para listado'!$CD$151:$DC$151,0)),0)</f>
        <v>0</v>
      </c>
      <c r="K583" s="241">
        <f ca="1">+IFERROR(INDEX('Hoja de Trabajo para listado'!$A$155:$Z$1048576,MATCH($A583,'Hoja de Trabajo para listado'!$A$155:$A$1048576,0),MATCH((CUADRO!K$4&amp;$E583),'Hoja de Trabajo para listado'!$A$151:$Z$151,0)),0)+IFERROR(INDEX('Hoja de Trabajo para listado'!$AB$155:$BA$1048576,MATCH($A583,'Hoja de Trabajo para listado'!$AB$155:$AB$1048576,0),MATCH((CUADRO!K$4&amp;$E583),'Hoja de Trabajo para listado'!$AB$151:$BA$151,0)),0)+IFERROR(INDEX('Hoja de Trabajo para listado'!$BC$155:$CB$1048576,MATCH($A583,'Hoja de Trabajo para listado'!$BC$155:$BC$1048576,0),MATCH((CUADRO!K$4&amp;$E583),'Hoja de Trabajo para listado'!$BC$151:$CB$151,0)),0)+IFERROR(INDEX('Hoja de Trabajo para listado'!$DE$153:$DG$274,MATCH($A583,'Hoja de Trabajo para listado'!$DE$153:$DE$1048576,0),MATCH((CUADRO!K$4&amp;$E583),'Hoja de Trabajo para listado'!$DE$151:$DG$151,0)),0)+IFERROR(INDEX('Hoja de Trabajo para listado'!$CD$155:$DC$1048576,MATCH($A583,'Hoja de Trabajo para listado'!$CD$155:$CD$1048576,0),MATCH((CUADRO!K$4&amp;$E583),'Hoja de Trabajo para listado'!$CD$151:$DC$151,0)),0)</f>
        <v>0</v>
      </c>
      <c r="L583" s="241">
        <f ca="1">+IFERROR(INDEX('Hoja de Trabajo para listado'!$A$155:$Z$1048576,MATCH($A583,'Hoja de Trabajo para listado'!$A$155:$A$1048576,0),MATCH((CUADRO!L$4&amp;$E583),'Hoja de Trabajo para listado'!$A$151:$Z$151,0)),0)+IFERROR(INDEX('Hoja de Trabajo para listado'!$AB$155:$BA$1048576,MATCH($A583,'Hoja de Trabajo para listado'!$AB$155:$AB$1048576,0),MATCH((CUADRO!L$4&amp;$E583),'Hoja de Trabajo para listado'!$AB$151:$BA$151,0)),0)+IFERROR(INDEX('Hoja de Trabajo para listado'!$BC$155:$CB$1048576,MATCH($A583,'Hoja de Trabajo para listado'!$BC$155:$BC$1048576,0),MATCH((CUADRO!L$4&amp;$E583),'Hoja de Trabajo para listado'!$BC$151:$CB$151,0)),0)+IFERROR(INDEX('Hoja de Trabajo para listado'!$DE$153:$DG$274,MATCH($A583,'Hoja de Trabajo para listado'!$DE$153:$DE$1048576,0),MATCH((CUADRO!L$4&amp;$E583),'Hoja de Trabajo para listado'!$DE$151:$DG$151,0)),0)+IFERROR(INDEX('Hoja de Trabajo para listado'!$CD$155:$DC$1048576,MATCH($A583,'Hoja de Trabajo para listado'!$CD$155:$CD$1048576,0),MATCH((CUADRO!L$4&amp;$E583),'Hoja de Trabajo para listado'!$CD$151:$DC$151,0)),0)</f>
        <v>0</v>
      </c>
      <c r="M583" s="241">
        <f ca="1">+IFERROR(INDEX('Hoja de Trabajo para listado'!$A$155:$Z$1048576,MATCH($A583,'Hoja de Trabajo para listado'!$A$155:$A$1048576,0),MATCH((CUADRO!M$4&amp;$E583),'Hoja de Trabajo para listado'!$A$151:$Z$151,0)),0)+IFERROR(INDEX('Hoja de Trabajo para listado'!$AB$155:$BA$1048576,MATCH($A583,'Hoja de Trabajo para listado'!$AB$155:$AB$1048576,0),MATCH((CUADRO!M$4&amp;$E583),'Hoja de Trabajo para listado'!$AB$151:$BA$151,0)),0)+IFERROR(INDEX('Hoja de Trabajo para listado'!$BC$155:$CB$1048576,MATCH($A583,'Hoja de Trabajo para listado'!$BC$155:$BC$1048576,0),MATCH((CUADRO!M$4&amp;$E583),'Hoja de Trabajo para listado'!$BC$151:$CB$151,0)),0)+IFERROR(INDEX('Hoja de Trabajo para listado'!$DE$153:$DG$274,MATCH($A583,'Hoja de Trabajo para listado'!$DE$153:$DE$1048576,0),MATCH((CUADRO!M$4&amp;$E583),'Hoja de Trabajo para listado'!$DE$151:$DG$151,0)),0)+IFERROR(INDEX('Hoja de Trabajo para listado'!$CD$155:$DC$1048576,MATCH($A583,'Hoja de Trabajo para listado'!$CD$155:$CD$1048576,0),MATCH((CUADRO!M$4&amp;$E583),'Hoja de Trabajo para listado'!$CD$151:$DC$151,0)),0)</f>
        <v>0</v>
      </c>
      <c r="N583" s="241">
        <f ca="1">+IFERROR(INDEX('Hoja de Trabajo para listado'!$A$155:$Z$1048576,MATCH($A583,'Hoja de Trabajo para listado'!$A$155:$A$1048576,0),MATCH((CUADRO!N$4&amp;$E583),'Hoja de Trabajo para listado'!$A$151:$Z$151,0)),0)+IFERROR(INDEX('Hoja de Trabajo para listado'!$AB$155:$BA$1048576,MATCH($A583,'Hoja de Trabajo para listado'!$AB$155:$AB$1048576,0),MATCH((CUADRO!N$4&amp;$E583),'Hoja de Trabajo para listado'!$AB$151:$BA$151,0)),0)+IFERROR(INDEX('Hoja de Trabajo para listado'!$BC$155:$CB$1048576,MATCH($A583,'Hoja de Trabajo para listado'!$BC$155:$BC$1048576,0),MATCH((CUADRO!N$4&amp;$E583),'Hoja de Trabajo para listado'!$BC$151:$CB$151,0)),0)+IFERROR(INDEX('Hoja de Trabajo para listado'!$DE$153:$DG$274,MATCH($A583,'Hoja de Trabajo para listado'!$DE$153:$DE$1048576,0),MATCH((CUADRO!N$4&amp;$E583),'Hoja de Trabajo para listado'!$DE$151:$DG$151,0)),0)+IFERROR(INDEX('Hoja de Trabajo para listado'!$CD$155:$DC$1048576,MATCH($A583,'Hoja de Trabajo para listado'!$CD$155:$CD$1048576,0),MATCH((CUADRO!N$4&amp;$E583),'Hoja de Trabajo para listado'!$CD$151:$DC$151,0)),0)</f>
        <v>0</v>
      </c>
      <c r="O583" s="241">
        <f ca="1">+IFERROR(INDEX('Hoja de Trabajo para listado'!$A$155:$Z$1048576,MATCH($A583,'Hoja de Trabajo para listado'!$A$155:$A$1048576,0),MATCH((CUADRO!O$4&amp;$E583),'Hoja de Trabajo para listado'!$A$151:$Z$151,0)),0)+IFERROR(INDEX('Hoja de Trabajo para listado'!$AB$155:$BA$1048576,MATCH($A583,'Hoja de Trabajo para listado'!$AB$155:$AB$1048576,0),MATCH((CUADRO!O$4&amp;$E583),'Hoja de Trabajo para listado'!$AB$151:$BA$151,0)),0)+IFERROR(INDEX('Hoja de Trabajo para listado'!$BC$155:$CB$1048576,MATCH($A583,'Hoja de Trabajo para listado'!$BC$155:$BC$1048576,0),MATCH((CUADRO!O$4&amp;$E583),'Hoja de Trabajo para listado'!$BC$151:$CB$151,0)),0)+IFERROR(INDEX('Hoja de Trabajo para listado'!$DE$153:$DG$274,MATCH($A583,'Hoja de Trabajo para listado'!$DE$153:$DE$1048576,0),MATCH((CUADRO!O$4&amp;$E583),'Hoja de Trabajo para listado'!$DE$151:$DG$151,0)),0)+IFERROR(INDEX('Hoja de Trabajo para listado'!$CD$155:$DC$1048576,MATCH($A583,'Hoja de Trabajo para listado'!$CD$155:$CD$1048576,0),MATCH((CUADRO!O$4&amp;$E583),'Hoja de Trabajo para listado'!$CD$151:$DC$151,0)),0)</f>
        <v>0</v>
      </c>
      <c r="P583" s="241">
        <f ca="1">+IFERROR(INDEX('Hoja de Trabajo para listado'!$A$155:$Z$1048576,MATCH($A583,'Hoja de Trabajo para listado'!$A$155:$A$1048576,0),MATCH((CUADRO!P$4&amp;$E583),'Hoja de Trabajo para listado'!$A$151:$Z$151,0)),0)+IFERROR(INDEX('Hoja de Trabajo para listado'!$AB$155:$BA$1048576,MATCH($A583,'Hoja de Trabajo para listado'!$AB$155:$AB$1048576,0),MATCH((CUADRO!P$4&amp;$E583),'Hoja de Trabajo para listado'!$AB$151:$BA$151,0)),0)+IFERROR(INDEX('Hoja de Trabajo para listado'!$BC$155:$CB$1048576,MATCH($A583,'Hoja de Trabajo para listado'!$BC$155:$BC$1048576,0),MATCH((CUADRO!P$4&amp;$E583),'Hoja de Trabajo para listado'!$BC$151:$CB$151,0)),0)+IFERROR(INDEX('Hoja de Trabajo para listado'!$DE$153:$DG$274,MATCH($A583,'Hoja de Trabajo para listado'!$DE$153:$DE$1048576,0),MATCH((CUADRO!P$4&amp;$E583),'Hoja de Trabajo para listado'!$DE$151:$DG$151,0)),0)+IFERROR(INDEX('Hoja de Trabajo para listado'!$CD$155:$DC$1048576,MATCH($A583,'Hoja de Trabajo para listado'!$CD$155:$CD$1048576,0),MATCH((CUADRO!P$4&amp;$E583),'Hoja de Trabajo para listado'!$CD$151:$DC$151,0)),0)</f>
        <v>0</v>
      </c>
      <c r="Q583" s="241">
        <f ca="1">+IFERROR(INDEX('Hoja de Trabajo para listado'!$A$155:$Z$1048576,MATCH($A583,'Hoja de Trabajo para listado'!$A$155:$A$1048576,0),MATCH((CUADRO!Q$4&amp;$E583),'Hoja de Trabajo para listado'!$A$151:$Z$151,0)),0)+IFERROR(INDEX('Hoja de Trabajo para listado'!$AB$155:$BA$1048576,MATCH($A583,'Hoja de Trabajo para listado'!$AB$155:$AB$1048576,0),MATCH((CUADRO!Q$4&amp;$E583),'Hoja de Trabajo para listado'!$AB$151:$BA$151,0)),0)+IFERROR(INDEX('Hoja de Trabajo para listado'!$BC$155:$CB$1048576,MATCH($A583,'Hoja de Trabajo para listado'!$BC$155:$BC$1048576,0),MATCH((CUADRO!Q$4&amp;$E583),'Hoja de Trabajo para listado'!$BC$151:$CB$151,0)),0)+IFERROR(INDEX('Hoja de Trabajo para listado'!$DE$153:$DG$274,MATCH($A583,'Hoja de Trabajo para listado'!$DE$153:$DE$1048576,0),MATCH((CUADRO!Q$4&amp;$E583),'Hoja de Trabajo para listado'!$DE$151:$DG$151,0)),0)+IFERROR(INDEX('Hoja de Trabajo para listado'!$CD$155:$DC$1048576,MATCH($A583,'Hoja de Trabajo para listado'!$CD$155:$CD$1048576,0),MATCH((CUADRO!Q$4&amp;$E583),'Hoja de Trabajo para listado'!$CD$151:$DC$151,0)),0)</f>
        <v>0</v>
      </c>
      <c r="R583" s="241">
        <f t="shared" ca="1" si="23"/>
        <v>0</v>
      </c>
      <c r="S583" s="247"/>
      <c r="T583" s="241">
        <f ca="1">+T584</f>
        <v>0</v>
      </c>
      <c r="U583" s="240">
        <f t="shared" si="24"/>
        <v>1</v>
      </c>
      <c r="V583" s="327" t="str">
        <f>+VLOOKUP(A583,bd_lista!$A$3:$E$592,5,FALSE)</f>
        <v>Gobiernos Autonomos Municipales</v>
      </c>
      <c r="W583" s="397" t="str">
        <f>+V583</f>
        <v>Gobiernos Autonomos Municipales</v>
      </c>
      <c r="X583" s="240">
        <f>+VLOOKUP(A583,[4]Sheet1!$A$13:$D$744,4,FALSE)</f>
        <v>0</v>
      </c>
      <c r="Y583" s="240" t="e">
        <f>+VLOOKUP(X583,bd_lista!$A$3:$C$592,3,FALSE)</f>
        <v>#N/A</v>
      </c>
      <c r="Z583" s="290">
        <f>+X583</f>
        <v>0</v>
      </c>
      <c r="AA583" s="291" t="e">
        <f>+Y583</f>
        <v>#N/A</v>
      </c>
    </row>
    <row r="584" spans="1:27" customFormat="1" ht="15" hidden="1" customHeight="1">
      <c r="A584" s="32">
        <v>1243</v>
      </c>
      <c r="B584" s="394"/>
      <c r="C584" s="245" t="str">
        <f>+VLOOKUP(A584,bd_lista!$A$3:$C$592,3,FALSE)</f>
        <v>Gobierno Autónomo Municipal de Waldo Ballivián</v>
      </c>
      <c r="D584" s="396"/>
      <c r="E584" s="242" t="s">
        <v>1304</v>
      </c>
      <c r="F584" s="241">
        <f ca="1">+IFERROR(INDEX('Hoja de Trabajo para listado'!$A$155:$Z$1048576,MATCH($A584,'Hoja de Trabajo para listado'!$A$155:$A$1048576,0),MATCH((CUADRO!F$4&amp;$E584),'Hoja de Trabajo para listado'!$A$151:$Z$151,0)),0)+IFERROR(INDEX('Hoja de Trabajo para listado'!$AB$155:$BA$1048576,MATCH($A584,'Hoja de Trabajo para listado'!$AB$155:$AB$1048576,0),MATCH((CUADRO!F$4&amp;$E584),'Hoja de Trabajo para listado'!$AB$151:$BA$151,0)),0)+IFERROR(INDEX('Hoja de Trabajo para listado'!$BC$155:$CB$1048576,MATCH($A584,'Hoja de Trabajo para listado'!$BC$155:$BC$1048576,0),MATCH((CUADRO!F$4&amp;$E584),'Hoja de Trabajo para listado'!$BC$151:$CB$151,0)),0)+IFERROR(INDEX('Hoja de Trabajo para listado'!$DE$153:$DG$274,MATCH($A584,'Hoja de Trabajo para listado'!$DE$153:$DE$1048576,0),MATCH((CUADRO!F$4&amp;$E584),'Hoja de Trabajo para listado'!$DE$151:$DG$151,0)),0)+IFERROR(INDEX('Hoja de Trabajo para listado'!$CD$155:$DC$1048576,MATCH($A584,'Hoja de Trabajo para listado'!$CD$155:$CD$1048576,0),MATCH((CUADRO!F$4&amp;$E584),'Hoja de Trabajo para listado'!$CD$151:$DC$151,0)),0)</f>
        <v>0</v>
      </c>
      <c r="G584" s="241">
        <f ca="1">+IFERROR(INDEX('Hoja de Trabajo para listado'!$A$155:$Z$1048576,MATCH($A584,'Hoja de Trabajo para listado'!$A$155:$A$1048576,0),MATCH((CUADRO!G$4&amp;$E584),'Hoja de Trabajo para listado'!$A$151:$Z$151,0)),0)+IFERROR(INDEX('Hoja de Trabajo para listado'!$AB$155:$BA$1048576,MATCH($A584,'Hoja de Trabajo para listado'!$AB$155:$AB$1048576,0),MATCH((CUADRO!G$4&amp;$E584),'Hoja de Trabajo para listado'!$AB$151:$BA$151,0)),0)+IFERROR(INDEX('Hoja de Trabajo para listado'!$BC$155:$CB$1048576,MATCH($A584,'Hoja de Trabajo para listado'!$BC$155:$BC$1048576,0),MATCH((CUADRO!G$4&amp;$E584),'Hoja de Trabajo para listado'!$BC$151:$CB$151,0)),0)+IFERROR(INDEX('Hoja de Trabajo para listado'!$DE$153:$DG$274,MATCH($A584,'Hoja de Trabajo para listado'!$DE$153:$DE$1048576,0),MATCH((CUADRO!G$4&amp;$E584),'Hoja de Trabajo para listado'!$DE$151:$DG$151,0)),0)+IFERROR(INDEX('Hoja de Trabajo para listado'!$CD$155:$DC$1048576,MATCH($A584,'Hoja de Trabajo para listado'!$CD$155:$CD$1048576,0),MATCH((CUADRO!G$4&amp;$E584),'Hoja de Trabajo para listado'!$CD$151:$DC$151,0)),0)</f>
        <v>0</v>
      </c>
      <c r="H584" s="241">
        <f ca="1">+IFERROR(INDEX('Hoja de Trabajo para listado'!$A$155:$Z$1048576,MATCH($A584,'Hoja de Trabajo para listado'!$A$155:$A$1048576,0),MATCH((CUADRO!H$4&amp;$E584),'Hoja de Trabajo para listado'!$A$151:$Z$151,0)),0)+IFERROR(INDEX('Hoja de Trabajo para listado'!$AB$155:$BA$1048576,MATCH($A584,'Hoja de Trabajo para listado'!$AB$155:$AB$1048576,0),MATCH((CUADRO!H$4&amp;$E584),'Hoja de Trabajo para listado'!$AB$151:$BA$151,0)),0)+IFERROR(INDEX('Hoja de Trabajo para listado'!$BC$155:$CB$1048576,MATCH($A584,'Hoja de Trabajo para listado'!$BC$155:$BC$1048576,0),MATCH((CUADRO!H$4&amp;$E584),'Hoja de Trabajo para listado'!$BC$151:$CB$151,0)),0)+IFERROR(INDEX('Hoja de Trabajo para listado'!$DE$153:$DG$274,MATCH($A584,'Hoja de Trabajo para listado'!$DE$153:$DE$1048576,0),MATCH((CUADRO!H$4&amp;$E584),'Hoja de Trabajo para listado'!$DE$151:$DG$151,0)),0)+IFERROR(INDEX('Hoja de Trabajo para listado'!$CD$155:$DC$1048576,MATCH($A584,'Hoja de Trabajo para listado'!$CD$155:$CD$1048576,0),MATCH((CUADRO!H$4&amp;$E584),'Hoja de Trabajo para listado'!$CD$151:$DC$151,0)),0)</f>
        <v>0</v>
      </c>
      <c r="I584" s="241">
        <f ca="1">+IFERROR(INDEX('Hoja de Trabajo para listado'!$A$155:$Z$1048576,MATCH($A584,'Hoja de Trabajo para listado'!$A$155:$A$1048576,0),MATCH((CUADRO!I$4&amp;$E584),'Hoja de Trabajo para listado'!$A$151:$Z$151,0)),0)+IFERROR(INDEX('Hoja de Trabajo para listado'!$AB$155:$BA$1048576,MATCH($A584,'Hoja de Trabajo para listado'!$AB$155:$AB$1048576,0),MATCH((CUADRO!I$4&amp;$E584),'Hoja de Trabajo para listado'!$AB$151:$BA$151,0)),0)+IFERROR(INDEX('Hoja de Trabajo para listado'!$BC$155:$CB$1048576,MATCH($A584,'Hoja de Trabajo para listado'!$BC$155:$BC$1048576,0),MATCH((CUADRO!I$4&amp;$E584),'Hoja de Trabajo para listado'!$BC$151:$CB$151,0)),0)+IFERROR(INDEX('Hoja de Trabajo para listado'!$DE$153:$DG$274,MATCH($A584,'Hoja de Trabajo para listado'!$DE$153:$DE$1048576,0),MATCH((CUADRO!I$4&amp;$E584),'Hoja de Trabajo para listado'!$DE$151:$DG$151,0)),0)+IFERROR(INDEX('Hoja de Trabajo para listado'!$CD$155:$DC$1048576,MATCH($A584,'Hoja de Trabajo para listado'!$CD$155:$CD$1048576,0),MATCH((CUADRO!I$4&amp;$E584),'Hoja de Trabajo para listado'!$CD$151:$DC$151,0)),0)</f>
        <v>0</v>
      </c>
      <c r="J584" s="241">
        <f ca="1">+IFERROR(INDEX('Hoja de Trabajo para listado'!$A$155:$Z$1048576,MATCH($A584,'Hoja de Trabajo para listado'!$A$155:$A$1048576,0),MATCH((CUADRO!J$4&amp;$E584),'Hoja de Trabajo para listado'!$A$151:$Z$151,0)),0)+IFERROR(INDEX('Hoja de Trabajo para listado'!$AB$155:$BA$1048576,MATCH($A584,'Hoja de Trabajo para listado'!$AB$155:$AB$1048576,0),MATCH((CUADRO!J$4&amp;$E584),'Hoja de Trabajo para listado'!$AB$151:$BA$151,0)),0)+IFERROR(INDEX('Hoja de Trabajo para listado'!$BC$155:$CB$1048576,MATCH($A584,'Hoja de Trabajo para listado'!$BC$155:$BC$1048576,0),MATCH((CUADRO!J$4&amp;$E584),'Hoja de Trabajo para listado'!$BC$151:$CB$151,0)),0)+IFERROR(INDEX('Hoja de Trabajo para listado'!$DE$153:$DG$274,MATCH($A584,'Hoja de Trabajo para listado'!$DE$153:$DE$1048576,0),MATCH((CUADRO!J$4&amp;$E584),'Hoja de Trabajo para listado'!$DE$151:$DG$151,0)),0)+IFERROR(INDEX('Hoja de Trabajo para listado'!$CD$155:$DC$1048576,MATCH($A584,'Hoja de Trabajo para listado'!$CD$155:$CD$1048576,0),MATCH((CUADRO!J$4&amp;$E584),'Hoja de Trabajo para listado'!$CD$151:$DC$151,0)),0)</f>
        <v>0</v>
      </c>
      <c r="K584" s="241">
        <f ca="1">+IFERROR(INDEX('Hoja de Trabajo para listado'!$A$155:$Z$1048576,MATCH($A584,'Hoja de Trabajo para listado'!$A$155:$A$1048576,0),MATCH((CUADRO!K$4&amp;$E584),'Hoja de Trabajo para listado'!$A$151:$Z$151,0)),0)+IFERROR(INDEX('Hoja de Trabajo para listado'!$AB$155:$BA$1048576,MATCH($A584,'Hoja de Trabajo para listado'!$AB$155:$AB$1048576,0),MATCH((CUADRO!K$4&amp;$E584),'Hoja de Trabajo para listado'!$AB$151:$BA$151,0)),0)+IFERROR(INDEX('Hoja de Trabajo para listado'!$BC$155:$CB$1048576,MATCH($A584,'Hoja de Trabajo para listado'!$BC$155:$BC$1048576,0),MATCH((CUADRO!K$4&amp;$E584),'Hoja de Trabajo para listado'!$BC$151:$CB$151,0)),0)+IFERROR(INDEX('Hoja de Trabajo para listado'!$DE$153:$DG$274,MATCH($A584,'Hoja de Trabajo para listado'!$DE$153:$DE$1048576,0),MATCH((CUADRO!K$4&amp;$E584),'Hoja de Trabajo para listado'!$DE$151:$DG$151,0)),0)+IFERROR(INDEX('Hoja de Trabajo para listado'!$CD$155:$DC$1048576,MATCH($A584,'Hoja de Trabajo para listado'!$CD$155:$CD$1048576,0),MATCH((CUADRO!K$4&amp;$E584),'Hoja de Trabajo para listado'!$CD$151:$DC$151,0)),0)</f>
        <v>0</v>
      </c>
      <c r="L584" s="241">
        <f ca="1">+IFERROR(INDEX('Hoja de Trabajo para listado'!$A$155:$Z$1048576,MATCH($A584,'Hoja de Trabajo para listado'!$A$155:$A$1048576,0),MATCH((CUADRO!L$4&amp;$E584),'Hoja de Trabajo para listado'!$A$151:$Z$151,0)),0)+IFERROR(INDEX('Hoja de Trabajo para listado'!$AB$155:$BA$1048576,MATCH($A584,'Hoja de Trabajo para listado'!$AB$155:$AB$1048576,0),MATCH((CUADRO!L$4&amp;$E584),'Hoja de Trabajo para listado'!$AB$151:$BA$151,0)),0)+IFERROR(INDEX('Hoja de Trabajo para listado'!$BC$155:$CB$1048576,MATCH($A584,'Hoja de Trabajo para listado'!$BC$155:$BC$1048576,0),MATCH((CUADRO!L$4&amp;$E584),'Hoja de Trabajo para listado'!$BC$151:$CB$151,0)),0)+IFERROR(INDEX('Hoja de Trabajo para listado'!$DE$153:$DG$274,MATCH($A584,'Hoja de Trabajo para listado'!$DE$153:$DE$1048576,0),MATCH((CUADRO!L$4&amp;$E584),'Hoja de Trabajo para listado'!$DE$151:$DG$151,0)),0)+IFERROR(INDEX('Hoja de Trabajo para listado'!$CD$155:$DC$1048576,MATCH($A584,'Hoja de Trabajo para listado'!$CD$155:$CD$1048576,0),MATCH((CUADRO!L$4&amp;$E584),'Hoja de Trabajo para listado'!$CD$151:$DC$151,0)),0)</f>
        <v>0</v>
      </c>
      <c r="M584" s="241">
        <f ca="1">+IFERROR(INDEX('Hoja de Trabajo para listado'!$A$155:$Z$1048576,MATCH($A584,'Hoja de Trabajo para listado'!$A$155:$A$1048576,0),MATCH((CUADRO!M$4&amp;$E584),'Hoja de Trabajo para listado'!$A$151:$Z$151,0)),0)+IFERROR(INDEX('Hoja de Trabajo para listado'!$AB$155:$BA$1048576,MATCH($A584,'Hoja de Trabajo para listado'!$AB$155:$AB$1048576,0),MATCH((CUADRO!M$4&amp;$E584),'Hoja de Trabajo para listado'!$AB$151:$BA$151,0)),0)+IFERROR(INDEX('Hoja de Trabajo para listado'!$BC$155:$CB$1048576,MATCH($A584,'Hoja de Trabajo para listado'!$BC$155:$BC$1048576,0),MATCH((CUADRO!M$4&amp;$E584),'Hoja de Trabajo para listado'!$BC$151:$CB$151,0)),0)+IFERROR(INDEX('Hoja de Trabajo para listado'!$DE$153:$DG$274,MATCH($A584,'Hoja de Trabajo para listado'!$DE$153:$DE$1048576,0),MATCH((CUADRO!M$4&amp;$E584),'Hoja de Trabajo para listado'!$DE$151:$DG$151,0)),0)+IFERROR(INDEX('Hoja de Trabajo para listado'!$CD$155:$DC$1048576,MATCH($A584,'Hoja de Trabajo para listado'!$CD$155:$CD$1048576,0),MATCH((CUADRO!M$4&amp;$E584),'Hoja de Trabajo para listado'!$CD$151:$DC$151,0)),0)</f>
        <v>0</v>
      </c>
      <c r="N584" s="241">
        <f ca="1">+IFERROR(INDEX('Hoja de Trabajo para listado'!$A$155:$Z$1048576,MATCH($A584,'Hoja de Trabajo para listado'!$A$155:$A$1048576,0),MATCH((CUADRO!N$4&amp;$E584),'Hoja de Trabajo para listado'!$A$151:$Z$151,0)),0)+IFERROR(INDEX('Hoja de Trabajo para listado'!$AB$155:$BA$1048576,MATCH($A584,'Hoja de Trabajo para listado'!$AB$155:$AB$1048576,0),MATCH((CUADRO!N$4&amp;$E584),'Hoja de Trabajo para listado'!$AB$151:$BA$151,0)),0)+IFERROR(INDEX('Hoja de Trabajo para listado'!$BC$155:$CB$1048576,MATCH($A584,'Hoja de Trabajo para listado'!$BC$155:$BC$1048576,0),MATCH((CUADRO!N$4&amp;$E584),'Hoja de Trabajo para listado'!$BC$151:$CB$151,0)),0)+IFERROR(INDEX('Hoja de Trabajo para listado'!$DE$153:$DG$274,MATCH($A584,'Hoja de Trabajo para listado'!$DE$153:$DE$1048576,0),MATCH((CUADRO!N$4&amp;$E584),'Hoja de Trabajo para listado'!$DE$151:$DG$151,0)),0)+IFERROR(INDEX('Hoja de Trabajo para listado'!$CD$155:$DC$1048576,MATCH($A584,'Hoja de Trabajo para listado'!$CD$155:$CD$1048576,0),MATCH((CUADRO!N$4&amp;$E584),'Hoja de Trabajo para listado'!$CD$151:$DC$151,0)),0)</f>
        <v>0</v>
      </c>
      <c r="O584" s="241">
        <f ca="1">+IFERROR(INDEX('Hoja de Trabajo para listado'!$A$155:$Z$1048576,MATCH($A584,'Hoja de Trabajo para listado'!$A$155:$A$1048576,0),MATCH((CUADRO!O$4&amp;$E584),'Hoja de Trabajo para listado'!$A$151:$Z$151,0)),0)+IFERROR(INDEX('Hoja de Trabajo para listado'!$AB$155:$BA$1048576,MATCH($A584,'Hoja de Trabajo para listado'!$AB$155:$AB$1048576,0),MATCH((CUADRO!O$4&amp;$E584),'Hoja de Trabajo para listado'!$AB$151:$BA$151,0)),0)+IFERROR(INDEX('Hoja de Trabajo para listado'!$BC$155:$CB$1048576,MATCH($A584,'Hoja de Trabajo para listado'!$BC$155:$BC$1048576,0),MATCH((CUADRO!O$4&amp;$E584),'Hoja de Trabajo para listado'!$BC$151:$CB$151,0)),0)+IFERROR(INDEX('Hoja de Trabajo para listado'!$DE$153:$DG$274,MATCH($A584,'Hoja de Trabajo para listado'!$DE$153:$DE$1048576,0),MATCH((CUADRO!O$4&amp;$E584),'Hoja de Trabajo para listado'!$DE$151:$DG$151,0)),0)+IFERROR(INDEX('Hoja de Trabajo para listado'!$CD$155:$DC$1048576,MATCH($A584,'Hoja de Trabajo para listado'!$CD$155:$CD$1048576,0),MATCH((CUADRO!O$4&amp;$E584),'Hoja de Trabajo para listado'!$CD$151:$DC$151,0)),0)</f>
        <v>0</v>
      </c>
      <c r="P584" s="241">
        <f ca="1">+IFERROR(INDEX('Hoja de Trabajo para listado'!$A$155:$Z$1048576,MATCH($A584,'Hoja de Trabajo para listado'!$A$155:$A$1048576,0),MATCH((CUADRO!P$4&amp;$E584),'Hoja de Trabajo para listado'!$A$151:$Z$151,0)),0)+IFERROR(INDEX('Hoja de Trabajo para listado'!$AB$155:$BA$1048576,MATCH($A584,'Hoja de Trabajo para listado'!$AB$155:$AB$1048576,0),MATCH((CUADRO!P$4&amp;$E584),'Hoja de Trabajo para listado'!$AB$151:$BA$151,0)),0)+IFERROR(INDEX('Hoja de Trabajo para listado'!$BC$155:$CB$1048576,MATCH($A584,'Hoja de Trabajo para listado'!$BC$155:$BC$1048576,0),MATCH((CUADRO!P$4&amp;$E584),'Hoja de Trabajo para listado'!$BC$151:$CB$151,0)),0)+IFERROR(INDEX('Hoja de Trabajo para listado'!$DE$153:$DG$274,MATCH($A584,'Hoja de Trabajo para listado'!$DE$153:$DE$1048576,0),MATCH((CUADRO!P$4&amp;$E584),'Hoja de Trabajo para listado'!$DE$151:$DG$151,0)),0)+IFERROR(INDEX('Hoja de Trabajo para listado'!$CD$155:$DC$1048576,MATCH($A584,'Hoja de Trabajo para listado'!$CD$155:$CD$1048576,0),MATCH((CUADRO!P$4&amp;$E584),'Hoja de Trabajo para listado'!$CD$151:$DC$151,0)),0)</f>
        <v>0</v>
      </c>
      <c r="Q584" s="241">
        <f ca="1">+IFERROR(INDEX('Hoja de Trabajo para listado'!$A$155:$Z$1048576,MATCH($A584,'Hoja de Trabajo para listado'!$A$155:$A$1048576,0),MATCH((CUADRO!Q$4&amp;$E584),'Hoja de Trabajo para listado'!$A$151:$Z$151,0)),0)+IFERROR(INDEX('Hoja de Trabajo para listado'!$AB$155:$BA$1048576,MATCH($A584,'Hoja de Trabajo para listado'!$AB$155:$AB$1048576,0),MATCH((CUADRO!Q$4&amp;$E584),'Hoja de Trabajo para listado'!$AB$151:$BA$151,0)),0)+IFERROR(INDEX('Hoja de Trabajo para listado'!$BC$155:$CB$1048576,MATCH($A584,'Hoja de Trabajo para listado'!$BC$155:$BC$1048576,0),MATCH((CUADRO!Q$4&amp;$E584),'Hoja de Trabajo para listado'!$BC$151:$CB$151,0)),0)+IFERROR(INDEX('Hoja de Trabajo para listado'!$DE$153:$DG$274,MATCH($A584,'Hoja de Trabajo para listado'!$DE$153:$DE$1048576,0),MATCH((CUADRO!Q$4&amp;$E584),'Hoja de Trabajo para listado'!$DE$151:$DG$151,0)),0)+IFERROR(INDEX('Hoja de Trabajo para listado'!$CD$155:$DC$1048576,MATCH($A584,'Hoja de Trabajo para listado'!$CD$155:$CD$1048576,0),MATCH((CUADRO!Q$4&amp;$E584),'Hoja de Trabajo para listado'!$CD$151:$DC$151,0)),0)</f>
        <v>0</v>
      </c>
      <c r="R584" s="241">
        <f t="shared" ca="1" si="23"/>
        <v>0</v>
      </c>
      <c r="S584" s="247">
        <f ca="1">+R583+R584</f>
        <v>0</v>
      </c>
      <c r="T584" s="241">
        <f ca="1">+S584</f>
        <v>0</v>
      </c>
      <c r="U584" s="240">
        <f t="shared" si="24"/>
        <v>2</v>
      </c>
      <c r="V584" s="327" t="str">
        <f>+VLOOKUP(A584,bd_lista!$A$3:$E$592,5,FALSE)</f>
        <v>Gobiernos Autonomos Municipales</v>
      </c>
      <c r="W584" s="398"/>
      <c r="X584" s="240">
        <f>+VLOOKUP(A584,[4]Sheet1!$A$13:$D$744,4,FALSE)</f>
        <v>0</v>
      </c>
      <c r="Y584" s="240" t="e">
        <f>+VLOOKUP(X584,bd_lista!$A$3:$C$592,3,FALSE)</f>
        <v>#N/A</v>
      </c>
      <c r="Z584" s="288"/>
      <c r="AA584" s="289"/>
    </row>
    <row r="585" spans="1:27" customFormat="1" ht="15" hidden="1" customHeight="1">
      <c r="A585" s="32">
        <v>1244</v>
      </c>
      <c r="B585" s="393">
        <f>+A585</f>
        <v>1244</v>
      </c>
      <c r="C585" s="245" t="str">
        <f>+VLOOKUP(A585,bd_lista!$A$3:$C$592,3,FALSE)</f>
        <v>Gobierno Autónomo Municipal de Nazacara de Pacajes</v>
      </c>
      <c r="D585" s="395" t="str">
        <f>+C585</f>
        <v>Gobierno Autónomo Municipal de Nazacara de Pacajes</v>
      </c>
      <c r="E585" s="240" t="s">
        <v>1303</v>
      </c>
      <c r="F585" s="241">
        <f ca="1">+IFERROR(INDEX('Hoja de Trabajo para listado'!$A$155:$Z$1048576,MATCH($A585,'Hoja de Trabajo para listado'!$A$155:$A$1048576,0),MATCH((CUADRO!F$4&amp;$E585),'Hoja de Trabajo para listado'!$A$151:$Z$151,0)),0)+IFERROR(INDEX('Hoja de Trabajo para listado'!$AB$155:$BA$1048576,MATCH($A585,'Hoja de Trabajo para listado'!$AB$155:$AB$1048576,0),MATCH((CUADRO!F$4&amp;$E585),'Hoja de Trabajo para listado'!$AB$151:$BA$151,0)),0)+IFERROR(INDEX('Hoja de Trabajo para listado'!$BC$155:$CB$1048576,MATCH($A585,'Hoja de Trabajo para listado'!$BC$155:$BC$1048576,0),MATCH((CUADRO!F$4&amp;$E585),'Hoja de Trabajo para listado'!$BC$151:$CB$151,0)),0)+IFERROR(INDEX('Hoja de Trabajo para listado'!$DE$153:$DG$274,MATCH($A585,'Hoja de Trabajo para listado'!$DE$153:$DE$1048576,0),MATCH((CUADRO!F$4&amp;$E585),'Hoja de Trabajo para listado'!$DE$151:$DG$151,0)),0)+IFERROR(INDEX('Hoja de Trabajo para listado'!$CD$155:$DC$1048576,MATCH($A585,'Hoja de Trabajo para listado'!$CD$155:$CD$1048576,0),MATCH((CUADRO!F$4&amp;$E585),'Hoja de Trabajo para listado'!$CD$151:$DC$151,0)),0)</f>
        <v>0</v>
      </c>
      <c r="G585" s="241">
        <f ca="1">+IFERROR(INDEX('Hoja de Trabajo para listado'!$A$155:$Z$1048576,MATCH($A585,'Hoja de Trabajo para listado'!$A$155:$A$1048576,0),MATCH((CUADRO!G$4&amp;$E585),'Hoja de Trabajo para listado'!$A$151:$Z$151,0)),0)+IFERROR(INDEX('Hoja de Trabajo para listado'!$AB$155:$BA$1048576,MATCH($A585,'Hoja de Trabajo para listado'!$AB$155:$AB$1048576,0),MATCH((CUADRO!G$4&amp;$E585),'Hoja de Trabajo para listado'!$AB$151:$BA$151,0)),0)+IFERROR(INDEX('Hoja de Trabajo para listado'!$BC$155:$CB$1048576,MATCH($A585,'Hoja de Trabajo para listado'!$BC$155:$BC$1048576,0),MATCH((CUADRO!G$4&amp;$E585),'Hoja de Trabajo para listado'!$BC$151:$CB$151,0)),0)+IFERROR(INDEX('Hoja de Trabajo para listado'!$DE$153:$DG$274,MATCH($A585,'Hoja de Trabajo para listado'!$DE$153:$DE$1048576,0),MATCH((CUADRO!G$4&amp;$E585),'Hoja de Trabajo para listado'!$DE$151:$DG$151,0)),0)+IFERROR(INDEX('Hoja de Trabajo para listado'!$CD$155:$DC$1048576,MATCH($A585,'Hoja de Trabajo para listado'!$CD$155:$CD$1048576,0),MATCH((CUADRO!G$4&amp;$E585),'Hoja de Trabajo para listado'!$CD$151:$DC$151,0)),0)</f>
        <v>0</v>
      </c>
      <c r="H585" s="241">
        <f ca="1">+IFERROR(INDEX('Hoja de Trabajo para listado'!$A$155:$Z$1048576,MATCH($A585,'Hoja de Trabajo para listado'!$A$155:$A$1048576,0),MATCH((CUADRO!H$4&amp;$E585),'Hoja de Trabajo para listado'!$A$151:$Z$151,0)),0)+IFERROR(INDEX('Hoja de Trabajo para listado'!$AB$155:$BA$1048576,MATCH($A585,'Hoja de Trabajo para listado'!$AB$155:$AB$1048576,0),MATCH((CUADRO!H$4&amp;$E585),'Hoja de Trabajo para listado'!$AB$151:$BA$151,0)),0)+IFERROR(INDEX('Hoja de Trabajo para listado'!$BC$155:$CB$1048576,MATCH($A585,'Hoja de Trabajo para listado'!$BC$155:$BC$1048576,0),MATCH((CUADRO!H$4&amp;$E585),'Hoja de Trabajo para listado'!$BC$151:$CB$151,0)),0)+IFERROR(INDEX('Hoja de Trabajo para listado'!$DE$153:$DG$274,MATCH($A585,'Hoja de Trabajo para listado'!$DE$153:$DE$1048576,0),MATCH((CUADRO!H$4&amp;$E585),'Hoja de Trabajo para listado'!$DE$151:$DG$151,0)),0)+IFERROR(INDEX('Hoja de Trabajo para listado'!$CD$155:$DC$1048576,MATCH($A585,'Hoja de Trabajo para listado'!$CD$155:$CD$1048576,0),MATCH((CUADRO!H$4&amp;$E585),'Hoja de Trabajo para listado'!$CD$151:$DC$151,0)),0)</f>
        <v>0</v>
      </c>
      <c r="I585" s="241">
        <f ca="1">+IFERROR(INDEX('Hoja de Trabajo para listado'!$A$155:$Z$1048576,MATCH($A585,'Hoja de Trabajo para listado'!$A$155:$A$1048576,0),MATCH((CUADRO!I$4&amp;$E585),'Hoja de Trabajo para listado'!$A$151:$Z$151,0)),0)+IFERROR(INDEX('Hoja de Trabajo para listado'!$AB$155:$BA$1048576,MATCH($A585,'Hoja de Trabajo para listado'!$AB$155:$AB$1048576,0),MATCH((CUADRO!I$4&amp;$E585),'Hoja de Trabajo para listado'!$AB$151:$BA$151,0)),0)+IFERROR(INDEX('Hoja de Trabajo para listado'!$BC$155:$CB$1048576,MATCH($A585,'Hoja de Trabajo para listado'!$BC$155:$BC$1048576,0),MATCH((CUADRO!I$4&amp;$E585),'Hoja de Trabajo para listado'!$BC$151:$CB$151,0)),0)+IFERROR(INDEX('Hoja de Trabajo para listado'!$DE$153:$DG$274,MATCH($A585,'Hoja de Trabajo para listado'!$DE$153:$DE$1048576,0),MATCH((CUADRO!I$4&amp;$E585),'Hoja de Trabajo para listado'!$DE$151:$DG$151,0)),0)+IFERROR(INDEX('Hoja de Trabajo para listado'!$CD$155:$DC$1048576,MATCH($A585,'Hoja de Trabajo para listado'!$CD$155:$CD$1048576,0),MATCH((CUADRO!I$4&amp;$E585),'Hoja de Trabajo para listado'!$CD$151:$DC$151,0)),0)</f>
        <v>0</v>
      </c>
      <c r="J585" s="241">
        <f ca="1">+IFERROR(INDEX('Hoja de Trabajo para listado'!$A$155:$Z$1048576,MATCH($A585,'Hoja de Trabajo para listado'!$A$155:$A$1048576,0),MATCH((CUADRO!J$4&amp;$E585),'Hoja de Trabajo para listado'!$A$151:$Z$151,0)),0)+IFERROR(INDEX('Hoja de Trabajo para listado'!$AB$155:$BA$1048576,MATCH($A585,'Hoja de Trabajo para listado'!$AB$155:$AB$1048576,0),MATCH((CUADRO!J$4&amp;$E585),'Hoja de Trabajo para listado'!$AB$151:$BA$151,0)),0)+IFERROR(INDEX('Hoja de Trabajo para listado'!$BC$155:$CB$1048576,MATCH($A585,'Hoja de Trabajo para listado'!$BC$155:$BC$1048576,0),MATCH((CUADRO!J$4&amp;$E585),'Hoja de Trabajo para listado'!$BC$151:$CB$151,0)),0)+IFERROR(INDEX('Hoja de Trabajo para listado'!$DE$153:$DG$274,MATCH($A585,'Hoja de Trabajo para listado'!$DE$153:$DE$1048576,0),MATCH((CUADRO!J$4&amp;$E585),'Hoja de Trabajo para listado'!$DE$151:$DG$151,0)),0)+IFERROR(INDEX('Hoja de Trabajo para listado'!$CD$155:$DC$1048576,MATCH($A585,'Hoja de Trabajo para listado'!$CD$155:$CD$1048576,0),MATCH((CUADRO!J$4&amp;$E585),'Hoja de Trabajo para listado'!$CD$151:$DC$151,0)),0)</f>
        <v>0</v>
      </c>
      <c r="K585" s="241">
        <f ca="1">+IFERROR(INDEX('Hoja de Trabajo para listado'!$A$155:$Z$1048576,MATCH($A585,'Hoja de Trabajo para listado'!$A$155:$A$1048576,0),MATCH((CUADRO!K$4&amp;$E585),'Hoja de Trabajo para listado'!$A$151:$Z$151,0)),0)+IFERROR(INDEX('Hoja de Trabajo para listado'!$AB$155:$BA$1048576,MATCH($A585,'Hoja de Trabajo para listado'!$AB$155:$AB$1048576,0),MATCH((CUADRO!K$4&amp;$E585),'Hoja de Trabajo para listado'!$AB$151:$BA$151,0)),0)+IFERROR(INDEX('Hoja de Trabajo para listado'!$BC$155:$CB$1048576,MATCH($A585,'Hoja de Trabajo para listado'!$BC$155:$BC$1048576,0),MATCH((CUADRO!K$4&amp;$E585),'Hoja de Trabajo para listado'!$BC$151:$CB$151,0)),0)+IFERROR(INDEX('Hoja de Trabajo para listado'!$DE$153:$DG$274,MATCH($A585,'Hoja de Trabajo para listado'!$DE$153:$DE$1048576,0),MATCH((CUADRO!K$4&amp;$E585),'Hoja de Trabajo para listado'!$DE$151:$DG$151,0)),0)+IFERROR(INDEX('Hoja de Trabajo para listado'!$CD$155:$DC$1048576,MATCH($A585,'Hoja de Trabajo para listado'!$CD$155:$CD$1048576,0),MATCH((CUADRO!K$4&amp;$E585),'Hoja de Trabajo para listado'!$CD$151:$DC$151,0)),0)</f>
        <v>0</v>
      </c>
      <c r="L585" s="241">
        <f ca="1">+IFERROR(INDEX('Hoja de Trabajo para listado'!$A$155:$Z$1048576,MATCH($A585,'Hoja de Trabajo para listado'!$A$155:$A$1048576,0),MATCH((CUADRO!L$4&amp;$E585),'Hoja de Trabajo para listado'!$A$151:$Z$151,0)),0)+IFERROR(INDEX('Hoja de Trabajo para listado'!$AB$155:$BA$1048576,MATCH($A585,'Hoja de Trabajo para listado'!$AB$155:$AB$1048576,0),MATCH((CUADRO!L$4&amp;$E585),'Hoja de Trabajo para listado'!$AB$151:$BA$151,0)),0)+IFERROR(INDEX('Hoja de Trabajo para listado'!$BC$155:$CB$1048576,MATCH($A585,'Hoja de Trabajo para listado'!$BC$155:$BC$1048576,0),MATCH((CUADRO!L$4&amp;$E585),'Hoja de Trabajo para listado'!$BC$151:$CB$151,0)),0)+IFERROR(INDEX('Hoja de Trabajo para listado'!$DE$153:$DG$274,MATCH($A585,'Hoja de Trabajo para listado'!$DE$153:$DE$1048576,0),MATCH((CUADRO!L$4&amp;$E585),'Hoja de Trabajo para listado'!$DE$151:$DG$151,0)),0)+IFERROR(INDEX('Hoja de Trabajo para listado'!$CD$155:$DC$1048576,MATCH($A585,'Hoja de Trabajo para listado'!$CD$155:$CD$1048576,0),MATCH((CUADRO!L$4&amp;$E585),'Hoja de Trabajo para listado'!$CD$151:$DC$151,0)),0)</f>
        <v>0</v>
      </c>
      <c r="M585" s="241">
        <f ca="1">+IFERROR(INDEX('Hoja de Trabajo para listado'!$A$155:$Z$1048576,MATCH($A585,'Hoja de Trabajo para listado'!$A$155:$A$1048576,0),MATCH((CUADRO!M$4&amp;$E585),'Hoja de Trabajo para listado'!$A$151:$Z$151,0)),0)+IFERROR(INDEX('Hoja de Trabajo para listado'!$AB$155:$BA$1048576,MATCH($A585,'Hoja de Trabajo para listado'!$AB$155:$AB$1048576,0),MATCH((CUADRO!M$4&amp;$E585),'Hoja de Trabajo para listado'!$AB$151:$BA$151,0)),0)+IFERROR(INDEX('Hoja de Trabajo para listado'!$BC$155:$CB$1048576,MATCH($A585,'Hoja de Trabajo para listado'!$BC$155:$BC$1048576,0),MATCH((CUADRO!M$4&amp;$E585),'Hoja de Trabajo para listado'!$BC$151:$CB$151,0)),0)+IFERROR(INDEX('Hoja de Trabajo para listado'!$DE$153:$DG$274,MATCH($A585,'Hoja de Trabajo para listado'!$DE$153:$DE$1048576,0),MATCH((CUADRO!M$4&amp;$E585),'Hoja de Trabajo para listado'!$DE$151:$DG$151,0)),0)+IFERROR(INDEX('Hoja de Trabajo para listado'!$CD$155:$DC$1048576,MATCH($A585,'Hoja de Trabajo para listado'!$CD$155:$CD$1048576,0),MATCH((CUADRO!M$4&amp;$E585),'Hoja de Trabajo para listado'!$CD$151:$DC$151,0)),0)</f>
        <v>0</v>
      </c>
      <c r="N585" s="241">
        <f ca="1">+IFERROR(INDEX('Hoja de Trabajo para listado'!$A$155:$Z$1048576,MATCH($A585,'Hoja de Trabajo para listado'!$A$155:$A$1048576,0),MATCH((CUADRO!N$4&amp;$E585),'Hoja de Trabajo para listado'!$A$151:$Z$151,0)),0)+IFERROR(INDEX('Hoja de Trabajo para listado'!$AB$155:$BA$1048576,MATCH($A585,'Hoja de Trabajo para listado'!$AB$155:$AB$1048576,0),MATCH((CUADRO!N$4&amp;$E585),'Hoja de Trabajo para listado'!$AB$151:$BA$151,0)),0)+IFERROR(INDEX('Hoja de Trabajo para listado'!$BC$155:$CB$1048576,MATCH($A585,'Hoja de Trabajo para listado'!$BC$155:$BC$1048576,0),MATCH((CUADRO!N$4&amp;$E585),'Hoja de Trabajo para listado'!$BC$151:$CB$151,0)),0)+IFERROR(INDEX('Hoja de Trabajo para listado'!$DE$153:$DG$274,MATCH($A585,'Hoja de Trabajo para listado'!$DE$153:$DE$1048576,0),MATCH((CUADRO!N$4&amp;$E585),'Hoja de Trabajo para listado'!$DE$151:$DG$151,0)),0)+IFERROR(INDEX('Hoja de Trabajo para listado'!$CD$155:$DC$1048576,MATCH($A585,'Hoja de Trabajo para listado'!$CD$155:$CD$1048576,0),MATCH((CUADRO!N$4&amp;$E585),'Hoja de Trabajo para listado'!$CD$151:$DC$151,0)),0)</f>
        <v>0</v>
      </c>
      <c r="O585" s="241">
        <f ca="1">+IFERROR(INDEX('Hoja de Trabajo para listado'!$A$155:$Z$1048576,MATCH($A585,'Hoja de Trabajo para listado'!$A$155:$A$1048576,0),MATCH((CUADRO!O$4&amp;$E585),'Hoja de Trabajo para listado'!$A$151:$Z$151,0)),0)+IFERROR(INDEX('Hoja de Trabajo para listado'!$AB$155:$BA$1048576,MATCH($A585,'Hoja de Trabajo para listado'!$AB$155:$AB$1048576,0),MATCH((CUADRO!O$4&amp;$E585),'Hoja de Trabajo para listado'!$AB$151:$BA$151,0)),0)+IFERROR(INDEX('Hoja de Trabajo para listado'!$BC$155:$CB$1048576,MATCH($A585,'Hoja de Trabajo para listado'!$BC$155:$BC$1048576,0),MATCH((CUADRO!O$4&amp;$E585),'Hoja de Trabajo para listado'!$BC$151:$CB$151,0)),0)+IFERROR(INDEX('Hoja de Trabajo para listado'!$DE$153:$DG$274,MATCH($A585,'Hoja de Trabajo para listado'!$DE$153:$DE$1048576,0),MATCH((CUADRO!O$4&amp;$E585),'Hoja de Trabajo para listado'!$DE$151:$DG$151,0)),0)+IFERROR(INDEX('Hoja de Trabajo para listado'!$CD$155:$DC$1048576,MATCH($A585,'Hoja de Trabajo para listado'!$CD$155:$CD$1048576,0),MATCH((CUADRO!O$4&amp;$E585),'Hoja de Trabajo para listado'!$CD$151:$DC$151,0)),0)</f>
        <v>0</v>
      </c>
      <c r="P585" s="241">
        <f ca="1">+IFERROR(INDEX('Hoja de Trabajo para listado'!$A$155:$Z$1048576,MATCH($A585,'Hoja de Trabajo para listado'!$A$155:$A$1048576,0),MATCH((CUADRO!P$4&amp;$E585),'Hoja de Trabajo para listado'!$A$151:$Z$151,0)),0)+IFERROR(INDEX('Hoja de Trabajo para listado'!$AB$155:$BA$1048576,MATCH($A585,'Hoja de Trabajo para listado'!$AB$155:$AB$1048576,0),MATCH((CUADRO!P$4&amp;$E585),'Hoja de Trabajo para listado'!$AB$151:$BA$151,0)),0)+IFERROR(INDEX('Hoja de Trabajo para listado'!$BC$155:$CB$1048576,MATCH($A585,'Hoja de Trabajo para listado'!$BC$155:$BC$1048576,0),MATCH((CUADRO!P$4&amp;$E585),'Hoja de Trabajo para listado'!$BC$151:$CB$151,0)),0)+IFERROR(INDEX('Hoja de Trabajo para listado'!$DE$153:$DG$274,MATCH($A585,'Hoja de Trabajo para listado'!$DE$153:$DE$1048576,0),MATCH((CUADRO!P$4&amp;$E585),'Hoja de Trabajo para listado'!$DE$151:$DG$151,0)),0)+IFERROR(INDEX('Hoja de Trabajo para listado'!$CD$155:$DC$1048576,MATCH($A585,'Hoja de Trabajo para listado'!$CD$155:$CD$1048576,0),MATCH((CUADRO!P$4&amp;$E585),'Hoja de Trabajo para listado'!$CD$151:$DC$151,0)),0)</f>
        <v>0</v>
      </c>
      <c r="Q585" s="241">
        <f ca="1">+IFERROR(INDEX('Hoja de Trabajo para listado'!$A$155:$Z$1048576,MATCH($A585,'Hoja de Trabajo para listado'!$A$155:$A$1048576,0),MATCH((CUADRO!Q$4&amp;$E585),'Hoja de Trabajo para listado'!$A$151:$Z$151,0)),0)+IFERROR(INDEX('Hoja de Trabajo para listado'!$AB$155:$BA$1048576,MATCH($A585,'Hoja de Trabajo para listado'!$AB$155:$AB$1048576,0),MATCH((CUADRO!Q$4&amp;$E585),'Hoja de Trabajo para listado'!$AB$151:$BA$151,0)),0)+IFERROR(INDEX('Hoja de Trabajo para listado'!$BC$155:$CB$1048576,MATCH($A585,'Hoja de Trabajo para listado'!$BC$155:$BC$1048576,0),MATCH((CUADRO!Q$4&amp;$E585),'Hoja de Trabajo para listado'!$BC$151:$CB$151,0)),0)+IFERROR(INDEX('Hoja de Trabajo para listado'!$DE$153:$DG$274,MATCH($A585,'Hoja de Trabajo para listado'!$DE$153:$DE$1048576,0),MATCH((CUADRO!Q$4&amp;$E585),'Hoja de Trabajo para listado'!$DE$151:$DG$151,0)),0)+IFERROR(INDEX('Hoja de Trabajo para listado'!$CD$155:$DC$1048576,MATCH($A585,'Hoja de Trabajo para listado'!$CD$155:$CD$1048576,0),MATCH((CUADRO!Q$4&amp;$E585),'Hoja de Trabajo para listado'!$CD$151:$DC$151,0)),0)</f>
        <v>0</v>
      </c>
      <c r="R585" s="241">
        <f t="shared" ref="R585:R648" ca="1" si="25">+SUM(F585:Q585)</f>
        <v>0</v>
      </c>
      <c r="S585" s="247"/>
      <c r="T585" s="241">
        <f ca="1">+T586</f>
        <v>0</v>
      </c>
      <c r="U585" s="240">
        <f t="shared" ref="U585:U648" si="26">+IF(E585="Débitos",1,2)</f>
        <v>1</v>
      </c>
      <c r="V585" s="327" t="str">
        <f>+VLOOKUP(A585,bd_lista!$A$3:$E$592,5,FALSE)</f>
        <v>Gobiernos Autonomos Municipales</v>
      </c>
      <c r="W585" s="397" t="str">
        <f>+V585</f>
        <v>Gobiernos Autonomos Municipales</v>
      </c>
      <c r="X585" s="240">
        <f>+VLOOKUP(A585,[4]Sheet1!$A$13:$D$744,4,FALSE)</f>
        <v>0</v>
      </c>
      <c r="Y585" s="240" t="e">
        <f>+VLOOKUP(X585,bd_lista!$A$3:$C$592,3,FALSE)</f>
        <v>#N/A</v>
      </c>
      <c r="Z585" s="290">
        <f>+X585</f>
        <v>0</v>
      </c>
      <c r="AA585" s="291" t="e">
        <f>+Y585</f>
        <v>#N/A</v>
      </c>
    </row>
    <row r="586" spans="1:27" customFormat="1" ht="15" hidden="1" customHeight="1">
      <c r="A586" s="32">
        <v>1244</v>
      </c>
      <c r="B586" s="394"/>
      <c r="C586" s="245" t="str">
        <f>+VLOOKUP(A586,bd_lista!$A$3:$C$592,3,FALSE)</f>
        <v>Gobierno Autónomo Municipal de Nazacara de Pacajes</v>
      </c>
      <c r="D586" s="396"/>
      <c r="E586" s="242" t="s">
        <v>1304</v>
      </c>
      <c r="F586" s="241">
        <f ca="1">+IFERROR(INDEX('Hoja de Trabajo para listado'!$A$155:$Z$1048576,MATCH($A586,'Hoja de Trabajo para listado'!$A$155:$A$1048576,0),MATCH((CUADRO!F$4&amp;$E586),'Hoja de Trabajo para listado'!$A$151:$Z$151,0)),0)+IFERROR(INDEX('Hoja de Trabajo para listado'!$AB$155:$BA$1048576,MATCH($A586,'Hoja de Trabajo para listado'!$AB$155:$AB$1048576,0),MATCH((CUADRO!F$4&amp;$E586),'Hoja de Trabajo para listado'!$AB$151:$BA$151,0)),0)+IFERROR(INDEX('Hoja de Trabajo para listado'!$BC$155:$CB$1048576,MATCH($A586,'Hoja de Trabajo para listado'!$BC$155:$BC$1048576,0),MATCH((CUADRO!F$4&amp;$E586),'Hoja de Trabajo para listado'!$BC$151:$CB$151,0)),0)+IFERROR(INDEX('Hoja de Trabajo para listado'!$DE$153:$DG$274,MATCH($A586,'Hoja de Trabajo para listado'!$DE$153:$DE$1048576,0),MATCH((CUADRO!F$4&amp;$E586),'Hoja de Trabajo para listado'!$DE$151:$DG$151,0)),0)+IFERROR(INDEX('Hoja de Trabajo para listado'!$CD$155:$DC$1048576,MATCH($A586,'Hoja de Trabajo para listado'!$CD$155:$CD$1048576,0),MATCH((CUADRO!F$4&amp;$E586),'Hoja de Trabajo para listado'!$CD$151:$DC$151,0)),0)</f>
        <v>0</v>
      </c>
      <c r="G586" s="241">
        <f ca="1">+IFERROR(INDEX('Hoja de Trabajo para listado'!$A$155:$Z$1048576,MATCH($A586,'Hoja de Trabajo para listado'!$A$155:$A$1048576,0),MATCH((CUADRO!G$4&amp;$E586),'Hoja de Trabajo para listado'!$A$151:$Z$151,0)),0)+IFERROR(INDEX('Hoja de Trabajo para listado'!$AB$155:$BA$1048576,MATCH($A586,'Hoja de Trabajo para listado'!$AB$155:$AB$1048576,0),MATCH((CUADRO!G$4&amp;$E586),'Hoja de Trabajo para listado'!$AB$151:$BA$151,0)),0)+IFERROR(INDEX('Hoja de Trabajo para listado'!$BC$155:$CB$1048576,MATCH($A586,'Hoja de Trabajo para listado'!$BC$155:$BC$1048576,0),MATCH((CUADRO!G$4&amp;$E586),'Hoja de Trabajo para listado'!$BC$151:$CB$151,0)),0)+IFERROR(INDEX('Hoja de Trabajo para listado'!$DE$153:$DG$274,MATCH($A586,'Hoja de Trabajo para listado'!$DE$153:$DE$1048576,0),MATCH((CUADRO!G$4&amp;$E586),'Hoja de Trabajo para listado'!$DE$151:$DG$151,0)),0)+IFERROR(INDEX('Hoja de Trabajo para listado'!$CD$155:$DC$1048576,MATCH($A586,'Hoja de Trabajo para listado'!$CD$155:$CD$1048576,0),MATCH((CUADRO!G$4&amp;$E586),'Hoja de Trabajo para listado'!$CD$151:$DC$151,0)),0)</f>
        <v>0</v>
      </c>
      <c r="H586" s="241">
        <f ca="1">+IFERROR(INDEX('Hoja de Trabajo para listado'!$A$155:$Z$1048576,MATCH($A586,'Hoja de Trabajo para listado'!$A$155:$A$1048576,0),MATCH((CUADRO!H$4&amp;$E586),'Hoja de Trabajo para listado'!$A$151:$Z$151,0)),0)+IFERROR(INDEX('Hoja de Trabajo para listado'!$AB$155:$BA$1048576,MATCH($A586,'Hoja de Trabajo para listado'!$AB$155:$AB$1048576,0),MATCH((CUADRO!H$4&amp;$E586),'Hoja de Trabajo para listado'!$AB$151:$BA$151,0)),0)+IFERROR(INDEX('Hoja de Trabajo para listado'!$BC$155:$CB$1048576,MATCH($A586,'Hoja de Trabajo para listado'!$BC$155:$BC$1048576,0),MATCH((CUADRO!H$4&amp;$E586),'Hoja de Trabajo para listado'!$BC$151:$CB$151,0)),0)+IFERROR(INDEX('Hoja de Trabajo para listado'!$DE$153:$DG$274,MATCH($A586,'Hoja de Trabajo para listado'!$DE$153:$DE$1048576,0),MATCH((CUADRO!H$4&amp;$E586),'Hoja de Trabajo para listado'!$DE$151:$DG$151,0)),0)+IFERROR(INDEX('Hoja de Trabajo para listado'!$CD$155:$DC$1048576,MATCH($A586,'Hoja de Trabajo para listado'!$CD$155:$CD$1048576,0),MATCH((CUADRO!H$4&amp;$E586),'Hoja de Trabajo para listado'!$CD$151:$DC$151,0)),0)</f>
        <v>0</v>
      </c>
      <c r="I586" s="241">
        <f ca="1">+IFERROR(INDEX('Hoja de Trabajo para listado'!$A$155:$Z$1048576,MATCH($A586,'Hoja de Trabajo para listado'!$A$155:$A$1048576,0),MATCH((CUADRO!I$4&amp;$E586),'Hoja de Trabajo para listado'!$A$151:$Z$151,0)),0)+IFERROR(INDEX('Hoja de Trabajo para listado'!$AB$155:$BA$1048576,MATCH($A586,'Hoja de Trabajo para listado'!$AB$155:$AB$1048576,0),MATCH((CUADRO!I$4&amp;$E586),'Hoja de Trabajo para listado'!$AB$151:$BA$151,0)),0)+IFERROR(INDEX('Hoja de Trabajo para listado'!$BC$155:$CB$1048576,MATCH($A586,'Hoja de Trabajo para listado'!$BC$155:$BC$1048576,0),MATCH((CUADRO!I$4&amp;$E586),'Hoja de Trabajo para listado'!$BC$151:$CB$151,0)),0)+IFERROR(INDEX('Hoja de Trabajo para listado'!$DE$153:$DG$274,MATCH($A586,'Hoja de Trabajo para listado'!$DE$153:$DE$1048576,0),MATCH((CUADRO!I$4&amp;$E586),'Hoja de Trabajo para listado'!$DE$151:$DG$151,0)),0)+IFERROR(INDEX('Hoja de Trabajo para listado'!$CD$155:$DC$1048576,MATCH($A586,'Hoja de Trabajo para listado'!$CD$155:$CD$1048576,0),MATCH((CUADRO!I$4&amp;$E586),'Hoja de Trabajo para listado'!$CD$151:$DC$151,0)),0)</f>
        <v>0</v>
      </c>
      <c r="J586" s="241">
        <f ca="1">+IFERROR(INDEX('Hoja de Trabajo para listado'!$A$155:$Z$1048576,MATCH($A586,'Hoja de Trabajo para listado'!$A$155:$A$1048576,0),MATCH((CUADRO!J$4&amp;$E586),'Hoja de Trabajo para listado'!$A$151:$Z$151,0)),0)+IFERROR(INDEX('Hoja de Trabajo para listado'!$AB$155:$BA$1048576,MATCH($A586,'Hoja de Trabajo para listado'!$AB$155:$AB$1048576,0),MATCH((CUADRO!J$4&amp;$E586),'Hoja de Trabajo para listado'!$AB$151:$BA$151,0)),0)+IFERROR(INDEX('Hoja de Trabajo para listado'!$BC$155:$CB$1048576,MATCH($A586,'Hoja de Trabajo para listado'!$BC$155:$BC$1048576,0),MATCH((CUADRO!J$4&amp;$E586),'Hoja de Trabajo para listado'!$BC$151:$CB$151,0)),0)+IFERROR(INDEX('Hoja de Trabajo para listado'!$DE$153:$DG$274,MATCH($A586,'Hoja de Trabajo para listado'!$DE$153:$DE$1048576,0),MATCH((CUADRO!J$4&amp;$E586),'Hoja de Trabajo para listado'!$DE$151:$DG$151,0)),0)+IFERROR(INDEX('Hoja de Trabajo para listado'!$CD$155:$DC$1048576,MATCH($A586,'Hoja de Trabajo para listado'!$CD$155:$CD$1048576,0),MATCH((CUADRO!J$4&amp;$E586),'Hoja de Trabajo para listado'!$CD$151:$DC$151,0)),0)</f>
        <v>0</v>
      </c>
      <c r="K586" s="241">
        <f ca="1">+IFERROR(INDEX('Hoja de Trabajo para listado'!$A$155:$Z$1048576,MATCH($A586,'Hoja de Trabajo para listado'!$A$155:$A$1048576,0),MATCH((CUADRO!K$4&amp;$E586),'Hoja de Trabajo para listado'!$A$151:$Z$151,0)),0)+IFERROR(INDEX('Hoja de Trabajo para listado'!$AB$155:$BA$1048576,MATCH($A586,'Hoja de Trabajo para listado'!$AB$155:$AB$1048576,0),MATCH((CUADRO!K$4&amp;$E586),'Hoja de Trabajo para listado'!$AB$151:$BA$151,0)),0)+IFERROR(INDEX('Hoja de Trabajo para listado'!$BC$155:$CB$1048576,MATCH($A586,'Hoja de Trabajo para listado'!$BC$155:$BC$1048576,0),MATCH((CUADRO!K$4&amp;$E586),'Hoja de Trabajo para listado'!$BC$151:$CB$151,0)),0)+IFERROR(INDEX('Hoja de Trabajo para listado'!$DE$153:$DG$274,MATCH($A586,'Hoja de Trabajo para listado'!$DE$153:$DE$1048576,0),MATCH((CUADRO!K$4&amp;$E586),'Hoja de Trabajo para listado'!$DE$151:$DG$151,0)),0)+IFERROR(INDEX('Hoja de Trabajo para listado'!$CD$155:$DC$1048576,MATCH($A586,'Hoja de Trabajo para listado'!$CD$155:$CD$1048576,0),MATCH((CUADRO!K$4&amp;$E586),'Hoja de Trabajo para listado'!$CD$151:$DC$151,0)),0)</f>
        <v>0</v>
      </c>
      <c r="L586" s="241">
        <f ca="1">+IFERROR(INDEX('Hoja de Trabajo para listado'!$A$155:$Z$1048576,MATCH($A586,'Hoja de Trabajo para listado'!$A$155:$A$1048576,0),MATCH((CUADRO!L$4&amp;$E586),'Hoja de Trabajo para listado'!$A$151:$Z$151,0)),0)+IFERROR(INDEX('Hoja de Trabajo para listado'!$AB$155:$BA$1048576,MATCH($A586,'Hoja de Trabajo para listado'!$AB$155:$AB$1048576,0),MATCH((CUADRO!L$4&amp;$E586),'Hoja de Trabajo para listado'!$AB$151:$BA$151,0)),0)+IFERROR(INDEX('Hoja de Trabajo para listado'!$BC$155:$CB$1048576,MATCH($A586,'Hoja de Trabajo para listado'!$BC$155:$BC$1048576,0),MATCH((CUADRO!L$4&amp;$E586),'Hoja de Trabajo para listado'!$BC$151:$CB$151,0)),0)+IFERROR(INDEX('Hoja de Trabajo para listado'!$DE$153:$DG$274,MATCH($A586,'Hoja de Trabajo para listado'!$DE$153:$DE$1048576,0),MATCH((CUADRO!L$4&amp;$E586),'Hoja de Trabajo para listado'!$DE$151:$DG$151,0)),0)+IFERROR(INDEX('Hoja de Trabajo para listado'!$CD$155:$DC$1048576,MATCH($A586,'Hoja de Trabajo para listado'!$CD$155:$CD$1048576,0),MATCH((CUADRO!L$4&amp;$E586),'Hoja de Trabajo para listado'!$CD$151:$DC$151,0)),0)</f>
        <v>0</v>
      </c>
      <c r="M586" s="241">
        <f ca="1">+IFERROR(INDEX('Hoja de Trabajo para listado'!$A$155:$Z$1048576,MATCH($A586,'Hoja de Trabajo para listado'!$A$155:$A$1048576,0),MATCH((CUADRO!M$4&amp;$E586),'Hoja de Trabajo para listado'!$A$151:$Z$151,0)),0)+IFERROR(INDEX('Hoja de Trabajo para listado'!$AB$155:$BA$1048576,MATCH($A586,'Hoja de Trabajo para listado'!$AB$155:$AB$1048576,0),MATCH((CUADRO!M$4&amp;$E586),'Hoja de Trabajo para listado'!$AB$151:$BA$151,0)),0)+IFERROR(INDEX('Hoja de Trabajo para listado'!$BC$155:$CB$1048576,MATCH($A586,'Hoja de Trabajo para listado'!$BC$155:$BC$1048576,0),MATCH((CUADRO!M$4&amp;$E586),'Hoja de Trabajo para listado'!$BC$151:$CB$151,0)),0)+IFERROR(INDEX('Hoja de Trabajo para listado'!$DE$153:$DG$274,MATCH($A586,'Hoja de Trabajo para listado'!$DE$153:$DE$1048576,0),MATCH((CUADRO!M$4&amp;$E586),'Hoja de Trabajo para listado'!$DE$151:$DG$151,0)),0)+IFERROR(INDEX('Hoja de Trabajo para listado'!$CD$155:$DC$1048576,MATCH($A586,'Hoja de Trabajo para listado'!$CD$155:$CD$1048576,0),MATCH((CUADRO!M$4&amp;$E586),'Hoja de Trabajo para listado'!$CD$151:$DC$151,0)),0)</f>
        <v>0</v>
      </c>
      <c r="N586" s="241">
        <f ca="1">+IFERROR(INDEX('Hoja de Trabajo para listado'!$A$155:$Z$1048576,MATCH($A586,'Hoja de Trabajo para listado'!$A$155:$A$1048576,0),MATCH((CUADRO!N$4&amp;$E586),'Hoja de Trabajo para listado'!$A$151:$Z$151,0)),0)+IFERROR(INDEX('Hoja de Trabajo para listado'!$AB$155:$BA$1048576,MATCH($A586,'Hoja de Trabajo para listado'!$AB$155:$AB$1048576,0),MATCH((CUADRO!N$4&amp;$E586),'Hoja de Trabajo para listado'!$AB$151:$BA$151,0)),0)+IFERROR(INDEX('Hoja de Trabajo para listado'!$BC$155:$CB$1048576,MATCH($A586,'Hoja de Trabajo para listado'!$BC$155:$BC$1048576,0),MATCH((CUADRO!N$4&amp;$E586),'Hoja de Trabajo para listado'!$BC$151:$CB$151,0)),0)+IFERROR(INDEX('Hoja de Trabajo para listado'!$DE$153:$DG$274,MATCH($A586,'Hoja de Trabajo para listado'!$DE$153:$DE$1048576,0),MATCH((CUADRO!N$4&amp;$E586),'Hoja de Trabajo para listado'!$DE$151:$DG$151,0)),0)+IFERROR(INDEX('Hoja de Trabajo para listado'!$CD$155:$DC$1048576,MATCH($A586,'Hoja de Trabajo para listado'!$CD$155:$CD$1048576,0),MATCH((CUADRO!N$4&amp;$E586),'Hoja de Trabajo para listado'!$CD$151:$DC$151,0)),0)</f>
        <v>0</v>
      </c>
      <c r="O586" s="241">
        <f ca="1">+IFERROR(INDEX('Hoja de Trabajo para listado'!$A$155:$Z$1048576,MATCH($A586,'Hoja de Trabajo para listado'!$A$155:$A$1048576,0),MATCH((CUADRO!O$4&amp;$E586),'Hoja de Trabajo para listado'!$A$151:$Z$151,0)),0)+IFERROR(INDEX('Hoja de Trabajo para listado'!$AB$155:$BA$1048576,MATCH($A586,'Hoja de Trabajo para listado'!$AB$155:$AB$1048576,0),MATCH((CUADRO!O$4&amp;$E586),'Hoja de Trabajo para listado'!$AB$151:$BA$151,0)),0)+IFERROR(INDEX('Hoja de Trabajo para listado'!$BC$155:$CB$1048576,MATCH($A586,'Hoja de Trabajo para listado'!$BC$155:$BC$1048576,0),MATCH((CUADRO!O$4&amp;$E586),'Hoja de Trabajo para listado'!$BC$151:$CB$151,0)),0)+IFERROR(INDEX('Hoja de Trabajo para listado'!$DE$153:$DG$274,MATCH($A586,'Hoja de Trabajo para listado'!$DE$153:$DE$1048576,0),MATCH((CUADRO!O$4&amp;$E586),'Hoja de Trabajo para listado'!$DE$151:$DG$151,0)),0)+IFERROR(INDEX('Hoja de Trabajo para listado'!$CD$155:$DC$1048576,MATCH($A586,'Hoja de Trabajo para listado'!$CD$155:$CD$1048576,0),MATCH((CUADRO!O$4&amp;$E586),'Hoja de Trabajo para listado'!$CD$151:$DC$151,0)),0)</f>
        <v>0</v>
      </c>
      <c r="P586" s="241">
        <f ca="1">+IFERROR(INDEX('Hoja de Trabajo para listado'!$A$155:$Z$1048576,MATCH($A586,'Hoja de Trabajo para listado'!$A$155:$A$1048576,0),MATCH((CUADRO!P$4&amp;$E586),'Hoja de Trabajo para listado'!$A$151:$Z$151,0)),0)+IFERROR(INDEX('Hoja de Trabajo para listado'!$AB$155:$BA$1048576,MATCH($A586,'Hoja de Trabajo para listado'!$AB$155:$AB$1048576,0),MATCH((CUADRO!P$4&amp;$E586),'Hoja de Trabajo para listado'!$AB$151:$BA$151,0)),0)+IFERROR(INDEX('Hoja de Trabajo para listado'!$BC$155:$CB$1048576,MATCH($A586,'Hoja de Trabajo para listado'!$BC$155:$BC$1048576,0),MATCH((CUADRO!P$4&amp;$E586),'Hoja de Trabajo para listado'!$BC$151:$CB$151,0)),0)+IFERROR(INDEX('Hoja de Trabajo para listado'!$DE$153:$DG$274,MATCH($A586,'Hoja de Trabajo para listado'!$DE$153:$DE$1048576,0),MATCH((CUADRO!P$4&amp;$E586),'Hoja de Trabajo para listado'!$DE$151:$DG$151,0)),0)+IFERROR(INDEX('Hoja de Trabajo para listado'!$CD$155:$DC$1048576,MATCH($A586,'Hoja de Trabajo para listado'!$CD$155:$CD$1048576,0),MATCH((CUADRO!P$4&amp;$E586),'Hoja de Trabajo para listado'!$CD$151:$DC$151,0)),0)</f>
        <v>0</v>
      </c>
      <c r="Q586" s="241">
        <f ca="1">+IFERROR(INDEX('Hoja de Trabajo para listado'!$A$155:$Z$1048576,MATCH($A586,'Hoja de Trabajo para listado'!$A$155:$A$1048576,0),MATCH((CUADRO!Q$4&amp;$E586),'Hoja de Trabajo para listado'!$A$151:$Z$151,0)),0)+IFERROR(INDEX('Hoja de Trabajo para listado'!$AB$155:$BA$1048576,MATCH($A586,'Hoja de Trabajo para listado'!$AB$155:$AB$1048576,0),MATCH((CUADRO!Q$4&amp;$E586),'Hoja de Trabajo para listado'!$AB$151:$BA$151,0)),0)+IFERROR(INDEX('Hoja de Trabajo para listado'!$BC$155:$CB$1048576,MATCH($A586,'Hoja de Trabajo para listado'!$BC$155:$BC$1048576,0),MATCH((CUADRO!Q$4&amp;$E586),'Hoja de Trabajo para listado'!$BC$151:$CB$151,0)),0)+IFERROR(INDEX('Hoja de Trabajo para listado'!$DE$153:$DG$274,MATCH($A586,'Hoja de Trabajo para listado'!$DE$153:$DE$1048576,0),MATCH((CUADRO!Q$4&amp;$E586),'Hoja de Trabajo para listado'!$DE$151:$DG$151,0)),0)+IFERROR(INDEX('Hoja de Trabajo para listado'!$CD$155:$DC$1048576,MATCH($A586,'Hoja de Trabajo para listado'!$CD$155:$CD$1048576,0),MATCH((CUADRO!Q$4&amp;$E586),'Hoja de Trabajo para listado'!$CD$151:$DC$151,0)),0)</f>
        <v>0</v>
      </c>
      <c r="R586" s="241">
        <f t="shared" ca="1" si="25"/>
        <v>0</v>
      </c>
      <c r="S586" s="247">
        <f ca="1">+R585+R586</f>
        <v>0</v>
      </c>
      <c r="T586" s="241">
        <f ca="1">+S586</f>
        <v>0</v>
      </c>
      <c r="U586" s="240">
        <f t="shared" si="26"/>
        <v>2</v>
      </c>
      <c r="V586" s="327" t="str">
        <f>+VLOOKUP(A586,bd_lista!$A$3:$E$592,5,FALSE)</f>
        <v>Gobiernos Autonomos Municipales</v>
      </c>
      <c r="W586" s="398"/>
      <c r="X586" s="240">
        <f>+VLOOKUP(A586,[4]Sheet1!$A$13:$D$744,4,FALSE)</f>
        <v>0</v>
      </c>
      <c r="Y586" s="240" t="e">
        <f>+VLOOKUP(X586,bd_lista!$A$3:$C$592,3,FALSE)</f>
        <v>#N/A</v>
      </c>
      <c r="Z586" s="288"/>
      <c r="AA586" s="289"/>
    </row>
    <row r="587" spans="1:27" customFormat="1" ht="15" hidden="1" customHeight="1">
      <c r="A587" s="32">
        <v>1245</v>
      </c>
      <c r="B587" s="393">
        <f>+A587</f>
        <v>1245</v>
      </c>
      <c r="C587" s="245" t="str">
        <f>+VLOOKUP(A587,bd_lista!$A$3:$C$592,3,FALSE)</f>
        <v>Gobierno Autónomo Municipal de Santiago de Callapa</v>
      </c>
      <c r="D587" s="395" t="str">
        <f>+C587</f>
        <v>Gobierno Autónomo Municipal de Santiago de Callapa</v>
      </c>
      <c r="E587" s="240" t="s">
        <v>1303</v>
      </c>
      <c r="F587" s="241">
        <f ca="1">+IFERROR(INDEX('Hoja de Trabajo para listado'!$A$155:$Z$1048576,MATCH($A587,'Hoja de Trabajo para listado'!$A$155:$A$1048576,0),MATCH((CUADRO!F$4&amp;$E587),'Hoja de Trabajo para listado'!$A$151:$Z$151,0)),0)+IFERROR(INDEX('Hoja de Trabajo para listado'!$AB$155:$BA$1048576,MATCH($A587,'Hoja de Trabajo para listado'!$AB$155:$AB$1048576,0),MATCH((CUADRO!F$4&amp;$E587),'Hoja de Trabajo para listado'!$AB$151:$BA$151,0)),0)+IFERROR(INDEX('Hoja de Trabajo para listado'!$BC$155:$CB$1048576,MATCH($A587,'Hoja de Trabajo para listado'!$BC$155:$BC$1048576,0),MATCH((CUADRO!F$4&amp;$E587),'Hoja de Trabajo para listado'!$BC$151:$CB$151,0)),0)+IFERROR(INDEX('Hoja de Trabajo para listado'!$DE$153:$DG$274,MATCH($A587,'Hoja de Trabajo para listado'!$DE$153:$DE$1048576,0),MATCH((CUADRO!F$4&amp;$E587),'Hoja de Trabajo para listado'!$DE$151:$DG$151,0)),0)+IFERROR(INDEX('Hoja de Trabajo para listado'!$CD$155:$DC$1048576,MATCH($A587,'Hoja de Trabajo para listado'!$CD$155:$CD$1048576,0),MATCH((CUADRO!F$4&amp;$E587),'Hoja de Trabajo para listado'!$CD$151:$DC$151,0)),0)</f>
        <v>0</v>
      </c>
      <c r="G587" s="241">
        <f ca="1">+IFERROR(INDEX('Hoja de Trabajo para listado'!$A$155:$Z$1048576,MATCH($A587,'Hoja de Trabajo para listado'!$A$155:$A$1048576,0),MATCH((CUADRO!G$4&amp;$E587),'Hoja de Trabajo para listado'!$A$151:$Z$151,0)),0)+IFERROR(INDEX('Hoja de Trabajo para listado'!$AB$155:$BA$1048576,MATCH($A587,'Hoja de Trabajo para listado'!$AB$155:$AB$1048576,0),MATCH((CUADRO!G$4&amp;$E587),'Hoja de Trabajo para listado'!$AB$151:$BA$151,0)),0)+IFERROR(INDEX('Hoja de Trabajo para listado'!$BC$155:$CB$1048576,MATCH($A587,'Hoja de Trabajo para listado'!$BC$155:$BC$1048576,0),MATCH((CUADRO!G$4&amp;$E587),'Hoja de Trabajo para listado'!$BC$151:$CB$151,0)),0)+IFERROR(INDEX('Hoja de Trabajo para listado'!$DE$153:$DG$274,MATCH($A587,'Hoja de Trabajo para listado'!$DE$153:$DE$1048576,0),MATCH((CUADRO!G$4&amp;$E587),'Hoja de Trabajo para listado'!$DE$151:$DG$151,0)),0)+IFERROR(INDEX('Hoja de Trabajo para listado'!$CD$155:$DC$1048576,MATCH($A587,'Hoja de Trabajo para listado'!$CD$155:$CD$1048576,0),MATCH((CUADRO!G$4&amp;$E587),'Hoja de Trabajo para listado'!$CD$151:$DC$151,0)),0)</f>
        <v>0</v>
      </c>
      <c r="H587" s="241">
        <f ca="1">+IFERROR(INDEX('Hoja de Trabajo para listado'!$A$155:$Z$1048576,MATCH($A587,'Hoja de Trabajo para listado'!$A$155:$A$1048576,0),MATCH((CUADRO!H$4&amp;$E587),'Hoja de Trabajo para listado'!$A$151:$Z$151,0)),0)+IFERROR(INDEX('Hoja de Trabajo para listado'!$AB$155:$BA$1048576,MATCH($A587,'Hoja de Trabajo para listado'!$AB$155:$AB$1048576,0),MATCH((CUADRO!H$4&amp;$E587),'Hoja de Trabajo para listado'!$AB$151:$BA$151,0)),0)+IFERROR(INDEX('Hoja de Trabajo para listado'!$BC$155:$CB$1048576,MATCH($A587,'Hoja de Trabajo para listado'!$BC$155:$BC$1048576,0),MATCH((CUADRO!H$4&amp;$E587),'Hoja de Trabajo para listado'!$BC$151:$CB$151,0)),0)+IFERROR(INDEX('Hoja de Trabajo para listado'!$DE$153:$DG$274,MATCH($A587,'Hoja de Trabajo para listado'!$DE$153:$DE$1048576,0),MATCH((CUADRO!H$4&amp;$E587),'Hoja de Trabajo para listado'!$DE$151:$DG$151,0)),0)+IFERROR(INDEX('Hoja de Trabajo para listado'!$CD$155:$DC$1048576,MATCH($A587,'Hoja de Trabajo para listado'!$CD$155:$CD$1048576,0),MATCH((CUADRO!H$4&amp;$E587),'Hoja de Trabajo para listado'!$CD$151:$DC$151,0)),0)</f>
        <v>0</v>
      </c>
      <c r="I587" s="241">
        <f ca="1">+IFERROR(INDEX('Hoja de Trabajo para listado'!$A$155:$Z$1048576,MATCH($A587,'Hoja de Trabajo para listado'!$A$155:$A$1048576,0),MATCH((CUADRO!I$4&amp;$E587),'Hoja de Trabajo para listado'!$A$151:$Z$151,0)),0)+IFERROR(INDEX('Hoja de Trabajo para listado'!$AB$155:$BA$1048576,MATCH($A587,'Hoja de Trabajo para listado'!$AB$155:$AB$1048576,0),MATCH((CUADRO!I$4&amp;$E587),'Hoja de Trabajo para listado'!$AB$151:$BA$151,0)),0)+IFERROR(INDEX('Hoja de Trabajo para listado'!$BC$155:$CB$1048576,MATCH($A587,'Hoja de Trabajo para listado'!$BC$155:$BC$1048576,0),MATCH((CUADRO!I$4&amp;$E587),'Hoja de Trabajo para listado'!$BC$151:$CB$151,0)),0)+IFERROR(INDEX('Hoja de Trabajo para listado'!$DE$153:$DG$274,MATCH($A587,'Hoja de Trabajo para listado'!$DE$153:$DE$1048576,0),MATCH((CUADRO!I$4&amp;$E587),'Hoja de Trabajo para listado'!$DE$151:$DG$151,0)),0)+IFERROR(INDEX('Hoja de Trabajo para listado'!$CD$155:$DC$1048576,MATCH($A587,'Hoja de Trabajo para listado'!$CD$155:$CD$1048576,0),MATCH((CUADRO!I$4&amp;$E587),'Hoja de Trabajo para listado'!$CD$151:$DC$151,0)),0)</f>
        <v>0</v>
      </c>
      <c r="J587" s="241">
        <f ca="1">+IFERROR(INDEX('Hoja de Trabajo para listado'!$A$155:$Z$1048576,MATCH($A587,'Hoja de Trabajo para listado'!$A$155:$A$1048576,0),MATCH((CUADRO!J$4&amp;$E587),'Hoja de Trabajo para listado'!$A$151:$Z$151,0)),0)+IFERROR(INDEX('Hoja de Trabajo para listado'!$AB$155:$BA$1048576,MATCH($A587,'Hoja de Trabajo para listado'!$AB$155:$AB$1048576,0),MATCH((CUADRO!J$4&amp;$E587),'Hoja de Trabajo para listado'!$AB$151:$BA$151,0)),0)+IFERROR(INDEX('Hoja de Trabajo para listado'!$BC$155:$CB$1048576,MATCH($A587,'Hoja de Trabajo para listado'!$BC$155:$BC$1048576,0),MATCH((CUADRO!J$4&amp;$E587),'Hoja de Trabajo para listado'!$BC$151:$CB$151,0)),0)+IFERROR(INDEX('Hoja de Trabajo para listado'!$DE$153:$DG$274,MATCH($A587,'Hoja de Trabajo para listado'!$DE$153:$DE$1048576,0),MATCH((CUADRO!J$4&amp;$E587),'Hoja de Trabajo para listado'!$DE$151:$DG$151,0)),0)+IFERROR(INDEX('Hoja de Trabajo para listado'!$CD$155:$DC$1048576,MATCH($A587,'Hoja de Trabajo para listado'!$CD$155:$CD$1048576,0),MATCH((CUADRO!J$4&amp;$E587),'Hoja de Trabajo para listado'!$CD$151:$DC$151,0)),0)</f>
        <v>0</v>
      </c>
      <c r="K587" s="241">
        <f ca="1">+IFERROR(INDEX('Hoja de Trabajo para listado'!$A$155:$Z$1048576,MATCH($A587,'Hoja de Trabajo para listado'!$A$155:$A$1048576,0),MATCH((CUADRO!K$4&amp;$E587),'Hoja de Trabajo para listado'!$A$151:$Z$151,0)),0)+IFERROR(INDEX('Hoja de Trabajo para listado'!$AB$155:$BA$1048576,MATCH($A587,'Hoja de Trabajo para listado'!$AB$155:$AB$1048576,0),MATCH((CUADRO!K$4&amp;$E587),'Hoja de Trabajo para listado'!$AB$151:$BA$151,0)),0)+IFERROR(INDEX('Hoja de Trabajo para listado'!$BC$155:$CB$1048576,MATCH($A587,'Hoja de Trabajo para listado'!$BC$155:$BC$1048576,0),MATCH((CUADRO!K$4&amp;$E587),'Hoja de Trabajo para listado'!$BC$151:$CB$151,0)),0)+IFERROR(INDEX('Hoja de Trabajo para listado'!$DE$153:$DG$274,MATCH($A587,'Hoja de Trabajo para listado'!$DE$153:$DE$1048576,0),MATCH((CUADRO!K$4&amp;$E587),'Hoja de Trabajo para listado'!$DE$151:$DG$151,0)),0)+IFERROR(INDEX('Hoja de Trabajo para listado'!$CD$155:$DC$1048576,MATCH($A587,'Hoja de Trabajo para listado'!$CD$155:$CD$1048576,0),MATCH((CUADRO!K$4&amp;$E587),'Hoja de Trabajo para listado'!$CD$151:$DC$151,0)),0)</f>
        <v>0</v>
      </c>
      <c r="L587" s="241">
        <f ca="1">+IFERROR(INDEX('Hoja de Trabajo para listado'!$A$155:$Z$1048576,MATCH($A587,'Hoja de Trabajo para listado'!$A$155:$A$1048576,0),MATCH((CUADRO!L$4&amp;$E587),'Hoja de Trabajo para listado'!$A$151:$Z$151,0)),0)+IFERROR(INDEX('Hoja de Trabajo para listado'!$AB$155:$BA$1048576,MATCH($A587,'Hoja de Trabajo para listado'!$AB$155:$AB$1048576,0),MATCH((CUADRO!L$4&amp;$E587),'Hoja de Trabajo para listado'!$AB$151:$BA$151,0)),0)+IFERROR(INDEX('Hoja de Trabajo para listado'!$BC$155:$CB$1048576,MATCH($A587,'Hoja de Trabajo para listado'!$BC$155:$BC$1048576,0),MATCH((CUADRO!L$4&amp;$E587),'Hoja de Trabajo para listado'!$BC$151:$CB$151,0)),0)+IFERROR(INDEX('Hoja de Trabajo para listado'!$DE$153:$DG$274,MATCH($A587,'Hoja de Trabajo para listado'!$DE$153:$DE$1048576,0),MATCH((CUADRO!L$4&amp;$E587),'Hoja de Trabajo para listado'!$DE$151:$DG$151,0)),0)+IFERROR(INDEX('Hoja de Trabajo para listado'!$CD$155:$DC$1048576,MATCH($A587,'Hoja de Trabajo para listado'!$CD$155:$CD$1048576,0),MATCH((CUADRO!L$4&amp;$E587),'Hoja de Trabajo para listado'!$CD$151:$DC$151,0)),0)</f>
        <v>0</v>
      </c>
      <c r="M587" s="241">
        <f ca="1">+IFERROR(INDEX('Hoja de Trabajo para listado'!$A$155:$Z$1048576,MATCH($A587,'Hoja de Trabajo para listado'!$A$155:$A$1048576,0),MATCH((CUADRO!M$4&amp;$E587),'Hoja de Trabajo para listado'!$A$151:$Z$151,0)),0)+IFERROR(INDEX('Hoja de Trabajo para listado'!$AB$155:$BA$1048576,MATCH($A587,'Hoja de Trabajo para listado'!$AB$155:$AB$1048576,0),MATCH((CUADRO!M$4&amp;$E587),'Hoja de Trabajo para listado'!$AB$151:$BA$151,0)),0)+IFERROR(INDEX('Hoja de Trabajo para listado'!$BC$155:$CB$1048576,MATCH($A587,'Hoja de Trabajo para listado'!$BC$155:$BC$1048576,0),MATCH((CUADRO!M$4&amp;$E587),'Hoja de Trabajo para listado'!$BC$151:$CB$151,0)),0)+IFERROR(INDEX('Hoja de Trabajo para listado'!$DE$153:$DG$274,MATCH($A587,'Hoja de Trabajo para listado'!$DE$153:$DE$1048576,0),MATCH((CUADRO!M$4&amp;$E587),'Hoja de Trabajo para listado'!$DE$151:$DG$151,0)),0)+IFERROR(INDEX('Hoja de Trabajo para listado'!$CD$155:$DC$1048576,MATCH($A587,'Hoja de Trabajo para listado'!$CD$155:$CD$1048576,0),MATCH((CUADRO!M$4&amp;$E587),'Hoja de Trabajo para listado'!$CD$151:$DC$151,0)),0)</f>
        <v>0</v>
      </c>
      <c r="N587" s="241">
        <f ca="1">+IFERROR(INDEX('Hoja de Trabajo para listado'!$A$155:$Z$1048576,MATCH($A587,'Hoja de Trabajo para listado'!$A$155:$A$1048576,0),MATCH((CUADRO!N$4&amp;$E587),'Hoja de Trabajo para listado'!$A$151:$Z$151,0)),0)+IFERROR(INDEX('Hoja de Trabajo para listado'!$AB$155:$BA$1048576,MATCH($A587,'Hoja de Trabajo para listado'!$AB$155:$AB$1048576,0),MATCH((CUADRO!N$4&amp;$E587),'Hoja de Trabajo para listado'!$AB$151:$BA$151,0)),0)+IFERROR(INDEX('Hoja de Trabajo para listado'!$BC$155:$CB$1048576,MATCH($A587,'Hoja de Trabajo para listado'!$BC$155:$BC$1048576,0),MATCH((CUADRO!N$4&amp;$E587),'Hoja de Trabajo para listado'!$BC$151:$CB$151,0)),0)+IFERROR(INDEX('Hoja de Trabajo para listado'!$DE$153:$DG$274,MATCH($A587,'Hoja de Trabajo para listado'!$DE$153:$DE$1048576,0),MATCH((CUADRO!N$4&amp;$E587),'Hoja de Trabajo para listado'!$DE$151:$DG$151,0)),0)+IFERROR(INDEX('Hoja de Trabajo para listado'!$CD$155:$DC$1048576,MATCH($A587,'Hoja de Trabajo para listado'!$CD$155:$CD$1048576,0),MATCH((CUADRO!N$4&amp;$E587),'Hoja de Trabajo para listado'!$CD$151:$DC$151,0)),0)</f>
        <v>0</v>
      </c>
      <c r="O587" s="241">
        <f ca="1">+IFERROR(INDEX('Hoja de Trabajo para listado'!$A$155:$Z$1048576,MATCH($A587,'Hoja de Trabajo para listado'!$A$155:$A$1048576,0),MATCH((CUADRO!O$4&amp;$E587),'Hoja de Trabajo para listado'!$A$151:$Z$151,0)),0)+IFERROR(INDEX('Hoja de Trabajo para listado'!$AB$155:$BA$1048576,MATCH($A587,'Hoja de Trabajo para listado'!$AB$155:$AB$1048576,0),MATCH((CUADRO!O$4&amp;$E587),'Hoja de Trabajo para listado'!$AB$151:$BA$151,0)),0)+IFERROR(INDEX('Hoja de Trabajo para listado'!$BC$155:$CB$1048576,MATCH($A587,'Hoja de Trabajo para listado'!$BC$155:$BC$1048576,0),MATCH((CUADRO!O$4&amp;$E587),'Hoja de Trabajo para listado'!$BC$151:$CB$151,0)),0)+IFERROR(INDEX('Hoja de Trabajo para listado'!$DE$153:$DG$274,MATCH($A587,'Hoja de Trabajo para listado'!$DE$153:$DE$1048576,0),MATCH((CUADRO!O$4&amp;$E587),'Hoja de Trabajo para listado'!$DE$151:$DG$151,0)),0)+IFERROR(INDEX('Hoja de Trabajo para listado'!$CD$155:$DC$1048576,MATCH($A587,'Hoja de Trabajo para listado'!$CD$155:$CD$1048576,0),MATCH((CUADRO!O$4&amp;$E587),'Hoja de Trabajo para listado'!$CD$151:$DC$151,0)),0)</f>
        <v>0</v>
      </c>
      <c r="P587" s="241">
        <f ca="1">+IFERROR(INDEX('Hoja de Trabajo para listado'!$A$155:$Z$1048576,MATCH($A587,'Hoja de Trabajo para listado'!$A$155:$A$1048576,0),MATCH((CUADRO!P$4&amp;$E587),'Hoja de Trabajo para listado'!$A$151:$Z$151,0)),0)+IFERROR(INDEX('Hoja de Trabajo para listado'!$AB$155:$BA$1048576,MATCH($A587,'Hoja de Trabajo para listado'!$AB$155:$AB$1048576,0),MATCH((CUADRO!P$4&amp;$E587),'Hoja de Trabajo para listado'!$AB$151:$BA$151,0)),0)+IFERROR(INDEX('Hoja de Trabajo para listado'!$BC$155:$CB$1048576,MATCH($A587,'Hoja de Trabajo para listado'!$BC$155:$BC$1048576,0),MATCH((CUADRO!P$4&amp;$E587),'Hoja de Trabajo para listado'!$BC$151:$CB$151,0)),0)+IFERROR(INDEX('Hoja de Trabajo para listado'!$DE$153:$DG$274,MATCH($A587,'Hoja de Trabajo para listado'!$DE$153:$DE$1048576,0),MATCH((CUADRO!P$4&amp;$E587),'Hoja de Trabajo para listado'!$DE$151:$DG$151,0)),0)+IFERROR(INDEX('Hoja de Trabajo para listado'!$CD$155:$DC$1048576,MATCH($A587,'Hoja de Trabajo para listado'!$CD$155:$CD$1048576,0),MATCH((CUADRO!P$4&amp;$E587),'Hoja de Trabajo para listado'!$CD$151:$DC$151,0)),0)</f>
        <v>0</v>
      </c>
      <c r="Q587" s="241">
        <f ca="1">+IFERROR(INDEX('Hoja de Trabajo para listado'!$A$155:$Z$1048576,MATCH($A587,'Hoja de Trabajo para listado'!$A$155:$A$1048576,0),MATCH((CUADRO!Q$4&amp;$E587),'Hoja de Trabajo para listado'!$A$151:$Z$151,0)),0)+IFERROR(INDEX('Hoja de Trabajo para listado'!$AB$155:$BA$1048576,MATCH($A587,'Hoja de Trabajo para listado'!$AB$155:$AB$1048576,0),MATCH((CUADRO!Q$4&amp;$E587),'Hoja de Trabajo para listado'!$AB$151:$BA$151,0)),0)+IFERROR(INDEX('Hoja de Trabajo para listado'!$BC$155:$CB$1048576,MATCH($A587,'Hoja de Trabajo para listado'!$BC$155:$BC$1048576,0),MATCH((CUADRO!Q$4&amp;$E587),'Hoja de Trabajo para listado'!$BC$151:$CB$151,0)),0)+IFERROR(INDEX('Hoja de Trabajo para listado'!$DE$153:$DG$274,MATCH($A587,'Hoja de Trabajo para listado'!$DE$153:$DE$1048576,0),MATCH((CUADRO!Q$4&amp;$E587),'Hoja de Trabajo para listado'!$DE$151:$DG$151,0)),0)+IFERROR(INDEX('Hoja de Trabajo para listado'!$CD$155:$DC$1048576,MATCH($A587,'Hoja de Trabajo para listado'!$CD$155:$CD$1048576,0),MATCH((CUADRO!Q$4&amp;$E587),'Hoja de Trabajo para listado'!$CD$151:$DC$151,0)),0)</f>
        <v>0</v>
      </c>
      <c r="R587" s="241">
        <f t="shared" ca="1" si="25"/>
        <v>0</v>
      </c>
      <c r="S587" s="247"/>
      <c r="T587" s="241">
        <f ca="1">+T588</f>
        <v>0</v>
      </c>
      <c r="U587" s="240">
        <f t="shared" si="26"/>
        <v>1</v>
      </c>
      <c r="V587" s="327" t="str">
        <f>+VLOOKUP(A587,bd_lista!$A$3:$E$592,5,FALSE)</f>
        <v>Gobiernos Autonomos Municipales</v>
      </c>
      <c r="W587" s="397" t="str">
        <f>+V587</f>
        <v>Gobiernos Autonomos Municipales</v>
      </c>
      <c r="X587" s="240">
        <f>+VLOOKUP(A587,[4]Sheet1!$A$13:$D$744,4,FALSE)</f>
        <v>0</v>
      </c>
      <c r="Y587" s="240" t="e">
        <f>+VLOOKUP(X587,bd_lista!$A$3:$C$592,3,FALSE)</f>
        <v>#N/A</v>
      </c>
      <c r="Z587" s="290">
        <f>+X587</f>
        <v>0</v>
      </c>
      <c r="AA587" s="291" t="e">
        <f>+Y587</f>
        <v>#N/A</v>
      </c>
    </row>
    <row r="588" spans="1:27" customFormat="1" ht="15" hidden="1" customHeight="1">
      <c r="A588" s="32">
        <v>1245</v>
      </c>
      <c r="B588" s="394"/>
      <c r="C588" s="245" t="str">
        <f>+VLOOKUP(A588,bd_lista!$A$3:$C$592,3,FALSE)</f>
        <v>Gobierno Autónomo Municipal de Santiago de Callapa</v>
      </c>
      <c r="D588" s="396"/>
      <c r="E588" s="242" t="s">
        <v>1304</v>
      </c>
      <c r="F588" s="241">
        <f ca="1">+IFERROR(INDEX('Hoja de Trabajo para listado'!$A$155:$Z$1048576,MATCH($A588,'Hoja de Trabajo para listado'!$A$155:$A$1048576,0),MATCH((CUADRO!F$4&amp;$E588),'Hoja de Trabajo para listado'!$A$151:$Z$151,0)),0)+IFERROR(INDEX('Hoja de Trabajo para listado'!$AB$155:$BA$1048576,MATCH($A588,'Hoja de Trabajo para listado'!$AB$155:$AB$1048576,0),MATCH((CUADRO!F$4&amp;$E588),'Hoja de Trabajo para listado'!$AB$151:$BA$151,0)),0)+IFERROR(INDEX('Hoja de Trabajo para listado'!$BC$155:$CB$1048576,MATCH($A588,'Hoja de Trabajo para listado'!$BC$155:$BC$1048576,0),MATCH((CUADRO!F$4&amp;$E588),'Hoja de Trabajo para listado'!$BC$151:$CB$151,0)),0)+IFERROR(INDEX('Hoja de Trabajo para listado'!$DE$153:$DG$274,MATCH($A588,'Hoja de Trabajo para listado'!$DE$153:$DE$1048576,0),MATCH((CUADRO!F$4&amp;$E588),'Hoja de Trabajo para listado'!$DE$151:$DG$151,0)),0)+IFERROR(INDEX('Hoja de Trabajo para listado'!$CD$155:$DC$1048576,MATCH($A588,'Hoja de Trabajo para listado'!$CD$155:$CD$1048576,0),MATCH((CUADRO!F$4&amp;$E588),'Hoja de Trabajo para listado'!$CD$151:$DC$151,0)),0)</f>
        <v>0</v>
      </c>
      <c r="G588" s="241">
        <f ca="1">+IFERROR(INDEX('Hoja de Trabajo para listado'!$A$155:$Z$1048576,MATCH($A588,'Hoja de Trabajo para listado'!$A$155:$A$1048576,0),MATCH((CUADRO!G$4&amp;$E588),'Hoja de Trabajo para listado'!$A$151:$Z$151,0)),0)+IFERROR(INDEX('Hoja de Trabajo para listado'!$AB$155:$BA$1048576,MATCH($A588,'Hoja de Trabajo para listado'!$AB$155:$AB$1048576,0),MATCH((CUADRO!G$4&amp;$E588),'Hoja de Trabajo para listado'!$AB$151:$BA$151,0)),0)+IFERROR(INDEX('Hoja de Trabajo para listado'!$BC$155:$CB$1048576,MATCH($A588,'Hoja de Trabajo para listado'!$BC$155:$BC$1048576,0),MATCH((CUADRO!G$4&amp;$E588),'Hoja de Trabajo para listado'!$BC$151:$CB$151,0)),0)+IFERROR(INDEX('Hoja de Trabajo para listado'!$DE$153:$DG$274,MATCH($A588,'Hoja de Trabajo para listado'!$DE$153:$DE$1048576,0),MATCH((CUADRO!G$4&amp;$E588),'Hoja de Trabajo para listado'!$DE$151:$DG$151,0)),0)+IFERROR(INDEX('Hoja de Trabajo para listado'!$CD$155:$DC$1048576,MATCH($A588,'Hoja de Trabajo para listado'!$CD$155:$CD$1048576,0),MATCH((CUADRO!G$4&amp;$E588),'Hoja de Trabajo para listado'!$CD$151:$DC$151,0)),0)</f>
        <v>0</v>
      </c>
      <c r="H588" s="241">
        <f ca="1">+IFERROR(INDEX('Hoja de Trabajo para listado'!$A$155:$Z$1048576,MATCH($A588,'Hoja de Trabajo para listado'!$A$155:$A$1048576,0),MATCH((CUADRO!H$4&amp;$E588),'Hoja de Trabajo para listado'!$A$151:$Z$151,0)),0)+IFERROR(INDEX('Hoja de Trabajo para listado'!$AB$155:$BA$1048576,MATCH($A588,'Hoja de Trabajo para listado'!$AB$155:$AB$1048576,0),MATCH((CUADRO!H$4&amp;$E588),'Hoja de Trabajo para listado'!$AB$151:$BA$151,0)),0)+IFERROR(INDEX('Hoja de Trabajo para listado'!$BC$155:$CB$1048576,MATCH($A588,'Hoja de Trabajo para listado'!$BC$155:$BC$1048576,0),MATCH((CUADRO!H$4&amp;$E588),'Hoja de Trabajo para listado'!$BC$151:$CB$151,0)),0)+IFERROR(INDEX('Hoja de Trabajo para listado'!$DE$153:$DG$274,MATCH($A588,'Hoja de Trabajo para listado'!$DE$153:$DE$1048576,0),MATCH((CUADRO!H$4&amp;$E588),'Hoja de Trabajo para listado'!$DE$151:$DG$151,0)),0)+IFERROR(INDEX('Hoja de Trabajo para listado'!$CD$155:$DC$1048576,MATCH($A588,'Hoja de Trabajo para listado'!$CD$155:$CD$1048576,0),MATCH((CUADRO!H$4&amp;$E588),'Hoja de Trabajo para listado'!$CD$151:$DC$151,0)),0)</f>
        <v>0</v>
      </c>
      <c r="I588" s="241">
        <f ca="1">+IFERROR(INDEX('Hoja de Trabajo para listado'!$A$155:$Z$1048576,MATCH($A588,'Hoja de Trabajo para listado'!$A$155:$A$1048576,0),MATCH((CUADRO!I$4&amp;$E588),'Hoja de Trabajo para listado'!$A$151:$Z$151,0)),0)+IFERROR(INDEX('Hoja de Trabajo para listado'!$AB$155:$BA$1048576,MATCH($A588,'Hoja de Trabajo para listado'!$AB$155:$AB$1048576,0),MATCH((CUADRO!I$4&amp;$E588),'Hoja de Trabajo para listado'!$AB$151:$BA$151,0)),0)+IFERROR(INDEX('Hoja de Trabajo para listado'!$BC$155:$CB$1048576,MATCH($A588,'Hoja de Trabajo para listado'!$BC$155:$BC$1048576,0),MATCH((CUADRO!I$4&amp;$E588),'Hoja de Trabajo para listado'!$BC$151:$CB$151,0)),0)+IFERROR(INDEX('Hoja de Trabajo para listado'!$DE$153:$DG$274,MATCH($A588,'Hoja de Trabajo para listado'!$DE$153:$DE$1048576,0),MATCH((CUADRO!I$4&amp;$E588),'Hoja de Trabajo para listado'!$DE$151:$DG$151,0)),0)+IFERROR(INDEX('Hoja de Trabajo para listado'!$CD$155:$DC$1048576,MATCH($A588,'Hoja de Trabajo para listado'!$CD$155:$CD$1048576,0),MATCH((CUADRO!I$4&amp;$E588),'Hoja de Trabajo para listado'!$CD$151:$DC$151,0)),0)</f>
        <v>0</v>
      </c>
      <c r="J588" s="241">
        <f ca="1">+IFERROR(INDEX('Hoja de Trabajo para listado'!$A$155:$Z$1048576,MATCH($A588,'Hoja de Trabajo para listado'!$A$155:$A$1048576,0),MATCH((CUADRO!J$4&amp;$E588),'Hoja de Trabajo para listado'!$A$151:$Z$151,0)),0)+IFERROR(INDEX('Hoja de Trabajo para listado'!$AB$155:$BA$1048576,MATCH($A588,'Hoja de Trabajo para listado'!$AB$155:$AB$1048576,0),MATCH((CUADRO!J$4&amp;$E588),'Hoja de Trabajo para listado'!$AB$151:$BA$151,0)),0)+IFERROR(INDEX('Hoja de Trabajo para listado'!$BC$155:$CB$1048576,MATCH($A588,'Hoja de Trabajo para listado'!$BC$155:$BC$1048576,0),MATCH((CUADRO!J$4&amp;$E588),'Hoja de Trabajo para listado'!$BC$151:$CB$151,0)),0)+IFERROR(INDEX('Hoja de Trabajo para listado'!$DE$153:$DG$274,MATCH($A588,'Hoja de Trabajo para listado'!$DE$153:$DE$1048576,0),MATCH((CUADRO!J$4&amp;$E588),'Hoja de Trabajo para listado'!$DE$151:$DG$151,0)),0)+IFERROR(INDEX('Hoja de Trabajo para listado'!$CD$155:$DC$1048576,MATCH($A588,'Hoja de Trabajo para listado'!$CD$155:$CD$1048576,0),MATCH((CUADRO!J$4&amp;$E588),'Hoja de Trabajo para listado'!$CD$151:$DC$151,0)),0)</f>
        <v>0</v>
      </c>
      <c r="K588" s="241">
        <f ca="1">+IFERROR(INDEX('Hoja de Trabajo para listado'!$A$155:$Z$1048576,MATCH($A588,'Hoja de Trabajo para listado'!$A$155:$A$1048576,0),MATCH((CUADRO!K$4&amp;$E588),'Hoja de Trabajo para listado'!$A$151:$Z$151,0)),0)+IFERROR(INDEX('Hoja de Trabajo para listado'!$AB$155:$BA$1048576,MATCH($A588,'Hoja de Trabajo para listado'!$AB$155:$AB$1048576,0),MATCH((CUADRO!K$4&amp;$E588),'Hoja de Trabajo para listado'!$AB$151:$BA$151,0)),0)+IFERROR(INDEX('Hoja de Trabajo para listado'!$BC$155:$CB$1048576,MATCH($A588,'Hoja de Trabajo para listado'!$BC$155:$BC$1048576,0),MATCH((CUADRO!K$4&amp;$E588),'Hoja de Trabajo para listado'!$BC$151:$CB$151,0)),0)+IFERROR(INDEX('Hoja de Trabajo para listado'!$DE$153:$DG$274,MATCH($A588,'Hoja de Trabajo para listado'!$DE$153:$DE$1048576,0),MATCH((CUADRO!K$4&amp;$E588),'Hoja de Trabajo para listado'!$DE$151:$DG$151,0)),0)+IFERROR(INDEX('Hoja de Trabajo para listado'!$CD$155:$DC$1048576,MATCH($A588,'Hoja de Trabajo para listado'!$CD$155:$CD$1048576,0),MATCH((CUADRO!K$4&amp;$E588),'Hoja de Trabajo para listado'!$CD$151:$DC$151,0)),0)</f>
        <v>0</v>
      </c>
      <c r="L588" s="241">
        <f ca="1">+IFERROR(INDEX('Hoja de Trabajo para listado'!$A$155:$Z$1048576,MATCH($A588,'Hoja de Trabajo para listado'!$A$155:$A$1048576,0),MATCH((CUADRO!L$4&amp;$E588),'Hoja de Trabajo para listado'!$A$151:$Z$151,0)),0)+IFERROR(INDEX('Hoja de Trabajo para listado'!$AB$155:$BA$1048576,MATCH($A588,'Hoja de Trabajo para listado'!$AB$155:$AB$1048576,0),MATCH((CUADRO!L$4&amp;$E588),'Hoja de Trabajo para listado'!$AB$151:$BA$151,0)),0)+IFERROR(INDEX('Hoja de Trabajo para listado'!$BC$155:$CB$1048576,MATCH($A588,'Hoja de Trabajo para listado'!$BC$155:$BC$1048576,0),MATCH((CUADRO!L$4&amp;$E588),'Hoja de Trabajo para listado'!$BC$151:$CB$151,0)),0)+IFERROR(INDEX('Hoja de Trabajo para listado'!$DE$153:$DG$274,MATCH($A588,'Hoja de Trabajo para listado'!$DE$153:$DE$1048576,0),MATCH((CUADRO!L$4&amp;$E588),'Hoja de Trabajo para listado'!$DE$151:$DG$151,0)),0)+IFERROR(INDEX('Hoja de Trabajo para listado'!$CD$155:$DC$1048576,MATCH($A588,'Hoja de Trabajo para listado'!$CD$155:$CD$1048576,0),MATCH((CUADRO!L$4&amp;$E588),'Hoja de Trabajo para listado'!$CD$151:$DC$151,0)),0)</f>
        <v>0</v>
      </c>
      <c r="M588" s="241">
        <f ca="1">+IFERROR(INDEX('Hoja de Trabajo para listado'!$A$155:$Z$1048576,MATCH($A588,'Hoja de Trabajo para listado'!$A$155:$A$1048576,0),MATCH((CUADRO!M$4&amp;$E588),'Hoja de Trabajo para listado'!$A$151:$Z$151,0)),0)+IFERROR(INDEX('Hoja de Trabajo para listado'!$AB$155:$BA$1048576,MATCH($A588,'Hoja de Trabajo para listado'!$AB$155:$AB$1048576,0),MATCH((CUADRO!M$4&amp;$E588),'Hoja de Trabajo para listado'!$AB$151:$BA$151,0)),0)+IFERROR(INDEX('Hoja de Trabajo para listado'!$BC$155:$CB$1048576,MATCH($A588,'Hoja de Trabajo para listado'!$BC$155:$BC$1048576,0),MATCH((CUADRO!M$4&amp;$E588),'Hoja de Trabajo para listado'!$BC$151:$CB$151,0)),0)+IFERROR(INDEX('Hoja de Trabajo para listado'!$DE$153:$DG$274,MATCH($A588,'Hoja de Trabajo para listado'!$DE$153:$DE$1048576,0),MATCH((CUADRO!M$4&amp;$E588),'Hoja de Trabajo para listado'!$DE$151:$DG$151,0)),0)+IFERROR(INDEX('Hoja de Trabajo para listado'!$CD$155:$DC$1048576,MATCH($A588,'Hoja de Trabajo para listado'!$CD$155:$CD$1048576,0),MATCH((CUADRO!M$4&amp;$E588),'Hoja de Trabajo para listado'!$CD$151:$DC$151,0)),0)</f>
        <v>0</v>
      </c>
      <c r="N588" s="241">
        <f ca="1">+IFERROR(INDEX('Hoja de Trabajo para listado'!$A$155:$Z$1048576,MATCH($A588,'Hoja de Trabajo para listado'!$A$155:$A$1048576,0),MATCH((CUADRO!N$4&amp;$E588),'Hoja de Trabajo para listado'!$A$151:$Z$151,0)),0)+IFERROR(INDEX('Hoja de Trabajo para listado'!$AB$155:$BA$1048576,MATCH($A588,'Hoja de Trabajo para listado'!$AB$155:$AB$1048576,0),MATCH((CUADRO!N$4&amp;$E588),'Hoja de Trabajo para listado'!$AB$151:$BA$151,0)),0)+IFERROR(INDEX('Hoja de Trabajo para listado'!$BC$155:$CB$1048576,MATCH($A588,'Hoja de Trabajo para listado'!$BC$155:$BC$1048576,0),MATCH((CUADRO!N$4&amp;$E588),'Hoja de Trabajo para listado'!$BC$151:$CB$151,0)),0)+IFERROR(INDEX('Hoja de Trabajo para listado'!$DE$153:$DG$274,MATCH($A588,'Hoja de Trabajo para listado'!$DE$153:$DE$1048576,0),MATCH((CUADRO!N$4&amp;$E588),'Hoja de Trabajo para listado'!$DE$151:$DG$151,0)),0)+IFERROR(INDEX('Hoja de Trabajo para listado'!$CD$155:$DC$1048576,MATCH($A588,'Hoja de Trabajo para listado'!$CD$155:$CD$1048576,0),MATCH((CUADRO!N$4&amp;$E588),'Hoja de Trabajo para listado'!$CD$151:$DC$151,0)),0)</f>
        <v>0</v>
      </c>
      <c r="O588" s="241">
        <f ca="1">+IFERROR(INDEX('Hoja de Trabajo para listado'!$A$155:$Z$1048576,MATCH($A588,'Hoja de Trabajo para listado'!$A$155:$A$1048576,0),MATCH((CUADRO!O$4&amp;$E588),'Hoja de Trabajo para listado'!$A$151:$Z$151,0)),0)+IFERROR(INDEX('Hoja de Trabajo para listado'!$AB$155:$BA$1048576,MATCH($A588,'Hoja de Trabajo para listado'!$AB$155:$AB$1048576,0),MATCH((CUADRO!O$4&amp;$E588),'Hoja de Trabajo para listado'!$AB$151:$BA$151,0)),0)+IFERROR(INDEX('Hoja de Trabajo para listado'!$BC$155:$CB$1048576,MATCH($A588,'Hoja de Trabajo para listado'!$BC$155:$BC$1048576,0),MATCH((CUADRO!O$4&amp;$E588),'Hoja de Trabajo para listado'!$BC$151:$CB$151,0)),0)+IFERROR(INDEX('Hoja de Trabajo para listado'!$DE$153:$DG$274,MATCH($A588,'Hoja de Trabajo para listado'!$DE$153:$DE$1048576,0),MATCH((CUADRO!O$4&amp;$E588),'Hoja de Trabajo para listado'!$DE$151:$DG$151,0)),0)+IFERROR(INDEX('Hoja de Trabajo para listado'!$CD$155:$DC$1048576,MATCH($A588,'Hoja de Trabajo para listado'!$CD$155:$CD$1048576,0),MATCH((CUADRO!O$4&amp;$E588),'Hoja de Trabajo para listado'!$CD$151:$DC$151,0)),0)</f>
        <v>0</v>
      </c>
      <c r="P588" s="241">
        <f ca="1">+IFERROR(INDEX('Hoja de Trabajo para listado'!$A$155:$Z$1048576,MATCH($A588,'Hoja de Trabajo para listado'!$A$155:$A$1048576,0),MATCH((CUADRO!P$4&amp;$E588),'Hoja de Trabajo para listado'!$A$151:$Z$151,0)),0)+IFERROR(INDEX('Hoja de Trabajo para listado'!$AB$155:$BA$1048576,MATCH($A588,'Hoja de Trabajo para listado'!$AB$155:$AB$1048576,0),MATCH((CUADRO!P$4&amp;$E588),'Hoja de Trabajo para listado'!$AB$151:$BA$151,0)),0)+IFERROR(INDEX('Hoja de Trabajo para listado'!$BC$155:$CB$1048576,MATCH($A588,'Hoja de Trabajo para listado'!$BC$155:$BC$1048576,0),MATCH((CUADRO!P$4&amp;$E588),'Hoja de Trabajo para listado'!$BC$151:$CB$151,0)),0)+IFERROR(INDEX('Hoja de Trabajo para listado'!$DE$153:$DG$274,MATCH($A588,'Hoja de Trabajo para listado'!$DE$153:$DE$1048576,0),MATCH((CUADRO!P$4&amp;$E588),'Hoja de Trabajo para listado'!$DE$151:$DG$151,0)),0)+IFERROR(INDEX('Hoja de Trabajo para listado'!$CD$155:$DC$1048576,MATCH($A588,'Hoja de Trabajo para listado'!$CD$155:$CD$1048576,0),MATCH((CUADRO!P$4&amp;$E588),'Hoja de Trabajo para listado'!$CD$151:$DC$151,0)),0)</f>
        <v>0</v>
      </c>
      <c r="Q588" s="241">
        <f ca="1">+IFERROR(INDEX('Hoja de Trabajo para listado'!$A$155:$Z$1048576,MATCH($A588,'Hoja de Trabajo para listado'!$A$155:$A$1048576,0),MATCH((CUADRO!Q$4&amp;$E588),'Hoja de Trabajo para listado'!$A$151:$Z$151,0)),0)+IFERROR(INDEX('Hoja de Trabajo para listado'!$AB$155:$BA$1048576,MATCH($A588,'Hoja de Trabajo para listado'!$AB$155:$AB$1048576,0),MATCH((CUADRO!Q$4&amp;$E588),'Hoja de Trabajo para listado'!$AB$151:$BA$151,0)),0)+IFERROR(INDEX('Hoja de Trabajo para listado'!$BC$155:$CB$1048576,MATCH($A588,'Hoja de Trabajo para listado'!$BC$155:$BC$1048576,0),MATCH((CUADRO!Q$4&amp;$E588),'Hoja de Trabajo para listado'!$BC$151:$CB$151,0)),0)+IFERROR(INDEX('Hoja de Trabajo para listado'!$DE$153:$DG$274,MATCH($A588,'Hoja de Trabajo para listado'!$DE$153:$DE$1048576,0),MATCH((CUADRO!Q$4&amp;$E588),'Hoja de Trabajo para listado'!$DE$151:$DG$151,0)),0)+IFERROR(INDEX('Hoja de Trabajo para listado'!$CD$155:$DC$1048576,MATCH($A588,'Hoja de Trabajo para listado'!$CD$155:$CD$1048576,0),MATCH((CUADRO!Q$4&amp;$E588),'Hoja de Trabajo para listado'!$CD$151:$DC$151,0)),0)</f>
        <v>0</v>
      </c>
      <c r="R588" s="241">
        <f t="shared" ca="1" si="25"/>
        <v>0</v>
      </c>
      <c r="S588" s="247">
        <f ca="1">+R587+R588</f>
        <v>0</v>
      </c>
      <c r="T588" s="241">
        <f ca="1">+S588</f>
        <v>0</v>
      </c>
      <c r="U588" s="240">
        <f t="shared" si="26"/>
        <v>2</v>
      </c>
      <c r="V588" s="327" t="str">
        <f>+VLOOKUP(A588,bd_lista!$A$3:$E$592,5,FALSE)</f>
        <v>Gobiernos Autonomos Municipales</v>
      </c>
      <c r="W588" s="398"/>
      <c r="X588" s="240">
        <f>+VLOOKUP(A588,[4]Sheet1!$A$13:$D$744,4,FALSE)</f>
        <v>0</v>
      </c>
      <c r="Y588" s="240" t="e">
        <f>+VLOOKUP(X588,bd_lista!$A$3:$C$592,3,FALSE)</f>
        <v>#N/A</v>
      </c>
      <c r="Z588" s="288"/>
      <c r="AA588" s="289"/>
    </row>
    <row r="589" spans="1:27" customFormat="1" ht="15" hidden="1" customHeight="1">
      <c r="A589" s="32">
        <v>1246</v>
      </c>
      <c r="B589" s="393">
        <f>+A589</f>
        <v>1246</v>
      </c>
      <c r="C589" s="245" t="str">
        <f>+VLOOKUP(A589,bd_lista!$A$3:$C$592,3,FALSE)</f>
        <v>Gobierno Autónomo Municipal de Puerto Acosta</v>
      </c>
      <c r="D589" s="395" t="str">
        <f>+C589</f>
        <v>Gobierno Autónomo Municipal de Puerto Acosta</v>
      </c>
      <c r="E589" s="240" t="s">
        <v>1303</v>
      </c>
      <c r="F589" s="241">
        <f ca="1">+IFERROR(INDEX('Hoja de Trabajo para listado'!$A$155:$Z$1048576,MATCH($A589,'Hoja de Trabajo para listado'!$A$155:$A$1048576,0),MATCH((CUADRO!F$4&amp;$E589),'Hoja de Trabajo para listado'!$A$151:$Z$151,0)),0)+IFERROR(INDEX('Hoja de Trabajo para listado'!$AB$155:$BA$1048576,MATCH($A589,'Hoja de Trabajo para listado'!$AB$155:$AB$1048576,0),MATCH((CUADRO!F$4&amp;$E589),'Hoja de Trabajo para listado'!$AB$151:$BA$151,0)),0)+IFERROR(INDEX('Hoja de Trabajo para listado'!$BC$155:$CB$1048576,MATCH($A589,'Hoja de Trabajo para listado'!$BC$155:$BC$1048576,0),MATCH((CUADRO!F$4&amp;$E589),'Hoja de Trabajo para listado'!$BC$151:$CB$151,0)),0)+IFERROR(INDEX('Hoja de Trabajo para listado'!$DE$153:$DG$274,MATCH($A589,'Hoja de Trabajo para listado'!$DE$153:$DE$1048576,0),MATCH((CUADRO!F$4&amp;$E589),'Hoja de Trabajo para listado'!$DE$151:$DG$151,0)),0)+IFERROR(INDEX('Hoja de Trabajo para listado'!$CD$155:$DC$1048576,MATCH($A589,'Hoja de Trabajo para listado'!$CD$155:$CD$1048576,0),MATCH((CUADRO!F$4&amp;$E589),'Hoja de Trabajo para listado'!$CD$151:$DC$151,0)),0)</f>
        <v>0</v>
      </c>
      <c r="G589" s="241">
        <f ca="1">+IFERROR(INDEX('Hoja de Trabajo para listado'!$A$155:$Z$1048576,MATCH($A589,'Hoja de Trabajo para listado'!$A$155:$A$1048576,0),MATCH((CUADRO!G$4&amp;$E589),'Hoja de Trabajo para listado'!$A$151:$Z$151,0)),0)+IFERROR(INDEX('Hoja de Trabajo para listado'!$AB$155:$BA$1048576,MATCH($A589,'Hoja de Trabajo para listado'!$AB$155:$AB$1048576,0),MATCH((CUADRO!G$4&amp;$E589),'Hoja de Trabajo para listado'!$AB$151:$BA$151,0)),0)+IFERROR(INDEX('Hoja de Trabajo para listado'!$BC$155:$CB$1048576,MATCH($A589,'Hoja de Trabajo para listado'!$BC$155:$BC$1048576,0),MATCH((CUADRO!G$4&amp;$E589),'Hoja de Trabajo para listado'!$BC$151:$CB$151,0)),0)+IFERROR(INDEX('Hoja de Trabajo para listado'!$DE$153:$DG$274,MATCH($A589,'Hoja de Trabajo para listado'!$DE$153:$DE$1048576,0),MATCH((CUADRO!G$4&amp;$E589),'Hoja de Trabajo para listado'!$DE$151:$DG$151,0)),0)+IFERROR(INDEX('Hoja de Trabajo para listado'!$CD$155:$DC$1048576,MATCH($A589,'Hoja de Trabajo para listado'!$CD$155:$CD$1048576,0),MATCH((CUADRO!G$4&amp;$E589),'Hoja de Trabajo para listado'!$CD$151:$DC$151,0)),0)</f>
        <v>0</v>
      </c>
      <c r="H589" s="241">
        <f ca="1">+IFERROR(INDEX('Hoja de Trabajo para listado'!$A$155:$Z$1048576,MATCH($A589,'Hoja de Trabajo para listado'!$A$155:$A$1048576,0),MATCH((CUADRO!H$4&amp;$E589),'Hoja de Trabajo para listado'!$A$151:$Z$151,0)),0)+IFERROR(INDEX('Hoja de Trabajo para listado'!$AB$155:$BA$1048576,MATCH($A589,'Hoja de Trabajo para listado'!$AB$155:$AB$1048576,0),MATCH((CUADRO!H$4&amp;$E589),'Hoja de Trabajo para listado'!$AB$151:$BA$151,0)),0)+IFERROR(INDEX('Hoja de Trabajo para listado'!$BC$155:$CB$1048576,MATCH($A589,'Hoja de Trabajo para listado'!$BC$155:$BC$1048576,0),MATCH((CUADRO!H$4&amp;$E589),'Hoja de Trabajo para listado'!$BC$151:$CB$151,0)),0)+IFERROR(INDEX('Hoja de Trabajo para listado'!$DE$153:$DG$274,MATCH($A589,'Hoja de Trabajo para listado'!$DE$153:$DE$1048576,0),MATCH((CUADRO!H$4&amp;$E589),'Hoja de Trabajo para listado'!$DE$151:$DG$151,0)),0)+IFERROR(INDEX('Hoja de Trabajo para listado'!$CD$155:$DC$1048576,MATCH($A589,'Hoja de Trabajo para listado'!$CD$155:$CD$1048576,0),MATCH((CUADRO!H$4&amp;$E589),'Hoja de Trabajo para listado'!$CD$151:$DC$151,0)),0)</f>
        <v>0</v>
      </c>
      <c r="I589" s="241">
        <f ca="1">+IFERROR(INDEX('Hoja de Trabajo para listado'!$A$155:$Z$1048576,MATCH($A589,'Hoja de Trabajo para listado'!$A$155:$A$1048576,0),MATCH((CUADRO!I$4&amp;$E589),'Hoja de Trabajo para listado'!$A$151:$Z$151,0)),0)+IFERROR(INDEX('Hoja de Trabajo para listado'!$AB$155:$BA$1048576,MATCH($A589,'Hoja de Trabajo para listado'!$AB$155:$AB$1048576,0),MATCH((CUADRO!I$4&amp;$E589),'Hoja de Trabajo para listado'!$AB$151:$BA$151,0)),0)+IFERROR(INDEX('Hoja de Trabajo para listado'!$BC$155:$CB$1048576,MATCH($A589,'Hoja de Trabajo para listado'!$BC$155:$BC$1048576,0),MATCH((CUADRO!I$4&amp;$E589),'Hoja de Trabajo para listado'!$BC$151:$CB$151,0)),0)+IFERROR(INDEX('Hoja de Trabajo para listado'!$DE$153:$DG$274,MATCH($A589,'Hoja de Trabajo para listado'!$DE$153:$DE$1048576,0),MATCH((CUADRO!I$4&amp;$E589),'Hoja de Trabajo para listado'!$DE$151:$DG$151,0)),0)+IFERROR(INDEX('Hoja de Trabajo para listado'!$CD$155:$DC$1048576,MATCH($A589,'Hoja de Trabajo para listado'!$CD$155:$CD$1048576,0),MATCH((CUADRO!I$4&amp;$E589),'Hoja de Trabajo para listado'!$CD$151:$DC$151,0)),0)</f>
        <v>0</v>
      </c>
      <c r="J589" s="241">
        <f ca="1">+IFERROR(INDEX('Hoja de Trabajo para listado'!$A$155:$Z$1048576,MATCH($A589,'Hoja de Trabajo para listado'!$A$155:$A$1048576,0),MATCH((CUADRO!J$4&amp;$E589),'Hoja de Trabajo para listado'!$A$151:$Z$151,0)),0)+IFERROR(INDEX('Hoja de Trabajo para listado'!$AB$155:$BA$1048576,MATCH($A589,'Hoja de Trabajo para listado'!$AB$155:$AB$1048576,0),MATCH((CUADRO!J$4&amp;$E589),'Hoja de Trabajo para listado'!$AB$151:$BA$151,0)),0)+IFERROR(INDEX('Hoja de Trabajo para listado'!$BC$155:$CB$1048576,MATCH($A589,'Hoja de Trabajo para listado'!$BC$155:$BC$1048576,0),MATCH((CUADRO!J$4&amp;$E589),'Hoja de Trabajo para listado'!$BC$151:$CB$151,0)),0)+IFERROR(INDEX('Hoja de Trabajo para listado'!$DE$153:$DG$274,MATCH($A589,'Hoja de Trabajo para listado'!$DE$153:$DE$1048576,0),MATCH((CUADRO!J$4&amp;$E589),'Hoja de Trabajo para listado'!$DE$151:$DG$151,0)),0)+IFERROR(INDEX('Hoja de Trabajo para listado'!$CD$155:$DC$1048576,MATCH($A589,'Hoja de Trabajo para listado'!$CD$155:$CD$1048576,0),MATCH((CUADRO!J$4&amp;$E589),'Hoja de Trabajo para listado'!$CD$151:$DC$151,0)),0)</f>
        <v>0</v>
      </c>
      <c r="K589" s="241">
        <f ca="1">+IFERROR(INDEX('Hoja de Trabajo para listado'!$A$155:$Z$1048576,MATCH($A589,'Hoja de Trabajo para listado'!$A$155:$A$1048576,0),MATCH((CUADRO!K$4&amp;$E589),'Hoja de Trabajo para listado'!$A$151:$Z$151,0)),0)+IFERROR(INDEX('Hoja de Trabajo para listado'!$AB$155:$BA$1048576,MATCH($A589,'Hoja de Trabajo para listado'!$AB$155:$AB$1048576,0),MATCH((CUADRO!K$4&amp;$E589),'Hoja de Trabajo para listado'!$AB$151:$BA$151,0)),0)+IFERROR(INDEX('Hoja de Trabajo para listado'!$BC$155:$CB$1048576,MATCH($A589,'Hoja de Trabajo para listado'!$BC$155:$BC$1048576,0),MATCH((CUADRO!K$4&amp;$E589),'Hoja de Trabajo para listado'!$BC$151:$CB$151,0)),0)+IFERROR(INDEX('Hoja de Trabajo para listado'!$DE$153:$DG$274,MATCH($A589,'Hoja de Trabajo para listado'!$DE$153:$DE$1048576,0),MATCH((CUADRO!K$4&amp;$E589),'Hoja de Trabajo para listado'!$DE$151:$DG$151,0)),0)+IFERROR(INDEX('Hoja de Trabajo para listado'!$CD$155:$DC$1048576,MATCH($A589,'Hoja de Trabajo para listado'!$CD$155:$CD$1048576,0),MATCH((CUADRO!K$4&amp;$E589),'Hoja de Trabajo para listado'!$CD$151:$DC$151,0)),0)</f>
        <v>0</v>
      </c>
      <c r="L589" s="241">
        <f ca="1">+IFERROR(INDEX('Hoja de Trabajo para listado'!$A$155:$Z$1048576,MATCH($A589,'Hoja de Trabajo para listado'!$A$155:$A$1048576,0),MATCH((CUADRO!L$4&amp;$E589),'Hoja de Trabajo para listado'!$A$151:$Z$151,0)),0)+IFERROR(INDEX('Hoja de Trabajo para listado'!$AB$155:$BA$1048576,MATCH($A589,'Hoja de Trabajo para listado'!$AB$155:$AB$1048576,0),MATCH((CUADRO!L$4&amp;$E589),'Hoja de Trabajo para listado'!$AB$151:$BA$151,0)),0)+IFERROR(INDEX('Hoja de Trabajo para listado'!$BC$155:$CB$1048576,MATCH($A589,'Hoja de Trabajo para listado'!$BC$155:$BC$1048576,0),MATCH((CUADRO!L$4&amp;$E589),'Hoja de Trabajo para listado'!$BC$151:$CB$151,0)),0)+IFERROR(INDEX('Hoja de Trabajo para listado'!$DE$153:$DG$274,MATCH($A589,'Hoja de Trabajo para listado'!$DE$153:$DE$1048576,0),MATCH((CUADRO!L$4&amp;$E589),'Hoja de Trabajo para listado'!$DE$151:$DG$151,0)),0)+IFERROR(INDEX('Hoja de Trabajo para listado'!$CD$155:$DC$1048576,MATCH($A589,'Hoja de Trabajo para listado'!$CD$155:$CD$1048576,0),MATCH((CUADRO!L$4&amp;$E589),'Hoja de Trabajo para listado'!$CD$151:$DC$151,0)),0)</f>
        <v>0</v>
      </c>
      <c r="M589" s="241">
        <f ca="1">+IFERROR(INDEX('Hoja de Trabajo para listado'!$A$155:$Z$1048576,MATCH($A589,'Hoja de Trabajo para listado'!$A$155:$A$1048576,0),MATCH((CUADRO!M$4&amp;$E589),'Hoja de Trabajo para listado'!$A$151:$Z$151,0)),0)+IFERROR(INDEX('Hoja de Trabajo para listado'!$AB$155:$BA$1048576,MATCH($A589,'Hoja de Trabajo para listado'!$AB$155:$AB$1048576,0),MATCH((CUADRO!M$4&amp;$E589),'Hoja de Trabajo para listado'!$AB$151:$BA$151,0)),0)+IFERROR(INDEX('Hoja de Trabajo para listado'!$BC$155:$CB$1048576,MATCH($A589,'Hoja de Trabajo para listado'!$BC$155:$BC$1048576,0),MATCH((CUADRO!M$4&amp;$E589),'Hoja de Trabajo para listado'!$BC$151:$CB$151,0)),0)+IFERROR(INDEX('Hoja de Trabajo para listado'!$DE$153:$DG$274,MATCH($A589,'Hoja de Trabajo para listado'!$DE$153:$DE$1048576,0),MATCH((CUADRO!M$4&amp;$E589),'Hoja de Trabajo para listado'!$DE$151:$DG$151,0)),0)+IFERROR(INDEX('Hoja de Trabajo para listado'!$CD$155:$DC$1048576,MATCH($A589,'Hoja de Trabajo para listado'!$CD$155:$CD$1048576,0),MATCH((CUADRO!M$4&amp;$E589),'Hoja de Trabajo para listado'!$CD$151:$DC$151,0)),0)</f>
        <v>0</v>
      </c>
      <c r="N589" s="241">
        <f ca="1">+IFERROR(INDEX('Hoja de Trabajo para listado'!$A$155:$Z$1048576,MATCH($A589,'Hoja de Trabajo para listado'!$A$155:$A$1048576,0),MATCH((CUADRO!N$4&amp;$E589),'Hoja de Trabajo para listado'!$A$151:$Z$151,0)),0)+IFERROR(INDEX('Hoja de Trabajo para listado'!$AB$155:$BA$1048576,MATCH($A589,'Hoja de Trabajo para listado'!$AB$155:$AB$1048576,0),MATCH((CUADRO!N$4&amp;$E589),'Hoja de Trabajo para listado'!$AB$151:$BA$151,0)),0)+IFERROR(INDEX('Hoja de Trabajo para listado'!$BC$155:$CB$1048576,MATCH($A589,'Hoja de Trabajo para listado'!$BC$155:$BC$1048576,0),MATCH((CUADRO!N$4&amp;$E589),'Hoja de Trabajo para listado'!$BC$151:$CB$151,0)),0)+IFERROR(INDEX('Hoja de Trabajo para listado'!$DE$153:$DG$274,MATCH($A589,'Hoja de Trabajo para listado'!$DE$153:$DE$1048576,0),MATCH((CUADRO!N$4&amp;$E589),'Hoja de Trabajo para listado'!$DE$151:$DG$151,0)),0)+IFERROR(INDEX('Hoja de Trabajo para listado'!$CD$155:$DC$1048576,MATCH($A589,'Hoja de Trabajo para listado'!$CD$155:$CD$1048576,0),MATCH((CUADRO!N$4&amp;$E589),'Hoja de Trabajo para listado'!$CD$151:$DC$151,0)),0)</f>
        <v>0</v>
      </c>
      <c r="O589" s="241">
        <f ca="1">+IFERROR(INDEX('Hoja de Trabajo para listado'!$A$155:$Z$1048576,MATCH($A589,'Hoja de Trabajo para listado'!$A$155:$A$1048576,0),MATCH((CUADRO!O$4&amp;$E589),'Hoja de Trabajo para listado'!$A$151:$Z$151,0)),0)+IFERROR(INDEX('Hoja de Trabajo para listado'!$AB$155:$BA$1048576,MATCH($A589,'Hoja de Trabajo para listado'!$AB$155:$AB$1048576,0),MATCH((CUADRO!O$4&amp;$E589),'Hoja de Trabajo para listado'!$AB$151:$BA$151,0)),0)+IFERROR(INDEX('Hoja de Trabajo para listado'!$BC$155:$CB$1048576,MATCH($A589,'Hoja de Trabajo para listado'!$BC$155:$BC$1048576,0),MATCH((CUADRO!O$4&amp;$E589),'Hoja de Trabajo para listado'!$BC$151:$CB$151,0)),0)+IFERROR(INDEX('Hoja de Trabajo para listado'!$DE$153:$DG$274,MATCH($A589,'Hoja de Trabajo para listado'!$DE$153:$DE$1048576,0),MATCH((CUADRO!O$4&amp;$E589),'Hoja de Trabajo para listado'!$DE$151:$DG$151,0)),0)+IFERROR(INDEX('Hoja de Trabajo para listado'!$CD$155:$DC$1048576,MATCH($A589,'Hoja de Trabajo para listado'!$CD$155:$CD$1048576,0),MATCH((CUADRO!O$4&amp;$E589),'Hoja de Trabajo para listado'!$CD$151:$DC$151,0)),0)</f>
        <v>0</v>
      </c>
      <c r="P589" s="241">
        <f ca="1">+IFERROR(INDEX('Hoja de Trabajo para listado'!$A$155:$Z$1048576,MATCH($A589,'Hoja de Trabajo para listado'!$A$155:$A$1048576,0),MATCH((CUADRO!P$4&amp;$E589),'Hoja de Trabajo para listado'!$A$151:$Z$151,0)),0)+IFERROR(INDEX('Hoja de Trabajo para listado'!$AB$155:$BA$1048576,MATCH($A589,'Hoja de Trabajo para listado'!$AB$155:$AB$1048576,0),MATCH((CUADRO!P$4&amp;$E589),'Hoja de Trabajo para listado'!$AB$151:$BA$151,0)),0)+IFERROR(INDEX('Hoja de Trabajo para listado'!$BC$155:$CB$1048576,MATCH($A589,'Hoja de Trabajo para listado'!$BC$155:$BC$1048576,0),MATCH((CUADRO!P$4&amp;$E589),'Hoja de Trabajo para listado'!$BC$151:$CB$151,0)),0)+IFERROR(INDEX('Hoja de Trabajo para listado'!$DE$153:$DG$274,MATCH($A589,'Hoja de Trabajo para listado'!$DE$153:$DE$1048576,0),MATCH((CUADRO!P$4&amp;$E589),'Hoja de Trabajo para listado'!$DE$151:$DG$151,0)),0)+IFERROR(INDEX('Hoja de Trabajo para listado'!$CD$155:$DC$1048576,MATCH($A589,'Hoja de Trabajo para listado'!$CD$155:$CD$1048576,0),MATCH((CUADRO!P$4&amp;$E589),'Hoja de Trabajo para listado'!$CD$151:$DC$151,0)),0)</f>
        <v>0</v>
      </c>
      <c r="Q589" s="241">
        <f ca="1">+IFERROR(INDEX('Hoja de Trabajo para listado'!$A$155:$Z$1048576,MATCH($A589,'Hoja de Trabajo para listado'!$A$155:$A$1048576,0),MATCH((CUADRO!Q$4&amp;$E589),'Hoja de Trabajo para listado'!$A$151:$Z$151,0)),0)+IFERROR(INDEX('Hoja de Trabajo para listado'!$AB$155:$BA$1048576,MATCH($A589,'Hoja de Trabajo para listado'!$AB$155:$AB$1048576,0),MATCH((CUADRO!Q$4&amp;$E589),'Hoja de Trabajo para listado'!$AB$151:$BA$151,0)),0)+IFERROR(INDEX('Hoja de Trabajo para listado'!$BC$155:$CB$1048576,MATCH($A589,'Hoja de Trabajo para listado'!$BC$155:$BC$1048576,0),MATCH((CUADRO!Q$4&amp;$E589),'Hoja de Trabajo para listado'!$BC$151:$CB$151,0)),0)+IFERROR(INDEX('Hoja de Trabajo para listado'!$DE$153:$DG$274,MATCH($A589,'Hoja de Trabajo para listado'!$DE$153:$DE$1048576,0),MATCH((CUADRO!Q$4&amp;$E589),'Hoja de Trabajo para listado'!$DE$151:$DG$151,0)),0)+IFERROR(INDEX('Hoja de Trabajo para listado'!$CD$155:$DC$1048576,MATCH($A589,'Hoja de Trabajo para listado'!$CD$155:$CD$1048576,0),MATCH((CUADRO!Q$4&amp;$E589),'Hoja de Trabajo para listado'!$CD$151:$DC$151,0)),0)</f>
        <v>0</v>
      </c>
      <c r="R589" s="241">
        <f t="shared" ca="1" si="25"/>
        <v>0</v>
      </c>
      <c r="S589" s="247"/>
      <c r="T589" s="241">
        <f ca="1">+T590</f>
        <v>0</v>
      </c>
      <c r="U589" s="240">
        <f t="shared" si="26"/>
        <v>1</v>
      </c>
      <c r="V589" s="327" t="str">
        <f>+VLOOKUP(A589,bd_lista!$A$3:$E$592,5,FALSE)</f>
        <v>Gobiernos Autonomos Municipales</v>
      </c>
      <c r="W589" s="397" t="str">
        <f>+V589</f>
        <v>Gobiernos Autonomos Municipales</v>
      </c>
      <c r="X589" s="240">
        <f>+VLOOKUP(A589,[4]Sheet1!$A$13:$D$744,4,FALSE)</f>
        <v>0</v>
      </c>
      <c r="Y589" s="240" t="e">
        <f>+VLOOKUP(X589,bd_lista!$A$3:$C$592,3,FALSE)</f>
        <v>#N/A</v>
      </c>
      <c r="Z589" s="290">
        <f>+X589</f>
        <v>0</v>
      </c>
      <c r="AA589" s="291" t="e">
        <f>+Y589</f>
        <v>#N/A</v>
      </c>
    </row>
    <row r="590" spans="1:27" customFormat="1" ht="15" hidden="1" customHeight="1">
      <c r="A590" s="32">
        <v>1246</v>
      </c>
      <c r="B590" s="394"/>
      <c r="C590" s="245" t="str">
        <f>+VLOOKUP(A590,bd_lista!$A$3:$C$592,3,FALSE)</f>
        <v>Gobierno Autónomo Municipal de Puerto Acosta</v>
      </c>
      <c r="D590" s="396"/>
      <c r="E590" s="242" t="s">
        <v>1304</v>
      </c>
      <c r="F590" s="241">
        <f ca="1">+IFERROR(INDEX('Hoja de Trabajo para listado'!$A$155:$Z$1048576,MATCH($A590,'Hoja de Trabajo para listado'!$A$155:$A$1048576,0),MATCH((CUADRO!F$4&amp;$E590),'Hoja de Trabajo para listado'!$A$151:$Z$151,0)),0)+IFERROR(INDEX('Hoja de Trabajo para listado'!$AB$155:$BA$1048576,MATCH($A590,'Hoja de Trabajo para listado'!$AB$155:$AB$1048576,0),MATCH((CUADRO!F$4&amp;$E590),'Hoja de Trabajo para listado'!$AB$151:$BA$151,0)),0)+IFERROR(INDEX('Hoja de Trabajo para listado'!$BC$155:$CB$1048576,MATCH($A590,'Hoja de Trabajo para listado'!$BC$155:$BC$1048576,0),MATCH((CUADRO!F$4&amp;$E590),'Hoja de Trabajo para listado'!$BC$151:$CB$151,0)),0)+IFERROR(INDEX('Hoja de Trabajo para listado'!$DE$153:$DG$274,MATCH($A590,'Hoja de Trabajo para listado'!$DE$153:$DE$1048576,0),MATCH((CUADRO!F$4&amp;$E590),'Hoja de Trabajo para listado'!$DE$151:$DG$151,0)),0)+IFERROR(INDEX('Hoja de Trabajo para listado'!$CD$155:$DC$1048576,MATCH($A590,'Hoja de Trabajo para listado'!$CD$155:$CD$1048576,0),MATCH((CUADRO!F$4&amp;$E590),'Hoja de Trabajo para listado'!$CD$151:$DC$151,0)),0)</f>
        <v>0</v>
      </c>
      <c r="G590" s="241">
        <f ca="1">+IFERROR(INDEX('Hoja de Trabajo para listado'!$A$155:$Z$1048576,MATCH($A590,'Hoja de Trabajo para listado'!$A$155:$A$1048576,0),MATCH((CUADRO!G$4&amp;$E590),'Hoja de Trabajo para listado'!$A$151:$Z$151,0)),0)+IFERROR(INDEX('Hoja de Trabajo para listado'!$AB$155:$BA$1048576,MATCH($A590,'Hoja de Trabajo para listado'!$AB$155:$AB$1048576,0),MATCH((CUADRO!G$4&amp;$E590),'Hoja de Trabajo para listado'!$AB$151:$BA$151,0)),0)+IFERROR(INDEX('Hoja de Trabajo para listado'!$BC$155:$CB$1048576,MATCH($A590,'Hoja de Trabajo para listado'!$BC$155:$BC$1048576,0),MATCH((CUADRO!G$4&amp;$E590),'Hoja de Trabajo para listado'!$BC$151:$CB$151,0)),0)+IFERROR(INDEX('Hoja de Trabajo para listado'!$DE$153:$DG$274,MATCH($A590,'Hoja de Trabajo para listado'!$DE$153:$DE$1048576,0),MATCH((CUADRO!G$4&amp;$E590),'Hoja de Trabajo para listado'!$DE$151:$DG$151,0)),0)+IFERROR(INDEX('Hoja de Trabajo para listado'!$CD$155:$DC$1048576,MATCH($A590,'Hoja de Trabajo para listado'!$CD$155:$CD$1048576,0),MATCH((CUADRO!G$4&amp;$E590),'Hoja de Trabajo para listado'!$CD$151:$DC$151,0)),0)</f>
        <v>0</v>
      </c>
      <c r="H590" s="241">
        <f ca="1">+IFERROR(INDEX('Hoja de Trabajo para listado'!$A$155:$Z$1048576,MATCH($A590,'Hoja de Trabajo para listado'!$A$155:$A$1048576,0),MATCH((CUADRO!H$4&amp;$E590),'Hoja de Trabajo para listado'!$A$151:$Z$151,0)),0)+IFERROR(INDEX('Hoja de Trabajo para listado'!$AB$155:$BA$1048576,MATCH($A590,'Hoja de Trabajo para listado'!$AB$155:$AB$1048576,0),MATCH((CUADRO!H$4&amp;$E590),'Hoja de Trabajo para listado'!$AB$151:$BA$151,0)),0)+IFERROR(INDEX('Hoja de Trabajo para listado'!$BC$155:$CB$1048576,MATCH($A590,'Hoja de Trabajo para listado'!$BC$155:$BC$1048576,0),MATCH((CUADRO!H$4&amp;$E590),'Hoja de Trabajo para listado'!$BC$151:$CB$151,0)),0)+IFERROR(INDEX('Hoja de Trabajo para listado'!$DE$153:$DG$274,MATCH($A590,'Hoja de Trabajo para listado'!$DE$153:$DE$1048576,0),MATCH((CUADRO!H$4&amp;$E590),'Hoja de Trabajo para listado'!$DE$151:$DG$151,0)),0)+IFERROR(INDEX('Hoja de Trabajo para listado'!$CD$155:$DC$1048576,MATCH($A590,'Hoja de Trabajo para listado'!$CD$155:$CD$1048576,0),MATCH((CUADRO!H$4&amp;$E590),'Hoja de Trabajo para listado'!$CD$151:$DC$151,0)),0)</f>
        <v>0</v>
      </c>
      <c r="I590" s="241">
        <f ca="1">+IFERROR(INDEX('Hoja de Trabajo para listado'!$A$155:$Z$1048576,MATCH($A590,'Hoja de Trabajo para listado'!$A$155:$A$1048576,0),MATCH((CUADRO!I$4&amp;$E590),'Hoja de Trabajo para listado'!$A$151:$Z$151,0)),0)+IFERROR(INDEX('Hoja de Trabajo para listado'!$AB$155:$BA$1048576,MATCH($A590,'Hoja de Trabajo para listado'!$AB$155:$AB$1048576,0),MATCH((CUADRO!I$4&amp;$E590),'Hoja de Trabajo para listado'!$AB$151:$BA$151,0)),0)+IFERROR(INDEX('Hoja de Trabajo para listado'!$BC$155:$CB$1048576,MATCH($A590,'Hoja de Trabajo para listado'!$BC$155:$BC$1048576,0),MATCH((CUADRO!I$4&amp;$E590),'Hoja de Trabajo para listado'!$BC$151:$CB$151,0)),0)+IFERROR(INDEX('Hoja de Trabajo para listado'!$DE$153:$DG$274,MATCH($A590,'Hoja de Trabajo para listado'!$DE$153:$DE$1048576,0),MATCH((CUADRO!I$4&amp;$E590),'Hoja de Trabajo para listado'!$DE$151:$DG$151,0)),0)+IFERROR(INDEX('Hoja de Trabajo para listado'!$CD$155:$DC$1048576,MATCH($A590,'Hoja de Trabajo para listado'!$CD$155:$CD$1048576,0),MATCH((CUADRO!I$4&amp;$E590),'Hoja de Trabajo para listado'!$CD$151:$DC$151,0)),0)</f>
        <v>0</v>
      </c>
      <c r="J590" s="241">
        <f ca="1">+IFERROR(INDEX('Hoja de Trabajo para listado'!$A$155:$Z$1048576,MATCH($A590,'Hoja de Trabajo para listado'!$A$155:$A$1048576,0),MATCH((CUADRO!J$4&amp;$E590),'Hoja de Trabajo para listado'!$A$151:$Z$151,0)),0)+IFERROR(INDEX('Hoja de Trabajo para listado'!$AB$155:$BA$1048576,MATCH($A590,'Hoja de Trabajo para listado'!$AB$155:$AB$1048576,0),MATCH((CUADRO!J$4&amp;$E590),'Hoja de Trabajo para listado'!$AB$151:$BA$151,0)),0)+IFERROR(INDEX('Hoja de Trabajo para listado'!$BC$155:$CB$1048576,MATCH($A590,'Hoja de Trabajo para listado'!$BC$155:$BC$1048576,0),MATCH((CUADRO!J$4&amp;$E590),'Hoja de Trabajo para listado'!$BC$151:$CB$151,0)),0)+IFERROR(INDEX('Hoja de Trabajo para listado'!$DE$153:$DG$274,MATCH($A590,'Hoja de Trabajo para listado'!$DE$153:$DE$1048576,0),MATCH((CUADRO!J$4&amp;$E590),'Hoja de Trabajo para listado'!$DE$151:$DG$151,0)),0)+IFERROR(INDEX('Hoja de Trabajo para listado'!$CD$155:$DC$1048576,MATCH($A590,'Hoja de Trabajo para listado'!$CD$155:$CD$1048576,0),MATCH((CUADRO!J$4&amp;$E590),'Hoja de Trabajo para listado'!$CD$151:$DC$151,0)),0)</f>
        <v>0</v>
      </c>
      <c r="K590" s="241">
        <f ca="1">+IFERROR(INDEX('Hoja de Trabajo para listado'!$A$155:$Z$1048576,MATCH($A590,'Hoja de Trabajo para listado'!$A$155:$A$1048576,0),MATCH((CUADRO!K$4&amp;$E590),'Hoja de Trabajo para listado'!$A$151:$Z$151,0)),0)+IFERROR(INDEX('Hoja de Trabajo para listado'!$AB$155:$BA$1048576,MATCH($A590,'Hoja de Trabajo para listado'!$AB$155:$AB$1048576,0),MATCH((CUADRO!K$4&amp;$E590),'Hoja de Trabajo para listado'!$AB$151:$BA$151,0)),0)+IFERROR(INDEX('Hoja de Trabajo para listado'!$BC$155:$CB$1048576,MATCH($A590,'Hoja de Trabajo para listado'!$BC$155:$BC$1048576,0),MATCH((CUADRO!K$4&amp;$E590),'Hoja de Trabajo para listado'!$BC$151:$CB$151,0)),0)+IFERROR(INDEX('Hoja de Trabajo para listado'!$DE$153:$DG$274,MATCH($A590,'Hoja de Trabajo para listado'!$DE$153:$DE$1048576,0),MATCH((CUADRO!K$4&amp;$E590),'Hoja de Trabajo para listado'!$DE$151:$DG$151,0)),0)+IFERROR(INDEX('Hoja de Trabajo para listado'!$CD$155:$DC$1048576,MATCH($A590,'Hoja de Trabajo para listado'!$CD$155:$CD$1048576,0),MATCH((CUADRO!K$4&amp;$E590),'Hoja de Trabajo para listado'!$CD$151:$DC$151,0)),0)</f>
        <v>0</v>
      </c>
      <c r="L590" s="241">
        <f ca="1">+IFERROR(INDEX('Hoja de Trabajo para listado'!$A$155:$Z$1048576,MATCH($A590,'Hoja de Trabajo para listado'!$A$155:$A$1048576,0),MATCH((CUADRO!L$4&amp;$E590),'Hoja de Trabajo para listado'!$A$151:$Z$151,0)),0)+IFERROR(INDEX('Hoja de Trabajo para listado'!$AB$155:$BA$1048576,MATCH($A590,'Hoja de Trabajo para listado'!$AB$155:$AB$1048576,0),MATCH((CUADRO!L$4&amp;$E590),'Hoja de Trabajo para listado'!$AB$151:$BA$151,0)),0)+IFERROR(INDEX('Hoja de Trabajo para listado'!$BC$155:$CB$1048576,MATCH($A590,'Hoja de Trabajo para listado'!$BC$155:$BC$1048576,0),MATCH((CUADRO!L$4&amp;$E590),'Hoja de Trabajo para listado'!$BC$151:$CB$151,0)),0)+IFERROR(INDEX('Hoja de Trabajo para listado'!$DE$153:$DG$274,MATCH($A590,'Hoja de Trabajo para listado'!$DE$153:$DE$1048576,0),MATCH((CUADRO!L$4&amp;$E590),'Hoja de Trabajo para listado'!$DE$151:$DG$151,0)),0)+IFERROR(INDEX('Hoja de Trabajo para listado'!$CD$155:$DC$1048576,MATCH($A590,'Hoja de Trabajo para listado'!$CD$155:$CD$1048576,0),MATCH((CUADRO!L$4&amp;$E590),'Hoja de Trabajo para listado'!$CD$151:$DC$151,0)),0)</f>
        <v>0</v>
      </c>
      <c r="M590" s="241">
        <f ca="1">+IFERROR(INDEX('Hoja de Trabajo para listado'!$A$155:$Z$1048576,MATCH($A590,'Hoja de Trabajo para listado'!$A$155:$A$1048576,0),MATCH((CUADRO!M$4&amp;$E590),'Hoja de Trabajo para listado'!$A$151:$Z$151,0)),0)+IFERROR(INDEX('Hoja de Trabajo para listado'!$AB$155:$BA$1048576,MATCH($A590,'Hoja de Trabajo para listado'!$AB$155:$AB$1048576,0),MATCH((CUADRO!M$4&amp;$E590),'Hoja de Trabajo para listado'!$AB$151:$BA$151,0)),0)+IFERROR(INDEX('Hoja de Trabajo para listado'!$BC$155:$CB$1048576,MATCH($A590,'Hoja de Trabajo para listado'!$BC$155:$BC$1048576,0),MATCH((CUADRO!M$4&amp;$E590),'Hoja de Trabajo para listado'!$BC$151:$CB$151,0)),0)+IFERROR(INDEX('Hoja de Trabajo para listado'!$DE$153:$DG$274,MATCH($A590,'Hoja de Trabajo para listado'!$DE$153:$DE$1048576,0),MATCH((CUADRO!M$4&amp;$E590),'Hoja de Trabajo para listado'!$DE$151:$DG$151,0)),0)+IFERROR(INDEX('Hoja de Trabajo para listado'!$CD$155:$DC$1048576,MATCH($A590,'Hoja de Trabajo para listado'!$CD$155:$CD$1048576,0),MATCH((CUADRO!M$4&amp;$E590),'Hoja de Trabajo para listado'!$CD$151:$DC$151,0)),0)</f>
        <v>0</v>
      </c>
      <c r="N590" s="241">
        <f ca="1">+IFERROR(INDEX('Hoja de Trabajo para listado'!$A$155:$Z$1048576,MATCH($A590,'Hoja de Trabajo para listado'!$A$155:$A$1048576,0),MATCH((CUADRO!N$4&amp;$E590),'Hoja de Trabajo para listado'!$A$151:$Z$151,0)),0)+IFERROR(INDEX('Hoja de Trabajo para listado'!$AB$155:$BA$1048576,MATCH($A590,'Hoja de Trabajo para listado'!$AB$155:$AB$1048576,0),MATCH((CUADRO!N$4&amp;$E590),'Hoja de Trabajo para listado'!$AB$151:$BA$151,0)),0)+IFERROR(INDEX('Hoja de Trabajo para listado'!$BC$155:$CB$1048576,MATCH($A590,'Hoja de Trabajo para listado'!$BC$155:$BC$1048576,0),MATCH((CUADRO!N$4&amp;$E590),'Hoja de Trabajo para listado'!$BC$151:$CB$151,0)),0)+IFERROR(INDEX('Hoja de Trabajo para listado'!$DE$153:$DG$274,MATCH($A590,'Hoja de Trabajo para listado'!$DE$153:$DE$1048576,0),MATCH((CUADRO!N$4&amp;$E590),'Hoja de Trabajo para listado'!$DE$151:$DG$151,0)),0)+IFERROR(INDEX('Hoja de Trabajo para listado'!$CD$155:$DC$1048576,MATCH($A590,'Hoja de Trabajo para listado'!$CD$155:$CD$1048576,0),MATCH((CUADRO!N$4&amp;$E590),'Hoja de Trabajo para listado'!$CD$151:$DC$151,0)),0)</f>
        <v>0</v>
      </c>
      <c r="O590" s="241">
        <f ca="1">+IFERROR(INDEX('Hoja de Trabajo para listado'!$A$155:$Z$1048576,MATCH($A590,'Hoja de Trabajo para listado'!$A$155:$A$1048576,0),MATCH((CUADRO!O$4&amp;$E590),'Hoja de Trabajo para listado'!$A$151:$Z$151,0)),0)+IFERROR(INDEX('Hoja de Trabajo para listado'!$AB$155:$BA$1048576,MATCH($A590,'Hoja de Trabajo para listado'!$AB$155:$AB$1048576,0),MATCH((CUADRO!O$4&amp;$E590),'Hoja de Trabajo para listado'!$AB$151:$BA$151,0)),0)+IFERROR(INDEX('Hoja de Trabajo para listado'!$BC$155:$CB$1048576,MATCH($A590,'Hoja de Trabajo para listado'!$BC$155:$BC$1048576,0),MATCH((CUADRO!O$4&amp;$E590),'Hoja de Trabajo para listado'!$BC$151:$CB$151,0)),0)+IFERROR(INDEX('Hoja de Trabajo para listado'!$DE$153:$DG$274,MATCH($A590,'Hoja de Trabajo para listado'!$DE$153:$DE$1048576,0),MATCH((CUADRO!O$4&amp;$E590),'Hoja de Trabajo para listado'!$DE$151:$DG$151,0)),0)+IFERROR(INDEX('Hoja de Trabajo para listado'!$CD$155:$DC$1048576,MATCH($A590,'Hoja de Trabajo para listado'!$CD$155:$CD$1048576,0),MATCH((CUADRO!O$4&amp;$E590),'Hoja de Trabajo para listado'!$CD$151:$DC$151,0)),0)</f>
        <v>0</v>
      </c>
      <c r="P590" s="241">
        <f ca="1">+IFERROR(INDEX('Hoja de Trabajo para listado'!$A$155:$Z$1048576,MATCH($A590,'Hoja de Trabajo para listado'!$A$155:$A$1048576,0),MATCH((CUADRO!P$4&amp;$E590),'Hoja de Trabajo para listado'!$A$151:$Z$151,0)),0)+IFERROR(INDEX('Hoja de Trabajo para listado'!$AB$155:$BA$1048576,MATCH($A590,'Hoja de Trabajo para listado'!$AB$155:$AB$1048576,0),MATCH((CUADRO!P$4&amp;$E590),'Hoja de Trabajo para listado'!$AB$151:$BA$151,0)),0)+IFERROR(INDEX('Hoja de Trabajo para listado'!$BC$155:$CB$1048576,MATCH($A590,'Hoja de Trabajo para listado'!$BC$155:$BC$1048576,0),MATCH((CUADRO!P$4&amp;$E590),'Hoja de Trabajo para listado'!$BC$151:$CB$151,0)),0)+IFERROR(INDEX('Hoja de Trabajo para listado'!$DE$153:$DG$274,MATCH($A590,'Hoja de Trabajo para listado'!$DE$153:$DE$1048576,0),MATCH((CUADRO!P$4&amp;$E590),'Hoja de Trabajo para listado'!$DE$151:$DG$151,0)),0)+IFERROR(INDEX('Hoja de Trabajo para listado'!$CD$155:$DC$1048576,MATCH($A590,'Hoja de Trabajo para listado'!$CD$155:$CD$1048576,0),MATCH((CUADRO!P$4&amp;$E590),'Hoja de Trabajo para listado'!$CD$151:$DC$151,0)),0)</f>
        <v>0</v>
      </c>
      <c r="Q590" s="241">
        <f ca="1">+IFERROR(INDEX('Hoja de Trabajo para listado'!$A$155:$Z$1048576,MATCH($A590,'Hoja de Trabajo para listado'!$A$155:$A$1048576,0),MATCH((CUADRO!Q$4&amp;$E590),'Hoja de Trabajo para listado'!$A$151:$Z$151,0)),0)+IFERROR(INDEX('Hoja de Trabajo para listado'!$AB$155:$BA$1048576,MATCH($A590,'Hoja de Trabajo para listado'!$AB$155:$AB$1048576,0),MATCH((CUADRO!Q$4&amp;$E590),'Hoja de Trabajo para listado'!$AB$151:$BA$151,0)),0)+IFERROR(INDEX('Hoja de Trabajo para listado'!$BC$155:$CB$1048576,MATCH($A590,'Hoja de Trabajo para listado'!$BC$155:$BC$1048576,0),MATCH((CUADRO!Q$4&amp;$E590),'Hoja de Trabajo para listado'!$BC$151:$CB$151,0)),0)+IFERROR(INDEX('Hoja de Trabajo para listado'!$DE$153:$DG$274,MATCH($A590,'Hoja de Trabajo para listado'!$DE$153:$DE$1048576,0),MATCH((CUADRO!Q$4&amp;$E590),'Hoja de Trabajo para listado'!$DE$151:$DG$151,0)),0)+IFERROR(INDEX('Hoja de Trabajo para listado'!$CD$155:$DC$1048576,MATCH($A590,'Hoja de Trabajo para listado'!$CD$155:$CD$1048576,0),MATCH((CUADRO!Q$4&amp;$E590),'Hoja de Trabajo para listado'!$CD$151:$DC$151,0)),0)</f>
        <v>0</v>
      </c>
      <c r="R590" s="241">
        <f t="shared" ca="1" si="25"/>
        <v>0</v>
      </c>
      <c r="S590" s="247">
        <f ca="1">+R589+R590</f>
        <v>0</v>
      </c>
      <c r="T590" s="241">
        <f ca="1">+S590</f>
        <v>0</v>
      </c>
      <c r="U590" s="240">
        <f t="shared" si="26"/>
        <v>2</v>
      </c>
      <c r="V590" s="327" t="str">
        <f>+VLOOKUP(A590,bd_lista!$A$3:$E$592,5,FALSE)</f>
        <v>Gobiernos Autonomos Municipales</v>
      </c>
      <c r="W590" s="398"/>
      <c r="X590" s="240">
        <f>+VLOOKUP(A590,[4]Sheet1!$A$13:$D$744,4,FALSE)</f>
        <v>0</v>
      </c>
      <c r="Y590" s="240" t="e">
        <f>+VLOOKUP(X590,bd_lista!$A$3:$C$592,3,FALSE)</f>
        <v>#N/A</v>
      </c>
      <c r="Z590" s="288"/>
      <c r="AA590" s="289"/>
    </row>
    <row r="591" spans="1:27" customFormat="1" ht="27" hidden="1" customHeight="1">
      <c r="A591" s="32">
        <v>1247</v>
      </c>
      <c r="B591" s="393">
        <f>+A591</f>
        <v>1247</v>
      </c>
      <c r="C591" s="245" t="str">
        <f>+VLOOKUP(A591,bd_lista!$A$3:$C$592,3,FALSE)</f>
        <v>Gobierno Autónomo Municipal de Mocomoco</v>
      </c>
      <c r="D591" s="395" t="str">
        <f>+C591</f>
        <v>Gobierno Autónomo Municipal de Mocomoco</v>
      </c>
      <c r="E591" s="240" t="s">
        <v>1303</v>
      </c>
      <c r="F591" s="241">
        <f ca="1">+IFERROR(INDEX('Hoja de Trabajo para listado'!$A$155:$Z$1048576,MATCH($A591,'Hoja de Trabajo para listado'!$A$155:$A$1048576,0),MATCH((CUADRO!F$4&amp;$E591),'Hoja de Trabajo para listado'!$A$151:$Z$151,0)),0)+IFERROR(INDEX('Hoja de Trabajo para listado'!$AB$155:$BA$1048576,MATCH($A591,'Hoja de Trabajo para listado'!$AB$155:$AB$1048576,0),MATCH((CUADRO!F$4&amp;$E591),'Hoja de Trabajo para listado'!$AB$151:$BA$151,0)),0)+IFERROR(INDEX('Hoja de Trabajo para listado'!$BC$155:$CB$1048576,MATCH($A591,'Hoja de Trabajo para listado'!$BC$155:$BC$1048576,0),MATCH((CUADRO!F$4&amp;$E591),'Hoja de Trabajo para listado'!$BC$151:$CB$151,0)),0)+IFERROR(INDEX('Hoja de Trabajo para listado'!$DE$153:$DG$274,MATCH($A591,'Hoja de Trabajo para listado'!$DE$153:$DE$1048576,0),MATCH((CUADRO!F$4&amp;$E591),'Hoja de Trabajo para listado'!$DE$151:$DG$151,0)),0)+IFERROR(INDEX('Hoja de Trabajo para listado'!$CD$155:$DC$1048576,MATCH($A591,'Hoja de Trabajo para listado'!$CD$155:$CD$1048576,0),MATCH((CUADRO!F$4&amp;$E591),'Hoja de Trabajo para listado'!$CD$151:$DC$151,0)),0)</f>
        <v>0</v>
      </c>
      <c r="G591" s="241">
        <f ca="1">+IFERROR(INDEX('Hoja de Trabajo para listado'!$A$155:$Z$1048576,MATCH($A591,'Hoja de Trabajo para listado'!$A$155:$A$1048576,0),MATCH((CUADRO!G$4&amp;$E591),'Hoja de Trabajo para listado'!$A$151:$Z$151,0)),0)+IFERROR(INDEX('Hoja de Trabajo para listado'!$AB$155:$BA$1048576,MATCH($A591,'Hoja de Trabajo para listado'!$AB$155:$AB$1048576,0),MATCH((CUADRO!G$4&amp;$E591),'Hoja de Trabajo para listado'!$AB$151:$BA$151,0)),0)+IFERROR(INDEX('Hoja de Trabajo para listado'!$BC$155:$CB$1048576,MATCH($A591,'Hoja de Trabajo para listado'!$BC$155:$BC$1048576,0),MATCH((CUADRO!G$4&amp;$E591),'Hoja de Trabajo para listado'!$BC$151:$CB$151,0)),0)+IFERROR(INDEX('Hoja de Trabajo para listado'!$DE$153:$DG$274,MATCH($A591,'Hoja de Trabajo para listado'!$DE$153:$DE$1048576,0),MATCH((CUADRO!G$4&amp;$E591),'Hoja de Trabajo para listado'!$DE$151:$DG$151,0)),0)+IFERROR(INDEX('Hoja de Trabajo para listado'!$CD$155:$DC$1048576,MATCH($A591,'Hoja de Trabajo para listado'!$CD$155:$CD$1048576,0),MATCH((CUADRO!G$4&amp;$E591),'Hoja de Trabajo para listado'!$CD$151:$DC$151,0)),0)</f>
        <v>0</v>
      </c>
      <c r="H591" s="241">
        <f ca="1">+IFERROR(INDEX('Hoja de Trabajo para listado'!$A$155:$Z$1048576,MATCH($A591,'Hoja de Trabajo para listado'!$A$155:$A$1048576,0),MATCH((CUADRO!H$4&amp;$E591),'Hoja de Trabajo para listado'!$A$151:$Z$151,0)),0)+IFERROR(INDEX('Hoja de Trabajo para listado'!$AB$155:$BA$1048576,MATCH($A591,'Hoja de Trabajo para listado'!$AB$155:$AB$1048576,0),MATCH((CUADRO!H$4&amp;$E591),'Hoja de Trabajo para listado'!$AB$151:$BA$151,0)),0)+IFERROR(INDEX('Hoja de Trabajo para listado'!$BC$155:$CB$1048576,MATCH($A591,'Hoja de Trabajo para listado'!$BC$155:$BC$1048576,0),MATCH((CUADRO!H$4&amp;$E591),'Hoja de Trabajo para listado'!$BC$151:$CB$151,0)),0)+IFERROR(INDEX('Hoja de Trabajo para listado'!$DE$153:$DG$274,MATCH($A591,'Hoja de Trabajo para listado'!$DE$153:$DE$1048576,0),MATCH((CUADRO!H$4&amp;$E591),'Hoja de Trabajo para listado'!$DE$151:$DG$151,0)),0)+IFERROR(INDEX('Hoja de Trabajo para listado'!$CD$155:$DC$1048576,MATCH($A591,'Hoja de Trabajo para listado'!$CD$155:$CD$1048576,0),MATCH((CUADRO!H$4&amp;$E591),'Hoja de Trabajo para listado'!$CD$151:$DC$151,0)),0)</f>
        <v>0</v>
      </c>
      <c r="I591" s="241">
        <f ca="1">+IFERROR(INDEX('Hoja de Trabajo para listado'!$A$155:$Z$1048576,MATCH($A591,'Hoja de Trabajo para listado'!$A$155:$A$1048576,0),MATCH((CUADRO!I$4&amp;$E591),'Hoja de Trabajo para listado'!$A$151:$Z$151,0)),0)+IFERROR(INDEX('Hoja de Trabajo para listado'!$AB$155:$BA$1048576,MATCH($A591,'Hoja de Trabajo para listado'!$AB$155:$AB$1048576,0),MATCH((CUADRO!I$4&amp;$E591),'Hoja de Trabajo para listado'!$AB$151:$BA$151,0)),0)+IFERROR(INDEX('Hoja de Trabajo para listado'!$BC$155:$CB$1048576,MATCH($A591,'Hoja de Trabajo para listado'!$BC$155:$BC$1048576,0),MATCH((CUADRO!I$4&amp;$E591),'Hoja de Trabajo para listado'!$BC$151:$CB$151,0)),0)+IFERROR(INDEX('Hoja de Trabajo para listado'!$DE$153:$DG$274,MATCH($A591,'Hoja de Trabajo para listado'!$DE$153:$DE$1048576,0),MATCH((CUADRO!I$4&amp;$E591),'Hoja de Trabajo para listado'!$DE$151:$DG$151,0)),0)+IFERROR(INDEX('Hoja de Trabajo para listado'!$CD$155:$DC$1048576,MATCH($A591,'Hoja de Trabajo para listado'!$CD$155:$CD$1048576,0),MATCH((CUADRO!I$4&amp;$E591),'Hoja de Trabajo para listado'!$CD$151:$DC$151,0)),0)</f>
        <v>0</v>
      </c>
      <c r="J591" s="241">
        <f ca="1">+IFERROR(INDEX('Hoja de Trabajo para listado'!$A$155:$Z$1048576,MATCH($A591,'Hoja de Trabajo para listado'!$A$155:$A$1048576,0),MATCH((CUADRO!J$4&amp;$E591),'Hoja de Trabajo para listado'!$A$151:$Z$151,0)),0)+IFERROR(INDEX('Hoja de Trabajo para listado'!$AB$155:$BA$1048576,MATCH($A591,'Hoja de Trabajo para listado'!$AB$155:$AB$1048576,0),MATCH((CUADRO!J$4&amp;$E591),'Hoja de Trabajo para listado'!$AB$151:$BA$151,0)),0)+IFERROR(INDEX('Hoja de Trabajo para listado'!$BC$155:$CB$1048576,MATCH($A591,'Hoja de Trabajo para listado'!$BC$155:$BC$1048576,0),MATCH((CUADRO!J$4&amp;$E591),'Hoja de Trabajo para listado'!$BC$151:$CB$151,0)),0)+IFERROR(INDEX('Hoja de Trabajo para listado'!$DE$153:$DG$274,MATCH($A591,'Hoja de Trabajo para listado'!$DE$153:$DE$1048576,0),MATCH((CUADRO!J$4&amp;$E591),'Hoja de Trabajo para listado'!$DE$151:$DG$151,0)),0)+IFERROR(INDEX('Hoja de Trabajo para listado'!$CD$155:$DC$1048576,MATCH($A591,'Hoja de Trabajo para listado'!$CD$155:$CD$1048576,0),MATCH((CUADRO!J$4&amp;$E591),'Hoja de Trabajo para listado'!$CD$151:$DC$151,0)),0)</f>
        <v>0</v>
      </c>
      <c r="K591" s="241">
        <f ca="1">+IFERROR(INDEX('Hoja de Trabajo para listado'!$A$155:$Z$1048576,MATCH($A591,'Hoja de Trabajo para listado'!$A$155:$A$1048576,0),MATCH((CUADRO!K$4&amp;$E591),'Hoja de Trabajo para listado'!$A$151:$Z$151,0)),0)+IFERROR(INDEX('Hoja de Trabajo para listado'!$AB$155:$BA$1048576,MATCH($A591,'Hoja de Trabajo para listado'!$AB$155:$AB$1048576,0),MATCH((CUADRO!K$4&amp;$E591),'Hoja de Trabajo para listado'!$AB$151:$BA$151,0)),0)+IFERROR(INDEX('Hoja de Trabajo para listado'!$BC$155:$CB$1048576,MATCH($A591,'Hoja de Trabajo para listado'!$BC$155:$BC$1048576,0),MATCH((CUADRO!K$4&amp;$E591),'Hoja de Trabajo para listado'!$BC$151:$CB$151,0)),0)+IFERROR(INDEX('Hoja de Trabajo para listado'!$DE$153:$DG$274,MATCH($A591,'Hoja de Trabajo para listado'!$DE$153:$DE$1048576,0),MATCH((CUADRO!K$4&amp;$E591),'Hoja de Trabajo para listado'!$DE$151:$DG$151,0)),0)+IFERROR(INDEX('Hoja de Trabajo para listado'!$CD$155:$DC$1048576,MATCH($A591,'Hoja de Trabajo para listado'!$CD$155:$CD$1048576,0),MATCH((CUADRO!K$4&amp;$E591),'Hoja de Trabajo para listado'!$CD$151:$DC$151,0)),0)</f>
        <v>0</v>
      </c>
      <c r="L591" s="241">
        <f ca="1">+IFERROR(INDEX('Hoja de Trabajo para listado'!$A$155:$Z$1048576,MATCH($A591,'Hoja de Trabajo para listado'!$A$155:$A$1048576,0),MATCH((CUADRO!L$4&amp;$E591),'Hoja de Trabajo para listado'!$A$151:$Z$151,0)),0)+IFERROR(INDEX('Hoja de Trabajo para listado'!$AB$155:$BA$1048576,MATCH($A591,'Hoja de Trabajo para listado'!$AB$155:$AB$1048576,0),MATCH((CUADRO!L$4&amp;$E591),'Hoja de Trabajo para listado'!$AB$151:$BA$151,0)),0)+IFERROR(INDEX('Hoja de Trabajo para listado'!$BC$155:$CB$1048576,MATCH($A591,'Hoja de Trabajo para listado'!$BC$155:$BC$1048576,0),MATCH((CUADRO!L$4&amp;$E591),'Hoja de Trabajo para listado'!$BC$151:$CB$151,0)),0)+IFERROR(INDEX('Hoja de Trabajo para listado'!$DE$153:$DG$274,MATCH($A591,'Hoja de Trabajo para listado'!$DE$153:$DE$1048576,0),MATCH((CUADRO!L$4&amp;$E591),'Hoja de Trabajo para listado'!$DE$151:$DG$151,0)),0)+IFERROR(INDEX('Hoja de Trabajo para listado'!$CD$155:$DC$1048576,MATCH($A591,'Hoja de Trabajo para listado'!$CD$155:$CD$1048576,0),MATCH((CUADRO!L$4&amp;$E591),'Hoja de Trabajo para listado'!$CD$151:$DC$151,0)),0)</f>
        <v>0</v>
      </c>
      <c r="M591" s="241">
        <f ca="1">+IFERROR(INDEX('Hoja de Trabajo para listado'!$A$155:$Z$1048576,MATCH($A591,'Hoja de Trabajo para listado'!$A$155:$A$1048576,0),MATCH((CUADRO!M$4&amp;$E591),'Hoja de Trabajo para listado'!$A$151:$Z$151,0)),0)+IFERROR(INDEX('Hoja de Trabajo para listado'!$AB$155:$BA$1048576,MATCH($A591,'Hoja de Trabajo para listado'!$AB$155:$AB$1048576,0),MATCH((CUADRO!M$4&amp;$E591),'Hoja de Trabajo para listado'!$AB$151:$BA$151,0)),0)+IFERROR(INDEX('Hoja de Trabajo para listado'!$BC$155:$CB$1048576,MATCH($A591,'Hoja de Trabajo para listado'!$BC$155:$BC$1048576,0),MATCH((CUADRO!M$4&amp;$E591),'Hoja de Trabajo para listado'!$BC$151:$CB$151,0)),0)+IFERROR(INDEX('Hoja de Trabajo para listado'!$DE$153:$DG$274,MATCH($A591,'Hoja de Trabajo para listado'!$DE$153:$DE$1048576,0),MATCH((CUADRO!M$4&amp;$E591),'Hoja de Trabajo para listado'!$DE$151:$DG$151,0)),0)+IFERROR(INDEX('Hoja de Trabajo para listado'!$CD$155:$DC$1048576,MATCH($A591,'Hoja de Trabajo para listado'!$CD$155:$CD$1048576,0),MATCH((CUADRO!M$4&amp;$E591),'Hoja de Trabajo para listado'!$CD$151:$DC$151,0)),0)</f>
        <v>0</v>
      </c>
      <c r="N591" s="241">
        <f ca="1">+IFERROR(INDEX('Hoja de Trabajo para listado'!$A$155:$Z$1048576,MATCH($A591,'Hoja de Trabajo para listado'!$A$155:$A$1048576,0),MATCH((CUADRO!N$4&amp;$E591),'Hoja de Trabajo para listado'!$A$151:$Z$151,0)),0)+IFERROR(INDEX('Hoja de Trabajo para listado'!$AB$155:$BA$1048576,MATCH($A591,'Hoja de Trabajo para listado'!$AB$155:$AB$1048576,0),MATCH((CUADRO!N$4&amp;$E591),'Hoja de Trabajo para listado'!$AB$151:$BA$151,0)),0)+IFERROR(INDEX('Hoja de Trabajo para listado'!$BC$155:$CB$1048576,MATCH($A591,'Hoja de Trabajo para listado'!$BC$155:$BC$1048576,0),MATCH((CUADRO!N$4&amp;$E591),'Hoja de Trabajo para listado'!$BC$151:$CB$151,0)),0)+IFERROR(INDEX('Hoja de Trabajo para listado'!$DE$153:$DG$274,MATCH($A591,'Hoja de Trabajo para listado'!$DE$153:$DE$1048576,0),MATCH((CUADRO!N$4&amp;$E591),'Hoja de Trabajo para listado'!$DE$151:$DG$151,0)),0)+IFERROR(INDEX('Hoja de Trabajo para listado'!$CD$155:$DC$1048576,MATCH($A591,'Hoja de Trabajo para listado'!$CD$155:$CD$1048576,0),MATCH((CUADRO!N$4&amp;$E591),'Hoja de Trabajo para listado'!$CD$151:$DC$151,0)),0)</f>
        <v>0</v>
      </c>
      <c r="O591" s="241">
        <f ca="1">+IFERROR(INDEX('Hoja de Trabajo para listado'!$A$155:$Z$1048576,MATCH($A591,'Hoja de Trabajo para listado'!$A$155:$A$1048576,0),MATCH((CUADRO!O$4&amp;$E591),'Hoja de Trabajo para listado'!$A$151:$Z$151,0)),0)+IFERROR(INDEX('Hoja de Trabajo para listado'!$AB$155:$BA$1048576,MATCH($A591,'Hoja de Trabajo para listado'!$AB$155:$AB$1048576,0),MATCH((CUADRO!O$4&amp;$E591),'Hoja de Trabajo para listado'!$AB$151:$BA$151,0)),0)+IFERROR(INDEX('Hoja de Trabajo para listado'!$BC$155:$CB$1048576,MATCH($A591,'Hoja de Trabajo para listado'!$BC$155:$BC$1048576,0),MATCH((CUADRO!O$4&amp;$E591),'Hoja de Trabajo para listado'!$BC$151:$CB$151,0)),0)+IFERROR(INDEX('Hoja de Trabajo para listado'!$DE$153:$DG$274,MATCH($A591,'Hoja de Trabajo para listado'!$DE$153:$DE$1048576,0),MATCH((CUADRO!O$4&amp;$E591),'Hoja de Trabajo para listado'!$DE$151:$DG$151,0)),0)+IFERROR(INDEX('Hoja de Trabajo para listado'!$CD$155:$DC$1048576,MATCH($A591,'Hoja de Trabajo para listado'!$CD$155:$CD$1048576,0),MATCH((CUADRO!O$4&amp;$E591),'Hoja de Trabajo para listado'!$CD$151:$DC$151,0)),0)</f>
        <v>0</v>
      </c>
      <c r="P591" s="241">
        <f ca="1">+IFERROR(INDEX('Hoja de Trabajo para listado'!$A$155:$Z$1048576,MATCH($A591,'Hoja de Trabajo para listado'!$A$155:$A$1048576,0),MATCH((CUADRO!P$4&amp;$E591),'Hoja de Trabajo para listado'!$A$151:$Z$151,0)),0)+IFERROR(INDEX('Hoja de Trabajo para listado'!$AB$155:$BA$1048576,MATCH($A591,'Hoja de Trabajo para listado'!$AB$155:$AB$1048576,0),MATCH((CUADRO!P$4&amp;$E591),'Hoja de Trabajo para listado'!$AB$151:$BA$151,0)),0)+IFERROR(INDEX('Hoja de Trabajo para listado'!$BC$155:$CB$1048576,MATCH($A591,'Hoja de Trabajo para listado'!$BC$155:$BC$1048576,0),MATCH((CUADRO!P$4&amp;$E591),'Hoja de Trabajo para listado'!$BC$151:$CB$151,0)),0)+IFERROR(INDEX('Hoja de Trabajo para listado'!$DE$153:$DG$274,MATCH($A591,'Hoja de Trabajo para listado'!$DE$153:$DE$1048576,0),MATCH((CUADRO!P$4&amp;$E591),'Hoja de Trabajo para listado'!$DE$151:$DG$151,0)),0)+IFERROR(INDEX('Hoja de Trabajo para listado'!$CD$155:$DC$1048576,MATCH($A591,'Hoja de Trabajo para listado'!$CD$155:$CD$1048576,0),MATCH((CUADRO!P$4&amp;$E591),'Hoja de Trabajo para listado'!$CD$151:$DC$151,0)),0)</f>
        <v>0</v>
      </c>
      <c r="Q591" s="241">
        <f ca="1">+IFERROR(INDEX('Hoja de Trabajo para listado'!$A$155:$Z$1048576,MATCH($A591,'Hoja de Trabajo para listado'!$A$155:$A$1048576,0),MATCH((CUADRO!Q$4&amp;$E591),'Hoja de Trabajo para listado'!$A$151:$Z$151,0)),0)+IFERROR(INDEX('Hoja de Trabajo para listado'!$AB$155:$BA$1048576,MATCH($A591,'Hoja de Trabajo para listado'!$AB$155:$AB$1048576,0),MATCH((CUADRO!Q$4&amp;$E591),'Hoja de Trabajo para listado'!$AB$151:$BA$151,0)),0)+IFERROR(INDEX('Hoja de Trabajo para listado'!$BC$155:$CB$1048576,MATCH($A591,'Hoja de Trabajo para listado'!$BC$155:$BC$1048576,0),MATCH((CUADRO!Q$4&amp;$E591),'Hoja de Trabajo para listado'!$BC$151:$CB$151,0)),0)+IFERROR(INDEX('Hoja de Trabajo para listado'!$DE$153:$DG$274,MATCH($A591,'Hoja de Trabajo para listado'!$DE$153:$DE$1048576,0),MATCH((CUADRO!Q$4&amp;$E591),'Hoja de Trabajo para listado'!$DE$151:$DG$151,0)),0)+IFERROR(INDEX('Hoja de Trabajo para listado'!$CD$155:$DC$1048576,MATCH($A591,'Hoja de Trabajo para listado'!$CD$155:$CD$1048576,0),MATCH((CUADRO!Q$4&amp;$E591),'Hoja de Trabajo para listado'!$CD$151:$DC$151,0)),0)</f>
        <v>0</v>
      </c>
      <c r="R591" s="241">
        <f t="shared" ca="1" si="25"/>
        <v>0</v>
      </c>
      <c r="S591" s="247"/>
      <c r="T591" s="241">
        <f ca="1">+T592</f>
        <v>0</v>
      </c>
      <c r="U591" s="240">
        <f t="shared" si="26"/>
        <v>1</v>
      </c>
      <c r="V591" s="327" t="str">
        <f>+VLOOKUP(A591,bd_lista!$A$3:$E$592,5,FALSE)</f>
        <v>Gobiernos Autonomos Municipales</v>
      </c>
      <c r="W591" s="397" t="str">
        <f>+V591</f>
        <v>Gobiernos Autonomos Municipales</v>
      </c>
      <c r="X591" s="240">
        <f>+VLOOKUP(A591,[4]Sheet1!$A$13:$D$744,4,FALSE)</f>
        <v>0</v>
      </c>
      <c r="Y591" s="240" t="e">
        <f>+VLOOKUP(X591,bd_lista!$A$3:$C$592,3,FALSE)</f>
        <v>#N/A</v>
      </c>
      <c r="Z591" s="290">
        <f>+X591</f>
        <v>0</v>
      </c>
      <c r="AA591" s="291" t="e">
        <f>+Y591</f>
        <v>#N/A</v>
      </c>
    </row>
    <row r="592" spans="1:27" customFormat="1" ht="27" hidden="1" customHeight="1">
      <c r="A592" s="32">
        <v>1247</v>
      </c>
      <c r="B592" s="394"/>
      <c r="C592" s="245" t="str">
        <f>+VLOOKUP(A592,bd_lista!$A$3:$C$592,3,FALSE)</f>
        <v>Gobierno Autónomo Municipal de Mocomoco</v>
      </c>
      <c r="D592" s="396"/>
      <c r="E592" s="242" t="s">
        <v>1304</v>
      </c>
      <c r="F592" s="241">
        <f ca="1">+IFERROR(INDEX('Hoja de Trabajo para listado'!$A$155:$Z$1048576,MATCH($A592,'Hoja de Trabajo para listado'!$A$155:$A$1048576,0),MATCH((CUADRO!F$4&amp;$E592),'Hoja de Trabajo para listado'!$A$151:$Z$151,0)),0)+IFERROR(INDEX('Hoja de Trabajo para listado'!$AB$155:$BA$1048576,MATCH($A592,'Hoja de Trabajo para listado'!$AB$155:$AB$1048576,0),MATCH((CUADRO!F$4&amp;$E592),'Hoja de Trabajo para listado'!$AB$151:$BA$151,0)),0)+IFERROR(INDEX('Hoja de Trabajo para listado'!$BC$155:$CB$1048576,MATCH($A592,'Hoja de Trabajo para listado'!$BC$155:$BC$1048576,0),MATCH((CUADRO!F$4&amp;$E592),'Hoja de Trabajo para listado'!$BC$151:$CB$151,0)),0)+IFERROR(INDEX('Hoja de Trabajo para listado'!$DE$153:$DG$274,MATCH($A592,'Hoja de Trabajo para listado'!$DE$153:$DE$1048576,0),MATCH((CUADRO!F$4&amp;$E592),'Hoja de Trabajo para listado'!$DE$151:$DG$151,0)),0)+IFERROR(INDEX('Hoja de Trabajo para listado'!$CD$155:$DC$1048576,MATCH($A592,'Hoja de Trabajo para listado'!$CD$155:$CD$1048576,0),MATCH((CUADRO!F$4&amp;$E592),'Hoja de Trabajo para listado'!$CD$151:$DC$151,0)),0)</f>
        <v>0</v>
      </c>
      <c r="G592" s="241">
        <f ca="1">+IFERROR(INDEX('Hoja de Trabajo para listado'!$A$155:$Z$1048576,MATCH($A592,'Hoja de Trabajo para listado'!$A$155:$A$1048576,0),MATCH((CUADRO!G$4&amp;$E592),'Hoja de Trabajo para listado'!$A$151:$Z$151,0)),0)+IFERROR(INDEX('Hoja de Trabajo para listado'!$AB$155:$BA$1048576,MATCH($A592,'Hoja de Trabajo para listado'!$AB$155:$AB$1048576,0),MATCH((CUADRO!G$4&amp;$E592),'Hoja de Trabajo para listado'!$AB$151:$BA$151,0)),0)+IFERROR(INDEX('Hoja de Trabajo para listado'!$BC$155:$CB$1048576,MATCH($A592,'Hoja de Trabajo para listado'!$BC$155:$BC$1048576,0),MATCH((CUADRO!G$4&amp;$E592),'Hoja de Trabajo para listado'!$BC$151:$CB$151,0)),0)+IFERROR(INDEX('Hoja de Trabajo para listado'!$DE$153:$DG$274,MATCH($A592,'Hoja de Trabajo para listado'!$DE$153:$DE$1048576,0),MATCH((CUADRO!G$4&amp;$E592),'Hoja de Trabajo para listado'!$DE$151:$DG$151,0)),0)+IFERROR(INDEX('Hoja de Trabajo para listado'!$CD$155:$DC$1048576,MATCH($A592,'Hoja de Trabajo para listado'!$CD$155:$CD$1048576,0),MATCH((CUADRO!G$4&amp;$E592),'Hoja de Trabajo para listado'!$CD$151:$DC$151,0)),0)</f>
        <v>0</v>
      </c>
      <c r="H592" s="241">
        <f ca="1">+IFERROR(INDEX('Hoja de Trabajo para listado'!$A$155:$Z$1048576,MATCH($A592,'Hoja de Trabajo para listado'!$A$155:$A$1048576,0),MATCH((CUADRO!H$4&amp;$E592),'Hoja de Trabajo para listado'!$A$151:$Z$151,0)),0)+IFERROR(INDEX('Hoja de Trabajo para listado'!$AB$155:$BA$1048576,MATCH($A592,'Hoja de Trabajo para listado'!$AB$155:$AB$1048576,0),MATCH((CUADRO!H$4&amp;$E592),'Hoja de Trabajo para listado'!$AB$151:$BA$151,0)),0)+IFERROR(INDEX('Hoja de Trabajo para listado'!$BC$155:$CB$1048576,MATCH($A592,'Hoja de Trabajo para listado'!$BC$155:$BC$1048576,0),MATCH((CUADRO!H$4&amp;$E592),'Hoja de Trabajo para listado'!$BC$151:$CB$151,0)),0)+IFERROR(INDEX('Hoja de Trabajo para listado'!$DE$153:$DG$274,MATCH($A592,'Hoja de Trabajo para listado'!$DE$153:$DE$1048576,0),MATCH((CUADRO!H$4&amp;$E592),'Hoja de Trabajo para listado'!$DE$151:$DG$151,0)),0)+IFERROR(INDEX('Hoja de Trabajo para listado'!$CD$155:$DC$1048576,MATCH($A592,'Hoja de Trabajo para listado'!$CD$155:$CD$1048576,0),MATCH((CUADRO!H$4&amp;$E592),'Hoja de Trabajo para listado'!$CD$151:$DC$151,0)),0)</f>
        <v>0</v>
      </c>
      <c r="I592" s="241">
        <f ca="1">+IFERROR(INDEX('Hoja de Trabajo para listado'!$A$155:$Z$1048576,MATCH($A592,'Hoja de Trabajo para listado'!$A$155:$A$1048576,0),MATCH((CUADRO!I$4&amp;$E592),'Hoja de Trabajo para listado'!$A$151:$Z$151,0)),0)+IFERROR(INDEX('Hoja de Trabajo para listado'!$AB$155:$BA$1048576,MATCH($A592,'Hoja de Trabajo para listado'!$AB$155:$AB$1048576,0),MATCH((CUADRO!I$4&amp;$E592),'Hoja de Trabajo para listado'!$AB$151:$BA$151,0)),0)+IFERROR(INDEX('Hoja de Trabajo para listado'!$BC$155:$CB$1048576,MATCH($A592,'Hoja de Trabajo para listado'!$BC$155:$BC$1048576,0),MATCH((CUADRO!I$4&amp;$E592),'Hoja de Trabajo para listado'!$BC$151:$CB$151,0)),0)+IFERROR(INDEX('Hoja de Trabajo para listado'!$DE$153:$DG$274,MATCH($A592,'Hoja de Trabajo para listado'!$DE$153:$DE$1048576,0),MATCH((CUADRO!I$4&amp;$E592),'Hoja de Trabajo para listado'!$DE$151:$DG$151,0)),0)+IFERROR(INDEX('Hoja de Trabajo para listado'!$CD$155:$DC$1048576,MATCH($A592,'Hoja de Trabajo para listado'!$CD$155:$CD$1048576,0),MATCH((CUADRO!I$4&amp;$E592),'Hoja de Trabajo para listado'!$CD$151:$DC$151,0)),0)</f>
        <v>0</v>
      </c>
      <c r="J592" s="241">
        <f ca="1">+IFERROR(INDEX('Hoja de Trabajo para listado'!$A$155:$Z$1048576,MATCH($A592,'Hoja de Trabajo para listado'!$A$155:$A$1048576,0),MATCH((CUADRO!J$4&amp;$E592),'Hoja de Trabajo para listado'!$A$151:$Z$151,0)),0)+IFERROR(INDEX('Hoja de Trabajo para listado'!$AB$155:$BA$1048576,MATCH($A592,'Hoja de Trabajo para listado'!$AB$155:$AB$1048576,0),MATCH((CUADRO!J$4&amp;$E592),'Hoja de Trabajo para listado'!$AB$151:$BA$151,0)),0)+IFERROR(INDEX('Hoja de Trabajo para listado'!$BC$155:$CB$1048576,MATCH($A592,'Hoja de Trabajo para listado'!$BC$155:$BC$1048576,0),MATCH((CUADRO!J$4&amp;$E592),'Hoja de Trabajo para listado'!$BC$151:$CB$151,0)),0)+IFERROR(INDEX('Hoja de Trabajo para listado'!$DE$153:$DG$274,MATCH($A592,'Hoja de Trabajo para listado'!$DE$153:$DE$1048576,0),MATCH((CUADRO!J$4&amp;$E592),'Hoja de Trabajo para listado'!$DE$151:$DG$151,0)),0)+IFERROR(INDEX('Hoja de Trabajo para listado'!$CD$155:$DC$1048576,MATCH($A592,'Hoja de Trabajo para listado'!$CD$155:$CD$1048576,0),MATCH((CUADRO!J$4&amp;$E592),'Hoja de Trabajo para listado'!$CD$151:$DC$151,0)),0)</f>
        <v>0</v>
      </c>
      <c r="K592" s="241">
        <f ca="1">+IFERROR(INDEX('Hoja de Trabajo para listado'!$A$155:$Z$1048576,MATCH($A592,'Hoja de Trabajo para listado'!$A$155:$A$1048576,0),MATCH((CUADRO!K$4&amp;$E592),'Hoja de Trabajo para listado'!$A$151:$Z$151,0)),0)+IFERROR(INDEX('Hoja de Trabajo para listado'!$AB$155:$BA$1048576,MATCH($A592,'Hoja de Trabajo para listado'!$AB$155:$AB$1048576,0),MATCH((CUADRO!K$4&amp;$E592),'Hoja de Trabajo para listado'!$AB$151:$BA$151,0)),0)+IFERROR(INDEX('Hoja de Trabajo para listado'!$BC$155:$CB$1048576,MATCH($A592,'Hoja de Trabajo para listado'!$BC$155:$BC$1048576,0),MATCH((CUADRO!K$4&amp;$E592),'Hoja de Trabajo para listado'!$BC$151:$CB$151,0)),0)+IFERROR(INDEX('Hoja de Trabajo para listado'!$DE$153:$DG$274,MATCH($A592,'Hoja de Trabajo para listado'!$DE$153:$DE$1048576,0),MATCH((CUADRO!K$4&amp;$E592),'Hoja de Trabajo para listado'!$DE$151:$DG$151,0)),0)+IFERROR(INDEX('Hoja de Trabajo para listado'!$CD$155:$DC$1048576,MATCH($A592,'Hoja de Trabajo para listado'!$CD$155:$CD$1048576,0),MATCH((CUADRO!K$4&amp;$E592),'Hoja de Trabajo para listado'!$CD$151:$DC$151,0)),0)</f>
        <v>0</v>
      </c>
      <c r="L592" s="241">
        <f ca="1">+IFERROR(INDEX('Hoja de Trabajo para listado'!$A$155:$Z$1048576,MATCH($A592,'Hoja de Trabajo para listado'!$A$155:$A$1048576,0),MATCH((CUADRO!L$4&amp;$E592),'Hoja de Trabajo para listado'!$A$151:$Z$151,0)),0)+IFERROR(INDEX('Hoja de Trabajo para listado'!$AB$155:$BA$1048576,MATCH($A592,'Hoja de Trabajo para listado'!$AB$155:$AB$1048576,0),MATCH((CUADRO!L$4&amp;$E592),'Hoja de Trabajo para listado'!$AB$151:$BA$151,0)),0)+IFERROR(INDEX('Hoja de Trabajo para listado'!$BC$155:$CB$1048576,MATCH($A592,'Hoja de Trabajo para listado'!$BC$155:$BC$1048576,0),MATCH((CUADRO!L$4&amp;$E592),'Hoja de Trabajo para listado'!$BC$151:$CB$151,0)),0)+IFERROR(INDEX('Hoja de Trabajo para listado'!$DE$153:$DG$274,MATCH($A592,'Hoja de Trabajo para listado'!$DE$153:$DE$1048576,0),MATCH((CUADRO!L$4&amp;$E592),'Hoja de Trabajo para listado'!$DE$151:$DG$151,0)),0)+IFERROR(INDEX('Hoja de Trabajo para listado'!$CD$155:$DC$1048576,MATCH($A592,'Hoja de Trabajo para listado'!$CD$155:$CD$1048576,0),MATCH((CUADRO!L$4&amp;$E592),'Hoja de Trabajo para listado'!$CD$151:$DC$151,0)),0)</f>
        <v>0</v>
      </c>
      <c r="M592" s="241">
        <f ca="1">+IFERROR(INDEX('Hoja de Trabajo para listado'!$A$155:$Z$1048576,MATCH($A592,'Hoja de Trabajo para listado'!$A$155:$A$1048576,0),MATCH((CUADRO!M$4&amp;$E592),'Hoja de Trabajo para listado'!$A$151:$Z$151,0)),0)+IFERROR(INDEX('Hoja de Trabajo para listado'!$AB$155:$BA$1048576,MATCH($A592,'Hoja de Trabajo para listado'!$AB$155:$AB$1048576,0),MATCH((CUADRO!M$4&amp;$E592),'Hoja de Trabajo para listado'!$AB$151:$BA$151,0)),0)+IFERROR(INDEX('Hoja de Trabajo para listado'!$BC$155:$CB$1048576,MATCH($A592,'Hoja de Trabajo para listado'!$BC$155:$BC$1048576,0),MATCH((CUADRO!M$4&amp;$E592),'Hoja de Trabajo para listado'!$BC$151:$CB$151,0)),0)+IFERROR(INDEX('Hoja de Trabajo para listado'!$DE$153:$DG$274,MATCH($A592,'Hoja de Trabajo para listado'!$DE$153:$DE$1048576,0),MATCH((CUADRO!M$4&amp;$E592),'Hoja de Trabajo para listado'!$DE$151:$DG$151,0)),0)+IFERROR(INDEX('Hoja de Trabajo para listado'!$CD$155:$DC$1048576,MATCH($A592,'Hoja de Trabajo para listado'!$CD$155:$CD$1048576,0),MATCH((CUADRO!M$4&amp;$E592),'Hoja de Trabajo para listado'!$CD$151:$DC$151,0)),0)</f>
        <v>0</v>
      </c>
      <c r="N592" s="241">
        <f ca="1">+IFERROR(INDEX('Hoja de Trabajo para listado'!$A$155:$Z$1048576,MATCH($A592,'Hoja de Trabajo para listado'!$A$155:$A$1048576,0),MATCH((CUADRO!N$4&amp;$E592),'Hoja de Trabajo para listado'!$A$151:$Z$151,0)),0)+IFERROR(INDEX('Hoja de Trabajo para listado'!$AB$155:$BA$1048576,MATCH($A592,'Hoja de Trabajo para listado'!$AB$155:$AB$1048576,0),MATCH((CUADRO!N$4&amp;$E592),'Hoja de Trabajo para listado'!$AB$151:$BA$151,0)),0)+IFERROR(INDEX('Hoja de Trabajo para listado'!$BC$155:$CB$1048576,MATCH($A592,'Hoja de Trabajo para listado'!$BC$155:$BC$1048576,0),MATCH((CUADRO!N$4&amp;$E592),'Hoja de Trabajo para listado'!$BC$151:$CB$151,0)),0)+IFERROR(INDEX('Hoja de Trabajo para listado'!$DE$153:$DG$274,MATCH($A592,'Hoja de Trabajo para listado'!$DE$153:$DE$1048576,0),MATCH((CUADRO!N$4&amp;$E592),'Hoja de Trabajo para listado'!$DE$151:$DG$151,0)),0)+IFERROR(INDEX('Hoja de Trabajo para listado'!$CD$155:$DC$1048576,MATCH($A592,'Hoja de Trabajo para listado'!$CD$155:$CD$1048576,0),MATCH((CUADRO!N$4&amp;$E592),'Hoja de Trabajo para listado'!$CD$151:$DC$151,0)),0)</f>
        <v>0</v>
      </c>
      <c r="O592" s="241">
        <f ca="1">+IFERROR(INDEX('Hoja de Trabajo para listado'!$A$155:$Z$1048576,MATCH($A592,'Hoja de Trabajo para listado'!$A$155:$A$1048576,0),MATCH((CUADRO!O$4&amp;$E592),'Hoja de Trabajo para listado'!$A$151:$Z$151,0)),0)+IFERROR(INDEX('Hoja de Trabajo para listado'!$AB$155:$BA$1048576,MATCH($A592,'Hoja de Trabajo para listado'!$AB$155:$AB$1048576,0),MATCH((CUADRO!O$4&amp;$E592),'Hoja de Trabajo para listado'!$AB$151:$BA$151,0)),0)+IFERROR(INDEX('Hoja de Trabajo para listado'!$BC$155:$CB$1048576,MATCH($A592,'Hoja de Trabajo para listado'!$BC$155:$BC$1048576,0),MATCH((CUADRO!O$4&amp;$E592),'Hoja de Trabajo para listado'!$BC$151:$CB$151,0)),0)+IFERROR(INDEX('Hoja de Trabajo para listado'!$DE$153:$DG$274,MATCH($A592,'Hoja de Trabajo para listado'!$DE$153:$DE$1048576,0),MATCH((CUADRO!O$4&amp;$E592),'Hoja de Trabajo para listado'!$DE$151:$DG$151,0)),0)+IFERROR(INDEX('Hoja de Trabajo para listado'!$CD$155:$DC$1048576,MATCH($A592,'Hoja de Trabajo para listado'!$CD$155:$CD$1048576,0),MATCH((CUADRO!O$4&amp;$E592),'Hoja de Trabajo para listado'!$CD$151:$DC$151,0)),0)</f>
        <v>0</v>
      </c>
      <c r="P592" s="241">
        <f ca="1">+IFERROR(INDEX('Hoja de Trabajo para listado'!$A$155:$Z$1048576,MATCH($A592,'Hoja de Trabajo para listado'!$A$155:$A$1048576,0),MATCH((CUADRO!P$4&amp;$E592),'Hoja de Trabajo para listado'!$A$151:$Z$151,0)),0)+IFERROR(INDEX('Hoja de Trabajo para listado'!$AB$155:$BA$1048576,MATCH($A592,'Hoja de Trabajo para listado'!$AB$155:$AB$1048576,0),MATCH((CUADRO!P$4&amp;$E592),'Hoja de Trabajo para listado'!$AB$151:$BA$151,0)),0)+IFERROR(INDEX('Hoja de Trabajo para listado'!$BC$155:$CB$1048576,MATCH($A592,'Hoja de Trabajo para listado'!$BC$155:$BC$1048576,0),MATCH((CUADRO!P$4&amp;$E592),'Hoja de Trabajo para listado'!$BC$151:$CB$151,0)),0)+IFERROR(INDEX('Hoja de Trabajo para listado'!$DE$153:$DG$274,MATCH($A592,'Hoja de Trabajo para listado'!$DE$153:$DE$1048576,0),MATCH((CUADRO!P$4&amp;$E592),'Hoja de Trabajo para listado'!$DE$151:$DG$151,0)),0)+IFERROR(INDEX('Hoja de Trabajo para listado'!$CD$155:$DC$1048576,MATCH($A592,'Hoja de Trabajo para listado'!$CD$155:$CD$1048576,0),MATCH((CUADRO!P$4&amp;$E592),'Hoja de Trabajo para listado'!$CD$151:$DC$151,0)),0)</f>
        <v>0</v>
      </c>
      <c r="Q592" s="241">
        <f ca="1">+IFERROR(INDEX('Hoja de Trabajo para listado'!$A$155:$Z$1048576,MATCH($A592,'Hoja de Trabajo para listado'!$A$155:$A$1048576,0),MATCH((CUADRO!Q$4&amp;$E592),'Hoja de Trabajo para listado'!$A$151:$Z$151,0)),0)+IFERROR(INDEX('Hoja de Trabajo para listado'!$AB$155:$BA$1048576,MATCH($A592,'Hoja de Trabajo para listado'!$AB$155:$AB$1048576,0),MATCH((CUADRO!Q$4&amp;$E592),'Hoja de Trabajo para listado'!$AB$151:$BA$151,0)),0)+IFERROR(INDEX('Hoja de Trabajo para listado'!$BC$155:$CB$1048576,MATCH($A592,'Hoja de Trabajo para listado'!$BC$155:$BC$1048576,0),MATCH((CUADRO!Q$4&amp;$E592),'Hoja de Trabajo para listado'!$BC$151:$CB$151,0)),0)+IFERROR(INDEX('Hoja de Trabajo para listado'!$DE$153:$DG$274,MATCH($A592,'Hoja de Trabajo para listado'!$DE$153:$DE$1048576,0),MATCH((CUADRO!Q$4&amp;$E592),'Hoja de Trabajo para listado'!$DE$151:$DG$151,0)),0)+IFERROR(INDEX('Hoja de Trabajo para listado'!$CD$155:$DC$1048576,MATCH($A592,'Hoja de Trabajo para listado'!$CD$155:$CD$1048576,0),MATCH((CUADRO!Q$4&amp;$E592),'Hoja de Trabajo para listado'!$CD$151:$DC$151,0)),0)</f>
        <v>0</v>
      </c>
      <c r="R592" s="241">
        <f t="shared" ca="1" si="25"/>
        <v>0</v>
      </c>
      <c r="S592" s="247">
        <f ca="1">+R591+R592</f>
        <v>0</v>
      </c>
      <c r="T592" s="241">
        <f ca="1">+S592</f>
        <v>0</v>
      </c>
      <c r="U592" s="240">
        <f t="shared" si="26"/>
        <v>2</v>
      </c>
      <c r="V592" s="327" t="str">
        <f>+VLOOKUP(A592,bd_lista!$A$3:$E$592,5,FALSE)</f>
        <v>Gobiernos Autonomos Municipales</v>
      </c>
      <c r="W592" s="398"/>
      <c r="X592" s="240">
        <f>+VLOOKUP(A592,[4]Sheet1!$A$13:$D$744,4,FALSE)</f>
        <v>0</v>
      </c>
      <c r="Y592" s="240" t="e">
        <f>+VLOOKUP(X592,bd_lista!$A$3:$C$592,3,FALSE)</f>
        <v>#N/A</v>
      </c>
      <c r="Z592" s="288"/>
      <c r="AA592" s="289"/>
    </row>
    <row r="593" spans="1:27" customFormat="1" ht="27" hidden="1" customHeight="1">
      <c r="A593" s="32">
        <v>1248</v>
      </c>
      <c r="B593" s="393">
        <f>+A593</f>
        <v>1248</v>
      </c>
      <c r="C593" s="245" t="str">
        <f>+VLOOKUP(A593,bd_lista!$A$3:$C$592,3,FALSE)</f>
        <v>Gobierno Autónomo Municipal de Carabuco</v>
      </c>
      <c r="D593" s="395" t="str">
        <f>+C593</f>
        <v>Gobierno Autónomo Municipal de Carabuco</v>
      </c>
      <c r="E593" s="240" t="s">
        <v>1303</v>
      </c>
      <c r="F593" s="241">
        <f ca="1">+IFERROR(INDEX('Hoja de Trabajo para listado'!$A$155:$Z$1048576,MATCH($A593,'Hoja de Trabajo para listado'!$A$155:$A$1048576,0),MATCH((CUADRO!F$4&amp;$E593),'Hoja de Trabajo para listado'!$A$151:$Z$151,0)),0)+IFERROR(INDEX('Hoja de Trabajo para listado'!$AB$155:$BA$1048576,MATCH($A593,'Hoja de Trabajo para listado'!$AB$155:$AB$1048576,0),MATCH((CUADRO!F$4&amp;$E593),'Hoja de Trabajo para listado'!$AB$151:$BA$151,0)),0)+IFERROR(INDEX('Hoja de Trabajo para listado'!$BC$155:$CB$1048576,MATCH($A593,'Hoja de Trabajo para listado'!$BC$155:$BC$1048576,0),MATCH((CUADRO!F$4&amp;$E593),'Hoja de Trabajo para listado'!$BC$151:$CB$151,0)),0)+IFERROR(INDEX('Hoja de Trabajo para listado'!$DE$153:$DG$274,MATCH($A593,'Hoja de Trabajo para listado'!$DE$153:$DE$1048576,0),MATCH((CUADRO!F$4&amp;$E593),'Hoja de Trabajo para listado'!$DE$151:$DG$151,0)),0)+IFERROR(INDEX('Hoja de Trabajo para listado'!$CD$155:$DC$1048576,MATCH($A593,'Hoja de Trabajo para listado'!$CD$155:$CD$1048576,0),MATCH((CUADRO!F$4&amp;$E593),'Hoja de Trabajo para listado'!$CD$151:$DC$151,0)),0)</f>
        <v>0</v>
      </c>
      <c r="G593" s="241">
        <f ca="1">+IFERROR(INDEX('Hoja de Trabajo para listado'!$A$155:$Z$1048576,MATCH($A593,'Hoja de Trabajo para listado'!$A$155:$A$1048576,0),MATCH((CUADRO!G$4&amp;$E593),'Hoja de Trabajo para listado'!$A$151:$Z$151,0)),0)+IFERROR(INDEX('Hoja de Trabajo para listado'!$AB$155:$BA$1048576,MATCH($A593,'Hoja de Trabajo para listado'!$AB$155:$AB$1048576,0),MATCH((CUADRO!G$4&amp;$E593),'Hoja de Trabajo para listado'!$AB$151:$BA$151,0)),0)+IFERROR(INDEX('Hoja de Trabajo para listado'!$BC$155:$CB$1048576,MATCH($A593,'Hoja de Trabajo para listado'!$BC$155:$BC$1048576,0),MATCH((CUADRO!G$4&amp;$E593),'Hoja de Trabajo para listado'!$BC$151:$CB$151,0)),0)+IFERROR(INDEX('Hoja de Trabajo para listado'!$DE$153:$DG$274,MATCH($A593,'Hoja de Trabajo para listado'!$DE$153:$DE$1048576,0),MATCH((CUADRO!G$4&amp;$E593),'Hoja de Trabajo para listado'!$DE$151:$DG$151,0)),0)+IFERROR(INDEX('Hoja de Trabajo para listado'!$CD$155:$DC$1048576,MATCH($A593,'Hoja de Trabajo para listado'!$CD$155:$CD$1048576,0),MATCH((CUADRO!G$4&amp;$E593),'Hoja de Trabajo para listado'!$CD$151:$DC$151,0)),0)</f>
        <v>0</v>
      </c>
      <c r="H593" s="241">
        <f ca="1">+IFERROR(INDEX('Hoja de Trabajo para listado'!$A$155:$Z$1048576,MATCH($A593,'Hoja de Trabajo para listado'!$A$155:$A$1048576,0),MATCH((CUADRO!H$4&amp;$E593),'Hoja de Trabajo para listado'!$A$151:$Z$151,0)),0)+IFERROR(INDEX('Hoja de Trabajo para listado'!$AB$155:$BA$1048576,MATCH($A593,'Hoja de Trabajo para listado'!$AB$155:$AB$1048576,0),MATCH((CUADRO!H$4&amp;$E593),'Hoja de Trabajo para listado'!$AB$151:$BA$151,0)),0)+IFERROR(INDEX('Hoja de Trabajo para listado'!$BC$155:$CB$1048576,MATCH($A593,'Hoja de Trabajo para listado'!$BC$155:$BC$1048576,0),MATCH((CUADRO!H$4&amp;$E593),'Hoja de Trabajo para listado'!$BC$151:$CB$151,0)),0)+IFERROR(INDEX('Hoja de Trabajo para listado'!$DE$153:$DG$274,MATCH($A593,'Hoja de Trabajo para listado'!$DE$153:$DE$1048576,0),MATCH((CUADRO!H$4&amp;$E593),'Hoja de Trabajo para listado'!$DE$151:$DG$151,0)),0)+IFERROR(INDEX('Hoja de Trabajo para listado'!$CD$155:$DC$1048576,MATCH($A593,'Hoja de Trabajo para listado'!$CD$155:$CD$1048576,0),MATCH((CUADRO!H$4&amp;$E593),'Hoja de Trabajo para listado'!$CD$151:$DC$151,0)),0)</f>
        <v>0</v>
      </c>
      <c r="I593" s="241">
        <f ca="1">+IFERROR(INDEX('Hoja de Trabajo para listado'!$A$155:$Z$1048576,MATCH($A593,'Hoja de Trabajo para listado'!$A$155:$A$1048576,0),MATCH((CUADRO!I$4&amp;$E593),'Hoja de Trabajo para listado'!$A$151:$Z$151,0)),0)+IFERROR(INDEX('Hoja de Trabajo para listado'!$AB$155:$BA$1048576,MATCH($A593,'Hoja de Trabajo para listado'!$AB$155:$AB$1048576,0),MATCH((CUADRO!I$4&amp;$E593),'Hoja de Trabajo para listado'!$AB$151:$BA$151,0)),0)+IFERROR(INDEX('Hoja de Trabajo para listado'!$BC$155:$CB$1048576,MATCH($A593,'Hoja de Trabajo para listado'!$BC$155:$BC$1048576,0),MATCH((CUADRO!I$4&amp;$E593),'Hoja de Trabajo para listado'!$BC$151:$CB$151,0)),0)+IFERROR(INDEX('Hoja de Trabajo para listado'!$DE$153:$DG$274,MATCH($A593,'Hoja de Trabajo para listado'!$DE$153:$DE$1048576,0),MATCH((CUADRO!I$4&amp;$E593),'Hoja de Trabajo para listado'!$DE$151:$DG$151,0)),0)+IFERROR(INDEX('Hoja de Trabajo para listado'!$CD$155:$DC$1048576,MATCH($A593,'Hoja de Trabajo para listado'!$CD$155:$CD$1048576,0),MATCH((CUADRO!I$4&amp;$E593),'Hoja de Trabajo para listado'!$CD$151:$DC$151,0)),0)</f>
        <v>0</v>
      </c>
      <c r="J593" s="241">
        <f ca="1">+IFERROR(INDEX('Hoja de Trabajo para listado'!$A$155:$Z$1048576,MATCH($A593,'Hoja de Trabajo para listado'!$A$155:$A$1048576,0),MATCH((CUADRO!J$4&amp;$E593),'Hoja de Trabajo para listado'!$A$151:$Z$151,0)),0)+IFERROR(INDEX('Hoja de Trabajo para listado'!$AB$155:$BA$1048576,MATCH($A593,'Hoja de Trabajo para listado'!$AB$155:$AB$1048576,0),MATCH((CUADRO!J$4&amp;$E593),'Hoja de Trabajo para listado'!$AB$151:$BA$151,0)),0)+IFERROR(INDEX('Hoja de Trabajo para listado'!$BC$155:$CB$1048576,MATCH($A593,'Hoja de Trabajo para listado'!$BC$155:$BC$1048576,0),MATCH((CUADRO!J$4&amp;$E593),'Hoja de Trabajo para listado'!$BC$151:$CB$151,0)),0)+IFERROR(INDEX('Hoja de Trabajo para listado'!$DE$153:$DG$274,MATCH($A593,'Hoja de Trabajo para listado'!$DE$153:$DE$1048576,0),MATCH((CUADRO!J$4&amp;$E593),'Hoja de Trabajo para listado'!$DE$151:$DG$151,0)),0)+IFERROR(INDEX('Hoja de Trabajo para listado'!$CD$155:$DC$1048576,MATCH($A593,'Hoja de Trabajo para listado'!$CD$155:$CD$1048576,0),MATCH((CUADRO!J$4&amp;$E593),'Hoja de Trabajo para listado'!$CD$151:$DC$151,0)),0)</f>
        <v>0</v>
      </c>
      <c r="K593" s="241">
        <f ca="1">+IFERROR(INDEX('Hoja de Trabajo para listado'!$A$155:$Z$1048576,MATCH($A593,'Hoja de Trabajo para listado'!$A$155:$A$1048576,0),MATCH((CUADRO!K$4&amp;$E593),'Hoja de Trabajo para listado'!$A$151:$Z$151,0)),0)+IFERROR(INDEX('Hoja de Trabajo para listado'!$AB$155:$BA$1048576,MATCH($A593,'Hoja de Trabajo para listado'!$AB$155:$AB$1048576,0),MATCH((CUADRO!K$4&amp;$E593),'Hoja de Trabajo para listado'!$AB$151:$BA$151,0)),0)+IFERROR(INDEX('Hoja de Trabajo para listado'!$BC$155:$CB$1048576,MATCH($A593,'Hoja de Trabajo para listado'!$BC$155:$BC$1048576,0),MATCH((CUADRO!K$4&amp;$E593),'Hoja de Trabajo para listado'!$BC$151:$CB$151,0)),0)+IFERROR(INDEX('Hoja de Trabajo para listado'!$DE$153:$DG$274,MATCH($A593,'Hoja de Trabajo para listado'!$DE$153:$DE$1048576,0),MATCH((CUADRO!K$4&amp;$E593),'Hoja de Trabajo para listado'!$DE$151:$DG$151,0)),0)+IFERROR(INDEX('Hoja de Trabajo para listado'!$CD$155:$DC$1048576,MATCH($A593,'Hoja de Trabajo para listado'!$CD$155:$CD$1048576,0),MATCH((CUADRO!K$4&amp;$E593),'Hoja de Trabajo para listado'!$CD$151:$DC$151,0)),0)</f>
        <v>0</v>
      </c>
      <c r="L593" s="241">
        <f ca="1">+IFERROR(INDEX('Hoja de Trabajo para listado'!$A$155:$Z$1048576,MATCH($A593,'Hoja de Trabajo para listado'!$A$155:$A$1048576,0),MATCH((CUADRO!L$4&amp;$E593),'Hoja de Trabajo para listado'!$A$151:$Z$151,0)),0)+IFERROR(INDEX('Hoja de Trabajo para listado'!$AB$155:$BA$1048576,MATCH($A593,'Hoja de Trabajo para listado'!$AB$155:$AB$1048576,0),MATCH((CUADRO!L$4&amp;$E593),'Hoja de Trabajo para listado'!$AB$151:$BA$151,0)),0)+IFERROR(INDEX('Hoja de Trabajo para listado'!$BC$155:$CB$1048576,MATCH($A593,'Hoja de Trabajo para listado'!$BC$155:$BC$1048576,0),MATCH((CUADRO!L$4&amp;$E593),'Hoja de Trabajo para listado'!$BC$151:$CB$151,0)),0)+IFERROR(INDEX('Hoja de Trabajo para listado'!$DE$153:$DG$274,MATCH($A593,'Hoja de Trabajo para listado'!$DE$153:$DE$1048576,0),MATCH((CUADRO!L$4&amp;$E593),'Hoja de Trabajo para listado'!$DE$151:$DG$151,0)),0)+IFERROR(INDEX('Hoja de Trabajo para listado'!$CD$155:$DC$1048576,MATCH($A593,'Hoja de Trabajo para listado'!$CD$155:$CD$1048576,0),MATCH((CUADRO!L$4&amp;$E593),'Hoja de Trabajo para listado'!$CD$151:$DC$151,0)),0)</f>
        <v>0</v>
      </c>
      <c r="M593" s="241">
        <f ca="1">+IFERROR(INDEX('Hoja de Trabajo para listado'!$A$155:$Z$1048576,MATCH($A593,'Hoja de Trabajo para listado'!$A$155:$A$1048576,0),MATCH((CUADRO!M$4&amp;$E593),'Hoja de Trabajo para listado'!$A$151:$Z$151,0)),0)+IFERROR(INDEX('Hoja de Trabajo para listado'!$AB$155:$BA$1048576,MATCH($A593,'Hoja de Trabajo para listado'!$AB$155:$AB$1048576,0),MATCH((CUADRO!M$4&amp;$E593),'Hoja de Trabajo para listado'!$AB$151:$BA$151,0)),0)+IFERROR(INDEX('Hoja de Trabajo para listado'!$BC$155:$CB$1048576,MATCH($A593,'Hoja de Trabajo para listado'!$BC$155:$BC$1048576,0),MATCH((CUADRO!M$4&amp;$E593),'Hoja de Trabajo para listado'!$BC$151:$CB$151,0)),0)+IFERROR(INDEX('Hoja de Trabajo para listado'!$DE$153:$DG$274,MATCH($A593,'Hoja de Trabajo para listado'!$DE$153:$DE$1048576,0),MATCH((CUADRO!M$4&amp;$E593),'Hoja de Trabajo para listado'!$DE$151:$DG$151,0)),0)+IFERROR(INDEX('Hoja de Trabajo para listado'!$CD$155:$DC$1048576,MATCH($A593,'Hoja de Trabajo para listado'!$CD$155:$CD$1048576,0),MATCH((CUADRO!M$4&amp;$E593),'Hoja de Trabajo para listado'!$CD$151:$DC$151,0)),0)</f>
        <v>0</v>
      </c>
      <c r="N593" s="241">
        <f ca="1">+IFERROR(INDEX('Hoja de Trabajo para listado'!$A$155:$Z$1048576,MATCH($A593,'Hoja de Trabajo para listado'!$A$155:$A$1048576,0),MATCH((CUADRO!N$4&amp;$E593),'Hoja de Trabajo para listado'!$A$151:$Z$151,0)),0)+IFERROR(INDEX('Hoja de Trabajo para listado'!$AB$155:$BA$1048576,MATCH($A593,'Hoja de Trabajo para listado'!$AB$155:$AB$1048576,0),MATCH((CUADRO!N$4&amp;$E593),'Hoja de Trabajo para listado'!$AB$151:$BA$151,0)),0)+IFERROR(INDEX('Hoja de Trabajo para listado'!$BC$155:$CB$1048576,MATCH($A593,'Hoja de Trabajo para listado'!$BC$155:$BC$1048576,0),MATCH((CUADRO!N$4&amp;$E593),'Hoja de Trabajo para listado'!$BC$151:$CB$151,0)),0)+IFERROR(INDEX('Hoja de Trabajo para listado'!$DE$153:$DG$274,MATCH($A593,'Hoja de Trabajo para listado'!$DE$153:$DE$1048576,0),MATCH((CUADRO!N$4&amp;$E593),'Hoja de Trabajo para listado'!$DE$151:$DG$151,0)),0)+IFERROR(INDEX('Hoja de Trabajo para listado'!$CD$155:$DC$1048576,MATCH($A593,'Hoja de Trabajo para listado'!$CD$155:$CD$1048576,0),MATCH((CUADRO!N$4&amp;$E593),'Hoja de Trabajo para listado'!$CD$151:$DC$151,0)),0)</f>
        <v>0</v>
      </c>
      <c r="O593" s="241">
        <f ca="1">+IFERROR(INDEX('Hoja de Trabajo para listado'!$A$155:$Z$1048576,MATCH($A593,'Hoja de Trabajo para listado'!$A$155:$A$1048576,0),MATCH((CUADRO!O$4&amp;$E593),'Hoja de Trabajo para listado'!$A$151:$Z$151,0)),0)+IFERROR(INDEX('Hoja de Trabajo para listado'!$AB$155:$BA$1048576,MATCH($A593,'Hoja de Trabajo para listado'!$AB$155:$AB$1048576,0),MATCH((CUADRO!O$4&amp;$E593),'Hoja de Trabajo para listado'!$AB$151:$BA$151,0)),0)+IFERROR(INDEX('Hoja de Trabajo para listado'!$BC$155:$CB$1048576,MATCH($A593,'Hoja de Trabajo para listado'!$BC$155:$BC$1048576,0),MATCH((CUADRO!O$4&amp;$E593),'Hoja de Trabajo para listado'!$BC$151:$CB$151,0)),0)+IFERROR(INDEX('Hoja de Trabajo para listado'!$DE$153:$DG$274,MATCH($A593,'Hoja de Trabajo para listado'!$DE$153:$DE$1048576,0),MATCH((CUADRO!O$4&amp;$E593),'Hoja de Trabajo para listado'!$DE$151:$DG$151,0)),0)+IFERROR(INDEX('Hoja de Trabajo para listado'!$CD$155:$DC$1048576,MATCH($A593,'Hoja de Trabajo para listado'!$CD$155:$CD$1048576,0),MATCH((CUADRO!O$4&amp;$E593),'Hoja de Trabajo para listado'!$CD$151:$DC$151,0)),0)</f>
        <v>0</v>
      </c>
      <c r="P593" s="241">
        <f ca="1">+IFERROR(INDEX('Hoja de Trabajo para listado'!$A$155:$Z$1048576,MATCH($A593,'Hoja de Trabajo para listado'!$A$155:$A$1048576,0),MATCH((CUADRO!P$4&amp;$E593),'Hoja de Trabajo para listado'!$A$151:$Z$151,0)),0)+IFERROR(INDEX('Hoja de Trabajo para listado'!$AB$155:$BA$1048576,MATCH($A593,'Hoja de Trabajo para listado'!$AB$155:$AB$1048576,0),MATCH((CUADRO!P$4&amp;$E593),'Hoja de Trabajo para listado'!$AB$151:$BA$151,0)),0)+IFERROR(INDEX('Hoja de Trabajo para listado'!$BC$155:$CB$1048576,MATCH($A593,'Hoja de Trabajo para listado'!$BC$155:$BC$1048576,0),MATCH((CUADRO!P$4&amp;$E593),'Hoja de Trabajo para listado'!$BC$151:$CB$151,0)),0)+IFERROR(INDEX('Hoja de Trabajo para listado'!$DE$153:$DG$274,MATCH($A593,'Hoja de Trabajo para listado'!$DE$153:$DE$1048576,0),MATCH((CUADRO!P$4&amp;$E593),'Hoja de Trabajo para listado'!$DE$151:$DG$151,0)),0)+IFERROR(INDEX('Hoja de Trabajo para listado'!$CD$155:$DC$1048576,MATCH($A593,'Hoja de Trabajo para listado'!$CD$155:$CD$1048576,0),MATCH((CUADRO!P$4&amp;$E593),'Hoja de Trabajo para listado'!$CD$151:$DC$151,0)),0)</f>
        <v>0</v>
      </c>
      <c r="Q593" s="241">
        <f ca="1">+IFERROR(INDEX('Hoja de Trabajo para listado'!$A$155:$Z$1048576,MATCH($A593,'Hoja de Trabajo para listado'!$A$155:$A$1048576,0),MATCH((CUADRO!Q$4&amp;$E593),'Hoja de Trabajo para listado'!$A$151:$Z$151,0)),0)+IFERROR(INDEX('Hoja de Trabajo para listado'!$AB$155:$BA$1048576,MATCH($A593,'Hoja de Trabajo para listado'!$AB$155:$AB$1048576,0),MATCH((CUADRO!Q$4&amp;$E593),'Hoja de Trabajo para listado'!$AB$151:$BA$151,0)),0)+IFERROR(INDEX('Hoja de Trabajo para listado'!$BC$155:$CB$1048576,MATCH($A593,'Hoja de Trabajo para listado'!$BC$155:$BC$1048576,0),MATCH((CUADRO!Q$4&amp;$E593),'Hoja de Trabajo para listado'!$BC$151:$CB$151,0)),0)+IFERROR(INDEX('Hoja de Trabajo para listado'!$DE$153:$DG$274,MATCH($A593,'Hoja de Trabajo para listado'!$DE$153:$DE$1048576,0),MATCH((CUADRO!Q$4&amp;$E593),'Hoja de Trabajo para listado'!$DE$151:$DG$151,0)),0)+IFERROR(INDEX('Hoja de Trabajo para listado'!$CD$155:$DC$1048576,MATCH($A593,'Hoja de Trabajo para listado'!$CD$155:$CD$1048576,0),MATCH((CUADRO!Q$4&amp;$E593),'Hoja de Trabajo para listado'!$CD$151:$DC$151,0)),0)</f>
        <v>0</v>
      </c>
      <c r="R593" s="241">
        <f t="shared" ca="1" si="25"/>
        <v>0</v>
      </c>
      <c r="S593" s="247"/>
      <c r="T593" s="241">
        <f ca="1">+T594</f>
        <v>0</v>
      </c>
      <c r="U593" s="240">
        <f t="shared" si="26"/>
        <v>1</v>
      </c>
      <c r="V593" s="327" t="str">
        <f>+VLOOKUP(A593,bd_lista!$A$3:$E$592,5,FALSE)</f>
        <v>Gobiernos Autonomos Municipales</v>
      </c>
      <c r="W593" s="397" t="str">
        <f>+V593</f>
        <v>Gobiernos Autonomos Municipales</v>
      </c>
      <c r="X593" s="240">
        <f>+VLOOKUP(A593,[4]Sheet1!$A$13:$D$744,4,FALSE)</f>
        <v>0</v>
      </c>
      <c r="Y593" s="240" t="e">
        <f>+VLOOKUP(X593,bd_lista!$A$3:$C$592,3,FALSE)</f>
        <v>#N/A</v>
      </c>
      <c r="Z593" s="290">
        <f>+X593</f>
        <v>0</v>
      </c>
      <c r="AA593" s="291" t="e">
        <f>+Y593</f>
        <v>#N/A</v>
      </c>
    </row>
    <row r="594" spans="1:27" customFormat="1" ht="27" hidden="1" customHeight="1">
      <c r="A594" s="32">
        <v>1248</v>
      </c>
      <c r="B594" s="394"/>
      <c r="C594" s="245" t="str">
        <f>+VLOOKUP(A594,bd_lista!$A$3:$C$592,3,FALSE)</f>
        <v>Gobierno Autónomo Municipal de Carabuco</v>
      </c>
      <c r="D594" s="396"/>
      <c r="E594" s="242" t="s">
        <v>1304</v>
      </c>
      <c r="F594" s="241">
        <f ca="1">+IFERROR(INDEX('Hoja de Trabajo para listado'!$A$155:$Z$1048576,MATCH($A594,'Hoja de Trabajo para listado'!$A$155:$A$1048576,0),MATCH((CUADRO!F$4&amp;$E594),'Hoja de Trabajo para listado'!$A$151:$Z$151,0)),0)+IFERROR(INDEX('Hoja de Trabajo para listado'!$AB$155:$BA$1048576,MATCH($A594,'Hoja de Trabajo para listado'!$AB$155:$AB$1048576,0),MATCH((CUADRO!F$4&amp;$E594),'Hoja de Trabajo para listado'!$AB$151:$BA$151,0)),0)+IFERROR(INDEX('Hoja de Trabajo para listado'!$BC$155:$CB$1048576,MATCH($A594,'Hoja de Trabajo para listado'!$BC$155:$BC$1048576,0),MATCH((CUADRO!F$4&amp;$E594),'Hoja de Trabajo para listado'!$BC$151:$CB$151,0)),0)+IFERROR(INDEX('Hoja de Trabajo para listado'!$DE$153:$DG$274,MATCH($A594,'Hoja de Trabajo para listado'!$DE$153:$DE$1048576,0),MATCH((CUADRO!F$4&amp;$E594),'Hoja de Trabajo para listado'!$DE$151:$DG$151,0)),0)+IFERROR(INDEX('Hoja de Trabajo para listado'!$CD$155:$DC$1048576,MATCH($A594,'Hoja de Trabajo para listado'!$CD$155:$CD$1048576,0),MATCH((CUADRO!F$4&amp;$E594),'Hoja de Trabajo para listado'!$CD$151:$DC$151,0)),0)</f>
        <v>0</v>
      </c>
      <c r="G594" s="241">
        <f ca="1">+IFERROR(INDEX('Hoja de Trabajo para listado'!$A$155:$Z$1048576,MATCH($A594,'Hoja de Trabajo para listado'!$A$155:$A$1048576,0),MATCH((CUADRO!G$4&amp;$E594),'Hoja de Trabajo para listado'!$A$151:$Z$151,0)),0)+IFERROR(INDEX('Hoja de Trabajo para listado'!$AB$155:$BA$1048576,MATCH($A594,'Hoja de Trabajo para listado'!$AB$155:$AB$1048576,0),MATCH((CUADRO!G$4&amp;$E594),'Hoja de Trabajo para listado'!$AB$151:$BA$151,0)),0)+IFERROR(INDEX('Hoja de Trabajo para listado'!$BC$155:$CB$1048576,MATCH($A594,'Hoja de Trabajo para listado'!$BC$155:$BC$1048576,0),MATCH((CUADRO!G$4&amp;$E594),'Hoja de Trabajo para listado'!$BC$151:$CB$151,0)),0)+IFERROR(INDEX('Hoja de Trabajo para listado'!$DE$153:$DG$274,MATCH($A594,'Hoja de Trabajo para listado'!$DE$153:$DE$1048576,0),MATCH((CUADRO!G$4&amp;$E594),'Hoja de Trabajo para listado'!$DE$151:$DG$151,0)),0)+IFERROR(INDEX('Hoja de Trabajo para listado'!$CD$155:$DC$1048576,MATCH($A594,'Hoja de Trabajo para listado'!$CD$155:$CD$1048576,0),MATCH((CUADRO!G$4&amp;$E594),'Hoja de Trabajo para listado'!$CD$151:$DC$151,0)),0)</f>
        <v>0</v>
      </c>
      <c r="H594" s="241">
        <f ca="1">+IFERROR(INDEX('Hoja de Trabajo para listado'!$A$155:$Z$1048576,MATCH($A594,'Hoja de Trabajo para listado'!$A$155:$A$1048576,0),MATCH((CUADRO!H$4&amp;$E594),'Hoja de Trabajo para listado'!$A$151:$Z$151,0)),0)+IFERROR(INDEX('Hoja de Trabajo para listado'!$AB$155:$BA$1048576,MATCH($A594,'Hoja de Trabajo para listado'!$AB$155:$AB$1048576,0),MATCH((CUADRO!H$4&amp;$E594),'Hoja de Trabajo para listado'!$AB$151:$BA$151,0)),0)+IFERROR(INDEX('Hoja de Trabajo para listado'!$BC$155:$CB$1048576,MATCH($A594,'Hoja de Trabajo para listado'!$BC$155:$BC$1048576,0),MATCH((CUADRO!H$4&amp;$E594),'Hoja de Trabajo para listado'!$BC$151:$CB$151,0)),0)+IFERROR(INDEX('Hoja de Trabajo para listado'!$DE$153:$DG$274,MATCH($A594,'Hoja de Trabajo para listado'!$DE$153:$DE$1048576,0),MATCH((CUADRO!H$4&amp;$E594),'Hoja de Trabajo para listado'!$DE$151:$DG$151,0)),0)+IFERROR(INDEX('Hoja de Trabajo para listado'!$CD$155:$DC$1048576,MATCH($A594,'Hoja de Trabajo para listado'!$CD$155:$CD$1048576,0),MATCH((CUADRO!H$4&amp;$E594),'Hoja de Trabajo para listado'!$CD$151:$DC$151,0)),0)</f>
        <v>0</v>
      </c>
      <c r="I594" s="241">
        <f ca="1">+IFERROR(INDEX('Hoja de Trabajo para listado'!$A$155:$Z$1048576,MATCH($A594,'Hoja de Trabajo para listado'!$A$155:$A$1048576,0),MATCH((CUADRO!I$4&amp;$E594),'Hoja de Trabajo para listado'!$A$151:$Z$151,0)),0)+IFERROR(INDEX('Hoja de Trabajo para listado'!$AB$155:$BA$1048576,MATCH($A594,'Hoja de Trabajo para listado'!$AB$155:$AB$1048576,0),MATCH((CUADRO!I$4&amp;$E594),'Hoja de Trabajo para listado'!$AB$151:$BA$151,0)),0)+IFERROR(INDEX('Hoja de Trabajo para listado'!$BC$155:$CB$1048576,MATCH($A594,'Hoja de Trabajo para listado'!$BC$155:$BC$1048576,0),MATCH((CUADRO!I$4&amp;$E594),'Hoja de Trabajo para listado'!$BC$151:$CB$151,0)),0)+IFERROR(INDEX('Hoja de Trabajo para listado'!$DE$153:$DG$274,MATCH($A594,'Hoja de Trabajo para listado'!$DE$153:$DE$1048576,0),MATCH((CUADRO!I$4&amp;$E594),'Hoja de Trabajo para listado'!$DE$151:$DG$151,0)),0)+IFERROR(INDEX('Hoja de Trabajo para listado'!$CD$155:$DC$1048576,MATCH($A594,'Hoja de Trabajo para listado'!$CD$155:$CD$1048576,0),MATCH((CUADRO!I$4&amp;$E594),'Hoja de Trabajo para listado'!$CD$151:$DC$151,0)),0)</f>
        <v>0</v>
      </c>
      <c r="J594" s="241">
        <f ca="1">+IFERROR(INDEX('Hoja de Trabajo para listado'!$A$155:$Z$1048576,MATCH($A594,'Hoja de Trabajo para listado'!$A$155:$A$1048576,0),MATCH((CUADRO!J$4&amp;$E594),'Hoja de Trabajo para listado'!$A$151:$Z$151,0)),0)+IFERROR(INDEX('Hoja de Trabajo para listado'!$AB$155:$BA$1048576,MATCH($A594,'Hoja de Trabajo para listado'!$AB$155:$AB$1048576,0),MATCH((CUADRO!J$4&amp;$E594),'Hoja de Trabajo para listado'!$AB$151:$BA$151,0)),0)+IFERROR(INDEX('Hoja de Trabajo para listado'!$BC$155:$CB$1048576,MATCH($A594,'Hoja de Trabajo para listado'!$BC$155:$BC$1048576,0),MATCH((CUADRO!J$4&amp;$E594),'Hoja de Trabajo para listado'!$BC$151:$CB$151,0)),0)+IFERROR(INDEX('Hoja de Trabajo para listado'!$DE$153:$DG$274,MATCH($A594,'Hoja de Trabajo para listado'!$DE$153:$DE$1048576,0),MATCH((CUADRO!J$4&amp;$E594),'Hoja de Trabajo para listado'!$DE$151:$DG$151,0)),0)+IFERROR(INDEX('Hoja de Trabajo para listado'!$CD$155:$DC$1048576,MATCH($A594,'Hoja de Trabajo para listado'!$CD$155:$CD$1048576,0),MATCH((CUADRO!J$4&amp;$E594),'Hoja de Trabajo para listado'!$CD$151:$DC$151,0)),0)</f>
        <v>0</v>
      </c>
      <c r="K594" s="241">
        <f ca="1">+IFERROR(INDEX('Hoja de Trabajo para listado'!$A$155:$Z$1048576,MATCH($A594,'Hoja de Trabajo para listado'!$A$155:$A$1048576,0),MATCH((CUADRO!K$4&amp;$E594),'Hoja de Trabajo para listado'!$A$151:$Z$151,0)),0)+IFERROR(INDEX('Hoja de Trabajo para listado'!$AB$155:$BA$1048576,MATCH($A594,'Hoja de Trabajo para listado'!$AB$155:$AB$1048576,0),MATCH((CUADRO!K$4&amp;$E594),'Hoja de Trabajo para listado'!$AB$151:$BA$151,0)),0)+IFERROR(INDEX('Hoja de Trabajo para listado'!$BC$155:$CB$1048576,MATCH($A594,'Hoja de Trabajo para listado'!$BC$155:$BC$1048576,0),MATCH((CUADRO!K$4&amp;$E594),'Hoja de Trabajo para listado'!$BC$151:$CB$151,0)),0)+IFERROR(INDEX('Hoja de Trabajo para listado'!$DE$153:$DG$274,MATCH($A594,'Hoja de Trabajo para listado'!$DE$153:$DE$1048576,0),MATCH((CUADRO!K$4&amp;$E594),'Hoja de Trabajo para listado'!$DE$151:$DG$151,0)),0)+IFERROR(INDEX('Hoja de Trabajo para listado'!$CD$155:$DC$1048576,MATCH($A594,'Hoja de Trabajo para listado'!$CD$155:$CD$1048576,0),MATCH((CUADRO!K$4&amp;$E594),'Hoja de Trabajo para listado'!$CD$151:$DC$151,0)),0)</f>
        <v>0</v>
      </c>
      <c r="L594" s="241">
        <f ca="1">+IFERROR(INDEX('Hoja de Trabajo para listado'!$A$155:$Z$1048576,MATCH($A594,'Hoja de Trabajo para listado'!$A$155:$A$1048576,0),MATCH((CUADRO!L$4&amp;$E594),'Hoja de Trabajo para listado'!$A$151:$Z$151,0)),0)+IFERROR(INDEX('Hoja de Trabajo para listado'!$AB$155:$BA$1048576,MATCH($A594,'Hoja de Trabajo para listado'!$AB$155:$AB$1048576,0),MATCH((CUADRO!L$4&amp;$E594),'Hoja de Trabajo para listado'!$AB$151:$BA$151,0)),0)+IFERROR(INDEX('Hoja de Trabajo para listado'!$BC$155:$CB$1048576,MATCH($A594,'Hoja de Trabajo para listado'!$BC$155:$BC$1048576,0),MATCH((CUADRO!L$4&amp;$E594),'Hoja de Trabajo para listado'!$BC$151:$CB$151,0)),0)+IFERROR(INDEX('Hoja de Trabajo para listado'!$DE$153:$DG$274,MATCH($A594,'Hoja de Trabajo para listado'!$DE$153:$DE$1048576,0),MATCH((CUADRO!L$4&amp;$E594),'Hoja de Trabajo para listado'!$DE$151:$DG$151,0)),0)+IFERROR(INDEX('Hoja de Trabajo para listado'!$CD$155:$DC$1048576,MATCH($A594,'Hoja de Trabajo para listado'!$CD$155:$CD$1048576,0),MATCH((CUADRO!L$4&amp;$E594),'Hoja de Trabajo para listado'!$CD$151:$DC$151,0)),0)</f>
        <v>0</v>
      </c>
      <c r="M594" s="241">
        <f ca="1">+IFERROR(INDEX('Hoja de Trabajo para listado'!$A$155:$Z$1048576,MATCH($A594,'Hoja de Trabajo para listado'!$A$155:$A$1048576,0),MATCH((CUADRO!M$4&amp;$E594),'Hoja de Trabajo para listado'!$A$151:$Z$151,0)),0)+IFERROR(INDEX('Hoja de Trabajo para listado'!$AB$155:$BA$1048576,MATCH($A594,'Hoja de Trabajo para listado'!$AB$155:$AB$1048576,0),MATCH((CUADRO!M$4&amp;$E594),'Hoja de Trabajo para listado'!$AB$151:$BA$151,0)),0)+IFERROR(INDEX('Hoja de Trabajo para listado'!$BC$155:$CB$1048576,MATCH($A594,'Hoja de Trabajo para listado'!$BC$155:$BC$1048576,0),MATCH((CUADRO!M$4&amp;$E594),'Hoja de Trabajo para listado'!$BC$151:$CB$151,0)),0)+IFERROR(INDEX('Hoja de Trabajo para listado'!$DE$153:$DG$274,MATCH($A594,'Hoja de Trabajo para listado'!$DE$153:$DE$1048576,0),MATCH((CUADRO!M$4&amp;$E594),'Hoja de Trabajo para listado'!$DE$151:$DG$151,0)),0)+IFERROR(INDEX('Hoja de Trabajo para listado'!$CD$155:$DC$1048576,MATCH($A594,'Hoja de Trabajo para listado'!$CD$155:$CD$1048576,0),MATCH((CUADRO!M$4&amp;$E594),'Hoja de Trabajo para listado'!$CD$151:$DC$151,0)),0)</f>
        <v>0</v>
      </c>
      <c r="N594" s="241">
        <f ca="1">+IFERROR(INDEX('Hoja de Trabajo para listado'!$A$155:$Z$1048576,MATCH($A594,'Hoja de Trabajo para listado'!$A$155:$A$1048576,0),MATCH((CUADRO!N$4&amp;$E594),'Hoja de Trabajo para listado'!$A$151:$Z$151,0)),0)+IFERROR(INDEX('Hoja de Trabajo para listado'!$AB$155:$BA$1048576,MATCH($A594,'Hoja de Trabajo para listado'!$AB$155:$AB$1048576,0),MATCH((CUADRO!N$4&amp;$E594),'Hoja de Trabajo para listado'!$AB$151:$BA$151,0)),0)+IFERROR(INDEX('Hoja de Trabajo para listado'!$BC$155:$CB$1048576,MATCH($A594,'Hoja de Trabajo para listado'!$BC$155:$BC$1048576,0),MATCH((CUADRO!N$4&amp;$E594),'Hoja de Trabajo para listado'!$BC$151:$CB$151,0)),0)+IFERROR(INDEX('Hoja de Trabajo para listado'!$DE$153:$DG$274,MATCH($A594,'Hoja de Trabajo para listado'!$DE$153:$DE$1048576,0),MATCH((CUADRO!N$4&amp;$E594),'Hoja de Trabajo para listado'!$DE$151:$DG$151,0)),0)+IFERROR(INDEX('Hoja de Trabajo para listado'!$CD$155:$DC$1048576,MATCH($A594,'Hoja de Trabajo para listado'!$CD$155:$CD$1048576,0),MATCH((CUADRO!N$4&amp;$E594),'Hoja de Trabajo para listado'!$CD$151:$DC$151,0)),0)</f>
        <v>0</v>
      </c>
      <c r="O594" s="241">
        <f ca="1">+IFERROR(INDEX('Hoja de Trabajo para listado'!$A$155:$Z$1048576,MATCH($A594,'Hoja de Trabajo para listado'!$A$155:$A$1048576,0),MATCH((CUADRO!O$4&amp;$E594),'Hoja de Trabajo para listado'!$A$151:$Z$151,0)),0)+IFERROR(INDEX('Hoja de Trabajo para listado'!$AB$155:$BA$1048576,MATCH($A594,'Hoja de Trabajo para listado'!$AB$155:$AB$1048576,0),MATCH((CUADRO!O$4&amp;$E594),'Hoja de Trabajo para listado'!$AB$151:$BA$151,0)),0)+IFERROR(INDEX('Hoja de Trabajo para listado'!$BC$155:$CB$1048576,MATCH($A594,'Hoja de Trabajo para listado'!$BC$155:$BC$1048576,0),MATCH((CUADRO!O$4&amp;$E594),'Hoja de Trabajo para listado'!$BC$151:$CB$151,0)),0)+IFERROR(INDEX('Hoja de Trabajo para listado'!$DE$153:$DG$274,MATCH($A594,'Hoja de Trabajo para listado'!$DE$153:$DE$1048576,0),MATCH((CUADRO!O$4&amp;$E594),'Hoja de Trabajo para listado'!$DE$151:$DG$151,0)),0)+IFERROR(INDEX('Hoja de Trabajo para listado'!$CD$155:$DC$1048576,MATCH($A594,'Hoja de Trabajo para listado'!$CD$155:$CD$1048576,0),MATCH((CUADRO!O$4&amp;$E594),'Hoja de Trabajo para listado'!$CD$151:$DC$151,0)),0)</f>
        <v>0</v>
      </c>
      <c r="P594" s="241">
        <f ca="1">+IFERROR(INDEX('Hoja de Trabajo para listado'!$A$155:$Z$1048576,MATCH($A594,'Hoja de Trabajo para listado'!$A$155:$A$1048576,0),MATCH((CUADRO!P$4&amp;$E594),'Hoja de Trabajo para listado'!$A$151:$Z$151,0)),0)+IFERROR(INDEX('Hoja de Trabajo para listado'!$AB$155:$BA$1048576,MATCH($A594,'Hoja de Trabajo para listado'!$AB$155:$AB$1048576,0),MATCH((CUADRO!P$4&amp;$E594),'Hoja de Trabajo para listado'!$AB$151:$BA$151,0)),0)+IFERROR(INDEX('Hoja de Trabajo para listado'!$BC$155:$CB$1048576,MATCH($A594,'Hoja de Trabajo para listado'!$BC$155:$BC$1048576,0),MATCH((CUADRO!P$4&amp;$E594),'Hoja de Trabajo para listado'!$BC$151:$CB$151,0)),0)+IFERROR(INDEX('Hoja de Trabajo para listado'!$DE$153:$DG$274,MATCH($A594,'Hoja de Trabajo para listado'!$DE$153:$DE$1048576,0),MATCH((CUADRO!P$4&amp;$E594),'Hoja de Trabajo para listado'!$DE$151:$DG$151,0)),0)+IFERROR(INDEX('Hoja de Trabajo para listado'!$CD$155:$DC$1048576,MATCH($A594,'Hoja de Trabajo para listado'!$CD$155:$CD$1048576,0),MATCH((CUADRO!P$4&amp;$E594),'Hoja de Trabajo para listado'!$CD$151:$DC$151,0)),0)</f>
        <v>0</v>
      </c>
      <c r="Q594" s="241">
        <f ca="1">+IFERROR(INDEX('Hoja de Trabajo para listado'!$A$155:$Z$1048576,MATCH($A594,'Hoja de Trabajo para listado'!$A$155:$A$1048576,0),MATCH((CUADRO!Q$4&amp;$E594),'Hoja de Trabajo para listado'!$A$151:$Z$151,0)),0)+IFERROR(INDEX('Hoja de Trabajo para listado'!$AB$155:$BA$1048576,MATCH($A594,'Hoja de Trabajo para listado'!$AB$155:$AB$1048576,0),MATCH((CUADRO!Q$4&amp;$E594),'Hoja de Trabajo para listado'!$AB$151:$BA$151,0)),0)+IFERROR(INDEX('Hoja de Trabajo para listado'!$BC$155:$CB$1048576,MATCH($A594,'Hoja de Trabajo para listado'!$BC$155:$BC$1048576,0),MATCH((CUADRO!Q$4&amp;$E594),'Hoja de Trabajo para listado'!$BC$151:$CB$151,0)),0)+IFERROR(INDEX('Hoja de Trabajo para listado'!$DE$153:$DG$274,MATCH($A594,'Hoja de Trabajo para listado'!$DE$153:$DE$1048576,0),MATCH((CUADRO!Q$4&amp;$E594),'Hoja de Trabajo para listado'!$DE$151:$DG$151,0)),0)+IFERROR(INDEX('Hoja de Trabajo para listado'!$CD$155:$DC$1048576,MATCH($A594,'Hoja de Trabajo para listado'!$CD$155:$CD$1048576,0),MATCH((CUADRO!Q$4&amp;$E594),'Hoja de Trabajo para listado'!$CD$151:$DC$151,0)),0)</f>
        <v>0</v>
      </c>
      <c r="R594" s="241">
        <f t="shared" ca="1" si="25"/>
        <v>0</v>
      </c>
      <c r="S594" s="247">
        <f ca="1">+R593+R594</f>
        <v>0</v>
      </c>
      <c r="T594" s="241">
        <f ca="1">+S594</f>
        <v>0</v>
      </c>
      <c r="U594" s="240">
        <f t="shared" si="26"/>
        <v>2</v>
      </c>
      <c r="V594" s="327" t="str">
        <f>+VLOOKUP(A594,bd_lista!$A$3:$E$592,5,FALSE)</f>
        <v>Gobiernos Autonomos Municipales</v>
      </c>
      <c r="W594" s="398"/>
      <c r="X594" s="240">
        <f>+VLOOKUP(A594,[4]Sheet1!$A$13:$D$744,4,FALSE)</f>
        <v>0</v>
      </c>
      <c r="Y594" s="240" t="e">
        <f>+VLOOKUP(X594,bd_lista!$A$3:$C$592,3,FALSE)</f>
        <v>#N/A</v>
      </c>
      <c r="Z594" s="288"/>
      <c r="AA594" s="289"/>
    </row>
    <row r="595" spans="1:27" customFormat="1" ht="15" hidden="1" customHeight="1">
      <c r="A595" s="32">
        <v>1249</v>
      </c>
      <c r="B595" s="393">
        <f>+A595</f>
        <v>1249</v>
      </c>
      <c r="C595" s="245" t="str">
        <f>+VLOOKUP(A595,bd_lista!$A$3:$C$592,3,FALSE)</f>
        <v>Gobierno Autónomo Municipal de Apolo</v>
      </c>
      <c r="D595" s="395" t="str">
        <f>+C595</f>
        <v>Gobierno Autónomo Municipal de Apolo</v>
      </c>
      <c r="E595" s="240" t="s">
        <v>1303</v>
      </c>
      <c r="F595" s="241">
        <f ca="1">+IFERROR(INDEX('Hoja de Trabajo para listado'!$A$155:$Z$1048576,MATCH($A595,'Hoja de Trabajo para listado'!$A$155:$A$1048576,0),MATCH((CUADRO!F$4&amp;$E595),'Hoja de Trabajo para listado'!$A$151:$Z$151,0)),0)+IFERROR(INDEX('Hoja de Trabajo para listado'!$AB$155:$BA$1048576,MATCH($A595,'Hoja de Trabajo para listado'!$AB$155:$AB$1048576,0),MATCH((CUADRO!F$4&amp;$E595),'Hoja de Trabajo para listado'!$AB$151:$BA$151,0)),0)+IFERROR(INDEX('Hoja de Trabajo para listado'!$BC$155:$CB$1048576,MATCH($A595,'Hoja de Trabajo para listado'!$BC$155:$BC$1048576,0),MATCH((CUADRO!F$4&amp;$E595),'Hoja de Trabajo para listado'!$BC$151:$CB$151,0)),0)+IFERROR(INDEX('Hoja de Trabajo para listado'!$DE$153:$DG$274,MATCH($A595,'Hoja de Trabajo para listado'!$DE$153:$DE$1048576,0),MATCH((CUADRO!F$4&amp;$E595),'Hoja de Trabajo para listado'!$DE$151:$DG$151,0)),0)+IFERROR(INDEX('Hoja de Trabajo para listado'!$CD$155:$DC$1048576,MATCH($A595,'Hoja de Trabajo para listado'!$CD$155:$CD$1048576,0),MATCH((CUADRO!F$4&amp;$E595),'Hoja de Trabajo para listado'!$CD$151:$DC$151,0)),0)</f>
        <v>0</v>
      </c>
      <c r="G595" s="241">
        <f ca="1">+IFERROR(INDEX('Hoja de Trabajo para listado'!$A$155:$Z$1048576,MATCH($A595,'Hoja de Trabajo para listado'!$A$155:$A$1048576,0),MATCH((CUADRO!G$4&amp;$E595),'Hoja de Trabajo para listado'!$A$151:$Z$151,0)),0)+IFERROR(INDEX('Hoja de Trabajo para listado'!$AB$155:$BA$1048576,MATCH($A595,'Hoja de Trabajo para listado'!$AB$155:$AB$1048576,0),MATCH((CUADRO!G$4&amp;$E595),'Hoja de Trabajo para listado'!$AB$151:$BA$151,0)),0)+IFERROR(INDEX('Hoja de Trabajo para listado'!$BC$155:$CB$1048576,MATCH($A595,'Hoja de Trabajo para listado'!$BC$155:$BC$1048576,0),MATCH((CUADRO!G$4&amp;$E595),'Hoja de Trabajo para listado'!$BC$151:$CB$151,0)),0)+IFERROR(INDEX('Hoja de Trabajo para listado'!$DE$153:$DG$274,MATCH($A595,'Hoja de Trabajo para listado'!$DE$153:$DE$1048576,0),MATCH((CUADRO!G$4&amp;$E595),'Hoja de Trabajo para listado'!$DE$151:$DG$151,0)),0)+IFERROR(INDEX('Hoja de Trabajo para listado'!$CD$155:$DC$1048576,MATCH($A595,'Hoja de Trabajo para listado'!$CD$155:$CD$1048576,0),MATCH((CUADRO!G$4&amp;$E595),'Hoja de Trabajo para listado'!$CD$151:$DC$151,0)),0)</f>
        <v>0</v>
      </c>
      <c r="H595" s="241">
        <f ca="1">+IFERROR(INDEX('Hoja de Trabajo para listado'!$A$155:$Z$1048576,MATCH($A595,'Hoja de Trabajo para listado'!$A$155:$A$1048576,0),MATCH((CUADRO!H$4&amp;$E595),'Hoja de Trabajo para listado'!$A$151:$Z$151,0)),0)+IFERROR(INDEX('Hoja de Trabajo para listado'!$AB$155:$BA$1048576,MATCH($A595,'Hoja de Trabajo para listado'!$AB$155:$AB$1048576,0),MATCH((CUADRO!H$4&amp;$E595),'Hoja de Trabajo para listado'!$AB$151:$BA$151,0)),0)+IFERROR(INDEX('Hoja de Trabajo para listado'!$BC$155:$CB$1048576,MATCH($A595,'Hoja de Trabajo para listado'!$BC$155:$BC$1048576,0),MATCH((CUADRO!H$4&amp;$E595),'Hoja de Trabajo para listado'!$BC$151:$CB$151,0)),0)+IFERROR(INDEX('Hoja de Trabajo para listado'!$DE$153:$DG$274,MATCH($A595,'Hoja de Trabajo para listado'!$DE$153:$DE$1048576,0),MATCH((CUADRO!H$4&amp;$E595),'Hoja de Trabajo para listado'!$DE$151:$DG$151,0)),0)+IFERROR(INDEX('Hoja de Trabajo para listado'!$CD$155:$DC$1048576,MATCH($A595,'Hoja de Trabajo para listado'!$CD$155:$CD$1048576,0),MATCH((CUADRO!H$4&amp;$E595),'Hoja de Trabajo para listado'!$CD$151:$DC$151,0)),0)</f>
        <v>0</v>
      </c>
      <c r="I595" s="241">
        <f ca="1">+IFERROR(INDEX('Hoja de Trabajo para listado'!$A$155:$Z$1048576,MATCH($A595,'Hoja de Trabajo para listado'!$A$155:$A$1048576,0),MATCH((CUADRO!I$4&amp;$E595),'Hoja de Trabajo para listado'!$A$151:$Z$151,0)),0)+IFERROR(INDEX('Hoja de Trabajo para listado'!$AB$155:$BA$1048576,MATCH($A595,'Hoja de Trabajo para listado'!$AB$155:$AB$1048576,0),MATCH((CUADRO!I$4&amp;$E595),'Hoja de Trabajo para listado'!$AB$151:$BA$151,0)),0)+IFERROR(INDEX('Hoja de Trabajo para listado'!$BC$155:$CB$1048576,MATCH($A595,'Hoja de Trabajo para listado'!$BC$155:$BC$1048576,0),MATCH((CUADRO!I$4&amp;$E595),'Hoja de Trabajo para listado'!$BC$151:$CB$151,0)),0)+IFERROR(INDEX('Hoja de Trabajo para listado'!$DE$153:$DG$274,MATCH($A595,'Hoja de Trabajo para listado'!$DE$153:$DE$1048576,0),MATCH((CUADRO!I$4&amp;$E595),'Hoja de Trabajo para listado'!$DE$151:$DG$151,0)),0)+IFERROR(INDEX('Hoja de Trabajo para listado'!$CD$155:$DC$1048576,MATCH($A595,'Hoja de Trabajo para listado'!$CD$155:$CD$1048576,0),MATCH((CUADRO!I$4&amp;$E595),'Hoja de Trabajo para listado'!$CD$151:$DC$151,0)),0)</f>
        <v>0</v>
      </c>
      <c r="J595" s="241">
        <f ca="1">+IFERROR(INDEX('Hoja de Trabajo para listado'!$A$155:$Z$1048576,MATCH($A595,'Hoja de Trabajo para listado'!$A$155:$A$1048576,0),MATCH((CUADRO!J$4&amp;$E595),'Hoja de Trabajo para listado'!$A$151:$Z$151,0)),0)+IFERROR(INDEX('Hoja de Trabajo para listado'!$AB$155:$BA$1048576,MATCH($A595,'Hoja de Trabajo para listado'!$AB$155:$AB$1048576,0),MATCH((CUADRO!J$4&amp;$E595),'Hoja de Trabajo para listado'!$AB$151:$BA$151,0)),0)+IFERROR(INDEX('Hoja de Trabajo para listado'!$BC$155:$CB$1048576,MATCH($A595,'Hoja de Trabajo para listado'!$BC$155:$BC$1048576,0),MATCH((CUADRO!J$4&amp;$E595),'Hoja de Trabajo para listado'!$BC$151:$CB$151,0)),0)+IFERROR(INDEX('Hoja de Trabajo para listado'!$DE$153:$DG$274,MATCH($A595,'Hoja de Trabajo para listado'!$DE$153:$DE$1048576,0),MATCH((CUADRO!J$4&amp;$E595),'Hoja de Trabajo para listado'!$DE$151:$DG$151,0)),0)+IFERROR(INDEX('Hoja de Trabajo para listado'!$CD$155:$DC$1048576,MATCH($A595,'Hoja de Trabajo para listado'!$CD$155:$CD$1048576,0),MATCH((CUADRO!J$4&amp;$E595),'Hoja de Trabajo para listado'!$CD$151:$DC$151,0)),0)</f>
        <v>0</v>
      </c>
      <c r="K595" s="241">
        <f ca="1">+IFERROR(INDEX('Hoja de Trabajo para listado'!$A$155:$Z$1048576,MATCH($A595,'Hoja de Trabajo para listado'!$A$155:$A$1048576,0),MATCH((CUADRO!K$4&amp;$E595),'Hoja de Trabajo para listado'!$A$151:$Z$151,0)),0)+IFERROR(INDEX('Hoja de Trabajo para listado'!$AB$155:$BA$1048576,MATCH($A595,'Hoja de Trabajo para listado'!$AB$155:$AB$1048576,0),MATCH((CUADRO!K$4&amp;$E595),'Hoja de Trabajo para listado'!$AB$151:$BA$151,0)),0)+IFERROR(INDEX('Hoja de Trabajo para listado'!$BC$155:$CB$1048576,MATCH($A595,'Hoja de Trabajo para listado'!$BC$155:$BC$1048576,0),MATCH((CUADRO!K$4&amp;$E595),'Hoja de Trabajo para listado'!$BC$151:$CB$151,0)),0)+IFERROR(INDEX('Hoja de Trabajo para listado'!$DE$153:$DG$274,MATCH($A595,'Hoja de Trabajo para listado'!$DE$153:$DE$1048576,0),MATCH((CUADRO!K$4&amp;$E595),'Hoja de Trabajo para listado'!$DE$151:$DG$151,0)),0)+IFERROR(INDEX('Hoja de Trabajo para listado'!$CD$155:$DC$1048576,MATCH($A595,'Hoja de Trabajo para listado'!$CD$155:$CD$1048576,0),MATCH((CUADRO!K$4&amp;$E595),'Hoja de Trabajo para listado'!$CD$151:$DC$151,0)),0)</f>
        <v>0</v>
      </c>
      <c r="L595" s="241">
        <f ca="1">+IFERROR(INDEX('Hoja de Trabajo para listado'!$A$155:$Z$1048576,MATCH($A595,'Hoja de Trabajo para listado'!$A$155:$A$1048576,0),MATCH((CUADRO!L$4&amp;$E595),'Hoja de Trabajo para listado'!$A$151:$Z$151,0)),0)+IFERROR(INDEX('Hoja de Trabajo para listado'!$AB$155:$BA$1048576,MATCH($A595,'Hoja de Trabajo para listado'!$AB$155:$AB$1048576,0),MATCH((CUADRO!L$4&amp;$E595),'Hoja de Trabajo para listado'!$AB$151:$BA$151,0)),0)+IFERROR(INDEX('Hoja de Trabajo para listado'!$BC$155:$CB$1048576,MATCH($A595,'Hoja de Trabajo para listado'!$BC$155:$BC$1048576,0),MATCH((CUADRO!L$4&amp;$E595),'Hoja de Trabajo para listado'!$BC$151:$CB$151,0)),0)+IFERROR(INDEX('Hoja de Trabajo para listado'!$DE$153:$DG$274,MATCH($A595,'Hoja de Trabajo para listado'!$DE$153:$DE$1048576,0),MATCH((CUADRO!L$4&amp;$E595),'Hoja de Trabajo para listado'!$DE$151:$DG$151,0)),0)+IFERROR(INDEX('Hoja de Trabajo para listado'!$CD$155:$DC$1048576,MATCH($A595,'Hoja de Trabajo para listado'!$CD$155:$CD$1048576,0),MATCH((CUADRO!L$4&amp;$E595),'Hoja de Trabajo para listado'!$CD$151:$DC$151,0)),0)</f>
        <v>0</v>
      </c>
      <c r="M595" s="241">
        <f ca="1">+IFERROR(INDEX('Hoja de Trabajo para listado'!$A$155:$Z$1048576,MATCH($A595,'Hoja de Trabajo para listado'!$A$155:$A$1048576,0),MATCH((CUADRO!M$4&amp;$E595),'Hoja de Trabajo para listado'!$A$151:$Z$151,0)),0)+IFERROR(INDEX('Hoja de Trabajo para listado'!$AB$155:$BA$1048576,MATCH($A595,'Hoja de Trabajo para listado'!$AB$155:$AB$1048576,0),MATCH((CUADRO!M$4&amp;$E595),'Hoja de Trabajo para listado'!$AB$151:$BA$151,0)),0)+IFERROR(INDEX('Hoja de Trabajo para listado'!$BC$155:$CB$1048576,MATCH($A595,'Hoja de Trabajo para listado'!$BC$155:$BC$1048576,0),MATCH((CUADRO!M$4&amp;$E595),'Hoja de Trabajo para listado'!$BC$151:$CB$151,0)),0)+IFERROR(INDEX('Hoja de Trabajo para listado'!$DE$153:$DG$274,MATCH($A595,'Hoja de Trabajo para listado'!$DE$153:$DE$1048576,0),MATCH((CUADRO!M$4&amp;$E595),'Hoja de Trabajo para listado'!$DE$151:$DG$151,0)),0)+IFERROR(INDEX('Hoja de Trabajo para listado'!$CD$155:$DC$1048576,MATCH($A595,'Hoja de Trabajo para listado'!$CD$155:$CD$1048576,0),MATCH((CUADRO!M$4&amp;$E595),'Hoja de Trabajo para listado'!$CD$151:$DC$151,0)),0)</f>
        <v>0</v>
      </c>
      <c r="N595" s="241">
        <f ca="1">+IFERROR(INDEX('Hoja de Trabajo para listado'!$A$155:$Z$1048576,MATCH($A595,'Hoja de Trabajo para listado'!$A$155:$A$1048576,0),MATCH((CUADRO!N$4&amp;$E595),'Hoja de Trabajo para listado'!$A$151:$Z$151,0)),0)+IFERROR(INDEX('Hoja de Trabajo para listado'!$AB$155:$BA$1048576,MATCH($A595,'Hoja de Trabajo para listado'!$AB$155:$AB$1048576,0),MATCH((CUADRO!N$4&amp;$E595),'Hoja de Trabajo para listado'!$AB$151:$BA$151,0)),0)+IFERROR(INDEX('Hoja de Trabajo para listado'!$BC$155:$CB$1048576,MATCH($A595,'Hoja de Trabajo para listado'!$BC$155:$BC$1048576,0),MATCH((CUADRO!N$4&amp;$E595),'Hoja de Trabajo para listado'!$BC$151:$CB$151,0)),0)+IFERROR(INDEX('Hoja de Trabajo para listado'!$DE$153:$DG$274,MATCH($A595,'Hoja de Trabajo para listado'!$DE$153:$DE$1048576,0),MATCH((CUADRO!N$4&amp;$E595),'Hoja de Trabajo para listado'!$DE$151:$DG$151,0)),0)+IFERROR(INDEX('Hoja de Trabajo para listado'!$CD$155:$DC$1048576,MATCH($A595,'Hoja de Trabajo para listado'!$CD$155:$CD$1048576,0),MATCH((CUADRO!N$4&amp;$E595),'Hoja de Trabajo para listado'!$CD$151:$DC$151,0)),0)</f>
        <v>0</v>
      </c>
      <c r="O595" s="241">
        <f ca="1">+IFERROR(INDEX('Hoja de Trabajo para listado'!$A$155:$Z$1048576,MATCH($A595,'Hoja de Trabajo para listado'!$A$155:$A$1048576,0),MATCH((CUADRO!O$4&amp;$E595),'Hoja de Trabajo para listado'!$A$151:$Z$151,0)),0)+IFERROR(INDEX('Hoja de Trabajo para listado'!$AB$155:$BA$1048576,MATCH($A595,'Hoja de Trabajo para listado'!$AB$155:$AB$1048576,0),MATCH((CUADRO!O$4&amp;$E595),'Hoja de Trabajo para listado'!$AB$151:$BA$151,0)),0)+IFERROR(INDEX('Hoja de Trabajo para listado'!$BC$155:$CB$1048576,MATCH($A595,'Hoja de Trabajo para listado'!$BC$155:$BC$1048576,0),MATCH((CUADRO!O$4&amp;$E595),'Hoja de Trabajo para listado'!$BC$151:$CB$151,0)),0)+IFERROR(INDEX('Hoja de Trabajo para listado'!$DE$153:$DG$274,MATCH($A595,'Hoja de Trabajo para listado'!$DE$153:$DE$1048576,0),MATCH((CUADRO!O$4&amp;$E595),'Hoja de Trabajo para listado'!$DE$151:$DG$151,0)),0)+IFERROR(INDEX('Hoja de Trabajo para listado'!$CD$155:$DC$1048576,MATCH($A595,'Hoja de Trabajo para listado'!$CD$155:$CD$1048576,0),MATCH((CUADRO!O$4&amp;$E595),'Hoja de Trabajo para listado'!$CD$151:$DC$151,0)),0)</f>
        <v>0</v>
      </c>
      <c r="P595" s="241">
        <f ca="1">+IFERROR(INDEX('Hoja de Trabajo para listado'!$A$155:$Z$1048576,MATCH($A595,'Hoja de Trabajo para listado'!$A$155:$A$1048576,0),MATCH((CUADRO!P$4&amp;$E595),'Hoja de Trabajo para listado'!$A$151:$Z$151,0)),0)+IFERROR(INDEX('Hoja de Trabajo para listado'!$AB$155:$BA$1048576,MATCH($A595,'Hoja de Trabajo para listado'!$AB$155:$AB$1048576,0),MATCH((CUADRO!P$4&amp;$E595),'Hoja de Trabajo para listado'!$AB$151:$BA$151,0)),0)+IFERROR(INDEX('Hoja de Trabajo para listado'!$BC$155:$CB$1048576,MATCH($A595,'Hoja de Trabajo para listado'!$BC$155:$BC$1048576,0),MATCH((CUADRO!P$4&amp;$E595),'Hoja de Trabajo para listado'!$BC$151:$CB$151,0)),0)+IFERROR(INDEX('Hoja de Trabajo para listado'!$DE$153:$DG$274,MATCH($A595,'Hoja de Trabajo para listado'!$DE$153:$DE$1048576,0),MATCH((CUADRO!P$4&amp;$E595),'Hoja de Trabajo para listado'!$DE$151:$DG$151,0)),0)+IFERROR(INDEX('Hoja de Trabajo para listado'!$CD$155:$DC$1048576,MATCH($A595,'Hoja de Trabajo para listado'!$CD$155:$CD$1048576,0),MATCH((CUADRO!P$4&amp;$E595),'Hoja de Trabajo para listado'!$CD$151:$DC$151,0)),0)</f>
        <v>0</v>
      </c>
      <c r="Q595" s="241">
        <f ca="1">+IFERROR(INDEX('Hoja de Trabajo para listado'!$A$155:$Z$1048576,MATCH($A595,'Hoja de Trabajo para listado'!$A$155:$A$1048576,0),MATCH((CUADRO!Q$4&amp;$E595),'Hoja de Trabajo para listado'!$A$151:$Z$151,0)),0)+IFERROR(INDEX('Hoja de Trabajo para listado'!$AB$155:$BA$1048576,MATCH($A595,'Hoja de Trabajo para listado'!$AB$155:$AB$1048576,0),MATCH((CUADRO!Q$4&amp;$E595),'Hoja de Trabajo para listado'!$AB$151:$BA$151,0)),0)+IFERROR(INDEX('Hoja de Trabajo para listado'!$BC$155:$CB$1048576,MATCH($A595,'Hoja de Trabajo para listado'!$BC$155:$BC$1048576,0),MATCH((CUADRO!Q$4&amp;$E595),'Hoja de Trabajo para listado'!$BC$151:$CB$151,0)),0)+IFERROR(INDEX('Hoja de Trabajo para listado'!$DE$153:$DG$274,MATCH($A595,'Hoja de Trabajo para listado'!$DE$153:$DE$1048576,0),MATCH((CUADRO!Q$4&amp;$E595),'Hoja de Trabajo para listado'!$DE$151:$DG$151,0)),0)+IFERROR(INDEX('Hoja de Trabajo para listado'!$CD$155:$DC$1048576,MATCH($A595,'Hoja de Trabajo para listado'!$CD$155:$CD$1048576,0),MATCH((CUADRO!Q$4&amp;$E595),'Hoja de Trabajo para listado'!$CD$151:$DC$151,0)),0)</f>
        <v>0</v>
      </c>
      <c r="R595" s="241">
        <f t="shared" ca="1" si="25"/>
        <v>0</v>
      </c>
      <c r="S595" s="247"/>
      <c r="T595" s="241">
        <f ca="1">+T596</f>
        <v>0</v>
      </c>
      <c r="U595" s="240">
        <f t="shared" si="26"/>
        <v>1</v>
      </c>
      <c r="V595" s="327" t="str">
        <f>+VLOOKUP(A595,bd_lista!$A$3:$E$592,5,FALSE)</f>
        <v>Gobiernos Autonomos Municipales</v>
      </c>
      <c r="W595" s="397" t="str">
        <f>+V595</f>
        <v>Gobiernos Autonomos Municipales</v>
      </c>
      <c r="X595" s="240">
        <f>+VLOOKUP(A595,[4]Sheet1!$A$13:$D$744,4,FALSE)</f>
        <v>0</v>
      </c>
      <c r="Y595" s="240" t="e">
        <f>+VLOOKUP(X595,bd_lista!$A$3:$C$592,3,FALSE)</f>
        <v>#N/A</v>
      </c>
      <c r="Z595" s="290">
        <f>+X595</f>
        <v>0</v>
      </c>
      <c r="AA595" s="291" t="e">
        <f>+Y595</f>
        <v>#N/A</v>
      </c>
    </row>
    <row r="596" spans="1:27" customFormat="1" ht="15" hidden="1" customHeight="1">
      <c r="A596" s="32">
        <v>1249</v>
      </c>
      <c r="B596" s="394"/>
      <c r="C596" s="245" t="str">
        <f>+VLOOKUP(A596,bd_lista!$A$3:$C$592,3,FALSE)</f>
        <v>Gobierno Autónomo Municipal de Apolo</v>
      </c>
      <c r="D596" s="396"/>
      <c r="E596" s="242" t="s">
        <v>1304</v>
      </c>
      <c r="F596" s="241">
        <f ca="1">+IFERROR(INDEX('Hoja de Trabajo para listado'!$A$155:$Z$1048576,MATCH($A596,'Hoja de Trabajo para listado'!$A$155:$A$1048576,0),MATCH((CUADRO!F$4&amp;$E596),'Hoja de Trabajo para listado'!$A$151:$Z$151,0)),0)+IFERROR(INDEX('Hoja de Trabajo para listado'!$AB$155:$BA$1048576,MATCH($A596,'Hoja de Trabajo para listado'!$AB$155:$AB$1048576,0),MATCH((CUADRO!F$4&amp;$E596),'Hoja de Trabajo para listado'!$AB$151:$BA$151,0)),0)+IFERROR(INDEX('Hoja de Trabajo para listado'!$BC$155:$CB$1048576,MATCH($A596,'Hoja de Trabajo para listado'!$BC$155:$BC$1048576,0),MATCH((CUADRO!F$4&amp;$E596),'Hoja de Trabajo para listado'!$BC$151:$CB$151,0)),0)+IFERROR(INDEX('Hoja de Trabajo para listado'!$DE$153:$DG$274,MATCH($A596,'Hoja de Trabajo para listado'!$DE$153:$DE$1048576,0),MATCH((CUADRO!F$4&amp;$E596),'Hoja de Trabajo para listado'!$DE$151:$DG$151,0)),0)+IFERROR(INDEX('Hoja de Trabajo para listado'!$CD$155:$DC$1048576,MATCH($A596,'Hoja de Trabajo para listado'!$CD$155:$CD$1048576,0),MATCH((CUADRO!F$4&amp;$E596),'Hoja de Trabajo para listado'!$CD$151:$DC$151,0)),0)</f>
        <v>0</v>
      </c>
      <c r="G596" s="241">
        <f ca="1">+IFERROR(INDEX('Hoja de Trabajo para listado'!$A$155:$Z$1048576,MATCH($A596,'Hoja de Trabajo para listado'!$A$155:$A$1048576,0),MATCH((CUADRO!G$4&amp;$E596),'Hoja de Trabajo para listado'!$A$151:$Z$151,0)),0)+IFERROR(INDEX('Hoja de Trabajo para listado'!$AB$155:$BA$1048576,MATCH($A596,'Hoja de Trabajo para listado'!$AB$155:$AB$1048576,0),MATCH((CUADRO!G$4&amp;$E596),'Hoja de Trabajo para listado'!$AB$151:$BA$151,0)),0)+IFERROR(INDEX('Hoja de Trabajo para listado'!$BC$155:$CB$1048576,MATCH($A596,'Hoja de Trabajo para listado'!$BC$155:$BC$1048576,0),MATCH((CUADRO!G$4&amp;$E596),'Hoja de Trabajo para listado'!$BC$151:$CB$151,0)),0)+IFERROR(INDEX('Hoja de Trabajo para listado'!$DE$153:$DG$274,MATCH($A596,'Hoja de Trabajo para listado'!$DE$153:$DE$1048576,0),MATCH((CUADRO!G$4&amp;$E596),'Hoja de Trabajo para listado'!$DE$151:$DG$151,0)),0)+IFERROR(INDEX('Hoja de Trabajo para listado'!$CD$155:$DC$1048576,MATCH($A596,'Hoja de Trabajo para listado'!$CD$155:$CD$1048576,0),MATCH((CUADRO!G$4&amp;$E596),'Hoja de Trabajo para listado'!$CD$151:$DC$151,0)),0)</f>
        <v>0</v>
      </c>
      <c r="H596" s="241">
        <f ca="1">+IFERROR(INDEX('Hoja de Trabajo para listado'!$A$155:$Z$1048576,MATCH($A596,'Hoja de Trabajo para listado'!$A$155:$A$1048576,0),MATCH((CUADRO!H$4&amp;$E596),'Hoja de Trabajo para listado'!$A$151:$Z$151,0)),0)+IFERROR(INDEX('Hoja de Trabajo para listado'!$AB$155:$BA$1048576,MATCH($A596,'Hoja de Trabajo para listado'!$AB$155:$AB$1048576,0),MATCH((CUADRO!H$4&amp;$E596),'Hoja de Trabajo para listado'!$AB$151:$BA$151,0)),0)+IFERROR(INDEX('Hoja de Trabajo para listado'!$BC$155:$CB$1048576,MATCH($A596,'Hoja de Trabajo para listado'!$BC$155:$BC$1048576,0),MATCH((CUADRO!H$4&amp;$E596),'Hoja de Trabajo para listado'!$BC$151:$CB$151,0)),0)+IFERROR(INDEX('Hoja de Trabajo para listado'!$DE$153:$DG$274,MATCH($A596,'Hoja de Trabajo para listado'!$DE$153:$DE$1048576,0),MATCH((CUADRO!H$4&amp;$E596),'Hoja de Trabajo para listado'!$DE$151:$DG$151,0)),0)+IFERROR(INDEX('Hoja de Trabajo para listado'!$CD$155:$DC$1048576,MATCH($A596,'Hoja de Trabajo para listado'!$CD$155:$CD$1048576,0),MATCH((CUADRO!H$4&amp;$E596),'Hoja de Trabajo para listado'!$CD$151:$DC$151,0)),0)</f>
        <v>0</v>
      </c>
      <c r="I596" s="241">
        <f ca="1">+IFERROR(INDEX('Hoja de Trabajo para listado'!$A$155:$Z$1048576,MATCH($A596,'Hoja de Trabajo para listado'!$A$155:$A$1048576,0),MATCH((CUADRO!I$4&amp;$E596),'Hoja de Trabajo para listado'!$A$151:$Z$151,0)),0)+IFERROR(INDEX('Hoja de Trabajo para listado'!$AB$155:$BA$1048576,MATCH($A596,'Hoja de Trabajo para listado'!$AB$155:$AB$1048576,0),MATCH((CUADRO!I$4&amp;$E596),'Hoja de Trabajo para listado'!$AB$151:$BA$151,0)),0)+IFERROR(INDEX('Hoja de Trabajo para listado'!$BC$155:$CB$1048576,MATCH($A596,'Hoja de Trabajo para listado'!$BC$155:$BC$1048576,0),MATCH((CUADRO!I$4&amp;$E596),'Hoja de Trabajo para listado'!$BC$151:$CB$151,0)),0)+IFERROR(INDEX('Hoja de Trabajo para listado'!$DE$153:$DG$274,MATCH($A596,'Hoja de Trabajo para listado'!$DE$153:$DE$1048576,0),MATCH((CUADRO!I$4&amp;$E596),'Hoja de Trabajo para listado'!$DE$151:$DG$151,0)),0)+IFERROR(INDEX('Hoja de Trabajo para listado'!$CD$155:$DC$1048576,MATCH($A596,'Hoja de Trabajo para listado'!$CD$155:$CD$1048576,0),MATCH((CUADRO!I$4&amp;$E596),'Hoja de Trabajo para listado'!$CD$151:$DC$151,0)),0)</f>
        <v>0</v>
      </c>
      <c r="J596" s="241">
        <f ca="1">+IFERROR(INDEX('Hoja de Trabajo para listado'!$A$155:$Z$1048576,MATCH($A596,'Hoja de Trabajo para listado'!$A$155:$A$1048576,0),MATCH((CUADRO!J$4&amp;$E596),'Hoja de Trabajo para listado'!$A$151:$Z$151,0)),0)+IFERROR(INDEX('Hoja de Trabajo para listado'!$AB$155:$BA$1048576,MATCH($A596,'Hoja de Trabajo para listado'!$AB$155:$AB$1048576,0),MATCH((CUADRO!J$4&amp;$E596),'Hoja de Trabajo para listado'!$AB$151:$BA$151,0)),0)+IFERROR(INDEX('Hoja de Trabajo para listado'!$BC$155:$CB$1048576,MATCH($A596,'Hoja de Trabajo para listado'!$BC$155:$BC$1048576,0),MATCH((CUADRO!J$4&amp;$E596),'Hoja de Trabajo para listado'!$BC$151:$CB$151,0)),0)+IFERROR(INDEX('Hoja de Trabajo para listado'!$DE$153:$DG$274,MATCH($A596,'Hoja de Trabajo para listado'!$DE$153:$DE$1048576,0),MATCH((CUADRO!J$4&amp;$E596),'Hoja de Trabajo para listado'!$DE$151:$DG$151,0)),0)+IFERROR(INDEX('Hoja de Trabajo para listado'!$CD$155:$DC$1048576,MATCH($A596,'Hoja de Trabajo para listado'!$CD$155:$CD$1048576,0),MATCH((CUADRO!J$4&amp;$E596),'Hoja de Trabajo para listado'!$CD$151:$DC$151,0)),0)</f>
        <v>0</v>
      </c>
      <c r="K596" s="241">
        <f ca="1">+IFERROR(INDEX('Hoja de Trabajo para listado'!$A$155:$Z$1048576,MATCH($A596,'Hoja de Trabajo para listado'!$A$155:$A$1048576,0),MATCH((CUADRO!K$4&amp;$E596),'Hoja de Trabajo para listado'!$A$151:$Z$151,0)),0)+IFERROR(INDEX('Hoja de Trabajo para listado'!$AB$155:$BA$1048576,MATCH($A596,'Hoja de Trabajo para listado'!$AB$155:$AB$1048576,0),MATCH((CUADRO!K$4&amp;$E596),'Hoja de Trabajo para listado'!$AB$151:$BA$151,0)),0)+IFERROR(INDEX('Hoja de Trabajo para listado'!$BC$155:$CB$1048576,MATCH($A596,'Hoja de Trabajo para listado'!$BC$155:$BC$1048576,0),MATCH((CUADRO!K$4&amp;$E596),'Hoja de Trabajo para listado'!$BC$151:$CB$151,0)),0)+IFERROR(INDEX('Hoja de Trabajo para listado'!$DE$153:$DG$274,MATCH($A596,'Hoja de Trabajo para listado'!$DE$153:$DE$1048576,0),MATCH((CUADRO!K$4&amp;$E596),'Hoja de Trabajo para listado'!$DE$151:$DG$151,0)),0)+IFERROR(INDEX('Hoja de Trabajo para listado'!$CD$155:$DC$1048576,MATCH($A596,'Hoja de Trabajo para listado'!$CD$155:$CD$1048576,0),MATCH((CUADRO!K$4&amp;$E596),'Hoja de Trabajo para listado'!$CD$151:$DC$151,0)),0)</f>
        <v>0</v>
      </c>
      <c r="L596" s="241">
        <f ca="1">+IFERROR(INDEX('Hoja de Trabajo para listado'!$A$155:$Z$1048576,MATCH($A596,'Hoja de Trabajo para listado'!$A$155:$A$1048576,0),MATCH((CUADRO!L$4&amp;$E596),'Hoja de Trabajo para listado'!$A$151:$Z$151,0)),0)+IFERROR(INDEX('Hoja de Trabajo para listado'!$AB$155:$BA$1048576,MATCH($A596,'Hoja de Trabajo para listado'!$AB$155:$AB$1048576,0),MATCH((CUADRO!L$4&amp;$E596),'Hoja de Trabajo para listado'!$AB$151:$BA$151,0)),0)+IFERROR(INDEX('Hoja de Trabajo para listado'!$BC$155:$CB$1048576,MATCH($A596,'Hoja de Trabajo para listado'!$BC$155:$BC$1048576,0),MATCH((CUADRO!L$4&amp;$E596),'Hoja de Trabajo para listado'!$BC$151:$CB$151,0)),0)+IFERROR(INDEX('Hoja de Trabajo para listado'!$DE$153:$DG$274,MATCH($A596,'Hoja de Trabajo para listado'!$DE$153:$DE$1048576,0),MATCH((CUADRO!L$4&amp;$E596),'Hoja de Trabajo para listado'!$DE$151:$DG$151,0)),0)+IFERROR(INDEX('Hoja de Trabajo para listado'!$CD$155:$DC$1048576,MATCH($A596,'Hoja de Trabajo para listado'!$CD$155:$CD$1048576,0),MATCH((CUADRO!L$4&amp;$E596),'Hoja de Trabajo para listado'!$CD$151:$DC$151,0)),0)</f>
        <v>0</v>
      </c>
      <c r="M596" s="241">
        <f ca="1">+IFERROR(INDEX('Hoja de Trabajo para listado'!$A$155:$Z$1048576,MATCH($A596,'Hoja de Trabajo para listado'!$A$155:$A$1048576,0),MATCH((CUADRO!M$4&amp;$E596),'Hoja de Trabajo para listado'!$A$151:$Z$151,0)),0)+IFERROR(INDEX('Hoja de Trabajo para listado'!$AB$155:$BA$1048576,MATCH($A596,'Hoja de Trabajo para listado'!$AB$155:$AB$1048576,0),MATCH((CUADRO!M$4&amp;$E596),'Hoja de Trabajo para listado'!$AB$151:$BA$151,0)),0)+IFERROR(INDEX('Hoja de Trabajo para listado'!$BC$155:$CB$1048576,MATCH($A596,'Hoja de Trabajo para listado'!$BC$155:$BC$1048576,0),MATCH((CUADRO!M$4&amp;$E596),'Hoja de Trabajo para listado'!$BC$151:$CB$151,0)),0)+IFERROR(INDEX('Hoja de Trabajo para listado'!$DE$153:$DG$274,MATCH($A596,'Hoja de Trabajo para listado'!$DE$153:$DE$1048576,0),MATCH((CUADRO!M$4&amp;$E596),'Hoja de Trabajo para listado'!$DE$151:$DG$151,0)),0)+IFERROR(INDEX('Hoja de Trabajo para listado'!$CD$155:$DC$1048576,MATCH($A596,'Hoja de Trabajo para listado'!$CD$155:$CD$1048576,0),MATCH((CUADRO!M$4&amp;$E596),'Hoja de Trabajo para listado'!$CD$151:$DC$151,0)),0)</f>
        <v>0</v>
      </c>
      <c r="N596" s="241">
        <f ca="1">+IFERROR(INDEX('Hoja de Trabajo para listado'!$A$155:$Z$1048576,MATCH($A596,'Hoja de Trabajo para listado'!$A$155:$A$1048576,0),MATCH((CUADRO!N$4&amp;$E596),'Hoja de Trabajo para listado'!$A$151:$Z$151,0)),0)+IFERROR(INDEX('Hoja de Trabajo para listado'!$AB$155:$BA$1048576,MATCH($A596,'Hoja de Trabajo para listado'!$AB$155:$AB$1048576,0),MATCH((CUADRO!N$4&amp;$E596),'Hoja de Trabajo para listado'!$AB$151:$BA$151,0)),0)+IFERROR(INDEX('Hoja de Trabajo para listado'!$BC$155:$CB$1048576,MATCH($A596,'Hoja de Trabajo para listado'!$BC$155:$BC$1048576,0),MATCH((CUADRO!N$4&amp;$E596),'Hoja de Trabajo para listado'!$BC$151:$CB$151,0)),0)+IFERROR(INDEX('Hoja de Trabajo para listado'!$DE$153:$DG$274,MATCH($A596,'Hoja de Trabajo para listado'!$DE$153:$DE$1048576,0),MATCH((CUADRO!N$4&amp;$E596),'Hoja de Trabajo para listado'!$DE$151:$DG$151,0)),0)+IFERROR(INDEX('Hoja de Trabajo para listado'!$CD$155:$DC$1048576,MATCH($A596,'Hoja de Trabajo para listado'!$CD$155:$CD$1048576,0),MATCH((CUADRO!N$4&amp;$E596),'Hoja de Trabajo para listado'!$CD$151:$DC$151,0)),0)</f>
        <v>0</v>
      </c>
      <c r="O596" s="241">
        <f ca="1">+IFERROR(INDEX('Hoja de Trabajo para listado'!$A$155:$Z$1048576,MATCH($A596,'Hoja de Trabajo para listado'!$A$155:$A$1048576,0),MATCH((CUADRO!O$4&amp;$E596),'Hoja de Trabajo para listado'!$A$151:$Z$151,0)),0)+IFERROR(INDEX('Hoja de Trabajo para listado'!$AB$155:$BA$1048576,MATCH($A596,'Hoja de Trabajo para listado'!$AB$155:$AB$1048576,0),MATCH((CUADRO!O$4&amp;$E596),'Hoja de Trabajo para listado'!$AB$151:$BA$151,0)),0)+IFERROR(INDEX('Hoja de Trabajo para listado'!$BC$155:$CB$1048576,MATCH($A596,'Hoja de Trabajo para listado'!$BC$155:$BC$1048576,0),MATCH((CUADRO!O$4&amp;$E596),'Hoja de Trabajo para listado'!$BC$151:$CB$151,0)),0)+IFERROR(INDEX('Hoja de Trabajo para listado'!$DE$153:$DG$274,MATCH($A596,'Hoja de Trabajo para listado'!$DE$153:$DE$1048576,0),MATCH((CUADRO!O$4&amp;$E596),'Hoja de Trabajo para listado'!$DE$151:$DG$151,0)),0)+IFERROR(INDEX('Hoja de Trabajo para listado'!$CD$155:$DC$1048576,MATCH($A596,'Hoja de Trabajo para listado'!$CD$155:$CD$1048576,0),MATCH((CUADRO!O$4&amp;$E596),'Hoja de Trabajo para listado'!$CD$151:$DC$151,0)),0)</f>
        <v>0</v>
      </c>
      <c r="P596" s="241">
        <f ca="1">+IFERROR(INDEX('Hoja de Trabajo para listado'!$A$155:$Z$1048576,MATCH($A596,'Hoja de Trabajo para listado'!$A$155:$A$1048576,0),MATCH((CUADRO!P$4&amp;$E596),'Hoja de Trabajo para listado'!$A$151:$Z$151,0)),0)+IFERROR(INDEX('Hoja de Trabajo para listado'!$AB$155:$BA$1048576,MATCH($A596,'Hoja de Trabajo para listado'!$AB$155:$AB$1048576,0),MATCH((CUADRO!P$4&amp;$E596),'Hoja de Trabajo para listado'!$AB$151:$BA$151,0)),0)+IFERROR(INDEX('Hoja de Trabajo para listado'!$BC$155:$CB$1048576,MATCH($A596,'Hoja de Trabajo para listado'!$BC$155:$BC$1048576,0),MATCH((CUADRO!P$4&amp;$E596),'Hoja de Trabajo para listado'!$BC$151:$CB$151,0)),0)+IFERROR(INDEX('Hoja de Trabajo para listado'!$DE$153:$DG$274,MATCH($A596,'Hoja de Trabajo para listado'!$DE$153:$DE$1048576,0),MATCH((CUADRO!P$4&amp;$E596),'Hoja de Trabajo para listado'!$DE$151:$DG$151,0)),0)+IFERROR(INDEX('Hoja de Trabajo para listado'!$CD$155:$DC$1048576,MATCH($A596,'Hoja de Trabajo para listado'!$CD$155:$CD$1048576,0),MATCH((CUADRO!P$4&amp;$E596),'Hoja de Trabajo para listado'!$CD$151:$DC$151,0)),0)</f>
        <v>0</v>
      </c>
      <c r="Q596" s="241">
        <f ca="1">+IFERROR(INDEX('Hoja de Trabajo para listado'!$A$155:$Z$1048576,MATCH($A596,'Hoja de Trabajo para listado'!$A$155:$A$1048576,0),MATCH((CUADRO!Q$4&amp;$E596),'Hoja de Trabajo para listado'!$A$151:$Z$151,0)),0)+IFERROR(INDEX('Hoja de Trabajo para listado'!$AB$155:$BA$1048576,MATCH($A596,'Hoja de Trabajo para listado'!$AB$155:$AB$1048576,0),MATCH((CUADRO!Q$4&amp;$E596),'Hoja de Trabajo para listado'!$AB$151:$BA$151,0)),0)+IFERROR(INDEX('Hoja de Trabajo para listado'!$BC$155:$CB$1048576,MATCH($A596,'Hoja de Trabajo para listado'!$BC$155:$BC$1048576,0),MATCH((CUADRO!Q$4&amp;$E596),'Hoja de Trabajo para listado'!$BC$151:$CB$151,0)),0)+IFERROR(INDEX('Hoja de Trabajo para listado'!$DE$153:$DG$274,MATCH($A596,'Hoja de Trabajo para listado'!$DE$153:$DE$1048576,0),MATCH((CUADRO!Q$4&amp;$E596),'Hoja de Trabajo para listado'!$DE$151:$DG$151,0)),0)+IFERROR(INDEX('Hoja de Trabajo para listado'!$CD$155:$DC$1048576,MATCH($A596,'Hoja de Trabajo para listado'!$CD$155:$CD$1048576,0),MATCH((CUADRO!Q$4&amp;$E596),'Hoja de Trabajo para listado'!$CD$151:$DC$151,0)),0)</f>
        <v>0</v>
      </c>
      <c r="R596" s="241">
        <f t="shared" ca="1" si="25"/>
        <v>0</v>
      </c>
      <c r="S596" s="247">
        <f ca="1">+R595+R596</f>
        <v>0</v>
      </c>
      <c r="T596" s="241">
        <f ca="1">+S596</f>
        <v>0</v>
      </c>
      <c r="U596" s="240">
        <f t="shared" si="26"/>
        <v>2</v>
      </c>
      <c r="V596" s="327" t="str">
        <f>+VLOOKUP(A596,bd_lista!$A$3:$E$592,5,FALSE)</f>
        <v>Gobiernos Autonomos Municipales</v>
      </c>
      <c r="W596" s="398"/>
      <c r="X596" s="240">
        <f>+VLOOKUP(A596,[4]Sheet1!$A$13:$D$744,4,FALSE)</f>
        <v>0</v>
      </c>
      <c r="Y596" s="240" t="e">
        <f>+VLOOKUP(X596,bd_lista!$A$3:$C$592,3,FALSE)</f>
        <v>#N/A</v>
      </c>
      <c r="Z596" s="288"/>
      <c r="AA596" s="289"/>
    </row>
    <row r="597" spans="1:27" customFormat="1" ht="15" hidden="1" customHeight="1">
      <c r="A597" s="32">
        <v>1250</v>
      </c>
      <c r="B597" s="393">
        <f>+A597</f>
        <v>1250</v>
      </c>
      <c r="C597" s="245" t="str">
        <f>+VLOOKUP(A597,bd_lista!$A$3:$C$592,3,FALSE)</f>
        <v>Gobierno Autónomo Municipal de Pelechuco</v>
      </c>
      <c r="D597" s="395" t="str">
        <f>+C597</f>
        <v>Gobierno Autónomo Municipal de Pelechuco</v>
      </c>
      <c r="E597" s="240" t="s">
        <v>1303</v>
      </c>
      <c r="F597" s="241">
        <f ca="1">+IFERROR(INDEX('Hoja de Trabajo para listado'!$A$155:$Z$1048576,MATCH($A597,'Hoja de Trabajo para listado'!$A$155:$A$1048576,0),MATCH((CUADRO!F$4&amp;$E597),'Hoja de Trabajo para listado'!$A$151:$Z$151,0)),0)+IFERROR(INDEX('Hoja de Trabajo para listado'!$AB$155:$BA$1048576,MATCH($A597,'Hoja de Trabajo para listado'!$AB$155:$AB$1048576,0),MATCH((CUADRO!F$4&amp;$E597),'Hoja de Trabajo para listado'!$AB$151:$BA$151,0)),0)+IFERROR(INDEX('Hoja de Trabajo para listado'!$BC$155:$CB$1048576,MATCH($A597,'Hoja de Trabajo para listado'!$BC$155:$BC$1048576,0),MATCH((CUADRO!F$4&amp;$E597),'Hoja de Trabajo para listado'!$BC$151:$CB$151,0)),0)+IFERROR(INDEX('Hoja de Trabajo para listado'!$DE$153:$DG$274,MATCH($A597,'Hoja de Trabajo para listado'!$DE$153:$DE$1048576,0),MATCH((CUADRO!F$4&amp;$E597),'Hoja de Trabajo para listado'!$DE$151:$DG$151,0)),0)+IFERROR(INDEX('Hoja de Trabajo para listado'!$CD$155:$DC$1048576,MATCH($A597,'Hoja de Trabajo para listado'!$CD$155:$CD$1048576,0),MATCH((CUADRO!F$4&amp;$E597),'Hoja de Trabajo para listado'!$CD$151:$DC$151,0)),0)</f>
        <v>0</v>
      </c>
      <c r="G597" s="241">
        <f ca="1">+IFERROR(INDEX('Hoja de Trabajo para listado'!$A$155:$Z$1048576,MATCH($A597,'Hoja de Trabajo para listado'!$A$155:$A$1048576,0),MATCH((CUADRO!G$4&amp;$E597),'Hoja de Trabajo para listado'!$A$151:$Z$151,0)),0)+IFERROR(INDEX('Hoja de Trabajo para listado'!$AB$155:$BA$1048576,MATCH($A597,'Hoja de Trabajo para listado'!$AB$155:$AB$1048576,0),MATCH((CUADRO!G$4&amp;$E597),'Hoja de Trabajo para listado'!$AB$151:$BA$151,0)),0)+IFERROR(INDEX('Hoja de Trabajo para listado'!$BC$155:$CB$1048576,MATCH($A597,'Hoja de Trabajo para listado'!$BC$155:$BC$1048576,0),MATCH((CUADRO!G$4&amp;$E597),'Hoja de Trabajo para listado'!$BC$151:$CB$151,0)),0)+IFERROR(INDEX('Hoja de Trabajo para listado'!$DE$153:$DG$274,MATCH($A597,'Hoja de Trabajo para listado'!$DE$153:$DE$1048576,0),MATCH((CUADRO!G$4&amp;$E597),'Hoja de Trabajo para listado'!$DE$151:$DG$151,0)),0)+IFERROR(INDEX('Hoja de Trabajo para listado'!$CD$155:$DC$1048576,MATCH($A597,'Hoja de Trabajo para listado'!$CD$155:$CD$1048576,0),MATCH((CUADRO!G$4&amp;$E597),'Hoja de Trabajo para listado'!$CD$151:$DC$151,0)),0)</f>
        <v>0</v>
      </c>
      <c r="H597" s="241">
        <f ca="1">+IFERROR(INDEX('Hoja de Trabajo para listado'!$A$155:$Z$1048576,MATCH($A597,'Hoja de Trabajo para listado'!$A$155:$A$1048576,0),MATCH((CUADRO!H$4&amp;$E597),'Hoja de Trabajo para listado'!$A$151:$Z$151,0)),0)+IFERROR(INDEX('Hoja de Trabajo para listado'!$AB$155:$BA$1048576,MATCH($A597,'Hoja de Trabajo para listado'!$AB$155:$AB$1048576,0),MATCH((CUADRO!H$4&amp;$E597),'Hoja de Trabajo para listado'!$AB$151:$BA$151,0)),0)+IFERROR(INDEX('Hoja de Trabajo para listado'!$BC$155:$CB$1048576,MATCH($A597,'Hoja de Trabajo para listado'!$BC$155:$BC$1048576,0),MATCH((CUADRO!H$4&amp;$E597),'Hoja de Trabajo para listado'!$BC$151:$CB$151,0)),0)+IFERROR(INDEX('Hoja de Trabajo para listado'!$DE$153:$DG$274,MATCH($A597,'Hoja de Trabajo para listado'!$DE$153:$DE$1048576,0),MATCH((CUADRO!H$4&amp;$E597),'Hoja de Trabajo para listado'!$DE$151:$DG$151,0)),0)+IFERROR(INDEX('Hoja de Trabajo para listado'!$CD$155:$DC$1048576,MATCH($A597,'Hoja de Trabajo para listado'!$CD$155:$CD$1048576,0),MATCH((CUADRO!H$4&amp;$E597),'Hoja de Trabajo para listado'!$CD$151:$DC$151,0)),0)</f>
        <v>0</v>
      </c>
      <c r="I597" s="241">
        <f ca="1">+IFERROR(INDEX('Hoja de Trabajo para listado'!$A$155:$Z$1048576,MATCH($A597,'Hoja de Trabajo para listado'!$A$155:$A$1048576,0),MATCH((CUADRO!I$4&amp;$E597),'Hoja de Trabajo para listado'!$A$151:$Z$151,0)),0)+IFERROR(INDEX('Hoja de Trabajo para listado'!$AB$155:$BA$1048576,MATCH($A597,'Hoja de Trabajo para listado'!$AB$155:$AB$1048576,0),MATCH((CUADRO!I$4&amp;$E597),'Hoja de Trabajo para listado'!$AB$151:$BA$151,0)),0)+IFERROR(INDEX('Hoja de Trabajo para listado'!$BC$155:$CB$1048576,MATCH($A597,'Hoja de Trabajo para listado'!$BC$155:$BC$1048576,0),MATCH((CUADRO!I$4&amp;$E597),'Hoja de Trabajo para listado'!$BC$151:$CB$151,0)),0)+IFERROR(INDEX('Hoja de Trabajo para listado'!$DE$153:$DG$274,MATCH($A597,'Hoja de Trabajo para listado'!$DE$153:$DE$1048576,0),MATCH((CUADRO!I$4&amp;$E597),'Hoja de Trabajo para listado'!$DE$151:$DG$151,0)),0)+IFERROR(INDEX('Hoja de Trabajo para listado'!$CD$155:$DC$1048576,MATCH($A597,'Hoja de Trabajo para listado'!$CD$155:$CD$1048576,0),MATCH((CUADRO!I$4&amp;$E597),'Hoja de Trabajo para listado'!$CD$151:$DC$151,0)),0)</f>
        <v>0</v>
      </c>
      <c r="J597" s="241">
        <f ca="1">+IFERROR(INDEX('Hoja de Trabajo para listado'!$A$155:$Z$1048576,MATCH($A597,'Hoja de Trabajo para listado'!$A$155:$A$1048576,0),MATCH((CUADRO!J$4&amp;$E597),'Hoja de Trabajo para listado'!$A$151:$Z$151,0)),0)+IFERROR(INDEX('Hoja de Trabajo para listado'!$AB$155:$BA$1048576,MATCH($A597,'Hoja de Trabajo para listado'!$AB$155:$AB$1048576,0),MATCH((CUADRO!J$4&amp;$E597),'Hoja de Trabajo para listado'!$AB$151:$BA$151,0)),0)+IFERROR(INDEX('Hoja de Trabajo para listado'!$BC$155:$CB$1048576,MATCH($A597,'Hoja de Trabajo para listado'!$BC$155:$BC$1048576,0),MATCH((CUADRO!J$4&amp;$E597),'Hoja de Trabajo para listado'!$BC$151:$CB$151,0)),0)+IFERROR(INDEX('Hoja de Trabajo para listado'!$DE$153:$DG$274,MATCH($A597,'Hoja de Trabajo para listado'!$DE$153:$DE$1048576,0),MATCH((CUADRO!J$4&amp;$E597),'Hoja de Trabajo para listado'!$DE$151:$DG$151,0)),0)+IFERROR(INDEX('Hoja de Trabajo para listado'!$CD$155:$DC$1048576,MATCH($A597,'Hoja de Trabajo para listado'!$CD$155:$CD$1048576,0),MATCH((CUADRO!J$4&amp;$E597),'Hoja de Trabajo para listado'!$CD$151:$DC$151,0)),0)</f>
        <v>0</v>
      </c>
      <c r="K597" s="241">
        <f ca="1">+IFERROR(INDEX('Hoja de Trabajo para listado'!$A$155:$Z$1048576,MATCH($A597,'Hoja de Trabajo para listado'!$A$155:$A$1048576,0),MATCH((CUADRO!K$4&amp;$E597),'Hoja de Trabajo para listado'!$A$151:$Z$151,0)),0)+IFERROR(INDEX('Hoja de Trabajo para listado'!$AB$155:$BA$1048576,MATCH($A597,'Hoja de Trabajo para listado'!$AB$155:$AB$1048576,0),MATCH((CUADRO!K$4&amp;$E597),'Hoja de Trabajo para listado'!$AB$151:$BA$151,0)),0)+IFERROR(INDEX('Hoja de Trabajo para listado'!$BC$155:$CB$1048576,MATCH($A597,'Hoja de Trabajo para listado'!$BC$155:$BC$1048576,0),MATCH((CUADRO!K$4&amp;$E597),'Hoja de Trabajo para listado'!$BC$151:$CB$151,0)),0)+IFERROR(INDEX('Hoja de Trabajo para listado'!$DE$153:$DG$274,MATCH($A597,'Hoja de Trabajo para listado'!$DE$153:$DE$1048576,0),MATCH((CUADRO!K$4&amp;$E597),'Hoja de Trabajo para listado'!$DE$151:$DG$151,0)),0)+IFERROR(INDEX('Hoja de Trabajo para listado'!$CD$155:$DC$1048576,MATCH($A597,'Hoja de Trabajo para listado'!$CD$155:$CD$1048576,0),MATCH((CUADRO!K$4&amp;$E597),'Hoja de Trabajo para listado'!$CD$151:$DC$151,0)),0)</f>
        <v>0</v>
      </c>
      <c r="L597" s="241">
        <f ca="1">+IFERROR(INDEX('Hoja de Trabajo para listado'!$A$155:$Z$1048576,MATCH($A597,'Hoja de Trabajo para listado'!$A$155:$A$1048576,0),MATCH((CUADRO!L$4&amp;$E597),'Hoja de Trabajo para listado'!$A$151:$Z$151,0)),0)+IFERROR(INDEX('Hoja de Trabajo para listado'!$AB$155:$BA$1048576,MATCH($A597,'Hoja de Trabajo para listado'!$AB$155:$AB$1048576,0),MATCH((CUADRO!L$4&amp;$E597),'Hoja de Trabajo para listado'!$AB$151:$BA$151,0)),0)+IFERROR(INDEX('Hoja de Trabajo para listado'!$BC$155:$CB$1048576,MATCH($A597,'Hoja de Trabajo para listado'!$BC$155:$BC$1048576,0),MATCH((CUADRO!L$4&amp;$E597),'Hoja de Trabajo para listado'!$BC$151:$CB$151,0)),0)+IFERROR(INDEX('Hoja de Trabajo para listado'!$DE$153:$DG$274,MATCH($A597,'Hoja de Trabajo para listado'!$DE$153:$DE$1048576,0),MATCH((CUADRO!L$4&amp;$E597),'Hoja de Trabajo para listado'!$DE$151:$DG$151,0)),0)+IFERROR(INDEX('Hoja de Trabajo para listado'!$CD$155:$DC$1048576,MATCH($A597,'Hoja de Trabajo para listado'!$CD$155:$CD$1048576,0),MATCH((CUADRO!L$4&amp;$E597),'Hoja de Trabajo para listado'!$CD$151:$DC$151,0)),0)</f>
        <v>0</v>
      </c>
      <c r="M597" s="241">
        <f ca="1">+IFERROR(INDEX('Hoja de Trabajo para listado'!$A$155:$Z$1048576,MATCH($A597,'Hoja de Trabajo para listado'!$A$155:$A$1048576,0),MATCH((CUADRO!M$4&amp;$E597),'Hoja de Trabajo para listado'!$A$151:$Z$151,0)),0)+IFERROR(INDEX('Hoja de Trabajo para listado'!$AB$155:$BA$1048576,MATCH($A597,'Hoja de Trabajo para listado'!$AB$155:$AB$1048576,0),MATCH((CUADRO!M$4&amp;$E597),'Hoja de Trabajo para listado'!$AB$151:$BA$151,0)),0)+IFERROR(INDEX('Hoja de Trabajo para listado'!$BC$155:$CB$1048576,MATCH($A597,'Hoja de Trabajo para listado'!$BC$155:$BC$1048576,0),MATCH((CUADRO!M$4&amp;$E597),'Hoja de Trabajo para listado'!$BC$151:$CB$151,0)),0)+IFERROR(INDEX('Hoja de Trabajo para listado'!$DE$153:$DG$274,MATCH($A597,'Hoja de Trabajo para listado'!$DE$153:$DE$1048576,0),MATCH((CUADRO!M$4&amp;$E597),'Hoja de Trabajo para listado'!$DE$151:$DG$151,0)),0)+IFERROR(INDEX('Hoja de Trabajo para listado'!$CD$155:$DC$1048576,MATCH($A597,'Hoja de Trabajo para listado'!$CD$155:$CD$1048576,0),MATCH((CUADRO!M$4&amp;$E597),'Hoja de Trabajo para listado'!$CD$151:$DC$151,0)),0)</f>
        <v>0</v>
      </c>
      <c r="N597" s="241">
        <f ca="1">+IFERROR(INDEX('Hoja de Trabajo para listado'!$A$155:$Z$1048576,MATCH($A597,'Hoja de Trabajo para listado'!$A$155:$A$1048576,0),MATCH((CUADRO!N$4&amp;$E597),'Hoja de Trabajo para listado'!$A$151:$Z$151,0)),0)+IFERROR(INDEX('Hoja de Trabajo para listado'!$AB$155:$BA$1048576,MATCH($A597,'Hoja de Trabajo para listado'!$AB$155:$AB$1048576,0),MATCH((CUADRO!N$4&amp;$E597),'Hoja de Trabajo para listado'!$AB$151:$BA$151,0)),0)+IFERROR(INDEX('Hoja de Trabajo para listado'!$BC$155:$CB$1048576,MATCH($A597,'Hoja de Trabajo para listado'!$BC$155:$BC$1048576,0),MATCH((CUADRO!N$4&amp;$E597),'Hoja de Trabajo para listado'!$BC$151:$CB$151,0)),0)+IFERROR(INDEX('Hoja de Trabajo para listado'!$DE$153:$DG$274,MATCH($A597,'Hoja de Trabajo para listado'!$DE$153:$DE$1048576,0),MATCH((CUADRO!N$4&amp;$E597),'Hoja de Trabajo para listado'!$DE$151:$DG$151,0)),0)+IFERROR(INDEX('Hoja de Trabajo para listado'!$CD$155:$DC$1048576,MATCH($A597,'Hoja de Trabajo para listado'!$CD$155:$CD$1048576,0),MATCH((CUADRO!N$4&amp;$E597),'Hoja de Trabajo para listado'!$CD$151:$DC$151,0)),0)</f>
        <v>0</v>
      </c>
      <c r="O597" s="241">
        <f ca="1">+IFERROR(INDEX('Hoja de Trabajo para listado'!$A$155:$Z$1048576,MATCH($A597,'Hoja de Trabajo para listado'!$A$155:$A$1048576,0),MATCH((CUADRO!O$4&amp;$E597),'Hoja de Trabajo para listado'!$A$151:$Z$151,0)),0)+IFERROR(INDEX('Hoja de Trabajo para listado'!$AB$155:$BA$1048576,MATCH($A597,'Hoja de Trabajo para listado'!$AB$155:$AB$1048576,0),MATCH((CUADRO!O$4&amp;$E597),'Hoja de Trabajo para listado'!$AB$151:$BA$151,0)),0)+IFERROR(INDEX('Hoja de Trabajo para listado'!$BC$155:$CB$1048576,MATCH($A597,'Hoja de Trabajo para listado'!$BC$155:$BC$1048576,0),MATCH((CUADRO!O$4&amp;$E597),'Hoja de Trabajo para listado'!$BC$151:$CB$151,0)),0)+IFERROR(INDEX('Hoja de Trabajo para listado'!$DE$153:$DG$274,MATCH($A597,'Hoja de Trabajo para listado'!$DE$153:$DE$1048576,0),MATCH((CUADRO!O$4&amp;$E597),'Hoja de Trabajo para listado'!$DE$151:$DG$151,0)),0)+IFERROR(INDEX('Hoja de Trabajo para listado'!$CD$155:$DC$1048576,MATCH($A597,'Hoja de Trabajo para listado'!$CD$155:$CD$1048576,0),MATCH((CUADRO!O$4&amp;$E597),'Hoja de Trabajo para listado'!$CD$151:$DC$151,0)),0)</f>
        <v>0</v>
      </c>
      <c r="P597" s="241">
        <f ca="1">+IFERROR(INDEX('Hoja de Trabajo para listado'!$A$155:$Z$1048576,MATCH($A597,'Hoja de Trabajo para listado'!$A$155:$A$1048576,0),MATCH((CUADRO!P$4&amp;$E597),'Hoja de Trabajo para listado'!$A$151:$Z$151,0)),0)+IFERROR(INDEX('Hoja de Trabajo para listado'!$AB$155:$BA$1048576,MATCH($A597,'Hoja de Trabajo para listado'!$AB$155:$AB$1048576,0),MATCH((CUADRO!P$4&amp;$E597),'Hoja de Trabajo para listado'!$AB$151:$BA$151,0)),0)+IFERROR(INDEX('Hoja de Trabajo para listado'!$BC$155:$CB$1048576,MATCH($A597,'Hoja de Trabajo para listado'!$BC$155:$BC$1048576,0),MATCH((CUADRO!P$4&amp;$E597),'Hoja de Trabajo para listado'!$BC$151:$CB$151,0)),0)+IFERROR(INDEX('Hoja de Trabajo para listado'!$DE$153:$DG$274,MATCH($A597,'Hoja de Trabajo para listado'!$DE$153:$DE$1048576,0),MATCH((CUADRO!P$4&amp;$E597),'Hoja de Trabajo para listado'!$DE$151:$DG$151,0)),0)+IFERROR(INDEX('Hoja de Trabajo para listado'!$CD$155:$DC$1048576,MATCH($A597,'Hoja de Trabajo para listado'!$CD$155:$CD$1048576,0),MATCH((CUADRO!P$4&amp;$E597),'Hoja de Trabajo para listado'!$CD$151:$DC$151,0)),0)</f>
        <v>0</v>
      </c>
      <c r="Q597" s="241">
        <f ca="1">+IFERROR(INDEX('Hoja de Trabajo para listado'!$A$155:$Z$1048576,MATCH($A597,'Hoja de Trabajo para listado'!$A$155:$A$1048576,0),MATCH((CUADRO!Q$4&amp;$E597),'Hoja de Trabajo para listado'!$A$151:$Z$151,0)),0)+IFERROR(INDEX('Hoja de Trabajo para listado'!$AB$155:$BA$1048576,MATCH($A597,'Hoja de Trabajo para listado'!$AB$155:$AB$1048576,0),MATCH((CUADRO!Q$4&amp;$E597),'Hoja de Trabajo para listado'!$AB$151:$BA$151,0)),0)+IFERROR(INDEX('Hoja de Trabajo para listado'!$BC$155:$CB$1048576,MATCH($A597,'Hoja de Trabajo para listado'!$BC$155:$BC$1048576,0),MATCH((CUADRO!Q$4&amp;$E597),'Hoja de Trabajo para listado'!$BC$151:$CB$151,0)),0)+IFERROR(INDEX('Hoja de Trabajo para listado'!$DE$153:$DG$274,MATCH($A597,'Hoja de Trabajo para listado'!$DE$153:$DE$1048576,0),MATCH((CUADRO!Q$4&amp;$E597),'Hoja de Trabajo para listado'!$DE$151:$DG$151,0)),0)+IFERROR(INDEX('Hoja de Trabajo para listado'!$CD$155:$DC$1048576,MATCH($A597,'Hoja de Trabajo para listado'!$CD$155:$CD$1048576,0),MATCH((CUADRO!Q$4&amp;$E597),'Hoja de Trabajo para listado'!$CD$151:$DC$151,0)),0)</f>
        <v>0</v>
      </c>
      <c r="R597" s="241">
        <f t="shared" ca="1" si="25"/>
        <v>0</v>
      </c>
      <c r="S597" s="247"/>
      <c r="T597" s="241">
        <f ca="1">+T598</f>
        <v>0</v>
      </c>
      <c r="U597" s="240">
        <f t="shared" si="26"/>
        <v>1</v>
      </c>
      <c r="V597" s="327" t="str">
        <f>+VLOOKUP(A597,bd_lista!$A$3:$E$592,5,FALSE)</f>
        <v>Gobiernos Autonomos Municipales</v>
      </c>
      <c r="W597" s="397" t="str">
        <f>+V597</f>
        <v>Gobiernos Autonomos Municipales</v>
      </c>
      <c r="X597" s="240">
        <f>+VLOOKUP(A597,[4]Sheet1!$A$13:$D$744,4,FALSE)</f>
        <v>0</v>
      </c>
      <c r="Y597" s="240" t="e">
        <f>+VLOOKUP(X597,bd_lista!$A$3:$C$592,3,FALSE)</f>
        <v>#N/A</v>
      </c>
      <c r="Z597" s="290">
        <f>+X597</f>
        <v>0</v>
      </c>
      <c r="AA597" s="291" t="e">
        <f>+Y597</f>
        <v>#N/A</v>
      </c>
    </row>
    <row r="598" spans="1:27" customFormat="1" ht="15" hidden="1" customHeight="1">
      <c r="A598" s="32">
        <v>1250</v>
      </c>
      <c r="B598" s="394"/>
      <c r="C598" s="245" t="str">
        <f>+VLOOKUP(A598,bd_lista!$A$3:$C$592,3,FALSE)</f>
        <v>Gobierno Autónomo Municipal de Pelechuco</v>
      </c>
      <c r="D598" s="396"/>
      <c r="E598" s="242" t="s">
        <v>1304</v>
      </c>
      <c r="F598" s="241">
        <f ca="1">+IFERROR(INDEX('Hoja de Trabajo para listado'!$A$155:$Z$1048576,MATCH($A598,'Hoja de Trabajo para listado'!$A$155:$A$1048576,0),MATCH((CUADRO!F$4&amp;$E598),'Hoja de Trabajo para listado'!$A$151:$Z$151,0)),0)+IFERROR(INDEX('Hoja de Trabajo para listado'!$AB$155:$BA$1048576,MATCH($A598,'Hoja de Trabajo para listado'!$AB$155:$AB$1048576,0),MATCH((CUADRO!F$4&amp;$E598),'Hoja de Trabajo para listado'!$AB$151:$BA$151,0)),0)+IFERROR(INDEX('Hoja de Trabajo para listado'!$BC$155:$CB$1048576,MATCH($A598,'Hoja de Trabajo para listado'!$BC$155:$BC$1048576,0),MATCH((CUADRO!F$4&amp;$E598),'Hoja de Trabajo para listado'!$BC$151:$CB$151,0)),0)+IFERROR(INDEX('Hoja de Trabajo para listado'!$DE$153:$DG$274,MATCH($A598,'Hoja de Trabajo para listado'!$DE$153:$DE$1048576,0),MATCH((CUADRO!F$4&amp;$E598),'Hoja de Trabajo para listado'!$DE$151:$DG$151,0)),0)+IFERROR(INDEX('Hoja de Trabajo para listado'!$CD$155:$DC$1048576,MATCH($A598,'Hoja de Trabajo para listado'!$CD$155:$CD$1048576,0),MATCH((CUADRO!F$4&amp;$E598),'Hoja de Trabajo para listado'!$CD$151:$DC$151,0)),0)</f>
        <v>0</v>
      </c>
      <c r="G598" s="241">
        <f ca="1">+IFERROR(INDEX('Hoja de Trabajo para listado'!$A$155:$Z$1048576,MATCH($A598,'Hoja de Trabajo para listado'!$A$155:$A$1048576,0),MATCH((CUADRO!G$4&amp;$E598),'Hoja de Trabajo para listado'!$A$151:$Z$151,0)),0)+IFERROR(INDEX('Hoja de Trabajo para listado'!$AB$155:$BA$1048576,MATCH($A598,'Hoja de Trabajo para listado'!$AB$155:$AB$1048576,0),MATCH((CUADRO!G$4&amp;$E598),'Hoja de Trabajo para listado'!$AB$151:$BA$151,0)),0)+IFERROR(INDEX('Hoja de Trabajo para listado'!$BC$155:$CB$1048576,MATCH($A598,'Hoja de Trabajo para listado'!$BC$155:$BC$1048576,0),MATCH((CUADRO!G$4&amp;$E598),'Hoja de Trabajo para listado'!$BC$151:$CB$151,0)),0)+IFERROR(INDEX('Hoja de Trabajo para listado'!$DE$153:$DG$274,MATCH($A598,'Hoja de Trabajo para listado'!$DE$153:$DE$1048576,0),MATCH((CUADRO!G$4&amp;$E598),'Hoja de Trabajo para listado'!$DE$151:$DG$151,0)),0)+IFERROR(INDEX('Hoja de Trabajo para listado'!$CD$155:$DC$1048576,MATCH($A598,'Hoja de Trabajo para listado'!$CD$155:$CD$1048576,0),MATCH((CUADRO!G$4&amp;$E598),'Hoja de Trabajo para listado'!$CD$151:$DC$151,0)),0)</f>
        <v>0</v>
      </c>
      <c r="H598" s="241">
        <f ca="1">+IFERROR(INDEX('Hoja de Trabajo para listado'!$A$155:$Z$1048576,MATCH($A598,'Hoja de Trabajo para listado'!$A$155:$A$1048576,0),MATCH((CUADRO!H$4&amp;$E598),'Hoja de Trabajo para listado'!$A$151:$Z$151,0)),0)+IFERROR(INDEX('Hoja de Trabajo para listado'!$AB$155:$BA$1048576,MATCH($A598,'Hoja de Trabajo para listado'!$AB$155:$AB$1048576,0),MATCH((CUADRO!H$4&amp;$E598),'Hoja de Trabajo para listado'!$AB$151:$BA$151,0)),0)+IFERROR(INDEX('Hoja de Trabajo para listado'!$BC$155:$CB$1048576,MATCH($A598,'Hoja de Trabajo para listado'!$BC$155:$BC$1048576,0),MATCH((CUADRO!H$4&amp;$E598),'Hoja de Trabajo para listado'!$BC$151:$CB$151,0)),0)+IFERROR(INDEX('Hoja de Trabajo para listado'!$DE$153:$DG$274,MATCH($A598,'Hoja de Trabajo para listado'!$DE$153:$DE$1048576,0),MATCH((CUADRO!H$4&amp;$E598),'Hoja de Trabajo para listado'!$DE$151:$DG$151,0)),0)+IFERROR(INDEX('Hoja de Trabajo para listado'!$CD$155:$DC$1048576,MATCH($A598,'Hoja de Trabajo para listado'!$CD$155:$CD$1048576,0),MATCH((CUADRO!H$4&amp;$E598),'Hoja de Trabajo para listado'!$CD$151:$DC$151,0)),0)</f>
        <v>0</v>
      </c>
      <c r="I598" s="241">
        <f ca="1">+IFERROR(INDEX('Hoja de Trabajo para listado'!$A$155:$Z$1048576,MATCH($A598,'Hoja de Trabajo para listado'!$A$155:$A$1048576,0),MATCH((CUADRO!I$4&amp;$E598),'Hoja de Trabajo para listado'!$A$151:$Z$151,0)),0)+IFERROR(INDEX('Hoja de Trabajo para listado'!$AB$155:$BA$1048576,MATCH($A598,'Hoja de Trabajo para listado'!$AB$155:$AB$1048576,0),MATCH((CUADRO!I$4&amp;$E598),'Hoja de Trabajo para listado'!$AB$151:$BA$151,0)),0)+IFERROR(INDEX('Hoja de Trabajo para listado'!$BC$155:$CB$1048576,MATCH($A598,'Hoja de Trabajo para listado'!$BC$155:$BC$1048576,0),MATCH((CUADRO!I$4&amp;$E598),'Hoja de Trabajo para listado'!$BC$151:$CB$151,0)),0)+IFERROR(INDEX('Hoja de Trabajo para listado'!$DE$153:$DG$274,MATCH($A598,'Hoja de Trabajo para listado'!$DE$153:$DE$1048576,0),MATCH((CUADRO!I$4&amp;$E598),'Hoja de Trabajo para listado'!$DE$151:$DG$151,0)),0)+IFERROR(INDEX('Hoja de Trabajo para listado'!$CD$155:$DC$1048576,MATCH($A598,'Hoja de Trabajo para listado'!$CD$155:$CD$1048576,0),MATCH((CUADRO!I$4&amp;$E598),'Hoja de Trabajo para listado'!$CD$151:$DC$151,0)),0)</f>
        <v>0</v>
      </c>
      <c r="J598" s="241">
        <f ca="1">+IFERROR(INDEX('Hoja de Trabajo para listado'!$A$155:$Z$1048576,MATCH($A598,'Hoja de Trabajo para listado'!$A$155:$A$1048576,0),MATCH((CUADRO!J$4&amp;$E598),'Hoja de Trabajo para listado'!$A$151:$Z$151,0)),0)+IFERROR(INDEX('Hoja de Trabajo para listado'!$AB$155:$BA$1048576,MATCH($A598,'Hoja de Trabajo para listado'!$AB$155:$AB$1048576,0),MATCH((CUADRO!J$4&amp;$E598),'Hoja de Trabajo para listado'!$AB$151:$BA$151,0)),0)+IFERROR(INDEX('Hoja de Trabajo para listado'!$BC$155:$CB$1048576,MATCH($A598,'Hoja de Trabajo para listado'!$BC$155:$BC$1048576,0),MATCH((CUADRO!J$4&amp;$E598),'Hoja de Trabajo para listado'!$BC$151:$CB$151,0)),0)+IFERROR(INDEX('Hoja de Trabajo para listado'!$DE$153:$DG$274,MATCH($A598,'Hoja de Trabajo para listado'!$DE$153:$DE$1048576,0),MATCH((CUADRO!J$4&amp;$E598),'Hoja de Trabajo para listado'!$DE$151:$DG$151,0)),0)+IFERROR(INDEX('Hoja de Trabajo para listado'!$CD$155:$DC$1048576,MATCH($A598,'Hoja de Trabajo para listado'!$CD$155:$CD$1048576,0),MATCH((CUADRO!J$4&amp;$E598),'Hoja de Trabajo para listado'!$CD$151:$DC$151,0)),0)</f>
        <v>0</v>
      </c>
      <c r="K598" s="241">
        <f ca="1">+IFERROR(INDEX('Hoja de Trabajo para listado'!$A$155:$Z$1048576,MATCH($A598,'Hoja de Trabajo para listado'!$A$155:$A$1048576,0),MATCH((CUADRO!K$4&amp;$E598),'Hoja de Trabajo para listado'!$A$151:$Z$151,0)),0)+IFERROR(INDEX('Hoja de Trabajo para listado'!$AB$155:$BA$1048576,MATCH($A598,'Hoja de Trabajo para listado'!$AB$155:$AB$1048576,0),MATCH((CUADRO!K$4&amp;$E598),'Hoja de Trabajo para listado'!$AB$151:$BA$151,0)),0)+IFERROR(INDEX('Hoja de Trabajo para listado'!$BC$155:$CB$1048576,MATCH($A598,'Hoja de Trabajo para listado'!$BC$155:$BC$1048576,0),MATCH((CUADRO!K$4&amp;$E598),'Hoja de Trabajo para listado'!$BC$151:$CB$151,0)),0)+IFERROR(INDEX('Hoja de Trabajo para listado'!$DE$153:$DG$274,MATCH($A598,'Hoja de Trabajo para listado'!$DE$153:$DE$1048576,0),MATCH((CUADRO!K$4&amp;$E598),'Hoja de Trabajo para listado'!$DE$151:$DG$151,0)),0)+IFERROR(INDEX('Hoja de Trabajo para listado'!$CD$155:$DC$1048576,MATCH($A598,'Hoja de Trabajo para listado'!$CD$155:$CD$1048576,0),MATCH((CUADRO!K$4&amp;$E598),'Hoja de Trabajo para listado'!$CD$151:$DC$151,0)),0)</f>
        <v>0</v>
      </c>
      <c r="L598" s="241">
        <f ca="1">+IFERROR(INDEX('Hoja de Trabajo para listado'!$A$155:$Z$1048576,MATCH($A598,'Hoja de Trabajo para listado'!$A$155:$A$1048576,0),MATCH((CUADRO!L$4&amp;$E598),'Hoja de Trabajo para listado'!$A$151:$Z$151,0)),0)+IFERROR(INDEX('Hoja de Trabajo para listado'!$AB$155:$BA$1048576,MATCH($A598,'Hoja de Trabajo para listado'!$AB$155:$AB$1048576,0),MATCH((CUADRO!L$4&amp;$E598),'Hoja de Trabajo para listado'!$AB$151:$BA$151,0)),0)+IFERROR(INDEX('Hoja de Trabajo para listado'!$BC$155:$CB$1048576,MATCH($A598,'Hoja de Trabajo para listado'!$BC$155:$BC$1048576,0),MATCH((CUADRO!L$4&amp;$E598),'Hoja de Trabajo para listado'!$BC$151:$CB$151,0)),0)+IFERROR(INDEX('Hoja de Trabajo para listado'!$DE$153:$DG$274,MATCH($A598,'Hoja de Trabajo para listado'!$DE$153:$DE$1048576,0),MATCH((CUADRO!L$4&amp;$E598),'Hoja de Trabajo para listado'!$DE$151:$DG$151,0)),0)+IFERROR(INDEX('Hoja de Trabajo para listado'!$CD$155:$DC$1048576,MATCH($A598,'Hoja de Trabajo para listado'!$CD$155:$CD$1048576,0),MATCH((CUADRO!L$4&amp;$E598),'Hoja de Trabajo para listado'!$CD$151:$DC$151,0)),0)</f>
        <v>0</v>
      </c>
      <c r="M598" s="241">
        <f ca="1">+IFERROR(INDEX('Hoja de Trabajo para listado'!$A$155:$Z$1048576,MATCH($A598,'Hoja de Trabajo para listado'!$A$155:$A$1048576,0),MATCH((CUADRO!M$4&amp;$E598),'Hoja de Trabajo para listado'!$A$151:$Z$151,0)),0)+IFERROR(INDEX('Hoja de Trabajo para listado'!$AB$155:$BA$1048576,MATCH($A598,'Hoja de Trabajo para listado'!$AB$155:$AB$1048576,0),MATCH((CUADRO!M$4&amp;$E598),'Hoja de Trabajo para listado'!$AB$151:$BA$151,0)),0)+IFERROR(INDEX('Hoja de Trabajo para listado'!$BC$155:$CB$1048576,MATCH($A598,'Hoja de Trabajo para listado'!$BC$155:$BC$1048576,0),MATCH((CUADRO!M$4&amp;$E598),'Hoja de Trabajo para listado'!$BC$151:$CB$151,0)),0)+IFERROR(INDEX('Hoja de Trabajo para listado'!$DE$153:$DG$274,MATCH($A598,'Hoja de Trabajo para listado'!$DE$153:$DE$1048576,0),MATCH((CUADRO!M$4&amp;$E598),'Hoja de Trabajo para listado'!$DE$151:$DG$151,0)),0)+IFERROR(INDEX('Hoja de Trabajo para listado'!$CD$155:$DC$1048576,MATCH($A598,'Hoja de Trabajo para listado'!$CD$155:$CD$1048576,0),MATCH((CUADRO!M$4&amp;$E598),'Hoja de Trabajo para listado'!$CD$151:$DC$151,0)),0)</f>
        <v>0</v>
      </c>
      <c r="N598" s="241">
        <f ca="1">+IFERROR(INDEX('Hoja de Trabajo para listado'!$A$155:$Z$1048576,MATCH($A598,'Hoja de Trabajo para listado'!$A$155:$A$1048576,0),MATCH((CUADRO!N$4&amp;$E598),'Hoja de Trabajo para listado'!$A$151:$Z$151,0)),0)+IFERROR(INDEX('Hoja de Trabajo para listado'!$AB$155:$BA$1048576,MATCH($A598,'Hoja de Trabajo para listado'!$AB$155:$AB$1048576,0),MATCH((CUADRO!N$4&amp;$E598),'Hoja de Trabajo para listado'!$AB$151:$BA$151,0)),0)+IFERROR(INDEX('Hoja de Trabajo para listado'!$BC$155:$CB$1048576,MATCH($A598,'Hoja de Trabajo para listado'!$BC$155:$BC$1048576,0),MATCH((CUADRO!N$4&amp;$E598),'Hoja de Trabajo para listado'!$BC$151:$CB$151,0)),0)+IFERROR(INDEX('Hoja de Trabajo para listado'!$DE$153:$DG$274,MATCH($A598,'Hoja de Trabajo para listado'!$DE$153:$DE$1048576,0),MATCH((CUADRO!N$4&amp;$E598),'Hoja de Trabajo para listado'!$DE$151:$DG$151,0)),0)+IFERROR(INDEX('Hoja de Trabajo para listado'!$CD$155:$DC$1048576,MATCH($A598,'Hoja de Trabajo para listado'!$CD$155:$CD$1048576,0),MATCH((CUADRO!N$4&amp;$E598),'Hoja de Trabajo para listado'!$CD$151:$DC$151,0)),0)</f>
        <v>0</v>
      </c>
      <c r="O598" s="241">
        <f ca="1">+IFERROR(INDEX('Hoja de Trabajo para listado'!$A$155:$Z$1048576,MATCH($A598,'Hoja de Trabajo para listado'!$A$155:$A$1048576,0),MATCH((CUADRO!O$4&amp;$E598),'Hoja de Trabajo para listado'!$A$151:$Z$151,0)),0)+IFERROR(INDEX('Hoja de Trabajo para listado'!$AB$155:$BA$1048576,MATCH($A598,'Hoja de Trabajo para listado'!$AB$155:$AB$1048576,0),MATCH((CUADRO!O$4&amp;$E598),'Hoja de Trabajo para listado'!$AB$151:$BA$151,0)),0)+IFERROR(INDEX('Hoja de Trabajo para listado'!$BC$155:$CB$1048576,MATCH($A598,'Hoja de Trabajo para listado'!$BC$155:$BC$1048576,0),MATCH((CUADRO!O$4&amp;$E598),'Hoja de Trabajo para listado'!$BC$151:$CB$151,0)),0)+IFERROR(INDEX('Hoja de Trabajo para listado'!$DE$153:$DG$274,MATCH($A598,'Hoja de Trabajo para listado'!$DE$153:$DE$1048576,0),MATCH((CUADRO!O$4&amp;$E598),'Hoja de Trabajo para listado'!$DE$151:$DG$151,0)),0)+IFERROR(INDEX('Hoja de Trabajo para listado'!$CD$155:$DC$1048576,MATCH($A598,'Hoja de Trabajo para listado'!$CD$155:$CD$1048576,0),MATCH((CUADRO!O$4&amp;$E598),'Hoja de Trabajo para listado'!$CD$151:$DC$151,0)),0)</f>
        <v>0</v>
      </c>
      <c r="P598" s="241">
        <f ca="1">+IFERROR(INDEX('Hoja de Trabajo para listado'!$A$155:$Z$1048576,MATCH($A598,'Hoja de Trabajo para listado'!$A$155:$A$1048576,0),MATCH((CUADRO!P$4&amp;$E598),'Hoja de Trabajo para listado'!$A$151:$Z$151,0)),0)+IFERROR(INDEX('Hoja de Trabajo para listado'!$AB$155:$BA$1048576,MATCH($A598,'Hoja de Trabajo para listado'!$AB$155:$AB$1048576,0),MATCH((CUADRO!P$4&amp;$E598),'Hoja de Trabajo para listado'!$AB$151:$BA$151,0)),0)+IFERROR(INDEX('Hoja de Trabajo para listado'!$BC$155:$CB$1048576,MATCH($A598,'Hoja de Trabajo para listado'!$BC$155:$BC$1048576,0),MATCH((CUADRO!P$4&amp;$E598),'Hoja de Trabajo para listado'!$BC$151:$CB$151,0)),0)+IFERROR(INDEX('Hoja de Trabajo para listado'!$DE$153:$DG$274,MATCH($A598,'Hoja de Trabajo para listado'!$DE$153:$DE$1048576,0),MATCH((CUADRO!P$4&amp;$E598),'Hoja de Trabajo para listado'!$DE$151:$DG$151,0)),0)+IFERROR(INDEX('Hoja de Trabajo para listado'!$CD$155:$DC$1048576,MATCH($A598,'Hoja de Trabajo para listado'!$CD$155:$CD$1048576,0),MATCH((CUADRO!P$4&amp;$E598),'Hoja de Trabajo para listado'!$CD$151:$DC$151,0)),0)</f>
        <v>0</v>
      </c>
      <c r="Q598" s="241">
        <f ca="1">+IFERROR(INDEX('Hoja de Trabajo para listado'!$A$155:$Z$1048576,MATCH($A598,'Hoja de Trabajo para listado'!$A$155:$A$1048576,0),MATCH((CUADRO!Q$4&amp;$E598),'Hoja de Trabajo para listado'!$A$151:$Z$151,0)),0)+IFERROR(INDEX('Hoja de Trabajo para listado'!$AB$155:$BA$1048576,MATCH($A598,'Hoja de Trabajo para listado'!$AB$155:$AB$1048576,0),MATCH((CUADRO!Q$4&amp;$E598),'Hoja de Trabajo para listado'!$AB$151:$BA$151,0)),0)+IFERROR(INDEX('Hoja de Trabajo para listado'!$BC$155:$CB$1048576,MATCH($A598,'Hoja de Trabajo para listado'!$BC$155:$BC$1048576,0),MATCH((CUADRO!Q$4&amp;$E598),'Hoja de Trabajo para listado'!$BC$151:$CB$151,0)),0)+IFERROR(INDEX('Hoja de Trabajo para listado'!$DE$153:$DG$274,MATCH($A598,'Hoja de Trabajo para listado'!$DE$153:$DE$1048576,0),MATCH((CUADRO!Q$4&amp;$E598),'Hoja de Trabajo para listado'!$DE$151:$DG$151,0)),0)+IFERROR(INDEX('Hoja de Trabajo para listado'!$CD$155:$DC$1048576,MATCH($A598,'Hoja de Trabajo para listado'!$CD$155:$CD$1048576,0),MATCH((CUADRO!Q$4&amp;$E598),'Hoja de Trabajo para listado'!$CD$151:$DC$151,0)),0)</f>
        <v>0</v>
      </c>
      <c r="R598" s="241">
        <f t="shared" ca="1" si="25"/>
        <v>0</v>
      </c>
      <c r="S598" s="247">
        <f ca="1">+R597+R598</f>
        <v>0</v>
      </c>
      <c r="T598" s="241">
        <f ca="1">+S598</f>
        <v>0</v>
      </c>
      <c r="U598" s="240">
        <f t="shared" si="26"/>
        <v>2</v>
      </c>
      <c r="V598" s="327" t="str">
        <f>+VLOOKUP(A598,bd_lista!$A$3:$E$592,5,FALSE)</f>
        <v>Gobiernos Autonomos Municipales</v>
      </c>
      <c r="W598" s="398"/>
      <c r="X598" s="240">
        <f>+VLOOKUP(A598,[4]Sheet1!$A$13:$D$744,4,FALSE)</f>
        <v>0</v>
      </c>
      <c r="Y598" s="240" t="e">
        <f>+VLOOKUP(X598,bd_lista!$A$3:$C$592,3,FALSE)</f>
        <v>#N/A</v>
      </c>
      <c r="Z598" s="288"/>
      <c r="AA598" s="289"/>
    </row>
    <row r="599" spans="1:27" customFormat="1" ht="15" hidden="1" customHeight="1">
      <c r="A599" s="32">
        <v>1251</v>
      </c>
      <c r="B599" s="393">
        <f>+A599</f>
        <v>1251</v>
      </c>
      <c r="C599" s="245" t="str">
        <f>+VLOOKUP(A599,bd_lista!$A$3:$C$592,3,FALSE)</f>
        <v>Gobierno Autónomo Municipal de Luribay</v>
      </c>
      <c r="D599" s="395" t="str">
        <f>+C599</f>
        <v>Gobierno Autónomo Municipal de Luribay</v>
      </c>
      <c r="E599" s="240" t="s">
        <v>1303</v>
      </c>
      <c r="F599" s="241">
        <f ca="1">+IFERROR(INDEX('Hoja de Trabajo para listado'!$A$155:$Z$1048576,MATCH($A599,'Hoja de Trabajo para listado'!$A$155:$A$1048576,0),MATCH((CUADRO!F$4&amp;$E599),'Hoja de Trabajo para listado'!$A$151:$Z$151,0)),0)+IFERROR(INDEX('Hoja de Trabajo para listado'!$AB$155:$BA$1048576,MATCH($A599,'Hoja de Trabajo para listado'!$AB$155:$AB$1048576,0),MATCH((CUADRO!F$4&amp;$E599),'Hoja de Trabajo para listado'!$AB$151:$BA$151,0)),0)+IFERROR(INDEX('Hoja de Trabajo para listado'!$BC$155:$CB$1048576,MATCH($A599,'Hoja de Trabajo para listado'!$BC$155:$BC$1048576,0),MATCH((CUADRO!F$4&amp;$E599),'Hoja de Trabajo para listado'!$BC$151:$CB$151,0)),0)+IFERROR(INDEX('Hoja de Trabajo para listado'!$DE$153:$DG$274,MATCH($A599,'Hoja de Trabajo para listado'!$DE$153:$DE$1048576,0),MATCH((CUADRO!F$4&amp;$E599),'Hoja de Trabajo para listado'!$DE$151:$DG$151,0)),0)+IFERROR(INDEX('Hoja de Trabajo para listado'!$CD$155:$DC$1048576,MATCH($A599,'Hoja de Trabajo para listado'!$CD$155:$CD$1048576,0),MATCH((CUADRO!F$4&amp;$E599),'Hoja de Trabajo para listado'!$CD$151:$DC$151,0)),0)</f>
        <v>0</v>
      </c>
      <c r="G599" s="241">
        <f ca="1">+IFERROR(INDEX('Hoja de Trabajo para listado'!$A$155:$Z$1048576,MATCH($A599,'Hoja de Trabajo para listado'!$A$155:$A$1048576,0),MATCH((CUADRO!G$4&amp;$E599),'Hoja de Trabajo para listado'!$A$151:$Z$151,0)),0)+IFERROR(INDEX('Hoja de Trabajo para listado'!$AB$155:$BA$1048576,MATCH($A599,'Hoja de Trabajo para listado'!$AB$155:$AB$1048576,0),MATCH((CUADRO!G$4&amp;$E599),'Hoja de Trabajo para listado'!$AB$151:$BA$151,0)),0)+IFERROR(INDEX('Hoja de Trabajo para listado'!$BC$155:$CB$1048576,MATCH($A599,'Hoja de Trabajo para listado'!$BC$155:$BC$1048576,0),MATCH((CUADRO!G$4&amp;$E599),'Hoja de Trabajo para listado'!$BC$151:$CB$151,0)),0)+IFERROR(INDEX('Hoja de Trabajo para listado'!$DE$153:$DG$274,MATCH($A599,'Hoja de Trabajo para listado'!$DE$153:$DE$1048576,0),MATCH((CUADRO!G$4&amp;$E599),'Hoja de Trabajo para listado'!$DE$151:$DG$151,0)),0)+IFERROR(INDEX('Hoja de Trabajo para listado'!$CD$155:$DC$1048576,MATCH($A599,'Hoja de Trabajo para listado'!$CD$155:$CD$1048576,0),MATCH((CUADRO!G$4&amp;$E599),'Hoja de Trabajo para listado'!$CD$151:$DC$151,0)),0)</f>
        <v>0</v>
      </c>
      <c r="H599" s="241">
        <f ca="1">+IFERROR(INDEX('Hoja de Trabajo para listado'!$A$155:$Z$1048576,MATCH($A599,'Hoja de Trabajo para listado'!$A$155:$A$1048576,0),MATCH((CUADRO!H$4&amp;$E599),'Hoja de Trabajo para listado'!$A$151:$Z$151,0)),0)+IFERROR(INDEX('Hoja de Trabajo para listado'!$AB$155:$BA$1048576,MATCH($A599,'Hoja de Trabajo para listado'!$AB$155:$AB$1048576,0),MATCH((CUADRO!H$4&amp;$E599),'Hoja de Trabajo para listado'!$AB$151:$BA$151,0)),0)+IFERROR(INDEX('Hoja de Trabajo para listado'!$BC$155:$CB$1048576,MATCH($A599,'Hoja de Trabajo para listado'!$BC$155:$BC$1048576,0),MATCH((CUADRO!H$4&amp;$E599),'Hoja de Trabajo para listado'!$BC$151:$CB$151,0)),0)+IFERROR(INDEX('Hoja de Trabajo para listado'!$DE$153:$DG$274,MATCH($A599,'Hoja de Trabajo para listado'!$DE$153:$DE$1048576,0),MATCH((CUADRO!H$4&amp;$E599),'Hoja de Trabajo para listado'!$DE$151:$DG$151,0)),0)+IFERROR(INDEX('Hoja de Trabajo para listado'!$CD$155:$DC$1048576,MATCH($A599,'Hoja de Trabajo para listado'!$CD$155:$CD$1048576,0),MATCH((CUADRO!H$4&amp;$E599),'Hoja de Trabajo para listado'!$CD$151:$DC$151,0)),0)</f>
        <v>0</v>
      </c>
      <c r="I599" s="241">
        <f ca="1">+IFERROR(INDEX('Hoja de Trabajo para listado'!$A$155:$Z$1048576,MATCH($A599,'Hoja de Trabajo para listado'!$A$155:$A$1048576,0),MATCH((CUADRO!I$4&amp;$E599),'Hoja de Trabajo para listado'!$A$151:$Z$151,0)),0)+IFERROR(INDEX('Hoja de Trabajo para listado'!$AB$155:$BA$1048576,MATCH($A599,'Hoja de Trabajo para listado'!$AB$155:$AB$1048576,0),MATCH((CUADRO!I$4&amp;$E599),'Hoja de Trabajo para listado'!$AB$151:$BA$151,0)),0)+IFERROR(INDEX('Hoja de Trabajo para listado'!$BC$155:$CB$1048576,MATCH($A599,'Hoja de Trabajo para listado'!$BC$155:$BC$1048576,0),MATCH((CUADRO!I$4&amp;$E599),'Hoja de Trabajo para listado'!$BC$151:$CB$151,0)),0)+IFERROR(INDEX('Hoja de Trabajo para listado'!$DE$153:$DG$274,MATCH($A599,'Hoja de Trabajo para listado'!$DE$153:$DE$1048576,0),MATCH((CUADRO!I$4&amp;$E599),'Hoja de Trabajo para listado'!$DE$151:$DG$151,0)),0)+IFERROR(INDEX('Hoja de Trabajo para listado'!$CD$155:$DC$1048576,MATCH($A599,'Hoja de Trabajo para listado'!$CD$155:$CD$1048576,0),MATCH((CUADRO!I$4&amp;$E599),'Hoja de Trabajo para listado'!$CD$151:$DC$151,0)),0)</f>
        <v>0</v>
      </c>
      <c r="J599" s="241">
        <f ca="1">+IFERROR(INDEX('Hoja de Trabajo para listado'!$A$155:$Z$1048576,MATCH($A599,'Hoja de Trabajo para listado'!$A$155:$A$1048576,0),MATCH((CUADRO!J$4&amp;$E599),'Hoja de Trabajo para listado'!$A$151:$Z$151,0)),0)+IFERROR(INDEX('Hoja de Trabajo para listado'!$AB$155:$BA$1048576,MATCH($A599,'Hoja de Trabajo para listado'!$AB$155:$AB$1048576,0),MATCH((CUADRO!J$4&amp;$E599),'Hoja de Trabajo para listado'!$AB$151:$BA$151,0)),0)+IFERROR(INDEX('Hoja de Trabajo para listado'!$BC$155:$CB$1048576,MATCH($A599,'Hoja de Trabajo para listado'!$BC$155:$BC$1048576,0),MATCH((CUADRO!J$4&amp;$E599),'Hoja de Trabajo para listado'!$BC$151:$CB$151,0)),0)+IFERROR(INDEX('Hoja de Trabajo para listado'!$DE$153:$DG$274,MATCH($A599,'Hoja de Trabajo para listado'!$DE$153:$DE$1048576,0),MATCH((CUADRO!J$4&amp;$E599),'Hoja de Trabajo para listado'!$DE$151:$DG$151,0)),0)+IFERROR(INDEX('Hoja de Trabajo para listado'!$CD$155:$DC$1048576,MATCH($A599,'Hoja de Trabajo para listado'!$CD$155:$CD$1048576,0),MATCH((CUADRO!J$4&amp;$E599),'Hoja de Trabajo para listado'!$CD$151:$DC$151,0)),0)</f>
        <v>0</v>
      </c>
      <c r="K599" s="241">
        <f ca="1">+IFERROR(INDEX('Hoja de Trabajo para listado'!$A$155:$Z$1048576,MATCH($A599,'Hoja de Trabajo para listado'!$A$155:$A$1048576,0),MATCH((CUADRO!K$4&amp;$E599),'Hoja de Trabajo para listado'!$A$151:$Z$151,0)),0)+IFERROR(INDEX('Hoja de Trabajo para listado'!$AB$155:$BA$1048576,MATCH($A599,'Hoja de Trabajo para listado'!$AB$155:$AB$1048576,0),MATCH((CUADRO!K$4&amp;$E599),'Hoja de Trabajo para listado'!$AB$151:$BA$151,0)),0)+IFERROR(INDEX('Hoja de Trabajo para listado'!$BC$155:$CB$1048576,MATCH($A599,'Hoja de Trabajo para listado'!$BC$155:$BC$1048576,0),MATCH((CUADRO!K$4&amp;$E599),'Hoja de Trabajo para listado'!$BC$151:$CB$151,0)),0)+IFERROR(INDEX('Hoja de Trabajo para listado'!$DE$153:$DG$274,MATCH($A599,'Hoja de Trabajo para listado'!$DE$153:$DE$1048576,0),MATCH((CUADRO!K$4&amp;$E599),'Hoja de Trabajo para listado'!$DE$151:$DG$151,0)),0)+IFERROR(INDEX('Hoja de Trabajo para listado'!$CD$155:$DC$1048576,MATCH($A599,'Hoja de Trabajo para listado'!$CD$155:$CD$1048576,0),MATCH((CUADRO!K$4&amp;$E599),'Hoja de Trabajo para listado'!$CD$151:$DC$151,0)),0)</f>
        <v>0</v>
      </c>
      <c r="L599" s="241">
        <f ca="1">+IFERROR(INDEX('Hoja de Trabajo para listado'!$A$155:$Z$1048576,MATCH($A599,'Hoja de Trabajo para listado'!$A$155:$A$1048576,0),MATCH((CUADRO!L$4&amp;$E599),'Hoja de Trabajo para listado'!$A$151:$Z$151,0)),0)+IFERROR(INDEX('Hoja de Trabajo para listado'!$AB$155:$BA$1048576,MATCH($A599,'Hoja de Trabajo para listado'!$AB$155:$AB$1048576,0),MATCH((CUADRO!L$4&amp;$E599),'Hoja de Trabajo para listado'!$AB$151:$BA$151,0)),0)+IFERROR(INDEX('Hoja de Trabajo para listado'!$BC$155:$CB$1048576,MATCH($A599,'Hoja de Trabajo para listado'!$BC$155:$BC$1048576,0),MATCH((CUADRO!L$4&amp;$E599),'Hoja de Trabajo para listado'!$BC$151:$CB$151,0)),0)+IFERROR(INDEX('Hoja de Trabajo para listado'!$DE$153:$DG$274,MATCH($A599,'Hoja de Trabajo para listado'!$DE$153:$DE$1048576,0),MATCH((CUADRO!L$4&amp;$E599),'Hoja de Trabajo para listado'!$DE$151:$DG$151,0)),0)+IFERROR(INDEX('Hoja de Trabajo para listado'!$CD$155:$DC$1048576,MATCH($A599,'Hoja de Trabajo para listado'!$CD$155:$CD$1048576,0),MATCH((CUADRO!L$4&amp;$E599),'Hoja de Trabajo para listado'!$CD$151:$DC$151,0)),0)</f>
        <v>0</v>
      </c>
      <c r="M599" s="241">
        <f ca="1">+IFERROR(INDEX('Hoja de Trabajo para listado'!$A$155:$Z$1048576,MATCH($A599,'Hoja de Trabajo para listado'!$A$155:$A$1048576,0),MATCH((CUADRO!M$4&amp;$E599),'Hoja de Trabajo para listado'!$A$151:$Z$151,0)),0)+IFERROR(INDEX('Hoja de Trabajo para listado'!$AB$155:$BA$1048576,MATCH($A599,'Hoja de Trabajo para listado'!$AB$155:$AB$1048576,0),MATCH((CUADRO!M$4&amp;$E599),'Hoja de Trabajo para listado'!$AB$151:$BA$151,0)),0)+IFERROR(INDEX('Hoja de Trabajo para listado'!$BC$155:$CB$1048576,MATCH($A599,'Hoja de Trabajo para listado'!$BC$155:$BC$1048576,0),MATCH((CUADRO!M$4&amp;$E599),'Hoja de Trabajo para listado'!$BC$151:$CB$151,0)),0)+IFERROR(INDEX('Hoja de Trabajo para listado'!$DE$153:$DG$274,MATCH($A599,'Hoja de Trabajo para listado'!$DE$153:$DE$1048576,0),MATCH((CUADRO!M$4&amp;$E599),'Hoja de Trabajo para listado'!$DE$151:$DG$151,0)),0)+IFERROR(INDEX('Hoja de Trabajo para listado'!$CD$155:$DC$1048576,MATCH($A599,'Hoja de Trabajo para listado'!$CD$155:$CD$1048576,0),MATCH((CUADRO!M$4&amp;$E599),'Hoja de Trabajo para listado'!$CD$151:$DC$151,0)),0)</f>
        <v>0</v>
      </c>
      <c r="N599" s="241">
        <f ca="1">+IFERROR(INDEX('Hoja de Trabajo para listado'!$A$155:$Z$1048576,MATCH($A599,'Hoja de Trabajo para listado'!$A$155:$A$1048576,0),MATCH((CUADRO!N$4&amp;$E599),'Hoja de Trabajo para listado'!$A$151:$Z$151,0)),0)+IFERROR(INDEX('Hoja de Trabajo para listado'!$AB$155:$BA$1048576,MATCH($A599,'Hoja de Trabajo para listado'!$AB$155:$AB$1048576,0),MATCH((CUADRO!N$4&amp;$E599),'Hoja de Trabajo para listado'!$AB$151:$BA$151,0)),0)+IFERROR(INDEX('Hoja de Trabajo para listado'!$BC$155:$CB$1048576,MATCH($A599,'Hoja de Trabajo para listado'!$BC$155:$BC$1048576,0),MATCH((CUADRO!N$4&amp;$E599),'Hoja de Trabajo para listado'!$BC$151:$CB$151,0)),0)+IFERROR(INDEX('Hoja de Trabajo para listado'!$DE$153:$DG$274,MATCH($A599,'Hoja de Trabajo para listado'!$DE$153:$DE$1048576,0),MATCH((CUADRO!N$4&amp;$E599),'Hoja de Trabajo para listado'!$DE$151:$DG$151,0)),0)+IFERROR(INDEX('Hoja de Trabajo para listado'!$CD$155:$DC$1048576,MATCH($A599,'Hoja de Trabajo para listado'!$CD$155:$CD$1048576,0),MATCH((CUADRO!N$4&amp;$E599),'Hoja de Trabajo para listado'!$CD$151:$DC$151,0)),0)</f>
        <v>0</v>
      </c>
      <c r="O599" s="241">
        <f ca="1">+IFERROR(INDEX('Hoja de Trabajo para listado'!$A$155:$Z$1048576,MATCH($A599,'Hoja de Trabajo para listado'!$A$155:$A$1048576,0),MATCH((CUADRO!O$4&amp;$E599),'Hoja de Trabajo para listado'!$A$151:$Z$151,0)),0)+IFERROR(INDEX('Hoja de Trabajo para listado'!$AB$155:$BA$1048576,MATCH($A599,'Hoja de Trabajo para listado'!$AB$155:$AB$1048576,0),MATCH((CUADRO!O$4&amp;$E599),'Hoja de Trabajo para listado'!$AB$151:$BA$151,0)),0)+IFERROR(INDEX('Hoja de Trabajo para listado'!$BC$155:$CB$1048576,MATCH($A599,'Hoja de Trabajo para listado'!$BC$155:$BC$1048576,0),MATCH((CUADRO!O$4&amp;$E599),'Hoja de Trabajo para listado'!$BC$151:$CB$151,0)),0)+IFERROR(INDEX('Hoja de Trabajo para listado'!$DE$153:$DG$274,MATCH($A599,'Hoja de Trabajo para listado'!$DE$153:$DE$1048576,0),MATCH((CUADRO!O$4&amp;$E599),'Hoja de Trabajo para listado'!$DE$151:$DG$151,0)),0)+IFERROR(INDEX('Hoja de Trabajo para listado'!$CD$155:$DC$1048576,MATCH($A599,'Hoja de Trabajo para listado'!$CD$155:$CD$1048576,0),MATCH((CUADRO!O$4&amp;$E599),'Hoja de Trabajo para listado'!$CD$151:$DC$151,0)),0)</f>
        <v>0</v>
      </c>
      <c r="P599" s="241">
        <f ca="1">+IFERROR(INDEX('Hoja de Trabajo para listado'!$A$155:$Z$1048576,MATCH($A599,'Hoja de Trabajo para listado'!$A$155:$A$1048576,0),MATCH((CUADRO!P$4&amp;$E599),'Hoja de Trabajo para listado'!$A$151:$Z$151,0)),0)+IFERROR(INDEX('Hoja de Trabajo para listado'!$AB$155:$BA$1048576,MATCH($A599,'Hoja de Trabajo para listado'!$AB$155:$AB$1048576,0),MATCH((CUADRO!P$4&amp;$E599),'Hoja de Trabajo para listado'!$AB$151:$BA$151,0)),0)+IFERROR(INDEX('Hoja de Trabajo para listado'!$BC$155:$CB$1048576,MATCH($A599,'Hoja de Trabajo para listado'!$BC$155:$BC$1048576,0),MATCH((CUADRO!P$4&amp;$E599),'Hoja de Trabajo para listado'!$BC$151:$CB$151,0)),0)+IFERROR(INDEX('Hoja de Trabajo para listado'!$DE$153:$DG$274,MATCH($A599,'Hoja de Trabajo para listado'!$DE$153:$DE$1048576,0),MATCH((CUADRO!P$4&amp;$E599),'Hoja de Trabajo para listado'!$DE$151:$DG$151,0)),0)+IFERROR(INDEX('Hoja de Trabajo para listado'!$CD$155:$DC$1048576,MATCH($A599,'Hoja de Trabajo para listado'!$CD$155:$CD$1048576,0),MATCH((CUADRO!P$4&amp;$E599),'Hoja de Trabajo para listado'!$CD$151:$DC$151,0)),0)</f>
        <v>0</v>
      </c>
      <c r="Q599" s="241">
        <f ca="1">+IFERROR(INDEX('Hoja de Trabajo para listado'!$A$155:$Z$1048576,MATCH($A599,'Hoja de Trabajo para listado'!$A$155:$A$1048576,0),MATCH((CUADRO!Q$4&amp;$E599),'Hoja de Trabajo para listado'!$A$151:$Z$151,0)),0)+IFERROR(INDEX('Hoja de Trabajo para listado'!$AB$155:$BA$1048576,MATCH($A599,'Hoja de Trabajo para listado'!$AB$155:$AB$1048576,0),MATCH((CUADRO!Q$4&amp;$E599),'Hoja de Trabajo para listado'!$AB$151:$BA$151,0)),0)+IFERROR(INDEX('Hoja de Trabajo para listado'!$BC$155:$CB$1048576,MATCH($A599,'Hoja de Trabajo para listado'!$BC$155:$BC$1048576,0),MATCH((CUADRO!Q$4&amp;$E599),'Hoja de Trabajo para listado'!$BC$151:$CB$151,0)),0)+IFERROR(INDEX('Hoja de Trabajo para listado'!$DE$153:$DG$274,MATCH($A599,'Hoja de Trabajo para listado'!$DE$153:$DE$1048576,0),MATCH((CUADRO!Q$4&amp;$E599),'Hoja de Trabajo para listado'!$DE$151:$DG$151,0)),0)+IFERROR(INDEX('Hoja de Trabajo para listado'!$CD$155:$DC$1048576,MATCH($A599,'Hoja de Trabajo para listado'!$CD$155:$CD$1048576,0),MATCH((CUADRO!Q$4&amp;$E599),'Hoja de Trabajo para listado'!$CD$151:$DC$151,0)),0)</f>
        <v>0</v>
      </c>
      <c r="R599" s="241">
        <f t="shared" ca="1" si="25"/>
        <v>0</v>
      </c>
      <c r="S599" s="247"/>
      <c r="T599" s="241">
        <f ca="1">+T600</f>
        <v>0</v>
      </c>
      <c r="U599" s="240">
        <f t="shared" si="26"/>
        <v>1</v>
      </c>
      <c r="V599" s="327" t="str">
        <f>+VLOOKUP(A599,bd_lista!$A$3:$E$592,5,FALSE)</f>
        <v>Gobiernos Autonomos Municipales</v>
      </c>
      <c r="W599" s="397" t="str">
        <f>+V599</f>
        <v>Gobiernos Autonomos Municipales</v>
      </c>
      <c r="X599" s="240">
        <f>+VLOOKUP(A599,[4]Sheet1!$A$13:$D$744,4,FALSE)</f>
        <v>0</v>
      </c>
      <c r="Y599" s="240" t="e">
        <f>+VLOOKUP(X599,bd_lista!$A$3:$C$592,3,FALSE)</f>
        <v>#N/A</v>
      </c>
      <c r="Z599" s="290">
        <f>+X599</f>
        <v>0</v>
      </c>
      <c r="AA599" s="291" t="e">
        <f>+Y599</f>
        <v>#N/A</v>
      </c>
    </row>
    <row r="600" spans="1:27" customFormat="1" ht="15" hidden="1" customHeight="1">
      <c r="A600" s="32">
        <v>1251</v>
      </c>
      <c r="B600" s="394"/>
      <c r="C600" s="245" t="str">
        <f>+VLOOKUP(A600,bd_lista!$A$3:$C$592,3,FALSE)</f>
        <v>Gobierno Autónomo Municipal de Luribay</v>
      </c>
      <c r="D600" s="396"/>
      <c r="E600" s="242" t="s">
        <v>1304</v>
      </c>
      <c r="F600" s="241">
        <f ca="1">+IFERROR(INDEX('Hoja de Trabajo para listado'!$A$155:$Z$1048576,MATCH($A600,'Hoja de Trabajo para listado'!$A$155:$A$1048576,0),MATCH((CUADRO!F$4&amp;$E600),'Hoja de Trabajo para listado'!$A$151:$Z$151,0)),0)+IFERROR(INDEX('Hoja de Trabajo para listado'!$AB$155:$BA$1048576,MATCH($A600,'Hoja de Trabajo para listado'!$AB$155:$AB$1048576,0),MATCH((CUADRO!F$4&amp;$E600),'Hoja de Trabajo para listado'!$AB$151:$BA$151,0)),0)+IFERROR(INDEX('Hoja de Trabajo para listado'!$BC$155:$CB$1048576,MATCH($A600,'Hoja de Trabajo para listado'!$BC$155:$BC$1048576,0),MATCH((CUADRO!F$4&amp;$E600),'Hoja de Trabajo para listado'!$BC$151:$CB$151,0)),0)+IFERROR(INDEX('Hoja de Trabajo para listado'!$DE$153:$DG$274,MATCH($A600,'Hoja de Trabajo para listado'!$DE$153:$DE$1048576,0),MATCH((CUADRO!F$4&amp;$E600),'Hoja de Trabajo para listado'!$DE$151:$DG$151,0)),0)+IFERROR(INDEX('Hoja de Trabajo para listado'!$CD$155:$DC$1048576,MATCH($A600,'Hoja de Trabajo para listado'!$CD$155:$CD$1048576,0),MATCH((CUADRO!F$4&amp;$E600),'Hoja de Trabajo para listado'!$CD$151:$DC$151,0)),0)</f>
        <v>0</v>
      </c>
      <c r="G600" s="241">
        <f ca="1">+IFERROR(INDEX('Hoja de Trabajo para listado'!$A$155:$Z$1048576,MATCH($A600,'Hoja de Trabajo para listado'!$A$155:$A$1048576,0),MATCH((CUADRO!G$4&amp;$E600),'Hoja de Trabajo para listado'!$A$151:$Z$151,0)),0)+IFERROR(INDEX('Hoja de Trabajo para listado'!$AB$155:$BA$1048576,MATCH($A600,'Hoja de Trabajo para listado'!$AB$155:$AB$1048576,0),MATCH((CUADRO!G$4&amp;$E600),'Hoja de Trabajo para listado'!$AB$151:$BA$151,0)),0)+IFERROR(INDEX('Hoja de Trabajo para listado'!$BC$155:$CB$1048576,MATCH($A600,'Hoja de Trabajo para listado'!$BC$155:$BC$1048576,0),MATCH((CUADRO!G$4&amp;$E600),'Hoja de Trabajo para listado'!$BC$151:$CB$151,0)),0)+IFERROR(INDEX('Hoja de Trabajo para listado'!$DE$153:$DG$274,MATCH($A600,'Hoja de Trabajo para listado'!$DE$153:$DE$1048576,0),MATCH((CUADRO!G$4&amp;$E600),'Hoja de Trabajo para listado'!$DE$151:$DG$151,0)),0)+IFERROR(INDEX('Hoja de Trabajo para listado'!$CD$155:$DC$1048576,MATCH($A600,'Hoja de Trabajo para listado'!$CD$155:$CD$1048576,0),MATCH((CUADRO!G$4&amp;$E600),'Hoja de Trabajo para listado'!$CD$151:$DC$151,0)),0)</f>
        <v>0</v>
      </c>
      <c r="H600" s="241">
        <f ca="1">+IFERROR(INDEX('Hoja de Trabajo para listado'!$A$155:$Z$1048576,MATCH($A600,'Hoja de Trabajo para listado'!$A$155:$A$1048576,0),MATCH((CUADRO!H$4&amp;$E600),'Hoja de Trabajo para listado'!$A$151:$Z$151,0)),0)+IFERROR(INDEX('Hoja de Trabajo para listado'!$AB$155:$BA$1048576,MATCH($A600,'Hoja de Trabajo para listado'!$AB$155:$AB$1048576,0),MATCH((CUADRO!H$4&amp;$E600),'Hoja de Trabajo para listado'!$AB$151:$BA$151,0)),0)+IFERROR(INDEX('Hoja de Trabajo para listado'!$BC$155:$CB$1048576,MATCH($A600,'Hoja de Trabajo para listado'!$BC$155:$BC$1048576,0),MATCH((CUADRO!H$4&amp;$E600),'Hoja de Trabajo para listado'!$BC$151:$CB$151,0)),0)+IFERROR(INDEX('Hoja de Trabajo para listado'!$DE$153:$DG$274,MATCH($A600,'Hoja de Trabajo para listado'!$DE$153:$DE$1048576,0),MATCH((CUADRO!H$4&amp;$E600),'Hoja de Trabajo para listado'!$DE$151:$DG$151,0)),0)+IFERROR(INDEX('Hoja de Trabajo para listado'!$CD$155:$DC$1048576,MATCH($A600,'Hoja de Trabajo para listado'!$CD$155:$CD$1048576,0),MATCH((CUADRO!H$4&amp;$E600),'Hoja de Trabajo para listado'!$CD$151:$DC$151,0)),0)</f>
        <v>0</v>
      </c>
      <c r="I600" s="241">
        <f ca="1">+IFERROR(INDEX('Hoja de Trabajo para listado'!$A$155:$Z$1048576,MATCH($A600,'Hoja de Trabajo para listado'!$A$155:$A$1048576,0),MATCH((CUADRO!I$4&amp;$E600),'Hoja de Trabajo para listado'!$A$151:$Z$151,0)),0)+IFERROR(INDEX('Hoja de Trabajo para listado'!$AB$155:$BA$1048576,MATCH($A600,'Hoja de Trabajo para listado'!$AB$155:$AB$1048576,0),MATCH((CUADRO!I$4&amp;$E600),'Hoja de Trabajo para listado'!$AB$151:$BA$151,0)),0)+IFERROR(INDEX('Hoja de Trabajo para listado'!$BC$155:$CB$1048576,MATCH($A600,'Hoja de Trabajo para listado'!$BC$155:$BC$1048576,0),MATCH((CUADRO!I$4&amp;$E600),'Hoja de Trabajo para listado'!$BC$151:$CB$151,0)),0)+IFERROR(INDEX('Hoja de Trabajo para listado'!$DE$153:$DG$274,MATCH($A600,'Hoja de Trabajo para listado'!$DE$153:$DE$1048576,0),MATCH((CUADRO!I$4&amp;$E600),'Hoja de Trabajo para listado'!$DE$151:$DG$151,0)),0)+IFERROR(INDEX('Hoja de Trabajo para listado'!$CD$155:$DC$1048576,MATCH($A600,'Hoja de Trabajo para listado'!$CD$155:$CD$1048576,0),MATCH((CUADRO!I$4&amp;$E600),'Hoja de Trabajo para listado'!$CD$151:$DC$151,0)),0)</f>
        <v>0</v>
      </c>
      <c r="J600" s="241">
        <f ca="1">+IFERROR(INDEX('Hoja de Trabajo para listado'!$A$155:$Z$1048576,MATCH($A600,'Hoja de Trabajo para listado'!$A$155:$A$1048576,0),MATCH((CUADRO!J$4&amp;$E600),'Hoja de Trabajo para listado'!$A$151:$Z$151,0)),0)+IFERROR(INDEX('Hoja de Trabajo para listado'!$AB$155:$BA$1048576,MATCH($A600,'Hoja de Trabajo para listado'!$AB$155:$AB$1048576,0),MATCH((CUADRO!J$4&amp;$E600),'Hoja de Trabajo para listado'!$AB$151:$BA$151,0)),0)+IFERROR(INDEX('Hoja de Trabajo para listado'!$BC$155:$CB$1048576,MATCH($A600,'Hoja de Trabajo para listado'!$BC$155:$BC$1048576,0),MATCH((CUADRO!J$4&amp;$E600),'Hoja de Trabajo para listado'!$BC$151:$CB$151,0)),0)+IFERROR(INDEX('Hoja de Trabajo para listado'!$DE$153:$DG$274,MATCH($A600,'Hoja de Trabajo para listado'!$DE$153:$DE$1048576,0),MATCH((CUADRO!J$4&amp;$E600),'Hoja de Trabajo para listado'!$DE$151:$DG$151,0)),0)+IFERROR(INDEX('Hoja de Trabajo para listado'!$CD$155:$DC$1048576,MATCH($A600,'Hoja de Trabajo para listado'!$CD$155:$CD$1048576,0),MATCH((CUADRO!J$4&amp;$E600),'Hoja de Trabajo para listado'!$CD$151:$DC$151,0)),0)</f>
        <v>0</v>
      </c>
      <c r="K600" s="241">
        <f ca="1">+IFERROR(INDEX('Hoja de Trabajo para listado'!$A$155:$Z$1048576,MATCH($A600,'Hoja de Trabajo para listado'!$A$155:$A$1048576,0),MATCH((CUADRO!K$4&amp;$E600),'Hoja de Trabajo para listado'!$A$151:$Z$151,0)),0)+IFERROR(INDEX('Hoja de Trabajo para listado'!$AB$155:$BA$1048576,MATCH($A600,'Hoja de Trabajo para listado'!$AB$155:$AB$1048576,0),MATCH((CUADRO!K$4&amp;$E600),'Hoja de Trabajo para listado'!$AB$151:$BA$151,0)),0)+IFERROR(INDEX('Hoja de Trabajo para listado'!$BC$155:$CB$1048576,MATCH($A600,'Hoja de Trabajo para listado'!$BC$155:$BC$1048576,0),MATCH((CUADRO!K$4&amp;$E600),'Hoja de Trabajo para listado'!$BC$151:$CB$151,0)),0)+IFERROR(INDEX('Hoja de Trabajo para listado'!$DE$153:$DG$274,MATCH($A600,'Hoja de Trabajo para listado'!$DE$153:$DE$1048576,0),MATCH((CUADRO!K$4&amp;$E600),'Hoja de Trabajo para listado'!$DE$151:$DG$151,0)),0)+IFERROR(INDEX('Hoja de Trabajo para listado'!$CD$155:$DC$1048576,MATCH($A600,'Hoja de Trabajo para listado'!$CD$155:$CD$1048576,0),MATCH((CUADRO!K$4&amp;$E600),'Hoja de Trabajo para listado'!$CD$151:$DC$151,0)),0)</f>
        <v>0</v>
      </c>
      <c r="L600" s="241">
        <f ca="1">+IFERROR(INDEX('Hoja de Trabajo para listado'!$A$155:$Z$1048576,MATCH($A600,'Hoja de Trabajo para listado'!$A$155:$A$1048576,0),MATCH((CUADRO!L$4&amp;$E600),'Hoja de Trabajo para listado'!$A$151:$Z$151,0)),0)+IFERROR(INDEX('Hoja de Trabajo para listado'!$AB$155:$BA$1048576,MATCH($A600,'Hoja de Trabajo para listado'!$AB$155:$AB$1048576,0),MATCH((CUADRO!L$4&amp;$E600),'Hoja de Trabajo para listado'!$AB$151:$BA$151,0)),0)+IFERROR(INDEX('Hoja de Trabajo para listado'!$BC$155:$CB$1048576,MATCH($A600,'Hoja de Trabajo para listado'!$BC$155:$BC$1048576,0),MATCH((CUADRO!L$4&amp;$E600),'Hoja de Trabajo para listado'!$BC$151:$CB$151,0)),0)+IFERROR(INDEX('Hoja de Trabajo para listado'!$DE$153:$DG$274,MATCH($A600,'Hoja de Trabajo para listado'!$DE$153:$DE$1048576,0),MATCH((CUADRO!L$4&amp;$E600),'Hoja de Trabajo para listado'!$DE$151:$DG$151,0)),0)+IFERROR(INDEX('Hoja de Trabajo para listado'!$CD$155:$DC$1048576,MATCH($A600,'Hoja de Trabajo para listado'!$CD$155:$CD$1048576,0),MATCH((CUADRO!L$4&amp;$E600),'Hoja de Trabajo para listado'!$CD$151:$DC$151,0)),0)</f>
        <v>0</v>
      </c>
      <c r="M600" s="241">
        <f ca="1">+IFERROR(INDEX('Hoja de Trabajo para listado'!$A$155:$Z$1048576,MATCH($A600,'Hoja de Trabajo para listado'!$A$155:$A$1048576,0),MATCH((CUADRO!M$4&amp;$E600),'Hoja de Trabajo para listado'!$A$151:$Z$151,0)),0)+IFERROR(INDEX('Hoja de Trabajo para listado'!$AB$155:$BA$1048576,MATCH($A600,'Hoja de Trabajo para listado'!$AB$155:$AB$1048576,0),MATCH((CUADRO!M$4&amp;$E600),'Hoja de Trabajo para listado'!$AB$151:$BA$151,0)),0)+IFERROR(INDEX('Hoja de Trabajo para listado'!$BC$155:$CB$1048576,MATCH($A600,'Hoja de Trabajo para listado'!$BC$155:$BC$1048576,0),MATCH((CUADRO!M$4&amp;$E600),'Hoja de Trabajo para listado'!$BC$151:$CB$151,0)),0)+IFERROR(INDEX('Hoja de Trabajo para listado'!$DE$153:$DG$274,MATCH($A600,'Hoja de Trabajo para listado'!$DE$153:$DE$1048576,0),MATCH((CUADRO!M$4&amp;$E600),'Hoja de Trabajo para listado'!$DE$151:$DG$151,0)),0)+IFERROR(INDEX('Hoja de Trabajo para listado'!$CD$155:$DC$1048576,MATCH($A600,'Hoja de Trabajo para listado'!$CD$155:$CD$1048576,0),MATCH((CUADRO!M$4&amp;$E600),'Hoja de Trabajo para listado'!$CD$151:$DC$151,0)),0)</f>
        <v>0</v>
      </c>
      <c r="N600" s="241">
        <f ca="1">+IFERROR(INDEX('Hoja de Trabajo para listado'!$A$155:$Z$1048576,MATCH($A600,'Hoja de Trabajo para listado'!$A$155:$A$1048576,0),MATCH((CUADRO!N$4&amp;$E600),'Hoja de Trabajo para listado'!$A$151:$Z$151,0)),0)+IFERROR(INDEX('Hoja de Trabajo para listado'!$AB$155:$BA$1048576,MATCH($A600,'Hoja de Trabajo para listado'!$AB$155:$AB$1048576,0),MATCH((CUADRO!N$4&amp;$E600),'Hoja de Trabajo para listado'!$AB$151:$BA$151,0)),0)+IFERROR(INDEX('Hoja de Trabajo para listado'!$BC$155:$CB$1048576,MATCH($A600,'Hoja de Trabajo para listado'!$BC$155:$BC$1048576,0),MATCH((CUADRO!N$4&amp;$E600),'Hoja de Trabajo para listado'!$BC$151:$CB$151,0)),0)+IFERROR(INDEX('Hoja de Trabajo para listado'!$DE$153:$DG$274,MATCH($A600,'Hoja de Trabajo para listado'!$DE$153:$DE$1048576,0),MATCH((CUADRO!N$4&amp;$E600),'Hoja de Trabajo para listado'!$DE$151:$DG$151,0)),0)+IFERROR(INDEX('Hoja de Trabajo para listado'!$CD$155:$DC$1048576,MATCH($A600,'Hoja de Trabajo para listado'!$CD$155:$CD$1048576,0),MATCH((CUADRO!N$4&amp;$E600),'Hoja de Trabajo para listado'!$CD$151:$DC$151,0)),0)</f>
        <v>0</v>
      </c>
      <c r="O600" s="241">
        <f ca="1">+IFERROR(INDEX('Hoja de Trabajo para listado'!$A$155:$Z$1048576,MATCH($A600,'Hoja de Trabajo para listado'!$A$155:$A$1048576,0),MATCH((CUADRO!O$4&amp;$E600),'Hoja de Trabajo para listado'!$A$151:$Z$151,0)),0)+IFERROR(INDEX('Hoja de Trabajo para listado'!$AB$155:$BA$1048576,MATCH($A600,'Hoja de Trabajo para listado'!$AB$155:$AB$1048576,0),MATCH((CUADRO!O$4&amp;$E600),'Hoja de Trabajo para listado'!$AB$151:$BA$151,0)),0)+IFERROR(INDEX('Hoja de Trabajo para listado'!$BC$155:$CB$1048576,MATCH($A600,'Hoja de Trabajo para listado'!$BC$155:$BC$1048576,0),MATCH((CUADRO!O$4&amp;$E600),'Hoja de Trabajo para listado'!$BC$151:$CB$151,0)),0)+IFERROR(INDEX('Hoja de Trabajo para listado'!$DE$153:$DG$274,MATCH($A600,'Hoja de Trabajo para listado'!$DE$153:$DE$1048576,0),MATCH((CUADRO!O$4&amp;$E600),'Hoja de Trabajo para listado'!$DE$151:$DG$151,0)),0)+IFERROR(INDEX('Hoja de Trabajo para listado'!$CD$155:$DC$1048576,MATCH($A600,'Hoja de Trabajo para listado'!$CD$155:$CD$1048576,0),MATCH((CUADRO!O$4&amp;$E600),'Hoja de Trabajo para listado'!$CD$151:$DC$151,0)),0)</f>
        <v>0</v>
      </c>
      <c r="P600" s="241">
        <f ca="1">+IFERROR(INDEX('Hoja de Trabajo para listado'!$A$155:$Z$1048576,MATCH($A600,'Hoja de Trabajo para listado'!$A$155:$A$1048576,0),MATCH((CUADRO!P$4&amp;$E600),'Hoja de Trabajo para listado'!$A$151:$Z$151,0)),0)+IFERROR(INDEX('Hoja de Trabajo para listado'!$AB$155:$BA$1048576,MATCH($A600,'Hoja de Trabajo para listado'!$AB$155:$AB$1048576,0),MATCH((CUADRO!P$4&amp;$E600),'Hoja de Trabajo para listado'!$AB$151:$BA$151,0)),0)+IFERROR(INDEX('Hoja de Trabajo para listado'!$BC$155:$CB$1048576,MATCH($A600,'Hoja de Trabajo para listado'!$BC$155:$BC$1048576,0),MATCH((CUADRO!P$4&amp;$E600),'Hoja de Trabajo para listado'!$BC$151:$CB$151,0)),0)+IFERROR(INDEX('Hoja de Trabajo para listado'!$DE$153:$DG$274,MATCH($A600,'Hoja de Trabajo para listado'!$DE$153:$DE$1048576,0),MATCH((CUADRO!P$4&amp;$E600),'Hoja de Trabajo para listado'!$DE$151:$DG$151,0)),0)+IFERROR(INDEX('Hoja de Trabajo para listado'!$CD$155:$DC$1048576,MATCH($A600,'Hoja de Trabajo para listado'!$CD$155:$CD$1048576,0),MATCH((CUADRO!P$4&amp;$E600),'Hoja de Trabajo para listado'!$CD$151:$DC$151,0)),0)</f>
        <v>0</v>
      </c>
      <c r="Q600" s="241">
        <f ca="1">+IFERROR(INDEX('Hoja de Trabajo para listado'!$A$155:$Z$1048576,MATCH($A600,'Hoja de Trabajo para listado'!$A$155:$A$1048576,0),MATCH((CUADRO!Q$4&amp;$E600),'Hoja de Trabajo para listado'!$A$151:$Z$151,0)),0)+IFERROR(INDEX('Hoja de Trabajo para listado'!$AB$155:$BA$1048576,MATCH($A600,'Hoja de Trabajo para listado'!$AB$155:$AB$1048576,0),MATCH((CUADRO!Q$4&amp;$E600),'Hoja de Trabajo para listado'!$AB$151:$BA$151,0)),0)+IFERROR(INDEX('Hoja de Trabajo para listado'!$BC$155:$CB$1048576,MATCH($A600,'Hoja de Trabajo para listado'!$BC$155:$BC$1048576,0),MATCH((CUADRO!Q$4&amp;$E600),'Hoja de Trabajo para listado'!$BC$151:$CB$151,0)),0)+IFERROR(INDEX('Hoja de Trabajo para listado'!$DE$153:$DG$274,MATCH($A600,'Hoja de Trabajo para listado'!$DE$153:$DE$1048576,0),MATCH((CUADRO!Q$4&amp;$E600),'Hoja de Trabajo para listado'!$DE$151:$DG$151,0)),0)+IFERROR(INDEX('Hoja de Trabajo para listado'!$CD$155:$DC$1048576,MATCH($A600,'Hoja de Trabajo para listado'!$CD$155:$CD$1048576,0),MATCH((CUADRO!Q$4&amp;$E600),'Hoja de Trabajo para listado'!$CD$151:$DC$151,0)),0)</f>
        <v>0</v>
      </c>
      <c r="R600" s="241">
        <f t="shared" ca="1" si="25"/>
        <v>0</v>
      </c>
      <c r="S600" s="247">
        <f ca="1">+R599+R600</f>
        <v>0</v>
      </c>
      <c r="T600" s="241">
        <f ca="1">+S600</f>
        <v>0</v>
      </c>
      <c r="U600" s="240">
        <f t="shared" si="26"/>
        <v>2</v>
      </c>
      <c r="V600" s="327" t="str">
        <f>+VLOOKUP(A600,bd_lista!$A$3:$E$592,5,FALSE)</f>
        <v>Gobiernos Autonomos Municipales</v>
      </c>
      <c r="W600" s="398"/>
      <c r="X600" s="240">
        <f>+VLOOKUP(A600,[4]Sheet1!$A$13:$D$744,4,FALSE)</f>
        <v>0</v>
      </c>
      <c r="Y600" s="240" t="e">
        <f>+VLOOKUP(X600,bd_lista!$A$3:$C$592,3,FALSE)</f>
        <v>#N/A</v>
      </c>
      <c r="Z600" s="288"/>
      <c r="AA600" s="289"/>
    </row>
    <row r="601" spans="1:27" customFormat="1" ht="15" hidden="1" customHeight="1">
      <c r="A601" s="32">
        <v>1252</v>
      </c>
      <c r="B601" s="393">
        <f>+A601</f>
        <v>1252</v>
      </c>
      <c r="C601" s="245" t="str">
        <f>+VLOOKUP(A601,bd_lista!$A$3:$C$592,3,FALSE)</f>
        <v>Gobierno Autónomo Municipal de Sapahaqui</v>
      </c>
      <c r="D601" s="395" t="str">
        <f>+C601</f>
        <v>Gobierno Autónomo Municipal de Sapahaqui</v>
      </c>
      <c r="E601" s="240" t="s">
        <v>1303</v>
      </c>
      <c r="F601" s="241">
        <f ca="1">+IFERROR(INDEX('Hoja de Trabajo para listado'!$A$155:$Z$1048576,MATCH($A601,'Hoja de Trabajo para listado'!$A$155:$A$1048576,0),MATCH((CUADRO!F$4&amp;$E601),'Hoja de Trabajo para listado'!$A$151:$Z$151,0)),0)+IFERROR(INDEX('Hoja de Trabajo para listado'!$AB$155:$BA$1048576,MATCH($A601,'Hoja de Trabajo para listado'!$AB$155:$AB$1048576,0),MATCH((CUADRO!F$4&amp;$E601),'Hoja de Trabajo para listado'!$AB$151:$BA$151,0)),0)+IFERROR(INDEX('Hoja de Trabajo para listado'!$BC$155:$CB$1048576,MATCH($A601,'Hoja de Trabajo para listado'!$BC$155:$BC$1048576,0),MATCH((CUADRO!F$4&amp;$E601),'Hoja de Trabajo para listado'!$BC$151:$CB$151,0)),0)+IFERROR(INDEX('Hoja de Trabajo para listado'!$DE$153:$DG$274,MATCH($A601,'Hoja de Trabajo para listado'!$DE$153:$DE$1048576,0),MATCH((CUADRO!F$4&amp;$E601),'Hoja de Trabajo para listado'!$DE$151:$DG$151,0)),0)+IFERROR(INDEX('Hoja de Trabajo para listado'!$CD$155:$DC$1048576,MATCH($A601,'Hoja de Trabajo para listado'!$CD$155:$CD$1048576,0),MATCH((CUADRO!F$4&amp;$E601),'Hoja de Trabajo para listado'!$CD$151:$DC$151,0)),0)</f>
        <v>0</v>
      </c>
      <c r="G601" s="241">
        <f ca="1">+IFERROR(INDEX('Hoja de Trabajo para listado'!$A$155:$Z$1048576,MATCH($A601,'Hoja de Trabajo para listado'!$A$155:$A$1048576,0),MATCH((CUADRO!G$4&amp;$E601),'Hoja de Trabajo para listado'!$A$151:$Z$151,0)),0)+IFERROR(INDEX('Hoja de Trabajo para listado'!$AB$155:$BA$1048576,MATCH($A601,'Hoja de Trabajo para listado'!$AB$155:$AB$1048576,0),MATCH((CUADRO!G$4&amp;$E601),'Hoja de Trabajo para listado'!$AB$151:$BA$151,0)),0)+IFERROR(INDEX('Hoja de Trabajo para listado'!$BC$155:$CB$1048576,MATCH($A601,'Hoja de Trabajo para listado'!$BC$155:$BC$1048576,0),MATCH((CUADRO!G$4&amp;$E601),'Hoja de Trabajo para listado'!$BC$151:$CB$151,0)),0)+IFERROR(INDEX('Hoja de Trabajo para listado'!$DE$153:$DG$274,MATCH($A601,'Hoja de Trabajo para listado'!$DE$153:$DE$1048576,0),MATCH((CUADRO!G$4&amp;$E601),'Hoja de Trabajo para listado'!$DE$151:$DG$151,0)),0)+IFERROR(INDEX('Hoja de Trabajo para listado'!$CD$155:$DC$1048576,MATCH($A601,'Hoja de Trabajo para listado'!$CD$155:$CD$1048576,0),MATCH((CUADRO!G$4&amp;$E601),'Hoja de Trabajo para listado'!$CD$151:$DC$151,0)),0)</f>
        <v>0</v>
      </c>
      <c r="H601" s="241">
        <f ca="1">+IFERROR(INDEX('Hoja de Trabajo para listado'!$A$155:$Z$1048576,MATCH($A601,'Hoja de Trabajo para listado'!$A$155:$A$1048576,0),MATCH((CUADRO!H$4&amp;$E601),'Hoja de Trabajo para listado'!$A$151:$Z$151,0)),0)+IFERROR(INDEX('Hoja de Trabajo para listado'!$AB$155:$BA$1048576,MATCH($A601,'Hoja de Trabajo para listado'!$AB$155:$AB$1048576,0),MATCH((CUADRO!H$4&amp;$E601),'Hoja de Trabajo para listado'!$AB$151:$BA$151,0)),0)+IFERROR(INDEX('Hoja de Trabajo para listado'!$BC$155:$CB$1048576,MATCH($A601,'Hoja de Trabajo para listado'!$BC$155:$BC$1048576,0),MATCH((CUADRO!H$4&amp;$E601),'Hoja de Trabajo para listado'!$BC$151:$CB$151,0)),0)+IFERROR(INDEX('Hoja de Trabajo para listado'!$DE$153:$DG$274,MATCH($A601,'Hoja de Trabajo para listado'!$DE$153:$DE$1048576,0),MATCH((CUADRO!H$4&amp;$E601),'Hoja de Trabajo para listado'!$DE$151:$DG$151,0)),0)+IFERROR(INDEX('Hoja de Trabajo para listado'!$CD$155:$DC$1048576,MATCH($A601,'Hoja de Trabajo para listado'!$CD$155:$CD$1048576,0),MATCH((CUADRO!H$4&amp;$E601),'Hoja de Trabajo para listado'!$CD$151:$DC$151,0)),0)</f>
        <v>0</v>
      </c>
      <c r="I601" s="241">
        <f ca="1">+IFERROR(INDEX('Hoja de Trabajo para listado'!$A$155:$Z$1048576,MATCH($A601,'Hoja de Trabajo para listado'!$A$155:$A$1048576,0),MATCH((CUADRO!I$4&amp;$E601),'Hoja de Trabajo para listado'!$A$151:$Z$151,0)),0)+IFERROR(INDEX('Hoja de Trabajo para listado'!$AB$155:$BA$1048576,MATCH($A601,'Hoja de Trabajo para listado'!$AB$155:$AB$1048576,0),MATCH((CUADRO!I$4&amp;$E601),'Hoja de Trabajo para listado'!$AB$151:$BA$151,0)),0)+IFERROR(INDEX('Hoja de Trabajo para listado'!$BC$155:$CB$1048576,MATCH($A601,'Hoja de Trabajo para listado'!$BC$155:$BC$1048576,0),MATCH((CUADRO!I$4&amp;$E601),'Hoja de Trabajo para listado'!$BC$151:$CB$151,0)),0)+IFERROR(INDEX('Hoja de Trabajo para listado'!$DE$153:$DG$274,MATCH($A601,'Hoja de Trabajo para listado'!$DE$153:$DE$1048576,0),MATCH((CUADRO!I$4&amp;$E601),'Hoja de Trabajo para listado'!$DE$151:$DG$151,0)),0)+IFERROR(INDEX('Hoja de Trabajo para listado'!$CD$155:$DC$1048576,MATCH($A601,'Hoja de Trabajo para listado'!$CD$155:$CD$1048576,0),MATCH((CUADRO!I$4&amp;$E601),'Hoja de Trabajo para listado'!$CD$151:$DC$151,0)),0)</f>
        <v>0</v>
      </c>
      <c r="J601" s="241">
        <f ca="1">+IFERROR(INDEX('Hoja de Trabajo para listado'!$A$155:$Z$1048576,MATCH($A601,'Hoja de Trabajo para listado'!$A$155:$A$1048576,0),MATCH((CUADRO!J$4&amp;$E601),'Hoja de Trabajo para listado'!$A$151:$Z$151,0)),0)+IFERROR(INDEX('Hoja de Trabajo para listado'!$AB$155:$BA$1048576,MATCH($A601,'Hoja de Trabajo para listado'!$AB$155:$AB$1048576,0),MATCH((CUADRO!J$4&amp;$E601),'Hoja de Trabajo para listado'!$AB$151:$BA$151,0)),0)+IFERROR(INDEX('Hoja de Trabajo para listado'!$BC$155:$CB$1048576,MATCH($A601,'Hoja de Trabajo para listado'!$BC$155:$BC$1048576,0),MATCH((CUADRO!J$4&amp;$E601),'Hoja de Trabajo para listado'!$BC$151:$CB$151,0)),0)+IFERROR(INDEX('Hoja de Trabajo para listado'!$DE$153:$DG$274,MATCH($A601,'Hoja de Trabajo para listado'!$DE$153:$DE$1048576,0),MATCH((CUADRO!J$4&amp;$E601),'Hoja de Trabajo para listado'!$DE$151:$DG$151,0)),0)+IFERROR(INDEX('Hoja de Trabajo para listado'!$CD$155:$DC$1048576,MATCH($A601,'Hoja de Trabajo para listado'!$CD$155:$CD$1048576,0),MATCH((CUADRO!J$4&amp;$E601),'Hoja de Trabajo para listado'!$CD$151:$DC$151,0)),0)</f>
        <v>0</v>
      </c>
      <c r="K601" s="241">
        <f ca="1">+IFERROR(INDEX('Hoja de Trabajo para listado'!$A$155:$Z$1048576,MATCH($A601,'Hoja de Trabajo para listado'!$A$155:$A$1048576,0),MATCH((CUADRO!K$4&amp;$E601),'Hoja de Trabajo para listado'!$A$151:$Z$151,0)),0)+IFERROR(INDEX('Hoja de Trabajo para listado'!$AB$155:$BA$1048576,MATCH($A601,'Hoja de Trabajo para listado'!$AB$155:$AB$1048576,0),MATCH((CUADRO!K$4&amp;$E601),'Hoja de Trabajo para listado'!$AB$151:$BA$151,0)),0)+IFERROR(INDEX('Hoja de Trabajo para listado'!$BC$155:$CB$1048576,MATCH($A601,'Hoja de Trabajo para listado'!$BC$155:$BC$1048576,0),MATCH((CUADRO!K$4&amp;$E601),'Hoja de Trabajo para listado'!$BC$151:$CB$151,0)),0)+IFERROR(INDEX('Hoja de Trabajo para listado'!$DE$153:$DG$274,MATCH($A601,'Hoja de Trabajo para listado'!$DE$153:$DE$1048576,0),MATCH((CUADRO!K$4&amp;$E601),'Hoja de Trabajo para listado'!$DE$151:$DG$151,0)),0)+IFERROR(INDEX('Hoja de Trabajo para listado'!$CD$155:$DC$1048576,MATCH($A601,'Hoja de Trabajo para listado'!$CD$155:$CD$1048576,0),MATCH((CUADRO!K$4&amp;$E601),'Hoja de Trabajo para listado'!$CD$151:$DC$151,0)),0)</f>
        <v>0</v>
      </c>
      <c r="L601" s="241">
        <f ca="1">+IFERROR(INDEX('Hoja de Trabajo para listado'!$A$155:$Z$1048576,MATCH($A601,'Hoja de Trabajo para listado'!$A$155:$A$1048576,0),MATCH((CUADRO!L$4&amp;$E601),'Hoja de Trabajo para listado'!$A$151:$Z$151,0)),0)+IFERROR(INDEX('Hoja de Trabajo para listado'!$AB$155:$BA$1048576,MATCH($A601,'Hoja de Trabajo para listado'!$AB$155:$AB$1048576,0),MATCH((CUADRO!L$4&amp;$E601),'Hoja de Trabajo para listado'!$AB$151:$BA$151,0)),0)+IFERROR(INDEX('Hoja de Trabajo para listado'!$BC$155:$CB$1048576,MATCH($A601,'Hoja de Trabajo para listado'!$BC$155:$BC$1048576,0),MATCH((CUADRO!L$4&amp;$E601),'Hoja de Trabajo para listado'!$BC$151:$CB$151,0)),0)+IFERROR(INDEX('Hoja de Trabajo para listado'!$DE$153:$DG$274,MATCH($A601,'Hoja de Trabajo para listado'!$DE$153:$DE$1048576,0),MATCH((CUADRO!L$4&amp;$E601),'Hoja de Trabajo para listado'!$DE$151:$DG$151,0)),0)+IFERROR(INDEX('Hoja de Trabajo para listado'!$CD$155:$DC$1048576,MATCH($A601,'Hoja de Trabajo para listado'!$CD$155:$CD$1048576,0),MATCH((CUADRO!L$4&amp;$E601),'Hoja de Trabajo para listado'!$CD$151:$DC$151,0)),0)</f>
        <v>0</v>
      </c>
      <c r="M601" s="241">
        <f ca="1">+IFERROR(INDEX('Hoja de Trabajo para listado'!$A$155:$Z$1048576,MATCH($A601,'Hoja de Trabajo para listado'!$A$155:$A$1048576,0),MATCH((CUADRO!M$4&amp;$E601),'Hoja de Trabajo para listado'!$A$151:$Z$151,0)),0)+IFERROR(INDEX('Hoja de Trabajo para listado'!$AB$155:$BA$1048576,MATCH($A601,'Hoja de Trabajo para listado'!$AB$155:$AB$1048576,0),MATCH((CUADRO!M$4&amp;$E601),'Hoja de Trabajo para listado'!$AB$151:$BA$151,0)),0)+IFERROR(INDEX('Hoja de Trabajo para listado'!$BC$155:$CB$1048576,MATCH($A601,'Hoja de Trabajo para listado'!$BC$155:$BC$1048576,0),MATCH((CUADRO!M$4&amp;$E601),'Hoja de Trabajo para listado'!$BC$151:$CB$151,0)),0)+IFERROR(INDEX('Hoja de Trabajo para listado'!$DE$153:$DG$274,MATCH($A601,'Hoja de Trabajo para listado'!$DE$153:$DE$1048576,0),MATCH((CUADRO!M$4&amp;$E601),'Hoja de Trabajo para listado'!$DE$151:$DG$151,0)),0)+IFERROR(INDEX('Hoja de Trabajo para listado'!$CD$155:$DC$1048576,MATCH($A601,'Hoja de Trabajo para listado'!$CD$155:$CD$1048576,0),MATCH((CUADRO!M$4&amp;$E601),'Hoja de Trabajo para listado'!$CD$151:$DC$151,0)),0)</f>
        <v>0</v>
      </c>
      <c r="N601" s="241">
        <f ca="1">+IFERROR(INDEX('Hoja de Trabajo para listado'!$A$155:$Z$1048576,MATCH($A601,'Hoja de Trabajo para listado'!$A$155:$A$1048576,0),MATCH((CUADRO!N$4&amp;$E601),'Hoja de Trabajo para listado'!$A$151:$Z$151,0)),0)+IFERROR(INDEX('Hoja de Trabajo para listado'!$AB$155:$BA$1048576,MATCH($A601,'Hoja de Trabajo para listado'!$AB$155:$AB$1048576,0),MATCH((CUADRO!N$4&amp;$E601),'Hoja de Trabajo para listado'!$AB$151:$BA$151,0)),0)+IFERROR(INDEX('Hoja de Trabajo para listado'!$BC$155:$CB$1048576,MATCH($A601,'Hoja de Trabajo para listado'!$BC$155:$BC$1048576,0),MATCH((CUADRO!N$4&amp;$E601),'Hoja de Trabajo para listado'!$BC$151:$CB$151,0)),0)+IFERROR(INDEX('Hoja de Trabajo para listado'!$DE$153:$DG$274,MATCH($A601,'Hoja de Trabajo para listado'!$DE$153:$DE$1048576,0),MATCH((CUADRO!N$4&amp;$E601),'Hoja de Trabajo para listado'!$DE$151:$DG$151,0)),0)+IFERROR(INDEX('Hoja de Trabajo para listado'!$CD$155:$DC$1048576,MATCH($A601,'Hoja de Trabajo para listado'!$CD$155:$CD$1048576,0),MATCH((CUADRO!N$4&amp;$E601),'Hoja de Trabajo para listado'!$CD$151:$DC$151,0)),0)</f>
        <v>0</v>
      </c>
      <c r="O601" s="241">
        <f ca="1">+IFERROR(INDEX('Hoja de Trabajo para listado'!$A$155:$Z$1048576,MATCH($A601,'Hoja de Trabajo para listado'!$A$155:$A$1048576,0),MATCH((CUADRO!O$4&amp;$E601),'Hoja de Trabajo para listado'!$A$151:$Z$151,0)),0)+IFERROR(INDEX('Hoja de Trabajo para listado'!$AB$155:$BA$1048576,MATCH($A601,'Hoja de Trabajo para listado'!$AB$155:$AB$1048576,0),MATCH((CUADRO!O$4&amp;$E601),'Hoja de Trabajo para listado'!$AB$151:$BA$151,0)),0)+IFERROR(INDEX('Hoja de Trabajo para listado'!$BC$155:$CB$1048576,MATCH($A601,'Hoja de Trabajo para listado'!$BC$155:$BC$1048576,0),MATCH((CUADRO!O$4&amp;$E601),'Hoja de Trabajo para listado'!$BC$151:$CB$151,0)),0)+IFERROR(INDEX('Hoja de Trabajo para listado'!$DE$153:$DG$274,MATCH($A601,'Hoja de Trabajo para listado'!$DE$153:$DE$1048576,0),MATCH((CUADRO!O$4&amp;$E601),'Hoja de Trabajo para listado'!$DE$151:$DG$151,0)),0)+IFERROR(INDEX('Hoja de Trabajo para listado'!$CD$155:$DC$1048576,MATCH($A601,'Hoja de Trabajo para listado'!$CD$155:$CD$1048576,0),MATCH((CUADRO!O$4&amp;$E601),'Hoja de Trabajo para listado'!$CD$151:$DC$151,0)),0)</f>
        <v>0</v>
      </c>
      <c r="P601" s="241">
        <f ca="1">+IFERROR(INDEX('Hoja de Trabajo para listado'!$A$155:$Z$1048576,MATCH($A601,'Hoja de Trabajo para listado'!$A$155:$A$1048576,0),MATCH((CUADRO!P$4&amp;$E601),'Hoja de Trabajo para listado'!$A$151:$Z$151,0)),0)+IFERROR(INDEX('Hoja de Trabajo para listado'!$AB$155:$BA$1048576,MATCH($A601,'Hoja de Trabajo para listado'!$AB$155:$AB$1048576,0),MATCH((CUADRO!P$4&amp;$E601),'Hoja de Trabajo para listado'!$AB$151:$BA$151,0)),0)+IFERROR(INDEX('Hoja de Trabajo para listado'!$BC$155:$CB$1048576,MATCH($A601,'Hoja de Trabajo para listado'!$BC$155:$BC$1048576,0),MATCH((CUADRO!P$4&amp;$E601),'Hoja de Trabajo para listado'!$BC$151:$CB$151,0)),0)+IFERROR(INDEX('Hoja de Trabajo para listado'!$DE$153:$DG$274,MATCH($A601,'Hoja de Trabajo para listado'!$DE$153:$DE$1048576,0),MATCH((CUADRO!P$4&amp;$E601),'Hoja de Trabajo para listado'!$DE$151:$DG$151,0)),0)+IFERROR(INDEX('Hoja de Trabajo para listado'!$CD$155:$DC$1048576,MATCH($A601,'Hoja de Trabajo para listado'!$CD$155:$CD$1048576,0),MATCH((CUADRO!P$4&amp;$E601),'Hoja de Trabajo para listado'!$CD$151:$DC$151,0)),0)</f>
        <v>0</v>
      </c>
      <c r="Q601" s="241">
        <f ca="1">+IFERROR(INDEX('Hoja de Trabajo para listado'!$A$155:$Z$1048576,MATCH($A601,'Hoja de Trabajo para listado'!$A$155:$A$1048576,0),MATCH((CUADRO!Q$4&amp;$E601),'Hoja de Trabajo para listado'!$A$151:$Z$151,0)),0)+IFERROR(INDEX('Hoja de Trabajo para listado'!$AB$155:$BA$1048576,MATCH($A601,'Hoja de Trabajo para listado'!$AB$155:$AB$1048576,0),MATCH((CUADRO!Q$4&amp;$E601),'Hoja de Trabajo para listado'!$AB$151:$BA$151,0)),0)+IFERROR(INDEX('Hoja de Trabajo para listado'!$BC$155:$CB$1048576,MATCH($A601,'Hoja de Trabajo para listado'!$BC$155:$BC$1048576,0),MATCH((CUADRO!Q$4&amp;$E601),'Hoja de Trabajo para listado'!$BC$151:$CB$151,0)),0)+IFERROR(INDEX('Hoja de Trabajo para listado'!$DE$153:$DG$274,MATCH($A601,'Hoja de Trabajo para listado'!$DE$153:$DE$1048576,0),MATCH((CUADRO!Q$4&amp;$E601),'Hoja de Trabajo para listado'!$DE$151:$DG$151,0)),0)+IFERROR(INDEX('Hoja de Trabajo para listado'!$CD$155:$DC$1048576,MATCH($A601,'Hoja de Trabajo para listado'!$CD$155:$CD$1048576,0),MATCH((CUADRO!Q$4&amp;$E601),'Hoja de Trabajo para listado'!$CD$151:$DC$151,0)),0)</f>
        <v>0</v>
      </c>
      <c r="R601" s="241">
        <f t="shared" ca="1" si="25"/>
        <v>0</v>
      </c>
      <c r="S601" s="247"/>
      <c r="T601" s="241">
        <f ca="1">+T602</f>
        <v>0</v>
      </c>
      <c r="U601" s="240">
        <f t="shared" si="26"/>
        <v>1</v>
      </c>
      <c r="V601" s="327" t="str">
        <f>+VLOOKUP(A601,bd_lista!$A$3:$E$592,5,FALSE)</f>
        <v>Gobiernos Autonomos Municipales</v>
      </c>
      <c r="W601" s="397" t="str">
        <f>+V601</f>
        <v>Gobiernos Autonomos Municipales</v>
      </c>
      <c r="X601" s="240">
        <f>+VLOOKUP(A601,[4]Sheet1!$A$13:$D$744,4,FALSE)</f>
        <v>0</v>
      </c>
      <c r="Y601" s="240" t="e">
        <f>+VLOOKUP(X601,bd_lista!$A$3:$C$592,3,FALSE)</f>
        <v>#N/A</v>
      </c>
      <c r="Z601" s="290">
        <f>+X601</f>
        <v>0</v>
      </c>
      <c r="AA601" s="291" t="e">
        <f>+Y601</f>
        <v>#N/A</v>
      </c>
    </row>
    <row r="602" spans="1:27" customFormat="1" ht="15" hidden="1" customHeight="1">
      <c r="A602" s="32">
        <v>1252</v>
      </c>
      <c r="B602" s="394"/>
      <c r="C602" s="245" t="str">
        <f>+VLOOKUP(A602,bd_lista!$A$3:$C$592,3,FALSE)</f>
        <v>Gobierno Autónomo Municipal de Sapahaqui</v>
      </c>
      <c r="D602" s="396"/>
      <c r="E602" s="242" t="s">
        <v>1304</v>
      </c>
      <c r="F602" s="241">
        <f ca="1">+IFERROR(INDEX('Hoja de Trabajo para listado'!$A$155:$Z$1048576,MATCH($A602,'Hoja de Trabajo para listado'!$A$155:$A$1048576,0),MATCH((CUADRO!F$4&amp;$E602),'Hoja de Trabajo para listado'!$A$151:$Z$151,0)),0)+IFERROR(INDEX('Hoja de Trabajo para listado'!$AB$155:$BA$1048576,MATCH($A602,'Hoja de Trabajo para listado'!$AB$155:$AB$1048576,0),MATCH((CUADRO!F$4&amp;$E602),'Hoja de Trabajo para listado'!$AB$151:$BA$151,0)),0)+IFERROR(INDEX('Hoja de Trabajo para listado'!$BC$155:$CB$1048576,MATCH($A602,'Hoja de Trabajo para listado'!$BC$155:$BC$1048576,0),MATCH((CUADRO!F$4&amp;$E602),'Hoja de Trabajo para listado'!$BC$151:$CB$151,0)),0)+IFERROR(INDEX('Hoja de Trabajo para listado'!$DE$153:$DG$274,MATCH($A602,'Hoja de Trabajo para listado'!$DE$153:$DE$1048576,0),MATCH((CUADRO!F$4&amp;$E602),'Hoja de Trabajo para listado'!$DE$151:$DG$151,0)),0)+IFERROR(INDEX('Hoja de Trabajo para listado'!$CD$155:$DC$1048576,MATCH($A602,'Hoja de Trabajo para listado'!$CD$155:$CD$1048576,0),MATCH((CUADRO!F$4&amp;$E602),'Hoja de Trabajo para listado'!$CD$151:$DC$151,0)),0)</f>
        <v>0</v>
      </c>
      <c r="G602" s="241">
        <f ca="1">+IFERROR(INDEX('Hoja de Trabajo para listado'!$A$155:$Z$1048576,MATCH($A602,'Hoja de Trabajo para listado'!$A$155:$A$1048576,0),MATCH((CUADRO!G$4&amp;$E602),'Hoja de Trabajo para listado'!$A$151:$Z$151,0)),0)+IFERROR(INDEX('Hoja de Trabajo para listado'!$AB$155:$BA$1048576,MATCH($A602,'Hoja de Trabajo para listado'!$AB$155:$AB$1048576,0),MATCH((CUADRO!G$4&amp;$E602),'Hoja de Trabajo para listado'!$AB$151:$BA$151,0)),0)+IFERROR(INDEX('Hoja de Trabajo para listado'!$BC$155:$CB$1048576,MATCH($A602,'Hoja de Trabajo para listado'!$BC$155:$BC$1048576,0),MATCH((CUADRO!G$4&amp;$E602),'Hoja de Trabajo para listado'!$BC$151:$CB$151,0)),0)+IFERROR(INDEX('Hoja de Trabajo para listado'!$DE$153:$DG$274,MATCH($A602,'Hoja de Trabajo para listado'!$DE$153:$DE$1048576,0),MATCH((CUADRO!G$4&amp;$E602),'Hoja de Trabajo para listado'!$DE$151:$DG$151,0)),0)+IFERROR(INDEX('Hoja de Trabajo para listado'!$CD$155:$DC$1048576,MATCH($A602,'Hoja de Trabajo para listado'!$CD$155:$CD$1048576,0),MATCH((CUADRO!G$4&amp;$E602),'Hoja de Trabajo para listado'!$CD$151:$DC$151,0)),0)</f>
        <v>0</v>
      </c>
      <c r="H602" s="241">
        <f ca="1">+IFERROR(INDEX('Hoja de Trabajo para listado'!$A$155:$Z$1048576,MATCH($A602,'Hoja de Trabajo para listado'!$A$155:$A$1048576,0),MATCH((CUADRO!H$4&amp;$E602),'Hoja de Trabajo para listado'!$A$151:$Z$151,0)),0)+IFERROR(INDEX('Hoja de Trabajo para listado'!$AB$155:$BA$1048576,MATCH($A602,'Hoja de Trabajo para listado'!$AB$155:$AB$1048576,0),MATCH((CUADRO!H$4&amp;$E602),'Hoja de Trabajo para listado'!$AB$151:$BA$151,0)),0)+IFERROR(INDEX('Hoja de Trabajo para listado'!$BC$155:$CB$1048576,MATCH($A602,'Hoja de Trabajo para listado'!$BC$155:$BC$1048576,0),MATCH((CUADRO!H$4&amp;$E602),'Hoja de Trabajo para listado'!$BC$151:$CB$151,0)),0)+IFERROR(INDEX('Hoja de Trabajo para listado'!$DE$153:$DG$274,MATCH($A602,'Hoja de Trabajo para listado'!$DE$153:$DE$1048576,0),MATCH((CUADRO!H$4&amp;$E602),'Hoja de Trabajo para listado'!$DE$151:$DG$151,0)),0)+IFERROR(INDEX('Hoja de Trabajo para listado'!$CD$155:$DC$1048576,MATCH($A602,'Hoja de Trabajo para listado'!$CD$155:$CD$1048576,0),MATCH((CUADRO!H$4&amp;$E602),'Hoja de Trabajo para listado'!$CD$151:$DC$151,0)),0)</f>
        <v>0</v>
      </c>
      <c r="I602" s="241">
        <f ca="1">+IFERROR(INDEX('Hoja de Trabajo para listado'!$A$155:$Z$1048576,MATCH($A602,'Hoja de Trabajo para listado'!$A$155:$A$1048576,0),MATCH((CUADRO!I$4&amp;$E602),'Hoja de Trabajo para listado'!$A$151:$Z$151,0)),0)+IFERROR(INDEX('Hoja de Trabajo para listado'!$AB$155:$BA$1048576,MATCH($A602,'Hoja de Trabajo para listado'!$AB$155:$AB$1048576,0),MATCH((CUADRO!I$4&amp;$E602),'Hoja de Trabajo para listado'!$AB$151:$BA$151,0)),0)+IFERROR(INDEX('Hoja de Trabajo para listado'!$BC$155:$CB$1048576,MATCH($A602,'Hoja de Trabajo para listado'!$BC$155:$BC$1048576,0),MATCH((CUADRO!I$4&amp;$E602),'Hoja de Trabajo para listado'!$BC$151:$CB$151,0)),0)+IFERROR(INDEX('Hoja de Trabajo para listado'!$DE$153:$DG$274,MATCH($A602,'Hoja de Trabajo para listado'!$DE$153:$DE$1048576,0),MATCH((CUADRO!I$4&amp;$E602),'Hoja de Trabajo para listado'!$DE$151:$DG$151,0)),0)+IFERROR(INDEX('Hoja de Trabajo para listado'!$CD$155:$DC$1048576,MATCH($A602,'Hoja de Trabajo para listado'!$CD$155:$CD$1048576,0),MATCH((CUADRO!I$4&amp;$E602),'Hoja de Trabajo para listado'!$CD$151:$DC$151,0)),0)</f>
        <v>0</v>
      </c>
      <c r="J602" s="241">
        <f ca="1">+IFERROR(INDEX('Hoja de Trabajo para listado'!$A$155:$Z$1048576,MATCH($A602,'Hoja de Trabajo para listado'!$A$155:$A$1048576,0),MATCH((CUADRO!J$4&amp;$E602),'Hoja de Trabajo para listado'!$A$151:$Z$151,0)),0)+IFERROR(INDEX('Hoja de Trabajo para listado'!$AB$155:$BA$1048576,MATCH($A602,'Hoja de Trabajo para listado'!$AB$155:$AB$1048576,0),MATCH((CUADRO!J$4&amp;$E602),'Hoja de Trabajo para listado'!$AB$151:$BA$151,0)),0)+IFERROR(INDEX('Hoja de Trabajo para listado'!$BC$155:$CB$1048576,MATCH($A602,'Hoja de Trabajo para listado'!$BC$155:$BC$1048576,0),MATCH((CUADRO!J$4&amp;$E602),'Hoja de Trabajo para listado'!$BC$151:$CB$151,0)),0)+IFERROR(INDEX('Hoja de Trabajo para listado'!$DE$153:$DG$274,MATCH($A602,'Hoja de Trabajo para listado'!$DE$153:$DE$1048576,0),MATCH((CUADRO!J$4&amp;$E602),'Hoja de Trabajo para listado'!$DE$151:$DG$151,0)),0)+IFERROR(INDEX('Hoja de Trabajo para listado'!$CD$155:$DC$1048576,MATCH($A602,'Hoja de Trabajo para listado'!$CD$155:$CD$1048576,0),MATCH((CUADRO!J$4&amp;$E602),'Hoja de Trabajo para listado'!$CD$151:$DC$151,0)),0)</f>
        <v>0</v>
      </c>
      <c r="K602" s="241">
        <f ca="1">+IFERROR(INDEX('Hoja de Trabajo para listado'!$A$155:$Z$1048576,MATCH($A602,'Hoja de Trabajo para listado'!$A$155:$A$1048576,0),MATCH((CUADRO!K$4&amp;$E602),'Hoja de Trabajo para listado'!$A$151:$Z$151,0)),0)+IFERROR(INDEX('Hoja de Trabajo para listado'!$AB$155:$BA$1048576,MATCH($A602,'Hoja de Trabajo para listado'!$AB$155:$AB$1048576,0),MATCH((CUADRO!K$4&amp;$E602),'Hoja de Trabajo para listado'!$AB$151:$BA$151,0)),0)+IFERROR(INDEX('Hoja de Trabajo para listado'!$BC$155:$CB$1048576,MATCH($A602,'Hoja de Trabajo para listado'!$BC$155:$BC$1048576,0),MATCH((CUADRO!K$4&amp;$E602),'Hoja de Trabajo para listado'!$BC$151:$CB$151,0)),0)+IFERROR(INDEX('Hoja de Trabajo para listado'!$DE$153:$DG$274,MATCH($A602,'Hoja de Trabajo para listado'!$DE$153:$DE$1048576,0),MATCH((CUADRO!K$4&amp;$E602),'Hoja de Trabajo para listado'!$DE$151:$DG$151,0)),0)+IFERROR(INDEX('Hoja de Trabajo para listado'!$CD$155:$DC$1048576,MATCH($A602,'Hoja de Trabajo para listado'!$CD$155:$CD$1048576,0),MATCH((CUADRO!K$4&amp;$E602),'Hoja de Trabajo para listado'!$CD$151:$DC$151,0)),0)</f>
        <v>0</v>
      </c>
      <c r="L602" s="241">
        <f ca="1">+IFERROR(INDEX('Hoja de Trabajo para listado'!$A$155:$Z$1048576,MATCH($A602,'Hoja de Trabajo para listado'!$A$155:$A$1048576,0),MATCH((CUADRO!L$4&amp;$E602),'Hoja de Trabajo para listado'!$A$151:$Z$151,0)),0)+IFERROR(INDEX('Hoja de Trabajo para listado'!$AB$155:$BA$1048576,MATCH($A602,'Hoja de Trabajo para listado'!$AB$155:$AB$1048576,0),MATCH((CUADRO!L$4&amp;$E602),'Hoja de Trabajo para listado'!$AB$151:$BA$151,0)),0)+IFERROR(INDEX('Hoja de Trabajo para listado'!$BC$155:$CB$1048576,MATCH($A602,'Hoja de Trabajo para listado'!$BC$155:$BC$1048576,0),MATCH((CUADRO!L$4&amp;$E602),'Hoja de Trabajo para listado'!$BC$151:$CB$151,0)),0)+IFERROR(INDEX('Hoja de Trabajo para listado'!$DE$153:$DG$274,MATCH($A602,'Hoja de Trabajo para listado'!$DE$153:$DE$1048576,0),MATCH((CUADRO!L$4&amp;$E602),'Hoja de Trabajo para listado'!$DE$151:$DG$151,0)),0)+IFERROR(INDEX('Hoja de Trabajo para listado'!$CD$155:$DC$1048576,MATCH($A602,'Hoja de Trabajo para listado'!$CD$155:$CD$1048576,0),MATCH((CUADRO!L$4&amp;$E602),'Hoja de Trabajo para listado'!$CD$151:$DC$151,0)),0)</f>
        <v>0</v>
      </c>
      <c r="M602" s="241">
        <f ca="1">+IFERROR(INDEX('Hoja de Trabajo para listado'!$A$155:$Z$1048576,MATCH($A602,'Hoja de Trabajo para listado'!$A$155:$A$1048576,0),MATCH((CUADRO!M$4&amp;$E602),'Hoja de Trabajo para listado'!$A$151:$Z$151,0)),0)+IFERROR(INDEX('Hoja de Trabajo para listado'!$AB$155:$BA$1048576,MATCH($A602,'Hoja de Trabajo para listado'!$AB$155:$AB$1048576,0),MATCH((CUADRO!M$4&amp;$E602),'Hoja de Trabajo para listado'!$AB$151:$BA$151,0)),0)+IFERROR(INDEX('Hoja de Trabajo para listado'!$BC$155:$CB$1048576,MATCH($A602,'Hoja de Trabajo para listado'!$BC$155:$BC$1048576,0),MATCH((CUADRO!M$4&amp;$E602),'Hoja de Trabajo para listado'!$BC$151:$CB$151,0)),0)+IFERROR(INDEX('Hoja de Trabajo para listado'!$DE$153:$DG$274,MATCH($A602,'Hoja de Trabajo para listado'!$DE$153:$DE$1048576,0),MATCH((CUADRO!M$4&amp;$E602),'Hoja de Trabajo para listado'!$DE$151:$DG$151,0)),0)+IFERROR(INDEX('Hoja de Trabajo para listado'!$CD$155:$DC$1048576,MATCH($A602,'Hoja de Trabajo para listado'!$CD$155:$CD$1048576,0),MATCH((CUADRO!M$4&amp;$E602),'Hoja de Trabajo para listado'!$CD$151:$DC$151,0)),0)</f>
        <v>0</v>
      </c>
      <c r="N602" s="241">
        <f ca="1">+IFERROR(INDEX('Hoja de Trabajo para listado'!$A$155:$Z$1048576,MATCH($A602,'Hoja de Trabajo para listado'!$A$155:$A$1048576,0),MATCH((CUADRO!N$4&amp;$E602),'Hoja de Trabajo para listado'!$A$151:$Z$151,0)),0)+IFERROR(INDEX('Hoja de Trabajo para listado'!$AB$155:$BA$1048576,MATCH($A602,'Hoja de Trabajo para listado'!$AB$155:$AB$1048576,0),MATCH((CUADRO!N$4&amp;$E602),'Hoja de Trabajo para listado'!$AB$151:$BA$151,0)),0)+IFERROR(INDEX('Hoja de Trabajo para listado'!$BC$155:$CB$1048576,MATCH($A602,'Hoja de Trabajo para listado'!$BC$155:$BC$1048576,0),MATCH((CUADRO!N$4&amp;$E602),'Hoja de Trabajo para listado'!$BC$151:$CB$151,0)),0)+IFERROR(INDEX('Hoja de Trabajo para listado'!$DE$153:$DG$274,MATCH($A602,'Hoja de Trabajo para listado'!$DE$153:$DE$1048576,0),MATCH((CUADRO!N$4&amp;$E602),'Hoja de Trabajo para listado'!$DE$151:$DG$151,0)),0)+IFERROR(INDEX('Hoja de Trabajo para listado'!$CD$155:$DC$1048576,MATCH($A602,'Hoja de Trabajo para listado'!$CD$155:$CD$1048576,0),MATCH((CUADRO!N$4&amp;$E602),'Hoja de Trabajo para listado'!$CD$151:$DC$151,0)),0)</f>
        <v>0</v>
      </c>
      <c r="O602" s="241">
        <f ca="1">+IFERROR(INDEX('Hoja de Trabajo para listado'!$A$155:$Z$1048576,MATCH($A602,'Hoja de Trabajo para listado'!$A$155:$A$1048576,0),MATCH((CUADRO!O$4&amp;$E602),'Hoja de Trabajo para listado'!$A$151:$Z$151,0)),0)+IFERROR(INDEX('Hoja de Trabajo para listado'!$AB$155:$BA$1048576,MATCH($A602,'Hoja de Trabajo para listado'!$AB$155:$AB$1048576,0),MATCH((CUADRO!O$4&amp;$E602),'Hoja de Trabajo para listado'!$AB$151:$BA$151,0)),0)+IFERROR(INDEX('Hoja de Trabajo para listado'!$BC$155:$CB$1048576,MATCH($A602,'Hoja de Trabajo para listado'!$BC$155:$BC$1048576,0),MATCH((CUADRO!O$4&amp;$E602),'Hoja de Trabajo para listado'!$BC$151:$CB$151,0)),0)+IFERROR(INDEX('Hoja de Trabajo para listado'!$DE$153:$DG$274,MATCH($A602,'Hoja de Trabajo para listado'!$DE$153:$DE$1048576,0),MATCH((CUADRO!O$4&amp;$E602),'Hoja de Trabajo para listado'!$DE$151:$DG$151,0)),0)+IFERROR(INDEX('Hoja de Trabajo para listado'!$CD$155:$DC$1048576,MATCH($A602,'Hoja de Trabajo para listado'!$CD$155:$CD$1048576,0),MATCH((CUADRO!O$4&amp;$E602),'Hoja de Trabajo para listado'!$CD$151:$DC$151,0)),0)</f>
        <v>0</v>
      </c>
      <c r="P602" s="241">
        <f ca="1">+IFERROR(INDEX('Hoja de Trabajo para listado'!$A$155:$Z$1048576,MATCH($A602,'Hoja de Trabajo para listado'!$A$155:$A$1048576,0),MATCH((CUADRO!P$4&amp;$E602),'Hoja de Trabajo para listado'!$A$151:$Z$151,0)),0)+IFERROR(INDEX('Hoja de Trabajo para listado'!$AB$155:$BA$1048576,MATCH($A602,'Hoja de Trabajo para listado'!$AB$155:$AB$1048576,0),MATCH((CUADRO!P$4&amp;$E602),'Hoja de Trabajo para listado'!$AB$151:$BA$151,0)),0)+IFERROR(INDEX('Hoja de Trabajo para listado'!$BC$155:$CB$1048576,MATCH($A602,'Hoja de Trabajo para listado'!$BC$155:$BC$1048576,0),MATCH((CUADRO!P$4&amp;$E602),'Hoja de Trabajo para listado'!$BC$151:$CB$151,0)),0)+IFERROR(INDEX('Hoja de Trabajo para listado'!$DE$153:$DG$274,MATCH($A602,'Hoja de Trabajo para listado'!$DE$153:$DE$1048576,0),MATCH((CUADRO!P$4&amp;$E602),'Hoja de Trabajo para listado'!$DE$151:$DG$151,0)),0)+IFERROR(INDEX('Hoja de Trabajo para listado'!$CD$155:$DC$1048576,MATCH($A602,'Hoja de Trabajo para listado'!$CD$155:$CD$1048576,0),MATCH((CUADRO!P$4&amp;$E602),'Hoja de Trabajo para listado'!$CD$151:$DC$151,0)),0)</f>
        <v>0</v>
      </c>
      <c r="Q602" s="241">
        <f ca="1">+IFERROR(INDEX('Hoja de Trabajo para listado'!$A$155:$Z$1048576,MATCH($A602,'Hoja de Trabajo para listado'!$A$155:$A$1048576,0),MATCH((CUADRO!Q$4&amp;$E602),'Hoja de Trabajo para listado'!$A$151:$Z$151,0)),0)+IFERROR(INDEX('Hoja de Trabajo para listado'!$AB$155:$BA$1048576,MATCH($A602,'Hoja de Trabajo para listado'!$AB$155:$AB$1048576,0),MATCH((CUADRO!Q$4&amp;$E602),'Hoja de Trabajo para listado'!$AB$151:$BA$151,0)),0)+IFERROR(INDEX('Hoja de Trabajo para listado'!$BC$155:$CB$1048576,MATCH($A602,'Hoja de Trabajo para listado'!$BC$155:$BC$1048576,0),MATCH((CUADRO!Q$4&amp;$E602),'Hoja de Trabajo para listado'!$BC$151:$CB$151,0)),0)+IFERROR(INDEX('Hoja de Trabajo para listado'!$DE$153:$DG$274,MATCH($A602,'Hoja de Trabajo para listado'!$DE$153:$DE$1048576,0),MATCH((CUADRO!Q$4&amp;$E602),'Hoja de Trabajo para listado'!$DE$151:$DG$151,0)),0)+IFERROR(INDEX('Hoja de Trabajo para listado'!$CD$155:$DC$1048576,MATCH($A602,'Hoja de Trabajo para listado'!$CD$155:$CD$1048576,0),MATCH((CUADRO!Q$4&amp;$E602),'Hoja de Trabajo para listado'!$CD$151:$DC$151,0)),0)</f>
        <v>0</v>
      </c>
      <c r="R602" s="241">
        <f t="shared" ca="1" si="25"/>
        <v>0</v>
      </c>
      <c r="S602" s="247">
        <f ca="1">+R601+R602</f>
        <v>0</v>
      </c>
      <c r="T602" s="241">
        <f ca="1">+S602</f>
        <v>0</v>
      </c>
      <c r="U602" s="240">
        <f t="shared" si="26"/>
        <v>2</v>
      </c>
      <c r="V602" s="327" t="str">
        <f>+VLOOKUP(A602,bd_lista!$A$3:$E$592,5,FALSE)</f>
        <v>Gobiernos Autonomos Municipales</v>
      </c>
      <c r="W602" s="398"/>
      <c r="X602" s="240">
        <f>+VLOOKUP(A602,[4]Sheet1!$A$13:$D$744,4,FALSE)</f>
        <v>0</v>
      </c>
      <c r="Y602" s="240" t="e">
        <f>+VLOOKUP(X602,bd_lista!$A$3:$C$592,3,FALSE)</f>
        <v>#N/A</v>
      </c>
      <c r="Z602" s="288"/>
      <c r="AA602" s="289"/>
    </row>
    <row r="603" spans="1:27" customFormat="1" ht="15" hidden="1" customHeight="1">
      <c r="A603" s="32">
        <v>1253</v>
      </c>
      <c r="B603" s="393">
        <f>+A603</f>
        <v>1253</v>
      </c>
      <c r="C603" s="245" t="str">
        <f>+VLOOKUP(A603,bd_lista!$A$3:$C$592,3,FALSE)</f>
        <v>Gobierno Autónomo Municipal de Yaco</v>
      </c>
      <c r="D603" s="395" t="str">
        <f>+C603</f>
        <v>Gobierno Autónomo Municipal de Yaco</v>
      </c>
      <c r="E603" s="240" t="s">
        <v>1303</v>
      </c>
      <c r="F603" s="241">
        <f ca="1">+IFERROR(INDEX('Hoja de Trabajo para listado'!$A$155:$Z$1048576,MATCH($A603,'Hoja de Trabajo para listado'!$A$155:$A$1048576,0),MATCH((CUADRO!F$4&amp;$E603),'Hoja de Trabajo para listado'!$A$151:$Z$151,0)),0)+IFERROR(INDEX('Hoja de Trabajo para listado'!$AB$155:$BA$1048576,MATCH($A603,'Hoja de Trabajo para listado'!$AB$155:$AB$1048576,0),MATCH((CUADRO!F$4&amp;$E603),'Hoja de Trabajo para listado'!$AB$151:$BA$151,0)),0)+IFERROR(INDEX('Hoja de Trabajo para listado'!$BC$155:$CB$1048576,MATCH($A603,'Hoja de Trabajo para listado'!$BC$155:$BC$1048576,0),MATCH((CUADRO!F$4&amp;$E603),'Hoja de Trabajo para listado'!$BC$151:$CB$151,0)),0)+IFERROR(INDEX('Hoja de Trabajo para listado'!$DE$153:$DG$274,MATCH($A603,'Hoja de Trabajo para listado'!$DE$153:$DE$1048576,0),MATCH((CUADRO!F$4&amp;$E603),'Hoja de Trabajo para listado'!$DE$151:$DG$151,0)),0)+IFERROR(INDEX('Hoja de Trabajo para listado'!$CD$155:$DC$1048576,MATCH($A603,'Hoja de Trabajo para listado'!$CD$155:$CD$1048576,0),MATCH((CUADRO!F$4&amp;$E603),'Hoja de Trabajo para listado'!$CD$151:$DC$151,0)),0)</f>
        <v>0</v>
      </c>
      <c r="G603" s="241">
        <f ca="1">+IFERROR(INDEX('Hoja de Trabajo para listado'!$A$155:$Z$1048576,MATCH($A603,'Hoja de Trabajo para listado'!$A$155:$A$1048576,0),MATCH((CUADRO!G$4&amp;$E603),'Hoja de Trabajo para listado'!$A$151:$Z$151,0)),0)+IFERROR(INDEX('Hoja de Trabajo para listado'!$AB$155:$BA$1048576,MATCH($A603,'Hoja de Trabajo para listado'!$AB$155:$AB$1048576,0),MATCH((CUADRO!G$4&amp;$E603),'Hoja de Trabajo para listado'!$AB$151:$BA$151,0)),0)+IFERROR(INDEX('Hoja de Trabajo para listado'!$BC$155:$CB$1048576,MATCH($A603,'Hoja de Trabajo para listado'!$BC$155:$BC$1048576,0),MATCH((CUADRO!G$4&amp;$E603),'Hoja de Trabajo para listado'!$BC$151:$CB$151,0)),0)+IFERROR(INDEX('Hoja de Trabajo para listado'!$DE$153:$DG$274,MATCH($A603,'Hoja de Trabajo para listado'!$DE$153:$DE$1048576,0),MATCH((CUADRO!G$4&amp;$E603),'Hoja de Trabajo para listado'!$DE$151:$DG$151,0)),0)+IFERROR(INDEX('Hoja de Trabajo para listado'!$CD$155:$DC$1048576,MATCH($A603,'Hoja de Trabajo para listado'!$CD$155:$CD$1048576,0),MATCH((CUADRO!G$4&amp;$E603),'Hoja de Trabajo para listado'!$CD$151:$DC$151,0)),0)</f>
        <v>0</v>
      </c>
      <c r="H603" s="241">
        <f ca="1">+IFERROR(INDEX('Hoja de Trabajo para listado'!$A$155:$Z$1048576,MATCH($A603,'Hoja de Trabajo para listado'!$A$155:$A$1048576,0),MATCH((CUADRO!H$4&amp;$E603),'Hoja de Trabajo para listado'!$A$151:$Z$151,0)),0)+IFERROR(INDEX('Hoja de Trabajo para listado'!$AB$155:$BA$1048576,MATCH($A603,'Hoja de Trabajo para listado'!$AB$155:$AB$1048576,0),MATCH((CUADRO!H$4&amp;$E603),'Hoja de Trabajo para listado'!$AB$151:$BA$151,0)),0)+IFERROR(INDEX('Hoja de Trabajo para listado'!$BC$155:$CB$1048576,MATCH($A603,'Hoja de Trabajo para listado'!$BC$155:$BC$1048576,0),MATCH((CUADRO!H$4&amp;$E603),'Hoja de Trabajo para listado'!$BC$151:$CB$151,0)),0)+IFERROR(INDEX('Hoja de Trabajo para listado'!$DE$153:$DG$274,MATCH($A603,'Hoja de Trabajo para listado'!$DE$153:$DE$1048576,0),MATCH((CUADRO!H$4&amp;$E603),'Hoja de Trabajo para listado'!$DE$151:$DG$151,0)),0)+IFERROR(INDEX('Hoja de Trabajo para listado'!$CD$155:$DC$1048576,MATCH($A603,'Hoja de Trabajo para listado'!$CD$155:$CD$1048576,0),MATCH((CUADRO!H$4&amp;$E603),'Hoja de Trabajo para listado'!$CD$151:$DC$151,0)),0)</f>
        <v>0</v>
      </c>
      <c r="I603" s="241">
        <f ca="1">+IFERROR(INDEX('Hoja de Trabajo para listado'!$A$155:$Z$1048576,MATCH($A603,'Hoja de Trabajo para listado'!$A$155:$A$1048576,0),MATCH((CUADRO!I$4&amp;$E603),'Hoja de Trabajo para listado'!$A$151:$Z$151,0)),0)+IFERROR(INDEX('Hoja de Trabajo para listado'!$AB$155:$BA$1048576,MATCH($A603,'Hoja de Trabajo para listado'!$AB$155:$AB$1048576,0),MATCH((CUADRO!I$4&amp;$E603),'Hoja de Trabajo para listado'!$AB$151:$BA$151,0)),0)+IFERROR(INDEX('Hoja de Trabajo para listado'!$BC$155:$CB$1048576,MATCH($A603,'Hoja de Trabajo para listado'!$BC$155:$BC$1048576,0),MATCH((CUADRO!I$4&amp;$E603),'Hoja de Trabajo para listado'!$BC$151:$CB$151,0)),0)+IFERROR(INDEX('Hoja de Trabajo para listado'!$DE$153:$DG$274,MATCH($A603,'Hoja de Trabajo para listado'!$DE$153:$DE$1048576,0),MATCH((CUADRO!I$4&amp;$E603),'Hoja de Trabajo para listado'!$DE$151:$DG$151,0)),0)+IFERROR(INDEX('Hoja de Trabajo para listado'!$CD$155:$DC$1048576,MATCH($A603,'Hoja de Trabajo para listado'!$CD$155:$CD$1048576,0),MATCH((CUADRO!I$4&amp;$E603),'Hoja de Trabajo para listado'!$CD$151:$DC$151,0)),0)</f>
        <v>0</v>
      </c>
      <c r="J603" s="241">
        <f ca="1">+IFERROR(INDEX('Hoja de Trabajo para listado'!$A$155:$Z$1048576,MATCH($A603,'Hoja de Trabajo para listado'!$A$155:$A$1048576,0),MATCH((CUADRO!J$4&amp;$E603),'Hoja de Trabajo para listado'!$A$151:$Z$151,0)),0)+IFERROR(INDEX('Hoja de Trabajo para listado'!$AB$155:$BA$1048576,MATCH($A603,'Hoja de Trabajo para listado'!$AB$155:$AB$1048576,0),MATCH((CUADRO!J$4&amp;$E603),'Hoja de Trabajo para listado'!$AB$151:$BA$151,0)),0)+IFERROR(INDEX('Hoja de Trabajo para listado'!$BC$155:$CB$1048576,MATCH($A603,'Hoja de Trabajo para listado'!$BC$155:$BC$1048576,0),MATCH((CUADRO!J$4&amp;$E603),'Hoja de Trabajo para listado'!$BC$151:$CB$151,0)),0)+IFERROR(INDEX('Hoja de Trabajo para listado'!$DE$153:$DG$274,MATCH($A603,'Hoja de Trabajo para listado'!$DE$153:$DE$1048576,0),MATCH((CUADRO!J$4&amp;$E603),'Hoja de Trabajo para listado'!$DE$151:$DG$151,0)),0)+IFERROR(INDEX('Hoja de Trabajo para listado'!$CD$155:$DC$1048576,MATCH($A603,'Hoja de Trabajo para listado'!$CD$155:$CD$1048576,0),MATCH((CUADRO!J$4&amp;$E603),'Hoja de Trabajo para listado'!$CD$151:$DC$151,0)),0)</f>
        <v>0</v>
      </c>
      <c r="K603" s="241">
        <f ca="1">+IFERROR(INDEX('Hoja de Trabajo para listado'!$A$155:$Z$1048576,MATCH($A603,'Hoja de Trabajo para listado'!$A$155:$A$1048576,0),MATCH((CUADRO!K$4&amp;$E603),'Hoja de Trabajo para listado'!$A$151:$Z$151,0)),0)+IFERROR(INDEX('Hoja de Trabajo para listado'!$AB$155:$BA$1048576,MATCH($A603,'Hoja de Trabajo para listado'!$AB$155:$AB$1048576,0),MATCH((CUADRO!K$4&amp;$E603),'Hoja de Trabajo para listado'!$AB$151:$BA$151,0)),0)+IFERROR(INDEX('Hoja de Trabajo para listado'!$BC$155:$CB$1048576,MATCH($A603,'Hoja de Trabajo para listado'!$BC$155:$BC$1048576,0),MATCH((CUADRO!K$4&amp;$E603),'Hoja de Trabajo para listado'!$BC$151:$CB$151,0)),0)+IFERROR(INDEX('Hoja de Trabajo para listado'!$DE$153:$DG$274,MATCH($A603,'Hoja de Trabajo para listado'!$DE$153:$DE$1048576,0),MATCH((CUADRO!K$4&amp;$E603),'Hoja de Trabajo para listado'!$DE$151:$DG$151,0)),0)+IFERROR(INDEX('Hoja de Trabajo para listado'!$CD$155:$DC$1048576,MATCH($A603,'Hoja de Trabajo para listado'!$CD$155:$CD$1048576,0),MATCH((CUADRO!K$4&amp;$E603),'Hoja de Trabajo para listado'!$CD$151:$DC$151,0)),0)</f>
        <v>0</v>
      </c>
      <c r="L603" s="241">
        <f ca="1">+IFERROR(INDEX('Hoja de Trabajo para listado'!$A$155:$Z$1048576,MATCH($A603,'Hoja de Trabajo para listado'!$A$155:$A$1048576,0),MATCH((CUADRO!L$4&amp;$E603),'Hoja de Trabajo para listado'!$A$151:$Z$151,0)),0)+IFERROR(INDEX('Hoja de Trabajo para listado'!$AB$155:$BA$1048576,MATCH($A603,'Hoja de Trabajo para listado'!$AB$155:$AB$1048576,0),MATCH((CUADRO!L$4&amp;$E603),'Hoja de Trabajo para listado'!$AB$151:$BA$151,0)),0)+IFERROR(INDEX('Hoja de Trabajo para listado'!$BC$155:$CB$1048576,MATCH($A603,'Hoja de Trabajo para listado'!$BC$155:$BC$1048576,0),MATCH((CUADRO!L$4&amp;$E603),'Hoja de Trabajo para listado'!$BC$151:$CB$151,0)),0)+IFERROR(INDEX('Hoja de Trabajo para listado'!$DE$153:$DG$274,MATCH($A603,'Hoja de Trabajo para listado'!$DE$153:$DE$1048576,0),MATCH((CUADRO!L$4&amp;$E603),'Hoja de Trabajo para listado'!$DE$151:$DG$151,0)),0)+IFERROR(INDEX('Hoja de Trabajo para listado'!$CD$155:$DC$1048576,MATCH($A603,'Hoja de Trabajo para listado'!$CD$155:$CD$1048576,0),MATCH((CUADRO!L$4&amp;$E603),'Hoja de Trabajo para listado'!$CD$151:$DC$151,0)),0)</f>
        <v>0</v>
      </c>
      <c r="M603" s="241">
        <f ca="1">+IFERROR(INDEX('Hoja de Trabajo para listado'!$A$155:$Z$1048576,MATCH($A603,'Hoja de Trabajo para listado'!$A$155:$A$1048576,0),MATCH((CUADRO!M$4&amp;$E603),'Hoja de Trabajo para listado'!$A$151:$Z$151,0)),0)+IFERROR(INDEX('Hoja de Trabajo para listado'!$AB$155:$BA$1048576,MATCH($A603,'Hoja de Trabajo para listado'!$AB$155:$AB$1048576,0),MATCH((CUADRO!M$4&amp;$E603),'Hoja de Trabajo para listado'!$AB$151:$BA$151,0)),0)+IFERROR(INDEX('Hoja de Trabajo para listado'!$BC$155:$CB$1048576,MATCH($A603,'Hoja de Trabajo para listado'!$BC$155:$BC$1048576,0),MATCH((CUADRO!M$4&amp;$E603),'Hoja de Trabajo para listado'!$BC$151:$CB$151,0)),0)+IFERROR(INDEX('Hoja de Trabajo para listado'!$DE$153:$DG$274,MATCH($A603,'Hoja de Trabajo para listado'!$DE$153:$DE$1048576,0),MATCH((CUADRO!M$4&amp;$E603),'Hoja de Trabajo para listado'!$DE$151:$DG$151,0)),0)+IFERROR(INDEX('Hoja de Trabajo para listado'!$CD$155:$DC$1048576,MATCH($A603,'Hoja de Trabajo para listado'!$CD$155:$CD$1048576,0),MATCH((CUADRO!M$4&amp;$E603),'Hoja de Trabajo para listado'!$CD$151:$DC$151,0)),0)</f>
        <v>0</v>
      </c>
      <c r="N603" s="241">
        <f ca="1">+IFERROR(INDEX('Hoja de Trabajo para listado'!$A$155:$Z$1048576,MATCH($A603,'Hoja de Trabajo para listado'!$A$155:$A$1048576,0),MATCH((CUADRO!N$4&amp;$E603),'Hoja de Trabajo para listado'!$A$151:$Z$151,0)),0)+IFERROR(INDEX('Hoja de Trabajo para listado'!$AB$155:$BA$1048576,MATCH($A603,'Hoja de Trabajo para listado'!$AB$155:$AB$1048576,0),MATCH((CUADRO!N$4&amp;$E603),'Hoja de Trabajo para listado'!$AB$151:$BA$151,0)),0)+IFERROR(INDEX('Hoja de Trabajo para listado'!$BC$155:$CB$1048576,MATCH($A603,'Hoja de Trabajo para listado'!$BC$155:$BC$1048576,0),MATCH((CUADRO!N$4&amp;$E603),'Hoja de Trabajo para listado'!$BC$151:$CB$151,0)),0)+IFERROR(INDEX('Hoja de Trabajo para listado'!$DE$153:$DG$274,MATCH($A603,'Hoja de Trabajo para listado'!$DE$153:$DE$1048576,0),MATCH((CUADRO!N$4&amp;$E603),'Hoja de Trabajo para listado'!$DE$151:$DG$151,0)),0)+IFERROR(INDEX('Hoja de Trabajo para listado'!$CD$155:$DC$1048576,MATCH($A603,'Hoja de Trabajo para listado'!$CD$155:$CD$1048576,0),MATCH((CUADRO!N$4&amp;$E603),'Hoja de Trabajo para listado'!$CD$151:$DC$151,0)),0)</f>
        <v>0</v>
      </c>
      <c r="O603" s="241">
        <f ca="1">+IFERROR(INDEX('Hoja de Trabajo para listado'!$A$155:$Z$1048576,MATCH($A603,'Hoja de Trabajo para listado'!$A$155:$A$1048576,0),MATCH((CUADRO!O$4&amp;$E603),'Hoja de Trabajo para listado'!$A$151:$Z$151,0)),0)+IFERROR(INDEX('Hoja de Trabajo para listado'!$AB$155:$BA$1048576,MATCH($A603,'Hoja de Trabajo para listado'!$AB$155:$AB$1048576,0),MATCH((CUADRO!O$4&amp;$E603),'Hoja de Trabajo para listado'!$AB$151:$BA$151,0)),0)+IFERROR(INDEX('Hoja de Trabajo para listado'!$BC$155:$CB$1048576,MATCH($A603,'Hoja de Trabajo para listado'!$BC$155:$BC$1048576,0),MATCH((CUADRO!O$4&amp;$E603),'Hoja de Trabajo para listado'!$BC$151:$CB$151,0)),0)+IFERROR(INDEX('Hoja de Trabajo para listado'!$DE$153:$DG$274,MATCH($A603,'Hoja de Trabajo para listado'!$DE$153:$DE$1048576,0),MATCH((CUADRO!O$4&amp;$E603),'Hoja de Trabajo para listado'!$DE$151:$DG$151,0)),0)+IFERROR(INDEX('Hoja de Trabajo para listado'!$CD$155:$DC$1048576,MATCH($A603,'Hoja de Trabajo para listado'!$CD$155:$CD$1048576,0),MATCH((CUADRO!O$4&amp;$E603),'Hoja de Trabajo para listado'!$CD$151:$DC$151,0)),0)</f>
        <v>0</v>
      </c>
      <c r="P603" s="241">
        <f ca="1">+IFERROR(INDEX('Hoja de Trabajo para listado'!$A$155:$Z$1048576,MATCH($A603,'Hoja de Trabajo para listado'!$A$155:$A$1048576,0),MATCH((CUADRO!P$4&amp;$E603),'Hoja de Trabajo para listado'!$A$151:$Z$151,0)),0)+IFERROR(INDEX('Hoja de Trabajo para listado'!$AB$155:$BA$1048576,MATCH($A603,'Hoja de Trabajo para listado'!$AB$155:$AB$1048576,0),MATCH((CUADRO!P$4&amp;$E603),'Hoja de Trabajo para listado'!$AB$151:$BA$151,0)),0)+IFERROR(INDEX('Hoja de Trabajo para listado'!$BC$155:$CB$1048576,MATCH($A603,'Hoja de Trabajo para listado'!$BC$155:$BC$1048576,0),MATCH((CUADRO!P$4&amp;$E603),'Hoja de Trabajo para listado'!$BC$151:$CB$151,0)),0)+IFERROR(INDEX('Hoja de Trabajo para listado'!$DE$153:$DG$274,MATCH($A603,'Hoja de Trabajo para listado'!$DE$153:$DE$1048576,0),MATCH((CUADRO!P$4&amp;$E603),'Hoja de Trabajo para listado'!$DE$151:$DG$151,0)),0)+IFERROR(INDEX('Hoja de Trabajo para listado'!$CD$155:$DC$1048576,MATCH($A603,'Hoja de Trabajo para listado'!$CD$155:$CD$1048576,0),MATCH((CUADRO!P$4&amp;$E603),'Hoja de Trabajo para listado'!$CD$151:$DC$151,0)),0)</f>
        <v>0</v>
      </c>
      <c r="Q603" s="241">
        <f ca="1">+IFERROR(INDEX('Hoja de Trabajo para listado'!$A$155:$Z$1048576,MATCH($A603,'Hoja de Trabajo para listado'!$A$155:$A$1048576,0),MATCH((CUADRO!Q$4&amp;$E603),'Hoja de Trabajo para listado'!$A$151:$Z$151,0)),0)+IFERROR(INDEX('Hoja de Trabajo para listado'!$AB$155:$BA$1048576,MATCH($A603,'Hoja de Trabajo para listado'!$AB$155:$AB$1048576,0),MATCH((CUADRO!Q$4&amp;$E603),'Hoja de Trabajo para listado'!$AB$151:$BA$151,0)),0)+IFERROR(INDEX('Hoja de Trabajo para listado'!$BC$155:$CB$1048576,MATCH($A603,'Hoja de Trabajo para listado'!$BC$155:$BC$1048576,0),MATCH((CUADRO!Q$4&amp;$E603),'Hoja de Trabajo para listado'!$BC$151:$CB$151,0)),0)+IFERROR(INDEX('Hoja de Trabajo para listado'!$DE$153:$DG$274,MATCH($A603,'Hoja de Trabajo para listado'!$DE$153:$DE$1048576,0),MATCH((CUADRO!Q$4&amp;$E603),'Hoja de Trabajo para listado'!$DE$151:$DG$151,0)),0)+IFERROR(INDEX('Hoja de Trabajo para listado'!$CD$155:$DC$1048576,MATCH($A603,'Hoja de Trabajo para listado'!$CD$155:$CD$1048576,0),MATCH((CUADRO!Q$4&amp;$E603),'Hoja de Trabajo para listado'!$CD$151:$DC$151,0)),0)</f>
        <v>0</v>
      </c>
      <c r="R603" s="241">
        <f t="shared" ca="1" si="25"/>
        <v>0</v>
      </c>
      <c r="S603" s="247"/>
      <c r="T603" s="241">
        <f ca="1">+T604</f>
        <v>0</v>
      </c>
      <c r="U603" s="240">
        <f t="shared" si="26"/>
        <v>1</v>
      </c>
      <c r="V603" s="327" t="str">
        <f>+VLOOKUP(A603,bd_lista!$A$3:$E$592,5,FALSE)</f>
        <v>Gobiernos Autonomos Municipales</v>
      </c>
      <c r="W603" s="397" t="str">
        <f>+V603</f>
        <v>Gobiernos Autonomos Municipales</v>
      </c>
      <c r="X603" s="240">
        <f>+VLOOKUP(A603,[4]Sheet1!$A$13:$D$744,4,FALSE)</f>
        <v>0</v>
      </c>
      <c r="Y603" s="240" t="e">
        <f>+VLOOKUP(X603,bd_lista!$A$3:$C$592,3,FALSE)</f>
        <v>#N/A</v>
      </c>
      <c r="Z603" s="290">
        <f>+X603</f>
        <v>0</v>
      </c>
      <c r="AA603" s="291" t="e">
        <f>+Y603</f>
        <v>#N/A</v>
      </c>
    </row>
    <row r="604" spans="1:27" customFormat="1" ht="15" hidden="1" customHeight="1">
      <c r="A604" s="32">
        <v>1253</v>
      </c>
      <c r="B604" s="394"/>
      <c r="C604" s="245" t="str">
        <f>+VLOOKUP(A604,bd_lista!$A$3:$C$592,3,FALSE)</f>
        <v>Gobierno Autónomo Municipal de Yaco</v>
      </c>
      <c r="D604" s="396"/>
      <c r="E604" s="242" t="s">
        <v>1304</v>
      </c>
      <c r="F604" s="241">
        <f ca="1">+IFERROR(INDEX('Hoja de Trabajo para listado'!$A$155:$Z$1048576,MATCH($A604,'Hoja de Trabajo para listado'!$A$155:$A$1048576,0),MATCH((CUADRO!F$4&amp;$E604),'Hoja de Trabajo para listado'!$A$151:$Z$151,0)),0)+IFERROR(INDEX('Hoja de Trabajo para listado'!$AB$155:$BA$1048576,MATCH($A604,'Hoja de Trabajo para listado'!$AB$155:$AB$1048576,0),MATCH((CUADRO!F$4&amp;$E604),'Hoja de Trabajo para listado'!$AB$151:$BA$151,0)),0)+IFERROR(INDEX('Hoja de Trabajo para listado'!$BC$155:$CB$1048576,MATCH($A604,'Hoja de Trabajo para listado'!$BC$155:$BC$1048576,0),MATCH((CUADRO!F$4&amp;$E604),'Hoja de Trabajo para listado'!$BC$151:$CB$151,0)),0)+IFERROR(INDEX('Hoja de Trabajo para listado'!$DE$153:$DG$274,MATCH($A604,'Hoja de Trabajo para listado'!$DE$153:$DE$1048576,0),MATCH((CUADRO!F$4&amp;$E604),'Hoja de Trabajo para listado'!$DE$151:$DG$151,0)),0)+IFERROR(INDEX('Hoja de Trabajo para listado'!$CD$155:$DC$1048576,MATCH($A604,'Hoja de Trabajo para listado'!$CD$155:$CD$1048576,0),MATCH((CUADRO!F$4&amp;$E604),'Hoja de Trabajo para listado'!$CD$151:$DC$151,0)),0)</f>
        <v>0</v>
      </c>
      <c r="G604" s="241">
        <f ca="1">+IFERROR(INDEX('Hoja de Trabajo para listado'!$A$155:$Z$1048576,MATCH($A604,'Hoja de Trabajo para listado'!$A$155:$A$1048576,0),MATCH((CUADRO!G$4&amp;$E604),'Hoja de Trabajo para listado'!$A$151:$Z$151,0)),0)+IFERROR(INDEX('Hoja de Trabajo para listado'!$AB$155:$BA$1048576,MATCH($A604,'Hoja de Trabajo para listado'!$AB$155:$AB$1048576,0),MATCH((CUADRO!G$4&amp;$E604),'Hoja de Trabajo para listado'!$AB$151:$BA$151,0)),0)+IFERROR(INDEX('Hoja de Trabajo para listado'!$BC$155:$CB$1048576,MATCH($A604,'Hoja de Trabajo para listado'!$BC$155:$BC$1048576,0),MATCH((CUADRO!G$4&amp;$E604),'Hoja de Trabajo para listado'!$BC$151:$CB$151,0)),0)+IFERROR(INDEX('Hoja de Trabajo para listado'!$DE$153:$DG$274,MATCH($A604,'Hoja de Trabajo para listado'!$DE$153:$DE$1048576,0),MATCH((CUADRO!G$4&amp;$E604),'Hoja de Trabajo para listado'!$DE$151:$DG$151,0)),0)+IFERROR(INDEX('Hoja de Trabajo para listado'!$CD$155:$DC$1048576,MATCH($A604,'Hoja de Trabajo para listado'!$CD$155:$CD$1048576,0),MATCH((CUADRO!G$4&amp;$E604),'Hoja de Trabajo para listado'!$CD$151:$DC$151,0)),0)</f>
        <v>0</v>
      </c>
      <c r="H604" s="241">
        <f ca="1">+IFERROR(INDEX('Hoja de Trabajo para listado'!$A$155:$Z$1048576,MATCH($A604,'Hoja de Trabajo para listado'!$A$155:$A$1048576,0),MATCH((CUADRO!H$4&amp;$E604),'Hoja de Trabajo para listado'!$A$151:$Z$151,0)),0)+IFERROR(INDEX('Hoja de Trabajo para listado'!$AB$155:$BA$1048576,MATCH($A604,'Hoja de Trabajo para listado'!$AB$155:$AB$1048576,0),MATCH((CUADRO!H$4&amp;$E604),'Hoja de Trabajo para listado'!$AB$151:$BA$151,0)),0)+IFERROR(INDEX('Hoja de Trabajo para listado'!$BC$155:$CB$1048576,MATCH($A604,'Hoja de Trabajo para listado'!$BC$155:$BC$1048576,0),MATCH((CUADRO!H$4&amp;$E604),'Hoja de Trabajo para listado'!$BC$151:$CB$151,0)),0)+IFERROR(INDEX('Hoja de Trabajo para listado'!$DE$153:$DG$274,MATCH($A604,'Hoja de Trabajo para listado'!$DE$153:$DE$1048576,0),MATCH((CUADRO!H$4&amp;$E604),'Hoja de Trabajo para listado'!$DE$151:$DG$151,0)),0)+IFERROR(INDEX('Hoja de Trabajo para listado'!$CD$155:$DC$1048576,MATCH($A604,'Hoja de Trabajo para listado'!$CD$155:$CD$1048576,0),MATCH((CUADRO!H$4&amp;$E604),'Hoja de Trabajo para listado'!$CD$151:$DC$151,0)),0)</f>
        <v>0</v>
      </c>
      <c r="I604" s="241">
        <f ca="1">+IFERROR(INDEX('Hoja de Trabajo para listado'!$A$155:$Z$1048576,MATCH($A604,'Hoja de Trabajo para listado'!$A$155:$A$1048576,0),MATCH((CUADRO!I$4&amp;$E604),'Hoja de Trabajo para listado'!$A$151:$Z$151,0)),0)+IFERROR(INDEX('Hoja de Trabajo para listado'!$AB$155:$BA$1048576,MATCH($A604,'Hoja de Trabajo para listado'!$AB$155:$AB$1048576,0),MATCH((CUADRO!I$4&amp;$E604),'Hoja de Trabajo para listado'!$AB$151:$BA$151,0)),0)+IFERROR(INDEX('Hoja de Trabajo para listado'!$BC$155:$CB$1048576,MATCH($A604,'Hoja de Trabajo para listado'!$BC$155:$BC$1048576,0),MATCH((CUADRO!I$4&amp;$E604),'Hoja de Trabajo para listado'!$BC$151:$CB$151,0)),0)+IFERROR(INDEX('Hoja de Trabajo para listado'!$DE$153:$DG$274,MATCH($A604,'Hoja de Trabajo para listado'!$DE$153:$DE$1048576,0),MATCH((CUADRO!I$4&amp;$E604),'Hoja de Trabajo para listado'!$DE$151:$DG$151,0)),0)+IFERROR(INDEX('Hoja de Trabajo para listado'!$CD$155:$DC$1048576,MATCH($A604,'Hoja de Trabajo para listado'!$CD$155:$CD$1048576,0),MATCH((CUADRO!I$4&amp;$E604),'Hoja de Trabajo para listado'!$CD$151:$DC$151,0)),0)</f>
        <v>0</v>
      </c>
      <c r="J604" s="241">
        <f ca="1">+IFERROR(INDEX('Hoja de Trabajo para listado'!$A$155:$Z$1048576,MATCH($A604,'Hoja de Trabajo para listado'!$A$155:$A$1048576,0),MATCH((CUADRO!J$4&amp;$E604),'Hoja de Trabajo para listado'!$A$151:$Z$151,0)),0)+IFERROR(INDEX('Hoja de Trabajo para listado'!$AB$155:$BA$1048576,MATCH($A604,'Hoja de Trabajo para listado'!$AB$155:$AB$1048576,0),MATCH((CUADRO!J$4&amp;$E604),'Hoja de Trabajo para listado'!$AB$151:$BA$151,0)),0)+IFERROR(INDEX('Hoja de Trabajo para listado'!$BC$155:$CB$1048576,MATCH($A604,'Hoja de Trabajo para listado'!$BC$155:$BC$1048576,0),MATCH((CUADRO!J$4&amp;$E604),'Hoja de Trabajo para listado'!$BC$151:$CB$151,0)),0)+IFERROR(INDEX('Hoja de Trabajo para listado'!$DE$153:$DG$274,MATCH($A604,'Hoja de Trabajo para listado'!$DE$153:$DE$1048576,0),MATCH((CUADRO!J$4&amp;$E604),'Hoja de Trabajo para listado'!$DE$151:$DG$151,0)),0)+IFERROR(INDEX('Hoja de Trabajo para listado'!$CD$155:$DC$1048576,MATCH($A604,'Hoja de Trabajo para listado'!$CD$155:$CD$1048576,0),MATCH((CUADRO!J$4&amp;$E604),'Hoja de Trabajo para listado'!$CD$151:$DC$151,0)),0)</f>
        <v>0</v>
      </c>
      <c r="K604" s="241">
        <f ca="1">+IFERROR(INDEX('Hoja de Trabajo para listado'!$A$155:$Z$1048576,MATCH($A604,'Hoja de Trabajo para listado'!$A$155:$A$1048576,0),MATCH((CUADRO!K$4&amp;$E604),'Hoja de Trabajo para listado'!$A$151:$Z$151,0)),0)+IFERROR(INDEX('Hoja de Trabajo para listado'!$AB$155:$BA$1048576,MATCH($A604,'Hoja de Trabajo para listado'!$AB$155:$AB$1048576,0),MATCH((CUADRO!K$4&amp;$E604),'Hoja de Trabajo para listado'!$AB$151:$BA$151,0)),0)+IFERROR(INDEX('Hoja de Trabajo para listado'!$BC$155:$CB$1048576,MATCH($A604,'Hoja de Trabajo para listado'!$BC$155:$BC$1048576,0),MATCH((CUADRO!K$4&amp;$E604),'Hoja de Trabajo para listado'!$BC$151:$CB$151,0)),0)+IFERROR(INDEX('Hoja de Trabajo para listado'!$DE$153:$DG$274,MATCH($A604,'Hoja de Trabajo para listado'!$DE$153:$DE$1048576,0),MATCH((CUADRO!K$4&amp;$E604),'Hoja de Trabajo para listado'!$DE$151:$DG$151,0)),0)+IFERROR(INDEX('Hoja de Trabajo para listado'!$CD$155:$DC$1048576,MATCH($A604,'Hoja de Trabajo para listado'!$CD$155:$CD$1048576,0),MATCH((CUADRO!K$4&amp;$E604),'Hoja de Trabajo para listado'!$CD$151:$DC$151,0)),0)</f>
        <v>0</v>
      </c>
      <c r="L604" s="241">
        <f ca="1">+IFERROR(INDEX('Hoja de Trabajo para listado'!$A$155:$Z$1048576,MATCH($A604,'Hoja de Trabajo para listado'!$A$155:$A$1048576,0),MATCH((CUADRO!L$4&amp;$E604),'Hoja de Trabajo para listado'!$A$151:$Z$151,0)),0)+IFERROR(INDEX('Hoja de Trabajo para listado'!$AB$155:$BA$1048576,MATCH($A604,'Hoja de Trabajo para listado'!$AB$155:$AB$1048576,0),MATCH((CUADRO!L$4&amp;$E604),'Hoja de Trabajo para listado'!$AB$151:$BA$151,0)),0)+IFERROR(INDEX('Hoja de Trabajo para listado'!$BC$155:$CB$1048576,MATCH($A604,'Hoja de Trabajo para listado'!$BC$155:$BC$1048576,0),MATCH((CUADRO!L$4&amp;$E604),'Hoja de Trabajo para listado'!$BC$151:$CB$151,0)),0)+IFERROR(INDEX('Hoja de Trabajo para listado'!$DE$153:$DG$274,MATCH($A604,'Hoja de Trabajo para listado'!$DE$153:$DE$1048576,0),MATCH((CUADRO!L$4&amp;$E604),'Hoja de Trabajo para listado'!$DE$151:$DG$151,0)),0)+IFERROR(INDEX('Hoja de Trabajo para listado'!$CD$155:$DC$1048576,MATCH($A604,'Hoja de Trabajo para listado'!$CD$155:$CD$1048576,0),MATCH((CUADRO!L$4&amp;$E604),'Hoja de Trabajo para listado'!$CD$151:$DC$151,0)),0)</f>
        <v>0</v>
      </c>
      <c r="M604" s="241">
        <f ca="1">+IFERROR(INDEX('Hoja de Trabajo para listado'!$A$155:$Z$1048576,MATCH($A604,'Hoja de Trabajo para listado'!$A$155:$A$1048576,0),MATCH((CUADRO!M$4&amp;$E604),'Hoja de Trabajo para listado'!$A$151:$Z$151,0)),0)+IFERROR(INDEX('Hoja de Trabajo para listado'!$AB$155:$BA$1048576,MATCH($A604,'Hoja de Trabajo para listado'!$AB$155:$AB$1048576,0),MATCH((CUADRO!M$4&amp;$E604),'Hoja de Trabajo para listado'!$AB$151:$BA$151,0)),0)+IFERROR(INDEX('Hoja de Trabajo para listado'!$BC$155:$CB$1048576,MATCH($A604,'Hoja de Trabajo para listado'!$BC$155:$BC$1048576,0),MATCH((CUADRO!M$4&amp;$E604),'Hoja de Trabajo para listado'!$BC$151:$CB$151,0)),0)+IFERROR(INDEX('Hoja de Trabajo para listado'!$DE$153:$DG$274,MATCH($A604,'Hoja de Trabajo para listado'!$DE$153:$DE$1048576,0),MATCH((CUADRO!M$4&amp;$E604),'Hoja de Trabajo para listado'!$DE$151:$DG$151,0)),0)+IFERROR(INDEX('Hoja de Trabajo para listado'!$CD$155:$DC$1048576,MATCH($A604,'Hoja de Trabajo para listado'!$CD$155:$CD$1048576,0),MATCH((CUADRO!M$4&amp;$E604),'Hoja de Trabajo para listado'!$CD$151:$DC$151,0)),0)</f>
        <v>0</v>
      </c>
      <c r="N604" s="241">
        <f ca="1">+IFERROR(INDEX('Hoja de Trabajo para listado'!$A$155:$Z$1048576,MATCH($A604,'Hoja de Trabajo para listado'!$A$155:$A$1048576,0),MATCH((CUADRO!N$4&amp;$E604),'Hoja de Trabajo para listado'!$A$151:$Z$151,0)),0)+IFERROR(INDEX('Hoja de Trabajo para listado'!$AB$155:$BA$1048576,MATCH($A604,'Hoja de Trabajo para listado'!$AB$155:$AB$1048576,0),MATCH((CUADRO!N$4&amp;$E604),'Hoja de Trabajo para listado'!$AB$151:$BA$151,0)),0)+IFERROR(INDEX('Hoja de Trabajo para listado'!$BC$155:$CB$1048576,MATCH($A604,'Hoja de Trabajo para listado'!$BC$155:$BC$1048576,0),MATCH((CUADRO!N$4&amp;$E604),'Hoja de Trabajo para listado'!$BC$151:$CB$151,0)),0)+IFERROR(INDEX('Hoja de Trabajo para listado'!$DE$153:$DG$274,MATCH($A604,'Hoja de Trabajo para listado'!$DE$153:$DE$1048576,0),MATCH((CUADRO!N$4&amp;$E604),'Hoja de Trabajo para listado'!$DE$151:$DG$151,0)),0)+IFERROR(INDEX('Hoja de Trabajo para listado'!$CD$155:$DC$1048576,MATCH($A604,'Hoja de Trabajo para listado'!$CD$155:$CD$1048576,0),MATCH((CUADRO!N$4&amp;$E604),'Hoja de Trabajo para listado'!$CD$151:$DC$151,0)),0)</f>
        <v>0</v>
      </c>
      <c r="O604" s="241">
        <f ca="1">+IFERROR(INDEX('Hoja de Trabajo para listado'!$A$155:$Z$1048576,MATCH($A604,'Hoja de Trabajo para listado'!$A$155:$A$1048576,0),MATCH((CUADRO!O$4&amp;$E604),'Hoja de Trabajo para listado'!$A$151:$Z$151,0)),0)+IFERROR(INDEX('Hoja de Trabajo para listado'!$AB$155:$BA$1048576,MATCH($A604,'Hoja de Trabajo para listado'!$AB$155:$AB$1048576,0),MATCH((CUADRO!O$4&amp;$E604),'Hoja de Trabajo para listado'!$AB$151:$BA$151,0)),0)+IFERROR(INDEX('Hoja de Trabajo para listado'!$BC$155:$CB$1048576,MATCH($A604,'Hoja de Trabajo para listado'!$BC$155:$BC$1048576,0),MATCH((CUADRO!O$4&amp;$E604),'Hoja de Trabajo para listado'!$BC$151:$CB$151,0)),0)+IFERROR(INDEX('Hoja de Trabajo para listado'!$DE$153:$DG$274,MATCH($A604,'Hoja de Trabajo para listado'!$DE$153:$DE$1048576,0),MATCH((CUADRO!O$4&amp;$E604),'Hoja de Trabajo para listado'!$DE$151:$DG$151,0)),0)+IFERROR(INDEX('Hoja de Trabajo para listado'!$CD$155:$DC$1048576,MATCH($A604,'Hoja de Trabajo para listado'!$CD$155:$CD$1048576,0),MATCH((CUADRO!O$4&amp;$E604),'Hoja de Trabajo para listado'!$CD$151:$DC$151,0)),0)</f>
        <v>0</v>
      </c>
      <c r="P604" s="241">
        <f ca="1">+IFERROR(INDEX('Hoja de Trabajo para listado'!$A$155:$Z$1048576,MATCH($A604,'Hoja de Trabajo para listado'!$A$155:$A$1048576,0),MATCH((CUADRO!P$4&amp;$E604),'Hoja de Trabajo para listado'!$A$151:$Z$151,0)),0)+IFERROR(INDEX('Hoja de Trabajo para listado'!$AB$155:$BA$1048576,MATCH($A604,'Hoja de Trabajo para listado'!$AB$155:$AB$1048576,0),MATCH((CUADRO!P$4&amp;$E604),'Hoja de Trabajo para listado'!$AB$151:$BA$151,0)),0)+IFERROR(INDEX('Hoja de Trabajo para listado'!$BC$155:$CB$1048576,MATCH($A604,'Hoja de Trabajo para listado'!$BC$155:$BC$1048576,0),MATCH((CUADRO!P$4&amp;$E604),'Hoja de Trabajo para listado'!$BC$151:$CB$151,0)),0)+IFERROR(INDEX('Hoja de Trabajo para listado'!$DE$153:$DG$274,MATCH($A604,'Hoja de Trabajo para listado'!$DE$153:$DE$1048576,0),MATCH((CUADRO!P$4&amp;$E604),'Hoja de Trabajo para listado'!$DE$151:$DG$151,0)),0)+IFERROR(INDEX('Hoja de Trabajo para listado'!$CD$155:$DC$1048576,MATCH($A604,'Hoja de Trabajo para listado'!$CD$155:$CD$1048576,0),MATCH((CUADRO!P$4&amp;$E604),'Hoja de Trabajo para listado'!$CD$151:$DC$151,0)),0)</f>
        <v>0</v>
      </c>
      <c r="Q604" s="241">
        <f ca="1">+IFERROR(INDEX('Hoja de Trabajo para listado'!$A$155:$Z$1048576,MATCH($A604,'Hoja de Trabajo para listado'!$A$155:$A$1048576,0),MATCH((CUADRO!Q$4&amp;$E604),'Hoja de Trabajo para listado'!$A$151:$Z$151,0)),0)+IFERROR(INDEX('Hoja de Trabajo para listado'!$AB$155:$BA$1048576,MATCH($A604,'Hoja de Trabajo para listado'!$AB$155:$AB$1048576,0),MATCH((CUADRO!Q$4&amp;$E604),'Hoja de Trabajo para listado'!$AB$151:$BA$151,0)),0)+IFERROR(INDEX('Hoja de Trabajo para listado'!$BC$155:$CB$1048576,MATCH($A604,'Hoja de Trabajo para listado'!$BC$155:$BC$1048576,0),MATCH((CUADRO!Q$4&amp;$E604),'Hoja de Trabajo para listado'!$BC$151:$CB$151,0)),0)+IFERROR(INDEX('Hoja de Trabajo para listado'!$DE$153:$DG$274,MATCH($A604,'Hoja de Trabajo para listado'!$DE$153:$DE$1048576,0),MATCH((CUADRO!Q$4&amp;$E604),'Hoja de Trabajo para listado'!$DE$151:$DG$151,0)),0)+IFERROR(INDEX('Hoja de Trabajo para listado'!$CD$155:$DC$1048576,MATCH($A604,'Hoja de Trabajo para listado'!$CD$155:$CD$1048576,0),MATCH((CUADRO!Q$4&amp;$E604),'Hoja de Trabajo para listado'!$CD$151:$DC$151,0)),0)</f>
        <v>0</v>
      </c>
      <c r="R604" s="241">
        <f t="shared" ca="1" si="25"/>
        <v>0</v>
      </c>
      <c r="S604" s="247">
        <f ca="1">+R603+R604</f>
        <v>0</v>
      </c>
      <c r="T604" s="241">
        <f ca="1">+S604</f>
        <v>0</v>
      </c>
      <c r="U604" s="240">
        <f t="shared" si="26"/>
        <v>2</v>
      </c>
      <c r="V604" s="327" t="str">
        <f>+VLOOKUP(A604,bd_lista!$A$3:$E$592,5,FALSE)</f>
        <v>Gobiernos Autonomos Municipales</v>
      </c>
      <c r="W604" s="398"/>
      <c r="X604" s="240">
        <f>+VLOOKUP(A604,[4]Sheet1!$A$13:$D$744,4,FALSE)</f>
        <v>0</v>
      </c>
      <c r="Y604" s="240" t="e">
        <f>+VLOOKUP(X604,bd_lista!$A$3:$C$592,3,FALSE)</f>
        <v>#N/A</v>
      </c>
      <c r="Z604" s="288"/>
      <c r="AA604" s="289"/>
    </row>
    <row r="605" spans="1:27" customFormat="1" ht="15" hidden="1" customHeight="1">
      <c r="A605" s="32">
        <v>1254</v>
      </c>
      <c r="B605" s="393">
        <f>+A605</f>
        <v>1254</v>
      </c>
      <c r="C605" s="245" t="str">
        <f>+VLOOKUP(A605,bd_lista!$A$3:$C$592,3,FALSE)</f>
        <v>Gobierno Autónomo Municipal de Malla</v>
      </c>
      <c r="D605" s="395" t="str">
        <f>+C605</f>
        <v>Gobierno Autónomo Municipal de Malla</v>
      </c>
      <c r="E605" s="240" t="s">
        <v>1303</v>
      </c>
      <c r="F605" s="241">
        <f ca="1">+IFERROR(INDEX('Hoja de Trabajo para listado'!$A$155:$Z$1048576,MATCH($A605,'Hoja de Trabajo para listado'!$A$155:$A$1048576,0),MATCH((CUADRO!F$4&amp;$E605),'Hoja de Trabajo para listado'!$A$151:$Z$151,0)),0)+IFERROR(INDEX('Hoja de Trabajo para listado'!$AB$155:$BA$1048576,MATCH($A605,'Hoja de Trabajo para listado'!$AB$155:$AB$1048576,0),MATCH((CUADRO!F$4&amp;$E605),'Hoja de Trabajo para listado'!$AB$151:$BA$151,0)),0)+IFERROR(INDEX('Hoja de Trabajo para listado'!$BC$155:$CB$1048576,MATCH($A605,'Hoja de Trabajo para listado'!$BC$155:$BC$1048576,0),MATCH((CUADRO!F$4&amp;$E605),'Hoja de Trabajo para listado'!$BC$151:$CB$151,0)),0)+IFERROR(INDEX('Hoja de Trabajo para listado'!$DE$153:$DG$274,MATCH($A605,'Hoja de Trabajo para listado'!$DE$153:$DE$1048576,0),MATCH((CUADRO!F$4&amp;$E605),'Hoja de Trabajo para listado'!$DE$151:$DG$151,0)),0)+IFERROR(INDEX('Hoja de Trabajo para listado'!$CD$155:$DC$1048576,MATCH($A605,'Hoja de Trabajo para listado'!$CD$155:$CD$1048576,0),MATCH((CUADRO!F$4&amp;$E605),'Hoja de Trabajo para listado'!$CD$151:$DC$151,0)),0)</f>
        <v>0</v>
      </c>
      <c r="G605" s="241">
        <f ca="1">+IFERROR(INDEX('Hoja de Trabajo para listado'!$A$155:$Z$1048576,MATCH($A605,'Hoja de Trabajo para listado'!$A$155:$A$1048576,0),MATCH((CUADRO!G$4&amp;$E605),'Hoja de Trabajo para listado'!$A$151:$Z$151,0)),0)+IFERROR(INDEX('Hoja de Trabajo para listado'!$AB$155:$BA$1048576,MATCH($A605,'Hoja de Trabajo para listado'!$AB$155:$AB$1048576,0),MATCH((CUADRO!G$4&amp;$E605),'Hoja de Trabajo para listado'!$AB$151:$BA$151,0)),0)+IFERROR(INDEX('Hoja de Trabajo para listado'!$BC$155:$CB$1048576,MATCH($A605,'Hoja de Trabajo para listado'!$BC$155:$BC$1048576,0),MATCH((CUADRO!G$4&amp;$E605),'Hoja de Trabajo para listado'!$BC$151:$CB$151,0)),0)+IFERROR(INDEX('Hoja de Trabajo para listado'!$DE$153:$DG$274,MATCH($A605,'Hoja de Trabajo para listado'!$DE$153:$DE$1048576,0),MATCH((CUADRO!G$4&amp;$E605),'Hoja de Trabajo para listado'!$DE$151:$DG$151,0)),0)+IFERROR(INDEX('Hoja de Trabajo para listado'!$CD$155:$DC$1048576,MATCH($A605,'Hoja de Trabajo para listado'!$CD$155:$CD$1048576,0),MATCH((CUADRO!G$4&amp;$E605),'Hoja de Trabajo para listado'!$CD$151:$DC$151,0)),0)</f>
        <v>0</v>
      </c>
      <c r="H605" s="241">
        <f ca="1">+IFERROR(INDEX('Hoja de Trabajo para listado'!$A$155:$Z$1048576,MATCH($A605,'Hoja de Trabajo para listado'!$A$155:$A$1048576,0),MATCH((CUADRO!H$4&amp;$E605),'Hoja de Trabajo para listado'!$A$151:$Z$151,0)),0)+IFERROR(INDEX('Hoja de Trabajo para listado'!$AB$155:$BA$1048576,MATCH($A605,'Hoja de Trabajo para listado'!$AB$155:$AB$1048576,0),MATCH((CUADRO!H$4&amp;$E605),'Hoja de Trabajo para listado'!$AB$151:$BA$151,0)),0)+IFERROR(INDEX('Hoja de Trabajo para listado'!$BC$155:$CB$1048576,MATCH($A605,'Hoja de Trabajo para listado'!$BC$155:$BC$1048576,0),MATCH((CUADRO!H$4&amp;$E605),'Hoja de Trabajo para listado'!$BC$151:$CB$151,0)),0)+IFERROR(INDEX('Hoja de Trabajo para listado'!$DE$153:$DG$274,MATCH($A605,'Hoja de Trabajo para listado'!$DE$153:$DE$1048576,0),MATCH((CUADRO!H$4&amp;$E605),'Hoja de Trabajo para listado'!$DE$151:$DG$151,0)),0)+IFERROR(INDEX('Hoja de Trabajo para listado'!$CD$155:$DC$1048576,MATCH($A605,'Hoja de Trabajo para listado'!$CD$155:$CD$1048576,0),MATCH((CUADRO!H$4&amp;$E605),'Hoja de Trabajo para listado'!$CD$151:$DC$151,0)),0)</f>
        <v>0</v>
      </c>
      <c r="I605" s="241">
        <f ca="1">+IFERROR(INDEX('Hoja de Trabajo para listado'!$A$155:$Z$1048576,MATCH($A605,'Hoja de Trabajo para listado'!$A$155:$A$1048576,0),MATCH((CUADRO!I$4&amp;$E605),'Hoja de Trabajo para listado'!$A$151:$Z$151,0)),0)+IFERROR(INDEX('Hoja de Trabajo para listado'!$AB$155:$BA$1048576,MATCH($A605,'Hoja de Trabajo para listado'!$AB$155:$AB$1048576,0),MATCH((CUADRO!I$4&amp;$E605),'Hoja de Trabajo para listado'!$AB$151:$BA$151,0)),0)+IFERROR(INDEX('Hoja de Trabajo para listado'!$BC$155:$CB$1048576,MATCH($A605,'Hoja de Trabajo para listado'!$BC$155:$BC$1048576,0),MATCH((CUADRO!I$4&amp;$E605),'Hoja de Trabajo para listado'!$BC$151:$CB$151,0)),0)+IFERROR(INDEX('Hoja de Trabajo para listado'!$DE$153:$DG$274,MATCH($A605,'Hoja de Trabajo para listado'!$DE$153:$DE$1048576,0),MATCH((CUADRO!I$4&amp;$E605),'Hoja de Trabajo para listado'!$DE$151:$DG$151,0)),0)+IFERROR(INDEX('Hoja de Trabajo para listado'!$CD$155:$DC$1048576,MATCH($A605,'Hoja de Trabajo para listado'!$CD$155:$CD$1048576,0),MATCH((CUADRO!I$4&amp;$E605),'Hoja de Trabajo para listado'!$CD$151:$DC$151,0)),0)</f>
        <v>0</v>
      </c>
      <c r="J605" s="241">
        <f ca="1">+IFERROR(INDEX('Hoja de Trabajo para listado'!$A$155:$Z$1048576,MATCH($A605,'Hoja de Trabajo para listado'!$A$155:$A$1048576,0),MATCH((CUADRO!J$4&amp;$E605),'Hoja de Trabajo para listado'!$A$151:$Z$151,0)),0)+IFERROR(INDEX('Hoja de Trabajo para listado'!$AB$155:$BA$1048576,MATCH($A605,'Hoja de Trabajo para listado'!$AB$155:$AB$1048576,0),MATCH((CUADRO!J$4&amp;$E605),'Hoja de Trabajo para listado'!$AB$151:$BA$151,0)),0)+IFERROR(INDEX('Hoja de Trabajo para listado'!$BC$155:$CB$1048576,MATCH($A605,'Hoja de Trabajo para listado'!$BC$155:$BC$1048576,0),MATCH((CUADRO!J$4&amp;$E605),'Hoja de Trabajo para listado'!$BC$151:$CB$151,0)),0)+IFERROR(INDEX('Hoja de Trabajo para listado'!$DE$153:$DG$274,MATCH($A605,'Hoja de Trabajo para listado'!$DE$153:$DE$1048576,0),MATCH((CUADRO!J$4&amp;$E605),'Hoja de Trabajo para listado'!$DE$151:$DG$151,0)),0)+IFERROR(INDEX('Hoja de Trabajo para listado'!$CD$155:$DC$1048576,MATCH($A605,'Hoja de Trabajo para listado'!$CD$155:$CD$1048576,0),MATCH((CUADRO!J$4&amp;$E605),'Hoja de Trabajo para listado'!$CD$151:$DC$151,0)),0)</f>
        <v>0</v>
      </c>
      <c r="K605" s="241">
        <f ca="1">+IFERROR(INDEX('Hoja de Trabajo para listado'!$A$155:$Z$1048576,MATCH($A605,'Hoja de Trabajo para listado'!$A$155:$A$1048576,0),MATCH((CUADRO!K$4&amp;$E605),'Hoja de Trabajo para listado'!$A$151:$Z$151,0)),0)+IFERROR(INDEX('Hoja de Trabajo para listado'!$AB$155:$BA$1048576,MATCH($A605,'Hoja de Trabajo para listado'!$AB$155:$AB$1048576,0),MATCH((CUADRO!K$4&amp;$E605),'Hoja de Trabajo para listado'!$AB$151:$BA$151,0)),0)+IFERROR(INDEX('Hoja de Trabajo para listado'!$BC$155:$CB$1048576,MATCH($A605,'Hoja de Trabajo para listado'!$BC$155:$BC$1048576,0),MATCH((CUADRO!K$4&amp;$E605),'Hoja de Trabajo para listado'!$BC$151:$CB$151,0)),0)+IFERROR(INDEX('Hoja de Trabajo para listado'!$DE$153:$DG$274,MATCH($A605,'Hoja de Trabajo para listado'!$DE$153:$DE$1048576,0),MATCH((CUADRO!K$4&amp;$E605),'Hoja de Trabajo para listado'!$DE$151:$DG$151,0)),0)+IFERROR(INDEX('Hoja de Trabajo para listado'!$CD$155:$DC$1048576,MATCH($A605,'Hoja de Trabajo para listado'!$CD$155:$CD$1048576,0),MATCH((CUADRO!K$4&amp;$E605),'Hoja de Trabajo para listado'!$CD$151:$DC$151,0)),0)</f>
        <v>0</v>
      </c>
      <c r="L605" s="241">
        <f ca="1">+IFERROR(INDEX('Hoja de Trabajo para listado'!$A$155:$Z$1048576,MATCH($A605,'Hoja de Trabajo para listado'!$A$155:$A$1048576,0),MATCH((CUADRO!L$4&amp;$E605),'Hoja de Trabajo para listado'!$A$151:$Z$151,0)),0)+IFERROR(INDEX('Hoja de Trabajo para listado'!$AB$155:$BA$1048576,MATCH($A605,'Hoja de Trabajo para listado'!$AB$155:$AB$1048576,0),MATCH((CUADRO!L$4&amp;$E605),'Hoja de Trabajo para listado'!$AB$151:$BA$151,0)),0)+IFERROR(INDEX('Hoja de Trabajo para listado'!$BC$155:$CB$1048576,MATCH($A605,'Hoja de Trabajo para listado'!$BC$155:$BC$1048576,0),MATCH((CUADRO!L$4&amp;$E605),'Hoja de Trabajo para listado'!$BC$151:$CB$151,0)),0)+IFERROR(INDEX('Hoja de Trabajo para listado'!$DE$153:$DG$274,MATCH($A605,'Hoja de Trabajo para listado'!$DE$153:$DE$1048576,0),MATCH((CUADRO!L$4&amp;$E605),'Hoja de Trabajo para listado'!$DE$151:$DG$151,0)),0)+IFERROR(INDEX('Hoja de Trabajo para listado'!$CD$155:$DC$1048576,MATCH($A605,'Hoja de Trabajo para listado'!$CD$155:$CD$1048576,0),MATCH((CUADRO!L$4&amp;$E605),'Hoja de Trabajo para listado'!$CD$151:$DC$151,0)),0)</f>
        <v>0</v>
      </c>
      <c r="M605" s="241">
        <f ca="1">+IFERROR(INDEX('Hoja de Trabajo para listado'!$A$155:$Z$1048576,MATCH($A605,'Hoja de Trabajo para listado'!$A$155:$A$1048576,0),MATCH((CUADRO!M$4&amp;$E605),'Hoja de Trabajo para listado'!$A$151:$Z$151,0)),0)+IFERROR(INDEX('Hoja de Trabajo para listado'!$AB$155:$BA$1048576,MATCH($A605,'Hoja de Trabajo para listado'!$AB$155:$AB$1048576,0),MATCH((CUADRO!M$4&amp;$E605),'Hoja de Trabajo para listado'!$AB$151:$BA$151,0)),0)+IFERROR(INDEX('Hoja de Trabajo para listado'!$BC$155:$CB$1048576,MATCH($A605,'Hoja de Trabajo para listado'!$BC$155:$BC$1048576,0),MATCH((CUADRO!M$4&amp;$E605),'Hoja de Trabajo para listado'!$BC$151:$CB$151,0)),0)+IFERROR(INDEX('Hoja de Trabajo para listado'!$DE$153:$DG$274,MATCH($A605,'Hoja de Trabajo para listado'!$DE$153:$DE$1048576,0),MATCH((CUADRO!M$4&amp;$E605),'Hoja de Trabajo para listado'!$DE$151:$DG$151,0)),0)+IFERROR(INDEX('Hoja de Trabajo para listado'!$CD$155:$DC$1048576,MATCH($A605,'Hoja de Trabajo para listado'!$CD$155:$CD$1048576,0),MATCH((CUADRO!M$4&amp;$E605),'Hoja de Trabajo para listado'!$CD$151:$DC$151,0)),0)</f>
        <v>0</v>
      </c>
      <c r="N605" s="241">
        <f ca="1">+IFERROR(INDEX('Hoja de Trabajo para listado'!$A$155:$Z$1048576,MATCH($A605,'Hoja de Trabajo para listado'!$A$155:$A$1048576,0),MATCH((CUADRO!N$4&amp;$E605),'Hoja de Trabajo para listado'!$A$151:$Z$151,0)),0)+IFERROR(INDEX('Hoja de Trabajo para listado'!$AB$155:$BA$1048576,MATCH($A605,'Hoja de Trabajo para listado'!$AB$155:$AB$1048576,0),MATCH((CUADRO!N$4&amp;$E605),'Hoja de Trabajo para listado'!$AB$151:$BA$151,0)),0)+IFERROR(INDEX('Hoja de Trabajo para listado'!$BC$155:$CB$1048576,MATCH($A605,'Hoja de Trabajo para listado'!$BC$155:$BC$1048576,0),MATCH((CUADRO!N$4&amp;$E605),'Hoja de Trabajo para listado'!$BC$151:$CB$151,0)),0)+IFERROR(INDEX('Hoja de Trabajo para listado'!$DE$153:$DG$274,MATCH($A605,'Hoja de Trabajo para listado'!$DE$153:$DE$1048576,0),MATCH((CUADRO!N$4&amp;$E605),'Hoja de Trabajo para listado'!$DE$151:$DG$151,0)),0)+IFERROR(INDEX('Hoja de Trabajo para listado'!$CD$155:$DC$1048576,MATCH($A605,'Hoja de Trabajo para listado'!$CD$155:$CD$1048576,0),MATCH((CUADRO!N$4&amp;$E605),'Hoja de Trabajo para listado'!$CD$151:$DC$151,0)),0)</f>
        <v>0</v>
      </c>
      <c r="O605" s="241">
        <f ca="1">+IFERROR(INDEX('Hoja de Trabajo para listado'!$A$155:$Z$1048576,MATCH($A605,'Hoja de Trabajo para listado'!$A$155:$A$1048576,0),MATCH((CUADRO!O$4&amp;$E605),'Hoja de Trabajo para listado'!$A$151:$Z$151,0)),0)+IFERROR(INDEX('Hoja de Trabajo para listado'!$AB$155:$BA$1048576,MATCH($A605,'Hoja de Trabajo para listado'!$AB$155:$AB$1048576,0),MATCH((CUADRO!O$4&amp;$E605),'Hoja de Trabajo para listado'!$AB$151:$BA$151,0)),0)+IFERROR(INDEX('Hoja de Trabajo para listado'!$BC$155:$CB$1048576,MATCH($A605,'Hoja de Trabajo para listado'!$BC$155:$BC$1048576,0),MATCH((CUADRO!O$4&amp;$E605),'Hoja de Trabajo para listado'!$BC$151:$CB$151,0)),0)+IFERROR(INDEX('Hoja de Trabajo para listado'!$DE$153:$DG$274,MATCH($A605,'Hoja de Trabajo para listado'!$DE$153:$DE$1048576,0),MATCH((CUADRO!O$4&amp;$E605),'Hoja de Trabajo para listado'!$DE$151:$DG$151,0)),0)+IFERROR(INDEX('Hoja de Trabajo para listado'!$CD$155:$DC$1048576,MATCH($A605,'Hoja de Trabajo para listado'!$CD$155:$CD$1048576,0),MATCH((CUADRO!O$4&amp;$E605),'Hoja de Trabajo para listado'!$CD$151:$DC$151,0)),0)</f>
        <v>0</v>
      </c>
      <c r="P605" s="241">
        <f ca="1">+IFERROR(INDEX('Hoja de Trabajo para listado'!$A$155:$Z$1048576,MATCH($A605,'Hoja de Trabajo para listado'!$A$155:$A$1048576,0),MATCH((CUADRO!P$4&amp;$E605),'Hoja de Trabajo para listado'!$A$151:$Z$151,0)),0)+IFERROR(INDEX('Hoja de Trabajo para listado'!$AB$155:$BA$1048576,MATCH($A605,'Hoja de Trabajo para listado'!$AB$155:$AB$1048576,0),MATCH((CUADRO!P$4&amp;$E605),'Hoja de Trabajo para listado'!$AB$151:$BA$151,0)),0)+IFERROR(INDEX('Hoja de Trabajo para listado'!$BC$155:$CB$1048576,MATCH($A605,'Hoja de Trabajo para listado'!$BC$155:$BC$1048576,0),MATCH((CUADRO!P$4&amp;$E605),'Hoja de Trabajo para listado'!$BC$151:$CB$151,0)),0)+IFERROR(INDEX('Hoja de Trabajo para listado'!$DE$153:$DG$274,MATCH($A605,'Hoja de Trabajo para listado'!$DE$153:$DE$1048576,0),MATCH((CUADRO!P$4&amp;$E605),'Hoja de Trabajo para listado'!$DE$151:$DG$151,0)),0)+IFERROR(INDEX('Hoja de Trabajo para listado'!$CD$155:$DC$1048576,MATCH($A605,'Hoja de Trabajo para listado'!$CD$155:$CD$1048576,0),MATCH((CUADRO!P$4&amp;$E605),'Hoja de Trabajo para listado'!$CD$151:$DC$151,0)),0)</f>
        <v>0</v>
      </c>
      <c r="Q605" s="241">
        <f ca="1">+IFERROR(INDEX('Hoja de Trabajo para listado'!$A$155:$Z$1048576,MATCH($A605,'Hoja de Trabajo para listado'!$A$155:$A$1048576,0),MATCH((CUADRO!Q$4&amp;$E605),'Hoja de Trabajo para listado'!$A$151:$Z$151,0)),0)+IFERROR(INDEX('Hoja de Trabajo para listado'!$AB$155:$BA$1048576,MATCH($A605,'Hoja de Trabajo para listado'!$AB$155:$AB$1048576,0),MATCH((CUADRO!Q$4&amp;$E605),'Hoja de Trabajo para listado'!$AB$151:$BA$151,0)),0)+IFERROR(INDEX('Hoja de Trabajo para listado'!$BC$155:$CB$1048576,MATCH($A605,'Hoja de Trabajo para listado'!$BC$155:$BC$1048576,0),MATCH((CUADRO!Q$4&amp;$E605),'Hoja de Trabajo para listado'!$BC$151:$CB$151,0)),0)+IFERROR(INDEX('Hoja de Trabajo para listado'!$DE$153:$DG$274,MATCH($A605,'Hoja de Trabajo para listado'!$DE$153:$DE$1048576,0),MATCH((CUADRO!Q$4&amp;$E605),'Hoja de Trabajo para listado'!$DE$151:$DG$151,0)),0)+IFERROR(INDEX('Hoja de Trabajo para listado'!$CD$155:$DC$1048576,MATCH($A605,'Hoja de Trabajo para listado'!$CD$155:$CD$1048576,0),MATCH((CUADRO!Q$4&amp;$E605),'Hoja de Trabajo para listado'!$CD$151:$DC$151,0)),0)</f>
        <v>0</v>
      </c>
      <c r="R605" s="241">
        <f t="shared" ca="1" si="25"/>
        <v>0</v>
      </c>
      <c r="S605" s="247"/>
      <c r="T605" s="241">
        <f ca="1">+T606</f>
        <v>0</v>
      </c>
      <c r="U605" s="240">
        <f t="shared" si="26"/>
        <v>1</v>
      </c>
      <c r="V605" s="327" t="str">
        <f>+VLOOKUP(A605,bd_lista!$A$3:$E$592,5,FALSE)</f>
        <v>Gobiernos Autonomos Municipales</v>
      </c>
      <c r="W605" s="397" t="str">
        <f>+V605</f>
        <v>Gobiernos Autonomos Municipales</v>
      </c>
      <c r="X605" s="240">
        <f>+VLOOKUP(A605,[4]Sheet1!$A$13:$D$744,4,FALSE)</f>
        <v>0</v>
      </c>
      <c r="Y605" s="240" t="e">
        <f>+VLOOKUP(X605,bd_lista!$A$3:$C$592,3,FALSE)</f>
        <v>#N/A</v>
      </c>
      <c r="Z605" s="290">
        <f>+X605</f>
        <v>0</v>
      </c>
      <c r="AA605" s="291" t="e">
        <f>+Y605</f>
        <v>#N/A</v>
      </c>
    </row>
    <row r="606" spans="1:27" customFormat="1" ht="15" hidden="1" customHeight="1">
      <c r="A606" s="32">
        <v>1254</v>
      </c>
      <c r="B606" s="394"/>
      <c r="C606" s="245" t="str">
        <f>+VLOOKUP(A606,bd_lista!$A$3:$C$592,3,FALSE)</f>
        <v>Gobierno Autónomo Municipal de Malla</v>
      </c>
      <c r="D606" s="396"/>
      <c r="E606" s="242" t="s">
        <v>1304</v>
      </c>
      <c r="F606" s="241">
        <f ca="1">+IFERROR(INDEX('Hoja de Trabajo para listado'!$A$155:$Z$1048576,MATCH($A606,'Hoja de Trabajo para listado'!$A$155:$A$1048576,0),MATCH((CUADRO!F$4&amp;$E606),'Hoja de Trabajo para listado'!$A$151:$Z$151,0)),0)+IFERROR(INDEX('Hoja de Trabajo para listado'!$AB$155:$BA$1048576,MATCH($A606,'Hoja de Trabajo para listado'!$AB$155:$AB$1048576,0),MATCH((CUADRO!F$4&amp;$E606),'Hoja de Trabajo para listado'!$AB$151:$BA$151,0)),0)+IFERROR(INDEX('Hoja de Trabajo para listado'!$BC$155:$CB$1048576,MATCH($A606,'Hoja de Trabajo para listado'!$BC$155:$BC$1048576,0),MATCH((CUADRO!F$4&amp;$E606),'Hoja de Trabajo para listado'!$BC$151:$CB$151,0)),0)+IFERROR(INDEX('Hoja de Trabajo para listado'!$DE$153:$DG$274,MATCH($A606,'Hoja de Trabajo para listado'!$DE$153:$DE$1048576,0),MATCH((CUADRO!F$4&amp;$E606),'Hoja de Trabajo para listado'!$DE$151:$DG$151,0)),0)+IFERROR(INDEX('Hoja de Trabajo para listado'!$CD$155:$DC$1048576,MATCH($A606,'Hoja de Trabajo para listado'!$CD$155:$CD$1048576,0),MATCH((CUADRO!F$4&amp;$E606),'Hoja de Trabajo para listado'!$CD$151:$DC$151,0)),0)</f>
        <v>0</v>
      </c>
      <c r="G606" s="241">
        <f ca="1">+IFERROR(INDEX('Hoja de Trabajo para listado'!$A$155:$Z$1048576,MATCH($A606,'Hoja de Trabajo para listado'!$A$155:$A$1048576,0),MATCH((CUADRO!G$4&amp;$E606),'Hoja de Trabajo para listado'!$A$151:$Z$151,0)),0)+IFERROR(INDEX('Hoja de Trabajo para listado'!$AB$155:$BA$1048576,MATCH($A606,'Hoja de Trabajo para listado'!$AB$155:$AB$1048576,0),MATCH((CUADRO!G$4&amp;$E606),'Hoja de Trabajo para listado'!$AB$151:$BA$151,0)),0)+IFERROR(INDEX('Hoja de Trabajo para listado'!$BC$155:$CB$1048576,MATCH($A606,'Hoja de Trabajo para listado'!$BC$155:$BC$1048576,0),MATCH((CUADRO!G$4&amp;$E606),'Hoja de Trabajo para listado'!$BC$151:$CB$151,0)),0)+IFERROR(INDEX('Hoja de Trabajo para listado'!$DE$153:$DG$274,MATCH($A606,'Hoja de Trabajo para listado'!$DE$153:$DE$1048576,0),MATCH((CUADRO!G$4&amp;$E606),'Hoja de Trabajo para listado'!$DE$151:$DG$151,0)),0)+IFERROR(INDEX('Hoja de Trabajo para listado'!$CD$155:$DC$1048576,MATCH($A606,'Hoja de Trabajo para listado'!$CD$155:$CD$1048576,0),MATCH((CUADRO!G$4&amp;$E606),'Hoja de Trabajo para listado'!$CD$151:$DC$151,0)),0)</f>
        <v>0</v>
      </c>
      <c r="H606" s="241">
        <f ca="1">+IFERROR(INDEX('Hoja de Trabajo para listado'!$A$155:$Z$1048576,MATCH($A606,'Hoja de Trabajo para listado'!$A$155:$A$1048576,0),MATCH((CUADRO!H$4&amp;$E606),'Hoja de Trabajo para listado'!$A$151:$Z$151,0)),0)+IFERROR(INDEX('Hoja de Trabajo para listado'!$AB$155:$BA$1048576,MATCH($A606,'Hoja de Trabajo para listado'!$AB$155:$AB$1048576,0),MATCH((CUADRO!H$4&amp;$E606),'Hoja de Trabajo para listado'!$AB$151:$BA$151,0)),0)+IFERROR(INDEX('Hoja de Trabajo para listado'!$BC$155:$CB$1048576,MATCH($A606,'Hoja de Trabajo para listado'!$BC$155:$BC$1048576,0),MATCH((CUADRO!H$4&amp;$E606),'Hoja de Trabajo para listado'!$BC$151:$CB$151,0)),0)+IFERROR(INDEX('Hoja de Trabajo para listado'!$DE$153:$DG$274,MATCH($A606,'Hoja de Trabajo para listado'!$DE$153:$DE$1048576,0),MATCH((CUADRO!H$4&amp;$E606),'Hoja de Trabajo para listado'!$DE$151:$DG$151,0)),0)+IFERROR(INDEX('Hoja de Trabajo para listado'!$CD$155:$DC$1048576,MATCH($A606,'Hoja de Trabajo para listado'!$CD$155:$CD$1048576,0),MATCH((CUADRO!H$4&amp;$E606),'Hoja de Trabajo para listado'!$CD$151:$DC$151,0)),0)</f>
        <v>0</v>
      </c>
      <c r="I606" s="241">
        <f ca="1">+IFERROR(INDEX('Hoja de Trabajo para listado'!$A$155:$Z$1048576,MATCH($A606,'Hoja de Trabajo para listado'!$A$155:$A$1048576,0),MATCH((CUADRO!I$4&amp;$E606),'Hoja de Trabajo para listado'!$A$151:$Z$151,0)),0)+IFERROR(INDEX('Hoja de Trabajo para listado'!$AB$155:$BA$1048576,MATCH($A606,'Hoja de Trabajo para listado'!$AB$155:$AB$1048576,0),MATCH((CUADRO!I$4&amp;$E606),'Hoja de Trabajo para listado'!$AB$151:$BA$151,0)),0)+IFERROR(INDEX('Hoja de Trabajo para listado'!$BC$155:$CB$1048576,MATCH($A606,'Hoja de Trabajo para listado'!$BC$155:$BC$1048576,0),MATCH((CUADRO!I$4&amp;$E606),'Hoja de Trabajo para listado'!$BC$151:$CB$151,0)),0)+IFERROR(INDEX('Hoja de Trabajo para listado'!$DE$153:$DG$274,MATCH($A606,'Hoja de Trabajo para listado'!$DE$153:$DE$1048576,0),MATCH((CUADRO!I$4&amp;$E606),'Hoja de Trabajo para listado'!$DE$151:$DG$151,0)),0)+IFERROR(INDEX('Hoja de Trabajo para listado'!$CD$155:$DC$1048576,MATCH($A606,'Hoja de Trabajo para listado'!$CD$155:$CD$1048576,0),MATCH((CUADRO!I$4&amp;$E606),'Hoja de Trabajo para listado'!$CD$151:$DC$151,0)),0)</f>
        <v>0</v>
      </c>
      <c r="J606" s="241">
        <f ca="1">+IFERROR(INDEX('Hoja de Trabajo para listado'!$A$155:$Z$1048576,MATCH($A606,'Hoja de Trabajo para listado'!$A$155:$A$1048576,0),MATCH((CUADRO!J$4&amp;$E606),'Hoja de Trabajo para listado'!$A$151:$Z$151,0)),0)+IFERROR(INDEX('Hoja de Trabajo para listado'!$AB$155:$BA$1048576,MATCH($A606,'Hoja de Trabajo para listado'!$AB$155:$AB$1048576,0),MATCH((CUADRO!J$4&amp;$E606),'Hoja de Trabajo para listado'!$AB$151:$BA$151,0)),0)+IFERROR(INDEX('Hoja de Trabajo para listado'!$BC$155:$CB$1048576,MATCH($A606,'Hoja de Trabajo para listado'!$BC$155:$BC$1048576,0),MATCH((CUADRO!J$4&amp;$E606),'Hoja de Trabajo para listado'!$BC$151:$CB$151,0)),0)+IFERROR(INDEX('Hoja de Trabajo para listado'!$DE$153:$DG$274,MATCH($A606,'Hoja de Trabajo para listado'!$DE$153:$DE$1048576,0),MATCH((CUADRO!J$4&amp;$E606),'Hoja de Trabajo para listado'!$DE$151:$DG$151,0)),0)+IFERROR(INDEX('Hoja de Trabajo para listado'!$CD$155:$DC$1048576,MATCH($A606,'Hoja de Trabajo para listado'!$CD$155:$CD$1048576,0),MATCH((CUADRO!J$4&amp;$E606),'Hoja de Trabajo para listado'!$CD$151:$DC$151,0)),0)</f>
        <v>0</v>
      </c>
      <c r="K606" s="241">
        <f ca="1">+IFERROR(INDEX('Hoja de Trabajo para listado'!$A$155:$Z$1048576,MATCH($A606,'Hoja de Trabajo para listado'!$A$155:$A$1048576,0),MATCH((CUADRO!K$4&amp;$E606),'Hoja de Trabajo para listado'!$A$151:$Z$151,0)),0)+IFERROR(INDEX('Hoja de Trabajo para listado'!$AB$155:$BA$1048576,MATCH($A606,'Hoja de Trabajo para listado'!$AB$155:$AB$1048576,0),MATCH((CUADRO!K$4&amp;$E606),'Hoja de Trabajo para listado'!$AB$151:$BA$151,0)),0)+IFERROR(INDEX('Hoja de Trabajo para listado'!$BC$155:$CB$1048576,MATCH($A606,'Hoja de Trabajo para listado'!$BC$155:$BC$1048576,0),MATCH((CUADRO!K$4&amp;$E606),'Hoja de Trabajo para listado'!$BC$151:$CB$151,0)),0)+IFERROR(INDEX('Hoja de Trabajo para listado'!$DE$153:$DG$274,MATCH($A606,'Hoja de Trabajo para listado'!$DE$153:$DE$1048576,0),MATCH((CUADRO!K$4&amp;$E606),'Hoja de Trabajo para listado'!$DE$151:$DG$151,0)),0)+IFERROR(INDEX('Hoja de Trabajo para listado'!$CD$155:$DC$1048576,MATCH($A606,'Hoja de Trabajo para listado'!$CD$155:$CD$1048576,0),MATCH((CUADRO!K$4&amp;$E606),'Hoja de Trabajo para listado'!$CD$151:$DC$151,0)),0)</f>
        <v>0</v>
      </c>
      <c r="L606" s="241">
        <f ca="1">+IFERROR(INDEX('Hoja de Trabajo para listado'!$A$155:$Z$1048576,MATCH($A606,'Hoja de Trabajo para listado'!$A$155:$A$1048576,0),MATCH((CUADRO!L$4&amp;$E606),'Hoja de Trabajo para listado'!$A$151:$Z$151,0)),0)+IFERROR(INDEX('Hoja de Trabajo para listado'!$AB$155:$BA$1048576,MATCH($A606,'Hoja de Trabajo para listado'!$AB$155:$AB$1048576,0),MATCH((CUADRO!L$4&amp;$E606),'Hoja de Trabajo para listado'!$AB$151:$BA$151,0)),0)+IFERROR(INDEX('Hoja de Trabajo para listado'!$BC$155:$CB$1048576,MATCH($A606,'Hoja de Trabajo para listado'!$BC$155:$BC$1048576,0),MATCH((CUADRO!L$4&amp;$E606),'Hoja de Trabajo para listado'!$BC$151:$CB$151,0)),0)+IFERROR(INDEX('Hoja de Trabajo para listado'!$DE$153:$DG$274,MATCH($A606,'Hoja de Trabajo para listado'!$DE$153:$DE$1048576,0),MATCH((CUADRO!L$4&amp;$E606),'Hoja de Trabajo para listado'!$DE$151:$DG$151,0)),0)+IFERROR(INDEX('Hoja de Trabajo para listado'!$CD$155:$DC$1048576,MATCH($A606,'Hoja de Trabajo para listado'!$CD$155:$CD$1048576,0),MATCH((CUADRO!L$4&amp;$E606),'Hoja de Trabajo para listado'!$CD$151:$DC$151,0)),0)</f>
        <v>0</v>
      </c>
      <c r="M606" s="241">
        <f ca="1">+IFERROR(INDEX('Hoja de Trabajo para listado'!$A$155:$Z$1048576,MATCH($A606,'Hoja de Trabajo para listado'!$A$155:$A$1048576,0),MATCH((CUADRO!M$4&amp;$E606),'Hoja de Trabajo para listado'!$A$151:$Z$151,0)),0)+IFERROR(INDEX('Hoja de Trabajo para listado'!$AB$155:$BA$1048576,MATCH($A606,'Hoja de Trabajo para listado'!$AB$155:$AB$1048576,0),MATCH((CUADRO!M$4&amp;$E606),'Hoja de Trabajo para listado'!$AB$151:$BA$151,0)),0)+IFERROR(INDEX('Hoja de Trabajo para listado'!$BC$155:$CB$1048576,MATCH($A606,'Hoja de Trabajo para listado'!$BC$155:$BC$1048576,0),MATCH((CUADRO!M$4&amp;$E606),'Hoja de Trabajo para listado'!$BC$151:$CB$151,0)),0)+IFERROR(INDEX('Hoja de Trabajo para listado'!$DE$153:$DG$274,MATCH($A606,'Hoja de Trabajo para listado'!$DE$153:$DE$1048576,0),MATCH((CUADRO!M$4&amp;$E606),'Hoja de Trabajo para listado'!$DE$151:$DG$151,0)),0)+IFERROR(INDEX('Hoja de Trabajo para listado'!$CD$155:$DC$1048576,MATCH($A606,'Hoja de Trabajo para listado'!$CD$155:$CD$1048576,0),MATCH((CUADRO!M$4&amp;$E606),'Hoja de Trabajo para listado'!$CD$151:$DC$151,0)),0)</f>
        <v>0</v>
      </c>
      <c r="N606" s="241">
        <f ca="1">+IFERROR(INDEX('Hoja de Trabajo para listado'!$A$155:$Z$1048576,MATCH($A606,'Hoja de Trabajo para listado'!$A$155:$A$1048576,0),MATCH((CUADRO!N$4&amp;$E606),'Hoja de Trabajo para listado'!$A$151:$Z$151,0)),0)+IFERROR(INDEX('Hoja de Trabajo para listado'!$AB$155:$BA$1048576,MATCH($A606,'Hoja de Trabajo para listado'!$AB$155:$AB$1048576,0),MATCH((CUADRO!N$4&amp;$E606),'Hoja de Trabajo para listado'!$AB$151:$BA$151,0)),0)+IFERROR(INDEX('Hoja de Trabajo para listado'!$BC$155:$CB$1048576,MATCH($A606,'Hoja de Trabajo para listado'!$BC$155:$BC$1048576,0),MATCH((CUADRO!N$4&amp;$E606),'Hoja de Trabajo para listado'!$BC$151:$CB$151,0)),0)+IFERROR(INDEX('Hoja de Trabajo para listado'!$DE$153:$DG$274,MATCH($A606,'Hoja de Trabajo para listado'!$DE$153:$DE$1048576,0),MATCH((CUADRO!N$4&amp;$E606),'Hoja de Trabajo para listado'!$DE$151:$DG$151,0)),0)+IFERROR(INDEX('Hoja de Trabajo para listado'!$CD$155:$DC$1048576,MATCH($A606,'Hoja de Trabajo para listado'!$CD$155:$CD$1048576,0),MATCH((CUADRO!N$4&amp;$E606),'Hoja de Trabajo para listado'!$CD$151:$DC$151,0)),0)</f>
        <v>0</v>
      </c>
      <c r="O606" s="241">
        <f ca="1">+IFERROR(INDEX('Hoja de Trabajo para listado'!$A$155:$Z$1048576,MATCH($A606,'Hoja de Trabajo para listado'!$A$155:$A$1048576,0),MATCH((CUADRO!O$4&amp;$E606),'Hoja de Trabajo para listado'!$A$151:$Z$151,0)),0)+IFERROR(INDEX('Hoja de Trabajo para listado'!$AB$155:$BA$1048576,MATCH($A606,'Hoja de Trabajo para listado'!$AB$155:$AB$1048576,0),MATCH((CUADRO!O$4&amp;$E606),'Hoja de Trabajo para listado'!$AB$151:$BA$151,0)),0)+IFERROR(INDEX('Hoja de Trabajo para listado'!$BC$155:$CB$1048576,MATCH($A606,'Hoja de Trabajo para listado'!$BC$155:$BC$1048576,0),MATCH((CUADRO!O$4&amp;$E606),'Hoja de Trabajo para listado'!$BC$151:$CB$151,0)),0)+IFERROR(INDEX('Hoja de Trabajo para listado'!$DE$153:$DG$274,MATCH($A606,'Hoja de Trabajo para listado'!$DE$153:$DE$1048576,0),MATCH((CUADRO!O$4&amp;$E606),'Hoja de Trabajo para listado'!$DE$151:$DG$151,0)),0)+IFERROR(INDEX('Hoja de Trabajo para listado'!$CD$155:$DC$1048576,MATCH($A606,'Hoja de Trabajo para listado'!$CD$155:$CD$1048576,0),MATCH((CUADRO!O$4&amp;$E606),'Hoja de Trabajo para listado'!$CD$151:$DC$151,0)),0)</f>
        <v>0</v>
      </c>
      <c r="P606" s="241">
        <f ca="1">+IFERROR(INDEX('Hoja de Trabajo para listado'!$A$155:$Z$1048576,MATCH($A606,'Hoja de Trabajo para listado'!$A$155:$A$1048576,0),MATCH((CUADRO!P$4&amp;$E606),'Hoja de Trabajo para listado'!$A$151:$Z$151,0)),0)+IFERROR(INDEX('Hoja de Trabajo para listado'!$AB$155:$BA$1048576,MATCH($A606,'Hoja de Trabajo para listado'!$AB$155:$AB$1048576,0),MATCH((CUADRO!P$4&amp;$E606),'Hoja de Trabajo para listado'!$AB$151:$BA$151,0)),0)+IFERROR(INDEX('Hoja de Trabajo para listado'!$BC$155:$CB$1048576,MATCH($A606,'Hoja de Trabajo para listado'!$BC$155:$BC$1048576,0),MATCH((CUADRO!P$4&amp;$E606),'Hoja de Trabajo para listado'!$BC$151:$CB$151,0)),0)+IFERROR(INDEX('Hoja de Trabajo para listado'!$DE$153:$DG$274,MATCH($A606,'Hoja de Trabajo para listado'!$DE$153:$DE$1048576,0),MATCH((CUADRO!P$4&amp;$E606),'Hoja de Trabajo para listado'!$DE$151:$DG$151,0)),0)+IFERROR(INDEX('Hoja de Trabajo para listado'!$CD$155:$DC$1048576,MATCH($A606,'Hoja de Trabajo para listado'!$CD$155:$CD$1048576,0),MATCH((CUADRO!P$4&amp;$E606),'Hoja de Trabajo para listado'!$CD$151:$DC$151,0)),0)</f>
        <v>0</v>
      </c>
      <c r="Q606" s="241">
        <f ca="1">+IFERROR(INDEX('Hoja de Trabajo para listado'!$A$155:$Z$1048576,MATCH($A606,'Hoja de Trabajo para listado'!$A$155:$A$1048576,0),MATCH((CUADRO!Q$4&amp;$E606),'Hoja de Trabajo para listado'!$A$151:$Z$151,0)),0)+IFERROR(INDEX('Hoja de Trabajo para listado'!$AB$155:$BA$1048576,MATCH($A606,'Hoja de Trabajo para listado'!$AB$155:$AB$1048576,0),MATCH((CUADRO!Q$4&amp;$E606),'Hoja de Trabajo para listado'!$AB$151:$BA$151,0)),0)+IFERROR(INDEX('Hoja de Trabajo para listado'!$BC$155:$CB$1048576,MATCH($A606,'Hoja de Trabajo para listado'!$BC$155:$BC$1048576,0),MATCH((CUADRO!Q$4&amp;$E606),'Hoja de Trabajo para listado'!$BC$151:$CB$151,0)),0)+IFERROR(INDEX('Hoja de Trabajo para listado'!$DE$153:$DG$274,MATCH($A606,'Hoja de Trabajo para listado'!$DE$153:$DE$1048576,0),MATCH((CUADRO!Q$4&amp;$E606),'Hoja de Trabajo para listado'!$DE$151:$DG$151,0)),0)+IFERROR(INDEX('Hoja de Trabajo para listado'!$CD$155:$DC$1048576,MATCH($A606,'Hoja de Trabajo para listado'!$CD$155:$CD$1048576,0),MATCH((CUADRO!Q$4&amp;$E606),'Hoja de Trabajo para listado'!$CD$151:$DC$151,0)),0)</f>
        <v>0</v>
      </c>
      <c r="R606" s="241">
        <f t="shared" ca="1" si="25"/>
        <v>0</v>
      </c>
      <c r="S606" s="247">
        <f ca="1">+R605+R606</f>
        <v>0</v>
      </c>
      <c r="T606" s="241">
        <f ca="1">+S606</f>
        <v>0</v>
      </c>
      <c r="U606" s="240">
        <f t="shared" si="26"/>
        <v>2</v>
      </c>
      <c r="V606" s="327" t="str">
        <f>+VLOOKUP(A606,bd_lista!$A$3:$E$592,5,FALSE)</f>
        <v>Gobiernos Autonomos Municipales</v>
      </c>
      <c r="W606" s="398"/>
      <c r="X606" s="240">
        <f>+VLOOKUP(A606,[4]Sheet1!$A$13:$D$744,4,FALSE)</f>
        <v>0</v>
      </c>
      <c r="Y606" s="240" t="e">
        <f>+VLOOKUP(X606,bd_lista!$A$3:$C$592,3,FALSE)</f>
        <v>#N/A</v>
      </c>
      <c r="Z606" s="288"/>
      <c r="AA606" s="289"/>
    </row>
    <row r="607" spans="1:27" customFormat="1" ht="15" hidden="1" customHeight="1">
      <c r="A607" s="32">
        <v>1255</v>
      </c>
      <c r="B607" s="393">
        <f>+A607</f>
        <v>1255</v>
      </c>
      <c r="C607" s="245" t="str">
        <f>+VLOOKUP(A607,bd_lista!$A$3:$C$592,3,FALSE)</f>
        <v>Gobierno Autónomo Municipal de Cairoma</v>
      </c>
      <c r="D607" s="395" t="str">
        <f>+C607</f>
        <v>Gobierno Autónomo Municipal de Cairoma</v>
      </c>
      <c r="E607" s="240" t="s">
        <v>1303</v>
      </c>
      <c r="F607" s="241">
        <f ca="1">+IFERROR(INDEX('Hoja de Trabajo para listado'!$A$155:$Z$1048576,MATCH($A607,'Hoja de Trabajo para listado'!$A$155:$A$1048576,0),MATCH((CUADRO!F$4&amp;$E607),'Hoja de Trabajo para listado'!$A$151:$Z$151,0)),0)+IFERROR(INDEX('Hoja de Trabajo para listado'!$AB$155:$BA$1048576,MATCH($A607,'Hoja de Trabajo para listado'!$AB$155:$AB$1048576,0),MATCH((CUADRO!F$4&amp;$E607),'Hoja de Trabajo para listado'!$AB$151:$BA$151,0)),0)+IFERROR(INDEX('Hoja de Trabajo para listado'!$BC$155:$CB$1048576,MATCH($A607,'Hoja de Trabajo para listado'!$BC$155:$BC$1048576,0),MATCH((CUADRO!F$4&amp;$E607),'Hoja de Trabajo para listado'!$BC$151:$CB$151,0)),0)+IFERROR(INDEX('Hoja de Trabajo para listado'!$DE$153:$DG$274,MATCH($A607,'Hoja de Trabajo para listado'!$DE$153:$DE$1048576,0),MATCH((CUADRO!F$4&amp;$E607),'Hoja de Trabajo para listado'!$DE$151:$DG$151,0)),0)+IFERROR(INDEX('Hoja de Trabajo para listado'!$CD$155:$DC$1048576,MATCH($A607,'Hoja de Trabajo para listado'!$CD$155:$CD$1048576,0),MATCH((CUADRO!F$4&amp;$E607),'Hoja de Trabajo para listado'!$CD$151:$DC$151,0)),0)</f>
        <v>0</v>
      </c>
      <c r="G607" s="241">
        <f ca="1">+IFERROR(INDEX('Hoja de Trabajo para listado'!$A$155:$Z$1048576,MATCH($A607,'Hoja de Trabajo para listado'!$A$155:$A$1048576,0),MATCH((CUADRO!G$4&amp;$E607),'Hoja de Trabajo para listado'!$A$151:$Z$151,0)),0)+IFERROR(INDEX('Hoja de Trabajo para listado'!$AB$155:$BA$1048576,MATCH($A607,'Hoja de Trabajo para listado'!$AB$155:$AB$1048576,0),MATCH((CUADRO!G$4&amp;$E607),'Hoja de Trabajo para listado'!$AB$151:$BA$151,0)),0)+IFERROR(INDEX('Hoja de Trabajo para listado'!$BC$155:$CB$1048576,MATCH($A607,'Hoja de Trabajo para listado'!$BC$155:$BC$1048576,0),MATCH((CUADRO!G$4&amp;$E607),'Hoja de Trabajo para listado'!$BC$151:$CB$151,0)),0)+IFERROR(INDEX('Hoja de Trabajo para listado'!$DE$153:$DG$274,MATCH($A607,'Hoja de Trabajo para listado'!$DE$153:$DE$1048576,0),MATCH((CUADRO!G$4&amp;$E607),'Hoja de Trabajo para listado'!$DE$151:$DG$151,0)),0)+IFERROR(INDEX('Hoja de Trabajo para listado'!$CD$155:$DC$1048576,MATCH($A607,'Hoja de Trabajo para listado'!$CD$155:$CD$1048576,0),MATCH((CUADRO!G$4&amp;$E607),'Hoja de Trabajo para listado'!$CD$151:$DC$151,0)),0)</f>
        <v>0</v>
      </c>
      <c r="H607" s="241">
        <f ca="1">+IFERROR(INDEX('Hoja de Trabajo para listado'!$A$155:$Z$1048576,MATCH($A607,'Hoja de Trabajo para listado'!$A$155:$A$1048576,0),MATCH((CUADRO!H$4&amp;$E607),'Hoja de Trabajo para listado'!$A$151:$Z$151,0)),0)+IFERROR(INDEX('Hoja de Trabajo para listado'!$AB$155:$BA$1048576,MATCH($A607,'Hoja de Trabajo para listado'!$AB$155:$AB$1048576,0),MATCH((CUADRO!H$4&amp;$E607),'Hoja de Trabajo para listado'!$AB$151:$BA$151,0)),0)+IFERROR(INDEX('Hoja de Trabajo para listado'!$BC$155:$CB$1048576,MATCH($A607,'Hoja de Trabajo para listado'!$BC$155:$BC$1048576,0),MATCH((CUADRO!H$4&amp;$E607),'Hoja de Trabajo para listado'!$BC$151:$CB$151,0)),0)+IFERROR(INDEX('Hoja de Trabajo para listado'!$DE$153:$DG$274,MATCH($A607,'Hoja de Trabajo para listado'!$DE$153:$DE$1048576,0),MATCH((CUADRO!H$4&amp;$E607),'Hoja de Trabajo para listado'!$DE$151:$DG$151,0)),0)+IFERROR(INDEX('Hoja de Trabajo para listado'!$CD$155:$DC$1048576,MATCH($A607,'Hoja de Trabajo para listado'!$CD$155:$CD$1048576,0),MATCH((CUADRO!H$4&amp;$E607),'Hoja de Trabajo para listado'!$CD$151:$DC$151,0)),0)</f>
        <v>0</v>
      </c>
      <c r="I607" s="241">
        <f ca="1">+IFERROR(INDEX('Hoja de Trabajo para listado'!$A$155:$Z$1048576,MATCH($A607,'Hoja de Trabajo para listado'!$A$155:$A$1048576,0),MATCH((CUADRO!I$4&amp;$E607),'Hoja de Trabajo para listado'!$A$151:$Z$151,0)),0)+IFERROR(INDEX('Hoja de Trabajo para listado'!$AB$155:$BA$1048576,MATCH($A607,'Hoja de Trabajo para listado'!$AB$155:$AB$1048576,0),MATCH((CUADRO!I$4&amp;$E607),'Hoja de Trabajo para listado'!$AB$151:$BA$151,0)),0)+IFERROR(INDEX('Hoja de Trabajo para listado'!$BC$155:$CB$1048576,MATCH($A607,'Hoja de Trabajo para listado'!$BC$155:$BC$1048576,0),MATCH((CUADRO!I$4&amp;$E607),'Hoja de Trabajo para listado'!$BC$151:$CB$151,0)),0)+IFERROR(INDEX('Hoja de Trabajo para listado'!$DE$153:$DG$274,MATCH($A607,'Hoja de Trabajo para listado'!$DE$153:$DE$1048576,0),MATCH((CUADRO!I$4&amp;$E607),'Hoja de Trabajo para listado'!$DE$151:$DG$151,0)),0)+IFERROR(INDEX('Hoja de Trabajo para listado'!$CD$155:$DC$1048576,MATCH($A607,'Hoja de Trabajo para listado'!$CD$155:$CD$1048576,0),MATCH((CUADRO!I$4&amp;$E607),'Hoja de Trabajo para listado'!$CD$151:$DC$151,0)),0)</f>
        <v>0</v>
      </c>
      <c r="J607" s="241">
        <f ca="1">+IFERROR(INDEX('Hoja de Trabajo para listado'!$A$155:$Z$1048576,MATCH($A607,'Hoja de Trabajo para listado'!$A$155:$A$1048576,0),MATCH((CUADRO!J$4&amp;$E607),'Hoja de Trabajo para listado'!$A$151:$Z$151,0)),0)+IFERROR(INDEX('Hoja de Trabajo para listado'!$AB$155:$BA$1048576,MATCH($A607,'Hoja de Trabajo para listado'!$AB$155:$AB$1048576,0),MATCH((CUADRO!J$4&amp;$E607),'Hoja de Trabajo para listado'!$AB$151:$BA$151,0)),0)+IFERROR(INDEX('Hoja de Trabajo para listado'!$BC$155:$CB$1048576,MATCH($A607,'Hoja de Trabajo para listado'!$BC$155:$BC$1048576,0),MATCH((CUADRO!J$4&amp;$E607),'Hoja de Trabajo para listado'!$BC$151:$CB$151,0)),0)+IFERROR(INDEX('Hoja de Trabajo para listado'!$DE$153:$DG$274,MATCH($A607,'Hoja de Trabajo para listado'!$DE$153:$DE$1048576,0),MATCH((CUADRO!J$4&amp;$E607),'Hoja de Trabajo para listado'!$DE$151:$DG$151,0)),0)+IFERROR(INDEX('Hoja de Trabajo para listado'!$CD$155:$DC$1048576,MATCH($A607,'Hoja de Trabajo para listado'!$CD$155:$CD$1048576,0),MATCH((CUADRO!J$4&amp;$E607),'Hoja de Trabajo para listado'!$CD$151:$DC$151,0)),0)</f>
        <v>0</v>
      </c>
      <c r="K607" s="241">
        <f ca="1">+IFERROR(INDEX('Hoja de Trabajo para listado'!$A$155:$Z$1048576,MATCH($A607,'Hoja de Trabajo para listado'!$A$155:$A$1048576,0),MATCH((CUADRO!K$4&amp;$E607),'Hoja de Trabajo para listado'!$A$151:$Z$151,0)),0)+IFERROR(INDEX('Hoja de Trabajo para listado'!$AB$155:$BA$1048576,MATCH($A607,'Hoja de Trabajo para listado'!$AB$155:$AB$1048576,0),MATCH((CUADRO!K$4&amp;$E607),'Hoja de Trabajo para listado'!$AB$151:$BA$151,0)),0)+IFERROR(INDEX('Hoja de Trabajo para listado'!$BC$155:$CB$1048576,MATCH($A607,'Hoja de Trabajo para listado'!$BC$155:$BC$1048576,0),MATCH((CUADRO!K$4&amp;$E607),'Hoja de Trabajo para listado'!$BC$151:$CB$151,0)),0)+IFERROR(INDEX('Hoja de Trabajo para listado'!$DE$153:$DG$274,MATCH($A607,'Hoja de Trabajo para listado'!$DE$153:$DE$1048576,0),MATCH((CUADRO!K$4&amp;$E607),'Hoja de Trabajo para listado'!$DE$151:$DG$151,0)),0)+IFERROR(INDEX('Hoja de Trabajo para listado'!$CD$155:$DC$1048576,MATCH($A607,'Hoja de Trabajo para listado'!$CD$155:$CD$1048576,0),MATCH((CUADRO!K$4&amp;$E607),'Hoja de Trabajo para listado'!$CD$151:$DC$151,0)),0)</f>
        <v>0</v>
      </c>
      <c r="L607" s="241">
        <f ca="1">+IFERROR(INDEX('Hoja de Trabajo para listado'!$A$155:$Z$1048576,MATCH($A607,'Hoja de Trabajo para listado'!$A$155:$A$1048576,0),MATCH((CUADRO!L$4&amp;$E607),'Hoja de Trabajo para listado'!$A$151:$Z$151,0)),0)+IFERROR(INDEX('Hoja de Trabajo para listado'!$AB$155:$BA$1048576,MATCH($A607,'Hoja de Trabajo para listado'!$AB$155:$AB$1048576,0),MATCH((CUADRO!L$4&amp;$E607),'Hoja de Trabajo para listado'!$AB$151:$BA$151,0)),0)+IFERROR(INDEX('Hoja de Trabajo para listado'!$BC$155:$CB$1048576,MATCH($A607,'Hoja de Trabajo para listado'!$BC$155:$BC$1048576,0),MATCH((CUADRO!L$4&amp;$E607),'Hoja de Trabajo para listado'!$BC$151:$CB$151,0)),0)+IFERROR(INDEX('Hoja de Trabajo para listado'!$DE$153:$DG$274,MATCH($A607,'Hoja de Trabajo para listado'!$DE$153:$DE$1048576,0),MATCH((CUADRO!L$4&amp;$E607),'Hoja de Trabajo para listado'!$DE$151:$DG$151,0)),0)+IFERROR(INDEX('Hoja de Trabajo para listado'!$CD$155:$DC$1048576,MATCH($A607,'Hoja de Trabajo para listado'!$CD$155:$CD$1048576,0),MATCH((CUADRO!L$4&amp;$E607),'Hoja de Trabajo para listado'!$CD$151:$DC$151,0)),0)</f>
        <v>0</v>
      </c>
      <c r="M607" s="241">
        <f ca="1">+IFERROR(INDEX('Hoja de Trabajo para listado'!$A$155:$Z$1048576,MATCH($A607,'Hoja de Trabajo para listado'!$A$155:$A$1048576,0),MATCH((CUADRO!M$4&amp;$E607),'Hoja de Trabajo para listado'!$A$151:$Z$151,0)),0)+IFERROR(INDEX('Hoja de Trabajo para listado'!$AB$155:$BA$1048576,MATCH($A607,'Hoja de Trabajo para listado'!$AB$155:$AB$1048576,0),MATCH((CUADRO!M$4&amp;$E607),'Hoja de Trabajo para listado'!$AB$151:$BA$151,0)),0)+IFERROR(INDEX('Hoja de Trabajo para listado'!$BC$155:$CB$1048576,MATCH($A607,'Hoja de Trabajo para listado'!$BC$155:$BC$1048576,0),MATCH((CUADRO!M$4&amp;$E607),'Hoja de Trabajo para listado'!$BC$151:$CB$151,0)),0)+IFERROR(INDEX('Hoja de Trabajo para listado'!$DE$153:$DG$274,MATCH($A607,'Hoja de Trabajo para listado'!$DE$153:$DE$1048576,0),MATCH((CUADRO!M$4&amp;$E607),'Hoja de Trabajo para listado'!$DE$151:$DG$151,0)),0)+IFERROR(INDEX('Hoja de Trabajo para listado'!$CD$155:$DC$1048576,MATCH($A607,'Hoja de Trabajo para listado'!$CD$155:$CD$1048576,0),MATCH((CUADRO!M$4&amp;$E607),'Hoja de Trabajo para listado'!$CD$151:$DC$151,0)),0)</f>
        <v>0</v>
      </c>
      <c r="N607" s="241">
        <f ca="1">+IFERROR(INDEX('Hoja de Trabajo para listado'!$A$155:$Z$1048576,MATCH($A607,'Hoja de Trabajo para listado'!$A$155:$A$1048576,0),MATCH((CUADRO!N$4&amp;$E607),'Hoja de Trabajo para listado'!$A$151:$Z$151,0)),0)+IFERROR(INDEX('Hoja de Trabajo para listado'!$AB$155:$BA$1048576,MATCH($A607,'Hoja de Trabajo para listado'!$AB$155:$AB$1048576,0),MATCH((CUADRO!N$4&amp;$E607),'Hoja de Trabajo para listado'!$AB$151:$BA$151,0)),0)+IFERROR(INDEX('Hoja de Trabajo para listado'!$BC$155:$CB$1048576,MATCH($A607,'Hoja de Trabajo para listado'!$BC$155:$BC$1048576,0),MATCH((CUADRO!N$4&amp;$E607),'Hoja de Trabajo para listado'!$BC$151:$CB$151,0)),0)+IFERROR(INDEX('Hoja de Trabajo para listado'!$DE$153:$DG$274,MATCH($A607,'Hoja de Trabajo para listado'!$DE$153:$DE$1048576,0),MATCH((CUADRO!N$4&amp;$E607),'Hoja de Trabajo para listado'!$DE$151:$DG$151,0)),0)+IFERROR(INDEX('Hoja de Trabajo para listado'!$CD$155:$DC$1048576,MATCH($A607,'Hoja de Trabajo para listado'!$CD$155:$CD$1048576,0),MATCH((CUADRO!N$4&amp;$E607),'Hoja de Trabajo para listado'!$CD$151:$DC$151,0)),0)</f>
        <v>0</v>
      </c>
      <c r="O607" s="241">
        <f ca="1">+IFERROR(INDEX('Hoja de Trabajo para listado'!$A$155:$Z$1048576,MATCH($A607,'Hoja de Trabajo para listado'!$A$155:$A$1048576,0),MATCH((CUADRO!O$4&amp;$E607),'Hoja de Trabajo para listado'!$A$151:$Z$151,0)),0)+IFERROR(INDEX('Hoja de Trabajo para listado'!$AB$155:$BA$1048576,MATCH($A607,'Hoja de Trabajo para listado'!$AB$155:$AB$1048576,0),MATCH((CUADRO!O$4&amp;$E607),'Hoja de Trabajo para listado'!$AB$151:$BA$151,0)),0)+IFERROR(INDEX('Hoja de Trabajo para listado'!$BC$155:$CB$1048576,MATCH($A607,'Hoja de Trabajo para listado'!$BC$155:$BC$1048576,0),MATCH((CUADRO!O$4&amp;$E607),'Hoja de Trabajo para listado'!$BC$151:$CB$151,0)),0)+IFERROR(INDEX('Hoja de Trabajo para listado'!$DE$153:$DG$274,MATCH($A607,'Hoja de Trabajo para listado'!$DE$153:$DE$1048576,0),MATCH((CUADRO!O$4&amp;$E607),'Hoja de Trabajo para listado'!$DE$151:$DG$151,0)),0)+IFERROR(INDEX('Hoja de Trabajo para listado'!$CD$155:$DC$1048576,MATCH($A607,'Hoja de Trabajo para listado'!$CD$155:$CD$1048576,0),MATCH((CUADRO!O$4&amp;$E607),'Hoja de Trabajo para listado'!$CD$151:$DC$151,0)),0)</f>
        <v>0</v>
      </c>
      <c r="P607" s="241">
        <f ca="1">+IFERROR(INDEX('Hoja de Trabajo para listado'!$A$155:$Z$1048576,MATCH($A607,'Hoja de Trabajo para listado'!$A$155:$A$1048576,0),MATCH((CUADRO!P$4&amp;$E607),'Hoja de Trabajo para listado'!$A$151:$Z$151,0)),0)+IFERROR(INDEX('Hoja de Trabajo para listado'!$AB$155:$BA$1048576,MATCH($A607,'Hoja de Trabajo para listado'!$AB$155:$AB$1048576,0),MATCH((CUADRO!P$4&amp;$E607),'Hoja de Trabajo para listado'!$AB$151:$BA$151,0)),0)+IFERROR(INDEX('Hoja de Trabajo para listado'!$BC$155:$CB$1048576,MATCH($A607,'Hoja de Trabajo para listado'!$BC$155:$BC$1048576,0),MATCH((CUADRO!P$4&amp;$E607),'Hoja de Trabajo para listado'!$BC$151:$CB$151,0)),0)+IFERROR(INDEX('Hoja de Trabajo para listado'!$DE$153:$DG$274,MATCH($A607,'Hoja de Trabajo para listado'!$DE$153:$DE$1048576,0),MATCH((CUADRO!P$4&amp;$E607),'Hoja de Trabajo para listado'!$DE$151:$DG$151,0)),0)+IFERROR(INDEX('Hoja de Trabajo para listado'!$CD$155:$DC$1048576,MATCH($A607,'Hoja de Trabajo para listado'!$CD$155:$CD$1048576,0),MATCH((CUADRO!P$4&amp;$E607),'Hoja de Trabajo para listado'!$CD$151:$DC$151,0)),0)</f>
        <v>0</v>
      </c>
      <c r="Q607" s="241">
        <f ca="1">+IFERROR(INDEX('Hoja de Trabajo para listado'!$A$155:$Z$1048576,MATCH($A607,'Hoja de Trabajo para listado'!$A$155:$A$1048576,0),MATCH((CUADRO!Q$4&amp;$E607),'Hoja de Trabajo para listado'!$A$151:$Z$151,0)),0)+IFERROR(INDEX('Hoja de Trabajo para listado'!$AB$155:$BA$1048576,MATCH($A607,'Hoja de Trabajo para listado'!$AB$155:$AB$1048576,0),MATCH((CUADRO!Q$4&amp;$E607),'Hoja de Trabajo para listado'!$AB$151:$BA$151,0)),0)+IFERROR(INDEX('Hoja de Trabajo para listado'!$BC$155:$CB$1048576,MATCH($A607,'Hoja de Trabajo para listado'!$BC$155:$BC$1048576,0),MATCH((CUADRO!Q$4&amp;$E607),'Hoja de Trabajo para listado'!$BC$151:$CB$151,0)),0)+IFERROR(INDEX('Hoja de Trabajo para listado'!$DE$153:$DG$274,MATCH($A607,'Hoja de Trabajo para listado'!$DE$153:$DE$1048576,0),MATCH((CUADRO!Q$4&amp;$E607),'Hoja de Trabajo para listado'!$DE$151:$DG$151,0)),0)+IFERROR(INDEX('Hoja de Trabajo para listado'!$CD$155:$DC$1048576,MATCH($A607,'Hoja de Trabajo para listado'!$CD$155:$CD$1048576,0),MATCH((CUADRO!Q$4&amp;$E607),'Hoja de Trabajo para listado'!$CD$151:$DC$151,0)),0)</f>
        <v>0</v>
      </c>
      <c r="R607" s="241">
        <f t="shared" ca="1" si="25"/>
        <v>0</v>
      </c>
      <c r="S607" s="247"/>
      <c r="T607" s="241">
        <f ca="1">+T608</f>
        <v>0</v>
      </c>
      <c r="U607" s="240">
        <f t="shared" si="26"/>
        <v>1</v>
      </c>
      <c r="V607" s="327" t="str">
        <f>+VLOOKUP(A607,bd_lista!$A$3:$E$592,5,FALSE)</f>
        <v>Gobiernos Autonomos Municipales</v>
      </c>
      <c r="W607" s="397" t="str">
        <f>+V607</f>
        <v>Gobiernos Autonomos Municipales</v>
      </c>
      <c r="X607" s="240">
        <f>+VLOOKUP(A607,[4]Sheet1!$A$13:$D$744,4,FALSE)</f>
        <v>0</v>
      </c>
      <c r="Y607" s="240" t="e">
        <f>+VLOOKUP(X607,bd_lista!$A$3:$C$592,3,FALSE)</f>
        <v>#N/A</v>
      </c>
      <c r="Z607" s="290">
        <f>+X607</f>
        <v>0</v>
      </c>
      <c r="AA607" s="291" t="e">
        <f>+Y607</f>
        <v>#N/A</v>
      </c>
    </row>
    <row r="608" spans="1:27" customFormat="1" ht="15" hidden="1" customHeight="1">
      <c r="A608" s="32">
        <v>1255</v>
      </c>
      <c r="B608" s="394"/>
      <c r="C608" s="245" t="str">
        <f>+VLOOKUP(A608,bd_lista!$A$3:$C$592,3,FALSE)</f>
        <v>Gobierno Autónomo Municipal de Cairoma</v>
      </c>
      <c r="D608" s="396"/>
      <c r="E608" s="242" t="s">
        <v>1304</v>
      </c>
      <c r="F608" s="241">
        <f ca="1">+IFERROR(INDEX('Hoja de Trabajo para listado'!$A$155:$Z$1048576,MATCH($A608,'Hoja de Trabajo para listado'!$A$155:$A$1048576,0),MATCH((CUADRO!F$4&amp;$E608),'Hoja de Trabajo para listado'!$A$151:$Z$151,0)),0)+IFERROR(INDEX('Hoja de Trabajo para listado'!$AB$155:$BA$1048576,MATCH($A608,'Hoja de Trabajo para listado'!$AB$155:$AB$1048576,0),MATCH((CUADRO!F$4&amp;$E608),'Hoja de Trabajo para listado'!$AB$151:$BA$151,0)),0)+IFERROR(INDEX('Hoja de Trabajo para listado'!$BC$155:$CB$1048576,MATCH($A608,'Hoja de Trabajo para listado'!$BC$155:$BC$1048576,0),MATCH((CUADRO!F$4&amp;$E608),'Hoja de Trabajo para listado'!$BC$151:$CB$151,0)),0)+IFERROR(INDEX('Hoja de Trabajo para listado'!$DE$153:$DG$274,MATCH($A608,'Hoja de Trabajo para listado'!$DE$153:$DE$1048576,0),MATCH((CUADRO!F$4&amp;$E608),'Hoja de Trabajo para listado'!$DE$151:$DG$151,0)),0)+IFERROR(INDEX('Hoja de Trabajo para listado'!$CD$155:$DC$1048576,MATCH($A608,'Hoja de Trabajo para listado'!$CD$155:$CD$1048576,0),MATCH((CUADRO!F$4&amp;$E608),'Hoja de Trabajo para listado'!$CD$151:$DC$151,0)),0)</f>
        <v>0</v>
      </c>
      <c r="G608" s="241">
        <f ca="1">+IFERROR(INDEX('Hoja de Trabajo para listado'!$A$155:$Z$1048576,MATCH($A608,'Hoja de Trabajo para listado'!$A$155:$A$1048576,0),MATCH((CUADRO!G$4&amp;$E608),'Hoja de Trabajo para listado'!$A$151:$Z$151,0)),0)+IFERROR(INDEX('Hoja de Trabajo para listado'!$AB$155:$BA$1048576,MATCH($A608,'Hoja de Trabajo para listado'!$AB$155:$AB$1048576,0),MATCH((CUADRO!G$4&amp;$E608),'Hoja de Trabajo para listado'!$AB$151:$BA$151,0)),0)+IFERROR(INDEX('Hoja de Trabajo para listado'!$BC$155:$CB$1048576,MATCH($A608,'Hoja de Trabajo para listado'!$BC$155:$BC$1048576,0),MATCH((CUADRO!G$4&amp;$E608),'Hoja de Trabajo para listado'!$BC$151:$CB$151,0)),0)+IFERROR(INDEX('Hoja de Trabajo para listado'!$DE$153:$DG$274,MATCH($A608,'Hoja de Trabajo para listado'!$DE$153:$DE$1048576,0),MATCH((CUADRO!G$4&amp;$E608),'Hoja de Trabajo para listado'!$DE$151:$DG$151,0)),0)+IFERROR(INDEX('Hoja de Trabajo para listado'!$CD$155:$DC$1048576,MATCH($A608,'Hoja de Trabajo para listado'!$CD$155:$CD$1048576,0),MATCH((CUADRO!G$4&amp;$E608),'Hoja de Trabajo para listado'!$CD$151:$DC$151,0)),0)</f>
        <v>0</v>
      </c>
      <c r="H608" s="241">
        <f ca="1">+IFERROR(INDEX('Hoja de Trabajo para listado'!$A$155:$Z$1048576,MATCH($A608,'Hoja de Trabajo para listado'!$A$155:$A$1048576,0),MATCH((CUADRO!H$4&amp;$E608),'Hoja de Trabajo para listado'!$A$151:$Z$151,0)),0)+IFERROR(INDEX('Hoja de Trabajo para listado'!$AB$155:$BA$1048576,MATCH($A608,'Hoja de Trabajo para listado'!$AB$155:$AB$1048576,0),MATCH((CUADRO!H$4&amp;$E608),'Hoja de Trabajo para listado'!$AB$151:$BA$151,0)),0)+IFERROR(INDEX('Hoja de Trabajo para listado'!$BC$155:$CB$1048576,MATCH($A608,'Hoja de Trabajo para listado'!$BC$155:$BC$1048576,0),MATCH((CUADRO!H$4&amp;$E608),'Hoja de Trabajo para listado'!$BC$151:$CB$151,0)),0)+IFERROR(INDEX('Hoja de Trabajo para listado'!$DE$153:$DG$274,MATCH($A608,'Hoja de Trabajo para listado'!$DE$153:$DE$1048576,0),MATCH((CUADRO!H$4&amp;$E608),'Hoja de Trabajo para listado'!$DE$151:$DG$151,0)),0)+IFERROR(INDEX('Hoja de Trabajo para listado'!$CD$155:$DC$1048576,MATCH($A608,'Hoja de Trabajo para listado'!$CD$155:$CD$1048576,0),MATCH((CUADRO!H$4&amp;$E608),'Hoja de Trabajo para listado'!$CD$151:$DC$151,0)),0)</f>
        <v>0</v>
      </c>
      <c r="I608" s="241">
        <f ca="1">+IFERROR(INDEX('Hoja de Trabajo para listado'!$A$155:$Z$1048576,MATCH($A608,'Hoja de Trabajo para listado'!$A$155:$A$1048576,0),MATCH((CUADRO!I$4&amp;$E608),'Hoja de Trabajo para listado'!$A$151:$Z$151,0)),0)+IFERROR(INDEX('Hoja de Trabajo para listado'!$AB$155:$BA$1048576,MATCH($A608,'Hoja de Trabajo para listado'!$AB$155:$AB$1048576,0),MATCH((CUADRO!I$4&amp;$E608),'Hoja de Trabajo para listado'!$AB$151:$BA$151,0)),0)+IFERROR(INDEX('Hoja de Trabajo para listado'!$BC$155:$CB$1048576,MATCH($A608,'Hoja de Trabajo para listado'!$BC$155:$BC$1048576,0),MATCH((CUADRO!I$4&amp;$E608),'Hoja de Trabajo para listado'!$BC$151:$CB$151,0)),0)+IFERROR(INDEX('Hoja de Trabajo para listado'!$DE$153:$DG$274,MATCH($A608,'Hoja de Trabajo para listado'!$DE$153:$DE$1048576,0),MATCH((CUADRO!I$4&amp;$E608),'Hoja de Trabajo para listado'!$DE$151:$DG$151,0)),0)+IFERROR(INDEX('Hoja de Trabajo para listado'!$CD$155:$DC$1048576,MATCH($A608,'Hoja de Trabajo para listado'!$CD$155:$CD$1048576,0),MATCH((CUADRO!I$4&amp;$E608),'Hoja de Trabajo para listado'!$CD$151:$DC$151,0)),0)</f>
        <v>0</v>
      </c>
      <c r="J608" s="241">
        <f ca="1">+IFERROR(INDEX('Hoja de Trabajo para listado'!$A$155:$Z$1048576,MATCH($A608,'Hoja de Trabajo para listado'!$A$155:$A$1048576,0),MATCH((CUADRO!J$4&amp;$E608),'Hoja de Trabajo para listado'!$A$151:$Z$151,0)),0)+IFERROR(INDEX('Hoja de Trabajo para listado'!$AB$155:$BA$1048576,MATCH($A608,'Hoja de Trabajo para listado'!$AB$155:$AB$1048576,0),MATCH((CUADRO!J$4&amp;$E608),'Hoja de Trabajo para listado'!$AB$151:$BA$151,0)),0)+IFERROR(INDEX('Hoja de Trabajo para listado'!$BC$155:$CB$1048576,MATCH($A608,'Hoja de Trabajo para listado'!$BC$155:$BC$1048576,0),MATCH((CUADRO!J$4&amp;$E608),'Hoja de Trabajo para listado'!$BC$151:$CB$151,0)),0)+IFERROR(INDEX('Hoja de Trabajo para listado'!$DE$153:$DG$274,MATCH($A608,'Hoja de Trabajo para listado'!$DE$153:$DE$1048576,0),MATCH((CUADRO!J$4&amp;$E608),'Hoja de Trabajo para listado'!$DE$151:$DG$151,0)),0)+IFERROR(INDEX('Hoja de Trabajo para listado'!$CD$155:$DC$1048576,MATCH($A608,'Hoja de Trabajo para listado'!$CD$155:$CD$1048576,0),MATCH((CUADRO!J$4&amp;$E608),'Hoja de Trabajo para listado'!$CD$151:$DC$151,0)),0)</f>
        <v>0</v>
      </c>
      <c r="K608" s="241">
        <f ca="1">+IFERROR(INDEX('Hoja de Trabajo para listado'!$A$155:$Z$1048576,MATCH($A608,'Hoja de Trabajo para listado'!$A$155:$A$1048576,0),MATCH((CUADRO!K$4&amp;$E608),'Hoja de Trabajo para listado'!$A$151:$Z$151,0)),0)+IFERROR(INDEX('Hoja de Trabajo para listado'!$AB$155:$BA$1048576,MATCH($A608,'Hoja de Trabajo para listado'!$AB$155:$AB$1048576,0),MATCH((CUADRO!K$4&amp;$E608),'Hoja de Trabajo para listado'!$AB$151:$BA$151,0)),0)+IFERROR(INDEX('Hoja de Trabajo para listado'!$BC$155:$CB$1048576,MATCH($A608,'Hoja de Trabajo para listado'!$BC$155:$BC$1048576,0),MATCH((CUADRO!K$4&amp;$E608),'Hoja de Trabajo para listado'!$BC$151:$CB$151,0)),0)+IFERROR(INDEX('Hoja de Trabajo para listado'!$DE$153:$DG$274,MATCH($A608,'Hoja de Trabajo para listado'!$DE$153:$DE$1048576,0),MATCH((CUADRO!K$4&amp;$E608),'Hoja de Trabajo para listado'!$DE$151:$DG$151,0)),0)+IFERROR(INDEX('Hoja de Trabajo para listado'!$CD$155:$DC$1048576,MATCH($A608,'Hoja de Trabajo para listado'!$CD$155:$CD$1048576,0),MATCH((CUADRO!K$4&amp;$E608),'Hoja de Trabajo para listado'!$CD$151:$DC$151,0)),0)</f>
        <v>0</v>
      </c>
      <c r="L608" s="241">
        <f ca="1">+IFERROR(INDEX('Hoja de Trabajo para listado'!$A$155:$Z$1048576,MATCH($A608,'Hoja de Trabajo para listado'!$A$155:$A$1048576,0),MATCH((CUADRO!L$4&amp;$E608),'Hoja de Trabajo para listado'!$A$151:$Z$151,0)),0)+IFERROR(INDEX('Hoja de Trabajo para listado'!$AB$155:$BA$1048576,MATCH($A608,'Hoja de Trabajo para listado'!$AB$155:$AB$1048576,0),MATCH((CUADRO!L$4&amp;$E608),'Hoja de Trabajo para listado'!$AB$151:$BA$151,0)),0)+IFERROR(INDEX('Hoja de Trabajo para listado'!$BC$155:$CB$1048576,MATCH($A608,'Hoja de Trabajo para listado'!$BC$155:$BC$1048576,0),MATCH((CUADRO!L$4&amp;$E608),'Hoja de Trabajo para listado'!$BC$151:$CB$151,0)),0)+IFERROR(INDEX('Hoja de Trabajo para listado'!$DE$153:$DG$274,MATCH($A608,'Hoja de Trabajo para listado'!$DE$153:$DE$1048576,0),MATCH((CUADRO!L$4&amp;$E608),'Hoja de Trabajo para listado'!$DE$151:$DG$151,0)),0)+IFERROR(INDEX('Hoja de Trabajo para listado'!$CD$155:$DC$1048576,MATCH($A608,'Hoja de Trabajo para listado'!$CD$155:$CD$1048576,0),MATCH((CUADRO!L$4&amp;$E608),'Hoja de Trabajo para listado'!$CD$151:$DC$151,0)),0)</f>
        <v>0</v>
      </c>
      <c r="M608" s="241">
        <f ca="1">+IFERROR(INDEX('Hoja de Trabajo para listado'!$A$155:$Z$1048576,MATCH($A608,'Hoja de Trabajo para listado'!$A$155:$A$1048576,0),MATCH((CUADRO!M$4&amp;$E608),'Hoja de Trabajo para listado'!$A$151:$Z$151,0)),0)+IFERROR(INDEX('Hoja de Trabajo para listado'!$AB$155:$BA$1048576,MATCH($A608,'Hoja de Trabajo para listado'!$AB$155:$AB$1048576,0),MATCH((CUADRO!M$4&amp;$E608),'Hoja de Trabajo para listado'!$AB$151:$BA$151,0)),0)+IFERROR(INDEX('Hoja de Trabajo para listado'!$BC$155:$CB$1048576,MATCH($A608,'Hoja de Trabajo para listado'!$BC$155:$BC$1048576,0),MATCH((CUADRO!M$4&amp;$E608),'Hoja de Trabajo para listado'!$BC$151:$CB$151,0)),0)+IFERROR(INDEX('Hoja de Trabajo para listado'!$DE$153:$DG$274,MATCH($A608,'Hoja de Trabajo para listado'!$DE$153:$DE$1048576,0),MATCH((CUADRO!M$4&amp;$E608),'Hoja de Trabajo para listado'!$DE$151:$DG$151,0)),0)+IFERROR(INDEX('Hoja de Trabajo para listado'!$CD$155:$DC$1048576,MATCH($A608,'Hoja de Trabajo para listado'!$CD$155:$CD$1048576,0),MATCH((CUADRO!M$4&amp;$E608),'Hoja de Trabajo para listado'!$CD$151:$DC$151,0)),0)</f>
        <v>0</v>
      </c>
      <c r="N608" s="241">
        <f ca="1">+IFERROR(INDEX('Hoja de Trabajo para listado'!$A$155:$Z$1048576,MATCH($A608,'Hoja de Trabajo para listado'!$A$155:$A$1048576,0),MATCH((CUADRO!N$4&amp;$E608),'Hoja de Trabajo para listado'!$A$151:$Z$151,0)),0)+IFERROR(INDEX('Hoja de Trabajo para listado'!$AB$155:$BA$1048576,MATCH($A608,'Hoja de Trabajo para listado'!$AB$155:$AB$1048576,0),MATCH((CUADRO!N$4&amp;$E608),'Hoja de Trabajo para listado'!$AB$151:$BA$151,0)),0)+IFERROR(INDEX('Hoja de Trabajo para listado'!$BC$155:$CB$1048576,MATCH($A608,'Hoja de Trabajo para listado'!$BC$155:$BC$1048576,0),MATCH((CUADRO!N$4&amp;$E608),'Hoja de Trabajo para listado'!$BC$151:$CB$151,0)),0)+IFERROR(INDEX('Hoja de Trabajo para listado'!$DE$153:$DG$274,MATCH($A608,'Hoja de Trabajo para listado'!$DE$153:$DE$1048576,0),MATCH((CUADRO!N$4&amp;$E608),'Hoja de Trabajo para listado'!$DE$151:$DG$151,0)),0)+IFERROR(INDEX('Hoja de Trabajo para listado'!$CD$155:$DC$1048576,MATCH($A608,'Hoja de Trabajo para listado'!$CD$155:$CD$1048576,0),MATCH((CUADRO!N$4&amp;$E608),'Hoja de Trabajo para listado'!$CD$151:$DC$151,0)),0)</f>
        <v>0</v>
      </c>
      <c r="O608" s="241">
        <f ca="1">+IFERROR(INDEX('Hoja de Trabajo para listado'!$A$155:$Z$1048576,MATCH($A608,'Hoja de Trabajo para listado'!$A$155:$A$1048576,0),MATCH((CUADRO!O$4&amp;$E608),'Hoja de Trabajo para listado'!$A$151:$Z$151,0)),0)+IFERROR(INDEX('Hoja de Trabajo para listado'!$AB$155:$BA$1048576,MATCH($A608,'Hoja de Trabajo para listado'!$AB$155:$AB$1048576,0),MATCH((CUADRO!O$4&amp;$E608),'Hoja de Trabajo para listado'!$AB$151:$BA$151,0)),0)+IFERROR(INDEX('Hoja de Trabajo para listado'!$BC$155:$CB$1048576,MATCH($A608,'Hoja de Trabajo para listado'!$BC$155:$BC$1048576,0),MATCH((CUADRO!O$4&amp;$E608),'Hoja de Trabajo para listado'!$BC$151:$CB$151,0)),0)+IFERROR(INDEX('Hoja de Trabajo para listado'!$DE$153:$DG$274,MATCH($A608,'Hoja de Trabajo para listado'!$DE$153:$DE$1048576,0),MATCH((CUADRO!O$4&amp;$E608),'Hoja de Trabajo para listado'!$DE$151:$DG$151,0)),0)+IFERROR(INDEX('Hoja de Trabajo para listado'!$CD$155:$DC$1048576,MATCH($A608,'Hoja de Trabajo para listado'!$CD$155:$CD$1048576,0),MATCH((CUADRO!O$4&amp;$E608),'Hoja de Trabajo para listado'!$CD$151:$DC$151,0)),0)</f>
        <v>0</v>
      </c>
      <c r="P608" s="241">
        <f ca="1">+IFERROR(INDEX('Hoja de Trabajo para listado'!$A$155:$Z$1048576,MATCH($A608,'Hoja de Trabajo para listado'!$A$155:$A$1048576,0),MATCH((CUADRO!P$4&amp;$E608),'Hoja de Trabajo para listado'!$A$151:$Z$151,0)),0)+IFERROR(INDEX('Hoja de Trabajo para listado'!$AB$155:$BA$1048576,MATCH($A608,'Hoja de Trabajo para listado'!$AB$155:$AB$1048576,0),MATCH((CUADRO!P$4&amp;$E608),'Hoja de Trabajo para listado'!$AB$151:$BA$151,0)),0)+IFERROR(INDEX('Hoja de Trabajo para listado'!$BC$155:$CB$1048576,MATCH($A608,'Hoja de Trabajo para listado'!$BC$155:$BC$1048576,0),MATCH((CUADRO!P$4&amp;$E608),'Hoja de Trabajo para listado'!$BC$151:$CB$151,0)),0)+IFERROR(INDEX('Hoja de Trabajo para listado'!$DE$153:$DG$274,MATCH($A608,'Hoja de Trabajo para listado'!$DE$153:$DE$1048576,0),MATCH((CUADRO!P$4&amp;$E608),'Hoja de Trabajo para listado'!$DE$151:$DG$151,0)),0)+IFERROR(INDEX('Hoja de Trabajo para listado'!$CD$155:$DC$1048576,MATCH($A608,'Hoja de Trabajo para listado'!$CD$155:$CD$1048576,0),MATCH((CUADRO!P$4&amp;$E608),'Hoja de Trabajo para listado'!$CD$151:$DC$151,0)),0)</f>
        <v>0</v>
      </c>
      <c r="Q608" s="241">
        <f ca="1">+IFERROR(INDEX('Hoja de Trabajo para listado'!$A$155:$Z$1048576,MATCH($A608,'Hoja de Trabajo para listado'!$A$155:$A$1048576,0),MATCH((CUADRO!Q$4&amp;$E608),'Hoja de Trabajo para listado'!$A$151:$Z$151,0)),0)+IFERROR(INDEX('Hoja de Trabajo para listado'!$AB$155:$BA$1048576,MATCH($A608,'Hoja de Trabajo para listado'!$AB$155:$AB$1048576,0),MATCH((CUADRO!Q$4&amp;$E608),'Hoja de Trabajo para listado'!$AB$151:$BA$151,0)),0)+IFERROR(INDEX('Hoja de Trabajo para listado'!$BC$155:$CB$1048576,MATCH($A608,'Hoja de Trabajo para listado'!$BC$155:$BC$1048576,0),MATCH((CUADRO!Q$4&amp;$E608),'Hoja de Trabajo para listado'!$BC$151:$CB$151,0)),0)+IFERROR(INDEX('Hoja de Trabajo para listado'!$DE$153:$DG$274,MATCH($A608,'Hoja de Trabajo para listado'!$DE$153:$DE$1048576,0),MATCH((CUADRO!Q$4&amp;$E608),'Hoja de Trabajo para listado'!$DE$151:$DG$151,0)),0)+IFERROR(INDEX('Hoja de Trabajo para listado'!$CD$155:$DC$1048576,MATCH($A608,'Hoja de Trabajo para listado'!$CD$155:$CD$1048576,0),MATCH((CUADRO!Q$4&amp;$E608),'Hoja de Trabajo para listado'!$CD$151:$DC$151,0)),0)</f>
        <v>0</v>
      </c>
      <c r="R608" s="241">
        <f t="shared" ca="1" si="25"/>
        <v>0</v>
      </c>
      <c r="S608" s="247">
        <f ca="1">+R607+R608</f>
        <v>0</v>
      </c>
      <c r="T608" s="241">
        <f ca="1">+S608</f>
        <v>0</v>
      </c>
      <c r="U608" s="240">
        <f t="shared" si="26"/>
        <v>2</v>
      </c>
      <c r="V608" s="327" t="str">
        <f>+VLOOKUP(A608,bd_lista!$A$3:$E$592,5,FALSE)</f>
        <v>Gobiernos Autonomos Municipales</v>
      </c>
      <c r="W608" s="398"/>
      <c r="X608" s="240">
        <f>+VLOOKUP(A608,[4]Sheet1!$A$13:$D$744,4,FALSE)</f>
        <v>0</v>
      </c>
      <c r="Y608" s="240" t="e">
        <f>+VLOOKUP(X608,bd_lista!$A$3:$C$592,3,FALSE)</f>
        <v>#N/A</v>
      </c>
      <c r="Z608" s="288"/>
      <c r="AA608" s="289"/>
    </row>
    <row r="609" spans="1:27" customFormat="1" ht="15" hidden="1" customHeight="1">
      <c r="A609" s="32">
        <v>1256</v>
      </c>
      <c r="B609" s="393">
        <f>+A609</f>
        <v>1256</v>
      </c>
      <c r="C609" s="245" t="str">
        <f>+VLOOKUP(A609,bd_lista!$A$3:$C$592,3,FALSE)</f>
        <v>Gobierno Autónomo Municipal de Chulumani (Villa de la Libertad)</v>
      </c>
      <c r="D609" s="395" t="str">
        <f>+C609</f>
        <v>Gobierno Autónomo Municipal de Chulumani (Villa de la Libertad)</v>
      </c>
      <c r="E609" s="240" t="s">
        <v>1303</v>
      </c>
      <c r="F609" s="241">
        <f ca="1">+IFERROR(INDEX('Hoja de Trabajo para listado'!$A$155:$Z$1048576,MATCH($A609,'Hoja de Trabajo para listado'!$A$155:$A$1048576,0),MATCH((CUADRO!F$4&amp;$E609),'Hoja de Trabajo para listado'!$A$151:$Z$151,0)),0)+IFERROR(INDEX('Hoja de Trabajo para listado'!$AB$155:$BA$1048576,MATCH($A609,'Hoja de Trabajo para listado'!$AB$155:$AB$1048576,0),MATCH((CUADRO!F$4&amp;$E609),'Hoja de Trabajo para listado'!$AB$151:$BA$151,0)),0)+IFERROR(INDEX('Hoja de Trabajo para listado'!$BC$155:$CB$1048576,MATCH($A609,'Hoja de Trabajo para listado'!$BC$155:$BC$1048576,0),MATCH((CUADRO!F$4&amp;$E609),'Hoja de Trabajo para listado'!$BC$151:$CB$151,0)),0)+IFERROR(INDEX('Hoja de Trabajo para listado'!$DE$153:$DG$274,MATCH($A609,'Hoja de Trabajo para listado'!$DE$153:$DE$1048576,0),MATCH((CUADRO!F$4&amp;$E609),'Hoja de Trabajo para listado'!$DE$151:$DG$151,0)),0)+IFERROR(INDEX('Hoja de Trabajo para listado'!$CD$155:$DC$1048576,MATCH($A609,'Hoja de Trabajo para listado'!$CD$155:$CD$1048576,0),MATCH((CUADRO!F$4&amp;$E609),'Hoja de Trabajo para listado'!$CD$151:$DC$151,0)),0)</f>
        <v>0</v>
      </c>
      <c r="G609" s="241">
        <f ca="1">+IFERROR(INDEX('Hoja de Trabajo para listado'!$A$155:$Z$1048576,MATCH($A609,'Hoja de Trabajo para listado'!$A$155:$A$1048576,0),MATCH((CUADRO!G$4&amp;$E609),'Hoja de Trabajo para listado'!$A$151:$Z$151,0)),0)+IFERROR(INDEX('Hoja de Trabajo para listado'!$AB$155:$BA$1048576,MATCH($A609,'Hoja de Trabajo para listado'!$AB$155:$AB$1048576,0),MATCH((CUADRO!G$4&amp;$E609),'Hoja de Trabajo para listado'!$AB$151:$BA$151,0)),0)+IFERROR(INDEX('Hoja de Trabajo para listado'!$BC$155:$CB$1048576,MATCH($A609,'Hoja de Trabajo para listado'!$BC$155:$BC$1048576,0),MATCH((CUADRO!G$4&amp;$E609),'Hoja de Trabajo para listado'!$BC$151:$CB$151,0)),0)+IFERROR(INDEX('Hoja de Trabajo para listado'!$DE$153:$DG$274,MATCH($A609,'Hoja de Trabajo para listado'!$DE$153:$DE$1048576,0),MATCH((CUADRO!G$4&amp;$E609),'Hoja de Trabajo para listado'!$DE$151:$DG$151,0)),0)+IFERROR(INDEX('Hoja de Trabajo para listado'!$CD$155:$DC$1048576,MATCH($A609,'Hoja de Trabajo para listado'!$CD$155:$CD$1048576,0),MATCH((CUADRO!G$4&amp;$E609),'Hoja de Trabajo para listado'!$CD$151:$DC$151,0)),0)</f>
        <v>0</v>
      </c>
      <c r="H609" s="241">
        <f ca="1">+IFERROR(INDEX('Hoja de Trabajo para listado'!$A$155:$Z$1048576,MATCH($A609,'Hoja de Trabajo para listado'!$A$155:$A$1048576,0),MATCH((CUADRO!H$4&amp;$E609),'Hoja de Trabajo para listado'!$A$151:$Z$151,0)),0)+IFERROR(INDEX('Hoja de Trabajo para listado'!$AB$155:$BA$1048576,MATCH($A609,'Hoja de Trabajo para listado'!$AB$155:$AB$1048576,0),MATCH((CUADRO!H$4&amp;$E609),'Hoja de Trabajo para listado'!$AB$151:$BA$151,0)),0)+IFERROR(INDEX('Hoja de Trabajo para listado'!$BC$155:$CB$1048576,MATCH($A609,'Hoja de Trabajo para listado'!$BC$155:$BC$1048576,0),MATCH((CUADRO!H$4&amp;$E609),'Hoja de Trabajo para listado'!$BC$151:$CB$151,0)),0)+IFERROR(INDEX('Hoja de Trabajo para listado'!$DE$153:$DG$274,MATCH($A609,'Hoja de Trabajo para listado'!$DE$153:$DE$1048576,0),MATCH((CUADRO!H$4&amp;$E609),'Hoja de Trabajo para listado'!$DE$151:$DG$151,0)),0)+IFERROR(INDEX('Hoja de Trabajo para listado'!$CD$155:$DC$1048576,MATCH($A609,'Hoja de Trabajo para listado'!$CD$155:$CD$1048576,0),MATCH((CUADRO!H$4&amp;$E609),'Hoja de Trabajo para listado'!$CD$151:$DC$151,0)),0)</f>
        <v>0</v>
      </c>
      <c r="I609" s="241">
        <f ca="1">+IFERROR(INDEX('Hoja de Trabajo para listado'!$A$155:$Z$1048576,MATCH($A609,'Hoja de Trabajo para listado'!$A$155:$A$1048576,0),MATCH((CUADRO!I$4&amp;$E609),'Hoja de Trabajo para listado'!$A$151:$Z$151,0)),0)+IFERROR(INDEX('Hoja de Trabajo para listado'!$AB$155:$BA$1048576,MATCH($A609,'Hoja de Trabajo para listado'!$AB$155:$AB$1048576,0),MATCH((CUADRO!I$4&amp;$E609),'Hoja de Trabajo para listado'!$AB$151:$BA$151,0)),0)+IFERROR(INDEX('Hoja de Trabajo para listado'!$BC$155:$CB$1048576,MATCH($A609,'Hoja de Trabajo para listado'!$BC$155:$BC$1048576,0),MATCH((CUADRO!I$4&amp;$E609),'Hoja de Trabajo para listado'!$BC$151:$CB$151,0)),0)+IFERROR(INDEX('Hoja de Trabajo para listado'!$DE$153:$DG$274,MATCH($A609,'Hoja de Trabajo para listado'!$DE$153:$DE$1048576,0),MATCH((CUADRO!I$4&amp;$E609),'Hoja de Trabajo para listado'!$DE$151:$DG$151,0)),0)+IFERROR(INDEX('Hoja de Trabajo para listado'!$CD$155:$DC$1048576,MATCH($A609,'Hoja de Trabajo para listado'!$CD$155:$CD$1048576,0),MATCH((CUADRO!I$4&amp;$E609),'Hoja de Trabajo para listado'!$CD$151:$DC$151,0)),0)</f>
        <v>0</v>
      </c>
      <c r="J609" s="241">
        <f ca="1">+IFERROR(INDEX('Hoja de Trabajo para listado'!$A$155:$Z$1048576,MATCH($A609,'Hoja de Trabajo para listado'!$A$155:$A$1048576,0),MATCH((CUADRO!J$4&amp;$E609),'Hoja de Trabajo para listado'!$A$151:$Z$151,0)),0)+IFERROR(INDEX('Hoja de Trabajo para listado'!$AB$155:$BA$1048576,MATCH($A609,'Hoja de Trabajo para listado'!$AB$155:$AB$1048576,0),MATCH((CUADRO!J$4&amp;$E609),'Hoja de Trabajo para listado'!$AB$151:$BA$151,0)),0)+IFERROR(INDEX('Hoja de Trabajo para listado'!$BC$155:$CB$1048576,MATCH($A609,'Hoja de Trabajo para listado'!$BC$155:$BC$1048576,0),MATCH((CUADRO!J$4&amp;$E609),'Hoja de Trabajo para listado'!$BC$151:$CB$151,0)),0)+IFERROR(INDEX('Hoja de Trabajo para listado'!$DE$153:$DG$274,MATCH($A609,'Hoja de Trabajo para listado'!$DE$153:$DE$1048576,0),MATCH((CUADRO!J$4&amp;$E609),'Hoja de Trabajo para listado'!$DE$151:$DG$151,0)),0)+IFERROR(INDEX('Hoja de Trabajo para listado'!$CD$155:$DC$1048576,MATCH($A609,'Hoja de Trabajo para listado'!$CD$155:$CD$1048576,0),MATCH((CUADRO!J$4&amp;$E609),'Hoja de Trabajo para listado'!$CD$151:$DC$151,0)),0)</f>
        <v>0</v>
      </c>
      <c r="K609" s="241">
        <f ca="1">+IFERROR(INDEX('Hoja de Trabajo para listado'!$A$155:$Z$1048576,MATCH($A609,'Hoja de Trabajo para listado'!$A$155:$A$1048576,0),MATCH((CUADRO!K$4&amp;$E609),'Hoja de Trabajo para listado'!$A$151:$Z$151,0)),0)+IFERROR(INDEX('Hoja de Trabajo para listado'!$AB$155:$BA$1048576,MATCH($A609,'Hoja de Trabajo para listado'!$AB$155:$AB$1048576,0),MATCH((CUADRO!K$4&amp;$E609),'Hoja de Trabajo para listado'!$AB$151:$BA$151,0)),0)+IFERROR(INDEX('Hoja de Trabajo para listado'!$BC$155:$CB$1048576,MATCH($A609,'Hoja de Trabajo para listado'!$BC$155:$BC$1048576,0),MATCH((CUADRO!K$4&amp;$E609),'Hoja de Trabajo para listado'!$BC$151:$CB$151,0)),0)+IFERROR(INDEX('Hoja de Trabajo para listado'!$DE$153:$DG$274,MATCH($A609,'Hoja de Trabajo para listado'!$DE$153:$DE$1048576,0),MATCH((CUADRO!K$4&amp;$E609),'Hoja de Trabajo para listado'!$DE$151:$DG$151,0)),0)+IFERROR(INDEX('Hoja de Trabajo para listado'!$CD$155:$DC$1048576,MATCH($A609,'Hoja de Trabajo para listado'!$CD$155:$CD$1048576,0),MATCH((CUADRO!K$4&amp;$E609),'Hoja de Trabajo para listado'!$CD$151:$DC$151,0)),0)</f>
        <v>0</v>
      </c>
      <c r="L609" s="241">
        <f ca="1">+IFERROR(INDEX('Hoja de Trabajo para listado'!$A$155:$Z$1048576,MATCH($A609,'Hoja de Trabajo para listado'!$A$155:$A$1048576,0),MATCH((CUADRO!L$4&amp;$E609),'Hoja de Trabajo para listado'!$A$151:$Z$151,0)),0)+IFERROR(INDEX('Hoja de Trabajo para listado'!$AB$155:$BA$1048576,MATCH($A609,'Hoja de Trabajo para listado'!$AB$155:$AB$1048576,0),MATCH((CUADRO!L$4&amp;$E609),'Hoja de Trabajo para listado'!$AB$151:$BA$151,0)),0)+IFERROR(INDEX('Hoja de Trabajo para listado'!$BC$155:$CB$1048576,MATCH($A609,'Hoja de Trabajo para listado'!$BC$155:$BC$1048576,0),MATCH((CUADRO!L$4&amp;$E609),'Hoja de Trabajo para listado'!$BC$151:$CB$151,0)),0)+IFERROR(INDEX('Hoja de Trabajo para listado'!$DE$153:$DG$274,MATCH($A609,'Hoja de Trabajo para listado'!$DE$153:$DE$1048576,0),MATCH((CUADRO!L$4&amp;$E609),'Hoja de Trabajo para listado'!$DE$151:$DG$151,0)),0)+IFERROR(INDEX('Hoja de Trabajo para listado'!$CD$155:$DC$1048576,MATCH($A609,'Hoja de Trabajo para listado'!$CD$155:$CD$1048576,0),MATCH((CUADRO!L$4&amp;$E609),'Hoja de Trabajo para listado'!$CD$151:$DC$151,0)),0)</f>
        <v>0</v>
      </c>
      <c r="M609" s="241">
        <f ca="1">+IFERROR(INDEX('Hoja de Trabajo para listado'!$A$155:$Z$1048576,MATCH($A609,'Hoja de Trabajo para listado'!$A$155:$A$1048576,0),MATCH((CUADRO!M$4&amp;$E609),'Hoja de Trabajo para listado'!$A$151:$Z$151,0)),0)+IFERROR(INDEX('Hoja de Trabajo para listado'!$AB$155:$BA$1048576,MATCH($A609,'Hoja de Trabajo para listado'!$AB$155:$AB$1048576,0),MATCH((CUADRO!M$4&amp;$E609),'Hoja de Trabajo para listado'!$AB$151:$BA$151,0)),0)+IFERROR(INDEX('Hoja de Trabajo para listado'!$BC$155:$CB$1048576,MATCH($A609,'Hoja de Trabajo para listado'!$BC$155:$BC$1048576,0),MATCH((CUADRO!M$4&amp;$E609),'Hoja de Trabajo para listado'!$BC$151:$CB$151,0)),0)+IFERROR(INDEX('Hoja de Trabajo para listado'!$DE$153:$DG$274,MATCH($A609,'Hoja de Trabajo para listado'!$DE$153:$DE$1048576,0),MATCH((CUADRO!M$4&amp;$E609),'Hoja de Trabajo para listado'!$DE$151:$DG$151,0)),0)+IFERROR(INDEX('Hoja de Trabajo para listado'!$CD$155:$DC$1048576,MATCH($A609,'Hoja de Trabajo para listado'!$CD$155:$CD$1048576,0),MATCH((CUADRO!M$4&amp;$E609),'Hoja de Trabajo para listado'!$CD$151:$DC$151,0)),0)</f>
        <v>0</v>
      </c>
      <c r="N609" s="241">
        <f ca="1">+IFERROR(INDEX('Hoja de Trabajo para listado'!$A$155:$Z$1048576,MATCH($A609,'Hoja de Trabajo para listado'!$A$155:$A$1048576,0),MATCH((CUADRO!N$4&amp;$E609),'Hoja de Trabajo para listado'!$A$151:$Z$151,0)),0)+IFERROR(INDEX('Hoja de Trabajo para listado'!$AB$155:$BA$1048576,MATCH($A609,'Hoja de Trabajo para listado'!$AB$155:$AB$1048576,0),MATCH((CUADRO!N$4&amp;$E609),'Hoja de Trabajo para listado'!$AB$151:$BA$151,0)),0)+IFERROR(INDEX('Hoja de Trabajo para listado'!$BC$155:$CB$1048576,MATCH($A609,'Hoja de Trabajo para listado'!$BC$155:$BC$1048576,0),MATCH((CUADRO!N$4&amp;$E609),'Hoja de Trabajo para listado'!$BC$151:$CB$151,0)),0)+IFERROR(INDEX('Hoja de Trabajo para listado'!$DE$153:$DG$274,MATCH($A609,'Hoja de Trabajo para listado'!$DE$153:$DE$1048576,0),MATCH((CUADRO!N$4&amp;$E609),'Hoja de Trabajo para listado'!$DE$151:$DG$151,0)),0)+IFERROR(INDEX('Hoja de Trabajo para listado'!$CD$155:$DC$1048576,MATCH($A609,'Hoja de Trabajo para listado'!$CD$155:$CD$1048576,0),MATCH((CUADRO!N$4&amp;$E609),'Hoja de Trabajo para listado'!$CD$151:$DC$151,0)),0)</f>
        <v>0</v>
      </c>
      <c r="O609" s="241">
        <f ca="1">+IFERROR(INDEX('Hoja de Trabajo para listado'!$A$155:$Z$1048576,MATCH($A609,'Hoja de Trabajo para listado'!$A$155:$A$1048576,0),MATCH((CUADRO!O$4&amp;$E609),'Hoja de Trabajo para listado'!$A$151:$Z$151,0)),0)+IFERROR(INDEX('Hoja de Trabajo para listado'!$AB$155:$BA$1048576,MATCH($A609,'Hoja de Trabajo para listado'!$AB$155:$AB$1048576,0),MATCH((CUADRO!O$4&amp;$E609),'Hoja de Trabajo para listado'!$AB$151:$BA$151,0)),0)+IFERROR(INDEX('Hoja de Trabajo para listado'!$BC$155:$CB$1048576,MATCH($A609,'Hoja de Trabajo para listado'!$BC$155:$BC$1048576,0),MATCH((CUADRO!O$4&amp;$E609),'Hoja de Trabajo para listado'!$BC$151:$CB$151,0)),0)+IFERROR(INDEX('Hoja de Trabajo para listado'!$DE$153:$DG$274,MATCH($A609,'Hoja de Trabajo para listado'!$DE$153:$DE$1048576,0),MATCH((CUADRO!O$4&amp;$E609),'Hoja de Trabajo para listado'!$DE$151:$DG$151,0)),0)+IFERROR(INDEX('Hoja de Trabajo para listado'!$CD$155:$DC$1048576,MATCH($A609,'Hoja de Trabajo para listado'!$CD$155:$CD$1048576,0),MATCH((CUADRO!O$4&amp;$E609),'Hoja de Trabajo para listado'!$CD$151:$DC$151,0)),0)</f>
        <v>0</v>
      </c>
      <c r="P609" s="241">
        <f ca="1">+IFERROR(INDEX('Hoja de Trabajo para listado'!$A$155:$Z$1048576,MATCH($A609,'Hoja de Trabajo para listado'!$A$155:$A$1048576,0),MATCH((CUADRO!P$4&amp;$E609),'Hoja de Trabajo para listado'!$A$151:$Z$151,0)),0)+IFERROR(INDEX('Hoja de Trabajo para listado'!$AB$155:$BA$1048576,MATCH($A609,'Hoja de Trabajo para listado'!$AB$155:$AB$1048576,0),MATCH((CUADRO!P$4&amp;$E609),'Hoja de Trabajo para listado'!$AB$151:$BA$151,0)),0)+IFERROR(INDEX('Hoja de Trabajo para listado'!$BC$155:$CB$1048576,MATCH($A609,'Hoja de Trabajo para listado'!$BC$155:$BC$1048576,0),MATCH((CUADRO!P$4&amp;$E609),'Hoja de Trabajo para listado'!$BC$151:$CB$151,0)),0)+IFERROR(INDEX('Hoja de Trabajo para listado'!$DE$153:$DG$274,MATCH($A609,'Hoja de Trabajo para listado'!$DE$153:$DE$1048576,0),MATCH((CUADRO!P$4&amp;$E609),'Hoja de Trabajo para listado'!$DE$151:$DG$151,0)),0)+IFERROR(INDEX('Hoja de Trabajo para listado'!$CD$155:$DC$1048576,MATCH($A609,'Hoja de Trabajo para listado'!$CD$155:$CD$1048576,0),MATCH((CUADRO!P$4&amp;$E609),'Hoja de Trabajo para listado'!$CD$151:$DC$151,0)),0)</f>
        <v>0</v>
      </c>
      <c r="Q609" s="241">
        <f ca="1">+IFERROR(INDEX('Hoja de Trabajo para listado'!$A$155:$Z$1048576,MATCH($A609,'Hoja de Trabajo para listado'!$A$155:$A$1048576,0),MATCH((CUADRO!Q$4&amp;$E609),'Hoja de Trabajo para listado'!$A$151:$Z$151,0)),0)+IFERROR(INDEX('Hoja de Trabajo para listado'!$AB$155:$BA$1048576,MATCH($A609,'Hoja de Trabajo para listado'!$AB$155:$AB$1048576,0),MATCH((CUADRO!Q$4&amp;$E609),'Hoja de Trabajo para listado'!$AB$151:$BA$151,0)),0)+IFERROR(INDEX('Hoja de Trabajo para listado'!$BC$155:$CB$1048576,MATCH($A609,'Hoja de Trabajo para listado'!$BC$155:$BC$1048576,0),MATCH((CUADRO!Q$4&amp;$E609),'Hoja de Trabajo para listado'!$BC$151:$CB$151,0)),0)+IFERROR(INDEX('Hoja de Trabajo para listado'!$DE$153:$DG$274,MATCH($A609,'Hoja de Trabajo para listado'!$DE$153:$DE$1048576,0),MATCH((CUADRO!Q$4&amp;$E609),'Hoja de Trabajo para listado'!$DE$151:$DG$151,0)),0)+IFERROR(INDEX('Hoja de Trabajo para listado'!$CD$155:$DC$1048576,MATCH($A609,'Hoja de Trabajo para listado'!$CD$155:$CD$1048576,0),MATCH((CUADRO!Q$4&amp;$E609),'Hoja de Trabajo para listado'!$CD$151:$DC$151,0)),0)</f>
        <v>0</v>
      </c>
      <c r="R609" s="241">
        <f t="shared" ca="1" si="25"/>
        <v>0</v>
      </c>
      <c r="S609" s="247"/>
      <c r="T609" s="241">
        <f ca="1">+T610</f>
        <v>0</v>
      </c>
      <c r="U609" s="240">
        <f t="shared" si="26"/>
        <v>1</v>
      </c>
      <c r="V609" s="327" t="str">
        <f>+VLOOKUP(A609,bd_lista!$A$3:$E$592,5,FALSE)</f>
        <v>Gobiernos Autonomos Municipales</v>
      </c>
      <c r="W609" s="397" t="str">
        <f>+V609</f>
        <v>Gobiernos Autonomos Municipales</v>
      </c>
      <c r="X609" s="240">
        <f>+VLOOKUP(A609,[4]Sheet1!$A$13:$D$744,4,FALSE)</f>
        <v>0</v>
      </c>
      <c r="Y609" s="240" t="e">
        <f>+VLOOKUP(X609,bd_lista!$A$3:$C$592,3,FALSE)</f>
        <v>#N/A</v>
      </c>
      <c r="Z609" s="290">
        <f>+X609</f>
        <v>0</v>
      </c>
      <c r="AA609" s="291" t="e">
        <f>+Y609</f>
        <v>#N/A</v>
      </c>
    </row>
    <row r="610" spans="1:27" customFormat="1" ht="15" hidden="1" customHeight="1">
      <c r="A610" s="32">
        <v>1256</v>
      </c>
      <c r="B610" s="394"/>
      <c r="C610" s="245" t="str">
        <f>+VLOOKUP(A610,bd_lista!$A$3:$C$592,3,FALSE)</f>
        <v>Gobierno Autónomo Municipal de Chulumani (Villa de la Libertad)</v>
      </c>
      <c r="D610" s="396"/>
      <c r="E610" s="242" t="s">
        <v>1304</v>
      </c>
      <c r="F610" s="241">
        <f ca="1">+IFERROR(INDEX('Hoja de Trabajo para listado'!$A$155:$Z$1048576,MATCH($A610,'Hoja de Trabajo para listado'!$A$155:$A$1048576,0),MATCH((CUADRO!F$4&amp;$E610),'Hoja de Trabajo para listado'!$A$151:$Z$151,0)),0)+IFERROR(INDEX('Hoja de Trabajo para listado'!$AB$155:$BA$1048576,MATCH($A610,'Hoja de Trabajo para listado'!$AB$155:$AB$1048576,0),MATCH((CUADRO!F$4&amp;$E610),'Hoja de Trabajo para listado'!$AB$151:$BA$151,0)),0)+IFERROR(INDEX('Hoja de Trabajo para listado'!$BC$155:$CB$1048576,MATCH($A610,'Hoja de Trabajo para listado'!$BC$155:$BC$1048576,0),MATCH((CUADRO!F$4&amp;$E610),'Hoja de Trabajo para listado'!$BC$151:$CB$151,0)),0)+IFERROR(INDEX('Hoja de Trabajo para listado'!$DE$153:$DG$274,MATCH($A610,'Hoja de Trabajo para listado'!$DE$153:$DE$1048576,0),MATCH((CUADRO!F$4&amp;$E610),'Hoja de Trabajo para listado'!$DE$151:$DG$151,0)),0)+IFERROR(INDEX('Hoja de Trabajo para listado'!$CD$155:$DC$1048576,MATCH($A610,'Hoja de Trabajo para listado'!$CD$155:$CD$1048576,0),MATCH((CUADRO!F$4&amp;$E610),'Hoja de Trabajo para listado'!$CD$151:$DC$151,0)),0)</f>
        <v>0</v>
      </c>
      <c r="G610" s="241">
        <f ca="1">+IFERROR(INDEX('Hoja de Trabajo para listado'!$A$155:$Z$1048576,MATCH($A610,'Hoja de Trabajo para listado'!$A$155:$A$1048576,0),MATCH((CUADRO!G$4&amp;$E610),'Hoja de Trabajo para listado'!$A$151:$Z$151,0)),0)+IFERROR(INDEX('Hoja de Trabajo para listado'!$AB$155:$BA$1048576,MATCH($A610,'Hoja de Trabajo para listado'!$AB$155:$AB$1048576,0),MATCH((CUADRO!G$4&amp;$E610),'Hoja de Trabajo para listado'!$AB$151:$BA$151,0)),0)+IFERROR(INDEX('Hoja de Trabajo para listado'!$BC$155:$CB$1048576,MATCH($A610,'Hoja de Trabajo para listado'!$BC$155:$BC$1048576,0),MATCH((CUADRO!G$4&amp;$E610),'Hoja de Trabajo para listado'!$BC$151:$CB$151,0)),0)+IFERROR(INDEX('Hoja de Trabajo para listado'!$DE$153:$DG$274,MATCH($A610,'Hoja de Trabajo para listado'!$DE$153:$DE$1048576,0),MATCH((CUADRO!G$4&amp;$E610),'Hoja de Trabajo para listado'!$DE$151:$DG$151,0)),0)+IFERROR(INDEX('Hoja de Trabajo para listado'!$CD$155:$DC$1048576,MATCH($A610,'Hoja de Trabajo para listado'!$CD$155:$CD$1048576,0),MATCH((CUADRO!G$4&amp;$E610),'Hoja de Trabajo para listado'!$CD$151:$DC$151,0)),0)</f>
        <v>0</v>
      </c>
      <c r="H610" s="241">
        <f ca="1">+IFERROR(INDEX('Hoja de Trabajo para listado'!$A$155:$Z$1048576,MATCH($A610,'Hoja de Trabajo para listado'!$A$155:$A$1048576,0),MATCH((CUADRO!H$4&amp;$E610),'Hoja de Trabajo para listado'!$A$151:$Z$151,0)),0)+IFERROR(INDEX('Hoja de Trabajo para listado'!$AB$155:$BA$1048576,MATCH($A610,'Hoja de Trabajo para listado'!$AB$155:$AB$1048576,0),MATCH((CUADRO!H$4&amp;$E610),'Hoja de Trabajo para listado'!$AB$151:$BA$151,0)),0)+IFERROR(INDEX('Hoja de Trabajo para listado'!$BC$155:$CB$1048576,MATCH($A610,'Hoja de Trabajo para listado'!$BC$155:$BC$1048576,0),MATCH((CUADRO!H$4&amp;$E610),'Hoja de Trabajo para listado'!$BC$151:$CB$151,0)),0)+IFERROR(INDEX('Hoja de Trabajo para listado'!$DE$153:$DG$274,MATCH($A610,'Hoja de Trabajo para listado'!$DE$153:$DE$1048576,0),MATCH((CUADRO!H$4&amp;$E610),'Hoja de Trabajo para listado'!$DE$151:$DG$151,0)),0)+IFERROR(INDEX('Hoja de Trabajo para listado'!$CD$155:$DC$1048576,MATCH($A610,'Hoja de Trabajo para listado'!$CD$155:$CD$1048576,0),MATCH((CUADRO!H$4&amp;$E610),'Hoja de Trabajo para listado'!$CD$151:$DC$151,0)),0)</f>
        <v>0</v>
      </c>
      <c r="I610" s="241">
        <f ca="1">+IFERROR(INDEX('Hoja de Trabajo para listado'!$A$155:$Z$1048576,MATCH($A610,'Hoja de Trabajo para listado'!$A$155:$A$1048576,0),MATCH((CUADRO!I$4&amp;$E610),'Hoja de Trabajo para listado'!$A$151:$Z$151,0)),0)+IFERROR(INDEX('Hoja de Trabajo para listado'!$AB$155:$BA$1048576,MATCH($A610,'Hoja de Trabajo para listado'!$AB$155:$AB$1048576,0),MATCH((CUADRO!I$4&amp;$E610),'Hoja de Trabajo para listado'!$AB$151:$BA$151,0)),0)+IFERROR(INDEX('Hoja de Trabajo para listado'!$BC$155:$CB$1048576,MATCH($A610,'Hoja de Trabajo para listado'!$BC$155:$BC$1048576,0),MATCH((CUADRO!I$4&amp;$E610),'Hoja de Trabajo para listado'!$BC$151:$CB$151,0)),0)+IFERROR(INDEX('Hoja de Trabajo para listado'!$DE$153:$DG$274,MATCH($A610,'Hoja de Trabajo para listado'!$DE$153:$DE$1048576,0),MATCH((CUADRO!I$4&amp;$E610),'Hoja de Trabajo para listado'!$DE$151:$DG$151,0)),0)+IFERROR(INDEX('Hoja de Trabajo para listado'!$CD$155:$DC$1048576,MATCH($A610,'Hoja de Trabajo para listado'!$CD$155:$CD$1048576,0),MATCH((CUADRO!I$4&amp;$E610),'Hoja de Trabajo para listado'!$CD$151:$DC$151,0)),0)</f>
        <v>0</v>
      </c>
      <c r="J610" s="241">
        <f ca="1">+IFERROR(INDEX('Hoja de Trabajo para listado'!$A$155:$Z$1048576,MATCH($A610,'Hoja de Trabajo para listado'!$A$155:$A$1048576,0),MATCH((CUADRO!J$4&amp;$E610),'Hoja de Trabajo para listado'!$A$151:$Z$151,0)),0)+IFERROR(INDEX('Hoja de Trabajo para listado'!$AB$155:$BA$1048576,MATCH($A610,'Hoja de Trabajo para listado'!$AB$155:$AB$1048576,0),MATCH((CUADRO!J$4&amp;$E610),'Hoja de Trabajo para listado'!$AB$151:$BA$151,0)),0)+IFERROR(INDEX('Hoja de Trabajo para listado'!$BC$155:$CB$1048576,MATCH($A610,'Hoja de Trabajo para listado'!$BC$155:$BC$1048576,0),MATCH((CUADRO!J$4&amp;$E610),'Hoja de Trabajo para listado'!$BC$151:$CB$151,0)),0)+IFERROR(INDEX('Hoja de Trabajo para listado'!$DE$153:$DG$274,MATCH($A610,'Hoja de Trabajo para listado'!$DE$153:$DE$1048576,0),MATCH((CUADRO!J$4&amp;$E610),'Hoja de Trabajo para listado'!$DE$151:$DG$151,0)),0)+IFERROR(INDEX('Hoja de Trabajo para listado'!$CD$155:$DC$1048576,MATCH($A610,'Hoja de Trabajo para listado'!$CD$155:$CD$1048576,0),MATCH((CUADRO!J$4&amp;$E610),'Hoja de Trabajo para listado'!$CD$151:$DC$151,0)),0)</f>
        <v>0</v>
      </c>
      <c r="K610" s="241">
        <f ca="1">+IFERROR(INDEX('Hoja de Trabajo para listado'!$A$155:$Z$1048576,MATCH($A610,'Hoja de Trabajo para listado'!$A$155:$A$1048576,0),MATCH((CUADRO!K$4&amp;$E610),'Hoja de Trabajo para listado'!$A$151:$Z$151,0)),0)+IFERROR(INDEX('Hoja de Trabajo para listado'!$AB$155:$BA$1048576,MATCH($A610,'Hoja de Trabajo para listado'!$AB$155:$AB$1048576,0),MATCH((CUADRO!K$4&amp;$E610),'Hoja de Trabajo para listado'!$AB$151:$BA$151,0)),0)+IFERROR(INDEX('Hoja de Trabajo para listado'!$BC$155:$CB$1048576,MATCH($A610,'Hoja de Trabajo para listado'!$BC$155:$BC$1048576,0),MATCH((CUADRO!K$4&amp;$E610),'Hoja de Trabajo para listado'!$BC$151:$CB$151,0)),0)+IFERROR(INDEX('Hoja de Trabajo para listado'!$DE$153:$DG$274,MATCH($A610,'Hoja de Trabajo para listado'!$DE$153:$DE$1048576,0),MATCH((CUADRO!K$4&amp;$E610),'Hoja de Trabajo para listado'!$DE$151:$DG$151,0)),0)+IFERROR(INDEX('Hoja de Trabajo para listado'!$CD$155:$DC$1048576,MATCH($A610,'Hoja de Trabajo para listado'!$CD$155:$CD$1048576,0),MATCH((CUADRO!K$4&amp;$E610),'Hoja de Trabajo para listado'!$CD$151:$DC$151,0)),0)</f>
        <v>0</v>
      </c>
      <c r="L610" s="241">
        <f ca="1">+IFERROR(INDEX('Hoja de Trabajo para listado'!$A$155:$Z$1048576,MATCH($A610,'Hoja de Trabajo para listado'!$A$155:$A$1048576,0),MATCH((CUADRO!L$4&amp;$E610),'Hoja de Trabajo para listado'!$A$151:$Z$151,0)),0)+IFERROR(INDEX('Hoja de Trabajo para listado'!$AB$155:$BA$1048576,MATCH($A610,'Hoja de Trabajo para listado'!$AB$155:$AB$1048576,0),MATCH((CUADRO!L$4&amp;$E610),'Hoja de Trabajo para listado'!$AB$151:$BA$151,0)),0)+IFERROR(INDEX('Hoja de Trabajo para listado'!$BC$155:$CB$1048576,MATCH($A610,'Hoja de Trabajo para listado'!$BC$155:$BC$1048576,0),MATCH((CUADRO!L$4&amp;$E610),'Hoja de Trabajo para listado'!$BC$151:$CB$151,0)),0)+IFERROR(INDEX('Hoja de Trabajo para listado'!$DE$153:$DG$274,MATCH($A610,'Hoja de Trabajo para listado'!$DE$153:$DE$1048576,0),MATCH((CUADRO!L$4&amp;$E610),'Hoja de Trabajo para listado'!$DE$151:$DG$151,0)),0)+IFERROR(INDEX('Hoja de Trabajo para listado'!$CD$155:$DC$1048576,MATCH($A610,'Hoja de Trabajo para listado'!$CD$155:$CD$1048576,0),MATCH((CUADRO!L$4&amp;$E610),'Hoja de Trabajo para listado'!$CD$151:$DC$151,0)),0)</f>
        <v>0</v>
      </c>
      <c r="M610" s="241">
        <f ca="1">+IFERROR(INDEX('Hoja de Trabajo para listado'!$A$155:$Z$1048576,MATCH($A610,'Hoja de Trabajo para listado'!$A$155:$A$1048576,0),MATCH((CUADRO!M$4&amp;$E610),'Hoja de Trabajo para listado'!$A$151:$Z$151,0)),0)+IFERROR(INDEX('Hoja de Trabajo para listado'!$AB$155:$BA$1048576,MATCH($A610,'Hoja de Trabajo para listado'!$AB$155:$AB$1048576,0),MATCH((CUADRO!M$4&amp;$E610),'Hoja de Trabajo para listado'!$AB$151:$BA$151,0)),0)+IFERROR(INDEX('Hoja de Trabajo para listado'!$BC$155:$CB$1048576,MATCH($A610,'Hoja de Trabajo para listado'!$BC$155:$BC$1048576,0),MATCH((CUADRO!M$4&amp;$E610),'Hoja de Trabajo para listado'!$BC$151:$CB$151,0)),0)+IFERROR(INDEX('Hoja de Trabajo para listado'!$DE$153:$DG$274,MATCH($A610,'Hoja de Trabajo para listado'!$DE$153:$DE$1048576,0),MATCH((CUADRO!M$4&amp;$E610),'Hoja de Trabajo para listado'!$DE$151:$DG$151,0)),0)+IFERROR(INDEX('Hoja de Trabajo para listado'!$CD$155:$DC$1048576,MATCH($A610,'Hoja de Trabajo para listado'!$CD$155:$CD$1048576,0),MATCH((CUADRO!M$4&amp;$E610),'Hoja de Trabajo para listado'!$CD$151:$DC$151,0)),0)</f>
        <v>0</v>
      </c>
      <c r="N610" s="241">
        <f ca="1">+IFERROR(INDEX('Hoja de Trabajo para listado'!$A$155:$Z$1048576,MATCH($A610,'Hoja de Trabajo para listado'!$A$155:$A$1048576,0),MATCH((CUADRO!N$4&amp;$E610),'Hoja de Trabajo para listado'!$A$151:$Z$151,0)),0)+IFERROR(INDEX('Hoja de Trabajo para listado'!$AB$155:$BA$1048576,MATCH($A610,'Hoja de Trabajo para listado'!$AB$155:$AB$1048576,0),MATCH((CUADRO!N$4&amp;$E610),'Hoja de Trabajo para listado'!$AB$151:$BA$151,0)),0)+IFERROR(INDEX('Hoja de Trabajo para listado'!$BC$155:$CB$1048576,MATCH($A610,'Hoja de Trabajo para listado'!$BC$155:$BC$1048576,0),MATCH((CUADRO!N$4&amp;$E610),'Hoja de Trabajo para listado'!$BC$151:$CB$151,0)),0)+IFERROR(INDEX('Hoja de Trabajo para listado'!$DE$153:$DG$274,MATCH($A610,'Hoja de Trabajo para listado'!$DE$153:$DE$1048576,0),MATCH((CUADRO!N$4&amp;$E610),'Hoja de Trabajo para listado'!$DE$151:$DG$151,0)),0)+IFERROR(INDEX('Hoja de Trabajo para listado'!$CD$155:$DC$1048576,MATCH($A610,'Hoja de Trabajo para listado'!$CD$155:$CD$1048576,0),MATCH((CUADRO!N$4&amp;$E610),'Hoja de Trabajo para listado'!$CD$151:$DC$151,0)),0)</f>
        <v>0</v>
      </c>
      <c r="O610" s="241">
        <f ca="1">+IFERROR(INDEX('Hoja de Trabajo para listado'!$A$155:$Z$1048576,MATCH($A610,'Hoja de Trabajo para listado'!$A$155:$A$1048576,0),MATCH((CUADRO!O$4&amp;$E610),'Hoja de Trabajo para listado'!$A$151:$Z$151,0)),0)+IFERROR(INDEX('Hoja de Trabajo para listado'!$AB$155:$BA$1048576,MATCH($A610,'Hoja de Trabajo para listado'!$AB$155:$AB$1048576,0),MATCH((CUADRO!O$4&amp;$E610),'Hoja de Trabajo para listado'!$AB$151:$BA$151,0)),0)+IFERROR(INDEX('Hoja de Trabajo para listado'!$BC$155:$CB$1048576,MATCH($A610,'Hoja de Trabajo para listado'!$BC$155:$BC$1048576,0),MATCH((CUADRO!O$4&amp;$E610),'Hoja de Trabajo para listado'!$BC$151:$CB$151,0)),0)+IFERROR(INDEX('Hoja de Trabajo para listado'!$DE$153:$DG$274,MATCH($A610,'Hoja de Trabajo para listado'!$DE$153:$DE$1048576,0),MATCH((CUADRO!O$4&amp;$E610),'Hoja de Trabajo para listado'!$DE$151:$DG$151,0)),0)+IFERROR(INDEX('Hoja de Trabajo para listado'!$CD$155:$DC$1048576,MATCH($A610,'Hoja de Trabajo para listado'!$CD$155:$CD$1048576,0),MATCH((CUADRO!O$4&amp;$E610),'Hoja de Trabajo para listado'!$CD$151:$DC$151,0)),0)</f>
        <v>0</v>
      </c>
      <c r="P610" s="241">
        <f ca="1">+IFERROR(INDEX('Hoja de Trabajo para listado'!$A$155:$Z$1048576,MATCH($A610,'Hoja de Trabajo para listado'!$A$155:$A$1048576,0),MATCH((CUADRO!P$4&amp;$E610),'Hoja de Trabajo para listado'!$A$151:$Z$151,0)),0)+IFERROR(INDEX('Hoja de Trabajo para listado'!$AB$155:$BA$1048576,MATCH($A610,'Hoja de Trabajo para listado'!$AB$155:$AB$1048576,0),MATCH((CUADRO!P$4&amp;$E610),'Hoja de Trabajo para listado'!$AB$151:$BA$151,0)),0)+IFERROR(INDEX('Hoja de Trabajo para listado'!$BC$155:$CB$1048576,MATCH($A610,'Hoja de Trabajo para listado'!$BC$155:$BC$1048576,0),MATCH((CUADRO!P$4&amp;$E610),'Hoja de Trabajo para listado'!$BC$151:$CB$151,0)),0)+IFERROR(INDEX('Hoja de Trabajo para listado'!$DE$153:$DG$274,MATCH($A610,'Hoja de Trabajo para listado'!$DE$153:$DE$1048576,0),MATCH((CUADRO!P$4&amp;$E610),'Hoja de Trabajo para listado'!$DE$151:$DG$151,0)),0)+IFERROR(INDEX('Hoja de Trabajo para listado'!$CD$155:$DC$1048576,MATCH($A610,'Hoja de Trabajo para listado'!$CD$155:$CD$1048576,0),MATCH((CUADRO!P$4&amp;$E610),'Hoja de Trabajo para listado'!$CD$151:$DC$151,0)),0)</f>
        <v>0</v>
      </c>
      <c r="Q610" s="241">
        <f ca="1">+IFERROR(INDEX('Hoja de Trabajo para listado'!$A$155:$Z$1048576,MATCH($A610,'Hoja de Trabajo para listado'!$A$155:$A$1048576,0),MATCH((CUADRO!Q$4&amp;$E610),'Hoja de Trabajo para listado'!$A$151:$Z$151,0)),0)+IFERROR(INDEX('Hoja de Trabajo para listado'!$AB$155:$BA$1048576,MATCH($A610,'Hoja de Trabajo para listado'!$AB$155:$AB$1048576,0),MATCH((CUADRO!Q$4&amp;$E610),'Hoja de Trabajo para listado'!$AB$151:$BA$151,0)),0)+IFERROR(INDEX('Hoja de Trabajo para listado'!$BC$155:$CB$1048576,MATCH($A610,'Hoja de Trabajo para listado'!$BC$155:$BC$1048576,0),MATCH((CUADRO!Q$4&amp;$E610),'Hoja de Trabajo para listado'!$BC$151:$CB$151,0)),0)+IFERROR(INDEX('Hoja de Trabajo para listado'!$DE$153:$DG$274,MATCH($A610,'Hoja de Trabajo para listado'!$DE$153:$DE$1048576,0),MATCH((CUADRO!Q$4&amp;$E610),'Hoja de Trabajo para listado'!$DE$151:$DG$151,0)),0)+IFERROR(INDEX('Hoja de Trabajo para listado'!$CD$155:$DC$1048576,MATCH($A610,'Hoja de Trabajo para listado'!$CD$155:$CD$1048576,0),MATCH((CUADRO!Q$4&amp;$E610),'Hoja de Trabajo para listado'!$CD$151:$DC$151,0)),0)</f>
        <v>0</v>
      </c>
      <c r="R610" s="241">
        <f t="shared" ca="1" si="25"/>
        <v>0</v>
      </c>
      <c r="S610" s="247">
        <f ca="1">+R609+R610</f>
        <v>0</v>
      </c>
      <c r="T610" s="241">
        <f ca="1">+S610</f>
        <v>0</v>
      </c>
      <c r="U610" s="240">
        <f t="shared" si="26"/>
        <v>2</v>
      </c>
      <c r="V610" s="327" t="str">
        <f>+VLOOKUP(A610,bd_lista!$A$3:$E$592,5,FALSE)</f>
        <v>Gobiernos Autonomos Municipales</v>
      </c>
      <c r="W610" s="398"/>
      <c r="X610" s="240">
        <f>+VLOOKUP(A610,[4]Sheet1!$A$13:$D$744,4,FALSE)</f>
        <v>0</v>
      </c>
      <c r="Y610" s="240" t="e">
        <f>+VLOOKUP(X610,bd_lista!$A$3:$C$592,3,FALSE)</f>
        <v>#N/A</v>
      </c>
      <c r="Z610" s="288"/>
      <c r="AA610" s="289"/>
    </row>
    <row r="611" spans="1:27" customFormat="1" ht="15" hidden="1" customHeight="1">
      <c r="A611" s="32">
        <v>1257</v>
      </c>
      <c r="B611" s="393">
        <f>+A611</f>
        <v>1257</v>
      </c>
      <c r="C611" s="245" t="str">
        <f>+VLOOKUP(A611,bd_lista!$A$3:$C$592,3,FALSE)</f>
        <v>Gobierno Autónomo Municipal de Irupana (Villa de Lanza)</v>
      </c>
      <c r="D611" s="395" t="str">
        <f>+C611</f>
        <v>Gobierno Autónomo Municipal de Irupana (Villa de Lanza)</v>
      </c>
      <c r="E611" s="240" t="s">
        <v>1303</v>
      </c>
      <c r="F611" s="241">
        <f ca="1">+IFERROR(INDEX('Hoja de Trabajo para listado'!$A$155:$Z$1048576,MATCH($A611,'Hoja de Trabajo para listado'!$A$155:$A$1048576,0),MATCH((CUADRO!F$4&amp;$E611),'Hoja de Trabajo para listado'!$A$151:$Z$151,0)),0)+IFERROR(INDEX('Hoja de Trabajo para listado'!$AB$155:$BA$1048576,MATCH($A611,'Hoja de Trabajo para listado'!$AB$155:$AB$1048576,0),MATCH((CUADRO!F$4&amp;$E611),'Hoja de Trabajo para listado'!$AB$151:$BA$151,0)),0)+IFERROR(INDEX('Hoja de Trabajo para listado'!$BC$155:$CB$1048576,MATCH($A611,'Hoja de Trabajo para listado'!$BC$155:$BC$1048576,0),MATCH((CUADRO!F$4&amp;$E611),'Hoja de Trabajo para listado'!$BC$151:$CB$151,0)),0)+IFERROR(INDEX('Hoja de Trabajo para listado'!$DE$153:$DG$274,MATCH($A611,'Hoja de Trabajo para listado'!$DE$153:$DE$1048576,0),MATCH((CUADRO!F$4&amp;$E611),'Hoja de Trabajo para listado'!$DE$151:$DG$151,0)),0)+IFERROR(INDEX('Hoja de Trabajo para listado'!$CD$155:$DC$1048576,MATCH($A611,'Hoja de Trabajo para listado'!$CD$155:$CD$1048576,0),MATCH((CUADRO!F$4&amp;$E611),'Hoja de Trabajo para listado'!$CD$151:$DC$151,0)),0)</f>
        <v>0</v>
      </c>
      <c r="G611" s="241">
        <f ca="1">+IFERROR(INDEX('Hoja de Trabajo para listado'!$A$155:$Z$1048576,MATCH($A611,'Hoja de Trabajo para listado'!$A$155:$A$1048576,0),MATCH((CUADRO!G$4&amp;$E611),'Hoja de Trabajo para listado'!$A$151:$Z$151,0)),0)+IFERROR(INDEX('Hoja de Trabajo para listado'!$AB$155:$BA$1048576,MATCH($A611,'Hoja de Trabajo para listado'!$AB$155:$AB$1048576,0),MATCH((CUADRO!G$4&amp;$E611),'Hoja de Trabajo para listado'!$AB$151:$BA$151,0)),0)+IFERROR(INDEX('Hoja de Trabajo para listado'!$BC$155:$CB$1048576,MATCH($A611,'Hoja de Trabajo para listado'!$BC$155:$BC$1048576,0),MATCH((CUADRO!G$4&amp;$E611),'Hoja de Trabajo para listado'!$BC$151:$CB$151,0)),0)+IFERROR(INDEX('Hoja de Trabajo para listado'!$DE$153:$DG$274,MATCH($A611,'Hoja de Trabajo para listado'!$DE$153:$DE$1048576,0),MATCH((CUADRO!G$4&amp;$E611),'Hoja de Trabajo para listado'!$DE$151:$DG$151,0)),0)+IFERROR(INDEX('Hoja de Trabajo para listado'!$CD$155:$DC$1048576,MATCH($A611,'Hoja de Trabajo para listado'!$CD$155:$CD$1048576,0),MATCH((CUADRO!G$4&amp;$E611),'Hoja de Trabajo para listado'!$CD$151:$DC$151,0)),0)</f>
        <v>0</v>
      </c>
      <c r="H611" s="241">
        <f ca="1">+IFERROR(INDEX('Hoja de Trabajo para listado'!$A$155:$Z$1048576,MATCH($A611,'Hoja de Trabajo para listado'!$A$155:$A$1048576,0),MATCH((CUADRO!H$4&amp;$E611),'Hoja de Trabajo para listado'!$A$151:$Z$151,0)),0)+IFERROR(INDEX('Hoja de Trabajo para listado'!$AB$155:$BA$1048576,MATCH($A611,'Hoja de Trabajo para listado'!$AB$155:$AB$1048576,0),MATCH((CUADRO!H$4&amp;$E611),'Hoja de Trabajo para listado'!$AB$151:$BA$151,0)),0)+IFERROR(INDEX('Hoja de Trabajo para listado'!$BC$155:$CB$1048576,MATCH($A611,'Hoja de Trabajo para listado'!$BC$155:$BC$1048576,0),MATCH((CUADRO!H$4&amp;$E611),'Hoja de Trabajo para listado'!$BC$151:$CB$151,0)),0)+IFERROR(INDEX('Hoja de Trabajo para listado'!$DE$153:$DG$274,MATCH($A611,'Hoja de Trabajo para listado'!$DE$153:$DE$1048576,0),MATCH((CUADRO!H$4&amp;$E611),'Hoja de Trabajo para listado'!$DE$151:$DG$151,0)),0)+IFERROR(INDEX('Hoja de Trabajo para listado'!$CD$155:$DC$1048576,MATCH($A611,'Hoja de Trabajo para listado'!$CD$155:$CD$1048576,0),MATCH((CUADRO!H$4&amp;$E611),'Hoja de Trabajo para listado'!$CD$151:$DC$151,0)),0)</f>
        <v>0</v>
      </c>
      <c r="I611" s="241">
        <f ca="1">+IFERROR(INDEX('Hoja de Trabajo para listado'!$A$155:$Z$1048576,MATCH($A611,'Hoja de Trabajo para listado'!$A$155:$A$1048576,0),MATCH((CUADRO!I$4&amp;$E611),'Hoja de Trabajo para listado'!$A$151:$Z$151,0)),0)+IFERROR(INDEX('Hoja de Trabajo para listado'!$AB$155:$BA$1048576,MATCH($A611,'Hoja de Trabajo para listado'!$AB$155:$AB$1048576,0),MATCH((CUADRO!I$4&amp;$E611),'Hoja de Trabajo para listado'!$AB$151:$BA$151,0)),0)+IFERROR(INDEX('Hoja de Trabajo para listado'!$BC$155:$CB$1048576,MATCH($A611,'Hoja de Trabajo para listado'!$BC$155:$BC$1048576,0),MATCH((CUADRO!I$4&amp;$E611),'Hoja de Trabajo para listado'!$BC$151:$CB$151,0)),0)+IFERROR(INDEX('Hoja de Trabajo para listado'!$DE$153:$DG$274,MATCH($A611,'Hoja de Trabajo para listado'!$DE$153:$DE$1048576,0),MATCH((CUADRO!I$4&amp;$E611),'Hoja de Trabajo para listado'!$DE$151:$DG$151,0)),0)+IFERROR(INDEX('Hoja de Trabajo para listado'!$CD$155:$DC$1048576,MATCH($A611,'Hoja de Trabajo para listado'!$CD$155:$CD$1048576,0),MATCH((CUADRO!I$4&amp;$E611),'Hoja de Trabajo para listado'!$CD$151:$DC$151,0)),0)</f>
        <v>0</v>
      </c>
      <c r="J611" s="241">
        <f ca="1">+IFERROR(INDEX('Hoja de Trabajo para listado'!$A$155:$Z$1048576,MATCH($A611,'Hoja de Trabajo para listado'!$A$155:$A$1048576,0),MATCH((CUADRO!J$4&amp;$E611),'Hoja de Trabajo para listado'!$A$151:$Z$151,0)),0)+IFERROR(INDEX('Hoja de Trabajo para listado'!$AB$155:$BA$1048576,MATCH($A611,'Hoja de Trabajo para listado'!$AB$155:$AB$1048576,0),MATCH((CUADRO!J$4&amp;$E611),'Hoja de Trabajo para listado'!$AB$151:$BA$151,0)),0)+IFERROR(INDEX('Hoja de Trabajo para listado'!$BC$155:$CB$1048576,MATCH($A611,'Hoja de Trabajo para listado'!$BC$155:$BC$1048576,0),MATCH((CUADRO!J$4&amp;$E611),'Hoja de Trabajo para listado'!$BC$151:$CB$151,0)),0)+IFERROR(INDEX('Hoja de Trabajo para listado'!$DE$153:$DG$274,MATCH($A611,'Hoja de Trabajo para listado'!$DE$153:$DE$1048576,0),MATCH((CUADRO!J$4&amp;$E611),'Hoja de Trabajo para listado'!$DE$151:$DG$151,0)),0)+IFERROR(INDEX('Hoja de Trabajo para listado'!$CD$155:$DC$1048576,MATCH($A611,'Hoja de Trabajo para listado'!$CD$155:$CD$1048576,0),MATCH((CUADRO!J$4&amp;$E611),'Hoja de Trabajo para listado'!$CD$151:$DC$151,0)),0)</f>
        <v>0</v>
      </c>
      <c r="K611" s="241">
        <f ca="1">+IFERROR(INDEX('Hoja de Trabajo para listado'!$A$155:$Z$1048576,MATCH($A611,'Hoja de Trabajo para listado'!$A$155:$A$1048576,0),MATCH((CUADRO!K$4&amp;$E611),'Hoja de Trabajo para listado'!$A$151:$Z$151,0)),0)+IFERROR(INDEX('Hoja de Trabajo para listado'!$AB$155:$BA$1048576,MATCH($A611,'Hoja de Trabajo para listado'!$AB$155:$AB$1048576,0),MATCH((CUADRO!K$4&amp;$E611),'Hoja de Trabajo para listado'!$AB$151:$BA$151,0)),0)+IFERROR(INDEX('Hoja de Trabajo para listado'!$BC$155:$CB$1048576,MATCH($A611,'Hoja de Trabajo para listado'!$BC$155:$BC$1048576,0),MATCH((CUADRO!K$4&amp;$E611),'Hoja de Trabajo para listado'!$BC$151:$CB$151,0)),0)+IFERROR(INDEX('Hoja de Trabajo para listado'!$DE$153:$DG$274,MATCH($A611,'Hoja de Trabajo para listado'!$DE$153:$DE$1048576,0),MATCH((CUADRO!K$4&amp;$E611),'Hoja de Trabajo para listado'!$DE$151:$DG$151,0)),0)+IFERROR(INDEX('Hoja de Trabajo para listado'!$CD$155:$DC$1048576,MATCH($A611,'Hoja de Trabajo para listado'!$CD$155:$CD$1048576,0),MATCH((CUADRO!K$4&amp;$E611),'Hoja de Trabajo para listado'!$CD$151:$DC$151,0)),0)</f>
        <v>0</v>
      </c>
      <c r="L611" s="241">
        <f ca="1">+IFERROR(INDEX('Hoja de Trabajo para listado'!$A$155:$Z$1048576,MATCH($A611,'Hoja de Trabajo para listado'!$A$155:$A$1048576,0),MATCH((CUADRO!L$4&amp;$E611),'Hoja de Trabajo para listado'!$A$151:$Z$151,0)),0)+IFERROR(INDEX('Hoja de Trabajo para listado'!$AB$155:$BA$1048576,MATCH($A611,'Hoja de Trabajo para listado'!$AB$155:$AB$1048576,0),MATCH((CUADRO!L$4&amp;$E611),'Hoja de Trabajo para listado'!$AB$151:$BA$151,0)),0)+IFERROR(INDEX('Hoja de Trabajo para listado'!$BC$155:$CB$1048576,MATCH($A611,'Hoja de Trabajo para listado'!$BC$155:$BC$1048576,0),MATCH((CUADRO!L$4&amp;$E611),'Hoja de Trabajo para listado'!$BC$151:$CB$151,0)),0)+IFERROR(INDEX('Hoja de Trabajo para listado'!$DE$153:$DG$274,MATCH($A611,'Hoja de Trabajo para listado'!$DE$153:$DE$1048576,0),MATCH((CUADRO!L$4&amp;$E611),'Hoja de Trabajo para listado'!$DE$151:$DG$151,0)),0)+IFERROR(INDEX('Hoja de Trabajo para listado'!$CD$155:$DC$1048576,MATCH($A611,'Hoja de Trabajo para listado'!$CD$155:$CD$1048576,0),MATCH((CUADRO!L$4&amp;$E611),'Hoja de Trabajo para listado'!$CD$151:$DC$151,0)),0)</f>
        <v>0</v>
      </c>
      <c r="M611" s="241">
        <f ca="1">+IFERROR(INDEX('Hoja de Trabajo para listado'!$A$155:$Z$1048576,MATCH($A611,'Hoja de Trabajo para listado'!$A$155:$A$1048576,0),MATCH((CUADRO!M$4&amp;$E611),'Hoja de Trabajo para listado'!$A$151:$Z$151,0)),0)+IFERROR(INDEX('Hoja de Trabajo para listado'!$AB$155:$BA$1048576,MATCH($A611,'Hoja de Trabajo para listado'!$AB$155:$AB$1048576,0),MATCH((CUADRO!M$4&amp;$E611),'Hoja de Trabajo para listado'!$AB$151:$BA$151,0)),0)+IFERROR(INDEX('Hoja de Trabajo para listado'!$BC$155:$CB$1048576,MATCH($A611,'Hoja de Trabajo para listado'!$BC$155:$BC$1048576,0),MATCH((CUADRO!M$4&amp;$E611),'Hoja de Trabajo para listado'!$BC$151:$CB$151,0)),0)+IFERROR(INDEX('Hoja de Trabajo para listado'!$DE$153:$DG$274,MATCH($A611,'Hoja de Trabajo para listado'!$DE$153:$DE$1048576,0),MATCH((CUADRO!M$4&amp;$E611),'Hoja de Trabajo para listado'!$DE$151:$DG$151,0)),0)+IFERROR(INDEX('Hoja de Trabajo para listado'!$CD$155:$DC$1048576,MATCH($A611,'Hoja de Trabajo para listado'!$CD$155:$CD$1048576,0),MATCH((CUADRO!M$4&amp;$E611),'Hoja de Trabajo para listado'!$CD$151:$DC$151,0)),0)</f>
        <v>0</v>
      </c>
      <c r="N611" s="241">
        <f ca="1">+IFERROR(INDEX('Hoja de Trabajo para listado'!$A$155:$Z$1048576,MATCH($A611,'Hoja de Trabajo para listado'!$A$155:$A$1048576,0),MATCH((CUADRO!N$4&amp;$E611),'Hoja de Trabajo para listado'!$A$151:$Z$151,0)),0)+IFERROR(INDEX('Hoja de Trabajo para listado'!$AB$155:$BA$1048576,MATCH($A611,'Hoja de Trabajo para listado'!$AB$155:$AB$1048576,0),MATCH((CUADRO!N$4&amp;$E611),'Hoja de Trabajo para listado'!$AB$151:$BA$151,0)),0)+IFERROR(INDEX('Hoja de Trabajo para listado'!$BC$155:$CB$1048576,MATCH($A611,'Hoja de Trabajo para listado'!$BC$155:$BC$1048576,0),MATCH((CUADRO!N$4&amp;$E611),'Hoja de Trabajo para listado'!$BC$151:$CB$151,0)),0)+IFERROR(INDEX('Hoja de Trabajo para listado'!$DE$153:$DG$274,MATCH($A611,'Hoja de Trabajo para listado'!$DE$153:$DE$1048576,0),MATCH((CUADRO!N$4&amp;$E611),'Hoja de Trabajo para listado'!$DE$151:$DG$151,0)),0)+IFERROR(INDEX('Hoja de Trabajo para listado'!$CD$155:$DC$1048576,MATCH($A611,'Hoja de Trabajo para listado'!$CD$155:$CD$1048576,0),MATCH((CUADRO!N$4&amp;$E611),'Hoja de Trabajo para listado'!$CD$151:$DC$151,0)),0)</f>
        <v>0</v>
      </c>
      <c r="O611" s="241">
        <f ca="1">+IFERROR(INDEX('Hoja de Trabajo para listado'!$A$155:$Z$1048576,MATCH($A611,'Hoja de Trabajo para listado'!$A$155:$A$1048576,0),MATCH((CUADRO!O$4&amp;$E611),'Hoja de Trabajo para listado'!$A$151:$Z$151,0)),0)+IFERROR(INDEX('Hoja de Trabajo para listado'!$AB$155:$BA$1048576,MATCH($A611,'Hoja de Trabajo para listado'!$AB$155:$AB$1048576,0),MATCH((CUADRO!O$4&amp;$E611),'Hoja de Trabajo para listado'!$AB$151:$BA$151,0)),0)+IFERROR(INDEX('Hoja de Trabajo para listado'!$BC$155:$CB$1048576,MATCH($A611,'Hoja de Trabajo para listado'!$BC$155:$BC$1048576,0),MATCH((CUADRO!O$4&amp;$E611),'Hoja de Trabajo para listado'!$BC$151:$CB$151,0)),0)+IFERROR(INDEX('Hoja de Trabajo para listado'!$DE$153:$DG$274,MATCH($A611,'Hoja de Trabajo para listado'!$DE$153:$DE$1048576,0),MATCH((CUADRO!O$4&amp;$E611),'Hoja de Trabajo para listado'!$DE$151:$DG$151,0)),0)+IFERROR(INDEX('Hoja de Trabajo para listado'!$CD$155:$DC$1048576,MATCH($A611,'Hoja de Trabajo para listado'!$CD$155:$CD$1048576,0),MATCH((CUADRO!O$4&amp;$E611),'Hoja de Trabajo para listado'!$CD$151:$DC$151,0)),0)</f>
        <v>0</v>
      </c>
      <c r="P611" s="241">
        <f ca="1">+IFERROR(INDEX('Hoja de Trabajo para listado'!$A$155:$Z$1048576,MATCH($A611,'Hoja de Trabajo para listado'!$A$155:$A$1048576,0),MATCH((CUADRO!P$4&amp;$E611),'Hoja de Trabajo para listado'!$A$151:$Z$151,0)),0)+IFERROR(INDEX('Hoja de Trabajo para listado'!$AB$155:$BA$1048576,MATCH($A611,'Hoja de Trabajo para listado'!$AB$155:$AB$1048576,0),MATCH((CUADRO!P$4&amp;$E611),'Hoja de Trabajo para listado'!$AB$151:$BA$151,0)),0)+IFERROR(INDEX('Hoja de Trabajo para listado'!$BC$155:$CB$1048576,MATCH($A611,'Hoja de Trabajo para listado'!$BC$155:$BC$1048576,0),MATCH((CUADRO!P$4&amp;$E611),'Hoja de Trabajo para listado'!$BC$151:$CB$151,0)),0)+IFERROR(INDEX('Hoja de Trabajo para listado'!$DE$153:$DG$274,MATCH($A611,'Hoja de Trabajo para listado'!$DE$153:$DE$1048576,0),MATCH((CUADRO!P$4&amp;$E611),'Hoja de Trabajo para listado'!$DE$151:$DG$151,0)),0)+IFERROR(INDEX('Hoja de Trabajo para listado'!$CD$155:$DC$1048576,MATCH($A611,'Hoja de Trabajo para listado'!$CD$155:$CD$1048576,0),MATCH((CUADRO!P$4&amp;$E611),'Hoja de Trabajo para listado'!$CD$151:$DC$151,0)),0)</f>
        <v>0</v>
      </c>
      <c r="Q611" s="241">
        <f ca="1">+IFERROR(INDEX('Hoja de Trabajo para listado'!$A$155:$Z$1048576,MATCH($A611,'Hoja de Trabajo para listado'!$A$155:$A$1048576,0),MATCH((CUADRO!Q$4&amp;$E611),'Hoja de Trabajo para listado'!$A$151:$Z$151,0)),0)+IFERROR(INDEX('Hoja de Trabajo para listado'!$AB$155:$BA$1048576,MATCH($A611,'Hoja de Trabajo para listado'!$AB$155:$AB$1048576,0),MATCH((CUADRO!Q$4&amp;$E611),'Hoja de Trabajo para listado'!$AB$151:$BA$151,0)),0)+IFERROR(INDEX('Hoja de Trabajo para listado'!$BC$155:$CB$1048576,MATCH($A611,'Hoja de Trabajo para listado'!$BC$155:$BC$1048576,0),MATCH((CUADRO!Q$4&amp;$E611),'Hoja de Trabajo para listado'!$BC$151:$CB$151,0)),0)+IFERROR(INDEX('Hoja de Trabajo para listado'!$DE$153:$DG$274,MATCH($A611,'Hoja de Trabajo para listado'!$DE$153:$DE$1048576,0),MATCH((CUADRO!Q$4&amp;$E611),'Hoja de Trabajo para listado'!$DE$151:$DG$151,0)),0)+IFERROR(INDEX('Hoja de Trabajo para listado'!$CD$155:$DC$1048576,MATCH($A611,'Hoja de Trabajo para listado'!$CD$155:$CD$1048576,0),MATCH((CUADRO!Q$4&amp;$E611),'Hoja de Trabajo para listado'!$CD$151:$DC$151,0)),0)</f>
        <v>0</v>
      </c>
      <c r="R611" s="241">
        <f t="shared" ca="1" si="25"/>
        <v>0</v>
      </c>
      <c r="S611" s="247"/>
      <c r="T611" s="241">
        <f ca="1">+T612</f>
        <v>0</v>
      </c>
      <c r="U611" s="240">
        <f t="shared" si="26"/>
        <v>1</v>
      </c>
      <c r="V611" s="327" t="str">
        <f>+VLOOKUP(A611,bd_lista!$A$3:$E$592,5,FALSE)</f>
        <v>Gobiernos Autonomos Municipales</v>
      </c>
      <c r="W611" s="397" t="str">
        <f>+V611</f>
        <v>Gobiernos Autonomos Municipales</v>
      </c>
      <c r="X611" s="240">
        <f>+VLOOKUP(A611,[4]Sheet1!$A$13:$D$744,4,FALSE)</f>
        <v>0</v>
      </c>
      <c r="Y611" s="240" t="e">
        <f>+VLOOKUP(X611,bd_lista!$A$3:$C$592,3,FALSE)</f>
        <v>#N/A</v>
      </c>
      <c r="Z611" s="290">
        <f>+X611</f>
        <v>0</v>
      </c>
      <c r="AA611" s="291" t="e">
        <f>+Y611</f>
        <v>#N/A</v>
      </c>
    </row>
    <row r="612" spans="1:27" customFormat="1" ht="15" hidden="1" customHeight="1">
      <c r="A612" s="32">
        <v>1257</v>
      </c>
      <c r="B612" s="394"/>
      <c r="C612" s="245" t="str">
        <f>+VLOOKUP(A612,bd_lista!$A$3:$C$592,3,FALSE)</f>
        <v>Gobierno Autónomo Municipal de Irupana (Villa de Lanza)</v>
      </c>
      <c r="D612" s="396"/>
      <c r="E612" s="242" t="s">
        <v>1304</v>
      </c>
      <c r="F612" s="241">
        <f ca="1">+IFERROR(INDEX('Hoja de Trabajo para listado'!$A$155:$Z$1048576,MATCH($A612,'Hoja de Trabajo para listado'!$A$155:$A$1048576,0),MATCH((CUADRO!F$4&amp;$E612),'Hoja de Trabajo para listado'!$A$151:$Z$151,0)),0)+IFERROR(INDEX('Hoja de Trabajo para listado'!$AB$155:$BA$1048576,MATCH($A612,'Hoja de Trabajo para listado'!$AB$155:$AB$1048576,0),MATCH((CUADRO!F$4&amp;$E612),'Hoja de Trabajo para listado'!$AB$151:$BA$151,0)),0)+IFERROR(INDEX('Hoja de Trabajo para listado'!$BC$155:$CB$1048576,MATCH($A612,'Hoja de Trabajo para listado'!$BC$155:$BC$1048576,0),MATCH((CUADRO!F$4&amp;$E612),'Hoja de Trabajo para listado'!$BC$151:$CB$151,0)),0)+IFERROR(INDEX('Hoja de Trabajo para listado'!$DE$153:$DG$274,MATCH($A612,'Hoja de Trabajo para listado'!$DE$153:$DE$1048576,0),MATCH((CUADRO!F$4&amp;$E612),'Hoja de Trabajo para listado'!$DE$151:$DG$151,0)),0)+IFERROR(INDEX('Hoja de Trabajo para listado'!$CD$155:$DC$1048576,MATCH($A612,'Hoja de Trabajo para listado'!$CD$155:$CD$1048576,0),MATCH((CUADRO!F$4&amp;$E612),'Hoja de Trabajo para listado'!$CD$151:$DC$151,0)),0)</f>
        <v>0</v>
      </c>
      <c r="G612" s="241">
        <f ca="1">+IFERROR(INDEX('Hoja de Trabajo para listado'!$A$155:$Z$1048576,MATCH($A612,'Hoja de Trabajo para listado'!$A$155:$A$1048576,0),MATCH((CUADRO!G$4&amp;$E612),'Hoja de Trabajo para listado'!$A$151:$Z$151,0)),0)+IFERROR(INDEX('Hoja de Trabajo para listado'!$AB$155:$BA$1048576,MATCH($A612,'Hoja de Trabajo para listado'!$AB$155:$AB$1048576,0),MATCH((CUADRO!G$4&amp;$E612),'Hoja de Trabajo para listado'!$AB$151:$BA$151,0)),0)+IFERROR(INDEX('Hoja de Trabajo para listado'!$BC$155:$CB$1048576,MATCH($A612,'Hoja de Trabajo para listado'!$BC$155:$BC$1048576,0),MATCH((CUADRO!G$4&amp;$E612),'Hoja de Trabajo para listado'!$BC$151:$CB$151,0)),0)+IFERROR(INDEX('Hoja de Trabajo para listado'!$DE$153:$DG$274,MATCH($A612,'Hoja de Trabajo para listado'!$DE$153:$DE$1048576,0),MATCH((CUADRO!G$4&amp;$E612),'Hoja de Trabajo para listado'!$DE$151:$DG$151,0)),0)+IFERROR(INDEX('Hoja de Trabajo para listado'!$CD$155:$DC$1048576,MATCH($A612,'Hoja de Trabajo para listado'!$CD$155:$CD$1048576,0),MATCH((CUADRO!G$4&amp;$E612),'Hoja de Trabajo para listado'!$CD$151:$DC$151,0)),0)</f>
        <v>0</v>
      </c>
      <c r="H612" s="241">
        <f ca="1">+IFERROR(INDEX('Hoja de Trabajo para listado'!$A$155:$Z$1048576,MATCH($A612,'Hoja de Trabajo para listado'!$A$155:$A$1048576,0),MATCH((CUADRO!H$4&amp;$E612),'Hoja de Trabajo para listado'!$A$151:$Z$151,0)),0)+IFERROR(INDEX('Hoja de Trabajo para listado'!$AB$155:$BA$1048576,MATCH($A612,'Hoja de Trabajo para listado'!$AB$155:$AB$1048576,0),MATCH((CUADRO!H$4&amp;$E612),'Hoja de Trabajo para listado'!$AB$151:$BA$151,0)),0)+IFERROR(INDEX('Hoja de Trabajo para listado'!$BC$155:$CB$1048576,MATCH($A612,'Hoja de Trabajo para listado'!$BC$155:$BC$1048576,0),MATCH((CUADRO!H$4&amp;$E612),'Hoja de Trabajo para listado'!$BC$151:$CB$151,0)),0)+IFERROR(INDEX('Hoja de Trabajo para listado'!$DE$153:$DG$274,MATCH($A612,'Hoja de Trabajo para listado'!$DE$153:$DE$1048576,0),MATCH((CUADRO!H$4&amp;$E612),'Hoja de Trabajo para listado'!$DE$151:$DG$151,0)),0)+IFERROR(INDEX('Hoja de Trabajo para listado'!$CD$155:$DC$1048576,MATCH($A612,'Hoja de Trabajo para listado'!$CD$155:$CD$1048576,0),MATCH((CUADRO!H$4&amp;$E612),'Hoja de Trabajo para listado'!$CD$151:$DC$151,0)),0)</f>
        <v>0</v>
      </c>
      <c r="I612" s="241">
        <f ca="1">+IFERROR(INDEX('Hoja de Trabajo para listado'!$A$155:$Z$1048576,MATCH($A612,'Hoja de Trabajo para listado'!$A$155:$A$1048576,0),MATCH((CUADRO!I$4&amp;$E612),'Hoja de Trabajo para listado'!$A$151:$Z$151,0)),0)+IFERROR(INDEX('Hoja de Trabajo para listado'!$AB$155:$BA$1048576,MATCH($A612,'Hoja de Trabajo para listado'!$AB$155:$AB$1048576,0),MATCH((CUADRO!I$4&amp;$E612),'Hoja de Trabajo para listado'!$AB$151:$BA$151,0)),0)+IFERROR(INDEX('Hoja de Trabajo para listado'!$BC$155:$CB$1048576,MATCH($A612,'Hoja de Trabajo para listado'!$BC$155:$BC$1048576,0),MATCH((CUADRO!I$4&amp;$E612),'Hoja de Trabajo para listado'!$BC$151:$CB$151,0)),0)+IFERROR(INDEX('Hoja de Trabajo para listado'!$DE$153:$DG$274,MATCH($A612,'Hoja de Trabajo para listado'!$DE$153:$DE$1048576,0),MATCH((CUADRO!I$4&amp;$E612),'Hoja de Trabajo para listado'!$DE$151:$DG$151,0)),0)+IFERROR(INDEX('Hoja de Trabajo para listado'!$CD$155:$DC$1048576,MATCH($A612,'Hoja de Trabajo para listado'!$CD$155:$CD$1048576,0),MATCH((CUADRO!I$4&amp;$E612),'Hoja de Trabajo para listado'!$CD$151:$DC$151,0)),0)</f>
        <v>0</v>
      </c>
      <c r="J612" s="241">
        <f ca="1">+IFERROR(INDEX('Hoja de Trabajo para listado'!$A$155:$Z$1048576,MATCH($A612,'Hoja de Trabajo para listado'!$A$155:$A$1048576,0),MATCH((CUADRO!J$4&amp;$E612),'Hoja de Trabajo para listado'!$A$151:$Z$151,0)),0)+IFERROR(INDEX('Hoja de Trabajo para listado'!$AB$155:$BA$1048576,MATCH($A612,'Hoja de Trabajo para listado'!$AB$155:$AB$1048576,0),MATCH((CUADRO!J$4&amp;$E612),'Hoja de Trabajo para listado'!$AB$151:$BA$151,0)),0)+IFERROR(INDEX('Hoja de Trabajo para listado'!$BC$155:$CB$1048576,MATCH($A612,'Hoja de Trabajo para listado'!$BC$155:$BC$1048576,0),MATCH((CUADRO!J$4&amp;$E612),'Hoja de Trabajo para listado'!$BC$151:$CB$151,0)),0)+IFERROR(INDEX('Hoja de Trabajo para listado'!$DE$153:$DG$274,MATCH($A612,'Hoja de Trabajo para listado'!$DE$153:$DE$1048576,0),MATCH((CUADRO!J$4&amp;$E612),'Hoja de Trabajo para listado'!$DE$151:$DG$151,0)),0)+IFERROR(INDEX('Hoja de Trabajo para listado'!$CD$155:$DC$1048576,MATCH($A612,'Hoja de Trabajo para listado'!$CD$155:$CD$1048576,0),MATCH((CUADRO!J$4&amp;$E612),'Hoja de Trabajo para listado'!$CD$151:$DC$151,0)),0)</f>
        <v>0</v>
      </c>
      <c r="K612" s="241">
        <f ca="1">+IFERROR(INDEX('Hoja de Trabajo para listado'!$A$155:$Z$1048576,MATCH($A612,'Hoja de Trabajo para listado'!$A$155:$A$1048576,0),MATCH((CUADRO!K$4&amp;$E612),'Hoja de Trabajo para listado'!$A$151:$Z$151,0)),0)+IFERROR(INDEX('Hoja de Trabajo para listado'!$AB$155:$BA$1048576,MATCH($A612,'Hoja de Trabajo para listado'!$AB$155:$AB$1048576,0),MATCH((CUADRO!K$4&amp;$E612),'Hoja de Trabajo para listado'!$AB$151:$BA$151,0)),0)+IFERROR(INDEX('Hoja de Trabajo para listado'!$BC$155:$CB$1048576,MATCH($A612,'Hoja de Trabajo para listado'!$BC$155:$BC$1048576,0),MATCH((CUADRO!K$4&amp;$E612),'Hoja de Trabajo para listado'!$BC$151:$CB$151,0)),0)+IFERROR(INDEX('Hoja de Trabajo para listado'!$DE$153:$DG$274,MATCH($A612,'Hoja de Trabajo para listado'!$DE$153:$DE$1048576,0),MATCH((CUADRO!K$4&amp;$E612),'Hoja de Trabajo para listado'!$DE$151:$DG$151,0)),0)+IFERROR(INDEX('Hoja de Trabajo para listado'!$CD$155:$DC$1048576,MATCH($A612,'Hoja de Trabajo para listado'!$CD$155:$CD$1048576,0),MATCH((CUADRO!K$4&amp;$E612),'Hoja de Trabajo para listado'!$CD$151:$DC$151,0)),0)</f>
        <v>0</v>
      </c>
      <c r="L612" s="241">
        <f ca="1">+IFERROR(INDEX('Hoja de Trabajo para listado'!$A$155:$Z$1048576,MATCH($A612,'Hoja de Trabajo para listado'!$A$155:$A$1048576,0),MATCH((CUADRO!L$4&amp;$E612),'Hoja de Trabajo para listado'!$A$151:$Z$151,0)),0)+IFERROR(INDEX('Hoja de Trabajo para listado'!$AB$155:$BA$1048576,MATCH($A612,'Hoja de Trabajo para listado'!$AB$155:$AB$1048576,0),MATCH((CUADRO!L$4&amp;$E612),'Hoja de Trabajo para listado'!$AB$151:$BA$151,0)),0)+IFERROR(INDEX('Hoja de Trabajo para listado'!$BC$155:$CB$1048576,MATCH($A612,'Hoja de Trabajo para listado'!$BC$155:$BC$1048576,0),MATCH((CUADRO!L$4&amp;$E612),'Hoja de Trabajo para listado'!$BC$151:$CB$151,0)),0)+IFERROR(INDEX('Hoja de Trabajo para listado'!$DE$153:$DG$274,MATCH($A612,'Hoja de Trabajo para listado'!$DE$153:$DE$1048576,0),MATCH((CUADRO!L$4&amp;$E612),'Hoja de Trabajo para listado'!$DE$151:$DG$151,0)),0)+IFERROR(INDEX('Hoja de Trabajo para listado'!$CD$155:$DC$1048576,MATCH($A612,'Hoja de Trabajo para listado'!$CD$155:$CD$1048576,0),MATCH((CUADRO!L$4&amp;$E612),'Hoja de Trabajo para listado'!$CD$151:$DC$151,0)),0)</f>
        <v>0</v>
      </c>
      <c r="M612" s="241">
        <f ca="1">+IFERROR(INDEX('Hoja de Trabajo para listado'!$A$155:$Z$1048576,MATCH($A612,'Hoja de Trabajo para listado'!$A$155:$A$1048576,0),MATCH((CUADRO!M$4&amp;$E612),'Hoja de Trabajo para listado'!$A$151:$Z$151,0)),0)+IFERROR(INDEX('Hoja de Trabajo para listado'!$AB$155:$BA$1048576,MATCH($A612,'Hoja de Trabajo para listado'!$AB$155:$AB$1048576,0),MATCH((CUADRO!M$4&amp;$E612),'Hoja de Trabajo para listado'!$AB$151:$BA$151,0)),0)+IFERROR(INDEX('Hoja de Trabajo para listado'!$BC$155:$CB$1048576,MATCH($A612,'Hoja de Trabajo para listado'!$BC$155:$BC$1048576,0),MATCH((CUADRO!M$4&amp;$E612),'Hoja de Trabajo para listado'!$BC$151:$CB$151,0)),0)+IFERROR(INDEX('Hoja de Trabajo para listado'!$DE$153:$DG$274,MATCH($A612,'Hoja de Trabajo para listado'!$DE$153:$DE$1048576,0),MATCH((CUADRO!M$4&amp;$E612),'Hoja de Trabajo para listado'!$DE$151:$DG$151,0)),0)+IFERROR(INDEX('Hoja de Trabajo para listado'!$CD$155:$DC$1048576,MATCH($A612,'Hoja de Trabajo para listado'!$CD$155:$CD$1048576,0),MATCH((CUADRO!M$4&amp;$E612),'Hoja de Trabajo para listado'!$CD$151:$DC$151,0)),0)</f>
        <v>0</v>
      </c>
      <c r="N612" s="241">
        <f ca="1">+IFERROR(INDEX('Hoja de Trabajo para listado'!$A$155:$Z$1048576,MATCH($A612,'Hoja de Trabajo para listado'!$A$155:$A$1048576,0),MATCH((CUADRO!N$4&amp;$E612),'Hoja de Trabajo para listado'!$A$151:$Z$151,0)),0)+IFERROR(INDEX('Hoja de Trabajo para listado'!$AB$155:$BA$1048576,MATCH($A612,'Hoja de Trabajo para listado'!$AB$155:$AB$1048576,0),MATCH((CUADRO!N$4&amp;$E612),'Hoja de Trabajo para listado'!$AB$151:$BA$151,0)),0)+IFERROR(INDEX('Hoja de Trabajo para listado'!$BC$155:$CB$1048576,MATCH($A612,'Hoja de Trabajo para listado'!$BC$155:$BC$1048576,0),MATCH((CUADRO!N$4&amp;$E612),'Hoja de Trabajo para listado'!$BC$151:$CB$151,0)),0)+IFERROR(INDEX('Hoja de Trabajo para listado'!$DE$153:$DG$274,MATCH($A612,'Hoja de Trabajo para listado'!$DE$153:$DE$1048576,0),MATCH((CUADRO!N$4&amp;$E612),'Hoja de Trabajo para listado'!$DE$151:$DG$151,0)),0)+IFERROR(INDEX('Hoja de Trabajo para listado'!$CD$155:$DC$1048576,MATCH($A612,'Hoja de Trabajo para listado'!$CD$155:$CD$1048576,0),MATCH((CUADRO!N$4&amp;$E612),'Hoja de Trabajo para listado'!$CD$151:$DC$151,0)),0)</f>
        <v>0</v>
      </c>
      <c r="O612" s="241">
        <f ca="1">+IFERROR(INDEX('Hoja de Trabajo para listado'!$A$155:$Z$1048576,MATCH($A612,'Hoja de Trabajo para listado'!$A$155:$A$1048576,0),MATCH((CUADRO!O$4&amp;$E612),'Hoja de Trabajo para listado'!$A$151:$Z$151,0)),0)+IFERROR(INDEX('Hoja de Trabajo para listado'!$AB$155:$BA$1048576,MATCH($A612,'Hoja de Trabajo para listado'!$AB$155:$AB$1048576,0),MATCH((CUADRO!O$4&amp;$E612),'Hoja de Trabajo para listado'!$AB$151:$BA$151,0)),0)+IFERROR(INDEX('Hoja de Trabajo para listado'!$BC$155:$CB$1048576,MATCH($A612,'Hoja de Trabajo para listado'!$BC$155:$BC$1048576,0),MATCH((CUADRO!O$4&amp;$E612),'Hoja de Trabajo para listado'!$BC$151:$CB$151,0)),0)+IFERROR(INDEX('Hoja de Trabajo para listado'!$DE$153:$DG$274,MATCH($A612,'Hoja de Trabajo para listado'!$DE$153:$DE$1048576,0),MATCH((CUADRO!O$4&amp;$E612),'Hoja de Trabajo para listado'!$DE$151:$DG$151,0)),0)+IFERROR(INDEX('Hoja de Trabajo para listado'!$CD$155:$DC$1048576,MATCH($A612,'Hoja de Trabajo para listado'!$CD$155:$CD$1048576,0),MATCH((CUADRO!O$4&amp;$E612),'Hoja de Trabajo para listado'!$CD$151:$DC$151,0)),0)</f>
        <v>0</v>
      </c>
      <c r="P612" s="241">
        <f ca="1">+IFERROR(INDEX('Hoja de Trabajo para listado'!$A$155:$Z$1048576,MATCH($A612,'Hoja de Trabajo para listado'!$A$155:$A$1048576,0),MATCH((CUADRO!P$4&amp;$E612),'Hoja de Trabajo para listado'!$A$151:$Z$151,0)),0)+IFERROR(INDEX('Hoja de Trabajo para listado'!$AB$155:$BA$1048576,MATCH($A612,'Hoja de Trabajo para listado'!$AB$155:$AB$1048576,0),MATCH((CUADRO!P$4&amp;$E612),'Hoja de Trabajo para listado'!$AB$151:$BA$151,0)),0)+IFERROR(INDEX('Hoja de Trabajo para listado'!$BC$155:$CB$1048576,MATCH($A612,'Hoja de Trabajo para listado'!$BC$155:$BC$1048576,0),MATCH((CUADRO!P$4&amp;$E612),'Hoja de Trabajo para listado'!$BC$151:$CB$151,0)),0)+IFERROR(INDEX('Hoja de Trabajo para listado'!$DE$153:$DG$274,MATCH($A612,'Hoja de Trabajo para listado'!$DE$153:$DE$1048576,0),MATCH((CUADRO!P$4&amp;$E612),'Hoja de Trabajo para listado'!$DE$151:$DG$151,0)),0)+IFERROR(INDEX('Hoja de Trabajo para listado'!$CD$155:$DC$1048576,MATCH($A612,'Hoja de Trabajo para listado'!$CD$155:$CD$1048576,0),MATCH((CUADRO!P$4&amp;$E612),'Hoja de Trabajo para listado'!$CD$151:$DC$151,0)),0)</f>
        <v>0</v>
      </c>
      <c r="Q612" s="241">
        <f ca="1">+IFERROR(INDEX('Hoja de Trabajo para listado'!$A$155:$Z$1048576,MATCH($A612,'Hoja de Trabajo para listado'!$A$155:$A$1048576,0),MATCH((CUADRO!Q$4&amp;$E612),'Hoja de Trabajo para listado'!$A$151:$Z$151,0)),0)+IFERROR(INDEX('Hoja de Trabajo para listado'!$AB$155:$BA$1048576,MATCH($A612,'Hoja de Trabajo para listado'!$AB$155:$AB$1048576,0),MATCH((CUADRO!Q$4&amp;$E612),'Hoja de Trabajo para listado'!$AB$151:$BA$151,0)),0)+IFERROR(INDEX('Hoja de Trabajo para listado'!$BC$155:$CB$1048576,MATCH($A612,'Hoja de Trabajo para listado'!$BC$155:$BC$1048576,0),MATCH((CUADRO!Q$4&amp;$E612),'Hoja de Trabajo para listado'!$BC$151:$CB$151,0)),0)+IFERROR(INDEX('Hoja de Trabajo para listado'!$DE$153:$DG$274,MATCH($A612,'Hoja de Trabajo para listado'!$DE$153:$DE$1048576,0),MATCH((CUADRO!Q$4&amp;$E612),'Hoja de Trabajo para listado'!$DE$151:$DG$151,0)),0)+IFERROR(INDEX('Hoja de Trabajo para listado'!$CD$155:$DC$1048576,MATCH($A612,'Hoja de Trabajo para listado'!$CD$155:$CD$1048576,0),MATCH((CUADRO!Q$4&amp;$E612),'Hoja de Trabajo para listado'!$CD$151:$DC$151,0)),0)</f>
        <v>0</v>
      </c>
      <c r="R612" s="241">
        <f t="shared" ca="1" si="25"/>
        <v>0</v>
      </c>
      <c r="S612" s="247">
        <f ca="1">+R611+R612</f>
        <v>0</v>
      </c>
      <c r="T612" s="241">
        <f ca="1">+S612</f>
        <v>0</v>
      </c>
      <c r="U612" s="240">
        <f t="shared" si="26"/>
        <v>2</v>
      </c>
      <c r="V612" s="327" t="str">
        <f>+VLOOKUP(A612,bd_lista!$A$3:$E$592,5,FALSE)</f>
        <v>Gobiernos Autonomos Municipales</v>
      </c>
      <c r="W612" s="398"/>
      <c r="X612" s="240">
        <f>+VLOOKUP(A612,[4]Sheet1!$A$13:$D$744,4,FALSE)</f>
        <v>0</v>
      </c>
      <c r="Y612" s="240" t="e">
        <f>+VLOOKUP(X612,bd_lista!$A$3:$C$592,3,FALSE)</f>
        <v>#N/A</v>
      </c>
      <c r="Z612" s="288"/>
      <c r="AA612" s="289"/>
    </row>
    <row r="613" spans="1:27" customFormat="1" ht="15" hidden="1" customHeight="1">
      <c r="A613" s="32">
        <v>1258</v>
      </c>
      <c r="B613" s="393">
        <f>+A613</f>
        <v>1258</v>
      </c>
      <c r="C613" s="245" t="str">
        <f>+VLOOKUP(A613,bd_lista!$A$3:$C$592,3,FALSE)</f>
        <v>Gobierno Autónomo Municipal de Yanacachi</v>
      </c>
      <c r="D613" s="395" t="str">
        <f>+C613</f>
        <v>Gobierno Autónomo Municipal de Yanacachi</v>
      </c>
      <c r="E613" s="240" t="s">
        <v>1303</v>
      </c>
      <c r="F613" s="241">
        <f ca="1">+IFERROR(INDEX('Hoja de Trabajo para listado'!$A$155:$Z$1048576,MATCH($A613,'Hoja de Trabajo para listado'!$A$155:$A$1048576,0),MATCH((CUADRO!F$4&amp;$E613),'Hoja de Trabajo para listado'!$A$151:$Z$151,0)),0)+IFERROR(INDEX('Hoja de Trabajo para listado'!$AB$155:$BA$1048576,MATCH($A613,'Hoja de Trabajo para listado'!$AB$155:$AB$1048576,0),MATCH((CUADRO!F$4&amp;$E613),'Hoja de Trabajo para listado'!$AB$151:$BA$151,0)),0)+IFERROR(INDEX('Hoja de Trabajo para listado'!$BC$155:$CB$1048576,MATCH($A613,'Hoja de Trabajo para listado'!$BC$155:$BC$1048576,0),MATCH((CUADRO!F$4&amp;$E613),'Hoja de Trabajo para listado'!$BC$151:$CB$151,0)),0)+IFERROR(INDEX('Hoja de Trabajo para listado'!$DE$153:$DG$274,MATCH($A613,'Hoja de Trabajo para listado'!$DE$153:$DE$1048576,0),MATCH((CUADRO!F$4&amp;$E613),'Hoja de Trabajo para listado'!$DE$151:$DG$151,0)),0)+IFERROR(INDEX('Hoja de Trabajo para listado'!$CD$155:$DC$1048576,MATCH($A613,'Hoja de Trabajo para listado'!$CD$155:$CD$1048576,0),MATCH((CUADRO!F$4&amp;$E613),'Hoja de Trabajo para listado'!$CD$151:$DC$151,0)),0)</f>
        <v>0</v>
      </c>
      <c r="G613" s="241">
        <f ca="1">+IFERROR(INDEX('Hoja de Trabajo para listado'!$A$155:$Z$1048576,MATCH($A613,'Hoja de Trabajo para listado'!$A$155:$A$1048576,0),MATCH((CUADRO!G$4&amp;$E613),'Hoja de Trabajo para listado'!$A$151:$Z$151,0)),0)+IFERROR(INDEX('Hoja de Trabajo para listado'!$AB$155:$BA$1048576,MATCH($A613,'Hoja de Trabajo para listado'!$AB$155:$AB$1048576,0),MATCH((CUADRO!G$4&amp;$E613),'Hoja de Trabajo para listado'!$AB$151:$BA$151,0)),0)+IFERROR(INDEX('Hoja de Trabajo para listado'!$BC$155:$CB$1048576,MATCH($A613,'Hoja de Trabajo para listado'!$BC$155:$BC$1048576,0),MATCH((CUADRO!G$4&amp;$E613),'Hoja de Trabajo para listado'!$BC$151:$CB$151,0)),0)+IFERROR(INDEX('Hoja de Trabajo para listado'!$DE$153:$DG$274,MATCH($A613,'Hoja de Trabajo para listado'!$DE$153:$DE$1048576,0),MATCH((CUADRO!G$4&amp;$E613),'Hoja de Trabajo para listado'!$DE$151:$DG$151,0)),0)+IFERROR(INDEX('Hoja de Trabajo para listado'!$CD$155:$DC$1048576,MATCH($A613,'Hoja de Trabajo para listado'!$CD$155:$CD$1048576,0),MATCH((CUADRO!G$4&amp;$E613),'Hoja de Trabajo para listado'!$CD$151:$DC$151,0)),0)</f>
        <v>0</v>
      </c>
      <c r="H613" s="241">
        <f ca="1">+IFERROR(INDEX('Hoja de Trabajo para listado'!$A$155:$Z$1048576,MATCH($A613,'Hoja de Trabajo para listado'!$A$155:$A$1048576,0),MATCH((CUADRO!H$4&amp;$E613),'Hoja de Trabajo para listado'!$A$151:$Z$151,0)),0)+IFERROR(INDEX('Hoja de Trabajo para listado'!$AB$155:$BA$1048576,MATCH($A613,'Hoja de Trabajo para listado'!$AB$155:$AB$1048576,0),MATCH((CUADRO!H$4&amp;$E613),'Hoja de Trabajo para listado'!$AB$151:$BA$151,0)),0)+IFERROR(INDEX('Hoja de Trabajo para listado'!$BC$155:$CB$1048576,MATCH($A613,'Hoja de Trabajo para listado'!$BC$155:$BC$1048576,0),MATCH((CUADRO!H$4&amp;$E613),'Hoja de Trabajo para listado'!$BC$151:$CB$151,0)),0)+IFERROR(INDEX('Hoja de Trabajo para listado'!$DE$153:$DG$274,MATCH($A613,'Hoja de Trabajo para listado'!$DE$153:$DE$1048576,0),MATCH((CUADRO!H$4&amp;$E613),'Hoja de Trabajo para listado'!$DE$151:$DG$151,0)),0)+IFERROR(INDEX('Hoja de Trabajo para listado'!$CD$155:$DC$1048576,MATCH($A613,'Hoja de Trabajo para listado'!$CD$155:$CD$1048576,0),MATCH((CUADRO!H$4&amp;$E613),'Hoja de Trabajo para listado'!$CD$151:$DC$151,0)),0)</f>
        <v>0</v>
      </c>
      <c r="I613" s="241">
        <f ca="1">+IFERROR(INDEX('Hoja de Trabajo para listado'!$A$155:$Z$1048576,MATCH($A613,'Hoja de Trabajo para listado'!$A$155:$A$1048576,0),MATCH((CUADRO!I$4&amp;$E613),'Hoja de Trabajo para listado'!$A$151:$Z$151,0)),0)+IFERROR(INDEX('Hoja de Trabajo para listado'!$AB$155:$BA$1048576,MATCH($A613,'Hoja de Trabajo para listado'!$AB$155:$AB$1048576,0),MATCH((CUADRO!I$4&amp;$E613),'Hoja de Trabajo para listado'!$AB$151:$BA$151,0)),0)+IFERROR(INDEX('Hoja de Trabajo para listado'!$BC$155:$CB$1048576,MATCH($A613,'Hoja de Trabajo para listado'!$BC$155:$BC$1048576,0),MATCH((CUADRO!I$4&amp;$E613),'Hoja de Trabajo para listado'!$BC$151:$CB$151,0)),0)+IFERROR(INDEX('Hoja de Trabajo para listado'!$DE$153:$DG$274,MATCH($A613,'Hoja de Trabajo para listado'!$DE$153:$DE$1048576,0),MATCH((CUADRO!I$4&amp;$E613),'Hoja de Trabajo para listado'!$DE$151:$DG$151,0)),0)+IFERROR(INDEX('Hoja de Trabajo para listado'!$CD$155:$DC$1048576,MATCH($A613,'Hoja de Trabajo para listado'!$CD$155:$CD$1048576,0),MATCH((CUADRO!I$4&amp;$E613),'Hoja de Trabajo para listado'!$CD$151:$DC$151,0)),0)</f>
        <v>0</v>
      </c>
      <c r="J613" s="241">
        <f ca="1">+IFERROR(INDEX('Hoja de Trabajo para listado'!$A$155:$Z$1048576,MATCH($A613,'Hoja de Trabajo para listado'!$A$155:$A$1048576,0),MATCH((CUADRO!J$4&amp;$E613),'Hoja de Trabajo para listado'!$A$151:$Z$151,0)),0)+IFERROR(INDEX('Hoja de Trabajo para listado'!$AB$155:$BA$1048576,MATCH($A613,'Hoja de Trabajo para listado'!$AB$155:$AB$1048576,0),MATCH((CUADRO!J$4&amp;$E613),'Hoja de Trabajo para listado'!$AB$151:$BA$151,0)),0)+IFERROR(INDEX('Hoja de Trabajo para listado'!$BC$155:$CB$1048576,MATCH($A613,'Hoja de Trabajo para listado'!$BC$155:$BC$1048576,0),MATCH((CUADRO!J$4&amp;$E613),'Hoja de Trabajo para listado'!$BC$151:$CB$151,0)),0)+IFERROR(INDEX('Hoja de Trabajo para listado'!$DE$153:$DG$274,MATCH($A613,'Hoja de Trabajo para listado'!$DE$153:$DE$1048576,0),MATCH((CUADRO!J$4&amp;$E613),'Hoja de Trabajo para listado'!$DE$151:$DG$151,0)),0)+IFERROR(INDEX('Hoja de Trabajo para listado'!$CD$155:$DC$1048576,MATCH($A613,'Hoja de Trabajo para listado'!$CD$155:$CD$1048576,0),MATCH((CUADRO!J$4&amp;$E613),'Hoja de Trabajo para listado'!$CD$151:$DC$151,0)),0)</f>
        <v>0</v>
      </c>
      <c r="K613" s="241">
        <f ca="1">+IFERROR(INDEX('Hoja de Trabajo para listado'!$A$155:$Z$1048576,MATCH($A613,'Hoja de Trabajo para listado'!$A$155:$A$1048576,0),MATCH((CUADRO!K$4&amp;$E613),'Hoja de Trabajo para listado'!$A$151:$Z$151,0)),0)+IFERROR(INDEX('Hoja de Trabajo para listado'!$AB$155:$BA$1048576,MATCH($A613,'Hoja de Trabajo para listado'!$AB$155:$AB$1048576,0),MATCH((CUADRO!K$4&amp;$E613),'Hoja de Trabajo para listado'!$AB$151:$BA$151,0)),0)+IFERROR(INDEX('Hoja de Trabajo para listado'!$BC$155:$CB$1048576,MATCH($A613,'Hoja de Trabajo para listado'!$BC$155:$BC$1048576,0),MATCH((CUADRO!K$4&amp;$E613),'Hoja de Trabajo para listado'!$BC$151:$CB$151,0)),0)+IFERROR(INDEX('Hoja de Trabajo para listado'!$DE$153:$DG$274,MATCH($A613,'Hoja de Trabajo para listado'!$DE$153:$DE$1048576,0),MATCH((CUADRO!K$4&amp;$E613),'Hoja de Trabajo para listado'!$DE$151:$DG$151,0)),0)+IFERROR(INDEX('Hoja de Trabajo para listado'!$CD$155:$DC$1048576,MATCH($A613,'Hoja de Trabajo para listado'!$CD$155:$CD$1048576,0),MATCH((CUADRO!K$4&amp;$E613),'Hoja de Trabajo para listado'!$CD$151:$DC$151,0)),0)</f>
        <v>0</v>
      </c>
      <c r="L613" s="241">
        <f ca="1">+IFERROR(INDEX('Hoja de Trabajo para listado'!$A$155:$Z$1048576,MATCH($A613,'Hoja de Trabajo para listado'!$A$155:$A$1048576,0),MATCH((CUADRO!L$4&amp;$E613),'Hoja de Trabajo para listado'!$A$151:$Z$151,0)),0)+IFERROR(INDEX('Hoja de Trabajo para listado'!$AB$155:$BA$1048576,MATCH($A613,'Hoja de Trabajo para listado'!$AB$155:$AB$1048576,0),MATCH((CUADRO!L$4&amp;$E613),'Hoja de Trabajo para listado'!$AB$151:$BA$151,0)),0)+IFERROR(INDEX('Hoja de Trabajo para listado'!$BC$155:$CB$1048576,MATCH($A613,'Hoja de Trabajo para listado'!$BC$155:$BC$1048576,0),MATCH((CUADRO!L$4&amp;$E613),'Hoja de Trabajo para listado'!$BC$151:$CB$151,0)),0)+IFERROR(INDEX('Hoja de Trabajo para listado'!$DE$153:$DG$274,MATCH($A613,'Hoja de Trabajo para listado'!$DE$153:$DE$1048576,0),MATCH((CUADRO!L$4&amp;$E613),'Hoja de Trabajo para listado'!$DE$151:$DG$151,0)),0)+IFERROR(INDEX('Hoja de Trabajo para listado'!$CD$155:$DC$1048576,MATCH($A613,'Hoja de Trabajo para listado'!$CD$155:$CD$1048576,0),MATCH((CUADRO!L$4&amp;$E613),'Hoja de Trabajo para listado'!$CD$151:$DC$151,0)),0)</f>
        <v>0</v>
      </c>
      <c r="M613" s="241">
        <f ca="1">+IFERROR(INDEX('Hoja de Trabajo para listado'!$A$155:$Z$1048576,MATCH($A613,'Hoja de Trabajo para listado'!$A$155:$A$1048576,0),MATCH((CUADRO!M$4&amp;$E613),'Hoja de Trabajo para listado'!$A$151:$Z$151,0)),0)+IFERROR(INDEX('Hoja de Trabajo para listado'!$AB$155:$BA$1048576,MATCH($A613,'Hoja de Trabajo para listado'!$AB$155:$AB$1048576,0),MATCH((CUADRO!M$4&amp;$E613),'Hoja de Trabajo para listado'!$AB$151:$BA$151,0)),0)+IFERROR(INDEX('Hoja de Trabajo para listado'!$BC$155:$CB$1048576,MATCH($A613,'Hoja de Trabajo para listado'!$BC$155:$BC$1048576,0),MATCH((CUADRO!M$4&amp;$E613),'Hoja de Trabajo para listado'!$BC$151:$CB$151,0)),0)+IFERROR(INDEX('Hoja de Trabajo para listado'!$DE$153:$DG$274,MATCH($A613,'Hoja de Trabajo para listado'!$DE$153:$DE$1048576,0),MATCH((CUADRO!M$4&amp;$E613),'Hoja de Trabajo para listado'!$DE$151:$DG$151,0)),0)+IFERROR(INDEX('Hoja de Trabajo para listado'!$CD$155:$DC$1048576,MATCH($A613,'Hoja de Trabajo para listado'!$CD$155:$CD$1048576,0),MATCH((CUADRO!M$4&amp;$E613),'Hoja de Trabajo para listado'!$CD$151:$DC$151,0)),0)</f>
        <v>0</v>
      </c>
      <c r="N613" s="241">
        <f ca="1">+IFERROR(INDEX('Hoja de Trabajo para listado'!$A$155:$Z$1048576,MATCH($A613,'Hoja de Trabajo para listado'!$A$155:$A$1048576,0),MATCH((CUADRO!N$4&amp;$E613),'Hoja de Trabajo para listado'!$A$151:$Z$151,0)),0)+IFERROR(INDEX('Hoja de Trabajo para listado'!$AB$155:$BA$1048576,MATCH($A613,'Hoja de Trabajo para listado'!$AB$155:$AB$1048576,0),MATCH((CUADRO!N$4&amp;$E613),'Hoja de Trabajo para listado'!$AB$151:$BA$151,0)),0)+IFERROR(INDEX('Hoja de Trabajo para listado'!$BC$155:$CB$1048576,MATCH($A613,'Hoja de Trabajo para listado'!$BC$155:$BC$1048576,0),MATCH((CUADRO!N$4&amp;$E613),'Hoja de Trabajo para listado'!$BC$151:$CB$151,0)),0)+IFERROR(INDEX('Hoja de Trabajo para listado'!$DE$153:$DG$274,MATCH($A613,'Hoja de Trabajo para listado'!$DE$153:$DE$1048576,0),MATCH((CUADRO!N$4&amp;$E613),'Hoja de Trabajo para listado'!$DE$151:$DG$151,0)),0)+IFERROR(INDEX('Hoja de Trabajo para listado'!$CD$155:$DC$1048576,MATCH($A613,'Hoja de Trabajo para listado'!$CD$155:$CD$1048576,0),MATCH((CUADRO!N$4&amp;$E613),'Hoja de Trabajo para listado'!$CD$151:$DC$151,0)),0)</f>
        <v>0</v>
      </c>
      <c r="O613" s="241">
        <f ca="1">+IFERROR(INDEX('Hoja de Trabajo para listado'!$A$155:$Z$1048576,MATCH($A613,'Hoja de Trabajo para listado'!$A$155:$A$1048576,0),MATCH((CUADRO!O$4&amp;$E613),'Hoja de Trabajo para listado'!$A$151:$Z$151,0)),0)+IFERROR(INDEX('Hoja de Trabajo para listado'!$AB$155:$BA$1048576,MATCH($A613,'Hoja de Trabajo para listado'!$AB$155:$AB$1048576,0),MATCH((CUADRO!O$4&amp;$E613),'Hoja de Trabajo para listado'!$AB$151:$BA$151,0)),0)+IFERROR(INDEX('Hoja de Trabajo para listado'!$BC$155:$CB$1048576,MATCH($A613,'Hoja de Trabajo para listado'!$BC$155:$BC$1048576,0),MATCH((CUADRO!O$4&amp;$E613),'Hoja de Trabajo para listado'!$BC$151:$CB$151,0)),0)+IFERROR(INDEX('Hoja de Trabajo para listado'!$DE$153:$DG$274,MATCH($A613,'Hoja de Trabajo para listado'!$DE$153:$DE$1048576,0),MATCH((CUADRO!O$4&amp;$E613),'Hoja de Trabajo para listado'!$DE$151:$DG$151,0)),0)+IFERROR(INDEX('Hoja de Trabajo para listado'!$CD$155:$DC$1048576,MATCH($A613,'Hoja de Trabajo para listado'!$CD$155:$CD$1048576,0),MATCH((CUADRO!O$4&amp;$E613),'Hoja de Trabajo para listado'!$CD$151:$DC$151,0)),0)</f>
        <v>0</v>
      </c>
      <c r="P613" s="241">
        <f ca="1">+IFERROR(INDEX('Hoja de Trabajo para listado'!$A$155:$Z$1048576,MATCH($A613,'Hoja de Trabajo para listado'!$A$155:$A$1048576,0),MATCH((CUADRO!P$4&amp;$E613),'Hoja de Trabajo para listado'!$A$151:$Z$151,0)),0)+IFERROR(INDEX('Hoja de Trabajo para listado'!$AB$155:$BA$1048576,MATCH($A613,'Hoja de Trabajo para listado'!$AB$155:$AB$1048576,0),MATCH((CUADRO!P$4&amp;$E613),'Hoja de Trabajo para listado'!$AB$151:$BA$151,0)),0)+IFERROR(INDEX('Hoja de Trabajo para listado'!$BC$155:$CB$1048576,MATCH($A613,'Hoja de Trabajo para listado'!$BC$155:$BC$1048576,0),MATCH((CUADRO!P$4&amp;$E613),'Hoja de Trabajo para listado'!$BC$151:$CB$151,0)),0)+IFERROR(INDEX('Hoja de Trabajo para listado'!$DE$153:$DG$274,MATCH($A613,'Hoja de Trabajo para listado'!$DE$153:$DE$1048576,0),MATCH((CUADRO!P$4&amp;$E613),'Hoja de Trabajo para listado'!$DE$151:$DG$151,0)),0)+IFERROR(INDEX('Hoja de Trabajo para listado'!$CD$155:$DC$1048576,MATCH($A613,'Hoja de Trabajo para listado'!$CD$155:$CD$1048576,0),MATCH((CUADRO!P$4&amp;$E613),'Hoja de Trabajo para listado'!$CD$151:$DC$151,0)),0)</f>
        <v>0</v>
      </c>
      <c r="Q613" s="241">
        <f ca="1">+IFERROR(INDEX('Hoja de Trabajo para listado'!$A$155:$Z$1048576,MATCH($A613,'Hoja de Trabajo para listado'!$A$155:$A$1048576,0),MATCH((CUADRO!Q$4&amp;$E613),'Hoja de Trabajo para listado'!$A$151:$Z$151,0)),0)+IFERROR(INDEX('Hoja de Trabajo para listado'!$AB$155:$BA$1048576,MATCH($A613,'Hoja de Trabajo para listado'!$AB$155:$AB$1048576,0),MATCH((CUADRO!Q$4&amp;$E613),'Hoja de Trabajo para listado'!$AB$151:$BA$151,0)),0)+IFERROR(INDEX('Hoja de Trabajo para listado'!$BC$155:$CB$1048576,MATCH($A613,'Hoja de Trabajo para listado'!$BC$155:$BC$1048576,0),MATCH((CUADRO!Q$4&amp;$E613),'Hoja de Trabajo para listado'!$BC$151:$CB$151,0)),0)+IFERROR(INDEX('Hoja de Trabajo para listado'!$DE$153:$DG$274,MATCH($A613,'Hoja de Trabajo para listado'!$DE$153:$DE$1048576,0),MATCH((CUADRO!Q$4&amp;$E613),'Hoja de Trabajo para listado'!$DE$151:$DG$151,0)),0)+IFERROR(INDEX('Hoja de Trabajo para listado'!$CD$155:$DC$1048576,MATCH($A613,'Hoja de Trabajo para listado'!$CD$155:$CD$1048576,0),MATCH((CUADRO!Q$4&amp;$E613),'Hoja de Trabajo para listado'!$CD$151:$DC$151,0)),0)</f>
        <v>0</v>
      </c>
      <c r="R613" s="241">
        <f t="shared" ca="1" si="25"/>
        <v>0</v>
      </c>
      <c r="S613" s="247"/>
      <c r="T613" s="241">
        <f ca="1">+T614</f>
        <v>0</v>
      </c>
      <c r="U613" s="240">
        <f t="shared" si="26"/>
        <v>1</v>
      </c>
      <c r="V613" s="327" t="str">
        <f>+VLOOKUP(A613,bd_lista!$A$3:$E$592,5,FALSE)</f>
        <v>Gobiernos Autonomos Municipales</v>
      </c>
      <c r="W613" s="397" t="str">
        <f>+V613</f>
        <v>Gobiernos Autonomos Municipales</v>
      </c>
      <c r="X613" s="240">
        <f>+VLOOKUP(A613,[4]Sheet1!$A$13:$D$744,4,FALSE)</f>
        <v>0</v>
      </c>
      <c r="Y613" s="240" t="e">
        <f>+VLOOKUP(X613,bd_lista!$A$3:$C$592,3,FALSE)</f>
        <v>#N/A</v>
      </c>
      <c r="Z613" s="290">
        <f>+X613</f>
        <v>0</v>
      </c>
      <c r="AA613" s="291" t="e">
        <f>+Y613</f>
        <v>#N/A</v>
      </c>
    </row>
    <row r="614" spans="1:27" customFormat="1" ht="15" hidden="1" customHeight="1">
      <c r="A614" s="32">
        <v>1258</v>
      </c>
      <c r="B614" s="394"/>
      <c r="C614" s="245" t="str">
        <f>+VLOOKUP(A614,bd_lista!$A$3:$C$592,3,FALSE)</f>
        <v>Gobierno Autónomo Municipal de Yanacachi</v>
      </c>
      <c r="D614" s="396"/>
      <c r="E614" s="242" t="s">
        <v>1304</v>
      </c>
      <c r="F614" s="241">
        <f ca="1">+IFERROR(INDEX('Hoja de Trabajo para listado'!$A$155:$Z$1048576,MATCH($A614,'Hoja de Trabajo para listado'!$A$155:$A$1048576,0),MATCH((CUADRO!F$4&amp;$E614),'Hoja de Trabajo para listado'!$A$151:$Z$151,0)),0)+IFERROR(INDEX('Hoja de Trabajo para listado'!$AB$155:$BA$1048576,MATCH($A614,'Hoja de Trabajo para listado'!$AB$155:$AB$1048576,0),MATCH((CUADRO!F$4&amp;$E614),'Hoja de Trabajo para listado'!$AB$151:$BA$151,0)),0)+IFERROR(INDEX('Hoja de Trabajo para listado'!$BC$155:$CB$1048576,MATCH($A614,'Hoja de Trabajo para listado'!$BC$155:$BC$1048576,0),MATCH((CUADRO!F$4&amp;$E614),'Hoja de Trabajo para listado'!$BC$151:$CB$151,0)),0)+IFERROR(INDEX('Hoja de Trabajo para listado'!$DE$153:$DG$274,MATCH($A614,'Hoja de Trabajo para listado'!$DE$153:$DE$1048576,0),MATCH((CUADRO!F$4&amp;$E614),'Hoja de Trabajo para listado'!$DE$151:$DG$151,0)),0)+IFERROR(INDEX('Hoja de Trabajo para listado'!$CD$155:$DC$1048576,MATCH($A614,'Hoja de Trabajo para listado'!$CD$155:$CD$1048576,0),MATCH((CUADRO!F$4&amp;$E614),'Hoja de Trabajo para listado'!$CD$151:$DC$151,0)),0)</f>
        <v>0</v>
      </c>
      <c r="G614" s="241">
        <f ca="1">+IFERROR(INDEX('Hoja de Trabajo para listado'!$A$155:$Z$1048576,MATCH($A614,'Hoja de Trabajo para listado'!$A$155:$A$1048576,0),MATCH((CUADRO!G$4&amp;$E614),'Hoja de Trabajo para listado'!$A$151:$Z$151,0)),0)+IFERROR(INDEX('Hoja de Trabajo para listado'!$AB$155:$BA$1048576,MATCH($A614,'Hoja de Trabajo para listado'!$AB$155:$AB$1048576,0),MATCH((CUADRO!G$4&amp;$E614),'Hoja de Trabajo para listado'!$AB$151:$BA$151,0)),0)+IFERROR(INDEX('Hoja de Trabajo para listado'!$BC$155:$CB$1048576,MATCH($A614,'Hoja de Trabajo para listado'!$BC$155:$BC$1048576,0),MATCH((CUADRO!G$4&amp;$E614),'Hoja de Trabajo para listado'!$BC$151:$CB$151,0)),0)+IFERROR(INDEX('Hoja de Trabajo para listado'!$DE$153:$DG$274,MATCH($A614,'Hoja de Trabajo para listado'!$DE$153:$DE$1048576,0),MATCH((CUADRO!G$4&amp;$E614),'Hoja de Trabajo para listado'!$DE$151:$DG$151,0)),0)+IFERROR(INDEX('Hoja de Trabajo para listado'!$CD$155:$DC$1048576,MATCH($A614,'Hoja de Trabajo para listado'!$CD$155:$CD$1048576,0),MATCH((CUADRO!G$4&amp;$E614),'Hoja de Trabajo para listado'!$CD$151:$DC$151,0)),0)</f>
        <v>0</v>
      </c>
      <c r="H614" s="241">
        <f ca="1">+IFERROR(INDEX('Hoja de Trabajo para listado'!$A$155:$Z$1048576,MATCH($A614,'Hoja de Trabajo para listado'!$A$155:$A$1048576,0),MATCH((CUADRO!H$4&amp;$E614),'Hoja de Trabajo para listado'!$A$151:$Z$151,0)),0)+IFERROR(INDEX('Hoja de Trabajo para listado'!$AB$155:$BA$1048576,MATCH($A614,'Hoja de Trabajo para listado'!$AB$155:$AB$1048576,0),MATCH((CUADRO!H$4&amp;$E614),'Hoja de Trabajo para listado'!$AB$151:$BA$151,0)),0)+IFERROR(INDEX('Hoja de Trabajo para listado'!$BC$155:$CB$1048576,MATCH($A614,'Hoja de Trabajo para listado'!$BC$155:$BC$1048576,0),MATCH((CUADRO!H$4&amp;$E614),'Hoja de Trabajo para listado'!$BC$151:$CB$151,0)),0)+IFERROR(INDEX('Hoja de Trabajo para listado'!$DE$153:$DG$274,MATCH($A614,'Hoja de Trabajo para listado'!$DE$153:$DE$1048576,0),MATCH((CUADRO!H$4&amp;$E614),'Hoja de Trabajo para listado'!$DE$151:$DG$151,0)),0)+IFERROR(INDEX('Hoja de Trabajo para listado'!$CD$155:$DC$1048576,MATCH($A614,'Hoja de Trabajo para listado'!$CD$155:$CD$1048576,0),MATCH((CUADRO!H$4&amp;$E614),'Hoja de Trabajo para listado'!$CD$151:$DC$151,0)),0)</f>
        <v>0</v>
      </c>
      <c r="I614" s="241">
        <f ca="1">+IFERROR(INDEX('Hoja de Trabajo para listado'!$A$155:$Z$1048576,MATCH($A614,'Hoja de Trabajo para listado'!$A$155:$A$1048576,0),MATCH((CUADRO!I$4&amp;$E614),'Hoja de Trabajo para listado'!$A$151:$Z$151,0)),0)+IFERROR(INDEX('Hoja de Trabajo para listado'!$AB$155:$BA$1048576,MATCH($A614,'Hoja de Trabajo para listado'!$AB$155:$AB$1048576,0),MATCH((CUADRO!I$4&amp;$E614),'Hoja de Trabajo para listado'!$AB$151:$BA$151,0)),0)+IFERROR(INDEX('Hoja de Trabajo para listado'!$BC$155:$CB$1048576,MATCH($A614,'Hoja de Trabajo para listado'!$BC$155:$BC$1048576,0),MATCH((CUADRO!I$4&amp;$E614),'Hoja de Trabajo para listado'!$BC$151:$CB$151,0)),0)+IFERROR(INDEX('Hoja de Trabajo para listado'!$DE$153:$DG$274,MATCH($A614,'Hoja de Trabajo para listado'!$DE$153:$DE$1048576,0),MATCH((CUADRO!I$4&amp;$E614),'Hoja de Trabajo para listado'!$DE$151:$DG$151,0)),0)+IFERROR(INDEX('Hoja de Trabajo para listado'!$CD$155:$DC$1048576,MATCH($A614,'Hoja de Trabajo para listado'!$CD$155:$CD$1048576,0),MATCH((CUADRO!I$4&amp;$E614),'Hoja de Trabajo para listado'!$CD$151:$DC$151,0)),0)</f>
        <v>0</v>
      </c>
      <c r="J614" s="241">
        <f ca="1">+IFERROR(INDEX('Hoja de Trabajo para listado'!$A$155:$Z$1048576,MATCH($A614,'Hoja de Trabajo para listado'!$A$155:$A$1048576,0),MATCH((CUADRO!J$4&amp;$E614),'Hoja de Trabajo para listado'!$A$151:$Z$151,0)),0)+IFERROR(INDEX('Hoja de Trabajo para listado'!$AB$155:$BA$1048576,MATCH($A614,'Hoja de Trabajo para listado'!$AB$155:$AB$1048576,0),MATCH((CUADRO!J$4&amp;$E614),'Hoja de Trabajo para listado'!$AB$151:$BA$151,0)),0)+IFERROR(INDEX('Hoja de Trabajo para listado'!$BC$155:$CB$1048576,MATCH($A614,'Hoja de Trabajo para listado'!$BC$155:$BC$1048576,0),MATCH((CUADRO!J$4&amp;$E614),'Hoja de Trabajo para listado'!$BC$151:$CB$151,0)),0)+IFERROR(INDEX('Hoja de Trabajo para listado'!$DE$153:$DG$274,MATCH($A614,'Hoja de Trabajo para listado'!$DE$153:$DE$1048576,0),MATCH((CUADRO!J$4&amp;$E614),'Hoja de Trabajo para listado'!$DE$151:$DG$151,0)),0)+IFERROR(INDEX('Hoja de Trabajo para listado'!$CD$155:$DC$1048576,MATCH($A614,'Hoja de Trabajo para listado'!$CD$155:$CD$1048576,0),MATCH((CUADRO!J$4&amp;$E614),'Hoja de Trabajo para listado'!$CD$151:$DC$151,0)),0)</f>
        <v>0</v>
      </c>
      <c r="K614" s="241">
        <f ca="1">+IFERROR(INDEX('Hoja de Trabajo para listado'!$A$155:$Z$1048576,MATCH($A614,'Hoja de Trabajo para listado'!$A$155:$A$1048576,0),MATCH((CUADRO!K$4&amp;$E614),'Hoja de Trabajo para listado'!$A$151:$Z$151,0)),0)+IFERROR(INDEX('Hoja de Trabajo para listado'!$AB$155:$BA$1048576,MATCH($A614,'Hoja de Trabajo para listado'!$AB$155:$AB$1048576,0),MATCH((CUADRO!K$4&amp;$E614),'Hoja de Trabajo para listado'!$AB$151:$BA$151,0)),0)+IFERROR(INDEX('Hoja de Trabajo para listado'!$BC$155:$CB$1048576,MATCH($A614,'Hoja de Trabajo para listado'!$BC$155:$BC$1048576,0),MATCH((CUADRO!K$4&amp;$E614),'Hoja de Trabajo para listado'!$BC$151:$CB$151,0)),0)+IFERROR(INDEX('Hoja de Trabajo para listado'!$DE$153:$DG$274,MATCH($A614,'Hoja de Trabajo para listado'!$DE$153:$DE$1048576,0),MATCH((CUADRO!K$4&amp;$E614),'Hoja de Trabajo para listado'!$DE$151:$DG$151,0)),0)+IFERROR(INDEX('Hoja de Trabajo para listado'!$CD$155:$DC$1048576,MATCH($A614,'Hoja de Trabajo para listado'!$CD$155:$CD$1048576,0),MATCH((CUADRO!K$4&amp;$E614),'Hoja de Trabajo para listado'!$CD$151:$DC$151,0)),0)</f>
        <v>0</v>
      </c>
      <c r="L614" s="241">
        <f ca="1">+IFERROR(INDEX('Hoja de Trabajo para listado'!$A$155:$Z$1048576,MATCH($A614,'Hoja de Trabajo para listado'!$A$155:$A$1048576,0),MATCH((CUADRO!L$4&amp;$E614),'Hoja de Trabajo para listado'!$A$151:$Z$151,0)),0)+IFERROR(INDEX('Hoja de Trabajo para listado'!$AB$155:$BA$1048576,MATCH($A614,'Hoja de Trabajo para listado'!$AB$155:$AB$1048576,0),MATCH((CUADRO!L$4&amp;$E614),'Hoja de Trabajo para listado'!$AB$151:$BA$151,0)),0)+IFERROR(INDEX('Hoja de Trabajo para listado'!$BC$155:$CB$1048576,MATCH($A614,'Hoja de Trabajo para listado'!$BC$155:$BC$1048576,0),MATCH((CUADRO!L$4&amp;$E614),'Hoja de Trabajo para listado'!$BC$151:$CB$151,0)),0)+IFERROR(INDEX('Hoja de Trabajo para listado'!$DE$153:$DG$274,MATCH($A614,'Hoja de Trabajo para listado'!$DE$153:$DE$1048576,0),MATCH((CUADRO!L$4&amp;$E614),'Hoja de Trabajo para listado'!$DE$151:$DG$151,0)),0)+IFERROR(INDEX('Hoja de Trabajo para listado'!$CD$155:$DC$1048576,MATCH($A614,'Hoja de Trabajo para listado'!$CD$155:$CD$1048576,0),MATCH((CUADRO!L$4&amp;$E614),'Hoja de Trabajo para listado'!$CD$151:$DC$151,0)),0)</f>
        <v>0</v>
      </c>
      <c r="M614" s="241">
        <f ca="1">+IFERROR(INDEX('Hoja de Trabajo para listado'!$A$155:$Z$1048576,MATCH($A614,'Hoja de Trabajo para listado'!$A$155:$A$1048576,0),MATCH((CUADRO!M$4&amp;$E614),'Hoja de Trabajo para listado'!$A$151:$Z$151,0)),0)+IFERROR(INDEX('Hoja de Trabajo para listado'!$AB$155:$BA$1048576,MATCH($A614,'Hoja de Trabajo para listado'!$AB$155:$AB$1048576,0),MATCH((CUADRO!M$4&amp;$E614),'Hoja de Trabajo para listado'!$AB$151:$BA$151,0)),0)+IFERROR(INDEX('Hoja de Trabajo para listado'!$BC$155:$CB$1048576,MATCH($A614,'Hoja de Trabajo para listado'!$BC$155:$BC$1048576,0),MATCH((CUADRO!M$4&amp;$E614),'Hoja de Trabajo para listado'!$BC$151:$CB$151,0)),0)+IFERROR(INDEX('Hoja de Trabajo para listado'!$DE$153:$DG$274,MATCH($A614,'Hoja de Trabajo para listado'!$DE$153:$DE$1048576,0),MATCH((CUADRO!M$4&amp;$E614),'Hoja de Trabajo para listado'!$DE$151:$DG$151,0)),0)+IFERROR(INDEX('Hoja de Trabajo para listado'!$CD$155:$DC$1048576,MATCH($A614,'Hoja de Trabajo para listado'!$CD$155:$CD$1048576,0),MATCH((CUADRO!M$4&amp;$E614),'Hoja de Trabajo para listado'!$CD$151:$DC$151,0)),0)</f>
        <v>0</v>
      </c>
      <c r="N614" s="241">
        <f ca="1">+IFERROR(INDEX('Hoja de Trabajo para listado'!$A$155:$Z$1048576,MATCH($A614,'Hoja de Trabajo para listado'!$A$155:$A$1048576,0),MATCH((CUADRO!N$4&amp;$E614),'Hoja de Trabajo para listado'!$A$151:$Z$151,0)),0)+IFERROR(INDEX('Hoja de Trabajo para listado'!$AB$155:$BA$1048576,MATCH($A614,'Hoja de Trabajo para listado'!$AB$155:$AB$1048576,0),MATCH((CUADRO!N$4&amp;$E614),'Hoja de Trabajo para listado'!$AB$151:$BA$151,0)),0)+IFERROR(INDEX('Hoja de Trabajo para listado'!$BC$155:$CB$1048576,MATCH($A614,'Hoja de Trabajo para listado'!$BC$155:$BC$1048576,0),MATCH((CUADRO!N$4&amp;$E614),'Hoja de Trabajo para listado'!$BC$151:$CB$151,0)),0)+IFERROR(INDEX('Hoja de Trabajo para listado'!$DE$153:$DG$274,MATCH($A614,'Hoja de Trabajo para listado'!$DE$153:$DE$1048576,0),MATCH((CUADRO!N$4&amp;$E614),'Hoja de Trabajo para listado'!$DE$151:$DG$151,0)),0)+IFERROR(INDEX('Hoja de Trabajo para listado'!$CD$155:$DC$1048576,MATCH($A614,'Hoja de Trabajo para listado'!$CD$155:$CD$1048576,0),MATCH((CUADRO!N$4&amp;$E614),'Hoja de Trabajo para listado'!$CD$151:$DC$151,0)),0)</f>
        <v>0</v>
      </c>
      <c r="O614" s="241">
        <f ca="1">+IFERROR(INDEX('Hoja de Trabajo para listado'!$A$155:$Z$1048576,MATCH($A614,'Hoja de Trabajo para listado'!$A$155:$A$1048576,0),MATCH((CUADRO!O$4&amp;$E614),'Hoja de Trabajo para listado'!$A$151:$Z$151,0)),0)+IFERROR(INDEX('Hoja de Trabajo para listado'!$AB$155:$BA$1048576,MATCH($A614,'Hoja de Trabajo para listado'!$AB$155:$AB$1048576,0),MATCH((CUADRO!O$4&amp;$E614),'Hoja de Trabajo para listado'!$AB$151:$BA$151,0)),0)+IFERROR(INDEX('Hoja de Trabajo para listado'!$BC$155:$CB$1048576,MATCH($A614,'Hoja de Trabajo para listado'!$BC$155:$BC$1048576,0),MATCH((CUADRO!O$4&amp;$E614),'Hoja de Trabajo para listado'!$BC$151:$CB$151,0)),0)+IFERROR(INDEX('Hoja de Trabajo para listado'!$DE$153:$DG$274,MATCH($A614,'Hoja de Trabajo para listado'!$DE$153:$DE$1048576,0),MATCH((CUADRO!O$4&amp;$E614),'Hoja de Trabajo para listado'!$DE$151:$DG$151,0)),0)+IFERROR(INDEX('Hoja de Trabajo para listado'!$CD$155:$DC$1048576,MATCH($A614,'Hoja de Trabajo para listado'!$CD$155:$CD$1048576,0),MATCH((CUADRO!O$4&amp;$E614),'Hoja de Trabajo para listado'!$CD$151:$DC$151,0)),0)</f>
        <v>0</v>
      </c>
      <c r="P614" s="241">
        <f ca="1">+IFERROR(INDEX('Hoja de Trabajo para listado'!$A$155:$Z$1048576,MATCH($A614,'Hoja de Trabajo para listado'!$A$155:$A$1048576,0),MATCH((CUADRO!P$4&amp;$E614),'Hoja de Trabajo para listado'!$A$151:$Z$151,0)),0)+IFERROR(INDEX('Hoja de Trabajo para listado'!$AB$155:$BA$1048576,MATCH($A614,'Hoja de Trabajo para listado'!$AB$155:$AB$1048576,0),MATCH((CUADRO!P$4&amp;$E614),'Hoja de Trabajo para listado'!$AB$151:$BA$151,0)),0)+IFERROR(INDEX('Hoja de Trabajo para listado'!$BC$155:$CB$1048576,MATCH($A614,'Hoja de Trabajo para listado'!$BC$155:$BC$1048576,0),MATCH((CUADRO!P$4&amp;$E614),'Hoja de Trabajo para listado'!$BC$151:$CB$151,0)),0)+IFERROR(INDEX('Hoja de Trabajo para listado'!$DE$153:$DG$274,MATCH($A614,'Hoja de Trabajo para listado'!$DE$153:$DE$1048576,0),MATCH((CUADRO!P$4&amp;$E614),'Hoja de Trabajo para listado'!$DE$151:$DG$151,0)),0)+IFERROR(INDEX('Hoja de Trabajo para listado'!$CD$155:$DC$1048576,MATCH($A614,'Hoja de Trabajo para listado'!$CD$155:$CD$1048576,0),MATCH((CUADRO!P$4&amp;$E614),'Hoja de Trabajo para listado'!$CD$151:$DC$151,0)),0)</f>
        <v>0</v>
      </c>
      <c r="Q614" s="241">
        <f ca="1">+IFERROR(INDEX('Hoja de Trabajo para listado'!$A$155:$Z$1048576,MATCH($A614,'Hoja de Trabajo para listado'!$A$155:$A$1048576,0),MATCH((CUADRO!Q$4&amp;$E614),'Hoja de Trabajo para listado'!$A$151:$Z$151,0)),0)+IFERROR(INDEX('Hoja de Trabajo para listado'!$AB$155:$BA$1048576,MATCH($A614,'Hoja de Trabajo para listado'!$AB$155:$AB$1048576,0),MATCH((CUADRO!Q$4&amp;$E614),'Hoja de Trabajo para listado'!$AB$151:$BA$151,0)),0)+IFERROR(INDEX('Hoja de Trabajo para listado'!$BC$155:$CB$1048576,MATCH($A614,'Hoja de Trabajo para listado'!$BC$155:$BC$1048576,0),MATCH((CUADRO!Q$4&amp;$E614),'Hoja de Trabajo para listado'!$BC$151:$CB$151,0)),0)+IFERROR(INDEX('Hoja de Trabajo para listado'!$DE$153:$DG$274,MATCH($A614,'Hoja de Trabajo para listado'!$DE$153:$DE$1048576,0),MATCH((CUADRO!Q$4&amp;$E614),'Hoja de Trabajo para listado'!$DE$151:$DG$151,0)),0)+IFERROR(INDEX('Hoja de Trabajo para listado'!$CD$155:$DC$1048576,MATCH($A614,'Hoja de Trabajo para listado'!$CD$155:$CD$1048576,0),MATCH((CUADRO!Q$4&amp;$E614),'Hoja de Trabajo para listado'!$CD$151:$DC$151,0)),0)</f>
        <v>0</v>
      </c>
      <c r="R614" s="241">
        <f t="shared" ca="1" si="25"/>
        <v>0</v>
      </c>
      <c r="S614" s="247">
        <f ca="1">+R613+R614</f>
        <v>0</v>
      </c>
      <c r="T614" s="241">
        <f ca="1">+S614</f>
        <v>0</v>
      </c>
      <c r="U614" s="240">
        <f t="shared" si="26"/>
        <v>2</v>
      </c>
      <c r="V614" s="327" t="str">
        <f>+VLOOKUP(A614,bd_lista!$A$3:$E$592,5,FALSE)</f>
        <v>Gobiernos Autonomos Municipales</v>
      </c>
      <c r="W614" s="398"/>
      <c r="X614" s="240">
        <f>+VLOOKUP(A614,[4]Sheet1!$A$13:$D$744,4,FALSE)</f>
        <v>0</v>
      </c>
      <c r="Y614" s="240" t="e">
        <f>+VLOOKUP(X614,bd_lista!$A$3:$C$592,3,FALSE)</f>
        <v>#N/A</v>
      </c>
      <c r="Z614" s="288"/>
      <c r="AA614" s="289"/>
    </row>
    <row r="615" spans="1:27" customFormat="1" ht="27" hidden="1" customHeight="1">
      <c r="A615" s="32">
        <v>1259</v>
      </c>
      <c r="B615" s="393">
        <f>+A615</f>
        <v>1259</v>
      </c>
      <c r="C615" s="245" t="str">
        <f>+VLOOKUP(A615,bd_lista!$A$3:$C$592,3,FALSE)</f>
        <v>Gobierno Autónomo Municipal de Palos Blancos</v>
      </c>
      <c r="D615" s="395" t="str">
        <f>+C615</f>
        <v>Gobierno Autónomo Municipal de Palos Blancos</v>
      </c>
      <c r="E615" s="240" t="s">
        <v>1303</v>
      </c>
      <c r="F615" s="241">
        <f ca="1">+IFERROR(INDEX('Hoja de Trabajo para listado'!$A$155:$Z$1048576,MATCH($A615,'Hoja de Trabajo para listado'!$A$155:$A$1048576,0),MATCH((CUADRO!F$4&amp;$E615),'Hoja de Trabajo para listado'!$A$151:$Z$151,0)),0)+IFERROR(INDEX('Hoja de Trabajo para listado'!$AB$155:$BA$1048576,MATCH($A615,'Hoja de Trabajo para listado'!$AB$155:$AB$1048576,0),MATCH((CUADRO!F$4&amp;$E615),'Hoja de Trabajo para listado'!$AB$151:$BA$151,0)),0)+IFERROR(INDEX('Hoja de Trabajo para listado'!$BC$155:$CB$1048576,MATCH($A615,'Hoja de Trabajo para listado'!$BC$155:$BC$1048576,0),MATCH((CUADRO!F$4&amp;$E615),'Hoja de Trabajo para listado'!$BC$151:$CB$151,0)),0)+IFERROR(INDEX('Hoja de Trabajo para listado'!$DE$153:$DG$274,MATCH($A615,'Hoja de Trabajo para listado'!$DE$153:$DE$1048576,0),MATCH((CUADRO!F$4&amp;$E615),'Hoja de Trabajo para listado'!$DE$151:$DG$151,0)),0)+IFERROR(INDEX('Hoja de Trabajo para listado'!$CD$155:$DC$1048576,MATCH($A615,'Hoja de Trabajo para listado'!$CD$155:$CD$1048576,0),MATCH((CUADRO!F$4&amp;$E615),'Hoja de Trabajo para listado'!$CD$151:$DC$151,0)),0)</f>
        <v>0</v>
      </c>
      <c r="G615" s="241">
        <f ca="1">+IFERROR(INDEX('Hoja de Trabajo para listado'!$A$155:$Z$1048576,MATCH($A615,'Hoja de Trabajo para listado'!$A$155:$A$1048576,0),MATCH((CUADRO!G$4&amp;$E615),'Hoja de Trabajo para listado'!$A$151:$Z$151,0)),0)+IFERROR(INDEX('Hoja de Trabajo para listado'!$AB$155:$BA$1048576,MATCH($A615,'Hoja de Trabajo para listado'!$AB$155:$AB$1048576,0),MATCH((CUADRO!G$4&amp;$E615),'Hoja de Trabajo para listado'!$AB$151:$BA$151,0)),0)+IFERROR(INDEX('Hoja de Trabajo para listado'!$BC$155:$CB$1048576,MATCH($A615,'Hoja de Trabajo para listado'!$BC$155:$BC$1048576,0),MATCH((CUADRO!G$4&amp;$E615),'Hoja de Trabajo para listado'!$BC$151:$CB$151,0)),0)+IFERROR(INDEX('Hoja de Trabajo para listado'!$DE$153:$DG$274,MATCH($A615,'Hoja de Trabajo para listado'!$DE$153:$DE$1048576,0),MATCH((CUADRO!G$4&amp;$E615),'Hoja de Trabajo para listado'!$DE$151:$DG$151,0)),0)+IFERROR(INDEX('Hoja de Trabajo para listado'!$CD$155:$DC$1048576,MATCH($A615,'Hoja de Trabajo para listado'!$CD$155:$CD$1048576,0),MATCH((CUADRO!G$4&amp;$E615),'Hoja de Trabajo para listado'!$CD$151:$DC$151,0)),0)</f>
        <v>0</v>
      </c>
      <c r="H615" s="241">
        <f ca="1">+IFERROR(INDEX('Hoja de Trabajo para listado'!$A$155:$Z$1048576,MATCH($A615,'Hoja de Trabajo para listado'!$A$155:$A$1048576,0),MATCH((CUADRO!H$4&amp;$E615),'Hoja de Trabajo para listado'!$A$151:$Z$151,0)),0)+IFERROR(INDEX('Hoja de Trabajo para listado'!$AB$155:$BA$1048576,MATCH($A615,'Hoja de Trabajo para listado'!$AB$155:$AB$1048576,0),MATCH((CUADRO!H$4&amp;$E615),'Hoja de Trabajo para listado'!$AB$151:$BA$151,0)),0)+IFERROR(INDEX('Hoja de Trabajo para listado'!$BC$155:$CB$1048576,MATCH($A615,'Hoja de Trabajo para listado'!$BC$155:$BC$1048576,0),MATCH((CUADRO!H$4&amp;$E615),'Hoja de Trabajo para listado'!$BC$151:$CB$151,0)),0)+IFERROR(INDEX('Hoja de Trabajo para listado'!$DE$153:$DG$274,MATCH($A615,'Hoja de Trabajo para listado'!$DE$153:$DE$1048576,0),MATCH((CUADRO!H$4&amp;$E615),'Hoja de Trabajo para listado'!$DE$151:$DG$151,0)),0)+IFERROR(INDEX('Hoja de Trabajo para listado'!$CD$155:$DC$1048576,MATCH($A615,'Hoja de Trabajo para listado'!$CD$155:$CD$1048576,0),MATCH((CUADRO!H$4&amp;$E615),'Hoja de Trabajo para listado'!$CD$151:$DC$151,0)),0)</f>
        <v>0</v>
      </c>
      <c r="I615" s="241">
        <f ca="1">+IFERROR(INDEX('Hoja de Trabajo para listado'!$A$155:$Z$1048576,MATCH($A615,'Hoja de Trabajo para listado'!$A$155:$A$1048576,0),MATCH((CUADRO!I$4&amp;$E615),'Hoja de Trabajo para listado'!$A$151:$Z$151,0)),0)+IFERROR(INDEX('Hoja de Trabajo para listado'!$AB$155:$BA$1048576,MATCH($A615,'Hoja de Trabajo para listado'!$AB$155:$AB$1048576,0),MATCH((CUADRO!I$4&amp;$E615),'Hoja de Trabajo para listado'!$AB$151:$BA$151,0)),0)+IFERROR(INDEX('Hoja de Trabajo para listado'!$BC$155:$CB$1048576,MATCH($A615,'Hoja de Trabajo para listado'!$BC$155:$BC$1048576,0),MATCH((CUADRO!I$4&amp;$E615),'Hoja de Trabajo para listado'!$BC$151:$CB$151,0)),0)+IFERROR(INDEX('Hoja de Trabajo para listado'!$DE$153:$DG$274,MATCH($A615,'Hoja de Trabajo para listado'!$DE$153:$DE$1048576,0),MATCH((CUADRO!I$4&amp;$E615),'Hoja de Trabajo para listado'!$DE$151:$DG$151,0)),0)+IFERROR(INDEX('Hoja de Trabajo para listado'!$CD$155:$DC$1048576,MATCH($A615,'Hoja de Trabajo para listado'!$CD$155:$CD$1048576,0),MATCH((CUADRO!I$4&amp;$E615),'Hoja de Trabajo para listado'!$CD$151:$DC$151,0)),0)</f>
        <v>0</v>
      </c>
      <c r="J615" s="241">
        <f ca="1">+IFERROR(INDEX('Hoja de Trabajo para listado'!$A$155:$Z$1048576,MATCH($A615,'Hoja de Trabajo para listado'!$A$155:$A$1048576,0),MATCH((CUADRO!J$4&amp;$E615),'Hoja de Trabajo para listado'!$A$151:$Z$151,0)),0)+IFERROR(INDEX('Hoja de Trabajo para listado'!$AB$155:$BA$1048576,MATCH($A615,'Hoja de Trabajo para listado'!$AB$155:$AB$1048576,0),MATCH((CUADRO!J$4&amp;$E615),'Hoja de Trabajo para listado'!$AB$151:$BA$151,0)),0)+IFERROR(INDEX('Hoja de Trabajo para listado'!$BC$155:$CB$1048576,MATCH($A615,'Hoja de Trabajo para listado'!$BC$155:$BC$1048576,0),MATCH((CUADRO!J$4&amp;$E615),'Hoja de Trabajo para listado'!$BC$151:$CB$151,0)),0)+IFERROR(INDEX('Hoja de Trabajo para listado'!$DE$153:$DG$274,MATCH($A615,'Hoja de Trabajo para listado'!$DE$153:$DE$1048576,0),MATCH((CUADRO!J$4&amp;$E615),'Hoja de Trabajo para listado'!$DE$151:$DG$151,0)),0)+IFERROR(INDEX('Hoja de Trabajo para listado'!$CD$155:$DC$1048576,MATCH($A615,'Hoja de Trabajo para listado'!$CD$155:$CD$1048576,0),MATCH((CUADRO!J$4&amp;$E615),'Hoja de Trabajo para listado'!$CD$151:$DC$151,0)),0)</f>
        <v>0</v>
      </c>
      <c r="K615" s="241">
        <f ca="1">+IFERROR(INDEX('Hoja de Trabajo para listado'!$A$155:$Z$1048576,MATCH($A615,'Hoja de Trabajo para listado'!$A$155:$A$1048576,0),MATCH((CUADRO!K$4&amp;$E615),'Hoja de Trabajo para listado'!$A$151:$Z$151,0)),0)+IFERROR(INDEX('Hoja de Trabajo para listado'!$AB$155:$BA$1048576,MATCH($A615,'Hoja de Trabajo para listado'!$AB$155:$AB$1048576,0),MATCH((CUADRO!K$4&amp;$E615),'Hoja de Trabajo para listado'!$AB$151:$BA$151,0)),0)+IFERROR(INDEX('Hoja de Trabajo para listado'!$BC$155:$CB$1048576,MATCH($A615,'Hoja de Trabajo para listado'!$BC$155:$BC$1048576,0),MATCH((CUADRO!K$4&amp;$E615),'Hoja de Trabajo para listado'!$BC$151:$CB$151,0)),0)+IFERROR(INDEX('Hoja de Trabajo para listado'!$DE$153:$DG$274,MATCH($A615,'Hoja de Trabajo para listado'!$DE$153:$DE$1048576,0),MATCH((CUADRO!K$4&amp;$E615),'Hoja de Trabajo para listado'!$DE$151:$DG$151,0)),0)+IFERROR(INDEX('Hoja de Trabajo para listado'!$CD$155:$DC$1048576,MATCH($A615,'Hoja de Trabajo para listado'!$CD$155:$CD$1048576,0),MATCH((CUADRO!K$4&amp;$E615),'Hoja de Trabajo para listado'!$CD$151:$DC$151,0)),0)</f>
        <v>0</v>
      </c>
      <c r="L615" s="241">
        <f ca="1">+IFERROR(INDEX('Hoja de Trabajo para listado'!$A$155:$Z$1048576,MATCH($A615,'Hoja de Trabajo para listado'!$A$155:$A$1048576,0),MATCH((CUADRO!L$4&amp;$E615),'Hoja de Trabajo para listado'!$A$151:$Z$151,0)),0)+IFERROR(INDEX('Hoja de Trabajo para listado'!$AB$155:$BA$1048576,MATCH($A615,'Hoja de Trabajo para listado'!$AB$155:$AB$1048576,0),MATCH((CUADRO!L$4&amp;$E615),'Hoja de Trabajo para listado'!$AB$151:$BA$151,0)),0)+IFERROR(INDEX('Hoja de Trabajo para listado'!$BC$155:$CB$1048576,MATCH($A615,'Hoja de Trabajo para listado'!$BC$155:$BC$1048576,0),MATCH((CUADRO!L$4&amp;$E615),'Hoja de Trabajo para listado'!$BC$151:$CB$151,0)),0)+IFERROR(INDEX('Hoja de Trabajo para listado'!$DE$153:$DG$274,MATCH($A615,'Hoja de Trabajo para listado'!$DE$153:$DE$1048576,0),MATCH((CUADRO!L$4&amp;$E615),'Hoja de Trabajo para listado'!$DE$151:$DG$151,0)),0)+IFERROR(INDEX('Hoja de Trabajo para listado'!$CD$155:$DC$1048576,MATCH($A615,'Hoja de Trabajo para listado'!$CD$155:$CD$1048576,0),MATCH((CUADRO!L$4&amp;$E615),'Hoja de Trabajo para listado'!$CD$151:$DC$151,0)),0)</f>
        <v>0</v>
      </c>
      <c r="M615" s="241">
        <f ca="1">+IFERROR(INDEX('Hoja de Trabajo para listado'!$A$155:$Z$1048576,MATCH($A615,'Hoja de Trabajo para listado'!$A$155:$A$1048576,0),MATCH((CUADRO!M$4&amp;$E615),'Hoja de Trabajo para listado'!$A$151:$Z$151,0)),0)+IFERROR(INDEX('Hoja de Trabajo para listado'!$AB$155:$BA$1048576,MATCH($A615,'Hoja de Trabajo para listado'!$AB$155:$AB$1048576,0),MATCH((CUADRO!M$4&amp;$E615),'Hoja de Trabajo para listado'!$AB$151:$BA$151,0)),0)+IFERROR(INDEX('Hoja de Trabajo para listado'!$BC$155:$CB$1048576,MATCH($A615,'Hoja de Trabajo para listado'!$BC$155:$BC$1048576,0),MATCH((CUADRO!M$4&amp;$E615),'Hoja de Trabajo para listado'!$BC$151:$CB$151,0)),0)+IFERROR(INDEX('Hoja de Trabajo para listado'!$DE$153:$DG$274,MATCH($A615,'Hoja de Trabajo para listado'!$DE$153:$DE$1048576,0),MATCH((CUADRO!M$4&amp;$E615),'Hoja de Trabajo para listado'!$DE$151:$DG$151,0)),0)+IFERROR(INDEX('Hoja de Trabajo para listado'!$CD$155:$DC$1048576,MATCH($A615,'Hoja de Trabajo para listado'!$CD$155:$CD$1048576,0),MATCH((CUADRO!M$4&amp;$E615),'Hoja de Trabajo para listado'!$CD$151:$DC$151,0)),0)</f>
        <v>0</v>
      </c>
      <c r="N615" s="241">
        <f ca="1">+IFERROR(INDEX('Hoja de Trabajo para listado'!$A$155:$Z$1048576,MATCH($A615,'Hoja de Trabajo para listado'!$A$155:$A$1048576,0),MATCH((CUADRO!N$4&amp;$E615),'Hoja de Trabajo para listado'!$A$151:$Z$151,0)),0)+IFERROR(INDEX('Hoja de Trabajo para listado'!$AB$155:$BA$1048576,MATCH($A615,'Hoja de Trabajo para listado'!$AB$155:$AB$1048576,0),MATCH((CUADRO!N$4&amp;$E615),'Hoja de Trabajo para listado'!$AB$151:$BA$151,0)),0)+IFERROR(INDEX('Hoja de Trabajo para listado'!$BC$155:$CB$1048576,MATCH($A615,'Hoja de Trabajo para listado'!$BC$155:$BC$1048576,0),MATCH((CUADRO!N$4&amp;$E615),'Hoja de Trabajo para listado'!$BC$151:$CB$151,0)),0)+IFERROR(INDEX('Hoja de Trabajo para listado'!$DE$153:$DG$274,MATCH($A615,'Hoja de Trabajo para listado'!$DE$153:$DE$1048576,0),MATCH((CUADRO!N$4&amp;$E615),'Hoja de Trabajo para listado'!$DE$151:$DG$151,0)),0)+IFERROR(INDEX('Hoja de Trabajo para listado'!$CD$155:$DC$1048576,MATCH($A615,'Hoja de Trabajo para listado'!$CD$155:$CD$1048576,0),MATCH((CUADRO!N$4&amp;$E615),'Hoja de Trabajo para listado'!$CD$151:$DC$151,0)),0)</f>
        <v>0</v>
      </c>
      <c r="O615" s="241">
        <f ca="1">+IFERROR(INDEX('Hoja de Trabajo para listado'!$A$155:$Z$1048576,MATCH($A615,'Hoja de Trabajo para listado'!$A$155:$A$1048576,0),MATCH((CUADRO!O$4&amp;$E615),'Hoja de Trabajo para listado'!$A$151:$Z$151,0)),0)+IFERROR(INDEX('Hoja de Trabajo para listado'!$AB$155:$BA$1048576,MATCH($A615,'Hoja de Trabajo para listado'!$AB$155:$AB$1048576,0),MATCH((CUADRO!O$4&amp;$E615),'Hoja de Trabajo para listado'!$AB$151:$BA$151,0)),0)+IFERROR(INDEX('Hoja de Trabajo para listado'!$BC$155:$CB$1048576,MATCH($A615,'Hoja de Trabajo para listado'!$BC$155:$BC$1048576,0),MATCH((CUADRO!O$4&amp;$E615),'Hoja de Trabajo para listado'!$BC$151:$CB$151,0)),0)+IFERROR(INDEX('Hoja de Trabajo para listado'!$DE$153:$DG$274,MATCH($A615,'Hoja de Trabajo para listado'!$DE$153:$DE$1048576,0),MATCH((CUADRO!O$4&amp;$E615),'Hoja de Trabajo para listado'!$DE$151:$DG$151,0)),0)+IFERROR(INDEX('Hoja de Trabajo para listado'!$CD$155:$DC$1048576,MATCH($A615,'Hoja de Trabajo para listado'!$CD$155:$CD$1048576,0),MATCH((CUADRO!O$4&amp;$E615),'Hoja de Trabajo para listado'!$CD$151:$DC$151,0)),0)</f>
        <v>0</v>
      </c>
      <c r="P615" s="241">
        <f ca="1">+IFERROR(INDEX('Hoja de Trabajo para listado'!$A$155:$Z$1048576,MATCH($A615,'Hoja de Trabajo para listado'!$A$155:$A$1048576,0),MATCH((CUADRO!P$4&amp;$E615),'Hoja de Trabajo para listado'!$A$151:$Z$151,0)),0)+IFERROR(INDEX('Hoja de Trabajo para listado'!$AB$155:$BA$1048576,MATCH($A615,'Hoja de Trabajo para listado'!$AB$155:$AB$1048576,0),MATCH((CUADRO!P$4&amp;$E615),'Hoja de Trabajo para listado'!$AB$151:$BA$151,0)),0)+IFERROR(INDEX('Hoja de Trabajo para listado'!$BC$155:$CB$1048576,MATCH($A615,'Hoja de Trabajo para listado'!$BC$155:$BC$1048576,0),MATCH((CUADRO!P$4&amp;$E615),'Hoja de Trabajo para listado'!$BC$151:$CB$151,0)),0)+IFERROR(INDEX('Hoja de Trabajo para listado'!$DE$153:$DG$274,MATCH($A615,'Hoja de Trabajo para listado'!$DE$153:$DE$1048576,0),MATCH((CUADRO!P$4&amp;$E615),'Hoja de Trabajo para listado'!$DE$151:$DG$151,0)),0)+IFERROR(INDEX('Hoja de Trabajo para listado'!$CD$155:$DC$1048576,MATCH($A615,'Hoja de Trabajo para listado'!$CD$155:$CD$1048576,0),MATCH((CUADRO!P$4&amp;$E615),'Hoja de Trabajo para listado'!$CD$151:$DC$151,0)),0)</f>
        <v>0</v>
      </c>
      <c r="Q615" s="241">
        <f ca="1">+IFERROR(INDEX('Hoja de Trabajo para listado'!$A$155:$Z$1048576,MATCH($A615,'Hoja de Trabajo para listado'!$A$155:$A$1048576,0),MATCH((CUADRO!Q$4&amp;$E615),'Hoja de Trabajo para listado'!$A$151:$Z$151,0)),0)+IFERROR(INDEX('Hoja de Trabajo para listado'!$AB$155:$BA$1048576,MATCH($A615,'Hoja de Trabajo para listado'!$AB$155:$AB$1048576,0),MATCH((CUADRO!Q$4&amp;$E615),'Hoja de Trabajo para listado'!$AB$151:$BA$151,0)),0)+IFERROR(INDEX('Hoja de Trabajo para listado'!$BC$155:$CB$1048576,MATCH($A615,'Hoja de Trabajo para listado'!$BC$155:$BC$1048576,0),MATCH((CUADRO!Q$4&amp;$E615),'Hoja de Trabajo para listado'!$BC$151:$CB$151,0)),0)+IFERROR(INDEX('Hoja de Trabajo para listado'!$DE$153:$DG$274,MATCH($A615,'Hoja de Trabajo para listado'!$DE$153:$DE$1048576,0),MATCH((CUADRO!Q$4&amp;$E615),'Hoja de Trabajo para listado'!$DE$151:$DG$151,0)),0)+IFERROR(INDEX('Hoja de Trabajo para listado'!$CD$155:$DC$1048576,MATCH($A615,'Hoja de Trabajo para listado'!$CD$155:$CD$1048576,0),MATCH((CUADRO!Q$4&amp;$E615),'Hoja de Trabajo para listado'!$CD$151:$DC$151,0)),0)</f>
        <v>0</v>
      </c>
      <c r="R615" s="241">
        <f t="shared" ca="1" si="25"/>
        <v>0</v>
      </c>
      <c r="S615" s="247"/>
      <c r="T615" s="241">
        <f ca="1">+T616</f>
        <v>0</v>
      </c>
      <c r="U615" s="240">
        <f t="shared" si="26"/>
        <v>1</v>
      </c>
      <c r="V615" s="327" t="str">
        <f>+VLOOKUP(A615,bd_lista!$A$3:$E$592,5,FALSE)</f>
        <v>Gobiernos Autonomos Municipales</v>
      </c>
      <c r="W615" s="397" t="str">
        <f>+V615</f>
        <v>Gobiernos Autonomos Municipales</v>
      </c>
      <c r="X615" s="240">
        <f>+VLOOKUP(A615,[4]Sheet1!$A$13:$D$744,4,FALSE)</f>
        <v>0</v>
      </c>
      <c r="Y615" s="240" t="e">
        <f>+VLOOKUP(X615,bd_lista!$A$3:$C$592,3,FALSE)</f>
        <v>#N/A</v>
      </c>
      <c r="Z615" s="290">
        <f>+X615</f>
        <v>0</v>
      </c>
      <c r="AA615" s="291" t="e">
        <f>+Y615</f>
        <v>#N/A</v>
      </c>
    </row>
    <row r="616" spans="1:27" customFormat="1" ht="27" hidden="1" customHeight="1">
      <c r="A616" s="32">
        <v>1259</v>
      </c>
      <c r="B616" s="394"/>
      <c r="C616" s="245" t="str">
        <f>+VLOOKUP(A616,bd_lista!$A$3:$C$592,3,FALSE)</f>
        <v>Gobierno Autónomo Municipal de Palos Blancos</v>
      </c>
      <c r="D616" s="396"/>
      <c r="E616" s="242" t="s">
        <v>1304</v>
      </c>
      <c r="F616" s="241">
        <f ca="1">+IFERROR(INDEX('Hoja de Trabajo para listado'!$A$155:$Z$1048576,MATCH($A616,'Hoja de Trabajo para listado'!$A$155:$A$1048576,0),MATCH((CUADRO!F$4&amp;$E616),'Hoja de Trabajo para listado'!$A$151:$Z$151,0)),0)+IFERROR(INDEX('Hoja de Trabajo para listado'!$AB$155:$BA$1048576,MATCH($A616,'Hoja de Trabajo para listado'!$AB$155:$AB$1048576,0),MATCH((CUADRO!F$4&amp;$E616),'Hoja de Trabajo para listado'!$AB$151:$BA$151,0)),0)+IFERROR(INDEX('Hoja de Trabajo para listado'!$BC$155:$CB$1048576,MATCH($A616,'Hoja de Trabajo para listado'!$BC$155:$BC$1048576,0),MATCH((CUADRO!F$4&amp;$E616),'Hoja de Trabajo para listado'!$BC$151:$CB$151,0)),0)+IFERROR(INDEX('Hoja de Trabajo para listado'!$DE$153:$DG$274,MATCH($A616,'Hoja de Trabajo para listado'!$DE$153:$DE$1048576,0),MATCH((CUADRO!F$4&amp;$E616),'Hoja de Trabajo para listado'!$DE$151:$DG$151,0)),0)+IFERROR(INDEX('Hoja de Trabajo para listado'!$CD$155:$DC$1048576,MATCH($A616,'Hoja de Trabajo para listado'!$CD$155:$CD$1048576,0),MATCH((CUADRO!F$4&amp;$E616),'Hoja de Trabajo para listado'!$CD$151:$DC$151,0)),0)</f>
        <v>0</v>
      </c>
      <c r="G616" s="241">
        <f ca="1">+IFERROR(INDEX('Hoja de Trabajo para listado'!$A$155:$Z$1048576,MATCH($A616,'Hoja de Trabajo para listado'!$A$155:$A$1048576,0),MATCH((CUADRO!G$4&amp;$E616),'Hoja de Trabajo para listado'!$A$151:$Z$151,0)),0)+IFERROR(INDEX('Hoja de Trabajo para listado'!$AB$155:$BA$1048576,MATCH($A616,'Hoja de Trabajo para listado'!$AB$155:$AB$1048576,0),MATCH((CUADRO!G$4&amp;$E616),'Hoja de Trabajo para listado'!$AB$151:$BA$151,0)),0)+IFERROR(INDEX('Hoja de Trabajo para listado'!$BC$155:$CB$1048576,MATCH($A616,'Hoja de Trabajo para listado'!$BC$155:$BC$1048576,0),MATCH((CUADRO!G$4&amp;$E616),'Hoja de Trabajo para listado'!$BC$151:$CB$151,0)),0)+IFERROR(INDEX('Hoja de Trabajo para listado'!$DE$153:$DG$274,MATCH($A616,'Hoja de Trabajo para listado'!$DE$153:$DE$1048576,0),MATCH((CUADRO!G$4&amp;$E616),'Hoja de Trabajo para listado'!$DE$151:$DG$151,0)),0)+IFERROR(INDEX('Hoja de Trabajo para listado'!$CD$155:$DC$1048576,MATCH($A616,'Hoja de Trabajo para listado'!$CD$155:$CD$1048576,0),MATCH((CUADRO!G$4&amp;$E616),'Hoja de Trabajo para listado'!$CD$151:$DC$151,0)),0)</f>
        <v>0</v>
      </c>
      <c r="H616" s="241">
        <f ca="1">+IFERROR(INDEX('Hoja de Trabajo para listado'!$A$155:$Z$1048576,MATCH($A616,'Hoja de Trabajo para listado'!$A$155:$A$1048576,0),MATCH((CUADRO!H$4&amp;$E616),'Hoja de Trabajo para listado'!$A$151:$Z$151,0)),0)+IFERROR(INDEX('Hoja de Trabajo para listado'!$AB$155:$BA$1048576,MATCH($A616,'Hoja de Trabajo para listado'!$AB$155:$AB$1048576,0),MATCH((CUADRO!H$4&amp;$E616),'Hoja de Trabajo para listado'!$AB$151:$BA$151,0)),0)+IFERROR(INDEX('Hoja de Trabajo para listado'!$BC$155:$CB$1048576,MATCH($A616,'Hoja de Trabajo para listado'!$BC$155:$BC$1048576,0),MATCH((CUADRO!H$4&amp;$E616),'Hoja de Trabajo para listado'!$BC$151:$CB$151,0)),0)+IFERROR(INDEX('Hoja de Trabajo para listado'!$DE$153:$DG$274,MATCH($A616,'Hoja de Trabajo para listado'!$DE$153:$DE$1048576,0),MATCH((CUADRO!H$4&amp;$E616),'Hoja de Trabajo para listado'!$DE$151:$DG$151,0)),0)+IFERROR(INDEX('Hoja de Trabajo para listado'!$CD$155:$DC$1048576,MATCH($A616,'Hoja de Trabajo para listado'!$CD$155:$CD$1048576,0),MATCH((CUADRO!H$4&amp;$E616),'Hoja de Trabajo para listado'!$CD$151:$DC$151,0)),0)</f>
        <v>0</v>
      </c>
      <c r="I616" s="241">
        <f ca="1">+IFERROR(INDEX('Hoja de Trabajo para listado'!$A$155:$Z$1048576,MATCH($A616,'Hoja de Trabajo para listado'!$A$155:$A$1048576,0),MATCH((CUADRO!I$4&amp;$E616),'Hoja de Trabajo para listado'!$A$151:$Z$151,0)),0)+IFERROR(INDEX('Hoja de Trabajo para listado'!$AB$155:$BA$1048576,MATCH($A616,'Hoja de Trabajo para listado'!$AB$155:$AB$1048576,0),MATCH((CUADRO!I$4&amp;$E616),'Hoja de Trabajo para listado'!$AB$151:$BA$151,0)),0)+IFERROR(INDEX('Hoja de Trabajo para listado'!$BC$155:$CB$1048576,MATCH($A616,'Hoja de Trabajo para listado'!$BC$155:$BC$1048576,0),MATCH((CUADRO!I$4&amp;$E616),'Hoja de Trabajo para listado'!$BC$151:$CB$151,0)),0)+IFERROR(INDEX('Hoja de Trabajo para listado'!$DE$153:$DG$274,MATCH($A616,'Hoja de Trabajo para listado'!$DE$153:$DE$1048576,0),MATCH((CUADRO!I$4&amp;$E616),'Hoja de Trabajo para listado'!$DE$151:$DG$151,0)),0)+IFERROR(INDEX('Hoja de Trabajo para listado'!$CD$155:$DC$1048576,MATCH($A616,'Hoja de Trabajo para listado'!$CD$155:$CD$1048576,0),MATCH((CUADRO!I$4&amp;$E616),'Hoja de Trabajo para listado'!$CD$151:$DC$151,0)),0)</f>
        <v>0</v>
      </c>
      <c r="J616" s="241">
        <f ca="1">+IFERROR(INDEX('Hoja de Trabajo para listado'!$A$155:$Z$1048576,MATCH($A616,'Hoja de Trabajo para listado'!$A$155:$A$1048576,0),MATCH((CUADRO!J$4&amp;$E616),'Hoja de Trabajo para listado'!$A$151:$Z$151,0)),0)+IFERROR(INDEX('Hoja de Trabajo para listado'!$AB$155:$BA$1048576,MATCH($A616,'Hoja de Trabajo para listado'!$AB$155:$AB$1048576,0),MATCH((CUADRO!J$4&amp;$E616),'Hoja de Trabajo para listado'!$AB$151:$BA$151,0)),0)+IFERROR(INDEX('Hoja de Trabajo para listado'!$BC$155:$CB$1048576,MATCH($A616,'Hoja de Trabajo para listado'!$BC$155:$BC$1048576,0),MATCH((CUADRO!J$4&amp;$E616),'Hoja de Trabajo para listado'!$BC$151:$CB$151,0)),0)+IFERROR(INDEX('Hoja de Trabajo para listado'!$DE$153:$DG$274,MATCH($A616,'Hoja de Trabajo para listado'!$DE$153:$DE$1048576,0),MATCH((CUADRO!J$4&amp;$E616),'Hoja de Trabajo para listado'!$DE$151:$DG$151,0)),0)+IFERROR(INDEX('Hoja de Trabajo para listado'!$CD$155:$DC$1048576,MATCH($A616,'Hoja de Trabajo para listado'!$CD$155:$CD$1048576,0),MATCH((CUADRO!J$4&amp;$E616),'Hoja de Trabajo para listado'!$CD$151:$DC$151,0)),0)</f>
        <v>0</v>
      </c>
      <c r="K616" s="241">
        <f ca="1">+IFERROR(INDEX('Hoja de Trabajo para listado'!$A$155:$Z$1048576,MATCH($A616,'Hoja de Trabajo para listado'!$A$155:$A$1048576,0),MATCH((CUADRO!K$4&amp;$E616),'Hoja de Trabajo para listado'!$A$151:$Z$151,0)),0)+IFERROR(INDEX('Hoja de Trabajo para listado'!$AB$155:$BA$1048576,MATCH($A616,'Hoja de Trabajo para listado'!$AB$155:$AB$1048576,0),MATCH((CUADRO!K$4&amp;$E616),'Hoja de Trabajo para listado'!$AB$151:$BA$151,0)),0)+IFERROR(INDEX('Hoja de Trabajo para listado'!$BC$155:$CB$1048576,MATCH($A616,'Hoja de Trabajo para listado'!$BC$155:$BC$1048576,0),MATCH((CUADRO!K$4&amp;$E616),'Hoja de Trabajo para listado'!$BC$151:$CB$151,0)),0)+IFERROR(INDEX('Hoja de Trabajo para listado'!$DE$153:$DG$274,MATCH($A616,'Hoja de Trabajo para listado'!$DE$153:$DE$1048576,0),MATCH((CUADRO!K$4&amp;$E616),'Hoja de Trabajo para listado'!$DE$151:$DG$151,0)),0)+IFERROR(INDEX('Hoja de Trabajo para listado'!$CD$155:$DC$1048576,MATCH($A616,'Hoja de Trabajo para listado'!$CD$155:$CD$1048576,0),MATCH((CUADRO!K$4&amp;$E616),'Hoja de Trabajo para listado'!$CD$151:$DC$151,0)),0)</f>
        <v>0</v>
      </c>
      <c r="L616" s="241">
        <f ca="1">+IFERROR(INDEX('Hoja de Trabajo para listado'!$A$155:$Z$1048576,MATCH($A616,'Hoja de Trabajo para listado'!$A$155:$A$1048576,0),MATCH((CUADRO!L$4&amp;$E616),'Hoja de Trabajo para listado'!$A$151:$Z$151,0)),0)+IFERROR(INDEX('Hoja de Trabajo para listado'!$AB$155:$BA$1048576,MATCH($A616,'Hoja de Trabajo para listado'!$AB$155:$AB$1048576,0),MATCH((CUADRO!L$4&amp;$E616),'Hoja de Trabajo para listado'!$AB$151:$BA$151,0)),0)+IFERROR(INDEX('Hoja de Trabajo para listado'!$BC$155:$CB$1048576,MATCH($A616,'Hoja de Trabajo para listado'!$BC$155:$BC$1048576,0),MATCH((CUADRO!L$4&amp;$E616),'Hoja de Trabajo para listado'!$BC$151:$CB$151,0)),0)+IFERROR(INDEX('Hoja de Trabajo para listado'!$DE$153:$DG$274,MATCH($A616,'Hoja de Trabajo para listado'!$DE$153:$DE$1048576,0),MATCH((CUADRO!L$4&amp;$E616),'Hoja de Trabajo para listado'!$DE$151:$DG$151,0)),0)+IFERROR(INDEX('Hoja de Trabajo para listado'!$CD$155:$DC$1048576,MATCH($A616,'Hoja de Trabajo para listado'!$CD$155:$CD$1048576,0),MATCH((CUADRO!L$4&amp;$E616),'Hoja de Trabajo para listado'!$CD$151:$DC$151,0)),0)</f>
        <v>0</v>
      </c>
      <c r="M616" s="241">
        <f ca="1">+IFERROR(INDEX('Hoja de Trabajo para listado'!$A$155:$Z$1048576,MATCH($A616,'Hoja de Trabajo para listado'!$A$155:$A$1048576,0),MATCH((CUADRO!M$4&amp;$E616),'Hoja de Trabajo para listado'!$A$151:$Z$151,0)),0)+IFERROR(INDEX('Hoja de Trabajo para listado'!$AB$155:$BA$1048576,MATCH($A616,'Hoja de Trabajo para listado'!$AB$155:$AB$1048576,0),MATCH((CUADRO!M$4&amp;$E616),'Hoja de Trabajo para listado'!$AB$151:$BA$151,0)),0)+IFERROR(INDEX('Hoja de Trabajo para listado'!$BC$155:$CB$1048576,MATCH($A616,'Hoja de Trabajo para listado'!$BC$155:$BC$1048576,0),MATCH((CUADRO!M$4&amp;$E616),'Hoja de Trabajo para listado'!$BC$151:$CB$151,0)),0)+IFERROR(INDEX('Hoja de Trabajo para listado'!$DE$153:$DG$274,MATCH($A616,'Hoja de Trabajo para listado'!$DE$153:$DE$1048576,0),MATCH((CUADRO!M$4&amp;$E616),'Hoja de Trabajo para listado'!$DE$151:$DG$151,0)),0)+IFERROR(INDEX('Hoja de Trabajo para listado'!$CD$155:$DC$1048576,MATCH($A616,'Hoja de Trabajo para listado'!$CD$155:$CD$1048576,0),MATCH((CUADRO!M$4&amp;$E616),'Hoja de Trabajo para listado'!$CD$151:$DC$151,0)),0)</f>
        <v>0</v>
      </c>
      <c r="N616" s="241">
        <f ca="1">+IFERROR(INDEX('Hoja de Trabajo para listado'!$A$155:$Z$1048576,MATCH($A616,'Hoja de Trabajo para listado'!$A$155:$A$1048576,0),MATCH((CUADRO!N$4&amp;$E616),'Hoja de Trabajo para listado'!$A$151:$Z$151,0)),0)+IFERROR(INDEX('Hoja de Trabajo para listado'!$AB$155:$BA$1048576,MATCH($A616,'Hoja de Trabajo para listado'!$AB$155:$AB$1048576,0),MATCH((CUADRO!N$4&amp;$E616),'Hoja de Trabajo para listado'!$AB$151:$BA$151,0)),0)+IFERROR(INDEX('Hoja de Trabajo para listado'!$BC$155:$CB$1048576,MATCH($A616,'Hoja de Trabajo para listado'!$BC$155:$BC$1048576,0),MATCH((CUADRO!N$4&amp;$E616),'Hoja de Trabajo para listado'!$BC$151:$CB$151,0)),0)+IFERROR(INDEX('Hoja de Trabajo para listado'!$DE$153:$DG$274,MATCH($A616,'Hoja de Trabajo para listado'!$DE$153:$DE$1048576,0),MATCH((CUADRO!N$4&amp;$E616),'Hoja de Trabajo para listado'!$DE$151:$DG$151,0)),0)+IFERROR(INDEX('Hoja de Trabajo para listado'!$CD$155:$DC$1048576,MATCH($A616,'Hoja de Trabajo para listado'!$CD$155:$CD$1048576,0),MATCH((CUADRO!N$4&amp;$E616),'Hoja de Trabajo para listado'!$CD$151:$DC$151,0)),0)</f>
        <v>0</v>
      </c>
      <c r="O616" s="241">
        <f ca="1">+IFERROR(INDEX('Hoja de Trabajo para listado'!$A$155:$Z$1048576,MATCH($A616,'Hoja de Trabajo para listado'!$A$155:$A$1048576,0),MATCH((CUADRO!O$4&amp;$E616),'Hoja de Trabajo para listado'!$A$151:$Z$151,0)),0)+IFERROR(INDEX('Hoja de Trabajo para listado'!$AB$155:$BA$1048576,MATCH($A616,'Hoja de Trabajo para listado'!$AB$155:$AB$1048576,0),MATCH((CUADRO!O$4&amp;$E616),'Hoja de Trabajo para listado'!$AB$151:$BA$151,0)),0)+IFERROR(INDEX('Hoja de Trabajo para listado'!$BC$155:$CB$1048576,MATCH($A616,'Hoja de Trabajo para listado'!$BC$155:$BC$1048576,0),MATCH((CUADRO!O$4&amp;$E616),'Hoja de Trabajo para listado'!$BC$151:$CB$151,0)),0)+IFERROR(INDEX('Hoja de Trabajo para listado'!$DE$153:$DG$274,MATCH($A616,'Hoja de Trabajo para listado'!$DE$153:$DE$1048576,0),MATCH((CUADRO!O$4&amp;$E616),'Hoja de Trabajo para listado'!$DE$151:$DG$151,0)),0)+IFERROR(INDEX('Hoja de Trabajo para listado'!$CD$155:$DC$1048576,MATCH($A616,'Hoja de Trabajo para listado'!$CD$155:$CD$1048576,0),MATCH((CUADRO!O$4&amp;$E616),'Hoja de Trabajo para listado'!$CD$151:$DC$151,0)),0)</f>
        <v>0</v>
      </c>
      <c r="P616" s="241">
        <f ca="1">+IFERROR(INDEX('Hoja de Trabajo para listado'!$A$155:$Z$1048576,MATCH($A616,'Hoja de Trabajo para listado'!$A$155:$A$1048576,0),MATCH((CUADRO!P$4&amp;$E616),'Hoja de Trabajo para listado'!$A$151:$Z$151,0)),0)+IFERROR(INDEX('Hoja de Trabajo para listado'!$AB$155:$BA$1048576,MATCH($A616,'Hoja de Trabajo para listado'!$AB$155:$AB$1048576,0),MATCH((CUADRO!P$4&amp;$E616),'Hoja de Trabajo para listado'!$AB$151:$BA$151,0)),0)+IFERROR(INDEX('Hoja de Trabajo para listado'!$BC$155:$CB$1048576,MATCH($A616,'Hoja de Trabajo para listado'!$BC$155:$BC$1048576,0),MATCH((CUADRO!P$4&amp;$E616),'Hoja de Trabajo para listado'!$BC$151:$CB$151,0)),0)+IFERROR(INDEX('Hoja de Trabajo para listado'!$DE$153:$DG$274,MATCH($A616,'Hoja de Trabajo para listado'!$DE$153:$DE$1048576,0),MATCH((CUADRO!P$4&amp;$E616),'Hoja de Trabajo para listado'!$DE$151:$DG$151,0)),0)+IFERROR(INDEX('Hoja de Trabajo para listado'!$CD$155:$DC$1048576,MATCH($A616,'Hoja de Trabajo para listado'!$CD$155:$CD$1048576,0),MATCH((CUADRO!P$4&amp;$E616),'Hoja de Trabajo para listado'!$CD$151:$DC$151,0)),0)</f>
        <v>0</v>
      </c>
      <c r="Q616" s="241">
        <f ca="1">+IFERROR(INDEX('Hoja de Trabajo para listado'!$A$155:$Z$1048576,MATCH($A616,'Hoja de Trabajo para listado'!$A$155:$A$1048576,0),MATCH((CUADRO!Q$4&amp;$E616),'Hoja de Trabajo para listado'!$A$151:$Z$151,0)),0)+IFERROR(INDEX('Hoja de Trabajo para listado'!$AB$155:$BA$1048576,MATCH($A616,'Hoja de Trabajo para listado'!$AB$155:$AB$1048576,0),MATCH((CUADRO!Q$4&amp;$E616),'Hoja de Trabajo para listado'!$AB$151:$BA$151,0)),0)+IFERROR(INDEX('Hoja de Trabajo para listado'!$BC$155:$CB$1048576,MATCH($A616,'Hoja de Trabajo para listado'!$BC$155:$BC$1048576,0),MATCH((CUADRO!Q$4&amp;$E616),'Hoja de Trabajo para listado'!$BC$151:$CB$151,0)),0)+IFERROR(INDEX('Hoja de Trabajo para listado'!$DE$153:$DG$274,MATCH($A616,'Hoja de Trabajo para listado'!$DE$153:$DE$1048576,0),MATCH((CUADRO!Q$4&amp;$E616),'Hoja de Trabajo para listado'!$DE$151:$DG$151,0)),0)+IFERROR(INDEX('Hoja de Trabajo para listado'!$CD$155:$DC$1048576,MATCH($A616,'Hoja de Trabajo para listado'!$CD$155:$CD$1048576,0),MATCH((CUADRO!Q$4&amp;$E616),'Hoja de Trabajo para listado'!$CD$151:$DC$151,0)),0)</f>
        <v>0</v>
      </c>
      <c r="R616" s="241">
        <f t="shared" ca="1" si="25"/>
        <v>0</v>
      </c>
      <c r="S616" s="247">
        <f ca="1">+R615+R616</f>
        <v>0</v>
      </c>
      <c r="T616" s="241">
        <f ca="1">+S616</f>
        <v>0</v>
      </c>
      <c r="U616" s="240">
        <f t="shared" si="26"/>
        <v>2</v>
      </c>
      <c r="V616" s="327" t="str">
        <f>+VLOOKUP(A616,bd_lista!$A$3:$E$592,5,FALSE)</f>
        <v>Gobiernos Autonomos Municipales</v>
      </c>
      <c r="W616" s="398"/>
      <c r="X616" s="240">
        <f>+VLOOKUP(A616,[4]Sheet1!$A$13:$D$744,4,FALSE)</f>
        <v>0</v>
      </c>
      <c r="Y616" s="240" t="e">
        <f>+VLOOKUP(X616,bd_lista!$A$3:$C$592,3,FALSE)</f>
        <v>#N/A</v>
      </c>
      <c r="Z616" s="288"/>
      <c r="AA616" s="289"/>
    </row>
    <row r="617" spans="1:27" customFormat="1" ht="27" hidden="1" customHeight="1">
      <c r="A617" s="32">
        <v>1260</v>
      </c>
      <c r="B617" s="393">
        <f>+A617</f>
        <v>1260</v>
      </c>
      <c r="C617" s="245" t="str">
        <f>+VLOOKUP(A617,bd_lista!$A$3:$C$592,3,FALSE)</f>
        <v>Gobierno Autónomo Municipal de La Asunta</v>
      </c>
      <c r="D617" s="395" t="str">
        <f>+C617</f>
        <v>Gobierno Autónomo Municipal de La Asunta</v>
      </c>
      <c r="E617" s="240" t="s">
        <v>1303</v>
      </c>
      <c r="F617" s="241">
        <f ca="1">+IFERROR(INDEX('Hoja de Trabajo para listado'!$A$155:$Z$1048576,MATCH($A617,'Hoja de Trabajo para listado'!$A$155:$A$1048576,0),MATCH((CUADRO!F$4&amp;$E617),'Hoja de Trabajo para listado'!$A$151:$Z$151,0)),0)+IFERROR(INDEX('Hoja de Trabajo para listado'!$AB$155:$BA$1048576,MATCH($A617,'Hoja de Trabajo para listado'!$AB$155:$AB$1048576,0),MATCH((CUADRO!F$4&amp;$E617),'Hoja de Trabajo para listado'!$AB$151:$BA$151,0)),0)+IFERROR(INDEX('Hoja de Trabajo para listado'!$BC$155:$CB$1048576,MATCH($A617,'Hoja de Trabajo para listado'!$BC$155:$BC$1048576,0),MATCH((CUADRO!F$4&amp;$E617),'Hoja de Trabajo para listado'!$BC$151:$CB$151,0)),0)+IFERROR(INDEX('Hoja de Trabajo para listado'!$DE$153:$DG$274,MATCH($A617,'Hoja de Trabajo para listado'!$DE$153:$DE$1048576,0),MATCH((CUADRO!F$4&amp;$E617),'Hoja de Trabajo para listado'!$DE$151:$DG$151,0)),0)+IFERROR(INDEX('Hoja de Trabajo para listado'!$CD$155:$DC$1048576,MATCH($A617,'Hoja de Trabajo para listado'!$CD$155:$CD$1048576,0),MATCH((CUADRO!F$4&amp;$E617),'Hoja de Trabajo para listado'!$CD$151:$DC$151,0)),0)</f>
        <v>0</v>
      </c>
      <c r="G617" s="241">
        <f ca="1">+IFERROR(INDEX('Hoja de Trabajo para listado'!$A$155:$Z$1048576,MATCH($A617,'Hoja de Trabajo para listado'!$A$155:$A$1048576,0),MATCH((CUADRO!G$4&amp;$E617),'Hoja de Trabajo para listado'!$A$151:$Z$151,0)),0)+IFERROR(INDEX('Hoja de Trabajo para listado'!$AB$155:$BA$1048576,MATCH($A617,'Hoja de Trabajo para listado'!$AB$155:$AB$1048576,0),MATCH((CUADRO!G$4&amp;$E617),'Hoja de Trabajo para listado'!$AB$151:$BA$151,0)),0)+IFERROR(INDEX('Hoja de Trabajo para listado'!$BC$155:$CB$1048576,MATCH($A617,'Hoja de Trabajo para listado'!$BC$155:$BC$1048576,0),MATCH((CUADRO!G$4&amp;$E617),'Hoja de Trabajo para listado'!$BC$151:$CB$151,0)),0)+IFERROR(INDEX('Hoja de Trabajo para listado'!$DE$153:$DG$274,MATCH($A617,'Hoja de Trabajo para listado'!$DE$153:$DE$1048576,0),MATCH((CUADRO!G$4&amp;$E617),'Hoja de Trabajo para listado'!$DE$151:$DG$151,0)),0)+IFERROR(INDEX('Hoja de Trabajo para listado'!$CD$155:$DC$1048576,MATCH($A617,'Hoja de Trabajo para listado'!$CD$155:$CD$1048576,0),MATCH((CUADRO!G$4&amp;$E617),'Hoja de Trabajo para listado'!$CD$151:$DC$151,0)),0)</f>
        <v>0</v>
      </c>
      <c r="H617" s="241">
        <f ca="1">+IFERROR(INDEX('Hoja de Trabajo para listado'!$A$155:$Z$1048576,MATCH($A617,'Hoja de Trabajo para listado'!$A$155:$A$1048576,0),MATCH((CUADRO!H$4&amp;$E617),'Hoja de Trabajo para listado'!$A$151:$Z$151,0)),0)+IFERROR(INDEX('Hoja de Trabajo para listado'!$AB$155:$BA$1048576,MATCH($A617,'Hoja de Trabajo para listado'!$AB$155:$AB$1048576,0),MATCH((CUADRO!H$4&amp;$E617),'Hoja de Trabajo para listado'!$AB$151:$BA$151,0)),0)+IFERROR(INDEX('Hoja de Trabajo para listado'!$BC$155:$CB$1048576,MATCH($A617,'Hoja de Trabajo para listado'!$BC$155:$BC$1048576,0),MATCH((CUADRO!H$4&amp;$E617),'Hoja de Trabajo para listado'!$BC$151:$CB$151,0)),0)+IFERROR(INDEX('Hoja de Trabajo para listado'!$DE$153:$DG$274,MATCH($A617,'Hoja de Trabajo para listado'!$DE$153:$DE$1048576,0),MATCH((CUADRO!H$4&amp;$E617),'Hoja de Trabajo para listado'!$DE$151:$DG$151,0)),0)+IFERROR(INDEX('Hoja de Trabajo para listado'!$CD$155:$DC$1048576,MATCH($A617,'Hoja de Trabajo para listado'!$CD$155:$CD$1048576,0),MATCH((CUADRO!H$4&amp;$E617),'Hoja de Trabajo para listado'!$CD$151:$DC$151,0)),0)</f>
        <v>0</v>
      </c>
      <c r="I617" s="241">
        <f ca="1">+IFERROR(INDEX('Hoja de Trabajo para listado'!$A$155:$Z$1048576,MATCH($A617,'Hoja de Trabajo para listado'!$A$155:$A$1048576,0),MATCH((CUADRO!I$4&amp;$E617),'Hoja de Trabajo para listado'!$A$151:$Z$151,0)),0)+IFERROR(INDEX('Hoja de Trabajo para listado'!$AB$155:$BA$1048576,MATCH($A617,'Hoja de Trabajo para listado'!$AB$155:$AB$1048576,0),MATCH((CUADRO!I$4&amp;$E617),'Hoja de Trabajo para listado'!$AB$151:$BA$151,0)),0)+IFERROR(INDEX('Hoja de Trabajo para listado'!$BC$155:$CB$1048576,MATCH($A617,'Hoja de Trabajo para listado'!$BC$155:$BC$1048576,0),MATCH((CUADRO!I$4&amp;$E617),'Hoja de Trabajo para listado'!$BC$151:$CB$151,0)),0)+IFERROR(INDEX('Hoja de Trabajo para listado'!$DE$153:$DG$274,MATCH($A617,'Hoja de Trabajo para listado'!$DE$153:$DE$1048576,0),MATCH((CUADRO!I$4&amp;$E617),'Hoja de Trabajo para listado'!$DE$151:$DG$151,0)),0)+IFERROR(INDEX('Hoja de Trabajo para listado'!$CD$155:$DC$1048576,MATCH($A617,'Hoja de Trabajo para listado'!$CD$155:$CD$1048576,0),MATCH((CUADRO!I$4&amp;$E617),'Hoja de Trabajo para listado'!$CD$151:$DC$151,0)),0)</f>
        <v>0</v>
      </c>
      <c r="J617" s="241">
        <f ca="1">+IFERROR(INDEX('Hoja de Trabajo para listado'!$A$155:$Z$1048576,MATCH($A617,'Hoja de Trabajo para listado'!$A$155:$A$1048576,0),MATCH((CUADRO!J$4&amp;$E617),'Hoja de Trabajo para listado'!$A$151:$Z$151,0)),0)+IFERROR(INDEX('Hoja de Trabajo para listado'!$AB$155:$BA$1048576,MATCH($A617,'Hoja de Trabajo para listado'!$AB$155:$AB$1048576,0),MATCH((CUADRO!J$4&amp;$E617),'Hoja de Trabajo para listado'!$AB$151:$BA$151,0)),0)+IFERROR(INDEX('Hoja de Trabajo para listado'!$BC$155:$CB$1048576,MATCH($A617,'Hoja de Trabajo para listado'!$BC$155:$BC$1048576,0),MATCH((CUADRO!J$4&amp;$E617),'Hoja de Trabajo para listado'!$BC$151:$CB$151,0)),0)+IFERROR(INDEX('Hoja de Trabajo para listado'!$DE$153:$DG$274,MATCH($A617,'Hoja de Trabajo para listado'!$DE$153:$DE$1048576,0),MATCH((CUADRO!J$4&amp;$E617),'Hoja de Trabajo para listado'!$DE$151:$DG$151,0)),0)+IFERROR(INDEX('Hoja de Trabajo para listado'!$CD$155:$DC$1048576,MATCH($A617,'Hoja de Trabajo para listado'!$CD$155:$CD$1048576,0),MATCH((CUADRO!J$4&amp;$E617),'Hoja de Trabajo para listado'!$CD$151:$DC$151,0)),0)</f>
        <v>0</v>
      </c>
      <c r="K617" s="241">
        <f ca="1">+IFERROR(INDEX('Hoja de Trabajo para listado'!$A$155:$Z$1048576,MATCH($A617,'Hoja de Trabajo para listado'!$A$155:$A$1048576,0),MATCH((CUADRO!K$4&amp;$E617),'Hoja de Trabajo para listado'!$A$151:$Z$151,0)),0)+IFERROR(INDEX('Hoja de Trabajo para listado'!$AB$155:$BA$1048576,MATCH($A617,'Hoja de Trabajo para listado'!$AB$155:$AB$1048576,0),MATCH((CUADRO!K$4&amp;$E617),'Hoja de Trabajo para listado'!$AB$151:$BA$151,0)),0)+IFERROR(INDEX('Hoja de Trabajo para listado'!$BC$155:$CB$1048576,MATCH($A617,'Hoja de Trabajo para listado'!$BC$155:$BC$1048576,0),MATCH((CUADRO!K$4&amp;$E617),'Hoja de Trabajo para listado'!$BC$151:$CB$151,0)),0)+IFERROR(INDEX('Hoja de Trabajo para listado'!$DE$153:$DG$274,MATCH($A617,'Hoja de Trabajo para listado'!$DE$153:$DE$1048576,0),MATCH((CUADRO!K$4&amp;$E617),'Hoja de Trabajo para listado'!$DE$151:$DG$151,0)),0)+IFERROR(INDEX('Hoja de Trabajo para listado'!$CD$155:$DC$1048576,MATCH($A617,'Hoja de Trabajo para listado'!$CD$155:$CD$1048576,0),MATCH((CUADRO!K$4&amp;$E617),'Hoja de Trabajo para listado'!$CD$151:$DC$151,0)),0)</f>
        <v>0</v>
      </c>
      <c r="L617" s="241">
        <f ca="1">+IFERROR(INDEX('Hoja de Trabajo para listado'!$A$155:$Z$1048576,MATCH($A617,'Hoja de Trabajo para listado'!$A$155:$A$1048576,0),MATCH((CUADRO!L$4&amp;$E617),'Hoja de Trabajo para listado'!$A$151:$Z$151,0)),0)+IFERROR(INDEX('Hoja de Trabajo para listado'!$AB$155:$BA$1048576,MATCH($A617,'Hoja de Trabajo para listado'!$AB$155:$AB$1048576,0),MATCH((CUADRO!L$4&amp;$E617),'Hoja de Trabajo para listado'!$AB$151:$BA$151,0)),0)+IFERROR(INDEX('Hoja de Trabajo para listado'!$BC$155:$CB$1048576,MATCH($A617,'Hoja de Trabajo para listado'!$BC$155:$BC$1048576,0),MATCH((CUADRO!L$4&amp;$E617),'Hoja de Trabajo para listado'!$BC$151:$CB$151,0)),0)+IFERROR(INDEX('Hoja de Trabajo para listado'!$DE$153:$DG$274,MATCH($A617,'Hoja de Trabajo para listado'!$DE$153:$DE$1048576,0),MATCH((CUADRO!L$4&amp;$E617),'Hoja de Trabajo para listado'!$DE$151:$DG$151,0)),0)+IFERROR(INDEX('Hoja de Trabajo para listado'!$CD$155:$DC$1048576,MATCH($A617,'Hoja de Trabajo para listado'!$CD$155:$CD$1048576,0),MATCH((CUADRO!L$4&amp;$E617),'Hoja de Trabajo para listado'!$CD$151:$DC$151,0)),0)</f>
        <v>0</v>
      </c>
      <c r="M617" s="241">
        <f ca="1">+IFERROR(INDEX('Hoja de Trabajo para listado'!$A$155:$Z$1048576,MATCH($A617,'Hoja de Trabajo para listado'!$A$155:$A$1048576,0),MATCH((CUADRO!M$4&amp;$E617),'Hoja de Trabajo para listado'!$A$151:$Z$151,0)),0)+IFERROR(INDEX('Hoja de Trabajo para listado'!$AB$155:$BA$1048576,MATCH($A617,'Hoja de Trabajo para listado'!$AB$155:$AB$1048576,0),MATCH((CUADRO!M$4&amp;$E617),'Hoja de Trabajo para listado'!$AB$151:$BA$151,0)),0)+IFERROR(INDEX('Hoja de Trabajo para listado'!$BC$155:$CB$1048576,MATCH($A617,'Hoja de Trabajo para listado'!$BC$155:$BC$1048576,0),MATCH((CUADRO!M$4&amp;$E617),'Hoja de Trabajo para listado'!$BC$151:$CB$151,0)),0)+IFERROR(INDEX('Hoja de Trabajo para listado'!$DE$153:$DG$274,MATCH($A617,'Hoja de Trabajo para listado'!$DE$153:$DE$1048576,0),MATCH((CUADRO!M$4&amp;$E617),'Hoja de Trabajo para listado'!$DE$151:$DG$151,0)),0)+IFERROR(INDEX('Hoja de Trabajo para listado'!$CD$155:$DC$1048576,MATCH($A617,'Hoja de Trabajo para listado'!$CD$155:$CD$1048576,0),MATCH((CUADRO!M$4&amp;$E617),'Hoja de Trabajo para listado'!$CD$151:$DC$151,0)),0)</f>
        <v>0</v>
      </c>
      <c r="N617" s="241">
        <f ca="1">+IFERROR(INDEX('Hoja de Trabajo para listado'!$A$155:$Z$1048576,MATCH($A617,'Hoja de Trabajo para listado'!$A$155:$A$1048576,0),MATCH((CUADRO!N$4&amp;$E617),'Hoja de Trabajo para listado'!$A$151:$Z$151,0)),0)+IFERROR(INDEX('Hoja de Trabajo para listado'!$AB$155:$BA$1048576,MATCH($A617,'Hoja de Trabajo para listado'!$AB$155:$AB$1048576,0),MATCH((CUADRO!N$4&amp;$E617),'Hoja de Trabajo para listado'!$AB$151:$BA$151,0)),0)+IFERROR(INDEX('Hoja de Trabajo para listado'!$BC$155:$CB$1048576,MATCH($A617,'Hoja de Trabajo para listado'!$BC$155:$BC$1048576,0),MATCH((CUADRO!N$4&amp;$E617),'Hoja de Trabajo para listado'!$BC$151:$CB$151,0)),0)+IFERROR(INDEX('Hoja de Trabajo para listado'!$DE$153:$DG$274,MATCH($A617,'Hoja de Trabajo para listado'!$DE$153:$DE$1048576,0),MATCH((CUADRO!N$4&amp;$E617),'Hoja de Trabajo para listado'!$DE$151:$DG$151,0)),0)+IFERROR(INDEX('Hoja de Trabajo para listado'!$CD$155:$DC$1048576,MATCH($A617,'Hoja de Trabajo para listado'!$CD$155:$CD$1048576,0),MATCH((CUADRO!N$4&amp;$E617),'Hoja de Trabajo para listado'!$CD$151:$DC$151,0)),0)</f>
        <v>0</v>
      </c>
      <c r="O617" s="241">
        <f ca="1">+IFERROR(INDEX('Hoja de Trabajo para listado'!$A$155:$Z$1048576,MATCH($A617,'Hoja de Trabajo para listado'!$A$155:$A$1048576,0),MATCH((CUADRO!O$4&amp;$E617),'Hoja de Trabajo para listado'!$A$151:$Z$151,0)),0)+IFERROR(INDEX('Hoja de Trabajo para listado'!$AB$155:$BA$1048576,MATCH($A617,'Hoja de Trabajo para listado'!$AB$155:$AB$1048576,0),MATCH((CUADRO!O$4&amp;$E617),'Hoja de Trabajo para listado'!$AB$151:$BA$151,0)),0)+IFERROR(INDEX('Hoja de Trabajo para listado'!$BC$155:$CB$1048576,MATCH($A617,'Hoja de Trabajo para listado'!$BC$155:$BC$1048576,0),MATCH((CUADRO!O$4&amp;$E617),'Hoja de Trabajo para listado'!$BC$151:$CB$151,0)),0)+IFERROR(INDEX('Hoja de Trabajo para listado'!$DE$153:$DG$274,MATCH($A617,'Hoja de Trabajo para listado'!$DE$153:$DE$1048576,0),MATCH((CUADRO!O$4&amp;$E617),'Hoja de Trabajo para listado'!$DE$151:$DG$151,0)),0)+IFERROR(INDEX('Hoja de Trabajo para listado'!$CD$155:$DC$1048576,MATCH($A617,'Hoja de Trabajo para listado'!$CD$155:$CD$1048576,0),MATCH((CUADRO!O$4&amp;$E617),'Hoja de Trabajo para listado'!$CD$151:$DC$151,0)),0)</f>
        <v>0</v>
      </c>
      <c r="P617" s="241">
        <f ca="1">+IFERROR(INDEX('Hoja de Trabajo para listado'!$A$155:$Z$1048576,MATCH($A617,'Hoja de Trabajo para listado'!$A$155:$A$1048576,0),MATCH((CUADRO!P$4&amp;$E617),'Hoja de Trabajo para listado'!$A$151:$Z$151,0)),0)+IFERROR(INDEX('Hoja de Trabajo para listado'!$AB$155:$BA$1048576,MATCH($A617,'Hoja de Trabajo para listado'!$AB$155:$AB$1048576,0),MATCH((CUADRO!P$4&amp;$E617),'Hoja de Trabajo para listado'!$AB$151:$BA$151,0)),0)+IFERROR(INDEX('Hoja de Trabajo para listado'!$BC$155:$CB$1048576,MATCH($A617,'Hoja de Trabajo para listado'!$BC$155:$BC$1048576,0),MATCH((CUADRO!P$4&amp;$E617),'Hoja de Trabajo para listado'!$BC$151:$CB$151,0)),0)+IFERROR(INDEX('Hoja de Trabajo para listado'!$DE$153:$DG$274,MATCH($A617,'Hoja de Trabajo para listado'!$DE$153:$DE$1048576,0),MATCH((CUADRO!P$4&amp;$E617),'Hoja de Trabajo para listado'!$DE$151:$DG$151,0)),0)+IFERROR(INDEX('Hoja de Trabajo para listado'!$CD$155:$DC$1048576,MATCH($A617,'Hoja de Trabajo para listado'!$CD$155:$CD$1048576,0),MATCH((CUADRO!P$4&amp;$E617),'Hoja de Trabajo para listado'!$CD$151:$DC$151,0)),0)</f>
        <v>0</v>
      </c>
      <c r="Q617" s="241">
        <f ca="1">+IFERROR(INDEX('Hoja de Trabajo para listado'!$A$155:$Z$1048576,MATCH($A617,'Hoja de Trabajo para listado'!$A$155:$A$1048576,0),MATCH((CUADRO!Q$4&amp;$E617),'Hoja de Trabajo para listado'!$A$151:$Z$151,0)),0)+IFERROR(INDEX('Hoja de Trabajo para listado'!$AB$155:$BA$1048576,MATCH($A617,'Hoja de Trabajo para listado'!$AB$155:$AB$1048576,0),MATCH((CUADRO!Q$4&amp;$E617),'Hoja de Trabajo para listado'!$AB$151:$BA$151,0)),0)+IFERROR(INDEX('Hoja de Trabajo para listado'!$BC$155:$CB$1048576,MATCH($A617,'Hoja de Trabajo para listado'!$BC$155:$BC$1048576,0),MATCH((CUADRO!Q$4&amp;$E617),'Hoja de Trabajo para listado'!$BC$151:$CB$151,0)),0)+IFERROR(INDEX('Hoja de Trabajo para listado'!$DE$153:$DG$274,MATCH($A617,'Hoja de Trabajo para listado'!$DE$153:$DE$1048576,0),MATCH((CUADRO!Q$4&amp;$E617),'Hoja de Trabajo para listado'!$DE$151:$DG$151,0)),0)+IFERROR(INDEX('Hoja de Trabajo para listado'!$CD$155:$DC$1048576,MATCH($A617,'Hoja de Trabajo para listado'!$CD$155:$CD$1048576,0),MATCH((CUADRO!Q$4&amp;$E617),'Hoja de Trabajo para listado'!$CD$151:$DC$151,0)),0)</f>
        <v>0</v>
      </c>
      <c r="R617" s="241">
        <f t="shared" ca="1" si="25"/>
        <v>0</v>
      </c>
      <c r="S617" s="247"/>
      <c r="T617" s="241">
        <f ca="1">+T618</f>
        <v>0</v>
      </c>
      <c r="U617" s="240">
        <f t="shared" si="26"/>
        <v>1</v>
      </c>
      <c r="V617" s="327" t="str">
        <f>+VLOOKUP(A617,bd_lista!$A$3:$E$592,5,FALSE)</f>
        <v>Gobiernos Autonomos Municipales</v>
      </c>
      <c r="W617" s="397" t="str">
        <f>+V617</f>
        <v>Gobiernos Autonomos Municipales</v>
      </c>
      <c r="X617" s="240">
        <f>+VLOOKUP(A617,[4]Sheet1!$A$13:$D$744,4,FALSE)</f>
        <v>0</v>
      </c>
      <c r="Y617" s="240" t="e">
        <f>+VLOOKUP(X617,bd_lista!$A$3:$C$592,3,FALSE)</f>
        <v>#N/A</v>
      </c>
      <c r="Z617" s="290">
        <f>+X617</f>
        <v>0</v>
      </c>
      <c r="AA617" s="291" t="e">
        <f>+Y617</f>
        <v>#N/A</v>
      </c>
    </row>
    <row r="618" spans="1:27" customFormat="1" ht="27" hidden="1" customHeight="1">
      <c r="A618" s="32">
        <v>1260</v>
      </c>
      <c r="B618" s="394"/>
      <c r="C618" s="245" t="str">
        <f>+VLOOKUP(A618,bd_lista!$A$3:$C$592,3,FALSE)</f>
        <v>Gobierno Autónomo Municipal de La Asunta</v>
      </c>
      <c r="D618" s="396"/>
      <c r="E618" s="242" t="s">
        <v>1304</v>
      </c>
      <c r="F618" s="241">
        <f ca="1">+IFERROR(INDEX('Hoja de Trabajo para listado'!$A$155:$Z$1048576,MATCH($A618,'Hoja de Trabajo para listado'!$A$155:$A$1048576,0),MATCH((CUADRO!F$4&amp;$E618),'Hoja de Trabajo para listado'!$A$151:$Z$151,0)),0)+IFERROR(INDEX('Hoja de Trabajo para listado'!$AB$155:$BA$1048576,MATCH($A618,'Hoja de Trabajo para listado'!$AB$155:$AB$1048576,0),MATCH((CUADRO!F$4&amp;$E618),'Hoja de Trabajo para listado'!$AB$151:$BA$151,0)),0)+IFERROR(INDEX('Hoja de Trabajo para listado'!$BC$155:$CB$1048576,MATCH($A618,'Hoja de Trabajo para listado'!$BC$155:$BC$1048576,0),MATCH((CUADRO!F$4&amp;$E618),'Hoja de Trabajo para listado'!$BC$151:$CB$151,0)),0)+IFERROR(INDEX('Hoja de Trabajo para listado'!$DE$153:$DG$274,MATCH($A618,'Hoja de Trabajo para listado'!$DE$153:$DE$1048576,0),MATCH((CUADRO!F$4&amp;$E618),'Hoja de Trabajo para listado'!$DE$151:$DG$151,0)),0)+IFERROR(INDEX('Hoja de Trabajo para listado'!$CD$155:$DC$1048576,MATCH($A618,'Hoja de Trabajo para listado'!$CD$155:$CD$1048576,0),MATCH((CUADRO!F$4&amp;$E618),'Hoja de Trabajo para listado'!$CD$151:$DC$151,0)),0)</f>
        <v>0</v>
      </c>
      <c r="G618" s="241">
        <f ca="1">+IFERROR(INDEX('Hoja de Trabajo para listado'!$A$155:$Z$1048576,MATCH($A618,'Hoja de Trabajo para listado'!$A$155:$A$1048576,0),MATCH((CUADRO!G$4&amp;$E618),'Hoja de Trabajo para listado'!$A$151:$Z$151,0)),0)+IFERROR(INDEX('Hoja de Trabajo para listado'!$AB$155:$BA$1048576,MATCH($A618,'Hoja de Trabajo para listado'!$AB$155:$AB$1048576,0),MATCH((CUADRO!G$4&amp;$E618),'Hoja de Trabajo para listado'!$AB$151:$BA$151,0)),0)+IFERROR(INDEX('Hoja de Trabajo para listado'!$BC$155:$CB$1048576,MATCH($A618,'Hoja de Trabajo para listado'!$BC$155:$BC$1048576,0),MATCH((CUADRO!G$4&amp;$E618),'Hoja de Trabajo para listado'!$BC$151:$CB$151,0)),0)+IFERROR(INDEX('Hoja de Trabajo para listado'!$DE$153:$DG$274,MATCH($A618,'Hoja de Trabajo para listado'!$DE$153:$DE$1048576,0),MATCH((CUADRO!G$4&amp;$E618),'Hoja de Trabajo para listado'!$DE$151:$DG$151,0)),0)+IFERROR(INDEX('Hoja de Trabajo para listado'!$CD$155:$DC$1048576,MATCH($A618,'Hoja de Trabajo para listado'!$CD$155:$CD$1048576,0),MATCH((CUADRO!G$4&amp;$E618),'Hoja de Trabajo para listado'!$CD$151:$DC$151,0)),0)</f>
        <v>0</v>
      </c>
      <c r="H618" s="241">
        <f ca="1">+IFERROR(INDEX('Hoja de Trabajo para listado'!$A$155:$Z$1048576,MATCH($A618,'Hoja de Trabajo para listado'!$A$155:$A$1048576,0),MATCH((CUADRO!H$4&amp;$E618),'Hoja de Trabajo para listado'!$A$151:$Z$151,0)),0)+IFERROR(INDEX('Hoja de Trabajo para listado'!$AB$155:$BA$1048576,MATCH($A618,'Hoja de Trabajo para listado'!$AB$155:$AB$1048576,0),MATCH((CUADRO!H$4&amp;$E618),'Hoja de Trabajo para listado'!$AB$151:$BA$151,0)),0)+IFERROR(INDEX('Hoja de Trabajo para listado'!$BC$155:$CB$1048576,MATCH($A618,'Hoja de Trabajo para listado'!$BC$155:$BC$1048576,0),MATCH((CUADRO!H$4&amp;$E618),'Hoja de Trabajo para listado'!$BC$151:$CB$151,0)),0)+IFERROR(INDEX('Hoja de Trabajo para listado'!$DE$153:$DG$274,MATCH($A618,'Hoja de Trabajo para listado'!$DE$153:$DE$1048576,0),MATCH((CUADRO!H$4&amp;$E618),'Hoja de Trabajo para listado'!$DE$151:$DG$151,0)),0)+IFERROR(INDEX('Hoja de Trabajo para listado'!$CD$155:$DC$1048576,MATCH($A618,'Hoja de Trabajo para listado'!$CD$155:$CD$1048576,0),MATCH((CUADRO!H$4&amp;$E618),'Hoja de Trabajo para listado'!$CD$151:$DC$151,0)),0)</f>
        <v>0</v>
      </c>
      <c r="I618" s="241">
        <f ca="1">+IFERROR(INDEX('Hoja de Trabajo para listado'!$A$155:$Z$1048576,MATCH($A618,'Hoja de Trabajo para listado'!$A$155:$A$1048576,0),MATCH((CUADRO!I$4&amp;$E618),'Hoja de Trabajo para listado'!$A$151:$Z$151,0)),0)+IFERROR(INDEX('Hoja de Trabajo para listado'!$AB$155:$BA$1048576,MATCH($A618,'Hoja de Trabajo para listado'!$AB$155:$AB$1048576,0),MATCH((CUADRO!I$4&amp;$E618),'Hoja de Trabajo para listado'!$AB$151:$BA$151,0)),0)+IFERROR(INDEX('Hoja de Trabajo para listado'!$BC$155:$CB$1048576,MATCH($A618,'Hoja de Trabajo para listado'!$BC$155:$BC$1048576,0),MATCH((CUADRO!I$4&amp;$E618),'Hoja de Trabajo para listado'!$BC$151:$CB$151,0)),0)+IFERROR(INDEX('Hoja de Trabajo para listado'!$DE$153:$DG$274,MATCH($A618,'Hoja de Trabajo para listado'!$DE$153:$DE$1048576,0),MATCH((CUADRO!I$4&amp;$E618),'Hoja de Trabajo para listado'!$DE$151:$DG$151,0)),0)+IFERROR(INDEX('Hoja de Trabajo para listado'!$CD$155:$DC$1048576,MATCH($A618,'Hoja de Trabajo para listado'!$CD$155:$CD$1048576,0),MATCH((CUADRO!I$4&amp;$E618),'Hoja de Trabajo para listado'!$CD$151:$DC$151,0)),0)</f>
        <v>0</v>
      </c>
      <c r="J618" s="241">
        <f ca="1">+IFERROR(INDEX('Hoja de Trabajo para listado'!$A$155:$Z$1048576,MATCH($A618,'Hoja de Trabajo para listado'!$A$155:$A$1048576,0),MATCH((CUADRO!J$4&amp;$E618),'Hoja de Trabajo para listado'!$A$151:$Z$151,0)),0)+IFERROR(INDEX('Hoja de Trabajo para listado'!$AB$155:$BA$1048576,MATCH($A618,'Hoja de Trabajo para listado'!$AB$155:$AB$1048576,0),MATCH((CUADRO!J$4&amp;$E618),'Hoja de Trabajo para listado'!$AB$151:$BA$151,0)),0)+IFERROR(INDEX('Hoja de Trabajo para listado'!$BC$155:$CB$1048576,MATCH($A618,'Hoja de Trabajo para listado'!$BC$155:$BC$1048576,0),MATCH((CUADRO!J$4&amp;$E618),'Hoja de Trabajo para listado'!$BC$151:$CB$151,0)),0)+IFERROR(INDEX('Hoja de Trabajo para listado'!$DE$153:$DG$274,MATCH($A618,'Hoja de Trabajo para listado'!$DE$153:$DE$1048576,0),MATCH((CUADRO!J$4&amp;$E618),'Hoja de Trabajo para listado'!$DE$151:$DG$151,0)),0)+IFERROR(INDEX('Hoja de Trabajo para listado'!$CD$155:$DC$1048576,MATCH($A618,'Hoja de Trabajo para listado'!$CD$155:$CD$1048576,0),MATCH((CUADRO!J$4&amp;$E618),'Hoja de Trabajo para listado'!$CD$151:$DC$151,0)),0)</f>
        <v>0</v>
      </c>
      <c r="K618" s="241">
        <f ca="1">+IFERROR(INDEX('Hoja de Trabajo para listado'!$A$155:$Z$1048576,MATCH($A618,'Hoja de Trabajo para listado'!$A$155:$A$1048576,0),MATCH((CUADRO!K$4&amp;$E618),'Hoja de Trabajo para listado'!$A$151:$Z$151,0)),0)+IFERROR(INDEX('Hoja de Trabajo para listado'!$AB$155:$BA$1048576,MATCH($A618,'Hoja de Trabajo para listado'!$AB$155:$AB$1048576,0),MATCH((CUADRO!K$4&amp;$E618),'Hoja de Trabajo para listado'!$AB$151:$BA$151,0)),0)+IFERROR(INDEX('Hoja de Trabajo para listado'!$BC$155:$CB$1048576,MATCH($A618,'Hoja de Trabajo para listado'!$BC$155:$BC$1048576,0),MATCH((CUADRO!K$4&amp;$E618),'Hoja de Trabajo para listado'!$BC$151:$CB$151,0)),0)+IFERROR(INDEX('Hoja de Trabajo para listado'!$DE$153:$DG$274,MATCH($A618,'Hoja de Trabajo para listado'!$DE$153:$DE$1048576,0),MATCH((CUADRO!K$4&amp;$E618),'Hoja de Trabajo para listado'!$DE$151:$DG$151,0)),0)+IFERROR(INDEX('Hoja de Trabajo para listado'!$CD$155:$DC$1048576,MATCH($A618,'Hoja de Trabajo para listado'!$CD$155:$CD$1048576,0),MATCH((CUADRO!K$4&amp;$E618),'Hoja de Trabajo para listado'!$CD$151:$DC$151,0)),0)</f>
        <v>0</v>
      </c>
      <c r="L618" s="241">
        <f ca="1">+IFERROR(INDEX('Hoja de Trabajo para listado'!$A$155:$Z$1048576,MATCH($A618,'Hoja de Trabajo para listado'!$A$155:$A$1048576,0),MATCH((CUADRO!L$4&amp;$E618),'Hoja de Trabajo para listado'!$A$151:$Z$151,0)),0)+IFERROR(INDEX('Hoja de Trabajo para listado'!$AB$155:$BA$1048576,MATCH($A618,'Hoja de Trabajo para listado'!$AB$155:$AB$1048576,0),MATCH((CUADRO!L$4&amp;$E618),'Hoja de Trabajo para listado'!$AB$151:$BA$151,0)),0)+IFERROR(INDEX('Hoja de Trabajo para listado'!$BC$155:$CB$1048576,MATCH($A618,'Hoja de Trabajo para listado'!$BC$155:$BC$1048576,0),MATCH((CUADRO!L$4&amp;$E618),'Hoja de Trabajo para listado'!$BC$151:$CB$151,0)),0)+IFERROR(INDEX('Hoja de Trabajo para listado'!$DE$153:$DG$274,MATCH($A618,'Hoja de Trabajo para listado'!$DE$153:$DE$1048576,0),MATCH((CUADRO!L$4&amp;$E618),'Hoja de Trabajo para listado'!$DE$151:$DG$151,0)),0)+IFERROR(INDEX('Hoja de Trabajo para listado'!$CD$155:$DC$1048576,MATCH($A618,'Hoja de Trabajo para listado'!$CD$155:$CD$1048576,0),MATCH((CUADRO!L$4&amp;$E618),'Hoja de Trabajo para listado'!$CD$151:$DC$151,0)),0)</f>
        <v>0</v>
      </c>
      <c r="M618" s="241">
        <f ca="1">+IFERROR(INDEX('Hoja de Trabajo para listado'!$A$155:$Z$1048576,MATCH($A618,'Hoja de Trabajo para listado'!$A$155:$A$1048576,0),MATCH((CUADRO!M$4&amp;$E618),'Hoja de Trabajo para listado'!$A$151:$Z$151,0)),0)+IFERROR(INDEX('Hoja de Trabajo para listado'!$AB$155:$BA$1048576,MATCH($A618,'Hoja de Trabajo para listado'!$AB$155:$AB$1048576,0),MATCH((CUADRO!M$4&amp;$E618),'Hoja de Trabajo para listado'!$AB$151:$BA$151,0)),0)+IFERROR(INDEX('Hoja de Trabajo para listado'!$BC$155:$CB$1048576,MATCH($A618,'Hoja de Trabajo para listado'!$BC$155:$BC$1048576,0),MATCH((CUADRO!M$4&amp;$E618),'Hoja de Trabajo para listado'!$BC$151:$CB$151,0)),0)+IFERROR(INDEX('Hoja de Trabajo para listado'!$DE$153:$DG$274,MATCH($A618,'Hoja de Trabajo para listado'!$DE$153:$DE$1048576,0),MATCH((CUADRO!M$4&amp;$E618),'Hoja de Trabajo para listado'!$DE$151:$DG$151,0)),0)+IFERROR(INDEX('Hoja de Trabajo para listado'!$CD$155:$DC$1048576,MATCH($A618,'Hoja de Trabajo para listado'!$CD$155:$CD$1048576,0),MATCH((CUADRO!M$4&amp;$E618),'Hoja de Trabajo para listado'!$CD$151:$DC$151,0)),0)</f>
        <v>0</v>
      </c>
      <c r="N618" s="241">
        <f ca="1">+IFERROR(INDEX('Hoja de Trabajo para listado'!$A$155:$Z$1048576,MATCH($A618,'Hoja de Trabajo para listado'!$A$155:$A$1048576,0),MATCH((CUADRO!N$4&amp;$E618),'Hoja de Trabajo para listado'!$A$151:$Z$151,0)),0)+IFERROR(INDEX('Hoja de Trabajo para listado'!$AB$155:$BA$1048576,MATCH($A618,'Hoja de Trabajo para listado'!$AB$155:$AB$1048576,0),MATCH((CUADRO!N$4&amp;$E618),'Hoja de Trabajo para listado'!$AB$151:$BA$151,0)),0)+IFERROR(INDEX('Hoja de Trabajo para listado'!$BC$155:$CB$1048576,MATCH($A618,'Hoja de Trabajo para listado'!$BC$155:$BC$1048576,0),MATCH((CUADRO!N$4&amp;$E618),'Hoja de Trabajo para listado'!$BC$151:$CB$151,0)),0)+IFERROR(INDEX('Hoja de Trabajo para listado'!$DE$153:$DG$274,MATCH($A618,'Hoja de Trabajo para listado'!$DE$153:$DE$1048576,0),MATCH((CUADRO!N$4&amp;$E618),'Hoja de Trabajo para listado'!$DE$151:$DG$151,0)),0)+IFERROR(INDEX('Hoja de Trabajo para listado'!$CD$155:$DC$1048576,MATCH($A618,'Hoja de Trabajo para listado'!$CD$155:$CD$1048576,0),MATCH((CUADRO!N$4&amp;$E618),'Hoja de Trabajo para listado'!$CD$151:$DC$151,0)),0)</f>
        <v>0</v>
      </c>
      <c r="O618" s="241">
        <f ca="1">+IFERROR(INDEX('Hoja de Trabajo para listado'!$A$155:$Z$1048576,MATCH($A618,'Hoja de Trabajo para listado'!$A$155:$A$1048576,0),MATCH((CUADRO!O$4&amp;$E618),'Hoja de Trabajo para listado'!$A$151:$Z$151,0)),0)+IFERROR(INDEX('Hoja de Trabajo para listado'!$AB$155:$BA$1048576,MATCH($A618,'Hoja de Trabajo para listado'!$AB$155:$AB$1048576,0),MATCH((CUADRO!O$4&amp;$E618),'Hoja de Trabajo para listado'!$AB$151:$BA$151,0)),0)+IFERROR(INDEX('Hoja de Trabajo para listado'!$BC$155:$CB$1048576,MATCH($A618,'Hoja de Trabajo para listado'!$BC$155:$BC$1048576,0),MATCH((CUADRO!O$4&amp;$E618),'Hoja de Trabajo para listado'!$BC$151:$CB$151,0)),0)+IFERROR(INDEX('Hoja de Trabajo para listado'!$DE$153:$DG$274,MATCH($A618,'Hoja de Trabajo para listado'!$DE$153:$DE$1048576,0),MATCH((CUADRO!O$4&amp;$E618),'Hoja de Trabajo para listado'!$DE$151:$DG$151,0)),0)+IFERROR(INDEX('Hoja de Trabajo para listado'!$CD$155:$DC$1048576,MATCH($A618,'Hoja de Trabajo para listado'!$CD$155:$CD$1048576,0),MATCH((CUADRO!O$4&amp;$E618),'Hoja de Trabajo para listado'!$CD$151:$DC$151,0)),0)</f>
        <v>0</v>
      </c>
      <c r="P618" s="241">
        <f ca="1">+IFERROR(INDEX('Hoja de Trabajo para listado'!$A$155:$Z$1048576,MATCH($A618,'Hoja de Trabajo para listado'!$A$155:$A$1048576,0),MATCH((CUADRO!P$4&amp;$E618),'Hoja de Trabajo para listado'!$A$151:$Z$151,0)),0)+IFERROR(INDEX('Hoja de Trabajo para listado'!$AB$155:$BA$1048576,MATCH($A618,'Hoja de Trabajo para listado'!$AB$155:$AB$1048576,0),MATCH((CUADRO!P$4&amp;$E618),'Hoja de Trabajo para listado'!$AB$151:$BA$151,0)),0)+IFERROR(INDEX('Hoja de Trabajo para listado'!$BC$155:$CB$1048576,MATCH($A618,'Hoja de Trabajo para listado'!$BC$155:$BC$1048576,0),MATCH((CUADRO!P$4&amp;$E618),'Hoja de Trabajo para listado'!$BC$151:$CB$151,0)),0)+IFERROR(INDEX('Hoja de Trabajo para listado'!$DE$153:$DG$274,MATCH($A618,'Hoja de Trabajo para listado'!$DE$153:$DE$1048576,0),MATCH((CUADRO!P$4&amp;$E618),'Hoja de Trabajo para listado'!$DE$151:$DG$151,0)),0)+IFERROR(INDEX('Hoja de Trabajo para listado'!$CD$155:$DC$1048576,MATCH($A618,'Hoja de Trabajo para listado'!$CD$155:$CD$1048576,0),MATCH((CUADRO!P$4&amp;$E618),'Hoja de Trabajo para listado'!$CD$151:$DC$151,0)),0)</f>
        <v>0</v>
      </c>
      <c r="Q618" s="241">
        <f ca="1">+IFERROR(INDEX('Hoja de Trabajo para listado'!$A$155:$Z$1048576,MATCH($A618,'Hoja de Trabajo para listado'!$A$155:$A$1048576,0),MATCH((CUADRO!Q$4&amp;$E618),'Hoja de Trabajo para listado'!$A$151:$Z$151,0)),0)+IFERROR(INDEX('Hoja de Trabajo para listado'!$AB$155:$BA$1048576,MATCH($A618,'Hoja de Trabajo para listado'!$AB$155:$AB$1048576,0),MATCH((CUADRO!Q$4&amp;$E618),'Hoja de Trabajo para listado'!$AB$151:$BA$151,0)),0)+IFERROR(INDEX('Hoja de Trabajo para listado'!$BC$155:$CB$1048576,MATCH($A618,'Hoja de Trabajo para listado'!$BC$155:$BC$1048576,0),MATCH((CUADRO!Q$4&amp;$E618),'Hoja de Trabajo para listado'!$BC$151:$CB$151,0)),0)+IFERROR(INDEX('Hoja de Trabajo para listado'!$DE$153:$DG$274,MATCH($A618,'Hoja de Trabajo para listado'!$DE$153:$DE$1048576,0),MATCH((CUADRO!Q$4&amp;$E618),'Hoja de Trabajo para listado'!$DE$151:$DG$151,0)),0)+IFERROR(INDEX('Hoja de Trabajo para listado'!$CD$155:$DC$1048576,MATCH($A618,'Hoja de Trabajo para listado'!$CD$155:$CD$1048576,0),MATCH((CUADRO!Q$4&amp;$E618),'Hoja de Trabajo para listado'!$CD$151:$DC$151,0)),0)</f>
        <v>0</v>
      </c>
      <c r="R618" s="241">
        <f t="shared" ca="1" si="25"/>
        <v>0</v>
      </c>
      <c r="S618" s="247">
        <f ca="1">+R617+R618</f>
        <v>0</v>
      </c>
      <c r="T618" s="241">
        <f ca="1">+S618</f>
        <v>0</v>
      </c>
      <c r="U618" s="240">
        <f t="shared" si="26"/>
        <v>2</v>
      </c>
      <c r="V618" s="327" t="str">
        <f>+VLOOKUP(A618,bd_lista!$A$3:$E$592,5,FALSE)</f>
        <v>Gobiernos Autonomos Municipales</v>
      </c>
      <c r="W618" s="398"/>
      <c r="X618" s="240">
        <f>+VLOOKUP(A618,[4]Sheet1!$A$13:$D$744,4,FALSE)</f>
        <v>0</v>
      </c>
      <c r="Y618" s="240" t="e">
        <f>+VLOOKUP(X618,bd_lista!$A$3:$C$592,3,FALSE)</f>
        <v>#N/A</v>
      </c>
      <c r="Z618" s="288"/>
      <c r="AA618" s="289"/>
    </row>
    <row r="619" spans="1:27" customFormat="1" ht="15" hidden="1" customHeight="1">
      <c r="A619" s="32">
        <v>1261</v>
      </c>
      <c r="B619" s="393">
        <f>+A619</f>
        <v>1261</v>
      </c>
      <c r="C619" s="245" t="str">
        <f>+VLOOKUP(A619,bd_lista!$A$3:$C$592,3,FALSE)</f>
        <v>Gobierno Autónomo Municipal de Pucarani</v>
      </c>
      <c r="D619" s="395" t="str">
        <f>+C619</f>
        <v>Gobierno Autónomo Municipal de Pucarani</v>
      </c>
      <c r="E619" s="240" t="s">
        <v>1303</v>
      </c>
      <c r="F619" s="241">
        <f ca="1">+IFERROR(INDEX('Hoja de Trabajo para listado'!$A$155:$Z$1048576,MATCH($A619,'Hoja de Trabajo para listado'!$A$155:$A$1048576,0),MATCH((CUADRO!F$4&amp;$E619),'Hoja de Trabajo para listado'!$A$151:$Z$151,0)),0)+IFERROR(INDEX('Hoja de Trabajo para listado'!$AB$155:$BA$1048576,MATCH($A619,'Hoja de Trabajo para listado'!$AB$155:$AB$1048576,0),MATCH((CUADRO!F$4&amp;$E619),'Hoja de Trabajo para listado'!$AB$151:$BA$151,0)),0)+IFERROR(INDEX('Hoja de Trabajo para listado'!$BC$155:$CB$1048576,MATCH($A619,'Hoja de Trabajo para listado'!$BC$155:$BC$1048576,0),MATCH((CUADRO!F$4&amp;$E619),'Hoja de Trabajo para listado'!$BC$151:$CB$151,0)),0)+IFERROR(INDEX('Hoja de Trabajo para listado'!$DE$153:$DG$274,MATCH($A619,'Hoja de Trabajo para listado'!$DE$153:$DE$1048576,0),MATCH((CUADRO!F$4&amp;$E619),'Hoja de Trabajo para listado'!$DE$151:$DG$151,0)),0)+IFERROR(INDEX('Hoja de Trabajo para listado'!$CD$155:$DC$1048576,MATCH($A619,'Hoja de Trabajo para listado'!$CD$155:$CD$1048576,0),MATCH((CUADRO!F$4&amp;$E619),'Hoja de Trabajo para listado'!$CD$151:$DC$151,0)),0)</f>
        <v>0</v>
      </c>
      <c r="G619" s="241">
        <f ca="1">+IFERROR(INDEX('Hoja de Trabajo para listado'!$A$155:$Z$1048576,MATCH($A619,'Hoja de Trabajo para listado'!$A$155:$A$1048576,0),MATCH((CUADRO!G$4&amp;$E619),'Hoja de Trabajo para listado'!$A$151:$Z$151,0)),0)+IFERROR(INDEX('Hoja de Trabajo para listado'!$AB$155:$BA$1048576,MATCH($A619,'Hoja de Trabajo para listado'!$AB$155:$AB$1048576,0),MATCH((CUADRO!G$4&amp;$E619),'Hoja de Trabajo para listado'!$AB$151:$BA$151,0)),0)+IFERROR(INDEX('Hoja de Trabajo para listado'!$BC$155:$CB$1048576,MATCH($A619,'Hoja de Trabajo para listado'!$BC$155:$BC$1048576,0),MATCH((CUADRO!G$4&amp;$E619),'Hoja de Trabajo para listado'!$BC$151:$CB$151,0)),0)+IFERROR(INDEX('Hoja de Trabajo para listado'!$DE$153:$DG$274,MATCH($A619,'Hoja de Trabajo para listado'!$DE$153:$DE$1048576,0),MATCH((CUADRO!G$4&amp;$E619),'Hoja de Trabajo para listado'!$DE$151:$DG$151,0)),0)+IFERROR(INDEX('Hoja de Trabajo para listado'!$CD$155:$DC$1048576,MATCH($A619,'Hoja de Trabajo para listado'!$CD$155:$CD$1048576,0),MATCH((CUADRO!G$4&amp;$E619),'Hoja de Trabajo para listado'!$CD$151:$DC$151,0)),0)</f>
        <v>0</v>
      </c>
      <c r="H619" s="241">
        <f ca="1">+IFERROR(INDEX('Hoja de Trabajo para listado'!$A$155:$Z$1048576,MATCH($A619,'Hoja de Trabajo para listado'!$A$155:$A$1048576,0),MATCH((CUADRO!H$4&amp;$E619),'Hoja de Trabajo para listado'!$A$151:$Z$151,0)),0)+IFERROR(INDEX('Hoja de Trabajo para listado'!$AB$155:$BA$1048576,MATCH($A619,'Hoja de Trabajo para listado'!$AB$155:$AB$1048576,0),MATCH((CUADRO!H$4&amp;$E619),'Hoja de Trabajo para listado'!$AB$151:$BA$151,0)),0)+IFERROR(INDEX('Hoja de Trabajo para listado'!$BC$155:$CB$1048576,MATCH($A619,'Hoja de Trabajo para listado'!$BC$155:$BC$1048576,0),MATCH((CUADRO!H$4&amp;$E619),'Hoja de Trabajo para listado'!$BC$151:$CB$151,0)),0)+IFERROR(INDEX('Hoja de Trabajo para listado'!$DE$153:$DG$274,MATCH($A619,'Hoja de Trabajo para listado'!$DE$153:$DE$1048576,0),MATCH((CUADRO!H$4&amp;$E619),'Hoja de Trabajo para listado'!$DE$151:$DG$151,0)),0)+IFERROR(INDEX('Hoja de Trabajo para listado'!$CD$155:$DC$1048576,MATCH($A619,'Hoja de Trabajo para listado'!$CD$155:$CD$1048576,0),MATCH((CUADRO!H$4&amp;$E619),'Hoja de Trabajo para listado'!$CD$151:$DC$151,0)),0)</f>
        <v>0</v>
      </c>
      <c r="I619" s="241">
        <f ca="1">+IFERROR(INDEX('Hoja de Trabajo para listado'!$A$155:$Z$1048576,MATCH($A619,'Hoja de Trabajo para listado'!$A$155:$A$1048576,0),MATCH((CUADRO!I$4&amp;$E619),'Hoja de Trabajo para listado'!$A$151:$Z$151,0)),0)+IFERROR(INDEX('Hoja de Trabajo para listado'!$AB$155:$BA$1048576,MATCH($A619,'Hoja de Trabajo para listado'!$AB$155:$AB$1048576,0),MATCH((CUADRO!I$4&amp;$E619),'Hoja de Trabajo para listado'!$AB$151:$BA$151,0)),0)+IFERROR(INDEX('Hoja de Trabajo para listado'!$BC$155:$CB$1048576,MATCH($A619,'Hoja de Trabajo para listado'!$BC$155:$BC$1048576,0),MATCH((CUADRO!I$4&amp;$E619),'Hoja de Trabajo para listado'!$BC$151:$CB$151,0)),0)+IFERROR(INDEX('Hoja de Trabajo para listado'!$DE$153:$DG$274,MATCH($A619,'Hoja de Trabajo para listado'!$DE$153:$DE$1048576,0),MATCH((CUADRO!I$4&amp;$E619),'Hoja de Trabajo para listado'!$DE$151:$DG$151,0)),0)+IFERROR(INDEX('Hoja de Trabajo para listado'!$CD$155:$DC$1048576,MATCH($A619,'Hoja de Trabajo para listado'!$CD$155:$CD$1048576,0),MATCH((CUADRO!I$4&amp;$E619),'Hoja de Trabajo para listado'!$CD$151:$DC$151,0)),0)</f>
        <v>0</v>
      </c>
      <c r="J619" s="241">
        <f ca="1">+IFERROR(INDEX('Hoja de Trabajo para listado'!$A$155:$Z$1048576,MATCH($A619,'Hoja de Trabajo para listado'!$A$155:$A$1048576,0),MATCH((CUADRO!J$4&amp;$E619),'Hoja de Trabajo para listado'!$A$151:$Z$151,0)),0)+IFERROR(INDEX('Hoja de Trabajo para listado'!$AB$155:$BA$1048576,MATCH($A619,'Hoja de Trabajo para listado'!$AB$155:$AB$1048576,0),MATCH((CUADRO!J$4&amp;$E619),'Hoja de Trabajo para listado'!$AB$151:$BA$151,0)),0)+IFERROR(INDEX('Hoja de Trabajo para listado'!$BC$155:$CB$1048576,MATCH($A619,'Hoja de Trabajo para listado'!$BC$155:$BC$1048576,0),MATCH((CUADRO!J$4&amp;$E619),'Hoja de Trabajo para listado'!$BC$151:$CB$151,0)),0)+IFERROR(INDEX('Hoja de Trabajo para listado'!$DE$153:$DG$274,MATCH($A619,'Hoja de Trabajo para listado'!$DE$153:$DE$1048576,0),MATCH((CUADRO!J$4&amp;$E619),'Hoja de Trabajo para listado'!$DE$151:$DG$151,0)),0)+IFERROR(INDEX('Hoja de Trabajo para listado'!$CD$155:$DC$1048576,MATCH($A619,'Hoja de Trabajo para listado'!$CD$155:$CD$1048576,0),MATCH((CUADRO!J$4&amp;$E619),'Hoja de Trabajo para listado'!$CD$151:$DC$151,0)),0)</f>
        <v>0</v>
      </c>
      <c r="K619" s="241">
        <f ca="1">+IFERROR(INDEX('Hoja de Trabajo para listado'!$A$155:$Z$1048576,MATCH($A619,'Hoja de Trabajo para listado'!$A$155:$A$1048576,0),MATCH((CUADRO!K$4&amp;$E619),'Hoja de Trabajo para listado'!$A$151:$Z$151,0)),0)+IFERROR(INDEX('Hoja de Trabajo para listado'!$AB$155:$BA$1048576,MATCH($A619,'Hoja de Trabajo para listado'!$AB$155:$AB$1048576,0),MATCH((CUADRO!K$4&amp;$E619),'Hoja de Trabajo para listado'!$AB$151:$BA$151,0)),0)+IFERROR(INDEX('Hoja de Trabajo para listado'!$BC$155:$CB$1048576,MATCH($A619,'Hoja de Trabajo para listado'!$BC$155:$BC$1048576,0),MATCH((CUADRO!K$4&amp;$E619),'Hoja de Trabajo para listado'!$BC$151:$CB$151,0)),0)+IFERROR(INDEX('Hoja de Trabajo para listado'!$DE$153:$DG$274,MATCH($A619,'Hoja de Trabajo para listado'!$DE$153:$DE$1048576,0),MATCH((CUADRO!K$4&amp;$E619),'Hoja de Trabajo para listado'!$DE$151:$DG$151,0)),0)+IFERROR(INDEX('Hoja de Trabajo para listado'!$CD$155:$DC$1048576,MATCH($A619,'Hoja de Trabajo para listado'!$CD$155:$CD$1048576,0),MATCH((CUADRO!K$4&amp;$E619),'Hoja de Trabajo para listado'!$CD$151:$DC$151,0)),0)</f>
        <v>0</v>
      </c>
      <c r="L619" s="241">
        <f ca="1">+IFERROR(INDEX('Hoja de Trabajo para listado'!$A$155:$Z$1048576,MATCH($A619,'Hoja de Trabajo para listado'!$A$155:$A$1048576,0),MATCH((CUADRO!L$4&amp;$E619),'Hoja de Trabajo para listado'!$A$151:$Z$151,0)),0)+IFERROR(INDEX('Hoja de Trabajo para listado'!$AB$155:$BA$1048576,MATCH($A619,'Hoja de Trabajo para listado'!$AB$155:$AB$1048576,0),MATCH((CUADRO!L$4&amp;$E619),'Hoja de Trabajo para listado'!$AB$151:$BA$151,0)),0)+IFERROR(INDEX('Hoja de Trabajo para listado'!$BC$155:$CB$1048576,MATCH($A619,'Hoja de Trabajo para listado'!$BC$155:$BC$1048576,0),MATCH((CUADRO!L$4&amp;$E619),'Hoja de Trabajo para listado'!$BC$151:$CB$151,0)),0)+IFERROR(INDEX('Hoja de Trabajo para listado'!$DE$153:$DG$274,MATCH($A619,'Hoja de Trabajo para listado'!$DE$153:$DE$1048576,0),MATCH((CUADRO!L$4&amp;$E619),'Hoja de Trabajo para listado'!$DE$151:$DG$151,0)),0)+IFERROR(INDEX('Hoja de Trabajo para listado'!$CD$155:$DC$1048576,MATCH($A619,'Hoja de Trabajo para listado'!$CD$155:$CD$1048576,0),MATCH((CUADRO!L$4&amp;$E619),'Hoja de Trabajo para listado'!$CD$151:$DC$151,0)),0)</f>
        <v>0</v>
      </c>
      <c r="M619" s="241">
        <f ca="1">+IFERROR(INDEX('Hoja de Trabajo para listado'!$A$155:$Z$1048576,MATCH($A619,'Hoja de Trabajo para listado'!$A$155:$A$1048576,0),MATCH((CUADRO!M$4&amp;$E619),'Hoja de Trabajo para listado'!$A$151:$Z$151,0)),0)+IFERROR(INDEX('Hoja de Trabajo para listado'!$AB$155:$BA$1048576,MATCH($A619,'Hoja de Trabajo para listado'!$AB$155:$AB$1048576,0),MATCH((CUADRO!M$4&amp;$E619),'Hoja de Trabajo para listado'!$AB$151:$BA$151,0)),0)+IFERROR(INDEX('Hoja de Trabajo para listado'!$BC$155:$CB$1048576,MATCH($A619,'Hoja de Trabajo para listado'!$BC$155:$BC$1048576,0),MATCH((CUADRO!M$4&amp;$E619),'Hoja de Trabajo para listado'!$BC$151:$CB$151,0)),0)+IFERROR(INDEX('Hoja de Trabajo para listado'!$DE$153:$DG$274,MATCH($A619,'Hoja de Trabajo para listado'!$DE$153:$DE$1048576,0),MATCH((CUADRO!M$4&amp;$E619),'Hoja de Trabajo para listado'!$DE$151:$DG$151,0)),0)+IFERROR(INDEX('Hoja de Trabajo para listado'!$CD$155:$DC$1048576,MATCH($A619,'Hoja de Trabajo para listado'!$CD$155:$CD$1048576,0),MATCH((CUADRO!M$4&amp;$E619),'Hoja de Trabajo para listado'!$CD$151:$DC$151,0)),0)</f>
        <v>0</v>
      </c>
      <c r="N619" s="241">
        <f ca="1">+IFERROR(INDEX('Hoja de Trabajo para listado'!$A$155:$Z$1048576,MATCH($A619,'Hoja de Trabajo para listado'!$A$155:$A$1048576,0),MATCH((CUADRO!N$4&amp;$E619),'Hoja de Trabajo para listado'!$A$151:$Z$151,0)),0)+IFERROR(INDEX('Hoja de Trabajo para listado'!$AB$155:$BA$1048576,MATCH($A619,'Hoja de Trabajo para listado'!$AB$155:$AB$1048576,0),MATCH((CUADRO!N$4&amp;$E619),'Hoja de Trabajo para listado'!$AB$151:$BA$151,0)),0)+IFERROR(INDEX('Hoja de Trabajo para listado'!$BC$155:$CB$1048576,MATCH($A619,'Hoja de Trabajo para listado'!$BC$155:$BC$1048576,0),MATCH((CUADRO!N$4&amp;$E619),'Hoja de Trabajo para listado'!$BC$151:$CB$151,0)),0)+IFERROR(INDEX('Hoja de Trabajo para listado'!$DE$153:$DG$274,MATCH($A619,'Hoja de Trabajo para listado'!$DE$153:$DE$1048576,0),MATCH((CUADRO!N$4&amp;$E619),'Hoja de Trabajo para listado'!$DE$151:$DG$151,0)),0)+IFERROR(INDEX('Hoja de Trabajo para listado'!$CD$155:$DC$1048576,MATCH($A619,'Hoja de Trabajo para listado'!$CD$155:$CD$1048576,0),MATCH((CUADRO!N$4&amp;$E619),'Hoja de Trabajo para listado'!$CD$151:$DC$151,0)),0)</f>
        <v>0</v>
      </c>
      <c r="O619" s="241">
        <f ca="1">+IFERROR(INDEX('Hoja de Trabajo para listado'!$A$155:$Z$1048576,MATCH($A619,'Hoja de Trabajo para listado'!$A$155:$A$1048576,0),MATCH((CUADRO!O$4&amp;$E619),'Hoja de Trabajo para listado'!$A$151:$Z$151,0)),0)+IFERROR(INDEX('Hoja de Trabajo para listado'!$AB$155:$BA$1048576,MATCH($A619,'Hoja de Trabajo para listado'!$AB$155:$AB$1048576,0),MATCH((CUADRO!O$4&amp;$E619),'Hoja de Trabajo para listado'!$AB$151:$BA$151,0)),0)+IFERROR(INDEX('Hoja de Trabajo para listado'!$BC$155:$CB$1048576,MATCH($A619,'Hoja de Trabajo para listado'!$BC$155:$BC$1048576,0),MATCH((CUADRO!O$4&amp;$E619),'Hoja de Trabajo para listado'!$BC$151:$CB$151,0)),0)+IFERROR(INDEX('Hoja de Trabajo para listado'!$DE$153:$DG$274,MATCH($A619,'Hoja de Trabajo para listado'!$DE$153:$DE$1048576,0),MATCH((CUADRO!O$4&amp;$E619),'Hoja de Trabajo para listado'!$DE$151:$DG$151,0)),0)+IFERROR(INDEX('Hoja de Trabajo para listado'!$CD$155:$DC$1048576,MATCH($A619,'Hoja de Trabajo para listado'!$CD$155:$CD$1048576,0),MATCH((CUADRO!O$4&amp;$E619),'Hoja de Trabajo para listado'!$CD$151:$DC$151,0)),0)</f>
        <v>0</v>
      </c>
      <c r="P619" s="241">
        <f ca="1">+IFERROR(INDEX('Hoja de Trabajo para listado'!$A$155:$Z$1048576,MATCH($A619,'Hoja de Trabajo para listado'!$A$155:$A$1048576,0),MATCH((CUADRO!P$4&amp;$E619),'Hoja de Trabajo para listado'!$A$151:$Z$151,0)),0)+IFERROR(INDEX('Hoja de Trabajo para listado'!$AB$155:$BA$1048576,MATCH($A619,'Hoja de Trabajo para listado'!$AB$155:$AB$1048576,0),MATCH((CUADRO!P$4&amp;$E619),'Hoja de Trabajo para listado'!$AB$151:$BA$151,0)),0)+IFERROR(INDEX('Hoja de Trabajo para listado'!$BC$155:$CB$1048576,MATCH($A619,'Hoja de Trabajo para listado'!$BC$155:$BC$1048576,0),MATCH((CUADRO!P$4&amp;$E619),'Hoja de Trabajo para listado'!$BC$151:$CB$151,0)),0)+IFERROR(INDEX('Hoja de Trabajo para listado'!$DE$153:$DG$274,MATCH($A619,'Hoja de Trabajo para listado'!$DE$153:$DE$1048576,0),MATCH((CUADRO!P$4&amp;$E619),'Hoja de Trabajo para listado'!$DE$151:$DG$151,0)),0)+IFERROR(INDEX('Hoja de Trabajo para listado'!$CD$155:$DC$1048576,MATCH($A619,'Hoja de Trabajo para listado'!$CD$155:$CD$1048576,0),MATCH((CUADRO!P$4&amp;$E619),'Hoja de Trabajo para listado'!$CD$151:$DC$151,0)),0)</f>
        <v>0</v>
      </c>
      <c r="Q619" s="241">
        <f ca="1">+IFERROR(INDEX('Hoja de Trabajo para listado'!$A$155:$Z$1048576,MATCH($A619,'Hoja de Trabajo para listado'!$A$155:$A$1048576,0),MATCH((CUADRO!Q$4&amp;$E619),'Hoja de Trabajo para listado'!$A$151:$Z$151,0)),0)+IFERROR(INDEX('Hoja de Trabajo para listado'!$AB$155:$BA$1048576,MATCH($A619,'Hoja de Trabajo para listado'!$AB$155:$AB$1048576,0),MATCH((CUADRO!Q$4&amp;$E619),'Hoja de Trabajo para listado'!$AB$151:$BA$151,0)),0)+IFERROR(INDEX('Hoja de Trabajo para listado'!$BC$155:$CB$1048576,MATCH($A619,'Hoja de Trabajo para listado'!$BC$155:$BC$1048576,0),MATCH((CUADRO!Q$4&amp;$E619),'Hoja de Trabajo para listado'!$BC$151:$CB$151,0)),0)+IFERROR(INDEX('Hoja de Trabajo para listado'!$DE$153:$DG$274,MATCH($A619,'Hoja de Trabajo para listado'!$DE$153:$DE$1048576,0),MATCH((CUADRO!Q$4&amp;$E619),'Hoja de Trabajo para listado'!$DE$151:$DG$151,0)),0)+IFERROR(INDEX('Hoja de Trabajo para listado'!$CD$155:$DC$1048576,MATCH($A619,'Hoja de Trabajo para listado'!$CD$155:$CD$1048576,0),MATCH((CUADRO!Q$4&amp;$E619),'Hoja de Trabajo para listado'!$CD$151:$DC$151,0)),0)</f>
        <v>0</v>
      </c>
      <c r="R619" s="241">
        <f t="shared" ca="1" si="25"/>
        <v>0</v>
      </c>
      <c r="S619" s="247"/>
      <c r="T619" s="241">
        <f ca="1">+T620</f>
        <v>0</v>
      </c>
      <c r="U619" s="240">
        <f t="shared" si="26"/>
        <v>1</v>
      </c>
      <c r="V619" s="327" t="str">
        <f>+VLOOKUP(A619,bd_lista!$A$3:$E$592,5,FALSE)</f>
        <v>Gobiernos Autonomos Municipales</v>
      </c>
      <c r="W619" s="397" t="str">
        <f>+V619</f>
        <v>Gobiernos Autonomos Municipales</v>
      </c>
      <c r="X619" s="240">
        <f>+VLOOKUP(A619,[4]Sheet1!$A$13:$D$744,4,FALSE)</f>
        <v>0</v>
      </c>
      <c r="Y619" s="240" t="e">
        <f>+VLOOKUP(X619,bd_lista!$A$3:$C$592,3,FALSE)</f>
        <v>#N/A</v>
      </c>
      <c r="Z619" s="290">
        <f>+X619</f>
        <v>0</v>
      </c>
      <c r="AA619" s="291" t="e">
        <f>+Y619</f>
        <v>#N/A</v>
      </c>
    </row>
    <row r="620" spans="1:27" customFormat="1" ht="15" hidden="1" customHeight="1">
      <c r="A620" s="32">
        <v>1261</v>
      </c>
      <c r="B620" s="394"/>
      <c r="C620" s="245" t="str">
        <f>+VLOOKUP(A620,bd_lista!$A$3:$C$592,3,FALSE)</f>
        <v>Gobierno Autónomo Municipal de Pucarani</v>
      </c>
      <c r="D620" s="396"/>
      <c r="E620" s="242" t="s">
        <v>1304</v>
      </c>
      <c r="F620" s="241">
        <f ca="1">+IFERROR(INDEX('Hoja de Trabajo para listado'!$A$155:$Z$1048576,MATCH($A620,'Hoja de Trabajo para listado'!$A$155:$A$1048576,0),MATCH((CUADRO!F$4&amp;$E620),'Hoja de Trabajo para listado'!$A$151:$Z$151,0)),0)+IFERROR(INDEX('Hoja de Trabajo para listado'!$AB$155:$BA$1048576,MATCH($A620,'Hoja de Trabajo para listado'!$AB$155:$AB$1048576,0),MATCH((CUADRO!F$4&amp;$E620),'Hoja de Trabajo para listado'!$AB$151:$BA$151,0)),0)+IFERROR(INDEX('Hoja de Trabajo para listado'!$BC$155:$CB$1048576,MATCH($A620,'Hoja de Trabajo para listado'!$BC$155:$BC$1048576,0),MATCH((CUADRO!F$4&amp;$E620),'Hoja de Trabajo para listado'!$BC$151:$CB$151,0)),0)+IFERROR(INDEX('Hoja de Trabajo para listado'!$DE$153:$DG$274,MATCH($A620,'Hoja de Trabajo para listado'!$DE$153:$DE$1048576,0),MATCH((CUADRO!F$4&amp;$E620),'Hoja de Trabajo para listado'!$DE$151:$DG$151,0)),0)+IFERROR(INDEX('Hoja de Trabajo para listado'!$CD$155:$DC$1048576,MATCH($A620,'Hoja de Trabajo para listado'!$CD$155:$CD$1048576,0),MATCH((CUADRO!F$4&amp;$E620),'Hoja de Trabajo para listado'!$CD$151:$DC$151,0)),0)</f>
        <v>0</v>
      </c>
      <c r="G620" s="241">
        <f ca="1">+IFERROR(INDEX('Hoja de Trabajo para listado'!$A$155:$Z$1048576,MATCH($A620,'Hoja de Trabajo para listado'!$A$155:$A$1048576,0),MATCH((CUADRO!G$4&amp;$E620),'Hoja de Trabajo para listado'!$A$151:$Z$151,0)),0)+IFERROR(INDEX('Hoja de Trabajo para listado'!$AB$155:$BA$1048576,MATCH($A620,'Hoja de Trabajo para listado'!$AB$155:$AB$1048576,0),MATCH((CUADRO!G$4&amp;$E620),'Hoja de Trabajo para listado'!$AB$151:$BA$151,0)),0)+IFERROR(INDEX('Hoja de Trabajo para listado'!$BC$155:$CB$1048576,MATCH($A620,'Hoja de Trabajo para listado'!$BC$155:$BC$1048576,0),MATCH((CUADRO!G$4&amp;$E620),'Hoja de Trabajo para listado'!$BC$151:$CB$151,0)),0)+IFERROR(INDEX('Hoja de Trabajo para listado'!$DE$153:$DG$274,MATCH($A620,'Hoja de Trabajo para listado'!$DE$153:$DE$1048576,0),MATCH((CUADRO!G$4&amp;$E620),'Hoja de Trabajo para listado'!$DE$151:$DG$151,0)),0)+IFERROR(INDEX('Hoja de Trabajo para listado'!$CD$155:$DC$1048576,MATCH($A620,'Hoja de Trabajo para listado'!$CD$155:$CD$1048576,0),MATCH((CUADRO!G$4&amp;$E620),'Hoja de Trabajo para listado'!$CD$151:$DC$151,0)),0)</f>
        <v>0</v>
      </c>
      <c r="H620" s="241">
        <f ca="1">+IFERROR(INDEX('Hoja de Trabajo para listado'!$A$155:$Z$1048576,MATCH($A620,'Hoja de Trabajo para listado'!$A$155:$A$1048576,0),MATCH((CUADRO!H$4&amp;$E620),'Hoja de Trabajo para listado'!$A$151:$Z$151,0)),0)+IFERROR(INDEX('Hoja de Trabajo para listado'!$AB$155:$BA$1048576,MATCH($A620,'Hoja de Trabajo para listado'!$AB$155:$AB$1048576,0),MATCH((CUADRO!H$4&amp;$E620),'Hoja de Trabajo para listado'!$AB$151:$BA$151,0)),0)+IFERROR(INDEX('Hoja de Trabajo para listado'!$BC$155:$CB$1048576,MATCH($A620,'Hoja de Trabajo para listado'!$BC$155:$BC$1048576,0),MATCH((CUADRO!H$4&amp;$E620),'Hoja de Trabajo para listado'!$BC$151:$CB$151,0)),0)+IFERROR(INDEX('Hoja de Trabajo para listado'!$DE$153:$DG$274,MATCH($A620,'Hoja de Trabajo para listado'!$DE$153:$DE$1048576,0),MATCH((CUADRO!H$4&amp;$E620),'Hoja de Trabajo para listado'!$DE$151:$DG$151,0)),0)+IFERROR(INDEX('Hoja de Trabajo para listado'!$CD$155:$DC$1048576,MATCH($A620,'Hoja de Trabajo para listado'!$CD$155:$CD$1048576,0),MATCH((CUADRO!H$4&amp;$E620),'Hoja de Trabajo para listado'!$CD$151:$DC$151,0)),0)</f>
        <v>0</v>
      </c>
      <c r="I620" s="241">
        <f ca="1">+IFERROR(INDEX('Hoja de Trabajo para listado'!$A$155:$Z$1048576,MATCH($A620,'Hoja de Trabajo para listado'!$A$155:$A$1048576,0),MATCH((CUADRO!I$4&amp;$E620),'Hoja de Trabajo para listado'!$A$151:$Z$151,0)),0)+IFERROR(INDEX('Hoja de Trabajo para listado'!$AB$155:$BA$1048576,MATCH($A620,'Hoja de Trabajo para listado'!$AB$155:$AB$1048576,0),MATCH((CUADRO!I$4&amp;$E620),'Hoja de Trabajo para listado'!$AB$151:$BA$151,0)),0)+IFERROR(INDEX('Hoja de Trabajo para listado'!$BC$155:$CB$1048576,MATCH($A620,'Hoja de Trabajo para listado'!$BC$155:$BC$1048576,0),MATCH((CUADRO!I$4&amp;$E620),'Hoja de Trabajo para listado'!$BC$151:$CB$151,0)),0)+IFERROR(INDEX('Hoja de Trabajo para listado'!$DE$153:$DG$274,MATCH($A620,'Hoja de Trabajo para listado'!$DE$153:$DE$1048576,0),MATCH((CUADRO!I$4&amp;$E620),'Hoja de Trabajo para listado'!$DE$151:$DG$151,0)),0)+IFERROR(INDEX('Hoja de Trabajo para listado'!$CD$155:$DC$1048576,MATCH($A620,'Hoja de Trabajo para listado'!$CD$155:$CD$1048576,0),MATCH((CUADRO!I$4&amp;$E620),'Hoja de Trabajo para listado'!$CD$151:$DC$151,0)),0)</f>
        <v>0</v>
      </c>
      <c r="J620" s="241">
        <f ca="1">+IFERROR(INDEX('Hoja de Trabajo para listado'!$A$155:$Z$1048576,MATCH($A620,'Hoja de Trabajo para listado'!$A$155:$A$1048576,0),MATCH((CUADRO!J$4&amp;$E620),'Hoja de Trabajo para listado'!$A$151:$Z$151,0)),0)+IFERROR(INDEX('Hoja de Trabajo para listado'!$AB$155:$BA$1048576,MATCH($A620,'Hoja de Trabajo para listado'!$AB$155:$AB$1048576,0),MATCH((CUADRO!J$4&amp;$E620),'Hoja de Trabajo para listado'!$AB$151:$BA$151,0)),0)+IFERROR(INDEX('Hoja de Trabajo para listado'!$BC$155:$CB$1048576,MATCH($A620,'Hoja de Trabajo para listado'!$BC$155:$BC$1048576,0),MATCH((CUADRO!J$4&amp;$E620),'Hoja de Trabajo para listado'!$BC$151:$CB$151,0)),0)+IFERROR(INDEX('Hoja de Trabajo para listado'!$DE$153:$DG$274,MATCH($A620,'Hoja de Trabajo para listado'!$DE$153:$DE$1048576,0),MATCH((CUADRO!J$4&amp;$E620),'Hoja de Trabajo para listado'!$DE$151:$DG$151,0)),0)+IFERROR(INDEX('Hoja de Trabajo para listado'!$CD$155:$DC$1048576,MATCH($A620,'Hoja de Trabajo para listado'!$CD$155:$CD$1048576,0),MATCH((CUADRO!J$4&amp;$E620),'Hoja de Trabajo para listado'!$CD$151:$DC$151,0)),0)</f>
        <v>0</v>
      </c>
      <c r="K620" s="241">
        <f ca="1">+IFERROR(INDEX('Hoja de Trabajo para listado'!$A$155:$Z$1048576,MATCH($A620,'Hoja de Trabajo para listado'!$A$155:$A$1048576,0),MATCH((CUADRO!K$4&amp;$E620),'Hoja de Trabajo para listado'!$A$151:$Z$151,0)),0)+IFERROR(INDEX('Hoja de Trabajo para listado'!$AB$155:$BA$1048576,MATCH($A620,'Hoja de Trabajo para listado'!$AB$155:$AB$1048576,0),MATCH((CUADRO!K$4&amp;$E620),'Hoja de Trabajo para listado'!$AB$151:$BA$151,0)),0)+IFERROR(INDEX('Hoja de Trabajo para listado'!$BC$155:$CB$1048576,MATCH($A620,'Hoja de Trabajo para listado'!$BC$155:$BC$1048576,0),MATCH((CUADRO!K$4&amp;$E620),'Hoja de Trabajo para listado'!$BC$151:$CB$151,0)),0)+IFERROR(INDEX('Hoja de Trabajo para listado'!$DE$153:$DG$274,MATCH($A620,'Hoja de Trabajo para listado'!$DE$153:$DE$1048576,0),MATCH((CUADRO!K$4&amp;$E620),'Hoja de Trabajo para listado'!$DE$151:$DG$151,0)),0)+IFERROR(INDEX('Hoja de Trabajo para listado'!$CD$155:$DC$1048576,MATCH($A620,'Hoja de Trabajo para listado'!$CD$155:$CD$1048576,0),MATCH((CUADRO!K$4&amp;$E620),'Hoja de Trabajo para listado'!$CD$151:$DC$151,0)),0)</f>
        <v>0</v>
      </c>
      <c r="L620" s="241">
        <f ca="1">+IFERROR(INDEX('Hoja de Trabajo para listado'!$A$155:$Z$1048576,MATCH($A620,'Hoja de Trabajo para listado'!$A$155:$A$1048576,0),MATCH((CUADRO!L$4&amp;$E620),'Hoja de Trabajo para listado'!$A$151:$Z$151,0)),0)+IFERROR(INDEX('Hoja de Trabajo para listado'!$AB$155:$BA$1048576,MATCH($A620,'Hoja de Trabajo para listado'!$AB$155:$AB$1048576,0),MATCH((CUADRO!L$4&amp;$E620),'Hoja de Trabajo para listado'!$AB$151:$BA$151,0)),0)+IFERROR(INDEX('Hoja de Trabajo para listado'!$BC$155:$CB$1048576,MATCH($A620,'Hoja de Trabajo para listado'!$BC$155:$BC$1048576,0),MATCH((CUADRO!L$4&amp;$E620),'Hoja de Trabajo para listado'!$BC$151:$CB$151,0)),0)+IFERROR(INDEX('Hoja de Trabajo para listado'!$DE$153:$DG$274,MATCH($A620,'Hoja de Trabajo para listado'!$DE$153:$DE$1048576,0),MATCH((CUADRO!L$4&amp;$E620),'Hoja de Trabajo para listado'!$DE$151:$DG$151,0)),0)+IFERROR(INDEX('Hoja de Trabajo para listado'!$CD$155:$DC$1048576,MATCH($A620,'Hoja de Trabajo para listado'!$CD$155:$CD$1048576,0),MATCH((CUADRO!L$4&amp;$E620),'Hoja de Trabajo para listado'!$CD$151:$DC$151,0)),0)</f>
        <v>0</v>
      </c>
      <c r="M620" s="241">
        <f ca="1">+IFERROR(INDEX('Hoja de Trabajo para listado'!$A$155:$Z$1048576,MATCH($A620,'Hoja de Trabajo para listado'!$A$155:$A$1048576,0),MATCH((CUADRO!M$4&amp;$E620),'Hoja de Trabajo para listado'!$A$151:$Z$151,0)),0)+IFERROR(INDEX('Hoja de Trabajo para listado'!$AB$155:$BA$1048576,MATCH($A620,'Hoja de Trabajo para listado'!$AB$155:$AB$1048576,0),MATCH((CUADRO!M$4&amp;$E620),'Hoja de Trabajo para listado'!$AB$151:$BA$151,0)),0)+IFERROR(INDEX('Hoja de Trabajo para listado'!$BC$155:$CB$1048576,MATCH($A620,'Hoja de Trabajo para listado'!$BC$155:$BC$1048576,0),MATCH((CUADRO!M$4&amp;$E620),'Hoja de Trabajo para listado'!$BC$151:$CB$151,0)),0)+IFERROR(INDEX('Hoja de Trabajo para listado'!$DE$153:$DG$274,MATCH($A620,'Hoja de Trabajo para listado'!$DE$153:$DE$1048576,0),MATCH((CUADRO!M$4&amp;$E620),'Hoja de Trabajo para listado'!$DE$151:$DG$151,0)),0)+IFERROR(INDEX('Hoja de Trabajo para listado'!$CD$155:$DC$1048576,MATCH($A620,'Hoja de Trabajo para listado'!$CD$155:$CD$1048576,0),MATCH((CUADRO!M$4&amp;$E620),'Hoja de Trabajo para listado'!$CD$151:$DC$151,0)),0)</f>
        <v>0</v>
      </c>
      <c r="N620" s="241">
        <f ca="1">+IFERROR(INDEX('Hoja de Trabajo para listado'!$A$155:$Z$1048576,MATCH($A620,'Hoja de Trabajo para listado'!$A$155:$A$1048576,0),MATCH((CUADRO!N$4&amp;$E620),'Hoja de Trabajo para listado'!$A$151:$Z$151,0)),0)+IFERROR(INDEX('Hoja de Trabajo para listado'!$AB$155:$BA$1048576,MATCH($A620,'Hoja de Trabajo para listado'!$AB$155:$AB$1048576,0),MATCH((CUADRO!N$4&amp;$E620),'Hoja de Trabajo para listado'!$AB$151:$BA$151,0)),0)+IFERROR(INDEX('Hoja de Trabajo para listado'!$BC$155:$CB$1048576,MATCH($A620,'Hoja de Trabajo para listado'!$BC$155:$BC$1048576,0),MATCH((CUADRO!N$4&amp;$E620),'Hoja de Trabajo para listado'!$BC$151:$CB$151,0)),0)+IFERROR(INDEX('Hoja de Trabajo para listado'!$DE$153:$DG$274,MATCH($A620,'Hoja de Trabajo para listado'!$DE$153:$DE$1048576,0),MATCH((CUADRO!N$4&amp;$E620),'Hoja de Trabajo para listado'!$DE$151:$DG$151,0)),0)+IFERROR(INDEX('Hoja de Trabajo para listado'!$CD$155:$DC$1048576,MATCH($A620,'Hoja de Trabajo para listado'!$CD$155:$CD$1048576,0),MATCH((CUADRO!N$4&amp;$E620),'Hoja de Trabajo para listado'!$CD$151:$DC$151,0)),0)</f>
        <v>0</v>
      </c>
      <c r="O620" s="241">
        <f ca="1">+IFERROR(INDEX('Hoja de Trabajo para listado'!$A$155:$Z$1048576,MATCH($A620,'Hoja de Trabajo para listado'!$A$155:$A$1048576,0),MATCH((CUADRO!O$4&amp;$E620),'Hoja de Trabajo para listado'!$A$151:$Z$151,0)),0)+IFERROR(INDEX('Hoja de Trabajo para listado'!$AB$155:$BA$1048576,MATCH($A620,'Hoja de Trabajo para listado'!$AB$155:$AB$1048576,0),MATCH((CUADRO!O$4&amp;$E620),'Hoja de Trabajo para listado'!$AB$151:$BA$151,0)),0)+IFERROR(INDEX('Hoja de Trabajo para listado'!$BC$155:$CB$1048576,MATCH($A620,'Hoja de Trabajo para listado'!$BC$155:$BC$1048576,0),MATCH((CUADRO!O$4&amp;$E620),'Hoja de Trabajo para listado'!$BC$151:$CB$151,0)),0)+IFERROR(INDEX('Hoja de Trabajo para listado'!$DE$153:$DG$274,MATCH($A620,'Hoja de Trabajo para listado'!$DE$153:$DE$1048576,0),MATCH((CUADRO!O$4&amp;$E620),'Hoja de Trabajo para listado'!$DE$151:$DG$151,0)),0)+IFERROR(INDEX('Hoja de Trabajo para listado'!$CD$155:$DC$1048576,MATCH($A620,'Hoja de Trabajo para listado'!$CD$155:$CD$1048576,0),MATCH((CUADRO!O$4&amp;$E620),'Hoja de Trabajo para listado'!$CD$151:$DC$151,0)),0)</f>
        <v>0</v>
      </c>
      <c r="P620" s="241">
        <f ca="1">+IFERROR(INDEX('Hoja de Trabajo para listado'!$A$155:$Z$1048576,MATCH($A620,'Hoja de Trabajo para listado'!$A$155:$A$1048576,0),MATCH((CUADRO!P$4&amp;$E620),'Hoja de Trabajo para listado'!$A$151:$Z$151,0)),0)+IFERROR(INDEX('Hoja de Trabajo para listado'!$AB$155:$BA$1048576,MATCH($A620,'Hoja de Trabajo para listado'!$AB$155:$AB$1048576,0),MATCH((CUADRO!P$4&amp;$E620),'Hoja de Trabajo para listado'!$AB$151:$BA$151,0)),0)+IFERROR(INDEX('Hoja de Trabajo para listado'!$BC$155:$CB$1048576,MATCH($A620,'Hoja de Trabajo para listado'!$BC$155:$BC$1048576,0),MATCH((CUADRO!P$4&amp;$E620),'Hoja de Trabajo para listado'!$BC$151:$CB$151,0)),0)+IFERROR(INDEX('Hoja de Trabajo para listado'!$DE$153:$DG$274,MATCH($A620,'Hoja de Trabajo para listado'!$DE$153:$DE$1048576,0),MATCH((CUADRO!P$4&amp;$E620),'Hoja de Trabajo para listado'!$DE$151:$DG$151,0)),0)+IFERROR(INDEX('Hoja de Trabajo para listado'!$CD$155:$DC$1048576,MATCH($A620,'Hoja de Trabajo para listado'!$CD$155:$CD$1048576,0),MATCH((CUADRO!P$4&amp;$E620),'Hoja de Trabajo para listado'!$CD$151:$DC$151,0)),0)</f>
        <v>0</v>
      </c>
      <c r="Q620" s="241">
        <f ca="1">+IFERROR(INDEX('Hoja de Trabajo para listado'!$A$155:$Z$1048576,MATCH($A620,'Hoja de Trabajo para listado'!$A$155:$A$1048576,0),MATCH((CUADRO!Q$4&amp;$E620),'Hoja de Trabajo para listado'!$A$151:$Z$151,0)),0)+IFERROR(INDEX('Hoja de Trabajo para listado'!$AB$155:$BA$1048576,MATCH($A620,'Hoja de Trabajo para listado'!$AB$155:$AB$1048576,0),MATCH((CUADRO!Q$4&amp;$E620),'Hoja de Trabajo para listado'!$AB$151:$BA$151,0)),0)+IFERROR(INDEX('Hoja de Trabajo para listado'!$BC$155:$CB$1048576,MATCH($A620,'Hoja de Trabajo para listado'!$BC$155:$BC$1048576,0),MATCH((CUADRO!Q$4&amp;$E620),'Hoja de Trabajo para listado'!$BC$151:$CB$151,0)),0)+IFERROR(INDEX('Hoja de Trabajo para listado'!$DE$153:$DG$274,MATCH($A620,'Hoja de Trabajo para listado'!$DE$153:$DE$1048576,0),MATCH((CUADRO!Q$4&amp;$E620),'Hoja de Trabajo para listado'!$DE$151:$DG$151,0)),0)+IFERROR(INDEX('Hoja de Trabajo para listado'!$CD$155:$DC$1048576,MATCH($A620,'Hoja de Trabajo para listado'!$CD$155:$CD$1048576,0),MATCH((CUADRO!Q$4&amp;$E620),'Hoja de Trabajo para listado'!$CD$151:$DC$151,0)),0)</f>
        <v>0</v>
      </c>
      <c r="R620" s="241">
        <f t="shared" ca="1" si="25"/>
        <v>0</v>
      </c>
      <c r="S620" s="247">
        <f ca="1">+R619+R620</f>
        <v>0</v>
      </c>
      <c r="T620" s="241">
        <f ca="1">+S620</f>
        <v>0</v>
      </c>
      <c r="U620" s="240">
        <f t="shared" si="26"/>
        <v>2</v>
      </c>
      <c r="V620" s="327" t="str">
        <f>+VLOOKUP(A620,bd_lista!$A$3:$E$592,5,FALSE)</f>
        <v>Gobiernos Autonomos Municipales</v>
      </c>
      <c r="W620" s="398"/>
      <c r="X620" s="240">
        <f>+VLOOKUP(A620,[4]Sheet1!$A$13:$D$744,4,FALSE)</f>
        <v>0</v>
      </c>
      <c r="Y620" s="240" t="e">
        <f>+VLOOKUP(X620,bd_lista!$A$3:$C$592,3,FALSE)</f>
        <v>#N/A</v>
      </c>
      <c r="Z620" s="288"/>
      <c r="AA620" s="289"/>
    </row>
    <row r="621" spans="1:27" customFormat="1" ht="15" hidden="1" customHeight="1">
      <c r="A621" s="32">
        <v>1262</v>
      </c>
      <c r="B621" s="393">
        <f>+A621</f>
        <v>1262</v>
      </c>
      <c r="C621" s="245" t="str">
        <f>+VLOOKUP(A621,bd_lista!$A$3:$C$592,3,FALSE)</f>
        <v>Gobierno Autónomo Municipal de Laja</v>
      </c>
      <c r="D621" s="395" t="str">
        <f>+C621</f>
        <v>Gobierno Autónomo Municipal de Laja</v>
      </c>
      <c r="E621" s="240" t="s">
        <v>1303</v>
      </c>
      <c r="F621" s="241">
        <f ca="1">+IFERROR(INDEX('Hoja de Trabajo para listado'!$A$155:$Z$1048576,MATCH($A621,'Hoja de Trabajo para listado'!$A$155:$A$1048576,0),MATCH((CUADRO!F$4&amp;$E621),'Hoja de Trabajo para listado'!$A$151:$Z$151,0)),0)+IFERROR(INDEX('Hoja de Trabajo para listado'!$AB$155:$BA$1048576,MATCH($A621,'Hoja de Trabajo para listado'!$AB$155:$AB$1048576,0),MATCH((CUADRO!F$4&amp;$E621),'Hoja de Trabajo para listado'!$AB$151:$BA$151,0)),0)+IFERROR(INDEX('Hoja de Trabajo para listado'!$BC$155:$CB$1048576,MATCH($A621,'Hoja de Trabajo para listado'!$BC$155:$BC$1048576,0),MATCH((CUADRO!F$4&amp;$E621),'Hoja de Trabajo para listado'!$BC$151:$CB$151,0)),0)+IFERROR(INDEX('Hoja de Trabajo para listado'!$DE$153:$DG$274,MATCH($A621,'Hoja de Trabajo para listado'!$DE$153:$DE$1048576,0),MATCH((CUADRO!F$4&amp;$E621),'Hoja de Trabajo para listado'!$DE$151:$DG$151,0)),0)+IFERROR(INDEX('Hoja de Trabajo para listado'!$CD$155:$DC$1048576,MATCH($A621,'Hoja de Trabajo para listado'!$CD$155:$CD$1048576,0),MATCH((CUADRO!F$4&amp;$E621),'Hoja de Trabajo para listado'!$CD$151:$DC$151,0)),0)</f>
        <v>0</v>
      </c>
      <c r="G621" s="241">
        <f ca="1">+IFERROR(INDEX('Hoja de Trabajo para listado'!$A$155:$Z$1048576,MATCH($A621,'Hoja de Trabajo para listado'!$A$155:$A$1048576,0),MATCH((CUADRO!G$4&amp;$E621),'Hoja de Trabajo para listado'!$A$151:$Z$151,0)),0)+IFERROR(INDEX('Hoja de Trabajo para listado'!$AB$155:$BA$1048576,MATCH($A621,'Hoja de Trabajo para listado'!$AB$155:$AB$1048576,0),MATCH((CUADRO!G$4&amp;$E621),'Hoja de Trabajo para listado'!$AB$151:$BA$151,0)),0)+IFERROR(INDEX('Hoja de Trabajo para listado'!$BC$155:$CB$1048576,MATCH($A621,'Hoja de Trabajo para listado'!$BC$155:$BC$1048576,0),MATCH((CUADRO!G$4&amp;$E621),'Hoja de Trabajo para listado'!$BC$151:$CB$151,0)),0)+IFERROR(INDEX('Hoja de Trabajo para listado'!$DE$153:$DG$274,MATCH($A621,'Hoja de Trabajo para listado'!$DE$153:$DE$1048576,0),MATCH((CUADRO!G$4&amp;$E621),'Hoja de Trabajo para listado'!$DE$151:$DG$151,0)),0)+IFERROR(INDEX('Hoja de Trabajo para listado'!$CD$155:$DC$1048576,MATCH($A621,'Hoja de Trabajo para listado'!$CD$155:$CD$1048576,0),MATCH((CUADRO!G$4&amp;$E621),'Hoja de Trabajo para listado'!$CD$151:$DC$151,0)),0)</f>
        <v>0</v>
      </c>
      <c r="H621" s="241">
        <f ca="1">+IFERROR(INDEX('Hoja de Trabajo para listado'!$A$155:$Z$1048576,MATCH($A621,'Hoja de Trabajo para listado'!$A$155:$A$1048576,0),MATCH((CUADRO!H$4&amp;$E621),'Hoja de Trabajo para listado'!$A$151:$Z$151,0)),0)+IFERROR(INDEX('Hoja de Trabajo para listado'!$AB$155:$BA$1048576,MATCH($A621,'Hoja de Trabajo para listado'!$AB$155:$AB$1048576,0),MATCH((CUADRO!H$4&amp;$E621),'Hoja de Trabajo para listado'!$AB$151:$BA$151,0)),0)+IFERROR(INDEX('Hoja de Trabajo para listado'!$BC$155:$CB$1048576,MATCH($A621,'Hoja de Trabajo para listado'!$BC$155:$BC$1048576,0),MATCH((CUADRO!H$4&amp;$E621),'Hoja de Trabajo para listado'!$BC$151:$CB$151,0)),0)+IFERROR(INDEX('Hoja de Trabajo para listado'!$DE$153:$DG$274,MATCH($A621,'Hoja de Trabajo para listado'!$DE$153:$DE$1048576,0),MATCH((CUADRO!H$4&amp;$E621),'Hoja de Trabajo para listado'!$DE$151:$DG$151,0)),0)+IFERROR(INDEX('Hoja de Trabajo para listado'!$CD$155:$DC$1048576,MATCH($A621,'Hoja de Trabajo para listado'!$CD$155:$CD$1048576,0),MATCH((CUADRO!H$4&amp;$E621),'Hoja de Trabajo para listado'!$CD$151:$DC$151,0)),0)</f>
        <v>0</v>
      </c>
      <c r="I621" s="241">
        <f ca="1">+IFERROR(INDEX('Hoja de Trabajo para listado'!$A$155:$Z$1048576,MATCH($A621,'Hoja de Trabajo para listado'!$A$155:$A$1048576,0),MATCH((CUADRO!I$4&amp;$E621),'Hoja de Trabajo para listado'!$A$151:$Z$151,0)),0)+IFERROR(INDEX('Hoja de Trabajo para listado'!$AB$155:$BA$1048576,MATCH($A621,'Hoja de Trabajo para listado'!$AB$155:$AB$1048576,0),MATCH((CUADRO!I$4&amp;$E621),'Hoja de Trabajo para listado'!$AB$151:$BA$151,0)),0)+IFERROR(INDEX('Hoja de Trabajo para listado'!$BC$155:$CB$1048576,MATCH($A621,'Hoja de Trabajo para listado'!$BC$155:$BC$1048576,0),MATCH((CUADRO!I$4&amp;$E621),'Hoja de Trabajo para listado'!$BC$151:$CB$151,0)),0)+IFERROR(INDEX('Hoja de Trabajo para listado'!$DE$153:$DG$274,MATCH($A621,'Hoja de Trabajo para listado'!$DE$153:$DE$1048576,0),MATCH((CUADRO!I$4&amp;$E621),'Hoja de Trabajo para listado'!$DE$151:$DG$151,0)),0)+IFERROR(INDEX('Hoja de Trabajo para listado'!$CD$155:$DC$1048576,MATCH($A621,'Hoja de Trabajo para listado'!$CD$155:$CD$1048576,0),MATCH((CUADRO!I$4&amp;$E621),'Hoja de Trabajo para listado'!$CD$151:$DC$151,0)),0)</f>
        <v>0</v>
      </c>
      <c r="J621" s="241">
        <f ca="1">+IFERROR(INDEX('Hoja de Trabajo para listado'!$A$155:$Z$1048576,MATCH($A621,'Hoja de Trabajo para listado'!$A$155:$A$1048576,0),MATCH((CUADRO!J$4&amp;$E621),'Hoja de Trabajo para listado'!$A$151:$Z$151,0)),0)+IFERROR(INDEX('Hoja de Trabajo para listado'!$AB$155:$BA$1048576,MATCH($A621,'Hoja de Trabajo para listado'!$AB$155:$AB$1048576,0),MATCH((CUADRO!J$4&amp;$E621),'Hoja de Trabajo para listado'!$AB$151:$BA$151,0)),0)+IFERROR(INDEX('Hoja de Trabajo para listado'!$BC$155:$CB$1048576,MATCH($A621,'Hoja de Trabajo para listado'!$BC$155:$BC$1048576,0),MATCH((CUADRO!J$4&amp;$E621),'Hoja de Trabajo para listado'!$BC$151:$CB$151,0)),0)+IFERROR(INDEX('Hoja de Trabajo para listado'!$DE$153:$DG$274,MATCH($A621,'Hoja de Trabajo para listado'!$DE$153:$DE$1048576,0),MATCH((CUADRO!J$4&amp;$E621),'Hoja de Trabajo para listado'!$DE$151:$DG$151,0)),0)+IFERROR(INDEX('Hoja de Trabajo para listado'!$CD$155:$DC$1048576,MATCH($A621,'Hoja de Trabajo para listado'!$CD$155:$CD$1048576,0),MATCH((CUADRO!J$4&amp;$E621),'Hoja de Trabajo para listado'!$CD$151:$DC$151,0)),0)</f>
        <v>0</v>
      </c>
      <c r="K621" s="241">
        <f ca="1">+IFERROR(INDEX('Hoja de Trabajo para listado'!$A$155:$Z$1048576,MATCH($A621,'Hoja de Trabajo para listado'!$A$155:$A$1048576,0),MATCH((CUADRO!K$4&amp;$E621),'Hoja de Trabajo para listado'!$A$151:$Z$151,0)),0)+IFERROR(INDEX('Hoja de Trabajo para listado'!$AB$155:$BA$1048576,MATCH($A621,'Hoja de Trabajo para listado'!$AB$155:$AB$1048576,0),MATCH((CUADRO!K$4&amp;$E621),'Hoja de Trabajo para listado'!$AB$151:$BA$151,0)),0)+IFERROR(INDEX('Hoja de Trabajo para listado'!$BC$155:$CB$1048576,MATCH($A621,'Hoja de Trabajo para listado'!$BC$155:$BC$1048576,0),MATCH((CUADRO!K$4&amp;$E621),'Hoja de Trabajo para listado'!$BC$151:$CB$151,0)),0)+IFERROR(INDEX('Hoja de Trabajo para listado'!$DE$153:$DG$274,MATCH($A621,'Hoja de Trabajo para listado'!$DE$153:$DE$1048576,0),MATCH((CUADRO!K$4&amp;$E621),'Hoja de Trabajo para listado'!$DE$151:$DG$151,0)),0)+IFERROR(INDEX('Hoja de Trabajo para listado'!$CD$155:$DC$1048576,MATCH($A621,'Hoja de Trabajo para listado'!$CD$155:$CD$1048576,0),MATCH((CUADRO!K$4&amp;$E621),'Hoja de Trabajo para listado'!$CD$151:$DC$151,0)),0)</f>
        <v>0</v>
      </c>
      <c r="L621" s="241">
        <f ca="1">+IFERROR(INDEX('Hoja de Trabajo para listado'!$A$155:$Z$1048576,MATCH($A621,'Hoja de Trabajo para listado'!$A$155:$A$1048576,0),MATCH((CUADRO!L$4&amp;$E621),'Hoja de Trabajo para listado'!$A$151:$Z$151,0)),0)+IFERROR(INDEX('Hoja de Trabajo para listado'!$AB$155:$BA$1048576,MATCH($A621,'Hoja de Trabajo para listado'!$AB$155:$AB$1048576,0),MATCH((CUADRO!L$4&amp;$E621),'Hoja de Trabajo para listado'!$AB$151:$BA$151,0)),0)+IFERROR(INDEX('Hoja de Trabajo para listado'!$BC$155:$CB$1048576,MATCH($A621,'Hoja de Trabajo para listado'!$BC$155:$BC$1048576,0),MATCH((CUADRO!L$4&amp;$E621),'Hoja de Trabajo para listado'!$BC$151:$CB$151,0)),0)+IFERROR(INDEX('Hoja de Trabajo para listado'!$DE$153:$DG$274,MATCH($A621,'Hoja de Trabajo para listado'!$DE$153:$DE$1048576,0),MATCH((CUADRO!L$4&amp;$E621),'Hoja de Trabajo para listado'!$DE$151:$DG$151,0)),0)+IFERROR(INDEX('Hoja de Trabajo para listado'!$CD$155:$DC$1048576,MATCH($A621,'Hoja de Trabajo para listado'!$CD$155:$CD$1048576,0),MATCH((CUADRO!L$4&amp;$E621),'Hoja de Trabajo para listado'!$CD$151:$DC$151,0)),0)</f>
        <v>0</v>
      </c>
      <c r="M621" s="241">
        <f ca="1">+IFERROR(INDEX('Hoja de Trabajo para listado'!$A$155:$Z$1048576,MATCH($A621,'Hoja de Trabajo para listado'!$A$155:$A$1048576,0),MATCH((CUADRO!M$4&amp;$E621),'Hoja de Trabajo para listado'!$A$151:$Z$151,0)),0)+IFERROR(INDEX('Hoja de Trabajo para listado'!$AB$155:$BA$1048576,MATCH($A621,'Hoja de Trabajo para listado'!$AB$155:$AB$1048576,0),MATCH((CUADRO!M$4&amp;$E621),'Hoja de Trabajo para listado'!$AB$151:$BA$151,0)),0)+IFERROR(INDEX('Hoja de Trabajo para listado'!$BC$155:$CB$1048576,MATCH($A621,'Hoja de Trabajo para listado'!$BC$155:$BC$1048576,0),MATCH((CUADRO!M$4&amp;$E621),'Hoja de Trabajo para listado'!$BC$151:$CB$151,0)),0)+IFERROR(INDEX('Hoja de Trabajo para listado'!$DE$153:$DG$274,MATCH($A621,'Hoja de Trabajo para listado'!$DE$153:$DE$1048576,0),MATCH((CUADRO!M$4&amp;$E621),'Hoja de Trabajo para listado'!$DE$151:$DG$151,0)),0)+IFERROR(INDEX('Hoja de Trabajo para listado'!$CD$155:$DC$1048576,MATCH($A621,'Hoja de Trabajo para listado'!$CD$155:$CD$1048576,0),MATCH((CUADRO!M$4&amp;$E621),'Hoja de Trabajo para listado'!$CD$151:$DC$151,0)),0)</f>
        <v>0</v>
      </c>
      <c r="N621" s="241">
        <f ca="1">+IFERROR(INDEX('Hoja de Trabajo para listado'!$A$155:$Z$1048576,MATCH($A621,'Hoja de Trabajo para listado'!$A$155:$A$1048576,0),MATCH((CUADRO!N$4&amp;$E621),'Hoja de Trabajo para listado'!$A$151:$Z$151,0)),0)+IFERROR(INDEX('Hoja de Trabajo para listado'!$AB$155:$BA$1048576,MATCH($A621,'Hoja de Trabajo para listado'!$AB$155:$AB$1048576,0),MATCH((CUADRO!N$4&amp;$E621),'Hoja de Trabajo para listado'!$AB$151:$BA$151,0)),0)+IFERROR(INDEX('Hoja de Trabajo para listado'!$BC$155:$CB$1048576,MATCH($A621,'Hoja de Trabajo para listado'!$BC$155:$BC$1048576,0),MATCH((CUADRO!N$4&amp;$E621),'Hoja de Trabajo para listado'!$BC$151:$CB$151,0)),0)+IFERROR(INDEX('Hoja de Trabajo para listado'!$DE$153:$DG$274,MATCH($A621,'Hoja de Trabajo para listado'!$DE$153:$DE$1048576,0),MATCH((CUADRO!N$4&amp;$E621),'Hoja de Trabajo para listado'!$DE$151:$DG$151,0)),0)+IFERROR(INDEX('Hoja de Trabajo para listado'!$CD$155:$DC$1048576,MATCH($A621,'Hoja de Trabajo para listado'!$CD$155:$CD$1048576,0),MATCH((CUADRO!N$4&amp;$E621),'Hoja de Trabajo para listado'!$CD$151:$DC$151,0)),0)</f>
        <v>0</v>
      </c>
      <c r="O621" s="241">
        <f ca="1">+IFERROR(INDEX('Hoja de Trabajo para listado'!$A$155:$Z$1048576,MATCH($A621,'Hoja de Trabajo para listado'!$A$155:$A$1048576,0),MATCH((CUADRO!O$4&amp;$E621),'Hoja de Trabajo para listado'!$A$151:$Z$151,0)),0)+IFERROR(INDEX('Hoja de Trabajo para listado'!$AB$155:$BA$1048576,MATCH($A621,'Hoja de Trabajo para listado'!$AB$155:$AB$1048576,0),MATCH((CUADRO!O$4&amp;$E621),'Hoja de Trabajo para listado'!$AB$151:$BA$151,0)),0)+IFERROR(INDEX('Hoja de Trabajo para listado'!$BC$155:$CB$1048576,MATCH($A621,'Hoja de Trabajo para listado'!$BC$155:$BC$1048576,0),MATCH((CUADRO!O$4&amp;$E621),'Hoja de Trabajo para listado'!$BC$151:$CB$151,0)),0)+IFERROR(INDEX('Hoja de Trabajo para listado'!$DE$153:$DG$274,MATCH($A621,'Hoja de Trabajo para listado'!$DE$153:$DE$1048576,0),MATCH((CUADRO!O$4&amp;$E621),'Hoja de Trabajo para listado'!$DE$151:$DG$151,0)),0)+IFERROR(INDEX('Hoja de Trabajo para listado'!$CD$155:$DC$1048576,MATCH($A621,'Hoja de Trabajo para listado'!$CD$155:$CD$1048576,0),MATCH((CUADRO!O$4&amp;$E621),'Hoja de Trabajo para listado'!$CD$151:$DC$151,0)),0)</f>
        <v>0</v>
      </c>
      <c r="P621" s="241">
        <f ca="1">+IFERROR(INDEX('Hoja de Trabajo para listado'!$A$155:$Z$1048576,MATCH($A621,'Hoja de Trabajo para listado'!$A$155:$A$1048576,0),MATCH((CUADRO!P$4&amp;$E621),'Hoja de Trabajo para listado'!$A$151:$Z$151,0)),0)+IFERROR(INDEX('Hoja de Trabajo para listado'!$AB$155:$BA$1048576,MATCH($A621,'Hoja de Trabajo para listado'!$AB$155:$AB$1048576,0),MATCH((CUADRO!P$4&amp;$E621),'Hoja de Trabajo para listado'!$AB$151:$BA$151,0)),0)+IFERROR(INDEX('Hoja de Trabajo para listado'!$BC$155:$CB$1048576,MATCH($A621,'Hoja de Trabajo para listado'!$BC$155:$BC$1048576,0),MATCH((CUADRO!P$4&amp;$E621),'Hoja de Trabajo para listado'!$BC$151:$CB$151,0)),0)+IFERROR(INDEX('Hoja de Trabajo para listado'!$DE$153:$DG$274,MATCH($A621,'Hoja de Trabajo para listado'!$DE$153:$DE$1048576,0),MATCH((CUADRO!P$4&amp;$E621),'Hoja de Trabajo para listado'!$DE$151:$DG$151,0)),0)+IFERROR(INDEX('Hoja de Trabajo para listado'!$CD$155:$DC$1048576,MATCH($A621,'Hoja de Trabajo para listado'!$CD$155:$CD$1048576,0),MATCH((CUADRO!P$4&amp;$E621),'Hoja de Trabajo para listado'!$CD$151:$DC$151,0)),0)</f>
        <v>0</v>
      </c>
      <c r="Q621" s="241">
        <f ca="1">+IFERROR(INDEX('Hoja de Trabajo para listado'!$A$155:$Z$1048576,MATCH($A621,'Hoja de Trabajo para listado'!$A$155:$A$1048576,0),MATCH((CUADRO!Q$4&amp;$E621),'Hoja de Trabajo para listado'!$A$151:$Z$151,0)),0)+IFERROR(INDEX('Hoja de Trabajo para listado'!$AB$155:$BA$1048576,MATCH($A621,'Hoja de Trabajo para listado'!$AB$155:$AB$1048576,0),MATCH((CUADRO!Q$4&amp;$E621),'Hoja de Trabajo para listado'!$AB$151:$BA$151,0)),0)+IFERROR(INDEX('Hoja de Trabajo para listado'!$BC$155:$CB$1048576,MATCH($A621,'Hoja de Trabajo para listado'!$BC$155:$BC$1048576,0),MATCH((CUADRO!Q$4&amp;$E621),'Hoja de Trabajo para listado'!$BC$151:$CB$151,0)),0)+IFERROR(INDEX('Hoja de Trabajo para listado'!$DE$153:$DG$274,MATCH($A621,'Hoja de Trabajo para listado'!$DE$153:$DE$1048576,0),MATCH((CUADRO!Q$4&amp;$E621),'Hoja de Trabajo para listado'!$DE$151:$DG$151,0)),0)+IFERROR(INDEX('Hoja de Trabajo para listado'!$CD$155:$DC$1048576,MATCH($A621,'Hoja de Trabajo para listado'!$CD$155:$CD$1048576,0),MATCH((CUADRO!Q$4&amp;$E621),'Hoja de Trabajo para listado'!$CD$151:$DC$151,0)),0)</f>
        <v>0</v>
      </c>
      <c r="R621" s="241">
        <f t="shared" ca="1" si="25"/>
        <v>0</v>
      </c>
      <c r="S621" s="247"/>
      <c r="T621" s="241">
        <f ca="1">+T622</f>
        <v>0</v>
      </c>
      <c r="U621" s="240">
        <f t="shared" si="26"/>
        <v>1</v>
      </c>
      <c r="V621" s="327" t="str">
        <f>+VLOOKUP(A621,bd_lista!$A$3:$E$592,5,FALSE)</f>
        <v>Gobiernos Autonomos Municipales</v>
      </c>
      <c r="W621" s="397" t="str">
        <f>+V621</f>
        <v>Gobiernos Autonomos Municipales</v>
      </c>
      <c r="X621" s="240">
        <f>+VLOOKUP(A621,[4]Sheet1!$A$13:$D$744,4,FALSE)</f>
        <v>0</v>
      </c>
      <c r="Y621" s="240" t="e">
        <f>+VLOOKUP(X621,bd_lista!$A$3:$C$592,3,FALSE)</f>
        <v>#N/A</v>
      </c>
      <c r="Z621" s="290">
        <f>+X621</f>
        <v>0</v>
      </c>
      <c r="AA621" s="291" t="e">
        <f>+Y621</f>
        <v>#N/A</v>
      </c>
    </row>
    <row r="622" spans="1:27" customFormat="1" ht="15" hidden="1" customHeight="1">
      <c r="A622" s="32">
        <v>1262</v>
      </c>
      <c r="B622" s="394"/>
      <c r="C622" s="245" t="str">
        <f>+VLOOKUP(A622,bd_lista!$A$3:$C$592,3,FALSE)</f>
        <v>Gobierno Autónomo Municipal de Laja</v>
      </c>
      <c r="D622" s="396"/>
      <c r="E622" s="242" t="s">
        <v>1304</v>
      </c>
      <c r="F622" s="241">
        <f ca="1">+IFERROR(INDEX('Hoja de Trabajo para listado'!$A$155:$Z$1048576,MATCH($A622,'Hoja de Trabajo para listado'!$A$155:$A$1048576,0),MATCH((CUADRO!F$4&amp;$E622),'Hoja de Trabajo para listado'!$A$151:$Z$151,0)),0)+IFERROR(INDEX('Hoja de Trabajo para listado'!$AB$155:$BA$1048576,MATCH($A622,'Hoja de Trabajo para listado'!$AB$155:$AB$1048576,0),MATCH((CUADRO!F$4&amp;$E622),'Hoja de Trabajo para listado'!$AB$151:$BA$151,0)),0)+IFERROR(INDEX('Hoja de Trabajo para listado'!$BC$155:$CB$1048576,MATCH($A622,'Hoja de Trabajo para listado'!$BC$155:$BC$1048576,0),MATCH((CUADRO!F$4&amp;$E622),'Hoja de Trabajo para listado'!$BC$151:$CB$151,0)),0)+IFERROR(INDEX('Hoja de Trabajo para listado'!$DE$153:$DG$274,MATCH($A622,'Hoja de Trabajo para listado'!$DE$153:$DE$1048576,0),MATCH((CUADRO!F$4&amp;$E622),'Hoja de Trabajo para listado'!$DE$151:$DG$151,0)),0)+IFERROR(INDEX('Hoja de Trabajo para listado'!$CD$155:$DC$1048576,MATCH($A622,'Hoja de Trabajo para listado'!$CD$155:$CD$1048576,0),MATCH((CUADRO!F$4&amp;$E622),'Hoja de Trabajo para listado'!$CD$151:$DC$151,0)),0)</f>
        <v>0</v>
      </c>
      <c r="G622" s="241">
        <f ca="1">+IFERROR(INDEX('Hoja de Trabajo para listado'!$A$155:$Z$1048576,MATCH($A622,'Hoja de Trabajo para listado'!$A$155:$A$1048576,0),MATCH((CUADRO!G$4&amp;$E622),'Hoja de Trabajo para listado'!$A$151:$Z$151,0)),0)+IFERROR(INDEX('Hoja de Trabajo para listado'!$AB$155:$BA$1048576,MATCH($A622,'Hoja de Trabajo para listado'!$AB$155:$AB$1048576,0),MATCH((CUADRO!G$4&amp;$E622),'Hoja de Trabajo para listado'!$AB$151:$BA$151,0)),0)+IFERROR(INDEX('Hoja de Trabajo para listado'!$BC$155:$CB$1048576,MATCH($A622,'Hoja de Trabajo para listado'!$BC$155:$BC$1048576,0),MATCH((CUADRO!G$4&amp;$E622),'Hoja de Trabajo para listado'!$BC$151:$CB$151,0)),0)+IFERROR(INDEX('Hoja de Trabajo para listado'!$DE$153:$DG$274,MATCH($A622,'Hoja de Trabajo para listado'!$DE$153:$DE$1048576,0),MATCH((CUADRO!G$4&amp;$E622),'Hoja de Trabajo para listado'!$DE$151:$DG$151,0)),0)+IFERROR(INDEX('Hoja de Trabajo para listado'!$CD$155:$DC$1048576,MATCH($A622,'Hoja de Trabajo para listado'!$CD$155:$CD$1048576,0),MATCH((CUADRO!G$4&amp;$E622),'Hoja de Trabajo para listado'!$CD$151:$DC$151,0)),0)</f>
        <v>0</v>
      </c>
      <c r="H622" s="241">
        <f ca="1">+IFERROR(INDEX('Hoja de Trabajo para listado'!$A$155:$Z$1048576,MATCH($A622,'Hoja de Trabajo para listado'!$A$155:$A$1048576,0),MATCH((CUADRO!H$4&amp;$E622),'Hoja de Trabajo para listado'!$A$151:$Z$151,0)),0)+IFERROR(INDEX('Hoja de Trabajo para listado'!$AB$155:$BA$1048576,MATCH($A622,'Hoja de Trabajo para listado'!$AB$155:$AB$1048576,0),MATCH((CUADRO!H$4&amp;$E622),'Hoja de Trabajo para listado'!$AB$151:$BA$151,0)),0)+IFERROR(INDEX('Hoja de Trabajo para listado'!$BC$155:$CB$1048576,MATCH($A622,'Hoja de Trabajo para listado'!$BC$155:$BC$1048576,0),MATCH((CUADRO!H$4&amp;$E622),'Hoja de Trabajo para listado'!$BC$151:$CB$151,0)),0)+IFERROR(INDEX('Hoja de Trabajo para listado'!$DE$153:$DG$274,MATCH($A622,'Hoja de Trabajo para listado'!$DE$153:$DE$1048576,0),MATCH((CUADRO!H$4&amp;$E622),'Hoja de Trabajo para listado'!$DE$151:$DG$151,0)),0)+IFERROR(INDEX('Hoja de Trabajo para listado'!$CD$155:$DC$1048576,MATCH($A622,'Hoja de Trabajo para listado'!$CD$155:$CD$1048576,0),MATCH((CUADRO!H$4&amp;$E622),'Hoja de Trabajo para listado'!$CD$151:$DC$151,0)),0)</f>
        <v>0</v>
      </c>
      <c r="I622" s="241">
        <f ca="1">+IFERROR(INDEX('Hoja de Trabajo para listado'!$A$155:$Z$1048576,MATCH($A622,'Hoja de Trabajo para listado'!$A$155:$A$1048576,0),MATCH((CUADRO!I$4&amp;$E622),'Hoja de Trabajo para listado'!$A$151:$Z$151,0)),0)+IFERROR(INDEX('Hoja de Trabajo para listado'!$AB$155:$BA$1048576,MATCH($A622,'Hoja de Trabajo para listado'!$AB$155:$AB$1048576,0),MATCH((CUADRO!I$4&amp;$E622),'Hoja de Trabajo para listado'!$AB$151:$BA$151,0)),0)+IFERROR(INDEX('Hoja de Trabajo para listado'!$BC$155:$CB$1048576,MATCH($A622,'Hoja de Trabajo para listado'!$BC$155:$BC$1048576,0),MATCH((CUADRO!I$4&amp;$E622),'Hoja de Trabajo para listado'!$BC$151:$CB$151,0)),0)+IFERROR(INDEX('Hoja de Trabajo para listado'!$DE$153:$DG$274,MATCH($A622,'Hoja de Trabajo para listado'!$DE$153:$DE$1048576,0),MATCH((CUADRO!I$4&amp;$E622),'Hoja de Trabajo para listado'!$DE$151:$DG$151,0)),0)+IFERROR(INDEX('Hoja de Trabajo para listado'!$CD$155:$DC$1048576,MATCH($A622,'Hoja de Trabajo para listado'!$CD$155:$CD$1048576,0),MATCH((CUADRO!I$4&amp;$E622),'Hoja de Trabajo para listado'!$CD$151:$DC$151,0)),0)</f>
        <v>0</v>
      </c>
      <c r="J622" s="241">
        <f ca="1">+IFERROR(INDEX('Hoja de Trabajo para listado'!$A$155:$Z$1048576,MATCH($A622,'Hoja de Trabajo para listado'!$A$155:$A$1048576,0),MATCH((CUADRO!J$4&amp;$E622),'Hoja de Trabajo para listado'!$A$151:$Z$151,0)),0)+IFERROR(INDEX('Hoja de Trabajo para listado'!$AB$155:$BA$1048576,MATCH($A622,'Hoja de Trabajo para listado'!$AB$155:$AB$1048576,0),MATCH((CUADRO!J$4&amp;$E622),'Hoja de Trabajo para listado'!$AB$151:$BA$151,0)),0)+IFERROR(INDEX('Hoja de Trabajo para listado'!$BC$155:$CB$1048576,MATCH($A622,'Hoja de Trabajo para listado'!$BC$155:$BC$1048576,0),MATCH((CUADRO!J$4&amp;$E622),'Hoja de Trabajo para listado'!$BC$151:$CB$151,0)),0)+IFERROR(INDEX('Hoja de Trabajo para listado'!$DE$153:$DG$274,MATCH($A622,'Hoja de Trabajo para listado'!$DE$153:$DE$1048576,0),MATCH((CUADRO!J$4&amp;$E622),'Hoja de Trabajo para listado'!$DE$151:$DG$151,0)),0)+IFERROR(INDEX('Hoja de Trabajo para listado'!$CD$155:$DC$1048576,MATCH($A622,'Hoja de Trabajo para listado'!$CD$155:$CD$1048576,0),MATCH((CUADRO!J$4&amp;$E622),'Hoja de Trabajo para listado'!$CD$151:$DC$151,0)),0)</f>
        <v>0</v>
      </c>
      <c r="K622" s="241">
        <f ca="1">+IFERROR(INDEX('Hoja de Trabajo para listado'!$A$155:$Z$1048576,MATCH($A622,'Hoja de Trabajo para listado'!$A$155:$A$1048576,0),MATCH((CUADRO!K$4&amp;$E622),'Hoja de Trabajo para listado'!$A$151:$Z$151,0)),0)+IFERROR(INDEX('Hoja de Trabajo para listado'!$AB$155:$BA$1048576,MATCH($A622,'Hoja de Trabajo para listado'!$AB$155:$AB$1048576,0),MATCH((CUADRO!K$4&amp;$E622),'Hoja de Trabajo para listado'!$AB$151:$BA$151,0)),0)+IFERROR(INDEX('Hoja de Trabajo para listado'!$BC$155:$CB$1048576,MATCH($A622,'Hoja de Trabajo para listado'!$BC$155:$BC$1048576,0),MATCH((CUADRO!K$4&amp;$E622),'Hoja de Trabajo para listado'!$BC$151:$CB$151,0)),0)+IFERROR(INDEX('Hoja de Trabajo para listado'!$DE$153:$DG$274,MATCH($A622,'Hoja de Trabajo para listado'!$DE$153:$DE$1048576,0),MATCH((CUADRO!K$4&amp;$E622),'Hoja de Trabajo para listado'!$DE$151:$DG$151,0)),0)+IFERROR(INDEX('Hoja de Trabajo para listado'!$CD$155:$DC$1048576,MATCH($A622,'Hoja de Trabajo para listado'!$CD$155:$CD$1048576,0),MATCH((CUADRO!K$4&amp;$E622),'Hoja de Trabajo para listado'!$CD$151:$DC$151,0)),0)</f>
        <v>0</v>
      </c>
      <c r="L622" s="241">
        <f ca="1">+IFERROR(INDEX('Hoja de Trabajo para listado'!$A$155:$Z$1048576,MATCH($A622,'Hoja de Trabajo para listado'!$A$155:$A$1048576,0),MATCH((CUADRO!L$4&amp;$E622),'Hoja de Trabajo para listado'!$A$151:$Z$151,0)),0)+IFERROR(INDEX('Hoja de Trabajo para listado'!$AB$155:$BA$1048576,MATCH($A622,'Hoja de Trabajo para listado'!$AB$155:$AB$1048576,0),MATCH((CUADRO!L$4&amp;$E622),'Hoja de Trabajo para listado'!$AB$151:$BA$151,0)),0)+IFERROR(INDEX('Hoja de Trabajo para listado'!$BC$155:$CB$1048576,MATCH($A622,'Hoja de Trabajo para listado'!$BC$155:$BC$1048576,0),MATCH((CUADRO!L$4&amp;$E622),'Hoja de Trabajo para listado'!$BC$151:$CB$151,0)),0)+IFERROR(INDEX('Hoja de Trabajo para listado'!$DE$153:$DG$274,MATCH($A622,'Hoja de Trabajo para listado'!$DE$153:$DE$1048576,0),MATCH((CUADRO!L$4&amp;$E622),'Hoja de Trabajo para listado'!$DE$151:$DG$151,0)),0)+IFERROR(INDEX('Hoja de Trabajo para listado'!$CD$155:$DC$1048576,MATCH($A622,'Hoja de Trabajo para listado'!$CD$155:$CD$1048576,0),MATCH((CUADRO!L$4&amp;$E622),'Hoja de Trabajo para listado'!$CD$151:$DC$151,0)),0)</f>
        <v>0</v>
      </c>
      <c r="M622" s="241">
        <f ca="1">+IFERROR(INDEX('Hoja de Trabajo para listado'!$A$155:$Z$1048576,MATCH($A622,'Hoja de Trabajo para listado'!$A$155:$A$1048576,0),MATCH((CUADRO!M$4&amp;$E622),'Hoja de Trabajo para listado'!$A$151:$Z$151,0)),0)+IFERROR(INDEX('Hoja de Trabajo para listado'!$AB$155:$BA$1048576,MATCH($A622,'Hoja de Trabajo para listado'!$AB$155:$AB$1048576,0),MATCH((CUADRO!M$4&amp;$E622),'Hoja de Trabajo para listado'!$AB$151:$BA$151,0)),0)+IFERROR(INDEX('Hoja de Trabajo para listado'!$BC$155:$CB$1048576,MATCH($A622,'Hoja de Trabajo para listado'!$BC$155:$BC$1048576,0),MATCH((CUADRO!M$4&amp;$E622),'Hoja de Trabajo para listado'!$BC$151:$CB$151,0)),0)+IFERROR(INDEX('Hoja de Trabajo para listado'!$DE$153:$DG$274,MATCH($A622,'Hoja de Trabajo para listado'!$DE$153:$DE$1048576,0),MATCH((CUADRO!M$4&amp;$E622),'Hoja de Trabajo para listado'!$DE$151:$DG$151,0)),0)+IFERROR(INDEX('Hoja de Trabajo para listado'!$CD$155:$DC$1048576,MATCH($A622,'Hoja de Trabajo para listado'!$CD$155:$CD$1048576,0),MATCH((CUADRO!M$4&amp;$E622),'Hoja de Trabajo para listado'!$CD$151:$DC$151,0)),0)</f>
        <v>0</v>
      </c>
      <c r="N622" s="241">
        <f ca="1">+IFERROR(INDEX('Hoja de Trabajo para listado'!$A$155:$Z$1048576,MATCH($A622,'Hoja de Trabajo para listado'!$A$155:$A$1048576,0),MATCH((CUADRO!N$4&amp;$E622),'Hoja de Trabajo para listado'!$A$151:$Z$151,0)),0)+IFERROR(INDEX('Hoja de Trabajo para listado'!$AB$155:$BA$1048576,MATCH($A622,'Hoja de Trabajo para listado'!$AB$155:$AB$1048576,0),MATCH((CUADRO!N$4&amp;$E622),'Hoja de Trabajo para listado'!$AB$151:$BA$151,0)),0)+IFERROR(INDEX('Hoja de Trabajo para listado'!$BC$155:$CB$1048576,MATCH($A622,'Hoja de Trabajo para listado'!$BC$155:$BC$1048576,0),MATCH((CUADRO!N$4&amp;$E622),'Hoja de Trabajo para listado'!$BC$151:$CB$151,0)),0)+IFERROR(INDEX('Hoja de Trabajo para listado'!$DE$153:$DG$274,MATCH($A622,'Hoja de Trabajo para listado'!$DE$153:$DE$1048576,0),MATCH((CUADRO!N$4&amp;$E622),'Hoja de Trabajo para listado'!$DE$151:$DG$151,0)),0)+IFERROR(INDEX('Hoja de Trabajo para listado'!$CD$155:$DC$1048576,MATCH($A622,'Hoja de Trabajo para listado'!$CD$155:$CD$1048576,0),MATCH((CUADRO!N$4&amp;$E622),'Hoja de Trabajo para listado'!$CD$151:$DC$151,0)),0)</f>
        <v>0</v>
      </c>
      <c r="O622" s="241">
        <f ca="1">+IFERROR(INDEX('Hoja de Trabajo para listado'!$A$155:$Z$1048576,MATCH($A622,'Hoja de Trabajo para listado'!$A$155:$A$1048576,0),MATCH((CUADRO!O$4&amp;$E622),'Hoja de Trabajo para listado'!$A$151:$Z$151,0)),0)+IFERROR(INDEX('Hoja de Trabajo para listado'!$AB$155:$BA$1048576,MATCH($A622,'Hoja de Trabajo para listado'!$AB$155:$AB$1048576,0),MATCH((CUADRO!O$4&amp;$E622),'Hoja de Trabajo para listado'!$AB$151:$BA$151,0)),0)+IFERROR(INDEX('Hoja de Trabajo para listado'!$BC$155:$CB$1048576,MATCH($A622,'Hoja de Trabajo para listado'!$BC$155:$BC$1048576,0),MATCH((CUADRO!O$4&amp;$E622),'Hoja de Trabajo para listado'!$BC$151:$CB$151,0)),0)+IFERROR(INDEX('Hoja de Trabajo para listado'!$DE$153:$DG$274,MATCH($A622,'Hoja de Trabajo para listado'!$DE$153:$DE$1048576,0),MATCH((CUADRO!O$4&amp;$E622),'Hoja de Trabajo para listado'!$DE$151:$DG$151,0)),0)+IFERROR(INDEX('Hoja de Trabajo para listado'!$CD$155:$DC$1048576,MATCH($A622,'Hoja de Trabajo para listado'!$CD$155:$CD$1048576,0),MATCH((CUADRO!O$4&amp;$E622),'Hoja de Trabajo para listado'!$CD$151:$DC$151,0)),0)</f>
        <v>0</v>
      </c>
      <c r="P622" s="241">
        <f ca="1">+IFERROR(INDEX('Hoja de Trabajo para listado'!$A$155:$Z$1048576,MATCH($A622,'Hoja de Trabajo para listado'!$A$155:$A$1048576,0),MATCH((CUADRO!P$4&amp;$E622),'Hoja de Trabajo para listado'!$A$151:$Z$151,0)),0)+IFERROR(INDEX('Hoja de Trabajo para listado'!$AB$155:$BA$1048576,MATCH($A622,'Hoja de Trabajo para listado'!$AB$155:$AB$1048576,0),MATCH((CUADRO!P$4&amp;$E622),'Hoja de Trabajo para listado'!$AB$151:$BA$151,0)),0)+IFERROR(INDEX('Hoja de Trabajo para listado'!$BC$155:$CB$1048576,MATCH($A622,'Hoja de Trabajo para listado'!$BC$155:$BC$1048576,0),MATCH((CUADRO!P$4&amp;$E622),'Hoja de Trabajo para listado'!$BC$151:$CB$151,0)),0)+IFERROR(INDEX('Hoja de Trabajo para listado'!$DE$153:$DG$274,MATCH($A622,'Hoja de Trabajo para listado'!$DE$153:$DE$1048576,0),MATCH((CUADRO!P$4&amp;$E622),'Hoja de Trabajo para listado'!$DE$151:$DG$151,0)),0)+IFERROR(INDEX('Hoja de Trabajo para listado'!$CD$155:$DC$1048576,MATCH($A622,'Hoja de Trabajo para listado'!$CD$155:$CD$1048576,0),MATCH((CUADRO!P$4&amp;$E622),'Hoja de Trabajo para listado'!$CD$151:$DC$151,0)),0)</f>
        <v>0</v>
      </c>
      <c r="Q622" s="241">
        <f ca="1">+IFERROR(INDEX('Hoja de Trabajo para listado'!$A$155:$Z$1048576,MATCH($A622,'Hoja de Trabajo para listado'!$A$155:$A$1048576,0),MATCH((CUADRO!Q$4&amp;$E622),'Hoja de Trabajo para listado'!$A$151:$Z$151,0)),0)+IFERROR(INDEX('Hoja de Trabajo para listado'!$AB$155:$BA$1048576,MATCH($A622,'Hoja de Trabajo para listado'!$AB$155:$AB$1048576,0),MATCH((CUADRO!Q$4&amp;$E622),'Hoja de Trabajo para listado'!$AB$151:$BA$151,0)),0)+IFERROR(INDEX('Hoja de Trabajo para listado'!$BC$155:$CB$1048576,MATCH($A622,'Hoja de Trabajo para listado'!$BC$155:$BC$1048576,0),MATCH((CUADRO!Q$4&amp;$E622),'Hoja de Trabajo para listado'!$BC$151:$CB$151,0)),0)+IFERROR(INDEX('Hoja de Trabajo para listado'!$DE$153:$DG$274,MATCH($A622,'Hoja de Trabajo para listado'!$DE$153:$DE$1048576,0),MATCH((CUADRO!Q$4&amp;$E622),'Hoja de Trabajo para listado'!$DE$151:$DG$151,0)),0)+IFERROR(INDEX('Hoja de Trabajo para listado'!$CD$155:$DC$1048576,MATCH($A622,'Hoja de Trabajo para listado'!$CD$155:$CD$1048576,0),MATCH((CUADRO!Q$4&amp;$E622),'Hoja de Trabajo para listado'!$CD$151:$DC$151,0)),0)</f>
        <v>0</v>
      </c>
      <c r="R622" s="241">
        <f t="shared" ca="1" si="25"/>
        <v>0</v>
      </c>
      <c r="S622" s="247">
        <f ca="1">+R621+R622</f>
        <v>0</v>
      </c>
      <c r="T622" s="241">
        <f ca="1">+S622</f>
        <v>0</v>
      </c>
      <c r="U622" s="240">
        <f t="shared" si="26"/>
        <v>2</v>
      </c>
      <c r="V622" s="327" t="str">
        <f>+VLOOKUP(A622,bd_lista!$A$3:$E$592,5,FALSE)</f>
        <v>Gobiernos Autonomos Municipales</v>
      </c>
      <c r="W622" s="398"/>
      <c r="X622" s="240">
        <f>+VLOOKUP(A622,[4]Sheet1!$A$13:$D$744,4,FALSE)</f>
        <v>0</v>
      </c>
      <c r="Y622" s="240" t="e">
        <f>+VLOOKUP(X622,bd_lista!$A$3:$C$592,3,FALSE)</f>
        <v>#N/A</v>
      </c>
      <c r="Z622" s="288"/>
      <c r="AA622" s="289"/>
    </row>
    <row r="623" spans="1:27" customFormat="1" ht="15" hidden="1" customHeight="1">
      <c r="A623" s="32">
        <v>1263</v>
      </c>
      <c r="B623" s="393">
        <f>+A623</f>
        <v>1263</v>
      </c>
      <c r="C623" s="245" t="str">
        <f>+VLOOKUP(A623,bd_lista!$A$3:$C$592,3,FALSE)</f>
        <v>Gobierno Autónomo Municipal de Batallas</v>
      </c>
      <c r="D623" s="395" t="str">
        <f>+C623</f>
        <v>Gobierno Autónomo Municipal de Batallas</v>
      </c>
      <c r="E623" s="240" t="s">
        <v>1303</v>
      </c>
      <c r="F623" s="241">
        <f ca="1">+IFERROR(INDEX('Hoja de Trabajo para listado'!$A$155:$Z$1048576,MATCH($A623,'Hoja de Trabajo para listado'!$A$155:$A$1048576,0),MATCH((CUADRO!F$4&amp;$E623),'Hoja de Trabajo para listado'!$A$151:$Z$151,0)),0)+IFERROR(INDEX('Hoja de Trabajo para listado'!$AB$155:$BA$1048576,MATCH($A623,'Hoja de Trabajo para listado'!$AB$155:$AB$1048576,0),MATCH((CUADRO!F$4&amp;$E623),'Hoja de Trabajo para listado'!$AB$151:$BA$151,0)),0)+IFERROR(INDEX('Hoja de Trabajo para listado'!$BC$155:$CB$1048576,MATCH($A623,'Hoja de Trabajo para listado'!$BC$155:$BC$1048576,0),MATCH((CUADRO!F$4&amp;$E623),'Hoja de Trabajo para listado'!$BC$151:$CB$151,0)),0)+IFERROR(INDEX('Hoja de Trabajo para listado'!$DE$153:$DG$274,MATCH($A623,'Hoja de Trabajo para listado'!$DE$153:$DE$1048576,0),MATCH((CUADRO!F$4&amp;$E623),'Hoja de Trabajo para listado'!$DE$151:$DG$151,0)),0)+IFERROR(INDEX('Hoja de Trabajo para listado'!$CD$155:$DC$1048576,MATCH($A623,'Hoja de Trabajo para listado'!$CD$155:$CD$1048576,0),MATCH((CUADRO!F$4&amp;$E623),'Hoja de Trabajo para listado'!$CD$151:$DC$151,0)),0)</f>
        <v>0</v>
      </c>
      <c r="G623" s="241">
        <f ca="1">+IFERROR(INDEX('Hoja de Trabajo para listado'!$A$155:$Z$1048576,MATCH($A623,'Hoja de Trabajo para listado'!$A$155:$A$1048576,0),MATCH((CUADRO!G$4&amp;$E623),'Hoja de Trabajo para listado'!$A$151:$Z$151,0)),0)+IFERROR(INDEX('Hoja de Trabajo para listado'!$AB$155:$BA$1048576,MATCH($A623,'Hoja de Trabajo para listado'!$AB$155:$AB$1048576,0),MATCH((CUADRO!G$4&amp;$E623),'Hoja de Trabajo para listado'!$AB$151:$BA$151,0)),0)+IFERROR(INDEX('Hoja de Trabajo para listado'!$BC$155:$CB$1048576,MATCH($A623,'Hoja de Trabajo para listado'!$BC$155:$BC$1048576,0),MATCH((CUADRO!G$4&amp;$E623),'Hoja de Trabajo para listado'!$BC$151:$CB$151,0)),0)+IFERROR(INDEX('Hoja de Trabajo para listado'!$DE$153:$DG$274,MATCH($A623,'Hoja de Trabajo para listado'!$DE$153:$DE$1048576,0),MATCH((CUADRO!G$4&amp;$E623),'Hoja de Trabajo para listado'!$DE$151:$DG$151,0)),0)+IFERROR(INDEX('Hoja de Trabajo para listado'!$CD$155:$DC$1048576,MATCH($A623,'Hoja de Trabajo para listado'!$CD$155:$CD$1048576,0),MATCH((CUADRO!G$4&amp;$E623),'Hoja de Trabajo para listado'!$CD$151:$DC$151,0)),0)</f>
        <v>0</v>
      </c>
      <c r="H623" s="241">
        <f ca="1">+IFERROR(INDEX('Hoja de Trabajo para listado'!$A$155:$Z$1048576,MATCH($A623,'Hoja de Trabajo para listado'!$A$155:$A$1048576,0),MATCH((CUADRO!H$4&amp;$E623),'Hoja de Trabajo para listado'!$A$151:$Z$151,0)),0)+IFERROR(INDEX('Hoja de Trabajo para listado'!$AB$155:$BA$1048576,MATCH($A623,'Hoja de Trabajo para listado'!$AB$155:$AB$1048576,0),MATCH((CUADRO!H$4&amp;$E623),'Hoja de Trabajo para listado'!$AB$151:$BA$151,0)),0)+IFERROR(INDEX('Hoja de Trabajo para listado'!$BC$155:$CB$1048576,MATCH($A623,'Hoja de Trabajo para listado'!$BC$155:$BC$1048576,0),MATCH((CUADRO!H$4&amp;$E623),'Hoja de Trabajo para listado'!$BC$151:$CB$151,0)),0)+IFERROR(INDEX('Hoja de Trabajo para listado'!$DE$153:$DG$274,MATCH($A623,'Hoja de Trabajo para listado'!$DE$153:$DE$1048576,0),MATCH((CUADRO!H$4&amp;$E623),'Hoja de Trabajo para listado'!$DE$151:$DG$151,0)),0)+IFERROR(INDEX('Hoja de Trabajo para listado'!$CD$155:$DC$1048576,MATCH($A623,'Hoja de Trabajo para listado'!$CD$155:$CD$1048576,0),MATCH((CUADRO!H$4&amp;$E623),'Hoja de Trabajo para listado'!$CD$151:$DC$151,0)),0)</f>
        <v>0</v>
      </c>
      <c r="I623" s="241">
        <f ca="1">+IFERROR(INDEX('Hoja de Trabajo para listado'!$A$155:$Z$1048576,MATCH($A623,'Hoja de Trabajo para listado'!$A$155:$A$1048576,0),MATCH((CUADRO!I$4&amp;$E623),'Hoja de Trabajo para listado'!$A$151:$Z$151,0)),0)+IFERROR(INDEX('Hoja de Trabajo para listado'!$AB$155:$BA$1048576,MATCH($A623,'Hoja de Trabajo para listado'!$AB$155:$AB$1048576,0),MATCH((CUADRO!I$4&amp;$E623),'Hoja de Trabajo para listado'!$AB$151:$BA$151,0)),0)+IFERROR(INDEX('Hoja de Trabajo para listado'!$BC$155:$CB$1048576,MATCH($A623,'Hoja de Trabajo para listado'!$BC$155:$BC$1048576,0),MATCH((CUADRO!I$4&amp;$E623),'Hoja de Trabajo para listado'!$BC$151:$CB$151,0)),0)+IFERROR(INDEX('Hoja de Trabajo para listado'!$DE$153:$DG$274,MATCH($A623,'Hoja de Trabajo para listado'!$DE$153:$DE$1048576,0),MATCH((CUADRO!I$4&amp;$E623),'Hoja de Trabajo para listado'!$DE$151:$DG$151,0)),0)+IFERROR(INDEX('Hoja de Trabajo para listado'!$CD$155:$DC$1048576,MATCH($A623,'Hoja de Trabajo para listado'!$CD$155:$CD$1048576,0),MATCH((CUADRO!I$4&amp;$E623),'Hoja de Trabajo para listado'!$CD$151:$DC$151,0)),0)</f>
        <v>0</v>
      </c>
      <c r="J623" s="241">
        <f ca="1">+IFERROR(INDEX('Hoja de Trabajo para listado'!$A$155:$Z$1048576,MATCH($A623,'Hoja de Trabajo para listado'!$A$155:$A$1048576,0),MATCH((CUADRO!J$4&amp;$E623),'Hoja de Trabajo para listado'!$A$151:$Z$151,0)),0)+IFERROR(INDEX('Hoja de Trabajo para listado'!$AB$155:$BA$1048576,MATCH($A623,'Hoja de Trabajo para listado'!$AB$155:$AB$1048576,0),MATCH((CUADRO!J$4&amp;$E623),'Hoja de Trabajo para listado'!$AB$151:$BA$151,0)),0)+IFERROR(INDEX('Hoja de Trabajo para listado'!$BC$155:$CB$1048576,MATCH($A623,'Hoja de Trabajo para listado'!$BC$155:$BC$1048576,0),MATCH((CUADRO!J$4&amp;$E623),'Hoja de Trabajo para listado'!$BC$151:$CB$151,0)),0)+IFERROR(INDEX('Hoja de Trabajo para listado'!$DE$153:$DG$274,MATCH($A623,'Hoja de Trabajo para listado'!$DE$153:$DE$1048576,0),MATCH((CUADRO!J$4&amp;$E623),'Hoja de Trabajo para listado'!$DE$151:$DG$151,0)),0)+IFERROR(INDEX('Hoja de Trabajo para listado'!$CD$155:$DC$1048576,MATCH($A623,'Hoja de Trabajo para listado'!$CD$155:$CD$1048576,0),MATCH((CUADRO!J$4&amp;$E623),'Hoja de Trabajo para listado'!$CD$151:$DC$151,0)),0)</f>
        <v>0</v>
      </c>
      <c r="K623" s="241">
        <f ca="1">+IFERROR(INDEX('Hoja de Trabajo para listado'!$A$155:$Z$1048576,MATCH($A623,'Hoja de Trabajo para listado'!$A$155:$A$1048576,0),MATCH((CUADRO!K$4&amp;$E623),'Hoja de Trabajo para listado'!$A$151:$Z$151,0)),0)+IFERROR(INDEX('Hoja de Trabajo para listado'!$AB$155:$BA$1048576,MATCH($A623,'Hoja de Trabajo para listado'!$AB$155:$AB$1048576,0),MATCH((CUADRO!K$4&amp;$E623),'Hoja de Trabajo para listado'!$AB$151:$BA$151,0)),0)+IFERROR(INDEX('Hoja de Trabajo para listado'!$BC$155:$CB$1048576,MATCH($A623,'Hoja de Trabajo para listado'!$BC$155:$BC$1048576,0),MATCH((CUADRO!K$4&amp;$E623),'Hoja de Trabajo para listado'!$BC$151:$CB$151,0)),0)+IFERROR(INDEX('Hoja de Trabajo para listado'!$DE$153:$DG$274,MATCH($A623,'Hoja de Trabajo para listado'!$DE$153:$DE$1048576,0),MATCH((CUADRO!K$4&amp;$E623),'Hoja de Trabajo para listado'!$DE$151:$DG$151,0)),0)+IFERROR(INDEX('Hoja de Trabajo para listado'!$CD$155:$DC$1048576,MATCH($A623,'Hoja de Trabajo para listado'!$CD$155:$CD$1048576,0),MATCH((CUADRO!K$4&amp;$E623),'Hoja de Trabajo para listado'!$CD$151:$DC$151,0)),0)</f>
        <v>0</v>
      </c>
      <c r="L623" s="241">
        <f ca="1">+IFERROR(INDEX('Hoja de Trabajo para listado'!$A$155:$Z$1048576,MATCH($A623,'Hoja de Trabajo para listado'!$A$155:$A$1048576,0),MATCH((CUADRO!L$4&amp;$E623),'Hoja de Trabajo para listado'!$A$151:$Z$151,0)),0)+IFERROR(INDEX('Hoja de Trabajo para listado'!$AB$155:$BA$1048576,MATCH($A623,'Hoja de Trabajo para listado'!$AB$155:$AB$1048576,0),MATCH((CUADRO!L$4&amp;$E623),'Hoja de Trabajo para listado'!$AB$151:$BA$151,0)),0)+IFERROR(INDEX('Hoja de Trabajo para listado'!$BC$155:$CB$1048576,MATCH($A623,'Hoja de Trabajo para listado'!$BC$155:$BC$1048576,0),MATCH((CUADRO!L$4&amp;$E623),'Hoja de Trabajo para listado'!$BC$151:$CB$151,0)),0)+IFERROR(INDEX('Hoja de Trabajo para listado'!$DE$153:$DG$274,MATCH($A623,'Hoja de Trabajo para listado'!$DE$153:$DE$1048576,0),MATCH((CUADRO!L$4&amp;$E623),'Hoja de Trabajo para listado'!$DE$151:$DG$151,0)),0)+IFERROR(INDEX('Hoja de Trabajo para listado'!$CD$155:$DC$1048576,MATCH($A623,'Hoja de Trabajo para listado'!$CD$155:$CD$1048576,0),MATCH((CUADRO!L$4&amp;$E623),'Hoja de Trabajo para listado'!$CD$151:$DC$151,0)),0)</f>
        <v>0</v>
      </c>
      <c r="M623" s="241">
        <f ca="1">+IFERROR(INDEX('Hoja de Trabajo para listado'!$A$155:$Z$1048576,MATCH($A623,'Hoja de Trabajo para listado'!$A$155:$A$1048576,0),MATCH((CUADRO!M$4&amp;$E623),'Hoja de Trabajo para listado'!$A$151:$Z$151,0)),0)+IFERROR(INDEX('Hoja de Trabajo para listado'!$AB$155:$BA$1048576,MATCH($A623,'Hoja de Trabajo para listado'!$AB$155:$AB$1048576,0),MATCH((CUADRO!M$4&amp;$E623),'Hoja de Trabajo para listado'!$AB$151:$BA$151,0)),0)+IFERROR(INDEX('Hoja de Trabajo para listado'!$BC$155:$CB$1048576,MATCH($A623,'Hoja de Trabajo para listado'!$BC$155:$BC$1048576,0),MATCH((CUADRO!M$4&amp;$E623),'Hoja de Trabajo para listado'!$BC$151:$CB$151,0)),0)+IFERROR(INDEX('Hoja de Trabajo para listado'!$DE$153:$DG$274,MATCH($A623,'Hoja de Trabajo para listado'!$DE$153:$DE$1048576,0),MATCH((CUADRO!M$4&amp;$E623),'Hoja de Trabajo para listado'!$DE$151:$DG$151,0)),0)+IFERROR(INDEX('Hoja de Trabajo para listado'!$CD$155:$DC$1048576,MATCH($A623,'Hoja de Trabajo para listado'!$CD$155:$CD$1048576,0),MATCH((CUADRO!M$4&amp;$E623),'Hoja de Trabajo para listado'!$CD$151:$DC$151,0)),0)</f>
        <v>0</v>
      </c>
      <c r="N623" s="241">
        <f ca="1">+IFERROR(INDEX('Hoja de Trabajo para listado'!$A$155:$Z$1048576,MATCH($A623,'Hoja de Trabajo para listado'!$A$155:$A$1048576,0),MATCH((CUADRO!N$4&amp;$E623),'Hoja de Trabajo para listado'!$A$151:$Z$151,0)),0)+IFERROR(INDEX('Hoja de Trabajo para listado'!$AB$155:$BA$1048576,MATCH($A623,'Hoja de Trabajo para listado'!$AB$155:$AB$1048576,0),MATCH((CUADRO!N$4&amp;$E623),'Hoja de Trabajo para listado'!$AB$151:$BA$151,0)),0)+IFERROR(INDEX('Hoja de Trabajo para listado'!$BC$155:$CB$1048576,MATCH($A623,'Hoja de Trabajo para listado'!$BC$155:$BC$1048576,0),MATCH((CUADRO!N$4&amp;$E623),'Hoja de Trabajo para listado'!$BC$151:$CB$151,0)),0)+IFERROR(INDEX('Hoja de Trabajo para listado'!$DE$153:$DG$274,MATCH($A623,'Hoja de Trabajo para listado'!$DE$153:$DE$1048576,0),MATCH((CUADRO!N$4&amp;$E623),'Hoja de Trabajo para listado'!$DE$151:$DG$151,0)),0)+IFERROR(INDEX('Hoja de Trabajo para listado'!$CD$155:$DC$1048576,MATCH($A623,'Hoja de Trabajo para listado'!$CD$155:$CD$1048576,0),MATCH((CUADRO!N$4&amp;$E623),'Hoja de Trabajo para listado'!$CD$151:$DC$151,0)),0)</f>
        <v>0</v>
      </c>
      <c r="O623" s="241">
        <f ca="1">+IFERROR(INDEX('Hoja de Trabajo para listado'!$A$155:$Z$1048576,MATCH($A623,'Hoja de Trabajo para listado'!$A$155:$A$1048576,0),MATCH((CUADRO!O$4&amp;$E623),'Hoja de Trabajo para listado'!$A$151:$Z$151,0)),0)+IFERROR(INDEX('Hoja de Trabajo para listado'!$AB$155:$BA$1048576,MATCH($A623,'Hoja de Trabajo para listado'!$AB$155:$AB$1048576,0),MATCH((CUADRO!O$4&amp;$E623),'Hoja de Trabajo para listado'!$AB$151:$BA$151,0)),0)+IFERROR(INDEX('Hoja de Trabajo para listado'!$BC$155:$CB$1048576,MATCH($A623,'Hoja de Trabajo para listado'!$BC$155:$BC$1048576,0),MATCH((CUADRO!O$4&amp;$E623),'Hoja de Trabajo para listado'!$BC$151:$CB$151,0)),0)+IFERROR(INDEX('Hoja de Trabajo para listado'!$DE$153:$DG$274,MATCH($A623,'Hoja de Trabajo para listado'!$DE$153:$DE$1048576,0),MATCH((CUADRO!O$4&amp;$E623),'Hoja de Trabajo para listado'!$DE$151:$DG$151,0)),0)+IFERROR(INDEX('Hoja de Trabajo para listado'!$CD$155:$DC$1048576,MATCH($A623,'Hoja de Trabajo para listado'!$CD$155:$CD$1048576,0),MATCH((CUADRO!O$4&amp;$E623),'Hoja de Trabajo para listado'!$CD$151:$DC$151,0)),0)</f>
        <v>0</v>
      </c>
      <c r="P623" s="241">
        <f ca="1">+IFERROR(INDEX('Hoja de Trabajo para listado'!$A$155:$Z$1048576,MATCH($A623,'Hoja de Trabajo para listado'!$A$155:$A$1048576,0),MATCH((CUADRO!P$4&amp;$E623),'Hoja de Trabajo para listado'!$A$151:$Z$151,0)),0)+IFERROR(INDEX('Hoja de Trabajo para listado'!$AB$155:$BA$1048576,MATCH($A623,'Hoja de Trabajo para listado'!$AB$155:$AB$1048576,0),MATCH((CUADRO!P$4&amp;$E623),'Hoja de Trabajo para listado'!$AB$151:$BA$151,0)),0)+IFERROR(INDEX('Hoja de Trabajo para listado'!$BC$155:$CB$1048576,MATCH($A623,'Hoja de Trabajo para listado'!$BC$155:$BC$1048576,0),MATCH((CUADRO!P$4&amp;$E623),'Hoja de Trabajo para listado'!$BC$151:$CB$151,0)),0)+IFERROR(INDEX('Hoja de Trabajo para listado'!$DE$153:$DG$274,MATCH($A623,'Hoja de Trabajo para listado'!$DE$153:$DE$1048576,0),MATCH((CUADRO!P$4&amp;$E623),'Hoja de Trabajo para listado'!$DE$151:$DG$151,0)),0)+IFERROR(INDEX('Hoja de Trabajo para listado'!$CD$155:$DC$1048576,MATCH($A623,'Hoja de Trabajo para listado'!$CD$155:$CD$1048576,0),MATCH((CUADRO!P$4&amp;$E623),'Hoja de Trabajo para listado'!$CD$151:$DC$151,0)),0)</f>
        <v>0</v>
      </c>
      <c r="Q623" s="241">
        <f ca="1">+IFERROR(INDEX('Hoja de Trabajo para listado'!$A$155:$Z$1048576,MATCH($A623,'Hoja de Trabajo para listado'!$A$155:$A$1048576,0),MATCH((CUADRO!Q$4&amp;$E623),'Hoja de Trabajo para listado'!$A$151:$Z$151,0)),0)+IFERROR(INDEX('Hoja de Trabajo para listado'!$AB$155:$BA$1048576,MATCH($A623,'Hoja de Trabajo para listado'!$AB$155:$AB$1048576,0),MATCH((CUADRO!Q$4&amp;$E623),'Hoja de Trabajo para listado'!$AB$151:$BA$151,0)),0)+IFERROR(INDEX('Hoja de Trabajo para listado'!$BC$155:$CB$1048576,MATCH($A623,'Hoja de Trabajo para listado'!$BC$155:$BC$1048576,0),MATCH((CUADRO!Q$4&amp;$E623),'Hoja de Trabajo para listado'!$BC$151:$CB$151,0)),0)+IFERROR(INDEX('Hoja de Trabajo para listado'!$DE$153:$DG$274,MATCH($A623,'Hoja de Trabajo para listado'!$DE$153:$DE$1048576,0),MATCH((CUADRO!Q$4&amp;$E623),'Hoja de Trabajo para listado'!$DE$151:$DG$151,0)),0)+IFERROR(INDEX('Hoja de Trabajo para listado'!$CD$155:$DC$1048576,MATCH($A623,'Hoja de Trabajo para listado'!$CD$155:$CD$1048576,0),MATCH((CUADRO!Q$4&amp;$E623),'Hoja de Trabajo para listado'!$CD$151:$DC$151,0)),0)</f>
        <v>0</v>
      </c>
      <c r="R623" s="241">
        <f t="shared" ca="1" si="25"/>
        <v>0</v>
      </c>
      <c r="S623" s="247"/>
      <c r="T623" s="241">
        <f ca="1">+T624</f>
        <v>0</v>
      </c>
      <c r="U623" s="240">
        <f t="shared" si="26"/>
        <v>1</v>
      </c>
      <c r="V623" s="327" t="str">
        <f>+VLOOKUP(A623,bd_lista!$A$3:$E$592,5,FALSE)</f>
        <v>Gobiernos Autonomos Municipales</v>
      </c>
      <c r="W623" s="397" t="str">
        <f>+V623</f>
        <v>Gobiernos Autonomos Municipales</v>
      </c>
      <c r="X623" s="240">
        <f>+VLOOKUP(A623,[4]Sheet1!$A$13:$D$744,4,FALSE)</f>
        <v>0</v>
      </c>
      <c r="Y623" s="240" t="e">
        <f>+VLOOKUP(X623,bd_lista!$A$3:$C$592,3,FALSE)</f>
        <v>#N/A</v>
      </c>
      <c r="Z623" s="290">
        <f>+X623</f>
        <v>0</v>
      </c>
      <c r="AA623" s="291" t="e">
        <f>+Y623</f>
        <v>#N/A</v>
      </c>
    </row>
    <row r="624" spans="1:27" customFormat="1" ht="15" hidden="1" customHeight="1">
      <c r="A624" s="32">
        <v>1263</v>
      </c>
      <c r="B624" s="394"/>
      <c r="C624" s="245" t="str">
        <f>+VLOOKUP(A624,bd_lista!$A$3:$C$592,3,FALSE)</f>
        <v>Gobierno Autónomo Municipal de Batallas</v>
      </c>
      <c r="D624" s="396"/>
      <c r="E624" s="242" t="s">
        <v>1304</v>
      </c>
      <c r="F624" s="241">
        <f ca="1">+IFERROR(INDEX('Hoja de Trabajo para listado'!$A$155:$Z$1048576,MATCH($A624,'Hoja de Trabajo para listado'!$A$155:$A$1048576,0),MATCH((CUADRO!F$4&amp;$E624),'Hoja de Trabajo para listado'!$A$151:$Z$151,0)),0)+IFERROR(INDEX('Hoja de Trabajo para listado'!$AB$155:$BA$1048576,MATCH($A624,'Hoja de Trabajo para listado'!$AB$155:$AB$1048576,0),MATCH((CUADRO!F$4&amp;$E624),'Hoja de Trabajo para listado'!$AB$151:$BA$151,0)),0)+IFERROR(INDEX('Hoja de Trabajo para listado'!$BC$155:$CB$1048576,MATCH($A624,'Hoja de Trabajo para listado'!$BC$155:$BC$1048576,0),MATCH((CUADRO!F$4&amp;$E624),'Hoja de Trabajo para listado'!$BC$151:$CB$151,0)),0)+IFERROR(INDEX('Hoja de Trabajo para listado'!$DE$153:$DG$274,MATCH($A624,'Hoja de Trabajo para listado'!$DE$153:$DE$1048576,0),MATCH((CUADRO!F$4&amp;$E624),'Hoja de Trabajo para listado'!$DE$151:$DG$151,0)),0)+IFERROR(INDEX('Hoja de Trabajo para listado'!$CD$155:$DC$1048576,MATCH($A624,'Hoja de Trabajo para listado'!$CD$155:$CD$1048576,0),MATCH((CUADRO!F$4&amp;$E624),'Hoja de Trabajo para listado'!$CD$151:$DC$151,0)),0)</f>
        <v>0</v>
      </c>
      <c r="G624" s="241">
        <f ca="1">+IFERROR(INDEX('Hoja de Trabajo para listado'!$A$155:$Z$1048576,MATCH($A624,'Hoja de Trabajo para listado'!$A$155:$A$1048576,0),MATCH((CUADRO!G$4&amp;$E624),'Hoja de Trabajo para listado'!$A$151:$Z$151,0)),0)+IFERROR(INDEX('Hoja de Trabajo para listado'!$AB$155:$BA$1048576,MATCH($A624,'Hoja de Trabajo para listado'!$AB$155:$AB$1048576,0),MATCH((CUADRO!G$4&amp;$E624),'Hoja de Trabajo para listado'!$AB$151:$BA$151,0)),0)+IFERROR(INDEX('Hoja de Trabajo para listado'!$BC$155:$CB$1048576,MATCH($A624,'Hoja de Trabajo para listado'!$BC$155:$BC$1048576,0),MATCH((CUADRO!G$4&amp;$E624),'Hoja de Trabajo para listado'!$BC$151:$CB$151,0)),0)+IFERROR(INDEX('Hoja de Trabajo para listado'!$DE$153:$DG$274,MATCH($A624,'Hoja de Trabajo para listado'!$DE$153:$DE$1048576,0),MATCH((CUADRO!G$4&amp;$E624),'Hoja de Trabajo para listado'!$DE$151:$DG$151,0)),0)+IFERROR(INDEX('Hoja de Trabajo para listado'!$CD$155:$DC$1048576,MATCH($A624,'Hoja de Trabajo para listado'!$CD$155:$CD$1048576,0),MATCH((CUADRO!G$4&amp;$E624),'Hoja de Trabajo para listado'!$CD$151:$DC$151,0)),0)</f>
        <v>0</v>
      </c>
      <c r="H624" s="241">
        <f ca="1">+IFERROR(INDEX('Hoja de Trabajo para listado'!$A$155:$Z$1048576,MATCH($A624,'Hoja de Trabajo para listado'!$A$155:$A$1048576,0),MATCH((CUADRO!H$4&amp;$E624),'Hoja de Trabajo para listado'!$A$151:$Z$151,0)),0)+IFERROR(INDEX('Hoja de Trabajo para listado'!$AB$155:$BA$1048576,MATCH($A624,'Hoja de Trabajo para listado'!$AB$155:$AB$1048576,0),MATCH((CUADRO!H$4&amp;$E624),'Hoja de Trabajo para listado'!$AB$151:$BA$151,0)),0)+IFERROR(INDEX('Hoja de Trabajo para listado'!$BC$155:$CB$1048576,MATCH($A624,'Hoja de Trabajo para listado'!$BC$155:$BC$1048576,0),MATCH((CUADRO!H$4&amp;$E624),'Hoja de Trabajo para listado'!$BC$151:$CB$151,0)),0)+IFERROR(INDEX('Hoja de Trabajo para listado'!$DE$153:$DG$274,MATCH($A624,'Hoja de Trabajo para listado'!$DE$153:$DE$1048576,0),MATCH((CUADRO!H$4&amp;$E624),'Hoja de Trabajo para listado'!$DE$151:$DG$151,0)),0)+IFERROR(INDEX('Hoja de Trabajo para listado'!$CD$155:$DC$1048576,MATCH($A624,'Hoja de Trabajo para listado'!$CD$155:$CD$1048576,0),MATCH((CUADRO!H$4&amp;$E624),'Hoja de Trabajo para listado'!$CD$151:$DC$151,0)),0)</f>
        <v>0</v>
      </c>
      <c r="I624" s="241">
        <f ca="1">+IFERROR(INDEX('Hoja de Trabajo para listado'!$A$155:$Z$1048576,MATCH($A624,'Hoja de Trabajo para listado'!$A$155:$A$1048576,0),MATCH((CUADRO!I$4&amp;$E624),'Hoja de Trabajo para listado'!$A$151:$Z$151,0)),0)+IFERROR(INDEX('Hoja de Trabajo para listado'!$AB$155:$BA$1048576,MATCH($A624,'Hoja de Trabajo para listado'!$AB$155:$AB$1048576,0),MATCH((CUADRO!I$4&amp;$E624),'Hoja de Trabajo para listado'!$AB$151:$BA$151,0)),0)+IFERROR(INDEX('Hoja de Trabajo para listado'!$BC$155:$CB$1048576,MATCH($A624,'Hoja de Trabajo para listado'!$BC$155:$BC$1048576,0),MATCH((CUADRO!I$4&amp;$E624),'Hoja de Trabajo para listado'!$BC$151:$CB$151,0)),0)+IFERROR(INDEX('Hoja de Trabajo para listado'!$DE$153:$DG$274,MATCH($A624,'Hoja de Trabajo para listado'!$DE$153:$DE$1048576,0),MATCH((CUADRO!I$4&amp;$E624),'Hoja de Trabajo para listado'!$DE$151:$DG$151,0)),0)+IFERROR(INDEX('Hoja de Trabajo para listado'!$CD$155:$DC$1048576,MATCH($A624,'Hoja de Trabajo para listado'!$CD$155:$CD$1048576,0),MATCH((CUADRO!I$4&amp;$E624),'Hoja de Trabajo para listado'!$CD$151:$DC$151,0)),0)</f>
        <v>0</v>
      </c>
      <c r="J624" s="241">
        <f ca="1">+IFERROR(INDEX('Hoja de Trabajo para listado'!$A$155:$Z$1048576,MATCH($A624,'Hoja de Trabajo para listado'!$A$155:$A$1048576,0),MATCH((CUADRO!J$4&amp;$E624),'Hoja de Trabajo para listado'!$A$151:$Z$151,0)),0)+IFERROR(INDEX('Hoja de Trabajo para listado'!$AB$155:$BA$1048576,MATCH($A624,'Hoja de Trabajo para listado'!$AB$155:$AB$1048576,0),MATCH((CUADRO!J$4&amp;$E624),'Hoja de Trabajo para listado'!$AB$151:$BA$151,0)),0)+IFERROR(INDEX('Hoja de Trabajo para listado'!$BC$155:$CB$1048576,MATCH($A624,'Hoja de Trabajo para listado'!$BC$155:$BC$1048576,0),MATCH((CUADRO!J$4&amp;$E624),'Hoja de Trabajo para listado'!$BC$151:$CB$151,0)),0)+IFERROR(INDEX('Hoja de Trabajo para listado'!$DE$153:$DG$274,MATCH($A624,'Hoja de Trabajo para listado'!$DE$153:$DE$1048576,0),MATCH((CUADRO!J$4&amp;$E624),'Hoja de Trabajo para listado'!$DE$151:$DG$151,0)),0)+IFERROR(INDEX('Hoja de Trabajo para listado'!$CD$155:$DC$1048576,MATCH($A624,'Hoja de Trabajo para listado'!$CD$155:$CD$1048576,0),MATCH((CUADRO!J$4&amp;$E624),'Hoja de Trabajo para listado'!$CD$151:$DC$151,0)),0)</f>
        <v>0</v>
      </c>
      <c r="K624" s="241">
        <f ca="1">+IFERROR(INDEX('Hoja de Trabajo para listado'!$A$155:$Z$1048576,MATCH($A624,'Hoja de Trabajo para listado'!$A$155:$A$1048576,0),MATCH((CUADRO!K$4&amp;$E624),'Hoja de Trabajo para listado'!$A$151:$Z$151,0)),0)+IFERROR(INDEX('Hoja de Trabajo para listado'!$AB$155:$BA$1048576,MATCH($A624,'Hoja de Trabajo para listado'!$AB$155:$AB$1048576,0),MATCH((CUADRO!K$4&amp;$E624),'Hoja de Trabajo para listado'!$AB$151:$BA$151,0)),0)+IFERROR(INDEX('Hoja de Trabajo para listado'!$BC$155:$CB$1048576,MATCH($A624,'Hoja de Trabajo para listado'!$BC$155:$BC$1048576,0),MATCH((CUADRO!K$4&amp;$E624),'Hoja de Trabajo para listado'!$BC$151:$CB$151,0)),0)+IFERROR(INDEX('Hoja de Trabajo para listado'!$DE$153:$DG$274,MATCH($A624,'Hoja de Trabajo para listado'!$DE$153:$DE$1048576,0),MATCH((CUADRO!K$4&amp;$E624),'Hoja de Trabajo para listado'!$DE$151:$DG$151,0)),0)+IFERROR(INDEX('Hoja de Trabajo para listado'!$CD$155:$DC$1048576,MATCH($A624,'Hoja de Trabajo para listado'!$CD$155:$CD$1048576,0),MATCH((CUADRO!K$4&amp;$E624),'Hoja de Trabajo para listado'!$CD$151:$DC$151,0)),0)</f>
        <v>0</v>
      </c>
      <c r="L624" s="241">
        <f ca="1">+IFERROR(INDEX('Hoja de Trabajo para listado'!$A$155:$Z$1048576,MATCH($A624,'Hoja de Trabajo para listado'!$A$155:$A$1048576,0),MATCH((CUADRO!L$4&amp;$E624),'Hoja de Trabajo para listado'!$A$151:$Z$151,0)),0)+IFERROR(INDEX('Hoja de Trabajo para listado'!$AB$155:$BA$1048576,MATCH($A624,'Hoja de Trabajo para listado'!$AB$155:$AB$1048576,0),MATCH((CUADRO!L$4&amp;$E624),'Hoja de Trabajo para listado'!$AB$151:$BA$151,0)),0)+IFERROR(INDEX('Hoja de Trabajo para listado'!$BC$155:$CB$1048576,MATCH($A624,'Hoja de Trabajo para listado'!$BC$155:$BC$1048576,0),MATCH((CUADRO!L$4&amp;$E624),'Hoja de Trabajo para listado'!$BC$151:$CB$151,0)),0)+IFERROR(INDEX('Hoja de Trabajo para listado'!$DE$153:$DG$274,MATCH($A624,'Hoja de Trabajo para listado'!$DE$153:$DE$1048576,0),MATCH((CUADRO!L$4&amp;$E624),'Hoja de Trabajo para listado'!$DE$151:$DG$151,0)),0)+IFERROR(INDEX('Hoja de Trabajo para listado'!$CD$155:$DC$1048576,MATCH($A624,'Hoja de Trabajo para listado'!$CD$155:$CD$1048576,0),MATCH((CUADRO!L$4&amp;$E624),'Hoja de Trabajo para listado'!$CD$151:$DC$151,0)),0)</f>
        <v>0</v>
      </c>
      <c r="M624" s="241">
        <f ca="1">+IFERROR(INDEX('Hoja de Trabajo para listado'!$A$155:$Z$1048576,MATCH($A624,'Hoja de Trabajo para listado'!$A$155:$A$1048576,0),MATCH((CUADRO!M$4&amp;$E624),'Hoja de Trabajo para listado'!$A$151:$Z$151,0)),0)+IFERROR(INDEX('Hoja de Trabajo para listado'!$AB$155:$BA$1048576,MATCH($A624,'Hoja de Trabajo para listado'!$AB$155:$AB$1048576,0),MATCH((CUADRO!M$4&amp;$E624),'Hoja de Trabajo para listado'!$AB$151:$BA$151,0)),0)+IFERROR(INDEX('Hoja de Trabajo para listado'!$BC$155:$CB$1048576,MATCH($A624,'Hoja de Trabajo para listado'!$BC$155:$BC$1048576,0),MATCH((CUADRO!M$4&amp;$E624),'Hoja de Trabajo para listado'!$BC$151:$CB$151,0)),0)+IFERROR(INDEX('Hoja de Trabajo para listado'!$DE$153:$DG$274,MATCH($A624,'Hoja de Trabajo para listado'!$DE$153:$DE$1048576,0),MATCH((CUADRO!M$4&amp;$E624),'Hoja de Trabajo para listado'!$DE$151:$DG$151,0)),0)+IFERROR(INDEX('Hoja de Trabajo para listado'!$CD$155:$DC$1048576,MATCH($A624,'Hoja de Trabajo para listado'!$CD$155:$CD$1048576,0),MATCH((CUADRO!M$4&amp;$E624),'Hoja de Trabajo para listado'!$CD$151:$DC$151,0)),0)</f>
        <v>0</v>
      </c>
      <c r="N624" s="241">
        <f ca="1">+IFERROR(INDEX('Hoja de Trabajo para listado'!$A$155:$Z$1048576,MATCH($A624,'Hoja de Trabajo para listado'!$A$155:$A$1048576,0),MATCH((CUADRO!N$4&amp;$E624),'Hoja de Trabajo para listado'!$A$151:$Z$151,0)),0)+IFERROR(INDEX('Hoja de Trabajo para listado'!$AB$155:$BA$1048576,MATCH($A624,'Hoja de Trabajo para listado'!$AB$155:$AB$1048576,0),MATCH((CUADRO!N$4&amp;$E624),'Hoja de Trabajo para listado'!$AB$151:$BA$151,0)),0)+IFERROR(INDEX('Hoja de Trabajo para listado'!$BC$155:$CB$1048576,MATCH($A624,'Hoja de Trabajo para listado'!$BC$155:$BC$1048576,0),MATCH((CUADRO!N$4&amp;$E624),'Hoja de Trabajo para listado'!$BC$151:$CB$151,0)),0)+IFERROR(INDEX('Hoja de Trabajo para listado'!$DE$153:$DG$274,MATCH($A624,'Hoja de Trabajo para listado'!$DE$153:$DE$1048576,0),MATCH((CUADRO!N$4&amp;$E624),'Hoja de Trabajo para listado'!$DE$151:$DG$151,0)),0)+IFERROR(INDEX('Hoja de Trabajo para listado'!$CD$155:$DC$1048576,MATCH($A624,'Hoja de Trabajo para listado'!$CD$155:$CD$1048576,0),MATCH((CUADRO!N$4&amp;$E624),'Hoja de Trabajo para listado'!$CD$151:$DC$151,0)),0)</f>
        <v>0</v>
      </c>
      <c r="O624" s="241">
        <f ca="1">+IFERROR(INDEX('Hoja de Trabajo para listado'!$A$155:$Z$1048576,MATCH($A624,'Hoja de Trabajo para listado'!$A$155:$A$1048576,0),MATCH((CUADRO!O$4&amp;$E624),'Hoja de Trabajo para listado'!$A$151:$Z$151,0)),0)+IFERROR(INDEX('Hoja de Trabajo para listado'!$AB$155:$BA$1048576,MATCH($A624,'Hoja de Trabajo para listado'!$AB$155:$AB$1048576,0),MATCH((CUADRO!O$4&amp;$E624),'Hoja de Trabajo para listado'!$AB$151:$BA$151,0)),0)+IFERROR(INDEX('Hoja de Trabajo para listado'!$BC$155:$CB$1048576,MATCH($A624,'Hoja de Trabajo para listado'!$BC$155:$BC$1048576,0),MATCH((CUADRO!O$4&amp;$E624),'Hoja de Trabajo para listado'!$BC$151:$CB$151,0)),0)+IFERROR(INDEX('Hoja de Trabajo para listado'!$DE$153:$DG$274,MATCH($A624,'Hoja de Trabajo para listado'!$DE$153:$DE$1048576,0),MATCH((CUADRO!O$4&amp;$E624),'Hoja de Trabajo para listado'!$DE$151:$DG$151,0)),0)+IFERROR(INDEX('Hoja de Trabajo para listado'!$CD$155:$DC$1048576,MATCH($A624,'Hoja de Trabajo para listado'!$CD$155:$CD$1048576,0),MATCH((CUADRO!O$4&amp;$E624),'Hoja de Trabajo para listado'!$CD$151:$DC$151,0)),0)</f>
        <v>0</v>
      </c>
      <c r="P624" s="241">
        <f ca="1">+IFERROR(INDEX('Hoja de Trabajo para listado'!$A$155:$Z$1048576,MATCH($A624,'Hoja de Trabajo para listado'!$A$155:$A$1048576,0),MATCH((CUADRO!P$4&amp;$E624),'Hoja de Trabajo para listado'!$A$151:$Z$151,0)),0)+IFERROR(INDEX('Hoja de Trabajo para listado'!$AB$155:$BA$1048576,MATCH($A624,'Hoja de Trabajo para listado'!$AB$155:$AB$1048576,0),MATCH((CUADRO!P$4&amp;$E624),'Hoja de Trabajo para listado'!$AB$151:$BA$151,0)),0)+IFERROR(INDEX('Hoja de Trabajo para listado'!$BC$155:$CB$1048576,MATCH($A624,'Hoja de Trabajo para listado'!$BC$155:$BC$1048576,0),MATCH((CUADRO!P$4&amp;$E624),'Hoja de Trabajo para listado'!$BC$151:$CB$151,0)),0)+IFERROR(INDEX('Hoja de Trabajo para listado'!$DE$153:$DG$274,MATCH($A624,'Hoja de Trabajo para listado'!$DE$153:$DE$1048576,0),MATCH((CUADRO!P$4&amp;$E624),'Hoja de Trabajo para listado'!$DE$151:$DG$151,0)),0)+IFERROR(INDEX('Hoja de Trabajo para listado'!$CD$155:$DC$1048576,MATCH($A624,'Hoja de Trabajo para listado'!$CD$155:$CD$1048576,0),MATCH((CUADRO!P$4&amp;$E624),'Hoja de Trabajo para listado'!$CD$151:$DC$151,0)),0)</f>
        <v>0</v>
      </c>
      <c r="Q624" s="241">
        <f ca="1">+IFERROR(INDEX('Hoja de Trabajo para listado'!$A$155:$Z$1048576,MATCH($A624,'Hoja de Trabajo para listado'!$A$155:$A$1048576,0),MATCH((CUADRO!Q$4&amp;$E624),'Hoja de Trabajo para listado'!$A$151:$Z$151,0)),0)+IFERROR(INDEX('Hoja de Trabajo para listado'!$AB$155:$BA$1048576,MATCH($A624,'Hoja de Trabajo para listado'!$AB$155:$AB$1048576,0),MATCH((CUADRO!Q$4&amp;$E624),'Hoja de Trabajo para listado'!$AB$151:$BA$151,0)),0)+IFERROR(INDEX('Hoja de Trabajo para listado'!$BC$155:$CB$1048576,MATCH($A624,'Hoja de Trabajo para listado'!$BC$155:$BC$1048576,0),MATCH((CUADRO!Q$4&amp;$E624),'Hoja de Trabajo para listado'!$BC$151:$CB$151,0)),0)+IFERROR(INDEX('Hoja de Trabajo para listado'!$DE$153:$DG$274,MATCH($A624,'Hoja de Trabajo para listado'!$DE$153:$DE$1048576,0),MATCH((CUADRO!Q$4&amp;$E624),'Hoja de Trabajo para listado'!$DE$151:$DG$151,0)),0)+IFERROR(INDEX('Hoja de Trabajo para listado'!$CD$155:$DC$1048576,MATCH($A624,'Hoja de Trabajo para listado'!$CD$155:$CD$1048576,0),MATCH((CUADRO!Q$4&amp;$E624),'Hoja de Trabajo para listado'!$CD$151:$DC$151,0)),0)</f>
        <v>0</v>
      </c>
      <c r="R624" s="241">
        <f t="shared" ca="1" si="25"/>
        <v>0</v>
      </c>
      <c r="S624" s="247">
        <f ca="1">+R623+R624</f>
        <v>0</v>
      </c>
      <c r="T624" s="241">
        <f ca="1">+S624</f>
        <v>0</v>
      </c>
      <c r="U624" s="240">
        <f t="shared" si="26"/>
        <v>2</v>
      </c>
      <c r="V624" s="327" t="str">
        <f>+VLOOKUP(A624,bd_lista!$A$3:$E$592,5,FALSE)</f>
        <v>Gobiernos Autonomos Municipales</v>
      </c>
      <c r="W624" s="398"/>
      <c r="X624" s="240">
        <f>+VLOOKUP(A624,[4]Sheet1!$A$13:$D$744,4,FALSE)</f>
        <v>0</v>
      </c>
      <c r="Y624" s="240" t="e">
        <f>+VLOOKUP(X624,bd_lista!$A$3:$C$592,3,FALSE)</f>
        <v>#N/A</v>
      </c>
      <c r="Z624" s="288"/>
      <c r="AA624" s="289"/>
    </row>
    <row r="625" spans="1:27" customFormat="1" ht="15" hidden="1" customHeight="1">
      <c r="A625" s="32">
        <v>1264</v>
      </c>
      <c r="B625" s="393">
        <f>+A625</f>
        <v>1264</v>
      </c>
      <c r="C625" s="245" t="str">
        <f>+VLOOKUP(A625,bd_lista!$A$3:$C$592,3,FALSE)</f>
        <v>Gobierno Autónomo Municipal de Puerto Pérez</v>
      </c>
      <c r="D625" s="395" t="str">
        <f>+C625</f>
        <v>Gobierno Autónomo Municipal de Puerto Pérez</v>
      </c>
      <c r="E625" s="240" t="s">
        <v>1303</v>
      </c>
      <c r="F625" s="241">
        <f ca="1">+IFERROR(INDEX('Hoja de Trabajo para listado'!$A$155:$Z$1048576,MATCH($A625,'Hoja de Trabajo para listado'!$A$155:$A$1048576,0),MATCH((CUADRO!F$4&amp;$E625),'Hoja de Trabajo para listado'!$A$151:$Z$151,0)),0)+IFERROR(INDEX('Hoja de Trabajo para listado'!$AB$155:$BA$1048576,MATCH($A625,'Hoja de Trabajo para listado'!$AB$155:$AB$1048576,0),MATCH((CUADRO!F$4&amp;$E625),'Hoja de Trabajo para listado'!$AB$151:$BA$151,0)),0)+IFERROR(INDEX('Hoja de Trabajo para listado'!$BC$155:$CB$1048576,MATCH($A625,'Hoja de Trabajo para listado'!$BC$155:$BC$1048576,0),MATCH((CUADRO!F$4&amp;$E625),'Hoja de Trabajo para listado'!$BC$151:$CB$151,0)),0)+IFERROR(INDEX('Hoja de Trabajo para listado'!$DE$153:$DG$274,MATCH($A625,'Hoja de Trabajo para listado'!$DE$153:$DE$1048576,0),MATCH((CUADRO!F$4&amp;$E625),'Hoja de Trabajo para listado'!$DE$151:$DG$151,0)),0)+IFERROR(INDEX('Hoja de Trabajo para listado'!$CD$155:$DC$1048576,MATCH($A625,'Hoja de Trabajo para listado'!$CD$155:$CD$1048576,0),MATCH((CUADRO!F$4&amp;$E625),'Hoja de Trabajo para listado'!$CD$151:$DC$151,0)),0)</f>
        <v>0</v>
      </c>
      <c r="G625" s="241">
        <f ca="1">+IFERROR(INDEX('Hoja de Trabajo para listado'!$A$155:$Z$1048576,MATCH($A625,'Hoja de Trabajo para listado'!$A$155:$A$1048576,0),MATCH((CUADRO!G$4&amp;$E625),'Hoja de Trabajo para listado'!$A$151:$Z$151,0)),0)+IFERROR(INDEX('Hoja de Trabajo para listado'!$AB$155:$BA$1048576,MATCH($A625,'Hoja de Trabajo para listado'!$AB$155:$AB$1048576,0),MATCH((CUADRO!G$4&amp;$E625),'Hoja de Trabajo para listado'!$AB$151:$BA$151,0)),0)+IFERROR(INDEX('Hoja de Trabajo para listado'!$BC$155:$CB$1048576,MATCH($A625,'Hoja de Trabajo para listado'!$BC$155:$BC$1048576,0),MATCH((CUADRO!G$4&amp;$E625),'Hoja de Trabajo para listado'!$BC$151:$CB$151,0)),0)+IFERROR(INDEX('Hoja de Trabajo para listado'!$DE$153:$DG$274,MATCH($A625,'Hoja de Trabajo para listado'!$DE$153:$DE$1048576,0),MATCH((CUADRO!G$4&amp;$E625),'Hoja de Trabajo para listado'!$DE$151:$DG$151,0)),0)+IFERROR(INDEX('Hoja de Trabajo para listado'!$CD$155:$DC$1048576,MATCH($A625,'Hoja de Trabajo para listado'!$CD$155:$CD$1048576,0),MATCH((CUADRO!G$4&amp;$E625),'Hoja de Trabajo para listado'!$CD$151:$DC$151,0)),0)</f>
        <v>0</v>
      </c>
      <c r="H625" s="241">
        <f ca="1">+IFERROR(INDEX('Hoja de Trabajo para listado'!$A$155:$Z$1048576,MATCH($A625,'Hoja de Trabajo para listado'!$A$155:$A$1048576,0),MATCH((CUADRO!H$4&amp;$E625),'Hoja de Trabajo para listado'!$A$151:$Z$151,0)),0)+IFERROR(INDEX('Hoja de Trabajo para listado'!$AB$155:$BA$1048576,MATCH($A625,'Hoja de Trabajo para listado'!$AB$155:$AB$1048576,0),MATCH((CUADRO!H$4&amp;$E625),'Hoja de Trabajo para listado'!$AB$151:$BA$151,0)),0)+IFERROR(INDEX('Hoja de Trabajo para listado'!$BC$155:$CB$1048576,MATCH($A625,'Hoja de Trabajo para listado'!$BC$155:$BC$1048576,0),MATCH((CUADRO!H$4&amp;$E625),'Hoja de Trabajo para listado'!$BC$151:$CB$151,0)),0)+IFERROR(INDEX('Hoja de Trabajo para listado'!$DE$153:$DG$274,MATCH($A625,'Hoja de Trabajo para listado'!$DE$153:$DE$1048576,0),MATCH((CUADRO!H$4&amp;$E625),'Hoja de Trabajo para listado'!$DE$151:$DG$151,0)),0)+IFERROR(INDEX('Hoja de Trabajo para listado'!$CD$155:$DC$1048576,MATCH($A625,'Hoja de Trabajo para listado'!$CD$155:$CD$1048576,0),MATCH((CUADRO!H$4&amp;$E625),'Hoja de Trabajo para listado'!$CD$151:$DC$151,0)),0)</f>
        <v>0</v>
      </c>
      <c r="I625" s="241">
        <f ca="1">+IFERROR(INDEX('Hoja de Trabajo para listado'!$A$155:$Z$1048576,MATCH($A625,'Hoja de Trabajo para listado'!$A$155:$A$1048576,0),MATCH((CUADRO!I$4&amp;$E625),'Hoja de Trabajo para listado'!$A$151:$Z$151,0)),0)+IFERROR(INDEX('Hoja de Trabajo para listado'!$AB$155:$BA$1048576,MATCH($A625,'Hoja de Trabajo para listado'!$AB$155:$AB$1048576,0),MATCH((CUADRO!I$4&amp;$E625),'Hoja de Trabajo para listado'!$AB$151:$BA$151,0)),0)+IFERROR(INDEX('Hoja de Trabajo para listado'!$BC$155:$CB$1048576,MATCH($A625,'Hoja de Trabajo para listado'!$BC$155:$BC$1048576,0),MATCH((CUADRO!I$4&amp;$E625),'Hoja de Trabajo para listado'!$BC$151:$CB$151,0)),0)+IFERROR(INDEX('Hoja de Trabajo para listado'!$DE$153:$DG$274,MATCH($A625,'Hoja de Trabajo para listado'!$DE$153:$DE$1048576,0),MATCH((CUADRO!I$4&amp;$E625),'Hoja de Trabajo para listado'!$DE$151:$DG$151,0)),0)+IFERROR(INDEX('Hoja de Trabajo para listado'!$CD$155:$DC$1048576,MATCH($A625,'Hoja de Trabajo para listado'!$CD$155:$CD$1048576,0),MATCH((CUADRO!I$4&amp;$E625),'Hoja de Trabajo para listado'!$CD$151:$DC$151,0)),0)</f>
        <v>0</v>
      </c>
      <c r="J625" s="241">
        <f ca="1">+IFERROR(INDEX('Hoja de Trabajo para listado'!$A$155:$Z$1048576,MATCH($A625,'Hoja de Trabajo para listado'!$A$155:$A$1048576,0),MATCH((CUADRO!J$4&amp;$E625),'Hoja de Trabajo para listado'!$A$151:$Z$151,0)),0)+IFERROR(INDEX('Hoja de Trabajo para listado'!$AB$155:$BA$1048576,MATCH($A625,'Hoja de Trabajo para listado'!$AB$155:$AB$1048576,0),MATCH((CUADRO!J$4&amp;$E625),'Hoja de Trabajo para listado'!$AB$151:$BA$151,0)),0)+IFERROR(INDEX('Hoja de Trabajo para listado'!$BC$155:$CB$1048576,MATCH($A625,'Hoja de Trabajo para listado'!$BC$155:$BC$1048576,0),MATCH((CUADRO!J$4&amp;$E625),'Hoja de Trabajo para listado'!$BC$151:$CB$151,0)),0)+IFERROR(INDEX('Hoja de Trabajo para listado'!$DE$153:$DG$274,MATCH($A625,'Hoja de Trabajo para listado'!$DE$153:$DE$1048576,0),MATCH((CUADRO!J$4&amp;$E625),'Hoja de Trabajo para listado'!$DE$151:$DG$151,0)),0)+IFERROR(INDEX('Hoja de Trabajo para listado'!$CD$155:$DC$1048576,MATCH($A625,'Hoja de Trabajo para listado'!$CD$155:$CD$1048576,0),MATCH((CUADRO!J$4&amp;$E625),'Hoja de Trabajo para listado'!$CD$151:$DC$151,0)),0)</f>
        <v>0</v>
      </c>
      <c r="K625" s="241">
        <f ca="1">+IFERROR(INDEX('Hoja de Trabajo para listado'!$A$155:$Z$1048576,MATCH($A625,'Hoja de Trabajo para listado'!$A$155:$A$1048576,0),MATCH((CUADRO!K$4&amp;$E625),'Hoja de Trabajo para listado'!$A$151:$Z$151,0)),0)+IFERROR(INDEX('Hoja de Trabajo para listado'!$AB$155:$BA$1048576,MATCH($A625,'Hoja de Trabajo para listado'!$AB$155:$AB$1048576,0),MATCH((CUADRO!K$4&amp;$E625),'Hoja de Trabajo para listado'!$AB$151:$BA$151,0)),0)+IFERROR(INDEX('Hoja de Trabajo para listado'!$BC$155:$CB$1048576,MATCH($A625,'Hoja de Trabajo para listado'!$BC$155:$BC$1048576,0),MATCH((CUADRO!K$4&amp;$E625),'Hoja de Trabajo para listado'!$BC$151:$CB$151,0)),0)+IFERROR(INDEX('Hoja de Trabajo para listado'!$DE$153:$DG$274,MATCH($A625,'Hoja de Trabajo para listado'!$DE$153:$DE$1048576,0),MATCH((CUADRO!K$4&amp;$E625),'Hoja de Trabajo para listado'!$DE$151:$DG$151,0)),0)+IFERROR(INDEX('Hoja de Trabajo para listado'!$CD$155:$DC$1048576,MATCH($A625,'Hoja de Trabajo para listado'!$CD$155:$CD$1048576,0),MATCH((CUADRO!K$4&amp;$E625),'Hoja de Trabajo para listado'!$CD$151:$DC$151,0)),0)</f>
        <v>0</v>
      </c>
      <c r="L625" s="241">
        <f ca="1">+IFERROR(INDEX('Hoja de Trabajo para listado'!$A$155:$Z$1048576,MATCH($A625,'Hoja de Trabajo para listado'!$A$155:$A$1048576,0),MATCH((CUADRO!L$4&amp;$E625),'Hoja de Trabajo para listado'!$A$151:$Z$151,0)),0)+IFERROR(INDEX('Hoja de Trabajo para listado'!$AB$155:$BA$1048576,MATCH($A625,'Hoja de Trabajo para listado'!$AB$155:$AB$1048576,0),MATCH((CUADRO!L$4&amp;$E625),'Hoja de Trabajo para listado'!$AB$151:$BA$151,0)),0)+IFERROR(INDEX('Hoja de Trabajo para listado'!$BC$155:$CB$1048576,MATCH($A625,'Hoja de Trabajo para listado'!$BC$155:$BC$1048576,0),MATCH((CUADRO!L$4&amp;$E625),'Hoja de Trabajo para listado'!$BC$151:$CB$151,0)),0)+IFERROR(INDEX('Hoja de Trabajo para listado'!$DE$153:$DG$274,MATCH($A625,'Hoja de Trabajo para listado'!$DE$153:$DE$1048576,0),MATCH((CUADRO!L$4&amp;$E625),'Hoja de Trabajo para listado'!$DE$151:$DG$151,0)),0)+IFERROR(INDEX('Hoja de Trabajo para listado'!$CD$155:$DC$1048576,MATCH($A625,'Hoja de Trabajo para listado'!$CD$155:$CD$1048576,0),MATCH((CUADRO!L$4&amp;$E625),'Hoja de Trabajo para listado'!$CD$151:$DC$151,0)),0)</f>
        <v>0</v>
      </c>
      <c r="M625" s="241">
        <f ca="1">+IFERROR(INDEX('Hoja de Trabajo para listado'!$A$155:$Z$1048576,MATCH($A625,'Hoja de Trabajo para listado'!$A$155:$A$1048576,0),MATCH((CUADRO!M$4&amp;$E625),'Hoja de Trabajo para listado'!$A$151:$Z$151,0)),0)+IFERROR(INDEX('Hoja de Trabajo para listado'!$AB$155:$BA$1048576,MATCH($A625,'Hoja de Trabajo para listado'!$AB$155:$AB$1048576,0),MATCH((CUADRO!M$4&amp;$E625),'Hoja de Trabajo para listado'!$AB$151:$BA$151,0)),0)+IFERROR(INDEX('Hoja de Trabajo para listado'!$BC$155:$CB$1048576,MATCH($A625,'Hoja de Trabajo para listado'!$BC$155:$BC$1048576,0),MATCH((CUADRO!M$4&amp;$E625),'Hoja de Trabajo para listado'!$BC$151:$CB$151,0)),0)+IFERROR(INDEX('Hoja de Trabajo para listado'!$DE$153:$DG$274,MATCH($A625,'Hoja de Trabajo para listado'!$DE$153:$DE$1048576,0),MATCH((CUADRO!M$4&amp;$E625),'Hoja de Trabajo para listado'!$DE$151:$DG$151,0)),0)+IFERROR(INDEX('Hoja de Trabajo para listado'!$CD$155:$DC$1048576,MATCH($A625,'Hoja de Trabajo para listado'!$CD$155:$CD$1048576,0),MATCH((CUADRO!M$4&amp;$E625),'Hoja de Trabajo para listado'!$CD$151:$DC$151,0)),0)</f>
        <v>0</v>
      </c>
      <c r="N625" s="241">
        <f ca="1">+IFERROR(INDEX('Hoja de Trabajo para listado'!$A$155:$Z$1048576,MATCH($A625,'Hoja de Trabajo para listado'!$A$155:$A$1048576,0),MATCH((CUADRO!N$4&amp;$E625),'Hoja de Trabajo para listado'!$A$151:$Z$151,0)),0)+IFERROR(INDEX('Hoja de Trabajo para listado'!$AB$155:$BA$1048576,MATCH($A625,'Hoja de Trabajo para listado'!$AB$155:$AB$1048576,0),MATCH((CUADRO!N$4&amp;$E625),'Hoja de Trabajo para listado'!$AB$151:$BA$151,0)),0)+IFERROR(INDEX('Hoja de Trabajo para listado'!$BC$155:$CB$1048576,MATCH($A625,'Hoja de Trabajo para listado'!$BC$155:$BC$1048576,0),MATCH((CUADRO!N$4&amp;$E625),'Hoja de Trabajo para listado'!$BC$151:$CB$151,0)),0)+IFERROR(INDEX('Hoja de Trabajo para listado'!$DE$153:$DG$274,MATCH($A625,'Hoja de Trabajo para listado'!$DE$153:$DE$1048576,0),MATCH((CUADRO!N$4&amp;$E625),'Hoja de Trabajo para listado'!$DE$151:$DG$151,0)),0)+IFERROR(INDEX('Hoja de Trabajo para listado'!$CD$155:$DC$1048576,MATCH($A625,'Hoja de Trabajo para listado'!$CD$155:$CD$1048576,0),MATCH((CUADRO!N$4&amp;$E625),'Hoja de Trabajo para listado'!$CD$151:$DC$151,0)),0)</f>
        <v>0</v>
      </c>
      <c r="O625" s="241">
        <f ca="1">+IFERROR(INDEX('Hoja de Trabajo para listado'!$A$155:$Z$1048576,MATCH($A625,'Hoja de Trabajo para listado'!$A$155:$A$1048576,0),MATCH((CUADRO!O$4&amp;$E625),'Hoja de Trabajo para listado'!$A$151:$Z$151,0)),0)+IFERROR(INDEX('Hoja de Trabajo para listado'!$AB$155:$BA$1048576,MATCH($A625,'Hoja de Trabajo para listado'!$AB$155:$AB$1048576,0),MATCH((CUADRO!O$4&amp;$E625),'Hoja de Trabajo para listado'!$AB$151:$BA$151,0)),0)+IFERROR(INDEX('Hoja de Trabajo para listado'!$BC$155:$CB$1048576,MATCH($A625,'Hoja de Trabajo para listado'!$BC$155:$BC$1048576,0),MATCH((CUADRO!O$4&amp;$E625),'Hoja de Trabajo para listado'!$BC$151:$CB$151,0)),0)+IFERROR(INDEX('Hoja de Trabajo para listado'!$DE$153:$DG$274,MATCH($A625,'Hoja de Trabajo para listado'!$DE$153:$DE$1048576,0),MATCH((CUADRO!O$4&amp;$E625),'Hoja de Trabajo para listado'!$DE$151:$DG$151,0)),0)+IFERROR(INDEX('Hoja de Trabajo para listado'!$CD$155:$DC$1048576,MATCH($A625,'Hoja de Trabajo para listado'!$CD$155:$CD$1048576,0),MATCH((CUADRO!O$4&amp;$E625),'Hoja de Trabajo para listado'!$CD$151:$DC$151,0)),0)</f>
        <v>0</v>
      </c>
      <c r="P625" s="241">
        <f ca="1">+IFERROR(INDEX('Hoja de Trabajo para listado'!$A$155:$Z$1048576,MATCH($A625,'Hoja de Trabajo para listado'!$A$155:$A$1048576,0),MATCH((CUADRO!P$4&amp;$E625),'Hoja de Trabajo para listado'!$A$151:$Z$151,0)),0)+IFERROR(INDEX('Hoja de Trabajo para listado'!$AB$155:$BA$1048576,MATCH($A625,'Hoja de Trabajo para listado'!$AB$155:$AB$1048576,0),MATCH((CUADRO!P$4&amp;$E625),'Hoja de Trabajo para listado'!$AB$151:$BA$151,0)),0)+IFERROR(INDEX('Hoja de Trabajo para listado'!$BC$155:$CB$1048576,MATCH($A625,'Hoja de Trabajo para listado'!$BC$155:$BC$1048576,0),MATCH((CUADRO!P$4&amp;$E625),'Hoja de Trabajo para listado'!$BC$151:$CB$151,0)),0)+IFERROR(INDEX('Hoja de Trabajo para listado'!$DE$153:$DG$274,MATCH($A625,'Hoja de Trabajo para listado'!$DE$153:$DE$1048576,0),MATCH((CUADRO!P$4&amp;$E625),'Hoja de Trabajo para listado'!$DE$151:$DG$151,0)),0)+IFERROR(INDEX('Hoja de Trabajo para listado'!$CD$155:$DC$1048576,MATCH($A625,'Hoja de Trabajo para listado'!$CD$155:$CD$1048576,0),MATCH((CUADRO!P$4&amp;$E625),'Hoja de Trabajo para listado'!$CD$151:$DC$151,0)),0)</f>
        <v>0</v>
      </c>
      <c r="Q625" s="241">
        <f ca="1">+IFERROR(INDEX('Hoja de Trabajo para listado'!$A$155:$Z$1048576,MATCH($A625,'Hoja de Trabajo para listado'!$A$155:$A$1048576,0),MATCH((CUADRO!Q$4&amp;$E625),'Hoja de Trabajo para listado'!$A$151:$Z$151,0)),0)+IFERROR(INDEX('Hoja de Trabajo para listado'!$AB$155:$BA$1048576,MATCH($A625,'Hoja de Trabajo para listado'!$AB$155:$AB$1048576,0),MATCH((CUADRO!Q$4&amp;$E625),'Hoja de Trabajo para listado'!$AB$151:$BA$151,0)),0)+IFERROR(INDEX('Hoja de Trabajo para listado'!$BC$155:$CB$1048576,MATCH($A625,'Hoja de Trabajo para listado'!$BC$155:$BC$1048576,0),MATCH((CUADRO!Q$4&amp;$E625),'Hoja de Trabajo para listado'!$BC$151:$CB$151,0)),0)+IFERROR(INDEX('Hoja de Trabajo para listado'!$DE$153:$DG$274,MATCH($A625,'Hoja de Trabajo para listado'!$DE$153:$DE$1048576,0),MATCH((CUADRO!Q$4&amp;$E625),'Hoja de Trabajo para listado'!$DE$151:$DG$151,0)),0)+IFERROR(INDEX('Hoja de Trabajo para listado'!$CD$155:$DC$1048576,MATCH($A625,'Hoja de Trabajo para listado'!$CD$155:$CD$1048576,0),MATCH((CUADRO!Q$4&amp;$E625),'Hoja de Trabajo para listado'!$CD$151:$DC$151,0)),0)</f>
        <v>0</v>
      </c>
      <c r="R625" s="241">
        <f t="shared" ca="1" si="25"/>
        <v>0</v>
      </c>
      <c r="S625" s="247"/>
      <c r="T625" s="241">
        <f ca="1">+T626</f>
        <v>0</v>
      </c>
      <c r="U625" s="240">
        <f t="shared" si="26"/>
        <v>1</v>
      </c>
      <c r="V625" s="327" t="str">
        <f>+VLOOKUP(A625,bd_lista!$A$3:$E$592,5,FALSE)</f>
        <v>Gobiernos Autonomos Municipales</v>
      </c>
      <c r="W625" s="397" t="str">
        <f>+V625</f>
        <v>Gobiernos Autonomos Municipales</v>
      </c>
      <c r="X625" s="240">
        <f>+VLOOKUP(A625,[4]Sheet1!$A$13:$D$744,4,FALSE)</f>
        <v>0</v>
      </c>
      <c r="Y625" s="240" t="e">
        <f>+VLOOKUP(X625,bd_lista!$A$3:$C$592,3,FALSE)</f>
        <v>#N/A</v>
      </c>
      <c r="Z625" s="290">
        <f>+X625</f>
        <v>0</v>
      </c>
      <c r="AA625" s="291" t="e">
        <f>+Y625</f>
        <v>#N/A</v>
      </c>
    </row>
    <row r="626" spans="1:27" customFormat="1" ht="15" hidden="1" customHeight="1">
      <c r="A626" s="32">
        <v>1264</v>
      </c>
      <c r="B626" s="394"/>
      <c r="C626" s="245" t="str">
        <f>+VLOOKUP(A626,bd_lista!$A$3:$C$592,3,FALSE)</f>
        <v>Gobierno Autónomo Municipal de Puerto Pérez</v>
      </c>
      <c r="D626" s="396"/>
      <c r="E626" s="242" t="s">
        <v>1304</v>
      </c>
      <c r="F626" s="241">
        <f ca="1">+IFERROR(INDEX('Hoja de Trabajo para listado'!$A$155:$Z$1048576,MATCH($A626,'Hoja de Trabajo para listado'!$A$155:$A$1048576,0),MATCH((CUADRO!F$4&amp;$E626),'Hoja de Trabajo para listado'!$A$151:$Z$151,0)),0)+IFERROR(INDEX('Hoja de Trabajo para listado'!$AB$155:$BA$1048576,MATCH($A626,'Hoja de Trabajo para listado'!$AB$155:$AB$1048576,0),MATCH((CUADRO!F$4&amp;$E626),'Hoja de Trabajo para listado'!$AB$151:$BA$151,0)),0)+IFERROR(INDEX('Hoja de Trabajo para listado'!$BC$155:$CB$1048576,MATCH($A626,'Hoja de Trabajo para listado'!$BC$155:$BC$1048576,0),MATCH((CUADRO!F$4&amp;$E626),'Hoja de Trabajo para listado'!$BC$151:$CB$151,0)),0)+IFERROR(INDEX('Hoja de Trabajo para listado'!$DE$153:$DG$274,MATCH($A626,'Hoja de Trabajo para listado'!$DE$153:$DE$1048576,0),MATCH((CUADRO!F$4&amp;$E626),'Hoja de Trabajo para listado'!$DE$151:$DG$151,0)),0)+IFERROR(INDEX('Hoja de Trabajo para listado'!$CD$155:$DC$1048576,MATCH($A626,'Hoja de Trabajo para listado'!$CD$155:$CD$1048576,0),MATCH((CUADRO!F$4&amp;$E626),'Hoja de Trabajo para listado'!$CD$151:$DC$151,0)),0)</f>
        <v>0</v>
      </c>
      <c r="G626" s="241">
        <f ca="1">+IFERROR(INDEX('Hoja de Trabajo para listado'!$A$155:$Z$1048576,MATCH($A626,'Hoja de Trabajo para listado'!$A$155:$A$1048576,0),MATCH((CUADRO!G$4&amp;$E626),'Hoja de Trabajo para listado'!$A$151:$Z$151,0)),0)+IFERROR(INDEX('Hoja de Trabajo para listado'!$AB$155:$BA$1048576,MATCH($A626,'Hoja de Trabajo para listado'!$AB$155:$AB$1048576,0),MATCH((CUADRO!G$4&amp;$E626),'Hoja de Trabajo para listado'!$AB$151:$BA$151,0)),0)+IFERROR(INDEX('Hoja de Trabajo para listado'!$BC$155:$CB$1048576,MATCH($A626,'Hoja de Trabajo para listado'!$BC$155:$BC$1048576,0),MATCH((CUADRO!G$4&amp;$E626),'Hoja de Trabajo para listado'!$BC$151:$CB$151,0)),0)+IFERROR(INDEX('Hoja de Trabajo para listado'!$DE$153:$DG$274,MATCH($A626,'Hoja de Trabajo para listado'!$DE$153:$DE$1048576,0),MATCH((CUADRO!G$4&amp;$E626),'Hoja de Trabajo para listado'!$DE$151:$DG$151,0)),0)+IFERROR(INDEX('Hoja de Trabajo para listado'!$CD$155:$DC$1048576,MATCH($A626,'Hoja de Trabajo para listado'!$CD$155:$CD$1048576,0),MATCH((CUADRO!G$4&amp;$E626),'Hoja de Trabajo para listado'!$CD$151:$DC$151,0)),0)</f>
        <v>0</v>
      </c>
      <c r="H626" s="241">
        <f ca="1">+IFERROR(INDEX('Hoja de Trabajo para listado'!$A$155:$Z$1048576,MATCH($A626,'Hoja de Trabajo para listado'!$A$155:$A$1048576,0),MATCH((CUADRO!H$4&amp;$E626),'Hoja de Trabajo para listado'!$A$151:$Z$151,0)),0)+IFERROR(INDEX('Hoja de Trabajo para listado'!$AB$155:$BA$1048576,MATCH($A626,'Hoja de Trabajo para listado'!$AB$155:$AB$1048576,0),MATCH((CUADRO!H$4&amp;$E626),'Hoja de Trabajo para listado'!$AB$151:$BA$151,0)),0)+IFERROR(INDEX('Hoja de Trabajo para listado'!$BC$155:$CB$1048576,MATCH($A626,'Hoja de Trabajo para listado'!$BC$155:$BC$1048576,0),MATCH((CUADRO!H$4&amp;$E626),'Hoja de Trabajo para listado'!$BC$151:$CB$151,0)),0)+IFERROR(INDEX('Hoja de Trabajo para listado'!$DE$153:$DG$274,MATCH($A626,'Hoja de Trabajo para listado'!$DE$153:$DE$1048576,0),MATCH((CUADRO!H$4&amp;$E626),'Hoja de Trabajo para listado'!$DE$151:$DG$151,0)),0)+IFERROR(INDEX('Hoja de Trabajo para listado'!$CD$155:$DC$1048576,MATCH($A626,'Hoja de Trabajo para listado'!$CD$155:$CD$1048576,0),MATCH((CUADRO!H$4&amp;$E626),'Hoja de Trabajo para listado'!$CD$151:$DC$151,0)),0)</f>
        <v>0</v>
      </c>
      <c r="I626" s="241">
        <f ca="1">+IFERROR(INDEX('Hoja de Trabajo para listado'!$A$155:$Z$1048576,MATCH($A626,'Hoja de Trabajo para listado'!$A$155:$A$1048576,0),MATCH((CUADRO!I$4&amp;$E626),'Hoja de Trabajo para listado'!$A$151:$Z$151,0)),0)+IFERROR(INDEX('Hoja de Trabajo para listado'!$AB$155:$BA$1048576,MATCH($A626,'Hoja de Trabajo para listado'!$AB$155:$AB$1048576,0),MATCH((CUADRO!I$4&amp;$E626),'Hoja de Trabajo para listado'!$AB$151:$BA$151,0)),0)+IFERROR(INDEX('Hoja de Trabajo para listado'!$BC$155:$CB$1048576,MATCH($A626,'Hoja de Trabajo para listado'!$BC$155:$BC$1048576,0),MATCH((CUADRO!I$4&amp;$E626),'Hoja de Trabajo para listado'!$BC$151:$CB$151,0)),0)+IFERROR(INDEX('Hoja de Trabajo para listado'!$DE$153:$DG$274,MATCH($A626,'Hoja de Trabajo para listado'!$DE$153:$DE$1048576,0),MATCH((CUADRO!I$4&amp;$E626),'Hoja de Trabajo para listado'!$DE$151:$DG$151,0)),0)+IFERROR(INDEX('Hoja de Trabajo para listado'!$CD$155:$DC$1048576,MATCH($A626,'Hoja de Trabajo para listado'!$CD$155:$CD$1048576,0),MATCH((CUADRO!I$4&amp;$E626),'Hoja de Trabajo para listado'!$CD$151:$DC$151,0)),0)</f>
        <v>0</v>
      </c>
      <c r="J626" s="241">
        <f ca="1">+IFERROR(INDEX('Hoja de Trabajo para listado'!$A$155:$Z$1048576,MATCH($A626,'Hoja de Trabajo para listado'!$A$155:$A$1048576,0),MATCH((CUADRO!J$4&amp;$E626),'Hoja de Trabajo para listado'!$A$151:$Z$151,0)),0)+IFERROR(INDEX('Hoja de Trabajo para listado'!$AB$155:$BA$1048576,MATCH($A626,'Hoja de Trabajo para listado'!$AB$155:$AB$1048576,0),MATCH((CUADRO!J$4&amp;$E626),'Hoja de Trabajo para listado'!$AB$151:$BA$151,0)),0)+IFERROR(INDEX('Hoja de Trabajo para listado'!$BC$155:$CB$1048576,MATCH($A626,'Hoja de Trabajo para listado'!$BC$155:$BC$1048576,0),MATCH((CUADRO!J$4&amp;$E626),'Hoja de Trabajo para listado'!$BC$151:$CB$151,0)),0)+IFERROR(INDEX('Hoja de Trabajo para listado'!$DE$153:$DG$274,MATCH($A626,'Hoja de Trabajo para listado'!$DE$153:$DE$1048576,0),MATCH((CUADRO!J$4&amp;$E626),'Hoja de Trabajo para listado'!$DE$151:$DG$151,0)),0)+IFERROR(INDEX('Hoja de Trabajo para listado'!$CD$155:$DC$1048576,MATCH($A626,'Hoja de Trabajo para listado'!$CD$155:$CD$1048576,0),MATCH((CUADRO!J$4&amp;$E626),'Hoja de Trabajo para listado'!$CD$151:$DC$151,0)),0)</f>
        <v>0</v>
      </c>
      <c r="K626" s="241">
        <f ca="1">+IFERROR(INDEX('Hoja de Trabajo para listado'!$A$155:$Z$1048576,MATCH($A626,'Hoja de Trabajo para listado'!$A$155:$A$1048576,0),MATCH((CUADRO!K$4&amp;$E626),'Hoja de Trabajo para listado'!$A$151:$Z$151,0)),0)+IFERROR(INDEX('Hoja de Trabajo para listado'!$AB$155:$BA$1048576,MATCH($A626,'Hoja de Trabajo para listado'!$AB$155:$AB$1048576,0),MATCH((CUADRO!K$4&amp;$E626),'Hoja de Trabajo para listado'!$AB$151:$BA$151,0)),0)+IFERROR(INDEX('Hoja de Trabajo para listado'!$BC$155:$CB$1048576,MATCH($A626,'Hoja de Trabajo para listado'!$BC$155:$BC$1048576,0),MATCH((CUADRO!K$4&amp;$E626),'Hoja de Trabajo para listado'!$BC$151:$CB$151,0)),0)+IFERROR(INDEX('Hoja de Trabajo para listado'!$DE$153:$DG$274,MATCH($A626,'Hoja de Trabajo para listado'!$DE$153:$DE$1048576,0),MATCH((CUADRO!K$4&amp;$E626),'Hoja de Trabajo para listado'!$DE$151:$DG$151,0)),0)+IFERROR(INDEX('Hoja de Trabajo para listado'!$CD$155:$DC$1048576,MATCH($A626,'Hoja de Trabajo para listado'!$CD$155:$CD$1048576,0),MATCH((CUADRO!K$4&amp;$E626),'Hoja de Trabajo para listado'!$CD$151:$DC$151,0)),0)</f>
        <v>0</v>
      </c>
      <c r="L626" s="241">
        <f ca="1">+IFERROR(INDEX('Hoja de Trabajo para listado'!$A$155:$Z$1048576,MATCH($A626,'Hoja de Trabajo para listado'!$A$155:$A$1048576,0),MATCH((CUADRO!L$4&amp;$E626),'Hoja de Trabajo para listado'!$A$151:$Z$151,0)),0)+IFERROR(INDEX('Hoja de Trabajo para listado'!$AB$155:$BA$1048576,MATCH($A626,'Hoja de Trabajo para listado'!$AB$155:$AB$1048576,0),MATCH((CUADRO!L$4&amp;$E626),'Hoja de Trabajo para listado'!$AB$151:$BA$151,0)),0)+IFERROR(INDEX('Hoja de Trabajo para listado'!$BC$155:$CB$1048576,MATCH($A626,'Hoja de Trabajo para listado'!$BC$155:$BC$1048576,0),MATCH((CUADRO!L$4&amp;$E626),'Hoja de Trabajo para listado'!$BC$151:$CB$151,0)),0)+IFERROR(INDEX('Hoja de Trabajo para listado'!$DE$153:$DG$274,MATCH($A626,'Hoja de Trabajo para listado'!$DE$153:$DE$1048576,0),MATCH((CUADRO!L$4&amp;$E626),'Hoja de Trabajo para listado'!$DE$151:$DG$151,0)),0)+IFERROR(INDEX('Hoja de Trabajo para listado'!$CD$155:$DC$1048576,MATCH($A626,'Hoja de Trabajo para listado'!$CD$155:$CD$1048576,0),MATCH((CUADRO!L$4&amp;$E626),'Hoja de Trabajo para listado'!$CD$151:$DC$151,0)),0)</f>
        <v>0</v>
      </c>
      <c r="M626" s="241">
        <f ca="1">+IFERROR(INDEX('Hoja de Trabajo para listado'!$A$155:$Z$1048576,MATCH($A626,'Hoja de Trabajo para listado'!$A$155:$A$1048576,0),MATCH((CUADRO!M$4&amp;$E626),'Hoja de Trabajo para listado'!$A$151:$Z$151,0)),0)+IFERROR(INDEX('Hoja de Trabajo para listado'!$AB$155:$BA$1048576,MATCH($A626,'Hoja de Trabajo para listado'!$AB$155:$AB$1048576,0),MATCH((CUADRO!M$4&amp;$E626),'Hoja de Trabajo para listado'!$AB$151:$BA$151,0)),0)+IFERROR(INDEX('Hoja de Trabajo para listado'!$BC$155:$CB$1048576,MATCH($A626,'Hoja de Trabajo para listado'!$BC$155:$BC$1048576,0),MATCH((CUADRO!M$4&amp;$E626),'Hoja de Trabajo para listado'!$BC$151:$CB$151,0)),0)+IFERROR(INDEX('Hoja de Trabajo para listado'!$DE$153:$DG$274,MATCH($A626,'Hoja de Trabajo para listado'!$DE$153:$DE$1048576,0),MATCH((CUADRO!M$4&amp;$E626),'Hoja de Trabajo para listado'!$DE$151:$DG$151,0)),0)+IFERROR(INDEX('Hoja de Trabajo para listado'!$CD$155:$DC$1048576,MATCH($A626,'Hoja de Trabajo para listado'!$CD$155:$CD$1048576,0),MATCH((CUADRO!M$4&amp;$E626),'Hoja de Trabajo para listado'!$CD$151:$DC$151,0)),0)</f>
        <v>0</v>
      </c>
      <c r="N626" s="241">
        <f ca="1">+IFERROR(INDEX('Hoja de Trabajo para listado'!$A$155:$Z$1048576,MATCH($A626,'Hoja de Trabajo para listado'!$A$155:$A$1048576,0),MATCH((CUADRO!N$4&amp;$E626),'Hoja de Trabajo para listado'!$A$151:$Z$151,0)),0)+IFERROR(INDEX('Hoja de Trabajo para listado'!$AB$155:$BA$1048576,MATCH($A626,'Hoja de Trabajo para listado'!$AB$155:$AB$1048576,0),MATCH((CUADRO!N$4&amp;$E626),'Hoja de Trabajo para listado'!$AB$151:$BA$151,0)),0)+IFERROR(INDEX('Hoja de Trabajo para listado'!$BC$155:$CB$1048576,MATCH($A626,'Hoja de Trabajo para listado'!$BC$155:$BC$1048576,0),MATCH((CUADRO!N$4&amp;$E626),'Hoja de Trabajo para listado'!$BC$151:$CB$151,0)),0)+IFERROR(INDEX('Hoja de Trabajo para listado'!$DE$153:$DG$274,MATCH($A626,'Hoja de Trabajo para listado'!$DE$153:$DE$1048576,0),MATCH((CUADRO!N$4&amp;$E626),'Hoja de Trabajo para listado'!$DE$151:$DG$151,0)),0)+IFERROR(INDEX('Hoja de Trabajo para listado'!$CD$155:$DC$1048576,MATCH($A626,'Hoja de Trabajo para listado'!$CD$155:$CD$1048576,0),MATCH((CUADRO!N$4&amp;$E626),'Hoja de Trabajo para listado'!$CD$151:$DC$151,0)),0)</f>
        <v>0</v>
      </c>
      <c r="O626" s="241">
        <f ca="1">+IFERROR(INDEX('Hoja de Trabajo para listado'!$A$155:$Z$1048576,MATCH($A626,'Hoja de Trabajo para listado'!$A$155:$A$1048576,0),MATCH((CUADRO!O$4&amp;$E626),'Hoja de Trabajo para listado'!$A$151:$Z$151,0)),0)+IFERROR(INDEX('Hoja de Trabajo para listado'!$AB$155:$BA$1048576,MATCH($A626,'Hoja de Trabajo para listado'!$AB$155:$AB$1048576,0),MATCH((CUADRO!O$4&amp;$E626),'Hoja de Trabajo para listado'!$AB$151:$BA$151,0)),0)+IFERROR(INDEX('Hoja de Trabajo para listado'!$BC$155:$CB$1048576,MATCH($A626,'Hoja de Trabajo para listado'!$BC$155:$BC$1048576,0),MATCH((CUADRO!O$4&amp;$E626),'Hoja de Trabajo para listado'!$BC$151:$CB$151,0)),0)+IFERROR(INDEX('Hoja de Trabajo para listado'!$DE$153:$DG$274,MATCH($A626,'Hoja de Trabajo para listado'!$DE$153:$DE$1048576,0),MATCH((CUADRO!O$4&amp;$E626),'Hoja de Trabajo para listado'!$DE$151:$DG$151,0)),0)+IFERROR(INDEX('Hoja de Trabajo para listado'!$CD$155:$DC$1048576,MATCH($A626,'Hoja de Trabajo para listado'!$CD$155:$CD$1048576,0),MATCH((CUADRO!O$4&amp;$E626),'Hoja de Trabajo para listado'!$CD$151:$DC$151,0)),0)</f>
        <v>0</v>
      </c>
      <c r="P626" s="241">
        <f ca="1">+IFERROR(INDEX('Hoja de Trabajo para listado'!$A$155:$Z$1048576,MATCH($A626,'Hoja de Trabajo para listado'!$A$155:$A$1048576,0),MATCH((CUADRO!P$4&amp;$E626),'Hoja de Trabajo para listado'!$A$151:$Z$151,0)),0)+IFERROR(INDEX('Hoja de Trabajo para listado'!$AB$155:$BA$1048576,MATCH($A626,'Hoja de Trabajo para listado'!$AB$155:$AB$1048576,0),MATCH((CUADRO!P$4&amp;$E626),'Hoja de Trabajo para listado'!$AB$151:$BA$151,0)),0)+IFERROR(INDEX('Hoja de Trabajo para listado'!$BC$155:$CB$1048576,MATCH($A626,'Hoja de Trabajo para listado'!$BC$155:$BC$1048576,0),MATCH((CUADRO!P$4&amp;$E626),'Hoja de Trabajo para listado'!$BC$151:$CB$151,0)),0)+IFERROR(INDEX('Hoja de Trabajo para listado'!$DE$153:$DG$274,MATCH($A626,'Hoja de Trabajo para listado'!$DE$153:$DE$1048576,0),MATCH((CUADRO!P$4&amp;$E626),'Hoja de Trabajo para listado'!$DE$151:$DG$151,0)),0)+IFERROR(INDEX('Hoja de Trabajo para listado'!$CD$155:$DC$1048576,MATCH($A626,'Hoja de Trabajo para listado'!$CD$155:$CD$1048576,0),MATCH((CUADRO!P$4&amp;$E626),'Hoja de Trabajo para listado'!$CD$151:$DC$151,0)),0)</f>
        <v>0</v>
      </c>
      <c r="Q626" s="241">
        <f ca="1">+IFERROR(INDEX('Hoja de Trabajo para listado'!$A$155:$Z$1048576,MATCH($A626,'Hoja de Trabajo para listado'!$A$155:$A$1048576,0),MATCH((CUADRO!Q$4&amp;$E626),'Hoja de Trabajo para listado'!$A$151:$Z$151,0)),0)+IFERROR(INDEX('Hoja de Trabajo para listado'!$AB$155:$BA$1048576,MATCH($A626,'Hoja de Trabajo para listado'!$AB$155:$AB$1048576,0),MATCH((CUADRO!Q$4&amp;$E626),'Hoja de Trabajo para listado'!$AB$151:$BA$151,0)),0)+IFERROR(INDEX('Hoja de Trabajo para listado'!$BC$155:$CB$1048576,MATCH($A626,'Hoja de Trabajo para listado'!$BC$155:$BC$1048576,0),MATCH((CUADRO!Q$4&amp;$E626),'Hoja de Trabajo para listado'!$BC$151:$CB$151,0)),0)+IFERROR(INDEX('Hoja de Trabajo para listado'!$DE$153:$DG$274,MATCH($A626,'Hoja de Trabajo para listado'!$DE$153:$DE$1048576,0),MATCH((CUADRO!Q$4&amp;$E626),'Hoja de Trabajo para listado'!$DE$151:$DG$151,0)),0)+IFERROR(INDEX('Hoja de Trabajo para listado'!$CD$155:$DC$1048576,MATCH($A626,'Hoja de Trabajo para listado'!$CD$155:$CD$1048576,0),MATCH((CUADRO!Q$4&amp;$E626),'Hoja de Trabajo para listado'!$CD$151:$DC$151,0)),0)</f>
        <v>0</v>
      </c>
      <c r="R626" s="241">
        <f t="shared" ca="1" si="25"/>
        <v>0</v>
      </c>
      <c r="S626" s="247">
        <f ca="1">+R625+R626</f>
        <v>0</v>
      </c>
      <c r="T626" s="241">
        <f ca="1">+S626</f>
        <v>0</v>
      </c>
      <c r="U626" s="240">
        <f t="shared" si="26"/>
        <v>2</v>
      </c>
      <c r="V626" s="327" t="str">
        <f>+VLOOKUP(A626,bd_lista!$A$3:$E$592,5,FALSE)</f>
        <v>Gobiernos Autonomos Municipales</v>
      </c>
      <c r="W626" s="398"/>
      <c r="X626" s="240">
        <f>+VLOOKUP(A626,[4]Sheet1!$A$13:$D$744,4,FALSE)</f>
        <v>0</v>
      </c>
      <c r="Y626" s="240" t="e">
        <f>+VLOOKUP(X626,bd_lista!$A$3:$C$592,3,FALSE)</f>
        <v>#N/A</v>
      </c>
      <c r="Z626" s="288"/>
      <c r="AA626" s="289"/>
    </row>
    <row r="627" spans="1:27" customFormat="1" ht="15" hidden="1" customHeight="1">
      <c r="A627" s="32">
        <v>1265</v>
      </c>
      <c r="B627" s="393">
        <f>+A627</f>
        <v>1265</v>
      </c>
      <c r="C627" s="245" t="str">
        <f>+VLOOKUP(A627,bd_lista!$A$3:$C$592,3,FALSE)</f>
        <v>Gobierno Autónomo Municipal de Coroico</v>
      </c>
      <c r="D627" s="395" t="str">
        <f>+C627</f>
        <v>Gobierno Autónomo Municipal de Coroico</v>
      </c>
      <c r="E627" s="240" t="s">
        <v>1303</v>
      </c>
      <c r="F627" s="241">
        <f ca="1">+IFERROR(INDEX('Hoja de Trabajo para listado'!$A$155:$Z$1048576,MATCH($A627,'Hoja de Trabajo para listado'!$A$155:$A$1048576,0),MATCH((CUADRO!F$4&amp;$E627),'Hoja de Trabajo para listado'!$A$151:$Z$151,0)),0)+IFERROR(INDEX('Hoja de Trabajo para listado'!$AB$155:$BA$1048576,MATCH($A627,'Hoja de Trabajo para listado'!$AB$155:$AB$1048576,0),MATCH((CUADRO!F$4&amp;$E627),'Hoja de Trabajo para listado'!$AB$151:$BA$151,0)),0)+IFERROR(INDEX('Hoja de Trabajo para listado'!$BC$155:$CB$1048576,MATCH($A627,'Hoja de Trabajo para listado'!$BC$155:$BC$1048576,0),MATCH((CUADRO!F$4&amp;$E627),'Hoja de Trabajo para listado'!$BC$151:$CB$151,0)),0)+IFERROR(INDEX('Hoja de Trabajo para listado'!$DE$153:$DG$274,MATCH($A627,'Hoja de Trabajo para listado'!$DE$153:$DE$1048576,0),MATCH((CUADRO!F$4&amp;$E627),'Hoja de Trabajo para listado'!$DE$151:$DG$151,0)),0)+IFERROR(INDEX('Hoja de Trabajo para listado'!$CD$155:$DC$1048576,MATCH($A627,'Hoja de Trabajo para listado'!$CD$155:$CD$1048576,0),MATCH((CUADRO!F$4&amp;$E627),'Hoja de Trabajo para listado'!$CD$151:$DC$151,0)),0)</f>
        <v>0</v>
      </c>
      <c r="G627" s="241">
        <f ca="1">+IFERROR(INDEX('Hoja de Trabajo para listado'!$A$155:$Z$1048576,MATCH($A627,'Hoja de Trabajo para listado'!$A$155:$A$1048576,0),MATCH((CUADRO!G$4&amp;$E627),'Hoja de Trabajo para listado'!$A$151:$Z$151,0)),0)+IFERROR(INDEX('Hoja de Trabajo para listado'!$AB$155:$BA$1048576,MATCH($A627,'Hoja de Trabajo para listado'!$AB$155:$AB$1048576,0),MATCH((CUADRO!G$4&amp;$E627),'Hoja de Trabajo para listado'!$AB$151:$BA$151,0)),0)+IFERROR(INDEX('Hoja de Trabajo para listado'!$BC$155:$CB$1048576,MATCH($A627,'Hoja de Trabajo para listado'!$BC$155:$BC$1048576,0),MATCH((CUADRO!G$4&amp;$E627),'Hoja de Trabajo para listado'!$BC$151:$CB$151,0)),0)+IFERROR(INDEX('Hoja de Trabajo para listado'!$DE$153:$DG$274,MATCH($A627,'Hoja de Trabajo para listado'!$DE$153:$DE$1048576,0),MATCH((CUADRO!G$4&amp;$E627),'Hoja de Trabajo para listado'!$DE$151:$DG$151,0)),0)+IFERROR(INDEX('Hoja de Trabajo para listado'!$CD$155:$DC$1048576,MATCH($A627,'Hoja de Trabajo para listado'!$CD$155:$CD$1048576,0),MATCH((CUADRO!G$4&amp;$E627),'Hoja de Trabajo para listado'!$CD$151:$DC$151,0)),0)</f>
        <v>0</v>
      </c>
      <c r="H627" s="241">
        <f ca="1">+IFERROR(INDEX('Hoja de Trabajo para listado'!$A$155:$Z$1048576,MATCH($A627,'Hoja de Trabajo para listado'!$A$155:$A$1048576,0),MATCH((CUADRO!H$4&amp;$E627),'Hoja de Trabajo para listado'!$A$151:$Z$151,0)),0)+IFERROR(INDEX('Hoja de Trabajo para listado'!$AB$155:$BA$1048576,MATCH($A627,'Hoja de Trabajo para listado'!$AB$155:$AB$1048576,0),MATCH((CUADRO!H$4&amp;$E627),'Hoja de Trabajo para listado'!$AB$151:$BA$151,0)),0)+IFERROR(INDEX('Hoja de Trabajo para listado'!$BC$155:$CB$1048576,MATCH($A627,'Hoja de Trabajo para listado'!$BC$155:$BC$1048576,0),MATCH((CUADRO!H$4&amp;$E627),'Hoja de Trabajo para listado'!$BC$151:$CB$151,0)),0)+IFERROR(INDEX('Hoja de Trabajo para listado'!$DE$153:$DG$274,MATCH($A627,'Hoja de Trabajo para listado'!$DE$153:$DE$1048576,0),MATCH((CUADRO!H$4&amp;$E627),'Hoja de Trabajo para listado'!$DE$151:$DG$151,0)),0)+IFERROR(INDEX('Hoja de Trabajo para listado'!$CD$155:$DC$1048576,MATCH($A627,'Hoja de Trabajo para listado'!$CD$155:$CD$1048576,0),MATCH((CUADRO!H$4&amp;$E627),'Hoja de Trabajo para listado'!$CD$151:$DC$151,0)),0)</f>
        <v>0</v>
      </c>
      <c r="I627" s="241">
        <f ca="1">+IFERROR(INDEX('Hoja de Trabajo para listado'!$A$155:$Z$1048576,MATCH($A627,'Hoja de Trabajo para listado'!$A$155:$A$1048576,0),MATCH((CUADRO!I$4&amp;$E627),'Hoja de Trabajo para listado'!$A$151:$Z$151,0)),0)+IFERROR(INDEX('Hoja de Trabajo para listado'!$AB$155:$BA$1048576,MATCH($A627,'Hoja de Trabajo para listado'!$AB$155:$AB$1048576,0),MATCH((CUADRO!I$4&amp;$E627),'Hoja de Trabajo para listado'!$AB$151:$BA$151,0)),0)+IFERROR(INDEX('Hoja de Trabajo para listado'!$BC$155:$CB$1048576,MATCH($A627,'Hoja de Trabajo para listado'!$BC$155:$BC$1048576,0),MATCH((CUADRO!I$4&amp;$E627),'Hoja de Trabajo para listado'!$BC$151:$CB$151,0)),0)+IFERROR(INDEX('Hoja de Trabajo para listado'!$DE$153:$DG$274,MATCH($A627,'Hoja de Trabajo para listado'!$DE$153:$DE$1048576,0),MATCH((CUADRO!I$4&amp;$E627),'Hoja de Trabajo para listado'!$DE$151:$DG$151,0)),0)+IFERROR(INDEX('Hoja de Trabajo para listado'!$CD$155:$DC$1048576,MATCH($A627,'Hoja de Trabajo para listado'!$CD$155:$CD$1048576,0),MATCH((CUADRO!I$4&amp;$E627),'Hoja de Trabajo para listado'!$CD$151:$DC$151,0)),0)</f>
        <v>0</v>
      </c>
      <c r="J627" s="241">
        <f ca="1">+IFERROR(INDEX('Hoja de Trabajo para listado'!$A$155:$Z$1048576,MATCH($A627,'Hoja de Trabajo para listado'!$A$155:$A$1048576,0),MATCH((CUADRO!J$4&amp;$E627),'Hoja de Trabajo para listado'!$A$151:$Z$151,0)),0)+IFERROR(INDEX('Hoja de Trabajo para listado'!$AB$155:$BA$1048576,MATCH($A627,'Hoja de Trabajo para listado'!$AB$155:$AB$1048576,0),MATCH((CUADRO!J$4&amp;$E627),'Hoja de Trabajo para listado'!$AB$151:$BA$151,0)),0)+IFERROR(INDEX('Hoja de Trabajo para listado'!$BC$155:$CB$1048576,MATCH($A627,'Hoja de Trabajo para listado'!$BC$155:$BC$1048576,0),MATCH((CUADRO!J$4&amp;$E627),'Hoja de Trabajo para listado'!$BC$151:$CB$151,0)),0)+IFERROR(INDEX('Hoja de Trabajo para listado'!$DE$153:$DG$274,MATCH($A627,'Hoja de Trabajo para listado'!$DE$153:$DE$1048576,0),MATCH((CUADRO!J$4&amp;$E627),'Hoja de Trabajo para listado'!$DE$151:$DG$151,0)),0)+IFERROR(INDEX('Hoja de Trabajo para listado'!$CD$155:$DC$1048576,MATCH($A627,'Hoja de Trabajo para listado'!$CD$155:$CD$1048576,0),MATCH((CUADRO!J$4&amp;$E627),'Hoja de Trabajo para listado'!$CD$151:$DC$151,0)),0)</f>
        <v>0</v>
      </c>
      <c r="K627" s="241">
        <f ca="1">+IFERROR(INDEX('Hoja de Trabajo para listado'!$A$155:$Z$1048576,MATCH($A627,'Hoja de Trabajo para listado'!$A$155:$A$1048576,0),MATCH((CUADRO!K$4&amp;$E627),'Hoja de Trabajo para listado'!$A$151:$Z$151,0)),0)+IFERROR(INDEX('Hoja de Trabajo para listado'!$AB$155:$BA$1048576,MATCH($A627,'Hoja de Trabajo para listado'!$AB$155:$AB$1048576,0),MATCH((CUADRO!K$4&amp;$E627),'Hoja de Trabajo para listado'!$AB$151:$BA$151,0)),0)+IFERROR(INDEX('Hoja de Trabajo para listado'!$BC$155:$CB$1048576,MATCH($A627,'Hoja de Trabajo para listado'!$BC$155:$BC$1048576,0),MATCH((CUADRO!K$4&amp;$E627),'Hoja de Trabajo para listado'!$BC$151:$CB$151,0)),0)+IFERROR(INDEX('Hoja de Trabajo para listado'!$DE$153:$DG$274,MATCH($A627,'Hoja de Trabajo para listado'!$DE$153:$DE$1048576,0),MATCH((CUADRO!K$4&amp;$E627),'Hoja de Trabajo para listado'!$DE$151:$DG$151,0)),0)+IFERROR(INDEX('Hoja de Trabajo para listado'!$CD$155:$DC$1048576,MATCH($A627,'Hoja de Trabajo para listado'!$CD$155:$CD$1048576,0),MATCH((CUADRO!K$4&amp;$E627),'Hoja de Trabajo para listado'!$CD$151:$DC$151,0)),0)</f>
        <v>0</v>
      </c>
      <c r="L627" s="241">
        <f ca="1">+IFERROR(INDEX('Hoja de Trabajo para listado'!$A$155:$Z$1048576,MATCH($A627,'Hoja de Trabajo para listado'!$A$155:$A$1048576,0),MATCH((CUADRO!L$4&amp;$E627),'Hoja de Trabajo para listado'!$A$151:$Z$151,0)),0)+IFERROR(INDEX('Hoja de Trabajo para listado'!$AB$155:$BA$1048576,MATCH($A627,'Hoja de Trabajo para listado'!$AB$155:$AB$1048576,0),MATCH((CUADRO!L$4&amp;$E627),'Hoja de Trabajo para listado'!$AB$151:$BA$151,0)),0)+IFERROR(INDEX('Hoja de Trabajo para listado'!$BC$155:$CB$1048576,MATCH($A627,'Hoja de Trabajo para listado'!$BC$155:$BC$1048576,0),MATCH((CUADRO!L$4&amp;$E627),'Hoja de Trabajo para listado'!$BC$151:$CB$151,0)),0)+IFERROR(INDEX('Hoja de Trabajo para listado'!$DE$153:$DG$274,MATCH($A627,'Hoja de Trabajo para listado'!$DE$153:$DE$1048576,0),MATCH((CUADRO!L$4&amp;$E627),'Hoja de Trabajo para listado'!$DE$151:$DG$151,0)),0)+IFERROR(INDEX('Hoja de Trabajo para listado'!$CD$155:$DC$1048576,MATCH($A627,'Hoja de Trabajo para listado'!$CD$155:$CD$1048576,0),MATCH((CUADRO!L$4&amp;$E627),'Hoja de Trabajo para listado'!$CD$151:$DC$151,0)),0)</f>
        <v>0</v>
      </c>
      <c r="M627" s="241">
        <f ca="1">+IFERROR(INDEX('Hoja de Trabajo para listado'!$A$155:$Z$1048576,MATCH($A627,'Hoja de Trabajo para listado'!$A$155:$A$1048576,0),MATCH((CUADRO!M$4&amp;$E627),'Hoja de Trabajo para listado'!$A$151:$Z$151,0)),0)+IFERROR(INDEX('Hoja de Trabajo para listado'!$AB$155:$BA$1048576,MATCH($A627,'Hoja de Trabajo para listado'!$AB$155:$AB$1048576,0),MATCH((CUADRO!M$4&amp;$E627),'Hoja de Trabajo para listado'!$AB$151:$BA$151,0)),0)+IFERROR(INDEX('Hoja de Trabajo para listado'!$BC$155:$CB$1048576,MATCH($A627,'Hoja de Trabajo para listado'!$BC$155:$BC$1048576,0),MATCH((CUADRO!M$4&amp;$E627),'Hoja de Trabajo para listado'!$BC$151:$CB$151,0)),0)+IFERROR(INDEX('Hoja de Trabajo para listado'!$DE$153:$DG$274,MATCH($A627,'Hoja de Trabajo para listado'!$DE$153:$DE$1048576,0),MATCH((CUADRO!M$4&amp;$E627),'Hoja de Trabajo para listado'!$DE$151:$DG$151,0)),0)+IFERROR(INDEX('Hoja de Trabajo para listado'!$CD$155:$DC$1048576,MATCH($A627,'Hoja de Trabajo para listado'!$CD$155:$CD$1048576,0),MATCH((CUADRO!M$4&amp;$E627),'Hoja de Trabajo para listado'!$CD$151:$DC$151,0)),0)</f>
        <v>0</v>
      </c>
      <c r="N627" s="241">
        <f ca="1">+IFERROR(INDEX('Hoja de Trabajo para listado'!$A$155:$Z$1048576,MATCH($A627,'Hoja de Trabajo para listado'!$A$155:$A$1048576,0),MATCH((CUADRO!N$4&amp;$E627),'Hoja de Trabajo para listado'!$A$151:$Z$151,0)),0)+IFERROR(INDEX('Hoja de Trabajo para listado'!$AB$155:$BA$1048576,MATCH($A627,'Hoja de Trabajo para listado'!$AB$155:$AB$1048576,0),MATCH((CUADRO!N$4&amp;$E627),'Hoja de Trabajo para listado'!$AB$151:$BA$151,0)),0)+IFERROR(INDEX('Hoja de Trabajo para listado'!$BC$155:$CB$1048576,MATCH($A627,'Hoja de Trabajo para listado'!$BC$155:$BC$1048576,0),MATCH((CUADRO!N$4&amp;$E627),'Hoja de Trabajo para listado'!$BC$151:$CB$151,0)),0)+IFERROR(INDEX('Hoja de Trabajo para listado'!$DE$153:$DG$274,MATCH($A627,'Hoja de Trabajo para listado'!$DE$153:$DE$1048576,0),MATCH((CUADRO!N$4&amp;$E627),'Hoja de Trabajo para listado'!$DE$151:$DG$151,0)),0)+IFERROR(INDEX('Hoja de Trabajo para listado'!$CD$155:$DC$1048576,MATCH($A627,'Hoja de Trabajo para listado'!$CD$155:$CD$1048576,0),MATCH((CUADRO!N$4&amp;$E627),'Hoja de Trabajo para listado'!$CD$151:$DC$151,0)),0)</f>
        <v>0</v>
      </c>
      <c r="O627" s="241">
        <f ca="1">+IFERROR(INDEX('Hoja de Trabajo para listado'!$A$155:$Z$1048576,MATCH($A627,'Hoja de Trabajo para listado'!$A$155:$A$1048576,0),MATCH((CUADRO!O$4&amp;$E627),'Hoja de Trabajo para listado'!$A$151:$Z$151,0)),0)+IFERROR(INDEX('Hoja de Trabajo para listado'!$AB$155:$BA$1048576,MATCH($A627,'Hoja de Trabajo para listado'!$AB$155:$AB$1048576,0),MATCH((CUADRO!O$4&amp;$E627),'Hoja de Trabajo para listado'!$AB$151:$BA$151,0)),0)+IFERROR(INDEX('Hoja de Trabajo para listado'!$BC$155:$CB$1048576,MATCH($A627,'Hoja de Trabajo para listado'!$BC$155:$BC$1048576,0),MATCH((CUADRO!O$4&amp;$E627),'Hoja de Trabajo para listado'!$BC$151:$CB$151,0)),0)+IFERROR(INDEX('Hoja de Trabajo para listado'!$DE$153:$DG$274,MATCH($A627,'Hoja de Trabajo para listado'!$DE$153:$DE$1048576,0),MATCH((CUADRO!O$4&amp;$E627),'Hoja de Trabajo para listado'!$DE$151:$DG$151,0)),0)+IFERROR(INDEX('Hoja de Trabajo para listado'!$CD$155:$DC$1048576,MATCH($A627,'Hoja de Trabajo para listado'!$CD$155:$CD$1048576,0),MATCH((CUADRO!O$4&amp;$E627),'Hoja de Trabajo para listado'!$CD$151:$DC$151,0)),0)</f>
        <v>0</v>
      </c>
      <c r="P627" s="241">
        <f ca="1">+IFERROR(INDEX('Hoja de Trabajo para listado'!$A$155:$Z$1048576,MATCH($A627,'Hoja de Trabajo para listado'!$A$155:$A$1048576,0),MATCH((CUADRO!P$4&amp;$E627),'Hoja de Trabajo para listado'!$A$151:$Z$151,0)),0)+IFERROR(INDEX('Hoja de Trabajo para listado'!$AB$155:$BA$1048576,MATCH($A627,'Hoja de Trabajo para listado'!$AB$155:$AB$1048576,0),MATCH((CUADRO!P$4&amp;$E627),'Hoja de Trabajo para listado'!$AB$151:$BA$151,0)),0)+IFERROR(INDEX('Hoja de Trabajo para listado'!$BC$155:$CB$1048576,MATCH($A627,'Hoja de Trabajo para listado'!$BC$155:$BC$1048576,0),MATCH((CUADRO!P$4&amp;$E627),'Hoja de Trabajo para listado'!$BC$151:$CB$151,0)),0)+IFERROR(INDEX('Hoja de Trabajo para listado'!$DE$153:$DG$274,MATCH($A627,'Hoja de Trabajo para listado'!$DE$153:$DE$1048576,0),MATCH((CUADRO!P$4&amp;$E627),'Hoja de Trabajo para listado'!$DE$151:$DG$151,0)),0)+IFERROR(INDEX('Hoja de Trabajo para listado'!$CD$155:$DC$1048576,MATCH($A627,'Hoja de Trabajo para listado'!$CD$155:$CD$1048576,0),MATCH((CUADRO!P$4&amp;$E627),'Hoja de Trabajo para listado'!$CD$151:$DC$151,0)),0)</f>
        <v>0</v>
      </c>
      <c r="Q627" s="241">
        <f ca="1">+IFERROR(INDEX('Hoja de Trabajo para listado'!$A$155:$Z$1048576,MATCH($A627,'Hoja de Trabajo para listado'!$A$155:$A$1048576,0),MATCH((CUADRO!Q$4&amp;$E627),'Hoja de Trabajo para listado'!$A$151:$Z$151,0)),0)+IFERROR(INDEX('Hoja de Trabajo para listado'!$AB$155:$BA$1048576,MATCH($A627,'Hoja de Trabajo para listado'!$AB$155:$AB$1048576,0),MATCH((CUADRO!Q$4&amp;$E627),'Hoja de Trabajo para listado'!$AB$151:$BA$151,0)),0)+IFERROR(INDEX('Hoja de Trabajo para listado'!$BC$155:$CB$1048576,MATCH($A627,'Hoja de Trabajo para listado'!$BC$155:$BC$1048576,0),MATCH((CUADRO!Q$4&amp;$E627),'Hoja de Trabajo para listado'!$BC$151:$CB$151,0)),0)+IFERROR(INDEX('Hoja de Trabajo para listado'!$DE$153:$DG$274,MATCH($A627,'Hoja de Trabajo para listado'!$DE$153:$DE$1048576,0),MATCH((CUADRO!Q$4&amp;$E627),'Hoja de Trabajo para listado'!$DE$151:$DG$151,0)),0)+IFERROR(INDEX('Hoja de Trabajo para listado'!$CD$155:$DC$1048576,MATCH($A627,'Hoja de Trabajo para listado'!$CD$155:$CD$1048576,0),MATCH((CUADRO!Q$4&amp;$E627),'Hoja de Trabajo para listado'!$CD$151:$DC$151,0)),0)</f>
        <v>0</v>
      </c>
      <c r="R627" s="241">
        <f t="shared" ca="1" si="25"/>
        <v>0</v>
      </c>
      <c r="S627" s="247"/>
      <c r="T627" s="241">
        <f ca="1">+T628</f>
        <v>0</v>
      </c>
      <c r="U627" s="240">
        <f t="shared" si="26"/>
        <v>1</v>
      </c>
      <c r="V627" s="327" t="str">
        <f>+VLOOKUP(A627,bd_lista!$A$3:$E$592,5,FALSE)</f>
        <v>Gobiernos Autonomos Municipales</v>
      </c>
      <c r="W627" s="397" t="str">
        <f>+V627</f>
        <v>Gobiernos Autonomos Municipales</v>
      </c>
      <c r="X627" s="240">
        <f>+VLOOKUP(A627,[4]Sheet1!$A$13:$D$744,4,FALSE)</f>
        <v>0</v>
      </c>
      <c r="Y627" s="240" t="e">
        <f>+VLOOKUP(X627,bd_lista!$A$3:$C$592,3,FALSE)</f>
        <v>#N/A</v>
      </c>
      <c r="Z627" s="290">
        <f>+X627</f>
        <v>0</v>
      </c>
      <c r="AA627" s="291" t="e">
        <f>+Y627</f>
        <v>#N/A</v>
      </c>
    </row>
    <row r="628" spans="1:27" customFormat="1" ht="15" hidden="1" customHeight="1">
      <c r="A628" s="32">
        <v>1265</v>
      </c>
      <c r="B628" s="394"/>
      <c r="C628" s="245" t="str">
        <f>+VLOOKUP(A628,bd_lista!$A$3:$C$592,3,FALSE)</f>
        <v>Gobierno Autónomo Municipal de Coroico</v>
      </c>
      <c r="D628" s="396"/>
      <c r="E628" s="242" t="s">
        <v>1304</v>
      </c>
      <c r="F628" s="241">
        <f ca="1">+IFERROR(INDEX('Hoja de Trabajo para listado'!$A$155:$Z$1048576,MATCH($A628,'Hoja de Trabajo para listado'!$A$155:$A$1048576,0),MATCH((CUADRO!F$4&amp;$E628),'Hoja de Trabajo para listado'!$A$151:$Z$151,0)),0)+IFERROR(INDEX('Hoja de Trabajo para listado'!$AB$155:$BA$1048576,MATCH($A628,'Hoja de Trabajo para listado'!$AB$155:$AB$1048576,0),MATCH((CUADRO!F$4&amp;$E628),'Hoja de Trabajo para listado'!$AB$151:$BA$151,0)),0)+IFERROR(INDEX('Hoja de Trabajo para listado'!$BC$155:$CB$1048576,MATCH($A628,'Hoja de Trabajo para listado'!$BC$155:$BC$1048576,0),MATCH((CUADRO!F$4&amp;$E628),'Hoja de Trabajo para listado'!$BC$151:$CB$151,0)),0)+IFERROR(INDEX('Hoja de Trabajo para listado'!$DE$153:$DG$274,MATCH($A628,'Hoja de Trabajo para listado'!$DE$153:$DE$1048576,0),MATCH((CUADRO!F$4&amp;$E628),'Hoja de Trabajo para listado'!$DE$151:$DG$151,0)),0)+IFERROR(INDEX('Hoja de Trabajo para listado'!$CD$155:$DC$1048576,MATCH($A628,'Hoja de Trabajo para listado'!$CD$155:$CD$1048576,0),MATCH((CUADRO!F$4&amp;$E628),'Hoja de Trabajo para listado'!$CD$151:$DC$151,0)),0)</f>
        <v>0</v>
      </c>
      <c r="G628" s="241">
        <f ca="1">+IFERROR(INDEX('Hoja de Trabajo para listado'!$A$155:$Z$1048576,MATCH($A628,'Hoja de Trabajo para listado'!$A$155:$A$1048576,0),MATCH((CUADRO!G$4&amp;$E628),'Hoja de Trabajo para listado'!$A$151:$Z$151,0)),0)+IFERROR(INDEX('Hoja de Trabajo para listado'!$AB$155:$BA$1048576,MATCH($A628,'Hoja de Trabajo para listado'!$AB$155:$AB$1048576,0),MATCH((CUADRO!G$4&amp;$E628),'Hoja de Trabajo para listado'!$AB$151:$BA$151,0)),0)+IFERROR(INDEX('Hoja de Trabajo para listado'!$BC$155:$CB$1048576,MATCH($A628,'Hoja de Trabajo para listado'!$BC$155:$BC$1048576,0),MATCH((CUADRO!G$4&amp;$E628),'Hoja de Trabajo para listado'!$BC$151:$CB$151,0)),0)+IFERROR(INDEX('Hoja de Trabajo para listado'!$DE$153:$DG$274,MATCH($A628,'Hoja de Trabajo para listado'!$DE$153:$DE$1048576,0),MATCH((CUADRO!G$4&amp;$E628),'Hoja de Trabajo para listado'!$DE$151:$DG$151,0)),0)+IFERROR(INDEX('Hoja de Trabajo para listado'!$CD$155:$DC$1048576,MATCH($A628,'Hoja de Trabajo para listado'!$CD$155:$CD$1048576,0),MATCH((CUADRO!G$4&amp;$E628),'Hoja de Trabajo para listado'!$CD$151:$DC$151,0)),0)</f>
        <v>0</v>
      </c>
      <c r="H628" s="241">
        <f ca="1">+IFERROR(INDEX('Hoja de Trabajo para listado'!$A$155:$Z$1048576,MATCH($A628,'Hoja de Trabajo para listado'!$A$155:$A$1048576,0),MATCH((CUADRO!H$4&amp;$E628),'Hoja de Trabajo para listado'!$A$151:$Z$151,0)),0)+IFERROR(INDEX('Hoja de Trabajo para listado'!$AB$155:$BA$1048576,MATCH($A628,'Hoja de Trabajo para listado'!$AB$155:$AB$1048576,0),MATCH((CUADRO!H$4&amp;$E628),'Hoja de Trabajo para listado'!$AB$151:$BA$151,0)),0)+IFERROR(INDEX('Hoja de Trabajo para listado'!$BC$155:$CB$1048576,MATCH($A628,'Hoja de Trabajo para listado'!$BC$155:$BC$1048576,0),MATCH((CUADRO!H$4&amp;$E628),'Hoja de Trabajo para listado'!$BC$151:$CB$151,0)),0)+IFERROR(INDEX('Hoja de Trabajo para listado'!$DE$153:$DG$274,MATCH($A628,'Hoja de Trabajo para listado'!$DE$153:$DE$1048576,0),MATCH((CUADRO!H$4&amp;$E628),'Hoja de Trabajo para listado'!$DE$151:$DG$151,0)),0)+IFERROR(INDEX('Hoja de Trabajo para listado'!$CD$155:$DC$1048576,MATCH($A628,'Hoja de Trabajo para listado'!$CD$155:$CD$1048576,0),MATCH((CUADRO!H$4&amp;$E628),'Hoja de Trabajo para listado'!$CD$151:$DC$151,0)),0)</f>
        <v>0</v>
      </c>
      <c r="I628" s="241">
        <f ca="1">+IFERROR(INDEX('Hoja de Trabajo para listado'!$A$155:$Z$1048576,MATCH($A628,'Hoja de Trabajo para listado'!$A$155:$A$1048576,0),MATCH((CUADRO!I$4&amp;$E628),'Hoja de Trabajo para listado'!$A$151:$Z$151,0)),0)+IFERROR(INDEX('Hoja de Trabajo para listado'!$AB$155:$BA$1048576,MATCH($A628,'Hoja de Trabajo para listado'!$AB$155:$AB$1048576,0),MATCH((CUADRO!I$4&amp;$E628),'Hoja de Trabajo para listado'!$AB$151:$BA$151,0)),0)+IFERROR(INDEX('Hoja de Trabajo para listado'!$BC$155:$CB$1048576,MATCH($A628,'Hoja de Trabajo para listado'!$BC$155:$BC$1048576,0),MATCH((CUADRO!I$4&amp;$E628),'Hoja de Trabajo para listado'!$BC$151:$CB$151,0)),0)+IFERROR(INDEX('Hoja de Trabajo para listado'!$DE$153:$DG$274,MATCH($A628,'Hoja de Trabajo para listado'!$DE$153:$DE$1048576,0),MATCH((CUADRO!I$4&amp;$E628),'Hoja de Trabajo para listado'!$DE$151:$DG$151,0)),0)+IFERROR(INDEX('Hoja de Trabajo para listado'!$CD$155:$DC$1048576,MATCH($A628,'Hoja de Trabajo para listado'!$CD$155:$CD$1048576,0),MATCH((CUADRO!I$4&amp;$E628),'Hoja de Trabajo para listado'!$CD$151:$DC$151,0)),0)</f>
        <v>0</v>
      </c>
      <c r="J628" s="241">
        <f ca="1">+IFERROR(INDEX('Hoja de Trabajo para listado'!$A$155:$Z$1048576,MATCH($A628,'Hoja de Trabajo para listado'!$A$155:$A$1048576,0),MATCH((CUADRO!J$4&amp;$E628),'Hoja de Trabajo para listado'!$A$151:$Z$151,0)),0)+IFERROR(INDEX('Hoja de Trabajo para listado'!$AB$155:$BA$1048576,MATCH($A628,'Hoja de Trabajo para listado'!$AB$155:$AB$1048576,0),MATCH((CUADRO!J$4&amp;$E628),'Hoja de Trabajo para listado'!$AB$151:$BA$151,0)),0)+IFERROR(INDEX('Hoja de Trabajo para listado'!$BC$155:$CB$1048576,MATCH($A628,'Hoja de Trabajo para listado'!$BC$155:$BC$1048576,0),MATCH((CUADRO!J$4&amp;$E628),'Hoja de Trabajo para listado'!$BC$151:$CB$151,0)),0)+IFERROR(INDEX('Hoja de Trabajo para listado'!$DE$153:$DG$274,MATCH($A628,'Hoja de Trabajo para listado'!$DE$153:$DE$1048576,0),MATCH((CUADRO!J$4&amp;$E628),'Hoja de Trabajo para listado'!$DE$151:$DG$151,0)),0)+IFERROR(INDEX('Hoja de Trabajo para listado'!$CD$155:$DC$1048576,MATCH($A628,'Hoja de Trabajo para listado'!$CD$155:$CD$1048576,0),MATCH((CUADRO!J$4&amp;$E628),'Hoja de Trabajo para listado'!$CD$151:$DC$151,0)),0)</f>
        <v>0</v>
      </c>
      <c r="K628" s="241">
        <f ca="1">+IFERROR(INDEX('Hoja de Trabajo para listado'!$A$155:$Z$1048576,MATCH($A628,'Hoja de Trabajo para listado'!$A$155:$A$1048576,0),MATCH((CUADRO!K$4&amp;$E628),'Hoja de Trabajo para listado'!$A$151:$Z$151,0)),0)+IFERROR(INDEX('Hoja de Trabajo para listado'!$AB$155:$BA$1048576,MATCH($A628,'Hoja de Trabajo para listado'!$AB$155:$AB$1048576,0),MATCH((CUADRO!K$4&amp;$E628),'Hoja de Trabajo para listado'!$AB$151:$BA$151,0)),0)+IFERROR(INDEX('Hoja de Trabajo para listado'!$BC$155:$CB$1048576,MATCH($A628,'Hoja de Trabajo para listado'!$BC$155:$BC$1048576,0),MATCH((CUADRO!K$4&amp;$E628),'Hoja de Trabajo para listado'!$BC$151:$CB$151,0)),0)+IFERROR(INDEX('Hoja de Trabajo para listado'!$DE$153:$DG$274,MATCH($A628,'Hoja de Trabajo para listado'!$DE$153:$DE$1048576,0),MATCH((CUADRO!K$4&amp;$E628),'Hoja de Trabajo para listado'!$DE$151:$DG$151,0)),0)+IFERROR(INDEX('Hoja de Trabajo para listado'!$CD$155:$DC$1048576,MATCH($A628,'Hoja de Trabajo para listado'!$CD$155:$CD$1048576,0),MATCH((CUADRO!K$4&amp;$E628),'Hoja de Trabajo para listado'!$CD$151:$DC$151,0)),0)</f>
        <v>0</v>
      </c>
      <c r="L628" s="241">
        <f ca="1">+IFERROR(INDEX('Hoja de Trabajo para listado'!$A$155:$Z$1048576,MATCH($A628,'Hoja de Trabajo para listado'!$A$155:$A$1048576,0),MATCH((CUADRO!L$4&amp;$E628),'Hoja de Trabajo para listado'!$A$151:$Z$151,0)),0)+IFERROR(INDEX('Hoja de Trabajo para listado'!$AB$155:$BA$1048576,MATCH($A628,'Hoja de Trabajo para listado'!$AB$155:$AB$1048576,0),MATCH((CUADRO!L$4&amp;$E628),'Hoja de Trabajo para listado'!$AB$151:$BA$151,0)),0)+IFERROR(INDEX('Hoja de Trabajo para listado'!$BC$155:$CB$1048576,MATCH($A628,'Hoja de Trabajo para listado'!$BC$155:$BC$1048576,0),MATCH((CUADRO!L$4&amp;$E628),'Hoja de Trabajo para listado'!$BC$151:$CB$151,0)),0)+IFERROR(INDEX('Hoja de Trabajo para listado'!$DE$153:$DG$274,MATCH($A628,'Hoja de Trabajo para listado'!$DE$153:$DE$1048576,0),MATCH((CUADRO!L$4&amp;$E628),'Hoja de Trabajo para listado'!$DE$151:$DG$151,0)),0)+IFERROR(INDEX('Hoja de Trabajo para listado'!$CD$155:$DC$1048576,MATCH($A628,'Hoja de Trabajo para listado'!$CD$155:$CD$1048576,0),MATCH((CUADRO!L$4&amp;$E628),'Hoja de Trabajo para listado'!$CD$151:$DC$151,0)),0)</f>
        <v>0</v>
      </c>
      <c r="M628" s="241">
        <f ca="1">+IFERROR(INDEX('Hoja de Trabajo para listado'!$A$155:$Z$1048576,MATCH($A628,'Hoja de Trabajo para listado'!$A$155:$A$1048576,0),MATCH((CUADRO!M$4&amp;$E628),'Hoja de Trabajo para listado'!$A$151:$Z$151,0)),0)+IFERROR(INDEX('Hoja de Trabajo para listado'!$AB$155:$BA$1048576,MATCH($A628,'Hoja de Trabajo para listado'!$AB$155:$AB$1048576,0),MATCH((CUADRO!M$4&amp;$E628),'Hoja de Trabajo para listado'!$AB$151:$BA$151,0)),0)+IFERROR(INDEX('Hoja de Trabajo para listado'!$BC$155:$CB$1048576,MATCH($A628,'Hoja de Trabajo para listado'!$BC$155:$BC$1048576,0),MATCH((CUADRO!M$4&amp;$E628),'Hoja de Trabajo para listado'!$BC$151:$CB$151,0)),0)+IFERROR(INDEX('Hoja de Trabajo para listado'!$DE$153:$DG$274,MATCH($A628,'Hoja de Trabajo para listado'!$DE$153:$DE$1048576,0),MATCH((CUADRO!M$4&amp;$E628),'Hoja de Trabajo para listado'!$DE$151:$DG$151,0)),0)+IFERROR(INDEX('Hoja de Trabajo para listado'!$CD$155:$DC$1048576,MATCH($A628,'Hoja de Trabajo para listado'!$CD$155:$CD$1048576,0),MATCH((CUADRO!M$4&amp;$E628),'Hoja de Trabajo para listado'!$CD$151:$DC$151,0)),0)</f>
        <v>0</v>
      </c>
      <c r="N628" s="241">
        <f ca="1">+IFERROR(INDEX('Hoja de Trabajo para listado'!$A$155:$Z$1048576,MATCH($A628,'Hoja de Trabajo para listado'!$A$155:$A$1048576,0),MATCH((CUADRO!N$4&amp;$E628),'Hoja de Trabajo para listado'!$A$151:$Z$151,0)),0)+IFERROR(INDEX('Hoja de Trabajo para listado'!$AB$155:$BA$1048576,MATCH($A628,'Hoja de Trabajo para listado'!$AB$155:$AB$1048576,0),MATCH((CUADRO!N$4&amp;$E628),'Hoja de Trabajo para listado'!$AB$151:$BA$151,0)),0)+IFERROR(INDEX('Hoja de Trabajo para listado'!$BC$155:$CB$1048576,MATCH($A628,'Hoja de Trabajo para listado'!$BC$155:$BC$1048576,0),MATCH((CUADRO!N$4&amp;$E628),'Hoja de Trabajo para listado'!$BC$151:$CB$151,0)),0)+IFERROR(INDEX('Hoja de Trabajo para listado'!$DE$153:$DG$274,MATCH($A628,'Hoja de Trabajo para listado'!$DE$153:$DE$1048576,0),MATCH((CUADRO!N$4&amp;$E628),'Hoja de Trabajo para listado'!$DE$151:$DG$151,0)),0)+IFERROR(INDEX('Hoja de Trabajo para listado'!$CD$155:$DC$1048576,MATCH($A628,'Hoja de Trabajo para listado'!$CD$155:$CD$1048576,0),MATCH((CUADRO!N$4&amp;$E628),'Hoja de Trabajo para listado'!$CD$151:$DC$151,0)),0)</f>
        <v>0</v>
      </c>
      <c r="O628" s="241">
        <f ca="1">+IFERROR(INDEX('Hoja de Trabajo para listado'!$A$155:$Z$1048576,MATCH($A628,'Hoja de Trabajo para listado'!$A$155:$A$1048576,0),MATCH((CUADRO!O$4&amp;$E628),'Hoja de Trabajo para listado'!$A$151:$Z$151,0)),0)+IFERROR(INDEX('Hoja de Trabajo para listado'!$AB$155:$BA$1048576,MATCH($A628,'Hoja de Trabajo para listado'!$AB$155:$AB$1048576,0),MATCH((CUADRO!O$4&amp;$E628),'Hoja de Trabajo para listado'!$AB$151:$BA$151,0)),0)+IFERROR(INDEX('Hoja de Trabajo para listado'!$BC$155:$CB$1048576,MATCH($A628,'Hoja de Trabajo para listado'!$BC$155:$BC$1048576,0),MATCH((CUADRO!O$4&amp;$E628),'Hoja de Trabajo para listado'!$BC$151:$CB$151,0)),0)+IFERROR(INDEX('Hoja de Trabajo para listado'!$DE$153:$DG$274,MATCH($A628,'Hoja de Trabajo para listado'!$DE$153:$DE$1048576,0),MATCH((CUADRO!O$4&amp;$E628),'Hoja de Trabajo para listado'!$DE$151:$DG$151,0)),0)+IFERROR(INDEX('Hoja de Trabajo para listado'!$CD$155:$DC$1048576,MATCH($A628,'Hoja de Trabajo para listado'!$CD$155:$CD$1048576,0),MATCH((CUADRO!O$4&amp;$E628),'Hoja de Trabajo para listado'!$CD$151:$DC$151,0)),0)</f>
        <v>0</v>
      </c>
      <c r="P628" s="241">
        <f ca="1">+IFERROR(INDEX('Hoja de Trabajo para listado'!$A$155:$Z$1048576,MATCH($A628,'Hoja de Trabajo para listado'!$A$155:$A$1048576,0),MATCH((CUADRO!P$4&amp;$E628),'Hoja de Trabajo para listado'!$A$151:$Z$151,0)),0)+IFERROR(INDEX('Hoja de Trabajo para listado'!$AB$155:$BA$1048576,MATCH($A628,'Hoja de Trabajo para listado'!$AB$155:$AB$1048576,0),MATCH((CUADRO!P$4&amp;$E628),'Hoja de Trabajo para listado'!$AB$151:$BA$151,0)),0)+IFERROR(INDEX('Hoja de Trabajo para listado'!$BC$155:$CB$1048576,MATCH($A628,'Hoja de Trabajo para listado'!$BC$155:$BC$1048576,0),MATCH((CUADRO!P$4&amp;$E628),'Hoja de Trabajo para listado'!$BC$151:$CB$151,0)),0)+IFERROR(INDEX('Hoja de Trabajo para listado'!$DE$153:$DG$274,MATCH($A628,'Hoja de Trabajo para listado'!$DE$153:$DE$1048576,0),MATCH((CUADRO!P$4&amp;$E628),'Hoja de Trabajo para listado'!$DE$151:$DG$151,0)),0)+IFERROR(INDEX('Hoja de Trabajo para listado'!$CD$155:$DC$1048576,MATCH($A628,'Hoja de Trabajo para listado'!$CD$155:$CD$1048576,0),MATCH((CUADRO!P$4&amp;$E628),'Hoja de Trabajo para listado'!$CD$151:$DC$151,0)),0)</f>
        <v>0</v>
      </c>
      <c r="Q628" s="241">
        <f ca="1">+IFERROR(INDEX('Hoja de Trabajo para listado'!$A$155:$Z$1048576,MATCH($A628,'Hoja de Trabajo para listado'!$A$155:$A$1048576,0),MATCH((CUADRO!Q$4&amp;$E628),'Hoja de Trabajo para listado'!$A$151:$Z$151,0)),0)+IFERROR(INDEX('Hoja de Trabajo para listado'!$AB$155:$BA$1048576,MATCH($A628,'Hoja de Trabajo para listado'!$AB$155:$AB$1048576,0),MATCH((CUADRO!Q$4&amp;$E628),'Hoja de Trabajo para listado'!$AB$151:$BA$151,0)),0)+IFERROR(INDEX('Hoja de Trabajo para listado'!$BC$155:$CB$1048576,MATCH($A628,'Hoja de Trabajo para listado'!$BC$155:$BC$1048576,0),MATCH((CUADRO!Q$4&amp;$E628),'Hoja de Trabajo para listado'!$BC$151:$CB$151,0)),0)+IFERROR(INDEX('Hoja de Trabajo para listado'!$DE$153:$DG$274,MATCH($A628,'Hoja de Trabajo para listado'!$DE$153:$DE$1048576,0),MATCH((CUADRO!Q$4&amp;$E628),'Hoja de Trabajo para listado'!$DE$151:$DG$151,0)),0)+IFERROR(INDEX('Hoja de Trabajo para listado'!$CD$155:$DC$1048576,MATCH($A628,'Hoja de Trabajo para listado'!$CD$155:$CD$1048576,0),MATCH((CUADRO!Q$4&amp;$E628),'Hoja de Trabajo para listado'!$CD$151:$DC$151,0)),0)</f>
        <v>0</v>
      </c>
      <c r="R628" s="241">
        <f t="shared" ca="1" si="25"/>
        <v>0</v>
      </c>
      <c r="S628" s="247">
        <f ca="1">+R627+R628</f>
        <v>0</v>
      </c>
      <c r="T628" s="241">
        <f ca="1">+S628</f>
        <v>0</v>
      </c>
      <c r="U628" s="240">
        <f t="shared" si="26"/>
        <v>2</v>
      </c>
      <c r="V628" s="327" t="str">
        <f>+VLOOKUP(A628,bd_lista!$A$3:$E$592,5,FALSE)</f>
        <v>Gobiernos Autonomos Municipales</v>
      </c>
      <c r="W628" s="398"/>
      <c r="X628" s="240">
        <f>+VLOOKUP(A628,[4]Sheet1!$A$13:$D$744,4,FALSE)</f>
        <v>0</v>
      </c>
      <c r="Y628" s="240" t="e">
        <f>+VLOOKUP(X628,bd_lista!$A$3:$C$592,3,FALSE)</f>
        <v>#N/A</v>
      </c>
      <c r="Z628" s="288"/>
      <c r="AA628" s="289"/>
    </row>
    <row r="629" spans="1:27" customFormat="1" ht="15" hidden="1" customHeight="1">
      <c r="A629" s="32">
        <v>1266</v>
      </c>
      <c r="B629" s="393">
        <f>+A629</f>
        <v>1266</v>
      </c>
      <c r="C629" s="245" t="str">
        <f>+VLOOKUP(A629,bd_lista!$A$3:$C$592,3,FALSE)</f>
        <v>Gobierno Autónomo Municipal de Coripata</v>
      </c>
      <c r="D629" s="395" t="str">
        <f>+C629</f>
        <v>Gobierno Autónomo Municipal de Coripata</v>
      </c>
      <c r="E629" s="240" t="s">
        <v>1303</v>
      </c>
      <c r="F629" s="241">
        <f ca="1">+IFERROR(INDEX('Hoja de Trabajo para listado'!$A$155:$Z$1048576,MATCH($A629,'Hoja de Trabajo para listado'!$A$155:$A$1048576,0),MATCH((CUADRO!F$4&amp;$E629),'Hoja de Trabajo para listado'!$A$151:$Z$151,0)),0)+IFERROR(INDEX('Hoja de Trabajo para listado'!$AB$155:$BA$1048576,MATCH($A629,'Hoja de Trabajo para listado'!$AB$155:$AB$1048576,0),MATCH((CUADRO!F$4&amp;$E629),'Hoja de Trabajo para listado'!$AB$151:$BA$151,0)),0)+IFERROR(INDEX('Hoja de Trabajo para listado'!$BC$155:$CB$1048576,MATCH($A629,'Hoja de Trabajo para listado'!$BC$155:$BC$1048576,0),MATCH((CUADRO!F$4&amp;$E629),'Hoja de Trabajo para listado'!$BC$151:$CB$151,0)),0)+IFERROR(INDEX('Hoja de Trabajo para listado'!$DE$153:$DG$274,MATCH($A629,'Hoja de Trabajo para listado'!$DE$153:$DE$1048576,0),MATCH((CUADRO!F$4&amp;$E629),'Hoja de Trabajo para listado'!$DE$151:$DG$151,0)),0)+IFERROR(INDEX('Hoja de Trabajo para listado'!$CD$155:$DC$1048576,MATCH($A629,'Hoja de Trabajo para listado'!$CD$155:$CD$1048576,0),MATCH((CUADRO!F$4&amp;$E629),'Hoja de Trabajo para listado'!$CD$151:$DC$151,0)),0)</f>
        <v>0</v>
      </c>
      <c r="G629" s="241">
        <f ca="1">+IFERROR(INDEX('Hoja de Trabajo para listado'!$A$155:$Z$1048576,MATCH($A629,'Hoja de Trabajo para listado'!$A$155:$A$1048576,0),MATCH((CUADRO!G$4&amp;$E629),'Hoja de Trabajo para listado'!$A$151:$Z$151,0)),0)+IFERROR(INDEX('Hoja de Trabajo para listado'!$AB$155:$BA$1048576,MATCH($A629,'Hoja de Trabajo para listado'!$AB$155:$AB$1048576,0),MATCH((CUADRO!G$4&amp;$E629),'Hoja de Trabajo para listado'!$AB$151:$BA$151,0)),0)+IFERROR(INDEX('Hoja de Trabajo para listado'!$BC$155:$CB$1048576,MATCH($A629,'Hoja de Trabajo para listado'!$BC$155:$BC$1048576,0),MATCH((CUADRO!G$4&amp;$E629),'Hoja de Trabajo para listado'!$BC$151:$CB$151,0)),0)+IFERROR(INDEX('Hoja de Trabajo para listado'!$DE$153:$DG$274,MATCH($A629,'Hoja de Trabajo para listado'!$DE$153:$DE$1048576,0),MATCH((CUADRO!G$4&amp;$E629),'Hoja de Trabajo para listado'!$DE$151:$DG$151,0)),0)+IFERROR(INDEX('Hoja de Trabajo para listado'!$CD$155:$DC$1048576,MATCH($A629,'Hoja de Trabajo para listado'!$CD$155:$CD$1048576,0),MATCH((CUADRO!G$4&amp;$E629),'Hoja de Trabajo para listado'!$CD$151:$DC$151,0)),0)</f>
        <v>0</v>
      </c>
      <c r="H629" s="241">
        <f ca="1">+IFERROR(INDEX('Hoja de Trabajo para listado'!$A$155:$Z$1048576,MATCH($A629,'Hoja de Trabajo para listado'!$A$155:$A$1048576,0),MATCH((CUADRO!H$4&amp;$E629),'Hoja de Trabajo para listado'!$A$151:$Z$151,0)),0)+IFERROR(INDEX('Hoja de Trabajo para listado'!$AB$155:$BA$1048576,MATCH($A629,'Hoja de Trabajo para listado'!$AB$155:$AB$1048576,0),MATCH((CUADRO!H$4&amp;$E629),'Hoja de Trabajo para listado'!$AB$151:$BA$151,0)),0)+IFERROR(INDEX('Hoja de Trabajo para listado'!$BC$155:$CB$1048576,MATCH($A629,'Hoja de Trabajo para listado'!$BC$155:$BC$1048576,0),MATCH((CUADRO!H$4&amp;$E629),'Hoja de Trabajo para listado'!$BC$151:$CB$151,0)),0)+IFERROR(INDEX('Hoja de Trabajo para listado'!$DE$153:$DG$274,MATCH($A629,'Hoja de Trabajo para listado'!$DE$153:$DE$1048576,0),MATCH((CUADRO!H$4&amp;$E629),'Hoja de Trabajo para listado'!$DE$151:$DG$151,0)),0)+IFERROR(INDEX('Hoja de Trabajo para listado'!$CD$155:$DC$1048576,MATCH($A629,'Hoja de Trabajo para listado'!$CD$155:$CD$1048576,0),MATCH((CUADRO!H$4&amp;$E629),'Hoja de Trabajo para listado'!$CD$151:$DC$151,0)),0)</f>
        <v>0</v>
      </c>
      <c r="I629" s="241">
        <f ca="1">+IFERROR(INDEX('Hoja de Trabajo para listado'!$A$155:$Z$1048576,MATCH($A629,'Hoja de Trabajo para listado'!$A$155:$A$1048576,0),MATCH((CUADRO!I$4&amp;$E629),'Hoja de Trabajo para listado'!$A$151:$Z$151,0)),0)+IFERROR(INDEX('Hoja de Trabajo para listado'!$AB$155:$BA$1048576,MATCH($A629,'Hoja de Trabajo para listado'!$AB$155:$AB$1048576,0),MATCH((CUADRO!I$4&amp;$E629),'Hoja de Trabajo para listado'!$AB$151:$BA$151,0)),0)+IFERROR(INDEX('Hoja de Trabajo para listado'!$BC$155:$CB$1048576,MATCH($A629,'Hoja de Trabajo para listado'!$BC$155:$BC$1048576,0),MATCH((CUADRO!I$4&amp;$E629),'Hoja de Trabajo para listado'!$BC$151:$CB$151,0)),0)+IFERROR(INDEX('Hoja de Trabajo para listado'!$DE$153:$DG$274,MATCH($A629,'Hoja de Trabajo para listado'!$DE$153:$DE$1048576,0),MATCH((CUADRO!I$4&amp;$E629),'Hoja de Trabajo para listado'!$DE$151:$DG$151,0)),0)+IFERROR(INDEX('Hoja de Trabajo para listado'!$CD$155:$DC$1048576,MATCH($A629,'Hoja de Trabajo para listado'!$CD$155:$CD$1048576,0),MATCH((CUADRO!I$4&amp;$E629),'Hoja de Trabajo para listado'!$CD$151:$DC$151,0)),0)</f>
        <v>0</v>
      </c>
      <c r="J629" s="241">
        <f ca="1">+IFERROR(INDEX('Hoja de Trabajo para listado'!$A$155:$Z$1048576,MATCH($A629,'Hoja de Trabajo para listado'!$A$155:$A$1048576,0),MATCH((CUADRO!J$4&amp;$E629),'Hoja de Trabajo para listado'!$A$151:$Z$151,0)),0)+IFERROR(INDEX('Hoja de Trabajo para listado'!$AB$155:$BA$1048576,MATCH($A629,'Hoja de Trabajo para listado'!$AB$155:$AB$1048576,0),MATCH((CUADRO!J$4&amp;$E629),'Hoja de Trabajo para listado'!$AB$151:$BA$151,0)),0)+IFERROR(INDEX('Hoja de Trabajo para listado'!$BC$155:$CB$1048576,MATCH($A629,'Hoja de Trabajo para listado'!$BC$155:$BC$1048576,0),MATCH((CUADRO!J$4&amp;$E629),'Hoja de Trabajo para listado'!$BC$151:$CB$151,0)),0)+IFERROR(INDEX('Hoja de Trabajo para listado'!$DE$153:$DG$274,MATCH($A629,'Hoja de Trabajo para listado'!$DE$153:$DE$1048576,0),MATCH((CUADRO!J$4&amp;$E629),'Hoja de Trabajo para listado'!$DE$151:$DG$151,0)),0)+IFERROR(INDEX('Hoja de Trabajo para listado'!$CD$155:$DC$1048576,MATCH($A629,'Hoja de Trabajo para listado'!$CD$155:$CD$1048576,0),MATCH((CUADRO!J$4&amp;$E629),'Hoja de Trabajo para listado'!$CD$151:$DC$151,0)),0)</f>
        <v>0</v>
      </c>
      <c r="K629" s="241">
        <f ca="1">+IFERROR(INDEX('Hoja de Trabajo para listado'!$A$155:$Z$1048576,MATCH($A629,'Hoja de Trabajo para listado'!$A$155:$A$1048576,0),MATCH((CUADRO!K$4&amp;$E629),'Hoja de Trabajo para listado'!$A$151:$Z$151,0)),0)+IFERROR(INDEX('Hoja de Trabajo para listado'!$AB$155:$BA$1048576,MATCH($A629,'Hoja de Trabajo para listado'!$AB$155:$AB$1048576,0),MATCH((CUADRO!K$4&amp;$E629),'Hoja de Trabajo para listado'!$AB$151:$BA$151,0)),0)+IFERROR(INDEX('Hoja de Trabajo para listado'!$BC$155:$CB$1048576,MATCH($A629,'Hoja de Trabajo para listado'!$BC$155:$BC$1048576,0),MATCH((CUADRO!K$4&amp;$E629),'Hoja de Trabajo para listado'!$BC$151:$CB$151,0)),0)+IFERROR(INDEX('Hoja de Trabajo para listado'!$DE$153:$DG$274,MATCH($A629,'Hoja de Trabajo para listado'!$DE$153:$DE$1048576,0),MATCH((CUADRO!K$4&amp;$E629),'Hoja de Trabajo para listado'!$DE$151:$DG$151,0)),0)+IFERROR(INDEX('Hoja de Trabajo para listado'!$CD$155:$DC$1048576,MATCH($A629,'Hoja de Trabajo para listado'!$CD$155:$CD$1048576,0),MATCH((CUADRO!K$4&amp;$E629),'Hoja de Trabajo para listado'!$CD$151:$DC$151,0)),0)</f>
        <v>0</v>
      </c>
      <c r="L629" s="241">
        <f ca="1">+IFERROR(INDEX('Hoja de Trabajo para listado'!$A$155:$Z$1048576,MATCH($A629,'Hoja de Trabajo para listado'!$A$155:$A$1048576,0),MATCH((CUADRO!L$4&amp;$E629),'Hoja de Trabajo para listado'!$A$151:$Z$151,0)),0)+IFERROR(INDEX('Hoja de Trabajo para listado'!$AB$155:$BA$1048576,MATCH($A629,'Hoja de Trabajo para listado'!$AB$155:$AB$1048576,0),MATCH((CUADRO!L$4&amp;$E629),'Hoja de Trabajo para listado'!$AB$151:$BA$151,0)),0)+IFERROR(INDEX('Hoja de Trabajo para listado'!$BC$155:$CB$1048576,MATCH($A629,'Hoja de Trabajo para listado'!$BC$155:$BC$1048576,0),MATCH((CUADRO!L$4&amp;$E629),'Hoja de Trabajo para listado'!$BC$151:$CB$151,0)),0)+IFERROR(INDEX('Hoja de Trabajo para listado'!$DE$153:$DG$274,MATCH($A629,'Hoja de Trabajo para listado'!$DE$153:$DE$1048576,0),MATCH((CUADRO!L$4&amp;$E629),'Hoja de Trabajo para listado'!$DE$151:$DG$151,0)),0)+IFERROR(INDEX('Hoja de Trabajo para listado'!$CD$155:$DC$1048576,MATCH($A629,'Hoja de Trabajo para listado'!$CD$155:$CD$1048576,0),MATCH((CUADRO!L$4&amp;$E629),'Hoja de Trabajo para listado'!$CD$151:$DC$151,0)),0)</f>
        <v>0</v>
      </c>
      <c r="M629" s="241">
        <f ca="1">+IFERROR(INDEX('Hoja de Trabajo para listado'!$A$155:$Z$1048576,MATCH($A629,'Hoja de Trabajo para listado'!$A$155:$A$1048576,0),MATCH((CUADRO!M$4&amp;$E629),'Hoja de Trabajo para listado'!$A$151:$Z$151,0)),0)+IFERROR(INDEX('Hoja de Trabajo para listado'!$AB$155:$BA$1048576,MATCH($A629,'Hoja de Trabajo para listado'!$AB$155:$AB$1048576,0),MATCH((CUADRO!M$4&amp;$E629),'Hoja de Trabajo para listado'!$AB$151:$BA$151,0)),0)+IFERROR(INDEX('Hoja de Trabajo para listado'!$BC$155:$CB$1048576,MATCH($A629,'Hoja de Trabajo para listado'!$BC$155:$BC$1048576,0),MATCH((CUADRO!M$4&amp;$E629),'Hoja de Trabajo para listado'!$BC$151:$CB$151,0)),0)+IFERROR(INDEX('Hoja de Trabajo para listado'!$DE$153:$DG$274,MATCH($A629,'Hoja de Trabajo para listado'!$DE$153:$DE$1048576,0),MATCH((CUADRO!M$4&amp;$E629),'Hoja de Trabajo para listado'!$DE$151:$DG$151,0)),0)+IFERROR(INDEX('Hoja de Trabajo para listado'!$CD$155:$DC$1048576,MATCH($A629,'Hoja de Trabajo para listado'!$CD$155:$CD$1048576,0),MATCH((CUADRO!M$4&amp;$E629),'Hoja de Trabajo para listado'!$CD$151:$DC$151,0)),0)</f>
        <v>0</v>
      </c>
      <c r="N629" s="241">
        <f ca="1">+IFERROR(INDEX('Hoja de Trabajo para listado'!$A$155:$Z$1048576,MATCH($A629,'Hoja de Trabajo para listado'!$A$155:$A$1048576,0),MATCH((CUADRO!N$4&amp;$E629),'Hoja de Trabajo para listado'!$A$151:$Z$151,0)),0)+IFERROR(INDEX('Hoja de Trabajo para listado'!$AB$155:$BA$1048576,MATCH($A629,'Hoja de Trabajo para listado'!$AB$155:$AB$1048576,0),MATCH((CUADRO!N$4&amp;$E629),'Hoja de Trabajo para listado'!$AB$151:$BA$151,0)),0)+IFERROR(INDEX('Hoja de Trabajo para listado'!$BC$155:$CB$1048576,MATCH($A629,'Hoja de Trabajo para listado'!$BC$155:$BC$1048576,0),MATCH((CUADRO!N$4&amp;$E629),'Hoja de Trabajo para listado'!$BC$151:$CB$151,0)),0)+IFERROR(INDEX('Hoja de Trabajo para listado'!$DE$153:$DG$274,MATCH($A629,'Hoja de Trabajo para listado'!$DE$153:$DE$1048576,0),MATCH((CUADRO!N$4&amp;$E629),'Hoja de Trabajo para listado'!$DE$151:$DG$151,0)),0)+IFERROR(INDEX('Hoja de Trabajo para listado'!$CD$155:$DC$1048576,MATCH($A629,'Hoja de Trabajo para listado'!$CD$155:$CD$1048576,0),MATCH((CUADRO!N$4&amp;$E629),'Hoja de Trabajo para listado'!$CD$151:$DC$151,0)),0)</f>
        <v>0</v>
      </c>
      <c r="O629" s="241">
        <f ca="1">+IFERROR(INDEX('Hoja de Trabajo para listado'!$A$155:$Z$1048576,MATCH($A629,'Hoja de Trabajo para listado'!$A$155:$A$1048576,0),MATCH((CUADRO!O$4&amp;$E629),'Hoja de Trabajo para listado'!$A$151:$Z$151,0)),0)+IFERROR(INDEX('Hoja de Trabajo para listado'!$AB$155:$BA$1048576,MATCH($A629,'Hoja de Trabajo para listado'!$AB$155:$AB$1048576,0),MATCH((CUADRO!O$4&amp;$E629),'Hoja de Trabajo para listado'!$AB$151:$BA$151,0)),0)+IFERROR(INDEX('Hoja de Trabajo para listado'!$BC$155:$CB$1048576,MATCH($A629,'Hoja de Trabajo para listado'!$BC$155:$BC$1048576,0),MATCH((CUADRO!O$4&amp;$E629),'Hoja de Trabajo para listado'!$BC$151:$CB$151,0)),0)+IFERROR(INDEX('Hoja de Trabajo para listado'!$DE$153:$DG$274,MATCH($A629,'Hoja de Trabajo para listado'!$DE$153:$DE$1048576,0),MATCH((CUADRO!O$4&amp;$E629),'Hoja de Trabajo para listado'!$DE$151:$DG$151,0)),0)+IFERROR(INDEX('Hoja de Trabajo para listado'!$CD$155:$DC$1048576,MATCH($A629,'Hoja de Trabajo para listado'!$CD$155:$CD$1048576,0),MATCH((CUADRO!O$4&amp;$E629),'Hoja de Trabajo para listado'!$CD$151:$DC$151,0)),0)</f>
        <v>0</v>
      </c>
      <c r="P629" s="241">
        <f ca="1">+IFERROR(INDEX('Hoja de Trabajo para listado'!$A$155:$Z$1048576,MATCH($A629,'Hoja de Trabajo para listado'!$A$155:$A$1048576,0),MATCH((CUADRO!P$4&amp;$E629),'Hoja de Trabajo para listado'!$A$151:$Z$151,0)),0)+IFERROR(INDEX('Hoja de Trabajo para listado'!$AB$155:$BA$1048576,MATCH($A629,'Hoja de Trabajo para listado'!$AB$155:$AB$1048576,0),MATCH((CUADRO!P$4&amp;$E629),'Hoja de Trabajo para listado'!$AB$151:$BA$151,0)),0)+IFERROR(INDEX('Hoja de Trabajo para listado'!$BC$155:$CB$1048576,MATCH($A629,'Hoja de Trabajo para listado'!$BC$155:$BC$1048576,0),MATCH((CUADRO!P$4&amp;$E629),'Hoja de Trabajo para listado'!$BC$151:$CB$151,0)),0)+IFERROR(INDEX('Hoja de Trabajo para listado'!$DE$153:$DG$274,MATCH($A629,'Hoja de Trabajo para listado'!$DE$153:$DE$1048576,0),MATCH((CUADRO!P$4&amp;$E629),'Hoja de Trabajo para listado'!$DE$151:$DG$151,0)),0)+IFERROR(INDEX('Hoja de Trabajo para listado'!$CD$155:$DC$1048576,MATCH($A629,'Hoja de Trabajo para listado'!$CD$155:$CD$1048576,0),MATCH((CUADRO!P$4&amp;$E629),'Hoja de Trabajo para listado'!$CD$151:$DC$151,0)),0)</f>
        <v>0</v>
      </c>
      <c r="Q629" s="241">
        <f ca="1">+IFERROR(INDEX('Hoja de Trabajo para listado'!$A$155:$Z$1048576,MATCH($A629,'Hoja de Trabajo para listado'!$A$155:$A$1048576,0),MATCH((CUADRO!Q$4&amp;$E629),'Hoja de Trabajo para listado'!$A$151:$Z$151,0)),0)+IFERROR(INDEX('Hoja de Trabajo para listado'!$AB$155:$BA$1048576,MATCH($A629,'Hoja de Trabajo para listado'!$AB$155:$AB$1048576,0),MATCH((CUADRO!Q$4&amp;$E629),'Hoja de Trabajo para listado'!$AB$151:$BA$151,0)),0)+IFERROR(INDEX('Hoja de Trabajo para listado'!$BC$155:$CB$1048576,MATCH($A629,'Hoja de Trabajo para listado'!$BC$155:$BC$1048576,0),MATCH((CUADRO!Q$4&amp;$E629),'Hoja de Trabajo para listado'!$BC$151:$CB$151,0)),0)+IFERROR(INDEX('Hoja de Trabajo para listado'!$DE$153:$DG$274,MATCH($A629,'Hoja de Trabajo para listado'!$DE$153:$DE$1048576,0),MATCH((CUADRO!Q$4&amp;$E629),'Hoja de Trabajo para listado'!$DE$151:$DG$151,0)),0)+IFERROR(INDEX('Hoja de Trabajo para listado'!$CD$155:$DC$1048576,MATCH($A629,'Hoja de Trabajo para listado'!$CD$155:$CD$1048576,0),MATCH((CUADRO!Q$4&amp;$E629),'Hoja de Trabajo para listado'!$CD$151:$DC$151,0)),0)</f>
        <v>0</v>
      </c>
      <c r="R629" s="241">
        <f t="shared" ca="1" si="25"/>
        <v>0</v>
      </c>
      <c r="S629" s="247"/>
      <c r="T629" s="241">
        <f ca="1">+T630</f>
        <v>0</v>
      </c>
      <c r="U629" s="240">
        <f t="shared" si="26"/>
        <v>1</v>
      </c>
      <c r="V629" s="327" t="str">
        <f>+VLOOKUP(A629,bd_lista!$A$3:$E$592,5,FALSE)</f>
        <v>Gobiernos Autonomos Municipales</v>
      </c>
      <c r="W629" s="397" t="str">
        <f>+V629</f>
        <v>Gobiernos Autonomos Municipales</v>
      </c>
      <c r="X629" s="240">
        <f>+VLOOKUP(A629,[4]Sheet1!$A$13:$D$744,4,FALSE)</f>
        <v>0</v>
      </c>
      <c r="Y629" s="240" t="e">
        <f>+VLOOKUP(X629,bd_lista!$A$3:$C$592,3,FALSE)</f>
        <v>#N/A</v>
      </c>
      <c r="Z629" s="290">
        <f>+X629</f>
        <v>0</v>
      </c>
      <c r="AA629" s="291" t="e">
        <f>+Y629</f>
        <v>#N/A</v>
      </c>
    </row>
    <row r="630" spans="1:27" customFormat="1" ht="15" hidden="1" customHeight="1">
      <c r="A630" s="32">
        <v>1266</v>
      </c>
      <c r="B630" s="394"/>
      <c r="C630" s="245" t="str">
        <f>+VLOOKUP(A630,bd_lista!$A$3:$C$592,3,FALSE)</f>
        <v>Gobierno Autónomo Municipal de Coripata</v>
      </c>
      <c r="D630" s="396"/>
      <c r="E630" s="242" t="s">
        <v>1304</v>
      </c>
      <c r="F630" s="241">
        <f ca="1">+IFERROR(INDEX('Hoja de Trabajo para listado'!$A$155:$Z$1048576,MATCH($A630,'Hoja de Trabajo para listado'!$A$155:$A$1048576,0),MATCH((CUADRO!F$4&amp;$E630),'Hoja de Trabajo para listado'!$A$151:$Z$151,0)),0)+IFERROR(INDEX('Hoja de Trabajo para listado'!$AB$155:$BA$1048576,MATCH($A630,'Hoja de Trabajo para listado'!$AB$155:$AB$1048576,0),MATCH((CUADRO!F$4&amp;$E630),'Hoja de Trabajo para listado'!$AB$151:$BA$151,0)),0)+IFERROR(INDEX('Hoja de Trabajo para listado'!$BC$155:$CB$1048576,MATCH($A630,'Hoja de Trabajo para listado'!$BC$155:$BC$1048576,0),MATCH((CUADRO!F$4&amp;$E630),'Hoja de Trabajo para listado'!$BC$151:$CB$151,0)),0)+IFERROR(INDEX('Hoja de Trabajo para listado'!$DE$153:$DG$274,MATCH($A630,'Hoja de Trabajo para listado'!$DE$153:$DE$1048576,0),MATCH((CUADRO!F$4&amp;$E630),'Hoja de Trabajo para listado'!$DE$151:$DG$151,0)),0)+IFERROR(INDEX('Hoja de Trabajo para listado'!$CD$155:$DC$1048576,MATCH($A630,'Hoja de Trabajo para listado'!$CD$155:$CD$1048576,0),MATCH((CUADRO!F$4&amp;$E630),'Hoja de Trabajo para listado'!$CD$151:$DC$151,0)),0)</f>
        <v>0</v>
      </c>
      <c r="G630" s="241">
        <f ca="1">+IFERROR(INDEX('Hoja de Trabajo para listado'!$A$155:$Z$1048576,MATCH($A630,'Hoja de Trabajo para listado'!$A$155:$A$1048576,0),MATCH((CUADRO!G$4&amp;$E630),'Hoja de Trabajo para listado'!$A$151:$Z$151,0)),0)+IFERROR(INDEX('Hoja de Trabajo para listado'!$AB$155:$BA$1048576,MATCH($A630,'Hoja de Trabajo para listado'!$AB$155:$AB$1048576,0),MATCH((CUADRO!G$4&amp;$E630),'Hoja de Trabajo para listado'!$AB$151:$BA$151,0)),0)+IFERROR(INDEX('Hoja de Trabajo para listado'!$BC$155:$CB$1048576,MATCH($A630,'Hoja de Trabajo para listado'!$BC$155:$BC$1048576,0),MATCH((CUADRO!G$4&amp;$E630),'Hoja de Trabajo para listado'!$BC$151:$CB$151,0)),0)+IFERROR(INDEX('Hoja de Trabajo para listado'!$DE$153:$DG$274,MATCH($A630,'Hoja de Trabajo para listado'!$DE$153:$DE$1048576,0),MATCH((CUADRO!G$4&amp;$E630),'Hoja de Trabajo para listado'!$DE$151:$DG$151,0)),0)+IFERROR(INDEX('Hoja de Trabajo para listado'!$CD$155:$DC$1048576,MATCH($A630,'Hoja de Trabajo para listado'!$CD$155:$CD$1048576,0),MATCH((CUADRO!G$4&amp;$E630),'Hoja de Trabajo para listado'!$CD$151:$DC$151,0)),0)</f>
        <v>0</v>
      </c>
      <c r="H630" s="241">
        <f ca="1">+IFERROR(INDEX('Hoja de Trabajo para listado'!$A$155:$Z$1048576,MATCH($A630,'Hoja de Trabajo para listado'!$A$155:$A$1048576,0),MATCH((CUADRO!H$4&amp;$E630),'Hoja de Trabajo para listado'!$A$151:$Z$151,0)),0)+IFERROR(INDEX('Hoja de Trabajo para listado'!$AB$155:$BA$1048576,MATCH($A630,'Hoja de Trabajo para listado'!$AB$155:$AB$1048576,0),MATCH((CUADRO!H$4&amp;$E630),'Hoja de Trabajo para listado'!$AB$151:$BA$151,0)),0)+IFERROR(INDEX('Hoja de Trabajo para listado'!$BC$155:$CB$1048576,MATCH($A630,'Hoja de Trabajo para listado'!$BC$155:$BC$1048576,0),MATCH((CUADRO!H$4&amp;$E630),'Hoja de Trabajo para listado'!$BC$151:$CB$151,0)),0)+IFERROR(INDEX('Hoja de Trabajo para listado'!$DE$153:$DG$274,MATCH($A630,'Hoja de Trabajo para listado'!$DE$153:$DE$1048576,0),MATCH((CUADRO!H$4&amp;$E630),'Hoja de Trabajo para listado'!$DE$151:$DG$151,0)),0)+IFERROR(INDEX('Hoja de Trabajo para listado'!$CD$155:$DC$1048576,MATCH($A630,'Hoja de Trabajo para listado'!$CD$155:$CD$1048576,0),MATCH((CUADRO!H$4&amp;$E630),'Hoja de Trabajo para listado'!$CD$151:$DC$151,0)),0)</f>
        <v>0</v>
      </c>
      <c r="I630" s="241">
        <f ca="1">+IFERROR(INDEX('Hoja de Trabajo para listado'!$A$155:$Z$1048576,MATCH($A630,'Hoja de Trabajo para listado'!$A$155:$A$1048576,0),MATCH((CUADRO!I$4&amp;$E630),'Hoja de Trabajo para listado'!$A$151:$Z$151,0)),0)+IFERROR(INDEX('Hoja de Trabajo para listado'!$AB$155:$BA$1048576,MATCH($A630,'Hoja de Trabajo para listado'!$AB$155:$AB$1048576,0),MATCH((CUADRO!I$4&amp;$E630),'Hoja de Trabajo para listado'!$AB$151:$BA$151,0)),0)+IFERROR(INDEX('Hoja de Trabajo para listado'!$BC$155:$CB$1048576,MATCH($A630,'Hoja de Trabajo para listado'!$BC$155:$BC$1048576,0),MATCH((CUADRO!I$4&amp;$E630),'Hoja de Trabajo para listado'!$BC$151:$CB$151,0)),0)+IFERROR(INDEX('Hoja de Trabajo para listado'!$DE$153:$DG$274,MATCH($A630,'Hoja de Trabajo para listado'!$DE$153:$DE$1048576,0),MATCH((CUADRO!I$4&amp;$E630),'Hoja de Trabajo para listado'!$DE$151:$DG$151,0)),0)+IFERROR(INDEX('Hoja de Trabajo para listado'!$CD$155:$DC$1048576,MATCH($A630,'Hoja de Trabajo para listado'!$CD$155:$CD$1048576,0),MATCH((CUADRO!I$4&amp;$E630),'Hoja de Trabajo para listado'!$CD$151:$DC$151,0)),0)</f>
        <v>0</v>
      </c>
      <c r="J630" s="241">
        <f ca="1">+IFERROR(INDEX('Hoja de Trabajo para listado'!$A$155:$Z$1048576,MATCH($A630,'Hoja de Trabajo para listado'!$A$155:$A$1048576,0),MATCH((CUADRO!J$4&amp;$E630),'Hoja de Trabajo para listado'!$A$151:$Z$151,0)),0)+IFERROR(INDEX('Hoja de Trabajo para listado'!$AB$155:$BA$1048576,MATCH($A630,'Hoja de Trabajo para listado'!$AB$155:$AB$1048576,0),MATCH((CUADRO!J$4&amp;$E630),'Hoja de Trabajo para listado'!$AB$151:$BA$151,0)),0)+IFERROR(INDEX('Hoja de Trabajo para listado'!$BC$155:$CB$1048576,MATCH($A630,'Hoja de Trabajo para listado'!$BC$155:$BC$1048576,0),MATCH((CUADRO!J$4&amp;$E630),'Hoja de Trabajo para listado'!$BC$151:$CB$151,0)),0)+IFERROR(INDEX('Hoja de Trabajo para listado'!$DE$153:$DG$274,MATCH($A630,'Hoja de Trabajo para listado'!$DE$153:$DE$1048576,0),MATCH((CUADRO!J$4&amp;$E630),'Hoja de Trabajo para listado'!$DE$151:$DG$151,0)),0)+IFERROR(INDEX('Hoja de Trabajo para listado'!$CD$155:$DC$1048576,MATCH($A630,'Hoja de Trabajo para listado'!$CD$155:$CD$1048576,0),MATCH((CUADRO!J$4&amp;$E630),'Hoja de Trabajo para listado'!$CD$151:$DC$151,0)),0)</f>
        <v>0</v>
      </c>
      <c r="K630" s="241">
        <f ca="1">+IFERROR(INDEX('Hoja de Trabajo para listado'!$A$155:$Z$1048576,MATCH($A630,'Hoja de Trabajo para listado'!$A$155:$A$1048576,0),MATCH((CUADRO!K$4&amp;$E630),'Hoja de Trabajo para listado'!$A$151:$Z$151,0)),0)+IFERROR(INDEX('Hoja de Trabajo para listado'!$AB$155:$BA$1048576,MATCH($A630,'Hoja de Trabajo para listado'!$AB$155:$AB$1048576,0),MATCH((CUADRO!K$4&amp;$E630),'Hoja de Trabajo para listado'!$AB$151:$BA$151,0)),0)+IFERROR(INDEX('Hoja de Trabajo para listado'!$BC$155:$CB$1048576,MATCH($A630,'Hoja de Trabajo para listado'!$BC$155:$BC$1048576,0),MATCH((CUADRO!K$4&amp;$E630),'Hoja de Trabajo para listado'!$BC$151:$CB$151,0)),0)+IFERROR(INDEX('Hoja de Trabajo para listado'!$DE$153:$DG$274,MATCH($A630,'Hoja de Trabajo para listado'!$DE$153:$DE$1048576,0),MATCH((CUADRO!K$4&amp;$E630),'Hoja de Trabajo para listado'!$DE$151:$DG$151,0)),0)+IFERROR(INDEX('Hoja de Trabajo para listado'!$CD$155:$DC$1048576,MATCH($A630,'Hoja de Trabajo para listado'!$CD$155:$CD$1048576,0),MATCH((CUADRO!K$4&amp;$E630),'Hoja de Trabajo para listado'!$CD$151:$DC$151,0)),0)</f>
        <v>0</v>
      </c>
      <c r="L630" s="241">
        <f ca="1">+IFERROR(INDEX('Hoja de Trabajo para listado'!$A$155:$Z$1048576,MATCH($A630,'Hoja de Trabajo para listado'!$A$155:$A$1048576,0),MATCH((CUADRO!L$4&amp;$E630),'Hoja de Trabajo para listado'!$A$151:$Z$151,0)),0)+IFERROR(INDEX('Hoja de Trabajo para listado'!$AB$155:$BA$1048576,MATCH($A630,'Hoja de Trabajo para listado'!$AB$155:$AB$1048576,0),MATCH((CUADRO!L$4&amp;$E630),'Hoja de Trabajo para listado'!$AB$151:$BA$151,0)),0)+IFERROR(INDEX('Hoja de Trabajo para listado'!$BC$155:$CB$1048576,MATCH($A630,'Hoja de Trabajo para listado'!$BC$155:$BC$1048576,0),MATCH((CUADRO!L$4&amp;$E630),'Hoja de Trabajo para listado'!$BC$151:$CB$151,0)),0)+IFERROR(INDEX('Hoja de Trabajo para listado'!$DE$153:$DG$274,MATCH($A630,'Hoja de Trabajo para listado'!$DE$153:$DE$1048576,0),MATCH((CUADRO!L$4&amp;$E630),'Hoja de Trabajo para listado'!$DE$151:$DG$151,0)),0)+IFERROR(INDEX('Hoja de Trabajo para listado'!$CD$155:$DC$1048576,MATCH($A630,'Hoja de Trabajo para listado'!$CD$155:$CD$1048576,0),MATCH((CUADRO!L$4&amp;$E630),'Hoja de Trabajo para listado'!$CD$151:$DC$151,0)),0)</f>
        <v>0</v>
      </c>
      <c r="M630" s="241">
        <f ca="1">+IFERROR(INDEX('Hoja de Trabajo para listado'!$A$155:$Z$1048576,MATCH($A630,'Hoja de Trabajo para listado'!$A$155:$A$1048576,0),MATCH((CUADRO!M$4&amp;$E630),'Hoja de Trabajo para listado'!$A$151:$Z$151,0)),0)+IFERROR(INDEX('Hoja de Trabajo para listado'!$AB$155:$BA$1048576,MATCH($A630,'Hoja de Trabajo para listado'!$AB$155:$AB$1048576,0),MATCH((CUADRO!M$4&amp;$E630),'Hoja de Trabajo para listado'!$AB$151:$BA$151,0)),0)+IFERROR(INDEX('Hoja de Trabajo para listado'!$BC$155:$CB$1048576,MATCH($A630,'Hoja de Trabajo para listado'!$BC$155:$BC$1048576,0),MATCH((CUADRO!M$4&amp;$E630),'Hoja de Trabajo para listado'!$BC$151:$CB$151,0)),0)+IFERROR(INDEX('Hoja de Trabajo para listado'!$DE$153:$DG$274,MATCH($A630,'Hoja de Trabajo para listado'!$DE$153:$DE$1048576,0),MATCH((CUADRO!M$4&amp;$E630),'Hoja de Trabajo para listado'!$DE$151:$DG$151,0)),0)+IFERROR(INDEX('Hoja de Trabajo para listado'!$CD$155:$DC$1048576,MATCH($A630,'Hoja de Trabajo para listado'!$CD$155:$CD$1048576,0),MATCH((CUADRO!M$4&amp;$E630),'Hoja de Trabajo para listado'!$CD$151:$DC$151,0)),0)</f>
        <v>0</v>
      </c>
      <c r="N630" s="241">
        <f ca="1">+IFERROR(INDEX('Hoja de Trabajo para listado'!$A$155:$Z$1048576,MATCH($A630,'Hoja de Trabajo para listado'!$A$155:$A$1048576,0),MATCH((CUADRO!N$4&amp;$E630),'Hoja de Trabajo para listado'!$A$151:$Z$151,0)),0)+IFERROR(INDEX('Hoja de Trabajo para listado'!$AB$155:$BA$1048576,MATCH($A630,'Hoja de Trabajo para listado'!$AB$155:$AB$1048576,0),MATCH((CUADRO!N$4&amp;$E630),'Hoja de Trabajo para listado'!$AB$151:$BA$151,0)),0)+IFERROR(INDEX('Hoja de Trabajo para listado'!$BC$155:$CB$1048576,MATCH($A630,'Hoja de Trabajo para listado'!$BC$155:$BC$1048576,0),MATCH((CUADRO!N$4&amp;$E630),'Hoja de Trabajo para listado'!$BC$151:$CB$151,0)),0)+IFERROR(INDEX('Hoja de Trabajo para listado'!$DE$153:$DG$274,MATCH($A630,'Hoja de Trabajo para listado'!$DE$153:$DE$1048576,0),MATCH((CUADRO!N$4&amp;$E630),'Hoja de Trabajo para listado'!$DE$151:$DG$151,0)),0)+IFERROR(INDEX('Hoja de Trabajo para listado'!$CD$155:$DC$1048576,MATCH($A630,'Hoja de Trabajo para listado'!$CD$155:$CD$1048576,0),MATCH((CUADRO!N$4&amp;$E630),'Hoja de Trabajo para listado'!$CD$151:$DC$151,0)),0)</f>
        <v>0</v>
      </c>
      <c r="O630" s="241">
        <f ca="1">+IFERROR(INDEX('Hoja de Trabajo para listado'!$A$155:$Z$1048576,MATCH($A630,'Hoja de Trabajo para listado'!$A$155:$A$1048576,0),MATCH((CUADRO!O$4&amp;$E630),'Hoja de Trabajo para listado'!$A$151:$Z$151,0)),0)+IFERROR(INDEX('Hoja de Trabajo para listado'!$AB$155:$BA$1048576,MATCH($A630,'Hoja de Trabajo para listado'!$AB$155:$AB$1048576,0),MATCH((CUADRO!O$4&amp;$E630),'Hoja de Trabajo para listado'!$AB$151:$BA$151,0)),0)+IFERROR(INDEX('Hoja de Trabajo para listado'!$BC$155:$CB$1048576,MATCH($A630,'Hoja de Trabajo para listado'!$BC$155:$BC$1048576,0),MATCH((CUADRO!O$4&amp;$E630),'Hoja de Trabajo para listado'!$BC$151:$CB$151,0)),0)+IFERROR(INDEX('Hoja de Trabajo para listado'!$DE$153:$DG$274,MATCH($A630,'Hoja de Trabajo para listado'!$DE$153:$DE$1048576,0),MATCH((CUADRO!O$4&amp;$E630),'Hoja de Trabajo para listado'!$DE$151:$DG$151,0)),0)+IFERROR(INDEX('Hoja de Trabajo para listado'!$CD$155:$DC$1048576,MATCH($A630,'Hoja de Trabajo para listado'!$CD$155:$CD$1048576,0),MATCH((CUADRO!O$4&amp;$E630),'Hoja de Trabajo para listado'!$CD$151:$DC$151,0)),0)</f>
        <v>0</v>
      </c>
      <c r="P630" s="241">
        <f ca="1">+IFERROR(INDEX('Hoja de Trabajo para listado'!$A$155:$Z$1048576,MATCH($A630,'Hoja de Trabajo para listado'!$A$155:$A$1048576,0),MATCH((CUADRO!P$4&amp;$E630),'Hoja de Trabajo para listado'!$A$151:$Z$151,0)),0)+IFERROR(INDEX('Hoja de Trabajo para listado'!$AB$155:$BA$1048576,MATCH($A630,'Hoja de Trabajo para listado'!$AB$155:$AB$1048576,0),MATCH((CUADRO!P$4&amp;$E630),'Hoja de Trabajo para listado'!$AB$151:$BA$151,0)),0)+IFERROR(INDEX('Hoja de Trabajo para listado'!$BC$155:$CB$1048576,MATCH($A630,'Hoja de Trabajo para listado'!$BC$155:$BC$1048576,0),MATCH((CUADRO!P$4&amp;$E630),'Hoja de Trabajo para listado'!$BC$151:$CB$151,0)),0)+IFERROR(INDEX('Hoja de Trabajo para listado'!$DE$153:$DG$274,MATCH($A630,'Hoja de Trabajo para listado'!$DE$153:$DE$1048576,0),MATCH((CUADRO!P$4&amp;$E630),'Hoja de Trabajo para listado'!$DE$151:$DG$151,0)),0)+IFERROR(INDEX('Hoja de Trabajo para listado'!$CD$155:$DC$1048576,MATCH($A630,'Hoja de Trabajo para listado'!$CD$155:$CD$1048576,0),MATCH((CUADRO!P$4&amp;$E630),'Hoja de Trabajo para listado'!$CD$151:$DC$151,0)),0)</f>
        <v>0</v>
      </c>
      <c r="Q630" s="241">
        <f ca="1">+IFERROR(INDEX('Hoja de Trabajo para listado'!$A$155:$Z$1048576,MATCH($A630,'Hoja de Trabajo para listado'!$A$155:$A$1048576,0),MATCH((CUADRO!Q$4&amp;$E630),'Hoja de Trabajo para listado'!$A$151:$Z$151,0)),0)+IFERROR(INDEX('Hoja de Trabajo para listado'!$AB$155:$BA$1048576,MATCH($A630,'Hoja de Trabajo para listado'!$AB$155:$AB$1048576,0),MATCH((CUADRO!Q$4&amp;$E630),'Hoja de Trabajo para listado'!$AB$151:$BA$151,0)),0)+IFERROR(INDEX('Hoja de Trabajo para listado'!$BC$155:$CB$1048576,MATCH($A630,'Hoja de Trabajo para listado'!$BC$155:$BC$1048576,0),MATCH((CUADRO!Q$4&amp;$E630),'Hoja de Trabajo para listado'!$BC$151:$CB$151,0)),0)+IFERROR(INDEX('Hoja de Trabajo para listado'!$DE$153:$DG$274,MATCH($A630,'Hoja de Trabajo para listado'!$DE$153:$DE$1048576,0),MATCH((CUADRO!Q$4&amp;$E630),'Hoja de Trabajo para listado'!$DE$151:$DG$151,0)),0)+IFERROR(INDEX('Hoja de Trabajo para listado'!$CD$155:$DC$1048576,MATCH($A630,'Hoja de Trabajo para listado'!$CD$155:$CD$1048576,0),MATCH((CUADRO!Q$4&amp;$E630),'Hoja de Trabajo para listado'!$CD$151:$DC$151,0)),0)</f>
        <v>0</v>
      </c>
      <c r="R630" s="241">
        <f t="shared" ca="1" si="25"/>
        <v>0</v>
      </c>
      <c r="S630" s="247">
        <f ca="1">+R629+R630</f>
        <v>0</v>
      </c>
      <c r="T630" s="241">
        <f ca="1">+S630</f>
        <v>0</v>
      </c>
      <c r="U630" s="240">
        <f t="shared" si="26"/>
        <v>2</v>
      </c>
      <c r="V630" s="327" t="str">
        <f>+VLOOKUP(A630,bd_lista!$A$3:$E$592,5,FALSE)</f>
        <v>Gobiernos Autonomos Municipales</v>
      </c>
      <c r="W630" s="398"/>
      <c r="X630" s="240">
        <f>+VLOOKUP(A630,[4]Sheet1!$A$13:$D$744,4,FALSE)</f>
        <v>0</v>
      </c>
      <c r="Y630" s="240" t="e">
        <f>+VLOOKUP(X630,bd_lista!$A$3:$C$592,3,FALSE)</f>
        <v>#N/A</v>
      </c>
      <c r="Z630" s="288"/>
      <c r="AA630" s="289"/>
    </row>
    <row r="631" spans="1:27" customFormat="1" ht="15" hidden="1" customHeight="1">
      <c r="A631" s="32">
        <v>1267</v>
      </c>
      <c r="B631" s="393">
        <f>+A631</f>
        <v>1267</v>
      </c>
      <c r="C631" s="245" t="str">
        <f>+VLOOKUP(A631,bd_lista!$A$3:$C$592,3,FALSE)</f>
        <v>Gobierno Autónomo Municipal de Ixiamas</v>
      </c>
      <c r="D631" s="395" t="str">
        <f>+C631</f>
        <v>Gobierno Autónomo Municipal de Ixiamas</v>
      </c>
      <c r="E631" s="240" t="s">
        <v>1303</v>
      </c>
      <c r="F631" s="241">
        <f ca="1">+IFERROR(INDEX('Hoja de Trabajo para listado'!$A$155:$Z$1048576,MATCH($A631,'Hoja de Trabajo para listado'!$A$155:$A$1048576,0),MATCH((CUADRO!F$4&amp;$E631),'Hoja de Trabajo para listado'!$A$151:$Z$151,0)),0)+IFERROR(INDEX('Hoja de Trabajo para listado'!$AB$155:$BA$1048576,MATCH($A631,'Hoja de Trabajo para listado'!$AB$155:$AB$1048576,0),MATCH((CUADRO!F$4&amp;$E631),'Hoja de Trabajo para listado'!$AB$151:$BA$151,0)),0)+IFERROR(INDEX('Hoja de Trabajo para listado'!$BC$155:$CB$1048576,MATCH($A631,'Hoja de Trabajo para listado'!$BC$155:$BC$1048576,0),MATCH((CUADRO!F$4&amp;$E631),'Hoja de Trabajo para listado'!$BC$151:$CB$151,0)),0)+IFERROR(INDEX('Hoja de Trabajo para listado'!$DE$153:$DG$274,MATCH($A631,'Hoja de Trabajo para listado'!$DE$153:$DE$1048576,0),MATCH((CUADRO!F$4&amp;$E631),'Hoja de Trabajo para listado'!$DE$151:$DG$151,0)),0)+IFERROR(INDEX('Hoja de Trabajo para listado'!$CD$155:$DC$1048576,MATCH($A631,'Hoja de Trabajo para listado'!$CD$155:$CD$1048576,0),MATCH((CUADRO!F$4&amp;$E631),'Hoja de Trabajo para listado'!$CD$151:$DC$151,0)),0)</f>
        <v>0</v>
      </c>
      <c r="G631" s="241">
        <f ca="1">+IFERROR(INDEX('Hoja de Trabajo para listado'!$A$155:$Z$1048576,MATCH($A631,'Hoja de Trabajo para listado'!$A$155:$A$1048576,0),MATCH((CUADRO!G$4&amp;$E631),'Hoja de Trabajo para listado'!$A$151:$Z$151,0)),0)+IFERROR(INDEX('Hoja de Trabajo para listado'!$AB$155:$BA$1048576,MATCH($A631,'Hoja de Trabajo para listado'!$AB$155:$AB$1048576,0),MATCH((CUADRO!G$4&amp;$E631),'Hoja de Trabajo para listado'!$AB$151:$BA$151,0)),0)+IFERROR(INDEX('Hoja de Trabajo para listado'!$BC$155:$CB$1048576,MATCH($A631,'Hoja de Trabajo para listado'!$BC$155:$BC$1048576,0),MATCH((CUADRO!G$4&amp;$E631),'Hoja de Trabajo para listado'!$BC$151:$CB$151,0)),0)+IFERROR(INDEX('Hoja de Trabajo para listado'!$DE$153:$DG$274,MATCH($A631,'Hoja de Trabajo para listado'!$DE$153:$DE$1048576,0),MATCH((CUADRO!G$4&amp;$E631),'Hoja de Trabajo para listado'!$DE$151:$DG$151,0)),0)+IFERROR(INDEX('Hoja de Trabajo para listado'!$CD$155:$DC$1048576,MATCH($A631,'Hoja de Trabajo para listado'!$CD$155:$CD$1048576,0),MATCH((CUADRO!G$4&amp;$E631),'Hoja de Trabajo para listado'!$CD$151:$DC$151,0)),0)</f>
        <v>0</v>
      </c>
      <c r="H631" s="241">
        <f ca="1">+IFERROR(INDEX('Hoja de Trabajo para listado'!$A$155:$Z$1048576,MATCH($A631,'Hoja de Trabajo para listado'!$A$155:$A$1048576,0),MATCH((CUADRO!H$4&amp;$E631),'Hoja de Trabajo para listado'!$A$151:$Z$151,0)),0)+IFERROR(INDEX('Hoja de Trabajo para listado'!$AB$155:$BA$1048576,MATCH($A631,'Hoja de Trabajo para listado'!$AB$155:$AB$1048576,0),MATCH((CUADRO!H$4&amp;$E631),'Hoja de Trabajo para listado'!$AB$151:$BA$151,0)),0)+IFERROR(INDEX('Hoja de Trabajo para listado'!$BC$155:$CB$1048576,MATCH($A631,'Hoja de Trabajo para listado'!$BC$155:$BC$1048576,0),MATCH((CUADRO!H$4&amp;$E631),'Hoja de Trabajo para listado'!$BC$151:$CB$151,0)),0)+IFERROR(INDEX('Hoja de Trabajo para listado'!$DE$153:$DG$274,MATCH($A631,'Hoja de Trabajo para listado'!$DE$153:$DE$1048576,0),MATCH((CUADRO!H$4&amp;$E631),'Hoja de Trabajo para listado'!$DE$151:$DG$151,0)),0)+IFERROR(INDEX('Hoja de Trabajo para listado'!$CD$155:$DC$1048576,MATCH($A631,'Hoja de Trabajo para listado'!$CD$155:$CD$1048576,0),MATCH((CUADRO!H$4&amp;$E631),'Hoja de Trabajo para listado'!$CD$151:$DC$151,0)),0)</f>
        <v>0</v>
      </c>
      <c r="I631" s="241">
        <f ca="1">+IFERROR(INDEX('Hoja de Trabajo para listado'!$A$155:$Z$1048576,MATCH($A631,'Hoja de Trabajo para listado'!$A$155:$A$1048576,0),MATCH((CUADRO!I$4&amp;$E631),'Hoja de Trabajo para listado'!$A$151:$Z$151,0)),0)+IFERROR(INDEX('Hoja de Trabajo para listado'!$AB$155:$BA$1048576,MATCH($A631,'Hoja de Trabajo para listado'!$AB$155:$AB$1048576,0),MATCH((CUADRO!I$4&amp;$E631),'Hoja de Trabajo para listado'!$AB$151:$BA$151,0)),0)+IFERROR(INDEX('Hoja de Trabajo para listado'!$BC$155:$CB$1048576,MATCH($A631,'Hoja de Trabajo para listado'!$BC$155:$BC$1048576,0),MATCH((CUADRO!I$4&amp;$E631),'Hoja de Trabajo para listado'!$BC$151:$CB$151,0)),0)+IFERROR(INDEX('Hoja de Trabajo para listado'!$DE$153:$DG$274,MATCH($A631,'Hoja de Trabajo para listado'!$DE$153:$DE$1048576,0),MATCH((CUADRO!I$4&amp;$E631),'Hoja de Trabajo para listado'!$DE$151:$DG$151,0)),0)+IFERROR(INDEX('Hoja de Trabajo para listado'!$CD$155:$DC$1048576,MATCH($A631,'Hoja de Trabajo para listado'!$CD$155:$CD$1048576,0),MATCH((CUADRO!I$4&amp;$E631),'Hoja de Trabajo para listado'!$CD$151:$DC$151,0)),0)</f>
        <v>0</v>
      </c>
      <c r="J631" s="241">
        <f ca="1">+IFERROR(INDEX('Hoja de Trabajo para listado'!$A$155:$Z$1048576,MATCH($A631,'Hoja de Trabajo para listado'!$A$155:$A$1048576,0),MATCH((CUADRO!J$4&amp;$E631),'Hoja de Trabajo para listado'!$A$151:$Z$151,0)),0)+IFERROR(INDEX('Hoja de Trabajo para listado'!$AB$155:$BA$1048576,MATCH($A631,'Hoja de Trabajo para listado'!$AB$155:$AB$1048576,0),MATCH((CUADRO!J$4&amp;$E631),'Hoja de Trabajo para listado'!$AB$151:$BA$151,0)),0)+IFERROR(INDEX('Hoja de Trabajo para listado'!$BC$155:$CB$1048576,MATCH($A631,'Hoja de Trabajo para listado'!$BC$155:$BC$1048576,0),MATCH((CUADRO!J$4&amp;$E631),'Hoja de Trabajo para listado'!$BC$151:$CB$151,0)),0)+IFERROR(INDEX('Hoja de Trabajo para listado'!$DE$153:$DG$274,MATCH($A631,'Hoja de Trabajo para listado'!$DE$153:$DE$1048576,0),MATCH((CUADRO!J$4&amp;$E631),'Hoja de Trabajo para listado'!$DE$151:$DG$151,0)),0)+IFERROR(INDEX('Hoja de Trabajo para listado'!$CD$155:$DC$1048576,MATCH($A631,'Hoja de Trabajo para listado'!$CD$155:$CD$1048576,0),MATCH((CUADRO!J$4&amp;$E631),'Hoja de Trabajo para listado'!$CD$151:$DC$151,0)),0)</f>
        <v>0</v>
      </c>
      <c r="K631" s="241">
        <f ca="1">+IFERROR(INDEX('Hoja de Trabajo para listado'!$A$155:$Z$1048576,MATCH($A631,'Hoja de Trabajo para listado'!$A$155:$A$1048576,0),MATCH((CUADRO!K$4&amp;$E631),'Hoja de Trabajo para listado'!$A$151:$Z$151,0)),0)+IFERROR(INDEX('Hoja de Trabajo para listado'!$AB$155:$BA$1048576,MATCH($A631,'Hoja de Trabajo para listado'!$AB$155:$AB$1048576,0),MATCH((CUADRO!K$4&amp;$E631),'Hoja de Trabajo para listado'!$AB$151:$BA$151,0)),0)+IFERROR(INDEX('Hoja de Trabajo para listado'!$BC$155:$CB$1048576,MATCH($A631,'Hoja de Trabajo para listado'!$BC$155:$BC$1048576,0),MATCH((CUADRO!K$4&amp;$E631),'Hoja de Trabajo para listado'!$BC$151:$CB$151,0)),0)+IFERROR(INDEX('Hoja de Trabajo para listado'!$DE$153:$DG$274,MATCH($A631,'Hoja de Trabajo para listado'!$DE$153:$DE$1048576,0),MATCH((CUADRO!K$4&amp;$E631),'Hoja de Trabajo para listado'!$DE$151:$DG$151,0)),0)+IFERROR(INDEX('Hoja de Trabajo para listado'!$CD$155:$DC$1048576,MATCH($A631,'Hoja de Trabajo para listado'!$CD$155:$CD$1048576,0),MATCH((CUADRO!K$4&amp;$E631),'Hoja de Trabajo para listado'!$CD$151:$DC$151,0)),0)</f>
        <v>0</v>
      </c>
      <c r="L631" s="241">
        <f ca="1">+IFERROR(INDEX('Hoja de Trabajo para listado'!$A$155:$Z$1048576,MATCH($A631,'Hoja de Trabajo para listado'!$A$155:$A$1048576,0),MATCH((CUADRO!L$4&amp;$E631),'Hoja de Trabajo para listado'!$A$151:$Z$151,0)),0)+IFERROR(INDEX('Hoja de Trabajo para listado'!$AB$155:$BA$1048576,MATCH($A631,'Hoja de Trabajo para listado'!$AB$155:$AB$1048576,0),MATCH((CUADRO!L$4&amp;$E631),'Hoja de Trabajo para listado'!$AB$151:$BA$151,0)),0)+IFERROR(INDEX('Hoja de Trabajo para listado'!$BC$155:$CB$1048576,MATCH($A631,'Hoja de Trabajo para listado'!$BC$155:$BC$1048576,0),MATCH((CUADRO!L$4&amp;$E631),'Hoja de Trabajo para listado'!$BC$151:$CB$151,0)),0)+IFERROR(INDEX('Hoja de Trabajo para listado'!$DE$153:$DG$274,MATCH($A631,'Hoja de Trabajo para listado'!$DE$153:$DE$1048576,0),MATCH((CUADRO!L$4&amp;$E631),'Hoja de Trabajo para listado'!$DE$151:$DG$151,0)),0)+IFERROR(INDEX('Hoja de Trabajo para listado'!$CD$155:$DC$1048576,MATCH($A631,'Hoja de Trabajo para listado'!$CD$155:$CD$1048576,0),MATCH((CUADRO!L$4&amp;$E631),'Hoja de Trabajo para listado'!$CD$151:$DC$151,0)),0)</f>
        <v>0</v>
      </c>
      <c r="M631" s="241">
        <f ca="1">+IFERROR(INDEX('Hoja de Trabajo para listado'!$A$155:$Z$1048576,MATCH($A631,'Hoja de Trabajo para listado'!$A$155:$A$1048576,0),MATCH((CUADRO!M$4&amp;$E631),'Hoja de Trabajo para listado'!$A$151:$Z$151,0)),0)+IFERROR(INDEX('Hoja de Trabajo para listado'!$AB$155:$BA$1048576,MATCH($A631,'Hoja de Trabajo para listado'!$AB$155:$AB$1048576,0),MATCH((CUADRO!M$4&amp;$E631),'Hoja de Trabajo para listado'!$AB$151:$BA$151,0)),0)+IFERROR(INDEX('Hoja de Trabajo para listado'!$BC$155:$CB$1048576,MATCH($A631,'Hoja de Trabajo para listado'!$BC$155:$BC$1048576,0),MATCH((CUADRO!M$4&amp;$E631),'Hoja de Trabajo para listado'!$BC$151:$CB$151,0)),0)+IFERROR(INDEX('Hoja de Trabajo para listado'!$DE$153:$DG$274,MATCH($A631,'Hoja de Trabajo para listado'!$DE$153:$DE$1048576,0),MATCH((CUADRO!M$4&amp;$E631),'Hoja de Trabajo para listado'!$DE$151:$DG$151,0)),0)+IFERROR(INDEX('Hoja de Trabajo para listado'!$CD$155:$DC$1048576,MATCH($A631,'Hoja de Trabajo para listado'!$CD$155:$CD$1048576,0),MATCH((CUADRO!M$4&amp;$E631),'Hoja de Trabajo para listado'!$CD$151:$DC$151,0)),0)</f>
        <v>0</v>
      </c>
      <c r="N631" s="241">
        <f ca="1">+IFERROR(INDEX('Hoja de Trabajo para listado'!$A$155:$Z$1048576,MATCH($A631,'Hoja de Trabajo para listado'!$A$155:$A$1048576,0),MATCH((CUADRO!N$4&amp;$E631),'Hoja de Trabajo para listado'!$A$151:$Z$151,0)),0)+IFERROR(INDEX('Hoja de Trabajo para listado'!$AB$155:$BA$1048576,MATCH($A631,'Hoja de Trabajo para listado'!$AB$155:$AB$1048576,0),MATCH((CUADRO!N$4&amp;$E631),'Hoja de Trabajo para listado'!$AB$151:$BA$151,0)),0)+IFERROR(INDEX('Hoja de Trabajo para listado'!$BC$155:$CB$1048576,MATCH($A631,'Hoja de Trabajo para listado'!$BC$155:$BC$1048576,0),MATCH((CUADRO!N$4&amp;$E631),'Hoja de Trabajo para listado'!$BC$151:$CB$151,0)),0)+IFERROR(INDEX('Hoja de Trabajo para listado'!$DE$153:$DG$274,MATCH($A631,'Hoja de Trabajo para listado'!$DE$153:$DE$1048576,0),MATCH((CUADRO!N$4&amp;$E631),'Hoja de Trabajo para listado'!$DE$151:$DG$151,0)),0)+IFERROR(INDEX('Hoja de Trabajo para listado'!$CD$155:$DC$1048576,MATCH($A631,'Hoja de Trabajo para listado'!$CD$155:$CD$1048576,0),MATCH((CUADRO!N$4&amp;$E631),'Hoja de Trabajo para listado'!$CD$151:$DC$151,0)),0)</f>
        <v>0</v>
      </c>
      <c r="O631" s="241">
        <f ca="1">+IFERROR(INDEX('Hoja de Trabajo para listado'!$A$155:$Z$1048576,MATCH($A631,'Hoja de Trabajo para listado'!$A$155:$A$1048576,0),MATCH((CUADRO!O$4&amp;$E631),'Hoja de Trabajo para listado'!$A$151:$Z$151,0)),0)+IFERROR(INDEX('Hoja de Trabajo para listado'!$AB$155:$BA$1048576,MATCH($A631,'Hoja de Trabajo para listado'!$AB$155:$AB$1048576,0),MATCH((CUADRO!O$4&amp;$E631),'Hoja de Trabajo para listado'!$AB$151:$BA$151,0)),0)+IFERROR(INDEX('Hoja de Trabajo para listado'!$BC$155:$CB$1048576,MATCH($A631,'Hoja de Trabajo para listado'!$BC$155:$BC$1048576,0),MATCH((CUADRO!O$4&amp;$E631),'Hoja de Trabajo para listado'!$BC$151:$CB$151,0)),0)+IFERROR(INDEX('Hoja de Trabajo para listado'!$DE$153:$DG$274,MATCH($A631,'Hoja de Trabajo para listado'!$DE$153:$DE$1048576,0),MATCH((CUADRO!O$4&amp;$E631),'Hoja de Trabajo para listado'!$DE$151:$DG$151,0)),0)+IFERROR(INDEX('Hoja de Trabajo para listado'!$CD$155:$DC$1048576,MATCH($A631,'Hoja de Trabajo para listado'!$CD$155:$CD$1048576,0),MATCH((CUADRO!O$4&amp;$E631),'Hoja de Trabajo para listado'!$CD$151:$DC$151,0)),0)</f>
        <v>0</v>
      </c>
      <c r="P631" s="241">
        <f ca="1">+IFERROR(INDEX('Hoja de Trabajo para listado'!$A$155:$Z$1048576,MATCH($A631,'Hoja de Trabajo para listado'!$A$155:$A$1048576,0),MATCH((CUADRO!P$4&amp;$E631),'Hoja de Trabajo para listado'!$A$151:$Z$151,0)),0)+IFERROR(INDEX('Hoja de Trabajo para listado'!$AB$155:$BA$1048576,MATCH($A631,'Hoja de Trabajo para listado'!$AB$155:$AB$1048576,0),MATCH((CUADRO!P$4&amp;$E631),'Hoja de Trabajo para listado'!$AB$151:$BA$151,0)),0)+IFERROR(INDEX('Hoja de Trabajo para listado'!$BC$155:$CB$1048576,MATCH($A631,'Hoja de Trabajo para listado'!$BC$155:$BC$1048576,0),MATCH((CUADRO!P$4&amp;$E631),'Hoja de Trabajo para listado'!$BC$151:$CB$151,0)),0)+IFERROR(INDEX('Hoja de Trabajo para listado'!$DE$153:$DG$274,MATCH($A631,'Hoja de Trabajo para listado'!$DE$153:$DE$1048576,0),MATCH((CUADRO!P$4&amp;$E631),'Hoja de Trabajo para listado'!$DE$151:$DG$151,0)),0)+IFERROR(INDEX('Hoja de Trabajo para listado'!$CD$155:$DC$1048576,MATCH($A631,'Hoja de Trabajo para listado'!$CD$155:$CD$1048576,0),MATCH((CUADRO!P$4&amp;$E631),'Hoja de Trabajo para listado'!$CD$151:$DC$151,0)),0)</f>
        <v>0</v>
      </c>
      <c r="Q631" s="241">
        <f ca="1">+IFERROR(INDEX('Hoja de Trabajo para listado'!$A$155:$Z$1048576,MATCH($A631,'Hoja de Trabajo para listado'!$A$155:$A$1048576,0),MATCH((CUADRO!Q$4&amp;$E631),'Hoja de Trabajo para listado'!$A$151:$Z$151,0)),0)+IFERROR(INDEX('Hoja de Trabajo para listado'!$AB$155:$BA$1048576,MATCH($A631,'Hoja de Trabajo para listado'!$AB$155:$AB$1048576,0),MATCH((CUADRO!Q$4&amp;$E631),'Hoja de Trabajo para listado'!$AB$151:$BA$151,0)),0)+IFERROR(INDEX('Hoja de Trabajo para listado'!$BC$155:$CB$1048576,MATCH($A631,'Hoja de Trabajo para listado'!$BC$155:$BC$1048576,0),MATCH((CUADRO!Q$4&amp;$E631),'Hoja de Trabajo para listado'!$BC$151:$CB$151,0)),0)+IFERROR(INDEX('Hoja de Trabajo para listado'!$DE$153:$DG$274,MATCH($A631,'Hoja de Trabajo para listado'!$DE$153:$DE$1048576,0),MATCH((CUADRO!Q$4&amp;$E631),'Hoja de Trabajo para listado'!$DE$151:$DG$151,0)),0)+IFERROR(INDEX('Hoja de Trabajo para listado'!$CD$155:$DC$1048576,MATCH($A631,'Hoja de Trabajo para listado'!$CD$155:$CD$1048576,0),MATCH((CUADRO!Q$4&amp;$E631),'Hoja de Trabajo para listado'!$CD$151:$DC$151,0)),0)</f>
        <v>0</v>
      </c>
      <c r="R631" s="241">
        <f t="shared" ca="1" si="25"/>
        <v>0</v>
      </c>
      <c r="S631" s="247"/>
      <c r="T631" s="241">
        <f ca="1">+T632</f>
        <v>0</v>
      </c>
      <c r="U631" s="240">
        <f t="shared" si="26"/>
        <v>1</v>
      </c>
      <c r="V631" s="327" t="str">
        <f>+VLOOKUP(A631,bd_lista!$A$3:$E$592,5,FALSE)</f>
        <v>Gobiernos Autonomos Municipales</v>
      </c>
      <c r="W631" s="397" t="str">
        <f>+V631</f>
        <v>Gobiernos Autonomos Municipales</v>
      </c>
      <c r="X631" s="240">
        <f>+VLOOKUP(A631,[4]Sheet1!$A$13:$D$744,4,FALSE)</f>
        <v>0</v>
      </c>
      <c r="Y631" s="240" t="e">
        <f>+VLOOKUP(X631,bd_lista!$A$3:$C$592,3,FALSE)</f>
        <v>#N/A</v>
      </c>
      <c r="Z631" s="290">
        <f>+X631</f>
        <v>0</v>
      </c>
      <c r="AA631" s="291" t="e">
        <f>+Y631</f>
        <v>#N/A</v>
      </c>
    </row>
    <row r="632" spans="1:27" customFormat="1" ht="15" hidden="1" customHeight="1">
      <c r="A632" s="32">
        <v>1267</v>
      </c>
      <c r="B632" s="394"/>
      <c r="C632" s="245" t="str">
        <f>+VLOOKUP(A632,bd_lista!$A$3:$C$592,3,FALSE)</f>
        <v>Gobierno Autónomo Municipal de Ixiamas</v>
      </c>
      <c r="D632" s="396"/>
      <c r="E632" s="242" t="s">
        <v>1304</v>
      </c>
      <c r="F632" s="241">
        <f ca="1">+IFERROR(INDEX('Hoja de Trabajo para listado'!$A$155:$Z$1048576,MATCH($A632,'Hoja de Trabajo para listado'!$A$155:$A$1048576,0),MATCH((CUADRO!F$4&amp;$E632),'Hoja de Trabajo para listado'!$A$151:$Z$151,0)),0)+IFERROR(INDEX('Hoja de Trabajo para listado'!$AB$155:$BA$1048576,MATCH($A632,'Hoja de Trabajo para listado'!$AB$155:$AB$1048576,0),MATCH((CUADRO!F$4&amp;$E632),'Hoja de Trabajo para listado'!$AB$151:$BA$151,0)),0)+IFERROR(INDEX('Hoja de Trabajo para listado'!$BC$155:$CB$1048576,MATCH($A632,'Hoja de Trabajo para listado'!$BC$155:$BC$1048576,0),MATCH((CUADRO!F$4&amp;$E632),'Hoja de Trabajo para listado'!$BC$151:$CB$151,0)),0)+IFERROR(INDEX('Hoja de Trabajo para listado'!$DE$153:$DG$274,MATCH($A632,'Hoja de Trabajo para listado'!$DE$153:$DE$1048576,0),MATCH((CUADRO!F$4&amp;$E632),'Hoja de Trabajo para listado'!$DE$151:$DG$151,0)),0)+IFERROR(INDEX('Hoja de Trabajo para listado'!$CD$155:$DC$1048576,MATCH($A632,'Hoja de Trabajo para listado'!$CD$155:$CD$1048576,0),MATCH((CUADRO!F$4&amp;$E632),'Hoja de Trabajo para listado'!$CD$151:$DC$151,0)),0)</f>
        <v>0</v>
      </c>
      <c r="G632" s="241">
        <f ca="1">+IFERROR(INDEX('Hoja de Trabajo para listado'!$A$155:$Z$1048576,MATCH($A632,'Hoja de Trabajo para listado'!$A$155:$A$1048576,0),MATCH((CUADRO!G$4&amp;$E632),'Hoja de Trabajo para listado'!$A$151:$Z$151,0)),0)+IFERROR(INDEX('Hoja de Trabajo para listado'!$AB$155:$BA$1048576,MATCH($A632,'Hoja de Trabajo para listado'!$AB$155:$AB$1048576,0),MATCH((CUADRO!G$4&amp;$E632),'Hoja de Trabajo para listado'!$AB$151:$BA$151,0)),0)+IFERROR(INDEX('Hoja de Trabajo para listado'!$BC$155:$CB$1048576,MATCH($A632,'Hoja de Trabajo para listado'!$BC$155:$BC$1048576,0),MATCH((CUADRO!G$4&amp;$E632),'Hoja de Trabajo para listado'!$BC$151:$CB$151,0)),0)+IFERROR(INDEX('Hoja de Trabajo para listado'!$DE$153:$DG$274,MATCH($A632,'Hoja de Trabajo para listado'!$DE$153:$DE$1048576,0),MATCH((CUADRO!G$4&amp;$E632),'Hoja de Trabajo para listado'!$DE$151:$DG$151,0)),0)+IFERROR(INDEX('Hoja de Trabajo para listado'!$CD$155:$DC$1048576,MATCH($A632,'Hoja de Trabajo para listado'!$CD$155:$CD$1048576,0),MATCH((CUADRO!G$4&amp;$E632),'Hoja de Trabajo para listado'!$CD$151:$DC$151,0)),0)</f>
        <v>0</v>
      </c>
      <c r="H632" s="241">
        <f ca="1">+IFERROR(INDEX('Hoja de Trabajo para listado'!$A$155:$Z$1048576,MATCH($A632,'Hoja de Trabajo para listado'!$A$155:$A$1048576,0),MATCH((CUADRO!H$4&amp;$E632),'Hoja de Trabajo para listado'!$A$151:$Z$151,0)),0)+IFERROR(INDEX('Hoja de Trabajo para listado'!$AB$155:$BA$1048576,MATCH($A632,'Hoja de Trabajo para listado'!$AB$155:$AB$1048576,0),MATCH((CUADRO!H$4&amp;$E632),'Hoja de Trabajo para listado'!$AB$151:$BA$151,0)),0)+IFERROR(INDEX('Hoja de Trabajo para listado'!$BC$155:$CB$1048576,MATCH($A632,'Hoja de Trabajo para listado'!$BC$155:$BC$1048576,0),MATCH((CUADRO!H$4&amp;$E632),'Hoja de Trabajo para listado'!$BC$151:$CB$151,0)),0)+IFERROR(INDEX('Hoja de Trabajo para listado'!$DE$153:$DG$274,MATCH($A632,'Hoja de Trabajo para listado'!$DE$153:$DE$1048576,0),MATCH((CUADRO!H$4&amp;$E632),'Hoja de Trabajo para listado'!$DE$151:$DG$151,0)),0)+IFERROR(INDEX('Hoja de Trabajo para listado'!$CD$155:$DC$1048576,MATCH($A632,'Hoja de Trabajo para listado'!$CD$155:$CD$1048576,0),MATCH((CUADRO!H$4&amp;$E632),'Hoja de Trabajo para listado'!$CD$151:$DC$151,0)),0)</f>
        <v>0</v>
      </c>
      <c r="I632" s="241">
        <f ca="1">+IFERROR(INDEX('Hoja de Trabajo para listado'!$A$155:$Z$1048576,MATCH($A632,'Hoja de Trabajo para listado'!$A$155:$A$1048576,0),MATCH((CUADRO!I$4&amp;$E632),'Hoja de Trabajo para listado'!$A$151:$Z$151,0)),0)+IFERROR(INDEX('Hoja de Trabajo para listado'!$AB$155:$BA$1048576,MATCH($A632,'Hoja de Trabajo para listado'!$AB$155:$AB$1048576,0),MATCH((CUADRO!I$4&amp;$E632),'Hoja de Trabajo para listado'!$AB$151:$BA$151,0)),0)+IFERROR(INDEX('Hoja de Trabajo para listado'!$BC$155:$CB$1048576,MATCH($A632,'Hoja de Trabajo para listado'!$BC$155:$BC$1048576,0),MATCH((CUADRO!I$4&amp;$E632),'Hoja de Trabajo para listado'!$BC$151:$CB$151,0)),0)+IFERROR(INDEX('Hoja de Trabajo para listado'!$DE$153:$DG$274,MATCH($A632,'Hoja de Trabajo para listado'!$DE$153:$DE$1048576,0),MATCH((CUADRO!I$4&amp;$E632),'Hoja de Trabajo para listado'!$DE$151:$DG$151,0)),0)+IFERROR(INDEX('Hoja de Trabajo para listado'!$CD$155:$DC$1048576,MATCH($A632,'Hoja de Trabajo para listado'!$CD$155:$CD$1048576,0),MATCH((CUADRO!I$4&amp;$E632),'Hoja de Trabajo para listado'!$CD$151:$DC$151,0)),0)</f>
        <v>0</v>
      </c>
      <c r="J632" s="241">
        <f ca="1">+IFERROR(INDEX('Hoja de Trabajo para listado'!$A$155:$Z$1048576,MATCH($A632,'Hoja de Trabajo para listado'!$A$155:$A$1048576,0),MATCH((CUADRO!J$4&amp;$E632),'Hoja de Trabajo para listado'!$A$151:$Z$151,0)),0)+IFERROR(INDEX('Hoja de Trabajo para listado'!$AB$155:$BA$1048576,MATCH($A632,'Hoja de Trabajo para listado'!$AB$155:$AB$1048576,0),MATCH((CUADRO!J$4&amp;$E632),'Hoja de Trabajo para listado'!$AB$151:$BA$151,0)),0)+IFERROR(INDEX('Hoja de Trabajo para listado'!$BC$155:$CB$1048576,MATCH($A632,'Hoja de Trabajo para listado'!$BC$155:$BC$1048576,0),MATCH((CUADRO!J$4&amp;$E632),'Hoja de Trabajo para listado'!$BC$151:$CB$151,0)),0)+IFERROR(INDEX('Hoja de Trabajo para listado'!$DE$153:$DG$274,MATCH($A632,'Hoja de Trabajo para listado'!$DE$153:$DE$1048576,0),MATCH((CUADRO!J$4&amp;$E632),'Hoja de Trabajo para listado'!$DE$151:$DG$151,0)),0)+IFERROR(INDEX('Hoja de Trabajo para listado'!$CD$155:$DC$1048576,MATCH($A632,'Hoja de Trabajo para listado'!$CD$155:$CD$1048576,0),MATCH((CUADRO!J$4&amp;$E632),'Hoja de Trabajo para listado'!$CD$151:$DC$151,0)),0)</f>
        <v>0</v>
      </c>
      <c r="K632" s="241">
        <f ca="1">+IFERROR(INDEX('Hoja de Trabajo para listado'!$A$155:$Z$1048576,MATCH($A632,'Hoja de Trabajo para listado'!$A$155:$A$1048576,0),MATCH((CUADRO!K$4&amp;$E632),'Hoja de Trabajo para listado'!$A$151:$Z$151,0)),0)+IFERROR(INDEX('Hoja de Trabajo para listado'!$AB$155:$BA$1048576,MATCH($A632,'Hoja de Trabajo para listado'!$AB$155:$AB$1048576,0),MATCH((CUADRO!K$4&amp;$E632),'Hoja de Trabajo para listado'!$AB$151:$BA$151,0)),0)+IFERROR(INDEX('Hoja de Trabajo para listado'!$BC$155:$CB$1048576,MATCH($A632,'Hoja de Trabajo para listado'!$BC$155:$BC$1048576,0),MATCH((CUADRO!K$4&amp;$E632),'Hoja de Trabajo para listado'!$BC$151:$CB$151,0)),0)+IFERROR(INDEX('Hoja de Trabajo para listado'!$DE$153:$DG$274,MATCH($A632,'Hoja de Trabajo para listado'!$DE$153:$DE$1048576,0),MATCH((CUADRO!K$4&amp;$E632),'Hoja de Trabajo para listado'!$DE$151:$DG$151,0)),0)+IFERROR(INDEX('Hoja de Trabajo para listado'!$CD$155:$DC$1048576,MATCH($A632,'Hoja de Trabajo para listado'!$CD$155:$CD$1048576,0),MATCH((CUADRO!K$4&amp;$E632),'Hoja de Trabajo para listado'!$CD$151:$DC$151,0)),0)</f>
        <v>0</v>
      </c>
      <c r="L632" s="241">
        <f ca="1">+IFERROR(INDEX('Hoja de Trabajo para listado'!$A$155:$Z$1048576,MATCH($A632,'Hoja de Trabajo para listado'!$A$155:$A$1048576,0),MATCH((CUADRO!L$4&amp;$E632),'Hoja de Trabajo para listado'!$A$151:$Z$151,0)),0)+IFERROR(INDEX('Hoja de Trabajo para listado'!$AB$155:$BA$1048576,MATCH($A632,'Hoja de Trabajo para listado'!$AB$155:$AB$1048576,0),MATCH((CUADRO!L$4&amp;$E632),'Hoja de Trabajo para listado'!$AB$151:$BA$151,0)),0)+IFERROR(INDEX('Hoja de Trabajo para listado'!$BC$155:$CB$1048576,MATCH($A632,'Hoja de Trabajo para listado'!$BC$155:$BC$1048576,0),MATCH((CUADRO!L$4&amp;$E632),'Hoja de Trabajo para listado'!$BC$151:$CB$151,0)),0)+IFERROR(INDEX('Hoja de Trabajo para listado'!$DE$153:$DG$274,MATCH($A632,'Hoja de Trabajo para listado'!$DE$153:$DE$1048576,0),MATCH((CUADRO!L$4&amp;$E632),'Hoja de Trabajo para listado'!$DE$151:$DG$151,0)),0)+IFERROR(INDEX('Hoja de Trabajo para listado'!$CD$155:$DC$1048576,MATCH($A632,'Hoja de Trabajo para listado'!$CD$155:$CD$1048576,0),MATCH((CUADRO!L$4&amp;$E632),'Hoja de Trabajo para listado'!$CD$151:$DC$151,0)),0)</f>
        <v>0</v>
      </c>
      <c r="M632" s="241">
        <f ca="1">+IFERROR(INDEX('Hoja de Trabajo para listado'!$A$155:$Z$1048576,MATCH($A632,'Hoja de Trabajo para listado'!$A$155:$A$1048576,0),MATCH((CUADRO!M$4&amp;$E632),'Hoja de Trabajo para listado'!$A$151:$Z$151,0)),0)+IFERROR(INDEX('Hoja de Trabajo para listado'!$AB$155:$BA$1048576,MATCH($A632,'Hoja de Trabajo para listado'!$AB$155:$AB$1048576,0),MATCH((CUADRO!M$4&amp;$E632),'Hoja de Trabajo para listado'!$AB$151:$BA$151,0)),0)+IFERROR(INDEX('Hoja de Trabajo para listado'!$BC$155:$CB$1048576,MATCH($A632,'Hoja de Trabajo para listado'!$BC$155:$BC$1048576,0),MATCH((CUADRO!M$4&amp;$E632),'Hoja de Trabajo para listado'!$BC$151:$CB$151,0)),0)+IFERROR(INDEX('Hoja de Trabajo para listado'!$DE$153:$DG$274,MATCH($A632,'Hoja de Trabajo para listado'!$DE$153:$DE$1048576,0),MATCH((CUADRO!M$4&amp;$E632),'Hoja de Trabajo para listado'!$DE$151:$DG$151,0)),0)+IFERROR(INDEX('Hoja de Trabajo para listado'!$CD$155:$DC$1048576,MATCH($A632,'Hoja de Trabajo para listado'!$CD$155:$CD$1048576,0),MATCH((CUADRO!M$4&amp;$E632),'Hoja de Trabajo para listado'!$CD$151:$DC$151,0)),0)</f>
        <v>0</v>
      </c>
      <c r="N632" s="241">
        <f ca="1">+IFERROR(INDEX('Hoja de Trabajo para listado'!$A$155:$Z$1048576,MATCH($A632,'Hoja de Trabajo para listado'!$A$155:$A$1048576,0),MATCH((CUADRO!N$4&amp;$E632),'Hoja de Trabajo para listado'!$A$151:$Z$151,0)),0)+IFERROR(INDEX('Hoja de Trabajo para listado'!$AB$155:$BA$1048576,MATCH($A632,'Hoja de Trabajo para listado'!$AB$155:$AB$1048576,0),MATCH((CUADRO!N$4&amp;$E632),'Hoja de Trabajo para listado'!$AB$151:$BA$151,0)),0)+IFERROR(INDEX('Hoja de Trabajo para listado'!$BC$155:$CB$1048576,MATCH($A632,'Hoja de Trabajo para listado'!$BC$155:$BC$1048576,0),MATCH((CUADRO!N$4&amp;$E632),'Hoja de Trabajo para listado'!$BC$151:$CB$151,0)),0)+IFERROR(INDEX('Hoja de Trabajo para listado'!$DE$153:$DG$274,MATCH($A632,'Hoja de Trabajo para listado'!$DE$153:$DE$1048576,0),MATCH((CUADRO!N$4&amp;$E632),'Hoja de Trabajo para listado'!$DE$151:$DG$151,0)),0)+IFERROR(INDEX('Hoja de Trabajo para listado'!$CD$155:$DC$1048576,MATCH($A632,'Hoja de Trabajo para listado'!$CD$155:$CD$1048576,0),MATCH((CUADRO!N$4&amp;$E632),'Hoja de Trabajo para listado'!$CD$151:$DC$151,0)),0)</f>
        <v>0</v>
      </c>
      <c r="O632" s="241">
        <f ca="1">+IFERROR(INDEX('Hoja de Trabajo para listado'!$A$155:$Z$1048576,MATCH($A632,'Hoja de Trabajo para listado'!$A$155:$A$1048576,0),MATCH((CUADRO!O$4&amp;$E632),'Hoja de Trabajo para listado'!$A$151:$Z$151,0)),0)+IFERROR(INDEX('Hoja de Trabajo para listado'!$AB$155:$BA$1048576,MATCH($A632,'Hoja de Trabajo para listado'!$AB$155:$AB$1048576,0),MATCH((CUADRO!O$4&amp;$E632),'Hoja de Trabajo para listado'!$AB$151:$BA$151,0)),0)+IFERROR(INDEX('Hoja de Trabajo para listado'!$BC$155:$CB$1048576,MATCH($A632,'Hoja de Trabajo para listado'!$BC$155:$BC$1048576,0),MATCH((CUADRO!O$4&amp;$E632),'Hoja de Trabajo para listado'!$BC$151:$CB$151,0)),0)+IFERROR(INDEX('Hoja de Trabajo para listado'!$DE$153:$DG$274,MATCH($A632,'Hoja de Trabajo para listado'!$DE$153:$DE$1048576,0),MATCH((CUADRO!O$4&amp;$E632),'Hoja de Trabajo para listado'!$DE$151:$DG$151,0)),0)+IFERROR(INDEX('Hoja de Trabajo para listado'!$CD$155:$DC$1048576,MATCH($A632,'Hoja de Trabajo para listado'!$CD$155:$CD$1048576,0),MATCH((CUADRO!O$4&amp;$E632),'Hoja de Trabajo para listado'!$CD$151:$DC$151,0)),0)</f>
        <v>0</v>
      </c>
      <c r="P632" s="241">
        <f ca="1">+IFERROR(INDEX('Hoja de Trabajo para listado'!$A$155:$Z$1048576,MATCH($A632,'Hoja de Trabajo para listado'!$A$155:$A$1048576,0),MATCH((CUADRO!P$4&amp;$E632),'Hoja de Trabajo para listado'!$A$151:$Z$151,0)),0)+IFERROR(INDEX('Hoja de Trabajo para listado'!$AB$155:$BA$1048576,MATCH($A632,'Hoja de Trabajo para listado'!$AB$155:$AB$1048576,0),MATCH((CUADRO!P$4&amp;$E632),'Hoja de Trabajo para listado'!$AB$151:$BA$151,0)),0)+IFERROR(INDEX('Hoja de Trabajo para listado'!$BC$155:$CB$1048576,MATCH($A632,'Hoja de Trabajo para listado'!$BC$155:$BC$1048576,0),MATCH((CUADRO!P$4&amp;$E632),'Hoja de Trabajo para listado'!$BC$151:$CB$151,0)),0)+IFERROR(INDEX('Hoja de Trabajo para listado'!$DE$153:$DG$274,MATCH($A632,'Hoja de Trabajo para listado'!$DE$153:$DE$1048576,0),MATCH((CUADRO!P$4&amp;$E632),'Hoja de Trabajo para listado'!$DE$151:$DG$151,0)),0)+IFERROR(INDEX('Hoja de Trabajo para listado'!$CD$155:$DC$1048576,MATCH($A632,'Hoja de Trabajo para listado'!$CD$155:$CD$1048576,0),MATCH((CUADRO!P$4&amp;$E632),'Hoja de Trabajo para listado'!$CD$151:$DC$151,0)),0)</f>
        <v>0</v>
      </c>
      <c r="Q632" s="241">
        <f ca="1">+IFERROR(INDEX('Hoja de Trabajo para listado'!$A$155:$Z$1048576,MATCH($A632,'Hoja de Trabajo para listado'!$A$155:$A$1048576,0),MATCH((CUADRO!Q$4&amp;$E632),'Hoja de Trabajo para listado'!$A$151:$Z$151,0)),0)+IFERROR(INDEX('Hoja de Trabajo para listado'!$AB$155:$BA$1048576,MATCH($A632,'Hoja de Trabajo para listado'!$AB$155:$AB$1048576,0),MATCH((CUADRO!Q$4&amp;$E632),'Hoja de Trabajo para listado'!$AB$151:$BA$151,0)),0)+IFERROR(INDEX('Hoja de Trabajo para listado'!$BC$155:$CB$1048576,MATCH($A632,'Hoja de Trabajo para listado'!$BC$155:$BC$1048576,0),MATCH((CUADRO!Q$4&amp;$E632),'Hoja de Trabajo para listado'!$BC$151:$CB$151,0)),0)+IFERROR(INDEX('Hoja de Trabajo para listado'!$DE$153:$DG$274,MATCH($A632,'Hoja de Trabajo para listado'!$DE$153:$DE$1048576,0),MATCH((CUADRO!Q$4&amp;$E632),'Hoja de Trabajo para listado'!$DE$151:$DG$151,0)),0)+IFERROR(INDEX('Hoja de Trabajo para listado'!$CD$155:$DC$1048576,MATCH($A632,'Hoja de Trabajo para listado'!$CD$155:$CD$1048576,0),MATCH((CUADRO!Q$4&amp;$E632),'Hoja de Trabajo para listado'!$CD$151:$DC$151,0)),0)</f>
        <v>0</v>
      </c>
      <c r="R632" s="241">
        <f t="shared" ca="1" si="25"/>
        <v>0</v>
      </c>
      <c r="S632" s="247">
        <f ca="1">+R631+R632</f>
        <v>0</v>
      </c>
      <c r="T632" s="241">
        <f ca="1">+S632</f>
        <v>0</v>
      </c>
      <c r="U632" s="240">
        <f t="shared" si="26"/>
        <v>2</v>
      </c>
      <c r="V632" s="327" t="str">
        <f>+VLOOKUP(A632,bd_lista!$A$3:$E$592,5,FALSE)</f>
        <v>Gobiernos Autonomos Municipales</v>
      </c>
      <c r="W632" s="398"/>
      <c r="X632" s="240">
        <f>+VLOOKUP(A632,[4]Sheet1!$A$13:$D$744,4,FALSE)</f>
        <v>0</v>
      </c>
      <c r="Y632" s="240" t="e">
        <f>+VLOOKUP(X632,bd_lista!$A$3:$C$592,3,FALSE)</f>
        <v>#N/A</v>
      </c>
      <c r="Z632" s="288"/>
      <c r="AA632" s="289"/>
    </row>
    <row r="633" spans="1:27" customFormat="1" ht="15" hidden="1" customHeight="1">
      <c r="A633" s="32">
        <v>1268</v>
      </c>
      <c r="B633" s="393">
        <f>+A633</f>
        <v>1268</v>
      </c>
      <c r="C633" s="245" t="str">
        <f>+VLOOKUP(A633,bd_lista!$A$3:$C$592,3,FALSE)</f>
        <v>Gobierno Autónomo Municipal de San Buenaventura</v>
      </c>
      <c r="D633" s="395" t="str">
        <f>+C633</f>
        <v>Gobierno Autónomo Municipal de San Buenaventura</v>
      </c>
      <c r="E633" s="240" t="s">
        <v>1303</v>
      </c>
      <c r="F633" s="241">
        <f ca="1">+IFERROR(INDEX('Hoja de Trabajo para listado'!$A$155:$Z$1048576,MATCH($A633,'Hoja de Trabajo para listado'!$A$155:$A$1048576,0),MATCH((CUADRO!F$4&amp;$E633),'Hoja de Trabajo para listado'!$A$151:$Z$151,0)),0)+IFERROR(INDEX('Hoja de Trabajo para listado'!$AB$155:$BA$1048576,MATCH($A633,'Hoja de Trabajo para listado'!$AB$155:$AB$1048576,0),MATCH((CUADRO!F$4&amp;$E633),'Hoja de Trabajo para listado'!$AB$151:$BA$151,0)),0)+IFERROR(INDEX('Hoja de Trabajo para listado'!$BC$155:$CB$1048576,MATCH($A633,'Hoja de Trabajo para listado'!$BC$155:$BC$1048576,0),MATCH((CUADRO!F$4&amp;$E633),'Hoja de Trabajo para listado'!$BC$151:$CB$151,0)),0)+IFERROR(INDEX('Hoja de Trabajo para listado'!$DE$153:$DG$274,MATCH($A633,'Hoja de Trabajo para listado'!$DE$153:$DE$1048576,0),MATCH((CUADRO!F$4&amp;$E633),'Hoja de Trabajo para listado'!$DE$151:$DG$151,0)),0)+IFERROR(INDEX('Hoja de Trabajo para listado'!$CD$155:$DC$1048576,MATCH($A633,'Hoja de Trabajo para listado'!$CD$155:$CD$1048576,0),MATCH((CUADRO!F$4&amp;$E633),'Hoja de Trabajo para listado'!$CD$151:$DC$151,0)),0)</f>
        <v>0</v>
      </c>
      <c r="G633" s="241">
        <f ca="1">+IFERROR(INDEX('Hoja de Trabajo para listado'!$A$155:$Z$1048576,MATCH($A633,'Hoja de Trabajo para listado'!$A$155:$A$1048576,0),MATCH((CUADRO!G$4&amp;$E633),'Hoja de Trabajo para listado'!$A$151:$Z$151,0)),0)+IFERROR(INDEX('Hoja de Trabajo para listado'!$AB$155:$BA$1048576,MATCH($A633,'Hoja de Trabajo para listado'!$AB$155:$AB$1048576,0),MATCH((CUADRO!G$4&amp;$E633),'Hoja de Trabajo para listado'!$AB$151:$BA$151,0)),0)+IFERROR(INDEX('Hoja de Trabajo para listado'!$BC$155:$CB$1048576,MATCH($A633,'Hoja de Trabajo para listado'!$BC$155:$BC$1048576,0),MATCH((CUADRO!G$4&amp;$E633),'Hoja de Trabajo para listado'!$BC$151:$CB$151,0)),0)+IFERROR(INDEX('Hoja de Trabajo para listado'!$DE$153:$DG$274,MATCH($A633,'Hoja de Trabajo para listado'!$DE$153:$DE$1048576,0),MATCH((CUADRO!G$4&amp;$E633),'Hoja de Trabajo para listado'!$DE$151:$DG$151,0)),0)+IFERROR(INDEX('Hoja de Trabajo para listado'!$CD$155:$DC$1048576,MATCH($A633,'Hoja de Trabajo para listado'!$CD$155:$CD$1048576,0),MATCH((CUADRO!G$4&amp;$E633),'Hoja de Trabajo para listado'!$CD$151:$DC$151,0)),0)</f>
        <v>0</v>
      </c>
      <c r="H633" s="241">
        <f ca="1">+IFERROR(INDEX('Hoja de Trabajo para listado'!$A$155:$Z$1048576,MATCH($A633,'Hoja de Trabajo para listado'!$A$155:$A$1048576,0),MATCH((CUADRO!H$4&amp;$E633),'Hoja de Trabajo para listado'!$A$151:$Z$151,0)),0)+IFERROR(INDEX('Hoja de Trabajo para listado'!$AB$155:$BA$1048576,MATCH($A633,'Hoja de Trabajo para listado'!$AB$155:$AB$1048576,0),MATCH((CUADRO!H$4&amp;$E633),'Hoja de Trabajo para listado'!$AB$151:$BA$151,0)),0)+IFERROR(INDEX('Hoja de Trabajo para listado'!$BC$155:$CB$1048576,MATCH($A633,'Hoja de Trabajo para listado'!$BC$155:$BC$1048576,0),MATCH((CUADRO!H$4&amp;$E633),'Hoja de Trabajo para listado'!$BC$151:$CB$151,0)),0)+IFERROR(INDEX('Hoja de Trabajo para listado'!$DE$153:$DG$274,MATCH($A633,'Hoja de Trabajo para listado'!$DE$153:$DE$1048576,0),MATCH((CUADRO!H$4&amp;$E633),'Hoja de Trabajo para listado'!$DE$151:$DG$151,0)),0)+IFERROR(INDEX('Hoja de Trabajo para listado'!$CD$155:$DC$1048576,MATCH($A633,'Hoja de Trabajo para listado'!$CD$155:$CD$1048576,0),MATCH((CUADRO!H$4&amp;$E633),'Hoja de Trabajo para listado'!$CD$151:$DC$151,0)),0)</f>
        <v>0</v>
      </c>
      <c r="I633" s="241">
        <f ca="1">+IFERROR(INDEX('Hoja de Trabajo para listado'!$A$155:$Z$1048576,MATCH($A633,'Hoja de Trabajo para listado'!$A$155:$A$1048576,0),MATCH((CUADRO!I$4&amp;$E633),'Hoja de Trabajo para listado'!$A$151:$Z$151,0)),0)+IFERROR(INDEX('Hoja de Trabajo para listado'!$AB$155:$BA$1048576,MATCH($A633,'Hoja de Trabajo para listado'!$AB$155:$AB$1048576,0),MATCH((CUADRO!I$4&amp;$E633),'Hoja de Trabajo para listado'!$AB$151:$BA$151,0)),0)+IFERROR(INDEX('Hoja de Trabajo para listado'!$BC$155:$CB$1048576,MATCH($A633,'Hoja de Trabajo para listado'!$BC$155:$BC$1048576,0),MATCH((CUADRO!I$4&amp;$E633),'Hoja de Trabajo para listado'!$BC$151:$CB$151,0)),0)+IFERROR(INDEX('Hoja de Trabajo para listado'!$DE$153:$DG$274,MATCH($A633,'Hoja de Trabajo para listado'!$DE$153:$DE$1048576,0),MATCH((CUADRO!I$4&amp;$E633),'Hoja de Trabajo para listado'!$DE$151:$DG$151,0)),0)+IFERROR(INDEX('Hoja de Trabajo para listado'!$CD$155:$DC$1048576,MATCH($A633,'Hoja de Trabajo para listado'!$CD$155:$CD$1048576,0),MATCH((CUADRO!I$4&amp;$E633),'Hoja de Trabajo para listado'!$CD$151:$DC$151,0)),0)</f>
        <v>0</v>
      </c>
      <c r="J633" s="241">
        <f ca="1">+IFERROR(INDEX('Hoja de Trabajo para listado'!$A$155:$Z$1048576,MATCH($A633,'Hoja de Trabajo para listado'!$A$155:$A$1048576,0),MATCH((CUADRO!J$4&amp;$E633),'Hoja de Trabajo para listado'!$A$151:$Z$151,0)),0)+IFERROR(INDEX('Hoja de Trabajo para listado'!$AB$155:$BA$1048576,MATCH($A633,'Hoja de Trabajo para listado'!$AB$155:$AB$1048576,0),MATCH((CUADRO!J$4&amp;$E633),'Hoja de Trabajo para listado'!$AB$151:$BA$151,0)),0)+IFERROR(INDEX('Hoja de Trabajo para listado'!$BC$155:$CB$1048576,MATCH($A633,'Hoja de Trabajo para listado'!$BC$155:$BC$1048576,0),MATCH((CUADRO!J$4&amp;$E633),'Hoja de Trabajo para listado'!$BC$151:$CB$151,0)),0)+IFERROR(INDEX('Hoja de Trabajo para listado'!$DE$153:$DG$274,MATCH($A633,'Hoja de Trabajo para listado'!$DE$153:$DE$1048576,0),MATCH((CUADRO!J$4&amp;$E633),'Hoja de Trabajo para listado'!$DE$151:$DG$151,0)),0)+IFERROR(INDEX('Hoja de Trabajo para listado'!$CD$155:$DC$1048576,MATCH($A633,'Hoja de Trabajo para listado'!$CD$155:$CD$1048576,0),MATCH((CUADRO!J$4&amp;$E633),'Hoja de Trabajo para listado'!$CD$151:$DC$151,0)),0)</f>
        <v>0</v>
      </c>
      <c r="K633" s="241">
        <f ca="1">+IFERROR(INDEX('Hoja de Trabajo para listado'!$A$155:$Z$1048576,MATCH($A633,'Hoja de Trabajo para listado'!$A$155:$A$1048576,0),MATCH((CUADRO!K$4&amp;$E633),'Hoja de Trabajo para listado'!$A$151:$Z$151,0)),0)+IFERROR(INDEX('Hoja de Trabajo para listado'!$AB$155:$BA$1048576,MATCH($A633,'Hoja de Trabajo para listado'!$AB$155:$AB$1048576,0),MATCH((CUADRO!K$4&amp;$E633),'Hoja de Trabajo para listado'!$AB$151:$BA$151,0)),0)+IFERROR(INDEX('Hoja de Trabajo para listado'!$BC$155:$CB$1048576,MATCH($A633,'Hoja de Trabajo para listado'!$BC$155:$BC$1048576,0),MATCH((CUADRO!K$4&amp;$E633),'Hoja de Trabajo para listado'!$BC$151:$CB$151,0)),0)+IFERROR(INDEX('Hoja de Trabajo para listado'!$DE$153:$DG$274,MATCH($A633,'Hoja de Trabajo para listado'!$DE$153:$DE$1048576,0),MATCH((CUADRO!K$4&amp;$E633),'Hoja de Trabajo para listado'!$DE$151:$DG$151,0)),0)+IFERROR(INDEX('Hoja de Trabajo para listado'!$CD$155:$DC$1048576,MATCH($A633,'Hoja de Trabajo para listado'!$CD$155:$CD$1048576,0),MATCH((CUADRO!K$4&amp;$E633),'Hoja de Trabajo para listado'!$CD$151:$DC$151,0)),0)</f>
        <v>0</v>
      </c>
      <c r="L633" s="241">
        <f ca="1">+IFERROR(INDEX('Hoja de Trabajo para listado'!$A$155:$Z$1048576,MATCH($A633,'Hoja de Trabajo para listado'!$A$155:$A$1048576,0),MATCH((CUADRO!L$4&amp;$E633),'Hoja de Trabajo para listado'!$A$151:$Z$151,0)),0)+IFERROR(INDEX('Hoja de Trabajo para listado'!$AB$155:$BA$1048576,MATCH($A633,'Hoja de Trabajo para listado'!$AB$155:$AB$1048576,0),MATCH((CUADRO!L$4&amp;$E633),'Hoja de Trabajo para listado'!$AB$151:$BA$151,0)),0)+IFERROR(INDEX('Hoja de Trabajo para listado'!$BC$155:$CB$1048576,MATCH($A633,'Hoja de Trabajo para listado'!$BC$155:$BC$1048576,0),MATCH((CUADRO!L$4&amp;$E633),'Hoja de Trabajo para listado'!$BC$151:$CB$151,0)),0)+IFERROR(INDEX('Hoja de Trabajo para listado'!$DE$153:$DG$274,MATCH($A633,'Hoja de Trabajo para listado'!$DE$153:$DE$1048576,0),MATCH((CUADRO!L$4&amp;$E633),'Hoja de Trabajo para listado'!$DE$151:$DG$151,0)),0)+IFERROR(INDEX('Hoja de Trabajo para listado'!$CD$155:$DC$1048576,MATCH($A633,'Hoja de Trabajo para listado'!$CD$155:$CD$1048576,0),MATCH((CUADRO!L$4&amp;$E633),'Hoja de Trabajo para listado'!$CD$151:$DC$151,0)),0)</f>
        <v>0</v>
      </c>
      <c r="M633" s="241">
        <f ca="1">+IFERROR(INDEX('Hoja de Trabajo para listado'!$A$155:$Z$1048576,MATCH($A633,'Hoja de Trabajo para listado'!$A$155:$A$1048576,0),MATCH((CUADRO!M$4&amp;$E633),'Hoja de Trabajo para listado'!$A$151:$Z$151,0)),0)+IFERROR(INDEX('Hoja de Trabajo para listado'!$AB$155:$BA$1048576,MATCH($A633,'Hoja de Trabajo para listado'!$AB$155:$AB$1048576,0),MATCH((CUADRO!M$4&amp;$E633),'Hoja de Trabajo para listado'!$AB$151:$BA$151,0)),0)+IFERROR(INDEX('Hoja de Trabajo para listado'!$BC$155:$CB$1048576,MATCH($A633,'Hoja de Trabajo para listado'!$BC$155:$BC$1048576,0),MATCH((CUADRO!M$4&amp;$E633),'Hoja de Trabajo para listado'!$BC$151:$CB$151,0)),0)+IFERROR(INDEX('Hoja de Trabajo para listado'!$DE$153:$DG$274,MATCH($A633,'Hoja de Trabajo para listado'!$DE$153:$DE$1048576,0),MATCH((CUADRO!M$4&amp;$E633),'Hoja de Trabajo para listado'!$DE$151:$DG$151,0)),0)+IFERROR(INDEX('Hoja de Trabajo para listado'!$CD$155:$DC$1048576,MATCH($A633,'Hoja de Trabajo para listado'!$CD$155:$CD$1048576,0),MATCH((CUADRO!M$4&amp;$E633),'Hoja de Trabajo para listado'!$CD$151:$DC$151,0)),0)</f>
        <v>0</v>
      </c>
      <c r="N633" s="241">
        <f ca="1">+IFERROR(INDEX('Hoja de Trabajo para listado'!$A$155:$Z$1048576,MATCH($A633,'Hoja de Trabajo para listado'!$A$155:$A$1048576,0),MATCH((CUADRO!N$4&amp;$E633),'Hoja de Trabajo para listado'!$A$151:$Z$151,0)),0)+IFERROR(INDEX('Hoja de Trabajo para listado'!$AB$155:$BA$1048576,MATCH($A633,'Hoja de Trabajo para listado'!$AB$155:$AB$1048576,0),MATCH((CUADRO!N$4&amp;$E633),'Hoja de Trabajo para listado'!$AB$151:$BA$151,0)),0)+IFERROR(INDEX('Hoja de Trabajo para listado'!$BC$155:$CB$1048576,MATCH($A633,'Hoja de Trabajo para listado'!$BC$155:$BC$1048576,0),MATCH((CUADRO!N$4&amp;$E633),'Hoja de Trabajo para listado'!$BC$151:$CB$151,0)),0)+IFERROR(INDEX('Hoja de Trabajo para listado'!$DE$153:$DG$274,MATCH($A633,'Hoja de Trabajo para listado'!$DE$153:$DE$1048576,0),MATCH((CUADRO!N$4&amp;$E633),'Hoja de Trabajo para listado'!$DE$151:$DG$151,0)),0)+IFERROR(INDEX('Hoja de Trabajo para listado'!$CD$155:$DC$1048576,MATCH($A633,'Hoja de Trabajo para listado'!$CD$155:$CD$1048576,0),MATCH((CUADRO!N$4&amp;$E633),'Hoja de Trabajo para listado'!$CD$151:$DC$151,0)),0)</f>
        <v>0</v>
      </c>
      <c r="O633" s="241">
        <f ca="1">+IFERROR(INDEX('Hoja de Trabajo para listado'!$A$155:$Z$1048576,MATCH($A633,'Hoja de Trabajo para listado'!$A$155:$A$1048576,0),MATCH((CUADRO!O$4&amp;$E633),'Hoja de Trabajo para listado'!$A$151:$Z$151,0)),0)+IFERROR(INDEX('Hoja de Trabajo para listado'!$AB$155:$BA$1048576,MATCH($A633,'Hoja de Trabajo para listado'!$AB$155:$AB$1048576,0),MATCH((CUADRO!O$4&amp;$E633),'Hoja de Trabajo para listado'!$AB$151:$BA$151,0)),0)+IFERROR(INDEX('Hoja de Trabajo para listado'!$BC$155:$CB$1048576,MATCH($A633,'Hoja de Trabajo para listado'!$BC$155:$BC$1048576,0),MATCH((CUADRO!O$4&amp;$E633),'Hoja de Trabajo para listado'!$BC$151:$CB$151,0)),0)+IFERROR(INDEX('Hoja de Trabajo para listado'!$DE$153:$DG$274,MATCH($A633,'Hoja de Trabajo para listado'!$DE$153:$DE$1048576,0),MATCH((CUADRO!O$4&amp;$E633),'Hoja de Trabajo para listado'!$DE$151:$DG$151,0)),0)+IFERROR(INDEX('Hoja de Trabajo para listado'!$CD$155:$DC$1048576,MATCH($A633,'Hoja de Trabajo para listado'!$CD$155:$CD$1048576,0),MATCH((CUADRO!O$4&amp;$E633),'Hoja de Trabajo para listado'!$CD$151:$DC$151,0)),0)</f>
        <v>0</v>
      </c>
      <c r="P633" s="241">
        <f ca="1">+IFERROR(INDEX('Hoja de Trabajo para listado'!$A$155:$Z$1048576,MATCH($A633,'Hoja de Trabajo para listado'!$A$155:$A$1048576,0),MATCH((CUADRO!P$4&amp;$E633),'Hoja de Trabajo para listado'!$A$151:$Z$151,0)),0)+IFERROR(INDEX('Hoja de Trabajo para listado'!$AB$155:$BA$1048576,MATCH($A633,'Hoja de Trabajo para listado'!$AB$155:$AB$1048576,0),MATCH((CUADRO!P$4&amp;$E633),'Hoja de Trabajo para listado'!$AB$151:$BA$151,0)),0)+IFERROR(INDEX('Hoja de Trabajo para listado'!$BC$155:$CB$1048576,MATCH($A633,'Hoja de Trabajo para listado'!$BC$155:$BC$1048576,0),MATCH((CUADRO!P$4&amp;$E633),'Hoja de Trabajo para listado'!$BC$151:$CB$151,0)),0)+IFERROR(INDEX('Hoja de Trabajo para listado'!$DE$153:$DG$274,MATCH($A633,'Hoja de Trabajo para listado'!$DE$153:$DE$1048576,0),MATCH((CUADRO!P$4&amp;$E633),'Hoja de Trabajo para listado'!$DE$151:$DG$151,0)),0)+IFERROR(INDEX('Hoja de Trabajo para listado'!$CD$155:$DC$1048576,MATCH($A633,'Hoja de Trabajo para listado'!$CD$155:$CD$1048576,0),MATCH((CUADRO!P$4&amp;$E633),'Hoja de Trabajo para listado'!$CD$151:$DC$151,0)),0)</f>
        <v>0</v>
      </c>
      <c r="Q633" s="241">
        <f ca="1">+IFERROR(INDEX('Hoja de Trabajo para listado'!$A$155:$Z$1048576,MATCH($A633,'Hoja de Trabajo para listado'!$A$155:$A$1048576,0),MATCH((CUADRO!Q$4&amp;$E633),'Hoja de Trabajo para listado'!$A$151:$Z$151,0)),0)+IFERROR(INDEX('Hoja de Trabajo para listado'!$AB$155:$BA$1048576,MATCH($A633,'Hoja de Trabajo para listado'!$AB$155:$AB$1048576,0),MATCH((CUADRO!Q$4&amp;$E633),'Hoja de Trabajo para listado'!$AB$151:$BA$151,0)),0)+IFERROR(INDEX('Hoja de Trabajo para listado'!$BC$155:$CB$1048576,MATCH($A633,'Hoja de Trabajo para listado'!$BC$155:$BC$1048576,0),MATCH((CUADRO!Q$4&amp;$E633),'Hoja de Trabajo para listado'!$BC$151:$CB$151,0)),0)+IFERROR(INDEX('Hoja de Trabajo para listado'!$DE$153:$DG$274,MATCH($A633,'Hoja de Trabajo para listado'!$DE$153:$DE$1048576,0),MATCH((CUADRO!Q$4&amp;$E633),'Hoja de Trabajo para listado'!$DE$151:$DG$151,0)),0)+IFERROR(INDEX('Hoja de Trabajo para listado'!$CD$155:$DC$1048576,MATCH($A633,'Hoja de Trabajo para listado'!$CD$155:$CD$1048576,0),MATCH((CUADRO!Q$4&amp;$E633),'Hoja de Trabajo para listado'!$CD$151:$DC$151,0)),0)</f>
        <v>0</v>
      </c>
      <c r="R633" s="241">
        <f t="shared" ca="1" si="25"/>
        <v>0</v>
      </c>
      <c r="S633" s="247"/>
      <c r="T633" s="241">
        <f ca="1">+T634</f>
        <v>0</v>
      </c>
      <c r="U633" s="240">
        <f t="shared" si="26"/>
        <v>1</v>
      </c>
      <c r="V633" s="327" t="str">
        <f>+VLOOKUP(A633,bd_lista!$A$3:$E$592,5,FALSE)</f>
        <v>Gobiernos Autonomos Municipales</v>
      </c>
      <c r="W633" s="397" t="str">
        <f>+V633</f>
        <v>Gobiernos Autonomos Municipales</v>
      </c>
      <c r="X633" s="240">
        <f>+VLOOKUP(A633,[4]Sheet1!$A$13:$D$744,4,FALSE)</f>
        <v>0</v>
      </c>
      <c r="Y633" s="240" t="e">
        <f>+VLOOKUP(X633,bd_lista!$A$3:$C$592,3,FALSE)</f>
        <v>#N/A</v>
      </c>
      <c r="Z633" s="290">
        <f>+X633</f>
        <v>0</v>
      </c>
      <c r="AA633" s="291" t="e">
        <f>+Y633</f>
        <v>#N/A</v>
      </c>
    </row>
    <row r="634" spans="1:27" customFormat="1" ht="15" hidden="1" customHeight="1">
      <c r="A634" s="32">
        <v>1268</v>
      </c>
      <c r="B634" s="394"/>
      <c r="C634" s="245" t="str">
        <f>+VLOOKUP(A634,bd_lista!$A$3:$C$592,3,FALSE)</f>
        <v>Gobierno Autónomo Municipal de San Buenaventura</v>
      </c>
      <c r="D634" s="396"/>
      <c r="E634" s="242" t="s">
        <v>1304</v>
      </c>
      <c r="F634" s="241">
        <f ca="1">+IFERROR(INDEX('Hoja de Trabajo para listado'!$A$155:$Z$1048576,MATCH($A634,'Hoja de Trabajo para listado'!$A$155:$A$1048576,0),MATCH((CUADRO!F$4&amp;$E634),'Hoja de Trabajo para listado'!$A$151:$Z$151,0)),0)+IFERROR(INDEX('Hoja de Trabajo para listado'!$AB$155:$BA$1048576,MATCH($A634,'Hoja de Trabajo para listado'!$AB$155:$AB$1048576,0),MATCH((CUADRO!F$4&amp;$E634),'Hoja de Trabajo para listado'!$AB$151:$BA$151,0)),0)+IFERROR(INDEX('Hoja de Trabajo para listado'!$BC$155:$CB$1048576,MATCH($A634,'Hoja de Trabajo para listado'!$BC$155:$BC$1048576,0),MATCH((CUADRO!F$4&amp;$E634),'Hoja de Trabajo para listado'!$BC$151:$CB$151,0)),0)+IFERROR(INDEX('Hoja de Trabajo para listado'!$DE$153:$DG$274,MATCH($A634,'Hoja de Trabajo para listado'!$DE$153:$DE$1048576,0),MATCH((CUADRO!F$4&amp;$E634),'Hoja de Trabajo para listado'!$DE$151:$DG$151,0)),0)+IFERROR(INDEX('Hoja de Trabajo para listado'!$CD$155:$DC$1048576,MATCH($A634,'Hoja de Trabajo para listado'!$CD$155:$CD$1048576,0),MATCH((CUADRO!F$4&amp;$E634),'Hoja de Trabajo para listado'!$CD$151:$DC$151,0)),0)</f>
        <v>0</v>
      </c>
      <c r="G634" s="241">
        <f ca="1">+IFERROR(INDEX('Hoja de Trabajo para listado'!$A$155:$Z$1048576,MATCH($A634,'Hoja de Trabajo para listado'!$A$155:$A$1048576,0),MATCH((CUADRO!G$4&amp;$E634),'Hoja de Trabajo para listado'!$A$151:$Z$151,0)),0)+IFERROR(INDEX('Hoja de Trabajo para listado'!$AB$155:$BA$1048576,MATCH($A634,'Hoja de Trabajo para listado'!$AB$155:$AB$1048576,0),MATCH((CUADRO!G$4&amp;$E634),'Hoja de Trabajo para listado'!$AB$151:$BA$151,0)),0)+IFERROR(INDEX('Hoja de Trabajo para listado'!$BC$155:$CB$1048576,MATCH($A634,'Hoja de Trabajo para listado'!$BC$155:$BC$1048576,0),MATCH((CUADRO!G$4&amp;$E634),'Hoja de Trabajo para listado'!$BC$151:$CB$151,0)),0)+IFERROR(INDEX('Hoja de Trabajo para listado'!$DE$153:$DG$274,MATCH($A634,'Hoja de Trabajo para listado'!$DE$153:$DE$1048576,0),MATCH((CUADRO!G$4&amp;$E634),'Hoja de Trabajo para listado'!$DE$151:$DG$151,0)),0)+IFERROR(INDEX('Hoja de Trabajo para listado'!$CD$155:$DC$1048576,MATCH($A634,'Hoja de Trabajo para listado'!$CD$155:$CD$1048576,0),MATCH((CUADRO!G$4&amp;$E634),'Hoja de Trabajo para listado'!$CD$151:$DC$151,0)),0)</f>
        <v>0</v>
      </c>
      <c r="H634" s="241">
        <f ca="1">+IFERROR(INDEX('Hoja de Trabajo para listado'!$A$155:$Z$1048576,MATCH($A634,'Hoja de Trabajo para listado'!$A$155:$A$1048576,0),MATCH((CUADRO!H$4&amp;$E634),'Hoja de Trabajo para listado'!$A$151:$Z$151,0)),0)+IFERROR(INDEX('Hoja de Trabajo para listado'!$AB$155:$BA$1048576,MATCH($A634,'Hoja de Trabajo para listado'!$AB$155:$AB$1048576,0),MATCH((CUADRO!H$4&amp;$E634),'Hoja de Trabajo para listado'!$AB$151:$BA$151,0)),0)+IFERROR(INDEX('Hoja de Trabajo para listado'!$BC$155:$CB$1048576,MATCH($A634,'Hoja de Trabajo para listado'!$BC$155:$BC$1048576,0),MATCH((CUADRO!H$4&amp;$E634),'Hoja de Trabajo para listado'!$BC$151:$CB$151,0)),0)+IFERROR(INDEX('Hoja de Trabajo para listado'!$DE$153:$DG$274,MATCH($A634,'Hoja de Trabajo para listado'!$DE$153:$DE$1048576,0),MATCH((CUADRO!H$4&amp;$E634),'Hoja de Trabajo para listado'!$DE$151:$DG$151,0)),0)+IFERROR(INDEX('Hoja de Trabajo para listado'!$CD$155:$DC$1048576,MATCH($A634,'Hoja de Trabajo para listado'!$CD$155:$CD$1048576,0),MATCH((CUADRO!H$4&amp;$E634),'Hoja de Trabajo para listado'!$CD$151:$DC$151,0)),0)</f>
        <v>0</v>
      </c>
      <c r="I634" s="241">
        <f ca="1">+IFERROR(INDEX('Hoja de Trabajo para listado'!$A$155:$Z$1048576,MATCH($A634,'Hoja de Trabajo para listado'!$A$155:$A$1048576,0),MATCH((CUADRO!I$4&amp;$E634),'Hoja de Trabajo para listado'!$A$151:$Z$151,0)),0)+IFERROR(INDEX('Hoja de Trabajo para listado'!$AB$155:$BA$1048576,MATCH($A634,'Hoja de Trabajo para listado'!$AB$155:$AB$1048576,0),MATCH((CUADRO!I$4&amp;$E634),'Hoja de Trabajo para listado'!$AB$151:$BA$151,0)),0)+IFERROR(INDEX('Hoja de Trabajo para listado'!$BC$155:$CB$1048576,MATCH($A634,'Hoja de Trabajo para listado'!$BC$155:$BC$1048576,0),MATCH((CUADRO!I$4&amp;$E634),'Hoja de Trabajo para listado'!$BC$151:$CB$151,0)),0)+IFERROR(INDEX('Hoja de Trabajo para listado'!$DE$153:$DG$274,MATCH($A634,'Hoja de Trabajo para listado'!$DE$153:$DE$1048576,0),MATCH((CUADRO!I$4&amp;$E634),'Hoja de Trabajo para listado'!$DE$151:$DG$151,0)),0)+IFERROR(INDEX('Hoja de Trabajo para listado'!$CD$155:$DC$1048576,MATCH($A634,'Hoja de Trabajo para listado'!$CD$155:$CD$1048576,0),MATCH((CUADRO!I$4&amp;$E634),'Hoja de Trabajo para listado'!$CD$151:$DC$151,0)),0)</f>
        <v>0</v>
      </c>
      <c r="J634" s="241">
        <f ca="1">+IFERROR(INDEX('Hoja de Trabajo para listado'!$A$155:$Z$1048576,MATCH($A634,'Hoja de Trabajo para listado'!$A$155:$A$1048576,0),MATCH((CUADRO!J$4&amp;$E634),'Hoja de Trabajo para listado'!$A$151:$Z$151,0)),0)+IFERROR(INDEX('Hoja de Trabajo para listado'!$AB$155:$BA$1048576,MATCH($A634,'Hoja de Trabajo para listado'!$AB$155:$AB$1048576,0),MATCH((CUADRO!J$4&amp;$E634),'Hoja de Trabajo para listado'!$AB$151:$BA$151,0)),0)+IFERROR(INDEX('Hoja de Trabajo para listado'!$BC$155:$CB$1048576,MATCH($A634,'Hoja de Trabajo para listado'!$BC$155:$BC$1048576,0),MATCH((CUADRO!J$4&amp;$E634),'Hoja de Trabajo para listado'!$BC$151:$CB$151,0)),0)+IFERROR(INDEX('Hoja de Trabajo para listado'!$DE$153:$DG$274,MATCH($A634,'Hoja de Trabajo para listado'!$DE$153:$DE$1048576,0),MATCH((CUADRO!J$4&amp;$E634),'Hoja de Trabajo para listado'!$DE$151:$DG$151,0)),0)+IFERROR(INDEX('Hoja de Trabajo para listado'!$CD$155:$DC$1048576,MATCH($A634,'Hoja de Trabajo para listado'!$CD$155:$CD$1048576,0),MATCH((CUADRO!J$4&amp;$E634),'Hoja de Trabajo para listado'!$CD$151:$DC$151,0)),0)</f>
        <v>0</v>
      </c>
      <c r="K634" s="241">
        <f ca="1">+IFERROR(INDEX('Hoja de Trabajo para listado'!$A$155:$Z$1048576,MATCH($A634,'Hoja de Trabajo para listado'!$A$155:$A$1048576,0),MATCH((CUADRO!K$4&amp;$E634),'Hoja de Trabajo para listado'!$A$151:$Z$151,0)),0)+IFERROR(INDEX('Hoja de Trabajo para listado'!$AB$155:$BA$1048576,MATCH($A634,'Hoja de Trabajo para listado'!$AB$155:$AB$1048576,0),MATCH((CUADRO!K$4&amp;$E634),'Hoja de Trabajo para listado'!$AB$151:$BA$151,0)),0)+IFERROR(INDEX('Hoja de Trabajo para listado'!$BC$155:$CB$1048576,MATCH($A634,'Hoja de Trabajo para listado'!$BC$155:$BC$1048576,0),MATCH((CUADRO!K$4&amp;$E634),'Hoja de Trabajo para listado'!$BC$151:$CB$151,0)),0)+IFERROR(INDEX('Hoja de Trabajo para listado'!$DE$153:$DG$274,MATCH($A634,'Hoja de Trabajo para listado'!$DE$153:$DE$1048576,0),MATCH((CUADRO!K$4&amp;$E634),'Hoja de Trabajo para listado'!$DE$151:$DG$151,0)),0)+IFERROR(INDEX('Hoja de Trabajo para listado'!$CD$155:$DC$1048576,MATCH($A634,'Hoja de Trabajo para listado'!$CD$155:$CD$1048576,0),MATCH((CUADRO!K$4&amp;$E634),'Hoja de Trabajo para listado'!$CD$151:$DC$151,0)),0)</f>
        <v>0</v>
      </c>
      <c r="L634" s="241">
        <f ca="1">+IFERROR(INDEX('Hoja de Trabajo para listado'!$A$155:$Z$1048576,MATCH($A634,'Hoja de Trabajo para listado'!$A$155:$A$1048576,0),MATCH((CUADRO!L$4&amp;$E634),'Hoja de Trabajo para listado'!$A$151:$Z$151,0)),0)+IFERROR(INDEX('Hoja de Trabajo para listado'!$AB$155:$BA$1048576,MATCH($A634,'Hoja de Trabajo para listado'!$AB$155:$AB$1048576,0),MATCH((CUADRO!L$4&amp;$E634),'Hoja de Trabajo para listado'!$AB$151:$BA$151,0)),0)+IFERROR(INDEX('Hoja de Trabajo para listado'!$BC$155:$CB$1048576,MATCH($A634,'Hoja de Trabajo para listado'!$BC$155:$BC$1048576,0),MATCH((CUADRO!L$4&amp;$E634),'Hoja de Trabajo para listado'!$BC$151:$CB$151,0)),0)+IFERROR(INDEX('Hoja de Trabajo para listado'!$DE$153:$DG$274,MATCH($A634,'Hoja de Trabajo para listado'!$DE$153:$DE$1048576,0),MATCH((CUADRO!L$4&amp;$E634),'Hoja de Trabajo para listado'!$DE$151:$DG$151,0)),0)+IFERROR(INDEX('Hoja de Trabajo para listado'!$CD$155:$DC$1048576,MATCH($A634,'Hoja de Trabajo para listado'!$CD$155:$CD$1048576,0),MATCH((CUADRO!L$4&amp;$E634),'Hoja de Trabajo para listado'!$CD$151:$DC$151,0)),0)</f>
        <v>0</v>
      </c>
      <c r="M634" s="241">
        <f ca="1">+IFERROR(INDEX('Hoja de Trabajo para listado'!$A$155:$Z$1048576,MATCH($A634,'Hoja de Trabajo para listado'!$A$155:$A$1048576,0),MATCH((CUADRO!M$4&amp;$E634),'Hoja de Trabajo para listado'!$A$151:$Z$151,0)),0)+IFERROR(INDEX('Hoja de Trabajo para listado'!$AB$155:$BA$1048576,MATCH($A634,'Hoja de Trabajo para listado'!$AB$155:$AB$1048576,0),MATCH((CUADRO!M$4&amp;$E634),'Hoja de Trabajo para listado'!$AB$151:$BA$151,0)),0)+IFERROR(INDEX('Hoja de Trabajo para listado'!$BC$155:$CB$1048576,MATCH($A634,'Hoja de Trabajo para listado'!$BC$155:$BC$1048576,0),MATCH((CUADRO!M$4&amp;$E634),'Hoja de Trabajo para listado'!$BC$151:$CB$151,0)),0)+IFERROR(INDEX('Hoja de Trabajo para listado'!$DE$153:$DG$274,MATCH($A634,'Hoja de Trabajo para listado'!$DE$153:$DE$1048576,0),MATCH((CUADRO!M$4&amp;$E634),'Hoja de Trabajo para listado'!$DE$151:$DG$151,0)),0)+IFERROR(INDEX('Hoja de Trabajo para listado'!$CD$155:$DC$1048576,MATCH($A634,'Hoja de Trabajo para listado'!$CD$155:$CD$1048576,0),MATCH((CUADRO!M$4&amp;$E634),'Hoja de Trabajo para listado'!$CD$151:$DC$151,0)),0)</f>
        <v>0</v>
      </c>
      <c r="N634" s="241">
        <f ca="1">+IFERROR(INDEX('Hoja de Trabajo para listado'!$A$155:$Z$1048576,MATCH($A634,'Hoja de Trabajo para listado'!$A$155:$A$1048576,0),MATCH((CUADRO!N$4&amp;$E634),'Hoja de Trabajo para listado'!$A$151:$Z$151,0)),0)+IFERROR(INDEX('Hoja de Trabajo para listado'!$AB$155:$BA$1048576,MATCH($A634,'Hoja de Trabajo para listado'!$AB$155:$AB$1048576,0),MATCH((CUADRO!N$4&amp;$E634),'Hoja de Trabajo para listado'!$AB$151:$BA$151,0)),0)+IFERROR(INDEX('Hoja de Trabajo para listado'!$BC$155:$CB$1048576,MATCH($A634,'Hoja de Trabajo para listado'!$BC$155:$BC$1048576,0),MATCH((CUADRO!N$4&amp;$E634),'Hoja de Trabajo para listado'!$BC$151:$CB$151,0)),0)+IFERROR(INDEX('Hoja de Trabajo para listado'!$DE$153:$DG$274,MATCH($A634,'Hoja de Trabajo para listado'!$DE$153:$DE$1048576,0),MATCH((CUADRO!N$4&amp;$E634),'Hoja de Trabajo para listado'!$DE$151:$DG$151,0)),0)+IFERROR(INDEX('Hoja de Trabajo para listado'!$CD$155:$DC$1048576,MATCH($A634,'Hoja de Trabajo para listado'!$CD$155:$CD$1048576,0),MATCH((CUADRO!N$4&amp;$E634),'Hoja de Trabajo para listado'!$CD$151:$DC$151,0)),0)</f>
        <v>0</v>
      </c>
      <c r="O634" s="241">
        <f ca="1">+IFERROR(INDEX('Hoja de Trabajo para listado'!$A$155:$Z$1048576,MATCH($A634,'Hoja de Trabajo para listado'!$A$155:$A$1048576,0),MATCH((CUADRO!O$4&amp;$E634),'Hoja de Trabajo para listado'!$A$151:$Z$151,0)),0)+IFERROR(INDEX('Hoja de Trabajo para listado'!$AB$155:$BA$1048576,MATCH($A634,'Hoja de Trabajo para listado'!$AB$155:$AB$1048576,0),MATCH((CUADRO!O$4&amp;$E634),'Hoja de Trabajo para listado'!$AB$151:$BA$151,0)),0)+IFERROR(INDEX('Hoja de Trabajo para listado'!$BC$155:$CB$1048576,MATCH($A634,'Hoja de Trabajo para listado'!$BC$155:$BC$1048576,0),MATCH((CUADRO!O$4&amp;$E634),'Hoja de Trabajo para listado'!$BC$151:$CB$151,0)),0)+IFERROR(INDEX('Hoja de Trabajo para listado'!$DE$153:$DG$274,MATCH($A634,'Hoja de Trabajo para listado'!$DE$153:$DE$1048576,0),MATCH((CUADRO!O$4&amp;$E634),'Hoja de Trabajo para listado'!$DE$151:$DG$151,0)),0)+IFERROR(INDEX('Hoja de Trabajo para listado'!$CD$155:$DC$1048576,MATCH($A634,'Hoja de Trabajo para listado'!$CD$155:$CD$1048576,0),MATCH((CUADRO!O$4&amp;$E634),'Hoja de Trabajo para listado'!$CD$151:$DC$151,0)),0)</f>
        <v>0</v>
      </c>
      <c r="P634" s="241">
        <f ca="1">+IFERROR(INDEX('Hoja de Trabajo para listado'!$A$155:$Z$1048576,MATCH($A634,'Hoja de Trabajo para listado'!$A$155:$A$1048576,0),MATCH((CUADRO!P$4&amp;$E634),'Hoja de Trabajo para listado'!$A$151:$Z$151,0)),0)+IFERROR(INDEX('Hoja de Trabajo para listado'!$AB$155:$BA$1048576,MATCH($A634,'Hoja de Trabajo para listado'!$AB$155:$AB$1048576,0),MATCH((CUADRO!P$4&amp;$E634),'Hoja de Trabajo para listado'!$AB$151:$BA$151,0)),0)+IFERROR(INDEX('Hoja de Trabajo para listado'!$BC$155:$CB$1048576,MATCH($A634,'Hoja de Trabajo para listado'!$BC$155:$BC$1048576,0),MATCH((CUADRO!P$4&amp;$E634),'Hoja de Trabajo para listado'!$BC$151:$CB$151,0)),0)+IFERROR(INDEX('Hoja de Trabajo para listado'!$DE$153:$DG$274,MATCH($A634,'Hoja de Trabajo para listado'!$DE$153:$DE$1048576,0),MATCH((CUADRO!P$4&amp;$E634),'Hoja de Trabajo para listado'!$DE$151:$DG$151,0)),0)+IFERROR(INDEX('Hoja de Trabajo para listado'!$CD$155:$DC$1048576,MATCH($A634,'Hoja de Trabajo para listado'!$CD$155:$CD$1048576,0),MATCH((CUADRO!P$4&amp;$E634),'Hoja de Trabajo para listado'!$CD$151:$DC$151,0)),0)</f>
        <v>0</v>
      </c>
      <c r="Q634" s="241">
        <f ca="1">+IFERROR(INDEX('Hoja de Trabajo para listado'!$A$155:$Z$1048576,MATCH($A634,'Hoja de Trabajo para listado'!$A$155:$A$1048576,0),MATCH((CUADRO!Q$4&amp;$E634),'Hoja de Trabajo para listado'!$A$151:$Z$151,0)),0)+IFERROR(INDEX('Hoja de Trabajo para listado'!$AB$155:$BA$1048576,MATCH($A634,'Hoja de Trabajo para listado'!$AB$155:$AB$1048576,0),MATCH((CUADRO!Q$4&amp;$E634),'Hoja de Trabajo para listado'!$AB$151:$BA$151,0)),0)+IFERROR(INDEX('Hoja de Trabajo para listado'!$BC$155:$CB$1048576,MATCH($A634,'Hoja de Trabajo para listado'!$BC$155:$BC$1048576,0),MATCH((CUADRO!Q$4&amp;$E634),'Hoja de Trabajo para listado'!$BC$151:$CB$151,0)),0)+IFERROR(INDEX('Hoja de Trabajo para listado'!$DE$153:$DG$274,MATCH($A634,'Hoja de Trabajo para listado'!$DE$153:$DE$1048576,0),MATCH((CUADRO!Q$4&amp;$E634),'Hoja de Trabajo para listado'!$DE$151:$DG$151,0)),0)+IFERROR(INDEX('Hoja de Trabajo para listado'!$CD$155:$DC$1048576,MATCH($A634,'Hoja de Trabajo para listado'!$CD$155:$CD$1048576,0),MATCH((CUADRO!Q$4&amp;$E634),'Hoja de Trabajo para listado'!$CD$151:$DC$151,0)),0)</f>
        <v>0</v>
      </c>
      <c r="R634" s="241">
        <f t="shared" ca="1" si="25"/>
        <v>0</v>
      </c>
      <c r="S634" s="247">
        <f ca="1">+R633+R634</f>
        <v>0</v>
      </c>
      <c r="T634" s="241">
        <f ca="1">+S634</f>
        <v>0</v>
      </c>
      <c r="U634" s="240">
        <f t="shared" si="26"/>
        <v>2</v>
      </c>
      <c r="V634" s="327" t="str">
        <f>+VLOOKUP(A634,bd_lista!$A$3:$E$592,5,FALSE)</f>
        <v>Gobiernos Autonomos Municipales</v>
      </c>
      <c r="W634" s="398"/>
      <c r="X634" s="240">
        <f>+VLOOKUP(A634,[4]Sheet1!$A$13:$D$744,4,FALSE)</f>
        <v>0</v>
      </c>
      <c r="Y634" s="240" t="e">
        <f>+VLOOKUP(X634,bd_lista!$A$3:$C$592,3,FALSE)</f>
        <v>#N/A</v>
      </c>
      <c r="Z634" s="288"/>
      <c r="AA634" s="289"/>
    </row>
    <row r="635" spans="1:27" customFormat="1" ht="15" hidden="1" customHeight="1">
      <c r="A635" s="32">
        <v>1269</v>
      </c>
      <c r="B635" s="393">
        <f>+A635</f>
        <v>1269</v>
      </c>
      <c r="C635" s="245" t="str">
        <f>+VLOOKUP(A635,bd_lista!$A$3:$C$592,3,FALSE)</f>
        <v>Gobierno Autónomo Municipal de General Juan José Pérez (Charazani)</v>
      </c>
      <c r="D635" s="395" t="str">
        <f>+C635</f>
        <v>Gobierno Autónomo Municipal de General Juan José Pérez (Charazani)</v>
      </c>
      <c r="E635" s="240" t="s">
        <v>1303</v>
      </c>
      <c r="F635" s="241">
        <f ca="1">+IFERROR(INDEX('Hoja de Trabajo para listado'!$A$155:$Z$1048576,MATCH($A635,'Hoja de Trabajo para listado'!$A$155:$A$1048576,0),MATCH((CUADRO!F$4&amp;$E635),'Hoja de Trabajo para listado'!$A$151:$Z$151,0)),0)+IFERROR(INDEX('Hoja de Trabajo para listado'!$AB$155:$BA$1048576,MATCH($A635,'Hoja de Trabajo para listado'!$AB$155:$AB$1048576,0),MATCH((CUADRO!F$4&amp;$E635),'Hoja de Trabajo para listado'!$AB$151:$BA$151,0)),0)+IFERROR(INDEX('Hoja de Trabajo para listado'!$BC$155:$CB$1048576,MATCH($A635,'Hoja de Trabajo para listado'!$BC$155:$BC$1048576,0),MATCH((CUADRO!F$4&amp;$E635),'Hoja de Trabajo para listado'!$BC$151:$CB$151,0)),0)+IFERROR(INDEX('Hoja de Trabajo para listado'!$DE$153:$DG$274,MATCH($A635,'Hoja de Trabajo para listado'!$DE$153:$DE$1048576,0),MATCH((CUADRO!F$4&amp;$E635),'Hoja de Trabajo para listado'!$DE$151:$DG$151,0)),0)+IFERROR(INDEX('Hoja de Trabajo para listado'!$CD$155:$DC$1048576,MATCH($A635,'Hoja de Trabajo para listado'!$CD$155:$CD$1048576,0),MATCH((CUADRO!F$4&amp;$E635),'Hoja de Trabajo para listado'!$CD$151:$DC$151,0)),0)</f>
        <v>0</v>
      </c>
      <c r="G635" s="241">
        <f ca="1">+IFERROR(INDEX('Hoja de Trabajo para listado'!$A$155:$Z$1048576,MATCH($A635,'Hoja de Trabajo para listado'!$A$155:$A$1048576,0),MATCH((CUADRO!G$4&amp;$E635),'Hoja de Trabajo para listado'!$A$151:$Z$151,0)),0)+IFERROR(INDEX('Hoja de Trabajo para listado'!$AB$155:$BA$1048576,MATCH($A635,'Hoja de Trabajo para listado'!$AB$155:$AB$1048576,0),MATCH((CUADRO!G$4&amp;$E635),'Hoja de Trabajo para listado'!$AB$151:$BA$151,0)),0)+IFERROR(INDEX('Hoja de Trabajo para listado'!$BC$155:$CB$1048576,MATCH($A635,'Hoja de Trabajo para listado'!$BC$155:$BC$1048576,0),MATCH((CUADRO!G$4&amp;$E635),'Hoja de Trabajo para listado'!$BC$151:$CB$151,0)),0)+IFERROR(INDEX('Hoja de Trabajo para listado'!$DE$153:$DG$274,MATCH($A635,'Hoja de Trabajo para listado'!$DE$153:$DE$1048576,0),MATCH((CUADRO!G$4&amp;$E635),'Hoja de Trabajo para listado'!$DE$151:$DG$151,0)),0)+IFERROR(INDEX('Hoja de Trabajo para listado'!$CD$155:$DC$1048576,MATCH($A635,'Hoja de Trabajo para listado'!$CD$155:$CD$1048576,0),MATCH((CUADRO!G$4&amp;$E635),'Hoja de Trabajo para listado'!$CD$151:$DC$151,0)),0)</f>
        <v>0</v>
      </c>
      <c r="H635" s="241">
        <f ca="1">+IFERROR(INDEX('Hoja de Trabajo para listado'!$A$155:$Z$1048576,MATCH($A635,'Hoja de Trabajo para listado'!$A$155:$A$1048576,0),MATCH((CUADRO!H$4&amp;$E635),'Hoja de Trabajo para listado'!$A$151:$Z$151,0)),0)+IFERROR(INDEX('Hoja de Trabajo para listado'!$AB$155:$BA$1048576,MATCH($A635,'Hoja de Trabajo para listado'!$AB$155:$AB$1048576,0),MATCH((CUADRO!H$4&amp;$E635),'Hoja de Trabajo para listado'!$AB$151:$BA$151,0)),0)+IFERROR(INDEX('Hoja de Trabajo para listado'!$BC$155:$CB$1048576,MATCH($A635,'Hoja de Trabajo para listado'!$BC$155:$BC$1048576,0),MATCH((CUADRO!H$4&amp;$E635),'Hoja de Trabajo para listado'!$BC$151:$CB$151,0)),0)+IFERROR(INDEX('Hoja de Trabajo para listado'!$DE$153:$DG$274,MATCH($A635,'Hoja de Trabajo para listado'!$DE$153:$DE$1048576,0),MATCH((CUADRO!H$4&amp;$E635),'Hoja de Trabajo para listado'!$DE$151:$DG$151,0)),0)+IFERROR(INDEX('Hoja de Trabajo para listado'!$CD$155:$DC$1048576,MATCH($A635,'Hoja de Trabajo para listado'!$CD$155:$CD$1048576,0),MATCH((CUADRO!H$4&amp;$E635),'Hoja de Trabajo para listado'!$CD$151:$DC$151,0)),0)</f>
        <v>0</v>
      </c>
      <c r="I635" s="241">
        <f ca="1">+IFERROR(INDEX('Hoja de Trabajo para listado'!$A$155:$Z$1048576,MATCH($A635,'Hoja de Trabajo para listado'!$A$155:$A$1048576,0),MATCH((CUADRO!I$4&amp;$E635),'Hoja de Trabajo para listado'!$A$151:$Z$151,0)),0)+IFERROR(INDEX('Hoja de Trabajo para listado'!$AB$155:$BA$1048576,MATCH($A635,'Hoja de Trabajo para listado'!$AB$155:$AB$1048576,0),MATCH((CUADRO!I$4&amp;$E635),'Hoja de Trabajo para listado'!$AB$151:$BA$151,0)),0)+IFERROR(INDEX('Hoja de Trabajo para listado'!$BC$155:$CB$1048576,MATCH($A635,'Hoja de Trabajo para listado'!$BC$155:$BC$1048576,0),MATCH((CUADRO!I$4&amp;$E635),'Hoja de Trabajo para listado'!$BC$151:$CB$151,0)),0)+IFERROR(INDEX('Hoja de Trabajo para listado'!$DE$153:$DG$274,MATCH($A635,'Hoja de Trabajo para listado'!$DE$153:$DE$1048576,0),MATCH((CUADRO!I$4&amp;$E635),'Hoja de Trabajo para listado'!$DE$151:$DG$151,0)),0)+IFERROR(INDEX('Hoja de Trabajo para listado'!$CD$155:$DC$1048576,MATCH($A635,'Hoja de Trabajo para listado'!$CD$155:$CD$1048576,0),MATCH((CUADRO!I$4&amp;$E635),'Hoja de Trabajo para listado'!$CD$151:$DC$151,0)),0)</f>
        <v>0</v>
      </c>
      <c r="J635" s="241">
        <f ca="1">+IFERROR(INDEX('Hoja de Trabajo para listado'!$A$155:$Z$1048576,MATCH($A635,'Hoja de Trabajo para listado'!$A$155:$A$1048576,0),MATCH((CUADRO!J$4&amp;$E635),'Hoja de Trabajo para listado'!$A$151:$Z$151,0)),0)+IFERROR(INDEX('Hoja de Trabajo para listado'!$AB$155:$BA$1048576,MATCH($A635,'Hoja de Trabajo para listado'!$AB$155:$AB$1048576,0),MATCH((CUADRO!J$4&amp;$E635),'Hoja de Trabajo para listado'!$AB$151:$BA$151,0)),0)+IFERROR(INDEX('Hoja de Trabajo para listado'!$BC$155:$CB$1048576,MATCH($A635,'Hoja de Trabajo para listado'!$BC$155:$BC$1048576,0),MATCH((CUADRO!J$4&amp;$E635),'Hoja de Trabajo para listado'!$BC$151:$CB$151,0)),0)+IFERROR(INDEX('Hoja de Trabajo para listado'!$DE$153:$DG$274,MATCH($A635,'Hoja de Trabajo para listado'!$DE$153:$DE$1048576,0),MATCH((CUADRO!J$4&amp;$E635),'Hoja de Trabajo para listado'!$DE$151:$DG$151,0)),0)+IFERROR(INDEX('Hoja de Trabajo para listado'!$CD$155:$DC$1048576,MATCH($A635,'Hoja de Trabajo para listado'!$CD$155:$CD$1048576,0),MATCH((CUADRO!J$4&amp;$E635),'Hoja de Trabajo para listado'!$CD$151:$DC$151,0)),0)</f>
        <v>0</v>
      </c>
      <c r="K635" s="241">
        <f ca="1">+IFERROR(INDEX('Hoja de Trabajo para listado'!$A$155:$Z$1048576,MATCH($A635,'Hoja de Trabajo para listado'!$A$155:$A$1048576,0),MATCH((CUADRO!K$4&amp;$E635),'Hoja de Trabajo para listado'!$A$151:$Z$151,0)),0)+IFERROR(INDEX('Hoja de Trabajo para listado'!$AB$155:$BA$1048576,MATCH($A635,'Hoja de Trabajo para listado'!$AB$155:$AB$1048576,0),MATCH((CUADRO!K$4&amp;$E635),'Hoja de Trabajo para listado'!$AB$151:$BA$151,0)),0)+IFERROR(INDEX('Hoja de Trabajo para listado'!$BC$155:$CB$1048576,MATCH($A635,'Hoja de Trabajo para listado'!$BC$155:$BC$1048576,0),MATCH((CUADRO!K$4&amp;$E635),'Hoja de Trabajo para listado'!$BC$151:$CB$151,0)),0)+IFERROR(INDEX('Hoja de Trabajo para listado'!$DE$153:$DG$274,MATCH($A635,'Hoja de Trabajo para listado'!$DE$153:$DE$1048576,0),MATCH((CUADRO!K$4&amp;$E635),'Hoja de Trabajo para listado'!$DE$151:$DG$151,0)),0)+IFERROR(INDEX('Hoja de Trabajo para listado'!$CD$155:$DC$1048576,MATCH($A635,'Hoja de Trabajo para listado'!$CD$155:$CD$1048576,0),MATCH((CUADRO!K$4&amp;$E635),'Hoja de Trabajo para listado'!$CD$151:$DC$151,0)),0)</f>
        <v>0</v>
      </c>
      <c r="L635" s="241">
        <f ca="1">+IFERROR(INDEX('Hoja de Trabajo para listado'!$A$155:$Z$1048576,MATCH($A635,'Hoja de Trabajo para listado'!$A$155:$A$1048576,0),MATCH((CUADRO!L$4&amp;$E635),'Hoja de Trabajo para listado'!$A$151:$Z$151,0)),0)+IFERROR(INDEX('Hoja de Trabajo para listado'!$AB$155:$BA$1048576,MATCH($A635,'Hoja de Trabajo para listado'!$AB$155:$AB$1048576,0),MATCH((CUADRO!L$4&amp;$E635),'Hoja de Trabajo para listado'!$AB$151:$BA$151,0)),0)+IFERROR(INDEX('Hoja de Trabajo para listado'!$BC$155:$CB$1048576,MATCH($A635,'Hoja de Trabajo para listado'!$BC$155:$BC$1048576,0),MATCH((CUADRO!L$4&amp;$E635),'Hoja de Trabajo para listado'!$BC$151:$CB$151,0)),0)+IFERROR(INDEX('Hoja de Trabajo para listado'!$DE$153:$DG$274,MATCH($A635,'Hoja de Trabajo para listado'!$DE$153:$DE$1048576,0),MATCH((CUADRO!L$4&amp;$E635),'Hoja de Trabajo para listado'!$DE$151:$DG$151,0)),0)+IFERROR(INDEX('Hoja de Trabajo para listado'!$CD$155:$DC$1048576,MATCH($A635,'Hoja de Trabajo para listado'!$CD$155:$CD$1048576,0),MATCH((CUADRO!L$4&amp;$E635),'Hoja de Trabajo para listado'!$CD$151:$DC$151,0)),0)</f>
        <v>0</v>
      </c>
      <c r="M635" s="241">
        <f ca="1">+IFERROR(INDEX('Hoja de Trabajo para listado'!$A$155:$Z$1048576,MATCH($A635,'Hoja de Trabajo para listado'!$A$155:$A$1048576,0),MATCH((CUADRO!M$4&amp;$E635),'Hoja de Trabajo para listado'!$A$151:$Z$151,0)),0)+IFERROR(INDEX('Hoja de Trabajo para listado'!$AB$155:$BA$1048576,MATCH($A635,'Hoja de Trabajo para listado'!$AB$155:$AB$1048576,0),MATCH((CUADRO!M$4&amp;$E635),'Hoja de Trabajo para listado'!$AB$151:$BA$151,0)),0)+IFERROR(INDEX('Hoja de Trabajo para listado'!$BC$155:$CB$1048576,MATCH($A635,'Hoja de Trabajo para listado'!$BC$155:$BC$1048576,0),MATCH((CUADRO!M$4&amp;$E635),'Hoja de Trabajo para listado'!$BC$151:$CB$151,0)),0)+IFERROR(INDEX('Hoja de Trabajo para listado'!$DE$153:$DG$274,MATCH($A635,'Hoja de Trabajo para listado'!$DE$153:$DE$1048576,0),MATCH((CUADRO!M$4&amp;$E635),'Hoja de Trabajo para listado'!$DE$151:$DG$151,0)),0)+IFERROR(INDEX('Hoja de Trabajo para listado'!$CD$155:$DC$1048576,MATCH($A635,'Hoja de Trabajo para listado'!$CD$155:$CD$1048576,0),MATCH((CUADRO!M$4&amp;$E635),'Hoja de Trabajo para listado'!$CD$151:$DC$151,0)),0)</f>
        <v>0</v>
      </c>
      <c r="N635" s="241">
        <f ca="1">+IFERROR(INDEX('Hoja de Trabajo para listado'!$A$155:$Z$1048576,MATCH($A635,'Hoja de Trabajo para listado'!$A$155:$A$1048576,0),MATCH((CUADRO!N$4&amp;$E635),'Hoja de Trabajo para listado'!$A$151:$Z$151,0)),0)+IFERROR(INDEX('Hoja de Trabajo para listado'!$AB$155:$BA$1048576,MATCH($A635,'Hoja de Trabajo para listado'!$AB$155:$AB$1048576,0),MATCH((CUADRO!N$4&amp;$E635),'Hoja de Trabajo para listado'!$AB$151:$BA$151,0)),0)+IFERROR(INDEX('Hoja de Trabajo para listado'!$BC$155:$CB$1048576,MATCH($A635,'Hoja de Trabajo para listado'!$BC$155:$BC$1048576,0),MATCH((CUADRO!N$4&amp;$E635),'Hoja de Trabajo para listado'!$BC$151:$CB$151,0)),0)+IFERROR(INDEX('Hoja de Trabajo para listado'!$DE$153:$DG$274,MATCH($A635,'Hoja de Trabajo para listado'!$DE$153:$DE$1048576,0),MATCH((CUADRO!N$4&amp;$E635),'Hoja de Trabajo para listado'!$DE$151:$DG$151,0)),0)+IFERROR(INDEX('Hoja de Trabajo para listado'!$CD$155:$DC$1048576,MATCH($A635,'Hoja de Trabajo para listado'!$CD$155:$CD$1048576,0),MATCH((CUADRO!N$4&amp;$E635),'Hoja de Trabajo para listado'!$CD$151:$DC$151,0)),0)</f>
        <v>0</v>
      </c>
      <c r="O635" s="241">
        <f ca="1">+IFERROR(INDEX('Hoja de Trabajo para listado'!$A$155:$Z$1048576,MATCH($A635,'Hoja de Trabajo para listado'!$A$155:$A$1048576,0),MATCH((CUADRO!O$4&amp;$E635),'Hoja de Trabajo para listado'!$A$151:$Z$151,0)),0)+IFERROR(INDEX('Hoja de Trabajo para listado'!$AB$155:$BA$1048576,MATCH($A635,'Hoja de Trabajo para listado'!$AB$155:$AB$1048576,0),MATCH((CUADRO!O$4&amp;$E635),'Hoja de Trabajo para listado'!$AB$151:$BA$151,0)),0)+IFERROR(INDEX('Hoja de Trabajo para listado'!$BC$155:$CB$1048576,MATCH($A635,'Hoja de Trabajo para listado'!$BC$155:$BC$1048576,0),MATCH((CUADRO!O$4&amp;$E635),'Hoja de Trabajo para listado'!$BC$151:$CB$151,0)),0)+IFERROR(INDEX('Hoja de Trabajo para listado'!$DE$153:$DG$274,MATCH($A635,'Hoja de Trabajo para listado'!$DE$153:$DE$1048576,0),MATCH((CUADRO!O$4&amp;$E635),'Hoja de Trabajo para listado'!$DE$151:$DG$151,0)),0)+IFERROR(INDEX('Hoja de Trabajo para listado'!$CD$155:$DC$1048576,MATCH($A635,'Hoja de Trabajo para listado'!$CD$155:$CD$1048576,0),MATCH((CUADRO!O$4&amp;$E635),'Hoja de Trabajo para listado'!$CD$151:$DC$151,0)),0)</f>
        <v>0</v>
      </c>
      <c r="P635" s="241">
        <f ca="1">+IFERROR(INDEX('Hoja de Trabajo para listado'!$A$155:$Z$1048576,MATCH($A635,'Hoja de Trabajo para listado'!$A$155:$A$1048576,0),MATCH((CUADRO!P$4&amp;$E635),'Hoja de Trabajo para listado'!$A$151:$Z$151,0)),0)+IFERROR(INDEX('Hoja de Trabajo para listado'!$AB$155:$BA$1048576,MATCH($A635,'Hoja de Trabajo para listado'!$AB$155:$AB$1048576,0),MATCH((CUADRO!P$4&amp;$E635),'Hoja de Trabajo para listado'!$AB$151:$BA$151,0)),0)+IFERROR(INDEX('Hoja de Trabajo para listado'!$BC$155:$CB$1048576,MATCH($A635,'Hoja de Trabajo para listado'!$BC$155:$BC$1048576,0),MATCH((CUADRO!P$4&amp;$E635),'Hoja de Trabajo para listado'!$BC$151:$CB$151,0)),0)+IFERROR(INDEX('Hoja de Trabajo para listado'!$DE$153:$DG$274,MATCH($A635,'Hoja de Trabajo para listado'!$DE$153:$DE$1048576,0),MATCH((CUADRO!P$4&amp;$E635),'Hoja de Trabajo para listado'!$DE$151:$DG$151,0)),0)+IFERROR(INDEX('Hoja de Trabajo para listado'!$CD$155:$DC$1048576,MATCH($A635,'Hoja de Trabajo para listado'!$CD$155:$CD$1048576,0),MATCH((CUADRO!P$4&amp;$E635),'Hoja de Trabajo para listado'!$CD$151:$DC$151,0)),0)</f>
        <v>0</v>
      </c>
      <c r="Q635" s="241">
        <f ca="1">+IFERROR(INDEX('Hoja de Trabajo para listado'!$A$155:$Z$1048576,MATCH($A635,'Hoja de Trabajo para listado'!$A$155:$A$1048576,0),MATCH((CUADRO!Q$4&amp;$E635),'Hoja de Trabajo para listado'!$A$151:$Z$151,0)),0)+IFERROR(INDEX('Hoja de Trabajo para listado'!$AB$155:$BA$1048576,MATCH($A635,'Hoja de Trabajo para listado'!$AB$155:$AB$1048576,0),MATCH((CUADRO!Q$4&amp;$E635),'Hoja de Trabajo para listado'!$AB$151:$BA$151,0)),0)+IFERROR(INDEX('Hoja de Trabajo para listado'!$BC$155:$CB$1048576,MATCH($A635,'Hoja de Trabajo para listado'!$BC$155:$BC$1048576,0),MATCH((CUADRO!Q$4&amp;$E635),'Hoja de Trabajo para listado'!$BC$151:$CB$151,0)),0)+IFERROR(INDEX('Hoja de Trabajo para listado'!$DE$153:$DG$274,MATCH($A635,'Hoja de Trabajo para listado'!$DE$153:$DE$1048576,0),MATCH((CUADRO!Q$4&amp;$E635),'Hoja de Trabajo para listado'!$DE$151:$DG$151,0)),0)+IFERROR(INDEX('Hoja de Trabajo para listado'!$CD$155:$DC$1048576,MATCH($A635,'Hoja de Trabajo para listado'!$CD$155:$CD$1048576,0),MATCH((CUADRO!Q$4&amp;$E635),'Hoja de Trabajo para listado'!$CD$151:$DC$151,0)),0)</f>
        <v>0</v>
      </c>
      <c r="R635" s="241">
        <f t="shared" ca="1" si="25"/>
        <v>0</v>
      </c>
      <c r="S635" s="247"/>
      <c r="T635" s="241">
        <f ca="1">+T636</f>
        <v>0</v>
      </c>
      <c r="U635" s="240">
        <f t="shared" si="26"/>
        <v>1</v>
      </c>
      <c r="V635" s="327" t="str">
        <f>+VLOOKUP(A635,bd_lista!$A$3:$E$592,5,FALSE)</f>
        <v>Gobiernos Autonomos Municipales</v>
      </c>
      <c r="W635" s="397" t="str">
        <f>+V635</f>
        <v>Gobiernos Autonomos Municipales</v>
      </c>
      <c r="X635" s="240">
        <f>+VLOOKUP(A635,[4]Sheet1!$A$13:$D$744,4,FALSE)</f>
        <v>0</v>
      </c>
      <c r="Y635" s="240" t="e">
        <f>+VLOOKUP(X635,bd_lista!$A$3:$C$592,3,FALSE)</f>
        <v>#N/A</v>
      </c>
      <c r="Z635" s="290">
        <f>+X635</f>
        <v>0</v>
      </c>
      <c r="AA635" s="291" t="e">
        <f>+Y635</f>
        <v>#N/A</v>
      </c>
    </row>
    <row r="636" spans="1:27" customFormat="1" ht="15" hidden="1" customHeight="1">
      <c r="A636" s="32">
        <v>1269</v>
      </c>
      <c r="B636" s="394"/>
      <c r="C636" s="245" t="str">
        <f>+VLOOKUP(A636,bd_lista!$A$3:$C$592,3,FALSE)</f>
        <v>Gobierno Autónomo Municipal de General Juan José Pérez (Charazani)</v>
      </c>
      <c r="D636" s="396"/>
      <c r="E636" s="242" t="s">
        <v>1304</v>
      </c>
      <c r="F636" s="241">
        <f ca="1">+IFERROR(INDEX('Hoja de Trabajo para listado'!$A$155:$Z$1048576,MATCH($A636,'Hoja de Trabajo para listado'!$A$155:$A$1048576,0),MATCH((CUADRO!F$4&amp;$E636),'Hoja de Trabajo para listado'!$A$151:$Z$151,0)),0)+IFERROR(INDEX('Hoja de Trabajo para listado'!$AB$155:$BA$1048576,MATCH($A636,'Hoja de Trabajo para listado'!$AB$155:$AB$1048576,0),MATCH((CUADRO!F$4&amp;$E636),'Hoja de Trabajo para listado'!$AB$151:$BA$151,0)),0)+IFERROR(INDEX('Hoja de Trabajo para listado'!$BC$155:$CB$1048576,MATCH($A636,'Hoja de Trabajo para listado'!$BC$155:$BC$1048576,0),MATCH((CUADRO!F$4&amp;$E636),'Hoja de Trabajo para listado'!$BC$151:$CB$151,0)),0)+IFERROR(INDEX('Hoja de Trabajo para listado'!$DE$153:$DG$274,MATCH($A636,'Hoja de Trabajo para listado'!$DE$153:$DE$1048576,0),MATCH((CUADRO!F$4&amp;$E636),'Hoja de Trabajo para listado'!$DE$151:$DG$151,0)),0)+IFERROR(INDEX('Hoja de Trabajo para listado'!$CD$155:$DC$1048576,MATCH($A636,'Hoja de Trabajo para listado'!$CD$155:$CD$1048576,0),MATCH((CUADRO!F$4&amp;$E636),'Hoja de Trabajo para listado'!$CD$151:$DC$151,0)),0)</f>
        <v>0</v>
      </c>
      <c r="G636" s="241">
        <f ca="1">+IFERROR(INDEX('Hoja de Trabajo para listado'!$A$155:$Z$1048576,MATCH($A636,'Hoja de Trabajo para listado'!$A$155:$A$1048576,0),MATCH((CUADRO!G$4&amp;$E636),'Hoja de Trabajo para listado'!$A$151:$Z$151,0)),0)+IFERROR(INDEX('Hoja de Trabajo para listado'!$AB$155:$BA$1048576,MATCH($A636,'Hoja de Trabajo para listado'!$AB$155:$AB$1048576,0),MATCH((CUADRO!G$4&amp;$E636),'Hoja de Trabajo para listado'!$AB$151:$BA$151,0)),0)+IFERROR(INDEX('Hoja de Trabajo para listado'!$BC$155:$CB$1048576,MATCH($A636,'Hoja de Trabajo para listado'!$BC$155:$BC$1048576,0),MATCH((CUADRO!G$4&amp;$E636),'Hoja de Trabajo para listado'!$BC$151:$CB$151,0)),0)+IFERROR(INDEX('Hoja de Trabajo para listado'!$DE$153:$DG$274,MATCH($A636,'Hoja de Trabajo para listado'!$DE$153:$DE$1048576,0),MATCH((CUADRO!G$4&amp;$E636),'Hoja de Trabajo para listado'!$DE$151:$DG$151,0)),0)+IFERROR(INDEX('Hoja de Trabajo para listado'!$CD$155:$DC$1048576,MATCH($A636,'Hoja de Trabajo para listado'!$CD$155:$CD$1048576,0),MATCH((CUADRO!G$4&amp;$E636),'Hoja de Trabajo para listado'!$CD$151:$DC$151,0)),0)</f>
        <v>0</v>
      </c>
      <c r="H636" s="241">
        <f ca="1">+IFERROR(INDEX('Hoja de Trabajo para listado'!$A$155:$Z$1048576,MATCH($A636,'Hoja de Trabajo para listado'!$A$155:$A$1048576,0),MATCH((CUADRO!H$4&amp;$E636),'Hoja de Trabajo para listado'!$A$151:$Z$151,0)),0)+IFERROR(INDEX('Hoja de Trabajo para listado'!$AB$155:$BA$1048576,MATCH($A636,'Hoja de Trabajo para listado'!$AB$155:$AB$1048576,0),MATCH((CUADRO!H$4&amp;$E636),'Hoja de Trabajo para listado'!$AB$151:$BA$151,0)),0)+IFERROR(INDEX('Hoja de Trabajo para listado'!$BC$155:$CB$1048576,MATCH($A636,'Hoja de Trabajo para listado'!$BC$155:$BC$1048576,0),MATCH((CUADRO!H$4&amp;$E636),'Hoja de Trabajo para listado'!$BC$151:$CB$151,0)),0)+IFERROR(INDEX('Hoja de Trabajo para listado'!$DE$153:$DG$274,MATCH($A636,'Hoja de Trabajo para listado'!$DE$153:$DE$1048576,0),MATCH((CUADRO!H$4&amp;$E636),'Hoja de Trabajo para listado'!$DE$151:$DG$151,0)),0)+IFERROR(INDEX('Hoja de Trabajo para listado'!$CD$155:$DC$1048576,MATCH($A636,'Hoja de Trabajo para listado'!$CD$155:$CD$1048576,0),MATCH((CUADRO!H$4&amp;$E636),'Hoja de Trabajo para listado'!$CD$151:$DC$151,0)),0)</f>
        <v>0</v>
      </c>
      <c r="I636" s="241">
        <f ca="1">+IFERROR(INDEX('Hoja de Trabajo para listado'!$A$155:$Z$1048576,MATCH($A636,'Hoja de Trabajo para listado'!$A$155:$A$1048576,0),MATCH((CUADRO!I$4&amp;$E636),'Hoja de Trabajo para listado'!$A$151:$Z$151,0)),0)+IFERROR(INDEX('Hoja de Trabajo para listado'!$AB$155:$BA$1048576,MATCH($A636,'Hoja de Trabajo para listado'!$AB$155:$AB$1048576,0),MATCH((CUADRO!I$4&amp;$E636),'Hoja de Trabajo para listado'!$AB$151:$BA$151,0)),0)+IFERROR(INDEX('Hoja de Trabajo para listado'!$BC$155:$CB$1048576,MATCH($A636,'Hoja de Trabajo para listado'!$BC$155:$BC$1048576,0),MATCH((CUADRO!I$4&amp;$E636),'Hoja de Trabajo para listado'!$BC$151:$CB$151,0)),0)+IFERROR(INDEX('Hoja de Trabajo para listado'!$DE$153:$DG$274,MATCH($A636,'Hoja de Trabajo para listado'!$DE$153:$DE$1048576,0),MATCH((CUADRO!I$4&amp;$E636),'Hoja de Trabajo para listado'!$DE$151:$DG$151,0)),0)+IFERROR(INDEX('Hoja de Trabajo para listado'!$CD$155:$DC$1048576,MATCH($A636,'Hoja de Trabajo para listado'!$CD$155:$CD$1048576,0),MATCH((CUADRO!I$4&amp;$E636),'Hoja de Trabajo para listado'!$CD$151:$DC$151,0)),0)</f>
        <v>0</v>
      </c>
      <c r="J636" s="241">
        <f ca="1">+IFERROR(INDEX('Hoja de Trabajo para listado'!$A$155:$Z$1048576,MATCH($A636,'Hoja de Trabajo para listado'!$A$155:$A$1048576,0),MATCH((CUADRO!J$4&amp;$E636),'Hoja de Trabajo para listado'!$A$151:$Z$151,0)),0)+IFERROR(INDEX('Hoja de Trabajo para listado'!$AB$155:$BA$1048576,MATCH($A636,'Hoja de Trabajo para listado'!$AB$155:$AB$1048576,0),MATCH((CUADRO!J$4&amp;$E636),'Hoja de Trabajo para listado'!$AB$151:$BA$151,0)),0)+IFERROR(INDEX('Hoja de Trabajo para listado'!$BC$155:$CB$1048576,MATCH($A636,'Hoja de Trabajo para listado'!$BC$155:$BC$1048576,0),MATCH((CUADRO!J$4&amp;$E636),'Hoja de Trabajo para listado'!$BC$151:$CB$151,0)),0)+IFERROR(INDEX('Hoja de Trabajo para listado'!$DE$153:$DG$274,MATCH($A636,'Hoja de Trabajo para listado'!$DE$153:$DE$1048576,0),MATCH((CUADRO!J$4&amp;$E636),'Hoja de Trabajo para listado'!$DE$151:$DG$151,0)),0)+IFERROR(INDEX('Hoja de Trabajo para listado'!$CD$155:$DC$1048576,MATCH($A636,'Hoja de Trabajo para listado'!$CD$155:$CD$1048576,0),MATCH((CUADRO!J$4&amp;$E636),'Hoja de Trabajo para listado'!$CD$151:$DC$151,0)),0)</f>
        <v>0</v>
      </c>
      <c r="K636" s="241">
        <f ca="1">+IFERROR(INDEX('Hoja de Trabajo para listado'!$A$155:$Z$1048576,MATCH($A636,'Hoja de Trabajo para listado'!$A$155:$A$1048576,0),MATCH((CUADRO!K$4&amp;$E636),'Hoja de Trabajo para listado'!$A$151:$Z$151,0)),0)+IFERROR(INDEX('Hoja de Trabajo para listado'!$AB$155:$BA$1048576,MATCH($A636,'Hoja de Trabajo para listado'!$AB$155:$AB$1048576,0),MATCH((CUADRO!K$4&amp;$E636),'Hoja de Trabajo para listado'!$AB$151:$BA$151,0)),0)+IFERROR(INDEX('Hoja de Trabajo para listado'!$BC$155:$CB$1048576,MATCH($A636,'Hoja de Trabajo para listado'!$BC$155:$BC$1048576,0),MATCH((CUADRO!K$4&amp;$E636),'Hoja de Trabajo para listado'!$BC$151:$CB$151,0)),0)+IFERROR(INDEX('Hoja de Trabajo para listado'!$DE$153:$DG$274,MATCH($A636,'Hoja de Trabajo para listado'!$DE$153:$DE$1048576,0),MATCH((CUADRO!K$4&amp;$E636),'Hoja de Trabajo para listado'!$DE$151:$DG$151,0)),0)+IFERROR(INDEX('Hoja de Trabajo para listado'!$CD$155:$DC$1048576,MATCH($A636,'Hoja de Trabajo para listado'!$CD$155:$CD$1048576,0),MATCH((CUADRO!K$4&amp;$E636),'Hoja de Trabajo para listado'!$CD$151:$DC$151,0)),0)</f>
        <v>0</v>
      </c>
      <c r="L636" s="241">
        <f ca="1">+IFERROR(INDEX('Hoja de Trabajo para listado'!$A$155:$Z$1048576,MATCH($A636,'Hoja de Trabajo para listado'!$A$155:$A$1048576,0),MATCH((CUADRO!L$4&amp;$E636),'Hoja de Trabajo para listado'!$A$151:$Z$151,0)),0)+IFERROR(INDEX('Hoja de Trabajo para listado'!$AB$155:$BA$1048576,MATCH($A636,'Hoja de Trabajo para listado'!$AB$155:$AB$1048576,0),MATCH((CUADRO!L$4&amp;$E636),'Hoja de Trabajo para listado'!$AB$151:$BA$151,0)),0)+IFERROR(INDEX('Hoja de Trabajo para listado'!$BC$155:$CB$1048576,MATCH($A636,'Hoja de Trabajo para listado'!$BC$155:$BC$1048576,0),MATCH((CUADRO!L$4&amp;$E636),'Hoja de Trabajo para listado'!$BC$151:$CB$151,0)),0)+IFERROR(INDEX('Hoja de Trabajo para listado'!$DE$153:$DG$274,MATCH($A636,'Hoja de Trabajo para listado'!$DE$153:$DE$1048576,0),MATCH((CUADRO!L$4&amp;$E636),'Hoja de Trabajo para listado'!$DE$151:$DG$151,0)),0)+IFERROR(INDEX('Hoja de Trabajo para listado'!$CD$155:$DC$1048576,MATCH($A636,'Hoja de Trabajo para listado'!$CD$155:$CD$1048576,0),MATCH((CUADRO!L$4&amp;$E636),'Hoja de Trabajo para listado'!$CD$151:$DC$151,0)),0)</f>
        <v>0</v>
      </c>
      <c r="M636" s="241">
        <f ca="1">+IFERROR(INDEX('Hoja de Trabajo para listado'!$A$155:$Z$1048576,MATCH($A636,'Hoja de Trabajo para listado'!$A$155:$A$1048576,0),MATCH((CUADRO!M$4&amp;$E636),'Hoja de Trabajo para listado'!$A$151:$Z$151,0)),0)+IFERROR(INDEX('Hoja de Trabajo para listado'!$AB$155:$BA$1048576,MATCH($A636,'Hoja de Trabajo para listado'!$AB$155:$AB$1048576,0),MATCH((CUADRO!M$4&amp;$E636),'Hoja de Trabajo para listado'!$AB$151:$BA$151,0)),0)+IFERROR(INDEX('Hoja de Trabajo para listado'!$BC$155:$CB$1048576,MATCH($A636,'Hoja de Trabajo para listado'!$BC$155:$BC$1048576,0),MATCH((CUADRO!M$4&amp;$E636),'Hoja de Trabajo para listado'!$BC$151:$CB$151,0)),0)+IFERROR(INDEX('Hoja de Trabajo para listado'!$DE$153:$DG$274,MATCH($A636,'Hoja de Trabajo para listado'!$DE$153:$DE$1048576,0),MATCH((CUADRO!M$4&amp;$E636),'Hoja de Trabajo para listado'!$DE$151:$DG$151,0)),0)+IFERROR(INDEX('Hoja de Trabajo para listado'!$CD$155:$DC$1048576,MATCH($A636,'Hoja de Trabajo para listado'!$CD$155:$CD$1048576,0),MATCH((CUADRO!M$4&amp;$E636),'Hoja de Trabajo para listado'!$CD$151:$DC$151,0)),0)</f>
        <v>0</v>
      </c>
      <c r="N636" s="241">
        <f ca="1">+IFERROR(INDEX('Hoja de Trabajo para listado'!$A$155:$Z$1048576,MATCH($A636,'Hoja de Trabajo para listado'!$A$155:$A$1048576,0),MATCH((CUADRO!N$4&amp;$E636),'Hoja de Trabajo para listado'!$A$151:$Z$151,0)),0)+IFERROR(INDEX('Hoja de Trabajo para listado'!$AB$155:$BA$1048576,MATCH($A636,'Hoja de Trabajo para listado'!$AB$155:$AB$1048576,0),MATCH((CUADRO!N$4&amp;$E636),'Hoja de Trabajo para listado'!$AB$151:$BA$151,0)),0)+IFERROR(INDEX('Hoja de Trabajo para listado'!$BC$155:$CB$1048576,MATCH($A636,'Hoja de Trabajo para listado'!$BC$155:$BC$1048576,0),MATCH((CUADRO!N$4&amp;$E636),'Hoja de Trabajo para listado'!$BC$151:$CB$151,0)),0)+IFERROR(INDEX('Hoja de Trabajo para listado'!$DE$153:$DG$274,MATCH($A636,'Hoja de Trabajo para listado'!$DE$153:$DE$1048576,0),MATCH((CUADRO!N$4&amp;$E636),'Hoja de Trabajo para listado'!$DE$151:$DG$151,0)),0)+IFERROR(INDEX('Hoja de Trabajo para listado'!$CD$155:$DC$1048576,MATCH($A636,'Hoja de Trabajo para listado'!$CD$155:$CD$1048576,0),MATCH((CUADRO!N$4&amp;$E636),'Hoja de Trabajo para listado'!$CD$151:$DC$151,0)),0)</f>
        <v>0</v>
      </c>
      <c r="O636" s="241">
        <f ca="1">+IFERROR(INDEX('Hoja de Trabajo para listado'!$A$155:$Z$1048576,MATCH($A636,'Hoja de Trabajo para listado'!$A$155:$A$1048576,0),MATCH((CUADRO!O$4&amp;$E636),'Hoja de Trabajo para listado'!$A$151:$Z$151,0)),0)+IFERROR(INDEX('Hoja de Trabajo para listado'!$AB$155:$BA$1048576,MATCH($A636,'Hoja de Trabajo para listado'!$AB$155:$AB$1048576,0),MATCH((CUADRO!O$4&amp;$E636),'Hoja de Trabajo para listado'!$AB$151:$BA$151,0)),0)+IFERROR(INDEX('Hoja de Trabajo para listado'!$BC$155:$CB$1048576,MATCH($A636,'Hoja de Trabajo para listado'!$BC$155:$BC$1048576,0),MATCH((CUADRO!O$4&amp;$E636),'Hoja de Trabajo para listado'!$BC$151:$CB$151,0)),0)+IFERROR(INDEX('Hoja de Trabajo para listado'!$DE$153:$DG$274,MATCH($A636,'Hoja de Trabajo para listado'!$DE$153:$DE$1048576,0),MATCH((CUADRO!O$4&amp;$E636),'Hoja de Trabajo para listado'!$DE$151:$DG$151,0)),0)+IFERROR(INDEX('Hoja de Trabajo para listado'!$CD$155:$DC$1048576,MATCH($A636,'Hoja de Trabajo para listado'!$CD$155:$CD$1048576,0),MATCH((CUADRO!O$4&amp;$E636),'Hoja de Trabajo para listado'!$CD$151:$DC$151,0)),0)</f>
        <v>0</v>
      </c>
      <c r="P636" s="241">
        <f ca="1">+IFERROR(INDEX('Hoja de Trabajo para listado'!$A$155:$Z$1048576,MATCH($A636,'Hoja de Trabajo para listado'!$A$155:$A$1048576,0),MATCH((CUADRO!P$4&amp;$E636),'Hoja de Trabajo para listado'!$A$151:$Z$151,0)),0)+IFERROR(INDEX('Hoja de Trabajo para listado'!$AB$155:$BA$1048576,MATCH($A636,'Hoja de Trabajo para listado'!$AB$155:$AB$1048576,0),MATCH((CUADRO!P$4&amp;$E636),'Hoja de Trabajo para listado'!$AB$151:$BA$151,0)),0)+IFERROR(INDEX('Hoja de Trabajo para listado'!$BC$155:$CB$1048576,MATCH($A636,'Hoja de Trabajo para listado'!$BC$155:$BC$1048576,0),MATCH((CUADRO!P$4&amp;$E636),'Hoja de Trabajo para listado'!$BC$151:$CB$151,0)),0)+IFERROR(INDEX('Hoja de Trabajo para listado'!$DE$153:$DG$274,MATCH($A636,'Hoja de Trabajo para listado'!$DE$153:$DE$1048576,0),MATCH((CUADRO!P$4&amp;$E636),'Hoja de Trabajo para listado'!$DE$151:$DG$151,0)),0)+IFERROR(INDEX('Hoja de Trabajo para listado'!$CD$155:$DC$1048576,MATCH($A636,'Hoja de Trabajo para listado'!$CD$155:$CD$1048576,0),MATCH((CUADRO!P$4&amp;$E636),'Hoja de Trabajo para listado'!$CD$151:$DC$151,0)),0)</f>
        <v>0</v>
      </c>
      <c r="Q636" s="241">
        <f ca="1">+IFERROR(INDEX('Hoja de Trabajo para listado'!$A$155:$Z$1048576,MATCH($A636,'Hoja de Trabajo para listado'!$A$155:$A$1048576,0),MATCH((CUADRO!Q$4&amp;$E636),'Hoja de Trabajo para listado'!$A$151:$Z$151,0)),0)+IFERROR(INDEX('Hoja de Trabajo para listado'!$AB$155:$BA$1048576,MATCH($A636,'Hoja de Trabajo para listado'!$AB$155:$AB$1048576,0),MATCH((CUADRO!Q$4&amp;$E636),'Hoja de Trabajo para listado'!$AB$151:$BA$151,0)),0)+IFERROR(INDEX('Hoja de Trabajo para listado'!$BC$155:$CB$1048576,MATCH($A636,'Hoja de Trabajo para listado'!$BC$155:$BC$1048576,0),MATCH((CUADRO!Q$4&amp;$E636),'Hoja de Trabajo para listado'!$BC$151:$CB$151,0)),0)+IFERROR(INDEX('Hoja de Trabajo para listado'!$DE$153:$DG$274,MATCH($A636,'Hoja de Trabajo para listado'!$DE$153:$DE$1048576,0),MATCH((CUADRO!Q$4&amp;$E636),'Hoja de Trabajo para listado'!$DE$151:$DG$151,0)),0)+IFERROR(INDEX('Hoja de Trabajo para listado'!$CD$155:$DC$1048576,MATCH($A636,'Hoja de Trabajo para listado'!$CD$155:$CD$1048576,0),MATCH((CUADRO!Q$4&amp;$E636),'Hoja de Trabajo para listado'!$CD$151:$DC$151,0)),0)</f>
        <v>0</v>
      </c>
      <c r="R636" s="241">
        <f t="shared" ca="1" si="25"/>
        <v>0</v>
      </c>
      <c r="S636" s="247">
        <f ca="1">+R635+R636</f>
        <v>0</v>
      </c>
      <c r="T636" s="241">
        <f ca="1">+S636</f>
        <v>0</v>
      </c>
      <c r="U636" s="240">
        <f t="shared" si="26"/>
        <v>2</v>
      </c>
      <c r="V636" s="327" t="str">
        <f>+VLOOKUP(A636,bd_lista!$A$3:$E$592,5,FALSE)</f>
        <v>Gobiernos Autonomos Municipales</v>
      </c>
      <c r="W636" s="398"/>
      <c r="X636" s="240">
        <f>+VLOOKUP(A636,[4]Sheet1!$A$13:$D$744,4,FALSE)</f>
        <v>0</v>
      </c>
      <c r="Y636" s="240" t="e">
        <f>+VLOOKUP(X636,bd_lista!$A$3:$C$592,3,FALSE)</f>
        <v>#N/A</v>
      </c>
      <c r="Z636" s="288"/>
      <c r="AA636" s="289"/>
    </row>
    <row r="637" spans="1:27" customFormat="1" ht="15" hidden="1" customHeight="1">
      <c r="A637" s="32">
        <v>1270</v>
      </c>
      <c r="B637" s="393">
        <f>+A637</f>
        <v>1270</v>
      </c>
      <c r="C637" s="245" t="str">
        <f>+VLOOKUP(A637,bd_lista!$A$3:$C$592,3,FALSE)</f>
        <v>Gobierno Autónomo Municipal de Curva</v>
      </c>
      <c r="D637" s="395" t="str">
        <f>+C637</f>
        <v>Gobierno Autónomo Municipal de Curva</v>
      </c>
      <c r="E637" s="240" t="s">
        <v>1303</v>
      </c>
      <c r="F637" s="241">
        <f ca="1">+IFERROR(INDEX('Hoja de Trabajo para listado'!$A$155:$Z$1048576,MATCH($A637,'Hoja de Trabajo para listado'!$A$155:$A$1048576,0),MATCH((CUADRO!F$4&amp;$E637),'Hoja de Trabajo para listado'!$A$151:$Z$151,0)),0)+IFERROR(INDEX('Hoja de Trabajo para listado'!$AB$155:$BA$1048576,MATCH($A637,'Hoja de Trabajo para listado'!$AB$155:$AB$1048576,0),MATCH((CUADRO!F$4&amp;$E637),'Hoja de Trabajo para listado'!$AB$151:$BA$151,0)),0)+IFERROR(INDEX('Hoja de Trabajo para listado'!$BC$155:$CB$1048576,MATCH($A637,'Hoja de Trabajo para listado'!$BC$155:$BC$1048576,0),MATCH((CUADRO!F$4&amp;$E637),'Hoja de Trabajo para listado'!$BC$151:$CB$151,0)),0)+IFERROR(INDEX('Hoja de Trabajo para listado'!$DE$153:$DG$274,MATCH($A637,'Hoja de Trabajo para listado'!$DE$153:$DE$1048576,0),MATCH((CUADRO!F$4&amp;$E637),'Hoja de Trabajo para listado'!$DE$151:$DG$151,0)),0)+IFERROR(INDEX('Hoja de Trabajo para listado'!$CD$155:$DC$1048576,MATCH($A637,'Hoja de Trabajo para listado'!$CD$155:$CD$1048576,0),MATCH((CUADRO!F$4&amp;$E637),'Hoja de Trabajo para listado'!$CD$151:$DC$151,0)),0)</f>
        <v>0</v>
      </c>
      <c r="G637" s="241">
        <f ca="1">+IFERROR(INDEX('Hoja de Trabajo para listado'!$A$155:$Z$1048576,MATCH($A637,'Hoja de Trabajo para listado'!$A$155:$A$1048576,0),MATCH((CUADRO!G$4&amp;$E637),'Hoja de Trabajo para listado'!$A$151:$Z$151,0)),0)+IFERROR(INDEX('Hoja de Trabajo para listado'!$AB$155:$BA$1048576,MATCH($A637,'Hoja de Trabajo para listado'!$AB$155:$AB$1048576,0),MATCH((CUADRO!G$4&amp;$E637),'Hoja de Trabajo para listado'!$AB$151:$BA$151,0)),0)+IFERROR(INDEX('Hoja de Trabajo para listado'!$BC$155:$CB$1048576,MATCH($A637,'Hoja de Trabajo para listado'!$BC$155:$BC$1048576,0),MATCH((CUADRO!G$4&amp;$E637),'Hoja de Trabajo para listado'!$BC$151:$CB$151,0)),0)+IFERROR(INDEX('Hoja de Trabajo para listado'!$DE$153:$DG$274,MATCH($A637,'Hoja de Trabajo para listado'!$DE$153:$DE$1048576,0),MATCH((CUADRO!G$4&amp;$E637),'Hoja de Trabajo para listado'!$DE$151:$DG$151,0)),0)+IFERROR(INDEX('Hoja de Trabajo para listado'!$CD$155:$DC$1048576,MATCH($A637,'Hoja de Trabajo para listado'!$CD$155:$CD$1048576,0),MATCH((CUADRO!G$4&amp;$E637),'Hoja de Trabajo para listado'!$CD$151:$DC$151,0)),0)</f>
        <v>0</v>
      </c>
      <c r="H637" s="241">
        <f ca="1">+IFERROR(INDEX('Hoja de Trabajo para listado'!$A$155:$Z$1048576,MATCH($A637,'Hoja de Trabajo para listado'!$A$155:$A$1048576,0),MATCH((CUADRO!H$4&amp;$E637),'Hoja de Trabajo para listado'!$A$151:$Z$151,0)),0)+IFERROR(INDEX('Hoja de Trabajo para listado'!$AB$155:$BA$1048576,MATCH($A637,'Hoja de Trabajo para listado'!$AB$155:$AB$1048576,0),MATCH((CUADRO!H$4&amp;$E637),'Hoja de Trabajo para listado'!$AB$151:$BA$151,0)),0)+IFERROR(INDEX('Hoja de Trabajo para listado'!$BC$155:$CB$1048576,MATCH($A637,'Hoja de Trabajo para listado'!$BC$155:$BC$1048576,0),MATCH((CUADRO!H$4&amp;$E637),'Hoja de Trabajo para listado'!$BC$151:$CB$151,0)),0)+IFERROR(INDEX('Hoja de Trabajo para listado'!$DE$153:$DG$274,MATCH($A637,'Hoja de Trabajo para listado'!$DE$153:$DE$1048576,0),MATCH((CUADRO!H$4&amp;$E637),'Hoja de Trabajo para listado'!$DE$151:$DG$151,0)),0)+IFERROR(INDEX('Hoja de Trabajo para listado'!$CD$155:$DC$1048576,MATCH($A637,'Hoja de Trabajo para listado'!$CD$155:$CD$1048576,0),MATCH((CUADRO!H$4&amp;$E637),'Hoja de Trabajo para listado'!$CD$151:$DC$151,0)),0)</f>
        <v>0</v>
      </c>
      <c r="I637" s="241">
        <f ca="1">+IFERROR(INDEX('Hoja de Trabajo para listado'!$A$155:$Z$1048576,MATCH($A637,'Hoja de Trabajo para listado'!$A$155:$A$1048576,0),MATCH((CUADRO!I$4&amp;$E637),'Hoja de Trabajo para listado'!$A$151:$Z$151,0)),0)+IFERROR(INDEX('Hoja de Trabajo para listado'!$AB$155:$BA$1048576,MATCH($A637,'Hoja de Trabajo para listado'!$AB$155:$AB$1048576,0),MATCH((CUADRO!I$4&amp;$E637),'Hoja de Trabajo para listado'!$AB$151:$BA$151,0)),0)+IFERROR(INDEX('Hoja de Trabajo para listado'!$BC$155:$CB$1048576,MATCH($A637,'Hoja de Trabajo para listado'!$BC$155:$BC$1048576,0),MATCH((CUADRO!I$4&amp;$E637),'Hoja de Trabajo para listado'!$BC$151:$CB$151,0)),0)+IFERROR(INDEX('Hoja de Trabajo para listado'!$DE$153:$DG$274,MATCH($A637,'Hoja de Trabajo para listado'!$DE$153:$DE$1048576,0),MATCH((CUADRO!I$4&amp;$E637),'Hoja de Trabajo para listado'!$DE$151:$DG$151,0)),0)+IFERROR(INDEX('Hoja de Trabajo para listado'!$CD$155:$DC$1048576,MATCH($A637,'Hoja de Trabajo para listado'!$CD$155:$CD$1048576,0),MATCH((CUADRO!I$4&amp;$E637),'Hoja de Trabajo para listado'!$CD$151:$DC$151,0)),0)</f>
        <v>0</v>
      </c>
      <c r="J637" s="241">
        <f ca="1">+IFERROR(INDEX('Hoja de Trabajo para listado'!$A$155:$Z$1048576,MATCH($A637,'Hoja de Trabajo para listado'!$A$155:$A$1048576,0),MATCH((CUADRO!J$4&amp;$E637),'Hoja de Trabajo para listado'!$A$151:$Z$151,0)),0)+IFERROR(INDEX('Hoja de Trabajo para listado'!$AB$155:$BA$1048576,MATCH($A637,'Hoja de Trabajo para listado'!$AB$155:$AB$1048576,0),MATCH((CUADRO!J$4&amp;$E637),'Hoja de Trabajo para listado'!$AB$151:$BA$151,0)),0)+IFERROR(INDEX('Hoja de Trabajo para listado'!$BC$155:$CB$1048576,MATCH($A637,'Hoja de Trabajo para listado'!$BC$155:$BC$1048576,0),MATCH((CUADRO!J$4&amp;$E637),'Hoja de Trabajo para listado'!$BC$151:$CB$151,0)),0)+IFERROR(INDEX('Hoja de Trabajo para listado'!$DE$153:$DG$274,MATCH($A637,'Hoja de Trabajo para listado'!$DE$153:$DE$1048576,0),MATCH((CUADRO!J$4&amp;$E637),'Hoja de Trabajo para listado'!$DE$151:$DG$151,0)),0)+IFERROR(INDEX('Hoja de Trabajo para listado'!$CD$155:$DC$1048576,MATCH($A637,'Hoja de Trabajo para listado'!$CD$155:$CD$1048576,0),MATCH((CUADRO!J$4&amp;$E637),'Hoja de Trabajo para listado'!$CD$151:$DC$151,0)),0)</f>
        <v>0</v>
      </c>
      <c r="K637" s="241">
        <f ca="1">+IFERROR(INDEX('Hoja de Trabajo para listado'!$A$155:$Z$1048576,MATCH($A637,'Hoja de Trabajo para listado'!$A$155:$A$1048576,0),MATCH((CUADRO!K$4&amp;$E637),'Hoja de Trabajo para listado'!$A$151:$Z$151,0)),0)+IFERROR(INDEX('Hoja de Trabajo para listado'!$AB$155:$BA$1048576,MATCH($A637,'Hoja de Trabajo para listado'!$AB$155:$AB$1048576,0),MATCH((CUADRO!K$4&amp;$E637),'Hoja de Trabajo para listado'!$AB$151:$BA$151,0)),0)+IFERROR(INDEX('Hoja de Trabajo para listado'!$BC$155:$CB$1048576,MATCH($A637,'Hoja de Trabajo para listado'!$BC$155:$BC$1048576,0),MATCH((CUADRO!K$4&amp;$E637),'Hoja de Trabajo para listado'!$BC$151:$CB$151,0)),0)+IFERROR(INDEX('Hoja de Trabajo para listado'!$DE$153:$DG$274,MATCH($A637,'Hoja de Trabajo para listado'!$DE$153:$DE$1048576,0),MATCH((CUADRO!K$4&amp;$E637),'Hoja de Trabajo para listado'!$DE$151:$DG$151,0)),0)+IFERROR(INDEX('Hoja de Trabajo para listado'!$CD$155:$DC$1048576,MATCH($A637,'Hoja de Trabajo para listado'!$CD$155:$CD$1048576,0),MATCH((CUADRO!K$4&amp;$E637),'Hoja de Trabajo para listado'!$CD$151:$DC$151,0)),0)</f>
        <v>0</v>
      </c>
      <c r="L637" s="241">
        <f ca="1">+IFERROR(INDEX('Hoja de Trabajo para listado'!$A$155:$Z$1048576,MATCH($A637,'Hoja de Trabajo para listado'!$A$155:$A$1048576,0),MATCH((CUADRO!L$4&amp;$E637),'Hoja de Trabajo para listado'!$A$151:$Z$151,0)),0)+IFERROR(INDEX('Hoja de Trabajo para listado'!$AB$155:$BA$1048576,MATCH($A637,'Hoja de Trabajo para listado'!$AB$155:$AB$1048576,0),MATCH((CUADRO!L$4&amp;$E637),'Hoja de Trabajo para listado'!$AB$151:$BA$151,0)),0)+IFERROR(INDEX('Hoja de Trabajo para listado'!$BC$155:$CB$1048576,MATCH($A637,'Hoja de Trabajo para listado'!$BC$155:$BC$1048576,0),MATCH((CUADRO!L$4&amp;$E637),'Hoja de Trabajo para listado'!$BC$151:$CB$151,0)),0)+IFERROR(INDEX('Hoja de Trabajo para listado'!$DE$153:$DG$274,MATCH($A637,'Hoja de Trabajo para listado'!$DE$153:$DE$1048576,0),MATCH((CUADRO!L$4&amp;$E637),'Hoja de Trabajo para listado'!$DE$151:$DG$151,0)),0)+IFERROR(INDEX('Hoja de Trabajo para listado'!$CD$155:$DC$1048576,MATCH($A637,'Hoja de Trabajo para listado'!$CD$155:$CD$1048576,0),MATCH((CUADRO!L$4&amp;$E637),'Hoja de Trabajo para listado'!$CD$151:$DC$151,0)),0)</f>
        <v>0</v>
      </c>
      <c r="M637" s="241">
        <f ca="1">+IFERROR(INDEX('Hoja de Trabajo para listado'!$A$155:$Z$1048576,MATCH($A637,'Hoja de Trabajo para listado'!$A$155:$A$1048576,0),MATCH((CUADRO!M$4&amp;$E637),'Hoja de Trabajo para listado'!$A$151:$Z$151,0)),0)+IFERROR(INDEX('Hoja de Trabajo para listado'!$AB$155:$BA$1048576,MATCH($A637,'Hoja de Trabajo para listado'!$AB$155:$AB$1048576,0),MATCH((CUADRO!M$4&amp;$E637),'Hoja de Trabajo para listado'!$AB$151:$BA$151,0)),0)+IFERROR(INDEX('Hoja de Trabajo para listado'!$BC$155:$CB$1048576,MATCH($A637,'Hoja de Trabajo para listado'!$BC$155:$BC$1048576,0),MATCH((CUADRO!M$4&amp;$E637),'Hoja de Trabajo para listado'!$BC$151:$CB$151,0)),0)+IFERROR(INDEX('Hoja de Trabajo para listado'!$DE$153:$DG$274,MATCH($A637,'Hoja de Trabajo para listado'!$DE$153:$DE$1048576,0),MATCH((CUADRO!M$4&amp;$E637),'Hoja de Trabajo para listado'!$DE$151:$DG$151,0)),0)+IFERROR(INDEX('Hoja de Trabajo para listado'!$CD$155:$DC$1048576,MATCH($A637,'Hoja de Trabajo para listado'!$CD$155:$CD$1048576,0),MATCH((CUADRO!M$4&amp;$E637),'Hoja de Trabajo para listado'!$CD$151:$DC$151,0)),0)</f>
        <v>0</v>
      </c>
      <c r="N637" s="241">
        <f ca="1">+IFERROR(INDEX('Hoja de Trabajo para listado'!$A$155:$Z$1048576,MATCH($A637,'Hoja de Trabajo para listado'!$A$155:$A$1048576,0),MATCH((CUADRO!N$4&amp;$E637),'Hoja de Trabajo para listado'!$A$151:$Z$151,0)),0)+IFERROR(INDEX('Hoja de Trabajo para listado'!$AB$155:$BA$1048576,MATCH($A637,'Hoja de Trabajo para listado'!$AB$155:$AB$1048576,0),MATCH((CUADRO!N$4&amp;$E637),'Hoja de Trabajo para listado'!$AB$151:$BA$151,0)),0)+IFERROR(INDEX('Hoja de Trabajo para listado'!$BC$155:$CB$1048576,MATCH($A637,'Hoja de Trabajo para listado'!$BC$155:$BC$1048576,0),MATCH((CUADRO!N$4&amp;$E637),'Hoja de Trabajo para listado'!$BC$151:$CB$151,0)),0)+IFERROR(INDEX('Hoja de Trabajo para listado'!$DE$153:$DG$274,MATCH($A637,'Hoja de Trabajo para listado'!$DE$153:$DE$1048576,0),MATCH((CUADRO!N$4&amp;$E637),'Hoja de Trabajo para listado'!$DE$151:$DG$151,0)),0)+IFERROR(INDEX('Hoja de Trabajo para listado'!$CD$155:$DC$1048576,MATCH($A637,'Hoja de Trabajo para listado'!$CD$155:$CD$1048576,0),MATCH((CUADRO!N$4&amp;$E637),'Hoja de Trabajo para listado'!$CD$151:$DC$151,0)),0)</f>
        <v>0</v>
      </c>
      <c r="O637" s="241">
        <f ca="1">+IFERROR(INDEX('Hoja de Trabajo para listado'!$A$155:$Z$1048576,MATCH($A637,'Hoja de Trabajo para listado'!$A$155:$A$1048576,0),MATCH((CUADRO!O$4&amp;$E637),'Hoja de Trabajo para listado'!$A$151:$Z$151,0)),0)+IFERROR(INDEX('Hoja de Trabajo para listado'!$AB$155:$BA$1048576,MATCH($A637,'Hoja de Trabajo para listado'!$AB$155:$AB$1048576,0),MATCH((CUADRO!O$4&amp;$E637),'Hoja de Trabajo para listado'!$AB$151:$BA$151,0)),0)+IFERROR(INDEX('Hoja de Trabajo para listado'!$BC$155:$CB$1048576,MATCH($A637,'Hoja de Trabajo para listado'!$BC$155:$BC$1048576,0),MATCH((CUADRO!O$4&amp;$E637),'Hoja de Trabajo para listado'!$BC$151:$CB$151,0)),0)+IFERROR(INDEX('Hoja de Trabajo para listado'!$DE$153:$DG$274,MATCH($A637,'Hoja de Trabajo para listado'!$DE$153:$DE$1048576,0),MATCH((CUADRO!O$4&amp;$E637),'Hoja de Trabajo para listado'!$DE$151:$DG$151,0)),0)+IFERROR(INDEX('Hoja de Trabajo para listado'!$CD$155:$DC$1048576,MATCH($A637,'Hoja de Trabajo para listado'!$CD$155:$CD$1048576,0),MATCH((CUADRO!O$4&amp;$E637),'Hoja de Trabajo para listado'!$CD$151:$DC$151,0)),0)</f>
        <v>0</v>
      </c>
      <c r="P637" s="241">
        <f ca="1">+IFERROR(INDEX('Hoja de Trabajo para listado'!$A$155:$Z$1048576,MATCH($A637,'Hoja de Trabajo para listado'!$A$155:$A$1048576,0),MATCH((CUADRO!P$4&amp;$E637),'Hoja de Trabajo para listado'!$A$151:$Z$151,0)),0)+IFERROR(INDEX('Hoja de Trabajo para listado'!$AB$155:$BA$1048576,MATCH($A637,'Hoja de Trabajo para listado'!$AB$155:$AB$1048576,0),MATCH((CUADRO!P$4&amp;$E637),'Hoja de Trabajo para listado'!$AB$151:$BA$151,0)),0)+IFERROR(INDEX('Hoja de Trabajo para listado'!$BC$155:$CB$1048576,MATCH($A637,'Hoja de Trabajo para listado'!$BC$155:$BC$1048576,0),MATCH((CUADRO!P$4&amp;$E637),'Hoja de Trabajo para listado'!$BC$151:$CB$151,0)),0)+IFERROR(INDEX('Hoja de Trabajo para listado'!$DE$153:$DG$274,MATCH($A637,'Hoja de Trabajo para listado'!$DE$153:$DE$1048576,0),MATCH((CUADRO!P$4&amp;$E637),'Hoja de Trabajo para listado'!$DE$151:$DG$151,0)),0)+IFERROR(INDEX('Hoja de Trabajo para listado'!$CD$155:$DC$1048576,MATCH($A637,'Hoja de Trabajo para listado'!$CD$155:$CD$1048576,0),MATCH((CUADRO!P$4&amp;$E637),'Hoja de Trabajo para listado'!$CD$151:$DC$151,0)),0)</f>
        <v>0</v>
      </c>
      <c r="Q637" s="241">
        <f ca="1">+IFERROR(INDEX('Hoja de Trabajo para listado'!$A$155:$Z$1048576,MATCH($A637,'Hoja de Trabajo para listado'!$A$155:$A$1048576,0),MATCH((CUADRO!Q$4&amp;$E637),'Hoja de Trabajo para listado'!$A$151:$Z$151,0)),0)+IFERROR(INDEX('Hoja de Trabajo para listado'!$AB$155:$BA$1048576,MATCH($A637,'Hoja de Trabajo para listado'!$AB$155:$AB$1048576,0),MATCH((CUADRO!Q$4&amp;$E637),'Hoja de Trabajo para listado'!$AB$151:$BA$151,0)),0)+IFERROR(INDEX('Hoja de Trabajo para listado'!$BC$155:$CB$1048576,MATCH($A637,'Hoja de Trabajo para listado'!$BC$155:$BC$1048576,0),MATCH((CUADRO!Q$4&amp;$E637),'Hoja de Trabajo para listado'!$BC$151:$CB$151,0)),0)+IFERROR(INDEX('Hoja de Trabajo para listado'!$DE$153:$DG$274,MATCH($A637,'Hoja de Trabajo para listado'!$DE$153:$DE$1048576,0),MATCH((CUADRO!Q$4&amp;$E637),'Hoja de Trabajo para listado'!$DE$151:$DG$151,0)),0)+IFERROR(INDEX('Hoja de Trabajo para listado'!$CD$155:$DC$1048576,MATCH($A637,'Hoja de Trabajo para listado'!$CD$155:$CD$1048576,0),MATCH((CUADRO!Q$4&amp;$E637),'Hoja de Trabajo para listado'!$CD$151:$DC$151,0)),0)</f>
        <v>0</v>
      </c>
      <c r="R637" s="241">
        <f t="shared" ca="1" si="25"/>
        <v>0</v>
      </c>
      <c r="S637" s="247"/>
      <c r="T637" s="241">
        <f ca="1">+T638</f>
        <v>0</v>
      </c>
      <c r="U637" s="240">
        <f t="shared" si="26"/>
        <v>1</v>
      </c>
      <c r="V637" s="327" t="str">
        <f>+VLOOKUP(A637,bd_lista!$A$3:$E$592,5,FALSE)</f>
        <v>Gobiernos Autonomos Municipales</v>
      </c>
      <c r="W637" s="397" t="str">
        <f>+V637</f>
        <v>Gobiernos Autonomos Municipales</v>
      </c>
      <c r="X637" s="240">
        <f>+VLOOKUP(A637,[4]Sheet1!$A$13:$D$744,4,FALSE)</f>
        <v>0</v>
      </c>
      <c r="Y637" s="240" t="e">
        <f>+VLOOKUP(X637,bd_lista!$A$3:$C$592,3,FALSE)</f>
        <v>#N/A</v>
      </c>
      <c r="Z637" s="290">
        <f>+X637</f>
        <v>0</v>
      </c>
      <c r="AA637" s="291" t="e">
        <f>+Y637</f>
        <v>#N/A</v>
      </c>
    </row>
    <row r="638" spans="1:27" customFormat="1" ht="15" hidden="1" customHeight="1">
      <c r="A638" s="32">
        <v>1270</v>
      </c>
      <c r="B638" s="394"/>
      <c r="C638" s="245" t="str">
        <f>+VLOOKUP(A638,bd_lista!$A$3:$C$592,3,FALSE)</f>
        <v>Gobierno Autónomo Municipal de Curva</v>
      </c>
      <c r="D638" s="396"/>
      <c r="E638" s="242" t="s">
        <v>1304</v>
      </c>
      <c r="F638" s="241">
        <f ca="1">+IFERROR(INDEX('Hoja de Trabajo para listado'!$A$155:$Z$1048576,MATCH($A638,'Hoja de Trabajo para listado'!$A$155:$A$1048576,0),MATCH((CUADRO!F$4&amp;$E638),'Hoja de Trabajo para listado'!$A$151:$Z$151,0)),0)+IFERROR(INDEX('Hoja de Trabajo para listado'!$AB$155:$BA$1048576,MATCH($A638,'Hoja de Trabajo para listado'!$AB$155:$AB$1048576,0),MATCH((CUADRO!F$4&amp;$E638),'Hoja de Trabajo para listado'!$AB$151:$BA$151,0)),0)+IFERROR(INDEX('Hoja de Trabajo para listado'!$BC$155:$CB$1048576,MATCH($A638,'Hoja de Trabajo para listado'!$BC$155:$BC$1048576,0),MATCH((CUADRO!F$4&amp;$E638),'Hoja de Trabajo para listado'!$BC$151:$CB$151,0)),0)+IFERROR(INDEX('Hoja de Trabajo para listado'!$DE$153:$DG$274,MATCH($A638,'Hoja de Trabajo para listado'!$DE$153:$DE$1048576,0),MATCH((CUADRO!F$4&amp;$E638),'Hoja de Trabajo para listado'!$DE$151:$DG$151,0)),0)+IFERROR(INDEX('Hoja de Trabajo para listado'!$CD$155:$DC$1048576,MATCH($A638,'Hoja de Trabajo para listado'!$CD$155:$CD$1048576,0),MATCH((CUADRO!F$4&amp;$E638),'Hoja de Trabajo para listado'!$CD$151:$DC$151,0)),0)</f>
        <v>0</v>
      </c>
      <c r="G638" s="241">
        <f ca="1">+IFERROR(INDEX('Hoja de Trabajo para listado'!$A$155:$Z$1048576,MATCH($A638,'Hoja de Trabajo para listado'!$A$155:$A$1048576,0),MATCH((CUADRO!G$4&amp;$E638),'Hoja de Trabajo para listado'!$A$151:$Z$151,0)),0)+IFERROR(INDEX('Hoja de Trabajo para listado'!$AB$155:$BA$1048576,MATCH($A638,'Hoja de Trabajo para listado'!$AB$155:$AB$1048576,0),MATCH((CUADRO!G$4&amp;$E638),'Hoja de Trabajo para listado'!$AB$151:$BA$151,0)),0)+IFERROR(INDEX('Hoja de Trabajo para listado'!$BC$155:$CB$1048576,MATCH($A638,'Hoja de Trabajo para listado'!$BC$155:$BC$1048576,0),MATCH((CUADRO!G$4&amp;$E638),'Hoja de Trabajo para listado'!$BC$151:$CB$151,0)),0)+IFERROR(INDEX('Hoja de Trabajo para listado'!$DE$153:$DG$274,MATCH($A638,'Hoja de Trabajo para listado'!$DE$153:$DE$1048576,0),MATCH((CUADRO!G$4&amp;$E638),'Hoja de Trabajo para listado'!$DE$151:$DG$151,0)),0)+IFERROR(INDEX('Hoja de Trabajo para listado'!$CD$155:$DC$1048576,MATCH($A638,'Hoja de Trabajo para listado'!$CD$155:$CD$1048576,0),MATCH((CUADRO!G$4&amp;$E638),'Hoja de Trabajo para listado'!$CD$151:$DC$151,0)),0)</f>
        <v>0</v>
      </c>
      <c r="H638" s="241">
        <f ca="1">+IFERROR(INDEX('Hoja de Trabajo para listado'!$A$155:$Z$1048576,MATCH($A638,'Hoja de Trabajo para listado'!$A$155:$A$1048576,0),MATCH((CUADRO!H$4&amp;$E638),'Hoja de Trabajo para listado'!$A$151:$Z$151,0)),0)+IFERROR(INDEX('Hoja de Trabajo para listado'!$AB$155:$BA$1048576,MATCH($A638,'Hoja de Trabajo para listado'!$AB$155:$AB$1048576,0),MATCH((CUADRO!H$4&amp;$E638),'Hoja de Trabajo para listado'!$AB$151:$BA$151,0)),0)+IFERROR(INDEX('Hoja de Trabajo para listado'!$BC$155:$CB$1048576,MATCH($A638,'Hoja de Trabajo para listado'!$BC$155:$BC$1048576,0),MATCH((CUADRO!H$4&amp;$E638),'Hoja de Trabajo para listado'!$BC$151:$CB$151,0)),0)+IFERROR(INDEX('Hoja de Trabajo para listado'!$DE$153:$DG$274,MATCH($A638,'Hoja de Trabajo para listado'!$DE$153:$DE$1048576,0),MATCH((CUADRO!H$4&amp;$E638),'Hoja de Trabajo para listado'!$DE$151:$DG$151,0)),0)+IFERROR(INDEX('Hoja de Trabajo para listado'!$CD$155:$DC$1048576,MATCH($A638,'Hoja de Trabajo para listado'!$CD$155:$CD$1048576,0),MATCH((CUADRO!H$4&amp;$E638),'Hoja de Trabajo para listado'!$CD$151:$DC$151,0)),0)</f>
        <v>0</v>
      </c>
      <c r="I638" s="241">
        <f ca="1">+IFERROR(INDEX('Hoja de Trabajo para listado'!$A$155:$Z$1048576,MATCH($A638,'Hoja de Trabajo para listado'!$A$155:$A$1048576,0),MATCH((CUADRO!I$4&amp;$E638),'Hoja de Trabajo para listado'!$A$151:$Z$151,0)),0)+IFERROR(INDEX('Hoja de Trabajo para listado'!$AB$155:$BA$1048576,MATCH($A638,'Hoja de Trabajo para listado'!$AB$155:$AB$1048576,0),MATCH((CUADRO!I$4&amp;$E638),'Hoja de Trabajo para listado'!$AB$151:$BA$151,0)),0)+IFERROR(INDEX('Hoja de Trabajo para listado'!$BC$155:$CB$1048576,MATCH($A638,'Hoja de Trabajo para listado'!$BC$155:$BC$1048576,0),MATCH((CUADRO!I$4&amp;$E638),'Hoja de Trabajo para listado'!$BC$151:$CB$151,0)),0)+IFERROR(INDEX('Hoja de Trabajo para listado'!$DE$153:$DG$274,MATCH($A638,'Hoja de Trabajo para listado'!$DE$153:$DE$1048576,0),MATCH((CUADRO!I$4&amp;$E638),'Hoja de Trabajo para listado'!$DE$151:$DG$151,0)),0)+IFERROR(INDEX('Hoja de Trabajo para listado'!$CD$155:$DC$1048576,MATCH($A638,'Hoja de Trabajo para listado'!$CD$155:$CD$1048576,0),MATCH((CUADRO!I$4&amp;$E638),'Hoja de Trabajo para listado'!$CD$151:$DC$151,0)),0)</f>
        <v>0</v>
      </c>
      <c r="J638" s="241">
        <f ca="1">+IFERROR(INDEX('Hoja de Trabajo para listado'!$A$155:$Z$1048576,MATCH($A638,'Hoja de Trabajo para listado'!$A$155:$A$1048576,0),MATCH((CUADRO!J$4&amp;$E638),'Hoja de Trabajo para listado'!$A$151:$Z$151,0)),0)+IFERROR(INDEX('Hoja de Trabajo para listado'!$AB$155:$BA$1048576,MATCH($A638,'Hoja de Trabajo para listado'!$AB$155:$AB$1048576,0),MATCH((CUADRO!J$4&amp;$E638),'Hoja de Trabajo para listado'!$AB$151:$BA$151,0)),0)+IFERROR(INDEX('Hoja de Trabajo para listado'!$BC$155:$CB$1048576,MATCH($A638,'Hoja de Trabajo para listado'!$BC$155:$BC$1048576,0),MATCH((CUADRO!J$4&amp;$E638),'Hoja de Trabajo para listado'!$BC$151:$CB$151,0)),0)+IFERROR(INDEX('Hoja de Trabajo para listado'!$DE$153:$DG$274,MATCH($A638,'Hoja de Trabajo para listado'!$DE$153:$DE$1048576,0),MATCH((CUADRO!J$4&amp;$E638),'Hoja de Trabajo para listado'!$DE$151:$DG$151,0)),0)+IFERROR(INDEX('Hoja de Trabajo para listado'!$CD$155:$DC$1048576,MATCH($A638,'Hoja de Trabajo para listado'!$CD$155:$CD$1048576,0),MATCH((CUADRO!J$4&amp;$E638),'Hoja de Trabajo para listado'!$CD$151:$DC$151,0)),0)</f>
        <v>0</v>
      </c>
      <c r="K638" s="241">
        <f ca="1">+IFERROR(INDEX('Hoja de Trabajo para listado'!$A$155:$Z$1048576,MATCH($A638,'Hoja de Trabajo para listado'!$A$155:$A$1048576,0),MATCH((CUADRO!K$4&amp;$E638),'Hoja de Trabajo para listado'!$A$151:$Z$151,0)),0)+IFERROR(INDEX('Hoja de Trabajo para listado'!$AB$155:$BA$1048576,MATCH($A638,'Hoja de Trabajo para listado'!$AB$155:$AB$1048576,0),MATCH((CUADRO!K$4&amp;$E638),'Hoja de Trabajo para listado'!$AB$151:$BA$151,0)),0)+IFERROR(INDEX('Hoja de Trabajo para listado'!$BC$155:$CB$1048576,MATCH($A638,'Hoja de Trabajo para listado'!$BC$155:$BC$1048576,0),MATCH((CUADRO!K$4&amp;$E638),'Hoja de Trabajo para listado'!$BC$151:$CB$151,0)),0)+IFERROR(INDEX('Hoja de Trabajo para listado'!$DE$153:$DG$274,MATCH($A638,'Hoja de Trabajo para listado'!$DE$153:$DE$1048576,0),MATCH((CUADRO!K$4&amp;$E638),'Hoja de Trabajo para listado'!$DE$151:$DG$151,0)),0)+IFERROR(INDEX('Hoja de Trabajo para listado'!$CD$155:$DC$1048576,MATCH($A638,'Hoja de Trabajo para listado'!$CD$155:$CD$1048576,0),MATCH((CUADRO!K$4&amp;$E638),'Hoja de Trabajo para listado'!$CD$151:$DC$151,0)),0)</f>
        <v>0</v>
      </c>
      <c r="L638" s="241">
        <f ca="1">+IFERROR(INDEX('Hoja de Trabajo para listado'!$A$155:$Z$1048576,MATCH($A638,'Hoja de Trabajo para listado'!$A$155:$A$1048576,0),MATCH((CUADRO!L$4&amp;$E638),'Hoja de Trabajo para listado'!$A$151:$Z$151,0)),0)+IFERROR(INDEX('Hoja de Trabajo para listado'!$AB$155:$BA$1048576,MATCH($A638,'Hoja de Trabajo para listado'!$AB$155:$AB$1048576,0),MATCH((CUADRO!L$4&amp;$E638),'Hoja de Trabajo para listado'!$AB$151:$BA$151,0)),0)+IFERROR(INDEX('Hoja de Trabajo para listado'!$BC$155:$CB$1048576,MATCH($A638,'Hoja de Trabajo para listado'!$BC$155:$BC$1048576,0),MATCH((CUADRO!L$4&amp;$E638),'Hoja de Trabajo para listado'!$BC$151:$CB$151,0)),0)+IFERROR(INDEX('Hoja de Trabajo para listado'!$DE$153:$DG$274,MATCH($A638,'Hoja de Trabajo para listado'!$DE$153:$DE$1048576,0),MATCH((CUADRO!L$4&amp;$E638),'Hoja de Trabajo para listado'!$DE$151:$DG$151,0)),0)+IFERROR(INDEX('Hoja de Trabajo para listado'!$CD$155:$DC$1048576,MATCH($A638,'Hoja de Trabajo para listado'!$CD$155:$CD$1048576,0),MATCH((CUADRO!L$4&amp;$E638),'Hoja de Trabajo para listado'!$CD$151:$DC$151,0)),0)</f>
        <v>0</v>
      </c>
      <c r="M638" s="241">
        <f ca="1">+IFERROR(INDEX('Hoja de Trabajo para listado'!$A$155:$Z$1048576,MATCH($A638,'Hoja de Trabajo para listado'!$A$155:$A$1048576,0),MATCH((CUADRO!M$4&amp;$E638),'Hoja de Trabajo para listado'!$A$151:$Z$151,0)),0)+IFERROR(INDEX('Hoja de Trabajo para listado'!$AB$155:$BA$1048576,MATCH($A638,'Hoja de Trabajo para listado'!$AB$155:$AB$1048576,0),MATCH((CUADRO!M$4&amp;$E638),'Hoja de Trabajo para listado'!$AB$151:$BA$151,0)),0)+IFERROR(INDEX('Hoja de Trabajo para listado'!$BC$155:$CB$1048576,MATCH($A638,'Hoja de Trabajo para listado'!$BC$155:$BC$1048576,0),MATCH((CUADRO!M$4&amp;$E638),'Hoja de Trabajo para listado'!$BC$151:$CB$151,0)),0)+IFERROR(INDEX('Hoja de Trabajo para listado'!$DE$153:$DG$274,MATCH($A638,'Hoja de Trabajo para listado'!$DE$153:$DE$1048576,0),MATCH((CUADRO!M$4&amp;$E638),'Hoja de Trabajo para listado'!$DE$151:$DG$151,0)),0)+IFERROR(INDEX('Hoja de Trabajo para listado'!$CD$155:$DC$1048576,MATCH($A638,'Hoja de Trabajo para listado'!$CD$155:$CD$1048576,0),MATCH((CUADRO!M$4&amp;$E638),'Hoja de Trabajo para listado'!$CD$151:$DC$151,0)),0)</f>
        <v>0</v>
      </c>
      <c r="N638" s="241">
        <f ca="1">+IFERROR(INDEX('Hoja de Trabajo para listado'!$A$155:$Z$1048576,MATCH($A638,'Hoja de Trabajo para listado'!$A$155:$A$1048576,0),MATCH((CUADRO!N$4&amp;$E638),'Hoja de Trabajo para listado'!$A$151:$Z$151,0)),0)+IFERROR(INDEX('Hoja de Trabajo para listado'!$AB$155:$BA$1048576,MATCH($A638,'Hoja de Trabajo para listado'!$AB$155:$AB$1048576,0),MATCH((CUADRO!N$4&amp;$E638),'Hoja de Trabajo para listado'!$AB$151:$BA$151,0)),0)+IFERROR(INDEX('Hoja de Trabajo para listado'!$BC$155:$CB$1048576,MATCH($A638,'Hoja de Trabajo para listado'!$BC$155:$BC$1048576,0),MATCH((CUADRO!N$4&amp;$E638),'Hoja de Trabajo para listado'!$BC$151:$CB$151,0)),0)+IFERROR(INDEX('Hoja de Trabajo para listado'!$DE$153:$DG$274,MATCH($A638,'Hoja de Trabajo para listado'!$DE$153:$DE$1048576,0),MATCH((CUADRO!N$4&amp;$E638),'Hoja de Trabajo para listado'!$DE$151:$DG$151,0)),0)+IFERROR(INDEX('Hoja de Trabajo para listado'!$CD$155:$DC$1048576,MATCH($A638,'Hoja de Trabajo para listado'!$CD$155:$CD$1048576,0),MATCH((CUADRO!N$4&amp;$E638),'Hoja de Trabajo para listado'!$CD$151:$DC$151,0)),0)</f>
        <v>0</v>
      </c>
      <c r="O638" s="241">
        <f ca="1">+IFERROR(INDEX('Hoja de Trabajo para listado'!$A$155:$Z$1048576,MATCH($A638,'Hoja de Trabajo para listado'!$A$155:$A$1048576,0),MATCH((CUADRO!O$4&amp;$E638),'Hoja de Trabajo para listado'!$A$151:$Z$151,0)),0)+IFERROR(INDEX('Hoja de Trabajo para listado'!$AB$155:$BA$1048576,MATCH($A638,'Hoja de Trabajo para listado'!$AB$155:$AB$1048576,0),MATCH((CUADRO!O$4&amp;$E638),'Hoja de Trabajo para listado'!$AB$151:$BA$151,0)),0)+IFERROR(INDEX('Hoja de Trabajo para listado'!$BC$155:$CB$1048576,MATCH($A638,'Hoja de Trabajo para listado'!$BC$155:$BC$1048576,0),MATCH((CUADRO!O$4&amp;$E638),'Hoja de Trabajo para listado'!$BC$151:$CB$151,0)),0)+IFERROR(INDEX('Hoja de Trabajo para listado'!$DE$153:$DG$274,MATCH($A638,'Hoja de Trabajo para listado'!$DE$153:$DE$1048576,0),MATCH((CUADRO!O$4&amp;$E638),'Hoja de Trabajo para listado'!$DE$151:$DG$151,0)),0)+IFERROR(INDEX('Hoja de Trabajo para listado'!$CD$155:$DC$1048576,MATCH($A638,'Hoja de Trabajo para listado'!$CD$155:$CD$1048576,0),MATCH((CUADRO!O$4&amp;$E638),'Hoja de Trabajo para listado'!$CD$151:$DC$151,0)),0)</f>
        <v>0</v>
      </c>
      <c r="P638" s="241">
        <f ca="1">+IFERROR(INDEX('Hoja de Trabajo para listado'!$A$155:$Z$1048576,MATCH($A638,'Hoja de Trabajo para listado'!$A$155:$A$1048576,0),MATCH((CUADRO!P$4&amp;$E638),'Hoja de Trabajo para listado'!$A$151:$Z$151,0)),0)+IFERROR(INDEX('Hoja de Trabajo para listado'!$AB$155:$BA$1048576,MATCH($A638,'Hoja de Trabajo para listado'!$AB$155:$AB$1048576,0),MATCH((CUADRO!P$4&amp;$E638),'Hoja de Trabajo para listado'!$AB$151:$BA$151,0)),0)+IFERROR(INDEX('Hoja de Trabajo para listado'!$BC$155:$CB$1048576,MATCH($A638,'Hoja de Trabajo para listado'!$BC$155:$BC$1048576,0),MATCH((CUADRO!P$4&amp;$E638),'Hoja de Trabajo para listado'!$BC$151:$CB$151,0)),0)+IFERROR(INDEX('Hoja de Trabajo para listado'!$DE$153:$DG$274,MATCH($A638,'Hoja de Trabajo para listado'!$DE$153:$DE$1048576,0),MATCH((CUADRO!P$4&amp;$E638),'Hoja de Trabajo para listado'!$DE$151:$DG$151,0)),0)+IFERROR(INDEX('Hoja de Trabajo para listado'!$CD$155:$DC$1048576,MATCH($A638,'Hoja de Trabajo para listado'!$CD$155:$CD$1048576,0),MATCH((CUADRO!P$4&amp;$E638),'Hoja de Trabajo para listado'!$CD$151:$DC$151,0)),0)</f>
        <v>0</v>
      </c>
      <c r="Q638" s="241">
        <f ca="1">+IFERROR(INDEX('Hoja de Trabajo para listado'!$A$155:$Z$1048576,MATCH($A638,'Hoja de Trabajo para listado'!$A$155:$A$1048576,0),MATCH((CUADRO!Q$4&amp;$E638),'Hoja de Trabajo para listado'!$A$151:$Z$151,0)),0)+IFERROR(INDEX('Hoja de Trabajo para listado'!$AB$155:$BA$1048576,MATCH($A638,'Hoja de Trabajo para listado'!$AB$155:$AB$1048576,0),MATCH((CUADRO!Q$4&amp;$E638),'Hoja de Trabajo para listado'!$AB$151:$BA$151,0)),0)+IFERROR(INDEX('Hoja de Trabajo para listado'!$BC$155:$CB$1048576,MATCH($A638,'Hoja de Trabajo para listado'!$BC$155:$BC$1048576,0),MATCH((CUADRO!Q$4&amp;$E638),'Hoja de Trabajo para listado'!$BC$151:$CB$151,0)),0)+IFERROR(INDEX('Hoja de Trabajo para listado'!$DE$153:$DG$274,MATCH($A638,'Hoja de Trabajo para listado'!$DE$153:$DE$1048576,0),MATCH((CUADRO!Q$4&amp;$E638),'Hoja de Trabajo para listado'!$DE$151:$DG$151,0)),0)+IFERROR(INDEX('Hoja de Trabajo para listado'!$CD$155:$DC$1048576,MATCH($A638,'Hoja de Trabajo para listado'!$CD$155:$CD$1048576,0),MATCH((CUADRO!Q$4&amp;$E638),'Hoja de Trabajo para listado'!$CD$151:$DC$151,0)),0)</f>
        <v>0</v>
      </c>
      <c r="R638" s="241">
        <f t="shared" ca="1" si="25"/>
        <v>0</v>
      </c>
      <c r="S638" s="247">
        <f ca="1">+R637+R638</f>
        <v>0</v>
      </c>
      <c r="T638" s="241">
        <f ca="1">+S638</f>
        <v>0</v>
      </c>
      <c r="U638" s="240">
        <f t="shared" si="26"/>
        <v>2</v>
      </c>
      <c r="V638" s="327" t="str">
        <f>+VLOOKUP(A638,bd_lista!$A$3:$E$592,5,FALSE)</f>
        <v>Gobiernos Autonomos Municipales</v>
      </c>
      <c r="W638" s="398"/>
      <c r="X638" s="240">
        <f>+VLOOKUP(A638,[4]Sheet1!$A$13:$D$744,4,FALSE)</f>
        <v>0</v>
      </c>
      <c r="Y638" s="240" t="e">
        <f>+VLOOKUP(X638,bd_lista!$A$3:$C$592,3,FALSE)</f>
        <v>#N/A</v>
      </c>
      <c r="Z638" s="288"/>
      <c r="AA638" s="289"/>
    </row>
    <row r="639" spans="1:27" customFormat="1" ht="15" hidden="1" customHeight="1">
      <c r="A639" s="32">
        <v>1271</v>
      </c>
      <c r="B639" s="393">
        <f>+A639</f>
        <v>1271</v>
      </c>
      <c r="C639" s="245" t="str">
        <f>+VLOOKUP(A639,bd_lista!$A$3:$C$592,3,FALSE)</f>
        <v>Gobierno Autónomo Municipal de San Pedro de Curahuara</v>
      </c>
      <c r="D639" s="395" t="str">
        <f>+C639</f>
        <v>Gobierno Autónomo Municipal de San Pedro de Curahuara</v>
      </c>
      <c r="E639" s="240" t="s">
        <v>1303</v>
      </c>
      <c r="F639" s="241">
        <f ca="1">+IFERROR(INDEX('Hoja de Trabajo para listado'!$A$155:$Z$1048576,MATCH($A639,'Hoja de Trabajo para listado'!$A$155:$A$1048576,0),MATCH((CUADRO!F$4&amp;$E639),'Hoja de Trabajo para listado'!$A$151:$Z$151,0)),0)+IFERROR(INDEX('Hoja de Trabajo para listado'!$AB$155:$BA$1048576,MATCH($A639,'Hoja de Trabajo para listado'!$AB$155:$AB$1048576,0),MATCH((CUADRO!F$4&amp;$E639),'Hoja de Trabajo para listado'!$AB$151:$BA$151,0)),0)+IFERROR(INDEX('Hoja de Trabajo para listado'!$BC$155:$CB$1048576,MATCH($A639,'Hoja de Trabajo para listado'!$BC$155:$BC$1048576,0),MATCH((CUADRO!F$4&amp;$E639),'Hoja de Trabajo para listado'!$BC$151:$CB$151,0)),0)+IFERROR(INDEX('Hoja de Trabajo para listado'!$DE$153:$DG$274,MATCH($A639,'Hoja de Trabajo para listado'!$DE$153:$DE$1048576,0),MATCH((CUADRO!F$4&amp;$E639),'Hoja de Trabajo para listado'!$DE$151:$DG$151,0)),0)+IFERROR(INDEX('Hoja de Trabajo para listado'!$CD$155:$DC$1048576,MATCH($A639,'Hoja de Trabajo para listado'!$CD$155:$CD$1048576,0),MATCH((CUADRO!F$4&amp;$E639),'Hoja de Trabajo para listado'!$CD$151:$DC$151,0)),0)</f>
        <v>0</v>
      </c>
      <c r="G639" s="241">
        <f ca="1">+IFERROR(INDEX('Hoja de Trabajo para listado'!$A$155:$Z$1048576,MATCH($A639,'Hoja de Trabajo para listado'!$A$155:$A$1048576,0),MATCH((CUADRO!G$4&amp;$E639),'Hoja de Trabajo para listado'!$A$151:$Z$151,0)),0)+IFERROR(INDEX('Hoja de Trabajo para listado'!$AB$155:$BA$1048576,MATCH($A639,'Hoja de Trabajo para listado'!$AB$155:$AB$1048576,0),MATCH((CUADRO!G$4&amp;$E639),'Hoja de Trabajo para listado'!$AB$151:$BA$151,0)),0)+IFERROR(INDEX('Hoja de Trabajo para listado'!$BC$155:$CB$1048576,MATCH($A639,'Hoja de Trabajo para listado'!$BC$155:$BC$1048576,0),MATCH((CUADRO!G$4&amp;$E639),'Hoja de Trabajo para listado'!$BC$151:$CB$151,0)),0)+IFERROR(INDEX('Hoja de Trabajo para listado'!$DE$153:$DG$274,MATCH($A639,'Hoja de Trabajo para listado'!$DE$153:$DE$1048576,0),MATCH((CUADRO!G$4&amp;$E639),'Hoja de Trabajo para listado'!$DE$151:$DG$151,0)),0)+IFERROR(INDEX('Hoja de Trabajo para listado'!$CD$155:$DC$1048576,MATCH($A639,'Hoja de Trabajo para listado'!$CD$155:$CD$1048576,0),MATCH((CUADRO!G$4&amp;$E639),'Hoja de Trabajo para listado'!$CD$151:$DC$151,0)),0)</f>
        <v>0</v>
      </c>
      <c r="H639" s="241">
        <f ca="1">+IFERROR(INDEX('Hoja de Trabajo para listado'!$A$155:$Z$1048576,MATCH($A639,'Hoja de Trabajo para listado'!$A$155:$A$1048576,0),MATCH((CUADRO!H$4&amp;$E639),'Hoja de Trabajo para listado'!$A$151:$Z$151,0)),0)+IFERROR(INDEX('Hoja de Trabajo para listado'!$AB$155:$BA$1048576,MATCH($A639,'Hoja de Trabajo para listado'!$AB$155:$AB$1048576,0),MATCH((CUADRO!H$4&amp;$E639),'Hoja de Trabajo para listado'!$AB$151:$BA$151,0)),0)+IFERROR(INDEX('Hoja de Trabajo para listado'!$BC$155:$CB$1048576,MATCH($A639,'Hoja de Trabajo para listado'!$BC$155:$BC$1048576,0),MATCH((CUADRO!H$4&amp;$E639),'Hoja de Trabajo para listado'!$BC$151:$CB$151,0)),0)+IFERROR(INDEX('Hoja de Trabajo para listado'!$DE$153:$DG$274,MATCH($A639,'Hoja de Trabajo para listado'!$DE$153:$DE$1048576,0),MATCH((CUADRO!H$4&amp;$E639),'Hoja de Trabajo para listado'!$DE$151:$DG$151,0)),0)+IFERROR(INDEX('Hoja de Trabajo para listado'!$CD$155:$DC$1048576,MATCH($A639,'Hoja de Trabajo para listado'!$CD$155:$CD$1048576,0),MATCH((CUADRO!H$4&amp;$E639),'Hoja de Trabajo para listado'!$CD$151:$DC$151,0)),0)</f>
        <v>0</v>
      </c>
      <c r="I639" s="241">
        <f ca="1">+IFERROR(INDEX('Hoja de Trabajo para listado'!$A$155:$Z$1048576,MATCH($A639,'Hoja de Trabajo para listado'!$A$155:$A$1048576,0),MATCH((CUADRO!I$4&amp;$E639),'Hoja de Trabajo para listado'!$A$151:$Z$151,0)),0)+IFERROR(INDEX('Hoja de Trabajo para listado'!$AB$155:$BA$1048576,MATCH($A639,'Hoja de Trabajo para listado'!$AB$155:$AB$1048576,0),MATCH((CUADRO!I$4&amp;$E639),'Hoja de Trabajo para listado'!$AB$151:$BA$151,0)),0)+IFERROR(INDEX('Hoja de Trabajo para listado'!$BC$155:$CB$1048576,MATCH($A639,'Hoja de Trabajo para listado'!$BC$155:$BC$1048576,0),MATCH((CUADRO!I$4&amp;$E639),'Hoja de Trabajo para listado'!$BC$151:$CB$151,0)),0)+IFERROR(INDEX('Hoja de Trabajo para listado'!$DE$153:$DG$274,MATCH($A639,'Hoja de Trabajo para listado'!$DE$153:$DE$1048576,0),MATCH((CUADRO!I$4&amp;$E639),'Hoja de Trabajo para listado'!$DE$151:$DG$151,0)),0)+IFERROR(INDEX('Hoja de Trabajo para listado'!$CD$155:$DC$1048576,MATCH($A639,'Hoja de Trabajo para listado'!$CD$155:$CD$1048576,0),MATCH((CUADRO!I$4&amp;$E639),'Hoja de Trabajo para listado'!$CD$151:$DC$151,0)),0)</f>
        <v>0</v>
      </c>
      <c r="J639" s="241">
        <f ca="1">+IFERROR(INDEX('Hoja de Trabajo para listado'!$A$155:$Z$1048576,MATCH($A639,'Hoja de Trabajo para listado'!$A$155:$A$1048576,0),MATCH((CUADRO!J$4&amp;$E639),'Hoja de Trabajo para listado'!$A$151:$Z$151,0)),0)+IFERROR(INDEX('Hoja de Trabajo para listado'!$AB$155:$BA$1048576,MATCH($A639,'Hoja de Trabajo para listado'!$AB$155:$AB$1048576,0),MATCH((CUADRO!J$4&amp;$E639),'Hoja de Trabajo para listado'!$AB$151:$BA$151,0)),0)+IFERROR(INDEX('Hoja de Trabajo para listado'!$BC$155:$CB$1048576,MATCH($A639,'Hoja de Trabajo para listado'!$BC$155:$BC$1048576,0),MATCH((CUADRO!J$4&amp;$E639),'Hoja de Trabajo para listado'!$BC$151:$CB$151,0)),0)+IFERROR(INDEX('Hoja de Trabajo para listado'!$DE$153:$DG$274,MATCH($A639,'Hoja de Trabajo para listado'!$DE$153:$DE$1048576,0),MATCH((CUADRO!J$4&amp;$E639),'Hoja de Trabajo para listado'!$DE$151:$DG$151,0)),0)+IFERROR(INDEX('Hoja de Trabajo para listado'!$CD$155:$DC$1048576,MATCH($A639,'Hoja de Trabajo para listado'!$CD$155:$CD$1048576,0),MATCH((CUADRO!J$4&amp;$E639),'Hoja de Trabajo para listado'!$CD$151:$DC$151,0)),0)</f>
        <v>0</v>
      </c>
      <c r="K639" s="241">
        <f ca="1">+IFERROR(INDEX('Hoja de Trabajo para listado'!$A$155:$Z$1048576,MATCH($A639,'Hoja de Trabajo para listado'!$A$155:$A$1048576,0),MATCH((CUADRO!K$4&amp;$E639),'Hoja de Trabajo para listado'!$A$151:$Z$151,0)),0)+IFERROR(INDEX('Hoja de Trabajo para listado'!$AB$155:$BA$1048576,MATCH($A639,'Hoja de Trabajo para listado'!$AB$155:$AB$1048576,0),MATCH((CUADRO!K$4&amp;$E639),'Hoja de Trabajo para listado'!$AB$151:$BA$151,0)),0)+IFERROR(INDEX('Hoja de Trabajo para listado'!$BC$155:$CB$1048576,MATCH($A639,'Hoja de Trabajo para listado'!$BC$155:$BC$1048576,0),MATCH((CUADRO!K$4&amp;$E639),'Hoja de Trabajo para listado'!$BC$151:$CB$151,0)),0)+IFERROR(INDEX('Hoja de Trabajo para listado'!$DE$153:$DG$274,MATCH($A639,'Hoja de Trabajo para listado'!$DE$153:$DE$1048576,0),MATCH((CUADRO!K$4&amp;$E639),'Hoja de Trabajo para listado'!$DE$151:$DG$151,0)),0)+IFERROR(INDEX('Hoja de Trabajo para listado'!$CD$155:$DC$1048576,MATCH($A639,'Hoja de Trabajo para listado'!$CD$155:$CD$1048576,0),MATCH((CUADRO!K$4&amp;$E639),'Hoja de Trabajo para listado'!$CD$151:$DC$151,0)),0)</f>
        <v>0</v>
      </c>
      <c r="L639" s="241">
        <f ca="1">+IFERROR(INDEX('Hoja de Trabajo para listado'!$A$155:$Z$1048576,MATCH($A639,'Hoja de Trabajo para listado'!$A$155:$A$1048576,0),MATCH((CUADRO!L$4&amp;$E639),'Hoja de Trabajo para listado'!$A$151:$Z$151,0)),0)+IFERROR(INDEX('Hoja de Trabajo para listado'!$AB$155:$BA$1048576,MATCH($A639,'Hoja de Trabajo para listado'!$AB$155:$AB$1048576,0),MATCH((CUADRO!L$4&amp;$E639),'Hoja de Trabajo para listado'!$AB$151:$BA$151,0)),0)+IFERROR(INDEX('Hoja de Trabajo para listado'!$BC$155:$CB$1048576,MATCH($A639,'Hoja de Trabajo para listado'!$BC$155:$BC$1048576,0),MATCH((CUADRO!L$4&amp;$E639),'Hoja de Trabajo para listado'!$BC$151:$CB$151,0)),0)+IFERROR(INDEX('Hoja de Trabajo para listado'!$DE$153:$DG$274,MATCH($A639,'Hoja de Trabajo para listado'!$DE$153:$DE$1048576,0),MATCH((CUADRO!L$4&amp;$E639),'Hoja de Trabajo para listado'!$DE$151:$DG$151,0)),0)+IFERROR(INDEX('Hoja de Trabajo para listado'!$CD$155:$DC$1048576,MATCH($A639,'Hoja de Trabajo para listado'!$CD$155:$CD$1048576,0),MATCH((CUADRO!L$4&amp;$E639),'Hoja de Trabajo para listado'!$CD$151:$DC$151,0)),0)</f>
        <v>0</v>
      </c>
      <c r="M639" s="241">
        <f ca="1">+IFERROR(INDEX('Hoja de Trabajo para listado'!$A$155:$Z$1048576,MATCH($A639,'Hoja de Trabajo para listado'!$A$155:$A$1048576,0),MATCH((CUADRO!M$4&amp;$E639),'Hoja de Trabajo para listado'!$A$151:$Z$151,0)),0)+IFERROR(INDEX('Hoja de Trabajo para listado'!$AB$155:$BA$1048576,MATCH($A639,'Hoja de Trabajo para listado'!$AB$155:$AB$1048576,0),MATCH((CUADRO!M$4&amp;$E639),'Hoja de Trabajo para listado'!$AB$151:$BA$151,0)),0)+IFERROR(INDEX('Hoja de Trabajo para listado'!$BC$155:$CB$1048576,MATCH($A639,'Hoja de Trabajo para listado'!$BC$155:$BC$1048576,0),MATCH((CUADRO!M$4&amp;$E639),'Hoja de Trabajo para listado'!$BC$151:$CB$151,0)),0)+IFERROR(INDEX('Hoja de Trabajo para listado'!$DE$153:$DG$274,MATCH($A639,'Hoja de Trabajo para listado'!$DE$153:$DE$1048576,0),MATCH((CUADRO!M$4&amp;$E639),'Hoja de Trabajo para listado'!$DE$151:$DG$151,0)),0)+IFERROR(INDEX('Hoja de Trabajo para listado'!$CD$155:$DC$1048576,MATCH($A639,'Hoja de Trabajo para listado'!$CD$155:$CD$1048576,0),MATCH((CUADRO!M$4&amp;$E639),'Hoja de Trabajo para listado'!$CD$151:$DC$151,0)),0)</f>
        <v>0</v>
      </c>
      <c r="N639" s="241">
        <f ca="1">+IFERROR(INDEX('Hoja de Trabajo para listado'!$A$155:$Z$1048576,MATCH($A639,'Hoja de Trabajo para listado'!$A$155:$A$1048576,0),MATCH((CUADRO!N$4&amp;$E639),'Hoja de Trabajo para listado'!$A$151:$Z$151,0)),0)+IFERROR(INDEX('Hoja de Trabajo para listado'!$AB$155:$BA$1048576,MATCH($A639,'Hoja de Trabajo para listado'!$AB$155:$AB$1048576,0),MATCH((CUADRO!N$4&amp;$E639),'Hoja de Trabajo para listado'!$AB$151:$BA$151,0)),0)+IFERROR(INDEX('Hoja de Trabajo para listado'!$BC$155:$CB$1048576,MATCH($A639,'Hoja de Trabajo para listado'!$BC$155:$BC$1048576,0),MATCH((CUADRO!N$4&amp;$E639),'Hoja de Trabajo para listado'!$BC$151:$CB$151,0)),0)+IFERROR(INDEX('Hoja de Trabajo para listado'!$DE$153:$DG$274,MATCH($A639,'Hoja de Trabajo para listado'!$DE$153:$DE$1048576,0),MATCH((CUADRO!N$4&amp;$E639),'Hoja de Trabajo para listado'!$DE$151:$DG$151,0)),0)+IFERROR(INDEX('Hoja de Trabajo para listado'!$CD$155:$DC$1048576,MATCH($A639,'Hoja de Trabajo para listado'!$CD$155:$CD$1048576,0),MATCH((CUADRO!N$4&amp;$E639),'Hoja de Trabajo para listado'!$CD$151:$DC$151,0)),0)</f>
        <v>0</v>
      </c>
      <c r="O639" s="241">
        <f ca="1">+IFERROR(INDEX('Hoja de Trabajo para listado'!$A$155:$Z$1048576,MATCH($A639,'Hoja de Trabajo para listado'!$A$155:$A$1048576,0),MATCH((CUADRO!O$4&amp;$E639),'Hoja de Trabajo para listado'!$A$151:$Z$151,0)),0)+IFERROR(INDEX('Hoja de Trabajo para listado'!$AB$155:$BA$1048576,MATCH($A639,'Hoja de Trabajo para listado'!$AB$155:$AB$1048576,0),MATCH((CUADRO!O$4&amp;$E639),'Hoja de Trabajo para listado'!$AB$151:$BA$151,0)),0)+IFERROR(INDEX('Hoja de Trabajo para listado'!$BC$155:$CB$1048576,MATCH($A639,'Hoja de Trabajo para listado'!$BC$155:$BC$1048576,0),MATCH((CUADRO!O$4&amp;$E639),'Hoja de Trabajo para listado'!$BC$151:$CB$151,0)),0)+IFERROR(INDEX('Hoja de Trabajo para listado'!$DE$153:$DG$274,MATCH($A639,'Hoja de Trabajo para listado'!$DE$153:$DE$1048576,0),MATCH((CUADRO!O$4&amp;$E639),'Hoja de Trabajo para listado'!$DE$151:$DG$151,0)),0)+IFERROR(INDEX('Hoja de Trabajo para listado'!$CD$155:$DC$1048576,MATCH($A639,'Hoja de Trabajo para listado'!$CD$155:$CD$1048576,0),MATCH((CUADRO!O$4&amp;$E639),'Hoja de Trabajo para listado'!$CD$151:$DC$151,0)),0)</f>
        <v>0</v>
      </c>
      <c r="P639" s="241">
        <f ca="1">+IFERROR(INDEX('Hoja de Trabajo para listado'!$A$155:$Z$1048576,MATCH($A639,'Hoja de Trabajo para listado'!$A$155:$A$1048576,0),MATCH((CUADRO!P$4&amp;$E639),'Hoja de Trabajo para listado'!$A$151:$Z$151,0)),0)+IFERROR(INDEX('Hoja de Trabajo para listado'!$AB$155:$BA$1048576,MATCH($A639,'Hoja de Trabajo para listado'!$AB$155:$AB$1048576,0),MATCH((CUADRO!P$4&amp;$E639),'Hoja de Trabajo para listado'!$AB$151:$BA$151,0)),0)+IFERROR(INDEX('Hoja de Trabajo para listado'!$BC$155:$CB$1048576,MATCH($A639,'Hoja de Trabajo para listado'!$BC$155:$BC$1048576,0),MATCH((CUADRO!P$4&amp;$E639),'Hoja de Trabajo para listado'!$BC$151:$CB$151,0)),0)+IFERROR(INDEX('Hoja de Trabajo para listado'!$DE$153:$DG$274,MATCH($A639,'Hoja de Trabajo para listado'!$DE$153:$DE$1048576,0),MATCH((CUADRO!P$4&amp;$E639),'Hoja de Trabajo para listado'!$DE$151:$DG$151,0)),0)+IFERROR(INDEX('Hoja de Trabajo para listado'!$CD$155:$DC$1048576,MATCH($A639,'Hoja de Trabajo para listado'!$CD$155:$CD$1048576,0),MATCH((CUADRO!P$4&amp;$E639),'Hoja de Trabajo para listado'!$CD$151:$DC$151,0)),0)</f>
        <v>0</v>
      </c>
      <c r="Q639" s="241">
        <f ca="1">+IFERROR(INDEX('Hoja de Trabajo para listado'!$A$155:$Z$1048576,MATCH($A639,'Hoja de Trabajo para listado'!$A$155:$A$1048576,0),MATCH((CUADRO!Q$4&amp;$E639),'Hoja de Trabajo para listado'!$A$151:$Z$151,0)),0)+IFERROR(INDEX('Hoja de Trabajo para listado'!$AB$155:$BA$1048576,MATCH($A639,'Hoja de Trabajo para listado'!$AB$155:$AB$1048576,0),MATCH((CUADRO!Q$4&amp;$E639),'Hoja de Trabajo para listado'!$AB$151:$BA$151,0)),0)+IFERROR(INDEX('Hoja de Trabajo para listado'!$BC$155:$CB$1048576,MATCH($A639,'Hoja de Trabajo para listado'!$BC$155:$BC$1048576,0),MATCH((CUADRO!Q$4&amp;$E639),'Hoja de Trabajo para listado'!$BC$151:$CB$151,0)),0)+IFERROR(INDEX('Hoja de Trabajo para listado'!$DE$153:$DG$274,MATCH($A639,'Hoja de Trabajo para listado'!$DE$153:$DE$1048576,0),MATCH((CUADRO!Q$4&amp;$E639),'Hoja de Trabajo para listado'!$DE$151:$DG$151,0)),0)+IFERROR(INDEX('Hoja de Trabajo para listado'!$CD$155:$DC$1048576,MATCH($A639,'Hoja de Trabajo para listado'!$CD$155:$CD$1048576,0),MATCH((CUADRO!Q$4&amp;$E639),'Hoja de Trabajo para listado'!$CD$151:$DC$151,0)),0)</f>
        <v>0</v>
      </c>
      <c r="R639" s="241">
        <f t="shared" ca="1" si="25"/>
        <v>0</v>
      </c>
      <c r="S639" s="247"/>
      <c r="T639" s="241">
        <f ca="1">+T640</f>
        <v>0</v>
      </c>
      <c r="U639" s="240">
        <f t="shared" si="26"/>
        <v>1</v>
      </c>
      <c r="V639" s="327" t="str">
        <f>+VLOOKUP(A639,bd_lista!$A$3:$E$592,5,FALSE)</f>
        <v>Gobiernos Autonomos Municipales</v>
      </c>
      <c r="W639" s="397" t="str">
        <f>+V639</f>
        <v>Gobiernos Autonomos Municipales</v>
      </c>
      <c r="X639" s="240">
        <f>+VLOOKUP(A639,[4]Sheet1!$A$13:$D$744,4,FALSE)</f>
        <v>0</v>
      </c>
      <c r="Y639" s="240" t="e">
        <f>+VLOOKUP(X639,bd_lista!$A$3:$C$592,3,FALSE)</f>
        <v>#N/A</v>
      </c>
      <c r="Z639" s="290">
        <f>+X639</f>
        <v>0</v>
      </c>
      <c r="AA639" s="291" t="e">
        <f>+Y639</f>
        <v>#N/A</v>
      </c>
    </row>
    <row r="640" spans="1:27" customFormat="1" ht="15" hidden="1" customHeight="1">
      <c r="A640" s="32">
        <v>1271</v>
      </c>
      <c r="B640" s="394"/>
      <c r="C640" s="245" t="str">
        <f>+VLOOKUP(A640,bd_lista!$A$3:$C$592,3,FALSE)</f>
        <v>Gobierno Autónomo Municipal de San Pedro de Curahuara</v>
      </c>
      <c r="D640" s="396"/>
      <c r="E640" s="242" t="s">
        <v>1304</v>
      </c>
      <c r="F640" s="241">
        <f ca="1">+IFERROR(INDEX('Hoja de Trabajo para listado'!$A$155:$Z$1048576,MATCH($A640,'Hoja de Trabajo para listado'!$A$155:$A$1048576,0),MATCH((CUADRO!F$4&amp;$E640),'Hoja de Trabajo para listado'!$A$151:$Z$151,0)),0)+IFERROR(INDEX('Hoja de Trabajo para listado'!$AB$155:$BA$1048576,MATCH($A640,'Hoja de Trabajo para listado'!$AB$155:$AB$1048576,0),MATCH((CUADRO!F$4&amp;$E640),'Hoja de Trabajo para listado'!$AB$151:$BA$151,0)),0)+IFERROR(INDEX('Hoja de Trabajo para listado'!$BC$155:$CB$1048576,MATCH($A640,'Hoja de Trabajo para listado'!$BC$155:$BC$1048576,0),MATCH((CUADRO!F$4&amp;$E640),'Hoja de Trabajo para listado'!$BC$151:$CB$151,0)),0)+IFERROR(INDEX('Hoja de Trabajo para listado'!$DE$153:$DG$274,MATCH($A640,'Hoja de Trabajo para listado'!$DE$153:$DE$1048576,0),MATCH((CUADRO!F$4&amp;$E640),'Hoja de Trabajo para listado'!$DE$151:$DG$151,0)),0)+IFERROR(INDEX('Hoja de Trabajo para listado'!$CD$155:$DC$1048576,MATCH($A640,'Hoja de Trabajo para listado'!$CD$155:$CD$1048576,0),MATCH((CUADRO!F$4&amp;$E640),'Hoja de Trabajo para listado'!$CD$151:$DC$151,0)),0)</f>
        <v>0</v>
      </c>
      <c r="G640" s="241">
        <f ca="1">+IFERROR(INDEX('Hoja de Trabajo para listado'!$A$155:$Z$1048576,MATCH($A640,'Hoja de Trabajo para listado'!$A$155:$A$1048576,0),MATCH((CUADRO!G$4&amp;$E640),'Hoja de Trabajo para listado'!$A$151:$Z$151,0)),0)+IFERROR(INDEX('Hoja de Trabajo para listado'!$AB$155:$BA$1048576,MATCH($A640,'Hoja de Trabajo para listado'!$AB$155:$AB$1048576,0),MATCH((CUADRO!G$4&amp;$E640),'Hoja de Trabajo para listado'!$AB$151:$BA$151,0)),0)+IFERROR(INDEX('Hoja de Trabajo para listado'!$BC$155:$CB$1048576,MATCH($A640,'Hoja de Trabajo para listado'!$BC$155:$BC$1048576,0),MATCH((CUADRO!G$4&amp;$E640),'Hoja de Trabajo para listado'!$BC$151:$CB$151,0)),0)+IFERROR(INDEX('Hoja de Trabajo para listado'!$DE$153:$DG$274,MATCH($A640,'Hoja de Trabajo para listado'!$DE$153:$DE$1048576,0),MATCH((CUADRO!G$4&amp;$E640),'Hoja de Trabajo para listado'!$DE$151:$DG$151,0)),0)+IFERROR(INDEX('Hoja de Trabajo para listado'!$CD$155:$DC$1048576,MATCH($A640,'Hoja de Trabajo para listado'!$CD$155:$CD$1048576,0),MATCH((CUADRO!G$4&amp;$E640),'Hoja de Trabajo para listado'!$CD$151:$DC$151,0)),0)</f>
        <v>0</v>
      </c>
      <c r="H640" s="241">
        <f ca="1">+IFERROR(INDEX('Hoja de Trabajo para listado'!$A$155:$Z$1048576,MATCH($A640,'Hoja de Trabajo para listado'!$A$155:$A$1048576,0),MATCH((CUADRO!H$4&amp;$E640),'Hoja de Trabajo para listado'!$A$151:$Z$151,0)),0)+IFERROR(INDEX('Hoja de Trabajo para listado'!$AB$155:$BA$1048576,MATCH($A640,'Hoja de Trabajo para listado'!$AB$155:$AB$1048576,0),MATCH((CUADRO!H$4&amp;$E640),'Hoja de Trabajo para listado'!$AB$151:$BA$151,0)),0)+IFERROR(INDEX('Hoja de Trabajo para listado'!$BC$155:$CB$1048576,MATCH($A640,'Hoja de Trabajo para listado'!$BC$155:$BC$1048576,0),MATCH((CUADRO!H$4&amp;$E640),'Hoja de Trabajo para listado'!$BC$151:$CB$151,0)),0)+IFERROR(INDEX('Hoja de Trabajo para listado'!$DE$153:$DG$274,MATCH($A640,'Hoja de Trabajo para listado'!$DE$153:$DE$1048576,0),MATCH((CUADRO!H$4&amp;$E640),'Hoja de Trabajo para listado'!$DE$151:$DG$151,0)),0)+IFERROR(INDEX('Hoja de Trabajo para listado'!$CD$155:$DC$1048576,MATCH($A640,'Hoja de Trabajo para listado'!$CD$155:$CD$1048576,0),MATCH((CUADRO!H$4&amp;$E640),'Hoja de Trabajo para listado'!$CD$151:$DC$151,0)),0)</f>
        <v>0</v>
      </c>
      <c r="I640" s="241">
        <f ca="1">+IFERROR(INDEX('Hoja de Trabajo para listado'!$A$155:$Z$1048576,MATCH($A640,'Hoja de Trabajo para listado'!$A$155:$A$1048576,0),MATCH((CUADRO!I$4&amp;$E640),'Hoja de Trabajo para listado'!$A$151:$Z$151,0)),0)+IFERROR(INDEX('Hoja de Trabajo para listado'!$AB$155:$BA$1048576,MATCH($A640,'Hoja de Trabajo para listado'!$AB$155:$AB$1048576,0),MATCH((CUADRO!I$4&amp;$E640),'Hoja de Trabajo para listado'!$AB$151:$BA$151,0)),0)+IFERROR(INDEX('Hoja de Trabajo para listado'!$BC$155:$CB$1048576,MATCH($A640,'Hoja de Trabajo para listado'!$BC$155:$BC$1048576,0),MATCH((CUADRO!I$4&amp;$E640),'Hoja de Trabajo para listado'!$BC$151:$CB$151,0)),0)+IFERROR(INDEX('Hoja de Trabajo para listado'!$DE$153:$DG$274,MATCH($A640,'Hoja de Trabajo para listado'!$DE$153:$DE$1048576,0),MATCH((CUADRO!I$4&amp;$E640),'Hoja de Trabajo para listado'!$DE$151:$DG$151,0)),0)+IFERROR(INDEX('Hoja de Trabajo para listado'!$CD$155:$DC$1048576,MATCH($A640,'Hoja de Trabajo para listado'!$CD$155:$CD$1048576,0),MATCH((CUADRO!I$4&amp;$E640),'Hoja de Trabajo para listado'!$CD$151:$DC$151,0)),0)</f>
        <v>0</v>
      </c>
      <c r="J640" s="241">
        <f ca="1">+IFERROR(INDEX('Hoja de Trabajo para listado'!$A$155:$Z$1048576,MATCH($A640,'Hoja de Trabajo para listado'!$A$155:$A$1048576,0),MATCH((CUADRO!J$4&amp;$E640),'Hoja de Trabajo para listado'!$A$151:$Z$151,0)),0)+IFERROR(INDEX('Hoja de Trabajo para listado'!$AB$155:$BA$1048576,MATCH($A640,'Hoja de Trabajo para listado'!$AB$155:$AB$1048576,0),MATCH((CUADRO!J$4&amp;$E640),'Hoja de Trabajo para listado'!$AB$151:$BA$151,0)),0)+IFERROR(INDEX('Hoja de Trabajo para listado'!$BC$155:$CB$1048576,MATCH($A640,'Hoja de Trabajo para listado'!$BC$155:$BC$1048576,0),MATCH((CUADRO!J$4&amp;$E640),'Hoja de Trabajo para listado'!$BC$151:$CB$151,0)),0)+IFERROR(INDEX('Hoja de Trabajo para listado'!$DE$153:$DG$274,MATCH($A640,'Hoja de Trabajo para listado'!$DE$153:$DE$1048576,0),MATCH((CUADRO!J$4&amp;$E640),'Hoja de Trabajo para listado'!$DE$151:$DG$151,0)),0)+IFERROR(INDEX('Hoja de Trabajo para listado'!$CD$155:$DC$1048576,MATCH($A640,'Hoja de Trabajo para listado'!$CD$155:$CD$1048576,0),MATCH((CUADRO!J$4&amp;$E640),'Hoja de Trabajo para listado'!$CD$151:$DC$151,0)),0)</f>
        <v>0</v>
      </c>
      <c r="K640" s="241">
        <f ca="1">+IFERROR(INDEX('Hoja de Trabajo para listado'!$A$155:$Z$1048576,MATCH($A640,'Hoja de Trabajo para listado'!$A$155:$A$1048576,0),MATCH((CUADRO!K$4&amp;$E640),'Hoja de Trabajo para listado'!$A$151:$Z$151,0)),0)+IFERROR(INDEX('Hoja de Trabajo para listado'!$AB$155:$BA$1048576,MATCH($A640,'Hoja de Trabajo para listado'!$AB$155:$AB$1048576,0),MATCH((CUADRO!K$4&amp;$E640),'Hoja de Trabajo para listado'!$AB$151:$BA$151,0)),0)+IFERROR(INDEX('Hoja de Trabajo para listado'!$BC$155:$CB$1048576,MATCH($A640,'Hoja de Trabajo para listado'!$BC$155:$BC$1048576,0),MATCH((CUADRO!K$4&amp;$E640),'Hoja de Trabajo para listado'!$BC$151:$CB$151,0)),0)+IFERROR(INDEX('Hoja de Trabajo para listado'!$DE$153:$DG$274,MATCH($A640,'Hoja de Trabajo para listado'!$DE$153:$DE$1048576,0),MATCH((CUADRO!K$4&amp;$E640),'Hoja de Trabajo para listado'!$DE$151:$DG$151,0)),0)+IFERROR(INDEX('Hoja de Trabajo para listado'!$CD$155:$DC$1048576,MATCH($A640,'Hoja de Trabajo para listado'!$CD$155:$CD$1048576,0),MATCH((CUADRO!K$4&amp;$E640),'Hoja de Trabajo para listado'!$CD$151:$DC$151,0)),0)</f>
        <v>0</v>
      </c>
      <c r="L640" s="241">
        <f ca="1">+IFERROR(INDEX('Hoja de Trabajo para listado'!$A$155:$Z$1048576,MATCH($A640,'Hoja de Trabajo para listado'!$A$155:$A$1048576,0),MATCH((CUADRO!L$4&amp;$E640),'Hoja de Trabajo para listado'!$A$151:$Z$151,0)),0)+IFERROR(INDEX('Hoja de Trabajo para listado'!$AB$155:$BA$1048576,MATCH($A640,'Hoja de Trabajo para listado'!$AB$155:$AB$1048576,0),MATCH((CUADRO!L$4&amp;$E640),'Hoja de Trabajo para listado'!$AB$151:$BA$151,0)),0)+IFERROR(INDEX('Hoja de Trabajo para listado'!$BC$155:$CB$1048576,MATCH($A640,'Hoja de Trabajo para listado'!$BC$155:$BC$1048576,0),MATCH((CUADRO!L$4&amp;$E640),'Hoja de Trabajo para listado'!$BC$151:$CB$151,0)),0)+IFERROR(INDEX('Hoja de Trabajo para listado'!$DE$153:$DG$274,MATCH($A640,'Hoja de Trabajo para listado'!$DE$153:$DE$1048576,0),MATCH((CUADRO!L$4&amp;$E640),'Hoja de Trabajo para listado'!$DE$151:$DG$151,0)),0)+IFERROR(INDEX('Hoja de Trabajo para listado'!$CD$155:$DC$1048576,MATCH($A640,'Hoja de Trabajo para listado'!$CD$155:$CD$1048576,0),MATCH((CUADRO!L$4&amp;$E640),'Hoja de Trabajo para listado'!$CD$151:$DC$151,0)),0)</f>
        <v>0</v>
      </c>
      <c r="M640" s="241">
        <f ca="1">+IFERROR(INDEX('Hoja de Trabajo para listado'!$A$155:$Z$1048576,MATCH($A640,'Hoja de Trabajo para listado'!$A$155:$A$1048576,0),MATCH((CUADRO!M$4&amp;$E640),'Hoja de Trabajo para listado'!$A$151:$Z$151,0)),0)+IFERROR(INDEX('Hoja de Trabajo para listado'!$AB$155:$BA$1048576,MATCH($A640,'Hoja de Trabajo para listado'!$AB$155:$AB$1048576,0),MATCH((CUADRO!M$4&amp;$E640),'Hoja de Trabajo para listado'!$AB$151:$BA$151,0)),0)+IFERROR(INDEX('Hoja de Trabajo para listado'!$BC$155:$CB$1048576,MATCH($A640,'Hoja de Trabajo para listado'!$BC$155:$BC$1048576,0),MATCH((CUADRO!M$4&amp;$E640),'Hoja de Trabajo para listado'!$BC$151:$CB$151,0)),0)+IFERROR(INDEX('Hoja de Trabajo para listado'!$DE$153:$DG$274,MATCH($A640,'Hoja de Trabajo para listado'!$DE$153:$DE$1048576,0),MATCH((CUADRO!M$4&amp;$E640),'Hoja de Trabajo para listado'!$DE$151:$DG$151,0)),0)+IFERROR(INDEX('Hoja de Trabajo para listado'!$CD$155:$DC$1048576,MATCH($A640,'Hoja de Trabajo para listado'!$CD$155:$CD$1048576,0),MATCH((CUADRO!M$4&amp;$E640),'Hoja de Trabajo para listado'!$CD$151:$DC$151,0)),0)</f>
        <v>0</v>
      </c>
      <c r="N640" s="241">
        <f ca="1">+IFERROR(INDEX('Hoja de Trabajo para listado'!$A$155:$Z$1048576,MATCH($A640,'Hoja de Trabajo para listado'!$A$155:$A$1048576,0),MATCH((CUADRO!N$4&amp;$E640),'Hoja de Trabajo para listado'!$A$151:$Z$151,0)),0)+IFERROR(INDEX('Hoja de Trabajo para listado'!$AB$155:$BA$1048576,MATCH($A640,'Hoja de Trabajo para listado'!$AB$155:$AB$1048576,0),MATCH((CUADRO!N$4&amp;$E640),'Hoja de Trabajo para listado'!$AB$151:$BA$151,0)),0)+IFERROR(INDEX('Hoja de Trabajo para listado'!$BC$155:$CB$1048576,MATCH($A640,'Hoja de Trabajo para listado'!$BC$155:$BC$1048576,0),MATCH((CUADRO!N$4&amp;$E640),'Hoja de Trabajo para listado'!$BC$151:$CB$151,0)),0)+IFERROR(INDEX('Hoja de Trabajo para listado'!$DE$153:$DG$274,MATCH($A640,'Hoja de Trabajo para listado'!$DE$153:$DE$1048576,0),MATCH((CUADRO!N$4&amp;$E640),'Hoja de Trabajo para listado'!$DE$151:$DG$151,0)),0)+IFERROR(INDEX('Hoja de Trabajo para listado'!$CD$155:$DC$1048576,MATCH($A640,'Hoja de Trabajo para listado'!$CD$155:$CD$1048576,0),MATCH((CUADRO!N$4&amp;$E640),'Hoja de Trabajo para listado'!$CD$151:$DC$151,0)),0)</f>
        <v>0</v>
      </c>
      <c r="O640" s="241">
        <f ca="1">+IFERROR(INDEX('Hoja de Trabajo para listado'!$A$155:$Z$1048576,MATCH($A640,'Hoja de Trabajo para listado'!$A$155:$A$1048576,0),MATCH((CUADRO!O$4&amp;$E640),'Hoja de Trabajo para listado'!$A$151:$Z$151,0)),0)+IFERROR(INDEX('Hoja de Trabajo para listado'!$AB$155:$BA$1048576,MATCH($A640,'Hoja de Trabajo para listado'!$AB$155:$AB$1048576,0),MATCH((CUADRO!O$4&amp;$E640),'Hoja de Trabajo para listado'!$AB$151:$BA$151,0)),0)+IFERROR(INDEX('Hoja de Trabajo para listado'!$BC$155:$CB$1048576,MATCH($A640,'Hoja de Trabajo para listado'!$BC$155:$BC$1048576,0),MATCH((CUADRO!O$4&amp;$E640),'Hoja de Trabajo para listado'!$BC$151:$CB$151,0)),0)+IFERROR(INDEX('Hoja de Trabajo para listado'!$DE$153:$DG$274,MATCH($A640,'Hoja de Trabajo para listado'!$DE$153:$DE$1048576,0),MATCH((CUADRO!O$4&amp;$E640),'Hoja de Trabajo para listado'!$DE$151:$DG$151,0)),0)+IFERROR(INDEX('Hoja de Trabajo para listado'!$CD$155:$DC$1048576,MATCH($A640,'Hoja de Trabajo para listado'!$CD$155:$CD$1048576,0),MATCH((CUADRO!O$4&amp;$E640),'Hoja de Trabajo para listado'!$CD$151:$DC$151,0)),0)</f>
        <v>0</v>
      </c>
      <c r="P640" s="241">
        <f ca="1">+IFERROR(INDEX('Hoja de Trabajo para listado'!$A$155:$Z$1048576,MATCH($A640,'Hoja de Trabajo para listado'!$A$155:$A$1048576,0),MATCH((CUADRO!P$4&amp;$E640),'Hoja de Trabajo para listado'!$A$151:$Z$151,0)),0)+IFERROR(INDEX('Hoja de Trabajo para listado'!$AB$155:$BA$1048576,MATCH($A640,'Hoja de Trabajo para listado'!$AB$155:$AB$1048576,0),MATCH((CUADRO!P$4&amp;$E640),'Hoja de Trabajo para listado'!$AB$151:$BA$151,0)),0)+IFERROR(INDEX('Hoja de Trabajo para listado'!$BC$155:$CB$1048576,MATCH($A640,'Hoja de Trabajo para listado'!$BC$155:$BC$1048576,0),MATCH((CUADRO!P$4&amp;$E640),'Hoja de Trabajo para listado'!$BC$151:$CB$151,0)),0)+IFERROR(INDEX('Hoja de Trabajo para listado'!$DE$153:$DG$274,MATCH($A640,'Hoja de Trabajo para listado'!$DE$153:$DE$1048576,0),MATCH((CUADRO!P$4&amp;$E640),'Hoja de Trabajo para listado'!$DE$151:$DG$151,0)),0)+IFERROR(INDEX('Hoja de Trabajo para listado'!$CD$155:$DC$1048576,MATCH($A640,'Hoja de Trabajo para listado'!$CD$155:$CD$1048576,0),MATCH((CUADRO!P$4&amp;$E640),'Hoja de Trabajo para listado'!$CD$151:$DC$151,0)),0)</f>
        <v>0</v>
      </c>
      <c r="Q640" s="241">
        <f ca="1">+IFERROR(INDEX('Hoja de Trabajo para listado'!$A$155:$Z$1048576,MATCH($A640,'Hoja de Trabajo para listado'!$A$155:$A$1048576,0),MATCH((CUADRO!Q$4&amp;$E640),'Hoja de Trabajo para listado'!$A$151:$Z$151,0)),0)+IFERROR(INDEX('Hoja de Trabajo para listado'!$AB$155:$BA$1048576,MATCH($A640,'Hoja de Trabajo para listado'!$AB$155:$AB$1048576,0),MATCH((CUADRO!Q$4&amp;$E640),'Hoja de Trabajo para listado'!$AB$151:$BA$151,0)),0)+IFERROR(INDEX('Hoja de Trabajo para listado'!$BC$155:$CB$1048576,MATCH($A640,'Hoja de Trabajo para listado'!$BC$155:$BC$1048576,0),MATCH((CUADRO!Q$4&amp;$E640),'Hoja de Trabajo para listado'!$BC$151:$CB$151,0)),0)+IFERROR(INDEX('Hoja de Trabajo para listado'!$DE$153:$DG$274,MATCH($A640,'Hoja de Trabajo para listado'!$DE$153:$DE$1048576,0),MATCH((CUADRO!Q$4&amp;$E640),'Hoja de Trabajo para listado'!$DE$151:$DG$151,0)),0)+IFERROR(INDEX('Hoja de Trabajo para listado'!$CD$155:$DC$1048576,MATCH($A640,'Hoja de Trabajo para listado'!$CD$155:$CD$1048576,0),MATCH((CUADRO!Q$4&amp;$E640),'Hoja de Trabajo para listado'!$CD$151:$DC$151,0)),0)</f>
        <v>0</v>
      </c>
      <c r="R640" s="241">
        <f t="shared" ca="1" si="25"/>
        <v>0</v>
      </c>
      <c r="S640" s="247">
        <f ca="1">+R639+R640</f>
        <v>0</v>
      </c>
      <c r="T640" s="241">
        <f ca="1">+S640</f>
        <v>0</v>
      </c>
      <c r="U640" s="240">
        <f t="shared" si="26"/>
        <v>2</v>
      </c>
      <c r="V640" s="327" t="str">
        <f>+VLOOKUP(A640,bd_lista!$A$3:$E$592,5,FALSE)</f>
        <v>Gobiernos Autonomos Municipales</v>
      </c>
      <c r="W640" s="398"/>
      <c r="X640" s="240">
        <f>+VLOOKUP(A640,[4]Sheet1!$A$13:$D$744,4,FALSE)</f>
        <v>0</v>
      </c>
      <c r="Y640" s="240" t="e">
        <f>+VLOOKUP(X640,bd_lista!$A$3:$C$592,3,FALSE)</f>
        <v>#N/A</v>
      </c>
      <c r="Z640" s="288"/>
      <c r="AA640" s="289"/>
    </row>
    <row r="641" spans="1:27" customFormat="1" ht="27" hidden="1" customHeight="1">
      <c r="A641" s="32">
        <v>1272</v>
      </c>
      <c r="B641" s="393">
        <f>+A641</f>
        <v>1272</v>
      </c>
      <c r="C641" s="245" t="str">
        <f>+VLOOKUP(A641,bd_lista!$A$3:$C$592,3,FALSE)</f>
        <v>Gobierno Autónomo Municipal de Papel Pampa</v>
      </c>
      <c r="D641" s="395" t="str">
        <f>+C641</f>
        <v>Gobierno Autónomo Municipal de Papel Pampa</v>
      </c>
      <c r="E641" s="240" t="s">
        <v>1303</v>
      </c>
      <c r="F641" s="241">
        <f ca="1">+IFERROR(INDEX('Hoja de Trabajo para listado'!$A$155:$Z$1048576,MATCH($A641,'Hoja de Trabajo para listado'!$A$155:$A$1048576,0),MATCH((CUADRO!F$4&amp;$E641),'Hoja de Trabajo para listado'!$A$151:$Z$151,0)),0)+IFERROR(INDEX('Hoja de Trabajo para listado'!$AB$155:$BA$1048576,MATCH($A641,'Hoja de Trabajo para listado'!$AB$155:$AB$1048576,0),MATCH((CUADRO!F$4&amp;$E641),'Hoja de Trabajo para listado'!$AB$151:$BA$151,0)),0)+IFERROR(INDEX('Hoja de Trabajo para listado'!$BC$155:$CB$1048576,MATCH($A641,'Hoja de Trabajo para listado'!$BC$155:$BC$1048576,0),MATCH((CUADRO!F$4&amp;$E641),'Hoja de Trabajo para listado'!$BC$151:$CB$151,0)),0)+IFERROR(INDEX('Hoja de Trabajo para listado'!$DE$153:$DG$274,MATCH($A641,'Hoja de Trabajo para listado'!$DE$153:$DE$1048576,0),MATCH((CUADRO!F$4&amp;$E641),'Hoja de Trabajo para listado'!$DE$151:$DG$151,0)),0)+IFERROR(INDEX('Hoja de Trabajo para listado'!$CD$155:$DC$1048576,MATCH($A641,'Hoja de Trabajo para listado'!$CD$155:$CD$1048576,0),MATCH((CUADRO!F$4&amp;$E641),'Hoja de Trabajo para listado'!$CD$151:$DC$151,0)),0)</f>
        <v>0</v>
      </c>
      <c r="G641" s="241">
        <f ca="1">+IFERROR(INDEX('Hoja de Trabajo para listado'!$A$155:$Z$1048576,MATCH($A641,'Hoja de Trabajo para listado'!$A$155:$A$1048576,0),MATCH((CUADRO!G$4&amp;$E641),'Hoja de Trabajo para listado'!$A$151:$Z$151,0)),0)+IFERROR(INDEX('Hoja de Trabajo para listado'!$AB$155:$BA$1048576,MATCH($A641,'Hoja de Trabajo para listado'!$AB$155:$AB$1048576,0),MATCH((CUADRO!G$4&amp;$E641),'Hoja de Trabajo para listado'!$AB$151:$BA$151,0)),0)+IFERROR(INDEX('Hoja de Trabajo para listado'!$BC$155:$CB$1048576,MATCH($A641,'Hoja de Trabajo para listado'!$BC$155:$BC$1048576,0),MATCH((CUADRO!G$4&amp;$E641),'Hoja de Trabajo para listado'!$BC$151:$CB$151,0)),0)+IFERROR(INDEX('Hoja de Trabajo para listado'!$DE$153:$DG$274,MATCH($A641,'Hoja de Trabajo para listado'!$DE$153:$DE$1048576,0),MATCH((CUADRO!G$4&amp;$E641),'Hoja de Trabajo para listado'!$DE$151:$DG$151,0)),0)+IFERROR(INDEX('Hoja de Trabajo para listado'!$CD$155:$DC$1048576,MATCH($A641,'Hoja de Trabajo para listado'!$CD$155:$CD$1048576,0),MATCH((CUADRO!G$4&amp;$E641),'Hoja de Trabajo para listado'!$CD$151:$DC$151,0)),0)</f>
        <v>0</v>
      </c>
      <c r="H641" s="241">
        <f ca="1">+IFERROR(INDEX('Hoja de Trabajo para listado'!$A$155:$Z$1048576,MATCH($A641,'Hoja de Trabajo para listado'!$A$155:$A$1048576,0),MATCH((CUADRO!H$4&amp;$E641),'Hoja de Trabajo para listado'!$A$151:$Z$151,0)),0)+IFERROR(INDEX('Hoja de Trabajo para listado'!$AB$155:$BA$1048576,MATCH($A641,'Hoja de Trabajo para listado'!$AB$155:$AB$1048576,0),MATCH((CUADRO!H$4&amp;$E641),'Hoja de Trabajo para listado'!$AB$151:$BA$151,0)),0)+IFERROR(INDEX('Hoja de Trabajo para listado'!$BC$155:$CB$1048576,MATCH($A641,'Hoja de Trabajo para listado'!$BC$155:$BC$1048576,0),MATCH((CUADRO!H$4&amp;$E641),'Hoja de Trabajo para listado'!$BC$151:$CB$151,0)),0)+IFERROR(INDEX('Hoja de Trabajo para listado'!$DE$153:$DG$274,MATCH($A641,'Hoja de Trabajo para listado'!$DE$153:$DE$1048576,0),MATCH((CUADRO!H$4&amp;$E641),'Hoja de Trabajo para listado'!$DE$151:$DG$151,0)),0)+IFERROR(INDEX('Hoja de Trabajo para listado'!$CD$155:$DC$1048576,MATCH($A641,'Hoja de Trabajo para listado'!$CD$155:$CD$1048576,0),MATCH((CUADRO!H$4&amp;$E641),'Hoja de Trabajo para listado'!$CD$151:$DC$151,0)),0)</f>
        <v>0</v>
      </c>
      <c r="I641" s="241">
        <f ca="1">+IFERROR(INDEX('Hoja de Trabajo para listado'!$A$155:$Z$1048576,MATCH($A641,'Hoja de Trabajo para listado'!$A$155:$A$1048576,0),MATCH((CUADRO!I$4&amp;$E641),'Hoja de Trabajo para listado'!$A$151:$Z$151,0)),0)+IFERROR(INDEX('Hoja de Trabajo para listado'!$AB$155:$BA$1048576,MATCH($A641,'Hoja de Trabajo para listado'!$AB$155:$AB$1048576,0),MATCH((CUADRO!I$4&amp;$E641),'Hoja de Trabajo para listado'!$AB$151:$BA$151,0)),0)+IFERROR(INDEX('Hoja de Trabajo para listado'!$BC$155:$CB$1048576,MATCH($A641,'Hoja de Trabajo para listado'!$BC$155:$BC$1048576,0),MATCH((CUADRO!I$4&amp;$E641),'Hoja de Trabajo para listado'!$BC$151:$CB$151,0)),0)+IFERROR(INDEX('Hoja de Trabajo para listado'!$DE$153:$DG$274,MATCH($A641,'Hoja de Trabajo para listado'!$DE$153:$DE$1048576,0),MATCH((CUADRO!I$4&amp;$E641),'Hoja de Trabajo para listado'!$DE$151:$DG$151,0)),0)+IFERROR(INDEX('Hoja de Trabajo para listado'!$CD$155:$DC$1048576,MATCH($A641,'Hoja de Trabajo para listado'!$CD$155:$CD$1048576,0),MATCH((CUADRO!I$4&amp;$E641),'Hoja de Trabajo para listado'!$CD$151:$DC$151,0)),0)</f>
        <v>0</v>
      </c>
      <c r="J641" s="241">
        <f ca="1">+IFERROR(INDEX('Hoja de Trabajo para listado'!$A$155:$Z$1048576,MATCH($A641,'Hoja de Trabajo para listado'!$A$155:$A$1048576,0),MATCH((CUADRO!J$4&amp;$E641),'Hoja de Trabajo para listado'!$A$151:$Z$151,0)),0)+IFERROR(INDEX('Hoja de Trabajo para listado'!$AB$155:$BA$1048576,MATCH($A641,'Hoja de Trabajo para listado'!$AB$155:$AB$1048576,0),MATCH((CUADRO!J$4&amp;$E641),'Hoja de Trabajo para listado'!$AB$151:$BA$151,0)),0)+IFERROR(INDEX('Hoja de Trabajo para listado'!$BC$155:$CB$1048576,MATCH($A641,'Hoja de Trabajo para listado'!$BC$155:$BC$1048576,0),MATCH((CUADRO!J$4&amp;$E641),'Hoja de Trabajo para listado'!$BC$151:$CB$151,0)),0)+IFERROR(INDEX('Hoja de Trabajo para listado'!$DE$153:$DG$274,MATCH($A641,'Hoja de Trabajo para listado'!$DE$153:$DE$1048576,0),MATCH((CUADRO!J$4&amp;$E641),'Hoja de Trabajo para listado'!$DE$151:$DG$151,0)),0)+IFERROR(INDEX('Hoja de Trabajo para listado'!$CD$155:$DC$1048576,MATCH($A641,'Hoja de Trabajo para listado'!$CD$155:$CD$1048576,0),MATCH((CUADRO!J$4&amp;$E641),'Hoja de Trabajo para listado'!$CD$151:$DC$151,0)),0)</f>
        <v>0</v>
      </c>
      <c r="K641" s="241">
        <f ca="1">+IFERROR(INDEX('Hoja de Trabajo para listado'!$A$155:$Z$1048576,MATCH($A641,'Hoja de Trabajo para listado'!$A$155:$A$1048576,0),MATCH((CUADRO!K$4&amp;$E641),'Hoja de Trabajo para listado'!$A$151:$Z$151,0)),0)+IFERROR(INDEX('Hoja de Trabajo para listado'!$AB$155:$BA$1048576,MATCH($A641,'Hoja de Trabajo para listado'!$AB$155:$AB$1048576,0),MATCH((CUADRO!K$4&amp;$E641),'Hoja de Trabajo para listado'!$AB$151:$BA$151,0)),0)+IFERROR(INDEX('Hoja de Trabajo para listado'!$BC$155:$CB$1048576,MATCH($A641,'Hoja de Trabajo para listado'!$BC$155:$BC$1048576,0),MATCH((CUADRO!K$4&amp;$E641),'Hoja de Trabajo para listado'!$BC$151:$CB$151,0)),0)+IFERROR(INDEX('Hoja de Trabajo para listado'!$DE$153:$DG$274,MATCH($A641,'Hoja de Trabajo para listado'!$DE$153:$DE$1048576,0),MATCH((CUADRO!K$4&amp;$E641),'Hoja de Trabajo para listado'!$DE$151:$DG$151,0)),0)+IFERROR(INDEX('Hoja de Trabajo para listado'!$CD$155:$DC$1048576,MATCH($A641,'Hoja de Trabajo para listado'!$CD$155:$CD$1048576,0),MATCH((CUADRO!K$4&amp;$E641),'Hoja de Trabajo para listado'!$CD$151:$DC$151,0)),0)</f>
        <v>0</v>
      </c>
      <c r="L641" s="241">
        <f ca="1">+IFERROR(INDEX('Hoja de Trabajo para listado'!$A$155:$Z$1048576,MATCH($A641,'Hoja de Trabajo para listado'!$A$155:$A$1048576,0),MATCH((CUADRO!L$4&amp;$E641),'Hoja de Trabajo para listado'!$A$151:$Z$151,0)),0)+IFERROR(INDEX('Hoja de Trabajo para listado'!$AB$155:$BA$1048576,MATCH($A641,'Hoja de Trabajo para listado'!$AB$155:$AB$1048576,0),MATCH((CUADRO!L$4&amp;$E641),'Hoja de Trabajo para listado'!$AB$151:$BA$151,0)),0)+IFERROR(INDEX('Hoja de Trabajo para listado'!$BC$155:$CB$1048576,MATCH($A641,'Hoja de Trabajo para listado'!$BC$155:$BC$1048576,0),MATCH((CUADRO!L$4&amp;$E641),'Hoja de Trabajo para listado'!$BC$151:$CB$151,0)),0)+IFERROR(INDEX('Hoja de Trabajo para listado'!$DE$153:$DG$274,MATCH($A641,'Hoja de Trabajo para listado'!$DE$153:$DE$1048576,0),MATCH((CUADRO!L$4&amp;$E641),'Hoja de Trabajo para listado'!$DE$151:$DG$151,0)),0)+IFERROR(INDEX('Hoja de Trabajo para listado'!$CD$155:$DC$1048576,MATCH($A641,'Hoja de Trabajo para listado'!$CD$155:$CD$1048576,0),MATCH((CUADRO!L$4&amp;$E641),'Hoja de Trabajo para listado'!$CD$151:$DC$151,0)),0)</f>
        <v>0</v>
      </c>
      <c r="M641" s="241">
        <f ca="1">+IFERROR(INDEX('Hoja de Trabajo para listado'!$A$155:$Z$1048576,MATCH($A641,'Hoja de Trabajo para listado'!$A$155:$A$1048576,0),MATCH((CUADRO!M$4&amp;$E641),'Hoja de Trabajo para listado'!$A$151:$Z$151,0)),0)+IFERROR(INDEX('Hoja de Trabajo para listado'!$AB$155:$BA$1048576,MATCH($A641,'Hoja de Trabajo para listado'!$AB$155:$AB$1048576,0),MATCH((CUADRO!M$4&amp;$E641),'Hoja de Trabajo para listado'!$AB$151:$BA$151,0)),0)+IFERROR(INDEX('Hoja de Trabajo para listado'!$BC$155:$CB$1048576,MATCH($A641,'Hoja de Trabajo para listado'!$BC$155:$BC$1048576,0),MATCH((CUADRO!M$4&amp;$E641),'Hoja de Trabajo para listado'!$BC$151:$CB$151,0)),0)+IFERROR(INDEX('Hoja de Trabajo para listado'!$DE$153:$DG$274,MATCH($A641,'Hoja de Trabajo para listado'!$DE$153:$DE$1048576,0),MATCH((CUADRO!M$4&amp;$E641),'Hoja de Trabajo para listado'!$DE$151:$DG$151,0)),0)+IFERROR(INDEX('Hoja de Trabajo para listado'!$CD$155:$DC$1048576,MATCH($A641,'Hoja de Trabajo para listado'!$CD$155:$CD$1048576,0),MATCH((CUADRO!M$4&amp;$E641),'Hoja de Trabajo para listado'!$CD$151:$DC$151,0)),0)</f>
        <v>0</v>
      </c>
      <c r="N641" s="241">
        <f ca="1">+IFERROR(INDEX('Hoja de Trabajo para listado'!$A$155:$Z$1048576,MATCH($A641,'Hoja de Trabajo para listado'!$A$155:$A$1048576,0),MATCH((CUADRO!N$4&amp;$E641),'Hoja de Trabajo para listado'!$A$151:$Z$151,0)),0)+IFERROR(INDEX('Hoja de Trabajo para listado'!$AB$155:$BA$1048576,MATCH($A641,'Hoja de Trabajo para listado'!$AB$155:$AB$1048576,0),MATCH((CUADRO!N$4&amp;$E641),'Hoja de Trabajo para listado'!$AB$151:$BA$151,0)),0)+IFERROR(INDEX('Hoja de Trabajo para listado'!$BC$155:$CB$1048576,MATCH($A641,'Hoja de Trabajo para listado'!$BC$155:$BC$1048576,0),MATCH((CUADRO!N$4&amp;$E641),'Hoja de Trabajo para listado'!$BC$151:$CB$151,0)),0)+IFERROR(INDEX('Hoja de Trabajo para listado'!$DE$153:$DG$274,MATCH($A641,'Hoja de Trabajo para listado'!$DE$153:$DE$1048576,0),MATCH((CUADRO!N$4&amp;$E641),'Hoja de Trabajo para listado'!$DE$151:$DG$151,0)),0)+IFERROR(INDEX('Hoja de Trabajo para listado'!$CD$155:$DC$1048576,MATCH($A641,'Hoja de Trabajo para listado'!$CD$155:$CD$1048576,0),MATCH((CUADRO!N$4&amp;$E641),'Hoja de Trabajo para listado'!$CD$151:$DC$151,0)),0)</f>
        <v>0</v>
      </c>
      <c r="O641" s="241">
        <f ca="1">+IFERROR(INDEX('Hoja de Trabajo para listado'!$A$155:$Z$1048576,MATCH($A641,'Hoja de Trabajo para listado'!$A$155:$A$1048576,0),MATCH((CUADRO!O$4&amp;$E641),'Hoja de Trabajo para listado'!$A$151:$Z$151,0)),0)+IFERROR(INDEX('Hoja de Trabajo para listado'!$AB$155:$BA$1048576,MATCH($A641,'Hoja de Trabajo para listado'!$AB$155:$AB$1048576,0),MATCH((CUADRO!O$4&amp;$E641),'Hoja de Trabajo para listado'!$AB$151:$BA$151,0)),0)+IFERROR(INDEX('Hoja de Trabajo para listado'!$BC$155:$CB$1048576,MATCH($A641,'Hoja de Trabajo para listado'!$BC$155:$BC$1048576,0),MATCH((CUADRO!O$4&amp;$E641),'Hoja de Trabajo para listado'!$BC$151:$CB$151,0)),0)+IFERROR(INDEX('Hoja de Trabajo para listado'!$DE$153:$DG$274,MATCH($A641,'Hoja de Trabajo para listado'!$DE$153:$DE$1048576,0),MATCH((CUADRO!O$4&amp;$E641),'Hoja de Trabajo para listado'!$DE$151:$DG$151,0)),0)+IFERROR(INDEX('Hoja de Trabajo para listado'!$CD$155:$DC$1048576,MATCH($A641,'Hoja de Trabajo para listado'!$CD$155:$CD$1048576,0),MATCH((CUADRO!O$4&amp;$E641),'Hoja de Trabajo para listado'!$CD$151:$DC$151,0)),0)</f>
        <v>0</v>
      </c>
      <c r="P641" s="241">
        <f ca="1">+IFERROR(INDEX('Hoja de Trabajo para listado'!$A$155:$Z$1048576,MATCH($A641,'Hoja de Trabajo para listado'!$A$155:$A$1048576,0),MATCH((CUADRO!P$4&amp;$E641),'Hoja de Trabajo para listado'!$A$151:$Z$151,0)),0)+IFERROR(INDEX('Hoja de Trabajo para listado'!$AB$155:$BA$1048576,MATCH($A641,'Hoja de Trabajo para listado'!$AB$155:$AB$1048576,0),MATCH((CUADRO!P$4&amp;$E641),'Hoja de Trabajo para listado'!$AB$151:$BA$151,0)),0)+IFERROR(INDEX('Hoja de Trabajo para listado'!$BC$155:$CB$1048576,MATCH($A641,'Hoja de Trabajo para listado'!$BC$155:$BC$1048576,0),MATCH((CUADRO!P$4&amp;$E641),'Hoja de Trabajo para listado'!$BC$151:$CB$151,0)),0)+IFERROR(INDEX('Hoja de Trabajo para listado'!$DE$153:$DG$274,MATCH($A641,'Hoja de Trabajo para listado'!$DE$153:$DE$1048576,0),MATCH((CUADRO!P$4&amp;$E641),'Hoja de Trabajo para listado'!$DE$151:$DG$151,0)),0)+IFERROR(INDEX('Hoja de Trabajo para listado'!$CD$155:$DC$1048576,MATCH($A641,'Hoja de Trabajo para listado'!$CD$155:$CD$1048576,0),MATCH((CUADRO!P$4&amp;$E641),'Hoja de Trabajo para listado'!$CD$151:$DC$151,0)),0)</f>
        <v>0</v>
      </c>
      <c r="Q641" s="241">
        <f ca="1">+IFERROR(INDEX('Hoja de Trabajo para listado'!$A$155:$Z$1048576,MATCH($A641,'Hoja de Trabajo para listado'!$A$155:$A$1048576,0),MATCH((CUADRO!Q$4&amp;$E641),'Hoja de Trabajo para listado'!$A$151:$Z$151,0)),0)+IFERROR(INDEX('Hoja de Trabajo para listado'!$AB$155:$BA$1048576,MATCH($A641,'Hoja de Trabajo para listado'!$AB$155:$AB$1048576,0),MATCH((CUADRO!Q$4&amp;$E641),'Hoja de Trabajo para listado'!$AB$151:$BA$151,0)),0)+IFERROR(INDEX('Hoja de Trabajo para listado'!$BC$155:$CB$1048576,MATCH($A641,'Hoja de Trabajo para listado'!$BC$155:$BC$1048576,0),MATCH((CUADRO!Q$4&amp;$E641),'Hoja de Trabajo para listado'!$BC$151:$CB$151,0)),0)+IFERROR(INDEX('Hoja de Trabajo para listado'!$DE$153:$DG$274,MATCH($A641,'Hoja de Trabajo para listado'!$DE$153:$DE$1048576,0),MATCH((CUADRO!Q$4&amp;$E641),'Hoja de Trabajo para listado'!$DE$151:$DG$151,0)),0)+IFERROR(INDEX('Hoja de Trabajo para listado'!$CD$155:$DC$1048576,MATCH($A641,'Hoja de Trabajo para listado'!$CD$155:$CD$1048576,0),MATCH((CUADRO!Q$4&amp;$E641),'Hoja de Trabajo para listado'!$CD$151:$DC$151,0)),0)</f>
        <v>0</v>
      </c>
      <c r="R641" s="241">
        <f t="shared" ca="1" si="25"/>
        <v>0</v>
      </c>
      <c r="S641" s="247"/>
      <c r="T641" s="241">
        <f ca="1">+T642</f>
        <v>0</v>
      </c>
      <c r="U641" s="240">
        <f t="shared" si="26"/>
        <v>1</v>
      </c>
      <c r="V641" s="327" t="str">
        <f>+VLOOKUP(A641,bd_lista!$A$3:$E$592,5,FALSE)</f>
        <v>Gobiernos Autonomos Municipales</v>
      </c>
      <c r="W641" s="397" t="str">
        <f>+V641</f>
        <v>Gobiernos Autonomos Municipales</v>
      </c>
      <c r="X641" s="240">
        <f>+VLOOKUP(A641,[4]Sheet1!$A$13:$D$744,4,FALSE)</f>
        <v>0</v>
      </c>
      <c r="Y641" s="240" t="e">
        <f>+VLOOKUP(X641,bd_lista!$A$3:$C$592,3,FALSE)</f>
        <v>#N/A</v>
      </c>
      <c r="Z641" s="290">
        <f>+X641</f>
        <v>0</v>
      </c>
      <c r="AA641" s="291" t="e">
        <f>+Y641</f>
        <v>#N/A</v>
      </c>
    </row>
    <row r="642" spans="1:27" customFormat="1" ht="27" hidden="1" customHeight="1">
      <c r="A642" s="32">
        <v>1272</v>
      </c>
      <c r="B642" s="394"/>
      <c r="C642" s="245" t="str">
        <f>+VLOOKUP(A642,bd_lista!$A$3:$C$592,3,FALSE)</f>
        <v>Gobierno Autónomo Municipal de Papel Pampa</v>
      </c>
      <c r="D642" s="396"/>
      <c r="E642" s="242" t="s">
        <v>1304</v>
      </c>
      <c r="F642" s="241">
        <f ca="1">+IFERROR(INDEX('Hoja de Trabajo para listado'!$A$155:$Z$1048576,MATCH($A642,'Hoja de Trabajo para listado'!$A$155:$A$1048576,0),MATCH((CUADRO!F$4&amp;$E642),'Hoja de Trabajo para listado'!$A$151:$Z$151,0)),0)+IFERROR(INDEX('Hoja de Trabajo para listado'!$AB$155:$BA$1048576,MATCH($A642,'Hoja de Trabajo para listado'!$AB$155:$AB$1048576,0),MATCH((CUADRO!F$4&amp;$E642),'Hoja de Trabajo para listado'!$AB$151:$BA$151,0)),0)+IFERROR(INDEX('Hoja de Trabajo para listado'!$BC$155:$CB$1048576,MATCH($A642,'Hoja de Trabajo para listado'!$BC$155:$BC$1048576,0),MATCH((CUADRO!F$4&amp;$E642),'Hoja de Trabajo para listado'!$BC$151:$CB$151,0)),0)+IFERROR(INDEX('Hoja de Trabajo para listado'!$DE$153:$DG$274,MATCH($A642,'Hoja de Trabajo para listado'!$DE$153:$DE$1048576,0),MATCH((CUADRO!F$4&amp;$E642),'Hoja de Trabajo para listado'!$DE$151:$DG$151,0)),0)+IFERROR(INDEX('Hoja de Trabajo para listado'!$CD$155:$DC$1048576,MATCH($A642,'Hoja de Trabajo para listado'!$CD$155:$CD$1048576,0),MATCH((CUADRO!F$4&amp;$E642),'Hoja de Trabajo para listado'!$CD$151:$DC$151,0)),0)</f>
        <v>0</v>
      </c>
      <c r="G642" s="241">
        <f ca="1">+IFERROR(INDEX('Hoja de Trabajo para listado'!$A$155:$Z$1048576,MATCH($A642,'Hoja de Trabajo para listado'!$A$155:$A$1048576,0),MATCH((CUADRO!G$4&amp;$E642),'Hoja de Trabajo para listado'!$A$151:$Z$151,0)),0)+IFERROR(INDEX('Hoja de Trabajo para listado'!$AB$155:$BA$1048576,MATCH($A642,'Hoja de Trabajo para listado'!$AB$155:$AB$1048576,0),MATCH((CUADRO!G$4&amp;$E642),'Hoja de Trabajo para listado'!$AB$151:$BA$151,0)),0)+IFERROR(INDEX('Hoja de Trabajo para listado'!$BC$155:$CB$1048576,MATCH($A642,'Hoja de Trabajo para listado'!$BC$155:$BC$1048576,0),MATCH((CUADRO!G$4&amp;$E642),'Hoja de Trabajo para listado'!$BC$151:$CB$151,0)),0)+IFERROR(INDEX('Hoja de Trabajo para listado'!$DE$153:$DG$274,MATCH($A642,'Hoja de Trabajo para listado'!$DE$153:$DE$1048576,0),MATCH((CUADRO!G$4&amp;$E642),'Hoja de Trabajo para listado'!$DE$151:$DG$151,0)),0)+IFERROR(INDEX('Hoja de Trabajo para listado'!$CD$155:$DC$1048576,MATCH($A642,'Hoja de Trabajo para listado'!$CD$155:$CD$1048576,0),MATCH((CUADRO!G$4&amp;$E642),'Hoja de Trabajo para listado'!$CD$151:$DC$151,0)),0)</f>
        <v>0</v>
      </c>
      <c r="H642" s="241">
        <f ca="1">+IFERROR(INDEX('Hoja de Trabajo para listado'!$A$155:$Z$1048576,MATCH($A642,'Hoja de Trabajo para listado'!$A$155:$A$1048576,0),MATCH((CUADRO!H$4&amp;$E642),'Hoja de Trabajo para listado'!$A$151:$Z$151,0)),0)+IFERROR(INDEX('Hoja de Trabajo para listado'!$AB$155:$BA$1048576,MATCH($A642,'Hoja de Trabajo para listado'!$AB$155:$AB$1048576,0),MATCH((CUADRO!H$4&amp;$E642),'Hoja de Trabajo para listado'!$AB$151:$BA$151,0)),0)+IFERROR(INDEX('Hoja de Trabajo para listado'!$BC$155:$CB$1048576,MATCH($A642,'Hoja de Trabajo para listado'!$BC$155:$BC$1048576,0),MATCH((CUADRO!H$4&amp;$E642),'Hoja de Trabajo para listado'!$BC$151:$CB$151,0)),0)+IFERROR(INDEX('Hoja de Trabajo para listado'!$DE$153:$DG$274,MATCH($A642,'Hoja de Trabajo para listado'!$DE$153:$DE$1048576,0),MATCH((CUADRO!H$4&amp;$E642),'Hoja de Trabajo para listado'!$DE$151:$DG$151,0)),0)+IFERROR(INDEX('Hoja de Trabajo para listado'!$CD$155:$DC$1048576,MATCH($A642,'Hoja de Trabajo para listado'!$CD$155:$CD$1048576,0),MATCH((CUADRO!H$4&amp;$E642),'Hoja de Trabajo para listado'!$CD$151:$DC$151,0)),0)</f>
        <v>0</v>
      </c>
      <c r="I642" s="241">
        <f ca="1">+IFERROR(INDEX('Hoja de Trabajo para listado'!$A$155:$Z$1048576,MATCH($A642,'Hoja de Trabajo para listado'!$A$155:$A$1048576,0),MATCH((CUADRO!I$4&amp;$E642),'Hoja de Trabajo para listado'!$A$151:$Z$151,0)),0)+IFERROR(INDEX('Hoja de Trabajo para listado'!$AB$155:$BA$1048576,MATCH($A642,'Hoja de Trabajo para listado'!$AB$155:$AB$1048576,0),MATCH((CUADRO!I$4&amp;$E642),'Hoja de Trabajo para listado'!$AB$151:$BA$151,0)),0)+IFERROR(INDEX('Hoja de Trabajo para listado'!$BC$155:$CB$1048576,MATCH($A642,'Hoja de Trabajo para listado'!$BC$155:$BC$1048576,0),MATCH((CUADRO!I$4&amp;$E642),'Hoja de Trabajo para listado'!$BC$151:$CB$151,0)),0)+IFERROR(INDEX('Hoja de Trabajo para listado'!$DE$153:$DG$274,MATCH($A642,'Hoja de Trabajo para listado'!$DE$153:$DE$1048576,0),MATCH((CUADRO!I$4&amp;$E642),'Hoja de Trabajo para listado'!$DE$151:$DG$151,0)),0)+IFERROR(INDEX('Hoja de Trabajo para listado'!$CD$155:$DC$1048576,MATCH($A642,'Hoja de Trabajo para listado'!$CD$155:$CD$1048576,0),MATCH((CUADRO!I$4&amp;$E642),'Hoja de Trabajo para listado'!$CD$151:$DC$151,0)),0)</f>
        <v>0</v>
      </c>
      <c r="J642" s="241">
        <f ca="1">+IFERROR(INDEX('Hoja de Trabajo para listado'!$A$155:$Z$1048576,MATCH($A642,'Hoja de Trabajo para listado'!$A$155:$A$1048576,0),MATCH((CUADRO!J$4&amp;$E642),'Hoja de Trabajo para listado'!$A$151:$Z$151,0)),0)+IFERROR(INDEX('Hoja de Trabajo para listado'!$AB$155:$BA$1048576,MATCH($A642,'Hoja de Trabajo para listado'!$AB$155:$AB$1048576,0),MATCH((CUADRO!J$4&amp;$E642),'Hoja de Trabajo para listado'!$AB$151:$BA$151,0)),0)+IFERROR(INDEX('Hoja de Trabajo para listado'!$BC$155:$CB$1048576,MATCH($A642,'Hoja de Trabajo para listado'!$BC$155:$BC$1048576,0),MATCH((CUADRO!J$4&amp;$E642),'Hoja de Trabajo para listado'!$BC$151:$CB$151,0)),0)+IFERROR(INDEX('Hoja de Trabajo para listado'!$DE$153:$DG$274,MATCH($A642,'Hoja de Trabajo para listado'!$DE$153:$DE$1048576,0),MATCH((CUADRO!J$4&amp;$E642),'Hoja de Trabajo para listado'!$DE$151:$DG$151,0)),0)+IFERROR(INDEX('Hoja de Trabajo para listado'!$CD$155:$DC$1048576,MATCH($A642,'Hoja de Trabajo para listado'!$CD$155:$CD$1048576,0),MATCH((CUADRO!J$4&amp;$E642),'Hoja de Trabajo para listado'!$CD$151:$DC$151,0)),0)</f>
        <v>0</v>
      </c>
      <c r="K642" s="241">
        <f ca="1">+IFERROR(INDEX('Hoja de Trabajo para listado'!$A$155:$Z$1048576,MATCH($A642,'Hoja de Trabajo para listado'!$A$155:$A$1048576,0),MATCH((CUADRO!K$4&amp;$E642),'Hoja de Trabajo para listado'!$A$151:$Z$151,0)),0)+IFERROR(INDEX('Hoja de Trabajo para listado'!$AB$155:$BA$1048576,MATCH($A642,'Hoja de Trabajo para listado'!$AB$155:$AB$1048576,0),MATCH((CUADRO!K$4&amp;$E642),'Hoja de Trabajo para listado'!$AB$151:$BA$151,0)),0)+IFERROR(INDEX('Hoja de Trabajo para listado'!$BC$155:$CB$1048576,MATCH($A642,'Hoja de Trabajo para listado'!$BC$155:$BC$1048576,0),MATCH((CUADRO!K$4&amp;$E642),'Hoja de Trabajo para listado'!$BC$151:$CB$151,0)),0)+IFERROR(INDEX('Hoja de Trabajo para listado'!$DE$153:$DG$274,MATCH($A642,'Hoja de Trabajo para listado'!$DE$153:$DE$1048576,0),MATCH((CUADRO!K$4&amp;$E642),'Hoja de Trabajo para listado'!$DE$151:$DG$151,0)),0)+IFERROR(INDEX('Hoja de Trabajo para listado'!$CD$155:$DC$1048576,MATCH($A642,'Hoja de Trabajo para listado'!$CD$155:$CD$1048576,0),MATCH((CUADRO!K$4&amp;$E642),'Hoja de Trabajo para listado'!$CD$151:$DC$151,0)),0)</f>
        <v>0</v>
      </c>
      <c r="L642" s="241">
        <f ca="1">+IFERROR(INDEX('Hoja de Trabajo para listado'!$A$155:$Z$1048576,MATCH($A642,'Hoja de Trabajo para listado'!$A$155:$A$1048576,0),MATCH((CUADRO!L$4&amp;$E642),'Hoja de Trabajo para listado'!$A$151:$Z$151,0)),0)+IFERROR(INDEX('Hoja de Trabajo para listado'!$AB$155:$BA$1048576,MATCH($A642,'Hoja de Trabajo para listado'!$AB$155:$AB$1048576,0),MATCH((CUADRO!L$4&amp;$E642),'Hoja de Trabajo para listado'!$AB$151:$BA$151,0)),0)+IFERROR(INDEX('Hoja de Trabajo para listado'!$BC$155:$CB$1048576,MATCH($A642,'Hoja de Trabajo para listado'!$BC$155:$BC$1048576,0),MATCH((CUADRO!L$4&amp;$E642),'Hoja de Trabajo para listado'!$BC$151:$CB$151,0)),0)+IFERROR(INDEX('Hoja de Trabajo para listado'!$DE$153:$DG$274,MATCH($A642,'Hoja de Trabajo para listado'!$DE$153:$DE$1048576,0),MATCH((CUADRO!L$4&amp;$E642),'Hoja de Trabajo para listado'!$DE$151:$DG$151,0)),0)+IFERROR(INDEX('Hoja de Trabajo para listado'!$CD$155:$DC$1048576,MATCH($A642,'Hoja de Trabajo para listado'!$CD$155:$CD$1048576,0),MATCH((CUADRO!L$4&amp;$E642),'Hoja de Trabajo para listado'!$CD$151:$DC$151,0)),0)</f>
        <v>0</v>
      </c>
      <c r="M642" s="241">
        <f ca="1">+IFERROR(INDEX('Hoja de Trabajo para listado'!$A$155:$Z$1048576,MATCH($A642,'Hoja de Trabajo para listado'!$A$155:$A$1048576,0),MATCH((CUADRO!M$4&amp;$E642),'Hoja de Trabajo para listado'!$A$151:$Z$151,0)),0)+IFERROR(INDEX('Hoja de Trabajo para listado'!$AB$155:$BA$1048576,MATCH($A642,'Hoja de Trabajo para listado'!$AB$155:$AB$1048576,0),MATCH((CUADRO!M$4&amp;$E642),'Hoja de Trabajo para listado'!$AB$151:$BA$151,0)),0)+IFERROR(INDEX('Hoja de Trabajo para listado'!$BC$155:$CB$1048576,MATCH($A642,'Hoja de Trabajo para listado'!$BC$155:$BC$1048576,0),MATCH((CUADRO!M$4&amp;$E642),'Hoja de Trabajo para listado'!$BC$151:$CB$151,0)),0)+IFERROR(INDEX('Hoja de Trabajo para listado'!$DE$153:$DG$274,MATCH($A642,'Hoja de Trabajo para listado'!$DE$153:$DE$1048576,0),MATCH((CUADRO!M$4&amp;$E642),'Hoja de Trabajo para listado'!$DE$151:$DG$151,0)),0)+IFERROR(INDEX('Hoja de Trabajo para listado'!$CD$155:$DC$1048576,MATCH($A642,'Hoja de Trabajo para listado'!$CD$155:$CD$1048576,0),MATCH((CUADRO!M$4&amp;$E642),'Hoja de Trabajo para listado'!$CD$151:$DC$151,0)),0)</f>
        <v>0</v>
      </c>
      <c r="N642" s="241">
        <f ca="1">+IFERROR(INDEX('Hoja de Trabajo para listado'!$A$155:$Z$1048576,MATCH($A642,'Hoja de Trabajo para listado'!$A$155:$A$1048576,0),MATCH((CUADRO!N$4&amp;$E642),'Hoja de Trabajo para listado'!$A$151:$Z$151,0)),0)+IFERROR(INDEX('Hoja de Trabajo para listado'!$AB$155:$BA$1048576,MATCH($A642,'Hoja de Trabajo para listado'!$AB$155:$AB$1048576,0),MATCH((CUADRO!N$4&amp;$E642),'Hoja de Trabajo para listado'!$AB$151:$BA$151,0)),0)+IFERROR(INDEX('Hoja de Trabajo para listado'!$BC$155:$CB$1048576,MATCH($A642,'Hoja de Trabajo para listado'!$BC$155:$BC$1048576,0),MATCH((CUADRO!N$4&amp;$E642),'Hoja de Trabajo para listado'!$BC$151:$CB$151,0)),0)+IFERROR(INDEX('Hoja de Trabajo para listado'!$DE$153:$DG$274,MATCH($A642,'Hoja de Trabajo para listado'!$DE$153:$DE$1048576,0),MATCH((CUADRO!N$4&amp;$E642),'Hoja de Trabajo para listado'!$DE$151:$DG$151,0)),0)+IFERROR(INDEX('Hoja de Trabajo para listado'!$CD$155:$DC$1048576,MATCH($A642,'Hoja de Trabajo para listado'!$CD$155:$CD$1048576,0),MATCH((CUADRO!N$4&amp;$E642),'Hoja de Trabajo para listado'!$CD$151:$DC$151,0)),0)</f>
        <v>0</v>
      </c>
      <c r="O642" s="241">
        <f ca="1">+IFERROR(INDEX('Hoja de Trabajo para listado'!$A$155:$Z$1048576,MATCH($A642,'Hoja de Trabajo para listado'!$A$155:$A$1048576,0),MATCH((CUADRO!O$4&amp;$E642),'Hoja de Trabajo para listado'!$A$151:$Z$151,0)),0)+IFERROR(INDEX('Hoja de Trabajo para listado'!$AB$155:$BA$1048576,MATCH($A642,'Hoja de Trabajo para listado'!$AB$155:$AB$1048576,0),MATCH((CUADRO!O$4&amp;$E642),'Hoja de Trabajo para listado'!$AB$151:$BA$151,0)),0)+IFERROR(INDEX('Hoja de Trabajo para listado'!$BC$155:$CB$1048576,MATCH($A642,'Hoja de Trabajo para listado'!$BC$155:$BC$1048576,0),MATCH((CUADRO!O$4&amp;$E642),'Hoja de Trabajo para listado'!$BC$151:$CB$151,0)),0)+IFERROR(INDEX('Hoja de Trabajo para listado'!$DE$153:$DG$274,MATCH($A642,'Hoja de Trabajo para listado'!$DE$153:$DE$1048576,0),MATCH((CUADRO!O$4&amp;$E642),'Hoja de Trabajo para listado'!$DE$151:$DG$151,0)),0)+IFERROR(INDEX('Hoja de Trabajo para listado'!$CD$155:$DC$1048576,MATCH($A642,'Hoja de Trabajo para listado'!$CD$155:$CD$1048576,0),MATCH((CUADRO!O$4&amp;$E642),'Hoja de Trabajo para listado'!$CD$151:$DC$151,0)),0)</f>
        <v>0</v>
      </c>
      <c r="P642" s="241">
        <f ca="1">+IFERROR(INDEX('Hoja de Trabajo para listado'!$A$155:$Z$1048576,MATCH($A642,'Hoja de Trabajo para listado'!$A$155:$A$1048576,0),MATCH((CUADRO!P$4&amp;$E642),'Hoja de Trabajo para listado'!$A$151:$Z$151,0)),0)+IFERROR(INDEX('Hoja de Trabajo para listado'!$AB$155:$BA$1048576,MATCH($A642,'Hoja de Trabajo para listado'!$AB$155:$AB$1048576,0),MATCH((CUADRO!P$4&amp;$E642),'Hoja de Trabajo para listado'!$AB$151:$BA$151,0)),0)+IFERROR(INDEX('Hoja de Trabajo para listado'!$BC$155:$CB$1048576,MATCH($A642,'Hoja de Trabajo para listado'!$BC$155:$BC$1048576,0),MATCH((CUADRO!P$4&amp;$E642),'Hoja de Trabajo para listado'!$BC$151:$CB$151,0)),0)+IFERROR(INDEX('Hoja de Trabajo para listado'!$DE$153:$DG$274,MATCH($A642,'Hoja de Trabajo para listado'!$DE$153:$DE$1048576,0),MATCH((CUADRO!P$4&amp;$E642),'Hoja de Trabajo para listado'!$DE$151:$DG$151,0)),0)+IFERROR(INDEX('Hoja de Trabajo para listado'!$CD$155:$DC$1048576,MATCH($A642,'Hoja de Trabajo para listado'!$CD$155:$CD$1048576,0),MATCH((CUADRO!P$4&amp;$E642),'Hoja de Trabajo para listado'!$CD$151:$DC$151,0)),0)</f>
        <v>0</v>
      </c>
      <c r="Q642" s="241">
        <f ca="1">+IFERROR(INDEX('Hoja de Trabajo para listado'!$A$155:$Z$1048576,MATCH($A642,'Hoja de Trabajo para listado'!$A$155:$A$1048576,0),MATCH((CUADRO!Q$4&amp;$E642),'Hoja de Trabajo para listado'!$A$151:$Z$151,0)),0)+IFERROR(INDEX('Hoja de Trabajo para listado'!$AB$155:$BA$1048576,MATCH($A642,'Hoja de Trabajo para listado'!$AB$155:$AB$1048576,0),MATCH((CUADRO!Q$4&amp;$E642),'Hoja de Trabajo para listado'!$AB$151:$BA$151,0)),0)+IFERROR(INDEX('Hoja de Trabajo para listado'!$BC$155:$CB$1048576,MATCH($A642,'Hoja de Trabajo para listado'!$BC$155:$BC$1048576,0),MATCH((CUADRO!Q$4&amp;$E642),'Hoja de Trabajo para listado'!$BC$151:$CB$151,0)),0)+IFERROR(INDEX('Hoja de Trabajo para listado'!$DE$153:$DG$274,MATCH($A642,'Hoja de Trabajo para listado'!$DE$153:$DE$1048576,0),MATCH((CUADRO!Q$4&amp;$E642),'Hoja de Trabajo para listado'!$DE$151:$DG$151,0)),0)+IFERROR(INDEX('Hoja de Trabajo para listado'!$CD$155:$DC$1048576,MATCH($A642,'Hoja de Trabajo para listado'!$CD$155:$CD$1048576,0),MATCH((CUADRO!Q$4&amp;$E642),'Hoja de Trabajo para listado'!$CD$151:$DC$151,0)),0)</f>
        <v>0</v>
      </c>
      <c r="R642" s="241">
        <f t="shared" ca="1" si="25"/>
        <v>0</v>
      </c>
      <c r="S642" s="247">
        <f ca="1">+R641+R642</f>
        <v>0</v>
      </c>
      <c r="T642" s="241">
        <f ca="1">+S642</f>
        <v>0</v>
      </c>
      <c r="U642" s="240">
        <f t="shared" si="26"/>
        <v>2</v>
      </c>
      <c r="V642" s="327" t="str">
        <f>+VLOOKUP(A642,bd_lista!$A$3:$E$592,5,FALSE)</f>
        <v>Gobiernos Autonomos Municipales</v>
      </c>
      <c r="W642" s="398"/>
      <c r="X642" s="240">
        <f>+VLOOKUP(A642,[4]Sheet1!$A$13:$D$744,4,FALSE)</f>
        <v>0</v>
      </c>
      <c r="Y642" s="240" t="e">
        <f>+VLOOKUP(X642,bd_lista!$A$3:$C$592,3,FALSE)</f>
        <v>#N/A</v>
      </c>
      <c r="Z642" s="288"/>
      <c r="AA642" s="289"/>
    </row>
    <row r="643" spans="1:27" customFormat="1" ht="15" hidden="1" customHeight="1">
      <c r="A643" s="32">
        <v>1273</v>
      </c>
      <c r="B643" s="393">
        <f>+A643</f>
        <v>1273</v>
      </c>
      <c r="C643" s="245" t="str">
        <f>+VLOOKUP(A643,bd_lista!$A$3:$C$592,3,FALSE)</f>
        <v>Gobierno Autónomo Municipal de Chacarilla</v>
      </c>
      <c r="D643" s="395" t="str">
        <f>+C643</f>
        <v>Gobierno Autónomo Municipal de Chacarilla</v>
      </c>
      <c r="E643" s="240" t="s">
        <v>1303</v>
      </c>
      <c r="F643" s="241">
        <f ca="1">+IFERROR(INDEX('Hoja de Trabajo para listado'!$A$155:$Z$1048576,MATCH($A643,'Hoja de Trabajo para listado'!$A$155:$A$1048576,0),MATCH((CUADRO!F$4&amp;$E643),'Hoja de Trabajo para listado'!$A$151:$Z$151,0)),0)+IFERROR(INDEX('Hoja de Trabajo para listado'!$AB$155:$BA$1048576,MATCH($A643,'Hoja de Trabajo para listado'!$AB$155:$AB$1048576,0),MATCH((CUADRO!F$4&amp;$E643),'Hoja de Trabajo para listado'!$AB$151:$BA$151,0)),0)+IFERROR(INDEX('Hoja de Trabajo para listado'!$BC$155:$CB$1048576,MATCH($A643,'Hoja de Trabajo para listado'!$BC$155:$BC$1048576,0),MATCH((CUADRO!F$4&amp;$E643),'Hoja de Trabajo para listado'!$BC$151:$CB$151,0)),0)+IFERROR(INDEX('Hoja de Trabajo para listado'!$DE$153:$DG$274,MATCH($A643,'Hoja de Trabajo para listado'!$DE$153:$DE$1048576,0),MATCH((CUADRO!F$4&amp;$E643),'Hoja de Trabajo para listado'!$DE$151:$DG$151,0)),0)+IFERROR(INDEX('Hoja de Trabajo para listado'!$CD$155:$DC$1048576,MATCH($A643,'Hoja de Trabajo para listado'!$CD$155:$CD$1048576,0),MATCH((CUADRO!F$4&amp;$E643),'Hoja de Trabajo para listado'!$CD$151:$DC$151,0)),0)</f>
        <v>0</v>
      </c>
      <c r="G643" s="241">
        <f ca="1">+IFERROR(INDEX('Hoja de Trabajo para listado'!$A$155:$Z$1048576,MATCH($A643,'Hoja de Trabajo para listado'!$A$155:$A$1048576,0),MATCH((CUADRO!G$4&amp;$E643),'Hoja de Trabajo para listado'!$A$151:$Z$151,0)),0)+IFERROR(INDEX('Hoja de Trabajo para listado'!$AB$155:$BA$1048576,MATCH($A643,'Hoja de Trabajo para listado'!$AB$155:$AB$1048576,0),MATCH((CUADRO!G$4&amp;$E643),'Hoja de Trabajo para listado'!$AB$151:$BA$151,0)),0)+IFERROR(INDEX('Hoja de Trabajo para listado'!$BC$155:$CB$1048576,MATCH($A643,'Hoja de Trabajo para listado'!$BC$155:$BC$1048576,0),MATCH((CUADRO!G$4&amp;$E643),'Hoja de Trabajo para listado'!$BC$151:$CB$151,0)),0)+IFERROR(INDEX('Hoja de Trabajo para listado'!$DE$153:$DG$274,MATCH($A643,'Hoja de Trabajo para listado'!$DE$153:$DE$1048576,0),MATCH((CUADRO!G$4&amp;$E643),'Hoja de Trabajo para listado'!$DE$151:$DG$151,0)),0)+IFERROR(INDEX('Hoja de Trabajo para listado'!$CD$155:$DC$1048576,MATCH($A643,'Hoja de Trabajo para listado'!$CD$155:$CD$1048576,0),MATCH((CUADRO!G$4&amp;$E643),'Hoja de Trabajo para listado'!$CD$151:$DC$151,0)),0)</f>
        <v>0</v>
      </c>
      <c r="H643" s="241">
        <f ca="1">+IFERROR(INDEX('Hoja de Trabajo para listado'!$A$155:$Z$1048576,MATCH($A643,'Hoja de Trabajo para listado'!$A$155:$A$1048576,0),MATCH((CUADRO!H$4&amp;$E643),'Hoja de Trabajo para listado'!$A$151:$Z$151,0)),0)+IFERROR(INDEX('Hoja de Trabajo para listado'!$AB$155:$BA$1048576,MATCH($A643,'Hoja de Trabajo para listado'!$AB$155:$AB$1048576,0),MATCH((CUADRO!H$4&amp;$E643),'Hoja de Trabajo para listado'!$AB$151:$BA$151,0)),0)+IFERROR(INDEX('Hoja de Trabajo para listado'!$BC$155:$CB$1048576,MATCH($A643,'Hoja de Trabajo para listado'!$BC$155:$BC$1048576,0),MATCH((CUADRO!H$4&amp;$E643),'Hoja de Trabajo para listado'!$BC$151:$CB$151,0)),0)+IFERROR(INDEX('Hoja de Trabajo para listado'!$DE$153:$DG$274,MATCH($A643,'Hoja de Trabajo para listado'!$DE$153:$DE$1048576,0),MATCH((CUADRO!H$4&amp;$E643),'Hoja de Trabajo para listado'!$DE$151:$DG$151,0)),0)+IFERROR(INDEX('Hoja de Trabajo para listado'!$CD$155:$DC$1048576,MATCH($A643,'Hoja de Trabajo para listado'!$CD$155:$CD$1048576,0),MATCH((CUADRO!H$4&amp;$E643),'Hoja de Trabajo para listado'!$CD$151:$DC$151,0)),0)</f>
        <v>0</v>
      </c>
      <c r="I643" s="241">
        <f ca="1">+IFERROR(INDEX('Hoja de Trabajo para listado'!$A$155:$Z$1048576,MATCH($A643,'Hoja de Trabajo para listado'!$A$155:$A$1048576,0),MATCH((CUADRO!I$4&amp;$E643),'Hoja de Trabajo para listado'!$A$151:$Z$151,0)),0)+IFERROR(INDEX('Hoja de Trabajo para listado'!$AB$155:$BA$1048576,MATCH($A643,'Hoja de Trabajo para listado'!$AB$155:$AB$1048576,0),MATCH((CUADRO!I$4&amp;$E643),'Hoja de Trabajo para listado'!$AB$151:$BA$151,0)),0)+IFERROR(INDEX('Hoja de Trabajo para listado'!$BC$155:$CB$1048576,MATCH($A643,'Hoja de Trabajo para listado'!$BC$155:$BC$1048576,0),MATCH((CUADRO!I$4&amp;$E643),'Hoja de Trabajo para listado'!$BC$151:$CB$151,0)),0)+IFERROR(INDEX('Hoja de Trabajo para listado'!$DE$153:$DG$274,MATCH($A643,'Hoja de Trabajo para listado'!$DE$153:$DE$1048576,0),MATCH((CUADRO!I$4&amp;$E643),'Hoja de Trabajo para listado'!$DE$151:$DG$151,0)),0)+IFERROR(INDEX('Hoja de Trabajo para listado'!$CD$155:$DC$1048576,MATCH($A643,'Hoja de Trabajo para listado'!$CD$155:$CD$1048576,0),MATCH((CUADRO!I$4&amp;$E643),'Hoja de Trabajo para listado'!$CD$151:$DC$151,0)),0)</f>
        <v>0</v>
      </c>
      <c r="J643" s="241">
        <f ca="1">+IFERROR(INDEX('Hoja de Trabajo para listado'!$A$155:$Z$1048576,MATCH($A643,'Hoja de Trabajo para listado'!$A$155:$A$1048576,0),MATCH((CUADRO!J$4&amp;$E643),'Hoja de Trabajo para listado'!$A$151:$Z$151,0)),0)+IFERROR(INDEX('Hoja de Trabajo para listado'!$AB$155:$BA$1048576,MATCH($A643,'Hoja de Trabajo para listado'!$AB$155:$AB$1048576,0),MATCH((CUADRO!J$4&amp;$E643),'Hoja de Trabajo para listado'!$AB$151:$BA$151,0)),0)+IFERROR(INDEX('Hoja de Trabajo para listado'!$BC$155:$CB$1048576,MATCH($A643,'Hoja de Trabajo para listado'!$BC$155:$BC$1048576,0),MATCH((CUADRO!J$4&amp;$E643),'Hoja de Trabajo para listado'!$BC$151:$CB$151,0)),0)+IFERROR(INDEX('Hoja de Trabajo para listado'!$DE$153:$DG$274,MATCH($A643,'Hoja de Trabajo para listado'!$DE$153:$DE$1048576,0),MATCH((CUADRO!J$4&amp;$E643),'Hoja de Trabajo para listado'!$DE$151:$DG$151,0)),0)+IFERROR(INDEX('Hoja de Trabajo para listado'!$CD$155:$DC$1048576,MATCH($A643,'Hoja de Trabajo para listado'!$CD$155:$CD$1048576,0),MATCH((CUADRO!J$4&amp;$E643),'Hoja de Trabajo para listado'!$CD$151:$DC$151,0)),0)</f>
        <v>0</v>
      </c>
      <c r="K643" s="241">
        <f ca="1">+IFERROR(INDEX('Hoja de Trabajo para listado'!$A$155:$Z$1048576,MATCH($A643,'Hoja de Trabajo para listado'!$A$155:$A$1048576,0),MATCH((CUADRO!K$4&amp;$E643),'Hoja de Trabajo para listado'!$A$151:$Z$151,0)),0)+IFERROR(INDEX('Hoja de Trabajo para listado'!$AB$155:$BA$1048576,MATCH($A643,'Hoja de Trabajo para listado'!$AB$155:$AB$1048576,0),MATCH((CUADRO!K$4&amp;$E643),'Hoja de Trabajo para listado'!$AB$151:$BA$151,0)),0)+IFERROR(INDEX('Hoja de Trabajo para listado'!$BC$155:$CB$1048576,MATCH($A643,'Hoja de Trabajo para listado'!$BC$155:$BC$1048576,0),MATCH((CUADRO!K$4&amp;$E643),'Hoja de Trabajo para listado'!$BC$151:$CB$151,0)),0)+IFERROR(INDEX('Hoja de Trabajo para listado'!$DE$153:$DG$274,MATCH($A643,'Hoja de Trabajo para listado'!$DE$153:$DE$1048576,0),MATCH((CUADRO!K$4&amp;$E643),'Hoja de Trabajo para listado'!$DE$151:$DG$151,0)),0)+IFERROR(INDEX('Hoja de Trabajo para listado'!$CD$155:$DC$1048576,MATCH($A643,'Hoja de Trabajo para listado'!$CD$155:$CD$1048576,0),MATCH((CUADRO!K$4&amp;$E643),'Hoja de Trabajo para listado'!$CD$151:$DC$151,0)),0)</f>
        <v>0</v>
      </c>
      <c r="L643" s="241">
        <f ca="1">+IFERROR(INDEX('Hoja de Trabajo para listado'!$A$155:$Z$1048576,MATCH($A643,'Hoja de Trabajo para listado'!$A$155:$A$1048576,0),MATCH((CUADRO!L$4&amp;$E643),'Hoja de Trabajo para listado'!$A$151:$Z$151,0)),0)+IFERROR(INDEX('Hoja de Trabajo para listado'!$AB$155:$BA$1048576,MATCH($A643,'Hoja de Trabajo para listado'!$AB$155:$AB$1048576,0),MATCH((CUADRO!L$4&amp;$E643),'Hoja de Trabajo para listado'!$AB$151:$BA$151,0)),0)+IFERROR(INDEX('Hoja de Trabajo para listado'!$BC$155:$CB$1048576,MATCH($A643,'Hoja de Trabajo para listado'!$BC$155:$BC$1048576,0),MATCH((CUADRO!L$4&amp;$E643),'Hoja de Trabajo para listado'!$BC$151:$CB$151,0)),0)+IFERROR(INDEX('Hoja de Trabajo para listado'!$DE$153:$DG$274,MATCH($A643,'Hoja de Trabajo para listado'!$DE$153:$DE$1048576,0),MATCH((CUADRO!L$4&amp;$E643),'Hoja de Trabajo para listado'!$DE$151:$DG$151,0)),0)+IFERROR(INDEX('Hoja de Trabajo para listado'!$CD$155:$DC$1048576,MATCH($A643,'Hoja de Trabajo para listado'!$CD$155:$CD$1048576,0),MATCH((CUADRO!L$4&amp;$E643),'Hoja de Trabajo para listado'!$CD$151:$DC$151,0)),0)</f>
        <v>0</v>
      </c>
      <c r="M643" s="241">
        <f ca="1">+IFERROR(INDEX('Hoja de Trabajo para listado'!$A$155:$Z$1048576,MATCH($A643,'Hoja de Trabajo para listado'!$A$155:$A$1048576,0),MATCH((CUADRO!M$4&amp;$E643),'Hoja de Trabajo para listado'!$A$151:$Z$151,0)),0)+IFERROR(INDEX('Hoja de Trabajo para listado'!$AB$155:$BA$1048576,MATCH($A643,'Hoja de Trabajo para listado'!$AB$155:$AB$1048576,0),MATCH((CUADRO!M$4&amp;$E643),'Hoja de Trabajo para listado'!$AB$151:$BA$151,0)),0)+IFERROR(INDEX('Hoja de Trabajo para listado'!$BC$155:$CB$1048576,MATCH($A643,'Hoja de Trabajo para listado'!$BC$155:$BC$1048576,0),MATCH((CUADRO!M$4&amp;$E643),'Hoja de Trabajo para listado'!$BC$151:$CB$151,0)),0)+IFERROR(INDEX('Hoja de Trabajo para listado'!$DE$153:$DG$274,MATCH($A643,'Hoja de Trabajo para listado'!$DE$153:$DE$1048576,0),MATCH((CUADRO!M$4&amp;$E643),'Hoja de Trabajo para listado'!$DE$151:$DG$151,0)),0)+IFERROR(INDEX('Hoja de Trabajo para listado'!$CD$155:$DC$1048576,MATCH($A643,'Hoja de Trabajo para listado'!$CD$155:$CD$1048576,0),MATCH((CUADRO!M$4&amp;$E643),'Hoja de Trabajo para listado'!$CD$151:$DC$151,0)),0)</f>
        <v>0</v>
      </c>
      <c r="N643" s="241">
        <f ca="1">+IFERROR(INDEX('Hoja de Trabajo para listado'!$A$155:$Z$1048576,MATCH($A643,'Hoja de Trabajo para listado'!$A$155:$A$1048576,0),MATCH((CUADRO!N$4&amp;$E643),'Hoja de Trabajo para listado'!$A$151:$Z$151,0)),0)+IFERROR(INDEX('Hoja de Trabajo para listado'!$AB$155:$BA$1048576,MATCH($A643,'Hoja de Trabajo para listado'!$AB$155:$AB$1048576,0),MATCH((CUADRO!N$4&amp;$E643),'Hoja de Trabajo para listado'!$AB$151:$BA$151,0)),0)+IFERROR(INDEX('Hoja de Trabajo para listado'!$BC$155:$CB$1048576,MATCH($A643,'Hoja de Trabajo para listado'!$BC$155:$BC$1048576,0),MATCH((CUADRO!N$4&amp;$E643),'Hoja de Trabajo para listado'!$BC$151:$CB$151,0)),0)+IFERROR(INDEX('Hoja de Trabajo para listado'!$DE$153:$DG$274,MATCH($A643,'Hoja de Trabajo para listado'!$DE$153:$DE$1048576,0),MATCH((CUADRO!N$4&amp;$E643),'Hoja de Trabajo para listado'!$DE$151:$DG$151,0)),0)+IFERROR(INDEX('Hoja de Trabajo para listado'!$CD$155:$DC$1048576,MATCH($A643,'Hoja de Trabajo para listado'!$CD$155:$CD$1048576,0),MATCH((CUADRO!N$4&amp;$E643),'Hoja de Trabajo para listado'!$CD$151:$DC$151,0)),0)</f>
        <v>0</v>
      </c>
      <c r="O643" s="241">
        <f ca="1">+IFERROR(INDEX('Hoja de Trabajo para listado'!$A$155:$Z$1048576,MATCH($A643,'Hoja de Trabajo para listado'!$A$155:$A$1048576,0),MATCH((CUADRO!O$4&amp;$E643),'Hoja de Trabajo para listado'!$A$151:$Z$151,0)),0)+IFERROR(INDEX('Hoja de Trabajo para listado'!$AB$155:$BA$1048576,MATCH($A643,'Hoja de Trabajo para listado'!$AB$155:$AB$1048576,0),MATCH((CUADRO!O$4&amp;$E643),'Hoja de Trabajo para listado'!$AB$151:$BA$151,0)),0)+IFERROR(INDEX('Hoja de Trabajo para listado'!$BC$155:$CB$1048576,MATCH($A643,'Hoja de Trabajo para listado'!$BC$155:$BC$1048576,0),MATCH((CUADRO!O$4&amp;$E643),'Hoja de Trabajo para listado'!$BC$151:$CB$151,0)),0)+IFERROR(INDEX('Hoja de Trabajo para listado'!$DE$153:$DG$274,MATCH($A643,'Hoja de Trabajo para listado'!$DE$153:$DE$1048576,0),MATCH((CUADRO!O$4&amp;$E643),'Hoja de Trabajo para listado'!$DE$151:$DG$151,0)),0)+IFERROR(INDEX('Hoja de Trabajo para listado'!$CD$155:$DC$1048576,MATCH($A643,'Hoja de Trabajo para listado'!$CD$155:$CD$1048576,0),MATCH((CUADRO!O$4&amp;$E643),'Hoja de Trabajo para listado'!$CD$151:$DC$151,0)),0)</f>
        <v>0</v>
      </c>
      <c r="P643" s="241">
        <f ca="1">+IFERROR(INDEX('Hoja de Trabajo para listado'!$A$155:$Z$1048576,MATCH($A643,'Hoja de Trabajo para listado'!$A$155:$A$1048576,0),MATCH((CUADRO!P$4&amp;$E643),'Hoja de Trabajo para listado'!$A$151:$Z$151,0)),0)+IFERROR(INDEX('Hoja de Trabajo para listado'!$AB$155:$BA$1048576,MATCH($A643,'Hoja de Trabajo para listado'!$AB$155:$AB$1048576,0),MATCH((CUADRO!P$4&amp;$E643),'Hoja de Trabajo para listado'!$AB$151:$BA$151,0)),0)+IFERROR(INDEX('Hoja de Trabajo para listado'!$BC$155:$CB$1048576,MATCH($A643,'Hoja de Trabajo para listado'!$BC$155:$BC$1048576,0),MATCH((CUADRO!P$4&amp;$E643),'Hoja de Trabajo para listado'!$BC$151:$CB$151,0)),0)+IFERROR(INDEX('Hoja de Trabajo para listado'!$DE$153:$DG$274,MATCH($A643,'Hoja de Trabajo para listado'!$DE$153:$DE$1048576,0),MATCH((CUADRO!P$4&amp;$E643),'Hoja de Trabajo para listado'!$DE$151:$DG$151,0)),0)+IFERROR(INDEX('Hoja de Trabajo para listado'!$CD$155:$DC$1048576,MATCH($A643,'Hoja de Trabajo para listado'!$CD$155:$CD$1048576,0),MATCH((CUADRO!P$4&amp;$E643),'Hoja de Trabajo para listado'!$CD$151:$DC$151,0)),0)</f>
        <v>0</v>
      </c>
      <c r="Q643" s="241">
        <f ca="1">+IFERROR(INDEX('Hoja de Trabajo para listado'!$A$155:$Z$1048576,MATCH($A643,'Hoja de Trabajo para listado'!$A$155:$A$1048576,0),MATCH((CUADRO!Q$4&amp;$E643),'Hoja de Trabajo para listado'!$A$151:$Z$151,0)),0)+IFERROR(INDEX('Hoja de Trabajo para listado'!$AB$155:$BA$1048576,MATCH($A643,'Hoja de Trabajo para listado'!$AB$155:$AB$1048576,0),MATCH((CUADRO!Q$4&amp;$E643),'Hoja de Trabajo para listado'!$AB$151:$BA$151,0)),0)+IFERROR(INDEX('Hoja de Trabajo para listado'!$BC$155:$CB$1048576,MATCH($A643,'Hoja de Trabajo para listado'!$BC$155:$BC$1048576,0),MATCH((CUADRO!Q$4&amp;$E643),'Hoja de Trabajo para listado'!$BC$151:$CB$151,0)),0)+IFERROR(INDEX('Hoja de Trabajo para listado'!$DE$153:$DG$274,MATCH($A643,'Hoja de Trabajo para listado'!$DE$153:$DE$1048576,0),MATCH((CUADRO!Q$4&amp;$E643),'Hoja de Trabajo para listado'!$DE$151:$DG$151,0)),0)+IFERROR(INDEX('Hoja de Trabajo para listado'!$CD$155:$DC$1048576,MATCH($A643,'Hoja de Trabajo para listado'!$CD$155:$CD$1048576,0),MATCH((CUADRO!Q$4&amp;$E643),'Hoja de Trabajo para listado'!$CD$151:$DC$151,0)),0)</f>
        <v>0</v>
      </c>
      <c r="R643" s="241">
        <f t="shared" ca="1" si="25"/>
        <v>0</v>
      </c>
      <c r="S643" s="247"/>
      <c r="T643" s="241">
        <f ca="1">+T644</f>
        <v>0</v>
      </c>
      <c r="U643" s="240">
        <f t="shared" si="26"/>
        <v>1</v>
      </c>
      <c r="V643" s="327" t="str">
        <f>+VLOOKUP(A643,bd_lista!$A$3:$E$592,5,FALSE)</f>
        <v>Gobiernos Autonomos Municipales</v>
      </c>
      <c r="W643" s="397" t="str">
        <f>+V643</f>
        <v>Gobiernos Autonomos Municipales</v>
      </c>
      <c r="X643" s="240">
        <f>+VLOOKUP(A643,[4]Sheet1!$A$13:$D$744,4,FALSE)</f>
        <v>0</v>
      </c>
      <c r="Y643" s="240" t="e">
        <f>+VLOOKUP(X643,bd_lista!$A$3:$C$592,3,FALSE)</f>
        <v>#N/A</v>
      </c>
      <c r="Z643" s="290">
        <f>+X643</f>
        <v>0</v>
      </c>
      <c r="AA643" s="291" t="e">
        <f>+Y643</f>
        <v>#N/A</v>
      </c>
    </row>
    <row r="644" spans="1:27" customFormat="1" ht="15" hidden="1" customHeight="1">
      <c r="A644" s="32">
        <v>1273</v>
      </c>
      <c r="B644" s="394"/>
      <c r="C644" s="245" t="str">
        <f>+VLOOKUP(A644,bd_lista!$A$3:$C$592,3,FALSE)</f>
        <v>Gobierno Autónomo Municipal de Chacarilla</v>
      </c>
      <c r="D644" s="396"/>
      <c r="E644" s="242" t="s">
        <v>1304</v>
      </c>
      <c r="F644" s="241">
        <f ca="1">+IFERROR(INDEX('Hoja de Trabajo para listado'!$A$155:$Z$1048576,MATCH($A644,'Hoja de Trabajo para listado'!$A$155:$A$1048576,0),MATCH((CUADRO!F$4&amp;$E644),'Hoja de Trabajo para listado'!$A$151:$Z$151,0)),0)+IFERROR(INDEX('Hoja de Trabajo para listado'!$AB$155:$BA$1048576,MATCH($A644,'Hoja de Trabajo para listado'!$AB$155:$AB$1048576,0),MATCH((CUADRO!F$4&amp;$E644),'Hoja de Trabajo para listado'!$AB$151:$BA$151,0)),0)+IFERROR(INDEX('Hoja de Trabajo para listado'!$BC$155:$CB$1048576,MATCH($A644,'Hoja de Trabajo para listado'!$BC$155:$BC$1048576,0),MATCH((CUADRO!F$4&amp;$E644),'Hoja de Trabajo para listado'!$BC$151:$CB$151,0)),0)+IFERROR(INDEX('Hoja de Trabajo para listado'!$DE$153:$DG$274,MATCH($A644,'Hoja de Trabajo para listado'!$DE$153:$DE$1048576,0),MATCH((CUADRO!F$4&amp;$E644),'Hoja de Trabajo para listado'!$DE$151:$DG$151,0)),0)+IFERROR(INDEX('Hoja de Trabajo para listado'!$CD$155:$DC$1048576,MATCH($A644,'Hoja de Trabajo para listado'!$CD$155:$CD$1048576,0),MATCH((CUADRO!F$4&amp;$E644),'Hoja de Trabajo para listado'!$CD$151:$DC$151,0)),0)</f>
        <v>0</v>
      </c>
      <c r="G644" s="241">
        <f ca="1">+IFERROR(INDEX('Hoja de Trabajo para listado'!$A$155:$Z$1048576,MATCH($A644,'Hoja de Trabajo para listado'!$A$155:$A$1048576,0),MATCH((CUADRO!G$4&amp;$E644),'Hoja de Trabajo para listado'!$A$151:$Z$151,0)),0)+IFERROR(INDEX('Hoja de Trabajo para listado'!$AB$155:$BA$1048576,MATCH($A644,'Hoja de Trabajo para listado'!$AB$155:$AB$1048576,0),MATCH((CUADRO!G$4&amp;$E644),'Hoja de Trabajo para listado'!$AB$151:$BA$151,0)),0)+IFERROR(INDEX('Hoja de Trabajo para listado'!$BC$155:$CB$1048576,MATCH($A644,'Hoja de Trabajo para listado'!$BC$155:$BC$1048576,0),MATCH((CUADRO!G$4&amp;$E644),'Hoja de Trabajo para listado'!$BC$151:$CB$151,0)),0)+IFERROR(INDEX('Hoja de Trabajo para listado'!$DE$153:$DG$274,MATCH($A644,'Hoja de Trabajo para listado'!$DE$153:$DE$1048576,0),MATCH((CUADRO!G$4&amp;$E644),'Hoja de Trabajo para listado'!$DE$151:$DG$151,0)),0)+IFERROR(INDEX('Hoja de Trabajo para listado'!$CD$155:$DC$1048576,MATCH($A644,'Hoja de Trabajo para listado'!$CD$155:$CD$1048576,0),MATCH((CUADRO!G$4&amp;$E644),'Hoja de Trabajo para listado'!$CD$151:$DC$151,0)),0)</f>
        <v>0</v>
      </c>
      <c r="H644" s="241">
        <f ca="1">+IFERROR(INDEX('Hoja de Trabajo para listado'!$A$155:$Z$1048576,MATCH($A644,'Hoja de Trabajo para listado'!$A$155:$A$1048576,0),MATCH((CUADRO!H$4&amp;$E644),'Hoja de Trabajo para listado'!$A$151:$Z$151,0)),0)+IFERROR(INDEX('Hoja de Trabajo para listado'!$AB$155:$BA$1048576,MATCH($A644,'Hoja de Trabajo para listado'!$AB$155:$AB$1048576,0),MATCH((CUADRO!H$4&amp;$E644),'Hoja de Trabajo para listado'!$AB$151:$BA$151,0)),0)+IFERROR(INDEX('Hoja de Trabajo para listado'!$BC$155:$CB$1048576,MATCH($A644,'Hoja de Trabajo para listado'!$BC$155:$BC$1048576,0),MATCH((CUADRO!H$4&amp;$E644),'Hoja de Trabajo para listado'!$BC$151:$CB$151,0)),0)+IFERROR(INDEX('Hoja de Trabajo para listado'!$DE$153:$DG$274,MATCH($A644,'Hoja de Trabajo para listado'!$DE$153:$DE$1048576,0),MATCH((CUADRO!H$4&amp;$E644),'Hoja de Trabajo para listado'!$DE$151:$DG$151,0)),0)+IFERROR(INDEX('Hoja de Trabajo para listado'!$CD$155:$DC$1048576,MATCH($A644,'Hoja de Trabajo para listado'!$CD$155:$CD$1048576,0),MATCH((CUADRO!H$4&amp;$E644),'Hoja de Trabajo para listado'!$CD$151:$DC$151,0)),0)</f>
        <v>0</v>
      </c>
      <c r="I644" s="241">
        <f ca="1">+IFERROR(INDEX('Hoja de Trabajo para listado'!$A$155:$Z$1048576,MATCH($A644,'Hoja de Trabajo para listado'!$A$155:$A$1048576,0),MATCH((CUADRO!I$4&amp;$E644),'Hoja de Trabajo para listado'!$A$151:$Z$151,0)),0)+IFERROR(INDEX('Hoja de Trabajo para listado'!$AB$155:$BA$1048576,MATCH($A644,'Hoja de Trabajo para listado'!$AB$155:$AB$1048576,0),MATCH((CUADRO!I$4&amp;$E644),'Hoja de Trabajo para listado'!$AB$151:$BA$151,0)),0)+IFERROR(INDEX('Hoja de Trabajo para listado'!$BC$155:$CB$1048576,MATCH($A644,'Hoja de Trabajo para listado'!$BC$155:$BC$1048576,0),MATCH((CUADRO!I$4&amp;$E644),'Hoja de Trabajo para listado'!$BC$151:$CB$151,0)),0)+IFERROR(INDEX('Hoja de Trabajo para listado'!$DE$153:$DG$274,MATCH($A644,'Hoja de Trabajo para listado'!$DE$153:$DE$1048576,0),MATCH((CUADRO!I$4&amp;$E644),'Hoja de Trabajo para listado'!$DE$151:$DG$151,0)),0)+IFERROR(INDEX('Hoja de Trabajo para listado'!$CD$155:$DC$1048576,MATCH($A644,'Hoja de Trabajo para listado'!$CD$155:$CD$1048576,0),MATCH((CUADRO!I$4&amp;$E644),'Hoja de Trabajo para listado'!$CD$151:$DC$151,0)),0)</f>
        <v>0</v>
      </c>
      <c r="J644" s="241">
        <f ca="1">+IFERROR(INDEX('Hoja de Trabajo para listado'!$A$155:$Z$1048576,MATCH($A644,'Hoja de Trabajo para listado'!$A$155:$A$1048576,0),MATCH((CUADRO!J$4&amp;$E644),'Hoja de Trabajo para listado'!$A$151:$Z$151,0)),0)+IFERROR(INDEX('Hoja de Trabajo para listado'!$AB$155:$BA$1048576,MATCH($A644,'Hoja de Trabajo para listado'!$AB$155:$AB$1048576,0),MATCH((CUADRO!J$4&amp;$E644),'Hoja de Trabajo para listado'!$AB$151:$BA$151,0)),0)+IFERROR(INDEX('Hoja de Trabajo para listado'!$BC$155:$CB$1048576,MATCH($A644,'Hoja de Trabajo para listado'!$BC$155:$BC$1048576,0),MATCH((CUADRO!J$4&amp;$E644),'Hoja de Trabajo para listado'!$BC$151:$CB$151,0)),0)+IFERROR(INDEX('Hoja de Trabajo para listado'!$DE$153:$DG$274,MATCH($A644,'Hoja de Trabajo para listado'!$DE$153:$DE$1048576,0),MATCH((CUADRO!J$4&amp;$E644),'Hoja de Trabajo para listado'!$DE$151:$DG$151,0)),0)+IFERROR(INDEX('Hoja de Trabajo para listado'!$CD$155:$DC$1048576,MATCH($A644,'Hoja de Trabajo para listado'!$CD$155:$CD$1048576,0),MATCH((CUADRO!J$4&amp;$E644),'Hoja de Trabajo para listado'!$CD$151:$DC$151,0)),0)</f>
        <v>0</v>
      </c>
      <c r="K644" s="241">
        <f ca="1">+IFERROR(INDEX('Hoja de Trabajo para listado'!$A$155:$Z$1048576,MATCH($A644,'Hoja de Trabajo para listado'!$A$155:$A$1048576,0),MATCH((CUADRO!K$4&amp;$E644),'Hoja de Trabajo para listado'!$A$151:$Z$151,0)),0)+IFERROR(INDEX('Hoja de Trabajo para listado'!$AB$155:$BA$1048576,MATCH($A644,'Hoja de Trabajo para listado'!$AB$155:$AB$1048576,0),MATCH((CUADRO!K$4&amp;$E644),'Hoja de Trabajo para listado'!$AB$151:$BA$151,0)),0)+IFERROR(INDEX('Hoja de Trabajo para listado'!$BC$155:$CB$1048576,MATCH($A644,'Hoja de Trabajo para listado'!$BC$155:$BC$1048576,0),MATCH((CUADRO!K$4&amp;$E644),'Hoja de Trabajo para listado'!$BC$151:$CB$151,0)),0)+IFERROR(INDEX('Hoja de Trabajo para listado'!$DE$153:$DG$274,MATCH($A644,'Hoja de Trabajo para listado'!$DE$153:$DE$1048576,0),MATCH((CUADRO!K$4&amp;$E644),'Hoja de Trabajo para listado'!$DE$151:$DG$151,0)),0)+IFERROR(INDEX('Hoja de Trabajo para listado'!$CD$155:$DC$1048576,MATCH($A644,'Hoja de Trabajo para listado'!$CD$155:$CD$1048576,0),MATCH((CUADRO!K$4&amp;$E644),'Hoja de Trabajo para listado'!$CD$151:$DC$151,0)),0)</f>
        <v>0</v>
      </c>
      <c r="L644" s="241">
        <f ca="1">+IFERROR(INDEX('Hoja de Trabajo para listado'!$A$155:$Z$1048576,MATCH($A644,'Hoja de Trabajo para listado'!$A$155:$A$1048576,0),MATCH((CUADRO!L$4&amp;$E644),'Hoja de Trabajo para listado'!$A$151:$Z$151,0)),0)+IFERROR(INDEX('Hoja de Trabajo para listado'!$AB$155:$BA$1048576,MATCH($A644,'Hoja de Trabajo para listado'!$AB$155:$AB$1048576,0),MATCH((CUADRO!L$4&amp;$E644),'Hoja de Trabajo para listado'!$AB$151:$BA$151,0)),0)+IFERROR(INDEX('Hoja de Trabajo para listado'!$BC$155:$CB$1048576,MATCH($A644,'Hoja de Trabajo para listado'!$BC$155:$BC$1048576,0),MATCH((CUADRO!L$4&amp;$E644),'Hoja de Trabajo para listado'!$BC$151:$CB$151,0)),0)+IFERROR(INDEX('Hoja de Trabajo para listado'!$DE$153:$DG$274,MATCH($A644,'Hoja de Trabajo para listado'!$DE$153:$DE$1048576,0),MATCH((CUADRO!L$4&amp;$E644),'Hoja de Trabajo para listado'!$DE$151:$DG$151,0)),0)+IFERROR(INDEX('Hoja de Trabajo para listado'!$CD$155:$DC$1048576,MATCH($A644,'Hoja de Trabajo para listado'!$CD$155:$CD$1048576,0),MATCH((CUADRO!L$4&amp;$E644),'Hoja de Trabajo para listado'!$CD$151:$DC$151,0)),0)</f>
        <v>0</v>
      </c>
      <c r="M644" s="241">
        <f ca="1">+IFERROR(INDEX('Hoja de Trabajo para listado'!$A$155:$Z$1048576,MATCH($A644,'Hoja de Trabajo para listado'!$A$155:$A$1048576,0),MATCH((CUADRO!M$4&amp;$E644),'Hoja de Trabajo para listado'!$A$151:$Z$151,0)),0)+IFERROR(INDEX('Hoja de Trabajo para listado'!$AB$155:$BA$1048576,MATCH($A644,'Hoja de Trabajo para listado'!$AB$155:$AB$1048576,0),MATCH((CUADRO!M$4&amp;$E644),'Hoja de Trabajo para listado'!$AB$151:$BA$151,0)),0)+IFERROR(INDEX('Hoja de Trabajo para listado'!$BC$155:$CB$1048576,MATCH($A644,'Hoja de Trabajo para listado'!$BC$155:$BC$1048576,0),MATCH((CUADRO!M$4&amp;$E644),'Hoja de Trabajo para listado'!$BC$151:$CB$151,0)),0)+IFERROR(INDEX('Hoja de Trabajo para listado'!$DE$153:$DG$274,MATCH($A644,'Hoja de Trabajo para listado'!$DE$153:$DE$1048576,0),MATCH((CUADRO!M$4&amp;$E644),'Hoja de Trabajo para listado'!$DE$151:$DG$151,0)),0)+IFERROR(INDEX('Hoja de Trabajo para listado'!$CD$155:$DC$1048576,MATCH($A644,'Hoja de Trabajo para listado'!$CD$155:$CD$1048576,0),MATCH((CUADRO!M$4&amp;$E644),'Hoja de Trabajo para listado'!$CD$151:$DC$151,0)),0)</f>
        <v>0</v>
      </c>
      <c r="N644" s="241">
        <f ca="1">+IFERROR(INDEX('Hoja de Trabajo para listado'!$A$155:$Z$1048576,MATCH($A644,'Hoja de Trabajo para listado'!$A$155:$A$1048576,0),MATCH((CUADRO!N$4&amp;$E644),'Hoja de Trabajo para listado'!$A$151:$Z$151,0)),0)+IFERROR(INDEX('Hoja de Trabajo para listado'!$AB$155:$BA$1048576,MATCH($A644,'Hoja de Trabajo para listado'!$AB$155:$AB$1048576,0),MATCH((CUADRO!N$4&amp;$E644),'Hoja de Trabajo para listado'!$AB$151:$BA$151,0)),0)+IFERROR(INDEX('Hoja de Trabajo para listado'!$BC$155:$CB$1048576,MATCH($A644,'Hoja de Trabajo para listado'!$BC$155:$BC$1048576,0),MATCH((CUADRO!N$4&amp;$E644),'Hoja de Trabajo para listado'!$BC$151:$CB$151,0)),0)+IFERROR(INDEX('Hoja de Trabajo para listado'!$DE$153:$DG$274,MATCH($A644,'Hoja de Trabajo para listado'!$DE$153:$DE$1048576,0),MATCH((CUADRO!N$4&amp;$E644),'Hoja de Trabajo para listado'!$DE$151:$DG$151,0)),0)+IFERROR(INDEX('Hoja de Trabajo para listado'!$CD$155:$DC$1048576,MATCH($A644,'Hoja de Trabajo para listado'!$CD$155:$CD$1048576,0),MATCH((CUADRO!N$4&amp;$E644),'Hoja de Trabajo para listado'!$CD$151:$DC$151,0)),0)</f>
        <v>0</v>
      </c>
      <c r="O644" s="241">
        <f ca="1">+IFERROR(INDEX('Hoja de Trabajo para listado'!$A$155:$Z$1048576,MATCH($A644,'Hoja de Trabajo para listado'!$A$155:$A$1048576,0),MATCH((CUADRO!O$4&amp;$E644),'Hoja de Trabajo para listado'!$A$151:$Z$151,0)),0)+IFERROR(INDEX('Hoja de Trabajo para listado'!$AB$155:$BA$1048576,MATCH($A644,'Hoja de Trabajo para listado'!$AB$155:$AB$1048576,0),MATCH((CUADRO!O$4&amp;$E644),'Hoja de Trabajo para listado'!$AB$151:$BA$151,0)),0)+IFERROR(INDEX('Hoja de Trabajo para listado'!$BC$155:$CB$1048576,MATCH($A644,'Hoja de Trabajo para listado'!$BC$155:$BC$1048576,0),MATCH((CUADRO!O$4&amp;$E644),'Hoja de Trabajo para listado'!$BC$151:$CB$151,0)),0)+IFERROR(INDEX('Hoja de Trabajo para listado'!$DE$153:$DG$274,MATCH($A644,'Hoja de Trabajo para listado'!$DE$153:$DE$1048576,0),MATCH((CUADRO!O$4&amp;$E644),'Hoja de Trabajo para listado'!$DE$151:$DG$151,0)),0)+IFERROR(INDEX('Hoja de Trabajo para listado'!$CD$155:$DC$1048576,MATCH($A644,'Hoja de Trabajo para listado'!$CD$155:$CD$1048576,0),MATCH((CUADRO!O$4&amp;$E644),'Hoja de Trabajo para listado'!$CD$151:$DC$151,0)),0)</f>
        <v>0</v>
      </c>
      <c r="P644" s="241">
        <f ca="1">+IFERROR(INDEX('Hoja de Trabajo para listado'!$A$155:$Z$1048576,MATCH($A644,'Hoja de Trabajo para listado'!$A$155:$A$1048576,0),MATCH((CUADRO!P$4&amp;$E644),'Hoja de Trabajo para listado'!$A$151:$Z$151,0)),0)+IFERROR(INDEX('Hoja de Trabajo para listado'!$AB$155:$BA$1048576,MATCH($A644,'Hoja de Trabajo para listado'!$AB$155:$AB$1048576,0),MATCH((CUADRO!P$4&amp;$E644),'Hoja de Trabajo para listado'!$AB$151:$BA$151,0)),0)+IFERROR(INDEX('Hoja de Trabajo para listado'!$BC$155:$CB$1048576,MATCH($A644,'Hoja de Trabajo para listado'!$BC$155:$BC$1048576,0),MATCH((CUADRO!P$4&amp;$E644),'Hoja de Trabajo para listado'!$BC$151:$CB$151,0)),0)+IFERROR(INDEX('Hoja de Trabajo para listado'!$DE$153:$DG$274,MATCH($A644,'Hoja de Trabajo para listado'!$DE$153:$DE$1048576,0),MATCH((CUADRO!P$4&amp;$E644),'Hoja de Trabajo para listado'!$DE$151:$DG$151,0)),0)+IFERROR(INDEX('Hoja de Trabajo para listado'!$CD$155:$DC$1048576,MATCH($A644,'Hoja de Trabajo para listado'!$CD$155:$CD$1048576,0),MATCH((CUADRO!P$4&amp;$E644),'Hoja de Trabajo para listado'!$CD$151:$DC$151,0)),0)</f>
        <v>0</v>
      </c>
      <c r="Q644" s="241">
        <f ca="1">+IFERROR(INDEX('Hoja de Trabajo para listado'!$A$155:$Z$1048576,MATCH($A644,'Hoja de Trabajo para listado'!$A$155:$A$1048576,0),MATCH((CUADRO!Q$4&amp;$E644),'Hoja de Trabajo para listado'!$A$151:$Z$151,0)),0)+IFERROR(INDEX('Hoja de Trabajo para listado'!$AB$155:$BA$1048576,MATCH($A644,'Hoja de Trabajo para listado'!$AB$155:$AB$1048576,0),MATCH((CUADRO!Q$4&amp;$E644),'Hoja de Trabajo para listado'!$AB$151:$BA$151,0)),0)+IFERROR(INDEX('Hoja de Trabajo para listado'!$BC$155:$CB$1048576,MATCH($A644,'Hoja de Trabajo para listado'!$BC$155:$BC$1048576,0),MATCH((CUADRO!Q$4&amp;$E644),'Hoja de Trabajo para listado'!$BC$151:$CB$151,0)),0)+IFERROR(INDEX('Hoja de Trabajo para listado'!$DE$153:$DG$274,MATCH($A644,'Hoja de Trabajo para listado'!$DE$153:$DE$1048576,0),MATCH((CUADRO!Q$4&amp;$E644),'Hoja de Trabajo para listado'!$DE$151:$DG$151,0)),0)+IFERROR(INDEX('Hoja de Trabajo para listado'!$CD$155:$DC$1048576,MATCH($A644,'Hoja de Trabajo para listado'!$CD$155:$CD$1048576,0),MATCH((CUADRO!Q$4&amp;$E644),'Hoja de Trabajo para listado'!$CD$151:$DC$151,0)),0)</f>
        <v>0</v>
      </c>
      <c r="R644" s="241">
        <f t="shared" ca="1" si="25"/>
        <v>0</v>
      </c>
      <c r="S644" s="247">
        <f ca="1">+R643+R644</f>
        <v>0</v>
      </c>
      <c r="T644" s="241">
        <f ca="1">+S644</f>
        <v>0</v>
      </c>
      <c r="U644" s="240">
        <f t="shared" si="26"/>
        <v>2</v>
      </c>
      <c r="V644" s="327" t="str">
        <f>+VLOOKUP(A644,bd_lista!$A$3:$E$592,5,FALSE)</f>
        <v>Gobiernos Autonomos Municipales</v>
      </c>
      <c r="W644" s="398"/>
      <c r="X644" s="240">
        <f>+VLOOKUP(A644,[4]Sheet1!$A$13:$D$744,4,FALSE)</f>
        <v>0</v>
      </c>
      <c r="Y644" s="240" t="e">
        <f>+VLOOKUP(X644,bd_lista!$A$3:$C$592,3,FALSE)</f>
        <v>#N/A</v>
      </c>
      <c r="Z644" s="288"/>
      <c r="AA644" s="289"/>
    </row>
    <row r="645" spans="1:27" customFormat="1" ht="27" hidden="1" customHeight="1">
      <c r="A645" s="32">
        <v>1274</v>
      </c>
      <c r="B645" s="393">
        <f>+A645</f>
        <v>1274</v>
      </c>
      <c r="C645" s="245" t="str">
        <f>+VLOOKUP(A645,bd_lista!$A$3:$C$592,3,FALSE)</f>
        <v>Gobierno Autónomo Municipal de Santiago de Machaca</v>
      </c>
      <c r="D645" s="395" t="str">
        <f>+C645</f>
        <v>Gobierno Autónomo Municipal de Santiago de Machaca</v>
      </c>
      <c r="E645" s="240" t="s">
        <v>1303</v>
      </c>
      <c r="F645" s="241">
        <f ca="1">+IFERROR(INDEX('Hoja de Trabajo para listado'!$A$155:$Z$1048576,MATCH($A645,'Hoja de Trabajo para listado'!$A$155:$A$1048576,0),MATCH((CUADRO!F$4&amp;$E645),'Hoja de Trabajo para listado'!$A$151:$Z$151,0)),0)+IFERROR(INDEX('Hoja de Trabajo para listado'!$AB$155:$BA$1048576,MATCH($A645,'Hoja de Trabajo para listado'!$AB$155:$AB$1048576,0),MATCH((CUADRO!F$4&amp;$E645),'Hoja de Trabajo para listado'!$AB$151:$BA$151,0)),0)+IFERROR(INDEX('Hoja de Trabajo para listado'!$BC$155:$CB$1048576,MATCH($A645,'Hoja de Trabajo para listado'!$BC$155:$BC$1048576,0),MATCH((CUADRO!F$4&amp;$E645),'Hoja de Trabajo para listado'!$BC$151:$CB$151,0)),0)+IFERROR(INDEX('Hoja de Trabajo para listado'!$DE$153:$DG$274,MATCH($A645,'Hoja de Trabajo para listado'!$DE$153:$DE$1048576,0),MATCH((CUADRO!F$4&amp;$E645),'Hoja de Trabajo para listado'!$DE$151:$DG$151,0)),0)+IFERROR(INDEX('Hoja de Trabajo para listado'!$CD$155:$DC$1048576,MATCH($A645,'Hoja de Trabajo para listado'!$CD$155:$CD$1048576,0),MATCH((CUADRO!F$4&amp;$E645),'Hoja de Trabajo para listado'!$CD$151:$DC$151,0)),0)</f>
        <v>0</v>
      </c>
      <c r="G645" s="241">
        <f ca="1">+IFERROR(INDEX('Hoja de Trabajo para listado'!$A$155:$Z$1048576,MATCH($A645,'Hoja de Trabajo para listado'!$A$155:$A$1048576,0),MATCH((CUADRO!G$4&amp;$E645),'Hoja de Trabajo para listado'!$A$151:$Z$151,0)),0)+IFERROR(INDEX('Hoja de Trabajo para listado'!$AB$155:$BA$1048576,MATCH($A645,'Hoja de Trabajo para listado'!$AB$155:$AB$1048576,0),MATCH((CUADRO!G$4&amp;$E645),'Hoja de Trabajo para listado'!$AB$151:$BA$151,0)),0)+IFERROR(INDEX('Hoja de Trabajo para listado'!$BC$155:$CB$1048576,MATCH($A645,'Hoja de Trabajo para listado'!$BC$155:$BC$1048576,0),MATCH((CUADRO!G$4&amp;$E645),'Hoja de Trabajo para listado'!$BC$151:$CB$151,0)),0)+IFERROR(INDEX('Hoja de Trabajo para listado'!$DE$153:$DG$274,MATCH($A645,'Hoja de Trabajo para listado'!$DE$153:$DE$1048576,0),MATCH((CUADRO!G$4&amp;$E645),'Hoja de Trabajo para listado'!$DE$151:$DG$151,0)),0)+IFERROR(INDEX('Hoja de Trabajo para listado'!$CD$155:$DC$1048576,MATCH($A645,'Hoja de Trabajo para listado'!$CD$155:$CD$1048576,0),MATCH((CUADRO!G$4&amp;$E645),'Hoja de Trabajo para listado'!$CD$151:$DC$151,0)),0)</f>
        <v>0</v>
      </c>
      <c r="H645" s="241">
        <f ca="1">+IFERROR(INDEX('Hoja de Trabajo para listado'!$A$155:$Z$1048576,MATCH($A645,'Hoja de Trabajo para listado'!$A$155:$A$1048576,0),MATCH((CUADRO!H$4&amp;$E645),'Hoja de Trabajo para listado'!$A$151:$Z$151,0)),0)+IFERROR(INDEX('Hoja de Trabajo para listado'!$AB$155:$BA$1048576,MATCH($A645,'Hoja de Trabajo para listado'!$AB$155:$AB$1048576,0),MATCH((CUADRO!H$4&amp;$E645),'Hoja de Trabajo para listado'!$AB$151:$BA$151,0)),0)+IFERROR(INDEX('Hoja de Trabajo para listado'!$BC$155:$CB$1048576,MATCH($A645,'Hoja de Trabajo para listado'!$BC$155:$BC$1048576,0),MATCH((CUADRO!H$4&amp;$E645),'Hoja de Trabajo para listado'!$BC$151:$CB$151,0)),0)+IFERROR(INDEX('Hoja de Trabajo para listado'!$DE$153:$DG$274,MATCH($A645,'Hoja de Trabajo para listado'!$DE$153:$DE$1048576,0),MATCH((CUADRO!H$4&amp;$E645),'Hoja de Trabajo para listado'!$DE$151:$DG$151,0)),0)+IFERROR(INDEX('Hoja de Trabajo para listado'!$CD$155:$DC$1048576,MATCH($A645,'Hoja de Trabajo para listado'!$CD$155:$CD$1048576,0),MATCH((CUADRO!H$4&amp;$E645),'Hoja de Trabajo para listado'!$CD$151:$DC$151,0)),0)</f>
        <v>0</v>
      </c>
      <c r="I645" s="241">
        <f ca="1">+IFERROR(INDEX('Hoja de Trabajo para listado'!$A$155:$Z$1048576,MATCH($A645,'Hoja de Trabajo para listado'!$A$155:$A$1048576,0),MATCH((CUADRO!I$4&amp;$E645),'Hoja de Trabajo para listado'!$A$151:$Z$151,0)),0)+IFERROR(INDEX('Hoja de Trabajo para listado'!$AB$155:$BA$1048576,MATCH($A645,'Hoja de Trabajo para listado'!$AB$155:$AB$1048576,0),MATCH((CUADRO!I$4&amp;$E645),'Hoja de Trabajo para listado'!$AB$151:$BA$151,0)),0)+IFERROR(INDEX('Hoja de Trabajo para listado'!$BC$155:$CB$1048576,MATCH($A645,'Hoja de Trabajo para listado'!$BC$155:$BC$1048576,0),MATCH((CUADRO!I$4&amp;$E645),'Hoja de Trabajo para listado'!$BC$151:$CB$151,0)),0)+IFERROR(INDEX('Hoja de Trabajo para listado'!$DE$153:$DG$274,MATCH($A645,'Hoja de Trabajo para listado'!$DE$153:$DE$1048576,0),MATCH((CUADRO!I$4&amp;$E645),'Hoja de Trabajo para listado'!$DE$151:$DG$151,0)),0)+IFERROR(INDEX('Hoja de Trabajo para listado'!$CD$155:$DC$1048576,MATCH($A645,'Hoja de Trabajo para listado'!$CD$155:$CD$1048576,0),MATCH((CUADRO!I$4&amp;$E645),'Hoja de Trabajo para listado'!$CD$151:$DC$151,0)),0)</f>
        <v>0</v>
      </c>
      <c r="J645" s="241">
        <f ca="1">+IFERROR(INDEX('Hoja de Trabajo para listado'!$A$155:$Z$1048576,MATCH($A645,'Hoja de Trabajo para listado'!$A$155:$A$1048576,0),MATCH((CUADRO!J$4&amp;$E645),'Hoja de Trabajo para listado'!$A$151:$Z$151,0)),0)+IFERROR(INDEX('Hoja de Trabajo para listado'!$AB$155:$BA$1048576,MATCH($A645,'Hoja de Trabajo para listado'!$AB$155:$AB$1048576,0),MATCH((CUADRO!J$4&amp;$E645),'Hoja de Trabajo para listado'!$AB$151:$BA$151,0)),0)+IFERROR(INDEX('Hoja de Trabajo para listado'!$BC$155:$CB$1048576,MATCH($A645,'Hoja de Trabajo para listado'!$BC$155:$BC$1048576,0),MATCH((CUADRO!J$4&amp;$E645),'Hoja de Trabajo para listado'!$BC$151:$CB$151,0)),0)+IFERROR(INDEX('Hoja de Trabajo para listado'!$DE$153:$DG$274,MATCH($A645,'Hoja de Trabajo para listado'!$DE$153:$DE$1048576,0),MATCH((CUADRO!J$4&amp;$E645),'Hoja de Trabajo para listado'!$DE$151:$DG$151,0)),0)+IFERROR(INDEX('Hoja de Trabajo para listado'!$CD$155:$DC$1048576,MATCH($A645,'Hoja de Trabajo para listado'!$CD$155:$CD$1048576,0),MATCH((CUADRO!J$4&amp;$E645),'Hoja de Trabajo para listado'!$CD$151:$DC$151,0)),0)</f>
        <v>0</v>
      </c>
      <c r="K645" s="241">
        <f ca="1">+IFERROR(INDEX('Hoja de Trabajo para listado'!$A$155:$Z$1048576,MATCH($A645,'Hoja de Trabajo para listado'!$A$155:$A$1048576,0),MATCH((CUADRO!K$4&amp;$E645),'Hoja de Trabajo para listado'!$A$151:$Z$151,0)),0)+IFERROR(INDEX('Hoja de Trabajo para listado'!$AB$155:$BA$1048576,MATCH($A645,'Hoja de Trabajo para listado'!$AB$155:$AB$1048576,0),MATCH((CUADRO!K$4&amp;$E645),'Hoja de Trabajo para listado'!$AB$151:$BA$151,0)),0)+IFERROR(INDEX('Hoja de Trabajo para listado'!$BC$155:$CB$1048576,MATCH($A645,'Hoja de Trabajo para listado'!$BC$155:$BC$1048576,0),MATCH((CUADRO!K$4&amp;$E645),'Hoja de Trabajo para listado'!$BC$151:$CB$151,0)),0)+IFERROR(INDEX('Hoja de Trabajo para listado'!$DE$153:$DG$274,MATCH($A645,'Hoja de Trabajo para listado'!$DE$153:$DE$1048576,0),MATCH((CUADRO!K$4&amp;$E645),'Hoja de Trabajo para listado'!$DE$151:$DG$151,0)),0)+IFERROR(INDEX('Hoja de Trabajo para listado'!$CD$155:$DC$1048576,MATCH($A645,'Hoja de Trabajo para listado'!$CD$155:$CD$1048576,0),MATCH((CUADRO!K$4&amp;$E645),'Hoja de Trabajo para listado'!$CD$151:$DC$151,0)),0)</f>
        <v>0</v>
      </c>
      <c r="L645" s="241">
        <f ca="1">+IFERROR(INDEX('Hoja de Trabajo para listado'!$A$155:$Z$1048576,MATCH($A645,'Hoja de Trabajo para listado'!$A$155:$A$1048576,0),MATCH((CUADRO!L$4&amp;$E645),'Hoja de Trabajo para listado'!$A$151:$Z$151,0)),0)+IFERROR(INDEX('Hoja de Trabajo para listado'!$AB$155:$BA$1048576,MATCH($A645,'Hoja de Trabajo para listado'!$AB$155:$AB$1048576,0),MATCH((CUADRO!L$4&amp;$E645),'Hoja de Trabajo para listado'!$AB$151:$BA$151,0)),0)+IFERROR(INDEX('Hoja de Trabajo para listado'!$BC$155:$CB$1048576,MATCH($A645,'Hoja de Trabajo para listado'!$BC$155:$BC$1048576,0),MATCH((CUADRO!L$4&amp;$E645),'Hoja de Trabajo para listado'!$BC$151:$CB$151,0)),0)+IFERROR(INDEX('Hoja de Trabajo para listado'!$DE$153:$DG$274,MATCH($A645,'Hoja de Trabajo para listado'!$DE$153:$DE$1048576,0),MATCH((CUADRO!L$4&amp;$E645),'Hoja de Trabajo para listado'!$DE$151:$DG$151,0)),0)+IFERROR(INDEX('Hoja de Trabajo para listado'!$CD$155:$DC$1048576,MATCH($A645,'Hoja de Trabajo para listado'!$CD$155:$CD$1048576,0),MATCH((CUADRO!L$4&amp;$E645),'Hoja de Trabajo para listado'!$CD$151:$DC$151,0)),0)</f>
        <v>0</v>
      </c>
      <c r="M645" s="241">
        <f ca="1">+IFERROR(INDEX('Hoja de Trabajo para listado'!$A$155:$Z$1048576,MATCH($A645,'Hoja de Trabajo para listado'!$A$155:$A$1048576,0),MATCH((CUADRO!M$4&amp;$E645),'Hoja de Trabajo para listado'!$A$151:$Z$151,0)),0)+IFERROR(INDEX('Hoja de Trabajo para listado'!$AB$155:$BA$1048576,MATCH($A645,'Hoja de Trabajo para listado'!$AB$155:$AB$1048576,0),MATCH((CUADRO!M$4&amp;$E645),'Hoja de Trabajo para listado'!$AB$151:$BA$151,0)),0)+IFERROR(INDEX('Hoja de Trabajo para listado'!$BC$155:$CB$1048576,MATCH($A645,'Hoja de Trabajo para listado'!$BC$155:$BC$1048576,0),MATCH((CUADRO!M$4&amp;$E645),'Hoja de Trabajo para listado'!$BC$151:$CB$151,0)),0)+IFERROR(INDEX('Hoja de Trabajo para listado'!$DE$153:$DG$274,MATCH($A645,'Hoja de Trabajo para listado'!$DE$153:$DE$1048576,0),MATCH((CUADRO!M$4&amp;$E645),'Hoja de Trabajo para listado'!$DE$151:$DG$151,0)),0)+IFERROR(INDEX('Hoja de Trabajo para listado'!$CD$155:$DC$1048576,MATCH($A645,'Hoja de Trabajo para listado'!$CD$155:$CD$1048576,0),MATCH((CUADRO!M$4&amp;$E645),'Hoja de Trabajo para listado'!$CD$151:$DC$151,0)),0)</f>
        <v>0</v>
      </c>
      <c r="N645" s="241">
        <f ca="1">+IFERROR(INDEX('Hoja de Trabajo para listado'!$A$155:$Z$1048576,MATCH($A645,'Hoja de Trabajo para listado'!$A$155:$A$1048576,0),MATCH((CUADRO!N$4&amp;$E645),'Hoja de Trabajo para listado'!$A$151:$Z$151,0)),0)+IFERROR(INDEX('Hoja de Trabajo para listado'!$AB$155:$BA$1048576,MATCH($A645,'Hoja de Trabajo para listado'!$AB$155:$AB$1048576,0),MATCH((CUADRO!N$4&amp;$E645),'Hoja de Trabajo para listado'!$AB$151:$BA$151,0)),0)+IFERROR(INDEX('Hoja de Trabajo para listado'!$BC$155:$CB$1048576,MATCH($A645,'Hoja de Trabajo para listado'!$BC$155:$BC$1048576,0),MATCH((CUADRO!N$4&amp;$E645),'Hoja de Trabajo para listado'!$BC$151:$CB$151,0)),0)+IFERROR(INDEX('Hoja de Trabajo para listado'!$DE$153:$DG$274,MATCH($A645,'Hoja de Trabajo para listado'!$DE$153:$DE$1048576,0),MATCH((CUADRO!N$4&amp;$E645),'Hoja de Trabajo para listado'!$DE$151:$DG$151,0)),0)+IFERROR(INDEX('Hoja de Trabajo para listado'!$CD$155:$DC$1048576,MATCH($A645,'Hoja de Trabajo para listado'!$CD$155:$CD$1048576,0),MATCH((CUADRO!N$4&amp;$E645),'Hoja de Trabajo para listado'!$CD$151:$DC$151,0)),0)</f>
        <v>0</v>
      </c>
      <c r="O645" s="241">
        <f ca="1">+IFERROR(INDEX('Hoja de Trabajo para listado'!$A$155:$Z$1048576,MATCH($A645,'Hoja de Trabajo para listado'!$A$155:$A$1048576,0),MATCH((CUADRO!O$4&amp;$E645),'Hoja de Trabajo para listado'!$A$151:$Z$151,0)),0)+IFERROR(INDEX('Hoja de Trabajo para listado'!$AB$155:$BA$1048576,MATCH($A645,'Hoja de Trabajo para listado'!$AB$155:$AB$1048576,0),MATCH((CUADRO!O$4&amp;$E645),'Hoja de Trabajo para listado'!$AB$151:$BA$151,0)),0)+IFERROR(INDEX('Hoja de Trabajo para listado'!$BC$155:$CB$1048576,MATCH($A645,'Hoja de Trabajo para listado'!$BC$155:$BC$1048576,0),MATCH((CUADRO!O$4&amp;$E645),'Hoja de Trabajo para listado'!$BC$151:$CB$151,0)),0)+IFERROR(INDEX('Hoja de Trabajo para listado'!$DE$153:$DG$274,MATCH($A645,'Hoja de Trabajo para listado'!$DE$153:$DE$1048576,0),MATCH((CUADRO!O$4&amp;$E645),'Hoja de Trabajo para listado'!$DE$151:$DG$151,0)),0)+IFERROR(INDEX('Hoja de Trabajo para listado'!$CD$155:$DC$1048576,MATCH($A645,'Hoja de Trabajo para listado'!$CD$155:$CD$1048576,0),MATCH((CUADRO!O$4&amp;$E645),'Hoja de Trabajo para listado'!$CD$151:$DC$151,0)),0)</f>
        <v>0</v>
      </c>
      <c r="P645" s="241">
        <f ca="1">+IFERROR(INDEX('Hoja de Trabajo para listado'!$A$155:$Z$1048576,MATCH($A645,'Hoja de Trabajo para listado'!$A$155:$A$1048576,0),MATCH((CUADRO!P$4&amp;$E645),'Hoja de Trabajo para listado'!$A$151:$Z$151,0)),0)+IFERROR(INDEX('Hoja de Trabajo para listado'!$AB$155:$BA$1048576,MATCH($A645,'Hoja de Trabajo para listado'!$AB$155:$AB$1048576,0),MATCH((CUADRO!P$4&amp;$E645),'Hoja de Trabajo para listado'!$AB$151:$BA$151,0)),0)+IFERROR(INDEX('Hoja de Trabajo para listado'!$BC$155:$CB$1048576,MATCH($A645,'Hoja de Trabajo para listado'!$BC$155:$BC$1048576,0),MATCH((CUADRO!P$4&amp;$E645),'Hoja de Trabajo para listado'!$BC$151:$CB$151,0)),0)+IFERROR(INDEX('Hoja de Trabajo para listado'!$DE$153:$DG$274,MATCH($A645,'Hoja de Trabajo para listado'!$DE$153:$DE$1048576,0),MATCH((CUADRO!P$4&amp;$E645),'Hoja de Trabajo para listado'!$DE$151:$DG$151,0)),0)+IFERROR(INDEX('Hoja de Trabajo para listado'!$CD$155:$DC$1048576,MATCH($A645,'Hoja de Trabajo para listado'!$CD$155:$CD$1048576,0),MATCH((CUADRO!P$4&amp;$E645),'Hoja de Trabajo para listado'!$CD$151:$DC$151,0)),0)</f>
        <v>0</v>
      </c>
      <c r="Q645" s="241">
        <f ca="1">+IFERROR(INDEX('Hoja de Trabajo para listado'!$A$155:$Z$1048576,MATCH($A645,'Hoja de Trabajo para listado'!$A$155:$A$1048576,0),MATCH((CUADRO!Q$4&amp;$E645),'Hoja de Trabajo para listado'!$A$151:$Z$151,0)),0)+IFERROR(INDEX('Hoja de Trabajo para listado'!$AB$155:$BA$1048576,MATCH($A645,'Hoja de Trabajo para listado'!$AB$155:$AB$1048576,0),MATCH((CUADRO!Q$4&amp;$E645),'Hoja de Trabajo para listado'!$AB$151:$BA$151,0)),0)+IFERROR(INDEX('Hoja de Trabajo para listado'!$BC$155:$CB$1048576,MATCH($A645,'Hoja de Trabajo para listado'!$BC$155:$BC$1048576,0),MATCH((CUADRO!Q$4&amp;$E645),'Hoja de Trabajo para listado'!$BC$151:$CB$151,0)),0)+IFERROR(INDEX('Hoja de Trabajo para listado'!$DE$153:$DG$274,MATCH($A645,'Hoja de Trabajo para listado'!$DE$153:$DE$1048576,0),MATCH((CUADRO!Q$4&amp;$E645),'Hoja de Trabajo para listado'!$DE$151:$DG$151,0)),0)+IFERROR(INDEX('Hoja de Trabajo para listado'!$CD$155:$DC$1048576,MATCH($A645,'Hoja de Trabajo para listado'!$CD$155:$CD$1048576,0),MATCH((CUADRO!Q$4&amp;$E645),'Hoja de Trabajo para listado'!$CD$151:$DC$151,0)),0)</f>
        <v>0</v>
      </c>
      <c r="R645" s="241">
        <f t="shared" ca="1" si="25"/>
        <v>0</v>
      </c>
      <c r="S645" s="247"/>
      <c r="T645" s="241">
        <f ca="1">+T646</f>
        <v>0</v>
      </c>
      <c r="U645" s="240">
        <f t="shared" si="26"/>
        <v>1</v>
      </c>
      <c r="V645" s="327" t="str">
        <f>+VLOOKUP(A645,bd_lista!$A$3:$E$592,5,FALSE)</f>
        <v>Gobiernos Autonomos Municipales</v>
      </c>
      <c r="W645" s="397" t="str">
        <f>+V645</f>
        <v>Gobiernos Autonomos Municipales</v>
      </c>
      <c r="X645" s="240">
        <f>+VLOOKUP(A645,[4]Sheet1!$A$13:$D$744,4,FALSE)</f>
        <v>0</v>
      </c>
      <c r="Y645" s="240" t="e">
        <f>+VLOOKUP(X645,bd_lista!$A$3:$C$592,3,FALSE)</f>
        <v>#N/A</v>
      </c>
      <c r="Z645" s="290">
        <f>+X645</f>
        <v>0</v>
      </c>
      <c r="AA645" s="291" t="e">
        <f>+Y645</f>
        <v>#N/A</v>
      </c>
    </row>
    <row r="646" spans="1:27" customFormat="1" ht="27" hidden="1" customHeight="1">
      <c r="A646" s="32">
        <v>1274</v>
      </c>
      <c r="B646" s="394"/>
      <c r="C646" s="245" t="str">
        <f>+VLOOKUP(A646,bd_lista!$A$3:$C$592,3,FALSE)</f>
        <v>Gobierno Autónomo Municipal de Santiago de Machaca</v>
      </c>
      <c r="D646" s="396"/>
      <c r="E646" s="242" t="s">
        <v>1304</v>
      </c>
      <c r="F646" s="241">
        <f ca="1">+IFERROR(INDEX('Hoja de Trabajo para listado'!$A$155:$Z$1048576,MATCH($A646,'Hoja de Trabajo para listado'!$A$155:$A$1048576,0),MATCH((CUADRO!F$4&amp;$E646),'Hoja de Trabajo para listado'!$A$151:$Z$151,0)),0)+IFERROR(INDEX('Hoja de Trabajo para listado'!$AB$155:$BA$1048576,MATCH($A646,'Hoja de Trabajo para listado'!$AB$155:$AB$1048576,0),MATCH((CUADRO!F$4&amp;$E646),'Hoja de Trabajo para listado'!$AB$151:$BA$151,0)),0)+IFERROR(INDEX('Hoja de Trabajo para listado'!$BC$155:$CB$1048576,MATCH($A646,'Hoja de Trabajo para listado'!$BC$155:$BC$1048576,0),MATCH((CUADRO!F$4&amp;$E646),'Hoja de Trabajo para listado'!$BC$151:$CB$151,0)),0)+IFERROR(INDEX('Hoja de Trabajo para listado'!$DE$153:$DG$274,MATCH($A646,'Hoja de Trabajo para listado'!$DE$153:$DE$1048576,0),MATCH((CUADRO!F$4&amp;$E646),'Hoja de Trabajo para listado'!$DE$151:$DG$151,0)),0)+IFERROR(INDEX('Hoja de Trabajo para listado'!$CD$155:$DC$1048576,MATCH($A646,'Hoja de Trabajo para listado'!$CD$155:$CD$1048576,0),MATCH((CUADRO!F$4&amp;$E646),'Hoja de Trabajo para listado'!$CD$151:$DC$151,0)),0)</f>
        <v>0</v>
      </c>
      <c r="G646" s="241">
        <f ca="1">+IFERROR(INDEX('Hoja de Trabajo para listado'!$A$155:$Z$1048576,MATCH($A646,'Hoja de Trabajo para listado'!$A$155:$A$1048576,0),MATCH((CUADRO!G$4&amp;$E646),'Hoja de Trabajo para listado'!$A$151:$Z$151,0)),0)+IFERROR(INDEX('Hoja de Trabajo para listado'!$AB$155:$BA$1048576,MATCH($A646,'Hoja de Trabajo para listado'!$AB$155:$AB$1048576,0),MATCH((CUADRO!G$4&amp;$E646),'Hoja de Trabajo para listado'!$AB$151:$BA$151,0)),0)+IFERROR(INDEX('Hoja de Trabajo para listado'!$BC$155:$CB$1048576,MATCH($A646,'Hoja de Trabajo para listado'!$BC$155:$BC$1048576,0),MATCH((CUADRO!G$4&amp;$E646),'Hoja de Trabajo para listado'!$BC$151:$CB$151,0)),0)+IFERROR(INDEX('Hoja de Trabajo para listado'!$DE$153:$DG$274,MATCH($A646,'Hoja de Trabajo para listado'!$DE$153:$DE$1048576,0),MATCH((CUADRO!G$4&amp;$E646),'Hoja de Trabajo para listado'!$DE$151:$DG$151,0)),0)+IFERROR(INDEX('Hoja de Trabajo para listado'!$CD$155:$DC$1048576,MATCH($A646,'Hoja de Trabajo para listado'!$CD$155:$CD$1048576,0),MATCH((CUADRO!G$4&amp;$E646),'Hoja de Trabajo para listado'!$CD$151:$DC$151,0)),0)</f>
        <v>0</v>
      </c>
      <c r="H646" s="241">
        <f ca="1">+IFERROR(INDEX('Hoja de Trabajo para listado'!$A$155:$Z$1048576,MATCH($A646,'Hoja de Trabajo para listado'!$A$155:$A$1048576,0),MATCH((CUADRO!H$4&amp;$E646),'Hoja de Trabajo para listado'!$A$151:$Z$151,0)),0)+IFERROR(INDEX('Hoja de Trabajo para listado'!$AB$155:$BA$1048576,MATCH($A646,'Hoja de Trabajo para listado'!$AB$155:$AB$1048576,0),MATCH((CUADRO!H$4&amp;$E646),'Hoja de Trabajo para listado'!$AB$151:$BA$151,0)),0)+IFERROR(INDEX('Hoja de Trabajo para listado'!$BC$155:$CB$1048576,MATCH($A646,'Hoja de Trabajo para listado'!$BC$155:$BC$1048576,0),MATCH((CUADRO!H$4&amp;$E646),'Hoja de Trabajo para listado'!$BC$151:$CB$151,0)),0)+IFERROR(INDEX('Hoja de Trabajo para listado'!$DE$153:$DG$274,MATCH($A646,'Hoja de Trabajo para listado'!$DE$153:$DE$1048576,0),MATCH((CUADRO!H$4&amp;$E646),'Hoja de Trabajo para listado'!$DE$151:$DG$151,0)),0)+IFERROR(INDEX('Hoja de Trabajo para listado'!$CD$155:$DC$1048576,MATCH($A646,'Hoja de Trabajo para listado'!$CD$155:$CD$1048576,0),MATCH((CUADRO!H$4&amp;$E646),'Hoja de Trabajo para listado'!$CD$151:$DC$151,0)),0)</f>
        <v>0</v>
      </c>
      <c r="I646" s="241">
        <f ca="1">+IFERROR(INDEX('Hoja de Trabajo para listado'!$A$155:$Z$1048576,MATCH($A646,'Hoja de Trabajo para listado'!$A$155:$A$1048576,0),MATCH((CUADRO!I$4&amp;$E646),'Hoja de Trabajo para listado'!$A$151:$Z$151,0)),0)+IFERROR(INDEX('Hoja de Trabajo para listado'!$AB$155:$BA$1048576,MATCH($A646,'Hoja de Trabajo para listado'!$AB$155:$AB$1048576,0),MATCH((CUADRO!I$4&amp;$E646),'Hoja de Trabajo para listado'!$AB$151:$BA$151,0)),0)+IFERROR(INDEX('Hoja de Trabajo para listado'!$BC$155:$CB$1048576,MATCH($A646,'Hoja de Trabajo para listado'!$BC$155:$BC$1048576,0),MATCH((CUADRO!I$4&amp;$E646),'Hoja de Trabajo para listado'!$BC$151:$CB$151,0)),0)+IFERROR(INDEX('Hoja de Trabajo para listado'!$DE$153:$DG$274,MATCH($A646,'Hoja de Trabajo para listado'!$DE$153:$DE$1048576,0),MATCH((CUADRO!I$4&amp;$E646),'Hoja de Trabajo para listado'!$DE$151:$DG$151,0)),0)+IFERROR(INDEX('Hoja de Trabajo para listado'!$CD$155:$DC$1048576,MATCH($A646,'Hoja de Trabajo para listado'!$CD$155:$CD$1048576,0),MATCH((CUADRO!I$4&amp;$E646),'Hoja de Trabajo para listado'!$CD$151:$DC$151,0)),0)</f>
        <v>0</v>
      </c>
      <c r="J646" s="241">
        <f ca="1">+IFERROR(INDEX('Hoja de Trabajo para listado'!$A$155:$Z$1048576,MATCH($A646,'Hoja de Trabajo para listado'!$A$155:$A$1048576,0),MATCH((CUADRO!J$4&amp;$E646),'Hoja de Trabajo para listado'!$A$151:$Z$151,0)),0)+IFERROR(INDEX('Hoja de Trabajo para listado'!$AB$155:$BA$1048576,MATCH($A646,'Hoja de Trabajo para listado'!$AB$155:$AB$1048576,0),MATCH((CUADRO!J$4&amp;$E646),'Hoja de Trabajo para listado'!$AB$151:$BA$151,0)),0)+IFERROR(INDEX('Hoja de Trabajo para listado'!$BC$155:$CB$1048576,MATCH($A646,'Hoja de Trabajo para listado'!$BC$155:$BC$1048576,0),MATCH((CUADRO!J$4&amp;$E646),'Hoja de Trabajo para listado'!$BC$151:$CB$151,0)),0)+IFERROR(INDEX('Hoja de Trabajo para listado'!$DE$153:$DG$274,MATCH($A646,'Hoja de Trabajo para listado'!$DE$153:$DE$1048576,0),MATCH((CUADRO!J$4&amp;$E646),'Hoja de Trabajo para listado'!$DE$151:$DG$151,0)),0)+IFERROR(INDEX('Hoja de Trabajo para listado'!$CD$155:$DC$1048576,MATCH($A646,'Hoja de Trabajo para listado'!$CD$155:$CD$1048576,0),MATCH((CUADRO!J$4&amp;$E646),'Hoja de Trabajo para listado'!$CD$151:$DC$151,0)),0)</f>
        <v>0</v>
      </c>
      <c r="K646" s="241">
        <f ca="1">+IFERROR(INDEX('Hoja de Trabajo para listado'!$A$155:$Z$1048576,MATCH($A646,'Hoja de Trabajo para listado'!$A$155:$A$1048576,0),MATCH((CUADRO!K$4&amp;$E646),'Hoja de Trabajo para listado'!$A$151:$Z$151,0)),0)+IFERROR(INDEX('Hoja de Trabajo para listado'!$AB$155:$BA$1048576,MATCH($A646,'Hoja de Trabajo para listado'!$AB$155:$AB$1048576,0),MATCH((CUADRO!K$4&amp;$E646),'Hoja de Trabajo para listado'!$AB$151:$BA$151,0)),0)+IFERROR(INDEX('Hoja de Trabajo para listado'!$BC$155:$CB$1048576,MATCH($A646,'Hoja de Trabajo para listado'!$BC$155:$BC$1048576,0),MATCH((CUADRO!K$4&amp;$E646),'Hoja de Trabajo para listado'!$BC$151:$CB$151,0)),0)+IFERROR(INDEX('Hoja de Trabajo para listado'!$DE$153:$DG$274,MATCH($A646,'Hoja de Trabajo para listado'!$DE$153:$DE$1048576,0),MATCH((CUADRO!K$4&amp;$E646),'Hoja de Trabajo para listado'!$DE$151:$DG$151,0)),0)+IFERROR(INDEX('Hoja de Trabajo para listado'!$CD$155:$DC$1048576,MATCH($A646,'Hoja de Trabajo para listado'!$CD$155:$CD$1048576,0),MATCH((CUADRO!K$4&amp;$E646),'Hoja de Trabajo para listado'!$CD$151:$DC$151,0)),0)</f>
        <v>0</v>
      </c>
      <c r="L646" s="241">
        <f ca="1">+IFERROR(INDEX('Hoja de Trabajo para listado'!$A$155:$Z$1048576,MATCH($A646,'Hoja de Trabajo para listado'!$A$155:$A$1048576,0),MATCH((CUADRO!L$4&amp;$E646),'Hoja de Trabajo para listado'!$A$151:$Z$151,0)),0)+IFERROR(INDEX('Hoja de Trabajo para listado'!$AB$155:$BA$1048576,MATCH($A646,'Hoja de Trabajo para listado'!$AB$155:$AB$1048576,0),MATCH((CUADRO!L$4&amp;$E646),'Hoja de Trabajo para listado'!$AB$151:$BA$151,0)),0)+IFERROR(INDEX('Hoja de Trabajo para listado'!$BC$155:$CB$1048576,MATCH($A646,'Hoja de Trabajo para listado'!$BC$155:$BC$1048576,0),MATCH((CUADRO!L$4&amp;$E646),'Hoja de Trabajo para listado'!$BC$151:$CB$151,0)),0)+IFERROR(INDEX('Hoja de Trabajo para listado'!$DE$153:$DG$274,MATCH($A646,'Hoja de Trabajo para listado'!$DE$153:$DE$1048576,0),MATCH((CUADRO!L$4&amp;$E646),'Hoja de Trabajo para listado'!$DE$151:$DG$151,0)),0)+IFERROR(INDEX('Hoja de Trabajo para listado'!$CD$155:$DC$1048576,MATCH($A646,'Hoja de Trabajo para listado'!$CD$155:$CD$1048576,0),MATCH((CUADRO!L$4&amp;$E646),'Hoja de Trabajo para listado'!$CD$151:$DC$151,0)),0)</f>
        <v>0</v>
      </c>
      <c r="M646" s="241">
        <f ca="1">+IFERROR(INDEX('Hoja de Trabajo para listado'!$A$155:$Z$1048576,MATCH($A646,'Hoja de Trabajo para listado'!$A$155:$A$1048576,0),MATCH((CUADRO!M$4&amp;$E646),'Hoja de Trabajo para listado'!$A$151:$Z$151,0)),0)+IFERROR(INDEX('Hoja de Trabajo para listado'!$AB$155:$BA$1048576,MATCH($A646,'Hoja de Trabajo para listado'!$AB$155:$AB$1048576,0),MATCH((CUADRO!M$4&amp;$E646),'Hoja de Trabajo para listado'!$AB$151:$BA$151,0)),0)+IFERROR(INDEX('Hoja de Trabajo para listado'!$BC$155:$CB$1048576,MATCH($A646,'Hoja de Trabajo para listado'!$BC$155:$BC$1048576,0),MATCH((CUADRO!M$4&amp;$E646),'Hoja de Trabajo para listado'!$BC$151:$CB$151,0)),0)+IFERROR(INDEX('Hoja de Trabajo para listado'!$DE$153:$DG$274,MATCH($A646,'Hoja de Trabajo para listado'!$DE$153:$DE$1048576,0),MATCH((CUADRO!M$4&amp;$E646),'Hoja de Trabajo para listado'!$DE$151:$DG$151,0)),0)+IFERROR(INDEX('Hoja de Trabajo para listado'!$CD$155:$DC$1048576,MATCH($A646,'Hoja de Trabajo para listado'!$CD$155:$CD$1048576,0),MATCH((CUADRO!M$4&amp;$E646),'Hoja de Trabajo para listado'!$CD$151:$DC$151,0)),0)</f>
        <v>0</v>
      </c>
      <c r="N646" s="241">
        <f ca="1">+IFERROR(INDEX('Hoja de Trabajo para listado'!$A$155:$Z$1048576,MATCH($A646,'Hoja de Trabajo para listado'!$A$155:$A$1048576,0),MATCH((CUADRO!N$4&amp;$E646),'Hoja de Trabajo para listado'!$A$151:$Z$151,0)),0)+IFERROR(INDEX('Hoja de Trabajo para listado'!$AB$155:$BA$1048576,MATCH($A646,'Hoja de Trabajo para listado'!$AB$155:$AB$1048576,0),MATCH((CUADRO!N$4&amp;$E646),'Hoja de Trabajo para listado'!$AB$151:$BA$151,0)),0)+IFERROR(INDEX('Hoja de Trabajo para listado'!$BC$155:$CB$1048576,MATCH($A646,'Hoja de Trabajo para listado'!$BC$155:$BC$1048576,0),MATCH((CUADRO!N$4&amp;$E646),'Hoja de Trabajo para listado'!$BC$151:$CB$151,0)),0)+IFERROR(INDEX('Hoja de Trabajo para listado'!$DE$153:$DG$274,MATCH($A646,'Hoja de Trabajo para listado'!$DE$153:$DE$1048576,0),MATCH((CUADRO!N$4&amp;$E646),'Hoja de Trabajo para listado'!$DE$151:$DG$151,0)),0)+IFERROR(INDEX('Hoja de Trabajo para listado'!$CD$155:$DC$1048576,MATCH($A646,'Hoja de Trabajo para listado'!$CD$155:$CD$1048576,0),MATCH((CUADRO!N$4&amp;$E646),'Hoja de Trabajo para listado'!$CD$151:$DC$151,0)),0)</f>
        <v>0</v>
      </c>
      <c r="O646" s="241">
        <f ca="1">+IFERROR(INDEX('Hoja de Trabajo para listado'!$A$155:$Z$1048576,MATCH($A646,'Hoja de Trabajo para listado'!$A$155:$A$1048576,0),MATCH((CUADRO!O$4&amp;$E646),'Hoja de Trabajo para listado'!$A$151:$Z$151,0)),0)+IFERROR(INDEX('Hoja de Trabajo para listado'!$AB$155:$BA$1048576,MATCH($A646,'Hoja de Trabajo para listado'!$AB$155:$AB$1048576,0),MATCH((CUADRO!O$4&amp;$E646),'Hoja de Trabajo para listado'!$AB$151:$BA$151,0)),0)+IFERROR(INDEX('Hoja de Trabajo para listado'!$BC$155:$CB$1048576,MATCH($A646,'Hoja de Trabajo para listado'!$BC$155:$BC$1048576,0),MATCH((CUADRO!O$4&amp;$E646),'Hoja de Trabajo para listado'!$BC$151:$CB$151,0)),0)+IFERROR(INDEX('Hoja de Trabajo para listado'!$DE$153:$DG$274,MATCH($A646,'Hoja de Trabajo para listado'!$DE$153:$DE$1048576,0),MATCH((CUADRO!O$4&amp;$E646),'Hoja de Trabajo para listado'!$DE$151:$DG$151,0)),0)+IFERROR(INDEX('Hoja de Trabajo para listado'!$CD$155:$DC$1048576,MATCH($A646,'Hoja de Trabajo para listado'!$CD$155:$CD$1048576,0),MATCH((CUADRO!O$4&amp;$E646),'Hoja de Trabajo para listado'!$CD$151:$DC$151,0)),0)</f>
        <v>0</v>
      </c>
      <c r="P646" s="241">
        <f ca="1">+IFERROR(INDEX('Hoja de Trabajo para listado'!$A$155:$Z$1048576,MATCH($A646,'Hoja de Trabajo para listado'!$A$155:$A$1048576,0),MATCH((CUADRO!P$4&amp;$E646),'Hoja de Trabajo para listado'!$A$151:$Z$151,0)),0)+IFERROR(INDEX('Hoja de Trabajo para listado'!$AB$155:$BA$1048576,MATCH($A646,'Hoja de Trabajo para listado'!$AB$155:$AB$1048576,0),MATCH((CUADRO!P$4&amp;$E646),'Hoja de Trabajo para listado'!$AB$151:$BA$151,0)),0)+IFERROR(INDEX('Hoja de Trabajo para listado'!$BC$155:$CB$1048576,MATCH($A646,'Hoja de Trabajo para listado'!$BC$155:$BC$1048576,0),MATCH((CUADRO!P$4&amp;$E646),'Hoja de Trabajo para listado'!$BC$151:$CB$151,0)),0)+IFERROR(INDEX('Hoja de Trabajo para listado'!$DE$153:$DG$274,MATCH($A646,'Hoja de Trabajo para listado'!$DE$153:$DE$1048576,0),MATCH((CUADRO!P$4&amp;$E646),'Hoja de Trabajo para listado'!$DE$151:$DG$151,0)),0)+IFERROR(INDEX('Hoja de Trabajo para listado'!$CD$155:$DC$1048576,MATCH($A646,'Hoja de Trabajo para listado'!$CD$155:$CD$1048576,0),MATCH((CUADRO!P$4&amp;$E646),'Hoja de Trabajo para listado'!$CD$151:$DC$151,0)),0)</f>
        <v>0</v>
      </c>
      <c r="Q646" s="241">
        <f ca="1">+IFERROR(INDEX('Hoja de Trabajo para listado'!$A$155:$Z$1048576,MATCH($A646,'Hoja de Trabajo para listado'!$A$155:$A$1048576,0),MATCH((CUADRO!Q$4&amp;$E646),'Hoja de Trabajo para listado'!$A$151:$Z$151,0)),0)+IFERROR(INDEX('Hoja de Trabajo para listado'!$AB$155:$BA$1048576,MATCH($A646,'Hoja de Trabajo para listado'!$AB$155:$AB$1048576,0),MATCH((CUADRO!Q$4&amp;$E646),'Hoja de Trabajo para listado'!$AB$151:$BA$151,0)),0)+IFERROR(INDEX('Hoja de Trabajo para listado'!$BC$155:$CB$1048576,MATCH($A646,'Hoja de Trabajo para listado'!$BC$155:$BC$1048576,0),MATCH((CUADRO!Q$4&amp;$E646),'Hoja de Trabajo para listado'!$BC$151:$CB$151,0)),0)+IFERROR(INDEX('Hoja de Trabajo para listado'!$DE$153:$DG$274,MATCH($A646,'Hoja de Trabajo para listado'!$DE$153:$DE$1048576,0),MATCH((CUADRO!Q$4&amp;$E646),'Hoja de Trabajo para listado'!$DE$151:$DG$151,0)),0)+IFERROR(INDEX('Hoja de Trabajo para listado'!$CD$155:$DC$1048576,MATCH($A646,'Hoja de Trabajo para listado'!$CD$155:$CD$1048576,0),MATCH((CUADRO!Q$4&amp;$E646),'Hoja de Trabajo para listado'!$CD$151:$DC$151,0)),0)</f>
        <v>0</v>
      </c>
      <c r="R646" s="241">
        <f t="shared" ca="1" si="25"/>
        <v>0</v>
      </c>
      <c r="S646" s="247">
        <f ca="1">+R645+R646</f>
        <v>0</v>
      </c>
      <c r="T646" s="241">
        <f ca="1">+S646</f>
        <v>0</v>
      </c>
      <c r="U646" s="240">
        <f t="shared" si="26"/>
        <v>2</v>
      </c>
      <c r="V646" s="327" t="str">
        <f>+VLOOKUP(A646,bd_lista!$A$3:$E$592,5,FALSE)</f>
        <v>Gobiernos Autonomos Municipales</v>
      </c>
      <c r="W646" s="398"/>
      <c r="X646" s="240">
        <f>+VLOOKUP(A646,[4]Sheet1!$A$13:$D$744,4,FALSE)</f>
        <v>0</v>
      </c>
      <c r="Y646" s="240" t="e">
        <f>+VLOOKUP(X646,bd_lista!$A$3:$C$592,3,FALSE)</f>
        <v>#N/A</v>
      </c>
      <c r="Z646" s="288"/>
      <c r="AA646" s="289"/>
    </row>
    <row r="647" spans="1:27" customFormat="1" ht="15" hidden="1" customHeight="1">
      <c r="A647" s="32">
        <v>1275</v>
      </c>
      <c r="B647" s="393">
        <f>+A647</f>
        <v>1275</v>
      </c>
      <c r="C647" s="245" t="str">
        <f>+VLOOKUP(A647,bd_lista!$A$3:$C$592,3,FALSE)</f>
        <v>Gobierno Autónomo Municipal de Catacora</v>
      </c>
      <c r="D647" s="395" t="str">
        <f>+C647</f>
        <v>Gobierno Autónomo Municipal de Catacora</v>
      </c>
      <c r="E647" s="240" t="s">
        <v>1303</v>
      </c>
      <c r="F647" s="241">
        <f ca="1">+IFERROR(INDEX('Hoja de Trabajo para listado'!$A$155:$Z$1048576,MATCH($A647,'Hoja de Trabajo para listado'!$A$155:$A$1048576,0),MATCH((CUADRO!F$4&amp;$E647),'Hoja de Trabajo para listado'!$A$151:$Z$151,0)),0)+IFERROR(INDEX('Hoja de Trabajo para listado'!$AB$155:$BA$1048576,MATCH($A647,'Hoja de Trabajo para listado'!$AB$155:$AB$1048576,0),MATCH((CUADRO!F$4&amp;$E647),'Hoja de Trabajo para listado'!$AB$151:$BA$151,0)),0)+IFERROR(INDEX('Hoja de Trabajo para listado'!$BC$155:$CB$1048576,MATCH($A647,'Hoja de Trabajo para listado'!$BC$155:$BC$1048576,0),MATCH((CUADRO!F$4&amp;$E647),'Hoja de Trabajo para listado'!$BC$151:$CB$151,0)),0)+IFERROR(INDEX('Hoja de Trabajo para listado'!$DE$153:$DG$274,MATCH($A647,'Hoja de Trabajo para listado'!$DE$153:$DE$1048576,0),MATCH((CUADRO!F$4&amp;$E647),'Hoja de Trabajo para listado'!$DE$151:$DG$151,0)),0)+IFERROR(INDEX('Hoja de Trabajo para listado'!$CD$155:$DC$1048576,MATCH($A647,'Hoja de Trabajo para listado'!$CD$155:$CD$1048576,0),MATCH((CUADRO!F$4&amp;$E647),'Hoja de Trabajo para listado'!$CD$151:$DC$151,0)),0)</f>
        <v>0</v>
      </c>
      <c r="G647" s="241">
        <f ca="1">+IFERROR(INDEX('Hoja de Trabajo para listado'!$A$155:$Z$1048576,MATCH($A647,'Hoja de Trabajo para listado'!$A$155:$A$1048576,0),MATCH((CUADRO!G$4&amp;$E647),'Hoja de Trabajo para listado'!$A$151:$Z$151,0)),0)+IFERROR(INDEX('Hoja de Trabajo para listado'!$AB$155:$BA$1048576,MATCH($A647,'Hoja de Trabajo para listado'!$AB$155:$AB$1048576,0),MATCH((CUADRO!G$4&amp;$E647),'Hoja de Trabajo para listado'!$AB$151:$BA$151,0)),0)+IFERROR(INDEX('Hoja de Trabajo para listado'!$BC$155:$CB$1048576,MATCH($A647,'Hoja de Trabajo para listado'!$BC$155:$BC$1048576,0),MATCH((CUADRO!G$4&amp;$E647),'Hoja de Trabajo para listado'!$BC$151:$CB$151,0)),0)+IFERROR(INDEX('Hoja de Trabajo para listado'!$DE$153:$DG$274,MATCH($A647,'Hoja de Trabajo para listado'!$DE$153:$DE$1048576,0),MATCH((CUADRO!G$4&amp;$E647),'Hoja de Trabajo para listado'!$DE$151:$DG$151,0)),0)+IFERROR(INDEX('Hoja de Trabajo para listado'!$CD$155:$DC$1048576,MATCH($A647,'Hoja de Trabajo para listado'!$CD$155:$CD$1048576,0),MATCH((CUADRO!G$4&amp;$E647),'Hoja de Trabajo para listado'!$CD$151:$DC$151,0)),0)</f>
        <v>0</v>
      </c>
      <c r="H647" s="241">
        <f ca="1">+IFERROR(INDEX('Hoja de Trabajo para listado'!$A$155:$Z$1048576,MATCH($A647,'Hoja de Trabajo para listado'!$A$155:$A$1048576,0),MATCH((CUADRO!H$4&amp;$E647),'Hoja de Trabajo para listado'!$A$151:$Z$151,0)),0)+IFERROR(INDEX('Hoja de Trabajo para listado'!$AB$155:$BA$1048576,MATCH($A647,'Hoja de Trabajo para listado'!$AB$155:$AB$1048576,0),MATCH((CUADRO!H$4&amp;$E647),'Hoja de Trabajo para listado'!$AB$151:$BA$151,0)),0)+IFERROR(INDEX('Hoja de Trabajo para listado'!$BC$155:$CB$1048576,MATCH($A647,'Hoja de Trabajo para listado'!$BC$155:$BC$1048576,0),MATCH((CUADRO!H$4&amp;$E647),'Hoja de Trabajo para listado'!$BC$151:$CB$151,0)),0)+IFERROR(INDEX('Hoja de Trabajo para listado'!$DE$153:$DG$274,MATCH($A647,'Hoja de Trabajo para listado'!$DE$153:$DE$1048576,0),MATCH((CUADRO!H$4&amp;$E647),'Hoja de Trabajo para listado'!$DE$151:$DG$151,0)),0)+IFERROR(INDEX('Hoja de Trabajo para listado'!$CD$155:$DC$1048576,MATCH($A647,'Hoja de Trabajo para listado'!$CD$155:$CD$1048576,0),MATCH((CUADRO!H$4&amp;$E647),'Hoja de Trabajo para listado'!$CD$151:$DC$151,0)),0)</f>
        <v>0</v>
      </c>
      <c r="I647" s="241">
        <f ca="1">+IFERROR(INDEX('Hoja de Trabajo para listado'!$A$155:$Z$1048576,MATCH($A647,'Hoja de Trabajo para listado'!$A$155:$A$1048576,0),MATCH((CUADRO!I$4&amp;$E647),'Hoja de Trabajo para listado'!$A$151:$Z$151,0)),0)+IFERROR(INDEX('Hoja de Trabajo para listado'!$AB$155:$BA$1048576,MATCH($A647,'Hoja de Trabajo para listado'!$AB$155:$AB$1048576,0),MATCH((CUADRO!I$4&amp;$E647),'Hoja de Trabajo para listado'!$AB$151:$BA$151,0)),0)+IFERROR(INDEX('Hoja de Trabajo para listado'!$BC$155:$CB$1048576,MATCH($A647,'Hoja de Trabajo para listado'!$BC$155:$BC$1048576,0),MATCH((CUADRO!I$4&amp;$E647),'Hoja de Trabajo para listado'!$BC$151:$CB$151,0)),0)+IFERROR(INDEX('Hoja de Trabajo para listado'!$DE$153:$DG$274,MATCH($A647,'Hoja de Trabajo para listado'!$DE$153:$DE$1048576,0),MATCH((CUADRO!I$4&amp;$E647),'Hoja de Trabajo para listado'!$DE$151:$DG$151,0)),0)+IFERROR(INDEX('Hoja de Trabajo para listado'!$CD$155:$DC$1048576,MATCH($A647,'Hoja de Trabajo para listado'!$CD$155:$CD$1048576,0),MATCH((CUADRO!I$4&amp;$E647),'Hoja de Trabajo para listado'!$CD$151:$DC$151,0)),0)</f>
        <v>0</v>
      </c>
      <c r="J647" s="241">
        <f ca="1">+IFERROR(INDEX('Hoja de Trabajo para listado'!$A$155:$Z$1048576,MATCH($A647,'Hoja de Trabajo para listado'!$A$155:$A$1048576,0),MATCH((CUADRO!J$4&amp;$E647),'Hoja de Trabajo para listado'!$A$151:$Z$151,0)),0)+IFERROR(INDEX('Hoja de Trabajo para listado'!$AB$155:$BA$1048576,MATCH($A647,'Hoja de Trabajo para listado'!$AB$155:$AB$1048576,0),MATCH((CUADRO!J$4&amp;$E647),'Hoja de Trabajo para listado'!$AB$151:$BA$151,0)),0)+IFERROR(INDEX('Hoja de Trabajo para listado'!$BC$155:$CB$1048576,MATCH($A647,'Hoja de Trabajo para listado'!$BC$155:$BC$1048576,0),MATCH((CUADRO!J$4&amp;$E647),'Hoja de Trabajo para listado'!$BC$151:$CB$151,0)),0)+IFERROR(INDEX('Hoja de Trabajo para listado'!$DE$153:$DG$274,MATCH($A647,'Hoja de Trabajo para listado'!$DE$153:$DE$1048576,0),MATCH((CUADRO!J$4&amp;$E647),'Hoja de Trabajo para listado'!$DE$151:$DG$151,0)),0)+IFERROR(INDEX('Hoja de Trabajo para listado'!$CD$155:$DC$1048576,MATCH($A647,'Hoja de Trabajo para listado'!$CD$155:$CD$1048576,0),MATCH((CUADRO!J$4&amp;$E647),'Hoja de Trabajo para listado'!$CD$151:$DC$151,0)),0)</f>
        <v>0</v>
      </c>
      <c r="K647" s="241">
        <f ca="1">+IFERROR(INDEX('Hoja de Trabajo para listado'!$A$155:$Z$1048576,MATCH($A647,'Hoja de Trabajo para listado'!$A$155:$A$1048576,0),MATCH((CUADRO!K$4&amp;$E647),'Hoja de Trabajo para listado'!$A$151:$Z$151,0)),0)+IFERROR(INDEX('Hoja de Trabajo para listado'!$AB$155:$BA$1048576,MATCH($A647,'Hoja de Trabajo para listado'!$AB$155:$AB$1048576,0),MATCH((CUADRO!K$4&amp;$E647),'Hoja de Trabajo para listado'!$AB$151:$BA$151,0)),0)+IFERROR(INDEX('Hoja de Trabajo para listado'!$BC$155:$CB$1048576,MATCH($A647,'Hoja de Trabajo para listado'!$BC$155:$BC$1048576,0),MATCH((CUADRO!K$4&amp;$E647),'Hoja de Trabajo para listado'!$BC$151:$CB$151,0)),0)+IFERROR(INDEX('Hoja de Trabajo para listado'!$DE$153:$DG$274,MATCH($A647,'Hoja de Trabajo para listado'!$DE$153:$DE$1048576,0),MATCH((CUADRO!K$4&amp;$E647),'Hoja de Trabajo para listado'!$DE$151:$DG$151,0)),0)+IFERROR(INDEX('Hoja de Trabajo para listado'!$CD$155:$DC$1048576,MATCH($A647,'Hoja de Trabajo para listado'!$CD$155:$CD$1048576,0),MATCH((CUADRO!K$4&amp;$E647),'Hoja de Trabajo para listado'!$CD$151:$DC$151,0)),0)</f>
        <v>0</v>
      </c>
      <c r="L647" s="241">
        <f ca="1">+IFERROR(INDEX('Hoja de Trabajo para listado'!$A$155:$Z$1048576,MATCH($A647,'Hoja de Trabajo para listado'!$A$155:$A$1048576,0),MATCH((CUADRO!L$4&amp;$E647),'Hoja de Trabajo para listado'!$A$151:$Z$151,0)),0)+IFERROR(INDEX('Hoja de Trabajo para listado'!$AB$155:$BA$1048576,MATCH($A647,'Hoja de Trabajo para listado'!$AB$155:$AB$1048576,0),MATCH((CUADRO!L$4&amp;$E647),'Hoja de Trabajo para listado'!$AB$151:$BA$151,0)),0)+IFERROR(INDEX('Hoja de Trabajo para listado'!$BC$155:$CB$1048576,MATCH($A647,'Hoja de Trabajo para listado'!$BC$155:$BC$1048576,0),MATCH((CUADRO!L$4&amp;$E647),'Hoja de Trabajo para listado'!$BC$151:$CB$151,0)),0)+IFERROR(INDEX('Hoja de Trabajo para listado'!$DE$153:$DG$274,MATCH($A647,'Hoja de Trabajo para listado'!$DE$153:$DE$1048576,0),MATCH((CUADRO!L$4&amp;$E647),'Hoja de Trabajo para listado'!$DE$151:$DG$151,0)),0)+IFERROR(INDEX('Hoja de Trabajo para listado'!$CD$155:$DC$1048576,MATCH($A647,'Hoja de Trabajo para listado'!$CD$155:$CD$1048576,0),MATCH((CUADRO!L$4&amp;$E647),'Hoja de Trabajo para listado'!$CD$151:$DC$151,0)),0)</f>
        <v>0</v>
      </c>
      <c r="M647" s="241">
        <f ca="1">+IFERROR(INDEX('Hoja de Trabajo para listado'!$A$155:$Z$1048576,MATCH($A647,'Hoja de Trabajo para listado'!$A$155:$A$1048576,0),MATCH((CUADRO!M$4&amp;$E647),'Hoja de Trabajo para listado'!$A$151:$Z$151,0)),0)+IFERROR(INDEX('Hoja de Trabajo para listado'!$AB$155:$BA$1048576,MATCH($A647,'Hoja de Trabajo para listado'!$AB$155:$AB$1048576,0),MATCH((CUADRO!M$4&amp;$E647),'Hoja de Trabajo para listado'!$AB$151:$BA$151,0)),0)+IFERROR(INDEX('Hoja de Trabajo para listado'!$BC$155:$CB$1048576,MATCH($A647,'Hoja de Trabajo para listado'!$BC$155:$BC$1048576,0),MATCH((CUADRO!M$4&amp;$E647),'Hoja de Trabajo para listado'!$BC$151:$CB$151,0)),0)+IFERROR(INDEX('Hoja de Trabajo para listado'!$DE$153:$DG$274,MATCH($A647,'Hoja de Trabajo para listado'!$DE$153:$DE$1048576,0),MATCH((CUADRO!M$4&amp;$E647),'Hoja de Trabajo para listado'!$DE$151:$DG$151,0)),0)+IFERROR(INDEX('Hoja de Trabajo para listado'!$CD$155:$DC$1048576,MATCH($A647,'Hoja de Trabajo para listado'!$CD$155:$CD$1048576,0),MATCH((CUADRO!M$4&amp;$E647),'Hoja de Trabajo para listado'!$CD$151:$DC$151,0)),0)</f>
        <v>0</v>
      </c>
      <c r="N647" s="241">
        <f ca="1">+IFERROR(INDEX('Hoja de Trabajo para listado'!$A$155:$Z$1048576,MATCH($A647,'Hoja de Trabajo para listado'!$A$155:$A$1048576,0),MATCH((CUADRO!N$4&amp;$E647),'Hoja de Trabajo para listado'!$A$151:$Z$151,0)),0)+IFERROR(INDEX('Hoja de Trabajo para listado'!$AB$155:$BA$1048576,MATCH($A647,'Hoja de Trabajo para listado'!$AB$155:$AB$1048576,0),MATCH((CUADRO!N$4&amp;$E647),'Hoja de Trabajo para listado'!$AB$151:$BA$151,0)),0)+IFERROR(INDEX('Hoja de Trabajo para listado'!$BC$155:$CB$1048576,MATCH($A647,'Hoja de Trabajo para listado'!$BC$155:$BC$1048576,0),MATCH((CUADRO!N$4&amp;$E647),'Hoja de Trabajo para listado'!$BC$151:$CB$151,0)),0)+IFERROR(INDEX('Hoja de Trabajo para listado'!$DE$153:$DG$274,MATCH($A647,'Hoja de Trabajo para listado'!$DE$153:$DE$1048576,0),MATCH((CUADRO!N$4&amp;$E647),'Hoja de Trabajo para listado'!$DE$151:$DG$151,0)),0)+IFERROR(INDEX('Hoja de Trabajo para listado'!$CD$155:$DC$1048576,MATCH($A647,'Hoja de Trabajo para listado'!$CD$155:$CD$1048576,0),MATCH((CUADRO!N$4&amp;$E647),'Hoja de Trabajo para listado'!$CD$151:$DC$151,0)),0)</f>
        <v>0</v>
      </c>
      <c r="O647" s="241">
        <f ca="1">+IFERROR(INDEX('Hoja de Trabajo para listado'!$A$155:$Z$1048576,MATCH($A647,'Hoja de Trabajo para listado'!$A$155:$A$1048576,0),MATCH((CUADRO!O$4&amp;$E647),'Hoja de Trabajo para listado'!$A$151:$Z$151,0)),0)+IFERROR(INDEX('Hoja de Trabajo para listado'!$AB$155:$BA$1048576,MATCH($A647,'Hoja de Trabajo para listado'!$AB$155:$AB$1048576,0),MATCH((CUADRO!O$4&amp;$E647),'Hoja de Trabajo para listado'!$AB$151:$BA$151,0)),0)+IFERROR(INDEX('Hoja de Trabajo para listado'!$BC$155:$CB$1048576,MATCH($A647,'Hoja de Trabajo para listado'!$BC$155:$BC$1048576,0),MATCH((CUADRO!O$4&amp;$E647),'Hoja de Trabajo para listado'!$BC$151:$CB$151,0)),0)+IFERROR(INDEX('Hoja de Trabajo para listado'!$DE$153:$DG$274,MATCH($A647,'Hoja de Trabajo para listado'!$DE$153:$DE$1048576,0),MATCH((CUADRO!O$4&amp;$E647),'Hoja de Trabajo para listado'!$DE$151:$DG$151,0)),0)+IFERROR(INDEX('Hoja de Trabajo para listado'!$CD$155:$DC$1048576,MATCH($A647,'Hoja de Trabajo para listado'!$CD$155:$CD$1048576,0),MATCH((CUADRO!O$4&amp;$E647),'Hoja de Trabajo para listado'!$CD$151:$DC$151,0)),0)</f>
        <v>0</v>
      </c>
      <c r="P647" s="241">
        <f ca="1">+IFERROR(INDEX('Hoja de Trabajo para listado'!$A$155:$Z$1048576,MATCH($A647,'Hoja de Trabajo para listado'!$A$155:$A$1048576,0),MATCH((CUADRO!P$4&amp;$E647),'Hoja de Trabajo para listado'!$A$151:$Z$151,0)),0)+IFERROR(INDEX('Hoja de Trabajo para listado'!$AB$155:$BA$1048576,MATCH($A647,'Hoja de Trabajo para listado'!$AB$155:$AB$1048576,0),MATCH((CUADRO!P$4&amp;$E647),'Hoja de Trabajo para listado'!$AB$151:$BA$151,0)),0)+IFERROR(INDEX('Hoja de Trabajo para listado'!$BC$155:$CB$1048576,MATCH($A647,'Hoja de Trabajo para listado'!$BC$155:$BC$1048576,0),MATCH((CUADRO!P$4&amp;$E647),'Hoja de Trabajo para listado'!$BC$151:$CB$151,0)),0)+IFERROR(INDEX('Hoja de Trabajo para listado'!$DE$153:$DG$274,MATCH($A647,'Hoja de Trabajo para listado'!$DE$153:$DE$1048576,0),MATCH((CUADRO!P$4&amp;$E647),'Hoja de Trabajo para listado'!$DE$151:$DG$151,0)),0)+IFERROR(INDEX('Hoja de Trabajo para listado'!$CD$155:$DC$1048576,MATCH($A647,'Hoja de Trabajo para listado'!$CD$155:$CD$1048576,0),MATCH((CUADRO!P$4&amp;$E647),'Hoja de Trabajo para listado'!$CD$151:$DC$151,0)),0)</f>
        <v>0</v>
      </c>
      <c r="Q647" s="241">
        <f ca="1">+IFERROR(INDEX('Hoja de Trabajo para listado'!$A$155:$Z$1048576,MATCH($A647,'Hoja de Trabajo para listado'!$A$155:$A$1048576,0),MATCH((CUADRO!Q$4&amp;$E647),'Hoja de Trabajo para listado'!$A$151:$Z$151,0)),0)+IFERROR(INDEX('Hoja de Trabajo para listado'!$AB$155:$BA$1048576,MATCH($A647,'Hoja de Trabajo para listado'!$AB$155:$AB$1048576,0),MATCH((CUADRO!Q$4&amp;$E647),'Hoja de Trabajo para listado'!$AB$151:$BA$151,0)),0)+IFERROR(INDEX('Hoja de Trabajo para listado'!$BC$155:$CB$1048576,MATCH($A647,'Hoja de Trabajo para listado'!$BC$155:$BC$1048576,0),MATCH((CUADRO!Q$4&amp;$E647),'Hoja de Trabajo para listado'!$BC$151:$CB$151,0)),0)+IFERROR(INDEX('Hoja de Trabajo para listado'!$DE$153:$DG$274,MATCH($A647,'Hoja de Trabajo para listado'!$DE$153:$DE$1048576,0),MATCH((CUADRO!Q$4&amp;$E647),'Hoja de Trabajo para listado'!$DE$151:$DG$151,0)),0)+IFERROR(INDEX('Hoja de Trabajo para listado'!$CD$155:$DC$1048576,MATCH($A647,'Hoja de Trabajo para listado'!$CD$155:$CD$1048576,0),MATCH((CUADRO!Q$4&amp;$E647),'Hoja de Trabajo para listado'!$CD$151:$DC$151,0)),0)</f>
        <v>0</v>
      </c>
      <c r="R647" s="241">
        <f t="shared" ca="1" si="25"/>
        <v>0</v>
      </c>
      <c r="S647" s="247"/>
      <c r="T647" s="241">
        <f ca="1">+T648</f>
        <v>0</v>
      </c>
      <c r="U647" s="240">
        <f t="shared" si="26"/>
        <v>1</v>
      </c>
      <c r="V647" s="327" t="str">
        <f>+VLOOKUP(A647,bd_lista!$A$3:$E$592,5,FALSE)</f>
        <v>Gobiernos Autonomos Municipales</v>
      </c>
      <c r="W647" s="397" t="str">
        <f>+V647</f>
        <v>Gobiernos Autonomos Municipales</v>
      </c>
      <c r="X647" s="240">
        <f>+VLOOKUP(A647,[4]Sheet1!$A$13:$D$744,4,FALSE)</f>
        <v>0</v>
      </c>
      <c r="Y647" s="240" t="e">
        <f>+VLOOKUP(X647,bd_lista!$A$3:$C$592,3,FALSE)</f>
        <v>#N/A</v>
      </c>
      <c r="Z647" s="290">
        <f>+X647</f>
        <v>0</v>
      </c>
      <c r="AA647" s="291" t="e">
        <f>+Y647</f>
        <v>#N/A</v>
      </c>
    </row>
    <row r="648" spans="1:27" customFormat="1" ht="15" hidden="1" customHeight="1">
      <c r="A648" s="32">
        <v>1275</v>
      </c>
      <c r="B648" s="394"/>
      <c r="C648" s="245" t="str">
        <f>+VLOOKUP(A648,bd_lista!$A$3:$C$592,3,FALSE)</f>
        <v>Gobierno Autónomo Municipal de Catacora</v>
      </c>
      <c r="D648" s="396"/>
      <c r="E648" s="242" t="s">
        <v>1304</v>
      </c>
      <c r="F648" s="241">
        <f ca="1">+IFERROR(INDEX('Hoja de Trabajo para listado'!$A$155:$Z$1048576,MATCH($A648,'Hoja de Trabajo para listado'!$A$155:$A$1048576,0),MATCH((CUADRO!F$4&amp;$E648),'Hoja de Trabajo para listado'!$A$151:$Z$151,0)),0)+IFERROR(INDEX('Hoja de Trabajo para listado'!$AB$155:$BA$1048576,MATCH($A648,'Hoja de Trabajo para listado'!$AB$155:$AB$1048576,0),MATCH((CUADRO!F$4&amp;$E648),'Hoja de Trabajo para listado'!$AB$151:$BA$151,0)),0)+IFERROR(INDEX('Hoja de Trabajo para listado'!$BC$155:$CB$1048576,MATCH($A648,'Hoja de Trabajo para listado'!$BC$155:$BC$1048576,0),MATCH((CUADRO!F$4&amp;$E648),'Hoja de Trabajo para listado'!$BC$151:$CB$151,0)),0)+IFERROR(INDEX('Hoja de Trabajo para listado'!$DE$153:$DG$274,MATCH($A648,'Hoja de Trabajo para listado'!$DE$153:$DE$1048576,0),MATCH((CUADRO!F$4&amp;$E648),'Hoja de Trabajo para listado'!$DE$151:$DG$151,0)),0)+IFERROR(INDEX('Hoja de Trabajo para listado'!$CD$155:$DC$1048576,MATCH($A648,'Hoja de Trabajo para listado'!$CD$155:$CD$1048576,0),MATCH((CUADRO!F$4&amp;$E648),'Hoja de Trabajo para listado'!$CD$151:$DC$151,0)),0)</f>
        <v>0</v>
      </c>
      <c r="G648" s="241">
        <f ca="1">+IFERROR(INDEX('Hoja de Trabajo para listado'!$A$155:$Z$1048576,MATCH($A648,'Hoja de Trabajo para listado'!$A$155:$A$1048576,0),MATCH((CUADRO!G$4&amp;$E648),'Hoja de Trabajo para listado'!$A$151:$Z$151,0)),0)+IFERROR(INDEX('Hoja de Trabajo para listado'!$AB$155:$BA$1048576,MATCH($A648,'Hoja de Trabajo para listado'!$AB$155:$AB$1048576,0),MATCH((CUADRO!G$4&amp;$E648),'Hoja de Trabajo para listado'!$AB$151:$BA$151,0)),0)+IFERROR(INDEX('Hoja de Trabajo para listado'!$BC$155:$CB$1048576,MATCH($A648,'Hoja de Trabajo para listado'!$BC$155:$BC$1048576,0),MATCH((CUADRO!G$4&amp;$E648),'Hoja de Trabajo para listado'!$BC$151:$CB$151,0)),0)+IFERROR(INDEX('Hoja de Trabajo para listado'!$DE$153:$DG$274,MATCH($A648,'Hoja de Trabajo para listado'!$DE$153:$DE$1048576,0),MATCH((CUADRO!G$4&amp;$E648),'Hoja de Trabajo para listado'!$DE$151:$DG$151,0)),0)+IFERROR(INDEX('Hoja de Trabajo para listado'!$CD$155:$DC$1048576,MATCH($A648,'Hoja de Trabajo para listado'!$CD$155:$CD$1048576,0),MATCH((CUADRO!G$4&amp;$E648),'Hoja de Trabajo para listado'!$CD$151:$DC$151,0)),0)</f>
        <v>0</v>
      </c>
      <c r="H648" s="241">
        <f ca="1">+IFERROR(INDEX('Hoja de Trabajo para listado'!$A$155:$Z$1048576,MATCH($A648,'Hoja de Trabajo para listado'!$A$155:$A$1048576,0),MATCH((CUADRO!H$4&amp;$E648),'Hoja de Trabajo para listado'!$A$151:$Z$151,0)),0)+IFERROR(INDEX('Hoja de Trabajo para listado'!$AB$155:$BA$1048576,MATCH($A648,'Hoja de Trabajo para listado'!$AB$155:$AB$1048576,0),MATCH((CUADRO!H$4&amp;$E648),'Hoja de Trabajo para listado'!$AB$151:$BA$151,0)),0)+IFERROR(INDEX('Hoja de Trabajo para listado'!$BC$155:$CB$1048576,MATCH($A648,'Hoja de Trabajo para listado'!$BC$155:$BC$1048576,0),MATCH((CUADRO!H$4&amp;$E648),'Hoja de Trabajo para listado'!$BC$151:$CB$151,0)),0)+IFERROR(INDEX('Hoja de Trabajo para listado'!$DE$153:$DG$274,MATCH($A648,'Hoja de Trabajo para listado'!$DE$153:$DE$1048576,0),MATCH((CUADRO!H$4&amp;$E648),'Hoja de Trabajo para listado'!$DE$151:$DG$151,0)),0)+IFERROR(INDEX('Hoja de Trabajo para listado'!$CD$155:$DC$1048576,MATCH($A648,'Hoja de Trabajo para listado'!$CD$155:$CD$1048576,0),MATCH((CUADRO!H$4&amp;$E648),'Hoja de Trabajo para listado'!$CD$151:$DC$151,0)),0)</f>
        <v>0</v>
      </c>
      <c r="I648" s="241">
        <f ca="1">+IFERROR(INDEX('Hoja de Trabajo para listado'!$A$155:$Z$1048576,MATCH($A648,'Hoja de Trabajo para listado'!$A$155:$A$1048576,0),MATCH((CUADRO!I$4&amp;$E648),'Hoja de Trabajo para listado'!$A$151:$Z$151,0)),0)+IFERROR(INDEX('Hoja de Trabajo para listado'!$AB$155:$BA$1048576,MATCH($A648,'Hoja de Trabajo para listado'!$AB$155:$AB$1048576,0),MATCH((CUADRO!I$4&amp;$E648),'Hoja de Trabajo para listado'!$AB$151:$BA$151,0)),0)+IFERROR(INDEX('Hoja de Trabajo para listado'!$BC$155:$CB$1048576,MATCH($A648,'Hoja de Trabajo para listado'!$BC$155:$BC$1048576,0),MATCH((CUADRO!I$4&amp;$E648),'Hoja de Trabajo para listado'!$BC$151:$CB$151,0)),0)+IFERROR(INDEX('Hoja de Trabajo para listado'!$DE$153:$DG$274,MATCH($A648,'Hoja de Trabajo para listado'!$DE$153:$DE$1048576,0),MATCH((CUADRO!I$4&amp;$E648),'Hoja de Trabajo para listado'!$DE$151:$DG$151,0)),0)+IFERROR(INDEX('Hoja de Trabajo para listado'!$CD$155:$DC$1048576,MATCH($A648,'Hoja de Trabajo para listado'!$CD$155:$CD$1048576,0),MATCH((CUADRO!I$4&amp;$E648),'Hoja de Trabajo para listado'!$CD$151:$DC$151,0)),0)</f>
        <v>0</v>
      </c>
      <c r="J648" s="241">
        <f ca="1">+IFERROR(INDEX('Hoja de Trabajo para listado'!$A$155:$Z$1048576,MATCH($A648,'Hoja de Trabajo para listado'!$A$155:$A$1048576,0),MATCH((CUADRO!J$4&amp;$E648),'Hoja de Trabajo para listado'!$A$151:$Z$151,0)),0)+IFERROR(INDEX('Hoja de Trabajo para listado'!$AB$155:$BA$1048576,MATCH($A648,'Hoja de Trabajo para listado'!$AB$155:$AB$1048576,0),MATCH((CUADRO!J$4&amp;$E648),'Hoja de Trabajo para listado'!$AB$151:$BA$151,0)),0)+IFERROR(INDEX('Hoja de Trabajo para listado'!$BC$155:$CB$1048576,MATCH($A648,'Hoja de Trabajo para listado'!$BC$155:$BC$1048576,0),MATCH((CUADRO!J$4&amp;$E648),'Hoja de Trabajo para listado'!$BC$151:$CB$151,0)),0)+IFERROR(INDEX('Hoja de Trabajo para listado'!$DE$153:$DG$274,MATCH($A648,'Hoja de Trabajo para listado'!$DE$153:$DE$1048576,0),MATCH((CUADRO!J$4&amp;$E648),'Hoja de Trabajo para listado'!$DE$151:$DG$151,0)),0)+IFERROR(INDEX('Hoja de Trabajo para listado'!$CD$155:$DC$1048576,MATCH($A648,'Hoja de Trabajo para listado'!$CD$155:$CD$1048576,0),MATCH((CUADRO!J$4&amp;$E648),'Hoja de Trabajo para listado'!$CD$151:$DC$151,0)),0)</f>
        <v>0</v>
      </c>
      <c r="K648" s="241">
        <f ca="1">+IFERROR(INDEX('Hoja de Trabajo para listado'!$A$155:$Z$1048576,MATCH($A648,'Hoja de Trabajo para listado'!$A$155:$A$1048576,0),MATCH((CUADRO!K$4&amp;$E648),'Hoja de Trabajo para listado'!$A$151:$Z$151,0)),0)+IFERROR(INDEX('Hoja de Trabajo para listado'!$AB$155:$BA$1048576,MATCH($A648,'Hoja de Trabajo para listado'!$AB$155:$AB$1048576,0),MATCH((CUADRO!K$4&amp;$E648),'Hoja de Trabajo para listado'!$AB$151:$BA$151,0)),0)+IFERROR(INDEX('Hoja de Trabajo para listado'!$BC$155:$CB$1048576,MATCH($A648,'Hoja de Trabajo para listado'!$BC$155:$BC$1048576,0),MATCH((CUADRO!K$4&amp;$E648),'Hoja de Trabajo para listado'!$BC$151:$CB$151,0)),0)+IFERROR(INDEX('Hoja de Trabajo para listado'!$DE$153:$DG$274,MATCH($A648,'Hoja de Trabajo para listado'!$DE$153:$DE$1048576,0),MATCH((CUADRO!K$4&amp;$E648),'Hoja de Trabajo para listado'!$DE$151:$DG$151,0)),0)+IFERROR(INDEX('Hoja de Trabajo para listado'!$CD$155:$DC$1048576,MATCH($A648,'Hoja de Trabajo para listado'!$CD$155:$CD$1048576,0),MATCH((CUADRO!K$4&amp;$E648),'Hoja de Trabajo para listado'!$CD$151:$DC$151,0)),0)</f>
        <v>0</v>
      </c>
      <c r="L648" s="241">
        <f ca="1">+IFERROR(INDEX('Hoja de Trabajo para listado'!$A$155:$Z$1048576,MATCH($A648,'Hoja de Trabajo para listado'!$A$155:$A$1048576,0),MATCH((CUADRO!L$4&amp;$E648),'Hoja de Trabajo para listado'!$A$151:$Z$151,0)),0)+IFERROR(INDEX('Hoja de Trabajo para listado'!$AB$155:$BA$1048576,MATCH($A648,'Hoja de Trabajo para listado'!$AB$155:$AB$1048576,0),MATCH((CUADRO!L$4&amp;$E648),'Hoja de Trabajo para listado'!$AB$151:$BA$151,0)),0)+IFERROR(INDEX('Hoja de Trabajo para listado'!$BC$155:$CB$1048576,MATCH($A648,'Hoja de Trabajo para listado'!$BC$155:$BC$1048576,0),MATCH((CUADRO!L$4&amp;$E648),'Hoja de Trabajo para listado'!$BC$151:$CB$151,0)),0)+IFERROR(INDEX('Hoja de Trabajo para listado'!$DE$153:$DG$274,MATCH($A648,'Hoja de Trabajo para listado'!$DE$153:$DE$1048576,0),MATCH((CUADRO!L$4&amp;$E648),'Hoja de Trabajo para listado'!$DE$151:$DG$151,0)),0)+IFERROR(INDEX('Hoja de Trabajo para listado'!$CD$155:$DC$1048576,MATCH($A648,'Hoja de Trabajo para listado'!$CD$155:$CD$1048576,0),MATCH((CUADRO!L$4&amp;$E648),'Hoja de Trabajo para listado'!$CD$151:$DC$151,0)),0)</f>
        <v>0</v>
      </c>
      <c r="M648" s="241">
        <f ca="1">+IFERROR(INDEX('Hoja de Trabajo para listado'!$A$155:$Z$1048576,MATCH($A648,'Hoja de Trabajo para listado'!$A$155:$A$1048576,0),MATCH((CUADRO!M$4&amp;$E648),'Hoja de Trabajo para listado'!$A$151:$Z$151,0)),0)+IFERROR(INDEX('Hoja de Trabajo para listado'!$AB$155:$BA$1048576,MATCH($A648,'Hoja de Trabajo para listado'!$AB$155:$AB$1048576,0),MATCH((CUADRO!M$4&amp;$E648),'Hoja de Trabajo para listado'!$AB$151:$BA$151,0)),0)+IFERROR(INDEX('Hoja de Trabajo para listado'!$BC$155:$CB$1048576,MATCH($A648,'Hoja de Trabajo para listado'!$BC$155:$BC$1048576,0),MATCH((CUADRO!M$4&amp;$E648),'Hoja de Trabajo para listado'!$BC$151:$CB$151,0)),0)+IFERROR(INDEX('Hoja de Trabajo para listado'!$DE$153:$DG$274,MATCH($A648,'Hoja de Trabajo para listado'!$DE$153:$DE$1048576,0),MATCH((CUADRO!M$4&amp;$E648),'Hoja de Trabajo para listado'!$DE$151:$DG$151,0)),0)+IFERROR(INDEX('Hoja de Trabajo para listado'!$CD$155:$DC$1048576,MATCH($A648,'Hoja de Trabajo para listado'!$CD$155:$CD$1048576,0),MATCH((CUADRO!M$4&amp;$E648),'Hoja de Trabajo para listado'!$CD$151:$DC$151,0)),0)</f>
        <v>0</v>
      </c>
      <c r="N648" s="241">
        <f ca="1">+IFERROR(INDEX('Hoja de Trabajo para listado'!$A$155:$Z$1048576,MATCH($A648,'Hoja de Trabajo para listado'!$A$155:$A$1048576,0),MATCH((CUADRO!N$4&amp;$E648),'Hoja de Trabajo para listado'!$A$151:$Z$151,0)),0)+IFERROR(INDEX('Hoja de Trabajo para listado'!$AB$155:$BA$1048576,MATCH($A648,'Hoja de Trabajo para listado'!$AB$155:$AB$1048576,0),MATCH((CUADRO!N$4&amp;$E648),'Hoja de Trabajo para listado'!$AB$151:$BA$151,0)),0)+IFERROR(INDEX('Hoja de Trabajo para listado'!$BC$155:$CB$1048576,MATCH($A648,'Hoja de Trabajo para listado'!$BC$155:$BC$1048576,0),MATCH((CUADRO!N$4&amp;$E648),'Hoja de Trabajo para listado'!$BC$151:$CB$151,0)),0)+IFERROR(INDEX('Hoja de Trabajo para listado'!$DE$153:$DG$274,MATCH($A648,'Hoja de Trabajo para listado'!$DE$153:$DE$1048576,0),MATCH((CUADRO!N$4&amp;$E648),'Hoja de Trabajo para listado'!$DE$151:$DG$151,0)),0)+IFERROR(INDEX('Hoja de Trabajo para listado'!$CD$155:$DC$1048576,MATCH($A648,'Hoja de Trabajo para listado'!$CD$155:$CD$1048576,0),MATCH((CUADRO!N$4&amp;$E648),'Hoja de Trabajo para listado'!$CD$151:$DC$151,0)),0)</f>
        <v>0</v>
      </c>
      <c r="O648" s="241">
        <f ca="1">+IFERROR(INDEX('Hoja de Trabajo para listado'!$A$155:$Z$1048576,MATCH($A648,'Hoja de Trabajo para listado'!$A$155:$A$1048576,0),MATCH((CUADRO!O$4&amp;$E648),'Hoja de Trabajo para listado'!$A$151:$Z$151,0)),0)+IFERROR(INDEX('Hoja de Trabajo para listado'!$AB$155:$BA$1048576,MATCH($A648,'Hoja de Trabajo para listado'!$AB$155:$AB$1048576,0),MATCH((CUADRO!O$4&amp;$E648),'Hoja de Trabajo para listado'!$AB$151:$BA$151,0)),0)+IFERROR(INDEX('Hoja de Trabajo para listado'!$BC$155:$CB$1048576,MATCH($A648,'Hoja de Trabajo para listado'!$BC$155:$BC$1048576,0),MATCH((CUADRO!O$4&amp;$E648),'Hoja de Trabajo para listado'!$BC$151:$CB$151,0)),0)+IFERROR(INDEX('Hoja de Trabajo para listado'!$DE$153:$DG$274,MATCH($A648,'Hoja de Trabajo para listado'!$DE$153:$DE$1048576,0),MATCH((CUADRO!O$4&amp;$E648),'Hoja de Trabajo para listado'!$DE$151:$DG$151,0)),0)+IFERROR(INDEX('Hoja de Trabajo para listado'!$CD$155:$DC$1048576,MATCH($A648,'Hoja de Trabajo para listado'!$CD$155:$CD$1048576,0),MATCH((CUADRO!O$4&amp;$E648),'Hoja de Trabajo para listado'!$CD$151:$DC$151,0)),0)</f>
        <v>0</v>
      </c>
      <c r="P648" s="241">
        <f ca="1">+IFERROR(INDEX('Hoja de Trabajo para listado'!$A$155:$Z$1048576,MATCH($A648,'Hoja de Trabajo para listado'!$A$155:$A$1048576,0),MATCH((CUADRO!P$4&amp;$E648),'Hoja de Trabajo para listado'!$A$151:$Z$151,0)),0)+IFERROR(INDEX('Hoja de Trabajo para listado'!$AB$155:$BA$1048576,MATCH($A648,'Hoja de Trabajo para listado'!$AB$155:$AB$1048576,0),MATCH((CUADRO!P$4&amp;$E648),'Hoja de Trabajo para listado'!$AB$151:$BA$151,0)),0)+IFERROR(INDEX('Hoja de Trabajo para listado'!$BC$155:$CB$1048576,MATCH($A648,'Hoja de Trabajo para listado'!$BC$155:$BC$1048576,0),MATCH((CUADRO!P$4&amp;$E648),'Hoja de Trabajo para listado'!$BC$151:$CB$151,0)),0)+IFERROR(INDEX('Hoja de Trabajo para listado'!$DE$153:$DG$274,MATCH($A648,'Hoja de Trabajo para listado'!$DE$153:$DE$1048576,0),MATCH((CUADRO!P$4&amp;$E648),'Hoja de Trabajo para listado'!$DE$151:$DG$151,0)),0)+IFERROR(INDEX('Hoja de Trabajo para listado'!$CD$155:$DC$1048576,MATCH($A648,'Hoja de Trabajo para listado'!$CD$155:$CD$1048576,0),MATCH((CUADRO!P$4&amp;$E648),'Hoja de Trabajo para listado'!$CD$151:$DC$151,0)),0)</f>
        <v>0</v>
      </c>
      <c r="Q648" s="241">
        <f ca="1">+IFERROR(INDEX('Hoja de Trabajo para listado'!$A$155:$Z$1048576,MATCH($A648,'Hoja de Trabajo para listado'!$A$155:$A$1048576,0),MATCH((CUADRO!Q$4&amp;$E648),'Hoja de Trabajo para listado'!$A$151:$Z$151,0)),0)+IFERROR(INDEX('Hoja de Trabajo para listado'!$AB$155:$BA$1048576,MATCH($A648,'Hoja de Trabajo para listado'!$AB$155:$AB$1048576,0),MATCH((CUADRO!Q$4&amp;$E648),'Hoja de Trabajo para listado'!$AB$151:$BA$151,0)),0)+IFERROR(INDEX('Hoja de Trabajo para listado'!$BC$155:$CB$1048576,MATCH($A648,'Hoja de Trabajo para listado'!$BC$155:$BC$1048576,0),MATCH((CUADRO!Q$4&amp;$E648),'Hoja de Trabajo para listado'!$BC$151:$CB$151,0)),0)+IFERROR(INDEX('Hoja de Trabajo para listado'!$DE$153:$DG$274,MATCH($A648,'Hoja de Trabajo para listado'!$DE$153:$DE$1048576,0),MATCH((CUADRO!Q$4&amp;$E648),'Hoja de Trabajo para listado'!$DE$151:$DG$151,0)),0)+IFERROR(INDEX('Hoja de Trabajo para listado'!$CD$155:$DC$1048576,MATCH($A648,'Hoja de Trabajo para listado'!$CD$155:$CD$1048576,0),MATCH((CUADRO!Q$4&amp;$E648),'Hoja de Trabajo para listado'!$CD$151:$DC$151,0)),0)</f>
        <v>0</v>
      </c>
      <c r="R648" s="241">
        <f t="shared" ca="1" si="25"/>
        <v>0</v>
      </c>
      <c r="S648" s="247">
        <f ca="1">+R647+R648</f>
        <v>0</v>
      </c>
      <c r="T648" s="241">
        <f ca="1">+S648</f>
        <v>0</v>
      </c>
      <c r="U648" s="240">
        <f t="shared" si="26"/>
        <v>2</v>
      </c>
      <c r="V648" s="327" t="str">
        <f>+VLOOKUP(A648,bd_lista!$A$3:$E$592,5,FALSE)</f>
        <v>Gobiernos Autonomos Municipales</v>
      </c>
      <c r="W648" s="398"/>
      <c r="X648" s="240">
        <f>+VLOOKUP(A648,[4]Sheet1!$A$13:$D$744,4,FALSE)</f>
        <v>0</v>
      </c>
      <c r="Y648" s="240" t="e">
        <f>+VLOOKUP(X648,bd_lista!$A$3:$C$592,3,FALSE)</f>
        <v>#N/A</v>
      </c>
      <c r="Z648" s="288"/>
      <c r="AA648" s="289"/>
    </row>
    <row r="649" spans="1:27" customFormat="1" ht="15" hidden="1" customHeight="1">
      <c r="A649" s="32">
        <v>1276</v>
      </c>
      <c r="B649" s="393">
        <f>+A649</f>
        <v>1276</v>
      </c>
      <c r="C649" s="245" t="str">
        <f>+VLOOKUP(A649,bd_lista!$A$3:$C$592,3,FALSE)</f>
        <v>Gobierno Autónomo Municipal de Mapiri</v>
      </c>
      <c r="D649" s="395" t="str">
        <f>+C649</f>
        <v>Gobierno Autónomo Municipal de Mapiri</v>
      </c>
      <c r="E649" s="240" t="s">
        <v>1303</v>
      </c>
      <c r="F649" s="241">
        <f ca="1">+IFERROR(INDEX('Hoja de Trabajo para listado'!$A$155:$Z$1048576,MATCH($A649,'Hoja de Trabajo para listado'!$A$155:$A$1048576,0),MATCH((CUADRO!F$4&amp;$E649),'Hoja de Trabajo para listado'!$A$151:$Z$151,0)),0)+IFERROR(INDEX('Hoja de Trabajo para listado'!$AB$155:$BA$1048576,MATCH($A649,'Hoja de Trabajo para listado'!$AB$155:$AB$1048576,0),MATCH((CUADRO!F$4&amp;$E649),'Hoja de Trabajo para listado'!$AB$151:$BA$151,0)),0)+IFERROR(INDEX('Hoja de Trabajo para listado'!$BC$155:$CB$1048576,MATCH($A649,'Hoja de Trabajo para listado'!$BC$155:$BC$1048576,0),MATCH((CUADRO!F$4&amp;$E649),'Hoja de Trabajo para listado'!$BC$151:$CB$151,0)),0)+IFERROR(INDEX('Hoja de Trabajo para listado'!$DE$153:$DG$274,MATCH($A649,'Hoja de Trabajo para listado'!$DE$153:$DE$1048576,0),MATCH((CUADRO!F$4&amp;$E649),'Hoja de Trabajo para listado'!$DE$151:$DG$151,0)),0)+IFERROR(INDEX('Hoja de Trabajo para listado'!$CD$155:$DC$1048576,MATCH($A649,'Hoja de Trabajo para listado'!$CD$155:$CD$1048576,0),MATCH((CUADRO!F$4&amp;$E649),'Hoja de Trabajo para listado'!$CD$151:$DC$151,0)),0)</f>
        <v>0</v>
      </c>
      <c r="G649" s="241">
        <f ca="1">+IFERROR(INDEX('Hoja de Trabajo para listado'!$A$155:$Z$1048576,MATCH($A649,'Hoja de Trabajo para listado'!$A$155:$A$1048576,0),MATCH((CUADRO!G$4&amp;$E649),'Hoja de Trabajo para listado'!$A$151:$Z$151,0)),0)+IFERROR(INDEX('Hoja de Trabajo para listado'!$AB$155:$BA$1048576,MATCH($A649,'Hoja de Trabajo para listado'!$AB$155:$AB$1048576,0),MATCH((CUADRO!G$4&amp;$E649),'Hoja de Trabajo para listado'!$AB$151:$BA$151,0)),0)+IFERROR(INDEX('Hoja de Trabajo para listado'!$BC$155:$CB$1048576,MATCH($A649,'Hoja de Trabajo para listado'!$BC$155:$BC$1048576,0),MATCH((CUADRO!G$4&amp;$E649),'Hoja de Trabajo para listado'!$BC$151:$CB$151,0)),0)+IFERROR(INDEX('Hoja de Trabajo para listado'!$DE$153:$DG$274,MATCH($A649,'Hoja de Trabajo para listado'!$DE$153:$DE$1048576,0),MATCH((CUADRO!G$4&amp;$E649),'Hoja de Trabajo para listado'!$DE$151:$DG$151,0)),0)+IFERROR(INDEX('Hoja de Trabajo para listado'!$CD$155:$DC$1048576,MATCH($A649,'Hoja de Trabajo para listado'!$CD$155:$CD$1048576,0),MATCH((CUADRO!G$4&amp;$E649),'Hoja de Trabajo para listado'!$CD$151:$DC$151,0)),0)</f>
        <v>0</v>
      </c>
      <c r="H649" s="241">
        <f ca="1">+IFERROR(INDEX('Hoja de Trabajo para listado'!$A$155:$Z$1048576,MATCH($A649,'Hoja de Trabajo para listado'!$A$155:$A$1048576,0),MATCH((CUADRO!H$4&amp;$E649),'Hoja de Trabajo para listado'!$A$151:$Z$151,0)),0)+IFERROR(INDEX('Hoja de Trabajo para listado'!$AB$155:$BA$1048576,MATCH($A649,'Hoja de Trabajo para listado'!$AB$155:$AB$1048576,0),MATCH((CUADRO!H$4&amp;$E649),'Hoja de Trabajo para listado'!$AB$151:$BA$151,0)),0)+IFERROR(INDEX('Hoja de Trabajo para listado'!$BC$155:$CB$1048576,MATCH($A649,'Hoja de Trabajo para listado'!$BC$155:$BC$1048576,0),MATCH((CUADRO!H$4&amp;$E649),'Hoja de Trabajo para listado'!$BC$151:$CB$151,0)),0)+IFERROR(INDEX('Hoja de Trabajo para listado'!$DE$153:$DG$274,MATCH($A649,'Hoja de Trabajo para listado'!$DE$153:$DE$1048576,0),MATCH((CUADRO!H$4&amp;$E649),'Hoja de Trabajo para listado'!$DE$151:$DG$151,0)),0)+IFERROR(INDEX('Hoja de Trabajo para listado'!$CD$155:$DC$1048576,MATCH($A649,'Hoja de Trabajo para listado'!$CD$155:$CD$1048576,0),MATCH((CUADRO!H$4&amp;$E649),'Hoja de Trabajo para listado'!$CD$151:$DC$151,0)),0)</f>
        <v>0</v>
      </c>
      <c r="I649" s="241">
        <f ca="1">+IFERROR(INDEX('Hoja de Trabajo para listado'!$A$155:$Z$1048576,MATCH($A649,'Hoja de Trabajo para listado'!$A$155:$A$1048576,0),MATCH((CUADRO!I$4&amp;$E649),'Hoja de Trabajo para listado'!$A$151:$Z$151,0)),0)+IFERROR(INDEX('Hoja de Trabajo para listado'!$AB$155:$BA$1048576,MATCH($A649,'Hoja de Trabajo para listado'!$AB$155:$AB$1048576,0),MATCH((CUADRO!I$4&amp;$E649),'Hoja de Trabajo para listado'!$AB$151:$BA$151,0)),0)+IFERROR(INDEX('Hoja de Trabajo para listado'!$BC$155:$CB$1048576,MATCH($A649,'Hoja de Trabajo para listado'!$BC$155:$BC$1048576,0),MATCH((CUADRO!I$4&amp;$E649),'Hoja de Trabajo para listado'!$BC$151:$CB$151,0)),0)+IFERROR(INDEX('Hoja de Trabajo para listado'!$DE$153:$DG$274,MATCH($A649,'Hoja de Trabajo para listado'!$DE$153:$DE$1048576,0),MATCH((CUADRO!I$4&amp;$E649),'Hoja de Trabajo para listado'!$DE$151:$DG$151,0)),0)+IFERROR(INDEX('Hoja de Trabajo para listado'!$CD$155:$DC$1048576,MATCH($A649,'Hoja de Trabajo para listado'!$CD$155:$CD$1048576,0),MATCH((CUADRO!I$4&amp;$E649),'Hoja de Trabajo para listado'!$CD$151:$DC$151,0)),0)</f>
        <v>0</v>
      </c>
      <c r="J649" s="241">
        <f ca="1">+IFERROR(INDEX('Hoja de Trabajo para listado'!$A$155:$Z$1048576,MATCH($A649,'Hoja de Trabajo para listado'!$A$155:$A$1048576,0),MATCH((CUADRO!J$4&amp;$E649),'Hoja de Trabajo para listado'!$A$151:$Z$151,0)),0)+IFERROR(INDEX('Hoja de Trabajo para listado'!$AB$155:$BA$1048576,MATCH($A649,'Hoja de Trabajo para listado'!$AB$155:$AB$1048576,0),MATCH((CUADRO!J$4&amp;$E649),'Hoja de Trabajo para listado'!$AB$151:$BA$151,0)),0)+IFERROR(INDEX('Hoja de Trabajo para listado'!$BC$155:$CB$1048576,MATCH($A649,'Hoja de Trabajo para listado'!$BC$155:$BC$1048576,0),MATCH((CUADRO!J$4&amp;$E649),'Hoja de Trabajo para listado'!$BC$151:$CB$151,0)),0)+IFERROR(INDEX('Hoja de Trabajo para listado'!$DE$153:$DG$274,MATCH($A649,'Hoja de Trabajo para listado'!$DE$153:$DE$1048576,0),MATCH((CUADRO!J$4&amp;$E649),'Hoja de Trabajo para listado'!$DE$151:$DG$151,0)),0)+IFERROR(INDEX('Hoja de Trabajo para listado'!$CD$155:$DC$1048576,MATCH($A649,'Hoja de Trabajo para listado'!$CD$155:$CD$1048576,0),MATCH((CUADRO!J$4&amp;$E649),'Hoja de Trabajo para listado'!$CD$151:$DC$151,0)),0)</f>
        <v>0</v>
      </c>
      <c r="K649" s="241">
        <f ca="1">+IFERROR(INDEX('Hoja de Trabajo para listado'!$A$155:$Z$1048576,MATCH($A649,'Hoja de Trabajo para listado'!$A$155:$A$1048576,0),MATCH((CUADRO!K$4&amp;$E649),'Hoja de Trabajo para listado'!$A$151:$Z$151,0)),0)+IFERROR(INDEX('Hoja de Trabajo para listado'!$AB$155:$BA$1048576,MATCH($A649,'Hoja de Trabajo para listado'!$AB$155:$AB$1048576,0),MATCH((CUADRO!K$4&amp;$E649),'Hoja de Trabajo para listado'!$AB$151:$BA$151,0)),0)+IFERROR(INDEX('Hoja de Trabajo para listado'!$BC$155:$CB$1048576,MATCH($A649,'Hoja de Trabajo para listado'!$BC$155:$BC$1048576,0),MATCH((CUADRO!K$4&amp;$E649),'Hoja de Trabajo para listado'!$BC$151:$CB$151,0)),0)+IFERROR(INDEX('Hoja de Trabajo para listado'!$DE$153:$DG$274,MATCH($A649,'Hoja de Trabajo para listado'!$DE$153:$DE$1048576,0),MATCH((CUADRO!K$4&amp;$E649),'Hoja de Trabajo para listado'!$DE$151:$DG$151,0)),0)+IFERROR(INDEX('Hoja de Trabajo para listado'!$CD$155:$DC$1048576,MATCH($A649,'Hoja de Trabajo para listado'!$CD$155:$CD$1048576,0),MATCH((CUADRO!K$4&amp;$E649),'Hoja de Trabajo para listado'!$CD$151:$DC$151,0)),0)</f>
        <v>0</v>
      </c>
      <c r="L649" s="241">
        <f ca="1">+IFERROR(INDEX('Hoja de Trabajo para listado'!$A$155:$Z$1048576,MATCH($A649,'Hoja de Trabajo para listado'!$A$155:$A$1048576,0),MATCH((CUADRO!L$4&amp;$E649),'Hoja de Trabajo para listado'!$A$151:$Z$151,0)),0)+IFERROR(INDEX('Hoja de Trabajo para listado'!$AB$155:$BA$1048576,MATCH($A649,'Hoja de Trabajo para listado'!$AB$155:$AB$1048576,0),MATCH((CUADRO!L$4&amp;$E649),'Hoja de Trabajo para listado'!$AB$151:$BA$151,0)),0)+IFERROR(INDEX('Hoja de Trabajo para listado'!$BC$155:$CB$1048576,MATCH($A649,'Hoja de Trabajo para listado'!$BC$155:$BC$1048576,0),MATCH((CUADRO!L$4&amp;$E649),'Hoja de Trabajo para listado'!$BC$151:$CB$151,0)),0)+IFERROR(INDEX('Hoja de Trabajo para listado'!$DE$153:$DG$274,MATCH($A649,'Hoja de Trabajo para listado'!$DE$153:$DE$1048576,0),MATCH((CUADRO!L$4&amp;$E649),'Hoja de Trabajo para listado'!$DE$151:$DG$151,0)),0)+IFERROR(INDEX('Hoja de Trabajo para listado'!$CD$155:$DC$1048576,MATCH($A649,'Hoja de Trabajo para listado'!$CD$155:$CD$1048576,0),MATCH((CUADRO!L$4&amp;$E649),'Hoja de Trabajo para listado'!$CD$151:$DC$151,0)),0)</f>
        <v>0</v>
      </c>
      <c r="M649" s="241">
        <f ca="1">+IFERROR(INDEX('Hoja de Trabajo para listado'!$A$155:$Z$1048576,MATCH($A649,'Hoja de Trabajo para listado'!$A$155:$A$1048576,0),MATCH((CUADRO!M$4&amp;$E649),'Hoja de Trabajo para listado'!$A$151:$Z$151,0)),0)+IFERROR(INDEX('Hoja de Trabajo para listado'!$AB$155:$BA$1048576,MATCH($A649,'Hoja de Trabajo para listado'!$AB$155:$AB$1048576,0),MATCH((CUADRO!M$4&amp;$E649),'Hoja de Trabajo para listado'!$AB$151:$BA$151,0)),0)+IFERROR(INDEX('Hoja de Trabajo para listado'!$BC$155:$CB$1048576,MATCH($A649,'Hoja de Trabajo para listado'!$BC$155:$BC$1048576,0),MATCH((CUADRO!M$4&amp;$E649),'Hoja de Trabajo para listado'!$BC$151:$CB$151,0)),0)+IFERROR(INDEX('Hoja de Trabajo para listado'!$DE$153:$DG$274,MATCH($A649,'Hoja de Trabajo para listado'!$DE$153:$DE$1048576,0),MATCH((CUADRO!M$4&amp;$E649),'Hoja de Trabajo para listado'!$DE$151:$DG$151,0)),0)+IFERROR(INDEX('Hoja de Trabajo para listado'!$CD$155:$DC$1048576,MATCH($A649,'Hoja de Trabajo para listado'!$CD$155:$CD$1048576,0),MATCH((CUADRO!M$4&amp;$E649),'Hoja de Trabajo para listado'!$CD$151:$DC$151,0)),0)</f>
        <v>0</v>
      </c>
      <c r="N649" s="241">
        <f ca="1">+IFERROR(INDEX('Hoja de Trabajo para listado'!$A$155:$Z$1048576,MATCH($A649,'Hoja de Trabajo para listado'!$A$155:$A$1048576,0),MATCH((CUADRO!N$4&amp;$E649),'Hoja de Trabajo para listado'!$A$151:$Z$151,0)),0)+IFERROR(INDEX('Hoja de Trabajo para listado'!$AB$155:$BA$1048576,MATCH($A649,'Hoja de Trabajo para listado'!$AB$155:$AB$1048576,0),MATCH((CUADRO!N$4&amp;$E649),'Hoja de Trabajo para listado'!$AB$151:$BA$151,0)),0)+IFERROR(INDEX('Hoja de Trabajo para listado'!$BC$155:$CB$1048576,MATCH($A649,'Hoja de Trabajo para listado'!$BC$155:$BC$1048576,0),MATCH((CUADRO!N$4&amp;$E649),'Hoja de Trabajo para listado'!$BC$151:$CB$151,0)),0)+IFERROR(INDEX('Hoja de Trabajo para listado'!$DE$153:$DG$274,MATCH($A649,'Hoja de Trabajo para listado'!$DE$153:$DE$1048576,0),MATCH((CUADRO!N$4&amp;$E649),'Hoja de Trabajo para listado'!$DE$151:$DG$151,0)),0)+IFERROR(INDEX('Hoja de Trabajo para listado'!$CD$155:$DC$1048576,MATCH($A649,'Hoja de Trabajo para listado'!$CD$155:$CD$1048576,0),MATCH((CUADRO!N$4&amp;$E649),'Hoja de Trabajo para listado'!$CD$151:$DC$151,0)),0)</f>
        <v>0</v>
      </c>
      <c r="O649" s="241">
        <f ca="1">+IFERROR(INDEX('Hoja de Trabajo para listado'!$A$155:$Z$1048576,MATCH($A649,'Hoja de Trabajo para listado'!$A$155:$A$1048576,0),MATCH((CUADRO!O$4&amp;$E649),'Hoja de Trabajo para listado'!$A$151:$Z$151,0)),0)+IFERROR(INDEX('Hoja de Trabajo para listado'!$AB$155:$BA$1048576,MATCH($A649,'Hoja de Trabajo para listado'!$AB$155:$AB$1048576,0),MATCH((CUADRO!O$4&amp;$E649),'Hoja de Trabajo para listado'!$AB$151:$BA$151,0)),0)+IFERROR(INDEX('Hoja de Trabajo para listado'!$BC$155:$CB$1048576,MATCH($A649,'Hoja de Trabajo para listado'!$BC$155:$BC$1048576,0),MATCH((CUADRO!O$4&amp;$E649),'Hoja de Trabajo para listado'!$BC$151:$CB$151,0)),0)+IFERROR(INDEX('Hoja de Trabajo para listado'!$DE$153:$DG$274,MATCH($A649,'Hoja de Trabajo para listado'!$DE$153:$DE$1048576,0),MATCH((CUADRO!O$4&amp;$E649),'Hoja de Trabajo para listado'!$DE$151:$DG$151,0)),0)+IFERROR(INDEX('Hoja de Trabajo para listado'!$CD$155:$DC$1048576,MATCH($A649,'Hoja de Trabajo para listado'!$CD$155:$CD$1048576,0),MATCH((CUADRO!O$4&amp;$E649),'Hoja de Trabajo para listado'!$CD$151:$DC$151,0)),0)</f>
        <v>0</v>
      </c>
      <c r="P649" s="241">
        <f ca="1">+IFERROR(INDEX('Hoja de Trabajo para listado'!$A$155:$Z$1048576,MATCH($A649,'Hoja de Trabajo para listado'!$A$155:$A$1048576,0),MATCH((CUADRO!P$4&amp;$E649),'Hoja de Trabajo para listado'!$A$151:$Z$151,0)),0)+IFERROR(INDEX('Hoja de Trabajo para listado'!$AB$155:$BA$1048576,MATCH($A649,'Hoja de Trabajo para listado'!$AB$155:$AB$1048576,0),MATCH((CUADRO!P$4&amp;$E649),'Hoja de Trabajo para listado'!$AB$151:$BA$151,0)),0)+IFERROR(INDEX('Hoja de Trabajo para listado'!$BC$155:$CB$1048576,MATCH($A649,'Hoja de Trabajo para listado'!$BC$155:$BC$1048576,0),MATCH((CUADRO!P$4&amp;$E649),'Hoja de Trabajo para listado'!$BC$151:$CB$151,0)),0)+IFERROR(INDEX('Hoja de Trabajo para listado'!$DE$153:$DG$274,MATCH($A649,'Hoja de Trabajo para listado'!$DE$153:$DE$1048576,0),MATCH((CUADRO!P$4&amp;$E649),'Hoja de Trabajo para listado'!$DE$151:$DG$151,0)),0)+IFERROR(INDEX('Hoja de Trabajo para listado'!$CD$155:$DC$1048576,MATCH($A649,'Hoja de Trabajo para listado'!$CD$155:$CD$1048576,0),MATCH((CUADRO!P$4&amp;$E649),'Hoja de Trabajo para listado'!$CD$151:$DC$151,0)),0)</f>
        <v>0</v>
      </c>
      <c r="Q649" s="241">
        <f ca="1">+IFERROR(INDEX('Hoja de Trabajo para listado'!$A$155:$Z$1048576,MATCH($A649,'Hoja de Trabajo para listado'!$A$155:$A$1048576,0),MATCH((CUADRO!Q$4&amp;$E649),'Hoja de Trabajo para listado'!$A$151:$Z$151,0)),0)+IFERROR(INDEX('Hoja de Trabajo para listado'!$AB$155:$BA$1048576,MATCH($A649,'Hoja de Trabajo para listado'!$AB$155:$AB$1048576,0),MATCH((CUADRO!Q$4&amp;$E649),'Hoja de Trabajo para listado'!$AB$151:$BA$151,0)),0)+IFERROR(INDEX('Hoja de Trabajo para listado'!$BC$155:$CB$1048576,MATCH($A649,'Hoja de Trabajo para listado'!$BC$155:$BC$1048576,0),MATCH((CUADRO!Q$4&amp;$E649),'Hoja de Trabajo para listado'!$BC$151:$CB$151,0)),0)+IFERROR(INDEX('Hoja de Trabajo para listado'!$DE$153:$DG$274,MATCH($A649,'Hoja de Trabajo para listado'!$DE$153:$DE$1048576,0),MATCH((CUADRO!Q$4&amp;$E649),'Hoja de Trabajo para listado'!$DE$151:$DG$151,0)),0)+IFERROR(INDEX('Hoja de Trabajo para listado'!$CD$155:$DC$1048576,MATCH($A649,'Hoja de Trabajo para listado'!$CD$155:$CD$1048576,0),MATCH((CUADRO!Q$4&amp;$E649),'Hoja de Trabajo para listado'!$CD$151:$DC$151,0)),0)</f>
        <v>0</v>
      </c>
      <c r="R649" s="241">
        <f t="shared" ref="R649:R712" ca="1" si="27">+SUM(F649:Q649)</f>
        <v>0</v>
      </c>
      <c r="S649" s="247"/>
      <c r="T649" s="241">
        <f ca="1">+T650</f>
        <v>0</v>
      </c>
      <c r="U649" s="240">
        <f t="shared" ref="U649:U712" si="28">+IF(E649="Débitos",1,2)</f>
        <v>1</v>
      </c>
      <c r="V649" s="327" t="str">
        <f>+VLOOKUP(A649,bd_lista!$A$3:$E$592,5,FALSE)</f>
        <v>Gobiernos Autonomos Municipales</v>
      </c>
      <c r="W649" s="397" t="str">
        <f>+V649</f>
        <v>Gobiernos Autonomos Municipales</v>
      </c>
      <c r="X649" s="240">
        <f>+VLOOKUP(A649,[4]Sheet1!$A$13:$D$744,4,FALSE)</f>
        <v>0</v>
      </c>
      <c r="Y649" s="240" t="e">
        <f>+VLOOKUP(X649,bd_lista!$A$3:$C$592,3,FALSE)</f>
        <v>#N/A</v>
      </c>
      <c r="Z649" s="290">
        <f>+X649</f>
        <v>0</v>
      </c>
      <c r="AA649" s="291" t="e">
        <f>+Y649</f>
        <v>#N/A</v>
      </c>
    </row>
    <row r="650" spans="1:27" customFormat="1" ht="15" hidden="1" customHeight="1">
      <c r="A650" s="32">
        <v>1276</v>
      </c>
      <c r="B650" s="394"/>
      <c r="C650" s="245" t="str">
        <f>+VLOOKUP(A650,bd_lista!$A$3:$C$592,3,FALSE)</f>
        <v>Gobierno Autónomo Municipal de Mapiri</v>
      </c>
      <c r="D650" s="396"/>
      <c r="E650" s="242" t="s">
        <v>1304</v>
      </c>
      <c r="F650" s="241">
        <f ca="1">+IFERROR(INDEX('Hoja de Trabajo para listado'!$A$155:$Z$1048576,MATCH($A650,'Hoja de Trabajo para listado'!$A$155:$A$1048576,0),MATCH((CUADRO!F$4&amp;$E650),'Hoja de Trabajo para listado'!$A$151:$Z$151,0)),0)+IFERROR(INDEX('Hoja de Trabajo para listado'!$AB$155:$BA$1048576,MATCH($A650,'Hoja de Trabajo para listado'!$AB$155:$AB$1048576,0),MATCH((CUADRO!F$4&amp;$E650),'Hoja de Trabajo para listado'!$AB$151:$BA$151,0)),0)+IFERROR(INDEX('Hoja de Trabajo para listado'!$BC$155:$CB$1048576,MATCH($A650,'Hoja de Trabajo para listado'!$BC$155:$BC$1048576,0),MATCH((CUADRO!F$4&amp;$E650),'Hoja de Trabajo para listado'!$BC$151:$CB$151,0)),0)+IFERROR(INDEX('Hoja de Trabajo para listado'!$DE$153:$DG$274,MATCH($A650,'Hoja de Trabajo para listado'!$DE$153:$DE$1048576,0),MATCH((CUADRO!F$4&amp;$E650),'Hoja de Trabajo para listado'!$DE$151:$DG$151,0)),0)+IFERROR(INDEX('Hoja de Trabajo para listado'!$CD$155:$DC$1048576,MATCH($A650,'Hoja de Trabajo para listado'!$CD$155:$CD$1048576,0),MATCH((CUADRO!F$4&amp;$E650),'Hoja de Trabajo para listado'!$CD$151:$DC$151,0)),0)</f>
        <v>0</v>
      </c>
      <c r="G650" s="241">
        <f ca="1">+IFERROR(INDEX('Hoja de Trabajo para listado'!$A$155:$Z$1048576,MATCH($A650,'Hoja de Trabajo para listado'!$A$155:$A$1048576,0),MATCH((CUADRO!G$4&amp;$E650),'Hoja de Trabajo para listado'!$A$151:$Z$151,0)),0)+IFERROR(INDEX('Hoja de Trabajo para listado'!$AB$155:$BA$1048576,MATCH($A650,'Hoja de Trabajo para listado'!$AB$155:$AB$1048576,0),MATCH((CUADRO!G$4&amp;$E650),'Hoja de Trabajo para listado'!$AB$151:$BA$151,0)),0)+IFERROR(INDEX('Hoja de Trabajo para listado'!$BC$155:$CB$1048576,MATCH($A650,'Hoja de Trabajo para listado'!$BC$155:$BC$1048576,0),MATCH((CUADRO!G$4&amp;$E650),'Hoja de Trabajo para listado'!$BC$151:$CB$151,0)),0)+IFERROR(INDEX('Hoja de Trabajo para listado'!$DE$153:$DG$274,MATCH($A650,'Hoja de Trabajo para listado'!$DE$153:$DE$1048576,0),MATCH((CUADRO!G$4&amp;$E650),'Hoja de Trabajo para listado'!$DE$151:$DG$151,0)),0)+IFERROR(INDEX('Hoja de Trabajo para listado'!$CD$155:$DC$1048576,MATCH($A650,'Hoja de Trabajo para listado'!$CD$155:$CD$1048576,0),MATCH((CUADRO!G$4&amp;$E650),'Hoja de Trabajo para listado'!$CD$151:$DC$151,0)),0)</f>
        <v>0</v>
      </c>
      <c r="H650" s="241">
        <f ca="1">+IFERROR(INDEX('Hoja de Trabajo para listado'!$A$155:$Z$1048576,MATCH($A650,'Hoja de Trabajo para listado'!$A$155:$A$1048576,0),MATCH((CUADRO!H$4&amp;$E650),'Hoja de Trabajo para listado'!$A$151:$Z$151,0)),0)+IFERROR(INDEX('Hoja de Trabajo para listado'!$AB$155:$BA$1048576,MATCH($A650,'Hoja de Trabajo para listado'!$AB$155:$AB$1048576,0),MATCH((CUADRO!H$4&amp;$E650),'Hoja de Trabajo para listado'!$AB$151:$BA$151,0)),0)+IFERROR(INDEX('Hoja de Trabajo para listado'!$BC$155:$CB$1048576,MATCH($A650,'Hoja de Trabajo para listado'!$BC$155:$BC$1048576,0),MATCH((CUADRO!H$4&amp;$E650),'Hoja de Trabajo para listado'!$BC$151:$CB$151,0)),0)+IFERROR(INDEX('Hoja de Trabajo para listado'!$DE$153:$DG$274,MATCH($A650,'Hoja de Trabajo para listado'!$DE$153:$DE$1048576,0),MATCH((CUADRO!H$4&amp;$E650),'Hoja de Trabajo para listado'!$DE$151:$DG$151,0)),0)+IFERROR(INDEX('Hoja de Trabajo para listado'!$CD$155:$DC$1048576,MATCH($A650,'Hoja de Trabajo para listado'!$CD$155:$CD$1048576,0),MATCH((CUADRO!H$4&amp;$E650),'Hoja de Trabajo para listado'!$CD$151:$DC$151,0)),0)</f>
        <v>0</v>
      </c>
      <c r="I650" s="241">
        <f ca="1">+IFERROR(INDEX('Hoja de Trabajo para listado'!$A$155:$Z$1048576,MATCH($A650,'Hoja de Trabajo para listado'!$A$155:$A$1048576,0),MATCH((CUADRO!I$4&amp;$E650),'Hoja de Trabajo para listado'!$A$151:$Z$151,0)),0)+IFERROR(INDEX('Hoja de Trabajo para listado'!$AB$155:$BA$1048576,MATCH($A650,'Hoja de Trabajo para listado'!$AB$155:$AB$1048576,0),MATCH((CUADRO!I$4&amp;$E650),'Hoja de Trabajo para listado'!$AB$151:$BA$151,0)),0)+IFERROR(INDEX('Hoja de Trabajo para listado'!$BC$155:$CB$1048576,MATCH($A650,'Hoja de Trabajo para listado'!$BC$155:$BC$1048576,0),MATCH((CUADRO!I$4&amp;$E650),'Hoja de Trabajo para listado'!$BC$151:$CB$151,0)),0)+IFERROR(INDEX('Hoja de Trabajo para listado'!$DE$153:$DG$274,MATCH($A650,'Hoja de Trabajo para listado'!$DE$153:$DE$1048576,0),MATCH((CUADRO!I$4&amp;$E650),'Hoja de Trabajo para listado'!$DE$151:$DG$151,0)),0)+IFERROR(INDEX('Hoja de Trabajo para listado'!$CD$155:$DC$1048576,MATCH($A650,'Hoja de Trabajo para listado'!$CD$155:$CD$1048576,0),MATCH((CUADRO!I$4&amp;$E650),'Hoja de Trabajo para listado'!$CD$151:$DC$151,0)),0)</f>
        <v>0</v>
      </c>
      <c r="J650" s="241">
        <f ca="1">+IFERROR(INDEX('Hoja de Trabajo para listado'!$A$155:$Z$1048576,MATCH($A650,'Hoja de Trabajo para listado'!$A$155:$A$1048576,0),MATCH((CUADRO!J$4&amp;$E650),'Hoja de Trabajo para listado'!$A$151:$Z$151,0)),0)+IFERROR(INDEX('Hoja de Trabajo para listado'!$AB$155:$BA$1048576,MATCH($A650,'Hoja de Trabajo para listado'!$AB$155:$AB$1048576,0),MATCH((CUADRO!J$4&amp;$E650),'Hoja de Trabajo para listado'!$AB$151:$BA$151,0)),0)+IFERROR(INDEX('Hoja de Trabajo para listado'!$BC$155:$CB$1048576,MATCH($A650,'Hoja de Trabajo para listado'!$BC$155:$BC$1048576,0),MATCH((CUADRO!J$4&amp;$E650),'Hoja de Trabajo para listado'!$BC$151:$CB$151,0)),0)+IFERROR(INDEX('Hoja de Trabajo para listado'!$DE$153:$DG$274,MATCH($A650,'Hoja de Trabajo para listado'!$DE$153:$DE$1048576,0),MATCH((CUADRO!J$4&amp;$E650),'Hoja de Trabajo para listado'!$DE$151:$DG$151,0)),0)+IFERROR(INDEX('Hoja de Trabajo para listado'!$CD$155:$DC$1048576,MATCH($A650,'Hoja de Trabajo para listado'!$CD$155:$CD$1048576,0),MATCH((CUADRO!J$4&amp;$E650),'Hoja de Trabajo para listado'!$CD$151:$DC$151,0)),0)</f>
        <v>0</v>
      </c>
      <c r="K650" s="241">
        <f ca="1">+IFERROR(INDEX('Hoja de Trabajo para listado'!$A$155:$Z$1048576,MATCH($A650,'Hoja de Trabajo para listado'!$A$155:$A$1048576,0),MATCH((CUADRO!K$4&amp;$E650),'Hoja de Trabajo para listado'!$A$151:$Z$151,0)),0)+IFERROR(INDEX('Hoja de Trabajo para listado'!$AB$155:$BA$1048576,MATCH($A650,'Hoja de Trabajo para listado'!$AB$155:$AB$1048576,0),MATCH((CUADRO!K$4&amp;$E650),'Hoja de Trabajo para listado'!$AB$151:$BA$151,0)),0)+IFERROR(INDEX('Hoja de Trabajo para listado'!$BC$155:$CB$1048576,MATCH($A650,'Hoja de Trabajo para listado'!$BC$155:$BC$1048576,0),MATCH((CUADRO!K$4&amp;$E650),'Hoja de Trabajo para listado'!$BC$151:$CB$151,0)),0)+IFERROR(INDEX('Hoja de Trabajo para listado'!$DE$153:$DG$274,MATCH($A650,'Hoja de Trabajo para listado'!$DE$153:$DE$1048576,0),MATCH((CUADRO!K$4&amp;$E650),'Hoja de Trabajo para listado'!$DE$151:$DG$151,0)),0)+IFERROR(INDEX('Hoja de Trabajo para listado'!$CD$155:$DC$1048576,MATCH($A650,'Hoja de Trabajo para listado'!$CD$155:$CD$1048576,0),MATCH((CUADRO!K$4&amp;$E650),'Hoja de Trabajo para listado'!$CD$151:$DC$151,0)),0)</f>
        <v>0</v>
      </c>
      <c r="L650" s="241">
        <f ca="1">+IFERROR(INDEX('Hoja de Trabajo para listado'!$A$155:$Z$1048576,MATCH($A650,'Hoja de Trabajo para listado'!$A$155:$A$1048576,0),MATCH((CUADRO!L$4&amp;$E650),'Hoja de Trabajo para listado'!$A$151:$Z$151,0)),0)+IFERROR(INDEX('Hoja de Trabajo para listado'!$AB$155:$BA$1048576,MATCH($A650,'Hoja de Trabajo para listado'!$AB$155:$AB$1048576,0),MATCH((CUADRO!L$4&amp;$E650),'Hoja de Trabajo para listado'!$AB$151:$BA$151,0)),0)+IFERROR(INDEX('Hoja de Trabajo para listado'!$BC$155:$CB$1048576,MATCH($A650,'Hoja de Trabajo para listado'!$BC$155:$BC$1048576,0),MATCH((CUADRO!L$4&amp;$E650),'Hoja de Trabajo para listado'!$BC$151:$CB$151,0)),0)+IFERROR(INDEX('Hoja de Trabajo para listado'!$DE$153:$DG$274,MATCH($A650,'Hoja de Trabajo para listado'!$DE$153:$DE$1048576,0),MATCH((CUADRO!L$4&amp;$E650),'Hoja de Trabajo para listado'!$DE$151:$DG$151,0)),0)+IFERROR(INDEX('Hoja de Trabajo para listado'!$CD$155:$DC$1048576,MATCH($A650,'Hoja de Trabajo para listado'!$CD$155:$CD$1048576,0),MATCH((CUADRO!L$4&amp;$E650),'Hoja de Trabajo para listado'!$CD$151:$DC$151,0)),0)</f>
        <v>0</v>
      </c>
      <c r="M650" s="241">
        <f ca="1">+IFERROR(INDEX('Hoja de Trabajo para listado'!$A$155:$Z$1048576,MATCH($A650,'Hoja de Trabajo para listado'!$A$155:$A$1048576,0),MATCH((CUADRO!M$4&amp;$E650),'Hoja de Trabajo para listado'!$A$151:$Z$151,0)),0)+IFERROR(INDEX('Hoja de Trabajo para listado'!$AB$155:$BA$1048576,MATCH($A650,'Hoja de Trabajo para listado'!$AB$155:$AB$1048576,0),MATCH((CUADRO!M$4&amp;$E650),'Hoja de Trabajo para listado'!$AB$151:$BA$151,0)),0)+IFERROR(INDEX('Hoja de Trabajo para listado'!$BC$155:$CB$1048576,MATCH($A650,'Hoja de Trabajo para listado'!$BC$155:$BC$1048576,0),MATCH((CUADRO!M$4&amp;$E650),'Hoja de Trabajo para listado'!$BC$151:$CB$151,0)),0)+IFERROR(INDEX('Hoja de Trabajo para listado'!$DE$153:$DG$274,MATCH($A650,'Hoja de Trabajo para listado'!$DE$153:$DE$1048576,0),MATCH((CUADRO!M$4&amp;$E650),'Hoja de Trabajo para listado'!$DE$151:$DG$151,0)),0)+IFERROR(INDEX('Hoja de Trabajo para listado'!$CD$155:$DC$1048576,MATCH($A650,'Hoja de Trabajo para listado'!$CD$155:$CD$1048576,0),MATCH((CUADRO!M$4&amp;$E650),'Hoja de Trabajo para listado'!$CD$151:$DC$151,0)),0)</f>
        <v>0</v>
      </c>
      <c r="N650" s="241">
        <f ca="1">+IFERROR(INDEX('Hoja de Trabajo para listado'!$A$155:$Z$1048576,MATCH($A650,'Hoja de Trabajo para listado'!$A$155:$A$1048576,0),MATCH((CUADRO!N$4&amp;$E650),'Hoja de Trabajo para listado'!$A$151:$Z$151,0)),0)+IFERROR(INDEX('Hoja de Trabajo para listado'!$AB$155:$BA$1048576,MATCH($A650,'Hoja de Trabajo para listado'!$AB$155:$AB$1048576,0),MATCH((CUADRO!N$4&amp;$E650),'Hoja de Trabajo para listado'!$AB$151:$BA$151,0)),0)+IFERROR(INDEX('Hoja de Trabajo para listado'!$BC$155:$CB$1048576,MATCH($A650,'Hoja de Trabajo para listado'!$BC$155:$BC$1048576,0),MATCH((CUADRO!N$4&amp;$E650),'Hoja de Trabajo para listado'!$BC$151:$CB$151,0)),0)+IFERROR(INDEX('Hoja de Trabajo para listado'!$DE$153:$DG$274,MATCH($A650,'Hoja de Trabajo para listado'!$DE$153:$DE$1048576,0),MATCH((CUADRO!N$4&amp;$E650),'Hoja de Trabajo para listado'!$DE$151:$DG$151,0)),0)+IFERROR(INDEX('Hoja de Trabajo para listado'!$CD$155:$DC$1048576,MATCH($A650,'Hoja de Trabajo para listado'!$CD$155:$CD$1048576,0),MATCH((CUADRO!N$4&amp;$E650),'Hoja de Trabajo para listado'!$CD$151:$DC$151,0)),0)</f>
        <v>0</v>
      </c>
      <c r="O650" s="241">
        <f ca="1">+IFERROR(INDEX('Hoja de Trabajo para listado'!$A$155:$Z$1048576,MATCH($A650,'Hoja de Trabajo para listado'!$A$155:$A$1048576,0),MATCH((CUADRO!O$4&amp;$E650),'Hoja de Trabajo para listado'!$A$151:$Z$151,0)),0)+IFERROR(INDEX('Hoja de Trabajo para listado'!$AB$155:$BA$1048576,MATCH($A650,'Hoja de Trabajo para listado'!$AB$155:$AB$1048576,0),MATCH((CUADRO!O$4&amp;$E650),'Hoja de Trabajo para listado'!$AB$151:$BA$151,0)),0)+IFERROR(INDEX('Hoja de Trabajo para listado'!$BC$155:$CB$1048576,MATCH($A650,'Hoja de Trabajo para listado'!$BC$155:$BC$1048576,0),MATCH((CUADRO!O$4&amp;$E650),'Hoja de Trabajo para listado'!$BC$151:$CB$151,0)),0)+IFERROR(INDEX('Hoja de Trabajo para listado'!$DE$153:$DG$274,MATCH($A650,'Hoja de Trabajo para listado'!$DE$153:$DE$1048576,0),MATCH((CUADRO!O$4&amp;$E650),'Hoja de Trabajo para listado'!$DE$151:$DG$151,0)),0)+IFERROR(INDEX('Hoja de Trabajo para listado'!$CD$155:$DC$1048576,MATCH($A650,'Hoja de Trabajo para listado'!$CD$155:$CD$1048576,0),MATCH((CUADRO!O$4&amp;$E650),'Hoja de Trabajo para listado'!$CD$151:$DC$151,0)),0)</f>
        <v>0</v>
      </c>
      <c r="P650" s="241">
        <f ca="1">+IFERROR(INDEX('Hoja de Trabajo para listado'!$A$155:$Z$1048576,MATCH($A650,'Hoja de Trabajo para listado'!$A$155:$A$1048576,0),MATCH((CUADRO!P$4&amp;$E650),'Hoja de Trabajo para listado'!$A$151:$Z$151,0)),0)+IFERROR(INDEX('Hoja de Trabajo para listado'!$AB$155:$BA$1048576,MATCH($A650,'Hoja de Trabajo para listado'!$AB$155:$AB$1048576,0),MATCH((CUADRO!P$4&amp;$E650),'Hoja de Trabajo para listado'!$AB$151:$BA$151,0)),0)+IFERROR(INDEX('Hoja de Trabajo para listado'!$BC$155:$CB$1048576,MATCH($A650,'Hoja de Trabajo para listado'!$BC$155:$BC$1048576,0),MATCH((CUADRO!P$4&amp;$E650),'Hoja de Trabajo para listado'!$BC$151:$CB$151,0)),0)+IFERROR(INDEX('Hoja de Trabajo para listado'!$DE$153:$DG$274,MATCH($A650,'Hoja de Trabajo para listado'!$DE$153:$DE$1048576,0),MATCH((CUADRO!P$4&amp;$E650),'Hoja de Trabajo para listado'!$DE$151:$DG$151,0)),0)+IFERROR(INDEX('Hoja de Trabajo para listado'!$CD$155:$DC$1048576,MATCH($A650,'Hoja de Trabajo para listado'!$CD$155:$CD$1048576,0),MATCH((CUADRO!P$4&amp;$E650),'Hoja de Trabajo para listado'!$CD$151:$DC$151,0)),0)</f>
        <v>0</v>
      </c>
      <c r="Q650" s="241">
        <f ca="1">+IFERROR(INDEX('Hoja de Trabajo para listado'!$A$155:$Z$1048576,MATCH($A650,'Hoja de Trabajo para listado'!$A$155:$A$1048576,0),MATCH((CUADRO!Q$4&amp;$E650),'Hoja de Trabajo para listado'!$A$151:$Z$151,0)),0)+IFERROR(INDEX('Hoja de Trabajo para listado'!$AB$155:$BA$1048576,MATCH($A650,'Hoja de Trabajo para listado'!$AB$155:$AB$1048576,0),MATCH((CUADRO!Q$4&amp;$E650),'Hoja de Trabajo para listado'!$AB$151:$BA$151,0)),0)+IFERROR(INDEX('Hoja de Trabajo para listado'!$BC$155:$CB$1048576,MATCH($A650,'Hoja de Trabajo para listado'!$BC$155:$BC$1048576,0),MATCH((CUADRO!Q$4&amp;$E650),'Hoja de Trabajo para listado'!$BC$151:$CB$151,0)),0)+IFERROR(INDEX('Hoja de Trabajo para listado'!$DE$153:$DG$274,MATCH($A650,'Hoja de Trabajo para listado'!$DE$153:$DE$1048576,0),MATCH((CUADRO!Q$4&amp;$E650),'Hoja de Trabajo para listado'!$DE$151:$DG$151,0)),0)+IFERROR(INDEX('Hoja de Trabajo para listado'!$CD$155:$DC$1048576,MATCH($A650,'Hoja de Trabajo para listado'!$CD$155:$CD$1048576,0),MATCH((CUADRO!Q$4&amp;$E650),'Hoja de Trabajo para listado'!$CD$151:$DC$151,0)),0)</f>
        <v>0</v>
      </c>
      <c r="R650" s="241">
        <f t="shared" ca="1" si="27"/>
        <v>0</v>
      </c>
      <c r="S650" s="247">
        <f ca="1">+R649+R650</f>
        <v>0</v>
      </c>
      <c r="T650" s="241">
        <f ca="1">+S650</f>
        <v>0</v>
      </c>
      <c r="U650" s="240">
        <f t="shared" si="28"/>
        <v>2</v>
      </c>
      <c r="V650" s="327" t="str">
        <f>+VLOOKUP(A650,bd_lista!$A$3:$E$592,5,FALSE)</f>
        <v>Gobiernos Autonomos Municipales</v>
      </c>
      <c r="W650" s="398"/>
      <c r="X650" s="240">
        <f>+VLOOKUP(A650,[4]Sheet1!$A$13:$D$744,4,FALSE)</f>
        <v>0</v>
      </c>
      <c r="Y650" s="240" t="e">
        <f>+VLOOKUP(X650,bd_lista!$A$3:$C$592,3,FALSE)</f>
        <v>#N/A</v>
      </c>
      <c r="Z650" s="288"/>
      <c r="AA650" s="289"/>
    </row>
    <row r="651" spans="1:27" customFormat="1" ht="27" hidden="1" customHeight="1">
      <c r="A651" s="32">
        <v>1277</v>
      </c>
      <c r="B651" s="393">
        <f>+A651</f>
        <v>1277</v>
      </c>
      <c r="C651" s="245" t="str">
        <f>+VLOOKUP(A651,bd_lista!$A$3:$C$592,3,FALSE)</f>
        <v>Gobierno Autónomo Municipal de Teoponte</v>
      </c>
      <c r="D651" s="395" t="str">
        <f>+C651</f>
        <v>Gobierno Autónomo Municipal de Teoponte</v>
      </c>
      <c r="E651" s="240" t="s">
        <v>1303</v>
      </c>
      <c r="F651" s="241">
        <f ca="1">+IFERROR(INDEX('Hoja de Trabajo para listado'!$A$155:$Z$1048576,MATCH($A651,'Hoja de Trabajo para listado'!$A$155:$A$1048576,0),MATCH((CUADRO!F$4&amp;$E651),'Hoja de Trabajo para listado'!$A$151:$Z$151,0)),0)+IFERROR(INDEX('Hoja de Trabajo para listado'!$AB$155:$BA$1048576,MATCH($A651,'Hoja de Trabajo para listado'!$AB$155:$AB$1048576,0),MATCH((CUADRO!F$4&amp;$E651),'Hoja de Trabajo para listado'!$AB$151:$BA$151,0)),0)+IFERROR(INDEX('Hoja de Trabajo para listado'!$BC$155:$CB$1048576,MATCH($A651,'Hoja de Trabajo para listado'!$BC$155:$BC$1048576,0),MATCH((CUADRO!F$4&amp;$E651),'Hoja de Trabajo para listado'!$BC$151:$CB$151,0)),0)+IFERROR(INDEX('Hoja de Trabajo para listado'!$DE$153:$DG$274,MATCH($A651,'Hoja de Trabajo para listado'!$DE$153:$DE$1048576,0),MATCH((CUADRO!F$4&amp;$E651),'Hoja de Trabajo para listado'!$DE$151:$DG$151,0)),0)+IFERROR(INDEX('Hoja de Trabajo para listado'!$CD$155:$DC$1048576,MATCH($A651,'Hoja de Trabajo para listado'!$CD$155:$CD$1048576,0),MATCH((CUADRO!F$4&amp;$E651),'Hoja de Trabajo para listado'!$CD$151:$DC$151,0)),0)</f>
        <v>0</v>
      </c>
      <c r="G651" s="241">
        <f ca="1">+IFERROR(INDEX('Hoja de Trabajo para listado'!$A$155:$Z$1048576,MATCH($A651,'Hoja de Trabajo para listado'!$A$155:$A$1048576,0),MATCH((CUADRO!G$4&amp;$E651),'Hoja de Trabajo para listado'!$A$151:$Z$151,0)),0)+IFERROR(INDEX('Hoja de Trabajo para listado'!$AB$155:$BA$1048576,MATCH($A651,'Hoja de Trabajo para listado'!$AB$155:$AB$1048576,0),MATCH((CUADRO!G$4&amp;$E651),'Hoja de Trabajo para listado'!$AB$151:$BA$151,0)),0)+IFERROR(INDEX('Hoja de Trabajo para listado'!$BC$155:$CB$1048576,MATCH($A651,'Hoja de Trabajo para listado'!$BC$155:$BC$1048576,0),MATCH((CUADRO!G$4&amp;$E651),'Hoja de Trabajo para listado'!$BC$151:$CB$151,0)),0)+IFERROR(INDEX('Hoja de Trabajo para listado'!$DE$153:$DG$274,MATCH($A651,'Hoja de Trabajo para listado'!$DE$153:$DE$1048576,0),MATCH((CUADRO!G$4&amp;$E651),'Hoja de Trabajo para listado'!$DE$151:$DG$151,0)),0)+IFERROR(INDEX('Hoja de Trabajo para listado'!$CD$155:$DC$1048576,MATCH($A651,'Hoja de Trabajo para listado'!$CD$155:$CD$1048576,0),MATCH((CUADRO!G$4&amp;$E651),'Hoja de Trabajo para listado'!$CD$151:$DC$151,0)),0)</f>
        <v>0</v>
      </c>
      <c r="H651" s="241">
        <f ca="1">+IFERROR(INDEX('Hoja de Trabajo para listado'!$A$155:$Z$1048576,MATCH($A651,'Hoja de Trabajo para listado'!$A$155:$A$1048576,0),MATCH((CUADRO!H$4&amp;$E651),'Hoja de Trabajo para listado'!$A$151:$Z$151,0)),0)+IFERROR(INDEX('Hoja de Trabajo para listado'!$AB$155:$BA$1048576,MATCH($A651,'Hoja de Trabajo para listado'!$AB$155:$AB$1048576,0),MATCH((CUADRO!H$4&amp;$E651),'Hoja de Trabajo para listado'!$AB$151:$BA$151,0)),0)+IFERROR(INDEX('Hoja de Trabajo para listado'!$BC$155:$CB$1048576,MATCH($A651,'Hoja de Trabajo para listado'!$BC$155:$BC$1048576,0),MATCH((CUADRO!H$4&amp;$E651),'Hoja de Trabajo para listado'!$BC$151:$CB$151,0)),0)+IFERROR(INDEX('Hoja de Trabajo para listado'!$DE$153:$DG$274,MATCH($A651,'Hoja de Trabajo para listado'!$DE$153:$DE$1048576,0),MATCH((CUADRO!H$4&amp;$E651),'Hoja de Trabajo para listado'!$DE$151:$DG$151,0)),0)+IFERROR(INDEX('Hoja de Trabajo para listado'!$CD$155:$DC$1048576,MATCH($A651,'Hoja de Trabajo para listado'!$CD$155:$CD$1048576,0),MATCH((CUADRO!H$4&amp;$E651),'Hoja de Trabajo para listado'!$CD$151:$DC$151,0)),0)</f>
        <v>0</v>
      </c>
      <c r="I651" s="241">
        <f ca="1">+IFERROR(INDEX('Hoja de Trabajo para listado'!$A$155:$Z$1048576,MATCH($A651,'Hoja de Trabajo para listado'!$A$155:$A$1048576,0),MATCH((CUADRO!I$4&amp;$E651),'Hoja de Trabajo para listado'!$A$151:$Z$151,0)),0)+IFERROR(INDEX('Hoja de Trabajo para listado'!$AB$155:$BA$1048576,MATCH($A651,'Hoja de Trabajo para listado'!$AB$155:$AB$1048576,0),MATCH((CUADRO!I$4&amp;$E651),'Hoja de Trabajo para listado'!$AB$151:$BA$151,0)),0)+IFERROR(INDEX('Hoja de Trabajo para listado'!$BC$155:$CB$1048576,MATCH($A651,'Hoja de Trabajo para listado'!$BC$155:$BC$1048576,0),MATCH((CUADRO!I$4&amp;$E651),'Hoja de Trabajo para listado'!$BC$151:$CB$151,0)),0)+IFERROR(INDEX('Hoja de Trabajo para listado'!$DE$153:$DG$274,MATCH($A651,'Hoja de Trabajo para listado'!$DE$153:$DE$1048576,0),MATCH((CUADRO!I$4&amp;$E651),'Hoja de Trabajo para listado'!$DE$151:$DG$151,0)),0)+IFERROR(INDEX('Hoja de Trabajo para listado'!$CD$155:$DC$1048576,MATCH($A651,'Hoja de Trabajo para listado'!$CD$155:$CD$1048576,0),MATCH((CUADRO!I$4&amp;$E651),'Hoja de Trabajo para listado'!$CD$151:$DC$151,0)),0)</f>
        <v>0</v>
      </c>
      <c r="J651" s="241">
        <f ca="1">+IFERROR(INDEX('Hoja de Trabajo para listado'!$A$155:$Z$1048576,MATCH($A651,'Hoja de Trabajo para listado'!$A$155:$A$1048576,0),MATCH((CUADRO!J$4&amp;$E651),'Hoja de Trabajo para listado'!$A$151:$Z$151,0)),0)+IFERROR(INDEX('Hoja de Trabajo para listado'!$AB$155:$BA$1048576,MATCH($A651,'Hoja de Trabajo para listado'!$AB$155:$AB$1048576,0),MATCH((CUADRO!J$4&amp;$E651),'Hoja de Trabajo para listado'!$AB$151:$BA$151,0)),0)+IFERROR(INDEX('Hoja de Trabajo para listado'!$BC$155:$CB$1048576,MATCH($A651,'Hoja de Trabajo para listado'!$BC$155:$BC$1048576,0),MATCH((CUADRO!J$4&amp;$E651),'Hoja de Trabajo para listado'!$BC$151:$CB$151,0)),0)+IFERROR(INDEX('Hoja de Trabajo para listado'!$DE$153:$DG$274,MATCH($A651,'Hoja de Trabajo para listado'!$DE$153:$DE$1048576,0),MATCH((CUADRO!J$4&amp;$E651),'Hoja de Trabajo para listado'!$DE$151:$DG$151,0)),0)+IFERROR(INDEX('Hoja de Trabajo para listado'!$CD$155:$DC$1048576,MATCH($A651,'Hoja de Trabajo para listado'!$CD$155:$CD$1048576,0),MATCH((CUADRO!J$4&amp;$E651),'Hoja de Trabajo para listado'!$CD$151:$DC$151,0)),0)</f>
        <v>0</v>
      </c>
      <c r="K651" s="241">
        <f ca="1">+IFERROR(INDEX('Hoja de Trabajo para listado'!$A$155:$Z$1048576,MATCH($A651,'Hoja de Trabajo para listado'!$A$155:$A$1048576,0),MATCH((CUADRO!K$4&amp;$E651),'Hoja de Trabajo para listado'!$A$151:$Z$151,0)),0)+IFERROR(INDEX('Hoja de Trabajo para listado'!$AB$155:$BA$1048576,MATCH($A651,'Hoja de Trabajo para listado'!$AB$155:$AB$1048576,0),MATCH((CUADRO!K$4&amp;$E651),'Hoja de Trabajo para listado'!$AB$151:$BA$151,0)),0)+IFERROR(INDEX('Hoja de Trabajo para listado'!$BC$155:$CB$1048576,MATCH($A651,'Hoja de Trabajo para listado'!$BC$155:$BC$1048576,0),MATCH((CUADRO!K$4&amp;$E651),'Hoja de Trabajo para listado'!$BC$151:$CB$151,0)),0)+IFERROR(INDEX('Hoja de Trabajo para listado'!$DE$153:$DG$274,MATCH($A651,'Hoja de Trabajo para listado'!$DE$153:$DE$1048576,0),MATCH((CUADRO!K$4&amp;$E651),'Hoja de Trabajo para listado'!$DE$151:$DG$151,0)),0)+IFERROR(INDEX('Hoja de Trabajo para listado'!$CD$155:$DC$1048576,MATCH($A651,'Hoja de Trabajo para listado'!$CD$155:$CD$1048576,0),MATCH((CUADRO!K$4&amp;$E651),'Hoja de Trabajo para listado'!$CD$151:$DC$151,0)),0)</f>
        <v>0</v>
      </c>
      <c r="L651" s="241">
        <f ca="1">+IFERROR(INDEX('Hoja de Trabajo para listado'!$A$155:$Z$1048576,MATCH($A651,'Hoja de Trabajo para listado'!$A$155:$A$1048576,0),MATCH((CUADRO!L$4&amp;$E651),'Hoja de Trabajo para listado'!$A$151:$Z$151,0)),0)+IFERROR(INDEX('Hoja de Trabajo para listado'!$AB$155:$BA$1048576,MATCH($A651,'Hoja de Trabajo para listado'!$AB$155:$AB$1048576,0),MATCH((CUADRO!L$4&amp;$E651),'Hoja de Trabajo para listado'!$AB$151:$BA$151,0)),0)+IFERROR(INDEX('Hoja de Trabajo para listado'!$BC$155:$CB$1048576,MATCH($A651,'Hoja de Trabajo para listado'!$BC$155:$BC$1048576,0),MATCH((CUADRO!L$4&amp;$E651),'Hoja de Trabajo para listado'!$BC$151:$CB$151,0)),0)+IFERROR(INDEX('Hoja de Trabajo para listado'!$DE$153:$DG$274,MATCH($A651,'Hoja de Trabajo para listado'!$DE$153:$DE$1048576,0),MATCH((CUADRO!L$4&amp;$E651),'Hoja de Trabajo para listado'!$DE$151:$DG$151,0)),0)+IFERROR(INDEX('Hoja de Trabajo para listado'!$CD$155:$DC$1048576,MATCH($A651,'Hoja de Trabajo para listado'!$CD$155:$CD$1048576,0),MATCH((CUADRO!L$4&amp;$E651),'Hoja de Trabajo para listado'!$CD$151:$DC$151,0)),0)</f>
        <v>0</v>
      </c>
      <c r="M651" s="241">
        <f ca="1">+IFERROR(INDEX('Hoja de Trabajo para listado'!$A$155:$Z$1048576,MATCH($A651,'Hoja de Trabajo para listado'!$A$155:$A$1048576,0),MATCH((CUADRO!M$4&amp;$E651),'Hoja de Trabajo para listado'!$A$151:$Z$151,0)),0)+IFERROR(INDEX('Hoja de Trabajo para listado'!$AB$155:$BA$1048576,MATCH($A651,'Hoja de Trabajo para listado'!$AB$155:$AB$1048576,0),MATCH((CUADRO!M$4&amp;$E651),'Hoja de Trabajo para listado'!$AB$151:$BA$151,0)),0)+IFERROR(INDEX('Hoja de Trabajo para listado'!$BC$155:$CB$1048576,MATCH($A651,'Hoja de Trabajo para listado'!$BC$155:$BC$1048576,0),MATCH((CUADRO!M$4&amp;$E651),'Hoja de Trabajo para listado'!$BC$151:$CB$151,0)),0)+IFERROR(INDEX('Hoja de Trabajo para listado'!$DE$153:$DG$274,MATCH($A651,'Hoja de Trabajo para listado'!$DE$153:$DE$1048576,0),MATCH((CUADRO!M$4&amp;$E651),'Hoja de Trabajo para listado'!$DE$151:$DG$151,0)),0)+IFERROR(INDEX('Hoja de Trabajo para listado'!$CD$155:$DC$1048576,MATCH($A651,'Hoja de Trabajo para listado'!$CD$155:$CD$1048576,0),MATCH((CUADRO!M$4&amp;$E651),'Hoja de Trabajo para listado'!$CD$151:$DC$151,0)),0)</f>
        <v>0</v>
      </c>
      <c r="N651" s="241">
        <f ca="1">+IFERROR(INDEX('Hoja de Trabajo para listado'!$A$155:$Z$1048576,MATCH($A651,'Hoja de Trabajo para listado'!$A$155:$A$1048576,0),MATCH((CUADRO!N$4&amp;$E651),'Hoja de Trabajo para listado'!$A$151:$Z$151,0)),0)+IFERROR(INDEX('Hoja de Trabajo para listado'!$AB$155:$BA$1048576,MATCH($A651,'Hoja de Trabajo para listado'!$AB$155:$AB$1048576,0),MATCH((CUADRO!N$4&amp;$E651),'Hoja de Trabajo para listado'!$AB$151:$BA$151,0)),0)+IFERROR(INDEX('Hoja de Trabajo para listado'!$BC$155:$CB$1048576,MATCH($A651,'Hoja de Trabajo para listado'!$BC$155:$BC$1048576,0),MATCH((CUADRO!N$4&amp;$E651),'Hoja de Trabajo para listado'!$BC$151:$CB$151,0)),0)+IFERROR(INDEX('Hoja de Trabajo para listado'!$DE$153:$DG$274,MATCH($A651,'Hoja de Trabajo para listado'!$DE$153:$DE$1048576,0),MATCH((CUADRO!N$4&amp;$E651),'Hoja de Trabajo para listado'!$DE$151:$DG$151,0)),0)+IFERROR(INDEX('Hoja de Trabajo para listado'!$CD$155:$DC$1048576,MATCH($A651,'Hoja de Trabajo para listado'!$CD$155:$CD$1048576,0),MATCH((CUADRO!N$4&amp;$E651),'Hoja de Trabajo para listado'!$CD$151:$DC$151,0)),0)</f>
        <v>0</v>
      </c>
      <c r="O651" s="241">
        <f ca="1">+IFERROR(INDEX('Hoja de Trabajo para listado'!$A$155:$Z$1048576,MATCH($A651,'Hoja de Trabajo para listado'!$A$155:$A$1048576,0),MATCH((CUADRO!O$4&amp;$E651),'Hoja de Trabajo para listado'!$A$151:$Z$151,0)),0)+IFERROR(INDEX('Hoja de Trabajo para listado'!$AB$155:$BA$1048576,MATCH($A651,'Hoja de Trabajo para listado'!$AB$155:$AB$1048576,0),MATCH((CUADRO!O$4&amp;$E651),'Hoja de Trabajo para listado'!$AB$151:$BA$151,0)),0)+IFERROR(INDEX('Hoja de Trabajo para listado'!$BC$155:$CB$1048576,MATCH($A651,'Hoja de Trabajo para listado'!$BC$155:$BC$1048576,0),MATCH((CUADRO!O$4&amp;$E651),'Hoja de Trabajo para listado'!$BC$151:$CB$151,0)),0)+IFERROR(INDEX('Hoja de Trabajo para listado'!$DE$153:$DG$274,MATCH($A651,'Hoja de Trabajo para listado'!$DE$153:$DE$1048576,0),MATCH((CUADRO!O$4&amp;$E651),'Hoja de Trabajo para listado'!$DE$151:$DG$151,0)),0)+IFERROR(INDEX('Hoja de Trabajo para listado'!$CD$155:$DC$1048576,MATCH($A651,'Hoja de Trabajo para listado'!$CD$155:$CD$1048576,0),MATCH((CUADRO!O$4&amp;$E651),'Hoja de Trabajo para listado'!$CD$151:$DC$151,0)),0)</f>
        <v>0</v>
      </c>
      <c r="P651" s="241">
        <f ca="1">+IFERROR(INDEX('Hoja de Trabajo para listado'!$A$155:$Z$1048576,MATCH($A651,'Hoja de Trabajo para listado'!$A$155:$A$1048576,0),MATCH((CUADRO!P$4&amp;$E651),'Hoja de Trabajo para listado'!$A$151:$Z$151,0)),0)+IFERROR(INDEX('Hoja de Trabajo para listado'!$AB$155:$BA$1048576,MATCH($A651,'Hoja de Trabajo para listado'!$AB$155:$AB$1048576,0),MATCH((CUADRO!P$4&amp;$E651),'Hoja de Trabajo para listado'!$AB$151:$BA$151,0)),0)+IFERROR(INDEX('Hoja de Trabajo para listado'!$BC$155:$CB$1048576,MATCH($A651,'Hoja de Trabajo para listado'!$BC$155:$BC$1048576,0),MATCH((CUADRO!P$4&amp;$E651),'Hoja de Trabajo para listado'!$BC$151:$CB$151,0)),0)+IFERROR(INDEX('Hoja de Trabajo para listado'!$DE$153:$DG$274,MATCH($A651,'Hoja de Trabajo para listado'!$DE$153:$DE$1048576,0),MATCH((CUADRO!P$4&amp;$E651),'Hoja de Trabajo para listado'!$DE$151:$DG$151,0)),0)+IFERROR(INDEX('Hoja de Trabajo para listado'!$CD$155:$DC$1048576,MATCH($A651,'Hoja de Trabajo para listado'!$CD$155:$CD$1048576,0),MATCH((CUADRO!P$4&amp;$E651),'Hoja de Trabajo para listado'!$CD$151:$DC$151,0)),0)</f>
        <v>0</v>
      </c>
      <c r="Q651" s="241">
        <f ca="1">+IFERROR(INDEX('Hoja de Trabajo para listado'!$A$155:$Z$1048576,MATCH($A651,'Hoja de Trabajo para listado'!$A$155:$A$1048576,0),MATCH((CUADRO!Q$4&amp;$E651),'Hoja de Trabajo para listado'!$A$151:$Z$151,0)),0)+IFERROR(INDEX('Hoja de Trabajo para listado'!$AB$155:$BA$1048576,MATCH($A651,'Hoja de Trabajo para listado'!$AB$155:$AB$1048576,0),MATCH((CUADRO!Q$4&amp;$E651),'Hoja de Trabajo para listado'!$AB$151:$BA$151,0)),0)+IFERROR(INDEX('Hoja de Trabajo para listado'!$BC$155:$CB$1048576,MATCH($A651,'Hoja de Trabajo para listado'!$BC$155:$BC$1048576,0),MATCH((CUADRO!Q$4&amp;$E651),'Hoja de Trabajo para listado'!$BC$151:$CB$151,0)),0)+IFERROR(INDEX('Hoja de Trabajo para listado'!$DE$153:$DG$274,MATCH($A651,'Hoja de Trabajo para listado'!$DE$153:$DE$1048576,0),MATCH((CUADRO!Q$4&amp;$E651),'Hoja de Trabajo para listado'!$DE$151:$DG$151,0)),0)+IFERROR(INDEX('Hoja de Trabajo para listado'!$CD$155:$DC$1048576,MATCH($A651,'Hoja de Trabajo para listado'!$CD$155:$CD$1048576,0),MATCH((CUADRO!Q$4&amp;$E651),'Hoja de Trabajo para listado'!$CD$151:$DC$151,0)),0)</f>
        <v>0</v>
      </c>
      <c r="R651" s="241">
        <f t="shared" ca="1" si="27"/>
        <v>0</v>
      </c>
      <c r="S651" s="247"/>
      <c r="T651" s="241">
        <f ca="1">+T652</f>
        <v>0</v>
      </c>
      <c r="U651" s="240">
        <f t="shared" si="28"/>
        <v>1</v>
      </c>
      <c r="V651" s="327" t="str">
        <f>+VLOOKUP(A651,bd_lista!$A$3:$E$592,5,FALSE)</f>
        <v>Gobiernos Autonomos Municipales</v>
      </c>
      <c r="W651" s="397" t="str">
        <f>+V651</f>
        <v>Gobiernos Autonomos Municipales</v>
      </c>
      <c r="X651" s="240">
        <f>+VLOOKUP(A651,[4]Sheet1!$A$13:$D$744,4,FALSE)</f>
        <v>0</v>
      </c>
      <c r="Y651" s="240" t="e">
        <f>+VLOOKUP(X651,bd_lista!$A$3:$C$592,3,FALSE)</f>
        <v>#N/A</v>
      </c>
      <c r="Z651" s="290">
        <f>+X651</f>
        <v>0</v>
      </c>
      <c r="AA651" s="291" t="e">
        <f>+Y651</f>
        <v>#N/A</v>
      </c>
    </row>
    <row r="652" spans="1:27" customFormat="1" ht="27" hidden="1" customHeight="1">
      <c r="A652" s="32">
        <v>1277</v>
      </c>
      <c r="B652" s="394"/>
      <c r="C652" s="245" t="str">
        <f>+VLOOKUP(A652,bd_lista!$A$3:$C$592,3,FALSE)</f>
        <v>Gobierno Autónomo Municipal de Teoponte</v>
      </c>
      <c r="D652" s="396"/>
      <c r="E652" s="242" t="s">
        <v>1304</v>
      </c>
      <c r="F652" s="241">
        <f ca="1">+IFERROR(INDEX('Hoja de Trabajo para listado'!$A$155:$Z$1048576,MATCH($A652,'Hoja de Trabajo para listado'!$A$155:$A$1048576,0),MATCH((CUADRO!F$4&amp;$E652),'Hoja de Trabajo para listado'!$A$151:$Z$151,0)),0)+IFERROR(INDEX('Hoja de Trabajo para listado'!$AB$155:$BA$1048576,MATCH($A652,'Hoja de Trabajo para listado'!$AB$155:$AB$1048576,0),MATCH((CUADRO!F$4&amp;$E652),'Hoja de Trabajo para listado'!$AB$151:$BA$151,0)),0)+IFERROR(INDEX('Hoja de Trabajo para listado'!$BC$155:$CB$1048576,MATCH($A652,'Hoja de Trabajo para listado'!$BC$155:$BC$1048576,0),MATCH((CUADRO!F$4&amp;$E652),'Hoja de Trabajo para listado'!$BC$151:$CB$151,0)),0)+IFERROR(INDEX('Hoja de Trabajo para listado'!$DE$153:$DG$274,MATCH($A652,'Hoja de Trabajo para listado'!$DE$153:$DE$1048576,0),MATCH((CUADRO!F$4&amp;$E652),'Hoja de Trabajo para listado'!$DE$151:$DG$151,0)),0)+IFERROR(INDEX('Hoja de Trabajo para listado'!$CD$155:$DC$1048576,MATCH($A652,'Hoja de Trabajo para listado'!$CD$155:$CD$1048576,0),MATCH((CUADRO!F$4&amp;$E652),'Hoja de Trabajo para listado'!$CD$151:$DC$151,0)),0)</f>
        <v>0</v>
      </c>
      <c r="G652" s="241">
        <f ca="1">+IFERROR(INDEX('Hoja de Trabajo para listado'!$A$155:$Z$1048576,MATCH($A652,'Hoja de Trabajo para listado'!$A$155:$A$1048576,0),MATCH((CUADRO!G$4&amp;$E652),'Hoja de Trabajo para listado'!$A$151:$Z$151,0)),0)+IFERROR(INDEX('Hoja de Trabajo para listado'!$AB$155:$BA$1048576,MATCH($A652,'Hoja de Trabajo para listado'!$AB$155:$AB$1048576,0),MATCH((CUADRO!G$4&amp;$E652),'Hoja de Trabajo para listado'!$AB$151:$BA$151,0)),0)+IFERROR(INDEX('Hoja de Trabajo para listado'!$BC$155:$CB$1048576,MATCH($A652,'Hoja de Trabajo para listado'!$BC$155:$BC$1048576,0),MATCH((CUADRO!G$4&amp;$E652),'Hoja de Trabajo para listado'!$BC$151:$CB$151,0)),0)+IFERROR(INDEX('Hoja de Trabajo para listado'!$DE$153:$DG$274,MATCH($A652,'Hoja de Trabajo para listado'!$DE$153:$DE$1048576,0),MATCH((CUADRO!G$4&amp;$E652),'Hoja de Trabajo para listado'!$DE$151:$DG$151,0)),0)+IFERROR(INDEX('Hoja de Trabajo para listado'!$CD$155:$DC$1048576,MATCH($A652,'Hoja de Trabajo para listado'!$CD$155:$CD$1048576,0),MATCH((CUADRO!G$4&amp;$E652),'Hoja de Trabajo para listado'!$CD$151:$DC$151,0)),0)</f>
        <v>0</v>
      </c>
      <c r="H652" s="241">
        <f ca="1">+IFERROR(INDEX('Hoja de Trabajo para listado'!$A$155:$Z$1048576,MATCH($A652,'Hoja de Trabajo para listado'!$A$155:$A$1048576,0),MATCH((CUADRO!H$4&amp;$E652),'Hoja de Trabajo para listado'!$A$151:$Z$151,0)),0)+IFERROR(INDEX('Hoja de Trabajo para listado'!$AB$155:$BA$1048576,MATCH($A652,'Hoja de Trabajo para listado'!$AB$155:$AB$1048576,0),MATCH((CUADRO!H$4&amp;$E652),'Hoja de Trabajo para listado'!$AB$151:$BA$151,0)),0)+IFERROR(INDEX('Hoja de Trabajo para listado'!$BC$155:$CB$1048576,MATCH($A652,'Hoja de Trabajo para listado'!$BC$155:$BC$1048576,0),MATCH((CUADRO!H$4&amp;$E652),'Hoja de Trabajo para listado'!$BC$151:$CB$151,0)),0)+IFERROR(INDEX('Hoja de Trabajo para listado'!$DE$153:$DG$274,MATCH($A652,'Hoja de Trabajo para listado'!$DE$153:$DE$1048576,0),MATCH((CUADRO!H$4&amp;$E652),'Hoja de Trabajo para listado'!$DE$151:$DG$151,0)),0)+IFERROR(INDEX('Hoja de Trabajo para listado'!$CD$155:$DC$1048576,MATCH($A652,'Hoja de Trabajo para listado'!$CD$155:$CD$1048576,0),MATCH((CUADRO!H$4&amp;$E652),'Hoja de Trabajo para listado'!$CD$151:$DC$151,0)),0)</f>
        <v>0</v>
      </c>
      <c r="I652" s="241">
        <f ca="1">+IFERROR(INDEX('Hoja de Trabajo para listado'!$A$155:$Z$1048576,MATCH($A652,'Hoja de Trabajo para listado'!$A$155:$A$1048576,0),MATCH((CUADRO!I$4&amp;$E652),'Hoja de Trabajo para listado'!$A$151:$Z$151,0)),0)+IFERROR(INDEX('Hoja de Trabajo para listado'!$AB$155:$BA$1048576,MATCH($A652,'Hoja de Trabajo para listado'!$AB$155:$AB$1048576,0),MATCH((CUADRO!I$4&amp;$E652),'Hoja de Trabajo para listado'!$AB$151:$BA$151,0)),0)+IFERROR(INDEX('Hoja de Trabajo para listado'!$BC$155:$CB$1048576,MATCH($A652,'Hoja de Trabajo para listado'!$BC$155:$BC$1048576,0),MATCH((CUADRO!I$4&amp;$E652),'Hoja de Trabajo para listado'!$BC$151:$CB$151,0)),0)+IFERROR(INDEX('Hoja de Trabajo para listado'!$DE$153:$DG$274,MATCH($A652,'Hoja de Trabajo para listado'!$DE$153:$DE$1048576,0),MATCH((CUADRO!I$4&amp;$E652),'Hoja de Trabajo para listado'!$DE$151:$DG$151,0)),0)+IFERROR(INDEX('Hoja de Trabajo para listado'!$CD$155:$DC$1048576,MATCH($A652,'Hoja de Trabajo para listado'!$CD$155:$CD$1048576,0),MATCH((CUADRO!I$4&amp;$E652),'Hoja de Trabajo para listado'!$CD$151:$DC$151,0)),0)</f>
        <v>0</v>
      </c>
      <c r="J652" s="241">
        <f ca="1">+IFERROR(INDEX('Hoja de Trabajo para listado'!$A$155:$Z$1048576,MATCH($A652,'Hoja de Trabajo para listado'!$A$155:$A$1048576,0),MATCH((CUADRO!J$4&amp;$E652),'Hoja de Trabajo para listado'!$A$151:$Z$151,0)),0)+IFERROR(INDEX('Hoja de Trabajo para listado'!$AB$155:$BA$1048576,MATCH($A652,'Hoja de Trabajo para listado'!$AB$155:$AB$1048576,0),MATCH((CUADRO!J$4&amp;$E652),'Hoja de Trabajo para listado'!$AB$151:$BA$151,0)),0)+IFERROR(INDEX('Hoja de Trabajo para listado'!$BC$155:$CB$1048576,MATCH($A652,'Hoja de Trabajo para listado'!$BC$155:$BC$1048576,0),MATCH((CUADRO!J$4&amp;$E652),'Hoja de Trabajo para listado'!$BC$151:$CB$151,0)),0)+IFERROR(INDEX('Hoja de Trabajo para listado'!$DE$153:$DG$274,MATCH($A652,'Hoja de Trabajo para listado'!$DE$153:$DE$1048576,0),MATCH((CUADRO!J$4&amp;$E652),'Hoja de Trabajo para listado'!$DE$151:$DG$151,0)),0)+IFERROR(INDEX('Hoja de Trabajo para listado'!$CD$155:$DC$1048576,MATCH($A652,'Hoja de Trabajo para listado'!$CD$155:$CD$1048576,0),MATCH((CUADRO!J$4&amp;$E652),'Hoja de Trabajo para listado'!$CD$151:$DC$151,0)),0)</f>
        <v>0</v>
      </c>
      <c r="K652" s="241">
        <f ca="1">+IFERROR(INDEX('Hoja de Trabajo para listado'!$A$155:$Z$1048576,MATCH($A652,'Hoja de Trabajo para listado'!$A$155:$A$1048576,0),MATCH((CUADRO!K$4&amp;$E652),'Hoja de Trabajo para listado'!$A$151:$Z$151,0)),0)+IFERROR(INDEX('Hoja de Trabajo para listado'!$AB$155:$BA$1048576,MATCH($A652,'Hoja de Trabajo para listado'!$AB$155:$AB$1048576,0),MATCH((CUADRO!K$4&amp;$E652),'Hoja de Trabajo para listado'!$AB$151:$BA$151,0)),0)+IFERROR(INDEX('Hoja de Trabajo para listado'!$BC$155:$CB$1048576,MATCH($A652,'Hoja de Trabajo para listado'!$BC$155:$BC$1048576,0),MATCH((CUADRO!K$4&amp;$E652),'Hoja de Trabajo para listado'!$BC$151:$CB$151,0)),0)+IFERROR(INDEX('Hoja de Trabajo para listado'!$DE$153:$DG$274,MATCH($A652,'Hoja de Trabajo para listado'!$DE$153:$DE$1048576,0),MATCH((CUADRO!K$4&amp;$E652),'Hoja de Trabajo para listado'!$DE$151:$DG$151,0)),0)+IFERROR(INDEX('Hoja de Trabajo para listado'!$CD$155:$DC$1048576,MATCH($A652,'Hoja de Trabajo para listado'!$CD$155:$CD$1048576,0),MATCH((CUADRO!K$4&amp;$E652),'Hoja de Trabajo para listado'!$CD$151:$DC$151,0)),0)</f>
        <v>0</v>
      </c>
      <c r="L652" s="241">
        <f ca="1">+IFERROR(INDEX('Hoja de Trabajo para listado'!$A$155:$Z$1048576,MATCH($A652,'Hoja de Trabajo para listado'!$A$155:$A$1048576,0),MATCH((CUADRO!L$4&amp;$E652),'Hoja de Trabajo para listado'!$A$151:$Z$151,0)),0)+IFERROR(INDEX('Hoja de Trabajo para listado'!$AB$155:$BA$1048576,MATCH($A652,'Hoja de Trabajo para listado'!$AB$155:$AB$1048576,0),MATCH((CUADRO!L$4&amp;$E652),'Hoja de Trabajo para listado'!$AB$151:$BA$151,0)),0)+IFERROR(INDEX('Hoja de Trabajo para listado'!$BC$155:$CB$1048576,MATCH($A652,'Hoja de Trabajo para listado'!$BC$155:$BC$1048576,0),MATCH((CUADRO!L$4&amp;$E652),'Hoja de Trabajo para listado'!$BC$151:$CB$151,0)),0)+IFERROR(INDEX('Hoja de Trabajo para listado'!$DE$153:$DG$274,MATCH($A652,'Hoja de Trabajo para listado'!$DE$153:$DE$1048576,0),MATCH((CUADRO!L$4&amp;$E652),'Hoja de Trabajo para listado'!$DE$151:$DG$151,0)),0)+IFERROR(INDEX('Hoja de Trabajo para listado'!$CD$155:$DC$1048576,MATCH($A652,'Hoja de Trabajo para listado'!$CD$155:$CD$1048576,0),MATCH((CUADRO!L$4&amp;$E652),'Hoja de Trabajo para listado'!$CD$151:$DC$151,0)),0)</f>
        <v>0</v>
      </c>
      <c r="M652" s="241">
        <f ca="1">+IFERROR(INDEX('Hoja de Trabajo para listado'!$A$155:$Z$1048576,MATCH($A652,'Hoja de Trabajo para listado'!$A$155:$A$1048576,0),MATCH((CUADRO!M$4&amp;$E652),'Hoja de Trabajo para listado'!$A$151:$Z$151,0)),0)+IFERROR(INDEX('Hoja de Trabajo para listado'!$AB$155:$BA$1048576,MATCH($A652,'Hoja de Trabajo para listado'!$AB$155:$AB$1048576,0),MATCH((CUADRO!M$4&amp;$E652),'Hoja de Trabajo para listado'!$AB$151:$BA$151,0)),0)+IFERROR(INDEX('Hoja de Trabajo para listado'!$BC$155:$CB$1048576,MATCH($A652,'Hoja de Trabajo para listado'!$BC$155:$BC$1048576,0),MATCH((CUADRO!M$4&amp;$E652),'Hoja de Trabajo para listado'!$BC$151:$CB$151,0)),0)+IFERROR(INDEX('Hoja de Trabajo para listado'!$DE$153:$DG$274,MATCH($A652,'Hoja de Trabajo para listado'!$DE$153:$DE$1048576,0),MATCH((CUADRO!M$4&amp;$E652),'Hoja de Trabajo para listado'!$DE$151:$DG$151,0)),0)+IFERROR(INDEX('Hoja de Trabajo para listado'!$CD$155:$DC$1048576,MATCH($A652,'Hoja de Trabajo para listado'!$CD$155:$CD$1048576,0),MATCH((CUADRO!M$4&amp;$E652),'Hoja de Trabajo para listado'!$CD$151:$DC$151,0)),0)</f>
        <v>0</v>
      </c>
      <c r="N652" s="241">
        <f ca="1">+IFERROR(INDEX('Hoja de Trabajo para listado'!$A$155:$Z$1048576,MATCH($A652,'Hoja de Trabajo para listado'!$A$155:$A$1048576,0),MATCH((CUADRO!N$4&amp;$E652),'Hoja de Trabajo para listado'!$A$151:$Z$151,0)),0)+IFERROR(INDEX('Hoja de Trabajo para listado'!$AB$155:$BA$1048576,MATCH($A652,'Hoja de Trabajo para listado'!$AB$155:$AB$1048576,0),MATCH((CUADRO!N$4&amp;$E652),'Hoja de Trabajo para listado'!$AB$151:$BA$151,0)),0)+IFERROR(INDEX('Hoja de Trabajo para listado'!$BC$155:$CB$1048576,MATCH($A652,'Hoja de Trabajo para listado'!$BC$155:$BC$1048576,0),MATCH((CUADRO!N$4&amp;$E652),'Hoja de Trabajo para listado'!$BC$151:$CB$151,0)),0)+IFERROR(INDEX('Hoja de Trabajo para listado'!$DE$153:$DG$274,MATCH($A652,'Hoja de Trabajo para listado'!$DE$153:$DE$1048576,0),MATCH((CUADRO!N$4&amp;$E652),'Hoja de Trabajo para listado'!$DE$151:$DG$151,0)),0)+IFERROR(INDEX('Hoja de Trabajo para listado'!$CD$155:$DC$1048576,MATCH($A652,'Hoja de Trabajo para listado'!$CD$155:$CD$1048576,0),MATCH((CUADRO!N$4&amp;$E652),'Hoja de Trabajo para listado'!$CD$151:$DC$151,0)),0)</f>
        <v>0</v>
      </c>
      <c r="O652" s="241">
        <f ca="1">+IFERROR(INDEX('Hoja de Trabajo para listado'!$A$155:$Z$1048576,MATCH($A652,'Hoja de Trabajo para listado'!$A$155:$A$1048576,0),MATCH((CUADRO!O$4&amp;$E652),'Hoja de Trabajo para listado'!$A$151:$Z$151,0)),0)+IFERROR(INDEX('Hoja de Trabajo para listado'!$AB$155:$BA$1048576,MATCH($A652,'Hoja de Trabajo para listado'!$AB$155:$AB$1048576,0),MATCH((CUADRO!O$4&amp;$E652),'Hoja de Trabajo para listado'!$AB$151:$BA$151,0)),0)+IFERROR(INDEX('Hoja de Trabajo para listado'!$BC$155:$CB$1048576,MATCH($A652,'Hoja de Trabajo para listado'!$BC$155:$BC$1048576,0),MATCH((CUADRO!O$4&amp;$E652),'Hoja de Trabajo para listado'!$BC$151:$CB$151,0)),0)+IFERROR(INDEX('Hoja de Trabajo para listado'!$DE$153:$DG$274,MATCH($A652,'Hoja de Trabajo para listado'!$DE$153:$DE$1048576,0),MATCH((CUADRO!O$4&amp;$E652),'Hoja de Trabajo para listado'!$DE$151:$DG$151,0)),0)+IFERROR(INDEX('Hoja de Trabajo para listado'!$CD$155:$DC$1048576,MATCH($A652,'Hoja de Trabajo para listado'!$CD$155:$CD$1048576,0),MATCH((CUADRO!O$4&amp;$E652),'Hoja de Trabajo para listado'!$CD$151:$DC$151,0)),0)</f>
        <v>0</v>
      </c>
      <c r="P652" s="241">
        <f ca="1">+IFERROR(INDEX('Hoja de Trabajo para listado'!$A$155:$Z$1048576,MATCH($A652,'Hoja de Trabajo para listado'!$A$155:$A$1048576,0),MATCH((CUADRO!P$4&amp;$E652),'Hoja de Trabajo para listado'!$A$151:$Z$151,0)),0)+IFERROR(INDEX('Hoja de Trabajo para listado'!$AB$155:$BA$1048576,MATCH($A652,'Hoja de Trabajo para listado'!$AB$155:$AB$1048576,0),MATCH((CUADRO!P$4&amp;$E652),'Hoja de Trabajo para listado'!$AB$151:$BA$151,0)),0)+IFERROR(INDEX('Hoja de Trabajo para listado'!$BC$155:$CB$1048576,MATCH($A652,'Hoja de Trabajo para listado'!$BC$155:$BC$1048576,0),MATCH((CUADRO!P$4&amp;$E652),'Hoja de Trabajo para listado'!$BC$151:$CB$151,0)),0)+IFERROR(INDEX('Hoja de Trabajo para listado'!$DE$153:$DG$274,MATCH($A652,'Hoja de Trabajo para listado'!$DE$153:$DE$1048576,0),MATCH((CUADRO!P$4&amp;$E652),'Hoja de Trabajo para listado'!$DE$151:$DG$151,0)),0)+IFERROR(INDEX('Hoja de Trabajo para listado'!$CD$155:$DC$1048576,MATCH($A652,'Hoja de Trabajo para listado'!$CD$155:$CD$1048576,0),MATCH((CUADRO!P$4&amp;$E652),'Hoja de Trabajo para listado'!$CD$151:$DC$151,0)),0)</f>
        <v>0</v>
      </c>
      <c r="Q652" s="241">
        <f ca="1">+IFERROR(INDEX('Hoja de Trabajo para listado'!$A$155:$Z$1048576,MATCH($A652,'Hoja de Trabajo para listado'!$A$155:$A$1048576,0),MATCH((CUADRO!Q$4&amp;$E652),'Hoja de Trabajo para listado'!$A$151:$Z$151,0)),0)+IFERROR(INDEX('Hoja de Trabajo para listado'!$AB$155:$BA$1048576,MATCH($A652,'Hoja de Trabajo para listado'!$AB$155:$AB$1048576,0),MATCH((CUADRO!Q$4&amp;$E652),'Hoja de Trabajo para listado'!$AB$151:$BA$151,0)),0)+IFERROR(INDEX('Hoja de Trabajo para listado'!$BC$155:$CB$1048576,MATCH($A652,'Hoja de Trabajo para listado'!$BC$155:$BC$1048576,0),MATCH((CUADRO!Q$4&amp;$E652),'Hoja de Trabajo para listado'!$BC$151:$CB$151,0)),0)+IFERROR(INDEX('Hoja de Trabajo para listado'!$DE$153:$DG$274,MATCH($A652,'Hoja de Trabajo para listado'!$DE$153:$DE$1048576,0),MATCH((CUADRO!Q$4&amp;$E652),'Hoja de Trabajo para listado'!$DE$151:$DG$151,0)),0)+IFERROR(INDEX('Hoja de Trabajo para listado'!$CD$155:$DC$1048576,MATCH($A652,'Hoja de Trabajo para listado'!$CD$155:$CD$1048576,0),MATCH((CUADRO!Q$4&amp;$E652),'Hoja de Trabajo para listado'!$CD$151:$DC$151,0)),0)</f>
        <v>0</v>
      </c>
      <c r="R652" s="241">
        <f t="shared" ca="1" si="27"/>
        <v>0</v>
      </c>
      <c r="S652" s="247">
        <f ca="1">+R651+R652</f>
        <v>0</v>
      </c>
      <c r="T652" s="241">
        <f ca="1">+S652</f>
        <v>0</v>
      </c>
      <c r="U652" s="240">
        <f t="shared" si="28"/>
        <v>2</v>
      </c>
      <c r="V652" s="327" t="str">
        <f>+VLOOKUP(A652,bd_lista!$A$3:$E$592,5,FALSE)</f>
        <v>Gobiernos Autonomos Municipales</v>
      </c>
      <c r="W652" s="398"/>
      <c r="X652" s="240">
        <f>+VLOOKUP(A652,[4]Sheet1!$A$13:$D$744,4,FALSE)</f>
        <v>0</v>
      </c>
      <c r="Y652" s="240" t="e">
        <f>+VLOOKUP(X652,bd_lista!$A$3:$C$592,3,FALSE)</f>
        <v>#N/A</v>
      </c>
      <c r="Z652" s="288"/>
      <c r="AA652" s="289"/>
    </row>
    <row r="653" spans="1:27" customFormat="1" ht="15" hidden="1" customHeight="1">
      <c r="A653" s="32">
        <v>1278</v>
      </c>
      <c r="B653" s="393">
        <f>+A653</f>
        <v>1278</v>
      </c>
      <c r="C653" s="245" t="str">
        <f>+VLOOKUP(A653,bd_lista!$A$3:$C$592,3,FALSE)</f>
        <v>Gobierno Autónomo Municipal de San Andrés de Machaca</v>
      </c>
      <c r="D653" s="395" t="str">
        <f>+C653</f>
        <v>Gobierno Autónomo Municipal de San Andrés de Machaca</v>
      </c>
      <c r="E653" s="240" t="s">
        <v>1303</v>
      </c>
      <c r="F653" s="241">
        <f ca="1">+IFERROR(INDEX('Hoja de Trabajo para listado'!$A$155:$Z$1048576,MATCH($A653,'Hoja de Trabajo para listado'!$A$155:$A$1048576,0),MATCH((CUADRO!F$4&amp;$E653),'Hoja de Trabajo para listado'!$A$151:$Z$151,0)),0)+IFERROR(INDEX('Hoja de Trabajo para listado'!$AB$155:$BA$1048576,MATCH($A653,'Hoja de Trabajo para listado'!$AB$155:$AB$1048576,0),MATCH((CUADRO!F$4&amp;$E653),'Hoja de Trabajo para listado'!$AB$151:$BA$151,0)),0)+IFERROR(INDEX('Hoja de Trabajo para listado'!$BC$155:$CB$1048576,MATCH($A653,'Hoja de Trabajo para listado'!$BC$155:$BC$1048576,0),MATCH((CUADRO!F$4&amp;$E653),'Hoja de Trabajo para listado'!$BC$151:$CB$151,0)),0)+IFERROR(INDEX('Hoja de Trabajo para listado'!$DE$153:$DG$274,MATCH($A653,'Hoja de Trabajo para listado'!$DE$153:$DE$1048576,0),MATCH((CUADRO!F$4&amp;$E653),'Hoja de Trabajo para listado'!$DE$151:$DG$151,0)),0)+IFERROR(INDEX('Hoja de Trabajo para listado'!$CD$155:$DC$1048576,MATCH($A653,'Hoja de Trabajo para listado'!$CD$155:$CD$1048576,0),MATCH((CUADRO!F$4&amp;$E653),'Hoja de Trabajo para listado'!$CD$151:$DC$151,0)),0)</f>
        <v>0</v>
      </c>
      <c r="G653" s="241">
        <f ca="1">+IFERROR(INDEX('Hoja de Trabajo para listado'!$A$155:$Z$1048576,MATCH($A653,'Hoja de Trabajo para listado'!$A$155:$A$1048576,0),MATCH((CUADRO!G$4&amp;$E653),'Hoja de Trabajo para listado'!$A$151:$Z$151,0)),0)+IFERROR(INDEX('Hoja de Trabajo para listado'!$AB$155:$BA$1048576,MATCH($A653,'Hoja de Trabajo para listado'!$AB$155:$AB$1048576,0),MATCH((CUADRO!G$4&amp;$E653),'Hoja de Trabajo para listado'!$AB$151:$BA$151,0)),0)+IFERROR(INDEX('Hoja de Trabajo para listado'!$BC$155:$CB$1048576,MATCH($A653,'Hoja de Trabajo para listado'!$BC$155:$BC$1048576,0),MATCH((CUADRO!G$4&amp;$E653),'Hoja de Trabajo para listado'!$BC$151:$CB$151,0)),0)+IFERROR(INDEX('Hoja de Trabajo para listado'!$DE$153:$DG$274,MATCH($A653,'Hoja de Trabajo para listado'!$DE$153:$DE$1048576,0),MATCH((CUADRO!G$4&amp;$E653),'Hoja de Trabajo para listado'!$DE$151:$DG$151,0)),0)+IFERROR(INDEX('Hoja de Trabajo para listado'!$CD$155:$DC$1048576,MATCH($A653,'Hoja de Trabajo para listado'!$CD$155:$CD$1048576,0),MATCH((CUADRO!G$4&amp;$E653),'Hoja de Trabajo para listado'!$CD$151:$DC$151,0)),0)</f>
        <v>0</v>
      </c>
      <c r="H653" s="241">
        <f ca="1">+IFERROR(INDEX('Hoja de Trabajo para listado'!$A$155:$Z$1048576,MATCH($A653,'Hoja de Trabajo para listado'!$A$155:$A$1048576,0),MATCH((CUADRO!H$4&amp;$E653),'Hoja de Trabajo para listado'!$A$151:$Z$151,0)),0)+IFERROR(INDEX('Hoja de Trabajo para listado'!$AB$155:$BA$1048576,MATCH($A653,'Hoja de Trabajo para listado'!$AB$155:$AB$1048576,0),MATCH((CUADRO!H$4&amp;$E653),'Hoja de Trabajo para listado'!$AB$151:$BA$151,0)),0)+IFERROR(INDEX('Hoja de Trabajo para listado'!$BC$155:$CB$1048576,MATCH($A653,'Hoja de Trabajo para listado'!$BC$155:$BC$1048576,0),MATCH((CUADRO!H$4&amp;$E653),'Hoja de Trabajo para listado'!$BC$151:$CB$151,0)),0)+IFERROR(INDEX('Hoja de Trabajo para listado'!$DE$153:$DG$274,MATCH($A653,'Hoja de Trabajo para listado'!$DE$153:$DE$1048576,0),MATCH((CUADRO!H$4&amp;$E653),'Hoja de Trabajo para listado'!$DE$151:$DG$151,0)),0)+IFERROR(INDEX('Hoja de Trabajo para listado'!$CD$155:$DC$1048576,MATCH($A653,'Hoja de Trabajo para listado'!$CD$155:$CD$1048576,0),MATCH((CUADRO!H$4&amp;$E653),'Hoja de Trabajo para listado'!$CD$151:$DC$151,0)),0)</f>
        <v>0</v>
      </c>
      <c r="I653" s="241">
        <f ca="1">+IFERROR(INDEX('Hoja de Trabajo para listado'!$A$155:$Z$1048576,MATCH($A653,'Hoja de Trabajo para listado'!$A$155:$A$1048576,0),MATCH((CUADRO!I$4&amp;$E653),'Hoja de Trabajo para listado'!$A$151:$Z$151,0)),0)+IFERROR(INDEX('Hoja de Trabajo para listado'!$AB$155:$BA$1048576,MATCH($A653,'Hoja de Trabajo para listado'!$AB$155:$AB$1048576,0),MATCH((CUADRO!I$4&amp;$E653),'Hoja de Trabajo para listado'!$AB$151:$BA$151,0)),0)+IFERROR(INDEX('Hoja de Trabajo para listado'!$BC$155:$CB$1048576,MATCH($A653,'Hoja de Trabajo para listado'!$BC$155:$BC$1048576,0),MATCH((CUADRO!I$4&amp;$E653),'Hoja de Trabajo para listado'!$BC$151:$CB$151,0)),0)+IFERROR(INDEX('Hoja de Trabajo para listado'!$DE$153:$DG$274,MATCH($A653,'Hoja de Trabajo para listado'!$DE$153:$DE$1048576,0),MATCH((CUADRO!I$4&amp;$E653),'Hoja de Trabajo para listado'!$DE$151:$DG$151,0)),0)+IFERROR(INDEX('Hoja de Trabajo para listado'!$CD$155:$DC$1048576,MATCH($A653,'Hoja de Trabajo para listado'!$CD$155:$CD$1048576,0),MATCH((CUADRO!I$4&amp;$E653),'Hoja de Trabajo para listado'!$CD$151:$DC$151,0)),0)</f>
        <v>0</v>
      </c>
      <c r="J653" s="241">
        <f ca="1">+IFERROR(INDEX('Hoja de Trabajo para listado'!$A$155:$Z$1048576,MATCH($A653,'Hoja de Trabajo para listado'!$A$155:$A$1048576,0),MATCH((CUADRO!J$4&amp;$E653),'Hoja de Trabajo para listado'!$A$151:$Z$151,0)),0)+IFERROR(INDEX('Hoja de Trabajo para listado'!$AB$155:$BA$1048576,MATCH($A653,'Hoja de Trabajo para listado'!$AB$155:$AB$1048576,0),MATCH((CUADRO!J$4&amp;$E653),'Hoja de Trabajo para listado'!$AB$151:$BA$151,0)),0)+IFERROR(INDEX('Hoja de Trabajo para listado'!$BC$155:$CB$1048576,MATCH($A653,'Hoja de Trabajo para listado'!$BC$155:$BC$1048576,0),MATCH((CUADRO!J$4&amp;$E653),'Hoja de Trabajo para listado'!$BC$151:$CB$151,0)),0)+IFERROR(INDEX('Hoja de Trabajo para listado'!$DE$153:$DG$274,MATCH($A653,'Hoja de Trabajo para listado'!$DE$153:$DE$1048576,0),MATCH((CUADRO!J$4&amp;$E653),'Hoja de Trabajo para listado'!$DE$151:$DG$151,0)),0)+IFERROR(INDEX('Hoja de Trabajo para listado'!$CD$155:$DC$1048576,MATCH($A653,'Hoja de Trabajo para listado'!$CD$155:$CD$1048576,0),MATCH((CUADRO!J$4&amp;$E653),'Hoja de Trabajo para listado'!$CD$151:$DC$151,0)),0)</f>
        <v>0</v>
      </c>
      <c r="K653" s="241">
        <f ca="1">+IFERROR(INDEX('Hoja de Trabajo para listado'!$A$155:$Z$1048576,MATCH($A653,'Hoja de Trabajo para listado'!$A$155:$A$1048576,0),MATCH((CUADRO!K$4&amp;$E653),'Hoja de Trabajo para listado'!$A$151:$Z$151,0)),0)+IFERROR(INDEX('Hoja de Trabajo para listado'!$AB$155:$BA$1048576,MATCH($A653,'Hoja de Trabajo para listado'!$AB$155:$AB$1048576,0),MATCH((CUADRO!K$4&amp;$E653),'Hoja de Trabajo para listado'!$AB$151:$BA$151,0)),0)+IFERROR(INDEX('Hoja de Trabajo para listado'!$BC$155:$CB$1048576,MATCH($A653,'Hoja de Trabajo para listado'!$BC$155:$BC$1048576,0),MATCH((CUADRO!K$4&amp;$E653),'Hoja de Trabajo para listado'!$BC$151:$CB$151,0)),0)+IFERROR(INDEX('Hoja de Trabajo para listado'!$DE$153:$DG$274,MATCH($A653,'Hoja de Trabajo para listado'!$DE$153:$DE$1048576,0),MATCH((CUADRO!K$4&amp;$E653),'Hoja de Trabajo para listado'!$DE$151:$DG$151,0)),0)+IFERROR(INDEX('Hoja de Trabajo para listado'!$CD$155:$DC$1048576,MATCH($A653,'Hoja de Trabajo para listado'!$CD$155:$CD$1048576,0),MATCH((CUADRO!K$4&amp;$E653),'Hoja de Trabajo para listado'!$CD$151:$DC$151,0)),0)</f>
        <v>0</v>
      </c>
      <c r="L653" s="241">
        <f ca="1">+IFERROR(INDEX('Hoja de Trabajo para listado'!$A$155:$Z$1048576,MATCH($A653,'Hoja de Trabajo para listado'!$A$155:$A$1048576,0),MATCH((CUADRO!L$4&amp;$E653),'Hoja de Trabajo para listado'!$A$151:$Z$151,0)),0)+IFERROR(INDEX('Hoja de Trabajo para listado'!$AB$155:$BA$1048576,MATCH($A653,'Hoja de Trabajo para listado'!$AB$155:$AB$1048576,0),MATCH((CUADRO!L$4&amp;$E653),'Hoja de Trabajo para listado'!$AB$151:$BA$151,0)),0)+IFERROR(INDEX('Hoja de Trabajo para listado'!$BC$155:$CB$1048576,MATCH($A653,'Hoja de Trabajo para listado'!$BC$155:$BC$1048576,0),MATCH((CUADRO!L$4&amp;$E653),'Hoja de Trabajo para listado'!$BC$151:$CB$151,0)),0)+IFERROR(INDEX('Hoja de Trabajo para listado'!$DE$153:$DG$274,MATCH($A653,'Hoja de Trabajo para listado'!$DE$153:$DE$1048576,0),MATCH((CUADRO!L$4&amp;$E653),'Hoja de Trabajo para listado'!$DE$151:$DG$151,0)),0)+IFERROR(INDEX('Hoja de Trabajo para listado'!$CD$155:$DC$1048576,MATCH($A653,'Hoja de Trabajo para listado'!$CD$155:$CD$1048576,0),MATCH((CUADRO!L$4&amp;$E653),'Hoja de Trabajo para listado'!$CD$151:$DC$151,0)),0)</f>
        <v>0</v>
      </c>
      <c r="M653" s="241">
        <f ca="1">+IFERROR(INDEX('Hoja de Trabajo para listado'!$A$155:$Z$1048576,MATCH($A653,'Hoja de Trabajo para listado'!$A$155:$A$1048576,0),MATCH((CUADRO!M$4&amp;$E653),'Hoja de Trabajo para listado'!$A$151:$Z$151,0)),0)+IFERROR(INDEX('Hoja de Trabajo para listado'!$AB$155:$BA$1048576,MATCH($A653,'Hoja de Trabajo para listado'!$AB$155:$AB$1048576,0),MATCH((CUADRO!M$4&amp;$E653),'Hoja de Trabajo para listado'!$AB$151:$BA$151,0)),0)+IFERROR(INDEX('Hoja de Trabajo para listado'!$BC$155:$CB$1048576,MATCH($A653,'Hoja de Trabajo para listado'!$BC$155:$BC$1048576,0),MATCH((CUADRO!M$4&amp;$E653),'Hoja de Trabajo para listado'!$BC$151:$CB$151,0)),0)+IFERROR(INDEX('Hoja de Trabajo para listado'!$DE$153:$DG$274,MATCH($A653,'Hoja de Trabajo para listado'!$DE$153:$DE$1048576,0),MATCH((CUADRO!M$4&amp;$E653),'Hoja de Trabajo para listado'!$DE$151:$DG$151,0)),0)+IFERROR(INDEX('Hoja de Trabajo para listado'!$CD$155:$DC$1048576,MATCH($A653,'Hoja de Trabajo para listado'!$CD$155:$CD$1048576,0),MATCH((CUADRO!M$4&amp;$E653),'Hoja de Trabajo para listado'!$CD$151:$DC$151,0)),0)</f>
        <v>0</v>
      </c>
      <c r="N653" s="241">
        <f ca="1">+IFERROR(INDEX('Hoja de Trabajo para listado'!$A$155:$Z$1048576,MATCH($A653,'Hoja de Trabajo para listado'!$A$155:$A$1048576,0),MATCH((CUADRO!N$4&amp;$E653),'Hoja de Trabajo para listado'!$A$151:$Z$151,0)),0)+IFERROR(INDEX('Hoja de Trabajo para listado'!$AB$155:$BA$1048576,MATCH($A653,'Hoja de Trabajo para listado'!$AB$155:$AB$1048576,0),MATCH((CUADRO!N$4&amp;$E653),'Hoja de Trabajo para listado'!$AB$151:$BA$151,0)),0)+IFERROR(INDEX('Hoja de Trabajo para listado'!$BC$155:$CB$1048576,MATCH($A653,'Hoja de Trabajo para listado'!$BC$155:$BC$1048576,0),MATCH((CUADRO!N$4&amp;$E653),'Hoja de Trabajo para listado'!$BC$151:$CB$151,0)),0)+IFERROR(INDEX('Hoja de Trabajo para listado'!$DE$153:$DG$274,MATCH($A653,'Hoja de Trabajo para listado'!$DE$153:$DE$1048576,0),MATCH((CUADRO!N$4&amp;$E653),'Hoja de Trabajo para listado'!$DE$151:$DG$151,0)),0)+IFERROR(INDEX('Hoja de Trabajo para listado'!$CD$155:$DC$1048576,MATCH($A653,'Hoja de Trabajo para listado'!$CD$155:$CD$1048576,0),MATCH((CUADRO!N$4&amp;$E653),'Hoja de Trabajo para listado'!$CD$151:$DC$151,0)),0)</f>
        <v>0</v>
      </c>
      <c r="O653" s="241">
        <f ca="1">+IFERROR(INDEX('Hoja de Trabajo para listado'!$A$155:$Z$1048576,MATCH($A653,'Hoja de Trabajo para listado'!$A$155:$A$1048576,0),MATCH((CUADRO!O$4&amp;$E653),'Hoja de Trabajo para listado'!$A$151:$Z$151,0)),0)+IFERROR(INDEX('Hoja de Trabajo para listado'!$AB$155:$BA$1048576,MATCH($A653,'Hoja de Trabajo para listado'!$AB$155:$AB$1048576,0),MATCH((CUADRO!O$4&amp;$E653),'Hoja de Trabajo para listado'!$AB$151:$BA$151,0)),0)+IFERROR(INDEX('Hoja de Trabajo para listado'!$BC$155:$CB$1048576,MATCH($A653,'Hoja de Trabajo para listado'!$BC$155:$BC$1048576,0),MATCH((CUADRO!O$4&amp;$E653),'Hoja de Trabajo para listado'!$BC$151:$CB$151,0)),0)+IFERROR(INDEX('Hoja de Trabajo para listado'!$DE$153:$DG$274,MATCH($A653,'Hoja de Trabajo para listado'!$DE$153:$DE$1048576,0),MATCH((CUADRO!O$4&amp;$E653),'Hoja de Trabajo para listado'!$DE$151:$DG$151,0)),0)+IFERROR(INDEX('Hoja de Trabajo para listado'!$CD$155:$DC$1048576,MATCH($A653,'Hoja de Trabajo para listado'!$CD$155:$CD$1048576,0),MATCH((CUADRO!O$4&amp;$E653),'Hoja de Trabajo para listado'!$CD$151:$DC$151,0)),0)</f>
        <v>0</v>
      </c>
      <c r="P653" s="241">
        <f ca="1">+IFERROR(INDEX('Hoja de Trabajo para listado'!$A$155:$Z$1048576,MATCH($A653,'Hoja de Trabajo para listado'!$A$155:$A$1048576,0),MATCH((CUADRO!P$4&amp;$E653),'Hoja de Trabajo para listado'!$A$151:$Z$151,0)),0)+IFERROR(INDEX('Hoja de Trabajo para listado'!$AB$155:$BA$1048576,MATCH($A653,'Hoja de Trabajo para listado'!$AB$155:$AB$1048576,0),MATCH((CUADRO!P$4&amp;$E653),'Hoja de Trabajo para listado'!$AB$151:$BA$151,0)),0)+IFERROR(INDEX('Hoja de Trabajo para listado'!$BC$155:$CB$1048576,MATCH($A653,'Hoja de Trabajo para listado'!$BC$155:$BC$1048576,0),MATCH((CUADRO!P$4&amp;$E653),'Hoja de Trabajo para listado'!$BC$151:$CB$151,0)),0)+IFERROR(INDEX('Hoja de Trabajo para listado'!$DE$153:$DG$274,MATCH($A653,'Hoja de Trabajo para listado'!$DE$153:$DE$1048576,0),MATCH((CUADRO!P$4&amp;$E653),'Hoja de Trabajo para listado'!$DE$151:$DG$151,0)),0)+IFERROR(INDEX('Hoja de Trabajo para listado'!$CD$155:$DC$1048576,MATCH($A653,'Hoja de Trabajo para listado'!$CD$155:$CD$1048576,0),MATCH((CUADRO!P$4&amp;$E653),'Hoja de Trabajo para listado'!$CD$151:$DC$151,0)),0)</f>
        <v>0</v>
      </c>
      <c r="Q653" s="241">
        <f ca="1">+IFERROR(INDEX('Hoja de Trabajo para listado'!$A$155:$Z$1048576,MATCH($A653,'Hoja de Trabajo para listado'!$A$155:$A$1048576,0),MATCH((CUADRO!Q$4&amp;$E653),'Hoja de Trabajo para listado'!$A$151:$Z$151,0)),0)+IFERROR(INDEX('Hoja de Trabajo para listado'!$AB$155:$BA$1048576,MATCH($A653,'Hoja de Trabajo para listado'!$AB$155:$AB$1048576,0),MATCH((CUADRO!Q$4&amp;$E653),'Hoja de Trabajo para listado'!$AB$151:$BA$151,0)),0)+IFERROR(INDEX('Hoja de Trabajo para listado'!$BC$155:$CB$1048576,MATCH($A653,'Hoja de Trabajo para listado'!$BC$155:$BC$1048576,0),MATCH((CUADRO!Q$4&amp;$E653),'Hoja de Trabajo para listado'!$BC$151:$CB$151,0)),0)+IFERROR(INDEX('Hoja de Trabajo para listado'!$DE$153:$DG$274,MATCH($A653,'Hoja de Trabajo para listado'!$DE$153:$DE$1048576,0),MATCH((CUADRO!Q$4&amp;$E653),'Hoja de Trabajo para listado'!$DE$151:$DG$151,0)),0)+IFERROR(INDEX('Hoja de Trabajo para listado'!$CD$155:$DC$1048576,MATCH($A653,'Hoja de Trabajo para listado'!$CD$155:$CD$1048576,0),MATCH((CUADRO!Q$4&amp;$E653),'Hoja de Trabajo para listado'!$CD$151:$DC$151,0)),0)</f>
        <v>0</v>
      </c>
      <c r="R653" s="241">
        <f t="shared" ca="1" si="27"/>
        <v>0</v>
      </c>
      <c r="S653" s="247"/>
      <c r="T653" s="241">
        <f ca="1">+T654</f>
        <v>0</v>
      </c>
      <c r="U653" s="240">
        <f t="shared" si="28"/>
        <v>1</v>
      </c>
      <c r="V653" s="327" t="str">
        <f>+VLOOKUP(A653,bd_lista!$A$3:$E$592,5,FALSE)</f>
        <v>Gobiernos Autonomos Municipales</v>
      </c>
      <c r="W653" s="397" t="str">
        <f>+V653</f>
        <v>Gobiernos Autonomos Municipales</v>
      </c>
      <c r="X653" s="240">
        <f>+VLOOKUP(A653,[4]Sheet1!$A$13:$D$744,4,FALSE)</f>
        <v>0</v>
      </c>
      <c r="Y653" s="240" t="e">
        <f>+VLOOKUP(X653,bd_lista!$A$3:$C$592,3,FALSE)</f>
        <v>#N/A</v>
      </c>
      <c r="Z653" s="290">
        <f>+X653</f>
        <v>0</v>
      </c>
      <c r="AA653" s="291" t="e">
        <f>+Y653</f>
        <v>#N/A</v>
      </c>
    </row>
    <row r="654" spans="1:27" customFormat="1" ht="15" hidden="1" customHeight="1">
      <c r="A654" s="32">
        <v>1278</v>
      </c>
      <c r="B654" s="394"/>
      <c r="C654" s="245" t="str">
        <f>+VLOOKUP(A654,bd_lista!$A$3:$C$592,3,FALSE)</f>
        <v>Gobierno Autónomo Municipal de San Andrés de Machaca</v>
      </c>
      <c r="D654" s="396"/>
      <c r="E654" s="242" t="s">
        <v>1304</v>
      </c>
      <c r="F654" s="241">
        <f ca="1">+IFERROR(INDEX('Hoja de Trabajo para listado'!$A$155:$Z$1048576,MATCH($A654,'Hoja de Trabajo para listado'!$A$155:$A$1048576,0),MATCH((CUADRO!F$4&amp;$E654),'Hoja de Trabajo para listado'!$A$151:$Z$151,0)),0)+IFERROR(INDEX('Hoja de Trabajo para listado'!$AB$155:$BA$1048576,MATCH($A654,'Hoja de Trabajo para listado'!$AB$155:$AB$1048576,0),MATCH((CUADRO!F$4&amp;$E654),'Hoja de Trabajo para listado'!$AB$151:$BA$151,0)),0)+IFERROR(INDEX('Hoja de Trabajo para listado'!$BC$155:$CB$1048576,MATCH($A654,'Hoja de Trabajo para listado'!$BC$155:$BC$1048576,0),MATCH((CUADRO!F$4&amp;$E654),'Hoja de Trabajo para listado'!$BC$151:$CB$151,0)),0)+IFERROR(INDEX('Hoja de Trabajo para listado'!$DE$153:$DG$274,MATCH($A654,'Hoja de Trabajo para listado'!$DE$153:$DE$1048576,0),MATCH((CUADRO!F$4&amp;$E654),'Hoja de Trabajo para listado'!$DE$151:$DG$151,0)),0)+IFERROR(INDEX('Hoja de Trabajo para listado'!$CD$155:$DC$1048576,MATCH($A654,'Hoja de Trabajo para listado'!$CD$155:$CD$1048576,0),MATCH((CUADRO!F$4&amp;$E654),'Hoja de Trabajo para listado'!$CD$151:$DC$151,0)),0)</f>
        <v>0</v>
      </c>
      <c r="G654" s="241">
        <f ca="1">+IFERROR(INDEX('Hoja de Trabajo para listado'!$A$155:$Z$1048576,MATCH($A654,'Hoja de Trabajo para listado'!$A$155:$A$1048576,0),MATCH((CUADRO!G$4&amp;$E654),'Hoja de Trabajo para listado'!$A$151:$Z$151,0)),0)+IFERROR(INDEX('Hoja de Trabajo para listado'!$AB$155:$BA$1048576,MATCH($A654,'Hoja de Trabajo para listado'!$AB$155:$AB$1048576,0),MATCH((CUADRO!G$4&amp;$E654),'Hoja de Trabajo para listado'!$AB$151:$BA$151,0)),0)+IFERROR(INDEX('Hoja de Trabajo para listado'!$BC$155:$CB$1048576,MATCH($A654,'Hoja de Trabajo para listado'!$BC$155:$BC$1048576,0),MATCH((CUADRO!G$4&amp;$E654),'Hoja de Trabajo para listado'!$BC$151:$CB$151,0)),0)+IFERROR(INDEX('Hoja de Trabajo para listado'!$DE$153:$DG$274,MATCH($A654,'Hoja de Trabajo para listado'!$DE$153:$DE$1048576,0),MATCH((CUADRO!G$4&amp;$E654),'Hoja de Trabajo para listado'!$DE$151:$DG$151,0)),0)+IFERROR(INDEX('Hoja de Trabajo para listado'!$CD$155:$DC$1048576,MATCH($A654,'Hoja de Trabajo para listado'!$CD$155:$CD$1048576,0),MATCH((CUADRO!G$4&amp;$E654),'Hoja de Trabajo para listado'!$CD$151:$DC$151,0)),0)</f>
        <v>0</v>
      </c>
      <c r="H654" s="241">
        <f ca="1">+IFERROR(INDEX('Hoja de Trabajo para listado'!$A$155:$Z$1048576,MATCH($A654,'Hoja de Trabajo para listado'!$A$155:$A$1048576,0),MATCH((CUADRO!H$4&amp;$E654),'Hoja de Trabajo para listado'!$A$151:$Z$151,0)),0)+IFERROR(INDEX('Hoja de Trabajo para listado'!$AB$155:$BA$1048576,MATCH($A654,'Hoja de Trabajo para listado'!$AB$155:$AB$1048576,0),MATCH((CUADRO!H$4&amp;$E654),'Hoja de Trabajo para listado'!$AB$151:$BA$151,0)),0)+IFERROR(INDEX('Hoja de Trabajo para listado'!$BC$155:$CB$1048576,MATCH($A654,'Hoja de Trabajo para listado'!$BC$155:$BC$1048576,0),MATCH((CUADRO!H$4&amp;$E654),'Hoja de Trabajo para listado'!$BC$151:$CB$151,0)),0)+IFERROR(INDEX('Hoja de Trabajo para listado'!$DE$153:$DG$274,MATCH($A654,'Hoja de Trabajo para listado'!$DE$153:$DE$1048576,0),MATCH((CUADRO!H$4&amp;$E654),'Hoja de Trabajo para listado'!$DE$151:$DG$151,0)),0)+IFERROR(INDEX('Hoja de Trabajo para listado'!$CD$155:$DC$1048576,MATCH($A654,'Hoja de Trabajo para listado'!$CD$155:$CD$1048576,0),MATCH((CUADRO!H$4&amp;$E654),'Hoja de Trabajo para listado'!$CD$151:$DC$151,0)),0)</f>
        <v>0</v>
      </c>
      <c r="I654" s="241">
        <f ca="1">+IFERROR(INDEX('Hoja de Trabajo para listado'!$A$155:$Z$1048576,MATCH($A654,'Hoja de Trabajo para listado'!$A$155:$A$1048576,0),MATCH((CUADRO!I$4&amp;$E654),'Hoja de Trabajo para listado'!$A$151:$Z$151,0)),0)+IFERROR(INDEX('Hoja de Trabajo para listado'!$AB$155:$BA$1048576,MATCH($A654,'Hoja de Trabajo para listado'!$AB$155:$AB$1048576,0),MATCH((CUADRO!I$4&amp;$E654),'Hoja de Trabajo para listado'!$AB$151:$BA$151,0)),0)+IFERROR(INDEX('Hoja de Trabajo para listado'!$BC$155:$CB$1048576,MATCH($A654,'Hoja de Trabajo para listado'!$BC$155:$BC$1048576,0),MATCH((CUADRO!I$4&amp;$E654),'Hoja de Trabajo para listado'!$BC$151:$CB$151,0)),0)+IFERROR(INDEX('Hoja de Trabajo para listado'!$DE$153:$DG$274,MATCH($A654,'Hoja de Trabajo para listado'!$DE$153:$DE$1048576,0),MATCH((CUADRO!I$4&amp;$E654),'Hoja de Trabajo para listado'!$DE$151:$DG$151,0)),0)+IFERROR(INDEX('Hoja de Trabajo para listado'!$CD$155:$DC$1048576,MATCH($A654,'Hoja de Trabajo para listado'!$CD$155:$CD$1048576,0),MATCH((CUADRO!I$4&amp;$E654),'Hoja de Trabajo para listado'!$CD$151:$DC$151,0)),0)</f>
        <v>0</v>
      </c>
      <c r="J654" s="241">
        <f ca="1">+IFERROR(INDEX('Hoja de Trabajo para listado'!$A$155:$Z$1048576,MATCH($A654,'Hoja de Trabajo para listado'!$A$155:$A$1048576,0),MATCH((CUADRO!J$4&amp;$E654),'Hoja de Trabajo para listado'!$A$151:$Z$151,0)),0)+IFERROR(INDEX('Hoja de Trabajo para listado'!$AB$155:$BA$1048576,MATCH($A654,'Hoja de Trabajo para listado'!$AB$155:$AB$1048576,0),MATCH((CUADRO!J$4&amp;$E654),'Hoja de Trabajo para listado'!$AB$151:$BA$151,0)),0)+IFERROR(INDEX('Hoja de Trabajo para listado'!$BC$155:$CB$1048576,MATCH($A654,'Hoja de Trabajo para listado'!$BC$155:$BC$1048576,0),MATCH((CUADRO!J$4&amp;$E654),'Hoja de Trabajo para listado'!$BC$151:$CB$151,0)),0)+IFERROR(INDEX('Hoja de Trabajo para listado'!$DE$153:$DG$274,MATCH($A654,'Hoja de Trabajo para listado'!$DE$153:$DE$1048576,0),MATCH((CUADRO!J$4&amp;$E654),'Hoja de Trabajo para listado'!$DE$151:$DG$151,0)),0)+IFERROR(INDEX('Hoja de Trabajo para listado'!$CD$155:$DC$1048576,MATCH($A654,'Hoja de Trabajo para listado'!$CD$155:$CD$1048576,0),MATCH((CUADRO!J$4&amp;$E654),'Hoja de Trabajo para listado'!$CD$151:$DC$151,0)),0)</f>
        <v>0</v>
      </c>
      <c r="K654" s="241">
        <f ca="1">+IFERROR(INDEX('Hoja de Trabajo para listado'!$A$155:$Z$1048576,MATCH($A654,'Hoja de Trabajo para listado'!$A$155:$A$1048576,0),MATCH((CUADRO!K$4&amp;$E654),'Hoja de Trabajo para listado'!$A$151:$Z$151,0)),0)+IFERROR(INDEX('Hoja de Trabajo para listado'!$AB$155:$BA$1048576,MATCH($A654,'Hoja de Trabajo para listado'!$AB$155:$AB$1048576,0),MATCH((CUADRO!K$4&amp;$E654),'Hoja de Trabajo para listado'!$AB$151:$BA$151,0)),0)+IFERROR(INDEX('Hoja de Trabajo para listado'!$BC$155:$CB$1048576,MATCH($A654,'Hoja de Trabajo para listado'!$BC$155:$BC$1048576,0),MATCH((CUADRO!K$4&amp;$E654),'Hoja de Trabajo para listado'!$BC$151:$CB$151,0)),0)+IFERROR(INDEX('Hoja de Trabajo para listado'!$DE$153:$DG$274,MATCH($A654,'Hoja de Trabajo para listado'!$DE$153:$DE$1048576,0),MATCH((CUADRO!K$4&amp;$E654),'Hoja de Trabajo para listado'!$DE$151:$DG$151,0)),0)+IFERROR(INDEX('Hoja de Trabajo para listado'!$CD$155:$DC$1048576,MATCH($A654,'Hoja de Trabajo para listado'!$CD$155:$CD$1048576,0),MATCH((CUADRO!K$4&amp;$E654),'Hoja de Trabajo para listado'!$CD$151:$DC$151,0)),0)</f>
        <v>0</v>
      </c>
      <c r="L654" s="241">
        <f ca="1">+IFERROR(INDEX('Hoja de Trabajo para listado'!$A$155:$Z$1048576,MATCH($A654,'Hoja de Trabajo para listado'!$A$155:$A$1048576,0),MATCH((CUADRO!L$4&amp;$E654),'Hoja de Trabajo para listado'!$A$151:$Z$151,0)),0)+IFERROR(INDEX('Hoja de Trabajo para listado'!$AB$155:$BA$1048576,MATCH($A654,'Hoja de Trabajo para listado'!$AB$155:$AB$1048576,0),MATCH((CUADRO!L$4&amp;$E654),'Hoja de Trabajo para listado'!$AB$151:$BA$151,0)),0)+IFERROR(INDEX('Hoja de Trabajo para listado'!$BC$155:$CB$1048576,MATCH($A654,'Hoja de Trabajo para listado'!$BC$155:$BC$1048576,0),MATCH((CUADRO!L$4&amp;$E654),'Hoja de Trabajo para listado'!$BC$151:$CB$151,0)),0)+IFERROR(INDEX('Hoja de Trabajo para listado'!$DE$153:$DG$274,MATCH($A654,'Hoja de Trabajo para listado'!$DE$153:$DE$1048576,0),MATCH((CUADRO!L$4&amp;$E654),'Hoja de Trabajo para listado'!$DE$151:$DG$151,0)),0)+IFERROR(INDEX('Hoja de Trabajo para listado'!$CD$155:$DC$1048576,MATCH($A654,'Hoja de Trabajo para listado'!$CD$155:$CD$1048576,0),MATCH((CUADRO!L$4&amp;$E654),'Hoja de Trabajo para listado'!$CD$151:$DC$151,0)),0)</f>
        <v>0</v>
      </c>
      <c r="M654" s="241">
        <f ca="1">+IFERROR(INDEX('Hoja de Trabajo para listado'!$A$155:$Z$1048576,MATCH($A654,'Hoja de Trabajo para listado'!$A$155:$A$1048576,0),MATCH((CUADRO!M$4&amp;$E654),'Hoja de Trabajo para listado'!$A$151:$Z$151,0)),0)+IFERROR(INDEX('Hoja de Trabajo para listado'!$AB$155:$BA$1048576,MATCH($A654,'Hoja de Trabajo para listado'!$AB$155:$AB$1048576,0),MATCH((CUADRO!M$4&amp;$E654),'Hoja de Trabajo para listado'!$AB$151:$BA$151,0)),0)+IFERROR(INDEX('Hoja de Trabajo para listado'!$BC$155:$CB$1048576,MATCH($A654,'Hoja de Trabajo para listado'!$BC$155:$BC$1048576,0),MATCH((CUADRO!M$4&amp;$E654),'Hoja de Trabajo para listado'!$BC$151:$CB$151,0)),0)+IFERROR(INDEX('Hoja de Trabajo para listado'!$DE$153:$DG$274,MATCH($A654,'Hoja de Trabajo para listado'!$DE$153:$DE$1048576,0),MATCH((CUADRO!M$4&amp;$E654),'Hoja de Trabajo para listado'!$DE$151:$DG$151,0)),0)+IFERROR(INDEX('Hoja de Trabajo para listado'!$CD$155:$DC$1048576,MATCH($A654,'Hoja de Trabajo para listado'!$CD$155:$CD$1048576,0),MATCH((CUADRO!M$4&amp;$E654),'Hoja de Trabajo para listado'!$CD$151:$DC$151,0)),0)</f>
        <v>0</v>
      </c>
      <c r="N654" s="241">
        <f ca="1">+IFERROR(INDEX('Hoja de Trabajo para listado'!$A$155:$Z$1048576,MATCH($A654,'Hoja de Trabajo para listado'!$A$155:$A$1048576,0),MATCH((CUADRO!N$4&amp;$E654),'Hoja de Trabajo para listado'!$A$151:$Z$151,0)),0)+IFERROR(INDEX('Hoja de Trabajo para listado'!$AB$155:$BA$1048576,MATCH($A654,'Hoja de Trabajo para listado'!$AB$155:$AB$1048576,0),MATCH((CUADRO!N$4&amp;$E654),'Hoja de Trabajo para listado'!$AB$151:$BA$151,0)),0)+IFERROR(INDEX('Hoja de Trabajo para listado'!$BC$155:$CB$1048576,MATCH($A654,'Hoja de Trabajo para listado'!$BC$155:$BC$1048576,0),MATCH((CUADRO!N$4&amp;$E654),'Hoja de Trabajo para listado'!$BC$151:$CB$151,0)),0)+IFERROR(INDEX('Hoja de Trabajo para listado'!$DE$153:$DG$274,MATCH($A654,'Hoja de Trabajo para listado'!$DE$153:$DE$1048576,0),MATCH((CUADRO!N$4&amp;$E654),'Hoja de Trabajo para listado'!$DE$151:$DG$151,0)),0)+IFERROR(INDEX('Hoja de Trabajo para listado'!$CD$155:$DC$1048576,MATCH($A654,'Hoja de Trabajo para listado'!$CD$155:$CD$1048576,0),MATCH((CUADRO!N$4&amp;$E654),'Hoja de Trabajo para listado'!$CD$151:$DC$151,0)),0)</f>
        <v>0</v>
      </c>
      <c r="O654" s="241">
        <f ca="1">+IFERROR(INDEX('Hoja de Trabajo para listado'!$A$155:$Z$1048576,MATCH($A654,'Hoja de Trabajo para listado'!$A$155:$A$1048576,0),MATCH((CUADRO!O$4&amp;$E654),'Hoja de Trabajo para listado'!$A$151:$Z$151,0)),0)+IFERROR(INDEX('Hoja de Trabajo para listado'!$AB$155:$BA$1048576,MATCH($A654,'Hoja de Trabajo para listado'!$AB$155:$AB$1048576,0),MATCH((CUADRO!O$4&amp;$E654),'Hoja de Trabajo para listado'!$AB$151:$BA$151,0)),0)+IFERROR(INDEX('Hoja de Trabajo para listado'!$BC$155:$CB$1048576,MATCH($A654,'Hoja de Trabajo para listado'!$BC$155:$BC$1048576,0),MATCH((CUADRO!O$4&amp;$E654),'Hoja de Trabajo para listado'!$BC$151:$CB$151,0)),0)+IFERROR(INDEX('Hoja de Trabajo para listado'!$DE$153:$DG$274,MATCH($A654,'Hoja de Trabajo para listado'!$DE$153:$DE$1048576,0),MATCH((CUADRO!O$4&amp;$E654),'Hoja de Trabajo para listado'!$DE$151:$DG$151,0)),0)+IFERROR(INDEX('Hoja de Trabajo para listado'!$CD$155:$DC$1048576,MATCH($A654,'Hoja de Trabajo para listado'!$CD$155:$CD$1048576,0),MATCH((CUADRO!O$4&amp;$E654),'Hoja de Trabajo para listado'!$CD$151:$DC$151,0)),0)</f>
        <v>0</v>
      </c>
      <c r="P654" s="241">
        <f ca="1">+IFERROR(INDEX('Hoja de Trabajo para listado'!$A$155:$Z$1048576,MATCH($A654,'Hoja de Trabajo para listado'!$A$155:$A$1048576,0),MATCH((CUADRO!P$4&amp;$E654),'Hoja de Trabajo para listado'!$A$151:$Z$151,0)),0)+IFERROR(INDEX('Hoja de Trabajo para listado'!$AB$155:$BA$1048576,MATCH($A654,'Hoja de Trabajo para listado'!$AB$155:$AB$1048576,0),MATCH((CUADRO!P$4&amp;$E654),'Hoja de Trabajo para listado'!$AB$151:$BA$151,0)),0)+IFERROR(INDEX('Hoja de Trabajo para listado'!$BC$155:$CB$1048576,MATCH($A654,'Hoja de Trabajo para listado'!$BC$155:$BC$1048576,0),MATCH((CUADRO!P$4&amp;$E654),'Hoja de Trabajo para listado'!$BC$151:$CB$151,0)),0)+IFERROR(INDEX('Hoja de Trabajo para listado'!$DE$153:$DG$274,MATCH($A654,'Hoja de Trabajo para listado'!$DE$153:$DE$1048576,0),MATCH((CUADRO!P$4&amp;$E654),'Hoja de Trabajo para listado'!$DE$151:$DG$151,0)),0)+IFERROR(INDEX('Hoja de Trabajo para listado'!$CD$155:$DC$1048576,MATCH($A654,'Hoja de Trabajo para listado'!$CD$155:$CD$1048576,0),MATCH((CUADRO!P$4&amp;$E654),'Hoja de Trabajo para listado'!$CD$151:$DC$151,0)),0)</f>
        <v>0</v>
      </c>
      <c r="Q654" s="241">
        <f ca="1">+IFERROR(INDEX('Hoja de Trabajo para listado'!$A$155:$Z$1048576,MATCH($A654,'Hoja de Trabajo para listado'!$A$155:$A$1048576,0),MATCH((CUADRO!Q$4&amp;$E654),'Hoja de Trabajo para listado'!$A$151:$Z$151,0)),0)+IFERROR(INDEX('Hoja de Trabajo para listado'!$AB$155:$BA$1048576,MATCH($A654,'Hoja de Trabajo para listado'!$AB$155:$AB$1048576,0),MATCH((CUADRO!Q$4&amp;$E654),'Hoja de Trabajo para listado'!$AB$151:$BA$151,0)),0)+IFERROR(INDEX('Hoja de Trabajo para listado'!$BC$155:$CB$1048576,MATCH($A654,'Hoja de Trabajo para listado'!$BC$155:$BC$1048576,0),MATCH((CUADRO!Q$4&amp;$E654),'Hoja de Trabajo para listado'!$BC$151:$CB$151,0)),0)+IFERROR(INDEX('Hoja de Trabajo para listado'!$DE$153:$DG$274,MATCH($A654,'Hoja de Trabajo para listado'!$DE$153:$DE$1048576,0),MATCH((CUADRO!Q$4&amp;$E654),'Hoja de Trabajo para listado'!$DE$151:$DG$151,0)),0)+IFERROR(INDEX('Hoja de Trabajo para listado'!$CD$155:$DC$1048576,MATCH($A654,'Hoja de Trabajo para listado'!$CD$155:$CD$1048576,0),MATCH((CUADRO!Q$4&amp;$E654),'Hoja de Trabajo para listado'!$CD$151:$DC$151,0)),0)</f>
        <v>0</v>
      </c>
      <c r="R654" s="241">
        <f t="shared" ca="1" si="27"/>
        <v>0</v>
      </c>
      <c r="S654" s="247">
        <f ca="1">+R653+R654</f>
        <v>0</v>
      </c>
      <c r="T654" s="241">
        <f ca="1">+S654</f>
        <v>0</v>
      </c>
      <c r="U654" s="240">
        <f t="shared" si="28"/>
        <v>2</v>
      </c>
      <c r="V654" s="327" t="str">
        <f>+VLOOKUP(A654,bd_lista!$A$3:$E$592,5,FALSE)</f>
        <v>Gobiernos Autonomos Municipales</v>
      </c>
      <c r="W654" s="398"/>
      <c r="X654" s="240">
        <f>+VLOOKUP(A654,[4]Sheet1!$A$13:$D$744,4,FALSE)</f>
        <v>0</v>
      </c>
      <c r="Y654" s="240" t="e">
        <f>+VLOOKUP(X654,bd_lista!$A$3:$C$592,3,FALSE)</f>
        <v>#N/A</v>
      </c>
      <c r="Z654" s="288"/>
      <c r="AA654" s="289"/>
    </row>
    <row r="655" spans="1:27" customFormat="1" ht="15" hidden="1" customHeight="1">
      <c r="A655" s="32">
        <v>1279</v>
      </c>
      <c r="B655" s="393">
        <f>+A655</f>
        <v>1279</v>
      </c>
      <c r="C655" s="245" t="str">
        <f>+VLOOKUP(A655,bd_lista!$A$3:$C$592,3,FALSE)</f>
        <v>Gobierno Autónomo Municipal de Jesús de Machaca</v>
      </c>
      <c r="D655" s="395" t="str">
        <f>+C655</f>
        <v>Gobierno Autónomo Municipal de Jesús de Machaca</v>
      </c>
      <c r="E655" s="240" t="s">
        <v>1303</v>
      </c>
      <c r="F655" s="241">
        <f ca="1">+IFERROR(INDEX('Hoja de Trabajo para listado'!$A$155:$Z$1048576,MATCH($A655,'Hoja de Trabajo para listado'!$A$155:$A$1048576,0),MATCH((CUADRO!F$4&amp;$E655),'Hoja de Trabajo para listado'!$A$151:$Z$151,0)),0)+IFERROR(INDEX('Hoja de Trabajo para listado'!$AB$155:$BA$1048576,MATCH($A655,'Hoja de Trabajo para listado'!$AB$155:$AB$1048576,0),MATCH((CUADRO!F$4&amp;$E655),'Hoja de Trabajo para listado'!$AB$151:$BA$151,0)),0)+IFERROR(INDEX('Hoja de Trabajo para listado'!$BC$155:$CB$1048576,MATCH($A655,'Hoja de Trabajo para listado'!$BC$155:$BC$1048576,0),MATCH((CUADRO!F$4&amp;$E655),'Hoja de Trabajo para listado'!$BC$151:$CB$151,0)),0)+IFERROR(INDEX('Hoja de Trabajo para listado'!$DE$153:$DG$274,MATCH($A655,'Hoja de Trabajo para listado'!$DE$153:$DE$1048576,0),MATCH((CUADRO!F$4&amp;$E655),'Hoja de Trabajo para listado'!$DE$151:$DG$151,0)),0)+IFERROR(INDEX('Hoja de Trabajo para listado'!$CD$155:$DC$1048576,MATCH($A655,'Hoja de Trabajo para listado'!$CD$155:$CD$1048576,0),MATCH((CUADRO!F$4&amp;$E655),'Hoja de Trabajo para listado'!$CD$151:$DC$151,0)),0)</f>
        <v>0</v>
      </c>
      <c r="G655" s="241">
        <f ca="1">+IFERROR(INDEX('Hoja de Trabajo para listado'!$A$155:$Z$1048576,MATCH($A655,'Hoja de Trabajo para listado'!$A$155:$A$1048576,0),MATCH((CUADRO!G$4&amp;$E655),'Hoja de Trabajo para listado'!$A$151:$Z$151,0)),0)+IFERROR(INDEX('Hoja de Trabajo para listado'!$AB$155:$BA$1048576,MATCH($A655,'Hoja de Trabajo para listado'!$AB$155:$AB$1048576,0),MATCH((CUADRO!G$4&amp;$E655),'Hoja de Trabajo para listado'!$AB$151:$BA$151,0)),0)+IFERROR(INDEX('Hoja de Trabajo para listado'!$BC$155:$CB$1048576,MATCH($A655,'Hoja de Trabajo para listado'!$BC$155:$BC$1048576,0),MATCH((CUADRO!G$4&amp;$E655),'Hoja de Trabajo para listado'!$BC$151:$CB$151,0)),0)+IFERROR(INDEX('Hoja de Trabajo para listado'!$DE$153:$DG$274,MATCH($A655,'Hoja de Trabajo para listado'!$DE$153:$DE$1048576,0),MATCH((CUADRO!G$4&amp;$E655),'Hoja de Trabajo para listado'!$DE$151:$DG$151,0)),0)+IFERROR(INDEX('Hoja de Trabajo para listado'!$CD$155:$DC$1048576,MATCH($A655,'Hoja de Trabajo para listado'!$CD$155:$CD$1048576,0),MATCH((CUADRO!G$4&amp;$E655),'Hoja de Trabajo para listado'!$CD$151:$DC$151,0)),0)</f>
        <v>0</v>
      </c>
      <c r="H655" s="241">
        <f ca="1">+IFERROR(INDEX('Hoja de Trabajo para listado'!$A$155:$Z$1048576,MATCH($A655,'Hoja de Trabajo para listado'!$A$155:$A$1048576,0),MATCH((CUADRO!H$4&amp;$E655),'Hoja de Trabajo para listado'!$A$151:$Z$151,0)),0)+IFERROR(INDEX('Hoja de Trabajo para listado'!$AB$155:$BA$1048576,MATCH($A655,'Hoja de Trabajo para listado'!$AB$155:$AB$1048576,0),MATCH((CUADRO!H$4&amp;$E655),'Hoja de Trabajo para listado'!$AB$151:$BA$151,0)),0)+IFERROR(INDEX('Hoja de Trabajo para listado'!$BC$155:$CB$1048576,MATCH($A655,'Hoja de Trabajo para listado'!$BC$155:$BC$1048576,0),MATCH((CUADRO!H$4&amp;$E655),'Hoja de Trabajo para listado'!$BC$151:$CB$151,0)),0)+IFERROR(INDEX('Hoja de Trabajo para listado'!$DE$153:$DG$274,MATCH($A655,'Hoja de Trabajo para listado'!$DE$153:$DE$1048576,0),MATCH((CUADRO!H$4&amp;$E655),'Hoja de Trabajo para listado'!$DE$151:$DG$151,0)),0)+IFERROR(INDEX('Hoja de Trabajo para listado'!$CD$155:$DC$1048576,MATCH($A655,'Hoja de Trabajo para listado'!$CD$155:$CD$1048576,0),MATCH((CUADRO!H$4&amp;$E655),'Hoja de Trabajo para listado'!$CD$151:$DC$151,0)),0)</f>
        <v>0</v>
      </c>
      <c r="I655" s="241">
        <f ca="1">+IFERROR(INDEX('Hoja de Trabajo para listado'!$A$155:$Z$1048576,MATCH($A655,'Hoja de Trabajo para listado'!$A$155:$A$1048576,0),MATCH((CUADRO!I$4&amp;$E655),'Hoja de Trabajo para listado'!$A$151:$Z$151,0)),0)+IFERROR(INDEX('Hoja de Trabajo para listado'!$AB$155:$BA$1048576,MATCH($A655,'Hoja de Trabajo para listado'!$AB$155:$AB$1048576,0),MATCH((CUADRO!I$4&amp;$E655),'Hoja de Trabajo para listado'!$AB$151:$BA$151,0)),0)+IFERROR(INDEX('Hoja de Trabajo para listado'!$BC$155:$CB$1048576,MATCH($A655,'Hoja de Trabajo para listado'!$BC$155:$BC$1048576,0),MATCH((CUADRO!I$4&amp;$E655),'Hoja de Trabajo para listado'!$BC$151:$CB$151,0)),0)+IFERROR(INDEX('Hoja de Trabajo para listado'!$DE$153:$DG$274,MATCH($A655,'Hoja de Trabajo para listado'!$DE$153:$DE$1048576,0),MATCH((CUADRO!I$4&amp;$E655),'Hoja de Trabajo para listado'!$DE$151:$DG$151,0)),0)+IFERROR(INDEX('Hoja de Trabajo para listado'!$CD$155:$DC$1048576,MATCH($A655,'Hoja de Trabajo para listado'!$CD$155:$CD$1048576,0),MATCH((CUADRO!I$4&amp;$E655),'Hoja de Trabajo para listado'!$CD$151:$DC$151,0)),0)</f>
        <v>0</v>
      </c>
      <c r="J655" s="241">
        <f ca="1">+IFERROR(INDEX('Hoja de Trabajo para listado'!$A$155:$Z$1048576,MATCH($A655,'Hoja de Trabajo para listado'!$A$155:$A$1048576,0),MATCH((CUADRO!J$4&amp;$E655),'Hoja de Trabajo para listado'!$A$151:$Z$151,0)),0)+IFERROR(INDEX('Hoja de Trabajo para listado'!$AB$155:$BA$1048576,MATCH($A655,'Hoja de Trabajo para listado'!$AB$155:$AB$1048576,0),MATCH((CUADRO!J$4&amp;$E655),'Hoja de Trabajo para listado'!$AB$151:$BA$151,0)),0)+IFERROR(INDEX('Hoja de Trabajo para listado'!$BC$155:$CB$1048576,MATCH($A655,'Hoja de Trabajo para listado'!$BC$155:$BC$1048576,0),MATCH((CUADRO!J$4&amp;$E655),'Hoja de Trabajo para listado'!$BC$151:$CB$151,0)),0)+IFERROR(INDEX('Hoja de Trabajo para listado'!$DE$153:$DG$274,MATCH($A655,'Hoja de Trabajo para listado'!$DE$153:$DE$1048576,0),MATCH((CUADRO!J$4&amp;$E655),'Hoja de Trabajo para listado'!$DE$151:$DG$151,0)),0)+IFERROR(INDEX('Hoja de Trabajo para listado'!$CD$155:$DC$1048576,MATCH($A655,'Hoja de Trabajo para listado'!$CD$155:$CD$1048576,0),MATCH((CUADRO!J$4&amp;$E655),'Hoja de Trabajo para listado'!$CD$151:$DC$151,0)),0)</f>
        <v>0</v>
      </c>
      <c r="K655" s="241">
        <f ca="1">+IFERROR(INDEX('Hoja de Trabajo para listado'!$A$155:$Z$1048576,MATCH($A655,'Hoja de Trabajo para listado'!$A$155:$A$1048576,0),MATCH((CUADRO!K$4&amp;$E655),'Hoja de Trabajo para listado'!$A$151:$Z$151,0)),0)+IFERROR(INDEX('Hoja de Trabajo para listado'!$AB$155:$BA$1048576,MATCH($A655,'Hoja de Trabajo para listado'!$AB$155:$AB$1048576,0),MATCH((CUADRO!K$4&amp;$E655),'Hoja de Trabajo para listado'!$AB$151:$BA$151,0)),0)+IFERROR(INDEX('Hoja de Trabajo para listado'!$BC$155:$CB$1048576,MATCH($A655,'Hoja de Trabajo para listado'!$BC$155:$BC$1048576,0),MATCH((CUADRO!K$4&amp;$E655),'Hoja de Trabajo para listado'!$BC$151:$CB$151,0)),0)+IFERROR(INDEX('Hoja de Trabajo para listado'!$DE$153:$DG$274,MATCH($A655,'Hoja de Trabajo para listado'!$DE$153:$DE$1048576,0),MATCH((CUADRO!K$4&amp;$E655),'Hoja de Trabajo para listado'!$DE$151:$DG$151,0)),0)+IFERROR(INDEX('Hoja de Trabajo para listado'!$CD$155:$DC$1048576,MATCH($A655,'Hoja de Trabajo para listado'!$CD$155:$CD$1048576,0),MATCH((CUADRO!K$4&amp;$E655),'Hoja de Trabajo para listado'!$CD$151:$DC$151,0)),0)</f>
        <v>0</v>
      </c>
      <c r="L655" s="241">
        <f ca="1">+IFERROR(INDEX('Hoja de Trabajo para listado'!$A$155:$Z$1048576,MATCH($A655,'Hoja de Trabajo para listado'!$A$155:$A$1048576,0),MATCH((CUADRO!L$4&amp;$E655),'Hoja de Trabajo para listado'!$A$151:$Z$151,0)),0)+IFERROR(INDEX('Hoja de Trabajo para listado'!$AB$155:$BA$1048576,MATCH($A655,'Hoja de Trabajo para listado'!$AB$155:$AB$1048576,0),MATCH((CUADRO!L$4&amp;$E655),'Hoja de Trabajo para listado'!$AB$151:$BA$151,0)),0)+IFERROR(INDEX('Hoja de Trabajo para listado'!$BC$155:$CB$1048576,MATCH($A655,'Hoja de Trabajo para listado'!$BC$155:$BC$1048576,0),MATCH((CUADRO!L$4&amp;$E655),'Hoja de Trabajo para listado'!$BC$151:$CB$151,0)),0)+IFERROR(INDEX('Hoja de Trabajo para listado'!$DE$153:$DG$274,MATCH($A655,'Hoja de Trabajo para listado'!$DE$153:$DE$1048576,0),MATCH((CUADRO!L$4&amp;$E655),'Hoja de Trabajo para listado'!$DE$151:$DG$151,0)),0)+IFERROR(INDEX('Hoja de Trabajo para listado'!$CD$155:$DC$1048576,MATCH($A655,'Hoja de Trabajo para listado'!$CD$155:$CD$1048576,0),MATCH((CUADRO!L$4&amp;$E655),'Hoja de Trabajo para listado'!$CD$151:$DC$151,0)),0)</f>
        <v>0</v>
      </c>
      <c r="M655" s="241">
        <f ca="1">+IFERROR(INDEX('Hoja de Trabajo para listado'!$A$155:$Z$1048576,MATCH($A655,'Hoja de Trabajo para listado'!$A$155:$A$1048576,0),MATCH((CUADRO!M$4&amp;$E655),'Hoja de Trabajo para listado'!$A$151:$Z$151,0)),0)+IFERROR(INDEX('Hoja de Trabajo para listado'!$AB$155:$BA$1048576,MATCH($A655,'Hoja de Trabajo para listado'!$AB$155:$AB$1048576,0),MATCH((CUADRO!M$4&amp;$E655),'Hoja de Trabajo para listado'!$AB$151:$BA$151,0)),0)+IFERROR(INDEX('Hoja de Trabajo para listado'!$BC$155:$CB$1048576,MATCH($A655,'Hoja de Trabajo para listado'!$BC$155:$BC$1048576,0),MATCH((CUADRO!M$4&amp;$E655),'Hoja de Trabajo para listado'!$BC$151:$CB$151,0)),0)+IFERROR(INDEX('Hoja de Trabajo para listado'!$DE$153:$DG$274,MATCH($A655,'Hoja de Trabajo para listado'!$DE$153:$DE$1048576,0),MATCH((CUADRO!M$4&amp;$E655),'Hoja de Trabajo para listado'!$DE$151:$DG$151,0)),0)+IFERROR(INDEX('Hoja de Trabajo para listado'!$CD$155:$DC$1048576,MATCH($A655,'Hoja de Trabajo para listado'!$CD$155:$CD$1048576,0),MATCH((CUADRO!M$4&amp;$E655),'Hoja de Trabajo para listado'!$CD$151:$DC$151,0)),0)</f>
        <v>0</v>
      </c>
      <c r="N655" s="241">
        <f ca="1">+IFERROR(INDEX('Hoja de Trabajo para listado'!$A$155:$Z$1048576,MATCH($A655,'Hoja de Trabajo para listado'!$A$155:$A$1048576,0),MATCH((CUADRO!N$4&amp;$E655),'Hoja de Trabajo para listado'!$A$151:$Z$151,0)),0)+IFERROR(INDEX('Hoja de Trabajo para listado'!$AB$155:$BA$1048576,MATCH($A655,'Hoja de Trabajo para listado'!$AB$155:$AB$1048576,0),MATCH((CUADRO!N$4&amp;$E655),'Hoja de Trabajo para listado'!$AB$151:$BA$151,0)),0)+IFERROR(INDEX('Hoja de Trabajo para listado'!$BC$155:$CB$1048576,MATCH($A655,'Hoja de Trabajo para listado'!$BC$155:$BC$1048576,0),MATCH((CUADRO!N$4&amp;$E655),'Hoja de Trabajo para listado'!$BC$151:$CB$151,0)),0)+IFERROR(INDEX('Hoja de Trabajo para listado'!$DE$153:$DG$274,MATCH($A655,'Hoja de Trabajo para listado'!$DE$153:$DE$1048576,0),MATCH((CUADRO!N$4&amp;$E655),'Hoja de Trabajo para listado'!$DE$151:$DG$151,0)),0)+IFERROR(INDEX('Hoja de Trabajo para listado'!$CD$155:$DC$1048576,MATCH($A655,'Hoja de Trabajo para listado'!$CD$155:$CD$1048576,0),MATCH((CUADRO!N$4&amp;$E655),'Hoja de Trabajo para listado'!$CD$151:$DC$151,0)),0)</f>
        <v>0</v>
      </c>
      <c r="O655" s="241">
        <f ca="1">+IFERROR(INDEX('Hoja de Trabajo para listado'!$A$155:$Z$1048576,MATCH($A655,'Hoja de Trabajo para listado'!$A$155:$A$1048576,0),MATCH((CUADRO!O$4&amp;$E655),'Hoja de Trabajo para listado'!$A$151:$Z$151,0)),0)+IFERROR(INDEX('Hoja de Trabajo para listado'!$AB$155:$BA$1048576,MATCH($A655,'Hoja de Trabajo para listado'!$AB$155:$AB$1048576,0),MATCH((CUADRO!O$4&amp;$E655),'Hoja de Trabajo para listado'!$AB$151:$BA$151,0)),0)+IFERROR(INDEX('Hoja de Trabajo para listado'!$BC$155:$CB$1048576,MATCH($A655,'Hoja de Trabajo para listado'!$BC$155:$BC$1048576,0),MATCH((CUADRO!O$4&amp;$E655),'Hoja de Trabajo para listado'!$BC$151:$CB$151,0)),0)+IFERROR(INDEX('Hoja de Trabajo para listado'!$DE$153:$DG$274,MATCH($A655,'Hoja de Trabajo para listado'!$DE$153:$DE$1048576,0),MATCH((CUADRO!O$4&amp;$E655),'Hoja de Trabajo para listado'!$DE$151:$DG$151,0)),0)+IFERROR(INDEX('Hoja de Trabajo para listado'!$CD$155:$DC$1048576,MATCH($A655,'Hoja de Trabajo para listado'!$CD$155:$CD$1048576,0),MATCH((CUADRO!O$4&amp;$E655),'Hoja de Trabajo para listado'!$CD$151:$DC$151,0)),0)</f>
        <v>0</v>
      </c>
      <c r="P655" s="241">
        <f ca="1">+IFERROR(INDEX('Hoja de Trabajo para listado'!$A$155:$Z$1048576,MATCH($A655,'Hoja de Trabajo para listado'!$A$155:$A$1048576,0),MATCH((CUADRO!P$4&amp;$E655),'Hoja de Trabajo para listado'!$A$151:$Z$151,0)),0)+IFERROR(INDEX('Hoja de Trabajo para listado'!$AB$155:$BA$1048576,MATCH($A655,'Hoja de Trabajo para listado'!$AB$155:$AB$1048576,0),MATCH((CUADRO!P$4&amp;$E655),'Hoja de Trabajo para listado'!$AB$151:$BA$151,0)),0)+IFERROR(INDEX('Hoja de Trabajo para listado'!$BC$155:$CB$1048576,MATCH($A655,'Hoja de Trabajo para listado'!$BC$155:$BC$1048576,0),MATCH((CUADRO!P$4&amp;$E655),'Hoja de Trabajo para listado'!$BC$151:$CB$151,0)),0)+IFERROR(INDEX('Hoja de Trabajo para listado'!$DE$153:$DG$274,MATCH($A655,'Hoja de Trabajo para listado'!$DE$153:$DE$1048576,0),MATCH((CUADRO!P$4&amp;$E655),'Hoja de Trabajo para listado'!$DE$151:$DG$151,0)),0)+IFERROR(INDEX('Hoja de Trabajo para listado'!$CD$155:$DC$1048576,MATCH($A655,'Hoja de Trabajo para listado'!$CD$155:$CD$1048576,0),MATCH((CUADRO!P$4&amp;$E655),'Hoja de Trabajo para listado'!$CD$151:$DC$151,0)),0)</f>
        <v>0</v>
      </c>
      <c r="Q655" s="241">
        <f ca="1">+IFERROR(INDEX('Hoja de Trabajo para listado'!$A$155:$Z$1048576,MATCH($A655,'Hoja de Trabajo para listado'!$A$155:$A$1048576,0),MATCH((CUADRO!Q$4&amp;$E655),'Hoja de Trabajo para listado'!$A$151:$Z$151,0)),0)+IFERROR(INDEX('Hoja de Trabajo para listado'!$AB$155:$BA$1048576,MATCH($A655,'Hoja de Trabajo para listado'!$AB$155:$AB$1048576,0),MATCH((CUADRO!Q$4&amp;$E655),'Hoja de Trabajo para listado'!$AB$151:$BA$151,0)),0)+IFERROR(INDEX('Hoja de Trabajo para listado'!$BC$155:$CB$1048576,MATCH($A655,'Hoja de Trabajo para listado'!$BC$155:$BC$1048576,0),MATCH((CUADRO!Q$4&amp;$E655),'Hoja de Trabajo para listado'!$BC$151:$CB$151,0)),0)+IFERROR(INDEX('Hoja de Trabajo para listado'!$DE$153:$DG$274,MATCH($A655,'Hoja de Trabajo para listado'!$DE$153:$DE$1048576,0),MATCH((CUADRO!Q$4&amp;$E655),'Hoja de Trabajo para listado'!$DE$151:$DG$151,0)),0)+IFERROR(INDEX('Hoja de Trabajo para listado'!$CD$155:$DC$1048576,MATCH($A655,'Hoja de Trabajo para listado'!$CD$155:$CD$1048576,0),MATCH((CUADRO!Q$4&amp;$E655),'Hoja de Trabajo para listado'!$CD$151:$DC$151,0)),0)</f>
        <v>0</v>
      </c>
      <c r="R655" s="241">
        <f t="shared" ca="1" si="27"/>
        <v>0</v>
      </c>
      <c r="S655" s="247"/>
      <c r="T655" s="241">
        <f ca="1">+T656</f>
        <v>0</v>
      </c>
      <c r="U655" s="240">
        <f t="shared" si="28"/>
        <v>1</v>
      </c>
      <c r="V655" s="327" t="str">
        <f>+VLOOKUP(A655,bd_lista!$A$3:$E$592,5,FALSE)</f>
        <v>Gobiernos Autonomos Municipales</v>
      </c>
      <c r="W655" s="397" t="str">
        <f>+V655</f>
        <v>Gobiernos Autonomos Municipales</v>
      </c>
      <c r="X655" s="240">
        <f>+VLOOKUP(A655,[4]Sheet1!$A$13:$D$744,4,FALSE)</f>
        <v>0</v>
      </c>
      <c r="Y655" s="240" t="e">
        <f>+VLOOKUP(X655,bd_lista!$A$3:$C$592,3,FALSE)</f>
        <v>#N/A</v>
      </c>
      <c r="Z655" s="290">
        <f>+X655</f>
        <v>0</v>
      </c>
      <c r="AA655" s="291" t="e">
        <f>+Y655</f>
        <v>#N/A</v>
      </c>
    </row>
    <row r="656" spans="1:27" customFormat="1" ht="15" hidden="1" customHeight="1">
      <c r="A656" s="32">
        <v>1279</v>
      </c>
      <c r="B656" s="394"/>
      <c r="C656" s="245" t="str">
        <f>+VLOOKUP(A656,bd_lista!$A$3:$C$592,3,FALSE)</f>
        <v>Gobierno Autónomo Municipal de Jesús de Machaca</v>
      </c>
      <c r="D656" s="396"/>
      <c r="E656" s="242" t="s">
        <v>1304</v>
      </c>
      <c r="F656" s="241">
        <f ca="1">+IFERROR(INDEX('Hoja de Trabajo para listado'!$A$155:$Z$1048576,MATCH($A656,'Hoja de Trabajo para listado'!$A$155:$A$1048576,0),MATCH((CUADRO!F$4&amp;$E656),'Hoja de Trabajo para listado'!$A$151:$Z$151,0)),0)+IFERROR(INDEX('Hoja de Trabajo para listado'!$AB$155:$BA$1048576,MATCH($A656,'Hoja de Trabajo para listado'!$AB$155:$AB$1048576,0),MATCH((CUADRO!F$4&amp;$E656),'Hoja de Trabajo para listado'!$AB$151:$BA$151,0)),0)+IFERROR(INDEX('Hoja de Trabajo para listado'!$BC$155:$CB$1048576,MATCH($A656,'Hoja de Trabajo para listado'!$BC$155:$BC$1048576,0),MATCH((CUADRO!F$4&amp;$E656),'Hoja de Trabajo para listado'!$BC$151:$CB$151,0)),0)+IFERROR(INDEX('Hoja de Trabajo para listado'!$DE$153:$DG$274,MATCH($A656,'Hoja de Trabajo para listado'!$DE$153:$DE$1048576,0),MATCH((CUADRO!F$4&amp;$E656),'Hoja de Trabajo para listado'!$DE$151:$DG$151,0)),0)+IFERROR(INDEX('Hoja de Trabajo para listado'!$CD$155:$DC$1048576,MATCH($A656,'Hoja de Trabajo para listado'!$CD$155:$CD$1048576,0),MATCH((CUADRO!F$4&amp;$E656),'Hoja de Trabajo para listado'!$CD$151:$DC$151,0)),0)</f>
        <v>0</v>
      </c>
      <c r="G656" s="241">
        <f ca="1">+IFERROR(INDEX('Hoja de Trabajo para listado'!$A$155:$Z$1048576,MATCH($A656,'Hoja de Trabajo para listado'!$A$155:$A$1048576,0),MATCH((CUADRO!G$4&amp;$E656),'Hoja de Trabajo para listado'!$A$151:$Z$151,0)),0)+IFERROR(INDEX('Hoja de Trabajo para listado'!$AB$155:$BA$1048576,MATCH($A656,'Hoja de Trabajo para listado'!$AB$155:$AB$1048576,0),MATCH((CUADRO!G$4&amp;$E656),'Hoja de Trabajo para listado'!$AB$151:$BA$151,0)),0)+IFERROR(INDEX('Hoja de Trabajo para listado'!$BC$155:$CB$1048576,MATCH($A656,'Hoja de Trabajo para listado'!$BC$155:$BC$1048576,0),MATCH((CUADRO!G$4&amp;$E656),'Hoja de Trabajo para listado'!$BC$151:$CB$151,0)),0)+IFERROR(INDEX('Hoja de Trabajo para listado'!$DE$153:$DG$274,MATCH($A656,'Hoja de Trabajo para listado'!$DE$153:$DE$1048576,0),MATCH((CUADRO!G$4&amp;$E656),'Hoja de Trabajo para listado'!$DE$151:$DG$151,0)),0)+IFERROR(INDEX('Hoja de Trabajo para listado'!$CD$155:$DC$1048576,MATCH($A656,'Hoja de Trabajo para listado'!$CD$155:$CD$1048576,0),MATCH((CUADRO!G$4&amp;$E656),'Hoja de Trabajo para listado'!$CD$151:$DC$151,0)),0)</f>
        <v>0</v>
      </c>
      <c r="H656" s="241">
        <f ca="1">+IFERROR(INDEX('Hoja de Trabajo para listado'!$A$155:$Z$1048576,MATCH($A656,'Hoja de Trabajo para listado'!$A$155:$A$1048576,0),MATCH((CUADRO!H$4&amp;$E656),'Hoja de Trabajo para listado'!$A$151:$Z$151,0)),0)+IFERROR(INDEX('Hoja de Trabajo para listado'!$AB$155:$BA$1048576,MATCH($A656,'Hoja de Trabajo para listado'!$AB$155:$AB$1048576,0),MATCH((CUADRO!H$4&amp;$E656),'Hoja de Trabajo para listado'!$AB$151:$BA$151,0)),0)+IFERROR(INDEX('Hoja de Trabajo para listado'!$BC$155:$CB$1048576,MATCH($A656,'Hoja de Trabajo para listado'!$BC$155:$BC$1048576,0),MATCH((CUADRO!H$4&amp;$E656),'Hoja de Trabajo para listado'!$BC$151:$CB$151,0)),0)+IFERROR(INDEX('Hoja de Trabajo para listado'!$DE$153:$DG$274,MATCH($A656,'Hoja de Trabajo para listado'!$DE$153:$DE$1048576,0),MATCH((CUADRO!H$4&amp;$E656),'Hoja de Trabajo para listado'!$DE$151:$DG$151,0)),0)+IFERROR(INDEX('Hoja de Trabajo para listado'!$CD$155:$DC$1048576,MATCH($A656,'Hoja de Trabajo para listado'!$CD$155:$CD$1048576,0),MATCH((CUADRO!H$4&amp;$E656),'Hoja de Trabajo para listado'!$CD$151:$DC$151,0)),0)</f>
        <v>0</v>
      </c>
      <c r="I656" s="241">
        <f ca="1">+IFERROR(INDEX('Hoja de Trabajo para listado'!$A$155:$Z$1048576,MATCH($A656,'Hoja de Trabajo para listado'!$A$155:$A$1048576,0),MATCH((CUADRO!I$4&amp;$E656),'Hoja de Trabajo para listado'!$A$151:$Z$151,0)),0)+IFERROR(INDEX('Hoja de Trabajo para listado'!$AB$155:$BA$1048576,MATCH($A656,'Hoja de Trabajo para listado'!$AB$155:$AB$1048576,0),MATCH((CUADRO!I$4&amp;$E656),'Hoja de Trabajo para listado'!$AB$151:$BA$151,0)),0)+IFERROR(INDEX('Hoja de Trabajo para listado'!$BC$155:$CB$1048576,MATCH($A656,'Hoja de Trabajo para listado'!$BC$155:$BC$1048576,0),MATCH((CUADRO!I$4&amp;$E656),'Hoja de Trabajo para listado'!$BC$151:$CB$151,0)),0)+IFERROR(INDEX('Hoja de Trabajo para listado'!$DE$153:$DG$274,MATCH($A656,'Hoja de Trabajo para listado'!$DE$153:$DE$1048576,0),MATCH((CUADRO!I$4&amp;$E656),'Hoja de Trabajo para listado'!$DE$151:$DG$151,0)),0)+IFERROR(INDEX('Hoja de Trabajo para listado'!$CD$155:$DC$1048576,MATCH($A656,'Hoja de Trabajo para listado'!$CD$155:$CD$1048576,0),MATCH((CUADRO!I$4&amp;$E656),'Hoja de Trabajo para listado'!$CD$151:$DC$151,0)),0)</f>
        <v>0</v>
      </c>
      <c r="J656" s="241">
        <f ca="1">+IFERROR(INDEX('Hoja de Trabajo para listado'!$A$155:$Z$1048576,MATCH($A656,'Hoja de Trabajo para listado'!$A$155:$A$1048576,0),MATCH((CUADRO!J$4&amp;$E656),'Hoja de Trabajo para listado'!$A$151:$Z$151,0)),0)+IFERROR(INDEX('Hoja de Trabajo para listado'!$AB$155:$BA$1048576,MATCH($A656,'Hoja de Trabajo para listado'!$AB$155:$AB$1048576,0),MATCH((CUADRO!J$4&amp;$E656),'Hoja de Trabajo para listado'!$AB$151:$BA$151,0)),0)+IFERROR(INDEX('Hoja de Trabajo para listado'!$BC$155:$CB$1048576,MATCH($A656,'Hoja de Trabajo para listado'!$BC$155:$BC$1048576,0),MATCH((CUADRO!J$4&amp;$E656),'Hoja de Trabajo para listado'!$BC$151:$CB$151,0)),0)+IFERROR(INDEX('Hoja de Trabajo para listado'!$DE$153:$DG$274,MATCH($A656,'Hoja de Trabajo para listado'!$DE$153:$DE$1048576,0),MATCH((CUADRO!J$4&amp;$E656),'Hoja de Trabajo para listado'!$DE$151:$DG$151,0)),0)+IFERROR(INDEX('Hoja de Trabajo para listado'!$CD$155:$DC$1048576,MATCH($A656,'Hoja de Trabajo para listado'!$CD$155:$CD$1048576,0),MATCH((CUADRO!J$4&amp;$E656),'Hoja de Trabajo para listado'!$CD$151:$DC$151,0)),0)</f>
        <v>0</v>
      </c>
      <c r="K656" s="241">
        <f ca="1">+IFERROR(INDEX('Hoja de Trabajo para listado'!$A$155:$Z$1048576,MATCH($A656,'Hoja de Trabajo para listado'!$A$155:$A$1048576,0),MATCH((CUADRO!K$4&amp;$E656),'Hoja de Trabajo para listado'!$A$151:$Z$151,0)),0)+IFERROR(INDEX('Hoja de Trabajo para listado'!$AB$155:$BA$1048576,MATCH($A656,'Hoja de Trabajo para listado'!$AB$155:$AB$1048576,0),MATCH((CUADRO!K$4&amp;$E656),'Hoja de Trabajo para listado'!$AB$151:$BA$151,0)),0)+IFERROR(INDEX('Hoja de Trabajo para listado'!$BC$155:$CB$1048576,MATCH($A656,'Hoja de Trabajo para listado'!$BC$155:$BC$1048576,0),MATCH((CUADRO!K$4&amp;$E656),'Hoja de Trabajo para listado'!$BC$151:$CB$151,0)),0)+IFERROR(INDEX('Hoja de Trabajo para listado'!$DE$153:$DG$274,MATCH($A656,'Hoja de Trabajo para listado'!$DE$153:$DE$1048576,0),MATCH((CUADRO!K$4&amp;$E656),'Hoja de Trabajo para listado'!$DE$151:$DG$151,0)),0)+IFERROR(INDEX('Hoja de Trabajo para listado'!$CD$155:$DC$1048576,MATCH($A656,'Hoja de Trabajo para listado'!$CD$155:$CD$1048576,0),MATCH((CUADRO!K$4&amp;$E656),'Hoja de Trabajo para listado'!$CD$151:$DC$151,0)),0)</f>
        <v>0</v>
      </c>
      <c r="L656" s="241">
        <f ca="1">+IFERROR(INDEX('Hoja de Trabajo para listado'!$A$155:$Z$1048576,MATCH($A656,'Hoja de Trabajo para listado'!$A$155:$A$1048576,0),MATCH((CUADRO!L$4&amp;$E656),'Hoja de Trabajo para listado'!$A$151:$Z$151,0)),0)+IFERROR(INDEX('Hoja de Trabajo para listado'!$AB$155:$BA$1048576,MATCH($A656,'Hoja de Trabajo para listado'!$AB$155:$AB$1048576,0),MATCH((CUADRO!L$4&amp;$E656),'Hoja de Trabajo para listado'!$AB$151:$BA$151,0)),0)+IFERROR(INDEX('Hoja de Trabajo para listado'!$BC$155:$CB$1048576,MATCH($A656,'Hoja de Trabajo para listado'!$BC$155:$BC$1048576,0),MATCH((CUADRO!L$4&amp;$E656),'Hoja de Trabajo para listado'!$BC$151:$CB$151,0)),0)+IFERROR(INDEX('Hoja de Trabajo para listado'!$DE$153:$DG$274,MATCH($A656,'Hoja de Trabajo para listado'!$DE$153:$DE$1048576,0),MATCH((CUADRO!L$4&amp;$E656),'Hoja de Trabajo para listado'!$DE$151:$DG$151,0)),0)+IFERROR(INDEX('Hoja de Trabajo para listado'!$CD$155:$DC$1048576,MATCH($A656,'Hoja de Trabajo para listado'!$CD$155:$CD$1048576,0),MATCH((CUADRO!L$4&amp;$E656),'Hoja de Trabajo para listado'!$CD$151:$DC$151,0)),0)</f>
        <v>0</v>
      </c>
      <c r="M656" s="241">
        <f ca="1">+IFERROR(INDEX('Hoja de Trabajo para listado'!$A$155:$Z$1048576,MATCH($A656,'Hoja de Trabajo para listado'!$A$155:$A$1048576,0),MATCH((CUADRO!M$4&amp;$E656),'Hoja de Trabajo para listado'!$A$151:$Z$151,0)),0)+IFERROR(INDEX('Hoja de Trabajo para listado'!$AB$155:$BA$1048576,MATCH($A656,'Hoja de Trabajo para listado'!$AB$155:$AB$1048576,0),MATCH((CUADRO!M$4&amp;$E656),'Hoja de Trabajo para listado'!$AB$151:$BA$151,0)),0)+IFERROR(INDEX('Hoja de Trabajo para listado'!$BC$155:$CB$1048576,MATCH($A656,'Hoja de Trabajo para listado'!$BC$155:$BC$1048576,0),MATCH((CUADRO!M$4&amp;$E656),'Hoja de Trabajo para listado'!$BC$151:$CB$151,0)),0)+IFERROR(INDEX('Hoja de Trabajo para listado'!$DE$153:$DG$274,MATCH($A656,'Hoja de Trabajo para listado'!$DE$153:$DE$1048576,0),MATCH((CUADRO!M$4&amp;$E656),'Hoja de Trabajo para listado'!$DE$151:$DG$151,0)),0)+IFERROR(INDEX('Hoja de Trabajo para listado'!$CD$155:$DC$1048576,MATCH($A656,'Hoja de Trabajo para listado'!$CD$155:$CD$1048576,0),MATCH((CUADRO!M$4&amp;$E656),'Hoja de Trabajo para listado'!$CD$151:$DC$151,0)),0)</f>
        <v>0</v>
      </c>
      <c r="N656" s="241">
        <f ca="1">+IFERROR(INDEX('Hoja de Trabajo para listado'!$A$155:$Z$1048576,MATCH($A656,'Hoja de Trabajo para listado'!$A$155:$A$1048576,0),MATCH((CUADRO!N$4&amp;$E656),'Hoja de Trabajo para listado'!$A$151:$Z$151,0)),0)+IFERROR(INDEX('Hoja de Trabajo para listado'!$AB$155:$BA$1048576,MATCH($A656,'Hoja de Trabajo para listado'!$AB$155:$AB$1048576,0),MATCH((CUADRO!N$4&amp;$E656),'Hoja de Trabajo para listado'!$AB$151:$BA$151,0)),0)+IFERROR(INDEX('Hoja de Trabajo para listado'!$BC$155:$CB$1048576,MATCH($A656,'Hoja de Trabajo para listado'!$BC$155:$BC$1048576,0),MATCH((CUADRO!N$4&amp;$E656),'Hoja de Trabajo para listado'!$BC$151:$CB$151,0)),0)+IFERROR(INDEX('Hoja de Trabajo para listado'!$DE$153:$DG$274,MATCH($A656,'Hoja de Trabajo para listado'!$DE$153:$DE$1048576,0),MATCH((CUADRO!N$4&amp;$E656),'Hoja de Trabajo para listado'!$DE$151:$DG$151,0)),0)+IFERROR(INDEX('Hoja de Trabajo para listado'!$CD$155:$DC$1048576,MATCH($A656,'Hoja de Trabajo para listado'!$CD$155:$CD$1048576,0),MATCH((CUADRO!N$4&amp;$E656),'Hoja de Trabajo para listado'!$CD$151:$DC$151,0)),0)</f>
        <v>0</v>
      </c>
      <c r="O656" s="241">
        <f ca="1">+IFERROR(INDEX('Hoja de Trabajo para listado'!$A$155:$Z$1048576,MATCH($A656,'Hoja de Trabajo para listado'!$A$155:$A$1048576,0),MATCH((CUADRO!O$4&amp;$E656),'Hoja de Trabajo para listado'!$A$151:$Z$151,0)),0)+IFERROR(INDEX('Hoja de Trabajo para listado'!$AB$155:$BA$1048576,MATCH($A656,'Hoja de Trabajo para listado'!$AB$155:$AB$1048576,0),MATCH((CUADRO!O$4&amp;$E656),'Hoja de Trabajo para listado'!$AB$151:$BA$151,0)),0)+IFERROR(INDEX('Hoja de Trabajo para listado'!$BC$155:$CB$1048576,MATCH($A656,'Hoja de Trabajo para listado'!$BC$155:$BC$1048576,0),MATCH((CUADRO!O$4&amp;$E656),'Hoja de Trabajo para listado'!$BC$151:$CB$151,0)),0)+IFERROR(INDEX('Hoja de Trabajo para listado'!$DE$153:$DG$274,MATCH($A656,'Hoja de Trabajo para listado'!$DE$153:$DE$1048576,0),MATCH((CUADRO!O$4&amp;$E656),'Hoja de Trabajo para listado'!$DE$151:$DG$151,0)),0)+IFERROR(INDEX('Hoja de Trabajo para listado'!$CD$155:$DC$1048576,MATCH($A656,'Hoja de Trabajo para listado'!$CD$155:$CD$1048576,0),MATCH((CUADRO!O$4&amp;$E656),'Hoja de Trabajo para listado'!$CD$151:$DC$151,0)),0)</f>
        <v>0</v>
      </c>
      <c r="P656" s="241">
        <f ca="1">+IFERROR(INDEX('Hoja de Trabajo para listado'!$A$155:$Z$1048576,MATCH($A656,'Hoja de Trabajo para listado'!$A$155:$A$1048576,0),MATCH((CUADRO!P$4&amp;$E656),'Hoja de Trabajo para listado'!$A$151:$Z$151,0)),0)+IFERROR(INDEX('Hoja de Trabajo para listado'!$AB$155:$BA$1048576,MATCH($A656,'Hoja de Trabajo para listado'!$AB$155:$AB$1048576,0),MATCH((CUADRO!P$4&amp;$E656),'Hoja de Trabajo para listado'!$AB$151:$BA$151,0)),0)+IFERROR(INDEX('Hoja de Trabajo para listado'!$BC$155:$CB$1048576,MATCH($A656,'Hoja de Trabajo para listado'!$BC$155:$BC$1048576,0),MATCH((CUADRO!P$4&amp;$E656),'Hoja de Trabajo para listado'!$BC$151:$CB$151,0)),0)+IFERROR(INDEX('Hoja de Trabajo para listado'!$DE$153:$DG$274,MATCH($A656,'Hoja de Trabajo para listado'!$DE$153:$DE$1048576,0),MATCH((CUADRO!P$4&amp;$E656),'Hoja de Trabajo para listado'!$DE$151:$DG$151,0)),0)+IFERROR(INDEX('Hoja de Trabajo para listado'!$CD$155:$DC$1048576,MATCH($A656,'Hoja de Trabajo para listado'!$CD$155:$CD$1048576,0),MATCH((CUADRO!P$4&amp;$E656),'Hoja de Trabajo para listado'!$CD$151:$DC$151,0)),0)</f>
        <v>0</v>
      </c>
      <c r="Q656" s="241">
        <f ca="1">+IFERROR(INDEX('Hoja de Trabajo para listado'!$A$155:$Z$1048576,MATCH($A656,'Hoja de Trabajo para listado'!$A$155:$A$1048576,0),MATCH((CUADRO!Q$4&amp;$E656),'Hoja de Trabajo para listado'!$A$151:$Z$151,0)),0)+IFERROR(INDEX('Hoja de Trabajo para listado'!$AB$155:$BA$1048576,MATCH($A656,'Hoja de Trabajo para listado'!$AB$155:$AB$1048576,0),MATCH((CUADRO!Q$4&amp;$E656),'Hoja de Trabajo para listado'!$AB$151:$BA$151,0)),0)+IFERROR(INDEX('Hoja de Trabajo para listado'!$BC$155:$CB$1048576,MATCH($A656,'Hoja de Trabajo para listado'!$BC$155:$BC$1048576,0),MATCH((CUADRO!Q$4&amp;$E656),'Hoja de Trabajo para listado'!$BC$151:$CB$151,0)),0)+IFERROR(INDEX('Hoja de Trabajo para listado'!$DE$153:$DG$274,MATCH($A656,'Hoja de Trabajo para listado'!$DE$153:$DE$1048576,0),MATCH((CUADRO!Q$4&amp;$E656),'Hoja de Trabajo para listado'!$DE$151:$DG$151,0)),0)+IFERROR(INDEX('Hoja de Trabajo para listado'!$CD$155:$DC$1048576,MATCH($A656,'Hoja de Trabajo para listado'!$CD$155:$CD$1048576,0),MATCH((CUADRO!Q$4&amp;$E656),'Hoja de Trabajo para listado'!$CD$151:$DC$151,0)),0)</f>
        <v>0</v>
      </c>
      <c r="R656" s="241">
        <f t="shared" ca="1" si="27"/>
        <v>0</v>
      </c>
      <c r="S656" s="247">
        <f ca="1">+R655+R656</f>
        <v>0</v>
      </c>
      <c r="T656" s="241">
        <f ca="1">+S656</f>
        <v>0</v>
      </c>
      <c r="U656" s="240">
        <f t="shared" si="28"/>
        <v>2</v>
      </c>
      <c r="V656" s="327" t="str">
        <f>+VLOOKUP(A656,bd_lista!$A$3:$E$592,5,FALSE)</f>
        <v>Gobiernos Autonomos Municipales</v>
      </c>
      <c r="W656" s="398"/>
      <c r="X656" s="240">
        <f>+VLOOKUP(A656,[4]Sheet1!$A$13:$D$744,4,FALSE)</f>
        <v>0</v>
      </c>
      <c r="Y656" s="240" t="e">
        <f>+VLOOKUP(X656,bd_lista!$A$3:$C$592,3,FALSE)</f>
        <v>#N/A</v>
      </c>
      <c r="Z656" s="288"/>
      <c r="AA656" s="289"/>
    </row>
    <row r="657" spans="1:27" customFormat="1" ht="15" hidden="1" customHeight="1">
      <c r="A657" s="32">
        <v>1280</v>
      </c>
      <c r="B657" s="393">
        <f>+A657</f>
        <v>1280</v>
      </c>
      <c r="C657" s="245" t="str">
        <f>+VLOOKUP(A657,bd_lista!$A$3:$C$592,3,FALSE)</f>
        <v>Gobierno Autónomo Municipal de Taraco</v>
      </c>
      <c r="D657" s="395" t="str">
        <f>+C657</f>
        <v>Gobierno Autónomo Municipal de Taraco</v>
      </c>
      <c r="E657" s="240" t="s">
        <v>1303</v>
      </c>
      <c r="F657" s="241">
        <f ca="1">+IFERROR(INDEX('Hoja de Trabajo para listado'!$A$155:$Z$1048576,MATCH($A657,'Hoja de Trabajo para listado'!$A$155:$A$1048576,0),MATCH((CUADRO!F$4&amp;$E657),'Hoja de Trabajo para listado'!$A$151:$Z$151,0)),0)+IFERROR(INDEX('Hoja de Trabajo para listado'!$AB$155:$BA$1048576,MATCH($A657,'Hoja de Trabajo para listado'!$AB$155:$AB$1048576,0),MATCH((CUADRO!F$4&amp;$E657),'Hoja de Trabajo para listado'!$AB$151:$BA$151,0)),0)+IFERROR(INDEX('Hoja de Trabajo para listado'!$BC$155:$CB$1048576,MATCH($A657,'Hoja de Trabajo para listado'!$BC$155:$BC$1048576,0),MATCH((CUADRO!F$4&amp;$E657),'Hoja de Trabajo para listado'!$BC$151:$CB$151,0)),0)+IFERROR(INDEX('Hoja de Trabajo para listado'!$DE$153:$DG$274,MATCH($A657,'Hoja de Trabajo para listado'!$DE$153:$DE$1048576,0),MATCH((CUADRO!F$4&amp;$E657),'Hoja de Trabajo para listado'!$DE$151:$DG$151,0)),0)+IFERROR(INDEX('Hoja de Trabajo para listado'!$CD$155:$DC$1048576,MATCH($A657,'Hoja de Trabajo para listado'!$CD$155:$CD$1048576,0),MATCH((CUADRO!F$4&amp;$E657),'Hoja de Trabajo para listado'!$CD$151:$DC$151,0)),0)</f>
        <v>0</v>
      </c>
      <c r="G657" s="241">
        <f ca="1">+IFERROR(INDEX('Hoja de Trabajo para listado'!$A$155:$Z$1048576,MATCH($A657,'Hoja de Trabajo para listado'!$A$155:$A$1048576,0),MATCH((CUADRO!G$4&amp;$E657),'Hoja de Trabajo para listado'!$A$151:$Z$151,0)),0)+IFERROR(INDEX('Hoja de Trabajo para listado'!$AB$155:$BA$1048576,MATCH($A657,'Hoja de Trabajo para listado'!$AB$155:$AB$1048576,0),MATCH((CUADRO!G$4&amp;$E657),'Hoja de Trabajo para listado'!$AB$151:$BA$151,0)),0)+IFERROR(INDEX('Hoja de Trabajo para listado'!$BC$155:$CB$1048576,MATCH($A657,'Hoja de Trabajo para listado'!$BC$155:$BC$1048576,0),MATCH((CUADRO!G$4&amp;$E657),'Hoja de Trabajo para listado'!$BC$151:$CB$151,0)),0)+IFERROR(INDEX('Hoja de Trabajo para listado'!$DE$153:$DG$274,MATCH($A657,'Hoja de Trabajo para listado'!$DE$153:$DE$1048576,0),MATCH((CUADRO!G$4&amp;$E657),'Hoja de Trabajo para listado'!$DE$151:$DG$151,0)),0)+IFERROR(INDEX('Hoja de Trabajo para listado'!$CD$155:$DC$1048576,MATCH($A657,'Hoja de Trabajo para listado'!$CD$155:$CD$1048576,0),MATCH((CUADRO!G$4&amp;$E657),'Hoja de Trabajo para listado'!$CD$151:$DC$151,0)),0)</f>
        <v>0</v>
      </c>
      <c r="H657" s="241">
        <f ca="1">+IFERROR(INDEX('Hoja de Trabajo para listado'!$A$155:$Z$1048576,MATCH($A657,'Hoja de Trabajo para listado'!$A$155:$A$1048576,0),MATCH((CUADRO!H$4&amp;$E657),'Hoja de Trabajo para listado'!$A$151:$Z$151,0)),0)+IFERROR(INDEX('Hoja de Trabajo para listado'!$AB$155:$BA$1048576,MATCH($A657,'Hoja de Trabajo para listado'!$AB$155:$AB$1048576,0),MATCH((CUADRO!H$4&amp;$E657),'Hoja de Trabajo para listado'!$AB$151:$BA$151,0)),0)+IFERROR(INDEX('Hoja de Trabajo para listado'!$BC$155:$CB$1048576,MATCH($A657,'Hoja de Trabajo para listado'!$BC$155:$BC$1048576,0),MATCH((CUADRO!H$4&amp;$E657),'Hoja de Trabajo para listado'!$BC$151:$CB$151,0)),0)+IFERROR(INDEX('Hoja de Trabajo para listado'!$DE$153:$DG$274,MATCH($A657,'Hoja de Trabajo para listado'!$DE$153:$DE$1048576,0),MATCH((CUADRO!H$4&amp;$E657),'Hoja de Trabajo para listado'!$DE$151:$DG$151,0)),0)+IFERROR(INDEX('Hoja de Trabajo para listado'!$CD$155:$DC$1048576,MATCH($A657,'Hoja de Trabajo para listado'!$CD$155:$CD$1048576,0),MATCH((CUADRO!H$4&amp;$E657),'Hoja de Trabajo para listado'!$CD$151:$DC$151,0)),0)</f>
        <v>0</v>
      </c>
      <c r="I657" s="241">
        <f ca="1">+IFERROR(INDEX('Hoja de Trabajo para listado'!$A$155:$Z$1048576,MATCH($A657,'Hoja de Trabajo para listado'!$A$155:$A$1048576,0),MATCH((CUADRO!I$4&amp;$E657),'Hoja de Trabajo para listado'!$A$151:$Z$151,0)),0)+IFERROR(INDEX('Hoja de Trabajo para listado'!$AB$155:$BA$1048576,MATCH($A657,'Hoja de Trabajo para listado'!$AB$155:$AB$1048576,0),MATCH((CUADRO!I$4&amp;$E657),'Hoja de Trabajo para listado'!$AB$151:$BA$151,0)),0)+IFERROR(INDEX('Hoja de Trabajo para listado'!$BC$155:$CB$1048576,MATCH($A657,'Hoja de Trabajo para listado'!$BC$155:$BC$1048576,0),MATCH((CUADRO!I$4&amp;$E657),'Hoja de Trabajo para listado'!$BC$151:$CB$151,0)),0)+IFERROR(INDEX('Hoja de Trabajo para listado'!$DE$153:$DG$274,MATCH($A657,'Hoja de Trabajo para listado'!$DE$153:$DE$1048576,0),MATCH((CUADRO!I$4&amp;$E657),'Hoja de Trabajo para listado'!$DE$151:$DG$151,0)),0)+IFERROR(INDEX('Hoja de Trabajo para listado'!$CD$155:$DC$1048576,MATCH($A657,'Hoja de Trabajo para listado'!$CD$155:$CD$1048576,0),MATCH((CUADRO!I$4&amp;$E657),'Hoja de Trabajo para listado'!$CD$151:$DC$151,0)),0)</f>
        <v>0</v>
      </c>
      <c r="J657" s="241">
        <f ca="1">+IFERROR(INDEX('Hoja de Trabajo para listado'!$A$155:$Z$1048576,MATCH($A657,'Hoja de Trabajo para listado'!$A$155:$A$1048576,0),MATCH((CUADRO!J$4&amp;$E657),'Hoja de Trabajo para listado'!$A$151:$Z$151,0)),0)+IFERROR(INDEX('Hoja de Trabajo para listado'!$AB$155:$BA$1048576,MATCH($A657,'Hoja de Trabajo para listado'!$AB$155:$AB$1048576,0),MATCH((CUADRO!J$4&amp;$E657),'Hoja de Trabajo para listado'!$AB$151:$BA$151,0)),0)+IFERROR(INDEX('Hoja de Trabajo para listado'!$BC$155:$CB$1048576,MATCH($A657,'Hoja de Trabajo para listado'!$BC$155:$BC$1048576,0),MATCH((CUADRO!J$4&amp;$E657),'Hoja de Trabajo para listado'!$BC$151:$CB$151,0)),0)+IFERROR(INDEX('Hoja de Trabajo para listado'!$DE$153:$DG$274,MATCH($A657,'Hoja de Trabajo para listado'!$DE$153:$DE$1048576,0),MATCH((CUADRO!J$4&amp;$E657),'Hoja de Trabajo para listado'!$DE$151:$DG$151,0)),0)+IFERROR(INDEX('Hoja de Trabajo para listado'!$CD$155:$DC$1048576,MATCH($A657,'Hoja de Trabajo para listado'!$CD$155:$CD$1048576,0),MATCH((CUADRO!J$4&amp;$E657),'Hoja de Trabajo para listado'!$CD$151:$DC$151,0)),0)</f>
        <v>0</v>
      </c>
      <c r="K657" s="241">
        <f ca="1">+IFERROR(INDEX('Hoja de Trabajo para listado'!$A$155:$Z$1048576,MATCH($A657,'Hoja de Trabajo para listado'!$A$155:$A$1048576,0),MATCH((CUADRO!K$4&amp;$E657),'Hoja de Trabajo para listado'!$A$151:$Z$151,0)),0)+IFERROR(INDEX('Hoja de Trabajo para listado'!$AB$155:$BA$1048576,MATCH($A657,'Hoja de Trabajo para listado'!$AB$155:$AB$1048576,0),MATCH((CUADRO!K$4&amp;$E657),'Hoja de Trabajo para listado'!$AB$151:$BA$151,0)),0)+IFERROR(INDEX('Hoja de Trabajo para listado'!$BC$155:$CB$1048576,MATCH($A657,'Hoja de Trabajo para listado'!$BC$155:$BC$1048576,0),MATCH((CUADRO!K$4&amp;$E657),'Hoja de Trabajo para listado'!$BC$151:$CB$151,0)),0)+IFERROR(INDEX('Hoja de Trabajo para listado'!$DE$153:$DG$274,MATCH($A657,'Hoja de Trabajo para listado'!$DE$153:$DE$1048576,0),MATCH((CUADRO!K$4&amp;$E657),'Hoja de Trabajo para listado'!$DE$151:$DG$151,0)),0)+IFERROR(INDEX('Hoja de Trabajo para listado'!$CD$155:$DC$1048576,MATCH($A657,'Hoja de Trabajo para listado'!$CD$155:$CD$1048576,0),MATCH((CUADRO!K$4&amp;$E657),'Hoja de Trabajo para listado'!$CD$151:$DC$151,0)),0)</f>
        <v>0</v>
      </c>
      <c r="L657" s="241">
        <f ca="1">+IFERROR(INDEX('Hoja de Trabajo para listado'!$A$155:$Z$1048576,MATCH($A657,'Hoja de Trabajo para listado'!$A$155:$A$1048576,0),MATCH((CUADRO!L$4&amp;$E657),'Hoja de Trabajo para listado'!$A$151:$Z$151,0)),0)+IFERROR(INDEX('Hoja de Trabajo para listado'!$AB$155:$BA$1048576,MATCH($A657,'Hoja de Trabajo para listado'!$AB$155:$AB$1048576,0),MATCH((CUADRO!L$4&amp;$E657),'Hoja de Trabajo para listado'!$AB$151:$BA$151,0)),0)+IFERROR(INDEX('Hoja de Trabajo para listado'!$BC$155:$CB$1048576,MATCH($A657,'Hoja de Trabajo para listado'!$BC$155:$BC$1048576,0),MATCH((CUADRO!L$4&amp;$E657),'Hoja de Trabajo para listado'!$BC$151:$CB$151,0)),0)+IFERROR(INDEX('Hoja de Trabajo para listado'!$DE$153:$DG$274,MATCH($A657,'Hoja de Trabajo para listado'!$DE$153:$DE$1048576,0),MATCH((CUADRO!L$4&amp;$E657),'Hoja de Trabajo para listado'!$DE$151:$DG$151,0)),0)+IFERROR(INDEX('Hoja de Trabajo para listado'!$CD$155:$DC$1048576,MATCH($A657,'Hoja de Trabajo para listado'!$CD$155:$CD$1048576,0),MATCH((CUADRO!L$4&amp;$E657),'Hoja de Trabajo para listado'!$CD$151:$DC$151,0)),0)</f>
        <v>0</v>
      </c>
      <c r="M657" s="241">
        <f ca="1">+IFERROR(INDEX('Hoja de Trabajo para listado'!$A$155:$Z$1048576,MATCH($A657,'Hoja de Trabajo para listado'!$A$155:$A$1048576,0),MATCH((CUADRO!M$4&amp;$E657),'Hoja de Trabajo para listado'!$A$151:$Z$151,0)),0)+IFERROR(INDEX('Hoja de Trabajo para listado'!$AB$155:$BA$1048576,MATCH($A657,'Hoja de Trabajo para listado'!$AB$155:$AB$1048576,0),MATCH((CUADRO!M$4&amp;$E657),'Hoja de Trabajo para listado'!$AB$151:$BA$151,0)),0)+IFERROR(INDEX('Hoja de Trabajo para listado'!$BC$155:$CB$1048576,MATCH($A657,'Hoja de Trabajo para listado'!$BC$155:$BC$1048576,0),MATCH((CUADRO!M$4&amp;$E657),'Hoja de Trabajo para listado'!$BC$151:$CB$151,0)),0)+IFERROR(INDEX('Hoja de Trabajo para listado'!$DE$153:$DG$274,MATCH($A657,'Hoja de Trabajo para listado'!$DE$153:$DE$1048576,0),MATCH((CUADRO!M$4&amp;$E657),'Hoja de Trabajo para listado'!$DE$151:$DG$151,0)),0)+IFERROR(INDEX('Hoja de Trabajo para listado'!$CD$155:$DC$1048576,MATCH($A657,'Hoja de Trabajo para listado'!$CD$155:$CD$1048576,0),MATCH((CUADRO!M$4&amp;$E657),'Hoja de Trabajo para listado'!$CD$151:$DC$151,0)),0)</f>
        <v>0</v>
      </c>
      <c r="N657" s="241">
        <f ca="1">+IFERROR(INDEX('Hoja de Trabajo para listado'!$A$155:$Z$1048576,MATCH($A657,'Hoja de Trabajo para listado'!$A$155:$A$1048576,0),MATCH((CUADRO!N$4&amp;$E657),'Hoja de Trabajo para listado'!$A$151:$Z$151,0)),0)+IFERROR(INDEX('Hoja de Trabajo para listado'!$AB$155:$BA$1048576,MATCH($A657,'Hoja de Trabajo para listado'!$AB$155:$AB$1048576,0),MATCH((CUADRO!N$4&amp;$E657),'Hoja de Trabajo para listado'!$AB$151:$BA$151,0)),0)+IFERROR(INDEX('Hoja de Trabajo para listado'!$BC$155:$CB$1048576,MATCH($A657,'Hoja de Trabajo para listado'!$BC$155:$BC$1048576,0),MATCH((CUADRO!N$4&amp;$E657),'Hoja de Trabajo para listado'!$BC$151:$CB$151,0)),0)+IFERROR(INDEX('Hoja de Trabajo para listado'!$DE$153:$DG$274,MATCH($A657,'Hoja de Trabajo para listado'!$DE$153:$DE$1048576,0),MATCH((CUADRO!N$4&amp;$E657),'Hoja de Trabajo para listado'!$DE$151:$DG$151,0)),0)+IFERROR(INDEX('Hoja de Trabajo para listado'!$CD$155:$DC$1048576,MATCH($A657,'Hoja de Trabajo para listado'!$CD$155:$CD$1048576,0),MATCH((CUADRO!N$4&amp;$E657),'Hoja de Trabajo para listado'!$CD$151:$DC$151,0)),0)</f>
        <v>0</v>
      </c>
      <c r="O657" s="241">
        <f ca="1">+IFERROR(INDEX('Hoja de Trabajo para listado'!$A$155:$Z$1048576,MATCH($A657,'Hoja de Trabajo para listado'!$A$155:$A$1048576,0),MATCH((CUADRO!O$4&amp;$E657),'Hoja de Trabajo para listado'!$A$151:$Z$151,0)),0)+IFERROR(INDEX('Hoja de Trabajo para listado'!$AB$155:$BA$1048576,MATCH($A657,'Hoja de Trabajo para listado'!$AB$155:$AB$1048576,0),MATCH((CUADRO!O$4&amp;$E657),'Hoja de Trabajo para listado'!$AB$151:$BA$151,0)),0)+IFERROR(INDEX('Hoja de Trabajo para listado'!$BC$155:$CB$1048576,MATCH($A657,'Hoja de Trabajo para listado'!$BC$155:$BC$1048576,0),MATCH((CUADRO!O$4&amp;$E657),'Hoja de Trabajo para listado'!$BC$151:$CB$151,0)),0)+IFERROR(INDEX('Hoja de Trabajo para listado'!$DE$153:$DG$274,MATCH($A657,'Hoja de Trabajo para listado'!$DE$153:$DE$1048576,0),MATCH((CUADRO!O$4&amp;$E657),'Hoja de Trabajo para listado'!$DE$151:$DG$151,0)),0)+IFERROR(INDEX('Hoja de Trabajo para listado'!$CD$155:$DC$1048576,MATCH($A657,'Hoja de Trabajo para listado'!$CD$155:$CD$1048576,0),MATCH((CUADRO!O$4&amp;$E657),'Hoja de Trabajo para listado'!$CD$151:$DC$151,0)),0)</f>
        <v>0</v>
      </c>
      <c r="P657" s="241">
        <f ca="1">+IFERROR(INDEX('Hoja de Trabajo para listado'!$A$155:$Z$1048576,MATCH($A657,'Hoja de Trabajo para listado'!$A$155:$A$1048576,0),MATCH((CUADRO!P$4&amp;$E657),'Hoja de Trabajo para listado'!$A$151:$Z$151,0)),0)+IFERROR(INDEX('Hoja de Trabajo para listado'!$AB$155:$BA$1048576,MATCH($A657,'Hoja de Trabajo para listado'!$AB$155:$AB$1048576,0),MATCH((CUADRO!P$4&amp;$E657),'Hoja de Trabajo para listado'!$AB$151:$BA$151,0)),0)+IFERROR(INDEX('Hoja de Trabajo para listado'!$BC$155:$CB$1048576,MATCH($A657,'Hoja de Trabajo para listado'!$BC$155:$BC$1048576,0),MATCH((CUADRO!P$4&amp;$E657),'Hoja de Trabajo para listado'!$BC$151:$CB$151,0)),0)+IFERROR(INDEX('Hoja de Trabajo para listado'!$DE$153:$DG$274,MATCH($A657,'Hoja de Trabajo para listado'!$DE$153:$DE$1048576,0),MATCH((CUADRO!P$4&amp;$E657),'Hoja de Trabajo para listado'!$DE$151:$DG$151,0)),0)+IFERROR(INDEX('Hoja de Trabajo para listado'!$CD$155:$DC$1048576,MATCH($A657,'Hoja de Trabajo para listado'!$CD$155:$CD$1048576,0),MATCH((CUADRO!P$4&amp;$E657),'Hoja de Trabajo para listado'!$CD$151:$DC$151,0)),0)</f>
        <v>0</v>
      </c>
      <c r="Q657" s="241">
        <f ca="1">+IFERROR(INDEX('Hoja de Trabajo para listado'!$A$155:$Z$1048576,MATCH($A657,'Hoja de Trabajo para listado'!$A$155:$A$1048576,0),MATCH((CUADRO!Q$4&amp;$E657),'Hoja de Trabajo para listado'!$A$151:$Z$151,0)),0)+IFERROR(INDEX('Hoja de Trabajo para listado'!$AB$155:$BA$1048576,MATCH($A657,'Hoja de Trabajo para listado'!$AB$155:$AB$1048576,0),MATCH((CUADRO!Q$4&amp;$E657),'Hoja de Trabajo para listado'!$AB$151:$BA$151,0)),0)+IFERROR(INDEX('Hoja de Trabajo para listado'!$BC$155:$CB$1048576,MATCH($A657,'Hoja de Trabajo para listado'!$BC$155:$BC$1048576,0),MATCH((CUADRO!Q$4&amp;$E657),'Hoja de Trabajo para listado'!$BC$151:$CB$151,0)),0)+IFERROR(INDEX('Hoja de Trabajo para listado'!$DE$153:$DG$274,MATCH($A657,'Hoja de Trabajo para listado'!$DE$153:$DE$1048576,0),MATCH((CUADRO!Q$4&amp;$E657),'Hoja de Trabajo para listado'!$DE$151:$DG$151,0)),0)+IFERROR(INDEX('Hoja de Trabajo para listado'!$CD$155:$DC$1048576,MATCH($A657,'Hoja de Trabajo para listado'!$CD$155:$CD$1048576,0),MATCH((CUADRO!Q$4&amp;$E657),'Hoja de Trabajo para listado'!$CD$151:$DC$151,0)),0)</f>
        <v>0</v>
      </c>
      <c r="R657" s="241">
        <f t="shared" ca="1" si="27"/>
        <v>0</v>
      </c>
      <c r="S657" s="247"/>
      <c r="T657" s="241">
        <f ca="1">+T658</f>
        <v>0</v>
      </c>
      <c r="U657" s="240">
        <f t="shared" si="28"/>
        <v>1</v>
      </c>
      <c r="V657" s="327" t="str">
        <f>+VLOOKUP(A657,bd_lista!$A$3:$E$592,5,FALSE)</f>
        <v>Gobiernos Autonomos Municipales</v>
      </c>
      <c r="W657" s="397" t="str">
        <f>+V657</f>
        <v>Gobiernos Autonomos Municipales</v>
      </c>
      <c r="X657" s="240">
        <f>+VLOOKUP(A657,[4]Sheet1!$A$13:$D$744,4,FALSE)</f>
        <v>0</v>
      </c>
      <c r="Y657" s="240" t="e">
        <f>+VLOOKUP(X657,bd_lista!$A$3:$C$592,3,FALSE)</f>
        <v>#N/A</v>
      </c>
      <c r="Z657" s="290">
        <f>+X657</f>
        <v>0</v>
      </c>
      <c r="AA657" s="291" t="e">
        <f>+Y657</f>
        <v>#N/A</v>
      </c>
    </row>
    <row r="658" spans="1:27" customFormat="1" ht="15" hidden="1" customHeight="1">
      <c r="A658" s="32">
        <v>1280</v>
      </c>
      <c r="B658" s="394"/>
      <c r="C658" s="245" t="str">
        <f>+VLOOKUP(A658,bd_lista!$A$3:$C$592,3,FALSE)</f>
        <v>Gobierno Autónomo Municipal de Taraco</v>
      </c>
      <c r="D658" s="396"/>
      <c r="E658" s="242" t="s">
        <v>1304</v>
      </c>
      <c r="F658" s="241">
        <f ca="1">+IFERROR(INDEX('Hoja de Trabajo para listado'!$A$155:$Z$1048576,MATCH($A658,'Hoja de Trabajo para listado'!$A$155:$A$1048576,0),MATCH((CUADRO!F$4&amp;$E658),'Hoja de Trabajo para listado'!$A$151:$Z$151,0)),0)+IFERROR(INDEX('Hoja de Trabajo para listado'!$AB$155:$BA$1048576,MATCH($A658,'Hoja de Trabajo para listado'!$AB$155:$AB$1048576,0),MATCH((CUADRO!F$4&amp;$E658),'Hoja de Trabajo para listado'!$AB$151:$BA$151,0)),0)+IFERROR(INDEX('Hoja de Trabajo para listado'!$BC$155:$CB$1048576,MATCH($A658,'Hoja de Trabajo para listado'!$BC$155:$BC$1048576,0),MATCH((CUADRO!F$4&amp;$E658),'Hoja de Trabajo para listado'!$BC$151:$CB$151,0)),0)+IFERROR(INDEX('Hoja de Trabajo para listado'!$DE$153:$DG$274,MATCH($A658,'Hoja de Trabajo para listado'!$DE$153:$DE$1048576,0),MATCH((CUADRO!F$4&amp;$E658),'Hoja de Trabajo para listado'!$DE$151:$DG$151,0)),0)+IFERROR(INDEX('Hoja de Trabajo para listado'!$CD$155:$DC$1048576,MATCH($A658,'Hoja de Trabajo para listado'!$CD$155:$CD$1048576,0),MATCH((CUADRO!F$4&amp;$E658),'Hoja de Trabajo para listado'!$CD$151:$DC$151,0)),0)</f>
        <v>0</v>
      </c>
      <c r="G658" s="241">
        <f ca="1">+IFERROR(INDEX('Hoja de Trabajo para listado'!$A$155:$Z$1048576,MATCH($A658,'Hoja de Trabajo para listado'!$A$155:$A$1048576,0),MATCH((CUADRO!G$4&amp;$E658),'Hoja de Trabajo para listado'!$A$151:$Z$151,0)),0)+IFERROR(INDEX('Hoja de Trabajo para listado'!$AB$155:$BA$1048576,MATCH($A658,'Hoja de Trabajo para listado'!$AB$155:$AB$1048576,0),MATCH((CUADRO!G$4&amp;$E658),'Hoja de Trabajo para listado'!$AB$151:$BA$151,0)),0)+IFERROR(INDEX('Hoja de Trabajo para listado'!$BC$155:$CB$1048576,MATCH($A658,'Hoja de Trabajo para listado'!$BC$155:$BC$1048576,0),MATCH((CUADRO!G$4&amp;$E658),'Hoja de Trabajo para listado'!$BC$151:$CB$151,0)),0)+IFERROR(INDEX('Hoja de Trabajo para listado'!$DE$153:$DG$274,MATCH($A658,'Hoja de Trabajo para listado'!$DE$153:$DE$1048576,0),MATCH((CUADRO!G$4&amp;$E658),'Hoja de Trabajo para listado'!$DE$151:$DG$151,0)),0)+IFERROR(INDEX('Hoja de Trabajo para listado'!$CD$155:$DC$1048576,MATCH($A658,'Hoja de Trabajo para listado'!$CD$155:$CD$1048576,0),MATCH((CUADRO!G$4&amp;$E658),'Hoja de Trabajo para listado'!$CD$151:$DC$151,0)),0)</f>
        <v>0</v>
      </c>
      <c r="H658" s="241">
        <f ca="1">+IFERROR(INDEX('Hoja de Trabajo para listado'!$A$155:$Z$1048576,MATCH($A658,'Hoja de Trabajo para listado'!$A$155:$A$1048576,0),MATCH((CUADRO!H$4&amp;$E658),'Hoja de Trabajo para listado'!$A$151:$Z$151,0)),0)+IFERROR(INDEX('Hoja de Trabajo para listado'!$AB$155:$BA$1048576,MATCH($A658,'Hoja de Trabajo para listado'!$AB$155:$AB$1048576,0),MATCH((CUADRO!H$4&amp;$E658),'Hoja de Trabajo para listado'!$AB$151:$BA$151,0)),0)+IFERROR(INDEX('Hoja de Trabajo para listado'!$BC$155:$CB$1048576,MATCH($A658,'Hoja de Trabajo para listado'!$BC$155:$BC$1048576,0),MATCH((CUADRO!H$4&amp;$E658),'Hoja de Trabajo para listado'!$BC$151:$CB$151,0)),0)+IFERROR(INDEX('Hoja de Trabajo para listado'!$DE$153:$DG$274,MATCH($A658,'Hoja de Trabajo para listado'!$DE$153:$DE$1048576,0),MATCH((CUADRO!H$4&amp;$E658),'Hoja de Trabajo para listado'!$DE$151:$DG$151,0)),0)+IFERROR(INDEX('Hoja de Trabajo para listado'!$CD$155:$DC$1048576,MATCH($A658,'Hoja de Trabajo para listado'!$CD$155:$CD$1048576,0),MATCH((CUADRO!H$4&amp;$E658),'Hoja de Trabajo para listado'!$CD$151:$DC$151,0)),0)</f>
        <v>0</v>
      </c>
      <c r="I658" s="241">
        <f ca="1">+IFERROR(INDEX('Hoja de Trabajo para listado'!$A$155:$Z$1048576,MATCH($A658,'Hoja de Trabajo para listado'!$A$155:$A$1048576,0),MATCH((CUADRO!I$4&amp;$E658),'Hoja de Trabajo para listado'!$A$151:$Z$151,0)),0)+IFERROR(INDEX('Hoja de Trabajo para listado'!$AB$155:$BA$1048576,MATCH($A658,'Hoja de Trabajo para listado'!$AB$155:$AB$1048576,0),MATCH((CUADRO!I$4&amp;$E658),'Hoja de Trabajo para listado'!$AB$151:$BA$151,0)),0)+IFERROR(INDEX('Hoja de Trabajo para listado'!$BC$155:$CB$1048576,MATCH($A658,'Hoja de Trabajo para listado'!$BC$155:$BC$1048576,0),MATCH((CUADRO!I$4&amp;$E658),'Hoja de Trabajo para listado'!$BC$151:$CB$151,0)),0)+IFERROR(INDEX('Hoja de Trabajo para listado'!$DE$153:$DG$274,MATCH($A658,'Hoja de Trabajo para listado'!$DE$153:$DE$1048576,0),MATCH((CUADRO!I$4&amp;$E658),'Hoja de Trabajo para listado'!$DE$151:$DG$151,0)),0)+IFERROR(INDEX('Hoja de Trabajo para listado'!$CD$155:$DC$1048576,MATCH($A658,'Hoja de Trabajo para listado'!$CD$155:$CD$1048576,0),MATCH((CUADRO!I$4&amp;$E658),'Hoja de Trabajo para listado'!$CD$151:$DC$151,0)),0)</f>
        <v>0</v>
      </c>
      <c r="J658" s="241">
        <f ca="1">+IFERROR(INDEX('Hoja de Trabajo para listado'!$A$155:$Z$1048576,MATCH($A658,'Hoja de Trabajo para listado'!$A$155:$A$1048576,0),MATCH((CUADRO!J$4&amp;$E658),'Hoja de Trabajo para listado'!$A$151:$Z$151,0)),0)+IFERROR(INDEX('Hoja de Trabajo para listado'!$AB$155:$BA$1048576,MATCH($A658,'Hoja de Trabajo para listado'!$AB$155:$AB$1048576,0),MATCH((CUADRO!J$4&amp;$E658),'Hoja de Trabajo para listado'!$AB$151:$BA$151,0)),0)+IFERROR(INDEX('Hoja de Trabajo para listado'!$BC$155:$CB$1048576,MATCH($A658,'Hoja de Trabajo para listado'!$BC$155:$BC$1048576,0),MATCH((CUADRO!J$4&amp;$E658),'Hoja de Trabajo para listado'!$BC$151:$CB$151,0)),0)+IFERROR(INDEX('Hoja de Trabajo para listado'!$DE$153:$DG$274,MATCH($A658,'Hoja de Trabajo para listado'!$DE$153:$DE$1048576,0),MATCH((CUADRO!J$4&amp;$E658),'Hoja de Trabajo para listado'!$DE$151:$DG$151,0)),0)+IFERROR(INDEX('Hoja de Trabajo para listado'!$CD$155:$DC$1048576,MATCH($A658,'Hoja de Trabajo para listado'!$CD$155:$CD$1048576,0),MATCH((CUADRO!J$4&amp;$E658),'Hoja de Trabajo para listado'!$CD$151:$DC$151,0)),0)</f>
        <v>0</v>
      </c>
      <c r="K658" s="241">
        <f ca="1">+IFERROR(INDEX('Hoja de Trabajo para listado'!$A$155:$Z$1048576,MATCH($A658,'Hoja de Trabajo para listado'!$A$155:$A$1048576,0),MATCH((CUADRO!K$4&amp;$E658),'Hoja de Trabajo para listado'!$A$151:$Z$151,0)),0)+IFERROR(INDEX('Hoja de Trabajo para listado'!$AB$155:$BA$1048576,MATCH($A658,'Hoja de Trabajo para listado'!$AB$155:$AB$1048576,0),MATCH((CUADRO!K$4&amp;$E658),'Hoja de Trabajo para listado'!$AB$151:$BA$151,0)),0)+IFERROR(INDEX('Hoja de Trabajo para listado'!$BC$155:$CB$1048576,MATCH($A658,'Hoja de Trabajo para listado'!$BC$155:$BC$1048576,0),MATCH((CUADRO!K$4&amp;$E658),'Hoja de Trabajo para listado'!$BC$151:$CB$151,0)),0)+IFERROR(INDEX('Hoja de Trabajo para listado'!$DE$153:$DG$274,MATCH($A658,'Hoja de Trabajo para listado'!$DE$153:$DE$1048576,0),MATCH((CUADRO!K$4&amp;$E658),'Hoja de Trabajo para listado'!$DE$151:$DG$151,0)),0)+IFERROR(INDEX('Hoja de Trabajo para listado'!$CD$155:$DC$1048576,MATCH($A658,'Hoja de Trabajo para listado'!$CD$155:$CD$1048576,0),MATCH((CUADRO!K$4&amp;$E658),'Hoja de Trabajo para listado'!$CD$151:$DC$151,0)),0)</f>
        <v>0</v>
      </c>
      <c r="L658" s="241">
        <f ca="1">+IFERROR(INDEX('Hoja de Trabajo para listado'!$A$155:$Z$1048576,MATCH($A658,'Hoja de Trabajo para listado'!$A$155:$A$1048576,0),MATCH((CUADRO!L$4&amp;$E658),'Hoja de Trabajo para listado'!$A$151:$Z$151,0)),0)+IFERROR(INDEX('Hoja de Trabajo para listado'!$AB$155:$BA$1048576,MATCH($A658,'Hoja de Trabajo para listado'!$AB$155:$AB$1048576,0),MATCH((CUADRO!L$4&amp;$E658),'Hoja de Trabajo para listado'!$AB$151:$BA$151,0)),0)+IFERROR(INDEX('Hoja de Trabajo para listado'!$BC$155:$CB$1048576,MATCH($A658,'Hoja de Trabajo para listado'!$BC$155:$BC$1048576,0),MATCH((CUADRO!L$4&amp;$E658),'Hoja de Trabajo para listado'!$BC$151:$CB$151,0)),0)+IFERROR(INDEX('Hoja de Trabajo para listado'!$DE$153:$DG$274,MATCH($A658,'Hoja de Trabajo para listado'!$DE$153:$DE$1048576,0),MATCH((CUADRO!L$4&amp;$E658),'Hoja de Trabajo para listado'!$DE$151:$DG$151,0)),0)+IFERROR(INDEX('Hoja de Trabajo para listado'!$CD$155:$DC$1048576,MATCH($A658,'Hoja de Trabajo para listado'!$CD$155:$CD$1048576,0),MATCH((CUADRO!L$4&amp;$E658),'Hoja de Trabajo para listado'!$CD$151:$DC$151,0)),0)</f>
        <v>0</v>
      </c>
      <c r="M658" s="241">
        <f ca="1">+IFERROR(INDEX('Hoja de Trabajo para listado'!$A$155:$Z$1048576,MATCH($A658,'Hoja de Trabajo para listado'!$A$155:$A$1048576,0),MATCH((CUADRO!M$4&amp;$E658),'Hoja de Trabajo para listado'!$A$151:$Z$151,0)),0)+IFERROR(INDEX('Hoja de Trabajo para listado'!$AB$155:$BA$1048576,MATCH($A658,'Hoja de Trabajo para listado'!$AB$155:$AB$1048576,0),MATCH((CUADRO!M$4&amp;$E658),'Hoja de Trabajo para listado'!$AB$151:$BA$151,0)),0)+IFERROR(INDEX('Hoja de Trabajo para listado'!$BC$155:$CB$1048576,MATCH($A658,'Hoja de Trabajo para listado'!$BC$155:$BC$1048576,0),MATCH((CUADRO!M$4&amp;$E658),'Hoja de Trabajo para listado'!$BC$151:$CB$151,0)),0)+IFERROR(INDEX('Hoja de Trabajo para listado'!$DE$153:$DG$274,MATCH($A658,'Hoja de Trabajo para listado'!$DE$153:$DE$1048576,0),MATCH((CUADRO!M$4&amp;$E658),'Hoja de Trabajo para listado'!$DE$151:$DG$151,0)),0)+IFERROR(INDEX('Hoja de Trabajo para listado'!$CD$155:$DC$1048576,MATCH($A658,'Hoja de Trabajo para listado'!$CD$155:$CD$1048576,0),MATCH((CUADRO!M$4&amp;$E658),'Hoja de Trabajo para listado'!$CD$151:$DC$151,0)),0)</f>
        <v>0</v>
      </c>
      <c r="N658" s="241">
        <f ca="1">+IFERROR(INDEX('Hoja de Trabajo para listado'!$A$155:$Z$1048576,MATCH($A658,'Hoja de Trabajo para listado'!$A$155:$A$1048576,0),MATCH((CUADRO!N$4&amp;$E658),'Hoja de Trabajo para listado'!$A$151:$Z$151,0)),0)+IFERROR(INDEX('Hoja de Trabajo para listado'!$AB$155:$BA$1048576,MATCH($A658,'Hoja de Trabajo para listado'!$AB$155:$AB$1048576,0),MATCH((CUADRO!N$4&amp;$E658),'Hoja de Trabajo para listado'!$AB$151:$BA$151,0)),0)+IFERROR(INDEX('Hoja de Trabajo para listado'!$BC$155:$CB$1048576,MATCH($A658,'Hoja de Trabajo para listado'!$BC$155:$BC$1048576,0),MATCH((CUADRO!N$4&amp;$E658),'Hoja de Trabajo para listado'!$BC$151:$CB$151,0)),0)+IFERROR(INDEX('Hoja de Trabajo para listado'!$DE$153:$DG$274,MATCH($A658,'Hoja de Trabajo para listado'!$DE$153:$DE$1048576,0),MATCH((CUADRO!N$4&amp;$E658),'Hoja de Trabajo para listado'!$DE$151:$DG$151,0)),0)+IFERROR(INDEX('Hoja de Trabajo para listado'!$CD$155:$DC$1048576,MATCH($A658,'Hoja de Trabajo para listado'!$CD$155:$CD$1048576,0),MATCH((CUADRO!N$4&amp;$E658),'Hoja de Trabajo para listado'!$CD$151:$DC$151,0)),0)</f>
        <v>0</v>
      </c>
      <c r="O658" s="241">
        <f ca="1">+IFERROR(INDEX('Hoja de Trabajo para listado'!$A$155:$Z$1048576,MATCH($A658,'Hoja de Trabajo para listado'!$A$155:$A$1048576,0),MATCH((CUADRO!O$4&amp;$E658),'Hoja de Trabajo para listado'!$A$151:$Z$151,0)),0)+IFERROR(INDEX('Hoja de Trabajo para listado'!$AB$155:$BA$1048576,MATCH($A658,'Hoja de Trabajo para listado'!$AB$155:$AB$1048576,0),MATCH((CUADRO!O$4&amp;$E658),'Hoja de Trabajo para listado'!$AB$151:$BA$151,0)),0)+IFERROR(INDEX('Hoja de Trabajo para listado'!$BC$155:$CB$1048576,MATCH($A658,'Hoja de Trabajo para listado'!$BC$155:$BC$1048576,0),MATCH((CUADRO!O$4&amp;$E658),'Hoja de Trabajo para listado'!$BC$151:$CB$151,0)),0)+IFERROR(INDEX('Hoja de Trabajo para listado'!$DE$153:$DG$274,MATCH($A658,'Hoja de Trabajo para listado'!$DE$153:$DE$1048576,0),MATCH((CUADRO!O$4&amp;$E658),'Hoja de Trabajo para listado'!$DE$151:$DG$151,0)),0)+IFERROR(INDEX('Hoja de Trabajo para listado'!$CD$155:$DC$1048576,MATCH($A658,'Hoja de Trabajo para listado'!$CD$155:$CD$1048576,0),MATCH((CUADRO!O$4&amp;$E658),'Hoja de Trabajo para listado'!$CD$151:$DC$151,0)),0)</f>
        <v>0</v>
      </c>
      <c r="P658" s="241">
        <f ca="1">+IFERROR(INDEX('Hoja de Trabajo para listado'!$A$155:$Z$1048576,MATCH($A658,'Hoja de Trabajo para listado'!$A$155:$A$1048576,0),MATCH((CUADRO!P$4&amp;$E658),'Hoja de Trabajo para listado'!$A$151:$Z$151,0)),0)+IFERROR(INDEX('Hoja de Trabajo para listado'!$AB$155:$BA$1048576,MATCH($A658,'Hoja de Trabajo para listado'!$AB$155:$AB$1048576,0),MATCH((CUADRO!P$4&amp;$E658),'Hoja de Trabajo para listado'!$AB$151:$BA$151,0)),0)+IFERROR(INDEX('Hoja de Trabajo para listado'!$BC$155:$CB$1048576,MATCH($A658,'Hoja de Trabajo para listado'!$BC$155:$BC$1048576,0),MATCH((CUADRO!P$4&amp;$E658),'Hoja de Trabajo para listado'!$BC$151:$CB$151,0)),0)+IFERROR(INDEX('Hoja de Trabajo para listado'!$DE$153:$DG$274,MATCH($A658,'Hoja de Trabajo para listado'!$DE$153:$DE$1048576,0),MATCH((CUADRO!P$4&amp;$E658),'Hoja de Trabajo para listado'!$DE$151:$DG$151,0)),0)+IFERROR(INDEX('Hoja de Trabajo para listado'!$CD$155:$DC$1048576,MATCH($A658,'Hoja de Trabajo para listado'!$CD$155:$CD$1048576,0),MATCH((CUADRO!P$4&amp;$E658),'Hoja de Trabajo para listado'!$CD$151:$DC$151,0)),0)</f>
        <v>0</v>
      </c>
      <c r="Q658" s="241">
        <f ca="1">+IFERROR(INDEX('Hoja de Trabajo para listado'!$A$155:$Z$1048576,MATCH($A658,'Hoja de Trabajo para listado'!$A$155:$A$1048576,0),MATCH((CUADRO!Q$4&amp;$E658),'Hoja de Trabajo para listado'!$A$151:$Z$151,0)),0)+IFERROR(INDEX('Hoja de Trabajo para listado'!$AB$155:$BA$1048576,MATCH($A658,'Hoja de Trabajo para listado'!$AB$155:$AB$1048576,0),MATCH((CUADRO!Q$4&amp;$E658),'Hoja de Trabajo para listado'!$AB$151:$BA$151,0)),0)+IFERROR(INDEX('Hoja de Trabajo para listado'!$BC$155:$CB$1048576,MATCH($A658,'Hoja de Trabajo para listado'!$BC$155:$BC$1048576,0),MATCH((CUADRO!Q$4&amp;$E658),'Hoja de Trabajo para listado'!$BC$151:$CB$151,0)),0)+IFERROR(INDEX('Hoja de Trabajo para listado'!$DE$153:$DG$274,MATCH($A658,'Hoja de Trabajo para listado'!$DE$153:$DE$1048576,0),MATCH((CUADRO!Q$4&amp;$E658),'Hoja de Trabajo para listado'!$DE$151:$DG$151,0)),0)+IFERROR(INDEX('Hoja de Trabajo para listado'!$CD$155:$DC$1048576,MATCH($A658,'Hoja de Trabajo para listado'!$CD$155:$CD$1048576,0),MATCH((CUADRO!Q$4&amp;$E658),'Hoja de Trabajo para listado'!$CD$151:$DC$151,0)),0)</f>
        <v>0</v>
      </c>
      <c r="R658" s="241">
        <f t="shared" ca="1" si="27"/>
        <v>0</v>
      </c>
      <c r="S658" s="247">
        <f ca="1">+R657+R658</f>
        <v>0</v>
      </c>
      <c r="T658" s="241">
        <f ca="1">+S658</f>
        <v>0</v>
      </c>
      <c r="U658" s="240">
        <f t="shared" si="28"/>
        <v>2</v>
      </c>
      <c r="V658" s="327" t="str">
        <f>+VLOOKUP(A658,bd_lista!$A$3:$E$592,5,FALSE)</f>
        <v>Gobiernos Autonomos Municipales</v>
      </c>
      <c r="W658" s="398"/>
      <c r="X658" s="240">
        <f>+VLOOKUP(A658,[4]Sheet1!$A$13:$D$744,4,FALSE)</f>
        <v>0</v>
      </c>
      <c r="Y658" s="240" t="e">
        <f>+VLOOKUP(X658,bd_lista!$A$3:$C$592,3,FALSE)</f>
        <v>#N/A</v>
      </c>
      <c r="Z658" s="288"/>
      <c r="AA658" s="289"/>
    </row>
    <row r="659" spans="1:27" customFormat="1" ht="27" hidden="1" customHeight="1">
      <c r="A659" s="32">
        <v>1281</v>
      </c>
      <c r="B659" s="393">
        <f>+A659</f>
        <v>1281</v>
      </c>
      <c r="C659" s="245" t="str">
        <f>+VLOOKUP(A659,bd_lista!$A$3:$C$592,3,FALSE)</f>
        <v>Gobierno Autónomo Municipal de Huarina</v>
      </c>
      <c r="D659" s="395" t="str">
        <f>+C659</f>
        <v>Gobierno Autónomo Municipal de Huarina</v>
      </c>
      <c r="E659" s="240" t="s">
        <v>1303</v>
      </c>
      <c r="F659" s="241">
        <f ca="1">+IFERROR(INDEX('Hoja de Trabajo para listado'!$A$155:$Z$1048576,MATCH($A659,'Hoja de Trabajo para listado'!$A$155:$A$1048576,0),MATCH((CUADRO!F$4&amp;$E659),'Hoja de Trabajo para listado'!$A$151:$Z$151,0)),0)+IFERROR(INDEX('Hoja de Trabajo para listado'!$AB$155:$BA$1048576,MATCH($A659,'Hoja de Trabajo para listado'!$AB$155:$AB$1048576,0),MATCH((CUADRO!F$4&amp;$E659),'Hoja de Trabajo para listado'!$AB$151:$BA$151,0)),0)+IFERROR(INDEX('Hoja de Trabajo para listado'!$BC$155:$CB$1048576,MATCH($A659,'Hoja de Trabajo para listado'!$BC$155:$BC$1048576,0),MATCH((CUADRO!F$4&amp;$E659),'Hoja de Trabajo para listado'!$BC$151:$CB$151,0)),0)+IFERROR(INDEX('Hoja de Trabajo para listado'!$DE$153:$DG$274,MATCH($A659,'Hoja de Trabajo para listado'!$DE$153:$DE$1048576,0),MATCH((CUADRO!F$4&amp;$E659),'Hoja de Trabajo para listado'!$DE$151:$DG$151,0)),0)+IFERROR(INDEX('Hoja de Trabajo para listado'!$CD$155:$DC$1048576,MATCH($A659,'Hoja de Trabajo para listado'!$CD$155:$CD$1048576,0),MATCH((CUADRO!F$4&amp;$E659),'Hoja de Trabajo para listado'!$CD$151:$DC$151,0)),0)</f>
        <v>0</v>
      </c>
      <c r="G659" s="241">
        <f ca="1">+IFERROR(INDEX('Hoja de Trabajo para listado'!$A$155:$Z$1048576,MATCH($A659,'Hoja de Trabajo para listado'!$A$155:$A$1048576,0),MATCH((CUADRO!G$4&amp;$E659),'Hoja de Trabajo para listado'!$A$151:$Z$151,0)),0)+IFERROR(INDEX('Hoja de Trabajo para listado'!$AB$155:$BA$1048576,MATCH($A659,'Hoja de Trabajo para listado'!$AB$155:$AB$1048576,0),MATCH((CUADRO!G$4&amp;$E659),'Hoja de Trabajo para listado'!$AB$151:$BA$151,0)),0)+IFERROR(INDEX('Hoja de Trabajo para listado'!$BC$155:$CB$1048576,MATCH($A659,'Hoja de Trabajo para listado'!$BC$155:$BC$1048576,0),MATCH((CUADRO!G$4&amp;$E659),'Hoja de Trabajo para listado'!$BC$151:$CB$151,0)),0)+IFERROR(INDEX('Hoja de Trabajo para listado'!$DE$153:$DG$274,MATCH($A659,'Hoja de Trabajo para listado'!$DE$153:$DE$1048576,0),MATCH((CUADRO!G$4&amp;$E659),'Hoja de Trabajo para listado'!$DE$151:$DG$151,0)),0)+IFERROR(INDEX('Hoja de Trabajo para listado'!$CD$155:$DC$1048576,MATCH($A659,'Hoja de Trabajo para listado'!$CD$155:$CD$1048576,0),MATCH((CUADRO!G$4&amp;$E659),'Hoja de Trabajo para listado'!$CD$151:$DC$151,0)),0)</f>
        <v>0</v>
      </c>
      <c r="H659" s="241">
        <f ca="1">+IFERROR(INDEX('Hoja de Trabajo para listado'!$A$155:$Z$1048576,MATCH($A659,'Hoja de Trabajo para listado'!$A$155:$A$1048576,0),MATCH((CUADRO!H$4&amp;$E659),'Hoja de Trabajo para listado'!$A$151:$Z$151,0)),0)+IFERROR(INDEX('Hoja de Trabajo para listado'!$AB$155:$BA$1048576,MATCH($A659,'Hoja de Trabajo para listado'!$AB$155:$AB$1048576,0),MATCH((CUADRO!H$4&amp;$E659),'Hoja de Trabajo para listado'!$AB$151:$BA$151,0)),0)+IFERROR(INDEX('Hoja de Trabajo para listado'!$BC$155:$CB$1048576,MATCH($A659,'Hoja de Trabajo para listado'!$BC$155:$BC$1048576,0),MATCH((CUADRO!H$4&amp;$E659),'Hoja de Trabajo para listado'!$BC$151:$CB$151,0)),0)+IFERROR(INDEX('Hoja de Trabajo para listado'!$DE$153:$DG$274,MATCH($A659,'Hoja de Trabajo para listado'!$DE$153:$DE$1048576,0),MATCH((CUADRO!H$4&amp;$E659),'Hoja de Trabajo para listado'!$DE$151:$DG$151,0)),0)+IFERROR(INDEX('Hoja de Trabajo para listado'!$CD$155:$DC$1048576,MATCH($A659,'Hoja de Trabajo para listado'!$CD$155:$CD$1048576,0),MATCH((CUADRO!H$4&amp;$E659),'Hoja de Trabajo para listado'!$CD$151:$DC$151,0)),0)</f>
        <v>0</v>
      </c>
      <c r="I659" s="241">
        <f ca="1">+IFERROR(INDEX('Hoja de Trabajo para listado'!$A$155:$Z$1048576,MATCH($A659,'Hoja de Trabajo para listado'!$A$155:$A$1048576,0),MATCH((CUADRO!I$4&amp;$E659),'Hoja de Trabajo para listado'!$A$151:$Z$151,0)),0)+IFERROR(INDEX('Hoja de Trabajo para listado'!$AB$155:$BA$1048576,MATCH($A659,'Hoja de Trabajo para listado'!$AB$155:$AB$1048576,0),MATCH((CUADRO!I$4&amp;$E659),'Hoja de Trabajo para listado'!$AB$151:$BA$151,0)),0)+IFERROR(INDEX('Hoja de Trabajo para listado'!$BC$155:$CB$1048576,MATCH($A659,'Hoja de Trabajo para listado'!$BC$155:$BC$1048576,0),MATCH((CUADRO!I$4&amp;$E659),'Hoja de Trabajo para listado'!$BC$151:$CB$151,0)),0)+IFERROR(INDEX('Hoja de Trabajo para listado'!$DE$153:$DG$274,MATCH($A659,'Hoja de Trabajo para listado'!$DE$153:$DE$1048576,0),MATCH((CUADRO!I$4&amp;$E659),'Hoja de Trabajo para listado'!$DE$151:$DG$151,0)),0)+IFERROR(INDEX('Hoja de Trabajo para listado'!$CD$155:$DC$1048576,MATCH($A659,'Hoja de Trabajo para listado'!$CD$155:$CD$1048576,0),MATCH((CUADRO!I$4&amp;$E659),'Hoja de Trabajo para listado'!$CD$151:$DC$151,0)),0)</f>
        <v>0</v>
      </c>
      <c r="J659" s="241">
        <f ca="1">+IFERROR(INDEX('Hoja de Trabajo para listado'!$A$155:$Z$1048576,MATCH($A659,'Hoja de Trabajo para listado'!$A$155:$A$1048576,0),MATCH((CUADRO!J$4&amp;$E659),'Hoja de Trabajo para listado'!$A$151:$Z$151,0)),0)+IFERROR(INDEX('Hoja de Trabajo para listado'!$AB$155:$BA$1048576,MATCH($A659,'Hoja de Trabajo para listado'!$AB$155:$AB$1048576,0),MATCH((CUADRO!J$4&amp;$E659),'Hoja de Trabajo para listado'!$AB$151:$BA$151,0)),0)+IFERROR(INDEX('Hoja de Trabajo para listado'!$BC$155:$CB$1048576,MATCH($A659,'Hoja de Trabajo para listado'!$BC$155:$BC$1048576,0),MATCH((CUADRO!J$4&amp;$E659),'Hoja de Trabajo para listado'!$BC$151:$CB$151,0)),0)+IFERROR(INDEX('Hoja de Trabajo para listado'!$DE$153:$DG$274,MATCH($A659,'Hoja de Trabajo para listado'!$DE$153:$DE$1048576,0),MATCH((CUADRO!J$4&amp;$E659),'Hoja de Trabajo para listado'!$DE$151:$DG$151,0)),0)+IFERROR(INDEX('Hoja de Trabajo para listado'!$CD$155:$DC$1048576,MATCH($A659,'Hoja de Trabajo para listado'!$CD$155:$CD$1048576,0),MATCH((CUADRO!J$4&amp;$E659),'Hoja de Trabajo para listado'!$CD$151:$DC$151,0)),0)</f>
        <v>0</v>
      </c>
      <c r="K659" s="241">
        <f ca="1">+IFERROR(INDEX('Hoja de Trabajo para listado'!$A$155:$Z$1048576,MATCH($A659,'Hoja de Trabajo para listado'!$A$155:$A$1048576,0),MATCH((CUADRO!K$4&amp;$E659),'Hoja de Trabajo para listado'!$A$151:$Z$151,0)),0)+IFERROR(INDEX('Hoja de Trabajo para listado'!$AB$155:$BA$1048576,MATCH($A659,'Hoja de Trabajo para listado'!$AB$155:$AB$1048576,0),MATCH((CUADRO!K$4&amp;$E659),'Hoja de Trabajo para listado'!$AB$151:$BA$151,0)),0)+IFERROR(INDEX('Hoja de Trabajo para listado'!$BC$155:$CB$1048576,MATCH($A659,'Hoja de Trabajo para listado'!$BC$155:$BC$1048576,0),MATCH((CUADRO!K$4&amp;$E659),'Hoja de Trabajo para listado'!$BC$151:$CB$151,0)),0)+IFERROR(INDEX('Hoja de Trabajo para listado'!$DE$153:$DG$274,MATCH($A659,'Hoja de Trabajo para listado'!$DE$153:$DE$1048576,0),MATCH((CUADRO!K$4&amp;$E659),'Hoja de Trabajo para listado'!$DE$151:$DG$151,0)),0)+IFERROR(INDEX('Hoja de Trabajo para listado'!$CD$155:$DC$1048576,MATCH($A659,'Hoja de Trabajo para listado'!$CD$155:$CD$1048576,0),MATCH((CUADRO!K$4&amp;$E659),'Hoja de Trabajo para listado'!$CD$151:$DC$151,0)),0)</f>
        <v>0</v>
      </c>
      <c r="L659" s="241">
        <f ca="1">+IFERROR(INDEX('Hoja de Trabajo para listado'!$A$155:$Z$1048576,MATCH($A659,'Hoja de Trabajo para listado'!$A$155:$A$1048576,0),MATCH((CUADRO!L$4&amp;$E659),'Hoja de Trabajo para listado'!$A$151:$Z$151,0)),0)+IFERROR(INDEX('Hoja de Trabajo para listado'!$AB$155:$BA$1048576,MATCH($A659,'Hoja de Trabajo para listado'!$AB$155:$AB$1048576,0),MATCH((CUADRO!L$4&amp;$E659),'Hoja de Trabajo para listado'!$AB$151:$BA$151,0)),0)+IFERROR(INDEX('Hoja de Trabajo para listado'!$BC$155:$CB$1048576,MATCH($A659,'Hoja de Trabajo para listado'!$BC$155:$BC$1048576,0),MATCH((CUADRO!L$4&amp;$E659),'Hoja de Trabajo para listado'!$BC$151:$CB$151,0)),0)+IFERROR(INDEX('Hoja de Trabajo para listado'!$DE$153:$DG$274,MATCH($A659,'Hoja de Trabajo para listado'!$DE$153:$DE$1048576,0),MATCH((CUADRO!L$4&amp;$E659),'Hoja de Trabajo para listado'!$DE$151:$DG$151,0)),0)+IFERROR(INDEX('Hoja de Trabajo para listado'!$CD$155:$DC$1048576,MATCH($A659,'Hoja de Trabajo para listado'!$CD$155:$CD$1048576,0),MATCH((CUADRO!L$4&amp;$E659),'Hoja de Trabajo para listado'!$CD$151:$DC$151,0)),0)</f>
        <v>0</v>
      </c>
      <c r="M659" s="241">
        <f ca="1">+IFERROR(INDEX('Hoja de Trabajo para listado'!$A$155:$Z$1048576,MATCH($A659,'Hoja de Trabajo para listado'!$A$155:$A$1048576,0),MATCH((CUADRO!M$4&amp;$E659),'Hoja de Trabajo para listado'!$A$151:$Z$151,0)),0)+IFERROR(INDEX('Hoja de Trabajo para listado'!$AB$155:$BA$1048576,MATCH($A659,'Hoja de Trabajo para listado'!$AB$155:$AB$1048576,0),MATCH((CUADRO!M$4&amp;$E659),'Hoja de Trabajo para listado'!$AB$151:$BA$151,0)),0)+IFERROR(INDEX('Hoja de Trabajo para listado'!$BC$155:$CB$1048576,MATCH($A659,'Hoja de Trabajo para listado'!$BC$155:$BC$1048576,0),MATCH((CUADRO!M$4&amp;$E659),'Hoja de Trabajo para listado'!$BC$151:$CB$151,0)),0)+IFERROR(INDEX('Hoja de Trabajo para listado'!$DE$153:$DG$274,MATCH($A659,'Hoja de Trabajo para listado'!$DE$153:$DE$1048576,0),MATCH((CUADRO!M$4&amp;$E659),'Hoja de Trabajo para listado'!$DE$151:$DG$151,0)),0)+IFERROR(INDEX('Hoja de Trabajo para listado'!$CD$155:$DC$1048576,MATCH($A659,'Hoja de Trabajo para listado'!$CD$155:$CD$1048576,0),MATCH((CUADRO!M$4&amp;$E659),'Hoja de Trabajo para listado'!$CD$151:$DC$151,0)),0)</f>
        <v>0</v>
      </c>
      <c r="N659" s="241">
        <f ca="1">+IFERROR(INDEX('Hoja de Trabajo para listado'!$A$155:$Z$1048576,MATCH($A659,'Hoja de Trabajo para listado'!$A$155:$A$1048576,0),MATCH((CUADRO!N$4&amp;$E659),'Hoja de Trabajo para listado'!$A$151:$Z$151,0)),0)+IFERROR(INDEX('Hoja de Trabajo para listado'!$AB$155:$BA$1048576,MATCH($A659,'Hoja de Trabajo para listado'!$AB$155:$AB$1048576,0),MATCH((CUADRO!N$4&amp;$E659),'Hoja de Trabajo para listado'!$AB$151:$BA$151,0)),0)+IFERROR(INDEX('Hoja de Trabajo para listado'!$BC$155:$CB$1048576,MATCH($A659,'Hoja de Trabajo para listado'!$BC$155:$BC$1048576,0),MATCH((CUADRO!N$4&amp;$E659),'Hoja de Trabajo para listado'!$BC$151:$CB$151,0)),0)+IFERROR(INDEX('Hoja de Trabajo para listado'!$DE$153:$DG$274,MATCH($A659,'Hoja de Trabajo para listado'!$DE$153:$DE$1048576,0),MATCH((CUADRO!N$4&amp;$E659),'Hoja de Trabajo para listado'!$DE$151:$DG$151,0)),0)+IFERROR(INDEX('Hoja de Trabajo para listado'!$CD$155:$DC$1048576,MATCH($A659,'Hoja de Trabajo para listado'!$CD$155:$CD$1048576,0),MATCH((CUADRO!N$4&amp;$E659),'Hoja de Trabajo para listado'!$CD$151:$DC$151,0)),0)</f>
        <v>0</v>
      </c>
      <c r="O659" s="241">
        <f ca="1">+IFERROR(INDEX('Hoja de Trabajo para listado'!$A$155:$Z$1048576,MATCH($A659,'Hoja de Trabajo para listado'!$A$155:$A$1048576,0),MATCH((CUADRO!O$4&amp;$E659),'Hoja de Trabajo para listado'!$A$151:$Z$151,0)),0)+IFERROR(INDEX('Hoja de Trabajo para listado'!$AB$155:$BA$1048576,MATCH($A659,'Hoja de Trabajo para listado'!$AB$155:$AB$1048576,0),MATCH((CUADRO!O$4&amp;$E659),'Hoja de Trabajo para listado'!$AB$151:$BA$151,0)),0)+IFERROR(INDEX('Hoja de Trabajo para listado'!$BC$155:$CB$1048576,MATCH($A659,'Hoja de Trabajo para listado'!$BC$155:$BC$1048576,0),MATCH((CUADRO!O$4&amp;$E659),'Hoja de Trabajo para listado'!$BC$151:$CB$151,0)),0)+IFERROR(INDEX('Hoja de Trabajo para listado'!$DE$153:$DG$274,MATCH($A659,'Hoja de Trabajo para listado'!$DE$153:$DE$1048576,0),MATCH((CUADRO!O$4&amp;$E659),'Hoja de Trabajo para listado'!$DE$151:$DG$151,0)),0)+IFERROR(INDEX('Hoja de Trabajo para listado'!$CD$155:$DC$1048576,MATCH($A659,'Hoja de Trabajo para listado'!$CD$155:$CD$1048576,0),MATCH((CUADRO!O$4&amp;$E659),'Hoja de Trabajo para listado'!$CD$151:$DC$151,0)),0)</f>
        <v>0</v>
      </c>
      <c r="P659" s="241">
        <f ca="1">+IFERROR(INDEX('Hoja de Trabajo para listado'!$A$155:$Z$1048576,MATCH($A659,'Hoja de Trabajo para listado'!$A$155:$A$1048576,0),MATCH((CUADRO!P$4&amp;$E659),'Hoja de Trabajo para listado'!$A$151:$Z$151,0)),0)+IFERROR(INDEX('Hoja de Trabajo para listado'!$AB$155:$BA$1048576,MATCH($A659,'Hoja de Trabajo para listado'!$AB$155:$AB$1048576,0),MATCH((CUADRO!P$4&amp;$E659),'Hoja de Trabajo para listado'!$AB$151:$BA$151,0)),0)+IFERROR(INDEX('Hoja de Trabajo para listado'!$BC$155:$CB$1048576,MATCH($A659,'Hoja de Trabajo para listado'!$BC$155:$BC$1048576,0),MATCH((CUADRO!P$4&amp;$E659),'Hoja de Trabajo para listado'!$BC$151:$CB$151,0)),0)+IFERROR(INDEX('Hoja de Trabajo para listado'!$DE$153:$DG$274,MATCH($A659,'Hoja de Trabajo para listado'!$DE$153:$DE$1048576,0),MATCH((CUADRO!P$4&amp;$E659),'Hoja de Trabajo para listado'!$DE$151:$DG$151,0)),0)+IFERROR(INDEX('Hoja de Trabajo para listado'!$CD$155:$DC$1048576,MATCH($A659,'Hoja de Trabajo para listado'!$CD$155:$CD$1048576,0),MATCH((CUADRO!P$4&amp;$E659),'Hoja de Trabajo para listado'!$CD$151:$DC$151,0)),0)</f>
        <v>0</v>
      </c>
      <c r="Q659" s="241">
        <f ca="1">+IFERROR(INDEX('Hoja de Trabajo para listado'!$A$155:$Z$1048576,MATCH($A659,'Hoja de Trabajo para listado'!$A$155:$A$1048576,0),MATCH((CUADRO!Q$4&amp;$E659),'Hoja de Trabajo para listado'!$A$151:$Z$151,0)),0)+IFERROR(INDEX('Hoja de Trabajo para listado'!$AB$155:$BA$1048576,MATCH($A659,'Hoja de Trabajo para listado'!$AB$155:$AB$1048576,0),MATCH((CUADRO!Q$4&amp;$E659),'Hoja de Trabajo para listado'!$AB$151:$BA$151,0)),0)+IFERROR(INDEX('Hoja de Trabajo para listado'!$BC$155:$CB$1048576,MATCH($A659,'Hoja de Trabajo para listado'!$BC$155:$BC$1048576,0),MATCH((CUADRO!Q$4&amp;$E659),'Hoja de Trabajo para listado'!$BC$151:$CB$151,0)),0)+IFERROR(INDEX('Hoja de Trabajo para listado'!$DE$153:$DG$274,MATCH($A659,'Hoja de Trabajo para listado'!$DE$153:$DE$1048576,0),MATCH((CUADRO!Q$4&amp;$E659),'Hoja de Trabajo para listado'!$DE$151:$DG$151,0)),0)+IFERROR(INDEX('Hoja de Trabajo para listado'!$CD$155:$DC$1048576,MATCH($A659,'Hoja de Trabajo para listado'!$CD$155:$CD$1048576,0),MATCH((CUADRO!Q$4&amp;$E659),'Hoja de Trabajo para listado'!$CD$151:$DC$151,0)),0)</f>
        <v>0</v>
      </c>
      <c r="R659" s="241">
        <f t="shared" ca="1" si="27"/>
        <v>0</v>
      </c>
      <c r="S659" s="247"/>
      <c r="T659" s="241">
        <f ca="1">+T660</f>
        <v>0</v>
      </c>
      <c r="U659" s="240">
        <f t="shared" si="28"/>
        <v>1</v>
      </c>
      <c r="V659" s="327" t="str">
        <f>+VLOOKUP(A659,bd_lista!$A$3:$E$592,5,FALSE)</f>
        <v>Gobiernos Autonomos Municipales</v>
      </c>
      <c r="W659" s="397" t="str">
        <f>+V659</f>
        <v>Gobiernos Autonomos Municipales</v>
      </c>
      <c r="X659" s="240">
        <f>+VLOOKUP(A659,[4]Sheet1!$A$13:$D$744,4,FALSE)</f>
        <v>0</v>
      </c>
      <c r="Y659" s="240" t="e">
        <f>+VLOOKUP(X659,bd_lista!$A$3:$C$592,3,FALSE)</f>
        <v>#N/A</v>
      </c>
      <c r="Z659" s="290">
        <f>+X659</f>
        <v>0</v>
      </c>
      <c r="AA659" s="291" t="e">
        <f>+Y659</f>
        <v>#N/A</v>
      </c>
    </row>
    <row r="660" spans="1:27" customFormat="1" ht="27" hidden="1" customHeight="1">
      <c r="A660" s="32">
        <v>1281</v>
      </c>
      <c r="B660" s="394"/>
      <c r="C660" s="245" t="str">
        <f>+VLOOKUP(A660,bd_lista!$A$3:$C$592,3,FALSE)</f>
        <v>Gobierno Autónomo Municipal de Huarina</v>
      </c>
      <c r="D660" s="396"/>
      <c r="E660" s="242" t="s">
        <v>1304</v>
      </c>
      <c r="F660" s="241">
        <f ca="1">+IFERROR(INDEX('Hoja de Trabajo para listado'!$A$155:$Z$1048576,MATCH($A660,'Hoja de Trabajo para listado'!$A$155:$A$1048576,0),MATCH((CUADRO!F$4&amp;$E660),'Hoja de Trabajo para listado'!$A$151:$Z$151,0)),0)+IFERROR(INDEX('Hoja de Trabajo para listado'!$AB$155:$BA$1048576,MATCH($A660,'Hoja de Trabajo para listado'!$AB$155:$AB$1048576,0),MATCH((CUADRO!F$4&amp;$E660),'Hoja de Trabajo para listado'!$AB$151:$BA$151,0)),0)+IFERROR(INDEX('Hoja de Trabajo para listado'!$BC$155:$CB$1048576,MATCH($A660,'Hoja de Trabajo para listado'!$BC$155:$BC$1048576,0),MATCH((CUADRO!F$4&amp;$E660),'Hoja de Trabajo para listado'!$BC$151:$CB$151,0)),0)+IFERROR(INDEX('Hoja de Trabajo para listado'!$DE$153:$DG$274,MATCH($A660,'Hoja de Trabajo para listado'!$DE$153:$DE$1048576,0),MATCH((CUADRO!F$4&amp;$E660),'Hoja de Trabajo para listado'!$DE$151:$DG$151,0)),0)+IFERROR(INDEX('Hoja de Trabajo para listado'!$CD$155:$DC$1048576,MATCH($A660,'Hoja de Trabajo para listado'!$CD$155:$CD$1048576,0),MATCH((CUADRO!F$4&amp;$E660),'Hoja de Trabajo para listado'!$CD$151:$DC$151,0)),0)</f>
        <v>0</v>
      </c>
      <c r="G660" s="241">
        <f ca="1">+IFERROR(INDEX('Hoja de Trabajo para listado'!$A$155:$Z$1048576,MATCH($A660,'Hoja de Trabajo para listado'!$A$155:$A$1048576,0),MATCH((CUADRO!G$4&amp;$E660),'Hoja de Trabajo para listado'!$A$151:$Z$151,0)),0)+IFERROR(INDEX('Hoja de Trabajo para listado'!$AB$155:$BA$1048576,MATCH($A660,'Hoja de Trabajo para listado'!$AB$155:$AB$1048576,0),MATCH((CUADRO!G$4&amp;$E660),'Hoja de Trabajo para listado'!$AB$151:$BA$151,0)),0)+IFERROR(INDEX('Hoja de Trabajo para listado'!$BC$155:$CB$1048576,MATCH($A660,'Hoja de Trabajo para listado'!$BC$155:$BC$1048576,0),MATCH((CUADRO!G$4&amp;$E660),'Hoja de Trabajo para listado'!$BC$151:$CB$151,0)),0)+IFERROR(INDEX('Hoja de Trabajo para listado'!$DE$153:$DG$274,MATCH($A660,'Hoja de Trabajo para listado'!$DE$153:$DE$1048576,0),MATCH((CUADRO!G$4&amp;$E660),'Hoja de Trabajo para listado'!$DE$151:$DG$151,0)),0)+IFERROR(INDEX('Hoja de Trabajo para listado'!$CD$155:$DC$1048576,MATCH($A660,'Hoja de Trabajo para listado'!$CD$155:$CD$1048576,0),MATCH((CUADRO!G$4&amp;$E660),'Hoja de Trabajo para listado'!$CD$151:$DC$151,0)),0)</f>
        <v>0</v>
      </c>
      <c r="H660" s="241">
        <f ca="1">+IFERROR(INDEX('Hoja de Trabajo para listado'!$A$155:$Z$1048576,MATCH($A660,'Hoja de Trabajo para listado'!$A$155:$A$1048576,0),MATCH((CUADRO!H$4&amp;$E660),'Hoja de Trabajo para listado'!$A$151:$Z$151,0)),0)+IFERROR(INDEX('Hoja de Trabajo para listado'!$AB$155:$BA$1048576,MATCH($A660,'Hoja de Trabajo para listado'!$AB$155:$AB$1048576,0),MATCH((CUADRO!H$4&amp;$E660),'Hoja de Trabajo para listado'!$AB$151:$BA$151,0)),0)+IFERROR(INDEX('Hoja de Trabajo para listado'!$BC$155:$CB$1048576,MATCH($A660,'Hoja de Trabajo para listado'!$BC$155:$BC$1048576,0),MATCH((CUADRO!H$4&amp;$E660),'Hoja de Trabajo para listado'!$BC$151:$CB$151,0)),0)+IFERROR(INDEX('Hoja de Trabajo para listado'!$DE$153:$DG$274,MATCH($A660,'Hoja de Trabajo para listado'!$DE$153:$DE$1048576,0),MATCH((CUADRO!H$4&amp;$E660),'Hoja de Trabajo para listado'!$DE$151:$DG$151,0)),0)+IFERROR(INDEX('Hoja de Trabajo para listado'!$CD$155:$DC$1048576,MATCH($A660,'Hoja de Trabajo para listado'!$CD$155:$CD$1048576,0),MATCH((CUADRO!H$4&amp;$E660),'Hoja de Trabajo para listado'!$CD$151:$DC$151,0)),0)</f>
        <v>0</v>
      </c>
      <c r="I660" s="241">
        <f ca="1">+IFERROR(INDEX('Hoja de Trabajo para listado'!$A$155:$Z$1048576,MATCH($A660,'Hoja de Trabajo para listado'!$A$155:$A$1048576,0),MATCH((CUADRO!I$4&amp;$E660),'Hoja de Trabajo para listado'!$A$151:$Z$151,0)),0)+IFERROR(INDEX('Hoja de Trabajo para listado'!$AB$155:$BA$1048576,MATCH($A660,'Hoja de Trabajo para listado'!$AB$155:$AB$1048576,0),MATCH((CUADRO!I$4&amp;$E660),'Hoja de Trabajo para listado'!$AB$151:$BA$151,0)),0)+IFERROR(INDEX('Hoja de Trabajo para listado'!$BC$155:$CB$1048576,MATCH($A660,'Hoja de Trabajo para listado'!$BC$155:$BC$1048576,0),MATCH((CUADRO!I$4&amp;$E660),'Hoja de Trabajo para listado'!$BC$151:$CB$151,0)),0)+IFERROR(INDEX('Hoja de Trabajo para listado'!$DE$153:$DG$274,MATCH($A660,'Hoja de Trabajo para listado'!$DE$153:$DE$1048576,0),MATCH((CUADRO!I$4&amp;$E660),'Hoja de Trabajo para listado'!$DE$151:$DG$151,0)),0)+IFERROR(INDEX('Hoja de Trabajo para listado'!$CD$155:$DC$1048576,MATCH($A660,'Hoja de Trabajo para listado'!$CD$155:$CD$1048576,0),MATCH((CUADRO!I$4&amp;$E660),'Hoja de Trabajo para listado'!$CD$151:$DC$151,0)),0)</f>
        <v>0</v>
      </c>
      <c r="J660" s="241">
        <f ca="1">+IFERROR(INDEX('Hoja de Trabajo para listado'!$A$155:$Z$1048576,MATCH($A660,'Hoja de Trabajo para listado'!$A$155:$A$1048576,0),MATCH((CUADRO!J$4&amp;$E660),'Hoja de Trabajo para listado'!$A$151:$Z$151,0)),0)+IFERROR(INDEX('Hoja de Trabajo para listado'!$AB$155:$BA$1048576,MATCH($A660,'Hoja de Trabajo para listado'!$AB$155:$AB$1048576,0),MATCH((CUADRO!J$4&amp;$E660),'Hoja de Trabajo para listado'!$AB$151:$BA$151,0)),0)+IFERROR(INDEX('Hoja de Trabajo para listado'!$BC$155:$CB$1048576,MATCH($A660,'Hoja de Trabajo para listado'!$BC$155:$BC$1048576,0),MATCH((CUADRO!J$4&amp;$E660),'Hoja de Trabajo para listado'!$BC$151:$CB$151,0)),0)+IFERROR(INDEX('Hoja de Trabajo para listado'!$DE$153:$DG$274,MATCH($A660,'Hoja de Trabajo para listado'!$DE$153:$DE$1048576,0),MATCH((CUADRO!J$4&amp;$E660),'Hoja de Trabajo para listado'!$DE$151:$DG$151,0)),0)+IFERROR(INDEX('Hoja de Trabajo para listado'!$CD$155:$DC$1048576,MATCH($A660,'Hoja de Trabajo para listado'!$CD$155:$CD$1048576,0),MATCH((CUADRO!J$4&amp;$E660),'Hoja de Trabajo para listado'!$CD$151:$DC$151,0)),0)</f>
        <v>0</v>
      </c>
      <c r="K660" s="241">
        <f ca="1">+IFERROR(INDEX('Hoja de Trabajo para listado'!$A$155:$Z$1048576,MATCH($A660,'Hoja de Trabajo para listado'!$A$155:$A$1048576,0),MATCH((CUADRO!K$4&amp;$E660),'Hoja de Trabajo para listado'!$A$151:$Z$151,0)),0)+IFERROR(INDEX('Hoja de Trabajo para listado'!$AB$155:$BA$1048576,MATCH($A660,'Hoja de Trabajo para listado'!$AB$155:$AB$1048576,0),MATCH((CUADRO!K$4&amp;$E660),'Hoja de Trabajo para listado'!$AB$151:$BA$151,0)),0)+IFERROR(INDEX('Hoja de Trabajo para listado'!$BC$155:$CB$1048576,MATCH($A660,'Hoja de Trabajo para listado'!$BC$155:$BC$1048576,0),MATCH((CUADRO!K$4&amp;$E660),'Hoja de Trabajo para listado'!$BC$151:$CB$151,0)),0)+IFERROR(INDEX('Hoja de Trabajo para listado'!$DE$153:$DG$274,MATCH($A660,'Hoja de Trabajo para listado'!$DE$153:$DE$1048576,0),MATCH((CUADRO!K$4&amp;$E660),'Hoja de Trabajo para listado'!$DE$151:$DG$151,0)),0)+IFERROR(INDEX('Hoja de Trabajo para listado'!$CD$155:$DC$1048576,MATCH($A660,'Hoja de Trabajo para listado'!$CD$155:$CD$1048576,0),MATCH((CUADRO!K$4&amp;$E660),'Hoja de Trabajo para listado'!$CD$151:$DC$151,0)),0)</f>
        <v>0</v>
      </c>
      <c r="L660" s="241">
        <f ca="1">+IFERROR(INDEX('Hoja de Trabajo para listado'!$A$155:$Z$1048576,MATCH($A660,'Hoja de Trabajo para listado'!$A$155:$A$1048576,0),MATCH((CUADRO!L$4&amp;$E660),'Hoja de Trabajo para listado'!$A$151:$Z$151,0)),0)+IFERROR(INDEX('Hoja de Trabajo para listado'!$AB$155:$BA$1048576,MATCH($A660,'Hoja de Trabajo para listado'!$AB$155:$AB$1048576,0),MATCH((CUADRO!L$4&amp;$E660),'Hoja de Trabajo para listado'!$AB$151:$BA$151,0)),0)+IFERROR(INDEX('Hoja de Trabajo para listado'!$BC$155:$CB$1048576,MATCH($A660,'Hoja de Trabajo para listado'!$BC$155:$BC$1048576,0),MATCH((CUADRO!L$4&amp;$E660),'Hoja de Trabajo para listado'!$BC$151:$CB$151,0)),0)+IFERROR(INDEX('Hoja de Trabajo para listado'!$DE$153:$DG$274,MATCH($A660,'Hoja de Trabajo para listado'!$DE$153:$DE$1048576,0),MATCH((CUADRO!L$4&amp;$E660),'Hoja de Trabajo para listado'!$DE$151:$DG$151,0)),0)+IFERROR(INDEX('Hoja de Trabajo para listado'!$CD$155:$DC$1048576,MATCH($A660,'Hoja de Trabajo para listado'!$CD$155:$CD$1048576,0),MATCH((CUADRO!L$4&amp;$E660),'Hoja de Trabajo para listado'!$CD$151:$DC$151,0)),0)</f>
        <v>0</v>
      </c>
      <c r="M660" s="241">
        <f ca="1">+IFERROR(INDEX('Hoja de Trabajo para listado'!$A$155:$Z$1048576,MATCH($A660,'Hoja de Trabajo para listado'!$A$155:$A$1048576,0),MATCH((CUADRO!M$4&amp;$E660),'Hoja de Trabajo para listado'!$A$151:$Z$151,0)),0)+IFERROR(INDEX('Hoja de Trabajo para listado'!$AB$155:$BA$1048576,MATCH($A660,'Hoja de Trabajo para listado'!$AB$155:$AB$1048576,0),MATCH((CUADRO!M$4&amp;$E660),'Hoja de Trabajo para listado'!$AB$151:$BA$151,0)),0)+IFERROR(INDEX('Hoja de Trabajo para listado'!$BC$155:$CB$1048576,MATCH($A660,'Hoja de Trabajo para listado'!$BC$155:$BC$1048576,0),MATCH((CUADRO!M$4&amp;$E660),'Hoja de Trabajo para listado'!$BC$151:$CB$151,0)),0)+IFERROR(INDEX('Hoja de Trabajo para listado'!$DE$153:$DG$274,MATCH($A660,'Hoja de Trabajo para listado'!$DE$153:$DE$1048576,0),MATCH((CUADRO!M$4&amp;$E660),'Hoja de Trabajo para listado'!$DE$151:$DG$151,0)),0)+IFERROR(INDEX('Hoja de Trabajo para listado'!$CD$155:$DC$1048576,MATCH($A660,'Hoja de Trabajo para listado'!$CD$155:$CD$1048576,0),MATCH((CUADRO!M$4&amp;$E660),'Hoja de Trabajo para listado'!$CD$151:$DC$151,0)),0)</f>
        <v>0</v>
      </c>
      <c r="N660" s="241">
        <f ca="1">+IFERROR(INDEX('Hoja de Trabajo para listado'!$A$155:$Z$1048576,MATCH($A660,'Hoja de Trabajo para listado'!$A$155:$A$1048576,0),MATCH((CUADRO!N$4&amp;$E660),'Hoja de Trabajo para listado'!$A$151:$Z$151,0)),0)+IFERROR(INDEX('Hoja de Trabajo para listado'!$AB$155:$BA$1048576,MATCH($A660,'Hoja de Trabajo para listado'!$AB$155:$AB$1048576,0),MATCH((CUADRO!N$4&amp;$E660),'Hoja de Trabajo para listado'!$AB$151:$BA$151,0)),0)+IFERROR(INDEX('Hoja de Trabajo para listado'!$BC$155:$CB$1048576,MATCH($A660,'Hoja de Trabajo para listado'!$BC$155:$BC$1048576,0),MATCH((CUADRO!N$4&amp;$E660),'Hoja de Trabajo para listado'!$BC$151:$CB$151,0)),0)+IFERROR(INDEX('Hoja de Trabajo para listado'!$DE$153:$DG$274,MATCH($A660,'Hoja de Trabajo para listado'!$DE$153:$DE$1048576,0),MATCH((CUADRO!N$4&amp;$E660),'Hoja de Trabajo para listado'!$DE$151:$DG$151,0)),0)+IFERROR(INDEX('Hoja de Trabajo para listado'!$CD$155:$DC$1048576,MATCH($A660,'Hoja de Trabajo para listado'!$CD$155:$CD$1048576,0),MATCH((CUADRO!N$4&amp;$E660),'Hoja de Trabajo para listado'!$CD$151:$DC$151,0)),0)</f>
        <v>0</v>
      </c>
      <c r="O660" s="241">
        <f ca="1">+IFERROR(INDEX('Hoja de Trabajo para listado'!$A$155:$Z$1048576,MATCH($A660,'Hoja de Trabajo para listado'!$A$155:$A$1048576,0),MATCH((CUADRO!O$4&amp;$E660),'Hoja de Trabajo para listado'!$A$151:$Z$151,0)),0)+IFERROR(INDEX('Hoja de Trabajo para listado'!$AB$155:$BA$1048576,MATCH($A660,'Hoja de Trabajo para listado'!$AB$155:$AB$1048576,0),MATCH((CUADRO!O$4&amp;$E660),'Hoja de Trabajo para listado'!$AB$151:$BA$151,0)),0)+IFERROR(INDEX('Hoja de Trabajo para listado'!$BC$155:$CB$1048576,MATCH($A660,'Hoja de Trabajo para listado'!$BC$155:$BC$1048576,0),MATCH((CUADRO!O$4&amp;$E660),'Hoja de Trabajo para listado'!$BC$151:$CB$151,0)),0)+IFERROR(INDEX('Hoja de Trabajo para listado'!$DE$153:$DG$274,MATCH($A660,'Hoja de Trabajo para listado'!$DE$153:$DE$1048576,0),MATCH((CUADRO!O$4&amp;$E660),'Hoja de Trabajo para listado'!$DE$151:$DG$151,0)),0)+IFERROR(INDEX('Hoja de Trabajo para listado'!$CD$155:$DC$1048576,MATCH($A660,'Hoja de Trabajo para listado'!$CD$155:$CD$1048576,0),MATCH((CUADRO!O$4&amp;$E660),'Hoja de Trabajo para listado'!$CD$151:$DC$151,0)),0)</f>
        <v>0</v>
      </c>
      <c r="P660" s="241">
        <f ca="1">+IFERROR(INDEX('Hoja de Trabajo para listado'!$A$155:$Z$1048576,MATCH($A660,'Hoja de Trabajo para listado'!$A$155:$A$1048576,0),MATCH((CUADRO!P$4&amp;$E660),'Hoja de Trabajo para listado'!$A$151:$Z$151,0)),0)+IFERROR(INDEX('Hoja de Trabajo para listado'!$AB$155:$BA$1048576,MATCH($A660,'Hoja de Trabajo para listado'!$AB$155:$AB$1048576,0),MATCH((CUADRO!P$4&amp;$E660),'Hoja de Trabajo para listado'!$AB$151:$BA$151,0)),0)+IFERROR(INDEX('Hoja de Trabajo para listado'!$BC$155:$CB$1048576,MATCH($A660,'Hoja de Trabajo para listado'!$BC$155:$BC$1048576,0),MATCH((CUADRO!P$4&amp;$E660),'Hoja de Trabajo para listado'!$BC$151:$CB$151,0)),0)+IFERROR(INDEX('Hoja de Trabajo para listado'!$DE$153:$DG$274,MATCH($A660,'Hoja de Trabajo para listado'!$DE$153:$DE$1048576,0),MATCH((CUADRO!P$4&amp;$E660),'Hoja de Trabajo para listado'!$DE$151:$DG$151,0)),0)+IFERROR(INDEX('Hoja de Trabajo para listado'!$CD$155:$DC$1048576,MATCH($A660,'Hoja de Trabajo para listado'!$CD$155:$CD$1048576,0),MATCH((CUADRO!P$4&amp;$E660),'Hoja de Trabajo para listado'!$CD$151:$DC$151,0)),0)</f>
        <v>0</v>
      </c>
      <c r="Q660" s="241">
        <f ca="1">+IFERROR(INDEX('Hoja de Trabajo para listado'!$A$155:$Z$1048576,MATCH($A660,'Hoja de Trabajo para listado'!$A$155:$A$1048576,0),MATCH((CUADRO!Q$4&amp;$E660),'Hoja de Trabajo para listado'!$A$151:$Z$151,0)),0)+IFERROR(INDEX('Hoja de Trabajo para listado'!$AB$155:$BA$1048576,MATCH($A660,'Hoja de Trabajo para listado'!$AB$155:$AB$1048576,0),MATCH((CUADRO!Q$4&amp;$E660),'Hoja de Trabajo para listado'!$AB$151:$BA$151,0)),0)+IFERROR(INDEX('Hoja de Trabajo para listado'!$BC$155:$CB$1048576,MATCH($A660,'Hoja de Trabajo para listado'!$BC$155:$BC$1048576,0),MATCH((CUADRO!Q$4&amp;$E660),'Hoja de Trabajo para listado'!$BC$151:$CB$151,0)),0)+IFERROR(INDEX('Hoja de Trabajo para listado'!$DE$153:$DG$274,MATCH($A660,'Hoja de Trabajo para listado'!$DE$153:$DE$1048576,0),MATCH((CUADRO!Q$4&amp;$E660),'Hoja de Trabajo para listado'!$DE$151:$DG$151,0)),0)+IFERROR(INDEX('Hoja de Trabajo para listado'!$CD$155:$DC$1048576,MATCH($A660,'Hoja de Trabajo para listado'!$CD$155:$CD$1048576,0),MATCH((CUADRO!Q$4&amp;$E660),'Hoja de Trabajo para listado'!$CD$151:$DC$151,0)),0)</f>
        <v>0</v>
      </c>
      <c r="R660" s="241">
        <f t="shared" ca="1" si="27"/>
        <v>0</v>
      </c>
      <c r="S660" s="247">
        <f ca="1">+R659+R660</f>
        <v>0</v>
      </c>
      <c r="T660" s="241">
        <f ca="1">+S660</f>
        <v>0</v>
      </c>
      <c r="U660" s="240">
        <f t="shared" si="28"/>
        <v>2</v>
      </c>
      <c r="V660" s="327" t="str">
        <f>+VLOOKUP(A660,bd_lista!$A$3:$E$592,5,FALSE)</f>
        <v>Gobiernos Autonomos Municipales</v>
      </c>
      <c r="W660" s="398"/>
      <c r="X660" s="240">
        <f>+VLOOKUP(A660,[4]Sheet1!$A$13:$D$744,4,FALSE)</f>
        <v>0</v>
      </c>
      <c r="Y660" s="240" t="e">
        <f>+VLOOKUP(X660,bd_lista!$A$3:$C$592,3,FALSE)</f>
        <v>#N/A</v>
      </c>
      <c r="Z660" s="288"/>
      <c r="AA660" s="289"/>
    </row>
    <row r="661" spans="1:27" customFormat="1" ht="27" hidden="1" customHeight="1">
      <c r="A661" s="32">
        <v>1282</v>
      </c>
      <c r="B661" s="393">
        <f>+A661</f>
        <v>1282</v>
      </c>
      <c r="C661" s="245" t="str">
        <f>+VLOOKUP(A661,bd_lista!$A$3:$C$592,3,FALSE)</f>
        <v>Gobierno Autónomo Municipal de Santiago de Huata</v>
      </c>
      <c r="D661" s="395" t="str">
        <f>+C661</f>
        <v>Gobierno Autónomo Municipal de Santiago de Huata</v>
      </c>
      <c r="E661" s="240" t="s">
        <v>1303</v>
      </c>
      <c r="F661" s="241">
        <f ca="1">+IFERROR(INDEX('Hoja de Trabajo para listado'!$A$155:$Z$1048576,MATCH($A661,'Hoja de Trabajo para listado'!$A$155:$A$1048576,0),MATCH((CUADRO!F$4&amp;$E661),'Hoja de Trabajo para listado'!$A$151:$Z$151,0)),0)+IFERROR(INDEX('Hoja de Trabajo para listado'!$AB$155:$BA$1048576,MATCH($A661,'Hoja de Trabajo para listado'!$AB$155:$AB$1048576,0),MATCH((CUADRO!F$4&amp;$E661),'Hoja de Trabajo para listado'!$AB$151:$BA$151,0)),0)+IFERROR(INDEX('Hoja de Trabajo para listado'!$BC$155:$CB$1048576,MATCH($A661,'Hoja de Trabajo para listado'!$BC$155:$BC$1048576,0),MATCH((CUADRO!F$4&amp;$E661),'Hoja de Trabajo para listado'!$BC$151:$CB$151,0)),0)+IFERROR(INDEX('Hoja de Trabajo para listado'!$DE$153:$DG$274,MATCH($A661,'Hoja de Trabajo para listado'!$DE$153:$DE$1048576,0),MATCH((CUADRO!F$4&amp;$E661),'Hoja de Trabajo para listado'!$DE$151:$DG$151,0)),0)+IFERROR(INDEX('Hoja de Trabajo para listado'!$CD$155:$DC$1048576,MATCH($A661,'Hoja de Trabajo para listado'!$CD$155:$CD$1048576,0),MATCH((CUADRO!F$4&amp;$E661),'Hoja de Trabajo para listado'!$CD$151:$DC$151,0)),0)</f>
        <v>0</v>
      </c>
      <c r="G661" s="241">
        <f ca="1">+IFERROR(INDEX('Hoja de Trabajo para listado'!$A$155:$Z$1048576,MATCH($A661,'Hoja de Trabajo para listado'!$A$155:$A$1048576,0),MATCH((CUADRO!G$4&amp;$E661),'Hoja de Trabajo para listado'!$A$151:$Z$151,0)),0)+IFERROR(INDEX('Hoja de Trabajo para listado'!$AB$155:$BA$1048576,MATCH($A661,'Hoja de Trabajo para listado'!$AB$155:$AB$1048576,0),MATCH((CUADRO!G$4&amp;$E661),'Hoja de Trabajo para listado'!$AB$151:$BA$151,0)),0)+IFERROR(INDEX('Hoja de Trabajo para listado'!$BC$155:$CB$1048576,MATCH($A661,'Hoja de Trabajo para listado'!$BC$155:$BC$1048576,0),MATCH((CUADRO!G$4&amp;$E661),'Hoja de Trabajo para listado'!$BC$151:$CB$151,0)),0)+IFERROR(INDEX('Hoja de Trabajo para listado'!$DE$153:$DG$274,MATCH($A661,'Hoja de Trabajo para listado'!$DE$153:$DE$1048576,0),MATCH((CUADRO!G$4&amp;$E661),'Hoja de Trabajo para listado'!$DE$151:$DG$151,0)),0)+IFERROR(INDEX('Hoja de Trabajo para listado'!$CD$155:$DC$1048576,MATCH($A661,'Hoja de Trabajo para listado'!$CD$155:$CD$1048576,0),MATCH((CUADRO!G$4&amp;$E661),'Hoja de Trabajo para listado'!$CD$151:$DC$151,0)),0)</f>
        <v>0</v>
      </c>
      <c r="H661" s="241">
        <f ca="1">+IFERROR(INDEX('Hoja de Trabajo para listado'!$A$155:$Z$1048576,MATCH($A661,'Hoja de Trabajo para listado'!$A$155:$A$1048576,0),MATCH((CUADRO!H$4&amp;$E661),'Hoja de Trabajo para listado'!$A$151:$Z$151,0)),0)+IFERROR(INDEX('Hoja de Trabajo para listado'!$AB$155:$BA$1048576,MATCH($A661,'Hoja de Trabajo para listado'!$AB$155:$AB$1048576,0),MATCH((CUADRO!H$4&amp;$E661),'Hoja de Trabajo para listado'!$AB$151:$BA$151,0)),0)+IFERROR(INDEX('Hoja de Trabajo para listado'!$BC$155:$CB$1048576,MATCH($A661,'Hoja de Trabajo para listado'!$BC$155:$BC$1048576,0),MATCH((CUADRO!H$4&amp;$E661),'Hoja de Trabajo para listado'!$BC$151:$CB$151,0)),0)+IFERROR(INDEX('Hoja de Trabajo para listado'!$DE$153:$DG$274,MATCH($A661,'Hoja de Trabajo para listado'!$DE$153:$DE$1048576,0),MATCH((CUADRO!H$4&amp;$E661),'Hoja de Trabajo para listado'!$DE$151:$DG$151,0)),0)+IFERROR(INDEX('Hoja de Trabajo para listado'!$CD$155:$DC$1048576,MATCH($A661,'Hoja de Trabajo para listado'!$CD$155:$CD$1048576,0),MATCH((CUADRO!H$4&amp;$E661),'Hoja de Trabajo para listado'!$CD$151:$DC$151,0)),0)</f>
        <v>0</v>
      </c>
      <c r="I661" s="241">
        <f ca="1">+IFERROR(INDEX('Hoja de Trabajo para listado'!$A$155:$Z$1048576,MATCH($A661,'Hoja de Trabajo para listado'!$A$155:$A$1048576,0),MATCH((CUADRO!I$4&amp;$E661),'Hoja de Trabajo para listado'!$A$151:$Z$151,0)),0)+IFERROR(INDEX('Hoja de Trabajo para listado'!$AB$155:$BA$1048576,MATCH($A661,'Hoja de Trabajo para listado'!$AB$155:$AB$1048576,0),MATCH((CUADRO!I$4&amp;$E661),'Hoja de Trabajo para listado'!$AB$151:$BA$151,0)),0)+IFERROR(INDEX('Hoja de Trabajo para listado'!$BC$155:$CB$1048576,MATCH($A661,'Hoja de Trabajo para listado'!$BC$155:$BC$1048576,0),MATCH((CUADRO!I$4&amp;$E661),'Hoja de Trabajo para listado'!$BC$151:$CB$151,0)),0)+IFERROR(INDEX('Hoja de Trabajo para listado'!$DE$153:$DG$274,MATCH($A661,'Hoja de Trabajo para listado'!$DE$153:$DE$1048576,0),MATCH((CUADRO!I$4&amp;$E661),'Hoja de Trabajo para listado'!$DE$151:$DG$151,0)),0)+IFERROR(INDEX('Hoja de Trabajo para listado'!$CD$155:$DC$1048576,MATCH($A661,'Hoja de Trabajo para listado'!$CD$155:$CD$1048576,0),MATCH((CUADRO!I$4&amp;$E661),'Hoja de Trabajo para listado'!$CD$151:$DC$151,0)),0)</f>
        <v>0</v>
      </c>
      <c r="J661" s="241">
        <f ca="1">+IFERROR(INDEX('Hoja de Trabajo para listado'!$A$155:$Z$1048576,MATCH($A661,'Hoja de Trabajo para listado'!$A$155:$A$1048576,0),MATCH((CUADRO!J$4&amp;$E661),'Hoja de Trabajo para listado'!$A$151:$Z$151,0)),0)+IFERROR(INDEX('Hoja de Trabajo para listado'!$AB$155:$BA$1048576,MATCH($A661,'Hoja de Trabajo para listado'!$AB$155:$AB$1048576,0),MATCH((CUADRO!J$4&amp;$E661),'Hoja de Trabajo para listado'!$AB$151:$BA$151,0)),0)+IFERROR(INDEX('Hoja de Trabajo para listado'!$BC$155:$CB$1048576,MATCH($A661,'Hoja de Trabajo para listado'!$BC$155:$BC$1048576,0),MATCH((CUADRO!J$4&amp;$E661),'Hoja de Trabajo para listado'!$BC$151:$CB$151,0)),0)+IFERROR(INDEX('Hoja de Trabajo para listado'!$DE$153:$DG$274,MATCH($A661,'Hoja de Trabajo para listado'!$DE$153:$DE$1048576,0),MATCH((CUADRO!J$4&amp;$E661),'Hoja de Trabajo para listado'!$DE$151:$DG$151,0)),0)+IFERROR(INDEX('Hoja de Trabajo para listado'!$CD$155:$DC$1048576,MATCH($A661,'Hoja de Trabajo para listado'!$CD$155:$CD$1048576,0),MATCH((CUADRO!J$4&amp;$E661),'Hoja de Trabajo para listado'!$CD$151:$DC$151,0)),0)</f>
        <v>0</v>
      </c>
      <c r="K661" s="241">
        <f ca="1">+IFERROR(INDEX('Hoja de Trabajo para listado'!$A$155:$Z$1048576,MATCH($A661,'Hoja de Trabajo para listado'!$A$155:$A$1048576,0),MATCH((CUADRO!K$4&amp;$E661),'Hoja de Trabajo para listado'!$A$151:$Z$151,0)),0)+IFERROR(INDEX('Hoja de Trabajo para listado'!$AB$155:$BA$1048576,MATCH($A661,'Hoja de Trabajo para listado'!$AB$155:$AB$1048576,0),MATCH((CUADRO!K$4&amp;$E661),'Hoja de Trabajo para listado'!$AB$151:$BA$151,0)),0)+IFERROR(INDEX('Hoja de Trabajo para listado'!$BC$155:$CB$1048576,MATCH($A661,'Hoja de Trabajo para listado'!$BC$155:$BC$1048576,0),MATCH((CUADRO!K$4&amp;$E661),'Hoja de Trabajo para listado'!$BC$151:$CB$151,0)),0)+IFERROR(INDEX('Hoja de Trabajo para listado'!$DE$153:$DG$274,MATCH($A661,'Hoja de Trabajo para listado'!$DE$153:$DE$1048576,0),MATCH((CUADRO!K$4&amp;$E661),'Hoja de Trabajo para listado'!$DE$151:$DG$151,0)),0)+IFERROR(INDEX('Hoja de Trabajo para listado'!$CD$155:$DC$1048576,MATCH($A661,'Hoja de Trabajo para listado'!$CD$155:$CD$1048576,0),MATCH((CUADRO!K$4&amp;$E661),'Hoja de Trabajo para listado'!$CD$151:$DC$151,0)),0)</f>
        <v>0</v>
      </c>
      <c r="L661" s="241">
        <f ca="1">+IFERROR(INDEX('Hoja de Trabajo para listado'!$A$155:$Z$1048576,MATCH($A661,'Hoja de Trabajo para listado'!$A$155:$A$1048576,0),MATCH((CUADRO!L$4&amp;$E661),'Hoja de Trabajo para listado'!$A$151:$Z$151,0)),0)+IFERROR(INDEX('Hoja de Trabajo para listado'!$AB$155:$BA$1048576,MATCH($A661,'Hoja de Trabajo para listado'!$AB$155:$AB$1048576,0),MATCH((CUADRO!L$4&amp;$E661),'Hoja de Trabajo para listado'!$AB$151:$BA$151,0)),0)+IFERROR(INDEX('Hoja de Trabajo para listado'!$BC$155:$CB$1048576,MATCH($A661,'Hoja de Trabajo para listado'!$BC$155:$BC$1048576,0),MATCH((CUADRO!L$4&amp;$E661),'Hoja de Trabajo para listado'!$BC$151:$CB$151,0)),0)+IFERROR(INDEX('Hoja de Trabajo para listado'!$DE$153:$DG$274,MATCH($A661,'Hoja de Trabajo para listado'!$DE$153:$DE$1048576,0),MATCH((CUADRO!L$4&amp;$E661),'Hoja de Trabajo para listado'!$DE$151:$DG$151,0)),0)+IFERROR(INDEX('Hoja de Trabajo para listado'!$CD$155:$DC$1048576,MATCH($A661,'Hoja de Trabajo para listado'!$CD$155:$CD$1048576,0),MATCH((CUADRO!L$4&amp;$E661),'Hoja de Trabajo para listado'!$CD$151:$DC$151,0)),0)</f>
        <v>0</v>
      </c>
      <c r="M661" s="241">
        <f ca="1">+IFERROR(INDEX('Hoja de Trabajo para listado'!$A$155:$Z$1048576,MATCH($A661,'Hoja de Trabajo para listado'!$A$155:$A$1048576,0),MATCH((CUADRO!M$4&amp;$E661),'Hoja de Trabajo para listado'!$A$151:$Z$151,0)),0)+IFERROR(INDEX('Hoja de Trabajo para listado'!$AB$155:$BA$1048576,MATCH($A661,'Hoja de Trabajo para listado'!$AB$155:$AB$1048576,0),MATCH((CUADRO!M$4&amp;$E661),'Hoja de Trabajo para listado'!$AB$151:$BA$151,0)),0)+IFERROR(INDEX('Hoja de Trabajo para listado'!$BC$155:$CB$1048576,MATCH($A661,'Hoja de Trabajo para listado'!$BC$155:$BC$1048576,0),MATCH((CUADRO!M$4&amp;$E661),'Hoja de Trabajo para listado'!$BC$151:$CB$151,0)),0)+IFERROR(INDEX('Hoja de Trabajo para listado'!$DE$153:$DG$274,MATCH($A661,'Hoja de Trabajo para listado'!$DE$153:$DE$1048576,0),MATCH((CUADRO!M$4&amp;$E661),'Hoja de Trabajo para listado'!$DE$151:$DG$151,0)),0)+IFERROR(INDEX('Hoja de Trabajo para listado'!$CD$155:$DC$1048576,MATCH($A661,'Hoja de Trabajo para listado'!$CD$155:$CD$1048576,0),MATCH((CUADRO!M$4&amp;$E661),'Hoja de Trabajo para listado'!$CD$151:$DC$151,0)),0)</f>
        <v>0</v>
      </c>
      <c r="N661" s="241">
        <f ca="1">+IFERROR(INDEX('Hoja de Trabajo para listado'!$A$155:$Z$1048576,MATCH($A661,'Hoja de Trabajo para listado'!$A$155:$A$1048576,0),MATCH((CUADRO!N$4&amp;$E661),'Hoja de Trabajo para listado'!$A$151:$Z$151,0)),0)+IFERROR(INDEX('Hoja de Trabajo para listado'!$AB$155:$BA$1048576,MATCH($A661,'Hoja de Trabajo para listado'!$AB$155:$AB$1048576,0),MATCH((CUADRO!N$4&amp;$E661),'Hoja de Trabajo para listado'!$AB$151:$BA$151,0)),0)+IFERROR(INDEX('Hoja de Trabajo para listado'!$BC$155:$CB$1048576,MATCH($A661,'Hoja de Trabajo para listado'!$BC$155:$BC$1048576,0),MATCH((CUADRO!N$4&amp;$E661),'Hoja de Trabajo para listado'!$BC$151:$CB$151,0)),0)+IFERROR(INDEX('Hoja de Trabajo para listado'!$DE$153:$DG$274,MATCH($A661,'Hoja de Trabajo para listado'!$DE$153:$DE$1048576,0),MATCH((CUADRO!N$4&amp;$E661),'Hoja de Trabajo para listado'!$DE$151:$DG$151,0)),0)+IFERROR(INDEX('Hoja de Trabajo para listado'!$CD$155:$DC$1048576,MATCH($A661,'Hoja de Trabajo para listado'!$CD$155:$CD$1048576,0),MATCH((CUADRO!N$4&amp;$E661),'Hoja de Trabajo para listado'!$CD$151:$DC$151,0)),0)</f>
        <v>0</v>
      </c>
      <c r="O661" s="241">
        <f ca="1">+IFERROR(INDEX('Hoja de Trabajo para listado'!$A$155:$Z$1048576,MATCH($A661,'Hoja de Trabajo para listado'!$A$155:$A$1048576,0),MATCH((CUADRO!O$4&amp;$E661),'Hoja de Trabajo para listado'!$A$151:$Z$151,0)),0)+IFERROR(INDEX('Hoja de Trabajo para listado'!$AB$155:$BA$1048576,MATCH($A661,'Hoja de Trabajo para listado'!$AB$155:$AB$1048576,0),MATCH((CUADRO!O$4&amp;$E661),'Hoja de Trabajo para listado'!$AB$151:$BA$151,0)),0)+IFERROR(INDEX('Hoja de Trabajo para listado'!$BC$155:$CB$1048576,MATCH($A661,'Hoja de Trabajo para listado'!$BC$155:$BC$1048576,0),MATCH((CUADRO!O$4&amp;$E661),'Hoja de Trabajo para listado'!$BC$151:$CB$151,0)),0)+IFERROR(INDEX('Hoja de Trabajo para listado'!$DE$153:$DG$274,MATCH($A661,'Hoja de Trabajo para listado'!$DE$153:$DE$1048576,0),MATCH((CUADRO!O$4&amp;$E661),'Hoja de Trabajo para listado'!$DE$151:$DG$151,0)),0)+IFERROR(INDEX('Hoja de Trabajo para listado'!$CD$155:$DC$1048576,MATCH($A661,'Hoja de Trabajo para listado'!$CD$155:$CD$1048576,0),MATCH((CUADRO!O$4&amp;$E661),'Hoja de Trabajo para listado'!$CD$151:$DC$151,0)),0)</f>
        <v>0</v>
      </c>
      <c r="P661" s="241">
        <f ca="1">+IFERROR(INDEX('Hoja de Trabajo para listado'!$A$155:$Z$1048576,MATCH($A661,'Hoja de Trabajo para listado'!$A$155:$A$1048576,0),MATCH((CUADRO!P$4&amp;$E661),'Hoja de Trabajo para listado'!$A$151:$Z$151,0)),0)+IFERROR(INDEX('Hoja de Trabajo para listado'!$AB$155:$BA$1048576,MATCH($A661,'Hoja de Trabajo para listado'!$AB$155:$AB$1048576,0),MATCH((CUADRO!P$4&amp;$E661),'Hoja de Trabajo para listado'!$AB$151:$BA$151,0)),0)+IFERROR(INDEX('Hoja de Trabajo para listado'!$BC$155:$CB$1048576,MATCH($A661,'Hoja de Trabajo para listado'!$BC$155:$BC$1048576,0),MATCH((CUADRO!P$4&amp;$E661),'Hoja de Trabajo para listado'!$BC$151:$CB$151,0)),0)+IFERROR(INDEX('Hoja de Trabajo para listado'!$DE$153:$DG$274,MATCH($A661,'Hoja de Trabajo para listado'!$DE$153:$DE$1048576,0),MATCH((CUADRO!P$4&amp;$E661),'Hoja de Trabajo para listado'!$DE$151:$DG$151,0)),0)+IFERROR(INDEX('Hoja de Trabajo para listado'!$CD$155:$DC$1048576,MATCH($A661,'Hoja de Trabajo para listado'!$CD$155:$CD$1048576,0),MATCH((CUADRO!P$4&amp;$E661),'Hoja de Trabajo para listado'!$CD$151:$DC$151,0)),0)</f>
        <v>0</v>
      </c>
      <c r="Q661" s="241">
        <f ca="1">+IFERROR(INDEX('Hoja de Trabajo para listado'!$A$155:$Z$1048576,MATCH($A661,'Hoja de Trabajo para listado'!$A$155:$A$1048576,0),MATCH((CUADRO!Q$4&amp;$E661),'Hoja de Trabajo para listado'!$A$151:$Z$151,0)),0)+IFERROR(INDEX('Hoja de Trabajo para listado'!$AB$155:$BA$1048576,MATCH($A661,'Hoja de Trabajo para listado'!$AB$155:$AB$1048576,0),MATCH((CUADRO!Q$4&amp;$E661),'Hoja de Trabajo para listado'!$AB$151:$BA$151,0)),0)+IFERROR(INDEX('Hoja de Trabajo para listado'!$BC$155:$CB$1048576,MATCH($A661,'Hoja de Trabajo para listado'!$BC$155:$BC$1048576,0),MATCH((CUADRO!Q$4&amp;$E661),'Hoja de Trabajo para listado'!$BC$151:$CB$151,0)),0)+IFERROR(INDEX('Hoja de Trabajo para listado'!$DE$153:$DG$274,MATCH($A661,'Hoja de Trabajo para listado'!$DE$153:$DE$1048576,0),MATCH((CUADRO!Q$4&amp;$E661),'Hoja de Trabajo para listado'!$DE$151:$DG$151,0)),0)+IFERROR(INDEX('Hoja de Trabajo para listado'!$CD$155:$DC$1048576,MATCH($A661,'Hoja de Trabajo para listado'!$CD$155:$CD$1048576,0),MATCH((CUADRO!Q$4&amp;$E661),'Hoja de Trabajo para listado'!$CD$151:$DC$151,0)),0)</f>
        <v>0</v>
      </c>
      <c r="R661" s="241">
        <f t="shared" ca="1" si="27"/>
        <v>0</v>
      </c>
      <c r="S661" s="247"/>
      <c r="T661" s="241">
        <f ca="1">+T662</f>
        <v>0</v>
      </c>
      <c r="U661" s="240">
        <f t="shared" si="28"/>
        <v>1</v>
      </c>
      <c r="V661" s="327" t="str">
        <f>+VLOOKUP(A661,bd_lista!$A$3:$E$592,5,FALSE)</f>
        <v>Gobiernos Autonomos Municipales</v>
      </c>
      <c r="W661" s="397" t="str">
        <f>+V661</f>
        <v>Gobiernos Autonomos Municipales</v>
      </c>
      <c r="X661" s="240">
        <f>+VLOOKUP(A661,[4]Sheet1!$A$13:$D$744,4,FALSE)</f>
        <v>0</v>
      </c>
      <c r="Y661" s="240" t="e">
        <f>+VLOOKUP(X661,bd_lista!$A$3:$C$592,3,FALSE)</f>
        <v>#N/A</v>
      </c>
      <c r="Z661" s="290">
        <f>+X661</f>
        <v>0</v>
      </c>
      <c r="AA661" s="291" t="e">
        <f>+Y661</f>
        <v>#N/A</v>
      </c>
    </row>
    <row r="662" spans="1:27" customFormat="1" ht="27" hidden="1" customHeight="1">
      <c r="A662" s="32">
        <v>1282</v>
      </c>
      <c r="B662" s="394"/>
      <c r="C662" s="245" t="str">
        <f>+VLOOKUP(A662,bd_lista!$A$3:$C$592,3,FALSE)</f>
        <v>Gobierno Autónomo Municipal de Santiago de Huata</v>
      </c>
      <c r="D662" s="396"/>
      <c r="E662" s="242" t="s">
        <v>1304</v>
      </c>
      <c r="F662" s="241">
        <f ca="1">+IFERROR(INDEX('Hoja de Trabajo para listado'!$A$155:$Z$1048576,MATCH($A662,'Hoja de Trabajo para listado'!$A$155:$A$1048576,0),MATCH((CUADRO!F$4&amp;$E662),'Hoja de Trabajo para listado'!$A$151:$Z$151,0)),0)+IFERROR(INDEX('Hoja de Trabajo para listado'!$AB$155:$BA$1048576,MATCH($A662,'Hoja de Trabajo para listado'!$AB$155:$AB$1048576,0),MATCH((CUADRO!F$4&amp;$E662),'Hoja de Trabajo para listado'!$AB$151:$BA$151,0)),0)+IFERROR(INDEX('Hoja de Trabajo para listado'!$BC$155:$CB$1048576,MATCH($A662,'Hoja de Trabajo para listado'!$BC$155:$BC$1048576,0),MATCH((CUADRO!F$4&amp;$E662),'Hoja de Trabajo para listado'!$BC$151:$CB$151,0)),0)+IFERROR(INDEX('Hoja de Trabajo para listado'!$DE$153:$DG$274,MATCH($A662,'Hoja de Trabajo para listado'!$DE$153:$DE$1048576,0),MATCH((CUADRO!F$4&amp;$E662),'Hoja de Trabajo para listado'!$DE$151:$DG$151,0)),0)+IFERROR(INDEX('Hoja de Trabajo para listado'!$CD$155:$DC$1048576,MATCH($A662,'Hoja de Trabajo para listado'!$CD$155:$CD$1048576,0),MATCH((CUADRO!F$4&amp;$E662),'Hoja de Trabajo para listado'!$CD$151:$DC$151,0)),0)</f>
        <v>0</v>
      </c>
      <c r="G662" s="241">
        <f ca="1">+IFERROR(INDEX('Hoja de Trabajo para listado'!$A$155:$Z$1048576,MATCH($A662,'Hoja de Trabajo para listado'!$A$155:$A$1048576,0),MATCH((CUADRO!G$4&amp;$E662),'Hoja de Trabajo para listado'!$A$151:$Z$151,0)),0)+IFERROR(INDEX('Hoja de Trabajo para listado'!$AB$155:$BA$1048576,MATCH($A662,'Hoja de Trabajo para listado'!$AB$155:$AB$1048576,0),MATCH((CUADRO!G$4&amp;$E662),'Hoja de Trabajo para listado'!$AB$151:$BA$151,0)),0)+IFERROR(INDEX('Hoja de Trabajo para listado'!$BC$155:$CB$1048576,MATCH($A662,'Hoja de Trabajo para listado'!$BC$155:$BC$1048576,0),MATCH((CUADRO!G$4&amp;$E662),'Hoja de Trabajo para listado'!$BC$151:$CB$151,0)),0)+IFERROR(INDEX('Hoja de Trabajo para listado'!$DE$153:$DG$274,MATCH($A662,'Hoja de Trabajo para listado'!$DE$153:$DE$1048576,0),MATCH((CUADRO!G$4&amp;$E662),'Hoja de Trabajo para listado'!$DE$151:$DG$151,0)),0)+IFERROR(INDEX('Hoja de Trabajo para listado'!$CD$155:$DC$1048576,MATCH($A662,'Hoja de Trabajo para listado'!$CD$155:$CD$1048576,0),MATCH((CUADRO!G$4&amp;$E662),'Hoja de Trabajo para listado'!$CD$151:$DC$151,0)),0)</f>
        <v>0</v>
      </c>
      <c r="H662" s="241">
        <f ca="1">+IFERROR(INDEX('Hoja de Trabajo para listado'!$A$155:$Z$1048576,MATCH($A662,'Hoja de Trabajo para listado'!$A$155:$A$1048576,0),MATCH((CUADRO!H$4&amp;$E662),'Hoja de Trabajo para listado'!$A$151:$Z$151,0)),0)+IFERROR(INDEX('Hoja de Trabajo para listado'!$AB$155:$BA$1048576,MATCH($A662,'Hoja de Trabajo para listado'!$AB$155:$AB$1048576,0),MATCH((CUADRO!H$4&amp;$E662),'Hoja de Trabajo para listado'!$AB$151:$BA$151,0)),0)+IFERROR(INDEX('Hoja de Trabajo para listado'!$BC$155:$CB$1048576,MATCH($A662,'Hoja de Trabajo para listado'!$BC$155:$BC$1048576,0),MATCH((CUADRO!H$4&amp;$E662),'Hoja de Trabajo para listado'!$BC$151:$CB$151,0)),0)+IFERROR(INDEX('Hoja de Trabajo para listado'!$DE$153:$DG$274,MATCH($A662,'Hoja de Trabajo para listado'!$DE$153:$DE$1048576,0),MATCH((CUADRO!H$4&amp;$E662),'Hoja de Trabajo para listado'!$DE$151:$DG$151,0)),0)+IFERROR(INDEX('Hoja de Trabajo para listado'!$CD$155:$DC$1048576,MATCH($A662,'Hoja de Trabajo para listado'!$CD$155:$CD$1048576,0),MATCH((CUADRO!H$4&amp;$E662),'Hoja de Trabajo para listado'!$CD$151:$DC$151,0)),0)</f>
        <v>0</v>
      </c>
      <c r="I662" s="241">
        <f ca="1">+IFERROR(INDEX('Hoja de Trabajo para listado'!$A$155:$Z$1048576,MATCH($A662,'Hoja de Trabajo para listado'!$A$155:$A$1048576,0),MATCH((CUADRO!I$4&amp;$E662),'Hoja de Trabajo para listado'!$A$151:$Z$151,0)),0)+IFERROR(INDEX('Hoja de Trabajo para listado'!$AB$155:$BA$1048576,MATCH($A662,'Hoja de Trabajo para listado'!$AB$155:$AB$1048576,0),MATCH((CUADRO!I$4&amp;$E662),'Hoja de Trabajo para listado'!$AB$151:$BA$151,0)),0)+IFERROR(INDEX('Hoja de Trabajo para listado'!$BC$155:$CB$1048576,MATCH($A662,'Hoja de Trabajo para listado'!$BC$155:$BC$1048576,0),MATCH((CUADRO!I$4&amp;$E662),'Hoja de Trabajo para listado'!$BC$151:$CB$151,0)),0)+IFERROR(INDEX('Hoja de Trabajo para listado'!$DE$153:$DG$274,MATCH($A662,'Hoja de Trabajo para listado'!$DE$153:$DE$1048576,0),MATCH((CUADRO!I$4&amp;$E662),'Hoja de Trabajo para listado'!$DE$151:$DG$151,0)),0)+IFERROR(INDEX('Hoja de Trabajo para listado'!$CD$155:$DC$1048576,MATCH($A662,'Hoja de Trabajo para listado'!$CD$155:$CD$1048576,0),MATCH((CUADRO!I$4&amp;$E662),'Hoja de Trabajo para listado'!$CD$151:$DC$151,0)),0)</f>
        <v>0</v>
      </c>
      <c r="J662" s="241">
        <f ca="1">+IFERROR(INDEX('Hoja de Trabajo para listado'!$A$155:$Z$1048576,MATCH($A662,'Hoja de Trabajo para listado'!$A$155:$A$1048576,0),MATCH((CUADRO!J$4&amp;$E662),'Hoja de Trabajo para listado'!$A$151:$Z$151,0)),0)+IFERROR(INDEX('Hoja de Trabajo para listado'!$AB$155:$BA$1048576,MATCH($A662,'Hoja de Trabajo para listado'!$AB$155:$AB$1048576,0),MATCH((CUADRO!J$4&amp;$E662),'Hoja de Trabajo para listado'!$AB$151:$BA$151,0)),0)+IFERROR(INDEX('Hoja de Trabajo para listado'!$BC$155:$CB$1048576,MATCH($A662,'Hoja de Trabajo para listado'!$BC$155:$BC$1048576,0),MATCH((CUADRO!J$4&amp;$E662),'Hoja de Trabajo para listado'!$BC$151:$CB$151,0)),0)+IFERROR(INDEX('Hoja de Trabajo para listado'!$DE$153:$DG$274,MATCH($A662,'Hoja de Trabajo para listado'!$DE$153:$DE$1048576,0),MATCH((CUADRO!J$4&amp;$E662),'Hoja de Trabajo para listado'!$DE$151:$DG$151,0)),0)+IFERROR(INDEX('Hoja de Trabajo para listado'!$CD$155:$DC$1048576,MATCH($A662,'Hoja de Trabajo para listado'!$CD$155:$CD$1048576,0),MATCH((CUADRO!J$4&amp;$E662),'Hoja de Trabajo para listado'!$CD$151:$DC$151,0)),0)</f>
        <v>0</v>
      </c>
      <c r="K662" s="241">
        <f ca="1">+IFERROR(INDEX('Hoja de Trabajo para listado'!$A$155:$Z$1048576,MATCH($A662,'Hoja de Trabajo para listado'!$A$155:$A$1048576,0),MATCH((CUADRO!K$4&amp;$E662),'Hoja de Trabajo para listado'!$A$151:$Z$151,0)),0)+IFERROR(INDEX('Hoja de Trabajo para listado'!$AB$155:$BA$1048576,MATCH($A662,'Hoja de Trabajo para listado'!$AB$155:$AB$1048576,0),MATCH((CUADRO!K$4&amp;$E662),'Hoja de Trabajo para listado'!$AB$151:$BA$151,0)),0)+IFERROR(INDEX('Hoja de Trabajo para listado'!$BC$155:$CB$1048576,MATCH($A662,'Hoja de Trabajo para listado'!$BC$155:$BC$1048576,0),MATCH((CUADRO!K$4&amp;$E662),'Hoja de Trabajo para listado'!$BC$151:$CB$151,0)),0)+IFERROR(INDEX('Hoja de Trabajo para listado'!$DE$153:$DG$274,MATCH($A662,'Hoja de Trabajo para listado'!$DE$153:$DE$1048576,0),MATCH((CUADRO!K$4&amp;$E662),'Hoja de Trabajo para listado'!$DE$151:$DG$151,0)),0)+IFERROR(INDEX('Hoja de Trabajo para listado'!$CD$155:$DC$1048576,MATCH($A662,'Hoja de Trabajo para listado'!$CD$155:$CD$1048576,0),MATCH((CUADRO!K$4&amp;$E662),'Hoja de Trabajo para listado'!$CD$151:$DC$151,0)),0)</f>
        <v>0</v>
      </c>
      <c r="L662" s="241">
        <f ca="1">+IFERROR(INDEX('Hoja de Trabajo para listado'!$A$155:$Z$1048576,MATCH($A662,'Hoja de Trabajo para listado'!$A$155:$A$1048576,0),MATCH((CUADRO!L$4&amp;$E662),'Hoja de Trabajo para listado'!$A$151:$Z$151,0)),0)+IFERROR(INDEX('Hoja de Trabajo para listado'!$AB$155:$BA$1048576,MATCH($A662,'Hoja de Trabajo para listado'!$AB$155:$AB$1048576,0),MATCH((CUADRO!L$4&amp;$E662),'Hoja de Trabajo para listado'!$AB$151:$BA$151,0)),0)+IFERROR(INDEX('Hoja de Trabajo para listado'!$BC$155:$CB$1048576,MATCH($A662,'Hoja de Trabajo para listado'!$BC$155:$BC$1048576,0),MATCH((CUADRO!L$4&amp;$E662),'Hoja de Trabajo para listado'!$BC$151:$CB$151,0)),0)+IFERROR(INDEX('Hoja de Trabajo para listado'!$DE$153:$DG$274,MATCH($A662,'Hoja de Trabajo para listado'!$DE$153:$DE$1048576,0),MATCH((CUADRO!L$4&amp;$E662),'Hoja de Trabajo para listado'!$DE$151:$DG$151,0)),0)+IFERROR(INDEX('Hoja de Trabajo para listado'!$CD$155:$DC$1048576,MATCH($A662,'Hoja de Trabajo para listado'!$CD$155:$CD$1048576,0),MATCH((CUADRO!L$4&amp;$E662),'Hoja de Trabajo para listado'!$CD$151:$DC$151,0)),0)</f>
        <v>0</v>
      </c>
      <c r="M662" s="241">
        <f ca="1">+IFERROR(INDEX('Hoja de Trabajo para listado'!$A$155:$Z$1048576,MATCH($A662,'Hoja de Trabajo para listado'!$A$155:$A$1048576,0),MATCH((CUADRO!M$4&amp;$E662),'Hoja de Trabajo para listado'!$A$151:$Z$151,0)),0)+IFERROR(INDEX('Hoja de Trabajo para listado'!$AB$155:$BA$1048576,MATCH($A662,'Hoja de Trabajo para listado'!$AB$155:$AB$1048576,0),MATCH((CUADRO!M$4&amp;$E662),'Hoja de Trabajo para listado'!$AB$151:$BA$151,0)),0)+IFERROR(INDEX('Hoja de Trabajo para listado'!$BC$155:$CB$1048576,MATCH($A662,'Hoja de Trabajo para listado'!$BC$155:$BC$1048576,0),MATCH((CUADRO!M$4&amp;$E662),'Hoja de Trabajo para listado'!$BC$151:$CB$151,0)),0)+IFERROR(INDEX('Hoja de Trabajo para listado'!$DE$153:$DG$274,MATCH($A662,'Hoja de Trabajo para listado'!$DE$153:$DE$1048576,0),MATCH((CUADRO!M$4&amp;$E662),'Hoja de Trabajo para listado'!$DE$151:$DG$151,0)),0)+IFERROR(INDEX('Hoja de Trabajo para listado'!$CD$155:$DC$1048576,MATCH($A662,'Hoja de Trabajo para listado'!$CD$155:$CD$1048576,0),MATCH((CUADRO!M$4&amp;$E662),'Hoja de Trabajo para listado'!$CD$151:$DC$151,0)),0)</f>
        <v>0</v>
      </c>
      <c r="N662" s="241">
        <f ca="1">+IFERROR(INDEX('Hoja de Trabajo para listado'!$A$155:$Z$1048576,MATCH($A662,'Hoja de Trabajo para listado'!$A$155:$A$1048576,0),MATCH((CUADRO!N$4&amp;$E662),'Hoja de Trabajo para listado'!$A$151:$Z$151,0)),0)+IFERROR(INDEX('Hoja de Trabajo para listado'!$AB$155:$BA$1048576,MATCH($A662,'Hoja de Trabajo para listado'!$AB$155:$AB$1048576,0),MATCH((CUADRO!N$4&amp;$E662),'Hoja de Trabajo para listado'!$AB$151:$BA$151,0)),0)+IFERROR(INDEX('Hoja de Trabajo para listado'!$BC$155:$CB$1048576,MATCH($A662,'Hoja de Trabajo para listado'!$BC$155:$BC$1048576,0),MATCH((CUADRO!N$4&amp;$E662),'Hoja de Trabajo para listado'!$BC$151:$CB$151,0)),0)+IFERROR(INDEX('Hoja de Trabajo para listado'!$DE$153:$DG$274,MATCH($A662,'Hoja de Trabajo para listado'!$DE$153:$DE$1048576,0),MATCH((CUADRO!N$4&amp;$E662),'Hoja de Trabajo para listado'!$DE$151:$DG$151,0)),0)+IFERROR(INDEX('Hoja de Trabajo para listado'!$CD$155:$DC$1048576,MATCH($A662,'Hoja de Trabajo para listado'!$CD$155:$CD$1048576,0),MATCH((CUADRO!N$4&amp;$E662),'Hoja de Trabajo para listado'!$CD$151:$DC$151,0)),0)</f>
        <v>0</v>
      </c>
      <c r="O662" s="241">
        <f ca="1">+IFERROR(INDEX('Hoja de Trabajo para listado'!$A$155:$Z$1048576,MATCH($A662,'Hoja de Trabajo para listado'!$A$155:$A$1048576,0),MATCH((CUADRO!O$4&amp;$E662),'Hoja de Trabajo para listado'!$A$151:$Z$151,0)),0)+IFERROR(INDEX('Hoja de Trabajo para listado'!$AB$155:$BA$1048576,MATCH($A662,'Hoja de Trabajo para listado'!$AB$155:$AB$1048576,0),MATCH((CUADRO!O$4&amp;$E662),'Hoja de Trabajo para listado'!$AB$151:$BA$151,0)),0)+IFERROR(INDEX('Hoja de Trabajo para listado'!$BC$155:$CB$1048576,MATCH($A662,'Hoja de Trabajo para listado'!$BC$155:$BC$1048576,0),MATCH((CUADRO!O$4&amp;$E662),'Hoja de Trabajo para listado'!$BC$151:$CB$151,0)),0)+IFERROR(INDEX('Hoja de Trabajo para listado'!$DE$153:$DG$274,MATCH($A662,'Hoja de Trabajo para listado'!$DE$153:$DE$1048576,0),MATCH((CUADRO!O$4&amp;$E662),'Hoja de Trabajo para listado'!$DE$151:$DG$151,0)),0)+IFERROR(INDEX('Hoja de Trabajo para listado'!$CD$155:$DC$1048576,MATCH($A662,'Hoja de Trabajo para listado'!$CD$155:$CD$1048576,0),MATCH((CUADRO!O$4&amp;$E662),'Hoja de Trabajo para listado'!$CD$151:$DC$151,0)),0)</f>
        <v>0</v>
      </c>
      <c r="P662" s="241">
        <f ca="1">+IFERROR(INDEX('Hoja de Trabajo para listado'!$A$155:$Z$1048576,MATCH($A662,'Hoja de Trabajo para listado'!$A$155:$A$1048576,0),MATCH((CUADRO!P$4&amp;$E662),'Hoja de Trabajo para listado'!$A$151:$Z$151,0)),0)+IFERROR(INDEX('Hoja de Trabajo para listado'!$AB$155:$BA$1048576,MATCH($A662,'Hoja de Trabajo para listado'!$AB$155:$AB$1048576,0),MATCH((CUADRO!P$4&amp;$E662),'Hoja de Trabajo para listado'!$AB$151:$BA$151,0)),0)+IFERROR(INDEX('Hoja de Trabajo para listado'!$BC$155:$CB$1048576,MATCH($A662,'Hoja de Trabajo para listado'!$BC$155:$BC$1048576,0),MATCH((CUADRO!P$4&amp;$E662),'Hoja de Trabajo para listado'!$BC$151:$CB$151,0)),0)+IFERROR(INDEX('Hoja de Trabajo para listado'!$DE$153:$DG$274,MATCH($A662,'Hoja de Trabajo para listado'!$DE$153:$DE$1048576,0),MATCH((CUADRO!P$4&amp;$E662),'Hoja de Trabajo para listado'!$DE$151:$DG$151,0)),0)+IFERROR(INDEX('Hoja de Trabajo para listado'!$CD$155:$DC$1048576,MATCH($A662,'Hoja de Trabajo para listado'!$CD$155:$CD$1048576,0),MATCH((CUADRO!P$4&amp;$E662),'Hoja de Trabajo para listado'!$CD$151:$DC$151,0)),0)</f>
        <v>0</v>
      </c>
      <c r="Q662" s="241">
        <f ca="1">+IFERROR(INDEX('Hoja de Trabajo para listado'!$A$155:$Z$1048576,MATCH($A662,'Hoja de Trabajo para listado'!$A$155:$A$1048576,0),MATCH((CUADRO!Q$4&amp;$E662),'Hoja de Trabajo para listado'!$A$151:$Z$151,0)),0)+IFERROR(INDEX('Hoja de Trabajo para listado'!$AB$155:$BA$1048576,MATCH($A662,'Hoja de Trabajo para listado'!$AB$155:$AB$1048576,0),MATCH((CUADRO!Q$4&amp;$E662),'Hoja de Trabajo para listado'!$AB$151:$BA$151,0)),0)+IFERROR(INDEX('Hoja de Trabajo para listado'!$BC$155:$CB$1048576,MATCH($A662,'Hoja de Trabajo para listado'!$BC$155:$BC$1048576,0),MATCH((CUADRO!Q$4&amp;$E662),'Hoja de Trabajo para listado'!$BC$151:$CB$151,0)),0)+IFERROR(INDEX('Hoja de Trabajo para listado'!$DE$153:$DG$274,MATCH($A662,'Hoja de Trabajo para listado'!$DE$153:$DE$1048576,0),MATCH((CUADRO!Q$4&amp;$E662),'Hoja de Trabajo para listado'!$DE$151:$DG$151,0)),0)+IFERROR(INDEX('Hoja de Trabajo para listado'!$CD$155:$DC$1048576,MATCH($A662,'Hoja de Trabajo para listado'!$CD$155:$CD$1048576,0),MATCH((CUADRO!Q$4&amp;$E662),'Hoja de Trabajo para listado'!$CD$151:$DC$151,0)),0)</f>
        <v>0</v>
      </c>
      <c r="R662" s="241">
        <f t="shared" ca="1" si="27"/>
        <v>0</v>
      </c>
      <c r="S662" s="247">
        <f ca="1">+R661+R662</f>
        <v>0</v>
      </c>
      <c r="T662" s="241">
        <f ca="1">+S662</f>
        <v>0</v>
      </c>
      <c r="U662" s="240">
        <f t="shared" si="28"/>
        <v>2</v>
      </c>
      <c r="V662" s="327" t="str">
        <f>+VLOOKUP(A662,bd_lista!$A$3:$E$592,5,FALSE)</f>
        <v>Gobiernos Autonomos Municipales</v>
      </c>
      <c r="W662" s="398"/>
      <c r="X662" s="240">
        <f>+VLOOKUP(A662,[4]Sheet1!$A$13:$D$744,4,FALSE)</f>
        <v>0</v>
      </c>
      <c r="Y662" s="240" t="e">
        <f>+VLOOKUP(X662,bd_lista!$A$3:$C$592,3,FALSE)</f>
        <v>#N/A</v>
      </c>
      <c r="Z662" s="288"/>
      <c r="AA662" s="289"/>
    </row>
    <row r="663" spans="1:27" customFormat="1" ht="15" hidden="1" customHeight="1">
      <c r="A663" s="32">
        <v>1283</v>
      </c>
      <c r="B663" s="393">
        <f>+A663</f>
        <v>1283</v>
      </c>
      <c r="C663" s="245" t="str">
        <f>+VLOOKUP(A663,bd_lista!$A$3:$C$592,3,FALSE)</f>
        <v>Gobierno Autónomo Municipal de Escoma</v>
      </c>
      <c r="D663" s="395" t="str">
        <f>+C663</f>
        <v>Gobierno Autónomo Municipal de Escoma</v>
      </c>
      <c r="E663" s="240" t="s">
        <v>1303</v>
      </c>
      <c r="F663" s="241">
        <f ca="1">+IFERROR(INDEX('Hoja de Trabajo para listado'!$A$155:$Z$1048576,MATCH($A663,'Hoja de Trabajo para listado'!$A$155:$A$1048576,0),MATCH((CUADRO!F$4&amp;$E663),'Hoja de Trabajo para listado'!$A$151:$Z$151,0)),0)+IFERROR(INDEX('Hoja de Trabajo para listado'!$AB$155:$BA$1048576,MATCH($A663,'Hoja de Trabajo para listado'!$AB$155:$AB$1048576,0),MATCH((CUADRO!F$4&amp;$E663),'Hoja de Trabajo para listado'!$AB$151:$BA$151,0)),0)+IFERROR(INDEX('Hoja de Trabajo para listado'!$BC$155:$CB$1048576,MATCH($A663,'Hoja de Trabajo para listado'!$BC$155:$BC$1048576,0),MATCH((CUADRO!F$4&amp;$E663),'Hoja de Trabajo para listado'!$BC$151:$CB$151,0)),0)+IFERROR(INDEX('Hoja de Trabajo para listado'!$DE$153:$DG$274,MATCH($A663,'Hoja de Trabajo para listado'!$DE$153:$DE$1048576,0),MATCH((CUADRO!F$4&amp;$E663),'Hoja de Trabajo para listado'!$DE$151:$DG$151,0)),0)+IFERROR(INDEX('Hoja de Trabajo para listado'!$CD$155:$DC$1048576,MATCH($A663,'Hoja de Trabajo para listado'!$CD$155:$CD$1048576,0),MATCH((CUADRO!F$4&amp;$E663),'Hoja de Trabajo para listado'!$CD$151:$DC$151,0)),0)</f>
        <v>0</v>
      </c>
      <c r="G663" s="241">
        <f ca="1">+IFERROR(INDEX('Hoja de Trabajo para listado'!$A$155:$Z$1048576,MATCH($A663,'Hoja de Trabajo para listado'!$A$155:$A$1048576,0),MATCH((CUADRO!G$4&amp;$E663),'Hoja de Trabajo para listado'!$A$151:$Z$151,0)),0)+IFERROR(INDEX('Hoja de Trabajo para listado'!$AB$155:$BA$1048576,MATCH($A663,'Hoja de Trabajo para listado'!$AB$155:$AB$1048576,0),MATCH((CUADRO!G$4&amp;$E663),'Hoja de Trabajo para listado'!$AB$151:$BA$151,0)),0)+IFERROR(INDEX('Hoja de Trabajo para listado'!$BC$155:$CB$1048576,MATCH($A663,'Hoja de Trabajo para listado'!$BC$155:$BC$1048576,0),MATCH((CUADRO!G$4&amp;$E663),'Hoja de Trabajo para listado'!$BC$151:$CB$151,0)),0)+IFERROR(INDEX('Hoja de Trabajo para listado'!$DE$153:$DG$274,MATCH($A663,'Hoja de Trabajo para listado'!$DE$153:$DE$1048576,0),MATCH((CUADRO!G$4&amp;$E663),'Hoja de Trabajo para listado'!$DE$151:$DG$151,0)),0)+IFERROR(INDEX('Hoja de Trabajo para listado'!$CD$155:$DC$1048576,MATCH($A663,'Hoja de Trabajo para listado'!$CD$155:$CD$1048576,0),MATCH((CUADRO!G$4&amp;$E663),'Hoja de Trabajo para listado'!$CD$151:$DC$151,0)),0)</f>
        <v>0</v>
      </c>
      <c r="H663" s="241">
        <f ca="1">+IFERROR(INDEX('Hoja de Trabajo para listado'!$A$155:$Z$1048576,MATCH($A663,'Hoja de Trabajo para listado'!$A$155:$A$1048576,0),MATCH((CUADRO!H$4&amp;$E663),'Hoja de Trabajo para listado'!$A$151:$Z$151,0)),0)+IFERROR(INDEX('Hoja de Trabajo para listado'!$AB$155:$BA$1048576,MATCH($A663,'Hoja de Trabajo para listado'!$AB$155:$AB$1048576,0),MATCH((CUADRO!H$4&amp;$E663),'Hoja de Trabajo para listado'!$AB$151:$BA$151,0)),0)+IFERROR(INDEX('Hoja de Trabajo para listado'!$BC$155:$CB$1048576,MATCH($A663,'Hoja de Trabajo para listado'!$BC$155:$BC$1048576,0),MATCH((CUADRO!H$4&amp;$E663),'Hoja de Trabajo para listado'!$BC$151:$CB$151,0)),0)+IFERROR(INDEX('Hoja de Trabajo para listado'!$DE$153:$DG$274,MATCH($A663,'Hoja de Trabajo para listado'!$DE$153:$DE$1048576,0),MATCH((CUADRO!H$4&amp;$E663),'Hoja de Trabajo para listado'!$DE$151:$DG$151,0)),0)+IFERROR(INDEX('Hoja de Trabajo para listado'!$CD$155:$DC$1048576,MATCH($A663,'Hoja de Trabajo para listado'!$CD$155:$CD$1048576,0),MATCH((CUADRO!H$4&amp;$E663),'Hoja de Trabajo para listado'!$CD$151:$DC$151,0)),0)</f>
        <v>0</v>
      </c>
      <c r="I663" s="241">
        <f ca="1">+IFERROR(INDEX('Hoja de Trabajo para listado'!$A$155:$Z$1048576,MATCH($A663,'Hoja de Trabajo para listado'!$A$155:$A$1048576,0),MATCH((CUADRO!I$4&amp;$E663),'Hoja de Trabajo para listado'!$A$151:$Z$151,0)),0)+IFERROR(INDEX('Hoja de Trabajo para listado'!$AB$155:$BA$1048576,MATCH($A663,'Hoja de Trabajo para listado'!$AB$155:$AB$1048576,0),MATCH((CUADRO!I$4&amp;$E663),'Hoja de Trabajo para listado'!$AB$151:$BA$151,0)),0)+IFERROR(INDEX('Hoja de Trabajo para listado'!$BC$155:$CB$1048576,MATCH($A663,'Hoja de Trabajo para listado'!$BC$155:$BC$1048576,0),MATCH((CUADRO!I$4&amp;$E663),'Hoja de Trabajo para listado'!$BC$151:$CB$151,0)),0)+IFERROR(INDEX('Hoja de Trabajo para listado'!$DE$153:$DG$274,MATCH($A663,'Hoja de Trabajo para listado'!$DE$153:$DE$1048576,0),MATCH((CUADRO!I$4&amp;$E663),'Hoja de Trabajo para listado'!$DE$151:$DG$151,0)),0)+IFERROR(INDEX('Hoja de Trabajo para listado'!$CD$155:$DC$1048576,MATCH($A663,'Hoja de Trabajo para listado'!$CD$155:$CD$1048576,0),MATCH((CUADRO!I$4&amp;$E663),'Hoja de Trabajo para listado'!$CD$151:$DC$151,0)),0)</f>
        <v>0</v>
      </c>
      <c r="J663" s="241">
        <f ca="1">+IFERROR(INDEX('Hoja de Trabajo para listado'!$A$155:$Z$1048576,MATCH($A663,'Hoja de Trabajo para listado'!$A$155:$A$1048576,0),MATCH((CUADRO!J$4&amp;$E663),'Hoja de Trabajo para listado'!$A$151:$Z$151,0)),0)+IFERROR(INDEX('Hoja de Trabajo para listado'!$AB$155:$BA$1048576,MATCH($A663,'Hoja de Trabajo para listado'!$AB$155:$AB$1048576,0),MATCH((CUADRO!J$4&amp;$E663),'Hoja de Trabajo para listado'!$AB$151:$BA$151,0)),0)+IFERROR(INDEX('Hoja de Trabajo para listado'!$BC$155:$CB$1048576,MATCH($A663,'Hoja de Trabajo para listado'!$BC$155:$BC$1048576,0),MATCH((CUADRO!J$4&amp;$E663),'Hoja de Trabajo para listado'!$BC$151:$CB$151,0)),0)+IFERROR(INDEX('Hoja de Trabajo para listado'!$DE$153:$DG$274,MATCH($A663,'Hoja de Trabajo para listado'!$DE$153:$DE$1048576,0),MATCH((CUADRO!J$4&amp;$E663),'Hoja de Trabajo para listado'!$DE$151:$DG$151,0)),0)+IFERROR(INDEX('Hoja de Trabajo para listado'!$CD$155:$DC$1048576,MATCH($A663,'Hoja de Trabajo para listado'!$CD$155:$CD$1048576,0),MATCH((CUADRO!J$4&amp;$E663),'Hoja de Trabajo para listado'!$CD$151:$DC$151,0)),0)</f>
        <v>0</v>
      </c>
      <c r="K663" s="241">
        <f ca="1">+IFERROR(INDEX('Hoja de Trabajo para listado'!$A$155:$Z$1048576,MATCH($A663,'Hoja de Trabajo para listado'!$A$155:$A$1048576,0),MATCH((CUADRO!K$4&amp;$E663),'Hoja de Trabajo para listado'!$A$151:$Z$151,0)),0)+IFERROR(INDEX('Hoja de Trabajo para listado'!$AB$155:$BA$1048576,MATCH($A663,'Hoja de Trabajo para listado'!$AB$155:$AB$1048576,0),MATCH((CUADRO!K$4&amp;$E663),'Hoja de Trabajo para listado'!$AB$151:$BA$151,0)),0)+IFERROR(INDEX('Hoja de Trabajo para listado'!$BC$155:$CB$1048576,MATCH($A663,'Hoja de Trabajo para listado'!$BC$155:$BC$1048576,0),MATCH((CUADRO!K$4&amp;$E663),'Hoja de Trabajo para listado'!$BC$151:$CB$151,0)),0)+IFERROR(INDEX('Hoja de Trabajo para listado'!$DE$153:$DG$274,MATCH($A663,'Hoja de Trabajo para listado'!$DE$153:$DE$1048576,0),MATCH((CUADRO!K$4&amp;$E663),'Hoja de Trabajo para listado'!$DE$151:$DG$151,0)),0)+IFERROR(INDEX('Hoja de Trabajo para listado'!$CD$155:$DC$1048576,MATCH($A663,'Hoja de Trabajo para listado'!$CD$155:$CD$1048576,0),MATCH((CUADRO!K$4&amp;$E663),'Hoja de Trabajo para listado'!$CD$151:$DC$151,0)),0)</f>
        <v>0</v>
      </c>
      <c r="L663" s="241">
        <f ca="1">+IFERROR(INDEX('Hoja de Trabajo para listado'!$A$155:$Z$1048576,MATCH($A663,'Hoja de Trabajo para listado'!$A$155:$A$1048576,0),MATCH((CUADRO!L$4&amp;$E663),'Hoja de Trabajo para listado'!$A$151:$Z$151,0)),0)+IFERROR(INDEX('Hoja de Trabajo para listado'!$AB$155:$BA$1048576,MATCH($A663,'Hoja de Trabajo para listado'!$AB$155:$AB$1048576,0),MATCH((CUADRO!L$4&amp;$E663),'Hoja de Trabajo para listado'!$AB$151:$BA$151,0)),0)+IFERROR(INDEX('Hoja de Trabajo para listado'!$BC$155:$CB$1048576,MATCH($A663,'Hoja de Trabajo para listado'!$BC$155:$BC$1048576,0),MATCH((CUADRO!L$4&amp;$E663),'Hoja de Trabajo para listado'!$BC$151:$CB$151,0)),0)+IFERROR(INDEX('Hoja de Trabajo para listado'!$DE$153:$DG$274,MATCH($A663,'Hoja de Trabajo para listado'!$DE$153:$DE$1048576,0),MATCH((CUADRO!L$4&amp;$E663),'Hoja de Trabajo para listado'!$DE$151:$DG$151,0)),0)+IFERROR(INDEX('Hoja de Trabajo para listado'!$CD$155:$DC$1048576,MATCH($A663,'Hoja de Trabajo para listado'!$CD$155:$CD$1048576,0),MATCH((CUADRO!L$4&amp;$E663),'Hoja de Trabajo para listado'!$CD$151:$DC$151,0)),0)</f>
        <v>0</v>
      </c>
      <c r="M663" s="241">
        <f ca="1">+IFERROR(INDEX('Hoja de Trabajo para listado'!$A$155:$Z$1048576,MATCH($A663,'Hoja de Trabajo para listado'!$A$155:$A$1048576,0),MATCH((CUADRO!M$4&amp;$E663),'Hoja de Trabajo para listado'!$A$151:$Z$151,0)),0)+IFERROR(INDEX('Hoja de Trabajo para listado'!$AB$155:$BA$1048576,MATCH($A663,'Hoja de Trabajo para listado'!$AB$155:$AB$1048576,0),MATCH((CUADRO!M$4&amp;$E663),'Hoja de Trabajo para listado'!$AB$151:$BA$151,0)),0)+IFERROR(INDEX('Hoja de Trabajo para listado'!$BC$155:$CB$1048576,MATCH($A663,'Hoja de Trabajo para listado'!$BC$155:$BC$1048576,0),MATCH((CUADRO!M$4&amp;$E663),'Hoja de Trabajo para listado'!$BC$151:$CB$151,0)),0)+IFERROR(INDEX('Hoja de Trabajo para listado'!$DE$153:$DG$274,MATCH($A663,'Hoja de Trabajo para listado'!$DE$153:$DE$1048576,0),MATCH((CUADRO!M$4&amp;$E663),'Hoja de Trabajo para listado'!$DE$151:$DG$151,0)),0)+IFERROR(INDEX('Hoja de Trabajo para listado'!$CD$155:$DC$1048576,MATCH($A663,'Hoja de Trabajo para listado'!$CD$155:$CD$1048576,0),MATCH((CUADRO!M$4&amp;$E663),'Hoja de Trabajo para listado'!$CD$151:$DC$151,0)),0)</f>
        <v>0</v>
      </c>
      <c r="N663" s="241">
        <f ca="1">+IFERROR(INDEX('Hoja de Trabajo para listado'!$A$155:$Z$1048576,MATCH($A663,'Hoja de Trabajo para listado'!$A$155:$A$1048576,0),MATCH((CUADRO!N$4&amp;$E663),'Hoja de Trabajo para listado'!$A$151:$Z$151,0)),0)+IFERROR(INDEX('Hoja de Trabajo para listado'!$AB$155:$BA$1048576,MATCH($A663,'Hoja de Trabajo para listado'!$AB$155:$AB$1048576,0),MATCH((CUADRO!N$4&amp;$E663),'Hoja de Trabajo para listado'!$AB$151:$BA$151,0)),0)+IFERROR(INDEX('Hoja de Trabajo para listado'!$BC$155:$CB$1048576,MATCH($A663,'Hoja de Trabajo para listado'!$BC$155:$BC$1048576,0),MATCH((CUADRO!N$4&amp;$E663),'Hoja de Trabajo para listado'!$BC$151:$CB$151,0)),0)+IFERROR(INDEX('Hoja de Trabajo para listado'!$DE$153:$DG$274,MATCH($A663,'Hoja de Trabajo para listado'!$DE$153:$DE$1048576,0),MATCH((CUADRO!N$4&amp;$E663),'Hoja de Trabajo para listado'!$DE$151:$DG$151,0)),0)+IFERROR(INDEX('Hoja de Trabajo para listado'!$CD$155:$DC$1048576,MATCH($A663,'Hoja de Trabajo para listado'!$CD$155:$CD$1048576,0),MATCH((CUADRO!N$4&amp;$E663),'Hoja de Trabajo para listado'!$CD$151:$DC$151,0)),0)</f>
        <v>0</v>
      </c>
      <c r="O663" s="241">
        <f ca="1">+IFERROR(INDEX('Hoja de Trabajo para listado'!$A$155:$Z$1048576,MATCH($A663,'Hoja de Trabajo para listado'!$A$155:$A$1048576,0),MATCH((CUADRO!O$4&amp;$E663),'Hoja de Trabajo para listado'!$A$151:$Z$151,0)),0)+IFERROR(INDEX('Hoja de Trabajo para listado'!$AB$155:$BA$1048576,MATCH($A663,'Hoja de Trabajo para listado'!$AB$155:$AB$1048576,0),MATCH((CUADRO!O$4&amp;$E663),'Hoja de Trabajo para listado'!$AB$151:$BA$151,0)),0)+IFERROR(INDEX('Hoja de Trabajo para listado'!$BC$155:$CB$1048576,MATCH($A663,'Hoja de Trabajo para listado'!$BC$155:$BC$1048576,0),MATCH((CUADRO!O$4&amp;$E663),'Hoja de Trabajo para listado'!$BC$151:$CB$151,0)),0)+IFERROR(INDEX('Hoja de Trabajo para listado'!$DE$153:$DG$274,MATCH($A663,'Hoja de Trabajo para listado'!$DE$153:$DE$1048576,0),MATCH((CUADRO!O$4&amp;$E663),'Hoja de Trabajo para listado'!$DE$151:$DG$151,0)),0)+IFERROR(INDEX('Hoja de Trabajo para listado'!$CD$155:$DC$1048576,MATCH($A663,'Hoja de Trabajo para listado'!$CD$155:$CD$1048576,0),MATCH((CUADRO!O$4&amp;$E663),'Hoja de Trabajo para listado'!$CD$151:$DC$151,0)),0)</f>
        <v>0</v>
      </c>
      <c r="P663" s="241">
        <f ca="1">+IFERROR(INDEX('Hoja de Trabajo para listado'!$A$155:$Z$1048576,MATCH($A663,'Hoja de Trabajo para listado'!$A$155:$A$1048576,0),MATCH((CUADRO!P$4&amp;$E663),'Hoja de Trabajo para listado'!$A$151:$Z$151,0)),0)+IFERROR(INDEX('Hoja de Trabajo para listado'!$AB$155:$BA$1048576,MATCH($A663,'Hoja de Trabajo para listado'!$AB$155:$AB$1048576,0),MATCH((CUADRO!P$4&amp;$E663),'Hoja de Trabajo para listado'!$AB$151:$BA$151,0)),0)+IFERROR(INDEX('Hoja de Trabajo para listado'!$BC$155:$CB$1048576,MATCH($A663,'Hoja de Trabajo para listado'!$BC$155:$BC$1048576,0),MATCH((CUADRO!P$4&amp;$E663),'Hoja de Trabajo para listado'!$BC$151:$CB$151,0)),0)+IFERROR(INDEX('Hoja de Trabajo para listado'!$DE$153:$DG$274,MATCH($A663,'Hoja de Trabajo para listado'!$DE$153:$DE$1048576,0),MATCH((CUADRO!P$4&amp;$E663),'Hoja de Trabajo para listado'!$DE$151:$DG$151,0)),0)+IFERROR(INDEX('Hoja de Trabajo para listado'!$CD$155:$DC$1048576,MATCH($A663,'Hoja de Trabajo para listado'!$CD$155:$CD$1048576,0),MATCH((CUADRO!P$4&amp;$E663),'Hoja de Trabajo para listado'!$CD$151:$DC$151,0)),0)</f>
        <v>0</v>
      </c>
      <c r="Q663" s="241">
        <f ca="1">+IFERROR(INDEX('Hoja de Trabajo para listado'!$A$155:$Z$1048576,MATCH($A663,'Hoja de Trabajo para listado'!$A$155:$A$1048576,0),MATCH((CUADRO!Q$4&amp;$E663),'Hoja de Trabajo para listado'!$A$151:$Z$151,0)),0)+IFERROR(INDEX('Hoja de Trabajo para listado'!$AB$155:$BA$1048576,MATCH($A663,'Hoja de Trabajo para listado'!$AB$155:$AB$1048576,0),MATCH((CUADRO!Q$4&amp;$E663),'Hoja de Trabajo para listado'!$AB$151:$BA$151,0)),0)+IFERROR(INDEX('Hoja de Trabajo para listado'!$BC$155:$CB$1048576,MATCH($A663,'Hoja de Trabajo para listado'!$BC$155:$BC$1048576,0),MATCH((CUADRO!Q$4&amp;$E663),'Hoja de Trabajo para listado'!$BC$151:$CB$151,0)),0)+IFERROR(INDEX('Hoja de Trabajo para listado'!$DE$153:$DG$274,MATCH($A663,'Hoja de Trabajo para listado'!$DE$153:$DE$1048576,0),MATCH((CUADRO!Q$4&amp;$E663),'Hoja de Trabajo para listado'!$DE$151:$DG$151,0)),0)+IFERROR(INDEX('Hoja de Trabajo para listado'!$CD$155:$DC$1048576,MATCH($A663,'Hoja de Trabajo para listado'!$CD$155:$CD$1048576,0),MATCH((CUADRO!Q$4&amp;$E663),'Hoja de Trabajo para listado'!$CD$151:$DC$151,0)),0)</f>
        <v>0</v>
      </c>
      <c r="R663" s="241">
        <f t="shared" ca="1" si="27"/>
        <v>0</v>
      </c>
      <c r="S663" s="247"/>
      <c r="T663" s="241">
        <f ca="1">+T664</f>
        <v>0</v>
      </c>
      <c r="U663" s="240">
        <f t="shared" si="28"/>
        <v>1</v>
      </c>
      <c r="V663" s="327" t="str">
        <f>+VLOOKUP(A663,bd_lista!$A$3:$E$592,5,FALSE)</f>
        <v>Gobiernos Autonomos Municipales</v>
      </c>
      <c r="W663" s="397" t="str">
        <f>+V663</f>
        <v>Gobiernos Autonomos Municipales</v>
      </c>
      <c r="X663" s="240">
        <f>+VLOOKUP(A663,[4]Sheet1!$A$13:$D$744,4,FALSE)</f>
        <v>0</v>
      </c>
      <c r="Y663" s="240" t="e">
        <f>+VLOOKUP(X663,bd_lista!$A$3:$C$592,3,FALSE)</f>
        <v>#N/A</v>
      </c>
      <c r="Z663" s="290">
        <f>+X663</f>
        <v>0</v>
      </c>
      <c r="AA663" s="291" t="e">
        <f>+Y663</f>
        <v>#N/A</v>
      </c>
    </row>
    <row r="664" spans="1:27" customFormat="1" ht="15" hidden="1" customHeight="1">
      <c r="A664" s="32">
        <v>1283</v>
      </c>
      <c r="B664" s="394"/>
      <c r="C664" s="245" t="str">
        <f>+VLOOKUP(A664,bd_lista!$A$3:$C$592,3,FALSE)</f>
        <v>Gobierno Autónomo Municipal de Escoma</v>
      </c>
      <c r="D664" s="396"/>
      <c r="E664" s="242" t="s">
        <v>1304</v>
      </c>
      <c r="F664" s="241">
        <f ca="1">+IFERROR(INDEX('Hoja de Trabajo para listado'!$A$155:$Z$1048576,MATCH($A664,'Hoja de Trabajo para listado'!$A$155:$A$1048576,0),MATCH((CUADRO!F$4&amp;$E664),'Hoja de Trabajo para listado'!$A$151:$Z$151,0)),0)+IFERROR(INDEX('Hoja de Trabajo para listado'!$AB$155:$BA$1048576,MATCH($A664,'Hoja de Trabajo para listado'!$AB$155:$AB$1048576,0),MATCH((CUADRO!F$4&amp;$E664),'Hoja de Trabajo para listado'!$AB$151:$BA$151,0)),0)+IFERROR(INDEX('Hoja de Trabajo para listado'!$BC$155:$CB$1048576,MATCH($A664,'Hoja de Trabajo para listado'!$BC$155:$BC$1048576,0),MATCH((CUADRO!F$4&amp;$E664),'Hoja de Trabajo para listado'!$BC$151:$CB$151,0)),0)+IFERROR(INDEX('Hoja de Trabajo para listado'!$DE$153:$DG$274,MATCH($A664,'Hoja de Trabajo para listado'!$DE$153:$DE$1048576,0),MATCH((CUADRO!F$4&amp;$E664),'Hoja de Trabajo para listado'!$DE$151:$DG$151,0)),0)+IFERROR(INDEX('Hoja de Trabajo para listado'!$CD$155:$DC$1048576,MATCH($A664,'Hoja de Trabajo para listado'!$CD$155:$CD$1048576,0),MATCH((CUADRO!F$4&amp;$E664),'Hoja de Trabajo para listado'!$CD$151:$DC$151,0)),0)</f>
        <v>0</v>
      </c>
      <c r="G664" s="241">
        <f ca="1">+IFERROR(INDEX('Hoja de Trabajo para listado'!$A$155:$Z$1048576,MATCH($A664,'Hoja de Trabajo para listado'!$A$155:$A$1048576,0),MATCH((CUADRO!G$4&amp;$E664),'Hoja de Trabajo para listado'!$A$151:$Z$151,0)),0)+IFERROR(INDEX('Hoja de Trabajo para listado'!$AB$155:$BA$1048576,MATCH($A664,'Hoja de Trabajo para listado'!$AB$155:$AB$1048576,0),MATCH((CUADRO!G$4&amp;$E664),'Hoja de Trabajo para listado'!$AB$151:$BA$151,0)),0)+IFERROR(INDEX('Hoja de Trabajo para listado'!$BC$155:$CB$1048576,MATCH($A664,'Hoja de Trabajo para listado'!$BC$155:$BC$1048576,0),MATCH((CUADRO!G$4&amp;$E664),'Hoja de Trabajo para listado'!$BC$151:$CB$151,0)),0)+IFERROR(INDEX('Hoja de Trabajo para listado'!$DE$153:$DG$274,MATCH($A664,'Hoja de Trabajo para listado'!$DE$153:$DE$1048576,0),MATCH((CUADRO!G$4&amp;$E664),'Hoja de Trabajo para listado'!$DE$151:$DG$151,0)),0)+IFERROR(INDEX('Hoja de Trabajo para listado'!$CD$155:$DC$1048576,MATCH($A664,'Hoja de Trabajo para listado'!$CD$155:$CD$1048576,0),MATCH((CUADRO!G$4&amp;$E664),'Hoja de Trabajo para listado'!$CD$151:$DC$151,0)),0)</f>
        <v>0</v>
      </c>
      <c r="H664" s="241">
        <f ca="1">+IFERROR(INDEX('Hoja de Trabajo para listado'!$A$155:$Z$1048576,MATCH($A664,'Hoja de Trabajo para listado'!$A$155:$A$1048576,0),MATCH((CUADRO!H$4&amp;$E664),'Hoja de Trabajo para listado'!$A$151:$Z$151,0)),0)+IFERROR(INDEX('Hoja de Trabajo para listado'!$AB$155:$BA$1048576,MATCH($A664,'Hoja de Trabajo para listado'!$AB$155:$AB$1048576,0),MATCH((CUADRO!H$4&amp;$E664),'Hoja de Trabajo para listado'!$AB$151:$BA$151,0)),0)+IFERROR(INDEX('Hoja de Trabajo para listado'!$BC$155:$CB$1048576,MATCH($A664,'Hoja de Trabajo para listado'!$BC$155:$BC$1048576,0),MATCH((CUADRO!H$4&amp;$E664),'Hoja de Trabajo para listado'!$BC$151:$CB$151,0)),0)+IFERROR(INDEX('Hoja de Trabajo para listado'!$DE$153:$DG$274,MATCH($A664,'Hoja de Trabajo para listado'!$DE$153:$DE$1048576,0),MATCH((CUADRO!H$4&amp;$E664),'Hoja de Trabajo para listado'!$DE$151:$DG$151,0)),0)+IFERROR(INDEX('Hoja de Trabajo para listado'!$CD$155:$DC$1048576,MATCH($A664,'Hoja de Trabajo para listado'!$CD$155:$CD$1048576,0),MATCH((CUADRO!H$4&amp;$E664),'Hoja de Trabajo para listado'!$CD$151:$DC$151,0)),0)</f>
        <v>0</v>
      </c>
      <c r="I664" s="241">
        <f ca="1">+IFERROR(INDEX('Hoja de Trabajo para listado'!$A$155:$Z$1048576,MATCH($A664,'Hoja de Trabajo para listado'!$A$155:$A$1048576,0),MATCH((CUADRO!I$4&amp;$E664),'Hoja de Trabajo para listado'!$A$151:$Z$151,0)),0)+IFERROR(INDEX('Hoja de Trabajo para listado'!$AB$155:$BA$1048576,MATCH($A664,'Hoja de Trabajo para listado'!$AB$155:$AB$1048576,0),MATCH((CUADRO!I$4&amp;$E664),'Hoja de Trabajo para listado'!$AB$151:$BA$151,0)),0)+IFERROR(INDEX('Hoja de Trabajo para listado'!$BC$155:$CB$1048576,MATCH($A664,'Hoja de Trabajo para listado'!$BC$155:$BC$1048576,0),MATCH((CUADRO!I$4&amp;$E664),'Hoja de Trabajo para listado'!$BC$151:$CB$151,0)),0)+IFERROR(INDEX('Hoja de Trabajo para listado'!$DE$153:$DG$274,MATCH($A664,'Hoja de Trabajo para listado'!$DE$153:$DE$1048576,0),MATCH((CUADRO!I$4&amp;$E664),'Hoja de Trabajo para listado'!$DE$151:$DG$151,0)),0)+IFERROR(INDEX('Hoja de Trabajo para listado'!$CD$155:$DC$1048576,MATCH($A664,'Hoja de Trabajo para listado'!$CD$155:$CD$1048576,0),MATCH((CUADRO!I$4&amp;$E664),'Hoja de Trabajo para listado'!$CD$151:$DC$151,0)),0)</f>
        <v>0</v>
      </c>
      <c r="J664" s="241">
        <f ca="1">+IFERROR(INDEX('Hoja de Trabajo para listado'!$A$155:$Z$1048576,MATCH($A664,'Hoja de Trabajo para listado'!$A$155:$A$1048576,0),MATCH((CUADRO!J$4&amp;$E664),'Hoja de Trabajo para listado'!$A$151:$Z$151,0)),0)+IFERROR(INDEX('Hoja de Trabajo para listado'!$AB$155:$BA$1048576,MATCH($A664,'Hoja de Trabajo para listado'!$AB$155:$AB$1048576,0),MATCH((CUADRO!J$4&amp;$E664),'Hoja de Trabajo para listado'!$AB$151:$BA$151,0)),0)+IFERROR(INDEX('Hoja de Trabajo para listado'!$BC$155:$CB$1048576,MATCH($A664,'Hoja de Trabajo para listado'!$BC$155:$BC$1048576,0),MATCH((CUADRO!J$4&amp;$E664),'Hoja de Trabajo para listado'!$BC$151:$CB$151,0)),0)+IFERROR(INDEX('Hoja de Trabajo para listado'!$DE$153:$DG$274,MATCH($A664,'Hoja de Trabajo para listado'!$DE$153:$DE$1048576,0),MATCH((CUADRO!J$4&amp;$E664),'Hoja de Trabajo para listado'!$DE$151:$DG$151,0)),0)+IFERROR(INDEX('Hoja de Trabajo para listado'!$CD$155:$DC$1048576,MATCH($A664,'Hoja de Trabajo para listado'!$CD$155:$CD$1048576,0),MATCH((CUADRO!J$4&amp;$E664),'Hoja de Trabajo para listado'!$CD$151:$DC$151,0)),0)</f>
        <v>0</v>
      </c>
      <c r="K664" s="241">
        <f ca="1">+IFERROR(INDEX('Hoja de Trabajo para listado'!$A$155:$Z$1048576,MATCH($A664,'Hoja de Trabajo para listado'!$A$155:$A$1048576,0),MATCH((CUADRO!K$4&amp;$E664),'Hoja de Trabajo para listado'!$A$151:$Z$151,0)),0)+IFERROR(INDEX('Hoja de Trabajo para listado'!$AB$155:$BA$1048576,MATCH($A664,'Hoja de Trabajo para listado'!$AB$155:$AB$1048576,0),MATCH((CUADRO!K$4&amp;$E664),'Hoja de Trabajo para listado'!$AB$151:$BA$151,0)),0)+IFERROR(INDEX('Hoja de Trabajo para listado'!$BC$155:$CB$1048576,MATCH($A664,'Hoja de Trabajo para listado'!$BC$155:$BC$1048576,0),MATCH((CUADRO!K$4&amp;$E664),'Hoja de Trabajo para listado'!$BC$151:$CB$151,0)),0)+IFERROR(INDEX('Hoja de Trabajo para listado'!$DE$153:$DG$274,MATCH($A664,'Hoja de Trabajo para listado'!$DE$153:$DE$1048576,0),MATCH((CUADRO!K$4&amp;$E664),'Hoja de Trabajo para listado'!$DE$151:$DG$151,0)),0)+IFERROR(INDEX('Hoja de Trabajo para listado'!$CD$155:$DC$1048576,MATCH($A664,'Hoja de Trabajo para listado'!$CD$155:$CD$1048576,0),MATCH((CUADRO!K$4&amp;$E664),'Hoja de Trabajo para listado'!$CD$151:$DC$151,0)),0)</f>
        <v>0</v>
      </c>
      <c r="L664" s="241">
        <f ca="1">+IFERROR(INDEX('Hoja de Trabajo para listado'!$A$155:$Z$1048576,MATCH($A664,'Hoja de Trabajo para listado'!$A$155:$A$1048576,0),MATCH((CUADRO!L$4&amp;$E664),'Hoja de Trabajo para listado'!$A$151:$Z$151,0)),0)+IFERROR(INDEX('Hoja de Trabajo para listado'!$AB$155:$BA$1048576,MATCH($A664,'Hoja de Trabajo para listado'!$AB$155:$AB$1048576,0),MATCH((CUADRO!L$4&amp;$E664),'Hoja de Trabajo para listado'!$AB$151:$BA$151,0)),0)+IFERROR(INDEX('Hoja de Trabajo para listado'!$BC$155:$CB$1048576,MATCH($A664,'Hoja de Trabajo para listado'!$BC$155:$BC$1048576,0),MATCH((CUADRO!L$4&amp;$E664),'Hoja de Trabajo para listado'!$BC$151:$CB$151,0)),0)+IFERROR(INDEX('Hoja de Trabajo para listado'!$DE$153:$DG$274,MATCH($A664,'Hoja de Trabajo para listado'!$DE$153:$DE$1048576,0),MATCH((CUADRO!L$4&amp;$E664),'Hoja de Trabajo para listado'!$DE$151:$DG$151,0)),0)+IFERROR(INDEX('Hoja de Trabajo para listado'!$CD$155:$DC$1048576,MATCH($A664,'Hoja de Trabajo para listado'!$CD$155:$CD$1048576,0),MATCH((CUADRO!L$4&amp;$E664),'Hoja de Trabajo para listado'!$CD$151:$DC$151,0)),0)</f>
        <v>0</v>
      </c>
      <c r="M664" s="241">
        <f ca="1">+IFERROR(INDEX('Hoja de Trabajo para listado'!$A$155:$Z$1048576,MATCH($A664,'Hoja de Trabajo para listado'!$A$155:$A$1048576,0),MATCH((CUADRO!M$4&amp;$E664),'Hoja de Trabajo para listado'!$A$151:$Z$151,0)),0)+IFERROR(INDEX('Hoja de Trabajo para listado'!$AB$155:$BA$1048576,MATCH($A664,'Hoja de Trabajo para listado'!$AB$155:$AB$1048576,0),MATCH((CUADRO!M$4&amp;$E664),'Hoja de Trabajo para listado'!$AB$151:$BA$151,0)),0)+IFERROR(INDEX('Hoja de Trabajo para listado'!$BC$155:$CB$1048576,MATCH($A664,'Hoja de Trabajo para listado'!$BC$155:$BC$1048576,0),MATCH((CUADRO!M$4&amp;$E664),'Hoja de Trabajo para listado'!$BC$151:$CB$151,0)),0)+IFERROR(INDEX('Hoja de Trabajo para listado'!$DE$153:$DG$274,MATCH($A664,'Hoja de Trabajo para listado'!$DE$153:$DE$1048576,0),MATCH((CUADRO!M$4&amp;$E664),'Hoja de Trabajo para listado'!$DE$151:$DG$151,0)),0)+IFERROR(INDEX('Hoja de Trabajo para listado'!$CD$155:$DC$1048576,MATCH($A664,'Hoja de Trabajo para listado'!$CD$155:$CD$1048576,0),MATCH((CUADRO!M$4&amp;$E664),'Hoja de Trabajo para listado'!$CD$151:$DC$151,0)),0)</f>
        <v>0</v>
      </c>
      <c r="N664" s="241">
        <f ca="1">+IFERROR(INDEX('Hoja de Trabajo para listado'!$A$155:$Z$1048576,MATCH($A664,'Hoja de Trabajo para listado'!$A$155:$A$1048576,0),MATCH((CUADRO!N$4&amp;$E664),'Hoja de Trabajo para listado'!$A$151:$Z$151,0)),0)+IFERROR(INDEX('Hoja de Trabajo para listado'!$AB$155:$BA$1048576,MATCH($A664,'Hoja de Trabajo para listado'!$AB$155:$AB$1048576,0),MATCH((CUADRO!N$4&amp;$E664),'Hoja de Trabajo para listado'!$AB$151:$BA$151,0)),0)+IFERROR(INDEX('Hoja de Trabajo para listado'!$BC$155:$CB$1048576,MATCH($A664,'Hoja de Trabajo para listado'!$BC$155:$BC$1048576,0),MATCH((CUADRO!N$4&amp;$E664),'Hoja de Trabajo para listado'!$BC$151:$CB$151,0)),0)+IFERROR(INDEX('Hoja de Trabajo para listado'!$DE$153:$DG$274,MATCH($A664,'Hoja de Trabajo para listado'!$DE$153:$DE$1048576,0),MATCH((CUADRO!N$4&amp;$E664),'Hoja de Trabajo para listado'!$DE$151:$DG$151,0)),0)+IFERROR(INDEX('Hoja de Trabajo para listado'!$CD$155:$DC$1048576,MATCH($A664,'Hoja de Trabajo para listado'!$CD$155:$CD$1048576,0),MATCH((CUADRO!N$4&amp;$E664),'Hoja de Trabajo para listado'!$CD$151:$DC$151,0)),0)</f>
        <v>0</v>
      </c>
      <c r="O664" s="241">
        <f ca="1">+IFERROR(INDEX('Hoja de Trabajo para listado'!$A$155:$Z$1048576,MATCH($A664,'Hoja de Trabajo para listado'!$A$155:$A$1048576,0),MATCH((CUADRO!O$4&amp;$E664),'Hoja de Trabajo para listado'!$A$151:$Z$151,0)),0)+IFERROR(INDEX('Hoja de Trabajo para listado'!$AB$155:$BA$1048576,MATCH($A664,'Hoja de Trabajo para listado'!$AB$155:$AB$1048576,0),MATCH((CUADRO!O$4&amp;$E664),'Hoja de Trabajo para listado'!$AB$151:$BA$151,0)),0)+IFERROR(INDEX('Hoja de Trabajo para listado'!$BC$155:$CB$1048576,MATCH($A664,'Hoja de Trabajo para listado'!$BC$155:$BC$1048576,0),MATCH((CUADRO!O$4&amp;$E664),'Hoja de Trabajo para listado'!$BC$151:$CB$151,0)),0)+IFERROR(INDEX('Hoja de Trabajo para listado'!$DE$153:$DG$274,MATCH($A664,'Hoja de Trabajo para listado'!$DE$153:$DE$1048576,0),MATCH((CUADRO!O$4&amp;$E664),'Hoja de Trabajo para listado'!$DE$151:$DG$151,0)),0)+IFERROR(INDEX('Hoja de Trabajo para listado'!$CD$155:$DC$1048576,MATCH($A664,'Hoja de Trabajo para listado'!$CD$155:$CD$1048576,0),MATCH((CUADRO!O$4&amp;$E664),'Hoja de Trabajo para listado'!$CD$151:$DC$151,0)),0)</f>
        <v>0</v>
      </c>
      <c r="P664" s="241">
        <f ca="1">+IFERROR(INDEX('Hoja de Trabajo para listado'!$A$155:$Z$1048576,MATCH($A664,'Hoja de Trabajo para listado'!$A$155:$A$1048576,0),MATCH((CUADRO!P$4&amp;$E664),'Hoja de Trabajo para listado'!$A$151:$Z$151,0)),0)+IFERROR(INDEX('Hoja de Trabajo para listado'!$AB$155:$BA$1048576,MATCH($A664,'Hoja de Trabajo para listado'!$AB$155:$AB$1048576,0),MATCH((CUADRO!P$4&amp;$E664),'Hoja de Trabajo para listado'!$AB$151:$BA$151,0)),0)+IFERROR(INDEX('Hoja de Trabajo para listado'!$BC$155:$CB$1048576,MATCH($A664,'Hoja de Trabajo para listado'!$BC$155:$BC$1048576,0),MATCH((CUADRO!P$4&amp;$E664),'Hoja de Trabajo para listado'!$BC$151:$CB$151,0)),0)+IFERROR(INDEX('Hoja de Trabajo para listado'!$DE$153:$DG$274,MATCH($A664,'Hoja de Trabajo para listado'!$DE$153:$DE$1048576,0),MATCH((CUADRO!P$4&amp;$E664),'Hoja de Trabajo para listado'!$DE$151:$DG$151,0)),0)+IFERROR(INDEX('Hoja de Trabajo para listado'!$CD$155:$DC$1048576,MATCH($A664,'Hoja de Trabajo para listado'!$CD$155:$CD$1048576,0),MATCH((CUADRO!P$4&amp;$E664),'Hoja de Trabajo para listado'!$CD$151:$DC$151,0)),0)</f>
        <v>0</v>
      </c>
      <c r="Q664" s="241">
        <f ca="1">+IFERROR(INDEX('Hoja de Trabajo para listado'!$A$155:$Z$1048576,MATCH($A664,'Hoja de Trabajo para listado'!$A$155:$A$1048576,0),MATCH((CUADRO!Q$4&amp;$E664),'Hoja de Trabajo para listado'!$A$151:$Z$151,0)),0)+IFERROR(INDEX('Hoja de Trabajo para listado'!$AB$155:$BA$1048576,MATCH($A664,'Hoja de Trabajo para listado'!$AB$155:$AB$1048576,0),MATCH((CUADRO!Q$4&amp;$E664),'Hoja de Trabajo para listado'!$AB$151:$BA$151,0)),0)+IFERROR(INDEX('Hoja de Trabajo para listado'!$BC$155:$CB$1048576,MATCH($A664,'Hoja de Trabajo para listado'!$BC$155:$BC$1048576,0),MATCH((CUADRO!Q$4&amp;$E664),'Hoja de Trabajo para listado'!$BC$151:$CB$151,0)),0)+IFERROR(INDEX('Hoja de Trabajo para listado'!$DE$153:$DG$274,MATCH($A664,'Hoja de Trabajo para listado'!$DE$153:$DE$1048576,0),MATCH((CUADRO!Q$4&amp;$E664),'Hoja de Trabajo para listado'!$DE$151:$DG$151,0)),0)+IFERROR(INDEX('Hoja de Trabajo para listado'!$CD$155:$DC$1048576,MATCH($A664,'Hoja de Trabajo para listado'!$CD$155:$CD$1048576,0),MATCH((CUADRO!Q$4&amp;$E664),'Hoja de Trabajo para listado'!$CD$151:$DC$151,0)),0)</f>
        <v>0</v>
      </c>
      <c r="R664" s="241">
        <f t="shared" ca="1" si="27"/>
        <v>0</v>
      </c>
      <c r="S664" s="247">
        <f ca="1">+R663+R664</f>
        <v>0</v>
      </c>
      <c r="T664" s="241">
        <f ca="1">+S664</f>
        <v>0</v>
      </c>
      <c r="U664" s="240">
        <f t="shared" si="28"/>
        <v>2</v>
      </c>
      <c r="V664" s="327" t="str">
        <f>+VLOOKUP(A664,bd_lista!$A$3:$E$592,5,FALSE)</f>
        <v>Gobiernos Autonomos Municipales</v>
      </c>
      <c r="W664" s="398"/>
      <c r="X664" s="240">
        <f>+VLOOKUP(A664,[4]Sheet1!$A$13:$D$744,4,FALSE)</f>
        <v>0</v>
      </c>
      <c r="Y664" s="240" t="e">
        <f>+VLOOKUP(X664,bd_lista!$A$3:$C$592,3,FALSE)</f>
        <v>#N/A</v>
      </c>
      <c r="Z664" s="288"/>
      <c r="AA664" s="289"/>
    </row>
    <row r="665" spans="1:27" customFormat="1" ht="15" hidden="1" customHeight="1">
      <c r="A665" s="32">
        <v>1284</v>
      </c>
      <c r="B665" s="393">
        <f>+A665</f>
        <v>1284</v>
      </c>
      <c r="C665" s="245" t="str">
        <f>+VLOOKUP(A665,bd_lista!$A$3:$C$592,3,FALSE)</f>
        <v>Gobierno Autónomo Municipal de Humanata</v>
      </c>
      <c r="D665" s="395" t="str">
        <f>+C665</f>
        <v>Gobierno Autónomo Municipal de Humanata</v>
      </c>
      <c r="E665" s="240" t="s">
        <v>1303</v>
      </c>
      <c r="F665" s="241">
        <f ca="1">+IFERROR(INDEX('Hoja de Trabajo para listado'!$A$155:$Z$1048576,MATCH($A665,'Hoja de Trabajo para listado'!$A$155:$A$1048576,0),MATCH((CUADRO!F$4&amp;$E665),'Hoja de Trabajo para listado'!$A$151:$Z$151,0)),0)+IFERROR(INDEX('Hoja de Trabajo para listado'!$AB$155:$BA$1048576,MATCH($A665,'Hoja de Trabajo para listado'!$AB$155:$AB$1048576,0),MATCH((CUADRO!F$4&amp;$E665),'Hoja de Trabajo para listado'!$AB$151:$BA$151,0)),0)+IFERROR(INDEX('Hoja de Trabajo para listado'!$BC$155:$CB$1048576,MATCH($A665,'Hoja de Trabajo para listado'!$BC$155:$BC$1048576,0),MATCH((CUADRO!F$4&amp;$E665),'Hoja de Trabajo para listado'!$BC$151:$CB$151,0)),0)+IFERROR(INDEX('Hoja de Trabajo para listado'!$DE$153:$DG$274,MATCH($A665,'Hoja de Trabajo para listado'!$DE$153:$DE$1048576,0),MATCH((CUADRO!F$4&amp;$E665),'Hoja de Trabajo para listado'!$DE$151:$DG$151,0)),0)+IFERROR(INDEX('Hoja de Trabajo para listado'!$CD$155:$DC$1048576,MATCH($A665,'Hoja de Trabajo para listado'!$CD$155:$CD$1048576,0),MATCH((CUADRO!F$4&amp;$E665),'Hoja de Trabajo para listado'!$CD$151:$DC$151,0)),0)</f>
        <v>0</v>
      </c>
      <c r="G665" s="241">
        <f ca="1">+IFERROR(INDEX('Hoja de Trabajo para listado'!$A$155:$Z$1048576,MATCH($A665,'Hoja de Trabajo para listado'!$A$155:$A$1048576,0),MATCH((CUADRO!G$4&amp;$E665),'Hoja de Trabajo para listado'!$A$151:$Z$151,0)),0)+IFERROR(INDEX('Hoja de Trabajo para listado'!$AB$155:$BA$1048576,MATCH($A665,'Hoja de Trabajo para listado'!$AB$155:$AB$1048576,0),MATCH((CUADRO!G$4&amp;$E665),'Hoja de Trabajo para listado'!$AB$151:$BA$151,0)),0)+IFERROR(INDEX('Hoja de Trabajo para listado'!$BC$155:$CB$1048576,MATCH($A665,'Hoja de Trabajo para listado'!$BC$155:$BC$1048576,0),MATCH((CUADRO!G$4&amp;$E665),'Hoja de Trabajo para listado'!$BC$151:$CB$151,0)),0)+IFERROR(INDEX('Hoja de Trabajo para listado'!$DE$153:$DG$274,MATCH($A665,'Hoja de Trabajo para listado'!$DE$153:$DE$1048576,0),MATCH((CUADRO!G$4&amp;$E665),'Hoja de Trabajo para listado'!$DE$151:$DG$151,0)),0)+IFERROR(INDEX('Hoja de Trabajo para listado'!$CD$155:$DC$1048576,MATCH($A665,'Hoja de Trabajo para listado'!$CD$155:$CD$1048576,0),MATCH((CUADRO!G$4&amp;$E665),'Hoja de Trabajo para listado'!$CD$151:$DC$151,0)),0)</f>
        <v>0</v>
      </c>
      <c r="H665" s="241">
        <f ca="1">+IFERROR(INDEX('Hoja de Trabajo para listado'!$A$155:$Z$1048576,MATCH($A665,'Hoja de Trabajo para listado'!$A$155:$A$1048576,0),MATCH((CUADRO!H$4&amp;$E665),'Hoja de Trabajo para listado'!$A$151:$Z$151,0)),0)+IFERROR(INDEX('Hoja de Trabajo para listado'!$AB$155:$BA$1048576,MATCH($A665,'Hoja de Trabajo para listado'!$AB$155:$AB$1048576,0),MATCH((CUADRO!H$4&amp;$E665),'Hoja de Trabajo para listado'!$AB$151:$BA$151,0)),0)+IFERROR(INDEX('Hoja de Trabajo para listado'!$BC$155:$CB$1048576,MATCH($A665,'Hoja de Trabajo para listado'!$BC$155:$BC$1048576,0),MATCH((CUADRO!H$4&amp;$E665),'Hoja de Trabajo para listado'!$BC$151:$CB$151,0)),0)+IFERROR(INDEX('Hoja de Trabajo para listado'!$DE$153:$DG$274,MATCH($A665,'Hoja de Trabajo para listado'!$DE$153:$DE$1048576,0),MATCH((CUADRO!H$4&amp;$E665),'Hoja de Trabajo para listado'!$DE$151:$DG$151,0)),0)+IFERROR(INDEX('Hoja de Trabajo para listado'!$CD$155:$DC$1048576,MATCH($A665,'Hoja de Trabajo para listado'!$CD$155:$CD$1048576,0),MATCH((CUADRO!H$4&amp;$E665),'Hoja de Trabajo para listado'!$CD$151:$DC$151,0)),0)</f>
        <v>0</v>
      </c>
      <c r="I665" s="241">
        <f ca="1">+IFERROR(INDEX('Hoja de Trabajo para listado'!$A$155:$Z$1048576,MATCH($A665,'Hoja de Trabajo para listado'!$A$155:$A$1048576,0),MATCH((CUADRO!I$4&amp;$E665),'Hoja de Trabajo para listado'!$A$151:$Z$151,0)),0)+IFERROR(INDEX('Hoja de Trabajo para listado'!$AB$155:$BA$1048576,MATCH($A665,'Hoja de Trabajo para listado'!$AB$155:$AB$1048576,0),MATCH((CUADRO!I$4&amp;$E665),'Hoja de Trabajo para listado'!$AB$151:$BA$151,0)),0)+IFERROR(INDEX('Hoja de Trabajo para listado'!$BC$155:$CB$1048576,MATCH($A665,'Hoja de Trabajo para listado'!$BC$155:$BC$1048576,0),MATCH((CUADRO!I$4&amp;$E665),'Hoja de Trabajo para listado'!$BC$151:$CB$151,0)),0)+IFERROR(INDEX('Hoja de Trabajo para listado'!$DE$153:$DG$274,MATCH($A665,'Hoja de Trabajo para listado'!$DE$153:$DE$1048576,0),MATCH((CUADRO!I$4&amp;$E665),'Hoja de Trabajo para listado'!$DE$151:$DG$151,0)),0)+IFERROR(INDEX('Hoja de Trabajo para listado'!$CD$155:$DC$1048576,MATCH($A665,'Hoja de Trabajo para listado'!$CD$155:$CD$1048576,0),MATCH((CUADRO!I$4&amp;$E665),'Hoja de Trabajo para listado'!$CD$151:$DC$151,0)),0)</f>
        <v>0</v>
      </c>
      <c r="J665" s="241">
        <f ca="1">+IFERROR(INDEX('Hoja de Trabajo para listado'!$A$155:$Z$1048576,MATCH($A665,'Hoja de Trabajo para listado'!$A$155:$A$1048576,0),MATCH((CUADRO!J$4&amp;$E665),'Hoja de Trabajo para listado'!$A$151:$Z$151,0)),0)+IFERROR(INDEX('Hoja de Trabajo para listado'!$AB$155:$BA$1048576,MATCH($A665,'Hoja de Trabajo para listado'!$AB$155:$AB$1048576,0),MATCH((CUADRO!J$4&amp;$E665),'Hoja de Trabajo para listado'!$AB$151:$BA$151,0)),0)+IFERROR(INDEX('Hoja de Trabajo para listado'!$BC$155:$CB$1048576,MATCH($A665,'Hoja de Trabajo para listado'!$BC$155:$BC$1048576,0),MATCH((CUADRO!J$4&amp;$E665),'Hoja de Trabajo para listado'!$BC$151:$CB$151,0)),0)+IFERROR(INDEX('Hoja de Trabajo para listado'!$DE$153:$DG$274,MATCH($A665,'Hoja de Trabajo para listado'!$DE$153:$DE$1048576,0),MATCH((CUADRO!J$4&amp;$E665),'Hoja de Trabajo para listado'!$DE$151:$DG$151,0)),0)+IFERROR(INDEX('Hoja de Trabajo para listado'!$CD$155:$DC$1048576,MATCH($A665,'Hoja de Trabajo para listado'!$CD$155:$CD$1048576,0),MATCH((CUADRO!J$4&amp;$E665),'Hoja de Trabajo para listado'!$CD$151:$DC$151,0)),0)</f>
        <v>0</v>
      </c>
      <c r="K665" s="241">
        <f ca="1">+IFERROR(INDEX('Hoja de Trabajo para listado'!$A$155:$Z$1048576,MATCH($A665,'Hoja de Trabajo para listado'!$A$155:$A$1048576,0),MATCH((CUADRO!K$4&amp;$E665),'Hoja de Trabajo para listado'!$A$151:$Z$151,0)),0)+IFERROR(INDEX('Hoja de Trabajo para listado'!$AB$155:$BA$1048576,MATCH($A665,'Hoja de Trabajo para listado'!$AB$155:$AB$1048576,0),MATCH((CUADRO!K$4&amp;$E665),'Hoja de Trabajo para listado'!$AB$151:$BA$151,0)),0)+IFERROR(INDEX('Hoja de Trabajo para listado'!$BC$155:$CB$1048576,MATCH($A665,'Hoja de Trabajo para listado'!$BC$155:$BC$1048576,0),MATCH((CUADRO!K$4&amp;$E665),'Hoja de Trabajo para listado'!$BC$151:$CB$151,0)),0)+IFERROR(INDEX('Hoja de Trabajo para listado'!$DE$153:$DG$274,MATCH($A665,'Hoja de Trabajo para listado'!$DE$153:$DE$1048576,0),MATCH((CUADRO!K$4&amp;$E665),'Hoja de Trabajo para listado'!$DE$151:$DG$151,0)),0)+IFERROR(INDEX('Hoja de Trabajo para listado'!$CD$155:$DC$1048576,MATCH($A665,'Hoja de Trabajo para listado'!$CD$155:$CD$1048576,0),MATCH((CUADRO!K$4&amp;$E665),'Hoja de Trabajo para listado'!$CD$151:$DC$151,0)),0)</f>
        <v>0</v>
      </c>
      <c r="L665" s="241">
        <f ca="1">+IFERROR(INDEX('Hoja de Trabajo para listado'!$A$155:$Z$1048576,MATCH($A665,'Hoja de Trabajo para listado'!$A$155:$A$1048576,0),MATCH((CUADRO!L$4&amp;$E665),'Hoja de Trabajo para listado'!$A$151:$Z$151,0)),0)+IFERROR(INDEX('Hoja de Trabajo para listado'!$AB$155:$BA$1048576,MATCH($A665,'Hoja de Trabajo para listado'!$AB$155:$AB$1048576,0),MATCH((CUADRO!L$4&amp;$E665),'Hoja de Trabajo para listado'!$AB$151:$BA$151,0)),0)+IFERROR(INDEX('Hoja de Trabajo para listado'!$BC$155:$CB$1048576,MATCH($A665,'Hoja de Trabajo para listado'!$BC$155:$BC$1048576,0),MATCH((CUADRO!L$4&amp;$E665),'Hoja de Trabajo para listado'!$BC$151:$CB$151,0)),0)+IFERROR(INDEX('Hoja de Trabajo para listado'!$DE$153:$DG$274,MATCH($A665,'Hoja de Trabajo para listado'!$DE$153:$DE$1048576,0),MATCH((CUADRO!L$4&amp;$E665),'Hoja de Trabajo para listado'!$DE$151:$DG$151,0)),0)+IFERROR(INDEX('Hoja de Trabajo para listado'!$CD$155:$DC$1048576,MATCH($A665,'Hoja de Trabajo para listado'!$CD$155:$CD$1048576,0),MATCH((CUADRO!L$4&amp;$E665),'Hoja de Trabajo para listado'!$CD$151:$DC$151,0)),0)</f>
        <v>0</v>
      </c>
      <c r="M665" s="241">
        <f ca="1">+IFERROR(INDEX('Hoja de Trabajo para listado'!$A$155:$Z$1048576,MATCH($A665,'Hoja de Trabajo para listado'!$A$155:$A$1048576,0),MATCH((CUADRO!M$4&amp;$E665),'Hoja de Trabajo para listado'!$A$151:$Z$151,0)),0)+IFERROR(INDEX('Hoja de Trabajo para listado'!$AB$155:$BA$1048576,MATCH($A665,'Hoja de Trabajo para listado'!$AB$155:$AB$1048576,0),MATCH((CUADRO!M$4&amp;$E665),'Hoja de Trabajo para listado'!$AB$151:$BA$151,0)),0)+IFERROR(INDEX('Hoja de Trabajo para listado'!$BC$155:$CB$1048576,MATCH($A665,'Hoja de Trabajo para listado'!$BC$155:$BC$1048576,0),MATCH((CUADRO!M$4&amp;$E665),'Hoja de Trabajo para listado'!$BC$151:$CB$151,0)),0)+IFERROR(INDEX('Hoja de Trabajo para listado'!$DE$153:$DG$274,MATCH($A665,'Hoja de Trabajo para listado'!$DE$153:$DE$1048576,0),MATCH((CUADRO!M$4&amp;$E665),'Hoja de Trabajo para listado'!$DE$151:$DG$151,0)),0)+IFERROR(INDEX('Hoja de Trabajo para listado'!$CD$155:$DC$1048576,MATCH($A665,'Hoja de Trabajo para listado'!$CD$155:$CD$1048576,0),MATCH((CUADRO!M$4&amp;$E665),'Hoja de Trabajo para listado'!$CD$151:$DC$151,0)),0)</f>
        <v>0</v>
      </c>
      <c r="N665" s="241">
        <f ca="1">+IFERROR(INDEX('Hoja de Trabajo para listado'!$A$155:$Z$1048576,MATCH($A665,'Hoja de Trabajo para listado'!$A$155:$A$1048576,0),MATCH((CUADRO!N$4&amp;$E665),'Hoja de Trabajo para listado'!$A$151:$Z$151,0)),0)+IFERROR(INDEX('Hoja de Trabajo para listado'!$AB$155:$BA$1048576,MATCH($A665,'Hoja de Trabajo para listado'!$AB$155:$AB$1048576,0),MATCH((CUADRO!N$4&amp;$E665),'Hoja de Trabajo para listado'!$AB$151:$BA$151,0)),0)+IFERROR(INDEX('Hoja de Trabajo para listado'!$BC$155:$CB$1048576,MATCH($A665,'Hoja de Trabajo para listado'!$BC$155:$BC$1048576,0),MATCH((CUADRO!N$4&amp;$E665),'Hoja de Trabajo para listado'!$BC$151:$CB$151,0)),0)+IFERROR(INDEX('Hoja de Trabajo para listado'!$DE$153:$DG$274,MATCH($A665,'Hoja de Trabajo para listado'!$DE$153:$DE$1048576,0),MATCH((CUADRO!N$4&amp;$E665),'Hoja de Trabajo para listado'!$DE$151:$DG$151,0)),0)+IFERROR(INDEX('Hoja de Trabajo para listado'!$CD$155:$DC$1048576,MATCH($A665,'Hoja de Trabajo para listado'!$CD$155:$CD$1048576,0),MATCH((CUADRO!N$4&amp;$E665),'Hoja de Trabajo para listado'!$CD$151:$DC$151,0)),0)</f>
        <v>0</v>
      </c>
      <c r="O665" s="241">
        <f ca="1">+IFERROR(INDEX('Hoja de Trabajo para listado'!$A$155:$Z$1048576,MATCH($A665,'Hoja de Trabajo para listado'!$A$155:$A$1048576,0),MATCH((CUADRO!O$4&amp;$E665),'Hoja de Trabajo para listado'!$A$151:$Z$151,0)),0)+IFERROR(INDEX('Hoja de Trabajo para listado'!$AB$155:$BA$1048576,MATCH($A665,'Hoja de Trabajo para listado'!$AB$155:$AB$1048576,0),MATCH((CUADRO!O$4&amp;$E665),'Hoja de Trabajo para listado'!$AB$151:$BA$151,0)),0)+IFERROR(INDEX('Hoja de Trabajo para listado'!$BC$155:$CB$1048576,MATCH($A665,'Hoja de Trabajo para listado'!$BC$155:$BC$1048576,0),MATCH((CUADRO!O$4&amp;$E665),'Hoja de Trabajo para listado'!$BC$151:$CB$151,0)),0)+IFERROR(INDEX('Hoja de Trabajo para listado'!$DE$153:$DG$274,MATCH($A665,'Hoja de Trabajo para listado'!$DE$153:$DE$1048576,0),MATCH((CUADRO!O$4&amp;$E665),'Hoja de Trabajo para listado'!$DE$151:$DG$151,0)),0)+IFERROR(INDEX('Hoja de Trabajo para listado'!$CD$155:$DC$1048576,MATCH($A665,'Hoja de Trabajo para listado'!$CD$155:$CD$1048576,0),MATCH((CUADRO!O$4&amp;$E665),'Hoja de Trabajo para listado'!$CD$151:$DC$151,0)),0)</f>
        <v>0</v>
      </c>
      <c r="P665" s="241">
        <f ca="1">+IFERROR(INDEX('Hoja de Trabajo para listado'!$A$155:$Z$1048576,MATCH($A665,'Hoja de Trabajo para listado'!$A$155:$A$1048576,0),MATCH((CUADRO!P$4&amp;$E665),'Hoja de Trabajo para listado'!$A$151:$Z$151,0)),0)+IFERROR(INDEX('Hoja de Trabajo para listado'!$AB$155:$BA$1048576,MATCH($A665,'Hoja de Trabajo para listado'!$AB$155:$AB$1048576,0),MATCH((CUADRO!P$4&amp;$E665),'Hoja de Trabajo para listado'!$AB$151:$BA$151,0)),0)+IFERROR(INDEX('Hoja de Trabajo para listado'!$BC$155:$CB$1048576,MATCH($A665,'Hoja de Trabajo para listado'!$BC$155:$BC$1048576,0),MATCH((CUADRO!P$4&amp;$E665),'Hoja de Trabajo para listado'!$BC$151:$CB$151,0)),0)+IFERROR(INDEX('Hoja de Trabajo para listado'!$DE$153:$DG$274,MATCH($A665,'Hoja de Trabajo para listado'!$DE$153:$DE$1048576,0),MATCH((CUADRO!P$4&amp;$E665),'Hoja de Trabajo para listado'!$DE$151:$DG$151,0)),0)+IFERROR(INDEX('Hoja de Trabajo para listado'!$CD$155:$DC$1048576,MATCH($A665,'Hoja de Trabajo para listado'!$CD$155:$CD$1048576,0),MATCH((CUADRO!P$4&amp;$E665),'Hoja de Trabajo para listado'!$CD$151:$DC$151,0)),0)</f>
        <v>0</v>
      </c>
      <c r="Q665" s="241">
        <f ca="1">+IFERROR(INDEX('Hoja de Trabajo para listado'!$A$155:$Z$1048576,MATCH($A665,'Hoja de Trabajo para listado'!$A$155:$A$1048576,0),MATCH((CUADRO!Q$4&amp;$E665),'Hoja de Trabajo para listado'!$A$151:$Z$151,0)),0)+IFERROR(INDEX('Hoja de Trabajo para listado'!$AB$155:$BA$1048576,MATCH($A665,'Hoja de Trabajo para listado'!$AB$155:$AB$1048576,0),MATCH((CUADRO!Q$4&amp;$E665),'Hoja de Trabajo para listado'!$AB$151:$BA$151,0)),0)+IFERROR(INDEX('Hoja de Trabajo para listado'!$BC$155:$CB$1048576,MATCH($A665,'Hoja de Trabajo para listado'!$BC$155:$BC$1048576,0),MATCH((CUADRO!Q$4&amp;$E665),'Hoja de Trabajo para listado'!$BC$151:$CB$151,0)),0)+IFERROR(INDEX('Hoja de Trabajo para listado'!$DE$153:$DG$274,MATCH($A665,'Hoja de Trabajo para listado'!$DE$153:$DE$1048576,0),MATCH((CUADRO!Q$4&amp;$E665),'Hoja de Trabajo para listado'!$DE$151:$DG$151,0)),0)+IFERROR(INDEX('Hoja de Trabajo para listado'!$CD$155:$DC$1048576,MATCH($A665,'Hoja de Trabajo para listado'!$CD$155:$CD$1048576,0),MATCH((CUADRO!Q$4&amp;$E665),'Hoja de Trabajo para listado'!$CD$151:$DC$151,0)),0)</f>
        <v>0</v>
      </c>
      <c r="R665" s="241">
        <f t="shared" ca="1" si="27"/>
        <v>0</v>
      </c>
      <c r="S665" s="247"/>
      <c r="T665" s="241">
        <f ca="1">+T666</f>
        <v>0</v>
      </c>
      <c r="U665" s="240">
        <f t="shared" si="28"/>
        <v>1</v>
      </c>
      <c r="V665" s="327" t="str">
        <f>+VLOOKUP(A665,bd_lista!$A$3:$E$592,5,FALSE)</f>
        <v>Gobiernos Autonomos Municipales</v>
      </c>
      <c r="W665" s="397" t="str">
        <f>+V665</f>
        <v>Gobiernos Autonomos Municipales</v>
      </c>
      <c r="X665" s="240">
        <f>+VLOOKUP(A665,[4]Sheet1!$A$13:$D$744,4,FALSE)</f>
        <v>0</v>
      </c>
      <c r="Y665" s="240" t="e">
        <f>+VLOOKUP(X665,bd_lista!$A$3:$C$592,3,FALSE)</f>
        <v>#N/A</v>
      </c>
      <c r="Z665" s="290">
        <f>+X665</f>
        <v>0</v>
      </c>
      <c r="AA665" s="291" t="e">
        <f>+Y665</f>
        <v>#N/A</v>
      </c>
    </row>
    <row r="666" spans="1:27" customFormat="1" ht="15" hidden="1" customHeight="1">
      <c r="A666" s="32">
        <v>1284</v>
      </c>
      <c r="B666" s="394"/>
      <c r="C666" s="245" t="str">
        <f>+VLOOKUP(A666,bd_lista!$A$3:$C$592,3,FALSE)</f>
        <v>Gobierno Autónomo Municipal de Humanata</v>
      </c>
      <c r="D666" s="396"/>
      <c r="E666" s="242" t="s">
        <v>1304</v>
      </c>
      <c r="F666" s="241">
        <f ca="1">+IFERROR(INDEX('Hoja de Trabajo para listado'!$A$155:$Z$1048576,MATCH($A666,'Hoja de Trabajo para listado'!$A$155:$A$1048576,0),MATCH((CUADRO!F$4&amp;$E666),'Hoja de Trabajo para listado'!$A$151:$Z$151,0)),0)+IFERROR(INDEX('Hoja de Trabajo para listado'!$AB$155:$BA$1048576,MATCH($A666,'Hoja de Trabajo para listado'!$AB$155:$AB$1048576,0),MATCH((CUADRO!F$4&amp;$E666),'Hoja de Trabajo para listado'!$AB$151:$BA$151,0)),0)+IFERROR(INDEX('Hoja de Trabajo para listado'!$BC$155:$CB$1048576,MATCH($A666,'Hoja de Trabajo para listado'!$BC$155:$BC$1048576,0),MATCH((CUADRO!F$4&amp;$E666),'Hoja de Trabajo para listado'!$BC$151:$CB$151,0)),0)+IFERROR(INDEX('Hoja de Trabajo para listado'!$DE$153:$DG$274,MATCH($A666,'Hoja de Trabajo para listado'!$DE$153:$DE$1048576,0),MATCH((CUADRO!F$4&amp;$E666),'Hoja de Trabajo para listado'!$DE$151:$DG$151,0)),0)+IFERROR(INDEX('Hoja de Trabajo para listado'!$CD$155:$DC$1048576,MATCH($A666,'Hoja de Trabajo para listado'!$CD$155:$CD$1048576,0),MATCH((CUADRO!F$4&amp;$E666),'Hoja de Trabajo para listado'!$CD$151:$DC$151,0)),0)</f>
        <v>0</v>
      </c>
      <c r="G666" s="241">
        <f ca="1">+IFERROR(INDEX('Hoja de Trabajo para listado'!$A$155:$Z$1048576,MATCH($A666,'Hoja de Trabajo para listado'!$A$155:$A$1048576,0),MATCH((CUADRO!G$4&amp;$E666),'Hoja de Trabajo para listado'!$A$151:$Z$151,0)),0)+IFERROR(INDEX('Hoja de Trabajo para listado'!$AB$155:$BA$1048576,MATCH($A666,'Hoja de Trabajo para listado'!$AB$155:$AB$1048576,0),MATCH((CUADRO!G$4&amp;$E666),'Hoja de Trabajo para listado'!$AB$151:$BA$151,0)),0)+IFERROR(INDEX('Hoja de Trabajo para listado'!$BC$155:$CB$1048576,MATCH($A666,'Hoja de Trabajo para listado'!$BC$155:$BC$1048576,0),MATCH((CUADRO!G$4&amp;$E666),'Hoja de Trabajo para listado'!$BC$151:$CB$151,0)),0)+IFERROR(INDEX('Hoja de Trabajo para listado'!$DE$153:$DG$274,MATCH($A666,'Hoja de Trabajo para listado'!$DE$153:$DE$1048576,0),MATCH((CUADRO!G$4&amp;$E666),'Hoja de Trabajo para listado'!$DE$151:$DG$151,0)),0)+IFERROR(INDEX('Hoja de Trabajo para listado'!$CD$155:$DC$1048576,MATCH($A666,'Hoja de Trabajo para listado'!$CD$155:$CD$1048576,0),MATCH((CUADRO!G$4&amp;$E666),'Hoja de Trabajo para listado'!$CD$151:$DC$151,0)),0)</f>
        <v>0</v>
      </c>
      <c r="H666" s="241">
        <f ca="1">+IFERROR(INDEX('Hoja de Trabajo para listado'!$A$155:$Z$1048576,MATCH($A666,'Hoja de Trabajo para listado'!$A$155:$A$1048576,0),MATCH((CUADRO!H$4&amp;$E666),'Hoja de Trabajo para listado'!$A$151:$Z$151,0)),0)+IFERROR(INDEX('Hoja de Trabajo para listado'!$AB$155:$BA$1048576,MATCH($A666,'Hoja de Trabajo para listado'!$AB$155:$AB$1048576,0),MATCH((CUADRO!H$4&amp;$E666),'Hoja de Trabajo para listado'!$AB$151:$BA$151,0)),0)+IFERROR(INDEX('Hoja de Trabajo para listado'!$BC$155:$CB$1048576,MATCH($A666,'Hoja de Trabajo para listado'!$BC$155:$BC$1048576,0),MATCH((CUADRO!H$4&amp;$E666),'Hoja de Trabajo para listado'!$BC$151:$CB$151,0)),0)+IFERROR(INDEX('Hoja de Trabajo para listado'!$DE$153:$DG$274,MATCH($A666,'Hoja de Trabajo para listado'!$DE$153:$DE$1048576,0),MATCH((CUADRO!H$4&amp;$E666),'Hoja de Trabajo para listado'!$DE$151:$DG$151,0)),0)+IFERROR(INDEX('Hoja de Trabajo para listado'!$CD$155:$DC$1048576,MATCH($A666,'Hoja de Trabajo para listado'!$CD$155:$CD$1048576,0),MATCH((CUADRO!H$4&amp;$E666),'Hoja de Trabajo para listado'!$CD$151:$DC$151,0)),0)</f>
        <v>0</v>
      </c>
      <c r="I666" s="241">
        <f ca="1">+IFERROR(INDEX('Hoja de Trabajo para listado'!$A$155:$Z$1048576,MATCH($A666,'Hoja de Trabajo para listado'!$A$155:$A$1048576,0),MATCH((CUADRO!I$4&amp;$E666),'Hoja de Trabajo para listado'!$A$151:$Z$151,0)),0)+IFERROR(INDEX('Hoja de Trabajo para listado'!$AB$155:$BA$1048576,MATCH($A666,'Hoja de Trabajo para listado'!$AB$155:$AB$1048576,0),MATCH((CUADRO!I$4&amp;$E666),'Hoja de Trabajo para listado'!$AB$151:$BA$151,0)),0)+IFERROR(INDEX('Hoja de Trabajo para listado'!$BC$155:$CB$1048576,MATCH($A666,'Hoja de Trabajo para listado'!$BC$155:$BC$1048576,0),MATCH((CUADRO!I$4&amp;$E666),'Hoja de Trabajo para listado'!$BC$151:$CB$151,0)),0)+IFERROR(INDEX('Hoja de Trabajo para listado'!$DE$153:$DG$274,MATCH($A666,'Hoja de Trabajo para listado'!$DE$153:$DE$1048576,0),MATCH((CUADRO!I$4&amp;$E666),'Hoja de Trabajo para listado'!$DE$151:$DG$151,0)),0)+IFERROR(INDEX('Hoja de Trabajo para listado'!$CD$155:$DC$1048576,MATCH($A666,'Hoja de Trabajo para listado'!$CD$155:$CD$1048576,0),MATCH((CUADRO!I$4&amp;$E666),'Hoja de Trabajo para listado'!$CD$151:$DC$151,0)),0)</f>
        <v>0</v>
      </c>
      <c r="J666" s="241">
        <f ca="1">+IFERROR(INDEX('Hoja de Trabajo para listado'!$A$155:$Z$1048576,MATCH($A666,'Hoja de Trabajo para listado'!$A$155:$A$1048576,0),MATCH((CUADRO!J$4&amp;$E666),'Hoja de Trabajo para listado'!$A$151:$Z$151,0)),0)+IFERROR(INDEX('Hoja de Trabajo para listado'!$AB$155:$BA$1048576,MATCH($A666,'Hoja de Trabajo para listado'!$AB$155:$AB$1048576,0),MATCH((CUADRO!J$4&amp;$E666),'Hoja de Trabajo para listado'!$AB$151:$BA$151,0)),0)+IFERROR(INDEX('Hoja de Trabajo para listado'!$BC$155:$CB$1048576,MATCH($A666,'Hoja de Trabajo para listado'!$BC$155:$BC$1048576,0),MATCH((CUADRO!J$4&amp;$E666),'Hoja de Trabajo para listado'!$BC$151:$CB$151,0)),0)+IFERROR(INDEX('Hoja de Trabajo para listado'!$DE$153:$DG$274,MATCH($A666,'Hoja de Trabajo para listado'!$DE$153:$DE$1048576,0),MATCH((CUADRO!J$4&amp;$E666),'Hoja de Trabajo para listado'!$DE$151:$DG$151,0)),0)+IFERROR(INDEX('Hoja de Trabajo para listado'!$CD$155:$DC$1048576,MATCH($A666,'Hoja de Trabajo para listado'!$CD$155:$CD$1048576,0),MATCH((CUADRO!J$4&amp;$E666),'Hoja de Trabajo para listado'!$CD$151:$DC$151,0)),0)</f>
        <v>0</v>
      </c>
      <c r="K666" s="241">
        <f ca="1">+IFERROR(INDEX('Hoja de Trabajo para listado'!$A$155:$Z$1048576,MATCH($A666,'Hoja de Trabajo para listado'!$A$155:$A$1048576,0),MATCH((CUADRO!K$4&amp;$E666),'Hoja de Trabajo para listado'!$A$151:$Z$151,0)),0)+IFERROR(INDEX('Hoja de Trabajo para listado'!$AB$155:$BA$1048576,MATCH($A666,'Hoja de Trabajo para listado'!$AB$155:$AB$1048576,0),MATCH((CUADRO!K$4&amp;$E666),'Hoja de Trabajo para listado'!$AB$151:$BA$151,0)),0)+IFERROR(INDEX('Hoja de Trabajo para listado'!$BC$155:$CB$1048576,MATCH($A666,'Hoja de Trabajo para listado'!$BC$155:$BC$1048576,0),MATCH((CUADRO!K$4&amp;$E666),'Hoja de Trabajo para listado'!$BC$151:$CB$151,0)),0)+IFERROR(INDEX('Hoja de Trabajo para listado'!$DE$153:$DG$274,MATCH($A666,'Hoja de Trabajo para listado'!$DE$153:$DE$1048576,0),MATCH((CUADRO!K$4&amp;$E666),'Hoja de Trabajo para listado'!$DE$151:$DG$151,0)),0)+IFERROR(INDEX('Hoja de Trabajo para listado'!$CD$155:$DC$1048576,MATCH($A666,'Hoja de Trabajo para listado'!$CD$155:$CD$1048576,0),MATCH((CUADRO!K$4&amp;$E666),'Hoja de Trabajo para listado'!$CD$151:$DC$151,0)),0)</f>
        <v>0</v>
      </c>
      <c r="L666" s="241">
        <f ca="1">+IFERROR(INDEX('Hoja de Trabajo para listado'!$A$155:$Z$1048576,MATCH($A666,'Hoja de Trabajo para listado'!$A$155:$A$1048576,0),MATCH((CUADRO!L$4&amp;$E666),'Hoja de Trabajo para listado'!$A$151:$Z$151,0)),0)+IFERROR(INDEX('Hoja de Trabajo para listado'!$AB$155:$BA$1048576,MATCH($A666,'Hoja de Trabajo para listado'!$AB$155:$AB$1048576,0),MATCH((CUADRO!L$4&amp;$E666),'Hoja de Trabajo para listado'!$AB$151:$BA$151,0)),0)+IFERROR(INDEX('Hoja de Trabajo para listado'!$BC$155:$CB$1048576,MATCH($A666,'Hoja de Trabajo para listado'!$BC$155:$BC$1048576,0),MATCH((CUADRO!L$4&amp;$E666),'Hoja de Trabajo para listado'!$BC$151:$CB$151,0)),0)+IFERROR(INDEX('Hoja de Trabajo para listado'!$DE$153:$DG$274,MATCH($A666,'Hoja de Trabajo para listado'!$DE$153:$DE$1048576,0),MATCH((CUADRO!L$4&amp;$E666),'Hoja de Trabajo para listado'!$DE$151:$DG$151,0)),0)+IFERROR(INDEX('Hoja de Trabajo para listado'!$CD$155:$DC$1048576,MATCH($A666,'Hoja de Trabajo para listado'!$CD$155:$CD$1048576,0),MATCH((CUADRO!L$4&amp;$E666),'Hoja de Trabajo para listado'!$CD$151:$DC$151,0)),0)</f>
        <v>0</v>
      </c>
      <c r="M666" s="241">
        <f ca="1">+IFERROR(INDEX('Hoja de Trabajo para listado'!$A$155:$Z$1048576,MATCH($A666,'Hoja de Trabajo para listado'!$A$155:$A$1048576,0),MATCH((CUADRO!M$4&amp;$E666),'Hoja de Trabajo para listado'!$A$151:$Z$151,0)),0)+IFERROR(INDEX('Hoja de Trabajo para listado'!$AB$155:$BA$1048576,MATCH($A666,'Hoja de Trabajo para listado'!$AB$155:$AB$1048576,0),MATCH((CUADRO!M$4&amp;$E666),'Hoja de Trabajo para listado'!$AB$151:$BA$151,0)),0)+IFERROR(INDEX('Hoja de Trabajo para listado'!$BC$155:$CB$1048576,MATCH($A666,'Hoja de Trabajo para listado'!$BC$155:$BC$1048576,0),MATCH((CUADRO!M$4&amp;$E666),'Hoja de Trabajo para listado'!$BC$151:$CB$151,0)),0)+IFERROR(INDEX('Hoja de Trabajo para listado'!$DE$153:$DG$274,MATCH($A666,'Hoja de Trabajo para listado'!$DE$153:$DE$1048576,0),MATCH((CUADRO!M$4&amp;$E666),'Hoja de Trabajo para listado'!$DE$151:$DG$151,0)),0)+IFERROR(INDEX('Hoja de Trabajo para listado'!$CD$155:$DC$1048576,MATCH($A666,'Hoja de Trabajo para listado'!$CD$155:$CD$1048576,0),MATCH((CUADRO!M$4&amp;$E666),'Hoja de Trabajo para listado'!$CD$151:$DC$151,0)),0)</f>
        <v>0</v>
      </c>
      <c r="N666" s="241">
        <f ca="1">+IFERROR(INDEX('Hoja de Trabajo para listado'!$A$155:$Z$1048576,MATCH($A666,'Hoja de Trabajo para listado'!$A$155:$A$1048576,0),MATCH((CUADRO!N$4&amp;$E666),'Hoja de Trabajo para listado'!$A$151:$Z$151,0)),0)+IFERROR(INDEX('Hoja de Trabajo para listado'!$AB$155:$BA$1048576,MATCH($A666,'Hoja de Trabajo para listado'!$AB$155:$AB$1048576,0),MATCH((CUADRO!N$4&amp;$E666),'Hoja de Trabajo para listado'!$AB$151:$BA$151,0)),0)+IFERROR(INDEX('Hoja de Trabajo para listado'!$BC$155:$CB$1048576,MATCH($A666,'Hoja de Trabajo para listado'!$BC$155:$BC$1048576,0),MATCH((CUADRO!N$4&amp;$E666),'Hoja de Trabajo para listado'!$BC$151:$CB$151,0)),0)+IFERROR(INDEX('Hoja de Trabajo para listado'!$DE$153:$DG$274,MATCH($A666,'Hoja de Trabajo para listado'!$DE$153:$DE$1048576,0),MATCH((CUADRO!N$4&amp;$E666),'Hoja de Trabajo para listado'!$DE$151:$DG$151,0)),0)+IFERROR(INDEX('Hoja de Trabajo para listado'!$CD$155:$DC$1048576,MATCH($A666,'Hoja de Trabajo para listado'!$CD$155:$CD$1048576,0),MATCH((CUADRO!N$4&amp;$E666),'Hoja de Trabajo para listado'!$CD$151:$DC$151,0)),0)</f>
        <v>0</v>
      </c>
      <c r="O666" s="241">
        <f ca="1">+IFERROR(INDEX('Hoja de Trabajo para listado'!$A$155:$Z$1048576,MATCH($A666,'Hoja de Trabajo para listado'!$A$155:$A$1048576,0),MATCH((CUADRO!O$4&amp;$E666),'Hoja de Trabajo para listado'!$A$151:$Z$151,0)),0)+IFERROR(INDEX('Hoja de Trabajo para listado'!$AB$155:$BA$1048576,MATCH($A666,'Hoja de Trabajo para listado'!$AB$155:$AB$1048576,0),MATCH((CUADRO!O$4&amp;$E666),'Hoja de Trabajo para listado'!$AB$151:$BA$151,0)),0)+IFERROR(INDEX('Hoja de Trabajo para listado'!$BC$155:$CB$1048576,MATCH($A666,'Hoja de Trabajo para listado'!$BC$155:$BC$1048576,0),MATCH((CUADRO!O$4&amp;$E666),'Hoja de Trabajo para listado'!$BC$151:$CB$151,0)),0)+IFERROR(INDEX('Hoja de Trabajo para listado'!$DE$153:$DG$274,MATCH($A666,'Hoja de Trabajo para listado'!$DE$153:$DE$1048576,0),MATCH((CUADRO!O$4&amp;$E666),'Hoja de Trabajo para listado'!$DE$151:$DG$151,0)),0)+IFERROR(INDEX('Hoja de Trabajo para listado'!$CD$155:$DC$1048576,MATCH($A666,'Hoja de Trabajo para listado'!$CD$155:$CD$1048576,0),MATCH((CUADRO!O$4&amp;$E666),'Hoja de Trabajo para listado'!$CD$151:$DC$151,0)),0)</f>
        <v>0</v>
      </c>
      <c r="P666" s="241">
        <f ca="1">+IFERROR(INDEX('Hoja de Trabajo para listado'!$A$155:$Z$1048576,MATCH($A666,'Hoja de Trabajo para listado'!$A$155:$A$1048576,0),MATCH((CUADRO!P$4&amp;$E666),'Hoja de Trabajo para listado'!$A$151:$Z$151,0)),0)+IFERROR(INDEX('Hoja de Trabajo para listado'!$AB$155:$BA$1048576,MATCH($A666,'Hoja de Trabajo para listado'!$AB$155:$AB$1048576,0),MATCH((CUADRO!P$4&amp;$E666),'Hoja de Trabajo para listado'!$AB$151:$BA$151,0)),0)+IFERROR(INDEX('Hoja de Trabajo para listado'!$BC$155:$CB$1048576,MATCH($A666,'Hoja de Trabajo para listado'!$BC$155:$BC$1048576,0),MATCH((CUADRO!P$4&amp;$E666),'Hoja de Trabajo para listado'!$BC$151:$CB$151,0)),0)+IFERROR(INDEX('Hoja de Trabajo para listado'!$DE$153:$DG$274,MATCH($A666,'Hoja de Trabajo para listado'!$DE$153:$DE$1048576,0),MATCH((CUADRO!P$4&amp;$E666),'Hoja de Trabajo para listado'!$DE$151:$DG$151,0)),0)+IFERROR(INDEX('Hoja de Trabajo para listado'!$CD$155:$DC$1048576,MATCH($A666,'Hoja de Trabajo para listado'!$CD$155:$CD$1048576,0),MATCH((CUADRO!P$4&amp;$E666),'Hoja de Trabajo para listado'!$CD$151:$DC$151,0)),0)</f>
        <v>0</v>
      </c>
      <c r="Q666" s="241">
        <f ca="1">+IFERROR(INDEX('Hoja de Trabajo para listado'!$A$155:$Z$1048576,MATCH($A666,'Hoja de Trabajo para listado'!$A$155:$A$1048576,0),MATCH((CUADRO!Q$4&amp;$E666),'Hoja de Trabajo para listado'!$A$151:$Z$151,0)),0)+IFERROR(INDEX('Hoja de Trabajo para listado'!$AB$155:$BA$1048576,MATCH($A666,'Hoja de Trabajo para listado'!$AB$155:$AB$1048576,0),MATCH((CUADRO!Q$4&amp;$E666),'Hoja de Trabajo para listado'!$AB$151:$BA$151,0)),0)+IFERROR(INDEX('Hoja de Trabajo para listado'!$BC$155:$CB$1048576,MATCH($A666,'Hoja de Trabajo para listado'!$BC$155:$BC$1048576,0),MATCH((CUADRO!Q$4&amp;$E666),'Hoja de Trabajo para listado'!$BC$151:$CB$151,0)),0)+IFERROR(INDEX('Hoja de Trabajo para listado'!$DE$153:$DG$274,MATCH($A666,'Hoja de Trabajo para listado'!$DE$153:$DE$1048576,0),MATCH((CUADRO!Q$4&amp;$E666),'Hoja de Trabajo para listado'!$DE$151:$DG$151,0)),0)+IFERROR(INDEX('Hoja de Trabajo para listado'!$CD$155:$DC$1048576,MATCH($A666,'Hoja de Trabajo para listado'!$CD$155:$CD$1048576,0),MATCH((CUADRO!Q$4&amp;$E666),'Hoja de Trabajo para listado'!$CD$151:$DC$151,0)),0)</f>
        <v>0</v>
      </c>
      <c r="R666" s="241">
        <f t="shared" ca="1" si="27"/>
        <v>0</v>
      </c>
      <c r="S666" s="247">
        <f ca="1">+R665+R666</f>
        <v>0</v>
      </c>
      <c r="T666" s="241">
        <f ca="1">+S666</f>
        <v>0</v>
      </c>
      <c r="U666" s="240">
        <f t="shared" si="28"/>
        <v>2</v>
      </c>
      <c r="V666" s="327" t="str">
        <f>+VLOOKUP(A666,bd_lista!$A$3:$E$592,5,FALSE)</f>
        <v>Gobiernos Autonomos Municipales</v>
      </c>
      <c r="W666" s="398"/>
      <c r="X666" s="240">
        <f>+VLOOKUP(A666,[4]Sheet1!$A$13:$D$744,4,FALSE)</f>
        <v>0</v>
      </c>
      <c r="Y666" s="240" t="e">
        <f>+VLOOKUP(X666,bd_lista!$A$3:$C$592,3,FALSE)</f>
        <v>#N/A</v>
      </c>
      <c r="Z666" s="288"/>
      <c r="AA666" s="289"/>
    </row>
    <row r="667" spans="1:27" customFormat="1" ht="27" hidden="1" customHeight="1">
      <c r="A667" s="32">
        <v>1285</v>
      </c>
      <c r="B667" s="393">
        <f>+A667</f>
        <v>1285</v>
      </c>
      <c r="C667" s="245" t="str">
        <f>+VLOOKUP(A667,bd_lista!$A$3:$C$592,3,FALSE)</f>
        <v>Gobierno Autónomo Municipal de Alto Beni</v>
      </c>
      <c r="D667" s="395" t="str">
        <f>+C667</f>
        <v>Gobierno Autónomo Municipal de Alto Beni</v>
      </c>
      <c r="E667" s="240" t="s">
        <v>1303</v>
      </c>
      <c r="F667" s="241">
        <f ca="1">+IFERROR(INDEX('Hoja de Trabajo para listado'!$A$155:$Z$1048576,MATCH($A667,'Hoja de Trabajo para listado'!$A$155:$A$1048576,0),MATCH((CUADRO!F$4&amp;$E667),'Hoja de Trabajo para listado'!$A$151:$Z$151,0)),0)+IFERROR(INDEX('Hoja de Trabajo para listado'!$AB$155:$BA$1048576,MATCH($A667,'Hoja de Trabajo para listado'!$AB$155:$AB$1048576,0),MATCH((CUADRO!F$4&amp;$E667),'Hoja de Trabajo para listado'!$AB$151:$BA$151,0)),0)+IFERROR(INDEX('Hoja de Trabajo para listado'!$BC$155:$CB$1048576,MATCH($A667,'Hoja de Trabajo para listado'!$BC$155:$BC$1048576,0),MATCH((CUADRO!F$4&amp;$E667),'Hoja de Trabajo para listado'!$BC$151:$CB$151,0)),0)+IFERROR(INDEX('Hoja de Trabajo para listado'!$DE$153:$DG$274,MATCH($A667,'Hoja de Trabajo para listado'!$DE$153:$DE$1048576,0),MATCH((CUADRO!F$4&amp;$E667),'Hoja de Trabajo para listado'!$DE$151:$DG$151,0)),0)+IFERROR(INDEX('Hoja de Trabajo para listado'!$CD$155:$DC$1048576,MATCH($A667,'Hoja de Trabajo para listado'!$CD$155:$CD$1048576,0),MATCH((CUADRO!F$4&amp;$E667),'Hoja de Trabajo para listado'!$CD$151:$DC$151,0)),0)</f>
        <v>0</v>
      </c>
      <c r="G667" s="241">
        <f ca="1">+IFERROR(INDEX('Hoja de Trabajo para listado'!$A$155:$Z$1048576,MATCH($A667,'Hoja de Trabajo para listado'!$A$155:$A$1048576,0),MATCH((CUADRO!G$4&amp;$E667),'Hoja de Trabajo para listado'!$A$151:$Z$151,0)),0)+IFERROR(INDEX('Hoja de Trabajo para listado'!$AB$155:$BA$1048576,MATCH($A667,'Hoja de Trabajo para listado'!$AB$155:$AB$1048576,0),MATCH((CUADRO!G$4&amp;$E667),'Hoja de Trabajo para listado'!$AB$151:$BA$151,0)),0)+IFERROR(INDEX('Hoja de Trabajo para listado'!$BC$155:$CB$1048576,MATCH($A667,'Hoja de Trabajo para listado'!$BC$155:$BC$1048576,0),MATCH((CUADRO!G$4&amp;$E667),'Hoja de Trabajo para listado'!$BC$151:$CB$151,0)),0)+IFERROR(INDEX('Hoja de Trabajo para listado'!$DE$153:$DG$274,MATCH($A667,'Hoja de Trabajo para listado'!$DE$153:$DE$1048576,0),MATCH((CUADRO!G$4&amp;$E667),'Hoja de Trabajo para listado'!$DE$151:$DG$151,0)),0)+IFERROR(INDEX('Hoja de Trabajo para listado'!$CD$155:$DC$1048576,MATCH($A667,'Hoja de Trabajo para listado'!$CD$155:$CD$1048576,0),MATCH((CUADRO!G$4&amp;$E667),'Hoja de Trabajo para listado'!$CD$151:$DC$151,0)),0)</f>
        <v>0</v>
      </c>
      <c r="H667" s="241">
        <f ca="1">+IFERROR(INDEX('Hoja de Trabajo para listado'!$A$155:$Z$1048576,MATCH($A667,'Hoja de Trabajo para listado'!$A$155:$A$1048576,0),MATCH((CUADRO!H$4&amp;$E667),'Hoja de Trabajo para listado'!$A$151:$Z$151,0)),0)+IFERROR(INDEX('Hoja de Trabajo para listado'!$AB$155:$BA$1048576,MATCH($A667,'Hoja de Trabajo para listado'!$AB$155:$AB$1048576,0),MATCH((CUADRO!H$4&amp;$E667),'Hoja de Trabajo para listado'!$AB$151:$BA$151,0)),0)+IFERROR(INDEX('Hoja de Trabajo para listado'!$BC$155:$CB$1048576,MATCH($A667,'Hoja de Trabajo para listado'!$BC$155:$BC$1048576,0),MATCH((CUADRO!H$4&amp;$E667),'Hoja de Trabajo para listado'!$BC$151:$CB$151,0)),0)+IFERROR(INDEX('Hoja de Trabajo para listado'!$DE$153:$DG$274,MATCH($A667,'Hoja de Trabajo para listado'!$DE$153:$DE$1048576,0),MATCH((CUADRO!H$4&amp;$E667),'Hoja de Trabajo para listado'!$DE$151:$DG$151,0)),0)+IFERROR(INDEX('Hoja de Trabajo para listado'!$CD$155:$DC$1048576,MATCH($A667,'Hoja de Trabajo para listado'!$CD$155:$CD$1048576,0),MATCH((CUADRO!H$4&amp;$E667),'Hoja de Trabajo para listado'!$CD$151:$DC$151,0)),0)</f>
        <v>0</v>
      </c>
      <c r="I667" s="241">
        <f ca="1">+IFERROR(INDEX('Hoja de Trabajo para listado'!$A$155:$Z$1048576,MATCH($A667,'Hoja de Trabajo para listado'!$A$155:$A$1048576,0),MATCH((CUADRO!I$4&amp;$E667),'Hoja de Trabajo para listado'!$A$151:$Z$151,0)),0)+IFERROR(INDEX('Hoja de Trabajo para listado'!$AB$155:$BA$1048576,MATCH($A667,'Hoja de Trabajo para listado'!$AB$155:$AB$1048576,0),MATCH((CUADRO!I$4&amp;$E667),'Hoja de Trabajo para listado'!$AB$151:$BA$151,0)),0)+IFERROR(INDEX('Hoja de Trabajo para listado'!$BC$155:$CB$1048576,MATCH($A667,'Hoja de Trabajo para listado'!$BC$155:$BC$1048576,0),MATCH((CUADRO!I$4&amp;$E667),'Hoja de Trabajo para listado'!$BC$151:$CB$151,0)),0)+IFERROR(INDEX('Hoja de Trabajo para listado'!$DE$153:$DG$274,MATCH($A667,'Hoja de Trabajo para listado'!$DE$153:$DE$1048576,0),MATCH((CUADRO!I$4&amp;$E667),'Hoja de Trabajo para listado'!$DE$151:$DG$151,0)),0)+IFERROR(INDEX('Hoja de Trabajo para listado'!$CD$155:$DC$1048576,MATCH($A667,'Hoja de Trabajo para listado'!$CD$155:$CD$1048576,0),MATCH((CUADRO!I$4&amp;$E667),'Hoja de Trabajo para listado'!$CD$151:$DC$151,0)),0)</f>
        <v>0</v>
      </c>
      <c r="J667" s="241">
        <f ca="1">+IFERROR(INDEX('Hoja de Trabajo para listado'!$A$155:$Z$1048576,MATCH($A667,'Hoja de Trabajo para listado'!$A$155:$A$1048576,0),MATCH((CUADRO!J$4&amp;$E667),'Hoja de Trabajo para listado'!$A$151:$Z$151,0)),0)+IFERROR(INDEX('Hoja de Trabajo para listado'!$AB$155:$BA$1048576,MATCH($A667,'Hoja de Trabajo para listado'!$AB$155:$AB$1048576,0),MATCH((CUADRO!J$4&amp;$E667),'Hoja de Trabajo para listado'!$AB$151:$BA$151,0)),0)+IFERROR(INDEX('Hoja de Trabajo para listado'!$BC$155:$CB$1048576,MATCH($A667,'Hoja de Trabajo para listado'!$BC$155:$BC$1048576,0),MATCH((CUADRO!J$4&amp;$E667),'Hoja de Trabajo para listado'!$BC$151:$CB$151,0)),0)+IFERROR(INDEX('Hoja de Trabajo para listado'!$DE$153:$DG$274,MATCH($A667,'Hoja de Trabajo para listado'!$DE$153:$DE$1048576,0),MATCH((CUADRO!J$4&amp;$E667),'Hoja de Trabajo para listado'!$DE$151:$DG$151,0)),0)+IFERROR(INDEX('Hoja de Trabajo para listado'!$CD$155:$DC$1048576,MATCH($A667,'Hoja de Trabajo para listado'!$CD$155:$CD$1048576,0),MATCH((CUADRO!J$4&amp;$E667),'Hoja de Trabajo para listado'!$CD$151:$DC$151,0)),0)</f>
        <v>0</v>
      </c>
      <c r="K667" s="241">
        <f ca="1">+IFERROR(INDEX('Hoja de Trabajo para listado'!$A$155:$Z$1048576,MATCH($A667,'Hoja de Trabajo para listado'!$A$155:$A$1048576,0),MATCH((CUADRO!K$4&amp;$E667),'Hoja de Trabajo para listado'!$A$151:$Z$151,0)),0)+IFERROR(INDEX('Hoja de Trabajo para listado'!$AB$155:$BA$1048576,MATCH($A667,'Hoja de Trabajo para listado'!$AB$155:$AB$1048576,0),MATCH((CUADRO!K$4&amp;$E667),'Hoja de Trabajo para listado'!$AB$151:$BA$151,0)),0)+IFERROR(INDEX('Hoja de Trabajo para listado'!$BC$155:$CB$1048576,MATCH($A667,'Hoja de Trabajo para listado'!$BC$155:$BC$1048576,0),MATCH((CUADRO!K$4&amp;$E667),'Hoja de Trabajo para listado'!$BC$151:$CB$151,0)),0)+IFERROR(INDEX('Hoja de Trabajo para listado'!$DE$153:$DG$274,MATCH($A667,'Hoja de Trabajo para listado'!$DE$153:$DE$1048576,0),MATCH((CUADRO!K$4&amp;$E667),'Hoja de Trabajo para listado'!$DE$151:$DG$151,0)),0)+IFERROR(INDEX('Hoja de Trabajo para listado'!$CD$155:$DC$1048576,MATCH($A667,'Hoja de Trabajo para listado'!$CD$155:$CD$1048576,0),MATCH((CUADRO!K$4&amp;$E667),'Hoja de Trabajo para listado'!$CD$151:$DC$151,0)),0)</f>
        <v>0</v>
      </c>
      <c r="L667" s="241">
        <f ca="1">+IFERROR(INDEX('Hoja de Trabajo para listado'!$A$155:$Z$1048576,MATCH($A667,'Hoja de Trabajo para listado'!$A$155:$A$1048576,0),MATCH((CUADRO!L$4&amp;$E667),'Hoja de Trabajo para listado'!$A$151:$Z$151,0)),0)+IFERROR(INDEX('Hoja de Trabajo para listado'!$AB$155:$BA$1048576,MATCH($A667,'Hoja de Trabajo para listado'!$AB$155:$AB$1048576,0),MATCH((CUADRO!L$4&amp;$E667),'Hoja de Trabajo para listado'!$AB$151:$BA$151,0)),0)+IFERROR(INDEX('Hoja de Trabajo para listado'!$BC$155:$CB$1048576,MATCH($A667,'Hoja de Trabajo para listado'!$BC$155:$BC$1048576,0),MATCH((CUADRO!L$4&amp;$E667),'Hoja de Trabajo para listado'!$BC$151:$CB$151,0)),0)+IFERROR(INDEX('Hoja de Trabajo para listado'!$DE$153:$DG$274,MATCH($A667,'Hoja de Trabajo para listado'!$DE$153:$DE$1048576,0),MATCH((CUADRO!L$4&amp;$E667),'Hoja de Trabajo para listado'!$DE$151:$DG$151,0)),0)+IFERROR(INDEX('Hoja de Trabajo para listado'!$CD$155:$DC$1048576,MATCH($A667,'Hoja de Trabajo para listado'!$CD$155:$CD$1048576,0),MATCH((CUADRO!L$4&amp;$E667),'Hoja de Trabajo para listado'!$CD$151:$DC$151,0)),0)</f>
        <v>0</v>
      </c>
      <c r="M667" s="241">
        <f ca="1">+IFERROR(INDEX('Hoja de Trabajo para listado'!$A$155:$Z$1048576,MATCH($A667,'Hoja de Trabajo para listado'!$A$155:$A$1048576,0),MATCH((CUADRO!M$4&amp;$E667),'Hoja de Trabajo para listado'!$A$151:$Z$151,0)),0)+IFERROR(INDEX('Hoja de Trabajo para listado'!$AB$155:$BA$1048576,MATCH($A667,'Hoja de Trabajo para listado'!$AB$155:$AB$1048576,0),MATCH((CUADRO!M$4&amp;$E667),'Hoja de Trabajo para listado'!$AB$151:$BA$151,0)),0)+IFERROR(INDEX('Hoja de Trabajo para listado'!$BC$155:$CB$1048576,MATCH($A667,'Hoja de Trabajo para listado'!$BC$155:$BC$1048576,0),MATCH((CUADRO!M$4&amp;$E667),'Hoja de Trabajo para listado'!$BC$151:$CB$151,0)),0)+IFERROR(INDEX('Hoja de Trabajo para listado'!$DE$153:$DG$274,MATCH($A667,'Hoja de Trabajo para listado'!$DE$153:$DE$1048576,0),MATCH((CUADRO!M$4&amp;$E667),'Hoja de Trabajo para listado'!$DE$151:$DG$151,0)),0)+IFERROR(INDEX('Hoja de Trabajo para listado'!$CD$155:$DC$1048576,MATCH($A667,'Hoja de Trabajo para listado'!$CD$155:$CD$1048576,0),MATCH((CUADRO!M$4&amp;$E667),'Hoja de Trabajo para listado'!$CD$151:$DC$151,0)),0)</f>
        <v>0</v>
      </c>
      <c r="N667" s="241">
        <f ca="1">+IFERROR(INDEX('Hoja de Trabajo para listado'!$A$155:$Z$1048576,MATCH($A667,'Hoja de Trabajo para listado'!$A$155:$A$1048576,0),MATCH((CUADRO!N$4&amp;$E667),'Hoja de Trabajo para listado'!$A$151:$Z$151,0)),0)+IFERROR(INDEX('Hoja de Trabajo para listado'!$AB$155:$BA$1048576,MATCH($A667,'Hoja de Trabajo para listado'!$AB$155:$AB$1048576,0),MATCH((CUADRO!N$4&amp;$E667),'Hoja de Trabajo para listado'!$AB$151:$BA$151,0)),0)+IFERROR(INDEX('Hoja de Trabajo para listado'!$BC$155:$CB$1048576,MATCH($A667,'Hoja de Trabajo para listado'!$BC$155:$BC$1048576,0),MATCH((CUADRO!N$4&amp;$E667),'Hoja de Trabajo para listado'!$BC$151:$CB$151,0)),0)+IFERROR(INDEX('Hoja de Trabajo para listado'!$DE$153:$DG$274,MATCH($A667,'Hoja de Trabajo para listado'!$DE$153:$DE$1048576,0),MATCH((CUADRO!N$4&amp;$E667),'Hoja de Trabajo para listado'!$DE$151:$DG$151,0)),0)+IFERROR(INDEX('Hoja de Trabajo para listado'!$CD$155:$DC$1048576,MATCH($A667,'Hoja de Trabajo para listado'!$CD$155:$CD$1048576,0),MATCH((CUADRO!N$4&amp;$E667),'Hoja de Trabajo para listado'!$CD$151:$DC$151,0)),0)</f>
        <v>0</v>
      </c>
      <c r="O667" s="241">
        <f ca="1">+IFERROR(INDEX('Hoja de Trabajo para listado'!$A$155:$Z$1048576,MATCH($A667,'Hoja de Trabajo para listado'!$A$155:$A$1048576,0),MATCH((CUADRO!O$4&amp;$E667),'Hoja de Trabajo para listado'!$A$151:$Z$151,0)),0)+IFERROR(INDEX('Hoja de Trabajo para listado'!$AB$155:$BA$1048576,MATCH($A667,'Hoja de Trabajo para listado'!$AB$155:$AB$1048576,0),MATCH((CUADRO!O$4&amp;$E667),'Hoja de Trabajo para listado'!$AB$151:$BA$151,0)),0)+IFERROR(INDEX('Hoja de Trabajo para listado'!$BC$155:$CB$1048576,MATCH($A667,'Hoja de Trabajo para listado'!$BC$155:$BC$1048576,0),MATCH((CUADRO!O$4&amp;$E667),'Hoja de Trabajo para listado'!$BC$151:$CB$151,0)),0)+IFERROR(INDEX('Hoja de Trabajo para listado'!$DE$153:$DG$274,MATCH($A667,'Hoja de Trabajo para listado'!$DE$153:$DE$1048576,0),MATCH((CUADRO!O$4&amp;$E667),'Hoja de Trabajo para listado'!$DE$151:$DG$151,0)),0)+IFERROR(INDEX('Hoja de Trabajo para listado'!$CD$155:$DC$1048576,MATCH($A667,'Hoja de Trabajo para listado'!$CD$155:$CD$1048576,0),MATCH((CUADRO!O$4&amp;$E667),'Hoja de Trabajo para listado'!$CD$151:$DC$151,0)),0)</f>
        <v>0</v>
      </c>
      <c r="P667" s="241">
        <f ca="1">+IFERROR(INDEX('Hoja de Trabajo para listado'!$A$155:$Z$1048576,MATCH($A667,'Hoja de Trabajo para listado'!$A$155:$A$1048576,0),MATCH((CUADRO!P$4&amp;$E667),'Hoja de Trabajo para listado'!$A$151:$Z$151,0)),0)+IFERROR(INDEX('Hoja de Trabajo para listado'!$AB$155:$BA$1048576,MATCH($A667,'Hoja de Trabajo para listado'!$AB$155:$AB$1048576,0),MATCH((CUADRO!P$4&amp;$E667),'Hoja de Trabajo para listado'!$AB$151:$BA$151,0)),0)+IFERROR(INDEX('Hoja de Trabajo para listado'!$BC$155:$CB$1048576,MATCH($A667,'Hoja de Trabajo para listado'!$BC$155:$BC$1048576,0),MATCH((CUADRO!P$4&amp;$E667),'Hoja de Trabajo para listado'!$BC$151:$CB$151,0)),0)+IFERROR(INDEX('Hoja de Trabajo para listado'!$DE$153:$DG$274,MATCH($A667,'Hoja de Trabajo para listado'!$DE$153:$DE$1048576,0),MATCH((CUADRO!P$4&amp;$E667),'Hoja de Trabajo para listado'!$DE$151:$DG$151,0)),0)+IFERROR(INDEX('Hoja de Trabajo para listado'!$CD$155:$DC$1048576,MATCH($A667,'Hoja de Trabajo para listado'!$CD$155:$CD$1048576,0),MATCH((CUADRO!P$4&amp;$E667),'Hoja de Trabajo para listado'!$CD$151:$DC$151,0)),0)</f>
        <v>0</v>
      </c>
      <c r="Q667" s="241">
        <f ca="1">+IFERROR(INDEX('Hoja de Trabajo para listado'!$A$155:$Z$1048576,MATCH($A667,'Hoja de Trabajo para listado'!$A$155:$A$1048576,0),MATCH((CUADRO!Q$4&amp;$E667),'Hoja de Trabajo para listado'!$A$151:$Z$151,0)),0)+IFERROR(INDEX('Hoja de Trabajo para listado'!$AB$155:$BA$1048576,MATCH($A667,'Hoja de Trabajo para listado'!$AB$155:$AB$1048576,0),MATCH((CUADRO!Q$4&amp;$E667),'Hoja de Trabajo para listado'!$AB$151:$BA$151,0)),0)+IFERROR(INDEX('Hoja de Trabajo para listado'!$BC$155:$CB$1048576,MATCH($A667,'Hoja de Trabajo para listado'!$BC$155:$BC$1048576,0),MATCH((CUADRO!Q$4&amp;$E667),'Hoja de Trabajo para listado'!$BC$151:$CB$151,0)),0)+IFERROR(INDEX('Hoja de Trabajo para listado'!$DE$153:$DG$274,MATCH($A667,'Hoja de Trabajo para listado'!$DE$153:$DE$1048576,0),MATCH((CUADRO!Q$4&amp;$E667),'Hoja de Trabajo para listado'!$DE$151:$DG$151,0)),0)+IFERROR(INDEX('Hoja de Trabajo para listado'!$CD$155:$DC$1048576,MATCH($A667,'Hoja de Trabajo para listado'!$CD$155:$CD$1048576,0),MATCH((CUADRO!Q$4&amp;$E667),'Hoja de Trabajo para listado'!$CD$151:$DC$151,0)),0)</f>
        <v>0</v>
      </c>
      <c r="R667" s="241">
        <f t="shared" ca="1" si="27"/>
        <v>0</v>
      </c>
      <c r="S667" s="247"/>
      <c r="T667" s="241">
        <f ca="1">+T668</f>
        <v>0</v>
      </c>
      <c r="U667" s="240">
        <f t="shared" si="28"/>
        <v>1</v>
      </c>
      <c r="V667" s="327" t="str">
        <f>+VLOOKUP(A667,bd_lista!$A$3:$E$592,5,FALSE)</f>
        <v>Gobiernos Autonomos Municipales</v>
      </c>
      <c r="W667" s="397" t="str">
        <f>+V667</f>
        <v>Gobiernos Autonomos Municipales</v>
      </c>
      <c r="X667" s="240">
        <f>+VLOOKUP(A667,[4]Sheet1!$A$13:$D$744,4,FALSE)</f>
        <v>0</v>
      </c>
      <c r="Y667" s="240" t="e">
        <f>+VLOOKUP(X667,bd_lista!$A$3:$C$592,3,FALSE)</f>
        <v>#N/A</v>
      </c>
      <c r="Z667" s="290">
        <f>+X667</f>
        <v>0</v>
      </c>
      <c r="AA667" s="291" t="e">
        <f>+Y667</f>
        <v>#N/A</v>
      </c>
    </row>
    <row r="668" spans="1:27" customFormat="1" ht="27" hidden="1" customHeight="1">
      <c r="A668" s="32">
        <v>1285</v>
      </c>
      <c r="B668" s="394"/>
      <c r="C668" s="245" t="str">
        <f>+VLOOKUP(A668,bd_lista!$A$3:$C$592,3,FALSE)</f>
        <v>Gobierno Autónomo Municipal de Alto Beni</v>
      </c>
      <c r="D668" s="396"/>
      <c r="E668" s="242" t="s">
        <v>1304</v>
      </c>
      <c r="F668" s="241">
        <f ca="1">+IFERROR(INDEX('Hoja de Trabajo para listado'!$A$155:$Z$1048576,MATCH($A668,'Hoja de Trabajo para listado'!$A$155:$A$1048576,0),MATCH((CUADRO!F$4&amp;$E668),'Hoja de Trabajo para listado'!$A$151:$Z$151,0)),0)+IFERROR(INDEX('Hoja de Trabajo para listado'!$AB$155:$BA$1048576,MATCH($A668,'Hoja de Trabajo para listado'!$AB$155:$AB$1048576,0),MATCH((CUADRO!F$4&amp;$E668),'Hoja de Trabajo para listado'!$AB$151:$BA$151,0)),0)+IFERROR(INDEX('Hoja de Trabajo para listado'!$BC$155:$CB$1048576,MATCH($A668,'Hoja de Trabajo para listado'!$BC$155:$BC$1048576,0),MATCH((CUADRO!F$4&amp;$E668),'Hoja de Trabajo para listado'!$BC$151:$CB$151,0)),0)+IFERROR(INDEX('Hoja de Trabajo para listado'!$DE$153:$DG$274,MATCH($A668,'Hoja de Trabajo para listado'!$DE$153:$DE$1048576,0),MATCH((CUADRO!F$4&amp;$E668),'Hoja de Trabajo para listado'!$DE$151:$DG$151,0)),0)+IFERROR(INDEX('Hoja de Trabajo para listado'!$CD$155:$DC$1048576,MATCH($A668,'Hoja de Trabajo para listado'!$CD$155:$CD$1048576,0),MATCH((CUADRO!F$4&amp;$E668),'Hoja de Trabajo para listado'!$CD$151:$DC$151,0)),0)</f>
        <v>0</v>
      </c>
      <c r="G668" s="241">
        <f ca="1">+IFERROR(INDEX('Hoja de Trabajo para listado'!$A$155:$Z$1048576,MATCH($A668,'Hoja de Trabajo para listado'!$A$155:$A$1048576,0),MATCH((CUADRO!G$4&amp;$E668),'Hoja de Trabajo para listado'!$A$151:$Z$151,0)),0)+IFERROR(INDEX('Hoja de Trabajo para listado'!$AB$155:$BA$1048576,MATCH($A668,'Hoja de Trabajo para listado'!$AB$155:$AB$1048576,0),MATCH((CUADRO!G$4&amp;$E668),'Hoja de Trabajo para listado'!$AB$151:$BA$151,0)),0)+IFERROR(INDEX('Hoja de Trabajo para listado'!$BC$155:$CB$1048576,MATCH($A668,'Hoja de Trabajo para listado'!$BC$155:$BC$1048576,0),MATCH((CUADRO!G$4&amp;$E668),'Hoja de Trabajo para listado'!$BC$151:$CB$151,0)),0)+IFERROR(INDEX('Hoja de Trabajo para listado'!$DE$153:$DG$274,MATCH($A668,'Hoja de Trabajo para listado'!$DE$153:$DE$1048576,0),MATCH((CUADRO!G$4&amp;$E668),'Hoja de Trabajo para listado'!$DE$151:$DG$151,0)),0)+IFERROR(INDEX('Hoja de Trabajo para listado'!$CD$155:$DC$1048576,MATCH($A668,'Hoja de Trabajo para listado'!$CD$155:$CD$1048576,0),MATCH((CUADRO!G$4&amp;$E668),'Hoja de Trabajo para listado'!$CD$151:$DC$151,0)),0)</f>
        <v>0</v>
      </c>
      <c r="H668" s="241">
        <f ca="1">+IFERROR(INDEX('Hoja de Trabajo para listado'!$A$155:$Z$1048576,MATCH($A668,'Hoja de Trabajo para listado'!$A$155:$A$1048576,0),MATCH((CUADRO!H$4&amp;$E668),'Hoja de Trabajo para listado'!$A$151:$Z$151,0)),0)+IFERROR(INDEX('Hoja de Trabajo para listado'!$AB$155:$BA$1048576,MATCH($A668,'Hoja de Trabajo para listado'!$AB$155:$AB$1048576,0),MATCH((CUADRO!H$4&amp;$E668),'Hoja de Trabajo para listado'!$AB$151:$BA$151,0)),0)+IFERROR(INDEX('Hoja de Trabajo para listado'!$BC$155:$CB$1048576,MATCH($A668,'Hoja de Trabajo para listado'!$BC$155:$BC$1048576,0),MATCH((CUADRO!H$4&amp;$E668),'Hoja de Trabajo para listado'!$BC$151:$CB$151,0)),0)+IFERROR(INDEX('Hoja de Trabajo para listado'!$DE$153:$DG$274,MATCH($A668,'Hoja de Trabajo para listado'!$DE$153:$DE$1048576,0),MATCH((CUADRO!H$4&amp;$E668),'Hoja de Trabajo para listado'!$DE$151:$DG$151,0)),0)+IFERROR(INDEX('Hoja de Trabajo para listado'!$CD$155:$DC$1048576,MATCH($A668,'Hoja de Trabajo para listado'!$CD$155:$CD$1048576,0),MATCH((CUADRO!H$4&amp;$E668),'Hoja de Trabajo para listado'!$CD$151:$DC$151,0)),0)</f>
        <v>0</v>
      </c>
      <c r="I668" s="241">
        <f ca="1">+IFERROR(INDEX('Hoja de Trabajo para listado'!$A$155:$Z$1048576,MATCH($A668,'Hoja de Trabajo para listado'!$A$155:$A$1048576,0),MATCH((CUADRO!I$4&amp;$E668),'Hoja de Trabajo para listado'!$A$151:$Z$151,0)),0)+IFERROR(INDEX('Hoja de Trabajo para listado'!$AB$155:$BA$1048576,MATCH($A668,'Hoja de Trabajo para listado'!$AB$155:$AB$1048576,0),MATCH((CUADRO!I$4&amp;$E668),'Hoja de Trabajo para listado'!$AB$151:$BA$151,0)),0)+IFERROR(INDEX('Hoja de Trabajo para listado'!$BC$155:$CB$1048576,MATCH($A668,'Hoja de Trabajo para listado'!$BC$155:$BC$1048576,0),MATCH((CUADRO!I$4&amp;$E668),'Hoja de Trabajo para listado'!$BC$151:$CB$151,0)),0)+IFERROR(INDEX('Hoja de Trabajo para listado'!$DE$153:$DG$274,MATCH($A668,'Hoja de Trabajo para listado'!$DE$153:$DE$1048576,0),MATCH((CUADRO!I$4&amp;$E668),'Hoja de Trabajo para listado'!$DE$151:$DG$151,0)),0)+IFERROR(INDEX('Hoja de Trabajo para listado'!$CD$155:$DC$1048576,MATCH($A668,'Hoja de Trabajo para listado'!$CD$155:$CD$1048576,0),MATCH((CUADRO!I$4&amp;$E668),'Hoja de Trabajo para listado'!$CD$151:$DC$151,0)),0)</f>
        <v>0</v>
      </c>
      <c r="J668" s="241">
        <f ca="1">+IFERROR(INDEX('Hoja de Trabajo para listado'!$A$155:$Z$1048576,MATCH($A668,'Hoja de Trabajo para listado'!$A$155:$A$1048576,0),MATCH((CUADRO!J$4&amp;$E668),'Hoja de Trabajo para listado'!$A$151:$Z$151,0)),0)+IFERROR(INDEX('Hoja de Trabajo para listado'!$AB$155:$BA$1048576,MATCH($A668,'Hoja de Trabajo para listado'!$AB$155:$AB$1048576,0),MATCH((CUADRO!J$4&amp;$E668),'Hoja de Trabajo para listado'!$AB$151:$BA$151,0)),0)+IFERROR(INDEX('Hoja de Trabajo para listado'!$BC$155:$CB$1048576,MATCH($A668,'Hoja de Trabajo para listado'!$BC$155:$BC$1048576,0),MATCH((CUADRO!J$4&amp;$E668),'Hoja de Trabajo para listado'!$BC$151:$CB$151,0)),0)+IFERROR(INDEX('Hoja de Trabajo para listado'!$DE$153:$DG$274,MATCH($A668,'Hoja de Trabajo para listado'!$DE$153:$DE$1048576,0),MATCH((CUADRO!J$4&amp;$E668),'Hoja de Trabajo para listado'!$DE$151:$DG$151,0)),0)+IFERROR(INDEX('Hoja de Trabajo para listado'!$CD$155:$DC$1048576,MATCH($A668,'Hoja de Trabajo para listado'!$CD$155:$CD$1048576,0),MATCH((CUADRO!J$4&amp;$E668),'Hoja de Trabajo para listado'!$CD$151:$DC$151,0)),0)</f>
        <v>0</v>
      </c>
      <c r="K668" s="241">
        <f ca="1">+IFERROR(INDEX('Hoja de Trabajo para listado'!$A$155:$Z$1048576,MATCH($A668,'Hoja de Trabajo para listado'!$A$155:$A$1048576,0),MATCH((CUADRO!K$4&amp;$E668),'Hoja de Trabajo para listado'!$A$151:$Z$151,0)),0)+IFERROR(INDEX('Hoja de Trabajo para listado'!$AB$155:$BA$1048576,MATCH($A668,'Hoja de Trabajo para listado'!$AB$155:$AB$1048576,0),MATCH((CUADRO!K$4&amp;$E668),'Hoja de Trabajo para listado'!$AB$151:$BA$151,0)),0)+IFERROR(INDEX('Hoja de Trabajo para listado'!$BC$155:$CB$1048576,MATCH($A668,'Hoja de Trabajo para listado'!$BC$155:$BC$1048576,0),MATCH((CUADRO!K$4&amp;$E668),'Hoja de Trabajo para listado'!$BC$151:$CB$151,0)),0)+IFERROR(INDEX('Hoja de Trabajo para listado'!$DE$153:$DG$274,MATCH($A668,'Hoja de Trabajo para listado'!$DE$153:$DE$1048576,0),MATCH((CUADRO!K$4&amp;$E668),'Hoja de Trabajo para listado'!$DE$151:$DG$151,0)),0)+IFERROR(INDEX('Hoja de Trabajo para listado'!$CD$155:$DC$1048576,MATCH($A668,'Hoja de Trabajo para listado'!$CD$155:$CD$1048576,0),MATCH((CUADRO!K$4&amp;$E668),'Hoja de Trabajo para listado'!$CD$151:$DC$151,0)),0)</f>
        <v>0</v>
      </c>
      <c r="L668" s="241">
        <f ca="1">+IFERROR(INDEX('Hoja de Trabajo para listado'!$A$155:$Z$1048576,MATCH($A668,'Hoja de Trabajo para listado'!$A$155:$A$1048576,0),MATCH((CUADRO!L$4&amp;$E668),'Hoja de Trabajo para listado'!$A$151:$Z$151,0)),0)+IFERROR(INDEX('Hoja de Trabajo para listado'!$AB$155:$BA$1048576,MATCH($A668,'Hoja de Trabajo para listado'!$AB$155:$AB$1048576,0),MATCH((CUADRO!L$4&amp;$E668),'Hoja de Trabajo para listado'!$AB$151:$BA$151,0)),0)+IFERROR(INDEX('Hoja de Trabajo para listado'!$BC$155:$CB$1048576,MATCH($A668,'Hoja de Trabajo para listado'!$BC$155:$BC$1048576,0),MATCH((CUADRO!L$4&amp;$E668),'Hoja de Trabajo para listado'!$BC$151:$CB$151,0)),0)+IFERROR(INDEX('Hoja de Trabajo para listado'!$DE$153:$DG$274,MATCH($A668,'Hoja de Trabajo para listado'!$DE$153:$DE$1048576,0),MATCH((CUADRO!L$4&amp;$E668),'Hoja de Trabajo para listado'!$DE$151:$DG$151,0)),0)+IFERROR(INDEX('Hoja de Trabajo para listado'!$CD$155:$DC$1048576,MATCH($A668,'Hoja de Trabajo para listado'!$CD$155:$CD$1048576,0),MATCH((CUADRO!L$4&amp;$E668),'Hoja de Trabajo para listado'!$CD$151:$DC$151,0)),0)</f>
        <v>0</v>
      </c>
      <c r="M668" s="241">
        <f ca="1">+IFERROR(INDEX('Hoja de Trabajo para listado'!$A$155:$Z$1048576,MATCH($A668,'Hoja de Trabajo para listado'!$A$155:$A$1048576,0),MATCH((CUADRO!M$4&amp;$E668),'Hoja de Trabajo para listado'!$A$151:$Z$151,0)),0)+IFERROR(INDEX('Hoja de Trabajo para listado'!$AB$155:$BA$1048576,MATCH($A668,'Hoja de Trabajo para listado'!$AB$155:$AB$1048576,0),MATCH((CUADRO!M$4&amp;$E668),'Hoja de Trabajo para listado'!$AB$151:$BA$151,0)),0)+IFERROR(INDEX('Hoja de Trabajo para listado'!$BC$155:$CB$1048576,MATCH($A668,'Hoja de Trabajo para listado'!$BC$155:$BC$1048576,0),MATCH((CUADRO!M$4&amp;$E668),'Hoja de Trabajo para listado'!$BC$151:$CB$151,0)),0)+IFERROR(INDEX('Hoja de Trabajo para listado'!$DE$153:$DG$274,MATCH($A668,'Hoja de Trabajo para listado'!$DE$153:$DE$1048576,0),MATCH((CUADRO!M$4&amp;$E668),'Hoja de Trabajo para listado'!$DE$151:$DG$151,0)),0)+IFERROR(INDEX('Hoja de Trabajo para listado'!$CD$155:$DC$1048576,MATCH($A668,'Hoja de Trabajo para listado'!$CD$155:$CD$1048576,0),MATCH((CUADRO!M$4&amp;$E668),'Hoja de Trabajo para listado'!$CD$151:$DC$151,0)),0)</f>
        <v>0</v>
      </c>
      <c r="N668" s="241">
        <f ca="1">+IFERROR(INDEX('Hoja de Trabajo para listado'!$A$155:$Z$1048576,MATCH($A668,'Hoja de Trabajo para listado'!$A$155:$A$1048576,0),MATCH((CUADRO!N$4&amp;$E668),'Hoja de Trabajo para listado'!$A$151:$Z$151,0)),0)+IFERROR(INDEX('Hoja de Trabajo para listado'!$AB$155:$BA$1048576,MATCH($A668,'Hoja de Trabajo para listado'!$AB$155:$AB$1048576,0),MATCH((CUADRO!N$4&amp;$E668),'Hoja de Trabajo para listado'!$AB$151:$BA$151,0)),0)+IFERROR(INDEX('Hoja de Trabajo para listado'!$BC$155:$CB$1048576,MATCH($A668,'Hoja de Trabajo para listado'!$BC$155:$BC$1048576,0),MATCH((CUADRO!N$4&amp;$E668),'Hoja de Trabajo para listado'!$BC$151:$CB$151,0)),0)+IFERROR(INDEX('Hoja de Trabajo para listado'!$DE$153:$DG$274,MATCH($A668,'Hoja de Trabajo para listado'!$DE$153:$DE$1048576,0),MATCH((CUADRO!N$4&amp;$E668),'Hoja de Trabajo para listado'!$DE$151:$DG$151,0)),0)+IFERROR(INDEX('Hoja de Trabajo para listado'!$CD$155:$DC$1048576,MATCH($A668,'Hoja de Trabajo para listado'!$CD$155:$CD$1048576,0),MATCH((CUADRO!N$4&amp;$E668),'Hoja de Trabajo para listado'!$CD$151:$DC$151,0)),0)</f>
        <v>0</v>
      </c>
      <c r="O668" s="241">
        <f ca="1">+IFERROR(INDEX('Hoja de Trabajo para listado'!$A$155:$Z$1048576,MATCH($A668,'Hoja de Trabajo para listado'!$A$155:$A$1048576,0),MATCH((CUADRO!O$4&amp;$E668),'Hoja de Trabajo para listado'!$A$151:$Z$151,0)),0)+IFERROR(INDEX('Hoja de Trabajo para listado'!$AB$155:$BA$1048576,MATCH($A668,'Hoja de Trabajo para listado'!$AB$155:$AB$1048576,0),MATCH((CUADRO!O$4&amp;$E668),'Hoja de Trabajo para listado'!$AB$151:$BA$151,0)),0)+IFERROR(INDEX('Hoja de Trabajo para listado'!$BC$155:$CB$1048576,MATCH($A668,'Hoja de Trabajo para listado'!$BC$155:$BC$1048576,0),MATCH((CUADRO!O$4&amp;$E668),'Hoja de Trabajo para listado'!$BC$151:$CB$151,0)),0)+IFERROR(INDEX('Hoja de Trabajo para listado'!$DE$153:$DG$274,MATCH($A668,'Hoja de Trabajo para listado'!$DE$153:$DE$1048576,0),MATCH((CUADRO!O$4&amp;$E668),'Hoja de Trabajo para listado'!$DE$151:$DG$151,0)),0)+IFERROR(INDEX('Hoja de Trabajo para listado'!$CD$155:$DC$1048576,MATCH($A668,'Hoja de Trabajo para listado'!$CD$155:$CD$1048576,0),MATCH((CUADRO!O$4&amp;$E668),'Hoja de Trabajo para listado'!$CD$151:$DC$151,0)),0)</f>
        <v>0</v>
      </c>
      <c r="P668" s="241">
        <f ca="1">+IFERROR(INDEX('Hoja de Trabajo para listado'!$A$155:$Z$1048576,MATCH($A668,'Hoja de Trabajo para listado'!$A$155:$A$1048576,0),MATCH((CUADRO!P$4&amp;$E668),'Hoja de Trabajo para listado'!$A$151:$Z$151,0)),0)+IFERROR(INDEX('Hoja de Trabajo para listado'!$AB$155:$BA$1048576,MATCH($A668,'Hoja de Trabajo para listado'!$AB$155:$AB$1048576,0),MATCH((CUADRO!P$4&amp;$E668),'Hoja de Trabajo para listado'!$AB$151:$BA$151,0)),0)+IFERROR(INDEX('Hoja de Trabajo para listado'!$BC$155:$CB$1048576,MATCH($A668,'Hoja de Trabajo para listado'!$BC$155:$BC$1048576,0),MATCH((CUADRO!P$4&amp;$E668),'Hoja de Trabajo para listado'!$BC$151:$CB$151,0)),0)+IFERROR(INDEX('Hoja de Trabajo para listado'!$DE$153:$DG$274,MATCH($A668,'Hoja de Trabajo para listado'!$DE$153:$DE$1048576,0),MATCH((CUADRO!P$4&amp;$E668),'Hoja de Trabajo para listado'!$DE$151:$DG$151,0)),0)+IFERROR(INDEX('Hoja de Trabajo para listado'!$CD$155:$DC$1048576,MATCH($A668,'Hoja de Trabajo para listado'!$CD$155:$CD$1048576,0),MATCH((CUADRO!P$4&amp;$E668),'Hoja de Trabajo para listado'!$CD$151:$DC$151,0)),0)</f>
        <v>0</v>
      </c>
      <c r="Q668" s="241">
        <f ca="1">+IFERROR(INDEX('Hoja de Trabajo para listado'!$A$155:$Z$1048576,MATCH($A668,'Hoja de Trabajo para listado'!$A$155:$A$1048576,0),MATCH((CUADRO!Q$4&amp;$E668),'Hoja de Trabajo para listado'!$A$151:$Z$151,0)),0)+IFERROR(INDEX('Hoja de Trabajo para listado'!$AB$155:$BA$1048576,MATCH($A668,'Hoja de Trabajo para listado'!$AB$155:$AB$1048576,0),MATCH((CUADRO!Q$4&amp;$E668),'Hoja de Trabajo para listado'!$AB$151:$BA$151,0)),0)+IFERROR(INDEX('Hoja de Trabajo para listado'!$BC$155:$CB$1048576,MATCH($A668,'Hoja de Trabajo para listado'!$BC$155:$BC$1048576,0),MATCH((CUADRO!Q$4&amp;$E668),'Hoja de Trabajo para listado'!$BC$151:$CB$151,0)),0)+IFERROR(INDEX('Hoja de Trabajo para listado'!$DE$153:$DG$274,MATCH($A668,'Hoja de Trabajo para listado'!$DE$153:$DE$1048576,0),MATCH((CUADRO!Q$4&amp;$E668),'Hoja de Trabajo para listado'!$DE$151:$DG$151,0)),0)+IFERROR(INDEX('Hoja de Trabajo para listado'!$CD$155:$DC$1048576,MATCH($A668,'Hoja de Trabajo para listado'!$CD$155:$CD$1048576,0),MATCH((CUADRO!Q$4&amp;$E668),'Hoja de Trabajo para listado'!$CD$151:$DC$151,0)),0)</f>
        <v>0</v>
      </c>
      <c r="R668" s="241">
        <f t="shared" ca="1" si="27"/>
        <v>0</v>
      </c>
      <c r="S668" s="247">
        <f ca="1">+R667+R668</f>
        <v>0</v>
      </c>
      <c r="T668" s="241">
        <f ca="1">+S668</f>
        <v>0</v>
      </c>
      <c r="U668" s="240">
        <f t="shared" si="28"/>
        <v>2</v>
      </c>
      <c r="V668" s="327" t="str">
        <f>+VLOOKUP(A668,bd_lista!$A$3:$E$592,5,FALSE)</f>
        <v>Gobiernos Autonomos Municipales</v>
      </c>
      <c r="W668" s="398"/>
      <c r="X668" s="240">
        <f>+VLOOKUP(A668,[4]Sheet1!$A$13:$D$744,4,FALSE)</f>
        <v>0</v>
      </c>
      <c r="Y668" s="240" t="e">
        <f>+VLOOKUP(X668,bd_lista!$A$3:$C$592,3,FALSE)</f>
        <v>#N/A</v>
      </c>
      <c r="Z668" s="288"/>
      <c r="AA668" s="289"/>
    </row>
    <row r="669" spans="1:27" customFormat="1" ht="15" hidden="1" customHeight="1">
      <c r="A669" s="32">
        <v>1286</v>
      </c>
      <c r="B669" s="393">
        <f>+A669</f>
        <v>1286</v>
      </c>
      <c r="C669" s="245" t="str">
        <f>+VLOOKUP(A669,bd_lista!$A$3:$C$592,3,FALSE)</f>
        <v>Gobierno Autónomo Municipal de Huatajata</v>
      </c>
      <c r="D669" s="395" t="str">
        <f>+C669</f>
        <v>Gobierno Autónomo Municipal de Huatajata</v>
      </c>
      <c r="E669" s="240" t="s">
        <v>1303</v>
      </c>
      <c r="F669" s="241">
        <f ca="1">+IFERROR(INDEX('Hoja de Trabajo para listado'!$A$155:$Z$1048576,MATCH($A669,'Hoja de Trabajo para listado'!$A$155:$A$1048576,0),MATCH((CUADRO!F$4&amp;$E669),'Hoja de Trabajo para listado'!$A$151:$Z$151,0)),0)+IFERROR(INDEX('Hoja de Trabajo para listado'!$AB$155:$BA$1048576,MATCH($A669,'Hoja de Trabajo para listado'!$AB$155:$AB$1048576,0),MATCH((CUADRO!F$4&amp;$E669),'Hoja de Trabajo para listado'!$AB$151:$BA$151,0)),0)+IFERROR(INDEX('Hoja de Trabajo para listado'!$BC$155:$CB$1048576,MATCH($A669,'Hoja de Trabajo para listado'!$BC$155:$BC$1048576,0),MATCH((CUADRO!F$4&amp;$E669),'Hoja de Trabajo para listado'!$BC$151:$CB$151,0)),0)+IFERROR(INDEX('Hoja de Trabajo para listado'!$DE$153:$DG$274,MATCH($A669,'Hoja de Trabajo para listado'!$DE$153:$DE$1048576,0),MATCH((CUADRO!F$4&amp;$E669),'Hoja de Trabajo para listado'!$DE$151:$DG$151,0)),0)+IFERROR(INDEX('Hoja de Trabajo para listado'!$CD$155:$DC$1048576,MATCH($A669,'Hoja de Trabajo para listado'!$CD$155:$CD$1048576,0),MATCH((CUADRO!F$4&amp;$E669),'Hoja de Trabajo para listado'!$CD$151:$DC$151,0)),0)</f>
        <v>0</v>
      </c>
      <c r="G669" s="241">
        <f ca="1">+IFERROR(INDEX('Hoja de Trabajo para listado'!$A$155:$Z$1048576,MATCH($A669,'Hoja de Trabajo para listado'!$A$155:$A$1048576,0),MATCH((CUADRO!G$4&amp;$E669),'Hoja de Trabajo para listado'!$A$151:$Z$151,0)),0)+IFERROR(INDEX('Hoja de Trabajo para listado'!$AB$155:$BA$1048576,MATCH($A669,'Hoja de Trabajo para listado'!$AB$155:$AB$1048576,0),MATCH((CUADRO!G$4&amp;$E669),'Hoja de Trabajo para listado'!$AB$151:$BA$151,0)),0)+IFERROR(INDEX('Hoja de Trabajo para listado'!$BC$155:$CB$1048576,MATCH($A669,'Hoja de Trabajo para listado'!$BC$155:$BC$1048576,0),MATCH((CUADRO!G$4&amp;$E669),'Hoja de Trabajo para listado'!$BC$151:$CB$151,0)),0)+IFERROR(INDEX('Hoja de Trabajo para listado'!$DE$153:$DG$274,MATCH($A669,'Hoja de Trabajo para listado'!$DE$153:$DE$1048576,0),MATCH((CUADRO!G$4&amp;$E669),'Hoja de Trabajo para listado'!$DE$151:$DG$151,0)),0)+IFERROR(INDEX('Hoja de Trabajo para listado'!$CD$155:$DC$1048576,MATCH($A669,'Hoja de Trabajo para listado'!$CD$155:$CD$1048576,0),MATCH((CUADRO!G$4&amp;$E669),'Hoja de Trabajo para listado'!$CD$151:$DC$151,0)),0)</f>
        <v>0</v>
      </c>
      <c r="H669" s="241">
        <f ca="1">+IFERROR(INDEX('Hoja de Trabajo para listado'!$A$155:$Z$1048576,MATCH($A669,'Hoja de Trabajo para listado'!$A$155:$A$1048576,0),MATCH((CUADRO!H$4&amp;$E669),'Hoja de Trabajo para listado'!$A$151:$Z$151,0)),0)+IFERROR(INDEX('Hoja de Trabajo para listado'!$AB$155:$BA$1048576,MATCH($A669,'Hoja de Trabajo para listado'!$AB$155:$AB$1048576,0),MATCH((CUADRO!H$4&amp;$E669),'Hoja de Trabajo para listado'!$AB$151:$BA$151,0)),0)+IFERROR(INDEX('Hoja de Trabajo para listado'!$BC$155:$CB$1048576,MATCH($A669,'Hoja de Trabajo para listado'!$BC$155:$BC$1048576,0),MATCH((CUADRO!H$4&amp;$E669),'Hoja de Trabajo para listado'!$BC$151:$CB$151,0)),0)+IFERROR(INDEX('Hoja de Trabajo para listado'!$DE$153:$DG$274,MATCH($A669,'Hoja de Trabajo para listado'!$DE$153:$DE$1048576,0),MATCH((CUADRO!H$4&amp;$E669),'Hoja de Trabajo para listado'!$DE$151:$DG$151,0)),0)+IFERROR(INDEX('Hoja de Trabajo para listado'!$CD$155:$DC$1048576,MATCH($A669,'Hoja de Trabajo para listado'!$CD$155:$CD$1048576,0),MATCH((CUADRO!H$4&amp;$E669),'Hoja de Trabajo para listado'!$CD$151:$DC$151,0)),0)</f>
        <v>0</v>
      </c>
      <c r="I669" s="241">
        <f ca="1">+IFERROR(INDEX('Hoja de Trabajo para listado'!$A$155:$Z$1048576,MATCH($A669,'Hoja de Trabajo para listado'!$A$155:$A$1048576,0),MATCH((CUADRO!I$4&amp;$E669),'Hoja de Trabajo para listado'!$A$151:$Z$151,0)),0)+IFERROR(INDEX('Hoja de Trabajo para listado'!$AB$155:$BA$1048576,MATCH($A669,'Hoja de Trabajo para listado'!$AB$155:$AB$1048576,0),MATCH((CUADRO!I$4&amp;$E669),'Hoja de Trabajo para listado'!$AB$151:$BA$151,0)),0)+IFERROR(INDEX('Hoja de Trabajo para listado'!$BC$155:$CB$1048576,MATCH($A669,'Hoja de Trabajo para listado'!$BC$155:$BC$1048576,0),MATCH((CUADRO!I$4&amp;$E669),'Hoja de Trabajo para listado'!$BC$151:$CB$151,0)),0)+IFERROR(INDEX('Hoja de Trabajo para listado'!$DE$153:$DG$274,MATCH($A669,'Hoja de Trabajo para listado'!$DE$153:$DE$1048576,0),MATCH((CUADRO!I$4&amp;$E669),'Hoja de Trabajo para listado'!$DE$151:$DG$151,0)),0)+IFERROR(INDEX('Hoja de Trabajo para listado'!$CD$155:$DC$1048576,MATCH($A669,'Hoja de Trabajo para listado'!$CD$155:$CD$1048576,0),MATCH((CUADRO!I$4&amp;$E669),'Hoja de Trabajo para listado'!$CD$151:$DC$151,0)),0)</f>
        <v>0</v>
      </c>
      <c r="J669" s="241">
        <f ca="1">+IFERROR(INDEX('Hoja de Trabajo para listado'!$A$155:$Z$1048576,MATCH($A669,'Hoja de Trabajo para listado'!$A$155:$A$1048576,0),MATCH((CUADRO!J$4&amp;$E669),'Hoja de Trabajo para listado'!$A$151:$Z$151,0)),0)+IFERROR(INDEX('Hoja de Trabajo para listado'!$AB$155:$BA$1048576,MATCH($A669,'Hoja de Trabajo para listado'!$AB$155:$AB$1048576,0),MATCH((CUADRO!J$4&amp;$E669),'Hoja de Trabajo para listado'!$AB$151:$BA$151,0)),0)+IFERROR(INDEX('Hoja de Trabajo para listado'!$BC$155:$CB$1048576,MATCH($A669,'Hoja de Trabajo para listado'!$BC$155:$BC$1048576,0),MATCH((CUADRO!J$4&amp;$E669),'Hoja de Trabajo para listado'!$BC$151:$CB$151,0)),0)+IFERROR(INDEX('Hoja de Trabajo para listado'!$DE$153:$DG$274,MATCH($A669,'Hoja de Trabajo para listado'!$DE$153:$DE$1048576,0),MATCH((CUADRO!J$4&amp;$E669),'Hoja de Trabajo para listado'!$DE$151:$DG$151,0)),0)+IFERROR(INDEX('Hoja de Trabajo para listado'!$CD$155:$DC$1048576,MATCH($A669,'Hoja de Trabajo para listado'!$CD$155:$CD$1048576,0),MATCH((CUADRO!J$4&amp;$E669),'Hoja de Trabajo para listado'!$CD$151:$DC$151,0)),0)</f>
        <v>0</v>
      </c>
      <c r="K669" s="241">
        <f ca="1">+IFERROR(INDEX('Hoja de Trabajo para listado'!$A$155:$Z$1048576,MATCH($A669,'Hoja de Trabajo para listado'!$A$155:$A$1048576,0),MATCH((CUADRO!K$4&amp;$E669),'Hoja de Trabajo para listado'!$A$151:$Z$151,0)),0)+IFERROR(INDEX('Hoja de Trabajo para listado'!$AB$155:$BA$1048576,MATCH($A669,'Hoja de Trabajo para listado'!$AB$155:$AB$1048576,0),MATCH((CUADRO!K$4&amp;$E669),'Hoja de Trabajo para listado'!$AB$151:$BA$151,0)),0)+IFERROR(INDEX('Hoja de Trabajo para listado'!$BC$155:$CB$1048576,MATCH($A669,'Hoja de Trabajo para listado'!$BC$155:$BC$1048576,0),MATCH((CUADRO!K$4&amp;$E669),'Hoja de Trabajo para listado'!$BC$151:$CB$151,0)),0)+IFERROR(INDEX('Hoja de Trabajo para listado'!$DE$153:$DG$274,MATCH($A669,'Hoja de Trabajo para listado'!$DE$153:$DE$1048576,0),MATCH((CUADRO!K$4&amp;$E669),'Hoja de Trabajo para listado'!$DE$151:$DG$151,0)),0)+IFERROR(INDEX('Hoja de Trabajo para listado'!$CD$155:$DC$1048576,MATCH($A669,'Hoja de Trabajo para listado'!$CD$155:$CD$1048576,0),MATCH((CUADRO!K$4&amp;$E669),'Hoja de Trabajo para listado'!$CD$151:$DC$151,0)),0)</f>
        <v>0</v>
      </c>
      <c r="L669" s="241">
        <f ca="1">+IFERROR(INDEX('Hoja de Trabajo para listado'!$A$155:$Z$1048576,MATCH($A669,'Hoja de Trabajo para listado'!$A$155:$A$1048576,0),MATCH((CUADRO!L$4&amp;$E669),'Hoja de Trabajo para listado'!$A$151:$Z$151,0)),0)+IFERROR(INDEX('Hoja de Trabajo para listado'!$AB$155:$BA$1048576,MATCH($A669,'Hoja de Trabajo para listado'!$AB$155:$AB$1048576,0),MATCH((CUADRO!L$4&amp;$E669),'Hoja de Trabajo para listado'!$AB$151:$BA$151,0)),0)+IFERROR(INDEX('Hoja de Trabajo para listado'!$BC$155:$CB$1048576,MATCH($A669,'Hoja de Trabajo para listado'!$BC$155:$BC$1048576,0),MATCH((CUADRO!L$4&amp;$E669),'Hoja de Trabajo para listado'!$BC$151:$CB$151,0)),0)+IFERROR(INDEX('Hoja de Trabajo para listado'!$DE$153:$DG$274,MATCH($A669,'Hoja de Trabajo para listado'!$DE$153:$DE$1048576,0),MATCH((CUADRO!L$4&amp;$E669),'Hoja de Trabajo para listado'!$DE$151:$DG$151,0)),0)+IFERROR(INDEX('Hoja de Trabajo para listado'!$CD$155:$DC$1048576,MATCH($A669,'Hoja de Trabajo para listado'!$CD$155:$CD$1048576,0),MATCH((CUADRO!L$4&amp;$E669),'Hoja de Trabajo para listado'!$CD$151:$DC$151,0)),0)</f>
        <v>0</v>
      </c>
      <c r="M669" s="241">
        <f ca="1">+IFERROR(INDEX('Hoja de Trabajo para listado'!$A$155:$Z$1048576,MATCH($A669,'Hoja de Trabajo para listado'!$A$155:$A$1048576,0),MATCH((CUADRO!M$4&amp;$E669),'Hoja de Trabajo para listado'!$A$151:$Z$151,0)),0)+IFERROR(INDEX('Hoja de Trabajo para listado'!$AB$155:$BA$1048576,MATCH($A669,'Hoja de Trabajo para listado'!$AB$155:$AB$1048576,0),MATCH((CUADRO!M$4&amp;$E669),'Hoja de Trabajo para listado'!$AB$151:$BA$151,0)),0)+IFERROR(INDEX('Hoja de Trabajo para listado'!$BC$155:$CB$1048576,MATCH($A669,'Hoja de Trabajo para listado'!$BC$155:$BC$1048576,0),MATCH((CUADRO!M$4&amp;$E669),'Hoja de Trabajo para listado'!$BC$151:$CB$151,0)),0)+IFERROR(INDEX('Hoja de Trabajo para listado'!$DE$153:$DG$274,MATCH($A669,'Hoja de Trabajo para listado'!$DE$153:$DE$1048576,0),MATCH((CUADRO!M$4&amp;$E669),'Hoja de Trabajo para listado'!$DE$151:$DG$151,0)),0)+IFERROR(INDEX('Hoja de Trabajo para listado'!$CD$155:$DC$1048576,MATCH($A669,'Hoja de Trabajo para listado'!$CD$155:$CD$1048576,0),MATCH((CUADRO!M$4&amp;$E669),'Hoja de Trabajo para listado'!$CD$151:$DC$151,0)),0)</f>
        <v>0</v>
      </c>
      <c r="N669" s="241">
        <f ca="1">+IFERROR(INDEX('Hoja de Trabajo para listado'!$A$155:$Z$1048576,MATCH($A669,'Hoja de Trabajo para listado'!$A$155:$A$1048576,0),MATCH((CUADRO!N$4&amp;$E669),'Hoja de Trabajo para listado'!$A$151:$Z$151,0)),0)+IFERROR(INDEX('Hoja de Trabajo para listado'!$AB$155:$BA$1048576,MATCH($A669,'Hoja de Trabajo para listado'!$AB$155:$AB$1048576,0),MATCH((CUADRO!N$4&amp;$E669),'Hoja de Trabajo para listado'!$AB$151:$BA$151,0)),0)+IFERROR(INDEX('Hoja de Trabajo para listado'!$BC$155:$CB$1048576,MATCH($A669,'Hoja de Trabajo para listado'!$BC$155:$BC$1048576,0),MATCH((CUADRO!N$4&amp;$E669),'Hoja de Trabajo para listado'!$BC$151:$CB$151,0)),0)+IFERROR(INDEX('Hoja de Trabajo para listado'!$DE$153:$DG$274,MATCH($A669,'Hoja de Trabajo para listado'!$DE$153:$DE$1048576,0),MATCH((CUADRO!N$4&amp;$E669),'Hoja de Trabajo para listado'!$DE$151:$DG$151,0)),0)+IFERROR(INDEX('Hoja de Trabajo para listado'!$CD$155:$DC$1048576,MATCH($A669,'Hoja de Trabajo para listado'!$CD$155:$CD$1048576,0),MATCH((CUADRO!N$4&amp;$E669),'Hoja de Trabajo para listado'!$CD$151:$DC$151,0)),0)</f>
        <v>0</v>
      </c>
      <c r="O669" s="241">
        <f ca="1">+IFERROR(INDEX('Hoja de Trabajo para listado'!$A$155:$Z$1048576,MATCH($A669,'Hoja de Trabajo para listado'!$A$155:$A$1048576,0),MATCH((CUADRO!O$4&amp;$E669),'Hoja de Trabajo para listado'!$A$151:$Z$151,0)),0)+IFERROR(INDEX('Hoja de Trabajo para listado'!$AB$155:$BA$1048576,MATCH($A669,'Hoja de Trabajo para listado'!$AB$155:$AB$1048576,0),MATCH((CUADRO!O$4&amp;$E669),'Hoja de Trabajo para listado'!$AB$151:$BA$151,0)),0)+IFERROR(INDEX('Hoja de Trabajo para listado'!$BC$155:$CB$1048576,MATCH($A669,'Hoja de Trabajo para listado'!$BC$155:$BC$1048576,0),MATCH((CUADRO!O$4&amp;$E669),'Hoja de Trabajo para listado'!$BC$151:$CB$151,0)),0)+IFERROR(INDEX('Hoja de Trabajo para listado'!$DE$153:$DG$274,MATCH($A669,'Hoja de Trabajo para listado'!$DE$153:$DE$1048576,0),MATCH((CUADRO!O$4&amp;$E669),'Hoja de Trabajo para listado'!$DE$151:$DG$151,0)),0)+IFERROR(INDEX('Hoja de Trabajo para listado'!$CD$155:$DC$1048576,MATCH($A669,'Hoja de Trabajo para listado'!$CD$155:$CD$1048576,0),MATCH((CUADRO!O$4&amp;$E669),'Hoja de Trabajo para listado'!$CD$151:$DC$151,0)),0)</f>
        <v>0</v>
      </c>
      <c r="P669" s="241">
        <f ca="1">+IFERROR(INDEX('Hoja de Trabajo para listado'!$A$155:$Z$1048576,MATCH($A669,'Hoja de Trabajo para listado'!$A$155:$A$1048576,0),MATCH((CUADRO!P$4&amp;$E669),'Hoja de Trabajo para listado'!$A$151:$Z$151,0)),0)+IFERROR(INDEX('Hoja de Trabajo para listado'!$AB$155:$BA$1048576,MATCH($A669,'Hoja de Trabajo para listado'!$AB$155:$AB$1048576,0),MATCH((CUADRO!P$4&amp;$E669),'Hoja de Trabajo para listado'!$AB$151:$BA$151,0)),0)+IFERROR(INDEX('Hoja de Trabajo para listado'!$BC$155:$CB$1048576,MATCH($A669,'Hoja de Trabajo para listado'!$BC$155:$BC$1048576,0),MATCH((CUADRO!P$4&amp;$E669),'Hoja de Trabajo para listado'!$BC$151:$CB$151,0)),0)+IFERROR(INDEX('Hoja de Trabajo para listado'!$DE$153:$DG$274,MATCH($A669,'Hoja de Trabajo para listado'!$DE$153:$DE$1048576,0),MATCH((CUADRO!P$4&amp;$E669),'Hoja de Trabajo para listado'!$DE$151:$DG$151,0)),0)+IFERROR(INDEX('Hoja de Trabajo para listado'!$CD$155:$DC$1048576,MATCH($A669,'Hoja de Trabajo para listado'!$CD$155:$CD$1048576,0),MATCH((CUADRO!P$4&amp;$E669),'Hoja de Trabajo para listado'!$CD$151:$DC$151,0)),0)</f>
        <v>0</v>
      </c>
      <c r="Q669" s="241">
        <f ca="1">+IFERROR(INDEX('Hoja de Trabajo para listado'!$A$155:$Z$1048576,MATCH($A669,'Hoja de Trabajo para listado'!$A$155:$A$1048576,0),MATCH((CUADRO!Q$4&amp;$E669),'Hoja de Trabajo para listado'!$A$151:$Z$151,0)),0)+IFERROR(INDEX('Hoja de Trabajo para listado'!$AB$155:$BA$1048576,MATCH($A669,'Hoja de Trabajo para listado'!$AB$155:$AB$1048576,0),MATCH((CUADRO!Q$4&amp;$E669),'Hoja de Trabajo para listado'!$AB$151:$BA$151,0)),0)+IFERROR(INDEX('Hoja de Trabajo para listado'!$BC$155:$CB$1048576,MATCH($A669,'Hoja de Trabajo para listado'!$BC$155:$BC$1048576,0),MATCH((CUADRO!Q$4&amp;$E669),'Hoja de Trabajo para listado'!$BC$151:$CB$151,0)),0)+IFERROR(INDEX('Hoja de Trabajo para listado'!$DE$153:$DG$274,MATCH($A669,'Hoja de Trabajo para listado'!$DE$153:$DE$1048576,0),MATCH((CUADRO!Q$4&amp;$E669),'Hoja de Trabajo para listado'!$DE$151:$DG$151,0)),0)+IFERROR(INDEX('Hoja de Trabajo para listado'!$CD$155:$DC$1048576,MATCH($A669,'Hoja de Trabajo para listado'!$CD$155:$CD$1048576,0),MATCH((CUADRO!Q$4&amp;$E669),'Hoja de Trabajo para listado'!$CD$151:$DC$151,0)),0)</f>
        <v>0</v>
      </c>
      <c r="R669" s="241">
        <f t="shared" ca="1" si="27"/>
        <v>0</v>
      </c>
      <c r="S669" s="247"/>
      <c r="T669" s="241">
        <f ca="1">+T670</f>
        <v>0</v>
      </c>
      <c r="U669" s="240">
        <f t="shared" si="28"/>
        <v>1</v>
      </c>
      <c r="V669" s="327" t="str">
        <f>+VLOOKUP(A669,bd_lista!$A$3:$E$592,5,FALSE)</f>
        <v>Gobiernos Autonomos Municipales</v>
      </c>
      <c r="W669" s="397" t="str">
        <f>+V669</f>
        <v>Gobiernos Autonomos Municipales</v>
      </c>
      <c r="X669" s="240">
        <f>+VLOOKUP(A669,[4]Sheet1!$A$13:$D$744,4,FALSE)</f>
        <v>0</v>
      </c>
      <c r="Y669" s="240" t="e">
        <f>+VLOOKUP(X669,bd_lista!$A$3:$C$592,3,FALSE)</f>
        <v>#N/A</v>
      </c>
      <c r="Z669" s="290">
        <f>+X669</f>
        <v>0</v>
      </c>
      <c r="AA669" s="291" t="e">
        <f>+Y669</f>
        <v>#N/A</v>
      </c>
    </row>
    <row r="670" spans="1:27" customFormat="1" ht="15" hidden="1" customHeight="1">
      <c r="A670" s="32">
        <v>1286</v>
      </c>
      <c r="B670" s="394"/>
      <c r="C670" s="245" t="str">
        <f>+VLOOKUP(A670,bd_lista!$A$3:$C$592,3,FALSE)</f>
        <v>Gobierno Autónomo Municipal de Huatajata</v>
      </c>
      <c r="D670" s="396"/>
      <c r="E670" s="242" t="s">
        <v>1304</v>
      </c>
      <c r="F670" s="241">
        <f ca="1">+IFERROR(INDEX('Hoja de Trabajo para listado'!$A$155:$Z$1048576,MATCH($A670,'Hoja de Trabajo para listado'!$A$155:$A$1048576,0),MATCH((CUADRO!F$4&amp;$E670),'Hoja de Trabajo para listado'!$A$151:$Z$151,0)),0)+IFERROR(INDEX('Hoja de Trabajo para listado'!$AB$155:$BA$1048576,MATCH($A670,'Hoja de Trabajo para listado'!$AB$155:$AB$1048576,0),MATCH((CUADRO!F$4&amp;$E670),'Hoja de Trabajo para listado'!$AB$151:$BA$151,0)),0)+IFERROR(INDEX('Hoja de Trabajo para listado'!$BC$155:$CB$1048576,MATCH($A670,'Hoja de Trabajo para listado'!$BC$155:$BC$1048576,0),MATCH((CUADRO!F$4&amp;$E670),'Hoja de Trabajo para listado'!$BC$151:$CB$151,0)),0)+IFERROR(INDEX('Hoja de Trabajo para listado'!$DE$153:$DG$274,MATCH($A670,'Hoja de Trabajo para listado'!$DE$153:$DE$1048576,0),MATCH((CUADRO!F$4&amp;$E670),'Hoja de Trabajo para listado'!$DE$151:$DG$151,0)),0)+IFERROR(INDEX('Hoja de Trabajo para listado'!$CD$155:$DC$1048576,MATCH($A670,'Hoja de Trabajo para listado'!$CD$155:$CD$1048576,0),MATCH((CUADRO!F$4&amp;$E670),'Hoja de Trabajo para listado'!$CD$151:$DC$151,0)),0)</f>
        <v>0</v>
      </c>
      <c r="G670" s="241">
        <f ca="1">+IFERROR(INDEX('Hoja de Trabajo para listado'!$A$155:$Z$1048576,MATCH($A670,'Hoja de Trabajo para listado'!$A$155:$A$1048576,0),MATCH((CUADRO!G$4&amp;$E670),'Hoja de Trabajo para listado'!$A$151:$Z$151,0)),0)+IFERROR(INDEX('Hoja de Trabajo para listado'!$AB$155:$BA$1048576,MATCH($A670,'Hoja de Trabajo para listado'!$AB$155:$AB$1048576,0),MATCH((CUADRO!G$4&amp;$E670),'Hoja de Trabajo para listado'!$AB$151:$BA$151,0)),0)+IFERROR(INDEX('Hoja de Trabajo para listado'!$BC$155:$CB$1048576,MATCH($A670,'Hoja de Trabajo para listado'!$BC$155:$BC$1048576,0),MATCH((CUADRO!G$4&amp;$E670),'Hoja de Trabajo para listado'!$BC$151:$CB$151,0)),0)+IFERROR(INDEX('Hoja de Trabajo para listado'!$DE$153:$DG$274,MATCH($A670,'Hoja de Trabajo para listado'!$DE$153:$DE$1048576,0),MATCH((CUADRO!G$4&amp;$E670),'Hoja de Trabajo para listado'!$DE$151:$DG$151,0)),0)+IFERROR(INDEX('Hoja de Trabajo para listado'!$CD$155:$DC$1048576,MATCH($A670,'Hoja de Trabajo para listado'!$CD$155:$CD$1048576,0),MATCH((CUADRO!G$4&amp;$E670),'Hoja de Trabajo para listado'!$CD$151:$DC$151,0)),0)</f>
        <v>0</v>
      </c>
      <c r="H670" s="241">
        <f ca="1">+IFERROR(INDEX('Hoja de Trabajo para listado'!$A$155:$Z$1048576,MATCH($A670,'Hoja de Trabajo para listado'!$A$155:$A$1048576,0),MATCH((CUADRO!H$4&amp;$E670),'Hoja de Trabajo para listado'!$A$151:$Z$151,0)),0)+IFERROR(INDEX('Hoja de Trabajo para listado'!$AB$155:$BA$1048576,MATCH($A670,'Hoja de Trabajo para listado'!$AB$155:$AB$1048576,0),MATCH((CUADRO!H$4&amp;$E670),'Hoja de Trabajo para listado'!$AB$151:$BA$151,0)),0)+IFERROR(INDEX('Hoja de Trabajo para listado'!$BC$155:$CB$1048576,MATCH($A670,'Hoja de Trabajo para listado'!$BC$155:$BC$1048576,0),MATCH((CUADRO!H$4&amp;$E670),'Hoja de Trabajo para listado'!$BC$151:$CB$151,0)),0)+IFERROR(INDEX('Hoja de Trabajo para listado'!$DE$153:$DG$274,MATCH($A670,'Hoja de Trabajo para listado'!$DE$153:$DE$1048576,0),MATCH((CUADRO!H$4&amp;$E670),'Hoja de Trabajo para listado'!$DE$151:$DG$151,0)),0)+IFERROR(INDEX('Hoja de Trabajo para listado'!$CD$155:$DC$1048576,MATCH($A670,'Hoja de Trabajo para listado'!$CD$155:$CD$1048576,0),MATCH((CUADRO!H$4&amp;$E670),'Hoja de Trabajo para listado'!$CD$151:$DC$151,0)),0)</f>
        <v>0</v>
      </c>
      <c r="I670" s="241">
        <f ca="1">+IFERROR(INDEX('Hoja de Trabajo para listado'!$A$155:$Z$1048576,MATCH($A670,'Hoja de Trabajo para listado'!$A$155:$A$1048576,0),MATCH((CUADRO!I$4&amp;$E670),'Hoja de Trabajo para listado'!$A$151:$Z$151,0)),0)+IFERROR(INDEX('Hoja de Trabajo para listado'!$AB$155:$BA$1048576,MATCH($A670,'Hoja de Trabajo para listado'!$AB$155:$AB$1048576,0),MATCH((CUADRO!I$4&amp;$E670),'Hoja de Trabajo para listado'!$AB$151:$BA$151,0)),0)+IFERROR(INDEX('Hoja de Trabajo para listado'!$BC$155:$CB$1048576,MATCH($A670,'Hoja de Trabajo para listado'!$BC$155:$BC$1048576,0),MATCH((CUADRO!I$4&amp;$E670),'Hoja de Trabajo para listado'!$BC$151:$CB$151,0)),0)+IFERROR(INDEX('Hoja de Trabajo para listado'!$DE$153:$DG$274,MATCH($A670,'Hoja de Trabajo para listado'!$DE$153:$DE$1048576,0),MATCH((CUADRO!I$4&amp;$E670),'Hoja de Trabajo para listado'!$DE$151:$DG$151,0)),0)+IFERROR(INDEX('Hoja de Trabajo para listado'!$CD$155:$DC$1048576,MATCH($A670,'Hoja de Trabajo para listado'!$CD$155:$CD$1048576,0),MATCH((CUADRO!I$4&amp;$E670),'Hoja de Trabajo para listado'!$CD$151:$DC$151,0)),0)</f>
        <v>0</v>
      </c>
      <c r="J670" s="241">
        <f ca="1">+IFERROR(INDEX('Hoja de Trabajo para listado'!$A$155:$Z$1048576,MATCH($A670,'Hoja de Trabajo para listado'!$A$155:$A$1048576,0),MATCH((CUADRO!J$4&amp;$E670),'Hoja de Trabajo para listado'!$A$151:$Z$151,0)),0)+IFERROR(INDEX('Hoja de Trabajo para listado'!$AB$155:$BA$1048576,MATCH($A670,'Hoja de Trabajo para listado'!$AB$155:$AB$1048576,0),MATCH((CUADRO!J$4&amp;$E670),'Hoja de Trabajo para listado'!$AB$151:$BA$151,0)),0)+IFERROR(INDEX('Hoja de Trabajo para listado'!$BC$155:$CB$1048576,MATCH($A670,'Hoja de Trabajo para listado'!$BC$155:$BC$1048576,0),MATCH((CUADRO!J$4&amp;$E670),'Hoja de Trabajo para listado'!$BC$151:$CB$151,0)),0)+IFERROR(INDEX('Hoja de Trabajo para listado'!$DE$153:$DG$274,MATCH($A670,'Hoja de Trabajo para listado'!$DE$153:$DE$1048576,0),MATCH((CUADRO!J$4&amp;$E670),'Hoja de Trabajo para listado'!$DE$151:$DG$151,0)),0)+IFERROR(INDEX('Hoja de Trabajo para listado'!$CD$155:$DC$1048576,MATCH($A670,'Hoja de Trabajo para listado'!$CD$155:$CD$1048576,0),MATCH((CUADRO!J$4&amp;$E670),'Hoja de Trabajo para listado'!$CD$151:$DC$151,0)),0)</f>
        <v>0</v>
      </c>
      <c r="K670" s="241">
        <f ca="1">+IFERROR(INDEX('Hoja de Trabajo para listado'!$A$155:$Z$1048576,MATCH($A670,'Hoja de Trabajo para listado'!$A$155:$A$1048576,0),MATCH((CUADRO!K$4&amp;$E670),'Hoja de Trabajo para listado'!$A$151:$Z$151,0)),0)+IFERROR(INDEX('Hoja de Trabajo para listado'!$AB$155:$BA$1048576,MATCH($A670,'Hoja de Trabajo para listado'!$AB$155:$AB$1048576,0),MATCH((CUADRO!K$4&amp;$E670),'Hoja de Trabajo para listado'!$AB$151:$BA$151,0)),0)+IFERROR(INDEX('Hoja de Trabajo para listado'!$BC$155:$CB$1048576,MATCH($A670,'Hoja de Trabajo para listado'!$BC$155:$BC$1048576,0),MATCH((CUADRO!K$4&amp;$E670),'Hoja de Trabajo para listado'!$BC$151:$CB$151,0)),0)+IFERROR(INDEX('Hoja de Trabajo para listado'!$DE$153:$DG$274,MATCH($A670,'Hoja de Trabajo para listado'!$DE$153:$DE$1048576,0),MATCH((CUADRO!K$4&amp;$E670),'Hoja de Trabajo para listado'!$DE$151:$DG$151,0)),0)+IFERROR(INDEX('Hoja de Trabajo para listado'!$CD$155:$DC$1048576,MATCH($A670,'Hoja de Trabajo para listado'!$CD$155:$CD$1048576,0),MATCH((CUADRO!K$4&amp;$E670),'Hoja de Trabajo para listado'!$CD$151:$DC$151,0)),0)</f>
        <v>0</v>
      </c>
      <c r="L670" s="241">
        <f ca="1">+IFERROR(INDEX('Hoja de Trabajo para listado'!$A$155:$Z$1048576,MATCH($A670,'Hoja de Trabajo para listado'!$A$155:$A$1048576,0),MATCH((CUADRO!L$4&amp;$E670),'Hoja de Trabajo para listado'!$A$151:$Z$151,0)),0)+IFERROR(INDEX('Hoja de Trabajo para listado'!$AB$155:$BA$1048576,MATCH($A670,'Hoja de Trabajo para listado'!$AB$155:$AB$1048576,0),MATCH((CUADRO!L$4&amp;$E670),'Hoja de Trabajo para listado'!$AB$151:$BA$151,0)),0)+IFERROR(INDEX('Hoja de Trabajo para listado'!$BC$155:$CB$1048576,MATCH($A670,'Hoja de Trabajo para listado'!$BC$155:$BC$1048576,0),MATCH((CUADRO!L$4&amp;$E670),'Hoja de Trabajo para listado'!$BC$151:$CB$151,0)),0)+IFERROR(INDEX('Hoja de Trabajo para listado'!$DE$153:$DG$274,MATCH($A670,'Hoja de Trabajo para listado'!$DE$153:$DE$1048576,0),MATCH((CUADRO!L$4&amp;$E670),'Hoja de Trabajo para listado'!$DE$151:$DG$151,0)),0)+IFERROR(INDEX('Hoja de Trabajo para listado'!$CD$155:$DC$1048576,MATCH($A670,'Hoja de Trabajo para listado'!$CD$155:$CD$1048576,0),MATCH((CUADRO!L$4&amp;$E670),'Hoja de Trabajo para listado'!$CD$151:$DC$151,0)),0)</f>
        <v>0</v>
      </c>
      <c r="M670" s="241">
        <f ca="1">+IFERROR(INDEX('Hoja de Trabajo para listado'!$A$155:$Z$1048576,MATCH($A670,'Hoja de Trabajo para listado'!$A$155:$A$1048576,0),MATCH((CUADRO!M$4&amp;$E670),'Hoja de Trabajo para listado'!$A$151:$Z$151,0)),0)+IFERROR(INDEX('Hoja de Trabajo para listado'!$AB$155:$BA$1048576,MATCH($A670,'Hoja de Trabajo para listado'!$AB$155:$AB$1048576,0),MATCH((CUADRO!M$4&amp;$E670),'Hoja de Trabajo para listado'!$AB$151:$BA$151,0)),0)+IFERROR(INDEX('Hoja de Trabajo para listado'!$BC$155:$CB$1048576,MATCH($A670,'Hoja de Trabajo para listado'!$BC$155:$BC$1048576,0),MATCH((CUADRO!M$4&amp;$E670),'Hoja de Trabajo para listado'!$BC$151:$CB$151,0)),0)+IFERROR(INDEX('Hoja de Trabajo para listado'!$DE$153:$DG$274,MATCH($A670,'Hoja de Trabajo para listado'!$DE$153:$DE$1048576,0),MATCH((CUADRO!M$4&amp;$E670),'Hoja de Trabajo para listado'!$DE$151:$DG$151,0)),0)+IFERROR(INDEX('Hoja de Trabajo para listado'!$CD$155:$DC$1048576,MATCH($A670,'Hoja de Trabajo para listado'!$CD$155:$CD$1048576,0),MATCH((CUADRO!M$4&amp;$E670),'Hoja de Trabajo para listado'!$CD$151:$DC$151,0)),0)</f>
        <v>0</v>
      </c>
      <c r="N670" s="241">
        <f ca="1">+IFERROR(INDEX('Hoja de Trabajo para listado'!$A$155:$Z$1048576,MATCH($A670,'Hoja de Trabajo para listado'!$A$155:$A$1048576,0),MATCH((CUADRO!N$4&amp;$E670),'Hoja de Trabajo para listado'!$A$151:$Z$151,0)),0)+IFERROR(INDEX('Hoja de Trabajo para listado'!$AB$155:$BA$1048576,MATCH($A670,'Hoja de Trabajo para listado'!$AB$155:$AB$1048576,0),MATCH((CUADRO!N$4&amp;$E670),'Hoja de Trabajo para listado'!$AB$151:$BA$151,0)),0)+IFERROR(INDEX('Hoja de Trabajo para listado'!$BC$155:$CB$1048576,MATCH($A670,'Hoja de Trabajo para listado'!$BC$155:$BC$1048576,0),MATCH((CUADRO!N$4&amp;$E670),'Hoja de Trabajo para listado'!$BC$151:$CB$151,0)),0)+IFERROR(INDEX('Hoja de Trabajo para listado'!$DE$153:$DG$274,MATCH($A670,'Hoja de Trabajo para listado'!$DE$153:$DE$1048576,0),MATCH((CUADRO!N$4&amp;$E670),'Hoja de Trabajo para listado'!$DE$151:$DG$151,0)),0)+IFERROR(INDEX('Hoja de Trabajo para listado'!$CD$155:$DC$1048576,MATCH($A670,'Hoja de Trabajo para listado'!$CD$155:$CD$1048576,0),MATCH((CUADRO!N$4&amp;$E670),'Hoja de Trabajo para listado'!$CD$151:$DC$151,0)),0)</f>
        <v>0</v>
      </c>
      <c r="O670" s="241">
        <f ca="1">+IFERROR(INDEX('Hoja de Trabajo para listado'!$A$155:$Z$1048576,MATCH($A670,'Hoja de Trabajo para listado'!$A$155:$A$1048576,0),MATCH((CUADRO!O$4&amp;$E670),'Hoja de Trabajo para listado'!$A$151:$Z$151,0)),0)+IFERROR(INDEX('Hoja de Trabajo para listado'!$AB$155:$BA$1048576,MATCH($A670,'Hoja de Trabajo para listado'!$AB$155:$AB$1048576,0),MATCH((CUADRO!O$4&amp;$E670),'Hoja de Trabajo para listado'!$AB$151:$BA$151,0)),0)+IFERROR(INDEX('Hoja de Trabajo para listado'!$BC$155:$CB$1048576,MATCH($A670,'Hoja de Trabajo para listado'!$BC$155:$BC$1048576,0),MATCH((CUADRO!O$4&amp;$E670),'Hoja de Trabajo para listado'!$BC$151:$CB$151,0)),0)+IFERROR(INDEX('Hoja de Trabajo para listado'!$DE$153:$DG$274,MATCH($A670,'Hoja de Trabajo para listado'!$DE$153:$DE$1048576,0),MATCH((CUADRO!O$4&amp;$E670),'Hoja de Trabajo para listado'!$DE$151:$DG$151,0)),0)+IFERROR(INDEX('Hoja de Trabajo para listado'!$CD$155:$DC$1048576,MATCH($A670,'Hoja de Trabajo para listado'!$CD$155:$CD$1048576,0),MATCH((CUADRO!O$4&amp;$E670),'Hoja de Trabajo para listado'!$CD$151:$DC$151,0)),0)</f>
        <v>0</v>
      </c>
      <c r="P670" s="241">
        <f ca="1">+IFERROR(INDEX('Hoja de Trabajo para listado'!$A$155:$Z$1048576,MATCH($A670,'Hoja de Trabajo para listado'!$A$155:$A$1048576,0),MATCH((CUADRO!P$4&amp;$E670),'Hoja de Trabajo para listado'!$A$151:$Z$151,0)),0)+IFERROR(INDEX('Hoja de Trabajo para listado'!$AB$155:$BA$1048576,MATCH($A670,'Hoja de Trabajo para listado'!$AB$155:$AB$1048576,0),MATCH((CUADRO!P$4&amp;$E670),'Hoja de Trabajo para listado'!$AB$151:$BA$151,0)),0)+IFERROR(INDEX('Hoja de Trabajo para listado'!$BC$155:$CB$1048576,MATCH($A670,'Hoja de Trabajo para listado'!$BC$155:$BC$1048576,0),MATCH((CUADRO!P$4&amp;$E670),'Hoja de Trabajo para listado'!$BC$151:$CB$151,0)),0)+IFERROR(INDEX('Hoja de Trabajo para listado'!$DE$153:$DG$274,MATCH($A670,'Hoja de Trabajo para listado'!$DE$153:$DE$1048576,0),MATCH((CUADRO!P$4&amp;$E670),'Hoja de Trabajo para listado'!$DE$151:$DG$151,0)),0)+IFERROR(INDEX('Hoja de Trabajo para listado'!$CD$155:$DC$1048576,MATCH($A670,'Hoja de Trabajo para listado'!$CD$155:$CD$1048576,0),MATCH((CUADRO!P$4&amp;$E670),'Hoja de Trabajo para listado'!$CD$151:$DC$151,0)),0)</f>
        <v>0</v>
      </c>
      <c r="Q670" s="241">
        <f ca="1">+IFERROR(INDEX('Hoja de Trabajo para listado'!$A$155:$Z$1048576,MATCH($A670,'Hoja de Trabajo para listado'!$A$155:$A$1048576,0),MATCH((CUADRO!Q$4&amp;$E670),'Hoja de Trabajo para listado'!$A$151:$Z$151,0)),0)+IFERROR(INDEX('Hoja de Trabajo para listado'!$AB$155:$BA$1048576,MATCH($A670,'Hoja de Trabajo para listado'!$AB$155:$AB$1048576,0),MATCH((CUADRO!Q$4&amp;$E670),'Hoja de Trabajo para listado'!$AB$151:$BA$151,0)),0)+IFERROR(INDEX('Hoja de Trabajo para listado'!$BC$155:$CB$1048576,MATCH($A670,'Hoja de Trabajo para listado'!$BC$155:$BC$1048576,0),MATCH((CUADRO!Q$4&amp;$E670),'Hoja de Trabajo para listado'!$BC$151:$CB$151,0)),0)+IFERROR(INDEX('Hoja de Trabajo para listado'!$DE$153:$DG$274,MATCH($A670,'Hoja de Trabajo para listado'!$DE$153:$DE$1048576,0),MATCH((CUADRO!Q$4&amp;$E670),'Hoja de Trabajo para listado'!$DE$151:$DG$151,0)),0)+IFERROR(INDEX('Hoja de Trabajo para listado'!$CD$155:$DC$1048576,MATCH($A670,'Hoja de Trabajo para listado'!$CD$155:$CD$1048576,0),MATCH((CUADRO!Q$4&amp;$E670),'Hoja de Trabajo para listado'!$CD$151:$DC$151,0)),0)</f>
        <v>0</v>
      </c>
      <c r="R670" s="241">
        <f t="shared" ca="1" si="27"/>
        <v>0</v>
      </c>
      <c r="S670" s="247">
        <f ca="1">+R669+R670</f>
        <v>0</v>
      </c>
      <c r="T670" s="241">
        <f ca="1">+S670</f>
        <v>0</v>
      </c>
      <c r="U670" s="240">
        <f t="shared" si="28"/>
        <v>2</v>
      </c>
      <c r="V670" s="327" t="str">
        <f>+VLOOKUP(A670,bd_lista!$A$3:$E$592,5,FALSE)</f>
        <v>Gobiernos Autonomos Municipales</v>
      </c>
      <c r="W670" s="398"/>
      <c r="X670" s="240">
        <f>+VLOOKUP(A670,[4]Sheet1!$A$13:$D$744,4,FALSE)</f>
        <v>0</v>
      </c>
      <c r="Y670" s="240" t="e">
        <f>+VLOOKUP(X670,bd_lista!$A$3:$C$592,3,FALSE)</f>
        <v>#N/A</v>
      </c>
      <c r="Z670" s="288"/>
      <c r="AA670" s="289"/>
    </row>
    <row r="671" spans="1:27" customFormat="1" ht="15" hidden="1" customHeight="1">
      <c r="A671" s="32">
        <v>1287</v>
      </c>
      <c r="B671" s="393">
        <f>+A671</f>
        <v>1287</v>
      </c>
      <c r="C671" s="245" t="str">
        <f>+VLOOKUP(A671,bd_lista!$A$3:$C$592,3,FALSE)</f>
        <v>Gobierno Autónomo Municipal de Chua Cocani</v>
      </c>
      <c r="D671" s="395" t="str">
        <f>+C671</f>
        <v>Gobierno Autónomo Municipal de Chua Cocani</v>
      </c>
      <c r="E671" s="240" t="s">
        <v>1303</v>
      </c>
      <c r="F671" s="241">
        <f ca="1">+IFERROR(INDEX('Hoja de Trabajo para listado'!$A$155:$Z$1048576,MATCH($A671,'Hoja de Trabajo para listado'!$A$155:$A$1048576,0),MATCH((CUADRO!F$4&amp;$E671),'Hoja de Trabajo para listado'!$A$151:$Z$151,0)),0)+IFERROR(INDEX('Hoja de Trabajo para listado'!$AB$155:$BA$1048576,MATCH($A671,'Hoja de Trabajo para listado'!$AB$155:$AB$1048576,0),MATCH((CUADRO!F$4&amp;$E671),'Hoja de Trabajo para listado'!$AB$151:$BA$151,0)),0)+IFERROR(INDEX('Hoja de Trabajo para listado'!$BC$155:$CB$1048576,MATCH($A671,'Hoja de Trabajo para listado'!$BC$155:$BC$1048576,0),MATCH((CUADRO!F$4&amp;$E671),'Hoja de Trabajo para listado'!$BC$151:$CB$151,0)),0)+IFERROR(INDEX('Hoja de Trabajo para listado'!$DE$153:$DG$274,MATCH($A671,'Hoja de Trabajo para listado'!$DE$153:$DE$1048576,0),MATCH((CUADRO!F$4&amp;$E671),'Hoja de Trabajo para listado'!$DE$151:$DG$151,0)),0)+IFERROR(INDEX('Hoja de Trabajo para listado'!$CD$155:$DC$1048576,MATCH($A671,'Hoja de Trabajo para listado'!$CD$155:$CD$1048576,0),MATCH((CUADRO!F$4&amp;$E671),'Hoja de Trabajo para listado'!$CD$151:$DC$151,0)),0)</f>
        <v>0</v>
      </c>
      <c r="G671" s="241">
        <f ca="1">+IFERROR(INDEX('Hoja de Trabajo para listado'!$A$155:$Z$1048576,MATCH($A671,'Hoja de Trabajo para listado'!$A$155:$A$1048576,0),MATCH((CUADRO!G$4&amp;$E671),'Hoja de Trabajo para listado'!$A$151:$Z$151,0)),0)+IFERROR(INDEX('Hoja de Trabajo para listado'!$AB$155:$BA$1048576,MATCH($A671,'Hoja de Trabajo para listado'!$AB$155:$AB$1048576,0),MATCH((CUADRO!G$4&amp;$E671),'Hoja de Trabajo para listado'!$AB$151:$BA$151,0)),0)+IFERROR(INDEX('Hoja de Trabajo para listado'!$BC$155:$CB$1048576,MATCH($A671,'Hoja de Trabajo para listado'!$BC$155:$BC$1048576,0),MATCH((CUADRO!G$4&amp;$E671),'Hoja de Trabajo para listado'!$BC$151:$CB$151,0)),0)+IFERROR(INDEX('Hoja de Trabajo para listado'!$DE$153:$DG$274,MATCH($A671,'Hoja de Trabajo para listado'!$DE$153:$DE$1048576,0),MATCH((CUADRO!G$4&amp;$E671),'Hoja de Trabajo para listado'!$DE$151:$DG$151,0)),0)+IFERROR(INDEX('Hoja de Trabajo para listado'!$CD$155:$DC$1048576,MATCH($A671,'Hoja de Trabajo para listado'!$CD$155:$CD$1048576,0),MATCH((CUADRO!G$4&amp;$E671),'Hoja de Trabajo para listado'!$CD$151:$DC$151,0)),0)</f>
        <v>0</v>
      </c>
      <c r="H671" s="241">
        <f ca="1">+IFERROR(INDEX('Hoja de Trabajo para listado'!$A$155:$Z$1048576,MATCH($A671,'Hoja de Trabajo para listado'!$A$155:$A$1048576,0),MATCH((CUADRO!H$4&amp;$E671),'Hoja de Trabajo para listado'!$A$151:$Z$151,0)),0)+IFERROR(INDEX('Hoja de Trabajo para listado'!$AB$155:$BA$1048576,MATCH($A671,'Hoja de Trabajo para listado'!$AB$155:$AB$1048576,0),MATCH((CUADRO!H$4&amp;$E671),'Hoja de Trabajo para listado'!$AB$151:$BA$151,0)),0)+IFERROR(INDEX('Hoja de Trabajo para listado'!$BC$155:$CB$1048576,MATCH($A671,'Hoja de Trabajo para listado'!$BC$155:$BC$1048576,0),MATCH((CUADRO!H$4&amp;$E671),'Hoja de Trabajo para listado'!$BC$151:$CB$151,0)),0)+IFERROR(INDEX('Hoja de Trabajo para listado'!$DE$153:$DG$274,MATCH($A671,'Hoja de Trabajo para listado'!$DE$153:$DE$1048576,0),MATCH((CUADRO!H$4&amp;$E671),'Hoja de Trabajo para listado'!$DE$151:$DG$151,0)),0)+IFERROR(INDEX('Hoja de Trabajo para listado'!$CD$155:$DC$1048576,MATCH($A671,'Hoja de Trabajo para listado'!$CD$155:$CD$1048576,0),MATCH((CUADRO!H$4&amp;$E671),'Hoja de Trabajo para listado'!$CD$151:$DC$151,0)),0)</f>
        <v>0</v>
      </c>
      <c r="I671" s="241">
        <f ca="1">+IFERROR(INDEX('Hoja de Trabajo para listado'!$A$155:$Z$1048576,MATCH($A671,'Hoja de Trabajo para listado'!$A$155:$A$1048576,0),MATCH((CUADRO!I$4&amp;$E671),'Hoja de Trabajo para listado'!$A$151:$Z$151,0)),0)+IFERROR(INDEX('Hoja de Trabajo para listado'!$AB$155:$BA$1048576,MATCH($A671,'Hoja de Trabajo para listado'!$AB$155:$AB$1048576,0),MATCH((CUADRO!I$4&amp;$E671),'Hoja de Trabajo para listado'!$AB$151:$BA$151,0)),0)+IFERROR(INDEX('Hoja de Trabajo para listado'!$BC$155:$CB$1048576,MATCH($A671,'Hoja de Trabajo para listado'!$BC$155:$BC$1048576,0),MATCH((CUADRO!I$4&amp;$E671),'Hoja de Trabajo para listado'!$BC$151:$CB$151,0)),0)+IFERROR(INDEX('Hoja de Trabajo para listado'!$DE$153:$DG$274,MATCH($A671,'Hoja de Trabajo para listado'!$DE$153:$DE$1048576,0),MATCH((CUADRO!I$4&amp;$E671),'Hoja de Trabajo para listado'!$DE$151:$DG$151,0)),0)+IFERROR(INDEX('Hoja de Trabajo para listado'!$CD$155:$DC$1048576,MATCH($A671,'Hoja de Trabajo para listado'!$CD$155:$CD$1048576,0),MATCH((CUADRO!I$4&amp;$E671),'Hoja de Trabajo para listado'!$CD$151:$DC$151,0)),0)</f>
        <v>0</v>
      </c>
      <c r="J671" s="241">
        <f ca="1">+IFERROR(INDEX('Hoja de Trabajo para listado'!$A$155:$Z$1048576,MATCH($A671,'Hoja de Trabajo para listado'!$A$155:$A$1048576,0),MATCH((CUADRO!J$4&amp;$E671),'Hoja de Trabajo para listado'!$A$151:$Z$151,0)),0)+IFERROR(INDEX('Hoja de Trabajo para listado'!$AB$155:$BA$1048576,MATCH($A671,'Hoja de Trabajo para listado'!$AB$155:$AB$1048576,0),MATCH((CUADRO!J$4&amp;$E671),'Hoja de Trabajo para listado'!$AB$151:$BA$151,0)),0)+IFERROR(INDEX('Hoja de Trabajo para listado'!$BC$155:$CB$1048576,MATCH($A671,'Hoja de Trabajo para listado'!$BC$155:$BC$1048576,0),MATCH((CUADRO!J$4&amp;$E671),'Hoja de Trabajo para listado'!$BC$151:$CB$151,0)),0)+IFERROR(INDEX('Hoja de Trabajo para listado'!$DE$153:$DG$274,MATCH($A671,'Hoja de Trabajo para listado'!$DE$153:$DE$1048576,0),MATCH((CUADRO!J$4&amp;$E671),'Hoja de Trabajo para listado'!$DE$151:$DG$151,0)),0)+IFERROR(INDEX('Hoja de Trabajo para listado'!$CD$155:$DC$1048576,MATCH($A671,'Hoja de Trabajo para listado'!$CD$155:$CD$1048576,0),MATCH((CUADRO!J$4&amp;$E671),'Hoja de Trabajo para listado'!$CD$151:$DC$151,0)),0)</f>
        <v>0</v>
      </c>
      <c r="K671" s="241">
        <f ca="1">+IFERROR(INDEX('Hoja de Trabajo para listado'!$A$155:$Z$1048576,MATCH($A671,'Hoja de Trabajo para listado'!$A$155:$A$1048576,0),MATCH((CUADRO!K$4&amp;$E671),'Hoja de Trabajo para listado'!$A$151:$Z$151,0)),0)+IFERROR(INDEX('Hoja de Trabajo para listado'!$AB$155:$BA$1048576,MATCH($A671,'Hoja de Trabajo para listado'!$AB$155:$AB$1048576,0),MATCH((CUADRO!K$4&amp;$E671),'Hoja de Trabajo para listado'!$AB$151:$BA$151,0)),0)+IFERROR(INDEX('Hoja de Trabajo para listado'!$BC$155:$CB$1048576,MATCH($A671,'Hoja de Trabajo para listado'!$BC$155:$BC$1048576,0),MATCH((CUADRO!K$4&amp;$E671),'Hoja de Trabajo para listado'!$BC$151:$CB$151,0)),0)+IFERROR(INDEX('Hoja de Trabajo para listado'!$DE$153:$DG$274,MATCH($A671,'Hoja de Trabajo para listado'!$DE$153:$DE$1048576,0),MATCH((CUADRO!K$4&amp;$E671),'Hoja de Trabajo para listado'!$DE$151:$DG$151,0)),0)+IFERROR(INDEX('Hoja de Trabajo para listado'!$CD$155:$DC$1048576,MATCH($A671,'Hoja de Trabajo para listado'!$CD$155:$CD$1048576,0),MATCH((CUADRO!K$4&amp;$E671),'Hoja de Trabajo para listado'!$CD$151:$DC$151,0)),0)</f>
        <v>0</v>
      </c>
      <c r="L671" s="241">
        <f ca="1">+IFERROR(INDEX('Hoja de Trabajo para listado'!$A$155:$Z$1048576,MATCH($A671,'Hoja de Trabajo para listado'!$A$155:$A$1048576,0),MATCH((CUADRO!L$4&amp;$E671),'Hoja de Trabajo para listado'!$A$151:$Z$151,0)),0)+IFERROR(INDEX('Hoja de Trabajo para listado'!$AB$155:$BA$1048576,MATCH($A671,'Hoja de Trabajo para listado'!$AB$155:$AB$1048576,0),MATCH((CUADRO!L$4&amp;$E671),'Hoja de Trabajo para listado'!$AB$151:$BA$151,0)),0)+IFERROR(INDEX('Hoja de Trabajo para listado'!$BC$155:$CB$1048576,MATCH($A671,'Hoja de Trabajo para listado'!$BC$155:$BC$1048576,0),MATCH((CUADRO!L$4&amp;$E671),'Hoja de Trabajo para listado'!$BC$151:$CB$151,0)),0)+IFERROR(INDEX('Hoja de Trabajo para listado'!$DE$153:$DG$274,MATCH($A671,'Hoja de Trabajo para listado'!$DE$153:$DE$1048576,0),MATCH((CUADRO!L$4&amp;$E671),'Hoja de Trabajo para listado'!$DE$151:$DG$151,0)),0)+IFERROR(INDEX('Hoja de Trabajo para listado'!$CD$155:$DC$1048576,MATCH($A671,'Hoja de Trabajo para listado'!$CD$155:$CD$1048576,0),MATCH((CUADRO!L$4&amp;$E671),'Hoja de Trabajo para listado'!$CD$151:$DC$151,0)),0)</f>
        <v>0</v>
      </c>
      <c r="M671" s="241">
        <f ca="1">+IFERROR(INDEX('Hoja de Trabajo para listado'!$A$155:$Z$1048576,MATCH($A671,'Hoja de Trabajo para listado'!$A$155:$A$1048576,0),MATCH((CUADRO!M$4&amp;$E671),'Hoja de Trabajo para listado'!$A$151:$Z$151,0)),0)+IFERROR(INDEX('Hoja de Trabajo para listado'!$AB$155:$BA$1048576,MATCH($A671,'Hoja de Trabajo para listado'!$AB$155:$AB$1048576,0),MATCH((CUADRO!M$4&amp;$E671),'Hoja de Trabajo para listado'!$AB$151:$BA$151,0)),0)+IFERROR(INDEX('Hoja de Trabajo para listado'!$BC$155:$CB$1048576,MATCH($A671,'Hoja de Trabajo para listado'!$BC$155:$BC$1048576,0),MATCH((CUADRO!M$4&amp;$E671),'Hoja de Trabajo para listado'!$BC$151:$CB$151,0)),0)+IFERROR(INDEX('Hoja de Trabajo para listado'!$DE$153:$DG$274,MATCH($A671,'Hoja de Trabajo para listado'!$DE$153:$DE$1048576,0),MATCH((CUADRO!M$4&amp;$E671),'Hoja de Trabajo para listado'!$DE$151:$DG$151,0)),0)+IFERROR(INDEX('Hoja de Trabajo para listado'!$CD$155:$DC$1048576,MATCH($A671,'Hoja de Trabajo para listado'!$CD$155:$CD$1048576,0),MATCH((CUADRO!M$4&amp;$E671),'Hoja de Trabajo para listado'!$CD$151:$DC$151,0)),0)</f>
        <v>0</v>
      </c>
      <c r="N671" s="241">
        <f ca="1">+IFERROR(INDEX('Hoja de Trabajo para listado'!$A$155:$Z$1048576,MATCH($A671,'Hoja de Trabajo para listado'!$A$155:$A$1048576,0),MATCH((CUADRO!N$4&amp;$E671),'Hoja de Trabajo para listado'!$A$151:$Z$151,0)),0)+IFERROR(INDEX('Hoja de Trabajo para listado'!$AB$155:$BA$1048576,MATCH($A671,'Hoja de Trabajo para listado'!$AB$155:$AB$1048576,0),MATCH((CUADRO!N$4&amp;$E671),'Hoja de Trabajo para listado'!$AB$151:$BA$151,0)),0)+IFERROR(INDEX('Hoja de Trabajo para listado'!$BC$155:$CB$1048576,MATCH($A671,'Hoja de Trabajo para listado'!$BC$155:$BC$1048576,0),MATCH((CUADRO!N$4&amp;$E671),'Hoja de Trabajo para listado'!$BC$151:$CB$151,0)),0)+IFERROR(INDEX('Hoja de Trabajo para listado'!$DE$153:$DG$274,MATCH($A671,'Hoja de Trabajo para listado'!$DE$153:$DE$1048576,0),MATCH((CUADRO!N$4&amp;$E671),'Hoja de Trabajo para listado'!$DE$151:$DG$151,0)),0)+IFERROR(INDEX('Hoja de Trabajo para listado'!$CD$155:$DC$1048576,MATCH($A671,'Hoja de Trabajo para listado'!$CD$155:$CD$1048576,0),MATCH((CUADRO!N$4&amp;$E671),'Hoja de Trabajo para listado'!$CD$151:$DC$151,0)),0)</f>
        <v>0</v>
      </c>
      <c r="O671" s="241">
        <f ca="1">+IFERROR(INDEX('Hoja de Trabajo para listado'!$A$155:$Z$1048576,MATCH($A671,'Hoja de Trabajo para listado'!$A$155:$A$1048576,0),MATCH((CUADRO!O$4&amp;$E671),'Hoja de Trabajo para listado'!$A$151:$Z$151,0)),0)+IFERROR(INDEX('Hoja de Trabajo para listado'!$AB$155:$BA$1048576,MATCH($A671,'Hoja de Trabajo para listado'!$AB$155:$AB$1048576,0),MATCH((CUADRO!O$4&amp;$E671),'Hoja de Trabajo para listado'!$AB$151:$BA$151,0)),0)+IFERROR(INDEX('Hoja de Trabajo para listado'!$BC$155:$CB$1048576,MATCH($A671,'Hoja de Trabajo para listado'!$BC$155:$BC$1048576,0),MATCH((CUADRO!O$4&amp;$E671),'Hoja de Trabajo para listado'!$BC$151:$CB$151,0)),0)+IFERROR(INDEX('Hoja de Trabajo para listado'!$DE$153:$DG$274,MATCH($A671,'Hoja de Trabajo para listado'!$DE$153:$DE$1048576,0),MATCH((CUADRO!O$4&amp;$E671),'Hoja de Trabajo para listado'!$DE$151:$DG$151,0)),0)+IFERROR(INDEX('Hoja de Trabajo para listado'!$CD$155:$DC$1048576,MATCH($A671,'Hoja de Trabajo para listado'!$CD$155:$CD$1048576,0),MATCH((CUADRO!O$4&amp;$E671),'Hoja de Trabajo para listado'!$CD$151:$DC$151,0)),0)</f>
        <v>0</v>
      </c>
      <c r="P671" s="241">
        <f ca="1">+IFERROR(INDEX('Hoja de Trabajo para listado'!$A$155:$Z$1048576,MATCH($A671,'Hoja de Trabajo para listado'!$A$155:$A$1048576,0),MATCH((CUADRO!P$4&amp;$E671),'Hoja de Trabajo para listado'!$A$151:$Z$151,0)),0)+IFERROR(INDEX('Hoja de Trabajo para listado'!$AB$155:$BA$1048576,MATCH($A671,'Hoja de Trabajo para listado'!$AB$155:$AB$1048576,0),MATCH((CUADRO!P$4&amp;$E671),'Hoja de Trabajo para listado'!$AB$151:$BA$151,0)),0)+IFERROR(INDEX('Hoja de Trabajo para listado'!$BC$155:$CB$1048576,MATCH($A671,'Hoja de Trabajo para listado'!$BC$155:$BC$1048576,0),MATCH((CUADRO!P$4&amp;$E671),'Hoja de Trabajo para listado'!$BC$151:$CB$151,0)),0)+IFERROR(INDEX('Hoja de Trabajo para listado'!$DE$153:$DG$274,MATCH($A671,'Hoja de Trabajo para listado'!$DE$153:$DE$1048576,0),MATCH((CUADRO!P$4&amp;$E671),'Hoja de Trabajo para listado'!$DE$151:$DG$151,0)),0)+IFERROR(INDEX('Hoja de Trabajo para listado'!$CD$155:$DC$1048576,MATCH($A671,'Hoja de Trabajo para listado'!$CD$155:$CD$1048576,0),MATCH((CUADRO!P$4&amp;$E671),'Hoja de Trabajo para listado'!$CD$151:$DC$151,0)),0)</f>
        <v>0</v>
      </c>
      <c r="Q671" s="241">
        <f ca="1">+IFERROR(INDEX('Hoja de Trabajo para listado'!$A$155:$Z$1048576,MATCH($A671,'Hoja de Trabajo para listado'!$A$155:$A$1048576,0),MATCH((CUADRO!Q$4&amp;$E671),'Hoja de Trabajo para listado'!$A$151:$Z$151,0)),0)+IFERROR(INDEX('Hoja de Trabajo para listado'!$AB$155:$BA$1048576,MATCH($A671,'Hoja de Trabajo para listado'!$AB$155:$AB$1048576,0),MATCH((CUADRO!Q$4&amp;$E671),'Hoja de Trabajo para listado'!$AB$151:$BA$151,0)),0)+IFERROR(INDEX('Hoja de Trabajo para listado'!$BC$155:$CB$1048576,MATCH($A671,'Hoja de Trabajo para listado'!$BC$155:$BC$1048576,0),MATCH((CUADRO!Q$4&amp;$E671),'Hoja de Trabajo para listado'!$BC$151:$CB$151,0)),0)+IFERROR(INDEX('Hoja de Trabajo para listado'!$DE$153:$DG$274,MATCH($A671,'Hoja de Trabajo para listado'!$DE$153:$DE$1048576,0),MATCH((CUADRO!Q$4&amp;$E671),'Hoja de Trabajo para listado'!$DE$151:$DG$151,0)),0)+IFERROR(INDEX('Hoja de Trabajo para listado'!$CD$155:$DC$1048576,MATCH($A671,'Hoja de Trabajo para listado'!$CD$155:$CD$1048576,0),MATCH((CUADRO!Q$4&amp;$E671),'Hoja de Trabajo para listado'!$CD$151:$DC$151,0)),0)</f>
        <v>0</v>
      </c>
      <c r="R671" s="241">
        <f t="shared" ca="1" si="27"/>
        <v>0</v>
      </c>
      <c r="S671" s="247"/>
      <c r="T671" s="241">
        <f ca="1">+T672</f>
        <v>0</v>
      </c>
      <c r="U671" s="240">
        <f t="shared" si="28"/>
        <v>1</v>
      </c>
      <c r="V671" s="327" t="str">
        <f>+VLOOKUP(A671,bd_lista!$A$3:$E$592,5,FALSE)</f>
        <v>Gobiernos Autonomos Municipales</v>
      </c>
      <c r="W671" s="397" t="str">
        <f>+V671</f>
        <v>Gobiernos Autonomos Municipales</v>
      </c>
      <c r="X671" s="240">
        <f>+VLOOKUP(A671,[4]Sheet1!$A$13:$D$744,4,FALSE)</f>
        <v>0</v>
      </c>
      <c r="Y671" s="240" t="e">
        <f>+VLOOKUP(X671,bd_lista!$A$3:$C$592,3,FALSE)</f>
        <v>#N/A</v>
      </c>
      <c r="Z671" s="290">
        <f>+X671</f>
        <v>0</v>
      </c>
      <c r="AA671" s="291" t="e">
        <f>+Y671</f>
        <v>#N/A</v>
      </c>
    </row>
    <row r="672" spans="1:27" customFormat="1" ht="15" hidden="1" customHeight="1">
      <c r="A672" s="32">
        <v>1287</v>
      </c>
      <c r="B672" s="394"/>
      <c r="C672" s="245" t="str">
        <f>+VLOOKUP(A672,bd_lista!$A$3:$C$592,3,FALSE)</f>
        <v>Gobierno Autónomo Municipal de Chua Cocani</v>
      </c>
      <c r="D672" s="396"/>
      <c r="E672" s="242" t="s">
        <v>1304</v>
      </c>
      <c r="F672" s="241">
        <f ca="1">+IFERROR(INDEX('Hoja de Trabajo para listado'!$A$155:$Z$1048576,MATCH($A672,'Hoja de Trabajo para listado'!$A$155:$A$1048576,0),MATCH((CUADRO!F$4&amp;$E672),'Hoja de Trabajo para listado'!$A$151:$Z$151,0)),0)+IFERROR(INDEX('Hoja de Trabajo para listado'!$AB$155:$BA$1048576,MATCH($A672,'Hoja de Trabajo para listado'!$AB$155:$AB$1048576,0),MATCH((CUADRO!F$4&amp;$E672),'Hoja de Trabajo para listado'!$AB$151:$BA$151,0)),0)+IFERROR(INDEX('Hoja de Trabajo para listado'!$BC$155:$CB$1048576,MATCH($A672,'Hoja de Trabajo para listado'!$BC$155:$BC$1048576,0),MATCH((CUADRO!F$4&amp;$E672),'Hoja de Trabajo para listado'!$BC$151:$CB$151,0)),0)+IFERROR(INDEX('Hoja de Trabajo para listado'!$DE$153:$DG$274,MATCH($A672,'Hoja de Trabajo para listado'!$DE$153:$DE$1048576,0),MATCH((CUADRO!F$4&amp;$E672),'Hoja de Trabajo para listado'!$DE$151:$DG$151,0)),0)+IFERROR(INDEX('Hoja de Trabajo para listado'!$CD$155:$DC$1048576,MATCH($A672,'Hoja de Trabajo para listado'!$CD$155:$CD$1048576,0),MATCH((CUADRO!F$4&amp;$E672),'Hoja de Trabajo para listado'!$CD$151:$DC$151,0)),0)</f>
        <v>0</v>
      </c>
      <c r="G672" s="241">
        <f ca="1">+IFERROR(INDEX('Hoja de Trabajo para listado'!$A$155:$Z$1048576,MATCH($A672,'Hoja de Trabajo para listado'!$A$155:$A$1048576,0),MATCH((CUADRO!G$4&amp;$E672),'Hoja de Trabajo para listado'!$A$151:$Z$151,0)),0)+IFERROR(INDEX('Hoja de Trabajo para listado'!$AB$155:$BA$1048576,MATCH($A672,'Hoja de Trabajo para listado'!$AB$155:$AB$1048576,0),MATCH((CUADRO!G$4&amp;$E672),'Hoja de Trabajo para listado'!$AB$151:$BA$151,0)),0)+IFERROR(INDEX('Hoja de Trabajo para listado'!$BC$155:$CB$1048576,MATCH($A672,'Hoja de Trabajo para listado'!$BC$155:$BC$1048576,0),MATCH((CUADRO!G$4&amp;$E672),'Hoja de Trabajo para listado'!$BC$151:$CB$151,0)),0)+IFERROR(INDEX('Hoja de Trabajo para listado'!$DE$153:$DG$274,MATCH($A672,'Hoja de Trabajo para listado'!$DE$153:$DE$1048576,0),MATCH((CUADRO!G$4&amp;$E672),'Hoja de Trabajo para listado'!$DE$151:$DG$151,0)),0)+IFERROR(INDEX('Hoja de Trabajo para listado'!$CD$155:$DC$1048576,MATCH($A672,'Hoja de Trabajo para listado'!$CD$155:$CD$1048576,0),MATCH((CUADRO!G$4&amp;$E672),'Hoja de Trabajo para listado'!$CD$151:$DC$151,0)),0)</f>
        <v>0</v>
      </c>
      <c r="H672" s="241">
        <f ca="1">+IFERROR(INDEX('Hoja de Trabajo para listado'!$A$155:$Z$1048576,MATCH($A672,'Hoja de Trabajo para listado'!$A$155:$A$1048576,0),MATCH((CUADRO!H$4&amp;$E672),'Hoja de Trabajo para listado'!$A$151:$Z$151,0)),0)+IFERROR(INDEX('Hoja de Trabajo para listado'!$AB$155:$BA$1048576,MATCH($A672,'Hoja de Trabajo para listado'!$AB$155:$AB$1048576,0),MATCH((CUADRO!H$4&amp;$E672),'Hoja de Trabajo para listado'!$AB$151:$BA$151,0)),0)+IFERROR(INDEX('Hoja de Trabajo para listado'!$BC$155:$CB$1048576,MATCH($A672,'Hoja de Trabajo para listado'!$BC$155:$BC$1048576,0),MATCH((CUADRO!H$4&amp;$E672),'Hoja de Trabajo para listado'!$BC$151:$CB$151,0)),0)+IFERROR(INDEX('Hoja de Trabajo para listado'!$DE$153:$DG$274,MATCH($A672,'Hoja de Trabajo para listado'!$DE$153:$DE$1048576,0),MATCH((CUADRO!H$4&amp;$E672),'Hoja de Trabajo para listado'!$DE$151:$DG$151,0)),0)+IFERROR(INDEX('Hoja de Trabajo para listado'!$CD$155:$DC$1048576,MATCH($A672,'Hoja de Trabajo para listado'!$CD$155:$CD$1048576,0),MATCH((CUADRO!H$4&amp;$E672),'Hoja de Trabajo para listado'!$CD$151:$DC$151,0)),0)</f>
        <v>0</v>
      </c>
      <c r="I672" s="241">
        <f ca="1">+IFERROR(INDEX('Hoja de Trabajo para listado'!$A$155:$Z$1048576,MATCH($A672,'Hoja de Trabajo para listado'!$A$155:$A$1048576,0),MATCH((CUADRO!I$4&amp;$E672),'Hoja de Trabajo para listado'!$A$151:$Z$151,0)),0)+IFERROR(INDEX('Hoja de Trabajo para listado'!$AB$155:$BA$1048576,MATCH($A672,'Hoja de Trabajo para listado'!$AB$155:$AB$1048576,0),MATCH((CUADRO!I$4&amp;$E672),'Hoja de Trabajo para listado'!$AB$151:$BA$151,0)),0)+IFERROR(INDEX('Hoja de Trabajo para listado'!$BC$155:$CB$1048576,MATCH($A672,'Hoja de Trabajo para listado'!$BC$155:$BC$1048576,0),MATCH((CUADRO!I$4&amp;$E672),'Hoja de Trabajo para listado'!$BC$151:$CB$151,0)),0)+IFERROR(INDEX('Hoja de Trabajo para listado'!$DE$153:$DG$274,MATCH($A672,'Hoja de Trabajo para listado'!$DE$153:$DE$1048576,0),MATCH((CUADRO!I$4&amp;$E672),'Hoja de Trabajo para listado'!$DE$151:$DG$151,0)),0)+IFERROR(INDEX('Hoja de Trabajo para listado'!$CD$155:$DC$1048576,MATCH($A672,'Hoja de Trabajo para listado'!$CD$155:$CD$1048576,0),MATCH((CUADRO!I$4&amp;$E672),'Hoja de Trabajo para listado'!$CD$151:$DC$151,0)),0)</f>
        <v>0</v>
      </c>
      <c r="J672" s="241">
        <f ca="1">+IFERROR(INDEX('Hoja de Trabajo para listado'!$A$155:$Z$1048576,MATCH($A672,'Hoja de Trabajo para listado'!$A$155:$A$1048576,0),MATCH((CUADRO!J$4&amp;$E672),'Hoja de Trabajo para listado'!$A$151:$Z$151,0)),0)+IFERROR(INDEX('Hoja de Trabajo para listado'!$AB$155:$BA$1048576,MATCH($A672,'Hoja de Trabajo para listado'!$AB$155:$AB$1048576,0),MATCH((CUADRO!J$4&amp;$E672),'Hoja de Trabajo para listado'!$AB$151:$BA$151,0)),0)+IFERROR(INDEX('Hoja de Trabajo para listado'!$BC$155:$CB$1048576,MATCH($A672,'Hoja de Trabajo para listado'!$BC$155:$BC$1048576,0),MATCH((CUADRO!J$4&amp;$E672),'Hoja de Trabajo para listado'!$BC$151:$CB$151,0)),0)+IFERROR(INDEX('Hoja de Trabajo para listado'!$DE$153:$DG$274,MATCH($A672,'Hoja de Trabajo para listado'!$DE$153:$DE$1048576,0),MATCH((CUADRO!J$4&amp;$E672),'Hoja de Trabajo para listado'!$DE$151:$DG$151,0)),0)+IFERROR(INDEX('Hoja de Trabajo para listado'!$CD$155:$DC$1048576,MATCH($A672,'Hoja de Trabajo para listado'!$CD$155:$CD$1048576,0),MATCH((CUADRO!J$4&amp;$E672),'Hoja de Trabajo para listado'!$CD$151:$DC$151,0)),0)</f>
        <v>0</v>
      </c>
      <c r="K672" s="241">
        <f ca="1">+IFERROR(INDEX('Hoja de Trabajo para listado'!$A$155:$Z$1048576,MATCH($A672,'Hoja de Trabajo para listado'!$A$155:$A$1048576,0),MATCH((CUADRO!K$4&amp;$E672),'Hoja de Trabajo para listado'!$A$151:$Z$151,0)),0)+IFERROR(INDEX('Hoja de Trabajo para listado'!$AB$155:$BA$1048576,MATCH($A672,'Hoja de Trabajo para listado'!$AB$155:$AB$1048576,0),MATCH((CUADRO!K$4&amp;$E672),'Hoja de Trabajo para listado'!$AB$151:$BA$151,0)),0)+IFERROR(INDEX('Hoja de Trabajo para listado'!$BC$155:$CB$1048576,MATCH($A672,'Hoja de Trabajo para listado'!$BC$155:$BC$1048576,0),MATCH((CUADRO!K$4&amp;$E672),'Hoja de Trabajo para listado'!$BC$151:$CB$151,0)),0)+IFERROR(INDEX('Hoja de Trabajo para listado'!$DE$153:$DG$274,MATCH($A672,'Hoja de Trabajo para listado'!$DE$153:$DE$1048576,0),MATCH((CUADRO!K$4&amp;$E672),'Hoja de Trabajo para listado'!$DE$151:$DG$151,0)),0)+IFERROR(INDEX('Hoja de Trabajo para listado'!$CD$155:$DC$1048576,MATCH($A672,'Hoja de Trabajo para listado'!$CD$155:$CD$1048576,0),MATCH((CUADRO!K$4&amp;$E672),'Hoja de Trabajo para listado'!$CD$151:$DC$151,0)),0)</f>
        <v>0</v>
      </c>
      <c r="L672" s="241">
        <f ca="1">+IFERROR(INDEX('Hoja de Trabajo para listado'!$A$155:$Z$1048576,MATCH($A672,'Hoja de Trabajo para listado'!$A$155:$A$1048576,0),MATCH((CUADRO!L$4&amp;$E672),'Hoja de Trabajo para listado'!$A$151:$Z$151,0)),0)+IFERROR(INDEX('Hoja de Trabajo para listado'!$AB$155:$BA$1048576,MATCH($A672,'Hoja de Trabajo para listado'!$AB$155:$AB$1048576,0),MATCH((CUADRO!L$4&amp;$E672),'Hoja de Trabajo para listado'!$AB$151:$BA$151,0)),0)+IFERROR(INDEX('Hoja de Trabajo para listado'!$BC$155:$CB$1048576,MATCH($A672,'Hoja de Trabajo para listado'!$BC$155:$BC$1048576,0),MATCH((CUADRO!L$4&amp;$E672),'Hoja de Trabajo para listado'!$BC$151:$CB$151,0)),0)+IFERROR(INDEX('Hoja de Trabajo para listado'!$DE$153:$DG$274,MATCH($A672,'Hoja de Trabajo para listado'!$DE$153:$DE$1048576,0),MATCH((CUADRO!L$4&amp;$E672),'Hoja de Trabajo para listado'!$DE$151:$DG$151,0)),0)+IFERROR(INDEX('Hoja de Trabajo para listado'!$CD$155:$DC$1048576,MATCH($A672,'Hoja de Trabajo para listado'!$CD$155:$CD$1048576,0),MATCH((CUADRO!L$4&amp;$E672),'Hoja de Trabajo para listado'!$CD$151:$DC$151,0)),0)</f>
        <v>0</v>
      </c>
      <c r="M672" s="241">
        <f ca="1">+IFERROR(INDEX('Hoja de Trabajo para listado'!$A$155:$Z$1048576,MATCH($A672,'Hoja de Trabajo para listado'!$A$155:$A$1048576,0),MATCH((CUADRO!M$4&amp;$E672),'Hoja de Trabajo para listado'!$A$151:$Z$151,0)),0)+IFERROR(INDEX('Hoja de Trabajo para listado'!$AB$155:$BA$1048576,MATCH($A672,'Hoja de Trabajo para listado'!$AB$155:$AB$1048576,0),MATCH((CUADRO!M$4&amp;$E672),'Hoja de Trabajo para listado'!$AB$151:$BA$151,0)),0)+IFERROR(INDEX('Hoja de Trabajo para listado'!$BC$155:$CB$1048576,MATCH($A672,'Hoja de Trabajo para listado'!$BC$155:$BC$1048576,0),MATCH((CUADRO!M$4&amp;$E672),'Hoja de Trabajo para listado'!$BC$151:$CB$151,0)),0)+IFERROR(INDEX('Hoja de Trabajo para listado'!$DE$153:$DG$274,MATCH($A672,'Hoja de Trabajo para listado'!$DE$153:$DE$1048576,0),MATCH((CUADRO!M$4&amp;$E672),'Hoja de Trabajo para listado'!$DE$151:$DG$151,0)),0)+IFERROR(INDEX('Hoja de Trabajo para listado'!$CD$155:$DC$1048576,MATCH($A672,'Hoja de Trabajo para listado'!$CD$155:$CD$1048576,0),MATCH((CUADRO!M$4&amp;$E672),'Hoja de Trabajo para listado'!$CD$151:$DC$151,0)),0)</f>
        <v>0</v>
      </c>
      <c r="N672" s="241">
        <f ca="1">+IFERROR(INDEX('Hoja de Trabajo para listado'!$A$155:$Z$1048576,MATCH($A672,'Hoja de Trabajo para listado'!$A$155:$A$1048576,0),MATCH((CUADRO!N$4&amp;$E672),'Hoja de Trabajo para listado'!$A$151:$Z$151,0)),0)+IFERROR(INDEX('Hoja de Trabajo para listado'!$AB$155:$BA$1048576,MATCH($A672,'Hoja de Trabajo para listado'!$AB$155:$AB$1048576,0),MATCH((CUADRO!N$4&amp;$E672),'Hoja de Trabajo para listado'!$AB$151:$BA$151,0)),0)+IFERROR(INDEX('Hoja de Trabajo para listado'!$BC$155:$CB$1048576,MATCH($A672,'Hoja de Trabajo para listado'!$BC$155:$BC$1048576,0),MATCH((CUADRO!N$4&amp;$E672),'Hoja de Trabajo para listado'!$BC$151:$CB$151,0)),0)+IFERROR(INDEX('Hoja de Trabajo para listado'!$DE$153:$DG$274,MATCH($A672,'Hoja de Trabajo para listado'!$DE$153:$DE$1048576,0),MATCH((CUADRO!N$4&amp;$E672),'Hoja de Trabajo para listado'!$DE$151:$DG$151,0)),0)+IFERROR(INDEX('Hoja de Trabajo para listado'!$CD$155:$DC$1048576,MATCH($A672,'Hoja de Trabajo para listado'!$CD$155:$CD$1048576,0),MATCH((CUADRO!N$4&amp;$E672),'Hoja de Trabajo para listado'!$CD$151:$DC$151,0)),0)</f>
        <v>0</v>
      </c>
      <c r="O672" s="241">
        <f ca="1">+IFERROR(INDEX('Hoja de Trabajo para listado'!$A$155:$Z$1048576,MATCH($A672,'Hoja de Trabajo para listado'!$A$155:$A$1048576,0),MATCH((CUADRO!O$4&amp;$E672),'Hoja de Trabajo para listado'!$A$151:$Z$151,0)),0)+IFERROR(INDEX('Hoja de Trabajo para listado'!$AB$155:$BA$1048576,MATCH($A672,'Hoja de Trabajo para listado'!$AB$155:$AB$1048576,0),MATCH((CUADRO!O$4&amp;$E672),'Hoja de Trabajo para listado'!$AB$151:$BA$151,0)),0)+IFERROR(INDEX('Hoja de Trabajo para listado'!$BC$155:$CB$1048576,MATCH($A672,'Hoja de Trabajo para listado'!$BC$155:$BC$1048576,0),MATCH((CUADRO!O$4&amp;$E672),'Hoja de Trabajo para listado'!$BC$151:$CB$151,0)),0)+IFERROR(INDEX('Hoja de Trabajo para listado'!$DE$153:$DG$274,MATCH($A672,'Hoja de Trabajo para listado'!$DE$153:$DE$1048576,0),MATCH((CUADRO!O$4&amp;$E672),'Hoja de Trabajo para listado'!$DE$151:$DG$151,0)),0)+IFERROR(INDEX('Hoja de Trabajo para listado'!$CD$155:$DC$1048576,MATCH($A672,'Hoja de Trabajo para listado'!$CD$155:$CD$1048576,0),MATCH((CUADRO!O$4&amp;$E672),'Hoja de Trabajo para listado'!$CD$151:$DC$151,0)),0)</f>
        <v>0</v>
      </c>
      <c r="P672" s="241">
        <f ca="1">+IFERROR(INDEX('Hoja de Trabajo para listado'!$A$155:$Z$1048576,MATCH($A672,'Hoja de Trabajo para listado'!$A$155:$A$1048576,0),MATCH((CUADRO!P$4&amp;$E672),'Hoja de Trabajo para listado'!$A$151:$Z$151,0)),0)+IFERROR(INDEX('Hoja de Trabajo para listado'!$AB$155:$BA$1048576,MATCH($A672,'Hoja de Trabajo para listado'!$AB$155:$AB$1048576,0),MATCH((CUADRO!P$4&amp;$E672),'Hoja de Trabajo para listado'!$AB$151:$BA$151,0)),0)+IFERROR(INDEX('Hoja de Trabajo para listado'!$BC$155:$CB$1048576,MATCH($A672,'Hoja de Trabajo para listado'!$BC$155:$BC$1048576,0),MATCH((CUADRO!P$4&amp;$E672),'Hoja de Trabajo para listado'!$BC$151:$CB$151,0)),0)+IFERROR(INDEX('Hoja de Trabajo para listado'!$DE$153:$DG$274,MATCH($A672,'Hoja de Trabajo para listado'!$DE$153:$DE$1048576,0),MATCH((CUADRO!P$4&amp;$E672),'Hoja de Trabajo para listado'!$DE$151:$DG$151,0)),0)+IFERROR(INDEX('Hoja de Trabajo para listado'!$CD$155:$DC$1048576,MATCH($A672,'Hoja de Trabajo para listado'!$CD$155:$CD$1048576,0),MATCH((CUADRO!P$4&amp;$E672),'Hoja de Trabajo para listado'!$CD$151:$DC$151,0)),0)</f>
        <v>0</v>
      </c>
      <c r="Q672" s="241">
        <f ca="1">+IFERROR(INDEX('Hoja de Trabajo para listado'!$A$155:$Z$1048576,MATCH($A672,'Hoja de Trabajo para listado'!$A$155:$A$1048576,0),MATCH((CUADRO!Q$4&amp;$E672),'Hoja de Trabajo para listado'!$A$151:$Z$151,0)),0)+IFERROR(INDEX('Hoja de Trabajo para listado'!$AB$155:$BA$1048576,MATCH($A672,'Hoja de Trabajo para listado'!$AB$155:$AB$1048576,0),MATCH((CUADRO!Q$4&amp;$E672),'Hoja de Trabajo para listado'!$AB$151:$BA$151,0)),0)+IFERROR(INDEX('Hoja de Trabajo para listado'!$BC$155:$CB$1048576,MATCH($A672,'Hoja de Trabajo para listado'!$BC$155:$BC$1048576,0),MATCH((CUADRO!Q$4&amp;$E672),'Hoja de Trabajo para listado'!$BC$151:$CB$151,0)),0)+IFERROR(INDEX('Hoja de Trabajo para listado'!$DE$153:$DG$274,MATCH($A672,'Hoja de Trabajo para listado'!$DE$153:$DE$1048576,0),MATCH((CUADRO!Q$4&amp;$E672),'Hoja de Trabajo para listado'!$DE$151:$DG$151,0)),0)+IFERROR(INDEX('Hoja de Trabajo para listado'!$CD$155:$DC$1048576,MATCH($A672,'Hoja de Trabajo para listado'!$CD$155:$CD$1048576,0),MATCH((CUADRO!Q$4&amp;$E672),'Hoja de Trabajo para listado'!$CD$151:$DC$151,0)),0)</f>
        <v>0</v>
      </c>
      <c r="R672" s="241">
        <f t="shared" ca="1" si="27"/>
        <v>0</v>
      </c>
      <c r="S672" s="247">
        <f ca="1">+R671+R672</f>
        <v>0</v>
      </c>
      <c r="T672" s="241">
        <f ca="1">+S672</f>
        <v>0</v>
      </c>
      <c r="U672" s="240">
        <f t="shared" si="28"/>
        <v>2</v>
      </c>
      <c r="V672" s="327" t="str">
        <f>+VLOOKUP(A672,bd_lista!$A$3:$E$592,5,FALSE)</f>
        <v>Gobiernos Autonomos Municipales</v>
      </c>
      <c r="W672" s="398"/>
      <c r="X672" s="240">
        <f>+VLOOKUP(A672,[4]Sheet1!$A$13:$D$744,4,FALSE)</f>
        <v>0</v>
      </c>
      <c r="Y672" s="240" t="e">
        <f>+VLOOKUP(X672,bd_lista!$A$3:$C$592,3,FALSE)</f>
        <v>#N/A</v>
      </c>
      <c r="Z672" s="288"/>
      <c r="AA672" s="289"/>
    </row>
    <row r="673" spans="1:27" customFormat="1" ht="15" hidden="1" customHeight="1">
      <c r="A673" s="32">
        <v>1301</v>
      </c>
      <c r="B673" s="393">
        <f>+A673</f>
        <v>1301</v>
      </c>
      <c r="C673" s="245" t="str">
        <f>+VLOOKUP(A673,bd_lista!$A$3:$C$592,3,FALSE)</f>
        <v>Gobierno Autónomo Municipal de Cochabamba</v>
      </c>
      <c r="D673" s="395" t="str">
        <f>+C673</f>
        <v>Gobierno Autónomo Municipal de Cochabamba</v>
      </c>
      <c r="E673" s="240" t="s">
        <v>1303</v>
      </c>
      <c r="F673" s="241">
        <f ca="1">+IFERROR(INDEX('Hoja de Trabajo para listado'!$A$155:$Z$1048576,MATCH($A673,'Hoja de Trabajo para listado'!$A$155:$A$1048576,0),MATCH((CUADRO!F$4&amp;$E673),'Hoja de Trabajo para listado'!$A$151:$Z$151,0)),0)+IFERROR(INDEX('Hoja de Trabajo para listado'!$AB$155:$BA$1048576,MATCH($A673,'Hoja de Trabajo para listado'!$AB$155:$AB$1048576,0),MATCH((CUADRO!F$4&amp;$E673),'Hoja de Trabajo para listado'!$AB$151:$BA$151,0)),0)+IFERROR(INDEX('Hoja de Trabajo para listado'!$BC$155:$CB$1048576,MATCH($A673,'Hoja de Trabajo para listado'!$BC$155:$BC$1048576,0),MATCH((CUADRO!F$4&amp;$E673),'Hoja de Trabajo para listado'!$BC$151:$CB$151,0)),0)+IFERROR(INDEX('Hoja de Trabajo para listado'!$DE$153:$DG$274,MATCH($A673,'Hoja de Trabajo para listado'!$DE$153:$DE$1048576,0),MATCH((CUADRO!F$4&amp;$E673),'Hoja de Trabajo para listado'!$DE$151:$DG$151,0)),0)+IFERROR(INDEX('Hoja de Trabajo para listado'!$CD$155:$DC$1048576,MATCH($A673,'Hoja de Trabajo para listado'!$CD$155:$CD$1048576,0),MATCH((CUADRO!F$4&amp;$E673),'Hoja de Trabajo para listado'!$CD$151:$DC$151,0)),0)</f>
        <v>0</v>
      </c>
      <c r="G673" s="241">
        <f ca="1">+IFERROR(INDEX('Hoja de Trabajo para listado'!$A$155:$Z$1048576,MATCH($A673,'Hoja de Trabajo para listado'!$A$155:$A$1048576,0),MATCH((CUADRO!G$4&amp;$E673),'Hoja de Trabajo para listado'!$A$151:$Z$151,0)),0)+IFERROR(INDEX('Hoja de Trabajo para listado'!$AB$155:$BA$1048576,MATCH($A673,'Hoja de Trabajo para listado'!$AB$155:$AB$1048576,0),MATCH((CUADRO!G$4&amp;$E673),'Hoja de Trabajo para listado'!$AB$151:$BA$151,0)),0)+IFERROR(INDEX('Hoja de Trabajo para listado'!$BC$155:$CB$1048576,MATCH($A673,'Hoja de Trabajo para listado'!$BC$155:$BC$1048576,0),MATCH((CUADRO!G$4&amp;$E673),'Hoja de Trabajo para listado'!$BC$151:$CB$151,0)),0)+IFERROR(INDEX('Hoja de Trabajo para listado'!$DE$153:$DG$274,MATCH($A673,'Hoja de Trabajo para listado'!$DE$153:$DE$1048576,0),MATCH((CUADRO!G$4&amp;$E673),'Hoja de Trabajo para listado'!$DE$151:$DG$151,0)),0)+IFERROR(INDEX('Hoja de Trabajo para listado'!$CD$155:$DC$1048576,MATCH($A673,'Hoja de Trabajo para listado'!$CD$155:$CD$1048576,0),MATCH((CUADRO!G$4&amp;$E673),'Hoja de Trabajo para listado'!$CD$151:$DC$151,0)),0)</f>
        <v>0</v>
      </c>
      <c r="H673" s="241">
        <f ca="1">+IFERROR(INDEX('Hoja de Trabajo para listado'!$A$155:$Z$1048576,MATCH($A673,'Hoja de Trabajo para listado'!$A$155:$A$1048576,0),MATCH((CUADRO!H$4&amp;$E673),'Hoja de Trabajo para listado'!$A$151:$Z$151,0)),0)+IFERROR(INDEX('Hoja de Trabajo para listado'!$AB$155:$BA$1048576,MATCH($A673,'Hoja de Trabajo para listado'!$AB$155:$AB$1048576,0),MATCH((CUADRO!H$4&amp;$E673),'Hoja de Trabajo para listado'!$AB$151:$BA$151,0)),0)+IFERROR(INDEX('Hoja de Trabajo para listado'!$BC$155:$CB$1048576,MATCH($A673,'Hoja de Trabajo para listado'!$BC$155:$BC$1048576,0),MATCH((CUADRO!H$4&amp;$E673),'Hoja de Trabajo para listado'!$BC$151:$CB$151,0)),0)+IFERROR(INDEX('Hoja de Trabajo para listado'!$DE$153:$DG$274,MATCH($A673,'Hoja de Trabajo para listado'!$DE$153:$DE$1048576,0),MATCH((CUADRO!H$4&amp;$E673),'Hoja de Trabajo para listado'!$DE$151:$DG$151,0)),0)+IFERROR(INDEX('Hoja de Trabajo para listado'!$CD$155:$DC$1048576,MATCH($A673,'Hoja de Trabajo para listado'!$CD$155:$CD$1048576,0),MATCH((CUADRO!H$4&amp;$E673),'Hoja de Trabajo para listado'!$CD$151:$DC$151,0)),0)</f>
        <v>0</v>
      </c>
      <c r="I673" s="241">
        <f ca="1">+IFERROR(INDEX('Hoja de Trabajo para listado'!$A$155:$Z$1048576,MATCH($A673,'Hoja de Trabajo para listado'!$A$155:$A$1048576,0),MATCH((CUADRO!I$4&amp;$E673),'Hoja de Trabajo para listado'!$A$151:$Z$151,0)),0)+IFERROR(INDEX('Hoja de Trabajo para listado'!$AB$155:$BA$1048576,MATCH($A673,'Hoja de Trabajo para listado'!$AB$155:$AB$1048576,0),MATCH((CUADRO!I$4&amp;$E673),'Hoja de Trabajo para listado'!$AB$151:$BA$151,0)),0)+IFERROR(INDEX('Hoja de Trabajo para listado'!$BC$155:$CB$1048576,MATCH($A673,'Hoja de Trabajo para listado'!$BC$155:$BC$1048576,0),MATCH((CUADRO!I$4&amp;$E673),'Hoja de Trabajo para listado'!$BC$151:$CB$151,0)),0)+IFERROR(INDEX('Hoja de Trabajo para listado'!$DE$153:$DG$274,MATCH($A673,'Hoja de Trabajo para listado'!$DE$153:$DE$1048576,0),MATCH((CUADRO!I$4&amp;$E673),'Hoja de Trabajo para listado'!$DE$151:$DG$151,0)),0)+IFERROR(INDEX('Hoja de Trabajo para listado'!$CD$155:$DC$1048576,MATCH($A673,'Hoja de Trabajo para listado'!$CD$155:$CD$1048576,0),MATCH((CUADRO!I$4&amp;$E673),'Hoja de Trabajo para listado'!$CD$151:$DC$151,0)),0)</f>
        <v>0</v>
      </c>
      <c r="J673" s="241">
        <f ca="1">+IFERROR(INDEX('Hoja de Trabajo para listado'!$A$155:$Z$1048576,MATCH($A673,'Hoja de Trabajo para listado'!$A$155:$A$1048576,0),MATCH((CUADRO!J$4&amp;$E673),'Hoja de Trabajo para listado'!$A$151:$Z$151,0)),0)+IFERROR(INDEX('Hoja de Trabajo para listado'!$AB$155:$BA$1048576,MATCH($A673,'Hoja de Trabajo para listado'!$AB$155:$AB$1048576,0),MATCH((CUADRO!J$4&amp;$E673),'Hoja de Trabajo para listado'!$AB$151:$BA$151,0)),0)+IFERROR(INDEX('Hoja de Trabajo para listado'!$BC$155:$CB$1048576,MATCH($A673,'Hoja de Trabajo para listado'!$BC$155:$BC$1048576,0),MATCH((CUADRO!J$4&amp;$E673),'Hoja de Trabajo para listado'!$BC$151:$CB$151,0)),0)+IFERROR(INDEX('Hoja de Trabajo para listado'!$DE$153:$DG$274,MATCH($A673,'Hoja de Trabajo para listado'!$DE$153:$DE$1048576,0),MATCH((CUADRO!J$4&amp;$E673),'Hoja de Trabajo para listado'!$DE$151:$DG$151,0)),0)+IFERROR(INDEX('Hoja de Trabajo para listado'!$CD$155:$DC$1048576,MATCH($A673,'Hoja de Trabajo para listado'!$CD$155:$CD$1048576,0),MATCH((CUADRO!J$4&amp;$E673),'Hoja de Trabajo para listado'!$CD$151:$DC$151,0)),0)</f>
        <v>0</v>
      </c>
      <c r="K673" s="241">
        <f ca="1">+IFERROR(INDEX('Hoja de Trabajo para listado'!$A$155:$Z$1048576,MATCH($A673,'Hoja de Trabajo para listado'!$A$155:$A$1048576,0),MATCH((CUADRO!K$4&amp;$E673),'Hoja de Trabajo para listado'!$A$151:$Z$151,0)),0)+IFERROR(INDEX('Hoja de Trabajo para listado'!$AB$155:$BA$1048576,MATCH($A673,'Hoja de Trabajo para listado'!$AB$155:$AB$1048576,0),MATCH((CUADRO!K$4&amp;$E673),'Hoja de Trabajo para listado'!$AB$151:$BA$151,0)),0)+IFERROR(INDEX('Hoja de Trabajo para listado'!$BC$155:$CB$1048576,MATCH($A673,'Hoja de Trabajo para listado'!$BC$155:$BC$1048576,0),MATCH((CUADRO!K$4&amp;$E673),'Hoja de Trabajo para listado'!$BC$151:$CB$151,0)),0)+IFERROR(INDEX('Hoja de Trabajo para listado'!$DE$153:$DG$274,MATCH($A673,'Hoja de Trabajo para listado'!$DE$153:$DE$1048576,0),MATCH((CUADRO!K$4&amp;$E673),'Hoja de Trabajo para listado'!$DE$151:$DG$151,0)),0)+IFERROR(INDEX('Hoja de Trabajo para listado'!$CD$155:$DC$1048576,MATCH($A673,'Hoja de Trabajo para listado'!$CD$155:$CD$1048576,0),MATCH((CUADRO!K$4&amp;$E673),'Hoja de Trabajo para listado'!$CD$151:$DC$151,0)),0)</f>
        <v>0</v>
      </c>
      <c r="L673" s="241">
        <f ca="1">+IFERROR(INDEX('Hoja de Trabajo para listado'!$A$155:$Z$1048576,MATCH($A673,'Hoja de Trabajo para listado'!$A$155:$A$1048576,0),MATCH((CUADRO!L$4&amp;$E673),'Hoja de Trabajo para listado'!$A$151:$Z$151,0)),0)+IFERROR(INDEX('Hoja de Trabajo para listado'!$AB$155:$BA$1048576,MATCH($A673,'Hoja de Trabajo para listado'!$AB$155:$AB$1048576,0),MATCH((CUADRO!L$4&amp;$E673),'Hoja de Trabajo para listado'!$AB$151:$BA$151,0)),0)+IFERROR(INDEX('Hoja de Trabajo para listado'!$BC$155:$CB$1048576,MATCH($A673,'Hoja de Trabajo para listado'!$BC$155:$BC$1048576,0),MATCH((CUADRO!L$4&amp;$E673),'Hoja de Trabajo para listado'!$BC$151:$CB$151,0)),0)+IFERROR(INDEX('Hoja de Trabajo para listado'!$DE$153:$DG$274,MATCH($A673,'Hoja de Trabajo para listado'!$DE$153:$DE$1048576,0),MATCH((CUADRO!L$4&amp;$E673),'Hoja de Trabajo para listado'!$DE$151:$DG$151,0)),0)+IFERROR(INDEX('Hoja de Trabajo para listado'!$CD$155:$DC$1048576,MATCH($A673,'Hoja de Trabajo para listado'!$CD$155:$CD$1048576,0),MATCH((CUADRO!L$4&amp;$E673),'Hoja de Trabajo para listado'!$CD$151:$DC$151,0)),0)</f>
        <v>0</v>
      </c>
      <c r="M673" s="241">
        <f ca="1">+IFERROR(INDEX('Hoja de Trabajo para listado'!$A$155:$Z$1048576,MATCH($A673,'Hoja de Trabajo para listado'!$A$155:$A$1048576,0),MATCH((CUADRO!M$4&amp;$E673),'Hoja de Trabajo para listado'!$A$151:$Z$151,0)),0)+IFERROR(INDEX('Hoja de Trabajo para listado'!$AB$155:$BA$1048576,MATCH($A673,'Hoja de Trabajo para listado'!$AB$155:$AB$1048576,0),MATCH((CUADRO!M$4&amp;$E673),'Hoja de Trabajo para listado'!$AB$151:$BA$151,0)),0)+IFERROR(INDEX('Hoja de Trabajo para listado'!$BC$155:$CB$1048576,MATCH($A673,'Hoja de Trabajo para listado'!$BC$155:$BC$1048576,0),MATCH((CUADRO!M$4&amp;$E673),'Hoja de Trabajo para listado'!$BC$151:$CB$151,0)),0)+IFERROR(INDEX('Hoja de Trabajo para listado'!$DE$153:$DG$274,MATCH($A673,'Hoja de Trabajo para listado'!$DE$153:$DE$1048576,0),MATCH((CUADRO!M$4&amp;$E673),'Hoja de Trabajo para listado'!$DE$151:$DG$151,0)),0)+IFERROR(INDEX('Hoja de Trabajo para listado'!$CD$155:$DC$1048576,MATCH($A673,'Hoja de Trabajo para listado'!$CD$155:$CD$1048576,0),MATCH((CUADRO!M$4&amp;$E673),'Hoja de Trabajo para listado'!$CD$151:$DC$151,0)),0)</f>
        <v>0</v>
      </c>
      <c r="N673" s="241">
        <f ca="1">+IFERROR(INDEX('Hoja de Trabajo para listado'!$A$155:$Z$1048576,MATCH($A673,'Hoja de Trabajo para listado'!$A$155:$A$1048576,0),MATCH((CUADRO!N$4&amp;$E673),'Hoja de Trabajo para listado'!$A$151:$Z$151,0)),0)+IFERROR(INDEX('Hoja de Trabajo para listado'!$AB$155:$BA$1048576,MATCH($A673,'Hoja de Trabajo para listado'!$AB$155:$AB$1048576,0),MATCH((CUADRO!N$4&amp;$E673),'Hoja de Trabajo para listado'!$AB$151:$BA$151,0)),0)+IFERROR(INDEX('Hoja de Trabajo para listado'!$BC$155:$CB$1048576,MATCH($A673,'Hoja de Trabajo para listado'!$BC$155:$BC$1048576,0),MATCH((CUADRO!N$4&amp;$E673),'Hoja de Trabajo para listado'!$BC$151:$CB$151,0)),0)+IFERROR(INDEX('Hoja de Trabajo para listado'!$DE$153:$DG$274,MATCH($A673,'Hoja de Trabajo para listado'!$DE$153:$DE$1048576,0),MATCH((CUADRO!N$4&amp;$E673),'Hoja de Trabajo para listado'!$DE$151:$DG$151,0)),0)+IFERROR(INDEX('Hoja de Trabajo para listado'!$CD$155:$DC$1048576,MATCH($A673,'Hoja de Trabajo para listado'!$CD$155:$CD$1048576,0),MATCH((CUADRO!N$4&amp;$E673),'Hoja de Trabajo para listado'!$CD$151:$DC$151,0)),0)</f>
        <v>0</v>
      </c>
      <c r="O673" s="241">
        <f ca="1">+IFERROR(INDEX('Hoja de Trabajo para listado'!$A$155:$Z$1048576,MATCH($A673,'Hoja de Trabajo para listado'!$A$155:$A$1048576,0),MATCH((CUADRO!O$4&amp;$E673),'Hoja de Trabajo para listado'!$A$151:$Z$151,0)),0)+IFERROR(INDEX('Hoja de Trabajo para listado'!$AB$155:$BA$1048576,MATCH($A673,'Hoja de Trabajo para listado'!$AB$155:$AB$1048576,0),MATCH((CUADRO!O$4&amp;$E673),'Hoja de Trabajo para listado'!$AB$151:$BA$151,0)),0)+IFERROR(INDEX('Hoja de Trabajo para listado'!$BC$155:$CB$1048576,MATCH($A673,'Hoja de Trabajo para listado'!$BC$155:$BC$1048576,0),MATCH((CUADRO!O$4&amp;$E673),'Hoja de Trabajo para listado'!$BC$151:$CB$151,0)),0)+IFERROR(INDEX('Hoja de Trabajo para listado'!$DE$153:$DG$274,MATCH($A673,'Hoja de Trabajo para listado'!$DE$153:$DE$1048576,0),MATCH((CUADRO!O$4&amp;$E673),'Hoja de Trabajo para listado'!$DE$151:$DG$151,0)),0)+IFERROR(INDEX('Hoja de Trabajo para listado'!$CD$155:$DC$1048576,MATCH($A673,'Hoja de Trabajo para listado'!$CD$155:$CD$1048576,0),MATCH((CUADRO!O$4&amp;$E673),'Hoja de Trabajo para listado'!$CD$151:$DC$151,0)),0)</f>
        <v>0</v>
      </c>
      <c r="P673" s="241">
        <f ca="1">+IFERROR(INDEX('Hoja de Trabajo para listado'!$A$155:$Z$1048576,MATCH($A673,'Hoja de Trabajo para listado'!$A$155:$A$1048576,0),MATCH((CUADRO!P$4&amp;$E673),'Hoja de Trabajo para listado'!$A$151:$Z$151,0)),0)+IFERROR(INDEX('Hoja de Trabajo para listado'!$AB$155:$BA$1048576,MATCH($A673,'Hoja de Trabajo para listado'!$AB$155:$AB$1048576,0),MATCH((CUADRO!P$4&amp;$E673),'Hoja de Trabajo para listado'!$AB$151:$BA$151,0)),0)+IFERROR(INDEX('Hoja de Trabajo para listado'!$BC$155:$CB$1048576,MATCH($A673,'Hoja de Trabajo para listado'!$BC$155:$BC$1048576,0),MATCH((CUADRO!P$4&amp;$E673),'Hoja de Trabajo para listado'!$BC$151:$CB$151,0)),0)+IFERROR(INDEX('Hoja de Trabajo para listado'!$DE$153:$DG$274,MATCH($A673,'Hoja de Trabajo para listado'!$DE$153:$DE$1048576,0),MATCH((CUADRO!P$4&amp;$E673),'Hoja de Trabajo para listado'!$DE$151:$DG$151,0)),0)+IFERROR(INDEX('Hoja de Trabajo para listado'!$CD$155:$DC$1048576,MATCH($A673,'Hoja de Trabajo para listado'!$CD$155:$CD$1048576,0),MATCH((CUADRO!P$4&amp;$E673),'Hoja de Trabajo para listado'!$CD$151:$DC$151,0)),0)</f>
        <v>0</v>
      </c>
      <c r="Q673" s="241">
        <f ca="1">+IFERROR(INDEX('Hoja de Trabajo para listado'!$A$155:$Z$1048576,MATCH($A673,'Hoja de Trabajo para listado'!$A$155:$A$1048576,0),MATCH((CUADRO!Q$4&amp;$E673),'Hoja de Trabajo para listado'!$A$151:$Z$151,0)),0)+IFERROR(INDEX('Hoja de Trabajo para listado'!$AB$155:$BA$1048576,MATCH($A673,'Hoja de Trabajo para listado'!$AB$155:$AB$1048576,0),MATCH((CUADRO!Q$4&amp;$E673),'Hoja de Trabajo para listado'!$AB$151:$BA$151,0)),0)+IFERROR(INDEX('Hoja de Trabajo para listado'!$BC$155:$CB$1048576,MATCH($A673,'Hoja de Trabajo para listado'!$BC$155:$BC$1048576,0),MATCH((CUADRO!Q$4&amp;$E673),'Hoja de Trabajo para listado'!$BC$151:$CB$151,0)),0)+IFERROR(INDEX('Hoja de Trabajo para listado'!$DE$153:$DG$274,MATCH($A673,'Hoja de Trabajo para listado'!$DE$153:$DE$1048576,0),MATCH((CUADRO!Q$4&amp;$E673),'Hoja de Trabajo para listado'!$DE$151:$DG$151,0)),0)+IFERROR(INDEX('Hoja de Trabajo para listado'!$CD$155:$DC$1048576,MATCH($A673,'Hoja de Trabajo para listado'!$CD$155:$CD$1048576,0),MATCH((CUADRO!Q$4&amp;$E673),'Hoja de Trabajo para listado'!$CD$151:$DC$151,0)),0)</f>
        <v>0</v>
      </c>
      <c r="R673" s="241">
        <f t="shared" ca="1" si="27"/>
        <v>0</v>
      </c>
      <c r="S673" s="247"/>
      <c r="T673" s="241">
        <f ca="1">+T674</f>
        <v>0</v>
      </c>
      <c r="U673" s="240">
        <f t="shared" si="28"/>
        <v>1</v>
      </c>
      <c r="V673" s="327" t="str">
        <f>+VLOOKUP(A673,bd_lista!$A$3:$E$592,5,FALSE)</f>
        <v>Gobiernos Autonomos Municipales</v>
      </c>
      <c r="W673" s="397" t="str">
        <f>+V673</f>
        <v>Gobiernos Autonomos Municipales</v>
      </c>
      <c r="X673" s="240">
        <f>+VLOOKUP(A673,[4]Sheet1!$A$13:$D$744,4,FALSE)</f>
        <v>0</v>
      </c>
      <c r="Y673" s="240" t="e">
        <f>+VLOOKUP(X673,bd_lista!$A$3:$C$592,3,FALSE)</f>
        <v>#N/A</v>
      </c>
      <c r="Z673" s="290">
        <f>+X673</f>
        <v>0</v>
      </c>
      <c r="AA673" s="291" t="e">
        <f>+Y673</f>
        <v>#N/A</v>
      </c>
    </row>
    <row r="674" spans="1:27" customFormat="1" ht="15" hidden="1" customHeight="1">
      <c r="A674" s="32">
        <v>1301</v>
      </c>
      <c r="B674" s="394"/>
      <c r="C674" s="245" t="str">
        <f>+VLOOKUP(A674,bd_lista!$A$3:$C$592,3,FALSE)</f>
        <v>Gobierno Autónomo Municipal de Cochabamba</v>
      </c>
      <c r="D674" s="396"/>
      <c r="E674" s="242" t="s">
        <v>1304</v>
      </c>
      <c r="F674" s="241">
        <f ca="1">+IFERROR(INDEX('Hoja de Trabajo para listado'!$A$155:$Z$1048576,MATCH($A674,'Hoja de Trabajo para listado'!$A$155:$A$1048576,0),MATCH((CUADRO!F$4&amp;$E674),'Hoja de Trabajo para listado'!$A$151:$Z$151,0)),0)+IFERROR(INDEX('Hoja de Trabajo para listado'!$AB$155:$BA$1048576,MATCH($A674,'Hoja de Trabajo para listado'!$AB$155:$AB$1048576,0),MATCH((CUADRO!F$4&amp;$E674),'Hoja de Trabajo para listado'!$AB$151:$BA$151,0)),0)+IFERROR(INDEX('Hoja de Trabajo para listado'!$BC$155:$CB$1048576,MATCH($A674,'Hoja de Trabajo para listado'!$BC$155:$BC$1048576,0),MATCH((CUADRO!F$4&amp;$E674),'Hoja de Trabajo para listado'!$BC$151:$CB$151,0)),0)+IFERROR(INDEX('Hoja de Trabajo para listado'!$DE$153:$DG$274,MATCH($A674,'Hoja de Trabajo para listado'!$DE$153:$DE$1048576,0),MATCH((CUADRO!F$4&amp;$E674),'Hoja de Trabajo para listado'!$DE$151:$DG$151,0)),0)+IFERROR(INDEX('Hoja de Trabajo para listado'!$CD$155:$DC$1048576,MATCH($A674,'Hoja de Trabajo para listado'!$CD$155:$CD$1048576,0),MATCH((CUADRO!F$4&amp;$E674),'Hoja de Trabajo para listado'!$CD$151:$DC$151,0)),0)</f>
        <v>0</v>
      </c>
      <c r="G674" s="241">
        <f ca="1">+IFERROR(INDEX('Hoja de Trabajo para listado'!$A$155:$Z$1048576,MATCH($A674,'Hoja de Trabajo para listado'!$A$155:$A$1048576,0),MATCH((CUADRO!G$4&amp;$E674),'Hoja de Trabajo para listado'!$A$151:$Z$151,0)),0)+IFERROR(INDEX('Hoja de Trabajo para listado'!$AB$155:$BA$1048576,MATCH($A674,'Hoja de Trabajo para listado'!$AB$155:$AB$1048576,0),MATCH((CUADRO!G$4&amp;$E674),'Hoja de Trabajo para listado'!$AB$151:$BA$151,0)),0)+IFERROR(INDEX('Hoja de Trabajo para listado'!$BC$155:$CB$1048576,MATCH($A674,'Hoja de Trabajo para listado'!$BC$155:$BC$1048576,0),MATCH((CUADRO!G$4&amp;$E674),'Hoja de Trabajo para listado'!$BC$151:$CB$151,0)),0)+IFERROR(INDEX('Hoja de Trabajo para listado'!$DE$153:$DG$274,MATCH($A674,'Hoja de Trabajo para listado'!$DE$153:$DE$1048576,0),MATCH((CUADRO!G$4&amp;$E674),'Hoja de Trabajo para listado'!$DE$151:$DG$151,0)),0)+IFERROR(INDEX('Hoja de Trabajo para listado'!$CD$155:$DC$1048576,MATCH($A674,'Hoja de Trabajo para listado'!$CD$155:$CD$1048576,0),MATCH((CUADRO!G$4&amp;$E674),'Hoja de Trabajo para listado'!$CD$151:$DC$151,0)),0)</f>
        <v>0</v>
      </c>
      <c r="H674" s="241">
        <f ca="1">+IFERROR(INDEX('Hoja de Trabajo para listado'!$A$155:$Z$1048576,MATCH($A674,'Hoja de Trabajo para listado'!$A$155:$A$1048576,0),MATCH((CUADRO!H$4&amp;$E674),'Hoja de Trabajo para listado'!$A$151:$Z$151,0)),0)+IFERROR(INDEX('Hoja de Trabajo para listado'!$AB$155:$BA$1048576,MATCH($A674,'Hoja de Trabajo para listado'!$AB$155:$AB$1048576,0),MATCH((CUADRO!H$4&amp;$E674),'Hoja de Trabajo para listado'!$AB$151:$BA$151,0)),0)+IFERROR(INDEX('Hoja de Trabajo para listado'!$BC$155:$CB$1048576,MATCH($A674,'Hoja de Trabajo para listado'!$BC$155:$BC$1048576,0),MATCH((CUADRO!H$4&amp;$E674),'Hoja de Trabajo para listado'!$BC$151:$CB$151,0)),0)+IFERROR(INDEX('Hoja de Trabajo para listado'!$DE$153:$DG$274,MATCH($A674,'Hoja de Trabajo para listado'!$DE$153:$DE$1048576,0),MATCH((CUADRO!H$4&amp;$E674),'Hoja de Trabajo para listado'!$DE$151:$DG$151,0)),0)+IFERROR(INDEX('Hoja de Trabajo para listado'!$CD$155:$DC$1048576,MATCH($A674,'Hoja de Trabajo para listado'!$CD$155:$CD$1048576,0),MATCH((CUADRO!H$4&amp;$E674),'Hoja de Trabajo para listado'!$CD$151:$DC$151,0)),0)</f>
        <v>0</v>
      </c>
      <c r="I674" s="241">
        <f ca="1">+IFERROR(INDEX('Hoja de Trabajo para listado'!$A$155:$Z$1048576,MATCH($A674,'Hoja de Trabajo para listado'!$A$155:$A$1048576,0),MATCH((CUADRO!I$4&amp;$E674),'Hoja de Trabajo para listado'!$A$151:$Z$151,0)),0)+IFERROR(INDEX('Hoja de Trabajo para listado'!$AB$155:$BA$1048576,MATCH($A674,'Hoja de Trabajo para listado'!$AB$155:$AB$1048576,0),MATCH((CUADRO!I$4&amp;$E674),'Hoja de Trabajo para listado'!$AB$151:$BA$151,0)),0)+IFERROR(INDEX('Hoja de Trabajo para listado'!$BC$155:$CB$1048576,MATCH($A674,'Hoja de Trabajo para listado'!$BC$155:$BC$1048576,0),MATCH((CUADRO!I$4&amp;$E674),'Hoja de Trabajo para listado'!$BC$151:$CB$151,0)),0)+IFERROR(INDEX('Hoja de Trabajo para listado'!$DE$153:$DG$274,MATCH($A674,'Hoja de Trabajo para listado'!$DE$153:$DE$1048576,0),MATCH((CUADRO!I$4&amp;$E674),'Hoja de Trabajo para listado'!$DE$151:$DG$151,0)),0)+IFERROR(INDEX('Hoja de Trabajo para listado'!$CD$155:$DC$1048576,MATCH($A674,'Hoja de Trabajo para listado'!$CD$155:$CD$1048576,0),MATCH((CUADRO!I$4&amp;$E674),'Hoja de Trabajo para listado'!$CD$151:$DC$151,0)),0)</f>
        <v>0</v>
      </c>
      <c r="J674" s="241">
        <f ca="1">+IFERROR(INDEX('Hoja de Trabajo para listado'!$A$155:$Z$1048576,MATCH($A674,'Hoja de Trabajo para listado'!$A$155:$A$1048576,0),MATCH((CUADRO!J$4&amp;$E674),'Hoja de Trabajo para listado'!$A$151:$Z$151,0)),0)+IFERROR(INDEX('Hoja de Trabajo para listado'!$AB$155:$BA$1048576,MATCH($A674,'Hoja de Trabajo para listado'!$AB$155:$AB$1048576,0),MATCH((CUADRO!J$4&amp;$E674),'Hoja de Trabajo para listado'!$AB$151:$BA$151,0)),0)+IFERROR(INDEX('Hoja de Trabajo para listado'!$BC$155:$CB$1048576,MATCH($A674,'Hoja de Trabajo para listado'!$BC$155:$BC$1048576,0),MATCH((CUADRO!J$4&amp;$E674),'Hoja de Trabajo para listado'!$BC$151:$CB$151,0)),0)+IFERROR(INDEX('Hoja de Trabajo para listado'!$DE$153:$DG$274,MATCH($A674,'Hoja de Trabajo para listado'!$DE$153:$DE$1048576,0),MATCH((CUADRO!J$4&amp;$E674),'Hoja de Trabajo para listado'!$DE$151:$DG$151,0)),0)+IFERROR(INDEX('Hoja de Trabajo para listado'!$CD$155:$DC$1048576,MATCH($A674,'Hoja de Trabajo para listado'!$CD$155:$CD$1048576,0),MATCH((CUADRO!J$4&amp;$E674),'Hoja de Trabajo para listado'!$CD$151:$DC$151,0)),0)</f>
        <v>0</v>
      </c>
      <c r="K674" s="241">
        <f ca="1">+IFERROR(INDEX('Hoja de Trabajo para listado'!$A$155:$Z$1048576,MATCH($A674,'Hoja de Trabajo para listado'!$A$155:$A$1048576,0),MATCH((CUADRO!K$4&amp;$E674),'Hoja de Trabajo para listado'!$A$151:$Z$151,0)),0)+IFERROR(INDEX('Hoja de Trabajo para listado'!$AB$155:$BA$1048576,MATCH($A674,'Hoja de Trabajo para listado'!$AB$155:$AB$1048576,0),MATCH((CUADRO!K$4&amp;$E674),'Hoja de Trabajo para listado'!$AB$151:$BA$151,0)),0)+IFERROR(INDEX('Hoja de Trabajo para listado'!$BC$155:$CB$1048576,MATCH($A674,'Hoja de Trabajo para listado'!$BC$155:$BC$1048576,0),MATCH((CUADRO!K$4&amp;$E674),'Hoja de Trabajo para listado'!$BC$151:$CB$151,0)),0)+IFERROR(INDEX('Hoja de Trabajo para listado'!$DE$153:$DG$274,MATCH($A674,'Hoja de Trabajo para listado'!$DE$153:$DE$1048576,0),MATCH((CUADRO!K$4&amp;$E674),'Hoja de Trabajo para listado'!$DE$151:$DG$151,0)),0)+IFERROR(INDEX('Hoja de Trabajo para listado'!$CD$155:$DC$1048576,MATCH($A674,'Hoja de Trabajo para listado'!$CD$155:$CD$1048576,0),MATCH((CUADRO!K$4&amp;$E674),'Hoja de Trabajo para listado'!$CD$151:$DC$151,0)),0)</f>
        <v>0</v>
      </c>
      <c r="L674" s="241">
        <f ca="1">+IFERROR(INDEX('Hoja de Trabajo para listado'!$A$155:$Z$1048576,MATCH($A674,'Hoja de Trabajo para listado'!$A$155:$A$1048576,0),MATCH((CUADRO!L$4&amp;$E674),'Hoja de Trabajo para listado'!$A$151:$Z$151,0)),0)+IFERROR(INDEX('Hoja de Trabajo para listado'!$AB$155:$BA$1048576,MATCH($A674,'Hoja de Trabajo para listado'!$AB$155:$AB$1048576,0),MATCH((CUADRO!L$4&amp;$E674),'Hoja de Trabajo para listado'!$AB$151:$BA$151,0)),0)+IFERROR(INDEX('Hoja de Trabajo para listado'!$BC$155:$CB$1048576,MATCH($A674,'Hoja de Trabajo para listado'!$BC$155:$BC$1048576,0),MATCH((CUADRO!L$4&amp;$E674),'Hoja de Trabajo para listado'!$BC$151:$CB$151,0)),0)+IFERROR(INDEX('Hoja de Trabajo para listado'!$DE$153:$DG$274,MATCH($A674,'Hoja de Trabajo para listado'!$DE$153:$DE$1048576,0),MATCH((CUADRO!L$4&amp;$E674),'Hoja de Trabajo para listado'!$DE$151:$DG$151,0)),0)+IFERROR(INDEX('Hoja de Trabajo para listado'!$CD$155:$DC$1048576,MATCH($A674,'Hoja de Trabajo para listado'!$CD$155:$CD$1048576,0),MATCH((CUADRO!L$4&amp;$E674),'Hoja de Trabajo para listado'!$CD$151:$DC$151,0)),0)</f>
        <v>0</v>
      </c>
      <c r="M674" s="241">
        <f ca="1">+IFERROR(INDEX('Hoja de Trabajo para listado'!$A$155:$Z$1048576,MATCH($A674,'Hoja de Trabajo para listado'!$A$155:$A$1048576,0),MATCH((CUADRO!M$4&amp;$E674),'Hoja de Trabajo para listado'!$A$151:$Z$151,0)),0)+IFERROR(INDEX('Hoja de Trabajo para listado'!$AB$155:$BA$1048576,MATCH($A674,'Hoja de Trabajo para listado'!$AB$155:$AB$1048576,0),MATCH((CUADRO!M$4&amp;$E674),'Hoja de Trabajo para listado'!$AB$151:$BA$151,0)),0)+IFERROR(INDEX('Hoja de Trabajo para listado'!$BC$155:$CB$1048576,MATCH($A674,'Hoja de Trabajo para listado'!$BC$155:$BC$1048576,0),MATCH((CUADRO!M$4&amp;$E674),'Hoja de Trabajo para listado'!$BC$151:$CB$151,0)),0)+IFERROR(INDEX('Hoja de Trabajo para listado'!$DE$153:$DG$274,MATCH($A674,'Hoja de Trabajo para listado'!$DE$153:$DE$1048576,0),MATCH((CUADRO!M$4&amp;$E674),'Hoja de Trabajo para listado'!$DE$151:$DG$151,0)),0)+IFERROR(INDEX('Hoja de Trabajo para listado'!$CD$155:$DC$1048576,MATCH($A674,'Hoja de Trabajo para listado'!$CD$155:$CD$1048576,0),MATCH((CUADRO!M$4&amp;$E674),'Hoja de Trabajo para listado'!$CD$151:$DC$151,0)),0)</f>
        <v>0</v>
      </c>
      <c r="N674" s="241">
        <f ca="1">+IFERROR(INDEX('Hoja de Trabajo para listado'!$A$155:$Z$1048576,MATCH($A674,'Hoja de Trabajo para listado'!$A$155:$A$1048576,0),MATCH((CUADRO!N$4&amp;$E674),'Hoja de Trabajo para listado'!$A$151:$Z$151,0)),0)+IFERROR(INDEX('Hoja de Trabajo para listado'!$AB$155:$BA$1048576,MATCH($A674,'Hoja de Trabajo para listado'!$AB$155:$AB$1048576,0),MATCH((CUADRO!N$4&amp;$E674),'Hoja de Trabajo para listado'!$AB$151:$BA$151,0)),0)+IFERROR(INDEX('Hoja de Trabajo para listado'!$BC$155:$CB$1048576,MATCH($A674,'Hoja de Trabajo para listado'!$BC$155:$BC$1048576,0),MATCH((CUADRO!N$4&amp;$E674),'Hoja de Trabajo para listado'!$BC$151:$CB$151,0)),0)+IFERROR(INDEX('Hoja de Trabajo para listado'!$DE$153:$DG$274,MATCH($A674,'Hoja de Trabajo para listado'!$DE$153:$DE$1048576,0),MATCH((CUADRO!N$4&amp;$E674),'Hoja de Trabajo para listado'!$DE$151:$DG$151,0)),0)+IFERROR(INDEX('Hoja de Trabajo para listado'!$CD$155:$DC$1048576,MATCH($A674,'Hoja de Trabajo para listado'!$CD$155:$CD$1048576,0),MATCH((CUADRO!N$4&amp;$E674),'Hoja de Trabajo para listado'!$CD$151:$DC$151,0)),0)</f>
        <v>0</v>
      </c>
      <c r="O674" s="241">
        <f ca="1">+IFERROR(INDEX('Hoja de Trabajo para listado'!$A$155:$Z$1048576,MATCH($A674,'Hoja de Trabajo para listado'!$A$155:$A$1048576,0),MATCH((CUADRO!O$4&amp;$E674),'Hoja de Trabajo para listado'!$A$151:$Z$151,0)),0)+IFERROR(INDEX('Hoja de Trabajo para listado'!$AB$155:$BA$1048576,MATCH($A674,'Hoja de Trabajo para listado'!$AB$155:$AB$1048576,0),MATCH((CUADRO!O$4&amp;$E674),'Hoja de Trabajo para listado'!$AB$151:$BA$151,0)),0)+IFERROR(INDEX('Hoja de Trabajo para listado'!$BC$155:$CB$1048576,MATCH($A674,'Hoja de Trabajo para listado'!$BC$155:$BC$1048576,0),MATCH((CUADRO!O$4&amp;$E674),'Hoja de Trabajo para listado'!$BC$151:$CB$151,0)),0)+IFERROR(INDEX('Hoja de Trabajo para listado'!$DE$153:$DG$274,MATCH($A674,'Hoja de Trabajo para listado'!$DE$153:$DE$1048576,0),MATCH((CUADRO!O$4&amp;$E674),'Hoja de Trabajo para listado'!$DE$151:$DG$151,0)),0)+IFERROR(INDEX('Hoja de Trabajo para listado'!$CD$155:$DC$1048576,MATCH($A674,'Hoja de Trabajo para listado'!$CD$155:$CD$1048576,0),MATCH((CUADRO!O$4&amp;$E674),'Hoja de Trabajo para listado'!$CD$151:$DC$151,0)),0)</f>
        <v>0</v>
      </c>
      <c r="P674" s="241">
        <f ca="1">+IFERROR(INDEX('Hoja de Trabajo para listado'!$A$155:$Z$1048576,MATCH($A674,'Hoja de Trabajo para listado'!$A$155:$A$1048576,0),MATCH((CUADRO!P$4&amp;$E674),'Hoja de Trabajo para listado'!$A$151:$Z$151,0)),0)+IFERROR(INDEX('Hoja de Trabajo para listado'!$AB$155:$BA$1048576,MATCH($A674,'Hoja de Trabajo para listado'!$AB$155:$AB$1048576,0),MATCH((CUADRO!P$4&amp;$E674),'Hoja de Trabajo para listado'!$AB$151:$BA$151,0)),0)+IFERROR(INDEX('Hoja de Trabajo para listado'!$BC$155:$CB$1048576,MATCH($A674,'Hoja de Trabajo para listado'!$BC$155:$BC$1048576,0),MATCH((CUADRO!P$4&amp;$E674),'Hoja de Trabajo para listado'!$BC$151:$CB$151,0)),0)+IFERROR(INDEX('Hoja de Trabajo para listado'!$DE$153:$DG$274,MATCH($A674,'Hoja de Trabajo para listado'!$DE$153:$DE$1048576,0),MATCH((CUADRO!P$4&amp;$E674),'Hoja de Trabajo para listado'!$DE$151:$DG$151,0)),0)+IFERROR(INDEX('Hoja de Trabajo para listado'!$CD$155:$DC$1048576,MATCH($A674,'Hoja de Trabajo para listado'!$CD$155:$CD$1048576,0),MATCH((CUADRO!P$4&amp;$E674),'Hoja de Trabajo para listado'!$CD$151:$DC$151,0)),0)</f>
        <v>0</v>
      </c>
      <c r="Q674" s="241">
        <f ca="1">+IFERROR(INDEX('Hoja de Trabajo para listado'!$A$155:$Z$1048576,MATCH($A674,'Hoja de Trabajo para listado'!$A$155:$A$1048576,0),MATCH((CUADRO!Q$4&amp;$E674),'Hoja de Trabajo para listado'!$A$151:$Z$151,0)),0)+IFERROR(INDEX('Hoja de Trabajo para listado'!$AB$155:$BA$1048576,MATCH($A674,'Hoja de Trabajo para listado'!$AB$155:$AB$1048576,0),MATCH((CUADRO!Q$4&amp;$E674),'Hoja de Trabajo para listado'!$AB$151:$BA$151,0)),0)+IFERROR(INDEX('Hoja de Trabajo para listado'!$BC$155:$CB$1048576,MATCH($A674,'Hoja de Trabajo para listado'!$BC$155:$BC$1048576,0),MATCH((CUADRO!Q$4&amp;$E674),'Hoja de Trabajo para listado'!$BC$151:$CB$151,0)),0)+IFERROR(INDEX('Hoja de Trabajo para listado'!$DE$153:$DG$274,MATCH($A674,'Hoja de Trabajo para listado'!$DE$153:$DE$1048576,0),MATCH((CUADRO!Q$4&amp;$E674),'Hoja de Trabajo para listado'!$DE$151:$DG$151,0)),0)+IFERROR(INDEX('Hoja de Trabajo para listado'!$CD$155:$DC$1048576,MATCH($A674,'Hoja de Trabajo para listado'!$CD$155:$CD$1048576,0),MATCH((CUADRO!Q$4&amp;$E674),'Hoja de Trabajo para listado'!$CD$151:$DC$151,0)),0)</f>
        <v>0</v>
      </c>
      <c r="R674" s="241">
        <f t="shared" ca="1" si="27"/>
        <v>0</v>
      </c>
      <c r="S674" s="247">
        <f ca="1">+R673+R674</f>
        <v>0</v>
      </c>
      <c r="T674" s="241">
        <f ca="1">+S674</f>
        <v>0</v>
      </c>
      <c r="U674" s="240">
        <f t="shared" si="28"/>
        <v>2</v>
      </c>
      <c r="V674" s="327" t="str">
        <f>+VLOOKUP(A674,bd_lista!$A$3:$E$592,5,FALSE)</f>
        <v>Gobiernos Autonomos Municipales</v>
      </c>
      <c r="W674" s="398"/>
      <c r="X674" s="240">
        <f>+VLOOKUP(A674,[4]Sheet1!$A$13:$D$744,4,FALSE)</f>
        <v>0</v>
      </c>
      <c r="Y674" s="240" t="e">
        <f>+VLOOKUP(X674,bd_lista!$A$3:$C$592,3,FALSE)</f>
        <v>#N/A</v>
      </c>
      <c r="Z674" s="288"/>
      <c r="AA674" s="289"/>
    </row>
    <row r="675" spans="1:27" customFormat="1" ht="15" hidden="1" customHeight="1">
      <c r="A675" s="32">
        <v>1302</v>
      </c>
      <c r="B675" s="393">
        <f>+A675</f>
        <v>1302</v>
      </c>
      <c r="C675" s="245" t="str">
        <f>+VLOOKUP(A675,bd_lista!$A$3:$C$592,3,FALSE)</f>
        <v>Gobierno Autónomo Municipal de Quillacollo</v>
      </c>
      <c r="D675" s="395" t="str">
        <f>+C675</f>
        <v>Gobierno Autónomo Municipal de Quillacollo</v>
      </c>
      <c r="E675" s="240" t="s">
        <v>1303</v>
      </c>
      <c r="F675" s="241">
        <f ca="1">+IFERROR(INDEX('Hoja de Trabajo para listado'!$A$155:$Z$1048576,MATCH($A675,'Hoja de Trabajo para listado'!$A$155:$A$1048576,0),MATCH((CUADRO!F$4&amp;$E675),'Hoja de Trabajo para listado'!$A$151:$Z$151,0)),0)+IFERROR(INDEX('Hoja de Trabajo para listado'!$AB$155:$BA$1048576,MATCH($A675,'Hoja de Trabajo para listado'!$AB$155:$AB$1048576,0),MATCH((CUADRO!F$4&amp;$E675),'Hoja de Trabajo para listado'!$AB$151:$BA$151,0)),0)+IFERROR(INDEX('Hoja de Trabajo para listado'!$BC$155:$CB$1048576,MATCH($A675,'Hoja de Trabajo para listado'!$BC$155:$BC$1048576,0),MATCH((CUADRO!F$4&amp;$E675),'Hoja de Trabajo para listado'!$BC$151:$CB$151,0)),0)+IFERROR(INDEX('Hoja de Trabajo para listado'!$DE$153:$DG$274,MATCH($A675,'Hoja de Trabajo para listado'!$DE$153:$DE$1048576,0),MATCH((CUADRO!F$4&amp;$E675),'Hoja de Trabajo para listado'!$DE$151:$DG$151,0)),0)+IFERROR(INDEX('Hoja de Trabajo para listado'!$CD$155:$DC$1048576,MATCH($A675,'Hoja de Trabajo para listado'!$CD$155:$CD$1048576,0),MATCH((CUADRO!F$4&amp;$E675),'Hoja de Trabajo para listado'!$CD$151:$DC$151,0)),0)</f>
        <v>0</v>
      </c>
      <c r="G675" s="241">
        <f ca="1">+IFERROR(INDEX('Hoja de Trabajo para listado'!$A$155:$Z$1048576,MATCH($A675,'Hoja de Trabajo para listado'!$A$155:$A$1048576,0),MATCH((CUADRO!G$4&amp;$E675),'Hoja de Trabajo para listado'!$A$151:$Z$151,0)),0)+IFERROR(INDEX('Hoja de Trabajo para listado'!$AB$155:$BA$1048576,MATCH($A675,'Hoja de Trabajo para listado'!$AB$155:$AB$1048576,0),MATCH((CUADRO!G$4&amp;$E675),'Hoja de Trabajo para listado'!$AB$151:$BA$151,0)),0)+IFERROR(INDEX('Hoja de Trabajo para listado'!$BC$155:$CB$1048576,MATCH($A675,'Hoja de Trabajo para listado'!$BC$155:$BC$1048576,0),MATCH((CUADRO!G$4&amp;$E675),'Hoja de Trabajo para listado'!$BC$151:$CB$151,0)),0)+IFERROR(INDEX('Hoja de Trabajo para listado'!$DE$153:$DG$274,MATCH($A675,'Hoja de Trabajo para listado'!$DE$153:$DE$1048576,0),MATCH((CUADRO!G$4&amp;$E675),'Hoja de Trabajo para listado'!$DE$151:$DG$151,0)),0)+IFERROR(INDEX('Hoja de Trabajo para listado'!$CD$155:$DC$1048576,MATCH($A675,'Hoja de Trabajo para listado'!$CD$155:$CD$1048576,0),MATCH((CUADRO!G$4&amp;$E675),'Hoja de Trabajo para listado'!$CD$151:$DC$151,0)),0)</f>
        <v>0</v>
      </c>
      <c r="H675" s="241">
        <f ca="1">+IFERROR(INDEX('Hoja de Trabajo para listado'!$A$155:$Z$1048576,MATCH($A675,'Hoja de Trabajo para listado'!$A$155:$A$1048576,0),MATCH((CUADRO!H$4&amp;$E675),'Hoja de Trabajo para listado'!$A$151:$Z$151,0)),0)+IFERROR(INDEX('Hoja de Trabajo para listado'!$AB$155:$BA$1048576,MATCH($A675,'Hoja de Trabajo para listado'!$AB$155:$AB$1048576,0),MATCH((CUADRO!H$4&amp;$E675),'Hoja de Trabajo para listado'!$AB$151:$BA$151,0)),0)+IFERROR(INDEX('Hoja de Trabajo para listado'!$BC$155:$CB$1048576,MATCH($A675,'Hoja de Trabajo para listado'!$BC$155:$BC$1048576,0),MATCH((CUADRO!H$4&amp;$E675),'Hoja de Trabajo para listado'!$BC$151:$CB$151,0)),0)+IFERROR(INDEX('Hoja de Trabajo para listado'!$DE$153:$DG$274,MATCH($A675,'Hoja de Trabajo para listado'!$DE$153:$DE$1048576,0),MATCH((CUADRO!H$4&amp;$E675),'Hoja de Trabajo para listado'!$DE$151:$DG$151,0)),0)+IFERROR(INDEX('Hoja de Trabajo para listado'!$CD$155:$DC$1048576,MATCH($A675,'Hoja de Trabajo para listado'!$CD$155:$CD$1048576,0),MATCH((CUADRO!H$4&amp;$E675),'Hoja de Trabajo para listado'!$CD$151:$DC$151,0)),0)</f>
        <v>0</v>
      </c>
      <c r="I675" s="241">
        <f ca="1">+IFERROR(INDEX('Hoja de Trabajo para listado'!$A$155:$Z$1048576,MATCH($A675,'Hoja de Trabajo para listado'!$A$155:$A$1048576,0),MATCH((CUADRO!I$4&amp;$E675),'Hoja de Trabajo para listado'!$A$151:$Z$151,0)),0)+IFERROR(INDEX('Hoja de Trabajo para listado'!$AB$155:$BA$1048576,MATCH($A675,'Hoja de Trabajo para listado'!$AB$155:$AB$1048576,0),MATCH((CUADRO!I$4&amp;$E675),'Hoja de Trabajo para listado'!$AB$151:$BA$151,0)),0)+IFERROR(INDEX('Hoja de Trabajo para listado'!$BC$155:$CB$1048576,MATCH($A675,'Hoja de Trabajo para listado'!$BC$155:$BC$1048576,0),MATCH((CUADRO!I$4&amp;$E675),'Hoja de Trabajo para listado'!$BC$151:$CB$151,0)),0)+IFERROR(INDEX('Hoja de Trabajo para listado'!$DE$153:$DG$274,MATCH($A675,'Hoja de Trabajo para listado'!$DE$153:$DE$1048576,0),MATCH((CUADRO!I$4&amp;$E675),'Hoja de Trabajo para listado'!$DE$151:$DG$151,0)),0)+IFERROR(INDEX('Hoja de Trabajo para listado'!$CD$155:$DC$1048576,MATCH($A675,'Hoja de Trabajo para listado'!$CD$155:$CD$1048576,0),MATCH((CUADRO!I$4&amp;$E675),'Hoja de Trabajo para listado'!$CD$151:$DC$151,0)),0)</f>
        <v>0</v>
      </c>
      <c r="J675" s="241">
        <f ca="1">+IFERROR(INDEX('Hoja de Trabajo para listado'!$A$155:$Z$1048576,MATCH($A675,'Hoja de Trabajo para listado'!$A$155:$A$1048576,0),MATCH((CUADRO!J$4&amp;$E675),'Hoja de Trabajo para listado'!$A$151:$Z$151,0)),0)+IFERROR(INDEX('Hoja de Trabajo para listado'!$AB$155:$BA$1048576,MATCH($A675,'Hoja de Trabajo para listado'!$AB$155:$AB$1048576,0),MATCH((CUADRO!J$4&amp;$E675),'Hoja de Trabajo para listado'!$AB$151:$BA$151,0)),0)+IFERROR(INDEX('Hoja de Trabajo para listado'!$BC$155:$CB$1048576,MATCH($A675,'Hoja de Trabajo para listado'!$BC$155:$BC$1048576,0),MATCH((CUADRO!J$4&amp;$E675),'Hoja de Trabajo para listado'!$BC$151:$CB$151,0)),0)+IFERROR(INDEX('Hoja de Trabajo para listado'!$DE$153:$DG$274,MATCH($A675,'Hoja de Trabajo para listado'!$DE$153:$DE$1048576,0),MATCH((CUADRO!J$4&amp;$E675),'Hoja de Trabajo para listado'!$DE$151:$DG$151,0)),0)+IFERROR(INDEX('Hoja de Trabajo para listado'!$CD$155:$DC$1048576,MATCH($A675,'Hoja de Trabajo para listado'!$CD$155:$CD$1048576,0),MATCH((CUADRO!J$4&amp;$E675),'Hoja de Trabajo para listado'!$CD$151:$DC$151,0)),0)</f>
        <v>0</v>
      </c>
      <c r="K675" s="241">
        <f ca="1">+IFERROR(INDEX('Hoja de Trabajo para listado'!$A$155:$Z$1048576,MATCH($A675,'Hoja de Trabajo para listado'!$A$155:$A$1048576,0),MATCH((CUADRO!K$4&amp;$E675),'Hoja de Trabajo para listado'!$A$151:$Z$151,0)),0)+IFERROR(INDEX('Hoja de Trabajo para listado'!$AB$155:$BA$1048576,MATCH($A675,'Hoja de Trabajo para listado'!$AB$155:$AB$1048576,0),MATCH((CUADRO!K$4&amp;$E675),'Hoja de Trabajo para listado'!$AB$151:$BA$151,0)),0)+IFERROR(INDEX('Hoja de Trabajo para listado'!$BC$155:$CB$1048576,MATCH($A675,'Hoja de Trabajo para listado'!$BC$155:$BC$1048576,0),MATCH((CUADRO!K$4&amp;$E675),'Hoja de Trabajo para listado'!$BC$151:$CB$151,0)),0)+IFERROR(INDEX('Hoja de Trabajo para listado'!$DE$153:$DG$274,MATCH($A675,'Hoja de Trabajo para listado'!$DE$153:$DE$1048576,0),MATCH((CUADRO!K$4&amp;$E675),'Hoja de Trabajo para listado'!$DE$151:$DG$151,0)),0)+IFERROR(INDEX('Hoja de Trabajo para listado'!$CD$155:$DC$1048576,MATCH($A675,'Hoja de Trabajo para listado'!$CD$155:$CD$1048576,0),MATCH((CUADRO!K$4&amp;$E675),'Hoja de Trabajo para listado'!$CD$151:$DC$151,0)),0)</f>
        <v>0</v>
      </c>
      <c r="L675" s="241">
        <f ca="1">+IFERROR(INDEX('Hoja de Trabajo para listado'!$A$155:$Z$1048576,MATCH($A675,'Hoja de Trabajo para listado'!$A$155:$A$1048576,0),MATCH((CUADRO!L$4&amp;$E675),'Hoja de Trabajo para listado'!$A$151:$Z$151,0)),0)+IFERROR(INDEX('Hoja de Trabajo para listado'!$AB$155:$BA$1048576,MATCH($A675,'Hoja de Trabajo para listado'!$AB$155:$AB$1048576,0),MATCH((CUADRO!L$4&amp;$E675),'Hoja de Trabajo para listado'!$AB$151:$BA$151,0)),0)+IFERROR(INDEX('Hoja de Trabajo para listado'!$BC$155:$CB$1048576,MATCH($A675,'Hoja de Trabajo para listado'!$BC$155:$BC$1048576,0),MATCH((CUADRO!L$4&amp;$E675),'Hoja de Trabajo para listado'!$BC$151:$CB$151,0)),0)+IFERROR(INDEX('Hoja de Trabajo para listado'!$DE$153:$DG$274,MATCH($A675,'Hoja de Trabajo para listado'!$DE$153:$DE$1048576,0),MATCH((CUADRO!L$4&amp;$E675),'Hoja de Trabajo para listado'!$DE$151:$DG$151,0)),0)+IFERROR(INDEX('Hoja de Trabajo para listado'!$CD$155:$DC$1048576,MATCH($A675,'Hoja de Trabajo para listado'!$CD$155:$CD$1048576,0),MATCH((CUADRO!L$4&amp;$E675),'Hoja de Trabajo para listado'!$CD$151:$DC$151,0)),0)</f>
        <v>0</v>
      </c>
      <c r="M675" s="241">
        <f ca="1">+IFERROR(INDEX('Hoja de Trabajo para listado'!$A$155:$Z$1048576,MATCH($A675,'Hoja de Trabajo para listado'!$A$155:$A$1048576,0),MATCH((CUADRO!M$4&amp;$E675),'Hoja de Trabajo para listado'!$A$151:$Z$151,0)),0)+IFERROR(INDEX('Hoja de Trabajo para listado'!$AB$155:$BA$1048576,MATCH($A675,'Hoja de Trabajo para listado'!$AB$155:$AB$1048576,0),MATCH((CUADRO!M$4&amp;$E675),'Hoja de Trabajo para listado'!$AB$151:$BA$151,0)),0)+IFERROR(INDEX('Hoja de Trabajo para listado'!$BC$155:$CB$1048576,MATCH($A675,'Hoja de Trabajo para listado'!$BC$155:$BC$1048576,0),MATCH((CUADRO!M$4&amp;$E675),'Hoja de Trabajo para listado'!$BC$151:$CB$151,0)),0)+IFERROR(INDEX('Hoja de Trabajo para listado'!$DE$153:$DG$274,MATCH($A675,'Hoja de Trabajo para listado'!$DE$153:$DE$1048576,0),MATCH((CUADRO!M$4&amp;$E675),'Hoja de Trabajo para listado'!$DE$151:$DG$151,0)),0)+IFERROR(INDEX('Hoja de Trabajo para listado'!$CD$155:$DC$1048576,MATCH($A675,'Hoja de Trabajo para listado'!$CD$155:$CD$1048576,0),MATCH((CUADRO!M$4&amp;$E675),'Hoja de Trabajo para listado'!$CD$151:$DC$151,0)),0)</f>
        <v>0</v>
      </c>
      <c r="N675" s="241">
        <f ca="1">+IFERROR(INDEX('Hoja de Trabajo para listado'!$A$155:$Z$1048576,MATCH($A675,'Hoja de Trabajo para listado'!$A$155:$A$1048576,0),MATCH((CUADRO!N$4&amp;$E675),'Hoja de Trabajo para listado'!$A$151:$Z$151,0)),0)+IFERROR(INDEX('Hoja de Trabajo para listado'!$AB$155:$BA$1048576,MATCH($A675,'Hoja de Trabajo para listado'!$AB$155:$AB$1048576,0),MATCH((CUADRO!N$4&amp;$E675),'Hoja de Trabajo para listado'!$AB$151:$BA$151,0)),0)+IFERROR(INDEX('Hoja de Trabajo para listado'!$BC$155:$CB$1048576,MATCH($A675,'Hoja de Trabajo para listado'!$BC$155:$BC$1048576,0),MATCH((CUADRO!N$4&amp;$E675),'Hoja de Trabajo para listado'!$BC$151:$CB$151,0)),0)+IFERROR(INDEX('Hoja de Trabajo para listado'!$DE$153:$DG$274,MATCH($A675,'Hoja de Trabajo para listado'!$DE$153:$DE$1048576,0),MATCH((CUADRO!N$4&amp;$E675),'Hoja de Trabajo para listado'!$DE$151:$DG$151,0)),0)+IFERROR(INDEX('Hoja de Trabajo para listado'!$CD$155:$DC$1048576,MATCH($A675,'Hoja de Trabajo para listado'!$CD$155:$CD$1048576,0),MATCH((CUADRO!N$4&amp;$E675),'Hoja de Trabajo para listado'!$CD$151:$DC$151,0)),0)</f>
        <v>0</v>
      </c>
      <c r="O675" s="241">
        <f ca="1">+IFERROR(INDEX('Hoja de Trabajo para listado'!$A$155:$Z$1048576,MATCH($A675,'Hoja de Trabajo para listado'!$A$155:$A$1048576,0),MATCH((CUADRO!O$4&amp;$E675),'Hoja de Trabajo para listado'!$A$151:$Z$151,0)),0)+IFERROR(INDEX('Hoja de Trabajo para listado'!$AB$155:$BA$1048576,MATCH($A675,'Hoja de Trabajo para listado'!$AB$155:$AB$1048576,0),MATCH((CUADRO!O$4&amp;$E675),'Hoja de Trabajo para listado'!$AB$151:$BA$151,0)),0)+IFERROR(INDEX('Hoja de Trabajo para listado'!$BC$155:$CB$1048576,MATCH($A675,'Hoja de Trabajo para listado'!$BC$155:$BC$1048576,0),MATCH((CUADRO!O$4&amp;$E675),'Hoja de Trabajo para listado'!$BC$151:$CB$151,0)),0)+IFERROR(INDEX('Hoja de Trabajo para listado'!$DE$153:$DG$274,MATCH($A675,'Hoja de Trabajo para listado'!$DE$153:$DE$1048576,0),MATCH((CUADRO!O$4&amp;$E675),'Hoja de Trabajo para listado'!$DE$151:$DG$151,0)),0)+IFERROR(INDEX('Hoja de Trabajo para listado'!$CD$155:$DC$1048576,MATCH($A675,'Hoja de Trabajo para listado'!$CD$155:$CD$1048576,0),MATCH((CUADRO!O$4&amp;$E675),'Hoja de Trabajo para listado'!$CD$151:$DC$151,0)),0)</f>
        <v>0</v>
      </c>
      <c r="P675" s="241">
        <f ca="1">+IFERROR(INDEX('Hoja de Trabajo para listado'!$A$155:$Z$1048576,MATCH($A675,'Hoja de Trabajo para listado'!$A$155:$A$1048576,0),MATCH((CUADRO!P$4&amp;$E675),'Hoja de Trabajo para listado'!$A$151:$Z$151,0)),0)+IFERROR(INDEX('Hoja de Trabajo para listado'!$AB$155:$BA$1048576,MATCH($A675,'Hoja de Trabajo para listado'!$AB$155:$AB$1048576,0),MATCH((CUADRO!P$4&amp;$E675),'Hoja de Trabajo para listado'!$AB$151:$BA$151,0)),0)+IFERROR(INDEX('Hoja de Trabajo para listado'!$BC$155:$CB$1048576,MATCH($A675,'Hoja de Trabajo para listado'!$BC$155:$BC$1048576,0),MATCH((CUADRO!P$4&amp;$E675),'Hoja de Trabajo para listado'!$BC$151:$CB$151,0)),0)+IFERROR(INDEX('Hoja de Trabajo para listado'!$DE$153:$DG$274,MATCH($A675,'Hoja de Trabajo para listado'!$DE$153:$DE$1048576,0),MATCH((CUADRO!P$4&amp;$E675),'Hoja de Trabajo para listado'!$DE$151:$DG$151,0)),0)+IFERROR(INDEX('Hoja de Trabajo para listado'!$CD$155:$DC$1048576,MATCH($A675,'Hoja de Trabajo para listado'!$CD$155:$CD$1048576,0),MATCH((CUADRO!P$4&amp;$E675),'Hoja de Trabajo para listado'!$CD$151:$DC$151,0)),0)</f>
        <v>0</v>
      </c>
      <c r="Q675" s="241">
        <f ca="1">+IFERROR(INDEX('Hoja de Trabajo para listado'!$A$155:$Z$1048576,MATCH($A675,'Hoja de Trabajo para listado'!$A$155:$A$1048576,0),MATCH((CUADRO!Q$4&amp;$E675),'Hoja de Trabajo para listado'!$A$151:$Z$151,0)),0)+IFERROR(INDEX('Hoja de Trabajo para listado'!$AB$155:$BA$1048576,MATCH($A675,'Hoja de Trabajo para listado'!$AB$155:$AB$1048576,0),MATCH((CUADRO!Q$4&amp;$E675),'Hoja de Trabajo para listado'!$AB$151:$BA$151,0)),0)+IFERROR(INDEX('Hoja de Trabajo para listado'!$BC$155:$CB$1048576,MATCH($A675,'Hoja de Trabajo para listado'!$BC$155:$BC$1048576,0),MATCH((CUADRO!Q$4&amp;$E675),'Hoja de Trabajo para listado'!$BC$151:$CB$151,0)),0)+IFERROR(INDEX('Hoja de Trabajo para listado'!$DE$153:$DG$274,MATCH($A675,'Hoja de Trabajo para listado'!$DE$153:$DE$1048576,0),MATCH((CUADRO!Q$4&amp;$E675),'Hoja de Trabajo para listado'!$DE$151:$DG$151,0)),0)+IFERROR(INDEX('Hoja de Trabajo para listado'!$CD$155:$DC$1048576,MATCH($A675,'Hoja de Trabajo para listado'!$CD$155:$CD$1048576,0),MATCH((CUADRO!Q$4&amp;$E675),'Hoja de Trabajo para listado'!$CD$151:$DC$151,0)),0)</f>
        <v>0</v>
      </c>
      <c r="R675" s="241">
        <f t="shared" ca="1" si="27"/>
        <v>0</v>
      </c>
      <c r="S675" s="247"/>
      <c r="T675" s="241">
        <f ca="1">+T676</f>
        <v>0</v>
      </c>
      <c r="U675" s="240">
        <f t="shared" si="28"/>
        <v>1</v>
      </c>
      <c r="V675" s="327" t="str">
        <f>+VLOOKUP(A675,bd_lista!$A$3:$E$592,5,FALSE)</f>
        <v>Gobiernos Autonomos Municipales</v>
      </c>
      <c r="W675" s="397" t="str">
        <f>+V675</f>
        <v>Gobiernos Autonomos Municipales</v>
      </c>
      <c r="X675" s="240">
        <f>+VLOOKUP(A675,[4]Sheet1!$A$13:$D$744,4,FALSE)</f>
        <v>0</v>
      </c>
      <c r="Y675" s="240" t="e">
        <f>+VLOOKUP(X675,bd_lista!$A$3:$C$592,3,FALSE)</f>
        <v>#N/A</v>
      </c>
      <c r="Z675" s="290">
        <f>+X675</f>
        <v>0</v>
      </c>
      <c r="AA675" s="291" t="e">
        <f>+Y675</f>
        <v>#N/A</v>
      </c>
    </row>
    <row r="676" spans="1:27" customFormat="1" ht="15" hidden="1" customHeight="1">
      <c r="A676" s="32">
        <v>1302</v>
      </c>
      <c r="B676" s="394"/>
      <c r="C676" s="245" t="str">
        <f>+VLOOKUP(A676,bd_lista!$A$3:$C$592,3,FALSE)</f>
        <v>Gobierno Autónomo Municipal de Quillacollo</v>
      </c>
      <c r="D676" s="396"/>
      <c r="E676" s="242" t="s">
        <v>1304</v>
      </c>
      <c r="F676" s="241">
        <f ca="1">+IFERROR(INDEX('Hoja de Trabajo para listado'!$A$155:$Z$1048576,MATCH($A676,'Hoja de Trabajo para listado'!$A$155:$A$1048576,0),MATCH((CUADRO!F$4&amp;$E676),'Hoja de Trabajo para listado'!$A$151:$Z$151,0)),0)+IFERROR(INDEX('Hoja de Trabajo para listado'!$AB$155:$BA$1048576,MATCH($A676,'Hoja de Trabajo para listado'!$AB$155:$AB$1048576,0),MATCH((CUADRO!F$4&amp;$E676),'Hoja de Trabajo para listado'!$AB$151:$BA$151,0)),0)+IFERROR(INDEX('Hoja de Trabajo para listado'!$BC$155:$CB$1048576,MATCH($A676,'Hoja de Trabajo para listado'!$BC$155:$BC$1048576,0),MATCH((CUADRO!F$4&amp;$E676),'Hoja de Trabajo para listado'!$BC$151:$CB$151,0)),0)+IFERROR(INDEX('Hoja de Trabajo para listado'!$DE$153:$DG$274,MATCH($A676,'Hoja de Trabajo para listado'!$DE$153:$DE$1048576,0),MATCH((CUADRO!F$4&amp;$E676),'Hoja de Trabajo para listado'!$DE$151:$DG$151,0)),0)+IFERROR(INDEX('Hoja de Trabajo para listado'!$CD$155:$DC$1048576,MATCH($A676,'Hoja de Trabajo para listado'!$CD$155:$CD$1048576,0),MATCH((CUADRO!F$4&amp;$E676),'Hoja de Trabajo para listado'!$CD$151:$DC$151,0)),0)</f>
        <v>0</v>
      </c>
      <c r="G676" s="241">
        <f ca="1">+IFERROR(INDEX('Hoja de Trabajo para listado'!$A$155:$Z$1048576,MATCH($A676,'Hoja de Trabajo para listado'!$A$155:$A$1048576,0),MATCH((CUADRO!G$4&amp;$E676),'Hoja de Trabajo para listado'!$A$151:$Z$151,0)),0)+IFERROR(INDEX('Hoja de Trabajo para listado'!$AB$155:$BA$1048576,MATCH($A676,'Hoja de Trabajo para listado'!$AB$155:$AB$1048576,0),MATCH((CUADRO!G$4&amp;$E676),'Hoja de Trabajo para listado'!$AB$151:$BA$151,0)),0)+IFERROR(INDEX('Hoja de Trabajo para listado'!$BC$155:$CB$1048576,MATCH($A676,'Hoja de Trabajo para listado'!$BC$155:$BC$1048576,0),MATCH((CUADRO!G$4&amp;$E676),'Hoja de Trabajo para listado'!$BC$151:$CB$151,0)),0)+IFERROR(INDEX('Hoja de Trabajo para listado'!$DE$153:$DG$274,MATCH($A676,'Hoja de Trabajo para listado'!$DE$153:$DE$1048576,0),MATCH((CUADRO!G$4&amp;$E676),'Hoja de Trabajo para listado'!$DE$151:$DG$151,0)),0)+IFERROR(INDEX('Hoja de Trabajo para listado'!$CD$155:$DC$1048576,MATCH($A676,'Hoja de Trabajo para listado'!$CD$155:$CD$1048576,0),MATCH((CUADRO!G$4&amp;$E676),'Hoja de Trabajo para listado'!$CD$151:$DC$151,0)),0)</f>
        <v>0</v>
      </c>
      <c r="H676" s="241">
        <f ca="1">+IFERROR(INDEX('Hoja de Trabajo para listado'!$A$155:$Z$1048576,MATCH($A676,'Hoja de Trabajo para listado'!$A$155:$A$1048576,0),MATCH((CUADRO!H$4&amp;$E676),'Hoja de Trabajo para listado'!$A$151:$Z$151,0)),0)+IFERROR(INDEX('Hoja de Trabajo para listado'!$AB$155:$BA$1048576,MATCH($A676,'Hoja de Trabajo para listado'!$AB$155:$AB$1048576,0),MATCH((CUADRO!H$4&amp;$E676),'Hoja de Trabajo para listado'!$AB$151:$BA$151,0)),0)+IFERROR(INDEX('Hoja de Trabajo para listado'!$BC$155:$CB$1048576,MATCH($A676,'Hoja de Trabajo para listado'!$BC$155:$BC$1048576,0),MATCH((CUADRO!H$4&amp;$E676),'Hoja de Trabajo para listado'!$BC$151:$CB$151,0)),0)+IFERROR(INDEX('Hoja de Trabajo para listado'!$DE$153:$DG$274,MATCH($A676,'Hoja de Trabajo para listado'!$DE$153:$DE$1048576,0),MATCH((CUADRO!H$4&amp;$E676),'Hoja de Trabajo para listado'!$DE$151:$DG$151,0)),0)+IFERROR(INDEX('Hoja de Trabajo para listado'!$CD$155:$DC$1048576,MATCH($A676,'Hoja de Trabajo para listado'!$CD$155:$CD$1048576,0),MATCH((CUADRO!H$4&amp;$E676),'Hoja de Trabajo para listado'!$CD$151:$DC$151,0)),0)</f>
        <v>0</v>
      </c>
      <c r="I676" s="241">
        <f ca="1">+IFERROR(INDEX('Hoja de Trabajo para listado'!$A$155:$Z$1048576,MATCH($A676,'Hoja de Trabajo para listado'!$A$155:$A$1048576,0),MATCH((CUADRO!I$4&amp;$E676),'Hoja de Trabajo para listado'!$A$151:$Z$151,0)),0)+IFERROR(INDEX('Hoja de Trabajo para listado'!$AB$155:$BA$1048576,MATCH($A676,'Hoja de Trabajo para listado'!$AB$155:$AB$1048576,0),MATCH((CUADRO!I$4&amp;$E676),'Hoja de Trabajo para listado'!$AB$151:$BA$151,0)),0)+IFERROR(INDEX('Hoja de Trabajo para listado'!$BC$155:$CB$1048576,MATCH($A676,'Hoja de Trabajo para listado'!$BC$155:$BC$1048576,0),MATCH((CUADRO!I$4&amp;$E676),'Hoja de Trabajo para listado'!$BC$151:$CB$151,0)),0)+IFERROR(INDEX('Hoja de Trabajo para listado'!$DE$153:$DG$274,MATCH($A676,'Hoja de Trabajo para listado'!$DE$153:$DE$1048576,0),MATCH((CUADRO!I$4&amp;$E676),'Hoja de Trabajo para listado'!$DE$151:$DG$151,0)),0)+IFERROR(INDEX('Hoja de Trabajo para listado'!$CD$155:$DC$1048576,MATCH($A676,'Hoja de Trabajo para listado'!$CD$155:$CD$1048576,0),MATCH((CUADRO!I$4&amp;$E676),'Hoja de Trabajo para listado'!$CD$151:$DC$151,0)),0)</f>
        <v>0</v>
      </c>
      <c r="J676" s="241">
        <f ca="1">+IFERROR(INDEX('Hoja de Trabajo para listado'!$A$155:$Z$1048576,MATCH($A676,'Hoja de Trabajo para listado'!$A$155:$A$1048576,0),MATCH((CUADRO!J$4&amp;$E676),'Hoja de Trabajo para listado'!$A$151:$Z$151,0)),0)+IFERROR(INDEX('Hoja de Trabajo para listado'!$AB$155:$BA$1048576,MATCH($A676,'Hoja de Trabajo para listado'!$AB$155:$AB$1048576,0),MATCH((CUADRO!J$4&amp;$E676),'Hoja de Trabajo para listado'!$AB$151:$BA$151,0)),0)+IFERROR(INDEX('Hoja de Trabajo para listado'!$BC$155:$CB$1048576,MATCH($A676,'Hoja de Trabajo para listado'!$BC$155:$BC$1048576,0),MATCH((CUADRO!J$4&amp;$E676),'Hoja de Trabajo para listado'!$BC$151:$CB$151,0)),0)+IFERROR(INDEX('Hoja de Trabajo para listado'!$DE$153:$DG$274,MATCH($A676,'Hoja de Trabajo para listado'!$DE$153:$DE$1048576,0),MATCH((CUADRO!J$4&amp;$E676),'Hoja de Trabajo para listado'!$DE$151:$DG$151,0)),0)+IFERROR(INDEX('Hoja de Trabajo para listado'!$CD$155:$DC$1048576,MATCH($A676,'Hoja de Trabajo para listado'!$CD$155:$CD$1048576,0),MATCH((CUADRO!J$4&amp;$E676),'Hoja de Trabajo para listado'!$CD$151:$DC$151,0)),0)</f>
        <v>0</v>
      </c>
      <c r="K676" s="241">
        <f ca="1">+IFERROR(INDEX('Hoja de Trabajo para listado'!$A$155:$Z$1048576,MATCH($A676,'Hoja de Trabajo para listado'!$A$155:$A$1048576,0),MATCH((CUADRO!K$4&amp;$E676),'Hoja de Trabajo para listado'!$A$151:$Z$151,0)),0)+IFERROR(INDEX('Hoja de Trabajo para listado'!$AB$155:$BA$1048576,MATCH($A676,'Hoja de Trabajo para listado'!$AB$155:$AB$1048576,0),MATCH((CUADRO!K$4&amp;$E676),'Hoja de Trabajo para listado'!$AB$151:$BA$151,0)),0)+IFERROR(INDEX('Hoja de Trabajo para listado'!$BC$155:$CB$1048576,MATCH($A676,'Hoja de Trabajo para listado'!$BC$155:$BC$1048576,0),MATCH((CUADRO!K$4&amp;$E676),'Hoja de Trabajo para listado'!$BC$151:$CB$151,0)),0)+IFERROR(INDEX('Hoja de Trabajo para listado'!$DE$153:$DG$274,MATCH($A676,'Hoja de Trabajo para listado'!$DE$153:$DE$1048576,0),MATCH((CUADRO!K$4&amp;$E676),'Hoja de Trabajo para listado'!$DE$151:$DG$151,0)),0)+IFERROR(INDEX('Hoja de Trabajo para listado'!$CD$155:$DC$1048576,MATCH($A676,'Hoja de Trabajo para listado'!$CD$155:$CD$1048576,0),MATCH((CUADRO!K$4&amp;$E676),'Hoja de Trabajo para listado'!$CD$151:$DC$151,0)),0)</f>
        <v>0</v>
      </c>
      <c r="L676" s="241">
        <f ca="1">+IFERROR(INDEX('Hoja de Trabajo para listado'!$A$155:$Z$1048576,MATCH($A676,'Hoja de Trabajo para listado'!$A$155:$A$1048576,0),MATCH((CUADRO!L$4&amp;$E676),'Hoja de Trabajo para listado'!$A$151:$Z$151,0)),0)+IFERROR(INDEX('Hoja de Trabajo para listado'!$AB$155:$BA$1048576,MATCH($A676,'Hoja de Trabajo para listado'!$AB$155:$AB$1048576,0),MATCH((CUADRO!L$4&amp;$E676),'Hoja de Trabajo para listado'!$AB$151:$BA$151,0)),0)+IFERROR(INDEX('Hoja de Trabajo para listado'!$BC$155:$CB$1048576,MATCH($A676,'Hoja de Trabajo para listado'!$BC$155:$BC$1048576,0),MATCH((CUADRO!L$4&amp;$E676),'Hoja de Trabajo para listado'!$BC$151:$CB$151,0)),0)+IFERROR(INDEX('Hoja de Trabajo para listado'!$DE$153:$DG$274,MATCH($A676,'Hoja de Trabajo para listado'!$DE$153:$DE$1048576,0),MATCH((CUADRO!L$4&amp;$E676),'Hoja de Trabajo para listado'!$DE$151:$DG$151,0)),0)+IFERROR(INDEX('Hoja de Trabajo para listado'!$CD$155:$DC$1048576,MATCH($A676,'Hoja de Trabajo para listado'!$CD$155:$CD$1048576,0),MATCH((CUADRO!L$4&amp;$E676),'Hoja de Trabajo para listado'!$CD$151:$DC$151,0)),0)</f>
        <v>0</v>
      </c>
      <c r="M676" s="241">
        <f ca="1">+IFERROR(INDEX('Hoja de Trabajo para listado'!$A$155:$Z$1048576,MATCH($A676,'Hoja de Trabajo para listado'!$A$155:$A$1048576,0),MATCH((CUADRO!M$4&amp;$E676),'Hoja de Trabajo para listado'!$A$151:$Z$151,0)),0)+IFERROR(INDEX('Hoja de Trabajo para listado'!$AB$155:$BA$1048576,MATCH($A676,'Hoja de Trabajo para listado'!$AB$155:$AB$1048576,0),MATCH((CUADRO!M$4&amp;$E676),'Hoja de Trabajo para listado'!$AB$151:$BA$151,0)),0)+IFERROR(INDEX('Hoja de Trabajo para listado'!$BC$155:$CB$1048576,MATCH($A676,'Hoja de Trabajo para listado'!$BC$155:$BC$1048576,0),MATCH((CUADRO!M$4&amp;$E676),'Hoja de Trabajo para listado'!$BC$151:$CB$151,0)),0)+IFERROR(INDEX('Hoja de Trabajo para listado'!$DE$153:$DG$274,MATCH($A676,'Hoja de Trabajo para listado'!$DE$153:$DE$1048576,0),MATCH((CUADRO!M$4&amp;$E676),'Hoja de Trabajo para listado'!$DE$151:$DG$151,0)),0)+IFERROR(INDEX('Hoja de Trabajo para listado'!$CD$155:$DC$1048576,MATCH($A676,'Hoja de Trabajo para listado'!$CD$155:$CD$1048576,0),MATCH((CUADRO!M$4&amp;$E676),'Hoja de Trabajo para listado'!$CD$151:$DC$151,0)),0)</f>
        <v>0</v>
      </c>
      <c r="N676" s="241">
        <f ca="1">+IFERROR(INDEX('Hoja de Trabajo para listado'!$A$155:$Z$1048576,MATCH($A676,'Hoja de Trabajo para listado'!$A$155:$A$1048576,0),MATCH((CUADRO!N$4&amp;$E676),'Hoja de Trabajo para listado'!$A$151:$Z$151,0)),0)+IFERROR(INDEX('Hoja de Trabajo para listado'!$AB$155:$BA$1048576,MATCH($A676,'Hoja de Trabajo para listado'!$AB$155:$AB$1048576,0),MATCH((CUADRO!N$4&amp;$E676),'Hoja de Trabajo para listado'!$AB$151:$BA$151,0)),0)+IFERROR(INDEX('Hoja de Trabajo para listado'!$BC$155:$CB$1048576,MATCH($A676,'Hoja de Trabajo para listado'!$BC$155:$BC$1048576,0),MATCH((CUADRO!N$4&amp;$E676),'Hoja de Trabajo para listado'!$BC$151:$CB$151,0)),0)+IFERROR(INDEX('Hoja de Trabajo para listado'!$DE$153:$DG$274,MATCH($A676,'Hoja de Trabajo para listado'!$DE$153:$DE$1048576,0),MATCH((CUADRO!N$4&amp;$E676),'Hoja de Trabajo para listado'!$DE$151:$DG$151,0)),0)+IFERROR(INDEX('Hoja de Trabajo para listado'!$CD$155:$DC$1048576,MATCH($A676,'Hoja de Trabajo para listado'!$CD$155:$CD$1048576,0),MATCH((CUADRO!N$4&amp;$E676),'Hoja de Trabajo para listado'!$CD$151:$DC$151,0)),0)</f>
        <v>0</v>
      </c>
      <c r="O676" s="241">
        <f ca="1">+IFERROR(INDEX('Hoja de Trabajo para listado'!$A$155:$Z$1048576,MATCH($A676,'Hoja de Trabajo para listado'!$A$155:$A$1048576,0),MATCH((CUADRO!O$4&amp;$E676),'Hoja de Trabajo para listado'!$A$151:$Z$151,0)),0)+IFERROR(INDEX('Hoja de Trabajo para listado'!$AB$155:$BA$1048576,MATCH($A676,'Hoja de Trabajo para listado'!$AB$155:$AB$1048576,0),MATCH((CUADRO!O$4&amp;$E676),'Hoja de Trabajo para listado'!$AB$151:$BA$151,0)),0)+IFERROR(INDEX('Hoja de Trabajo para listado'!$BC$155:$CB$1048576,MATCH($A676,'Hoja de Trabajo para listado'!$BC$155:$BC$1048576,0),MATCH((CUADRO!O$4&amp;$E676),'Hoja de Trabajo para listado'!$BC$151:$CB$151,0)),0)+IFERROR(INDEX('Hoja de Trabajo para listado'!$DE$153:$DG$274,MATCH($A676,'Hoja de Trabajo para listado'!$DE$153:$DE$1048576,0),MATCH((CUADRO!O$4&amp;$E676),'Hoja de Trabajo para listado'!$DE$151:$DG$151,0)),0)+IFERROR(INDEX('Hoja de Trabajo para listado'!$CD$155:$DC$1048576,MATCH($A676,'Hoja de Trabajo para listado'!$CD$155:$CD$1048576,0),MATCH((CUADRO!O$4&amp;$E676),'Hoja de Trabajo para listado'!$CD$151:$DC$151,0)),0)</f>
        <v>0</v>
      </c>
      <c r="P676" s="241">
        <f ca="1">+IFERROR(INDEX('Hoja de Trabajo para listado'!$A$155:$Z$1048576,MATCH($A676,'Hoja de Trabajo para listado'!$A$155:$A$1048576,0),MATCH((CUADRO!P$4&amp;$E676),'Hoja de Trabajo para listado'!$A$151:$Z$151,0)),0)+IFERROR(INDEX('Hoja de Trabajo para listado'!$AB$155:$BA$1048576,MATCH($A676,'Hoja de Trabajo para listado'!$AB$155:$AB$1048576,0),MATCH((CUADRO!P$4&amp;$E676),'Hoja de Trabajo para listado'!$AB$151:$BA$151,0)),0)+IFERROR(INDEX('Hoja de Trabajo para listado'!$BC$155:$CB$1048576,MATCH($A676,'Hoja de Trabajo para listado'!$BC$155:$BC$1048576,0),MATCH((CUADRO!P$4&amp;$E676),'Hoja de Trabajo para listado'!$BC$151:$CB$151,0)),0)+IFERROR(INDEX('Hoja de Trabajo para listado'!$DE$153:$DG$274,MATCH($A676,'Hoja de Trabajo para listado'!$DE$153:$DE$1048576,0),MATCH((CUADRO!P$4&amp;$E676),'Hoja de Trabajo para listado'!$DE$151:$DG$151,0)),0)+IFERROR(INDEX('Hoja de Trabajo para listado'!$CD$155:$DC$1048576,MATCH($A676,'Hoja de Trabajo para listado'!$CD$155:$CD$1048576,0),MATCH((CUADRO!P$4&amp;$E676),'Hoja de Trabajo para listado'!$CD$151:$DC$151,0)),0)</f>
        <v>0</v>
      </c>
      <c r="Q676" s="241">
        <f ca="1">+IFERROR(INDEX('Hoja de Trabajo para listado'!$A$155:$Z$1048576,MATCH($A676,'Hoja de Trabajo para listado'!$A$155:$A$1048576,0),MATCH((CUADRO!Q$4&amp;$E676),'Hoja de Trabajo para listado'!$A$151:$Z$151,0)),0)+IFERROR(INDEX('Hoja de Trabajo para listado'!$AB$155:$BA$1048576,MATCH($A676,'Hoja de Trabajo para listado'!$AB$155:$AB$1048576,0),MATCH((CUADRO!Q$4&amp;$E676),'Hoja de Trabajo para listado'!$AB$151:$BA$151,0)),0)+IFERROR(INDEX('Hoja de Trabajo para listado'!$BC$155:$CB$1048576,MATCH($A676,'Hoja de Trabajo para listado'!$BC$155:$BC$1048576,0),MATCH((CUADRO!Q$4&amp;$E676),'Hoja de Trabajo para listado'!$BC$151:$CB$151,0)),0)+IFERROR(INDEX('Hoja de Trabajo para listado'!$DE$153:$DG$274,MATCH($A676,'Hoja de Trabajo para listado'!$DE$153:$DE$1048576,0),MATCH((CUADRO!Q$4&amp;$E676),'Hoja de Trabajo para listado'!$DE$151:$DG$151,0)),0)+IFERROR(INDEX('Hoja de Trabajo para listado'!$CD$155:$DC$1048576,MATCH($A676,'Hoja de Trabajo para listado'!$CD$155:$CD$1048576,0),MATCH((CUADRO!Q$4&amp;$E676),'Hoja de Trabajo para listado'!$CD$151:$DC$151,0)),0)</f>
        <v>0</v>
      </c>
      <c r="R676" s="241">
        <f t="shared" ca="1" si="27"/>
        <v>0</v>
      </c>
      <c r="S676" s="247">
        <f ca="1">+R675+R676</f>
        <v>0</v>
      </c>
      <c r="T676" s="241">
        <f ca="1">+S676</f>
        <v>0</v>
      </c>
      <c r="U676" s="240">
        <f t="shared" si="28"/>
        <v>2</v>
      </c>
      <c r="V676" s="327" t="str">
        <f>+VLOOKUP(A676,bd_lista!$A$3:$E$592,5,FALSE)</f>
        <v>Gobiernos Autonomos Municipales</v>
      </c>
      <c r="W676" s="398"/>
      <c r="X676" s="240">
        <f>+VLOOKUP(A676,[4]Sheet1!$A$13:$D$744,4,FALSE)</f>
        <v>0</v>
      </c>
      <c r="Y676" s="240" t="e">
        <f>+VLOOKUP(X676,bd_lista!$A$3:$C$592,3,FALSE)</f>
        <v>#N/A</v>
      </c>
      <c r="Z676" s="288"/>
      <c r="AA676" s="289"/>
    </row>
    <row r="677" spans="1:27" customFormat="1" ht="15" hidden="1" customHeight="1">
      <c r="A677" s="32">
        <v>1303</v>
      </c>
      <c r="B677" s="393">
        <f>+A677</f>
        <v>1303</v>
      </c>
      <c r="C677" s="245" t="str">
        <f>+VLOOKUP(A677,bd_lista!$A$3:$C$592,3,FALSE)</f>
        <v>Gobierno Autónomo Municipal de Sipe Sipe</v>
      </c>
      <c r="D677" s="395" t="str">
        <f>+C677</f>
        <v>Gobierno Autónomo Municipal de Sipe Sipe</v>
      </c>
      <c r="E677" s="240" t="s">
        <v>1303</v>
      </c>
      <c r="F677" s="241">
        <f ca="1">+IFERROR(INDEX('Hoja de Trabajo para listado'!$A$155:$Z$1048576,MATCH($A677,'Hoja de Trabajo para listado'!$A$155:$A$1048576,0),MATCH((CUADRO!F$4&amp;$E677),'Hoja de Trabajo para listado'!$A$151:$Z$151,0)),0)+IFERROR(INDEX('Hoja de Trabajo para listado'!$AB$155:$BA$1048576,MATCH($A677,'Hoja de Trabajo para listado'!$AB$155:$AB$1048576,0),MATCH((CUADRO!F$4&amp;$E677),'Hoja de Trabajo para listado'!$AB$151:$BA$151,0)),0)+IFERROR(INDEX('Hoja de Trabajo para listado'!$BC$155:$CB$1048576,MATCH($A677,'Hoja de Trabajo para listado'!$BC$155:$BC$1048576,0),MATCH((CUADRO!F$4&amp;$E677),'Hoja de Trabajo para listado'!$BC$151:$CB$151,0)),0)+IFERROR(INDEX('Hoja de Trabajo para listado'!$DE$153:$DG$274,MATCH($A677,'Hoja de Trabajo para listado'!$DE$153:$DE$1048576,0),MATCH((CUADRO!F$4&amp;$E677),'Hoja de Trabajo para listado'!$DE$151:$DG$151,0)),0)+IFERROR(INDEX('Hoja de Trabajo para listado'!$CD$155:$DC$1048576,MATCH($A677,'Hoja de Trabajo para listado'!$CD$155:$CD$1048576,0),MATCH((CUADRO!F$4&amp;$E677),'Hoja de Trabajo para listado'!$CD$151:$DC$151,0)),0)</f>
        <v>0</v>
      </c>
      <c r="G677" s="241">
        <f ca="1">+IFERROR(INDEX('Hoja de Trabajo para listado'!$A$155:$Z$1048576,MATCH($A677,'Hoja de Trabajo para listado'!$A$155:$A$1048576,0),MATCH((CUADRO!G$4&amp;$E677),'Hoja de Trabajo para listado'!$A$151:$Z$151,0)),0)+IFERROR(INDEX('Hoja de Trabajo para listado'!$AB$155:$BA$1048576,MATCH($A677,'Hoja de Trabajo para listado'!$AB$155:$AB$1048576,0),MATCH((CUADRO!G$4&amp;$E677),'Hoja de Trabajo para listado'!$AB$151:$BA$151,0)),0)+IFERROR(INDEX('Hoja de Trabajo para listado'!$BC$155:$CB$1048576,MATCH($A677,'Hoja de Trabajo para listado'!$BC$155:$BC$1048576,0),MATCH((CUADRO!G$4&amp;$E677),'Hoja de Trabajo para listado'!$BC$151:$CB$151,0)),0)+IFERROR(INDEX('Hoja de Trabajo para listado'!$DE$153:$DG$274,MATCH($A677,'Hoja de Trabajo para listado'!$DE$153:$DE$1048576,0),MATCH((CUADRO!G$4&amp;$E677),'Hoja de Trabajo para listado'!$DE$151:$DG$151,0)),0)+IFERROR(INDEX('Hoja de Trabajo para listado'!$CD$155:$DC$1048576,MATCH($A677,'Hoja de Trabajo para listado'!$CD$155:$CD$1048576,0),MATCH((CUADRO!G$4&amp;$E677),'Hoja de Trabajo para listado'!$CD$151:$DC$151,0)),0)</f>
        <v>0</v>
      </c>
      <c r="H677" s="241">
        <f ca="1">+IFERROR(INDEX('Hoja de Trabajo para listado'!$A$155:$Z$1048576,MATCH($A677,'Hoja de Trabajo para listado'!$A$155:$A$1048576,0),MATCH((CUADRO!H$4&amp;$E677),'Hoja de Trabajo para listado'!$A$151:$Z$151,0)),0)+IFERROR(INDEX('Hoja de Trabajo para listado'!$AB$155:$BA$1048576,MATCH($A677,'Hoja de Trabajo para listado'!$AB$155:$AB$1048576,0),MATCH((CUADRO!H$4&amp;$E677),'Hoja de Trabajo para listado'!$AB$151:$BA$151,0)),0)+IFERROR(INDEX('Hoja de Trabajo para listado'!$BC$155:$CB$1048576,MATCH($A677,'Hoja de Trabajo para listado'!$BC$155:$BC$1048576,0),MATCH((CUADRO!H$4&amp;$E677),'Hoja de Trabajo para listado'!$BC$151:$CB$151,0)),0)+IFERROR(INDEX('Hoja de Trabajo para listado'!$DE$153:$DG$274,MATCH($A677,'Hoja de Trabajo para listado'!$DE$153:$DE$1048576,0),MATCH((CUADRO!H$4&amp;$E677),'Hoja de Trabajo para listado'!$DE$151:$DG$151,0)),0)+IFERROR(INDEX('Hoja de Trabajo para listado'!$CD$155:$DC$1048576,MATCH($A677,'Hoja de Trabajo para listado'!$CD$155:$CD$1048576,0),MATCH((CUADRO!H$4&amp;$E677),'Hoja de Trabajo para listado'!$CD$151:$DC$151,0)),0)</f>
        <v>0</v>
      </c>
      <c r="I677" s="241">
        <f ca="1">+IFERROR(INDEX('Hoja de Trabajo para listado'!$A$155:$Z$1048576,MATCH($A677,'Hoja de Trabajo para listado'!$A$155:$A$1048576,0),MATCH((CUADRO!I$4&amp;$E677),'Hoja de Trabajo para listado'!$A$151:$Z$151,0)),0)+IFERROR(INDEX('Hoja de Trabajo para listado'!$AB$155:$BA$1048576,MATCH($A677,'Hoja de Trabajo para listado'!$AB$155:$AB$1048576,0),MATCH((CUADRO!I$4&amp;$E677),'Hoja de Trabajo para listado'!$AB$151:$BA$151,0)),0)+IFERROR(INDEX('Hoja de Trabajo para listado'!$BC$155:$CB$1048576,MATCH($A677,'Hoja de Trabajo para listado'!$BC$155:$BC$1048576,0),MATCH((CUADRO!I$4&amp;$E677),'Hoja de Trabajo para listado'!$BC$151:$CB$151,0)),0)+IFERROR(INDEX('Hoja de Trabajo para listado'!$DE$153:$DG$274,MATCH($A677,'Hoja de Trabajo para listado'!$DE$153:$DE$1048576,0),MATCH((CUADRO!I$4&amp;$E677),'Hoja de Trabajo para listado'!$DE$151:$DG$151,0)),0)+IFERROR(INDEX('Hoja de Trabajo para listado'!$CD$155:$DC$1048576,MATCH($A677,'Hoja de Trabajo para listado'!$CD$155:$CD$1048576,0),MATCH((CUADRO!I$4&amp;$E677),'Hoja de Trabajo para listado'!$CD$151:$DC$151,0)),0)</f>
        <v>0</v>
      </c>
      <c r="J677" s="241">
        <f ca="1">+IFERROR(INDEX('Hoja de Trabajo para listado'!$A$155:$Z$1048576,MATCH($A677,'Hoja de Trabajo para listado'!$A$155:$A$1048576,0),MATCH((CUADRO!J$4&amp;$E677),'Hoja de Trabajo para listado'!$A$151:$Z$151,0)),0)+IFERROR(INDEX('Hoja de Trabajo para listado'!$AB$155:$BA$1048576,MATCH($A677,'Hoja de Trabajo para listado'!$AB$155:$AB$1048576,0),MATCH((CUADRO!J$4&amp;$E677),'Hoja de Trabajo para listado'!$AB$151:$BA$151,0)),0)+IFERROR(INDEX('Hoja de Trabajo para listado'!$BC$155:$CB$1048576,MATCH($A677,'Hoja de Trabajo para listado'!$BC$155:$BC$1048576,0),MATCH((CUADRO!J$4&amp;$E677),'Hoja de Trabajo para listado'!$BC$151:$CB$151,0)),0)+IFERROR(INDEX('Hoja de Trabajo para listado'!$DE$153:$DG$274,MATCH($A677,'Hoja de Trabajo para listado'!$DE$153:$DE$1048576,0),MATCH((CUADRO!J$4&amp;$E677),'Hoja de Trabajo para listado'!$DE$151:$DG$151,0)),0)+IFERROR(INDEX('Hoja de Trabajo para listado'!$CD$155:$DC$1048576,MATCH($A677,'Hoja de Trabajo para listado'!$CD$155:$CD$1048576,0),MATCH((CUADRO!J$4&amp;$E677),'Hoja de Trabajo para listado'!$CD$151:$DC$151,0)),0)</f>
        <v>0</v>
      </c>
      <c r="K677" s="241">
        <f ca="1">+IFERROR(INDEX('Hoja de Trabajo para listado'!$A$155:$Z$1048576,MATCH($A677,'Hoja de Trabajo para listado'!$A$155:$A$1048576,0),MATCH((CUADRO!K$4&amp;$E677),'Hoja de Trabajo para listado'!$A$151:$Z$151,0)),0)+IFERROR(INDEX('Hoja de Trabajo para listado'!$AB$155:$BA$1048576,MATCH($A677,'Hoja de Trabajo para listado'!$AB$155:$AB$1048576,0),MATCH((CUADRO!K$4&amp;$E677),'Hoja de Trabajo para listado'!$AB$151:$BA$151,0)),0)+IFERROR(INDEX('Hoja de Trabajo para listado'!$BC$155:$CB$1048576,MATCH($A677,'Hoja de Trabajo para listado'!$BC$155:$BC$1048576,0),MATCH((CUADRO!K$4&amp;$E677),'Hoja de Trabajo para listado'!$BC$151:$CB$151,0)),0)+IFERROR(INDEX('Hoja de Trabajo para listado'!$DE$153:$DG$274,MATCH($A677,'Hoja de Trabajo para listado'!$DE$153:$DE$1048576,0),MATCH((CUADRO!K$4&amp;$E677),'Hoja de Trabajo para listado'!$DE$151:$DG$151,0)),0)+IFERROR(INDEX('Hoja de Trabajo para listado'!$CD$155:$DC$1048576,MATCH($A677,'Hoja de Trabajo para listado'!$CD$155:$CD$1048576,0),MATCH((CUADRO!K$4&amp;$E677),'Hoja de Trabajo para listado'!$CD$151:$DC$151,0)),0)</f>
        <v>0</v>
      </c>
      <c r="L677" s="241">
        <f ca="1">+IFERROR(INDEX('Hoja de Trabajo para listado'!$A$155:$Z$1048576,MATCH($A677,'Hoja de Trabajo para listado'!$A$155:$A$1048576,0),MATCH((CUADRO!L$4&amp;$E677),'Hoja de Trabajo para listado'!$A$151:$Z$151,0)),0)+IFERROR(INDEX('Hoja de Trabajo para listado'!$AB$155:$BA$1048576,MATCH($A677,'Hoja de Trabajo para listado'!$AB$155:$AB$1048576,0),MATCH((CUADRO!L$4&amp;$E677),'Hoja de Trabajo para listado'!$AB$151:$BA$151,0)),0)+IFERROR(INDEX('Hoja de Trabajo para listado'!$BC$155:$CB$1048576,MATCH($A677,'Hoja de Trabajo para listado'!$BC$155:$BC$1048576,0),MATCH((CUADRO!L$4&amp;$E677),'Hoja de Trabajo para listado'!$BC$151:$CB$151,0)),0)+IFERROR(INDEX('Hoja de Trabajo para listado'!$DE$153:$DG$274,MATCH($A677,'Hoja de Trabajo para listado'!$DE$153:$DE$1048576,0),MATCH((CUADRO!L$4&amp;$E677),'Hoja de Trabajo para listado'!$DE$151:$DG$151,0)),0)+IFERROR(INDEX('Hoja de Trabajo para listado'!$CD$155:$DC$1048576,MATCH($A677,'Hoja de Trabajo para listado'!$CD$155:$CD$1048576,0),MATCH((CUADRO!L$4&amp;$E677),'Hoja de Trabajo para listado'!$CD$151:$DC$151,0)),0)</f>
        <v>0</v>
      </c>
      <c r="M677" s="241">
        <f ca="1">+IFERROR(INDEX('Hoja de Trabajo para listado'!$A$155:$Z$1048576,MATCH($A677,'Hoja de Trabajo para listado'!$A$155:$A$1048576,0),MATCH((CUADRO!M$4&amp;$E677),'Hoja de Trabajo para listado'!$A$151:$Z$151,0)),0)+IFERROR(INDEX('Hoja de Trabajo para listado'!$AB$155:$BA$1048576,MATCH($A677,'Hoja de Trabajo para listado'!$AB$155:$AB$1048576,0),MATCH((CUADRO!M$4&amp;$E677),'Hoja de Trabajo para listado'!$AB$151:$BA$151,0)),0)+IFERROR(INDEX('Hoja de Trabajo para listado'!$BC$155:$CB$1048576,MATCH($A677,'Hoja de Trabajo para listado'!$BC$155:$BC$1048576,0),MATCH((CUADRO!M$4&amp;$E677),'Hoja de Trabajo para listado'!$BC$151:$CB$151,0)),0)+IFERROR(INDEX('Hoja de Trabajo para listado'!$DE$153:$DG$274,MATCH($A677,'Hoja de Trabajo para listado'!$DE$153:$DE$1048576,0),MATCH((CUADRO!M$4&amp;$E677),'Hoja de Trabajo para listado'!$DE$151:$DG$151,0)),0)+IFERROR(INDEX('Hoja de Trabajo para listado'!$CD$155:$DC$1048576,MATCH($A677,'Hoja de Trabajo para listado'!$CD$155:$CD$1048576,0),MATCH((CUADRO!M$4&amp;$E677),'Hoja de Trabajo para listado'!$CD$151:$DC$151,0)),0)</f>
        <v>0</v>
      </c>
      <c r="N677" s="241">
        <f ca="1">+IFERROR(INDEX('Hoja de Trabajo para listado'!$A$155:$Z$1048576,MATCH($A677,'Hoja de Trabajo para listado'!$A$155:$A$1048576,0),MATCH((CUADRO!N$4&amp;$E677),'Hoja de Trabajo para listado'!$A$151:$Z$151,0)),0)+IFERROR(INDEX('Hoja de Trabajo para listado'!$AB$155:$BA$1048576,MATCH($A677,'Hoja de Trabajo para listado'!$AB$155:$AB$1048576,0),MATCH((CUADRO!N$4&amp;$E677),'Hoja de Trabajo para listado'!$AB$151:$BA$151,0)),0)+IFERROR(INDEX('Hoja de Trabajo para listado'!$BC$155:$CB$1048576,MATCH($A677,'Hoja de Trabajo para listado'!$BC$155:$BC$1048576,0),MATCH((CUADRO!N$4&amp;$E677),'Hoja de Trabajo para listado'!$BC$151:$CB$151,0)),0)+IFERROR(INDEX('Hoja de Trabajo para listado'!$DE$153:$DG$274,MATCH($A677,'Hoja de Trabajo para listado'!$DE$153:$DE$1048576,0),MATCH((CUADRO!N$4&amp;$E677),'Hoja de Trabajo para listado'!$DE$151:$DG$151,0)),0)+IFERROR(INDEX('Hoja de Trabajo para listado'!$CD$155:$DC$1048576,MATCH($A677,'Hoja de Trabajo para listado'!$CD$155:$CD$1048576,0),MATCH((CUADRO!N$4&amp;$E677),'Hoja de Trabajo para listado'!$CD$151:$DC$151,0)),0)</f>
        <v>0</v>
      </c>
      <c r="O677" s="241">
        <f ca="1">+IFERROR(INDEX('Hoja de Trabajo para listado'!$A$155:$Z$1048576,MATCH($A677,'Hoja de Trabajo para listado'!$A$155:$A$1048576,0),MATCH((CUADRO!O$4&amp;$E677),'Hoja de Trabajo para listado'!$A$151:$Z$151,0)),0)+IFERROR(INDEX('Hoja de Trabajo para listado'!$AB$155:$BA$1048576,MATCH($A677,'Hoja de Trabajo para listado'!$AB$155:$AB$1048576,0),MATCH((CUADRO!O$4&amp;$E677),'Hoja de Trabajo para listado'!$AB$151:$BA$151,0)),0)+IFERROR(INDEX('Hoja de Trabajo para listado'!$BC$155:$CB$1048576,MATCH($A677,'Hoja de Trabajo para listado'!$BC$155:$BC$1048576,0),MATCH((CUADRO!O$4&amp;$E677),'Hoja de Trabajo para listado'!$BC$151:$CB$151,0)),0)+IFERROR(INDEX('Hoja de Trabajo para listado'!$DE$153:$DG$274,MATCH($A677,'Hoja de Trabajo para listado'!$DE$153:$DE$1048576,0),MATCH((CUADRO!O$4&amp;$E677),'Hoja de Trabajo para listado'!$DE$151:$DG$151,0)),0)+IFERROR(INDEX('Hoja de Trabajo para listado'!$CD$155:$DC$1048576,MATCH($A677,'Hoja de Trabajo para listado'!$CD$155:$CD$1048576,0),MATCH((CUADRO!O$4&amp;$E677),'Hoja de Trabajo para listado'!$CD$151:$DC$151,0)),0)</f>
        <v>0</v>
      </c>
      <c r="P677" s="241">
        <f ca="1">+IFERROR(INDEX('Hoja de Trabajo para listado'!$A$155:$Z$1048576,MATCH($A677,'Hoja de Trabajo para listado'!$A$155:$A$1048576,0),MATCH((CUADRO!P$4&amp;$E677),'Hoja de Trabajo para listado'!$A$151:$Z$151,0)),0)+IFERROR(INDEX('Hoja de Trabajo para listado'!$AB$155:$BA$1048576,MATCH($A677,'Hoja de Trabajo para listado'!$AB$155:$AB$1048576,0),MATCH((CUADRO!P$4&amp;$E677),'Hoja de Trabajo para listado'!$AB$151:$BA$151,0)),0)+IFERROR(INDEX('Hoja de Trabajo para listado'!$BC$155:$CB$1048576,MATCH($A677,'Hoja de Trabajo para listado'!$BC$155:$BC$1048576,0),MATCH((CUADRO!P$4&amp;$E677),'Hoja de Trabajo para listado'!$BC$151:$CB$151,0)),0)+IFERROR(INDEX('Hoja de Trabajo para listado'!$DE$153:$DG$274,MATCH($A677,'Hoja de Trabajo para listado'!$DE$153:$DE$1048576,0),MATCH((CUADRO!P$4&amp;$E677),'Hoja de Trabajo para listado'!$DE$151:$DG$151,0)),0)+IFERROR(INDEX('Hoja de Trabajo para listado'!$CD$155:$DC$1048576,MATCH($A677,'Hoja de Trabajo para listado'!$CD$155:$CD$1048576,0),MATCH((CUADRO!P$4&amp;$E677),'Hoja de Trabajo para listado'!$CD$151:$DC$151,0)),0)</f>
        <v>0</v>
      </c>
      <c r="Q677" s="241">
        <f ca="1">+IFERROR(INDEX('Hoja de Trabajo para listado'!$A$155:$Z$1048576,MATCH($A677,'Hoja de Trabajo para listado'!$A$155:$A$1048576,0),MATCH((CUADRO!Q$4&amp;$E677),'Hoja de Trabajo para listado'!$A$151:$Z$151,0)),0)+IFERROR(INDEX('Hoja de Trabajo para listado'!$AB$155:$BA$1048576,MATCH($A677,'Hoja de Trabajo para listado'!$AB$155:$AB$1048576,0),MATCH((CUADRO!Q$4&amp;$E677),'Hoja de Trabajo para listado'!$AB$151:$BA$151,0)),0)+IFERROR(INDEX('Hoja de Trabajo para listado'!$BC$155:$CB$1048576,MATCH($A677,'Hoja de Trabajo para listado'!$BC$155:$BC$1048576,0),MATCH((CUADRO!Q$4&amp;$E677),'Hoja de Trabajo para listado'!$BC$151:$CB$151,0)),0)+IFERROR(INDEX('Hoja de Trabajo para listado'!$DE$153:$DG$274,MATCH($A677,'Hoja de Trabajo para listado'!$DE$153:$DE$1048576,0),MATCH((CUADRO!Q$4&amp;$E677),'Hoja de Trabajo para listado'!$DE$151:$DG$151,0)),0)+IFERROR(INDEX('Hoja de Trabajo para listado'!$CD$155:$DC$1048576,MATCH($A677,'Hoja de Trabajo para listado'!$CD$155:$CD$1048576,0),MATCH((CUADRO!Q$4&amp;$E677),'Hoja de Trabajo para listado'!$CD$151:$DC$151,0)),0)</f>
        <v>0</v>
      </c>
      <c r="R677" s="241">
        <f t="shared" ca="1" si="27"/>
        <v>0</v>
      </c>
      <c r="S677" s="247"/>
      <c r="T677" s="241">
        <f ca="1">+T678</f>
        <v>0</v>
      </c>
      <c r="U677" s="240">
        <f t="shared" si="28"/>
        <v>1</v>
      </c>
      <c r="V677" s="327" t="str">
        <f>+VLOOKUP(A677,bd_lista!$A$3:$E$592,5,FALSE)</f>
        <v>Gobiernos Autonomos Municipales</v>
      </c>
      <c r="W677" s="397" t="str">
        <f>+V677</f>
        <v>Gobiernos Autonomos Municipales</v>
      </c>
      <c r="X677" s="240">
        <f>+VLOOKUP(A677,[4]Sheet1!$A$13:$D$744,4,FALSE)</f>
        <v>0</v>
      </c>
      <c r="Y677" s="240" t="e">
        <f>+VLOOKUP(X677,bd_lista!$A$3:$C$592,3,FALSE)</f>
        <v>#N/A</v>
      </c>
      <c r="Z677" s="290">
        <f>+X677</f>
        <v>0</v>
      </c>
      <c r="AA677" s="291" t="e">
        <f>+Y677</f>
        <v>#N/A</v>
      </c>
    </row>
    <row r="678" spans="1:27" customFormat="1" ht="15" hidden="1" customHeight="1">
      <c r="A678" s="32">
        <v>1303</v>
      </c>
      <c r="B678" s="394"/>
      <c r="C678" s="245" t="str">
        <f>+VLOOKUP(A678,bd_lista!$A$3:$C$592,3,FALSE)</f>
        <v>Gobierno Autónomo Municipal de Sipe Sipe</v>
      </c>
      <c r="D678" s="396"/>
      <c r="E678" s="242" t="s">
        <v>1304</v>
      </c>
      <c r="F678" s="241">
        <f ca="1">+IFERROR(INDEX('Hoja de Trabajo para listado'!$A$155:$Z$1048576,MATCH($A678,'Hoja de Trabajo para listado'!$A$155:$A$1048576,0),MATCH((CUADRO!F$4&amp;$E678),'Hoja de Trabajo para listado'!$A$151:$Z$151,0)),0)+IFERROR(INDEX('Hoja de Trabajo para listado'!$AB$155:$BA$1048576,MATCH($A678,'Hoja de Trabajo para listado'!$AB$155:$AB$1048576,0),MATCH((CUADRO!F$4&amp;$E678),'Hoja de Trabajo para listado'!$AB$151:$BA$151,0)),0)+IFERROR(INDEX('Hoja de Trabajo para listado'!$BC$155:$CB$1048576,MATCH($A678,'Hoja de Trabajo para listado'!$BC$155:$BC$1048576,0),MATCH((CUADRO!F$4&amp;$E678),'Hoja de Trabajo para listado'!$BC$151:$CB$151,0)),0)+IFERROR(INDEX('Hoja de Trabajo para listado'!$DE$153:$DG$274,MATCH($A678,'Hoja de Trabajo para listado'!$DE$153:$DE$1048576,0),MATCH((CUADRO!F$4&amp;$E678),'Hoja de Trabajo para listado'!$DE$151:$DG$151,0)),0)+IFERROR(INDEX('Hoja de Trabajo para listado'!$CD$155:$DC$1048576,MATCH($A678,'Hoja de Trabajo para listado'!$CD$155:$CD$1048576,0),MATCH((CUADRO!F$4&amp;$E678),'Hoja de Trabajo para listado'!$CD$151:$DC$151,0)),0)</f>
        <v>0</v>
      </c>
      <c r="G678" s="241">
        <f ca="1">+IFERROR(INDEX('Hoja de Trabajo para listado'!$A$155:$Z$1048576,MATCH($A678,'Hoja de Trabajo para listado'!$A$155:$A$1048576,0),MATCH((CUADRO!G$4&amp;$E678),'Hoja de Trabajo para listado'!$A$151:$Z$151,0)),0)+IFERROR(INDEX('Hoja de Trabajo para listado'!$AB$155:$BA$1048576,MATCH($A678,'Hoja de Trabajo para listado'!$AB$155:$AB$1048576,0),MATCH((CUADRO!G$4&amp;$E678),'Hoja de Trabajo para listado'!$AB$151:$BA$151,0)),0)+IFERROR(INDEX('Hoja de Trabajo para listado'!$BC$155:$CB$1048576,MATCH($A678,'Hoja de Trabajo para listado'!$BC$155:$BC$1048576,0),MATCH((CUADRO!G$4&amp;$E678),'Hoja de Trabajo para listado'!$BC$151:$CB$151,0)),0)+IFERROR(INDEX('Hoja de Trabajo para listado'!$DE$153:$DG$274,MATCH($A678,'Hoja de Trabajo para listado'!$DE$153:$DE$1048576,0),MATCH((CUADRO!G$4&amp;$E678),'Hoja de Trabajo para listado'!$DE$151:$DG$151,0)),0)+IFERROR(INDEX('Hoja de Trabajo para listado'!$CD$155:$DC$1048576,MATCH($A678,'Hoja de Trabajo para listado'!$CD$155:$CD$1048576,0),MATCH((CUADRO!G$4&amp;$E678),'Hoja de Trabajo para listado'!$CD$151:$DC$151,0)),0)</f>
        <v>0</v>
      </c>
      <c r="H678" s="241">
        <f ca="1">+IFERROR(INDEX('Hoja de Trabajo para listado'!$A$155:$Z$1048576,MATCH($A678,'Hoja de Trabajo para listado'!$A$155:$A$1048576,0),MATCH((CUADRO!H$4&amp;$E678),'Hoja de Trabajo para listado'!$A$151:$Z$151,0)),0)+IFERROR(INDEX('Hoja de Trabajo para listado'!$AB$155:$BA$1048576,MATCH($A678,'Hoja de Trabajo para listado'!$AB$155:$AB$1048576,0),MATCH((CUADRO!H$4&amp;$E678),'Hoja de Trabajo para listado'!$AB$151:$BA$151,0)),0)+IFERROR(INDEX('Hoja de Trabajo para listado'!$BC$155:$CB$1048576,MATCH($A678,'Hoja de Trabajo para listado'!$BC$155:$BC$1048576,0),MATCH((CUADRO!H$4&amp;$E678),'Hoja de Trabajo para listado'!$BC$151:$CB$151,0)),0)+IFERROR(INDEX('Hoja de Trabajo para listado'!$DE$153:$DG$274,MATCH($A678,'Hoja de Trabajo para listado'!$DE$153:$DE$1048576,0),MATCH((CUADRO!H$4&amp;$E678),'Hoja de Trabajo para listado'!$DE$151:$DG$151,0)),0)+IFERROR(INDEX('Hoja de Trabajo para listado'!$CD$155:$DC$1048576,MATCH($A678,'Hoja de Trabajo para listado'!$CD$155:$CD$1048576,0),MATCH((CUADRO!H$4&amp;$E678),'Hoja de Trabajo para listado'!$CD$151:$DC$151,0)),0)</f>
        <v>0</v>
      </c>
      <c r="I678" s="241">
        <f ca="1">+IFERROR(INDEX('Hoja de Trabajo para listado'!$A$155:$Z$1048576,MATCH($A678,'Hoja de Trabajo para listado'!$A$155:$A$1048576,0),MATCH((CUADRO!I$4&amp;$E678),'Hoja de Trabajo para listado'!$A$151:$Z$151,0)),0)+IFERROR(INDEX('Hoja de Trabajo para listado'!$AB$155:$BA$1048576,MATCH($A678,'Hoja de Trabajo para listado'!$AB$155:$AB$1048576,0),MATCH((CUADRO!I$4&amp;$E678),'Hoja de Trabajo para listado'!$AB$151:$BA$151,0)),0)+IFERROR(INDEX('Hoja de Trabajo para listado'!$BC$155:$CB$1048576,MATCH($A678,'Hoja de Trabajo para listado'!$BC$155:$BC$1048576,0),MATCH((CUADRO!I$4&amp;$E678),'Hoja de Trabajo para listado'!$BC$151:$CB$151,0)),0)+IFERROR(INDEX('Hoja de Trabajo para listado'!$DE$153:$DG$274,MATCH($A678,'Hoja de Trabajo para listado'!$DE$153:$DE$1048576,0),MATCH((CUADRO!I$4&amp;$E678),'Hoja de Trabajo para listado'!$DE$151:$DG$151,0)),0)+IFERROR(INDEX('Hoja de Trabajo para listado'!$CD$155:$DC$1048576,MATCH($A678,'Hoja de Trabajo para listado'!$CD$155:$CD$1048576,0),MATCH((CUADRO!I$4&amp;$E678),'Hoja de Trabajo para listado'!$CD$151:$DC$151,0)),0)</f>
        <v>0</v>
      </c>
      <c r="J678" s="241">
        <f ca="1">+IFERROR(INDEX('Hoja de Trabajo para listado'!$A$155:$Z$1048576,MATCH($A678,'Hoja de Trabajo para listado'!$A$155:$A$1048576,0),MATCH((CUADRO!J$4&amp;$E678),'Hoja de Trabajo para listado'!$A$151:$Z$151,0)),0)+IFERROR(INDEX('Hoja de Trabajo para listado'!$AB$155:$BA$1048576,MATCH($A678,'Hoja de Trabajo para listado'!$AB$155:$AB$1048576,0),MATCH((CUADRO!J$4&amp;$E678),'Hoja de Trabajo para listado'!$AB$151:$BA$151,0)),0)+IFERROR(INDEX('Hoja de Trabajo para listado'!$BC$155:$CB$1048576,MATCH($A678,'Hoja de Trabajo para listado'!$BC$155:$BC$1048576,0),MATCH((CUADRO!J$4&amp;$E678),'Hoja de Trabajo para listado'!$BC$151:$CB$151,0)),0)+IFERROR(INDEX('Hoja de Trabajo para listado'!$DE$153:$DG$274,MATCH($A678,'Hoja de Trabajo para listado'!$DE$153:$DE$1048576,0),MATCH((CUADRO!J$4&amp;$E678),'Hoja de Trabajo para listado'!$DE$151:$DG$151,0)),0)+IFERROR(INDEX('Hoja de Trabajo para listado'!$CD$155:$DC$1048576,MATCH($A678,'Hoja de Trabajo para listado'!$CD$155:$CD$1048576,0),MATCH((CUADRO!J$4&amp;$E678),'Hoja de Trabajo para listado'!$CD$151:$DC$151,0)),0)</f>
        <v>0</v>
      </c>
      <c r="K678" s="241">
        <f ca="1">+IFERROR(INDEX('Hoja de Trabajo para listado'!$A$155:$Z$1048576,MATCH($A678,'Hoja de Trabajo para listado'!$A$155:$A$1048576,0),MATCH((CUADRO!K$4&amp;$E678),'Hoja de Trabajo para listado'!$A$151:$Z$151,0)),0)+IFERROR(INDEX('Hoja de Trabajo para listado'!$AB$155:$BA$1048576,MATCH($A678,'Hoja de Trabajo para listado'!$AB$155:$AB$1048576,0),MATCH((CUADRO!K$4&amp;$E678),'Hoja de Trabajo para listado'!$AB$151:$BA$151,0)),0)+IFERROR(INDEX('Hoja de Trabajo para listado'!$BC$155:$CB$1048576,MATCH($A678,'Hoja de Trabajo para listado'!$BC$155:$BC$1048576,0),MATCH((CUADRO!K$4&amp;$E678),'Hoja de Trabajo para listado'!$BC$151:$CB$151,0)),0)+IFERROR(INDEX('Hoja de Trabajo para listado'!$DE$153:$DG$274,MATCH($A678,'Hoja de Trabajo para listado'!$DE$153:$DE$1048576,0),MATCH((CUADRO!K$4&amp;$E678),'Hoja de Trabajo para listado'!$DE$151:$DG$151,0)),0)+IFERROR(INDEX('Hoja de Trabajo para listado'!$CD$155:$DC$1048576,MATCH($A678,'Hoja de Trabajo para listado'!$CD$155:$CD$1048576,0),MATCH((CUADRO!K$4&amp;$E678),'Hoja de Trabajo para listado'!$CD$151:$DC$151,0)),0)</f>
        <v>0</v>
      </c>
      <c r="L678" s="241">
        <f ca="1">+IFERROR(INDEX('Hoja de Trabajo para listado'!$A$155:$Z$1048576,MATCH($A678,'Hoja de Trabajo para listado'!$A$155:$A$1048576,0),MATCH((CUADRO!L$4&amp;$E678),'Hoja de Trabajo para listado'!$A$151:$Z$151,0)),0)+IFERROR(INDEX('Hoja de Trabajo para listado'!$AB$155:$BA$1048576,MATCH($A678,'Hoja de Trabajo para listado'!$AB$155:$AB$1048576,0),MATCH((CUADRO!L$4&amp;$E678),'Hoja de Trabajo para listado'!$AB$151:$BA$151,0)),0)+IFERROR(INDEX('Hoja de Trabajo para listado'!$BC$155:$CB$1048576,MATCH($A678,'Hoja de Trabajo para listado'!$BC$155:$BC$1048576,0),MATCH((CUADRO!L$4&amp;$E678),'Hoja de Trabajo para listado'!$BC$151:$CB$151,0)),0)+IFERROR(INDEX('Hoja de Trabajo para listado'!$DE$153:$DG$274,MATCH($A678,'Hoja de Trabajo para listado'!$DE$153:$DE$1048576,0),MATCH((CUADRO!L$4&amp;$E678),'Hoja de Trabajo para listado'!$DE$151:$DG$151,0)),0)+IFERROR(INDEX('Hoja de Trabajo para listado'!$CD$155:$DC$1048576,MATCH($A678,'Hoja de Trabajo para listado'!$CD$155:$CD$1048576,0),MATCH((CUADRO!L$4&amp;$E678),'Hoja de Trabajo para listado'!$CD$151:$DC$151,0)),0)</f>
        <v>0</v>
      </c>
      <c r="M678" s="241">
        <f ca="1">+IFERROR(INDEX('Hoja de Trabajo para listado'!$A$155:$Z$1048576,MATCH($A678,'Hoja de Trabajo para listado'!$A$155:$A$1048576,0),MATCH((CUADRO!M$4&amp;$E678),'Hoja de Trabajo para listado'!$A$151:$Z$151,0)),0)+IFERROR(INDEX('Hoja de Trabajo para listado'!$AB$155:$BA$1048576,MATCH($A678,'Hoja de Trabajo para listado'!$AB$155:$AB$1048576,0),MATCH((CUADRO!M$4&amp;$E678),'Hoja de Trabajo para listado'!$AB$151:$BA$151,0)),0)+IFERROR(INDEX('Hoja de Trabajo para listado'!$BC$155:$CB$1048576,MATCH($A678,'Hoja de Trabajo para listado'!$BC$155:$BC$1048576,0),MATCH((CUADRO!M$4&amp;$E678),'Hoja de Trabajo para listado'!$BC$151:$CB$151,0)),0)+IFERROR(INDEX('Hoja de Trabajo para listado'!$DE$153:$DG$274,MATCH($A678,'Hoja de Trabajo para listado'!$DE$153:$DE$1048576,0),MATCH((CUADRO!M$4&amp;$E678),'Hoja de Trabajo para listado'!$DE$151:$DG$151,0)),0)+IFERROR(INDEX('Hoja de Trabajo para listado'!$CD$155:$DC$1048576,MATCH($A678,'Hoja de Trabajo para listado'!$CD$155:$CD$1048576,0),MATCH((CUADRO!M$4&amp;$E678),'Hoja de Trabajo para listado'!$CD$151:$DC$151,0)),0)</f>
        <v>0</v>
      </c>
      <c r="N678" s="241">
        <f ca="1">+IFERROR(INDEX('Hoja de Trabajo para listado'!$A$155:$Z$1048576,MATCH($A678,'Hoja de Trabajo para listado'!$A$155:$A$1048576,0),MATCH((CUADRO!N$4&amp;$E678),'Hoja de Trabajo para listado'!$A$151:$Z$151,0)),0)+IFERROR(INDEX('Hoja de Trabajo para listado'!$AB$155:$BA$1048576,MATCH($A678,'Hoja de Trabajo para listado'!$AB$155:$AB$1048576,0),MATCH((CUADRO!N$4&amp;$E678),'Hoja de Trabajo para listado'!$AB$151:$BA$151,0)),0)+IFERROR(INDEX('Hoja de Trabajo para listado'!$BC$155:$CB$1048576,MATCH($A678,'Hoja de Trabajo para listado'!$BC$155:$BC$1048576,0),MATCH((CUADRO!N$4&amp;$E678),'Hoja de Trabajo para listado'!$BC$151:$CB$151,0)),0)+IFERROR(INDEX('Hoja de Trabajo para listado'!$DE$153:$DG$274,MATCH($A678,'Hoja de Trabajo para listado'!$DE$153:$DE$1048576,0),MATCH((CUADRO!N$4&amp;$E678),'Hoja de Trabajo para listado'!$DE$151:$DG$151,0)),0)+IFERROR(INDEX('Hoja de Trabajo para listado'!$CD$155:$DC$1048576,MATCH($A678,'Hoja de Trabajo para listado'!$CD$155:$CD$1048576,0),MATCH((CUADRO!N$4&amp;$E678),'Hoja de Trabajo para listado'!$CD$151:$DC$151,0)),0)</f>
        <v>0</v>
      </c>
      <c r="O678" s="241">
        <f ca="1">+IFERROR(INDEX('Hoja de Trabajo para listado'!$A$155:$Z$1048576,MATCH($A678,'Hoja de Trabajo para listado'!$A$155:$A$1048576,0),MATCH((CUADRO!O$4&amp;$E678),'Hoja de Trabajo para listado'!$A$151:$Z$151,0)),0)+IFERROR(INDEX('Hoja de Trabajo para listado'!$AB$155:$BA$1048576,MATCH($A678,'Hoja de Trabajo para listado'!$AB$155:$AB$1048576,0),MATCH((CUADRO!O$4&amp;$E678),'Hoja de Trabajo para listado'!$AB$151:$BA$151,0)),0)+IFERROR(INDEX('Hoja de Trabajo para listado'!$BC$155:$CB$1048576,MATCH($A678,'Hoja de Trabajo para listado'!$BC$155:$BC$1048576,0),MATCH((CUADRO!O$4&amp;$E678),'Hoja de Trabajo para listado'!$BC$151:$CB$151,0)),0)+IFERROR(INDEX('Hoja de Trabajo para listado'!$DE$153:$DG$274,MATCH($A678,'Hoja de Trabajo para listado'!$DE$153:$DE$1048576,0),MATCH((CUADRO!O$4&amp;$E678),'Hoja de Trabajo para listado'!$DE$151:$DG$151,0)),0)+IFERROR(INDEX('Hoja de Trabajo para listado'!$CD$155:$DC$1048576,MATCH($A678,'Hoja de Trabajo para listado'!$CD$155:$CD$1048576,0),MATCH((CUADRO!O$4&amp;$E678),'Hoja de Trabajo para listado'!$CD$151:$DC$151,0)),0)</f>
        <v>0</v>
      </c>
      <c r="P678" s="241">
        <f ca="1">+IFERROR(INDEX('Hoja de Trabajo para listado'!$A$155:$Z$1048576,MATCH($A678,'Hoja de Trabajo para listado'!$A$155:$A$1048576,0),MATCH((CUADRO!P$4&amp;$E678),'Hoja de Trabajo para listado'!$A$151:$Z$151,0)),0)+IFERROR(INDEX('Hoja de Trabajo para listado'!$AB$155:$BA$1048576,MATCH($A678,'Hoja de Trabajo para listado'!$AB$155:$AB$1048576,0),MATCH((CUADRO!P$4&amp;$E678),'Hoja de Trabajo para listado'!$AB$151:$BA$151,0)),0)+IFERROR(INDEX('Hoja de Trabajo para listado'!$BC$155:$CB$1048576,MATCH($A678,'Hoja de Trabajo para listado'!$BC$155:$BC$1048576,0),MATCH((CUADRO!P$4&amp;$E678),'Hoja de Trabajo para listado'!$BC$151:$CB$151,0)),0)+IFERROR(INDEX('Hoja de Trabajo para listado'!$DE$153:$DG$274,MATCH($A678,'Hoja de Trabajo para listado'!$DE$153:$DE$1048576,0),MATCH((CUADRO!P$4&amp;$E678),'Hoja de Trabajo para listado'!$DE$151:$DG$151,0)),0)+IFERROR(INDEX('Hoja de Trabajo para listado'!$CD$155:$DC$1048576,MATCH($A678,'Hoja de Trabajo para listado'!$CD$155:$CD$1048576,0),MATCH((CUADRO!P$4&amp;$E678),'Hoja de Trabajo para listado'!$CD$151:$DC$151,0)),0)</f>
        <v>0</v>
      </c>
      <c r="Q678" s="241">
        <f ca="1">+IFERROR(INDEX('Hoja de Trabajo para listado'!$A$155:$Z$1048576,MATCH($A678,'Hoja de Trabajo para listado'!$A$155:$A$1048576,0),MATCH((CUADRO!Q$4&amp;$E678),'Hoja de Trabajo para listado'!$A$151:$Z$151,0)),0)+IFERROR(INDEX('Hoja de Trabajo para listado'!$AB$155:$BA$1048576,MATCH($A678,'Hoja de Trabajo para listado'!$AB$155:$AB$1048576,0),MATCH((CUADRO!Q$4&amp;$E678),'Hoja de Trabajo para listado'!$AB$151:$BA$151,0)),0)+IFERROR(INDEX('Hoja de Trabajo para listado'!$BC$155:$CB$1048576,MATCH($A678,'Hoja de Trabajo para listado'!$BC$155:$BC$1048576,0),MATCH((CUADRO!Q$4&amp;$E678),'Hoja de Trabajo para listado'!$BC$151:$CB$151,0)),0)+IFERROR(INDEX('Hoja de Trabajo para listado'!$DE$153:$DG$274,MATCH($A678,'Hoja de Trabajo para listado'!$DE$153:$DE$1048576,0),MATCH((CUADRO!Q$4&amp;$E678),'Hoja de Trabajo para listado'!$DE$151:$DG$151,0)),0)+IFERROR(INDEX('Hoja de Trabajo para listado'!$CD$155:$DC$1048576,MATCH($A678,'Hoja de Trabajo para listado'!$CD$155:$CD$1048576,0),MATCH((CUADRO!Q$4&amp;$E678),'Hoja de Trabajo para listado'!$CD$151:$DC$151,0)),0)</f>
        <v>0</v>
      </c>
      <c r="R678" s="241">
        <f t="shared" ca="1" si="27"/>
        <v>0</v>
      </c>
      <c r="S678" s="247">
        <f ca="1">+R677+R678</f>
        <v>0</v>
      </c>
      <c r="T678" s="241">
        <f ca="1">+S678</f>
        <v>0</v>
      </c>
      <c r="U678" s="240">
        <f t="shared" si="28"/>
        <v>2</v>
      </c>
      <c r="V678" s="327" t="str">
        <f>+VLOOKUP(A678,bd_lista!$A$3:$E$592,5,FALSE)</f>
        <v>Gobiernos Autonomos Municipales</v>
      </c>
      <c r="W678" s="398"/>
      <c r="X678" s="240">
        <f>+VLOOKUP(A678,[4]Sheet1!$A$13:$D$744,4,FALSE)</f>
        <v>0</v>
      </c>
      <c r="Y678" s="240" t="e">
        <f>+VLOOKUP(X678,bd_lista!$A$3:$C$592,3,FALSE)</f>
        <v>#N/A</v>
      </c>
      <c r="Z678" s="288"/>
      <c r="AA678" s="289"/>
    </row>
    <row r="679" spans="1:27" customFormat="1" ht="15" hidden="1" customHeight="1">
      <c r="A679" s="32">
        <v>1304</v>
      </c>
      <c r="B679" s="393">
        <f>+A679</f>
        <v>1304</v>
      </c>
      <c r="C679" s="245" t="str">
        <f>+VLOOKUP(A679,bd_lista!$A$3:$C$592,3,FALSE)</f>
        <v>Gobierno Autónomo Municipal de Tiquipaya</v>
      </c>
      <c r="D679" s="395" t="str">
        <f>+C679</f>
        <v>Gobierno Autónomo Municipal de Tiquipaya</v>
      </c>
      <c r="E679" s="240" t="s">
        <v>1303</v>
      </c>
      <c r="F679" s="241">
        <f ca="1">+IFERROR(INDEX('Hoja de Trabajo para listado'!$A$155:$Z$1048576,MATCH($A679,'Hoja de Trabajo para listado'!$A$155:$A$1048576,0),MATCH((CUADRO!F$4&amp;$E679),'Hoja de Trabajo para listado'!$A$151:$Z$151,0)),0)+IFERROR(INDEX('Hoja de Trabajo para listado'!$AB$155:$BA$1048576,MATCH($A679,'Hoja de Trabajo para listado'!$AB$155:$AB$1048576,0),MATCH((CUADRO!F$4&amp;$E679),'Hoja de Trabajo para listado'!$AB$151:$BA$151,0)),0)+IFERROR(INDEX('Hoja de Trabajo para listado'!$BC$155:$CB$1048576,MATCH($A679,'Hoja de Trabajo para listado'!$BC$155:$BC$1048576,0),MATCH((CUADRO!F$4&amp;$E679),'Hoja de Trabajo para listado'!$BC$151:$CB$151,0)),0)+IFERROR(INDEX('Hoja de Trabajo para listado'!$DE$153:$DG$274,MATCH($A679,'Hoja de Trabajo para listado'!$DE$153:$DE$1048576,0),MATCH((CUADRO!F$4&amp;$E679),'Hoja de Trabajo para listado'!$DE$151:$DG$151,0)),0)+IFERROR(INDEX('Hoja de Trabajo para listado'!$CD$155:$DC$1048576,MATCH($A679,'Hoja de Trabajo para listado'!$CD$155:$CD$1048576,0),MATCH((CUADRO!F$4&amp;$E679),'Hoja de Trabajo para listado'!$CD$151:$DC$151,0)),0)</f>
        <v>0</v>
      </c>
      <c r="G679" s="241">
        <f ca="1">+IFERROR(INDEX('Hoja de Trabajo para listado'!$A$155:$Z$1048576,MATCH($A679,'Hoja de Trabajo para listado'!$A$155:$A$1048576,0),MATCH((CUADRO!G$4&amp;$E679),'Hoja de Trabajo para listado'!$A$151:$Z$151,0)),0)+IFERROR(INDEX('Hoja de Trabajo para listado'!$AB$155:$BA$1048576,MATCH($A679,'Hoja de Trabajo para listado'!$AB$155:$AB$1048576,0),MATCH((CUADRO!G$4&amp;$E679),'Hoja de Trabajo para listado'!$AB$151:$BA$151,0)),0)+IFERROR(INDEX('Hoja de Trabajo para listado'!$BC$155:$CB$1048576,MATCH($A679,'Hoja de Trabajo para listado'!$BC$155:$BC$1048576,0),MATCH((CUADRO!G$4&amp;$E679),'Hoja de Trabajo para listado'!$BC$151:$CB$151,0)),0)+IFERROR(INDEX('Hoja de Trabajo para listado'!$DE$153:$DG$274,MATCH($A679,'Hoja de Trabajo para listado'!$DE$153:$DE$1048576,0),MATCH((CUADRO!G$4&amp;$E679),'Hoja de Trabajo para listado'!$DE$151:$DG$151,0)),0)+IFERROR(INDEX('Hoja de Trabajo para listado'!$CD$155:$DC$1048576,MATCH($A679,'Hoja de Trabajo para listado'!$CD$155:$CD$1048576,0),MATCH((CUADRO!G$4&amp;$E679),'Hoja de Trabajo para listado'!$CD$151:$DC$151,0)),0)</f>
        <v>0</v>
      </c>
      <c r="H679" s="241">
        <f ca="1">+IFERROR(INDEX('Hoja de Trabajo para listado'!$A$155:$Z$1048576,MATCH($A679,'Hoja de Trabajo para listado'!$A$155:$A$1048576,0),MATCH((CUADRO!H$4&amp;$E679),'Hoja de Trabajo para listado'!$A$151:$Z$151,0)),0)+IFERROR(INDEX('Hoja de Trabajo para listado'!$AB$155:$BA$1048576,MATCH($A679,'Hoja de Trabajo para listado'!$AB$155:$AB$1048576,0),MATCH((CUADRO!H$4&amp;$E679),'Hoja de Trabajo para listado'!$AB$151:$BA$151,0)),0)+IFERROR(INDEX('Hoja de Trabajo para listado'!$BC$155:$CB$1048576,MATCH($A679,'Hoja de Trabajo para listado'!$BC$155:$BC$1048576,0),MATCH((CUADRO!H$4&amp;$E679),'Hoja de Trabajo para listado'!$BC$151:$CB$151,0)),0)+IFERROR(INDEX('Hoja de Trabajo para listado'!$DE$153:$DG$274,MATCH($A679,'Hoja de Trabajo para listado'!$DE$153:$DE$1048576,0),MATCH((CUADRO!H$4&amp;$E679),'Hoja de Trabajo para listado'!$DE$151:$DG$151,0)),0)+IFERROR(INDEX('Hoja de Trabajo para listado'!$CD$155:$DC$1048576,MATCH($A679,'Hoja de Trabajo para listado'!$CD$155:$CD$1048576,0),MATCH((CUADRO!H$4&amp;$E679),'Hoja de Trabajo para listado'!$CD$151:$DC$151,0)),0)</f>
        <v>0</v>
      </c>
      <c r="I679" s="241">
        <f ca="1">+IFERROR(INDEX('Hoja de Trabajo para listado'!$A$155:$Z$1048576,MATCH($A679,'Hoja de Trabajo para listado'!$A$155:$A$1048576,0),MATCH((CUADRO!I$4&amp;$E679),'Hoja de Trabajo para listado'!$A$151:$Z$151,0)),0)+IFERROR(INDEX('Hoja de Trabajo para listado'!$AB$155:$BA$1048576,MATCH($A679,'Hoja de Trabajo para listado'!$AB$155:$AB$1048576,0),MATCH((CUADRO!I$4&amp;$E679),'Hoja de Trabajo para listado'!$AB$151:$BA$151,0)),0)+IFERROR(INDEX('Hoja de Trabajo para listado'!$BC$155:$CB$1048576,MATCH($A679,'Hoja de Trabajo para listado'!$BC$155:$BC$1048576,0),MATCH((CUADRO!I$4&amp;$E679),'Hoja de Trabajo para listado'!$BC$151:$CB$151,0)),0)+IFERROR(INDEX('Hoja de Trabajo para listado'!$DE$153:$DG$274,MATCH($A679,'Hoja de Trabajo para listado'!$DE$153:$DE$1048576,0),MATCH((CUADRO!I$4&amp;$E679),'Hoja de Trabajo para listado'!$DE$151:$DG$151,0)),0)+IFERROR(INDEX('Hoja de Trabajo para listado'!$CD$155:$DC$1048576,MATCH($A679,'Hoja de Trabajo para listado'!$CD$155:$CD$1048576,0),MATCH((CUADRO!I$4&amp;$E679),'Hoja de Trabajo para listado'!$CD$151:$DC$151,0)),0)</f>
        <v>0</v>
      </c>
      <c r="J679" s="241">
        <f ca="1">+IFERROR(INDEX('Hoja de Trabajo para listado'!$A$155:$Z$1048576,MATCH($A679,'Hoja de Trabajo para listado'!$A$155:$A$1048576,0),MATCH((CUADRO!J$4&amp;$E679),'Hoja de Trabajo para listado'!$A$151:$Z$151,0)),0)+IFERROR(INDEX('Hoja de Trabajo para listado'!$AB$155:$BA$1048576,MATCH($A679,'Hoja de Trabajo para listado'!$AB$155:$AB$1048576,0),MATCH((CUADRO!J$4&amp;$E679),'Hoja de Trabajo para listado'!$AB$151:$BA$151,0)),0)+IFERROR(INDEX('Hoja de Trabajo para listado'!$BC$155:$CB$1048576,MATCH($A679,'Hoja de Trabajo para listado'!$BC$155:$BC$1048576,0),MATCH((CUADRO!J$4&amp;$E679),'Hoja de Trabajo para listado'!$BC$151:$CB$151,0)),0)+IFERROR(INDEX('Hoja de Trabajo para listado'!$DE$153:$DG$274,MATCH($A679,'Hoja de Trabajo para listado'!$DE$153:$DE$1048576,0),MATCH((CUADRO!J$4&amp;$E679),'Hoja de Trabajo para listado'!$DE$151:$DG$151,0)),0)+IFERROR(INDEX('Hoja de Trabajo para listado'!$CD$155:$DC$1048576,MATCH($A679,'Hoja de Trabajo para listado'!$CD$155:$CD$1048576,0),MATCH((CUADRO!J$4&amp;$E679),'Hoja de Trabajo para listado'!$CD$151:$DC$151,0)),0)</f>
        <v>0</v>
      </c>
      <c r="K679" s="241">
        <f ca="1">+IFERROR(INDEX('Hoja de Trabajo para listado'!$A$155:$Z$1048576,MATCH($A679,'Hoja de Trabajo para listado'!$A$155:$A$1048576,0),MATCH((CUADRO!K$4&amp;$E679),'Hoja de Trabajo para listado'!$A$151:$Z$151,0)),0)+IFERROR(INDEX('Hoja de Trabajo para listado'!$AB$155:$BA$1048576,MATCH($A679,'Hoja de Trabajo para listado'!$AB$155:$AB$1048576,0),MATCH((CUADRO!K$4&amp;$E679),'Hoja de Trabajo para listado'!$AB$151:$BA$151,0)),0)+IFERROR(INDEX('Hoja de Trabajo para listado'!$BC$155:$CB$1048576,MATCH($A679,'Hoja de Trabajo para listado'!$BC$155:$BC$1048576,0),MATCH((CUADRO!K$4&amp;$E679),'Hoja de Trabajo para listado'!$BC$151:$CB$151,0)),0)+IFERROR(INDEX('Hoja de Trabajo para listado'!$DE$153:$DG$274,MATCH($A679,'Hoja de Trabajo para listado'!$DE$153:$DE$1048576,0),MATCH((CUADRO!K$4&amp;$E679),'Hoja de Trabajo para listado'!$DE$151:$DG$151,0)),0)+IFERROR(INDEX('Hoja de Trabajo para listado'!$CD$155:$DC$1048576,MATCH($A679,'Hoja de Trabajo para listado'!$CD$155:$CD$1048576,0),MATCH((CUADRO!K$4&amp;$E679),'Hoja de Trabajo para listado'!$CD$151:$DC$151,0)),0)</f>
        <v>0</v>
      </c>
      <c r="L679" s="241">
        <f ca="1">+IFERROR(INDEX('Hoja de Trabajo para listado'!$A$155:$Z$1048576,MATCH($A679,'Hoja de Trabajo para listado'!$A$155:$A$1048576,0),MATCH((CUADRO!L$4&amp;$E679),'Hoja de Trabajo para listado'!$A$151:$Z$151,0)),0)+IFERROR(INDEX('Hoja de Trabajo para listado'!$AB$155:$BA$1048576,MATCH($A679,'Hoja de Trabajo para listado'!$AB$155:$AB$1048576,0),MATCH((CUADRO!L$4&amp;$E679),'Hoja de Trabajo para listado'!$AB$151:$BA$151,0)),0)+IFERROR(INDEX('Hoja de Trabajo para listado'!$BC$155:$CB$1048576,MATCH($A679,'Hoja de Trabajo para listado'!$BC$155:$BC$1048576,0),MATCH((CUADRO!L$4&amp;$E679),'Hoja de Trabajo para listado'!$BC$151:$CB$151,0)),0)+IFERROR(INDEX('Hoja de Trabajo para listado'!$DE$153:$DG$274,MATCH($A679,'Hoja de Trabajo para listado'!$DE$153:$DE$1048576,0),MATCH((CUADRO!L$4&amp;$E679),'Hoja de Trabajo para listado'!$DE$151:$DG$151,0)),0)+IFERROR(INDEX('Hoja de Trabajo para listado'!$CD$155:$DC$1048576,MATCH($A679,'Hoja de Trabajo para listado'!$CD$155:$CD$1048576,0),MATCH((CUADRO!L$4&amp;$E679),'Hoja de Trabajo para listado'!$CD$151:$DC$151,0)),0)</f>
        <v>0</v>
      </c>
      <c r="M679" s="241">
        <f ca="1">+IFERROR(INDEX('Hoja de Trabajo para listado'!$A$155:$Z$1048576,MATCH($A679,'Hoja de Trabajo para listado'!$A$155:$A$1048576,0),MATCH((CUADRO!M$4&amp;$E679),'Hoja de Trabajo para listado'!$A$151:$Z$151,0)),0)+IFERROR(INDEX('Hoja de Trabajo para listado'!$AB$155:$BA$1048576,MATCH($A679,'Hoja de Trabajo para listado'!$AB$155:$AB$1048576,0),MATCH((CUADRO!M$4&amp;$E679),'Hoja de Trabajo para listado'!$AB$151:$BA$151,0)),0)+IFERROR(INDEX('Hoja de Trabajo para listado'!$BC$155:$CB$1048576,MATCH($A679,'Hoja de Trabajo para listado'!$BC$155:$BC$1048576,0),MATCH((CUADRO!M$4&amp;$E679),'Hoja de Trabajo para listado'!$BC$151:$CB$151,0)),0)+IFERROR(INDEX('Hoja de Trabajo para listado'!$DE$153:$DG$274,MATCH($A679,'Hoja de Trabajo para listado'!$DE$153:$DE$1048576,0),MATCH((CUADRO!M$4&amp;$E679),'Hoja de Trabajo para listado'!$DE$151:$DG$151,0)),0)+IFERROR(INDEX('Hoja de Trabajo para listado'!$CD$155:$DC$1048576,MATCH($A679,'Hoja de Trabajo para listado'!$CD$155:$CD$1048576,0),MATCH((CUADRO!M$4&amp;$E679),'Hoja de Trabajo para listado'!$CD$151:$DC$151,0)),0)</f>
        <v>0</v>
      </c>
      <c r="N679" s="241">
        <f ca="1">+IFERROR(INDEX('Hoja de Trabajo para listado'!$A$155:$Z$1048576,MATCH($A679,'Hoja de Trabajo para listado'!$A$155:$A$1048576,0),MATCH((CUADRO!N$4&amp;$E679),'Hoja de Trabajo para listado'!$A$151:$Z$151,0)),0)+IFERROR(INDEX('Hoja de Trabajo para listado'!$AB$155:$BA$1048576,MATCH($A679,'Hoja de Trabajo para listado'!$AB$155:$AB$1048576,0),MATCH((CUADRO!N$4&amp;$E679),'Hoja de Trabajo para listado'!$AB$151:$BA$151,0)),0)+IFERROR(INDEX('Hoja de Trabajo para listado'!$BC$155:$CB$1048576,MATCH($A679,'Hoja de Trabajo para listado'!$BC$155:$BC$1048576,0),MATCH((CUADRO!N$4&amp;$E679),'Hoja de Trabajo para listado'!$BC$151:$CB$151,0)),0)+IFERROR(INDEX('Hoja de Trabajo para listado'!$DE$153:$DG$274,MATCH($A679,'Hoja de Trabajo para listado'!$DE$153:$DE$1048576,0),MATCH((CUADRO!N$4&amp;$E679),'Hoja de Trabajo para listado'!$DE$151:$DG$151,0)),0)+IFERROR(INDEX('Hoja de Trabajo para listado'!$CD$155:$DC$1048576,MATCH($A679,'Hoja de Trabajo para listado'!$CD$155:$CD$1048576,0),MATCH((CUADRO!N$4&amp;$E679),'Hoja de Trabajo para listado'!$CD$151:$DC$151,0)),0)</f>
        <v>0</v>
      </c>
      <c r="O679" s="241">
        <f ca="1">+IFERROR(INDEX('Hoja de Trabajo para listado'!$A$155:$Z$1048576,MATCH($A679,'Hoja de Trabajo para listado'!$A$155:$A$1048576,0),MATCH((CUADRO!O$4&amp;$E679),'Hoja de Trabajo para listado'!$A$151:$Z$151,0)),0)+IFERROR(INDEX('Hoja de Trabajo para listado'!$AB$155:$BA$1048576,MATCH($A679,'Hoja de Trabajo para listado'!$AB$155:$AB$1048576,0),MATCH((CUADRO!O$4&amp;$E679),'Hoja de Trabajo para listado'!$AB$151:$BA$151,0)),0)+IFERROR(INDEX('Hoja de Trabajo para listado'!$BC$155:$CB$1048576,MATCH($A679,'Hoja de Trabajo para listado'!$BC$155:$BC$1048576,0),MATCH((CUADRO!O$4&amp;$E679),'Hoja de Trabajo para listado'!$BC$151:$CB$151,0)),0)+IFERROR(INDEX('Hoja de Trabajo para listado'!$DE$153:$DG$274,MATCH($A679,'Hoja de Trabajo para listado'!$DE$153:$DE$1048576,0),MATCH((CUADRO!O$4&amp;$E679),'Hoja de Trabajo para listado'!$DE$151:$DG$151,0)),0)+IFERROR(INDEX('Hoja de Trabajo para listado'!$CD$155:$DC$1048576,MATCH($A679,'Hoja de Trabajo para listado'!$CD$155:$CD$1048576,0),MATCH((CUADRO!O$4&amp;$E679),'Hoja de Trabajo para listado'!$CD$151:$DC$151,0)),0)</f>
        <v>0</v>
      </c>
      <c r="P679" s="241">
        <f ca="1">+IFERROR(INDEX('Hoja de Trabajo para listado'!$A$155:$Z$1048576,MATCH($A679,'Hoja de Trabajo para listado'!$A$155:$A$1048576,0),MATCH((CUADRO!P$4&amp;$E679),'Hoja de Trabajo para listado'!$A$151:$Z$151,0)),0)+IFERROR(INDEX('Hoja de Trabajo para listado'!$AB$155:$BA$1048576,MATCH($A679,'Hoja de Trabajo para listado'!$AB$155:$AB$1048576,0),MATCH((CUADRO!P$4&amp;$E679),'Hoja de Trabajo para listado'!$AB$151:$BA$151,0)),0)+IFERROR(INDEX('Hoja de Trabajo para listado'!$BC$155:$CB$1048576,MATCH($A679,'Hoja de Trabajo para listado'!$BC$155:$BC$1048576,0),MATCH((CUADRO!P$4&amp;$E679),'Hoja de Trabajo para listado'!$BC$151:$CB$151,0)),0)+IFERROR(INDEX('Hoja de Trabajo para listado'!$DE$153:$DG$274,MATCH($A679,'Hoja de Trabajo para listado'!$DE$153:$DE$1048576,0),MATCH((CUADRO!P$4&amp;$E679),'Hoja de Trabajo para listado'!$DE$151:$DG$151,0)),0)+IFERROR(INDEX('Hoja de Trabajo para listado'!$CD$155:$DC$1048576,MATCH($A679,'Hoja de Trabajo para listado'!$CD$155:$CD$1048576,0),MATCH((CUADRO!P$4&amp;$E679),'Hoja de Trabajo para listado'!$CD$151:$DC$151,0)),0)</f>
        <v>0</v>
      </c>
      <c r="Q679" s="241">
        <f ca="1">+IFERROR(INDEX('Hoja de Trabajo para listado'!$A$155:$Z$1048576,MATCH($A679,'Hoja de Trabajo para listado'!$A$155:$A$1048576,0),MATCH((CUADRO!Q$4&amp;$E679),'Hoja de Trabajo para listado'!$A$151:$Z$151,0)),0)+IFERROR(INDEX('Hoja de Trabajo para listado'!$AB$155:$BA$1048576,MATCH($A679,'Hoja de Trabajo para listado'!$AB$155:$AB$1048576,0),MATCH((CUADRO!Q$4&amp;$E679),'Hoja de Trabajo para listado'!$AB$151:$BA$151,0)),0)+IFERROR(INDEX('Hoja de Trabajo para listado'!$BC$155:$CB$1048576,MATCH($A679,'Hoja de Trabajo para listado'!$BC$155:$BC$1048576,0),MATCH((CUADRO!Q$4&amp;$E679),'Hoja de Trabajo para listado'!$BC$151:$CB$151,0)),0)+IFERROR(INDEX('Hoja de Trabajo para listado'!$DE$153:$DG$274,MATCH($A679,'Hoja de Trabajo para listado'!$DE$153:$DE$1048576,0),MATCH((CUADRO!Q$4&amp;$E679),'Hoja de Trabajo para listado'!$DE$151:$DG$151,0)),0)+IFERROR(INDEX('Hoja de Trabajo para listado'!$CD$155:$DC$1048576,MATCH($A679,'Hoja de Trabajo para listado'!$CD$155:$CD$1048576,0),MATCH((CUADRO!Q$4&amp;$E679),'Hoja de Trabajo para listado'!$CD$151:$DC$151,0)),0)</f>
        <v>0</v>
      </c>
      <c r="R679" s="241">
        <f t="shared" ca="1" si="27"/>
        <v>0</v>
      </c>
      <c r="S679" s="247"/>
      <c r="T679" s="241">
        <f ca="1">+T680</f>
        <v>0</v>
      </c>
      <c r="U679" s="240">
        <f t="shared" si="28"/>
        <v>1</v>
      </c>
      <c r="V679" s="327" t="str">
        <f>+VLOOKUP(A679,bd_lista!$A$3:$E$592,5,FALSE)</f>
        <v>Gobiernos Autonomos Municipales</v>
      </c>
      <c r="W679" s="397" t="str">
        <f>+V679</f>
        <v>Gobiernos Autonomos Municipales</v>
      </c>
      <c r="X679" s="240">
        <f>+VLOOKUP(A679,[4]Sheet1!$A$13:$D$744,4,FALSE)</f>
        <v>0</v>
      </c>
      <c r="Y679" s="240" t="e">
        <f>+VLOOKUP(X679,bd_lista!$A$3:$C$592,3,FALSE)</f>
        <v>#N/A</v>
      </c>
      <c r="Z679" s="290">
        <f>+X679</f>
        <v>0</v>
      </c>
      <c r="AA679" s="291" t="e">
        <f>+Y679</f>
        <v>#N/A</v>
      </c>
    </row>
    <row r="680" spans="1:27" customFormat="1" ht="15" hidden="1" customHeight="1">
      <c r="A680" s="32">
        <v>1304</v>
      </c>
      <c r="B680" s="394"/>
      <c r="C680" s="245" t="str">
        <f>+VLOOKUP(A680,bd_lista!$A$3:$C$592,3,FALSE)</f>
        <v>Gobierno Autónomo Municipal de Tiquipaya</v>
      </c>
      <c r="D680" s="396"/>
      <c r="E680" s="242" t="s">
        <v>1304</v>
      </c>
      <c r="F680" s="241">
        <f ca="1">+IFERROR(INDEX('Hoja de Trabajo para listado'!$A$155:$Z$1048576,MATCH($A680,'Hoja de Trabajo para listado'!$A$155:$A$1048576,0),MATCH((CUADRO!F$4&amp;$E680),'Hoja de Trabajo para listado'!$A$151:$Z$151,0)),0)+IFERROR(INDEX('Hoja de Trabajo para listado'!$AB$155:$BA$1048576,MATCH($A680,'Hoja de Trabajo para listado'!$AB$155:$AB$1048576,0),MATCH((CUADRO!F$4&amp;$E680),'Hoja de Trabajo para listado'!$AB$151:$BA$151,0)),0)+IFERROR(INDEX('Hoja de Trabajo para listado'!$BC$155:$CB$1048576,MATCH($A680,'Hoja de Trabajo para listado'!$BC$155:$BC$1048576,0),MATCH((CUADRO!F$4&amp;$E680),'Hoja de Trabajo para listado'!$BC$151:$CB$151,0)),0)+IFERROR(INDEX('Hoja de Trabajo para listado'!$DE$153:$DG$274,MATCH($A680,'Hoja de Trabajo para listado'!$DE$153:$DE$1048576,0),MATCH((CUADRO!F$4&amp;$E680),'Hoja de Trabajo para listado'!$DE$151:$DG$151,0)),0)+IFERROR(INDEX('Hoja de Trabajo para listado'!$CD$155:$DC$1048576,MATCH($A680,'Hoja de Trabajo para listado'!$CD$155:$CD$1048576,0),MATCH((CUADRO!F$4&amp;$E680),'Hoja de Trabajo para listado'!$CD$151:$DC$151,0)),0)</f>
        <v>0</v>
      </c>
      <c r="G680" s="241">
        <f ca="1">+IFERROR(INDEX('Hoja de Trabajo para listado'!$A$155:$Z$1048576,MATCH($A680,'Hoja de Trabajo para listado'!$A$155:$A$1048576,0),MATCH((CUADRO!G$4&amp;$E680),'Hoja de Trabajo para listado'!$A$151:$Z$151,0)),0)+IFERROR(INDEX('Hoja de Trabajo para listado'!$AB$155:$BA$1048576,MATCH($A680,'Hoja de Trabajo para listado'!$AB$155:$AB$1048576,0),MATCH((CUADRO!G$4&amp;$E680),'Hoja de Trabajo para listado'!$AB$151:$BA$151,0)),0)+IFERROR(INDEX('Hoja de Trabajo para listado'!$BC$155:$CB$1048576,MATCH($A680,'Hoja de Trabajo para listado'!$BC$155:$BC$1048576,0),MATCH((CUADRO!G$4&amp;$E680),'Hoja de Trabajo para listado'!$BC$151:$CB$151,0)),0)+IFERROR(INDEX('Hoja de Trabajo para listado'!$DE$153:$DG$274,MATCH($A680,'Hoja de Trabajo para listado'!$DE$153:$DE$1048576,0),MATCH((CUADRO!G$4&amp;$E680),'Hoja de Trabajo para listado'!$DE$151:$DG$151,0)),0)+IFERROR(INDEX('Hoja de Trabajo para listado'!$CD$155:$DC$1048576,MATCH($A680,'Hoja de Trabajo para listado'!$CD$155:$CD$1048576,0),MATCH((CUADRO!G$4&amp;$E680),'Hoja de Trabajo para listado'!$CD$151:$DC$151,0)),0)</f>
        <v>0</v>
      </c>
      <c r="H680" s="241">
        <f ca="1">+IFERROR(INDEX('Hoja de Trabajo para listado'!$A$155:$Z$1048576,MATCH($A680,'Hoja de Trabajo para listado'!$A$155:$A$1048576,0),MATCH((CUADRO!H$4&amp;$E680),'Hoja de Trabajo para listado'!$A$151:$Z$151,0)),0)+IFERROR(INDEX('Hoja de Trabajo para listado'!$AB$155:$BA$1048576,MATCH($A680,'Hoja de Trabajo para listado'!$AB$155:$AB$1048576,0),MATCH((CUADRO!H$4&amp;$E680),'Hoja de Trabajo para listado'!$AB$151:$BA$151,0)),0)+IFERROR(INDEX('Hoja de Trabajo para listado'!$BC$155:$CB$1048576,MATCH($A680,'Hoja de Trabajo para listado'!$BC$155:$BC$1048576,0),MATCH((CUADRO!H$4&amp;$E680),'Hoja de Trabajo para listado'!$BC$151:$CB$151,0)),0)+IFERROR(INDEX('Hoja de Trabajo para listado'!$DE$153:$DG$274,MATCH($A680,'Hoja de Trabajo para listado'!$DE$153:$DE$1048576,0),MATCH((CUADRO!H$4&amp;$E680),'Hoja de Trabajo para listado'!$DE$151:$DG$151,0)),0)+IFERROR(INDEX('Hoja de Trabajo para listado'!$CD$155:$DC$1048576,MATCH($A680,'Hoja de Trabajo para listado'!$CD$155:$CD$1048576,0),MATCH((CUADRO!H$4&amp;$E680),'Hoja de Trabajo para listado'!$CD$151:$DC$151,0)),0)</f>
        <v>0</v>
      </c>
      <c r="I680" s="241">
        <f ca="1">+IFERROR(INDEX('Hoja de Trabajo para listado'!$A$155:$Z$1048576,MATCH($A680,'Hoja de Trabajo para listado'!$A$155:$A$1048576,0),MATCH((CUADRO!I$4&amp;$E680),'Hoja de Trabajo para listado'!$A$151:$Z$151,0)),0)+IFERROR(INDEX('Hoja de Trabajo para listado'!$AB$155:$BA$1048576,MATCH($A680,'Hoja de Trabajo para listado'!$AB$155:$AB$1048576,0),MATCH((CUADRO!I$4&amp;$E680),'Hoja de Trabajo para listado'!$AB$151:$BA$151,0)),0)+IFERROR(INDEX('Hoja de Trabajo para listado'!$BC$155:$CB$1048576,MATCH($A680,'Hoja de Trabajo para listado'!$BC$155:$BC$1048576,0),MATCH((CUADRO!I$4&amp;$E680),'Hoja de Trabajo para listado'!$BC$151:$CB$151,0)),0)+IFERROR(INDEX('Hoja de Trabajo para listado'!$DE$153:$DG$274,MATCH($A680,'Hoja de Trabajo para listado'!$DE$153:$DE$1048576,0),MATCH((CUADRO!I$4&amp;$E680),'Hoja de Trabajo para listado'!$DE$151:$DG$151,0)),0)+IFERROR(INDEX('Hoja de Trabajo para listado'!$CD$155:$DC$1048576,MATCH($A680,'Hoja de Trabajo para listado'!$CD$155:$CD$1048576,0),MATCH((CUADRO!I$4&amp;$E680),'Hoja de Trabajo para listado'!$CD$151:$DC$151,0)),0)</f>
        <v>0</v>
      </c>
      <c r="J680" s="241">
        <f ca="1">+IFERROR(INDEX('Hoja de Trabajo para listado'!$A$155:$Z$1048576,MATCH($A680,'Hoja de Trabajo para listado'!$A$155:$A$1048576,0),MATCH((CUADRO!J$4&amp;$E680),'Hoja de Trabajo para listado'!$A$151:$Z$151,0)),0)+IFERROR(INDEX('Hoja de Trabajo para listado'!$AB$155:$BA$1048576,MATCH($A680,'Hoja de Trabajo para listado'!$AB$155:$AB$1048576,0),MATCH((CUADRO!J$4&amp;$E680),'Hoja de Trabajo para listado'!$AB$151:$BA$151,0)),0)+IFERROR(INDEX('Hoja de Trabajo para listado'!$BC$155:$CB$1048576,MATCH($A680,'Hoja de Trabajo para listado'!$BC$155:$BC$1048576,0),MATCH((CUADRO!J$4&amp;$E680),'Hoja de Trabajo para listado'!$BC$151:$CB$151,0)),0)+IFERROR(INDEX('Hoja de Trabajo para listado'!$DE$153:$DG$274,MATCH($A680,'Hoja de Trabajo para listado'!$DE$153:$DE$1048576,0),MATCH((CUADRO!J$4&amp;$E680),'Hoja de Trabajo para listado'!$DE$151:$DG$151,0)),0)+IFERROR(INDEX('Hoja de Trabajo para listado'!$CD$155:$DC$1048576,MATCH($A680,'Hoja de Trabajo para listado'!$CD$155:$CD$1048576,0),MATCH((CUADRO!J$4&amp;$E680),'Hoja de Trabajo para listado'!$CD$151:$DC$151,0)),0)</f>
        <v>0</v>
      </c>
      <c r="K680" s="241">
        <f ca="1">+IFERROR(INDEX('Hoja de Trabajo para listado'!$A$155:$Z$1048576,MATCH($A680,'Hoja de Trabajo para listado'!$A$155:$A$1048576,0),MATCH((CUADRO!K$4&amp;$E680),'Hoja de Trabajo para listado'!$A$151:$Z$151,0)),0)+IFERROR(INDEX('Hoja de Trabajo para listado'!$AB$155:$BA$1048576,MATCH($A680,'Hoja de Trabajo para listado'!$AB$155:$AB$1048576,0),MATCH((CUADRO!K$4&amp;$E680),'Hoja de Trabajo para listado'!$AB$151:$BA$151,0)),0)+IFERROR(INDEX('Hoja de Trabajo para listado'!$BC$155:$CB$1048576,MATCH($A680,'Hoja de Trabajo para listado'!$BC$155:$BC$1048576,0),MATCH((CUADRO!K$4&amp;$E680),'Hoja de Trabajo para listado'!$BC$151:$CB$151,0)),0)+IFERROR(INDEX('Hoja de Trabajo para listado'!$DE$153:$DG$274,MATCH($A680,'Hoja de Trabajo para listado'!$DE$153:$DE$1048576,0),MATCH((CUADRO!K$4&amp;$E680),'Hoja de Trabajo para listado'!$DE$151:$DG$151,0)),0)+IFERROR(INDEX('Hoja de Trabajo para listado'!$CD$155:$DC$1048576,MATCH($A680,'Hoja de Trabajo para listado'!$CD$155:$CD$1048576,0),MATCH((CUADRO!K$4&amp;$E680),'Hoja de Trabajo para listado'!$CD$151:$DC$151,0)),0)</f>
        <v>0</v>
      </c>
      <c r="L680" s="241">
        <f ca="1">+IFERROR(INDEX('Hoja de Trabajo para listado'!$A$155:$Z$1048576,MATCH($A680,'Hoja de Trabajo para listado'!$A$155:$A$1048576,0),MATCH((CUADRO!L$4&amp;$E680),'Hoja de Trabajo para listado'!$A$151:$Z$151,0)),0)+IFERROR(INDEX('Hoja de Trabajo para listado'!$AB$155:$BA$1048576,MATCH($A680,'Hoja de Trabajo para listado'!$AB$155:$AB$1048576,0),MATCH((CUADRO!L$4&amp;$E680),'Hoja de Trabajo para listado'!$AB$151:$BA$151,0)),0)+IFERROR(INDEX('Hoja de Trabajo para listado'!$BC$155:$CB$1048576,MATCH($A680,'Hoja de Trabajo para listado'!$BC$155:$BC$1048576,0),MATCH((CUADRO!L$4&amp;$E680),'Hoja de Trabajo para listado'!$BC$151:$CB$151,0)),0)+IFERROR(INDEX('Hoja de Trabajo para listado'!$DE$153:$DG$274,MATCH($A680,'Hoja de Trabajo para listado'!$DE$153:$DE$1048576,0),MATCH((CUADRO!L$4&amp;$E680),'Hoja de Trabajo para listado'!$DE$151:$DG$151,0)),0)+IFERROR(INDEX('Hoja de Trabajo para listado'!$CD$155:$DC$1048576,MATCH($A680,'Hoja de Trabajo para listado'!$CD$155:$CD$1048576,0),MATCH((CUADRO!L$4&amp;$E680),'Hoja de Trabajo para listado'!$CD$151:$DC$151,0)),0)</f>
        <v>0</v>
      </c>
      <c r="M680" s="241">
        <f ca="1">+IFERROR(INDEX('Hoja de Trabajo para listado'!$A$155:$Z$1048576,MATCH($A680,'Hoja de Trabajo para listado'!$A$155:$A$1048576,0),MATCH((CUADRO!M$4&amp;$E680),'Hoja de Trabajo para listado'!$A$151:$Z$151,0)),0)+IFERROR(INDEX('Hoja de Trabajo para listado'!$AB$155:$BA$1048576,MATCH($A680,'Hoja de Trabajo para listado'!$AB$155:$AB$1048576,0),MATCH((CUADRO!M$4&amp;$E680),'Hoja de Trabajo para listado'!$AB$151:$BA$151,0)),0)+IFERROR(INDEX('Hoja de Trabajo para listado'!$BC$155:$CB$1048576,MATCH($A680,'Hoja de Trabajo para listado'!$BC$155:$BC$1048576,0),MATCH((CUADRO!M$4&amp;$E680),'Hoja de Trabajo para listado'!$BC$151:$CB$151,0)),0)+IFERROR(INDEX('Hoja de Trabajo para listado'!$DE$153:$DG$274,MATCH($A680,'Hoja de Trabajo para listado'!$DE$153:$DE$1048576,0),MATCH((CUADRO!M$4&amp;$E680),'Hoja de Trabajo para listado'!$DE$151:$DG$151,0)),0)+IFERROR(INDEX('Hoja de Trabajo para listado'!$CD$155:$DC$1048576,MATCH($A680,'Hoja de Trabajo para listado'!$CD$155:$CD$1048576,0),MATCH((CUADRO!M$4&amp;$E680),'Hoja de Trabajo para listado'!$CD$151:$DC$151,0)),0)</f>
        <v>0</v>
      </c>
      <c r="N680" s="241">
        <f ca="1">+IFERROR(INDEX('Hoja de Trabajo para listado'!$A$155:$Z$1048576,MATCH($A680,'Hoja de Trabajo para listado'!$A$155:$A$1048576,0),MATCH((CUADRO!N$4&amp;$E680),'Hoja de Trabajo para listado'!$A$151:$Z$151,0)),0)+IFERROR(INDEX('Hoja de Trabajo para listado'!$AB$155:$BA$1048576,MATCH($A680,'Hoja de Trabajo para listado'!$AB$155:$AB$1048576,0),MATCH((CUADRO!N$4&amp;$E680),'Hoja de Trabajo para listado'!$AB$151:$BA$151,0)),0)+IFERROR(INDEX('Hoja de Trabajo para listado'!$BC$155:$CB$1048576,MATCH($A680,'Hoja de Trabajo para listado'!$BC$155:$BC$1048576,0),MATCH((CUADRO!N$4&amp;$E680),'Hoja de Trabajo para listado'!$BC$151:$CB$151,0)),0)+IFERROR(INDEX('Hoja de Trabajo para listado'!$DE$153:$DG$274,MATCH($A680,'Hoja de Trabajo para listado'!$DE$153:$DE$1048576,0),MATCH((CUADRO!N$4&amp;$E680),'Hoja de Trabajo para listado'!$DE$151:$DG$151,0)),0)+IFERROR(INDEX('Hoja de Trabajo para listado'!$CD$155:$DC$1048576,MATCH($A680,'Hoja de Trabajo para listado'!$CD$155:$CD$1048576,0),MATCH((CUADRO!N$4&amp;$E680),'Hoja de Trabajo para listado'!$CD$151:$DC$151,0)),0)</f>
        <v>0</v>
      </c>
      <c r="O680" s="241">
        <f ca="1">+IFERROR(INDEX('Hoja de Trabajo para listado'!$A$155:$Z$1048576,MATCH($A680,'Hoja de Trabajo para listado'!$A$155:$A$1048576,0),MATCH((CUADRO!O$4&amp;$E680),'Hoja de Trabajo para listado'!$A$151:$Z$151,0)),0)+IFERROR(INDEX('Hoja de Trabajo para listado'!$AB$155:$BA$1048576,MATCH($A680,'Hoja de Trabajo para listado'!$AB$155:$AB$1048576,0),MATCH((CUADRO!O$4&amp;$E680),'Hoja de Trabajo para listado'!$AB$151:$BA$151,0)),0)+IFERROR(INDEX('Hoja de Trabajo para listado'!$BC$155:$CB$1048576,MATCH($A680,'Hoja de Trabajo para listado'!$BC$155:$BC$1048576,0),MATCH((CUADRO!O$4&amp;$E680),'Hoja de Trabajo para listado'!$BC$151:$CB$151,0)),0)+IFERROR(INDEX('Hoja de Trabajo para listado'!$DE$153:$DG$274,MATCH($A680,'Hoja de Trabajo para listado'!$DE$153:$DE$1048576,0),MATCH((CUADRO!O$4&amp;$E680),'Hoja de Trabajo para listado'!$DE$151:$DG$151,0)),0)+IFERROR(INDEX('Hoja de Trabajo para listado'!$CD$155:$DC$1048576,MATCH($A680,'Hoja de Trabajo para listado'!$CD$155:$CD$1048576,0),MATCH((CUADRO!O$4&amp;$E680),'Hoja de Trabajo para listado'!$CD$151:$DC$151,0)),0)</f>
        <v>0</v>
      </c>
      <c r="P680" s="241">
        <f ca="1">+IFERROR(INDEX('Hoja de Trabajo para listado'!$A$155:$Z$1048576,MATCH($A680,'Hoja de Trabajo para listado'!$A$155:$A$1048576,0),MATCH((CUADRO!P$4&amp;$E680),'Hoja de Trabajo para listado'!$A$151:$Z$151,0)),0)+IFERROR(INDEX('Hoja de Trabajo para listado'!$AB$155:$BA$1048576,MATCH($A680,'Hoja de Trabajo para listado'!$AB$155:$AB$1048576,0),MATCH((CUADRO!P$4&amp;$E680),'Hoja de Trabajo para listado'!$AB$151:$BA$151,0)),0)+IFERROR(INDEX('Hoja de Trabajo para listado'!$BC$155:$CB$1048576,MATCH($A680,'Hoja de Trabajo para listado'!$BC$155:$BC$1048576,0),MATCH((CUADRO!P$4&amp;$E680),'Hoja de Trabajo para listado'!$BC$151:$CB$151,0)),0)+IFERROR(INDEX('Hoja de Trabajo para listado'!$DE$153:$DG$274,MATCH($A680,'Hoja de Trabajo para listado'!$DE$153:$DE$1048576,0),MATCH((CUADRO!P$4&amp;$E680),'Hoja de Trabajo para listado'!$DE$151:$DG$151,0)),0)+IFERROR(INDEX('Hoja de Trabajo para listado'!$CD$155:$DC$1048576,MATCH($A680,'Hoja de Trabajo para listado'!$CD$155:$CD$1048576,0),MATCH((CUADRO!P$4&amp;$E680),'Hoja de Trabajo para listado'!$CD$151:$DC$151,0)),0)</f>
        <v>0</v>
      </c>
      <c r="Q680" s="241">
        <f ca="1">+IFERROR(INDEX('Hoja de Trabajo para listado'!$A$155:$Z$1048576,MATCH($A680,'Hoja de Trabajo para listado'!$A$155:$A$1048576,0),MATCH((CUADRO!Q$4&amp;$E680),'Hoja de Trabajo para listado'!$A$151:$Z$151,0)),0)+IFERROR(INDEX('Hoja de Trabajo para listado'!$AB$155:$BA$1048576,MATCH($A680,'Hoja de Trabajo para listado'!$AB$155:$AB$1048576,0),MATCH((CUADRO!Q$4&amp;$E680),'Hoja de Trabajo para listado'!$AB$151:$BA$151,0)),0)+IFERROR(INDEX('Hoja de Trabajo para listado'!$BC$155:$CB$1048576,MATCH($A680,'Hoja de Trabajo para listado'!$BC$155:$BC$1048576,0),MATCH((CUADRO!Q$4&amp;$E680),'Hoja de Trabajo para listado'!$BC$151:$CB$151,0)),0)+IFERROR(INDEX('Hoja de Trabajo para listado'!$DE$153:$DG$274,MATCH($A680,'Hoja de Trabajo para listado'!$DE$153:$DE$1048576,0),MATCH((CUADRO!Q$4&amp;$E680),'Hoja de Trabajo para listado'!$DE$151:$DG$151,0)),0)+IFERROR(INDEX('Hoja de Trabajo para listado'!$CD$155:$DC$1048576,MATCH($A680,'Hoja de Trabajo para listado'!$CD$155:$CD$1048576,0),MATCH((CUADRO!Q$4&amp;$E680),'Hoja de Trabajo para listado'!$CD$151:$DC$151,0)),0)</f>
        <v>0</v>
      </c>
      <c r="R680" s="241">
        <f t="shared" ca="1" si="27"/>
        <v>0</v>
      </c>
      <c r="S680" s="247">
        <f ca="1">+R679+R680</f>
        <v>0</v>
      </c>
      <c r="T680" s="241">
        <f ca="1">+S680</f>
        <v>0</v>
      </c>
      <c r="U680" s="240">
        <f t="shared" si="28"/>
        <v>2</v>
      </c>
      <c r="V680" s="327" t="str">
        <f>+VLOOKUP(A680,bd_lista!$A$3:$E$592,5,FALSE)</f>
        <v>Gobiernos Autonomos Municipales</v>
      </c>
      <c r="W680" s="398"/>
      <c r="X680" s="240">
        <f>+VLOOKUP(A680,[4]Sheet1!$A$13:$D$744,4,FALSE)</f>
        <v>0</v>
      </c>
      <c r="Y680" s="240" t="e">
        <f>+VLOOKUP(X680,bd_lista!$A$3:$C$592,3,FALSE)</f>
        <v>#N/A</v>
      </c>
      <c r="Z680" s="288"/>
      <c r="AA680" s="289"/>
    </row>
    <row r="681" spans="1:27" customFormat="1" ht="15" hidden="1" customHeight="1">
      <c r="A681" s="32">
        <v>1305</v>
      </c>
      <c r="B681" s="393">
        <f>+A681</f>
        <v>1305</v>
      </c>
      <c r="C681" s="245" t="str">
        <f>+VLOOKUP(A681,bd_lista!$A$3:$C$592,3,FALSE)</f>
        <v>Gobierno Autónomo Municipal de Vinto</v>
      </c>
      <c r="D681" s="395" t="str">
        <f>+C681</f>
        <v>Gobierno Autónomo Municipal de Vinto</v>
      </c>
      <c r="E681" s="240" t="s">
        <v>1303</v>
      </c>
      <c r="F681" s="241">
        <f ca="1">+IFERROR(INDEX('Hoja de Trabajo para listado'!$A$155:$Z$1048576,MATCH($A681,'Hoja de Trabajo para listado'!$A$155:$A$1048576,0),MATCH((CUADRO!F$4&amp;$E681),'Hoja de Trabajo para listado'!$A$151:$Z$151,0)),0)+IFERROR(INDEX('Hoja de Trabajo para listado'!$AB$155:$BA$1048576,MATCH($A681,'Hoja de Trabajo para listado'!$AB$155:$AB$1048576,0),MATCH((CUADRO!F$4&amp;$E681),'Hoja de Trabajo para listado'!$AB$151:$BA$151,0)),0)+IFERROR(INDEX('Hoja de Trabajo para listado'!$BC$155:$CB$1048576,MATCH($A681,'Hoja de Trabajo para listado'!$BC$155:$BC$1048576,0),MATCH((CUADRO!F$4&amp;$E681),'Hoja de Trabajo para listado'!$BC$151:$CB$151,0)),0)+IFERROR(INDEX('Hoja de Trabajo para listado'!$DE$153:$DG$274,MATCH($A681,'Hoja de Trabajo para listado'!$DE$153:$DE$1048576,0),MATCH((CUADRO!F$4&amp;$E681),'Hoja de Trabajo para listado'!$DE$151:$DG$151,0)),0)+IFERROR(INDEX('Hoja de Trabajo para listado'!$CD$155:$DC$1048576,MATCH($A681,'Hoja de Trabajo para listado'!$CD$155:$CD$1048576,0),MATCH((CUADRO!F$4&amp;$E681),'Hoja de Trabajo para listado'!$CD$151:$DC$151,0)),0)</f>
        <v>0</v>
      </c>
      <c r="G681" s="241">
        <f ca="1">+IFERROR(INDEX('Hoja de Trabajo para listado'!$A$155:$Z$1048576,MATCH($A681,'Hoja de Trabajo para listado'!$A$155:$A$1048576,0),MATCH((CUADRO!G$4&amp;$E681),'Hoja de Trabajo para listado'!$A$151:$Z$151,0)),0)+IFERROR(INDEX('Hoja de Trabajo para listado'!$AB$155:$BA$1048576,MATCH($A681,'Hoja de Trabajo para listado'!$AB$155:$AB$1048576,0),MATCH((CUADRO!G$4&amp;$E681),'Hoja de Trabajo para listado'!$AB$151:$BA$151,0)),0)+IFERROR(INDEX('Hoja de Trabajo para listado'!$BC$155:$CB$1048576,MATCH($A681,'Hoja de Trabajo para listado'!$BC$155:$BC$1048576,0),MATCH((CUADRO!G$4&amp;$E681),'Hoja de Trabajo para listado'!$BC$151:$CB$151,0)),0)+IFERROR(INDEX('Hoja de Trabajo para listado'!$DE$153:$DG$274,MATCH($A681,'Hoja de Trabajo para listado'!$DE$153:$DE$1048576,0),MATCH((CUADRO!G$4&amp;$E681),'Hoja de Trabajo para listado'!$DE$151:$DG$151,0)),0)+IFERROR(INDEX('Hoja de Trabajo para listado'!$CD$155:$DC$1048576,MATCH($A681,'Hoja de Trabajo para listado'!$CD$155:$CD$1048576,0),MATCH((CUADRO!G$4&amp;$E681),'Hoja de Trabajo para listado'!$CD$151:$DC$151,0)),0)</f>
        <v>0</v>
      </c>
      <c r="H681" s="241">
        <f ca="1">+IFERROR(INDEX('Hoja de Trabajo para listado'!$A$155:$Z$1048576,MATCH($A681,'Hoja de Trabajo para listado'!$A$155:$A$1048576,0),MATCH((CUADRO!H$4&amp;$E681),'Hoja de Trabajo para listado'!$A$151:$Z$151,0)),0)+IFERROR(INDEX('Hoja de Trabajo para listado'!$AB$155:$BA$1048576,MATCH($A681,'Hoja de Trabajo para listado'!$AB$155:$AB$1048576,0),MATCH((CUADRO!H$4&amp;$E681),'Hoja de Trabajo para listado'!$AB$151:$BA$151,0)),0)+IFERROR(INDEX('Hoja de Trabajo para listado'!$BC$155:$CB$1048576,MATCH($A681,'Hoja de Trabajo para listado'!$BC$155:$BC$1048576,0),MATCH((CUADRO!H$4&amp;$E681),'Hoja de Trabajo para listado'!$BC$151:$CB$151,0)),0)+IFERROR(INDEX('Hoja de Trabajo para listado'!$DE$153:$DG$274,MATCH($A681,'Hoja de Trabajo para listado'!$DE$153:$DE$1048576,0),MATCH((CUADRO!H$4&amp;$E681),'Hoja de Trabajo para listado'!$DE$151:$DG$151,0)),0)+IFERROR(INDEX('Hoja de Trabajo para listado'!$CD$155:$DC$1048576,MATCH($A681,'Hoja de Trabajo para listado'!$CD$155:$CD$1048576,0),MATCH((CUADRO!H$4&amp;$E681),'Hoja de Trabajo para listado'!$CD$151:$DC$151,0)),0)</f>
        <v>0</v>
      </c>
      <c r="I681" s="241">
        <f ca="1">+IFERROR(INDEX('Hoja de Trabajo para listado'!$A$155:$Z$1048576,MATCH($A681,'Hoja de Trabajo para listado'!$A$155:$A$1048576,0),MATCH((CUADRO!I$4&amp;$E681),'Hoja de Trabajo para listado'!$A$151:$Z$151,0)),0)+IFERROR(INDEX('Hoja de Trabajo para listado'!$AB$155:$BA$1048576,MATCH($A681,'Hoja de Trabajo para listado'!$AB$155:$AB$1048576,0),MATCH((CUADRO!I$4&amp;$E681),'Hoja de Trabajo para listado'!$AB$151:$BA$151,0)),0)+IFERROR(INDEX('Hoja de Trabajo para listado'!$BC$155:$CB$1048576,MATCH($A681,'Hoja de Trabajo para listado'!$BC$155:$BC$1048576,0),MATCH((CUADRO!I$4&amp;$E681),'Hoja de Trabajo para listado'!$BC$151:$CB$151,0)),0)+IFERROR(INDEX('Hoja de Trabajo para listado'!$DE$153:$DG$274,MATCH($A681,'Hoja de Trabajo para listado'!$DE$153:$DE$1048576,0),MATCH((CUADRO!I$4&amp;$E681),'Hoja de Trabajo para listado'!$DE$151:$DG$151,0)),0)+IFERROR(INDEX('Hoja de Trabajo para listado'!$CD$155:$DC$1048576,MATCH($A681,'Hoja de Trabajo para listado'!$CD$155:$CD$1048576,0),MATCH((CUADRO!I$4&amp;$E681),'Hoja de Trabajo para listado'!$CD$151:$DC$151,0)),0)</f>
        <v>0</v>
      </c>
      <c r="J681" s="241">
        <f ca="1">+IFERROR(INDEX('Hoja de Trabajo para listado'!$A$155:$Z$1048576,MATCH($A681,'Hoja de Trabajo para listado'!$A$155:$A$1048576,0),MATCH((CUADRO!J$4&amp;$E681),'Hoja de Trabajo para listado'!$A$151:$Z$151,0)),0)+IFERROR(INDEX('Hoja de Trabajo para listado'!$AB$155:$BA$1048576,MATCH($A681,'Hoja de Trabajo para listado'!$AB$155:$AB$1048576,0),MATCH((CUADRO!J$4&amp;$E681),'Hoja de Trabajo para listado'!$AB$151:$BA$151,0)),0)+IFERROR(INDEX('Hoja de Trabajo para listado'!$BC$155:$CB$1048576,MATCH($A681,'Hoja de Trabajo para listado'!$BC$155:$BC$1048576,0),MATCH((CUADRO!J$4&amp;$E681),'Hoja de Trabajo para listado'!$BC$151:$CB$151,0)),0)+IFERROR(INDEX('Hoja de Trabajo para listado'!$DE$153:$DG$274,MATCH($A681,'Hoja de Trabajo para listado'!$DE$153:$DE$1048576,0),MATCH((CUADRO!J$4&amp;$E681),'Hoja de Trabajo para listado'!$DE$151:$DG$151,0)),0)+IFERROR(INDEX('Hoja de Trabajo para listado'!$CD$155:$DC$1048576,MATCH($A681,'Hoja de Trabajo para listado'!$CD$155:$CD$1048576,0),MATCH((CUADRO!J$4&amp;$E681),'Hoja de Trabajo para listado'!$CD$151:$DC$151,0)),0)</f>
        <v>0</v>
      </c>
      <c r="K681" s="241">
        <f ca="1">+IFERROR(INDEX('Hoja de Trabajo para listado'!$A$155:$Z$1048576,MATCH($A681,'Hoja de Trabajo para listado'!$A$155:$A$1048576,0),MATCH((CUADRO!K$4&amp;$E681),'Hoja de Trabajo para listado'!$A$151:$Z$151,0)),0)+IFERROR(INDEX('Hoja de Trabajo para listado'!$AB$155:$BA$1048576,MATCH($A681,'Hoja de Trabajo para listado'!$AB$155:$AB$1048576,0),MATCH((CUADRO!K$4&amp;$E681),'Hoja de Trabajo para listado'!$AB$151:$BA$151,0)),0)+IFERROR(INDEX('Hoja de Trabajo para listado'!$BC$155:$CB$1048576,MATCH($A681,'Hoja de Trabajo para listado'!$BC$155:$BC$1048576,0),MATCH((CUADRO!K$4&amp;$E681),'Hoja de Trabajo para listado'!$BC$151:$CB$151,0)),0)+IFERROR(INDEX('Hoja de Trabajo para listado'!$DE$153:$DG$274,MATCH($A681,'Hoja de Trabajo para listado'!$DE$153:$DE$1048576,0),MATCH((CUADRO!K$4&amp;$E681),'Hoja de Trabajo para listado'!$DE$151:$DG$151,0)),0)+IFERROR(INDEX('Hoja de Trabajo para listado'!$CD$155:$DC$1048576,MATCH($A681,'Hoja de Trabajo para listado'!$CD$155:$CD$1048576,0),MATCH((CUADRO!K$4&amp;$E681),'Hoja de Trabajo para listado'!$CD$151:$DC$151,0)),0)</f>
        <v>0</v>
      </c>
      <c r="L681" s="241">
        <f ca="1">+IFERROR(INDEX('Hoja de Trabajo para listado'!$A$155:$Z$1048576,MATCH($A681,'Hoja de Trabajo para listado'!$A$155:$A$1048576,0),MATCH((CUADRO!L$4&amp;$E681),'Hoja de Trabajo para listado'!$A$151:$Z$151,0)),0)+IFERROR(INDEX('Hoja de Trabajo para listado'!$AB$155:$BA$1048576,MATCH($A681,'Hoja de Trabajo para listado'!$AB$155:$AB$1048576,0),MATCH((CUADRO!L$4&amp;$E681),'Hoja de Trabajo para listado'!$AB$151:$BA$151,0)),0)+IFERROR(INDEX('Hoja de Trabajo para listado'!$BC$155:$CB$1048576,MATCH($A681,'Hoja de Trabajo para listado'!$BC$155:$BC$1048576,0),MATCH((CUADRO!L$4&amp;$E681),'Hoja de Trabajo para listado'!$BC$151:$CB$151,0)),0)+IFERROR(INDEX('Hoja de Trabajo para listado'!$DE$153:$DG$274,MATCH($A681,'Hoja de Trabajo para listado'!$DE$153:$DE$1048576,0),MATCH((CUADRO!L$4&amp;$E681),'Hoja de Trabajo para listado'!$DE$151:$DG$151,0)),0)+IFERROR(INDEX('Hoja de Trabajo para listado'!$CD$155:$DC$1048576,MATCH($A681,'Hoja de Trabajo para listado'!$CD$155:$CD$1048576,0),MATCH((CUADRO!L$4&amp;$E681),'Hoja de Trabajo para listado'!$CD$151:$DC$151,0)),0)</f>
        <v>0</v>
      </c>
      <c r="M681" s="241">
        <f ca="1">+IFERROR(INDEX('Hoja de Trabajo para listado'!$A$155:$Z$1048576,MATCH($A681,'Hoja de Trabajo para listado'!$A$155:$A$1048576,0),MATCH((CUADRO!M$4&amp;$E681),'Hoja de Trabajo para listado'!$A$151:$Z$151,0)),0)+IFERROR(INDEX('Hoja de Trabajo para listado'!$AB$155:$BA$1048576,MATCH($A681,'Hoja de Trabajo para listado'!$AB$155:$AB$1048576,0),MATCH((CUADRO!M$4&amp;$E681),'Hoja de Trabajo para listado'!$AB$151:$BA$151,0)),0)+IFERROR(INDEX('Hoja de Trabajo para listado'!$BC$155:$CB$1048576,MATCH($A681,'Hoja de Trabajo para listado'!$BC$155:$BC$1048576,0),MATCH((CUADRO!M$4&amp;$E681),'Hoja de Trabajo para listado'!$BC$151:$CB$151,0)),0)+IFERROR(INDEX('Hoja de Trabajo para listado'!$DE$153:$DG$274,MATCH($A681,'Hoja de Trabajo para listado'!$DE$153:$DE$1048576,0),MATCH((CUADRO!M$4&amp;$E681),'Hoja de Trabajo para listado'!$DE$151:$DG$151,0)),0)+IFERROR(INDEX('Hoja de Trabajo para listado'!$CD$155:$DC$1048576,MATCH($A681,'Hoja de Trabajo para listado'!$CD$155:$CD$1048576,0),MATCH((CUADRO!M$4&amp;$E681),'Hoja de Trabajo para listado'!$CD$151:$DC$151,0)),0)</f>
        <v>0</v>
      </c>
      <c r="N681" s="241">
        <f ca="1">+IFERROR(INDEX('Hoja de Trabajo para listado'!$A$155:$Z$1048576,MATCH($A681,'Hoja de Trabajo para listado'!$A$155:$A$1048576,0),MATCH((CUADRO!N$4&amp;$E681),'Hoja de Trabajo para listado'!$A$151:$Z$151,0)),0)+IFERROR(INDEX('Hoja de Trabajo para listado'!$AB$155:$BA$1048576,MATCH($A681,'Hoja de Trabajo para listado'!$AB$155:$AB$1048576,0),MATCH((CUADRO!N$4&amp;$E681),'Hoja de Trabajo para listado'!$AB$151:$BA$151,0)),0)+IFERROR(INDEX('Hoja de Trabajo para listado'!$BC$155:$CB$1048576,MATCH($A681,'Hoja de Trabajo para listado'!$BC$155:$BC$1048576,0),MATCH((CUADRO!N$4&amp;$E681),'Hoja de Trabajo para listado'!$BC$151:$CB$151,0)),0)+IFERROR(INDEX('Hoja de Trabajo para listado'!$DE$153:$DG$274,MATCH($A681,'Hoja de Trabajo para listado'!$DE$153:$DE$1048576,0),MATCH((CUADRO!N$4&amp;$E681),'Hoja de Trabajo para listado'!$DE$151:$DG$151,0)),0)+IFERROR(INDEX('Hoja de Trabajo para listado'!$CD$155:$DC$1048576,MATCH($A681,'Hoja de Trabajo para listado'!$CD$155:$CD$1048576,0),MATCH((CUADRO!N$4&amp;$E681),'Hoja de Trabajo para listado'!$CD$151:$DC$151,0)),0)</f>
        <v>0</v>
      </c>
      <c r="O681" s="241">
        <f ca="1">+IFERROR(INDEX('Hoja de Trabajo para listado'!$A$155:$Z$1048576,MATCH($A681,'Hoja de Trabajo para listado'!$A$155:$A$1048576,0),MATCH((CUADRO!O$4&amp;$E681),'Hoja de Trabajo para listado'!$A$151:$Z$151,0)),0)+IFERROR(INDEX('Hoja de Trabajo para listado'!$AB$155:$BA$1048576,MATCH($A681,'Hoja de Trabajo para listado'!$AB$155:$AB$1048576,0),MATCH((CUADRO!O$4&amp;$E681),'Hoja de Trabajo para listado'!$AB$151:$BA$151,0)),0)+IFERROR(INDEX('Hoja de Trabajo para listado'!$BC$155:$CB$1048576,MATCH($A681,'Hoja de Trabajo para listado'!$BC$155:$BC$1048576,0),MATCH((CUADRO!O$4&amp;$E681),'Hoja de Trabajo para listado'!$BC$151:$CB$151,0)),0)+IFERROR(INDEX('Hoja de Trabajo para listado'!$DE$153:$DG$274,MATCH($A681,'Hoja de Trabajo para listado'!$DE$153:$DE$1048576,0),MATCH((CUADRO!O$4&amp;$E681),'Hoja de Trabajo para listado'!$DE$151:$DG$151,0)),0)+IFERROR(INDEX('Hoja de Trabajo para listado'!$CD$155:$DC$1048576,MATCH($A681,'Hoja de Trabajo para listado'!$CD$155:$CD$1048576,0),MATCH((CUADRO!O$4&amp;$E681),'Hoja de Trabajo para listado'!$CD$151:$DC$151,0)),0)</f>
        <v>0</v>
      </c>
      <c r="P681" s="241">
        <f ca="1">+IFERROR(INDEX('Hoja de Trabajo para listado'!$A$155:$Z$1048576,MATCH($A681,'Hoja de Trabajo para listado'!$A$155:$A$1048576,0),MATCH((CUADRO!P$4&amp;$E681),'Hoja de Trabajo para listado'!$A$151:$Z$151,0)),0)+IFERROR(INDEX('Hoja de Trabajo para listado'!$AB$155:$BA$1048576,MATCH($A681,'Hoja de Trabajo para listado'!$AB$155:$AB$1048576,0),MATCH((CUADRO!P$4&amp;$E681),'Hoja de Trabajo para listado'!$AB$151:$BA$151,0)),0)+IFERROR(INDEX('Hoja de Trabajo para listado'!$BC$155:$CB$1048576,MATCH($A681,'Hoja de Trabajo para listado'!$BC$155:$BC$1048576,0),MATCH((CUADRO!P$4&amp;$E681),'Hoja de Trabajo para listado'!$BC$151:$CB$151,0)),0)+IFERROR(INDEX('Hoja de Trabajo para listado'!$DE$153:$DG$274,MATCH($A681,'Hoja de Trabajo para listado'!$DE$153:$DE$1048576,0),MATCH((CUADRO!P$4&amp;$E681),'Hoja de Trabajo para listado'!$DE$151:$DG$151,0)),0)+IFERROR(INDEX('Hoja de Trabajo para listado'!$CD$155:$DC$1048576,MATCH($A681,'Hoja de Trabajo para listado'!$CD$155:$CD$1048576,0),MATCH((CUADRO!P$4&amp;$E681),'Hoja de Trabajo para listado'!$CD$151:$DC$151,0)),0)</f>
        <v>0</v>
      </c>
      <c r="Q681" s="241">
        <f ca="1">+IFERROR(INDEX('Hoja de Trabajo para listado'!$A$155:$Z$1048576,MATCH($A681,'Hoja de Trabajo para listado'!$A$155:$A$1048576,0),MATCH((CUADRO!Q$4&amp;$E681),'Hoja de Trabajo para listado'!$A$151:$Z$151,0)),0)+IFERROR(INDEX('Hoja de Trabajo para listado'!$AB$155:$BA$1048576,MATCH($A681,'Hoja de Trabajo para listado'!$AB$155:$AB$1048576,0),MATCH((CUADRO!Q$4&amp;$E681),'Hoja de Trabajo para listado'!$AB$151:$BA$151,0)),0)+IFERROR(INDEX('Hoja de Trabajo para listado'!$BC$155:$CB$1048576,MATCH($A681,'Hoja de Trabajo para listado'!$BC$155:$BC$1048576,0),MATCH((CUADRO!Q$4&amp;$E681),'Hoja de Trabajo para listado'!$BC$151:$CB$151,0)),0)+IFERROR(INDEX('Hoja de Trabajo para listado'!$DE$153:$DG$274,MATCH($A681,'Hoja de Trabajo para listado'!$DE$153:$DE$1048576,0),MATCH((CUADRO!Q$4&amp;$E681),'Hoja de Trabajo para listado'!$DE$151:$DG$151,0)),0)+IFERROR(INDEX('Hoja de Trabajo para listado'!$CD$155:$DC$1048576,MATCH($A681,'Hoja de Trabajo para listado'!$CD$155:$CD$1048576,0),MATCH((CUADRO!Q$4&amp;$E681),'Hoja de Trabajo para listado'!$CD$151:$DC$151,0)),0)</f>
        <v>0</v>
      </c>
      <c r="R681" s="241">
        <f t="shared" ca="1" si="27"/>
        <v>0</v>
      </c>
      <c r="S681" s="247"/>
      <c r="T681" s="241">
        <f ca="1">+T682</f>
        <v>0</v>
      </c>
      <c r="U681" s="240">
        <f t="shared" si="28"/>
        <v>1</v>
      </c>
      <c r="V681" s="327" t="str">
        <f>+VLOOKUP(A681,bd_lista!$A$3:$E$592,5,FALSE)</f>
        <v>Gobiernos Autonomos Municipales</v>
      </c>
      <c r="W681" s="397" t="str">
        <f>+V681</f>
        <v>Gobiernos Autonomos Municipales</v>
      </c>
      <c r="X681" s="240">
        <f>+VLOOKUP(A681,[4]Sheet1!$A$13:$D$744,4,FALSE)</f>
        <v>0</v>
      </c>
      <c r="Y681" s="240" t="e">
        <f>+VLOOKUP(X681,bd_lista!$A$3:$C$592,3,FALSE)</f>
        <v>#N/A</v>
      </c>
      <c r="Z681" s="290">
        <f>+X681</f>
        <v>0</v>
      </c>
      <c r="AA681" s="291" t="e">
        <f>+Y681</f>
        <v>#N/A</v>
      </c>
    </row>
    <row r="682" spans="1:27" customFormat="1" ht="15" hidden="1" customHeight="1">
      <c r="A682" s="32">
        <v>1305</v>
      </c>
      <c r="B682" s="394"/>
      <c r="C682" s="245" t="str">
        <f>+VLOOKUP(A682,bd_lista!$A$3:$C$592,3,FALSE)</f>
        <v>Gobierno Autónomo Municipal de Vinto</v>
      </c>
      <c r="D682" s="396"/>
      <c r="E682" s="242" t="s">
        <v>1304</v>
      </c>
      <c r="F682" s="241">
        <f ca="1">+IFERROR(INDEX('Hoja de Trabajo para listado'!$A$155:$Z$1048576,MATCH($A682,'Hoja de Trabajo para listado'!$A$155:$A$1048576,0),MATCH((CUADRO!F$4&amp;$E682),'Hoja de Trabajo para listado'!$A$151:$Z$151,0)),0)+IFERROR(INDEX('Hoja de Trabajo para listado'!$AB$155:$BA$1048576,MATCH($A682,'Hoja de Trabajo para listado'!$AB$155:$AB$1048576,0),MATCH((CUADRO!F$4&amp;$E682),'Hoja de Trabajo para listado'!$AB$151:$BA$151,0)),0)+IFERROR(INDEX('Hoja de Trabajo para listado'!$BC$155:$CB$1048576,MATCH($A682,'Hoja de Trabajo para listado'!$BC$155:$BC$1048576,0),MATCH((CUADRO!F$4&amp;$E682),'Hoja de Trabajo para listado'!$BC$151:$CB$151,0)),0)+IFERROR(INDEX('Hoja de Trabajo para listado'!$DE$153:$DG$274,MATCH($A682,'Hoja de Trabajo para listado'!$DE$153:$DE$1048576,0),MATCH((CUADRO!F$4&amp;$E682),'Hoja de Trabajo para listado'!$DE$151:$DG$151,0)),0)+IFERROR(INDEX('Hoja de Trabajo para listado'!$CD$155:$DC$1048576,MATCH($A682,'Hoja de Trabajo para listado'!$CD$155:$CD$1048576,0),MATCH((CUADRO!F$4&amp;$E682),'Hoja de Trabajo para listado'!$CD$151:$DC$151,0)),0)</f>
        <v>0</v>
      </c>
      <c r="G682" s="241">
        <f ca="1">+IFERROR(INDEX('Hoja de Trabajo para listado'!$A$155:$Z$1048576,MATCH($A682,'Hoja de Trabajo para listado'!$A$155:$A$1048576,0),MATCH((CUADRO!G$4&amp;$E682),'Hoja de Trabajo para listado'!$A$151:$Z$151,0)),0)+IFERROR(INDEX('Hoja de Trabajo para listado'!$AB$155:$BA$1048576,MATCH($A682,'Hoja de Trabajo para listado'!$AB$155:$AB$1048576,0),MATCH((CUADRO!G$4&amp;$E682),'Hoja de Trabajo para listado'!$AB$151:$BA$151,0)),0)+IFERROR(INDEX('Hoja de Trabajo para listado'!$BC$155:$CB$1048576,MATCH($A682,'Hoja de Trabajo para listado'!$BC$155:$BC$1048576,0),MATCH((CUADRO!G$4&amp;$E682),'Hoja de Trabajo para listado'!$BC$151:$CB$151,0)),0)+IFERROR(INDEX('Hoja de Trabajo para listado'!$DE$153:$DG$274,MATCH($A682,'Hoja de Trabajo para listado'!$DE$153:$DE$1048576,0),MATCH((CUADRO!G$4&amp;$E682),'Hoja de Trabajo para listado'!$DE$151:$DG$151,0)),0)+IFERROR(INDEX('Hoja de Trabajo para listado'!$CD$155:$DC$1048576,MATCH($A682,'Hoja de Trabajo para listado'!$CD$155:$CD$1048576,0),MATCH((CUADRO!G$4&amp;$E682),'Hoja de Trabajo para listado'!$CD$151:$DC$151,0)),0)</f>
        <v>0</v>
      </c>
      <c r="H682" s="241">
        <f ca="1">+IFERROR(INDEX('Hoja de Trabajo para listado'!$A$155:$Z$1048576,MATCH($A682,'Hoja de Trabajo para listado'!$A$155:$A$1048576,0),MATCH((CUADRO!H$4&amp;$E682),'Hoja de Trabajo para listado'!$A$151:$Z$151,0)),0)+IFERROR(INDEX('Hoja de Trabajo para listado'!$AB$155:$BA$1048576,MATCH($A682,'Hoja de Trabajo para listado'!$AB$155:$AB$1048576,0),MATCH((CUADRO!H$4&amp;$E682),'Hoja de Trabajo para listado'!$AB$151:$BA$151,0)),0)+IFERROR(INDEX('Hoja de Trabajo para listado'!$BC$155:$CB$1048576,MATCH($A682,'Hoja de Trabajo para listado'!$BC$155:$BC$1048576,0),MATCH((CUADRO!H$4&amp;$E682),'Hoja de Trabajo para listado'!$BC$151:$CB$151,0)),0)+IFERROR(INDEX('Hoja de Trabajo para listado'!$DE$153:$DG$274,MATCH($A682,'Hoja de Trabajo para listado'!$DE$153:$DE$1048576,0),MATCH((CUADRO!H$4&amp;$E682),'Hoja de Trabajo para listado'!$DE$151:$DG$151,0)),0)+IFERROR(INDEX('Hoja de Trabajo para listado'!$CD$155:$DC$1048576,MATCH($A682,'Hoja de Trabajo para listado'!$CD$155:$CD$1048576,0),MATCH((CUADRO!H$4&amp;$E682),'Hoja de Trabajo para listado'!$CD$151:$DC$151,0)),0)</f>
        <v>0</v>
      </c>
      <c r="I682" s="241">
        <f ca="1">+IFERROR(INDEX('Hoja de Trabajo para listado'!$A$155:$Z$1048576,MATCH($A682,'Hoja de Trabajo para listado'!$A$155:$A$1048576,0),MATCH((CUADRO!I$4&amp;$E682),'Hoja de Trabajo para listado'!$A$151:$Z$151,0)),0)+IFERROR(INDEX('Hoja de Trabajo para listado'!$AB$155:$BA$1048576,MATCH($A682,'Hoja de Trabajo para listado'!$AB$155:$AB$1048576,0),MATCH((CUADRO!I$4&amp;$E682),'Hoja de Trabajo para listado'!$AB$151:$BA$151,0)),0)+IFERROR(INDEX('Hoja de Trabajo para listado'!$BC$155:$CB$1048576,MATCH($A682,'Hoja de Trabajo para listado'!$BC$155:$BC$1048576,0),MATCH((CUADRO!I$4&amp;$E682),'Hoja de Trabajo para listado'!$BC$151:$CB$151,0)),0)+IFERROR(INDEX('Hoja de Trabajo para listado'!$DE$153:$DG$274,MATCH($A682,'Hoja de Trabajo para listado'!$DE$153:$DE$1048576,0),MATCH((CUADRO!I$4&amp;$E682),'Hoja de Trabajo para listado'!$DE$151:$DG$151,0)),0)+IFERROR(INDEX('Hoja de Trabajo para listado'!$CD$155:$DC$1048576,MATCH($A682,'Hoja de Trabajo para listado'!$CD$155:$CD$1048576,0),MATCH((CUADRO!I$4&amp;$E682),'Hoja de Trabajo para listado'!$CD$151:$DC$151,0)),0)</f>
        <v>0</v>
      </c>
      <c r="J682" s="241">
        <f ca="1">+IFERROR(INDEX('Hoja de Trabajo para listado'!$A$155:$Z$1048576,MATCH($A682,'Hoja de Trabajo para listado'!$A$155:$A$1048576,0),MATCH((CUADRO!J$4&amp;$E682),'Hoja de Trabajo para listado'!$A$151:$Z$151,0)),0)+IFERROR(INDEX('Hoja de Trabajo para listado'!$AB$155:$BA$1048576,MATCH($A682,'Hoja de Trabajo para listado'!$AB$155:$AB$1048576,0),MATCH((CUADRO!J$4&amp;$E682),'Hoja de Trabajo para listado'!$AB$151:$BA$151,0)),0)+IFERROR(INDEX('Hoja de Trabajo para listado'!$BC$155:$CB$1048576,MATCH($A682,'Hoja de Trabajo para listado'!$BC$155:$BC$1048576,0),MATCH((CUADRO!J$4&amp;$E682),'Hoja de Trabajo para listado'!$BC$151:$CB$151,0)),0)+IFERROR(INDEX('Hoja de Trabajo para listado'!$DE$153:$DG$274,MATCH($A682,'Hoja de Trabajo para listado'!$DE$153:$DE$1048576,0),MATCH((CUADRO!J$4&amp;$E682),'Hoja de Trabajo para listado'!$DE$151:$DG$151,0)),0)+IFERROR(INDEX('Hoja de Trabajo para listado'!$CD$155:$DC$1048576,MATCH($A682,'Hoja de Trabajo para listado'!$CD$155:$CD$1048576,0),MATCH((CUADRO!J$4&amp;$E682),'Hoja de Trabajo para listado'!$CD$151:$DC$151,0)),0)</f>
        <v>0</v>
      </c>
      <c r="K682" s="241">
        <f ca="1">+IFERROR(INDEX('Hoja de Trabajo para listado'!$A$155:$Z$1048576,MATCH($A682,'Hoja de Trabajo para listado'!$A$155:$A$1048576,0),MATCH((CUADRO!K$4&amp;$E682),'Hoja de Trabajo para listado'!$A$151:$Z$151,0)),0)+IFERROR(INDEX('Hoja de Trabajo para listado'!$AB$155:$BA$1048576,MATCH($A682,'Hoja de Trabajo para listado'!$AB$155:$AB$1048576,0),MATCH((CUADRO!K$4&amp;$E682),'Hoja de Trabajo para listado'!$AB$151:$BA$151,0)),0)+IFERROR(INDEX('Hoja de Trabajo para listado'!$BC$155:$CB$1048576,MATCH($A682,'Hoja de Trabajo para listado'!$BC$155:$BC$1048576,0),MATCH((CUADRO!K$4&amp;$E682),'Hoja de Trabajo para listado'!$BC$151:$CB$151,0)),0)+IFERROR(INDEX('Hoja de Trabajo para listado'!$DE$153:$DG$274,MATCH($A682,'Hoja de Trabajo para listado'!$DE$153:$DE$1048576,0),MATCH((CUADRO!K$4&amp;$E682),'Hoja de Trabajo para listado'!$DE$151:$DG$151,0)),0)+IFERROR(INDEX('Hoja de Trabajo para listado'!$CD$155:$DC$1048576,MATCH($A682,'Hoja de Trabajo para listado'!$CD$155:$CD$1048576,0),MATCH((CUADRO!K$4&amp;$E682),'Hoja de Trabajo para listado'!$CD$151:$DC$151,0)),0)</f>
        <v>0</v>
      </c>
      <c r="L682" s="241">
        <f ca="1">+IFERROR(INDEX('Hoja de Trabajo para listado'!$A$155:$Z$1048576,MATCH($A682,'Hoja de Trabajo para listado'!$A$155:$A$1048576,0),MATCH((CUADRO!L$4&amp;$E682),'Hoja de Trabajo para listado'!$A$151:$Z$151,0)),0)+IFERROR(INDEX('Hoja de Trabajo para listado'!$AB$155:$BA$1048576,MATCH($A682,'Hoja de Trabajo para listado'!$AB$155:$AB$1048576,0),MATCH((CUADRO!L$4&amp;$E682),'Hoja de Trabajo para listado'!$AB$151:$BA$151,0)),0)+IFERROR(INDEX('Hoja de Trabajo para listado'!$BC$155:$CB$1048576,MATCH($A682,'Hoja de Trabajo para listado'!$BC$155:$BC$1048576,0),MATCH((CUADRO!L$4&amp;$E682),'Hoja de Trabajo para listado'!$BC$151:$CB$151,0)),0)+IFERROR(INDEX('Hoja de Trabajo para listado'!$DE$153:$DG$274,MATCH($A682,'Hoja de Trabajo para listado'!$DE$153:$DE$1048576,0),MATCH((CUADRO!L$4&amp;$E682),'Hoja de Trabajo para listado'!$DE$151:$DG$151,0)),0)+IFERROR(INDEX('Hoja de Trabajo para listado'!$CD$155:$DC$1048576,MATCH($A682,'Hoja de Trabajo para listado'!$CD$155:$CD$1048576,0),MATCH((CUADRO!L$4&amp;$E682),'Hoja de Trabajo para listado'!$CD$151:$DC$151,0)),0)</f>
        <v>0</v>
      </c>
      <c r="M682" s="241">
        <f ca="1">+IFERROR(INDEX('Hoja de Trabajo para listado'!$A$155:$Z$1048576,MATCH($A682,'Hoja de Trabajo para listado'!$A$155:$A$1048576,0),MATCH((CUADRO!M$4&amp;$E682),'Hoja de Trabajo para listado'!$A$151:$Z$151,0)),0)+IFERROR(INDEX('Hoja de Trabajo para listado'!$AB$155:$BA$1048576,MATCH($A682,'Hoja de Trabajo para listado'!$AB$155:$AB$1048576,0),MATCH((CUADRO!M$4&amp;$E682),'Hoja de Trabajo para listado'!$AB$151:$BA$151,0)),0)+IFERROR(INDEX('Hoja de Trabajo para listado'!$BC$155:$CB$1048576,MATCH($A682,'Hoja de Trabajo para listado'!$BC$155:$BC$1048576,0),MATCH((CUADRO!M$4&amp;$E682),'Hoja de Trabajo para listado'!$BC$151:$CB$151,0)),0)+IFERROR(INDEX('Hoja de Trabajo para listado'!$DE$153:$DG$274,MATCH($A682,'Hoja de Trabajo para listado'!$DE$153:$DE$1048576,0),MATCH((CUADRO!M$4&amp;$E682),'Hoja de Trabajo para listado'!$DE$151:$DG$151,0)),0)+IFERROR(INDEX('Hoja de Trabajo para listado'!$CD$155:$DC$1048576,MATCH($A682,'Hoja de Trabajo para listado'!$CD$155:$CD$1048576,0),MATCH((CUADRO!M$4&amp;$E682),'Hoja de Trabajo para listado'!$CD$151:$DC$151,0)),0)</f>
        <v>0</v>
      </c>
      <c r="N682" s="241">
        <f ca="1">+IFERROR(INDEX('Hoja de Trabajo para listado'!$A$155:$Z$1048576,MATCH($A682,'Hoja de Trabajo para listado'!$A$155:$A$1048576,0),MATCH((CUADRO!N$4&amp;$E682),'Hoja de Trabajo para listado'!$A$151:$Z$151,0)),0)+IFERROR(INDEX('Hoja de Trabajo para listado'!$AB$155:$BA$1048576,MATCH($A682,'Hoja de Trabajo para listado'!$AB$155:$AB$1048576,0),MATCH((CUADRO!N$4&amp;$E682),'Hoja de Trabajo para listado'!$AB$151:$BA$151,0)),0)+IFERROR(INDEX('Hoja de Trabajo para listado'!$BC$155:$CB$1048576,MATCH($A682,'Hoja de Trabajo para listado'!$BC$155:$BC$1048576,0),MATCH((CUADRO!N$4&amp;$E682),'Hoja de Trabajo para listado'!$BC$151:$CB$151,0)),0)+IFERROR(INDEX('Hoja de Trabajo para listado'!$DE$153:$DG$274,MATCH($A682,'Hoja de Trabajo para listado'!$DE$153:$DE$1048576,0),MATCH((CUADRO!N$4&amp;$E682),'Hoja de Trabajo para listado'!$DE$151:$DG$151,0)),0)+IFERROR(INDEX('Hoja de Trabajo para listado'!$CD$155:$DC$1048576,MATCH($A682,'Hoja de Trabajo para listado'!$CD$155:$CD$1048576,0),MATCH((CUADRO!N$4&amp;$E682),'Hoja de Trabajo para listado'!$CD$151:$DC$151,0)),0)</f>
        <v>0</v>
      </c>
      <c r="O682" s="241">
        <f ca="1">+IFERROR(INDEX('Hoja de Trabajo para listado'!$A$155:$Z$1048576,MATCH($A682,'Hoja de Trabajo para listado'!$A$155:$A$1048576,0),MATCH((CUADRO!O$4&amp;$E682),'Hoja de Trabajo para listado'!$A$151:$Z$151,0)),0)+IFERROR(INDEX('Hoja de Trabajo para listado'!$AB$155:$BA$1048576,MATCH($A682,'Hoja de Trabajo para listado'!$AB$155:$AB$1048576,0),MATCH((CUADRO!O$4&amp;$E682),'Hoja de Trabajo para listado'!$AB$151:$BA$151,0)),0)+IFERROR(INDEX('Hoja de Trabajo para listado'!$BC$155:$CB$1048576,MATCH($A682,'Hoja de Trabajo para listado'!$BC$155:$BC$1048576,0),MATCH((CUADRO!O$4&amp;$E682),'Hoja de Trabajo para listado'!$BC$151:$CB$151,0)),0)+IFERROR(INDEX('Hoja de Trabajo para listado'!$DE$153:$DG$274,MATCH($A682,'Hoja de Trabajo para listado'!$DE$153:$DE$1048576,0),MATCH((CUADRO!O$4&amp;$E682),'Hoja de Trabajo para listado'!$DE$151:$DG$151,0)),0)+IFERROR(INDEX('Hoja de Trabajo para listado'!$CD$155:$DC$1048576,MATCH($A682,'Hoja de Trabajo para listado'!$CD$155:$CD$1048576,0),MATCH((CUADRO!O$4&amp;$E682),'Hoja de Trabajo para listado'!$CD$151:$DC$151,0)),0)</f>
        <v>0</v>
      </c>
      <c r="P682" s="241">
        <f ca="1">+IFERROR(INDEX('Hoja de Trabajo para listado'!$A$155:$Z$1048576,MATCH($A682,'Hoja de Trabajo para listado'!$A$155:$A$1048576,0),MATCH((CUADRO!P$4&amp;$E682),'Hoja de Trabajo para listado'!$A$151:$Z$151,0)),0)+IFERROR(INDEX('Hoja de Trabajo para listado'!$AB$155:$BA$1048576,MATCH($A682,'Hoja de Trabajo para listado'!$AB$155:$AB$1048576,0),MATCH((CUADRO!P$4&amp;$E682),'Hoja de Trabajo para listado'!$AB$151:$BA$151,0)),0)+IFERROR(INDEX('Hoja de Trabajo para listado'!$BC$155:$CB$1048576,MATCH($A682,'Hoja de Trabajo para listado'!$BC$155:$BC$1048576,0),MATCH((CUADRO!P$4&amp;$E682),'Hoja de Trabajo para listado'!$BC$151:$CB$151,0)),0)+IFERROR(INDEX('Hoja de Trabajo para listado'!$DE$153:$DG$274,MATCH($A682,'Hoja de Trabajo para listado'!$DE$153:$DE$1048576,0),MATCH((CUADRO!P$4&amp;$E682),'Hoja de Trabajo para listado'!$DE$151:$DG$151,0)),0)+IFERROR(INDEX('Hoja de Trabajo para listado'!$CD$155:$DC$1048576,MATCH($A682,'Hoja de Trabajo para listado'!$CD$155:$CD$1048576,0),MATCH((CUADRO!P$4&amp;$E682),'Hoja de Trabajo para listado'!$CD$151:$DC$151,0)),0)</f>
        <v>0</v>
      </c>
      <c r="Q682" s="241">
        <f ca="1">+IFERROR(INDEX('Hoja de Trabajo para listado'!$A$155:$Z$1048576,MATCH($A682,'Hoja de Trabajo para listado'!$A$155:$A$1048576,0),MATCH((CUADRO!Q$4&amp;$E682),'Hoja de Trabajo para listado'!$A$151:$Z$151,0)),0)+IFERROR(INDEX('Hoja de Trabajo para listado'!$AB$155:$BA$1048576,MATCH($A682,'Hoja de Trabajo para listado'!$AB$155:$AB$1048576,0),MATCH((CUADRO!Q$4&amp;$E682),'Hoja de Trabajo para listado'!$AB$151:$BA$151,0)),0)+IFERROR(INDEX('Hoja de Trabajo para listado'!$BC$155:$CB$1048576,MATCH($A682,'Hoja de Trabajo para listado'!$BC$155:$BC$1048576,0),MATCH((CUADRO!Q$4&amp;$E682),'Hoja de Trabajo para listado'!$BC$151:$CB$151,0)),0)+IFERROR(INDEX('Hoja de Trabajo para listado'!$DE$153:$DG$274,MATCH($A682,'Hoja de Trabajo para listado'!$DE$153:$DE$1048576,0),MATCH((CUADRO!Q$4&amp;$E682),'Hoja de Trabajo para listado'!$DE$151:$DG$151,0)),0)+IFERROR(INDEX('Hoja de Trabajo para listado'!$CD$155:$DC$1048576,MATCH($A682,'Hoja de Trabajo para listado'!$CD$155:$CD$1048576,0),MATCH((CUADRO!Q$4&amp;$E682),'Hoja de Trabajo para listado'!$CD$151:$DC$151,0)),0)</f>
        <v>0</v>
      </c>
      <c r="R682" s="241">
        <f t="shared" ca="1" si="27"/>
        <v>0</v>
      </c>
      <c r="S682" s="247">
        <f ca="1">+R681+R682</f>
        <v>0</v>
      </c>
      <c r="T682" s="241">
        <f ca="1">+S682</f>
        <v>0</v>
      </c>
      <c r="U682" s="240">
        <f t="shared" si="28"/>
        <v>2</v>
      </c>
      <c r="V682" s="327" t="str">
        <f>+VLOOKUP(A682,bd_lista!$A$3:$E$592,5,FALSE)</f>
        <v>Gobiernos Autonomos Municipales</v>
      </c>
      <c r="W682" s="398"/>
      <c r="X682" s="240">
        <f>+VLOOKUP(A682,[4]Sheet1!$A$13:$D$744,4,FALSE)</f>
        <v>0</v>
      </c>
      <c r="Y682" s="240" t="e">
        <f>+VLOOKUP(X682,bd_lista!$A$3:$C$592,3,FALSE)</f>
        <v>#N/A</v>
      </c>
      <c r="Z682" s="288"/>
      <c r="AA682" s="289"/>
    </row>
    <row r="683" spans="1:27" customFormat="1" ht="15" hidden="1" customHeight="1">
      <c r="A683" s="32">
        <v>1306</v>
      </c>
      <c r="B683" s="393">
        <f>+A683</f>
        <v>1306</v>
      </c>
      <c r="C683" s="245" t="str">
        <f>+VLOOKUP(A683,bd_lista!$A$3:$C$592,3,FALSE)</f>
        <v>Gobierno Autónomo Municipal de Colcapirhua</v>
      </c>
      <c r="D683" s="395" t="str">
        <f>+C683</f>
        <v>Gobierno Autónomo Municipal de Colcapirhua</v>
      </c>
      <c r="E683" s="240" t="s">
        <v>1303</v>
      </c>
      <c r="F683" s="241">
        <f ca="1">+IFERROR(INDEX('Hoja de Trabajo para listado'!$A$155:$Z$1048576,MATCH($A683,'Hoja de Trabajo para listado'!$A$155:$A$1048576,0),MATCH((CUADRO!F$4&amp;$E683),'Hoja de Trabajo para listado'!$A$151:$Z$151,0)),0)+IFERROR(INDEX('Hoja de Trabajo para listado'!$AB$155:$BA$1048576,MATCH($A683,'Hoja de Trabajo para listado'!$AB$155:$AB$1048576,0),MATCH((CUADRO!F$4&amp;$E683),'Hoja de Trabajo para listado'!$AB$151:$BA$151,0)),0)+IFERROR(INDEX('Hoja de Trabajo para listado'!$BC$155:$CB$1048576,MATCH($A683,'Hoja de Trabajo para listado'!$BC$155:$BC$1048576,0),MATCH((CUADRO!F$4&amp;$E683),'Hoja de Trabajo para listado'!$BC$151:$CB$151,0)),0)+IFERROR(INDEX('Hoja de Trabajo para listado'!$DE$153:$DG$274,MATCH($A683,'Hoja de Trabajo para listado'!$DE$153:$DE$1048576,0),MATCH((CUADRO!F$4&amp;$E683),'Hoja de Trabajo para listado'!$DE$151:$DG$151,0)),0)+IFERROR(INDEX('Hoja de Trabajo para listado'!$CD$155:$DC$1048576,MATCH($A683,'Hoja de Trabajo para listado'!$CD$155:$CD$1048576,0),MATCH((CUADRO!F$4&amp;$E683),'Hoja de Trabajo para listado'!$CD$151:$DC$151,0)),0)</f>
        <v>0</v>
      </c>
      <c r="G683" s="241">
        <f ca="1">+IFERROR(INDEX('Hoja de Trabajo para listado'!$A$155:$Z$1048576,MATCH($A683,'Hoja de Trabajo para listado'!$A$155:$A$1048576,0),MATCH((CUADRO!G$4&amp;$E683),'Hoja de Trabajo para listado'!$A$151:$Z$151,0)),0)+IFERROR(INDEX('Hoja de Trabajo para listado'!$AB$155:$BA$1048576,MATCH($A683,'Hoja de Trabajo para listado'!$AB$155:$AB$1048576,0),MATCH((CUADRO!G$4&amp;$E683),'Hoja de Trabajo para listado'!$AB$151:$BA$151,0)),0)+IFERROR(INDEX('Hoja de Trabajo para listado'!$BC$155:$CB$1048576,MATCH($A683,'Hoja de Trabajo para listado'!$BC$155:$BC$1048576,0),MATCH((CUADRO!G$4&amp;$E683),'Hoja de Trabajo para listado'!$BC$151:$CB$151,0)),0)+IFERROR(INDEX('Hoja de Trabajo para listado'!$DE$153:$DG$274,MATCH($A683,'Hoja de Trabajo para listado'!$DE$153:$DE$1048576,0),MATCH((CUADRO!G$4&amp;$E683),'Hoja de Trabajo para listado'!$DE$151:$DG$151,0)),0)+IFERROR(INDEX('Hoja de Trabajo para listado'!$CD$155:$DC$1048576,MATCH($A683,'Hoja de Trabajo para listado'!$CD$155:$CD$1048576,0),MATCH((CUADRO!G$4&amp;$E683),'Hoja de Trabajo para listado'!$CD$151:$DC$151,0)),0)</f>
        <v>0</v>
      </c>
      <c r="H683" s="241">
        <f ca="1">+IFERROR(INDEX('Hoja de Trabajo para listado'!$A$155:$Z$1048576,MATCH($A683,'Hoja de Trabajo para listado'!$A$155:$A$1048576,0),MATCH((CUADRO!H$4&amp;$E683),'Hoja de Trabajo para listado'!$A$151:$Z$151,0)),0)+IFERROR(INDEX('Hoja de Trabajo para listado'!$AB$155:$BA$1048576,MATCH($A683,'Hoja de Trabajo para listado'!$AB$155:$AB$1048576,0),MATCH((CUADRO!H$4&amp;$E683),'Hoja de Trabajo para listado'!$AB$151:$BA$151,0)),0)+IFERROR(INDEX('Hoja de Trabajo para listado'!$BC$155:$CB$1048576,MATCH($A683,'Hoja de Trabajo para listado'!$BC$155:$BC$1048576,0),MATCH((CUADRO!H$4&amp;$E683),'Hoja de Trabajo para listado'!$BC$151:$CB$151,0)),0)+IFERROR(INDEX('Hoja de Trabajo para listado'!$DE$153:$DG$274,MATCH($A683,'Hoja de Trabajo para listado'!$DE$153:$DE$1048576,0),MATCH((CUADRO!H$4&amp;$E683),'Hoja de Trabajo para listado'!$DE$151:$DG$151,0)),0)+IFERROR(INDEX('Hoja de Trabajo para listado'!$CD$155:$DC$1048576,MATCH($A683,'Hoja de Trabajo para listado'!$CD$155:$CD$1048576,0),MATCH((CUADRO!H$4&amp;$E683),'Hoja de Trabajo para listado'!$CD$151:$DC$151,0)),0)</f>
        <v>0</v>
      </c>
      <c r="I683" s="241">
        <f ca="1">+IFERROR(INDEX('Hoja de Trabajo para listado'!$A$155:$Z$1048576,MATCH($A683,'Hoja de Trabajo para listado'!$A$155:$A$1048576,0),MATCH((CUADRO!I$4&amp;$E683),'Hoja de Trabajo para listado'!$A$151:$Z$151,0)),0)+IFERROR(INDEX('Hoja de Trabajo para listado'!$AB$155:$BA$1048576,MATCH($A683,'Hoja de Trabajo para listado'!$AB$155:$AB$1048576,0),MATCH((CUADRO!I$4&amp;$E683),'Hoja de Trabajo para listado'!$AB$151:$BA$151,0)),0)+IFERROR(INDEX('Hoja de Trabajo para listado'!$BC$155:$CB$1048576,MATCH($A683,'Hoja de Trabajo para listado'!$BC$155:$BC$1048576,0),MATCH((CUADRO!I$4&amp;$E683),'Hoja de Trabajo para listado'!$BC$151:$CB$151,0)),0)+IFERROR(INDEX('Hoja de Trabajo para listado'!$DE$153:$DG$274,MATCH($A683,'Hoja de Trabajo para listado'!$DE$153:$DE$1048576,0),MATCH((CUADRO!I$4&amp;$E683),'Hoja de Trabajo para listado'!$DE$151:$DG$151,0)),0)+IFERROR(INDEX('Hoja de Trabajo para listado'!$CD$155:$DC$1048576,MATCH($A683,'Hoja de Trabajo para listado'!$CD$155:$CD$1048576,0),MATCH((CUADRO!I$4&amp;$E683),'Hoja de Trabajo para listado'!$CD$151:$DC$151,0)),0)</f>
        <v>0</v>
      </c>
      <c r="J683" s="241">
        <f ca="1">+IFERROR(INDEX('Hoja de Trabajo para listado'!$A$155:$Z$1048576,MATCH($A683,'Hoja de Trabajo para listado'!$A$155:$A$1048576,0),MATCH((CUADRO!J$4&amp;$E683),'Hoja de Trabajo para listado'!$A$151:$Z$151,0)),0)+IFERROR(INDEX('Hoja de Trabajo para listado'!$AB$155:$BA$1048576,MATCH($A683,'Hoja de Trabajo para listado'!$AB$155:$AB$1048576,0),MATCH((CUADRO!J$4&amp;$E683),'Hoja de Trabajo para listado'!$AB$151:$BA$151,0)),0)+IFERROR(INDEX('Hoja de Trabajo para listado'!$BC$155:$CB$1048576,MATCH($A683,'Hoja de Trabajo para listado'!$BC$155:$BC$1048576,0),MATCH((CUADRO!J$4&amp;$E683),'Hoja de Trabajo para listado'!$BC$151:$CB$151,0)),0)+IFERROR(INDEX('Hoja de Trabajo para listado'!$DE$153:$DG$274,MATCH($A683,'Hoja de Trabajo para listado'!$DE$153:$DE$1048576,0),MATCH((CUADRO!J$4&amp;$E683),'Hoja de Trabajo para listado'!$DE$151:$DG$151,0)),0)+IFERROR(INDEX('Hoja de Trabajo para listado'!$CD$155:$DC$1048576,MATCH($A683,'Hoja de Trabajo para listado'!$CD$155:$CD$1048576,0),MATCH((CUADRO!J$4&amp;$E683),'Hoja de Trabajo para listado'!$CD$151:$DC$151,0)),0)</f>
        <v>0</v>
      </c>
      <c r="K683" s="241">
        <f ca="1">+IFERROR(INDEX('Hoja de Trabajo para listado'!$A$155:$Z$1048576,MATCH($A683,'Hoja de Trabajo para listado'!$A$155:$A$1048576,0),MATCH((CUADRO!K$4&amp;$E683),'Hoja de Trabajo para listado'!$A$151:$Z$151,0)),0)+IFERROR(INDEX('Hoja de Trabajo para listado'!$AB$155:$BA$1048576,MATCH($A683,'Hoja de Trabajo para listado'!$AB$155:$AB$1048576,0),MATCH((CUADRO!K$4&amp;$E683),'Hoja de Trabajo para listado'!$AB$151:$BA$151,0)),0)+IFERROR(INDEX('Hoja de Trabajo para listado'!$BC$155:$CB$1048576,MATCH($A683,'Hoja de Trabajo para listado'!$BC$155:$BC$1048576,0),MATCH((CUADRO!K$4&amp;$E683),'Hoja de Trabajo para listado'!$BC$151:$CB$151,0)),0)+IFERROR(INDEX('Hoja de Trabajo para listado'!$DE$153:$DG$274,MATCH($A683,'Hoja de Trabajo para listado'!$DE$153:$DE$1048576,0),MATCH((CUADRO!K$4&amp;$E683),'Hoja de Trabajo para listado'!$DE$151:$DG$151,0)),0)+IFERROR(INDEX('Hoja de Trabajo para listado'!$CD$155:$DC$1048576,MATCH($A683,'Hoja de Trabajo para listado'!$CD$155:$CD$1048576,0),MATCH((CUADRO!K$4&amp;$E683),'Hoja de Trabajo para listado'!$CD$151:$DC$151,0)),0)</f>
        <v>0</v>
      </c>
      <c r="L683" s="241">
        <f ca="1">+IFERROR(INDEX('Hoja de Trabajo para listado'!$A$155:$Z$1048576,MATCH($A683,'Hoja de Trabajo para listado'!$A$155:$A$1048576,0),MATCH((CUADRO!L$4&amp;$E683),'Hoja de Trabajo para listado'!$A$151:$Z$151,0)),0)+IFERROR(INDEX('Hoja de Trabajo para listado'!$AB$155:$BA$1048576,MATCH($A683,'Hoja de Trabajo para listado'!$AB$155:$AB$1048576,0),MATCH((CUADRO!L$4&amp;$E683),'Hoja de Trabajo para listado'!$AB$151:$BA$151,0)),0)+IFERROR(INDEX('Hoja de Trabajo para listado'!$BC$155:$CB$1048576,MATCH($A683,'Hoja de Trabajo para listado'!$BC$155:$BC$1048576,0),MATCH((CUADRO!L$4&amp;$E683),'Hoja de Trabajo para listado'!$BC$151:$CB$151,0)),0)+IFERROR(INDEX('Hoja de Trabajo para listado'!$DE$153:$DG$274,MATCH($A683,'Hoja de Trabajo para listado'!$DE$153:$DE$1048576,0),MATCH((CUADRO!L$4&amp;$E683),'Hoja de Trabajo para listado'!$DE$151:$DG$151,0)),0)+IFERROR(INDEX('Hoja de Trabajo para listado'!$CD$155:$DC$1048576,MATCH($A683,'Hoja de Trabajo para listado'!$CD$155:$CD$1048576,0),MATCH((CUADRO!L$4&amp;$E683),'Hoja de Trabajo para listado'!$CD$151:$DC$151,0)),0)</f>
        <v>0</v>
      </c>
      <c r="M683" s="241">
        <f ca="1">+IFERROR(INDEX('Hoja de Trabajo para listado'!$A$155:$Z$1048576,MATCH($A683,'Hoja de Trabajo para listado'!$A$155:$A$1048576,0),MATCH((CUADRO!M$4&amp;$E683),'Hoja de Trabajo para listado'!$A$151:$Z$151,0)),0)+IFERROR(INDEX('Hoja de Trabajo para listado'!$AB$155:$BA$1048576,MATCH($A683,'Hoja de Trabajo para listado'!$AB$155:$AB$1048576,0),MATCH((CUADRO!M$4&amp;$E683),'Hoja de Trabajo para listado'!$AB$151:$BA$151,0)),0)+IFERROR(INDEX('Hoja de Trabajo para listado'!$BC$155:$CB$1048576,MATCH($A683,'Hoja de Trabajo para listado'!$BC$155:$BC$1048576,0),MATCH((CUADRO!M$4&amp;$E683),'Hoja de Trabajo para listado'!$BC$151:$CB$151,0)),0)+IFERROR(INDEX('Hoja de Trabajo para listado'!$DE$153:$DG$274,MATCH($A683,'Hoja de Trabajo para listado'!$DE$153:$DE$1048576,0),MATCH((CUADRO!M$4&amp;$E683),'Hoja de Trabajo para listado'!$DE$151:$DG$151,0)),0)+IFERROR(INDEX('Hoja de Trabajo para listado'!$CD$155:$DC$1048576,MATCH($A683,'Hoja de Trabajo para listado'!$CD$155:$CD$1048576,0),MATCH((CUADRO!M$4&amp;$E683),'Hoja de Trabajo para listado'!$CD$151:$DC$151,0)),0)</f>
        <v>0</v>
      </c>
      <c r="N683" s="241">
        <f ca="1">+IFERROR(INDEX('Hoja de Trabajo para listado'!$A$155:$Z$1048576,MATCH($A683,'Hoja de Trabajo para listado'!$A$155:$A$1048576,0),MATCH((CUADRO!N$4&amp;$E683),'Hoja de Trabajo para listado'!$A$151:$Z$151,0)),0)+IFERROR(INDEX('Hoja de Trabajo para listado'!$AB$155:$BA$1048576,MATCH($A683,'Hoja de Trabajo para listado'!$AB$155:$AB$1048576,0),MATCH((CUADRO!N$4&amp;$E683),'Hoja de Trabajo para listado'!$AB$151:$BA$151,0)),0)+IFERROR(INDEX('Hoja de Trabajo para listado'!$BC$155:$CB$1048576,MATCH($A683,'Hoja de Trabajo para listado'!$BC$155:$BC$1048576,0),MATCH((CUADRO!N$4&amp;$E683),'Hoja de Trabajo para listado'!$BC$151:$CB$151,0)),0)+IFERROR(INDEX('Hoja de Trabajo para listado'!$DE$153:$DG$274,MATCH($A683,'Hoja de Trabajo para listado'!$DE$153:$DE$1048576,0),MATCH((CUADRO!N$4&amp;$E683),'Hoja de Trabajo para listado'!$DE$151:$DG$151,0)),0)+IFERROR(INDEX('Hoja de Trabajo para listado'!$CD$155:$DC$1048576,MATCH($A683,'Hoja de Trabajo para listado'!$CD$155:$CD$1048576,0),MATCH((CUADRO!N$4&amp;$E683),'Hoja de Trabajo para listado'!$CD$151:$DC$151,0)),0)</f>
        <v>0</v>
      </c>
      <c r="O683" s="241">
        <f ca="1">+IFERROR(INDEX('Hoja de Trabajo para listado'!$A$155:$Z$1048576,MATCH($A683,'Hoja de Trabajo para listado'!$A$155:$A$1048576,0),MATCH((CUADRO!O$4&amp;$E683),'Hoja de Trabajo para listado'!$A$151:$Z$151,0)),0)+IFERROR(INDEX('Hoja de Trabajo para listado'!$AB$155:$BA$1048576,MATCH($A683,'Hoja de Trabajo para listado'!$AB$155:$AB$1048576,0),MATCH((CUADRO!O$4&amp;$E683),'Hoja de Trabajo para listado'!$AB$151:$BA$151,0)),0)+IFERROR(INDEX('Hoja de Trabajo para listado'!$BC$155:$CB$1048576,MATCH($A683,'Hoja de Trabajo para listado'!$BC$155:$BC$1048576,0),MATCH((CUADRO!O$4&amp;$E683),'Hoja de Trabajo para listado'!$BC$151:$CB$151,0)),0)+IFERROR(INDEX('Hoja de Trabajo para listado'!$DE$153:$DG$274,MATCH($A683,'Hoja de Trabajo para listado'!$DE$153:$DE$1048576,0),MATCH((CUADRO!O$4&amp;$E683),'Hoja de Trabajo para listado'!$DE$151:$DG$151,0)),0)+IFERROR(INDEX('Hoja de Trabajo para listado'!$CD$155:$DC$1048576,MATCH($A683,'Hoja de Trabajo para listado'!$CD$155:$CD$1048576,0),MATCH((CUADRO!O$4&amp;$E683),'Hoja de Trabajo para listado'!$CD$151:$DC$151,0)),0)</f>
        <v>0</v>
      </c>
      <c r="P683" s="241">
        <f ca="1">+IFERROR(INDEX('Hoja de Trabajo para listado'!$A$155:$Z$1048576,MATCH($A683,'Hoja de Trabajo para listado'!$A$155:$A$1048576,0),MATCH((CUADRO!P$4&amp;$E683),'Hoja de Trabajo para listado'!$A$151:$Z$151,0)),0)+IFERROR(INDEX('Hoja de Trabajo para listado'!$AB$155:$BA$1048576,MATCH($A683,'Hoja de Trabajo para listado'!$AB$155:$AB$1048576,0),MATCH((CUADRO!P$4&amp;$E683),'Hoja de Trabajo para listado'!$AB$151:$BA$151,0)),0)+IFERROR(INDEX('Hoja de Trabajo para listado'!$BC$155:$CB$1048576,MATCH($A683,'Hoja de Trabajo para listado'!$BC$155:$BC$1048576,0),MATCH((CUADRO!P$4&amp;$E683),'Hoja de Trabajo para listado'!$BC$151:$CB$151,0)),0)+IFERROR(INDEX('Hoja de Trabajo para listado'!$DE$153:$DG$274,MATCH($A683,'Hoja de Trabajo para listado'!$DE$153:$DE$1048576,0),MATCH((CUADRO!P$4&amp;$E683),'Hoja de Trabajo para listado'!$DE$151:$DG$151,0)),0)+IFERROR(INDEX('Hoja de Trabajo para listado'!$CD$155:$DC$1048576,MATCH($A683,'Hoja de Trabajo para listado'!$CD$155:$CD$1048576,0),MATCH((CUADRO!P$4&amp;$E683),'Hoja de Trabajo para listado'!$CD$151:$DC$151,0)),0)</f>
        <v>0</v>
      </c>
      <c r="Q683" s="241">
        <f ca="1">+IFERROR(INDEX('Hoja de Trabajo para listado'!$A$155:$Z$1048576,MATCH($A683,'Hoja de Trabajo para listado'!$A$155:$A$1048576,0),MATCH((CUADRO!Q$4&amp;$E683),'Hoja de Trabajo para listado'!$A$151:$Z$151,0)),0)+IFERROR(INDEX('Hoja de Trabajo para listado'!$AB$155:$BA$1048576,MATCH($A683,'Hoja de Trabajo para listado'!$AB$155:$AB$1048576,0),MATCH((CUADRO!Q$4&amp;$E683),'Hoja de Trabajo para listado'!$AB$151:$BA$151,0)),0)+IFERROR(INDEX('Hoja de Trabajo para listado'!$BC$155:$CB$1048576,MATCH($A683,'Hoja de Trabajo para listado'!$BC$155:$BC$1048576,0),MATCH((CUADRO!Q$4&amp;$E683),'Hoja de Trabajo para listado'!$BC$151:$CB$151,0)),0)+IFERROR(INDEX('Hoja de Trabajo para listado'!$DE$153:$DG$274,MATCH($A683,'Hoja de Trabajo para listado'!$DE$153:$DE$1048576,0),MATCH((CUADRO!Q$4&amp;$E683),'Hoja de Trabajo para listado'!$DE$151:$DG$151,0)),0)+IFERROR(INDEX('Hoja de Trabajo para listado'!$CD$155:$DC$1048576,MATCH($A683,'Hoja de Trabajo para listado'!$CD$155:$CD$1048576,0),MATCH((CUADRO!Q$4&amp;$E683),'Hoja de Trabajo para listado'!$CD$151:$DC$151,0)),0)</f>
        <v>0</v>
      </c>
      <c r="R683" s="241">
        <f t="shared" ca="1" si="27"/>
        <v>0</v>
      </c>
      <c r="S683" s="247"/>
      <c r="T683" s="241">
        <f ca="1">+T684</f>
        <v>0</v>
      </c>
      <c r="U683" s="240">
        <f t="shared" si="28"/>
        <v>1</v>
      </c>
      <c r="V683" s="327" t="str">
        <f>+VLOOKUP(A683,bd_lista!$A$3:$E$592,5,FALSE)</f>
        <v>Gobiernos Autonomos Municipales</v>
      </c>
      <c r="W683" s="397" t="str">
        <f>+V683</f>
        <v>Gobiernos Autonomos Municipales</v>
      </c>
      <c r="X683" s="240">
        <f>+VLOOKUP(A683,[4]Sheet1!$A$13:$D$744,4,FALSE)</f>
        <v>0</v>
      </c>
      <c r="Y683" s="240" t="e">
        <f>+VLOOKUP(X683,bd_lista!$A$3:$C$592,3,FALSE)</f>
        <v>#N/A</v>
      </c>
      <c r="Z683" s="290">
        <f>+X683</f>
        <v>0</v>
      </c>
      <c r="AA683" s="291" t="e">
        <f>+Y683</f>
        <v>#N/A</v>
      </c>
    </row>
    <row r="684" spans="1:27" customFormat="1" ht="15" hidden="1" customHeight="1">
      <c r="A684" s="32">
        <v>1306</v>
      </c>
      <c r="B684" s="394"/>
      <c r="C684" s="245" t="str">
        <f>+VLOOKUP(A684,bd_lista!$A$3:$C$592,3,FALSE)</f>
        <v>Gobierno Autónomo Municipal de Colcapirhua</v>
      </c>
      <c r="D684" s="396"/>
      <c r="E684" s="242" t="s">
        <v>1304</v>
      </c>
      <c r="F684" s="241">
        <f ca="1">+IFERROR(INDEX('Hoja de Trabajo para listado'!$A$155:$Z$1048576,MATCH($A684,'Hoja de Trabajo para listado'!$A$155:$A$1048576,0),MATCH((CUADRO!F$4&amp;$E684),'Hoja de Trabajo para listado'!$A$151:$Z$151,0)),0)+IFERROR(INDEX('Hoja de Trabajo para listado'!$AB$155:$BA$1048576,MATCH($A684,'Hoja de Trabajo para listado'!$AB$155:$AB$1048576,0),MATCH((CUADRO!F$4&amp;$E684),'Hoja de Trabajo para listado'!$AB$151:$BA$151,0)),0)+IFERROR(INDEX('Hoja de Trabajo para listado'!$BC$155:$CB$1048576,MATCH($A684,'Hoja de Trabajo para listado'!$BC$155:$BC$1048576,0),MATCH((CUADRO!F$4&amp;$E684),'Hoja de Trabajo para listado'!$BC$151:$CB$151,0)),0)+IFERROR(INDEX('Hoja de Trabajo para listado'!$DE$153:$DG$274,MATCH($A684,'Hoja de Trabajo para listado'!$DE$153:$DE$1048576,0),MATCH((CUADRO!F$4&amp;$E684),'Hoja de Trabajo para listado'!$DE$151:$DG$151,0)),0)+IFERROR(INDEX('Hoja de Trabajo para listado'!$CD$155:$DC$1048576,MATCH($A684,'Hoja de Trabajo para listado'!$CD$155:$CD$1048576,0),MATCH((CUADRO!F$4&amp;$E684),'Hoja de Trabajo para listado'!$CD$151:$DC$151,0)),0)</f>
        <v>0</v>
      </c>
      <c r="G684" s="241">
        <f ca="1">+IFERROR(INDEX('Hoja de Trabajo para listado'!$A$155:$Z$1048576,MATCH($A684,'Hoja de Trabajo para listado'!$A$155:$A$1048576,0),MATCH((CUADRO!G$4&amp;$E684),'Hoja de Trabajo para listado'!$A$151:$Z$151,0)),0)+IFERROR(INDEX('Hoja de Trabajo para listado'!$AB$155:$BA$1048576,MATCH($A684,'Hoja de Trabajo para listado'!$AB$155:$AB$1048576,0),MATCH((CUADRO!G$4&amp;$E684),'Hoja de Trabajo para listado'!$AB$151:$BA$151,0)),0)+IFERROR(INDEX('Hoja de Trabajo para listado'!$BC$155:$CB$1048576,MATCH($A684,'Hoja de Trabajo para listado'!$BC$155:$BC$1048576,0),MATCH((CUADRO!G$4&amp;$E684),'Hoja de Trabajo para listado'!$BC$151:$CB$151,0)),0)+IFERROR(INDEX('Hoja de Trabajo para listado'!$DE$153:$DG$274,MATCH($A684,'Hoja de Trabajo para listado'!$DE$153:$DE$1048576,0),MATCH((CUADRO!G$4&amp;$E684),'Hoja de Trabajo para listado'!$DE$151:$DG$151,0)),0)+IFERROR(INDEX('Hoja de Trabajo para listado'!$CD$155:$DC$1048576,MATCH($A684,'Hoja de Trabajo para listado'!$CD$155:$CD$1048576,0),MATCH((CUADRO!G$4&amp;$E684),'Hoja de Trabajo para listado'!$CD$151:$DC$151,0)),0)</f>
        <v>0</v>
      </c>
      <c r="H684" s="241">
        <f ca="1">+IFERROR(INDEX('Hoja de Trabajo para listado'!$A$155:$Z$1048576,MATCH($A684,'Hoja de Trabajo para listado'!$A$155:$A$1048576,0),MATCH((CUADRO!H$4&amp;$E684),'Hoja de Trabajo para listado'!$A$151:$Z$151,0)),0)+IFERROR(INDEX('Hoja de Trabajo para listado'!$AB$155:$BA$1048576,MATCH($A684,'Hoja de Trabajo para listado'!$AB$155:$AB$1048576,0),MATCH((CUADRO!H$4&amp;$E684),'Hoja de Trabajo para listado'!$AB$151:$BA$151,0)),0)+IFERROR(INDEX('Hoja de Trabajo para listado'!$BC$155:$CB$1048576,MATCH($A684,'Hoja de Trabajo para listado'!$BC$155:$BC$1048576,0),MATCH((CUADRO!H$4&amp;$E684),'Hoja de Trabajo para listado'!$BC$151:$CB$151,0)),0)+IFERROR(INDEX('Hoja de Trabajo para listado'!$DE$153:$DG$274,MATCH($A684,'Hoja de Trabajo para listado'!$DE$153:$DE$1048576,0),MATCH((CUADRO!H$4&amp;$E684),'Hoja de Trabajo para listado'!$DE$151:$DG$151,0)),0)+IFERROR(INDEX('Hoja de Trabajo para listado'!$CD$155:$DC$1048576,MATCH($A684,'Hoja de Trabajo para listado'!$CD$155:$CD$1048576,0),MATCH((CUADRO!H$4&amp;$E684),'Hoja de Trabajo para listado'!$CD$151:$DC$151,0)),0)</f>
        <v>0</v>
      </c>
      <c r="I684" s="241">
        <f ca="1">+IFERROR(INDEX('Hoja de Trabajo para listado'!$A$155:$Z$1048576,MATCH($A684,'Hoja de Trabajo para listado'!$A$155:$A$1048576,0),MATCH((CUADRO!I$4&amp;$E684),'Hoja de Trabajo para listado'!$A$151:$Z$151,0)),0)+IFERROR(INDEX('Hoja de Trabajo para listado'!$AB$155:$BA$1048576,MATCH($A684,'Hoja de Trabajo para listado'!$AB$155:$AB$1048576,0),MATCH((CUADRO!I$4&amp;$E684),'Hoja de Trabajo para listado'!$AB$151:$BA$151,0)),0)+IFERROR(INDEX('Hoja de Trabajo para listado'!$BC$155:$CB$1048576,MATCH($A684,'Hoja de Trabajo para listado'!$BC$155:$BC$1048576,0),MATCH((CUADRO!I$4&amp;$E684),'Hoja de Trabajo para listado'!$BC$151:$CB$151,0)),0)+IFERROR(INDEX('Hoja de Trabajo para listado'!$DE$153:$DG$274,MATCH($A684,'Hoja de Trabajo para listado'!$DE$153:$DE$1048576,0),MATCH((CUADRO!I$4&amp;$E684),'Hoja de Trabajo para listado'!$DE$151:$DG$151,0)),0)+IFERROR(INDEX('Hoja de Trabajo para listado'!$CD$155:$DC$1048576,MATCH($A684,'Hoja de Trabajo para listado'!$CD$155:$CD$1048576,0),MATCH((CUADRO!I$4&amp;$E684),'Hoja de Trabajo para listado'!$CD$151:$DC$151,0)),0)</f>
        <v>0</v>
      </c>
      <c r="J684" s="241">
        <f ca="1">+IFERROR(INDEX('Hoja de Trabajo para listado'!$A$155:$Z$1048576,MATCH($A684,'Hoja de Trabajo para listado'!$A$155:$A$1048576,0),MATCH((CUADRO!J$4&amp;$E684),'Hoja de Trabajo para listado'!$A$151:$Z$151,0)),0)+IFERROR(INDEX('Hoja de Trabajo para listado'!$AB$155:$BA$1048576,MATCH($A684,'Hoja de Trabajo para listado'!$AB$155:$AB$1048576,0),MATCH((CUADRO!J$4&amp;$E684),'Hoja de Trabajo para listado'!$AB$151:$BA$151,0)),0)+IFERROR(INDEX('Hoja de Trabajo para listado'!$BC$155:$CB$1048576,MATCH($A684,'Hoja de Trabajo para listado'!$BC$155:$BC$1048576,0),MATCH((CUADRO!J$4&amp;$E684),'Hoja de Trabajo para listado'!$BC$151:$CB$151,0)),0)+IFERROR(INDEX('Hoja de Trabajo para listado'!$DE$153:$DG$274,MATCH($A684,'Hoja de Trabajo para listado'!$DE$153:$DE$1048576,0),MATCH((CUADRO!J$4&amp;$E684),'Hoja de Trabajo para listado'!$DE$151:$DG$151,0)),0)+IFERROR(INDEX('Hoja de Trabajo para listado'!$CD$155:$DC$1048576,MATCH($A684,'Hoja de Trabajo para listado'!$CD$155:$CD$1048576,0),MATCH((CUADRO!J$4&amp;$E684),'Hoja de Trabajo para listado'!$CD$151:$DC$151,0)),0)</f>
        <v>0</v>
      </c>
      <c r="K684" s="241">
        <f ca="1">+IFERROR(INDEX('Hoja de Trabajo para listado'!$A$155:$Z$1048576,MATCH($A684,'Hoja de Trabajo para listado'!$A$155:$A$1048576,0),MATCH((CUADRO!K$4&amp;$E684),'Hoja de Trabajo para listado'!$A$151:$Z$151,0)),0)+IFERROR(INDEX('Hoja de Trabajo para listado'!$AB$155:$BA$1048576,MATCH($A684,'Hoja de Trabajo para listado'!$AB$155:$AB$1048576,0),MATCH((CUADRO!K$4&amp;$E684),'Hoja de Trabajo para listado'!$AB$151:$BA$151,0)),0)+IFERROR(INDEX('Hoja de Trabajo para listado'!$BC$155:$CB$1048576,MATCH($A684,'Hoja de Trabajo para listado'!$BC$155:$BC$1048576,0),MATCH((CUADRO!K$4&amp;$E684),'Hoja de Trabajo para listado'!$BC$151:$CB$151,0)),0)+IFERROR(INDEX('Hoja de Trabajo para listado'!$DE$153:$DG$274,MATCH($A684,'Hoja de Trabajo para listado'!$DE$153:$DE$1048576,0),MATCH((CUADRO!K$4&amp;$E684),'Hoja de Trabajo para listado'!$DE$151:$DG$151,0)),0)+IFERROR(INDEX('Hoja de Trabajo para listado'!$CD$155:$DC$1048576,MATCH($A684,'Hoja de Trabajo para listado'!$CD$155:$CD$1048576,0),MATCH((CUADRO!K$4&amp;$E684),'Hoja de Trabajo para listado'!$CD$151:$DC$151,0)),0)</f>
        <v>0</v>
      </c>
      <c r="L684" s="241">
        <f ca="1">+IFERROR(INDEX('Hoja de Trabajo para listado'!$A$155:$Z$1048576,MATCH($A684,'Hoja de Trabajo para listado'!$A$155:$A$1048576,0),MATCH((CUADRO!L$4&amp;$E684),'Hoja de Trabajo para listado'!$A$151:$Z$151,0)),0)+IFERROR(INDEX('Hoja de Trabajo para listado'!$AB$155:$BA$1048576,MATCH($A684,'Hoja de Trabajo para listado'!$AB$155:$AB$1048576,0),MATCH((CUADRO!L$4&amp;$E684),'Hoja de Trabajo para listado'!$AB$151:$BA$151,0)),0)+IFERROR(INDEX('Hoja de Trabajo para listado'!$BC$155:$CB$1048576,MATCH($A684,'Hoja de Trabajo para listado'!$BC$155:$BC$1048576,0),MATCH((CUADRO!L$4&amp;$E684),'Hoja de Trabajo para listado'!$BC$151:$CB$151,0)),0)+IFERROR(INDEX('Hoja de Trabajo para listado'!$DE$153:$DG$274,MATCH($A684,'Hoja de Trabajo para listado'!$DE$153:$DE$1048576,0),MATCH((CUADRO!L$4&amp;$E684),'Hoja de Trabajo para listado'!$DE$151:$DG$151,0)),0)+IFERROR(INDEX('Hoja de Trabajo para listado'!$CD$155:$DC$1048576,MATCH($A684,'Hoja de Trabajo para listado'!$CD$155:$CD$1048576,0),MATCH((CUADRO!L$4&amp;$E684),'Hoja de Trabajo para listado'!$CD$151:$DC$151,0)),0)</f>
        <v>0</v>
      </c>
      <c r="M684" s="241">
        <f ca="1">+IFERROR(INDEX('Hoja de Trabajo para listado'!$A$155:$Z$1048576,MATCH($A684,'Hoja de Trabajo para listado'!$A$155:$A$1048576,0),MATCH((CUADRO!M$4&amp;$E684),'Hoja de Trabajo para listado'!$A$151:$Z$151,0)),0)+IFERROR(INDEX('Hoja de Trabajo para listado'!$AB$155:$BA$1048576,MATCH($A684,'Hoja de Trabajo para listado'!$AB$155:$AB$1048576,0),MATCH((CUADRO!M$4&amp;$E684),'Hoja de Trabajo para listado'!$AB$151:$BA$151,0)),0)+IFERROR(INDEX('Hoja de Trabajo para listado'!$BC$155:$CB$1048576,MATCH($A684,'Hoja de Trabajo para listado'!$BC$155:$BC$1048576,0),MATCH((CUADRO!M$4&amp;$E684),'Hoja de Trabajo para listado'!$BC$151:$CB$151,0)),0)+IFERROR(INDEX('Hoja de Trabajo para listado'!$DE$153:$DG$274,MATCH($A684,'Hoja de Trabajo para listado'!$DE$153:$DE$1048576,0),MATCH((CUADRO!M$4&amp;$E684),'Hoja de Trabajo para listado'!$DE$151:$DG$151,0)),0)+IFERROR(INDEX('Hoja de Trabajo para listado'!$CD$155:$DC$1048576,MATCH($A684,'Hoja de Trabajo para listado'!$CD$155:$CD$1048576,0),MATCH((CUADRO!M$4&amp;$E684),'Hoja de Trabajo para listado'!$CD$151:$DC$151,0)),0)</f>
        <v>0</v>
      </c>
      <c r="N684" s="241">
        <f ca="1">+IFERROR(INDEX('Hoja de Trabajo para listado'!$A$155:$Z$1048576,MATCH($A684,'Hoja de Trabajo para listado'!$A$155:$A$1048576,0),MATCH((CUADRO!N$4&amp;$E684),'Hoja de Trabajo para listado'!$A$151:$Z$151,0)),0)+IFERROR(INDEX('Hoja de Trabajo para listado'!$AB$155:$BA$1048576,MATCH($A684,'Hoja de Trabajo para listado'!$AB$155:$AB$1048576,0),MATCH((CUADRO!N$4&amp;$E684),'Hoja de Trabajo para listado'!$AB$151:$BA$151,0)),0)+IFERROR(INDEX('Hoja de Trabajo para listado'!$BC$155:$CB$1048576,MATCH($A684,'Hoja de Trabajo para listado'!$BC$155:$BC$1048576,0),MATCH((CUADRO!N$4&amp;$E684),'Hoja de Trabajo para listado'!$BC$151:$CB$151,0)),0)+IFERROR(INDEX('Hoja de Trabajo para listado'!$DE$153:$DG$274,MATCH($A684,'Hoja de Trabajo para listado'!$DE$153:$DE$1048576,0),MATCH((CUADRO!N$4&amp;$E684),'Hoja de Trabajo para listado'!$DE$151:$DG$151,0)),0)+IFERROR(INDEX('Hoja de Trabajo para listado'!$CD$155:$DC$1048576,MATCH($A684,'Hoja de Trabajo para listado'!$CD$155:$CD$1048576,0),MATCH((CUADRO!N$4&amp;$E684),'Hoja de Trabajo para listado'!$CD$151:$DC$151,0)),0)</f>
        <v>0</v>
      </c>
      <c r="O684" s="241">
        <f ca="1">+IFERROR(INDEX('Hoja de Trabajo para listado'!$A$155:$Z$1048576,MATCH($A684,'Hoja de Trabajo para listado'!$A$155:$A$1048576,0),MATCH((CUADRO!O$4&amp;$E684),'Hoja de Trabajo para listado'!$A$151:$Z$151,0)),0)+IFERROR(INDEX('Hoja de Trabajo para listado'!$AB$155:$BA$1048576,MATCH($A684,'Hoja de Trabajo para listado'!$AB$155:$AB$1048576,0),MATCH((CUADRO!O$4&amp;$E684),'Hoja de Trabajo para listado'!$AB$151:$BA$151,0)),0)+IFERROR(INDEX('Hoja de Trabajo para listado'!$BC$155:$CB$1048576,MATCH($A684,'Hoja de Trabajo para listado'!$BC$155:$BC$1048576,0),MATCH((CUADRO!O$4&amp;$E684),'Hoja de Trabajo para listado'!$BC$151:$CB$151,0)),0)+IFERROR(INDEX('Hoja de Trabajo para listado'!$DE$153:$DG$274,MATCH($A684,'Hoja de Trabajo para listado'!$DE$153:$DE$1048576,0),MATCH((CUADRO!O$4&amp;$E684),'Hoja de Trabajo para listado'!$DE$151:$DG$151,0)),0)+IFERROR(INDEX('Hoja de Trabajo para listado'!$CD$155:$DC$1048576,MATCH($A684,'Hoja de Trabajo para listado'!$CD$155:$CD$1048576,0),MATCH((CUADRO!O$4&amp;$E684),'Hoja de Trabajo para listado'!$CD$151:$DC$151,0)),0)</f>
        <v>0</v>
      </c>
      <c r="P684" s="241">
        <f ca="1">+IFERROR(INDEX('Hoja de Trabajo para listado'!$A$155:$Z$1048576,MATCH($A684,'Hoja de Trabajo para listado'!$A$155:$A$1048576,0),MATCH((CUADRO!P$4&amp;$E684),'Hoja de Trabajo para listado'!$A$151:$Z$151,0)),0)+IFERROR(INDEX('Hoja de Trabajo para listado'!$AB$155:$BA$1048576,MATCH($A684,'Hoja de Trabajo para listado'!$AB$155:$AB$1048576,0),MATCH((CUADRO!P$4&amp;$E684),'Hoja de Trabajo para listado'!$AB$151:$BA$151,0)),0)+IFERROR(INDEX('Hoja de Trabajo para listado'!$BC$155:$CB$1048576,MATCH($A684,'Hoja de Trabajo para listado'!$BC$155:$BC$1048576,0),MATCH((CUADRO!P$4&amp;$E684),'Hoja de Trabajo para listado'!$BC$151:$CB$151,0)),0)+IFERROR(INDEX('Hoja de Trabajo para listado'!$DE$153:$DG$274,MATCH($A684,'Hoja de Trabajo para listado'!$DE$153:$DE$1048576,0),MATCH((CUADRO!P$4&amp;$E684),'Hoja de Trabajo para listado'!$DE$151:$DG$151,0)),0)+IFERROR(INDEX('Hoja de Trabajo para listado'!$CD$155:$DC$1048576,MATCH($A684,'Hoja de Trabajo para listado'!$CD$155:$CD$1048576,0),MATCH((CUADRO!P$4&amp;$E684),'Hoja de Trabajo para listado'!$CD$151:$DC$151,0)),0)</f>
        <v>0</v>
      </c>
      <c r="Q684" s="241">
        <f ca="1">+IFERROR(INDEX('Hoja de Trabajo para listado'!$A$155:$Z$1048576,MATCH($A684,'Hoja de Trabajo para listado'!$A$155:$A$1048576,0),MATCH((CUADRO!Q$4&amp;$E684),'Hoja de Trabajo para listado'!$A$151:$Z$151,0)),0)+IFERROR(INDEX('Hoja de Trabajo para listado'!$AB$155:$BA$1048576,MATCH($A684,'Hoja de Trabajo para listado'!$AB$155:$AB$1048576,0),MATCH((CUADRO!Q$4&amp;$E684),'Hoja de Trabajo para listado'!$AB$151:$BA$151,0)),0)+IFERROR(INDEX('Hoja de Trabajo para listado'!$BC$155:$CB$1048576,MATCH($A684,'Hoja de Trabajo para listado'!$BC$155:$BC$1048576,0),MATCH((CUADRO!Q$4&amp;$E684),'Hoja de Trabajo para listado'!$BC$151:$CB$151,0)),0)+IFERROR(INDEX('Hoja de Trabajo para listado'!$DE$153:$DG$274,MATCH($A684,'Hoja de Trabajo para listado'!$DE$153:$DE$1048576,0),MATCH((CUADRO!Q$4&amp;$E684),'Hoja de Trabajo para listado'!$DE$151:$DG$151,0)),0)+IFERROR(INDEX('Hoja de Trabajo para listado'!$CD$155:$DC$1048576,MATCH($A684,'Hoja de Trabajo para listado'!$CD$155:$CD$1048576,0),MATCH((CUADRO!Q$4&amp;$E684),'Hoja de Trabajo para listado'!$CD$151:$DC$151,0)),0)</f>
        <v>0</v>
      </c>
      <c r="R684" s="241">
        <f t="shared" ca="1" si="27"/>
        <v>0</v>
      </c>
      <c r="S684" s="247">
        <f ca="1">+R683+R684</f>
        <v>0</v>
      </c>
      <c r="T684" s="241">
        <f ca="1">+S684</f>
        <v>0</v>
      </c>
      <c r="U684" s="240">
        <f t="shared" si="28"/>
        <v>2</v>
      </c>
      <c r="V684" s="327" t="str">
        <f>+VLOOKUP(A684,bd_lista!$A$3:$E$592,5,FALSE)</f>
        <v>Gobiernos Autonomos Municipales</v>
      </c>
      <c r="W684" s="398"/>
      <c r="X684" s="240">
        <f>+VLOOKUP(A684,[4]Sheet1!$A$13:$D$744,4,FALSE)</f>
        <v>0</v>
      </c>
      <c r="Y684" s="240" t="e">
        <f>+VLOOKUP(X684,bd_lista!$A$3:$C$592,3,FALSE)</f>
        <v>#N/A</v>
      </c>
      <c r="Z684" s="288"/>
      <c r="AA684" s="289"/>
    </row>
    <row r="685" spans="1:27" customFormat="1" ht="15" hidden="1" customHeight="1">
      <c r="A685" s="248">
        <v>1307</v>
      </c>
      <c r="B685" s="393">
        <f>+A685</f>
        <v>1307</v>
      </c>
      <c r="C685" s="245" t="str">
        <f>+VLOOKUP(A685,bd_lista!$A$3:$C$592,3,FALSE)</f>
        <v>Gobierno Autónomo Municipal de Aiquile</v>
      </c>
      <c r="D685" s="395" t="str">
        <f>+C685</f>
        <v>Gobierno Autónomo Municipal de Aiquile</v>
      </c>
      <c r="E685" s="240" t="s">
        <v>1303</v>
      </c>
      <c r="F685" s="241">
        <f ca="1">+IFERROR(INDEX('Hoja de Trabajo para listado'!$A$155:$Z$1048576,MATCH($A685,'Hoja de Trabajo para listado'!$A$155:$A$1048576,0),MATCH((CUADRO!F$4&amp;$E685),'Hoja de Trabajo para listado'!$A$151:$Z$151,0)),0)+IFERROR(INDEX('Hoja de Trabajo para listado'!$AB$155:$BA$1048576,MATCH($A685,'Hoja de Trabajo para listado'!$AB$155:$AB$1048576,0),MATCH((CUADRO!F$4&amp;$E685),'Hoja de Trabajo para listado'!$AB$151:$BA$151,0)),0)+IFERROR(INDEX('Hoja de Trabajo para listado'!$BC$155:$CB$1048576,MATCH($A685,'Hoja de Trabajo para listado'!$BC$155:$BC$1048576,0),MATCH((CUADRO!F$4&amp;$E685),'Hoja de Trabajo para listado'!$BC$151:$CB$151,0)),0)+IFERROR(INDEX('Hoja de Trabajo para listado'!$DE$153:$DG$274,MATCH($A685,'Hoja de Trabajo para listado'!$DE$153:$DE$1048576,0),MATCH((CUADRO!F$4&amp;$E685),'Hoja de Trabajo para listado'!$DE$151:$DG$151,0)),0)+IFERROR(INDEX('Hoja de Trabajo para listado'!$CD$155:$DC$1048576,MATCH($A685,'Hoja de Trabajo para listado'!$CD$155:$CD$1048576,0),MATCH((CUADRO!F$4&amp;$E685),'Hoja de Trabajo para listado'!$CD$151:$DC$151,0)),0)</f>
        <v>0</v>
      </c>
      <c r="G685" s="241">
        <f ca="1">+IFERROR(INDEX('Hoja de Trabajo para listado'!$A$155:$Z$1048576,MATCH($A685,'Hoja de Trabajo para listado'!$A$155:$A$1048576,0),MATCH((CUADRO!G$4&amp;$E685),'Hoja de Trabajo para listado'!$A$151:$Z$151,0)),0)+IFERROR(INDEX('Hoja de Trabajo para listado'!$AB$155:$BA$1048576,MATCH($A685,'Hoja de Trabajo para listado'!$AB$155:$AB$1048576,0),MATCH((CUADRO!G$4&amp;$E685),'Hoja de Trabajo para listado'!$AB$151:$BA$151,0)),0)+IFERROR(INDEX('Hoja de Trabajo para listado'!$BC$155:$CB$1048576,MATCH($A685,'Hoja de Trabajo para listado'!$BC$155:$BC$1048576,0),MATCH((CUADRO!G$4&amp;$E685),'Hoja de Trabajo para listado'!$BC$151:$CB$151,0)),0)+IFERROR(INDEX('Hoja de Trabajo para listado'!$DE$153:$DG$274,MATCH($A685,'Hoja de Trabajo para listado'!$DE$153:$DE$1048576,0),MATCH((CUADRO!G$4&amp;$E685),'Hoja de Trabajo para listado'!$DE$151:$DG$151,0)),0)+IFERROR(INDEX('Hoja de Trabajo para listado'!$CD$155:$DC$1048576,MATCH($A685,'Hoja de Trabajo para listado'!$CD$155:$CD$1048576,0),MATCH((CUADRO!G$4&amp;$E685),'Hoja de Trabajo para listado'!$CD$151:$DC$151,0)),0)</f>
        <v>0</v>
      </c>
      <c r="H685" s="241">
        <f ca="1">+IFERROR(INDEX('Hoja de Trabajo para listado'!$A$155:$Z$1048576,MATCH($A685,'Hoja de Trabajo para listado'!$A$155:$A$1048576,0),MATCH((CUADRO!H$4&amp;$E685),'Hoja de Trabajo para listado'!$A$151:$Z$151,0)),0)+IFERROR(INDEX('Hoja de Trabajo para listado'!$AB$155:$BA$1048576,MATCH($A685,'Hoja de Trabajo para listado'!$AB$155:$AB$1048576,0),MATCH((CUADRO!H$4&amp;$E685),'Hoja de Trabajo para listado'!$AB$151:$BA$151,0)),0)+IFERROR(INDEX('Hoja de Trabajo para listado'!$BC$155:$CB$1048576,MATCH($A685,'Hoja de Trabajo para listado'!$BC$155:$BC$1048576,0),MATCH((CUADRO!H$4&amp;$E685),'Hoja de Trabajo para listado'!$BC$151:$CB$151,0)),0)+IFERROR(INDEX('Hoja de Trabajo para listado'!$DE$153:$DG$274,MATCH($A685,'Hoja de Trabajo para listado'!$DE$153:$DE$1048576,0),MATCH((CUADRO!H$4&amp;$E685),'Hoja de Trabajo para listado'!$DE$151:$DG$151,0)),0)+IFERROR(INDEX('Hoja de Trabajo para listado'!$CD$155:$DC$1048576,MATCH($A685,'Hoja de Trabajo para listado'!$CD$155:$CD$1048576,0),MATCH((CUADRO!H$4&amp;$E685),'Hoja de Trabajo para listado'!$CD$151:$DC$151,0)),0)</f>
        <v>0</v>
      </c>
      <c r="I685" s="241">
        <f ca="1">+IFERROR(INDEX('Hoja de Trabajo para listado'!$A$155:$Z$1048576,MATCH($A685,'Hoja de Trabajo para listado'!$A$155:$A$1048576,0),MATCH((CUADRO!I$4&amp;$E685),'Hoja de Trabajo para listado'!$A$151:$Z$151,0)),0)+IFERROR(INDEX('Hoja de Trabajo para listado'!$AB$155:$BA$1048576,MATCH($A685,'Hoja de Trabajo para listado'!$AB$155:$AB$1048576,0),MATCH((CUADRO!I$4&amp;$E685),'Hoja de Trabajo para listado'!$AB$151:$BA$151,0)),0)+IFERROR(INDEX('Hoja de Trabajo para listado'!$BC$155:$CB$1048576,MATCH($A685,'Hoja de Trabajo para listado'!$BC$155:$BC$1048576,0),MATCH((CUADRO!I$4&amp;$E685),'Hoja de Trabajo para listado'!$BC$151:$CB$151,0)),0)+IFERROR(INDEX('Hoja de Trabajo para listado'!$DE$153:$DG$274,MATCH($A685,'Hoja de Trabajo para listado'!$DE$153:$DE$1048576,0),MATCH((CUADRO!I$4&amp;$E685),'Hoja de Trabajo para listado'!$DE$151:$DG$151,0)),0)+IFERROR(INDEX('Hoja de Trabajo para listado'!$CD$155:$DC$1048576,MATCH($A685,'Hoja de Trabajo para listado'!$CD$155:$CD$1048576,0),MATCH((CUADRO!I$4&amp;$E685),'Hoja de Trabajo para listado'!$CD$151:$DC$151,0)),0)</f>
        <v>0</v>
      </c>
      <c r="J685" s="241">
        <f ca="1">+IFERROR(INDEX('Hoja de Trabajo para listado'!$A$155:$Z$1048576,MATCH($A685,'Hoja de Trabajo para listado'!$A$155:$A$1048576,0),MATCH((CUADRO!J$4&amp;$E685),'Hoja de Trabajo para listado'!$A$151:$Z$151,0)),0)+IFERROR(INDEX('Hoja de Trabajo para listado'!$AB$155:$BA$1048576,MATCH($A685,'Hoja de Trabajo para listado'!$AB$155:$AB$1048576,0),MATCH((CUADRO!J$4&amp;$E685),'Hoja de Trabajo para listado'!$AB$151:$BA$151,0)),0)+IFERROR(INDEX('Hoja de Trabajo para listado'!$BC$155:$CB$1048576,MATCH($A685,'Hoja de Trabajo para listado'!$BC$155:$BC$1048576,0),MATCH((CUADRO!J$4&amp;$E685),'Hoja de Trabajo para listado'!$BC$151:$CB$151,0)),0)+IFERROR(INDEX('Hoja de Trabajo para listado'!$DE$153:$DG$274,MATCH($A685,'Hoja de Trabajo para listado'!$DE$153:$DE$1048576,0),MATCH((CUADRO!J$4&amp;$E685),'Hoja de Trabajo para listado'!$DE$151:$DG$151,0)),0)+IFERROR(INDEX('Hoja de Trabajo para listado'!$CD$155:$DC$1048576,MATCH($A685,'Hoja de Trabajo para listado'!$CD$155:$CD$1048576,0),MATCH((CUADRO!J$4&amp;$E685),'Hoja de Trabajo para listado'!$CD$151:$DC$151,0)),0)</f>
        <v>0</v>
      </c>
      <c r="K685" s="241">
        <f ca="1">+IFERROR(INDEX('Hoja de Trabajo para listado'!$A$155:$Z$1048576,MATCH($A685,'Hoja de Trabajo para listado'!$A$155:$A$1048576,0),MATCH((CUADRO!K$4&amp;$E685),'Hoja de Trabajo para listado'!$A$151:$Z$151,0)),0)+IFERROR(INDEX('Hoja de Trabajo para listado'!$AB$155:$BA$1048576,MATCH($A685,'Hoja de Trabajo para listado'!$AB$155:$AB$1048576,0),MATCH((CUADRO!K$4&amp;$E685),'Hoja de Trabajo para listado'!$AB$151:$BA$151,0)),0)+IFERROR(INDEX('Hoja de Trabajo para listado'!$BC$155:$CB$1048576,MATCH($A685,'Hoja de Trabajo para listado'!$BC$155:$BC$1048576,0),MATCH((CUADRO!K$4&amp;$E685),'Hoja de Trabajo para listado'!$BC$151:$CB$151,0)),0)+IFERROR(INDEX('Hoja de Trabajo para listado'!$DE$153:$DG$274,MATCH($A685,'Hoja de Trabajo para listado'!$DE$153:$DE$1048576,0),MATCH((CUADRO!K$4&amp;$E685),'Hoja de Trabajo para listado'!$DE$151:$DG$151,0)),0)+IFERROR(INDEX('Hoja de Trabajo para listado'!$CD$155:$DC$1048576,MATCH($A685,'Hoja de Trabajo para listado'!$CD$155:$CD$1048576,0),MATCH((CUADRO!K$4&amp;$E685),'Hoja de Trabajo para listado'!$CD$151:$DC$151,0)),0)</f>
        <v>0</v>
      </c>
      <c r="L685" s="241">
        <f ca="1">+IFERROR(INDEX('Hoja de Trabajo para listado'!$A$155:$Z$1048576,MATCH($A685,'Hoja de Trabajo para listado'!$A$155:$A$1048576,0),MATCH((CUADRO!L$4&amp;$E685),'Hoja de Trabajo para listado'!$A$151:$Z$151,0)),0)+IFERROR(INDEX('Hoja de Trabajo para listado'!$AB$155:$BA$1048576,MATCH($A685,'Hoja de Trabajo para listado'!$AB$155:$AB$1048576,0),MATCH((CUADRO!L$4&amp;$E685),'Hoja de Trabajo para listado'!$AB$151:$BA$151,0)),0)+IFERROR(INDEX('Hoja de Trabajo para listado'!$BC$155:$CB$1048576,MATCH($A685,'Hoja de Trabajo para listado'!$BC$155:$BC$1048576,0),MATCH((CUADRO!L$4&amp;$E685),'Hoja de Trabajo para listado'!$BC$151:$CB$151,0)),0)+IFERROR(INDEX('Hoja de Trabajo para listado'!$DE$153:$DG$274,MATCH($A685,'Hoja de Trabajo para listado'!$DE$153:$DE$1048576,0),MATCH((CUADRO!L$4&amp;$E685),'Hoja de Trabajo para listado'!$DE$151:$DG$151,0)),0)+IFERROR(INDEX('Hoja de Trabajo para listado'!$CD$155:$DC$1048576,MATCH($A685,'Hoja de Trabajo para listado'!$CD$155:$CD$1048576,0),MATCH((CUADRO!L$4&amp;$E685),'Hoja de Trabajo para listado'!$CD$151:$DC$151,0)),0)</f>
        <v>0</v>
      </c>
      <c r="M685" s="241">
        <f ca="1">+IFERROR(INDEX('Hoja de Trabajo para listado'!$A$155:$Z$1048576,MATCH($A685,'Hoja de Trabajo para listado'!$A$155:$A$1048576,0),MATCH((CUADRO!M$4&amp;$E685),'Hoja de Trabajo para listado'!$A$151:$Z$151,0)),0)+IFERROR(INDEX('Hoja de Trabajo para listado'!$AB$155:$BA$1048576,MATCH($A685,'Hoja de Trabajo para listado'!$AB$155:$AB$1048576,0),MATCH((CUADRO!M$4&amp;$E685),'Hoja de Trabajo para listado'!$AB$151:$BA$151,0)),0)+IFERROR(INDEX('Hoja de Trabajo para listado'!$BC$155:$CB$1048576,MATCH($A685,'Hoja de Trabajo para listado'!$BC$155:$BC$1048576,0),MATCH((CUADRO!M$4&amp;$E685),'Hoja de Trabajo para listado'!$BC$151:$CB$151,0)),0)+IFERROR(INDEX('Hoja de Trabajo para listado'!$DE$153:$DG$274,MATCH($A685,'Hoja de Trabajo para listado'!$DE$153:$DE$1048576,0),MATCH((CUADRO!M$4&amp;$E685),'Hoja de Trabajo para listado'!$DE$151:$DG$151,0)),0)+IFERROR(INDEX('Hoja de Trabajo para listado'!$CD$155:$DC$1048576,MATCH($A685,'Hoja de Trabajo para listado'!$CD$155:$CD$1048576,0),MATCH((CUADRO!M$4&amp;$E685),'Hoja de Trabajo para listado'!$CD$151:$DC$151,0)),0)</f>
        <v>0</v>
      </c>
      <c r="N685" s="241">
        <f ca="1">+IFERROR(INDEX('Hoja de Trabajo para listado'!$A$155:$Z$1048576,MATCH($A685,'Hoja de Trabajo para listado'!$A$155:$A$1048576,0),MATCH((CUADRO!N$4&amp;$E685),'Hoja de Trabajo para listado'!$A$151:$Z$151,0)),0)+IFERROR(INDEX('Hoja de Trabajo para listado'!$AB$155:$BA$1048576,MATCH($A685,'Hoja de Trabajo para listado'!$AB$155:$AB$1048576,0),MATCH((CUADRO!N$4&amp;$E685),'Hoja de Trabajo para listado'!$AB$151:$BA$151,0)),0)+IFERROR(INDEX('Hoja de Trabajo para listado'!$BC$155:$CB$1048576,MATCH($A685,'Hoja de Trabajo para listado'!$BC$155:$BC$1048576,0),MATCH((CUADRO!N$4&amp;$E685),'Hoja de Trabajo para listado'!$BC$151:$CB$151,0)),0)+IFERROR(INDEX('Hoja de Trabajo para listado'!$DE$153:$DG$274,MATCH($A685,'Hoja de Trabajo para listado'!$DE$153:$DE$1048576,0),MATCH((CUADRO!N$4&amp;$E685),'Hoja de Trabajo para listado'!$DE$151:$DG$151,0)),0)+IFERROR(INDEX('Hoja de Trabajo para listado'!$CD$155:$DC$1048576,MATCH($A685,'Hoja de Trabajo para listado'!$CD$155:$CD$1048576,0),MATCH((CUADRO!N$4&amp;$E685),'Hoja de Trabajo para listado'!$CD$151:$DC$151,0)),0)</f>
        <v>0</v>
      </c>
      <c r="O685" s="241">
        <f ca="1">+IFERROR(INDEX('Hoja de Trabajo para listado'!$A$155:$Z$1048576,MATCH($A685,'Hoja de Trabajo para listado'!$A$155:$A$1048576,0),MATCH((CUADRO!O$4&amp;$E685),'Hoja de Trabajo para listado'!$A$151:$Z$151,0)),0)+IFERROR(INDEX('Hoja de Trabajo para listado'!$AB$155:$BA$1048576,MATCH($A685,'Hoja de Trabajo para listado'!$AB$155:$AB$1048576,0),MATCH((CUADRO!O$4&amp;$E685),'Hoja de Trabajo para listado'!$AB$151:$BA$151,0)),0)+IFERROR(INDEX('Hoja de Trabajo para listado'!$BC$155:$CB$1048576,MATCH($A685,'Hoja de Trabajo para listado'!$BC$155:$BC$1048576,0),MATCH((CUADRO!O$4&amp;$E685),'Hoja de Trabajo para listado'!$BC$151:$CB$151,0)),0)+IFERROR(INDEX('Hoja de Trabajo para listado'!$DE$153:$DG$274,MATCH($A685,'Hoja de Trabajo para listado'!$DE$153:$DE$1048576,0),MATCH((CUADRO!O$4&amp;$E685),'Hoja de Trabajo para listado'!$DE$151:$DG$151,0)),0)+IFERROR(INDEX('Hoja de Trabajo para listado'!$CD$155:$DC$1048576,MATCH($A685,'Hoja de Trabajo para listado'!$CD$155:$CD$1048576,0),MATCH((CUADRO!O$4&amp;$E685),'Hoja de Trabajo para listado'!$CD$151:$DC$151,0)),0)</f>
        <v>0</v>
      </c>
      <c r="P685" s="241">
        <f ca="1">+IFERROR(INDEX('Hoja de Trabajo para listado'!$A$155:$Z$1048576,MATCH($A685,'Hoja de Trabajo para listado'!$A$155:$A$1048576,0),MATCH((CUADRO!P$4&amp;$E685),'Hoja de Trabajo para listado'!$A$151:$Z$151,0)),0)+IFERROR(INDEX('Hoja de Trabajo para listado'!$AB$155:$BA$1048576,MATCH($A685,'Hoja de Trabajo para listado'!$AB$155:$AB$1048576,0),MATCH((CUADRO!P$4&amp;$E685),'Hoja de Trabajo para listado'!$AB$151:$BA$151,0)),0)+IFERROR(INDEX('Hoja de Trabajo para listado'!$BC$155:$CB$1048576,MATCH($A685,'Hoja de Trabajo para listado'!$BC$155:$BC$1048576,0),MATCH((CUADRO!P$4&amp;$E685),'Hoja de Trabajo para listado'!$BC$151:$CB$151,0)),0)+IFERROR(INDEX('Hoja de Trabajo para listado'!$DE$153:$DG$274,MATCH($A685,'Hoja de Trabajo para listado'!$DE$153:$DE$1048576,0),MATCH((CUADRO!P$4&amp;$E685),'Hoja de Trabajo para listado'!$DE$151:$DG$151,0)),0)+IFERROR(INDEX('Hoja de Trabajo para listado'!$CD$155:$DC$1048576,MATCH($A685,'Hoja de Trabajo para listado'!$CD$155:$CD$1048576,0),MATCH((CUADRO!P$4&amp;$E685),'Hoja de Trabajo para listado'!$CD$151:$DC$151,0)),0)</f>
        <v>0</v>
      </c>
      <c r="Q685" s="241">
        <f ca="1">+IFERROR(INDEX('Hoja de Trabajo para listado'!$A$155:$Z$1048576,MATCH($A685,'Hoja de Trabajo para listado'!$A$155:$A$1048576,0),MATCH((CUADRO!Q$4&amp;$E685),'Hoja de Trabajo para listado'!$A$151:$Z$151,0)),0)+IFERROR(INDEX('Hoja de Trabajo para listado'!$AB$155:$BA$1048576,MATCH($A685,'Hoja de Trabajo para listado'!$AB$155:$AB$1048576,0),MATCH((CUADRO!Q$4&amp;$E685),'Hoja de Trabajo para listado'!$AB$151:$BA$151,0)),0)+IFERROR(INDEX('Hoja de Trabajo para listado'!$BC$155:$CB$1048576,MATCH($A685,'Hoja de Trabajo para listado'!$BC$155:$BC$1048576,0),MATCH((CUADRO!Q$4&amp;$E685),'Hoja de Trabajo para listado'!$BC$151:$CB$151,0)),0)+IFERROR(INDEX('Hoja de Trabajo para listado'!$DE$153:$DG$274,MATCH($A685,'Hoja de Trabajo para listado'!$DE$153:$DE$1048576,0),MATCH((CUADRO!Q$4&amp;$E685),'Hoja de Trabajo para listado'!$DE$151:$DG$151,0)),0)+IFERROR(INDEX('Hoja de Trabajo para listado'!$CD$155:$DC$1048576,MATCH($A685,'Hoja de Trabajo para listado'!$CD$155:$CD$1048576,0),MATCH((CUADRO!Q$4&amp;$E685),'Hoja de Trabajo para listado'!$CD$151:$DC$151,0)),0)</f>
        <v>0</v>
      </c>
      <c r="R685" s="241">
        <f t="shared" ca="1" si="27"/>
        <v>0</v>
      </c>
      <c r="S685" s="247"/>
      <c r="T685" s="241">
        <f ca="1">+T686</f>
        <v>0</v>
      </c>
      <c r="U685" s="240">
        <f t="shared" si="28"/>
        <v>1</v>
      </c>
      <c r="V685" s="327" t="str">
        <f>+VLOOKUP(A685,bd_lista!$A$3:$E$592,5,FALSE)</f>
        <v>Gobiernos Autonomos Municipales</v>
      </c>
      <c r="W685" s="397" t="str">
        <f>+V685</f>
        <v>Gobiernos Autonomos Municipales</v>
      </c>
      <c r="X685" s="240">
        <f>+VLOOKUP(A685,[4]Sheet1!$A$13:$D$744,4,FALSE)</f>
        <v>0</v>
      </c>
      <c r="Y685" s="240" t="e">
        <f>+VLOOKUP(X685,bd_lista!$A$3:$C$592,3,FALSE)</f>
        <v>#N/A</v>
      </c>
      <c r="Z685" s="290">
        <f>+X685</f>
        <v>0</v>
      </c>
      <c r="AA685" s="291" t="e">
        <f>+Y685</f>
        <v>#N/A</v>
      </c>
    </row>
    <row r="686" spans="1:27" customFormat="1" ht="15" hidden="1" customHeight="1">
      <c r="A686" s="249">
        <v>1307</v>
      </c>
      <c r="B686" s="394"/>
      <c r="C686" s="245" t="str">
        <f>+VLOOKUP(A686,bd_lista!$A$3:$C$592,3,FALSE)</f>
        <v>Gobierno Autónomo Municipal de Aiquile</v>
      </c>
      <c r="D686" s="396"/>
      <c r="E686" s="242" t="s">
        <v>1304</v>
      </c>
      <c r="F686" s="241">
        <f ca="1">+IFERROR(INDEX('Hoja de Trabajo para listado'!$A$155:$Z$1048576,MATCH($A686,'Hoja de Trabajo para listado'!$A$155:$A$1048576,0),MATCH((CUADRO!F$4&amp;$E686),'Hoja de Trabajo para listado'!$A$151:$Z$151,0)),0)+IFERROR(INDEX('Hoja de Trabajo para listado'!$AB$155:$BA$1048576,MATCH($A686,'Hoja de Trabajo para listado'!$AB$155:$AB$1048576,0),MATCH((CUADRO!F$4&amp;$E686),'Hoja de Trabajo para listado'!$AB$151:$BA$151,0)),0)+IFERROR(INDEX('Hoja de Trabajo para listado'!$BC$155:$CB$1048576,MATCH($A686,'Hoja de Trabajo para listado'!$BC$155:$BC$1048576,0),MATCH((CUADRO!F$4&amp;$E686),'Hoja de Trabajo para listado'!$BC$151:$CB$151,0)),0)+IFERROR(INDEX('Hoja de Trabajo para listado'!$DE$153:$DG$274,MATCH($A686,'Hoja de Trabajo para listado'!$DE$153:$DE$1048576,0),MATCH((CUADRO!F$4&amp;$E686),'Hoja de Trabajo para listado'!$DE$151:$DG$151,0)),0)+IFERROR(INDEX('Hoja de Trabajo para listado'!$CD$155:$DC$1048576,MATCH($A686,'Hoja de Trabajo para listado'!$CD$155:$CD$1048576,0),MATCH((CUADRO!F$4&amp;$E686),'Hoja de Trabajo para listado'!$CD$151:$DC$151,0)),0)</f>
        <v>0</v>
      </c>
      <c r="G686" s="241">
        <f ca="1">+IFERROR(INDEX('Hoja de Trabajo para listado'!$A$155:$Z$1048576,MATCH($A686,'Hoja de Trabajo para listado'!$A$155:$A$1048576,0),MATCH((CUADRO!G$4&amp;$E686),'Hoja de Trabajo para listado'!$A$151:$Z$151,0)),0)+IFERROR(INDEX('Hoja de Trabajo para listado'!$AB$155:$BA$1048576,MATCH($A686,'Hoja de Trabajo para listado'!$AB$155:$AB$1048576,0),MATCH((CUADRO!G$4&amp;$E686),'Hoja de Trabajo para listado'!$AB$151:$BA$151,0)),0)+IFERROR(INDEX('Hoja de Trabajo para listado'!$BC$155:$CB$1048576,MATCH($A686,'Hoja de Trabajo para listado'!$BC$155:$BC$1048576,0),MATCH((CUADRO!G$4&amp;$E686),'Hoja de Trabajo para listado'!$BC$151:$CB$151,0)),0)+IFERROR(INDEX('Hoja de Trabajo para listado'!$DE$153:$DG$274,MATCH($A686,'Hoja de Trabajo para listado'!$DE$153:$DE$1048576,0),MATCH((CUADRO!G$4&amp;$E686),'Hoja de Trabajo para listado'!$DE$151:$DG$151,0)),0)+IFERROR(INDEX('Hoja de Trabajo para listado'!$CD$155:$DC$1048576,MATCH($A686,'Hoja de Trabajo para listado'!$CD$155:$CD$1048576,0),MATCH((CUADRO!G$4&amp;$E686),'Hoja de Trabajo para listado'!$CD$151:$DC$151,0)),0)</f>
        <v>0</v>
      </c>
      <c r="H686" s="241">
        <f ca="1">+IFERROR(INDEX('Hoja de Trabajo para listado'!$A$155:$Z$1048576,MATCH($A686,'Hoja de Trabajo para listado'!$A$155:$A$1048576,0),MATCH((CUADRO!H$4&amp;$E686),'Hoja de Trabajo para listado'!$A$151:$Z$151,0)),0)+IFERROR(INDEX('Hoja de Trabajo para listado'!$AB$155:$BA$1048576,MATCH($A686,'Hoja de Trabajo para listado'!$AB$155:$AB$1048576,0),MATCH((CUADRO!H$4&amp;$E686),'Hoja de Trabajo para listado'!$AB$151:$BA$151,0)),0)+IFERROR(INDEX('Hoja de Trabajo para listado'!$BC$155:$CB$1048576,MATCH($A686,'Hoja de Trabajo para listado'!$BC$155:$BC$1048576,0),MATCH((CUADRO!H$4&amp;$E686),'Hoja de Trabajo para listado'!$BC$151:$CB$151,0)),0)+IFERROR(INDEX('Hoja de Trabajo para listado'!$DE$153:$DG$274,MATCH($A686,'Hoja de Trabajo para listado'!$DE$153:$DE$1048576,0),MATCH((CUADRO!H$4&amp;$E686),'Hoja de Trabajo para listado'!$DE$151:$DG$151,0)),0)+IFERROR(INDEX('Hoja de Trabajo para listado'!$CD$155:$DC$1048576,MATCH($A686,'Hoja de Trabajo para listado'!$CD$155:$CD$1048576,0),MATCH((CUADRO!H$4&amp;$E686),'Hoja de Trabajo para listado'!$CD$151:$DC$151,0)),0)</f>
        <v>0</v>
      </c>
      <c r="I686" s="241">
        <f ca="1">+IFERROR(INDEX('Hoja de Trabajo para listado'!$A$155:$Z$1048576,MATCH($A686,'Hoja de Trabajo para listado'!$A$155:$A$1048576,0),MATCH((CUADRO!I$4&amp;$E686),'Hoja de Trabajo para listado'!$A$151:$Z$151,0)),0)+IFERROR(INDEX('Hoja de Trabajo para listado'!$AB$155:$BA$1048576,MATCH($A686,'Hoja de Trabajo para listado'!$AB$155:$AB$1048576,0),MATCH((CUADRO!I$4&amp;$E686),'Hoja de Trabajo para listado'!$AB$151:$BA$151,0)),0)+IFERROR(INDEX('Hoja de Trabajo para listado'!$BC$155:$CB$1048576,MATCH($A686,'Hoja de Trabajo para listado'!$BC$155:$BC$1048576,0),MATCH((CUADRO!I$4&amp;$E686),'Hoja de Trabajo para listado'!$BC$151:$CB$151,0)),0)+IFERROR(INDEX('Hoja de Trabajo para listado'!$DE$153:$DG$274,MATCH($A686,'Hoja de Trabajo para listado'!$DE$153:$DE$1048576,0),MATCH((CUADRO!I$4&amp;$E686),'Hoja de Trabajo para listado'!$DE$151:$DG$151,0)),0)+IFERROR(INDEX('Hoja de Trabajo para listado'!$CD$155:$DC$1048576,MATCH($A686,'Hoja de Trabajo para listado'!$CD$155:$CD$1048576,0),MATCH((CUADRO!I$4&amp;$E686),'Hoja de Trabajo para listado'!$CD$151:$DC$151,0)),0)</f>
        <v>0</v>
      </c>
      <c r="J686" s="241">
        <f ca="1">+IFERROR(INDEX('Hoja de Trabajo para listado'!$A$155:$Z$1048576,MATCH($A686,'Hoja de Trabajo para listado'!$A$155:$A$1048576,0),MATCH((CUADRO!J$4&amp;$E686),'Hoja de Trabajo para listado'!$A$151:$Z$151,0)),0)+IFERROR(INDEX('Hoja de Trabajo para listado'!$AB$155:$BA$1048576,MATCH($A686,'Hoja de Trabajo para listado'!$AB$155:$AB$1048576,0),MATCH((CUADRO!J$4&amp;$E686),'Hoja de Trabajo para listado'!$AB$151:$BA$151,0)),0)+IFERROR(INDEX('Hoja de Trabajo para listado'!$BC$155:$CB$1048576,MATCH($A686,'Hoja de Trabajo para listado'!$BC$155:$BC$1048576,0),MATCH((CUADRO!J$4&amp;$E686),'Hoja de Trabajo para listado'!$BC$151:$CB$151,0)),0)+IFERROR(INDEX('Hoja de Trabajo para listado'!$DE$153:$DG$274,MATCH($A686,'Hoja de Trabajo para listado'!$DE$153:$DE$1048576,0),MATCH((CUADRO!J$4&amp;$E686),'Hoja de Trabajo para listado'!$DE$151:$DG$151,0)),0)+IFERROR(INDEX('Hoja de Trabajo para listado'!$CD$155:$DC$1048576,MATCH($A686,'Hoja de Trabajo para listado'!$CD$155:$CD$1048576,0),MATCH((CUADRO!J$4&amp;$E686),'Hoja de Trabajo para listado'!$CD$151:$DC$151,0)),0)</f>
        <v>0</v>
      </c>
      <c r="K686" s="241">
        <f ca="1">+IFERROR(INDEX('Hoja de Trabajo para listado'!$A$155:$Z$1048576,MATCH($A686,'Hoja de Trabajo para listado'!$A$155:$A$1048576,0),MATCH((CUADRO!K$4&amp;$E686),'Hoja de Trabajo para listado'!$A$151:$Z$151,0)),0)+IFERROR(INDEX('Hoja de Trabajo para listado'!$AB$155:$BA$1048576,MATCH($A686,'Hoja de Trabajo para listado'!$AB$155:$AB$1048576,0),MATCH((CUADRO!K$4&amp;$E686),'Hoja de Trabajo para listado'!$AB$151:$BA$151,0)),0)+IFERROR(INDEX('Hoja de Trabajo para listado'!$BC$155:$CB$1048576,MATCH($A686,'Hoja de Trabajo para listado'!$BC$155:$BC$1048576,0),MATCH((CUADRO!K$4&amp;$E686),'Hoja de Trabajo para listado'!$BC$151:$CB$151,0)),0)+IFERROR(INDEX('Hoja de Trabajo para listado'!$DE$153:$DG$274,MATCH($A686,'Hoja de Trabajo para listado'!$DE$153:$DE$1048576,0),MATCH((CUADRO!K$4&amp;$E686),'Hoja de Trabajo para listado'!$DE$151:$DG$151,0)),0)+IFERROR(INDEX('Hoja de Trabajo para listado'!$CD$155:$DC$1048576,MATCH($A686,'Hoja de Trabajo para listado'!$CD$155:$CD$1048576,0),MATCH((CUADRO!K$4&amp;$E686),'Hoja de Trabajo para listado'!$CD$151:$DC$151,0)),0)</f>
        <v>0</v>
      </c>
      <c r="L686" s="241">
        <f ca="1">+IFERROR(INDEX('Hoja de Trabajo para listado'!$A$155:$Z$1048576,MATCH($A686,'Hoja de Trabajo para listado'!$A$155:$A$1048576,0),MATCH((CUADRO!L$4&amp;$E686),'Hoja de Trabajo para listado'!$A$151:$Z$151,0)),0)+IFERROR(INDEX('Hoja de Trabajo para listado'!$AB$155:$BA$1048576,MATCH($A686,'Hoja de Trabajo para listado'!$AB$155:$AB$1048576,0),MATCH((CUADRO!L$4&amp;$E686),'Hoja de Trabajo para listado'!$AB$151:$BA$151,0)),0)+IFERROR(INDEX('Hoja de Trabajo para listado'!$BC$155:$CB$1048576,MATCH($A686,'Hoja de Trabajo para listado'!$BC$155:$BC$1048576,0),MATCH((CUADRO!L$4&amp;$E686),'Hoja de Trabajo para listado'!$BC$151:$CB$151,0)),0)+IFERROR(INDEX('Hoja de Trabajo para listado'!$DE$153:$DG$274,MATCH($A686,'Hoja de Trabajo para listado'!$DE$153:$DE$1048576,0),MATCH((CUADRO!L$4&amp;$E686),'Hoja de Trabajo para listado'!$DE$151:$DG$151,0)),0)+IFERROR(INDEX('Hoja de Trabajo para listado'!$CD$155:$DC$1048576,MATCH($A686,'Hoja de Trabajo para listado'!$CD$155:$CD$1048576,0),MATCH((CUADRO!L$4&amp;$E686),'Hoja de Trabajo para listado'!$CD$151:$DC$151,0)),0)</f>
        <v>0</v>
      </c>
      <c r="M686" s="241">
        <f ca="1">+IFERROR(INDEX('Hoja de Trabajo para listado'!$A$155:$Z$1048576,MATCH($A686,'Hoja de Trabajo para listado'!$A$155:$A$1048576,0),MATCH((CUADRO!M$4&amp;$E686),'Hoja de Trabajo para listado'!$A$151:$Z$151,0)),0)+IFERROR(INDEX('Hoja de Trabajo para listado'!$AB$155:$BA$1048576,MATCH($A686,'Hoja de Trabajo para listado'!$AB$155:$AB$1048576,0),MATCH((CUADRO!M$4&amp;$E686),'Hoja de Trabajo para listado'!$AB$151:$BA$151,0)),0)+IFERROR(INDEX('Hoja de Trabajo para listado'!$BC$155:$CB$1048576,MATCH($A686,'Hoja de Trabajo para listado'!$BC$155:$BC$1048576,0),MATCH((CUADRO!M$4&amp;$E686),'Hoja de Trabajo para listado'!$BC$151:$CB$151,0)),0)+IFERROR(INDEX('Hoja de Trabajo para listado'!$DE$153:$DG$274,MATCH($A686,'Hoja de Trabajo para listado'!$DE$153:$DE$1048576,0),MATCH((CUADRO!M$4&amp;$E686),'Hoja de Trabajo para listado'!$DE$151:$DG$151,0)),0)+IFERROR(INDEX('Hoja de Trabajo para listado'!$CD$155:$DC$1048576,MATCH($A686,'Hoja de Trabajo para listado'!$CD$155:$CD$1048576,0),MATCH((CUADRO!M$4&amp;$E686),'Hoja de Trabajo para listado'!$CD$151:$DC$151,0)),0)</f>
        <v>0</v>
      </c>
      <c r="N686" s="241">
        <f ca="1">+IFERROR(INDEX('Hoja de Trabajo para listado'!$A$155:$Z$1048576,MATCH($A686,'Hoja de Trabajo para listado'!$A$155:$A$1048576,0),MATCH((CUADRO!N$4&amp;$E686),'Hoja de Trabajo para listado'!$A$151:$Z$151,0)),0)+IFERROR(INDEX('Hoja de Trabajo para listado'!$AB$155:$BA$1048576,MATCH($A686,'Hoja de Trabajo para listado'!$AB$155:$AB$1048576,0),MATCH((CUADRO!N$4&amp;$E686),'Hoja de Trabajo para listado'!$AB$151:$BA$151,0)),0)+IFERROR(INDEX('Hoja de Trabajo para listado'!$BC$155:$CB$1048576,MATCH($A686,'Hoja de Trabajo para listado'!$BC$155:$BC$1048576,0),MATCH((CUADRO!N$4&amp;$E686),'Hoja de Trabajo para listado'!$BC$151:$CB$151,0)),0)+IFERROR(INDEX('Hoja de Trabajo para listado'!$DE$153:$DG$274,MATCH($A686,'Hoja de Trabajo para listado'!$DE$153:$DE$1048576,0),MATCH((CUADRO!N$4&amp;$E686),'Hoja de Trabajo para listado'!$DE$151:$DG$151,0)),0)+IFERROR(INDEX('Hoja de Trabajo para listado'!$CD$155:$DC$1048576,MATCH($A686,'Hoja de Trabajo para listado'!$CD$155:$CD$1048576,0),MATCH((CUADRO!N$4&amp;$E686),'Hoja de Trabajo para listado'!$CD$151:$DC$151,0)),0)</f>
        <v>0</v>
      </c>
      <c r="O686" s="241">
        <f ca="1">+IFERROR(INDEX('Hoja de Trabajo para listado'!$A$155:$Z$1048576,MATCH($A686,'Hoja de Trabajo para listado'!$A$155:$A$1048576,0),MATCH((CUADRO!O$4&amp;$E686),'Hoja de Trabajo para listado'!$A$151:$Z$151,0)),0)+IFERROR(INDEX('Hoja de Trabajo para listado'!$AB$155:$BA$1048576,MATCH($A686,'Hoja de Trabajo para listado'!$AB$155:$AB$1048576,0),MATCH((CUADRO!O$4&amp;$E686),'Hoja de Trabajo para listado'!$AB$151:$BA$151,0)),0)+IFERROR(INDEX('Hoja de Trabajo para listado'!$BC$155:$CB$1048576,MATCH($A686,'Hoja de Trabajo para listado'!$BC$155:$BC$1048576,0),MATCH((CUADRO!O$4&amp;$E686),'Hoja de Trabajo para listado'!$BC$151:$CB$151,0)),0)+IFERROR(INDEX('Hoja de Trabajo para listado'!$DE$153:$DG$274,MATCH($A686,'Hoja de Trabajo para listado'!$DE$153:$DE$1048576,0),MATCH((CUADRO!O$4&amp;$E686),'Hoja de Trabajo para listado'!$DE$151:$DG$151,0)),0)+IFERROR(INDEX('Hoja de Trabajo para listado'!$CD$155:$DC$1048576,MATCH($A686,'Hoja de Trabajo para listado'!$CD$155:$CD$1048576,0),MATCH((CUADRO!O$4&amp;$E686),'Hoja de Trabajo para listado'!$CD$151:$DC$151,0)),0)</f>
        <v>0</v>
      </c>
      <c r="P686" s="241">
        <f ca="1">+IFERROR(INDEX('Hoja de Trabajo para listado'!$A$155:$Z$1048576,MATCH($A686,'Hoja de Trabajo para listado'!$A$155:$A$1048576,0),MATCH((CUADRO!P$4&amp;$E686),'Hoja de Trabajo para listado'!$A$151:$Z$151,0)),0)+IFERROR(INDEX('Hoja de Trabajo para listado'!$AB$155:$BA$1048576,MATCH($A686,'Hoja de Trabajo para listado'!$AB$155:$AB$1048576,0),MATCH((CUADRO!P$4&amp;$E686),'Hoja de Trabajo para listado'!$AB$151:$BA$151,0)),0)+IFERROR(INDEX('Hoja de Trabajo para listado'!$BC$155:$CB$1048576,MATCH($A686,'Hoja de Trabajo para listado'!$BC$155:$BC$1048576,0),MATCH((CUADRO!P$4&amp;$E686),'Hoja de Trabajo para listado'!$BC$151:$CB$151,0)),0)+IFERROR(INDEX('Hoja de Trabajo para listado'!$DE$153:$DG$274,MATCH($A686,'Hoja de Trabajo para listado'!$DE$153:$DE$1048576,0),MATCH((CUADRO!P$4&amp;$E686),'Hoja de Trabajo para listado'!$DE$151:$DG$151,0)),0)+IFERROR(INDEX('Hoja de Trabajo para listado'!$CD$155:$DC$1048576,MATCH($A686,'Hoja de Trabajo para listado'!$CD$155:$CD$1048576,0),MATCH((CUADRO!P$4&amp;$E686),'Hoja de Trabajo para listado'!$CD$151:$DC$151,0)),0)</f>
        <v>0</v>
      </c>
      <c r="Q686" s="241">
        <f ca="1">+IFERROR(INDEX('Hoja de Trabajo para listado'!$A$155:$Z$1048576,MATCH($A686,'Hoja de Trabajo para listado'!$A$155:$A$1048576,0),MATCH((CUADRO!Q$4&amp;$E686),'Hoja de Trabajo para listado'!$A$151:$Z$151,0)),0)+IFERROR(INDEX('Hoja de Trabajo para listado'!$AB$155:$BA$1048576,MATCH($A686,'Hoja de Trabajo para listado'!$AB$155:$AB$1048576,0),MATCH((CUADRO!Q$4&amp;$E686),'Hoja de Trabajo para listado'!$AB$151:$BA$151,0)),0)+IFERROR(INDEX('Hoja de Trabajo para listado'!$BC$155:$CB$1048576,MATCH($A686,'Hoja de Trabajo para listado'!$BC$155:$BC$1048576,0),MATCH((CUADRO!Q$4&amp;$E686),'Hoja de Trabajo para listado'!$BC$151:$CB$151,0)),0)+IFERROR(INDEX('Hoja de Trabajo para listado'!$DE$153:$DG$274,MATCH($A686,'Hoja de Trabajo para listado'!$DE$153:$DE$1048576,0),MATCH((CUADRO!Q$4&amp;$E686),'Hoja de Trabajo para listado'!$DE$151:$DG$151,0)),0)+IFERROR(INDEX('Hoja de Trabajo para listado'!$CD$155:$DC$1048576,MATCH($A686,'Hoja de Trabajo para listado'!$CD$155:$CD$1048576,0),MATCH((CUADRO!Q$4&amp;$E686),'Hoja de Trabajo para listado'!$CD$151:$DC$151,0)),0)</f>
        <v>0</v>
      </c>
      <c r="R686" s="241">
        <f t="shared" ca="1" si="27"/>
        <v>0</v>
      </c>
      <c r="S686" s="247">
        <f ca="1">+R685+R686</f>
        <v>0</v>
      </c>
      <c r="T686" s="241">
        <f ca="1">+S686</f>
        <v>0</v>
      </c>
      <c r="U686" s="240">
        <f t="shared" si="28"/>
        <v>2</v>
      </c>
      <c r="V686" s="327" t="str">
        <f>+VLOOKUP(A686,bd_lista!$A$3:$E$592,5,FALSE)</f>
        <v>Gobiernos Autonomos Municipales</v>
      </c>
      <c r="W686" s="398"/>
      <c r="X686" s="240">
        <f>+VLOOKUP(A686,[4]Sheet1!$A$13:$D$744,4,FALSE)</f>
        <v>0</v>
      </c>
      <c r="Y686" s="240" t="e">
        <f>+VLOOKUP(X686,bd_lista!$A$3:$C$592,3,FALSE)</f>
        <v>#N/A</v>
      </c>
      <c r="Z686" s="288"/>
      <c r="AA686" s="289"/>
    </row>
    <row r="687" spans="1:27" customFormat="1" ht="15" hidden="1" customHeight="1">
      <c r="A687" s="32">
        <v>1308</v>
      </c>
      <c r="B687" s="393">
        <f>+A687</f>
        <v>1308</v>
      </c>
      <c r="C687" s="245" t="str">
        <f>+VLOOKUP(A687,bd_lista!$A$3:$C$592,3,FALSE)</f>
        <v>Gobierno Autónomo Municipal de Pasorapa</v>
      </c>
      <c r="D687" s="395" t="str">
        <f>+C687</f>
        <v>Gobierno Autónomo Municipal de Pasorapa</v>
      </c>
      <c r="E687" s="240" t="s">
        <v>1303</v>
      </c>
      <c r="F687" s="241">
        <f ca="1">+IFERROR(INDEX('Hoja de Trabajo para listado'!$A$155:$Z$1048576,MATCH($A687,'Hoja de Trabajo para listado'!$A$155:$A$1048576,0),MATCH((CUADRO!F$4&amp;$E687),'Hoja de Trabajo para listado'!$A$151:$Z$151,0)),0)+IFERROR(INDEX('Hoja de Trabajo para listado'!$AB$155:$BA$1048576,MATCH($A687,'Hoja de Trabajo para listado'!$AB$155:$AB$1048576,0),MATCH((CUADRO!F$4&amp;$E687),'Hoja de Trabajo para listado'!$AB$151:$BA$151,0)),0)+IFERROR(INDEX('Hoja de Trabajo para listado'!$BC$155:$CB$1048576,MATCH($A687,'Hoja de Trabajo para listado'!$BC$155:$BC$1048576,0),MATCH((CUADRO!F$4&amp;$E687),'Hoja de Trabajo para listado'!$BC$151:$CB$151,0)),0)+IFERROR(INDEX('Hoja de Trabajo para listado'!$DE$153:$DG$274,MATCH($A687,'Hoja de Trabajo para listado'!$DE$153:$DE$1048576,0),MATCH((CUADRO!F$4&amp;$E687),'Hoja de Trabajo para listado'!$DE$151:$DG$151,0)),0)+IFERROR(INDEX('Hoja de Trabajo para listado'!$CD$155:$DC$1048576,MATCH($A687,'Hoja de Trabajo para listado'!$CD$155:$CD$1048576,0),MATCH((CUADRO!F$4&amp;$E687),'Hoja de Trabajo para listado'!$CD$151:$DC$151,0)),0)</f>
        <v>0</v>
      </c>
      <c r="G687" s="241">
        <f ca="1">+IFERROR(INDEX('Hoja de Trabajo para listado'!$A$155:$Z$1048576,MATCH($A687,'Hoja de Trabajo para listado'!$A$155:$A$1048576,0),MATCH((CUADRO!G$4&amp;$E687),'Hoja de Trabajo para listado'!$A$151:$Z$151,0)),0)+IFERROR(INDEX('Hoja de Trabajo para listado'!$AB$155:$BA$1048576,MATCH($A687,'Hoja de Trabajo para listado'!$AB$155:$AB$1048576,0),MATCH((CUADRO!G$4&amp;$E687),'Hoja de Trabajo para listado'!$AB$151:$BA$151,0)),0)+IFERROR(INDEX('Hoja de Trabajo para listado'!$BC$155:$CB$1048576,MATCH($A687,'Hoja de Trabajo para listado'!$BC$155:$BC$1048576,0),MATCH((CUADRO!G$4&amp;$E687),'Hoja de Trabajo para listado'!$BC$151:$CB$151,0)),0)+IFERROR(INDEX('Hoja de Trabajo para listado'!$DE$153:$DG$274,MATCH($A687,'Hoja de Trabajo para listado'!$DE$153:$DE$1048576,0),MATCH((CUADRO!G$4&amp;$E687),'Hoja de Trabajo para listado'!$DE$151:$DG$151,0)),0)+IFERROR(INDEX('Hoja de Trabajo para listado'!$CD$155:$DC$1048576,MATCH($A687,'Hoja de Trabajo para listado'!$CD$155:$CD$1048576,0),MATCH((CUADRO!G$4&amp;$E687),'Hoja de Trabajo para listado'!$CD$151:$DC$151,0)),0)</f>
        <v>0</v>
      </c>
      <c r="H687" s="241">
        <f ca="1">+IFERROR(INDEX('Hoja de Trabajo para listado'!$A$155:$Z$1048576,MATCH($A687,'Hoja de Trabajo para listado'!$A$155:$A$1048576,0),MATCH((CUADRO!H$4&amp;$E687),'Hoja de Trabajo para listado'!$A$151:$Z$151,0)),0)+IFERROR(INDEX('Hoja de Trabajo para listado'!$AB$155:$BA$1048576,MATCH($A687,'Hoja de Trabajo para listado'!$AB$155:$AB$1048576,0),MATCH((CUADRO!H$4&amp;$E687),'Hoja de Trabajo para listado'!$AB$151:$BA$151,0)),0)+IFERROR(INDEX('Hoja de Trabajo para listado'!$BC$155:$CB$1048576,MATCH($A687,'Hoja de Trabajo para listado'!$BC$155:$BC$1048576,0),MATCH((CUADRO!H$4&amp;$E687),'Hoja de Trabajo para listado'!$BC$151:$CB$151,0)),0)+IFERROR(INDEX('Hoja de Trabajo para listado'!$DE$153:$DG$274,MATCH($A687,'Hoja de Trabajo para listado'!$DE$153:$DE$1048576,0),MATCH((CUADRO!H$4&amp;$E687),'Hoja de Trabajo para listado'!$DE$151:$DG$151,0)),0)+IFERROR(INDEX('Hoja de Trabajo para listado'!$CD$155:$DC$1048576,MATCH($A687,'Hoja de Trabajo para listado'!$CD$155:$CD$1048576,0),MATCH((CUADRO!H$4&amp;$E687),'Hoja de Trabajo para listado'!$CD$151:$DC$151,0)),0)</f>
        <v>0</v>
      </c>
      <c r="I687" s="241">
        <f ca="1">+IFERROR(INDEX('Hoja de Trabajo para listado'!$A$155:$Z$1048576,MATCH($A687,'Hoja de Trabajo para listado'!$A$155:$A$1048576,0),MATCH((CUADRO!I$4&amp;$E687),'Hoja de Trabajo para listado'!$A$151:$Z$151,0)),0)+IFERROR(INDEX('Hoja de Trabajo para listado'!$AB$155:$BA$1048576,MATCH($A687,'Hoja de Trabajo para listado'!$AB$155:$AB$1048576,0),MATCH((CUADRO!I$4&amp;$E687),'Hoja de Trabajo para listado'!$AB$151:$BA$151,0)),0)+IFERROR(INDEX('Hoja de Trabajo para listado'!$BC$155:$CB$1048576,MATCH($A687,'Hoja de Trabajo para listado'!$BC$155:$BC$1048576,0),MATCH((CUADRO!I$4&amp;$E687),'Hoja de Trabajo para listado'!$BC$151:$CB$151,0)),0)+IFERROR(INDEX('Hoja de Trabajo para listado'!$DE$153:$DG$274,MATCH($A687,'Hoja de Trabajo para listado'!$DE$153:$DE$1048576,0),MATCH((CUADRO!I$4&amp;$E687),'Hoja de Trabajo para listado'!$DE$151:$DG$151,0)),0)+IFERROR(INDEX('Hoja de Trabajo para listado'!$CD$155:$DC$1048576,MATCH($A687,'Hoja de Trabajo para listado'!$CD$155:$CD$1048576,0),MATCH((CUADRO!I$4&amp;$E687),'Hoja de Trabajo para listado'!$CD$151:$DC$151,0)),0)</f>
        <v>0</v>
      </c>
      <c r="J687" s="241">
        <f ca="1">+IFERROR(INDEX('Hoja de Trabajo para listado'!$A$155:$Z$1048576,MATCH($A687,'Hoja de Trabajo para listado'!$A$155:$A$1048576,0),MATCH((CUADRO!J$4&amp;$E687),'Hoja de Trabajo para listado'!$A$151:$Z$151,0)),0)+IFERROR(INDEX('Hoja de Trabajo para listado'!$AB$155:$BA$1048576,MATCH($A687,'Hoja de Trabajo para listado'!$AB$155:$AB$1048576,0),MATCH((CUADRO!J$4&amp;$E687),'Hoja de Trabajo para listado'!$AB$151:$BA$151,0)),0)+IFERROR(INDEX('Hoja de Trabajo para listado'!$BC$155:$CB$1048576,MATCH($A687,'Hoja de Trabajo para listado'!$BC$155:$BC$1048576,0),MATCH((CUADRO!J$4&amp;$E687),'Hoja de Trabajo para listado'!$BC$151:$CB$151,0)),0)+IFERROR(INDEX('Hoja de Trabajo para listado'!$DE$153:$DG$274,MATCH($A687,'Hoja de Trabajo para listado'!$DE$153:$DE$1048576,0),MATCH((CUADRO!J$4&amp;$E687),'Hoja de Trabajo para listado'!$DE$151:$DG$151,0)),0)+IFERROR(INDEX('Hoja de Trabajo para listado'!$CD$155:$DC$1048576,MATCH($A687,'Hoja de Trabajo para listado'!$CD$155:$CD$1048576,0),MATCH((CUADRO!J$4&amp;$E687),'Hoja de Trabajo para listado'!$CD$151:$DC$151,0)),0)</f>
        <v>0</v>
      </c>
      <c r="K687" s="241">
        <f ca="1">+IFERROR(INDEX('Hoja de Trabajo para listado'!$A$155:$Z$1048576,MATCH($A687,'Hoja de Trabajo para listado'!$A$155:$A$1048576,0),MATCH((CUADRO!K$4&amp;$E687),'Hoja de Trabajo para listado'!$A$151:$Z$151,0)),0)+IFERROR(INDEX('Hoja de Trabajo para listado'!$AB$155:$BA$1048576,MATCH($A687,'Hoja de Trabajo para listado'!$AB$155:$AB$1048576,0),MATCH((CUADRO!K$4&amp;$E687),'Hoja de Trabajo para listado'!$AB$151:$BA$151,0)),0)+IFERROR(INDEX('Hoja de Trabajo para listado'!$BC$155:$CB$1048576,MATCH($A687,'Hoja de Trabajo para listado'!$BC$155:$BC$1048576,0),MATCH((CUADRO!K$4&amp;$E687),'Hoja de Trabajo para listado'!$BC$151:$CB$151,0)),0)+IFERROR(INDEX('Hoja de Trabajo para listado'!$DE$153:$DG$274,MATCH($A687,'Hoja de Trabajo para listado'!$DE$153:$DE$1048576,0),MATCH((CUADRO!K$4&amp;$E687),'Hoja de Trabajo para listado'!$DE$151:$DG$151,0)),0)+IFERROR(INDEX('Hoja de Trabajo para listado'!$CD$155:$DC$1048576,MATCH($A687,'Hoja de Trabajo para listado'!$CD$155:$CD$1048576,0),MATCH((CUADRO!K$4&amp;$E687),'Hoja de Trabajo para listado'!$CD$151:$DC$151,0)),0)</f>
        <v>0</v>
      </c>
      <c r="L687" s="241">
        <f ca="1">+IFERROR(INDEX('Hoja de Trabajo para listado'!$A$155:$Z$1048576,MATCH($A687,'Hoja de Trabajo para listado'!$A$155:$A$1048576,0),MATCH((CUADRO!L$4&amp;$E687),'Hoja de Trabajo para listado'!$A$151:$Z$151,0)),0)+IFERROR(INDEX('Hoja de Trabajo para listado'!$AB$155:$BA$1048576,MATCH($A687,'Hoja de Trabajo para listado'!$AB$155:$AB$1048576,0),MATCH((CUADRO!L$4&amp;$E687),'Hoja de Trabajo para listado'!$AB$151:$BA$151,0)),0)+IFERROR(INDEX('Hoja de Trabajo para listado'!$BC$155:$CB$1048576,MATCH($A687,'Hoja de Trabajo para listado'!$BC$155:$BC$1048576,0),MATCH((CUADRO!L$4&amp;$E687),'Hoja de Trabajo para listado'!$BC$151:$CB$151,0)),0)+IFERROR(INDEX('Hoja de Trabajo para listado'!$DE$153:$DG$274,MATCH($A687,'Hoja de Trabajo para listado'!$DE$153:$DE$1048576,0),MATCH((CUADRO!L$4&amp;$E687),'Hoja de Trabajo para listado'!$DE$151:$DG$151,0)),0)+IFERROR(INDEX('Hoja de Trabajo para listado'!$CD$155:$DC$1048576,MATCH($A687,'Hoja de Trabajo para listado'!$CD$155:$CD$1048576,0),MATCH((CUADRO!L$4&amp;$E687),'Hoja de Trabajo para listado'!$CD$151:$DC$151,0)),0)</f>
        <v>0</v>
      </c>
      <c r="M687" s="241">
        <f ca="1">+IFERROR(INDEX('Hoja de Trabajo para listado'!$A$155:$Z$1048576,MATCH($A687,'Hoja de Trabajo para listado'!$A$155:$A$1048576,0),MATCH((CUADRO!M$4&amp;$E687),'Hoja de Trabajo para listado'!$A$151:$Z$151,0)),0)+IFERROR(INDEX('Hoja de Trabajo para listado'!$AB$155:$BA$1048576,MATCH($A687,'Hoja de Trabajo para listado'!$AB$155:$AB$1048576,0),MATCH((CUADRO!M$4&amp;$E687),'Hoja de Trabajo para listado'!$AB$151:$BA$151,0)),0)+IFERROR(INDEX('Hoja de Trabajo para listado'!$BC$155:$CB$1048576,MATCH($A687,'Hoja de Trabajo para listado'!$BC$155:$BC$1048576,0),MATCH((CUADRO!M$4&amp;$E687),'Hoja de Trabajo para listado'!$BC$151:$CB$151,0)),0)+IFERROR(INDEX('Hoja de Trabajo para listado'!$DE$153:$DG$274,MATCH($A687,'Hoja de Trabajo para listado'!$DE$153:$DE$1048576,0),MATCH((CUADRO!M$4&amp;$E687),'Hoja de Trabajo para listado'!$DE$151:$DG$151,0)),0)+IFERROR(INDEX('Hoja de Trabajo para listado'!$CD$155:$DC$1048576,MATCH($A687,'Hoja de Trabajo para listado'!$CD$155:$CD$1048576,0),MATCH((CUADRO!M$4&amp;$E687),'Hoja de Trabajo para listado'!$CD$151:$DC$151,0)),0)</f>
        <v>0</v>
      </c>
      <c r="N687" s="241">
        <f ca="1">+IFERROR(INDEX('Hoja de Trabajo para listado'!$A$155:$Z$1048576,MATCH($A687,'Hoja de Trabajo para listado'!$A$155:$A$1048576,0),MATCH((CUADRO!N$4&amp;$E687),'Hoja de Trabajo para listado'!$A$151:$Z$151,0)),0)+IFERROR(INDEX('Hoja de Trabajo para listado'!$AB$155:$BA$1048576,MATCH($A687,'Hoja de Trabajo para listado'!$AB$155:$AB$1048576,0),MATCH((CUADRO!N$4&amp;$E687),'Hoja de Trabajo para listado'!$AB$151:$BA$151,0)),0)+IFERROR(INDEX('Hoja de Trabajo para listado'!$BC$155:$CB$1048576,MATCH($A687,'Hoja de Trabajo para listado'!$BC$155:$BC$1048576,0),MATCH((CUADRO!N$4&amp;$E687),'Hoja de Trabajo para listado'!$BC$151:$CB$151,0)),0)+IFERROR(INDEX('Hoja de Trabajo para listado'!$DE$153:$DG$274,MATCH($A687,'Hoja de Trabajo para listado'!$DE$153:$DE$1048576,0),MATCH((CUADRO!N$4&amp;$E687),'Hoja de Trabajo para listado'!$DE$151:$DG$151,0)),0)+IFERROR(INDEX('Hoja de Trabajo para listado'!$CD$155:$DC$1048576,MATCH($A687,'Hoja de Trabajo para listado'!$CD$155:$CD$1048576,0),MATCH((CUADRO!N$4&amp;$E687),'Hoja de Trabajo para listado'!$CD$151:$DC$151,0)),0)</f>
        <v>0</v>
      </c>
      <c r="O687" s="241">
        <f ca="1">+IFERROR(INDEX('Hoja de Trabajo para listado'!$A$155:$Z$1048576,MATCH($A687,'Hoja de Trabajo para listado'!$A$155:$A$1048576,0),MATCH((CUADRO!O$4&amp;$E687),'Hoja de Trabajo para listado'!$A$151:$Z$151,0)),0)+IFERROR(INDEX('Hoja de Trabajo para listado'!$AB$155:$BA$1048576,MATCH($A687,'Hoja de Trabajo para listado'!$AB$155:$AB$1048576,0),MATCH((CUADRO!O$4&amp;$E687),'Hoja de Trabajo para listado'!$AB$151:$BA$151,0)),0)+IFERROR(INDEX('Hoja de Trabajo para listado'!$BC$155:$CB$1048576,MATCH($A687,'Hoja de Trabajo para listado'!$BC$155:$BC$1048576,0),MATCH((CUADRO!O$4&amp;$E687),'Hoja de Trabajo para listado'!$BC$151:$CB$151,0)),0)+IFERROR(INDEX('Hoja de Trabajo para listado'!$DE$153:$DG$274,MATCH($A687,'Hoja de Trabajo para listado'!$DE$153:$DE$1048576,0),MATCH((CUADRO!O$4&amp;$E687),'Hoja de Trabajo para listado'!$DE$151:$DG$151,0)),0)+IFERROR(INDEX('Hoja de Trabajo para listado'!$CD$155:$DC$1048576,MATCH($A687,'Hoja de Trabajo para listado'!$CD$155:$CD$1048576,0),MATCH((CUADRO!O$4&amp;$E687),'Hoja de Trabajo para listado'!$CD$151:$DC$151,0)),0)</f>
        <v>0</v>
      </c>
      <c r="P687" s="241">
        <f ca="1">+IFERROR(INDEX('Hoja de Trabajo para listado'!$A$155:$Z$1048576,MATCH($A687,'Hoja de Trabajo para listado'!$A$155:$A$1048576,0),MATCH((CUADRO!P$4&amp;$E687),'Hoja de Trabajo para listado'!$A$151:$Z$151,0)),0)+IFERROR(INDEX('Hoja de Trabajo para listado'!$AB$155:$BA$1048576,MATCH($A687,'Hoja de Trabajo para listado'!$AB$155:$AB$1048576,0),MATCH((CUADRO!P$4&amp;$E687),'Hoja de Trabajo para listado'!$AB$151:$BA$151,0)),0)+IFERROR(INDEX('Hoja de Trabajo para listado'!$BC$155:$CB$1048576,MATCH($A687,'Hoja de Trabajo para listado'!$BC$155:$BC$1048576,0),MATCH((CUADRO!P$4&amp;$E687),'Hoja de Trabajo para listado'!$BC$151:$CB$151,0)),0)+IFERROR(INDEX('Hoja de Trabajo para listado'!$DE$153:$DG$274,MATCH($A687,'Hoja de Trabajo para listado'!$DE$153:$DE$1048576,0),MATCH((CUADRO!P$4&amp;$E687),'Hoja de Trabajo para listado'!$DE$151:$DG$151,0)),0)+IFERROR(INDEX('Hoja de Trabajo para listado'!$CD$155:$DC$1048576,MATCH($A687,'Hoja de Trabajo para listado'!$CD$155:$CD$1048576,0),MATCH((CUADRO!P$4&amp;$E687),'Hoja de Trabajo para listado'!$CD$151:$DC$151,0)),0)</f>
        <v>0</v>
      </c>
      <c r="Q687" s="241">
        <f ca="1">+IFERROR(INDEX('Hoja de Trabajo para listado'!$A$155:$Z$1048576,MATCH($A687,'Hoja de Trabajo para listado'!$A$155:$A$1048576,0),MATCH((CUADRO!Q$4&amp;$E687),'Hoja de Trabajo para listado'!$A$151:$Z$151,0)),0)+IFERROR(INDEX('Hoja de Trabajo para listado'!$AB$155:$BA$1048576,MATCH($A687,'Hoja de Trabajo para listado'!$AB$155:$AB$1048576,0),MATCH((CUADRO!Q$4&amp;$E687),'Hoja de Trabajo para listado'!$AB$151:$BA$151,0)),0)+IFERROR(INDEX('Hoja de Trabajo para listado'!$BC$155:$CB$1048576,MATCH($A687,'Hoja de Trabajo para listado'!$BC$155:$BC$1048576,0),MATCH((CUADRO!Q$4&amp;$E687),'Hoja de Trabajo para listado'!$BC$151:$CB$151,0)),0)+IFERROR(INDEX('Hoja de Trabajo para listado'!$DE$153:$DG$274,MATCH($A687,'Hoja de Trabajo para listado'!$DE$153:$DE$1048576,0),MATCH((CUADRO!Q$4&amp;$E687),'Hoja de Trabajo para listado'!$DE$151:$DG$151,0)),0)+IFERROR(INDEX('Hoja de Trabajo para listado'!$CD$155:$DC$1048576,MATCH($A687,'Hoja de Trabajo para listado'!$CD$155:$CD$1048576,0),MATCH((CUADRO!Q$4&amp;$E687),'Hoja de Trabajo para listado'!$CD$151:$DC$151,0)),0)</f>
        <v>0</v>
      </c>
      <c r="R687" s="241">
        <f t="shared" ca="1" si="27"/>
        <v>0</v>
      </c>
      <c r="S687" s="247"/>
      <c r="T687" s="241">
        <f ca="1">+T688</f>
        <v>0</v>
      </c>
      <c r="U687" s="240">
        <f t="shared" si="28"/>
        <v>1</v>
      </c>
      <c r="V687" s="327" t="str">
        <f>+VLOOKUP(A687,bd_lista!$A$3:$E$592,5,FALSE)</f>
        <v>Gobiernos Autonomos Municipales</v>
      </c>
      <c r="W687" s="397" t="str">
        <f>+V687</f>
        <v>Gobiernos Autonomos Municipales</v>
      </c>
      <c r="X687" s="240">
        <f>+VLOOKUP(A687,[4]Sheet1!$A$13:$D$744,4,FALSE)</f>
        <v>0</v>
      </c>
      <c r="Y687" s="240" t="e">
        <f>+VLOOKUP(X687,bd_lista!$A$3:$C$592,3,FALSE)</f>
        <v>#N/A</v>
      </c>
      <c r="Z687" s="290">
        <f>+X687</f>
        <v>0</v>
      </c>
      <c r="AA687" s="291" t="e">
        <f>+Y687</f>
        <v>#N/A</v>
      </c>
    </row>
    <row r="688" spans="1:27" customFormat="1" ht="15" hidden="1" customHeight="1">
      <c r="A688" s="32">
        <v>1308</v>
      </c>
      <c r="B688" s="394"/>
      <c r="C688" s="245" t="str">
        <f>+VLOOKUP(A688,bd_lista!$A$3:$C$592,3,FALSE)</f>
        <v>Gobierno Autónomo Municipal de Pasorapa</v>
      </c>
      <c r="D688" s="396"/>
      <c r="E688" s="242" t="s">
        <v>1304</v>
      </c>
      <c r="F688" s="241">
        <f ca="1">+IFERROR(INDEX('Hoja de Trabajo para listado'!$A$155:$Z$1048576,MATCH($A688,'Hoja de Trabajo para listado'!$A$155:$A$1048576,0),MATCH((CUADRO!F$4&amp;$E688),'Hoja de Trabajo para listado'!$A$151:$Z$151,0)),0)+IFERROR(INDEX('Hoja de Trabajo para listado'!$AB$155:$BA$1048576,MATCH($A688,'Hoja de Trabajo para listado'!$AB$155:$AB$1048576,0),MATCH((CUADRO!F$4&amp;$E688),'Hoja de Trabajo para listado'!$AB$151:$BA$151,0)),0)+IFERROR(INDEX('Hoja de Trabajo para listado'!$BC$155:$CB$1048576,MATCH($A688,'Hoja de Trabajo para listado'!$BC$155:$BC$1048576,0),MATCH((CUADRO!F$4&amp;$E688),'Hoja de Trabajo para listado'!$BC$151:$CB$151,0)),0)+IFERROR(INDEX('Hoja de Trabajo para listado'!$DE$153:$DG$274,MATCH($A688,'Hoja de Trabajo para listado'!$DE$153:$DE$1048576,0),MATCH((CUADRO!F$4&amp;$E688),'Hoja de Trabajo para listado'!$DE$151:$DG$151,0)),0)+IFERROR(INDEX('Hoja de Trabajo para listado'!$CD$155:$DC$1048576,MATCH($A688,'Hoja de Trabajo para listado'!$CD$155:$CD$1048576,0),MATCH((CUADRO!F$4&amp;$E688),'Hoja de Trabajo para listado'!$CD$151:$DC$151,0)),0)</f>
        <v>0</v>
      </c>
      <c r="G688" s="241">
        <f ca="1">+IFERROR(INDEX('Hoja de Trabajo para listado'!$A$155:$Z$1048576,MATCH($A688,'Hoja de Trabajo para listado'!$A$155:$A$1048576,0),MATCH((CUADRO!G$4&amp;$E688),'Hoja de Trabajo para listado'!$A$151:$Z$151,0)),0)+IFERROR(INDEX('Hoja de Trabajo para listado'!$AB$155:$BA$1048576,MATCH($A688,'Hoja de Trabajo para listado'!$AB$155:$AB$1048576,0),MATCH((CUADRO!G$4&amp;$E688),'Hoja de Trabajo para listado'!$AB$151:$BA$151,0)),0)+IFERROR(INDEX('Hoja de Trabajo para listado'!$BC$155:$CB$1048576,MATCH($A688,'Hoja de Trabajo para listado'!$BC$155:$BC$1048576,0),MATCH((CUADRO!G$4&amp;$E688),'Hoja de Trabajo para listado'!$BC$151:$CB$151,0)),0)+IFERROR(INDEX('Hoja de Trabajo para listado'!$DE$153:$DG$274,MATCH($A688,'Hoja de Trabajo para listado'!$DE$153:$DE$1048576,0),MATCH((CUADRO!G$4&amp;$E688),'Hoja de Trabajo para listado'!$DE$151:$DG$151,0)),0)+IFERROR(INDEX('Hoja de Trabajo para listado'!$CD$155:$DC$1048576,MATCH($A688,'Hoja de Trabajo para listado'!$CD$155:$CD$1048576,0),MATCH((CUADRO!G$4&amp;$E688),'Hoja de Trabajo para listado'!$CD$151:$DC$151,0)),0)</f>
        <v>0</v>
      </c>
      <c r="H688" s="241">
        <f ca="1">+IFERROR(INDEX('Hoja de Trabajo para listado'!$A$155:$Z$1048576,MATCH($A688,'Hoja de Trabajo para listado'!$A$155:$A$1048576,0),MATCH((CUADRO!H$4&amp;$E688),'Hoja de Trabajo para listado'!$A$151:$Z$151,0)),0)+IFERROR(INDEX('Hoja de Trabajo para listado'!$AB$155:$BA$1048576,MATCH($A688,'Hoja de Trabajo para listado'!$AB$155:$AB$1048576,0),MATCH((CUADRO!H$4&amp;$E688),'Hoja de Trabajo para listado'!$AB$151:$BA$151,0)),0)+IFERROR(INDEX('Hoja de Trabajo para listado'!$BC$155:$CB$1048576,MATCH($A688,'Hoja de Trabajo para listado'!$BC$155:$BC$1048576,0),MATCH((CUADRO!H$4&amp;$E688),'Hoja de Trabajo para listado'!$BC$151:$CB$151,0)),0)+IFERROR(INDEX('Hoja de Trabajo para listado'!$DE$153:$DG$274,MATCH($A688,'Hoja de Trabajo para listado'!$DE$153:$DE$1048576,0),MATCH((CUADRO!H$4&amp;$E688),'Hoja de Trabajo para listado'!$DE$151:$DG$151,0)),0)+IFERROR(INDEX('Hoja de Trabajo para listado'!$CD$155:$DC$1048576,MATCH($A688,'Hoja de Trabajo para listado'!$CD$155:$CD$1048576,0),MATCH((CUADRO!H$4&amp;$E688),'Hoja de Trabajo para listado'!$CD$151:$DC$151,0)),0)</f>
        <v>0</v>
      </c>
      <c r="I688" s="241">
        <f ca="1">+IFERROR(INDEX('Hoja de Trabajo para listado'!$A$155:$Z$1048576,MATCH($A688,'Hoja de Trabajo para listado'!$A$155:$A$1048576,0),MATCH((CUADRO!I$4&amp;$E688),'Hoja de Trabajo para listado'!$A$151:$Z$151,0)),0)+IFERROR(INDEX('Hoja de Trabajo para listado'!$AB$155:$BA$1048576,MATCH($A688,'Hoja de Trabajo para listado'!$AB$155:$AB$1048576,0),MATCH((CUADRO!I$4&amp;$E688),'Hoja de Trabajo para listado'!$AB$151:$BA$151,0)),0)+IFERROR(INDEX('Hoja de Trabajo para listado'!$BC$155:$CB$1048576,MATCH($A688,'Hoja de Trabajo para listado'!$BC$155:$BC$1048576,0),MATCH((CUADRO!I$4&amp;$E688),'Hoja de Trabajo para listado'!$BC$151:$CB$151,0)),0)+IFERROR(INDEX('Hoja de Trabajo para listado'!$DE$153:$DG$274,MATCH($A688,'Hoja de Trabajo para listado'!$DE$153:$DE$1048576,0),MATCH((CUADRO!I$4&amp;$E688),'Hoja de Trabajo para listado'!$DE$151:$DG$151,0)),0)+IFERROR(INDEX('Hoja de Trabajo para listado'!$CD$155:$DC$1048576,MATCH($A688,'Hoja de Trabajo para listado'!$CD$155:$CD$1048576,0),MATCH((CUADRO!I$4&amp;$E688),'Hoja de Trabajo para listado'!$CD$151:$DC$151,0)),0)</f>
        <v>0</v>
      </c>
      <c r="J688" s="241">
        <f ca="1">+IFERROR(INDEX('Hoja de Trabajo para listado'!$A$155:$Z$1048576,MATCH($A688,'Hoja de Trabajo para listado'!$A$155:$A$1048576,0),MATCH((CUADRO!J$4&amp;$E688),'Hoja de Trabajo para listado'!$A$151:$Z$151,0)),0)+IFERROR(INDEX('Hoja de Trabajo para listado'!$AB$155:$BA$1048576,MATCH($A688,'Hoja de Trabajo para listado'!$AB$155:$AB$1048576,0),MATCH((CUADRO!J$4&amp;$E688),'Hoja de Trabajo para listado'!$AB$151:$BA$151,0)),0)+IFERROR(INDEX('Hoja de Trabajo para listado'!$BC$155:$CB$1048576,MATCH($A688,'Hoja de Trabajo para listado'!$BC$155:$BC$1048576,0),MATCH((CUADRO!J$4&amp;$E688),'Hoja de Trabajo para listado'!$BC$151:$CB$151,0)),0)+IFERROR(INDEX('Hoja de Trabajo para listado'!$DE$153:$DG$274,MATCH($A688,'Hoja de Trabajo para listado'!$DE$153:$DE$1048576,0),MATCH((CUADRO!J$4&amp;$E688),'Hoja de Trabajo para listado'!$DE$151:$DG$151,0)),0)+IFERROR(INDEX('Hoja de Trabajo para listado'!$CD$155:$DC$1048576,MATCH($A688,'Hoja de Trabajo para listado'!$CD$155:$CD$1048576,0),MATCH((CUADRO!J$4&amp;$E688),'Hoja de Trabajo para listado'!$CD$151:$DC$151,0)),0)</f>
        <v>0</v>
      </c>
      <c r="K688" s="241">
        <f ca="1">+IFERROR(INDEX('Hoja de Trabajo para listado'!$A$155:$Z$1048576,MATCH($A688,'Hoja de Trabajo para listado'!$A$155:$A$1048576,0),MATCH((CUADRO!K$4&amp;$E688),'Hoja de Trabajo para listado'!$A$151:$Z$151,0)),0)+IFERROR(INDEX('Hoja de Trabajo para listado'!$AB$155:$BA$1048576,MATCH($A688,'Hoja de Trabajo para listado'!$AB$155:$AB$1048576,0),MATCH((CUADRO!K$4&amp;$E688),'Hoja de Trabajo para listado'!$AB$151:$BA$151,0)),0)+IFERROR(INDEX('Hoja de Trabajo para listado'!$BC$155:$CB$1048576,MATCH($A688,'Hoja de Trabajo para listado'!$BC$155:$BC$1048576,0),MATCH((CUADRO!K$4&amp;$E688),'Hoja de Trabajo para listado'!$BC$151:$CB$151,0)),0)+IFERROR(INDEX('Hoja de Trabajo para listado'!$DE$153:$DG$274,MATCH($A688,'Hoja de Trabajo para listado'!$DE$153:$DE$1048576,0),MATCH((CUADRO!K$4&amp;$E688),'Hoja de Trabajo para listado'!$DE$151:$DG$151,0)),0)+IFERROR(INDEX('Hoja de Trabajo para listado'!$CD$155:$DC$1048576,MATCH($A688,'Hoja de Trabajo para listado'!$CD$155:$CD$1048576,0),MATCH((CUADRO!K$4&amp;$E688),'Hoja de Trabajo para listado'!$CD$151:$DC$151,0)),0)</f>
        <v>0</v>
      </c>
      <c r="L688" s="241">
        <f ca="1">+IFERROR(INDEX('Hoja de Trabajo para listado'!$A$155:$Z$1048576,MATCH($A688,'Hoja de Trabajo para listado'!$A$155:$A$1048576,0),MATCH((CUADRO!L$4&amp;$E688),'Hoja de Trabajo para listado'!$A$151:$Z$151,0)),0)+IFERROR(INDEX('Hoja de Trabajo para listado'!$AB$155:$BA$1048576,MATCH($A688,'Hoja de Trabajo para listado'!$AB$155:$AB$1048576,0),MATCH((CUADRO!L$4&amp;$E688),'Hoja de Trabajo para listado'!$AB$151:$BA$151,0)),0)+IFERROR(INDEX('Hoja de Trabajo para listado'!$BC$155:$CB$1048576,MATCH($A688,'Hoja de Trabajo para listado'!$BC$155:$BC$1048576,0),MATCH((CUADRO!L$4&amp;$E688),'Hoja de Trabajo para listado'!$BC$151:$CB$151,0)),0)+IFERROR(INDEX('Hoja de Trabajo para listado'!$DE$153:$DG$274,MATCH($A688,'Hoja de Trabajo para listado'!$DE$153:$DE$1048576,0),MATCH((CUADRO!L$4&amp;$E688),'Hoja de Trabajo para listado'!$DE$151:$DG$151,0)),0)+IFERROR(INDEX('Hoja de Trabajo para listado'!$CD$155:$DC$1048576,MATCH($A688,'Hoja de Trabajo para listado'!$CD$155:$CD$1048576,0),MATCH((CUADRO!L$4&amp;$E688),'Hoja de Trabajo para listado'!$CD$151:$DC$151,0)),0)</f>
        <v>0</v>
      </c>
      <c r="M688" s="241">
        <f ca="1">+IFERROR(INDEX('Hoja de Trabajo para listado'!$A$155:$Z$1048576,MATCH($A688,'Hoja de Trabajo para listado'!$A$155:$A$1048576,0),MATCH((CUADRO!M$4&amp;$E688),'Hoja de Trabajo para listado'!$A$151:$Z$151,0)),0)+IFERROR(INDEX('Hoja de Trabajo para listado'!$AB$155:$BA$1048576,MATCH($A688,'Hoja de Trabajo para listado'!$AB$155:$AB$1048576,0),MATCH((CUADRO!M$4&amp;$E688),'Hoja de Trabajo para listado'!$AB$151:$BA$151,0)),0)+IFERROR(INDEX('Hoja de Trabajo para listado'!$BC$155:$CB$1048576,MATCH($A688,'Hoja de Trabajo para listado'!$BC$155:$BC$1048576,0),MATCH((CUADRO!M$4&amp;$E688),'Hoja de Trabajo para listado'!$BC$151:$CB$151,0)),0)+IFERROR(INDEX('Hoja de Trabajo para listado'!$DE$153:$DG$274,MATCH($A688,'Hoja de Trabajo para listado'!$DE$153:$DE$1048576,0),MATCH((CUADRO!M$4&amp;$E688),'Hoja de Trabajo para listado'!$DE$151:$DG$151,0)),0)+IFERROR(INDEX('Hoja de Trabajo para listado'!$CD$155:$DC$1048576,MATCH($A688,'Hoja de Trabajo para listado'!$CD$155:$CD$1048576,0),MATCH((CUADRO!M$4&amp;$E688),'Hoja de Trabajo para listado'!$CD$151:$DC$151,0)),0)</f>
        <v>0</v>
      </c>
      <c r="N688" s="241">
        <f ca="1">+IFERROR(INDEX('Hoja de Trabajo para listado'!$A$155:$Z$1048576,MATCH($A688,'Hoja de Trabajo para listado'!$A$155:$A$1048576,0),MATCH((CUADRO!N$4&amp;$E688),'Hoja de Trabajo para listado'!$A$151:$Z$151,0)),0)+IFERROR(INDEX('Hoja de Trabajo para listado'!$AB$155:$BA$1048576,MATCH($A688,'Hoja de Trabajo para listado'!$AB$155:$AB$1048576,0),MATCH((CUADRO!N$4&amp;$E688),'Hoja de Trabajo para listado'!$AB$151:$BA$151,0)),0)+IFERROR(INDEX('Hoja de Trabajo para listado'!$BC$155:$CB$1048576,MATCH($A688,'Hoja de Trabajo para listado'!$BC$155:$BC$1048576,0),MATCH((CUADRO!N$4&amp;$E688),'Hoja de Trabajo para listado'!$BC$151:$CB$151,0)),0)+IFERROR(INDEX('Hoja de Trabajo para listado'!$DE$153:$DG$274,MATCH($A688,'Hoja de Trabajo para listado'!$DE$153:$DE$1048576,0),MATCH((CUADRO!N$4&amp;$E688),'Hoja de Trabajo para listado'!$DE$151:$DG$151,0)),0)+IFERROR(INDEX('Hoja de Trabajo para listado'!$CD$155:$DC$1048576,MATCH($A688,'Hoja de Trabajo para listado'!$CD$155:$CD$1048576,0),MATCH((CUADRO!N$4&amp;$E688),'Hoja de Trabajo para listado'!$CD$151:$DC$151,0)),0)</f>
        <v>0</v>
      </c>
      <c r="O688" s="241">
        <f ca="1">+IFERROR(INDEX('Hoja de Trabajo para listado'!$A$155:$Z$1048576,MATCH($A688,'Hoja de Trabajo para listado'!$A$155:$A$1048576,0),MATCH((CUADRO!O$4&amp;$E688),'Hoja de Trabajo para listado'!$A$151:$Z$151,0)),0)+IFERROR(INDEX('Hoja de Trabajo para listado'!$AB$155:$BA$1048576,MATCH($A688,'Hoja de Trabajo para listado'!$AB$155:$AB$1048576,0),MATCH((CUADRO!O$4&amp;$E688),'Hoja de Trabajo para listado'!$AB$151:$BA$151,0)),0)+IFERROR(INDEX('Hoja de Trabajo para listado'!$BC$155:$CB$1048576,MATCH($A688,'Hoja de Trabajo para listado'!$BC$155:$BC$1048576,0),MATCH((CUADRO!O$4&amp;$E688),'Hoja de Trabajo para listado'!$BC$151:$CB$151,0)),0)+IFERROR(INDEX('Hoja de Trabajo para listado'!$DE$153:$DG$274,MATCH($A688,'Hoja de Trabajo para listado'!$DE$153:$DE$1048576,0),MATCH((CUADRO!O$4&amp;$E688),'Hoja de Trabajo para listado'!$DE$151:$DG$151,0)),0)+IFERROR(INDEX('Hoja de Trabajo para listado'!$CD$155:$DC$1048576,MATCH($A688,'Hoja de Trabajo para listado'!$CD$155:$CD$1048576,0),MATCH((CUADRO!O$4&amp;$E688),'Hoja de Trabajo para listado'!$CD$151:$DC$151,0)),0)</f>
        <v>0</v>
      </c>
      <c r="P688" s="241">
        <f ca="1">+IFERROR(INDEX('Hoja de Trabajo para listado'!$A$155:$Z$1048576,MATCH($A688,'Hoja de Trabajo para listado'!$A$155:$A$1048576,0),MATCH((CUADRO!P$4&amp;$E688),'Hoja de Trabajo para listado'!$A$151:$Z$151,0)),0)+IFERROR(INDEX('Hoja de Trabajo para listado'!$AB$155:$BA$1048576,MATCH($A688,'Hoja de Trabajo para listado'!$AB$155:$AB$1048576,0),MATCH((CUADRO!P$4&amp;$E688),'Hoja de Trabajo para listado'!$AB$151:$BA$151,0)),0)+IFERROR(INDEX('Hoja de Trabajo para listado'!$BC$155:$CB$1048576,MATCH($A688,'Hoja de Trabajo para listado'!$BC$155:$BC$1048576,0),MATCH((CUADRO!P$4&amp;$E688),'Hoja de Trabajo para listado'!$BC$151:$CB$151,0)),0)+IFERROR(INDEX('Hoja de Trabajo para listado'!$DE$153:$DG$274,MATCH($A688,'Hoja de Trabajo para listado'!$DE$153:$DE$1048576,0),MATCH((CUADRO!P$4&amp;$E688),'Hoja de Trabajo para listado'!$DE$151:$DG$151,0)),0)+IFERROR(INDEX('Hoja de Trabajo para listado'!$CD$155:$DC$1048576,MATCH($A688,'Hoja de Trabajo para listado'!$CD$155:$CD$1048576,0),MATCH((CUADRO!P$4&amp;$E688),'Hoja de Trabajo para listado'!$CD$151:$DC$151,0)),0)</f>
        <v>0</v>
      </c>
      <c r="Q688" s="241">
        <f ca="1">+IFERROR(INDEX('Hoja de Trabajo para listado'!$A$155:$Z$1048576,MATCH($A688,'Hoja de Trabajo para listado'!$A$155:$A$1048576,0),MATCH((CUADRO!Q$4&amp;$E688),'Hoja de Trabajo para listado'!$A$151:$Z$151,0)),0)+IFERROR(INDEX('Hoja de Trabajo para listado'!$AB$155:$BA$1048576,MATCH($A688,'Hoja de Trabajo para listado'!$AB$155:$AB$1048576,0),MATCH((CUADRO!Q$4&amp;$E688),'Hoja de Trabajo para listado'!$AB$151:$BA$151,0)),0)+IFERROR(INDEX('Hoja de Trabajo para listado'!$BC$155:$CB$1048576,MATCH($A688,'Hoja de Trabajo para listado'!$BC$155:$BC$1048576,0),MATCH((CUADRO!Q$4&amp;$E688),'Hoja de Trabajo para listado'!$BC$151:$CB$151,0)),0)+IFERROR(INDEX('Hoja de Trabajo para listado'!$DE$153:$DG$274,MATCH($A688,'Hoja de Trabajo para listado'!$DE$153:$DE$1048576,0),MATCH((CUADRO!Q$4&amp;$E688),'Hoja de Trabajo para listado'!$DE$151:$DG$151,0)),0)+IFERROR(INDEX('Hoja de Trabajo para listado'!$CD$155:$DC$1048576,MATCH($A688,'Hoja de Trabajo para listado'!$CD$155:$CD$1048576,0),MATCH((CUADRO!Q$4&amp;$E688),'Hoja de Trabajo para listado'!$CD$151:$DC$151,0)),0)</f>
        <v>0</v>
      </c>
      <c r="R688" s="241">
        <f t="shared" ca="1" si="27"/>
        <v>0</v>
      </c>
      <c r="S688" s="247">
        <f ca="1">+R687+R688</f>
        <v>0</v>
      </c>
      <c r="T688" s="241">
        <f ca="1">+S688</f>
        <v>0</v>
      </c>
      <c r="U688" s="240">
        <f t="shared" si="28"/>
        <v>2</v>
      </c>
      <c r="V688" s="327" t="str">
        <f>+VLOOKUP(A688,bd_lista!$A$3:$E$592,5,FALSE)</f>
        <v>Gobiernos Autonomos Municipales</v>
      </c>
      <c r="W688" s="398"/>
      <c r="X688" s="240">
        <f>+VLOOKUP(A688,[4]Sheet1!$A$13:$D$744,4,FALSE)</f>
        <v>0</v>
      </c>
      <c r="Y688" s="240" t="e">
        <f>+VLOOKUP(X688,bd_lista!$A$3:$C$592,3,FALSE)</f>
        <v>#N/A</v>
      </c>
      <c r="Z688" s="288"/>
      <c r="AA688" s="289"/>
    </row>
    <row r="689" spans="1:27" customFormat="1" ht="15" hidden="1" customHeight="1">
      <c r="A689" s="32">
        <v>1309</v>
      </c>
      <c r="B689" s="393">
        <f>+A689</f>
        <v>1309</v>
      </c>
      <c r="C689" s="245" t="str">
        <f>+VLOOKUP(A689,bd_lista!$A$3:$C$592,3,FALSE)</f>
        <v>Gobierno Autónomo Municipal de Omereque</v>
      </c>
      <c r="D689" s="395" t="str">
        <f>+C689</f>
        <v>Gobierno Autónomo Municipal de Omereque</v>
      </c>
      <c r="E689" s="240" t="s">
        <v>1303</v>
      </c>
      <c r="F689" s="241">
        <f ca="1">+IFERROR(INDEX('Hoja de Trabajo para listado'!$A$155:$Z$1048576,MATCH($A689,'Hoja de Trabajo para listado'!$A$155:$A$1048576,0),MATCH((CUADRO!F$4&amp;$E689),'Hoja de Trabajo para listado'!$A$151:$Z$151,0)),0)+IFERROR(INDEX('Hoja de Trabajo para listado'!$AB$155:$BA$1048576,MATCH($A689,'Hoja de Trabajo para listado'!$AB$155:$AB$1048576,0),MATCH((CUADRO!F$4&amp;$E689),'Hoja de Trabajo para listado'!$AB$151:$BA$151,0)),0)+IFERROR(INDEX('Hoja de Trabajo para listado'!$BC$155:$CB$1048576,MATCH($A689,'Hoja de Trabajo para listado'!$BC$155:$BC$1048576,0),MATCH((CUADRO!F$4&amp;$E689),'Hoja de Trabajo para listado'!$BC$151:$CB$151,0)),0)+IFERROR(INDEX('Hoja de Trabajo para listado'!$DE$153:$DG$274,MATCH($A689,'Hoja de Trabajo para listado'!$DE$153:$DE$1048576,0),MATCH((CUADRO!F$4&amp;$E689),'Hoja de Trabajo para listado'!$DE$151:$DG$151,0)),0)+IFERROR(INDEX('Hoja de Trabajo para listado'!$CD$155:$DC$1048576,MATCH($A689,'Hoja de Trabajo para listado'!$CD$155:$CD$1048576,0),MATCH((CUADRO!F$4&amp;$E689),'Hoja de Trabajo para listado'!$CD$151:$DC$151,0)),0)</f>
        <v>0</v>
      </c>
      <c r="G689" s="241">
        <f ca="1">+IFERROR(INDEX('Hoja de Trabajo para listado'!$A$155:$Z$1048576,MATCH($A689,'Hoja de Trabajo para listado'!$A$155:$A$1048576,0),MATCH((CUADRO!G$4&amp;$E689),'Hoja de Trabajo para listado'!$A$151:$Z$151,0)),0)+IFERROR(INDEX('Hoja de Trabajo para listado'!$AB$155:$BA$1048576,MATCH($A689,'Hoja de Trabajo para listado'!$AB$155:$AB$1048576,0),MATCH((CUADRO!G$4&amp;$E689),'Hoja de Trabajo para listado'!$AB$151:$BA$151,0)),0)+IFERROR(INDEX('Hoja de Trabajo para listado'!$BC$155:$CB$1048576,MATCH($A689,'Hoja de Trabajo para listado'!$BC$155:$BC$1048576,0),MATCH((CUADRO!G$4&amp;$E689),'Hoja de Trabajo para listado'!$BC$151:$CB$151,0)),0)+IFERROR(INDEX('Hoja de Trabajo para listado'!$DE$153:$DG$274,MATCH($A689,'Hoja de Trabajo para listado'!$DE$153:$DE$1048576,0),MATCH((CUADRO!G$4&amp;$E689),'Hoja de Trabajo para listado'!$DE$151:$DG$151,0)),0)+IFERROR(INDEX('Hoja de Trabajo para listado'!$CD$155:$DC$1048576,MATCH($A689,'Hoja de Trabajo para listado'!$CD$155:$CD$1048576,0),MATCH((CUADRO!G$4&amp;$E689),'Hoja de Trabajo para listado'!$CD$151:$DC$151,0)),0)</f>
        <v>0</v>
      </c>
      <c r="H689" s="241">
        <f ca="1">+IFERROR(INDEX('Hoja de Trabajo para listado'!$A$155:$Z$1048576,MATCH($A689,'Hoja de Trabajo para listado'!$A$155:$A$1048576,0),MATCH((CUADRO!H$4&amp;$E689),'Hoja de Trabajo para listado'!$A$151:$Z$151,0)),0)+IFERROR(INDEX('Hoja de Trabajo para listado'!$AB$155:$BA$1048576,MATCH($A689,'Hoja de Trabajo para listado'!$AB$155:$AB$1048576,0),MATCH((CUADRO!H$4&amp;$E689),'Hoja de Trabajo para listado'!$AB$151:$BA$151,0)),0)+IFERROR(INDEX('Hoja de Trabajo para listado'!$BC$155:$CB$1048576,MATCH($A689,'Hoja de Trabajo para listado'!$BC$155:$BC$1048576,0),MATCH((CUADRO!H$4&amp;$E689),'Hoja de Trabajo para listado'!$BC$151:$CB$151,0)),0)+IFERROR(INDEX('Hoja de Trabajo para listado'!$DE$153:$DG$274,MATCH($A689,'Hoja de Trabajo para listado'!$DE$153:$DE$1048576,0),MATCH((CUADRO!H$4&amp;$E689),'Hoja de Trabajo para listado'!$DE$151:$DG$151,0)),0)+IFERROR(INDEX('Hoja de Trabajo para listado'!$CD$155:$DC$1048576,MATCH($A689,'Hoja de Trabajo para listado'!$CD$155:$CD$1048576,0),MATCH((CUADRO!H$4&amp;$E689),'Hoja de Trabajo para listado'!$CD$151:$DC$151,0)),0)</f>
        <v>0</v>
      </c>
      <c r="I689" s="241">
        <f ca="1">+IFERROR(INDEX('Hoja de Trabajo para listado'!$A$155:$Z$1048576,MATCH($A689,'Hoja de Trabajo para listado'!$A$155:$A$1048576,0),MATCH((CUADRO!I$4&amp;$E689),'Hoja de Trabajo para listado'!$A$151:$Z$151,0)),0)+IFERROR(INDEX('Hoja de Trabajo para listado'!$AB$155:$BA$1048576,MATCH($A689,'Hoja de Trabajo para listado'!$AB$155:$AB$1048576,0),MATCH((CUADRO!I$4&amp;$E689),'Hoja de Trabajo para listado'!$AB$151:$BA$151,0)),0)+IFERROR(INDEX('Hoja de Trabajo para listado'!$BC$155:$CB$1048576,MATCH($A689,'Hoja de Trabajo para listado'!$BC$155:$BC$1048576,0),MATCH((CUADRO!I$4&amp;$E689),'Hoja de Trabajo para listado'!$BC$151:$CB$151,0)),0)+IFERROR(INDEX('Hoja de Trabajo para listado'!$DE$153:$DG$274,MATCH($A689,'Hoja de Trabajo para listado'!$DE$153:$DE$1048576,0),MATCH((CUADRO!I$4&amp;$E689),'Hoja de Trabajo para listado'!$DE$151:$DG$151,0)),0)+IFERROR(INDEX('Hoja de Trabajo para listado'!$CD$155:$DC$1048576,MATCH($A689,'Hoja de Trabajo para listado'!$CD$155:$CD$1048576,0),MATCH((CUADRO!I$4&amp;$E689),'Hoja de Trabajo para listado'!$CD$151:$DC$151,0)),0)</f>
        <v>0</v>
      </c>
      <c r="J689" s="241">
        <f ca="1">+IFERROR(INDEX('Hoja de Trabajo para listado'!$A$155:$Z$1048576,MATCH($A689,'Hoja de Trabajo para listado'!$A$155:$A$1048576,0),MATCH((CUADRO!J$4&amp;$E689),'Hoja de Trabajo para listado'!$A$151:$Z$151,0)),0)+IFERROR(INDEX('Hoja de Trabajo para listado'!$AB$155:$BA$1048576,MATCH($A689,'Hoja de Trabajo para listado'!$AB$155:$AB$1048576,0),MATCH((CUADRO!J$4&amp;$E689),'Hoja de Trabajo para listado'!$AB$151:$BA$151,0)),0)+IFERROR(INDEX('Hoja de Trabajo para listado'!$BC$155:$CB$1048576,MATCH($A689,'Hoja de Trabajo para listado'!$BC$155:$BC$1048576,0),MATCH((CUADRO!J$4&amp;$E689),'Hoja de Trabajo para listado'!$BC$151:$CB$151,0)),0)+IFERROR(INDEX('Hoja de Trabajo para listado'!$DE$153:$DG$274,MATCH($A689,'Hoja de Trabajo para listado'!$DE$153:$DE$1048576,0),MATCH((CUADRO!J$4&amp;$E689),'Hoja de Trabajo para listado'!$DE$151:$DG$151,0)),0)+IFERROR(INDEX('Hoja de Trabajo para listado'!$CD$155:$DC$1048576,MATCH($A689,'Hoja de Trabajo para listado'!$CD$155:$CD$1048576,0),MATCH((CUADRO!J$4&amp;$E689),'Hoja de Trabajo para listado'!$CD$151:$DC$151,0)),0)</f>
        <v>0</v>
      </c>
      <c r="K689" s="241">
        <f ca="1">+IFERROR(INDEX('Hoja de Trabajo para listado'!$A$155:$Z$1048576,MATCH($A689,'Hoja de Trabajo para listado'!$A$155:$A$1048576,0),MATCH((CUADRO!K$4&amp;$E689),'Hoja de Trabajo para listado'!$A$151:$Z$151,0)),0)+IFERROR(INDEX('Hoja de Trabajo para listado'!$AB$155:$BA$1048576,MATCH($A689,'Hoja de Trabajo para listado'!$AB$155:$AB$1048576,0),MATCH((CUADRO!K$4&amp;$E689),'Hoja de Trabajo para listado'!$AB$151:$BA$151,0)),0)+IFERROR(INDEX('Hoja de Trabajo para listado'!$BC$155:$CB$1048576,MATCH($A689,'Hoja de Trabajo para listado'!$BC$155:$BC$1048576,0),MATCH((CUADRO!K$4&amp;$E689),'Hoja de Trabajo para listado'!$BC$151:$CB$151,0)),0)+IFERROR(INDEX('Hoja de Trabajo para listado'!$DE$153:$DG$274,MATCH($A689,'Hoja de Trabajo para listado'!$DE$153:$DE$1048576,0),MATCH((CUADRO!K$4&amp;$E689),'Hoja de Trabajo para listado'!$DE$151:$DG$151,0)),0)+IFERROR(INDEX('Hoja de Trabajo para listado'!$CD$155:$DC$1048576,MATCH($A689,'Hoja de Trabajo para listado'!$CD$155:$CD$1048576,0),MATCH((CUADRO!K$4&amp;$E689),'Hoja de Trabajo para listado'!$CD$151:$DC$151,0)),0)</f>
        <v>0</v>
      </c>
      <c r="L689" s="241">
        <f ca="1">+IFERROR(INDEX('Hoja de Trabajo para listado'!$A$155:$Z$1048576,MATCH($A689,'Hoja de Trabajo para listado'!$A$155:$A$1048576,0),MATCH((CUADRO!L$4&amp;$E689),'Hoja de Trabajo para listado'!$A$151:$Z$151,0)),0)+IFERROR(INDEX('Hoja de Trabajo para listado'!$AB$155:$BA$1048576,MATCH($A689,'Hoja de Trabajo para listado'!$AB$155:$AB$1048576,0),MATCH((CUADRO!L$4&amp;$E689),'Hoja de Trabajo para listado'!$AB$151:$BA$151,0)),0)+IFERROR(INDEX('Hoja de Trabajo para listado'!$BC$155:$CB$1048576,MATCH($A689,'Hoja de Trabajo para listado'!$BC$155:$BC$1048576,0),MATCH((CUADRO!L$4&amp;$E689),'Hoja de Trabajo para listado'!$BC$151:$CB$151,0)),0)+IFERROR(INDEX('Hoja de Trabajo para listado'!$DE$153:$DG$274,MATCH($A689,'Hoja de Trabajo para listado'!$DE$153:$DE$1048576,0),MATCH((CUADRO!L$4&amp;$E689),'Hoja de Trabajo para listado'!$DE$151:$DG$151,0)),0)+IFERROR(INDEX('Hoja de Trabajo para listado'!$CD$155:$DC$1048576,MATCH($A689,'Hoja de Trabajo para listado'!$CD$155:$CD$1048576,0),MATCH((CUADRO!L$4&amp;$E689),'Hoja de Trabajo para listado'!$CD$151:$DC$151,0)),0)</f>
        <v>0</v>
      </c>
      <c r="M689" s="241">
        <f ca="1">+IFERROR(INDEX('Hoja de Trabajo para listado'!$A$155:$Z$1048576,MATCH($A689,'Hoja de Trabajo para listado'!$A$155:$A$1048576,0),MATCH((CUADRO!M$4&amp;$E689),'Hoja de Trabajo para listado'!$A$151:$Z$151,0)),0)+IFERROR(INDEX('Hoja de Trabajo para listado'!$AB$155:$BA$1048576,MATCH($A689,'Hoja de Trabajo para listado'!$AB$155:$AB$1048576,0),MATCH((CUADRO!M$4&amp;$E689),'Hoja de Trabajo para listado'!$AB$151:$BA$151,0)),0)+IFERROR(INDEX('Hoja de Trabajo para listado'!$BC$155:$CB$1048576,MATCH($A689,'Hoja de Trabajo para listado'!$BC$155:$BC$1048576,0),MATCH((CUADRO!M$4&amp;$E689),'Hoja de Trabajo para listado'!$BC$151:$CB$151,0)),0)+IFERROR(INDEX('Hoja de Trabajo para listado'!$DE$153:$DG$274,MATCH($A689,'Hoja de Trabajo para listado'!$DE$153:$DE$1048576,0),MATCH((CUADRO!M$4&amp;$E689),'Hoja de Trabajo para listado'!$DE$151:$DG$151,0)),0)+IFERROR(INDEX('Hoja de Trabajo para listado'!$CD$155:$DC$1048576,MATCH($A689,'Hoja de Trabajo para listado'!$CD$155:$CD$1048576,0),MATCH((CUADRO!M$4&amp;$E689),'Hoja de Trabajo para listado'!$CD$151:$DC$151,0)),0)</f>
        <v>0</v>
      </c>
      <c r="N689" s="241">
        <f ca="1">+IFERROR(INDEX('Hoja de Trabajo para listado'!$A$155:$Z$1048576,MATCH($A689,'Hoja de Trabajo para listado'!$A$155:$A$1048576,0),MATCH((CUADRO!N$4&amp;$E689),'Hoja de Trabajo para listado'!$A$151:$Z$151,0)),0)+IFERROR(INDEX('Hoja de Trabajo para listado'!$AB$155:$BA$1048576,MATCH($A689,'Hoja de Trabajo para listado'!$AB$155:$AB$1048576,0),MATCH((CUADRO!N$4&amp;$E689),'Hoja de Trabajo para listado'!$AB$151:$BA$151,0)),0)+IFERROR(INDEX('Hoja de Trabajo para listado'!$BC$155:$CB$1048576,MATCH($A689,'Hoja de Trabajo para listado'!$BC$155:$BC$1048576,0),MATCH((CUADRO!N$4&amp;$E689),'Hoja de Trabajo para listado'!$BC$151:$CB$151,0)),0)+IFERROR(INDEX('Hoja de Trabajo para listado'!$DE$153:$DG$274,MATCH($A689,'Hoja de Trabajo para listado'!$DE$153:$DE$1048576,0),MATCH((CUADRO!N$4&amp;$E689),'Hoja de Trabajo para listado'!$DE$151:$DG$151,0)),0)+IFERROR(INDEX('Hoja de Trabajo para listado'!$CD$155:$DC$1048576,MATCH($A689,'Hoja de Trabajo para listado'!$CD$155:$CD$1048576,0),MATCH((CUADRO!N$4&amp;$E689),'Hoja de Trabajo para listado'!$CD$151:$DC$151,0)),0)</f>
        <v>0</v>
      </c>
      <c r="O689" s="241">
        <f ca="1">+IFERROR(INDEX('Hoja de Trabajo para listado'!$A$155:$Z$1048576,MATCH($A689,'Hoja de Trabajo para listado'!$A$155:$A$1048576,0),MATCH((CUADRO!O$4&amp;$E689),'Hoja de Trabajo para listado'!$A$151:$Z$151,0)),0)+IFERROR(INDEX('Hoja de Trabajo para listado'!$AB$155:$BA$1048576,MATCH($A689,'Hoja de Trabajo para listado'!$AB$155:$AB$1048576,0),MATCH((CUADRO!O$4&amp;$E689),'Hoja de Trabajo para listado'!$AB$151:$BA$151,0)),0)+IFERROR(INDEX('Hoja de Trabajo para listado'!$BC$155:$CB$1048576,MATCH($A689,'Hoja de Trabajo para listado'!$BC$155:$BC$1048576,0),MATCH((CUADRO!O$4&amp;$E689),'Hoja de Trabajo para listado'!$BC$151:$CB$151,0)),0)+IFERROR(INDEX('Hoja de Trabajo para listado'!$DE$153:$DG$274,MATCH($A689,'Hoja de Trabajo para listado'!$DE$153:$DE$1048576,0),MATCH((CUADRO!O$4&amp;$E689),'Hoja de Trabajo para listado'!$DE$151:$DG$151,0)),0)+IFERROR(INDEX('Hoja de Trabajo para listado'!$CD$155:$DC$1048576,MATCH($A689,'Hoja de Trabajo para listado'!$CD$155:$CD$1048576,0),MATCH((CUADRO!O$4&amp;$E689),'Hoja de Trabajo para listado'!$CD$151:$DC$151,0)),0)</f>
        <v>0</v>
      </c>
      <c r="P689" s="241">
        <f ca="1">+IFERROR(INDEX('Hoja de Trabajo para listado'!$A$155:$Z$1048576,MATCH($A689,'Hoja de Trabajo para listado'!$A$155:$A$1048576,0),MATCH((CUADRO!P$4&amp;$E689),'Hoja de Trabajo para listado'!$A$151:$Z$151,0)),0)+IFERROR(INDEX('Hoja de Trabajo para listado'!$AB$155:$BA$1048576,MATCH($A689,'Hoja de Trabajo para listado'!$AB$155:$AB$1048576,0),MATCH((CUADRO!P$4&amp;$E689),'Hoja de Trabajo para listado'!$AB$151:$BA$151,0)),0)+IFERROR(INDEX('Hoja de Trabajo para listado'!$BC$155:$CB$1048576,MATCH($A689,'Hoja de Trabajo para listado'!$BC$155:$BC$1048576,0),MATCH((CUADRO!P$4&amp;$E689),'Hoja de Trabajo para listado'!$BC$151:$CB$151,0)),0)+IFERROR(INDEX('Hoja de Trabajo para listado'!$DE$153:$DG$274,MATCH($A689,'Hoja de Trabajo para listado'!$DE$153:$DE$1048576,0),MATCH((CUADRO!P$4&amp;$E689),'Hoja de Trabajo para listado'!$DE$151:$DG$151,0)),0)+IFERROR(INDEX('Hoja de Trabajo para listado'!$CD$155:$DC$1048576,MATCH($A689,'Hoja de Trabajo para listado'!$CD$155:$CD$1048576,0),MATCH((CUADRO!P$4&amp;$E689),'Hoja de Trabajo para listado'!$CD$151:$DC$151,0)),0)</f>
        <v>0</v>
      </c>
      <c r="Q689" s="241">
        <f ca="1">+IFERROR(INDEX('Hoja de Trabajo para listado'!$A$155:$Z$1048576,MATCH($A689,'Hoja de Trabajo para listado'!$A$155:$A$1048576,0),MATCH((CUADRO!Q$4&amp;$E689),'Hoja de Trabajo para listado'!$A$151:$Z$151,0)),0)+IFERROR(INDEX('Hoja de Trabajo para listado'!$AB$155:$BA$1048576,MATCH($A689,'Hoja de Trabajo para listado'!$AB$155:$AB$1048576,0),MATCH((CUADRO!Q$4&amp;$E689),'Hoja de Trabajo para listado'!$AB$151:$BA$151,0)),0)+IFERROR(INDEX('Hoja de Trabajo para listado'!$BC$155:$CB$1048576,MATCH($A689,'Hoja de Trabajo para listado'!$BC$155:$BC$1048576,0),MATCH((CUADRO!Q$4&amp;$E689),'Hoja de Trabajo para listado'!$BC$151:$CB$151,0)),0)+IFERROR(INDEX('Hoja de Trabajo para listado'!$DE$153:$DG$274,MATCH($A689,'Hoja de Trabajo para listado'!$DE$153:$DE$1048576,0),MATCH((CUADRO!Q$4&amp;$E689),'Hoja de Trabajo para listado'!$DE$151:$DG$151,0)),0)+IFERROR(INDEX('Hoja de Trabajo para listado'!$CD$155:$DC$1048576,MATCH($A689,'Hoja de Trabajo para listado'!$CD$155:$CD$1048576,0),MATCH((CUADRO!Q$4&amp;$E689),'Hoja de Trabajo para listado'!$CD$151:$DC$151,0)),0)</f>
        <v>0</v>
      </c>
      <c r="R689" s="241">
        <f t="shared" ca="1" si="27"/>
        <v>0</v>
      </c>
      <c r="S689" s="247"/>
      <c r="T689" s="241">
        <f ca="1">+T690</f>
        <v>0</v>
      </c>
      <c r="U689" s="240">
        <f t="shared" si="28"/>
        <v>1</v>
      </c>
      <c r="V689" s="327" t="str">
        <f>+VLOOKUP(A689,bd_lista!$A$3:$E$592,5,FALSE)</f>
        <v>Gobiernos Autonomos Municipales</v>
      </c>
      <c r="W689" s="397" t="str">
        <f>+V689</f>
        <v>Gobiernos Autonomos Municipales</v>
      </c>
      <c r="X689" s="240">
        <f>+VLOOKUP(A689,[4]Sheet1!$A$13:$D$744,4,FALSE)</f>
        <v>0</v>
      </c>
      <c r="Y689" s="240" t="e">
        <f>+VLOOKUP(X689,bd_lista!$A$3:$C$592,3,FALSE)</f>
        <v>#N/A</v>
      </c>
      <c r="Z689" s="290">
        <f>+X689</f>
        <v>0</v>
      </c>
      <c r="AA689" s="291" t="e">
        <f>+Y689</f>
        <v>#N/A</v>
      </c>
    </row>
    <row r="690" spans="1:27" customFormat="1" ht="15" hidden="1" customHeight="1">
      <c r="A690" s="32">
        <v>1309</v>
      </c>
      <c r="B690" s="394"/>
      <c r="C690" s="245" t="str">
        <f>+VLOOKUP(A690,bd_lista!$A$3:$C$592,3,FALSE)</f>
        <v>Gobierno Autónomo Municipal de Omereque</v>
      </c>
      <c r="D690" s="396"/>
      <c r="E690" s="242" t="s">
        <v>1304</v>
      </c>
      <c r="F690" s="241">
        <f ca="1">+IFERROR(INDEX('Hoja de Trabajo para listado'!$A$155:$Z$1048576,MATCH($A690,'Hoja de Trabajo para listado'!$A$155:$A$1048576,0),MATCH((CUADRO!F$4&amp;$E690),'Hoja de Trabajo para listado'!$A$151:$Z$151,0)),0)+IFERROR(INDEX('Hoja de Trabajo para listado'!$AB$155:$BA$1048576,MATCH($A690,'Hoja de Trabajo para listado'!$AB$155:$AB$1048576,0),MATCH((CUADRO!F$4&amp;$E690),'Hoja de Trabajo para listado'!$AB$151:$BA$151,0)),0)+IFERROR(INDEX('Hoja de Trabajo para listado'!$BC$155:$CB$1048576,MATCH($A690,'Hoja de Trabajo para listado'!$BC$155:$BC$1048576,0),MATCH((CUADRO!F$4&amp;$E690),'Hoja de Trabajo para listado'!$BC$151:$CB$151,0)),0)+IFERROR(INDEX('Hoja de Trabajo para listado'!$DE$153:$DG$274,MATCH($A690,'Hoja de Trabajo para listado'!$DE$153:$DE$1048576,0),MATCH((CUADRO!F$4&amp;$E690),'Hoja de Trabajo para listado'!$DE$151:$DG$151,0)),0)+IFERROR(INDEX('Hoja de Trabajo para listado'!$CD$155:$DC$1048576,MATCH($A690,'Hoja de Trabajo para listado'!$CD$155:$CD$1048576,0),MATCH((CUADRO!F$4&amp;$E690),'Hoja de Trabajo para listado'!$CD$151:$DC$151,0)),0)</f>
        <v>0</v>
      </c>
      <c r="G690" s="241">
        <f ca="1">+IFERROR(INDEX('Hoja de Trabajo para listado'!$A$155:$Z$1048576,MATCH($A690,'Hoja de Trabajo para listado'!$A$155:$A$1048576,0),MATCH((CUADRO!G$4&amp;$E690),'Hoja de Trabajo para listado'!$A$151:$Z$151,0)),0)+IFERROR(INDEX('Hoja de Trabajo para listado'!$AB$155:$BA$1048576,MATCH($A690,'Hoja de Trabajo para listado'!$AB$155:$AB$1048576,0),MATCH((CUADRO!G$4&amp;$E690),'Hoja de Trabajo para listado'!$AB$151:$BA$151,0)),0)+IFERROR(INDEX('Hoja de Trabajo para listado'!$BC$155:$CB$1048576,MATCH($A690,'Hoja de Trabajo para listado'!$BC$155:$BC$1048576,0),MATCH((CUADRO!G$4&amp;$E690),'Hoja de Trabajo para listado'!$BC$151:$CB$151,0)),0)+IFERROR(INDEX('Hoja de Trabajo para listado'!$DE$153:$DG$274,MATCH($A690,'Hoja de Trabajo para listado'!$DE$153:$DE$1048576,0),MATCH((CUADRO!G$4&amp;$E690),'Hoja de Trabajo para listado'!$DE$151:$DG$151,0)),0)+IFERROR(INDEX('Hoja de Trabajo para listado'!$CD$155:$DC$1048576,MATCH($A690,'Hoja de Trabajo para listado'!$CD$155:$CD$1048576,0),MATCH((CUADRO!G$4&amp;$E690),'Hoja de Trabajo para listado'!$CD$151:$DC$151,0)),0)</f>
        <v>0</v>
      </c>
      <c r="H690" s="241">
        <f ca="1">+IFERROR(INDEX('Hoja de Trabajo para listado'!$A$155:$Z$1048576,MATCH($A690,'Hoja de Trabajo para listado'!$A$155:$A$1048576,0),MATCH((CUADRO!H$4&amp;$E690),'Hoja de Trabajo para listado'!$A$151:$Z$151,0)),0)+IFERROR(INDEX('Hoja de Trabajo para listado'!$AB$155:$BA$1048576,MATCH($A690,'Hoja de Trabajo para listado'!$AB$155:$AB$1048576,0),MATCH((CUADRO!H$4&amp;$E690),'Hoja de Trabajo para listado'!$AB$151:$BA$151,0)),0)+IFERROR(INDEX('Hoja de Trabajo para listado'!$BC$155:$CB$1048576,MATCH($A690,'Hoja de Trabajo para listado'!$BC$155:$BC$1048576,0),MATCH((CUADRO!H$4&amp;$E690),'Hoja de Trabajo para listado'!$BC$151:$CB$151,0)),0)+IFERROR(INDEX('Hoja de Trabajo para listado'!$DE$153:$DG$274,MATCH($A690,'Hoja de Trabajo para listado'!$DE$153:$DE$1048576,0),MATCH((CUADRO!H$4&amp;$E690),'Hoja de Trabajo para listado'!$DE$151:$DG$151,0)),0)+IFERROR(INDEX('Hoja de Trabajo para listado'!$CD$155:$DC$1048576,MATCH($A690,'Hoja de Trabajo para listado'!$CD$155:$CD$1048576,0),MATCH((CUADRO!H$4&amp;$E690),'Hoja de Trabajo para listado'!$CD$151:$DC$151,0)),0)</f>
        <v>0</v>
      </c>
      <c r="I690" s="241">
        <f ca="1">+IFERROR(INDEX('Hoja de Trabajo para listado'!$A$155:$Z$1048576,MATCH($A690,'Hoja de Trabajo para listado'!$A$155:$A$1048576,0),MATCH((CUADRO!I$4&amp;$E690),'Hoja de Trabajo para listado'!$A$151:$Z$151,0)),0)+IFERROR(INDEX('Hoja de Trabajo para listado'!$AB$155:$BA$1048576,MATCH($A690,'Hoja de Trabajo para listado'!$AB$155:$AB$1048576,0),MATCH((CUADRO!I$4&amp;$E690),'Hoja de Trabajo para listado'!$AB$151:$BA$151,0)),0)+IFERROR(INDEX('Hoja de Trabajo para listado'!$BC$155:$CB$1048576,MATCH($A690,'Hoja de Trabajo para listado'!$BC$155:$BC$1048576,0),MATCH((CUADRO!I$4&amp;$E690),'Hoja de Trabajo para listado'!$BC$151:$CB$151,0)),0)+IFERROR(INDEX('Hoja de Trabajo para listado'!$DE$153:$DG$274,MATCH($A690,'Hoja de Trabajo para listado'!$DE$153:$DE$1048576,0),MATCH((CUADRO!I$4&amp;$E690),'Hoja de Trabajo para listado'!$DE$151:$DG$151,0)),0)+IFERROR(INDEX('Hoja de Trabajo para listado'!$CD$155:$DC$1048576,MATCH($A690,'Hoja de Trabajo para listado'!$CD$155:$CD$1048576,0),MATCH((CUADRO!I$4&amp;$E690),'Hoja de Trabajo para listado'!$CD$151:$DC$151,0)),0)</f>
        <v>0</v>
      </c>
      <c r="J690" s="241">
        <f ca="1">+IFERROR(INDEX('Hoja de Trabajo para listado'!$A$155:$Z$1048576,MATCH($A690,'Hoja de Trabajo para listado'!$A$155:$A$1048576,0),MATCH((CUADRO!J$4&amp;$E690),'Hoja de Trabajo para listado'!$A$151:$Z$151,0)),0)+IFERROR(INDEX('Hoja de Trabajo para listado'!$AB$155:$BA$1048576,MATCH($A690,'Hoja de Trabajo para listado'!$AB$155:$AB$1048576,0),MATCH((CUADRO!J$4&amp;$E690),'Hoja de Trabajo para listado'!$AB$151:$BA$151,0)),0)+IFERROR(INDEX('Hoja de Trabajo para listado'!$BC$155:$CB$1048576,MATCH($A690,'Hoja de Trabajo para listado'!$BC$155:$BC$1048576,0),MATCH((CUADRO!J$4&amp;$E690),'Hoja de Trabajo para listado'!$BC$151:$CB$151,0)),0)+IFERROR(INDEX('Hoja de Trabajo para listado'!$DE$153:$DG$274,MATCH($A690,'Hoja de Trabajo para listado'!$DE$153:$DE$1048576,0),MATCH((CUADRO!J$4&amp;$E690),'Hoja de Trabajo para listado'!$DE$151:$DG$151,0)),0)+IFERROR(INDEX('Hoja de Trabajo para listado'!$CD$155:$DC$1048576,MATCH($A690,'Hoja de Trabajo para listado'!$CD$155:$CD$1048576,0),MATCH((CUADRO!J$4&amp;$E690),'Hoja de Trabajo para listado'!$CD$151:$DC$151,0)),0)</f>
        <v>0</v>
      </c>
      <c r="K690" s="241">
        <f ca="1">+IFERROR(INDEX('Hoja de Trabajo para listado'!$A$155:$Z$1048576,MATCH($A690,'Hoja de Trabajo para listado'!$A$155:$A$1048576,0),MATCH((CUADRO!K$4&amp;$E690),'Hoja de Trabajo para listado'!$A$151:$Z$151,0)),0)+IFERROR(INDEX('Hoja de Trabajo para listado'!$AB$155:$BA$1048576,MATCH($A690,'Hoja de Trabajo para listado'!$AB$155:$AB$1048576,0),MATCH((CUADRO!K$4&amp;$E690),'Hoja de Trabajo para listado'!$AB$151:$BA$151,0)),0)+IFERROR(INDEX('Hoja de Trabajo para listado'!$BC$155:$CB$1048576,MATCH($A690,'Hoja de Trabajo para listado'!$BC$155:$BC$1048576,0),MATCH((CUADRO!K$4&amp;$E690),'Hoja de Trabajo para listado'!$BC$151:$CB$151,0)),0)+IFERROR(INDEX('Hoja de Trabajo para listado'!$DE$153:$DG$274,MATCH($A690,'Hoja de Trabajo para listado'!$DE$153:$DE$1048576,0),MATCH((CUADRO!K$4&amp;$E690),'Hoja de Trabajo para listado'!$DE$151:$DG$151,0)),0)+IFERROR(INDEX('Hoja de Trabajo para listado'!$CD$155:$DC$1048576,MATCH($A690,'Hoja de Trabajo para listado'!$CD$155:$CD$1048576,0),MATCH((CUADRO!K$4&amp;$E690),'Hoja de Trabajo para listado'!$CD$151:$DC$151,0)),0)</f>
        <v>0</v>
      </c>
      <c r="L690" s="241">
        <f ca="1">+IFERROR(INDEX('Hoja de Trabajo para listado'!$A$155:$Z$1048576,MATCH($A690,'Hoja de Trabajo para listado'!$A$155:$A$1048576,0),MATCH((CUADRO!L$4&amp;$E690),'Hoja de Trabajo para listado'!$A$151:$Z$151,0)),0)+IFERROR(INDEX('Hoja de Trabajo para listado'!$AB$155:$BA$1048576,MATCH($A690,'Hoja de Trabajo para listado'!$AB$155:$AB$1048576,0),MATCH((CUADRO!L$4&amp;$E690),'Hoja de Trabajo para listado'!$AB$151:$BA$151,0)),0)+IFERROR(INDEX('Hoja de Trabajo para listado'!$BC$155:$CB$1048576,MATCH($A690,'Hoja de Trabajo para listado'!$BC$155:$BC$1048576,0),MATCH((CUADRO!L$4&amp;$E690),'Hoja de Trabajo para listado'!$BC$151:$CB$151,0)),0)+IFERROR(INDEX('Hoja de Trabajo para listado'!$DE$153:$DG$274,MATCH($A690,'Hoja de Trabajo para listado'!$DE$153:$DE$1048576,0),MATCH((CUADRO!L$4&amp;$E690),'Hoja de Trabajo para listado'!$DE$151:$DG$151,0)),0)+IFERROR(INDEX('Hoja de Trabajo para listado'!$CD$155:$DC$1048576,MATCH($A690,'Hoja de Trabajo para listado'!$CD$155:$CD$1048576,0),MATCH((CUADRO!L$4&amp;$E690),'Hoja de Trabajo para listado'!$CD$151:$DC$151,0)),0)</f>
        <v>0</v>
      </c>
      <c r="M690" s="241">
        <f ca="1">+IFERROR(INDEX('Hoja de Trabajo para listado'!$A$155:$Z$1048576,MATCH($A690,'Hoja de Trabajo para listado'!$A$155:$A$1048576,0),MATCH((CUADRO!M$4&amp;$E690),'Hoja de Trabajo para listado'!$A$151:$Z$151,0)),0)+IFERROR(INDEX('Hoja de Trabajo para listado'!$AB$155:$BA$1048576,MATCH($A690,'Hoja de Trabajo para listado'!$AB$155:$AB$1048576,0),MATCH((CUADRO!M$4&amp;$E690),'Hoja de Trabajo para listado'!$AB$151:$BA$151,0)),0)+IFERROR(INDEX('Hoja de Trabajo para listado'!$BC$155:$CB$1048576,MATCH($A690,'Hoja de Trabajo para listado'!$BC$155:$BC$1048576,0),MATCH((CUADRO!M$4&amp;$E690),'Hoja de Trabajo para listado'!$BC$151:$CB$151,0)),0)+IFERROR(INDEX('Hoja de Trabajo para listado'!$DE$153:$DG$274,MATCH($A690,'Hoja de Trabajo para listado'!$DE$153:$DE$1048576,0),MATCH((CUADRO!M$4&amp;$E690),'Hoja de Trabajo para listado'!$DE$151:$DG$151,0)),0)+IFERROR(INDEX('Hoja de Trabajo para listado'!$CD$155:$DC$1048576,MATCH($A690,'Hoja de Trabajo para listado'!$CD$155:$CD$1048576,0),MATCH((CUADRO!M$4&amp;$E690),'Hoja de Trabajo para listado'!$CD$151:$DC$151,0)),0)</f>
        <v>0</v>
      </c>
      <c r="N690" s="241">
        <f ca="1">+IFERROR(INDEX('Hoja de Trabajo para listado'!$A$155:$Z$1048576,MATCH($A690,'Hoja de Trabajo para listado'!$A$155:$A$1048576,0),MATCH((CUADRO!N$4&amp;$E690),'Hoja de Trabajo para listado'!$A$151:$Z$151,0)),0)+IFERROR(INDEX('Hoja de Trabajo para listado'!$AB$155:$BA$1048576,MATCH($A690,'Hoja de Trabajo para listado'!$AB$155:$AB$1048576,0),MATCH((CUADRO!N$4&amp;$E690),'Hoja de Trabajo para listado'!$AB$151:$BA$151,0)),0)+IFERROR(INDEX('Hoja de Trabajo para listado'!$BC$155:$CB$1048576,MATCH($A690,'Hoja de Trabajo para listado'!$BC$155:$BC$1048576,0),MATCH((CUADRO!N$4&amp;$E690),'Hoja de Trabajo para listado'!$BC$151:$CB$151,0)),0)+IFERROR(INDEX('Hoja de Trabajo para listado'!$DE$153:$DG$274,MATCH($A690,'Hoja de Trabajo para listado'!$DE$153:$DE$1048576,0),MATCH((CUADRO!N$4&amp;$E690),'Hoja de Trabajo para listado'!$DE$151:$DG$151,0)),0)+IFERROR(INDEX('Hoja de Trabajo para listado'!$CD$155:$DC$1048576,MATCH($A690,'Hoja de Trabajo para listado'!$CD$155:$CD$1048576,0),MATCH((CUADRO!N$4&amp;$E690),'Hoja de Trabajo para listado'!$CD$151:$DC$151,0)),0)</f>
        <v>0</v>
      </c>
      <c r="O690" s="241">
        <f ca="1">+IFERROR(INDEX('Hoja de Trabajo para listado'!$A$155:$Z$1048576,MATCH($A690,'Hoja de Trabajo para listado'!$A$155:$A$1048576,0),MATCH((CUADRO!O$4&amp;$E690),'Hoja de Trabajo para listado'!$A$151:$Z$151,0)),0)+IFERROR(INDEX('Hoja de Trabajo para listado'!$AB$155:$BA$1048576,MATCH($A690,'Hoja de Trabajo para listado'!$AB$155:$AB$1048576,0),MATCH((CUADRO!O$4&amp;$E690),'Hoja de Trabajo para listado'!$AB$151:$BA$151,0)),0)+IFERROR(INDEX('Hoja de Trabajo para listado'!$BC$155:$CB$1048576,MATCH($A690,'Hoja de Trabajo para listado'!$BC$155:$BC$1048576,0),MATCH((CUADRO!O$4&amp;$E690),'Hoja de Trabajo para listado'!$BC$151:$CB$151,0)),0)+IFERROR(INDEX('Hoja de Trabajo para listado'!$DE$153:$DG$274,MATCH($A690,'Hoja de Trabajo para listado'!$DE$153:$DE$1048576,0),MATCH((CUADRO!O$4&amp;$E690),'Hoja de Trabajo para listado'!$DE$151:$DG$151,0)),0)+IFERROR(INDEX('Hoja de Trabajo para listado'!$CD$155:$DC$1048576,MATCH($A690,'Hoja de Trabajo para listado'!$CD$155:$CD$1048576,0),MATCH((CUADRO!O$4&amp;$E690),'Hoja de Trabajo para listado'!$CD$151:$DC$151,0)),0)</f>
        <v>0</v>
      </c>
      <c r="P690" s="241">
        <f ca="1">+IFERROR(INDEX('Hoja de Trabajo para listado'!$A$155:$Z$1048576,MATCH($A690,'Hoja de Trabajo para listado'!$A$155:$A$1048576,0),MATCH((CUADRO!P$4&amp;$E690),'Hoja de Trabajo para listado'!$A$151:$Z$151,0)),0)+IFERROR(INDEX('Hoja de Trabajo para listado'!$AB$155:$BA$1048576,MATCH($A690,'Hoja de Trabajo para listado'!$AB$155:$AB$1048576,0),MATCH((CUADRO!P$4&amp;$E690),'Hoja de Trabajo para listado'!$AB$151:$BA$151,0)),0)+IFERROR(INDEX('Hoja de Trabajo para listado'!$BC$155:$CB$1048576,MATCH($A690,'Hoja de Trabajo para listado'!$BC$155:$BC$1048576,0),MATCH((CUADRO!P$4&amp;$E690),'Hoja de Trabajo para listado'!$BC$151:$CB$151,0)),0)+IFERROR(INDEX('Hoja de Trabajo para listado'!$DE$153:$DG$274,MATCH($A690,'Hoja de Trabajo para listado'!$DE$153:$DE$1048576,0),MATCH((CUADRO!P$4&amp;$E690),'Hoja de Trabajo para listado'!$DE$151:$DG$151,0)),0)+IFERROR(INDEX('Hoja de Trabajo para listado'!$CD$155:$DC$1048576,MATCH($A690,'Hoja de Trabajo para listado'!$CD$155:$CD$1048576,0),MATCH((CUADRO!P$4&amp;$E690),'Hoja de Trabajo para listado'!$CD$151:$DC$151,0)),0)</f>
        <v>0</v>
      </c>
      <c r="Q690" s="241">
        <f ca="1">+IFERROR(INDEX('Hoja de Trabajo para listado'!$A$155:$Z$1048576,MATCH($A690,'Hoja de Trabajo para listado'!$A$155:$A$1048576,0),MATCH((CUADRO!Q$4&amp;$E690),'Hoja de Trabajo para listado'!$A$151:$Z$151,0)),0)+IFERROR(INDEX('Hoja de Trabajo para listado'!$AB$155:$BA$1048576,MATCH($A690,'Hoja de Trabajo para listado'!$AB$155:$AB$1048576,0),MATCH((CUADRO!Q$4&amp;$E690),'Hoja de Trabajo para listado'!$AB$151:$BA$151,0)),0)+IFERROR(INDEX('Hoja de Trabajo para listado'!$BC$155:$CB$1048576,MATCH($A690,'Hoja de Trabajo para listado'!$BC$155:$BC$1048576,0),MATCH((CUADRO!Q$4&amp;$E690),'Hoja de Trabajo para listado'!$BC$151:$CB$151,0)),0)+IFERROR(INDEX('Hoja de Trabajo para listado'!$DE$153:$DG$274,MATCH($A690,'Hoja de Trabajo para listado'!$DE$153:$DE$1048576,0),MATCH((CUADRO!Q$4&amp;$E690),'Hoja de Trabajo para listado'!$DE$151:$DG$151,0)),0)+IFERROR(INDEX('Hoja de Trabajo para listado'!$CD$155:$DC$1048576,MATCH($A690,'Hoja de Trabajo para listado'!$CD$155:$CD$1048576,0),MATCH((CUADRO!Q$4&amp;$E690),'Hoja de Trabajo para listado'!$CD$151:$DC$151,0)),0)</f>
        <v>0</v>
      </c>
      <c r="R690" s="241">
        <f t="shared" ca="1" si="27"/>
        <v>0</v>
      </c>
      <c r="S690" s="247">
        <f ca="1">+R689+R690</f>
        <v>0</v>
      </c>
      <c r="T690" s="241">
        <f ca="1">+S690</f>
        <v>0</v>
      </c>
      <c r="U690" s="240">
        <f t="shared" si="28"/>
        <v>2</v>
      </c>
      <c r="V690" s="327" t="str">
        <f>+VLOOKUP(A690,bd_lista!$A$3:$E$592,5,FALSE)</f>
        <v>Gobiernos Autonomos Municipales</v>
      </c>
      <c r="W690" s="398"/>
      <c r="X690" s="240">
        <f>+VLOOKUP(A690,[4]Sheet1!$A$13:$D$744,4,FALSE)</f>
        <v>0</v>
      </c>
      <c r="Y690" s="240" t="e">
        <f>+VLOOKUP(X690,bd_lista!$A$3:$C$592,3,FALSE)</f>
        <v>#N/A</v>
      </c>
      <c r="Z690" s="288"/>
      <c r="AA690" s="289"/>
    </row>
    <row r="691" spans="1:27" customFormat="1" ht="15" hidden="1" customHeight="1">
      <c r="A691" s="32">
        <v>1310</v>
      </c>
      <c r="B691" s="393">
        <f>+A691</f>
        <v>1310</v>
      </c>
      <c r="C691" s="245" t="str">
        <f>+VLOOKUP(A691,bd_lista!$A$3:$C$592,3,FALSE)</f>
        <v>Gobierno Autónomo Municipal de Independencia</v>
      </c>
      <c r="D691" s="395" t="str">
        <f>+C691</f>
        <v>Gobierno Autónomo Municipal de Independencia</v>
      </c>
      <c r="E691" s="240" t="s">
        <v>1303</v>
      </c>
      <c r="F691" s="241">
        <f ca="1">+IFERROR(INDEX('Hoja de Trabajo para listado'!$A$155:$Z$1048576,MATCH($A691,'Hoja de Trabajo para listado'!$A$155:$A$1048576,0),MATCH((CUADRO!F$4&amp;$E691),'Hoja de Trabajo para listado'!$A$151:$Z$151,0)),0)+IFERROR(INDEX('Hoja de Trabajo para listado'!$AB$155:$BA$1048576,MATCH($A691,'Hoja de Trabajo para listado'!$AB$155:$AB$1048576,0),MATCH((CUADRO!F$4&amp;$E691),'Hoja de Trabajo para listado'!$AB$151:$BA$151,0)),0)+IFERROR(INDEX('Hoja de Trabajo para listado'!$BC$155:$CB$1048576,MATCH($A691,'Hoja de Trabajo para listado'!$BC$155:$BC$1048576,0),MATCH((CUADRO!F$4&amp;$E691),'Hoja de Trabajo para listado'!$BC$151:$CB$151,0)),0)+IFERROR(INDEX('Hoja de Trabajo para listado'!$DE$153:$DG$274,MATCH($A691,'Hoja de Trabajo para listado'!$DE$153:$DE$1048576,0),MATCH((CUADRO!F$4&amp;$E691),'Hoja de Trabajo para listado'!$DE$151:$DG$151,0)),0)+IFERROR(INDEX('Hoja de Trabajo para listado'!$CD$155:$DC$1048576,MATCH($A691,'Hoja de Trabajo para listado'!$CD$155:$CD$1048576,0),MATCH((CUADRO!F$4&amp;$E691),'Hoja de Trabajo para listado'!$CD$151:$DC$151,0)),0)</f>
        <v>0</v>
      </c>
      <c r="G691" s="241">
        <f ca="1">+IFERROR(INDEX('Hoja de Trabajo para listado'!$A$155:$Z$1048576,MATCH($A691,'Hoja de Trabajo para listado'!$A$155:$A$1048576,0),MATCH((CUADRO!G$4&amp;$E691),'Hoja de Trabajo para listado'!$A$151:$Z$151,0)),0)+IFERROR(INDEX('Hoja de Trabajo para listado'!$AB$155:$BA$1048576,MATCH($A691,'Hoja de Trabajo para listado'!$AB$155:$AB$1048576,0),MATCH((CUADRO!G$4&amp;$E691),'Hoja de Trabajo para listado'!$AB$151:$BA$151,0)),0)+IFERROR(INDEX('Hoja de Trabajo para listado'!$BC$155:$CB$1048576,MATCH($A691,'Hoja de Trabajo para listado'!$BC$155:$BC$1048576,0),MATCH((CUADRO!G$4&amp;$E691),'Hoja de Trabajo para listado'!$BC$151:$CB$151,0)),0)+IFERROR(INDEX('Hoja de Trabajo para listado'!$DE$153:$DG$274,MATCH($A691,'Hoja de Trabajo para listado'!$DE$153:$DE$1048576,0),MATCH((CUADRO!G$4&amp;$E691),'Hoja de Trabajo para listado'!$DE$151:$DG$151,0)),0)+IFERROR(INDEX('Hoja de Trabajo para listado'!$CD$155:$DC$1048576,MATCH($A691,'Hoja de Trabajo para listado'!$CD$155:$CD$1048576,0),MATCH((CUADRO!G$4&amp;$E691),'Hoja de Trabajo para listado'!$CD$151:$DC$151,0)),0)</f>
        <v>0</v>
      </c>
      <c r="H691" s="241">
        <f ca="1">+IFERROR(INDEX('Hoja de Trabajo para listado'!$A$155:$Z$1048576,MATCH($A691,'Hoja de Trabajo para listado'!$A$155:$A$1048576,0),MATCH((CUADRO!H$4&amp;$E691),'Hoja de Trabajo para listado'!$A$151:$Z$151,0)),0)+IFERROR(INDEX('Hoja de Trabajo para listado'!$AB$155:$BA$1048576,MATCH($A691,'Hoja de Trabajo para listado'!$AB$155:$AB$1048576,0),MATCH((CUADRO!H$4&amp;$E691),'Hoja de Trabajo para listado'!$AB$151:$BA$151,0)),0)+IFERROR(INDEX('Hoja de Trabajo para listado'!$BC$155:$CB$1048576,MATCH($A691,'Hoja de Trabajo para listado'!$BC$155:$BC$1048576,0),MATCH((CUADRO!H$4&amp;$E691),'Hoja de Trabajo para listado'!$BC$151:$CB$151,0)),0)+IFERROR(INDEX('Hoja de Trabajo para listado'!$DE$153:$DG$274,MATCH($A691,'Hoja de Trabajo para listado'!$DE$153:$DE$1048576,0),MATCH((CUADRO!H$4&amp;$E691),'Hoja de Trabajo para listado'!$DE$151:$DG$151,0)),0)+IFERROR(INDEX('Hoja de Trabajo para listado'!$CD$155:$DC$1048576,MATCH($A691,'Hoja de Trabajo para listado'!$CD$155:$CD$1048576,0),MATCH((CUADRO!H$4&amp;$E691),'Hoja de Trabajo para listado'!$CD$151:$DC$151,0)),0)</f>
        <v>0</v>
      </c>
      <c r="I691" s="241">
        <f ca="1">+IFERROR(INDEX('Hoja de Trabajo para listado'!$A$155:$Z$1048576,MATCH($A691,'Hoja de Trabajo para listado'!$A$155:$A$1048576,0),MATCH((CUADRO!I$4&amp;$E691),'Hoja de Trabajo para listado'!$A$151:$Z$151,0)),0)+IFERROR(INDEX('Hoja de Trabajo para listado'!$AB$155:$BA$1048576,MATCH($A691,'Hoja de Trabajo para listado'!$AB$155:$AB$1048576,0),MATCH((CUADRO!I$4&amp;$E691),'Hoja de Trabajo para listado'!$AB$151:$BA$151,0)),0)+IFERROR(INDEX('Hoja de Trabajo para listado'!$BC$155:$CB$1048576,MATCH($A691,'Hoja de Trabajo para listado'!$BC$155:$BC$1048576,0),MATCH((CUADRO!I$4&amp;$E691),'Hoja de Trabajo para listado'!$BC$151:$CB$151,0)),0)+IFERROR(INDEX('Hoja de Trabajo para listado'!$DE$153:$DG$274,MATCH($A691,'Hoja de Trabajo para listado'!$DE$153:$DE$1048576,0),MATCH((CUADRO!I$4&amp;$E691),'Hoja de Trabajo para listado'!$DE$151:$DG$151,0)),0)+IFERROR(INDEX('Hoja de Trabajo para listado'!$CD$155:$DC$1048576,MATCH($A691,'Hoja de Trabajo para listado'!$CD$155:$CD$1048576,0),MATCH((CUADRO!I$4&amp;$E691),'Hoja de Trabajo para listado'!$CD$151:$DC$151,0)),0)</f>
        <v>0</v>
      </c>
      <c r="J691" s="241">
        <f ca="1">+IFERROR(INDEX('Hoja de Trabajo para listado'!$A$155:$Z$1048576,MATCH($A691,'Hoja de Trabajo para listado'!$A$155:$A$1048576,0),MATCH((CUADRO!J$4&amp;$E691),'Hoja de Trabajo para listado'!$A$151:$Z$151,0)),0)+IFERROR(INDEX('Hoja de Trabajo para listado'!$AB$155:$BA$1048576,MATCH($A691,'Hoja de Trabajo para listado'!$AB$155:$AB$1048576,0),MATCH((CUADRO!J$4&amp;$E691),'Hoja de Trabajo para listado'!$AB$151:$BA$151,0)),0)+IFERROR(INDEX('Hoja de Trabajo para listado'!$BC$155:$CB$1048576,MATCH($A691,'Hoja de Trabajo para listado'!$BC$155:$BC$1048576,0),MATCH((CUADRO!J$4&amp;$E691),'Hoja de Trabajo para listado'!$BC$151:$CB$151,0)),0)+IFERROR(INDEX('Hoja de Trabajo para listado'!$DE$153:$DG$274,MATCH($A691,'Hoja de Trabajo para listado'!$DE$153:$DE$1048576,0),MATCH((CUADRO!J$4&amp;$E691),'Hoja de Trabajo para listado'!$DE$151:$DG$151,0)),0)+IFERROR(INDEX('Hoja de Trabajo para listado'!$CD$155:$DC$1048576,MATCH($A691,'Hoja de Trabajo para listado'!$CD$155:$CD$1048576,0),MATCH((CUADRO!J$4&amp;$E691),'Hoja de Trabajo para listado'!$CD$151:$DC$151,0)),0)</f>
        <v>0</v>
      </c>
      <c r="K691" s="241">
        <f ca="1">+IFERROR(INDEX('Hoja de Trabajo para listado'!$A$155:$Z$1048576,MATCH($A691,'Hoja de Trabajo para listado'!$A$155:$A$1048576,0),MATCH((CUADRO!K$4&amp;$E691),'Hoja de Trabajo para listado'!$A$151:$Z$151,0)),0)+IFERROR(INDEX('Hoja de Trabajo para listado'!$AB$155:$BA$1048576,MATCH($A691,'Hoja de Trabajo para listado'!$AB$155:$AB$1048576,0),MATCH((CUADRO!K$4&amp;$E691),'Hoja de Trabajo para listado'!$AB$151:$BA$151,0)),0)+IFERROR(INDEX('Hoja de Trabajo para listado'!$BC$155:$CB$1048576,MATCH($A691,'Hoja de Trabajo para listado'!$BC$155:$BC$1048576,0),MATCH((CUADRO!K$4&amp;$E691),'Hoja de Trabajo para listado'!$BC$151:$CB$151,0)),0)+IFERROR(INDEX('Hoja de Trabajo para listado'!$DE$153:$DG$274,MATCH($A691,'Hoja de Trabajo para listado'!$DE$153:$DE$1048576,0),MATCH((CUADRO!K$4&amp;$E691),'Hoja de Trabajo para listado'!$DE$151:$DG$151,0)),0)+IFERROR(INDEX('Hoja de Trabajo para listado'!$CD$155:$DC$1048576,MATCH($A691,'Hoja de Trabajo para listado'!$CD$155:$CD$1048576,0),MATCH((CUADRO!K$4&amp;$E691),'Hoja de Trabajo para listado'!$CD$151:$DC$151,0)),0)</f>
        <v>0</v>
      </c>
      <c r="L691" s="241">
        <f ca="1">+IFERROR(INDEX('Hoja de Trabajo para listado'!$A$155:$Z$1048576,MATCH($A691,'Hoja de Trabajo para listado'!$A$155:$A$1048576,0),MATCH((CUADRO!L$4&amp;$E691),'Hoja de Trabajo para listado'!$A$151:$Z$151,0)),0)+IFERROR(INDEX('Hoja de Trabajo para listado'!$AB$155:$BA$1048576,MATCH($A691,'Hoja de Trabajo para listado'!$AB$155:$AB$1048576,0),MATCH((CUADRO!L$4&amp;$E691),'Hoja de Trabajo para listado'!$AB$151:$BA$151,0)),0)+IFERROR(INDEX('Hoja de Trabajo para listado'!$BC$155:$CB$1048576,MATCH($A691,'Hoja de Trabajo para listado'!$BC$155:$BC$1048576,0),MATCH((CUADRO!L$4&amp;$E691),'Hoja de Trabajo para listado'!$BC$151:$CB$151,0)),0)+IFERROR(INDEX('Hoja de Trabajo para listado'!$DE$153:$DG$274,MATCH($A691,'Hoja de Trabajo para listado'!$DE$153:$DE$1048576,0),MATCH((CUADRO!L$4&amp;$E691),'Hoja de Trabajo para listado'!$DE$151:$DG$151,0)),0)+IFERROR(INDEX('Hoja de Trabajo para listado'!$CD$155:$DC$1048576,MATCH($A691,'Hoja de Trabajo para listado'!$CD$155:$CD$1048576,0),MATCH((CUADRO!L$4&amp;$E691),'Hoja de Trabajo para listado'!$CD$151:$DC$151,0)),0)</f>
        <v>0</v>
      </c>
      <c r="M691" s="241">
        <f ca="1">+IFERROR(INDEX('Hoja de Trabajo para listado'!$A$155:$Z$1048576,MATCH($A691,'Hoja de Trabajo para listado'!$A$155:$A$1048576,0),MATCH((CUADRO!M$4&amp;$E691),'Hoja de Trabajo para listado'!$A$151:$Z$151,0)),0)+IFERROR(INDEX('Hoja de Trabajo para listado'!$AB$155:$BA$1048576,MATCH($A691,'Hoja de Trabajo para listado'!$AB$155:$AB$1048576,0),MATCH((CUADRO!M$4&amp;$E691),'Hoja de Trabajo para listado'!$AB$151:$BA$151,0)),0)+IFERROR(INDEX('Hoja de Trabajo para listado'!$BC$155:$CB$1048576,MATCH($A691,'Hoja de Trabajo para listado'!$BC$155:$BC$1048576,0),MATCH((CUADRO!M$4&amp;$E691),'Hoja de Trabajo para listado'!$BC$151:$CB$151,0)),0)+IFERROR(INDEX('Hoja de Trabajo para listado'!$DE$153:$DG$274,MATCH($A691,'Hoja de Trabajo para listado'!$DE$153:$DE$1048576,0),MATCH((CUADRO!M$4&amp;$E691),'Hoja de Trabajo para listado'!$DE$151:$DG$151,0)),0)+IFERROR(INDEX('Hoja de Trabajo para listado'!$CD$155:$DC$1048576,MATCH($A691,'Hoja de Trabajo para listado'!$CD$155:$CD$1048576,0),MATCH((CUADRO!M$4&amp;$E691),'Hoja de Trabajo para listado'!$CD$151:$DC$151,0)),0)</f>
        <v>0</v>
      </c>
      <c r="N691" s="241">
        <f ca="1">+IFERROR(INDEX('Hoja de Trabajo para listado'!$A$155:$Z$1048576,MATCH($A691,'Hoja de Trabajo para listado'!$A$155:$A$1048576,0),MATCH((CUADRO!N$4&amp;$E691),'Hoja de Trabajo para listado'!$A$151:$Z$151,0)),0)+IFERROR(INDEX('Hoja de Trabajo para listado'!$AB$155:$BA$1048576,MATCH($A691,'Hoja de Trabajo para listado'!$AB$155:$AB$1048576,0),MATCH((CUADRO!N$4&amp;$E691),'Hoja de Trabajo para listado'!$AB$151:$BA$151,0)),0)+IFERROR(INDEX('Hoja de Trabajo para listado'!$BC$155:$CB$1048576,MATCH($A691,'Hoja de Trabajo para listado'!$BC$155:$BC$1048576,0),MATCH((CUADRO!N$4&amp;$E691),'Hoja de Trabajo para listado'!$BC$151:$CB$151,0)),0)+IFERROR(INDEX('Hoja de Trabajo para listado'!$DE$153:$DG$274,MATCH($A691,'Hoja de Trabajo para listado'!$DE$153:$DE$1048576,0),MATCH((CUADRO!N$4&amp;$E691),'Hoja de Trabajo para listado'!$DE$151:$DG$151,0)),0)+IFERROR(INDEX('Hoja de Trabajo para listado'!$CD$155:$DC$1048576,MATCH($A691,'Hoja de Trabajo para listado'!$CD$155:$CD$1048576,0),MATCH((CUADRO!N$4&amp;$E691),'Hoja de Trabajo para listado'!$CD$151:$DC$151,0)),0)</f>
        <v>0</v>
      </c>
      <c r="O691" s="241">
        <f ca="1">+IFERROR(INDEX('Hoja de Trabajo para listado'!$A$155:$Z$1048576,MATCH($A691,'Hoja de Trabajo para listado'!$A$155:$A$1048576,0),MATCH((CUADRO!O$4&amp;$E691),'Hoja de Trabajo para listado'!$A$151:$Z$151,0)),0)+IFERROR(INDEX('Hoja de Trabajo para listado'!$AB$155:$BA$1048576,MATCH($A691,'Hoja de Trabajo para listado'!$AB$155:$AB$1048576,0),MATCH((CUADRO!O$4&amp;$E691),'Hoja de Trabajo para listado'!$AB$151:$BA$151,0)),0)+IFERROR(INDEX('Hoja de Trabajo para listado'!$BC$155:$CB$1048576,MATCH($A691,'Hoja de Trabajo para listado'!$BC$155:$BC$1048576,0),MATCH((CUADRO!O$4&amp;$E691),'Hoja de Trabajo para listado'!$BC$151:$CB$151,0)),0)+IFERROR(INDEX('Hoja de Trabajo para listado'!$DE$153:$DG$274,MATCH($A691,'Hoja de Trabajo para listado'!$DE$153:$DE$1048576,0),MATCH((CUADRO!O$4&amp;$E691),'Hoja de Trabajo para listado'!$DE$151:$DG$151,0)),0)+IFERROR(INDEX('Hoja de Trabajo para listado'!$CD$155:$DC$1048576,MATCH($A691,'Hoja de Trabajo para listado'!$CD$155:$CD$1048576,0),MATCH((CUADRO!O$4&amp;$E691),'Hoja de Trabajo para listado'!$CD$151:$DC$151,0)),0)</f>
        <v>0</v>
      </c>
      <c r="P691" s="241">
        <f ca="1">+IFERROR(INDEX('Hoja de Trabajo para listado'!$A$155:$Z$1048576,MATCH($A691,'Hoja de Trabajo para listado'!$A$155:$A$1048576,0),MATCH((CUADRO!P$4&amp;$E691),'Hoja de Trabajo para listado'!$A$151:$Z$151,0)),0)+IFERROR(INDEX('Hoja de Trabajo para listado'!$AB$155:$BA$1048576,MATCH($A691,'Hoja de Trabajo para listado'!$AB$155:$AB$1048576,0),MATCH((CUADRO!P$4&amp;$E691),'Hoja de Trabajo para listado'!$AB$151:$BA$151,0)),0)+IFERROR(INDEX('Hoja de Trabajo para listado'!$BC$155:$CB$1048576,MATCH($A691,'Hoja de Trabajo para listado'!$BC$155:$BC$1048576,0),MATCH((CUADRO!P$4&amp;$E691),'Hoja de Trabajo para listado'!$BC$151:$CB$151,0)),0)+IFERROR(INDEX('Hoja de Trabajo para listado'!$DE$153:$DG$274,MATCH($A691,'Hoja de Trabajo para listado'!$DE$153:$DE$1048576,0),MATCH((CUADRO!P$4&amp;$E691),'Hoja de Trabajo para listado'!$DE$151:$DG$151,0)),0)+IFERROR(INDEX('Hoja de Trabajo para listado'!$CD$155:$DC$1048576,MATCH($A691,'Hoja de Trabajo para listado'!$CD$155:$CD$1048576,0),MATCH((CUADRO!P$4&amp;$E691),'Hoja de Trabajo para listado'!$CD$151:$DC$151,0)),0)</f>
        <v>0</v>
      </c>
      <c r="Q691" s="241">
        <f ca="1">+IFERROR(INDEX('Hoja de Trabajo para listado'!$A$155:$Z$1048576,MATCH($A691,'Hoja de Trabajo para listado'!$A$155:$A$1048576,0),MATCH((CUADRO!Q$4&amp;$E691),'Hoja de Trabajo para listado'!$A$151:$Z$151,0)),0)+IFERROR(INDEX('Hoja de Trabajo para listado'!$AB$155:$BA$1048576,MATCH($A691,'Hoja de Trabajo para listado'!$AB$155:$AB$1048576,0),MATCH((CUADRO!Q$4&amp;$E691),'Hoja de Trabajo para listado'!$AB$151:$BA$151,0)),0)+IFERROR(INDEX('Hoja de Trabajo para listado'!$BC$155:$CB$1048576,MATCH($A691,'Hoja de Trabajo para listado'!$BC$155:$BC$1048576,0),MATCH((CUADRO!Q$4&amp;$E691),'Hoja de Trabajo para listado'!$BC$151:$CB$151,0)),0)+IFERROR(INDEX('Hoja de Trabajo para listado'!$DE$153:$DG$274,MATCH($A691,'Hoja de Trabajo para listado'!$DE$153:$DE$1048576,0),MATCH((CUADRO!Q$4&amp;$E691),'Hoja de Trabajo para listado'!$DE$151:$DG$151,0)),0)+IFERROR(INDEX('Hoja de Trabajo para listado'!$CD$155:$DC$1048576,MATCH($A691,'Hoja de Trabajo para listado'!$CD$155:$CD$1048576,0),MATCH((CUADRO!Q$4&amp;$E691),'Hoja de Trabajo para listado'!$CD$151:$DC$151,0)),0)</f>
        <v>0</v>
      </c>
      <c r="R691" s="241">
        <f t="shared" ca="1" si="27"/>
        <v>0</v>
      </c>
      <c r="S691" s="247"/>
      <c r="T691" s="241">
        <f ca="1">+T692</f>
        <v>0</v>
      </c>
      <c r="U691" s="240">
        <f t="shared" si="28"/>
        <v>1</v>
      </c>
      <c r="V691" s="327" t="str">
        <f>+VLOOKUP(A691,bd_lista!$A$3:$E$592,5,FALSE)</f>
        <v>Gobiernos Autonomos Municipales</v>
      </c>
      <c r="W691" s="397" t="str">
        <f>+V691</f>
        <v>Gobiernos Autonomos Municipales</v>
      </c>
      <c r="X691" s="240">
        <f>+VLOOKUP(A691,[4]Sheet1!$A$13:$D$744,4,FALSE)</f>
        <v>0</v>
      </c>
      <c r="Y691" s="240" t="e">
        <f>+VLOOKUP(X691,bd_lista!$A$3:$C$592,3,FALSE)</f>
        <v>#N/A</v>
      </c>
      <c r="Z691" s="290">
        <f>+X691</f>
        <v>0</v>
      </c>
      <c r="AA691" s="291" t="e">
        <f>+Y691</f>
        <v>#N/A</v>
      </c>
    </row>
    <row r="692" spans="1:27" customFormat="1" ht="15" hidden="1" customHeight="1">
      <c r="A692" s="32">
        <v>1310</v>
      </c>
      <c r="B692" s="394"/>
      <c r="C692" s="245" t="str">
        <f>+VLOOKUP(A692,bd_lista!$A$3:$C$592,3,FALSE)</f>
        <v>Gobierno Autónomo Municipal de Independencia</v>
      </c>
      <c r="D692" s="396"/>
      <c r="E692" s="242" t="s">
        <v>1304</v>
      </c>
      <c r="F692" s="241">
        <f ca="1">+IFERROR(INDEX('Hoja de Trabajo para listado'!$A$155:$Z$1048576,MATCH($A692,'Hoja de Trabajo para listado'!$A$155:$A$1048576,0),MATCH((CUADRO!F$4&amp;$E692),'Hoja de Trabajo para listado'!$A$151:$Z$151,0)),0)+IFERROR(INDEX('Hoja de Trabajo para listado'!$AB$155:$BA$1048576,MATCH($A692,'Hoja de Trabajo para listado'!$AB$155:$AB$1048576,0),MATCH((CUADRO!F$4&amp;$E692),'Hoja de Trabajo para listado'!$AB$151:$BA$151,0)),0)+IFERROR(INDEX('Hoja de Trabajo para listado'!$BC$155:$CB$1048576,MATCH($A692,'Hoja de Trabajo para listado'!$BC$155:$BC$1048576,0),MATCH((CUADRO!F$4&amp;$E692),'Hoja de Trabajo para listado'!$BC$151:$CB$151,0)),0)+IFERROR(INDEX('Hoja de Trabajo para listado'!$DE$153:$DG$274,MATCH($A692,'Hoja de Trabajo para listado'!$DE$153:$DE$1048576,0),MATCH((CUADRO!F$4&amp;$E692),'Hoja de Trabajo para listado'!$DE$151:$DG$151,0)),0)+IFERROR(INDEX('Hoja de Trabajo para listado'!$CD$155:$DC$1048576,MATCH($A692,'Hoja de Trabajo para listado'!$CD$155:$CD$1048576,0),MATCH((CUADRO!F$4&amp;$E692),'Hoja de Trabajo para listado'!$CD$151:$DC$151,0)),0)</f>
        <v>0</v>
      </c>
      <c r="G692" s="241">
        <f ca="1">+IFERROR(INDEX('Hoja de Trabajo para listado'!$A$155:$Z$1048576,MATCH($A692,'Hoja de Trabajo para listado'!$A$155:$A$1048576,0),MATCH((CUADRO!G$4&amp;$E692),'Hoja de Trabajo para listado'!$A$151:$Z$151,0)),0)+IFERROR(INDEX('Hoja de Trabajo para listado'!$AB$155:$BA$1048576,MATCH($A692,'Hoja de Trabajo para listado'!$AB$155:$AB$1048576,0),MATCH((CUADRO!G$4&amp;$E692),'Hoja de Trabajo para listado'!$AB$151:$BA$151,0)),0)+IFERROR(INDEX('Hoja de Trabajo para listado'!$BC$155:$CB$1048576,MATCH($A692,'Hoja de Trabajo para listado'!$BC$155:$BC$1048576,0),MATCH((CUADRO!G$4&amp;$E692),'Hoja de Trabajo para listado'!$BC$151:$CB$151,0)),0)+IFERROR(INDEX('Hoja de Trabajo para listado'!$DE$153:$DG$274,MATCH($A692,'Hoja de Trabajo para listado'!$DE$153:$DE$1048576,0),MATCH((CUADRO!G$4&amp;$E692),'Hoja de Trabajo para listado'!$DE$151:$DG$151,0)),0)+IFERROR(INDEX('Hoja de Trabajo para listado'!$CD$155:$DC$1048576,MATCH($A692,'Hoja de Trabajo para listado'!$CD$155:$CD$1048576,0),MATCH((CUADRO!G$4&amp;$E692),'Hoja de Trabajo para listado'!$CD$151:$DC$151,0)),0)</f>
        <v>0</v>
      </c>
      <c r="H692" s="241">
        <f ca="1">+IFERROR(INDEX('Hoja de Trabajo para listado'!$A$155:$Z$1048576,MATCH($A692,'Hoja de Trabajo para listado'!$A$155:$A$1048576,0),MATCH((CUADRO!H$4&amp;$E692),'Hoja de Trabajo para listado'!$A$151:$Z$151,0)),0)+IFERROR(INDEX('Hoja de Trabajo para listado'!$AB$155:$BA$1048576,MATCH($A692,'Hoja de Trabajo para listado'!$AB$155:$AB$1048576,0),MATCH((CUADRO!H$4&amp;$E692),'Hoja de Trabajo para listado'!$AB$151:$BA$151,0)),0)+IFERROR(INDEX('Hoja de Trabajo para listado'!$BC$155:$CB$1048576,MATCH($A692,'Hoja de Trabajo para listado'!$BC$155:$BC$1048576,0),MATCH((CUADRO!H$4&amp;$E692),'Hoja de Trabajo para listado'!$BC$151:$CB$151,0)),0)+IFERROR(INDEX('Hoja de Trabajo para listado'!$DE$153:$DG$274,MATCH($A692,'Hoja de Trabajo para listado'!$DE$153:$DE$1048576,0),MATCH((CUADRO!H$4&amp;$E692),'Hoja de Trabajo para listado'!$DE$151:$DG$151,0)),0)+IFERROR(INDEX('Hoja de Trabajo para listado'!$CD$155:$DC$1048576,MATCH($A692,'Hoja de Trabajo para listado'!$CD$155:$CD$1048576,0),MATCH((CUADRO!H$4&amp;$E692),'Hoja de Trabajo para listado'!$CD$151:$DC$151,0)),0)</f>
        <v>0</v>
      </c>
      <c r="I692" s="241">
        <f ca="1">+IFERROR(INDEX('Hoja de Trabajo para listado'!$A$155:$Z$1048576,MATCH($A692,'Hoja de Trabajo para listado'!$A$155:$A$1048576,0),MATCH((CUADRO!I$4&amp;$E692),'Hoja de Trabajo para listado'!$A$151:$Z$151,0)),0)+IFERROR(INDEX('Hoja de Trabajo para listado'!$AB$155:$BA$1048576,MATCH($A692,'Hoja de Trabajo para listado'!$AB$155:$AB$1048576,0),MATCH((CUADRO!I$4&amp;$E692),'Hoja de Trabajo para listado'!$AB$151:$BA$151,0)),0)+IFERROR(INDEX('Hoja de Trabajo para listado'!$BC$155:$CB$1048576,MATCH($A692,'Hoja de Trabajo para listado'!$BC$155:$BC$1048576,0),MATCH((CUADRO!I$4&amp;$E692),'Hoja de Trabajo para listado'!$BC$151:$CB$151,0)),0)+IFERROR(INDEX('Hoja de Trabajo para listado'!$DE$153:$DG$274,MATCH($A692,'Hoja de Trabajo para listado'!$DE$153:$DE$1048576,0),MATCH((CUADRO!I$4&amp;$E692),'Hoja de Trabajo para listado'!$DE$151:$DG$151,0)),0)+IFERROR(INDEX('Hoja de Trabajo para listado'!$CD$155:$DC$1048576,MATCH($A692,'Hoja de Trabajo para listado'!$CD$155:$CD$1048576,0),MATCH((CUADRO!I$4&amp;$E692),'Hoja de Trabajo para listado'!$CD$151:$DC$151,0)),0)</f>
        <v>0</v>
      </c>
      <c r="J692" s="241">
        <f ca="1">+IFERROR(INDEX('Hoja de Trabajo para listado'!$A$155:$Z$1048576,MATCH($A692,'Hoja de Trabajo para listado'!$A$155:$A$1048576,0),MATCH((CUADRO!J$4&amp;$E692),'Hoja de Trabajo para listado'!$A$151:$Z$151,0)),0)+IFERROR(INDEX('Hoja de Trabajo para listado'!$AB$155:$BA$1048576,MATCH($A692,'Hoja de Trabajo para listado'!$AB$155:$AB$1048576,0),MATCH((CUADRO!J$4&amp;$E692),'Hoja de Trabajo para listado'!$AB$151:$BA$151,0)),0)+IFERROR(INDEX('Hoja de Trabajo para listado'!$BC$155:$CB$1048576,MATCH($A692,'Hoja de Trabajo para listado'!$BC$155:$BC$1048576,0),MATCH((CUADRO!J$4&amp;$E692),'Hoja de Trabajo para listado'!$BC$151:$CB$151,0)),0)+IFERROR(INDEX('Hoja de Trabajo para listado'!$DE$153:$DG$274,MATCH($A692,'Hoja de Trabajo para listado'!$DE$153:$DE$1048576,0),MATCH((CUADRO!J$4&amp;$E692),'Hoja de Trabajo para listado'!$DE$151:$DG$151,0)),0)+IFERROR(INDEX('Hoja de Trabajo para listado'!$CD$155:$DC$1048576,MATCH($A692,'Hoja de Trabajo para listado'!$CD$155:$CD$1048576,0),MATCH((CUADRO!J$4&amp;$E692),'Hoja de Trabajo para listado'!$CD$151:$DC$151,0)),0)</f>
        <v>0</v>
      </c>
      <c r="K692" s="241">
        <f ca="1">+IFERROR(INDEX('Hoja de Trabajo para listado'!$A$155:$Z$1048576,MATCH($A692,'Hoja de Trabajo para listado'!$A$155:$A$1048576,0),MATCH((CUADRO!K$4&amp;$E692),'Hoja de Trabajo para listado'!$A$151:$Z$151,0)),0)+IFERROR(INDEX('Hoja de Trabajo para listado'!$AB$155:$BA$1048576,MATCH($A692,'Hoja de Trabajo para listado'!$AB$155:$AB$1048576,0),MATCH((CUADRO!K$4&amp;$E692),'Hoja de Trabajo para listado'!$AB$151:$BA$151,0)),0)+IFERROR(INDEX('Hoja de Trabajo para listado'!$BC$155:$CB$1048576,MATCH($A692,'Hoja de Trabajo para listado'!$BC$155:$BC$1048576,0),MATCH((CUADRO!K$4&amp;$E692),'Hoja de Trabajo para listado'!$BC$151:$CB$151,0)),0)+IFERROR(INDEX('Hoja de Trabajo para listado'!$DE$153:$DG$274,MATCH($A692,'Hoja de Trabajo para listado'!$DE$153:$DE$1048576,0),MATCH((CUADRO!K$4&amp;$E692),'Hoja de Trabajo para listado'!$DE$151:$DG$151,0)),0)+IFERROR(INDEX('Hoja de Trabajo para listado'!$CD$155:$DC$1048576,MATCH($A692,'Hoja de Trabajo para listado'!$CD$155:$CD$1048576,0),MATCH((CUADRO!K$4&amp;$E692),'Hoja de Trabajo para listado'!$CD$151:$DC$151,0)),0)</f>
        <v>0</v>
      </c>
      <c r="L692" s="241">
        <f ca="1">+IFERROR(INDEX('Hoja de Trabajo para listado'!$A$155:$Z$1048576,MATCH($A692,'Hoja de Trabajo para listado'!$A$155:$A$1048576,0),MATCH((CUADRO!L$4&amp;$E692),'Hoja de Trabajo para listado'!$A$151:$Z$151,0)),0)+IFERROR(INDEX('Hoja de Trabajo para listado'!$AB$155:$BA$1048576,MATCH($A692,'Hoja de Trabajo para listado'!$AB$155:$AB$1048576,0),MATCH((CUADRO!L$4&amp;$E692),'Hoja de Trabajo para listado'!$AB$151:$BA$151,0)),0)+IFERROR(INDEX('Hoja de Trabajo para listado'!$BC$155:$CB$1048576,MATCH($A692,'Hoja de Trabajo para listado'!$BC$155:$BC$1048576,0),MATCH((CUADRO!L$4&amp;$E692),'Hoja de Trabajo para listado'!$BC$151:$CB$151,0)),0)+IFERROR(INDEX('Hoja de Trabajo para listado'!$DE$153:$DG$274,MATCH($A692,'Hoja de Trabajo para listado'!$DE$153:$DE$1048576,0),MATCH((CUADRO!L$4&amp;$E692),'Hoja de Trabajo para listado'!$DE$151:$DG$151,0)),0)+IFERROR(INDEX('Hoja de Trabajo para listado'!$CD$155:$DC$1048576,MATCH($A692,'Hoja de Trabajo para listado'!$CD$155:$CD$1048576,0),MATCH((CUADRO!L$4&amp;$E692),'Hoja de Trabajo para listado'!$CD$151:$DC$151,0)),0)</f>
        <v>0</v>
      </c>
      <c r="M692" s="241">
        <f ca="1">+IFERROR(INDEX('Hoja de Trabajo para listado'!$A$155:$Z$1048576,MATCH($A692,'Hoja de Trabajo para listado'!$A$155:$A$1048576,0),MATCH((CUADRO!M$4&amp;$E692),'Hoja de Trabajo para listado'!$A$151:$Z$151,0)),0)+IFERROR(INDEX('Hoja de Trabajo para listado'!$AB$155:$BA$1048576,MATCH($A692,'Hoja de Trabajo para listado'!$AB$155:$AB$1048576,0),MATCH((CUADRO!M$4&amp;$E692),'Hoja de Trabajo para listado'!$AB$151:$BA$151,0)),0)+IFERROR(INDEX('Hoja de Trabajo para listado'!$BC$155:$CB$1048576,MATCH($A692,'Hoja de Trabajo para listado'!$BC$155:$BC$1048576,0),MATCH((CUADRO!M$4&amp;$E692),'Hoja de Trabajo para listado'!$BC$151:$CB$151,0)),0)+IFERROR(INDEX('Hoja de Trabajo para listado'!$DE$153:$DG$274,MATCH($A692,'Hoja de Trabajo para listado'!$DE$153:$DE$1048576,0),MATCH((CUADRO!M$4&amp;$E692),'Hoja de Trabajo para listado'!$DE$151:$DG$151,0)),0)+IFERROR(INDEX('Hoja de Trabajo para listado'!$CD$155:$DC$1048576,MATCH($A692,'Hoja de Trabajo para listado'!$CD$155:$CD$1048576,0),MATCH((CUADRO!M$4&amp;$E692),'Hoja de Trabajo para listado'!$CD$151:$DC$151,0)),0)</f>
        <v>0</v>
      </c>
      <c r="N692" s="241">
        <f ca="1">+IFERROR(INDEX('Hoja de Trabajo para listado'!$A$155:$Z$1048576,MATCH($A692,'Hoja de Trabajo para listado'!$A$155:$A$1048576,0),MATCH((CUADRO!N$4&amp;$E692),'Hoja de Trabajo para listado'!$A$151:$Z$151,0)),0)+IFERROR(INDEX('Hoja de Trabajo para listado'!$AB$155:$BA$1048576,MATCH($A692,'Hoja de Trabajo para listado'!$AB$155:$AB$1048576,0),MATCH((CUADRO!N$4&amp;$E692),'Hoja de Trabajo para listado'!$AB$151:$BA$151,0)),0)+IFERROR(INDEX('Hoja de Trabajo para listado'!$BC$155:$CB$1048576,MATCH($A692,'Hoja de Trabajo para listado'!$BC$155:$BC$1048576,0),MATCH((CUADRO!N$4&amp;$E692),'Hoja de Trabajo para listado'!$BC$151:$CB$151,0)),0)+IFERROR(INDEX('Hoja de Trabajo para listado'!$DE$153:$DG$274,MATCH($A692,'Hoja de Trabajo para listado'!$DE$153:$DE$1048576,0),MATCH((CUADRO!N$4&amp;$E692),'Hoja de Trabajo para listado'!$DE$151:$DG$151,0)),0)+IFERROR(INDEX('Hoja de Trabajo para listado'!$CD$155:$DC$1048576,MATCH($A692,'Hoja de Trabajo para listado'!$CD$155:$CD$1048576,0),MATCH((CUADRO!N$4&amp;$E692),'Hoja de Trabajo para listado'!$CD$151:$DC$151,0)),0)</f>
        <v>0</v>
      </c>
      <c r="O692" s="241">
        <f ca="1">+IFERROR(INDEX('Hoja de Trabajo para listado'!$A$155:$Z$1048576,MATCH($A692,'Hoja de Trabajo para listado'!$A$155:$A$1048576,0),MATCH((CUADRO!O$4&amp;$E692),'Hoja de Trabajo para listado'!$A$151:$Z$151,0)),0)+IFERROR(INDEX('Hoja de Trabajo para listado'!$AB$155:$BA$1048576,MATCH($A692,'Hoja de Trabajo para listado'!$AB$155:$AB$1048576,0),MATCH((CUADRO!O$4&amp;$E692),'Hoja de Trabajo para listado'!$AB$151:$BA$151,0)),0)+IFERROR(INDEX('Hoja de Trabajo para listado'!$BC$155:$CB$1048576,MATCH($A692,'Hoja de Trabajo para listado'!$BC$155:$BC$1048576,0),MATCH((CUADRO!O$4&amp;$E692),'Hoja de Trabajo para listado'!$BC$151:$CB$151,0)),0)+IFERROR(INDEX('Hoja de Trabajo para listado'!$DE$153:$DG$274,MATCH($A692,'Hoja de Trabajo para listado'!$DE$153:$DE$1048576,0),MATCH((CUADRO!O$4&amp;$E692),'Hoja de Trabajo para listado'!$DE$151:$DG$151,0)),0)+IFERROR(INDEX('Hoja de Trabajo para listado'!$CD$155:$DC$1048576,MATCH($A692,'Hoja de Trabajo para listado'!$CD$155:$CD$1048576,0),MATCH((CUADRO!O$4&amp;$E692),'Hoja de Trabajo para listado'!$CD$151:$DC$151,0)),0)</f>
        <v>0</v>
      </c>
      <c r="P692" s="241">
        <f ca="1">+IFERROR(INDEX('Hoja de Trabajo para listado'!$A$155:$Z$1048576,MATCH($A692,'Hoja de Trabajo para listado'!$A$155:$A$1048576,0),MATCH((CUADRO!P$4&amp;$E692),'Hoja de Trabajo para listado'!$A$151:$Z$151,0)),0)+IFERROR(INDEX('Hoja de Trabajo para listado'!$AB$155:$BA$1048576,MATCH($A692,'Hoja de Trabajo para listado'!$AB$155:$AB$1048576,0),MATCH((CUADRO!P$4&amp;$E692),'Hoja de Trabajo para listado'!$AB$151:$BA$151,0)),0)+IFERROR(INDEX('Hoja de Trabajo para listado'!$BC$155:$CB$1048576,MATCH($A692,'Hoja de Trabajo para listado'!$BC$155:$BC$1048576,0),MATCH((CUADRO!P$4&amp;$E692),'Hoja de Trabajo para listado'!$BC$151:$CB$151,0)),0)+IFERROR(INDEX('Hoja de Trabajo para listado'!$DE$153:$DG$274,MATCH($A692,'Hoja de Trabajo para listado'!$DE$153:$DE$1048576,0),MATCH((CUADRO!P$4&amp;$E692),'Hoja de Trabajo para listado'!$DE$151:$DG$151,0)),0)+IFERROR(INDEX('Hoja de Trabajo para listado'!$CD$155:$DC$1048576,MATCH($A692,'Hoja de Trabajo para listado'!$CD$155:$CD$1048576,0),MATCH((CUADRO!P$4&amp;$E692),'Hoja de Trabajo para listado'!$CD$151:$DC$151,0)),0)</f>
        <v>0</v>
      </c>
      <c r="Q692" s="241">
        <f ca="1">+IFERROR(INDEX('Hoja de Trabajo para listado'!$A$155:$Z$1048576,MATCH($A692,'Hoja de Trabajo para listado'!$A$155:$A$1048576,0),MATCH((CUADRO!Q$4&amp;$E692),'Hoja de Trabajo para listado'!$A$151:$Z$151,0)),0)+IFERROR(INDEX('Hoja de Trabajo para listado'!$AB$155:$BA$1048576,MATCH($A692,'Hoja de Trabajo para listado'!$AB$155:$AB$1048576,0),MATCH((CUADRO!Q$4&amp;$E692),'Hoja de Trabajo para listado'!$AB$151:$BA$151,0)),0)+IFERROR(INDEX('Hoja de Trabajo para listado'!$BC$155:$CB$1048576,MATCH($A692,'Hoja de Trabajo para listado'!$BC$155:$BC$1048576,0),MATCH((CUADRO!Q$4&amp;$E692),'Hoja de Trabajo para listado'!$BC$151:$CB$151,0)),0)+IFERROR(INDEX('Hoja de Trabajo para listado'!$DE$153:$DG$274,MATCH($A692,'Hoja de Trabajo para listado'!$DE$153:$DE$1048576,0),MATCH((CUADRO!Q$4&amp;$E692),'Hoja de Trabajo para listado'!$DE$151:$DG$151,0)),0)+IFERROR(INDEX('Hoja de Trabajo para listado'!$CD$155:$DC$1048576,MATCH($A692,'Hoja de Trabajo para listado'!$CD$155:$CD$1048576,0),MATCH((CUADRO!Q$4&amp;$E692),'Hoja de Trabajo para listado'!$CD$151:$DC$151,0)),0)</f>
        <v>0</v>
      </c>
      <c r="R692" s="241">
        <f t="shared" ca="1" si="27"/>
        <v>0</v>
      </c>
      <c r="S692" s="247">
        <f ca="1">+R691+R692</f>
        <v>0</v>
      </c>
      <c r="T692" s="241">
        <f ca="1">+S692</f>
        <v>0</v>
      </c>
      <c r="U692" s="240">
        <f t="shared" si="28"/>
        <v>2</v>
      </c>
      <c r="V692" s="327" t="str">
        <f>+VLOOKUP(A692,bd_lista!$A$3:$E$592,5,FALSE)</f>
        <v>Gobiernos Autonomos Municipales</v>
      </c>
      <c r="W692" s="398"/>
      <c r="X692" s="240">
        <f>+VLOOKUP(A692,[4]Sheet1!$A$13:$D$744,4,FALSE)</f>
        <v>0</v>
      </c>
      <c r="Y692" s="240" t="e">
        <f>+VLOOKUP(X692,bd_lista!$A$3:$C$592,3,FALSE)</f>
        <v>#N/A</v>
      </c>
      <c r="Z692" s="288"/>
      <c r="AA692" s="289"/>
    </row>
    <row r="693" spans="1:27" customFormat="1" ht="15" hidden="1" customHeight="1">
      <c r="A693" s="32">
        <v>1311</v>
      </c>
      <c r="B693" s="393">
        <f>+A693</f>
        <v>1311</v>
      </c>
      <c r="C693" s="245" t="str">
        <f>+VLOOKUP(A693,bd_lista!$A$3:$C$592,3,FALSE)</f>
        <v>Gobierno Autónomo Municipal de Morochata</v>
      </c>
      <c r="D693" s="395" t="str">
        <f>+C693</f>
        <v>Gobierno Autónomo Municipal de Morochata</v>
      </c>
      <c r="E693" s="240" t="s">
        <v>1303</v>
      </c>
      <c r="F693" s="241">
        <f ca="1">+IFERROR(INDEX('Hoja de Trabajo para listado'!$A$155:$Z$1048576,MATCH($A693,'Hoja de Trabajo para listado'!$A$155:$A$1048576,0),MATCH((CUADRO!F$4&amp;$E693),'Hoja de Trabajo para listado'!$A$151:$Z$151,0)),0)+IFERROR(INDEX('Hoja de Trabajo para listado'!$AB$155:$BA$1048576,MATCH($A693,'Hoja de Trabajo para listado'!$AB$155:$AB$1048576,0),MATCH((CUADRO!F$4&amp;$E693),'Hoja de Trabajo para listado'!$AB$151:$BA$151,0)),0)+IFERROR(INDEX('Hoja de Trabajo para listado'!$BC$155:$CB$1048576,MATCH($A693,'Hoja de Trabajo para listado'!$BC$155:$BC$1048576,0),MATCH((CUADRO!F$4&amp;$E693),'Hoja de Trabajo para listado'!$BC$151:$CB$151,0)),0)+IFERROR(INDEX('Hoja de Trabajo para listado'!$DE$153:$DG$274,MATCH($A693,'Hoja de Trabajo para listado'!$DE$153:$DE$1048576,0),MATCH((CUADRO!F$4&amp;$E693),'Hoja de Trabajo para listado'!$DE$151:$DG$151,0)),0)+IFERROR(INDEX('Hoja de Trabajo para listado'!$CD$155:$DC$1048576,MATCH($A693,'Hoja de Trabajo para listado'!$CD$155:$CD$1048576,0),MATCH((CUADRO!F$4&amp;$E693),'Hoja de Trabajo para listado'!$CD$151:$DC$151,0)),0)</f>
        <v>0</v>
      </c>
      <c r="G693" s="241">
        <f ca="1">+IFERROR(INDEX('Hoja de Trabajo para listado'!$A$155:$Z$1048576,MATCH($A693,'Hoja de Trabajo para listado'!$A$155:$A$1048576,0),MATCH((CUADRO!G$4&amp;$E693),'Hoja de Trabajo para listado'!$A$151:$Z$151,0)),0)+IFERROR(INDEX('Hoja de Trabajo para listado'!$AB$155:$BA$1048576,MATCH($A693,'Hoja de Trabajo para listado'!$AB$155:$AB$1048576,0),MATCH((CUADRO!G$4&amp;$E693),'Hoja de Trabajo para listado'!$AB$151:$BA$151,0)),0)+IFERROR(INDEX('Hoja de Trabajo para listado'!$BC$155:$CB$1048576,MATCH($A693,'Hoja de Trabajo para listado'!$BC$155:$BC$1048576,0),MATCH((CUADRO!G$4&amp;$E693),'Hoja de Trabajo para listado'!$BC$151:$CB$151,0)),0)+IFERROR(INDEX('Hoja de Trabajo para listado'!$DE$153:$DG$274,MATCH($A693,'Hoja de Trabajo para listado'!$DE$153:$DE$1048576,0),MATCH((CUADRO!G$4&amp;$E693),'Hoja de Trabajo para listado'!$DE$151:$DG$151,0)),0)+IFERROR(INDEX('Hoja de Trabajo para listado'!$CD$155:$DC$1048576,MATCH($A693,'Hoja de Trabajo para listado'!$CD$155:$CD$1048576,0),MATCH((CUADRO!G$4&amp;$E693),'Hoja de Trabajo para listado'!$CD$151:$DC$151,0)),0)</f>
        <v>0</v>
      </c>
      <c r="H693" s="241">
        <f ca="1">+IFERROR(INDEX('Hoja de Trabajo para listado'!$A$155:$Z$1048576,MATCH($A693,'Hoja de Trabajo para listado'!$A$155:$A$1048576,0),MATCH((CUADRO!H$4&amp;$E693),'Hoja de Trabajo para listado'!$A$151:$Z$151,0)),0)+IFERROR(INDEX('Hoja de Trabajo para listado'!$AB$155:$BA$1048576,MATCH($A693,'Hoja de Trabajo para listado'!$AB$155:$AB$1048576,0),MATCH((CUADRO!H$4&amp;$E693),'Hoja de Trabajo para listado'!$AB$151:$BA$151,0)),0)+IFERROR(INDEX('Hoja de Trabajo para listado'!$BC$155:$CB$1048576,MATCH($A693,'Hoja de Trabajo para listado'!$BC$155:$BC$1048576,0),MATCH((CUADRO!H$4&amp;$E693),'Hoja de Trabajo para listado'!$BC$151:$CB$151,0)),0)+IFERROR(INDEX('Hoja de Trabajo para listado'!$DE$153:$DG$274,MATCH($A693,'Hoja de Trabajo para listado'!$DE$153:$DE$1048576,0),MATCH((CUADRO!H$4&amp;$E693),'Hoja de Trabajo para listado'!$DE$151:$DG$151,0)),0)+IFERROR(INDEX('Hoja de Trabajo para listado'!$CD$155:$DC$1048576,MATCH($A693,'Hoja de Trabajo para listado'!$CD$155:$CD$1048576,0),MATCH((CUADRO!H$4&amp;$E693),'Hoja de Trabajo para listado'!$CD$151:$DC$151,0)),0)</f>
        <v>0</v>
      </c>
      <c r="I693" s="241">
        <f ca="1">+IFERROR(INDEX('Hoja de Trabajo para listado'!$A$155:$Z$1048576,MATCH($A693,'Hoja de Trabajo para listado'!$A$155:$A$1048576,0),MATCH((CUADRO!I$4&amp;$E693),'Hoja de Trabajo para listado'!$A$151:$Z$151,0)),0)+IFERROR(INDEX('Hoja de Trabajo para listado'!$AB$155:$BA$1048576,MATCH($A693,'Hoja de Trabajo para listado'!$AB$155:$AB$1048576,0),MATCH((CUADRO!I$4&amp;$E693),'Hoja de Trabajo para listado'!$AB$151:$BA$151,0)),0)+IFERROR(INDEX('Hoja de Trabajo para listado'!$BC$155:$CB$1048576,MATCH($A693,'Hoja de Trabajo para listado'!$BC$155:$BC$1048576,0),MATCH((CUADRO!I$4&amp;$E693),'Hoja de Trabajo para listado'!$BC$151:$CB$151,0)),0)+IFERROR(INDEX('Hoja de Trabajo para listado'!$DE$153:$DG$274,MATCH($A693,'Hoja de Trabajo para listado'!$DE$153:$DE$1048576,0),MATCH((CUADRO!I$4&amp;$E693),'Hoja de Trabajo para listado'!$DE$151:$DG$151,0)),0)+IFERROR(INDEX('Hoja de Trabajo para listado'!$CD$155:$DC$1048576,MATCH($A693,'Hoja de Trabajo para listado'!$CD$155:$CD$1048576,0),MATCH((CUADRO!I$4&amp;$E693),'Hoja de Trabajo para listado'!$CD$151:$DC$151,0)),0)</f>
        <v>0</v>
      </c>
      <c r="J693" s="241">
        <f ca="1">+IFERROR(INDEX('Hoja de Trabajo para listado'!$A$155:$Z$1048576,MATCH($A693,'Hoja de Trabajo para listado'!$A$155:$A$1048576,0),MATCH((CUADRO!J$4&amp;$E693),'Hoja de Trabajo para listado'!$A$151:$Z$151,0)),0)+IFERROR(INDEX('Hoja de Trabajo para listado'!$AB$155:$BA$1048576,MATCH($A693,'Hoja de Trabajo para listado'!$AB$155:$AB$1048576,0),MATCH((CUADRO!J$4&amp;$E693),'Hoja de Trabajo para listado'!$AB$151:$BA$151,0)),0)+IFERROR(INDEX('Hoja de Trabajo para listado'!$BC$155:$CB$1048576,MATCH($A693,'Hoja de Trabajo para listado'!$BC$155:$BC$1048576,0),MATCH((CUADRO!J$4&amp;$E693),'Hoja de Trabajo para listado'!$BC$151:$CB$151,0)),0)+IFERROR(INDEX('Hoja de Trabajo para listado'!$DE$153:$DG$274,MATCH($A693,'Hoja de Trabajo para listado'!$DE$153:$DE$1048576,0),MATCH((CUADRO!J$4&amp;$E693),'Hoja de Trabajo para listado'!$DE$151:$DG$151,0)),0)+IFERROR(INDEX('Hoja de Trabajo para listado'!$CD$155:$DC$1048576,MATCH($A693,'Hoja de Trabajo para listado'!$CD$155:$CD$1048576,0),MATCH((CUADRO!J$4&amp;$E693),'Hoja de Trabajo para listado'!$CD$151:$DC$151,0)),0)</f>
        <v>0</v>
      </c>
      <c r="K693" s="241">
        <f ca="1">+IFERROR(INDEX('Hoja de Trabajo para listado'!$A$155:$Z$1048576,MATCH($A693,'Hoja de Trabajo para listado'!$A$155:$A$1048576,0),MATCH((CUADRO!K$4&amp;$E693),'Hoja de Trabajo para listado'!$A$151:$Z$151,0)),0)+IFERROR(INDEX('Hoja de Trabajo para listado'!$AB$155:$BA$1048576,MATCH($A693,'Hoja de Trabajo para listado'!$AB$155:$AB$1048576,0),MATCH((CUADRO!K$4&amp;$E693),'Hoja de Trabajo para listado'!$AB$151:$BA$151,0)),0)+IFERROR(INDEX('Hoja de Trabajo para listado'!$BC$155:$CB$1048576,MATCH($A693,'Hoja de Trabajo para listado'!$BC$155:$BC$1048576,0),MATCH((CUADRO!K$4&amp;$E693),'Hoja de Trabajo para listado'!$BC$151:$CB$151,0)),0)+IFERROR(INDEX('Hoja de Trabajo para listado'!$DE$153:$DG$274,MATCH($A693,'Hoja de Trabajo para listado'!$DE$153:$DE$1048576,0),MATCH((CUADRO!K$4&amp;$E693),'Hoja de Trabajo para listado'!$DE$151:$DG$151,0)),0)+IFERROR(INDEX('Hoja de Trabajo para listado'!$CD$155:$DC$1048576,MATCH($A693,'Hoja de Trabajo para listado'!$CD$155:$CD$1048576,0),MATCH((CUADRO!K$4&amp;$E693),'Hoja de Trabajo para listado'!$CD$151:$DC$151,0)),0)</f>
        <v>0</v>
      </c>
      <c r="L693" s="241">
        <f ca="1">+IFERROR(INDEX('Hoja de Trabajo para listado'!$A$155:$Z$1048576,MATCH($A693,'Hoja de Trabajo para listado'!$A$155:$A$1048576,0),MATCH((CUADRO!L$4&amp;$E693),'Hoja de Trabajo para listado'!$A$151:$Z$151,0)),0)+IFERROR(INDEX('Hoja de Trabajo para listado'!$AB$155:$BA$1048576,MATCH($A693,'Hoja de Trabajo para listado'!$AB$155:$AB$1048576,0),MATCH((CUADRO!L$4&amp;$E693),'Hoja de Trabajo para listado'!$AB$151:$BA$151,0)),0)+IFERROR(INDEX('Hoja de Trabajo para listado'!$BC$155:$CB$1048576,MATCH($A693,'Hoja de Trabajo para listado'!$BC$155:$BC$1048576,0),MATCH((CUADRO!L$4&amp;$E693),'Hoja de Trabajo para listado'!$BC$151:$CB$151,0)),0)+IFERROR(INDEX('Hoja de Trabajo para listado'!$DE$153:$DG$274,MATCH($A693,'Hoja de Trabajo para listado'!$DE$153:$DE$1048576,0),MATCH((CUADRO!L$4&amp;$E693),'Hoja de Trabajo para listado'!$DE$151:$DG$151,0)),0)+IFERROR(INDEX('Hoja de Trabajo para listado'!$CD$155:$DC$1048576,MATCH($A693,'Hoja de Trabajo para listado'!$CD$155:$CD$1048576,0),MATCH((CUADRO!L$4&amp;$E693),'Hoja de Trabajo para listado'!$CD$151:$DC$151,0)),0)</f>
        <v>0</v>
      </c>
      <c r="M693" s="241">
        <f ca="1">+IFERROR(INDEX('Hoja de Trabajo para listado'!$A$155:$Z$1048576,MATCH($A693,'Hoja de Trabajo para listado'!$A$155:$A$1048576,0),MATCH((CUADRO!M$4&amp;$E693),'Hoja de Trabajo para listado'!$A$151:$Z$151,0)),0)+IFERROR(INDEX('Hoja de Trabajo para listado'!$AB$155:$BA$1048576,MATCH($A693,'Hoja de Trabajo para listado'!$AB$155:$AB$1048576,0),MATCH((CUADRO!M$4&amp;$E693),'Hoja de Trabajo para listado'!$AB$151:$BA$151,0)),0)+IFERROR(INDEX('Hoja de Trabajo para listado'!$BC$155:$CB$1048576,MATCH($A693,'Hoja de Trabajo para listado'!$BC$155:$BC$1048576,0),MATCH((CUADRO!M$4&amp;$E693),'Hoja de Trabajo para listado'!$BC$151:$CB$151,0)),0)+IFERROR(INDEX('Hoja de Trabajo para listado'!$DE$153:$DG$274,MATCH($A693,'Hoja de Trabajo para listado'!$DE$153:$DE$1048576,0),MATCH((CUADRO!M$4&amp;$E693),'Hoja de Trabajo para listado'!$DE$151:$DG$151,0)),0)+IFERROR(INDEX('Hoja de Trabajo para listado'!$CD$155:$DC$1048576,MATCH($A693,'Hoja de Trabajo para listado'!$CD$155:$CD$1048576,0),MATCH((CUADRO!M$4&amp;$E693),'Hoja de Trabajo para listado'!$CD$151:$DC$151,0)),0)</f>
        <v>0</v>
      </c>
      <c r="N693" s="241">
        <f ca="1">+IFERROR(INDEX('Hoja de Trabajo para listado'!$A$155:$Z$1048576,MATCH($A693,'Hoja de Trabajo para listado'!$A$155:$A$1048576,0),MATCH((CUADRO!N$4&amp;$E693),'Hoja de Trabajo para listado'!$A$151:$Z$151,0)),0)+IFERROR(INDEX('Hoja de Trabajo para listado'!$AB$155:$BA$1048576,MATCH($A693,'Hoja de Trabajo para listado'!$AB$155:$AB$1048576,0),MATCH((CUADRO!N$4&amp;$E693),'Hoja de Trabajo para listado'!$AB$151:$BA$151,0)),0)+IFERROR(INDEX('Hoja de Trabajo para listado'!$BC$155:$CB$1048576,MATCH($A693,'Hoja de Trabajo para listado'!$BC$155:$BC$1048576,0),MATCH((CUADRO!N$4&amp;$E693),'Hoja de Trabajo para listado'!$BC$151:$CB$151,0)),0)+IFERROR(INDEX('Hoja de Trabajo para listado'!$DE$153:$DG$274,MATCH($A693,'Hoja de Trabajo para listado'!$DE$153:$DE$1048576,0),MATCH((CUADRO!N$4&amp;$E693),'Hoja de Trabajo para listado'!$DE$151:$DG$151,0)),0)+IFERROR(INDEX('Hoja de Trabajo para listado'!$CD$155:$DC$1048576,MATCH($A693,'Hoja de Trabajo para listado'!$CD$155:$CD$1048576,0),MATCH((CUADRO!N$4&amp;$E693),'Hoja de Trabajo para listado'!$CD$151:$DC$151,0)),0)</f>
        <v>0</v>
      </c>
      <c r="O693" s="241">
        <f ca="1">+IFERROR(INDEX('Hoja de Trabajo para listado'!$A$155:$Z$1048576,MATCH($A693,'Hoja de Trabajo para listado'!$A$155:$A$1048576,0),MATCH((CUADRO!O$4&amp;$E693),'Hoja de Trabajo para listado'!$A$151:$Z$151,0)),0)+IFERROR(INDEX('Hoja de Trabajo para listado'!$AB$155:$BA$1048576,MATCH($A693,'Hoja de Trabajo para listado'!$AB$155:$AB$1048576,0),MATCH((CUADRO!O$4&amp;$E693),'Hoja de Trabajo para listado'!$AB$151:$BA$151,0)),0)+IFERROR(INDEX('Hoja de Trabajo para listado'!$BC$155:$CB$1048576,MATCH($A693,'Hoja de Trabajo para listado'!$BC$155:$BC$1048576,0),MATCH((CUADRO!O$4&amp;$E693),'Hoja de Trabajo para listado'!$BC$151:$CB$151,0)),0)+IFERROR(INDEX('Hoja de Trabajo para listado'!$DE$153:$DG$274,MATCH($A693,'Hoja de Trabajo para listado'!$DE$153:$DE$1048576,0),MATCH((CUADRO!O$4&amp;$E693),'Hoja de Trabajo para listado'!$DE$151:$DG$151,0)),0)+IFERROR(INDEX('Hoja de Trabajo para listado'!$CD$155:$DC$1048576,MATCH($A693,'Hoja de Trabajo para listado'!$CD$155:$CD$1048576,0),MATCH((CUADRO!O$4&amp;$E693),'Hoja de Trabajo para listado'!$CD$151:$DC$151,0)),0)</f>
        <v>0</v>
      </c>
      <c r="P693" s="241">
        <f ca="1">+IFERROR(INDEX('Hoja de Trabajo para listado'!$A$155:$Z$1048576,MATCH($A693,'Hoja de Trabajo para listado'!$A$155:$A$1048576,0),MATCH((CUADRO!P$4&amp;$E693),'Hoja de Trabajo para listado'!$A$151:$Z$151,0)),0)+IFERROR(INDEX('Hoja de Trabajo para listado'!$AB$155:$BA$1048576,MATCH($A693,'Hoja de Trabajo para listado'!$AB$155:$AB$1048576,0),MATCH((CUADRO!P$4&amp;$E693),'Hoja de Trabajo para listado'!$AB$151:$BA$151,0)),0)+IFERROR(INDEX('Hoja de Trabajo para listado'!$BC$155:$CB$1048576,MATCH($A693,'Hoja de Trabajo para listado'!$BC$155:$BC$1048576,0),MATCH((CUADRO!P$4&amp;$E693),'Hoja de Trabajo para listado'!$BC$151:$CB$151,0)),0)+IFERROR(INDEX('Hoja de Trabajo para listado'!$DE$153:$DG$274,MATCH($A693,'Hoja de Trabajo para listado'!$DE$153:$DE$1048576,0),MATCH((CUADRO!P$4&amp;$E693),'Hoja de Trabajo para listado'!$DE$151:$DG$151,0)),0)+IFERROR(INDEX('Hoja de Trabajo para listado'!$CD$155:$DC$1048576,MATCH($A693,'Hoja de Trabajo para listado'!$CD$155:$CD$1048576,0),MATCH((CUADRO!P$4&amp;$E693),'Hoja de Trabajo para listado'!$CD$151:$DC$151,0)),0)</f>
        <v>0</v>
      </c>
      <c r="Q693" s="241">
        <f ca="1">+IFERROR(INDEX('Hoja de Trabajo para listado'!$A$155:$Z$1048576,MATCH($A693,'Hoja de Trabajo para listado'!$A$155:$A$1048576,0),MATCH((CUADRO!Q$4&amp;$E693),'Hoja de Trabajo para listado'!$A$151:$Z$151,0)),0)+IFERROR(INDEX('Hoja de Trabajo para listado'!$AB$155:$BA$1048576,MATCH($A693,'Hoja de Trabajo para listado'!$AB$155:$AB$1048576,0),MATCH((CUADRO!Q$4&amp;$E693),'Hoja de Trabajo para listado'!$AB$151:$BA$151,0)),0)+IFERROR(INDEX('Hoja de Trabajo para listado'!$BC$155:$CB$1048576,MATCH($A693,'Hoja de Trabajo para listado'!$BC$155:$BC$1048576,0),MATCH((CUADRO!Q$4&amp;$E693),'Hoja de Trabajo para listado'!$BC$151:$CB$151,0)),0)+IFERROR(INDEX('Hoja de Trabajo para listado'!$DE$153:$DG$274,MATCH($A693,'Hoja de Trabajo para listado'!$DE$153:$DE$1048576,0),MATCH((CUADRO!Q$4&amp;$E693),'Hoja de Trabajo para listado'!$DE$151:$DG$151,0)),0)+IFERROR(INDEX('Hoja de Trabajo para listado'!$CD$155:$DC$1048576,MATCH($A693,'Hoja de Trabajo para listado'!$CD$155:$CD$1048576,0),MATCH((CUADRO!Q$4&amp;$E693),'Hoja de Trabajo para listado'!$CD$151:$DC$151,0)),0)</f>
        <v>0</v>
      </c>
      <c r="R693" s="241">
        <f t="shared" ca="1" si="27"/>
        <v>0</v>
      </c>
      <c r="S693" s="247"/>
      <c r="T693" s="241">
        <f ca="1">+T694</f>
        <v>0</v>
      </c>
      <c r="U693" s="240">
        <f t="shared" si="28"/>
        <v>1</v>
      </c>
      <c r="V693" s="327" t="str">
        <f>+VLOOKUP(A693,bd_lista!$A$3:$E$592,5,FALSE)</f>
        <v>Gobiernos Autonomos Municipales</v>
      </c>
      <c r="W693" s="397" t="str">
        <f>+V693</f>
        <v>Gobiernos Autonomos Municipales</v>
      </c>
      <c r="X693" s="240">
        <f>+VLOOKUP(A693,[4]Sheet1!$A$13:$D$744,4,FALSE)</f>
        <v>0</v>
      </c>
      <c r="Y693" s="240" t="e">
        <f>+VLOOKUP(X693,bd_lista!$A$3:$C$592,3,FALSE)</f>
        <v>#N/A</v>
      </c>
      <c r="Z693" s="290">
        <f>+X693</f>
        <v>0</v>
      </c>
      <c r="AA693" s="291" t="e">
        <f>+Y693</f>
        <v>#N/A</v>
      </c>
    </row>
    <row r="694" spans="1:27" customFormat="1" ht="15" hidden="1" customHeight="1">
      <c r="A694" s="32">
        <v>1311</v>
      </c>
      <c r="B694" s="394"/>
      <c r="C694" s="245" t="str">
        <f>+VLOOKUP(A694,bd_lista!$A$3:$C$592,3,FALSE)</f>
        <v>Gobierno Autónomo Municipal de Morochata</v>
      </c>
      <c r="D694" s="396"/>
      <c r="E694" s="242" t="s">
        <v>1304</v>
      </c>
      <c r="F694" s="241">
        <f ca="1">+IFERROR(INDEX('Hoja de Trabajo para listado'!$A$155:$Z$1048576,MATCH($A694,'Hoja de Trabajo para listado'!$A$155:$A$1048576,0),MATCH((CUADRO!F$4&amp;$E694),'Hoja de Trabajo para listado'!$A$151:$Z$151,0)),0)+IFERROR(INDEX('Hoja de Trabajo para listado'!$AB$155:$BA$1048576,MATCH($A694,'Hoja de Trabajo para listado'!$AB$155:$AB$1048576,0),MATCH((CUADRO!F$4&amp;$E694),'Hoja de Trabajo para listado'!$AB$151:$BA$151,0)),0)+IFERROR(INDEX('Hoja de Trabajo para listado'!$BC$155:$CB$1048576,MATCH($A694,'Hoja de Trabajo para listado'!$BC$155:$BC$1048576,0),MATCH((CUADRO!F$4&amp;$E694),'Hoja de Trabajo para listado'!$BC$151:$CB$151,0)),0)+IFERROR(INDEX('Hoja de Trabajo para listado'!$DE$153:$DG$274,MATCH($A694,'Hoja de Trabajo para listado'!$DE$153:$DE$1048576,0),MATCH((CUADRO!F$4&amp;$E694),'Hoja de Trabajo para listado'!$DE$151:$DG$151,0)),0)+IFERROR(INDEX('Hoja de Trabajo para listado'!$CD$155:$DC$1048576,MATCH($A694,'Hoja de Trabajo para listado'!$CD$155:$CD$1048576,0),MATCH((CUADRO!F$4&amp;$E694),'Hoja de Trabajo para listado'!$CD$151:$DC$151,0)),0)</f>
        <v>0</v>
      </c>
      <c r="G694" s="241">
        <f ca="1">+IFERROR(INDEX('Hoja de Trabajo para listado'!$A$155:$Z$1048576,MATCH($A694,'Hoja de Trabajo para listado'!$A$155:$A$1048576,0),MATCH((CUADRO!G$4&amp;$E694),'Hoja de Trabajo para listado'!$A$151:$Z$151,0)),0)+IFERROR(INDEX('Hoja de Trabajo para listado'!$AB$155:$BA$1048576,MATCH($A694,'Hoja de Trabajo para listado'!$AB$155:$AB$1048576,0),MATCH((CUADRO!G$4&amp;$E694),'Hoja de Trabajo para listado'!$AB$151:$BA$151,0)),0)+IFERROR(INDEX('Hoja de Trabajo para listado'!$BC$155:$CB$1048576,MATCH($A694,'Hoja de Trabajo para listado'!$BC$155:$BC$1048576,0),MATCH((CUADRO!G$4&amp;$E694),'Hoja de Trabajo para listado'!$BC$151:$CB$151,0)),0)+IFERROR(INDEX('Hoja de Trabajo para listado'!$DE$153:$DG$274,MATCH($A694,'Hoja de Trabajo para listado'!$DE$153:$DE$1048576,0),MATCH((CUADRO!G$4&amp;$E694),'Hoja de Trabajo para listado'!$DE$151:$DG$151,0)),0)+IFERROR(INDEX('Hoja de Trabajo para listado'!$CD$155:$DC$1048576,MATCH($A694,'Hoja de Trabajo para listado'!$CD$155:$CD$1048576,0),MATCH((CUADRO!G$4&amp;$E694),'Hoja de Trabajo para listado'!$CD$151:$DC$151,0)),0)</f>
        <v>0</v>
      </c>
      <c r="H694" s="241">
        <f ca="1">+IFERROR(INDEX('Hoja de Trabajo para listado'!$A$155:$Z$1048576,MATCH($A694,'Hoja de Trabajo para listado'!$A$155:$A$1048576,0),MATCH((CUADRO!H$4&amp;$E694),'Hoja de Trabajo para listado'!$A$151:$Z$151,0)),0)+IFERROR(INDEX('Hoja de Trabajo para listado'!$AB$155:$BA$1048576,MATCH($A694,'Hoja de Trabajo para listado'!$AB$155:$AB$1048576,0),MATCH((CUADRO!H$4&amp;$E694),'Hoja de Trabajo para listado'!$AB$151:$BA$151,0)),0)+IFERROR(INDEX('Hoja de Trabajo para listado'!$BC$155:$CB$1048576,MATCH($A694,'Hoja de Trabajo para listado'!$BC$155:$BC$1048576,0),MATCH((CUADRO!H$4&amp;$E694),'Hoja de Trabajo para listado'!$BC$151:$CB$151,0)),0)+IFERROR(INDEX('Hoja de Trabajo para listado'!$DE$153:$DG$274,MATCH($A694,'Hoja de Trabajo para listado'!$DE$153:$DE$1048576,0),MATCH((CUADRO!H$4&amp;$E694),'Hoja de Trabajo para listado'!$DE$151:$DG$151,0)),0)+IFERROR(INDEX('Hoja de Trabajo para listado'!$CD$155:$DC$1048576,MATCH($A694,'Hoja de Trabajo para listado'!$CD$155:$CD$1048576,0),MATCH((CUADRO!H$4&amp;$E694),'Hoja de Trabajo para listado'!$CD$151:$DC$151,0)),0)</f>
        <v>0</v>
      </c>
      <c r="I694" s="241">
        <f ca="1">+IFERROR(INDEX('Hoja de Trabajo para listado'!$A$155:$Z$1048576,MATCH($A694,'Hoja de Trabajo para listado'!$A$155:$A$1048576,0),MATCH((CUADRO!I$4&amp;$E694),'Hoja de Trabajo para listado'!$A$151:$Z$151,0)),0)+IFERROR(INDEX('Hoja de Trabajo para listado'!$AB$155:$BA$1048576,MATCH($A694,'Hoja de Trabajo para listado'!$AB$155:$AB$1048576,0),MATCH((CUADRO!I$4&amp;$E694),'Hoja de Trabajo para listado'!$AB$151:$BA$151,0)),0)+IFERROR(INDEX('Hoja de Trabajo para listado'!$BC$155:$CB$1048576,MATCH($A694,'Hoja de Trabajo para listado'!$BC$155:$BC$1048576,0),MATCH((CUADRO!I$4&amp;$E694),'Hoja de Trabajo para listado'!$BC$151:$CB$151,0)),0)+IFERROR(INDEX('Hoja de Trabajo para listado'!$DE$153:$DG$274,MATCH($A694,'Hoja de Trabajo para listado'!$DE$153:$DE$1048576,0),MATCH((CUADRO!I$4&amp;$E694),'Hoja de Trabajo para listado'!$DE$151:$DG$151,0)),0)+IFERROR(INDEX('Hoja de Trabajo para listado'!$CD$155:$DC$1048576,MATCH($A694,'Hoja de Trabajo para listado'!$CD$155:$CD$1048576,0),MATCH((CUADRO!I$4&amp;$E694),'Hoja de Trabajo para listado'!$CD$151:$DC$151,0)),0)</f>
        <v>0</v>
      </c>
      <c r="J694" s="241">
        <f ca="1">+IFERROR(INDEX('Hoja de Trabajo para listado'!$A$155:$Z$1048576,MATCH($A694,'Hoja de Trabajo para listado'!$A$155:$A$1048576,0),MATCH((CUADRO!J$4&amp;$E694),'Hoja de Trabajo para listado'!$A$151:$Z$151,0)),0)+IFERROR(INDEX('Hoja de Trabajo para listado'!$AB$155:$BA$1048576,MATCH($A694,'Hoja de Trabajo para listado'!$AB$155:$AB$1048576,0),MATCH((CUADRO!J$4&amp;$E694),'Hoja de Trabajo para listado'!$AB$151:$BA$151,0)),0)+IFERROR(INDEX('Hoja de Trabajo para listado'!$BC$155:$CB$1048576,MATCH($A694,'Hoja de Trabajo para listado'!$BC$155:$BC$1048576,0),MATCH((CUADRO!J$4&amp;$E694),'Hoja de Trabajo para listado'!$BC$151:$CB$151,0)),0)+IFERROR(INDEX('Hoja de Trabajo para listado'!$DE$153:$DG$274,MATCH($A694,'Hoja de Trabajo para listado'!$DE$153:$DE$1048576,0),MATCH((CUADRO!J$4&amp;$E694),'Hoja de Trabajo para listado'!$DE$151:$DG$151,0)),0)+IFERROR(INDEX('Hoja de Trabajo para listado'!$CD$155:$DC$1048576,MATCH($A694,'Hoja de Trabajo para listado'!$CD$155:$CD$1048576,0),MATCH((CUADRO!J$4&amp;$E694),'Hoja de Trabajo para listado'!$CD$151:$DC$151,0)),0)</f>
        <v>0</v>
      </c>
      <c r="K694" s="241">
        <f ca="1">+IFERROR(INDEX('Hoja de Trabajo para listado'!$A$155:$Z$1048576,MATCH($A694,'Hoja de Trabajo para listado'!$A$155:$A$1048576,0),MATCH((CUADRO!K$4&amp;$E694),'Hoja de Trabajo para listado'!$A$151:$Z$151,0)),0)+IFERROR(INDEX('Hoja de Trabajo para listado'!$AB$155:$BA$1048576,MATCH($A694,'Hoja de Trabajo para listado'!$AB$155:$AB$1048576,0),MATCH((CUADRO!K$4&amp;$E694),'Hoja de Trabajo para listado'!$AB$151:$BA$151,0)),0)+IFERROR(INDEX('Hoja de Trabajo para listado'!$BC$155:$CB$1048576,MATCH($A694,'Hoja de Trabajo para listado'!$BC$155:$BC$1048576,0),MATCH((CUADRO!K$4&amp;$E694),'Hoja de Trabajo para listado'!$BC$151:$CB$151,0)),0)+IFERROR(INDEX('Hoja de Trabajo para listado'!$DE$153:$DG$274,MATCH($A694,'Hoja de Trabajo para listado'!$DE$153:$DE$1048576,0),MATCH((CUADRO!K$4&amp;$E694),'Hoja de Trabajo para listado'!$DE$151:$DG$151,0)),0)+IFERROR(INDEX('Hoja de Trabajo para listado'!$CD$155:$DC$1048576,MATCH($A694,'Hoja de Trabajo para listado'!$CD$155:$CD$1048576,0),MATCH((CUADRO!K$4&amp;$E694),'Hoja de Trabajo para listado'!$CD$151:$DC$151,0)),0)</f>
        <v>0</v>
      </c>
      <c r="L694" s="241">
        <f ca="1">+IFERROR(INDEX('Hoja de Trabajo para listado'!$A$155:$Z$1048576,MATCH($A694,'Hoja de Trabajo para listado'!$A$155:$A$1048576,0),MATCH((CUADRO!L$4&amp;$E694),'Hoja de Trabajo para listado'!$A$151:$Z$151,0)),0)+IFERROR(INDEX('Hoja de Trabajo para listado'!$AB$155:$BA$1048576,MATCH($A694,'Hoja de Trabajo para listado'!$AB$155:$AB$1048576,0),MATCH((CUADRO!L$4&amp;$E694),'Hoja de Trabajo para listado'!$AB$151:$BA$151,0)),0)+IFERROR(INDEX('Hoja de Trabajo para listado'!$BC$155:$CB$1048576,MATCH($A694,'Hoja de Trabajo para listado'!$BC$155:$BC$1048576,0),MATCH((CUADRO!L$4&amp;$E694),'Hoja de Trabajo para listado'!$BC$151:$CB$151,0)),0)+IFERROR(INDEX('Hoja de Trabajo para listado'!$DE$153:$DG$274,MATCH($A694,'Hoja de Trabajo para listado'!$DE$153:$DE$1048576,0),MATCH((CUADRO!L$4&amp;$E694),'Hoja de Trabajo para listado'!$DE$151:$DG$151,0)),0)+IFERROR(INDEX('Hoja de Trabajo para listado'!$CD$155:$DC$1048576,MATCH($A694,'Hoja de Trabajo para listado'!$CD$155:$CD$1048576,0),MATCH((CUADRO!L$4&amp;$E694),'Hoja de Trabajo para listado'!$CD$151:$DC$151,0)),0)</f>
        <v>0</v>
      </c>
      <c r="M694" s="241">
        <f ca="1">+IFERROR(INDEX('Hoja de Trabajo para listado'!$A$155:$Z$1048576,MATCH($A694,'Hoja de Trabajo para listado'!$A$155:$A$1048576,0),MATCH((CUADRO!M$4&amp;$E694),'Hoja de Trabajo para listado'!$A$151:$Z$151,0)),0)+IFERROR(INDEX('Hoja de Trabajo para listado'!$AB$155:$BA$1048576,MATCH($A694,'Hoja de Trabajo para listado'!$AB$155:$AB$1048576,0),MATCH((CUADRO!M$4&amp;$E694),'Hoja de Trabajo para listado'!$AB$151:$BA$151,0)),0)+IFERROR(INDEX('Hoja de Trabajo para listado'!$BC$155:$CB$1048576,MATCH($A694,'Hoja de Trabajo para listado'!$BC$155:$BC$1048576,0),MATCH((CUADRO!M$4&amp;$E694),'Hoja de Trabajo para listado'!$BC$151:$CB$151,0)),0)+IFERROR(INDEX('Hoja de Trabajo para listado'!$DE$153:$DG$274,MATCH($A694,'Hoja de Trabajo para listado'!$DE$153:$DE$1048576,0),MATCH((CUADRO!M$4&amp;$E694),'Hoja de Trabajo para listado'!$DE$151:$DG$151,0)),0)+IFERROR(INDEX('Hoja de Trabajo para listado'!$CD$155:$DC$1048576,MATCH($A694,'Hoja de Trabajo para listado'!$CD$155:$CD$1048576,0),MATCH((CUADRO!M$4&amp;$E694),'Hoja de Trabajo para listado'!$CD$151:$DC$151,0)),0)</f>
        <v>0</v>
      </c>
      <c r="N694" s="241">
        <f ca="1">+IFERROR(INDEX('Hoja de Trabajo para listado'!$A$155:$Z$1048576,MATCH($A694,'Hoja de Trabajo para listado'!$A$155:$A$1048576,0),MATCH((CUADRO!N$4&amp;$E694),'Hoja de Trabajo para listado'!$A$151:$Z$151,0)),0)+IFERROR(INDEX('Hoja de Trabajo para listado'!$AB$155:$BA$1048576,MATCH($A694,'Hoja de Trabajo para listado'!$AB$155:$AB$1048576,0),MATCH((CUADRO!N$4&amp;$E694),'Hoja de Trabajo para listado'!$AB$151:$BA$151,0)),0)+IFERROR(INDEX('Hoja de Trabajo para listado'!$BC$155:$CB$1048576,MATCH($A694,'Hoja de Trabajo para listado'!$BC$155:$BC$1048576,0),MATCH((CUADRO!N$4&amp;$E694),'Hoja de Trabajo para listado'!$BC$151:$CB$151,0)),0)+IFERROR(INDEX('Hoja de Trabajo para listado'!$DE$153:$DG$274,MATCH($A694,'Hoja de Trabajo para listado'!$DE$153:$DE$1048576,0),MATCH((CUADRO!N$4&amp;$E694),'Hoja de Trabajo para listado'!$DE$151:$DG$151,0)),0)+IFERROR(INDEX('Hoja de Trabajo para listado'!$CD$155:$DC$1048576,MATCH($A694,'Hoja de Trabajo para listado'!$CD$155:$CD$1048576,0),MATCH((CUADRO!N$4&amp;$E694),'Hoja de Trabajo para listado'!$CD$151:$DC$151,0)),0)</f>
        <v>0</v>
      </c>
      <c r="O694" s="241">
        <f ca="1">+IFERROR(INDEX('Hoja de Trabajo para listado'!$A$155:$Z$1048576,MATCH($A694,'Hoja de Trabajo para listado'!$A$155:$A$1048576,0),MATCH((CUADRO!O$4&amp;$E694),'Hoja de Trabajo para listado'!$A$151:$Z$151,0)),0)+IFERROR(INDEX('Hoja de Trabajo para listado'!$AB$155:$BA$1048576,MATCH($A694,'Hoja de Trabajo para listado'!$AB$155:$AB$1048576,0),MATCH((CUADRO!O$4&amp;$E694),'Hoja de Trabajo para listado'!$AB$151:$BA$151,0)),0)+IFERROR(INDEX('Hoja de Trabajo para listado'!$BC$155:$CB$1048576,MATCH($A694,'Hoja de Trabajo para listado'!$BC$155:$BC$1048576,0),MATCH((CUADRO!O$4&amp;$E694),'Hoja de Trabajo para listado'!$BC$151:$CB$151,0)),0)+IFERROR(INDEX('Hoja de Trabajo para listado'!$DE$153:$DG$274,MATCH($A694,'Hoja de Trabajo para listado'!$DE$153:$DE$1048576,0),MATCH((CUADRO!O$4&amp;$E694),'Hoja de Trabajo para listado'!$DE$151:$DG$151,0)),0)+IFERROR(INDEX('Hoja de Trabajo para listado'!$CD$155:$DC$1048576,MATCH($A694,'Hoja de Trabajo para listado'!$CD$155:$CD$1048576,0),MATCH((CUADRO!O$4&amp;$E694),'Hoja de Trabajo para listado'!$CD$151:$DC$151,0)),0)</f>
        <v>0</v>
      </c>
      <c r="P694" s="241">
        <f ca="1">+IFERROR(INDEX('Hoja de Trabajo para listado'!$A$155:$Z$1048576,MATCH($A694,'Hoja de Trabajo para listado'!$A$155:$A$1048576,0),MATCH((CUADRO!P$4&amp;$E694),'Hoja de Trabajo para listado'!$A$151:$Z$151,0)),0)+IFERROR(INDEX('Hoja de Trabajo para listado'!$AB$155:$BA$1048576,MATCH($A694,'Hoja de Trabajo para listado'!$AB$155:$AB$1048576,0),MATCH((CUADRO!P$4&amp;$E694),'Hoja de Trabajo para listado'!$AB$151:$BA$151,0)),0)+IFERROR(INDEX('Hoja de Trabajo para listado'!$BC$155:$CB$1048576,MATCH($A694,'Hoja de Trabajo para listado'!$BC$155:$BC$1048576,0),MATCH((CUADRO!P$4&amp;$E694),'Hoja de Trabajo para listado'!$BC$151:$CB$151,0)),0)+IFERROR(INDEX('Hoja de Trabajo para listado'!$DE$153:$DG$274,MATCH($A694,'Hoja de Trabajo para listado'!$DE$153:$DE$1048576,0),MATCH((CUADRO!P$4&amp;$E694),'Hoja de Trabajo para listado'!$DE$151:$DG$151,0)),0)+IFERROR(INDEX('Hoja de Trabajo para listado'!$CD$155:$DC$1048576,MATCH($A694,'Hoja de Trabajo para listado'!$CD$155:$CD$1048576,0),MATCH((CUADRO!P$4&amp;$E694),'Hoja de Trabajo para listado'!$CD$151:$DC$151,0)),0)</f>
        <v>0</v>
      </c>
      <c r="Q694" s="241">
        <f ca="1">+IFERROR(INDEX('Hoja de Trabajo para listado'!$A$155:$Z$1048576,MATCH($A694,'Hoja de Trabajo para listado'!$A$155:$A$1048576,0),MATCH((CUADRO!Q$4&amp;$E694),'Hoja de Trabajo para listado'!$A$151:$Z$151,0)),0)+IFERROR(INDEX('Hoja de Trabajo para listado'!$AB$155:$BA$1048576,MATCH($A694,'Hoja de Trabajo para listado'!$AB$155:$AB$1048576,0),MATCH((CUADRO!Q$4&amp;$E694),'Hoja de Trabajo para listado'!$AB$151:$BA$151,0)),0)+IFERROR(INDEX('Hoja de Trabajo para listado'!$BC$155:$CB$1048576,MATCH($A694,'Hoja de Trabajo para listado'!$BC$155:$BC$1048576,0),MATCH((CUADRO!Q$4&amp;$E694),'Hoja de Trabajo para listado'!$BC$151:$CB$151,0)),0)+IFERROR(INDEX('Hoja de Trabajo para listado'!$DE$153:$DG$274,MATCH($A694,'Hoja de Trabajo para listado'!$DE$153:$DE$1048576,0),MATCH((CUADRO!Q$4&amp;$E694),'Hoja de Trabajo para listado'!$DE$151:$DG$151,0)),0)+IFERROR(INDEX('Hoja de Trabajo para listado'!$CD$155:$DC$1048576,MATCH($A694,'Hoja de Trabajo para listado'!$CD$155:$CD$1048576,0),MATCH((CUADRO!Q$4&amp;$E694),'Hoja de Trabajo para listado'!$CD$151:$DC$151,0)),0)</f>
        <v>0</v>
      </c>
      <c r="R694" s="241">
        <f t="shared" ca="1" si="27"/>
        <v>0</v>
      </c>
      <c r="S694" s="247">
        <f ca="1">+R693+R694</f>
        <v>0</v>
      </c>
      <c r="T694" s="241">
        <f ca="1">+S694</f>
        <v>0</v>
      </c>
      <c r="U694" s="240">
        <f t="shared" si="28"/>
        <v>2</v>
      </c>
      <c r="V694" s="327" t="str">
        <f>+VLOOKUP(A694,bd_lista!$A$3:$E$592,5,FALSE)</f>
        <v>Gobiernos Autonomos Municipales</v>
      </c>
      <c r="W694" s="398"/>
      <c r="X694" s="240">
        <f>+VLOOKUP(A694,[4]Sheet1!$A$13:$D$744,4,FALSE)</f>
        <v>0</v>
      </c>
      <c r="Y694" s="240" t="e">
        <f>+VLOOKUP(X694,bd_lista!$A$3:$C$592,3,FALSE)</f>
        <v>#N/A</v>
      </c>
      <c r="Z694" s="288"/>
      <c r="AA694" s="289"/>
    </row>
    <row r="695" spans="1:27" customFormat="1" ht="15" hidden="1" customHeight="1">
      <c r="A695" s="32">
        <v>1312</v>
      </c>
      <c r="B695" s="393">
        <f>+A695</f>
        <v>1312</v>
      </c>
      <c r="C695" s="245" t="str">
        <f>+VLOOKUP(A695,bd_lista!$A$3:$C$592,3,FALSE)</f>
        <v>Gobierno Autónomo Municipal de Sacaba</v>
      </c>
      <c r="D695" s="395" t="str">
        <f>+C695</f>
        <v>Gobierno Autónomo Municipal de Sacaba</v>
      </c>
      <c r="E695" s="240" t="s">
        <v>1303</v>
      </c>
      <c r="F695" s="241">
        <f ca="1">+IFERROR(INDEX('Hoja de Trabajo para listado'!$A$155:$Z$1048576,MATCH($A695,'Hoja de Trabajo para listado'!$A$155:$A$1048576,0),MATCH((CUADRO!F$4&amp;$E695),'Hoja de Trabajo para listado'!$A$151:$Z$151,0)),0)+IFERROR(INDEX('Hoja de Trabajo para listado'!$AB$155:$BA$1048576,MATCH($A695,'Hoja de Trabajo para listado'!$AB$155:$AB$1048576,0),MATCH((CUADRO!F$4&amp;$E695),'Hoja de Trabajo para listado'!$AB$151:$BA$151,0)),0)+IFERROR(INDEX('Hoja de Trabajo para listado'!$BC$155:$CB$1048576,MATCH($A695,'Hoja de Trabajo para listado'!$BC$155:$BC$1048576,0),MATCH((CUADRO!F$4&amp;$E695),'Hoja de Trabajo para listado'!$BC$151:$CB$151,0)),0)+IFERROR(INDEX('Hoja de Trabajo para listado'!$DE$153:$DG$274,MATCH($A695,'Hoja de Trabajo para listado'!$DE$153:$DE$1048576,0),MATCH((CUADRO!F$4&amp;$E695),'Hoja de Trabajo para listado'!$DE$151:$DG$151,0)),0)+IFERROR(INDEX('Hoja de Trabajo para listado'!$CD$155:$DC$1048576,MATCH($A695,'Hoja de Trabajo para listado'!$CD$155:$CD$1048576,0),MATCH((CUADRO!F$4&amp;$E695),'Hoja de Trabajo para listado'!$CD$151:$DC$151,0)),0)</f>
        <v>0</v>
      </c>
      <c r="G695" s="241">
        <f ca="1">+IFERROR(INDEX('Hoja de Trabajo para listado'!$A$155:$Z$1048576,MATCH($A695,'Hoja de Trabajo para listado'!$A$155:$A$1048576,0),MATCH((CUADRO!G$4&amp;$E695),'Hoja de Trabajo para listado'!$A$151:$Z$151,0)),0)+IFERROR(INDEX('Hoja de Trabajo para listado'!$AB$155:$BA$1048576,MATCH($A695,'Hoja de Trabajo para listado'!$AB$155:$AB$1048576,0),MATCH((CUADRO!G$4&amp;$E695),'Hoja de Trabajo para listado'!$AB$151:$BA$151,0)),0)+IFERROR(INDEX('Hoja de Trabajo para listado'!$BC$155:$CB$1048576,MATCH($A695,'Hoja de Trabajo para listado'!$BC$155:$BC$1048576,0),MATCH((CUADRO!G$4&amp;$E695),'Hoja de Trabajo para listado'!$BC$151:$CB$151,0)),0)+IFERROR(INDEX('Hoja de Trabajo para listado'!$DE$153:$DG$274,MATCH($A695,'Hoja de Trabajo para listado'!$DE$153:$DE$1048576,0),MATCH((CUADRO!G$4&amp;$E695),'Hoja de Trabajo para listado'!$DE$151:$DG$151,0)),0)+IFERROR(INDEX('Hoja de Trabajo para listado'!$CD$155:$DC$1048576,MATCH($A695,'Hoja de Trabajo para listado'!$CD$155:$CD$1048576,0),MATCH((CUADRO!G$4&amp;$E695),'Hoja de Trabajo para listado'!$CD$151:$DC$151,0)),0)</f>
        <v>0</v>
      </c>
      <c r="H695" s="241">
        <f ca="1">+IFERROR(INDEX('Hoja de Trabajo para listado'!$A$155:$Z$1048576,MATCH($A695,'Hoja de Trabajo para listado'!$A$155:$A$1048576,0),MATCH((CUADRO!H$4&amp;$E695),'Hoja de Trabajo para listado'!$A$151:$Z$151,0)),0)+IFERROR(INDEX('Hoja de Trabajo para listado'!$AB$155:$BA$1048576,MATCH($A695,'Hoja de Trabajo para listado'!$AB$155:$AB$1048576,0),MATCH((CUADRO!H$4&amp;$E695),'Hoja de Trabajo para listado'!$AB$151:$BA$151,0)),0)+IFERROR(INDEX('Hoja de Trabajo para listado'!$BC$155:$CB$1048576,MATCH($A695,'Hoja de Trabajo para listado'!$BC$155:$BC$1048576,0),MATCH((CUADRO!H$4&amp;$E695),'Hoja de Trabajo para listado'!$BC$151:$CB$151,0)),0)+IFERROR(INDEX('Hoja de Trabajo para listado'!$DE$153:$DG$274,MATCH($A695,'Hoja de Trabajo para listado'!$DE$153:$DE$1048576,0),MATCH((CUADRO!H$4&amp;$E695),'Hoja de Trabajo para listado'!$DE$151:$DG$151,0)),0)+IFERROR(INDEX('Hoja de Trabajo para listado'!$CD$155:$DC$1048576,MATCH($A695,'Hoja de Trabajo para listado'!$CD$155:$CD$1048576,0),MATCH((CUADRO!H$4&amp;$E695),'Hoja de Trabajo para listado'!$CD$151:$DC$151,0)),0)</f>
        <v>0</v>
      </c>
      <c r="I695" s="241">
        <f ca="1">+IFERROR(INDEX('Hoja de Trabajo para listado'!$A$155:$Z$1048576,MATCH($A695,'Hoja de Trabajo para listado'!$A$155:$A$1048576,0),MATCH((CUADRO!I$4&amp;$E695),'Hoja de Trabajo para listado'!$A$151:$Z$151,0)),0)+IFERROR(INDEX('Hoja de Trabajo para listado'!$AB$155:$BA$1048576,MATCH($A695,'Hoja de Trabajo para listado'!$AB$155:$AB$1048576,0),MATCH((CUADRO!I$4&amp;$E695),'Hoja de Trabajo para listado'!$AB$151:$BA$151,0)),0)+IFERROR(INDEX('Hoja de Trabajo para listado'!$BC$155:$CB$1048576,MATCH($A695,'Hoja de Trabajo para listado'!$BC$155:$BC$1048576,0),MATCH((CUADRO!I$4&amp;$E695),'Hoja de Trabajo para listado'!$BC$151:$CB$151,0)),0)+IFERROR(INDEX('Hoja de Trabajo para listado'!$DE$153:$DG$274,MATCH($A695,'Hoja de Trabajo para listado'!$DE$153:$DE$1048576,0),MATCH((CUADRO!I$4&amp;$E695),'Hoja de Trabajo para listado'!$DE$151:$DG$151,0)),0)+IFERROR(INDEX('Hoja de Trabajo para listado'!$CD$155:$DC$1048576,MATCH($A695,'Hoja de Trabajo para listado'!$CD$155:$CD$1048576,0),MATCH((CUADRO!I$4&amp;$E695),'Hoja de Trabajo para listado'!$CD$151:$DC$151,0)),0)</f>
        <v>0</v>
      </c>
      <c r="J695" s="241">
        <f ca="1">+IFERROR(INDEX('Hoja de Trabajo para listado'!$A$155:$Z$1048576,MATCH($A695,'Hoja de Trabajo para listado'!$A$155:$A$1048576,0),MATCH((CUADRO!J$4&amp;$E695),'Hoja de Trabajo para listado'!$A$151:$Z$151,0)),0)+IFERROR(INDEX('Hoja de Trabajo para listado'!$AB$155:$BA$1048576,MATCH($A695,'Hoja de Trabajo para listado'!$AB$155:$AB$1048576,0),MATCH((CUADRO!J$4&amp;$E695),'Hoja de Trabajo para listado'!$AB$151:$BA$151,0)),0)+IFERROR(INDEX('Hoja de Trabajo para listado'!$BC$155:$CB$1048576,MATCH($A695,'Hoja de Trabajo para listado'!$BC$155:$BC$1048576,0),MATCH((CUADRO!J$4&amp;$E695),'Hoja de Trabajo para listado'!$BC$151:$CB$151,0)),0)+IFERROR(INDEX('Hoja de Trabajo para listado'!$DE$153:$DG$274,MATCH($A695,'Hoja de Trabajo para listado'!$DE$153:$DE$1048576,0),MATCH((CUADRO!J$4&amp;$E695),'Hoja de Trabajo para listado'!$DE$151:$DG$151,0)),0)+IFERROR(INDEX('Hoja de Trabajo para listado'!$CD$155:$DC$1048576,MATCH($A695,'Hoja de Trabajo para listado'!$CD$155:$CD$1048576,0),MATCH((CUADRO!J$4&amp;$E695),'Hoja de Trabajo para listado'!$CD$151:$DC$151,0)),0)</f>
        <v>0</v>
      </c>
      <c r="K695" s="241">
        <f ca="1">+IFERROR(INDEX('Hoja de Trabajo para listado'!$A$155:$Z$1048576,MATCH($A695,'Hoja de Trabajo para listado'!$A$155:$A$1048576,0),MATCH((CUADRO!K$4&amp;$E695),'Hoja de Trabajo para listado'!$A$151:$Z$151,0)),0)+IFERROR(INDEX('Hoja de Trabajo para listado'!$AB$155:$BA$1048576,MATCH($A695,'Hoja de Trabajo para listado'!$AB$155:$AB$1048576,0),MATCH((CUADRO!K$4&amp;$E695),'Hoja de Trabajo para listado'!$AB$151:$BA$151,0)),0)+IFERROR(INDEX('Hoja de Trabajo para listado'!$BC$155:$CB$1048576,MATCH($A695,'Hoja de Trabajo para listado'!$BC$155:$BC$1048576,0),MATCH((CUADRO!K$4&amp;$E695),'Hoja de Trabajo para listado'!$BC$151:$CB$151,0)),0)+IFERROR(INDEX('Hoja de Trabajo para listado'!$DE$153:$DG$274,MATCH($A695,'Hoja de Trabajo para listado'!$DE$153:$DE$1048576,0),MATCH((CUADRO!K$4&amp;$E695),'Hoja de Trabajo para listado'!$DE$151:$DG$151,0)),0)+IFERROR(INDEX('Hoja de Trabajo para listado'!$CD$155:$DC$1048576,MATCH($A695,'Hoja de Trabajo para listado'!$CD$155:$CD$1048576,0),MATCH((CUADRO!K$4&amp;$E695),'Hoja de Trabajo para listado'!$CD$151:$DC$151,0)),0)</f>
        <v>0</v>
      </c>
      <c r="L695" s="241">
        <f ca="1">+IFERROR(INDEX('Hoja de Trabajo para listado'!$A$155:$Z$1048576,MATCH($A695,'Hoja de Trabajo para listado'!$A$155:$A$1048576,0),MATCH((CUADRO!L$4&amp;$E695),'Hoja de Trabajo para listado'!$A$151:$Z$151,0)),0)+IFERROR(INDEX('Hoja de Trabajo para listado'!$AB$155:$BA$1048576,MATCH($A695,'Hoja de Trabajo para listado'!$AB$155:$AB$1048576,0),MATCH((CUADRO!L$4&amp;$E695),'Hoja de Trabajo para listado'!$AB$151:$BA$151,0)),0)+IFERROR(INDEX('Hoja de Trabajo para listado'!$BC$155:$CB$1048576,MATCH($A695,'Hoja de Trabajo para listado'!$BC$155:$BC$1048576,0),MATCH((CUADRO!L$4&amp;$E695),'Hoja de Trabajo para listado'!$BC$151:$CB$151,0)),0)+IFERROR(INDEX('Hoja de Trabajo para listado'!$DE$153:$DG$274,MATCH($A695,'Hoja de Trabajo para listado'!$DE$153:$DE$1048576,0),MATCH((CUADRO!L$4&amp;$E695),'Hoja de Trabajo para listado'!$DE$151:$DG$151,0)),0)+IFERROR(INDEX('Hoja de Trabajo para listado'!$CD$155:$DC$1048576,MATCH($A695,'Hoja de Trabajo para listado'!$CD$155:$CD$1048576,0),MATCH((CUADRO!L$4&amp;$E695),'Hoja de Trabajo para listado'!$CD$151:$DC$151,0)),0)</f>
        <v>0</v>
      </c>
      <c r="M695" s="241">
        <f ca="1">+IFERROR(INDEX('Hoja de Trabajo para listado'!$A$155:$Z$1048576,MATCH($A695,'Hoja de Trabajo para listado'!$A$155:$A$1048576,0),MATCH((CUADRO!M$4&amp;$E695),'Hoja de Trabajo para listado'!$A$151:$Z$151,0)),0)+IFERROR(INDEX('Hoja de Trabajo para listado'!$AB$155:$BA$1048576,MATCH($A695,'Hoja de Trabajo para listado'!$AB$155:$AB$1048576,0),MATCH((CUADRO!M$4&amp;$E695),'Hoja de Trabajo para listado'!$AB$151:$BA$151,0)),0)+IFERROR(INDEX('Hoja de Trabajo para listado'!$BC$155:$CB$1048576,MATCH($A695,'Hoja de Trabajo para listado'!$BC$155:$BC$1048576,0),MATCH((CUADRO!M$4&amp;$E695),'Hoja de Trabajo para listado'!$BC$151:$CB$151,0)),0)+IFERROR(INDEX('Hoja de Trabajo para listado'!$DE$153:$DG$274,MATCH($A695,'Hoja de Trabajo para listado'!$DE$153:$DE$1048576,0),MATCH((CUADRO!M$4&amp;$E695),'Hoja de Trabajo para listado'!$DE$151:$DG$151,0)),0)+IFERROR(INDEX('Hoja de Trabajo para listado'!$CD$155:$DC$1048576,MATCH($A695,'Hoja de Trabajo para listado'!$CD$155:$CD$1048576,0),MATCH((CUADRO!M$4&amp;$E695),'Hoja de Trabajo para listado'!$CD$151:$DC$151,0)),0)</f>
        <v>0</v>
      </c>
      <c r="N695" s="241">
        <f ca="1">+IFERROR(INDEX('Hoja de Trabajo para listado'!$A$155:$Z$1048576,MATCH($A695,'Hoja de Trabajo para listado'!$A$155:$A$1048576,0),MATCH((CUADRO!N$4&amp;$E695),'Hoja de Trabajo para listado'!$A$151:$Z$151,0)),0)+IFERROR(INDEX('Hoja de Trabajo para listado'!$AB$155:$BA$1048576,MATCH($A695,'Hoja de Trabajo para listado'!$AB$155:$AB$1048576,0),MATCH((CUADRO!N$4&amp;$E695),'Hoja de Trabajo para listado'!$AB$151:$BA$151,0)),0)+IFERROR(INDEX('Hoja de Trabajo para listado'!$BC$155:$CB$1048576,MATCH($A695,'Hoja de Trabajo para listado'!$BC$155:$BC$1048576,0),MATCH((CUADRO!N$4&amp;$E695),'Hoja de Trabajo para listado'!$BC$151:$CB$151,0)),0)+IFERROR(INDEX('Hoja de Trabajo para listado'!$DE$153:$DG$274,MATCH($A695,'Hoja de Trabajo para listado'!$DE$153:$DE$1048576,0),MATCH((CUADRO!N$4&amp;$E695),'Hoja de Trabajo para listado'!$DE$151:$DG$151,0)),0)+IFERROR(INDEX('Hoja de Trabajo para listado'!$CD$155:$DC$1048576,MATCH($A695,'Hoja de Trabajo para listado'!$CD$155:$CD$1048576,0),MATCH((CUADRO!N$4&amp;$E695),'Hoja de Trabajo para listado'!$CD$151:$DC$151,0)),0)</f>
        <v>0</v>
      </c>
      <c r="O695" s="241">
        <f ca="1">+IFERROR(INDEX('Hoja de Trabajo para listado'!$A$155:$Z$1048576,MATCH($A695,'Hoja de Trabajo para listado'!$A$155:$A$1048576,0),MATCH((CUADRO!O$4&amp;$E695),'Hoja de Trabajo para listado'!$A$151:$Z$151,0)),0)+IFERROR(INDEX('Hoja de Trabajo para listado'!$AB$155:$BA$1048576,MATCH($A695,'Hoja de Trabajo para listado'!$AB$155:$AB$1048576,0),MATCH((CUADRO!O$4&amp;$E695),'Hoja de Trabajo para listado'!$AB$151:$BA$151,0)),0)+IFERROR(INDEX('Hoja de Trabajo para listado'!$BC$155:$CB$1048576,MATCH($A695,'Hoja de Trabajo para listado'!$BC$155:$BC$1048576,0),MATCH((CUADRO!O$4&amp;$E695),'Hoja de Trabajo para listado'!$BC$151:$CB$151,0)),0)+IFERROR(INDEX('Hoja de Trabajo para listado'!$DE$153:$DG$274,MATCH($A695,'Hoja de Trabajo para listado'!$DE$153:$DE$1048576,0),MATCH((CUADRO!O$4&amp;$E695),'Hoja de Trabajo para listado'!$DE$151:$DG$151,0)),0)+IFERROR(INDEX('Hoja de Trabajo para listado'!$CD$155:$DC$1048576,MATCH($A695,'Hoja de Trabajo para listado'!$CD$155:$CD$1048576,0),MATCH((CUADRO!O$4&amp;$E695),'Hoja de Trabajo para listado'!$CD$151:$DC$151,0)),0)</f>
        <v>0</v>
      </c>
      <c r="P695" s="241">
        <f ca="1">+IFERROR(INDEX('Hoja de Trabajo para listado'!$A$155:$Z$1048576,MATCH($A695,'Hoja de Trabajo para listado'!$A$155:$A$1048576,0),MATCH((CUADRO!P$4&amp;$E695),'Hoja de Trabajo para listado'!$A$151:$Z$151,0)),0)+IFERROR(INDEX('Hoja de Trabajo para listado'!$AB$155:$BA$1048576,MATCH($A695,'Hoja de Trabajo para listado'!$AB$155:$AB$1048576,0),MATCH((CUADRO!P$4&amp;$E695),'Hoja de Trabajo para listado'!$AB$151:$BA$151,0)),0)+IFERROR(INDEX('Hoja de Trabajo para listado'!$BC$155:$CB$1048576,MATCH($A695,'Hoja de Trabajo para listado'!$BC$155:$BC$1048576,0),MATCH((CUADRO!P$4&amp;$E695),'Hoja de Trabajo para listado'!$BC$151:$CB$151,0)),0)+IFERROR(INDEX('Hoja de Trabajo para listado'!$DE$153:$DG$274,MATCH($A695,'Hoja de Trabajo para listado'!$DE$153:$DE$1048576,0),MATCH((CUADRO!P$4&amp;$E695),'Hoja de Trabajo para listado'!$DE$151:$DG$151,0)),0)+IFERROR(INDEX('Hoja de Trabajo para listado'!$CD$155:$DC$1048576,MATCH($A695,'Hoja de Trabajo para listado'!$CD$155:$CD$1048576,0),MATCH((CUADRO!P$4&amp;$E695),'Hoja de Trabajo para listado'!$CD$151:$DC$151,0)),0)</f>
        <v>0</v>
      </c>
      <c r="Q695" s="241">
        <f ca="1">+IFERROR(INDEX('Hoja de Trabajo para listado'!$A$155:$Z$1048576,MATCH($A695,'Hoja de Trabajo para listado'!$A$155:$A$1048576,0),MATCH((CUADRO!Q$4&amp;$E695),'Hoja de Trabajo para listado'!$A$151:$Z$151,0)),0)+IFERROR(INDEX('Hoja de Trabajo para listado'!$AB$155:$BA$1048576,MATCH($A695,'Hoja de Trabajo para listado'!$AB$155:$AB$1048576,0),MATCH((CUADRO!Q$4&amp;$E695),'Hoja de Trabajo para listado'!$AB$151:$BA$151,0)),0)+IFERROR(INDEX('Hoja de Trabajo para listado'!$BC$155:$CB$1048576,MATCH($A695,'Hoja de Trabajo para listado'!$BC$155:$BC$1048576,0),MATCH((CUADRO!Q$4&amp;$E695),'Hoja de Trabajo para listado'!$BC$151:$CB$151,0)),0)+IFERROR(INDEX('Hoja de Trabajo para listado'!$DE$153:$DG$274,MATCH($A695,'Hoja de Trabajo para listado'!$DE$153:$DE$1048576,0),MATCH((CUADRO!Q$4&amp;$E695),'Hoja de Trabajo para listado'!$DE$151:$DG$151,0)),0)+IFERROR(INDEX('Hoja de Trabajo para listado'!$CD$155:$DC$1048576,MATCH($A695,'Hoja de Trabajo para listado'!$CD$155:$CD$1048576,0),MATCH((CUADRO!Q$4&amp;$E695),'Hoja de Trabajo para listado'!$CD$151:$DC$151,0)),0)</f>
        <v>0</v>
      </c>
      <c r="R695" s="241">
        <f t="shared" ca="1" si="27"/>
        <v>0</v>
      </c>
      <c r="S695" s="247"/>
      <c r="T695" s="241">
        <f ca="1">+T696</f>
        <v>0</v>
      </c>
      <c r="U695" s="240">
        <f t="shared" si="28"/>
        <v>1</v>
      </c>
      <c r="V695" s="327" t="str">
        <f>+VLOOKUP(A695,bd_lista!$A$3:$E$592,5,FALSE)</f>
        <v>Gobiernos Autonomos Municipales</v>
      </c>
      <c r="W695" s="397" t="str">
        <f>+V695</f>
        <v>Gobiernos Autonomos Municipales</v>
      </c>
      <c r="X695" s="240">
        <f>+VLOOKUP(A695,[4]Sheet1!$A$13:$D$744,4,FALSE)</f>
        <v>0</v>
      </c>
      <c r="Y695" s="240" t="e">
        <f>+VLOOKUP(X695,bd_lista!$A$3:$C$592,3,FALSE)</f>
        <v>#N/A</v>
      </c>
      <c r="Z695" s="290">
        <f>+X695</f>
        <v>0</v>
      </c>
      <c r="AA695" s="291" t="e">
        <f>+Y695</f>
        <v>#N/A</v>
      </c>
    </row>
    <row r="696" spans="1:27" customFormat="1" ht="15" hidden="1" customHeight="1">
      <c r="A696" s="32">
        <v>1312</v>
      </c>
      <c r="B696" s="394"/>
      <c r="C696" s="245" t="str">
        <f>+VLOOKUP(A696,bd_lista!$A$3:$C$592,3,FALSE)</f>
        <v>Gobierno Autónomo Municipal de Sacaba</v>
      </c>
      <c r="D696" s="396"/>
      <c r="E696" s="242" t="s">
        <v>1304</v>
      </c>
      <c r="F696" s="241">
        <f ca="1">+IFERROR(INDEX('Hoja de Trabajo para listado'!$A$155:$Z$1048576,MATCH($A696,'Hoja de Trabajo para listado'!$A$155:$A$1048576,0),MATCH((CUADRO!F$4&amp;$E696),'Hoja de Trabajo para listado'!$A$151:$Z$151,0)),0)+IFERROR(INDEX('Hoja de Trabajo para listado'!$AB$155:$BA$1048576,MATCH($A696,'Hoja de Trabajo para listado'!$AB$155:$AB$1048576,0),MATCH((CUADRO!F$4&amp;$E696),'Hoja de Trabajo para listado'!$AB$151:$BA$151,0)),0)+IFERROR(INDEX('Hoja de Trabajo para listado'!$BC$155:$CB$1048576,MATCH($A696,'Hoja de Trabajo para listado'!$BC$155:$BC$1048576,0),MATCH((CUADRO!F$4&amp;$E696),'Hoja de Trabajo para listado'!$BC$151:$CB$151,0)),0)+IFERROR(INDEX('Hoja de Trabajo para listado'!$DE$153:$DG$274,MATCH($A696,'Hoja de Trabajo para listado'!$DE$153:$DE$1048576,0),MATCH((CUADRO!F$4&amp;$E696),'Hoja de Trabajo para listado'!$DE$151:$DG$151,0)),0)+IFERROR(INDEX('Hoja de Trabajo para listado'!$CD$155:$DC$1048576,MATCH($A696,'Hoja de Trabajo para listado'!$CD$155:$CD$1048576,0),MATCH((CUADRO!F$4&amp;$E696),'Hoja de Trabajo para listado'!$CD$151:$DC$151,0)),0)</f>
        <v>0</v>
      </c>
      <c r="G696" s="241">
        <f ca="1">+IFERROR(INDEX('Hoja de Trabajo para listado'!$A$155:$Z$1048576,MATCH($A696,'Hoja de Trabajo para listado'!$A$155:$A$1048576,0),MATCH((CUADRO!G$4&amp;$E696),'Hoja de Trabajo para listado'!$A$151:$Z$151,0)),0)+IFERROR(INDEX('Hoja de Trabajo para listado'!$AB$155:$BA$1048576,MATCH($A696,'Hoja de Trabajo para listado'!$AB$155:$AB$1048576,0),MATCH((CUADRO!G$4&amp;$E696),'Hoja de Trabajo para listado'!$AB$151:$BA$151,0)),0)+IFERROR(INDEX('Hoja de Trabajo para listado'!$BC$155:$CB$1048576,MATCH($A696,'Hoja de Trabajo para listado'!$BC$155:$BC$1048576,0),MATCH((CUADRO!G$4&amp;$E696),'Hoja de Trabajo para listado'!$BC$151:$CB$151,0)),0)+IFERROR(INDEX('Hoja de Trabajo para listado'!$DE$153:$DG$274,MATCH($A696,'Hoja de Trabajo para listado'!$DE$153:$DE$1048576,0),MATCH((CUADRO!G$4&amp;$E696),'Hoja de Trabajo para listado'!$DE$151:$DG$151,0)),0)+IFERROR(INDEX('Hoja de Trabajo para listado'!$CD$155:$DC$1048576,MATCH($A696,'Hoja de Trabajo para listado'!$CD$155:$CD$1048576,0),MATCH((CUADRO!G$4&amp;$E696),'Hoja de Trabajo para listado'!$CD$151:$DC$151,0)),0)</f>
        <v>0</v>
      </c>
      <c r="H696" s="241">
        <f ca="1">+IFERROR(INDEX('Hoja de Trabajo para listado'!$A$155:$Z$1048576,MATCH($A696,'Hoja de Trabajo para listado'!$A$155:$A$1048576,0),MATCH((CUADRO!H$4&amp;$E696),'Hoja de Trabajo para listado'!$A$151:$Z$151,0)),0)+IFERROR(INDEX('Hoja de Trabajo para listado'!$AB$155:$BA$1048576,MATCH($A696,'Hoja de Trabajo para listado'!$AB$155:$AB$1048576,0),MATCH((CUADRO!H$4&amp;$E696),'Hoja de Trabajo para listado'!$AB$151:$BA$151,0)),0)+IFERROR(INDEX('Hoja de Trabajo para listado'!$BC$155:$CB$1048576,MATCH($A696,'Hoja de Trabajo para listado'!$BC$155:$BC$1048576,0),MATCH((CUADRO!H$4&amp;$E696),'Hoja de Trabajo para listado'!$BC$151:$CB$151,0)),0)+IFERROR(INDEX('Hoja de Trabajo para listado'!$DE$153:$DG$274,MATCH($A696,'Hoja de Trabajo para listado'!$DE$153:$DE$1048576,0),MATCH((CUADRO!H$4&amp;$E696),'Hoja de Trabajo para listado'!$DE$151:$DG$151,0)),0)+IFERROR(INDEX('Hoja de Trabajo para listado'!$CD$155:$DC$1048576,MATCH($A696,'Hoja de Trabajo para listado'!$CD$155:$CD$1048576,0),MATCH((CUADRO!H$4&amp;$E696),'Hoja de Trabajo para listado'!$CD$151:$DC$151,0)),0)</f>
        <v>0</v>
      </c>
      <c r="I696" s="241">
        <f ca="1">+IFERROR(INDEX('Hoja de Trabajo para listado'!$A$155:$Z$1048576,MATCH($A696,'Hoja de Trabajo para listado'!$A$155:$A$1048576,0),MATCH((CUADRO!I$4&amp;$E696),'Hoja de Trabajo para listado'!$A$151:$Z$151,0)),0)+IFERROR(INDEX('Hoja de Trabajo para listado'!$AB$155:$BA$1048576,MATCH($A696,'Hoja de Trabajo para listado'!$AB$155:$AB$1048576,0),MATCH((CUADRO!I$4&amp;$E696),'Hoja de Trabajo para listado'!$AB$151:$BA$151,0)),0)+IFERROR(INDEX('Hoja de Trabajo para listado'!$BC$155:$CB$1048576,MATCH($A696,'Hoja de Trabajo para listado'!$BC$155:$BC$1048576,0),MATCH((CUADRO!I$4&amp;$E696),'Hoja de Trabajo para listado'!$BC$151:$CB$151,0)),0)+IFERROR(INDEX('Hoja de Trabajo para listado'!$DE$153:$DG$274,MATCH($A696,'Hoja de Trabajo para listado'!$DE$153:$DE$1048576,0),MATCH((CUADRO!I$4&amp;$E696),'Hoja de Trabajo para listado'!$DE$151:$DG$151,0)),0)+IFERROR(INDEX('Hoja de Trabajo para listado'!$CD$155:$DC$1048576,MATCH($A696,'Hoja de Trabajo para listado'!$CD$155:$CD$1048576,0),MATCH((CUADRO!I$4&amp;$E696),'Hoja de Trabajo para listado'!$CD$151:$DC$151,0)),0)</f>
        <v>0</v>
      </c>
      <c r="J696" s="241">
        <f ca="1">+IFERROR(INDEX('Hoja de Trabajo para listado'!$A$155:$Z$1048576,MATCH($A696,'Hoja de Trabajo para listado'!$A$155:$A$1048576,0),MATCH((CUADRO!J$4&amp;$E696),'Hoja de Trabajo para listado'!$A$151:$Z$151,0)),0)+IFERROR(INDEX('Hoja de Trabajo para listado'!$AB$155:$BA$1048576,MATCH($A696,'Hoja de Trabajo para listado'!$AB$155:$AB$1048576,0),MATCH((CUADRO!J$4&amp;$E696),'Hoja de Trabajo para listado'!$AB$151:$BA$151,0)),0)+IFERROR(INDEX('Hoja de Trabajo para listado'!$BC$155:$CB$1048576,MATCH($A696,'Hoja de Trabajo para listado'!$BC$155:$BC$1048576,0),MATCH((CUADRO!J$4&amp;$E696),'Hoja de Trabajo para listado'!$BC$151:$CB$151,0)),0)+IFERROR(INDEX('Hoja de Trabajo para listado'!$DE$153:$DG$274,MATCH($A696,'Hoja de Trabajo para listado'!$DE$153:$DE$1048576,0),MATCH((CUADRO!J$4&amp;$E696),'Hoja de Trabajo para listado'!$DE$151:$DG$151,0)),0)+IFERROR(INDEX('Hoja de Trabajo para listado'!$CD$155:$DC$1048576,MATCH($A696,'Hoja de Trabajo para listado'!$CD$155:$CD$1048576,0),MATCH((CUADRO!J$4&amp;$E696),'Hoja de Trabajo para listado'!$CD$151:$DC$151,0)),0)</f>
        <v>0</v>
      </c>
      <c r="K696" s="241">
        <f ca="1">+IFERROR(INDEX('Hoja de Trabajo para listado'!$A$155:$Z$1048576,MATCH($A696,'Hoja de Trabajo para listado'!$A$155:$A$1048576,0),MATCH((CUADRO!K$4&amp;$E696),'Hoja de Trabajo para listado'!$A$151:$Z$151,0)),0)+IFERROR(INDEX('Hoja de Trabajo para listado'!$AB$155:$BA$1048576,MATCH($A696,'Hoja de Trabajo para listado'!$AB$155:$AB$1048576,0),MATCH((CUADRO!K$4&amp;$E696),'Hoja de Trabajo para listado'!$AB$151:$BA$151,0)),0)+IFERROR(INDEX('Hoja de Trabajo para listado'!$BC$155:$CB$1048576,MATCH($A696,'Hoja de Trabajo para listado'!$BC$155:$BC$1048576,0),MATCH((CUADRO!K$4&amp;$E696),'Hoja de Trabajo para listado'!$BC$151:$CB$151,0)),0)+IFERROR(INDEX('Hoja de Trabajo para listado'!$DE$153:$DG$274,MATCH($A696,'Hoja de Trabajo para listado'!$DE$153:$DE$1048576,0),MATCH((CUADRO!K$4&amp;$E696),'Hoja de Trabajo para listado'!$DE$151:$DG$151,0)),0)+IFERROR(INDEX('Hoja de Trabajo para listado'!$CD$155:$DC$1048576,MATCH($A696,'Hoja de Trabajo para listado'!$CD$155:$CD$1048576,0),MATCH((CUADRO!K$4&amp;$E696),'Hoja de Trabajo para listado'!$CD$151:$DC$151,0)),0)</f>
        <v>0</v>
      </c>
      <c r="L696" s="241">
        <f ca="1">+IFERROR(INDEX('Hoja de Trabajo para listado'!$A$155:$Z$1048576,MATCH($A696,'Hoja de Trabajo para listado'!$A$155:$A$1048576,0),MATCH((CUADRO!L$4&amp;$E696),'Hoja de Trabajo para listado'!$A$151:$Z$151,0)),0)+IFERROR(INDEX('Hoja de Trabajo para listado'!$AB$155:$BA$1048576,MATCH($A696,'Hoja de Trabajo para listado'!$AB$155:$AB$1048576,0),MATCH((CUADRO!L$4&amp;$E696),'Hoja de Trabajo para listado'!$AB$151:$BA$151,0)),0)+IFERROR(INDEX('Hoja de Trabajo para listado'!$BC$155:$CB$1048576,MATCH($A696,'Hoja de Trabajo para listado'!$BC$155:$BC$1048576,0),MATCH((CUADRO!L$4&amp;$E696),'Hoja de Trabajo para listado'!$BC$151:$CB$151,0)),0)+IFERROR(INDEX('Hoja de Trabajo para listado'!$DE$153:$DG$274,MATCH($A696,'Hoja de Trabajo para listado'!$DE$153:$DE$1048576,0),MATCH((CUADRO!L$4&amp;$E696),'Hoja de Trabajo para listado'!$DE$151:$DG$151,0)),0)+IFERROR(INDEX('Hoja de Trabajo para listado'!$CD$155:$DC$1048576,MATCH($A696,'Hoja de Trabajo para listado'!$CD$155:$CD$1048576,0),MATCH((CUADRO!L$4&amp;$E696),'Hoja de Trabajo para listado'!$CD$151:$DC$151,0)),0)</f>
        <v>0</v>
      </c>
      <c r="M696" s="241">
        <f ca="1">+IFERROR(INDEX('Hoja de Trabajo para listado'!$A$155:$Z$1048576,MATCH($A696,'Hoja de Trabajo para listado'!$A$155:$A$1048576,0),MATCH((CUADRO!M$4&amp;$E696),'Hoja de Trabajo para listado'!$A$151:$Z$151,0)),0)+IFERROR(INDEX('Hoja de Trabajo para listado'!$AB$155:$BA$1048576,MATCH($A696,'Hoja de Trabajo para listado'!$AB$155:$AB$1048576,0),MATCH((CUADRO!M$4&amp;$E696),'Hoja de Trabajo para listado'!$AB$151:$BA$151,0)),0)+IFERROR(INDEX('Hoja de Trabajo para listado'!$BC$155:$CB$1048576,MATCH($A696,'Hoja de Trabajo para listado'!$BC$155:$BC$1048576,0),MATCH((CUADRO!M$4&amp;$E696),'Hoja de Trabajo para listado'!$BC$151:$CB$151,0)),0)+IFERROR(INDEX('Hoja de Trabajo para listado'!$DE$153:$DG$274,MATCH($A696,'Hoja de Trabajo para listado'!$DE$153:$DE$1048576,0),MATCH((CUADRO!M$4&amp;$E696),'Hoja de Trabajo para listado'!$DE$151:$DG$151,0)),0)+IFERROR(INDEX('Hoja de Trabajo para listado'!$CD$155:$DC$1048576,MATCH($A696,'Hoja de Trabajo para listado'!$CD$155:$CD$1048576,0),MATCH((CUADRO!M$4&amp;$E696),'Hoja de Trabajo para listado'!$CD$151:$DC$151,0)),0)</f>
        <v>0</v>
      </c>
      <c r="N696" s="241">
        <f ca="1">+IFERROR(INDEX('Hoja de Trabajo para listado'!$A$155:$Z$1048576,MATCH($A696,'Hoja de Trabajo para listado'!$A$155:$A$1048576,0),MATCH((CUADRO!N$4&amp;$E696),'Hoja de Trabajo para listado'!$A$151:$Z$151,0)),0)+IFERROR(INDEX('Hoja de Trabajo para listado'!$AB$155:$BA$1048576,MATCH($A696,'Hoja de Trabajo para listado'!$AB$155:$AB$1048576,0),MATCH((CUADRO!N$4&amp;$E696),'Hoja de Trabajo para listado'!$AB$151:$BA$151,0)),0)+IFERROR(INDEX('Hoja de Trabajo para listado'!$BC$155:$CB$1048576,MATCH($A696,'Hoja de Trabajo para listado'!$BC$155:$BC$1048576,0),MATCH((CUADRO!N$4&amp;$E696),'Hoja de Trabajo para listado'!$BC$151:$CB$151,0)),0)+IFERROR(INDEX('Hoja de Trabajo para listado'!$DE$153:$DG$274,MATCH($A696,'Hoja de Trabajo para listado'!$DE$153:$DE$1048576,0),MATCH((CUADRO!N$4&amp;$E696),'Hoja de Trabajo para listado'!$DE$151:$DG$151,0)),0)+IFERROR(INDEX('Hoja de Trabajo para listado'!$CD$155:$DC$1048576,MATCH($A696,'Hoja de Trabajo para listado'!$CD$155:$CD$1048576,0),MATCH((CUADRO!N$4&amp;$E696),'Hoja de Trabajo para listado'!$CD$151:$DC$151,0)),0)</f>
        <v>0</v>
      </c>
      <c r="O696" s="241">
        <f ca="1">+IFERROR(INDEX('Hoja de Trabajo para listado'!$A$155:$Z$1048576,MATCH($A696,'Hoja de Trabajo para listado'!$A$155:$A$1048576,0),MATCH((CUADRO!O$4&amp;$E696),'Hoja de Trabajo para listado'!$A$151:$Z$151,0)),0)+IFERROR(INDEX('Hoja de Trabajo para listado'!$AB$155:$BA$1048576,MATCH($A696,'Hoja de Trabajo para listado'!$AB$155:$AB$1048576,0),MATCH((CUADRO!O$4&amp;$E696),'Hoja de Trabajo para listado'!$AB$151:$BA$151,0)),0)+IFERROR(INDEX('Hoja de Trabajo para listado'!$BC$155:$CB$1048576,MATCH($A696,'Hoja de Trabajo para listado'!$BC$155:$BC$1048576,0),MATCH((CUADRO!O$4&amp;$E696),'Hoja de Trabajo para listado'!$BC$151:$CB$151,0)),0)+IFERROR(INDEX('Hoja de Trabajo para listado'!$DE$153:$DG$274,MATCH($A696,'Hoja de Trabajo para listado'!$DE$153:$DE$1048576,0),MATCH((CUADRO!O$4&amp;$E696),'Hoja de Trabajo para listado'!$DE$151:$DG$151,0)),0)+IFERROR(INDEX('Hoja de Trabajo para listado'!$CD$155:$DC$1048576,MATCH($A696,'Hoja de Trabajo para listado'!$CD$155:$CD$1048576,0),MATCH((CUADRO!O$4&amp;$E696),'Hoja de Trabajo para listado'!$CD$151:$DC$151,0)),0)</f>
        <v>0</v>
      </c>
      <c r="P696" s="241">
        <f ca="1">+IFERROR(INDEX('Hoja de Trabajo para listado'!$A$155:$Z$1048576,MATCH($A696,'Hoja de Trabajo para listado'!$A$155:$A$1048576,0),MATCH((CUADRO!P$4&amp;$E696),'Hoja de Trabajo para listado'!$A$151:$Z$151,0)),0)+IFERROR(INDEX('Hoja de Trabajo para listado'!$AB$155:$BA$1048576,MATCH($A696,'Hoja de Trabajo para listado'!$AB$155:$AB$1048576,0),MATCH((CUADRO!P$4&amp;$E696),'Hoja de Trabajo para listado'!$AB$151:$BA$151,0)),0)+IFERROR(INDEX('Hoja de Trabajo para listado'!$BC$155:$CB$1048576,MATCH($A696,'Hoja de Trabajo para listado'!$BC$155:$BC$1048576,0),MATCH((CUADRO!P$4&amp;$E696),'Hoja de Trabajo para listado'!$BC$151:$CB$151,0)),0)+IFERROR(INDEX('Hoja de Trabajo para listado'!$DE$153:$DG$274,MATCH($A696,'Hoja de Trabajo para listado'!$DE$153:$DE$1048576,0),MATCH((CUADRO!P$4&amp;$E696),'Hoja de Trabajo para listado'!$DE$151:$DG$151,0)),0)+IFERROR(INDEX('Hoja de Trabajo para listado'!$CD$155:$DC$1048576,MATCH($A696,'Hoja de Trabajo para listado'!$CD$155:$CD$1048576,0),MATCH((CUADRO!P$4&amp;$E696),'Hoja de Trabajo para listado'!$CD$151:$DC$151,0)),0)</f>
        <v>0</v>
      </c>
      <c r="Q696" s="241">
        <f ca="1">+IFERROR(INDEX('Hoja de Trabajo para listado'!$A$155:$Z$1048576,MATCH($A696,'Hoja de Trabajo para listado'!$A$155:$A$1048576,0),MATCH((CUADRO!Q$4&amp;$E696),'Hoja de Trabajo para listado'!$A$151:$Z$151,0)),0)+IFERROR(INDEX('Hoja de Trabajo para listado'!$AB$155:$BA$1048576,MATCH($A696,'Hoja de Trabajo para listado'!$AB$155:$AB$1048576,0),MATCH((CUADRO!Q$4&amp;$E696),'Hoja de Trabajo para listado'!$AB$151:$BA$151,0)),0)+IFERROR(INDEX('Hoja de Trabajo para listado'!$BC$155:$CB$1048576,MATCH($A696,'Hoja de Trabajo para listado'!$BC$155:$BC$1048576,0),MATCH((CUADRO!Q$4&amp;$E696),'Hoja de Trabajo para listado'!$BC$151:$CB$151,0)),0)+IFERROR(INDEX('Hoja de Trabajo para listado'!$DE$153:$DG$274,MATCH($A696,'Hoja de Trabajo para listado'!$DE$153:$DE$1048576,0),MATCH((CUADRO!Q$4&amp;$E696),'Hoja de Trabajo para listado'!$DE$151:$DG$151,0)),0)+IFERROR(INDEX('Hoja de Trabajo para listado'!$CD$155:$DC$1048576,MATCH($A696,'Hoja de Trabajo para listado'!$CD$155:$CD$1048576,0),MATCH((CUADRO!Q$4&amp;$E696),'Hoja de Trabajo para listado'!$CD$151:$DC$151,0)),0)</f>
        <v>0</v>
      </c>
      <c r="R696" s="241">
        <f t="shared" ca="1" si="27"/>
        <v>0</v>
      </c>
      <c r="S696" s="247">
        <f ca="1">+R695+R696</f>
        <v>0</v>
      </c>
      <c r="T696" s="241">
        <f ca="1">+S696</f>
        <v>0</v>
      </c>
      <c r="U696" s="240">
        <f t="shared" si="28"/>
        <v>2</v>
      </c>
      <c r="V696" s="327" t="str">
        <f>+VLOOKUP(A696,bd_lista!$A$3:$E$592,5,FALSE)</f>
        <v>Gobiernos Autonomos Municipales</v>
      </c>
      <c r="W696" s="398"/>
      <c r="X696" s="240">
        <f>+VLOOKUP(A696,[4]Sheet1!$A$13:$D$744,4,FALSE)</f>
        <v>0</v>
      </c>
      <c r="Y696" s="240" t="e">
        <f>+VLOOKUP(X696,bd_lista!$A$3:$C$592,3,FALSE)</f>
        <v>#N/A</v>
      </c>
      <c r="Z696" s="288"/>
      <c r="AA696" s="289"/>
    </row>
    <row r="697" spans="1:27" customFormat="1" ht="15" hidden="1" customHeight="1">
      <c r="A697" s="32">
        <v>1313</v>
      </c>
      <c r="B697" s="393">
        <f>+A697</f>
        <v>1313</v>
      </c>
      <c r="C697" s="245" t="str">
        <f>+VLOOKUP(A697,bd_lista!$A$3:$C$592,3,FALSE)</f>
        <v>Gobierno Autónomo Municipal de Colomi</v>
      </c>
      <c r="D697" s="395" t="str">
        <f>+C697</f>
        <v>Gobierno Autónomo Municipal de Colomi</v>
      </c>
      <c r="E697" s="240" t="s">
        <v>1303</v>
      </c>
      <c r="F697" s="241">
        <f ca="1">+IFERROR(INDEX('Hoja de Trabajo para listado'!$A$155:$Z$1048576,MATCH($A697,'Hoja de Trabajo para listado'!$A$155:$A$1048576,0),MATCH((CUADRO!F$4&amp;$E697),'Hoja de Trabajo para listado'!$A$151:$Z$151,0)),0)+IFERROR(INDEX('Hoja de Trabajo para listado'!$AB$155:$BA$1048576,MATCH($A697,'Hoja de Trabajo para listado'!$AB$155:$AB$1048576,0),MATCH((CUADRO!F$4&amp;$E697),'Hoja de Trabajo para listado'!$AB$151:$BA$151,0)),0)+IFERROR(INDEX('Hoja de Trabajo para listado'!$BC$155:$CB$1048576,MATCH($A697,'Hoja de Trabajo para listado'!$BC$155:$BC$1048576,0),MATCH((CUADRO!F$4&amp;$E697),'Hoja de Trabajo para listado'!$BC$151:$CB$151,0)),0)+IFERROR(INDEX('Hoja de Trabajo para listado'!$DE$153:$DG$274,MATCH($A697,'Hoja de Trabajo para listado'!$DE$153:$DE$1048576,0),MATCH((CUADRO!F$4&amp;$E697),'Hoja de Trabajo para listado'!$DE$151:$DG$151,0)),0)+IFERROR(INDEX('Hoja de Trabajo para listado'!$CD$155:$DC$1048576,MATCH($A697,'Hoja de Trabajo para listado'!$CD$155:$CD$1048576,0),MATCH((CUADRO!F$4&amp;$E697),'Hoja de Trabajo para listado'!$CD$151:$DC$151,0)),0)</f>
        <v>0</v>
      </c>
      <c r="G697" s="241">
        <f ca="1">+IFERROR(INDEX('Hoja de Trabajo para listado'!$A$155:$Z$1048576,MATCH($A697,'Hoja de Trabajo para listado'!$A$155:$A$1048576,0),MATCH((CUADRO!G$4&amp;$E697),'Hoja de Trabajo para listado'!$A$151:$Z$151,0)),0)+IFERROR(INDEX('Hoja de Trabajo para listado'!$AB$155:$BA$1048576,MATCH($A697,'Hoja de Trabajo para listado'!$AB$155:$AB$1048576,0),MATCH((CUADRO!G$4&amp;$E697),'Hoja de Trabajo para listado'!$AB$151:$BA$151,0)),0)+IFERROR(INDEX('Hoja de Trabajo para listado'!$BC$155:$CB$1048576,MATCH($A697,'Hoja de Trabajo para listado'!$BC$155:$BC$1048576,0),MATCH((CUADRO!G$4&amp;$E697),'Hoja de Trabajo para listado'!$BC$151:$CB$151,0)),0)+IFERROR(INDEX('Hoja de Trabajo para listado'!$DE$153:$DG$274,MATCH($A697,'Hoja de Trabajo para listado'!$DE$153:$DE$1048576,0),MATCH((CUADRO!G$4&amp;$E697),'Hoja de Trabajo para listado'!$DE$151:$DG$151,0)),0)+IFERROR(INDEX('Hoja de Trabajo para listado'!$CD$155:$DC$1048576,MATCH($A697,'Hoja de Trabajo para listado'!$CD$155:$CD$1048576,0),MATCH((CUADRO!G$4&amp;$E697),'Hoja de Trabajo para listado'!$CD$151:$DC$151,0)),0)</f>
        <v>0</v>
      </c>
      <c r="H697" s="241">
        <f ca="1">+IFERROR(INDEX('Hoja de Trabajo para listado'!$A$155:$Z$1048576,MATCH($A697,'Hoja de Trabajo para listado'!$A$155:$A$1048576,0),MATCH((CUADRO!H$4&amp;$E697),'Hoja de Trabajo para listado'!$A$151:$Z$151,0)),0)+IFERROR(INDEX('Hoja de Trabajo para listado'!$AB$155:$BA$1048576,MATCH($A697,'Hoja de Trabajo para listado'!$AB$155:$AB$1048576,0),MATCH((CUADRO!H$4&amp;$E697),'Hoja de Trabajo para listado'!$AB$151:$BA$151,0)),0)+IFERROR(INDEX('Hoja de Trabajo para listado'!$BC$155:$CB$1048576,MATCH($A697,'Hoja de Trabajo para listado'!$BC$155:$BC$1048576,0),MATCH((CUADRO!H$4&amp;$E697),'Hoja de Trabajo para listado'!$BC$151:$CB$151,0)),0)+IFERROR(INDEX('Hoja de Trabajo para listado'!$DE$153:$DG$274,MATCH($A697,'Hoja de Trabajo para listado'!$DE$153:$DE$1048576,0),MATCH((CUADRO!H$4&amp;$E697),'Hoja de Trabajo para listado'!$DE$151:$DG$151,0)),0)+IFERROR(INDEX('Hoja de Trabajo para listado'!$CD$155:$DC$1048576,MATCH($A697,'Hoja de Trabajo para listado'!$CD$155:$CD$1048576,0),MATCH((CUADRO!H$4&amp;$E697),'Hoja de Trabajo para listado'!$CD$151:$DC$151,0)),0)</f>
        <v>0</v>
      </c>
      <c r="I697" s="241">
        <f ca="1">+IFERROR(INDEX('Hoja de Trabajo para listado'!$A$155:$Z$1048576,MATCH($A697,'Hoja de Trabajo para listado'!$A$155:$A$1048576,0),MATCH((CUADRO!I$4&amp;$E697),'Hoja de Trabajo para listado'!$A$151:$Z$151,0)),0)+IFERROR(INDEX('Hoja de Trabajo para listado'!$AB$155:$BA$1048576,MATCH($A697,'Hoja de Trabajo para listado'!$AB$155:$AB$1048576,0),MATCH((CUADRO!I$4&amp;$E697),'Hoja de Trabajo para listado'!$AB$151:$BA$151,0)),0)+IFERROR(INDEX('Hoja de Trabajo para listado'!$BC$155:$CB$1048576,MATCH($A697,'Hoja de Trabajo para listado'!$BC$155:$BC$1048576,0),MATCH((CUADRO!I$4&amp;$E697),'Hoja de Trabajo para listado'!$BC$151:$CB$151,0)),0)+IFERROR(INDEX('Hoja de Trabajo para listado'!$DE$153:$DG$274,MATCH($A697,'Hoja de Trabajo para listado'!$DE$153:$DE$1048576,0),MATCH((CUADRO!I$4&amp;$E697),'Hoja de Trabajo para listado'!$DE$151:$DG$151,0)),0)+IFERROR(INDEX('Hoja de Trabajo para listado'!$CD$155:$DC$1048576,MATCH($A697,'Hoja de Trabajo para listado'!$CD$155:$CD$1048576,0),MATCH((CUADRO!I$4&amp;$E697),'Hoja de Trabajo para listado'!$CD$151:$DC$151,0)),0)</f>
        <v>0</v>
      </c>
      <c r="J697" s="241">
        <f ca="1">+IFERROR(INDEX('Hoja de Trabajo para listado'!$A$155:$Z$1048576,MATCH($A697,'Hoja de Trabajo para listado'!$A$155:$A$1048576,0),MATCH((CUADRO!J$4&amp;$E697),'Hoja de Trabajo para listado'!$A$151:$Z$151,0)),0)+IFERROR(INDEX('Hoja de Trabajo para listado'!$AB$155:$BA$1048576,MATCH($A697,'Hoja de Trabajo para listado'!$AB$155:$AB$1048576,0),MATCH((CUADRO!J$4&amp;$E697),'Hoja de Trabajo para listado'!$AB$151:$BA$151,0)),0)+IFERROR(INDEX('Hoja de Trabajo para listado'!$BC$155:$CB$1048576,MATCH($A697,'Hoja de Trabajo para listado'!$BC$155:$BC$1048576,0),MATCH((CUADRO!J$4&amp;$E697),'Hoja de Trabajo para listado'!$BC$151:$CB$151,0)),0)+IFERROR(INDEX('Hoja de Trabajo para listado'!$DE$153:$DG$274,MATCH($A697,'Hoja de Trabajo para listado'!$DE$153:$DE$1048576,0),MATCH((CUADRO!J$4&amp;$E697),'Hoja de Trabajo para listado'!$DE$151:$DG$151,0)),0)+IFERROR(INDEX('Hoja de Trabajo para listado'!$CD$155:$DC$1048576,MATCH($A697,'Hoja de Trabajo para listado'!$CD$155:$CD$1048576,0),MATCH((CUADRO!J$4&amp;$E697),'Hoja de Trabajo para listado'!$CD$151:$DC$151,0)),0)</f>
        <v>0</v>
      </c>
      <c r="K697" s="241">
        <f ca="1">+IFERROR(INDEX('Hoja de Trabajo para listado'!$A$155:$Z$1048576,MATCH($A697,'Hoja de Trabajo para listado'!$A$155:$A$1048576,0),MATCH((CUADRO!K$4&amp;$E697),'Hoja de Trabajo para listado'!$A$151:$Z$151,0)),0)+IFERROR(INDEX('Hoja de Trabajo para listado'!$AB$155:$BA$1048576,MATCH($A697,'Hoja de Trabajo para listado'!$AB$155:$AB$1048576,0),MATCH((CUADRO!K$4&amp;$E697),'Hoja de Trabajo para listado'!$AB$151:$BA$151,0)),0)+IFERROR(INDEX('Hoja de Trabajo para listado'!$BC$155:$CB$1048576,MATCH($A697,'Hoja de Trabajo para listado'!$BC$155:$BC$1048576,0),MATCH((CUADRO!K$4&amp;$E697),'Hoja de Trabajo para listado'!$BC$151:$CB$151,0)),0)+IFERROR(INDEX('Hoja de Trabajo para listado'!$DE$153:$DG$274,MATCH($A697,'Hoja de Trabajo para listado'!$DE$153:$DE$1048576,0),MATCH((CUADRO!K$4&amp;$E697),'Hoja de Trabajo para listado'!$DE$151:$DG$151,0)),0)+IFERROR(INDEX('Hoja de Trabajo para listado'!$CD$155:$DC$1048576,MATCH($A697,'Hoja de Trabajo para listado'!$CD$155:$CD$1048576,0),MATCH((CUADRO!K$4&amp;$E697),'Hoja de Trabajo para listado'!$CD$151:$DC$151,0)),0)</f>
        <v>0</v>
      </c>
      <c r="L697" s="241">
        <f ca="1">+IFERROR(INDEX('Hoja de Trabajo para listado'!$A$155:$Z$1048576,MATCH($A697,'Hoja de Trabajo para listado'!$A$155:$A$1048576,0),MATCH((CUADRO!L$4&amp;$E697),'Hoja de Trabajo para listado'!$A$151:$Z$151,0)),0)+IFERROR(INDEX('Hoja de Trabajo para listado'!$AB$155:$BA$1048576,MATCH($A697,'Hoja de Trabajo para listado'!$AB$155:$AB$1048576,0),MATCH((CUADRO!L$4&amp;$E697),'Hoja de Trabajo para listado'!$AB$151:$BA$151,0)),0)+IFERROR(INDEX('Hoja de Trabajo para listado'!$BC$155:$CB$1048576,MATCH($A697,'Hoja de Trabajo para listado'!$BC$155:$BC$1048576,0),MATCH((CUADRO!L$4&amp;$E697),'Hoja de Trabajo para listado'!$BC$151:$CB$151,0)),0)+IFERROR(INDEX('Hoja de Trabajo para listado'!$DE$153:$DG$274,MATCH($A697,'Hoja de Trabajo para listado'!$DE$153:$DE$1048576,0),MATCH((CUADRO!L$4&amp;$E697),'Hoja de Trabajo para listado'!$DE$151:$DG$151,0)),0)+IFERROR(INDEX('Hoja de Trabajo para listado'!$CD$155:$DC$1048576,MATCH($A697,'Hoja de Trabajo para listado'!$CD$155:$CD$1048576,0),MATCH((CUADRO!L$4&amp;$E697),'Hoja de Trabajo para listado'!$CD$151:$DC$151,0)),0)</f>
        <v>0</v>
      </c>
      <c r="M697" s="241">
        <f ca="1">+IFERROR(INDEX('Hoja de Trabajo para listado'!$A$155:$Z$1048576,MATCH($A697,'Hoja de Trabajo para listado'!$A$155:$A$1048576,0),MATCH((CUADRO!M$4&amp;$E697),'Hoja de Trabajo para listado'!$A$151:$Z$151,0)),0)+IFERROR(INDEX('Hoja de Trabajo para listado'!$AB$155:$BA$1048576,MATCH($A697,'Hoja de Trabajo para listado'!$AB$155:$AB$1048576,0),MATCH((CUADRO!M$4&amp;$E697),'Hoja de Trabajo para listado'!$AB$151:$BA$151,0)),0)+IFERROR(INDEX('Hoja de Trabajo para listado'!$BC$155:$CB$1048576,MATCH($A697,'Hoja de Trabajo para listado'!$BC$155:$BC$1048576,0),MATCH((CUADRO!M$4&amp;$E697),'Hoja de Trabajo para listado'!$BC$151:$CB$151,0)),0)+IFERROR(INDEX('Hoja de Trabajo para listado'!$DE$153:$DG$274,MATCH($A697,'Hoja de Trabajo para listado'!$DE$153:$DE$1048576,0),MATCH((CUADRO!M$4&amp;$E697),'Hoja de Trabajo para listado'!$DE$151:$DG$151,0)),0)+IFERROR(INDEX('Hoja de Trabajo para listado'!$CD$155:$DC$1048576,MATCH($A697,'Hoja de Trabajo para listado'!$CD$155:$CD$1048576,0),MATCH((CUADRO!M$4&amp;$E697),'Hoja de Trabajo para listado'!$CD$151:$DC$151,0)),0)</f>
        <v>0</v>
      </c>
      <c r="N697" s="241">
        <f ca="1">+IFERROR(INDEX('Hoja de Trabajo para listado'!$A$155:$Z$1048576,MATCH($A697,'Hoja de Trabajo para listado'!$A$155:$A$1048576,0),MATCH((CUADRO!N$4&amp;$E697),'Hoja de Trabajo para listado'!$A$151:$Z$151,0)),0)+IFERROR(INDEX('Hoja de Trabajo para listado'!$AB$155:$BA$1048576,MATCH($A697,'Hoja de Trabajo para listado'!$AB$155:$AB$1048576,0),MATCH((CUADRO!N$4&amp;$E697),'Hoja de Trabajo para listado'!$AB$151:$BA$151,0)),0)+IFERROR(INDEX('Hoja de Trabajo para listado'!$BC$155:$CB$1048576,MATCH($A697,'Hoja de Trabajo para listado'!$BC$155:$BC$1048576,0),MATCH((CUADRO!N$4&amp;$E697),'Hoja de Trabajo para listado'!$BC$151:$CB$151,0)),0)+IFERROR(INDEX('Hoja de Trabajo para listado'!$DE$153:$DG$274,MATCH($A697,'Hoja de Trabajo para listado'!$DE$153:$DE$1048576,0),MATCH((CUADRO!N$4&amp;$E697),'Hoja de Trabajo para listado'!$DE$151:$DG$151,0)),0)+IFERROR(INDEX('Hoja de Trabajo para listado'!$CD$155:$DC$1048576,MATCH($A697,'Hoja de Trabajo para listado'!$CD$155:$CD$1048576,0),MATCH((CUADRO!N$4&amp;$E697),'Hoja de Trabajo para listado'!$CD$151:$DC$151,0)),0)</f>
        <v>0</v>
      </c>
      <c r="O697" s="241">
        <f ca="1">+IFERROR(INDEX('Hoja de Trabajo para listado'!$A$155:$Z$1048576,MATCH($A697,'Hoja de Trabajo para listado'!$A$155:$A$1048576,0),MATCH((CUADRO!O$4&amp;$E697),'Hoja de Trabajo para listado'!$A$151:$Z$151,0)),0)+IFERROR(INDEX('Hoja de Trabajo para listado'!$AB$155:$BA$1048576,MATCH($A697,'Hoja de Trabajo para listado'!$AB$155:$AB$1048576,0),MATCH((CUADRO!O$4&amp;$E697),'Hoja de Trabajo para listado'!$AB$151:$BA$151,0)),0)+IFERROR(INDEX('Hoja de Trabajo para listado'!$BC$155:$CB$1048576,MATCH($A697,'Hoja de Trabajo para listado'!$BC$155:$BC$1048576,0),MATCH((CUADRO!O$4&amp;$E697),'Hoja de Trabajo para listado'!$BC$151:$CB$151,0)),0)+IFERROR(INDEX('Hoja de Trabajo para listado'!$DE$153:$DG$274,MATCH($A697,'Hoja de Trabajo para listado'!$DE$153:$DE$1048576,0),MATCH((CUADRO!O$4&amp;$E697),'Hoja de Trabajo para listado'!$DE$151:$DG$151,0)),0)+IFERROR(INDEX('Hoja de Trabajo para listado'!$CD$155:$DC$1048576,MATCH($A697,'Hoja de Trabajo para listado'!$CD$155:$CD$1048576,0),MATCH((CUADRO!O$4&amp;$E697),'Hoja de Trabajo para listado'!$CD$151:$DC$151,0)),0)</f>
        <v>0</v>
      </c>
      <c r="P697" s="241">
        <f ca="1">+IFERROR(INDEX('Hoja de Trabajo para listado'!$A$155:$Z$1048576,MATCH($A697,'Hoja de Trabajo para listado'!$A$155:$A$1048576,0),MATCH((CUADRO!P$4&amp;$E697),'Hoja de Trabajo para listado'!$A$151:$Z$151,0)),0)+IFERROR(INDEX('Hoja de Trabajo para listado'!$AB$155:$BA$1048576,MATCH($A697,'Hoja de Trabajo para listado'!$AB$155:$AB$1048576,0),MATCH((CUADRO!P$4&amp;$E697),'Hoja de Trabajo para listado'!$AB$151:$BA$151,0)),0)+IFERROR(INDEX('Hoja de Trabajo para listado'!$BC$155:$CB$1048576,MATCH($A697,'Hoja de Trabajo para listado'!$BC$155:$BC$1048576,0),MATCH((CUADRO!P$4&amp;$E697),'Hoja de Trabajo para listado'!$BC$151:$CB$151,0)),0)+IFERROR(INDEX('Hoja de Trabajo para listado'!$DE$153:$DG$274,MATCH($A697,'Hoja de Trabajo para listado'!$DE$153:$DE$1048576,0),MATCH((CUADRO!P$4&amp;$E697),'Hoja de Trabajo para listado'!$DE$151:$DG$151,0)),0)+IFERROR(INDEX('Hoja de Trabajo para listado'!$CD$155:$DC$1048576,MATCH($A697,'Hoja de Trabajo para listado'!$CD$155:$CD$1048576,0),MATCH((CUADRO!P$4&amp;$E697),'Hoja de Trabajo para listado'!$CD$151:$DC$151,0)),0)</f>
        <v>0</v>
      </c>
      <c r="Q697" s="241">
        <f ca="1">+IFERROR(INDEX('Hoja de Trabajo para listado'!$A$155:$Z$1048576,MATCH($A697,'Hoja de Trabajo para listado'!$A$155:$A$1048576,0),MATCH((CUADRO!Q$4&amp;$E697),'Hoja de Trabajo para listado'!$A$151:$Z$151,0)),0)+IFERROR(INDEX('Hoja de Trabajo para listado'!$AB$155:$BA$1048576,MATCH($A697,'Hoja de Trabajo para listado'!$AB$155:$AB$1048576,0),MATCH((CUADRO!Q$4&amp;$E697),'Hoja de Trabajo para listado'!$AB$151:$BA$151,0)),0)+IFERROR(INDEX('Hoja de Trabajo para listado'!$BC$155:$CB$1048576,MATCH($A697,'Hoja de Trabajo para listado'!$BC$155:$BC$1048576,0),MATCH((CUADRO!Q$4&amp;$E697),'Hoja de Trabajo para listado'!$BC$151:$CB$151,0)),0)+IFERROR(INDEX('Hoja de Trabajo para listado'!$DE$153:$DG$274,MATCH($A697,'Hoja de Trabajo para listado'!$DE$153:$DE$1048576,0),MATCH((CUADRO!Q$4&amp;$E697),'Hoja de Trabajo para listado'!$DE$151:$DG$151,0)),0)+IFERROR(INDEX('Hoja de Trabajo para listado'!$CD$155:$DC$1048576,MATCH($A697,'Hoja de Trabajo para listado'!$CD$155:$CD$1048576,0),MATCH((CUADRO!Q$4&amp;$E697),'Hoja de Trabajo para listado'!$CD$151:$DC$151,0)),0)</f>
        <v>0</v>
      </c>
      <c r="R697" s="241">
        <f t="shared" ca="1" si="27"/>
        <v>0</v>
      </c>
      <c r="S697" s="247"/>
      <c r="T697" s="241">
        <f ca="1">+T698</f>
        <v>0</v>
      </c>
      <c r="U697" s="240">
        <f t="shared" si="28"/>
        <v>1</v>
      </c>
      <c r="V697" s="327" t="str">
        <f>+VLOOKUP(A697,bd_lista!$A$3:$E$592,5,FALSE)</f>
        <v>Gobiernos Autonomos Municipales</v>
      </c>
      <c r="W697" s="397" t="str">
        <f>+V697</f>
        <v>Gobiernos Autonomos Municipales</v>
      </c>
      <c r="X697" s="240">
        <f>+VLOOKUP(A697,[4]Sheet1!$A$13:$D$744,4,FALSE)</f>
        <v>0</v>
      </c>
      <c r="Y697" s="240" t="e">
        <f>+VLOOKUP(X697,bd_lista!$A$3:$C$592,3,FALSE)</f>
        <v>#N/A</v>
      </c>
      <c r="Z697" s="290">
        <f>+X697</f>
        <v>0</v>
      </c>
      <c r="AA697" s="291" t="e">
        <f>+Y697</f>
        <v>#N/A</v>
      </c>
    </row>
    <row r="698" spans="1:27" customFormat="1" ht="15" hidden="1" customHeight="1">
      <c r="A698" s="32">
        <v>1313</v>
      </c>
      <c r="B698" s="394"/>
      <c r="C698" s="245" t="str">
        <f>+VLOOKUP(A698,bd_lista!$A$3:$C$592,3,FALSE)</f>
        <v>Gobierno Autónomo Municipal de Colomi</v>
      </c>
      <c r="D698" s="396"/>
      <c r="E698" s="242" t="s">
        <v>1304</v>
      </c>
      <c r="F698" s="243">
        <f ca="1">+IFERROR(INDEX('Hoja de Trabajo para listado'!$A$155:$Z$1048576,MATCH($A698,'Hoja de Trabajo para listado'!$A$155:$A$1048576,0),MATCH((CUADRO!F$4&amp;$E698),'Hoja de Trabajo para listado'!$A$151:$Z$151,0)),0)+IFERROR(INDEX('Hoja de Trabajo para listado'!$AB$155:$BA$1048576,MATCH($A698,'Hoja de Trabajo para listado'!$AB$155:$AB$1048576,0),MATCH((CUADRO!F$4&amp;$E698),'Hoja de Trabajo para listado'!$AB$151:$BA$151,0)),0)+IFERROR(INDEX('Hoja de Trabajo para listado'!$BC$155:$CB$1048576,MATCH($A698,'Hoja de Trabajo para listado'!$BC$155:$BC$1048576,0),MATCH((CUADRO!F$4&amp;$E698),'Hoja de Trabajo para listado'!$BC$151:$CB$151,0)),0)+IFERROR(INDEX('Hoja de Trabajo para listado'!$DE$153:$DG$274,MATCH($A698,'Hoja de Trabajo para listado'!$DE$153:$DE$1048576,0),MATCH((CUADRO!F$4&amp;$E698),'Hoja de Trabajo para listado'!$DE$151:$DG$151,0)),0)+IFERROR(INDEX('Hoja de Trabajo para listado'!$CD$155:$DC$1048576,MATCH($A698,'Hoja de Trabajo para listado'!$CD$155:$CD$1048576,0),MATCH((CUADRO!F$4&amp;$E698),'Hoja de Trabajo para listado'!$CD$151:$DC$151,0)),0)</f>
        <v>0</v>
      </c>
      <c r="G698" s="243">
        <f ca="1">+IFERROR(INDEX('Hoja de Trabajo para listado'!$A$155:$Z$1048576,MATCH($A698,'Hoja de Trabajo para listado'!$A$155:$A$1048576,0),MATCH((CUADRO!G$4&amp;$E698),'Hoja de Trabajo para listado'!$A$151:$Z$151,0)),0)+IFERROR(INDEX('Hoja de Trabajo para listado'!$AB$155:$BA$1048576,MATCH($A698,'Hoja de Trabajo para listado'!$AB$155:$AB$1048576,0),MATCH((CUADRO!G$4&amp;$E698),'Hoja de Trabajo para listado'!$AB$151:$BA$151,0)),0)+IFERROR(INDEX('Hoja de Trabajo para listado'!$BC$155:$CB$1048576,MATCH($A698,'Hoja de Trabajo para listado'!$BC$155:$BC$1048576,0),MATCH((CUADRO!G$4&amp;$E698),'Hoja de Trabajo para listado'!$BC$151:$CB$151,0)),0)+IFERROR(INDEX('Hoja de Trabajo para listado'!$DE$153:$DG$274,MATCH($A698,'Hoja de Trabajo para listado'!$DE$153:$DE$1048576,0),MATCH((CUADRO!G$4&amp;$E698),'Hoja de Trabajo para listado'!$DE$151:$DG$151,0)),0)+IFERROR(INDEX('Hoja de Trabajo para listado'!$CD$155:$DC$1048576,MATCH($A698,'Hoja de Trabajo para listado'!$CD$155:$CD$1048576,0),MATCH((CUADRO!G$4&amp;$E698),'Hoja de Trabajo para listado'!$CD$151:$DC$151,0)),0)</f>
        <v>0</v>
      </c>
      <c r="H698" s="243">
        <f ca="1">+IFERROR(INDEX('Hoja de Trabajo para listado'!$A$155:$Z$1048576,MATCH($A698,'Hoja de Trabajo para listado'!$A$155:$A$1048576,0),MATCH((CUADRO!H$4&amp;$E698),'Hoja de Trabajo para listado'!$A$151:$Z$151,0)),0)+IFERROR(INDEX('Hoja de Trabajo para listado'!$AB$155:$BA$1048576,MATCH($A698,'Hoja de Trabajo para listado'!$AB$155:$AB$1048576,0),MATCH((CUADRO!H$4&amp;$E698),'Hoja de Trabajo para listado'!$AB$151:$BA$151,0)),0)+IFERROR(INDEX('Hoja de Trabajo para listado'!$BC$155:$CB$1048576,MATCH($A698,'Hoja de Trabajo para listado'!$BC$155:$BC$1048576,0),MATCH((CUADRO!H$4&amp;$E698),'Hoja de Trabajo para listado'!$BC$151:$CB$151,0)),0)+IFERROR(INDEX('Hoja de Trabajo para listado'!$DE$153:$DG$274,MATCH($A698,'Hoja de Trabajo para listado'!$DE$153:$DE$1048576,0),MATCH((CUADRO!H$4&amp;$E698),'Hoja de Trabajo para listado'!$DE$151:$DG$151,0)),0)+IFERROR(INDEX('Hoja de Trabajo para listado'!$CD$155:$DC$1048576,MATCH($A698,'Hoja de Trabajo para listado'!$CD$155:$CD$1048576,0),MATCH((CUADRO!H$4&amp;$E698),'Hoja de Trabajo para listado'!$CD$151:$DC$151,0)),0)</f>
        <v>0</v>
      </c>
      <c r="I698" s="243">
        <f ca="1">+IFERROR(INDEX('Hoja de Trabajo para listado'!$A$155:$Z$1048576,MATCH($A698,'Hoja de Trabajo para listado'!$A$155:$A$1048576,0),MATCH((CUADRO!I$4&amp;$E698),'Hoja de Trabajo para listado'!$A$151:$Z$151,0)),0)+IFERROR(INDEX('Hoja de Trabajo para listado'!$AB$155:$BA$1048576,MATCH($A698,'Hoja de Trabajo para listado'!$AB$155:$AB$1048576,0),MATCH((CUADRO!I$4&amp;$E698),'Hoja de Trabajo para listado'!$AB$151:$BA$151,0)),0)+IFERROR(INDEX('Hoja de Trabajo para listado'!$BC$155:$CB$1048576,MATCH($A698,'Hoja de Trabajo para listado'!$BC$155:$BC$1048576,0),MATCH((CUADRO!I$4&amp;$E698),'Hoja de Trabajo para listado'!$BC$151:$CB$151,0)),0)+IFERROR(INDEX('Hoja de Trabajo para listado'!$DE$153:$DG$274,MATCH($A698,'Hoja de Trabajo para listado'!$DE$153:$DE$1048576,0),MATCH((CUADRO!I$4&amp;$E698),'Hoja de Trabajo para listado'!$DE$151:$DG$151,0)),0)+IFERROR(INDEX('Hoja de Trabajo para listado'!$CD$155:$DC$1048576,MATCH($A698,'Hoja de Trabajo para listado'!$CD$155:$CD$1048576,0),MATCH((CUADRO!I$4&amp;$E698),'Hoja de Trabajo para listado'!$CD$151:$DC$151,0)),0)</f>
        <v>0</v>
      </c>
      <c r="J698" s="243">
        <f ca="1">+IFERROR(INDEX('Hoja de Trabajo para listado'!$A$155:$Z$1048576,MATCH($A698,'Hoja de Trabajo para listado'!$A$155:$A$1048576,0),MATCH((CUADRO!J$4&amp;$E698),'Hoja de Trabajo para listado'!$A$151:$Z$151,0)),0)+IFERROR(INDEX('Hoja de Trabajo para listado'!$AB$155:$BA$1048576,MATCH($A698,'Hoja de Trabajo para listado'!$AB$155:$AB$1048576,0),MATCH((CUADRO!J$4&amp;$E698),'Hoja de Trabajo para listado'!$AB$151:$BA$151,0)),0)+IFERROR(INDEX('Hoja de Trabajo para listado'!$BC$155:$CB$1048576,MATCH($A698,'Hoja de Trabajo para listado'!$BC$155:$BC$1048576,0),MATCH((CUADRO!J$4&amp;$E698),'Hoja de Trabajo para listado'!$BC$151:$CB$151,0)),0)+IFERROR(INDEX('Hoja de Trabajo para listado'!$DE$153:$DG$274,MATCH($A698,'Hoja de Trabajo para listado'!$DE$153:$DE$1048576,0),MATCH((CUADRO!J$4&amp;$E698),'Hoja de Trabajo para listado'!$DE$151:$DG$151,0)),0)+IFERROR(INDEX('Hoja de Trabajo para listado'!$CD$155:$DC$1048576,MATCH($A698,'Hoja de Trabajo para listado'!$CD$155:$CD$1048576,0),MATCH((CUADRO!J$4&amp;$E698),'Hoja de Trabajo para listado'!$CD$151:$DC$151,0)),0)</f>
        <v>0</v>
      </c>
      <c r="K698" s="243">
        <f ca="1">+IFERROR(INDEX('Hoja de Trabajo para listado'!$A$155:$Z$1048576,MATCH($A698,'Hoja de Trabajo para listado'!$A$155:$A$1048576,0),MATCH((CUADRO!K$4&amp;$E698),'Hoja de Trabajo para listado'!$A$151:$Z$151,0)),0)+IFERROR(INDEX('Hoja de Trabajo para listado'!$AB$155:$BA$1048576,MATCH($A698,'Hoja de Trabajo para listado'!$AB$155:$AB$1048576,0),MATCH((CUADRO!K$4&amp;$E698),'Hoja de Trabajo para listado'!$AB$151:$BA$151,0)),0)+IFERROR(INDEX('Hoja de Trabajo para listado'!$BC$155:$CB$1048576,MATCH($A698,'Hoja de Trabajo para listado'!$BC$155:$BC$1048576,0),MATCH((CUADRO!K$4&amp;$E698),'Hoja de Trabajo para listado'!$BC$151:$CB$151,0)),0)+IFERROR(INDEX('Hoja de Trabajo para listado'!$DE$153:$DG$274,MATCH($A698,'Hoja de Trabajo para listado'!$DE$153:$DE$1048576,0),MATCH((CUADRO!K$4&amp;$E698),'Hoja de Trabajo para listado'!$DE$151:$DG$151,0)),0)+IFERROR(INDEX('Hoja de Trabajo para listado'!$CD$155:$DC$1048576,MATCH($A698,'Hoja de Trabajo para listado'!$CD$155:$CD$1048576,0),MATCH((CUADRO!K$4&amp;$E698),'Hoja de Trabajo para listado'!$CD$151:$DC$151,0)),0)</f>
        <v>0</v>
      </c>
      <c r="L698" s="243">
        <f ca="1">+IFERROR(INDEX('Hoja de Trabajo para listado'!$A$155:$Z$1048576,MATCH($A698,'Hoja de Trabajo para listado'!$A$155:$A$1048576,0),MATCH((CUADRO!L$4&amp;$E698),'Hoja de Trabajo para listado'!$A$151:$Z$151,0)),0)+IFERROR(INDEX('Hoja de Trabajo para listado'!$AB$155:$BA$1048576,MATCH($A698,'Hoja de Trabajo para listado'!$AB$155:$AB$1048576,0),MATCH((CUADRO!L$4&amp;$E698),'Hoja de Trabajo para listado'!$AB$151:$BA$151,0)),0)+IFERROR(INDEX('Hoja de Trabajo para listado'!$BC$155:$CB$1048576,MATCH($A698,'Hoja de Trabajo para listado'!$BC$155:$BC$1048576,0),MATCH((CUADRO!L$4&amp;$E698),'Hoja de Trabajo para listado'!$BC$151:$CB$151,0)),0)+IFERROR(INDEX('Hoja de Trabajo para listado'!$DE$153:$DG$274,MATCH($A698,'Hoja de Trabajo para listado'!$DE$153:$DE$1048576,0),MATCH((CUADRO!L$4&amp;$E698),'Hoja de Trabajo para listado'!$DE$151:$DG$151,0)),0)+IFERROR(INDEX('Hoja de Trabajo para listado'!$CD$155:$DC$1048576,MATCH($A698,'Hoja de Trabajo para listado'!$CD$155:$CD$1048576,0),MATCH((CUADRO!L$4&amp;$E698),'Hoja de Trabajo para listado'!$CD$151:$DC$151,0)),0)</f>
        <v>0</v>
      </c>
      <c r="M698" s="243">
        <f ca="1">+IFERROR(INDEX('Hoja de Trabajo para listado'!$A$155:$Z$1048576,MATCH($A698,'Hoja de Trabajo para listado'!$A$155:$A$1048576,0),MATCH((CUADRO!M$4&amp;$E698),'Hoja de Trabajo para listado'!$A$151:$Z$151,0)),0)+IFERROR(INDEX('Hoja de Trabajo para listado'!$AB$155:$BA$1048576,MATCH($A698,'Hoja de Trabajo para listado'!$AB$155:$AB$1048576,0),MATCH((CUADRO!M$4&amp;$E698),'Hoja de Trabajo para listado'!$AB$151:$BA$151,0)),0)+IFERROR(INDEX('Hoja de Trabajo para listado'!$BC$155:$CB$1048576,MATCH($A698,'Hoja de Trabajo para listado'!$BC$155:$BC$1048576,0),MATCH((CUADRO!M$4&amp;$E698),'Hoja de Trabajo para listado'!$BC$151:$CB$151,0)),0)+IFERROR(INDEX('Hoja de Trabajo para listado'!$DE$153:$DG$274,MATCH($A698,'Hoja de Trabajo para listado'!$DE$153:$DE$1048576,0),MATCH((CUADRO!M$4&amp;$E698),'Hoja de Trabajo para listado'!$DE$151:$DG$151,0)),0)+IFERROR(INDEX('Hoja de Trabajo para listado'!$CD$155:$DC$1048576,MATCH($A698,'Hoja de Trabajo para listado'!$CD$155:$CD$1048576,0),MATCH((CUADRO!M$4&amp;$E698),'Hoja de Trabajo para listado'!$CD$151:$DC$151,0)),0)</f>
        <v>0</v>
      </c>
      <c r="N698" s="243">
        <f ca="1">+IFERROR(INDEX('Hoja de Trabajo para listado'!$A$155:$Z$1048576,MATCH($A698,'Hoja de Trabajo para listado'!$A$155:$A$1048576,0),MATCH((CUADRO!N$4&amp;$E698),'Hoja de Trabajo para listado'!$A$151:$Z$151,0)),0)+IFERROR(INDEX('Hoja de Trabajo para listado'!$AB$155:$BA$1048576,MATCH($A698,'Hoja de Trabajo para listado'!$AB$155:$AB$1048576,0),MATCH((CUADRO!N$4&amp;$E698),'Hoja de Trabajo para listado'!$AB$151:$BA$151,0)),0)+IFERROR(INDEX('Hoja de Trabajo para listado'!$BC$155:$CB$1048576,MATCH($A698,'Hoja de Trabajo para listado'!$BC$155:$BC$1048576,0),MATCH((CUADRO!N$4&amp;$E698),'Hoja de Trabajo para listado'!$BC$151:$CB$151,0)),0)+IFERROR(INDEX('Hoja de Trabajo para listado'!$DE$153:$DG$274,MATCH($A698,'Hoja de Trabajo para listado'!$DE$153:$DE$1048576,0),MATCH((CUADRO!N$4&amp;$E698),'Hoja de Trabajo para listado'!$DE$151:$DG$151,0)),0)+IFERROR(INDEX('Hoja de Trabajo para listado'!$CD$155:$DC$1048576,MATCH($A698,'Hoja de Trabajo para listado'!$CD$155:$CD$1048576,0),MATCH((CUADRO!N$4&amp;$E698),'Hoja de Trabajo para listado'!$CD$151:$DC$151,0)),0)</f>
        <v>0</v>
      </c>
      <c r="O698" s="243">
        <f ca="1">+IFERROR(INDEX('Hoja de Trabajo para listado'!$A$155:$Z$1048576,MATCH($A698,'Hoja de Trabajo para listado'!$A$155:$A$1048576,0),MATCH((CUADRO!O$4&amp;$E698),'Hoja de Trabajo para listado'!$A$151:$Z$151,0)),0)+IFERROR(INDEX('Hoja de Trabajo para listado'!$AB$155:$BA$1048576,MATCH($A698,'Hoja de Trabajo para listado'!$AB$155:$AB$1048576,0),MATCH((CUADRO!O$4&amp;$E698),'Hoja de Trabajo para listado'!$AB$151:$BA$151,0)),0)+IFERROR(INDEX('Hoja de Trabajo para listado'!$BC$155:$CB$1048576,MATCH($A698,'Hoja de Trabajo para listado'!$BC$155:$BC$1048576,0),MATCH((CUADRO!O$4&amp;$E698),'Hoja de Trabajo para listado'!$BC$151:$CB$151,0)),0)+IFERROR(INDEX('Hoja de Trabajo para listado'!$DE$153:$DG$274,MATCH($A698,'Hoja de Trabajo para listado'!$DE$153:$DE$1048576,0),MATCH((CUADRO!O$4&amp;$E698),'Hoja de Trabajo para listado'!$DE$151:$DG$151,0)),0)+IFERROR(INDEX('Hoja de Trabajo para listado'!$CD$155:$DC$1048576,MATCH($A698,'Hoja de Trabajo para listado'!$CD$155:$CD$1048576,0),MATCH((CUADRO!O$4&amp;$E698),'Hoja de Trabajo para listado'!$CD$151:$DC$151,0)),0)</f>
        <v>0</v>
      </c>
      <c r="P698" s="243">
        <f ca="1">+IFERROR(INDEX('Hoja de Trabajo para listado'!$A$155:$Z$1048576,MATCH($A698,'Hoja de Trabajo para listado'!$A$155:$A$1048576,0),MATCH((CUADRO!P$4&amp;$E698),'Hoja de Trabajo para listado'!$A$151:$Z$151,0)),0)+IFERROR(INDEX('Hoja de Trabajo para listado'!$AB$155:$BA$1048576,MATCH($A698,'Hoja de Trabajo para listado'!$AB$155:$AB$1048576,0),MATCH((CUADRO!P$4&amp;$E698),'Hoja de Trabajo para listado'!$AB$151:$BA$151,0)),0)+IFERROR(INDEX('Hoja de Trabajo para listado'!$BC$155:$CB$1048576,MATCH($A698,'Hoja de Trabajo para listado'!$BC$155:$BC$1048576,0),MATCH((CUADRO!P$4&amp;$E698),'Hoja de Trabajo para listado'!$BC$151:$CB$151,0)),0)+IFERROR(INDEX('Hoja de Trabajo para listado'!$DE$153:$DG$274,MATCH($A698,'Hoja de Trabajo para listado'!$DE$153:$DE$1048576,0),MATCH((CUADRO!P$4&amp;$E698),'Hoja de Trabajo para listado'!$DE$151:$DG$151,0)),0)+IFERROR(INDEX('Hoja de Trabajo para listado'!$CD$155:$DC$1048576,MATCH($A698,'Hoja de Trabajo para listado'!$CD$155:$CD$1048576,0),MATCH((CUADRO!P$4&amp;$E698),'Hoja de Trabajo para listado'!$CD$151:$DC$151,0)),0)</f>
        <v>0</v>
      </c>
      <c r="Q698" s="243">
        <f ca="1">+IFERROR(INDEX('Hoja de Trabajo para listado'!$A$155:$Z$1048576,MATCH($A698,'Hoja de Trabajo para listado'!$A$155:$A$1048576,0),MATCH((CUADRO!Q$4&amp;$E698),'Hoja de Trabajo para listado'!$A$151:$Z$151,0)),0)+IFERROR(INDEX('Hoja de Trabajo para listado'!$AB$155:$BA$1048576,MATCH($A698,'Hoja de Trabajo para listado'!$AB$155:$AB$1048576,0),MATCH((CUADRO!Q$4&amp;$E698),'Hoja de Trabajo para listado'!$AB$151:$BA$151,0)),0)+IFERROR(INDEX('Hoja de Trabajo para listado'!$BC$155:$CB$1048576,MATCH($A698,'Hoja de Trabajo para listado'!$BC$155:$BC$1048576,0),MATCH((CUADRO!Q$4&amp;$E698),'Hoja de Trabajo para listado'!$BC$151:$CB$151,0)),0)+IFERROR(INDEX('Hoja de Trabajo para listado'!$DE$153:$DG$274,MATCH($A698,'Hoja de Trabajo para listado'!$DE$153:$DE$1048576,0),MATCH((CUADRO!Q$4&amp;$E698),'Hoja de Trabajo para listado'!$DE$151:$DG$151,0)),0)+IFERROR(INDEX('Hoja de Trabajo para listado'!$CD$155:$DC$1048576,MATCH($A698,'Hoja de Trabajo para listado'!$CD$155:$CD$1048576,0),MATCH((CUADRO!Q$4&amp;$E698),'Hoja de Trabajo para listado'!$CD$151:$DC$151,0)),0)</f>
        <v>0</v>
      </c>
      <c r="R698" s="243">
        <f t="shared" ca="1" si="27"/>
        <v>0</v>
      </c>
      <c r="S698" s="247">
        <f ca="1">+R697+R698</f>
        <v>0</v>
      </c>
      <c r="T698" s="241">
        <f ca="1">+S698</f>
        <v>0</v>
      </c>
      <c r="U698" s="240">
        <f t="shared" si="28"/>
        <v>2</v>
      </c>
      <c r="V698" s="327" t="str">
        <f>+VLOOKUP(A698,bd_lista!$A$3:$E$592,5,FALSE)</f>
        <v>Gobiernos Autonomos Municipales</v>
      </c>
      <c r="W698" s="398"/>
      <c r="X698" s="240">
        <f>+VLOOKUP(A698,[4]Sheet1!$A$13:$D$744,4,FALSE)</f>
        <v>0</v>
      </c>
      <c r="Y698" s="240" t="e">
        <f>+VLOOKUP(X698,bd_lista!$A$3:$C$592,3,FALSE)</f>
        <v>#N/A</v>
      </c>
      <c r="Z698" s="288"/>
      <c r="AA698" s="289"/>
    </row>
    <row r="699" spans="1:27" customFormat="1" ht="15" hidden="1" customHeight="1">
      <c r="A699" s="32">
        <v>1314</v>
      </c>
      <c r="B699" s="393">
        <f>+A699</f>
        <v>1314</v>
      </c>
      <c r="C699" s="245" t="str">
        <f>+VLOOKUP(A699,bd_lista!$A$3:$C$592,3,FALSE)</f>
        <v>Gobierno Autónomo Municipal de Villa Tunari</v>
      </c>
      <c r="D699" s="395" t="str">
        <f>+C699</f>
        <v>Gobierno Autónomo Municipal de Villa Tunari</v>
      </c>
      <c r="E699" s="240" t="s">
        <v>1303</v>
      </c>
      <c r="F699" s="241">
        <f ca="1">+IFERROR(INDEX('Hoja de Trabajo para listado'!$A$155:$Z$1048576,MATCH($A699,'Hoja de Trabajo para listado'!$A$155:$A$1048576,0),MATCH((CUADRO!F$4&amp;$E699),'Hoja de Trabajo para listado'!$A$151:$Z$151,0)),0)+IFERROR(INDEX('Hoja de Trabajo para listado'!$AB$155:$BA$1048576,MATCH($A699,'Hoja de Trabajo para listado'!$AB$155:$AB$1048576,0),MATCH((CUADRO!F$4&amp;$E699),'Hoja de Trabajo para listado'!$AB$151:$BA$151,0)),0)+IFERROR(INDEX('Hoja de Trabajo para listado'!$BC$155:$CB$1048576,MATCH($A699,'Hoja de Trabajo para listado'!$BC$155:$BC$1048576,0),MATCH((CUADRO!F$4&amp;$E699),'Hoja de Trabajo para listado'!$BC$151:$CB$151,0)),0)+IFERROR(INDEX('Hoja de Trabajo para listado'!$DE$153:$DG$274,MATCH($A699,'Hoja de Trabajo para listado'!$DE$153:$DE$1048576,0),MATCH((CUADRO!F$4&amp;$E699),'Hoja de Trabajo para listado'!$DE$151:$DG$151,0)),0)+IFERROR(INDEX('Hoja de Trabajo para listado'!$CD$155:$DC$1048576,MATCH($A699,'Hoja de Trabajo para listado'!$CD$155:$CD$1048576,0),MATCH((CUADRO!F$4&amp;$E699),'Hoja de Trabajo para listado'!$CD$151:$DC$151,0)),0)</f>
        <v>0</v>
      </c>
      <c r="G699" s="241">
        <f ca="1">+IFERROR(INDEX('Hoja de Trabajo para listado'!$A$155:$Z$1048576,MATCH($A699,'Hoja de Trabajo para listado'!$A$155:$A$1048576,0),MATCH((CUADRO!G$4&amp;$E699),'Hoja de Trabajo para listado'!$A$151:$Z$151,0)),0)+IFERROR(INDEX('Hoja de Trabajo para listado'!$AB$155:$BA$1048576,MATCH($A699,'Hoja de Trabajo para listado'!$AB$155:$AB$1048576,0),MATCH((CUADRO!G$4&amp;$E699),'Hoja de Trabajo para listado'!$AB$151:$BA$151,0)),0)+IFERROR(INDEX('Hoja de Trabajo para listado'!$BC$155:$CB$1048576,MATCH($A699,'Hoja de Trabajo para listado'!$BC$155:$BC$1048576,0),MATCH((CUADRO!G$4&amp;$E699),'Hoja de Trabajo para listado'!$BC$151:$CB$151,0)),0)+IFERROR(INDEX('Hoja de Trabajo para listado'!$DE$153:$DG$274,MATCH($A699,'Hoja de Trabajo para listado'!$DE$153:$DE$1048576,0),MATCH((CUADRO!G$4&amp;$E699),'Hoja de Trabajo para listado'!$DE$151:$DG$151,0)),0)+IFERROR(INDEX('Hoja de Trabajo para listado'!$CD$155:$DC$1048576,MATCH($A699,'Hoja de Trabajo para listado'!$CD$155:$CD$1048576,0),MATCH((CUADRO!G$4&amp;$E699),'Hoja de Trabajo para listado'!$CD$151:$DC$151,0)),0)</f>
        <v>0</v>
      </c>
      <c r="H699" s="241">
        <f ca="1">+IFERROR(INDEX('Hoja de Trabajo para listado'!$A$155:$Z$1048576,MATCH($A699,'Hoja de Trabajo para listado'!$A$155:$A$1048576,0),MATCH((CUADRO!H$4&amp;$E699),'Hoja de Trabajo para listado'!$A$151:$Z$151,0)),0)+IFERROR(INDEX('Hoja de Trabajo para listado'!$AB$155:$BA$1048576,MATCH($A699,'Hoja de Trabajo para listado'!$AB$155:$AB$1048576,0),MATCH((CUADRO!H$4&amp;$E699),'Hoja de Trabajo para listado'!$AB$151:$BA$151,0)),0)+IFERROR(INDEX('Hoja de Trabajo para listado'!$BC$155:$CB$1048576,MATCH($A699,'Hoja de Trabajo para listado'!$BC$155:$BC$1048576,0),MATCH((CUADRO!H$4&amp;$E699),'Hoja de Trabajo para listado'!$BC$151:$CB$151,0)),0)+IFERROR(INDEX('Hoja de Trabajo para listado'!$DE$153:$DG$274,MATCH($A699,'Hoja de Trabajo para listado'!$DE$153:$DE$1048576,0),MATCH((CUADRO!H$4&amp;$E699),'Hoja de Trabajo para listado'!$DE$151:$DG$151,0)),0)+IFERROR(INDEX('Hoja de Trabajo para listado'!$CD$155:$DC$1048576,MATCH($A699,'Hoja de Trabajo para listado'!$CD$155:$CD$1048576,0),MATCH((CUADRO!H$4&amp;$E699),'Hoja de Trabajo para listado'!$CD$151:$DC$151,0)),0)</f>
        <v>0</v>
      </c>
      <c r="I699" s="241">
        <f ca="1">+IFERROR(INDEX('Hoja de Trabajo para listado'!$A$155:$Z$1048576,MATCH($A699,'Hoja de Trabajo para listado'!$A$155:$A$1048576,0),MATCH((CUADRO!I$4&amp;$E699),'Hoja de Trabajo para listado'!$A$151:$Z$151,0)),0)+IFERROR(INDEX('Hoja de Trabajo para listado'!$AB$155:$BA$1048576,MATCH($A699,'Hoja de Trabajo para listado'!$AB$155:$AB$1048576,0),MATCH((CUADRO!I$4&amp;$E699),'Hoja de Trabajo para listado'!$AB$151:$BA$151,0)),0)+IFERROR(INDEX('Hoja de Trabajo para listado'!$BC$155:$CB$1048576,MATCH($A699,'Hoja de Trabajo para listado'!$BC$155:$BC$1048576,0),MATCH((CUADRO!I$4&amp;$E699),'Hoja de Trabajo para listado'!$BC$151:$CB$151,0)),0)+IFERROR(INDEX('Hoja de Trabajo para listado'!$DE$153:$DG$274,MATCH($A699,'Hoja de Trabajo para listado'!$DE$153:$DE$1048576,0),MATCH((CUADRO!I$4&amp;$E699),'Hoja de Trabajo para listado'!$DE$151:$DG$151,0)),0)+IFERROR(INDEX('Hoja de Trabajo para listado'!$CD$155:$DC$1048576,MATCH($A699,'Hoja de Trabajo para listado'!$CD$155:$CD$1048576,0),MATCH((CUADRO!I$4&amp;$E699),'Hoja de Trabajo para listado'!$CD$151:$DC$151,0)),0)</f>
        <v>0</v>
      </c>
      <c r="J699" s="241">
        <f ca="1">+IFERROR(INDEX('Hoja de Trabajo para listado'!$A$155:$Z$1048576,MATCH($A699,'Hoja de Trabajo para listado'!$A$155:$A$1048576,0),MATCH((CUADRO!J$4&amp;$E699),'Hoja de Trabajo para listado'!$A$151:$Z$151,0)),0)+IFERROR(INDEX('Hoja de Trabajo para listado'!$AB$155:$BA$1048576,MATCH($A699,'Hoja de Trabajo para listado'!$AB$155:$AB$1048576,0),MATCH((CUADRO!J$4&amp;$E699),'Hoja de Trabajo para listado'!$AB$151:$BA$151,0)),0)+IFERROR(INDEX('Hoja de Trabajo para listado'!$BC$155:$CB$1048576,MATCH($A699,'Hoja de Trabajo para listado'!$BC$155:$BC$1048576,0),MATCH((CUADRO!J$4&amp;$E699),'Hoja de Trabajo para listado'!$BC$151:$CB$151,0)),0)+IFERROR(INDEX('Hoja de Trabajo para listado'!$DE$153:$DG$274,MATCH($A699,'Hoja de Trabajo para listado'!$DE$153:$DE$1048576,0),MATCH((CUADRO!J$4&amp;$E699),'Hoja de Trabajo para listado'!$DE$151:$DG$151,0)),0)+IFERROR(INDEX('Hoja de Trabajo para listado'!$CD$155:$DC$1048576,MATCH($A699,'Hoja de Trabajo para listado'!$CD$155:$CD$1048576,0),MATCH((CUADRO!J$4&amp;$E699),'Hoja de Trabajo para listado'!$CD$151:$DC$151,0)),0)</f>
        <v>0</v>
      </c>
      <c r="K699" s="241">
        <f ca="1">+IFERROR(INDEX('Hoja de Trabajo para listado'!$A$155:$Z$1048576,MATCH($A699,'Hoja de Trabajo para listado'!$A$155:$A$1048576,0),MATCH((CUADRO!K$4&amp;$E699),'Hoja de Trabajo para listado'!$A$151:$Z$151,0)),0)+IFERROR(INDEX('Hoja de Trabajo para listado'!$AB$155:$BA$1048576,MATCH($A699,'Hoja de Trabajo para listado'!$AB$155:$AB$1048576,0),MATCH((CUADRO!K$4&amp;$E699),'Hoja de Trabajo para listado'!$AB$151:$BA$151,0)),0)+IFERROR(INDEX('Hoja de Trabajo para listado'!$BC$155:$CB$1048576,MATCH($A699,'Hoja de Trabajo para listado'!$BC$155:$BC$1048576,0),MATCH((CUADRO!K$4&amp;$E699),'Hoja de Trabajo para listado'!$BC$151:$CB$151,0)),0)+IFERROR(INDEX('Hoja de Trabajo para listado'!$DE$153:$DG$274,MATCH($A699,'Hoja de Trabajo para listado'!$DE$153:$DE$1048576,0),MATCH((CUADRO!K$4&amp;$E699),'Hoja de Trabajo para listado'!$DE$151:$DG$151,0)),0)+IFERROR(INDEX('Hoja de Trabajo para listado'!$CD$155:$DC$1048576,MATCH($A699,'Hoja de Trabajo para listado'!$CD$155:$CD$1048576,0),MATCH((CUADRO!K$4&amp;$E699),'Hoja de Trabajo para listado'!$CD$151:$DC$151,0)),0)</f>
        <v>0</v>
      </c>
      <c r="L699" s="241">
        <f ca="1">+IFERROR(INDEX('Hoja de Trabajo para listado'!$A$155:$Z$1048576,MATCH($A699,'Hoja de Trabajo para listado'!$A$155:$A$1048576,0),MATCH((CUADRO!L$4&amp;$E699),'Hoja de Trabajo para listado'!$A$151:$Z$151,0)),0)+IFERROR(INDEX('Hoja de Trabajo para listado'!$AB$155:$BA$1048576,MATCH($A699,'Hoja de Trabajo para listado'!$AB$155:$AB$1048576,0),MATCH((CUADRO!L$4&amp;$E699),'Hoja de Trabajo para listado'!$AB$151:$BA$151,0)),0)+IFERROR(INDEX('Hoja de Trabajo para listado'!$BC$155:$CB$1048576,MATCH($A699,'Hoja de Trabajo para listado'!$BC$155:$BC$1048576,0),MATCH((CUADRO!L$4&amp;$E699),'Hoja de Trabajo para listado'!$BC$151:$CB$151,0)),0)+IFERROR(INDEX('Hoja de Trabajo para listado'!$DE$153:$DG$274,MATCH($A699,'Hoja de Trabajo para listado'!$DE$153:$DE$1048576,0),MATCH((CUADRO!L$4&amp;$E699),'Hoja de Trabajo para listado'!$DE$151:$DG$151,0)),0)+IFERROR(INDEX('Hoja de Trabajo para listado'!$CD$155:$DC$1048576,MATCH($A699,'Hoja de Trabajo para listado'!$CD$155:$CD$1048576,0),MATCH((CUADRO!L$4&amp;$E699),'Hoja de Trabajo para listado'!$CD$151:$DC$151,0)),0)</f>
        <v>0</v>
      </c>
      <c r="M699" s="241">
        <f ca="1">+IFERROR(INDEX('Hoja de Trabajo para listado'!$A$155:$Z$1048576,MATCH($A699,'Hoja de Trabajo para listado'!$A$155:$A$1048576,0),MATCH((CUADRO!M$4&amp;$E699),'Hoja de Trabajo para listado'!$A$151:$Z$151,0)),0)+IFERROR(INDEX('Hoja de Trabajo para listado'!$AB$155:$BA$1048576,MATCH($A699,'Hoja de Trabajo para listado'!$AB$155:$AB$1048576,0),MATCH((CUADRO!M$4&amp;$E699),'Hoja de Trabajo para listado'!$AB$151:$BA$151,0)),0)+IFERROR(INDEX('Hoja de Trabajo para listado'!$BC$155:$CB$1048576,MATCH($A699,'Hoja de Trabajo para listado'!$BC$155:$BC$1048576,0),MATCH((CUADRO!M$4&amp;$E699),'Hoja de Trabajo para listado'!$BC$151:$CB$151,0)),0)+IFERROR(INDEX('Hoja de Trabajo para listado'!$DE$153:$DG$274,MATCH($A699,'Hoja de Trabajo para listado'!$DE$153:$DE$1048576,0),MATCH((CUADRO!M$4&amp;$E699),'Hoja de Trabajo para listado'!$DE$151:$DG$151,0)),0)+IFERROR(INDEX('Hoja de Trabajo para listado'!$CD$155:$DC$1048576,MATCH($A699,'Hoja de Trabajo para listado'!$CD$155:$CD$1048576,0),MATCH((CUADRO!M$4&amp;$E699),'Hoja de Trabajo para listado'!$CD$151:$DC$151,0)),0)</f>
        <v>0</v>
      </c>
      <c r="N699" s="241">
        <f ca="1">+IFERROR(INDEX('Hoja de Trabajo para listado'!$A$155:$Z$1048576,MATCH($A699,'Hoja de Trabajo para listado'!$A$155:$A$1048576,0),MATCH((CUADRO!N$4&amp;$E699),'Hoja de Trabajo para listado'!$A$151:$Z$151,0)),0)+IFERROR(INDEX('Hoja de Trabajo para listado'!$AB$155:$BA$1048576,MATCH($A699,'Hoja de Trabajo para listado'!$AB$155:$AB$1048576,0),MATCH((CUADRO!N$4&amp;$E699),'Hoja de Trabajo para listado'!$AB$151:$BA$151,0)),0)+IFERROR(INDEX('Hoja de Trabajo para listado'!$BC$155:$CB$1048576,MATCH($A699,'Hoja de Trabajo para listado'!$BC$155:$BC$1048576,0),MATCH((CUADRO!N$4&amp;$E699),'Hoja de Trabajo para listado'!$BC$151:$CB$151,0)),0)+IFERROR(INDEX('Hoja de Trabajo para listado'!$DE$153:$DG$274,MATCH($A699,'Hoja de Trabajo para listado'!$DE$153:$DE$1048576,0),MATCH((CUADRO!N$4&amp;$E699),'Hoja de Trabajo para listado'!$DE$151:$DG$151,0)),0)+IFERROR(INDEX('Hoja de Trabajo para listado'!$CD$155:$DC$1048576,MATCH($A699,'Hoja de Trabajo para listado'!$CD$155:$CD$1048576,0),MATCH((CUADRO!N$4&amp;$E699),'Hoja de Trabajo para listado'!$CD$151:$DC$151,0)),0)</f>
        <v>0</v>
      </c>
      <c r="O699" s="241">
        <f ca="1">+IFERROR(INDEX('Hoja de Trabajo para listado'!$A$155:$Z$1048576,MATCH($A699,'Hoja de Trabajo para listado'!$A$155:$A$1048576,0),MATCH((CUADRO!O$4&amp;$E699),'Hoja de Trabajo para listado'!$A$151:$Z$151,0)),0)+IFERROR(INDEX('Hoja de Trabajo para listado'!$AB$155:$BA$1048576,MATCH($A699,'Hoja de Trabajo para listado'!$AB$155:$AB$1048576,0),MATCH((CUADRO!O$4&amp;$E699),'Hoja de Trabajo para listado'!$AB$151:$BA$151,0)),0)+IFERROR(INDEX('Hoja de Trabajo para listado'!$BC$155:$CB$1048576,MATCH($A699,'Hoja de Trabajo para listado'!$BC$155:$BC$1048576,0),MATCH((CUADRO!O$4&amp;$E699),'Hoja de Trabajo para listado'!$BC$151:$CB$151,0)),0)+IFERROR(INDEX('Hoja de Trabajo para listado'!$DE$153:$DG$274,MATCH($A699,'Hoja de Trabajo para listado'!$DE$153:$DE$1048576,0),MATCH((CUADRO!O$4&amp;$E699),'Hoja de Trabajo para listado'!$DE$151:$DG$151,0)),0)+IFERROR(INDEX('Hoja de Trabajo para listado'!$CD$155:$DC$1048576,MATCH($A699,'Hoja de Trabajo para listado'!$CD$155:$CD$1048576,0),MATCH((CUADRO!O$4&amp;$E699),'Hoja de Trabajo para listado'!$CD$151:$DC$151,0)),0)</f>
        <v>0</v>
      </c>
      <c r="P699" s="241">
        <f ca="1">+IFERROR(INDEX('Hoja de Trabajo para listado'!$A$155:$Z$1048576,MATCH($A699,'Hoja de Trabajo para listado'!$A$155:$A$1048576,0),MATCH((CUADRO!P$4&amp;$E699),'Hoja de Trabajo para listado'!$A$151:$Z$151,0)),0)+IFERROR(INDEX('Hoja de Trabajo para listado'!$AB$155:$BA$1048576,MATCH($A699,'Hoja de Trabajo para listado'!$AB$155:$AB$1048576,0),MATCH((CUADRO!P$4&amp;$E699),'Hoja de Trabajo para listado'!$AB$151:$BA$151,0)),0)+IFERROR(INDEX('Hoja de Trabajo para listado'!$BC$155:$CB$1048576,MATCH($A699,'Hoja de Trabajo para listado'!$BC$155:$BC$1048576,0),MATCH((CUADRO!P$4&amp;$E699),'Hoja de Trabajo para listado'!$BC$151:$CB$151,0)),0)+IFERROR(INDEX('Hoja de Trabajo para listado'!$DE$153:$DG$274,MATCH($A699,'Hoja de Trabajo para listado'!$DE$153:$DE$1048576,0),MATCH((CUADRO!P$4&amp;$E699),'Hoja de Trabajo para listado'!$DE$151:$DG$151,0)),0)+IFERROR(INDEX('Hoja de Trabajo para listado'!$CD$155:$DC$1048576,MATCH($A699,'Hoja de Trabajo para listado'!$CD$155:$CD$1048576,0),MATCH((CUADRO!P$4&amp;$E699),'Hoja de Trabajo para listado'!$CD$151:$DC$151,0)),0)</f>
        <v>0</v>
      </c>
      <c r="Q699" s="241">
        <f ca="1">+IFERROR(INDEX('Hoja de Trabajo para listado'!$A$155:$Z$1048576,MATCH($A699,'Hoja de Trabajo para listado'!$A$155:$A$1048576,0),MATCH((CUADRO!Q$4&amp;$E699),'Hoja de Trabajo para listado'!$A$151:$Z$151,0)),0)+IFERROR(INDEX('Hoja de Trabajo para listado'!$AB$155:$BA$1048576,MATCH($A699,'Hoja de Trabajo para listado'!$AB$155:$AB$1048576,0),MATCH((CUADRO!Q$4&amp;$E699),'Hoja de Trabajo para listado'!$AB$151:$BA$151,0)),0)+IFERROR(INDEX('Hoja de Trabajo para listado'!$BC$155:$CB$1048576,MATCH($A699,'Hoja de Trabajo para listado'!$BC$155:$BC$1048576,0),MATCH((CUADRO!Q$4&amp;$E699),'Hoja de Trabajo para listado'!$BC$151:$CB$151,0)),0)+IFERROR(INDEX('Hoja de Trabajo para listado'!$DE$153:$DG$274,MATCH($A699,'Hoja de Trabajo para listado'!$DE$153:$DE$1048576,0),MATCH((CUADRO!Q$4&amp;$E699),'Hoja de Trabajo para listado'!$DE$151:$DG$151,0)),0)+IFERROR(INDEX('Hoja de Trabajo para listado'!$CD$155:$DC$1048576,MATCH($A699,'Hoja de Trabajo para listado'!$CD$155:$CD$1048576,0),MATCH((CUADRO!Q$4&amp;$E699),'Hoja de Trabajo para listado'!$CD$151:$DC$151,0)),0)</f>
        <v>0</v>
      </c>
      <c r="R699" s="241">
        <f t="shared" ca="1" si="27"/>
        <v>0</v>
      </c>
      <c r="S699" s="247"/>
      <c r="T699" s="241">
        <f ca="1">+T700</f>
        <v>0</v>
      </c>
      <c r="U699" s="240">
        <f t="shared" si="28"/>
        <v>1</v>
      </c>
      <c r="V699" s="327" t="str">
        <f>+VLOOKUP(A699,bd_lista!$A$3:$E$592,5,FALSE)</f>
        <v>Gobiernos Autonomos Municipales</v>
      </c>
      <c r="W699" s="397" t="str">
        <f>+V699</f>
        <v>Gobiernos Autonomos Municipales</v>
      </c>
      <c r="X699" s="240">
        <f>+VLOOKUP(A699,[4]Sheet1!$A$13:$D$744,4,FALSE)</f>
        <v>0</v>
      </c>
      <c r="Y699" s="240" t="e">
        <f>+VLOOKUP(X699,bd_lista!$A$3:$C$592,3,FALSE)</f>
        <v>#N/A</v>
      </c>
      <c r="Z699" s="290">
        <f>+X699</f>
        <v>0</v>
      </c>
      <c r="AA699" s="291" t="e">
        <f>+Y699</f>
        <v>#N/A</v>
      </c>
    </row>
    <row r="700" spans="1:27" customFormat="1" ht="15" hidden="1" customHeight="1">
      <c r="A700" s="32">
        <v>1314</v>
      </c>
      <c r="B700" s="394"/>
      <c r="C700" s="245" t="str">
        <f>+VLOOKUP(A700,bd_lista!$A$3:$C$592,3,FALSE)</f>
        <v>Gobierno Autónomo Municipal de Villa Tunari</v>
      </c>
      <c r="D700" s="396"/>
      <c r="E700" s="242" t="s">
        <v>1304</v>
      </c>
      <c r="F700" s="241">
        <f ca="1">+IFERROR(INDEX('Hoja de Trabajo para listado'!$A$155:$Z$1048576,MATCH($A700,'Hoja de Trabajo para listado'!$A$155:$A$1048576,0),MATCH((CUADRO!F$4&amp;$E700),'Hoja de Trabajo para listado'!$A$151:$Z$151,0)),0)+IFERROR(INDEX('Hoja de Trabajo para listado'!$AB$155:$BA$1048576,MATCH($A700,'Hoja de Trabajo para listado'!$AB$155:$AB$1048576,0),MATCH((CUADRO!F$4&amp;$E700),'Hoja de Trabajo para listado'!$AB$151:$BA$151,0)),0)+IFERROR(INDEX('Hoja de Trabajo para listado'!$BC$155:$CB$1048576,MATCH($A700,'Hoja de Trabajo para listado'!$BC$155:$BC$1048576,0),MATCH((CUADRO!F$4&amp;$E700),'Hoja de Trabajo para listado'!$BC$151:$CB$151,0)),0)+IFERROR(INDEX('Hoja de Trabajo para listado'!$DE$153:$DG$274,MATCH($A700,'Hoja de Trabajo para listado'!$DE$153:$DE$1048576,0),MATCH((CUADRO!F$4&amp;$E700),'Hoja de Trabajo para listado'!$DE$151:$DG$151,0)),0)+IFERROR(INDEX('Hoja de Trabajo para listado'!$CD$155:$DC$1048576,MATCH($A700,'Hoja de Trabajo para listado'!$CD$155:$CD$1048576,0),MATCH((CUADRO!F$4&amp;$E700),'Hoja de Trabajo para listado'!$CD$151:$DC$151,0)),0)</f>
        <v>0</v>
      </c>
      <c r="G700" s="241">
        <f ca="1">+IFERROR(INDEX('Hoja de Trabajo para listado'!$A$155:$Z$1048576,MATCH($A700,'Hoja de Trabajo para listado'!$A$155:$A$1048576,0),MATCH((CUADRO!G$4&amp;$E700),'Hoja de Trabajo para listado'!$A$151:$Z$151,0)),0)+IFERROR(INDEX('Hoja de Trabajo para listado'!$AB$155:$BA$1048576,MATCH($A700,'Hoja de Trabajo para listado'!$AB$155:$AB$1048576,0),MATCH((CUADRO!G$4&amp;$E700),'Hoja de Trabajo para listado'!$AB$151:$BA$151,0)),0)+IFERROR(INDEX('Hoja de Trabajo para listado'!$BC$155:$CB$1048576,MATCH($A700,'Hoja de Trabajo para listado'!$BC$155:$BC$1048576,0),MATCH((CUADRO!G$4&amp;$E700),'Hoja de Trabajo para listado'!$BC$151:$CB$151,0)),0)+IFERROR(INDEX('Hoja de Trabajo para listado'!$DE$153:$DG$274,MATCH($A700,'Hoja de Trabajo para listado'!$DE$153:$DE$1048576,0),MATCH((CUADRO!G$4&amp;$E700),'Hoja de Trabajo para listado'!$DE$151:$DG$151,0)),0)+IFERROR(INDEX('Hoja de Trabajo para listado'!$CD$155:$DC$1048576,MATCH($A700,'Hoja de Trabajo para listado'!$CD$155:$CD$1048576,0),MATCH((CUADRO!G$4&amp;$E700),'Hoja de Trabajo para listado'!$CD$151:$DC$151,0)),0)</f>
        <v>0</v>
      </c>
      <c r="H700" s="241">
        <f ca="1">+IFERROR(INDEX('Hoja de Trabajo para listado'!$A$155:$Z$1048576,MATCH($A700,'Hoja de Trabajo para listado'!$A$155:$A$1048576,0),MATCH((CUADRO!H$4&amp;$E700),'Hoja de Trabajo para listado'!$A$151:$Z$151,0)),0)+IFERROR(INDEX('Hoja de Trabajo para listado'!$AB$155:$BA$1048576,MATCH($A700,'Hoja de Trabajo para listado'!$AB$155:$AB$1048576,0),MATCH((CUADRO!H$4&amp;$E700),'Hoja de Trabajo para listado'!$AB$151:$BA$151,0)),0)+IFERROR(INDEX('Hoja de Trabajo para listado'!$BC$155:$CB$1048576,MATCH($A700,'Hoja de Trabajo para listado'!$BC$155:$BC$1048576,0),MATCH((CUADRO!H$4&amp;$E700),'Hoja de Trabajo para listado'!$BC$151:$CB$151,0)),0)+IFERROR(INDEX('Hoja de Trabajo para listado'!$DE$153:$DG$274,MATCH($A700,'Hoja de Trabajo para listado'!$DE$153:$DE$1048576,0),MATCH((CUADRO!H$4&amp;$E700),'Hoja de Trabajo para listado'!$DE$151:$DG$151,0)),0)+IFERROR(INDEX('Hoja de Trabajo para listado'!$CD$155:$DC$1048576,MATCH($A700,'Hoja de Trabajo para listado'!$CD$155:$CD$1048576,0),MATCH((CUADRO!H$4&amp;$E700),'Hoja de Trabajo para listado'!$CD$151:$DC$151,0)),0)</f>
        <v>0</v>
      </c>
      <c r="I700" s="241">
        <f ca="1">+IFERROR(INDEX('Hoja de Trabajo para listado'!$A$155:$Z$1048576,MATCH($A700,'Hoja de Trabajo para listado'!$A$155:$A$1048576,0),MATCH((CUADRO!I$4&amp;$E700),'Hoja de Trabajo para listado'!$A$151:$Z$151,0)),0)+IFERROR(INDEX('Hoja de Trabajo para listado'!$AB$155:$BA$1048576,MATCH($A700,'Hoja de Trabajo para listado'!$AB$155:$AB$1048576,0),MATCH((CUADRO!I$4&amp;$E700),'Hoja de Trabajo para listado'!$AB$151:$BA$151,0)),0)+IFERROR(INDEX('Hoja de Trabajo para listado'!$BC$155:$CB$1048576,MATCH($A700,'Hoja de Trabajo para listado'!$BC$155:$BC$1048576,0),MATCH((CUADRO!I$4&amp;$E700),'Hoja de Trabajo para listado'!$BC$151:$CB$151,0)),0)+IFERROR(INDEX('Hoja de Trabajo para listado'!$DE$153:$DG$274,MATCH($A700,'Hoja de Trabajo para listado'!$DE$153:$DE$1048576,0),MATCH((CUADRO!I$4&amp;$E700),'Hoja de Trabajo para listado'!$DE$151:$DG$151,0)),0)+IFERROR(INDEX('Hoja de Trabajo para listado'!$CD$155:$DC$1048576,MATCH($A700,'Hoja de Trabajo para listado'!$CD$155:$CD$1048576,0),MATCH((CUADRO!I$4&amp;$E700),'Hoja de Trabajo para listado'!$CD$151:$DC$151,0)),0)</f>
        <v>0</v>
      </c>
      <c r="J700" s="241">
        <f ca="1">+IFERROR(INDEX('Hoja de Trabajo para listado'!$A$155:$Z$1048576,MATCH($A700,'Hoja de Trabajo para listado'!$A$155:$A$1048576,0),MATCH((CUADRO!J$4&amp;$E700),'Hoja de Trabajo para listado'!$A$151:$Z$151,0)),0)+IFERROR(INDEX('Hoja de Trabajo para listado'!$AB$155:$BA$1048576,MATCH($A700,'Hoja de Trabajo para listado'!$AB$155:$AB$1048576,0),MATCH((CUADRO!J$4&amp;$E700),'Hoja de Trabajo para listado'!$AB$151:$BA$151,0)),0)+IFERROR(INDEX('Hoja de Trabajo para listado'!$BC$155:$CB$1048576,MATCH($A700,'Hoja de Trabajo para listado'!$BC$155:$BC$1048576,0),MATCH((CUADRO!J$4&amp;$E700),'Hoja de Trabajo para listado'!$BC$151:$CB$151,0)),0)+IFERROR(INDEX('Hoja de Trabajo para listado'!$DE$153:$DG$274,MATCH($A700,'Hoja de Trabajo para listado'!$DE$153:$DE$1048576,0),MATCH((CUADRO!J$4&amp;$E700),'Hoja de Trabajo para listado'!$DE$151:$DG$151,0)),0)+IFERROR(INDEX('Hoja de Trabajo para listado'!$CD$155:$DC$1048576,MATCH($A700,'Hoja de Trabajo para listado'!$CD$155:$CD$1048576,0),MATCH((CUADRO!J$4&amp;$E700),'Hoja de Trabajo para listado'!$CD$151:$DC$151,0)),0)</f>
        <v>0</v>
      </c>
      <c r="K700" s="241">
        <f ca="1">+IFERROR(INDEX('Hoja de Trabajo para listado'!$A$155:$Z$1048576,MATCH($A700,'Hoja de Trabajo para listado'!$A$155:$A$1048576,0),MATCH((CUADRO!K$4&amp;$E700),'Hoja de Trabajo para listado'!$A$151:$Z$151,0)),0)+IFERROR(INDEX('Hoja de Trabajo para listado'!$AB$155:$BA$1048576,MATCH($A700,'Hoja de Trabajo para listado'!$AB$155:$AB$1048576,0),MATCH((CUADRO!K$4&amp;$E700),'Hoja de Trabajo para listado'!$AB$151:$BA$151,0)),0)+IFERROR(INDEX('Hoja de Trabajo para listado'!$BC$155:$CB$1048576,MATCH($A700,'Hoja de Trabajo para listado'!$BC$155:$BC$1048576,0),MATCH((CUADRO!K$4&amp;$E700),'Hoja de Trabajo para listado'!$BC$151:$CB$151,0)),0)+IFERROR(INDEX('Hoja de Trabajo para listado'!$DE$153:$DG$274,MATCH($A700,'Hoja de Trabajo para listado'!$DE$153:$DE$1048576,0),MATCH((CUADRO!K$4&amp;$E700),'Hoja de Trabajo para listado'!$DE$151:$DG$151,0)),0)+IFERROR(INDEX('Hoja de Trabajo para listado'!$CD$155:$DC$1048576,MATCH($A700,'Hoja de Trabajo para listado'!$CD$155:$CD$1048576,0),MATCH((CUADRO!K$4&amp;$E700),'Hoja de Trabajo para listado'!$CD$151:$DC$151,0)),0)</f>
        <v>0</v>
      </c>
      <c r="L700" s="241">
        <f ca="1">+IFERROR(INDEX('Hoja de Trabajo para listado'!$A$155:$Z$1048576,MATCH($A700,'Hoja de Trabajo para listado'!$A$155:$A$1048576,0),MATCH((CUADRO!L$4&amp;$E700),'Hoja de Trabajo para listado'!$A$151:$Z$151,0)),0)+IFERROR(INDEX('Hoja de Trabajo para listado'!$AB$155:$BA$1048576,MATCH($A700,'Hoja de Trabajo para listado'!$AB$155:$AB$1048576,0),MATCH((CUADRO!L$4&amp;$E700),'Hoja de Trabajo para listado'!$AB$151:$BA$151,0)),0)+IFERROR(INDEX('Hoja de Trabajo para listado'!$BC$155:$CB$1048576,MATCH($A700,'Hoja de Trabajo para listado'!$BC$155:$BC$1048576,0),MATCH((CUADRO!L$4&amp;$E700),'Hoja de Trabajo para listado'!$BC$151:$CB$151,0)),0)+IFERROR(INDEX('Hoja de Trabajo para listado'!$DE$153:$DG$274,MATCH($A700,'Hoja de Trabajo para listado'!$DE$153:$DE$1048576,0),MATCH((CUADRO!L$4&amp;$E700),'Hoja de Trabajo para listado'!$DE$151:$DG$151,0)),0)+IFERROR(INDEX('Hoja de Trabajo para listado'!$CD$155:$DC$1048576,MATCH($A700,'Hoja de Trabajo para listado'!$CD$155:$CD$1048576,0),MATCH((CUADRO!L$4&amp;$E700),'Hoja de Trabajo para listado'!$CD$151:$DC$151,0)),0)</f>
        <v>0</v>
      </c>
      <c r="M700" s="241">
        <f ca="1">+IFERROR(INDEX('Hoja de Trabajo para listado'!$A$155:$Z$1048576,MATCH($A700,'Hoja de Trabajo para listado'!$A$155:$A$1048576,0),MATCH((CUADRO!M$4&amp;$E700),'Hoja de Trabajo para listado'!$A$151:$Z$151,0)),0)+IFERROR(INDEX('Hoja de Trabajo para listado'!$AB$155:$BA$1048576,MATCH($A700,'Hoja de Trabajo para listado'!$AB$155:$AB$1048576,0),MATCH((CUADRO!M$4&amp;$E700),'Hoja de Trabajo para listado'!$AB$151:$BA$151,0)),0)+IFERROR(INDEX('Hoja de Trabajo para listado'!$BC$155:$CB$1048576,MATCH($A700,'Hoja de Trabajo para listado'!$BC$155:$BC$1048576,0),MATCH((CUADRO!M$4&amp;$E700),'Hoja de Trabajo para listado'!$BC$151:$CB$151,0)),0)+IFERROR(INDEX('Hoja de Trabajo para listado'!$DE$153:$DG$274,MATCH($A700,'Hoja de Trabajo para listado'!$DE$153:$DE$1048576,0),MATCH((CUADRO!M$4&amp;$E700),'Hoja de Trabajo para listado'!$DE$151:$DG$151,0)),0)+IFERROR(INDEX('Hoja de Trabajo para listado'!$CD$155:$DC$1048576,MATCH($A700,'Hoja de Trabajo para listado'!$CD$155:$CD$1048576,0),MATCH((CUADRO!M$4&amp;$E700),'Hoja de Trabajo para listado'!$CD$151:$DC$151,0)),0)</f>
        <v>0</v>
      </c>
      <c r="N700" s="241">
        <f ca="1">+IFERROR(INDEX('Hoja de Trabajo para listado'!$A$155:$Z$1048576,MATCH($A700,'Hoja de Trabajo para listado'!$A$155:$A$1048576,0),MATCH((CUADRO!N$4&amp;$E700),'Hoja de Trabajo para listado'!$A$151:$Z$151,0)),0)+IFERROR(INDEX('Hoja de Trabajo para listado'!$AB$155:$BA$1048576,MATCH($A700,'Hoja de Trabajo para listado'!$AB$155:$AB$1048576,0),MATCH((CUADRO!N$4&amp;$E700),'Hoja de Trabajo para listado'!$AB$151:$BA$151,0)),0)+IFERROR(INDEX('Hoja de Trabajo para listado'!$BC$155:$CB$1048576,MATCH($A700,'Hoja de Trabajo para listado'!$BC$155:$BC$1048576,0),MATCH((CUADRO!N$4&amp;$E700),'Hoja de Trabajo para listado'!$BC$151:$CB$151,0)),0)+IFERROR(INDEX('Hoja de Trabajo para listado'!$DE$153:$DG$274,MATCH($A700,'Hoja de Trabajo para listado'!$DE$153:$DE$1048576,0),MATCH((CUADRO!N$4&amp;$E700),'Hoja de Trabajo para listado'!$DE$151:$DG$151,0)),0)+IFERROR(INDEX('Hoja de Trabajo para listado'!$CD$155:$DC$1048576,MATCH($A700,'Hoja de Trabajo para listado'!$CD$155:$CD$1048576,0),MATCH((CUADRO!N$4&amp;$E700),'Hoja de Trabajo para listado'!$CD$151:$DC$151,0)),0)</f>
        <v>0</v>
      </c>
      <c r="O700" s="241">
        <f ca="1">+IFERROR(INDEX('Hoja de Trabajo para listado'!$A$155:$Z$1048576,MATCH($A700,'Hoja de Trabajo para listado'!$A$155:$A$1048576,0),MATCH((CUADRO!O$4&amp;$E700),'Hoja de Trabajo para listado'!$A$151:$Z$151,0)),0)+IFERROR(INDEX('Hoja de Trabajo para listado'!$AB$155:$BA$1048576,MATCH($A700,'Hoja de Trabajo para listado'!$AB$155:$AB$1048576,0),MATCH((CUADRO!O$4&amp;$E700),'Hoja de Trabajo para listado'!$AB$151:$BA$151,0)),0)+IFERROR(INDEX('Hoja de Trabajo para listado'!$BC$155:$CB$1048576,MATCH($A700,'Hoja de Trabajo para listado'!$BC$155:$BC$1048576,0),MATCH((CUADRO!O$4&amp;$E700),'Hoja de Trabajo para listado'!$BC$151:$CB$151,0)),0)+IFERROR(INDEX('Hoja de Trabajo para listado'!$DE$153:$DG$274,MATCH($A700,'Hoja de Trabajo para listado'!$DE$153:$DE$1048576,0),MATCH((CUADRO!O$4&amp;$E700),'Hoja de Trabajo para listado'!$DE$151:$DG$151,0)),0)+IFERROR(INDEX('Hoja de Trabajo para listado'!$CD$155:$DC$1048576,MATCH($A700,'Hoja de Trabajo para listado'!$CD$155:$CD$1048576,0),MATCH((CUADRO!O$4&amp;$E700),'Hoja de Trabajo para listado'!$CD$151:$DC$151,0)),0)</f>
        <v>0</v>
      </c>
      <c r="P700" s="241">
        <f ca="1">+IFERROR(INDEX('Hoja de Trabajo para listado'!$A$155:$Z$1048576,MATCH($A700,'Hoja de Trabajo para listado'!$A$155:$A$1048576,0),MATCH((CUADRO!P$4&amp;$E700),'Hoja de Trabajo para listado'!$A$151:$Z$151,0)),0)+IFERROR(INDEX('Hoja de Trabajo para listado'!$AB$155:$BA$1048576,MATCH($A700,'Hoja de Trabajo para listado'!$AB$155:$AB$1048576,0),MATCH((CUADRO!P$4&amp;$E700),'Hoja de Trabajo para listado'!$AB$151:$BA$151,0)),0)+IFERROR(INDEX('Hoja de Trabajo para listado'!$BC$155:$CB$1048576,MATCH($A700,'Hoja de Trabajo para listado'!$BC$155:$BC$1048576,0),MATCH((CUADRO!P$4&amp;$E700),'Hoja de Trabajo para listado'!$BC$151:$CB$151,0)),0)+IFERROR(INDEX('Hoja de Trabajo para listado'!$DE$153:$DG$274,MATCH($A700,'Hoja de Trabajo para listado'!$DE$153:$DE$1048576,0),MATCH((CUADRO!P$4&amp;$E700),'Hoja de Trabajo para listado'!$DE$151:$DG$151,0)),0)+IFERROR(INDEX('Hoja de Trabajo para listado'!$CD$155:$DC$1048576,MATCH($A700,'Hoja de Trabajo para listado'!$CD$155:$CD$1048576,0),MATCH((CUADRO!P$4&amp;$E700),'Hoja de Trabajo para listado'!$CD$151:$DC$151,0)),0)</f>
        <v>0</v>
      </c>
      <c r="Q700" s="241">
        <f ca="1">+IFERROR(INDEX('Hoja de Trabajo para listado'!$A$155:$Z$1048576,MATCH($A700,'Hoja de Trabajo para listado'!$A$155:$A$1048576,0),MATCH((CUADRO!Q$4&amp;$E700),'Hoja de Trabajo para listado'!$A$151:$Z$151,0)),0)+IFERROR(INDEX('Hoja de Trabajo para listado'!$AB$155:$BA$1048576,MATCH($A700,'Hoja de Trabajo para listado'!$AB$155:$AB$1048576,0),MATCH((CUADRO!Q$4&amp;$E700),'Hoja de Trabajo para listado'!$AB$151:$BA$151,0)),0)+IFERROR(INDEX('Hoja de Trabajo para listado'!$BC$155:$CB$1048576,MATCH($A700,'Hoja de Trabajo para listado'!$BC$155:$BC$1048576,0),MATCH((CUADRO!Q$4&amp;$E700),'Hoja de Trabajo para listado'!$BC$151:$CB$151,0)),0)+IFERROR(INDEX('Hoja de Trabajo para listado'!$DE$153:$DG$274,MATCH($A700,'Hoja de Trabajo para listado'!$DE$153:$DE$1048576,0),MATCH((CUADRO!Q$4&amp;$E700),'Hoja de Trabajo para listado'!$DE$151:$DG$151,0)),0)+IFERROR(INDEX('Hoja de Trabajo para listado'!$CD$155:$DC$1048576,MATCH($A700,'Hoja de Trabajo para listado'!$CD$155:$CD$1048576,0),MATCH((CUADRO!Q$4&amp;$E700),'Hoja de Trabajo para listado'!$CD$151:$DC$151,0)),0)</f>
        <v>0</v>
      </c>
      <c r="R700" s="241">
        <f t="shared" ca="1" si="27"/>
        <v>0</v>
      </c>
      <c r="S700" s="247">
        <f ca="1">+R699+R700</f>
        <v>0</v>
      </c>
      <c r="T700" s="241">
        <f ca="1">+S700</f>
        <v>0</v>
      </c>
      <c r="U700" s="240">
        <f t="shared" si="28"/>
        <v>2</v>
      </c>
      <c r="V700" s="327" t="str">
        <f>+VLOOKUP(A700,bd_lista!$A$3:$E$592,5,FALSE)</f>
        <v>Gobiernos Autonomos Municipales</v>
      </c>
      <c r="W700" s="398"/>
      <c r="X700" s="240">
        <f>+VLOOKUP(A700,[4]Sheet1!$A$13:$D$744,4,FALSE)</f>
        <v>0</v>
      </c>
      <c r="Y700" s="240" t="e">
        <f>+VLOOKUP(X700,bd_lista!$A$3:$C$592,3,FALSE)</f>
        <v>#N/A</v>
      </c>
      <c r="Z700" s="288"/>
      <c r="AA700" s="289"/>
    </row>
    <row r="701" spans="1:27" customFormat="1" ht="15" hidden="1" customHeight="1">
      <c r="A701" s="32">
        <v>1315</v>
      </c>
      <c r="B701" s="393">
        <f>+A701</f>
        <v>1315</v>
      </c>
      <c r="C701" s="245" t="str">
        <f>+VLOOKUP(A701,bd_lista!$A$3:$C$592,3,FALSE)</f>
        <v>Gobierno Autónomo Municipal de Punata</v>
      </c>
      <c r="D701" s="395" t="str">
        <f>+C701</f>
        <v>Gobierno Autónomo Municipal de Punata</v>
      </c>
      <c r="E701" s="240" t="s">
        <v>1303</v>
      </c>
      <c r="F701" s="241">
        <f ca="1">+IFERROR(INDEX('Hoja de Trabajo para listado'!$A$155:$Z$1048576,MATCH($A701,'Hoja de Trabajo para listado'!$A$155:$A$1048576,0),MATCH((CUADRO!F$4&amp;$E701),'Hoja de Trabajo para listado'!$A$151:$Z$151,0)),0)+IFERROR(INDEX('Hoja de Trabajo para listado'!$AB$155:$BA$1048576,MATCH($A701,'Hoja de Trabajo para listado'!$AB$155:$AB$1048576,0),MATCH((CUADRO!F$4&amp;$E701),'Hoja de Trabajo para listado'!$AB$151:$BA$151,0)),0)+IFERROR(INDEX('Hoja de Trabajo para listado'!$BC$155:$CB$1048576,MATCH($A701,'Hoja de Trabajo para listado'!$BC$155:$BC$1048576,0),MATCH((CUADRO!F$4&amp;$E701),'Hoja de Trabajo para listado'!$BC$151:$CB$151,0)),0)+IFERROR(INDEX('Hoja de Trabajo para listado'!$DE$153:$DG$274,MATCH($A701,'Hoja de Trabajo para listado'!$DE$153:$DE$1048576,0),MATCH((CUADRO!F$4&amp;$E701),'Hoja de Trabajo para listado'!$DE$151:$DG$151,0)),0)+IFERROR(INDEX('Hoja de Trabajo para listado'!$CD$155:$DC$1048576,MATCH($A701,'Hoja de Trabajo para listado'!$CD$155:$CD$1048576,0),MATCH((CUADRO!F$4&amp;$E701),'Hoja de Trabajo para listado'!$CD$151:$DC$151,0)),0)</f>
        <v>0</v>
      </c>
      <c r="G701" s="241">
        <f ca="1">+IFERROR(INDEX('Hoja de Trabajo para listado'!$A$155:$Z$1048576,MATCH($A701,'Hoja de Trabajo para listado'!$A$155:$A$1048576,0),MATCH((CUADRO!G$4&amp;$E701),'Hoja de Trabajo para listado'!$A$151:$Z$151,0)),0)+IFERROR(INDEX('Hoja de Trabajo para listado'!$AB$155:$BA$1048576,MATCH($A701,'Hoja de Trabajo para listado'!$AB$155:$AB$1048576,0),MATCH((CUADRO!G$4&amp;$E701),'Hoja de Trabajo para listado'!$AB$151:$BA$151,0)),0)+IFERROR(INDEX('Hoja de Trabajo para listado'!$BC$155:$CB$1048576,MATCH($A701,'Hoja de Trabajo para listado'!$BC$155:$BC$1048576,0),MATCH((CUADRO!G$4&amp;$E701),'Hoja de Trabajo para listado'!$BC$151:$CB$151,0)),0)+IFERROR(INDEX('Hoja de Trabajo para listado'!$DE$153:$DG$274,MATCH($A701,'Hoja de Trabajo para listado'!$DE$153:$DE$1048576,0),MATCH((CUADRO!G$4&amp;$E701),'Hoja de Trabajo para listado'!$DE$151:$DG$151,0)),0)+IFERROR(INDEX('Hoja de Trabajo para listado'!$CD$155:$DC$1048576,MATCH($A701,'Hoja de Trabajo para listado'!$CD$155:$CD$1048576,0),MATCH((CUADRO!G$4&amp;$E701),'Hoja de Trabajo para listado'!$CD$151:$DC$151,0)),0)</f>
        <v>0</v>
      </c>
      <c r="H701" s="241">
        <f ca="1">+IFERROR(INDEX('Hoja de Trabajo para listado'!$A$155:$Z$1048576,MATCH($A701,'Hoja de Trabajo para listado'!$A$155:$A$1048576,0),MATCH((CUADRO!H$4&amp;$E701),'Hoja de Trabajo para listado'!$A$151:$Z$151,0)),0)+IFERROR(INDEX('Hoja de Trabajo para listado'!$AB$155:$BA$1048576,MATCH($A701,'Hoja de Trabajo para listado'!$AB$155:$AB$1048576,0),MATCH((CUADRO!H$4&amp;$E701),'Hoja de Trabajo para listado'!$AB$151:$BA$151,0)),0)+IFERROR(INDEX('Hoja de Trabajo para listado'!$BC$155:$CB$1048576,MATCH($A701,'Hoja de Trabajo para listado'!$BC$155:$BC$1048576,0),MATCH((CUADRO!H$4&amp;$E701),'Hoja de Trabajo para listado'!$BC$151:$CB$151,0)),0)+IFERROR(INDEX('Hoja de Trabajo para listado'!$DE$153:$DG$274,MATCH($A701,'Hoja de Trabajo para listado'!$DE$153:$DE$1048576,0),MATCH((CUADRO!H$4&amp;$E701),'Hoja de Trabajo para listado'!$DE$151:$DG$151,0)),0)+IFERROR(INDEX('Hoja de Trabajo para listado'!$CD$155:$DC$1048576,MATCH($A701,'Hoja de Trabajo para listado'!$CD$155:$CD$1048576,0),MATCH((CUADRO!H$4&amp;$E701),'Hoja de Trabajo para listado'!$CD$151:$DC$151,0)),0)</f>
        <v>0</v>
      </c>
      <c r="I701" s="241">
        <f ca="1">+IFERROR(INDEX('Hoja de Trabajo para listado'!$A$155:$Z$1048576,MATCH($A701,'Hoja de Trabajo para listado'!$A$155:$A$1048576,0),MATCH((CUADRO!I$4&amp;$E701),'Hoja de Trabajo para listado'!$A$151:$Z$151,0)),0)+IFERROR(INDEX('Hoja de Trabajo para listado'!$AB$155:$BA$1048576,MATCH($A701,'Hoja de Trabajo para listado'!$AB$155:$AB$1048576,0),MATCH((CUADRO!I$4&amp;$E701),'Hoja de Trabajo para listado'!$AB$151:$BA$151,0)),0)+IFERROR(INDEX('Hoja de Trabajo para listado'!$BC$155:$CB$1048576,MATCH($A701,'Hoja de Trabajo para listado'!$BC$155:$BC$1048576,0),MATCH((CUADRO!I$4&amp;$E701),'Hoja de Trabajo para listado'!$BC$151:$CB$151,0)),0)+IFERROR(INDEX('Hoja de Trabajo para listado'!$DE$153:$DG$274,MATCH($A701,'Hoja de Trabajo para listado'!$DE$153:$DE$1048576,0),MATCH((CUADRO!I$4&amp;$E701),'Hoja de Trabajo para listado'!$DE$151:$DG$151,0)),0)+IFERROR(INDEX('Hoja de Trabajo para listado'!$CD$155:$DC$1048576,MATCH($A701,'Hoja de Trabajo para listado'!$CD$155:$CD$1048576,0),MATCH((CUADRO!I$4&amp;$E701),'Hoja de Trabajo para listado'!$CD$151:$DC$151,0)),0)</f>
        <v>0</v>
      </c>
      <c r="J701" s="241">
        <f ca="1">+IFERROR(INDEX('Hoja de Trabajo para listado'!$A$155:$Z$1048576,MATCH($A701,'Hoja de Trabajo para listado'!$A$155:$A$1048576,0),MATCH((CUADRO!J$4&amp;$E701),'Hoja de Trabajo para listado'!$A$151:$Z$151,0)),0)+IFERROR(INDEX('Hoja de Trabajo para listado'!$AB$155:$BA$1048576,MATCH($A701,'Hoja de Trabajo para listado'!$AB$155:$AB$1048576,0),MATCH((CUADRO!J$4&amp;$E701),'Hoja de Trabajo para listado'!$AB$151:$BA$151,0)),0)+IFERROR(INDEX('Hoja de Trabajo para listado'!$BC$155:$CB$1048576,MATCH($A701,'Hoja de Trabajo para listado'!$BC$155:$BC$1048576,0),MATCH((CUADRO!J$4&amp;$E701),'Hoja de Trabajo para listado'!$BC$151:$CB$151,0)),0)+IFERROR(INDEX('Hoja de Trabajo para listado'!$DE$153:$DG$274,MATCH($A701,'Hoja de Trabajo para listado'!$DE$153:$DE$1048576,0),MATCH((CUADRO!J$4&amp;$E701),'Hoja de Trabajo para listado'!$DE$151:$DG$151,0)),0)+IFERROR(INDEX('Hoja de Trabajo para listado'!$CD$155:$DC$1048576,MATCH($A701,'Hoja de Trabajo para listado'!$CD$155:$CD$1048576,0),MATCH((CUADRO!J$4&amp;$E701),'Hoja de Trabajo para listado'!$CD$151:$DC$151,0)),0)</f>
        <v>0</v>
      </c>
      <c r="K701" s="241">
        <f ca="1">+IFERROR(INDEX('Hoja de Trabajo para listado'!$A$155:$Z$1048576,MATCH($A701,'Hoja de Trabajo para listado'!$A$155:$A$1048576,0),MATCH((CUADRO!K$4&amp;$E701),'Hoja de Trabajo para listado'!$A$151:$Z$151,0)),0)+IFERROR(INDEX('Hoja de Trabajo para listado'!$AB$155:$BA$1048576,MATCH($A701,'Hoja de Trabajo para listado'!$AB$155:$AB$1048576,0),MATCH((CUADRO!K$4&amp;$E701),'Hoja de Trabajo para listado'!$AB$151:$BA$151,0)),0)+IFERROR(INDEX('Hoja de Trabajo para listado'!$BC$155:$CB$1048576,MATCH($A701,'Hoja de Trabajo para listado'!$BC$155:$BC$1048576,0),MATCH((CUADRO!K$4&amp;$E701),'Hoja de Trabajo para listado'!$BC$151:$CB$151,0)),0)+IFERROR(INDEX('Hoja de Trabajo para listado'!$DE$153:$DG$274,MATCH($A701,'Hoja de Trabajo para listado'!$DE$153:$DE$1048576,0),MATCH((CUADRO!K$4&amp;$E701),'Hoja de Trabajo para listado'!$DE$151:$DG$151,0)),0)+IFERROR(INDEX('Hoja de Trabajo para listado'!$CD$155:$DC$1048576,MATCH($A701,'Hoja de Trabajo para listado'!$CD$155:$CD$1048576,0),MATCH((CUADRO!K$4&amp;$E701),'Hoja de Trabajo para listado'!$CD$151:$DC$151,0)),0)</f>
        <v>0</v>
      </c>
      <c r="L701" s="241">
        <f ca="1">+IFERROR(INDEX('Hoja de Trabajo para listado'!$A$155:$Z$1048576,MATCH($A701,'Hoja de Trabajo para listado'!$A$155:$A$1048576,0),MATCH((CUADRO!L$4&amp;$E701),'Hoja de Trabajo para listado'!$A$151:$Z$151,0)),0)+IFERROR(INDEX('Hoja de Trabajo para listado'!$AB$155:$BA$1048576,MATCH($A701,'Hoja de Trabajo para listado'!$AB$155:$AB$1048576,0),MATCH((CUADRO!L$4&amp;$E701),'Hoja de Trabajo para listado'!$AB$151:$BA$151,0)),0)+IFERROR(INDEX('Hoja de Trabajo para listado'!$BC$155:$CB$1048576,MATCH($A701,'Hoja de Trabajo para listado'!$BC$155:$BC$1048576,0),MATCH((CUADRO!L$4&amp;$E701),'Hoja de Trabajo para listado'!$BC$151:$CB$151,0)),0)+IFERROR(INDEX('Hoja de Trabajo para listado'!$DE$153:$DG$274,MATCH($A701,'Hoja de Trabajo para listado'!$DE$153:$DE$1048576,0),MATCH((CUADRO!L$4&amp;$E701),'Hoja de Trabajo para listado'!$DE$151:$DG$151,0)),0)+IFERROR(INDEX('Hoja de Trabajo para listado'!$CD$155:$DC$1048576,MATCH($A701,'Hoja de Trabajo para listado'!$CD$155:$CD$1048576,0),MATCH((CUADRO!L$4&amp;$E701),'Hoja de Trabajo para listado'!$CD$151:$DC$151,0)),0)</f>
        <v>0</v>
      </c>
      <c r="M701" s="241">
        <f ca="1">+IFERROR(INDEX('Hoja de Trabajo para listado'!$A$155:$Z$1048576,MATCH($A701,'Hoja de Trabajo para listado'!$A$155:$A$1048576,0),MATCH((CUADRO!M$4&amp;$E701),'Hoja de Trabajo para listado'!$A$151:$Z$151,0)),0)+IFERROR(INDEX('Hoja de Trabajo para listado'!$AB$155:$BA$1048576,MATCH($A701,'Hoja de Trabajo para listado'!$AB$155:$AB$1048576,0),MATCH((CUADRO!M$4&amp;$E701),'Hoja de Trabajo para listado'!$AB$151:$BA$151,0)),0)+IFERROR(INDEX('Hoja de Trabajo para listado'!$BC$155:$CB$1048576,MATCH($A701,'Hoja de Trabajo para listado'!$BC$155:$BC$1048576,0),MATCH((CUADRO!M$4&amp;$E701),'Hoja de Trabajo para listado'!$BC$151:$CB$151,0)),0)+IFERROR(INDEX('Hoja de Trabajo para listado'!$DE$153:$DG$274,MATCH($A701,'Hoja de Trabajo para listado'!$DE$153:$DE$1048576,0),MATCH((CUADRO!M$4&amp;$E701),'Hoja de Trabajo para listado'!$DE$151:$DG$151,0)),0)+IFERROR(INDEX('Hoja de Trabajo para listado'!$CD$155:$DC$1048576,MATCH($A701,'Hoja de Trabajo para listado'!$CD$155:$CD$1048576,0),MATCH((CUADRO!M$4&amp;$E701),'Hoja de Trabajo para listado'!$CD$151:$DC$151,0)),0)</f>
        <v>0</v>
      </c>
      <c r="N701" s="241">
        <f ca="1">+IFERROR(INDEX('Hoja de Trabajo para listado'!$A$155:$Z$1048576,MATCH($A701,'Hoja de Trabajo para listado'!$A$155:$A$1048576,0),MATCH((CUADRO!N$4&amp;$E701),'Hoja de Trabajo para listado'!$A$151:$Z$151,0)),0)+IFERROR(INDEX('Hoja de Trabajo para listado'!$AB$155:$BA$1048576,MATCH($A701,'Hoja de Trabajo para listado'!$AB$155:$AB$1048576,0),MATCH((CUADRO!N$4&amp;$E701),'Hoja de Trabajo para listado'!$AB$151:$BA$151,0)),0)+IFERROR(INDEX('Hoja de Trabajo para listado'!$BC$155:$CB$1048576,MATCH($A701,'Hoja de Trabajo para listado'!$BC$155:$BC$1048576,0),MATCH((CUADRO!N$4&amp;$E701),'Hoja de Trabajo para listado'!$BC$151:$CB$151,0)),0)+IFERROR(INDEX('Hoja de Trabajo para listado'!$DE$153:$DG$274,MATCH($A701,'Hoja de Trabajo para listado'!$DE$153:$DE$1048576,0),MATCH((CUADRO!N$4&amp;$E701),'Hoja de Trabajo para listado'!$DE$151:$DG$151,0)),0)+IFERROR(INDEX('Hoja de Trabajo para listado'!$CD$155:$DC$1048576,MATCH($A701,'Hoja de Trabajo para listado'!$CD$155:$CD$1048576,0),MATCH((CUADRO!N$4&amp;$E701),'Hoja de Trabajo para listado'!$CD$151:$DC$151,0)),0)</f>
        <v>0</v>
      </c>
      <c r="O701" s="241">
        <f ca="1">+IFERROR(INDEX('Hoja de Trabajo para listado'!$A$155:$Z$1048576,MATCH($A701,'Hoja de Trabajo para listado'!$A$155:$A$1048576,0),MATCH((CUADRO!O$4&amp;$E701),'Hoja de Trabajo para listado'!$A$151:$Z$151,0)),0)+IFERROR(INDEX('Hoja de Trabajo para listado'!$AB$155:$BA$1048576,MATCH($A701,'Hoja de Trabajo para listado'!$AB$155:$AB$1048576,0),MATCH((CUADRO!O$4&amp;$E701),'Hoja de Trabajo para listado'!$AB$151:$BA$151,0)),0)+IFERROR(INDEX('Hoja de Trabajo para listado'!$BC$155:$CB$1048576,MATCH($A701,'Hoja de Trabajo para listado'!$BC$155:$BC$1048576,0),MATCH((CUADRO!O$4&amp;$E701),'Hoja de Trabajo para listado'!$BC$151:$CB$151,0)),0)+IFERROR(INDEX('Hoja de Trabajo para listado'!$DE$153:$DG$274,MATCH($A701,'Hoja de Trabajo para listado'!$DE$153:$DE$1048576,0),MATCH((CUADRO!O$4&amp;$E701),'Hoja de Trabajo para listado'!$DE$151:$DG$151,0)),0)+IFERROR(INDEX('Hoja de Trabajo para listado'!$CD$155:$DC$1048576,MATCH($A701,'Hoja de Trabajo para listado'!$CD$155:$CD$1048576,0),MATCH((CUADRO!O$4&amp;$E701),'Hoja de Trabajo para listado'!$CD$151:$DC$151,0)),0)</f>
        <v>0</v>
      </c>
      <c r="P701" s="241">
        <f ca="1">+IFERROR(INDEX('Hoja de Trabajo para listado'!$A$155:$Z$1048576,MATCH($A701,'Hoja de Trabajo para listado'!$A$155:$A$1048576,0),MATCH((CUADRO!P$4&amp;$E701),'Hoja de Trabajo para listado'!$A$151:$Z$151,0)),0)+IFERROR(INDEX('Hoja de Trabajo para listado'!$AB$155:$BA$1048576,MATCH($A701,'Hoja de Trabajo para listado'!$AB$155:$AB$1048576,0),MATCH((CUADRO!P$4&amp;$E701),'Hoja de Trabajo para listado'!$AB$151:$BA$151,0)),0)+IFERROR(INDEX('Hoja de Trabajo para listado'!$BC$155:$CB$1048576,MATCH($A701,'Hoja de Trabajo para listado'!$BC$155:$BC$1048576,0),MATCH((CUADRO!P$4&amp;$E701),'Hoja de Trabajo para listado'!$BC$151:$CB$151,0)),0)+IFERROR(INDEX('Hoja de Trabajo para listado'!$DE$153:$DG$274,MATCH($A701,'Hoja de Trabajo para listado'!$DE$153:$DE$1048576,0),MATCH((CUADRO!P$4&amp;$E701),'Hoja de Trabajo para listado'!$DE$151:$DG$151,0)),0)+IFERROR(INDEX('Hoja de Trabajo para listado'!$CD$155:$DC$1048576,MATCH($A701,'Hoja de Trabajo para listado'!$CD$155:$CD$1048576,0),MATCH((CUADRO!P$4&amp;$E701),'Hoja de Trabajo para listado'!$CD$151:$DC$151,0)),0)</f>
        <v>0</v>
      </c>
      <c r="Q701" s="241">
        <f ca="1">+IFERROR(INDEX('Hoja de Trabajo para listado'!$A$155:$Z$1048576,MATCH($A701,'Hoja de Trabajo para listado'!$A$155:$A$1048576,0),MATCH((CUADRO!Q$4&amp;$E701),'Hoja de Trabajo para listado'!$A$151:$Z$151,0)),0)+IFERROR(INDEX('Hoja de Trabajo para listado'!$AB$155:$BA$1048576,MATCH($A701,'Hoja de Trabajo para listado'!$AB$155:$AB$1048576,0),MATCH((CUADRO!Q$4&amp;$E701),'Hoja de Trabajo para listado'!$AB$151:$BA$151,0)),0)+IFERROR(INDEX('Hoja de Trabajo para listado'!$BC$155:$CB$1048576,MATCH($A701,'Hoja de Trabajo para listado'!$BC$155:$BC$1048576,0),MATCH((CUADRO!Q$4&amp;$E701),'Hoja de Trabajo para listado'!$BC$151:$CB$151,0)),0)+IFERROR(INDEX('Hoja de Trabajo para listado'!$DE$153:$DG$274,MATCH($A701,'Hoja de Trabajo para listado'!$DE$153:$DE$1048576,0),MATCH((CUADRO!Q$4&amp;$E701),'Hoja de Trabajo para listado'!$DE$151:$DG$151,0)),0)+IFERROR(INDEX('Hoja de Trabajo para listado'!$CD$155:$DC$1048576,MATCH($A701,'Hoja de Trabajo para listado'!$CD$155:$CD$1048576,0),MATCH((CUADRO!Q$4&amp;$E701),'Hoja de Trabajo para listado'!$CD$151:$DC$151,0)),0)</f>
        <v>0</v>
      </c>
      <c r="R701" s="241">
        <f t="shared" ca="1" si="27"/>
        <v>0</v>
      </c>
      <c r="S701" s="247"/>
      <c r="T701" s="241">
        <f ca="1">+T702</f>
        <v>0</v>
      </c>
      <c r="U701" s="240">
        <f t="shared" si="28"/>
        <v>1</v>
      </c>
      <c r="V701" s="327" t="str">
        <f>+VLOOKUP(A701,bd_lista!$A$3:$E$592,5,FALSE)</f>
        <v>Gobiernos Autonomos Municipales</v>
      </c>
      <c r="W701" s="397" t="str">
        <f>+V701</f>
        <v>Gobiernos Autonomos Municipales</v>
      </c>
      <c r="X701" s="240">
        <f>+VLOOKUP(A701,[4]Sheet1!$A$13:$D$744,4,FALSE)</f>
        <v>0</v>
      </c>
      <c r="Y701" s="240" t="e">
        <f>+VLOOKUP(X701,bd_lista!$A$3:$C$592,3,FALSE)</f>
        <v>#N/A</v>
      </c>
      <c r="Z701" s="290">
        <f>+X701</f>
        <v>0</v>
      </c>
      <c r="AA701" s="291" t="e">
        <f>+Y701</f>
        <v>#N/A</v>
      </c>
    </row>
    <row r="702" spans="1:27" customFormat="1" ht="15" hidden="1" customHeight="1">
      <c r="A702" s="32">
        <v>1315</v>
      </c>
      <c r="B702" s="394"/>
      <c r="C702" s="245" t="str">
        <f>+VLOOKUP(A702,bd_lista!$A$3:$C$592,3,FALSE)</f>
        <v>Gobierno Autónomo Municipal de Punata</v>
      </c>
      <c r="D702" s="396"/>
      <c r="E702" s="242" t="s">
        <v>1304</v>
      </c>
      <c r="F702" s="241">
        <f ca="1">+IFERROR(INDEX('Hoja de Trabajo para listado'!$A$155:$Z$1048576,MATCH($A702,'Hoja de Trabajo para listado'!$A$155:$A$1048576,0),MATCH((CUADRO!F$4&amp;$E702),'Hoja de Trabajo para listado'!$A$151:$Z$151,0)),0)+IFERROR(INDEX('Hoja de Trabajo para listado'!$AB$155:$BA$1048576,MATCH($A702,'Hoja de Trabajo para listado'!$AB$155:$AB$1048576,0),MATCH((CUADRO!F$4&amp;$E702),'Hoja de Trabajo para listado'!$AB$151:$BA$151,0)),0)+IFERROR(INDEX('Hoja de Trabajo para listado'!$BC$155:$CB$1048576,MATCH($A702,'Hoja de Trabajo para listado'!$BC$155:$BC$1048576,0),MATCH((CUADRO!F$4&amp;$E702),'Hoja de Trabajo para listado'!$BC$151:$CB$151,0)),0)+IFERROR(INDEX('Hoja de Trabajo para listado'!$DE$153:$DG$274,MATCH($A702,'Hoja de Trabajo para listado'!$DE$153:$DE$1048576,0),MATCH((CUADRO!F$4&amp;$E702),'Hoja de Trabajo para listado'!$DE$151:$DG$151,0)),0)+IFERROR(INDEX('Hoja de Trabajo para listado'!$CD$155:$DC$1048576,MATCH($A702,'Hoja de Trabajo para listado'!$CD$155:$CD$1048576,0),MATCH((CUADRO!F$4&amp;$E702),'Hoja de Trabajo para listado'!$CD$151:$DC$151,0)),0)</f>
        <v>0</v>
      </c>
      <c r="G702" s="241">
        <f ca="1">+IFERROR(INDEX('Hoja de Trabajo para listado'!$A$155:$Z$1048576,MATCH($A702,'Hoja de Trabajo para listado'!$A$155:$A$1048576,0),MATCH((CUADRO!G$4&amp;$E702),'Hoja de Trabajo para listado'!$A$151:$Z$151,0)),0)+IFERROR(INDEX('Hoja de Trabajo para listado'!$AB$155:$BA$1048576,MATCH($A702,'Hoja de Trabajo para listado'!$AB$155:$AB$1048576,0),MATCH((CUADRO!G$4&amp;$E702),'Hoja de Trabajo para listado'!$AB$151:$BA$151,0)),0)+IFERROR(INDEX('Hoja de Trabajo para listado'!$BC$155:$CB$1048576,MATCH($A702,'Hoja de Trabajo para listado'!$BC$155:$BC$1048576,0),MATCH((CUADRO!G$4&amp;$E702),'Hoja de Trabajo para listado'!$BC$151:$CB$151,0)),0)+IFERROR(INDEX('Hoja de Trabajo para listado'!$DE$153:$DG$274,MATCH($A702,'Hoja de Trabajo para listado'!$DE$153:$DE$1048576,0),MATCH((CUADRO!G$4&amp;$E702),'Hoja de Trabajo para listado'!$DE$151:$DG$151,0)),0)+IFERROR(INDEX('Hoja de Trabajo para listado'!$CD$155:$DC$1048576,MATCH($A702,'Hoja de Trabajo para listado'!$CD$155:$CD$1048576,0),MATCH((CUADRO!G$4&amp;$E702),'Hoja de Trabajo para listado'!$CD$151:$DC$151,0)),0)</f>
        <v>0</v>
      </c>
      <c r="H702" s="241">
        <f ca="1">+IFERROR(INDEX('Hoja de Trabajo para listado'!$A$155:$Z$1048576,MATCH($A702,'Hoja de Trabajo para listado'!$A$155:$A$1048576,0),MATCH((CUADRO!H$4&amp;$E702),'Hoja de Trabajo para listado'!$A$151:$Z$151,0)),0)+IFERROR(INDEX('Hoja de Trabajo para listado'!$AB$155:$BA$1048576,MATCH($A702,'Hoja de Trabajo para listado'!$AB$155:$AB$1048576,0),MATCH((CUADRO!H$4&amp;$E702),'Hoja de Trabajo para listado'!$AB$151:$BA$151,0)),0)+IFERROR(INDEX('Hoja de Trabajo para listado'!$BC$155:$CB$1048576,MATCH($A702,'Hoja de Trabajo para listado'!$BC$155:$BC$1048576,0),MATCH((CUADRO!H$4&amp;$E702),'Hoja de Trabajo para listado'!$BC$151:$CB$151,0)),0)+IFERROR(INDEX('Hoja de Trabajo para listado'!$DE$153:$DG$274,MATCH($A702,'Hoja de Trabajo para listado'!$DE$153:$DE$1048576,0),MATCH((CUADRO!H$4&amp;$E702),'Hoja de Trabajo para listado'!$DE$151:$DG$151,0)),0)+IFERROR(INDEX('Hoja de Trabajo para listado'!$CD$155:$DC$1048576,MATCH($A702,'Hoja de Trabajo para listado'!$CD$155:$CD$1048576,0),MATCH((CUADRO!H$4&amp;$E702),'Hoja de Trabajo para listado'!$CD$151:$DC$151,0)),0)</f>
        <v>0</v>
      </c>
      <c r="I702" s="241">
        <f ca="1">+IFERROR(INDEX('Hoja de Trabajo para listado'!$A$155:$Z$1048576,MATCH($A702,'Hoja de Trabajo para listado'!$A$155:$A$1048576,0),MATCH((CUADRO!I$4&amp;$E702),'Hoja de Trabajo para listado'!$A$151:$Z$151,0)),0)+IFERROR(INDEX('Hoja de Trabajo para listado'!$AB$155:$BA$1048576,MATCH($A702,'Hoja de Trabajo para listado'!$AB$155:$AB$1048576,0),MATCH((CUADRO!I$4&amp;$E702),'Hoja de Trabajo para listado'!$AB$151:$BA$151,0)),0)+IFERROR(INDEX('Hoja de Trabajo para listado'!$BC$155:$CB$1048576,MATCH($A702,'Hoja de Trabajo para listado'!$BC$155:$BC$1048576,0),MATCH((CUADRO!I$4&amp;$E702),'Hoja de Trabajo para listado'!$BC$151:$CB$151,0)),0)+IFERROR(INDEX('Hoja de Trabajo para listado'!$DE$153:$DG$274,MATCH($A702,'Hoja de Trabajo para listado'!$DE$153:$DE$1048576,0),MATCH((CUADRO!I$4&amp;$E702),'Hoja de Trabajo para listado'!$DE$151:$DG$151,0)),0)+IFERROR(INDEX('Hoja de Trabajo para listado'!$CD$155:$DC$1048576,MATCH($A702,'Hoja de Trabajo para listado'!$CD$155:$CD$1048576,0),MATCH((CUADRO!I$4&amp;$E702),'Hoja de Trabajo para listado'!$CD$151:$DC$151,0)),0)</f>
        <v>0</v>
      </c>
      <c r="J702" s="241">
        <f ca="1">+IFERROR(INDEX('Hoja de Trabajo para listado'!$A$155:$Z$1048576,MATCH($A702,'Hoja de Trabajo para listado'!$A$155:$A$1048576,0),MATCH((CUADRO!J$4&amp;$E702),'Hoja de Trabajo para listado'!$A$151:$Z$151,0)),0)+IFERROR(INDEX('Hoja de Trabajo para listado'!$AB$155:$BA$1048576,MATCH($A702,'Hoja de Trabajo para listado'!$AB$155:$AB$1048576,0),MATCH((CUADRO!J$4&amp;$E702),'Hoja de Trabajo para listado'!$AB$151:$BA$151,0)),0)+IFERROR(INDEX('Hoja de Trabajo para listado'!$BC$155:$CB$1048576,MATCH($A702,'Hoja de Trabajo para listado'!$BC$155:$BC$1048576,0),MATCH((CUADRO!J$4&amp;$E702),'Hoja de Trabajo para listado'!$BC$151:$CB$151,0)),0)+IFERROR(INDEX('Hoja de Trabajo para listado'!$DE$153:$DG$274,MATCH($A702,'Hoja de Trabajo para listado'!$DE$153:$DE$1048576,0),MATCH((CUADRO!J$4&amp;$E702),'Hoja de Trabajo para listado'!$DE$151:$DG$151,0)),0)+IFERROR(INDEX('Hoja de Trabajo para listado'!$CD$155:$DC$1048576,MATCH($A702,'Hoja de Trabajo para listado'!$CD$155:$CD$1048576,0),MATCH((CUADRO!J$4&amp;$E702),'Hoja de Trabajo para listado'!$CD$151:$DC$151,0)),0)</f>
        <v>0</v>
      </c>
      <c r="K702" s="241">
        <f ca="1">+IFERROR(INDEX('Hoja de Trabajo para listado'!$A$155:$Z$1048576,MATCH($A702,'Hoja de Trabajo para listado'!$A$155:$A$1048576,0),MATCH((CUADRO!K$4&amp;$E702),'Hoja de Trabajo para listado'!$A$151:$Z$151,0)),0)+IFERROR(INDEX('Hoja de Trabajo para listado'!$AB$155:$BA$1048576,MATCH($A702,'Hoja de Trabajo para listado'!$AB$155:$AB$1048576,0),MATCH((CUADRO!K$4&amp;$E702),'Hoja de Trabajo para listado'!$AB$151:$BA$151,0)),0)+IFERROR(INDEX('Hoja de Trabajo para listado'!$BC$155:$CB$1048576,MATCH($A702,'Hoja de Trabajo para listado'!$BC$155:$BC$1048576,0),MATCH((CUADRO!K$4&amp;$E702),'Hoja de Trabajo para listado'!$BC$151:$CB$151,0)),0)+IFERROR(INDEX('Hoja de Trabajo para listado'!$DE$153:$DG$274,MATCH($A702,'Hoja de Trabajo para listado'!$DE$153:$DE$1048576,0),MATCH((CUADRO!K$4&amp;$E702),'Hoja de Trabajo para listado'!$DE$151:$DG$151,0)),0)+IFERROR(INDEX('Hoja de Trabajo para listado'!$CD$155:$DC$1048576,MATCH($A702,'Hoja de Trabajo para listado'!$CD$155:$CD$1048576,0),MATCH((CUADRO!K$4&amp;$E702),'Hoja de Trabajo para listado'!$CD$151:$DC$151,0)),0)</f>
        <v>0</v>
      </c>
      <c r="L702" s="241">
        <f ca="1">+IFERROR(INDEX('Hoja de Trabajo para listado'!$A$155:$Z$1048576,MATCH($A702,'Hoja de Trabajo para listado'!$A$155:$A$1048576,0),MATCH((CUADRO!L$4&amp;$E702),'Hoja de Trabajo para listado'!$A$151:$Z$151,0)),0)+IFERROR(INDEX('Hoja de Trabajo para listado'!$AB$155:$BA$1048576,MATCH($A702,'Hoja de Trabajo para listado'!$AB$155:$AB$1048576,0),MATCH((CUADRO!L$4&amp;$E702),'Hoja de Trabajo para listado'!$AB$151:$BA$151,0)),0)+IFERROR(INDEX('Hoja de Trabajo para listado'!$BC$155:$CB$1048576,MATCH($A702,'Hoja de Trabajo para listado'!$BC$155:$BC$1048576,0),MATCH((CUADRO!L$4&amp;$E702),'Hoja de Trabajo para listado'!$BC$151:$CB$151,0)),0)+IFERROR(INDEX('Hoja de Trabajo para listado'!$DE$153:$DG$274,MATCH($A702,'Hoja de Trabajo para listado'!$DE$153:$DE$1048576,0),MATCH((CUADRO!L$4&amp;$E702),'Hoja de Trabajo para listado'!$DE$151:$DG$151,0)),0)+IFERROR(INDEX('Hoja de Trabajo para listado'!$CD$155:$DC$1048576,MATCH($A702,'Hoja de Trabajo para listado'!$CD$155:$CD$1048576,0),MATCH((CUADRO!L$4&amp;$E702),'Hoja de Trabajo para listado'!$CD$151:$DC$151,0)),0)</f>
        <v>0</v>
      </c>
      <c r="M702" s="241">
        <f ca="1">+IFERROR(INDEX('Hoja de Trabajo para listado'!$A$155:$Z$1048576,MATCH($A702,'Hoja de Trabajo para listado'!$A$155:$A$1048576,0),MATCH((CUADRO!M$4&amp;$E702),'Hoja de Trabajo para listado'!$A$151:$Z$151,0)),0)+IFERROR(INDEX('Hoja de Trabajo para listado'!$AB$155:$BA$1048576,MATCH($A702,'Hoja de Trabajo para listado'!$AB$155:$AB$1048576,0),MATCH((CUADRO!M$4&amp;$E702),'Hoja de Trabajo para listado'!$AB$151:$BA$151,0)),0)+IFERROR(INDEX('Hoja de Trabajo para listado'!$BC$155:$CB$1048576,MATCH($A702,'Hoja de Trabajo para listado'!$BC$155:$BC$1048576,0),MATCH((CUADRO!M$4&amp;$E702),'Hoja de Trabajo para listado'!$BC$151:$CB$151,0)),0)+IFERROR(INDEX('Hoja de Trabajo para listado'!$DE$153:$DG$274,MATCH($A702,'Hoja de Trabajo para listado'!$DE$153:$DE$1048576,0),MATCH((CUADRO!M$4&amp;$E702),'Hoja de Trabajo para listado'!$DE$151:$DG$151,0)),0)+IFERROR(INDEX('Hoja de Trabajo para listado'!$CD$155:$DC$1048576,MATCH($A702,'Hoja de Trabajo para listado'!$CD$155:$CD$1048576,0),MATCH((CUADRO!M$4&amp;$E702),'Hoja de Trabajo para listado'!$CD$151:$DC$151,0)),0)</f>
        <v>0</v>
      </c>
      <c r="N702" s="241">
        <f ca="1">+IFERROR(INDEX('Hoja de Trabajo para listado'!$A$155:$Z$1048576,MATCH($A702,'Hoja de Trabajo para listado'!$A$155:$A$1048576,0),MATCH((CUADRO!N$4&amp;$E702),'Hoja de Trabajo para listado'!$A$151:$Z$151,0)),0)+IFERROR(INDEX('Hoja de Trabajo para listado'!$AB$155:$BA$1048576,MATCH($A702,'Hoja de Trabajo para listado'!$AB$155:$AB$1048576,0),MATCH((CUADRO!N$4&amp;$E702),'Hoja de Trabajo para listado'!$AB$151:$BA$151,0)),0)+IFERROR(INDEX('Hoja de Trabajo para listado'!$BC$155:$CB$1048576,MATCH($A702,'Hoja de Trabajo para listado'!$BC$155:$BC$1048576,0),MATCH((CUADRO!N$4&amp;$E702),'Hoja de Trabajo para listado'!$BC$151:$CB$151,0)),0)+IFERROR(INDEX('Hoja de Trabajo para listado'!$DE$153:$DG$274,MATCH($A702,'Hoja de Trabajo para listado'!$DE$153:$DE$1048576,0),MATCH((CUADRO!N$4&amp;$E702),'Hoja de Trabajo para listado'!$DE$151:$DG$151,0)),0)+IFERROR(INDEX('Hoja de Trabajo para listado'!$CD$155:$DC$1048576,MATCH($A702,'Hoja de Trabajo para listado'!$CD$155:$CD$1048576,0),MATCH((CUADRO!N$4&amp;$E702),'Hoja de Trabajo para listado'!$CD$151:$DC$151,0)),0)</f>
        <v>0</v>
      </c>
      <c r="O702" s="241">
        <f ca="1">+IFERROR(INDEX('Hoja de Trabajo para listado'!$A$155:$Z$1048576,MATCH($A702,'Hoja de Trabajo para listado'!$A$155:$A$1048576,0),MATCH((CUADRO!O$4&amp;$E702),'Hoja de Trabajo para listado'!$A$151:$Z$151,0)),0)+IFERROR(INDEX('Hoja de Trabajo para listado'!$AB$155:$BA$1048576,MATCH($A702,'Hoja de Trabajo para listado'!$AB$155:$AB$1048576,0),MATCH((CUADRO!O$4&amp;$E702),'Hoja de Trabajo para listado'!$AB$151:$BA$151,0)),0)+IFERROR(INDEX('Hoja de Trabajo para listado'!$BC$155:$CB$1048576,MATCH($A702,'Hoja de Trabajo para listado'!$BC$155:$BC$1048576,0),MATCH((CUADRO!O$4&amp;$E702),'Hoja de Trabajo para listado'!$BC$151:$CB$151,0)),0)+IFERROR(INDEX('Hoja de Trabajo para listado'!$DE$153:$DG$274,MATCH($A702,'Hoja de Trabajo para listado'!$DE$153:$DE$1048576,0),MATCH((CUADRO!O$4&amp;$E702),'Hoja de Trabajo para listado'!$DE$151:$DG$151,0)),0)+IFERROR(INDEX('Hoja de Trabajo para listado'!$CD$155:$DC$1048576,MATCH($A702,'Hoja de Trabajo para listado'!$CD$155:$CD$1048576,0),MATCH((CUADRO!O$4&amp;$E702),'Hoja de Trabajo para listado'!$CD$151:$DC$151,0)),0)</f>
        <v>0</v>
      </c>
      <c r="P702" s="241">
        <f ca="1">+IFERROR(INDEX('Hoja de Trabajo para listado'!$A$155:$Z$1048576,MATCH($A702,'Hoja de Trabajo para listado'!$A$155:$A$1048576,0),MATCH((CUADRO!P$4&amp;$E702),'Hoja de Trabajo para listado'!$A$151:$Z$151,0)),0)+IFERROR(INDEX('Hoja de Trabajo para listado'!$AB$155:$BA$1048576,MATCH($A702,'Hoja de Trabajo para listado'!$AB$155:$AB$1048576,0),MATCH((CUADRO!P$4&amp;$E702),'Hoja de Trabajo para listado'!$AB$151:$BA$151,0)),0)+IFERROR(INDEX('Hoja de Trabajo para listado'!$BC$155:$CB$1048576,MATCH($A702,'Hoja de Trabajo para listado'!$BC$155:$BC$1048576,0),MATCH((CUADRO!P$4&amp;$E702),'Hoja de Trabajo para listado'!$BC$151:$CB$151,0)),0)+IFERROR(INDEX('Hoja de Trabajo para listado'!$DE$153:$DG$274,MATCH($A702,'Hoja de Trabajo para listado'!$DE$153:$DE$1048576,0),MATCH((CUADRO!P$4&amp;$E702),'Hoja de Trabajo para listado'!$DE$151:$DG$151,0)),0)+IFERROR(INDEX('Hoja de Trabajo para listado'!$CD$155:$DC$1048576,MATCH($A702,'Hoja de Trabajo para listado'!$CD$155:$CD$1048576,0),MATCH((CUADRO!P$4&amp;$E702),'Hoja de Trabajo para listado'!$CD$151:$DC$151,0)),0)</f>
        <v>0</v>
      </c>
      <c r="Q702" s="241">
        <f ca="1">+IFERROR(INDEX('Hoja de Trabajo para listado'!$A$155:$Z$1048576,MATCH($A702,'Hoja de Trabajo para listado'!$A$155:$A$1048576,0),MATCH((CUADRO!Q$4&amp;$E702),'Hoja de Trabajo para listado'!$A$151:$Z$151,0)),0)+IFERROR(INDEX('Hoja de Trabajo para listado'!$AB$155:$BA$1048576,MATCH($A702,'Hoja de Trabajo para listado'!$AB$155:$AB$1048576,0),MATCH((CUADRO!Q$4&amp;$E702),'Hoja de Trabajo para listado'!$AB$151:$BA$151,0)),0)+IFERROR(INDEX('Hoja de Trabajo para listado'!$BC$155:$CB$1048576,MATCH($A702,'Hoja de Trabajo para listado'!$BC$155:$BC$1048576,0),MATCH((CUADRO!Q$4&amp;$E702),'Hoja de Trabajo para listado'!$BC$151:$CB$151,0)),0)+IFERROR(INDEX('Hoja de Trabajo para listado'!$DE$153:$DG$274,MATCH($A702,'Hoja de Trabajo para listado'!$DE$153:$DE$1048576,0),MATCH((CUADRO!Q$4&amp;$E702),'Hoja de Trabajo para listado'!$DE$151:$DG$151,0)),0)+IFERROR(INDEX('Hoja de Trabajo para listado'!$CD$155:$DC$1048576,MATCH($A702,'Hoja de Trabajo para listado'!$CD$155:$CD$1048576,0),MATCH((CUADRO!Q$4&amp;$E702),'Hoja de Trabajo para listado'!$CD$151:$DC$151,0)),0)</f>
        <v>0</v>
      </c>
      <c r="R702" s="241">
        <f t="shared" ca="1" si="27"/>
        <v>0</v>
      </c>
      <c r="S702" s="247">
        <f ca="1">+R701+R702</f>
        <v>0</v>
      </c>
      <c r="T702" s="241">
        <f ca="1">+S702</f>
        <v>0</v>
      </c>
      <c r="U702" s="240">
        <f t="shared" si="28"/>
        <v>2</v>
      </c>
      <c r="V702" s="327" t="str">
        <f>+VLOOKUP(A702,bd_lista!$A$3:$E$592,5,FALSE)</f>
        <v>Gobiernos Autonomos Municipales</v>
      </c>
      <c r="W702" s="398"/>
      <c r="X702" s="240">
        <f>+VLOOKUP(A702,[4]Sheet1!$A$13:$D$744,4,FALSE)</f>
        <v>0</v>
      </c>
      <c r="Y702" s="240" t="e">
        <f>+VLOOKUP(X702,bd_lista!$A$3:$C$592,3,FALSE)</f>
        <v>#N/A</v>
      </c>
      <c r="Z702" s="288"/>
      <c r="AA702" s="289"/>
    </row>
    <row r="703" spans="1:27" customFormat="1" ht="15" hidden="1" customHeight="1">
      <c r="A703" s="32">
        <v>1316</v>
      </c>
      <c r="B703" s="393">
        <f>+A703</f>
        <v>1316</v>
      </c>
      <c r="C703" s="245" t="str">
        <f>+VLOOKUP(A703,bd_lista!$A$3:$C$592,3,FALSE)</f>
        <v>Gobierno Autónomo Municipal de Villa Rivero</v>
      </c>
      <c r="D703" s="395" t="str">
        <f>+C703</f>
        <v>Gobierno Autónomo Municipal de Villa Rivero</v>
      </c>
      <c r="E703" s="240" t="s">
        <v>1303</v>
      </c>
      <c r="F703" s="241">
        <f ca="1">+IFERROR(INDEX('Hoja de Trabajo para listado'!$A$155:$Z$1048576,MATCH($A703,'Hoja de Trabajo para listado'!$A$155:$A$1048576,0),MATCH((CUADRO!F$4&amp;$E703),'Hoja de Trabajo para listado'!$A$151:$Z$151,0)),0)+IFERROR(INDEX('Hoja de Trabajo para listado'!$AB$155:$BA$1048576,MATCH($A703,'Hoja de Trabajo para listado'!$AB$155:$AB$1048576,0),MATCH((CUADRO!F$4&amp;$E703),'Hoja de Trabajo para listado'!$AB$151:$BA$151,0)),0)+IFERROR(INDEX('Hoja de Trabajo para listado'!$BC$155:$CB$1048576,MATCH($A703,'Hoja de Trabajo para listado'!$BC$155:$BC$1048576,0),MATCH((CUADRO!F$4&amp;$E703),'Hoja de Trabajo para listado'!$BC$151:$CB$151,0)),0)+IFERROR(INDEX('Hoja de Trabajo para listado'!$DE$153:$DG$274,MATCH($A703,'Hoja de Trabajo para listado'!$DE$153:$DE$1048576,0),MATCH((CUADRO!F$4&amp;$E703),'Hoja de Trabajo para listado'!$DE$151:$DG$151,0)),0)+IFERROR(INDEX('Hoja de Trabajo para listado'!$CD$155:$DC$1048576,MATCH($A703,'Hoja de Trabajo para listado'!$CD$155:$CD$1048576,0),MATCH((CUADRO!F$4&amp;$E703),'Hoja de Trabajo para listado'!$CD$151:$DC$151,0)),0)</f>
        <v>0</v>
      </c>
      <c r="G703" s="241">
        <f ca="1">+IFERROR(INDEX('Hoja de Trabajo para listado'!$A$155:$Z$1048576,MATCH($A703,'Hoja de Trabajo para listado'!$A$155:$A$1048576,0),MATCH((CUADRO!G$4&amp;$E703),'Hoja de Trabajo para listado'!$A$151:$Z$151,0)),0)+IFERROR(INDEX('Hoja de Trabajo para listado'!$AB$155:$BA$1048576,MATCH($A703,'Hoja de Trabajo para listado'!$AB$155:$AB$1048576,0),MATCH((CUADRO!G$4&amp;$E703),'Hoja de Trabajo para listado'!$AB$151:$BA$151,0)),0)+IFERROR(INDEX('Hoja de Trabajo para listado'!$BC$155:$CB$1048576,MATCH($A703,'Hoja de Trabajo para listado'!$BC$155:$BC$1048576,0),MATCH((CUADRO!G$4&amp;$E703),'Hoja de Trabajo para listado'!$BC$151:$CB$151,0)),0)+IFERROR(INDEX('Hoja de Trabajo para listado'!$DE$153:$DG$274,MATCH($A703,'Hoja de Trabajo para listado'!$DE$153:$DE$1048576,0),MATCH((CUADRO!G$4&amp;$E703),'Hoja de Trabajo para listado'!$DE$151:$DG$151,0)),0)+IFERROR(INDEX('Hoja de Trabajo para listado'!$CD$155:$DC$1048576,MATCH($A703,'Hoja de Trabajo para listado'!$CD$155:$CD$1048576,0),MATCH((CUADRO!G$4&amp;$E703),'Hoja de Trabajo para listado'!$CD$151:$DC$151,0)),0)</f>
        <v>0</v>
      </c>
      <c r="H703" s="241">
        <f ca="1">+IFERROR(INDEX('Hoja de Trabajo para listado'!$A$155:$Z$1048576,MATCH($A703,'Hoja de Trabajo para listado'!$A$155:$A$1048576,0),MATCH((CUADRO!H$4&amp;$E703),'Hoja de Trabajo para listado'!$A$151:$Z$151,0)),0)+IFERROR(INDEX('Hoja de Trabajo para listado'!$AB$155:$BA$1048576,MATCH($A703,'Hoja de Trabajo para listado'!$AB$155:$AB$1048576,0),MATCH((CUADRO!H$4&amp;$E703),'Hoja de Trabajo para listado'!$AB$151:$BA$151,0)),0)+IFERROR(INDEX('Hoja de Trabajo para listado'!$BC$155:$CB$1048576,MATCH($A703,'Hoja de Trabajo para listado'!$BC$155:$BC$1048576,0),MATCH((CUADRO!H$4&amp;$E703),'Hoja de Trabajo para listado'!$BC$151:$CB$151,0)),0)+IFERROR(INDEX('Hoja de Trabajo para listado'!$DE$153:$DG$274,MATCH($A703,'Hoja de Trabajo para listado'!$DE$153:$DE$1048576,0),MATCH((CUADRO!H$4&amp;$E703),'Hoja de Trabajo para listado'!$DE$151:$DG$151,0)),0)+IFERROR(INDEX('Hoja de Trabajo para listado'!$CD$155:$DC$1048576,MATCH($A703,'Hoja de Trabajo para listado'!$CD$155:$CD$1048576,0),MATCH((CUADRO!H$4&amp;$E703),'Hoja de Trabajo para listado'!$CD$151:$DC$151,0)),0)</f>
        <v>0</v>
      </c>
      <c r="I703" s="241">
        <f ca="1">+IFERROR(INDEX('Hoja de Trabajo para listado'!$A$155:$Z$1048576,MATCH($A703,'Hoja de Trabajo para listado'!$A$155:$A$1048576,0),MATCH((CUADRO!I$4&amp;$E703),'Hoja de Trabajo para listado'!$A$151:$Z$151,0)),0)+IFERROR(INDEX('Hoja de Trabajo para listado'!$AB$155:$BA$1048576,MATCH($A703,'Hoja de Trabajo para listado'!$AB$155:$AB$1048576,0),MATCH((CUADRO!I$4&amp;$E703),'Hoja de Trabajo para listado'!$AB$151:$BA$151,0)),0)+IFERROR(INDEX('Hoja de Trabajo para listado'!$BC$155:$CB$1048576,MATCH($A703,'Hoja de Trabajo para listado'!$BC$155:$BC$1048576,0),MATCH((CUADRO!I$4&amp;$E703),'Hoja de Trabajo para listado'!$BC$151:$CB$151,0)),0)+IFERROR(INDEX('Hoja de Trabajo para listado'!$DE$153:$DG$274,MATCH($A703,'Hoja de Trabajo para listado'!$DE$153:$DE$1048576,0),MATCH((CUADRO!I$4&amp;$E703),'Hoja de Trabajo para listado'!$DE$151:$DG$151,0)),0)+IFERROR(INDEX('Hoja de Trabajo para listado'!$CD$155:$DC$1048576,MATCH($A703,'Hoja de Trabajo para listado'!$CD$155:$CD$1048576,0),MATCH((CUADRO!I$4&amp;$E703),'Hoja de Trabajo para listado'!$CD$151:$DC$151,0)),0)</f>
        <v>0</v>
      </c>
      <c r="J703" s="241">
        <f ca="1">+IFERROR(INDEX('Hoja de Trabajo para listado'!$A$155:$Z$1048576,MATCH($A703,'Hoja de Trabajo para listado'!$A$155:$A$1048576,0),MATCH((CUADRO!J$4&amp;$E703),'Hoja de Trabajo para listado'!$A$151:$Z$151,0)),0)+IFERROR(INDEX('Hoja de Trabajo para listado'!$AB$155:$BA$1048576,MATCH($A703,'Hoja de Trabajo para listado'!$AB$155:$AB$1048576,0),MATCH((CUADRO!J$4&amp;$E703),'Hoja de Trabajo para listado'!$AB$151:$BA$151,0)),0)+IFERROR(INDEX('Hoja de Trabajo para listado'!$BC$155:$CB$1048576,MATCH($A703,'Hoja de Trabajo para listado'!$BC$155:$BC$1048576,0),MATCH((CUADRO!J$4&amp;$E703),'Hoja de Trabajo para listado'!$BC$151:$CB$151,0)),0)+IFERROR(INDEX('Hoja de Trabajo para listado'!$DE$153:$DG$274,MATCH($A703,'Hoja de Trabajo para listado'!$DE$153:$DE$1048576,0),MATCH((CUADRO!J$4&amp;$E703),'Hoja de Trabajo para listado'!$DE$151:$DG$151,0)),0)+IFERROR(INDEX('Hoja de Trabajo para listado'!$CD$155:$DC$1048576,MATCH($A703,'Hoja de Trabajo para listado'!$CD$155:$CD$1048576,0),MATCH((CUADRO!J$4&amp;$E703),'Hoja de Trabajo para listado'!$CD$151:$DC$151,0)),0)</f>
        <v>0</v>
      </c>
      <c r="K703" s="241">
        <f ca="1">+IFERROR(INDEX('Hoja de Trabajo para listado'!$A$155:$Z$1048576,MATCH($A703,'Hoja de Trabajo para listado'!$A$155:$A$1048576,0),MATCH((CUADRO!K$4&amp;$E703),'Hoja de Trabajo para listado'!$A$151:$Z$151,0)),0)+IFERROR(INDEX('Hoja de Trabajo para listado'!$AB$155:$BA$1048576,MATCH($A703,'Hoja de Trabajo para listado'!$AB$155:$AB$1048576,0),MATCH((CUADRO!K$4&amp;$E703),'Hoja de Trabajo para listado'!$AB$151:$BA$151,0)),0)+IFERROR(INDEX('Hoja de Trabajo para listado'!$BC$155:$CB$1048576,MATCH($A703,'Hoja de Trabajo para listado'!$BC$155:$BC$1048576,0),MATCH((CUADRO!K$4&amp;$E703),'Hoja de Trabajo para listado'!$BC$151:$CB$151,0)),0)+IFERROR(INDEX('Hoja de Trabajo para listado'!$DE$153:$DG$274,MATCH($A703,'Hoja de Trabajo para listado'!$DE$153:$DE$1048576,0),MATCH((CUADRO!K$4&amp;$E703),'Hoja de Trabajo para listado'!$DE$151:$DG$151,0)),0)+IFERROR(INDEX('Hoja de Trabajo para listado'!$CD$155:$DC$1048576,MATCH($A703,'Hoja de Trabajo para listado'!$CD$155:$CD$1048576,0),MATCH((CUADRO!K$4&amp;$E703),'Hoja de Trabajo para listado'!$CD$151:$DC$151,0)),0)</f>
        <v>0</v>
      </c>
      <c r="L703" s="241">
        <f ca="1">+IFERROR(INDEX('Hoja de Trabajo para listado'!$A$155:$Z$1048576,MATCH($A703,'Hoja de Trabajo para listado'!$A$155:$A$1048576,0),MATCH((CUADRO!L$4&amp;$E703),'Hoja de Trabajo para listado'!$A$151:$Z$151,0)),0)+IFERROR(INDEX('Hoja de Trabajo para listado'!$AB$155:$BA$1048576,MATCH($A703,'Hoja de Trabajo para listado'!$AB$155:$AB$1048576,0),MATCH((CUADRO!L$4&amp;$E703),'Hoja de Trabajo para listado'!$AB$151:$BA$151,0)),0)+IFERROR(INDEX('Hoja de Trabajo para listado'!$BC$155:$CB$1048576,MATCH($A703,'Hoja de Trabajo para listado'!$BC$155:$BC$1048576,0),MATCH((CUADRO!L$4&amp;$E703),'Hoja de Trabajo para listado'!$BC$151:$CB$151,0)),0)+IFERROR(INDEX('Hoja de Trabajo para listado'!$DE$153:$DG$274,MATCH($A703,'Hoja de Trabajo para listado'!$DE$153:$DE$1048576,0),MATCH((CUADRO!L$4&amp;$E703),'Hoja de Trabajo para listado'!$DE$151:$DG$151,0)),0)+IFERROR(INDEX('Hoja de Trabajo para listado'!$CD$155:$DC$1048576,MATCH($A703,'Hoja de Trabajo para listado'!$CD$155:$CD$1048576,0),MATCH((CUADRO!L$4&amp;$E703),'Hoja de Trabajo para listado'!$CD$151:$DC$151,0)),0)</f>
        <v>0</v>
      </c>
      <c r="M703" s="241">
        <f ca="1">+IFERROR(INDEX('Hoja de Trabajo para listado'!$A$155:$Z$1048576,MATCH($A703,'Hoja de Trabajo para listado'!$A$155:$A$1048576,0),MATCH((CUADRO!M$4&amp;$E703),'Hoja de Trabajo para listado'!$A$151:$Z$151,0)),0)+IFERROR(INDEX('Hoja de Trabajo para listado'!$AB$155:$BA$1048576,MATCH($A703,'Hoja de Trabajo para listado'!$AB$155:$AB$1048576,0),MATCH((CUADRO!M$4&amp;$E703),'Hoja de Trabajo para listado'!$AB$151:$BA$151,0)),0)+IFERROR(INDEX('Hoja de Trabajo para listado'!$BC$155:$CB$1048576,MATCH($A703,'Hoja de Trabajo para listado'!$BC$155:$BC$1048576,0),MATCH((CUADRO!M$4&amp;$E703),'Hoja de Trabajo para listado'!$BC$151:$CB$151,0)),0)+IFERROR(INDEX('Hoja de Trabajo para listado'!$DE$153:$DG$274,MATCH($A703,'Hoja de Trabajo para listado'!$DE$153:$DE$1048576,0),MATCH((CUADRO!M$4&amp;$E703),'Hoja de Trabajo para listado'!$DE$151:$DG$151,0)),0)+IFERROR(INDEX('Hoja de Trabajo para listado'!$CD$155:$DC$1048576,MATCH($A703,'Hoja de Trabajo para listado'!$CD$155:$CD$1048576,0),MATCH((CUADRO!M$4&amp;$E703),'Hoja de Trabajo para listado'!$CD$151:$DC$151,0)),0)</f>
        <v>0</v>
      </c>
      <c r="N703" s="241">
        <f ca="1">+IFERROR(INDEX('Hoja de Trabajo para listado'!$A$155:$Z$1048576,MATCH($A703,'Hoja de Trabajo para listado'!$A$155:$A$1048576,0),MATCH((CUADRO!N$4&amp;$E703),'Hoja de Trabajo para listado'!$A$151:$Z$151,0)),0)+IFERROR(INDEX('Hoja de Trabajo para listado'!$AB$155:$BA$1048576,MATCH($A703,'Hoja de Trabajo para listado'!$AB$155:$AB$1048576,0),MATCH((CUADRO!N$4&amp;$E703),'Hoja de Trabajo para listado'!$AB$151:$BA$151,0)),0)+IFERROR(INDEX('Hoja de Trabajo para listado'!$BC$155:$CB$1048576,MATCH($A703,'Hoja de Trabajo para listado'!$BC$155:$BC$1048576,0),MATCH((CUADRO!N$4&amp;$E703),'Hoja de Trabajo para listado'!$BC$151:$CB$151,0)),0)+IFERROR(INDEX('Hoja de Trabajo para listado'!$DE$153:$DG$274,MATCH($A703,'Hoja de Trabajo para listado'!$DE$153:$DE$1048576,0),MATCH((CUADRO!N$4&amp;$E703),'Hoja de Trabajo para listado'!$DE$151:$DG$151,0)),0)+IFERROR(INDEX('Hoja de Trabajo para listado'!$CD$155:$DC$1048576,MATCH($A703,'Hoja de Trabajo para listado'!$CD$155:$CD$1048576,0),MATCH((CUADRO!N$4&amp;$E703),'Hoja de Trabajo para listado'!$CD$151:$DC$151,0)),0)</f>
        <v>0</v>
      </c>
      <c r="O703" s="241">
        <f ca="1">+IFERROR(INDEX('Hoja de Trabajo para listado'!$A$155:$Z$1048576,MATCH($A703,'Hoja de Trabajo para listado'!$A$155:$A$1048576,0),MATCH((CUADRO!O$4&amp;$E703),'Hoja de Trabajo para listado'!$A$151:$Z$151,0)),0)+IFERROR(INDEX('Hoja de Trabajo para listado'!$AB$155:$BA$1048576,MATCH($A703,'Hoja de Trabajo para listado'!$AB$155:$AB$1048576,0),MATCH((CUADRO!O$4&amp;$E703),'Hoja de Trabajo para listado'!$AB$151:$BA$151,0)),0)+IFERROR(INDEX('Hoja de Trabajo para listado'!$BC$155:$CB$1048576,MATCH($A703,'Hoja de Trabajo para listado'!$BC$155:$BC$1048576,0),MATCH((CUADRO!O$4&amp;$E703),'Hoja de Trabajo para listado'!$BC$151:$CB$151,0)),0)+IFERROR(INDEX('Hoja de Trabajo para listado'!$DE$153:$DG$274,MATCH($A703,'Hoja de Trabajo para listado'!$DE$153:$DE$1048576,0),MATCH((CUADRO!O$4&amp;$E703),'Hoja de Trabajo para listado'!$DE$151:$DG$151,0)),0)+IFERROR(INDEX('Hoja de Trabajo para listado'!$CD$155:$DC$1048576,MATCH($A703,'Hoja de Trabajo para listado'!$CD$155:$CD$1048576,0),MATCH((CUADRO!O$4&amp;$E703),'Hoja de Trabajo para listado'!$CD$151:$DC$151,0)),0)</f>
        <v>0</v>
      </c>
      <c r="P703" s="241">
        <f ca="1">+IFERROR(INDEX('Hoja de Trabajo para listado'!$A$155:$Z$1048576,MATCH($A703,'Hoja de Trabajo para listado'!$A$155:$A$1048576,0),MATCH((CUADRO!P$4&amp;$E703),'Hoja de Trabajo para listado'!$A$151:$Z$151,0)),0)+IFERROR(INDEX('Hoja de Trabajo para listado'!$AB$155:$BA$1048576,MATCH($A703,'Hoja de Trabajo para listado'!$AB$155:$AB$1048576,0),MATCH((CUADRO!P$4&amp;$E703),'Hoja de Trabajo para listado'!$AB$151:$BA$151,0)),0)+IFERROR(INDEX('Hoja de Trabajo para listado'!$BC$155:$CB$1048576,MATCH($A703,'Hoja de Trabajo para listado'!$BC$155:$BC$1048576,0),MATCH((CUADRO!P$4&amp;$E703),'Hoja de Trabajo para listado'!$BC$151:$CB$151,0)),0)+IFERROR(INDEX('Hoja de Trabajo para listado'!$DE$153:$DG$274,MATCH($A703,'Hoja de Trabajo para listado'!$DE$153:$DE$1048576,0),MATCH((CUADRO!P$4&amp;$E703),'Hoja de Trabajo para listado'!$DE$151:$DG$151,0)),0)+IFERROR(INDEX('Hoja de Trabajo para listado'!$CD$155:$DC$1048576,MATCH($A703,'Hoja de Trabajo para listado'!$CD$155:$CD$1048576,0),MATCH((CUADRO!P$4&amp;$E703),'Hoja de Trabajo para listado'!$CD$151:$DC$151,0)),0)</f>
        <v>0</v>
      </c>
      <c r="Q703" s="241">
        <f ca="1">+IFERROR(INDEX('Hoja de Trabajo para listado'!$A$155:$Z$1048576,MATCH($A703,'Hoja de Trabajo para listado'!$A$155:$A$1048576,0),MATCH((CUADRO!Q$4&amp;$E703),'Hoja de Trabajo para listado'!$A$151:$Z$151,0)),0)+IFERROR(INDEX('Hoja de Trabajo para listado'!$AB$155:$BA$1048576,MATCH($A703,'Hoja de Trabajo para listado'!$AB$155:$AB$1048576,0),MATCH((CUADRO!Q$4&amp;$E703),'Hoja de Trabajo para listado'!$AB$151:$BA$151,0)),0)+IFERROR(INDEX('Hoja de Trabajo para listado'!$BC$155:$CB$1048576,MATCH($A703,'Hoja de Trabajo para listado'!$BC$155:$BC$1048576,0),MATCH((CUADRO!Q$4&amp;$E703),'Hoja de Trabajo para listado'!$BC$151:$CB$151,0)),0)+IFERROR(INDEX('Hoja de Trabajo para listado'!$DE$153:$DG$274,MATCH($A703,'Hoja de Trabajo para listado'!$DE$153:$DE$1048576,0),MATCH((CUADRO!Q$4&amp;$E703),'Hoja de Trabajo para listado'!$DE$151:$DG$151,0)),0)+IFERROR(INDEX('Hoja de Trabajo para listado'!$CD$155:$DC$1048576,MATCH($A703,'Hoja de Trabajo para listado'!$CD$155:$CD$1048576,0),MATCH((CUADRO!Q$4&amp;$E703),'Hoja de Trabajo para listado'!$CD$151:$DC$151,0)),0)</f>
        <v>0</v>
      </c>
      <c r="R703" s="241">
        <f t="shared" ca="1" si="27"/>
        <v>0</v>
      </c>
      <c r="S703" s="247"/>
      <c r="T703" s="241">
        <f ca="1">+T704</f>
        <v>0</v>
      </c>
      <c r="U703" s="240">
        <f t="shared" si="28"/>
        <v>1</v>
      </c>
      <c r="V703" s="327" t="str">
        <f>+VLOOKUP(A703,bd_lista!$A$3:$E$592,5,FALSE)</f>
        <v>Gobiernos Autonomos Municipales</v>
      </c>
      <c r="W703" s="397" t="str">
        <f>+V703</f>
        <v>Gobiernos Autonomos Municipales</v>
      </c>
      <c r="X703" s="240">
        <f>+VLOOKUP(A703,[4]Sheet1!$A$13:$D$744,4,FALSE)</f>
        <v>0</v>
      </c>
      <c r="Y703" s="240" t="e">
        <f>+VLOOKUP(X703,bd_lista!$A$3:$C$592,3,FALSE)</f>
        <v>#N/A</v>
      </c>
      <c r="Z703" s="290">
        <f>+X703</f>
        <v>0</v>
      </c>
      <c r="AA703" s="291" t="e">
        <f>+Y703</f>
        <v>#N/A</v>
      </c>
    </row>
    <row r="704" spans="1:27" customFormat="1" ht="15" hidden="1" customHeight="1">
      <c r="A704" s="32">
        <v>1316</v>
      </c>
      <c r="B704" s="394"/>
      <c r="C704" s="245" t="str">
        <f>+VLOOKUP(A704,bd_lista!$A$3:$C$592,3,FALSE)</f>
        <v>Gobierno Autónomo Municipal de Villa Rivero</v>
      </c>
      <c r="D704" s="396"/>
      <c r="E704" s="242" t="s">
        <v>1304</v>
      </c>
      <c r="F704" s="241">
        <f ca="1">+IFERROR(INDEX('Hoja de Trabajo para listado'!$A$155:$Z$1048576,MATCH($A704,'Hoja de Trabajo para listado'!$A$155:$A$1048576,0),MATCH((CUADRO!F$4&amp;$E704),'Hoja de Trabajo para listado'!$A$151:$Z$151,0)),0)+IFERROR(INDEX('Hoja de Trabajo para listado'!$AB$155:$BA$1048576,MATCH($A704,'Hoja de Trabajo para listado'!$AB$155:$AB$1048576,0),MATCH((CUADRO!F$4&amp;$E704),'Hoja de Trabajo para listado'!$AB$151:$BA$151,0)),0)+IFERROR(INDEX('Hoja de Trabajo para listado'!$BC$155:$CB$1048576,MATCH($A704,'Hoja de Trabajo para listado'!$BC$155:$BC$1048576,0),MATCH((CUADRO!F$4&amp;$E704),'Hoja de Trabajo para listado'!$BC$151:$CB$151,0)),0)+IFERROR(INDEX('Hoja de Trabajo para listado'!$DE$153:$DG$274,MATCH($A704,'Hoja de Trabajo para listado'!$DE$153:$DE$1048576,0),MATCH((CUADRO!F$4&amp;$E704),'Hoja de Trabajo para listado'!$DE$151:$DG$151,0)),0)+IFERROR(INDEX('Hoja de Trabajo para listado'!$CD$155:$DC$1048576,MATCH($A704,'Hoja de Trabajo para listado'!$CD$155:$CD$1048576,0),MATCH((CUADRO!F$4&amp;$E704),'Hoja de Trabajo para listado'!$CD$151:$DC$151,0)),0)</f>
        <v>0</v>
      </c>
      <c r="G704" s="241">
        <f ca="1">+IFERROR(INDEX('Hoja de Trabajo para listado'!$A$155:$Z$1048576,MATCH($A704,'Hoja de Trabajo para listado'!$A$155:$A$1048576,0),MATCH((CUADRO!G$4&amp;$E704),'Hoja de Trabajo para listado'!$A$151:$Z$151,0)),0)+IFERROR(INDEX('Hoja de Trabajo para listado'!$AB$155:$BA$1048576,MATCH($A704,'Hoja de Trabajo para listado'!$AB$155:$AB$1048576,0),MATCH((CUADRO!G$4&amp;$E704),'Hoja de Trabajo para listado'!$AB$151:$BA$151,0)),0)+IFERROR(INDEX('Hoja de Trabajo para listado'!$BC$155:$CB$1048576,MATCH($A704,'Hoja de Trabajo para listado'!$BC$155:$BC$1048576,0),MATCH((CUADRO!G$4&amp;$E704),'Hoja de Trabajo para listado'!$BC$151:$CB$151,0)),0)+IFERROR(INDEX('Hoja de Trabajo para listado'!$DE$153:$DG$274,MATCH($A704,'Hoja de Trabajo para listado'!$DE$153:$DE$1048576,0),MATCH((CUADRO!G$4&amp;$E704),'Hoja de Trabajo para listado'!$DE$151:$DG$151,0)),0)+IFERROR(INDEX('Hoja de Trabajo para listado'!$CD$155:$DC$1048576,MATCH($A704,'Hoja de Trabajo para listado'!$CD$155:$CD$1048576,0),MATCH((CUADRO!G$4&amp;$E704),'Hoja de Trabajo para listado'!$CD$151:$DC$151,0)),0)</f>
        <v>0</v>
      </c>
      <c r="H704" s="241">
        <f ca="1">+IFERROR(INDEX('Hoja de Trabajo para listado'!$A$155:$Z$1048576,MATCH($A704,'Hoja de Trabajo para listado'!$A$155:$A$1048576,0),MATCH((CUADRO!H$4&amp;$E704),'Hoja de Trabajo para listado'!$A$151:$Z$151,0)),0)+IFERROR(INDEX('Hoja de Trabajo para listado'!$AB$155:$BA$1048576,MATCH($A704,'Hoja de Trabajo para listado'!$AB$155:$AB$1048576,0),MATCH((CUADRO!H$4&amp;$E704),'Hoja de Trabajo para listado'!$AB$151:$BA$151,0)),0)+IFERROR(INDEX('Hoja de Trabajo para listado'!$BC$155:$CB$1048576,MATCH($A704,'Hoja de Trabajo para listado'!$BC$155:$BC$1048576,0),MATCH((CUADRO!H$4&amp;$E704),'Hoja de Trabajo para listado'!$BC$151:$CB$151,0)),0)+IFERROR(INDEX('Hoja de Trabajo para listado'!$DE$153:$DG$274,MATCH($A704,'Hoja de Trabajo para listado'!$DE$153:$DE$1048576,0),MATCH((CUADRO!H$4&amp;$E704),'Hoja de Trabajo para listado'!$DE$151:$DG$151,0)),0)+IFERROR(INDEX('Hoja de Trabajo para listado'!$CD$155:$DC$1048576,MATCH($A704,'Hoja de Trabajo para listado'!$CD$155:$CD$1048576,0),MATCH((CUADRO!H$4&amp;$E704),'Hoja de Trabajo para listado'!$CD$151:$DC$151,0)),0)</f>
        <v>0</v>
      </c>
      <c r="I704" s="241">
        <f ca="1">+IFERROR(INDEX('Hoja de Trabajo para listado'!$A$155:$Z$1048576,MATCH($A704,'Hoja de Trabajo para listado'!$A$155:$A$1048576,0),MATCH((CUADRO!I$4&amp;$E704),'Hoja de Trabajo para listado'!$A$151:$Z$151,0)),0)+IFERROR(INDEX('Hoja de Trabajo para listado'!$AB$155:$BA$1048576,MATCH($A704,'Hoja de Trabajo para listado'!$AB$155:$AB$1048576,0),MATCH((CUADRO!I$4&amp;$E704),'Hoja de Trabajo para listado'!$AB$151:$BA$151,0)),0)+IFERROR(INDEX('Hoja de Trabajo para listado'!$BC$155:$CB$1048576,MATCH($A704,'Hoja de Trabajo para listado'!$BC$155:$BC$1048576,0),MATCH((CUADRO!I$4&amp;$E704),'Hoja de Trabajo para listado'!$BC$151:$CB$151,0)),0)+IFERROR(INDEX('Hoja de Trabajo para listado'!$DE$153:$DG$274,MATCH($A704,'Hoja de Trabajo para listado'!$DE$153:$DE$1048576,0),MATCH((CUADRO!I$4&amp;$E704),'Hoja de Trabajo para listado'!$DE$151:$DG$151,0)),0)+IFERROR(INDEX('Hoja de Trabajo para listado'!$CD$155:$DC$1048576,MATCH($A704,'Hoja de Trabajo para listado'!$CD$155:$CD$1048576,0),MATCH((CUADRO!I$4&amp;$E704),'Hoja de Trabajo para listado'!$CD$151:$DC$151,0)),0)</f>
        <v>0</v>
      </c>
      <c r="J704" s="241">
        <f ca="1">+IFERROR(INDEX('Hoja de Trabajo para listado'!$A$155:$Z$1048576,MATCH($A704,'Hoja de Trabajo para listado'!$A$155:$A$1048576,0),MATCH((CUADRO!J$4&amp;$E704),'Hoja de Trabajo para listado'!$A$151:$Z$151,0)),0)+IFERROR(INDEX('Hoja de Trabajo para listado'!$AB$155:$BA$1048576,MATCH($A704,'Hoja de Trabajo para listado'!$AB$155:$AB$1048576,0),MATCH((CUADRO!J$4&amp;$E704),'Hoja de Trabajo para listado'!$AB$151:$BA$151,0)),0)+IFERROR(INDEX('Hoja de Trabajo para listado'!$BC$155:$CB$1048576,MATCH($A704,'Hoja de Trabajo para listado'!$BC$155:$BC$1048576,0),MATCH((CUADRO!J$4&amp;$E704),'Hoja de Trabajo para listado'!$BC$151:$CB$151,0)),0)+IFERROR(INDEX('Hoja de Trabajo para listado'!$DE$153:$DG$274,MATCH($A704,'Hoja de Trabajo para listado'!$DE$153:$DE$1048576,0),MATCH((CUADRO!J$4&amp;$E704),'Hoja de Trabajo para listado'!$DE$151:$DG$151,0)),0)+IFERROR(INDEX('Hoja de Trabajo para listado'!$CD$155:$DC$1048576,MATCH($A704,'Hoja de Trabajo para listado'!$CD$155:$CD$1048576,0),MATCH((CUADRO!J$4&amp;$E704),'Hoja de Trabajo para listado'!$CD$151:$DC$151,0)),0)</f>
        <v>0</v>
      </c>
      <c r="K704" s="241">
        <f ca="1">+IFERROR(INDEX('Hoja de Trabajo para listado'!$A$155:$Z$1048576,MATCH($A704,'Hoja de Trabajo para listado'!$A$155:$A$1048576,0),MATCH((CUADRO!K$4&amp;$E704),'Hoja de Trabajo para listado'!$A$151:$Z$151,0)),0)+IFERROR(INDEX('Hoja de Trabajo para listado'!$AB$155:$BA$1048576,MATCH($A704,'Hoja de Trabajo para listado'!$AB$155:$AB$1048576,0),MATCH((CUADRO!K$4&amp;$E704),'Hoja de Trabajo para listado'!$AB$151:$BA$151,0)),0)+IFERROR(INDEX('Hoja de Trabajo para listado'!$BC$155:$CB$1048576,MATCH($A704,'Hoja de Trabajo para listado'!$BC$155:$BC$1048576,0),MATCH((CUADRO!K$4&amp;$E704),'Hoja de Trabajo para listado'!$BC$151:$CB$151,0)),0)+IFERROR(INDEX('Hoja de Trabajo para listado'!$DE$153:$DG$274,MATCH($A704,'Hoja de Trabajo para listado'!$DE$153:$DE$1048576,0),MATCH((CUADRO!K$4&amp;$E704),'Hoja de Trabajo para listado'!$DE$151:$DG$151,0)),0)+IFERROR(INDEX('Hoja de Trabajo para listado'!$CD$155:$DC$1048576,MATCH($A704,'Hoja de Trabajo para listado'!$CD$155:$CD$1048576,0),MATCH((CUADRO!K$4&amp;$E704),'Hoja de Trabajo para listado'!$CD$151:$DC$151,0)),0)</f>
        <v>0</v>
      </c>
      <c r="L704" s="241">
        <f ca="1">+IFERROR(INDEX('Hoja de Trabajo para listado'!$A$155:$Z$1048576,MATCH($A704,'Hoja de Trabajo para listado'!$A$155:$A$1048576,0),MATCH((CUADRO!L$4&amp;$E704),'Hoja de Trabajo para listado'!$A$151:$Z$151,0)),0)+IFERROR(INDEX('Hoja de Trabajo para listado'!$AB$155:$BA$1048576,MATCH($A704,'Hoja de Trabajo para listado'!$AB$155:$AB$1048576,0),MATCH((CUADRO!L$4&amp;$E704),'Hoja de Trabajo para listado'!$AB$151:$BA$151,0)),0)+IFERROR(INDEX('Hoja de Trabajo para listado'!$BC$155:$CB$1048576,MATCH($A704,'Hoja de Trabajo para listado'!$BC$155:$BC$1048576,0),MATCH((CUADRO!L$4&amp;$E704),'Hoja de Trabajo para listado'!$BC$151:$CB$151,0)),0)+IFERROR(INDEX('Hoja de Trabajo para listado'!$DE$153:$DG$274,MATCH($A704,'Hoja de Trabajo para listado'!$DE$153:$DE$1048576,0),MATCH((CUADRO!L$4&amp;$E704),'Hoja de Trabajo para listado'!$DE$151:$DG$151,0)),0)+IFERROR(INDEX('Hoja de Trabajo para listado'!$CD$155:$DC$1048576,MATCH($A704,'Hoja de Trabajo para listado'!$CD$155:$CD$1048576,0),MATCH((CUADRO!L$4&amp;$E704),'Hoja de Trabajo para listado'!$CD$151:$DC$151,0)),0)</f>
        <v>0</v>
      </c>
      <c r="M704" s="241">
        <f ca="1">+IFERROR(INDEX('Hoja de Trabajo para listado'!$A$155:$Z$1048576,MATCH($A704,'Hoja de Trabajo para listado'!$A$155:$A$1048576,0),MATCH((CUADRO!M$4&amp;$E704),'Hoja de Trabajo para listado'!$A$151:$Z$151,0)),0)+IFERROR(INDEX('Hoja de Trabajo para listado'!$AB$155:$BA$1048576,MATCH($A704,'Hoja de Trabajo para listado'!$AB$155:$AB$1048576,0),MATCH((CUADRO!M$4&amp;$E704),'Hoja de Trabajo para listado'!$AB$151:$BA$151,0)),0)+IFERROR(INDEX('Hoja de Trabajo para listado'!$BC$155:$CB$1048576,MATCH($A704,'Hoja de Trabajo para listado'!$BC$155:$BC$1048576,0),MATCH((CUADRO!M$4&amp;$E704),'Hoja de Trabajo para listado'!$BC$151:$CB$151,0)),0)+IFERROR(INDEX('Hoja de Trabajo para listado'!$DE$153:$DG$274,MATCH($A704,'Hoja de Trabajo para listado'!$DE$153:$DE$1048576,0),MATCH((CUADRO!M$4&amp;$E704),'Hoja de Trabajo para listado'!$DE$151:$DG$151,0)),0)+IFERROR(INDEX('Hoja de Trabajo para listado'!$CD$155:$DC$1048576,MATCH($A704,'Hoja de Trabajo para listado'!$CD$155:$CD$1048576,0),MATCH((CUADRO!M$4&amp;$E704),'Hoja de Trabajo para listado'!$CD$151:$DC$151,0)),0)</f>
        <v>0</v>
      </c>
      <c r="N704" s="241">
        <f ca="1">+IFERROR(INDEX('Hoja de Trabajo para listado'!$A$155:$Z$1048576,MATCH($A704,'Hoja de Trabajo para listado'!$A$155:$A$1048576,0),MATCH((CUADRO!N$4&amp;$E704),'Hoja de Trabajo para listado'!$A$151:$Z$151,0)),0)+IFERROR(INDEX('Hoja de Trabajo para listado'!$AB$155:$BA$1048576,MATCH($A704,'Hoja de Trabajo para listado'!$AB$155:$AB$1048576,0),MATCH((CUADRO!N$4&amp;$E704),'Hoja de Trabajo para listado'!$AB$151:$BA$151,0)),0)+IFERROR(INDEX('Hoja de Trabajo para listado'!$BC$155:$CB$1048576,MATCH($A704,'Hoja de Trabajo para listado'!$BC$155:$BC$1048576,0),MATCH((CUADRO!N$4&amp;$E704),'Hoja de Trabajo para listado'!$BC$151:$CB$151,0)),0)+IFERROR(INDEX('Hoja de Trabajo para listado'!$DE$153:$DG$274,MATCH($A704,'Hoja de Trabajo para listado'!$DE$153:$DE$1048576,0),MATCH((CUADRO!N$4&amp;$E704),'Hoja de Trabajo para listado'!$DE$151:$DG$151,0)),0)+IFERROR(INDEX('Hoja de Trabajo para listado'!$CD$155:$DC$1048576,MATCH($A704,'Hoja de Trabajo para listado'!$CD$155:$CD$1048576,0),MATCH((CUADRO!N$4&amp;$E704),'Hoja de Trabajo para listado'!$CD$151:$DC$151,0)),0)</f>
        <v>0</v>
      </c>
      <c r="O704" s="241">
        <f ca="1">+IFERROR(INDEX('Hoja de Trabajo para listado'!$A$155:$Z$1048576,MATCH($A704,'Hoja de Trabajo para listado'!$A$155:$A$1048576,0),MATCH((CUADRO!O$4&amp;$E704),'Hoja de Trabajo para listado'!$A$151:$Z$151,0)),0)+IFERROR(INDEX('Hoja de Trabajo para listado'!$AB$155:$BA$1048576,MATCH($A704,'Hoja de Trabajo para listado'!$AB$155:$AB$1048576,0),MATCH((CUADRO!O$4&amp;$E704),'Hoja de Trabajo para listado'!$AB$151:$BA$151,0)),0)+IFERROR(INDEX('Hoja de Trabajo para listado'!$BC$155:$CB$1048576,MATCH($A704,'Hoja de Trabajo para listado'!$BC$155:$BC$1048576,0),MATCH((CUADRO!O$4&amp;$E704),'Hoja de Trabajo para listado'!$BC$151:$CB$151,0)),0)+IFERROR(INDEX('Hoja de Trabajo para listado'!$DE$153:$DG$274,MATCH($A704,'Hoja de Trabajo para listado'!$DE$153:$DE$1048576,0),MATCH((CUADRO!O$4&amp;$E704),'Hoja de Trabajo para listado'!$DE$151:$DG$151,0)),0)+IFERROR(INDEX('Hoja de Trabajo para listado'!$CD$155:$DC$1048576,MATCH($A704,'Hoja de Trabajo para listado'!$CD$155:$CD$1048576,0),MATCH((CUADRO!O$4&amp;$E704),'Hoja de Trabajo para listado'!$CD$151:$DC$151,0)),0)</f>
        <v>0</v>
      </c>
      <c r="P704" s="241">
        <f ca="1">+IFERROR(INDEX('Hoja de Trabajo para listado'!$A$155:$Z$1048576,MATCH($A704,'Hoja de Trabajo para listado'!$A$155:$A$1048576,0),MATCH((CUADRO!P$4&amp;$E704),'Hoja de Trabajo para listado'!$A$151:$Z$151,0)),0)+IFERROR(INDEX('Hoja de Trabajo para listado'!$AB$155:$BA$1048576,MATCH($A704,'Hoja de Trabajo para listado'!$AB$155:$AB$1048576,0),MATCH((CUADRO!P$4&amp;$E704),'Hoja de Trabajo para listado'!$AB$151:$BA$151,0)),0)+IFERROR(INDEX('Hoja de Trabajo para listado'!$BC$155:$CB$1048576,MATCH($A704,'Hoja de Trabajo para listado'!$BC$155:$BC$1048576,0),MATCH((CUADRO!P$4&amp;$E704),'Hoja de Trabajo para listado'!$BC$151:$CB$151,0)),0)+IFERROR(INDEX('Hoja de Trabajo para listado'!$DE$153:$DG$274,MATCH($A704,'Hoja de Trabajo para listado'!$DE$153:$DE$1048576,0),MATCH((CUADRO!P$4&amp;$E704),'Hoja de Trabajo para listado'!$DE$151:$DG$151,0)),0)+IFERROR(INDEX('Hoja de Trabajo para listado'!$CD$155:$DC$1048576,MATCH($A704,'Hoja de Trabajo para listado'!$CD$155:$CD$1048576,0),MATCH((CUADRO!P$4&amp;$E704),'Hoja de Trabajo para listado'!$CD$151:$DC$151,0)),0)</f>
        <v>0</v>
      </c>
      <c r="Q704" s="241">
        <f ca="1">+IFERROR(INDEX('Hoja de Trabajo para listado'!$A$155:$Z$1048576,MATCH($A704,'Hoja de Trabajo para listado'!$A$155:$A$1048576,0),MATCH((CUADRO!Q$4&amp;$E704),'Hoja de Trabajo para listado'!$A$151:$Z$151,0)),0)+IFERROR(INDEX('Hoja de Trabajo para listado'!$AB$155:$BA$1048576,MATCH($A704,'Hoja de Trabajo para listado'!$AB$155:$AB$1048576,0),MATCH((CUADRO!Q$4&amp;$E704),'Hoja de Trabajo para listado'!$AB$151:$BA$151,0)),0)+IFERROR(INDEX('Hoja de Trabajo para listado'!$BC$155:$CB$1048576,MATCH($A704,'Hoja de Trabajo para listado'!$BC$155:$BC$1048576,0),MATCH((CUADRO!Q$4&amp;$E704),'Hoja de Trabajo para listado'!$BC$151:$CB$151,0)),0)+IFERROR(INDEX('Hoja de Trabajo para listado'!$DE$153:$DG$274,MATCH($A704,'Hoja de Trabajo para listado'!$DE$153:$DE$1048576,0),MATCH((CUADRO!Q$4&amp;$E704),'Hoja de Trabajo para listado'!$DE$151:$DG$151,0)),0)+IFERROR(INDEX('Hoja de Trabajo para listado'!$CD$155:$DC$1048576,MATCH($A704,'Hoja de Trabajo para listado'!$CD$155:$CD$1048576,0),MATCH((CUADRO!Q$4&amp;$E704),'Hoja de Trabajo para listado'!$CD$151:$DC$151,0)),0)</f>
        <v>0</v>
      </c>
      <c r="R704" s="241">
        <f t="shared" ca="1" si="27"/>
        <v>0</v>
      </c>
      <c r="S704" s="247">
        <f ca="1">+R703+R704</f>
        <v>0</v>
      </c>
      <c r="T704" s="241">
        <f ca="1">+S704</f>
        <v>0</v>
      </c>
      <c r="U704" s="240">
        <f t="shared" si="28"/>
        <v>2</v>
      </c>
      <c r="V704" s="327" t="str">
        <f>+VLOOKUP(A704,bd_lista!$A$3:$E$592,5,FALSE)</f>
        <v>Gobiernos Autonomos Municipales</v>
      </c>
      <c r="W704" s="398"/>
      <c r="X704" s="240">
        <f>+VLOOKUP(A704,[4]Sheet1!$A$13:$D$744,4,FALSE)</f>
        <v>0</v>
      </c>
      <c r="Y704" s="240" t="e">
        <f>+VLOOKUP(X704,bd_lista!$A$3:$C$592,3,FALSE)</f>
        <v>#N/A</v>
      </c>
      <c r="Z704" s="288"/>
      <c r="AA704" s="289"/>
    </row>
    <row r="705" spans="1:27" customFormat="1" ht="15" hidden="1" customHeight="1">
      <c r="A705" s="32">
        <v>1317</v>
      </c>
      <c r="B705" s="393">
        <f>+A705</f>
        <v>1317</v>
      </c>
      <c r="C705" s="245" t="str">
        <f>+VLOOKUP(A705,bd_lista!$A$3:$C$592,3,FALSE)</f>
        <v>Gobierno Autónomo Municipal de San Benito (Villa José Quintín Mendoza)</v>
      </c>
      <c r="D705" s="395" t="str">
        <f>+C705</f>
        <v>Gobierno Autónomo Municipal de San Benito (Villa José Quintín Mendoza)</v>
      </c>
      <c r="E705" s="240" t="s">
        <v>1303</v>
      </c>
      <c r="F705" s="241">
        <f ca="1">+IFERROR(INDEX('Hoja de Trabajo para listado'!$A$155:$Z$1048576,MATCH($A705,'Hoja de Trabajo para listado'!$A$155:$A$1048576,0),MATCH((CUADRO!F$4&amp;$E705),'Hoja de Trabajo para listado'!$A$151:$Z$151,0)),0)+IFERROR(INDEX('Hoja de Trabajo para listado'!$AB$155:$BA$1048576,MATCH($A705,'Hoja de Trabajo para listado'!$AB$155:$AB$1048576,0),MATCH((CUADRO!F$4&amp;$E705),'Hoja de Trabajo para listado'!$AB$151:$BA$151,0)),0)+IFERROR(INDEX('Hoja de Trabajo para listado'!$BC$155:$CB$1048576,MATCH($A705,'Hoja de Trabajo para listado'!$BC$155:$BC$1048576,0),MATCH((CUADRO!F$4&amp;$E705),'Hoja de Trabajo para listado'!$BC$151:$CB$151,0)),0)+IFERROR(INDEX('Hoja de Trabajo para listado'!$DE$153:$DG$274,MATCH($A705,'Hoja de Trabajo para listado'!$DE$153:$DE$1048576,0),MATCH((CUADRO!F$4&amp;$E705),'Hoja de Trabajo para listado'!$DE$151:$DG$151,0)),0)+IFERROR(INDEX('Hoja de Trabajo para listado'!$CD$155:$DC$1048576,MATCH($A705,'Hoja de Trabajo para listado'!$CD$155:$CD$1048576,0),MATCH((CUADRO!F$4&amp;$E705),'Hoja de Trabajo para listado'!$CD$151:$DC$151,0)),0)</f>
        <v>0</v>
      </c>
      <c r="G705" s="241">
        <f ca="1">+IFERROR(INDEX('Hoja de Trabajo para listado'!$A$155:$Z$1048576,MATCH($A705,'Hoja de Trabajo para listado'!$A$155:$A$1048576,0),MATCH((CUADRO!G$4&amp;$E705),'Hoja de Trabajo para listado'!$A$151:$Z$151,0)),0)+IFERROR(INDEX('Hoja de Trabajo para listado'!$AB$155:$BA$1048576,MATCH($A705,'Hoja de Trabajo para listado'!$AB$155:$AB$1048576,0),MATCH((CUADRO!G$4&amp;$E705),'Hoja de Trabajo para listado'!$AB$151:$BA$151,0)),0)+IFERROR(INDEX('Hoja de Trabajo para listado'!$BC$155:$CB$1048576,MATCH($A705,'Hoja de Trabajo para listado'!$BC$155:$BC$1048576,0),MATCH((CUADRO!G$4&amp;$E705),'Hoja de Trabajo para listado'!$BC$151:$CB$151,0)),0)+IFERROR(INDEX('Hoja de Trabajo para listado'!$DE$153:$DG$274,MATCH($A705,'Hoja de Trabajo para listado'!$DE$153:$DE$1048576,0),MATCH((CUADRO!G$4&amp;$E705),'Hoja de Trabajo para listado'!$DE$151:$DG$151,0)),0)+IFERROR(INDEX('Hoja de Trabajo para listado'!$CD$155:$DC$1048576,MATCH($A705,'Hoja de Trabajo para listado'!$CD$155:$CD$1048576,0),MATCH((CUADRO!G$4&amp;$E705),'Hoja de Trabajo para listado'!$CD$151:$DC$151,0)),0)</f>
        <v>0</v>
      </c>
      <c r="H705" s="241">
        <f ca="1">+IFERROR(INDEX('Hoja de Trabajo para listado'!$A$155:$Z$1048576,MATCH($A705,'Hoja de Trabajo para listado'!$A$155:$A$1048576,0),MATCH((CUADRO!H$4&amp;$E705),'Hoja de Trabajo para listado'!$A$151:$Z$151,0)),0)+IFERROR(INDEX('Hoja de Trabajo para listado'!$AB$155:$BA$1048576,MATCH($A705,'Hoja de Trabajo para listado'!$AB$155:$AB$1048576,0),MATCH((CUADRO!H$4&amp;$E705),'Hoja de Trabajo para listado'!$AB$151:$BA$151,0)),0)+IFERROR(INDEX('Hoja de Trabajo para listado'!$BC$155:$CB$1048576,MATCH($A705,'Hoja de Trabajo para listado'!$BC$155:$BC$1048576,0),MATCH((CUADRO!H$4&amp;$E705),'Hoja de Trabajo para listado'!$BC$151:$CB$151,0)),0)+IFERROR(INDEX('Hoja de Trabajo para listado'!$DE$153:$DG$274,MATCH($A705,'Hoja de Trabajo para listado'!$DE$153:$DE$1048576,0),MATCH((CUADRO!H$4&amp;$E705),'Hoja de Trabajo para listado'!$DE$151:$DG$151,0)),0)+IFERROR(INDEX('Hoja de Trabajo para listado'!$CD$155:$DC$1048576,MATCH($A705,'Hoja de Trabajo para listado'!$CD$155:$CD$1048576,0),MATCH((CUADRO!H$4&amp;$E705),'Hoja de Trabajo para listado'!$CD$151:$DC$151,0)),0)</f>
        <v>0</v>
      </c>
      <c r="I705" s="241">
        <f ca="1">+IFERROR(INDEX('Hoja de Trabajo para listado'!$A$155:$Z$1048576,MATCH($A705,'Hoja de Trabajo para listado'!$A$155:$A$1048576,0),MATCH((CUADRO!I$4&amp;$E705),'Hoja de Trabajo para listado'!$A$151:$Z$151,0)),0)+IFERROR(INDEX('Hoja de Trabajo para listado'!$AB$155:$BA$1048576,MATCH($A705,'Hoja de Trabajo para listado'!$AB$155:$AB$1048576,0),MATCH((CUADRO!I$4&amp;$E705),'Hoja de Trabajo para listado'!$AB$151:$BA$151,0)),0)+IFERROR(INDEX('Hoja de Trabajo para listado'!$BC$155:$CB$1048576,MATCH($A705,'Hoja de Trabajo para listado'!$BC$155:$BC$1048576,0),MATCH((CUADRO!I$4&amp;$E705),'Hoja de Trabajo para listado'!$BC$151:$CB$151,0)),0)+IFERROR(INDEX('Hoja de Trabajo para listado'!$DE$153:$DG$274,MATCH($A705,'Hoja de Trabajo para listado'!$DE$153:$DE$1048576,0),MATCH((CUADRO!I$4&amp;$E705),'Hoja de Trabajo para listado'!$DE$151:$DG$151,0)),0)+IFERROR(INDEX('Hoja de Trabajo para listado'!$CD$155:$DC$1048576,MATCH($A705,'Hoja de Trabajo para listado'!$CD$155:$CD$1048576,0),MATCH((CUADRO!I$4&amp;$E705),'Hoja de Trabajo para listado'!$CD$151:$DC$151,0)),0)</f>
        <v>0</v>
      </c>
      <c r="J705" s="241">
        <f ca="1">+IFERROR(INDEX('Hoja de Trabajo para listado'!$A$155:$Z$1048576,MATCH($A705,'Hoja de Trabajo para listado'!$A$155:$A$1048576,0),MATCH((CUADRO!J$4&amp;$E705),'Hoja de Trabajo para listado'!$A$151:$Z$151,0)),0)+IFERROR(INDEX('Hoja de Trabajo para listado'!$AB$155:$BA$1048576,MATCH($A705,'Hoja de Trabajo para listado'!$AB$155:$AB$1048576,0),MATCH((CUADRO!J$4&amp;$E705),'Hoja de Trabajo para listado'!$AB$151:$BA$151,0)),0)+IFERROR(INDEX('Hoja de Trabajo para listado'!$BC$155:$CB$1048576,MATCH($A705,'Hoja de Trabajo para listado'!$BC$155:$BC$1048576,0),MATCH((CUADRO!J$4&amp;$E705),'Hoja de Trabajo para listado'!$BC$151:$CB$151,0)),0)+IFERROR(INDEX('Hoja de Trabajo para listado'!$DE$153:$DG$274,MATCH($A705,'Hoja de Trabajo para listado'!$DE$153:$DE$1048576,0),MATCH((CUADRO!J$4&amp;$E705),'Hoja de Trabajo para listado'!$DE$151:$DG$151,0)),0)+IFERROR(INDEX('Hoja de Trabajo para listado'!$CD$155:$DC$1048576,MATCH($A705,'Hoja de Trabajo para listado'!$CD$155:$CD$1048576,0),MATCH((CUADRO!J$4&amp;$E705),'Hoja de Trabajo para listado'!$CD$151:$DC$151,0)),0)</f>
        <v>0</v>
      </c>
      <c r="K705" s="241">
        <f ca="1">+IFERROR(INDEX('Hoja de Trabajo para listado'!$A$155:$Z$1048576,MATCH($A705,'Hoja de Trabajo para listado'!$A$155:$A$1048576,0),MATCH((CUADRO!K$4&amp;$E705),'Hoja de Trabajo para listado'!$A$151:$Z$151,0)),0)+IFERROR(INDEX('Hoja de Trabajo para listado'!$AB$155:$BA$1048576,MATCH($A705,'Hoja de Trabajo para listado'!$AB$155:$AB$1048576,0),MATCH((CUADRO!K$4&amp;$E705),'Hoja de Trabajo para listado'!$AB$151:$BA$151,0)),0)+IFERROR(INDEX('Hoja de Trabajo para listado'!$BC$155:$CB$1048576,MATCH($A705,'Hoja de Trabajo para listado'!$BC$155:$BC$1048576,0),MATCH((CUADRO!K$4&amp;$E705),'Hoja de Trabajo para listado'!$BC$151:$CB$151,0)),0)+IFERROR(INDEX('Hoja de Trabajo para listado'!$DE$153:$DG$274,MATCH($A705,'Hoja de Trabajo para listado'!$DE$153:$DE$1048576,0),MATCH((CUADRO!K$4&amp;$E705),'Hoja de Trabajo para listado'!$DE$151:$DG$151,0)),0)+IFERROR(INDEX('Hoja de Trabajo para listado'!$CD$155:$DC$1048576,MATCH($A705,'Hoja de Trabajo para listado'!$CD$155:$CD$1048576,0),MATCH((CUADRO!K$4&amp;$E705),'Hoja de Trabajo para listado'!$CD$151:$DC$151,0)),0)</f>
        <v>0</v>
      </c>
      <c r="L705" s="241">
        <f ca="1">+IFERROR(INDEX('Hoja de Trabajo para listado'!$A$155:$Z$1048576,MATCH($A705,'Hoja de Trabajo para listado'!$A$155:$A$1048576,0),MATCH((CUADRO!L$4&amp;$E705),'Hoja de Trabajo para listado'!$A$151:$Z$151,0)),0)+IFERROR(INDEX('Hoja de Trabajo para listado'!$AB$155:$BA$1048576,MATCH($A705,'Hoja de Trabajo para listado'!$AB$155:$AB$1048576,0),MATCH((CUADRO!L$4&amp;$E705),'Hoja de Trabajo para listado'!$AB$151:$BA$151,0)),0)+IFERROR(INDEX('Hoja de Trabajo para listado'!$BC$155:$CB$1048576,MATCH($A705,'Hoja de Trabajo para listado'!$BC$155:$BC$1048576,0),MATCH((CUADRO!L$4&amp;$E705),'Hoja de Trabajo para listado'!$BC$151:$CB$151,0)),0)+IFERROR(INDEX('Hoja de Trabajo para listado'!$DE$153:$DG$274,MATCH($A705,'Hoja de Trabajo para listado'!$DE$153:$DE$1048576,0),MATCH((CUADRO!L$4&amp;$E705),'Hoja de Trabajo para listado'!$DE$151:$DG$151,0)),0)+IFERROR(INDEX('Hoja de Trabajo para listado'!$CD$155:$DC$1048576,MATCH($A705,'Hoja de Trabajo para listado'!$CD$155:$CD$1048576,0),MATCH((CUADRO!L$4&amp;$E705),'Hoja de Trabajo para listado'!$CD$151:$DC$151,0)),0)</f>
        <v>0</v>
      </c>
      <c r="M705" s="241">
        <f ca="1">+IFERROR(INDEX('Hoja de Trabajo para listado'!$A$155:$Z$1048576,MATCH($A705,'Hoja de Trabajo para listado'!$A$155:$A$1048576,0),MATCH((CUADRO!M$4&amp;$E705),'Hoja de Trabajo para listado'!$A$151:$Z$151,0)),0)+IFERROR(INDEX('Hoja de Trabajo para listado'!$AB$155:$BA$1048576,MATCH($A705,'Hoja de Trabajo para listado'!$AB$155:$AB$1048576,0),MATCH((CUADRO!M$4&amp;$E705),'Hoja de Trabajo para listado'!$AB$151:$BA$151,0)),0)+IFERROR(INDEX('Hoja de Trabajo para listado'!$BC$155:$CB$1048576,MATCH($A705,'Hoja de Trabajo para listado'!$BC$155:$BC$1048576,0),MATCH((CUADRO!M$4&amp;$E705),'Hoja de Trabajo para listado'!$BC$151:$CB$151,0)),0)+IFERROR(INDEX('Hoja de Trabajo para listado'!$DE$153:$DG$274,MATCH($A705,'Hoja de Trabajo para listado'!$DE$153:$DE$1048576,0),MATCH((CUADRO!M$4&amp;$E705),'Hoja de Trabajo para listado'!$DE$151:$DG$151,0)),0)+IFERROR(INDEX('Hoja de Trabajo para listado'!$CD$155:$DC$1048576,MATCH($A705,'Hoja de Trabajo para listado'!$CD$155:$CD$1048576,0),MATCH((CUADRO!M$4&amp;$E705),'Hoja de Trabajo para listado'!$CD$151:$DC$151,0)),0)</f>
        <v>0</v>
      </c>
      <c r="N705" s="241">
        <f ca="1">+IFERROR(INDEX('Hoja de Trabajo para listado'!$A$155:$Z$1048576,MATCH($A705,'Hoja de Trabajo para listado'!$A$155:$A$1048576,0),MATCH((CUADRO!N$4&amp;$E705),'Hoja de Trabajo para listado'!$A$151:$Z$151,0)),0)+IFERROR(INDEX('Hoja de Trabajo para listado'!$AB$155:$BA$1048576,MATCH($A705,'Hoja de Trabajo para listado'!$AB$155:$AB$1048576,0),MATCH((CUADRO!N$4&amp;$E705),'Hoja de Trabajo para listado'!$AB$151:$BA$151,0)),0)+IFERROR(INDEX('Hoja de Trabajo para listado'!$BC$155:$CB$1048576,MATCH($A705,'Hoja de Trabajo para listado'!$BC$155:$BC$1048576,0),MATCH((CUADRO!N$4&amp;$E705),'Hoja de Trabajo para listado'!$BC$151:$CB$151,0)),0)+IFERROR(INDEX('Hoja de Trabajo para listado'!$DE$153:$DG$274,MATCH($A705,'Hoja de Trabajo para listado'!$DE$153:$DE$1048576,0),MATCH((CUADRO!N$4&amp;$E705),'Hoja de Trabajo para listado'!$DE$151:$DG$151,0)),0)+IFERROR(INDEX('Hoja de Trabajo para listado'!$CD$155:$DC$1048576,MATCH($A705,'Hoja de Trabajo para listado'!$CD$155:$CD$1048576,0),MATCH((CUADRO!N$4&amp;$E705),'Hoja de Trabajo para listado'!$CD$151:$DC$151,0)),0)</f>
        <v>0</v>
      </c>
      <c r="O705" s="241">
        <f ca="1">+IFERROR(INDEX('Hoja de Trabajo para listado'!$A$155:$Z$1048576,MATCH($A705,'Hoja de Trabajo para listado'!$A$155:$A$1048576,0),MATCH((CUADRO!O$4&amp;$E705),'Hoja de Trabajo para listado'!$A$151:$Z$151,0)),0)+IFERROR(INDEX('Hoja de Trabajo para listado'!$AB$155:$BA$1048576,MATCH($A705,'Hoja de Trabajo para listado'!$AB$155:$AB$1048576,0),MATCH((CUADRO!O$4&amp;$E705),'Hoja de Trabajo para listado'!$AB$151:$BA$151,0)),0)+IFERROR(INDEX('Hoja de Trabajo para listado'!$BC$155:$CB$1048576,MATCH($A705,'Hoja de Trabajo para listado'!$BC$155:$BC$1048576,0),MATCH((CUADRO!O$4&amp;$E705),'Hoja de Trabajo para listado'!$BC$151:$CB$151,0)),0)+IFERROR(INDEX('Hoja de Trabajo para listado'!$DE$153:$DG$274,MATCH($A705,'Hoja de Trabajo para listado'!$DE$153:$DE$1048576,0),MATCH((CUADRO!O$4&amp;$E705),'Hoja de Trabajo para listado'!$DE$151:$DG$151,0)),0)+IFERROR(INDEX('Hoja de Trabajo para listado'!$CD$155:$DC$1048576,MATCH($A705,'Hoja de Trabajo para listado'!$CD$155:$CD$1048576,0),MATCH((CUADRO!O$4&amp;$E705),'Hoja de Trabajo para listado'!$CD$151:$DC$151,0)),0)</f>
        <v>0</v>
      </c>
      <c r="P705" s="241">
        <f ca="1">+IFERROR(INDEX('Hoja de Trabajo para listado'!$A$155:$Z$1048576,MATCH($A705,'Hoja de Trabajo para listado'!$A$155:$A$1048576,0),MATCH((CUADRO!P$4&amp;$E705),'Hoja de Trabajo para listado'!$A$151:$Z$151,0)),0)+IFERROR(INDEX('Hoja de Trabajo para listado'!$AB$155:$BA$1048576,MATCH($A705,'Hoja de Trabajo para listado'!$AB$155:$AB$1048576,0),MATCH((CUADRO!P$4&amp;$E705),'Hoja de Trabajo para listado'!$AB$151:$BA$151,0)),0)+IFERROR(INDEX('Hoja de Trabajo para listado'!$BC$155:$CB$1048576,MATCH($A705,'Hoja de Trabajo para listado'!$BC$155:$BC$1048576,0),MATCH((CUADRO!P$4&amp;$E705),'Hoja de Trabajo para listado'!$BC$151:$CB$151,0)),0)+IFERROR(INDEX('Hoja de Trabajo para listado'!$DE$153:$DG$274,MATCH($A705,'Hoja de Trabajo para listado'!$DE$153:$DE$1048576,0),MATCH((CUADRO!P$4&amp;$E705),'Hoja de Trabajo para listado'!$DE$151:$DG$151,0)),0)+IFERROR(INDEX('Hoja de Trabajo para listado'!$CD$155:$DC$1048576,MATCH($A705,'Hoja de Trabajo para listado'!$CD$155:$CD$1048576,0),MATCH((CUADRO!P$4&amp;$E705),'Hoja de Trabajo para listado'!$CD$151:$DC$151,0)),0)</f>
        <v>0</v>
      </c>
      <c r="Q705" s="241">
        <f ca="1">+IFERROR(INDEX('Hoja de Trabajo para listado'!$A$155:$Z$1048576,MATCH($A705,'Hoja de Trabajo para listado'!$A$155:$A$1048576,0),MATCH((CUADRO!Q$4&amp;$E705),'Hoja de Trabajo para listado'!$A$151:$Z$151,0)),0)+IFERROR(INDEX('Hoja de Trabajo para listado'!$AB$155:$BA$1048576,MATCH($A705,'Hoja de Trabajo para listado'!$AB$155:$AB$1048576,0),MATCH((CUADRO!Q$4&amp;$E705),'Hoja de Trabajo para listado'!$AB$151:$BA$151,0)),0)+IFERROR(INDEX('Hoja de Trabajo para listado'!$BC$155:$CB$1048576,MATCH($A705,'Hoja de Trabajo para listado'!$BC$155:$BC$1048576,0),MATCH((CUADRO!Q$4&amp;$E705),'Hoja de Trabajo para listado'!$BC$151:$CB$151,0)),0)+IFERROR(INDEX('Hoja de Trabajo para listado'!$DE$153:$DG$274,MATCH($A705,'Hoja de Trabajo para listado'!$DE$153:$DE$1048576,0),MATCH((CUADRO!Q$4&amp;$E705),'Hoja de Trabajo para listado'!$DE$151:$DG$151,0)),0)+IFERROR(INDEX('Hoja de Trabajo para listado'!$CD$155:$DC$1048576,MATCH($A705,'Hoja de Trabajo para listado'!$CD$155:$CD$1048576,0),MATCH((CUADRO!Q$4&amp;$E705),'Hoja de Trabajo para listado'!$CD$151:$DC$151,0)),0)</f>
        <v>0</v>
      </c>
      <c r="R705" s="241">
        <f t="shared" ca="1" si="27"/>
        <v>0</v>
      </c>
      <c r="S705" s="247"/>
      <c r="T705" s="241">
        <f ca="1">+T706</f>
        <v>0</v>
      </c>
      <c r="U705" s="240">
        <f t="shared" si="28"/>
        <v>1</v>
      </c>
      <c r="V705" s="327" t="str">
        <f>+VLOOKUP(A705,bd_lista!$A$3:$E$592,5,FALSE)</f>
        <v>Gobiernos Autonomos Municipales</v>
      </c>
      <c r="W705" s="397" t="str">
        <f>+V705</f>
        <v>Gobiernos Autonomos Municipales</v>
      </c>
      <c r="X705" s="240">
        <f>+VLOOKUP(A705,[4]Sheet1!$A$13:$D$744,4,FALSE)</f>
        <v>0</v>
      </c>
      <c r="Y705" s="240" t="e">
        <f>+VLOOKUP(X705,bd_lista!$A$3:$C$592,3,FALSE)</f>
        <v>#N/A</v>
      </c>
      <c r="Z705" s="290">
        <f>+X705</f>
        <v>0</v>
      </c>
      <c r="AA705" s="291" t="e">
        <f>+Y705</f>
        <v>#N/A</v>
      </c>
    </row>
    <row r="706" spans="1:27" customFormat="1" ht="15" hidden="1" customHeight="1">
      <c r="A706" s="32">
        <v>1317</v>
      </c>
      <c r="B706" s="394"/>
      <c r="C706" s="245" t="str">
        <f>+VLOOKUP(A706,bd_lista!$A$3:$C$592,3,FALSE)</f>
        <v>Gobierno Autónomo Municipal de San Benito (Villa José Quintín Mendoza)</v>
      </c>
      <c r="D706" s="396"/>
      <c r="E706" s="242" t="s">
        <v>1304</v>
      </c>
      <c r="F706" s="241">
        <f ca="1">+IFERROR(INDEX('Hoja de Trabajo para listado'!$A$155:$Z$1048576,MATCH($A706,'Hoja de Trabajo para listado'!$A$155:$A$1048576,0),MATCH((CUADRO!F$4&amp;$E706),'Hoja de Trabajo para listado'!$A$151:$Z$151,0)),0)+IFERROR(INDEX('Hoja de Trabajo para listado'!$AB$155:$BA$1048576,MATCH($A706,'Hoja de Trabajo para listado'!$AB$155:$AB$1048576,0),MATCH((CUADRO!F$4&amp;$E706),'Hoja de Trabajo para listado'!$AB$151:$BA$151,0)),0)+IFERROR(INDEX('Hoja de Trabajo para listado'!$BC$155:$CB$1048576,MATCH($A706,'Hoja de Trabajo para listado'!$BC$155:$BC$1048576,0),MATCH((CUADRO!F$4&amp;$E706),'Hoja de Trabajo para listado'!$BC$151:$CB$151,0)),0)+IFERROR(INDEX('Hoja de Trabajo para listado'!$DE$153:$DG$274,MATCH($A706,'Hoja de Trabajo para listado'!$DE$153:$DE$1048576,0),MATCH((CUADRO!F$4&amp;$E706),'Hoja de Trabajo para listado'!$DE$151:$DG$151,0)),0)+IFERROR(INDEX('Hoja de Trabajo para listado'!$CD$155:$DC$1048576,MATCH($A706,'Hoja de Trabajo para listado'!$CD$155:$CD$1048576,0),MATCH((CUADRO!F$4&amp;$E706),'Hoja de Trabajo para listado'!$CD$151:$DC$151,0)),0)</f>
        <v>0</v>
      </c>
      <c r="G706" s="241">
        <f ca="1">+IFERROR(INDEX('Hoja de Trabajo para listado'!$A$155:$Z$1048576,MATCH($A706,'Hoja de Trabajo para listado'!$A$155:$A$1048576,0),MATCH((CUADRO!G$4&amp;$E706),'Hoja de Trabajo para listado'!$A$151:$Z$151,0)),0)+IFERROR(INDEX('Hoja de Trabajo para listado'!$AB$155:$BA$1048576,MATCH($A706,'Hoja de Trabajo para listado'!$AB$155:$AB$1048576,0),MATCH((CUADRO!G$4&amp;$E706),'Hoja de Trabajo para listado'!$AB$151:$BA$151,0)),0)+IFERROR(INDEX('Hoja de Trabajo para listado'!$BC$155:$CB$1048576,MATCH($A706,'Hoja de Trabajo para listado'!$BC$155:$BC$1048576,0),MATCH((CUADRO!G$4&amp;$E706),'Hoja de Trabajo para listado'!$BC$151:$CB$151,0)),0)+IFERROR(INDEX('Hoja de Trabajo para listado'!$DE$153:$DG$274,MATCH($A706,'Hoja de Trabajo para listado'!$DE$153:$DE$1048576,0),MATCH((CUADRO!G$4&amp;$E706),'Hoja de Trabajo para listado'!$DE$151:$DG$151,0)),0)+IFERROR(INDEX('Hoja de Trabajo para listado'!$CD$155:$DC$1048576,MATCH($A706,'Hoja de Trabajo para listado'!$CD$155:$CD$1048576,0),MATCH((CUADRO!G$4&amp;$E706),'Hoja de Trabajo para listado'!$CD$151:$DC$151,0)),0)</f>
        <v>0</v>
      </c>
      <c r="H706" s="241">
        <f ca="1">+IFERROR(INDEX('Hoja de Trabajo para listado'!$A$155:$Z$1048576,MATCH($A706,'Hoja de Trabajo para listado'!$A$155:$A$1048576,0),MATCH((CUADRO!H$4&amp;$E706),'Hoja de Trabajo para listado'!$A$151:$Z$151,0)),0)+IFERROR(INDEX('Hoja de Trabajo para listado'!$AB$155:$BA$1048576,MATCH($A706,'Hoja de Trabajo para listado'!$AB$155:$AB$1048576,0),MATCH((CUADRO!H$4&amp;$E706),'Hoja de Trabajo para listado'!$AB$151:$BA$151,0)),0)+IFERROR(INDEX('Hoja de Trabajo para listado'!$BC$155:$CB$1048576,MATCH($A706,'Hoja de Trabajo para listado'!$BC$155:$BC$1048576,0),MATCH((CUADRO!H$4&amp;$E706),'Hoja de Trabajo para listado'!$BC$151:$CB$151,0)),0)+IFERROR(INDEX('Hoja de Trabajo para listado'!$DE$153:$DG$274,MATCH($A706,'Hoja de Trabajo para listado'!$DE$153:$DE$1048576,0),MATCH((CUADRO!H$4&amp;$E706),'Hoja de Trabajo para listado'!$DE$151:$DG$151,0)),0)+IFERROR(INDEX('Hoja de Trabajo para listado'!$CD$155:$DC$1048576,MATCH($A706,'Hoja de Trabajo para listado'!$CD$155:$CD$1048576,0),MATCH((CUADRO!H$4&amp;$E706),'Hoja de Trabajo para listado'!$CD$151:$DC$151,0)),0)</f>
        <v>0</v>
      </c>
      <c r="I706" s="241">
        <f ca="1">+IFERROR(INDEX('Hoja de Trabajo para listado'!$A$155:$Z$1048576,MATCH($A706,'Hoja de Trabajo para listado'!$A$155:$A$1048576,0),MATCH((CUADRO!I$4&amp;$E706),'Hoja de Trabajo para listado'!$A$151:$Z$151,0)),0)+IFERROR(INDEX('Hoja de Trabajo para listado'!$AB$155:$BA$1048576,MATCH($A706,'Hoja de Trabajo para listado'!$AB$155:$AB$1048576,0),MATCH((CUADRO!I$4&amp;$E706),'Hoja de Trabajo para listado'!$AB$151:$BA$151,0)),0)+IFERROR(INDEX('Hoja de Trabajo para listado'!$BC$155:$CB$1048576,MATCH($A706,'Hoja de Trabajo para listado'!$BC$155:$BC$1048576,0),MATCH((CUADRO!I$4&amp;$E706),'Hoja de Trabajo para listado'!$BC$151:$CB$151,0)),0)+IFERROR(INDEX('Hoja de Trabajo para listado'!$DE$153:$DG$274,MATCH($A706,'Hoja de Trabajo para listado'!$DE$153:$DE$1048576,0),MATCH((CUADRO!I$4&amp;$E706),'Hoja de Trabajo para listado'!$DE$151:$DG$151,0)),0)+IFERROR(INDEX('Hoja de Trabajo para listado'!$CD$155:$DC$1048576,MATCH($A706,'Hoja de Trabajo para listado'!$CD$155:$CD$1048576,0),MATCH((CUADRO!I$4&amp;$E706),'Hoja de Trabajo para listado'!$CD$151:$DC$151,0)),0)</f>
        <v>0</v>
      </c>
      <c r="J706" s="241">
        <f ca="1">+IFERROR(INDEX('Hoja de Trabajo para listado'!$A$155:$Z$1048576,MATCH($A706,'Hoja de Trabajo para listado'!$A$155:$A$1048576,0),MATCH((CUADRO!J$4&amp;$E706),'Hoja de Trabajo para listado'!$A$151:$Z$151,0)),0)+IFERROR(INDEX('Hoja de Trabajo para listado'!$AB$155:$BA$1048576,MATCH($A706,'Hoja de Trabajo para listado'!$AB$155:$AB$1048576,0),MATCH((CUADRO!J$4&amp;$E706),'Hoja de Trabajo para listado'!$AB$151:$BA$151,0)),0)+IFERROR(INDEX('Hoja de Trabajo para listado'!$BC$155:$CB$1048576,MATCH($A706,'Hoja de Trabajo para listado'!$BC$155:$BC$1048576,0),MATCH((CUADRO!J$4&amp;$E706),'Hoja de Trabajo para listado'!$BC$151:$CB$151,0)),0)+IFERROR(INDEX('Hoja de Trabajo para listado'!$DE$153:$DG$274,MATCH($A706,'Hoja de Trabajo para listado'!$DE$153:$DE$1048576,0),MATCH((CUADRO!J$4&amp;$E706),'Hoja de Trabajo para listado'!$DE$151:$DG$151,0)),0)+IFERROR(INDEX('Hoja de Trabajo para listado'!$CD$155:$DC$1048576,MATCH($A706,'Hoja de Trabajo para listado'!$CD$155:$CD$1048576,0),MATCH((CUADRO!J$4&amp;$E706),'Hoja de Trabajo para listado'!$CD$151:$DC$151,0)),0)</f>
        <v>0</v>
      </c>
      <c r="K706" s="241">
        <f ca="1">+IFERROR(INDEX('Hoja de Trabajo para listado'!$A$155:$Z$1048576,MATCH($A706,'Hoja de Trabajo para listado'!$A$155:$A$1048576,0),MATCH((CUADRO!K$4&amp;$E706),'Hoja de Trabajo para listado'!$A$151:$Z$151,0)),0)+IFERROR(INDEX('Hoja de Trabajo para listado'!$AB$155:$BA$1048576,MATCH($A706,'Hoja de Trabajo para listado'!$AB$155:$AB$1048576,0),MATCH((CUADRO!K$4&amp;$E706),'Hoja de Trabajo para listado'!$AB$151:$BA$151,0)),0)+IFERROR(INDEX('Hoja de Trabajo para listado'!$BC$155:$CB$1048576,MATCH($A706,'Hoja de Trabajo para listado'!$BC$155:$BC$1048576,0),MATCH((CUADRO!K$4&amp;$E706),'Hoja de Trabajo para listado'!$BC$151:$CB$151,0)),0)+IFERROR(INDEX('Hoja de Trabajo para listado'!$DE$153:$DG$274,MATCH($A706,'Hoja de Trabajo para listado'!$DE$153:$DE$1048576,0),MATCH((CUADRO!K$4&amp;$E706),'Hoja de Trabajo para listado'!$DE$151:$DG$151,0)),0)+IFERROR(INDEX('Hoja de Trabajo para listado'!$CD$155:$DC$1048576,MATCH($A706,'Hoja de Trabajo para listado'!$CD$155:$CD$1048576,0),MATCH((CUADRO!K$4&amp;$E706),'Hoja de Trabajo para listado'!$CD$151:$DC$151,0)),0)</f>
        <v>0</v>
      </c>
      <c r="L706" s="241">
        <f ca="1">+IFERROR(INDEX('Hoja de Trabajo para listado'!$A$155:$Z$1048576,MATCH($A706,'Hoja de Trabajo para listado'!$A$155:$A$1048576,0),MATCH((CUADRO!L$4&amp;$E706),'Hoja de Trabajo para listado'!$A$151:$Z$151,0)),0)+IFERROR(INDEX('Hoja de Trabajo para listado'!$AB$155:$BA$1048576,MATCH($A706,'Hoja de Trabajo para listado'!$AB$155:$AB$1048576,0),MATCH((CUADRO!L$4&amp;$E706),'Hoja de Trabajo para listado'!$AB$151:$BA$151,0)),0)+IFERROR(INDEX('Hoja de Trabajo para listado'!$BC$155:$CB$1048576,MATCH($A706,'Hoja de Trabajo para listado'!$BC$155:$BC$1048576,0),MATCH((CUADRO!L$4&amp;$E706),'Hoja de Trabajo para listado'!$BC$151:$CB$151,0)),0)+IFERROR(INDEX('Hoja de Trabajo para listado'!$DE$153:$DG$274,MATCH($A706,'Hoja de Trabajo para listado'!$DE$153:$DE$1048576,0),MATCH((CUADRO!L$4&amp;$E706),'Hoja de Trabajo para listado'!$DE$151:$DG$151,0)),0)+IFERROR(INDEX('Hoja de Trabajo para listado'!$CD$155:$DC$1048576,MATCH($A706,'Hoja de Trabajo para listado'!$CD$155:$CD$1048576,0),MATCH((CUADRO!L$4&amp;$E706),'Hoja de Trabajo para listado'!$CD$151:$DC$151,0)),0)</f>
        <v>0</v>
      </c>
      <c r="M706" s="241">
        <f ca="1">+IFERROR(INDEX('Hoja de Trabajo para listado'!$A$155:$Z$1048576,MATCH($A706,'Hoja de Trabajo para listado'!$A$155:$A$1048576,0),MATCH((CUADRO!M$4&amp;$E706),'Hoja de Trabajo para listado'!$A$151:$Z$151,0)),0)+IFERROR(INDEX('Hoja de Trabajo para listado'!$AB$155:$BA$1048576,MATCH($A706,'Hoja de Trabajo para listado'!$AB$155:$AB$1048576,0),MATCH((CUADRO!M$4&amp;$E706),'Hoja de Trabajo para listado'!$AB$151:$BA$151,0)),0)+IFERROR(INDEX('Hoja de Trabajo para listado'!$BC$155:$CB$1048576,MATCH($A706,'Hoja de Trabajo para listado'!$BC$155:$BC$1048576,0),MATCH((CUADRO!M$4&amp;$E706),'Hoja de Trabajo para listado'!$BC$151:$CB$151,0)),0)+IFERROR(INDEX('Hoja de Trabajo para listado'!$DE$153:$DG$274,MATCH($A706,'Hoja de Trabajo para listado'!$DE$153:$DE$1048576,0),MATCH((CUADRO!M$4&amp;$E706),'Hoja de Trabajo para listado'!$DE$151:$DG$151,0)),0)+IFERROR(INDEX('Hoja de Trabajo para listado'!$CD$155:$DC$1048576,MATCH($A706,'Hoja de Trabajo para listado'!$CD$155:$CD$1048576,0),MATCH((CUADRO!M$4&amp;$E706),'Hoja de Trabajo para listado'!$CD$151:$DC$151,0)),0)</f>
        <v>0</v>
      </c>
      <c r="N706" s="241">
        <f ca="1">+IFERROR(INDEX('Hoja de Trabajo para listado'!$A$155:$Z$1048576,MATCH($A706,'Hoja de Trabajo para listado'!$A$155:$A$1048576,0),MATCH((CUADRO!N$4&amp;$E706),'Hoja de Trabajo para listado'!$A$151:$Z$151,0)),0)+IFERROR(INDEX('Hoja de Trabajo para listado'!$AB$155:$BA$1048576,MATCH($A706,'Hoja de Trabajo para listado'!$AB$155:$AB$1048576,0),MATCH((CUADRO!N$4&amp;$E706),'Hoja de Trabajo para listado'!$AB$151:$BA$151,0)),0)+IFERROR(INDEX('Hoja de Trabajo para listado'!$BC$155:$CB$1048576,MATCH($A706,'Hoja de Trabajo para listado'!$BC$155:$BC$1048576,0),MATCH((CUADRO!N$4&amp;$E706),'Hoja de Trabajo para listado'!$BC$151:$CB$151,0)),0)+IFERROR(INDEX('Hoja de Trabajo para listado'!$DE$153:$DG$274,MATCH($A706,'Hoja de Trabajo para listado'!$DE$153:$DE$1048576,0),MATCH((CUADRO!N$4&amp;$E706),'Hoja de Trabajo para listado'!$DE$151:$DG$151,0)),0)+IFERROR(INDEX('Hoja de Trabajo para listado'!$CD$155:$DC$1048576,MATCH($A706,'Hoja de Trabajo para listado'!$CD$155:$CD$1048576,0),MATCH((CUADRO!N$4&amp;$E706),'Hoja de Trabajo para listado'!$CD$151:$DC$151,0)),0)</f>
        <v>0</v>
      </c>
      <c r="O706" s="241">
        <f ca="1">+IFERROR(INDEX('Hoja de Trabajo para listado'!$A$155:$Z$1048576,MATCH($A706,'Hoja de Trabajo para listado'!$A$155:$A$1048576,0),MATCH((CUADRO!O$4&amp;$E706),'Hoja de Trabajo para listado'!$A$151:$Z$151,0)),0)+IFERROR(INDEX('Hoja de Trabajo para listado'!$AB$155:$BA$1048576,MATCH($A706,'Hoja de Trabajo para listado'!$AB$155:$AB$1048576,0),MATCH((CUADRO!O$4&amp;$E706),'Hoja de Trabajo para listado'!$AB$151:$BA$151,0)),0)+IFERROR(INDEX('Hoja de Trabajo para listado'!$BC$155:$CB$1048576,MATCH($A706,'Hoja de Trabajo para listado'!$BC$155:$BC$1048576,0),MATCH((CUADRO!O$4&amp;$E706),'Hoja de Trabajo para listado'!$BC$151:$CB$151,0)),0)+IFERROR(INDEX('Hoja de Trabajo para listado'!$DE$153:$DG$274,MATCH($A706,'Hoja de Trabajo para listado'!$DE$153:$DE$1048576,0),MATCH((CUADRO!O$4&amp;$E706),'Hoja de Trabajo para listado'!$DE$151:$DG$151,0)),0)+IFERROR(INDEX('Hoja de Trabajo para listado'!$CD$155:$DC$1048576,MATCH($A706,'Hoja de Trabajo para listado'!$CD$155:$CD$1048576,0),MATCH((CUADRO!O$4&amp;$E706),'Hoja de Trabajo para listado'!$CD$151:$DC$151,0)),0)</f>
        <v>0</v>
      </c>
      <c r="P706" s="241">
        <f ca="1">+IFERROR(INDEX('Hoja de Trabajo para listado'!$A$155:$Z$1048576,MATCH($A706,'Hoja de Trabajo para listado'!$A$155:$A$1048576,0),MATCH((CUADRO!P$4&amp;$E706),'Hoja de Trabajo para listado'!$A$151:$Z$151,0)),0)+IFERROR(INDEX('Hoja de Trabajo para listado'!$AB$155:$BA$1048576,MATCH($A706,'Hoja de Trabajo para listado'!$AB$155:$AB$1048576,0),MATCH((CUADRO!P$4&amp;$E706),'Hoja de Trabajo para listado'!$AB$151:$BA$151,0)),0)+IFERROR(INDEX('Hoja de Trabajo para listado'!$BC$155:$CB$1048576,MATCH($A706,'Hoja de Trabajo para listado'!$BC$155:$BC$1048576,0),MATCH((CUADRO!P$4&amp;$E706),'Hoja de Trabajo para listado'!$BC$151:$CB$151,0)),0)+IFERROR(INDEX('Hoja de Trabajo para listado'!$DE$153:$DG$274,MATCH($A706,'Hoja de Trabajo para listado'!$DE$153:$DE$1048576,0),MATCH((CUADRO!P$4&amp;$E706),'Hoja de Trabajo para listado'!$DE$151:$DG$151,0)),0)+IFERROR(INDEX('Hoja de Trabajo para listado'!$CD$155:$DC$1048576,MATCH($A706,'Hoja de Trabajo para listado'!$CD$155:$CD$1048576,0),MATCH((CUADRO!P$4&amp;$E706),'Hoja de Trabajo para listado'!$CD$151:$DC$151,0)),0)</f>
        <v>0</v>
      </c>
      <c r="Q706" s="241">
        <f ca="1">+IFERROR(INDEX('Hoja de Trabajo para listado'!$A$155:$Z$1048576,MATCH($A706,'Hoja de Trabajo para listado'!$A$155:$A$1048576,0),MATCH((CUADRO!Q$4&amp;$E706),'Hoja de Trabajo para listado'!$A$151:$Z$151,0)),0)+IFERROR(INDEX('Hoja de Trabajo para listado'!$AB$155:$BA$1048576,MATCH($A706,'Hoja de Trabajo para listado'!$AB$155:$AB$1048576,0),MATCH((CUADRO!Q$4&amp;$E706),'Hoja de Trabajo para listado'!$AB$151:$BA$151,0)),0)+IFERROR(INDEX('Hoja de Trabajo para listado'!$BC$155:$CB$1048576,MATCH($A706,'Hoja de Trabajo para listado'!$BC$155:$BC$1048576,0),MATCH((CUADRO!Q$4&amp;$E706),'Hoja de Trabajo para listado'!$BC$151:$CB$151,0)),0)+IFERROR(INDEX('Hoja de Trabajo para listado'!$DE$153:$DG$274,MATCH($A706,'Hoja de Trabajo para listado'!$DE$153:$DE$1048576,0),MATCH((CUADRO!Q$4&amp;$E706),'Hoja de Trabajo para listado'!$DE$151:$DG$151,0)),0)+IFERROR(INDEX('Hoja de Trabajo para listado'!$CD$155:$DC$1048576,MATCH($A706,'Hoja de Trabajo para listado'!$CD$155:$CD$1048576,0),MATCH((CUADRO!Q$4&amp;$E706),'Hoja de Trabajo para listado'!$CD$151:$DC$151,0)),0)</f>
        <v>0</v>
      </c>
      <c r="R706" s="241">
        <f t="shared" ca="1" si="27"/>
        <v>0</v>
      </c>
      <c r="S706" s="247">
        <f ca="1">+R705+R706</f>
        <v>0</v>
      </c>
      <c r="T706" s="241">
        <f ca="1">+S706</f>
        <v>0</v>
      </c>
      <c r="U706" s="240">
        <f t="shared" si="28"/>
        <v>2</v>
      </c>
      <c r="V706" s="327" t="str">
        <f>+VLOOKUP(A706,bd_lista!$A$3:$E$592,5,FALSE)</f>
        <v>Gobiernos Autonomos Municipales</v>
      </c>
      <c r="W706" s="398"/>
      <c r="X706" s="240">
        <f>+VLOOKUP(A706,[4]Sheet1!$A$13:$D$744,4,FALSE)</f>
        <v>0</v>
      </c>
      <c r="Y706" s="240" t="e">
        <f>+VLOOKUP(X706,bd_lista!$A$3:$C$592,3,FALSE)</f>
        <v>#N/A</v>
      </c>
      <c r="Z706" s="288"/>
      <c r="AA706" s="289"/>
    </row>
    <row r="707" spans="1:27" customFormat="1" ht="15" hidden="1" customHeight="1">
      <c r="A707" s="32">
        <v>1318</v>
      </c>
      <c r="B707" s="393">
        <f>+A707</f>
        <v>1318</v>
      </c>
      <c r="C707" s="245" t="str">
        <f>+VLOOKUP(A707,bd_lista!$A$3:$C$592,3,FALSE)</f>
        <v>Gobierno Autónomo Municipal de Tacachi</v>
      </c>
      <c r="D707" s="395" t="str">
        <f>+C707</f>
        <v>Gobierno Autónomo Municipal de Tacachi</v>
      </c>
      <c r="E707" s="240" t="s">
        <v>1303</v>
      </c>
      <c r="F707" s="241">
        <f ca="1">+IFERROR(INDEX('Hoja de Trabajo para listado'!$A$155:$Z$1048576,MATCH($A707,'Hoja de Trabajo para listado'!$A$155:$A$1048576,0),MATCH((CUADRO!F$4&amp;$E707),'Hoja de Trabajo para listado'!$A$151:$Z$151,0)),0)+IFERROR(INDEX('Hoja de Trabajo para listado'!$AB$155:$BA$1048576,MATCH($A707,'Hoja de Trabajo para listado'!$AB$155:$AB$1048576,0),MATCH((CUADRO!F$4&amp;$E707),'Hoja de Trabajo para listado'!$AB$151:$BA$151,0)),0)+IFERROR(INDEX('Hoja de Trabajo para listado'!$BC$155:$CB$1048576,MATCH($A707,'Hoja de Trabajo para listado'!$BC$155:$BC$1048576,0),MATCH((CUADRO!F$4&amp;$E707),'Hoja de Trabajo para listado'!$BC$151:$CB$151,0)),0)+IFERROR(INDEX('Hoja de Trabajo para listado'!$DE$153:$DG$274,MATCH($A707,'Hoja de Trabajo para listado'!$DE$153:$DE$1048576,0),MATCH((CUADRO!F$4&amp;$E707),'Hoja de Trabajo para listado'!$DE$151:$DG$151,0)),0)+IFERROR(INDEX('Hoja de Trabajo para listado'!$CD$155:$DC$1048576,MATCH($A707,'Hoja de Trabajo para listado'!$CD$155:$CD$1048576,0),MATCH((CUADRO!F$4&amp;$E707),'Hoja de Trabajo para listado'!$CD$151:$DC$151,0)),0)</f>
        <v>0</v>
      </c>
      <c r="G707" s="241">
        <f ca="1">+IFERROR(INDEX('Hoja de Trabajo para listado'!$A$155:$Z$1048576,MATCH($A707,'Hoja de Trabajo para listado'!$A$155:$A$1048576,0),MATCH((CUADRO!G$4&amp;$E707),'Hoja de Trabajo para listado'!$A$151:$Z$151,0)),0)+IFERROR(INDEX('Hoja de Trabajo para listado'!$AB$155:$BA$1048576,MATCH($A707,'Hoja de Trabajo para listado'!$AB$155:$AB$1048576,0),MATCH((CUADRO!G$4&amp;$E707),'Hoja de Trabajo para listado'!$AB$151:$BA$151,0)),0)+IFERROR(INDEX('Hoja de Trabajo para listado'!$BC$155:$CB$1048576,MATCH($A707,'Hoja de Trabajo para listado'!$BC$155:$BC$1048576,0),MATCH((CUADRO!G$4&amp;$E707),'Hoja de Trabajo para listado'!$BC$151:$CB$151,0)),0)+IFERROR(INDEX('Hoja de Trabajo para listado'!$DE$153:$DG$274,MATCH($A707,'Hoja de Trabajo para listado'!$DE$153:$DE$1048576,0),MATCH((CUADRO!G$4&amp;$E707),'Hoja de Trabajo para listado'!$DE$151:$DG$151,0)),0)+IFERROR(INDEX('Hoja de Trabajo para listado'!$CD$155:$DC$1048576,MATCH($A707,'Hoja de Trabajo para listado'!$CD$155:$CD$1048576,0),MATCH((CUADRO!G$4&amp;$E707),'Hoja de Trabajo para listado'!$CD$151:$DC$151,0)),0)</f>
        <v>0</v>
      </c>
      <c r="H707" s="241">
        <f ca="1">+IFERROR(INDEX('Hoja de Trabajo para listado'!$A$155:$Z$1048576,MATCH($A707,'Hoja de Trabajo para listado'!$A$155:$A$1048576,0),MATCH((CUADRO!H$4&amp;$E707),'Hoja de Trabajo para listado'!$A$151:$Z$151,0)),0)+IFERROR(INDEX('Hoja de Trabajo para listado'!$AB$155:$BA$1048576,MATCH($A707,'Hoja de Trabajo para listado'!$AB$155:$AB$1048576,0),MATCH((CUADRO!H$4&amp;$E707),'Hoja de Trabajo para listado'!$AB$151:$BA$151,0)),0)+IFERROR(INDEX('Hoja de Trabajo para listado'!$BC$155:$CB$1048576,MATCH($A707,'Hoja de Trabajo para listado'!$BC$155:$BC$1048576,0),MATCH((CUADRO!H$4&amp;$E707),'Hoja de Trabajo para listado'!$BC$151:$CB$151,0)),0)+IFERROR(INDEX('Hoja de Trabajo para listado'!$DE$153:$DG$274,MATCH($A707,'Hoja de Trabajo para listado'!$DE$153:$DE$1048576,0),MATCH((CUADRO!H$4&amp;$E707),'Hoja de Trabajo para listado'!$DE$151:$DG$151,0)),0)+IFERROR(INDEX('Hoja de Trabajo para listado'!$CD$155:$DC$1048576,MATCH($A707,'Hoja de Trabajo para listado'!$CD$155:$CD$1048576,0),MATCH((CUADRO!H$4&amp;$E707),'Hoja de Trabajo para listado'!$CD$151:$DC$151,0)),0)</f>
        <v>0</v>
      </c>
      <c r="I707" s="241">
        <f ca="1">+IFERROR(INDEX('Hoja de Trabajo para listado'!$A$155:$Z$1048576,MATCH($A707,'Hoja de Trabajo para listado'!$A$155:$A$1048576,0),MATCH((CUADRO!I$4&amp;$E707),'Hoja de Trabajo para listado'!$A$151:$Z$151,0)),0)+IFERROR(INDEX('Hoja de Trabajo para listado'!$AB$155:$BA$1048576,MATCH($A707,'Hoja de Trabajo para listado'!$AB$155:$AB$1048576,0),MATCH((CUADRO!I$4&amp;$E707),'Hoja de Trabajo para listado'!$AB$151:$BA$151,0)),0)+IFERROR(INDEX('Hoja de Trabajo para listado'!$BC$155:$CB$1048576,MATCH($A707,'Hoja de Trabajo para listado'!$BC$155:$BC$1048576,0),MATCH((CUADRO!I$4&amp;$E707),'Hoja de Trabajo para listado'!$BC$151:$CB$151,0)),0)+IFERROR(INDEX('Hoja de Trabajo para listado'!$DE$153:$DG$274,MATCH($A707,'Hoja de Trabajo para listado'!$DE$153:$DE$1048576,0),MATCH((CUADRO!I$4&amp;$E707),'Hoja de Trabajo para listado'!$DE$151:$DG$151,0)),0)+IFERROR(INDEX('Hoja de Trabajo para listado'!$CD$155:$DC$1048576,MATCH($A707,'Hoja de Trabajo para listado'!$CD$155:$CD$1048576,0),MATCH((CUADRO!I$4&amp;$E707),'Hoja de Trabajo para listado'!$CD$151:$DC$151,0)),0)</f>
        <v>0</v>
      </c>
      <c r="J707" s="241">
        <f ca="1">+IFERROR(INDEX('Hoja de Trabajo para listado'!$A$155:$Z$1048576,MATCH($A707,'Hoja de Trabajo para listado'!$A$155:$A$1048576,0),MATCH((CUADRO!J$4&amp;$E707),'Hoja de Trabajo para listado'!$A$151:$Z$151,0)),0)+IFERROR(INDEX('Hoja de Trabajo para listado'!$AB$155:$BA$1048576,MATCH($A707,'Hoja de Trabajo para listado'!$AB$155:$AB$1048576,0),MATCH((CUADRO!J$4&amp;$E707),'Hoja de Trabajo para listado'!$AB$151:$BA$151,0)),0)+IFERROR(INDEX('Hoja de Trabajo para listado'!$BC$155:$CB$1048576,MATCH($A707,'Hoja de Trabajo para listado'!$BC$155:$BC$1048576,0),MATCH((CUADRO!J$4&amp;$E707),'Hoja de Trabajo para listado'!$BC$151:$CB$151,0)),0)+IFERROR(INDEX('Hoja de Trabajo para listado'!$DE$153:$DG$274,MATCH($A707,'Hoja de Trabajo para listado'!$DE$153:$DE$1048576,0),MATCH((CUADRO!J$4&amp;$E707),'Hoja de Trabajo para listado'!$DE$151:$DG$151,0)),0)+IFERROR(INDEX('Hoja de Trabajo para listado'!$CD$155:$DC$1048576,MATCH($A707,'Hoja de Trabajo para listado'!$CD$155:$CD$1048576,0),MATCH((CUADRO!J$4&amp;$E707),'Hoja de Trabajo para listado'!$CD$151:$DC$151,0)),0)</f>
        <v>0</v>
      </c>
      <c r="K707" s="241">
        <f ca="1">+IFERROR(INDEX('Hoja de Trabajo para listado'!$A$155:$Z$1048576,MATCH($A707,'Hoja de Trabajo para listado'!$A$155:$A$1048576,0),MATCH((CUADRO!K$4&amp;$E707),'Hoja de Trabajo para listado'!$A$151:$Z$151,0)),0)+IFERROR(INDEX('Hoja de Trabajo para listado'!$AB$155:$BA$1048576,MATCH($A707,'Hoja de Trabajo para listado'!$AB$155:$AB$1048576,0),MATCH((CUADRO!K$4&amp;$E707),'Hoja de Trabajo para listado'!$AB$151:$BA$151,0)),0)+IFERROR(INDEX('Hoja de Trabajo para listado'!$BC$155:$CB$1048576,MATCH($A707,'Hoja de Trabajo para listado'!$BC$155:$BC$1048576,0),MATCH((CUADRO!K$4&amp;$E707),'Hoja de Trabajo para listado'!$BC$151:$CB$151,0)),0)+IFERROR(INDEX('Hoja de Trabajo para listado'!$DE$153:$DG$274,MATCH($A707,'Hoja de Trabajo para listado'!$DE$153:$DE$1048576,0),MATCH((CUADRO!K$4&amp;$E707),'Hoja de Trabajo para listado'!$DE$151:$DG$151,0)),0)+IFERROR(INDEX('Hoja de Trabajo para listado'!$CD$155:$DC$1048576,MATCH($A707,'Hoja de Trabajo para listado'!$CD$155:$CD$1048576,0),MATCH((CUADRO!K$4&amp;$E707),'Hoja de Trabajo para listado'!$CD$151:$DC$151,0)),0)</f>
        <v>0</v>
      </c>
      <c r="L707" s="241">
        <f ca="1">+IFERROR(INDEX('Hoja de Trabajo para listado'!$A$155:$Z$1048576,MATCH($A707,'Hoja de Trabajo para listado'!$A$155:$A$1048576,0),MATCH((CUADRO!L$4&amp;$E707),'Hoja de Trabajo para listado'!$A$151:$Z$151,0)),0)+IFERROR(INDEX('Hoja de Trabajo para listado'!$AB$155:$BA$1048576,MATCH($A707,'Hoja de Trabajo para listado'!$AB$155:$AB$1048576,0),MATCH((CUADRO!L$4&amp;$E707),'Hoja de Trabajo para listado'!$AB$151:$BA$151,0)),0)+IFERROR(INDEX('Hoja de Trabajo para listado'!$BC$155:$CB$1048576,MATCH($A707,'Hoja de Trabajo para listado'!$BC$155:$BC$1048576,0),MATCH((CUADRO!L$4&amp;$E707),'Hoja de Trabajo para listado'!$BC$151:$CB$151,0)),0)+IFERROR(INDEX('Hoja de Trabajo para listado'!$DE$153:$DG$274,MATCH($A707,'Hoja de Trabajo para listado'!$DE$153:$DE$1048576,0),MATCH((CUADRO!L$4&amp;$E707),'Hoja de Trabajo para listado'!$DE$151:$DG$151,0)),0)+IFERROR(INDEX('Hoja de Trabajo para listado'!$CD$155:$DC$1048576,MATCH($A707,'Hoja de Trabajo para listado'!$CD$155:$CD$1048576,0),MATCH((CUADRO!L$4&amp;$E707),'Hoja de Trabajo para listado'!$CD$151:$DC$151,0)),0)</f>
        <v>0</v>
      </c>
      <c r="M707" s="241">
        <f ca="1">+IFERROR(INDEX('Hoja de Trabajo para listado'!$A$155:$Z$1048576,MATCH($A707,'Hoja de Trabajo para listado'!$A$155:$A$1048576,0),MATCH((CUADRO!M$4&amp;$E707),'Hoja de Trabajo para listado'!$A$151:$Z$151,0)),0)+IFERROR(INDEX('Hoja de Trabajo para listado'!$AB$155:$BA$1048576,MATCH($A707,'Hoja de Trabajo para listado'!$AB$155:$AB$1048576,0),MATCH((CUADRO!M$4&amp;$E707),'Hoja de Trabajo para listado'!$AB$151:$BA$151,0)),0)+IFERROR(INDEX('Hoja de Trabajo para listado'!$BC$155:$CB$1048576,MATCH($A707,'Hoja de Trabajo para listado'!$BC$155:$BC$1048576,0),MATCH((CUADRO!M$4&amp;$E707),'Hoja de Trabajo para listado'!$BC$151:$CB$151,0)),0)+IFERROR(INDEX('Hoja de Trabajo para listado'!$DE$153:$DG$274,MATCH($A707,'Hoja de Trabajo para listado'!$DE$153:$DE$1048576,0),MATCH((CUADRO!M$4&amp;$E707),'Hoja de Trabajo para listado'!$DE$151:$DG$151,0)),0)+IFERROR(INDEX('Hoja de Trabajo para listado'!$CD$155:$DC$1048576,MATCH($A707,'Hoja de Trabajo para listado'!$CD$155:$CD$1048576,0),MATCH((CUADRO!M$4&amp;$E707),'Hoja de Trabajo para listado'!$CD$151:$DC$151,0)),0)</f>
        <v>0</v>
      </c>
      <c r="N707" s="241">
        <f ca="1">+IFERROR(INDEX('Hoja de Trabajo para listado'!$A$155:$Z$1048576,MATCH($A707,'Hoja de Trabajo para listado'!$A$155:$A$1048576,0),MATCH((CUADRO!N$4&amp;$E707),'Hoja de Trabajo para listado'!$A$151:$Z$151,0)),0)+IFERROR(INDEX('Hoja de Trabajo para listado'!$AB$155:$BA$1048576,MATCH($A707,'Hoja de Trabajo para listado'!$AB$155:$AB$1048576,0),MATCH((CUADRO!N$4&amp;$E707),'Hoja de Trabajo para listado'!$AB$151:$BA$151,0)),0)+IFERROR(INDEX('Hoja de Trabajo para listado'!$BC$155:$CB$1048576,MATCH($A707,'Hoja de Trabajo para listado'!$BC$155:$BC$1048576,0),MATCH((CUADRO!N$4&amp;$E707),'Hoja de Trabajo para listado'!$BC$151:$CB$151,0)),0)+IFERROR(INDEX('Hoja de Trabajo para listado'!$DE$153:$DG$274,MATCH($A707,'Hoja de Trabajo para listado'!$DE$153:$DE$1048576,0),MATCH((CUADRO!N$4&amp;$E707),'Hoja de Trabajo para listado'!$DE$151:$DG$151,0)),0)+IFERROR(INDEX('Hoja de Trabajo para listado'!$CD$155:$DC$1048576,MATCH($A707,'Hoja de Trabajo para listado'!$CD$155:$CD$1048576,0),MATCH((CUADRO!N$4&amp;$E707),'Hoja de Trabajo para listado'!$CD$151:$DC$151,0)),0)</f>
        <v>0</v>
      </c>
      <c r="O707" s="241">
        <f ca="1">+IFERROR(INDEX('Hoja de Trabajo para listado'!$A$155:$Z$1048576,MATCH($A707,'Hoja de Trabajo para listado'!$A$155:$A$1048576,0),MATCH((CUADRO!O$4&amp;$E707),'Hoja de Trabajo para listado'!$A$151:$Z$151,0)),0)+IFERROR(INDEX('Hoja de Trabajo para listado'!$AB$155:$BA$1048576,MATCH($A707,'Hoja de Trabajo para listado'!$AB$155:$AB$1048576,0),MATCH((CUADRO!O$4&amp;$E707),'Hoja de Trabajo para listado'!$AB$151:$BA$151,0)),0)+IFERROR(INDEX('Hoja de Trabajo para listado'!$BC$155:$CB$1048576,MATCH($A707,'Hoja de Trabajo para listado'!$BC$155:$BC$1048576,0),MATCH((CUADRO!O$4&amp;$E707),'Hoja de Trabajo para listado'!$BC$151:$CB$151,0)),0)+IFERROR(INDEX('Hoja de Trabajo para listado'!$DE$153:$DG$274,MATCH($A707,'Hoja de Trabajo para listado'!$DE$153:$DE$1048576,0),MATCH((CUADRO!O$4&amp;$E707),'Hoja de Trabajo para listado'!$DE$151:$DG$151,0)),0)+IFERROR(INDEX('Hoja de Trabajo para listado'!$CD$155:$DC$1048576,MATCH($A707,'Hoja de Trabajo para listado'!$CD$155:$CD$1048576,0),MATCH((CUADRO!O$4&amp;$E707),'Hoja de Trabajo para listado'!$CD$151:$DC$151,0)),0)</f>
        <v>0</v>
      </c>
      <c r="P707" s="241">
        <f ca="1">+IFERROR(INDEX('Hoja de Trabajo para listado'!$A$155:$Z$1048576,MATCH($A707,'Hoja de Trabajo para listado'!$A$155:$A$1048576,0),MATCH((CUADRO!P$4&amp;$E707),'Hoja de Trabajo para listado'!$A$151:$Z$151,0)),0)+IFERROR(INDEX('Hoja de Trabajo para listado'!$AB$155:$BA$1048576,MATCH($A707,'Hoja de Trabajo para listado'!$AB$155:$AB$1048576,0),MATCH((CUADRO!P$4&amp;$E707),'Hoja de Trabajo para listado'!$AB$151:$BA$151,0)),0)+IFERROR(INDEX('Hoja de Trabajo para listado'!$BC$155:$CB$1048576,MATCH($A707,'Hoja de Trabajo para listado'!$BC$155:$BC$1048576,0),MATCH((CUADRO!P$4&amp;$E707),'Hoja de Trabajo para listado'!$BC$151:$CB$151,0)),0)+IFERROR(INDEX('Hoja de Trabajo para listado'!$DE$153:$DG$274,MATCH($A707,'Hoja de Trabajo para listado'!$DE$153:$DE$1048576,0),MATCH((CUADRO!P$4&amp;$E707),'Hoja de Trabajo para listado'!$DE$151:$DG$151,0)),0)+IFERROR(INDEX('Hoja de Trabajo para listado'!$CD$155:$DC$1048576,MATCH($A707,'Hoja de Trabajo para listado'!$CD$155:$CD$1048576,0),MATCH((CUADRO!P$4&amp;$E707),'Hoja de Trabajo para listado'!$CD$151:$DC$151,0)),0)</f>
        <v>0</v>
      </c>
      <c r="Q707" s="241">
        <f ca="1">+IFERROR(INDEX('Hoja de Trabajo para listado'!$A$155:$Z$1048576,MATCH($A707,'Hoja de Trabajo para listado'!$A$155:$A$1048576,0),MATCH((CUADRO!Q$4&amp;$E707),'Hoja de Trabajo para listado'!$A$151:$Z$151,0)),0)+IFERROR(INDEX('Hoja de Trabajo para listado'!$AB$155:$BA$1048576,MATCH($A707,'Hoja de Trabajo para listado'!$AB$155:$AB$1048576,0),MATCH((CUADRO!Q$4&amp;$E707),'Hoja de Trabajo para listado'!$AB$151:$BA$151,0)),0)+IFERROR(INDEX('Hoja de Trabajo para listado'!$BC$155:$CB$1048576,MATCH($A707,'Hoja de Trabajo para listado'!$BC$155:$BC$1048576,0),MATCH((CUADRO!Q$4&amp;$E707),'Hoja de Trabajo para listado'!$BC$151:$CB$151,0)),0)+IFERROR(INDEX('Hoja de Trabajo para listado'!$DE$153:$DG$274,MATCH($A707,'Hoja de Trabajo para listado'!$DE$153:$DE$1048576,0),MATCH((CUADRO!Q$4&amp;$E707),'Hoja de Trabajo para listado'!$DE$151:$DG$151,0)),0)+IFERROR(INDEX('Hoja de Trabajo para listado'!$CD$155:$DC$1048576,MATCH($A707,'Hoja de Trabajo para listado'!$CD$155:$CD$1048576,0),MATCH((CUADRO!Q$4&amp;$E707),'Hoja de Trabajo para listado'!$CD$151:$DC$151,0)),0)</f>
        <v>0</v>
      </c>
      <c r="R707" s="241">
        <f t="shared" ca="1" si="27"/>
        <v>0</v>
      </c>
      <c r="S707" s="247"/>
      <c r="T707" s="241">
        <f ca="1">+T708</f>
        <v>0</v>
      </c>
      <c r="U707" s="240">
        <f t="shared" si="28"/>
        <v>1</v>
      </c>
      <c r="V707" s="327" t="str">
        <f>+VLOOKUP(A707,bd_lista!$A$3:$E$592,5,FALSE)</f>
        <v>Gobiernos Autonomos Municipales</v>
      </c>
      <c r="W707" s="397" t="str">
        <f>+V707</f>
        <v>Gobiernos Autonomos Municipales</v>
      </c>
      <c r="X707" s="240">
        <f>+VLOOKUP(A707,[4]Sheet1!$A$13:$D$744,4,FALSE)</f>
        <v>0</v>
      </c>
      <c r="Y707" s="240" t="e">
        <f>+VLOOKUP(X707,bd_lista!$A$3:$C$592,3,FALSE)</f>
        <v>#N/A</v>
      </c>
      <c r="Z707" s="290">
        <f>+X707</f>
        <v>0</v>
      </c>
      <c r="AA707" s="291" t="e">
        <f>+Y707</f>
        <v>#N/A</v>
      </c>
    </row>
    <row r="708" spans="1:27" customFormat="1" ht="15" hidden="1" customHeight="1">
      <c r="A708" s="32">
        <v>1318</v>
      </c>
      <c r="B708" s="394"/>
      <c r="C708" s="245" t="str">
        <f>+VLOOKUP(A708,bd_lista!$A$3:$C$592,3,FALSE)</f>
        <v>Gobierno Autónomo Municipal de Tacachi</v>
      </c>
      <c r="D708" s="396"/>
      <c r="E708" s="242" t="s">
        <v>1304</v>
      </c>
      <c r="F708" s="241">
        <f ca="1">+IFERROR(INDEX('Hoja de Trabajo para listado'!$A$155:$Z$1048576,MATCH($A708,'Hoja de Trabajo para listado'!$A$155:$A$1048576,0),MATCH((CUADRO!F$4&amp;$E708),'Hoja de Trabajo para listado'!$A$151:$Z$151,0)),0)+IFERROR(INDEX('Hoja de Trabajo para listado'!$AB$155:$BA$1048576,MATCH($A708,'Hoja de Trabajo para listado'!$AB$155:$AB$1048576,0),MATCH((CUADRO!F$4&amp;$E708),'Hoja de Trabajo para listado'!$AB$151:$BA$151,0)),0)+IFERROR(INDEX('Hoja de Trabajo para listado'!$BC$155:$CB$1048576,MATCH($A708,'Hoja de Trabajo para listado'!$BC$155:$BC$1048576,0),MATCH((CUADRO!F$4&amp;$E708),'Hoja de Trabajo para listado'!$BC$151:$CB$151,0)),0)+IFERROR(INDEX('Hoja de Trabajo para listado'!$DE$153:$DG$274,MATCH($A708,'Hoja de Trabajo para listado'!$DE$153:$DE$1048576,0),MATCH((CUADRO!F$4&amp;$E708),'Hoja de Trabajo para listado'!$DE$151:$DG$151,0)),0)+IFERROR(INDEX('Hoja de Trabajo para listado'!$CD$155:$DC$1048576,MATCH($A708,'Hoja de Trabajo para listado'!$CD$155:$CD$1048576,0),MATCH((CUADRO!F$4&amp;$E708),'Hoja de Trabajo para listado'!$CD$151:$DC$151,0)),0)</f>
        <v>0</v>
      </c>
      <c r="G708" s="241">
        <f ca="1">+IFERROR(INDEX('Hoja de Trabajo para listado'!$A$155:$Z$1048576,MATCH($A708,'Hoja de Trabajo para listado'!$A$155:$A$1048576,0),MATCH((CUADRO!G$4&amp;$E708),'Hoja de Trabajo para listado'!$A$151:$Z$151,0)),0)+IFERROR(INDEX('Hoja de Trabajo para listado'!$AB$155:$BA$1048576,MATCH($A708,'Hoja de Trabajo para listado'!$AB$155:$AB$1048576,0),MATCH((CUADRO!G$4&amp;$E708),'Hoja de Trabajo para listado'!$AB$151:$BA$151,0)),0)+IFERROR(INDEX('Hoja de Trabajo para listado'!$BC$155:$CB$1048576,MATCH($A708,'Hoja de Trabajo para listado'!$BC$155:$BC$1048576,0),MATCH((CUADRO!G$4&amp;$E708),'Hoja de Trabajo para listado'!$BC$151:$CB$151,0)),0)+IFERROR(INDEX('Hoja de Trabajo para listado'!$DE$153:$DG$274,MATCH($A708,'Hoja de Trabajo para listado'!$DE$153:$DE$1048576,0),MATCH((CUADRO!G$4&amp;$E708),'Hoja de Trabajo para listado'!$DE$151:$DG$151,0)),0)+IFERROR(INDEX('Hoja de Trabajo para listado'!$CD$155:$DC$1048576,MATCH($A708,'Hoja de Trabajo para listado'!$CD$155:$CD$1048576,0),MATCH((CUADRO!G$4&amp;$E708),'Hoja de Trabajo para listado'!$CD$151:$DC$151,0)),0)</f>
        <v>0</v>
      </c>
      <c r="H708" s="241">
        <f ca="1">+IFERROR(INDEX('Hoja de Trabajo para listado'!$A$155:$Z$1048576,MATCH($A708,'Hoja de Trabajo para listado'!$A$155:$A$1048576,0),MATCH((CUADRO!H$4&amp;$E708),'Hoja de Trabajo para listado'!$A$151:$Z$151,0)),0)+IFERROR(INDEX('Hoja de Trabajo para listado'!$AB$155:$BA$1048576,MATCH($A708,'Hoja de Trabajo para listado'!$AB$155:$AB$1048576,0),MATCH((CUADRO!H$4&amp;$E708),'Hoja de Trabajo para listado'!$AB$151:$BA$151,0)),0)+IFERROR(INDEX('Hoja de Trabajo para listado'!$BC$155:$CB$1048576,MATCH($A708,'Hoja de Trabajo para listado'!$BC$155:$BC$1048576,0),MATCH((CUADRO!H$4&amp;$E708),'Hoja de Trabajo para listado'!$BC$151:$CB$151,0)),0)+IFERROR(INDEX('Hoja de Trabajo para listado'!$DE$153:$DG$274,MATCH($A708,'Hoja de Trabajo para listado'!$DE$153:$DE$1048576,0),MATCH((CUADRO!H$4&amp;$E708),'Hoja de Trabajo para listado'!$DE$151:$DG$151,0)),0)+IFERROR(INDEX('Hoja de Trabajo para listado'!$CD$155:$DC$1048576,MATCH($A708,'Hoja de Trabajo para listado'!$CD$155:$CD$1048576,0),MATCH((CUADRO!H$4&amp;$E708),'Hoja de Trabajo para listado'!$CD$151:$DC$151,0)),0)</f>
        <v>0</v>
      </c>
      <c r="I708" s="241">
        <f ca="1">+IFERROR(INDEX('Hoja de Trabajo para listado'!$A$155:$Z$1048576,MATCH($A708,'Hoja de Trabajo para listado'!$A$155:$A$1048576,0),MATCH((CUADRO!I$4&amp;$E708),'Hoja de Trabajo para listado'!$A$151:$Z$151,0)),0)+IFERROR(INDEX('Hoja de Trabajo para listado'!$AB$155:$BA$1048576,MATCH($A708,'Hoja de Trabajo para listado'!$AB$155:$AB$1048576,0),MATCH((CUADRO!I$4&amp;$E708),'Hoja de Trabajo para listado'!$AB$151:$BA$151,0)),0)+IFERROR(INDEX('Hoja de Trabajo para listado'!$BC$155:$CB$1048576,MATCH($A708,'Hoja de Trabajo para listado'!$BC$155:$BC$1048576,0),MATCH((CUADRO!I$4&amp;$E708),'Hoja de Trabajo para listado'!$BC$151:$CB$151,0)),0)+IFERROR(INDEX('Hoja de Trabajo para listado'!$DE$153:$DG$274,MATCH($A708,'Hoja de Trabajo para listado'!$DE$153:$DE$1048576,0),MATCH((CUADRO!I$4&amp;$E708),'Hoja de Trabajo para listado'!$DE$151:$DG$151,0)),0)+IFERROR(INDEX('Hoja de Trabajo para listado'!$CD$155:$DC$1048576,MATCH($A708,'Hoja de Trabajo para listado'!$CD$155:$CD$1048576,0),MATCH((CUADRO!I$4&amp;$E708),'Hoja de Trabajo para listado'!$CD$151:$DC$151,0)),0)</f>
        <v>0</v>
      </c>
      <c r="J708" s="241">
        <f ca="1">+IFERROR(INDEX('Hoja de Trabajo para listado'!$A$155:$Z$1048576,MATCH($A708,'Hoja de Trabajo para listado'!$A$155:$A$1048576,0),MATCH((CUADRO!J$4&amp;$E708),'Hoja de Trabajo para listado'!$A$151:$Z$151,0)),0)+IFERROR(INDEX('Hoja de Trabajo para listado'!$AB$155:$BA$1048576,MATCH($A708,'Hoja de Trabajo para listado'!$AB$155:$AB$1048576,0),MATCH((CUADRO!J$4&amp;$E708),'Hoja de Trabajo para listado'!$AB$151:$BA$151,0)),0)+IFERROR(INDEX('Hoja de Trabajo para listado'!$BC$155:$CB$1048576,MATCH($A708,'Hoja de Trabajo para listado'!$BC$155:$BC$1048576,0),MATCH((CUADRO!J$4&amp;$E708),'Hoja de Trabajo para listado'!$BC$151:$CB$151,0)),0)+IFERROR(INDEX('Hoja de Trabajo para listado'!$DE$153:$DG$274,MATCH($A708,'Hoja de Trabajo para listado'!$DE$153:$DE$1048576,0),MATCH((CUADRO!J$4&amp;$E708),'Hoja de Trabajo para listado'!$DE$151:$DG$151,0)),0)+IFERROR(INDEX('Hoja de Trabajo para listado'!$CD$155:$DC$1048576,MATCH($A708,'Hoja de Trabajo para listado'!$CD$155:$CD$1048576,0),MATCH((CUADRO!J$4&amp;$E708),'Hoja de Trabajo para listado'!$CD$151:$DC$151,0)),0)</f>
        <v>0</v>
      </c>
      <c r="K708" s="241">
        <f ca="1">+IFERROR(INDEX('Hoja de Trabajo para listado'!$A$155:$Z$1048576,MATCH($A708,'Hoja de Trabajo para listado'!$A$155:$A$1048576,0),MATCH((CUADRO!K$4&amp;$E708),'Hoja de Trabajo para listado'!$A$151:$Z$151,0)),0)+IFERROR(INDEX('Hoja de Trabajo para listado'!$AB$155:$BA$1048576,MATCH($A708,'Hoja de Trabajo para listado'!$AB$155:$AB$1048576,0),MATCH((CUADRO!K$4&amp;$E708),'Hoja de Trabajo para listado'!$AB$151:$BA$151,0)),0)+IFERROR(INDEX('Hoja de Trabajo para listado'!$BC$155:$CB$1048576,MATCH($A708,'Hoja de Trabajo para listado'!$BC$155:$BC$1048576,0),MATCH((CUADRO!K$4&amp;$E708),'Hoja de Trabajo para listado'!$BC$151:$CB$151,0)),0)+IFERROR(INDEX('Hoja de Trabajo para listado'!$DE$153:$DG$274,MATCH($A708,'Hoja de Trabajo para listado'!$DE$153:$DE$1048576,0),MATCH((CUADRO!K$4&amp;$E708),'Hoja de Trabajo para listado'!$DE$151:$DG$151,0)),0)+IFERROR(INDEX('Hoja de Trabajo para listado'!$CD$155:$DC$1048576,MATCH($A708,'Hoja de Trabajo para listado'!$CD$155:$CD$1048576,0),MATCH((CUADRO!K$4&amp;$E708),'Hoja de Trabajo para listado'!$CD$151:$DC$151,0)),0)</f>
        <v>0</v>
      </c>
      <c r="L708" s="241">
        <f ca="1">+IFERROR(INDEX('Hoja de Trabajo para listado'!$A$155:$Z$1048576,MATCH($A708,'Hoja de Trabajo para listado'!$A$155:$A$1048576,0),MATCH((CUADRO!L$4&amp;$E708),'Hoja de Trabajo para listado'!$A$151:$Z$151,0)),0)+IFERROR(INDEX('Hoja de Trabajo para listado'!$AB$155:$BA$1048576,MATCH($A708,'Hoja de Trabajo para listado'!$AB$155:$AB$1048576,0),MATCH((CUADRO!L$4&amp;$E708),'Hoja de Trabajo para listado'!$AB$151:$BA$151,0)),0)+IFERROR(INDEX('Hoja de Trabajo para listado'!$BC$155:$CB$1048576,MATCH($A708,'Hoja de Trabajo para listado'!$BC$155:$BC$1048576,0),MATCH((CUADRO!L$4&amp;$E708),'Hoja de Trabajo para listado'!$BC$151:$CB$151,0)),0)+IFERROR(INDEX('Hoja de Trabajo para listado'!$DE$153:$DG$274,MATCH($A708,'Hoja de Trabajo para listado'!$DE$153:$DE$1048576,0),MATCH((CUADRO!L$4&amp;$E708),'Hoja de Trabajo para listado'!$DE$151:$DG$151,0)),0)+IFERROR(INDEX('Hoja de Trabajo para listado'!$CD$155:$DC$1048576,MATCH($A708,'Hoja de Trabajo para listado'!$CD$155:$CD$1048576,0),MATCH((CUADRO!L$4&amp;$E708),'Hoja de Trabajo para listado'!$CD$151:$DC$151,0)),0)</f>
        <v>0</v>
      </c>
      <c r="M708" s="241">
        <f ca="1">+IFERROR(INDEX('Hoja de Trabajo para listado'!$A$155:$Z$1048576,MATCH($A708,'Hoja de Trabajo para listado'!$A$155:$A$1048576,0),MATCH((CUADRO!M$4&amp;$E708),'Hoja de Trabajo para listado'!$A$151:$Z$151,0)),0)+IFERROR(INDEX('Hoja de Trabajo para listado'!$AB$155:$BA$1048576,MATCH($A708,'Hoja de Trabajo para listado'!$AB$155:$AB$1048576,0),MATCH((CUADRO!M$4&amp;$E708),'Hoja de Trabajo para listado'!$AB$151:$BA$151,0)),0)+IFERROR(INDEX('Hoja de Trabajo para listado'!$BC$155:$CB$1048576,MATCH($A708,'Hoja de Trabajo para listado'!$BC$155:$BC$1048576,0),MATCH((CUADRO!M$4&amp;$E708),'Hoja de Trabajo para listado'!$BC$151:$CB$151,0)),0)+IFERROR(INDEX('Hoja de Trabajo para listado'!$DE$153:$DG$274,MATCH($A708,'Hoja de Trabajo para listado'!$DE$153:$DE$1048576,0),MATCH((CUADRO!M$4&amp;$E708),'Hoja de Trabajo para listado'!$DE$151:$DG$151,0)),0)+IFERROR(INDEX('Hoja de Trabajo para listado'!$CD$155:$DC$1048576,MATCH($A708,'Hoja de Trabajo para listado'!$CD$155:$CD$1048576,0),MATCH((CUADRO!M$4&amp;$E708),'Hoja de Trabajo para listado'!$CD$151:$DC$151,0)),0)</f>
        <v>0</v>
      </c>
      <c r="N708" s="241">
        <f ca="1">+IFERROR(INDEX('Hoja de Trabajo para listado'!$A$155:$Z$1048576,MATCH($A708,'Hoja de Trabajo para listado'!$A$155:$A$1048576,0),MATCH((CUADRO!N$4&amp;$E708),'Hoja de Trabajo para listado'!$A$151:$Z$151,0)),0)+IFERROR(INDEX('Hoja de Trabajo para listado'!$AB$155:$BA$1048576,MATCH($A708,'Hoja de Trabajo para listado'!$AB$155:$AB$1048576,0),MATCH((CUADRO!N$4&amp;$E708),'Hoja de Trabajo para listado'!$AB$151:$BA$151,0)),0)+IFERROR(INDEX('Hoja de Trabajo para listado'!$BC$155:$CB$1048576,MATCH($A708,'Hoja de Trabajo para listado'!$BC$155:$BC$1048576,0),MATCH((CUADRO!N$4&amp;$E708),'Hoja de Trabajo para listado'!$BC$151:$CB$151,0)),0)+IFERROR(INDEX('Hoja de Trabajo para listado'!$DE$153:$DG$274,MATCH($A708,'Hoja de Trabajo para listado'!$DE$153:$DE$1048576,0),MATCH((CUADRO!N$4&amp;$E708),'Hoja de Trabajo para listado'!$DE$151:$DG$151,0)),0)+IFERROR(INDEX('Hoja de Trabajo para listado'!$CD$155:$DC$1048576,MATCH($A708,'Hoja de Trabajo para listado'!$CD$155:$CD$1048576,0),MATCH((CUADRO!N$4&amp;$E708),'Hoja de Trabajo para listado'!$CD$151:$DC$151,0)),0)</f>
        <v>0</v>
      </c>
      <c r="O708" s="241">
        <f ca="1">+IFERROR(INDEX('Hoja de Trabajo para listado'!$A$155:$Z$1048576,MATCH($A708,'Hoja de Trabajo para listado'!$A$155:$A$1048576,0),MATCH((CUADRO!O$4&amp;$E708),'Hoja de Trabajo para listado'!$A$151:$Z$151,0)),0)+IFERROR(INDEX('Hoja de Trabajo para listado'!$AB$155:$BA$1048576,MATCH($A708,'Hoja de Trabajo para listado'!$AB$155:$AB$1048576,0),MATCH((CUADRO!O$4&amp;$E708),'Hoja de Trabajo para listado'!$AB$151:$BA$151,0)),0)+IFERROR(INDEX('Hoja de Trabajo para listado'!$BC$155:$CB$1048576,MATCH($A708,'Hoja de Trabajo para listado'!$BC$155:$BC$1048576,0),MATCH((CUADRO!O$4&amp;$E708),'Hoja de Trabajo para listado'!$BC$151:$CB$151,0)),0)+IFERROR(INDEX('Hoja de Trabajo para listado'!$DE$153:$DG$274,MATCH($A708,'Hoja de Trabajo para listado'!$DE$153:$DE$1048576,0),MATCH((CUADRO!O$4&amp;$E708),'Hoja de Trabajo para listado'!$DE$151:$DG$151,0)),0)+IFERROR(INDEX('Hoja de Trabajo para listado'!$CD$155:$DC$1048576,MATCH($A708,'Hoja de Trabajo para listado'!$CD$155:$CD$1048576,0),MATCH((CUADRO!O$4&amp;$E708),'Hoja de Trabajo para listado'!$CD$151:$DC$151,0)),0)</f>
        <v>0</v>
      </c>
      <c r="P708" s="241">
        <f ca="1">+IFERROR(INDEX('Hoja de Trabajo para listado'!$A$155:$Z$1048576,MATCH($A708,'Hoja de Trabajo para listado'!$A$155:$A$1048576,0),MATCH((CUADRO!P$4&amp;$E708),'Hoja de Trabajo para listado'!$A$151:$Z$151,0)),0)+IFERROR(INDEX('Hoja de Trabajo para listado'!$AB$155:$BA$1048576,MATCH($A708,'Hoja de Trabajo para listado'!$AB$155:$AB$1048576,0),MATCH((CUADRO!P$4&amp;$E708),'Hoja de Trabajo para listado'!$AB$151:$BA$151,0)),0)+IFERROR(INDEX('Hoja de Trabajo para listado'!$BC$155:$CB$1048576,MATCH($A708,'Hoja de Trabajo para listado'!$BC$155:$BC$1048576,0),MATCH((CUADRO!P$4&amp;$E708),'Hoja de Trabajo para listado'!$BC$151:$CB$151,0)),0)+IFERROR(INDEX('Hoja de Trabajo para listado'!$DE$153:$DG$274,MATCH($A708,'Hoja de Trabajo para listado'!$DE$153:$DE$1048576,0),MATCH((CUADRO!P$4&amp;$E708),'Hoja de Trabajo para listado'!$DE$151:$DG$151,0)),0)+IFERROR(INDEX('Hoja de Trabajo para listado'!$CD$155:$DC$1048576,MATCH($A708,'Hoja de Trabajo para listado'!$CD$155:$CD$1048576,0),MATCH((CUADRO!P$4&amp;$E708),'Hoja de Trabajo para listado'!$CD$151:$DC$151,0)),0)</f>
        <v>0</v>
      </c>
      <c r="Q708" s="241">
        <f ca="1">+IFERROR(INDEX('Hoja de Trabajo para listado'!$A$155:$Z$1048576,MATCH($A708,'Hoja de Trabajo para listado'!$A$155:$A$1048576,0),MATCH((CUADRO!Q$4&amp;$E708),'Hoja de Trabajo para listado'!$A$151:$Z$151,0)),0)+IFERROR(INDEX('Hoja de Trabajo para listado'!$AB$155:$BA$1048576,MATCH($A708,'Hoja de Trabajo para listado'!$AB$155:$AB$1048576,0),MATCH((CUADRO!Q$4&amp;$E708),'Hoja de Trabajo para listado'!$AB$151:$BA$151,0)),0)+IFERROR(INDEX('Hoja de Trabajo para listado'!$BC$155:$CB$1048576,MATCH($A708,'Hoja de Trabajo para listado'!$BC$155:$BC$1048576,0),MATCH((CUADRO!Q$4&amp;$E708),'Hoja de Trabajo para listado'!$BC$151:$CB$151,0)),0)+IFERROR(INDEX('Hoja de Trabajo para listado'!$DE$153:$DG$274,MATCH($A708,'Hoja de Trabajo para listado'!$DE$153:$DE$1048576,0),MATCH((CUADRO!Q$4&amp;$E708),'Hoja de Trabajo para listado'!$DE$151:$DG$151,0)),0)+IFERROR(INDEX('Hoja de Trabajo para listado'!$CD$155:$DC$1048576,MATCH($A708,'Hoja de Trabajo para listado'!$CD$155:$CD$1048576,0),MATCH((CUADRO!Q$4&amp;$E708),'Hoja de Trabajo para listado'!$CD$151:$DC$151,0)),0)</f>
        <v>0</v>
      </c>
      <c r="R708" s="241">
        <f t="shared" ca="1" si="27"/>
        <v>0</v>
      </c>
      <c r="S708" s="247">
        <f ca="1">+R707+R708</f>
        <v>0</v>
      </c>
      <c r="T708" s="241">
        <f ca="1">+S708</f>
        <v>0</v>
      </c>
      <c r="U708" s="240">
        <f t="shared" si="28"/>
        <v>2</v>
      </c>
      <c r="V708" s="327" t="str">
        <f>+VLOOKUP(A708,bd_lista!$A$3:$E$592,5,FALSE)</f>
        <v>Gobiernos Autonomos Municipales</v>
      </c>
      <c r="W708" s="398"/>
      <c r="X708" s="240">
        <f>+VLOOKUP(A708,[4]Sheet1!$A$13:$D$744,4,FALSE)</f>
        <v>0</v>
      </c>
      <c r="Y708" s="240" t="e">
        <f>+VLOOKUP(X708,bd_lista!$A$3:$C$592,3,FALSE)</f>
        <v>#N/A</v>
      </c>
      <c r="Z708" s="288"/>
      <c r="AA708" s="289"/>
    </row>
    <row r="709" spans="1:27" customFormat="1" ht="15" hidden="1" customHeight="1">
      <c r="A709" s="32">
        <v>1319</v>
      </c>
      <c r="B709" s="393">
        <f>+A709</f>
        <v>1319</v>
      </c>
      <c r="C709" s="245" t="str">
        <f>+VLOOKUP(A709,bd_lista!$A$3:$C$592,3,FALSE)</f>
        <v>Gobierno Autónomo Municipal Villa Gualberto Villarroel</v>
      </c>
      <c r="D709" s="395" t="str">
        <f>+C709</f>
        <v>Gobierno Autónomo Municipal Villa Gualberto Villarroel</v>
      </c>
      <c r="E709" s="240" t="s">
        <v>1303</v>
      </c>
      <c r="F709" s="241">
        <f ca="1">+IFERROR(INDEX('Hoja de Trabajo para listado'!$A$155:$Z$1048576,MATCH($A709,'Hoja de Trabajo para listado'!$A$155:$A$1048576,0),MATCH((CUADRO!F$4&amp;$E709),'Hoja de Trabajo para listado'!$A$151:$Z$151,0)),0)+IFERROR(INDEX('Hoja de Trabajo para listado'!$AB$155:$BA$1048576,MATCH($A709,'Hoja de Trabajo para listado'!$AB$155:$AB$1048576,0),MATCH((CUADRO!F$4&amp;$E709),'Hoja de Trabajo para listado'!$AB$151:$BA$151,0)),0)+IFERROR(INDEX('Hoja de Trabajo para listado'!$BC$155:$CB$1048576,MATCH($A709,'Hoja de Trabajo para listado'!$BC$155:$BC$1048576,0),MATCH((CUADRO!F$4&amp;$E709),'Hoja de Trabajo para listado'!$BC$151:$CB$151,0)),0)+IFERROR(INDEX('Hoja de Trabajo para listado'!$DE$153:$DG$274,MATCH($A709,'Hoja de Trabajo para listado'!$DE$153:$DE$1048576,0),MATCH((CUADRO!F$4&amp;$E709),'Hoja de Trabajo para listado'!$DE$151:$DG$151,0)),0)+IFERROR(INDEX('Hoja de Trabajo para listado'!$CD$155:$DC$1048576,MATCH($A709,'Hoja de Trabajo para listado'!$CD$155:$CD$1048576,0),MATCH((CUADRO!F$4&amp;$E709),'Hoja de Trabajo para listado'!$CD$151:$DC$151,0)),0)</f>
        <v>0</v>
      </c>
      <c r="G709" s="241">
        <f ca="1">+IFERROR(INDEX('Hoja de Trabajo para listado'!$A$155:$Z$1048576,MATCH($A709,'Hoja de Trabajo para listado'!$A$155:$A$1048576,0),MATCH((CUADRO!G$4&amp;$E709),'Hoja de Trabajo para listado'!$A$151:$Z$151,0)),0)+IFERROR(INDEX('Hoja de Trabajo para listado'!$AB$155:$BA$1048576,MATCH($A709,'Hoja de Trabajo para listado'!$AB$155:$AB$1048576,0),MATCH((CUADRO!G$4&amp;$E709),'Hoja de Trabajo para listado'!$AB$151:$BA$151,0)),0)+IFERROR(INDEX('Hoja de Trabajo para listado'!$BC$155:$CB$1048576,MATCH($A709,'Hoja de Trabajo para listado'!$BC$155:$BC$1048576,0),MATCH((CUADRO!G$4&amp;$E709),'Hoja de Trabajo para listado'!$BC$151:$CB$151,0)),0)+IFERROR(INDEX('Hoja de Trabajo para listado'!$DE$153:$DG$274,MATCH($A709,'Hoja de Trabajo para listado'!$DE$153:$DE$1048576,0),MATCH((CUADRO!G$4&amp;$E709),'Hoja de Trabajo para listado'!$DE$151:$DG$151,0)),0)+IFERROR(INDEX('Hoja de Trabajo para listado'!$CD$155:$DC$1048576,MATCH($A709,'Hoja de Trabajo para listado'!$CD$155:$CD$1048576,0),MATCH((CUADRO!G$4&amp;$E709),'Hoja de Trabajo para listado'!$CD$151:$DC$151,0)),0)</f>
        <v>0</v>
      </c>
      <c r="H709" s="241">
        <f ca="1">+IFERROR(INDEX('Hoja de Trabajo para listado'!$A$155:$Z$1048576,MATCH($A709,'Hoja de Trabajo para listado'!$A$155:$A$1048576,0),MATCH((CUADRO!H$4&amp;$E709),'Hoja de Trabajo para listado'!$A$151:$Z$151,0)),0)+IFERROR(INDEX('Hoja de Trabajo para listado'!$AB$155:$BA$1048576,MATCH($A709,'Hoja de Trabajo para listado'!$AB$155:$AB$1048576,0),MATCH((CUADRO!H$4&amp;$E709),'Hoja de Trabajo para listado'!$AB$151:$BA$151,0)),0)+IFERROR(INDEX('Hoja de Trabajo para listado'!$BC$155:$CB$1048576,MATCH($A709,'Hoja de Trabajo para listado'!$BC$155:$BC$1048576,0),MATCH((CUADRO!H$4&amp;$E709),'Hoja de Trabajo para listado'!$BC$151:$CB$151,0)),0)+IFERROR(INDEX('Hoja de Trabajo para listado'!$DE$153:$DG$274,MATCH($A709,'Hoja de Trabajo para listado'!$DE$153:$DE$1048576,0),MATCH((CUADRO!H$4&amp;$E709),'Hoja de Trabajo para listado'!$DE$151:$DG$151,0)),0)+IFERROR(INDEX('Hoja de Trabajo para listado'!$CD$155:$DC$1048576,MATCH($A709,'Hoja de Trabajo para listado'!$CD$155:$CD$1048576,0),MATCH((CUADRO!H$4&amp;$E709),'Hoja de Trabajo para listado'!$CD$151:$DC$151,0)),0)</f>
        <v>0</v>
      </c>
      <c r="I709" s="241">
        <f ca="1">+IFERROR(INDEX('Hoja de Trabajo para listado'!$A$155:$Z$1048576,MATCH($A709,'Hoja de Trabajo para listado'!$A$155:$A$1048576,0),MATCH((CUADRO!I$4&amp;$E709),'Hoja de Trabajo para listado'!$A$151:$Z$151,0)),0)+IFERROR(INDEX('Hoja de Trabajo para listado'!$AB$155:$BA$1048576,MATCH($A709,'Hoja de Trabajo para listado'!$AB$155:$AB$1048576,0),MATCH((CUADRO!I$4&amp;$E709),'Hoja de Trabajo para listado'!$AB$151:$BA$151,0)),0)+IFERROR(INDEX('Hoja de Trabajo para listado'!$BC$155:$CB$1048576,MATCH($A709,'Hoja de Trabajo para listado'!$BC$155:$BC$1048576,0),MATCH((CUADRO!I$4&amp;$E709),'Hoja de Trabajo para listado'!$BC$151:$CB$151,0)),0)+IFERROR(INDEX('Hoja de Trabajo para listado'!$DE$153:$DG$274,MATCH($A709,'Hoja de Trabajo para listado'!$DE$153:$DE$1048576,0),MATCH((CUADRO!I$4&amp;$E709),'Hoja de Trabajo para listado'!$DE$151:$DG$151,0)),0)+IFERROR(INDEX('Hoja de Trabajo para listado'!$CD$155:$DC$1048576,MATCH($A709,'Hoja de Trabajo para listado'!$CD$155:$CD$1048576,0),MATCH((CUADRO!I$4&amp;$E709),'Hoja de Trabajo para listado'!$CD$151:$DC$151,0)),0)</f>
        <v>0</v>
      </c>
      <c r="J709" s="241">
        <f ca="1">+IFERROR(INDEX('Hoja de Trabajo para listado'!$A$155:$Z$1048576,MATCH($A709,'Hoja de Trabajo para listado'!$A$155:$A$1048576,0),MATCH((CUADRO!J$4&amp;$E709),'Hoja de Trabajo para listado'!$A$151:$Z$151,0)),0)+IFERROR(INDEX('Hoja de Trabajo para listado'!$AB$155:$BA$1048576,MATCH($A709,'Hoja de Trabajo para listado'!$AB$155:$AB$1048576,0),MATCH((CUADRO!J$4&amp;$E709),'Hoja de Trabajo para listado'!$AB$151:$BA$151,0)),0)+IFERROR(INDEX('Hoja de Trabajo para listado'!$BC$155:$CB$1048576,MATCH($A709,'Hoja de Trabajo para listado'!$BC$155:$BC$1048576,0),MATCH((CUADRO!J$4&amp;$E709),'Hoja de Trabajo para listado'!$BC$151:$CB$151,0)),0)+IFERROR(INDEX('Hoja de Trabajo para listado'!$DE$153:$DG$274,MATCH($A709,'Hoja de Trabajo para listado'!$DE$153:$DE$1048576,0),MATCH((CUADRO!J$4&amp;$E709),'Hoja de Trabajo para listado'!$DE$151:$DG$151,0)),0)+IFERROR(INDEX('Hoja de Trabajo para listado'!$CD$155:$DC$1048576,MATCH($A709,'Hoja de Trabajo para listado'!$CD$155:$CD$1048576,0),MATCH((CUADRO!J$4&amp;$E709),'Hoja de Trabajo para listado'!$CD$151:$DC$151,0)),0)</f>
        <v>0</v>
      </c>
      <c r="K709" s="241">
        <f ca="1">+IFERROR(INDEX('Hoja de Trabajo para listado'!$A$155:$Z$1048576,MATCH($A709,'Hoja de Trabajo para listado'!$A$155:$A$1048576,0),MATCH((CUADRO!K$4&amp;$E709),'Hoja de Trabajo para listado'!$A$151:$Z$151,0)),0)+IFERROR(INDEX('Hoja de Trabajo para listado'!$AB$155:$BA$1048576,MATCH($A709,'Hoja de Trabajo para listado'!$AB$155:$AB$1048576,0),MATCH((CUADRO!K$4&amp;$E709),'Hoja de Trabajo para listado'!$AB$151:$BA$151,0)),0)+IFERROR(INDEX('Hoja de Trabajo para listado'!$BC$155:$CB$1048576,MATCH($A709,'Hoja de Trabajo para listado'!$BC$155:$BC$1048576,0),MATCH((CUADRO!K$4&amp;$E709),'Hoja de Trabajo para listado'!$BC$151:$CB$151,0)),0)+IFERROR(INDEX('Hoja de Trabajo para listado'!$DE$153:$DG$274,MATCH($A709,'Hoja de Trabajo para listado'!$DE$153:$DE$1048576,0),MATCH((CUADRO!K$4&amp;$E709),'Hoja de Trabajo para listado'!$DE$151:$DG$151,0)),0)+IFERROR(INDEX('Hoja de Trabajo para listado'!$CD$155:$DC$1048576,MATCH($A709,'Hoja de Trabajo para listado'!$CD$155:$CD$1048576,0),MATCH((CUADRO!K$4&amp;$E709),'Hoja de Trabajo para listado'!$CD$151:$DC$151,0)),0)</f>
        <v>0</v>
      </c>
      <c r="L709" s="241">
        <f ca="1">+IFERROR(INDEX('Hoja de Trabajo para listado'!$A$155:$Z$1048576,MATCH($A709,'Hoja de Trabajo para listado'!$A$155:$A$1048576,0),MATCH((CUADRO!L$4&amp;$E709),'Hoja de Trabajo para listado'!$A$151:$Z$151,0)),0)+IFERROR(INDEX('Hoja de Trabajo para listado'!$AB$155:$BA$1048576,MATCH($A709,'Hoja de Trabajo para listado'!$AB$155:$AB$1048576,0),MATCH((CUADRO!L$4&amp;$E709),'Hoja de Trabajo para listado'!$AB$151:$BA$151,0)),0)+IFERROR(INDEX('Hoja de Trabajo para listado'!$BC$155:$CB$1048576,MATCH($A709,'Hoja de Trabajo para listado'!$BC$155:$BC$1048576,0),MATCH((CUADRO!L$4&amp;$E709),'Hoja de Trabajo para listado'!$BC$151:$CB$151,0)),0)+IFERROR(INDEX('Hoja de Trabajo para listado'!$DE$153:$DG$274,MATCH($A709,'Hoja de Trabajo para listado'!$DE$153:$DE$1048576,0),MATCH((CUADRO!L$4&amp;$E709),'Hoja de Trabajo para listado'!$DE$151:$DG$151,0)),0)+IFERROR(INDEX('Hoja de Trabajo para listado'!$CD$155:$DC$1048576,MATCH($A709,'Hoja de Trabajo para listado'!$CD$155:$CD$1048576,0),MATCH((CUADRO!L$4&amp;$E709),'Hoja de Trabajo para listado'!$CD$151:$DC$151,0)),0)</f>
        <v>0</v>
      </c>
      <c r="M709" s="241">
        <f ca="1">+IFERROR(INDEX('Hoja de Trabajo para listado'!$A$155:$Z$1048576,MATCH($A709,'Hoja de Trabajo para listado'!$A$155:$A$1048576,0),MATCH((CUADRO!M$4&amp;$E709),'Hoja de Trabajo para listado'!$A$151:$Z$151,0)),0)+IFERROR(INDEX('Hoja de Trabajo para listado'!$AB$155:$BA$1048576,MATCH($A709,'Hoja de Trabajo para listado'!$AB$155:$AB$1048576,0),MATCH((CUADRO!M$4&amp;$E709),'Hoja de Trabajo para listado'!$AB$151:$BA$151,0)),0)+IFERROR(INDEX('Hoja de Trabajo para listado'!$BC$155:$CB$1048576,MATCH($A709,'Hoja de Trabajo para listado'!$BC$155:$BC$1048576,0),MATCH((CUADRO!M$4&amp;$E709),'Hoja de Trabajo para listado'!$BC$151:$CB$151,0)),0)+IFERROR(INDEX('Hoja de Trabajo para listado'!$DE$153:$DG$274,MATCH($A709,'Hoja de Trabajo para listado'!$DE$153:$DE$1048576,0),MATCH((CUADRO!M$4&amp;$E709),'Hoja de Trabajo para listado'!$DE$151:$DG$151,0)),0)+IFERROR(INDEX('Hoja de Trabajo para listado'!$CD$155:$DC$1048576,MATCH($A709,'Hoja de Trabajo para listado'!$CD$155:$CD$1048576,0),MATCH((CUADRO!M$4&amp;$E709),'Hoja de Trabajo para listado'!$CD$151:$DC$151,0)),0)</f>
        <v>0</v>
      </c>
      <c r="N709" s="241">
        <f ca="1">+IFERROR(INDEX('Hoja de Trabajo para listado'!$A$155:$Z$1048576,MATCH($A709,'Hoja de Trabajo para listado'!$A$155:$A$1048576,0),MATCH((CUADRO!N$4&amp;$E709),'Hoja de Trabajo para listado'!$A$151:$Z$151,0)),0)+IFERROR(INDEX('Hoja de Trabajo para listado'!$AB$155:$BA$1048576,MATCH($A709,'Hoja de Trabajo para listado'!$AB$155:$AB$1048576,0),MATCH((CUADRO!N$4&amp;$E709),'Hoja de Trabajo para listado'!$AB$151:$BA$151,0)),0)+IFERROR(INDEX('Hoja de Trabajo para listado'!$BC$155:$CB$1048576,MATCH($A709,'Hoja de Trabajo para listado'!$BC$155:$BC$1048576,0),MATCH((CUADRO!N$4&amp;$E709),'Hoja de Trabajo para listado'!$BC$151:$CB$151,0)),0)+IFERROR(INDEX('Hoja de Trabajo para listado'!$DE$153:$DG$274,MATCH($A709,'Hoja de Trabajo para listado'!$DE$153:$DE$1048576,0),MATCH((CUADRO!N$4&amp;$E709),'Hoja de Trabajo para listado'!$DE$151:$DG$151,0)),0)+IFERROR(INDEX('Hoja de Trabajo para listado'!$CD$155:$DC$1048576,MATCH($A709,'Hoja de Trabajo para listado'!$CD$155:$CD$1048576,0),MATCH((CUADRO!N$4&amp;$E709),'Hoja de Trabajo para listado'!$CD$151:$DC$151,0)),0)</f>
        <v>0</v>
      </c>
      <c r="O709" s="241">
        <f ca="1">+IFERROR(INDEX('Hoja de Trabajo para listado'!$A$155:$Z$1048576,MATCH($A709,'Hoja de Trabajo para listado'!$A$155:$A$1048576,0),MATCH((CUADRO!O$4&amp;$E709),'Hoja de Trabajo para listado'!$A$151:$Z$151,0)),0)+IFERROR(INDEX('Hoja de Trabajo para listado'!$AB$155:$BA$1048576,MATCH($A709,'Hoja de Trabajo para listado'!$AB$155:$AB$1048576,0),MATCH((CUADRO!O$4&amp;$E709),'Hoja de Trabajo para listado'!$AB$151:$BA$151,0)),0)+IFERROR(INDEX('Hoja de Trabajo para listado'!$BC$155:$CB$1048576,MATCH($A709,'Hoja de Trabajo para listado'!$BC$155:$BC$1048576,0),MATCH((CUADRO!O$4&amp;$E709),'Hoja de Trabajo para listado'!$BC$151:$CB$151,0)),0)+IFERROR(INDEX('Hoja de Trabajo para listado'!$DE$153:$DG$274,MATCH($A709,'Hoja de Trabajo para listado'!$DE$153:$DE$1048576,0),MATCH((CUADRO!O$4&amp;$E709),'Hoja de Trabajo para listado'!$DE$151:$DG$151,0)),0)+IFERROR(INDEX('Hoja de Trabajo para listado'!$CD$155:$DC$1048576,MATCH($A709,'Hoja de Trabajo para listado'!$CD$155:$CD$1048576,0),MATCH((CUADRO!O$4&amp;$E709),'Hoja de Trabajo para listado'!$CD$151:$DC$151,0)),0)</f>
        <v>0</v>
      </c>
      <c r="P709" s="241">
        <f ca="1">+IFERROR(INDEX('Hoja de Trabajo para listado'!$A$155:$Z$1048576,MATCH($A709,'Hoja de Trabajo para listado'!$A$155:$A$1048576,0),MATCH((CUADRO!P$4&amp;$E709),'Hoja de Trabajo para listado'!$A$151:$Z$151,0)),0)+IFERROR(INDEX('Hoja de Trabajo para listado'!$AB$155:$BA$1048576,MATCH($A709,'Hoja de Trabajo para listado'!$AB$155:$AB$1048576,0),MATCH((CUADRO!P$4&amp;$E709),'Hoja de Trabajo para listado'!$AB$151:$BA$151,0)),0)+IFERROR(INDEX('Hoja de Trabajo para listado'!$BC$155:$CB$1048576,MATCH($A709,'Hoja de Trabajo para listado'!$BC$155:$BC$1048576,0),MATCH((CUADRO!P$4&amp;$E709),'Hoja de Trabajo para listado'!$BC$151:$CB$151,0)),0)+IFERROR(INDEX('Hoja de Trabajo para listado'!$DE$153:$DG$274,MATCH($A709,'Hoja de Trabajo para listado'!$DE$153:$DE$1048576,0),MATCH((CUADRO!P$4&amp;$E709),'Hoja de Trabajo para listado'!$DE$151:$DG$151,0)),0)+IFERROR(INDEX('Hoja de Trabajo para listado'!$CD$155:$DC$1048576,MATCH($A709,'Hoja de Trabajo para listado'!$CD$155:$CD$1048576,0),MATCH((CUADRO!P$4&amp;$E709),'Hoja de Trabajo para listado'!$CD$151:$DC$151,0)),0)</f>
        <v>0</v>
      </c>
      <c r="Q709" s="241">
        <f ca="1">+IFERROR(INDEX('Hoja de Trabajo para listado'!$A$155:$Z$1048576,MATCH($A709,'Hoja de Trabajo para listado'!$A$155:$A$1048576,0),MATCH((CUADRO!Q$4&amp;$E709),'Hoja de Trabajo para listado'!$A$151:$Z$151,0)),0)+IFERROR(INDEX('Hoja de Trabajo para listado'!$AB$155:$BA$1048576,MATCH($A709,'Hoja de Trabajo para listado'!$AB$155:$AB$1048576,0),MATCH((CUADRO!Q$4&amp;$E709),'Hoja de Trabajo para listado'!$AB$151:$BA$151,0)),0)+IFERROR(INDEX('Hoja de Trabajo para listado'!$BC$155:$CB$1048576,MATCH($A709,'Hoja de Trabajo para listado'!$BC$155:$BC$1048576,0),MATCH((CUADRO!Q$4&amp;$E709),'Hoja de Trabajo para listado'!$BC$151:$CB$151,0)),0)+IFERROR(INDEX('Hoja de Trabajo para listado'!$DE$153:$DG$274,MATCH($A709,'Hoja de Trabajo para listado'!$DE$153:$DE$1048576,0),MATCH((CUADRO!Q$4&amp;$E709),'Hoja de Trabajo para listado'!$DE$151:$DG$151,0)),0)+IFERROR(INDEX('Hoja de Trabajo para listado'!$CD$155:$DC$1048576,MATCH($A709,'Hoja de Trabajo para listado'!$CD$155:$CD$1048576,0),MATCH((CUADRO!Q$4&amp;$E709),'Hoja de Trabajo para listado'!$CD$151:$DC$151,0)),0)</f>
        <v>0</v>
      </c>
      <c r="R709" s="241">
        <f t="shared" ca="1" si="27"/>
        <v>0</v>
      </c>
      <c r="S709" s="247"/>
      <c r="T709" s="241">
        <f ca="1">+T710</f>
        <v>0</v>
      </c>
      <c r="U709" s="240">
        <f t="shared" si="28"/>
        <v>1</v>
      </c>
      <c r="V709" s="327" t="str">
        <f>+VLOOKUP(A709,bd_lista!$A$3:$E$592,5,FALSE)</f>
        <v>Gobiernos Autonomos Municipales</v>
      </c>
      <c r="W709" s="397" t="str">
        <f>+V709</f>
        <v>Gobiernos Autonomos Municipales</v>
      </c>
      <c r="X709" s="240">
        <f>+VLOOKUP(A709,[4]Sheet1!$A$13:$D$744,4,FALSE)</f>
        <v>0</v>
      </c>
      <c r="Y709" s="240" t="e">
        <f>+VLOOKUP(X709,bd_lista!$A$3:$C$592,3,FALSE)</f>
        <v>#N/A</v>
      </c>
      <c r="Z709" s="290">
        <f>+X709</f>
        <v>0</v>
      </c>
      <c r="AA709" s="291" t="e">
        <f>+Y709</f>
        <v>#N/A</v>
      </c>
    </row>
    <row r="710" spans="1:27" customFormat="1" ht="15" hidden="1" customHeight="1">
      <c r="A710" s="32">
        <v>1319</v>
      </c>
      <c r="B710" s="394"/>
      <c r="C710" s="245" t="str">
        <f>+VLOOKUP(A710,bd_lista!$A$3:$C$592,3,FALSE)</f>
        <v>Gobierno Autónomo Municipal Villa Gualberto Villarroel</v>
      </c>
      <c r="D710" s="396"/>
      <c r="E710" s="242" t="s">
        <v>1304</v>
      </c>
      <c r="F710" s="241">
        <f ca="1">+IFERROR(INDEX('Hoja de Trabajo para listado'!$A$155:$Z$1048576,MATCH($A710,'Hoja de Trabajo para listado'!$A$155:$A$1048576,0),MATCH((CUADRO!F$4&amp;$E710),'Hoja de Trabajo para listado'!$A$151:$Z$151,0)),0)+IFERROR(INDEX('Hoja de Trabajo para listado'!$AB$155:$BA$1048576,MATCH($A710,'Hoja de Trabajo para listado'!$AB$155:$AB$1048576,0),MATCH((CUADRO!F$4&amp;$E710),'Hoja de Trabajo para listado'!$AB$151:$BA$151,0)),0)+IFERROR(INDEX('Hoja de Trabajo para listado'!$BC$155:$CB$1048576,MATCH($A710,'Hoja de Trabajo para listado'!$BC$155:$BC$1048576,0),MATCH((CUADRO!F$4&amp;$E710),'Hoja de Trabajo para listado'!$BC$151:$CB$151,0)),0)+IFERROR(INDEX('Hoja de Trabajo para listado'!$DE$153:$DG$274,MATCH($A710,'Hoja de Trabajo para listado'!$DE$153:$DE$1048576,0),MATCH((CUADRO!F$4&amp;$E710),'Hoja de Trabajo para listado'!$DE$151:$DG$151,0)),0)+IFERROR(INDEX('Hoja de Trabajo para listado'!$CD$155:$DC$1048576,MATCH($A710,'Hoja de Trabajo para listado'!$CD$155:$CD$1048576,0),MATCH((CUADRO!F$4&amp;$E710),'Hoja de Trabajo para listado'!$CD$151:$DC$151,0)),0)</f>
        <v>0</v>
      </c>
      <c r="G710" s="241">
        <f ca="1">+IFERROR(INDEX('Hoja de Trabajo para listado'!$A$155:$Z$1048576,MATCH($A710,'Hoja de Trabajo para listado'!$A$155:$A$1048576,0),MATCH((CUADRO!G$4&amp;$E710),'Hoja de Trabajo para listado'!$A$151:$Z$151,0)),0)+IFERROR(INDEX('Hoja de Trabajo para listado'!$AB$155:$BA$1048576,MATCH($A710,'Hoja de Trabajo para listado'!$AB$155:$AB$1048576,0),MATCH((CUADRO!G$4&amp;$E710),'Hoja de Trabajo para listado'!$AB$151:$BA$151,0)),0)+IFERROR(INDEX('Hoja de Trabajo para listado'!$BC$155:$CB$1048576,MATCH($A710,'Hoja de Trabajo para listado'!$BC$155:$BC$1048576,0),MATCH((CUADRO!G$4&amp;$E710),'Hoja de Trabajo para listado'!$BC$151:$CB$151,0)),0)+IFERROR(INDEX('Hoja de Trabajo para listado'!$DE$153:$DG$274,MATCH($A710,'Hoja de Trabajo para listado'!$DE$153:$DE$1048576,0),MATCH((CUADRO!G$4&amp;$E710),'Hoja de Trabajo para listado'!$DE$151:$DG$151,0)),0)+IFERROR(INDEX('Hoja de Trabajo para listado'!$CD$155:$DC$1048576,MATCH($A710,'Hoja de Trabajo para listado'!$CD$155:$CD$1048576,0),MATCH((CUADRO!G$4&amp;$E710),'Hoja de Trabajo para listado'!$CD$151:$DC$151,0)),0)</f>
        <v>0</v>
      </c>
      <c r="H710" s="241">
        <f ca="1">+IFERROR(INDEX('Hoja de Trabajo para listado'!$A$155:$Z$1048576,MATCH($A710,'Hoja de Trabajo para listado'!$A$155:$A$1048576,0),MATCH((CUADRO!H$4&amp;$E710),'Hoja de Trabajo para listado'!$A$151:$Z$151,0)),0)+IFERROR(INDEX('Hoja de Trabajo para listado'!$AB$155:$BA$1048576,MATCH($A710,'Hoja de Trabajo para listado'!$AB$155:$AB$1048576,0),MATCH((CUADRO!H$4&amp;$E710),'Hoja de Trabajo para listado'!$AB$151:$BA$151,0)),0)+IFERROR(INDEX('Hoja de Trabajo para listado'!$BC$155:$CB$1048576,MATCH($A710,'Hoja de Trabajo para listado'!$BC$155:$BC$1048576,0),MATCH((CUADRO!H$4&amp;$E710),'Hoja de Trabajo para listado'!$BC$151:$CB$151,0)),0)+IFERROR(INDEX('Hoja de Trabajo para listado'!$DE$153:$DG$274,MATCH($A710,'Hoja de Trabajo para listado'!$DE$153:$DE$1048576,0),MATCH((CUADRO!H$4&amp;$E710),'Hoja de Trabajo para listado'!$DE$151:$DG$151,0)),0)+IFERROR(INDEX('Hoja de Trabajo para listado'!$CD$155:$DC$1048576,MATCH($A710,'Hoja de Trabajo para listado'!$CD$155:$CD$1048576,0),MATCH((CUADRO!H$4&amp;$E710),'Hoja de Trabajo para listado'!$CD$151:$DC$151,0)),0)</f>
        <v>0</v>
      </c>
      <c r="I710" s="241">
        <f ca="1">+IFERROR(INDEX('Hoja de Trabajo para listado'!$A$155:$Z$1048576,MATCH($A710,'Hoja de Trabajo para listado'!$A$155:$A$1048576,0),MATCH((CUADRO!I$4&amp;$E710),'Hoja de Trabajo para listado'!$A$151:$Z$151,0)),0)+IFERROR(INDEX('Hoja de Trabajo para listado'!$AB$155:$BA$1048576,MATCH($A710,'Hoja de Trabajo para listado'!$AB$155:$AB$1048576,0),MATCH((CUADRO!I$4&amp;$E710),'Hoja de Trabajo para listado'!$AB$151:$BA$151,0)),0)+IFERROR(INDEX('Hoja de Trabajo para listado'!$BC$155:$CB$1048576,MATCH($A710,'Hoja de Trabajo para listado'!$BC$155:$BC$1048576,0),MATCH((CUADRO!I$4&amp;$E710),'Hoja de Trabajo para listado'!$BC$151:$CB$151,0)),0)+IFERROR(INDEX('Hoja de Trabajo para listado'!$DE$153:$DG$274,MATCH($A710,'Hoja de Trabajo para listado'!$DE$153:$DE$1048576,0),MATCH((CUADRO!I$4&amp;$E710),'Hoja de Trabajo para listado'!$DE$151:$DG$151,0)),0)+IFERROR(INDEX('Hoja de Trabajo para listado'!$CD$155:$DC$1048576,MATCH($A710,'Hoja de Trabajo para listado'!$CD$155:$CD$1048576,0),MATCH((CUADRO!I$4&amp;$E710),'Hoja de Trabajo para listado'!$CD$151:$DC$151,0)),0)</f>
        <v>0</v>
      </c>
      <c r="J710" s="241">
        <f ca="1">+IFERROR(INDEX('Hoja de Trabajo para listado'!$A$155:$Z$1048576,MATCH($A710,'Hoja de Trabajo para listado'!$A$155:$A$1048576,0),MATCH((CUADRO!J$4&amp;$E710),'Hoja de Trabajo para listado'!$A$151:$Z$151,0)),0)+IFERROR(INDEX('Hoja de Trabajo para listado'!$AB$155:$BA$1048576,MATCH($A710,'Hoja de Trabajo para listado'!$AB$155:$AB$1048576,0),MATCH((CUADRO!J$4&amp;$E710),'Hoja de Trabajo para listado'!$AB$151:$BA$151,0)),0)+IFERROR(INDEX('Hoja de Trabajo para listado'!$BC$155:$CB$1048576,MATCH($A710,'Hoja de Trabajo para listado'!$BC$155:$BC$1048576,0),MATCH((CUADRO!J$4&amp;$E710),'Hoja de Trabajo para listado'!$BC$151:$CB$151,0)),0)+IFERROR(INDEX('Hoja de Trabajo para listado'!$DE$153:$DG$274,MATCH($A710,'Hoja de Trabajo para listado'!$DE$153:$DE$1048576,0),MATCH((CUADRO!J$4&amp;$E710),'Hoja de Trabajo para listado'!$DE$151:$DG$151,0)),0)+IFERROR(INDEX('Hoja de Trabajo para listado'!$CD$155:$DC$1048576,MATCH($A710,'Hoja de Trabajo para listado'!$CD$155:$CD$1048576,0),MATCH((CUADRO!J$4&amp;$E710),'Hoja de Trabajo para listado'!$CD$151:$DC$151,0)),0)</f>
        <v>0</v>
      </c>
      <c r="K710" s="241">
        <f ca="1">+IFERROR(INDEX('Hoja de Trabajo para listado'!$A$155:$Z$1048576,MATCH($A710,'Hoja de Trabajo para listado'!$A$155:$A$1048576,0),MATCH((CUADRO!K$4&amp;$E710),'Hoja de Trabajo para listado'!$A$151:$Z$151,0)),0)+IFERROR(INDEX('Hoja de Trabajo para listado'!$AB$155:$BA$1048576,MATCH($A710,'Hoja de Trabajo para listado'!$AB$155:$AB$1048576,0),MATCH((CUADRO!K$4&amp;$E710),'Hoja de Trabajo para listado'!$AB$151:$BA$151,0)),0)+IFERROR(INDEX('Hoja de Trabajo para listado'!$BC$155:$CB$1048576,MATCH($A710,'Hoja de Trabajo para listado'!$BC$155:$BC$1048576,0),MATCH((CUADRO!K$4&amp;$E710),'Hoja de Trabajo para listado'!$BC$151:$CB$151,0)),0)+IFERROR(INDEX('Hoja de Trabajo para listado'!$DE$153:$DG$274,MATCH($A710,'Hoja de Trabajo para listado'!$DE$153:$DE$1048576,0),MATCH((CUADRO!K$4&amp;$E710),'Hoja de Trabajo para listado'!$DE$151:$DG$151,0)),0)+IFERROR(INDEX('Hoja de Trabajo para listado'!$CD$155:$DC$1048576,MATCH($A710,'Hoja de Trabajo para listado'!$CD$155:$CD$1048576,0),MATCH((CUADRO!K$4&amp;$E710),'Hoja de Trabajo para listado'!$CD$151:$DC$151,0)),0)</f>
        <v>0</v>
      </c>
      <c r="L710" s="241">
        <f ca="1">+IFERROR(INDEX('Hoja de Trabajo para listado'!$A$155:$Z$1048576,MATCH($A710,'Hoja de Trabajo para listado'!$A$155:$A$1048576,0),MATCH((CUADRO!L$4&amp;$E710),'Hoja de Trabajo para listado'!$A$151:$Z$151,0)),0)+IFERROR(INDEX('Hoja de Trabajo para listado'!$AB$155:$BA$1048576,MATCH($A710,'Hoja de Trabajo para listado'!$AB$155:$AB$1048576,0),MATCH((CUADRO!L$4&amp;$E710),'Hoja de Trabajo para listado'!$AB$151:$BA$151,0)),0)+IFERROR(INDEX('Hoja de Trabajo para listado'!$BC$155:$CB$1048576,MATCH($A710,'Hoja de Trabajo para listado'!$BC$155:$BC$1048576,0),MATCH((CUADRO!L$4&amp;$E710),'Hoja de Trabajo para listado'!$BC$151:$CB$151,0)),0)+IFERROR(INDEX('Hoja de Trabajo para listado'!$DE$153:$DG$274,MATCH($A710,'Hoja de Trabajo para listado'!$DE$153:$DE$1048576,0),MATCH((CUADRO!L$4&amp;$E710),'Hoja de Trabajo para listado'!$DE$151:$DG$151,0)),0)+IFERROR(INDEX('Hoja de Trabajo para listado'!$CD$155:$DC$1048576,MATCH($A710,'Hoja de Trabajo para listado'!$CD$155:$CD$1048576,0),MATCH((CUADRO!L$4&amp;$E710),'Hoja de Trabajo para listado'!$CD$151:$DC$151,0)),0)</f>
        <v>0</v>
      </c>
      <c r="M710" s="241">
        <f ca="1">+IFERROR(INDEX('Hoja de Trabajo para listado'!$A$155:$Z$1048576,MATCH($A710,'Hoja de Trabajo para listado'!$A$155:$A$1048576,0),MATCH((CUADRO!M$4&amp;$E710),'Hoja de Trabajo para listado'!$A$151:$Z$151,0)),0)+IFERROR(INDEX('Hoja de Trabajo para listado'!$AB$155:$BA$1048576,MATCH($A710,'Hoja de Trabajo para listado'!$AB$155:$AB$1048576,0),MATCH((CUADRO!M$4&amp;$E710),'Hoja de Trabajo para listado'!$AB$151:$BA$151,0)),0)+IFERROR(INDEX('Hoja de Trabajo para listado'!$BC$155:$CB$1048576,MATCH($A710,'Hoja de Trabajo para listado'!$BC$155:$BC$1048576,0),MATCH((CUADRO!M$4&amp;$E710),'Hoja de Trabajo para listado'!$BC$151:$CB$151,0)),0)+IFERROR(INDEX('Hoja de Trabajo para listado'!$DE$153:$DG$274,MATCH($A710,'Hoja de Trabajo para listado'!$DE$153:$DE$1048576,0),MATCH((CUADRO!M$4&amp;$E710),'Hoja de Trabajo para listado'!$DE$151:$DG$151,0)),0)+IFERROR(INDEX('Hoja de Trabajo para listado'!$CD$155:$DC$1048576,MATCH($A710,'Hoja de Trabajo para listado'!$CD$155:$CD$1048576,0),MATCH((CUADRO!M$4&amp;$E710),'Hoja de Trabajo para listado'!$CD$151:$DC$151,0)),0)</f>
        <v>0</v>
      </c>
      <c r="N710" s="241">
        <f ca="1">+IFERROR(INDEX('Hoja de Trabajo para listado'!$A$155:$Z$1048576,MATCH($A710,'Hoja de Trabajo para listado'!$A$155:$A$1048576,0),MATCH((CUADRO!N$4&amp;$E710),'Hoja de Trabajo para listado'!$A$151:$Z$151,0)),0)+IFERROR(INDEX('Hoja de Trabajo para listado'!$AB$155:$BA$1048576,MATCH($A710,'Hoja de Trabajo para listado'!$AB$155:$AB$1048576,0),MATCH((CUADRO!N$4&amp;$E710),'Hoja de Trabajo para listado'!$AB$151:$BA$151,0)),0)+IFERROR(INDEX('Hoja de Trabajo para listado'!$BC$155:$CB$1048576,MATCH($A710,'Hoja de Trabajo para listado'!$BC$155:$BC$1048576,0),MATCH((CUADRO!N$4&amp;$E710),'Hoja de Trabajo para listado'!$BC$151:$CB$151,0)),0)+IFERROR(INDEX('Hoja de Trabajo para listado'!$DE$153:$DG$274,MATCH($A710,'Hoja de Trabajo para listado'!$DE$153:$DE$1048576,0),MATCH((CUADRO!N$4&amp;$E710),'Hoja de Trabajo para listado'!$DE$151:$DG$151,0)),0)+IFERROR(INDEX('Hoja de Trabajo para listado'!$CD$155:$DC$1048576,MATCH($A710,'Hoja de Trabajo para listado'!$CD$155:$CD$1048576,0),MATCH((CUADRO!N$4&amp;$E710),'Hoja de Trabajo para listado'!$CD$151:$DC$151,0)),0)</f>
        <v>0</v>
      </c>
      <c r="O710" s="241">
        <f ca="1">+IFERROR(INDEX('Hoja de Trabajo para listado'!$A$155:$Z$1048576,MATCH($A710,'Hoja de Trabajo para listado'!$A$155:$A$1048576,0),MATCH((CUADRO!O$4&amp;$E710),'Hoja de Trabajo para listado'!$A$151:$Z$151,0)),0)+IFERROR(INDEX('Hoja de Trabajo para listado'!$AB$155:$BA$1048576,MATCH($A710,'Hoja de Trabajo para listado'!$AB$155:$AB$1048576,0),MATCH((CUADRO!O$4&amp;$E710),'Hoja de Trabajo para listado'!$AB$151:$BA$151,0)),0)+IFERROR(INDEX('Hoja de Trabajo para listado'!$BC$155:$CB$1048576,MATCH($A710,'Hoja de Trabajo para listado'!$BC$155:$BC$1048576,0),MATCH((CUADRO!O$4&amp;$E710),'Hoja de Trabajo para listado'!$BC$151:$CB$151,0)),0)+IFERROR(INDEX('Hoja de Trabajo para listado'!$DE$153:$DG$274,MATCH($A710,'Hoja de Trabajo para listado'!$DE$153:$DE$1048576,0),MATCH((CUADRO!O$4&amp;$E710),'Hoja de Trabajo para listado'!$DE$151:$DG$151,0)),0)+IFERROR(INDEX('Hoja de Trabajo para listado'!$CD$155:$DC$1048576,MATCH($A710,'Hoja de Trabajo para listado'!$CD$155:$CD$1048576,0),MATCH((CUADRO!O$4&amp;$E710),'Hoja de Trabajo para listado'!$CD$151:$DC$151,0)),0)</f>
        <v>0</v>
      </c>
      <c r="P710" s="241">
        <f ca="1">+IFERROR(INDEX('Hoja de Trabajo para listado'!$A$155:$Z$1048576,MATCH($A710,'Hoja de Trabajo para listado'!$A$155:$A$1048576,0),MATCH((CUADRO!P$4&amp;$E710),'Hoja de Trabajo para listado'!$A$151:$Z$151,0)),0)+IFERROR(INDEX('Hoja de Trabajo para listado'!$AB$155:$BA$1048576,MATCH($A710,'Hoja de Trabajo para listado'!$AB$155:$AB$1048576,0),MATCH((CUADRO!P$4&amp;$E710),'Hoja de Trabajo para listado'!$AB$151:$BA$151,0)),0)+IFERROR(INDEX('Hoja de Trabajo para listado'!$BC$155:$CB$1048576,MATCH($A710,'Hoja de Trabajo para listado'!$BC$155:$BC$1048576,0),MATCH((CUADRO!P$4&amp;$E710),'Hoja de Trabajo para listado'!$BC$151:$CB$151,0)),0)+IFERROR(INDEX('Hoja de Trabajo para listado'!$DE$153:$DG$274,MATCH($A710,'Hoja de Trabajo para listado'!$DE$153:$DE$1048576,0),MATCH((CUADRO!P$4&amp;$E710),'Hoja de Trabajo para listado'!$DE$151:$DG$151,0)),0)+IFERROR(INDEX('Hoja de Trabajo para listado'!$CD$155:$DC$1048576,MATCH($A710,'Hoja de Trabajo para listado'!$CD$155:$CD$1048576,0),MATCH((CUADRO!P$4&amp;$E710),'Hoja de Trabajo para listado'!$CD$151:$DC$151,0)),0)</f>
        <v>0</v>
      </c>
      <c r="Q710" s="241">
        <f ca="1">+IFERROR(INDEX('Hoja de Trabajo para listado'!$A$155:$Z$1048576,MATCH($A710,'Hoja de Trabajo para listado'!$A$155:$A$1048576,0),MATCH((CUADRO!Q$4&amp;$E710),'Hoja de Trabajo para listado'!$A$151:$Z$151,0)),0)+IFERROR(INDEX('Hoja de Trabajo para listado'!$AB$155:$BA$1048576,MATCH($A710,'Hoja de Trabajo para listado'!$AB$155:$AB$1048576,0),MATCH((CUADRO!Q$4&amp;$E710),'Hoja de Trabajo para listado'!$AB$151:$BA$151,0)),0)+IFERROR(INDEX('Hoja de Trabajo para listado'!$BC$155:$CB$1048576,MATCH($A710,'Hoja de Trabajo para listado'!$BC$155:$BC$1048576,0),MATCH((CUADRO!Q$4&amp;$E710),'Hoja de Trabajo para listado'!$BC$151:$CB$151,0)),0)+IFERROR(INDEX('Hoja de Trabajo para listado'!$DE$153:$DG$274,MATCH($A710,'Hoja de Trabajo para listado'!$DE$153:$DE$1048576,0),MATCH((CUADRO!Q$4&amp;$E710),'Hoja de Trabajo para listado'!$DE$151:$DG$151,0)),0)+IFERROR(INDEX('Hoja de Trabajo para listado'!$CD$155:$DC$1048576,MATCH($A710,'Hoja de Trabajo para listado'!$CD$155:$CD$1048576,0),MATCH((CUADRO!Q$4&amp;$E710),'Hoja de Trabajo para listado'!$CD$151:$DC$151,0)),0)</f>
        <v>0</v>
      </c>
      <c r="R710" s="241">
        <f t="shared" ca="1" si="27"/>
        <v>0</v>
      </c>
      <c r="S710" s="247">
        <f ca="1">+R709+R710</f>
        <v>0</v>
      </c>
      <c r="T710" s="241">
        <f ca="1">+S710</f>
        <v>0</v>
      </c>
      <c r="U710" s="240">
        <f t="shared" si="28"/>
        <v>2</v>
      </c>
      <c r="V710" s="327" t="str">
        <f>+VLOOKUP(A710,bd_lista!$A$3:$E$592,5,FALSE)</f>
        <v>Gobiernos Autonomos Municipales</v>
      </c>
      <c r="W710" s="398"/>
      <c r="X710" s="240">
        <f>+VLOOKUP(A710,[4]Sheet1!$A$13:$D$744,4,FALSE)</f>
        <v>0</v>
      </c>
      <c r="Y710" s="240" t="e">
        <f>+VLOOKUP(X710,bd_lista!$A$3:$C$592,3,FALSE)</f>
        <v>#N/A</v>
      </c>
      <c r="Z710" s="288"/>
      <c r="AA710" s="289"/>
    </row>
    <row r="711" spans="1:27" customFormat="1" ht="27" hidden="1" customHeight="1">
      <c r="A711" s="32">
        <v>1320</v>
      </c>
      <c r="B711" s="393">
        <f>+A711</f>
        <v>1320</v>
      </c>
      <c r="C711" s="245" t="str">
        <f>+VLOOKUP(A711,bd_lista!$A$3:$C$592,3,FALSE)</f>
        <v>Gobierno Autónomo Municipal de Tarata</v>
      </c>
      <c r="D711" s="395" t="str">
        <f>+C711</f>
        <v>Gobierno Autónomo Municipal de Tarata</v>
      </c>
      <c r="E711" s="240" t="s">
        <v>1303</v>
      </c>
      <c r="F711" s="241">
        <f ca="1">+IFERROR(INDEX('Hoja de Trabajo para listado'!$A$155:$Z$1048576,MATCH($A711,'Hoja de Trabajo para listado'!$A$155:$A$1048576,0),MATCH((CUADRO!F$4&amp;$E711),'Hoja de Trabajo para listado'!$A$151:$Z$151,0)),0)+IFERROR(INDEX('Hoja de Trabajo para listado'!$AB$155:$BA$1048576,MATCH($A711,'Hoja de Trabajo para listado'!$AB$155:$AB$1048576,0),MATCH((CUADRO!F$4&amp;$E711),'Hoja de Trabajo para listado'!$AB$151:$BA$151,0)),0)+IFERROR(INDEX('Hoja de Trabajo para listado'!$BC$155:$CB$1048576,MATCH($A711,'Hoja de Trabajo para listado'!$BC$155:$BC$1048576,0),MATCH((CUADRO!F$4&amp;$E711),'Hoja de Trabajo para listado'!$BC$151:$CB$151,0)),0)+IFERROR(INDEX('Hoja de Trabajo para listado'!$DE$153:$DG$274,MATCH($A711,'Hoja de Trabajo para listado'!$DE$153:$DE$1048576,0),MATCH((CUADRO!F$4&amp;$E711),'Hoja de Trabajo para listado'!$DE$151:$DG$151,0)),0)+IFERROR(INDEX('Hoja de Trabajo para listado'!$CD$155:$DC$1048576,MATCH($A711,'Hoja de Trabajo para listado'!$CD$155:$CD$1048576,0),MATCH((CUADRO!F$4&amp;$E711),'Hoja de Trabajo para listado'!$CD$151:$DC$151,0)),0)</f>
        <v>0</v>
      </c>
      <c r="G711" s="241">
        <f ca="1">+IFERROR(INDEX('Hoja de Trabajo para listado'!$A$155:$Z$1048576,MATCH($A711,'Hoja de Trabajo para listado'!$A$155:$A$1048576,0),MATCH((CUADRO!G$4&amp;$E711),'Hoja de Trabajo para listado'!$A$151:$Z$151,0)),0)+IFERROR(INDEX('Hoja de Trabajo para listado'!$AB$155:$BA$1048576,MATCH($A711,'Hoja de Trabajo para listado'!$AB$155:$AB$1048576,0),MATCH((CUADRO!G$4&amp;$E711),'Hoja de Trabajo para listado'!$AB$151:$BA$151,0)),0)+IFERROR(INDEX('Hoja de Trabajo para listado'!$BC$155:$CB$1048576,MATCH($A711,'Hoja de Trabajo para listado'!$BC$155:$BC$1048576,0),MATCH((CUADRO!G$4&amp;$E711),'Hoja de Trabajo para listado'!$BC$151:$CB$151,0)),0)+IFERROR(INDEX('Hoja de Trabajo para listado'!$DE$153:$DG$274,MATCH($A711,'Hoja de Trabajo para listado'!$DE$153:$DE$1048576,0),MATCH((CUADRO!G$4&amp;$E711),'Hoja de Trabajo para listado'!$DE$151:$DG$151,0)),0)+IFERROR(INDEX('Hoja de Trabajo para listado'!$CD$155:$DC$1048576,MATCH($A711,'Hoja de Trabajo para listado'!$CD$155:$CD$1048576,0),MATCH((CUADRO!G$4&amp;$E711),'Hoja de Trabajo para listado'!$CD$151:$DC$151,0)),0)</f>
        <v>0</v>
      </c>
      <c r="H711" s="241">
        <f ca="1">+IFERROR(INDEX('Hoja de Trabajo para listado'!$A$155:$Z$1048576,MATCH($A711,'Hoja de Trabajo para listado'!$A$155:$A$1048576,0),MATCH((CUADRO!H$4&amp;$E711),'Hoja de Trabajo para listado'!$A$151:$Z$151,0)),0)+IFERROR(INDEX('Hoja de Trabajo para listado'!$AB$155:$BA$1048576,MATCH($A711,'Hoja de Trabajo para listado'!$AB$155:$AB$1048576,0),MATCH((CUADRO!H$4&amp;$E711),'Hoja de Trabajo para listado'!$AB$151:$BA$151,0)),0)+IFERROR(INDEX('Hoja de Trabajo para listado'!$BC$155:$CB$1048576,MATCH($A711,'Hoja de Trabajo para listado'!$BC$155:$BC$1048576,0),MATCH((CUADRO!H$4&amp;$E711),'Hoja de Trabajo para listado'!$BC$151:$CB$151,0)),0)+IFERROR(INDEX('Hoja de Trabajo para listado'!$DE$153:$DG$274,MATCH($A711,'Hoja de Trabajo para listado'!$DE$153:$DE$1048576,0),MATCH((CUADRO!H$4&amp;$E711),'Hoja de Trabajo para listado'!$DE$151:$DG$151,0)),0)+IFERROR(INDEX('Hoja de Trabajo para listado'!$CD$155:$DC$1048576,MATCH($A711,'Hoja de Trabajo para listado'!$CD$155:$CD$1048576,0),MATCH((CUADRO!H$4&amp;$E711),'Hoja de Trabajo para listado'!$CD$151:$DC$151,0)),0)</f>
        <v>0</v>
      </c>
      <c r="I711" s="241">
        <f ca="1">+IFERROR(INDEX('Hoja de Trabajo para listado'!$A$155:$Z$1048576,MATCH($A711,'Hoja de Trabajo para listado'!$A$155:$A$1048576,0),MATCH((CUADRO!I$4&amp;$E711),'Hoja de Trabajo para listado'!$A$151:$Z$151,0)),0)+IFERROR(INDEX('Hoja de Trabajo para listado'!$AB$155:$BA$1048576,MATCH($A711,'Hoja de Trabajo para listado'!$AB$155:$AB$1048576,0),MATCH((CUADRO!I$4&amp;$E711),'Hoja de Trabajo para listado'!$AB$151:$BA$151,0)),0)+IFERROR(INDEX('Hoja de Trabajo para listado'!$BC$155:$CB$1048576,MATCH($A711,'Hoja de Trabajo para listado'!$BC$155:$BC$1048576,0),MATCH((CUADRO!I$4&amp;$E711),'Hoja de Trabajo para listado'!$BC$151:$CB$151,0)),0)+IFERROR(INDEX('Hoja de Trabajo para listado'!$DE$153:$DG$274,MATCH($A711,'Hoja de Trabajo para listado'!$DE$153:$DE$1048576,0),MATCH((CUADRO!I$4&amp;$E711),'Hoja de Trabajo para listado'!$DE$151:$DG$151,0)),0)+IFERROR(INDEX('Hoja de Trabajo para listado'!$CD$155:$DC$1048576,MATCH($A711,'Hoja de Trabajo para listado'!$CD$155:$CD$1048576,0),MATCH((CUADRO!I$4&amp;$E711),'Hoja de Trabajo para listado'!$CD$151:$DC$151,0)),0)</f>
        <v>0</v>
      </c>
      <c r="J711" s="241">
        <f ca="1">+IFERROR(INDEX('Hoja de Trabajo para listado'!$A$155:$Z$1048576,MATCH($A711,'Hoja de Trabajo para listado'!$A$155:$A$1048576,0),MATCH((CUADRO!J$4&amp;$E711),'Hoja de Trabajo para listado'!$A$151:$Z$151,0)),0)+IFERROR(INDEX('Hoja de Trabajo para listado'!$AB$155:$BA$1048576,MATCH($A711,'Hoja de Trabajo para listado'!$AB$155:$AB$1048576,0),MATCH((CUADRO!J$4&amp;$E711),'Hoja de Trabajo para listado'!$AB$151:$BA$151,0)),0)+IFERROR(INDEX('Hoja de Trabajo para listado'!$BC$155:$CB$1048576,MATCH($A711,'Hoja de Trabajo para listado'!$BC$155:$BC$1048576,0),MATCH((CUADRO!J$4&amp;$E711),'Hoja de Trabajo para listado'!$BC$151:$CB$151,0)),0)+IFERROR(INDEX('Hoja de Trabajo para listado'!$DE$153:$DG$274,MATCH($A711,'Hoja de Trabajo para listado'!$DE$153:$DE$1048576,0),MATCH((CUADRO!J$4&amp;$E711),'Hoja de Trabajo para listado'!$DE$151:$DG$151,0)),0)+IFERROR(INDEX('Hoja de Trabajo para listado'!$CD$155:$DC$1048576,MATCH($A711,'Hoja de Trabajo para listado'!$CD$155:$CD$1048576,0),MATCH((CUADRO!J$4&amp;$E711),'Hoja de Trabajo para listado'!$CD$151:$DC$151,0)),0)</f>
        <v>0</v>
      </c>
      <c r="K711" s="241">
        <f ca="1">+IFERROR(INDEX('Hoja de Trabajo para listado'!$A$155:$Z$1048576,MATCH($A711,'Hoja de Trabajo para listado'!$A$155:$A$1048576,0),MATCH((CUADRO!K$4&amp;$E711),'Hoja de Trabajo para listado'!$A$151:$Z$151,0)),0)+IFERROR(INDEX('Hoja de Trabajo para listado'!$AB$155:$BA$1048576,MATCH($A711,'Hoja de Trabajo para listado'!$AB$155:$AB$1048576,0),MATCH((CUADRO!K$4&amp;$E711),'Hoja de Trabajo para listado'!$AB$151:$BA$151,0)),0)+IFERROR(INDEX('Hoja de Trabajo para listado'!$BC$155:$CB$1048576,MATCH($A711,'Hoja de Trabajo para listado'!$BC$155:$BC$1048576,0),MATCH((CUADRO!K$4&amp;$E711),'Hoja de Trabajo para listado'!$BC$151:$CB$151,0)),0)+IFERROR(INDEX('Hoja de Trabajo para listado'!$DE$153:$DG$274,MATCH($A711,'Hoja de Trabajo para listado'!$DE$153:$DE$1048576,0),MATCH((CUADRO!K$4&amp;$E711),'Hoja de Trabajo para listado'!$DE$151:$DG$151,0)),0)+IFERROR(INDEX('Hoja de Trabajo para listado'!$CD$155:$DC$1048576,MATCH($A711,'Hoja de Trabajo para listado'!$CD$155:$CD$1048576,0),MATCH((CUADRO!K$4&amp;$E711),'Hoja de Trabajo para listado'!$CD$151:$DC$151,0)),0)</f>
        <v>0</v>
      </c>
      <c r="L711" s="241">
        <f ca="1">+IFERROR(INDEX('Hoja de Trabajo para listado'!$A$155:$Z$1048576,MATCH($A711,'Hoja de Trabajo para listado'!$A$155:$A$1048576,0),MATCH((CUADRO!L$4&amp;$E711),'Hoja de Trabajo para listado'!$A$151:$Z$151,0)),0)+IFERROR(INDEX('Hoja de Trabajo para listado'!$AB$155:$BA$1048576,MATCH($A711,'Hoja de Trabajo para listado'!$AB$155:$AB$1048576,0),MATCH((CUADRO!L$4&amp;$E711),'Hoja de Trabajo para listado'!$AB$151:$BA$151,0)),0)+IFERROR(INDEX('Hoja de Trabajo para listado'!$BC$155:$CB$1048576,MATCH($A711,'Hoja de Trabajo para listado'!$BC$155:$BC$1048576,0),MATCH((CUADRO!L$4&amp;$E711),'Hoja de Trabajo para listado'!$BC$151:$CB$151,0)),0)+IFERROR(INDEX('Hoja de Trabajo para listado'!$DE$153:$DG$274,MATCH($A711,'Hoja de Trabajo para listado'!$DE$153:$DE$1048576,0),MATCH((CUADRO!L$4&amp;$E711),'Hoja de Trabajo para listado'!$DE$151:$DG$151,0)),0)+IFERROR(INDEX('Hoja de Trabajo para listado'!$CD$155:$DC$1048576,MATCH($A711,'Hoja de Trabajo para listado'!$CD$155:$CD$1048576,0),MATCH((CUADRO!L$4&amp;$E711),'Hoja de Trabajo para listado'!$CD$151:$DC$151,0)),0)</f>
        <v>0</v>
      </c>
      <c r="M711" s="241">
        <f ca="1">+IFERROR(INDEX('Hoja de Trabajo para listado'!$A$155:$Z$1048576,MATCH($A711,'Hoja de Trabajo para listado'!$A$155:$A$1048576,0),MATCH((CUADRO!M$4&amp;$E711),'Hoja de Trabajo para listado'!$A$151:$Z$151,0)),0)+IFERROR(INDEX('Hoja de Trabajo para listado'!$AB$155:$BA$1048576,MATCH($A711,'Hoja de Trabajo para listado'!$AB$155:$AB$1048576,0),MATCH((CUADRO!M$4&amp;$E711),'Hoja de Trabajo para listado'!$AB$151:$BA$151,0)),0)+IFERROR(INDEX('Hoja de Trabajo para listado'!$BC$155:$CB$1048576,MATCH($A711,'Hoja de Trabajo para listado'!$BC$155:$BC$1048576,0),MATCH((CUADRO!M$4&amp;$E711),'Hoja de Trabajo para listado'!$BC$151:$CB$151,0)),0)+IFERROR(INDEX('Hoja de Trabajo para listado'!$DE$153:$DG$274,MATCH($A711,'Hoja de Trabajo para listado'!$DE$153:$DE$1048576,0),MATCH((CUADRO!M$4&amp;$E711),'Hoja de Trabajo para listado'!$DE$151:$DG$151,0)),0)+IFERROR(INDEX('Hoja de Trabajo para listado'!$CD$155:$DC$1048576,MATCH($A711,'Hoja de Trabajo para listado'!$CD$155:$CD$1048576,0),MATCH((CUADRO!M$4&amp;$E711),'Hoja de Trabajo para listado'!$CD$151:$DC$151,0)),0)</f>
        <v>0</v>
      </c>
      <c r="N711" s="241">
        <f ca="1">+IFERROR(INDEX('Hoja de Trabajo para listado'!$A$155:$Z$1048576,MATCH($A711,'Hoja de Trabajo para listado'!$A$155:$A$1048576,0),MATCH((CUADRO!N$4&amp;$E711),'Hoja de Trabajo para listado'!$A$151:$Z$151,0)),0)+IFERROR(INDEX('Hoja de Trabajo para listado'!$AB$155:$BA$1048576,MATCH($A711,'Hoja de Trabajo para listado'!$AB$155:$AB$1048576,0),MATCH((CUADRO!N$4&amp;$E711),'Hoja de Trabajo para listado'!$AB$151:$BA$151,0)),0)+IFERROR(INDEX('Hoja de Trabajo para listado'!$BC$155:$CB$1048576,MATCH($A711,'Hoja de Trabajo para listado'!$BC$155:$BC$1048576,0),MATCH((CUADRO!N$4&amp;$E711),'Hoja de Trabajo para listado'!$BC$151:$CB$151,0)),0)+IFERROR(INDEX('Hoja de Trabajo para listado'!$DE$153:$DG$274,MATCH($A711,'Hoja de Trabajo para listado'!$DE$153:$DE$1048576,0),MATCH((CUADRO!N$4&amp;$E711),'Hoja de Trabajo para listado'!$DE$151:$DG$151,0)),0)+IFERROR(INDEX('Hoja de Trabajo para listado'!$CD$155:$DC$1048576,MATCH($A711,'Hoja de Trabajo para listado'!$CD$155:$CD$1048576,0),MATCH((CUADRO!N$4&amp;$E711),'Hoja de Trabajo para listado'!$CD$151:$DC$151,0)),0)</f>
        <v>0</v>
      </c>
      <c r="O711" s="241">
        <f ca="1">+IFERROR(INDEX('Hoja de Trabajo para listado'!$A$155:$Z$1048576,MATCH($A711,'Hoja de Trabajo para listado'!$A$155:$A$1048576,0),MATCH((CUADRO!O$4&amp;$E711),'Hoja de Trabajo para listado'!$A$151:$Z$151,0)),0)+IFERROR(INDEX('Hoja de Trabajo para listado'!$AB$155:$BA$1048576,MATCH($A711,'Hoja de Trabajo para listado'!$AB$155:$AB$1048576,0),MATCH((CUADRO!O$4&amp;$E711),'Hoja de Trabajo para listado'!$AB$151:$BA$151,0)),0)+IFERROR(INDEX('Hoja de Trabajo para listado'!$BC$155:$CB$1048576,MATCH($A711,'Hoja de Trabajo para listado'!$BC$155:$BC$1048576,0),MATCH((CUADRO!O$4&amp;$E711),'Hoja de Trabajo para listado'!$BC$151:$CB$151,0)),0)+IFERROR(INDEX('Hoja de Trabajo para listado'!$DE$153:$DG$274,MATCH($A711,'Hoja de Trabajo para listado'!$DE$153:$DE$1048576,0),MATCH((CUADRO!O$4&amp;$E711),'Hoja de Trabajo para listado'!$DE$151:$DG$151,0)),0)+IFERROR(INDEX('Hoja de Trabajo para listado'!$CD$155:$DC$1048576,MATCH($A711,'Hoja de Trabajo para listado'!$CD$155:$CD$1048576,0),MATCH((CUADRO!O$4&amp;$E711),'Hoja de Trabajo para listado'!$CD$151:$DC$151,0)),0)</f>
        <v>0</v>
      </c>
      <c r="P711" s="241">
        <f ca="1">+IFERROR(INDEX('Hoja de Trabajo para listado'!$A$155:$Z$1048576,MATCH($A711,'Hoja de Trabajo para listado'!$A$155:$A$1048576,0),MATCH((CUADRO!P$4&amp;$E711),'Hoja de Trabajo para listado'!$A$151:$Z$151,0)),0)+IFERROR(INDEX('Hoja de Trabajo para listado'!$AB$155:$BA$1048576,MATCH($A711,'Hoja de Trabajo para listado'!$AB$155:$AB$1048576,0),MATCH((CUADRO!P$4&amp;$E711),'Hoja de Trabajo para listado'!$AB$151:$BA$151,0)),0)+IFERROR(INDEX('Hoja de Trabajo para listado'!$BC$155:$CB$1048576,MATCH($A711,'Hoja de Trabajo para listado'!$BC$155:$BC$1048576,0),MATCH((CUADRO!P$4&amp;$E711),'Hoja de Trabajo para listado'!$BC$151:$CB$151,0)),0)+IFERROR(INDEX('Hoja de Trabajo para listado'!$DE$153:$DG$274,MATCH($A711,'Hoja de Trabajo para listado'!$DE$153:$DE$1048576,0),MATCH((CUADRO!P$4&amp;$E711),'Hoja de Trabajo para listado'!$DE$151:$DG$151,0)),0)+IFERROR(INDEX('Hoja de Trabajo para listado'!$CD$155:$DC$1048576,MATCH($A711,'Hoja de Trabajo para listado'!$CD$155:$CD$1048576,0),MATCH((CUADRO!P$4&amp;$E711),'Hoja de Trabajo para listado'!$CD$151:$DC$151,0)),0)</f>
        <v>0</v>
      </c>
      <c r="Q711" s="241">
        <f ca="1">+IFERROR(INDEX('Hoja de Trabajo para listado'!$A$155:$Z$1048576,MATCH($A711,'Hoja de Trabajo para listado'!$A$155:$A$1048576,0),MATCH((CUADRO!Q$4&amp;$E711),'Hoja de Trabajo para listado'!$A$151:$Z$151,0)),0)+IFERROR(INDEX('Hoja de Trabajo para listado'!$AB$155:$BA$1048576,MATCH($A711,'Hoja de Trabajo para listado'!$AB$155:$AB$1048576,0),MATCH((CUADRO!Q$4&amp;$E711),'Hoja de Trabajo para listado'!$AB$151:$BA$151,0)),0)+IFERROR(INDEX('Hoja de Trabajo para listado'!$BC$155:$CB$1048576,MATCH($A711,'Hoja de Trabajo para listado'!$BC$155:$BC$1048576,0),MATCH((CUADRO!Q$4&amp;$E711),'Hoja de Trabajo para listado'!$BC$151:$CB$151,0)),0)+IFERROR(INDEX('Hoja de Trabajo para listado'!$DE$153:$DG$274,MATCH($A711,'Hoja de Trabajo para listado'!$DE$153:$DE$1048576,0),MATCH((CUADRO!Q$4&amp;$E711),'Hoja de Trabajo para listado'!$DE$151:$DG$151,0)),0)+IFERROR(INDEX('Hoja de Trabajo para listado'!$CD$155:$DC$1048576,MATCH($A711,'Hoja de Trabajo para listado'!$CD$155:$CD$1048576,0),MATCH((CUADRO!Q$4&amp;$E711),'Hoja de Trabajo para listado'!$CD$151:$DC$151,0)),0)</f>
        <v>0</v>
      </c>
      <c r="R711" s="241">
        <f t="shared" ca="1" si="27"/>
        <v>0</v>
      </c>
      <c r="S711" s="247"/>
      <c r="T711" s="241">
        <f ca="1">+T712</f>
        <v>0</v>
      </c>
      <c r="U711" s="240">
        <f t="shared" si="28"/>
        <v>1</v>
      </c>
      <c r="V711" s="327" t="str">
        <f>+VLOOKUP(A711,bd_lista!$A$3:$E$592,5,FALSE)</f>
        <v>Gobiernos Autonomos Municipales</v>
      </c>
      <c r="W711" s="397" t="str">
        <f>+V711</f>
        <v>Gobiernos Autonomos Municipales</v>
      </c>
      <c r="X711" s="240">
        <f>+VLOOKUP(A711,[4]Sheet1!$A$13:$D$744,4,FALSE)</f>
        <v>0</v>
      </c>
      <c r="Y711" s="240" t="e">
        <f>+VLOOKUP(X711,bd_lista!$A$3:$C$592,3,FALSE)</f>
        <v>#N/A</v>
      </c>
      <c r="Z711" s="290">
        <f>+X711</f>
        <v>0</v>
      </c>
      <c r="AA711" s="291" t="e">
        <f>+Y711</f>
        <v>#N/A</v>
      </c>
    </row>
    <row r="712" spans="1:27" customFormat="1" ht="27" hidden="1" customHeight="1">
      <c r="A712" s="32">
        <v>1320</v>
      </c>
      <c r="B712" s="394"/>
      <c r="C712" s="245" t="str">
        <f>+VLOOKUP(A712,bd_lista!$A$3:$C$592,3,FALSE)</f>
        <v>Gobierno Autónomo Municipal de Tarata</v>
      </c>
      <c r="D712" s="396"/>
      <c r="E712" s="242" t="s">
        <v>1304</v>
      </c>
      <c r="F712" s="241">
        <f ca="1">+IFERROR(INDEX('Hoja de Trabajo para listado'!$A$155:$Z$1048576,MATCH($A712,'Hoja de Trabajo para listado'!$A$155:$A$1048576,0),MATCH((CUADRO!F$4&amp;$E712),'Hoja de Trabajo para listado'!$A$151:$Z$151,0)),0)+IFERROR(INDEX('Hoja de Trabajo para listado'!$AB$155:$BA$1048576,MATCH($A712,'Hoja de Trabajo para listado'!$AB$155:$AB$1048576,0),MATCH((CUADRO!F$4&amp;$E712),'Hoja de Trabajo para listado'!$AB$151:$BA$151,0)),0)+IFERROR(INDEX('Hoja de Trabajo para listado'!$BC$155:$CB$1048576,MATCH($A712,'Hoja de Trabajo para listado'!$BC$155:$BC$1048576,0),MATCH((CUADRO!F$4&amp;$E712),'Hoja de Trabajo para listado'!$BC$151:$CB$151,0)),0)+IFERROR(INDEX('Hoja de Trabajo para listado'!$DE$153:$DG$274,MATCH($A712,'Hoja de Trabajo para listado'!$DE$153:$DE$1048576,0),MATCH((CUADRO!F$4&amp;$E712),'Hoja de Trabajo para listado'!$DE$151:$DG$151,0)),0)+IFERROR(INDEX('Hoja de Trabajo para listado'!$CD$155:$DC$1048576,MATCH($A712,'Hoja de Trabajo para listado'!$CD$155:$CD$1048576,0),MATCH((CUADRO!F$4&amp;$E712),'Hoja de Trabajo para listado'!$CD$151:$DC$151,0)),0)</f>
        <v>0</v>
      </c>
      <c r="G712" s="241">
        <f ca="1">+IFERROR(INDEX('Hoja de Trabajo para listado'!$A$155:$Z$1048576,MATCH($A712,'Hoja de Trabajo para listado'!$A$155:$A$1048576,0),MATCH((CUADRO!G$4&amp;$E712),'Hoja de Trabajo para listado'!$A$151:$Z$151,0)),0)+IFERROR(INDEX('Hoja de Trabajo para listado'!$AB$155:$BA$1048576,MATCH($A712,'Hoja de Trabajo para listado'!$AB$155:$AB$1048576,0),MATCH((CUADRO!G$4&amp;$E712),'Hoja de Trabajo para listado'!$AB$151:$BA$151,0)),0)+IFERROR(INDEX('Hoja de Trabajo para listado'!$BC$155:$CB$1048576,MATCH($A712,'Hoja de Trabajo para listado'!$BC$155:$BC$1048576,0),MATCH((CUADRO!G$4&amp;$E712),'Hoja de Trabajo para listado'!$BC$151:$CB$151,0)),0)+IFERROR(INDEX('Hoja de Trabajo para listado'!$DE$153:$DG$274,MATCH($A712,'Hoja de Trabajo para listado'!$DE$153:$DE$1048576,0),MATCH((CUADRO!G$4&amp;$E712),'Hoja de Trabajo para listado'!$DE$151:$DG$151,0)),0)+IFERROR(INDEX('Hoja de Trabajo para listado'!$CD$155:$DC$1048576,MATCH($A712,'Hoja de Trabajo para listado'!$CD$155:$CD$1048576,0),MATCH((CUADRO!G$4&amp;$E712),'Hoja de Trabajo para listado'!$CD$151:$DC$151,0)),0)</f>
        <v>0</v>
      </c>
      <c r="H712" s="241">
        <f ca="1">+IFERROR(INDEX('Hoja de Trabajo para listado'!$A$155:$Z$1048576,MATCH($A712,'Hoja de Trabajo para listado'!$A$155:$A$1048576,0),MATCH((CUADRO!H$4&amp;$E712),'Hoja de Trabajo para listado'!$A$151:$Z$151,0)),0)+IFERROR(INDEX('Hoja de Trabajo para listado'!$AB$155:$BA$1048576,MATCH($A712,'Hoja de Trabajo para listado'!$AB$155:$AB$1048576,0),MATCH((CUADRO!H$4&amp;$E712),'Hoja de Trabajo para listado'!$AB$151:$BA$151,0)),0)+IFERROR(INDEX('Hoja de Trabajo para listado'!$BC$155:$CB$1048576,MATCH($A712,'Hoja de Trabajo para listado'!$BC$155:$BC$1048576,0),MATCH((CUADRO!H$4&amp;$E712),'Hoja de Trabajo para listado'!$BC$151:$CB$151,0)),0)+IFERROR(INDEX('Hoja de Trabajo para listado'!$DE$153:$DG$274,MATCH($A712,'Hoja de Trabajo para listado'!$DE$153:$DE$1048576,0),MATCH((CUADRO!H$4&amp;$E712),'Hoja de Trabajo para listado'!$DE$151:$DG$151,0)),0)+IFERROR(INDEX('Hoja de Trabajo para listado'!$CD$155:$DC$1048576,MATCH($A712,'Hoja de Trabajo para listado'!$CD$155:$CD$1048576,0),MATCH((CUADRO!H$4&amp;$E712),'Hoja de Trabajo para listado'!$CD$151:$DC$151,0)),0)</f>
        <v>0</v>
      </c>
      <c r="I712" s="241">
        <f ca="1">+IFERROR(INDEX('Hoja de Trabajo para listado'!$A$155:$Z$1048576,MATCH($A712,'Hoja de Trabajo para listado'!$A$155:$A$1048576,0),MATCH((CUADRO!I$4&amp;$E712),'Hoja de Trabajo para listado'!$A$151:$Z$151,0)),0)+IFERROR(INDEX('Hoja de Trabajo para listado'!$AB$155:$BA$1048576,MATCH($A712,'Hoja de Trabajo para listado'!$AB$155:$AB$1048576,0),MATCH((CUADRO!I$4&amp;$E712),'Hoja de Trabajo para listado'!$AB$151:$BA$151,0)),0)+IFERROR(INDEX('Hoja de Trabajo para listado'!$BC$155:$CB$1048576,MATCH($A712,'Hoja de Trabajo para listado'!$BC$155:$BC$1048576,0),MATCH((CUADRO!I$4&amp;$E712),'Hoja de Trabajo para listado'!$BC$151:$CB$151,0)),0)+IFERROR(INDEX('Hoja de Trabajo para listado'!$DE$153:$DG$274,MATCH($A712,'Hoja de Trabajo para listado'!$DE$153:$DE$1048576,0),MATCH((CUADRO!I$4&amp;$E712),'Hoja de Trabajo para listado'!$DE$151:$DG$151,0)),0)+IFERROR(INDEX('Hoja de Trabajo para listado'!$CD$155:$DC$1048576,MATCH($A712,'Hoja de Trabajo para listado'!$CD$155:$CD$1048576,0),MATCH((CUADRO!I$4&amp;$E712),'Hoja de Trabajo para listado'!$CD$151:$DC$151,0)),0)</f>
        <v>0</v>
      </c>
      <c r="J712" s="241">
        <f ca="1">+IFERROR(INDEX('Hoja de Trabajo para listado'!$A$155:$Z$1048576,MATCH($A712,'Hoja de Trabajo para listado'!$A$155:$A$1048576,0),MATCH((CUADRO!J$4&amp;$E712),'Hoja de Trabajo para listado'!$A$151:$Z$151,0)),0)+IFERROR(INDEX('Hoja de Trabajo para listado'!$AB$155:$BA$1048576,MATCH($A712,'Hoja de Trabajo para listado'!$AB$155:$AB$1048576,0),MATCH((CUADRO!J$4&amp;$E712),'Hoja de Trabajo para listado'!$AB$151:$BA$151,0)),0)+IFERROR(INDEX('Hoja de Trabajo para listado'!$BC$155:$CB$1048576,MATCH($A712,'Hoja de Trabajo para listado'!$BC$155:$BC$1048576,0),MATCH((CUADRO!J$4&amp;$E712),'Hoja de Trabajo para listado'!$BC$151:$CB$151,0)),0)+IFERROR(INDEX('Hoja de Trabajo para listado'!$DE$153:$DG$274,MATCH($A712,'Hoja de Trabajo para listado'!$DE$153:$DE$1048576,0),MATCH((CUADRO!J$4&amp;$E712),'Hoja de Trabajo para listado'!$DE$151:$DG$151,0)),0)+IFERROR(INDEX('Hoja de Trabajo para listado'!$CD$155:$DC$1048576,MATCH($A712,'Hoja de Trabajo para listado'!$CD$155:$CD$1048576,0),MATCH((CUADRO!J$4&amp;$E712),'Hoja de Trabajo para listado'!$CD$151:$DC$151,0)),0)</f>
        <v>0</v>
      </c>
      <c r="K712" s="241">
        <f ca="1">+IFERROR(INDEX('Hoja de Trabajo para listado'!$A$155:$Z$1048576,MATCH($A712,'Hoja de Trabajo para listado'!$A$155:$A$1048576,0),MATCH((CUADRO!K$4&amp;$E712),'Hoja de Trabajo para listado'!$A$151:$Z$151,0)),0)+IFERROR(INDEX('Hoja de Trabajo para listado'!$AB$155:$BA$1048576,MATCH($A712,'Hoja de Trabajo para listado'!$AB$155:$AB$1048576,0),MATCH((CUADRO!K$4&amp;$E712),'Hoja de Trabajo para listado'!$AB$151:$BA$151,0)),0)+IFERROR(INDEX('Hoja de Trabajo para listado'!$BC$155:$CB$1048576,MATCH($A712,'Hoja de Trabajo para listado'!$BC$155:$BC$1048576,0),MATCH((CUADRO!K$4&amp;$E712),'Hoja de Trabajo para listado'!$BC$151:$CB$151,0)),0)+IFERROR(INDEX('Hoja de Trabajo para listado'!$DE$153:$DG$274,MATCH($A712,'Hoja de Trabajo para listado'!$DE$153:$DE$1048576,0),MATCH((CUADRO!K$4&amp;$E712),'Hoja de Trabajo para listado'!$DE$151:$DG$151,0)),0)+IFERROR(INDEX('Hoja de Trabajo para listado'!$CD$155:$DC$1048576,MATCH($A712,'Hoja de Trabajo para listado'!$CD$155:$CD$1048576,0),MATCH((CUADRO!K$4&amp;$E712),'Hoja de Trabajo para listado'!$CD$151:$DC$151,0)),0)</f>
        <v>0</v>
      </c>
      <c r="L712" s="241">
        <f ca="1">+IFERROR(INDEX('Hoja de Trabajo para listado'!$A$155:$Z$1048576,MATCH($A712,'Hoja de Trabajo para listado'!$A$155:$A$1048576,0),MATCH((CUADRO!L$4&amp;$E712),'Hoja de Trabajo para listado'!$A$151:$Z$151,0)),0)+IFERROR(INDEX('Hoja de Trabajo para listado'!$AB$155:$BA$1048576,MATCH($A712,'Hoja de Trabajo para listado'!$AB$155:$AB$1048576,0),MATCH((CUADRO!L$4&amp;$E712),'Hoja de Trabajo para listado'!$AB$151:$BA$151,0)),0)+IFERROR(INDEX('Hoja de Trabajo para listado'!$BC$155:$CB$1048576,MATCH($A712,'Hoja de Trabajo para listado'!$BC$155:$BC$1048576,0),MATCH((CUADRO!L$4&amp;$E712),'Hoja de Trabajo para listado'!$BC$151:$CB$151,0)),0)+IFERROR(INDEX('Hoja de Trabajo para listado'!$DE$153:$DG$274,MATCH($A712,'Hoja de Trabajo para listado'!$DE$153:$DE$1048576,0),MATCH((CUADRO!L$4&amp;$E712),'Hoja de Trabajo para listado'!$DE$151:$DG$151,0)),0)+IFERROR(INDEX('Hoja de Trabajo para listado'!$CD$155:$DC$1048576,MATCH($A712,'Hoja de Trabajo para listado'!$CD$155:$CD$1048576,0),MATCH((CUADRO!L$4&amp;$E712),'Hoja de Trabajo para listado'!$CD$151:$DC$151,0)),0)</f>
        <v>0</v>
      </c>
      <c r="M712" s="241">
        <f ca="1">+IFERROR(INDEX('Hoja de Trabajo para listado'!$A$155:$Z$1048576,MATCH($A712,'Hoja de Trabajo para listado'!$A$155:$A$1048576,0),MATCH((CUADRO!M$4&amp;$E712),'Hoja de Trabajo para listado'!$A$151:$Z$151,0)),0)+IFERROR(INDEX('Hoja de Trabajo para listado'!$AB$155:$BA$1048576,MATCH($A712,'Hoja de Trabajo para listado'!$AB$155:$AB$1048576,0),MATCH((CUADRO!M$4&amp;$E712),'Hoja de Trabajo para listado'!$AB$151:$BA$151,0)),0)+IFERROR(INDEX('Hoja de Trabajo para listado'!$BC$155:$CB$1048576,MATCH($A712,'Hoja de Trabajo para listado'!$BC$155:$BC$1048576,0),MATCH((CUADRO!M$4&amp;$E712),'Hoja de Trabajo para listado'!$BC$151:$CB$151,0)),0)+IFERROR(INDEX('Hoja de Trabajo para listado'!$DE$153:$DG$274,MATCH($A712,'Hoja de Trabajo para listado'!$DE$153:$DE$1048576,0),MATCH((CUADRO!M$4&amp;$E712),'Hoja de Trabajo para listado'!$DE$151:$DG$151,0)),0)+IFERROR(INDEX('Hoja de Trabajo para listado'!$CD$155:$DC$1048576,MATCH($A712,'Hoja de Trabajo para listado'!$CD$155:$CD$1048576,0),MATCH((CUADRO!M$4&amp;$E712),'Hoja de Trabajo para listado'!$CD$151:$DC$151,0)),0)</f>
        <v>0</v>
      </c>
      <c r="N712" s="241">
        <f ca="1">+IFERROR(INDEX('Hoja de Trabajo para listado'!$A$155:$Z$1048576,MATCH($A712,'Hoja de Trabajo para listado'!$A$155:$A$1048576,0),MATCH((CUADRO!N$4&amp;$E712),'Hoja de Trabajo para listado'!$A$151:$Z$151,0)),0)+IFERROR(INDEX('Hoja de Trabajo para listado'!$AB$155:$BA$1048576,MATCH($A712,'Hoja de Trabajo para listado'!$AB$155:$AB$1048576,0),MATCH((CUADRO!N$4&amp;$E712),'Hoja de Trabajo para listado'!$AB$151:$BA$151,0)),0)+IFERROR(INDEX('Hoja de Trabajo para listado'!$BC$155:$CB$1048576,MATCH($A712,'Hoja de Trabajo para listado'!$BC$155:$BC$1048576,0),MATCH((CUADRO!N$4&amp;$E712),'Hoja de Trabajo para listado'!$BC$151:$CB$151,0)),0)+IFERROR(INDEX('Hoja de Trabajo para listado'!$DE$153:$DG$274,MATCH($A712,'Hoja de Trabajo para listado'!$DE$153:$DE$1048576,0),MATCH((CUADRO!N$4&amp;$E712),'Hoja de Trabajo para listado'!$DE$151:$DG$151,0)),0)+IFERROR(INDEX('Hoja de Trabajo para listado'!$CD$155:$DC$1048576,MATCH($A712,'Hoja de Trabajo para listado'!$CD$155:$CD$1048576,0),MATCH((CUADRO!N$4&amp;$E712),'Hoja de Trabajo para listado'!$CD$151:$DC$151,0)),0)</f>
        <v>0</v>
      </c>
      <c r="O712" s="241">
        <f ca="1">+IFERROR(INDEX('Hoja de Trabajo para listado'!$A$155:$Z$1048576,MATCH($A712,'Hoja de Trabajo para listado'!$A$155:$A$1048576,0),MATCH((CUADRO!O$4&amp;$E712),'Hoja de Trabajo para listado'!$A$151:$Z$151,0)),0)+IFERROR(INDEX('Hoja de Trabajo para listado'!$AB$155:$BA$1048576,MATCH($A712,'Hoja de Trabajo para listado'!$AB$155:$AB$1048576,0),MATCH((CUADRO!O$4&amp;$E712),'Hoja de Trabajo para listado'!$AB$151:$BA$151,0)),0)+IFERROR(INDEX('Hoja de Trabajo para listado'!$BC$155:$CB$1048576,MATCH($A712,'Hoja de Trabajo para listado'!$BC$155:$BC$1048576,0),MATCH((CUADRO!O$4&amp;$E712),'Hoja de Trabajo para listado'!$BC$151:$CB$151,0)),0)+IFERROR(INDEX('Hoja de Trabajo para listado'!$DE$153:$DG$274,MATCH($A712,'Hoja de Trabajo para listado'!$DE$153:$DE$1048576,0),MATCH((CUADRO!O$4&amp;$E712),'Hoja de Trabajo para listado'!$DE$151:$DG$151,0)),0)+IFERROR(INDEX('Hoja de Trabajo para listado'!$CD$155:$DC$1048576,MATCH($A712,'Hoja de Trabajo para listado'!$CD$155:$CD$1048576,0),MATCH((CUADRO!O$4&amp;$E712),'Hoja de Trabajo para listado'!$CD$151:$DC$151,0)),0)</f>
        <v>0</v>
      </c>
      <c r="P712" s="241">
        <f ca="1">+IFERROR(INDEX('Hoja de Trabajo para listado'!$A$155:$Z$1048576,MATCH($A712,'Hoja de Trabajo para listado'!$A$155:$A$1048576,0),MATCH((CUADRO!P$4&amp;$E712),'Hoja de Trabajo para listado'!$A$151:$Z$151,0)),0)+IFERROR(INDEX('Hoja de Trabajo para listado'!$AB$155:$BA$1048576,MATCH($A712,'Hoja de Trabajo para listado'!$AB$155:$AB$1048576,0),MATCH((CUADRO!P$4&amp;$E712),'Hoja de Trabajo para listado'!$AB$151:$BA$151,0)),0)+IFERROR(INDEX('Hoja de Trabajo para listado'!$BC$155:$CB$1048576,MATCH($A712,'Hoja de Trabajo para listado'!$BC$155:$BC$1048576,0),MATCH((CUADRO!P$4&amp;$E712),'Hoja de Trabajo para listado'!$BC$151:$CB$151,0)),0)+IFERROR(INDEX('Hoja de Trabajo para listado'!$DE$153:$DG$274,MATCH($A712,'Hoja de Trabajo para listado'!$DE$153:$DE$1048576,0),MATCH((CUADRO!P$4&amp;$E712),'Hoja de Trabajo para listado'!$DE$151:$DG$151,0)),0)+IFERROR(INDEX('Hoja de Trabajo para listado'!$CD$155:$DC$1048576,MATCH($A712,'Hoja de Trabajo para listado'!$CD$155:$CD$1048576,0),MATCH((CUADRO!P$4&amp;$E712),'Hoja de Trabajo para listado'!$CD$151:$DC$151,0)),0)</f>
        <v>0</v>
      </c>
      <c r="Q712" s="241">
        <f ca="1">+IFERROR(INDEX('Hoja de Trabajo para listado'!$A$155:$Z$1048576,MATCH($A712,'Hoja de Trabajo para listado'!$A$155:$A$1048576,0),MATCH((CUADRO!Q$4&amp;$E712),'Hoja de Trabajo para listado'!$A$151:$Z$151,0)),0)+IFERROR(INDEX('Hoja de Trabajo para listado'!$AB$155:$BA$1048576,MATCH($A712,'Hoja de Trabajo para listado'!$AB$155:$AB$1048576,0),MATCH((CUADRO!Q$4&amp;$E712),'Hoja de Trabajo para listado'!$AB$151:$BA$151,0)),0)+IFERROR(INDEX('Hoja de Trabajo para listado'!$BC$155:$CB$1048576,MATCH($A712,'Hoja de Trabajo para listado'!$BC$155:$BC$1048576,0),MATCH((CUADRO!Q$4&amp;$E712),'Hoja de Trabajo para listado'!$BC$151:$CB$151,0)),0)+IFERROR(INDEX('Hoja de Trabajo para listado'!$DE$153:$DG$274,MATCH($A712,'Hoja de Trabajo para listado'!$DE$153:$DE$1048576,0),MATCH((CUADRO!Q$4&amp;$E712),'Hoja de Trabajo para listado'!$DE$151:$DG$151,0)),0)+IFERROR(INDEX('Hoja de Trabajo para listado'!$CD$155:$DC$1048576,MATCH($A712,'Hoja de Trabajo para listado'!$CD$155:$CD$1048576,0),MATCH((CUADRO!Q$4&amp;$E712),'Hoja de Trabajo para listado'!$CD$151:$DC$151,0)),0)</f>
        <v>0</v>
      </c>
      <c r="R712" s="241">
        <f t="shared" ca="1" si="27"/>
        <v>0</v>
      </c>
      <c r="S712" s="247">
        <f ca="1">+R711+R712</f>
        <v>0</v>
      </c>
      <c r="T712" s="241">
        <f ca="1">+S712</f>
        <v>0</v>
      </c>
      <c r="U712" s="240">
        <f t="shared" si="28"/>
        <v>2</v>
      </c>
      <c r="V712" s="327" t="str">
        <f>+VLOOKUP(A712,bd_lista!$A$3:$E$592,5,FALSE)</f>
        <v>Gobiernos Autonomos Municipales</v>
      </c>
      <c r="W712" s="398"/>
      <c r="X712" s="240">
        <f>+VLOOKUP(A712,[4]Sheet1!$A$13:$D$744,4,FALSE)</f>
        <v>0</v>
      </c>
      <c r="Y712" s="240" t="e">
        <f>+VLOOKUP(X712,bd_lista!$A$3:$C$592,3,FALSE)</f>
        <v>#N/A</v>
      </c>
      <c r="Z712" s="288"/>
      <c r="AA712" s="289"/>
    </row>
    <row r="713" spans="1:27" customFormat="1" ht="15" hidden="1" customHeight="1">
      <c r="A713" s="32">
        <v>1321</v>
      </c>
      <c r="B713" s="393">
        <f>+A713</f>
        <v>1321</v>
      </c>
      <c r="C713" s="245" t="str">
        <f>+VLOOKUP(A713,bd_lista!$A$3:$C$592,3,FALSE)</f>
        <v>Gobierno Autónomo Municipal de Anzaldo</v>
      </c>
      <c r="D713" s="395" t="str">
        <f>+C713</f>
        <v>Gobierno Autónomo Municipal de Anzaldo</v>
      </c>
      <c r="E713" s="240" t="s">
        <v>1303</v>
      </c>
      <c r="F713" s="241">
        <f ca="1">+IFERROR(INDEX('Hoja de Trabajo para listado'!$A$155:$Z$1048576,MATCH($A713,'Hoja de Trabajo para listado'!$A$155:$A$1048576,0),MATCH((CUADRO!F$4&amp;$E713),'Hoja de Trabajo para listado'!$A$151:$Z$151,0)),0)+IFERROR(INDEX('Hoja de Trabajo para listado'!$AB$155:$BA$1048576,MATCH($A713,'Hoja de Trabajo para listado'!$AB$155:$AB$1048576,0),MATCH((CUADRO!F$4&amp;$E713),'Hoja de Trabajo para listado'!$AB$151:$BA$151,0)),0)+IFERROR(INDEX('Hoja de Trabajo para listado'!$BC$155:$CB$1048576,MATCH($A713,'Hoja de Trabajo para listado'!$BC$155:$BC$1048576,0),MATCH((CUADRO!F$4&amp;$E713),'Hoja de Trabajo para listado'!$BC$151:$CB$151,0)),0)+IFERROR(INDEX('Hoja de Trabajo para listado'!$DE$153:$DG$274,MATCH($A713,'Hoja de Trabajo para listado'!$DE$153:$DE$1048576,0),MATCH((CUADRO!F$4&amp;$E713),'Hoja de Trabajo para listado'!$DE$151:$DG$151,0)),0)+IFERROR(INDEX('Hoja de Trabajo para listado'!$CD$155:$DC$1048576,MATCH($A713,'Hoja de Trabajo para listado'!$CD$155:$CD$1048576,0),MATCH((CUADRO!F$4&amp;$E713),'Hoja de Trabajo para listado'!$CD$151:$DC$151,0)),0)</f>
        <v>0</v>
      </c>
      <c r="G713" s="241">
        <f ca="1">+IFERROR(INDEX('Hoja de Trabajo para listado'!$A$155:$Z$1048576,MATCH($A713,'Hoja de Trabajo para listado'!$A$155:$A$1048576,0),MATCH((CUADRO!G$4&amp;$E713),'Hoja de Trabajo para listado'!$A$151:$Z$151,0)),0)+IFERROR(INDEX('Hoja de Trabajo para listado'!$AB$155:$BA$1048576,MATCH($A713,'Hoja de Trabajo para listado'!$AB$155:$AB$1048576,0),MATCH((CUADRO!G$4&amp;$E713),'Hoja de Trabajo para listado'!$AB$151:$BA$151,0)),0)+IFERROR(INDEX('Hoja de Trabajo para listado'!$BC$155:$CB$1048576,MATCH($A713,'Hoja de Trabajo para listado'!$BC$155:$BC$1048576,0),MATCH((CUADRO!G$4&amp;$E713),'Hoja de Trabajo para listado'!$BC$151:$CB$151,0)),0)+IFERROR(INDEX('Hoja de Trabajo para listado'!$DE$153:$DG$274,MATCH($A713,'Hoja de Trabajo para listado'!$DE$153:$DE$1048576,0),MATCH((CUADRO!G$4&amp;$E713),'Hoja de Trabajo para listado'!$DE$151:$DG$151,0)),0)+IFERROR(INDEX('Hoja de Trabajo para listado'!$CD$155:$DC$1048576,MATCH($A713,'Hoja de Trabajo para listado'!$CD$155:$CD$1048576,0),MATCH((CUADRO!G$4&amp;$E713),'Hoja de Trabajo para listado'!$CD$151:$DC$151,0)),0)</f>
        <v>0</v>
      </c>
      <c r="H713" s="241">
        <f ca="1">+IFERROR(INDEX('Hoja de Trabajo para listado'!$A$155:$Z$1048576,MATCH($A713,'Hoja de Trabajo para listado'!$A$155:$A$1048576,0),MATCH((CUADRO!H$4&amp;$E713),'Hoja de Trabajo para listado'!$A$151:$Z$151,0)),0)+IFERROR(INDEX('Hoja de Trabajo para listado'!$AB$155:$BA$1048576,MATCH($A713,'Hoja de Trabajo para listado'!$AB$155:$AB$1048576,0),MATCH((CUADRO!H$4&amp;$E713),'Hoja de Trabajo para listado'!$AB$151:$BA$151,0)),0)+IFERROR(INDEX('Hoja de Trabajo para listado'!$BC$155:$CB$1048576,MATCH($A713,'Hoja de Trabajo para listado'!$BC$155:$BC$1048576,0),MATCH((CUADRO!H$4&amp;$E713),'Hoja de Trabajo para listado'!$BC$151:$CB$151,0)),0)+IFERROR(INDEX('Hoja de Trabajo para listado'!$DE$153:$DG$274,MATCH($A713,'Hoja de Trabajo para listado'!$DE$153:$DE$1048576,0),MATCH((CUADRO!H$4&amp;$E713),'Hoja de Trabajo para listado'!$DE$151:$DG$151,0)),0)+IFERROR(INDEX('Hoja de Trabajo para listado'!$CD$155:$DC$1048576,MATCH($A713,'Hoja de Trabajo para listado'!$CD$155:$CD$1048576,0),MATCH((CUADRO!H$4&amp;$E713),'Hoja de Trabajo para listado'!$CD$151:$DC$151,0)),0)</f>
        <v>0</v>
      </c>
      <c r="I713" s="241">
        <f ca="1">+IFERROR(INDEX('Hoja de Trabajo para listado'!$A$155:$Z$1048576,MATCH($A713,'Hoja de Trabajo para listado'!$A$155:$A$1048576,0),MATCH((CUADRO!I$4&amp;$E713),'Hoja de Trabajo para listado'!$A$151:$Z$151,0)),0)+IFERROR(INDEX('Hoja de Trabajo para listado'!$AB$155:$BA$1048576,MATCH($A713,'Hoja de Trabajo para listado'!$AB$155:$AB$1048576,0),MATCH((CUADRO!I$4&amp;$E713),'Hoja de Trabajo para listado'!$AB$151:$BA$151,0)),0)+IFERROR(INDEX('Hoja de Trabajo para listado'!$BC$155:$CB$1048576,MATCH($A713,'Hoja de Trabajo para listado'!$BC$155:$BC$1048576,0),MATCH((CUADRO!I$4&amp;$E713),'Hoja de Trabajo para listado'!$BC$151:$CB$151,0)),0)+IFERROR(INDEX('Hoja de Trabajo para listado'!$DE$153:$DG$274,MATCH($A713,'Hoja de Trabajo para listado'!$DE$153:$DE$1048576,0),MATCH((CUADRO!I$4&amp;$E713),'Hoja de Trabajo para listado'!$DE$151:$DG$151,0)),0)+IFERROR(INDEX('Hoja de Trabajo para listado'!$CD$155:$DC$1048576,MATCH($A713,'Hoja de Trabajo para listado'!$CD$155:$CD$1048576,0),MATCH((CUADRO!I$4&amp;$E713),'Hoja de Trabajo para listado'!$CD$151:$DC$151,0)),0)</f>
        <v>0</v>
      </c>
      <c r="J713" s="241">
        <f ca="1">+IFERROR(INDEX('Hoja de Trabajo para listado'!$A$155:$Z$1048576,MATCH($A713,'Hoja de Trabajo para listado'!$A$155:$A$1048576,0),MATCH((CUADRO!J$4&amp;$E713),'Hoja de Trabajo para listado'!$A$151:$Z$151,0)),0)+IFERROR(INDEX('Hoja de Trabajo para listado'!$AB$155:$BA$1048576,MATCH($A713,'Hoja de Trabajo para listado'!$AB$155:$AB$1048576,0),MATCH((CUADRO!J$4&amp;$E713),'Hoja de Trabajo para listado'!$AB$151:$BA$151,0)),0)+IFERROR(INDEX('Hoja de Trabajo para listado'!$BC$155:$CB$1048576,MATCH($A713,'Hoja de Trabajo para listado'!$BC$155:$BC$1048576,0),MATCH((CUADRO!J$4&amp;$E713),'Hoja de Trabajo para listado'!$BC$151:$CB$151,0)),0)+IFERROR(INDEX('Hoja de Trabajo para listado'!$DE$153:$DG$274,MATCH($A713,'Hoja de Trabajo para listado'!$DE$153:$DE$1048576,0),MATCH((CUADRO!J$4&amp;$E713),'Hoja de Trabajo para listado'!$DE$151:$DG$151,0)),0)+IFERROR(INDEX('Hoja de Trabajo para listado'!$CD$155:$DC$1048576,MATCH($A713,'Hoja de Trabajo para listado'!$CD$155:$CD$1048576,0),MATCH((CUADRO!J$4&amp;$E713),'Hoja de Trabajo para listado'!$CD$151:$DC$151,0)),0)</f>
        <v>0</v>
      </c>
      <c r="K713" s="241">
        <f ca="1">+IFERROR(INDEX('Hoja de Trabajo para listado'!$A$155:$Z$1048576,MATCH($A713,'Hoja de Trabajo para listado'!$A$155:$A$1048576,0),MATCH((CUADRO!K$4&amp;$E713),'Hoja de Trabajo para listado'!$A$151:$Z$151,0)),0)+IFERROR(INDEX('Hoja de Trabajo para listado'!$AB$155:$BA$1048576,MATCH($A713,'Hoja de Trabajo para listado'!$AB$155:$AB$1048576,0),MATCH((CUADRO!K$4&amp;$E713),'Hoja de Trabajo para listado'!$AB$151:$BA$151,0)),0)+IFERROR(INDEX('Hoja de Trabajo para listado'!$BC$155:$CB$1048576,MATCH($A713,'Hoja de Trabajo para listado'!$BC$155:$BC$1048576,0),MATCH((CUADRO!K$4&amp;$E713),'Hoja de Trabajo para listado'!$BC$151:$CB$151,0)),0)+IFERROR(INDEX('Hoja de Trabajo para listado'!$DE$153:$DG$274,MATCH($A713,'Hoja de Trabajo para listado'!$DE$153:$DE$1048576,0),MATCH((CUADRO!K$4&amp;$E713),'Hoja de Trabajo para listado'!$DE$151:$DG$151,0)),0)+IFERROR(INDEX('Hoja de Trabajo para listado'!$CD$155:$DC$1048576,MATCH($A713,'Hoja de Trabajo para listado'!$CD$155:$CD$1048576,0),MATCH((CUADRO!K$4&amp;$E713),'Hoja de Trabajo para listado'!$CD$151:$DC$151,0)),0)</f>
        <v>0</v>
      </c>
      <c r="L713" s="241">
        <f ca="1">+IFERROR(INDEX('Hoja de Trabajo para listado'!$A$155:$Z$1048576,MATCH($A713,'Hoja de Trabajo para listado'!$A$155:$A$1048576,0),MATCH((CUADRO!L$4&amp;$E713),'Hoja de Trabajo para listado'!$A$151:$Z$151,0)),0)+IFERROR(INDEX('Hoja de Trabajo para listado'!$AB$155:$BA$1048576,MATCH($A713,'Hoja de Trabajo para listado'!$AB$155:$AB$1048576,0),MATCH((CUADRO!L$4&amp;$E713),'Hoja de Trabajo para listado'!$AB$151:$BA$151,0)),0)+IFERROR(INDEX('Hoja de Trabajo para listado'!$BC$155:$CB$1048576,MATCH($A713,'Hoja de Trabajo para listado'!$BC$155:$BC$1048576,0),MATCH((CUADRO!L$4&amp;$E713),'Hoja de Trabajo para listado'!$BC$151:$CB$151,0)),0)+IFERROR(INDEX('Hoja de Trabajo para listado'!$DE$153:$DG$274,MATCH($A713,'Hoja de Trabajo para listado'!$DE$153:$DE$1048576,0),MATCH((CUADRO!L$4&amp;$E713),'Hoja de Trabajo para listado'!$DE$151:$DG$151,0)),0)+IFERROR(INDEX('Hoja de Trabajo para listado'!$CD$155:$DC$1048576,MATCH($A713,'Hoja de Trabajo para listado'!$CD$155:$CD$1048576,0),MATCH((CUADRO!L$4&amp;$E713),'Hoja de Trabajo para listado'!$CD$151:$DC$151,0)),0)</f>
        <v>0</v>
      </c>
      <c r="M713" s="241">
        <f ca="1">+IFERROR(INDEX('Hoja de Trabajo para listado'!$A$155:$Z$1048576,MATCH($A713,'Hoja de Trabajo para listado'!$A$155:$A$1048576,0),MATCH((CUADRO!M$4&amp;$E713),'Hoja de Trabajo para listado'!$A$151:$Z$151,0)),0)+IFERROR(INDEX('Hoja de Trabajo para listado'!$AB$155:$BA$1048576,MATCH($A713,'Hoja de Trabajo para listado'!$AB$155:$AB$1048576,0),MATCH((CUADRO!M$4&amp;$E713),'Hoja de Trabajo para listado'!$AB$151:$BA$151,0)),0)+IFERROR(INDEX('Hoja de Trabajo para listado'!$BC$155:$CB$1048576,MATCH($A713,'Hoja de Trabajo para listado'!$BC$155:$BC$1048576,0),MATCH((CUADRO!M$4&amp;$E713),'Hoja de Trabajo para listado'!$BC$151:$CB$151,0)),0)+IFERROR(INDEX('Hoja de Trabajo para listado'!$DE$153:$DG$274,MATCH($A713,'Hoja de Trabajo para listado'!$DE$153:$DE$1048576,0),MATCH((CUADRO!M$4&amp;$E713),'Hoja de Trabajo para listado'!$DE$151:$DG$151,0)),0)+IFERROR(INDEX('Hoja de Trabajo para listado'!$CD$155:$DC$1048576,MATCH($A713,'Hoja de Trabajo para listado'!$CD$155:$CD$1048576,0),MATCH((CUADRO!M$4&amp;$E713),'Hoja de Trabajo para listado'!$CD$151:$DC$151,0)),0)</f>
        <v>0</v>
      </c>
      <c r="N713" s="241">
        <f ca="1">+IFERROR(INDEX('Hoja de Trabajo para listado'!$A$155:$Z$1048576,MATCH($A713,'Hoja de Trabajo para listado'!$A$155:$A$1048576,0),MATCH((CUADRO!N$4&amp;$E713),'Hoja de Trabajo para listado'!$A$151:$Z$151,0)),0)+IFERROR(INDEX('Hoja de Trabajo para listado'!$AB$155:$BA$1048576,MATCH($A713,'Hoja de Trabajo para listado'!$AB$155:$AB$1048576,0),MATCH((CUADRO!N$4&amp;$E713),'Hoja de Trabajo para listado'!$AB$151:$BA$151,0)),0)+IFERROR(INDEX('Hoja de Trabajo para listado'!$BC$155:$CB$1048576,MATCH($A713,'Hoja de Trabajo para listado'!$BC$155:$BC$1048576,0),MATCH((CUADRO!N$4&amp;$E713),'Hoja de Trabajo para listado'!$BC$151:$CB$151,0)),0)+IFERROR(INDEX('Hoja de Trabajo para listado'!$DE$153:$DG$274,MATCH($A713,'Hoja de Trabajo para listado'!$DE$153:$DE$1048576,0),MATCH((CUADRO!N$4&amp;$E713),'Hoja de Trabajo para listado'!$DE$151:$DG$151,0)),0)+IFERROR(INDEX('Hoja de Trabajo para listado'!$CD$155:$DC$1048576,MATCH($A713,'Hoja de Trabajo para listado'!$CD$155:$CD$1048576,0),MATCH((CUADRO!N$4&amp;$E713),'Hoja de Trabajo para listado'!$CD$151:$DC$151,0)),0)</f>
        <v>0</v>
      </c>
      <c r="O713" s="241">
        <f ca="1">+IFERROR(INDEX('Hoja de Trabajo para listado'!$A$155:$Z$1048576,MATCH($A713,'Hoja de Trabajo para listado'!$A$155:$A$1048576,0),MATCH((CUADRO!O$4&amp;$E713),'Hoja de Trabajo para listado'!$A$151:$Z$151,0)),0)+IFERROR(INDEX('Hoja de Trabajo para listado'!$AB$155:$BA$1048576,MATCH($A713,'Hoja de Trabajo para listado'!$AB$155:$AB$1048576,0),MATCH((CUADRO!O$4&amp;$E713),'Hoja de Trabajo para listado'!$AB$151:$BA$151,0)),0)+IFERROR(INDEX('Hoja de Trabajo para listado'!$BC$155:$CB$1048576,MATCH($A713,'Hoja de Trabajo para listado'!$BC$155:$BC$1048576,0),MATCH((CUADRO!O$4&amp;$E713),'Hoja de Trabajo para listado'!$BC$151:$CB$151,0)),0)+IFERROR(INDEX('Hoja de Trabajo para listado'!$DE$153:$DG$274,MATCH($A713,'Hoja de Trabajo para listado'!$DE$153:$DE$1048576,0),MATCH((CUADRO!O$4&amp;$E713),'Hoja de Trabajo para listado'!$DE$151:$DG$151,0)),0)+IFERROR(INDEX('Hoja de Trabajo para listado'!$CD$155:$DC$1048576,MATCH($A713,'Hoja de Trabajo para listado'!$CD$155:$CD$1048576,0),MATCH((CUADRO!O$4&amp;$E713),'Hoja de Trabajo para listado'!$CD$151:$DC$151,0)),0)</f>
        <v>0</v>
      </c>
      <c r="P713" s="241">
        <f ca="1">+IFERROR(INDEX('Hoja de Trabajo para listado'!$A$155:$Z$1048576,MATCH($A713,'Hoja de Trabajo para listado'!$A$155:$A$1048576,0),MATCH((CUADRO!P$4&amp;$E713),'Hoja de Trabajo para listado'!$A$151:$Z$151,0)),0)+IFERROR(INDEX('Hoja de Trabajo para listado'!$AB$155:$BA$1048576,MATCH($A713,'Hoja de Trabajo para listado'!$AB$155:$AB$1048576,0),MATCH((CUADRO!P$4&amp;$E713),'Hoja de Trabajo para listado'!$AB$151:$BA$151,0)),0)+IFERROR(INDEX('Hoja de Trabajo para listado'!$BC$155:$CB$1048576,MATCH($A713,'Hoja de Trabajo para listado'!$BC$155:$BC$1048576,0),MATCH((CUADRO!P$4&amp;$E713),'Hoja de Trabajo para listado'!$BC$151:$CB$151,0)),0)+IFERROR(INDEX('Hoja de Trabajo para listado'!$DE$153:$DG$274,MATCH($A713,'Hoja de Trabajo para listado'!$DE$153:$DE$1048576,0),MATCH((CUADRO!P$4&amp;$E713),'Hoja de Trabajo para listado'!$DE$151:$DG$151,0)),0)+IFERROR(INDEX('Hoja de Trabajo para listado'!$CD$155:$DC$1048576,MATCH($A713,'Hoja de Trabajo para listado'!$CD$155:$CD$1048576,0),MATCH((CUADRO!P$4&amp;$E713),'Hoja de Trabajo para listado'!$CD$151:$DC$151,0)),0)</f>
        <v>0</v>
      </c>
      <c r="Q713" s="241">
        <f ca="1">+IFERROR(INDEX('Hoja de Trabajo para listado'!$A$155:$Z$1048576,MATCH($A713,'Hoja de Trabajo para listado'!$A$155:$A$1048576,0),MATCH((CUADRO!Q$4&amp;$E713),'Hoja de Trabajo para listado'!$A$151:$Z$151,0)),0)+IFERROR(INDEX('Hoja de Trabajo para listado'!$AB$155:$BA$1048576,MATCH($A713,'Hoja de Trabajo para listado'!$AB$155:$AB$1048576,0),MATCH((CUADRO!Q$4&amp;$E713),'Hoja de Trabajo para listado'!$AB$151:$BA$151,0)),0)+IFERROR(INDEX('Hoja de Trabajo para listado'!$BC$155:$CB$1048576,MATCH($A713,'Hoja de Trabajo para listado'!$BC$155:$BC$1048576,0),MATCH((CUADRO!Q$4&amp;$E713),'Hoja de Trabajo para listado'!$BC$151:$CB$151,0)),0)+IFERROR(INDEX('Hoja de Trabajo para listado'!$DE$153:$DG$274,MATCH($A713,'Hoja de Trabajo para listado'!$DE$153:$DE$1048576,0),MATCH((CUADRO!Q$4&amp;$E713),'Hoja de Trabajo para listado'!$DE$151:$DG$151,0)),0)+IFERROR(INDEX('Hoja de Trabajo para listado'!$CD$155:$DC$1048576,MATCH($A713,'Hoja de Trabajo para listado'!$CD$155:$CD$1048576,0),MATCH((CUADRO!Q$4&amp;$E713),'Hoja de Trabajo para listado'!$CD$151:$DC$151,0)),0)</f>
        <v>0</v>
      </c>
      <c r="R713" s="241">
        <f t="shared" ref="R713:R776" ca="1" si="29">+SUM(F713:Q713)</f>
        <v>0</v>
      </c>
      <c r="S713" s="247"/>
      <c r="T713" s="241">
        <f ca="1">+T714</f>
        <v>0</v>
      </c>
      <c r="U713" s="240">
        <f t="shared" ref="U713:U776" si="30">+IF(E713="Débitos",1,2)</f>
        <v>1</v>
      </c>
      <c r="V713" s="327" t="str">
        <f>+VLOOKUP(A713,bd_lista!$A$3:$E$592,5,FALSE)</f>
        <v>Gobiernos Autonomos Municipales</v>
      </c>
      <c r="W713" s="397" t="str">
        <f>+V713</f>
        <v>Gobiernos Autonomos Municipales</v>
      </c>
      <c r="X713" s="240">
        <f>+VLOOKUP(A713,[4]Sheet1!$A$13:$D$744,4,FALSE)</f>
        <v>0</v>
      </c>
      <c r="Y713" s="240" t="e">
        <f>+VLOOKUP(X713,bd_lista!$A$3:$C$592,3,FALSE)</f>
        <v>#N/A</v>
      </c>
      <c r="Z713" s="290">
        <f>+X713</f>
        <v>0</v>
      </c>
      <c r="AA713" s="291" t="e">
        <f>+Y713</f>
        <v>#N/A</v>
      </c>
    </row>
    <row r="714" spans="1:27" customFormat="1" ht="15" hidden="1" customHeight="1">
      <c r="A714" s="32">
        <v>1321</v>
      </c>
      <c r="B714" s="394"/>
      <c r="C714" s="245" t="str">
        <f>+VLOOKUP(A714,bd_lista!$A$3:$C$592,3,FALSE)</f>
        <v>Gobierno Autónomo Municipal de Anzaldo</v>
      </c>
      <c r="D714" s="396"/>
      <c r="E714" s="242" t="s">
        <v>1304</v>
      </c>
      <c r="F714" s="241">
        <f ca="1">+IFERROR(INDEX('Hoja de Trabajo para listado'!$A$155:$Z$1048576,MATCH($A714,'Hoja de Trabajo para listado'!$A$155:$A$1048576,0),MATCH((CUADRO!F$4&amp;$E714),'Hoja de Trabajo para listado'!$A$151:$Z$151,0)),0)+IFERROR(INDEX('Hoja de Trabajo para listado'!$AB$155:$BA$1048576,MATCH($A714,'Hoja de Trabajo para listado'!$AB$155:$AB$1048576,0),MATCH((CUADRO!F$4&amp;$E714),'Hoja de Trabajo para listado'!$AB$151:$BA$151,0)),0)+IFERROR(INDEX('Hoja de Trabajo para listado'!$BC$155:$CB$1048576,MATCH($A714,'Hoja de Trabajo para listado'!$BC$155:$BC$1048576,0),MATCH((CUADRO!F$4&amp;$E714),'Hoja de Trabajo para listado'!$BC$151:$CB$151,0)),0)+IFERROR(INDEX('Hoja de Trabajo para listado'!$DE$153:$DG$274,MATCH($A714,'Hoja de Trabajo para listado'!$DE$153:$DE$1048576,0),MATCH((CUADRO!F$4&amp;$E714),'Hoja de Trabajo para listado'!$DE$151:$DG$151,0)),0)+IFERROR(INDEX('Hoja de Trabajo para listado'!$CD$155:$DC$1048576,MATCH($A714,'Hoja de Trabajo para listado'!$CD$155:$CD$1048576,0),MATCH((CUADRO!F$4&amp;$E714),'Hoja de Trabajo para listado'!$CD$151:$DC$151,0)),0)</f>
        <v>0</v>
      </c>
      <c r="G714" s="241">
        <f ca="1">+IFERROR(INDEX('Hoja de Trabajo para listado'!$A$155:$Z$1048576,MATCH($A714,'Hoja de Trabajo para listado'!$A$155:$A$1048576,0),MATCH((CUADRO!G$4&amp;$E714),'Hoja de Trabajo para listado'!$A$151:$Z$151,0)),0)+IFERROR(INDEX('Hoja de Trabajo para listado'!$AB$155:$BA$1048576,MATCH($A714,'Hoja de Trabajo para listado'!$AB$155:$AB$1048576,0),MATCH((CUADRO!G$4&amp;$E714),'Hoja de Trabajo para listado'!$AB$151:$BA$151,0)),0)+IFERROR(INDEX('Hoja de Trabajo para listado'!$BC$155:$CB$1048576,MATCH($A714,'Hoja de Trabajo para listado'!$BC$155:$BC$1048576,0),MATCH((CUADRO!G$4&amp;$E714),'Hoja de Trabajo para listado'!$BC$151:$CB$151,0)),0)+IFERROR(INDEX('Hoja de Trabajo para listado'!$DE$153:$DG$274,MATCH($A714,'Hoja de Trabajo para listado'!$DE$153:$DE$1048576,0),MATCH((CUADRO!G$4&amp;$E714),'Hoja de Trabajo para listado'!$DE$151:$DG$151,0)),0)+IFERROR(INDEX('Hoja de Trabajo para listado'!$CD$155:$DC$1048576,MATCH($A714,'Hoja de Trabajo para listado'!$CD$155:$CD$1048576,0),MATCH((CUADRO!G$4&amp;$E714),'Hoja de Trabajo para listado'!$CD$151:$DC$151,0)),0)</f>
        <v>0</v>
      </c>
      <c r="H714" s="241">
        <f ca="1">+IFERROR(INDEX('Hoja de Trabajo para listado'!$A$155:$Z$1048576,MATCH($A714,'Hoja de Trabajo para listado'!$A$155:$A$1048576,0),MATCH((CUADRO!H$4&amp;$E714),'Hoja de Trabajo para listado'!$A$151:$Z$151,0)),0)+IFERROR(INDEX('Hoja de Trabajo para listado'!$AB$155:$BA$1048576,MATCH($A714,'Hoja de Trabajo para listado'!$AB$155:$AB$1048576,0),MATCH((CUADRO!H$4&amp;$E714),'Hoja de Trabajo para listado'!$AB$151:$BA$151,0)),0)+IFERROR(INDEX('Hoja de Trabajo para listado'!$BC$155:$CB$1048576,MATCH($A714,'Hoja de Trabajo para listado'!$BC$155:$BC$1048576,0),MATCH((CUADRO!H$4&amp;$E714),'Hoja de Trabajo para listado'!$BC$151:$CB$151,0)),0)+IFERROR(INDEX('Hoja de Trabajo para listado'!$DE$153:$DG$274,MATCH($A714,'Hoja de Trabajo para listado'!$DE$153:$DE$1048576,0),MATCH((CUADRO!H$4&amp;$E714),'Hoja de Trabajo para listado'!$DE$151:$DG$151,0)),0)+IFERROR(INDEX('Hoja de Trabajo para listado'!$CD$155:$DC$1048576,MATCH($A714,'Hoja de Trabajo para listado'!$CD$155:$CD$1048576,0),MATCH((CUADRO!H$4&amp;$E714),'Hoja de Trabajo para listado'!$CD$151:$DC$151,0)),0)</f>
        <v>0</v>
      </c>
      <c r="I714" s="241">
        <f ca="1">+IFERROR(INDEX('Hoja de Trabajo para listado'!$A$155:$Z$1048576,MATCH($A714,'Hoja de Trabajo para listado'!$A$155:$A$1048576,0),MATCH((CUADRO!I$4&amp;$E714),'Hoja de Trabajo para listado'!$A$151:$Z$151,0)),0)+IFERROR(INDEX('Hoja de Trabajo para listado'!$AB$155:$BA$1048576,MATCH($A714,'Hoja de Trabajo para listado'!$AB$155:$AB$1048576,0),MATCH((CUADRO!I$4&amp;$E714),'Hoja de Trabajo para listado'!$AB$151:$BA$151,0)),0)+IFERROR(INDEX('Hoja de Trabajo para listado'!$BC$155:$CB$1048576,MATCH($A714,'Hoja de Trabajo para listado'!$BC$155:$BC$1048576,0),MATCH((CUADRO!I$4&amp;$E714),'Hoja de Trabajo para listado'!$BC$151:$CB$151,0)),0)+IFERROR(INDEX('Hoja de Trabajo para listado'!$DE$153:$DG$274,MATCH($A714,'Hoja de Trabajo para listado'!$DE$153:$DE$1048576,0),MATCH((CUADRO!I$4&amp;$E714),'Hoja de Trabajo para listado'!$DE$151:$DG$151,0)),0)+IFERROR(INDEX('Hoja de Trabajo para listado'!$CD$155:$DC$1048576,MATCH($A714,'Hoja de Trabajo para listado'!$CD$155:$CD$1048576,0),MATCH((CUADRO!I$4&amp;$E714),'Hoja de Trabajo para listado'!$CD$151:$DC$151,0)),0)</f>
        <v>0</v>
      </c>
      <c r="J714" s="241">
        <f ca="1">+IFERROR(INDEX('Hoja de Trabajo para listado'!$A$155:$Z$1048576,MATCH($A714,'Hoja de Trabajo para listado'!$A$155:$A$1048576,0),MATCH((CUADRO!J$4&amp;$E714),'Hoja de Trabajo para listado'!$A$151:$Z$151,0)),0)+IFERROR(INDEX('Hoja de Trabajo para listado'!$AB$155:$BA$1048576,MATCH($A714,'Hoja de Trabajo para listado'!$AB$155:$AB$1048576,0),MATCH((CUADRO!J$4&amp;$E714),'Hoja de Trabajo para listado'!$AB$151:$BA$151,0)),0)+IFERROR(INDEX('Hoja de Trabajo para listado'!$BC$155:$CB$1048576,MATCH($A714,'Hoja de Trabajo para listado'!$BC$155:$BC$1048576,0),MATCH((CUADRO!J$4&amp;$E714),'Hoja de Trabajo para listado'!$BC$151:$CB$151,0)),0)+IFERROR(INDEX('Hoja de Trabajo para listado'!$DE$153:$DG$274,MATCH($A714,'Hoja de Trabajo para listado'!$DE$153:$DE$1048576,0),MATCH((CUADRO!J$4&amp;$E714),'Hoja de Trabajo para listado'!$DE$151:$DG$151,0)),0)+IFERROR(INDEX('Hoja de Trabajo para listado'!$CD$155:$DC$1048576,MATCH($A714,'Hoja de Trabajo para listado'!$CD$155:$CD$1048576,0),MATCH((CUADRO!J$4&amp;$E714),'Hoja de Trabajo para listado'!$CD$151:$DC$151,0)),0)</f>
        <v>0</v>
      </c>
      <c r="K714" s="241">
        <f ca="1">+IFERROR(INDEX('Hoja de Trabajo para listado'!$A$155:$Z$1048576,MATCH($A714,'Hoja de Trabajo para listado'!$A$155:$A$1048576,0),MATCH((CUADRO!K$4&amp;$E714),'Hoja de Trabajo para listado'!$A$151:$Z$151,0)),0)+IFERROR(INDEX('Hoja de Trabajo para listado'!$AB$155:$BA$1048576,MATCH($A714,'Hoja de Trabajo para listado'!$AB$155:$AB$1048576,0),MATCH((CUADRO!K$4&amp;$E714),'Hoja de Trabajo para listado'!$AB$151:$BA$151,0)),0)+IFERROR(INDEX('Hoja de Trabajo para listado'!$BC$155:$CB$1048576,MATCH($A714,'Hoja de Trabajo para listado'!$BC$155:$BC$1048576,0),MATCH((CUADRO!K$4&amp;$E714),'Hoja de Trabajo para listado'!$BC$151:$CB$151,0)),0)+IFERROR(INDEX('Hoja de Trabajo para listado'!$DE$153:$DG$274,MATCH($A714,'Hoja de Trabajo para listado'!$DE$153:$DE$1048576,0),MATCH((CUADRO!K$4&amp;$E714),'Hoja de Trabajo para listado'!$DE$151:$DG$151,0)),0)+IFERROR(INDEX('Hoja de Trabajo para listado'!$CD$155:$DC$1048576,MATCH($A714,'Hoja de Trabajo para listado'!$CD$155:$CD$1048576,0),MATCH((CUADRO!K$4&amp;$E714),'Hoja de Trabajo para listado'!$CD$151:$DC$151,0)),0)</f>
        <v>0</v>
      </c>
      <c r="L714" s="241">
        <f ca="1">+IFERROR(INDEX('Hoja de Trabajo para listado'!$A$155:$Z$1048576,MATCH($A714,'Hoja de Trabajo para listado'!$A$155:$A$1048576,0),MATCH((CUADRO!L$4&amp;$E714),'Hoja de Trabajo para listado'!$A$151:$Z$151,0)),0)+IFERROR(INDEX('Hoja de Trabajo para listado'!$AB$155:$BA$1048576,MATCH($A714,'Hoja de Trabajo para listado'!$AB$155:$AB$1048576,0),MATCH((CUADRO!L$4&amp;$E714),'Hoja de Trabajo para listado'!$AB$151:$BA$151,0)),0)+IFERROR(INDEX('Hoja de Trabajo para listado'!$BC$155:$CB$1048576,MATCH($A714,'Hoja de Trabajo para listado'!$BC$155:$BC$1048576,0),MATCH((CUADRO!L$4&amp;$E714),'Hoja de Trabajo para listado'!$BC$151:$CB$151,0)),0)+IFERROR(INDEX('Hoja de Trabajo para listado'!$DE$153:$DG$274,MATCH($A714,'Hoja de Trabajo para listado'!$DE$153:$DE$1048576,0),MATCH((CUADRO!L$4&amp;$E714),'Hoja de Trabajo para listado'!$DE$151:$DG$151,0)),0)+IFERROR(INDEX('Hoja de Trabajo para listado'!$CD$155:$DC$1048576,MATCH($A714,'Hoja de Trabajo para listado'!$CD$155:$CD$1048576,0),MATCH((CUADRO!L$4&amp;$E714),'Hoja de Trabajo para listado'!$CD$151:$DC$151,0)),0)</f>
        <v>0</v>
      </c>
      <c r="M714" s="241">
        <f ca="1">+IFERROR(INDEX('Hoja de Trabajo para listado'!$A$155:$Z$1048576,MATCH($A714,'Hoja de Trabajo para listado'!$A$155:$A$1048576,0),MATCH((CUADRO!M$4&amp;$E714),'Hoja de Trabajo para listado'!$A$151:$Z$151,0)),0)+IFERROR(INDEX('Hoja de Trabajo para listado'!$AB$155:$BA$1048576,MATCH($A714,'Hoja de Trabajo para listado'!$AB$155:$AB$1048576,0),MATCH((CUADRO!M$4&amp;$E714),'Hoja de Trabajo para listado'!$AB$151:$BA$151,0)),0)+IFERROR(INDEX('Hoja de Trabajo para listado'!$BC$155:$CB$1048576,MATCH($A714,'Hoja de Trabajo para listado'!$BC$155:$BC$1048576,0),MATCH((CUADRO!M$4&amp;$E714),'Hoja de Trabajo para listado'!$BC$151:$CB$151,0)),0)+IFERROR(INDEX('Hoja de Trabajo para listado'!$DE$153:$DG$274,MATCH($A714,'Hoja de Trabajo para listado'!$DE$153:$DE$1048576,0),MATCH((CUADRO!M$4&amp;$E714),'Hoja de Trabajo para listado'!$DE$151:$DG$151,0)),0)+IFERROR(INDEX('Hoja de Trabajo para listado'!$CD$155:$DC$1048576,MATCH($A714,'Hoja de Trabajo para listado'!$CD$155:$CD$1048576,0),MATCH((CUADRO!M$4&amp;$E714),'Hoja de Trabajo para listado'!$CD$151:$DC$151,0)),0)</f>
        <v>0</v>
      </c>
      <c r="N714" s="241">
        <f ca="1">+IFERROR(INDEX('Hoja de Trabajo para listado'!$A$155:$Z$1048576,MATCH($A714,'Hoja de Trabajo para listado'!$A$155:$A$1048576,0),MATCH((CUADRO!N$4&amp;$E714),'Hoja de Trabajo para listado'!$A$151:$Z$151,0)),0)+IFERROR(INDEX('Hoja de Trabajo para listado'!$AB$155:$BA$1048576,MATCH($A714,'Hoja de Trabajo para listado'!$AB$155:$AB$1048576,0),MATCH((CUADRO!N$4&amp;$E714),'Hoja de Trabajo para listado'!$AB$151:$BA$151,0)),0)+IFERROR(INDEX('Hoja de Trabajo para listado'!$BC$155:$CB$1048576,MATCH($A714,'Hoja de Trabajo para listado'!$BC$155:$BC$1048576,0),MATCH((CUADRO!N$4&amp;$E714),'Hoja de Trabajo para listado'!$BC$151:$CB$151,0)),0)+IFERROR(INDEX('Hoja de Trabajo para listado'!$DE$153:$DG$274,MATCH($A714,'Hoja de Trabajo para listado'!$DE$153:$DE$1048576,0),MATCH((CUADRO!N$4&amp;$E714),'Hoja de Trabajo para listado'!$DE$151:$DG$151,0)),0)+IFERROR(INDEX('Hoja de Trabajo para listado'!$CD$155:$DC$1048576,MATCH($A714,'Hoja de Trabajo para listado'!$CD$155:$CD$1048576,0),MATCH((CUADRO!N$4&amp;$E714),'Hoja de Trabajo para listado'!$CD$151:$DC$151,0)),0)</f>
        <v>0</v>
      </c>
      <c r="O714" s="241">
        <f ca="1">+IFERROR(INDEX('Hoja de Trabajo para listado'!$A$155:$Z$1048576,MATCH($A714,'Hoja de Trabajo para listado'!$A$155:$A$1048576,0),MATCH((CUADRO!O$4&amp;$E714),'Hoja de Trabajo para listado'!$A$151:$Z$151,0)),0)+IFERROR(INDEX('Hoja de Trabajo para listado'!$AB$155:$BA$1048576,MATCH($A714,'Hoja de Trabajo para listado'!$AB$155:$AB$1048576,0),MATCH((CUADRO!O$4&amp;$E714),'Hoja de Trabajo para listado'!$AB$151:$BA$151,0)),0)+IFERROR(INDEX('Hoja de Trabajo para listado'!$BC$155:$CB$1048576,MATCH($A714,'Hoja de Trabajo para listado'!$BC$155:$BC$1048576,0),MATCH((CUADRO!O$4&amp;$E714),'Hoja de Trabajo para listado'!$BC$151:$CB$151,0)),0)+IFERROR(INDEX('Hoja de Trabajo para listado'!$DE$153:$DG$274,MATCH($A714,'Hoja de Trabajo para listado'!$DE$153:$DE$1048576,0),MATCH((CUADRO!O$4&amp;$E714),'Hoja de Trabajo para listado'!$DE$151:$DG$151,0)),0)+IFERROR(INDEX('Hoja de Trabajo para listado'!$CD$155:$DC$1048576,MATCH($A714,'Hoja de Trabajo para listado'!$CD$155:$CD$1048576,0),MATCH((CUADRO!O$4&amp;$E714),'Hoja de Trabajo para listado'!$CD$151:$DC$151,0)),0)</f>
        <v>0</v>
      </c>
      <c r="P714" s="241">
        <f ca="1">+IFERROR(INDEX('Hoja de Trabajo para listado'!$A$155:$Z$1048576,MATCH($A714,'Hoja de Trabajo para listado'!$A$155:$A$1048576,0),MATCH((CUADRO!P$4&amp;$E714),'Hoja de Trabajo para listado'!$A$151:$Z$151,0)),0)+IFERROR(INDEX('Hoja de Trabajo para listado'!$AB$155:$BA$1048576,MATCH($A714,'Hoja de Trabajo para listado'!$AB$155:$AB$1048576,0),MATCH((CUADRO!P$4&amp;$E714),'Hoja de Trabajo para listado'!$AB$151:$BA$151,0)),0)+IFERROR(INDEX('Hoja de Trabajo para listado'!$BC$155:$CB$1048576,MATCH($A714,'Hoja de Trabajo para listado'!$BC$155:$BC$1048576,0),MATCH((CUADRO!P$4&amp;$E714),'Hoja de Trabajo para listado'!$BC$151:$CB$151,0)),0)+IFERROR(INDEX('Hoja de Trabajo para listado'!$DE$153:$DG$274,MATCH($A714,'Hoja de Trabajo para listado'!$DE$153:$DE$1048576,0),MATCH((CUADRO!P$4&amp;$E714),'Hoja de Trabajo para listado'!$DE$151:$DG$151,0)),0)+IFERROR(INDEX('Hoja de Trabajo para listado'!$CD$155:$DC$1048576,MATCH($A714,'Hoja de Trabajo para listado'!$CD$155:$CD$1048576,0),MATCH((CUADRO!P$4&amp;$E714),'Hoja de Trabajo para listado'!$CD$151:$DC$151,0)),0)</f>
        <v>0</v>
      </c>
      <c r="Q714" s="241">
        <f ca="1">+IFERROR(INDEX('Hoja de Trabajo para listado'!$A$155:$Z$1048576,MATCH($A714,'Hoja de Trabajo para listado'!$A$155:$A$1048576,0),MATCH((CUADRO!Q$4&amp;$E714),'Hoja de Trabajo para listado'!$A$151:$Z$151,0)),0)+IFERROR(INDEX('Hoja de Trabajo para listado'!$AB$155:$BA$1048576,MATCH($A714,'Hoja de Trabajo para listado'!$AB$155:$AB$1048576,0),MATCH((CUADRO!Q$4&amp;$E714),'Hoja de Trabajo para listado'!$AB$151:$BA$151,0)),0)+IFERROR(INDEX('Hoja de Trabajo para listado'!$BC$155:$CB$1048576,MATCH($A714,'Hoja de Trabajo para listado'!$BC$155:$BC$1048576,0),MATCH((CUADRO!Q$4&amp;$E714),'Hoja de Trabajo para listado'!$BC$151:$CB$151,0)),0)+IFERROR(INDEX('Hoja de Trabajo para listado'!$DE$153:$DG$274,MATCH($A714,'Hoja de Trabajo para listado'!$DE$153:$DE$1048576,0),MATCH((CUADRO!Q$4&amp;$E714),'Hoja de Trabajo para listado'!$DE$151:$DG$151,0)),0)+IFERROR(INDEX('Hoja de Trabajo para listado'!$CD$155:$DC$1048576,MATCH($A714,'Hoja de Trabajo para listado'!$CD$155:$CD$1048576,0),MATCH((CUADRO!Q$4&amp;$E714),'Hoja de Trabajo para listado'!$CD$151:$DC$151,0)),0)</f>
        <v>0</v>
      </c>
      <c r="R714" s="241">
        <f t="shared" ca="1" si="29"/>
        <v>0</v>
      </c>
      <c r="S714" s="247">
        <f ca="1">+R713+R714</f>
        <v>0</v>
      </c>
      <c r="T714" s="241">
        <f ca="1">+S714</f>
        <v>0</v>
      </c>
      <c r="U714" s="240">
        <f t="shared" si="30"/>
        <v>2</v>
      </c>
      <c r="V714" s="327" t="str">
        <f>+VLOOKUP(A714,bd_lista!$A$3:$E$592,5,FALSE)</f>
        <v>Gobiernos Autonomos Municipales</v>
      </c>
      <c r="W714" s="398"/>
      <c r="X714" s="240">
        <f>+VLOOKUP(A714,[4]Sheet1!$A$13:$D$744,4,FALSE)</f>
        <v>0</v>
      </c>
      <c r="Y714" s="240" t="e">
        <f>+VLOOKUP(X714,bd_lista!$A$3:$C$592,3,FALSE)</f>
        <v>#N/A</v>
      </c>
      <c r="Z714" s="288"/>
      <c r="AA714" s="289"/>
    </row>
    <row r="715" spans="1:27" customFormat="1" ht="27" hidden="1" customHeight="1">
      <c r="A715" s="32">
        <v>1322</v>
      </c>
      <c r="B715" s="393">
        <f>+A715</f>
        <v>1322</v>
      </c>
      <c r="C715" s="245" t="str">
        <f>+VLOOKUP(A715,bd_lista!$A$3:$C$592,3,FALSE)</f>
        <v>Gobierno Autónomo Municipal de Arbieto</v>
      </c>
      <c r="D715" s="395" t="str">
        <f>+C715</f>
        <v>Gobierno Autónomo Municipal de Arbieto</v>
      </c>
      <c r="E715" s="240" t="s">
        <v>1303</v>
      </c>
      <c r="F715" s="241">
        <f ca="1">+IFERROR(INDEX('Hoja de Trabajo para listado'!$A$155:$Z$1048576,MATCH($A715,'Hoja de Trabajo para listado'!$A$155:$A$1048576,0),MATCH((CUADRO!F$4&amp;$E715),'Hoja de Trabajo para listado'!$A$151:$Z$151,0)),0)+IFERROR(INDEX('Hoja de Trabajo para listado'!$AB$155:$BA$1048576,MATCH($A715,'Hoja de Trabajo para listado'!$AB$155:$AB$1048576,0),MATCH((CUADRO!F$4&amp;$E715),'Hoja de Trabajo para listado'!$AB$151:$BA$151,0)),0)+IFERROR(INDEX('Hoja de Trabajo para listado'!$BC$155:$CB$1048576,MATCH($A715,'Hoja de Trabajo para listado'!$BC$155:$BC$1048576,0),MATCH((CUADRO!F$4&amp;$E715),'Hoja de Trabajo para listado'!$BC$151:$CB$151,0)),0)+IFERROR(INDEX('Hoja de Trabajo para listado'!$DE$153:$DG$274,MATCH($A715,'Hoja de Trabajo para listado'!$DE$153:$DE$1048576,0),MATCH((CUADRO!F$4&amp;$E715),'Hoja de Trabajo para listado'!$DE$151:$DG$151,0)),0)+IFERROR(INDEX('Hoja de Trabajo para listado'!$CD$155:$DC$1048576,MATCH($A715,'Hoja de Trabajo para listado'!$CD$155:$CD$1048576,0),MATCH((CUADRO!F$4&amp;$E715),'Hoja de Trabajo para listado'!$CD$151:$DC$151,0)),0)</f>
        <v>0</v>
      </c>
      <c r="G715" s="241">
        <f ca="1">+IFERROR(INDEX('Hoja de Trabajo para listado'!$A$155:$Z$1048576,MATCH($A715,'Hoja de Trabajo para listado'!$A$155:$A$1048576,0),MATCH((CUADRO!G$4&amp;$E715),'Hoja de Trabajo para listado'!$A$151:$Z$151,0)),0)+IFERROR(INDEX('Hoja de Trabajo para listado'!$AB$155:$BA$1048576,MATCH($A715,'Hoja de Trabajo para listado'!$AB$155:$AB$1048576,0),MATCH((CUADRO!G$4&amp;$E715),'Hoja de Trabajo para listado'!$AB$151:$BA$151,0)),0)+IFERROR(INDEX('Hoja de Trabajo para listado'!$BC$155:$CB$1048576,MATCH($A715,'Hoja de Trabajo para listado'!$BC$155:$BC$1048576,0),MATCH((CUADRO!G$4&amp;$E715),'Hoja de Trabajo para listado'!$BC$151:$CB$151,0)),0)+IFERROR(INDEX('Hoja de Trabajo para listado'!$DE$153:$DG$274,MATCH($A715,'Hoja de Trabajo para listado'!$DE$153:$DE$1048576,0),MATCH((CUADRO!G$4&amp;$E715),'Hoja de Trabajo para listado'!$DE$151:$DG$151,0)),0)+IFERROR(INDEX('Hoja de Trabajo para listado'!$CD$155:$DC$1048576,MATCH($A715,'Hoja de Trabajo para listado'!$CD$155:$CD$1048576,0),MATCH((CUADRO!G$4&amp;$E715),'Hoja de Trabajo para listado'!$CD$151:$DC$151,0)),0)</f>
        <v>0</v>
      </c>
      <c r="H715" s="241">
        <f ca="1">+IFERROR(INDEX('Hoja de Trabajo para listado'!$A$155:$Z$1048576,MATCH($A715,'Hoja de Trabajo para listado'!$A$155:$A$1048576,0),MATCH((CUADRO!H$4&amp;$E715),'Hoja de Trabajo para listado'!$A$151:$Z$151,0)),0)+IFERROR(INDEX('Hoja de Trabajo para listado'!$AB$155:$BA$1048576,MATCH($A715,'Hoja de Trabajo para listado'!$AB$155:$AB$1048576,0),MATCH((CUADRO!H$4&amp;$E715),'Hoja de Trabajo para listado'!$AB$151:$BA$151,0)),0)+IFERROR(INDEX('Hoja de Trabajo para listado'!$BC$155:$CB$1048576,MATCH($A715,'Hoja de Trabajo para listado'!$BC$155:$BC$1048576,0),MATCH((CUADRO!H$4&amp;$E715),'Hoja de Trabajo para listado'!$BC$151:$CB$151,0)),0)+IFERROR(INDEX('Hoja de Trabajo para listado'!$DE$153:$DG$274,MATCH($A715,'Hoja de Trabajo para listado'!$DE$153:$DE$1048576,0),MATCH((CUADRO!H$4&amp;$E715),'Hoja de Trabajo para listado'!$DE$151:$DG$151,0)),0)+IFERROR(INDEX('Hoja de Trabajo para listado'!$CD$155:$DC$1048576,MATCH($A715,'Hoja de Trabajo para listado'!$CD$155:$CD$1048576,0),MATCH((CUADRO!H$4&amp;$E715),'Hoja de Trabajo para listado'!$CD$151:$DC$151,0)),0)</f>
        <v>0</v>
      </c>
      <c r="I715" s="241">
        <f ca="1">+IFERROR(INDEX('Hoja de Trabajo para listado'!$A$155:$Z$1048576,MATCH($A715,'Hoja de Trabajo para listado'!$A$155:$A$1048576,0),MATCH((CUADRO!I$4&amp;$E715),'Hoja de Trabajo para listado'!$A$151:$Z$151,0)),0)+IFERROR(INDEX('Hoja de Trabajo para listado'!$AB$155:$BA$1048576,MATCH($A715,'Hoja de Trabajo para listado'!$AB$155:$AB$1048576,0),MATCH((CUADRO!I$4&amp;$E715),'Hoja de Trabajo para listado'!$AB$151:$BA$151,0)),0)+IFERROR(INDEX('Hoja de Trabajo para listado'!$BC$155:$CB$1048576,MATCH($A715,'Hoja de Trabajo para listado'!$BC$155:$BC$1048576,0),MATCH((CUADRO!I$4&amp;$E715),'Hoja de Trabajo para listado'!$BC$151:$CB$151,0)),0)+IFERROR(INDEX('Hoja de Trabajo para listado'!$DE$153:$DG$274,MATCH($A715,'Hoja de Trabajo para listado'!$DE$153:$DE$1048576,0),MATCH((CUADRO!I$4&amp;$E715),'Hoja de Trabajo para listado'!$DE$151:$DG$151,0)),0)+IFERROR(INDEX('Hoja de Trabajo para listado'!$CD$155:$DC$1048576,MATCH($A715,'Hoja de Trabajo para listado'!$CD$155:$CD$1048576,0),MATCH((CUADRO!I$4&amp;$E715),'Hoja de Trabajo para listado'!$CD$151:$DC$151,0)),0)</f>
        <v>0</v>
      </c>
      <c r="J715" s="241">
        <f ca="1">+IFERROR(INDEX('Hoja de Trabajo para listado'!$A$155:$Z$1048576,MATCH($A715,'Hoja de Trabajo para listado'!$A$155:$A$1048576,0),MATCH((CUADRO!J$4&amp;$E715),'Hoja de Trabajo para listado'!$A$151:$Z$151,0)),0)+IFERROR(INDEX('Hoja de Trabajo para listado'!$AB$155:$BA$1048576,MATCH($A715,'Hoja de Trabajo para listado'!$AB$155:$AB$1048576,0),MATCH((CUADRO!J$4&amp;$E715),'Hoja de Trabajo para listado'!$AB$151:$BA$151,0)),0)+IFERROR(INDEX('Hoja de Trabajo para listado'!$BC$155:$CB$1048576,MATCH($A715,'Hoja de Trabajo para listado'!$BC$155:$BC$1048576,0),MATCH((CUADRO!J$4&amp;$E715),'Hoja de Trabajo para listado'!$BC$151:$CB$151,0)),0)+IFERROR(INDEX('Hoja de Trabajo para listado'!$DE$153:$DG$274,MATCH($A715,'Hoja de Trabajo para listado'!$DE$153:$DE$1048576,0),MATCH((CUADRO!J$4&amp;$E715),'Hoja de Trabajo para listado'!$DE$151:$DG$151,0)),0)+IFERROR(INDEX('Hoja de Trabajo para listado'!$CD$155:$DC$1048576,MATCH($A715,'Hoja de Trabajo para listado'!$CD$155:$CD$1048576,0),MATCH((CUADRO!J$4&amp;$E715),'Hoja de Trabajo para listado'!$CD$151:$DC$151,0)),0)</f>
        <v>0</v>
      </c>
      <c r="K715" s="241">
        <f ca="1">+IFERROR(INDEX('Hoja de Trabajo para listado'!$A$155:$Z$1048576,MATCH($A715,'Hoja de Trabajo para listado'!$A$155:$A$1048576,0),MATCH((CUADRO!K$4&amp;$E715),'Hoja de Trabajo para listado'!$A$151:$Z$151,0)),0)+IFERROR(INDEX('Hoja de Trabajo para listado'!$AB$155:$BA$1048576,MATCH($A715,'Hoja de Trabajo para listado'!$AB$155:$AB$1048576,0),MATCH((CUADRO!K$4&amp;$E715),'Hoja de Trabajo para listado'!$AB$151:$BA$151,0)),0)+IFERROR(INDEX('Hoja de Trabajo para listado'!$BC$155:$CB$1048576,MATCH($A715,'Hoja de Trabajo para listado'!$BC$155:$BC$1048576,0),MATCH((CUADRO!K$4&amp;$E715),'Hoja de Trabajo para listado'!$BC$151:$CB$151,0)),0)+IFERROR(INDEX('Hoja de Trabajo para listado'!$DE$153:$DG$274,MATCH($A715,'Hoja de Trabajo para listado'!$DE$153:$DE$1048576,0),MATCH((CUADRO!K$4&amp;$E715),'Hoja de Trabajo para listado'!$DE$151:$DG$151,0)),0)+IFERROR(INDEX('Hoja de Trabajo para listado'!$CD$155:$DC$1048576,MATCH($A715,'Hoja de Trabajo para listado'!$CD$155:$CD$1048576,0),MATCH((CUADRO!K$4&amp;$E715),'Hoja de Trabajo para listado'!$CD$151:$DC$151,0)),0)</f>
        <v>0</v>
      </c>
      <c r="L715" s="241">
        <f ca="1">+IFERROR(INDEX('Hoja de Trabajo para listado'!$A$155:$Z$1048576,MATCH($A715,'Hoja de Trabajo para listado'!$A$155:$A$1048576,0),MATCH((CUADRO!L$4&amp;$E715),'Hoja de Trabajo para listado'!$A$151:$Z$151,0)),0)+IFERROR(INDEX('Hoja de Trabajo para listado'!$AB$155:$BA$1048576,MATCH($A715,'Hoja de Trabajo para listado'!$AB$155:$AB$1048576,0),MATCH((CUADRO!L$4&amp;$E715),'Hoja de Trabajo para listado'!$AB$151:$BA$151,0)),0)+IFERROR(INDEX('Hoja de Trabajo para listado'!$BC$155:$CB$1048576,MATCH($A715,'Hoja de Trabajo para listado'!$BC$155:$BC$1048576,0),MATCH((CUADRO!L$4&amp;$E715),'Hoja de Trabajo para listado'!$BC$151:$CB$151,0)),0)+IFERROR(INDEX('Hoja de Trabajo para listado'!$DE$153:$DG$274,MATCH($A715,'Hoja de Trabajo para listado'!$DE$153:$DE$1048576,0),MATCH((CUADRO!L$4&amp;$E715),'Hoja de Trabajo para listado'!$DE$151:$DG$151,0)),0)+IFERROR(INDEX('Hoja de Trabajo para listado'!$CD$155:$DC$1048576,MATCH($A715,'Hoja de Trabajo para listado'!$CD$155:$CD$1048576,0),MATCH((CUADRO!L$4&amp;$E715),'Hoja de Trabajo para listado'!$CD$151:$DC$151,0)),0)</f>
        <v>0</v>
      </c>
      <c r="M715" s="241">
        <f ca="1">+IFERROR(INDEX('Hoja de Trabajo para listado'!$A$155:$Z$1048576,MATCH($A715,'Hoja de Trabajo para listado'!$A$155:$A$1048576,0),MATCH((CUADRO!M$4&amp;$E715),'Hoja de Trabajo para listado'!$A$151:$Z$151,0)),0)+IFERROR(INDEX('Hoja de Trabajo para listado'!$AB$155:$BA$1048576,MATCH($A715,'Hoja de Trabajo para listado'!$AB$155:$AB$1048576,0),MATCH((CUADRO!M$4&amp;$E715),'Hoja de Trabajo para listado'!$AB$151:$BA$151,0)),0)+IFERROR(INDEX('Hoja de Trabajo para listado'!$BC$155:$CB$1048576,MATCH($A715,'Hoja de Trabajo para listado'!$BC$155:$BC$1048576,0),MATCH((CUADRO!M$4&amp;$E715),'Hoja de Trabajo para listado'!$BC$151:$CB$151,0)),0)+IFERROR(INDEX('Hoja de Trabajo para listado'!$DE$153:$DG$274,MATCH($A715,'Hoja de Trabajo para listado'!$DE$153:$DE$1048576,0),MATCH((CUADRO!M$4&amp;$E715),'Hoja de Trabajo para listado'!$DE$151:$DG$151,0)),0)+IFERROR(INDEX('Hoja de Trabajo para listado'!$CD$155:$DC$1048576,MATCH($A715,'Hoja de Trabajo para listado'!$CD$155:$CD$1048576,0),MATCH((CUADRO!M$4&amp;$E715),'Hoja de Trabajo para listado'!$CD$151:$DC$151,0)),0)</f>
        <v>0</v>
      </c>
      <c r="N715" s="241">
        <f ca="1">+IFERROR(INDEX('Hoja de Trabajo para listado'!$A$155:$Z$1048576,MATCH($A715,'Hoja de Trabajo para listado'!$A$155:$A$1048576,0),MATCH((CUADRO!N$4&amp;$E715),'Hoja de Trabajo para listado'!$A$151:$Z$151,0)),0)+IFERROR(INDEX('Hoja de Trabajo para listado'!$AB$155:$BA$1048576,MATCH($A715,'Hoja de Trabajo para listado'!$AB$155:$AB$1048576,0),MATCH((CUADRO!N$4&amp;$E715),'Hoja de Trabajo para listado'!$AB$151:$BA$151,0)),0)+IFERROR(INDEX('Hoja de Trabajo para listado'!$BC$155:$CB$1048576,MATCH($A715,'Hoja de Trabajo para listado'!$BC$155:$BC$1048576,0),MATCH((CUADRO!N$4&amp;$E715),'Hoja de Trabajo para listado'!$BC$151:$CB$151,0)),0)+IFERROR(INDEX('Hoja de Trabajo para listado'!$DE$153:$DG$274,MATCH($A715,'Hoja de Trabajo para listado'!$DE$153:$DE$1048576,0),MATCH((CUADRO!N$4&amp;$E715),'Hoja de Trabajo para listado'!$DE$151:$DG$151,0)),0)+IFERROR(INDEX('Hoja de Trabajo para listado'!$CD$155:$DC$1048576,MATCH($A715,'Hoja de Trabajo para listado'!$CD$155:$CD$1048576,0),MATCH((CUADRO!N$4&amp;$E715),'Hoja de Trabajo para listado'!$CD$151:$DC$151,0)),0)</f>
        <v>0</v>
      </c>
      <c r="O715" s="241">
        <f ca="1">+IFERROR(INDEX('Hoja de Trabajo para listado'!$A$155:$Z$1048576,MATCH($A715,'Hoja de Trabajo para listado'!$A$155:$A$1048576,0),MATCH((CUADRO!O$4&amp;$E715),'Hoja de Trabajo para listado'!$A$151:$Z$151,0)),0)+IFERROR(INDEX('Hoja de Trabajo para listado'!$AB$155:$BA$1048576,MATCH($A715,'Hoja de Trabajo para listado'!$AB$155:$AB$1048576,0),MATCH((CUADRO!O$4&amp;$E715),'Hoja de Trabajo para listado'!$AB$151:$BA$151,0)),0)+IFERROR(INDEX('Hoja de Trabajo para listado'!$BC$155:$CB$1048576,MATCH($A715,'Hoja de Trabajo para listado'!$BC$155:$BC$1048576,0),MATCH((CUADRO!O$4&amp;$E715),'Hoja de Trabajo para listado'!$BC$151:$CB$151,0)),0)+IFERROR(INDEX('Hoja de Trabajo para listado'!$DE$153:$DG$274,MATCH($A715,'Hoja de Trabajo para listado'!$DE$153:$DE$1048576,0),MATCH((CUADRO!O$4&amp;$E715),'Hoja de Trabajo para listado'!$DE$151:$DG$151,0)),0)+IFERROR(INDEX('Hoja de Trabajo para listado'!$CD$155:$DC$1048576,MATCH($A715,'Hoja de Trabajo para listado'!$CD$155:$CD$1048576,0),MATCH((CUADRO!O$4&amp;$E715),'Hoja de Trabajo para listado'!$CD$151:$DC$151,0)),0)</f>
        <v>0</v>
      </c>
      <c r="P715" s="241">
        <f ca="1">+IFERROR(INDEX('Hoja de Trabajo para listado'!$A$155:$Z$1048576,MATCH($A715,'Hoja de Trabajo para listado'!$A$155:$A$1048576,0),MATCH((CUADRO!P$4&amp;$E715),'Hoja de Trabajo para listado'!$A$151:$Z$151,0)),0)+IFERROR(INDEX('Hoja de Trabajo para listado'!$AB$155:$BA$1048576,MATCH($A715,'Hoja de Trabajo para listado'!$AB$155:$AB$1048576,0),MATCH((CUADRO!P$4&amp;$E715),'Hoja de Trabajo para listado'!$AB$151:$BA$151,0)),0)+IFERROR(INDEX('Hoja de Trabajo para listado'!$BC$155:$CB$1048576,MATCH($A715,'Hoja de Trabajo para listado'!$BC$155:$BC$1048576,0),MATCH((CUADRO!P$4&amp;$E715),'Hoja de Trabajo para listado'!$BC$151:$CB$151,0)),0)+IFERROR(INDEX('Hoja de Trabajo para listado'!$DE$153:$DG$274,MATCH($A715,'Hoja de Trabajo para listado'!$DE$153:$DE$1048576,0),MATCH((CUADRO!P$4&amp;$E715),'Hoja de Trabajo para listado'!$DE$151:$DG$151,0)),0)+IFERROR(INDEX('Hoja de Trabajo para listado'!$CD$155:$DC$1048576,MATCH($A715,'Hoja de Trabajo para listado'!$CD$155:$CD$1048576,0),MATCH((CUADRO!P$4&amp;$E715),'Hoja de Trabajo para listado'!$CD$151:$DC$151,0)),0)</f>
        <v>0</v>
      </c>
      <c r="Q715" s="241">
        <f ca="1">+IFERROR(INDEX('Hoja de Trabajo para listado'!$A$155:$Z$1048576,MATCH($A715,'Hoja de Trabajo para listado'!$A$155:$A$1048576,0),MATCH((CUADRO!Q$4&amp;$E715),'Hoja de Trabajo para listado'!$A$151:$Z$151,0)),0)+IFERROR(INDEX('Hoja de Trabajo para listado'!$AB$155:$BA$1048576,MATCH($A715,'Hoja de Trabajo para listado'!$AB$155:$AB$1048576,0),MATCH((CUADRO!Q$4&amp;$E715),'Hoja de Trabajo para listado'!$AB$151:$BA$151,0)),0)+IFERROR(INDEX('Hoja de Trabajo para listado'!$BC$155:$CB$1048576,MATCH($A715,'Hoja de Trabajo para listado'!$BC$155:$BC$1048576,0),MATCH((CUADRO!Q$4&amp;$E715),'Hoja de Trabajo para listado'!$BC$151:$CB$151,0)),0)+IFERROR(INDEX('Hoja de Trabajo para listado'!$DE$153:$DG$274,MATCH($A715,'Hoja de Trabajo para listado'!$DE$153:$DE$1048576,0),MATCH((CUADRO!Q$4&amp;$E715),'Hoja de Trabajo para listado'!$DE$151:$DG$151,0)),0)+IFERROR(INDEX('Hoja de Trabajo para listado'!$CD$155:$DC$1048576,MATCH($A715,'Hoja de Trabajo para listado'!$CD$155:$CD$1048576,0),MATCH((CUADRO!Q$4&amp;$E715),'Hoja de Trabajo para listado'!$CD$151:$DC$151,0)),0)</f>
        <v>0</v>
      </c>
      <c r="R715" s="241">
        <f t="shared" ca="1" si="29"/>
        <v>0</v>
      </c>
      <c r="S715" s="247"/>
      <c r="T715" s="241">
        <f ca="1">+T716</f>
        <v>0</v>
      </c>
      <c r="U715" s="240">
        <f t="shared" si="30"/>
        <v>1</v>
      </c>
      <c r="V715" s="327" t="str">
        <f>+VLOOKUP(A715,bd_lista!$A$3:$E$592,5,FALSE)</f>
        <v>Gobiernos Autonomos Municipales</v>
      </c>
      <c r="W715" s="397" t="str">
        <f>+V715</f>
        <v>Gobiernos Autonomos Municipales</v>
      </c>
      <c r="X715" s="240">
        <f>+VLOOKUP(A715,[4]Sheet1!$A$13:$D$744,4,FALSE)</f>
        <v>0</v>
      </c>
      <c r="Y715" s="240" t="e">
        <f>+VLOOKUP(X715,bd_lista!$A$3:$C$592,3,FALSE)</f>
        <v>#N/A</v>
      </c>
      <c r="Z715" s="290">
        <f>+X715</f>
        <v>0</v>
      </c>
      <c r="AA715" s="291" t="e">
        <f>+Y715</f>
        <v>#N/A</v>
      </c>
    </row>
    <row r="716" spans="1:27" customFormat="1" ht="27" hidden="1" customHeight="1">
      <c r="A716" s="32">
        <v>1322</v>
      </c>
      <c r="B716" s="394"/>
      <c r="C716" s="245" t="str">
        <f>+VLOOKUP(A716,bd_lista!$A$3:$C$592,3,FALSE)</f>
        <v>Gobierno Autónomo Municipal de Arbieto</v>
      </c>
      <c r="D716" s="396"/>
      <c r="E716" s="242" t="s">
        <v>1304</v>
      </c>
      <c r="F716" s="241">
        <f ca="1">+IFERROR(INDEX('Hoja de Trabajo para listado'!$A$155:$Z$1048576,MATCH($A716,'Hoja de Trabajo para listado'!$A$155:$A$1048576,0),MATCH((CUADRO!F$4&amp;$E716),'Hoja de Trabajo para listado'!$A$151:$Z$151,0)),0)+IFERROR(INDEX('Hoja de Trabajo para listado'!$AB$155:$BA$1048576,MATCH($A716,'Hoja de Trabajo para listado'!$AB$155:$AB$1048576,0),MATCH((CUADRO!F$4&amp;$E716),'Hoja de Trabajo para listado'!$AB$151:$BA$151,0)),0)+IFERROR(INDEX('Hoja de Trabajo para listado'!$BC$155:$CB$1048576,MATCH($A716,'Hoja de Trabajo para listado'!$BC$155:$BC$1048576,0),MATCH((CUADRO!F$4&amp;$E716),'Hoja de Trabajo para listado'!$BC$151:$CB$151,0)),0)+IFERROR(INDEX('Hoja de Trabajo para listado'!$DE$153:$DG$274,MATCH($A716,'Hoja de Trabajo para listado'!$DE$153:$DE$1048576,0),MATCH((CUADRO!F$4&amp;$E716),'Hoja de Trabajo para listado'!$DE$151:$DG$151,0)),0)+IFERROR(INDEX('Hoja de Trabajo para listado'!$CD$155:$DC$1048576,MATCH($A716,'Hoja de Trabajo para listado'!$CD$155:$CD$1048576,0),MATCH((CUADRO!F$4&amp;$E716),'Hoja de Trabajo para listado'!$CD$151:$DC$151,0)),0)</f>
        <v>0</v>
      </c>
      <c r="G716" s="241">
        <f ca="1">+IFERROR(INDEX('Hoja de Trabajo para listado'!$A$155:$Z$1048576,MATCH($A716,'Hoja de Trabajo para listado'!$A$155:$A$1048576,0),MATCH((CUADRO!G$4&amp;$E716),'Hoja de Trabajo para listado'!$A$151:$Z$151,0)),0)+IFERROR(INDEX('Hoja de Trabajo para listado'!$AB$155:$BA$1048576,MATCH($A716,'Hoja de Trabajo para listado'!$AB$155:$AB$1048576,0),MATCH((CUADRO!G$4&amp;$E716),'Hoja de Trabajo para listado'!$AB$151:$BA$151,0)),0)+IFERROR(INDEX('Hoja de Trabajo para listado'!$BC$155:$CB$1048576,MATCH($A716,'Hoja de Trabajo para listado'!$BC$155:$BC$1048576,0),MATCH((CUADRO!G$4&amp;$E716),'Hoja de Trabajo para listado'!$BC$151:$CB$151,0)),0)+IFERROR(INDEX('Hoja de Trabajo para listado'!$DE$153:$DG$274,MATCH($A716,'Hoja de Trabajo para listado'!$DE$153:$DE$1048576,0),MATCH((CUADRO!G$4&amp;$E716),'Hoja de Trabajo para listado'!$DE$151:$DG$151,0)),0)+IFERROR(INDEX('Hoja de Trabajo para listado'!$CD$155:$DC$1048576,MATCH($A716,'Hoja de Trabajo para listado'!$CD$155:$CD$1048576,0),MATCH((CUADRO!G$4&amp;$E716),'Hoja de Trabajo para listado'!$CD$151:$DC$151,0)),0)</f>
        <v>0</v>
      </c>
      <c r="H716" s="241">
        <f ca="1">+IFERROR(INDEX('Hoja de Trabajo para listado'!$A$155:$Z$1048576,MATCH($A716,'Hoja de Trabajo para listado'!$A$155:$A$1048576,0),MATCH((CUADRO!H$4&amp;$E716),'Hoja de Trabajo para listado'!$A$151:$Z$151,0)),0)+IFERROR(INDEX('Hoja de Trabajo para listado'!$AB$155:$BA$1048576,MATCH($A716,'Hoja de Trabajo para listado'!$AB$155:$AB$1048576,0),MATCH((CUADRO!H$4&amp;$E716),'Hoja de Trabajo para listado'!$AB$151:$BA$151,0)),0)+IFERROR(INDEX('Hoja de Trabajo para listado'!$BC$155:$CB$1048576,MATCH($A716,'Hoja de Trabajo para listado'!$BC$155:$BC$1048576,0),MATCH((CUADRO!H$4&amp;$E716),'Hoja de Trabajo para listado'!$BC$151:$CB$151,0)),0)+IFERROR(INDEX('Hoja de Trabajo para listado'!$DE$153:$DG$274,MATCH($A716,'Hoja de Trabajo para listado'!$DE$153:$DE$1048576,0),MATCH((CUADRO!H$4&amp;$E716),'Hoja de Trabajo para listado'!$DE$151:$DG$151,0)),0)+IFERROR(INDEX('Hoja de Trabajo para listado'!$CD$155:$DC$1048576,MATCH($A716,'Hoja de Trabajo para listado'!$CD$155:$CD$1048576,0),MATCH((CUADRO!H$4&amp;$E716),'Hoja de Trabajo para listado'!$CD$151:$DC$151,0)),0)</f>
        <v>0</v>
      </c>
      <c r="I716" s="241">
        <f ca="1">+IFERROR(INDEX('Hoja de Trabajo para listado'!$A$155:$Z$1048576,MATCH($A716,'Hoja de Trabajo para listado'!$A$155:$A$1048576,0),MATCH((CUADRO!I$4&amp;$E716),'Hoja de Trabajo para listado'!$A$151:$Z$151,0)),0)+IFERROR(INDEX('Hoja de Trabajo para listado'!$AB$155:$BA$1048576,MATCH($A716,'Hoja de Trabajo para listado'!$AB$155:$AB$1048576,0),MATCH((CUADRO!I$4&amp;$E716),'Hoja de Trabajo para listado'!$AB$151:$BA$151,0)),0)+IFERROR(INDEX('Hoja de Trabajo para listado'!$BC$155:$CB$1048576,MATCH($A716,'Hoja de Trabajo para listado'!$BC$155:$BC$1048576,0),MATCH((CUADRO!I$4&amp;$E716),'Hoja de Trabajo para listado'!$BC$151:$CB$151,0)),0)+IFERROR(INDEX('Hoja de Trabajo para listado'!$DE$153:$DG$274,MATCH($A716,'Hoja de Trabajo para listado'!$DE$153:$DE$1048576,0),MATCH((CUADRO!I$4&amp;$E716),'Hoja de Trabajo para listado'!$DE$151:$DG$151,0)),0)+IFERROR(INDEX('Hoja de Trabajo para listado'!$CD$155:$DC$1048576,MATCH($A716,'Hoja de Trabajo para listado'!$CD$155:$CD$1048576,0),MATCH((CUADRO!I$4&amp;$E716),'Hoja de Trabajo para listado'!$CD$151:$DC$151,0)),0)</f>
        <v>0</v>
      </c>
      <c r="J716" s="241">
        <f ca="1">+IFERROR(INDEX('Hoja de Trabajo para listado'!$A$155:$Z$1048576,MATCH($A716,'Hoja de Trabajo para listado'!$A$155:$A$1048576,0),MATCH((CUADRO!J$4&amp;$E716),'Hoja de Trabajo para listado'!$A$151:$Z$151,0)),0)+IFERROR(INDEX('Hoja de Trabajo para listado'!$AB$155:$BA$1048576,MATCH($A716,'Hoja de Trabajo para listado'!$AB$155:$AB$1048576,0),MATCH((CUADRO!J$4&amp;$E716),'Hoja de Trabajo para listado'!$AB$151:$BA$151,0)),0)+IFERROR(INDEX('Hoja de Trabajo para listado'!$BC$155:$CB$1048576,MATCH($A716,'Hoja de Trabajo para listado'!$BC$155:$BC$1048576,0),MATCH((CUADRO!J$4&amp;$E716),'Hoja de Trabajo para listado'!$BC$151:$CB$151,0)),0)+IFERROR(INDEX('Hoja de Trabajo para listado'!$DE$153:$DG$274,MATCH($A716,'Hoja de Trabajo para listado'!$DE$153:$DE$1048576,0),MATCH((CUADRO!J$4&amp;$E716),'Hoja de Trabajo para listado'!$DE$151:$DG$151,0)),0)+IFERROR(INDEX('Hoja de Trabajo para listado'!$CD$155:$DC$1048576,MATCH($A716,'Hoja de Trabajo para listado'!$CD$155:$CD$1048576,0),MATCH((CUADRO!J$4&amp;$E716),'Hoja de Trabajo para listado'!$CD$151:$DC$151,0)),0)</f>
        <v>0</v>
      </c>
      <c r="K716" s="241">
        <f ca="1">+IFERROR(INDEX('Hoja de Trabajo para listado'!$A$155:$Z$1048576,MATCH($A716,'Hoja de Trabajo para listado'!$A$155:$A$1048576,0),MATCH((CUADRO!K$4&amp;$E716),'Hoja de Trabajo para listado'!$A$151:$Z$151,0)),0)+IFERROR(INDEX('Hoja de Trabajo para listado'!$AB$155:$BA$1048576,MATCH($A716,'Hoja de Trabajo para listado'!$AB$155:$AB$1048576,0),MATCH((CUADRO!K$4&amp;$E716),'Hoja de Trabajo para listado'!$AB$151:$BA$151,0)),0)+IFERROR(INDEX('Hoja de Trabajo para listado'!$BC$155:$CB$1048576,MATCH($A716,'Hoja de Trabajo para listado'!$BC$155:$BC$1048576,0),MATCH((CUADRO!K$4&amp;$E716),'Hoja de Trabajo para listado'!$BC$151:$CB$151,0)),0)+IFERROR(INDEX('Hoja de Trabajo para listado'!$DE$153:$DG$274,MATCH($A716,'Hoja de Trabajo para listado'!$DE$153:$DE$1048576,0),MATCH((CUADRO!K$4&amp;$E716),'Hoja de Trabajo para listado'!$DE$151:$DG$151,0)),0)+IFERROR(INDEX('Hoja de Trabajo para listado'!$CD$155:$DC$1048576,MATCH($A716,'Hoja de Trabajo para listado'!$CD$155:$CD$1048576,0),MATCH((CUADRO!K$4&amp;$E716),'Hoja de Trabajo para listado'!$CD$151:$DC$151,0)),0)</f>
        <v>0</v>
      </c>
      <c r="L716" s="241">
        <f ca="1">+IFERROR(INDEX('Hoja de Trabajo para listado'!$A$155:$Z$1048576,MATCH($A716,'Hoja de Trabajo para listado'!$A$155:$A$1048576,0),MATCH((CUADRO!L$4&amp;$E716),'Hoja de Trabajo para listado'!$A$151:$Z$151,0)),0)+IFERROR(INDEX('Hoja de Trabajo para listado'!$AB$155:$BA$1048576,MATCH($A716,'Hoja de Trabajo para listado'!$AB$155:$AB$1048576,0),MATCH((CUADRO!L$4&amp;$E716),'Hoja de Trabajo para listado'!$AB$151:$BA$151,0)),0)+IFERROR(INDEX('Hoja de Trabajo para listado'!$BC$155:$CB$1048576,MATCH($A716,'Hoja de Trabajo para listado'!$BC$155:$BC$1048576,0),MATCH((CUADRO!L$4&amp;$E716),'Hoja de Trabajo para listado'!$BC$151:$CB$151,0)),0)+IFERROR(INDEX('Hoja de Trabajo para listado'!$DE$153:$DG$274,MATCH($A716,'Hoja de Trabajo para listado'!$DE$153:$DE$1048576,0),MATCH((CUADRO!L$4&amp;$E716),'Hoja de Trabajo para listado'!$DE$151:$DG$151,0)),0)+IFERROR(INDEX('Hoja de Trabajo para listado'!$CD$155:$DC$1048576,MATCH($A716,'Hoja de Trabajo para listado'!$CD$155:$CD$1048576,0),MATCH((CUADRO!L$4&amp;$E716),'Hoja de Trabajo para listado'!$CD$151:$DC$151,0)),0)</f>
        <v>0</v>
      </c>
      <c r="M716" s="241">
        <f ca="1">+IFERROR(INDEX('Hoja de Trabajo para listado'!$A$155:$Z$1048576,MATCH($A716,'Hoja de Trabajo para listado'!$A$155:$A$1048576,0),MATCH((CUADRO!M$4&amp;$E716),'Hoja de Trabajo para listado'!$A$151:$Z$151,0)),0)+IFERROR(INDEX('Hoja de Trabajo para listado'!$AB$155:$BA$1048576,MATCH($A716,'Hoja de Trabajo para listado'!$AB$155:$AB$1048576,0),MATCH((CUADRO!M$4&amp;$E716),'Hoja de Trabajo para listado'!$AB$151:$BA$151,0)),0)+IFERROR(INDEX('Hoja de Trabajo para listado'!$BC$155:$CB$1048576,MATCH($A716,'Hoja de Trabajo para listado'!$BC$155:$BC$1048576,0),MATCH((CUADRO!M$4&amp;$E716),'Hoja de Trabajo para listado'!$BC$151:$CB$151,0)),0)+IFERROR(INDEX('Hoja de Trabajo para listado'!$DE$153:$DG$274,MATCH($A716,'Hoja de Trabajo para listado'!$DE$153:$DE$1048576,0),MATCH((CUADRO!M$4&amp;$E716),'Hoja de Trabajo para listado'!$DE$151:$DG$151,0)),0)+IFERROR(INDEX('Hoja de Trabajo para listado'!$CD$155:$DC$1048576,MATCH($A716,'Hoja de Trabajo para listado'!$CD$155:$CD$1048576,0),MATCH((CUADRO!M$4&amp;$E716),'Hoja de Trabajo para listado'!$CD$151:$DC$151,0)),0)</f>
        <v>0</v>
      </c>
      <c r="N716" s="241">
        <f ca="1">+IFERROR(INDEX('Hoja de Trabajo para listado'!$A$155:$Z$1048576,MATCH($A716,'Hoja de Trabajo para listado'!$A$155:$A$1048576,0),MATCH((CUADRO!N$4&amp;$E716),'Hoja de Trabajo para listado'!$A$151:$Z$151,0)),0)+IFERROR(INDEX('Hoja de Trabajo para listado'!$AB$155:$BA$1048576,MATCH($A716,'Hoja de Trabajo para listado'!$AB$155:$AB$1048576,0),MATCH((CUADRO!N$4&amp;$E716),'Hoja de Trabajo para listado'!$AB$151:$BA$151,0)),0)+IFERROR(INDEX('Hoja de Trabajo para listado'!$BC$155:$CB$1048576,MATCH($A716,'Hoja de Trabajo para listado'!$BC$155:$BC$1048576,0),MATCH((CUADRO!N$4&amp;$E716),'Hoja de Trabajo para listado'!$BC$151:$CB$151,0)),0)+IFERROR(INDEX('Hoja de Trabajo para listado'!$DE$153:$DG$274,MATCH($A716,'Hoja de Trabajo para listado'!$DE$153:$DE$1048576,0),MATCH((CUADRO!N$4&amp;$E716),'Hoja de Trabajo para listado'!$DE$151:$DG$151,0)),0)+IFERROR(INDEX('Hoja de Trabajo para listado'!$CD$155:$DC$1048576,MATCH($A716,'Hoja de Trabajo para listado'!$CD$155:$CD$1048576,0),MATCH((CUADRO!N$4&amp;$E716),'Hoja de Trabajo para listado'!$CD$151:$DC$151,0)),0)</f>
        <v>0</v>
      </c>
      <c r="O716" s="241">
        <f ca="1">+IFERROR(INDEX('Hoja de Trabajo para listado'!$A$155:$Z$1048576,MATCH($A716,'Hoja de Trabajo para listado'!$A$155:$A$1048576,0),MATCH((CUADRO!O$4&amp;$E716),'Hoja de Trabajo para listado'!$A$151:$Z$151,0)),0)+IFERROR(INDEX('Hoja de Trabajo para listado'!$AB$155:$BA$1048576,MATCH($A716,'Hoja de Trabajo para listado'!$AB$155:$AB$1048576,0),MATCH((CUADRO!O$4&amp;$E716),'Hoja de Trabajo para listado'!$AB$151:$BA$151,0)),0)+IFERROR(INDEX('Hoja de Trabajo para listado'!$BC$155:$CB$1048576,MATCH($A716,'Hoja de Trabajo para listado'!$BC$155:$BC$1048576,0),MATCH((CUADRO!O$4&amp;$E716),'Hoja de Trabajo para listado'!$BC$151:$CB$151,0)),0)+IFERROR(INDEX('Hoja de Trabajo para listado'!$DE$153:$DG$274,MATCH($A716,'Hoja de Trabajo para listado'!$DE$153:$DE$1048576,0),MATCH((CUADRO!O$4&amp;$E716),'Hoja de Trabajo para listado'!$DE$151:$DG$151,0)),0)+IFERROR(INDEX('Hoja de Trabajo para listado'!$CD$155:$DC$1048576,MATCH($A716,'Hoja de Trabajo para listado'!$CD$155:$CD$1048576,0),MATCH((CUADRO!O$4&amp;$E716),'Hoja de Trabajo para listado'!$CD$151:$DC$151,0)),0)</f>
        <v>0</v>
      </c>
      <c r="P716" s="241">
        <f ca="1">+IFERROR(INDEX('Hoja de Trabajo para listado'!$A$155:$Z$1048576,MATCH($A716,'Hoja de Trabajo para listado'!$A$155:$A$1048576,0),MATCH((CUADRO!P$4&amp;$E716),'Hoja de Trabajo para listado'!$A$151:$Z$151,0)),0)+IFERROR(INDEX('Hoja de Trabajo para listado'!$AB$155:$BA$1048576,MATCH($A716,'Hoja de Trabajo para listado'!$AB$155:$AB$1048576,0),MATCH((CUADRO!P$4&amp;$E716),'Hoja de Trabajo para listado'!$AB$151:$BA$151,0)),0)+IFERROR(INDEX('Hoja de Trabajo para listado'!$BC$155:$CB$1048576,MATCH($A716,'Hoja de Trabajo para listado'!$BC$155:$BC$1048576,0),MATCH((CUADRO!P$4&amp;$E716),'Hoja de Trabajo para listado'!$BC$151:$CB$151,0)),0)+IFERROR(INDEX('Hoja de Trabajo para listado'!$DE$153:$DG$274,MATCH($A716,'Hoja de Trabajo para listado'!$DE$153:$DE$1048576,0),MATCH((CUADRO!P$4&amp;$E716),'Hoja de Trabajo para listado'!$DE$151:$DG$151,0)),0)+IFERROR(INDEX('Hoja de Trabajo para listado'!$CD$155:$DC$1048576,MATCH($A716,'Hoja de Trabajo para listado'!$CD$155:$CD$1048576,0),MATCH((CUADRO!P$4&amp;$E716),'Hoja de Trabajo para listado'!$CD$151:$DC$151,0)),0)</f>
        <v>0</v>
      </c>
      <c r="Q716" s="241">
        <f ca="1">+IFERROR(INDEX('Hoja de Trabajo para listado'!$A$155:$Z$1048576,MATCH($A716,'Hoja de Trabajo para listado'!$A$155:$A$1048576,0),MATCH((CUADRO!Q$4&amp;$E716),'Hoja de Trabajo para listado'!$A$151:$Z$151,0)),0)+IFERROR(INDEX('Hoja de Trabajo para listado'!$AB$155:$BA$1048576,MATCH($A716,'Hoja de Trabajo para listado'!$AB$155:$AB$1048576,0),MATCH((CUADRO!Q$4&amp;$E716),'Hoja de Trabajo para listado'!$AB$151:$BA$151,0)),0)+IFERROR(INDEX('Hoja de Trabajo para listado'!$BC$155:$CB$1048576,MATCH($A716,'Hoja de Trabajo para listado'!$BC$155:$BC$1048576,0),MATCH((CUADRO!Q$4&amp;$E716),'Hoja de Trabajo para listado'!$BC$151:$CB$151,0)),0)+IFERROR(INDEX('Hoja de Trabajo para listado'!$DE$153:$DG$274,MATCH($A716,'Hoja de Trabajo para listado'!$DE$153:$DE$1048576,0),MATCH((CUADRO!Q$4&amp;$E716),'Hoja de Trabajo para listado'!$DE$151:$DG$151,0)),0)+IFERROR(INDEX('Hoja de Trabajo para listado'!$CD$155:$DC$1048576,MATCH($A716,'Hoja de Trabajo para listado'!$CD$155:$CD$1048576,0),MATCH((CUADRO!Q$4&amp;$E716),'Hoja de Trabajo para listado'!$CD$151:$DC$151,0)),0)</f>
        <v>0</v>
      </c>
      <c r="R716" s="241">
        <f t="shared" ca="1" si="29"/>
        <v>0</v>
      </c>
      <c r="S716" s="247">
        <f ca="1">+R715+R716</f>
        <v>0</v>
      </c>
      <c r="T716" s="241">
        <f ca="1">+S716</f>
        <v>0</v>
      </c>
      <c r="U716" s="240">
        <f t="shared" si="30"/>
        <v>2</v>
      </c>
      <c r="V716" s="327" t="str">
        <f>+VLOOKUP(A716,bd_lista!$A$3:$E$592,5,FALSE)</f>
        <v>Gobiernos Autonomos Municipales</v>
      </c>
      <c r="W716" s="398"/>
      <c r="X716" s="240">
        <f>+VLOOKUP(A716,[4]Sheet1!$A$13:$D$744,4,FALSE)</f>
        <v>0</v>
      </c>
      <c r="Y716" s="240" t="e">
        <f>+VLOOKUP(X716,bd_lista!$A$3:$C$592,3,FALSE)</f>
        <v>#N/A</v>
      </c>
      <c r="Z716" s="288"/>
      <c r="AA716" s="289"/>
    </row>
    <row r="717" spans="1:27" customFormat="1" ht="15" hidden="1" customHeight="1">
      <c r="A717" s="32">
        <v>1323</v>
      </c>
      <c r="B717" s="393">
        <f>+A717</f>
        <v>1323</v>
      </c>
      <c r="C717" s="245" t="str">
        <f>+VLOOKUP(A717,bd_lista!$A$3:$C$592,3,FALSE)</f>
        <v>Gobierno Autónomo Municipal de Sacabamba</v>
      </c>
      <c r="D717" s="395" t="str">
        <f>+C717</f>
        <v>Gobierno Autónomo Municipal de Sacabamba</v>
      </c>
      <c r="E717" s="240" t="s">
        <v>1303</v>
      </c>
      <c r="F717" s="241">
        <f ca="1">+IFERROR(INDEX('Hoja de Trabajo para listado'!$A$155:$Z$1048576,MATCH($A717,'Hoja de Trabajo para listado'!$A$155:$A$1048576,0),MATCH((CUADRO!F$4&amp;$E717),'Hoja de Trabajo para listado'!$A$151:$Z$151,0)),0)+IFERROR(INDEX('Hoja de Trabajo para listado'!$AB$155:$BA$1048576,MATCH($A717,'Hoja de Trabajo para listado'!$AB$155:$AB$1048576,0),MATCH((CUADRO!F$4&amp;$E717),'Hoja de Trabajo para listado'!$AB$151:$BA$151,0)),0)+IFERROR(INDEX('Hoja de Trabajo para listado'!$BC$155:$CB$1048576,MATCH($A717,'Hoja de Trabajo para listado'!$BC$155:$BC$1048576,0),MATCH((CUADRO!F$4&amp;$E717),'Hoja de Trabajo para listado'!$BC$151:$CB$151,0)),0)+IFERROR(INDEX('Hoja de Trabajo para listado'!$DE$153:$DG$274,MATCH($A717,'Hoja de Trabajo para listado'!$DE$153:$DE$1048576,0),MATCH((CUADRO!F$4&amp;$E717),'Hoja de Trabajo para listado'!$DE$151:$DG$151,0)),0)+IFERROR(INDEX('Hoja de Trabajo para listado'!$CD$155:$DC$1048576,MATCH($A717,'Hoja de Trabajo para listado'!$CD$155:$CD$1048576,0),MATCH((CUADRO!F$4&amp;$E717),'Hoja de Trabajo para listado'!$CD$151:$DC$151,0)),0)</f>
        <v>0</v>
      </c>
      <c r="G717" s="241">
        <f ca="1">+IFERROR(INDEX('Hoja de Trabajo para listado'!$A$155:$Z$1048576,MATCH($A717,'Hoja de Trabajo para listado'!$A$155:$A$1048576,0),MATCH((CUADRO!G$4&amp;$E717),'Hoja de Trabajo para listado'!$A$151:$Z$151,0)),0)+IFERROR(INDEX('Hoja de Trabajo para listado'!$AB$155:$BA$1048576,MATCH($A717,'Hoja de Trabajo para listado'!$AB$155:$AB$1048576,0),MATCH((CUADRO!G$4&amp;$E717),'Hoja de Trabajo para listado'!$AB$151:$BA$151,0)),0)+IFERROR(INDEX('Hoja de Trabajo para listado'!$BC$155:$CB$1048576,MATCH($A717,'Hoja de Trabajo para listado'!$BC$155:$BC$1048576,0),MATCH((CUADRO!G$4&amp;$E717),'Hoja de Trabajo para listado'!$BC$151:$CB$151,0)),0)+IFERROR(INDEX('Hoja de Trabajo para listado'!$DE$153:$DG$274,MATCH($A717,'Hoja de Trabajo para listado'!$DE$153:$DE$1048576,0),MATCH((CUADRO!G$4&amp;$E717),'Hoja de Trabajo para listado'!$DE$151:$DG$151,0)),0)+IFERROR(INDEX('Hoja de Trabajo para listado'!$CD$155:$DC$1048576,MATCH($A717,'Hoja de Trabajo para listado'!$CD$155:$CD$1048576,0),MATCH((CUADRO!G$4&amp;$E717),'Hoja de Trabajo para listado'!$CD$151:$DC$151,0)),0)</f>
        <v>0</v>
      </c>
      <c r="H717" s="241">
        <f ca="1">+IFERROR(INDEX('Hoja de Trabajo para listado'!$A$155:$Z$1048576,MATCH($A717,'Hoja de Trabajo para listado'!$A$155:$A$1048576,0),MATCH((CUADRO!H$4&amp;$E717),'Hoja de Trabajo para listado'!$A$151:$Z$151,0)),0)+IFERROR(INDEX('Hoja de Trabajo para listado'!$AB$155:$BA$1048576,MATCH($A717,'Hoja de Trabajo para listado'!$AB$155:$AB$1048576,0),MATCH((CUADRO!H$4&amp;$E717),'Hoja de Trabajo para listado'!$AB$151:$BA$151,0)),0)+IFERROR(INDEX('Hoja de Trabajo para listado'!$BC$155:$CB$1048576,MATCH($A717,'Hoja de Trabajo para listado'!$BC$155:$BC$1048576,0),MATCH((CUADRO!H$4&amp;$E717),'Hoja de Trabajo para listado'!$BC$151:$CB$151,0)),0)+IFERROR(INDEX('Hoja de Trabajo para listado'!$DE$153:$DG$274,MATCH($A717,'Hoja de Trabajo para listado'!$DE$153:$DE$1048576,0),MATCH((CUADRO!H$4&amp;$E717),'Hoja de Trabajo para listado'!$DE$151:$DG$151,0)),0)+IFERROR(INDEX('Hoja de Trabajo para listado'!$CD$155:$DC$1048576,MATCH($A717,'Hoja de Trabajo para listado'!$CD$155:$CD$1048576,0),MATCH((CUADRO!H$4&amp;$E717),'Hoja de Trabajo para listado'!$CD$151:$DC$151,0)),0)</f>
        <v>0</v>
      </c>
      <c r="I717" s="241">
        <f ca="1">+IFERROR(INDEX('Hoja de Trabajo para listado'!$A$155:$Z$1048576,MATCH($A717,'Hoja de Trabajo para listado'!$A$155:$A$1048576,0),MATCH((CUADRO!I$4&amp;$E717),'Hoja de Trabajo para listado'!$A$151:$Z$151,0)),0)+IFERROR(INDEX('Hoja de Trabajo para listado'!$AB$155:$BA$1048576,MATCH($A717,'Hoja de Trabajo para listado'!$AB$155:$AB$1048576,0),MATCH((CUADRO!I$4&amp;$E717),'Hoja de Trabajo para listado'!$AB$151:$BA$151,0)),0)+IFERROR(INDEX('Hoja de Trabajo para listado'!$BC$155:$CB$1048576,MATCH($A717,'Hoja de Trabajo para listado'!$BC$155:$BC$1048576,0),MATCH((CUADRO!I$4&amp;$E717),'Hoja de Trabajo para listado'!$BC$151:$CB$151,0)),0)+IFERROR(INDEX('Hoja de Trabajo para listado'!$DE$153:$DG$274,MATCH($A717,'Hoja de Trabajo para listado'!$DE$153:$DE$1048576,0),MATCH((CUADRO!I$4&amp;$E717),'Hoja de Trabajo para listado'!$DE$151:$DG$151,0)),0)+IFERROR(INDEX('Hoja de Trabajo para listado'!$CD$155:$DC$1048576,MATCH($A717,'Hoja de Trabajo para listado'!$CD$155:$CD$1048576,0),MATCH((CUADRO!I$4&amp;$E717),'Hoja de Trabajo para listado'!$CD$151:$DC$151,0)),0)</f>
        <v>0</v>
      </c>
      <c r="J717" s="241">
        <f ca="1">+IFERROR(INDEX('Hoja de Trabajo para listado'!$A$155:$Z$1048576,MATCH($A717,'Hoja de Trabajo para listado'!$A$155:$A$1048576,0),MATCH((CUADRO!J$4&amp;$E717),'Hoja de Trabajo para listado'!$A$151:$Z$151,0)),0)+IFERROR(INDEX('Hoja de Trabajo para listado'!$AB$155:$BA$1048576,MATCH($A717,'Hoja de Trabajo para listado'!$AB$155:$AB$1048576,0),MATCH((CUADRO!J$4&amp;$E717),'Hoja de Trabajo para listado'!$AB$151:$BA$151,0)),0)+IFERROR(INDEX('Hoja de Trabajo para listado'!$BC$155:$CB$1048576,MATCH($A717,'Hoja de Trabajo para listado'!$BC$155:$BC$1048576,0),MATCH((CUADRO!J$4&amp;$E717),'Hoja de Trabajo para listado'!$BC$151:$CB$151,0)),0)+IFERROR(INDEX('Hoja de Trabajo para listado'!$DE$153:$DG$274,MATCH($A717,'Hoja de Trabajo para listado'!$DE$153:$DE$1048576,0),MATCH((CUADRO!J$4&amp;$E717),'Hoja de Trabajo para listado'!$DE$151:$DG$151,0)),0)+IFERROR(INDEX('Hoja de Trabajo para listado'!$CD$155:$DC$1048576,MATCH($A717,'Hoja de Trabajo para listado'!$CD$155:$CD$1048576,0),MATCH((CUADRO!J$4&amp;$E717),'Hoja de Trabajo para listado'!$CD$151:$DC$151,0)),0)</f>
        <v>0</v>
      </c>
      <c r="K717" s="241">
        <f ca="1">+IFERROR(INDEX('Hoja de Trabajo para listado'!$A$155:$Z$1048576,MATCH($A717,'Hoja de Trabajo para listado'!$A$155:$A$1048576,0),MATCH((CUADRO!K$4&amp;$E717),'Hoja de Trabajo para listado'!$A$151:$Z$151,0)),0)+IFERROR(INDEX('Hoja de Trabajo para listado'!$AB$155:$BA$1048576,MATCH($A717,'Hoja de Trabajo para listado'!$AB$155:$AB$1048576,0),MATCH((CUADRO!K$4&amp;$E717),'Hoja de Trabajo para listado'!$AB$151:$BA$151,0)),0)+IFERROR(INDEX('Hoja de Trabajo para listado'!$BC$155:$CB$1048576,MATCH($A717,'Hoja de Trabajo para listado'!$BC$155:$BC$1048576,0),MATCH((CUADRO!K$4&amp;$E717),'Hoja de Trabajo para listado'!$BC$151:$CB$151,0)),0)+IFERROR(INDEX('Hoja de Trabajo para listado'!$DE$153:$DG$274,MATCH($A717,'Hoja de Trabajo para listado'!$DE$153:$DE$1048576,0),MATCH((CUADRO!K$4&amp;$E717),'Hoja de Trabajo para listado'!$DE$151:$DG$151,0)),0)+IFERROR(INDEX('Hoja de Trabajo para listado'!$CD$155:$DC$1048576,MATCH($A717,'Hoja de Trabajo para listado'!$CD$155:$CD$1048576,0),MATCH((CUADRO!K$4&amp;$E717),'Hoja de Trabajo para listado'!$CD$151:$DC$151,0)),0)</f>
        <v>0</v>
      </c>
      <c r="L717" s="241">
        <f ca="1">+IFERROR(INDEX('Hoja de Trabajo para listado'!$A$155:$Z$1048576,MATCH($A717,'Hoja de Trabajo para listado'!$A$155:$A$1048576,0),MATCH((CUADRO!L$4&amp;$E717),'Hoja de Trabajo para listado'!$A$151:$Z$151,0)),0)+IFERROR(INDEX('Hoja de Trabajo para listado'!$AB$155:$BA$1048576,MATCH($A717,'Hoja de Trabajo para listado'!$AB$155:$AB$1048576,0),MATCH((CUADRO!L$4&amp;$E717),'Hoja de Trabajo para listado'!$AB$151:$BA$151,0)),0)+IFERROR(INDEX('Hoja de Trabajo para listado'!$BC$155:$CB$1048576,MATCH($A717,'Hoja de Trabajo para listado'!$BC$155:$BC$1048576,0),MATCH((CUADRO!L$4&amp;$E717),'Hoja de Trabajo para listado'!$BC$151:$CB$151,0)),0)+IFERROR(INDEX('Hoja de Trabajo para listado'!$DE$153:$DG$274,MATCH($A717,'Hoja de Trabajo para listado'!$DE$153:$DE$1048576,0),MATCH((CUADRO!L$4&amp;$E717),'Hoja de Trabajo para listado'!$DE$151:$DG$151,0)),0)+IFERROR(INDEX('Hoja de Trabajo para listado'!$CD$155:$DC$1048576,MATCH($A717,'Hoja de Trabajo para listado'!$CD$155:$CD$1048576,0),MATCH((CUADRO!L$4&amp;$E717),'Hoja de Trabajo para listado'!$CD$151:$DC$151,0)),0)</f>
        <v>0</v>
      </c>
      <c r="M717" s="241">
        <f ca="1">+IFERROR(INDEX('Hoja de Trabajo para listado'!$A$155:$Z$1048576,MATCH($A717,'Hoja de Trabajo para listado'!$A$155:$A$1048576,0),MATCH((CUADRO!M$4&amp;$E717),'Hoja de Trabajo para listado'!$A$151:$Z$151,0)),0)+IFERROR(INDEX('Hoja de Trabajo para listado'!$AB$155:$BA$1048576,MATCH($A717,'Hoja de Trabajo para listado'!$AB$155:$AB$1048576,0),MATCH((CUADRO!M$4&amp;$E717),'Hoja de Trabajo para listado'!$AB$151:$BA$151,0)),0)+IFERROR(INDEX('Hoja de Trabajo para listado'!$BC$155:$CB$1048576,MATCH($A717,'Hoja de Trabajo para listado'!$BC$155:$BC$1048576,0),MATCH((CUADRO!M$4&amp;$E717),'Hoja de Trabajo para listado'!$BC$151:$CB$151,0)),0)+IFERROR(INDEX('Hoja de Trabajo para listado'!$DE$153:$DG$274,MATCH($A717,'Hoja de Trabajo para listado'!$DE$153:$DE$1048576,0),MATCH((CUADRO!M$4&amp;$E717),'Hoja de Trabajo para listado'!$DE$151:$DG$151,0)),0)+IFERROR(INDEX('Hoja de Trabajo para listado'!$CD$155:$DC$1048576,MATCH($A717,'Hoja de Trabajo para listado'!$CD$155:$CD$1048576,0),MATCH((CUADRO!M$4&amp;$E717),'Hoja de Trabajo para listado'!$CD$151:$DC$151,0)),0)</f>
        <v>0</v>
      </c>
      <c r="N717" s="241">
        <f ca="1">+IFERROR(INDEX('Hoja de Trabajo para listado'!$A$155:$Z$1048576,MATCH($A717,'Hoja de Trabajo para listado'!$A$155:$A$1048576,0),MATCH((CUADRO!N$4&amp;$E717),'Hoja de Trabajo para listado'!$A$151:$Z$151,0)),0)+IFERROR(INDEX('Hoja de Trabajo para listado'!$AB$155:$BA$1048576,MATCH($A717,'Hoja de Trabajo para listado'!$AB$155:$AB$1048576,0),MATCH((CUADRO!N$4&amp;$E717),'Hoja de Trabajo para listado'!$AB$151:$BA$151,0)),0)+IFERROR(INDEX('Hoja de Trabajo para listado'!$BC$155:$CB$1048576,MATCH($A717,'Hoja de Trabajo para listado'!$BC$155:$BC$1048576,0),MATCH((CUADRO!N$4&amp;$E717),'Hoja de Trabajo para listado'!$BC$151:$CB$151,0)),0)+IFERROR(INDEX('Hoja de Trabajo para listado'!$DE$153:$DG$274,MATCH($A717,'Hoja de Trabajo para listado'!$DE$153:$DE$1048576,0),MATCH((CUADRO!N$4&amp;$E717),'Hoja de Trabajo para listado'!$DE$151:$DG$151,0)),0)+IFERROR(INDEX('Hoja de Trabajo para listado'!$CD$155:$DC$1048576,MATCH($A717,'Hoja de Trabajo para listado'!$CD$155:$CD$1048576,0),MATCH((CUADRO!N$4&amp;$E717),'Hoja de Trabajo para listado'!$CD$151:$DC$151,0)),0)</f>
        <v>0</v>
      </c>
      <c r="O717" s="241">
        <f ca="1">+IFERROR(INDEX('Hoja de Trabajo para listado'!$A$155:$Z$1048576,MATCH($A717,'Hoja de Trabajo para listado'!$A$155:$A$1048576,0),MATCH((CUADRO!O$4&amp;$E717),'Hoja de Trabajo para listado'!$A$151:$Z$151,0)),0)+IFERROR(INDEX('Hoja de Trabajo para listado'!$AB$155:$BA$1048576,MATCH($A717,'Hoja de Trabajo para listado'!$AB$155:$AB$1048576,0),MATCH((CUADRO!O$4&amp;$E717),'Hoja de Trabajo para listado'!$AB$151:$BA$151,0)),0)+IFERROR(INDEX('Hoja de Trabajo para listado'!$BC$155:$CB$1048576,MATCH($A717,'Hoja de Trabajo para listado'!$BC$155:$BC$1048576,0),MATCH((CUADRO!O$4&amp;$E717),'Hoja de Trabajo para listado'!$BC$151:$CB$151,0)),0)+IFERROR(INDEX('Hoja de Trabajo para listado'!$DE$153:$DG$274,MATCH($A717,'Hoja de Trabajo para listado'!$DE$153:$DE$1048576,0),MATCH((CUADRO!O$4&amp;$E717),'Hoja de Trabajo para listado'!$DE$151:$DG$151,0)),0)+IFERROR(INDEX('Hoja de Trabajo para listado'!$CD$155:$DC$1048576,MATCH($A717,'Hoja de Trabajo para listado'!$CD$155:$CD$1048576,0),MATCH((CUADRO!O$4&amp;$E717),'Hoja de Trabajo para listado'!$CD$151:$DC$151,0)),0)</f>
        <v>0</v>
      </c>
      <c r="P717" s="241">
        <f ca="1">+IFERROR(INDEX('Hoja de Trabajo para listado'!$A$155:$Z$1048576,MATCH($A717,'Hoja de Trabajo para listado'!$A$155:$A$1048576,0),MATCH((CUADRO!P$4&amp;$E717),'Hoja de Trabajo para listado'!$A$151:$Z$151,0)),0)+IFERROR(INDEX('Hoja de Trabajo para listado'!$AB$155:$BA$1048576,MATCH($A717,'Hoja de Trabajo para listado'!$AB$155:$AB$1048576,0),MATCH((CUADRO!P$4&amp;$E717),'Hoja de Trabajo para listado'!$AB$151:$BA$151,0)),0)+IFERROR(INDEX('Hoja de Trabajo para listado'!$BC$155:$CB$1048576,MATCH($A717,'Hoja de Trabajo para listado'!$BC$155:$BC$1048576,0),MATCH((CUADRO!P$4&amp;$E717),'Hoja de Trabajo para listado'!$BC$151:$CB$151,0)),0)+IFERROR(INDEX('Hoja de Trabajo para listado'!$DE$153:$DG$274,MATCH($A717,'Hoja de Trabajo para listado'!$DE$153:$DE$1048576,0),MATCH((CUADRO!P$4&amp;$E717),'Hoja de Trabajo para listado'!$DE$151:$DG$151,0)),0)+IFERROR(INDEX('Hoja de Trabajo para listado'!$CD$155:$DC$1048576,MATCH($A717,'Hoja de Trabajo para listado'!$CD$155:$CD$1048576,0),MATCH((CUADRO!P$4&amp;$E717),'Hoja de Trabajo para listado'!$CD$151:$DC$151,0)),0)</f>
        <v>0</v>
      </c>
      <c r="Q717" s="241">
        <f ca="1">+IFERROR(INDEX('Hoja de Trabajo para listado'!$A$155:$Z$1048576,MATCH($A717,'Hoja de Trabajo para listado'!$A$155:$A$1048576,0),MATCH((CUADRO!Q$4&amp;$E717),'Hoja de Trabajo para listado'!$A$151:$Z$151,0)),0)+IFERROR(INDEX('Hoja de Trabajo para listado'!$AB$155:$BA$1048576,MATCH($A717,'Hoja de Trabajo para listado'!$AB$155:$AB$1048576,0),MATCH((CUADRO!Q$4&amp;$E717),'Hoja de Trabajo para listado'!$AB$151:$BA$151,0)),0)+IFERROR(INDEX('Hoja de Trabajo para listado'!$BC$155:$CB$1048576,MATCH($A717,'Hoja de Trabajo para listado'!$BC$155:$BC$1048576,0),MATCH((CUADRO!Q$4&amp;$E717),'Hoja de Trabajo para listado'!$BC$151:$CB$151,0)),0)+IFERROR(INDEX('Hoja de Trabajo para listado'!$DE$153:$DG$274,MATCH($A717,'Hoja de Trabajo para listado'!$DE$153:$DE$1048576,0),MATCH((CUADRO!Q$4&amp;$E717),'Hoja de Trabajo para listado'!$DE$151:$DG$151,0)),0)+IFERROR(INDEX('Hoja de Trabajo para listado'!$CD$155:$DC$1048576,MATCH($A717,'Hoja de Trabajo para listado'!$CD$155:$CD$1048576,0),MATCH((CUADRO!Q$4&amp;$E717),'Hoja de Trabajo para listado'!$CD$151:$DC$151,0)),0)</f>
        <v>0</v>
      </c>
      <c r="R717" s="241">
        <f t="shared" ca="1" si="29"/>
        <v>0</v>
      </c>
      <c r="S717" s="247"/>
      <c r="T717" s="241">
        <f ca="1">+T718</f>
        <v>0</v>
      </c>
      <c r="U717" s="240">
        <f t="shared" si="30"/>
        <v>1</v>
      </c>
      <c r="V717" s="327" t="str">
        <f>+VLOOKUP(A717,bd_lista!$A$3:$E$592,5,FALSE)</f>
        <v>Gobiernos Autonomos Municipales</v>
      </c>
      <c r="W717" s="397" t="str">
        <f>+V717</f>
        <v>Gobiernos Autonomos Municipales</v>
      </c>
      <c r="X717" s="240">
        <f>+VLOOKUP(A717,[4]Sheet1!$A$13:$D$744,4,FALSE)</f>
        <v>0</v>
      </c>
      <c r="Y717" s="240" t="e">
        <f>+VLOOKUP(X717,bd_lista!$A$3:$C$592,3,FALSE)</f>
        <v>#N/A</v>
      </c>
      <c r="Z717" s="290">
        <f>+X717</f>
        <v>0</v>
      </c>
      <c r="AA717" s="291" t="e">
        <f>+Y717</f>
        <v>#N/A</v>
      </c>
    </row>
    <row r="718" spans="1:27" customFormat="1" ht="15" hidden="1" customHeight="1">
      <c r="A718" s="32">
        <v>1323</v>
      </c>
      <c r="B718" s="394"/>
      <c r="C718" s="245" t="str">
        <f>+VLOOKUP(A718,bd_lista!$A$3:$C$592,3,FALSE)</f>
        <v>Gobierno Autónomo Municipal de Sacabamba</v>
      </c>
      <c r="D718" s="396"/>
      <c r="E718" s="242" t="s">
        <v>1304</v>
      </c>
      <c r="F718" s="241">
        <f ca="1">+IFERROR(INDEX('Hoja de Trabajo para listado'!$A$155:$Z$1048576,MATCH($A718,'Hoja de Trabajo para listado'!$A$155:$A$1048576,0),MATCH((CUADRO!F$4&amp;$E718),'Hoja de Trabajo para listado'!$A$151:$Z$151,0)),0)+IFERROR(INDEX('Hoja de Trabajo para listado'!$AB$155:$BA$1048576,MATCH($A718,'Hoja de Trabajo para listado'!$AB$155:$AB$1048576,0),MATCH((CUADRO!F$4&amp;$E718),'Hoja de Trabajo para listado'!$AB$151:$BA$151,0)),0)+IFERROR(INDEX('Hoja de Trabajo para listado'!$BC$155:$CB$1048576,MATCH($A718,'Hoja de Trabajo para listado'!$BC$155:$BC$1048576,0),MATCH((CUADRO!F$4&amp;$E718),'Hoja de Trabajo para listado'!$BC$151:$CB$151,0)),0)+IFERROR(INDEX('Hoja de Trabajo para listado'!$DE$153:$DG$274,MATCH($A718,'Hoja de Trabajo para listado'!$DE$153:$DE$1048576,0),MATCH((CUADRO!F$4&amp;$E718),'Hoja de Trabajo para listado'!$DE$151:$DG$151,0)),0)+IFERROR(INDEX('Hoja de Trabajo para listado'!$CD$155:$DC$1048576,MATCH($A718,'Hoja de Trabajo para listado'!$CD$155:$CD$1048576,0),MATCH((CUADRO!F$4&amp;$E718),'Hoja de Trabajo para listado'!$CD$151:$DC$151,0)),0)</f>
        <v>0</v>
      </c>
      <c r="G718" s="241">
        <f ca="1">+IFERROR(INDEX('Hoja de Trabajo para listado'!$A$155:$Z$1048576,MATCH($A718,'Hoja de Trabajo para listado'!$A$155:$A$1048576,0),MATCH((CUADRO!G$4&amp;$E718),'Hoja de Trabajo para listado'!$A$151:$Z$151,0)),0)+IFERROR(INDEX('Hoja de Trabajo para listado'!$AB$155:$BA$1048576,MATCH($A718,'Hoja de Trabajo para listado'!$AB$155:$AB$1048576,0),MATCH((CUADRO!G$4&amp;$E718),'Hoja de Trabajo para listado'!$AB$151:$BA$151,0)),0)+IFERROR(INDEX('Hoja de Trabajo para listado'!$BC$155:$CB$1048576,MATCH($A718,'Hoja de Trabajo para listado'!$BC$155:$BC$1048576,0),MATCH((CUADRO!G$4&amp;$E718),'Hoja de Trabajo para listado'!$BC$151:$CB$151,0)),0)+IFERROR(INDEX('Hoja de Trabajo para listado'!$DE$153:$DG$274,MATCH($A718,'Hoja de Trabajo para listado'!$DE$153:$DE$1048576,0),MATCH((CUADRO!G$4&amp;$E718),'Hoja de Trabajo para listado'!$DE$151:$DG$151,0)),0)+IFERROR(INDEX('Hoja de Trabajo para listado'!$CD$155:$DC$1048576,MATCH($A718,'Hoja de Trabajo para listado'!$CD$155:$CD$1048576,0),MATCH((CUADRO!G$4&amp;$E718),'Hoja de Trabajo para listado'!$CD$151:$DC$151,0)),0)</f>
        <v>0</v>
      </c>
      <c r="H718" s="241">
        <f ca="1">+IFERROR(INDEX('Hoja de Trabajo para listado'!$A$155:$Z$1048576,MATCH($A718,'Hoja de Trabajo para listado'!$A$155:$A$1048576,0),MATCH((CUADRO!H$4&amp;$E718),'Hoja de Trabajo para listado'!$A$151:$Z$151,0)),0)+IFERROR(INDEX('Hoja de Trabajo para listado'!$AB$155:$BA$1048576,MATCH($A718,'Hoja de Trabajo para listado'!$AB$155:$AB$1048576,0),MATCH((CUADRO!H$4&amp;$E718),'Hoja de Trabajo para listado'!$AB$151:$BA$151,0)),0)+IFERROR(INDEX('Hoja de Trabajo para listado'!$BC$155:$CB$1048576,MATCH($A718,'Hoja de Trabajo para listado'!$BC$155:$BC$1048576,0),MATCH((CUADRO!H$4&amp;$E718),'Hoja de Trabajo para listado'!$BC$151:$CB$151,0)),0)+IFERROR(INDEX('Hoja de Trabajo para listado'!$DE$153:$DG$274,MATCH($A718,'Hoja de Trabajo para listado'!$DE$153:$DE$1048576,0),MATCH((CUADRO!H$4&amp;$E718),'Hoja de Trabajo para listado'!$DE$151:$DG$151,0)),0)+IFERROR(INDEX('Hoja de Trabajo para listado'!$CD$155:$DC$1048576,MATCH($A718,'Hoja de Trabajo para listado'!$CD$155:$CD$1048576,0),MATCH((CUADRO!H$4&amp;$E718),'Hoja de Trabajo para listado'!$CD$151:$DC$151,0)),0)</f>
        <v>0</v>
      </c>
      <c r="I718" s="241">
        <f ca="1">+IFERROR(INDEX('Hoja de Trabajo para listado'!$A$155:$Z$1048576,MATCH($A718,'Hoja de Trabajo para listado'!$A$155:$A$1048576,0),MATCH((CUADRO!I$4&amp;$E718),'Hoja de Trabajo para listado'!$A$151:$Z$151,0)),0)+IFERROR(INDEX('Hoja de Trabajo para listado'!$AB$155:$BA$1048576,MATCH($A718,'Hoja de Trabajo para listado'!$AB$155:$AB$1048576,0),MATCH((CUADRO!I$4&amp;$E718),'Hoja de Trabajo para listado'!$AB$151:$BA$151,0)),0)+IFERROR(INDEX('Hoja de Trabajo para listado'!$BC$155:$CB$1048576,MATCH($A718,'Hoja de Trabajo para listado'!$BC$155:$BC$1048576,0),MATCH((CUADRO!I$4&amp;$E718),'Hoja de Trabajo para listado'!$BC$151:$CB$151,0)),0)+IFERROR(INDEX('Hoja de Trabajo para listado'!$DE$153:$DG$274,MATCH($A718,'Hoja de Trabajo para listado'!$DE$153:$DE$1048576,0),MATCH((CUADRO!I$4&amp;$E718),'Hoja de Trabajo para listado'!$DE$151:$DG$151,0)),0)+IFERROR(INDEX('Hoja de Trabajo para listado'!$CD$155:$DC$1048576,MATCH($A718,'Hoja de Trabajo para listado'!$CD$155:$CD$1048576,0),MATCH((CUADRO!I$4&amp;$E718),'Hoja de Trabajo para listado'!$CD$151:$DC$151,0)),0)</f>
        <v>0</v>
      </c>
      <c r="J718" s="241">
        <f ca="1">+IFERROR(INDEX('Hoja de Trabajo para listado'!$A$155:$Z$1048576,MATCH($A718,'Hoja de Trabajo para listado'!$A$155:$A$1048576,0),MATCH((CUADRO!J$4&amp;$E718),'Hoja de Trabajo para listado'!$A$151:$Z$151,0)),0)+IFERROR(INDEX('Hoja de Trabajo para listado'!$AB$155:$BA$1048576,MATCH($A718,'Hoja de Trabajo para listado'!$AB$155:$AB$1048576,0),MATCH((CUADRO!J$4&amp;$E718),'Hoja de Trabajo para listado'!$AB$151:$BA$151,0)),0)+IFERROR(INDEX('Hoja de Trabajo para listado'!$BC$155:$CB$1048576,MATCH($A718,'Hoja de Trabajo para listado'!$BC$155:$BC$1048576,0),MATCH((CUADRO!J$4&amp;$E718),'Hoja de Trabajo para listado'!$BC$151:$CB$151,0)),0)+IFERROR(INDEX('Hoja de Trabajo para listado'!$DE$153:$DG$274,MATCH($A718,'Hoja de Trabajo para listado'!$DE$153:$DE$1048576,0),MATCH((CUADRO!J$4&amp;$E718),'Hoja de Trabajo para listado'!$DE$151:$DG$151,0)),0)+IFERROR(INDEX('Hoja de Trabajo para listado'!$CD$155:$DC$1048576,MATCH($A718,'Hoja de Trabajo para listado'!$CD$155:$CD$1048576,0),MATCH((CUADRO!J$4&amp;$E718),'Hoja de Trabajo para listado'!$CD$151:$DC$151,0)),0)</f>
        <v>0</v>
      </c>
      <c r="K718" s="241">
        <f ca="1">+IFERROR(INDEX('Hoja de Trabajo para listado'!$A$155:$Z$1048576,MATCH($A718,'Hoja de Trabajo para listado'!$A$155:$A$1048576,0),MATCH((CUADRO!K$4&amp;$E718),'Hoja de Trabajo para listado'!$A$151:$Z$151,0)),0)+IFERROR(INDEX('Hoja de Trabajo para listado'!$AB$155:$BA$1048576,MATCH($A718,'Hoja de Trabajo para listado'!$AB$155:$AB$1048576,0),MATCH((CUADRO!K$4&amp;$E718),'Hoja de Trabajo para listado'!$AB$151:$BA$151,0)),0)+IFERROR(INDEX('Hoja de Trabajo para listado'!$BC$155:$CB$1048576,MATCH($A718,'Hoja de Trabajo para listado'!$BC$155:$BC$1048576,0),MATCH((CUADRO!K$4&amp;$E718),'Hoja de Trabajo para listado'!$BC$151:$CB$151,0)),0)+IFERROR(INDEX('Hoja de Trabajo para listado'!$DE$153:$DG$274,MATCH($A718,'Hoja de Trabajo para listado'!$DE$153:$DE$1048576,0),MATCH((CUADRO!K$4&amp;$E718),'Hoja de Trabajo para listado'!$DE$151:$DG$151,0)),0)+IFERROR(INDEX('Hoja de Trabajo para listado'!$CD$155:$DC$1048576,MATCH($A718,'Hoja de Trabajo para listado'!$CD$155:$CD$1048576,0),MATCH((CUADRO!K$4&amp;$E718),'Hoja de Trabajo para listado'!$CD$151:$DC$151,0)),0)</f>
        <v>0</v>
      </c>
      <c r="L718" s="241">
        <f ca="1">+IFERROR(INDEX('Hoja de Trabajo para listado'!$A$155:$Z$1048576,MATCH($A718,'Hoja de Trabajo para listado'!$A$155:$A$1048576,0),MATCH((CUADRO!L$4&amp;$E718),'Hoja de Trabajo para listado'!$A$151:$Z$151,0)),0)+IFERROR(INDEX('Hoja de Trabajo para listado'!$AB$155:$BA$1048576,MATCH($A718,'Hoja de Trabajo para listado'!$AB$155:$AB$1048576,0),MATCH((CUADRO!L$4&amp;$E718),'Hoja de Trabajo para listado'!$AB$151:$BA$151,0)),0)+IFERROR(INDEX('Hoja de Trabajo para listado'!$BC$155:$CB$1048576,MATCH($A718,'Hoja de Trabajo para listado'!$BC$155:$BC$1048576,0),MATCH((CUADRO!L$4&amp;$E718),'Hoja de Trabajo para listado'!$BC$151:$CB$151,0)),0)+IFERROR(INDEX('Hoja de Trabajo para listado'!$DE$153:$DG$274,MATCH($A718,'Hoja de Trabajo para listado'!$DE$153:$DE$1048576,0),MATCH((CUADRO!L$4&amp;$E718),'Hoja de Trabajo para listado'!$DE$151:$DG$151,0)),0)+IFERROR(INDEX('Hoja de Trabajo para listado'!$CD$155:$DC$1048576,MATCH($A718,'Hoja de Trabajo para listado'!$CD$155:$CD$1048576,0),MATCH((CUADRO!L$4&amp;$E718),'Hoja de Trabajo para listado'!$CD$151:$DC$151,0)),0)</f>
        <v>0</v>
      </c>
      <c r="M718" s="241">
        <f ca="1">+IFERROR(INDEX('Hoja de Trabajo para listado'!$A$155:$Z$1048576,MATCH($A718,'Hoja de Trabajo para listado'!$A$155:$A$1048576,0),MATCH((CUADRO!M$4&amp;$E718),'Hoja de Trabajo para listado'!$A$151:$Z$151,0)),0)+IFERROR(INDEX('Hoja de Trabajo para listado'!$AB$155:$BA$1048576,MATCH($A718,'Hoja de Trabajo para listado'!$AB$155:$AB$1048576,0),MATCH((CUADRO!M$4&amp;$E718),'Hoja de Trabajo para listado'!$AB$151:$BA$151,0)),0)+IFERROR(INDEX('Hoja de Trabajo para listado'!$BC$155:$CB$1048576,MATCH($A718,'Hoja de Trabajo para listado'!$BC$155:$BC$1048576,0),MATCH((CUADRO!M$4&amp;$E718),'Hoja de Trabajo para listado'!$BC$151:$CB$151,0)),0)+IFERROR(INDEX('Hoja de Trabajo para listado'!$DE$153:$DG$274,MATCH($A718,'Hoja de Trabajo para listado'!$DE$153:$DE$1048576,0),MATCH((CUADRO!M$4&amp;$E718),'Hoja de Trabajo para listado'!$DE$151:$DG$151,0)),0)+IFERROR(INDEX('Hoja de Trabajo para listado'!$CD$155:$DC$1048576,MATCH($A718,'Hoja de Trabajo para listado'!$CD$155:$CD$1048576,0),MATCH((CUADRO!M$4&amp;$E718),'Hoja de Trabajo para listado'!$CD$151:$DC$151,0)),0)</f>
        <v>0</v>
      </c>
      <c r="N718" s="241">
        <f ca="1">+IFERROR(INDEX('Hoja de Trabajo para listado'!$A$155:$Z$1048576,MATCH($A718,'Hoja de Trabajo para listado'!$A$155:$A$1048576,0),MATCH((CUADRO!N$4&amp;$E718),'Hoja de Trabajo para listado'!$A$151:$Z$151,0)),0)+IFERROR(INDEX('Hoja de Trabajo para listado'!$AB$155:$BA$1048576,MATCH($A718,'Hoja de Trabajo para listado'!$AB$155:$AB$1048576,0),MATCH((CUADRO!N$4&amp;$E718),'Hoja de Trabajo para listado'!$AB$151:$BA$151,0)),0)+IFERROR(INDEX('Hoja de Trabajo para listado'!$BC$155:$CB$1048576,MATCH($A718,'Hoja de Trabajo para listado'!$BC$155:$BC$1048576,0),MATCH((CUADRO!N$4&amp;$E718),'Hoja de Trabajo para listado'!$BC$151:$CB$151,0)),0)+IFERROR(INDEX('Hoja de Trabajo para listado'!$DE$153:$DG$274,MATCH($A718,'Hoja de Trabajo para listado'!$DE$153:$DE$1048576,0),MATCH((CUADRO!N$4&amp;$E718),'Hoja de Trabajo para listado'!$DE$151:$DG$151,0)),0)+IFERROR(INDEX('Hoja de Trabajo para listado'!$CD$155:$DC$1048576,MATCH($A718,'Hoja de Trabajo para listado'!$CD$155:$CD$1048576,0),MATCH((CUADRO!N$4&amp;$E718),'Hoja de Trabajo para listado'!$CD$151:$DC$151,0)),0)</f>
        <v>0</v>
      </c>
      <c r="O718" s="241">
        <f ca="1">+IFERROR(INDEX('Hoja de Trabajo para listado'!$A$155:$Z$1048576,MATCH($A718,'Hoja de Trabajo para listado'!$A$155:$A$1048576,0),MATCH((CUADRO!O$4&amp;$E718),'Hoja de Trabajo para listado'!$A$151:$Z$151,0)),0)+IFERROR(INDEX('Hoja de Trabajo para listado'!$AB$155:$BA$1048576,MATCH($A718,'Hoja de Trabajo para listado'!$AB$155:$AB$1048576,0),MATCH((CUADRO!O$4&amp;$E718),'Hoja de Trabajo para listado'!$AB$151:$BA$151,0)),0)+IFERROR(INDEX('Hoja de Trabajo para listado'!$BC$155:$CB$1048576,MATCH($A718,'Hoja de Trabajo para listado'!$BC$155:$BC$1048576,0),MATCH((CUADRO!O$4&amp;$E718),'Hoja de Trabajo para listado'!$BC$151:$CB$151,0)),0)+IFERROR(INDEX('Hoja de Trabajo para listado'!$DE$153:$DG$274,MATCH($A718,'Hoja de Trabajo para listado'!$DE$153:$DE$1048576,0),MATCH((CUADRO!O$4&amp;$E718),'Hoja de Trabajo para listado'!$DE$151:$DG$151,0)),0)+IFERROR(INDEX('Hoja de Trabajo para listado'!$CD$155:$DC$1048576,MATCH($A718,'Hoja de Trabajo para listado'!$CD$155:$CD$1048576,0),MATCH((CUADRO!O$4&amp;$E718),'Hoja de Trabajo para listado'!$CD$151:$DC$151,0)),0)</f>
        <v>0</v>
      </c>
      <c r="P718" s="241">
        <f ca="1">+IFERROR(INDEX('Hoja de Trabajo para listado'!$A$155:$Z$1048576,MATCH($A718,'Hoja de Trabajo para listado'!$A$155:$A$1048576,0),MATCH((CUADRO!P$4&amp;$E718),'Hoja de Trabajo para listado'!$A$151:$Z$151,0)),0)+IFERROR(INDEX('Hoja de Trabajo para listado'!$AB$155:$BA$1048576,MATCH($A718,'Hoja de Trabajo para listado'!$AB$155:$AB$1048576,0),MATCH((CUADRO!P$4&amp;$E718),'Hoja de Trabajo para listado'!$AB$151:$BA$151,0)),0)+IFERROR(INDEX('Hoja de Trabajo para listado'!$BC$155:$CB$1048576,MATCH($A718,'Hoja de Trabajo para listado'!$BC$155:$BC$1048576,0),MATCH((CUADRO!P$4&amp;$E718),'Hoja de Trabajo para listado'!$BC$151:$CB$151,0)),0)+IFERROR(INDEX('Hoja de Trabajo para listado'!$DE$153:$DG$274,MATCH($A718,'Hoja de Trabajo para listado'!$DE$153:$DE$1048576,0),MATCH((CUADRO!P$4&amp;$E718),'Hoja de Trabajo para listado'!$DE$151:$DG$151,0)),0)+IFERROR(INDEX('Hoja de Trabajo para listado'!$CD$155:$DC$1048576,MATCH($A718,'Hoja de Trabajo para listado'!$CD$155:$CD$1048576,0),MATCH((CUADRO!P$4&amp;$E718),'Hoja de Trabajo para listado'!$CD$151:$DC$151,0)),0)</f>
        <v>0</v>
      </c>
      <c r="Q718" s="241">
        <f ca="1">+IFERROR(INDEX('Hoja de Trabajo para listado'!$A$155:$Z$1048576,MATCH($A718,'Hoja de Trabajo para listado'!$A$155:$A$1048576,0),MATCH((CUADRO!Q$4&amp;$E718),'Hoja de Trabajo para listado'!$A$151:$Z$151,0)),0)+IFERROR(INDEX('Hoja de Trabajo para listado'!$AB$155:$BA$1048576,MATCH($A718,'Hoja de Trabajo para listado'!$AB$155:$AB$1048576,0),MATCH((CUADRO!Q$4&amp;$E718),'Hoja de Trabajo para listado'!$AB$151:$BA$151,0)),0)+IFERROR(INDEX('Hoja de Trabajo para listado'!$BC$155:$CB$1048576,MATCH($A718,'Hoja de Trabajo para listado'!$BC$155:$BC$1048576,0),MATCH((CUADRO!Q$4&amp;$E718),'Hoja de Trabajo para listado'!$BC$151:$CB$151,0)),0)+IFERROR(INDEX('Hoja de Trabajo para listado'!$DE$153:$DG$274,MATCH($A718,'Hoja de Trabajo para listado'!$DE$153:$DE$1048576,0),MATCH((CUADRO!Q$4&amp;$E718),'Hoja de Trabajo para listado'!$DE$151:$DG$151,0)),0)+IFERROR(INDEX('Hoja de Trabajo para listado'!$CD$155:$DC$1048576,MATCH($A718,'Hoja de Trabajo para listado'!$CD$155:$CD$1048576,0),MATCH((CUADRO!Q$4&amp;$E718),'Hoja de Trabajo para listado'!$CD$151:$DC$151,0)),0)</f>
        <v>0</v>
      </c>
      <c r="R718" s="241">
        <f t="shared" ca="1" si="29"/>
        <v>0</v>
      </c>
      <c r="S718" s="247">
        <f ca="1">+R717+R718</f>
        <v>0</v>
      </c>
      <c r="T718" s="241">
        <f ca="1">+S718</f>
        <v>0</v>
      </c>
      <c r="U718" s="240">
        <f t="shared" si="30"/>
        <v>2</v>
      </c>
      <c r="V718" s="327" t="str">
        <f>+VLOOKUP(A718,bd_lista!$A$3:$E$592,5,FALSE)</f>
        <v>Gobiernos Autonomos Municipales</v>
      </c>
      <c r="W718" s="398"/>
      <c r="X718" s="240">
        <f>+VLOOKUP(A718,[4]Sheet1!$A$13:$D$744,4,FALSE)</f>
        <v>0</v>
      </c>
      <c r="Y718" s="240" t="e">
        <f>+VLOOKUP(X718,bd_lista!$A$3:$C$592,3,FALSE)</f>
        <v>#N/A</v>
      </c>
      <c r="Z718" s="288"/>
      <c r="AA718" s="289"/>
    </row>
    <row r="719" spans="1:27" customFormat="1" ht="15" hidden="1" customHeight="1">
      <c r="A719" s="32">
        <v>1324</v>
      </c>
      <c r="B719" s="393">
        <f>+A719</f>
        <v>1324</v>
      </c>
      <c r="C719" s="245" t="str">
        <f>+VLOOKUP(A719,bd_lista!$A$3:$C$592,3,FALSE)</f>
        <v>Gobierno Autónomo Municipal de Cliza</v>
      </c>
      <c r="D719" s="395" t="str">
        <f>+C719</f>
        <v>Gobierno Autónomo Municipal de Cliza</v>
      </c>
      <c r="E719" s="240" t="s">
        <v>1303</v>
      </c>
      <c r="F719" s="241">
        <f ca="1">+IFERROR(INDEX('Hoja de Trabajo para listado'!$A$155:$Z$1048576,MATCH($A719,'Hoja de Trabajo para listado'!$A$155:$A$1048576,0),MATCH((CUADRO!F$4&amp;$E719),'Hoja de Trabajo para listado'!$A$151:$Z$151,0)),0)+IFERROR(INDEX('Hoja de Trabajo para listado'!$AB$155:$BA$1048576,MATCH($A719,'Hoja de Trabajo para listado'!$AB$155:$AB$1048576,0),MATCH((CUADRO!F$4&amp;$E719),'Hoja de Trabajo para listado'!$AB$151:$BA$151,0)),0)+IFERROR(INDEX('Hoja de Trabajo para listado'!$BC$155:$CB$1048576,MATCH($A719,'Hoja de Trabajo para listado'!$BC$155:$BC$1048576,0),MATCH((CUADRO!F$4&amp;$E719),'Hoja de Trabajo para listado'!$BC$151:$CB$151,0)),0)+IFERROR(INDEX('Hoja de Trabajo para listado'!$DE$153:$DG$274,MATCH($A719,'Hoja de Trabajo para listado'!$DE$153:$DE$1048576,0),MATCH((CUADRO!F$4&amp;$E719),'Hoja de Trabajo para listado'!$DE$151:$DG$151,0)),0)+IFERROR(INDEX('Hoja de Trabajo para listado'!$CD$155:$DC$1048576,MATCH($A719,'Hoja de Trabajo para listado'!$CD$155:$CD$1048576,0),MATCH((CUADRO!F$4&amp;$E719),'Hoja de Trabajo para listado'!$CD$151:$DC$151,0)),0)</f>
        <v>0</v>
      </c>
      <c r="G719" s="241">
        <f ca="1">+IFERROR(INDEX('Hoja de Trabajo para listado'!$A$155:$Z$1048576,MATCH($A719,'Hoja de Trabajo para listado'!$A$155:$A$1048576,0),MATCH((CUADRO!G$4&amp;$E719),'Hoja de Trabajo para listado'!$A$151:$Z$151,0)),0)+IFERROR(INDEX('Hoja de Trabajo para listado'!$AB$155:$BA$1048576,MATCH($A719,'Hoja de Trabajo para listado'!$AB$155:$AB$1048576,0),MATCH((CUADRO!G$4&amp;$E719),'Hoja de Trabajo para listado'!$AB$151:$BA$151,0)),0)+IFERROR(INDEX('Hoja de Trabajo para listado'!$BC$155:$CB$1048576,MATCH($A719,'Hoja de Trabajo para listado'!$BC$155:$BC$1048576,0),MATCH((CUADRO!G$4&amp;$E719),'Hoja de Trabajo para listado'!$BC$151:$CB$151,0)),0)+IFERROR(INDEX('Hoja de Trabajo para listado'!$DE$153:$DG$274,MATCH($A719,'Hoja de Trabajo para listado'!$DE$153:$DE$1048576,0),MATCH((CUADRO!G$4&amp;$E719),'Hoja de Trabajo para listado'!$DE$151:$DG$151,0)),0)+IFERROR(INDEX('Hoja de Trabajo para listado'!$CD$155:$DC$1048576,MATCH($A719,'Hoja de Trabajo para listado'!$CD$155:$CD$1048576,0),MATCH((CUADRO!G$4&amp;$E719),'Hoja de Trabajo para listado'!$CD$151:$DC$151,0)),0)</f>
        <v>0</v>
      </c>
      <c r="H719" s="241">
        <f ca="1">+IFERROR(INDEX('Hoja de Trabajo para listado'!$A$155:$Z$1048576,MATCH($A719,'Hoja de Trabajo para listado'!$A$155:$A$1048576,0),MATCH((CUADRO!H$4&amp;$E719),'Hoja de Trabajo para listado'!$A$151:$Z$151,0)),0)+IFERROR(INDEX('Hoja de Trabajo para listado'!$AB$155:$BA$1048576,MATCH($A719,'Hoja de Trabajo para listado'!$AB$155:$AB$1048576,0),MATCH((CUADRO!H$4&amp;$E719),'Hoja de Trabajo para listado'!$AB$151:$BA$151,0)),0)+IFERROR(INDEX('Hoja de Trabajo para listado'!$BC$155:$CB$1048576,MATCH($A719,'Hoja de Trabajo para listado'!$BC$155:$BC$1048576,0),MATCH((CUADRO!H$4&amp;$E719),'Hoja de Trabajo para listado'!$BC$151:$CB$151,0)),0)+IFERROR(INDEX('Hoja de Trabajo para listado'!$DE$153:$DG$274,MATCH($A719,'Hoja de Trabajo para listado'!$DE$153:$DE$1048576,0),MATCH((CUADRO!H$4&amp;$E719),'Hoja de Trabajo para listado'!$DE$151:$DG$151,0)),0)+IFERROR(INDEX('Hoja de Trabajo para listado'!$CD$155:$DC$1048576,MATCH($A719,'Hoja de Trabajo para listado'!$CD$155:$CD$1048576,0),MATCH((CUADRO!H$4&amp;$E719),'Hoja de Trabajo para listado'!$CD$151:$DC$151,0)),0)</f>
        <v>0</v>
      </c>
      <c r="I719" s="241">
        <f ca="1">+IFERROR(INDEX('Hoja de Trabajo para listado'!$A$155:$Z$1048576,MATCH($A719,'Hoja de Trabajo para listado'!$A$155:$A$1048576,0),MATCH((CUADRO!I$4&amp;$E719),'Hoja de Trabajo para listado'!$A$151:$Z$151,0)),0)+IFERROR(INDEX('Hoja de Trabajo para listado'!$AB$155:$BA$1048576,MATCH($A719,'Hoja de Trabajo para listado'!$AB$155:$AB$1048576,0),MATCH((CUADRO!I$4&amp;$E719),'Hoja de Trabajo para listado'!$AB$151:$BA$151,0)),0)+IFERROR(INDEX('Hoja de Trabajo para listado'!$BC$155:$CB$1048576,MATCH($A719,'Hoja de Trabajo para listado'!$BC$155:$BC$1048576,0),MATCH((CUADRO!I$4&amp;$E719),'Hoja de Trabajo para listado'!$BC$151:$CB$151,0)),0)+IFERROR(INDEX('Hoja de Trabajo para listado'!$DE$153:$DG$274,MATCH($A719,'Hoja de Trabajo para listado'!$DE$153:$DE$1048576,0),MATCH((CUADRO!I$4&amp;$E719),'Hoja de Trabajo para listado'!$DE$151:$DG$151,0)),0)+IFERROR(INDEX('Hoja de Trabajo para listado'!$CD$155:$DC$1048576,MATCH($A719,'Hoja de Trabajo para listado'!$CD$155:$CD$1048576,0),MATCH((CUADRO!I$4&amp;$E719),'Hoja de Trabajo para listado'!$CD$151:$DC$151,0)),0)</f>
        <v>0</v>
      </c>
      <c r="J719" s="241">
        <f ca="1">+IFERROR(INDEX('Hoja de Trabajo para listado'!$A$155:$Z$1048576,MATCH($A719,'Hoja de Trabajo para listado'!$A$155:$A$1048576,0),MATCH((CUADRO!J$4&amp;$E719),'Hoja de Trabajo para listado'!$A$151:$Z$151,0)),0)+IFERROR(INDEX('Hoja de Trabajo para listado'!$AB$155:$BA$1048576,MATCH($A719,'Hoja de Trabajo para listado'!$AB$155:$AB$1048576,0),MATCH((CUADRO!J$4&amp;$E719),'Hoja de Trabajo para listado'!$AB$151:$BA$151,0)),0)+IFERROR(INDEX('Hoja de Trabajo para listado'!$BC$155:$CB$1048576,MATCH($A719,'Hoja de Trabajo para listado'!$BC$155:$BC$1048576,0),MATCH((CUADRO!J$4&amp;$E719),'Hoja de Trabajo para listado'!$BC$151:$CB$151,0)),0)+IFERROR(INDEX('Hoja de Trabajo para listado'!$DE$153:$DG$274,MATCH($A719,'Hoja de Trabajo para listado'!$DE$153:$DE$1048576,0),MATCH((CUADRO!J$4&amp;$E719),'Hoja de Trabajo para listado'!$DE$151:$DG$151,0)),0)+IFERROR(INDEX('Hoja de Trabajo para listado'!$CD$155:$DC$1048576,MATCH($A719,'Hoja de Trabajo para listado'!$CD$155:$CD$1048576,0),MATCH((CUADRO!J$4&amp;$E719),'Hoja de Trabajo para listado'!$CD$151:$DC$151,0)),0)</f>
        <v>0</v>
      </c>
      <c r="K719" s="241">
        <f ca="1">+IFERROR(INDEX('Hoja de Trabajo para listado'!$A$155:$Z$1048576,MATCH($A719,'Hoja de Trabajo para listado'!$A$155:$A$1048576,0),MATCH((CUADRO!K$4&amp;$E719),'Hoja de Trabajo para listado'!$A$151:$Z$151,0)),0)+IFERROR(INDEX('Hoja de Trabajo para listado'!$AB$155:$BA$1048576,MATCH($A719,'Hoja de Trabajo para listado'!$AB$155:$AB$1048576,0),MATCH((CUADRO!K$4&amp;$E719),'Hoja de Trabajo para listado'!$AB$151:$BA$151,0)),0)+IFERROR(INDEX('Hoja de Trabajo para listado'!$BC$155:$CB$1048576,MATCH($A719,'Hoja de Trabajo para listado'!$BC$155:$BC$1048576,0),MATCH((CUADRO!K$4&amp;$E719),'Hoja de Trabajo para listado'!$BC$151:$CB$151,0)),0)+IFERROR(INDEX('Hoja de Trabajo para listado'!$DE$153:$DG$274,MATCH($A719,'Hoja de Trabajo para listado'!$DE$153:$DE$1048576,0),MATCH((CUADRO!K$4&amp;$E719),'Hoja de Trabajo para listado'!$DE$151:$DG$151,0)),0)+IFERROR(INDEX('Hoja de Trabajo para listado'!$CD$155:$DC$1048576,MATCH($A719,'Hoja de Trabajo para listado'!$CD$155:$CD$1048576,0),MATCH((CUADRO!K$4&amp;$E719),'Hoja de Trabajo para listado'!$CD$151:$DC$151,0)),0)</f>
        <v>0</v>
      </c>
      <c r="L719" s="241">
        <f ca="1">+IFERROR(INDEX('Hoja de Trabajo para listado'!$A$155:$Z$1048576,MATCH($A719,'Hoja de Trabajo para listado'!$A$155:$A$1048576,0),MATCH((CUADRO!L$4&amp;$E719),'Hoja de Trabajo para listado'!$A$151:$Z$151,0)),0)+IFERROR(INDEX('Hoja de Trabajo para listado'!$AB$155:$BA$1048576,MATCH($A719,'Hoja de Trabajo para listado'!$AB$155:$AB$1048576,0),MATCH((CUADRO!L$4&amp;$E719),'Hoja de Trabajo para listado'!$AB$151:$BA$151,0)),0)+IFERROR(INDEX('Hoja de Trabajo para listado'!$BC$155:$CB$1048576,MATCH($A719,'Hoja de Trabajo para listado'!$BC$155:$BC$1048576,0),MATCH((CUADRO!L$4&amp;$E719),'Hoja de Trabajo para listado'!$BC$151:$CB$151,0)),0)+IFERROR(INDEX('Hoja de Trabajo para listado'!$DE$153:$DG$274,MATCH($A719,'Hoja de Trabajo para listado'!$DE$153:$DE$1048576,0),MATCH((CUADRO!L$4&amp;$E719),'Hoja de Trabajo para listado'!$DE$151:$DG$151,0)),0)+IFERROR(INDEX('Hoja de Trabajo para listado'!$CD$155:$DC$1048576,MATCH($A719,'Hoja de Trabajo para listado'!$CD$155:$CD$1048576,0),MATCH((CUADRO!L$4&amp;$E719),'Hoja de Trabajo para listado'!$CD$151:$DC$151,0)),0)</f>
        <v>0</v>
      </c>
      <c r="M719" s="241">
        <f ca="1">+IFERROR(INDEX('Hoja de Trabajo para listado'!$A$155:$Z$1048576,MATCH($A719,'Hoja de Trabajo para listado'!$A$155:$A$1048576,0),MATCH((CUADRO!M$4&amp;$E719),'Hoja de Trabajo para listado'!$A$151:$Z$151,0)),0)+IFERROR(INDEX('Hoja de Trabajo para listado'!$AB$155:$BA$1048576,MATCH($A719,'Hoja de Trabajo para listado'!$AB$155:$AB$1048576,0),MATCH((CUADRO!M$4&amp;$E719),'Hoja de Trabajo para listado'!$AB$151:$BA$151,0)),0)+IFERROR(INDEX('Hoja de Trabajo para listado'!$BC$155:$CB$1048576,MATCH($A719,'Hoja de Trabajo para listado'!$BC$155:$BC$1048576,0),MATCH((CUADRO!M$4&amp;$E719),'Hoja de Trabajo para listado'!$BC$151:$CB$151,0)),0)+IFERROR(INDEX('Hoja de Trabajo para listado'!$DE$153:$DG$274,MATCH($A719,'Hoja de Trabajo para listado'!$DE$153:$DE$1048576,0),MATCH((CUADRO!M$4&amp;$E719),'Hoja de Trabajo para listado'!$DE$151:$DG$151,0)),0)+IFERROR(INDEX('Hoja de Trabajo para listado'!$CD$155:$DC$1048576,MATCH($A719,'Hoja de Trabajo para listado'!$CD$155:$CD$1048576,0),MATCH((CUADRO!M$4&amp;$E719),'Hoja de Trabajo para listado'!$CD$151:$DC$151,0)),0)</f>
        <v>0</v>
      </c>
      <c r="N719" s="241">
        <f ca="1">+IFERROR(INDEX('Hoja de Trabajo para listado'!$A$155:$Z$1048576,MATCH($A719,'Hoja de Trabajo para listado'!$A$155:$A$1048576,0),MATCH((CUADRO!N$4&amp;$E719),'Hoja de Trabajo para listado'!$A$151:$Z$151,0)),0)+IFERROR(INDEX('Hoja de Trabajo para listado'!$AB$155:$BA$1048576,MATCH($A719,'Hoja de Trabajo para listado'!$AB$155:$AB$1048576,0),MATCH((CUADRO!N$4&amp;$E719),'Hoja de Trabajo para listado'!$AB$151:$BA$151,0)),0)+IFERROR(INDEX('Hoja de Trabajo para listado'!$BC$155:$CB$1048576,MATCH($A719,'Hoja de Trabajo para listado'!$BC$155:$BC$1048576,0),MATCH((CUADRO!N$4&amp;$E719),'Hoja de Trabajo para listado'!$BC$151:$CB$151,0)),0)+IFERROR(INDEX('Hoja de Trabajo para listado'!$DE$153:$DG$274,MATCH($A719,'Hoja de Trabajo para listado'!$DE$153:$DE$1048576,0),MATCH((CUADRO!N$4&amp;$E719),'Hoja de Trabajo para listado'!$DE$151:$DG$151,0)),0)+IFERROR(INDEX('Hoja de Trabajo para listado'!$CD$155:$DC$1048576,MATCH($A719,'Hoja de Trabajo para listado'!$CD$155:$CD$1048576,0),MATCH((CUADRO!N$4&amp;$E719),'Hoja de Trabajo para listado'!$CD$151:$DC$151,0)),0)</f>
        <v>0</v>
      </c>
      <c r="O719" s="241">
        <f ca="1">+IFERROR(INDEX('Hoja de Trabajo para listado'!$A$155:$Z$1048576,MATCH($A719,'Hoja de Trabajo para listado'!$A$155:$A$1048576,0),MATCH((CUADRO!O$4&amp;$E719),'Hoja de Trabajo para listado'!$A$151:$Z$151,0)),0)+IFERROR(INDEX('Hoja de Trabajo para listado'!$AB$155:$BA$1048576,MATCH($A719,'Hoja de Trabajo para listado'!$AB$155:$AB$1048576,0),MATCH((CUADRO!O$4&amp;$E719),'Hoja de Trabajo para listado'!$AB$151:$BA$151,0)),0)+IFERROR(INDEX('Hoja de Trabajo para listado'!$BC$155:$CB$1048576,MATCH($A719,'Hoja de Trabajo para listado'!$BC$155:$BC$1048576,0),MATCH((CUADRO!O$4&amp;$E719),'Hoja de Trabajo para listado'!$BC$151:$CB$151,0)),0)+IFERROR(INDEX('Hoja de Trabajo para listado'!$DE$153:$DG$274,MATCH($A719,'Hoja de Trabajo para listado'!$DE$153:$DE$1048576,0),MATCH((CUADRO!O$4&amp;$E719),'Hoja de Trabajo para listado'!$DE$151:$DG$151,0)),0)+IFERROR(INDEX('Hoja de Trabajo para listado'!$CD$155:$DC$1048576,MATCH($A719,'Hoja de Trabajo para listado'!$CD$155:$CD$1048576,0),MATCH((CUADRO!O$4&amp;$E719),'Hoja de Trabajo para listado'!$CD$151:$DC$151,0)),0)</f>
        <v>0</v>
      </c>
      <c r="P719" s="241">
        <f ca="1">+IFERROR(INDEX('Hoja de Trabajo para listado'!$A$155:$Z$1048576,MATCH($A719,'Hoja de Trabajo para listado'!$A$155:$A$1048576,0),MATCH((CUADRO!P$4&amp;$E719),'Hoja de Trabajo para listado'!$A$151:$Z$151,0)),0)+IFERROR(INDEX('Hoja de Trabajo para listado'!$AB$155:$BA$1048576,MATCH($A719,'Hoja de Trabajo para listado'!$AB$155:$AB$1048576,0),MATCH((CUADRO!P$4&amp;$E719),'Hoja de Trabajo para listado'!$AB$151:$BA$151,0)),0)+IFERROR(INDEX('Hoja de Trabajo para listado'!$BC$155:$CB$1048576,MATCH($A719,'Hoja de Trabajo para listado'!$BC$155:$BC$1048576,0),MATCH((CUADRO!P$4&amp;$E719),'Hoja de Trabajo para listado'!$BC$151:$CB$151,0)),0)+IFERROR(INDEX('Hoja de Trabajo para listado'!$DE$153:$DG$274,MATCH($A719,'Hoja de Trabajo para listado'!$DE$153:$DE$1048576,0),MATCH((CUADRO!P$4&amp;$E719),'Hoja de Trabajo para listado'!$DE$151:$DG$151,0)),0)+IFERROR(INDEX('Hoja de Trabajo para listado'!$CD$155:$DC$1048576,MATCH($A719,'Hoja de Trabajo para listado'!$CD$155:$CD$1048576,0),MATCH((CUADRO!P$4&amp;$E719),'Hoja de Trabajo para listado'!$CD$151:$DC$151,0)),0)</f>
        <v>0</v>
      </c>
      <c r="Q719" s="241">
        <f ca="1">+IFERROR(INDEX('Hoja de Trabajo para listado'!$A$155:$Z$1048576,MATCH($A719,'Hoja de Trabajo para listado'!$A$155:$A$1048576,0),MATCH((CUADRO!Q$4&amp;$E719),'Hoja de Trabajo para listado'!$A$151:$Z$151,0)),0)+IFERROR(INDEX('Hoja de Trabajo para listado'!$AB$155:$BA$1048576,MATCH($A719,'Hoja de Trabajo para listado'!$AB$155:$AB$1048576,0),MATCH((CUADRO!Q$4&amp;$E719),'Hoja de Trabajo para listado'!$AB$151:$BA$151,0)),0)+IFERROR(INDEX('Hoja de Trabajo para listado'!$BC$155:$CB$1048576,MATCH($A719,'Hoja de Trabajo para listado'!$BC$155:$BC$1048576,0),MATCH((CUADRO!Q$4&amp;$E719),'Hoja de Trabajo para listado'!$BC$151:$CB$151,0)),0)+IFERROR(INDEX('Hoja de Trabajo para listado'!$DE$153:$DG$274,MATCH($A719,'Hoja de Trabajo para listado'!$DE$153:$DE$1048576,0),MATCH((CUADRO!Q$4&amp;$E719),'Hoja de Trabajo para listado'!$DE$151:$DG$151,0)),0)+IFERROR(INDEX('Hoja de Trabajo para listado'!$CD$155:$DC$1048576,MATCH($A719,'Hoja de Trabajo para listado'!$CD$155:$CD$1048576,0),MATCH((CUADRO!Q$4&amp;$E719),'Hoja de Trabajo para listado'!$CD$151:$DC$151,0)),0)</f>
        <v>0</v>
      </c>
      <c r="R719" s="241">
        <f t="shared" ca="1" si="29"/>
        <v>0</v>
      </c>
      <c r="S719" s="247"/>
      <c r="T719" s="241">
        <f ca="1">+T720</f>
        <v>0</v>
      </c>
      <c r="U719" s="240">
        <f t="shared" si="30"/>
        <v>1</v>
      </c>
      <c r="V719" s="327" t="str">
        <f>+VLOOKUP(A719,bd_lista!$A$3:$E$592,5,FALSE)</f>
        <v>Gobiernos Autonomos Municipales</v>
      </c>
      <c r="W719" s="397" t="str">
        <f>+V719</f>
        <v>Gobiernos Autonomos Municipales</v>
      </c>
      <c r="X719" s="240">
        <f>+VLOOKUP(A719,[4]Sheet1!$A$13:$D$744,4,FALSE)</f>
        <v>0</v>
      </c>
      <c r="Y719" s="240" t="e">
        <f>+VLOOKUP(X719,bd_lista!$A$3:$C$592,3,FALSE)</f>
        <v>#N/A</v>
      </c>
      <c r="Z719" s="290">
        <f>+X719</f>
        <v>0</v>
      </c>
      <c r="AA719" s="291" t="e">
        <f>+Y719</f>
        <v>#N/A</v>
      </c>
    </row>
    <row r="720" spans="1:27" customFormat="1" ht="15" hidden="1" customHeight="1">
      <c r="A720" s="32">
        <v>1324</v>
      </c>
      <c r="B720" s="394"/>
      <c r="C720" s="245" t="str">
        <f>+VLOOKUP(A720,bd_lista!$A$3:$C$592,3,FALSE)</f>
        <v>Gobierno Autónomo Municipal de Cliza</v>
      </c>
      <c r="D720" s="396"/>
      <c r="E720" s="242" t="s">
        <v>1304</v>
      </c>
      <c r="F720" s="241">
        <f ca="1">+IFERROR(INDEX('Hoja de Trabajo para listado'!$A$155:$Z$1048576,MATCH($A720,'Hoja de Trabajo para listado'!$A$155:$A$1048576,0),MATCH((CUADRO!F$4&amp;$E720),'Hoja de Trabajo para listado'!$A$151:$Z$151,0)),0)+IFERROR(INDEX('Hoja de Trabajo para listado'!$AB$155:$BA$1048576,MATCH($A720,'Hoja de Trabajo para listado'!$AB$155:$AB$1048576,0),MATCH((CUADRO!F$4&amp;$E720),'Hoja de Trabajo para listado'!$AB$151:$BA$151,0)),0)+IFERROR(INDEX('Hoja de Trabajo para listado'!$BC$155:$CB$1048576,MATCH($A720,'Hoja de Trabajo para listado'!$BC$155:$BC$1048576,0),MATCH((CUADRO!F$4&amp;$E720),'Hoja de Trabajo para listado'!$BC$151:$CB$151,0)),0)+IFERROR(INDEX('Hoja de Trabajo para listado'!$DE$153:$DG$274,MATCH($A720,'Hoja de Trabajo para listado'!$DE$153:$DE$1048576,0),MATCH((CUADRO!F$4&amp;$E720),'Hoja de Trabajo para listado'!$DE$151:$DG$151,0)),0)+IFERROR(INDEX('Hoja de Trabajo para listado'!$CD$155:$DC$1048576,MATCH($A720,'Hoja de Trabajo para listado'!$CD$155:$CD$1048576,0),MATCH((CUADRO!F$4&amp;$E720),'Hoja de Trabajo para listado'!$CD$151:$DC$151,0)),0)</f>
        <v>0</v>
      </c>
      <c r="G720" s="241">
        <f ca="1">+IFERROR(INDEX('Hoja de Trabajo para listado'!$A$155:$Z$1048576,MATCH($A720,'Hoja de Trabajo para listado'!$A$155:$A$1048576,0),MATCH((CUADRO!G$4&amp;$E720),'Hoja de Trabajo para listado'!$A$151:$Z$151,0)),0)+IFERROR(INDEX('Hoja de Trabajo para listado'!$AB$155:$BA$1048576,MATCH($A720,'Hoja de Trabajo para listado'!$AB$155:$AB$1048576,0),MATCH((CUADRO!G$4&amp;$E720),'Hoja de Trabajo para listado'!$AB$151:$BA$151,0)),0)+IFERROR(INDEX('Hoja de Trabajo para listado'!$BC$155:$CB$1048576,MATCH($A720,'Hoja de Trabajo para listado'!$BC$155:$BC$1048576,0),MATCH((CUADRO!G$4&amp;$E720),'Hoja de Trabajo para listado'!$BC$151:$CB$151,0)),0)+IFERROR(INDEX('Hoja de Trabajo para listado'!$DE$153:$DG$274,MATCH($A720,'Hoja de Trabajo para listado'!$DE$153:$DE$1048576,0),MATCH((CUADRO!G$4&amp;$E720),'Hoja de Trabajo para listado'!$DE$151:$DG$151,0)),0)+IFERROR(INDEX('Hoja de Trabajo para listado'!$CD$155:$DC$1048576,MATCH($A720,'Hoja de Trabajo para listado'!$CD$155:$CD$1048576,0),MATCH((CUADRO!G$4&amp;$E720),'Hoja de Trabajo para listado'!$CD$151:$DC$151,0)),0)</f>
        <v>0</v>
      </c>
      <c r="H720" s="241">
        <f ca="1">+IFERROR(INDEX('Hoja de Trabajo para listado'!$A$155:$Z$1048576,MATCH($A720,'Hoja de Trabajo para listado'!$A$155:$A$1048576,0),MATCH((CUADRO!H$4&amp;$E720),'Hoja de Trabajo para listado'!$A$151:$Z$151,0)),0)+IFERROR(INDEX('Hoja de Trabajo para listado'!$AB$155:$BA$1048576,MATCH($A720,'Hoja de Trabajo para listado'!$AB$155:$AB$1048576,0),MATCH((CUADRO!H$4&amp;$E720),'Hoja de Trabajo para listado'!$AB$151:$BA$151,0)),0)+IFERROR(INDEX('Hoja de Trabajo para listado'!$BC$155:$CB$1048576,MATCH($A720,'Hoja de Trabajo para listado'!$BC$155:$BC$1048576,0),MATCH((CUADRO!H$4&amp;$E720),'Hoja de Trabajo para listado'!$BC$151:$CB$151,0)),0)+IFERROR(INDEX('Hoja de Trabajo para listado'!$DE$153:$DG$274,MATCH($A720,'Hoja de Trabajo para listado'!$DE$153:$DE$1048576,0),MATCH((CUADRO!H$4&amp;$E720),'Hoja de Trabajo para listado'!$DE$151:$DG$151,0)),0)+IFERROR(INDEX('Hoja de Trabajo para listado'!$CD$155:$DC$1048576,MATCH($A720,'Hoja de Trabajo para listado'!$CD$155:$CD$1048576,0),MATCH((CUADRO!H$4&amp;$E720),'Hoja de Trabajo para listado'!$CD$151:$DC$151,0)),0)</f>
        <v>0</v>
      </c>
      <c r="I720" s="241">
        <f ca="1">+IFERROR(INDEX('Hoja de Trabajo para listado'!$A$155:$Z$1048576,MATCH($A720,'Hoja de Trabajo para listado'!$A$155:$A$1048576,0),MATCH((CUADRO!I$4&amp;$E720),'Hoja de Trabajo para listado'!$A$151:$Z$151,0)),0)+IFERROR(INDEX('Hoja de Trabajo para listado'!$AB$155:$BA$1048576,MATCH($A720,'Hoja de Trabajo para listado'!$AB$155:$AB$1048576,0),MATCH((CUADRO!I$4&amp;$E720),'Hoja de Trabajo para listado'!$AB$151:$BA$151,0)),0)+IFERROR(INDEX('Hoja de Trabajo para listado'!$BC$155:$CB$1048576,MATCH($A720,'Hoja de Trabajo para listado'!$BC$155:$BC$1048576,0),MATCH((CUADRO!I$4&amp;$E720),'Hoja de Trabajo para listado'!$BC$151:$CB$151,0)),0)+IFERROR(INDEX('Hoja de Trabajo para listado'!$DE$153:$DG$274,MATCH($A720,'Hoja de Trabajo para listado'!$DE$153:$DE$1048576,0),MATCH((CUADRO!I$4&amp;$E720),'Hoja de Trabajo para listado'!$DE$151:$DG$151,0)),0)+IFERROR(INDEX('Hoja de Trabajo para listado'!$CD$155:$DC$1048576,MATCH($A720,'Hoja de Trabajo para listado'!$CD$155:$CD$1048576,0),MATCH((CUADRO!I$4&amp;$E720),'Hoja de Trabajo para listado'!$CD$151:$DC$151,0)),0)</f>
        <v>0</v>
      </c>
      <c r="J720" s="241">
        <f ca="1">+IFERROR(INDEX('Hoja de Trabajo para listado'!$A$155:$Z$1048576,MATCH($A720,'Hoja de Trabajo para listado'!$A$155:$A$1048576,0),MATCH((CUADRO!J$4&amp;$E720),'Hoja de Trabajo para listado'!$A$151:$Z$151,0)),0)+IFERROR(INDEX('Hoja de Trabajo para listado'!$AB$155:$BA$1048576,MATCH($A720,'Hoja de Trabajo para listado'!$AB$155:$AB$1048576,0),MATCH((CUADRO!J$4&amp;$E720),'Hoja de Trabajo para listado'!$AB$151:$BA$151,0)),0)+IFERROR(INDEX('Hoja de Trabajo para listado'!$BC$155:$CB$1048576,MATCH($A720,'Hoja de Trabajo para listado'!$BC$155:$BC$1048576,0),MATCH((CUADRO!J$4&amp;$E720),'Hoja de Trabajo para listado'!$BC$151:$CB$151,0)),0)+IFERROR(INDEX('Hoja de Trabajo para listado'!$DE$153:$DG$274,MATCH($A720,'Hoja de Trabajo para listado'!$DE$153:$DE$1048576,0),MATCH((CUADRO!J$4&amp;$E720),'Hoja de Trabajo para listado'!$DE$151:$DG$151,0)),0)+IFERROR(INDEX('Hoja de Trabajo para listado'!$CD$155:$DC$1048576,MATCH($A720,'Hoja de Trabajo para listado'!$CD$155:$CD$1048576,0),MATCH((CUADRO!J$4&amp;$E720),'Hoja de Trabajo para listado'!$CD$151:$DC$151,0)),0)</f>
        <v>0</v>
      </c>
      <c r="K720" s="241">
        <f ca="1">+IFERROR(INDEX('Hoja de Trabajo para listado'!$A$155:$Z$1048576,MATCH($A720,'Hoja de Trabajo para listado'!$A$155:$A$1048576,0),MATCH((CUADRO!K$4&amp;$E720),'Hoja de Trabajo para listado'!$A$151:$Z$151,0)),0)+IFERROR(INDEX('Hoja de Trabajo para listado'!$AB$155:$BA$1048576,MATCH($A720,'Hoja de Trabajo para listado'!$AB$155:$AB$1048576,0),MATCH((CUADRO!K$4&amp;$E720),'Hoja de Trabajo para listado'!$AB$151:$BA$151,0)),0)+IFERROR(INDEX('Hoja de Trabajo para listado'!$BC$155:$CB$1048576,MATCH($A720,'Hoja de Trabajo para listado'!$BC$155:$BC$1048576,0),MATCH((CUADRO!K$4&amp;$E720),'Hoja de Trabajo para listado'!$BC$151:$CB$151,0)),0)+IFERROR(INDEX('Hoja de Trabajo para listado'!$DE$153:$DG$274,MATCH($A720,'Hoja de Trabajo para listado'!$DE$153:$DE$1048576,0),MATCH((CUADRO!K$4&amp;$E720),'Hoja de Trabajo para listado'!$DE$151:$DG$151,0)),0)+IFERROR(INDEX('Hoja de Trabajo para listado'!$CD$155:$DC$1048576,MATCH($A720,'Hoja de Trabajo para listado'!$CD$155:$CD$1048576,0),MATCH((CUADRO!K$4&amp;$E720),'Hoja de Trabajo para listado'!$CD$151:$DC$151,0)),0)</f>
        <v>0</v>
      </c>
      <c r="L720" s="241">
        <f ca="1">+IFERROR(INDEX('Hoja de Trabajo para listado'!$A$155:$Z$1048576,MATCH($A720,'Hoja de Trabajo para listado'!$A$155:$A$1048576,0),MATCH((CUADRO!L$4&amp;$E720),'Hoja de Trabajo para listado'!$A$151:$Z$151,0)),0)+IFERROR(INDEX('Hoja de Trabajo para listado'!$AB$155:$BA$1048576,MATCH($A720,'Hoja de Trabajo para listado'!$AB$155:$AB$1048576,0),MATCH((CUADRO!L$4&amp;$E720),'Hoja de Trabajo para listado'!$AB$151:$BA$151,0)),0)+IFERROR(INDEX('Hoja de Trabajo para listado'!$BC$155:$CB$1048576,MATCH($A720,'Hoja de Trabajo para listado'!$BC$155:$BC$1048576,0),MATCH((CUADRO!L$4&amp;$E720),'Hoja de Trabajo para listado'!$BC$151:$CB$151,0)),0)+IFERROR(INDEX('Hoja de Trabajo para listado'!$DE$153:$DG$274,MATCH($A720,'Hoja de Trabajo para listado'!$DE$153:$DE$1048576,0),MATCH((CUADRO!L$4&amp;$E720),'Hoja de Trabajo para listado'!$DE$151:$DG$151,0)),0)+IFERROR(INDEX('Hoja de Trabajo para listado'!$CD$155:$DC$1048576,MATCH($A720,'Hoja de Trabajo para listado'!$CD$155:$CD$1048576,0),MATCH((CUADRO!L$4&amp;$E720),'Hoja de Trabajo para listado'!$CD$151:$DC$151,0)),0)</f>
        <v>0</v>
      </c>
      <c r="M720" s="241">
        <f ca="1">+IFERROR(INDEX('Hoja de Trabajo para listado'!$A$155:$Z$1048576,MATCH($A720,'Hoja de Trabajo para listado'!$A$155:$A$1048576,0),MATCH((CUADRO!M$4&amp;$E720),'Hoja de Trabajo para listado'!$A$151:$Z$151,0)),0)+IFERROR(INDEX('Hoja de Trabajo para listado'!$AB$155:$BA$1048576,MATCH($A720,'Hoja de Trabajo para listado'!$AB$155:$AB$1048576,0),MATCH((CUADRO!M$4&amp;$E720),'Hoja de Trabajo para listado'!$AB$151:$BA$151,0)),0)+IFERROR(INDEX('Hoja de Trabajo para listado'!$BC$155:$CB$1048576,MATCH($A720,'Hoja de Trabajo para listado'!$BC$155:$BC$1048576,0),MATCH((CUADRO!M$4&amp;$E720),'Hoja de Trabajo para listado'!$BC$151:$CB$151,0)),0)+IFERROR(INDEX('Hoja de Trabajo para listado'!$DE$153:$DG$274,MATCH($A720,'Hoja de Trabajo para listado'!$DE$153:$DE$1048576,0),MATCH((CUADRO!M$4&amp;$E720),'Hoja de Trabajo para listado'!$DE$151:$DG$151,0)),0)+IFERROR(INDEX('Hoja de Trabajo para listado'!$CD$155:$DC$1048576,MATCH($A720,'Hoja de Trabajo para listado'!$CD$155:$CD$1048576,0),MATCH((CUADRO!M$4&amp;$E720),'Hoja de Trabajo para listado'!$CD$151:$DC$151,0)),0)</f>
        <v>0</v>
      </c>
      <c r="N720" s="241">
        <f ca="1">+IFERROR(INDEX('Hoja de Trabajo para listado'!$A$155:$Z$1048576,MATCH($A720,'Hoja de Trabajo para listado'!$A$155:$A$1048576,0),MATCH((CUADRO!N$4&amp;$E720),'Hoja de Trabajo para listado'!$A$151:$Z$151,0)),0)+IFERROR(INDEX('Hoja de Trabajo para listado'!$AB$155:$BA$1048576,MATCH($A720,'Hoja de Trabajo para listado'!$AB$155:$AB$1048576,0),MATCH((CUADRO!N$4&amp;$E720),'Hoja de Trabajo para listado'!$AB$151:$BA$151,0)),0)+IFERROR(INDEX('Hoja de Trabajo para listado'!$BC$155:$CB$1048576,MATCH($A720,'Hoja de Trabajo para listado'!$BC$155:$BC$1048576,0),MATCH((CUADRO!N$4&amp;$E720),'Hoja de Trabajo para listado'!$BC$151:$CB$151,0)),0)+IFERROR(INDEX('Hoja de Trabajo para listado'!$DE$153:$DG$274,MATCH($A720,'Hoja de Trabajo para listado'!$DE$153:$DE$1048576,0),MATCH((CUADRO!N$4&amp;$E720),'Hoja de Trabajo para listado'!$DE$151:$DG$151,0)),0)+IFERROR(INDEX('Hoja de Trabajo para listado'!$CD$155:$DC$1048576,MATCH($A720,'Hoja de Trabajo para listado'!$CD$155:$CD$1048576,0),MATCH((CUADRO!N$4&amp;$E720),'Hoja de Trabajo para listado'!$CD$151:$DC$151,0)),0)</f>
        <v>0</v>
      </c>
      <c r="O720" s="241">
        <f ca="1">+IFERROR(INDEX('Hoja de Trabajo para listado'!$A$155:$Z$1048576,MATCH($A720,'Hoja de Trabajo para listado'!$A$155:$A$1048576,0),MATCH((CUADRO!O$4&amp;$E720),'Hoja de Trabajo para listado'!$A$151:$Z$151,0)),0)+IFERROR(INDEX('Hoja de Trabajo para listado'!$AB$155:$BA$1048576,MATCH($A720,'Hoja de Trabajo para listado'!$AB$155:$AB$1048576,0),MATCH((CUADRO!O$4&amp;$E720),'Hoja de Trabajo para listado'!$AB$151:$BA$151,0)),0)+IFERROR(INDEX('Hoja de Trabajo para listado'!$BC$155:$CB$1048576,MATCH($A720,'Hoja de Trabajo para listado'!$BC$155:$BC$1048576,0),MATCH((CUADRO!O$4&amp;$E720),'Hoja de Trabajo para listado'!$BC$151:$CB$151,0)),0)+IFERROR(INDEX('Hoja de Trabajo para listado'!$DE$153:$DG$274,MATCH($A720,'Hoja de Trabajo para listado'!$DE$153:$DE$1048576,0),MATCH((CUADRO!O$4&amp;$E720),'Hoja de Trabajo para listado'!$DE$151:$DG$151,0)),0)+IFERROR(INDEX('Hoja de Trabajo para listado'!$CD$155:$DC$1048576,MATCH($A720,'Hoja de Trabajo para listado'!$CD$155:$CD$1048576,0),MATCH((CUADRO!O$4&amp;$E720),'Hoja de Trabajo para listado'!$CD$151:$DC$151,0)),0)</f>
        <v>0</v>
      </c>
      <c r="P720" s="241">
        <f ca="1">+IFERROR(INDEX('Hoja de Trabajo para listado'!$A$155:$Z$1048576,MATCH($A720,'Hoja de Trabajo para listado'!$A$155:$A$1048576,0),MATCH((CUADRO!P$4&amp;$E720),'Hoja de Trabajo para listado'!$A$151:$Z$151,0)),0)+IFERROR(INDEX('Hoja de Trabajo para listado'!$AB$155:$BA$1048576,MATCH($A720,'Hoja de Trabajo para listado'!$AB$155:$AB$1048576,0),MATCH((CUADRO!P$4&amp;$E720),'Hoja de Trabajo para listado'!$AB$151:$BA$151,0)),0)+IFERROR(INDEX('Hoja de Trabajo para listado'!$BC$155:$CB$1048576,MATCH($A720,'Hoja de Trabajo para listado'!$BC$155:$BC$1048576,0),MATCH((CUADRO!P$4&amp;$E720),'Hoja de Trabajo para listado'!$BC$151:$CB$151,0)),0)+IFERROR(INDEX('Hoja de Trabajo para listado'!$DE$153:$DG$274,MATCH($A720,'Hoja de Trabajo para listado'!$DE$153:$DE$1048576,0),MATCH((CUADRO!P$4&amp;$E720),'Hoja de Trabajo para listado'!$DE$151:$DG$151,0)),0)+IFERROR(INDEX('Hoja de Trabajo para listado'!$CD$155:$DC$1048576,MATCH($A720,'Hoja de Trabajo para listado'!$CD$155:$CD$1048576,0),MATCH((CUADRO!P$4&amp;$E720),'Hoja de Trabajo para listado'!$CD$151:$DC$151,0)),0)</f>
        <v>0</v>
      </c>
      <c r="Q720" s="241">
        <f ca="1">+IFERROR(INDEX('Hoja de Trabajo para listado'!$A$155:$Z$1048576,MATCH($A720,'Hoja de Trabajo para listado'!$A$155:$A$1048576,0),MATCH((CUADRO!Q$4&amp;$E720),'Hoja de Trabajo para listado'!$A$151:$Z$151,0)),0)+IFERROR(INDEX('Hoja de Trabajo para listado'!$AB$155:$BA$1048576,MATCH($A720,'Hoja de Trabajo para listado'!$AB$155:$AB$1048576,0),MATCH((CUADRO!Q$4&amp;$E720),'Hoja de Trabajo para listado'!$AB$151:$BA$151,0)),0)+IFERROR(INDEX('Hoja de Trabajo para listado'!$BC$155:$CB$1048576,MATCH($A720,'Hoja de Trabajo para listado'!$BC$155:$BC$1048576,0),MATCH((CUADRO!Q$4&amp;$E720),'Hoja de Trabajo para listado'!$BC$151:$CB$151,0)),0)+IFERROR(INDEX('Hoja de Trabajo para listado'!$DE$153:$DG$274,MATCH($A720,'Hoja de Trabajo para listado'!$DE$153:$DE$1048576,0),MATCH((CUADRO!Q$4&amp;$E720),'Hoja de Trabajo para listado'!$DE$151:$DG$151,0)),0)+IFERROR(INDEX('Hoja de Trabajo para listado'!$CD$155:$DC$1048576,MATCH($A720,'Hoja de Trabajo para listado'!$CD$155:$CD$1048576,0),MATCH((CUADRO!Q$4&amp;$E720),'Hoja de Trabajo para listado'!$CD$151:$DC$151,0)),0)</f>
        <v>0</v>
      </c>
      <c r="R720" s="241">
        <f t="shared" ca="1" si="29"/>
        <v>0</v>
      </c>
      <c r="S720" s="247">
        <f ca="1">+R719+R720</f>
        <v>0</v>
      </c>
      <c r="T720" s="241">
        <f ca="1">+S720</f>
        <v>0</v>
      </c>
      <c r="U720" s="240">
        <f t="shared" si="30"/>
        <v>2</v>
      </c>
      <c r="V720" s="327" t="str">
        <f>+VLOOKUP(A720,bd_lista!$A$3:$E$592,5,FALSE)</f>
        <v>Gobiernos Autonomos Municipales</v>
      </c>
      <c r="W720" s="398"/>
      <c r="X720" s="240">
        <f>+VLOOKUP(A720,[4]Sheet1!$A$13:$D$744,4,FALSE)</f>
        <v>0</v>
      </c>
      <c r="Y720" s="240" t="e">
        <f>+VLOOKUP(X720,bd_lista!$A$3:$C$592,3,FALSE)</f>
        <v>#N/A</v>
      </c>
      <c r="Z720" s="288"/>
      <c r="AA720" s="289"/>
    </row>
    <row r="721" spans="1:27" customFormat="1" ht="15" hidden="1" customHeight="1">
      <c r="A721" s="32">
        <v>1325</v>
      </c>
      <c r="B721" s="393">
        <f>+A721</f>
        <v>1325</v>
      </c>
      <c r="C721" s="245" t="str">
        <f>+VLOOKUP(A721,bd_lista!$A$3:$C$592,3,FALSE)</f>
        <v>Gobierno Autónomo Municipal de Toco</v>
      </c>
      <c r="D721" s="395" t="str">
        <f>+C721</f>
        <v>Gobierno Autónomo Municipal de Toco</v>
      </c>
      <c r="E721" s="240" t="s">
        <v>1303</v>
      </c>
      <c r="F721" s="241">
        <f ca="1">+IFERROR(INDEX('Hoja de Trabajo para listado'!$A$155:$Z$1048576,MATCH($A721,'Hoja de Trabajo para listado'!$A$155:$A$1048576,0),MATCH((CUADRO!F$4&amp;$E721),'Hoja de Trabajo para listado'!$A$151:$Z$151,0)),0)+IFERROR(INDEX('Hoja de Trabajo para listado'!$AB$155:$BA$1048576,MATCH($A721,'Hoja de Trabajo para listado'!$AB$155:$AB$1048576,0),MATCH((CUADRO!F$4&amp;$E721),'Hoja de Trabajo para listado'!$AB$151:$BA$151,0)),0)+IFERROR(INDEX('Hoja de Trabajo para listado'!$BC$155:$CB$1048576,MATCH($A721,'Hoja de Trabajo para listado'!$BC$155:$BC$1048576,0),MATCH((CUADRO!F$4&amp;$E721),'Hoja de Trabajo para listado'!$BC$151:$CB$151,0)),0)+IFERROR(INDEX('Hoja de Trabajo para listado'!$DE$153:$DG$274,MATCH($A721,'Hoja de Trabajo para listado'!$DE$153:$DE$1048576,0),MATCH((CUADRO!F$4&amp;$E721),'Hoja de Trabajo para listado'!$DE$151:$DG$151,0)),0)+IFERROR(INDEX('Hoja de Trabajo para listado'!$CD$155:$DC$1048576,MATCH($A721,'Hoja de Trabajo para listado'!$CD$155:$CD$1048576,0),MATCH((CUADRO!F$4&amp;$E721),'Hoja de Trabajo para listado'!$CD$151:$DC$151,0)),0)</f>
        <v>0</v>
      </c>
      <c r="G721" s="241">
        <f ca="1">+IFERROR(INDEX('Hoja de Trabajo para listado'!$A$155:$Z$1048576,MATCH($A721,'Hoja de Trabajo para listado'!$A$155:$A$1048576,0),MATCH((CUADRO!G$4&amp;$E721),'Hoja de Trabajo para listado'!$A$151:$Z$151,0)),0)+IFERROR(INDEX('Hoja de Trabajo para listado'!$AB$155:$BA$1048576,MATCH($A721,'Hoja de Trabajo para listado'!$AB$155:$AB$1048576,0),MATCH((CUADRO!G$4&amp;$E721),'Hoja de Trabajo para listado'!$AB$151:$BA$151,0)),0)+IFERROR(INDEX('Hoja de Trabajo para listado'!$BC$155:$CB$1048576,MATCH($A721,'Hoja de Trabajo para listado'!$BC$155:$BC$1048576,0),MATCH((CUADRO!G$4&amp;$E721),'Hoja de Trabajo para listado'!$BC$151:$CB$151,0)),0)+IFERROR(INDEX('Hoja de Trabajo para listado'!$DE$153:$DG$274,MATCH($A721,'Hoja de Trabajo para listado'!$DE$153:$DE$1048576,0),MATCH((CUADRO!G$4&amp;$E721),'Hoja de Trabajo para listado'!$DE$151:$DG$151,0)),0)+IFERROR(INDEX('Hoja de Trabajo para listado'!$CD$155:$DC$1048576,MATCH($A721,'Hoja de Trabajo para listado'!$CD$155:$CD$1048576,0),MATCH((CUADRO!G$4&amp;$E721),'Hoja de Trabajo para listado'!$CD$151:$DC$151,0)),0)</f>
        <v>0</v>
      </c>
      <c r="H721" s="241">
        <f ca="1">+IFERROR(INDEX('Hoja de Trabajo para listado'!$A$155:$Z$1048576,MATCH($A721,'Hoja de Trabajo para listado'!$A$155:$A$1048576,0),MATCH((CUADRO!H$4&amp;$E721),'Hoja de Trabajo para listado'!$A$151:$Z$151,0)),0)+IFERROR(INDEX('Hoja de Trabajo para listado'!$AB$155:$BA$1048576,MATCH($A721,'Hoja de Trabajo para listado'!$AB$155:$AB$1048576,0),MATCH((CUADRO!H$4&amp;$E721),'Hoja de Trabajo para listado'!$AB$151:$BA$151,0)),0)+IFERROR(INDEX('Hoja de Trabajo para listado'!$BC$155:$CB$1048576,MATCH($A721,'Hoja de Trabajo para listado'!$BC$155:$BC$1048576,0),MATCH((CUADRO!H$4&amp;$E721),'Hoja de Trabajo para listado'!$BC$151:$CB$151,0)),0)+IFERROR(INDEX('Hoja de Trabajo para listado'!$DE$153:$DG$274,MATCH($A721,'Hoja de Trabajo para listado'!$DE$153:$DE$1048576,0),MATCH((CUADRO!H$4&amp;$E721),'Hoja de Trabajo para listado'!$DE$151:$DG$151,0)),0)+IFERROR(INDEX('Hoja de Trabajo para listado'!$CD$155:$DC$1048576,MATCH($A721,'Hoja de Trabajo para listado'!$CD$155:$CD$1048576,0),MATCH((CUADRO!H$4&amp;$E721),'Hoja de Trabajo para listado'!$CD$151:$DC$151,0)),0)</f>
        <v>0</v>
      </c>
      <c r="I721" s="241">
        <f ca="1">+IFERROR(INDEX('Hoja de Trabajo para listado'!$A$155:$Z$1048576,MATCH($A721,'Hoja de Trabajo para listado'!$A$155:$A$1048576,0),MATCH((CUADRO!I$4&amp;$E721),'Hoja de Trabajo para listado'!$A$151:$Z$151,0)),0)+IFERROR(INDEX('Hoja de Trabajo para listado'!$AB$155:$BA$1048576,MATCH($A721,'Hoja de Trabajo para listado'!$AB$155:$AB$1048576,0),MATCH((CUADRO!I$4&amp;$E721),'Hoja de Trabajo para listado'!$AB$151:$BA$151,0)),0)+IFERROR(INDEX('Hoja de Trabajo para listado'!$BC$155:$CB$1048576,MATCH($A721,'Hoja de Trabajo para listado'!$BC$155:$BC$1048576,0),MATCH((CUADRO!I$4&amp;$E721),'Hoja de Trabajo para listado'!$BC$151:$CB$151,0)),0)+IFERROR(INDEX('Hoja de Trabajo para listado'!$DE$153:$DG$274,MATCH($A721,'Hoja de Trabajo para listado'!$DE$153:$DE$1048576,0),MATCH((CUADRO!I$4&amp;$E721),'Hoja de Trabajo para listado'!$DE$151:$DG$151,0)),0)+IFERROR(INDEX('Hoja de Trabajo para listado'!$CD$155:$DC$1048576,MATCH($A721,'Hoja de Trabajo para listado'!$CD$155:$CD$1048576,0),MATCH((CUADRO!I$4&amp;$E721),'Hoja de Trabajo para listado'!$CD$151:$DC$151,0)),0)</f>
        <v>0</v>
      </c>
      <c r="J721" s="241">
        <f ca="1">+IFERROR(INDEX('Hoja de Trabajo para listado'!$A$155:$Z$1048576,MATCH($A721,'Hoja de Trabajo para listado'!$A$155:$A$1048576,0),MATCH((CUADRO!J$4&amp;$E721),'Hoja de Trabajo para listado'!$A$151:$Z$151,0)),0)+IFERROR(INDEX('Hoja de Trabajo para listado'!$AB$155:$BA$1048576,MATCH($A721,'Hoja de Trabajo para listado'!$AB$155:$AB$1048576,0),MATCH((CUADRO!J$4&amp;$E721),'Hoja de Trabajo para listado'!$AB$151:$BA$151,0)),0)+IFERROR(INDEX('Hoja de Trabajo para listado'!$BC$155:$CB$1048576,MATCH($A721,'Hoja de Trabajo para listado'!$BC$155:$BC$1048576,0),MATCH((CUADRO!J$4&amp;$E721),'Hoja de Trabajo para listado'!$BC$151:$CB$151,0)),0)+IFERROR(INDEX('Hoja de Trabajo para listado'!$DE$153:$DG$274,MATCH($A721,'Hoja de Trabajo para listado'!$DE$153:$DE$1048576,0),MATCH((CUADRO!J$4&amp;$E721),'Hoja de Trabajo para listado'!$DE$151:$DG$151,0)),0)+IFERROR(INDEX('Hoja de Trabajo para listado'!$CD$155:$DC$1048576,MATCH($A721,'Hoja de Trabajo para listado'!$CD$155:$CD$1048576,0),MATCH((CUADRO!J$4&amp;$E721),'Hoja de Trabajo para listado'!$CD$151:$DC$151,0)),0)</f>
        <v>0</v>
      </c>
      <c r="K721" s="241">
        <f ca="1">+IFERROR(INDEX('Hoja de Trabajo para listado'!$A$155:$Z$1048576,MATCH($A721,'Hoja de Trabajo para listado'!$A$155:$A$1048576,0),MATCH((CUADRO!K$4&amp;$E721),'Hoja de Trabajo para listado'!$A$151:$Z$151,0)),0)+IFERROR(INDEX('Hoja de Trabajo para listado'!$AB$155:$BA$1048576,MATCH($A721,'Hoja de Trabajo para listado'!$AB$155:$AB$1048576,0),MATCH((CUADRO!K$4&amp;$E721),'Hoja de Trabajo para listado'!$AB$151:$BA$151,0)),0)+IFERROR(INDEX('Hoja de Trabajo para listado'!$BC$155:$CB$1048576,MATCH($A721,'Hoja de Trabajo para listado'!$BC$155:$BC$1048576,0),MATCH((CUADRO!K$4&amp;$E721),'Hoja de Trabajo para listado'!$BC$151:$CB$151,0)),0)+IFERROR(INDEX('Hoja de Trabajo para listado'!$DE$153:$DG$274,MATCH($A721,'Hoja de Trabajo para listado'!$DE$153:$DE$1048576,0),MATCH((CUADRO!K$4&amp;$E721),'Hoja de Trabajo para listado'!$DE$151:$DG$151,0)),0)+IFERROR(INDEX('Hoja de Trabajo para listado'!$CD$155:$DC$1048576,MATCH($A721,'Hoja de Trabajo para listado'!$CD$155:$CD$1048576,0),MATCH((CUADRO!K$4&amp;$E721),'Hoja de Trabajo para listado'!$CD$151:$DC$151,0)),0)</f>
        <v>0</v>
      </c>
      <c r="L721" s="241">
        <f ca="1">+IFERROR(INDEX('Hoja de Trabajo para listado'!$A$155:$Z$1048576,MATCH($A721,'Hoja de Trabajo para listado'!$A$155:$A$1048576,0),MATCH((CUADRO!L$4&amp;$E721),'Hoja de Trabajo para listado'!$A$151:$Z$151,0)),0)+IFERROR(INDEX('Hoja de Trabajo para listado'!$AB$155:$BA$1048576,MATCH($A721,'Hoja de Trabajo para listado'!$AB$155:$AB$1048576,0),MATCH((CUADRO!L$4&amp;$E721),'Hoja de Trabajo para listado'!$AB$151:$BA$151,0)),0)+IFERROR(INDEX('Hoja de Trabajo para listado'!$BC$155:$CB$1048576,MATCH($A721,'Hoja de Trabajo para listado'!$BC$155:$BC$1048576,0),MATCH((CUADRO!L$4&amp;$E721),'Hoja de Trabajo para listado'!$BC$151:$CB$151,0)),0)+IFERROR(INDEX('Hoja de Trabajo para listado'!$DE$153:$DG$274,MATCH($A721,'Hoja de Trabajo para listado'!$DE$153:$DE$1048576,0),MATCH((CUADRO!L$4&amp;$E721),'Hoja de Trabajo para listado'!$DE$151:$DG$151,0)),0)+IFERROR(INDEX('Hoja de Trabajo para listado'!$CD$155:$DC$1048576,MATCH($A721,'Hoja de Trabajo para listado'!$CD$155:$CD$1048576,0),MATCH((CUADRO!L$4&amp;$E721),'Hoja de Trabajo para listado'!$CD$151:$DC$151,0)),0)</f>
        <v>0</v>
      </c>
      <c r="M721" s="241">
        <f ca="1">+IFERROR(INDEX('Hoja de Trabajo para listado'!$A$155:$Z$1048576,MATCH($A721,'Hoja de Trabajo para listado'!$A$155:$A$1048576,0),MATCH((CUADRO!M$4&amp;$E721),'Hoja de Trabajo para listado'!$A$151:$Z$151,0)),0)+IFERROR(INDEX('Hoja de Trabajo para listado'!$AB$155:$BA$1048576,MATCH($A721,'Hoja de Trabajo para listado'!$AB$155:$AB$1048576,0),MATCH((CUADRO!M$4&amp;$E721),'Hoja de Trabajo para listado'!$AB$151:$BA$151,0)),0)+IFERROR(INDEX('Hoja de Trabajo para listado'!$BC$155:$CB$1048576,MATCH($A721,'Hoja de Trabajo para listado'!$BC$155:$BC$1048576,0),MATCH((CUADRO!M$4&amp;$E721),'Hoja de Trabajo para listado'!$BC$151:$CB$151,0)),0)+IFERROR(INDEX('Hoja de Trabajo para listado'!$DE$153:$DG$274,MATCH($A721,'Hoja de Trabajo para listado'!$DE$153:$DE$1048576,0),MATCH((CUADRO!M$4&amp;$E721),'Hoja de Trabajo para listado'!$DE$151:$DG$151,0)),0)+IFERROR(INDEX('Hoja de Trabajo para listado'!$CD$155:$DC$1048576,MATCH($A721,'Hoja de Trabajo para listado'!$CD$155:$CD$1048576,0),MATCH((CUADRO!M$4&amp;$E721),'Hoja de Trabajo para listado'!$CD$151:$DC$151,0)),0)</f>
        <v>0</v>
      </c>
      <c r="N721" s="241">
        <f ca="1">+IFERROR(INDEX('Hoja de Trabajo para listado'!$A$155:$Z$1048576,MATCH($A721,'Hoja de Trabajo para listado'!$A$155:$A$1048576,0),MATCH((CUADRO!N$4&amp;$E721),'Hoja de Trabajo para listado'!$A$151:$Z$151,0)),0)+IFERROR(INDEX('Hoja de Trabajo para listado'!$AB$155:$BA$1048576,MATCH($A721,'Hoja de Trabajo para listado'!$AB$155:$AB$1048576,0),MATCH((CUADRO!N$4&amp;$E721),'Hoja de Trabajo para listado'!$AB$151:$BA$151,0)),0)+IFERROR(INDEX('Hoja de Trabajo para listado'!$BC$155:$CB$1048576,MATCH($A721,'Hoja de Trabajo para listado'!$BC$155:$BC$1048576,0),MATCH((CUADRO!N$4&amp;$E721),'Hoja de Trabajo para listado'!$BC$151:$CB$151,0)),0)+IFERROR(INDEX('Hoja de Trabajo para listado'!$DE$153:$DG$274,MATCH($A721,'Hoja de Trabajo para listado'!$DE$153:$DE$1048576,0),MATCH((CUADRO!N$4&amp;$E721),'Hoja de Trabajo para listado'!$DE$151:$DG$151,0)),0)+IFERROR(INDEX('Hoja de Trabajo para listado'!$CD$155:$DC$1048576,MATCH($A721,'Hoja de Trabajo para listado'!$CD$155:$CD$1048576,0),MATCH((CUADRO!N$4&amp;$E721),'Hoja de Trabajo para listado'!$CD$151:$DC$151,0)),0)</f>
        <v>0</v>
      </c>
      <c r="O721" s="241">
        <f ca="1">+IFERROR(INDEX('Hoja de Trabajo para listado'!$A$155:$Z$1048576,MATCH($A721,'Hoja de Trabajo para listado'!$A$155:$A$1048576,0),MATCH((CUADRO!O$4&amp;$E721),'Hoja de Trabajo para listado'!$A$151:$Z$151,0)),0)+IFERROR(INDEX('Hoja de Trabajo para listado'!$AB$155:$BA$1048576,MATCH($A721,'Hoja de Trabajo para listado'!$AB$155:$AB$1048576,0),MATCH((CUADRO!O$4&amp;$E721),'Hoja de Trabajo para listado'!$AB$151:$BA$151,0)),0)+IFERROR(INDEX('Hoja de Trabajo para listado'!$BC$155:$CB$1048576,MATCH($A721,'Hoja de Trabajo para listado'!$BC$155:$BC$1048576,0),MATCH((CUADRO!O$4&amp;$E721),'Hoja de Trabajo para listado'!$BC$151:$CB$151,0)),0)+IFERROR(INDEX('Hoja de Trabajo para listado'!$DE$153:$DG$274,MATCH($A721,'Hoja de Trabajo para listado'!$DE$153:$DE$1048576,0),MATCH((CUADRO!O$4&amp;$E721),'Hoja de Trabajo para listado'!$DE$151:$DG$151,0)),0)+IFERROR(INDEX('Hoja de Trabajo para listado'!$CD$155:$DC$1048576,MATCH($A721,'Hoja de Trabajo para listado'!$CD$155:$CD$1048576,0),MATCH((CUADRO!O$4&amp;$E721),'Hoja de Trabajo para listado'!$CD$151:$DC$151,0)),0)</f>
        <v>0</v>
      </c>
      <c r="P721" s="241">
        <f ca="1">+IFERROR(INDEX('Hoja de Trabajo para listado'!$A$155:$Z$1048576,MATCH($A721,'Hoja de Trabajo para listado'!$A$155:$A$1048576,0),MATCH((CUADRO!P$4&amp;$E721),'Hoja de Trabajo para listado'!$A$151:$Z$151,0)),0)+IFERROR(INDEX('Hoja de Trabajo para listado'!$AB$155:$BA$1048576,MATCH($A721,'Hoja de Trabajo para listado'!$AB$155:$AB$1048576,0),MATCH((CUADRO!P$4&amp;$E721),'Hoja de Trabajo para listado'!$AB$151:$BA$151,0)),0)+IFERROR(INDEX('Hoja de Trabajo para listado'!$BC$155:$CB$1048576,MATCH($A721,'Hoja de Trabajo para listado'!$BC$155:$BC$1048576,0),MATCH((CUADRO!P$4&amp;$E721),'Hoja de Trabajo para listado'!$BC$151:$CB$151,0)),0)+IFERROR(INDEX('Hoja de Trabajo para listado'!$DE$153:$DG$274,MATCH($A721,'Hoja de Trabajo para listado'!$DE$153:$DE$1048576,0),MATCH((CUADRO!P$4&amp;$E721),'Hoja de Trabajo para listado'!$DE$151:$DG$151,0)),0)+IFERROR(INDEX('Hoja de Trabajo para listado'!$CD$155:$DC$1048576,MATCH($A721,'Hoja de Trabajo para listado'!$CD$155:$CD$1048576,0),MATCH((CUADRO!P$4&amp;$E721),'Hoja de Trabajo para listado'!$CD$151:$DC$151,0)),0)</f>
        <v>0</v>
      </c>
      <c r="Q721" s="241">
        <f ca="1">+IFERROR(INDEX('Hoja de Trabajo para listado'!$A$155:$Z$1048576,MATCH($A721,'Hoja de Trabajo para listado'!$A$155:$A$1048576,0),MATCH((CUADRO!Q$4&amp;$E721),'Hoja de Trabajo para listado'!$A$151:$Z$151,0)),0)+IFERROR(INDEX('Hoja de Trabajo para listado'!$AB$155:$BA$1048576,MATCH($A721,'Hoja de Trabajo para listado'!$AB$155:$AB$1048576,0),MATCH((CUADRO!Q$4&amp;$E721),'Hoja de Trabajo para listado'!$AB$151:$BA$151,0)),0)+IFERROR(INDEX('Hoja de Trabajo para listado'!$BC$155:$CB$1048576,MATCH($A721,'Hoja de Trabajo para listado'!$BC$155:$BC$1048576,0),MATCH((CUADRO!Q$4&amp;$E721),'Hoja de Trabajo para listado'!$BC$151:$CB$151,0)),0)+IFERROR(INDEX('Hoja de Trabajo para listado'!$DE$153:$DG$274,MATCH($A721,'Hoja de Trabajo para listado'!$DE$153:$DE$1048576,0),MATCH((CUADRO!Q$4&amp;$E721),'Hoja de Trabajo para listado'!$DE$151:$DG$151,0)),0)+IFERROR(INDEX('Hoja de Trabajo para listado'!$CD$155:$DC$1048576,MATCH($A721,'Hoja de Trabajo para listado'!$CD$155:$CD$1048576,0),MATCH((CUADRO!Q$4&amp;$E721),'Hoja de Trabajo para listado'!$CD$151:$DC$151,0)),0)</f>
        <v>0</v>
      </c>
      <c r="R721" s="241">
        <f t="shared" ca="1" si="29"/>
        <v>0</v>
      </c>
      <c r="S721" s="247"/>
      <c r="T721" s="241">
        <f ca="1">+T722</f>
        <v>0</v>
      </c>
      <c r="U721" s="240">
        <f t="shared" si="30"/>
        <v>1</v>
      </c>
      <c r="V721" s="327" t="str">
        <f>+VLOOKUP(A721,bd_lista!$A$3:$E$592,5,FALSE)</f>
        <v>Gobiernos Autonomos Municipales</v>
      </c>
      <c r="W721" s="397" t="str">
        <f>+V721</f>
        <v>Gobiernos Autonomos Municipales</v>
      </c>
      <c r="X721" s="240">
        <f>+VLOOKUP(A721,[4]Sheet1!$A$13:$D$744,4,FALSE)</f>
        <v>0</v>
      </c>
      <c r="Y721" s="240" t="e">
        <f>+VLOOKUP(X721,bd_lista!$A$3:$C$592,3,FALSE)</f>
        <v>#N/A</v>
      </c>
      <c r="Z721" s="290">
        <f>+X721</f>
        <v>0</v>
      </c>
      <c r="AA721" s="291" t="e">
        <f>+Y721</f>
        <v>#N/A</v>
      </c>
    </row>
    <row r="722" spans="1:27" customFormat="1" ht="15" hidden="1" customHeight="1">
      <c r="A722" s="32">
        <v>1325</v>
      </c>
      <c r="B722" s="394"/>
      <c r="C722" s="245" t="str">
        <f>+VLOOKUP(A722,bd_lista!$A$3:$C$592,3,FALSE)</f>
        <v>Gobierno Autónomo Municipal de Toco</v>
      </c>
      <c r="D722" s="396"/>
      <c r="E722" s="242" t="s">
        <v>1304</v>
      </c>
      <c r="F722" s="241">
        <f ca="1">+IFERROR(INDEX('Hoja de Trabajo para listado'!$A$155:$Z$1048576,MATCH($A722,'Hoja de Trabajo para listado'!$A$155:$A$1048576,0),MATCH((CUADRO!F$4&amp;$E722),'Hoja de Trabajo para listado'!$A$151:$Z$151,0)),0)+IFERROR(INDEX('Hoja de Trabajo para listado'!$AB$155:$BA$1048576,MATCH($A722,'Hoja de Trabajo para listado'!$AB$155:$AB$1048576,0),MATCH((CUADRO!F$4&amp;$E722),'Hoja de Trabajo para listado'!$AB$151:$BA$151,0)),0)+IFERROR(INDEX('Hoja de Trabajo para listado'!$BC$155:$CB$1048576,MATCH($A722,'Hoja de Trabajo para listado'!$BC$155:$BC$1048576,0),MATCH((CUADRO!F$4&amp;$E722),'Hoja de Trabajo para listado'!$BC$151:$CB$151,0)),0)+IFERROR(INDEX('Hoja de Trabajo para listado'!$DE$153:$DG$274,MATCH($A722,'Hoja de Trabajo para listado'!$DE$153:$DE$1048576,0),MATCH((CUADRO!F$4&amp;$E722),'Hoja de Trabajo para listado'!$DE$151:$DG$151,0)),0)+IFERROR(INDEX('Hoja de Trabajo para listado'!$CD$155:$DC$1048576,MATCH($A722,'Hoja de Trabajo para listado'!$CD$155:$CD$1048576,0),MATCH((CUADRO!F$4&amp;$E722),'Hoja de Trabajo para listado'!$CD$151:$DC$151,0)),0)</f>
        <v>0</v>
      </c>
      <c r="G722" s="241">
        <f ca="1">+IFERROR(INDEX('Hoja de Trabajo para listado'!$A$155:$Z$1048576,MATCH($A722,'Hoja de Trabajo para listado'!$A$155:$A$1048576,0),MATCH((CUADRO!G$4&amp;$E722),'Hoja de Trabajo para listado'!$A$151:$Z$151,0)),0)+IFERROR(INDEX('Hoja de Trabajo para listado'!$AB$155:$BA$1048576,MATCH($A722,'Hoja de Trabajo para listado'!$AB$155:$AB$1048576,0),MATCH((CUADRO!G$4&amp;$E722),'Hoja de Trabajo para listado'!$AB$151:$BA$151,0)),0)+IFERROR(INDEX('Hoja de Trabajo para listado'!$BC$155:$CB$1048576,MATCH($A722,'Hoja de Trabajo para listado'!$BC$155:$BC$1048576,0),MATCH((CUADRO!G$4&amp;$E722),'Hoja de Trabajo para listado'!$BC$151:$CB$151,0)),0)+IFERROR(INDEX('Hoja de Trabajo para listado'!$DE$153:$DG$274,MATCH($A722,'Hoja de Trabajo para listado'!$DE$153:$DE$1048576,0),MATCH((CUADRO!G$4&amp;$E722),'Hoja de Trabajo para listado'!$DE$151:$DG$151,0)),0)+IFERROR(INDEX('Hoja de Trabajo para listado'!$CD$155:$DC$1048576,MATCH($A722,'Hoja de Trabajo para listado'!$CD$155:$CD$1048576,0),MATCH((CUADRO!G$4&amp;$E722),'Hoja de Trabajo para listado'!$CD$151:$DC$151,0)),0)</f>
        <v>0</v>
      </c>
      <c r="H722" s="241">
        <f ca="1">+IFERROR(INDEX('Hoja de Trabajo para listado'!$A$155:$Z$1048576,MATCH($A722,'Hoja de Trabajo para listado'!$A$155:$A$1048576,0),MATCH((CUADRO!H$4&amp;$E722),'Hoja de Trabajo para listado'!$A$151:$Z$151,0)),0)+IFERROR(INDEX('Hoja de Trabajo para listado'!$AB$155:$BA$1048576,MATCH($A722,'Hoja de Trabajo para listado'!$AB$155:$AB$1048576,0),MATCH((CUADRO!H$4&amp;$E722),'Hoja de Trabajo para listado'!$AB$151:$BA$151,0)),0)+IFERROR(INDEX('Hoja de Trabajo para listado'!$BC$155:$CB$1048576,MATCH($A722,'Hoja de Trabajo para listado'!$BC$155:$BC$1048576,0),MATCH((CUADRO!H$4&amp;$E722),'Hoja de Trabajo para listado'!$BC$151:$CB$151,0)),0)+IFERROR(INDEX('Hoja de Trabajo para listado'!$DE$153:$DG$274,MATCH($A722,'Hoja de Trabajo para listado'!$DE$153:$DE$1048576,0),MATCH((CUADRO!H$4&amp;$E722),'Hoja de Trabajo para listado'!$DE$151:$DG$151,0)),0)+IFERROR(INDEX('Hoja de Trabajo para listado'!$CD$155:$DC$1048576,MATCH($A722,'Hoja de Trabajo para listado'!$CD$155:$CD$1048576,0),MATCH((CUADRO!H$4&amp;$E722),'Hoja de Trabajo para listado'!$CD$151:$DC$151,0)),0)</f>
        <v>0</v>
      </c>
      <c r="I722" s="241">
        <f ca="1">+IFERROR(INDEX('Hoja de Trabajo para listado'!$A$155:$Z$1048576,MATCH($A722,'Hoja de Trabajo para listado'!$A$155:$A$1048576,0),MATCH((CUADRO!I$4&amp;$E722),'Hoja de Trabajo para listado'!$A$151:$Z$151,0)),0)+IFERROR(INDEX('Hoja de Trabajo para listado'!$AB$155:$BA$1048576,MATCH($A722,'Hoja de Trabajo para listado'!$AB$155:$AB$1048576,0),MATCH((CUADRO!I$4&amp;$E722),'Hoja de Trabajo para listado'!$AB$151:$BA$151,0)),0)+IFERROR(INDEX('Hoja de Trabajo para listado'!$BC$155:$CB$1048576,MATCH($A722,'Hoja de Trabajo para listado'!$BC$155:$BC$1048576,0),MATCH((CUADRO!I$4&amp;$E722),'Hoja de Trabajo para listado'!$BC$151:$CB$151,0)),0)+IFERROR(INDEX('Hoja de Trabajo para listado'!$DE$153:$DG$274,MATCH($A722,'Hoja de Trabajo para listado'!$DE$153:$DE$1048576,0),MATCH((CUADRO!I$4&amp;$E722),'Hoja de Trabajo para listado'!$DE$151:$DG$151,0)),0)+IFERROR(INDEX('Hoja de Trabajo para listado'!$CD$155:$DC$1048576,MATCH($A722,'Hoja de Trabajo para listado'!$CD$155:$CD$1048576,0),MATCH((CUADRO!I$4&amp;$E722),'Hoja de Trabajo para listado'!$CD$151:$DC$151,0)),0)</f>
        <v>0</v>
      </c>
      <c r="J722" s="241">
        <f ca="1">+IFERROR(INDEX('Hoja de Trabajo para listado'!$A$155:$Z$1048576,MATCH($A722,'Hoja de Trabajo para listado'!$A$155:$A$1048576,0),MATCH((CUADRO!J$4&amp;$E722),'Hoja de Trabajo para listado'!$A$151:$Z$151,0)),0)+IFERROR(INDEX('Hoja de Trabajo para listado'!$AB$155:$BA$1048576,MATCH($A722,'Hoja de Trabajo para listado'!$AB$155:$AB$1048576,0),MATCH((CUADRO!J$4&amp;$E722),'Hoja de Trabajo para listado'!$AB$151:$BA$151,0)),0)+IFERROR(INDEX('Hoja de Trabajo para listado'!$BC$155:$CB$1048576,MATCH($A722,'Hoja de Trabajo para listado'!$BC$155:$BC$1048576,0),MATCH((CUADRO!J$4&amp;$E722),'Hoja de Trabajo para listado'!$BC$151:$CB$151,0)),0)+IFERROR(INDEX('Hoja de Trabajo para listado'!$DE$153:$DG$274,MATCH($A722,'Hoja de Trabajo para listado'!$DE$153:$DE$1048576,0),MATCH((CUADRO!J$4&amp;$E722),'Hoja de Trabajo para listado'!$DE$151:$DG$151,0)),0)+IFERROR(INDEX('Hoja de Trabajo para listado'!$CD$155:$DC$1048576,MATCH($A722,'Hoja de Trabajo para listado'!$CD$155:$CD$1048576,0),MATCH((CUADRO!J$4&amp;$E722),'Hoja de Trabajo para listado'!$CD$151:$DC$151,0)),0)</f>
        <v>0</v>
      </c>
      <c r="K722" s="241">
        <f ca="1">+IFERROR(INDEX('Hoja de Trabajo para listado'!$A$155:$Z$1048576,MATCH($A722,'Hoja de Trabajo para listado'!$A$155:$A$1048576,0),MATCH((CUADRO!K$4&amp;$E722),'Hoja de Trabajo para listado'!$A$151:$Z$151,0)),0)+IFERROR(INDEX('Hoja de Trabajo para listado'!$AB$155:$BA$1048576,MATCH($A722,'Hoja de Trabajo para listado'!$AB$155:$AB$1048576,0),MATCH((CUADRO!K$4&amp;$E722),'Hoja de Trabajo para listado'!$AB$151:$BA$151,0)),0)+IFERROR(INDEX('Hoja de Trabajo para listado'!$BC$155:$CB$1048576,MATCH($A722,'Hoja de Trabajo para listado'!$BC$155:$BC$1048576,0),MATCH((CUADRO!K$4&amp;$E722),'Hoja de Trabajo para listado'!$BC$151:$CB$151,0)),0)+IFERROR(INDEX('Hoja de Trabajo para listado'!$DE$153:$DG$274,MATCH($A722,'Hoja de Trabajo para listado'!$DE$153:$DE$1048576,0),MATCH((CUADRO!K$4&amp;$E722),'Hoja de Trabajo para listado'!$DE$151:$DG$151,0)),0)+IFERROR(INDEX('Hoja de Trabajo para listado'!$CD$155:$DC$1048576,MATCH($A722,'Hoja de Trabajo para listado'!$CD$155:$CD$1048576,0),MATCH((CUADRO!K$4&amp;$E722),'Hoja de Trabajo para listado'!$CD$151:$DC$151,0)),0)</f>
        <v>0</v>
      </c>
      <c r="L722" s="241">
        <f ca="1">+IFERROR(INDEX('Hoja de Trabajo para listado'!$A$155:$Z$1048576,MATCH($A722,'Hoja de Trabajo para listado'!$A$155:$A$1048576,0),MATCH((CUADRO!L$4&amp;$E722),'Hoja de Trabajo para listado'!$A$151:$Z$151,0)),0)+IFERROR(INDEX('Hoja de Trabajo para listado'!$AB$155:$BA$1048576,MATCH($A722,'Hoja de Trabajo para listado'!$AB$155:$AB$1048576,0),MATCH((CUADRO!L$4&amp;$E722),'Hoja de Trabajo para listado'!$AB$151:$BA$151,0)),0)+IFERROR(INDEX('Hoja de Trabajo para listado'!$BC$155:$CB$1048576,MATCH($A722,'Hoja de Trabajo para listado'!$BC$155:$BC$1048576,0),MATCH((CUADRO!L$4&amp;$E722),'Hoja de Trabajo para listado'!$BC$151:$CB$151,0)),0)+IFERROR(INDEX('Hoja de Trabajo para listado'!$DE$153:$DG$274,MATCH($A722,'Hoja de Trabajo para listado'!$DE$153:$DE$1048576,0),MATCH((CUADRO!L$4&amp;$E722),'Hoja de Trabajo para listado'!$DE$151:$DG$151,0)),0)+IFERROR(INDEX('Hoja de Trabajo para listado'!$CD$155:$DC$1048576,MATCH($A722,'Hoja de Trabajo para listado'!$CD$155:$CD$1048576,0),MATCH((CUADRO!L$4&amp;$E722),'Hoja de Trabajo para listado'!$CD$151:$DC$151,0)),0)</f>
        <v>0</v>
      </c>
      <c r="M722" s="241">
        <f ca="1">+IFERROR(INDEX('Hoja de Trabajo para listado'!$A$155:$Z$1048576,MATCH($A722,'Hoja de Trabajo para listado'!$A$155:$A$1048576,0),MATCH((CUADRO!M$4&amp;$E722),'Hoja de Trabajo para listado'!$A$151:$Z$151,0)),0)+IFERROR(INDEX('Hoja de Trabajo para listado'!$AB$155:$BA$1048576,MATCH($A722,'Hoja de Trabajo para listado'!$AB$155:$AB$1048576,0),MATCH((CUADRO!M$4&amp;$E722),'Hoja de Trabajo para listado'!$AB$151:$BA$151,0)),0)+IFERROR(INDEX('Hoja de Trabajo para listado'!$BC$155:$CB$1048576,MATCH($A722,'Hoja de Trabajo para listado'!$BC$155:$BC$1048576,0),MATCH((CUADRO!M$4&amp;$E722),'Hoja de Trabajo para listado'!$BC$151:$CB$151,0)),0)+IFERROR(INDEX('Hoja de Trabajo para listado'!$DE$153:$DG$274,MATCH($A722,'Hoja de Trabajo para listado'!$DE$153:$DE$1048576,0),MATCH((CUADRO!M$4&amp;$E722),'Hoja de Trabajo para listado'!$DE$151:$DG$151,0)),0)+IFERROR(INDEX('Hoja de Trabajo para listado'!$CD$155:$DC$1048576,MATCH($A722,'Hoja de Trabajo para listado'!$CD$155:$CD$1048576,0),MATCH((CUADRO!M$4&amp;$E722),'Hoja de Trabajo para listado'!$CD$151:$DC$151,0)),0)</f>
        <v>0</v>
      </c>
      <c r="N722" s="241">
        <f ca="1">+IFERROR(INDEX('Hoja de Trabajo para listado'!$A$155:$Z$1048576,MATCH($A722,'Hoja de Trabajo para listado'!$A$155:$A$1048576,0),MATCH((CUADRO!N$4&amp;$E722),'Hoja de Trabajo para listado'!$A$151:$Z$151,0)),0)+IFERROR(INDEX('Hoja de Trabajo para listado'!$AB$155:$BA$1048576,MATCH($A722,'Hoja de Trabajo para listado'!$AB$155:$AB$1048576,0),MATCH((CUADRO!N$4&amp;$E722),'Hoja de Trabajo para listado'!$AB$151:$BA$151,0)),0)+IFERROR(INDEX('Hoja de Trabajo para listado'!$BC$155:$CB$1048576,MATCH($A722,'Hoja de Trabajo para listado'!$BC$155:$BC$1048576,0),MATCH((CUADRO!N$4&amp;$E722),'Hoja de Trabajo para listado'!$BC$151:$CB$151,0)),0)+IFERROR(INDEX('Hoja de Trabajo para listado'!$DE$153:$DG$274,MATCH($A722,'Hoja de Trabajo para listado'!$DE$153:$DE$1048576,0),MATCH((CUADRO!N$4&amp;$E722),'Hoja de Trabajo para listado'!$DE$151:$DG$151,0)),0)+IFERROR(INDEX('Hoja de Trabajo para listado'!$CD$155:$DC$1048576,MATCH($A722,'Hoja de Trabajo para listado'!$CD$155:$CD$1048576,0),MATCH((CUADRO!N$4&amp;$E722),'Hoja de Trabajo para listado'!$CD$151:$DC$151,0)),0)</f>
        <v>0</v>
      </c>
      <c r="O722" s="241">
        <f ca="1">+IFERROR(INDEX('Hoja de Trabajo para listado'!$A$155:$Z$1048576,MATCH($A722,'Hoja de Trabajo para listado'!$A$155:$A$1048576,0),MATCH((CUADRO!O$4&amp;$E722),'Hoja de Trabajo para listado'!$A$151:$Z$151,0)),0)+IFERROR(INDEX('Hoja de Trabajo para listado'!$AB$155:$BA$1048576,MATCH($A722,'Hoja de Trabajo para listado'!$AB$155:$AB$1048576,0),MATCH((CUADRO!O$4&amp;$E722),'Hoja de Trabajo para listado'!$AB$151:$BA$151,0)),0)+IFERROR(INDEX('Hoja de Trabajo para listado'!$BC$155:$CB$1048576,MATCH($A722,'Hoja de Trabajo para listado'!$BC$155:$BC$1048576,0),MATCH((CUADRO!O$4&amp;$E722),'Hoja de Trabajo para listado'!$BC$151:$CB$151,0)),0)+IFERROR(INDEX('Hoja de Trabajo para listado'!$DE$153:$DG$274,MATCH($A722,'Hoja de Trabajo para listado'!$DE$153:$DE$1048576,0),MATCH((CUADRO!O$4&amp;$E722),'Hoja de Trabajo para listado'!$DE$151:$DG$151,0)),0)+IFERROR(INDEX('Hoja de Trabajo para listado'!$CD$155:$DC$1048576,MATCH($A722,'Hoja de Trabajo para listado'!$CD$155:$CD$1048576,0),MATCH((CUADRO!O$4&amp;$E722),'Hoja de Trabajo para listado'!$CD$151:$DC$151,0)),0)</f>
        <v>0</v>
      </c>
      <c r="P722" s="241">
        <f ca="1">+IFERROR(INDEX('Hoja de Trabajo para listado'!$A$155:$Z$1048576,MATCH($A722,'Hoja de Trabajo para listado'!$A$155:$A$1048576,0),MATCH((CUADRO!P$4&amp;$E722),'Hoja de Trabajo para listado'!$A$151:$Z$151,0)),0)+IFERROR(INDEX('Hoja de Trabajo para listado'!$AB$155:$BA$1048576,MATCH($A722,'Hoja de Trabajo para listado'!$AB$155:$AB$1048576,0),MATCH((CUADRO!P$4&amp;$E722),'Hoja de Trabajo para listado'!$AB$151:$BA$151,0)),0)+IFERROR(INDEX('Hoja de Trabajo para listado'!$BC$155:$CB$1048576,MATCH($A722,'Hoja de Trabajo para listado'!$BC$155:$BC$1048576,0),MATCH((CUADRO!P$4&amp;$E722),'Hoja de Trabajo para listado'!$BC$151:$CB$151,0)),0)+IFERROR(INDEX('Hoja de Trabajo para listado'!$DE$153:$DG$274,MATCH($A722,'Hoja de Trabajo para listado'!$DE$153:$DE$1048576,0),MATCH((CUADRO!P$4&amp;$E722),'Hoja de Trabajo para listado'!$DE$151:$DG$151,0)),0)+IFERROR(INDEX('Hoja de Trabajo para listado'!$CD$155:$DC$1048576,MATCH($A722,'Hoja de Trabajo para listado'!$CD$155:$CD$1048576,0),MATCH((CUADRO!P$4&amp;$E722),'Hoja de Trabajo para listado'!$CD$151:$DC$151,0)),0)</f>
        <v>0</v>
      </c>
      <c r="Q722" s="241">
        <f ca="1">+IFERROR(INDEX('Hoja de Trabajo para listado'!$A$155:$Z$1048576,MATCH($A722,'Hoja de Trabajo para listado'!$A$155:$A$1048576,0),MATCH((CUADRO!Q$4&amp;$E722),'Hoja de Trabajo para listado'!$A$151:$Z$151,0)),0)+IFERROR(INDEX('Hoja de Trabajo para listado'!$AB$155:$BA$1048576,MATCH($A722,'Hoja de Trabajo para listado'!$AB$155:$AB$1048576,0),MATCH((CUADRO!Q$4&amp;$E722),'Hoja de Trabajo para listado'!$AB$151:$BA$151,0)),0)+IFERROR(INDEX('Hoja de Trabajo para listado'!$BC$155:$CB$1048576,MATCH($A722,'Hoja de Trabajo para listado'!$BC$155:$BC$1048576,0),MATCH((CUADRO!Q$4&amp;$E722),'Hoja de Trabajo para listado'!$BC$151:$CB$151,0)),0)+IFERROR(INDEX('Hoja de Trabajo para listado'!$DE$153:$DG$274,MATCH($A722,'Hoja de Trabajo para listado'!$DE$153:$DE$1048576,0),MATCH((CUADRO!Q$4&amp;$E722),'Hoja de Trabajo para listado'!$DE$151:$DG$151,0)),0)+IFERROR(INDEX('Hoja de Trabajo para listado'!$CD$155:$DC$1048576,MATCH($A722,'Hoja de Trabajo para listado'!$CD$155:$CD$1048576,0),MATCH((CUADRO!Q$4&amp;$E722),'Hoja de Trabajo para listado'!$CD$151:$DC$151,0)),0)</f>
        <v>0</v>
      </c>
      <c r="R722" s="241">
        <f t="shared" ca="1" si="29"/>
        <v>0</v>
      </c>
      <c r="S722" s="247">
        <f ca="1">+R721+R722</f>
        <v>0</v>
      </c>
      <c r="T722" s="241">
        <f ca="1">+S722</f>
        <v>0</v>
      </c>
      <c r="U722" s="240">
        <f t="shared" si="30"/>
        <v>2</v>
      </c>
      <c r="V722" s="327" t="str">
        <f>+VLOOKUP(A722,bd_lista!$A$3:$E$592,5,FALSE)</f>
        <v>Gobiernos Autonomos Municipales</v>
      </c>
      <c r="W722" s="398"/>
      <c r="X722" s="240">
        <f>+VLOOKUP(A722,[4]Sheet1!$A$13:$D$744,4,FALSE)</f>
        <v>0</v>
      </c>
      <c r="Y722" s="240" t="e">
        <f>+VLOOKUP(X722,bd_lista!$A$3:$C$592,3,FALSE)</f>
        <v>#N/A</v>
      </c>
      <c r="Z722" s="288"/>
      <c r="AA722" s="289"/>
    </row>
    <row r="723" spans="1:27" customFormat="1" ht="15" hidden="1" customHeight="1">
      <c r="A723" s="32">
        <v>1326</v>
      </c>
      <c r="B723" s="393">
        <f>+A723</f>
        <v>1326</v>
      </c>
      <c r="C723" s="245" t="str">
        <f>+VLOOKUP(A723,bd_lista!$A$3:$C$592,3,FALSE)</f>
        <v>Gobierno Autónomo Municipal de Tolata</v>
      </c>
      <c r="D723" s="395" t="str">
        <f>+C723</f>
        <v>Gobierno Autónomo Municipal de Tolata</v>
      </c>
      <c r="E723" s="240" t="s">
        <v>1303</v>
      </c>
      <c r="F723" s="241">
        <f ca="1">+IFERROR(INDEX('Hoja de Trabajo para listado'!$A$155:$Z$1048576,MATCH($A723,'Hoja de Trabajo para listado'!$A$155:$A$1048576,0),MATCH((CUADRO!F$4&amp;$E723),'Hoja de Trabajo para listado'!$A$151:$Z$151,0)),0)+IFERROR(INDEX('Hoja de Trabajo para listado'!$AB$155:$BA$1048576,MATCH($A723,'Hoja de Trabajo para listado'!$AB$155:$AB$1048576,0),MATCH((CUADRO!F$4&amp;$E723),'Hoja de Trabajo para listado'!$AB$151:$BA$151,0)),0)+IFERROR(INDEX('Hoja de Trabajo para listado'!$BC$155:$CB$1048576,MATCH($A723,'Hoja de Trabajo para listado'!$BC$155:$BC$1048576,0),MATCH((CUADRO!F$4&amp;$E723),'Hoja de Trabajo para listado'!$BC$151:$CB$151,0)),0)+IFERROR(INDEX('Hoja de Trabajo para listado'!$DE$153:$DG$274,MATCH($A723,'Hoja de Trabajo para listado'!$DE$153:$DE$1048576,0),MATCH((CUADRO!F$4&amp;$E723),'Hoja de Trabajo para listado'!$DE$151:$DG$151,0)),0)+IFERROR(INDEX('Hoja de Trabajo para listado'!$CD$155:$DC$1048576,MATCH($A723,'Hoja de Trabajo para listado'!$CD$155:$CD$1048576,0),MATCH((CUADRO!F$4&amp;$E723),'Hoja de Trabajo para listado'!$CD$151:$DC$151,0)),0)</f>
        <v>0</v>
      </c>
      <c r="G723" s="241">
        <f ca="1">+IFERROR(INDEX('Hoja de Trabajo para listado'!$A$155:$Z$1048576,MATCH($A723,'Hoja de Trabajo para listado'!$A$155:$A$1048576,0),MATCH((CUADRO!G$4&amp;$E723),'Hoja de Trabajo para listado'!$A$151:$Z$151,0)),0)+IFERROR(INDEX('Hoja de Trabajo para listado'!$AB$155:$BA$1048576,MATCH($A723,'Hoja de Trabajo para listado'!$AB$155:$AB$1048576,0),MATCH((CUADRO!G$4&amp;$E723),'Hoja de Trabajo para listado'!$AB$151:$BA$151,0)),0)+IFERROR(INDEX('Hoja de Trabajo para listado'!$BC$155:$CB$1048576,MATCH($A723,'Hoja de Trabajo para listado'!$BC$155:$BC$1048576,0),MATCH((CUADRO!G$4&amp;$E723),'Hoja de Trabajo para listado'!$BC$151:$CB$151,0)),0)+IFERROR(INDEX('Hoja de Trabajo para listado'!$DE$153:$DG$274,MATCH($A723,'Hoja de Trabajo para listado'!$DE$153:$DE$1048576,0),MATCH((CUADRO!G$4&amp;$E723),'Hoja de Trabajo para listado'!$DE$151:$DG$151,0)),0)+IFERROR(INDEX('Hoja de Trabajo para listado'!$CD$155:$DC$1048576,MATCH($A723,'Hoja de Trabajo para listado'!$CD$155:$CD$1048576,0),MATCH((CUADRO!G$4&amp;$E723),'Hoja de Trabajo para listado'!$CD$151:$DC$151,0)),0)</f>
        <v>0</v>
      </c>
      <c r="H723" s="241">
        <f ca="1">+IFERROR(INDEX('Hoja de Trabajo para listado'!$A$155:$Z$1048576,MATCH($A723,'Hoja de Trabajo para listado'!$A$155:$A$1048576,0),MATCH((CUADRO!H$4&amp;$E723),'Hoja de Trabajo para listado'!$A$151:$Z$151,0)),0)+IFERROR(INDEX('Hoja de Trabajo para listado'!$AB$155:$BA$1048576,MATCH($A723,'Hoja de Trabajo para listado'!$AB$155:$AB$1048576,0),MATCH((CUADRO!H$4&amp;$E723),'Hoja de Trabajo para listado'!$AB$151:$BA$151,0)),0)+IFERROR(INDEX('Hoja de Trabajo para listado'!$BC$155:$CB$1048576,MATCH($A723,'Hoja de Trabajo para listado'!$BC$155:$BC$1048576,0),MATCH((CUADRO!H$4&amp;$E723),'Hoja de Trabajo para listado'!$BC$151:$CB$151,0)),0)+IFERROR(INDEX('Hoja de Trabajo para listado'!$DE$153:$DG$274,MATCH($A723,'Hoja de Trabajo para listado'!$DE$153:$DE$1048576,0),MATCH((CUADRO!H$4&amp;$E723),'Hoja de Trabajo para listado'!$DE$151:$DG$151,0)),0)+IFERROR(INDEX('Hoja de Trabajo para listado'!$CD$155:$DC$1048576,MATCH($A723,'Hoja de Trabajo para listado'!$CD$155:$CD$1048576,0),MATCH((CUADRO!H$4&amp;$E723),'Hoja de Trabajo para listado'!$CD$151:$DC$151,0)),0)</f>
        <v>0</v>
      </c>
      <c r="I723" s="241">
        <f ca="1">+IFERROR(INDEX('Hoja de Trabajo para listado'!$A$155:$Z$1048576,MATCH($A723,'Hoja de Trabajo para listado'!$A$155:$A$1048576,0),MATCH((CUADRO!I$4&amp;$E723),'Hoja de Trabajo para listado'!$A$151:$Z$151,0)),0)+IFERROR(INDEX('Hoja de Trabajo para listado'!$AB$155:$BA$1048576,MATCH($A723,'Hoja de Trabajo para listado'!$AB$155:$AB$1048576,0),MATCH((CUADRO!I$4&amp;$E723),'Hoja de Trabajo para listado'!$AB$151:$BA$151,0)),0)+IFERROR(INDEX('Hoja de Trabajo para listado'!$BC$155:$CB$1048576,MATCH($A723,'Hoja de Trabajo para listado'!$BC$155:$BC$1048576,0),MATCH((CUADRO!I$4&amp;$E723),'Hoja de Trabajo para listado'!$BC$151:$CB$151,0)),0)+IFERROR(INDEX('Hoja de Trabajo para listado'!$DE$153:$DG$274,MATCH($A723,'Hoja de Trabajo para listado'!$DE$153:$DE$1048576,0),MATCH((CUADRO!I$4&amp;$E723),'Hoja de Trabajo para listado'!$DE$151:$DG$151,0)),0)+IFERROR(INDEX('Hoja de Trabajo para listado'!$CD$155:$DC$1048576,MATCH($A723,'Hoja de Trabajo para listado'!$CD$155:$CD$1048576,0),MATCH((CUADRO!I$4&amp;$E723),'Hoja de Trabajo para listado'!$CD$151:$DC$151,0)),0)</f>
        <v>0</v>
      </c>
      <c r="J723" s="241">
        <f ca="1">+IFERROR(INDEX('Hoja de Trabajo para listado'!$A$155:$Z$1048576,MATCH($A723,'Hoja de Trabajo para listado'!$A$155:$A$1048576,0),MATCH((CUADRO!J$4&amp;$E723),'Hoja de Trabajo para listado'!$A$151:$Z$151,0)),0)+IFERROR(INDEX('Hoja de Trabajo para listado'!$AB$155:$BA$1048576,MATCH($A723,'Hoja de Trabajo para listado'!$AB$155:$AB$1048576,0),MATCH((CUADRO!J$4&amp;$E723),'Hoja de Trabajo para listado'!$AB$151:$BA$151,0)),0)+IFERROR(INDEX('Hoja de Trabajo para listado'!$BC$155:$CB$1048576,MATCH($A723,'Hoja de Trabajo para listado'!$BC$155:$BC$1048576,0),MATCH((CUADRO!J$4&amp;$E723),'Hoja de Trabajo para listado'!$BC$151:$CB$151,0)),0)+IFERROR(INDEX('Hoja de Trabajo para listado'!$DE$153:$DG$274,MATCH($A723,'Hoja de Trabajo para listado'!$DE$153:$DE$1048576,0),MATCH((CUADRO!J$4&amp;$E723),'Hoja de Trabajo para listado'!$DE$151:$DG$151,0)),0)+IFERROR(INDEX('Hoja de Trabajo para listado'!$CD$155:$DC$1048576,MATCH($A723,'Hoja de Trabajo para listado'!$CD$155:$CD$1048576,0),MATCH((CUADRO!J$4&amp;$E723),'Hoja de Trabajo para listado'!$CD$151:$DC$151,0)),0)</f>
        <v>0</v>
      </c>
      <c r="K723" s="241">
        <f ca="1">+IFERROR(INDEX('Hoja de Trabajo para listado'!$A$155:$Z$1048576,MATCH($A723,'Hoja de Trabajo para listado'!$A$155:$A$1048576,0),MATCH((CUADRO!K$4&amp;$E723),'Hoja de Trabajo para listado'!$A$151:$Z$151,0)),0)+IFERROR(INDEX('Hoja de Trabajo para listado'!$AB$155:$BA$1048576,MATCH($A723,'Hoja de Trabajo para listado'!$AB$155:$AB$1048576,0),MATCH((CUADRO!K$4&amp;$E723),'Hoja de Trabajo para listado'!$AB$151:$BA$151,0)),0)+IFERROR(INDEX('Hoja de Trabajo para listado'!$BC$155:$CB$1048576,MATCH($A723,'Hoja de Trabajo para listado'!$BC$155:$BC$1048576,0),MATCH((CUADRO!K$4&amp;$E723),'Hoja de Trabajo para listado'!$BC$151:$CB$151,0)),0)+IFERROR(INDEX('Hoja de Trabajo para listado'!$DE$153:$DG$274,MATCH($A723,'Hoja de Trabajo para listado'!$DE$153:$DE$1048576,0),MATCH((CUADRO!K$4&amp;$E723),'Hoja de Trabajo para listado'!$DE$151:$DG$151,0)),0)+IFERROR(INDEX('Hoja de Trabajo para listado'!$CD$155:$DC$1048576,MATCH($A723,'Hoja de Trabajo para listado'!$CD$155:$CD$1048576,0),MATCH((CUADRO!K$4&amp;$E723),'Hoja de Trabajo para listado'!$CD$151:$DC$151,0)),0)</f>
        <v>0</v>
      </c>
      <c r="L723" s="241">
        <f ca="1">+IFERROR(INDEX('Hoja de Trabajo para listado'!$A$155:$Z$1048576,MATCH($A723,'Hoja de Trabajo para listado'!$A$155:$A$1048576,0),MATCH((CUADRO!L$4&amp;$E723),'Hoja de Trabajo para listado'!$A$151:$Z$151,0)),0)+IFERROR(INDEX('Hoja de Trabajo para listado'!$AB$155:$BA$1048576,MATCH($A723,'Hoja de Trabajo para listado'!$AB$155:$AB$1048576,0),MATCH((CUADRO!L$4&amp;$E723),'Hoja de Trabajo para listado'!$AB$151:$BA$151,0)),0)+IFERROR(INDEX('Hoja de Trabajo para listado'!$BC$155:$CB$1048576,MATCH($A723,'Hoja de Trabajo para listado'!$BC$155:$BC$1048576,0),MATCH((CUADRO!L$4&amp;$E723),'Hoja de Trabajo para listado'!$BC$151:$CB$151,0)),0)+IFERROR(INDEX('Hoja de Trabajo para listado'!$DE$153:$DG$274,MATCH($A723,'Hoja de Trabajo para listado'!$DE$153:$DE$1048576,0),MATCH((CUADRO!L$4&amp;$E723),'Hoja de Trabajo para listado'!$DE$151:$DG$151,0)),0)+IFERROR(INDEX('Hoja de Trabajo para listado'!$CD$155:$DC$1048576,MATCH($A723,'Hoja de Trabajo para listado'!$CD$155:$CD$1048576,0),MATCH((CUADRO!L$4&amp;$E723),'Hoja de Trabajo para listado'!$CD$151:$DC$151,0)),0)</f>
        <v>0</v>
      </c>
      <c r="M723" s="241">
        <f ca="1">+IFERROR(INDEX('Hoja de Trabajo para listado'!$A$155:$Z$1048576,MATCH($A723,'Hoja de Trabajo para listado'!$A$155:$A$1048576,0),MATCH((CUADRO!M$4&amp;$E723),'Hoja de Trabajo para listado'!$A$151:$Z$151,0)),0)+IFERROR(INDEX('Hoja de Trabajo para listado'!$AB$155:$BA$1048576,MATCH($A723,'Hoja de Trabajo para listado'!$AB$155:$AB$1048576,0),MATCH((CUADRO!M$4&amp;$E723),'Hoja de Trabajo para listado'!$AB$151:$BA$151,0)),0)+IFERROR(INDEX('Hoja de Trabajo para listado'!$BC$155:$CB$1048576,MATCH($A723,'Hoja de Trabajo para listado'!$BC$155:$BC$1048576,0),MATCH((CUADRO!M$4&amp;$E723),'Hoja de Trabajo para listado'!$BC$151:$CB$151,0)),0)+IFERROR(INDEX('Hoja de Trabajo para listado'!$DE$153:$DG$274,MATCH($A723,'Hoja de Trabajo para listado'!$DE$153:$DE$1048576,0),MATCH((CUADRO!M$4&amp;$E723),'Hoja de Trabajo para listado'!$DE$151:$DG$151,0)),0)+IFERROR(INDEX('Hoja de Trabajo para listado'!$CD$155:$DC$1048576,MATCH($A723,'Hoja de Trabajo para listado'!$CD$155:$CD$1048576,0),MATCH((CUADRO!M$4&amp;$E723),'Hoja de Trabajo para listado'!$CD$151:$DC$151,0)),0)</f>
        <v>0</v>
      </c>
      <c r="N723" s="241">
        <f ca="1">+IFERROR(INDEX('Hoja de Trabajo para listado'!$A$155:$Z$1048576,MATCH($A723,'Hoja de Trabajo para listado'!$A$155:$A$1048576,0),MATCH((CUADRO!N$4&amp;$E723),'Hoja de Trabajo para listado'!$A$151:$Z$151,0)),0)+IFERROR(INDEX('Hoja de Trabajo para listado'!$AB$155:$BA$1048576,MATCH($A723,'Hoja de Trabajo para listado'!$AB$155:$AB$1048576,0),MATCH((CUADRO!N$4&amp;$E723),'Hoja de Trabajo para listado'!$AB$151:$BA$151,0)),0)+IFERROR(INDEX('Hoja de Trabajo para listado'!$BC$155:$CB$1048576,MATCH($A723,'Hoja de Trabajo para listado'!$BC$155:$BC$1048576,0),MATCH((CUADRO!N$4&amp;$E723),'Hoja de Trabajo para listado'!$BC$151:$CB$151,0)),0)+IFERROR(INDEX('Hoja de Trabajo para listado'!$DE$153:$DG$274,MATCH($A723,'Hoja de Trabajo para listado'!$DE$153:$DE$1048576,0),MATCH((CUADRO!N$4&amp;$E723),'Hoja de Trabajo para listado'!$DE$151:$DG$151,0)),0)+IFERROR(INDEX('Hoja de Trabajo para listado'!$CD$155:$DC$1048576,MATCH($A723,'Hoja de Trabajo para listado'!$CD$155:$CD$1048576,0),MATCH((CUADRO!N$4&amp;$E723),'Hoja de Trabajo para listado'!$CD$151:$DC$151,0)),0)</f>
        <v>0</v>
      </c>
      <c r="O723" s="241">
        <f ca="1">+IFERROR(INDEX('Hoja de Trabajo para listado'!$A$155:$Z$1048576,MATCH($A723,'Hoja de Trabajo para listado'!$A$155:$A$1048576,0),MATCH((CUADRO!O$4&amp;$E723),'Hoja de Trabajo para listado'!$A$151:$Z$151,0)),0)+IFERROR(INDEX('Hoja de Trabajo para listado'!$AB$155:$BA$1048576,MATCH($A723,'Hoja de Trabajo para listado'!$AB$155:$AB$1048576,0),MATCH((CUADRO!O$4&amp;$E723),'Hoja de Trabajo para listado'!$AB$151:$BA$151,0)),0)+IFERROR(INDEX('Hoja de Trabajo para listado'!$BC$155:$CB$1048576,MATCH($A723,'Hoja de Trabajo para listado'!$BC$155:$BC$1048576,0),MATCH((CUADRO!O$4&amp;$E723),'Hoja de Trabajo para listado'!$BC$151:$CB$151,0)),0)+IFERROR(INDEX('Hoja de Trabajo para listado'!$DE$153:$DG$274,MATCH($A723,'Hoja de Trabajo para listado'!$DE$153:$DE$1048576,0),MATCH((CUADRO!O$4&amp;$E723),'Hoja de Trabajo para listado'!$DE$151:$DG$151,0)),0)+IFERROR(INDEX('Hoja de Trabajo para listado'!$CD$155:$DC$1048576,MATCH($A723,'Hoja de Trabajo para listado'!$CD$155:$CD$1048576,0),MATCH((CUADRO!O$4&amp;$E723),'Hoja de Trabajo para listado'!$CD$151:$DC$151,0)),0)</f>
        <v>0</v>
      </c>
      <c r="P723" s="241">
        <f ca="1">+IFERROR(INDEX('Hoja de Trabajo para listado'!$A$155:$Z$1048576,MATCH($A723,'Hoja de Trabajo para listado'!$A$155:$A$1048576,0),MATCH((CUADRO!P$4&amp;$E723),'Hoja de Trabajo para listado'!$A$151:$Z$151,0)),0)+IFERROR(INDEX('Hoja de Trabajo para listado'!$AB$155:$BA$1048576,MATCH($A723,'Hoja de Trabajo para listado'!$AB$155:$AB$1048576,0),MATCH((CUADRO!P$4&amp;$E723),'Hoja de Trabajo para listado'!$AB$151:$BA$151,0)),0)+IFERROR(INDEX('Hoja de Trabajo para listado'!$BC$155:$CB$1048576,MATCH($A723,'Hoja de Trabajo para listado'!$BC$155:$BC$1048576,0),MATCH((CUADRO!P$4&amp;$E723),'Hoja de Trabajo para listado'!$BC$151:$CB$151,0)),0)+IFERROR(INDEX('Hoja de Trabajo para listado'!$DE$153:$DG$274,MATCH($A723,'Hoja de Trabajo para listado'!$DE$153:$DE$1048576,0),MATCH((CUADRO!P$4&amp;$E723),'Hoja de Trabajo para listado'!$DE$151:$DG$151,0)),0)+IFERROR(INDEX('Hoja de Trabajo para listado'!$CD$155:$DC$1048576,MATCH($A723,'Hoja de Trabajo para listado'!$CD$155:$CD$1048576,0),MATCH((CUADRO!P$4&amp;$E723),'Hoja de Trabajo para listado'!$CD$151:$DC$151,0)),0)</f>
        <v>0</v>
      </c>
      <c r="Q723" s="241">
        <f ca="1">+IFERROR(INDEX('Hoja de Trabajo para listado'!$A$155:$Z$1048576,MATCH($A723,'Hoja de Trabajo para listado'!$A$155:$A$1048576,0),MATCH((CUADRO!Q$4&amp;$E723),'Hoja de Trabajo para listado'!$A$151:$Z$151,0)),0)+IFERROR(INDEX('Hoja de Trabajo para listado'!$AB$155:$BA$1048576,MATCH($A723,'Hoja de Trabajo para listado'!$AB$155:$AB$1048576,0),MATCH((CUADRO!Q$4&amp;$E723),'Hoja de Trabajo para listado'!$AB$151:$BA$151,0)),0)+IFERROR(INDEX('Hoja de Trabajo para listado'!$BC$155:$CB$1048576,MATCH($A723,'Hoja de Trabajo para listado'!$BC$155:$BC$1048576,0),MATCH((CUADRO!Q$4&amp;$E723),'Hoja de Trabajo para listado'!$BC$151:$CB$151,0)),0)+IFERROR(INDEX('Hoja de Trabajo para listado'!$DE$153:$DG$274,MATCH($A723,'Hoja de Trabajo para listado'!$DE$153:$DE$1048576,0),MATCH((CUADRO!Q$4&amp;$E723),'Hoja de Trabajo para listado'!$DE$151:$DG$151,0)),0)+IFERROR(INDEX('Hoja de Trabajo para listado'!$CD$155:$DC$1048576,MATCH($A723,'Hoja de Trabajo para listado'!$CD$155:$CD$1048576,0),MATCH((CUADRO!Q$4&amp;$E723),'Hoja de Trabajo para listado'!$CD$151:$DC$151,0)),0)</f>
        <v>0</v>
      </c>
      <c r="R723" s="241">
        <f t="shared" ca="1" si="29"/>
        <v>0</v>
      </c>
      <c r="S723" s="247"/>
      <c r="T723" s="241">
        <f ca="1">+T724</f>
        <v>0</v>
      </c>
      <c r="U723" s="240">
        <f t="shared" si="30"/>
        <v>1</v>
      </c>
      <c r="V723" s="327" t="str">
        <f>+VLOOKUP(A723,bd_lista!$A$3:$E$592,5,FALSE)</f>
        <v>Gobiernos Autonomos Municipales</v>
      </c>
      <c r="W723" s="397" t="str">
        <f>+V723</f>
        <v>Gobiernos Autonomos Municipales</v>
      </c>
      <c r="X723" s="240">
        <f>+VLOOKUP(A723,[4]Sheet1!$A$13:$D$744,4,FALSE)</f>
        <v>0</v>
      </c>
      <c r="Y723" s="240" t="e">
        <f>+VLOOKUP(X723,bd_lista!$A$3:$C$592,3,FALSE)</f>
        <v>#N/A</v>
      </c>
      <c r="Z723" s="290">
        <f>+X723</f>
        <v>0</v>
      </c>
      <c r="AA723" s="291" t="e">
        <f>+Y723</f>
        <v>#N/A</v>
      </c>
    </row>
    <row r="724" spans="1:27" customFormat="1" ht="15" hidden="1" customHeight="1">
      <c r="A724" s="32">
        <v>1326</v>
      </c>
      <c r="B724" s="394"/>
      <c r="C724" s="245" t="str">
        <f>+VLOOKUP(A724,bd_lista!$A$3:$C$592,3,FALSE)</f>
        <v>Gobierno Autónomo Municipal de Tolata</v>
      </c>
      <c r="D724" s="396"/>
      <c r="E724" s="242" t="s">
        <v>1304</v>
      </c>
      <c r="F724" s="241">
        <f ca="1">+IFERROR(INDEX('Hoja de Trabajo para listado'!$A$155:$Z$1048576,MATCH($A724,'Hoja de Trabajo para listado'!$A$155:$A$1048576,0),MATCH((CUADRO!F$4&amp;$E724),'Hoja de Trabajo para listado'!$A$151:$Z$151,0)),0)+IFERROR(INDEX('Hoja de Trabajo para listado'!$AB$155:$BA$1048576,MATCH($A724,'Hoja de Trabajo para listado'!$AB$155:$AB$1048576,0),MATCH((CUADRO!F$4&amp;$E724),'Hoja de Trabajo para listado'!$AB$151:$BA$151,0)),0)+IFERROR(INDEX('Hoja de Trabajo para listado'!$BC$155:$CB$1048576,MATCH($A724,'Hoja de Trabajo para listado'!$BC$155:$BC$1048576,0),MATCH((CUADRO!F$4&amp;$E724),'Hoja de Trabajo para listado'!$BC$151:$CB$151,0)),0)+IFERROR(INDEX('Hoja de Trabajo para listado'!$DE$153:$DG$274,MATCH($A724,'Hoja de Trabajo para listado'!$DE$153:$DE$1048576,0),MATCH((CUADRO!F$4&amp;$E724),'Hoja de Trabajo para listado'!$DE$151:$DG$151,0)),0)+IFERROR(INDEX('Hoja de Trabajo para listado'!$CD$155:$DC$1048576,MATCH($A724,'Hoja de Trabajo para listado'!$CD$155:$CD$1048576,0),MATCH((CUADRO!F$4&amp;$E724),'Hoja de Trabajo para listado'!$CD$151:$DC$151,0)),0)</f>
        <v>0</v>
      </c>
      <c r="G724" s="241">
        <f ca="1">+IFERROR(INDEX('Hoja de Trabajo para listado'!$A$155:$Z$1048576,MATCH($A724,'Hoja de Trabajo para listado'!$A$155:$A$1048576,0),MATCH((CUADRO!G$4&amp;$E724),'Hoja de Trabajo para listado'!$A$151:$Z$151,0)),0)+IFERROR(INDEX('Hoja de Trabajo para listado'!$AB$155:$BA$1048576,MATCH($A724,'Hoja de Trabajo para listado'!$AB$155:$AB$1048576,0),MATCH((CUADRO!G$4&amp;$E724),'Hoja de Trabajo para listado'!$AB$151:$BA$151,0)),0)+IFERROR(INDEX('Hoja de Trabajo para listado'!$BC$155:$CB$1048576,MATCH($A724,'Hoja de Trabajo para listado'!$BC$155:$BC$1048576,0),MATCH((CUADRO!G$4&amp;$E724),'Hoja de Trabajo para listado'!$BC$151:$CB$151,0)),0)+IFERROR(INDEX('Hoja de Trabajo para listado'!$DE$153:$DG$274,MATCH($A724,'Hoja de Trabajo para listado'!$DE$153:$DE$1048576,0),MATCH((CUADRO!G$4&amp;$E724),'Hoja de Trabajo para listado'!$DE$151:$DG$151,0)),0)+IFERROR(INDEX('Hoja de Trabajo para listado'!$CD$155:$DC$1048576,MATCH($A724,'Hoja de Trabajo para listado'!$CD$155:$CD$1048576,0),MATCH((CUADRO!G$4&amp;$E724),'Hoja de Trabajo para listado'!$CD$151:$DC$151,0)),0)</f>
        <v>0</v>
      </c>
      <c r="H724" s="241">
        <f ca="1">+IFERROR(INDEX('Hoja de Trabajo para listado'!$A$155:$Z$1048576,MATCH($A724,'Hoja de Trabajo para listado'!$A$155:$A$1048576,0),MATCH((CUADRO!H$4&amp;$E724),'Hoja de Trabajo para listado'!$A$151:$Z$151,0)),0)+IFERROR(INDEX('Hoja de Trabajo para listado'!$AB$155:$BA$1048576,MATCH($A724,'Hoja de Trabajo para listado'!$AB$155:$AB$1048576,0),MATCH((CUADRO!H$4&amp;$E724),'Hoja de Trabajo para listado'!$AB$151:$BA$151,0)),0)+IFERROR(INDEX('Hoja de Trabajo para listado'!$BC$155:$CB$1048576,MATCH($A724,'Hoja de Trabajo para listado'!$BC$155:$BC$1048576,0),MATCH((CUADRO!H$4&amp;$E724),'Hoja de Trabajo para listado'!$BC$151:$CB$151,0)),0)+IFERROR(INDEX('Hoja de Trabajo para listado'!$DE$153:$DG$274,MATCH($A724,'Hoja de Trabajo para listado'!$DE$153:$DE$1048576,0),MATCH((CUADRO!H$4&amp;$E724),'Hoja de Trabajo para listado'!$DE$151:$DG$151,0)),0)+IFERROR(INDEX('Hoja de Trabajo para listado'!$CD$155:$DC$1048576,MATCH($A724,'Hoja de Trabajo para listado'!$CD$155:$CD$1048576,0),MATCH((CUADRO!H$4&amp;$E724),'Hoja de Trabajo para listado'!$CD$151:$DC$151,0)),0)</f>
        <v>0</v>
      </c>
      <c r="I724" s="241">
        <f ca="1">+IFERROR(INDEX('Hoja de Trabajo para listado'!$A$155:$Z$1048576,MATCH($A724,'Hoja de Trabajo para listado'!$A$155:$A$1048576,0),MATCH((CUADRO!I$4&amp;$E724),'Hoja de Trabajo para listado'!$A$151:$Z$151,0)),0)+IFERROR(INDEX('Hoja de Trabajo para listado'!$AB$155:$BA$1048576,MATCH($A724,'Hoja de Trabajo para listado'!$AB$155:$AB$1048576,0),MATCH((CUADRO!I$4&amp;$E724),'Hoja de Trabajo para listado'!$AB$151:$BA$151,0)),0)+IFERROR(INDEX('Hoja de Trabajo para listado'!$BC$155:$CB$1048576,MATCH($A724,'Hoja de Trabajo para listado'!$BC$155:$BC$1048576,0),MATCH((CUADRO!I$4&amp;$E724),'Hoja de Trabajo para listado'!$BC$151:$CB$151,0)),0)+IFERROR(INDEX('Hoja de Trabajo para listado'!$DE$153:$DG$274,MATCH($A724,'Hoja de Trabajo para listado'!$DE$153:$DE$1048576,0),MATCH((CUADRO!I$4&amp;$E724),'Hoja de Trabajo para listado'!$DE$151:$DG$151,0)),0)+IFERROR(INDEX('Hoja de Trabajo para listado'!$CD$155:$DC$1048576,MATCH($A724,'Hoja de Trabajo para listado'!$CD$155:$CD$1048576,0),MATCH((CUADRO!I$4&amp;$E724),'Hoja de Trabajo para listado'!$CD$151:$DC$151,0)),0)</f>
        <v>0</v>
      </c>
      <c r="J724" s="241">
        <f ca="1">+IFERROR(INDEX('Hoja de Trabajo para listado'!$A$155:$Z$1048576,MATCH($A724,'Hoja de Trabajo para listado'!$A$155:$A$1048576,0),MATCH((CUADRO!J$4&amp;$E724),'Hoja de Trabajo para listado'!$A$151:$Z$151,0)),0)+IFERROR(INDEX('Hoja de Trabajo para listado'!$AB$155:$BA$1048576,MATCH($A724,'Hoja de Trabajo para listado'!$AB$155:$AB$1048576,0),MATCH((CUADRO!J$4&amp;$E724),'Hoja de Trabajo para listado'!$AB$151:$BA$151,0)),0)+IFERROR(INDEX('Hoja de Trabajo para listado'!$BC$155:$CB$1048576,MATCH($A724,'Hoja de Trabajo para listado'!$BC$155:$BC$1048576,0),MATCH((CUADRO!J$4&amp;$E724),'Hoja de Trabajo para listado'!$BC$151:$CB$151,0)),0)+IFERROR(INDEX('Hoja de Trabajo para listado'!$DE$153:$DG$274,MATCH($A724,'Hoja de Trabajo para listado'!$DE$153:$DE$1048576,0),MATCH((CUADRO!J$4&amp;$E724),'Hoja de Trabajo para listado'!$DE$151:$DG$151,0)),0)+IFERROR(INDEX('Hoja de Trabajo para listado'!$CD$155:$DC$1048576,MATCH($A724,'Hoja de Trabajo para listado'!$CD$155:$CD$1048576,0),MATCH((CUADRO!J$4&amp;$E724),'Hoja de Trabajo para listado'!$CD$151:$DC$151,0)),0)</f>
        <v>0</v>
      </c>
      <c r="K724" s="241">
        <f ca="1">+IFERROR(INDEX('Hoja de Trabajo para listado'!$A$155:$Z$1048576,MATCH($A724,'Hoja de Trabajo para listado'!$A$155:$A$1048576,0),MATCH((CUADRO!K$4&amp;$E724),'Hoja de Trabajo para listado'!$A$151:$Z$151,0)),0)+IFERROR(INDEX('Hoja de Trabajo para listado'!$AB$155:$BA$1048576,MATCH($A724,'Hoja de Trabajo para listado'!$AB$155:$AB$1048576,0),MATCH((CUADRO!K$4&amp;$E724),'Hoja de Trabajo para listado'!$AB$151:$BA$151,0)),0)+IFERROR(INDEX('Hoja de Trabajo para listado'!$BC$155:$CB$1048576,MATCH($A724,'Hoja de Trabajo para listado'!$BC$155:$BC$1048576,0),MATCH((CUADRO!K$4&amp;$E724),'Hoja de Trabajo para listado'!$BC$151:$CB$151,0)),0)+IFERROR(INDEX('Hoja de Trabajo para listado'!$DE$153:$DG$274,MATCH($A724,'Hoja de Trabajo para listado'!$DE$153:$DE$1048576,0),MATCH((CUADRO!K$4&amp;$E724),'Hoja de Trabajo para listado'!$DE$151:$DG$151,0)),0)+IFERROR(INDEX('Hoja de Trabajo para listado'!$CD$155:$DC$1048576,MATCH($A724,'Hoja de Trabajo para listado'!$CD$155:$CD$1048576,0),MATCH((CUADRO!K$4&amp;$E724),'Hoja de Trabajo para listado'!$CD$151:$DC$151,0)),0)</f>
        <v>0</v>
      </c>
      <c r="L724" s="241">
        <f ca="1">+IFERROR(INDEX('Hoja de Trabajo para listado'!$A$155:$Z$1048576,MATCH($A724,'Hoja de Trabajo para listado'!$A$155:$A$1048576,0),MATCH((CUADRO!L$4&amp;$E724),'Hoja de Trabajo para listado'!$A$151:$Z$151,0)),0)+IFERROR(INDEX('Hoja de Trabajo para listado'!$AB$155:$BA$1048576,MATCH($A724,'Hoja de Trabajo para listado'!$AB$155:$AB$1048576,0),MATCH((CUADRO!L$4&amp;$E724),'Hoja de Trabajo para listado'!$AB$151:$BA$151,0)),0)+IFERROR(INDEX('Hoja de Trabajo para listado'!$BC$155:$CB$1048576,MATCH($A724,'Hoja de Trabajo para listado'!$BC$155:$BC$1048576,0),MATCH((CUADRO!L$4&amp;$E724),'Hoja de Trabajo para listado'!$BC$151:$CB$151,0)),0)+IFERROR(INDEX('Hoja de Trabajo para listado'!$DE$153:$DG$274,MATCH($A724,'Hoja de Trabajo para listado'!$DE$153:$DE$1048576,0),MATCH((CUADRO!L$4&amp;$E724),'Hoja de Trabajo para listado'!$DE$151:$DG$151,0)),0)+IFERROR(INDEX('Hoja de Trabajo para listado'!$CD$155:$DC$1048576,MATCH($A724,'Hoja de Trabajo para listado'!$CD$155:$CD$1048576,0),MATCH((CUADRO!L$4&amp;$E724),'Hoja de Trabajo para listado'!$CD$151:$DC$151,0)),0)</f>
        <v>0</v>
      </c>
      <c r="M724" s="241">
        <f ca="1">+IFERROR(INDEX('Hoja de Trabajo para listado'!$A$155:$Z$1048576,MATCH($A724,'Hoja de Trabajo para listado'!$A$155:$A$1048576,0),MATCH((CUADRO!M$4&amp;$E724),'Hoja de Trabajo para listado'!$A$151:$Z$151,0)),0)+IFERROR(INDEX('Hoja de Trabajo para listado'!$AB$155:$BA$1048576,MATCH($A724,'Hoja de Trabajo para listado'!$AB$155:$AB$1048576,0),MATCH((CUADRO!M$4&amp;$E724),'Hoja de Trabajo para listado'!$AB$151:$BA$151,0)),0)+IFERROR(INDEX('Hoja de Trabajo para listado'!$BC$155:$CB$1048576,MATCH($A724,'Hoja de Trabajo para listado'!$BC$155:$BC$1048576,0),MATCH((CUADRO!M$4&amp;$E724),'Hoja de Trabajo para listado'!$BC$151:$CB$151,0)),0)+IFERROR(INDEX('Hoja de Trabajo para listado'!$DE$153:$DG$274,MATCH($A724,'Hoja de Trabajo para listado'!$DE$153:$DE$1048576,0),MATCH((CUADRO!M$4&amp;$E724),'Hoja de Trabajo para listado'!$DE$151:$DG$151,0)),0)+IFERROR(INDEX('Hoja de Trabajo para listado'!$CD$155:$DC$1048576,MATCH($A724,'Hoja de Trabajo para listado'!$CD$155:$CD$1048576,0),MATCH((CUADRO!M$4&amp;$E724),'Hoja de Trabajo para listado'!$CD$151:$DC$151,0)),0)</f>
        <v>0</v>
      </c>
      <c r="N724" s="241">
        <f ca="1">+IFERROR(INDEX('Hoja de Trabajo para listado'!$A$155:$Z$1048576,MATCH($A724,'Hoja de Trabajo para listado'!$A$155:$A$1048576,0),MATCH((CUADRO!N$4&amp;$E724),'Hoja de Trabajo para listado'!$A$151:$Z$151,0)),0)+IFERROR(INDEX('Hoja de Trabajo para listado'!$AB$155:$BA$1048576,MATCH($A724,'Hoja de Trabajo para listado'!$AB$155:$AB$1048576,0),MATCH((CUADRO!N$4&amp;$E724),'Hoja de Trabajo para listado'!$AB$151:$BA$151,0)),0)+IFERROR(INDEX('Hoja de Trabajo para listado'!$BC$155:$CB$1048576,MATCH($A724,'Hoja de Trabajo para listado'!$BC$155:$BC$1048576,0),MATCH((CUADRO!N$4&amp;$E724),'Hoja de Trabajo para listado'!$BC$151:$CB$151,0)),0)+IFERROR(INDEX('Hoja de Trabajo para listado'!$DE$153:$DG$274,MATCH($A724,'Hoja de Trabajo para listado'!$DE$153:$DE$1048576,0),MATCH((CUADRO!N$4&amp;$E724),'Hoja de Trabajo para listado'!$DE$151:$DG$151,0)),0)+IFERROR(INDEX('Hoja de Trabajo para listado'!$CD$155:$DC$1048576,MATCH($A724,'Hoja de Trabajo para listado'!$CD$155:$CD$1048576,0),MATCH((CUADRO!N$4&amp;$E724),'Hoja de Trabajo para listado'!$CD$151:$DC$151,0)),0)</f>
        <v>0</v>
      </c>
      <c r="O724" s="241">
        <f ca="1">+IFERROR(INDEX('Hoja de Trabajo para listado'!$A$155:$Z$1048576,MATCH($A724,'Hoja de Trabajo para listado'!$A$155:$A$1048576,0),MATCH((CUADRO!O$4&amp;$E724),'Hoja de Trabajo para listado'!$A$151:$Z$151,0)),0)+IFERROR(INDEX('Hoja de Trabajo para listado'!$AB$155:$BA$1048576,MATCH($A724,'Hoja de Trabajo para listado'!$AB$155:$AB$1048576,0),MATCH((CUADRO!O$4&amp;$E724),'Hoja de Trabajo para listado'!$AB$151:$BA$151,0)),0)+IFERROR(INDEX('Hoja de Trabajo para listado'!$BC$155:$CB$1048576,MATCH($A724,'Hoja de Trabajo para listado'!$BC$155:$BC$1048576,0),MATCH((CUADRO!O$4&amp;$E724),'Hoja de Trabajo para listado'!$BC$151:$CB$151,0)),0)+IFERROR(INDEX('Hoja de Trabajo para listado'!$DE$153:$DG$274,MATCH($A724,'Hoja de Trabajo para listado'!$DE$153:$DE$1048576,0),MATCH((CUADRO!O$4&amp;$E724),'Hoja de Trabajo para listado'!$DE$151:$DG$151,0)),0)+IFERROR(INDEX('Hoja de Trabajo para listado'!$CD$155:$DC$1048576,MATCH($A724,'Hoja de Trabajo para listado'!$CD$155:$CD$1048576,0),MATCH((CUADRO!O$4&amp;$E724),'Hoja de Trabajo para listado'!$CD$151:$DC$151,0)),0)</f>
        <v>0</v>
      </c>
      <c r="P724" s="241">
        <f ca="1">+IFERROR(INDEX('Hoja de Trabajo para listado'!$A$155:$Z$1048576,MATCH($A724,'Hoja de Trabajo para listado'!$A$155:$A$1048576,0),MATCH((CUADRO!P$4&amp;$E724),'Hoja de Trabajo para listado'!$A$151:$Z$151,0)),0)+IFERROR(INDEX('Hoja de Trabajo para listado'!$AB$155:$BA$1048576,MATCH($A724,'Hoja de Trabajo para listado'!$AB$155:$AB$1048576,0),MATCH((CUADRO!P$4&amp;$E724),'Hoja de Trabajo para listado'!$AB$151:$BA$151,0)),0)+IFERROR(INDEX('Hoja de Trabajo para listado'!$BC$155:$CB$1048576,MATCH($A724,'Hoja de Trabajo para listado'!$BC$155:$BC$1048576,0),MATCH((CUADRO!P$4&amp;$E724),'Hoja de Trabajo para listado'!$BC$151:$CB$151,0)),0)+IFERROR(INDEX('Hoja de Trabajo para listado'!$DE$153:$DG$274,MATCH($A724,'Hoja de Trabajo para listado'!$DE$153:$DE$1048576,0),MATCH((CUADRO!P$4&amp;$E724),'Hoja de Trabajo para listado'!$DE$151:$DG$151,0)),0)+IFERROR(INDEX('Hoja de Trabajo para listado'!$CD$155:$DC$1048576,MATCH($A724,'Hoja de Trabajo para listado'!$CD$155:$CD$1048576,0),MATCH((CUADRO!P$4&amp;$E724),'Hoja de Trabajo para listado'!$CD$151:$DC$151,0)),0)</f>
        <v>0</v>
      </c>
      <c r="Q724" s="241">
        <f ca="1">+IFERROR(INDEX('Hoja de Trabajo para listado'!$A$155:$Z$1048576,MATCH($A724,'Hoja de Trabajo para listado'!$A$155:$A$1048576,0),MATCH((CUADRO!Q$4&amp;$E724),'Hoja de Trabajo para listado'!$A$151:$Z$151,0)),0)+IFERROR(INDEX('Hoja de Trabajo para listado'!$AB$155:$BA$1048576,MATCH($A724,'Hoja de Trabajo para listado'!$AB$155:$AB$1048576,0),MATCH((CUADRO!Q$4&amp;$E724),'Hoja de Trabajo para listado'!$AB$151:$BA$151,0)),0)+IFERROR(INDEX('Hoja de Trabajo para listado'!$BC$155:$CB$1048576,MATCH($A724,'Hoja de Trabajo para listado'!$BC$155:$BC$1048576,0),MATCH((CUADRO!Q$4&amp;$E724),'Hoja de Trabajo para listado'!$BC$151:$CB$151,0)),0)+IFERROR(INDEX('Hoja de Trabajo para listado'!$DE$153:$DG$274,MATCH($A724,'Hoja de Trabajo para listado'!$DE$153:$DE$1048576,0),MATCH((CUADRO!Q$4&amp;$E724),'Hoja de Trabajo para listado'!$DE$151:$DG$151,0)),0)+IFERROR(INDEX('Hoja de Trabajo para listado'!$CD$155:$DC$1048576,MATCH($A724,'Hoja de Trabajo para listado'!$CD$155:$CD$1048576,0),MATCH((CUADRO!Q$4&amp;$E724),'Hoja de Trabajo para listado'!$CD$151:$DC$151,0)),0)</f>
        <v>0</v>
      </c>
      <c r="R724" s="241">
        <f t="shared" ca="1" si="29"/>
        <v>0</v>
      </c>
      <c r="S724" s="247">
        <f ca="1">+R723+R724</f>
        <v>0</v>
      </c>
      <c r="T724" s="241">
        <f ca="1">+S724</f>
        <v>0</v>
      </c>
      <c r="U724" s="240">
        <f t="shared" si="30"/>
        <v>2</v>
      </c>
      <c r="V724" s="327" t="str">
        <f>+VLOOKUP(A724,bd_lista!$A$3:$E$592,5,FALSE)</f>
        <v>Gobiernos Autonomos Municipales</v>
      </c>
      <c r="W724" s="398"/>
      <c r="X724" s="240">
        <f>+VLOOKUP(A724,[4]Sheet1!$A$13:$D$744,4,FALSE)</f>
        <v>0</v>
      </c>
      <c r="Y724" s="240" t="e">
        <f>+VLOOKUP(X724,bd_lista!$A$3:$C$592,3,FALSE)</f>
        <v>#N/A</v>
      </c>
      <c r="Z724" s="288"/>
      <c r="AA724" s="289"/>
    </row>
    <row r="725" spans="1:27" customFormat="1" ht="15" hidden="1" customHeight="1">
      <c r="A725" s="32">
        <v>1327</v>
      </c>
      <c r="B725" s="393">
        <f>+A725</f>
        <v>1327</v>
      </c>
      <c r="C725" s="245" t="str">
        <f>+VLOOKUP(A725,bd_lista!$A$3:$C$592,3,FALSE)</f>
        <v>Gobierno Autónomo Municipal de Capinota</v>
      </c>
      <c r="D725" s="395" t="str">
        <f>+C725</f>
        <v>Gobierno Autónomo Municipal de Capinota</v>
      </c>
      <c r="E725" s="240" t="s">
        <v>1303</v>
      </c>
      <c r="F725" s="241">
        <f ca="1">+IFERROR(INDEX('Hoja de Trabajo para listado'!$A$155:$Z$1048576,MATCH($A725,'Hoja de Trabajo para listado'!$A$155:$A$1048576,0),MATCH((CUADRO!F$4&amp;$E725),'Hoja de Trabajo para listado'!$A$151:$Z$151,0)),0)+IFERROR(INDEX('Hoja de Trabajo para listado'!$AB$155:$BA$1048576,MATCH($A725,'Hoja de Trabajo para listado'!$AB$155:$AB$1048576,0),MATCH((CUADRO!F$4&amp;$E725),'Hoja de Trabajo para listado'!$AB$151:$BA$151,0)),0)+IFERROR(INDEX('Hoja de Trabajo para listado'!$BC$155:$CB$1048576,MATCH($A725,'Hoja de Trabajo para listado'!$BC$155:$BC$1048576,0),MATCH((CUADRO!F$4&amp;$E725),'Hoja de Trabajo para listado'!$BC$151:$CB$151,0)),0)+IFERROR(INDEX('Hoja de Trabajo para listado'!$DE$153:$DG$274,MATCH($A725,'Hoja de Trabajo para listado'!$DE$153:$DE$1048576,0),MATCH((CUADRO!F$4&amp;$E725),'Hoja de Trabajo para listado'!$DE$151:$DG$151,0)),0)+IFERROR(INDEX('Hoja de Trabajo para listado'!$CD$155:$DC$1048576,MATCH($A725,'Hoja de Trabajo para listado'!$CD$155:$CD$1048576,0),MATCH((CUADRO!F$4&amp;$E725),'Hoja de Trabajo para listado'!$CD$151:$DC$151,0)),0)</f>
        <v>0</v>
      </c>
      <c r="G725" s="241">
        <f ca="1">+IFERROR(INDEX('Hoja de Trabajo para listado'!$A$155:$Z$1048576,MATCH($A725,'Hoja de Trabajo para listado'!$A$155:$A$1048576,0),MATCH((CUADRO!G$4&amp;$E725),'Hoja de Trabajo para listado'!$A$151:$Z$151,0)),0)+IFERROR(INDEX('Hoja de Trabajo para listado'!$AB$155:$BA$1048576,MATCH($A725,'Hoja de Trabajo para listado'!$AB$155:$AB$1048576,0),MATCH((CUADRO!G$4&amp;$E725),'Hoja de Trabajo para listado'!$AB$151:$BA$151,0)),0)+IFERROR(INDEX('Hoja de Trabajo para listado'!$BC$155:$CB$1048576,MATCH($A725,'Hoja de Trabajo para listado'!$BC$155:$BC$1048576,0),MATCH((CUADRO!G$4&amp;$E725),'Hoja de Trabajo para listado'!$BC$151:$CB$151,0)),0)+IFERROR(INDEX('Hoja de Trabajo para listado'!$DE$153:$DG$274,MATCH($A725,'Hoja de Trabajo para listado'!$DE$153:$DE$1048576,0),MATCH((CUADRO!G$4&amp;$E725),'Hoja de Trabajo para listado'!$DE$151:$DG$151,0)),0)+IFERROR(INDEX('Hoja de Trabajo para listado'!$CD$155:$DC$1048576,MATCH($A725,'Hoja de Trabajo para listado'!$CD$155:$CD$1048576,0),MATCH((CUADRO!G$4&amp;$E725),'Hoja de Trabajo para listado'!$CD$151:$DC$151,0)),0)</f>
        <v>0</v>
      </c>
      <c r="H725" s="241">
        <f ca="1">+IFERROR(INDEX('Hoja de Trabajo para listado'!$A$155:$Z$1048576,MATCH($A725,'Hoja de Trabajo para listado'!$A$155:$A$1048576,0),MATCH((CUADRO!H$4&amp;$E725),'Hoja de Trabajo para listado'!$A$151:$Z$151,0)),0)+IFERROR(INDEX('Hoja de Trabajo para listado'!$AB$155:$BA$1048576,MATCH($A725,'Hoja de Trabajo para listado'!$AB$155:$AB$1048576,0),MATCH((CUADRO!H$4&amp;$E725),'Hoja de Trabajo para listado'!$AB$151:$BA$151,0)),0)+IFERROR(INDEX('Hoja de Trabajo para listado'!$BC$155:$CB$1048576,MATCH($A725,'Hoja de Trabajo para listado'!$BC$155:$BC$1048576,0),MATCH((CUADRO!H$4&amp;$E725),'Hoja de Trabajo para listado'!$BC$151:$CB$151,0)),0)+IFERROR(INDEX('Hoja de Trabajo para listado'!$DE$153:$DG$274,MATCH($A725,'Hoja de Trabajo para listado'!$DE$153:$DE$1048576,0),MATCH((CUADRO!H$4&amp;$E725),'Hoja de Trabajo para listado'!$DE$151:$DG$151,0)),0)+IFERROR(INDEX('Hoja de Trabajo para listado'!$CD$155:$DC$1048576,MATCH($A725,'Hoja de Trabajo para listado'!$CD$155:$CD$1048576,0),MATCH((CUADRO!H$4&amp;$E725),'Hoja de Trabajo para listado'!$CD$151:$DC$151,0)),0)</f>
        <v>0</v>
      </c>
      <c r="I725" s="241">
        <f ca="1">+IFERROR(INDEX('Hoja de Trabajo para listado'!$A$155:$Z$1048576,MATCH($A725,'Hoja de Trabajo para listado'!$A$155:$A$1048576,0),MATCH((CUADRO!I$4&amp;$E725),'Hoja de Trabajo para listado'!$A$151:$Z$151,0)),0)+IFERROR(INDEX('Hoja de Trabajo para listado'!$AB$155:$BA$1048576,MATCH($A725,'Hoja de Trabajo para listado'!$AB$155:$AB$1048576,0),MATCH((CUADRO!I$4&amp;$E725),'Hoja de Trabajo para listado'!$AB$151:$BA$151,0)),0)+IFERROR(INDEX('Hoja de Trabajo para listado'!$BC$155:$CB$1048576,MATCH($A725,'Hoja de Trabajo para listado'!$BC$155:$BC$1048576,0),MATCH((CUADRO!I$4&amp;$E725),'Hoja de Trabajo para listado'!$BC$151:$CB$151,0)),0)+IFERROR(INDEX('Hoja de Trabajo para listado'!$DE$153:$DG$274,MATCH($A725,'Hoja de Trabajo para listado'!$DE$153:$DE$1048576,0),MATCH((CUADRO!I$4&amp;$E725),'Hoja de Trabajo para listado'!$DE$151:$DG$151,0)),0)+IFERROR(INDEX('Hoja de Trabajo para listado'!$CD$155:$DC$1048576,MATCH($A725,'Hoja de Trabajo para listado'!$CD$155:$CD$1048576,0),MATCH((CUADRO!I$4&amp;$E725),'Hoja de Trabajo para listado'!$CD$151:$DC$151,0)),0)</f>
        <v>0</v>
      </c>
      <c r="J725" s="241">
        <f ca="1">+IFERROR(INDEX('Hoja de Trabajo para listado'!$A$155:$Z$1048576,MATCH($A725,'Hoja de Trabajo para listado'!$A$155:$A$1048576,0),MATCH((CUADRO!J$4&amp;$E725),'Hoja de Trabajo para listado'!$A$151:$Z$151,0)),0)+IFERROR(INDEX('Hoja de Trabajo para listado'!$AB$155:$BA$1048576,MATCH($A725,'Hoja de Trabajo para listado'!$AB$155:$AB$1048576,0),MATCH((CUADRO!J$4&amp;$E725),'Hoja de Trabajo para listado'!$AB$151:$BA$151,0)),0)+IFERROR(INDEX('Hoja de Trabajo para listado'!$BC$155:$CB$1048576,MATCH($A725,'Hoja de Trabajo para listado'!$BC$155:$BC$1048576,0),MATCH((CUADRO!J$4&amp;$E725),'Hoja de Trabajo para listado'!$BC$151:$CB$151,0)),0)+IFERROR(INDEX('Hoja de Trabajo para listado'!$DE$153:$DG$274,MATCH($A725,'Hoja de Trabajo para listado'!$DE$153:$DE$1048576,0),MATCH((CUADRO!J$4&amp;$E725),'Hoja de Trabajo para listado'!$DE$151:$DG$151,0)),0)+IFERROR(INDEX('Hoja de Trabajo para listado'!$CD$155:$DC$1048576,MATCH($A725,'Hoja de Trabajo para listado'!$CD$155:$CD$1048576,0),MATCH((CUADRO!J$4&amp;$E725),'Hoja de Trabajo para listado'!$CD$151:$DC$151,0)),0)</f>
        <v>0</v>
      </c>
      <c r="K725" s="241">
        <f ca="1">+IFERROR(INDEX('Hoja de Trabajo para listado'!$A$155:$Z$1048576,MATCH($A725,'Hoja de Trabajo para listado'!$A$155:$A$1048576,0),MATCH((CUADRO!K$4&amp;$E725),'Hoja de Trabajo para listado'!$A$151:$Z$151,0)),0)+IFERROR(INDEX('Hoja de Trabajo para listado'!$AB$155:$BA$1048576,MATCH($A725,'Hoja de Trabajo para listado'!$AB$155:$AB$1048576,0),MATCH((CUADRO!K$4&amp;$E725),'Hoja de Trabajo para listado'!$AB$151:$BA$151,0)),0)+IFERROR(INDEX('Hoja de Trabajo para listado'!$BC$155:$CB$1048576,MATCH($A725,'Hoja de Trabajo para listado'!$BC$155:$BC$1048576,0),MATCH((CUADRO!K$4&amp;$E725),'Hoja de Trabajo para listado'!$BC$151:$CB$151,0)),0)+IFERROR(INDEX('Hoja de Trabajo para listado'!$DE$153:$DG$274,MATCH($A725,'Hoja de Trabajo para listado'!$DE$153:$DE$1048576,0),MATCH((CUADRO!K$4&amp;$E725),'Hoja de Trabajo para listado'!$DE$151:$DG$151,0)),0)+IFERROR(INDEX('Hoja de Trabajo para listado'!$CD$155:$DC$1048576,MATCH($A725,'Hoja de Trabajo para listado'!$CD$155:$CD$1048576,0),MATCH((CUADRO!K$4&amp;$E725),'Hoja de Trabajo para listado'!$CD$151:$DC$151,0)),0)</f>
        <v>0</v>
      </c>
      <c r="L725" s="241">
        <f ca="1">+IFERROR(INDEX('Hoja de Trabajo para listado'!$A$155:$Z$1048576,MATCH($A725,'Hoja de Trabajo para listado'!$A$155:$A$1048576,0),MATCH((CUADRO!L$4&amp;$E725),'Hoja de Trabajo para listado'!$A$151:$Z$151,0)),0)+IFERROR(INDEX('Hoja de Trabajo para listado'!$AB$155:$BA$1048576,MATCH($A725,'Hoja de Trabajo para listado'!$AB$155:$AB$1048576,0),MATCH((CUADRO!L$4&amp;$E725),'Hoja de Trabajo para listado'!$AB$151:$BA$151,0)),0)+IFERROR(INDEX('Hoja de Trabajo para listado'!$BC$155:$CB$1048576,MATCH($A725,'Hoja de Trabajo para listado'!$BC$155:$BC$1048576,0),MATCH((CUADRO!L$4&amp;$E725),'Hoja de Trabajo para listado'!$BC$151:$CB$151,0)),0)+IFERROR(INDEX('Hoja de Trabajo para listado'!$DE$153:$DG$274,MATCH($A725,'Hoja de Trabajo para listado'!$DE$153:$DE$1048576,0),MATCH((CUADRO!L$4&amp;$E725),'Hoja de Trabajo para listado'!$DE$151:$DG$151,0)),0)+IFERROR(INDEX('Hoja de Trabajo para listado'!$CD$155:$DC$1048576,MATCH($A725,'Hoja de Trabajo para listado'!$CD$155:$CD$1048576,0),MATCH((CUADRO!L$4&amp;$E725),'Hoja de Trabajo para listado'!$CD$151:$DC$151,0)),0)</f>
        <v>0</v>
      </c>
      <c r="M725" s="241">
        <f ca="1">+IFERROR(INDEX('Hoja de Trabajo para listado'!$A$155:$Z$1048576,MATCH($A725,'Hoja de Trabajo para listado'!$A$155:$A$1048576,0),MATCH((CUADRO!M$4&amp;$E725),'Hoja de Trabajo para listado'!$A$151:$Z$151,0)),0)+IFERROR(INDEX('Hoja de Trabajo para listado'!$AB$155:$BA$1048576,MATCH($A725,'Hoja de Trabajo para listado'!$AB$155:$AB$1048576,0),MATCH((CUADRO!M$4&amp;$E725),'Hoja de Trabajo para listado'!$AB$151:$BA$151,0)),0)+IFERROR(INDEX('Hoja de Trabajo para listado'!$BC$155:$CB$1048576,MATCH($A725,'Hoja de Trabajo para listado'!$BC$155:$BC$1048576,0),MATCH((CUADRO!M$4&amp;$E725),'Hoja de Trabajo para listado'!$BC$151:$CB$151,0)),0)+IFERROR(INDEX('Hoja de Trabajo para listado'!$DE$153:$DG$274,MATCH($A725,'Hoja de Trabajo para listado'!$DE$153:$DE$1048576,0),MATCH((CUADRO!M$4&amp;$E725),'Hoja de Trabajo para listado'!$DE$151:$DG$151,0)),0)+IFERROR(INDEX('Hoja de Trabajo para listado'!$CD$155:$DC$1048576,MATCH($A725,'Hoja de Trabajo para listado'!$CD$155:$CD$1048576,0),MATCH((CUADRO!M$4&amp;$E725),'Hoja de Trabajo para listado'!$CD$151:$DC$151,0)),0)</f>
        <v>0</v>
      </c>
      <c r="N725" s="241">
        <f ca="1">+IFERROR(INDEX('Hoja de Trabajo para listado'!$A$155:$Z$1048576,MATCH($A725,'Hoja de Trabajo para listado'!$A$155:$A$1048576,0),MATCH((CUADRO!N$4&amp;$E725),'Hoja de Trabajo para listado'!$A$151:$Z$151,0)),0)+IFERROR(INDEX('Hoja de Trabajo para listado'!$AB$155:$BA$1048576,MATCH($A725,'Hoja de Trabajo para listado'!$AB$155:$AB$1048576,0),MATCH((CUADRO!N$4&amp;$E725),'Hoja de Trabajo para listado'!$AB$151:$BA$151,0)),0)+IFERROR(INDEX('Hoja de Trabajo para listado'!$BC$155:$CB$1048576,MATCH($A725,'Hoja de Trabajo para listado'!$BC$155:$BC$1048576,0),MATCH((CUADRO!N$4&amp;$E725),'Hoja de Trabajo para listado'!$BC$151:$CB$151,0)),0)+IFERROR(INDEX('Hoja de Trabajo para listado'!$DE$153:$DG$274,MATCH($A725,'Hoja de Trabajo para listado'!$DE$153:$DE$1048576,0),MATCH((CUADRO!N$4&amp;$E725),'Hoja de Trabajo para listado'!$DE$151:$DG$151,0)),0)+IFERROR(INDEX('Hoja de Trabajo para listado'!$CD$155:$DC$1048576,MATCH($A725,'Hoja de Trabajo para listado'!$CD$155:$CD$1048576,0),MATCH((CUADRO!N$4&amp;$E725),'Hoja de Trabajo para listado'!$CD$151:$DC$151,0)),0)</f>
        <v>0</v>
      </c>
      <c r="O725" s="241">
        <f ca="1">+IFERROR(INDEX('Hoja de Trabajo para listado'!$A$155:$Z$1048576,MATCH($A725,'Hoja de Trabajo para listado'!$A$155:$A$1048576,0),MATCH((CUADRO!O$4&amp;$E725),'Hoja de Trabajo para listado'!$A$151:$Z$151,0)),0)+IFERROR(INDEX('Hoja de Trabajo para listado'!$AB$155:$BA$1048576,MATCH($A725,'Hoja de Trabajo para listado'!$AB$155:$AB$1048576,0),MATCH((CUADRO!O$4&amp;$E725),'Hoja de Trabajo para listado'!$AB$151:$BA$151,0)),0)+IFERROR(INDEX('Hoja de Trabajo para listado'!$BC$155:$CB$1048576,MATCH($A725,'Hoja de Trabajo para listado'!$BC$155:$BC$1048576,0),MATCH((CUADRO!O$4&amp;$E725),'Hoja de Trabajo para listado'!$BC$151:$CB$151,0)),0)+IFERROR(INDEX('Hoja de Trabajo para listado'!$DE$153:$DG$274,MATCH($A725,'Hoja de Trabajo para listado'!$DE$153:$DE$1048576,0),MATCH((CUADRO!O$4&amp;$E725),'Hoja de Trabajo para listado'!$DE$151:$DG$151,0)),0)+IFERROR(INDEX('Hoja de Trabajo para listado'!$CD$155:$DC$1048576,MATCH($A725,'Hoja de Trabajo para listado'!$CD$155:$CD$1048576,0),MATCH((CUADRO!O$4&amp;$E725),'Hoja de Trabajo para listado'!$CD$151:$DC$151,0)),0)</f>
        <v>0</v>
      </c>
      <c r="P725" s="241">
        <f ca="1">+IFERROR(INDEX('Hoja de Trabajo para listado'!$A$155:$Z$1048576,MATCH($A725,'Hoja de Trabajo para listado'!$A$155:$A$1048576,0),MATCH((CUADRO!P$4&amp;$E725),'Hoja de Trabajo para listado'!$A$151:$Z$151,0)),0)+IFERROR(INDEX('Hoja de Trabajo para listado'!$AB$155:$BA$1048576,MATCH($A725,'Hoja de Trabajo para listado'!$AB$155:$AB$1048576,0),MATCH((CUADRO!P$4&amp;$E725),'Hoja de Trabajo para listado'!$AB$151:$BA$151,0)),0)+IFERROR(INDEX('Hoja de Trabajo para listado'!$BC$155:$CB$1048576,MATCH($A725,'Hoja de Trabajo para listado'!$BC$155:$BC$1048576,0),MATCH((CUADRO!P$4&amp;$E725),'Hoja de Trabajo para listado'!$BC$151:$CB$151,0)),0)+IFERROR(INDEX('Hoja de Trabajo para listado'!$DE$153:$DG$274,MATCH($A725,'Hoja de Trabajo para listado'!$DE$153:$DE$1048576,0),MATCH((CUADRO!P$4&amp;$E725),'Hoja de Trabajo para listado'!$DE$151:$DG$151,0)),0)+IFERROR(INDEX('Hoja de Trabajo para listado'!$CD$155:$DC$1048576,MATCH($A725,'Hoja de Trabajo para listado'!$CD$155:$CD$1048576,0),MATCH((CUADRO!P$4&amp;$E725),'Hoja de Trabajo para listado'!$CD$151:$DC$151,0)),0)</f>
        <v>0</v>
      </c>
      <c r="Q725" s="241">
        <f ca="1">+IFERROR(INDEX('Hoja de Trabajo para listado'!$A$155:$Z$1048576,MATCH($A725,'Hoja de Trabajo para listado'!$A$155:$A$1048576,0),MATCH((CUADRO!Q$4&amp;$E725),'Hoja de Trabajo para listado'!$A$151:$Z$151,0)),0)+IFERROR(INDEX('Hoja de Trabajo para listado'!$AB$155:$BA$1048576,MATCH($A725,'Hoja de Trabajo para listado'!$AB$155:$AB$1048576,0),MATCH((CUADRO!Q$4&amp;$E725),'Hoja de Trabajo para listado'!$AB$151:$BA$151,0)),0)+IFERROR(INDEX('Hoja de Trabajo para listado'!$BC$155:$CB$1048576,MATCH($A725,'Hoja de Trabajo para listado'!$BC$155:$BC$1048576,0),MATCH((CUADRO!Q$4&amp;$E725),'Hoja de Trabajo para listado'!$BC$151:$CB$151,0)),0)+IFERROR(INDEX('Hoja de Trabajo para listado'!$DE$153:$DG$274,MATCH($A725,'Hoja de Trabajo para listado'!$DE$153:$DE$1048576,0),MATCH((CUADRO!Q$4&amp;$E725),'Hoja de Trabajo para listado'!$DE$151:$DG$151,0)),0)+IFERROR(INDEX('Hoja de Trabajo para listado'!$CD$155:$DC$1048576,MATCH($A725,'Hoja de Trabajo para listado'!$CD$155:$CD$1048576,0),MATCH((CUADRO!Q$4&amp;$E725),'Hoja de Trabajo para listado'!$CD$151:$DC$151,0)),0)</f>
        <v>0</v>
      </c>
      <c r="R725" s="241">
        <f t="shared" ca="1" si="29"/>
        <v>0</v>
      </c>
      <c r="S725" s="247"/>
      <c r="T725" s="241">
        <f ca="1">+T726</f>
        <v>0</v>
      </c>
      <c r="U725" s="240">
        <f t="shared" si="30"/>
        <v>1</v>
      </c>
      <c r="V725" s="327" t="str">
        <f>+VLOOKUP(A725,bd_lista!$A$3:$E$592,5,FALSE)</f>
        <v>Gobiernos Autonomos Municipales</v>
      </c>
      <c r="W725" s="397" t="str">
        <f>+V725</f>
        <v>Gobiernos Autonomos Municipales</v>
      </c>
      <c r="X725" s="240">
        <f>+VLOOKUP(A725,[4]Sheet1!$A$13:$D$744,4,FALSE)</f>
        <v>0</v>
      </c>
      <c r="Y725" s="240" t="e">
        <f>+VLOOKUP(X725,bd_lista!$A$3:$C$592,3,FALSE)</f>
        <v>#N/A</v>
      </c>
      <c r="Z725" s="290">
        <f>+X725</f>
        <v>0</v>
      </c>
      <c r="AA725" s="291" t="e">
        <f>+Y725</f>
        <v>#N/A</v>
      </c>
    </row>
    <row r="726" spans="1:27" customFormat="1" ht="15" hidden="1" customHeight="1">
      <c r="A726" s="32">
        <v>1327</v>
      </c>
      <c r="B726" s="394"/>
      <c r="C726" s="245" t="str">
        <f>+VLOOKUP(A726,bd_lista!$A$3:$C$592,3,FALSE)</f>
        <v>Gobierno Autónomo Municipal de Capinota</v>
      </c>
      <c r="D726" s="396"/>
      <c r="E726" s="242" t="s">
        <v>1304</v>
      </c>
      <c r="F726" s="241">
        <f ca="1">+IFERROR(INDEX('Hoja de Trabajo para listado'!$A$155:$Z$1048576,MATCH($A726,'Hoja de Trabajo para listado'!$A$155:$A$1048576,0),MATCH((CUADRO!F$4&amp;$E726),'Hoja de Trabajo para listado'!$A$151:$Z$151,0)),0)+IFERROR(INDEX('Hoja de Trabajo para listado'!$AB$155:$BA$1048576,MATCH($A726,'Hoja de Trabajo para listado'!$AB$155:$AB$1048576,0),MATCH((CUADRO!F$4&amp;$E726),'Hoja de Trabajo para listado'!$AB$151:$BA$151,0)),0)+IFERROR(INDEX('Hoja de Trabajo para listado'!$BC$155:$CB$1048576,MATCH($A726,'Hoja de Trabajo para listado'!$BC$155:$BC$1048576,0),MATCH((CUADRO!F$4&amp;$E726),'Hoja de Trabajo para listado'!$BC$151:$CB$151,0)),0)+IFERROR(INDEX('Hoja de Trabajo para listado'!$DE$153:$DG$274,MATCH($A726,'Hoja de Trabajo para listado'!$DE$153:$DE$1048576,0),MATCH((CUADRO!F$4&amp;$E726),'Hoja de Trabajo para listado'!$DE$151:$DG$151,0)),0)+IFERROR(INDEX('Hoja de Trabajo para listado'!$CD$155:$DC$1048576,MATCH($A726,'Hoja de Trabajo para listado'!$CD$155:$CD$1048576,0),MATCH((CUADRO!F$4&amp;$E726),'Hoja de Trabajo para listado'!$CD$151:$DC$151,0)),0)</f>
        <v>0</v>
      </c>
      <c r="G726" s="241">
        <f ca="1">+IFERROR(INDEX('Hoja de Trabajo para listado'!$A$155:$Z$1048576,MATCH($A726,'Hoja de Trabajo para listado'!$A$155:$A$1048576,0),MATCH((CUADRO!G$4&amp;$E726),'Hoja de Trabajo para listado'!$A$151:$Z$151,0)),0)+IFERROR(INDEX('Hoja de Trabajo para listado'!$AB$155:$BA$1048576,MATCH($A726,'Hoja de Trabajo para listado'!$AB$155:$AB$1048576,0),MATCH((CUADRO!G$4&amp;$E726),'Hoja de Trabajo para listado'!$AB$151:$BA$151,0)),0)+IFERROR(INDEX('Hoja de Trabajo para listado'!$BC$155:$CB$1048576,MATCH($A726,'Hoja de Trabajo para listado'!$BC$155:$BC$1048576,0),MATCH((CUADRO!G$4&amp;$E726),'Hoja de Trabajo para listado'!$BC$151:$CB$151,0)),0)+IFERROR(INDEX('Hoja de Trabajo para listado'!$DE$153:$DG$274,MATCH($A726,'Hoja de Trabajo para listado'!$DE$153:$DE$1048576,0),MATCH((CUADRO!G$4&amp;$E726),'Hoja de Trabajo para listado'!$DE$151:$DG$151,0)),0)+IFERROR(INDEX('Hoja de Trabajo para listado'!$CD$155:$DC$1048576,MATCH($A726,'Hoja de Trabajo para listado'!$CD$155:$CD$1048576,0),MATCH((CUADRO!G$4&amp;$E726),'Hoja de Trabajo para listado'!$CD$151:$DC$151,0)),0)</f>
        <v>0</v>
      </c>
      <c r="H726" s="241">
        <f ca="1">+IFERROR(INDEX('Hoja de Trabajo para listado'!$A$155:$Z$1048576,MATCH($A726,'Hoja de Trabajo para listado'!$A$155:$A$1048576,0),MATCH((CUADRO!H$4&amp;$E726),'Hoja de Trabajo para listado'!$A$151:$Z$151,0)),0)+IFERROR(INDEX('Hoja de Trabajo para listado'!$AB$155:$BA$1048576,MATCH($A726,'Hoja de Trabajo para listado'!$AB$155:$AB$1048576,0),MATCH((CUADRO!H$4&amp;$E726),'Hoja de Trabajo para listado'!$AB$151:$BA$151,0)),0)+IFERROR(INDEX('Hoja de Trabajo para listado'!$BC$155:$CB$1048576,MATCH($A726,'Hoja de Trabajo para listado'!$BC$155:$BC$1048576,0),MATCH((CUADRO!H$4&amp;$E726),'Hoja de Trabajo para listado'!$BC$151:$CB$151,0)),0)+IFERROR(INDEX('Hoja de Trabajo para listado'!$DE$153:$DG$274,MATCH($A726,'Hoja de Trabajo para listado'!$DE$153:$DE$1048576,0),MATCH((CUADRO!H$4&amp;$E726),'Hoja de Trabajo para listado'!$DE$151:$DG$151,0)),0)+IFERROR(INDEX('Hoja de Trabajo para listado'!$CD$155:$DC$1048576,MATCH($A726,'Hoja de Trabajo para listado'!$CD$155:$CD$1048576,0),MATCH((CUADRO!H$4&amp;$E726),'Hoja de Trabajo para listado'!$CD$151:$DC$151,0)),0)</f>
        <v>0</v>
      </c>
      <c r="I726" s="241">
        <f ca="1">+IFERROR(INDEX('Hoja de Trabajo para listado'!$A$155:$Z$1048576,MATCH($A726,'Hoja de Trabajo para listado'!$A$155:$A$1048576,0),MATCH((CUADRO!I$4&amp;$E726),'Hoja de Trabajo para listado'!$A$151:$Z$151,0)),0)+IFERROR(INDEX('Hoja de Trabajo para listado'!$AB$155:$BA$1048576,MATCH($A726,'Hoja de Trabajo para listado'!$AB$155:$AB$1048576,0),MATCH((CUADRO!I$4&amp;$E726),'Hoja de Trabajo para listado'!$AB$151:$BA$151,0)),0)+IFERROR(INDEX('Hoja de Trabajo para listado'!$BC$155:$CB$1048576,MATCH($A726,'Hoja de Trabajo para listado'!$BC$155:$BC$1048576,0),MATCH((CUADRO!I$4&amp;$E726),'Hoja de Trabajo para listado'!$BC$151:$CB$151,0)),0)+IFERROR(INDEX('Hoja de Trabajo para listado'!$DE$153:$DG$274,MATCH($A726,'Hoja de Trabajo para listado'!$DE$153:$DE$1048576,0),MATCH((CUADRO!I$4&amp;$E726),'Hoja de Trabajo para listado'!$DE$151:$DG$151,0)),0)+IFERROR(INDEX('Hoja de Trabajo para listado'!$CD$155:$DC$1048576,MATCH($A726,'Hoja de Trabajo para listado'!$CD$155:$CD$1048576,0),MATCH((CUADRO!I$4&amp;$E726),'Hoja de Trabajo para listado'!$CD$151:$DC$151,0)),0)</f>
        <v>0</v>
      </c>
      <c r="J726" s="241">
        <f ca="1">+IFERROR(INDEX('Hoja de Trabajo para listado'!$A$155:$Z$1048576,MATCH($A726,'Hoja de Trabajo para listado'!$A$155:$A$1048576,0),MATCH((CUADRO!J$4&amp;$E726),'Hoja de Trabajo para listado'!$A$151:$Z$151,0)),0)+IFERROR(INDEX('Hoja de Trabajo para listado'!$AB$155:$BA$1048576,MATCH($A726,'Hoja de Trabajo para listado'!$AB$155:$AB$1048576,0),MATCH((CUADRO!J$4&amp;$E726),'Hoja de Trabajo para listado'!$AB$151:$BA$151,0)),0)+IFERROR(INDEX('Hoja de Trabajo para listado'!$BC$155:$CB$1048576,MATCH($A726,'Hoja de Trabajo para listado'!$BC$155:$BC$1048576,0),MATCH((CUADRO!J$4&amp;$E726),'Hoja de Trabajo para listado'!$BC$151:$CB$151,0)),0)+IFERROR(INDEX('Hoja de Trabajo para listado'!$DE$153:$DG$274,MATCH($A726,'Hoja de Trabajo para listado'!$DE$153:$DE$1048576,0),MATCH((CUADRO!J$4&amp;$E726),'Hoja de Trabajo para listado'!$DE$151:$DG$151,0)),0)+IFERROR(INDEX('Hoja de Trabajo para listado'!$CD$155:$DC$1048576,MATCH($A726,'Hoja de Trabajo para listado'!$CD$155:$CD$1048576,0),MATCH((CUADRO!J$4&amp;$E726),'Hoja de Trabajo para listado'!$CD$151:$DC$151,0)),0)</f>
        <v>0</v>
      </c>
      <c r="K726" s="241">
        <f ca="1">+IFERROR(INDEX('Hoja de Trabajo para listado'!$A$155:$Z$1048576,MATCH($A726,'Hoja de Trabajo para listado'!$A$155:$A$1048576,0),MATCH((CUADRO!K$4&amp;$E726),'Hoja de Trabajo para listado'!$A$151:$Z$151,0)),0)+IFERROR(INDEX('Hoja de Trabajo para listado'!$AB$155:$BA$1048576,MATCH($A726,'Hoja de Trabajo para listado'!$AB$155:$AB$1048576,0),MATCH((CUADRO!K$4&amp;$E726),'Hoja de Trabajo para listado'!$AB$151:$BA$151,0)),0)+IFERROR(INDEX('Hoja de Trabajo para listado'!$BC$155:$CB$1048576,MATCH($A726,'Hoja de Trabajo para listado'!$BC$155:$BC$1048576,0),MATCH((CUADRO!K$4&amp;$E726),'Hoja de Trabajo para listado'!$BC$151:$CB$151,0)),0)+IFERROR(INDEX('Hoja de Trabajo para listado'!$DE$153:$DG$274,MATCH($A726,'Hoja de Trabajo para listado'!$DE$153:$DE$1048576,0),MATCH((CUADRO!K$4&amp;$E726),'Hoja de Trabajo para listado'!$DE$151:$DG$151,0)),0)+IFERROR(INDEX('Hoja de Trabajo para listado'!$CD$155:$DC$1048576,MATCH($A726,'Hoja de Trabajo para listado'!$CD$155:$CD$1048576,0),MATCH((CUADRO!K$4&amp;$E726),'Hoja de Trabajo para listado'!$CD$151:$DC$151,0)),0)</f>
        <v>0</v>
      </c>
      <c r="L726" s="241">
        <f ca="1">+IFERROR(INDEX('Hoja de Trabajo para listado'!$A$155:$Z$1048576,MATCH($A726,'Hoja de Trabajo para listado'!$A$155:$A$1048576,0),MATCH((CUADRO!L$4&amp;$E726),'Hoja de Trabajo para listado'!$A$151:$Z$151,0)),0)+IFERROR(INDEX('Hoja de Trabajo para listado'!$AB$155:$BA$1048576,MATCH($A726,'Hoja de Trabajo para listado'!$AB$155:$AB$1048576,0),MATCH((CUADRO!L$4&amp;$E726),'Hoja de Trabajo para listado'!$AB$151:$BA$151,0)),0)+IFERROR(INDEX('Hoja de Trabajo para listado'!$BC$155:$CB$1048576,MATCH($A726,'Hoja de Trabajo para listado'!$BC$155:$BC$1048576,0),MATCH((CUADRO!L$4&amp;$E726),'Hoja de Trabajo para listado'!$BC$151:$CB$151,0)),0)+IFERROR(INDEX('Hoja de Trabajo para listado'!$DE$153:$DG$274,MATCH($A726,'Hoja de Trabajo para listado'!$DE$153:$DE$1048576,0),MATCH((CUADRO!L$4&amp;$E726),'Hoja de Trabajo para listado'!$DE$151:$DG$151,0)),0)+IFERROR(INDEX('Hoja de Trabajo para listado'!$CD$155:$DC$1048576,MATCH($A726,'Hoja de Trabajo para listado'!$CD$155:$CD$1048576,0),MATCH((CUADRO!L$4&amp;$E726),'Hoja de Trabajo para listado'!$CD$151:$DC$151,0)),0)</f>
        <v>0</v>
      </c>
      <c r="M726" s="241">
        <f ca="1">+IFERROR(INDEX('Hoja de Trabajo para listado'!$A$155:$Z$1048576,MATCH($A726,'Hoja de Trabajo para listado'!$A$155:$A$1048576,0),MATCH((CUADRO!M$4&amp;$E726),'Hoja de Trabajo para listado'!$A$151:$Z$151,0)),0)+IFERROR(INDEX('Hoja de Trabajo para listado'!$AB$155:$BA$1048576,MATCH($A726,'Hoja de Trabajo para listado'!$AB$155:$AB$1048576,0),MATCH((CUADRO!M$4&amp;$E726),'Hoja de Trabajo para listado'!$AB$151:$BA$151,0)),0)+IFERROR(INDEX('Hoja de Trabajo para listado'!$BC$155:$CB$1048576,MATCH($A726,'Hoja de Trabajo para listado'!$BC$155:$BC$1048576,0),MATCH((CUADRO!M$4&amp;$E726),'Hoja de Trabajo para listado'!$BC$151:$CB$151,0)),0)+IFERROR(INDEX('Hoja de Trabajo para listado'!$DE$153:$DG$274,MATCH($A726,'Hoja de Trabajo para listado'!$DE$153:$DE$1048576,0),MATCH((CUADRO!M$4&amp;$E726),'Hoja de Trabajo para listado'!$DE$151:$DG$151,0)),0)+IFERROR(INDEX('Hoja de Trabajo para listado'!$CD$155:$DC$1048576,MATCH($A726,'Hoja de Trabajo para listado'!$CD$155:$CD$1048576,0),MATCH((CUADRO!M$4&amp;$E726),'Hoja de Trabajo para listado'!$CD$151:$DC$151,0)),0)</f>
        <v>0</v>
      </c>
      <c r="N726" s="241">
        <f ca="1">+IFERROR(INDEX('Hoja de Trabajo para listado'!$A$155:$Z$1048576,MATCH($A726,'Hoja de Trabajo para listado'!$A$155:$A$1048576,0),MATCH((CUADRO!N$4&amp;$E726),'Hoja de Trabajo para listado'!$A$151:$Z$151,0)),0)+IFERROR(INDEX('Hoja de Trabajo para listado'!$AB$155:$BA$1048576,MATCH($A726,'Hoja de Trabajo para listado'!$AB$155:$AB$1048576,0),MATCH((CUADRO!N$4&amp;$E726),'Hoja de Trabajo para listado'!$AB$151:$BA$151,0)),0)+IFERROR(INDEX('Hoja de Trabajo para listado'!$BC$155:$CB$1048576,MATCH($A726,'Hoja de Trabajo para listado'!$BC$155:$BC$1048576,0),MATCH((CUADRO!N$4&amp;$E726),'Hoja de Trabajo para listado'!$BC$151:$CB$151,0)),0)+IFERROR(INDEX('Hoja de Trabajo para listado'!$DE$153:$DG$274,MATCH($A726,'Hoja de Trabajo para listado'!$DE$153:$DE$1048576,0),MATCH((CUADRO!N$4&amp;$E726),'Hoja de Trabajo para listado'!$DE$151:$DG$151,0)),0)+IFERROR(INDEX('Hoja de Trabajo para listado'!$CD$155:$DC$1048576,MATCH($A726,'Hoja de Trabajo para listado'!$CD$155:$CD$1048576,0),MATCH((CUADRO!N$4&amp;$E726),'Hoja de Trabajo para listado'!$CD$151:$DC$151,0)),0)</f>
        <v>0</v>
      </c>
      <c r="O726" s="241">
        <f ca="1">+IFERROR(INDEX('Hoja de Trabajo para listado'!$A$155:$Z$1048576,MATCH($A726,'Hoja de Trabajo para listado'!$A$155:$A$1048576,0),MATCH((CUADRO!O$4&amp;$E726),'Hoja de Trabajo para listado'!$A$151:$Z$151,0)),0)+IFERROR(INDEX('Hoja de Trabajo para listado'!$AB$155:$BA$1048576,MATCH($A726,'Hoja de Trabajo para listado'!$AB$155:$AB$1048576,0),MATCH((CUADRO!O$4&amp;$E726),'Hoja de Trabajo para listado'!$AB$151:$BA$151,0)),0)+IFERROR(INDEX('Hoja de Trabajo para listado'!$BC$155:$CB$1048576,MATCH($A726,'Hoja de Trabajo para listado'!$BC$155:$BC$1048576,0),MATCH((CUADRO!O$4&amp;$E726),'Hoja de Trabajo para listado'!$BC$151:$CB$151,0)),0)+IFERROR(INDEX('Hoja de Trabajo para listado'!$DE$153:$DG$274,MATCH($A726,'Hoja de Trabajo para listado'!$DE$153:$DE$1048576,0),MATCH((CUADRO!O$4&amp;$E726),'Hoja de Trabajo para listado'!$DE$151:$DG$151,0)),0)+IFERROR(INDEX('Hoja de Trabajo para listado'!$CD$155:$DC$1048576,MATCH($A726,'Hoja de Trabajo para listado'!$CD$155:$CD$1048576,0),MATCH((CUADRO!O$4&amp;$E726),'Hoja de Trabajo para listado'!$CD$151:$DC$151,0)),0)</f>
        <v>0</v>
      </c>
      <c r="P726" s="241">
        <f ca="1">+IFERROR(INDEX('Hoja de Trabajo para listado'!$A$155:$Z$1048576,MATCH($A726,'Hoja de Trabajo para listado'!$A$155:$A$1048576,0),MATCH((CUADRO!P$4&amp;$E726),'Hoja de Trabajo para listado'!$A$151:$Z$151,0)),0)+IFERROR(INDEX('Hoja de Trabajo para listado'!$AB$155:$BA$1048576,MATCH($A726,'Hoja de Trabajo para listado'!$AB$155:$AB$1048576,0),MATCH((CUADRO!P$4&amp;$E726),'Hoja de Trabajo para listado'!$AB$151:$BA$151,0)),0)+IFERROR(INDEX('Hoja de Trabajo para listado'!$BC$155:$CB$1048576,MATCH($A726,'Hoja de Trabajo para listado'!$BC$155:$BC$1048576,0),MATCH((CUADRO!P$4&amp;$E726),'Hoja de Trabajo para listado'!$BC$151:$CB$151,0)),0)+IFERROR(INDEX('Hoja de Trabajo para listado'!$DE$153:$DG$274,MATCH($A726,'Hoja de Trabajo para listado'!$DE$153:$DE$1048576,0),MATCH((CUADRO!P$4&amp;$E726),'Hoja de Trabajo para listado'!$DE$151:$DG$151,0)),0)+IFERROR(INDEX('Hoja de Trabajo para listado'!$CD$155:$DC$1048576,MATCH($A726,'Hoja de Trabajo para listado'!$CD$155:$CD$1048576,0),MATCH((CUADRO!P$4&amp;$E726),'Hoja de Trabajo para listado'!$CD$151:$DC$151,0)),0)</f>
        <v>0</v>
      </c>
      <c r="Q726" s="241">
        <f ca="1">+IFERROR(INDEX('Hoja de Trabajo para listado'!$A$155:$Z$1048576,MATCH($A726,'Hoja de Trabajo para listado'!$A$155:$A$1048576,0),MATCH((CUADRO!Q$4&amp;$E726),'Hoja de Trabajo para listado'!$A$151:$Z$151,0)),0)+IFERROR(INDEX('Hoja de Trabajo para listado'!$AB$155:$BA$1048576,MATCH($A726,'Hoja de Trabajo para listado'!$AB$155:$AB$1048576,0),MATCH((CUADRO!Q$4&amp;$E726),'Hoja de Trabajo para listado'!$AB$151:$BA$151,0)),0)+IFERROR(INDEX('Hoja de Trabajo para listado'!$BC$155:$CB$1048576,MATCH($A726,'Hoja de Trabajo para listado'!$BC$155:$BC$1048576,0),MATCH((CUADRO!Q$4&amp;$E726),'Hoja de Trabajo para listado'!$BC$151:$CB$151,0)),0)+IFERROR(INDEX('Hoja de Trabajo para listado'!$DE$153:$DG$274,MATCH($A726,'Hoja de Trabajo para listado'!$DE$153:$DE$1048576,0),MATCH((CUADRO!Q$4&amp;$E726),'Hoja de Trabajo para listado'!$DE$151:$DG$151,0)),0)+IFERROR(INDEX('Hoja de Trabajo para listado'!$CD$155:$DC$1048576,MATCH($A726,'Hoja de Trabajo para listado'!$CD$155:$CD$1048576,0),MATCH((CUADRO!Q$4&amp;$E726),'Hoja de Trabajo para listado'!$CD$151:$DC$151,0)),0)</f>
        <v>0</v>
      </c>
      <c r="R726" s="241">
        <f t="shared" ca="1" si="29"/>
        <v>0</v>
      </c>
      <c r="S726" s="247">
        <f ca="1">+R725+R726</f>
        <v>0</v>
      </c>
      <c r="T726" s="241">
        <f ca="1">+S726</f>
        <v>0</v>
      </c>
      <c r="U726" s="240">
        <f t="shared" si="30"/>
        <v>2</v>
      </c>
      <c r="V726" s="327" t="str">
        <f>+VLOOKUP(A726,bd_lista!$A$3:$E$592,5,FALSE)</f>
        <v>Gobiernos Autonomos Municipales</v>
      </c>
      <c r="W726" s="398"/>
      <c r="X726" s="240">
        <f>+VLOOKUP(A726,[4]Sheet1!$A$13:$D$744,4,FALSE)</f>
        <v>0</v>
      </c>
      <c r="Y726" s="240" t="e">
        <f>+VLOOKUP(X726,bd_lista!$A$3:$C$592,3,FALSE)</f>
        <v>#N/A</v>
      </c>
      <c r="Z726" s="288"/>
      <c r="AA726" s="289"/>
    </row>
    <row r="727" spans="1:27" customFormat="1" ht="15" hidden="1" customHeight="1">
      <c r="A727" s="32">
        <v>1328</v>
      </c>
      <c r="B727" s="393">
        <f>+A727</f>
        <v>1328</v>
      </c>
      <c r="C727" s="245" t="str">
        <f>+VLOOKUP(A727,bd_lista!$A$3:$C$592,3,FALSE)</f>
        <v>Gobierno Autónomo Municipal de Santivañez</v>
      </c>
      <c r="D727" s="395" t="str">
        <f>+C727</f>
        <v>Gobierno Autónomo Municipal de Santivañez</v>
      </c>
      <c r="E727" s="240" t="s">
        <v>1303</v>
      </c>
      <c r="F727" s="241">
        <f ca="1">+IFERROR(INDEX('Hoja de Trabajo para listado'!$A$155:$Z$1048576,MATCH($A727,'Hoja de Trabajo para listado'!$A$155:$A$1048576,0),MATCH((CUADRO!F$4&amp;$E727),'Hoja de Trabajo para listado'!$A$151:$Z$151,0)),0)+IFERROR(INDEX('Hoja de Trabajo para listado'!$AB$155:$BA$1048576,MATCH($A727,'Hoja de Trabajo para listado'!$AB$155:$AB$1048576,0),MATCH((CUADRO!F$4&amp;$E727),'Hoja de Trabajo para listado'!$AB$151:$BA$151,0)),0)+IFERROR(INDEX('Hoja de Trabajo para listado'!$BC$155:$CB$1048576,MATCH($A727,'Hoja de Trabajo para listado'!$BC$155:$BC$1048576,0),MATCH((CUADRO!F$4&amp;$E727),'Hoja de Trabajo para listado'!$BC$151:$CB$151,0)),0)+IFERROR(INDEX('Hoja de Trabajo para listado'!$DE$153:$DG$274,MATCH($A727,'Hoja de Trabajo para listado'!$DE$153:$DE$1048576,0),MATCH((CUADRO!F$4&amp;$E727),'Hoja de Trabajo para listado'!$DE$151:$DG$151,0)),0)+IFERROR(INDEX('Hoja de Trabajo para listado'!$CD$155:$DC$1048576,MATCH($A727,'Hoja de Trabajo para listado'!$CD$155:$CD$1048576,0),MATCH((CUADRO!F$4&amp;$E727),'Hoja de Trabajo para listado'!$CD$151:$DC$151,0)),0)</f>
        <v>0</v>
      </c>
      <c r="G727" s="241">
        <f ca="1">+IFERROR(INDEX('Hoja de Trabajo para listado'!$A$155:$Z$1048576,MATCH($A727,'Hoja de Trabajo para listado'!$A$155:$A$1048576,0),MATCH((CUADRO!G$4&amp;$E727),'Hoja de Trabajo para listado'!$A$151:$Z$151,0)),0)+IFERROR(INDEX('Hoja de Trabajo para listado'!$AB$155:$BA$1048576,MATCH($A727,'Hoja de Trabajo para listado'!$AB$155:$AB$1048576,0),MATCH((CUADRO!G$4&amp;$E727),'Hoja de Trabajo para listado'!$AB$151:$BA$151,0)),0)+IFERROR(INDEX('Hoja de Trabajo para listado'!$BC$155:$CB$1048576,MATCH($A727,'Hoja de Trabajo para listado'!$BC$155:$BC$1048576,0),MATCH((CUADRO!G$4&amp;$E727),'Hoja de Trabajo para listado'!$BC$151:$CB$151,0)),0)+IFERROR(INDEX('Hoja de Trabajo para listado'!$DE$153:$DG$274,MATCH($A727,'Hoja de Trabajo para listado'!$DE$153:$DE$1048576,0),MATCH((CUADRO!G$4&amp;$E727),'Hoja de Trabajo para listado'!$DE$151:$DG$151,0)),0)+IFERROR(INDEX('Hoja de Trabajo para listado'!$CD$155:$DC$1048576,MATCH($A727,'Hoja de Trabajo para listado'!$CD$155:$CD$1048576,0),MATCH((CUADRO!G$4&amp;$E727),'Hoja de Trabajo para listado'!$CD$151:$DC$151,0)),0)</f>
        <v>0</v>
      </c>
      <c r="H727" s="241">
        <f ca="1">+IFERROR(INDEX('Hoja de Trabajo para listado'!$A$155:$Z$1048576,MATCH($A727,'Hoja de Trabajo para listado'!$A$155:$A$1048576,0),MATCH((CUADRO!H$4&amp;$E727),'Hoja de Trabajo para listado'!$A$151:$Z$151,0)),0)+IFERROR(INDEX('Hoja de Trabajo para listado'!$AB$155:$BA$1048576,MATCH($A727,'Hoja de Trabajo para listado'!$AB$155:$AB$1048576,0),MATCH((CUADRO!H$4&amp;$E727),'Hoja de Trabajo para listado'!$AB$151:$BA$151,0)),0)+IFERROR(INDEX('Hoja de Trabajo para listado'!$BC$155:$CB$1048576,MATCH($A727,'Hoja de Trabajo para listado'!$BC$155:$BC$1048576,0),MATCH((CUADRO!H$4&amp;$E727),'Hoja de Trabajo para listado'!$BC$151:$CB$151,0)),0)+IFERROR(INDEX('Hoja de Trabajo para listado'!$DE$153:$DG$274,MATCH($A727,'Hoja de Trabajo para listado'!$DE$153:$DE$1048576,0),MATCH((CUADRO!H$4&amp;$E727),'Hoja de Trabajo para listado'!$DE$151:$DG$151,0)),0)+IFERROR(INDEX('Hoja de Trabajo para listado'!$CD$155:$DC$1048576,MATCH($A727,'Hoja de Trabajo para listado'!$CD$155:$CD$1048576,0),MATCH((CUADRO!H$4&amp;$E727),'Hoja de Trabajo para listado'!$CD$151:$DC$151,0)),0)</f>
        <v>0</v>
      </c>
      <c r="I727" s="241">
        <f ca="1">+IFERROR(INDEX('Hoja de Trabajo para listado'!$A$155:$Z$1048576,MATCH($A727,'Hoja de Trabajo para listado'!$A$155:$A$1048576,0),MATCH((CUADRO!I$4&amp;$E727),'Hoja de Trabajo para listado'!$A$151:$Z$151,0)),0)+IFERROR(INDEX('Hoja de Trabajo para listado'!$AB$155:$BA$1048576,MATCH($A727,'Hoja de Trabajo para listado'!$AB$155:$AB$1048576,0),MATCH((CUADRO!I$4&amp;$E727),'Hoja de Trabajo para listado'!$AB$151:$BA$151,0)),0)+IFERROR(INDEX('Hoja de Trabajo para listado'!$BC$155:$CB$1048576,MATCH($A727,'Hoja de Trabajo para listado'!$BC$155:$BC$1048576,0),MATCH((CUADRO!I$4&amp;$E727),'Hoja de Trabajo para listado'!$BC$151:$CB$151,0)),0)+IFERROR(INDEX('Hoja de Trabajo para listado'!$DE$153:$DG$274,MATCH($A727,'Hoja de Trabajo para listado'!$DE$153:$DE$1048576,0),MATCH((CUADRO!I$4&amp;$E727),'Hoja de Trabajo para listado'!$DE$151:$DG$151,0)),0)+IFERROR(INDEX('Hoja de Trabajo para listado'!$CD$155:$DC$1048576,MATCH($A727,'Hoja de Trabajo para listado'!$CD$155:$CD$1048576,0),MATCH((CUADRO!I$4&amp;$E727),'Hoja de Trabajo para listado'!$CD$151:$DC$151,0)),0)</f>
        <v>0</v>
      </c>
      <c r="J727" s="241">
        <f ca="1">+IFERROR(INDEX('Hoja de Trabajo para listado'!$A$155:$Z$1048576,MATCH($A727,'Hoja de Trabajo para listado'!$A$155:$A$1048576,0),MATCH((CUADRO!J$4&amp;$E727),'Hoja de Trabajo para listado'!$A$151:$Z$151,0)),0)+IFERROR(INDEX('Hoja de Trabajo para listado'!$AB$155:$BA$1048576,MATCH($A727,'Hoja de Trabajo para listado'!$AB$155:$AB$1048576,0),MATCH((CUADRO!J$4&amp;$E727),'Hoja de Trabajo para listado'!$AB$151:$BA$151,0)),0)+IFERROR(INDEX('Hoja de Trabajo para listado'!$BC$155:$CB$1048576,MATCH($A727,'Hoja de Trabajo para listado'!$BC$155:$BC$1048576,0),MATCH((CUADRO!J$4&amp;$E727),'Hoja de Trabajo para listado'!$BC$151:$CB$151,0)),0)+IFERROR(INDEX('Hoja de Trabajo para listado'!$DE$153:$DG$274,MATCH($A727,'Hoja de Trabajo para listado'!$DE$153:$DE$1048576,0),MATCH((CUADRO!J$4&amp;$E727),'Hoja de Trabajo para listado'!$DE$151:$DG$151,0)),0)+IFERROR(INDEX('Hoja de Trabajo para listado'!$CD$155:$DC$1048576,MATCH($A727,'Hoja de Trabajo para listado'!$CD$155:$CD$1048576,0),MATCH((CUADRO!J$4&amp;$E727),'Hoja de Trabajo para listado'!$CD$151:$DC$151,0)),0)</f>
        <v>0</v>
      </c>
      <c r="K727" s="241">
        <f ca="1">+IFERROR(INDEX('Hoja de Trabajo para listado'!$A$155:$Z$1048576,MATCH($A727,'Hoja de Trabajo para listado'!$A$155:$A$1048576,0),MATCH((CUADRO!K$4&amp;$E727),'Hoja de Trabajo para listado'!$A$151:$Z$151,0)),0)+IFERROR(INDEX('Hoja de Trabajo para listado'!$AB$155:$BA$1048576,MATCH($A727,'Hoja de Trabajo para listado'!$AB$155:$AB$1048576,0),MATCH((CUADRO!K$4&amp;$E727),'Hoja de Trabajo para listado'!$AB$151:$BA$151,0)),0)+IFERROR(INDEX('Hoja de Trabajo para listado'!$BC$155:$CB$1048576,MATCH($A727,'Hoja de Trabajo para listado'!$BC$155:$BC$1048576,0),MATCH((CUADRO!K$4&amp;$E727),'Hoja de Trabajo para listado'!$BC$151:$CB$151,0)),0)+IFERROR(INDEX('Hoja de Trabajo para listado'!$DE$153:$DG$274,MATCH($A727,'Hoja de Trabajo para listado'!$DE$153:$DE$1048576,0),MATCH((CUADRO!K$4&amp;$E727),'Hoja de Trabajo para listado'!$DE$151:$DG$151,0)),0)+IFERROR(INDEX('Hoja de Trabajo para listado'!$CD$155:$DC$1048576,MATCH($A727,'Hoja de Trabajo para listado'!$CD$155:$CD$1048576,0),MATCH((CUADRO!K$4&amp;$E727),'Hoja de Trabajo para listado'!$CD$151:$DC$151,0)),0)</f>
        <v>0</v>
      </c>
      <c r="L727" s="241">
        <f ca="1">+IFERROR(INDEX('Hoja de Trabajo para listado'!$A$155:$Z$1048576,MATCH($A727,'Hoja de Trabajo para listado'!$A$155:$A$1048576,0),MATCH((CUADRO!L$4&amp;$E727),'Hoja de Trabajo para listado'!$A$151:$Z$151,0)),0)+IFERROR(INDEX('Hoja de Trabajo para listado'!$AB$155:$BA$1048576,MATCH($A727,'Hoja de Trabajo para listado'!$AB$155:$AB$1048576,0),MATCH((CUADRO!L$4&amp;$E727),'Hoja de Trabajo para listado'!$AB$151:$BA$151,0)),0)+IFERROR(INDEX('Hoja de Trabajo para listado'!$BC$155:$CB$1048576,MATCH($A727,'Hoja de Trabajo para listado'!$BC$155:$BC$1048576,0),MATCH((CUADRO!L$4&amp;$E727),'Hoja de Trabajo para listado'!$BC$151:$CB$151,0)),0)+IFERROR(INDEX('Hoja de Trabajo para listado'!$DE$153:$DG$274,MATCH($A727,'Hoja de Trabajo para listado'!$DE$153:$DE$1048576,0),MATCH((CUADRO!L$4&amp;$E727),'Hoja de Trabajo para listado'!$DE$151:$DG$151,0)),0)+IFERROR(INDEX('Hoja de Trabajo para listado'!$CD$155:$DC$1048576,MATCH($A727,'Hoja de Trabajo para listado'!$CD$155:$CD$1048576,0),MATCH((CUADRO!L$4&amp;$E727),'Hoja de Trabajo para listado'!$CD$151:$DC$151,0)),0)</f>
        <v>0</v>
      </c>
      <c r="M727" s="241">
        <f ca="1">+IFERROR(INDEX('Hoja de Trabajo para listado'!$A$155:$Z$1048576,MATCH($A727,'Hoja de Trabajo para listado'!$A$155:$A$1048576,0),MATCH((CUADRO!M$4&amp;$E727),'Hoja de Trabajo para listado'!$A$151:$Z$151,0)),0)+IFERROR(INDEX('Hoja de Trabajo para listado'!$AB$155:$BA$1048576,MATCH($A727,'Hoja de Trabajo para listado'!$AB$155:$AB$1048576,0),MATCH((CUADRO!M$4&amp;$E727),'Hoja de Trabajo para listado'!$AB$151:$BA$151,0)),0)+IFERROR(INDEX('Hoja de Trabajo para listado'!$BC$155:$CB$1048576,MATCH($A727,'Hoja de Trabajo para listado'!$BC$155:$BC$1048576,0),MATCH((CUADRO!M$4&amp;$E727),'Hoja de Trabajo para listado'!$BC$151:$CB$151,0)),0)+IFERROR(INDEX('Hoja de Trabajo para listado'!$DE$153:$DG$274,MATCH($A727,'Hoja de Trabajo para listado'!$DE$153:$DE$1048576,0),MATCH((CUADRO!M$4&amp;$E727),'Hoja de Trabajo para listado'!$DE$151:$DG$151,0)),0)+IFERROR(INDEX('Hoja de Trabajo para listado'!$CD$155:$DC$1048576,MATCH($A727,'Hoja de Trabajo para listado'!$CD$155:$CD$1048576,0),MATCH((CUADRO!M$4&amp;$E727),'Hoja de Trabajo para listado'!$CD$151:$DC$151,0)),0)</f>
        <v>0</v>
      </c>
      <c r="N727" s="241">
        <f ca="1">+IFERROR(INDEX('Hoja de Trabajo para listado'!$A$155:$Z$1048576,MATCH($A727,'Hoja de Trabajo para listado'!$A$155:$A$1048576,0),MATCH((CUADRO!N$4&amp;$E727),'Hoja de Trabajo para listado'!$A$151:$Z$151,0)),0)+IFERROR(INDEX('Hoja de Trabajo para listado'!$AB$155:$BA$1048576,MATCH($A727,'Hoja de Trabajo para listado'!$AB$155:$AB$1048576,0),MATCH((CUADRO!N$4&amp;$E727),'Hoja de Trabajo para listado'!$AB$151:$BA$151,0)),0)+IFERROR(INDEX('Hoja de Trabajo para listado'!$BC$155:$CB$1048576,MATCH($A727,'Hoja de Trabajo para listado'!$BC$155:$BC$1048576,0),MATCH((CUADRO!N$4&amp;$E727),'Hoja de Trabajo para listado'!$BC$151:$CB$151,0)),0)+IFERROR(INDEX('Hoja de Trabajo para listado'!$DE$153:$DG$274,MATCH($A727,'Hoja de Trabajo para listado'!$DE$153:$DE$1048576,0),MATCH((CUADRO!N$4&amp;$E727),'Hoja de Trabajo para listado'!$DE$151:$DG$151,0)),0)+IFERROR(INDEX('Hoja de Trabajo para listado'!$CD$155:$DC$1048576,MATCH($A727,'Hoja de Trabajo para listado'!$CD$155:$CD$1048576,0),MATCH((CUADRO!N$4&amp;$E727),'Hoja de Trabajo para listado'!$CD$151:$DC$151,0)),0)</f>
        <v>0</v>
      </c>
      <c r="O727" s="241">
        <f ca="1">+IFERROR(INDEX('Hoja de Trabajo para listado'!$A$155:$Z$1048576,MATCH($A727,'Hoja de Trabajo para listado'!$A$155:$A$1048576,0),MATCH((CUADRO!O$4&amp;$E727),'Hoja de Trabajo para listado'!$A$151:$Z$151,0)),0)+IFERROR(INDEX('Hoja de Trabajo para listado'!$AB$155:$BA$1048576,MATCH($A727,'Hoja de Trabajo para listado'!$AB$155:$AB$1048576,0),MATCH((CUADRO!O$4&amp;$E727),'Hoja de Trabajo para listado'!$AB$151:$BA$151,0)),0)+IFERROR(INDEX('Hoja de Trabajo para listado'!$BC$155:$CB$1048576,MATCH($A727,'Hoja de Trabajo para listado'!$BC$155:$BC$1048576,0),MATCH((CUADRO!O$4&amp;$E727),'Hoja de Trabajo para listado'!$BC$151:$CB$151,0)),0)+IFERROR(INDEX('Hoja de Trabajo para listado'!$DE$153:$DG$274,MATCH($A727,'Hoja de Trabajo para listado'!$DE$153:$DE$1048576,0),MATCH((CUADRO!O$4&amp;$E727),'Hoja de Trabajo para listado'!$DE$151:$DG$151,0)),0)+IFERROR(INDEX('Hoja de Trabajo para listado'!$CD$155:$DC$1048576,MATCH($A727,'Hoja de Trabajo para listado'!$CD$155:$CD$1048576,0),MATCH((CUADRO!O$4&amp;$E727),'Hoja de Trabajo para listado'!$CD$151:$DC$151,0)),0)</f>
        <v>0</v>
      </c>
      <c r="P727" s="241">
        <f ca="1">+IFERROR(INDEX('Hoja de Trabajo para listado'!$A$155:$Z$1048576,MATCH($A727,'Hoja de Trabajo para listado'!$A$155:$A$1048576,0),MATCH((CUADRO!P$4&amp;$E727),'Hoja de Trabajo para listado'!$A$151:$Z$151,0)),0)+IFERROR(INDEX('Hoja de Trabajo para listado'!$AB$155:$BA$1048576,MATCH($A727,'Hoja de Trabajo para listado'!$AB$155:$AB$1048576,0),MATCH((CUADRO!P$4&amp;$E727),'Hoja de Trabajo para listado'!$AB$151:$BA$151,0)),0)+IFERROR(INDEX('Hoja de Trabajo para listado'!$BC$155:$CB$1048576,MATCH($A727,'Hoja de Trabajo para listado'!$BC$155:$BC$1048576,0),MATCH((CUADRO!P$4&amp;$E727),'Hoja de Trabajo para listado'!$BC$151:$CB$151,0)),0)+IFERROR(INDEX('Hoja de Trabajo para listado'!$DE$153:$DG$274,MATCH($A727,'Hoja de Trabajo para listado'!$DE$153:$DE$1048576,0),MATCH((CUADRO!P$4&amp;$E727),'Hoja de Trabajo para listado'!$DE$151:$DG$151,0)),0)+IFERROR(INDEX('Hoja de Trabajo para listado'!$CD$155:$DC$1048576,MATCH($A727,'Hoja de Trabajo para listado'!$CD$155:$CD$1048576,0),MATCH((CUADRO!P$4&amp;$E727),'Hoja de Trabajo para listado'!$CD$151:$DC$151,0)),0)</f>
        <v>0</v>
      </c>
      <c r="Q727" s="241">
        <f ca="1">+IFERROR(INDEX('Hoja de Trabajo para listado'!$A$155:$Z$1048576,MATCH($A727,'Hoja de Trabajo para listado'!$A$155:$A$1048576,0),MATCH((CUADRO!Q$4&amp;$E727),'Hoja de Trabajo para listado'!$A$151:$Z$151,0)),0)+IFERROR(INDEX('Hoja de Trabajo para listado'!$AB$155:$BA$1048576,MATCH($A727,'Hoja de Trabajo para listado'!$AB$155:$AB$1048576,0),MATCH((CUADRO!Q$4&amp;$E727),'Hoja de Trabajo para listado'!$AB$151:$BA$151,0)),0)+IFERROR(INDEX('Hoja de Trabajo para listado'!$BC$155:$CB$1048576,MATCH($A727,'Hoja de Trabajo para listado'!$BC$155:$BC$1048576,0),MATCH((CUADRO!Q$4&amp;$E727),'Hoja de Trabajo para listado'!$BC$151:$CB$151,0)),0)+IFERROR(INDEX('Hoja de Trabajo para listado'!$DE$153:$DG$274,MATCH($A727,'Hoja de Trabajo para listado'!$DE$153:$DE$1048576,0),MATCH((CUADRO!Q$4&amp;$E727),'Hoja de Trabajo para listado'!$DE$151:$DG$151,0)),0)+IFERROR(INDEX('Hoja de Trabajo para listado'!$CD$155:$DC$1048576,MATCH($A727,'Hoja de Trabajo para listado'!$CD$155:$CD$1048576,0),MATCH((CUADRO!Q$4&amp;$E727),'Hoja de Trabajo para listado'!$CD$151:$DC$151,0)),0)</f>
        <v>0</v>
      </c>
      <c r="R727" s="241">
        <f t="shared" ca="1" si="29"/>
        <v>0</v>
      </c>
      <c r="S727" s="247"/>
      <c r="T727" s="241">
        <f ca="1">+T728</f>
        <v>0</v>
      </c>
      <c r="U727" s="240">
        <f t="shared" si="30"/>
        <v>1</v>
      </c>
      <c r="V727" s="327" t="str">
        <f>+VLOOKUP(A727,bd_lista!$A$3:$E$592,5,FALSE)</f>
        <v>Gobiernos Autonomos Municipales</v>
      </c>
      <c r="W727" s="397" t="str">
        <f>+V727</f>
        <v>Gobiernos Autonomos Municipales</v>
      </c>
      <c r="X727" s="240">
        <f>+VLOOKUP(A727,[4]Sheet1!$A$13:$D$744,4,FALSE)</f>
        <v>0</v>
      </c>
      <c r="Y727" s="240" t="e">
        <f>+VLOOKUP(X727,bd_lista!$A$3:$C$592,3,FALSE)</f>
        <v>#N/A</v>
      </c>
      <c r="Z727" s="290">
        <f>+X727</f>
        <v>0</v>
      </c>
      <c r="AA727" s="291" t="e">
        <f>+Y727</f>
        <v>#N/A</v>
      </c>
    </row>
    <row r="728" spans="1:27" customFormat="1" ht="15" hidden="1" customHeight="1">
      <c r="A728" s="32">
        <v>1328</v>
      </c>
      <c r="B728" s="394"/>
      <c r="C728" s="245" t="str">
        <f>+VLOOKUP(A728,bd_lista!$A$3:$C$592,3,FALSE)</f>
        <v>Gobierno Autónomo Municipal de Santivañez</v>
      </c>
      <c r="D728" s="396"/>
      <c r="E728" s="242" t="s">
        <v>1304</v>
      </c>
      <c r="F728" s="241">
        <f ca="1">+IFERROR(INDEX('Hoja de Trabajo para listado'!$A$155:$Z$1048576,MATCH($A728,'Hoja de Trabajo para listado'!$A$155:$A$1048576,0),MATCH((CUADRO!F$4&amp;$E728),'Hoja de Trabajo para listado'!$A$151:$Z$151,0)),0)+IFERROR(INDEX('Hoja de Trabajo para listado'!$AB$155:$BA$1048576,MATCH($A728,'Hoja de Trabajo para listado'!$AB$155:$AB$1048576,0),MATCH((CUADRO!F$4&amp;$E728),'Hoja de Trabajo para listado'!$AB$151:$BA$151,0)),0)+IFERROR(INDEX('Hoja de Trabajo para listado'!$BC$155:$CB$1048576,MATCH($A728,'Hoja de Trabajo para listado'!$BC$155:$BC$1048576,0),MATCH((CUADRO!F$4&amp;$E728),'Hoja de Trabajo para listado'!$BC$151:$CB$151,0)),0)+IFERROR(INDEX('Hoja de Trabajo para listado'!$DE$153:$DG$274,MATCH($A728,'Hoja de Trabajo para listado'!$DE$153:$DE$1048576,0),MATCH((CUADRO!F$4&amp;$E728),'Hoja de Trabajo para listado'!$DE$151:$DG$151,0)),0)+IFERROR(INDEX('Hoja de Trabajo para listado'!$CD$155:$DC$1048576,MATCH($A728,'Hoja de Trabajo para listado'!$CD$155:$CD$1048576,0),MATCH((CUADRO!F$4&amp;$E728),'Hoja de Trabajo para listado'!$CD$151:$DC$151,0)),0)</f>
        <v>0</v>
      </c>
      <c r="G728" s="241">
        <f ca="1">+IFERROR(INDEX('Hoja de Trabajo para listado'!$A$155:$Z$1048576,MATCH($A728,'Hoja de Trabajo para listado'!$A$155:$A$1048576,0),MATCH((CUADRO!G$4&amp;$E728),'Hoja de Trabajo para listado'!$A$151:$Z$151,0)),0)+IFERROR(INDEX('Hoja de Trabajo para listado'!$AB$155:$BA$1048576,MATCH($A728,'Hoja de Trabajo para listado'!$AB$155:$AB$1048576,0),MATCH((CUADRO!G$4&amp;$E728),'Hoja de Trabajo para listado'!$AB$151:$BA$151,0)),0)+IFERROR(INDEX('Hoja de Trabajo para listado'!$BC$155:$CB$1048576,MATCH($A728,'Hoja de Trabajo para listado'!$BC$155:$BC$1048576,0),MATCH((CUADRO!G$4&amp;$E728),'Hoja de Trabajo para listado'!$BC$151:$CB$151,0)),0)+IFERROR(INDEX('Hoja de Trabajo para listado'!$DE$153:$DG$274,MATCH($A728,'Hoja de Trabajo para listado'!$DE$153:$DE$1048576,0),MATCH((CUADRO!G$4&amp;$E728),'Hoja de Trabajo para listado'!$DE$151:$DG$151,0)),0)+IFERROR(INDEX('Hoja de Trabajo para listado'!$CD$155:$DC$1048576,MATCH($A728,'Hoja de Trabajo para listado'!$CD$155:$CD$1048576,0),MATCH((CUADRO!G$4&amp;$E728),'Hoja de Trabajo para listado'!$CD$151:$DC$151,0)),0)</f>
        <v>0</v>
      </c>
      <c r="H728" s="241">
        <f ca="1">+IFERROR(INDEX('Hoja de Trabajo para listado'!$A$155:$Z$1048576,MATCH($A728,'Hoja de Trabajo para listado'!$A$155:$A$1048576,0),MATCH((CUADRO!H$4&amp;$E728),'Hoja de Trabajo para listado'!$A$151:$Z$151,0)),0)+IFERROR(INDEX('Hoja de Trabajo para listado'!$AB$155:$BA$1048576,MATCH($A728,'Hoja de Trabajo para listado'!$AB$155:$AB$1048576,0),MATCH((CUADRO!H$4&amp;$E728),'Hoja de Trabajo para listado'!$AB$151:$BA$151,0)),0)+IFERROR(INDEX('Hoja de Trabajo para listado'!$BC$155:$CB$1048576,MATCH($A728,'Hoja de Trabajo para listado'!$BC$155:$BC$1048576,0),MATCH((CUADRO!H$4&amp;$E728),'Hoja de Trabajo para listado'!$BC$151:$CB$151,0)),0)+IFERROR(INDEX('Hoja de Trabajo para listado'!$DE$153:$DG$274,MATCH($A728,'Hoja de Trabajo para listado'!$DE$153:$DE$1048576,0),MATCH((CUADRO!H$4&amp;$E728),'Hoja de Trabajo para listado'!$DE$151:$DG$151,0)),0)+IFERROR(INDEX('Hoja de Trabajo para listado'!$CD$155:$DC$1048576,MATCH($A728,'Hoja de Trabajo para listado'!$CD$155:$CD$1048576,0),MATCH((CUADRO!H$4&amp;$E728),'Hoja de Trabajo para listado'!$CD$151:$DC$151,0)),0)</f>
        <v>0</v>
      </c>
      <c r="I728" s="241">
        <f ca="1">+IFERROR(INDEX('Hoja de Trabajo para listado'!$A$155:$Z$1048576,MATCH($A728,'Hoja de Trabajo para listado'!$A$155:$A$1048576,0),MATCH((CUADRO!I$4&amp;$E728),'Hoja de Trabajo para listado'!$A$151:$Z$151,0)),0)+IFERROR(INDEX('Hoja de Trabajo para listado'!$AB$155:$BA$1048576,MATCH($A728,'Hoja de Trabajo para listado'!$AB$155:$AB$1048576,0),MATCH((CUADRO!I$4&amp;$E728),'Hoja de Trabajo para listado'!$AB$151:$BA$151,0)),0)+IFERROR(INDEX('Hoja de Trabajo para listado'!$BC$155:$CB$1048576,MATCH($A728,'Hoja de Trabajo para listado'!$BC$155:$BC$1048576,0),MATCH((CUADRO!I$4&amp;$E728),'Hoja de Trabajo para listado'!$BC$151:$CB$151,0)),0)+IFERROR(INDEX('Hoja de Trabajo para listado'!$DE$153:$DG$274,MATCH($A728,'Hoja de Trabajo para listado'!$DE$153:$DE$1048576,0),MATCH((CUADRO!I$4&amp;$E728),'Hoja de Trabajo para listado'!$DE$151:$DG$151,0)),0)+IFERROR(INDEX('Hoja de Trabajo para listado'!$CD$155:$DC$1048576,MATCH($A728,'Hoja de Trabajo para listado'!$CD$155:$CD$1048576,0),MATCH((CUADRO!I$4&amp;$E728),'Hoja de Trabajo para listado'!$CD$151:$DC$151,0)),0)</f>
        <v>0</v>
      </c>
      <c r="J728" s="241">
        <f ca="1">+IFERROR(INDEX('Hoja de Trabajo para listado'!$A$155:$Z$1048576,MATCH($A728,'Hoja de Trabajo para listado'!$A$155:$A$1048576,0),MATCH((CUADRO!J$4&amp;$E728),'Hoja de Trabajo para listado'!$A$151:$Z$151,0)),0)+IFERROR(INDEX('Hoja de Trabajo para listado'!$AB$155:$BA$1048576,MATCH($A728,'Hoja de Trabajo para listado'!$AB$155:$AB$1048576,0),MATCH((CUADRO!J$4&amp;$E728),'Hoja de Trabajo para listado'!$AB$151:$BA$151,0)),0)+IFERROR(INDEX('Hoja de Trabajo para listado'!$BC$155:$CB$1048576,MATCH($A728,'Hoja de Trabajo para listado'!$BC$155:$BC$1048576,0),MATCH((CUADRO!J$4&amp;$E728),'Hoja de Trabajo para listado'!$BC$151:$CB$151,0)),0)+IFERROR(INDEX('Hoja de Trabajo para listado'!$DE$153:$DG$274,MATCH($A728,'Hoja de Trabajo para listado'!$DE$153:$DE$1048576,0),MATCH((CUADRO!J$4&amp;$E728),'Hoja de Trabajo para listado'!$DE$151:$DG$151,0)),0)+IFERROR(INDEX('Hoja de Trabajo para listado'!$CD$155:$DC$1048576,MATCH($A728,'Hoja de Trabajo para listado'!$CD$155:$CD$1048576,0),MATCH((CUADRO!J$4&amp;$E728),'Hoja de Trabajo para listado'!$CD$151:$DC$151,0)),0)</f>
        <v>0</v>
      </c>
      <c r="K728" s="241">
        <f ca="1">+IFERROR(INDEX('Hoja de Trabajo para listado'!$A$155:$Z$1048576,MATCH($A728,'Hoja de Trabajo para listado'!$A$155:$A$1048576,0),MATCH((CUADRO!K$4&amp;$E728),'Hoja de Trabajo para listado'!$A$151:$Z$151,0)),0)+IFERROR(INDEX('Hoja de Trabajo para listado'!$AB$155:$BA$1048576,MATCH($A728,'Hoja de Trabajo para listado'!$AB$155:$AB$1048576,0),MATCH((CUADRO!K$4&amp;$E728),'Hoja de Trabajo para listado'!$AB$151:$BA$151,0)),0)+IFERROR(INDEX('Hoja de Trabajo para listado'!$BC$155:$CB$1048576,MATCH($A728,'Hoja de Trabajo para listado'!$BC$155:$BC$1048576,0),MATCH((CUADRO!K$4&amp;$E728),'Hoja de Trabajo para listado'!$BC$151:$CB$151,0)),0)+IFERROR(INDEX('Hoja de Trabajo para listado'!$DE$153:$DG$274,MATCH($A728,'Hoja de Trabajo para listado'!$DE$153:$DE$1048576,0),MATCH((CUADRO!K$4&amp;$E728),'Hoja de Trabajo para listado'!$DE$151:$DG$151,0)),0)+IFERROR(INDEX('Hoja de Trabajo para listado'!$CD$155:$DC$1048576,MATCH($A728,'Hoja de Trabajo para listado'!$CD$155:$CD$1048576,0),MATCH((CUADRO!K$4&amp;$E728),'Hoja de Trabajo para listado'!$CD$151:$DC$151,0)),0)</f>
        <v>0</v>
      </c>
      <c r="L728" s="241">
        <f ca="1">+IFERROR(INDEX('Hoja de Trabajo para listado'!$A$155:$Z$1048576,MATCH($A728,'Hoja de Trabajo para listado'!$A$155:$A$1048576,0),MATCH((CUADRO!L$4&amp;$E728),'Hoja de Trabajo para listado'!$A$151:$Z$151,0)),0)+IFERROR(INDEX('Hoja de Trabajo para listado'!$AB$155:$BA$1048576,MATCH($A728,'Hoja de Trabajo para listado'!$AB$155:$AB$1048576,0),MATCH((CUADRO!L$4&amp;$E728),'Hoja de Trabajo para listado'!$AB$151:$BA$151,0)),0)+IFERROR(INDEX('Hoja de Trabajo para listado'!$BC$155:$CB$1048576,MATCH($A728,'Hoja de Trabajo para listado'!$BC$155:$BC$1048576,0),MATCH((CUADRO!L$4&amp;$E728),'Hoja de Trabajo para listado'!$BC$151:$CB$151,0)),0)+IFERROR(INDEX('Hoja de Trabajo para listado'!$DE$153:$DG$274,MATCH($A728,'Hoja de Trabajo para listado'!$DE$153:$DE$1048576,0),MATCH((CUADRO!L$4&amp;$E728),'Hoja de Trabajo para listado'!$DE$151:$DG$151,0)),0)+IFERROR(INDEX('Hoja de Trabajo para listado'!$CD$155:$DC$1048576,MATCH($A728,'Hoja de Trabajo para listado'!$CD$155:$CD$1048576,0),MATCH((CUADRO!L$4&amp;$E728),'Hoja de Trabajo para listado'!$CD$151:$DC$151,0)),0)</f>
        <v>0</v>
      </c>
      <c r="M728" s="241">
        <f ca="1">+IFERROR(INDEX('Hoja de Trabajo para listado'!$A$155:$Z$1048576,MATCH($A728,'Hoja de Trabajo para listado'!$A$155:$A$1048576,0),MATCH((CUADRO!M$4&amp;$E728),'Hoja de Trabajo para listado'!$A$151:$Z$151,0)),0)+IFERROR(INDEX('Hoja de Trabajo para listado'!$AB$155:$BA$1048576,MATCH($A728,'Hoja de Trabajo para listado'!$AB$155:$AB$1048576,0),MATCH((CUADRO!M$4&amp;$E728),'Hoja de Trabajo para listado'!$AB$151:$BA$151,0)),0)+IFERROR(INDEX('Hoja de Trabajo para listado'!$BC$155:$CB$1048576,MATCH($A728,'Hoja de Trabajo para listado'!$BC$155:$BC$1048576,0),MATCH((CUADRO!M$4&amp;$E728),'Hoja de Trabajo para listado'!$BC$151:$CB$151,0)),0)+IFERROR(INDEX('Hoja de Trabajo para listado'!$DE$153:$DG$274,MATCH($A728,'Hoja de Trabajo para listado'!$DE$153:$DE$1048576,0),MATCH((CUADRO!M$4&amp;$E728),'Hoja de Trabajo para listado'!$DE$151:$DG$151,0)),0)+IFERROR(INDEX('Hoja de Trabajo para listado'!$CD$155:$DC$1048576,MATCH($A728,'Hoja de Trabajo para listado'!$CD$155:$CD$1048576,0),MATCH((CUADRO!M$4&amp;$E728),'Hoja de Trabajo para listado'!$CD$151:$DC$151,0)),0)</f>
        <v>0</v>
      </c>
      <c r="N728" s="241">
        <f ca="1">+IFERROR(INDEX('Hoja de Trabajo para listado'!$A$155:$Z$1048576,MATCH($A728,'Hoja de Trabajo para listado'!$A$155:$A$1048576,0),MATCH((CUADRO!N$4&amp;$E728),'Hoja de Trabajo para listado'!$A$151:$Z$151,0)),0)+IFERROR(INDEX('Hoja de Trabajo para listado'!$AB$155:$BA$1048576,MATCH($A728,'Hoja de Trabajo para listado'!$AB$155:$AB$1048576,0),MATCH((CUADRO!N$4&amp;$E728),'Hoja de Trabajo para listado'!$AB$151:$BA$151,0)),0)+IFERROR(INDEX('Hoja de Trabajo para listado'!$BC$155:$CB$1048576,MATCH($A728,'Hoja de Trabajo para listado'!$BC$155:$BC$1048576,0),MATCH((CUADRO!N$4&amp;$E728),'Hoja de Trabajo para listado'!$BC$151:$CB$151,0)),0)+IFERROR(INDEX('Hoja de Trabajo para listado'!$DE$153:$DG$274,MATCH($A728,'Hoja de Trabajo para listado'!$DE$153:$DE$1048576,0),MATCH((CUADRO!N$4&amp;$E728),'Hoja de Trabajo para listado'!$DE$151:$DG$151,0)),0)+IFERROR(INDEX('Hoja de Trabajo para listado'!$CD$155:$DC$1048576,MATCH($A728,'Hoja de Trabajo para listado'!$CD$155:$CD$1048576,0),MATCH((CUADRO!N$4&amp;$E728),'Hoja de Trabajo para listado'!$CD$151:$DC$151,0)),0)</f>
        <v>0</v>
      </c>
      <c r="O728" s="241">
        <f ca="1">+IFERROR(INDEX('Hoja de Trabajo para listado'!$A$155:$Z$1048576,MATCH($A728,'Hoja de Trabajo para listado'!$A$155:$A$1048576,0),MATCH((CUADRO!O$4&amp;$E728),'Hoja de Trabajo para listado'!$A$151:$Z$151,0)),0)+IFERROR(INDEX('Hoja de Trabajo para listado'!$AB$155:$BA$1048576,MATCH($A728,'Hoja de Trabajo para listado'!$AB$155:$AB$1048576,0),MATCH((CUADRO!O$4&amp;$E728),'Hoja de Trabajo para listado'!$AB$151:$BA$151,0)),0)+IFERROR(INDEX('Hoja de Trabajo para listado'!$BC$155:$CB$1048576,MATCH($A728,'Hoja de Trabajo para listado'!$BC$155:$BC$1048576,0),MATCH((CUADRO!O$4&amp;$E728),'Hoja de Trabajo para listado'!$BC$151:$CB$151,0)),0)+IFERROR(INDEX('Hoja de Trabajo para listado'!$DE$153:$DG$274,MATCH($A728,'Hoja de Trabajo para listado'!$DE$153:$DE$1048576,0),MATCH((CUADRO!O$4&amp;$E728),'Hoja de Trabajo para listado'!$DE$151:$DG$151,0)),0)+IFERROR(INDEX('Hoja de Trabajo para listado'!$CD$155:$DC$1048576,MATCH($A728,'Hoja de Trabajo para listado'!$CD$155:$CD$1048576,0),MATCH((CUADRO!O$4&amp;$E728),'Hoja de Trabajo para listado'!$CD$151:$DC$151,0)),0)</f>
        <v>0</v>
      </c>
      <c r="P728" s="241">
        <f ca="1">+IFERROR(INDEX('Hoja de Trabajo para listado'!$A$155:$Z$1048576,MATCH($A728,'Hoja de Trabajo para listado'!$A$155:$A$1048576,0),MATCH((CUADRO!P$4&amp;$E728),'Hoja de Trabajo para listado'!$A$151:$Z$151,0)),0)+IFERROR(INDEX('Hoja de Trabajo para listado'!$AB$155:$BA$1048576,MATCH($A728,'Hoja de Trabajo para listado'!$AB$155:$AB$1048576,0),MATCH((CUADRO!P$4&amp;$E728),'Hoja de Trabajo para listado'!$AB$151:$BA$151,0)),0)+IFERROR(INDEX('Hoja de Trabajo para listado'!$BC$155:$CB$1048576,MATCH($A728,'Hoja de Trabajo para listado'!$BC$155:$BC$1048576,0),MATCH((CUADRO!P$4&amp;$E728),'Hoja de Trabajo para listado'!$BC$151:$CB$151,0)),0)+IFERROR(INDEX('Hoja de Trabajo para listado'!$DE$153:$DG$274,MATCH($A728,'Hoja de Trabajo para listado'!$DE$153:$DE$1048576,0),MATCH((CUADRO!P$4&amp;$E728),'Hoja de Trabajo para listado'!$DE$151:$DG$151,0)),0)+IFERROR(INDEX('Hoja de Trabajo para listado'!$CD$155:$DC$1048576,MATCH($A728,'Hoja de Trabajo para listado'!$CD$155:$CD$1048576,0),MATCH((CUADRO!P$4&amp;$E728),'Hoja de Trabajo para listado'!$CD$151:$DC$151,0)),0)</f>
        <v>0</v>
      </c>
      <c r="Q728" s="241">
        <f ca="1">+IFERROR(INDEX('Hoja de Trabajo para listado'!$A$155:$Z$1048576,MATCH($A728,'Hoja de Trabajo para listado'!$A$155:$A$1048576,0),MATCH((CUADRO!Q$4&amp;$E728),'Hoja de Trabajo para listado'!$A$151:$Z$151,0)),0)+IFERROR(INDEX('Hoja de Trabajo para listado'!$AB$155:$BA$1048576,MATCH($A728,'Hoja de Trabajo para listado'!$AB$155:$AB$1048576,0),MATCH((CUADRO!Q$4&amp;$E728),'Hoja de Trabajo para listado'!$AB$151:$BA$151,0)),0)+IFERROR(INDEX('Hoja de Trabajo para listado'!$BC$155:$CB$1048576,MATCH($A728,'Hoja de Trabajo para listado'!$BC$155:$BC$1048576,0),MATCH((CUADRO!Q$4&amp;$E728),'Hoja de Trabajo para listado'!$BC$151:$CB$151,0)),0)+IFERROR(INDEX('Hoja de Trabajo para listado'!$DE$153:$DG$274,MATCH($A728,'Hoja de Trabajo para listado'!$DE$153:$DE$1048576,0),MATCH((CUADRO!Q$4&amp;$E728),'Hoja de Trabajo para listado'!$DE$151:$DG$151,0)),0)+IFERROR(INDEX('Hoja de Trabajo para listado'!$CD$155:$DC$1048576,MATCH($A728,'Hoja de Trabajo para listado'!$CD$155:$CD$1048576,0),MATCH((CUADRO!Q$4&amp;$E728),'Hoja de Trabajo para listado'!$CD$151:$DC$151,0)),0)</f>
        <v>0</v>
      </c>
      <c r="R728" s="241">
        <f t="shared" ca="1" si="29"/>
        <v>0</v>
      </c>
      <c r="S728" s="247">
        <f ca="1">+R727+R728</f>
        <v>0</v>
      </c>
      <c r="T728" s="241">
        <f ca="1">+S728</f>
        <v>0</v>
      </c>
      <c r="U728" s="240">
        <f t="shared" si="30"/>
        <v>2</v>
      </c>
      <c r="V728" s="327" t="str">
        <f>+VLOOKUP(A728,bd_lista!$A$3:$E$592,5,FALSE)</f>
        <v>Gobiernos Autonomos Municipales</v>
      </c>
      <c r="W728" s="398"/>
      <c r="X728" s="240">
        <f>+VLOOKUP(A728,[4]Sheet1!$A$13:$D$744,4,FALSE)</f>
        <v>0</v>
      </c>
      <c r="Y728" s="240" t="e">
        <f>+VLOOKUP(X728,bd_lista!$A$3:$C$592,3,FALSE)</f>
        <v>#N/A</v>
      </c>
      <c r="Z728" s="288"/>
      <c r="AA728" s="289"/>
    </row>
    <row r="729" spans="1:27" customFormat="1" ht="15" hidden="1" customHeight="1">
      <c r="A729" s="32">
        <v>1329</v>
      </c>
      <c r="B729" s="393">
        <f>+A729</f>
        <v>1329</v>
      </c>
      <c r="C729" s="245" t="str">
        <f>+VLOOKUP(A729,bd_lista!$A$3:$C$592,3,FALSE)</f>
        <v>Gobierno Autónomo Municipal de Sicaya</v>
      </c>
      <c r="D729" s="395" t="str">
        <f>+C729</f>
        <v>Gobierno Autónomo Municipal de Sicaya</v>
      </c>
      <c r="E729" s="240" t="s">
        <v>1303</v>
      </c>
      <c r="F729" s="241">
        <f ca="1">+IFERROR(INDEX('Hoja de Trabajo para listado'!$A$155:$Z$1048576,MATCH($A729,'Hoja de Trabajo para listado'!$A$155:$A$1048576,0),MATCH((CUADRO!F$4&amp;$E729),'Hoja de Trabajo para listado'!$A$151:$Z$151,0)),0)+IFERROR(INDEX('Hoja de Trabajo para listado'!$AB$155:$BA$1048576,MATCH($A729,'Hoja de Trabajo para listado'!$AB$155:$AB$1048576,0),MATCH((CUADRO!F$4&amp;$E729),'Hoja de Trabajo para listado'!$AB$151:$BA$151,0)),0)+IFERROR(INDEX('Hoja de Trabajo para listado'!$BC$155:$CB$1048576,MATCH($A729,'Hoja de Trabajo para listado'!$BC$155:$BC$1048576,0),MATCH((CUADRO!F$4&amp;$E729),'Hoja de Trabajo para listado'!$BC$151:$CB$151,0)),0)+IFERROR(INDEX('Hoja de Trabajo para listado'!$DE$153:$DG$274,MATCH($A729,'Hoja de Trabajo para listado'!$DE$153:$DE$1048576,0),MATCH((CUADRO!F$4&amp;$E729),'Hoja de Trabajo para listado'!$DE$151:$DG$151,0)),0)+IFERROR(INDEX('Hoja de Trabajo para listado'!$CD$155:$DC$1048576,MATCH($A729,'Hoja de Trabajo para listado'!$CD$155:$CD$1048576,0),MATCH((CUADRO!F$4&amp;$E729),'Hoja de Trabajo para listado'!$CD$151:$DC$151,0)),0)</f>
        <v>0</v>
      </c>
      <c r="G729" s="241">
        <f ca="1">+IFERROR(INDEX('Hoja de Trabajo para listado'!$A$155:$Z$1048576,MATCH($A729,'Hoja de Trabajo para listado'!$A$155:$A$1048576,0),MATCH((CUADRO!G$4&amp;$E729),'Hoja de Trabajo para listado'!$A$151:$Z$151,0)),0)+IFERROR(INDEX('Hoja de Trabajo para listado'!$AB$155:$BA$1048576,MATCH($A729,'Hoja de Trabajo para listado'!$AB$155:$AB$1048576,0),MATCH((CUADRO!G$4&amp;$E729),'Hoja de Trabajo para listado'!$AB$151:$BA$151,0)),0)+IFERROR(INDEX('Hoja de Trabajo para listado'!$BC$155:$CB$1048576,MATCH($A729,'Hoja de Trabajo para listado'!$BC$155:$BC$1048576,0),MATCH((CUADRO!G$4&amp;$E729),'Hoja de Trabajo para listado'!$BC$151:$CB$151,0)),0)+IFERROR(INDEX('Hoja de Trabajo para listado'!$DE$153:$DG$274,MATCH($A729,'Hoja de Trabajo para listado'!$DE$153:$DE$1048576,0),MATCH((CUADRO!G$4&amp;$E729),'Hoja de Trabajo para listado'!$DE$151:$DG$151,0)),0)+IFERROR(INDEX('Hoja de Trabajo para listado'!$CD$155:$DC$1048576,MATCH($A729,'Hoja de Trabajo para listado'!$CD$155:$CD$1048576,0),MATCH((CUADRO!G$4&amp;$E729),'Hoja de Trabajo para listado'!$CD$151:$DC$151,0)),0)</f>
        <v>0</v>
      </c>
      <c r="H729" s="241">
        <f ca="1">+IFERROR(INDEX('Hoja de Trabajo para listado'!$A$155:$Z$1048576,MATCH($A729,'Hoja de Trabajo para listado'!$A$155:$A$1048576,0),MATCH((CUADRO!H$4&amp;$E729),'Hoja de Trabajo para listado'!$A$151:$Z$151,0)),0)+IFERROR(INDEX('Hoja de Trabajo para listado'!$AB$155:$BA$1048576,MATCH($A729,'Hoja de Trabajo para listado'!$AB$155:$AB$1048576,0),MATCH((CUADRO!H$4&amp;$E729),'Hoja de Trabajo para listado'!$AB$151:$BA$151,0)),0)+IFERROR(INDEX('Hoja de Trabajo para listado'!$BC$155:$CB$1048576,MATCH($A729,'Hoja de Trabajo para listado'!$BC$155:$BC$1048576,0),MATCH((CUADRO!H$4&amp;$E729),'Hoja de Trabajo para listado'!$BC$151:$CB$151,0)),0)+IFERROR(INDEX('Hoja de Trabajo para listado'!$DE$153:$DG$274,MATCH($A729,'Hoja de Trabajo para listado'!$DE$153:$DE$1048576,0),MATCH((CUADRO!H$4&amp;$E729),'Hoja de Trabajo para listado'!$DE$151:$DG$151,0)),0)+IFERROR(INDEX('Hoja de Trabajo para listado'!$CD$155:$DC$1048576,MATCH($A729,'Hoja de Trabajo para listado'!$CD$155:$CD$1048576,0),MATCH((CUADRO!H$4&amp;$E729),'Hoja de Trabajo para listado'!$CD$151:$DC$151,0)),0)</f>
        <v>0</v>
      </c>
      <c r="I729" s="241">
        <f ca="1">+IFERROR(INDEX('Hoja de Trabajo para listado'!$A$155:$Z$1048576,MATCH($A729,'Hoja de Trabajo para listado'!$A$155:$A$1048576,0),MATCH((CUADRO!I$4&amp;$E729),'Hoja de Trabajo para listado'!$A$151:$Z$151,0)),0)+IFERROR(INDEX('Hoja de Trabajo para listado'!$AB$155:$BA$1048576,MATCH($A729,'Hoja de Trabajo para listado'!$AB$155:$AB$1048576,0),MATCH((CUADRO!I$4&amp;$E729),'Hoja de Trabajo para listado'!$AB$151:$BA$151,0)),0)+IFERROR(INDEX('Hoja de Trabajo para listado'!$BC$155:$CB$1048576,MATCH($A729,'Hoja de Trabajo para listado'!$BC$155:$BC$1048576,0),MATCH((CUADRO!I$4&amp;$E729),'Hoja de Trabajo para listado'!$BC$151:$CB$151,0)),0)+IFERROR(INDEX('Hoja de Trabajo para listado'!$DE$153:$DG$274,MATCH($A729,'Hoja de Trabajo para listado'!$DE$153:$DE$1048576,0),MATCH((CUADRO!I$4&amp;$E729),'Hoja de Trabajo para listado'!$DE$151:$DG$151,0)),0)+IFERROR(INDEX('Hoja de Trabajo para listado'!$CD$155:$DC$1048576,MATCH($A729,'Hoja de Trabajo para listado'!$CD$155:$CD$1048576,0),MATCH((CUADRO!I$4&amp;$E729),'Hoja de Trabajo para listado'!$CD$151:$DC$151,0)),0)</f>
        <v>0</v>
      </c>
      <c r="J729" s="241">
        <f ca="1">+IFERROR(INDEX('Hoja de Trabajo para listado'!$A$155:$Z$1048576,MATCH($A729,'Hoja de Trabajo para listado'!$A$155:$A$1048576,0),MATCH((CUADRO!J$4&amp;$E729),'Hoja de Trabajo para listado'!$A$151:$Z$151,0)),0)+IFERROR(INDEX('Hoja de Trabajo para listado'!$AB$155:$BA$1048576,MATCH($A729,'Hoja de Trabajo para listado'!$AB$155:$AB$1048576,0),MATCH((CUADRO!J$4&amp;$E729),'Hoja de Trabajo para listado'!$AB$151:$BA$151,0)),0)+IFERROR(INDEX('Hoja de Trabajo para listado'!$BC$155:$CB$1048576,MATCH($A729,'Hoja de Trabajo para listado'!$BC$155:$BC$1048576,0),MATCH((CUADRO!J$4&amp;$E729),'Hoja de Trabajo para listado'!$BC$151:$CB$151,0)),0)+IFERROR(INDEX('Hoja de Trabajo para listado'!$DE$153:$DG$274,MATCH($A729,'Hoja de Trabajo para listado'!$DE$153:$DE$1048576,0),MATCH((CUADRO!J$4&amp;$E729),'Hoja de Trabajo para listado'!$DE$151:$DG$151,0)),0)+IFERROR(INDEX('Hoja de Trabajo para listado'!$CD$155:$DC$1048576,MATCH($A729,'Hoja de Trabajo para listado'!$CD$155:$CD$1048576,0),MATCH((CUADRO!J$4&amp;$E729),'Hoja de Trabajo para listado'!$CD$151:$DC$151,0)),0)</f>
        <v>0</v>
      </c>
      <c r="K729" s="241">
        <f ca="1">+IFERROR(INDEX('Hoja de Trabajo para listado'!$A$155:$Z$1048576,MATCH($A729,'Hoja de Trabajo para listado'!$A$155:$A$1048576,0),MATCH((CUADRO!K$4&amp;$E729),'Hoja de Trabajo para listado'!$A$151:$Z$151,0)),0)+IFERROR(INDEX('Hoja de Trabajo para listado'!$AB$155:$BA$1048576,MATCH($A729,'Hoja de Trabajo para listado'!$AB$155:$AB$1048576,0),MATCH((CUADRO!K$4&amp;$E729),'Hoja de Trabajo para listado'!$AB$151:$BA$151,0)),0)+IFERROR(INDEX('Hoja de Trabajo para listado'!$BC$155:$CB$1048576,MATCH($A729,'Hoja de Trabajo para listado'!$BC$155:$BC$1048576,0),MATCH((CUADRO!K$4&amp;$E729),'Hoja de Trabajo para listado'!$BC$151:$CB$151,0)),0)+IFERROR(INDEX('Hoja de Trabajo para listado'!$DE$153:$DG$274,MATCH($A729,'Hoja de Trabajo para listado'!$DE$153:$DE$1048576,0),MATCH((CUADRO!K$4&amp;$E729),'Hoja de Trabajo para listado'!$DE$151:$DG$151,0)),0)+IFERROR(INDEX('Hoja de Trabajo para listado'!$CD$155:$DC$1048576,MATCH($A729,'Hoja de Trabajo para listado'!$CD$155:$CD$1048576,0),MATCH((CUADRO!K$4&amp;$E729),'Hoja de Trabajo para listado'!$CD$151:$DC$151,0)),0)</f>
        <v>0</v>
      </c>
      <c r="L729" s="241">
        <f ca="1">+IFERROR(INDEX('Hoja de Trabajo para listado'!$A$155:$Z$1048576,MATCH($A729,'Hoja de Trabajo para listado'!$A$155:$A$1048576,0),MATCH((CUADRO!L$4&amp;$E729),'Hoja de Trabajo para listado'!$A$151:$Z$151,0)),0)+IFERROR(INDEX('Hoja de Trabajo para listado'!$AB$155:$BA$1048576,MATCH($A729,'Hoja de Trabajo para listado'!$AB$155:$AB$1048576,0),MATCH((CUADRO!L$4&amp;$E729),'Hoja de Trabajo para listado'!$AB$151:$BA$151,0)),0)+IFERROR(INDEX('Hoja de Trabajo para listado'!$BC$155:$CB$1048576,MATCH($A729,'Hoja de Trabajo para listado'!$BC$155:$BC$1048576,0),MATCH((CUADRO!L$4&amp;$E729),'Hoja de Trabajo para listado'!$BC$151:$CB$151,0)),0)+IFERROR(INDEX('Hoja de Trabajo para listado'!$DE$153:$DG$274,MATCH($A729,'Hoja de Trabajo para listado'!$DE$153:$DE$1048576,0),MATCH((CUADRO!L$4&amp;$E729),'Hoja de Trabajo para listado'!$DE$151:$DG$151,0)),0)+IFERROR(INDEX('Hoja de Trabajo para listado'!$CD$155:$DC$1048576,MATCH($A729,'Hoja de Trabajo para listado'!$CD$155:$CD$1048576,0),MATCH((CUADRO!L$4&amp;$E729),'Hoja de Trabajo para listado'!$CD$151:$DC$151,0)),0)</f>
        <v>0</v>
      </c>
      <c r="M729" s="241">
        <f ca="1">+IFERROR(INDEX('Hoja de Trabajo para listado'!$A$155:$Z$1048576,MATCH($A729,'Hoja de Trabajo para listado'!$A$155:$A$1048576,0),MATCH((CUADRO!M$4&amp;$E729),'Hoja de Trabajo para listado'!$A$151:$Z$151,0)),0)+IFERROR(INDEX('Hoja de Trabajo para listado'!$AB$155:$BA$1048576,MATCH($A729,'Hoja de Trabajo para listado'!$AB$155:$AB$1048576,0),MATCH((CUADRO!M$4&amp;$E729),'Hoja de Trabajo para listado'!$AB$151:$BA$151,0)),0)+IFERROR(INDEX('Hoja de Trabajo para listado'!$BC$155:$CB$1048576,MATCH($A729,'Hoja de Trabajo para listado'!$BC$155:$BC$1048576,0),MATCH((CUADRO!M$4&amp;$E729),'Hoja de Trabajo para listado'!$BC$151:$CB$151,0)),0)+IFERROR(INDEX('Hoja de Trabajo para listado'!$DE$153:$DG$274,MATCH($A729,'Hoja de Trabajo para listado'!$DE$153:$DE$1048576,0),MATCH((CUADRO!M$4&amp;$E729),'Hoja de Trabajo para listado'!$DE$151:$DG$151,0)),0)+IFERROR(INDEX('Hoja de Trabajo para listado'!$CD$155:$DC$1048576,MATCH($A729,'Hoja de Trabajo para listado'!$CD$155:$CD$1048576,0),MATCH((CUADRO!M$4&amp;$E729),'Hoja de Trabajo para listado'!$CD$151:$DC$151,0)),0)</f>
        <v>0</v>
      </c>
      <c r="N729" s="241">
        <f ca="1">+IFERROR(INDEX('Hoja de Trabajo para listado'!$A$155:$Z$1048576,MATCH($A729,'Hoja de Trabajo para listado'!$A$155:$A$1048576,0),MATCH((CUADRO!N$4&amp;$E729),'Hoja de Trabajo para listado'!$A$151:$Z$151,0)),0)+IFERROR(INDEX('Hoja de Trabajo para listado'!$AB$155:$BA$1048576,MATCH($A729,'Hoja de Trabajo para listado'!$AB$155:$AB$1048576,0),MATCH((CUADRO!N$4&amp;$E729),'Hoja de Trabajo para listado'!$AB$151:$BA$151,0)),0)+IFERROR(INDEX('Hoja de Trabajo para listado'!$BC$155:$CB$1048576,MATCH($A729,'Hoja de Trabajo para listado'!$BC$155:$BC$1048576,0),MATCH((CUADRO!N$4&amp;$E729),'Hoja de Trabajo para listado'!$BC$151:$CB$151,0)),0)+IFERROR(INDEX('Hoja de Trabajo para listado'!$DE$153:$DG$274,MATCH($A729,'Hoja de Trabajo para listado'!$DE$153:$DE$1048576,0),MATCH((CUADRO!N$4&amp;$E729),'Hoja de Trabajo para listado'!$DE$151:$DG$151,0)),0)+IFERROR(INDEX('Hoja de Trabajo para listado'!$CD$155:$DC$1048576,MATCH($A729,'Hoja de Trabajo para listado'!$CD$155:$CD$1048576,0),MATCH((CUADRO!N$4&amp;$E729),'Hoja de Trabajo para listado'!$CD$151:$DC$151,0)),0)</f>
        <v>0</v>
      </c>
      <c r="O729" s="241">
        <f ca="1">+IFERROR(INDEX('Hoja de Trabajo para listado'!$A$155:$Z$1048576,MATCH($A729,'Hoja de Trabajo para listado'!$A$155:$A$1048576,0),MATCH((CUADRO!O$4&amp;$E729),'Hoja de Trabajo para listado'!$A$151:$Z$151,0)),0)+IFERROR(INDEX('Hoja de Trabajo para listado'!$AB$155:$BA$1048576,MATCH($A729,'Hoja de Trabajo para listado'!$AB$155:$AB$1048576,0),MATCH((CUADRO!O$4&amp;$E729),'Hoja de Trabajo para listado'!$AB$151:$BA$151,0)),0)+IFERROR(INDEX('Hoja de Trabajo para listado'!$BC$155:$CB$1048576,MATCH($A729,'Hoja de Trabajo para listado'!$BC$155:$BC$1048576,0),MATCH((CUADRO!O$4&amp;$E729),'Hoja de Trabajo para listado'!$BC$151:$CB$151,0)),0)+IFERROR(INDEX('Hoja de Trabajo para listado'!$DE$153:$DG$274,MATCH($A729,'Hoja de Trabajo para listado'!$DE$153:$DE$1048576,0),MATCH((CUADRO!O$4&amp;$E729),'Hoja de Trabajo para listado'!$DE$151:$DG$151,0)),0)+IFERROR(INDEX('Hoja de Trabajo para listado'!$CD$155:$DC$1048576,MATCH($A729,'Hoja de Trabajo para listado'!$CD$155:$CD$1048576,0),MATCH((CUADRO!O$4&amp;$E729),'Hoja de Trabajo para listado'!$CD$151:$DC$151,0)),0)</f>
        <v>0</v>
      </c>
      <c r="P729" s="241">
        <f ca="1">+IFERROR(INDEX('Hoja de Trabajo para listado'!$A$155:$Z$1048576,MATCH($A729,'Hoja de Trabajo para listado'!$A$155:$A$1048576,0),MATCH((CUADRO!P$4&amp;$E729),'Hoja de Trabajo para listado'!$A$151:$Z$151,0)),0)+IFERROR(INDEX('Hoja de Trabajo para listado'!$AB$155:$BA$1048576,MATCH($A729,'Hoja de Trabajo para listado'!$AB$155:$AB$1048576,0),MATCH((CUADRO!P$4&amp;$E729),'Hoja de Trabajo para listado'!$AB$151:$BA$151,0)),0)+IFERROR(INDEX('Hoja de Trabajo para listado'!$BC$155:$CB$1048576,MATCH($A729,'Hoja de Trabajo para listado'!$BC$155:$BC$1048576,0),MATCH((CUADRO!P$4&amp;$E729),'Hoja de Trabajo para listado'!$BC$151:$CB$151,0)),0)+IFERROR(INDEX('Hoja de Trabajo para listado'!$DE$153:$DG$274,MATCH($A729,'Hoja de Trabajo para listado'!$DE$153:$DE$1048576,0),MATCH((CUADRO!P$4&amp;$E729),'Hoja de Trabajo para listado'!$DE$151:$DG$151,0)),0)+IFERROR(INDEX('Hoja de Trabajo para listado'!$CD$155:$DC$1048576,MATCH($A729,'Hoja de Trabajo para listado'!$CD$155:$CD$1048576,0),MATCH((CUADRO!P$4&amp;$E729),'Hoja de Trabajo para listado'!$CD$151:$DC$151,0)),0)</f>
        <v>0</v>
      </c>
      <c r="Q729" s="241">
        <f ca="1">+IFERROR(INDEX('Hoja de Trabajo para listado'!$A$155:$Z$1048576,MATCH($A729,'Hoja de Trabajo para listado'!$A$155:$A$1048576,0),MATCH((CUADRO!Q$4&amp;$E729),'Hoja de Trabajo para listado'!$A$151:$Z$151,0)),0)+IFERROR(INDEX('Hoja de Trabajo para listado'!$AB$155:$BA$1048576,MATCH($A729,'Hoja de Trabajo para listado'!$AB$155:$AB$1048576,0),MATCH((CUADRO!Q$4&amp;$E729),'Hoja de Trabajo para listado'!$AB$151:$BA$151,0)),0)+IFERROR(INDEX('Hoja de Trabajo para listado'!$BC$155:$CB$1048576,MATCH($A729,'Hoja de Trabajo para listado'!$BC$155:$BC$1048576,0),MATCH((CUADRO!Q$4&amp;$E729),'Hoja de Trabajo para listado'!$BC$151:$CB$151,0)),0)+IFERROR(INDEX('Hoja de Trabajo para listado'!$DE$153:$DG$274,MATCH($A729,'Hoja de Trabajo para listado'!$DE$153:$DE$1048576,0),MATCH((CUADRO!Q$4&amp;$E729),'Hoja de Trabajo para listado'!$DE$151:$DG$151,0)),0)+IFERROR(INDEX('Hoja de Trabajo para listado'!$CD$155:$DC$1048576,MATCH($A729,'Hoja de Trabajo para listado'!$CD$155:$CD$1048576,0),MATCH((CUADRO!Q$4&amp;$E729),'Hoja de Trabajo para listado'!$CD$151:$DC$151,0)),0)</f>
        <v>0</v>
      </c>
      <c r="R729" s="241">
        <f t="shared" ca="1" si="29"/>
        <v>0</v>
      </c>
      <c r="S729" s="247"/>
      <c r="T729" s="241">
        <f ca="1">+T730</f>
        <v>0</v>
      </c>
      <c r="U729" s="240">
        <f t="shared" si="30"/>
        <v>1</v>
      </c>
      <c r="V729" s="327" t="str">
        <f>+VLOOKUP(A729,bd_lista!$A$3:$E$592,5,FALSE)</f>
        <v>Gobiernos Autonomos Municipales</v>
      </c>
      <c r="W729" s="397" t="str">
        <f>+V729</f>
        <v>Gobiernos Autonomos Municipales</v>
      </c>
      <c r="X729" s="240">
        <f>+VLOOKUP(A729,[4]Sheet1!$A$13:$D$744,4,FALSE)</f>
        <v>0</v>
      </c>
      <c r="Y729" s="240" t="e">
        <f>+VLOOKUP(X729,bd_lista!$A$3:$C$592,3,FALSE)</f>
        <v>#N/A</v>
      </c>
      <c r="Z729" s="290">
        <f>+X729</f>
        <v>0</v>
      </c>
      <c r="AA729" s="291" t="e">
        <f>+Y729</f>
        <v>#N/A</v>
      </c>
    </row>
    <row r="730" spans="1:27" customFormat="1" ht="15" hidden="1" customHeight="1">
      <c r="A730" s="32">
        <v>1329</v>
      </c>
      <c r="B730" s="394"/>
      <c r="C730" s="245" t="str">
        <f>+VLOOKUP(A730,bd_lista!$A$3:$C$592,3,FALSE)</f>
        <v>Gobierno Autónomo Municipal de Sicaya</v>
      </c>
      <c r="D730" s="396"/>
      <c r="E730" s="242" t="s">
        <v>1304</v>
      </c>
      <c r="F730" s="241">
        <f ca="1">+IFERROR(INDEX('Hoja de Trabajo para listado'!$A$155:$Z$1048576,MATCH($A730,'Hoja de Trabajo para listado'!$A$155:$A$1048576,0),MATCH((CUADRO!F$4&amp;$E730),'Hoja de Trabajo para listado'!$A$151:$Z$151,0)),0)+IFERROR(INDEX('Hoja de Trabajo para listado'!$AB$155:$BA$1048576,MATCH($A730,'Hoja de Trabajo para listado'!$AB$155:$AB$1048576,0),MATCH((CUADRO!F$4&amp;$E730),'Hoja de Trabajo para listado'!$AB$151:$BA$151,0)),0)+IFERROR(INDEX('Hoja de Trabajo para listado'!$BC$155:$CB$1048576,MATCH($A730,'Hoja de Trabajo para listado'!$BC$155:$BC$1048576,0),MATCH((CUADRO!F$4&amp;$E730),'Hoja de Trabajo para listado'!$BC$151:$CB$151,0)),0)+IFERROR(INDEX('Hoja de Trabajo para listado'!$DE$153:$DG$274,MATCH($A730,'Hoja de Trabajo para listado'!$DE$153:$DE$1048576,0),MATCH((CUADRO!F$4&amp;$E730),'Hoja de Trabajo para listado'!$DE$151:$DG$151,0)),0)+IFERROR(INDEX('Hoja de Trabajo para listado'!$CD$155:$DC$1048576,MATCH($A730,'Hoja de Trabajo para listado'!$CD$155:$CD$1048576,0),MATCH((CUADRO!F$4&amp;$E730),'Hoja de Trabajo para listado'!$CD$151:$DC$151,0)),0)</f>
        <v>0</v>
      </c>
      <c r="G730" s="241">
        <f ca="1">+IFERROR(INDEX('Hoja de Trabajo para listado'!$A$155:$Z$1048576,MATCH($A730,'Hoja de Trabajo para listado'!$A$155:$A$1048576,0),MATCH((CUADRO!G$4&amp;$E730),'Hoja de Trabajo para listado'!$A$151:$Z$151,0)),0)+IFERROR(INDEX('Hoja de Trabajo para listado'!$AB$155:$BA$1048576,MATCH($A730,'Hoja de Trabajo para listado'!$AB$155:$AB$1048576,0),MATCH((CUADRO!G$4&amp;$E730),'Hoja de Trabajo para listado'!$AB$151:$BA$151,0)),0)+IFERROR(INDEX('Hoja de Trabajo para listado'!$BC$155:$CB$1048576,MATCH($A730,'Hoja de Trabajo para listado'!$BC$155:$BC$1048576,0),MATCH((CUADRO!G$4&amp;$E730),'Hoja de Trabajo para listado'!$BC$151:$CB$151,0)),0)+IFERROR(INDEX('Hoja de Trabajo para listado'!$DE$153:$DG$274,MATCH($A730,'Hoja de Trabajo para listado'!$DE$153:$DE$1048576,0),MATCH((CUADRO!G$4&amp;$E730),'Hoja de Trabajo para listado'!$DE$151:$DG$151,0)),0)+IFERROR(INDEX('Hoja de Trabajo para listado'!$CD$155:$DC$1048576,MATCH($A730,'Hoja de Trabajo para listado'!$CD$155:$CD$1048576,0),MATCH((CUADRO!G$4&amp;$E730),'Hoja de Trabajo para listado'!$CD$151:$DC$151,0)),0)</f>
        <v>0</v>
      </c>
      <c r="H730" s="241">
        <f ca="1">+IFERROR(INDEX('Hoja de Trabajo para listado'!$A$155:$Z$1048576,MATCH($A730,'Hoja de Trabajo para listado'!$A$155:$A$1048576,0),MATCH((CUADRO!H$4&amp;$E730),'Hoja de Trabajo para listado'!$A$151:$Z$151,0)),0)+IFERROR(INDEX('Hoja de Trabajo para listado'!$AB$155:$BA$1048576,MATCH($A730,'Hoja de Trabajo para listado'!$AB$155:$AB$1048576,0),MATCH((CUADRO!H$4&amp;$E730),'Hoja de Trabajo para listado'!$AB$151:$BA$151,0)),0)+IFERROR(INDEX('Hoja de Trabajo para listado'!$BC$155:$CB$1048576,MATCH($A730,'Hoja de Trabajo para listado'!$BC$155:$BC$1048576,0),MATCH((CUADRO!H$4&amp;$E730),'Hoja de Trabajo para listado'!$BC$151:$CB$151,0)),0)+IFERROR(INDEX('Hoja de Trabajo para listado'!$DE$153:$DG$274,MATCH($A730,'Hoja de Trabajo para listado'!$DE$153:$DE$1048576,0),MATCH((CUADRO!H$4&amp;$E730),'Hoja de Trabajo para listado'!$DE$151:$DG$151,0)),0)+IFERROR(INDEX('Hoja de Trabajo para listado'!$CD$155:$DC$1048576,MATCH($A730,'Hoja de Trabajo para listado'!$CD$155:$CD$1048576,0),MATCH((CUADRO!H$4&amp;$E730),'Hoja de Trabajo para listado'!$CD$151:$DC$151,0)),0)</f>
        <v>0</v>
      </c>
      <c r="I730" s="241">
        <f ca="1">+IFERROR(INDEX('Hoja de Trabajo para listado'!$A$155:$Z$1048576,MATCH($A730,'Hoja de Trabajo para listado'!$A$155:$A$1048576,0),MATCH((CUADRO!I$4&amp;$E730),'Hoja de Trabajo para listado'!$A$151:$Z$151,0)),0)+IFERROR(INDEX('Hoja de Trabajo para listado'!$AB$155:$BA$1048576,MATCH($A730,'Hoja de Trabajo para listado'!$AB$155:$AB$1048576,0),MATCH((CUADRO!I$4&amp;$E730),'Hoja de Trabajo para listado'!$AB$151:$BA$151,0)),0)+IFERROR(INDEX('Hoja de Trabajo para listado'!$BC$155:$CB$1048576,MATCH($A730,'Hoja de Trabajo para listado'!$BC$155:$BC$1048576,0),MATCH((CUADRO!I$4&amp;$E730),'Hoja de Trabajo para listado'!$BC$151:$CB$151,0)),0)+IFERROR(INDEX('Hoja de Trabajo para listado'!$DE$153:$DG$274,MATCH($A730,'Hoja de Trabajo para listado'!$DE$153:$DE$1048576,0),MATCH((CUADRO!I$4&amp;$E730),'Hoja de Trabajo para listado'!$DE$151:$DG$151,0)),0)+IFERROR(INDEX('Hoja de Trabajo para listado'!$CD$155:$DC$1048576,MATCH($A730,'Hoja de Trabajo para listado'!$CD$155:$CD$1048576,0),MATCH((CUADRO!I$4&amp;$E730),'Hoja de Trabajo para listado'!$CD$151:$DC$151,0)),0)</f>
        <v>0</v>
      </c>
      <c r="J730" s="241">
        <f ca="1">+IFERROR(INDEX('Hoja de Trabajo para listado'!$A$155:$Z$1048576,MATCH($A730,'Hoja de Trabajo para listado'!$A$155:$A$1048576,0),MATCH((CUADRO!J$4&amp;$E730),'Hoja de Trabajo para listado'!$A$151:$Z$151,0)),0)+IFERROR(INDEX('Hoja de Trabajo para listado'!$AB$155:$BA$1048576,MATCH($A730,'Hoja de Trabajo para listado'!$AB$155:$AB$1048576,0),MATCH((CUADRO!J$4&amp;$E730),'Hoja de Trabajo para listado'!$AB$151:$BA$151,0)),0)+IFERROR(INDEX('Hoja de Trabajo para listado'!$BC$155:$CB$1048576,MATCH($A730,'Hoja de Trabajo para listado'!$BC$155:$BC$1048576,0),MATCH((CUADRO!J$4&amp;$E730),'Hoja de Trabajo para listado'!$BC$151:$CB$151,0)),0)+IFERROR(INDEX('Hoja de Trabajo para listado'!$DE$153:$DG$274,MATCH($A730,'Hoja de Trabajo para listado'!$DE$153:$DE$1048576,0),MATCH((CUADRO!J$4&amp;$E730),'Hoja de Trabajo para listado'!$DE$151:$DG$151,0)),0)+IFERROR(INDEX('Hoja de Trabajo para listado'!$CD$155:$DC$1048576,MATCH($A730,'Hoja de Trabajo para listado'!$CD$155:$CD$1048576,0),MATCH((CUADRO!J$4&amp;$E730),'Hoja de Trabajo para listado'!$CD$151:$DC$151,0)),0)</f>
        <v>0</v>
      </c>
      <c r="K730" s="241">
        <f ca="1">+IFERROR(INDEX('Hoja de Trabajo para listado'!$A$155:$Z$1048576,MATCH($A730,'Hoja de Trabajo para listado'!$A$155:$A$1048576,0),MATCH((CUADRO!K$4&amp;$E730),'Hoja de Trabajo para listado'!$A$151:$Z$151,0)),0)+IFERROR(INDEX('Hoja de Trabajo para listado'!$AB$155:$BA$1048576,MATCH($A730,'Hoja de Trabajo para listado'!$AB$155:$AB$1048576,0),MATCH((CUADRO!K$4&amp;$E730),'Hoja de Trabajo para listado'!$AB$151:$BA$151,0)),0)+IFERROR(INDEX('Hoja de Trabajo para listado'!$BC$155:$CB$1048576,MATCH($A730,'Hoja de Trabajo para listado'!$BC$155:$BC$1048576,0),MATCH((CUADRO!K$4&amp;$E730),'Hoja de Trabajo para listado'!$BC$151:$CB$151,0)),0)+IFERROR(INDEX('Hoja de Trabajo para listado'!$DE$153:$DG$274,MATCH($A730,'Hoja de Trabajo para listado'!$DE$153:$DE$1048576,0),MATCH((CUADRO!K$4&amp;$E730),'Hoja de Trabajo para listado'!$DE$151:$DG$151,0)),0)+IFERROR(INDEX('Hoja de Trabajo para listado'!$CD$155:$DC$1048576,MATCH($A730,'Hoja de Trabajo para listado'!$CD$155:$CD$1048576,0),MATCH((CUADRO!K$4&amp;$E730),'Hoja de Trabajo para listado'!$CD$151:$DC$151,0)),0)</f>
        <v>0</v>
      </c>
      <c r="L730" s="241">
        <f ca="1">+IFERROR(INDEX('Hoja de Trabajo para listado'!$A$155:$Z$1048576,MATCH($A730,'Hoja de Trabajo para listado'!$A$155:$A$1048576,0),MATCH((CUADRO!L$4&amp;$E730),'Hoja de Trabajo para listado'!$A$151:$Z$151,0)),0)+IFERROR(INDEX('Hoja de Trabajo para listado'!$AB$155:$BA$1048576,MATCH($A730,'Hoja de Trabajo para listado'!$AB$155:$AB$1048576,0),MATCH((CUADRO!L$4&amp;$E730),'Hoja de Trabajo para listado'!$AB$151:$BA$151,0)),0)+IFERROR(INDEX('Hoja de Trabajo para listado'!$BC$155:$CB$1048576,MATCH($A730,'Hoja de Trabajo para listado'!$BC$155:$BC$1048576,0),MATCH((CUADRO!L$4&amp;$E730),'Hoja de Trabajo para listado'!$BC$151:$CB$151,0)),0)+IFERROR(INDEX('Hoja de Trabajo para listado'!$DE$153:$DG$274,MATCH($A730,'Hoja de Trabajo para listado'!$DE$153:$DE$1048576,0),MATCH((CUADRO!L$4&amp;$E730),'Hoja de Trabajo para listado'!$DE$151:$DG$151,0)),0)+IFERROR(INDEX('Hoja de Trabajo para listado'!$CD$155:$DC$1048576,MATCH($A730,'Hoja de Trabajo para listado'!$CD$155:$CD$1048576,0),MATCH((CUADRO!L$4&amp;$E730),'Hoja de Trabajo para listado'!$CD$151:$DC$151,0)),0)</f>
        <v>0</v>
      </c>
      <c r="M730" s="241">
        <f ca="1">+IFERROR(INDEX('Hoja de Trabajo para listado'!$A$155:$Z$1048576,MATCH($A730,'Hoja de Trabajo para listado'!$A$155:$A$1048576,0),MATCH((CUADRO!M$4&amp;$E730),'Hoja de Trabajo para listado'!$A$151:$Z$151,0)),0)+IFERROR(INDEX('Hoja de Trabajo para listado'!$AB$155:$BA$1048576,MATCH($A730,'Hoja de Trabajo para listado'!$AB$155:$AB$1048576,0),MATCH((CUADRO!M$4&amp;$E730),'Hoja de Trabajo para listado'!$AB$151:$BA$151,0)),0)+IFERROR(INDEX('Hoja de Trabajo para listado'!$BC$155:$CB$1048576,MATCH($A730,'Hoja de Trabajo para listado'!$BC$155:$BC$1048576,0),MATCH((CUADRO!M$4&amp;$E730),'Hoja de Trabajo para listado'!$BC$151:$CB$151,0)),0)+IFERROR(INDEX('Hoja de Trabajo para listado'!$DE$153:$DG$274,MATCH($A730,'Hoja de Trabajo para listado'!$DE$153:$DE$1048576,0),MATCH((CUADRO!M$4&amp;$E730),'Hoja de Trabajo para listado'!$DE$151:$DG$151,0)),0)+IFERROR(INDEX('Hoja de Trabajo para listado'!$CD$155:$DC$1048576,MATCH($A730,'Hoja de Trabajo para listado'!$CD$155:$CD$1048576,0),MATCH((CUADRO!M$4&amp;$E730),'Hoja de Trabajo para listado'!$CD$151:$DC$151,0)),0)</f>
        <v>0</v>
      </c>
      <c r="N730" s="241">
        <f ca="1">+IFERROR(INDEX('Hoja de Trabajo para listado'!$A$155:$Z$1048576,MATCH($A730,'Hoja de Trabajo para listado'!$A$155:$A$1048576,0),MATCH((CUADRO!N$4&amp;$E730),'Hoja de Trabajo para listado'!$A$151:$Z$151,0)),0)+IFERROR(INDEX('Hoja de Trabajo para listado'!$AB$155:$BA$1048576,MATCH($A730,'Hoja de Trabajo para listado'!$AB$155:$AB$1048576,0),MATCH((CUADRO!N$4&amp;$E730),'Hoja de Trabajo para listado'!$AB$151:$BA$151,0)),0)+IFERROR(INDEX('Hoja de Trabajo para listado'!$BC$155:$CB$1048576,MATCH($A730,'Hoja de Trabajo para listado'!$BC$155:$BC$1048576,0),MATCH((CUADRO!N$4&amp;$E730),'Hoja de Trabajo para listado'!$BC$151:$CB$151,0)),0)+IFERROR(INDEX('Hoja de Trabajo para listado'!$DE$153:$DG$274,MATCH($A730,'Hoja de Trabajo para listado'!$DE$153:$DE$1048576,0),MATCH((CUADRO!N$4&amp;$E730),'Hoja de Trabajo para listado'!$DE$151:$DG$151,0)),0)+IFERROR(INDEX('Hoja de Trabajo para listado'!$CD$155:$DC$1048576,MATCH($A730,'Hoja de Trabajo para listado'!$CD$155:$CD$1048576,0),MATCH((CUADRO!N$4&amp;$E730),'Hoja de Trabajo para listado'!$CD$151:$DC$151,0)),0)</f>
        <v>0</v>
      </c>
      <c r="O730" s="241">
        <f ca="1">+IFERROR(INDEX('Hoja de Trabajo para listado'!$A$155:$Z$1048576,MATCH($A730,'Hoja de Trabajo para listado'!$A$155:$A$1048576,0),MATCH((CUADRO!O$4&amp;$E730),'Hoja de Trabajo para listado'!$A$151:$Z$151,0)),0)+IFERROR(INDEX('Hoja de Trabajo para listado'!$AB$155:$BA$1048576,MATCH($A730,'Hoja de Trabajo para listado'!$AB$155:$AB$1048576,0),MATCH((CUADRO!O$4&amp;$E730),'Hoja de Trabajo para listado'!$AB$151:$BA$151,0)),0)+IFERROR(INDEX('Hoja de Trabajo para listado'!$BC$155:$CB$1048576,MATCH($A730,'Hoja de Trabajo para listado'!$BC$155:$BC$1048576,0),MATCH((CUADRO!O$4&amp;$E730),'Hoja de Trabajo para listado'!$BC$151:$CB$151,0)),0)+IFERROR(INDEX('Hoja de Trabajo para listado'!$DE$153:$DG$274,MATCH($A730,'Hoja de Trabajo para listado'!$DE$153:$DE$1048576,0),MATCH((CUADRO!O$4&amp;$E730),'Hoja de Trabajo para listado'!$DE$151:$DG$151,0)),0)+IFERROR(INDEX('Hoja de Trabajo para listado'!$CD$155:$DC$1048576,MATCH($A730,'Hoja de Trabajo para listado'!$CD$155:$CD$1048576,0),MATCH((CUADRO!O$4&amp;$E730),'Hoja de Trabajo para listado'!$CD$151:$DC$151,0)),0)</f>
        <v>0</v>
      </c>
      <c r="P730" s="241">
        <f ca="1">+IFERROR(INDEX('Hoja de Trabajo para listado'!$A$155:$Z$1048576,MATCH($A730,'Hoja de Trabajo para listado'!$A$155:$A$1048576,0),MATCH((CUADRO!P$4&amp;$E730),'Hoja de Trabajo para listado'!$A$151:$Z$151,0)),0)+IFERROR(INDEX('Hoja de Trabajo para listado'!$AB$155:$BA$1048576,MATCH($A730,'Hoja de Trabajo para listado'!$AB$155:$AB$1048576,0),MATCH((CUADRO!P$4&amp;$E730),'Hoja de Trabajo para listado'!$AB$151:$BA$151,0)),0)+IFERROR(INDEX('Hoja de Trabajo para listado'!$BC$155:$CB$1048576,MATCH($A730,'Hoja de Trabajo para listado'!$BC$155:$BC$1048576,0),MATCH((CUADRO!P$4&amp;$E730),'Hoja de Trabajo para listado'!$BC$151:$CB$151,0)),0)+IFERROR(INDEX('Hoja de Trabajo para listado'!$DE$153:$DG$274,MATCH($A730,'Hoja de Trabajo para listado'!$DE$153:$DE$1048576,0),MATCH((CUADRO!P$4&amp;$E730),'Hoja de Trabajo para listado'!$DE$151:$DG$151,0)),0)+IFERROR(INDEX('Hoja de Trabajo para listado'!$CD$155:$DC$1048576,MATCH($A730,'Hoja de Trabajo para listado'!$CD$155:$CD$1048576,0),MATCH((CUADRO!P$4&amp;$E730),'Hoja de Trabajo para listado'!$CD$151:$DC$151,0)),0)</f>
        <v>0</v>
      </c>
      <c r="Q730" s="241">
        <f ca="1">+IFERROR(INDEX('Hoja de Trabajo para listado'!$A$155:$Z$1048576,MATCH($A730,'Hoja de Trabajo para listado'!$A$155:$A$1048576,0),MATCH((CUADRO!Q$4&amp;$E730),'Hoja de Trabajo para listado'!$A$151:$Z$151,0)),0)+IFERROR(INDEX('Hoja de Trabajo para listado'!$AB$155:$BA$1048576,MATCH($A730,'Hoja de Trabajo para listado'!$AB$155:$AB$1048576,0),MATCH((CUADRO!Q$4&amp;$E730),'Hoja de Trabajo para listado'!$AB$151:$BA$151,0)),0)+IFERROR(INDEX('Hoja de Trabajo para listado'!$BC$155:$CB$1048576,MATCH($A730,'Hoja de Trabajo para listado'!$BC$155:$BC$1048576,0),MATCH((CUADRO!Q$4&amp;$E730),'Hoja de Trabajo para listado'!$BC$151:$CB$151,0)),0)+IFERROR(INDEX('Hoja de Trabajo para listado'!$DE$153:$DG$274,MATCH($A730,'Hoja de Trabajo para listado'!$DE$153:$DE$1048576,0),MATCH((CUADRO!Q$4&amp;$E730),'Hoja de Trabajo para listado'!$DE$151:$DG$151,0)),0)+IFERROR(INDEX('Hoja de Trabajo para listado'!$CD$155:$DC$1048576,MATCH($A730,'Hoja de Trabajo para listado'!$CD$155:$CD$1048576,0),MATCH((CUADRO!Q$4&amp;$E730),'Hoja de Trabajo para listado'!$CD$151:$DC$151,0)),0)</f>
        <v>0</v>
      </c>
      <c r="R730" s="241">
        <f t="shared" ca="1" si="29"/>
        <v>0</v>
      </c>
      <c r="S730" s="247">
        <f ca="1">+R729+R730</f>
        <v>0</v>
      </c>
      <c r="T730" s="241">
        <f ca="1">+S730</f>
        <v>0</v>
      </c>
      <c r="U730" s="240">
        <f t="shared" si="30"/>
        <v>2</v>
      </c>
      <c r="V730" s="327" t="str">
        <f>+VLOOKUP(A730,bd_lista!$A$3:$E$592,5,FALSE)</f>
        <v>Gobiernos Autonomos Municipales</v>
      </c>
      <c r="W730" s="398"/>
      <c r="X730" s="240">
        <f>+VLOOKUP(A730,[4]Sheet1!$A$13:$D$744,4,FALSE)</f>
        <v>0</v>
      </c>
      <c r="Y730" s="240" t="e">
        <f>+VLOOKUP(X730,bd_lista!$A$3:$C$592,3,FALSE)</f>
        <v>#N/A</v>
      </c>
      <c r="Z730" s="288"/>
      <c r="AA730" s="289"/>
    </row>
    <row r="731" spans="1:27" customFormat="1" ht="15" hidden="1" customHeight="1">
      <c r="A731" s="32">
        <v>1330</v>
      </c>
      <c r="B731" s="393">
        <f>+A731</f>
        <v>1330</v>
      </c>
      <c r="C731" s="245" t="str">
        <f>+VLOOKUP(A731,bd_lista!$A$3:$C$592,3,FALSE)</f>
        <v>Gobierno Autónomo Municipal de Tapacari</v>
      </c>
      <c r="D731" s="395" t="str">
        <f>+C731</f>
        <v>Gobierno Autónomo Municipal de Tapacari</v>
      </c>
      <c r="E731" s="240" t="s">
        <v>1303</v>
      </c>
      <c r="F731" s="241">
        <f ca="1">+IFERROR(INDEX('Hoja de Trabajo para listado'!$A$155:$Z$1048576,MATCH($A731,'Hoja de Trabajo para listado'!$A$155:$A$1048576,0),MATCH((CUADRO!F$4&amp;$E731),'Hoja de Trabajo para listado'!$A$151:$Z$151,0)),0)+IFERROR(INDEX('Hoja de Trabajo para listado'!$AB$155:$BA$1048576,MATCH($A731,'Hoja de Trabajo para listado'!$AB$155:$AB$1048576,0),MATCH((CUADRO!F$4&amp;$E731),'Hoja de Trabajo para listado'!$AB$151:$BA$151,0)),0)+IFERROR(INDEX('Hoja de Trabajo para listado'!$BC$155:$CB$1048576,MATCH($A731,'Hoja de Trabajo para listado'!$BC$155:$BC$1048576,0),MATCH((CUADRO!F$4&amp;$E731),'Hoja de Trabajo para listado'!$BC$151:$CB$151,0)),0)+IFERROR(INDEX('Hoja de Trabajo para listado'!$DE$153:$DG$274,MATCH($A731,'Hoja de Trabajo para listado'!$DE$153:$DE$1048576,0),MATCH((CUADRO!F$4&amp;$E731),'Hoja de Trabajo para listado'!$DE$151:$DG$151,0)),0)+IFERROR(INDEX('Hoja de Trabajo para listado'!$CD$155:$DC$1048576,MATCH($A731,'Hoja de Trabajo para listado'!$CD$155:$CD$1048576,0),MATCH((CUADRO!F$4&amp;$E731),'Hoja de Trabajo para listado'!$CD$151:$DC$151,0)),0)</f>
        <v>0</v>
      </c>
      <c r="G731" s="241">
        <f ca="1">+IFERROR(INDEX('Hoja de Trabajo para listado'!$A$155:$Z$1048576,MATCH($A731,'Hoja de Trabajo para listado'!$A$155:$A$1048576,0),MATCH((CUADRO!G$4&amp;$E731),'Hoja de Trabajo para listado'!$A$151:$Z$151,0)),0)+IFERROR(INDEX('Hoja de Trabajo para listado'!$AB$155:$BA$1048576,MATCH($A731,'Hoja de Trabajo para listado'!$AB$155:$AB$1048576,0),MATCH((CUADRO!G$4&amp;$E731),'Hoja de Trabajo para listado'!$AB$151:$BA$151,0)),0)+IFERROR(INDEX('Hoja de Trabajo para listado'!$BC$155:$CB$1048576,MATCH($A731,'Hoja de Trabajo para listado'!$BC$155:$BC$1048576,0),MATCH((CUADRO!G$4&amp;$E731),'Hoja de Trabajo para listado'!$BC$151:$CB$151,0)),0)+IFERROR(INDEX('Hoja de Trabajo para listado'!$DE$153:$DG$274,MATCH($A731,'Hoja de Trabajo para listado'!$DE$153:$DE$1048576,0),MATCH((CUADRO!G$4&amp;$E731),'Hoja de Trabajo para listado'!$DE$151:$DG$151,0)),0)+IFERROR(INDEX('Hoja de Trabajo para listado'!$CD$155:$DC$1048576,MATCH($A731,'Hoja de Trabajo para listado'!$CD$155:$CD$1048576,0),MATCH((CUADRO!G$4&amp;$E731),'Hoja de Trabajo para listado'!$CD$151:$DC$151,0)),0)</f>
        <v>0</v>
      </c>
      <c r="H731" s="241">
        <f ca="1">+IFERROR(INDEX('Hoja de Trabajo para listado'!$A$155:$Z$1048576,MATCH($A731,'Hoja de Trabajo para listado'!$A$155:$A$1048576,0),MATCH((CUADRO!H$4&amp;$E731),'Hoja de Trabajo para listado'!$A$151:$Z$151,0)),0)+IFERROR(INDEX('Hoja de Trabajo para listado'!$AB$155:$BA$1048576,MATCH($A731,'Hoja de Trabajo para listado'!$AB$155:$AB$1048576,0),MATCH((CUADRO!H$4&amp;$E731),'Hoja de Trabajo para listado'!$AB$151:$BA$151,0)),0)+IFERROR(INDEX('Hoja de Trabajo para listado'!$BC$155:$CB$1048576,MATCH($A731,'Hoja de Trabajo para listado'!$BC$155:$BC$1048576,0),MATCH((CUADRO!H$4&amp;$E731),'Hoja de Trabajo para listado'!$BC$151:$CB$151,0)),0)+IFERROR(INDEX('Hoja de Trabajo para listado'!$DE$153:$DG$274,MATCH($A731,'Hoja de Trabajo para listado'!$DE$153:$DE$1048576,0),MATCH((CUADRO!H$4&amp;$E731),'Hoja de Trabajo para listado'!$DE$151:$DG$151,0)),0)+IFERROR(INDEX('Hoja de Trabajo para listado'!$CD$155:$DC$1048576,MATCH($A731,'Hoja de Trabajo para listado'!$CD$155:$CD$1048576,0),MATCH((CUADRO!H$4&amp;$E731),'Hoja de Trabajo para listado'!$CD$151:$DC$151,0)),0)</f>
        <v>0</v>
      </c>
      <c r="I731" s="241">
        <f ca="1">+IFERROR(INDEX('Hoja de Trabajo para listado'!$A$155:$Z$1048576,MATCH($A731,'Hoja de Trabajo para listado'!$A$155:$A$1048576,0),MATCH((CUADRO!I$4&amp;$E731),'Hoja de Trabajo para listado'!$A$151:$Z$151,0)),0)+IFERROR(INDEX('Hoja de Trabajo para listado'!$AB$155:$BA$1048576,MATCH($A731,'Hoja de Trabajo para listado'!$AB$155:$AB$1048576,0),MATCH((CUADRO!I$4&amp;$E731),'Hoja de Trabajo para listado'!$AB$151:$BA$151,0)),0)+IFERROR(INDEX('Hoja de Trabajo para listado'!$BC$155:$CB$1048576,MATCH($A731,'Hoja de Trabajo para listado'!$BC$155:$BC$1048576,0),MATCH((CUADRO!I$4&amp;$E731),'Hoja de Trabajo para listado'!$BC$151:$CB$151,0)),0)+IFERROR(INDEX('Hoja de Trabajo para listado'!$DE$153:$DG$274,MATCH($A731,'Hoja de Trabajo para listado'!$DE$153:$DE$1048576,0),MATCH((CUADRO!I$4&amp;$E731),'Hoja de Trabajo para listado'!$DE$151:$DG$151,0)),0)+IFERROR(INDEX('Hoja de Trabajo para listado'!$CD$155:$DC$1048576,MATCH($A731,'Hoja de Trabajo para listado'!$CD$155:$CD$1048576,0),MATCH((CUADRO!I$4&amp;$E731),'Hoja de Trabajo para listado'!$CD$151:$DC$151,0)),0)</f>
        <v>0</v>
      </c>
      <c r="J731" s="241">
        <f ca="1">+IFERROR(INDEX('Hoja de Trabajo para listado'!$A$155:$Z$1048576,MATCH($A731,'Hoja de Trabajo para listado'!$A$155:$A$1048576,0),MATCH((CUADRO!J$4&amp;$E731),'Hoja de Trabajo para listado'!$A$151:$Z$151,0)),0)+IFERROR(INDEX('Hoja de Trabajo para listado'!$AB$155:$BA$1048576,MATCH($A731,'Hoja de Trabajo para listado'!$AB$155:$AB$1048576,0),MATCH((CUADRO!J$4&amp;$E731),'Hoja de Trabajo para listado'!$AB$151:$BA$151,0)),0)+IFERROR(INDEX('Hoja de Trabajo para listado'!$BC$155:$CB$1048576,MATCH($A731,'Hoja de Trabajo para listado'!$BC$155:$BC$1048576,0),MATCH((CUADRO!J$4&amp;$E731),'Hoja de Trabajo para listado'!$BC$151:$CB$151,0)),0)+IFERROR(INDEX('Hoja de Trabajo para listado'!$DE$153:$DG$274,MATCH($A731,'Hoja de Trabajo para listado'!$DE$153:$DE$1048576,0),MATCH((CUADRO!J$4&amp;$E731),'Hoja de Trabajo para listado'!$DE$151:$DG$151,0)),0)+IFERROR(INDEX('Hoja de Trabajo para listado'!$CD$155:$DC$1048576,MATCH($A731,'Hoja de Trabajo para listado'!$CD$155:$CD$1048576,0),MATCH((CUADRO!J$4&amp;$E731),'Hoja de Trabajo para listado'!$CD$151:$DC$151,0)),0)</f>
        <v>0</v>
      </c>
      <c r="K731" s="241">
        <f ca="1">+IFERROR(INDEX('Hoja de Trabajo para listado'!$A$155:$Z$1048576,MATCH($A731,'Hoja de Trabajo para listado'!$A$155:$A$1048576,0),MATCH((CUADRO!K$4&amp;$E731),'Hoja de Trabajo para listado'!$A$151:$Z$151,0)),0)+IFERROR(INDEX('Hoja de Trabajo para listado'!$AB$155:$BA$1048576,MATCH($A731,'Hoja de Trabajo para listado'!$AB$155:$AB$1048576,0),MATCH((CUADRO!K$4&amp;$E731),'Hoja de Trabajo para listado'!$AB$151:$BA$151,0)),0)+IFERROR(INDEX('Hoja de Trabajo para listado'!$BC$155:$CB$1048576,MATCH($A731,'Hoja de Trabajo para listado'!$BC$155:$BC$1048576,0),MATCH((CUADRO!K$4&amp;$E731),'Hoja de Trabajo para listado'!$BC$151:$CB$151,0)),0)+IFERROR(INDEX('Hoja de Trabajo para listado'!$DE$153:$DG$274,MATCH($A731,'Hoja de Trabajo para listado'!$DE$153:$DE$1048576,0),MATCH((CUADRO!K$4&amp;$E731),'Hoja de Trabajo para listado'!$DE$151:$DG$151,0)),0)+IFERROR(INDEX('Hoja de Trabajo para listado'!$CD$155:$DC$1048576,MATCH($A731,'Hoja de Trabajo para listado'!$CD$155:$CD$1048576,0),MATCH((CUADRO!K$4&amp;$E731),'Hoja de Trabajo para listado'!$CD$151:$DC$151,0)),0)</f>
        <v>0</v>
      </c>
      <c r="L731" s="241">
        <f ca="1">+IFERROR(INDEX('Hoja de Trabajo para listado'!$A$155:$Z$1048576,MATCH($A731,'Hoja de Trabajo para listado'!$A$155:$A$1048576,0),MATCH((CUADRO!L$4&amp;$E731),'Hoja de Trabajo para listado'!$A$151:$Z$151,0)),0)+IFERROR(INDEX('Hoja de Trabajo para listado'!$AB$155:$BA$1048576,MATCH($A731,'Hoja de Trabajo para listado'!$AB$155:$AB$1048576,0),MATCH((CUADRO!L$4&amp;$E731),'Hoja de Trabajo para listado'!$AB$151:$BA$151,0)),0)+IFERROR(INDEX('Hoja de Trabajo para listado'!$BC$155:$CB$1048576,MATCH($A731,'Hoja de Trabajo para listado'!$BC$155:$BC$1048576,0),MATCH((CUADRO!L$4&amp;$E731),'Hoja de Trabajo para listado'!$BC$151:$CB$151,0)),0)+IFERROR(INDEX('Hoja de Trabajo para listado'!$DE$153:$DG$274,MATCH($A731,'Hoja de Trabajo para listado'!$DE$153:$DE$1048576,0),MATCH((CUADRO!L$4&amp;$E731),'Hoja de Trabajo para listado'!$DE$151:$DG$151,0)),0)+IFERROR(INDEX('Hoja de Trabajo para listado'!$CD$155:$DC$1048576,MATCH($A731,'Hoja de Trabajo para listado'!$CD$155:$CD$1048576,0),MATCH((CUADRO!L$4&amp;$E731),'Hoja de Trabajo para listado'!$CD$151:$DC$151,0)),0)</f>
        <v>0</v>
      </c>
      <c r="M731" s="241">
        <f ca="1">+IFERROR(INDEX('Hoja de Trabajo para listado'!$A$155:$Z$1048576,MATCH($A731,'Hoja de Trabajo para listado'!$A$155:$A$1048576,0),MATCH((CUADRO!M$4&amp;$E731),'Hoja de Trabajo para listado'!$A$151:$Z$151,0)),0)+IFERROR(INDEX('Hoja de Trabajo para listado'!$AB$155:$BA$1048576,MATCH($A731,'Hoja de Trabajo para listado'!$AB$155:$AB$1048576,0),MATCH((CUADRO!M$4&amp;$E731),'Hoja de Trabajo para listado'!$AB$151:$BA$151,0)),0)+IFERROR(INDEX('Hoja de Trabajo para listado'!$BC$155:$CB$1048576,MATCH($A731,'Hoja de Trabajo para listado'!$BC$155:$BC$1048576,0),MATCH((CUADRO!M$4&amp;$E731),'Hoja de Trabajo para listado'!$BC$151:$CB$151,0)),0)+IFERROR(INDEX('Hoja de Trabajo para listado'!$DE$153:$DG$274,MATCH($A731,'Hoja de Trabajo para listado'!$DE$153:$DE$1048576,0),MATCH((CUADRO!M$4&amp;$E731),'Hoja de Trabajo para listado'!$DE$151:$DG$151,0)),0)+IFERROR(INDEX('Hoja de Trabajo para listado'!$CD$155:$DC$1048576,MATCH($A731,'Hoja de Trabajo para listado'!$CD$155:$CD$1048576,0),MATCH((CUADRO!M$4&amp;$E731),'Hoja de Trabajo para listado'!$CD$151:$DC$151,0)),0)</f>
        <v>0</v>
      </c>
      <c r="N731" s="241">
        <f ca="1">+IFERROR(INDEX('Hoja de Trabajo para listado'!$A$155:$Z$1048576,MATCH($A731,'Hoja de Trabajo para listado'!$A$155:$A$1048576,0),MATCH((CUADRO!N$4&amp;$E731),'Hoja de Trabajo para listado'!$A$151:$Z$151,0)),0)+IFERROR(INDEX('Hoja de Trabajo para listado'!$AB$155:$BA$1048576,MATCH($A731,'Hoja de Trabajo para listado'!$AB$155:$AB$1048576,0),MATCH((CUADRO!N$4&amp;$E731),'Hoja de Trabajo para listado'!$AB$151:$BA$151,0)),0)+IFERROR(INDEX('Hoja de Trabajo para listado'!$BC$155:$CB$1048576,MATCH($A731,'Hoja de Trabajo para listado'!$BC$155:$BC$1048576,0),MATCH((CUADRO!N$4&amp;$E731),'Hoja de Trabajo para listado'!$BC$151:$CB$151,0)),0)+IFERROR(INDEX('Hoja de Trabajo para listado'!$DE$153:$DG$274,MATCH($A731,'Hoja de Trabajo para listado'!$DE$153:$DE$1048576,0),MATCH((CUADRO!N$4&amp;$E731),'Hoja de Trabajo para listado'!$DE$151:$DG$151,0)),0)+IFERROR(INDEX('Hoja de Trabajo para listado'!$CD$155:$DC$1048576,MATCH($A731,'Hoja de Trabajo para listado'!$CD$155:$CD$1048576,0),MATCH((CUADRO!N$4&amp;$E731),'Hoja de Trabajo para listado'!$CD$151:$DC$151,0)),0)</f>
        <v>0</v>
      </c>
      <c r="O731" s="241">
        <f ca="1">+IFERROR(INDEX('Hoja de Trabajo para listado'!$A$155:$Z$1048576,MATCH($A731,'Hoja de Trabajo para listado'!$A$155:$A$1048576,0),MATCH((CUADRO!O$4&amp;$E731),'Hoja de Trabajo para listado'!$A$151:$Z$151,0)),0)+IFERROR(INDEX('Hoja de Trabajo para listado'!$AB$155:$BA$1048576,MATCH($A731,'Hoja de Trabajo para listado'!$AB$155:$AB$1048576,0),MATCH((CUADRO!O$4&amp;$E731),'Hoja de Trabajo para listado'!$AB$151:$BA$151,0)),0)+IFERROR(INDEX('Hoja de Trabajo para listado'!$BC$155:$CB$1048576,MATCH($A731,'Hoja de Trabajo para listado'!$BC$155:$BC$1048576,0),MATCH((CUADRO!O$4&amp;$E731),'Hoja de Trabajo para listado'!$BC$151:$CB$151,0)),0)+IFERROR(INDEX('Hoja de Trabajo para listado'!$DE$153:$DG$274,MATCH($A731,'Hoja de Trabajo para listado'!$DE$153:$DE$1048576,0),MATCH((CUADRO!O$4&amp;$E731),'Hoja de Trabajo para listado'!$DE$151:$DG$151,0)),0)+IFERROR(INDEX('Hoja de Trabajo para listado'!$CD$155:$DC$1048576,MATCH($A731,'Hoja de Trabajo para listado'!$CD$155:$CD$1048576,0),MATCH((CUADRO!O$4&amp;$E731),'Hoja de Trabajo para listado'!$CD$151:$DC$151,0)),0)</f>
        <v>0</v>
      </c>
      <c r="P731" s="241">
        <f ca="1">+IFERROR(INDEX('Hoja de Trabajo para listado'!$A$155:$Z$1048576,MATCH($A731,'Hoja de Trabajo para listado'!$A$155:$A$1048576,0),MATCH((CUADRO!P$4&amp;$E731),'Hoja de Trabajo para listado'!$A$151:$Z$151,0)),0)+IFERROR(INDEX('Hoja de Trabajo para listado'!$AB$155:$BA$1048576,MATCH($A731,'Hoja de Trabajo para listado'!$AB$155:$AB$1048576,0),MATCH((CUADRO!P$4&amp;$E731),'Hoja de Trabajo para listado'!$AB$151:$BA$151,0)),0)+IFERROR(INDEX('Hoja de Trabajo para listado'!$BC$155:$CB$1048576,MATCH($A731,'Hoja de Trabajo para listado'!$BC$155:$BC$1048576,0),MATCH((CUADRO!P$4&amp;$E731),'Hoja de Trabajo para listado'!$BC$151:$CB$151,0)),0)+IFERROR(INDEX('Hoja de Trabajo para listado'!$DE$153:$DG$274,MATCH($A731,'Hoja de Trabajo para listado'!$DE$153:$DE$1048576,0),MATCH((CUADRO!P$4&amp;$E731),'Hoja de Trabajo para listado'!$DE$151:$DG$151,0)),0)+IFERROR(INDEX('Hoja de Trabajo para listado'!$CD$155:$DC$1048576,MATCH($A731,'Hoja de Trabajo para listado'!$CD$155:$CD$1048576,0),MATCH((CUADRO!P$4&amp;$E731),'Hoja de Trabajo para listado'!$CD$151:$DC$151,0)),0)</f>
        <v>0</v>
      </c>
      <c r="Q731" s="241">
        <f ca="1">+IFERROR(INDEX('Hoja de Trabajo para listado'!$A$155:$Z$1048576,MATCH($A731,'Hoja de Trabajo para listado'!$A$155:$A$1048576,0),MATCH((CUADRO!Q$4&amp;$E731),'Hoja de Trabajo para listado'!$A$151:$Z$151,0)),0)+IFERROR(INDEX('Hoja de Trabajo para listado'!$AB$155:$BA$1048576,MATCH($A731,'Hoja de Trabajo para listado'!$AB$155:$AB$1048576,0),MATCH((CUADRO!Q$4&amp;$E731),'Hoja de Trabajo para listado'!$AB$151:$BA$151,0)),0)+IFERROR(INDEX('Hoja de Trabajo para listado'!$BC$155:$CB$1048576,MATCH($A731,'Hoja de Trabajo para listado'!$BC$155:$BC$1048576,0),MATCH((CUADRO!Q$4&amp;$E731),'Hoja de Trabajo para listado'!$BC$151:$CB$151,0)),0)+IFERROR(INDEX('Hoja de Trabajo para listado'!$DE$153:$DG$274,MATCH($A731,'Hoja de Trabajo para listado'!$DE$153:$DE$1048576,0),MATCH((CUADRO!Q$4&amp;$E731),'Hoja de Trabajo para listado'!$DE$151:$DG$151,0)),0)+IFERROR(INDEX('Hoja de Trabajo para listado'!$CD$155:$DC$1048576,MATCH($A731,'Hoja de Trabajo para listado'!$CD$155:$CD$1048576,0),MATCH((CUADRO!Q$4&amp;$E731),'Hoja de Trabajo para listado'!$CD$151:$DC$151,0)),0)</f>
        <v>0</v>
      </c>
      <c r="R731" s="241">
        <f t="shared" ca="1" si="29"/>
        <v>0</v>
      </c>
      <c r="S731" s="247"/>
      <c r="T731" s="241">
        <f ca="1">+T732</f>
        <v>0</v>
      </c>
      <c r="U731" s="240">
        <f t="shared" si="30"/>
        <v>1</v>
      </c>
      <c r="V731" s="327" t="str">
        <f>+VLOOKUP(A731,bd_lista!$A$3:$E$592,5,FALSE)</f>
        <v>Gobiernos Autonomos Municipales</v>
      </c>
      <c r="W731" s="397" t="str">
        <f>+V731</f>
        <v>Gobiernos Autonomos Municipales</v>
      </c>
      <c r="X731" s="240">
        <f>+VLOOKUP(A731,[4]Sheet1!$A$13:$D$744,4,FALSE)</f>
        <v>0</v>
      </c>
      <c r="Y731" s="240" t="e">
        <f>+VLOOKUP(X731,bd_lista!$A$3:$C$592,3,FALSE)</f>
        <v>#N/A</v>
      </c>
      <c r="Z731" s="290">
        <f>+X731</f>
        <v>0</v>
      </c>
      <c r="AA731" s="291" t="e">
        <f>+Y731</f>
        <v>#N/A</v>
      </c>
    </row>
    <row r="732" spans="1:27" customFormat="1" ht="15" hidden="1" customHeight="1">
      <c r="A732" s="32">
        <v>1330</v>
      </c>
      <c r="B732" s="394"/>
      <c r="C732" s="245" t="str">
        <f>+VLOOKUP(A732,bd_lista!$A$3:$C$592,3,FALSE)</f>
        <v>Gobierno Autónomo Municipal de Tapacari</v>
      </c>
      <c r="D732" s="396"/>
      <c r="E732" s="242" t="s">
        <v>1304</v>
      </c>
      <c r="F732" s="241">
        <f ca="1">+IFERROR(INDEX('Hoja de Trabajo para listado'!$A$155:$Z$1048576,MATCH($A732,'Hoja de Trabajo para listado'!$A$155:$A$1048576,0),MATCH((CUADRO!F$4&amp;$E732),'Hoja de Trabajo para listado'!$A$151:$Z$151,0)),0)+IFERROR(INDEX('Hoja de Trabajo para listado'!$AB$155:$BA$1048576,MATCH($A732,'Hoja de Trabajo para listado'!$AB$155:$AB$1048576,0),MATCH((CUADRO!F$4&amp;$E732),'Hoja de Trabajo para listado'!$AB$151:$BA$151,0)),0)+IFERROR(INDEX('Hoja de Trabajo para listado'!$BC$155:$CB$1048576,MATCH($A732,'Hoja de Trabajo para listado'!$BC$155:$BC$1048576,0),MATCH((CUADRO!F$4&amp;$E732),'Hoja de Trabajo para listado'!$BC$151:$CB$151,0)),0)+IFERROR(INDEX('Hoja de Trabajo para listado'!$DE$153:$DG$274,MATCH($A732,'Hoja de Trabajo para listado'!$DE$153:$DE$1048576,0),MATCH((CUADRO!F$4&amp;$E732),'Hoja de Trabajo para listado'!$DE$151:$DG$151,0)),0)+IFERROR(INDEX('Hoja de Trabajo para listado'!$CD$155:$DC$1048576,MATCH($A732,'Hoja de Trabajo para listado'!$CD$155:$CD$1048576,0),MATCH((CUADRO!F$4&amp;$E732),'Hoja de Trabajo para listado'!$CD$151:$DC$151,0)),0)</f>
        <v>0</v>
      </c>
      <c r="G732" s="241">
        <f ca="1">+IFERROR(INDEX('Hoja de Trabajo para listado'!$A$155:$Z$1048576,MATCH($A732,'Hoja de Trabajo para listado'!$A$155:$A$1048576,0),MATCH((CUADRO!G$4&amp;$E732),'Hoja de Trabajo para listado'!$A$151:$Z$151,0)),0)+IFERROR(INDEX('Hoja de Trabajo para listado'!$AB$155:$BA$1048576,MATCH($A732,'Hoja de Trabajo para listado'!$AB$155:$AB$1048576,0),MATCH((CUADRO!G$4&amp;$E732),'Hoja de Trabajo para listado'!$AB$151:$BA$151,0)),0)+IFERROR(INDEX('Hoja de Trabajo para listado'!$BC$155:$CB$1048576,MATCH($A732,'Hoja de Trabajo para listado'!$BC$155:$BC$1048576,0),MATCH((CUADRO!G$4&amp;$E732),'Hoja de Trabajo para listado'!$BC$151:$CB$151,0)),0)+IFERROR(INDEX('Hoja de Trabajo para listado'!$DE$153:$DG$274,MATCH($A732,'Hoja de Trabajo para listado'!$DE$153:$DE$1048576,0),MATCH((CUADRO!G$4&amp;$E732),'Hoja de Trabajo para listado'!$DE$151:$DG$151,0)),0)+IFERROR(INDEX('Hoja de Trabajo para listado'!$CD$155:$DC$1048576,MATCH($A732,'Hoja de Trabajo para listado'!$CD$155:$CD$1048576,0),MATCH((CUADRO!G$4&amp;$E732),'Hoja de Trabajo para listado'!$CD$151:$DC$151,0)),0)</f>
        <v>0</v>
      </c>
      <c r="H732" s="241">
        <f ca="1">+IFERROR(INDEX('Hoja de Trabajo para listado'!$A$155:$Z$1048576,MATCH($A732,'Hoja de Trabajo para listado'!$A$155:$A$1048576,0),MATCH((CUADRO!H$4&amp;$E732),'Hoja de Trabajo para listado'!$A$151:$Z$151,0)),0)+IFERROR(INDEX('Hoja de Trabajo para listado'!$AB$155:$BA$1048576,MATCH($A732,'Hoja de Trabajo para listado'!$AB$155:$AB$1048576,0),MATCH((CUADRO!H$4&amp;$E732),'Hoja de Trabajo para listado'!$AB$151:$BA$151,0)),0)+IFERROR(INDEX('Hoja de Trabajo para listado'!$BC$155:$CB$1048576,MATCH($A732,'Hoja de Trabajo para listado'!$BC$155:$BC$1048576,0),MATCH((CUADRO!H$4&amp;$E732),'Hoja de Trabajo para listado'!$BC$151:$CB$151,0)),0)+IFERROR(INDEX('Hoja de Trabajo para listado'!$DE$153:$DG$274,MATCH($A732,'Hoja de Trabajo para listado'!$DE$153:$DE$1048576,0),MATCH((CUADRO!H$4&amp;$E732),'Hoja de Trabajo para listado'!$DE$151:$DG$151,0)),0)+IFERROR(INDEX('Hoja de Trabajo para listado'!$CD$155:$DC$1048576,MATCH($A732,'Hoja de Trabajo para listado'!$CD$155:$CD$1048576,0),MATCH((CUADRO!H$4&amp;$E732),'Hoja de Trabajo para listado'!$CD$151:$DC$151,0)),0)</f>
        <v>0</v>
      </c>
      <c r="I732" s="241">
        <f ca="1">+IFERROR(INDEX('Hoja de Trabajo para listado'!$A$155:$Z$1048576,MATCH($A732,'Hoja de Trabajo para listado'!$A$155:$A$1048576,0),MATCH((CUADRO!I$4&amp;$E732),'Hoja de Trabajo para listado'!$A$151:$Z$151,0)),0)+IFERROR(INDEX('Hoja de Trabajo para listado'!$AB$155:$BA$1048576,MATCH($A732,'Hoja de Trabajo para listado'!$AB$155:$AB$1048576,0),MATCH((CUADRO!I$4&amp;$E732),'Hoja de Trabajo para listado'!$AB$151:$BA$151,0)),0)+IFERROR(INDEX('Hoja de Trabajo para listado'!$BC$155:$CB$1048576,MATCH($A732,'Hoja de Trabajo para listado'!$BC$155:$BC$1048576,0),MATCH((CUADRO!I$4&amp;$E732),'Hoja de Trabajo para listado'!$BC$151:$CB$151,0)),0)+IFERROR(INDEX('Hoja de Trabajo para listado'!$DE$153:$DG$274,MATCH($A732,'Hoja de Trabajo para listado'!$DE$153:$DE$1048576,0),MATCH((CUADRO!I$4&amp;$E732),'Hoja de Trabajo para listado'!$DE$151:$DG$151,0)),0)+IFERROR(INDEX('Hoja de Trabajo para listado'!$CD$155:$DC$1048576,MATCH($A732,'Hoja de Trabajo para listado'!$CD$155:$CD$1048576,0),MATCH((CUADRO!I$4&amp;$E732),'Hoja de Trabajo para listado'!$CD$151:$DC$151,0)),0)</f>
        <v>0</v>
      </c>
      <c r="J732" s="241">
        <f ca="1">+IFERROR(INDEX('Hoja de Trabajo para listado'!$A$155:$Z$1048576,MATCH($A732,'Hoja de Trabajo para listado'!$A$155:$A$1048576,0),MATCH((CUADRO!J$4&amp;$E732),'Hoja de Trabajo para listado'!$A$151:$Z$151,0)),0)+IFERROR(INDEX('Hoja de Trabajo para listado'!$AB$155:$BA$1048576,MATCH($A732,'Hoja de Trabajo para listado'!$AB$155:$AB$1048576,0),MATCH((CUADRO!J$4&amp;$E732),'Hoja de Trabajo para listado'!$AB$151:$BA$151,0)),0)+IFERROR(INDEX('Hoja de Trabajo para listado'!$BC$155:$CB$1048576,MATCH($A732,'Hoja de Trabajo para listado'!$BC$155:$BC$1048576,0),MATCH((CUADRO!J$4&amp;$E732),'Hoja de Trabajo para listado'!$BC$151:$CB$151,0)),0)+IFERROR(INDEX('Hoja de Trabajo para listado'!$DE$153:$DG$274,MATCH($A732,'Hoja de Trabajo para listado'!$DE$153:$DE$1048576,0),MATCH((CUADRO!J$4&amp;$E732),'Hoja de Trabajo para listado'!$DE$151:$DG$151,0)),0)+IFERROR(INDEX('Hoja de Trabajo para listado'!$CD$155:$DC$1048576,MATCH($A732,'Hoja de Trabajo para listado'!$CD$155:$CD$1048576,0),MATCH((CUADRO!J$4&amp;$E732),'Hoja de Trabajo para listado'!$CD$151:$DC$151,0)),0)</f>
        <v>0</v>
      </c>
      <c r="K732" s="241">
        <f ca="1">+IFERROR(INDEX('Hoja de Trabajo para listado'!$A$155:$Z$1048576,MATCH($A732,'Hoja de Trabajo para listado'!$A$155:$A$1048576,0),MATCH((CUADRO!K$4&amp;$E732),'Hoja de Trabajo para listado'!$A$151:$Z$151,0)),0)+IFERROR(INDEX('Hoja de Trabajo para listado'!$AB$155:$BA$1048576,MATCH($A732,'Hoja de Trabajo para listado'!$AB$155:$AB$1048576,0),MATCH((CUADRO!K$4&amp;$E732),'Hoja de Trabajo para listado'!$AB$151:$BA$151,0)),0)+IFERROR(INDEX('Hoja de Trabajo para listado'!$BC$155:$CB$1048576,MATCH($A732,'Hoja de Trabajo para listado'!$BC$155:$BC$1048576,0),MATCH((CUADRO!K$4&amp;$E732),'Hoja de Trabajo para listado'!$BC$151:$CB$151,0)),0)+IFERROR(INDEX('Hoja de Trabajo para listado'!$DE$153:$DG$274,MATCH($A732,'Hoja de Trabajo para listado'!$DE$153:$DE$1048576,0),MATCH((CUADRO!K$4&amp;$E732),'Hoja de Trabajo para listado'!$DE$151:$DG$151,0)),0)+IFERROR(INDEX('Hoja de Trabajo para listado'!$CD$155:$DC$1048576,MATCH($A732,'Hoja de Trabajo para listado'!$CD$155:$CD$1048576,0),MATCH((CUADRO!K$4&amp;$E732),'Hoja de Trabajo para listado'!$CD$151:$DC$151,0)),0)</f>
        <v>0</v>
      </c>
      <c r="L732" s="241">
        <f ca="1">+IFERROR(INDEX('Hoja de Trabajo para listado'!$A$155:$Z$1048576,MATCH($A732,'Hoja de Trabajo para listado'!$A$155:$A$1048576,0),MATCH((CUADRO!L$4&amp;$E732),'Hoja de Trabajo para listado'!$A$151:$Z$151,0)),0)+IFERROR(INDEX('Hoja de Trabajo para listado'!$AB$155:$BA$1048576,MATCH($A732,'Hoja de Trabajo para listado'!$AB$155:$AB$1048576,0),MATCH((CUADRO!L$4&amp;$E732),'Hoja de Trabajo para listado'!$AB$151:$BA$151,0)),0)+IFERROR(INDEX('Hoja de Trabajo para listado'!$BC$155:$CB$1048576,MATCH($A732,'Hoja de Trabajo para listado'!$BC$155:$BC$1048576,0),MATCH((CUADRO!L$4&amp;$E732),'Hoja de Trabajo para listado'!$BC$151:$CB$151,0)),0)+IFERROR(INDEX('Hoja de Trabajo para listado'!$DE$153:$DG$274,MATCH($A732,'Hoja de Trabajo para listado'!$DE$153:$DE$1048576,0),MATCH((CUADRO!L$4&amp;$E732),'Hoja de Trabajo para listado'!$DE$151:$DG$151,0)),0)+IFERROR(INDEX('Hoja de Trabajo para listado'!$CD$155:$DC$1048576,MATCH($A732,'Hoja de Trabajo para listado'!$CD$155:$CD$1048576,0),MATCH((CUADRO!L$4&amp;$E732),'Hoja de Trabajo para listado'!$CD$151:$DC$151,0)),0)</f>
        <v>0</v>
      </c>
      <c r="M732" s="241">
        <f ca="1">+IFERROR(INDEX('Hoja de Trabajo para listado'!$A$155:$Z$1048576,MATCH($A732,'Hoja de Trabajo para listado'!$A$155:$A$1048576,0),MATCH((CUADRO!M$4&amp;$E732),'Hoja de Trabajo para listado'!$A$151:$Z$151,0)),0)+IFERROR(INDEX('Hoja de Trabajo para listado'!$AB$155:$BA$1048576,MATCH($A732,'Hoja de Trabajo para listado'!$AB$155:$AB$1048576,0),MATCH((CUADRO!M$4&amp;$E732),'Hoja de Trabajo para listado'!$AB$151:$BA$151,0)),0)+IFERROR(INDEX('Hoja de Trabajo para listado'!$BC$155:$CB$1048576,MATCH($A732,'Hoja de Trabajo para listado'!$BC$155:$BC$1048576,0),MATCH((CUADRO!M$4&amp;$E732),'Hoja de Trabajo para listado'!$BC$151:$CB$151,0)),0)+IFERROR(INDEX('Hoja de Trabajo para listado'!$DE$153:$DG$274,MATCH($A732,'Hoja de Trabajo para listado'!$DE$153:$DE$1048576,0),MATCH((CUADRO!M$4&amp;$E732),'Hoja de Trabajo para listado'!$DE$151:$DG$151,0)),0)+IFERROR(INDEX('Hoja de Trabajo para listado'!$CD$155:$DC$1048576,MATCH($A732,'Hoja de Trabajo para listado'!$CD$155:$CD$1048576,0),MATCH((CUADRO!M$4&amp;$E732),'Hoja de Trabajo para listado'!$CD$151:$DC$151,0)),0)</f>
        <v>0</v>
      </c>
      <c r="N732" s="241">
        <f ca="1">+IFERROR(INDEX('Hoja de Trabajo para listado'!$A$155:$Z$1048576,MATCH($A732,'Hoja de Trabajo para listado'!$A$155:$A$1048576,0),MATCH((CUADRO!N$4&amp;$E732),'Hoja de Trabajo para listado'!$A$151:$Z$151,0)),0)+IFERROR(INDEX('Hoja de Trabajo para listado'!$AB$155:$BA$1048576,MATCH($A732,'Hoja de Trabajo para listado'!$AB$155:$AB$1048576,0),MATCH((CUADRO!N$4&amp;$E732),'Hoja de Trabajo para listado'!$AB$151:$BA$151,0)),0)+IFERROR(INDEX('Hoja de Trabajo para listado'!$BC$155:$CB$1048576,MATCH($A732,'Hoja de Trabajo para listado'!$BC$155:$BC$1048576,0),MATCH((CUADRO!N$4&amp;$E732),'Hoja de Trabajo para listado'!$BC$151:$CB$151,0)),0)+IFERROR(INDEX('Hoja de Trabajo para listado'!$DE$153:$DG$274,MATCH($A732,'Hoja de Trabajo para listado'!$DE$153:$DE$1048576,0),MATCH((CUADRO!N$4&amp;$E732),'Hoja de Trabajo para listado'!$DE$151:$DG$151,0)),0)+IFERROR(INDEX('Hoja de Trabajo para listado'!$CD$155:$DC$1048576,MATCH($A732,'Hoja de Trabajo para listado'!$CD$155:$CD$1048576,0),MATCH((CUADRO!N$4&amp;$E732),'Hoja de Trabajo para listado'!$CD$151:$DC$151,0)),0)</f>
        <v>0</v>
      </c>
      <c r="O732" s="241">
        <f ca="1">+IFERROR(INDEX('Hoja de Trabajo para listado'!$A$155:$Z$1048576,MATCH($A732,'Hoja de Trabajo para listado'!$A$155:$A$1048576,0),MATCH((CUADRO!O$4&amp;$E732),'Hoja de Trabajo para listado'!$A$151:$Z$151,0)),0)+IFERROR(INDEX('Hoja de Trabajo para listado'!$AB$155:$BA$1048576,MATCH($A732,'Hoja de Trabajo para listado'!$AB$155:$AB$1048576,0),MATCH((CUADRO!O$4&amp;$E732),'Hoja de Trabajo para listado'!$AB$151:$BA$151,0)),0)+IFERROR(INDEX('Hoja de Trabajo para listado'!$BC$155:$CB$1048576,MATCH($A732,'Hoja de Trabajo para listado'!$BC$155:$BC$1048576,0),MATCH((CUADRO!O$4&amp;$E732),'Hoja de Trabajo para listado'!$BC$151:$CB$151,0)),0)+IFERROR(INDEX('Hoja de Trabajo para listado'!$DE$153:$DG$274,MATCH($A732,'Hoja de Trabajo para listado'!$DE$153:$DE$1048576,0),MATCH((CUADRO!O$4&amp;$E732),'Hoja de Trabajo para listado'!$DE$151:$DG$151,0)),0)+IFERROR(INDEX('Hoja de Trabajo para listado'!$CD$155:$DC$1048576,MATCH($A732,'Hoja de Trabajo para listado'!$CD$155:$CD$1048576,0),MATCH((CUADRO!O$4&amp;$E732),'Hoja de Trabajo para listado'!$CD$151:$DC$151,0)),0)</f>
        <v>0</v>
      </c>
      <c r="P732" s="241">
        <f ca="1">+IFERROR(INDEX('Hoja de Trabajo para listado'!$A$155:$Z$1048576,MATCH($A732,'Hoja de Trabajo para listado'!$A$155:$A$1048576,0),MATCH((CUADRO!P$4&amp;$E732),'Hoja de Trabajo para listado'!$A$151:$Z$151,0)),0)+IFERROR(INDEX('Hoja de Trabajo para listado'!$AB$155:$BA$1048576,MATCH($A732,'Hoja de Trabajo para listado'!$AB$155:$AB$1048576,0),MATCH((CUADRO!P$4&amp;$E732),'Hoja de Trabajo para listado'!$AB$151:$BA$151,0)),0)+IFERROR(INDEX('Hoja de Trabajo para listado'!$BC$155:$CB$1048576,MATCH($A732,'Hoja de Trabajo para listado'!$BC$155:$BC$1048576,0),MATCH((CUADRO!P$4&amp;$E732),'Hoja de Trabajo para listado'!$BC$151:$CB$151,0)),0)+IFERROR(INDEX('Hoja de Trabajo para listado'!$DE$153:$DG$274,MATCH($A732,'Hoja de Trabajo para listado'!$DE$153:$DE$1048576,0),MATCH((CUADRO!P$4&amp;$E732),'Hoja de Trabajo para listado'!$DE$151:$DG$151,0)),0)+IFERROR(INDEX('Hoja de Trabajo para listado'!$CD$155:$DC$1048576,MATCH($A732,'Hoja de Trabajo para listado'!$CD$155:$CD$1048576,0),MATCH((CUADRO!P$4&amp;$E732),'Hoja de Trabajo para listado'!$CD$151:$DC$151,0)),0)</f>
        <v>0</v>
      </c>
      <c r="Q732" s="241">
        <f ca="1">+IFERROR(INDEX('Hoja de Trabajo para listado'!$A$155:$Z$1048576,MATCH($A732,'Hoja de Trabajo para listado'!$A$155:$A$1048576,0),MATCH((CUADRO!Q$4&amp;$E732),'Hoja de Trabajo para listado'!$A$151:$Z$151,0)),0)+IFERROR(INDEX('Hoja de Trabajo para listado'!$AB$155:$BA$1048576,MATCH($A732,'Hoja de Trabajo para listado'!$AB$155:$AB$1048576,0),MATCH((CUADRO!Q$4&amp;$E732),'Hoja de Trabajo para listado'!$AB$151:$BA$151,0)),0)+IFERROR(INDEX('Hoja de Trabajo para listado'!$BC$155:$CB$1048576,MATCH($A732,'Hoja de Trabajo para listado'!$BC$155:$BC$1048576,0),MATCH((CUADRO!Q$4&amp;$E732),'Hoja de Trabajo para listado'!$BC$151:$CB$151,0)),0)+IFERROR(INDEX('Hoja de Trabajo para listado'!$DE$153:$DG$274,MATCH($A732,'Hoja de Trabajo para listado'!$DE$153:$DE$1048576,0),MATCH((CUADRO!Q$4&amp;$E732),'Hoja de Trabajo para listado'!$DE$151:$DG$151,0)),0)+IFERROR(INDEX('Hoja de Trabajo para listado'!$CD$155:$DC$1048576,MATCH($A732,'Hoja de Trabajo para listado'!$CD$155:$CD$1048576,0),MATCH((CUADRO!Q$4&amp;$E732),'Hoja de Trabajo para listado'!$CD$151:$DC$151,0)),0)</f>
        <v>0</v>
      </c>
      <c r="R732" s="241">
        <f t="shared" ca="1" si="29"/>
        <v>0</v>
      </c>
      <c r="S732" s="247">
        <f ca="1">+R731+R732</f>
        <v>0</v>
      </c>
      <c r="T732" s="241">
        <f ca="1">+S732</f>
        <v>0</v>
      </c>
      <c r="U732" s="240">
        <f t="shared" si="30"/>
        <v>2</v>
      </c>
      <c r="V732" s="327" t="str">
        <f>+VLOOKUP(A732,bd_lista!$A$3:$E$592,5,FALSE)</f>
        <v>Gobiernos Autonomos Municipales</v>
      </c>
      <c r="W732" s="398"/>
      <c r="X732" s="240">
        <f>+VLOOKUP(A732,[4]Sheet1!$A$13:$D$744,4,FALSE)</f>
        <v>0</v>
      </c>
      <c r="Y732" s="240" t="e">
        <f>+VLOOKUP(X732,bd_lista!$A$3:$C$592,3,FALSE)</f>
        <v>#N/A</v>
      </c>
      <c r="Z732" s="288"/>
      <c r="AA732" s="289"/>
    </row>
    <row r="733" spans="1:27" customFormat="1" ht="15" hidden="1" customHeight="1">
      <c r="A733" s="32">
        <v>1331</v>
      </c>
      <c r="B733" s="393">
        <f>+A733</f>
        <v>1331</v>
      </c>
      <c r="C733" s="245" t="str">
        <f>+VLOOKUP(A733,bd_lista!$A$3:$C$592,3,FALSE)</f>
        <v>Gobierno Autónomo Municipal de Totora</v>
      </c>
      <c r="D733" s="395" t="str">
        <f>+C733</f>
        <v>Gobierno Autónomo Municipal de Totora</v>
      </c>
      <c r="E733" s="240" t="s">
        <v>1303</v>
      </c>
      <c r="F733" s="241">
        <f ca="1">+IFERROR(INDEX('Hoja de Trabajo para listado'!$A$155:$Z$1048576,MATCH($A733,'Hoja de Trabajo para listado'!$A$155:$A$1048576,0),MATCH((CUADRO!F$4&amp;$E733),'Hoja de Trabajo para listado'!$A$151:$Z$151,0)),0)+IFERROR(INDEX('Hoja de Trabajo para listado'!$AB$155:$BA$1048576,MATCH($A733,'Hoja de Trabajo para listado'!$AB$155:$AB$1048576,0),MATCH((CUADRO!F$4&amp;$E733),'Hoja de Trabajo para listado'!$AB$151:$BA$151,0)),0)+IFERROR(INDEX('Hoja de Trabajo para listado'!$BC$155:$CB$1048576,MATCH($A733,'Hoja de Trabajo para listado'!$BC$155:$BC$1048576,0),MATCH((CUADRO!F$4&amp;$E733),'Hoja de Trabajo para listado'!$BC$151:$CB$151,0)),0)+IFERROR(INDEX('Hoja de Trabajo para listado'!$DE$153:$DG$274,MATCH($A733,'Hoja de Trabajo para listado'!$DE$153:$DE$1048576,0),MATCH((CUADRO!F$4&amp;$E733),'Hoja de Trabajo para listado'!$DE$151:$DG$151,0)),0)+IFERROR(INDEX('Hoja de Trabajo para listado'!$CD$155:$DC$1048576,MATCH($A733,'Hoja de Trabajo para listado'!$CD$155:$CD$1048576,0),MATCH((CUADRO!F$4&amp;$E733),'Hoja de Trabajo para listado'!$CD$151:$DC$151,0)),0)</f>
        <v>0</v>
      </c>
      <c r="G733" s="241">
        <f ca="1">+IFERROR(INDEX('Hoja de Trabajo para listado'!$A$155:$Z$1048576,MATCH($A733,'Hoja de Trabajo para listado'!$A$155:$A$1048576,0),MATCH((CUADRO!G$4&amp;$E733),'Hoja de Trabajo para listado'!$A$151:$Z$151,0)),0)+IFERROR(INDEX('Hoja de Trabajo para listado'!$AB$155:$BA$1048576,MATCH($A733,'Hoja de Trabajo para listado'!$AB$155:$AB$1048576,0),MATCH((CUADRO!G$4&amp;$E733),'Hoja de Trabajo para listado'!$AB$151:$BA$151,0)),0)+IFERROR(INDEX('Hoja de Trabajo para listado'!$BC$155:$CB$1048576,MATCH($A733,'Hoja de Trabajo para listado'!$BC$155:$BC$1048576,0),MATCH((CUADRO!G$4&amp;$E733),'Hoja de Trabajo para listado'!$BC$151:$CB$151,0)),0)+IFERROR(INDEX('Hoja de Trabajo para listado'!$DE$153:$DG$274,MATCH($A733,'Hoja de Trabajo para listado'!$DE$153:$DE$1048576,0),MATCH((CUADRO!G$4&amp;$E733),'Hoja de Trabajo para listado'!$DE$151:$DG$151,0)),0)+IFERROR(INDEX('Hoja de Trabajo para listado'!$CD$155:$DC$1048576,MATCH($A733,'Hoja de Trabajo para listado'!$CD$155:$CD$1048576,0),MATCH((CUADRO!G$4&amp;$E733),'Hoja de Trabajo para listado'!$CD$151:$DC$151,0)),0)</f>
        <v>0</v>
      </c>
      <c r="H733" s="241">
        <f ca="1">+IFERROR(INDEX('Hoja de Trabajo para listado'!$A$155:$Z$1048576,MATCH($A733,'Hoja de Trabajo para listado'!$A$155:$A$1048576,0),MATCH((CUADRO!H$4&amp;$E733),'Hoja de Trabajo para listado'!$A$151:$Z$151,0)),0)+IFERROR(INDEX('Hoja de Trabajo para listado'!$AB$155:$BA$1048576,MATCH($A733,'Hoja de Trabajo para listado'!$AB$155:$AB$1048576,0),MATCH((CUADRO!H$4&amp;$E733),'Hoja de Trabajo para listado'!$AB$151:$BA$151,0)),0)+IFERROR(INDEX('Hoja de Trabajo para listado'!$BC$155:$CB$1048576,MATCH($A733,'Hoja de Trabajo para listado'!$BC$155:$BC$1048576,0),MATCH((CUADRO!H$4&amp;$E733),'Hoja de Trabajo para listado'!$BC$151:$CB$151,0)),0)+IFERROR(INDEX('Hoja de Trabajo para listado'!$DE$153:$DG$274,MATCH($A733,'Hoja de Trabajo para listado'!$DE$153:$DE$1048576,0),MATCH((CUADRO!H$4&amp;$E733),'Hoja de Trabajo para listado'!$DE$151:$DG$151,0)),0)+IFERROR(INDEX('Hoja de Trabajo para listado'!$CD$155:$DC$1048576,MATCH($A733,'Hoja de Trabajo para listado'!$CD$155:$CD$1048576,0),MATCH((CUADRO!H$4&amp;$E733),'Hoja de Trabajo para listado'!$CD$151:$DC$151,0)),0)</f>
        <v>0</v>
      </c>
      <c r="I733" s="241">
        <f ca="1">+IFERROR(INDEX('Hoja de Trabajo para listado'!$A$155:$Z$1048576,MATCH($A733,'Hoja de Trabajo para listado'!$A$155:$A$1048576,0),MATCH((CUADRO!I$4&amp;$E733),'Hoja de Trabajo para listado'!$A$151:$Z$151,0)),0)+IFERROR(INDEX('Hoja de Trabajo para listado'!$AB$155:$BA$1048576,MATCH($A733,'Hoja de Trabajo para listado'!$AB$155:$AB$1048576,0),MATCH((CUADRO!I$4&amp;$E733),'Hoja de Trabajo para listado'!$AB$151:$BA$151,0)),0)+IFERROR(INDEX('Hoja de Trabajo para listado'!$BC$155:$CB$1048576,MATCH($A733,'Hoja de Trabajo para listado'!$BC$155:$BC$1048576,0),MATCH((CUADRO!I$4&amp;$E733),'Hoja de Trabajo para listado'!$BC$151:$CB$151,0)),0)+IFERROR(INDEX('Hoja de Trabajo para listado'!$DE$153:$DG$274,MATCH($A733,'Hoja de Trabajo para listado'!$DE$153:$DE$1048576,0),MATCH((CUADRO!I$4&amp;$E733),'Hoja de Trabajo para listado'!$DE$151:$DG$151,0)),0)+IFERROR(INDEX('Hoja de Trabajo para listado'!$CD$155:$DC$1048576,MATCH($A733,'Hoja de Trabajo para listado'!$CD$155:$CD$1048576,0),MATCH((CUADRO!I$4&amp;$E733),'Hoja de Trabajo para listado'!$CD$151:$DC$151,0)),0)</f>
        <v>0</v>
      </c>
      <c r="J733" s="241">
        <f ca="1">+IFERROR(INDEX('Hoja de Trabajo para listado'!$A$155:$Z$1048576,MATCH($A733,'Hoja de Trabajo para listado'!$A$155:$A$1048576,0),MATCH((CUADRO!J$4&amp;$E733),'Hoja de Trabajo para listado'!$A$151:$Z$151,0)),0)+IFERROR(INDEX('Hoja de Trabajo para listado'!$AB$155:$BA$1048576,MATCH($A733,'Hoja de Trabajo para listado'!$AB$155:$AB$1048576,0),MATCH((CUADRO!J$4&amp;$E733),'Hoja de Trabajo para listado'!$AB$151:$BA$151,0)),0)+IFERROR(INDEX('Hoja de Trabajo para listado'!$BC$155:$CB$1048576,MATCH($A733,'Hoja de Trabajo para listado'!$BC$155:$BC$1048576,0),MATCH((CUADRO!J$4&amp;$E733),'Hoja de Trabajo para listado'!$BC$151:$CB$151,0)),0)+IFERROR(INDEX('Hoja de Trabajo para listado'!$DE$153:$DG$274,MATCH($A733,'Hoja de Trabajo para listado'!$DE$153:$DE$1048576,0),MATCH((CUADRO!J$4&amp;$E733),'Hoja de Trabajo para listado'!$DE$151:$DG$151,0)),0)+IFERROR(INDEX('Hoja de Trabajo para listado'!$CD$155:$DC$1048576,MATCH($A733,'Hoja de Trabajo para listado'!$CD$155:$CD$1048576,0),MATCH((CUADRO!J$4&amp;$E733),'Hoja de Trabajo para listado'!$CD$151:$DC$151,0)),0)</f>
        <v>0</v>
      </c>
      <c r="K733" s="241">
        <f ca="1">+IFERROR(INDEX('Hoja de Trabajo para listado'!$A$155:$Z$1048576,MATCH($A733,'Hoja de Trabajo para listado'!$A$155:$A$1048576,0),MATCH((CUADRO!K$4&amp;$E733),'Hoja de Trabajo para listado'!$A$151:$Z$151,0)),0)+IFERROR(INDEX('Hoja de Trabajo para listado'!$AB$155:$BA$1048576,MATCH($A733,'Hoja de Trabajo para listado'!$AB$155:$AB$1048576,0),MATCH((CUADRO!K$4&amp;$E733),'Hoja de Trabajo para listado'!$AB$151:$BA$151,0)),0)+IFERROR(INDEX('Hoja de Trabajo para listado'!$BC$155:$CB$1048576,MATCH($A733,'Hoja de Trabajo para listado'!$BC$155:$BC$1048576,0),MATCH((CUADRO!K$4&amp;$E733),'Hoja de Trabajo para listado'!$BC$151:$CB$151,0)),0)+IFERROR(INDEX('Hoja de Trabajo para listado'!$DE$153:$DG$274,MATCH($A733,'Hoja de Trabajo para listado'!$DE$153:$DE$1048576,0),MATCH((CUADRO!K$4&amp;$E733),'Hoja de Trabajo para listado'!$DE$151:$DG$151,0)),0)+IFERROR(INDEX('Hoja de Trabajo para listado'!$CD$155:$DC$1048576,MATCH($A733,'Hoja de Trabajo para listado'!$CD$155:$CD$1048576,0),MATCH((CUADRO!K$4&amp;$E733),'Hoja de Trabajo para listado'!$CD$151:$DC$151,0)),0)</f>
        <v>0</v>
      </c>
      <c r="L733" s="241">
        <f ca="1">+IFERROR(INDEX('Hoja de Trabajo para listado'!$A$155:$Z$1048576,MATCH($A733,'Hoja de Trabajo para listado'!$A$155:$A$1048576,0),MATCH((CUADRO!L$4&amp;$E733),'Hoja de Trabajo para listado'!$A$151:$Z$151,0)),0)+IFERROR(INDEX('Hoja de Trabajo para listado'!$AB$155:$BA$1048576,MATCH($A733,'Hoja de Trabajo para listado'!$AB$155:$AB$1048576,0),MATCH((CUADRO!L$4&amp;$E733),'Hoja de Trabajo para listado'!$AB$151:$BA$151,0)),0)+IFERROR(INDEX('Hoja de Trabajo para listado'!$BC$155:$CB$1048576,MATCH($A733,'Hoja de Trabajo para listado'!$BC$155:$BC$1048576,0),MATCH((CUADRO!L$4&amp;$E733),'Hoja de Trabajo para listado'!$BC$151:$CB$151,0)),0)+IFERROR(INDEX('Hoja de Trabajo para listado'!$DE$153:$DG$274,MATCH($A733,'Hoja de Trabajo para listado'!$DE$153:$DE$1048576,0),MATCH((CUADRO!L$4&amp;$E733),'Hoja de Trabajo para listado'!$DE$151:$DG$151,0)),0)+IFERROR(INDEX('Hoja de Trabajo para listado'!$CD$155:$DC$1048576,MATCH($A733,'Hoja de Trabajo para listado'!$CD$155:$CD$1048576,0),MATCH((CUADRO!L$4&amp;$E733),'Hoja de Trabajo para listado'!$CD$151:$DC$151,0)),0)</f>
        <v>0</v>
      </c>
      <c r="M733" s="241">
        <f ca="1">+IFERROR(INDEX('Hoja de Trabajo para listado'!$A$155:$Z$1048576,MATCH($A733,'Hoja de Trabajo para listado'!$A$155:$A$1048576,0),MATCH((CUADRO!M$4&amp;$E733),'Hoja de Trabajo para listado'!$A$151:$Z$151,0)),0)+IFERROR(INDEX('Hoja de Trabajo para listado'!$AB$155:$BA$1048576,MATCH($A733,'Hoja de Trabajo para listado'!$AB$155:$AB$1048576,0),MATCH((CUADRO!M$4&amp;$E733),'Hoja de Trabajo para listado'!$AB$151:$BA$151,0)),0)+IFERROR(INDEX('Hoja de Trabajo para listado'!$BC$155:$CB$1048576,MATCH($A733,'Hoja de Trabajo para listado'!$BC$155:$BC$1048576,0),MATCH((CUADRO!M$4&amp;$E733),'Hoja de Trabajo para listado'!$BC$151:$CB$151,0)),0)+IFERROR(INDEX('Hoja de Trabajo para listado'!$DE$153:$DG$274,MATCH($A733,'Hoja de Trabajo para listado'!$DE$153:$DE$1048576,0),MATCH((CUADRO!M$4&amp;$E733),'Hoja de Trabajo para listado'!$DE$151:$DG$151,0)),0)+IFERROR(INDEX('Hoja de Trabajo para listado'!$CD$155:$DC$1048576,MATCH($A733,'Hoja de Trabajo para listado'!$CD$155:$CD$1048576,0),MATCH((CUADRO!M$4&amp;$E733),'Hoja de Trabajo para listado'!$CD$151:$DC$151,0)),0)</f>
        <v>0</v>
      </c>
      <c r="N733" s="241">
        <f ca="1">+IFERROR(INDEX('Hoja de Trabajo para listado'!$A$155:$Z$1048576,MATCH($A733,'Hoja de Trabajo para listado'!$A$155:$A$1048576,0),MATCH((CUADRO!N$4&amp;$E733),'Hoja de Trabajo para listado'!$A$151:$Z$151,0)),0)+IFERROR(INDEX('Hoja de Trabajo para listado'!$AB$155:$BA$1048576,MATCH($A733,'Hoja de Trabajo para listado'!$AB$155:$AB$1048576,0),MATCH((CUADRO!N$4&amp;$E733),'Hoja de Trabajo para listado'!$AB$151:$BA$151,0)),0)+IFERROR(INDEX('Hoja de Trabajo para listado'!$BC$155:$CB$1048576,MATCH($A733,'Hoja de Trabajo para listado'!$BC$155:$BC$1048576,0),MATCH((CUADRO!N$4&amp;$E733),'Hoja de Trabajo para listado'!$BC$151:$CB$151,0)),0)+IFERROR(INDEX('Hoja de Trabajo para listado'!$DE$153:$DG$274,MATCH($A733,'Hoja de Trabajo para listado'!$DE$153:$DE$1048576,0),MATCH((CUADRO!N$4&amp;$E733),'Hoja de Trabajo para listado'!$DE$151:$DG$151,0)),0)+IFERROR(INDEX('Hoja de Trabajo para listado'!$CD$155:$DC$1048576,MATCH($A733,'Hoja de Trabajo para listado'!$CD$155:$CD$1048576,0),MATCH((CUADRO!N$4&amp;$E733),'Hoja de Trabajo para listado'!$CD$151:$DC$151,0)),0)</f>
        <v>0</v>
      </c>
      <c r="O733" s="241">
        <f ca="1">+IFERROR(INDEX('Hoja de Trabajo para listado'!$A$155:$Z$1048576,MATCH($A733,'Hoja de Trabajo para listado'!$A$155:$A$1048576,0),MATCH((CUADRO!O$4&amp;$E733),'Hoja de Trabajo para listado'!$A$151:$Z$151,0)),0)+IFERROR(INDEX('Hoja de Trabajo para listado'!$AB$155:$BA$1048576,MATCH($A733,'Hoja de Trabajo para listado'!$AB$155:$AB$1048576,0),MATCH((CUADRO!O$4&amp;$E733),'Hoja de Trabajo para listado'!$AB$151:$BA$151,0)),0)+IFERROR(INDEX('Hoja de Trabajo para listado'!$BC$155:$CB$1048576,MATCH($A733,'Hoja de Trabajo para listado'!$BC$155:$BC$1048576,0),MATCH((CUADRO!O$4&amp;$E733),'Hoja de Trabajo para listado'!$BC$151:$CB$151,0)),0)+IFERROR(INDEX('Hoja de Trabajo para listado'!$DE$153:$DG$274,MATCH($A733,'Hoja de Trabajo para listado'!$DE$153:$DE$1048576,0),MATCH((CUADRO!O$4&amp;$E733),'Hoja de Trabajo para listado'!$DE$151:$DG$151,0)),0)+IFERROR(INDEX('Hoja de Trabajo para listado'!$CD$155:$DC$1048576,MATCH($A733,'Hoja de Trabajo para listado'!$CD$155:$CD$1048576,0),MATCH((CUADRO!O$4&amp;$E733),'Hoja de Trabajo para listado'!$CD$151:$DC$151,0)),0)</f>
        <v>0</v>
      </c>
      <c r="P733" s="241">
        <f ca="1">+IFERROR(INDEX('Hoja de Trabajo para listado'!$A$155:$Z$1048576,MATCH($A733,'Hoja de Trabajo para listado'!$A$155:$A$1048576,0),MATCH((CUADRO!P$4&amp;$E733),'Hoja de Trabajo para listado'!$A$151:$Z$151,0)),0)+IFERROR(INDEX('Hoja de Trabajo para listado'!$AB$155:$BA$1048576,MATCH($A733,'Hoja de Trabajo para listado'!$AB$155:$AB$1048576,0),MATCH((CUADRO!P$4&amp;$E733),'Hoja de Trabajo para listado'!$AB$151:$BA$151,0)),0)+IFERROR(INDEX('Hoja de Trabajo para listado'!$BC$155:$CB$1048576,MATCH($A733,'Hoja de Trabajo para listado'!$BC$155:$BC$1048576,0),MATCH((CUADRO!P$4&amp;$E733),'Hoja de Trabajo para listado'!$BC$151:$CB$151,0)),0)+IFERROR(INDEX('Hoja de Trabajo para listado'!$DE$153:$DG$274,MATCH($A733,'Hoja de Trabajo para listado'!$DE$153:$DE$1048576,0),MATCH((CUADRO!P$4&amp;$E733),'Hoja de Trabajo para listado'!$DE$151:$DG$151,0)),0)+IFERROR(INDEX('Hoja de Trabajo para listado'!$CD$155:$DC$1048576,MATCH($A733,'Hoja de Trabajo para listado'!$CD$155:$CD$1048576,0),MATCH((CUADRO!P$4&amp;$E733),'Hoja de Trabajo para listado'!$CD$151:$DC$151,0)),0)</f>
        <v>0</v>
      </c>
      <c r="Q733" s="241">
        <f ca="1">+IFERROR(INDEX('Hoja de Trabajo para listado'!$A$155:$Z$1048576,MATCH($A733,'Hoja de Trabajo para listado'!$A$155:$A$1048576,0),MATCH((CUADRO!Q$4&amp;$E733),'Hoja de Trabajo para listado'!$A$151:$Z$151,0)),0)+IFERROR(INDEX('Hoja de Trabajo para listado'!$AB$155:$BA$1048576,MATCH($A733,'Hoja de Trabajo para listado'!$AB$155:$AB$1048576,0),MATCH((CUADRO!Q$4&amp;$E733),'Hoja de Trabajo para listado'!$AB$151:$BA$151,0)),0)+IFERROR(INDEX('Hoja de Trabajo para listado'!$BC$155:$CB$1048576,MATCH($A733,'Hoja de Trabajo para listado'!$BC$155:$BC$1048576,0),MATCH((CUADRO!Q$4&amp;$E733),'Hoja de Trabajo para listado'!$BC$151:$CB$151,0)),0)+IFERROR(INDEX('Hoja de Trabajo para listado'!$DE$153:$DG$274,MATCH($A733,'Hoja de Trabajo para listado'!$DE$153:$DE$1048576,0),MATCH((CUADRO!Q$4&amp;$E733),'Hoja de Trabajo para listado'!$DE$151:$DG$151,0)),0)+IFERROR(INDEX('Hoja de Trabajo para listado'!$CD$155:$DC$1048576,MATCH($A733,'Hoja de Trabajo para listado'!$CD$155:$CD$1048576,0),MATCH((CUADRO!Q$4&amp;$E733),'Hoja de Trabajo para listado'!$CD$151:$DC$151,0)),0)</f>
        <v>0</v>
      </c>
      <c r="R733" s="241">
        <f t="shared" ca="1" si="29"/>
        <v>0</v>
      </c>
      <c r="S733" s="247"/>
      <c r="T733" s="241">
        <f ca="1">+T734</f>
        <v>0</v>
      </c>
      <c r="U733" s="240">
        <f t="shared" si="30"/>
        <v>1</v>
      </c>
      <c r="V733" s="327" t="str">
        <f>+VLOOKUP(A733,bd_lista!$A$3:$E$592,5,FALSE)</f>
        <v>Gobiernos Autonomos Municipales</v>
      </c>
      <c r="W733" s="397" t="str">
        <f>+V733</f>
        <v>Gobiernos Autonomos Municipales</v>
      </c>
      <c r="X733" s="240">
        <f>+VLOOKUP(A733,[4]Sheet1!$A$13:$D$744,4,FALSE)</f>
        <v>0</v>
      </c>
      <c r="Y733" s="240" t="e">
        <f>+VLOOKUP(X733,bd_lista!$A$3:$C$592,3,FALSE)</f>
        <v>#N/A</v>
      </c>
      <c r="Z733" s="290">
        <f>+X733</f>
        <v>0</v>
      </c>
      <c r="AA733" s="291" t="e">
        <f>+Y733</f>
        <v>#N/A</v>
      </c>
    </row>
    <row r="734" spans="1:27" customFormat="1" ht="15" hidden="1" customHeight="1">
      <c r="A734" s="32">
        <v>1331</v>
      </c>
      <c r="B734" s="394"/>
      <c r="C734" s="245" t="str">
        <f>+VLOOKUP(A734,bd_lista!$A$3:$C$592,3,FALSE)</f>
        <v>Gobierno Autónomo Municipal de Totora</v>
      </c>
      <c r="D734" s="396"/>
      <c r="E734" s="242" t="s">
        <v>1304</v>
      </c>
      <c r="F734" s="241">
        <f ca="1">+IFERROR(INDEX('Hoja de Trabajo para listado'!$A$155:$Z$1048576,MATCH($A734,'Hoja de Trabajo para listado'!$A$155:$A$1048576,0),MATCH((CUADRO!F$4&amp;$E734),'Hoja de Trabajo para listado'!$A$151:$Z$151,0)),0)+IFERROR(INDEX('Hoja de Trabajo para listado'!$AB$155:$BA$1048576,MATCH($A734,'Hoja de Trabajo para listado'!$AB$155:$AB$1048576,0),MATCH((CUADRO!F$4&amp;$E734),'Hoja de Trabajo para listado'!$AB$151:$BA$151,0)),0)+IFERROR(INDEX('Hoja de Trabajo para listado'!$BC$155:$CB$1048576,MATCH($A734,'Hoja de Trabajo para listado'!$BC$155:$BC$1048576,0),MATCH((CUADRO!F$4&amp;$E734),'Hoja de Trabajo para listado'!$BC$151:$CB$151,0)),0)+IFERROR(INDEX('Hoja de Trabajo para listado'!$DE$153:$DG$274,MATCH($A734,'Hoja de Trabajo para listado'!$DE$153:$DE$1048576,0),MATCH((CUADRO!F$4&amp;$E734),'Hoja de Trabajo para listado'!$DE$151:$DG$151,0)),0)+IFERROR(INDEX('Hoja de Trabajo para listado'!$CD$155:$DC$1048576,MATCH($A734,'Hoja de Trabajo para listado'!$CD$155:$CD$1048576,0),MATCH((CUADRO!F$4&amp;$E734),'Hoja de Trabajo para listado'!$CD$151:$DC$151,0)),0)</f>
        <v>0</v>
      </c>
      <c r="G734" s="241">
        <f ca="1">+IFERROR(INDEX('Hoja de Trabajo para listado'!$A$155:$Z$1048576,MATCH($A734,'Hoja de Trabajo para listado'!$A$155:$A$1048576,0),MATCH((CUADRO!G$4&amp;$E734),'Hoja de Trabajo para listado'!$A$151:$Z$151,0)),0)+IFERROR(INDEX('Hoja de Trabajo para listado'!$AB$155:$BA$1048576,MATCH($A734,'Hoja de Trabajo para listado'!$AB$155:$AB$1048576,0),MATCH((CUADRO!G$4&amp;$E734),'Hoja de Trabajo para listado'!$AB$151:$BA$151,0)),0)+IFERROR(INDEX('Hoja de Trabajo para listado'!$BC$155:$CB$1048576,MATCH($A734,'Hoja de Trabajo para listado'!$BC$155:$BC$1048576,0),MATCH((CUADRO!G$4&amp;$E734),'Hoja de Trabajo para listado'!$BC$151:$CB$151,0)),0)+IFERROR(INDEX('Hoja de Trabajo para listado'!$DE$153:$DG$274,MATCH($A734,'Hoja de Trabajo para listado'!$DE$153:$DE$1048576,0),MATCH((CUADRO!G$4&amp;$E734),'Hoja de Trabajo para listado'!$DE$151:$DG$151,0)),0)+IFERROR(INDEX('Hoja de Trabajo para listado'!$CD$155:$DC$1048576,MATCH($A734,'Hoja de Trabajo para listado'!$CD$155:$CD$1048576,0),MATCH((CUADRO!G$4&amp;$E734),'Hoja de Trabajo para listado'!$CD$151:$DC$151,0)),0)</f>
        <v>0</v>
      </c>
      <c r="H734" s="241">
        <f ca="1">+IFERROR(INDEX('Hoja de Trabajo para listado'!$A$155:$Z$1048576,MATCH($A734,'Hoja de Trabajo para listado'!$A$155:$A$1048576,0),MATCH((CUADRO!H$4&amp;$E734),'Hoja de Trabajo para listado'!$A$151:$Z$151,0)),0)+IFERROR(INDEX('Hoja de Trabajo para listado'!$AB$155:$BA$1048576,MATCH($A734,'Hoja de Trabajo para listado'!$AB$155:$AB$1048576,0),MATCH((CUADRO!H$4&amp;$E734),'Hoja de Trabajo para listado'!$AB$151:$BA$151,0)),0)+IFERROR(INDEX('Hoja de Trabajo para listado'!$BC$155:$CB$1048576,MATCH($A734,'Hoja de Trabajo para listado'!$BC$155:$BC$1048576,0),MATCH((CUADRO!H$4&amp;$E734),'Hoja de Trabajo para listado'!$BC$151:$CB$151,0)),0)+IFERROR(INDEX('Hoja de Trabajo para listado'!$DE$153:$DG$274,MATCH($A734,'Hoja de Trabajo para listado'!$DE$153:$DE$1048576,0),MATCH((CUADRO!H$4&amp;$E734),'Hoja de Trabajo para listado'!$DE$151:$DG$151,0)),0)+IFERROR(INDEX('Hoja de Trabajo para listado'!$CD$155:$DC$1048576,MATCH($A734,'Hoja de Trabajo para listado'!$CD$155:$CD$1048576,0),MATCH((CUADRO!H$4&amp;$E734),'Hoja de Trabajo para listado'!$CD$151:$DC$151,0)),0)</f>
        <v>0</v>
      </c>
      <c r="I734" s="241">
        <f ca="1">+IFERROR(INDEX('Hoja de Trabajo para listado'!$A$155:$Z$1048576,MATCH($A734,'Hoja de Trabajo para listado'!$A$155:$A$1048576,0),MATCH((CUADRO!I$4&amp;$E734),'Hoja de Trabajo para listado'!$A$151:$Z$151,0)),0)+IFERROR(INDEX('Hoja de Trabajo para listado'!$AB$155:$BA$1048576,MATCH($A734,'Hoja de Trabajo para listado'!$AB$155:$AB$1048576,0),MATCH((CUADRO!I$4&amp;$E734),'Hoja de Trabajo para listado'!$AB$151:$BA$151,0)),0)+IFERROR(INDEX('Hoja de Trabajo para listado'!$BC$155:$CB$1048576,MATCH($A734,'Hoja de Trabajo para listado'!$BC$155:$BC$1048576,0),MATCH((CUADRO!I$4&amp;$E734),'Hoja de Trabajo para listado'!$BC$151:$CB$151,0)),0)+IFERROR(INDEX('Hoja de Trabajo para listado'!$DE$153:$DG$274,MATCH($A734,'Hoja de Trabajo para listado'!$DE$153:$DE$1048576,0),MATCH((CUADRO!I$4&amp;$E734),'Hoja de Trabajo para listado'!$DE$151:$DG$151,0)),0)+IFERROR(INDEX('Hoja de Trabajo para listado'!$CD$155:$DC$1048576,MATCH($A734,'Hoja de Trabajo para listado'!$CD$155:$CD$1048576,0),MATCH((CUADRO!I$4&amp;$E734),'Hoja de Trabajo para listado'!$CD$151:$DC$151,0)),0)</f>
        <v>0</v>
      </c>
      <c r="J734" s="241">
        <f ca="1">+IFERROR(INDEX('Hoja de Trabajo para listado'!$A$155:$Z$1048576,MATCH($A734,'Hoja de Trabajo para listado'!$A$155:$A$1048576,0),MATCH((CUADRO!J$4&amp;$E734),'Hoja de Trabajo para listado'!$A$151:$Z$151,0)),0)+IFERROR(INDEX('Hoja de Trabajo para listado'!$AB$155:$BA$1048576,MATCH($A734,'Hoja de Trabajo para listado'!$AB$155:$AB$1048576,0),MATCH((CUADRO!J$4&amp;$E734),'Hoja de Trabajo para listado'!$AB$151:$BA$151,0)),0)+IFERROR(INDEX('Hoja de Trabajo para listado'!$BC$155:$CB$1048576,MATCH($A734,'Hoja de Trabajo para listado'!$BC$155:$BC$1048576,0),MATCH((CUADRO!J$4&amp;$E734),'Hoja de Trabajo para listado'!$BC$151:$CB$151,0)),0)+IFERROR(INDEX('Hoja de Trabajo para listado'!$DE$153:$DG$274,MATCH($A734,'Hoja de Trabajo para listado'!$DE$153:$DE$1048576,0),MATCH((CUADRO!J$4&amp;$E734),'Hoja de Trabajo para listado'!$DE$151:$DG$151,0)),0)+IFERROR(INDEX('Hoja de Trabajo para listado'!$CD$155:$DC$1048576,MATCH($A734,'Hoja de Trabajo para listado'!$CD$155:$CD$1048576,0),MATCH((CUADRO!J$4&amp;$E734),'Hoja de Trabajo para listado'!$CD$151:$DC$151,0)),0)</f>
        <v>0</v>
      </c>
      <c r="K734" s="241">
        <f ca="1">+IFERROR(INDEX('Hoja de Trabajo para listado'!$A$155:$Z$1048576,MATCH($A734,'Hoja de Trabajo para listado'!$A$155:$A$1048576,0),MATCH((CUADRO!K$4&amp;$E734),'Hoja de Trabajo para listado'!$A$151:$Z$151,0)),0)+IFERROR(INDEX('Hoja de Trabajo para listado'!$AB$155:$BA$1048576,MATCH($A734,'Hoja de Trabajo para listado'!$AB$155:$AB$1048576,0),MATCH((CUADRO!K$4&amp;$E734),'Hoja de Trabajo para listado'!$AB$151:$BA$151,0)),0)+IFERROR(INDEX('Hoja de Trabajo para listado'!$BC$155:$CB$1048576,MATCH($A734,'Hoja de Trabajo para listado'!$BC$155:$BC$1048576,0),MATCH((CUADRO!K$4&amp;$E734),'Hoja de Trabajo para listado'!$BC$151:$CB$151,0)),0)+IFERROR(INDEX('Hoja de Trabajo para listado'!$DE$153:$DG$274,MATCH($A734,'Hoja de Trabajo para listado'!$DE$153:$DE$1048576,0),MATCH((CUADRO!K$4&amp;$E734),'Hoja de Trabajo para listado'!$DE$151:$DG$151,0)),0)+IFERROR(INDEX('Hoja de Trabajo para listado'!$CD$155:$DC$1048576,MATCH($A734,'Hoja de Trabajo para listado'!$CD$155:$CD$1048576,0),MATCH((CUADRO!K$4&amp;$E734),'Hoja de Trabajo para listado'!$CD$151:$DC$151,0)),0)</f>
        <v>0</v>
      </c>
      <c r="L734" s="241">
        <f ca="1">+IFERROR(INDEX('Hoja de Trabajo para listado'!$A$155:$Z$1048576,MATCH($A734,'Hoja de Trabajo para listado'!$A$155:$A$1048576,0),MATCH((CUADRO!L$4&amp;$E734),'Hoja de Trabajo para listado'!$A$151:$Z$151,0)),0)+IFERROR(INDEX('Hoja de Trabajo para listado'!$AB$155:$BA$1048576,MATCH($A734,'Hoja de Trabajo para listado'!$AB$155:$AB$1048576,0),MATCH((CUADRO!L$4&amp;$E734),'Hoja de Trabajo para listado'!$AB$151:$BA$151,0)),0)+IFERROR(INDEX('Hoja de Trabajo para listado'!$BC$155:$CB$1048576,MATCH($A734,'Hoja de Trabajo para listado'!$BC$155:$BC$1048576,0),MATCH((CUADRO!L$4&amp;$E734),'Hoja de Trabajo para listado'!$BC$151:$CB$151,0)),0)+IFERROR(INDEX('Hoja de Trabajo para listado'!$DE$153:$DG$274,MATCH($A734,'Hoja de Trabajo para listado'!$DE$153:$DE$1048576,0),MATCH((CUADRO!L$4&amp;$E734),'Hoja de Trabajo para listado'!$DE$151:$DG$151,0)),0)+IFERROR(INDEX('Hoja de Trabajo para listado'!$CD$155:$DC$1048576,MATCH($A734,'Hoja de Trabajo para listado'!$CD$155:$CD$1048576,0),MATCH((CUADRO!L$4&amp;$E734),'Hoja de Trabajo para listado'!$CD$151:$DC$151,0)),0)</f>
        <v>0</v>
      </c>
      <c r="M734" s="241">
        <f ca="1">+IFERROR(INDEX('Hoja de Trabajo para listado'!$A$155:$Z$1048576,MATCH($A734,'Hoja de Trabajo para listado'!$A$155:$A$1048576,0),MATCH((CUADRO!M$4&amp;$E734),'Hoja de Trabajo para listado'!$A$151:$Z$151,0)),0)+IFERROR(INDEX('Hoja de Trabajo para listado'!$AB$155:$BA$1048576,MATCH($A734,'Hoja de Trabajo para listado'!$AB$155:$AB$1048576,0),MATCH((CUADRO!M$4&amp;$E734),'Hoja de Trabajo para listado'!$AB$151:$BA$151,0)),0)+IFERROR(INDEX('Hoja de Trabajo para listado'!$BC$155:$CB$1048576,MATCH($A734,'Hoja de Trabajo para listado'!$BC$155:$BC$1048576,0),MATCH((CUADRO!M$4&amp;$E734),'Hoja de Trabajo para listado'!$BC$151:$CB$151,0)),0)+IFERROR(INDEX('Hoja de Trabajo para listado'!$DE$153:$DG$274,MATCH($A734,'Hoja de Trabajo para listado'!$DE$153:$DE$1048576,0),MATCH((CUADRO!M$4&amp;$E734),'Hoja de Trabajo para listado'!$DE$151:$DG$151,0)),0)+IFERROR(INDEX('Hoja de Trabajo para listado'!$CD$155:$DC$1048576,MATCH($A734,'Hoja de Trabajo para listado'!$CD$155:$CD$1048576,0),MATCH((CUADRO!M$4&amp;$E734),'Hoja de Trabajo para listado'!$CD$151:$DC$151,0)),0)</f>
        <v>0</v>
      </c>
      <c r="N734" s="241">
        <f ca="1">+IFERROR(INDEX('Hoja de Trabajo para listado'!$A$155:$Z$1048576,MATCH($A734,'Hoja de Trabajo para listado'!$A$155:$A$1048576,0),MATCH((CUADRO!N$4&amp;$E734),'Hoja de Trabajo para listado'!$A$151:$Z$151,0)),0)+IFERROR(INDEX('Hoja de Trabajo para listado'!$AB$155:$BA$1048576,MATCH($A734,'Hoja de Trabajo para listado'!$AB$155:$AB$1048576,0),MATCH((CUADRO!N$4&amp;$E734),'Hoja de Trabajo para listado'!$AB$151:$BA$151,0)),0)+IFERROR(INDEX('Hoja de Trabajo para listado'!$BC$155:$CB$1048576,MATCH($A734,'Hoja de Trabajo para listado'!$BC$155:$BC$1048576,0),MATCH((CUADRO!N$4&amp;$E734),'Hoja de Trabajo para listado'!$BC$151:$CB$151,0)),0)+IFERROR(INDEX('Hoja de Trabajo para listado'!$DE$153:$DG$274,MATCH($A734,'Hoja de Trabajo para listado'!$DE$153:$DE$1048576,0),MATCH((CUADRO!N$4&amp;$E734),'Hoja de Trabajo para listado'!$DE$151:$DG$151,0)),0)+IFERROR(INDEX('Hoja de Trabajo para listado'!$CD$155:$DC$1048576,MATCH($A734,'Hoja de Trabajo para listado'!$CD$155:$CD$1048576,0),MATCH((CUADRO!N$4&amp;$E734),'Hoja de Trabajo para listado'!$CD$151:$DC$151,0)),0)</f>
        <v>0</v>
      </c>
      <c r="O734" s="241">
        <f ca="1">+IFERROR(INDEX('Hoja de Trabajo para listado'!$A$155:$Z$1048576,MATCH($A734,'Hoja de Trabajo para listado'!$A$155:$A$1048576,0),MATCH((CUADRO!O$4&amp;$E734),'Hoja de Trabajo para listado'!$A$151:$Z$151,0)),0)+IFERROR(INDEX('Hoja de Trabajo para listado'!$AB$155:$BA$1048576,MATCH($A734,'Hoja de Trabajo para listado'!$AB$155:$AB$1048576,0),MATCH((CUADRO!O$4&amp;$E734),'Hoja de Trabajo para listado'!$AB$151:$BA$151,0)),0)+IFERROR(INDEX('Hoja de Trabajo para listado'!$BC$155:$CB$1048576,MATCH($A734,'Hoja de Trabajo para listado'!$BC$155:$BC$1048576,0),MATCH((CUADRO!O$4&amp;$E734),'Hoja de Trabajo para listado'!$BC$151:$CB$151,0)),0)+IFERROR(INDEX('Hoja de Trabajo para listado'!$DE$153:$DG$274,MATCH($A734,'Hoja de Trabajo para listado'!$DE$153:$DE$1048576,0),MATCH((CUADRO!O$4&amp;$E734),'Hoja de Trabajo para listado'!$DE$151:$DG$151,0)),0)+IFERROR(INDEX('Hoja de Trabajo para listado'!$CD$155:$DC$1048576,MATCH($A734,'Hoja de Trabajo para listado'!$CD$155:$CD$1048576,0),MATCH((CUADRO!O$4&amp;$E734),'Hoja de Trabajo para listado'!$CD$151:$DC$151,0)),0)</f>
        <v>0</v>
      </c>
      <c r="P734" s="241">
        <f ca="1">+IFERROR(INDEX('Hoja de Trabajo para listado'!$A$155:$Z$1048576,MATCH($A734,'Hoja de Trabajo para listado'!$A$155:$A$1048576,0),MATCH((CUADRO!P$4&amp;$E734),'Hoja de Trabajo para listado'!$A$151:$Z$151,0)),0)+IFERROR(INDEX('Hoja de Trabajo para listado'!$AB$155:$BA$1048576,MATCH($A734,'Hoja de Trabajo para listado'!$AB$155:$AB$1048576,0),MATCH((CUADRO!P$4&amp;$E734),'Hoja de Trabajo para listado'!$AB$151:$BA$151,0)),0)+IFERROR(INDEX('Hoja de Trabajo para listado'!$BC$155:$CB$1048576,MATCH($A734,'Hoja de Trabajo para listado'!$BC$155:$BC$1048576,0),MATCH((CUADRO!P$4&amp;$E734),'Hoja de Trabajo para listado'!$BC$151:$CB$151,0)),0)+IFERROR(INDEX('Hoja de Trabajo para listado'!$DE$153:$DG$274,MATCH($A734,'Hoja de Trabajo para listado'!$DE$153:$DE$1048576,0),MATCH((CUADRO!P$4&amp;$E734),'Hoja de Trabajo para listado'!$DE$151:$DG$151,0)),0)+IFERROR(INDEX('Hoja de Trabajo para listado'!$CD$155:$DC$1048576,MATCH($A734,'Hoja de Trabajo para listado'!$CD$155:$CD$1048576,0),MATCH((CUADRO!P$4&amp;$E734),'Hoja de Trabajo para listado'!$CD$151:$DC$151,0)),0)</f>
        <v>0</v>
      </c>
      <c r="Q734" s="241">
        <f ca="1">+IFERROR(INDEX('Hoja de Trabajo para listado'!$A$155:$Z$1048576,MATCH($A734,'Hoja de Trabajo para listado'!$A$155:$A$1048576,0),MATCH((CUADRO!Q$4&amp;$E734),'Hoja de Trabajo para listado'!$A$151:$Z$151,0)),0)+IFERROR(INDEX('Hoja de Trabajo para listado'!$AB$155:$BA$1048576,MATCH($A734,'Hoja de Trabajo para listado'!$AB$155:$AB$1048576,0),MATCH((CUADRO!Q$4&amp;$E734),'Hoja de Trabajo para listado'!$AB$151:$BA$151,0)),0)+IFERROR(INDEX('Hoja de Trabajo para listado'!$BC$155:$CB$1048576,MATCH($A734,'Hoja de Trabajo para listado'!$BC$155:$BC$1048576,0),MATCH((CUADRO!Q$4&amp;$E734),'Hoja de Trabajo para listado'!$BC$151:$CB$151,0)),0)+IFERROR(INDEX('Hoja de Trabajo para listado'!$DE$153:$DG$274,MATCH($A734,'Hoja de Trabajo para listado'!$DE$153:$DE$1048576,0),MATCH((CUADRO!Q$4&amp;$E734),'Hoja de Trabajo para listado'!$DE$151:$DG$151,0)),0)+IFERROR(INDEX('Hoja de Trabajo para listado'!$CD$155:$DC$1048576,MATCH($A734,'Hoja de Trabajo para listado'!$CD$155:$CD$1048576,0),MATCH((CUADRO!Q$4&amp;$E734),'Hoja de Trabajo para listado'!$CD$151:$DC$151,0)),0)</f>
        <v>0</v>
      </c>
      <c r="R734" s="241">
        <f t="shared" ca="1" si="29"/>
        <v>0</v>
      </c>
      <c r="S734" s="247">
        <f ca="1">+R733+R734</f>
        <v>0</v>
      </c>
      <c r="T734" s="241">
        <f ca="1">+S734</f>
        <v>0</v>
      </c>
      <c r="U734" s="240">
        <f t="shared" si="30"/>
        <v>2</v>
      </c>
      <c r="V734" s="327" t="str">
        <f>+VLOOKUP(A734,bd_lista!$A$3:$E$592,5,FALSE)</f>
        <v>Gobiernos Autonomos Municipales</v>
      </c>
      <c r="W734" s="398"/>
      <c r="X734" s="240">
        <f>+VLOOKUP(A734,[4]Sheet1!$A$13:$D$744,4,FALSE)</f>
        <v>0</v>
      </c>
      <c r="Y734" s="240" t="e">
        <f>+VLOOKUP(X734,bd_lista!$A$3:$C$592,3,FALSE)</f>
        <v>#N/A</v>
      </c>
      <c r="Z734" s="288"/>
      <c r="AA734" s="289"/>
    </row>
    <row r="735" spans="1:27" customFormat="1" ht="15" hidden="1" customHeight="1">
      <c r="A735" s="32">
        <v>1332</v>
      </c>
      <c r="B735" s="393">
        <f>+A735</f>
        <v>1332</v>
      </c>
      <c r="C735" s="245" t="str">
        <f>+VLOOKUP(A735,bd_lista!$A$3:$C$592,3,FALSE)</f>
        <v>Gobierno Autónomo Municipal de Pojo</v>
      </c>
      <c r="D735" s="395" t="str">
        <f>+C735</f>
        <v>Gobierno Autónomo Municipal de Pojo</v>
      </c>
      <c r="E735" s="240" t="s">
        <v>1303</v>
      </c>
      <c r="F735" s="241">
        <f ca="1">+IFERROR(INDEX('Hoja de Trabajo para listado'!$A$155:$Z$1048576,MATCH($A735,'Hoja de Trabajo para listado'!$A$155:$A$1048576,0),MATCH((CUADRO!F$4&amp;$E735),'Hoja de Trabajo para listado'!$A$151:$Z$151,0)),0)+IFERROR(INDEX('Hoja de Trabajo para listado'!$AB$155:$BA$1048576,MATCH($A735,'Hoja de Trabajo para listado'!$AB$155:$AB$1048576,0),MATCH((CUADRO!F$4&amp;$E735),'Hoja de Trabajo para listado'!$AB$151:$BA$151,0)),0)+IFERROR(INDEX('Hoja de Trabajo para listado'!$BC$155:$CB$1048576,MATCH($A735,'Hoja de Trabajo para listado'!$BC$155:$BC$1048576,0),MATCH((CUADRO!F$4&amp;$E735),'Hoja de Trabajo para listado'!$BC$151:$CB$151,0)),0)+IFERROR(INDEX('Hoja de Trabajo para listado'!$DE$153:$DG$274,MATCH($A735,'Hoja de Trabajo para listado'!$DE$153:$DE$1048576,0),MATCH((CUADRO!F$4&amp;$E735),'Hoja de Trabajo para listado'!$DE$151:$DG$151,0)),0)+IFERROR(INDEX('Hoja de Trabajo para listado'!$CD$155:$DC$1048576,MATCH($A735,'Hoja de Trabajo para listado'!$CD$155:$CD$1048576,0),MATCH((CUADRO!F$4&amp;$E735),'Hoja de Trabajo para listado'!$CD$151:$DC$151,0)),0)</f>
        <v>0</v>
      </c>
      <c r="G735" s="241">
        <f ca="1">+IFERROR(INDEX('Hoja de Trabajo para listado'!$A$155:$Z$1048576,MATCH($A735,'Hoja de Trabajo para listado'!$A$155:$A$1048576,0),MATCH((CUADRO!G$4&amp;$E735),'Hoja de Trabajo para listado'!$A$151:$Z$151,0)),0)+IFERROR(INDEX('Hoja de Trabajo para listado'!$AB$155:$BA$1048576,MATCH($A735,'Hoja de Trabajo para listado'!$AB$155:$AB$1048576,0),MATCH((CUADRO!G$4&amp;$E735),'Hoja de Trabajo para listado'!$AB$151:$BA$151,0)),0)+IFERROR(INDEX('Hoja de Trabajo para listado'!$BC$155:$CB$1048576,MATCH($A735,'Hoja de Trabajo para listado'!$BC$155:$BC$1048576,0),MATCH((CUADRO!G$4&amp;$E735),'Hoja de Trabajo para listado'!$BC$151:$CB$151,0)),0)+IFERROR(INDEX('Hoja de Trabajo para listado'!$DE$153:$DG$274,MATCH($A735,'Hoja de Trabajo para listado'!$DE$153:$DE$1048576,0),MATCH((CUADRO!G$4&amp;$E735),'Hoja de Trabajo para listado'!$DE$151:$DG$151,0)),0)+IFERROR(INDEX('Hoja de Trabajo para listado'!$CD$155:$DC$1048576,MATCH($A735,'Hoja de Trabajo para listado'!$CD$155:$CD$1048576,0),MATCH((CUADRO!G$4&amp;$E735),'Hoja de Trabajo para listado'!$CD$151:$DC$151,0)),0)</f>
        <v>0</v>
      </c>
      <c r="H735" s="241">
        <f ca="1">+IFERROR(INDEX('Hoja de Trabajo para listado'!$A$155:$Z$1048576,MATCH($A735,'Hoja de Trabajo para listado'!$A$155:$A$1048576,0),MATCH((CUADRO!H$4&amp;$E735),'Hoja de Trabajo para listado'!$A$151:$Z$151,0)),0)+IFERROR(INDEX('Hoja de Trabajo para listado'!$AB$155:$BA$1048576,MATCH($A735,'Hoja de Trabajo para listado'!$AB$155:$AB$1048576,0),MATCH((CUADRO!H$4&amp;$E735),'Hoja de Trabajo para listado'!$AB$151:$BA$151,0)),0)+IFERROR(INDEX('Hoja de Trabajo para listado'!$BC$155:$CB$1048576,MATCH($A735,'Hoja de Trabajo para listado'!$BC$155:$BC$1048576,0),MATCH((CUADRO!H$4&amp;$E735),'Hoja de Trabajo para listado'!$BC$151:$CB$151,0)),0)+IFERROR(INDEX('Hoja de Trabajo para listado'!$DE$153:$DG$274,MATCH($A735,'Hoja de Trabajo para listado'!$DE$153:$DE$1048576,0),MATCH((CUADRO!H$4&amp;$E735),'Hoja de Trabajo para listado'!$DE$151:$DG$151,0)),0)+IFERROR(INDEX('Hoja de Trabajo para listado'!$CD$155:$DC$1048576,MATCH($A735,'Hoja de Trabajo para listado'!$CD$155:$CD$1048576,0),MATCH((CUADRO!H$4&amp;$E735),'Hoja de Trabajo para listado'!$CD$151:$DC$151,0)),0)</f>
        <v>0</v>
      </c>
      <c r="I735" s="241">
        <f ca="1">+IFERROR(INDEX('Hoja de Trabajo para listado'!$A$155:$Z$1048576,MATCH($A735,'Hoja de Trabajo para listado'!$A$155:$A$1048576,0),MATCH((CUADRO!I$4&amp;$E735),'Hoja de Trabajo para listado'!$A$151:$Z$151,0)),0)+IFERROR(INDEX('Hoja de Trabajo para listado'!$AB$155:$BA$1048576,MATCH($A735,'Hoja de Trabajo para listado'!$AB$155:$AB$1048576,0),MATCH((CUADRO!I$4&amp;$E735),'Hoja de Trabajo para listado'!$AB$151:$BA$151,0)),0)+IFERROR(INDEX('Hoja de Trabajo para listado'!$BC$155:$CB$1048576,MATCH($A735,'Hoja de Trabajo para listado'!$BC$155:$BC$1048576,0),MATCH((CUADRO!I$4&amp;$E735),'Hoja de Trabajo para listado'!$BC$151:$CB$151,0)),0)+IFERROR(INDEX('Hoja de Trabajo para listado'!$DE$153:$DG$274,MATCH($A735,'Hoja de Trabajo para listado'!$DE$153:$DE$1048576,0),MATCH((CUADRO!I$4&amp;$E735),'Hoja de Trabajo para listado'!$DE$151:$DG$151,0)),0)+IFERROR(INDEX('Hoja de Trabajo para listado'!$CD$155:$DC$1048576,MATCH($A735,'Hoja de Trabajo para listado'!$CD$155:$CD$1048576,0),MATCH((CUADRO!I$4&amp;$E735),'Hoja de Trabajo para listado'!$CD$151:$DC$151,0)),0)</f>
        <v>0</v>
      </c>
      <c r="J735" s="241">
        <f ca="1">+IFERROR(INDEX('Hoja de Trabajo para listado'!$A$155:$Z$1048576,MATCH($A735,'Hoja de Trabajo para listado'!$A$155:$A$1048576,0),MATCH((CUADRO!J$4&amp;$E735),'Hoja de Trabajo para listado'!$A$151:$Z$151,0)),0)+IFERROR(INDEX('Hoja de Trabajo para listado'!$AB$155:$BA$1048576,MATCH($A735,'Hoja de Trabajo para listado'!$AB$155:$AB$1048576,0),MATCH((CUADRO!J$4&amp;$E735),'Hoja de Trabajo para listado'!$AB$151:$BA$151,0)),0)+IFERROR(INDEX('Hoja de Trabajo para listado'!$BC$155:$CB$1048576,MATCH($A735,'Hoja de Trabajo para listado'!$BC$155:$BC$1048576,0),MATCH((CUADRO!J$4&amp;$E735),'Hoja de Trabajo para listado'!$BC$151:$CB$151,0)),0)+IFERROR(INDEX('Hoja de Trabajo para listado'!$DE$153:$DG$274,MATCH($A735,'Hoja de Trabajo para listado'!$DE$153:$DE$1048576,0),MATCH((CUADRO!J$4&amp;$E735),'Hoja de Trabajo para listado'!$DE$151:$DG$151,0)),0)+IFERROR(INDEX('Hoja de Trabajo para listado'!$CD$155:$DC$1048576,MATCH($A735,'Hoja de Trabajo para listado'!$CD$155:$CD$1048576,0),MATCH((CUADRO!J$4&amp;$E735),'Hoja de Trabajo para listado'!$CD$151:$DC$151,0)),0)</f>
        <v>0</v>
      </c>
      <c r="K735" s="241">
        <f ca="1">+IFERROR(INDEX('Hoja de Trabajo para listado'!$A$155:$Z$1048576,MATCH($A735,'Hoja de Trabajo para listado'!$A$155:$A$1048576,0),MATCH((CUADRO!K$4&amp;$E735),'Hoja de Trabajo para listado'!$A$151:$Z$151,0)),0)+IFERROR(INDEX('Hoja de Trabajo para listado'!$AB$155:$BA$1048576,MATCH($A735,'Hoja de Trabajo para listado'!$AB$155:$AB$1048576,0),MATCH((CUADRO!K$4&amp;$E735),'Hoja de Trabajo para listado'!$AB$151:$BA$151,0)),0)+IFERROR(INDEX('Hoja de Trabajo para listado'!$BC$155:$CB$1048576,MATCH($A735,'Hoja de Trabajo para listado'!$BC$155:$BC$1048576,0),MATCH((CUADRO!K$4&amp;$E735),'Hoja de Trabajo para listado'!$BC$151:$CB$151,0)),0)+IFERROR(INDEX('Hoja de Trabajo para listado'!$DE$153:$DG$274,MATCH($A735,'Hoja de Trabajo para listado'!$DE$153:$DE$1048576,0),MATCH((CUADRO!K$4&amp;$E735),'Hoja de Trabajo para listado'!$DE$151:$DG$151,0)),0)+IFERROR(INDEX('Hoja de Trabajo para listado'!$CD$155:$DC$1048576,MATCH($A735,'Hoja de Trabajo para listado'!$CD$155:$CD$1048576,0),MATCH((CUADRO!K$4&amp;$E735),'Hoja de Trabajo para listado'!$CD$151:$DC$151,0)),0)</f>
        <v>0</v>
      </c>
      <c r="L735" s="241">
        <f ca="1">+IFERROR(INDEX('Hoja de Trabajo para listado'!$A$155:$Z$1048576,MATCH($A735,'Hoja de Trabajo para listado'!$A$155:$A$1048576,0),MATCH((CUADRO!L$4&amp;$E735),'Hoja de Trabajo para listado'!$A$151:$Z$151,0)),0)+IFERROR(INDEX('Hoja de Trabajo para listado'!$AB$155:$BA$1048576,MATCH($A735,'Hoja de Trabajo para listado'!$AB$155:$AB$1048576,0),MATCH((CUADRO!L$4&amp;$E735),'Hoja de Trabajo para listado'!$AB$151:$BA$151,0)),0)+IFERROR(INDEX('Hoja de Trabajo para listado'!$BC$155:$CB$1048576,MATCH($A735,'Hoja de Trabajo para listado'!$BC$155:$BC$1048576,0),MATCH((CUADRO!L$4&amp;$E735),'Hoja de Trabajo para listado'!$BC$151:$CB$151,0)),0)+IFERROR(INDEX('Hoja de Trabajo para listado'!$DE$153:$DG$274,MATCH($A735,'Hoja de Trabajo para listado'!$DE$153:$DE$1048576,0),MATCH((CUADRO!L$4&amp;$E735),'Hoja de Trabajo para listado'!$DE$151:$DG$151,0)),0)+IFERROR(INDEX('Hoja de Trabajo para listado'!$CD$155:$DC$1048576,MATCH($A735,'Hoja de Trabajo para listado'!$CD$155:$CD$1048576,0),MATCH((CUADRO!L$4&amp;$E735),'Hoja de Trabajo para listado'!$CD$151:$DC$151,0)),0)</f>
        <v>0</v>
      </c>
      <c r="M735" s="241">
        <f ca="1">+IFERROR(INDEX('Hoja de Trabajo para listado'!$A$155:$Z$1048576,MATCH($A735,'Hoja de Trabajo para listado'!$A$155:$A$1048576,0),MATCH((CUADRO!M$4&amp;$E735),'Hoja de Trabajo para listado'!$A$151:$Z$151,0)),0)+IFERROR(INDEX('Hoja de Trabajo para listado'!$AB$155:$BA$1048576,MATCH($A735,'Hoja de Trabajo para listado'!$AB$155:$AB$1048576,0),MATCH((CUADRO!M$4&amp;$E735),'Hoja de Trabajo para listado'!$AB$151:$BA$151,0)),0)+IFERROR(INDEX('Hoja de Trabajo para listado'!$BC$155:$CB$1048576,MATCH($A735,'Hoja de Trabajo para listado'!$BC$155:$BC$1048576,0),MATCH((CUADRO!M$4&amp;$E735),'Hoja de Trabajo para listado'!$BC$151:$CB$151,0)),0)+IFERROR(INDEX('Hoja de Trabajo para listado'!$DE$153:$DG$274,MATCH($A735,'Hoja de Trabajo para listado'!$DE$153:$DE$1048576,0),MATCH((CUADRO!M$4&amp;$E735),'Hoja de Trabajo para listado'!$DE$151:$DG$151,0)),0)+IFERROR(INDEX('Hoja de Trabajo para listado'!$CD$155:$DC$1048576,MATCH($A735,'Hoja de Trabajo para listado'!$CD$155:$CD$1048576,0),MATCH((CUADRO!M$4&amp;$E735),'Hoja de Trabajo para listado'!$CD$151:$DC$151,0)),0)</f>
        <v>0</v>
      </c>
      <c r="N735" s="241">
        <f ca="1">+IFERROR(INDEX('Hoja de Trabajo para listado'!$A$155:$Z$1048576,MATCH($A735,'Hoja de Trabajo para listado'!$A$155:$A$1048576,0),MATCH((CUADRO!N$4&amp;$E735),'Hoja de Trabajo para listado'!$A$151:$Z$151,0)),0)+IFERROR(INDEX('Hoja de Trabajo para listado'!$AB$155:$BA$1048576,MATCH($A735,'Hoja de Trabajo para listado'!$AB$155:$AB$1048576,0),MATCH((CUADRO!N$4&amp;$E735),'Hoja de Trabajo para listado'!$AB$151:$BA$151,0)),0)+IFERROR(INDEX('Hoja de Trabajo para listado'!$BC$155:$CB$1048576,MATCH($A735,'Hoja de Trabajo para listado'!$BC$155:$BC$1048576,0),MATCH((CUADRO!N$4&amp;$E735),'Hoja de Trabajo para listado'!$BC$151:$CB$151,0)),0)+IFERROR(INDEX('Hoja de Trabajo para listado'!$DE$153:$DG$274,MATCH($A735,'Hoja de Trabajo para listado'!$DE$153:$DE$1048576,0),MATCH((CUADRO!N$4&amp;$E735),'Hoja de Trabajo para listado'!$DE$151:$DG$151,0)),0)+IFERROR(INDEX('Hoja de Trabajo para listado'!$CD$155:$DC$1048576,MATCH($A735,'Hoja de Trabajo para listado'!$CD$155:$CD$1048576,0),MATCH((CUADRO!N$4&amp;$E735),'Hoja de Trabajo para listado'!$CD$151:$DC$151,0)),0)</f>
        <v>0</v>
      </c>
      <c r="O735" s="241">
        <f ca="1">+IFERROR(INDEX('Hoja de Trabajo para listado'!$A$155:$Z$1048576,MATCH($A735,'Hoja de Trabajo para listado'!$A$155:$A$1048576,0),MATCH((CUADRO!O$4&amp;$E735),'Hoja de Trabajo para listado'!$A$151:$Z$151,0)),0)+IFERROR(INDEX('Hoja de Trabajo para listado'!$AB$155:$BA$1048576,MATCH($A735,'Hoja de Trabajo para listado'!$AB$155:$AB$1048576,0),MATCH((CUADRO!O$4&amp;$E735),'Hoja de Trabajo para listado'!$AB$151:$BA$151,0)),0)+IFERROR(INDEX('Hoja de Trabajo para listado'!$BC$155:$CB$1048576,MATCH($A735,'Hoja de Trabajo para listado'!$BC$155:$BC$1048576,0),MATCH((CUADRO!O$4&amp;$E735),'Hoja de Trabajo para listado'!$BC$151:$CB$151,0)),0)+IFERROR(INDEX('Hoja de Trabajo para listado'!$DE$153:$DG$274,MATCH($A735,'Hoja de Trabajo para listado'!$DE$153:$DE$1048576,0),MATCH((CUADRO!O$4&amp;$E735),'Hoja de Trabajo para listado'!$DE$151:$DG$151,0)),0)+IFERROR(INDEX('Hoja de Trabajo para listado'!$CD$155:$DC$1048576,MATCH($A735,'Hoja de Trabajo para listado'!$CD$155:$CD$1048576,0),MATCH((CUADRO!O$4&amp;$E735),'Hoja de Trabajo para listado'!$CD$151:$DC$151,0)),0)</f>
        <v>0</v>
      </c>
      <c r="P735" s="241">
        <f ca="1">+IFERROR(INDEX('Hoja de Trabajo para listado'!$A$155:$Z$1048576,MATCH($A735,'Hoja de Trabajo para listado'!$A$155:$A$1048576,0),MATCH((CUADRO!P$4&amp;$E735),'Hoja de Trabajo para listado'!$A$151:$Z$151,0)),0)+IFERROR(INDEX('Hoja de Trabajo para listado'!$AB$155:$BA$1048576,MATCH($A735,'Hoja de Trabajo para listado'!$AB$155:$AB$1048576,0),MATCH((CUADRO!P$4&amp;$E735),'Hoja de Trabajo para listado'!$AB$151:$BA$151,0)),0)+IFERROR(INDEX('Hoja de Trabajo para listado'!$BC$155:$CB$1048576,MATCH($A735,'Hoja de Trabajo para listado'!$BC$155:$BC$1048576,0),MATCH((CUADRO!P$4&amp;$E735),'Hoja de Trabajo para listado'!$BC$151:$CB$151,0)),0)+IFERROR(INDEX('Hoja de Trabajo para listado'!$DE$153:$DG$274,MATCH($A735,'Hoja de Trabajo para listado'!$DE$153:$DE$1048576,0),MATCH((CUADRO!P$4&amp;$E735),'Hoja de Trabajo para listado'!$DE$151:$DG$151,0)),0)+IFERROR(INDEX('Hoja de Trabajo para listado'!$CD$155:$DC$1048576,MATCH($A735,'Hoja de Trabajo para listado'!$CD$155:$CD$1048576,0),MATCH((CUADRO!P$4&amp;$E735),'Hoja de Trabajo para listado'!$CD$151:$DC$151,0)),0)</f>
        <v>0</v>
      </c>
      <c r="Q735" s="241">
        <f ca="1">+IFERROR(INDEX('Hoja de Trabajo para listado'!$A$155:$Z$1048576,MATCH($A735,'Hoja de Trabajo para listado'!$A$155:$A$1048576,0),MATCH((CUADRO!Q$4&amp;$E735),'Hoja de Trabajo para listado'!$A$151:$Z$151,0)),0)+IFERROR(INDEX('Hoja de Trabajo para listado'!$AB$155:$BA$1048576,MATCH($A735,'Hoja de Trabajo para listado'!$AB$155:$AB$1048576,0),MATCH((CUADRO!Q$4&amp;$E735),'Hoja de Trabajo para listado'!$AB$151:$BA$151,0)),0)+IFERROR(INDEX('Hoja de Trabajo para listado'!$BC$155:$CB$1048576,MATCH($A735,'Hoja de Trabajo para listado'!$BC$155:$BC$1048576,0),MATCH((CUADRO!Q$4&amp;$E735),'Hoja de Trabajo para listado'!$BC$151:$CB$151,0)),0)+IFERROR(INDEX('Hoja de Trabajo para listado'!$DE$153:$DG$274,MATCH($A735,'Hoja de Trabajo para listado'!$DE$153:$DE$1048576,0),MATCH((CUADRO!Q$4&amp;$E735),'Hoja de Trabajo para listado'!$DE$151:$DG$151,0)),0)+IFERROR(INDEX('Hoja de Trabajo para listado'!$CD$155:$DC$1048576,MATCH($A735,'Hoja de Trabajo para listado'!$CD$155:$CD$1048576,0),MATCH((CUADRO!Q$4&amp;$E735),'Hoja de Trabajo para listado'!$CD$151:$DC$151,0)),0)</f>
        <v>0</v>
      </c>
      <c r="R735" s="241">
        <f t="shared" ca="1" si="29"/>
        <v>0</v>
      </c>
      <c r="S735" s="247"/>
      <c r="T735" s="241">
        <f ca="1">+T736</f>
        <v>0</v>
      </c>
      <c r="U735" s="240">
        <f t="shared" si="30"/>
        <v>1</v>
      </c>
      <c r="V735" s="327" t="str">
        <f>+VLOOKUP(A735,bd_lista!$A$3:$E$592,5,FALSE)</f>
        <v>Gobiernos Autonomos Municipales</v>
      </c>
      <c r="W735" s="397" t="str">
        <f>+V735</f>
        <v>Gobiernos Autonomos Municipales</v>
      </c>
      <c r="X735" s="240">
        <f>+VLOOKUP(A735,[4]Sheet1!$A$13:$D$744,4,FALSE)</f>
        <v>0</v>
      </c>
      <c r="Y735" s="240" t="e">
        <f>+VLOOKUP(X735,bd_lista!$A$3:$C$592,3,FALSE)</f>
        <v>#N/A</v>
      </c>
      <c r="Z735" s="290">
        <f>+X735</f>
        <v>0</v>
      </c>
      <c r="AA735" s="291" t="e">
        <f>+Y735</f>
        <v>#N/A</v>
      </c>
    </row>
    <row r="736" spans="1:27" customFormat="1" ht="15" hidden="1" customHeight="1">
      <c r="A736" s="32">
        <v>1332</v>
      </c>
      <c r="B736" s="394"/>
      <c r="C736" s="245" t="str">
        <f>+VLOOKUP(A736,bd_lista!$A$3:$C$592,3,FALSE)</f>
        <v>Gobierno Autónomo Municipal de Pojo</v>
      </c>
      <c r="D736" s="396"/>
      <c r="E736" s="242" t="s">
        <v>1304</v>
      </c>
      <c r="F736" s="241">
        <f ca="1">+IFERROR(INDEX('Hoja de Trabajo para listado'!$A$155:$Z$1048576,MATCH($A736,'Hoja de Trabajo para listado'!$A$155:$A$1048576,0),MATCH((CUADRO!F$4&amp;$E736),'Hoja de Trabajo para listado'!$A$151:$Z$151,0)),0)+IFERROR(INDEX('Hoja de Trabajo para listado'!$AB$155:$BA$1048576,MATCH($A736,'Hoja de Trabajo para listado'!$AB$155:$AB$1048576,0),MATCH((CUADRO!F$4&amp;$E736),'Hoja de Trabajo para listado'!$AB$151:$BA$151,0)),0)+IFERROR(INDEX('Hoja de Trabajo para listado'!$BC$155:$CB$1048576,MATCH($A736,'Hoja de Trabajo para listado'!$BC$155:$BC$1048576,0),MATCH((CUADRO!F$4&amp;$E736),'Hoja de Trabajo para listado'!$BC$151:$CB$151,0)),0)+IFERROR(INDEX('Hoja de Trabajo para listado'!$DE$153:$DG$274,MATCH($A736,'Hoja de Trabajo para listado'!$DE$153:$DE$1048576,0),MATCH((CUADRO!F$4&amp;$E736),'Hoja de Trabajo para listado'!$DE$151:$DG$151,0)),0)+IFERROR(INDEX('Hoja de Trabajo para listado'!$CD$155:$DC$1048576,MATCH($A736,'Hoja de Trabajo para listado'!$CD$155:$CD$1048576,0),MATCH((CUADRO!F$4&amp;$E736),'Hoja de Trabajo para listado'!$CD$151:$DC$151,0)),0)</f>
        <v>0</v>
      </c>
      <c r="G736" s="241">
        <f ca="1">+IFERROR(INDEX('Hoja de Trabajo para listado'!$A$155:$Z$1048576,MATCH($A736,'Hoja de Trabajo para listado'!$A$155:$A$1048576,0),MATCH((CUADRO!G$4&amp;$E736),'Hoja de Trabajo para listado'!$A$151:$Z$151,0)),0)+IFERROR(INDEX('Hoja de Trabajo para listado'!$AB$155:$BA$1048576,MATCH($A736,'Hoja de Trabajo para listado'!$AB$155:$AB$1048576,0),MATCH((CUADRO!G$4&amp;$E736),'Hoja de Trabajo para listado'!$AB$151:$BA$151,0)),0)+IFERROR(INDEX('Hoja de Trabajo para listado'!$BC$155:$CB$1048576,MATCH($A736,'Hoja de Trabajo para listado'!$BC$155:$BC$1048576,0),MATCH((CUADRO!G$4&amp;$E736),'Hoja de Trabajo para listado'!$BC$151:$CB$151,0)),0)+IFERROR(INDEX('Hoja de Trabajo para listado'!$DE$153:$DG$274,MATCH($A736,'Hoja de Trabajo para listado'!$DE$153:$DE$1048576,0),MATCH((CUADRO!G$4&amp;$E736),'Hoja de Trabajo para listado'!$DE$151:$DG$151,0)),0)+IFERROR(INDEX('Hoja de Trabajo para listado'!$CD$155:$DC$1048576,MATCH($A736,'Hoja de Trabajo para listado'!$CD$155:$CD$1048576,0),MATCH((CUADRO!G$4&amp;$E736),'Hoja de Trabajo para listado'!$CD$151:$DC$151,0)),0)</f>
        <v>0</v>
      </c>
      <c r="H736" s="241">
        <f ca="1">+IFERROR(INDEX('Hoja de Trabajo para listado'!$A$155:$Z$1048576,MATCH($A736,'Hoja de Trabajo para listado'!$A$155:$A$1048576,0),MATCH((CUADRO!H$4&amp;$E736),'Hoja de Trabajo para listado'!$A$151:$Z$151,0)),0)+IFERROR(INDEX('Hoja de Trabajo para listado'!$AB$155:$BA$1048576,MATCH($A736,'Hoja de Trabajo para listado'!$AB$155:$AB$1048576,0),MATCH((CUADRO!H$4&amp;$E736),'Hoja de Trabajo para listado'!$AB$151:$BA$151,0)),0)+IFERROR(INDEX('Hoja de Trabajo para listado'!$BC$155:$CB$1048576,MATCH($A736,'Hoja de Trabajo para listado'!$BC$155:$BC$1048576,0),MATCH((CUADRO!H$4&amp;$E736),'Hoja de Trabajo para listado'!$BC$151:$CB$151,0)),0)+IFERROR(INDEX('Hoja de Trabajo para listado'!$DE$153:$DG$274,MATCH($A736,'Hoja de Trabajo para listado'!$DE$153:$DE$1048576,0),MATCH((CUADRO!H$4&amp;$E736),'Hoja de Trabajo para listado'!$DE$151:$DG$151,0)),0)+IFERROR(INDEX('Hoja de Trabajo para listado'!$CD$155:$DC$1048576,MATCH($A736,'Hoja de Trabajo para listado'!$CD$155:$CD$1048576,0),MATCH((CUADRO!H$4&amp;$E736),'Hoja de Trabajo para listado'!$CD$151:$DC$151,0)),0)</f>
        <v>0</v>
      </c>
      <c r="I736" s="241">
        <f ca="1">+IFERROR(INDEX('Hoja de Trabajo para listado'!$A$155:$Z$1048576,MATCH($A736,'Hoja de Trabajo para listado'!$A$155:$A$1048576,0),MATCH((CUADRO!I$4&amp;$E736),'Hoja de Trabajo para listado'!$A$151:$Z$151,0)),0)+IFERROR(INDEX('Hoja de Trabajo para listado'!$AB$155:$BA$1048576,MATCH($A736,'Hoja de Trabajo para listado'!$AB$155:$AB$1048576,0),MATCH((CUADRO!I$4&amp;$E736),'Hoja de Trabajo para listado'!$AB$151:$BA$151,0)),0)+IFERROR(INDEX('Hoja de Trabajo para listado'!$BC$155:$CB$1048576,MATCH($A736,'Hoja de Trabajo para listado'!$BC$155:$BC$1048576,0),MATCH((CUADRO!I$4&amp;$E736),'Hoja de Trabajo para listado'!$BC$151:$CB$151,0)),0)+IFERROR(INDEX('Hoja de Trabajo para listado'!$DE$153:$DG$274,MATCH($A736,'Hoja de Trabajo para listado'!$DE$153:$DE$1048576,0),MATCH((CUADRO!I$4&amp;$E736),'Hoja de Trabajo para listado'!$DE$151:$DG$151,0)),0)+IFERROR(INDEX('Hoja de Trabajo para listado'!$CD$155:$DC$1048576,MATCH($A736,'Hoja de Trabajo para listado'!$CD$155:$CD$1048576,0),MATCH((CUADRO!I$4&amp;$E736),'Hoja de Trabajo para listado'!$CD$151:$DC$151,0)),0)</f>
        <v>0</v>
      </c>
      <c r="J736" s="241">
        <f ca="1">+IFERROR(INDEX('Hoja de Trabajo para listado'!$A$155:$Z$1048576,MATCH($A736,'Hoja de Trabajo para listado'!$A$155:$A$1048576,0),MATCH((CUADRO!J$4&amp;$E736),'Hoja de Trabajo para listado'!$A$151:$Z$151,0)),0)+IFERROR(INDEX('Hoja de Trabajo para listado'!$AB$155:$BA$1048576,MATCH($A736,'Hoja de Trabajo para listado'!$AB$155:$AB$1048576,0),MATCH((CUADRO!J$4&amp;$E736),'Hoja de Trabajo para listado'!$AB$151:$BA$151,0)),0)+IFERROR(INDEX('Hoja de Trabajo para listado'!$BC$155:$CB$1048576,MATCH($A736,'Hoja de Trabajo para listado'!$BC$155:$BC$1048576,0),MATCH((CUADRO!J$4&amp;$E736),'Hoja de Trabajo para listado'!$BC$151:$CB$151,0)),0)+IFERROR(INDEX('Hoja de Trabajo para listado'!$DE$153:$DG$274,MATCH($A736,'Hoja de Trabajo para listado'!$DE$153:$DE$1048576,0),MATCH((CUADRO!J$4&amp;$E736),'Hoja de Trabajo para listado'!$DE$151:$DG$151,0)),0)+IFERROR(INDEX('Hoja de Trabajo para listado'!$CD$155:$DC$1048576,MATCH($A736,'Hoja de Trabajo para listado'!$CD$155:$CD$1048576,0),MATCH((CUADRO!J$4&amp;$E736),'Hoja de Trabajo para listado'!$CD$151:$DC$151,0)),0)</f>
        <v>0</v>
      </c>
      <c r="K736" s="241">
        <f ca="1">+IFERROR(INDEX('Hoja de Trabajo para listado'!$A$155:$Z$1048576,MATCH($A736,'Hoja de Trabajo para listado'!$A$155:$A$1048576,0),MATCH((CUADRO!K$4&amp;$E736),'Hoja de Trabajo para listado'!$A$151:$Z$151,0)),0)+IFERROR(INDEX('Hoja de Trabajo para listado'!$AB$155:$BA$1048576,MATCH($A736,'Hoja de Trabajo para listado'!$AB$155:$AB$1048576,0),MATCH((CUADRO!K$4&amp;$E736),'Hoja de Trabajo para listado'!$AB$151:$BA$151,0)),0)+IFERROR(INDEX('Hoja de Trabajo para listado'!$BC$155:$CB$1048576,MATCH($A736,'Hoja de Trabajo para listado'!$BC$155:$BC$1048576,0),MATCH((CUADRO!K$4&amp;$E736),'Hoja de Trabajo para listado'!$BC$151:$CB$151,0)),0)+IFERROR(INDEX('Hoja de Trabajo para listado'!$DE$153:$DG$274,MATCH($A736,'Hoja de Trabajo para listado'!$DE$153:$DE$1048576,0),MATCH((CUADRO!K$4&amp;$E736),'Hoja de Trabajo para listado'!$DE$151:$DG$151,0)),0)+IFERROR(INDEX('Hoja de Trabajo para listado'!$CD$155:$DC$1048576,MATCH($A736,'Hoja de Trabajo para listado'!$CD$155:$CD$1048576,0),MATCH((CUADRO!K$4&amp;$E736),'Hoja de Trabajo para listado'!$CD$151:$DC$151,0)),0)</f>
        <v>0</v>
      </c>
      <c r="L736" s="241">
        <f ca="1">+IFERROR(INDEX('Hoja de Trabajo para listado'!$A$155:$Z$1048576,MATCH($A736,'Hoja de Trabajo para listado'!$A$155:$A$1048576,0),MATCH((CUADRO!L$4&amp;$E736),'Hoja de Trabajo para listado'!$A$151:$Z$151,0)),0)+IFERROR(INDEX('Hoja de Trabajo para listado'!$AB$155:$BA$1048576,MATCH($A736,'Hoja de Trabajo para listado'!$AB$155:$AB$1048576,0),MATCH((CUADRO!L$4&amp;$E736),'Hoja de Trabajo para listado'!$AB$151:$BA$151,0)),0)+IFERROR(INDEX('Hoja de Trabajo para listado'!$BC$155:$CB$1048576,MATCH($A736,'Hoja de Trabajo para listado'!$BC$155:$BC$1048576,0),MATCH((CUADRO!L$4&amp;$E736),'Hoja de Trabajo para listado'!$BC$151:$CB$151,0)),0)+IFERROR(INDEX('Hoja de Trabajo para listado'!$DE$153:$DG$274,MATCH($A736,'Hoja de Trabajo para listado'!$DE$153:$DE$1048576,0),MATCH((CUADRO!L$4&amp;$E736),'Hoja de Trabajo para listado'!$DE$151:$DG$151,0)),0)+IFERROR(INDEX('Hoja de Trabajo para listado'!$CD$155:$DC$1048576,MATCH($A736,'Hoja de Trabajo para listado'!$CD$155:$CD$1048576,0),MATCH((CUADRO!L$4&amp;$E736),'Hoja de Trabajo para listado'!$CD$151:$DC$151,0)),0)</f>
        <v>0</v>
      </c>
      <c r="M736" s="241">
        <f ca="1">+IFERROR(INDEX('Hoja de Trabajo para listado'!$A$155:$Z$1048576,MATCH($A736,'Hoja de Trabajo para listado'!$A$155:$A$1048576,0),MATCH((CUADRO!M$4&amp;$E736),'Hoja de Trabajo para listado'!$A$151:$Z$151,0)),0)+IFERROR(INDEX('Hoja de Trabajo para listado'!$AB$155:$BA$1048576,MATCH($A736,'Hoja de Trabajo para listado'!$AB$155:$AB$1048576,0),MATCH((CUADRO!M$4&amp;$E736),'Hoja de Trabajo para listado'!$AB$151:$BA$151,0)),0)+IFERROR(INDEX('Hoja de Trabajo para listado'!$BC$155:$CB$1048576,MATCH($A736,'Hoja de Trabajo para listado'!$BC$155:$BC$1048576,0),MATCH((CUADRO!M$4&amp;$E736),'Hoja de Trabajo para listado'!$BC$151:$CB$151,0)),0)+IFERROR(INDEX('Hoja de Trabajo para listado'!$DE$153:$DG$274,MATCH($A736,'Hoja de Trabajo para listado'!$DE$153:$DE$1048576,0),MATCH((CUADRO!M$4&amp;$E736),'Hoja de Trabajo para listado'!$DE$151:$DG$151,0)),0)+IFERROR(INDEX('Hoja de Trabajo para listado'!$CD$155:$DC$1048576,MATCH($A736,'Hoja de Trabajo para listado'!$CD$155:$CD$1048576,0),MATCH((CUADRO!M$4&amp;$E736),'Hoja de Trabajo para listado'!$CD$151:$DC$151,0)),0)</f>
        <v>0</v>
      </c>
      <c r="N736" s="241">
        <f ca="1">+IFERROR(INDEX('Hoja de Trabajo para listado'!$A$155:$Z$1048576,MATCH($A736,'Hoja de Trabajo para listado'!$A$155:$A$1048576,0),MATCH((CUADRO!N$4&amp;$E736),'Hoja de Trabajo para listado'!$A$151:$Z$151,0)),0)+IFERROR(INDEX('Hoja de Trabajo para listado'!$AB$155:$BA$1048576,MATCH($A736,'Hoja de Trabajo para listado'!$AB$155:$AB$1048576,0),MATCH((CUADRO!N$4&amp;$E736),'Hoja de Trabajo para listado'!$AB$151:$BA$151,0)),0)+IFERROR(INDEX('Hoja de Trabajo para listado'!$BC$155:$CB$1048576,MATCH($A736,'Hoja de Trabajo para listado'!$BC$155:$BC$1048576,0),MATCH((CUADRO!N$4&amp;$E736),'Hoja de Trabajo para listado'!$BC$151:$CB$151,0)),0)+IFERROR(INDEX('Hoja de Trabajo para listado'!$DE$153:$DG$274,MATCH($A736,'Hoja de Trabajo para listado'!$DE$153:$DE$1048576,0),MATCH((CUADRO!N$4&amp;$E736),'Hoja de Trabajo para listado'!$DE$151:$DG$151,0)),0)+IFERROR(INDEX('Hoja de Trabajo para listado'!$CD$155:$DC$1048576,MATCH($A736,'Hoja de Trabajo para listado'!$CD$155:$CD$1048576,0),MATCH((CUADRO!N$4&amp;$E736),'Hoja de Trabajo para listado'!$CD$151:$DC$151,0)),0)</f>
        <v>0</v>
      </c>
      <c r="O736" s="241">
        <f ca="1">+IFERROR(INDEX('Hoja de Trabajo para listado'!$A$155:$Z$1048576,MATCH($A736,'Hoja de Trabajo para listado'!$A$155:$A$1048576,0),MATCH((CUADRO!O$4&amp;$E736),'Hoja de Trabajo para listado'!$A$151:$Z$151,0)),0)+IFERROR(INDEX('Hoja de Trabajo para listado'!$AB$155:$BA$1048576,MATCH($A736,'Hoja de Trabajo para listado'!$AB$155:$AB$1048576,0),MATCH((CUADRO!O$4&amp;$E736),'Hoja de Trabajo para listado'!$AB$151:$BA$151,0)),0)+IFERROR(INDEX('Hoja de Trabajo para listado'!$BC$155:$CB$1048576,MATCH($A736,'Hoja de Trabajo para listado'!$BC$155:$BC$1048576,0),MATCH((CUADRO!O$4&amp;$E736),'Hoja de Trabajo para listado'!$BC$151:$CB$151,0)),0)+IFERROR(INDEX('Hoja de Trabajo para listado'!$DE$153:$DG$274,MATCH($A736,'Hoja de Trabajo para listado'!$DE$153:$DE$1048576,0),MATCH((CUADRO!O$4&amp;$E736),'Hoja de Trabajo para listado'!$DE$151:$DG$151,0)),0)+IFERROR(INDEX('Hoja de Trabajo para listado'!$CD$155:$DC$1048576,MATCH($A736,'Hoja de Trabajo para listado'!$CD$155:$CD$1048576,0),MATCH((CUADRO!O$4&amp;$E736),'Hoja de Trabajo para listado'!$CD$151:$DC$151,0)),0)</f>
        <v>0</v>
      </c>
      <c r="P736" s="241">
        <f ca="1">+IFERROR(INDEX('Hoja de Trabajo para listado'!$A$155:$Z$1048576,MATCH($A736,'Hoja de Trabajo para listado'!$A$155:$A$1048576,0),MATCH((CUADRO!P$4&amp;$E736),'Hoja de Trabajo para listado'!$A$151:$Z$151,0)),0)+IFERROR(INDEX('Hoja de Trabajo para listado'!$AB$155:$BA$1048576,MATCH($A736,'Hoja de Trabajo para listado'!$AB$155:$AB$1048576,0),MATCH((CUADRO!P$4&amp;$E736),'Hoja de Trabajo para listado'!$AB$151:$BA$151,0)),0)+IFERROR(INDEX('Hoja de Trabajo para listado'!$BC$155:$CB$1048576,MATCH($A736,'Hoja de Trabajo para listado'!$BC$155:$BC$1048576,0),MATCH((CUADRO!P$4&amp;$E736),'Hoja de Trabajo para listado'!$BC$151:$CB$151,0)),0)+IFERROR(INDEX('Hoja de Trabajo para listado'!$DE$153:$DG$274,MATCH($A736,'Hoja de Trabajo para listado'!$DE$153:$DE$1048576,0),MATCH((CUADRO!P$4&amp;$E736),'Hoja de Trabajo para listado'!$DE$151:$DG$151,0)),0)+IFERROR(INDEX('Hoja de Trabajo para listado'!$CD$155:$DC$1048576,MATCH($A736,'Hoja de Trabajo para listado'!$CD$155:$CD$1048576,0),MATCH((CUADRO!P$4&amp;$E736),'Hoja de Trabajo para listado'!$CD$151:$DC$151,0)),0)</f>
        <v>0</v>
      </c>
      <c r="Q736" s="241">
        <f ca="1">+IFERROR(INDEX('Hoja de Trabajo para listado'!$A$155:$Z$1048576,MATCH($A736,'Hoja de Trabajo para listado'!$A$155:$A$1048576,0),MATCH((CUADRO!Q$4&amp;$E736),'Hoja de Trabajo para listado'!$A$151:$Z$151,0)),0)+IFERROR(INDEX('Hoja de Trabajo para listado'!$AB$155:$BA$1048576,MATCH($A736,'Hoja de Trabajo para listado'!$AB$155:$AB$1048576,0),MATCH((CUADRO!Q$4&amp;$E736),'Hoja de Trabajo para listado'!$AB$151:$BA$151,0)),0)+IFERROR(INDEX('Hoja de Trabajo para listado'!$BC$155:$CB$1048576,MATCH($A736,'Hoja de Trabajo para listado'!$BC$155:$BC$1048576,0),MATCH((CUADRO!Q$4&amp;$E736),'Hoja de Trabajo para listado'!$BC$151:$CB$151,0)),0)+IFERROR(INDEX('Hoja de Trabajo para listado'!$DE$153:$DG$274,MATCH($A736,'Hoja de Trabajo para listado'!$DE$153:$DE$1048576,0),MATCH((CUADRO!Q$4&amp;$E736),'Hoja de Trabajo para listado'!$DE$151:$DG$151,0)),0)+IFERROR(INDEX('Hoja de Trabajo para listado'!$CD$155:$DC$1048576,MATCH($A736,'Hoja de Trabajo para listado'!$CD$155:$CD$1048576,0),MATCH((CUADRO!Q$4&amp;$E736),'Hoja de Trabajo para listado'!$CD$151:$DC$151,0)),0)</f>
        <v>0</v>
      </c>
      <c r="R736" s="241">
        <f t="shared" ca="1" si="29"/>
        <v>0</v>
      </c>
      <c r="S736" s="247">
        <f ca="1">+R735+R736</f>
        <v>0</v>
      </c>
      <c r="T736" s="241">
        <f ca="1">+S736</f>
        <v>0</v>
      </c>
      <c r="U736" s="240">
        <f t="shared" si="30"/>
        <v>2</v>
      </c>
      <c r="V736" s="327" t="str">
        <f>+VLOOKUP(A736,bd_lista!$A$3:$E$592,5,FALSE)</f>
        <v>Gobiernos Autonomos Municipales</v>
      </c>
      <c r="W736" s="398"/>
      <c r="X736" s="240">
        <f>+VLOOKUP(A736,[4]Sheet1!$A$13:$D$744,4,FALSE)</f>
        <v>0</v>
      </c>
      <c r="Y736" s="240" t="e">
        <f>+VLOOKUP(X736,bd_lista!$A$3:$C$592,3,FALSE)</f>
        <v>#N/A</v>
      </c>
      <c r="Z736" s="288"/>
      <c r="AA736" s="289"/>
    </row>
    <row r="737" spans="1:27" customFormat="1" ht="15" hidden="1" customHeight="1">
      <c r="A737" s="32">
        <v>1333</v>
      </c>
      <c r="B737" s="393">
        <f>+A737</f>
        <v>1333</v>
      </c>
      <c r="C737" s="245" t="str">
        <f>+VLOOKUP(A737,bd_lista!$A$3:$C$592,3,FALSE)</f>
        <v>Gobierno Autónomo Municipal de Pocona</v>
      </c>
      <c r="D737" s="395" t="str">
        <f>+C737</f>
        <v>Gobierno Autónomo Municipal de Pocona</v>
      </c>
      <c r="E737" s="240" t="s">
        <v>1303</v>
      </c>
      <c r="F737" s="241">
        <f ca="1">+IFERROR(INDEX('Hoja de Trabajo para listado'!$A$155:$Z$1048576,MATCH($A737,'Hoja de Trabajo para listado'!$A$155:$A$1048576,0),MATCH((CUADRO!F$4&amp;$E737),'Hoja de Trabajo para listado'!$A$151:$Z$151,0)),0)+IFERROR(INDEX('Hoja de Trabajo para listado'!$AB$155:$BA$1048576,MATCH($A737,'Hoja de Trabajo para listado'!$AB$155:$AB$1048576,0),MATCH((CUADRO!F$4&amp;$E737),'Hoja de Trabajo para listado'!$AB$151:$BA$151,0)),0)+IFERROR(INDEX('Hoja de Trabajo para listado'!$BC$155:$CB$1048576,MATCH($A737,'Hoja de Trabajo para listado'!$BC$155:$BC$1048576,0),MATCH((CUADRO!F$4&amp;$E737),'Hoja de Trabajo para listado'!$BC$151:$CB$151,0)),0)+IFERROR(INDEX('Hoja de Trabajo para listado'!$DE$153:$DG$274,MATCH($A737,'Hoja de Trabajo para listado'!$DE$153:$DE$1048576,0),MATCH((CUADRO!F$4&amp;$E737),'Hoja de Trabajo para listado'!$DE$151:$DG$151,0)),0)+IFERROR(INDEX('Hoja de Trabajo para listado'!$CD$155:$DC$1048576,MATCH($A737,'Hoja de Trabajo para listado'!$CD$155:$CD$1048576,0),MATCH((CUADRO!F$4&amp;$E737),'Hoja de Trabajo para listado'!$CD$151:$DC$151,0)),0)</f>
        <v>0</v>
      </c>
      <c r="G737" s="241">
        <f ca="1">+IFERROR(INDEX('Hoja de Trabajo para listado'!$A$155:$Z$1048576,MATCH($A737,'Hoja de Trabajo para listado'!$A$155:$A$1048576,0),MATCH((CUADRO!G$4&amp;$E737),'Hoja de Trabajo para listado'!$A$151:$Z$151,0)),0)+IFERROR(INDEX('Hoja de Trabajo para listado'!$AB$155:$BA$1048576,MATCH($A737,'Hoja de Trabajo para listado'!$AB$155:$AB$1048576,0),MATCH((CUADRO!G$4&amp;$E737),'Hoja de Trabajo para listado'!$AB$151:$BA$151,0)),0)+IFERROR(INDEX('Hoja de Trabajo para listado'!$BC$155:$CB$1048576,MATCH($A737,'Hoja de Trabajo para listado'!$BC$155:$BC$1048576,0),MATCH((CUADRO!G$4&amp;$E737),'Hoja de Trabajo para listado'!$BC$151:$CB$151,0)),0)+IFERROR(INDEX('Hoja de Trabajo para listado'!$DE$153:$DG$274,MATCH($A737,'Hoja de Trabajo para listado'!$DE$153:$DE$1048576,0),MATCH((CUADRO!G$4&amp;$E737),'Hoja de Trabajo para listado'!$DE$151:$DG$151,0)),0)+IFERROR(INDEX('Hoja de Trabajo para listado'!$CD$155:$DC$1048576,MATCH($A737,'Hoja de Trabajo para listado'!$CD$155:$CD$1048576,0),MATCH((CUADRO!G$4&amp;$E737),'Hoja de Trabajo para listado'!$CD$151:$DC$151,0)),0)</f>
        <v>0</v>
      </c>
      <c r="H737" s="241">
        <f ca="1">+IFERROR(INDEX('Hoja de Trabajo para listado'!$A$155:$Z$1048576,MATCH($A737,'Hoja de Trabajo para listado'!$A$155:$A$1048576,0),MATCH((CUADRO!H$4&amp;$E737),'Hoja de Trabajo para listado'!$A$151:$Z$151,0)),0)+IFERROR(INDEX('Hoja de Trabajo para listado'!$AB$155:$BA$1048576,MATCH($A737,'Hoja de Trabajo para listado'!$AB$155:$AB$1048576,0),MATCH((CUADRO!H$4&amp;$E737),'Hoja de Trabajo para listado'!$AB$151:$BA$151,0)),0)+IFERROR(INDEX('Hoja de Trabajo para listado'!$BC$155:$CB$1048576,MATCH($A737,'Hoja de Trabajo para listado'!$BC$155:$BC$1048576,0),MATCH((CUADRO!H$4&amp;$E737),'Hoja de Trabajo para listado'!$BC$151:$CB$151,0)),0)+IFERROR(INDEX('Hoja de Trabajo para listado'!$DE$153:$DG$274,MATCH($A737,'Hoja de Trabajo para listado'!$DE$153:$DE$1048576,0),MATCH((CUADRO!H$4&amp;$E737),'Hoja de Trabajo para listado'!$DE$151:$DG$151,0)),0)+IFERROR(INDEX('Hoja de Trabajo para listado'!$CD$155:$DC$1048576,MATCH($A737,'Hoja de Trabajo para listado'!$CD$155:$CD$1048576,0),MATCH((CUADRO!H$4&amp;$E737),'Hoja de Trabajo para listado'!$CD$151:$DC$151,0)),0)</f>
        <v>0</v>
      </c>
      <c r="I737" s="241">
        <f ca="1">+IFERROR(INDEX('Hoja de Trabajo para listado'!$A$155:$Z$1048576,MATCH($A737,'Hoja de Trabajo para listado'!$A$155:$A$1048576,0),MATCH((CUADRO!I$4&amp;$E737),'Hoja de Trabajo para listado'!$A$151:$Z$151,0)),0)+IFERROR(INDEX('Hoja de Trabajo para listado'!$AB$155:$BA$1048576,MATCH($A737,'Hoja de Trabajo para listado'!$AB$155:$AB$1048576,0),MATCH((CUADRO!I$4&amp;$E737),'Hoja de Trabajo para listado'!$AB$151:$BA$151,0)),0)+IFERROR(INDEX('Hoja de Trabajo para listado'!$BC$155:$CB$1048576,MATCH($A737,'Hoja de Trabajo para listado'!$BC$155:$BC$1048576,0),MATCH((CUADRO!I$4&amp;$E737),'Hoja de Trabajo para listado'!$BC$151:$CB$151,0)),0)+IFERROR(INDEX('Hoja de Trabajo para listado'!$DE$153:$DG$274,MATCH($A737,'Hoja de Trabajo para listado'!$DE$153:$DE$1048576,0),MATCH((CUADRO!I$4&amp;$E737),'Hoja de Trabajo para listado'!$DE$151:$DG$151,0)),0)+IFERROR(INDEX('Hoja de Trabajo para listado'!$CD$155:$DC$1048576,MATCH($A737,'Hoja de Trabajo para listado'!$CD$155:$CD$1048576,0),MATCH((CUADRO!I$4&amp;$E737),'Hoja de Trabajo para listado'!$CD$151:$DC$151,0)),0)</f>
        <v>0</v>
      </c>
      <c r="J737" s="241">
        <f ca="1">+IFERROR(INDEX('Hoja de Trabajo para listado'!$A$155:$Z$1048576,MATCH($A737,'Hoja de Trabajo para listado'!$A$155:$A$1048576,0),MATCH((CUADRO!J$4&amp;$E737),'Hoja de Trabajo para listado'!$A$151:$Z$151,0)),0)+IFERROR(INDEX('Hoja de Trabajo para listado'!$AB$155:$BA$1048576,MATCH($A737,'Hoja de Trabajo para listado'!$AB$155:$AB$1048576,0),MATCH((CUADRO!J$4&amp;$E737),'Hoja de Trabajo para listado'!$AB$151:$BA$151,0)),0)+IFERROR(INDEX('Hoja de Trabajo para listado'!$BC$155:$CB$1048576,MATCH($A737,'Hoja de Trabajo para listado'!$BC$155:$BC$1048576,0),MATCH((CUADRO!J$4&amp;$E737),'Hoja de Trabajo para listado'!$BC$151:$CB$151,0)),0)+IFERROR(INDEX('Hoja de Trabajo para listado'!$DE$153:$DG$274,MATCH($A737,'Hoja de Trabajo para listado'!$DE$153:$DE$1048576,0),MATCH((CUADRO!J$4&amp;$E737),'Hoja de Trabajo para listado'!$DE$151:$DG$151,0)),0)+IFERROR(INDEX('Hoja de Trabajo para listado'!$CD$155:$DC$1048576,MATCH($A737,'Hoja de Trabajo para listado'!$CD$155:$CD$1048576,0),MATCH((CUADRO!J$4&amp;$E737),'Hoja de Trabajo para listado'!$CD$151:$DC$151,0)),0)</f>
        <v>0</v>
      </c>
      <c r="K737" s="241">
        <f ca="1">+IFERROR(INDEX('Hoja de Trabajo para listado'!$A$155:$Z$1048576,MATCH($A737,'Hoja de Trabajo para listado'!$A$155:$A$1048576,0),MATCH((CUADRO!K$4&amp;$E737),'Hoja de Trabajo para listado'!$A$151:$Z$151,0)),0)+IFERROR(INDEX('Hoja de Trabajo para listado'!$AB$155:$BA$1048576,MATCH($A737,'Hoja de Trabajo para listado'!$AB$155:$AB$1048576,0),MATCH((CUADRO!K$4&amp;$E737),'Hoja de Trabajo para listado'!$AB$151:$BA$151,0)),0)+IFERROR(INDEX('Hoja de Trabajo para listado'!$BC$155:$CB$1048576,MATCH($A737,'Hoja de Trabajo para listado'!$BC$155:$BC$1048576,0),MATCH((CUADRO!K$4&amp;$E737),'Hoja de Trabajo para listado'!$BC$151:$CB$151,0)),0)+IFERROR(INDEX('Hoja de Trabajo para listado'!$DE$153:$DG$274,MATCH($A737,'Hoja de Trabajo para listado'!$DE$153:$DE$1048576,0),MATCH((CUADRO!K$4&amp;$E737),'Hoja de Trabajo para listado'!$DE$151:$DG$151,0)),0)+IFERROR(INDEX('Hoja de Trabajo para listado'!$CD$155:$DC$1048576,MATCH($A737,'Hoja de Trabajo para listado'!$CD$155:$CD$1048576,0),MATCH((CUADRO!K$4&amp;$E737),'Hoja de Trabajo para listado'!$CD$151:$DC$151,0)),0)</f>
        <v>0</v>
      </c>
      <c r="L737" s="241">
        <f ca="1">+IFERROR(INDEX('Hoja de Trabajo para listado'!$A$155:$Z$1048576,MATCH($A737,'Hoja de Trabajo para listado'!$A$155:$A$1048576,0),MATCH((CUADRO!L$4&amp;$E737),'Hoja de Trabajo para listado'!$A$151:$Z$151,0)),0)+IFERROR(INDEX('Hoja de Trabajo para listado'!$AB$155:$BA$1048576,MATCH($A737,'Hoja de Trabajo para listado'!$AB$155:$AB$1048576,0),MATCH((CUADRO!L$4&amp;$E737),'Hoja de Trabajo para listado'!$AB$151:$BA$151,0)),0)+IFERROR(INDEX('Hoja de Trabajo para listado'!$BC$155:$CB$1048576,MATCH($A737,'Hoja de Trabajo para listado'!$BC$155:$BC$1048576,0),MATCH((CUADRO!L$4&amp;$E737),'Hoja de Trabajo para listado'!$BC$151:$CB$151,0)),0)+IFERROR(INDEX('Hoja de Trabajo para listado'!$DE$153:$DG$274,MATCH($A737,'Hoja de Trabajo para listado'!$DE$153:$DE$1048576,0),MATCH((CUADRO!L$4&amp;$E737),'Hoja de Trabajo para listado'!$DE$151:$DG$151,0)),0)+IFERROR(INDEX('Hoja de Trabajo para listado'!$CD$155:$DC$1048576,MATCH($A737,'Hoja de Trabajo para listado'!$CD$155:$CD$1048576,0),MATCH((CUADRO!L$4&amp;$E737),'Hoja de Trabajo para listado'!$CD$151:$DC$151,0)),0)</f>
        <v>0</v>
      </c>
      <c r="M737" s="241">
        <f ca="1">+IFERROR(INDEX('Hoja de Trabajo para listado'!$A$155:$Z$1048576,MATCH($A737,'Hoja de Trabajo para listado'!$A$155:$A$1048576,0),MATCH((CUADRO!M$4&amp;$E737),'Hoja de Trabajo para listado'!$A$151:$Z$151,0)),0)+IFERROR(INDEX('Hoja de Trabajo para listado'!$AB$155:$BA$1048576,MATCH($A737,'Hoja de Trabajo para listado'!$AB$155:$AB$1048576,0),MATCH((CUADRO!M$4&amp;$E737),'Hoja de Trabajo para listado'!$AB$151:$BA$151,0)),0)+IFERROR(INDEX('Hoja de Trabajo para listado'!$BC$155:$CB$1048576,MATCH($A737,'Hoja de Trabajo para listado'!$BC$155:$BC$1048576,0),MATCH((CUADRO!M$4&amp;$E737),'Hoja de Trabajo para listado'!$BC$151:$CB$151,0)),0)+IFERROR(INDEX('Hoja de Trabajo para listado'!$DE$153:$DG$274,MATCH($A737,'Hoja de Trabajo para listado'!$DE$153:$DE$1048576,0),MATCH((CUADRO!M$4&amp;$E737),'Hoja de Trabajo para listado'!$DE$151:$DG$151,0)),0)+IFERROR(INDEX('Hoja de Trabajo para listado'!$CD$155:$DC$1048576,MATCH($A737,'Hoja de Trabajo para listado'!$CD$155:$CD$1048576,0),MATCH((CUADRO!M$4&amp;$E737),'Hoja de Trabajo para listado'!$CD$151:$DC$151,0)),0)</f>
        <v>0</v>
      </c>
      <c r="N737" s="241">
        <f ca="1">+IFERROR(INDEX('Hoja de Trabajo para listado'!$A$155:$Z$1048576,MATCH($A737,'Hoja de Trabajo para listado'!$A$155:$A$1048576,0),MATCH((CUADRO!N$4&amp;$E737),'Hoja de Trabajo para listado'!$A$151:$Z$151,0)),0)+IFERROR(INDEX('Hoja de Trabajo para listado'!$AB$155:$BA$1048576,MATCH($A737,'Hoja de Trabajo para listado'!$AB$155:$AB$1048576,0),MATCH((CUADRO!N$4&amp;$E737),'Hoja de Trabajo para listado'!$AB$151:$BA$151,0)),0)+IFERROR(INDEX('Hoja de Trabajo para listado'!$BC$155:$CB$1048576,MATCH($A737,'Hoja de Trabajo para listado'!$BC$155:$BC$1048576,0),MATCH((CUADRO!N$4&amp;$E737),'Hoja de Trabajo para listado'!$BC$151:$CB$151,0)),0)+IFERROR(INDEX('Hoja de Trabajo para listado'!$DE$153:$DG$274,MATCH($A737,'Hoja de Trabajo para listado'!$DE$153:$DE$1048576,0),MATCH((CUADRO!N$4&amp;$E737),'Hoja de Trabajo para listado'!$DE$151:$DG$151,0)),0)+IFERROR(INDEX('Hoja de Trabajo para listado'!$CD$155:$DC$1048576,MATCH($A737,'Hoja de Trabajo para listado'!$CD$155:$CD$1048576,0),MATCH((CUADRO!N$4&amp;$E737),'Hoja de Trabajo para listado'!$CD$151:$DC$151,0)),0)</f>
        <v>0</v>
      </c>
      <c r="O737" s="241">
        <f ca="1">+IFERROR(INDEX('Hoja de Trabajo para listado'!$A$155:$Z$1048576,MATCH($A737,'Hoja de Trabajo para listado'!$A$155:$A$1048576,0),MATCH((CUADRO!O$4&amp;$E737),'Hoja de Trabajo para listado'!$A$151:$Z$151,0)),0)+IFERROR(INDEX('Hoja de Trabajo para listado'!$AB$155:$BA$1048576,MATCH($A737,'Hoja de Trabajo para listado'!$AB$155:$AB$1048576,0),MATCH((CUADRO!O$4&amp;$E737),'Hoja de Trabajo para listado'!$AB$151:$BA$151,0)),0)+IFERROR(INDEX('Hoja de Trabajo para listado'!$BC$155:$CB$1048576,MATCH($A737,'Hoja de Trabajo para listado'!$BC$155:$BC$1048576,0),MATCH((CUADRO!O$4&amp;$E737),'Hoja de Trabajo para listado'!$BC$151:$CB$151,0)),0)+IFERROR(INDEX('Hoja de Trabajo para listado'!$DE$153:$DG$274,MATCH($A737,'Hoja de Trabajo para listado'!$DE$153:$DE$1048576,0),MATCH((CUADRO!O$4&amp;$E737),'Hoja de Trabajo para listado'!$DE$151:$DG$151,0)),0)+IFERROR(INDEX('Hoja de Trabajo para listado'!$CD$155:$DC$1048576,MATCH($A737,'Hoja de Trabajo para listado'!$CD$155:$CD$1048576,0),MATCH((CUADRO!O$4&amp;$E737),'Hoja de Trabajo para listado'!$CD$151:$DC$151,0)),0)</f>
        <v>0</v>
      </c>
      <c r="P737" s="241">
        <f ca="1">+IFERROR(INDEX('Hoja de Trabajo para listado'!$A$155:$Z$1048576,MATCH($A737,'Hoja de Trabajo para listado'!$A$155:$A$1048576,0),MATCH((CUADRO!P$4&amp;$E737),'Hoja de Trabajo para listado'!$A$151:$Z$151,0)),0)+IFERROR(INDEX('Hoja de Trabajo para listado'!$AB$155:$BA$1048576,MATCH($A737,'Hoja de Trabajo para listado'!$AB$155:$AB$1048576,0),MATCH((CUADRO!P$4&amp;$E737),'Hoja de Trabajo para listado'!$AB$151:$BA$151,0)),0)+IFERROR(INDEX('Hoja de Trabajo para listado'!$BC$155:$CB$1048576,MATCH($A737,'Hoja de Trabajo para listado'!$BC$155:$BC$1048576,0),MATCH((CUADRO!P$4&amp;$E737),'Hoja de Trabajo para listado'!$BC$151:$CB$151,0)),0)+IFERROR(INDEX('Hoja de Trabajo para listado'!$DE$153:$DG$274,MATCH($A737,'Hoja de Trabajo para listado'!$DE$153:$DE$1048576,0),MATCH((CUADRO!P$4&amp;$E737),'Hoja de Trabajo para listado'!$DE$151:$DG$151,0)),0)+IFERROR(INDEX('Hoja de Trabajo para listado'!$CD$155:$DC$1048576,MATCH($A737,'Hoja de Trabajo para listado'!$CD$155:$CD$1048576,0),MATCH((CUADRO!P$4&amp;$E737),'Hoja de Trabajo para listado'!$CD$151:$DC$151,0)),0)</f>
        <v>0</v>
      </c>
      <c r="Q737" s="241">
        <f ca="1">+IFERROR(INDEX('Hoja de Trabajo para listado'!$A$155:$Z$1048576,MATCH($A737,'Hoja de Trabajo para listado'!$A$155:$A$1048576,0),MATCH((CUADRO!Q$4&amp;$E737),'Hoja de Trabajo para listado'!$A$151:$Z$151,0)),0)+IFERROR(INDEX('Hoja de Trabajo para listado'!$AB$155:$BA$1048576,MATCH($A737,'Hoja de Trabajo para listado'!$AB$155:$AB$1048576,0),MATCH((CUADRO!Q$4&amp;$E737),'Hoja de Trabajo para listado'!$AB$151:$BA$151,0)),0)+IFERROR(INDEX('Hoja de Trabajo para listado'!$BC$155:$CB$1048576,MATCH($A737,'Hoja de Trabajo para listado'!$BC$155:$BC$1048576,0),MATCH((CUADRO!Q$4&amp;$E737),'Hoja de Trabajo para listado'!$BC$151:$CB$151,0)),0)+IFERROR(INDEX('Hoja de Trabajo para listado'!$DE$153:$DG$274,MATCH($A737,'Hoja de Trabajo para listado'!$DE$153:$DE$1048576,0),MATCH((CUADRO!Q$4&amp;$E737),'Hoja de Trabajo para listado'!$DE$151:$DG$151,0)),0)+IFERROR(INDEX('Hoja de Trabajo para listado'!$CD$155:$DC$1048576,MATCH($A737,'Hoja de Trabajo para listado'!$CD$155:$CD$1048576,0),MATCH((CUADRO!Q$4&amp;$E737),'Hoja de Trabajo para listado'!$CD$151:$DC$151,0)),0)</f>
        <v>0</v>
      </c>
      <c r="R737" s="241">
        <f t="shared" ca="1" si="29"/>
        <v>0</v>
      </c>
      <c r="S737" s="247"/>
      <c r="T737" s="241">
        <f ca="1">+T738</f>
        <v>0</v>
      </c>
      <c r="U737" s="240">
        <f t="shared" si="30"/>
        <v>1</v>
      </c>
      <c r="V737" s="327" t="str">
        <f>+VLOOKUP(A737,bd_lista!$A$3:$E$592,5,FALSE)</f>
        <v>Gobiernos Autonomos Municipales</v>
      </c>
      <c r="W737" s="397" t="str">
        <f>+V737</f>
        <v>Gobiernos Autonomos Municipales</v>
      </c>
      <c r="X737" s="240">
        <f>+VLOOKUP(A737,[4]Sheet1!$A$13:$D$744,4,FALSE)</f>
        <v>0</v>
      </c>
      <c r="Y737" s="240" t="e">
        <f>+VLOOKUP(X737,bd_lista!$A$3:$C$592,3,FALSE)</f>
        <v>#N/A</v>
      </c>
      <c r="Z737" s="290">
        <f>+X737</f>
        <v>0</v>
      </c>
      <c r="AA737" s="291" t="e">
        <f>+Y737</f>
        <v>#N/A</v>
      </c>
    </row>
    <row r="738" spans="1:27" customFormat="1" ht="15" hidden="1" customHeight="1">
      <c r="A738" s="32">
        <v>1333</v>
      </c>
      <c r="B738" s="394"/>
      <c r="C738" s="245" t="str">
        <f>+VLOOKUP(A738,bd_lista!$A$3:$C$592,3,FALSE)</f>
        <v>Gobierno Autónomo Municipal de Pocona</v>
      </c>
      <c r="D738" s="396"/>
      <c r="E738" s="242" t="s">
        <v>1304</v>
      </c>
      <c r="F738" s="241">
        <f ca="1">+IFERROR(INDEX('Hoja de Trabajo para listado'!$A$155:$Z$1048576,MATCH($A738,'Hoja de Trabajo para listado'!$A$155:$A$1048576,0),MATCH((CUADRO!F$4&amp;$E738),'Hoja de Trabajo para listado'!$A$151:$Z$151,0)),0)+IFERROR(INDEX('Hoja de Trabajo para listado'!$AB$155:$BA$1048576,MATCH($A738,'Hoja de Trabajo para listado'!$AB$155:$AB$1048576,0),MATCH((CUADRO!F$4&amp;$E738),'Hoja de Trabajo para listado'!$AB$151:$BA$151,0)),0)+IFERROR(INDEX('Hoja de Trabajo para listado'!$BC$155:$CB$1048576,MATCH($A738,'Hoja de Trabajo para listado'!$BC$155:$BC$1048576,0),MATCH((CUADRO!F$4&amp;$E738),'Hoja de Trabajo para listado'!$BC$151:$CB$151,0)),0)+IFERROR(INDEX('Hoja de Trabajo para listado'!$DE$153:$DG$274,MATCH($A738,'Hoja de Trabajo para listado'!$DE$153:$DE$1048576,0),MATCH((CUADRO!F$4&amp;$E738),'Hoja de Trabajo para listado'!$DE$151:$DG$151,0)),0)+IFERROR(INDEX('Hoja de Trabajo para listado'!$CD$155:$DC$1048576,MATCH($A738,'Hoja de Trabajo para listado'!$CD$155:$CD$1048576,0),MATCH((CUADRO!F$4&amp;$E738),'Hoja de Trabajo para listado'!$CD$151:$DC$151,0)),0)</f>
        <v>0</v>
      </c>
      <c r="G738" s="241">
        <f ca="1">+IFERROR(INDEX('Hoja de Trabajo para listado'!$A$155:$Z$1048576,MATCH($A738,'Hoja de Trabajo para listado'!$A$155:$A$1048576,0),MATCH((CUADRO!G$4&amp;$E738),'Hoja de Trabajo para listado'!$A$151:$Z$151,0)),0)+IFERROR(INDEX('Hoja de Trabajo para listado'!$AB$155:$BA$1048576,MATCH($A738,'Hoja de Trabajo para listado'!$AB$155:$AB$1048576,0),MATCH((CUADRO!G$4&amp;$E738),'Hoja de Trabajo para listado'!$AB$151:$BA$151,0)),0)+IFERROR(INDEX('Hoja de Trabajo para listado'!$BC$155:$CB$1048576,MATCH($A738,'Hoja de Trabajo para listado'!$BC$155:$BC$1048576,0),MATCH((CUADRO!G$4&amp;$E738),'Hoja de Trabajo para listado'!$BC$151:$CB$151,0)),0)+IFERROR(INDEX('Hoja de Trabajo para listado'!$DE$153:$DG$274,MATCH($A738,'Hoja de Trabajo para listado'!$DE$153:$DE$1048576,0),MATCH((CUADRO!G$4&amp;$E738),'Hoja de Trabajo para listado'!$DE$151:$DG$151,0)),0)+IFERROR(INDEX('Hoja de Trabajo para listado'!$CD$155:$DC$1048576,MATCH($A738,'Hoja de Trabajo para listado'!$CD$155:$CD$1048576,0),MATCH((CUADRO!G$4&amp;$E738),'Hoja de Trabajo para listado'!$CD$151:$DC$151,0)),0)</f>
        <v>0</v>
      </c>
      <c r="H738" s="241">
        <f ca="1">+IFERROR(INDEX('Hoja de Trabajo para listado'!$A$155:$Z$1048576,MATCH($A738,'Hoja de Trabajo para listado'!$A$155:$A$1048576,0),MATCH((CUADRO!H$4&amp;$E738),'Hoja de Trabajo para listado'!$A$151:$Z$151,0)),0)+IFERROR(INDEX('Hoja de Trabajo para listado'!$AB$155:$BA$1048576,MATCH($A738,'Hoja de Trabajo para listado'!$AB$155:$AB$1048576,0),MATCH((CUADRO!H$4&amp;$E738),'Hoja de Trabajo para listado'!$AB$151:$BA$151,0)),0)+IFERROR(INDEX('Hoja de Trabajo para listado'!$BC$155:$CB$1048576,MATCH($A738,'Hoja de Trabajo para listado'!$BC$155:$BC$1048576,0),MATCH((CUADRO!H$4&amp;$E738),'Hoja de Trabajo para listado'!$BC$151:$CB$151,0)),0)+IFERROR(INDEX('Hoja de Trabajo para listado'!$DE$153:$DG$274,MATCH($A738,'Hoja de Trabajo para listado'!$DE$153:$DE$1048576,0),MATCH((CUADRO!H$4&amp;$E738),'Hoja de Trabajo para listado'!$DE$151:$DG$151,0)),0)+IFERROR(INDEX('Hoja de Trabajo para listado'!$CD$155:$DC$1048576,MATCH($A738,'Hoja de Trabajo para listado'!$CD$155:$CD$1048576,0),MATCH((CUADRO!H$4&amp;$E738),'Hoja de Trabajo para listado'!$CD$151:$DC$151,0)),0)</f>
        <v>0</v>
      </c>
      <c r="I738" s="241">
        <f ca="1">+IFERROR(INDEX('Hoja de Trabajo para listado'!$A$155:$Z$1048576,MATCH($A738,'Hoja de Trabajo para listado'!$A$155:$A$1048576,0),MATCH((CUADRO!I$4&amp;$E738),'Hoja de Trabajo para listado'!$A$151:$Z$151,0)),0)+IFERROR(INDEX('Hoja de Trabajo para listado'!$AB$155:$BA$1048576,MATCH($A738,'Hoja de Trabajo para listado'!$AB$155:$AB$1048576,0),MATCH((CUADRO!I$4&amp;$E738),'Hoja de Trabajo para listado'!$AB$151:$BA$151,0)),0)+IFERROR(INDEX('Hoja de Trabajo para listado'!$BC$155:$CB$1048576,MATCH($A738,'Hoja de Trabajo para listado'!$BC$155:$BC$1048576,0),MATCH((CUADRO!I$4&amp;$E738),'Hoja de Trabajo para listado'!$BC$151:$CB$151,0)),0)+IFERROR(INDEX('Hoja de Trabajo para listado'!$DE$153:$DG$274,MATCH($A738,'Hoja de Trabajo para listado'!$DE$153:$DE$1048576,0),MATCH((CUADRO!I$4&amp;$E738),'Hoja de Trabajo para listado'!$DE$151:$DG$151,0)),0)+IFERROR(INDEX('Hoja de Trabajo para listado'!$CD$155:$DC$1048576,MATCH($A738,'Hoja de Trabajo para listado'!$CD$155:$CD$1048576,0),MATCH((CUADRO!I$4&amp;$E738),'Hoja de Trabajo para listado'!$CD$151:$DC$151,0)),0)</f>
        <v>0</v>
      </c>
      <c r="J738" s="241">
        <f ca="1">+IFERROR(INDEX('Hoja de Trabajo para listado'!$A$155:$Z$1048576,MATCH($A738,'Hoja de Trabajo para listado'!$A$155:$A$1048576,0),MATCH((CUADRO!J$4&amp;$E738),'Hoja de Trabajo para listado'!$A$151:$Z$151,0)),0)+IFERROR(INDEX('Hoja de Trabajo para listado'!$AB$155:$BA$1048576,MATCH($A738,'Hoja de Trabajo para listado'!$AB$155:$AB$1048576,0),MATCH((CUADRO!J$4&amp;$E738),'Hoja de Trabajo para listado'!$AB$151:$BA$151,0)),0)+IFERROR(INDEX('Hoja de Trabajo para listado'!$BC$155:$CB$1048576,MATCH($A738,'Hoja de Trabajo para listado'!$BC$155:$BC$1048576,0),MATCH((CUADRO!J$4&amp;$E738),'Hoja de Trabajo para listado'!$BC$151:$CB$151,0)),0)+IFERROR(INDEX('Hoja de Trabajo para listado'!$DE$153:$DG$274,MATCH($A738,'Hoja de Trabajo para listado'!$DE$153:$DE$1048576,0),MATCH((CUADRO!J$4&amp;$E738),'Hoja de Trabajo para listado'!$DE$151:$DG$151,0)),0)+IFERROR(INDEX('Hoja de Trabajo para listado'!$CD$155:$DC$1048576,MATCH($A738,'Hoja de Trabajo para listado'!$CD$155:$CD$1048576,0),MATCH((CUADRO!J$4&amp;$E738),'Hoja de Trabajo para listado'!$CD$151:$DC$151,0)),0)</f>
        <v>0</v>
      </c>
      <c r="K738" s="241">
        <f ca="1">+IFERROR(INDEX('Hoja de Trabajo para listado'!$A$155:$Z$1048576,MATCH($A738,'Hoja de Trabajo para listado'!$A$155:$A$1048576,0),MATCH((CUADRO!K$4&amp;$E738),'Hoja de Trabajo para listado'!$A$151:$Z$151,0)),0)+IFERROR(INDEX('Hoja de Trabajo para listado'!$AB$155:$BA$1048576,MATCH($A738,'Hoja de Trabajo para listado'!$AB$155:$AB$1048576,0),MATCH((CUADRO!K$4&amp;$E738),'Hoja de Trabajo para listado'!$AB$151:$BA$151,0)),0)+IFERROR(INDEX('Hoja de Trabajo para listado'!$BC$155:$CB$1048576,MATCH($A738,'Hoja de Trabajo para listado'!$BC$155:$BC$1048576,0),MATCH((CUADRO!K$4&amp;$E738),'Hoja de Trabajo para listado'!$BC$151:$CB$151,0)),0)+IFERROR(INDEX('Hoja de Trabajo para listado'!$DE$153:$DG$274,MATCH($A738,'Hoja de Trabajo para listado'!$DE$153:$DE$1048576,0),MATCH((CUADRO!K$4&amp;$E738),'Hoja de Trabajo para listado'!$DE$151:$DG$151,0)),0)+IFERROR(INDEX('Hoja de Trabajo para listado'!$CD$155:$DC$1048576,MATCH($A738,'Hoja de Trabajo para listado'!$CD$155:$CD$1048576,0),MATCH((CUADRO!K$4&amp;$E738),'Hoja de Trabajo para listado'!$CD$151:$DC$151,0)),0)</f>
        <v>0</v>
      </c>
      <c r="L738" s="241">
        <f ca="1">+IFERROR(INDEX('Hoja de Trabajo para listado'!$A$155:$Z$1048576,MATCH($A738,'Hoja de Trabajo para listado'!$A$155:$A$1048576,0),MATCH((CUADRO!L$4&amp;$E738),'Hoja de Trabajo para listado'!$A$151:$Z$151,0)),0)+IFERROR(INDEX('Hoja de Trabajo para listado'!$AB$155:$BA$1048576,MATCH($A738,'Hoja de Trabajo para listado'!$AB$155:$AB$1048576,0),MATCH((CUADRO!L$4&amp;$E738),'Hoja de Trabajo para listado'!$AB$151:$BA$151,0)),0)+IFERROR(INDEX('Hoja de Trabajo para listado'!$BC$155:$CB$1048576,MATCH($A738,'Hoja de Trabajo para listado'!$BC$155:$BC$1048576,0),MATCH((CUADRO!L$4&amp;$E738),'Hoja de Trabajo para listado'!$BC$151:$CB$151,0)),0)+IFERROR(INDEX('Hoja de Trabajo para listado'!$DE$153:$DG$274,MATCH($A738,'Hoja de Trabajo para listado'!$DE$153:$DE$1048576,0),MATCH((CUADRO!L$4&amp;$E738),'Hoja de Trabajo para listado'!$DE$151:$DG$151,0)),0)+IFERROR(INDEX('Hoja de Trabajo para listado'!$CD$155:$DC$1048576,MATCH($A738,'Hoja de Trabajo para listado'!$CD$155:$CD$1048576,0),MATCH((CUADRO!L$4&amp;$E738),'Hoja de Trabajo para listado'!$CD$151:$DC$151,0)),0)</f>
        <v>0</v>
      </c>
      <c r="M738" s="241">
        <f ca="1">+IFERROR(INDEX('Hoja de Trabajo para listado'!$A$155:$Z$1048576,MATCH($A738,'Hoja de Trabajo para listado'!$A$155:$A$1048576,0),MATCH((CUADRO!M$4&amp;$E738),'Hoja de Trabajo para listado'!$A$151:$Z$151,0)),0)+IFERROR(INDEX('Hoja de Trabajo para listado'!$AB$155:$BA$1048576,MATCH($A738,'Hoja de Trabajo para listado'!$AB$155:$AB$1048576,0),MATCH((CUADRO!M$4&amp;$E738),'Hoja de Trabajo para listado'!$AB$151:$BA$151,0)),0)+IFERROR(INDEX('Hoja de Trabajo para listado'!$BC$155:$CB$1048576,MATCH($A738,'Hoja de Trabajo para listado'!$BC$155:$BC$1048576,0),MATCH((CUADRO!M$4&amp;$E738),'Hoja de Trabajo para listado'!$BC$151:$CB$151,0)),0)+IFERROR(INDEX('Hoja de Trabajo para listado'!$DE$153:$DG$274,MATCH($A738,'Hoja de Trabajo para listado'!$DE$153:$DE$1048576,0),MATCH((CUADRO!M$4&amp;$E738),'Hoja de Trabajo para listado'!$DE$151:$DG$151,0)),0)+IFERROR(INDEX('Hoja de Trabajo para listado'!$CD$155:$DC$1048576,MATCH($A738,'Hoja de Trabajo para listado'!$CD$155:$CD$1048576,0),MATCH((CUADRO!M$4&amp;$E738),'Hoja de Trabajo para listado'!$CD$151:$DC$151,0)),0)</f>
        <v>0</v>
      </c>
      <c r="N738" s="241">
        <f ca="1">+IFERROR(INDEX('Hoja de Trabajo para listado'!$A$155:$Z$1048576,MATCH($A738,'Hoja de Trabajo para listado'!$A$155:$A$1048576,0),MATCH((CUADRO!N$4&amp;$E738),'Hoja de Trabajo para listado'!$A$151:$Z$151,0)),0)+IFERROR(INDEX('Hoja de Trabajo para listado'!$AB$155:$BA$1048576,MATCH($A738,'Hoja de Trabajo para listado'!$AB$155:$AB$1048576,0),MATCH((CUADRO!N$4&amp;$E738),'Hoja de Trabajo para listado'!$AB$151:$BA$151,0)),0)+IFERROR(INDEX('Hoja de Trabajo para listado'!$BC$155:$CB$1048576,MATCH($A738,'Hoja de Trabajo para listado'!$BC$155:$BC$1048576,0),MATCH((CUADRO!N$4&amp;$E738),'Hoja de Trabajo para listado'!$BC$151:$CB$151,0)),0)+IFERROR(INDEX('Hoja de Trabajo para listado'!$DE$153:$DG$274,MATCH($A738,'Hoja de Trabajo para listado'!$DE$153:$DE$1048576,0),MATCH((CUADRO!N$4&amp;$E738),'Hoja de Trabajo para listado'!$DE$151:$DG$151,0)),0)+IFERROR(INDEX('Hoja de Trabajo para listado'!$CD$155:$DC$1048576,MATCH($A738,'Hoja de Trabajo para listado'!$CD$155:$CD$1048576,0),MATCH((CUADRO!N$4&amp;$E738),'Hoja de Trabajo para listado'!$CD$151:$DC$151,0)),0)</f>
        <v>0</v>
      </c>
      <c r="O738" s="241">
        <f ca="1">+IFERROR(INDEX('Hoja de Trabajo para listado'!$A$155:$Z$1048576,MATCH($A738,'Hoja de Trabajo para listado'!$A$155:$A$1048576,0),MATCH((CUADRO!O$4&amp;$E738),'Hoja de Trabajo para listado'!$A$151:$Z$151,0)),0)+IFERROR(INDEX('Hoja de Trabajo para listado'!$AB$155:$BA$1048576,MATCH($A738,'Hoja de Trabajo para listado'!$AB$155:$AB$1048576,0),MATCH((CUADRO!O$4&amp;$E738),'Hoja de Trabajo para listado'!$AB$151:$BA$151,0)),0)+IFERROR(INDEX('Hoja de Trabajo para listado'!$BC$155:$CB$1048576,MATCH($A738,'Hoja de Trabajo para listado'!$BC$155:$BC$1048576,0),MATCH((CUADRO!O$4&amp;$E738),'Hoja de Trabajo para listado'!$BC$151:$CB$151,0)),0)+IFERROR(INDEX('Hoja de Trabajo para listado'!$DE$153:$DG$274,MATCH($A738,'Hoja de Trabajo para listado'!$DE$153:$DE$1048576,0),MATCH((CUADRO!O$4&amp;$E738),'Hoja de Trabajo para listado'!$DE$151:$DG$151,0)),0)+IFERROR(INDEX('Hoja de Trabajo para listado'!$CD$155:$DC$1048576,MATCH($A738,'Hoja de Trabajo para listado'!$CD$155:$CD$1048576,0),MATCH((CUADRO!O$4&amp;$E738),'Hoja de Trabajo para listado'!$CD$151:$DC$151,0)),0)</f>
        <v>0</v>
      </c>
      <c r="P738" s="241">
        <f ca="1">+IFERROR(INDEX('Hoja de Trabajo para listado'!$A$155:$Z$1048576,MATCH($A738,'Hoja de Trabajo para listado'!$A$155:$A$1048576,0),MATCH((CUADRO!P$4&amp;$E738),'Hoja de Trabajo para listado'!$A$151:$Z$151,0)),0)+IFERROR(INDEX('Hoja de Trabajo para listado'!$AB$155:$BA$1048576,MATCH($A738,'Hoja de Trabajo para listado'!$AB$155:$AB$1048576,0),MATCH((CUADRO!P$4&amp;$E738),'Hoja de Trabajo para listado'!$AB$151:$BA$151,0)),0)+IFERROR(INDEX('Hoja de Trabajo para listado'!$BC$155:$CB$1048576,MATCH($A738,'Hoja de Trabajo para listado'!$BC$155:$BC$1048576,0),MATCH((CUADRO!P$4&amp;$E738),'Hoja de Trabajo para listado'!$BC$151:$CB$151,0)),0)+IFERROR(INDEX('Hoja de Trabajo para listado'!$DE$153:$DG$274,MATCH($A738,'Hoja de Trabajo para listado'!$DE$153:$DE$1048576,0),MATCH((CUADRO!P$4&amp;$E738),'Hoja de Trabajo para listado'!$DE$151:$DG$151,0)),0)+IFERROR(INDEX('Hoja de Trabajo para listado'!$CD$155:$DC$1048576,MATCH($A738,'Hoja de Trabajo para listado'!$CD$155:$CD$1048576,0),MATCH((CUADRO!P$4&amp;$E738),'Hoja de Trabajo para listado'!$CD$151:$DC$151,0)),0)</f>
        <v>0</v>
      </c>
      <c r="Q738" s="241">
        <f ca="1">+IFERROR(INDEX('Hoja de Trabajo para listado'!$A$155:$Z$1048576,MATCH($A738,'Hoja de Trabajo para listado'!$A$155:$A$1048576,0),MATCH((CUADRO!Q$4&amp;$E738),'Hoja de Trabajo para listado'!$A$151:$Z$151,0)),0)+IFERROR(INDEX('Hoja de Trabajo para listado'!$AB$155:$BA$1048576,MATCH($A738,'Hoja de Trabajo para listado'!$AB$155:$AB$1048576,0),MATCH((CUADRO!Q$4&amp;$E738),'Hoja de Trabajo para listado'!$AB$151:$BA$151,0)),0)+IFERROR(INDEX('Hoja de Trabajo para listado'!$BC$155:$CB$1048576,MATCH($A738,'Hoja de Trabajo para listado'!$BC$155:$BC$1048576,0),MATCH((CUADRO!Q$4&amp;$E738),'Hoja de Trabajo para listado'!$BC$151:$CB$151,0)),0)+IFERROR(INDEX('Hoja de Trabajo para listado'!$DE$153:$DG$274,MATCH($A738,'Hoja de Trabajo para listado'!$DE$153:$DE$1048576,0),MATCH((CUADRO!Q$4&amp;$E738),'Hoja de Trabajo para listado'!$DE$151:$DG$151,0)),0)+IFERROR(INDEX('Hoja de Trabajo para listado'!$CD$155:$DC$1048576,MATCH($A738,'Hoja de Trabajo para listado'!$CD$155:$CD$1048576,0),MATCH((CUADRO!Q$4&amp;$E738),'Hoja de Trabajo para listado'!$CD$151:$DC$151,0)),0)</f>
        <v>0</v>
      </c>
      <c r="R738" s="241">
        <f t="shared" ca="1" si="29"/>
        <v>0</v>
      </c>
      <c r="S738" s="247">
        <f ca="1">+R737+R738</f>
        <v>0</v>
      </c>
      <c r="T738" s="241">
        <f ca="1">+S738</f>
        <v>0</v>
      </c>
      <c r="U738" s="240">
        <f t="shared" si="30"/>
        <v>2</v>
      </c>
      <c r="V738" s="327" t="str">
        <f>+VLOOKUP(A738,bd_lista!$A$3:$E$592,5,FALSE)</f>
        <v>Gobiernos Autonomos Municipales</v>
      </c>
      <c r="W738" s="398"/>
      <c r="X738" s="240">
        <f>+VLOOKUP(A738,[4]Sheet1!$A$13:$D$744,4,FALSE)</f>
        <v>0</v>
      </c>
      <c r="Y738" s="240" t="e">
        <f>+VLOOKUP(X738,bd_lista!$A$3:$C$592,3,FALSE)</f>
        <v>#N/A</v>
      </c>
      <c r="Z738" s="288"/>
      <c r="AA738" s="289"/>
    </row>
    <row r="739" spans="1:27" customFormat="1" ht="15" hidden="1" customHeight="1">
      <c r="A739" s="32">
        <v>1334</v>
      </c>
      <c r="B739" s="393">
        <f>+A739</f>
        <v>1334</v>
      </c>
      <c r="C739" s="245" t="str">
        <f>+VLOOKUP(A739,bd_lista!$A$3:$C$592,3,FALSE)</f>
        <v>Gobierno Autónomo Municipal de Chimoré</v>
      </c>
      <c r="D739" s="395" t="str">
        <f>+C739</f>
        <v>Gobierno Autónomo Municipal de Chimoré</v>
      </c>
      <c r="E739" s="240" t="s">
        <v>1303</v>
      </c>
      <c r="F739" s="241">
        <f ca="1">+IFERROR(INDEX('Hoja de Trabajo para listado'!$A$155:$Z$1048576,MATCH($A739,'Hoja de Trabajo para listado'!$A$155:$A$1048576,0),MATCH((CUADRO!F$4&amp;$E739),'Hoja de Trabajo para listado'!$A$151:$Z$151,0)),0)+IFERROR(INDEX('Hoja de Trabajo para listado'!$AB$155:$BA$1048576,MATCH($A739,'Hoja de Trabajo para listado'!$AB$155:$AB$1048576,0),MATCH((CUADRO!F$4&amp;$E739),'Hoja de Trabajo para listado'!$AB$151:$BA$151,0)),0)+IFERROR(INDEX('Hoja de Trabajo para listado'!$BC$155:$CB$1048576,MATCH($A739,'Hoja de Trabajo para listado'!$BC$155:$BC$1048576,0),MATCH((CUADRO!F$4&amp;$E739),'Hoja de Trabajo para listado'!$BC$151:$CB$151,0)),0)+IFERROR(INDEX('Hoja de Trabajo para listado'!$DE$153:$DG$274,MATCH($A739,'Hoja de Trabajo para listado'!$DE$153:$DE$1048576,0),MATCH((CUADRO!F$4&amp;$E739),'Hoja de Trabajo para listado'!$DE$151:$DG$151,0)),0)+IFERROR(INDEX('Hoja de Trabajo para listado'!$CD$155:$DC$1048576,MATCH($A739,'Hoja de Trabajo para listado'!$CD$155:$CD$1048576,0),MATCH((CUADRO!F$4&amp;$E739),'Hoja de Trabajo para listado'!$CD$151:$DC$151,0)),0)</f>
        <v>0</v>
      </c>
      <c r="G739" s="241">
        <f ca="1">+IFERROR(INDEX('Hoja de Trabajo para listado'!$A$155:$Z$1048576,MATCH($A739,'Hoja de Trabajo para listado'!$A$155:$A$1048576,0),MATCH((CUADRO!G$4&amp;$E739),'Hoja de Trabajo para listado'!$A$151:$Z$151,0)),0)+IFERROR(INDEX('Hoja de Trabajo para listado'!$AB$155:$BA$1048576,MATCH($A739,'Hoja de Trabajo para listado'!$AB$155:$AB$1048576,0),MATCH((CUADRO!G$4&amp;$E739),'Hoja de Trabajo para listado'!$AB$151:$BA$151,0)),0)+IFERROR(INDEX('Hoja de Trabajo para listado'!$BC$155:$CB$1048576,MATCH($A739,'Hoja de Trabajo para listado'!$BC$155:$BC$1048576,0),MATCH((CUADRO!G$4&amp;$E739),'Hoja de Trabajo para listado'!$BC$151:$CB$151,0)),0)+IFERROR(INDEX('Hoja de Trabajo para listado'!$DE$153:$DG$274,MATCH($A739,'Hoja de Trabajo para listado'!$DE$153:$DE$1048576,0),MATCH((CUADRO!G$4&amp;$E739),'Hoja de Trabajo para listado'!$DE$151:$DG$151,0)),0)+IFERROR(INDEX('Hoja de Trabajo para listado'!$CD$155:$DC$1048576,MATCH($A739,'Hoja de Trabajo para listado'!$CD$155:$CD$1048576,0),MATCH((CUADRO!G$4&amp;$E739),'Hoja de Trabajo para listado'!$CD$151:$DC$151,0)),0)</f>
        <v>0</v>
      </c>
      <c r="H739" s="241">
        <f ca="1">+IFERROR(INDEX('Hoja de Trabajo para listado'!$A$155:$Z$1048576,MATCH($A739,'Hoja de Trabajo para listado'!$A$155:$A$1048576,0),MATCH((CUADRO!H$4&amp;$E739),'Hoja de Trabajo para listado'!$A$151:$Z$151,0)),0)+IFERROR(INDEX('Hoja de Trabajo para listado'!$AB$155:$BA$1048576,MATCH($A739,'Hoja de Trabajo para listado'!$AB$155:$AB$1048576,0),MATCH((CUADRO!H$4&amp;$E739),'Hoja de Trabajo para listado'!$AB$151:$BA$151,0)),0)+IFERROR(INDEX('Hoja de Trabajo para listado'!$BC$155:$CB$1048576,MATCH($A739,'Hoja de Trabajo para listado'!$BC$155:$BC$1048576,0),MATCH((CUADRO!H$4&amp;$E739),'Hoja de Trabajo para listado'!$BC$151:$CB$151,0)),0)+IFERROR(INDEX('Hoja de Trabajo para listado'!$DE$153:$DG$274,MATCH($A739,'Hoja de Trabajo para listado'!$DE$153:$DE$1048576,0),MATCH((CUADRO!H$4&amp;$E739),'Hoja de Trabajo para listado'!$DE$151:$DG$151,0)),0)+IFERROR(INDEX('Hoja de Trabajo para listado'!$CD$155:$DC$1048576,MATCH($A739,'Hoja de Trabajo para listado'!$CD$155:$CD$1048576,0),MATCH((CUADRO!H$4&amp;$E739),'Hoja de Trabajo para listado'!$CD$151:$DC$151,0)),0)</f>
        <v>0</v>
      </c>
      <c r="I739" s="241">
        <f ca="1">+IFERROR(INDEX('Hoja de Trabajo para listado'!$A$155:$Z$1048576,MATCH($A739,'Hoja de Trabajo para listado'!$A$155:$A$1048576,0),MATCH((CUADRO!I$4&amp;$E739),'Hoja de Trabajo para listado'!$A$151:$Z$151,0)),0)+IFERROR(INDEX('Hoja de Trabajo para listado'!$AB$155:$BA$1048576,MATCH($A739,'Hoja de Trabajo para listado'!$AB$155:$AB$1048576,0),MATCH((CUADRO!I$4&amp;$E739),'Hoja de Trabajo para listado'!$AB$151:$BA$151,0)),0)+IFERROR(INDEX('Hoja de Trabajo para listado'!$BC$155:$CB$1048576,MATCH($A739,'Hoja de Trabajo para listado'!$BC$155:$BC$1048576,0),MATCH((CUADRO!I$4&amp;$E739),'Hoja de Trabajo para listado'!$BC$151:$CB$151,0)),0)+IFERROR(INDEX('Hoja de Trabajo para listado'!$DE$153:$DG$274,MATCH($A739,'Hoja de Trabajo para listado'!$DE$153:$DE$1048576,0),MATCH((CUADRO!I$4&amp;$E739),'Hoja de Trabajo para listado'!$DE$151:$DG$151,0)),0)+IFERROR(INDEX('Hoja de Trabajo para listado'!$CD$155:$DC$1048576,MATCH($A739,'Hoja de Trabajo para listado'!$CD$155:$CD$1048576,0),MATCH((CUADRO!I$4&amp;$E739),'Hoja de Trabajo para listado'!$CD$151:$DC$151,0)),0)</f>
        <v>0</v>
      </c>
      <c r="J739" s="241">
        <f ca="1">+IFERROR(INDEX('Hoja de Trabajo para listado'!$A$155:$Z$1048576,MATCH($A739,'Hoja de Trabajo para listado'!$A$155:$A$1048576,0),MATCH((CUADRO!J$4&amp;$E739),'Hoja de Trabajo para listado'!$A$151:$Z$151,0)),0)+IFERROR(INDEX('Hoja de Trabajo para listado'!$AB$155:$BA$1048576,MATCH($A739,'Hoja de Trabajo para listado'!$AB$155:$AB$1048576,0),MATCH((CUADRO!J$4&amp;$E739),'Hoja de Trabajo para listado'!$AB$151:$BA$151,0)),0)+IFERROR(INDEX('Hoja de Trabajo para listado'!$BC$155:$CB$1048576,MATCH($A739,'Hoja de Trabajo para listado'!$BC$155:$BC$1048576,0),MATCH((CUADRO!J$4&amp;$E739),'Hoja de Trabajo para listado'!$BC$151:$CB$151,0)),0)+IFERROR(INDEX('Hoja de Trabajo para listado'!$DE$153:$DG$274,MATCH($A739,'Hoja de Trabajo para listado'!$DE$153:$DE$1048576,0),MATCH((CUADRO!J$4&amp;$E739),'Hoja de Trabajo para listado'!$DE$151:$DG$151,0)),0)+IFERROR(INDEX('Hoja de Trabajo para listado'!$CD$155:$DC$1048576,MATCH($A739,'Hoja de Trabajo para listado'!$CD$155:$CD$1048576,0),MATCH((CUADRO!J$4&amp;$E739),'Hoja de Trabajo para listado'!$CD$151:$DC$151,0)),0)</f>
        <v>0</v>
      </c>
      <c r="K739" s="241">
        <f ca="1">+IFERROR(INDEX('Hoja de Trabajo para listado'!$A$155:$Z$1048576,MATCH($A739,'Hoja de Trabajo para listado'!$A$155:$A$1048576,0),MATCH((CUADRO!K$4&amp;$E739),'Hoja de Trabajo para listado'!$A$151:$Z$151,0)),0)+IFERROR(INDEX('Hoja de Trabajo para listado'!$AB$155:$BA$1048576,MATCH($A739,'Hoja de Trabajo para listado'!$AB$155:$AB$1048576,0),MATCH((CUADRO!K$4&amp;$E739),'Hoja de Trabajo para listado'!$AB$151:$BA$151,0)),0)+IFERROR(INDEX('Hoja de Trabajo para listado'!$BC$155:$CB$1048576,MATCH($A739,'Hoja de Trabajo para listado'!$BC$155:$BC$1048576,0),MATCH((CUADRO!K$4&amp;$E739),'Hoja de Trabajo para listado'!$BC$151:$CB$151,0)),0)+IFERROR(INDEX('Hoja de Trabajo para listado'!$DE$153:$DG$274,MATCH($A739,'Hoja de Trabajo para listado'!$DE$153:$DE$1048576,0),MATCH((CUADRO!K$4&amp;$E739),'Hoja de Trabajo para listado'!$DE$151:$DG$151,0)),0)+IFERROR(INDEX('Hoja de Trabajo para listado'!$CD$155:$DC$1048576,MATCH($A739,'Hoja de Trabajo para listado'!$CD$155:$CD$1048576,0),MATCH((CUADRO!K$4&amp;$E739),'Hoja de Trabajo para listado'!$CD$151:$DC$151,0)),0)</f>
        <v>0</v>
      </c>
      <c r="L739" s="241">
        <f ca="1">+IFERROR(INDEX('Hoja de Trabajo para listado'!$A$155:$Z$1048576,MATCH($A739,'Hoja de Trabajo para listado'!$A$155:$A$1048576,0),MATCH((CUADRO!L$4&amp;$E739),'Hoja de Trabajo para listado'!$A$151:$Z$151,0)),0)+IFERROR(INDEX('Hoja de Trabajo para listado'!$AB$155:$BA$1048576,MATCH($A739,'Hoja de Trabajo para listado'!$AB$155:$AB$1048576,0),MATCH((CUADRO!L$4&amp;$E739),'Hoja de Trabajo para listado'!$AB$151:$BA$151,0)),0)+IFERROR(INDEX('Hoja de Trabajo para listado'!$BC$155:$CB$1048576,MATCH($A739,'Hoja de Trabajo para listado'!$BC$155:$BC$1048576,0),MATCH((CUADRO!L$4&amp;$E739),'Hoja de Trabajo para listado'!$BC$151:$CB$151,0)),0)+IFERROR(INDEX('Hoja de Trabajo para listado'!$DE$153:$DG$274,MATCH($A739,'Hoja de Trabajo para listado'!$DE$153:$DE$1048576,0),MATCH((CUADRO!L$4&amp;$E739),'Hoja de Trabajo para listado'!$DE$151:$DG$151,0)),0)+IFERROR(INDEX('Hoja de Trabajo para listado'!$CD$155:$DC$1048576,MATCH($A739,'Hoja de Trabajo para listado'!$CD$155:$CD$1048576,0),MATCH((CUADRO!L$4&amp;$E739),'Hoja de Trabajo para listado'!$CD$151:$DC$151,0)),0)</f>
        <v>0</v>
      </c>
      <c r="M739" s="241">
        <f ca="1">+IFERROR(INDEX('Hoja de Trabajo para listado'!$A$155:$Z$1048576,MATCH($A739,'Hoja de Trabajo para listado'!$A$155:$A$1048576,0),MATCH((CUADRO!M$4&amp;$E739),'Hoja de Trabajo para listado'!$A$151:$Z$151,0)),0)+IFERROR(INDEX('Hoja de Trabajo para listado'!$AB$155:$BA$1048576,MATCH($A739,'Hoja de Trabajo para listado'!$AB$155:$AB$1048576,0),MATCH((CUADRO!M$4&amp;$E739),'Hoja de Trabajo para listado'!$AB$151:$BA$151,0)),0)+IFERROR(INDEX('Hoja de Trabajo para listado'!$BC$155:$CB$1048576,MATCH($A739,'Hoja de Trabajo para listado'!$BC$155:$BC$1048576,0),MATCH((CUADRO!M$4&amp;$E739),'Hoja de Trabajo para listado'!$BC$151:$CB$151,0)),0)+IFERROR(INDEX('Hoja de Trabajo para listado'!$DE$153:$DG$274,MATCH($A739,'Hoja de Trabajo para listado'!$DE$153:$DE$1048576,0),MATCH((CUADRO!M$4&amp;$E739),'Hoja de Trabajo para listado'!$DE$151:$DG$151,0)),0)+IFERROR(INDEX('Hoja de Trabajo para listado'!$CD$155:$DC$1048576,MATCH($A739,'Hoja de Trabajo para listado'!$CD$155:$CD$1048576,0),MATCH((CUADRO!M$4&amp;$E739),'Hoja de Trabajo para listado'!$CD$151:$DC$151,0)),0)</f>
        <v>0</v>
      </c>
      <c r="N739" s="241">
        <f ca="1">+IFERROR(INDEX('Hoja de Trabajo para listado'!$A$155:$Z$1048576,MATCH($A739,'Hoja de Trabajo para listado'!$A$155:$A$1048576,0),MATCH((CUADRO!N$4&amp;$E739),'Hoja de Trabajo para listado'!$A$151:$Z$151,0)),0)+IFERROR(INDEX('Hoja de Trabajo para listado'!$AB$155:$BA$1048576,MATCH($A739,'Hoja de Trabajo para listado'!$AB$155:$AB$1048576,0),MATCH((CUADRO!N$4&amp;$E739),'Hoja de Trabajo para listado'!$AB$151:$BA$151,0)),0)+IFERROR(INDEX('Hoja de Trabajo para listado'!$BC$155:$CB$1048576,MATCH($A739,'Hoja de Trabajo para listado'!$BC$155:$BC$1048576,0),MATCH((CUADRO!N$4&amp;$E739),'Hoja de Trabajo para listado'!$BC$151:$CB$151,0)),0)+IFERROR(INDEX('Hoja de Trabajo para listado'!$DE$153:$DG$274,MATCH($A739,'Hoja de Trabajo para listado'!$DE$153:$DE$1048576,0),MATCH((CUADRO!N$4&amp;$E739),'Hoja de Trabajo para listado'!$DE$151:$DG$151,0)),0)+IFERROR(INDEX('Hoja de Trabajo para listado'!$CD$155:$DC$1048576,MATCH($A739,'Hoja de Trabajo para listado'!$CD$155:$CD$1048576,0),MATCH((CUADRO!N$4&amp;$E739),'Hoja de Trabajo para listado'!$CD$151:$DC$151,0)),0)</f>
        <v>0</v>
      </c>
      <c r="O739" s="241">
        <f ca="1">+IFERROR(INDEX('Hoja de Trabajo para listado'!$A$155:$Z$1048576,MATCH($A739,'Hoja de Trabajo para listado'!$A$155:$A$1048576,0),MATCH((CUADRO!O$4&amp;$E739),'Hoja de Trabajo para listado'!$A$151:$Z$151,0)),0)+IFERROR(INDEX('Hoja de Trabajo para listado'!$AB$155:$BA$1048576,MATCH($A739,'Hoja de Trabajo para listado'!$AB$155:$AB$1048576,0),MATCH((CUADRO!O$4&amp;$E739),'Hoja de Trabajo para listado'!$AB$151:$BA$151,0)),0)+IFERROR(INDEX('Hoja de Trabajo para listado'!$BC$155:$CB$1048576,MATCH($A739,'Hoja de Trabajo para listado'!$BC$155:$BC$1048576,0),MATCH((CUADRO!O$4&amp;$E739),'Hoja de Trabajo para listado'!$BC$151:$CB$151,0)),0)+IFERROR(INDEX('Hoja de Trabajo para listado'!$DE$153:$DG$274,MATCH($A739,'Hoja de Trabajo para listado'!$DE$153:$DE$1048576,0),MATCH((CUADRO!O$4&amp;$E739),'Hoja de Trabajo para listado'!$DE$151:$DG$151,0)),0)+IFERROR(INDEX('Hoja de Trabajo para listado'!$CD$155:$DC$1048576,MATCH($A739,'Hoja de Trabajo para listado'!$CD$155:$CD$1048576,0),MATCH((CUADRO!O$4&amp;$E739),'Hoja de Trabajo para listado'!$CD$151:$DC$151,0)),0)</f>
        <v>0</v>
      </c>
      <c r="P739" s="241">
        <f ca="1">+IFERROR(INDEX('Hoja de Trabajo para listado'!$A$155:$Z$1048576,MATCH($A739,'Hoja de Trabajo para listado'!$A$155:$A$1048576,0),MATCH((CUADRO!P$4&amp;$E739),'Hoja de Trabajo para listado'!$A$151:$Z$151,0)),0)+IFERROR(INDEX('Hoja de Trabajo para listado'!$AB$155:$BA$1048576,MATCH($A739,'Hoja de Trabajo para listado'!$AB$155:$AB$1048576,0),MATCH((CUADRO!P$4&amp;$E739),'Hoja de Trabajo para listado'!$AB$151:$BA$151,0)),0)+IFERROR(INDEX('Hoja de Trabajo para listado'!$BC$155:$CB$1048576,MATCH($A739,'Hoja de Trabajo para listado'!$BC$155:$BC$1048576,0),MATCH((CUADRO!P$4&amp;$E739),'Hoja de Trabajo para listado'!$BC$151:$CB$151,0)),0)+IFERROR(INDEX('Hoja de Trabajo para listado'!$DE$153:$DG$274,MATCH($A739,'Hoja de Trabajo para listado'!$DE$153:$DE$1048576,0),MATCH((CUADRO!P$4&amp;$E739),'Hoja de Trabajo para listado'!$DE$151:$DG$151,0)),0)+IFERROR(INDEX('Hoja de Trabajo para listado'!$CD$155:$DC$1048576,MATCH($A739,'Hoja de Trabajo para listado'!$CD$155:$CD$1048576,0),MATCH((CUADRO!P$4&amp;$E739),'Hoja de Trabajo para listado'!$CD$151:$DC$151,0)),0)</f>
        <v>0</v>
      </c>
      <c r="Q739" s="241">
        <f ca="1">+IFERROR(INDEX('Hoja de Trabajo para listado'!$A$155:$Z$1048576,MATCH($A739,'Hoja de Trabajo para listado'!$A$155:$A$1048576,0),MATCH((CUADRO!Q$4&amp;$E739),'Hoja de Trabajo para listado'!$A$151:$Z$151,0)),0)+IFERROR(INDEX('Hoja de Trabajo para listado'!$AB$155:$BA$1048576,MATCH($A739,'Hoja de Trabajo para listado'!$AB$155:$AB$1048576,0),MATCH((CUADRO!Q$4&amp;$E739),'Hoja de Trabajo para listado'!$AB$151:$BA$151,0)),0)+IFERROR(INDEX('Hoja de Trabajo para listado'!$BC$155:$CB$1048576,MATCH($A739,'Hoja de Trabajo para listado'!$BC$155:$BC$1048576,0),MATCH((CUADRO!Q$4&amp;$E739),'Hoja de Trabajo para listado'!$BC$151:$CB$151,0)),0)+IFERROR(INDEX('Hoja de Trabajo para listado'!$DE$153:$DG$274,MATCH($A739,'Hoja de Trabajo para listado'!$DE$153:$DE$1048576,0),MATCH((CUADRO!Q$4&amp;$E739),'Hoja de Trabajo para listado'!$DE$151:$DG$151,0)),0)+IFERROR(INDEX('Hoja de Trabajo para listado'!$CD$155:$DC$1048576,MATCH($A739,'Hoja de Trabajo para listado'!$CD$155:$CD$1048576,0),MATCH((CUADRO!Q$4&amp;$E739),'Hoja de Trabajo para listado'!$CD$151:$DC$151,0)),0)</f>
        <v>0</v>
      </c>
      <c r="R739" s="241">
        <f t="shared" ca="1" si="29"/>
        <v>0</v>
      </c>
      <c r="S739" s="247"/>
      <c r="T739" s="241">
        <f ca="1">+T740</f>
        <v>0</v>
      </c>
      <c r="U739" s="240">
        <f t="shared" si="30"/>
        <v>1</v>
      </c>
      <c r="V739" s="327" t="str">
        <f>+VLOOKUP(A739,bd_lista!$A$3:$E$592,5,FALSE)</f>
        <v>Gobiernos Autonomos Municipales</v>
      </c>
      <c r="W739" s="397" t="str">
        <f>+V739</f>
        <v>Gobiernos Autonomos Municipales</v>
      </c>
      <c r="X739" s="240">
        <f>+VLOOKUP(A739,[4]Sheet1!$A$13:$D$744,4,FALSE)</f>
        <v>0</v>
      </c>
      <c r="Y739" s="240" t="e">
        <f>+VLOOKUP(X739,bd_lista!$A$3:$C$592,3,FALSE)</f>
        <v>#N/A</v>
      </c>
      <c r="Z739" s="290">
        <f>+X739</f>
        <v>0</v>
      </c>
      <c r="AA739" s="291" t="e">
        <f>+Y739</f>
        <v>#N/A</v>
      </c>
    </row>
    <row r="740" spans="1:27" customFormat="1" ht="15" hidden="1" customHeight="1">
      <c r="A740" s="32">
        <v>1334</v>
      </c>
      <c r="B740" s="394"/>
      <c r="C740" s="245" t="str">
        <f>+VLOOKUP(A740,bd_lista!$A$3:$C$592,3,FALSE)</f>
        <v>Gobierno Autónomo Municipal de Chimoré</v>
      </c>
      <c r="D740" s="396"/>
      <c r="E740" s="242" t="s">
        <v>1304</v>
      </c>
      <c r="F740" s="241">
        <f ca="1">+IFERROR(INDEX('Hoja de Trabajo para listado'!$A$155:$Z$1048576,MATCH($A740,'Hoja de Trabajo para listado'!$A$155:$A$1048576,0),MATCH((CUADRO!F$4&amp;$E740),'Hoja de Trabajo para listado'!$A$151:$Z$151,0)),0)+IFERROR(INDEX('Hoja de Trabajo para listado'!$AB$155:$BA$1048576,MATCH($A740,'Hoja de Trabajo para listado'!$AB$155:$AB$1048576,0),MATCH((CUADRO!F$4&amp;$E740),'Hoja de Trabajo para listado'!$AB$151:$BA$151,0)),0)+IFERROR(INDEX('Hoja de Trabajo para listado'!$BC$155:$CB$1048576,MATCH($A740,'Hoja de Trabajo para listado'!$BC$155:$BC$1048576,0),MATCH((CUADRO!F$4&amp;$E740),'Hoja de Trabajo para listado'!$BC$151:$CB$151,0)),0)+IFERROR(INDEX('Hoja de Trabajo para listado'!$DE$153:$DG$274,MATCH($A740,'Hoja de Trabajo para listado'!$DE$153:$DE$1048576,0),MATCH((CUADRO!F$4&amp;$E740),'Hoja de Trabajo para listado'!$DE$151:$DG$151,0)),0)+IFERROR(INDEX('Hoja de Trabajo para listado'!$CD$155:$DC$1048576,MATCH($A740,'Hoja de Trabajo para listado'!$CD$155:$CD$1048576,0),MATCH((CUADRO!F$4&amp;$E740),'Hoja de Trabajo para listado'!$CD$151:$DC$151,0)),0)</f>
        <v>0</v>
      </c>
      <c r="G740" s="241">
        <f ca="1">+IFERROR(INDEX('Hoja de Trabajo para listado'!$A$155:$Z$1048576,MATCH($A740,'Hoja de Trabajo para listado'!$A$155:$A$1048576,0),MATCH((CUADRO!G$4&amp;$E740),'Hoja de Trabajo para listado'!$A$151:$Z$151,0)),0)+IFERROR(INDEX('Hoja de Trabajo para listado'!$AB$155:$BA$1048576,MATCH($A740,'Hoja de Trabajo para listado'!$AB$155:$AB$1048576,0),MATCH((CUADRO!G$4&amp;$E740),'Hoja de Trabajo para listado'!$AB$151:$BA$151,0)),0)+IFERROR(INDEX('Hoja de Trabajo para listado'!$BC$155:$CB$1048576,MATCH($A740,'Hoja de Trabajo para listado'!$BC$155:$BC$1048576,0),MATCH((CUADRO!G$4&amp;$E740),'Hoja de Trabajo para listado'!$BC$151:$CB$151,0)),0)+IFERROR(INDEX('Hoja de Trabajo para listado'!$DE$153:$DG$274,MATCH($A740,'Hoja de Trabajo para listado'!$DE$153:$DE$1048576,0),MATCH((CUADRO!G$4&amp;$E740),'Hoja de Trabajo para listado'!$DE$151:$DG$151,0)),0)+IFERROR(INDEX('Hoja de Trabajo para listado'!$CD$155:$DC$1048576,MATCH($A740,'Hoja de Trabajo para listado'!$CD$155:$CD$1048576,0),MATCH((CUADRO!G$4&amp;$E740),'Hoja de Trabajo para listado'!$CD$151:$DC$151,0)),0)</f>
        <v>0</v>
      </c>
      <c r="H740" s="241">
        <f ca="1">+IFERROR(INDEX('Hoja de Trabajo para listado'!$A$155:$Z$1048576,MATCH($A740,'Hoja de Trabajo para listado'!$A$155:$A$1048576,0),MATCH((CUADRO!H$4&amp;$E740),'Hoja de Trabajo para listado'!$A$151:$Z$151,0)),0)+IFERROR(INDEX('Hoja de Trabajo para listado'!$AB$155:$BA$1048576,MATCH($A740,'Hoja de Trabajo para listado'!$AB$155:$AB$1048576,0),MATCH((CUADRO!H$4&amp;$E740),'Hoja de Trabajo para listado'!$AB$151:$BA$151,0)),0)+IFERROR(INDEX('Hoja de Trabajo para listado'!$BC$155:$CB$1048576,MATCH($A740,'Hoja de Trabajo para listado'!$BC$155:$BC$1048576,0),MATCH((CUADRO!H$4&amp;$E740),'Hoja de Trabajo para listado'!$BC$151:$CB$151,0)),0)+IFERROR(INDEX('Hoja de Trabajo para listado'!$DE$153:$DG$274,MATCH($A740,'Hoja de Trabajo para listado'!$DE$153:$DE$1048576,0),MATCH((CUADRO!H$4&amp;$E740),'Hoja de Trabajo para listado'!$DE$151:$DG$151,0)),0)+IFERROR(INDEX('Hoja de Trabajo para listado'!$CD$155:$DC$1048576,MATCH($A740,'Hoja de Trabajo para listado'!$CD$155:$CD$1048576,0),MATCH((CUADRO!H$4&amp;$E740),'Hoja de Trabajo para listado'!$CD$151:$DC$151,0)),0)</f>
        <v>0</v>
      </c>
      <c r="I740" s="241">
        <f ca="1">+IFERROR(INDEX('Hoja de Trabajo para listado'!$A$155:$Z$1048576,MATCH($A740,'Hoja de Trabajo para listado'!$A$155:$A$1048576,0),MATCH((CUADRO!I$4&amp;$E740),'Hoja de Trabajo para listado'!$A$151:$Z$151,0)),0)+IFERROR(INDEX('Hoja de Trabajo para listado'!$AB$155:$BA$1048576,MATCH($A740,'Hoja de Trabajo para listado'!$AB$155:$AB$1048576,0),MATCH((CUADRO!I$4&amp;$E740),'Hoja de Trabajo para listado'!$AB$151:$BA$151,0)),0)+IFERROR(INDEX('Hoja de Trabajo para listado'!$BC$155:$CB$1048576,MATCH($A740,'Hoja de Trabajo para listado'!$BC$155:$BC$1048576,0),MATCH((CUADRO!I$4&amp;$E740),'Hoja de Trabajo para listado'!$BC$151:$CB$151,0)),0)+IFERROR(INDEX('Hoja de Trabajo para listado'!$DE$153:$DG$274,MATCH($A740,'Hoja de Trabajo para listado'!$DE$153:$DE$1048576,0),MATCH((CUADRO!I$4&amp;$E740),'Hoja de Trabajo para listado'!$DE$151:$DG$151,0)),0)+IFERROR(INDEX('Hoja de Trabajo para listado'!$CD$155:$DC$1048576,MATCH($A740,'Hoja de Trabajo para listado'!$CD$155:$CD$1048576,0),MATCH((CUADRO!I$4&amp;$E740),'Hoja de Trabajo para listado'!$CD$151:$DC$151,0)),0)</f>
        <v>0</v>
      </c>
      <c r="J740" s="241">
        <f ca="1">+IFERROR(INDEX('Hoja de Trabajo para listado'!$A$155:$Z$1048576,MATCH($A740,'Hoja de Trabajo para listado'!$A$155:$A$1048576,0),MATCH((CUADRO!J$4&amp;$E740),'Hoja de Trabajo para listado'!$A$151:$Z$151,0)),0)+IFERROR(INDEX('Hoja de Trabajo para listado'!$AB$155:$BA$1048576,MATCH($A740,'Hoja de Trabajo para listado'!$AB$155:$AB$1048576,0),MATCH((CUADRO!J$4&amp;$E740),'Hoja de Trabajo para listado'!$AB$151:$BA$151,0)),0)+IFERROR(INDEX('Hoja de Trabajo para listado'!$BC$155:$CB$1048576,MATCH($A740,'Hoja de Trabajo para listado'!$BC$155:$BC$1048576,0),MATCH((CUADRO!J$4&amp;$E740),'Hoja de Trabajo para listado'!$BC$151:$CB$151,0)),0)+IFERROR(INDEX('Hoja de Trabajo para listado'!$DE$153:$DG$274,MATCH($A740,'Hoja de Trabajo para listado'!$DE$153:$DE$1048576,0),MATCH((CUADRO!J$4&amp;$E740),'Hoja de Trabajo para listado'!$DE$151:$DG$151,0)),0)+IFERROR(INDEX('Hoja de Trabajo para listado'!$CD$155:$DC$1048576,MATCH($A740,'Hoja de Trabajo para listado'!$CD$155:$CD$1048576,0),MATCH((CUADRO!J$4&amp;$E740),'Hoja de Trabajo para listado'!$CD$151:$DC$151,0)),0)</f>
        <v>0</v>
      </c>
      <c r="K740" s="241">
        <f ca="1">+IFERROR(INDEX('Hoja de Trabajo para listado'!$A$155:$Z$1048576,MATCH($A740,'Hoja de Trabajo para listado'!$A$155:$A$1048576,0),MATCH((CUADRO!K$4&amp;$E740),'Hoja de Trabajo para listado'!$A$151:$Z$151,0)),0)+IFERROR(INDEX('Hoja de Trabajo para listado'!$AB$155:$BA$1048576,MATCH($A740,'Hoja de Trabajo para listado'!$AB$155:$AB$1048576,0),MATCH((CUADRO!K$4&amp;$E740),'Hoja de Trabajo para listado'!$AB$151:$BA$151,0)),0)+IFERROR(INDEX('Hoja de Trabajo para listado'!$BC$155:$CB$1048576,MATCH($A740,'Hoja de Trabajo para listado'!$BC$155:$BC$1048576,0),MATCH((CUADRO!K$4&amp;$E740),'Hoja de Trabajo para listado'!$BC$151:$CB$151,0)),0)+IFERROR(INDEX('Hoja de Trabajo para listado'!$DE$153:$DG$274,MATCH($A740,'Hoja de Trabajo para listado'!$DE$153:$DE$1048576,0),MATCH((CUADRO!K$4&amp;$E740),'Hoja de Trabajo para listado'!$DE$151:$DG$151,0)),0)+IFERROR(INDEX('Hoja de Trabajo para listado'!$CD$155:$DC$1048576,MATCH($A740,'Hoja de Trabajo para listado'!$CD$155:$CD$1048576,0),MATCH((CUADRO!K$4&amp;$E740),'Hoja de Trabajo para listado'!$CD$151:$DC$151,0)),0)</f>
        <v>0</v>
      </c>
      <c r="L740" s="241">
        <f ca="1">+IFERROR(INDEX('Hoja de Trabajo para listado'!$A$155:$Z$1048576,MATCH($A740,'Hoja de Trabajo para listado'!$A$155:$A$1048576,0),MATCH((CUADRO!L$4&amp;$E740),'Hoja de Trabajo para listado'!$A$151:$Z$151,0)),0)+IFERROR(INDEX('Hoja de Trabajo para listado'!$AB$155:$BA$1048576,MATCH($A740,'Hoja de Trabajo para listado'!$AB$155:$AB$1048576,0),MATCH((CUADRO!L$4&amp;$E740),'Hoja de Trabajo para listado'!$AB$151:$BA$151,0)),0)+IFERROR(INDEX('Hoja de Trabajo para listado'!$BC$155:$CB$1048576,MATCH($A740,'Hoja de Trabajo para listado'!$BC$155:$BC$1048576,0),MATCH((CUADRO!L$4&amp;$E740),'Hoja de Trabajo para listado'!$BC$151:$CB$151,0)),0)+IFERROR(INDEX('Hoja de Trabajo para listado'!$DE$153:$DG$274,MATCH($A740,'Hoja de Trabajo para listado'!$DE$153:$DE$1048576,0),MATCH((CUADRO!L$4&amp;$E740),'Hoja de Trabajo para listado'!$DE$151:$DG$151,0)),0)+IFERROR(INDEX('Hoja de Trabajo para listado'!$CD$155:$DC$1048576,MATCH($A740,'Hoja de Trabajo para listado'!$CD$155:$CD$1048576,0),MATCH((CUADRO!L$4&amp;$E740),'Hoja de Trabajo para listado'!$CD$151:$DC$151,0)),0)</f>
        <v>0</v>
      </c>
      <c r="M740" s="241">
        <f ca="1">+IFERROR(INDEX('Hoja de Trabajo para listado'!$A$155:$Z$1048576,MATCH($A740,'Hoja de Trabajo para listado'!$A$155:$A$1048576,0),MATCH((CUADRO!M$4&amp;$E740),'Hoja de Trabajo para listado'!$A$151:$Z$151,0)),0)+IFERROR(INDEX('Hoja de Trabajo para listado'!$AB$155:$BA$1048576,MATCH($A740,'Hoja de Trabajo para listado'!$AB$155:$AB$1048576,0),MATCH((CUADRO!M$4&amp;$E740),'Hoja de Trabajo para listado'!$AB$151:$BA$151,0)),0)+IFERROR(INDEX('Hoja de Trabajo para listado'!$BC$155:$CB$1048576,MATCH($A740,'Hoja de Trabajo para listado'!$BC$155:$BC$1048576,0),MATCH((CUADRO!M$4&amp;$E740),'Hoja de Trabajo para listado'!$BC$151:$CB$151,0)),0)+IFERROR(INDEX('Hoja de Trabajo para listado'!$DE$153:$DG$274,MATCH($A740,'Hoja de Trabajo para listado'!$DE$153:$DE$1048576,0),MATCH((CUADRO!M$4&amp;$E740),'Hoja de Trabajo para listado'!$DE$151:$DG$151,0)),0)+IFERROR(INDEX('Hoja de Trabajo para listado'!$CD$155:$DC$1048576,MATCH($A740,'Hoja de Trabajo para listado'!$CD$155:$CD$1048576,0),MATCH((CUADRO!M$4&amp;$E740),'Hoja de Trabajo para listado'!$CD$151:$DC$151,0)),0)</f>
        <v>0</v>
      </c>
      <c r="N740" s="241">
        <f ca="1">+IFERROR(INDEX('Hoja de Trabajo para listado'!$A$155:$Z$1048576,MATCH($A740,'Hoja de Trabajo para listado'!$A$155:$A$1048576,0),MATCH((CUADRO!N$4&amp;$E740),'Hoja de Trabajo para listado'!$A$151:$Z$151,0)),0)+IFERROR(INDEX('Hoja de Trabajo para listado'!$AB$155:$BA$1048576,MATCH($A740,'Hoja de Trabajo para listado'!$AB$155:$AB$1048576,0),MATCH((CUADRO!N$4&amp;$E740),'Hoja de Trabajo para listado'!$AB$151:$BA$151,0)),0)+IFERROR(INDEX('Hoja de Trabajo para listado'!$BC$155:$CB$1048576,MATCH($A740,'Hoja de Trabajo para listado'!$BC$155:$BC$1048576,0),MATCH((CUADRO!N$4&amp;$E740),'Hoja de Trabajo para listado'!$BC$151:$CB$151,0)),0)+IFERROR(INDEX('Hoja de Trabajo para listado'!$DE$153:$DG$274,MATCH($A740,'Hoja de Trabajo para listado'!$DE$153:$DE$1048576,0),MATCH((CUADRO!N$4&amp;$E740),'Hoja de Trabajo para listado'!$DE$151:$DG$151,0)),0)+IFERROR(INDEX('Hoja de Trabajo para listado'!$CD$155:$DC$1048576,MATCH($A740,'Hoja de Trabajo para listado'!$CD$155:$CD$1048576,0),MATCH((CUADRO!N$4&amp;$E740),'Hoja de Trabajo para listado'!$CD$151:$DC$151,0)),0)</f>
        <v>0</v>
      </c>
      <c r="O740" s="241">
        <f ca="1">+IFERROR(INDEX('Hoja de Trabajo para listado'!$A$155:$Z$1048576,MATCH($A740,'Hoja de Trabajo para listado'!$A$155:$A$1048576,0),MATCH((CUADRO!O$4&amp;$E740),'Hoja de Trabajo para listado'!$A$151:$Z$151,0)),0)+IFERROR(INDEX('Hoja de Trabajo para listado'!$AB$155:$BA$1048576,MATCH($A740,'Hoja de Trabajo para listado'!$AB$155:$AB$1048576,0),MATCH((CUADRO!O$4&amp;$E740),'Hoja de Trabajo para listado'!$AB$151:$BA$151,0)),0)+IFERROR(INDEX('Hoja de Trabajo para listado'!$BC$155:$CB$1048576,MATCH($A740,'Hoja de Trabajo para listado'!$BC$155:$BC$1048576,0),MATCH((CUADRO!O$4&amp;$E740),'Hoja de Trabajo para listado'!$BC$151:$CB$151,0)),0)+IFERROR(INDEX('Hoja de Trabajo para listado'!$DE$153:$DG$274,MATCH($A740,'Hoja de Trabajo para listado'!$DE$153:$DE$1048576,0),MATCH((CUADRO!O$4&amp;$E740),'Hoja de Trabajo para listado'!$DE$151:$DG$151,0)),0)+IFERROR(INDEX('Hoja de Trabajo para listado'!$CD$155:$DC$1048576,MATCH($A740,'Hoja de Trabajo para listado'!$CD$155:$CD$1048576,0),MATCH((CUADRO!O$4&amp;$E740),'Hoja de Trabajo para listado'!$CD$151:$DC$151,0)),0)</f>
        <v>0</v>
      </c>
      <c r="P740" s="241">
        <f ca="1">+IFERROR(INDEX('Hoja de Trabajo para listado'!$A$155:$Z$1048576,MATCH($A740,'Hoja de Trabajo para listado'!$A$155:$A$1048576,0),MATCH((CUADRO!P$4&amp;$E740),'Hoja de Trabajo para listado'!$A$151:$Z$151,0)),0)+IFERROR(INDEX('Hoja de Trabajo para listado'!$AB$155:$BA$1048576,MATCH($A740,'Hoja de Trabajo para listado'!$AB$155:$AB$1048576,0),MATCH((CUADRO!P$4&amp;$E740),'Hoja de Trabajo para listado'!$AB$151:$BA$151,0)),0)+IFERROR(INDEX('Hoja de Trabajo para listado'!$BC$155:$CB$1048576,MATCH($A740,'Hoja de Trabajo para listado'!$BC$155:$BC$1048576,0),MATCH((CUADRO!P$4&amp;$E740),'Hoja de Trabajo para listado'!$BC$151:$CB$151,0)),0)+IFERROR(INDEX('Hoja de Trabajo para listado'!$DE$153:$DG$274,MATCH($A740,'Hoja de Trabajo para listado'!$DE$153:$DE$1048576,0),MATCH((CUADRO!P$4&amp;$E740),'Hoja de Trabajo para listado'!$DE$151:$DG$151,0)),0)+IFERROR(INDEX('Hoja de Trabajo para listado'!$CD$155:$DC$1048576,MATCH($A740,'Hoja de Trabajo para listado'!$CD$155:$CD$1048576,0),MATCH((CUADRO!P$4&amp;$E740),'Hoja de Trabajo para listado'!$CD$151:$DC$151,0)),0)</f>
        <v>0</v>
      </c>
      <c r="Q740" s="241">
        <f ca="1">+IFERROR(INDEX('Hoja de Trabajo para listado'!$A$155:$Z$1048576,MATCH($A740,'Hoja de Trabajo para listado'!$A$155:$A$1048576,0),MATCH((CUADRO!Q$4&amp;$E740),'Hoja de Trabajo para listado'!$A$151:$Z$151,0)),0)+IFERROR(INDEX('Hoja de Trabajo para listado'!$AB$155:$BA$1048576,MATCH($A740,'Hoja de Trabajo para listado'!$AB$155:$AB$1048576,0),MATCH((CUADRO!Q$4&amp;$E740),'Hoja de Trabajo para listado'!$AB$151:$BA$151,0)),0)+IFERROR(INDEX('Hoja de Trabajo para listado'!$BC$155:$CB$1048576,MATCH($A740,'Hoja de Trabajo para listado'!$BC$155:$BC$1048576,0),MATCH((CUADRO!Q$4&amp;$E740),'Hoja de Trabajo para listado'!$BC$151:$CB$151,0)),0)+IFERROR(INDEX('Hoja de Trabajo para listado'!$DE$153:$DG$274,MATCH($A740,'Hoja de Trabajo para listado'!$DE$153:$DE$1048576,0),MATCH((CUADRO!Q$4&amp;$E740),'Hoja de Trabajo para listado'!$DE$151:$DG$151,0)),0)+IFERROR(INDEX('Hoja de Trabajo para listado'!$CD$155:$DC$1048576,MATCH($A740,'Hoja de Trabajo para listado'!$CD$155:$CD$1048576,0),MATCH((CUADRO!Q$4&amp;$E740),'Hoja de Trabajo para listado'!$CD$151:$DC$151,0)),0)</f>
        <v>0</v>
      </c>
      <c r="R740" s="241">
        <f t="shared" ca="1" si="29"/>
        <v>0</v>
      </c>
      <c r="S740" s="247">
        <f ca="1">+R739+R740</f>
        <v>0</v>
      </c>
      <c r="T740" s="241">
        <f ca="1">+S740</f>
        <v>0</v>
      </c>
      <c r="U740" s="240">
        <f t="shared" si="30"/>
        <v>2</v>
      </c>
      <c r="V740" s="327" t="str">
        <f>+VLOOKUP(A740,bd_lista!$A$3:$E$592,5,FALSE)</f>
        <v>Gobiernos Autonomos Municipales</v>
      </c>
      <c r="W740" s="398"/>
      <c r="X740" s="240">
        <f>+VLOOKUP(A740,[4]Sheet1!$A$13:$D$744,4,FALSE)</f>
        <v>0</v>
      </c>
      <c r="Y740" s="240" t="e">
        <f>+VLOOKUP(X740,bd_lista!$A$3:$C$592,3,FALSE)</f>
        <v>#N/A</v>
      </c>
      <c r="Z740" s="288"/>
      <c r="AA740" s="289"/>
    </row>
    <row r="741" spans="1:27" customFormat="1" ht="15" hidden="1" customHeight="1">
      <c r="A741" s="32">
        <v>1335</v>
      </c>
      <c r="B741" s="393">
        <f>+A741</f>
        <v>1335</v>
      </c>
      <c r="C741" s="245" t="str">
        <f>+VLOOKUP(A741,bd_lista!$A$3:$C$592,3,FALSE)</f>
        <v>Gobierno Autónomo Municipal de Puerto Villarroel</v>
      </c>
      <c r="D741" s="395" t="str">
        <f>+C741</f>
        <v>Gobierno Autónomo Municipal de Puerto Villarroel</v>
      </c>
      <c r="E741" s="240" t="s">
        <v>1303</v>
      </c>
      <c r="F741" s="241">
        <f ca="1">+IFERROR(INDEX('Hoja de Trabajo para listado'!$A$155:$Z$1048576,MATCH($A741,'Hoja de Trabajo para listado'!$A$155:$A$1048576,0),MATCH((CUADRO!F$4&amp;$E741),'Hoja de Trabajo para listado'!$A$151:$Z$151,0)),0)+IFERROR(INDEX('Hoja de Trabajo para listado'!$AB$155:$BA$1048576,MATCH($A741,'Hoja de Trabajo para listado'!$AB$155:$AB$1048576,0),MATCH((CUADRO!F$4&amp;$E741),'Hoja de Trabajo para listado'!$AB$151:$BA$151,0)),0)+IFERROR(INDEX('Hoja de Trabajo para listado'!$BC$155:$CB$1048576,MATCH($A741,'Hoja de Trabajo para listado'!$BC$155:$BC$1048576,0),MATCH((CUADRO!F$4&amp;$E741),'Hoja de Trabajo para listado'!$BC$151:$CB$151,0)),0)+IFERROR(INDEX('Hoja de Trabajo para listado'!$DE$153:$DG$274,MATCH($A741,'Hoja de Trabajo para listado'!$DE$153:$DE$1048576,0),MATCH((CUADRO!F$4&amp;$E741),'Hoja de Trabajo para listado'!$DE$151:$DG$151,0)),0)+IFERROR(INDEX('Hoja de Trabajo para listado'!$CD$155:$DC$1048576,MATCH($A741,'Hoja de Trabajo para listado'!$CD$155:$CD$1048576,0),MATCH((CUADRO!F$4&amp;$E741),'Hoja de Trabajo para listado'!$CD$151:$DC$151,0)),0)</f>
        <v>0</v>
      </c>
      <c r="G741" s="241">
        <f ca="1">+IFERROR(INDEX('Hoja de Trabajo para listado'!$A$155:$Z$1048576,MATCH($A741,'Hoja de Trabajo para listado'!$A$155:$A$1048576,0),MATCH((CUADRO!G$4&amp;$E741),'Hoja de Trabajo para listado'!$A$151:$Z$151,0)),0)+IFERROR(INDEX('Hoja de Trabajo para listado'!$AB$155:$BA$1048576,MATCH($A741,'Hoja de Trabajo para listado'!$AB$155:$AB$1048576,0),MATCH((CUADRO!G$4&amp;$E741),'Hoja de Trabajo para listado'!$AB$151:$BA$151,0)),0)+IFERROR(INDEX('Hoja de Trabajo para listado'!$BC$155:$CB$1048576,MATCH($A741,'Hoja de Trabajo para listado'!$BC$155:$BC$1048576,0),MATCH((CUADRO!G$4&amp;$E741),'Hoja de Trabajo para listado'!$BC$151:$CB$151,0)),0)+IFERROR(INDEX('Hoja de Trabajo para listado'!$DE$153:$DG$274,MATCH($A741,'Hoja de Trabajo para listado'!$DE$153:$DE$1048576,0),MATCH((CUADRO!G$4&amp;$E741),'Hoja de Trabajo para listado'!$DE$151:$DG$151,0)),0)+IFERROR(INDEX('Hoja de Trabajo para listado'!$CD$155:$DC$1048576,MATCH($A741,'Hoja de Trabajo para listado'!$CD$155:$CD$1048576,0),MATCH((CUADRO!G$4&amp;$E741),'Hoja de Trabajo para listado'!$CD$151:$DC$151,0)),0)</f>
        <v>0</v>
      </c>
      <c r="H741" s="241">
        <f ca="1">+IFERROR(INDEX('Hoja de Trabajo para listado'!$A$155:$Z$1048576,MATCH($A741,'Hoja de Trabajo para listado'!$A$155:$A$1048576,0),MATCH((CUADRO!H$4&amp;$E741),'Hoja de Trabajo para listado'!$A$151:$Z$151,0)),0)+IFERROR(INDEX('Hoja de Trabajo para listado'!$AB$155:$BA$1048576,MATCH($A741,'Hoja de Trabajo para listado'!$AB$155:$AB$1048576,0),MATCH((CUADRO!H$4&amp;$E741),'Hoja de Trabajo para listado'!$AB$151:$BA$151,0)),0)+IFERROR(INDEX('Hoja de Trabajo para listado'!$BC$155:$CB$1048576,MATCH($A741,'Hoja de Trabajo para listado'!$BC$155:$BC$1048576,0),MATCH((CUADRO!H$4&amp;$E741),'Hoja de Trabajo para listado'!$BC$151:$CB$151,0)),0)+IFERROR(INDEX('Hoja de Trabajo para listado'!$DE$153:$DG$274,MATCH($A741,'Hoja de Trabajo para listado'!$DE$153:$DE$1048576,0),MATCH((CUADRO!H$4&amp;$E741),'Hoja de Trabajo para listado'!$DE$151:$DG$151,0)),0)+IFERROR(INDEX('Hoja de Trabajo para listado'!$CD$155:$DC$1048576,MATCH($A741,'Hoja de Trabajo para listado'!$CD$155:$CD$1048576,0),MATCH((CUADRO!H$4&amp;$E741),'Hoja de Trabajo para listado'!$CD$151:$DC$151,0)),0)</f>
        <v>0</v>
      </c>
      <c r="I741" s="241">
        <f ca="1">+IFERROR(INDEX('Hoja de Trabajo para listado'!$A$155:$Z$1048576,MATCH($A741,'Hoja de Trabajo para listado'!$A$155:$A$1048576,0),MATCH((CUADRO!I$4&amp;$E741),'Hoja de Trabajo para listado'!$A$151:$Z$151,0)),0)+IFERROR(INDEX('Hoja de Trabajo para listado'!$AB$155:$BA$1048576,MATCH($A741,'Hoja de Trabajo para listado'!$AB$155:$AB$1048576,0),MATCH((CUADRO!I$4&amp;$E741),'Hoja de Trabajo para listado'!$AB$151:$BA$151,0)),0)+IFERROR(INDEX('Hoja de Trabajo para listado'!$BC$155:$CB$1048576,MATCH($A741,'Hoja de Trabajo para listado'!$BC$155:$BC$1048576,0),MATCH((CUADRO!I$4&amp;$E741),'Hoja de Trabajo para listado'!$BC$151:$CB$151,0)),0)+IFERROR(INDEX('Hoja de Trabajo para listado'!$DE$153:$DG$274,MATCH($A741,'Hoja de Trabajo para listado'!$DE$153:$DE$1048576,0),MATCH((CUADRO!I$4&amp;$E741),'Hoja de Trabajo para listado'!$DE$151:$DG$151,0)),0)+IFERROR(INDEX('Hoja de Trabajo para listado'!$CD$155:$DC$1048576,MATCH($A741,'Hoja de Trabajo para listado'!$CD$155:$CD$1048576,0),MATCH((CUADRO!I$4&amp;$E741),'Hoja de Trabajo para listado'!$CD$151:$DC$151,0)),0)</f>
        <v>0</v>
      </c>
      <c r="J741" s="241">
        <f ca="1">+IFERROR(INDEX('Hoja de Trabajo para listado'!$A$155:$Z$1048576,MATCH($A741,'Hoja de Trabajo para listado'!$A$155:$A$1048576,0),MATCH((CUADRO!J$4&amp;$E741),'Hoja de Trabajo para listado'!$A$151:$Z$151,0)),0)+IFERROR(INDEX('Hoja de Trabajo para listado'!$AB$155:$BA$1048576,MATCH($A741,'Hoja de Trabajo para listado'!$AB$155:$AB$1048576,0),MATCH((CUADRO!J$4&amp;$E741),'Hoja de Trabajo para listado'!$AB$151:$BA$151,0)),0)+IFERROR(INDEX('Hoja de Trabajo para listado'!$BC$155:$CB$1048576,MATCH($A741,'Hoja de Trabajo para listado'!$BC$155:$BC$1048576,0),MATCH((CUADRO!J$4&amp;$E741),'Hoja de Trabajo para listado'!$BC$151:$CB$151,0)),0)+IFERROR(INDEX('Hoja de Trabajo para listado'!$DE$153:$DG$274,MATCH($A741,'Hoja de Trabajo para listado'!$DE$153:$DE$1048576,0),MATCH((CUADRO!J$4&amp;$E741),'Hoja de Trabajo para listado'!$DE$151:$DG$151,0)),0)+IFERROR(INDEX('Hoja de Trabajo para listado'!$CD$155:$DC$1048576,MATCH($A741,'Hoja de Trabajo para listado'!$CD$155:$CD$1048576,0),MATCH((CUADRO!J$4&amp;$E741),'Hoja de Trabajo para listado'!$CD$151:$DC$151,0)),0)</f>
        <v>0</v>
      </c>
      <c r="K741" s="241">
        <f ca="1">+IFERROR(INDEX('Hoja de Trabajo para listado'!$A$155:$Z$1048576,MATCH($A741,'Hoja de Trabajo para listado'!$A$155:$A$1048576,0),MATCH((CUADRO!K$4&amp;$E741),'Hoja de Trabajo para listado'!$A$151:$Z$151,0)),0)+IFERROR(INDEX('Hoja de Trabajo para listado'!$AB$155:$BA$1048576,MATCH($A741,'Hoja de Trabajo para listado'!$AB$155:$AB$1048576,0),MATCH((CUADRO!K$4&amp;$E741),'Hoja de Trabajo para listado'!$AB$151:$BA$151,0)),0)+IFERROR(INDEX('Hoja de Trabajo para listado'!$BC$155:$CB$1048576,MATCH($A741,'Hoja de Trabajo para listado'!$BC$155:$BC$1048576,0),MATCH((CUADRO!K$4&amp;$E741),'Hoja de Trabajo para listado'!$BC$151:$CB$151,0)),0)+IFERROR(INDEX('Hoja de Trabajo para listado'!$DE$153:$DG$274,MATCH($A741,'Hoja de Trabajo para listado'!$DE$153:$DE$1048576,0),MATCH((CUADRO!K$4&amp;$E741),'Hoja de Trabajo para listado'!$DE$151:$DG$151,0)),0)+IFERROR(INDEX('Hoja de Trabajo para listado'!$CD$155:$DC$1048576,MATCH($A741,'Hoja de Trabajo para listado'!$CD$155:$CD$1048576,0),MATCH((CUADRO!K$4&amp;$E741),'Hoja de Trabajo para listado'!$CD$151:$DC$151,0)),0)</f>
        <v>0</v>
      </c>
      <c r="L741" s="241">
        <f ca="1">+IFERROR(INDEX('Hoja de Trabajo para listado'!$A$155:$Z$1048576,MATCH($A741,'Hoja de Trabajo para listado'!$A$155:$A$1048576,0),MATCH((CUADRO!L$4&amp;$E741),'Hoja de Trabajo para listado'!$A$151:$Z$151,0)),0)+IFERROR(INDEX('Hoja de Trabajo para listado'!$AB$155:$BA$1048576,MATCH($A741,'Hoja de Trabajo para listado'!$AB$155:$AB$1048576,0),MATCH((CUADRO!L$4&amp;$E741),'Hoja de Trabajo para listado'!$AB$151:$BA$151,0)),0)+IFERROR(INDEX('Hoja de Trabajo para listado'!$BC$155:$CB$1048576,MATCH($A741,'Hoja de Trabajo para listado'!$BC$155:$BC$1048576,0),MATCH((CUADRO!L$4&amp;$E741),'Hoja de Trabajo para listado'!$BC$151:$CB$151,0)),0)+IFERROR(INDEX('Hoja de Trabajo para listado'!$DE$153:$DG$274,MATCH($A741,'Hoja de Trabajo para listado'!$DE$153:$DE$1048576,0),MATCH((CUADRO!L$4&amp;$E741),'Hoja de Trabajo para listado'!$DE$151:$DG$151,0)),0)+IFERROR(INDEX('Hoja de Trabajo para listado'!$CD$155:$DC$1048576,MATCH($A741,'Hoja de Trabajo para listado'!$CD$155:$CD$1048576,0),MATCH((CUADRO!L$4&amp;$E741),'Hoja de Trabajo para listado'!$CD$151:$DC$151,0)),0)</f>
        <v>0</v>
      </c>
      <c r="M741" s="241">
        <f ca="1">+IFERROR(INDEX('Hoja de Trabajo para listado'!$A$155:$Z$1048576,MATCH($A741,'Hoja de Trabajo para listado'!$A$155:$A$1048576,0),MATCH((CUADRO!M$4&amp;$E741),'Hoja de Trabajo para listado'!$A$151:$Z$151,0)),0)+IFERROR(INDEX('Hoja de Trabajo para listado'!$AB$155:$BA$1048576,MATCH($A741,'Hoja de Trabajo para listado'!$AB$155:$AB$1048576,0),MATCH((CUADRO!M$4&amp;$E741),'Hoja de Trabajo para listado'!$AB$151:$BA$151,0)),0)+IFERROR(INDEX('Hoja de Trabajo para listado'!$BC$155:$CB$1048576,MATCH($A741,'Hoja de Trabajo para listado'!$BC$155:$BC$1048576,0),MATCH((CUADRO!M$4&amp;$E741),'Hoja de Trabajo para listado'!$BC$151:$CB$151,0)),0)+IFERROR(INDEX('Hoja de Trabajo para listado'!$DE$153:$DG$274,MATCH($A741,'Hoja de Trabajo para listado'!$DE$153:$DE$1048576,0),MATCH((CUADRO!M$4&amp;$E741),'Hoja de Trabajo para listado'!$DE$151:$DG$151,0)),0)+IFERROR(INDEX('Hoja de Trabajo para listado'!$CD$155:$DC$1048576,MATCH($A741,'Hoja de Trabajo para listado'!$CD$155:$CD$1048576,0),MATCH((CUADRO!M$4&amp;$E741),'Hoja de Trabajo para listado'!$CD$151:$DC$151,0)),0)</f>
        <v>0</v>
      </c>
      <c r="N741" s="241">
        <f ca="1">+IFERROR(INDEX('Hoja de Trabajo para listado'!$A$155:$Z$1048576,MATCH($A741,'Hoja de Trabajo para listado'!$A$155:$A$1048576,0),MATCH((CUADRO!N$4&amp;$E741),'Hoja de Trabajo para listado'!$A$151:$Z$151,0)),0)+IFERROR(INDEX('Hoja de Trabajo para listado'!$AB$155:$BA$1048576,MATCH($A741,'Hoja de Trabajo para listado'!$AB$155:$AB$1048576,0),MATCH((CUADRO!N$4&amp;$E741),'Hoja de Trabajo para listado'!$AB$151:$BA$151,0)),0)+IFERROR(INDEX('Hoja de Trabajo para listado'!$BC$155:$CB$1048576,MATCH($A741,'Hoja de Trabajo para listado'!$BC$155:$BC$1048576,0),MATCH((CUADRO!N$4&amp;$E741),'Hoja de Trabajo para listado'!$BC$151:$CB$151,0)),0)+IFERROR(INDEX('Hoja de Trabajo para listado'!$DE$153:$DG$274,MATCH($A741,'Hoja de Trabajo para listado'!$DE$153:$DE$1048576,0),MATCH((CUADRO!N$4&amp;$E741),'Hoja de Trabajo para listado'!$DE$151:$DG$151,0)),0)+IFERROR(INDEX('Hoja de Trabajo para listado'!$CD$155:$DC$1048576,MATCH($A741,'Hoja de Trabajo para listado'!$CD$155:$CD$1048576,0),MATCH((CUADRO!N$4&amp;$E741),'Hoja de Trabajo para listado'!$CD$151:$DC$151,0)),0)</f>
        <v>0</v>
      </c>
      <c r="O741" s="241">
        <f ca="1">+IFERROR(INDEX('Hoja de Trabajo para listado'!$A$155:$Z$1048576,MATCH($A741,'Hoja de Trabajo para listado'!$A$155:$A$1048576,0),MATCH((CUADRO!O$4&amp;$E741),'Hoja de Trabajo para listado'!$A$151:$Z$151,0)),0)+IFERROR(INDEX('Hoja de Trabajo para listado'!$AB$155:$BA$1048576,MATCH($A741,'Hoja de Trabajo para listado'!$AB$155:$AB$1048576,0),MATCH((CUADRO!O$4&amp;$E741),'Hoja de Trabajo para listado'!$AB$151:$BA$151,0)),0)+IFERROR(INDEX('Hoja de Trabajo para listado'!$BC$155:$CB$1048576,MATCH($A741,'Hoja de Trabajo para listado'!$BC$155:$BC$1048576,0),MATCH((CUADRO!O$4&amp;$E741),'Hoja de Trabajo para listado'!$BC$151:$CB$151,0)),0)+IFERROR(INDEX('Hoja de Trabajo para listado'!$DE$153:$DG$274,MATCH($A741,'Hoja de Trabajo para listado'!$DE$153:$DE$1048576,0),MATCH((CUADRO!O$4&amp;$E741),'Hoja de Trabajo para listado'!$DE$151:$DG$151,0)),0)+IFERROR(INDEX('Hoja de Trabajo para listado'!$CD$155:$DC$1048576,MATCH($A741,'Hoja de Trabajo para listado'!$CD$155:$CD$1048576,0),MATCH((CUADRO!O$4&amp;$E741),'Hoja de Trabajo para listado'!$CD$151:$DC$151,0)),0)</f>
        <v>0</v>
      </c>
      <c r="P741" s="241">
        <f ca="1">+IFERROR(INDEX('Hoja de Trabajo para listado'!$A$155:$Z$1048576,MATCH($A741,'Hoja de Trabajo para listado'!$A$155:$A$1048576,0),MATCH((CUADRO!P$4&amp;$E741),'Hoja de Trabajo para listado'!$A$151:$Z$151,0)),0)+IFERROR(INDEX('Hoja de Trabajo para listado'!$AB$155:$BA$1048576,MATCH($A741,'Hoja de Trabajo para listado'!$AB$155:$AB$1048576,0),MATCH((CUADRO!P$4&amp;$E741),'Hoja de Trabajo para listado'!$AB$151:$BA$151,0)),0)+IFERROR(INDEX('Hoja de Trabajo para listado'!$BC$155:$CB$1048576,MATCH($A741,'Hoja de Trabajo para listado'!$BC$155:$BC$1048576,0),MATCH((CUADRO!P$4&amp;$E741),'Hoja de Trabajo para listado'!$BC$151:$CB$151,0)),0)+IFERROR(INDEX('Hoja de Trabajo para listado'!$DE$153:$DG$274,MATCH($A741,'Hoja de Trabajo para listado'!$DE$153:$DE$1048576,0),MATCH((CUADRO!P$4&amp;$E741),'Hoja de Trabajo para listado'!$DE$151:$DG$151,0)),0)+IFERROR(INDEX('Hoja de Trabajo para listado'!$CD$155:$DC$1048576,MATCH($A741,'Hoja de Trabajo para listado'!$CD$155:$CD$1048576,0),MATCH((CUADRO!P$4&amp;$E741),'Hoja de Trabajo para listado'!$CD$151:$DC$151,0)),0)</f>
        <v>0</v>
      </c>
      <c r="Q741" s="241">
        <f ca="1">+IFERROR(INDEX('Hoja de Trabajo para listado'!$A$155:$Z$1048576,MATCH($A741,'Hoja de Trabajo para listado'!$A$155:$A$1048576,0),MATCH((CUADRO!Q$4&amp;$E741),'Hoja de Trabajo para listado'!$A$151:$Z$151,0)),0)+IFERROR(INDEX('Hoja de Trabajo para listado'!$AB$155:$BA$1048576,MATCH($A741,'Hoja de Trabajo para listado'!$AB$155:$AB$1048576,0),MATCH((CUADRO!Q$4&amp;$E741),'Hoja de Trabajo para listado'!$AB$151:$BA$151,0)),0)+IFERROR(INDEX('Hoja de Trabajo para listado'!$BC$155:$CB$1048576,MATCH($A741,'Hoja de Trabajo para listado'!$BC$155:$BC$1048576,0),MATCH((CUADRO!Q$4&amp;$E741),'Hoja de Trabajo para listado'!$BC$151:$CB$151,0)),0)+IFERROR(INDEX('Hoja de Trabajo para listado'!$DE$153:$DG$274,MATCH($A741,'Hoja de Trabajo para listado'!$DE$153:$DE$1048576,0),MATCH((CUADRO!Q$4&amp;$E741),'Hoja de Trabajo para listado'!$DE$151:$DG$151,0)),0)+IFERROR(INDEX('Hoja de Trabajo para listado'!$CD$155:$DC$1048576,MATCH($A741,'Hoja de Trabajo para listado'!$CD$155:$CD$1048576,0),MATCH((CUADRO!Q$4&amp;$E741),'Hoja de Trabajo para listado'!$CD$151:$DC$151,0)),0)</f>
        <v>0</v>
      </c>
      <c r="R741" s="241">
        <f t="shared" ca="1" si="29"/>
        <v>0</v>
      </c>
      <c r="S741" s="247"/>
      <c r="T741" s="241">
        <f ca="1">+T742</f>
        <v>0</v>
      </c>
      <c r="U741" s="240">
        <f t="shared" si="30"/>
        <v>1</v>
      </c>
      <c r="V741" s="327" t="str">
        <f>+VLOOKUP(A741,bd_lista!$A$3:$E$592,5,FALSE)</f>
        <v>Gobiernos Autonomos Municipales</v>
      </c>
      <c r="W741" s="397" t="str">
        <f>+V741</f>
        <v>Gobiernos Autonomos Municipales</v>
      </c>
      <c r="X741" s="240">
        <f>+VLOOKUP(A741,[4]Sheet1!$A$13:$D$744,4,FALSE)</f>
        <v>0</v>
      </c>
      <c r="Y741" s="240" t="e">
        <f>+VLOOKUP(X741,bd_lista!$A$3:$C$592,3,FALSE)</f>
        <v>#N/A</v>
      </c>
      <c r="Z741" s="290">
        <f>+X741</f>
        <v>0</v>
      </c>
      <c r="AA741" s="291" t="e">
        <f>+Y741</f>
        <v>#N/A</v>
      </c>
    </row>
    <row r="742" spans="1:27" customFormat="1" ht="15" hidden="1" customHeight="1">
      <c r="A742" s="32">
        <v>1335</v>
      </c>
      <c r="B742" s="394"/>
      <c r="C742" s="245" t="str">
        <f>+VLOOKUP(A742,bd_lista!$A$3:$C$592,3,FALSE)</f>
        <v>Gobierno Autónomo Municipal de Puerto Villarroel</v>
      </c>
      <c r="D742" s="396"/>
      <c r="E742" s="242" t="s">
        <v>1304</v>
      </c>
      <c r="F742" s="241">
        <f ca="1">+IFERROR(INDEX('Hoja de Trabajo para listado'!$A$155:$Z$1048576,MATCH($A742,'Hoja de Trabajo para listado'!$A$155:$A$1048576,0),MATCH((CUADRO!F$4&amp;$E742),'Hoja de Trabajo para listado'!$A$151:$Z$151,0)),0)+IFERROR(INDEX('Hoja de Trabajo para listado'!$AB$155:$BA$1048576,MATCH($A742,'Hoja de Trabajo para listado'!$AB$155:$AB$1048576,0),MATCH((CUADRO!F$4&amp;$E742),'Hoja de Trabajo para listado'!$AB$151:$BA$151,0)),0)+IFERROR(INDEX('Hoja de Trabajo para listado'!$BC$155:$CB$1048576,MATCH($A742,'Hoja de Trabajo para listado'!$BC$155:$BC$1048576,0),MATCH((CUADRO!F$4&amp;$E742),'Hoja de Trabajo para listado'!$BC$151:$CB$151,0)),0)+IFERROR(INDEX('Hoja de Trabajo para listado'!$DE$153:$DG$274,MATCH($A742,'Hoja de Trabajo para listado'!$DE$153:$DE$1048576,0),MATCH((CUADRO!F$4&amp;$E742),'Hoja de Trabajo para listado'!$DE$151:$DG$151,0)),0)+IFERROR(INDEX('Hoja de Trabajo para listado'!$CD$155:$DC$1048576,MATCH($A742,'Hoja de Trabajo para listado'!$CD$155:$CD$1048576,0),MATCH((CUADRO!F$4&amp;$E742),'Hoja de Trabajo para listado'!$CD$151:$DC$151,0)),0)</f>
        <v>0</v>
      </c>
      <c r="G742" s="241">
        <f ca="1">+IFERROR(INDEX('Hoja de Trabajo para listado'!$A$155:$Z$1048576,MATCH($A742,'Hoja de Trabajo para listado'!$A$155:$A$1048576,0),MATCH((CUADRO!G$4&amp;$E742),'Hoja de Trabajo para listado'!$A$151:$Z$151,0)),0)+IFERROR(INDEX('Hoja de Trabajo para listado'!$AB$155:$BA$1048576,MATCH($A742,'Hoja de Trabajo para listado'!$AB$155:$AB$1048576,0),MATCH((CUADRO!G$4&amp;$E742),'Hoja de Trabajo para listado'!$AB$151:$BA$151,0)),0)+IFERROR(INDEX('Hoja de Trabajo para listado'!$BC$155:$CB$1048576,MATCH($A742,'Hoja de Trabajo para listado'!$BC$155:$BC$1048576,0),MATCH((CUADRO!G$4&amp;$E742),'Hoja de Trabajo para listado'!$BC$151:$CB$151,0)),0)+IFERROR(INDEX('Hoja de Trabajo para listado'!$DE$153:$DG$274,MATCH($A742,'Hoja de Trabajo para listado'!$DE$153:$DE$1048576,0),MATCH((CUADRO!G$4&amp;$E742),'Hoja de Trabajo para listado'!$DE$151:$DG$151,0)),0)+IFERROR(INDEX('Hoja de Trabajo para listado'!$CD$155:$DC$1048576,MATCH($A742,'Hoja de Trabajo para listado'!$CD$155:$CD$1048576,0),MATCH((CUADRO!G$4&amp;$E742),'Hoja de Trabajo para listado'!$CD$151:$DC$151,0)),0)</f>
        <v>0</v>
      </c>
      <c r="H742" s="241">
        <f ca="1">+IFERROR(INDEX('Hoja de Trabajo para listado'!$A$155:$Z$1048576,MATCH($A742,'Hoja de Trabajo para listado'!$A$155:$A$1048576,0),MATCH((CUADRO!H$4&amp;$E742),'Hoja de Trabajo para listado'!$A$151:$Z$151,0)),0)+IFERROR(INDEX('Hoja de Trabajo para listado'!$AB$155:$BA$1048576,MATCH($A742,'Hoja de Trabajo para listado'!$AB$155:$AB$1048576,0),MATCH((CUADRO!H$4&amp;$E742),'Hoja de Trabajo para listado'!$AB$151:$BA$151,0)),0)+IFERROR(INDEX('Hoja de Trabajo para listado'!$BC$155:$CB$1048576,MATCH($A742,'Hoja de Trabajo para listado'!$BC$155:$BC$1048576,0),MATCH((CUADRO!H$4&amp;$E742),'Hoja de Trabajo para listado'!$BC$151:$CB$151,0)),0)+IFERROR(INDEX('Hoja de Trabajo para listado'!$DE$153:$DG$274,MATCH($A742,'Hoja de Trabajo para listado'!$DE$153:$DE$1048576,0),MATCH((CUADRO!H$4&amp;$E742),'Hoja de Trabajo para listado'!$DE$151:$DG$151,0)),0)+IFERROR(INDEX('Hoja de Trabajo para listado'!$CD$155:$DC$1048576,MATCH($A742,'Hoja de Trabajo para listado'!$CD$155:$CD$1048576,0),MATCH((CUADRO!H$4&amp;$E742),'Hoja de Trabajo para listado'!$CD$151:$DC$151,0)),0)</f>
        <v>0</v>
      </c>
      <c r="I742" s="241">
        <f ca="1">+IFERROR(INDEX('Hoja de Trabajo para listado'!$A$155:$Z$1048576,MATCH($A742,'Hoja de Trabajo para listado'!$A$155:$A$1048576,0),MATCH((CUADRO!I$4&amp;$E742),'Hoja de Trabajo para listado'!$A$151:$Z$151,0)),0)+IFERROR(INDEX('Hoja de Trabajo para listado'!$AB$155:$BA$1048576,MATCH($A742,'Hoja de Trabajo para listado'!$AB$155:$AB$1048576,0),MATCH((CUADRO!I$4&amp;$E742),'Hoja de Trabajo para listado'!$AB$151:$BA$151,0)),0)+IFERROR(INDEX('Hoja de Trabajo para listado'!$BC$155:$CB$1048576,MATCH($A742,'Hoja de Trabajo para listado'!$BC$155:$BC$1048576,0),MATCH((CUADRO!I$4&amp;$E742),'Hoja de Trabajo para listado'!$BC$151:$CB$151,0)),0)+IFERROR(INDEX('Hoja de Trabajo para listado'!$DE$153:$DG$274,MATCH($A742,'Hoja de Trabajo para listado'!$DE$153:$DE$1048576,0),MATCH((CUADRO!I$4&amp;$E742),'Hoja de Trabajo para listado'!$DE$151:$DG$151,0)),0)+IFERROR(INDEX('Hoja de Trabajo para listado'!$CD$155:$DC$1048576,MATCH($A742,'Hoja de Trabajo para listado'!$CD$155:$CD$1048576,0),MATCH((CUADRO!I$4&amp;$E742),'Hoja de Trabajo para listado'!$CD$151:$DC$151,0)),0)</f>
        <v>0</v>
      </c>
      <c r="J742" s="241">
        <f ca="1">+IFERROR(INDEX('Hoja de Trabajo para listado'!$A$155:$Z$1048576,MATCH($A742,'Hoja de Trabajo para listado'!$A$155:$A$1048576,0),MATCH((CUADRO!J$4&amp;$E742),'Hoja de Trabajo para listado'!$A$151:$Z$151,0)),0)+IFERROR(INDEX('Hoja de Trabajo para listado'!$AB$155:$BA$1048576,MATCH($A742,'Hoja de Trabajo para listado'!$AB$155:$AB$1048576,0),MATCH((CUADRO!J$4&amp;$E742),'Hoja de Trabajo para listado'!$AB$151:$BA$151,0)),0)+IFERROR(INDEX('Hoja de Trabajo para listado'!$BC$155:$CB$1048576,MATCH($A742,'Hoja de Trabajo para listado'!$BC$155:$BC$1048576,0),MATCH((CUADRO!J$4&amp;$E742),'Hoja de Trabajo para listado'!$BC$151:$CB$151,0)),0)+IFERROR(INDEX('Hoja de Trabajo para listado'!$DE$153:$DG$274,MATCH($A742,'Hoja de Trabajo para listado'!$DE$153:$DE$1048576,0),MATCH((CUADRO!J$4&amp;$E742),'Hoja de Trabajo para listado'!$DE$151:$DG$151,0)),0)+IFERROR(INDEX('Hoja de Trabajo para listado'!$CD$155:$DC$1048576,MATCH($A742,'Hoja de Trabajo para listado'!$CD$155:$CD$1048576,0),MATCH((CUADRO!J$4&amp;$E742),'Hoja de Trabajo para listado'!$CD$151:$DC$151,0)),0)</f>
        <v>0</v>
      </c>
      <c r="K742" s="241">
        <f ca="1">+IFERROR(INDEX('Hoja de Trabajo para listado'!$A$155:$Z$1048576,MATCH($A742,'Hoja de Trabajo para listado'!$A$155:$A$1048576,0),MATCH((CUADRO!K$4&amp;$E742),'Hoja de Trabajo para listado'!$A$151:$Z$151,0)),0)+IFERROR(INDEX('Hoja de Trabajo para listado'!$AB$155:$BA$1048576,MATCH($A742,'Hoja de Trabajo para listado'!$AB$155:$AB$1048576,0),MATCH((CUADRO!K$4&amp;$E742),'Hoja de Trabajo para listado'!$AB$151:$BA$151,0)),0)+IFERROR(INDEX('Hoja de Trabajo para listado'!$BC$155:$CB$1048576,MATCH($A742,'Hoja de Trabajo para listado'!$BC$155:$BC$1048576,0),MATCH((CUADRO!K$4&amp;$E742),'Hoja de Trabajo para listado'!$BC$151:$CB$151,0)),0)+IFERROR(INDEX('Hoja de Trabajo para listado'!$DE$153:$DG$274,MATCH($A742,'Hoja de Trabajo para listado'!$DE$153:$DE$1048576,0),MATCH((CUADRO!K$4&amp;$E742),'Hoja de Trabajo para listado'!$DE$151:$DG$151,0)),0)+IFERROR(INDEX('Hoja de Trabajo para listado'!$CD$155:$DC$1048576,MATCH($A742,'Hoja de Trabajo para listado'!$CD$155:$CD$1048576,0),MATCH((CUADRO!K$4&amp;$E742),'Hoja de Trabajo para listado'!$CD$151:$DC$151,0)),0)</f>
        <v>0</v>
      </c>
      <c r="L742" s="241">
        <f ca="1">+IFERROR(INDEX('Hoja de Trabajo para listado'!$A$155:$Z$1048576,MATCH($A742,'Hoja de Trabajo para listado'!$A$155:$A$1048576,0),MATCH((CUADRO!L$4&amp;$E742),'Hoja de Trabajo para listado'!$A$151:$Z$151,0)),0)+IFERROR(INDEX('Hoja de Trabajo para listado'!$AB$155:$BA$1048576,MATCH($A742,'Hoja de Trabajo para listado'!$AB$155:$AB$1048576,0),MATCH((CUADRO!L$4&amp;$E742),'Hoja de Trabajo para listado'!$AB$151:$BA$151,0)),0)+IFERROR(INDEX('Hoja de Trabajo para listado'!$BC$155:$CB$1048576,MATCH($A742,'Hoja de Trabajo para listado'!$BC$155:$BC$1048576,0),MATCH((CUADRO!L$4&amp;$E742),'Hoja de Trabajo para listado'!$BC$151:$CB$151,0)),0)+IFERROR(INDEX('Hoja de Trabajo para listado'!$DE$153:$DG$274,MATCH($A742,'Hoja de Trabajo para listado'!$DE$153:$DE$1048576,0),MATCH((CUADRO!L$4&amp;$E742),'Hoja de Trabajo para listado'!$DE$151:$DG$151,0)),0)+IFERROR(INDEX('Hoja de Trabajo para listado'!$CD$155:$DC$1048576,MATCH($A742,'Hoja de Trabajo para listado'!$CD$155:$CD$1048576,0),MATCH((CUADRO!L$4&amp;$E742),'Hoja de Trabajo para listado'!$CD$151:$DC$151,0)),0)</f>
        <v>0</v>
      </c>
      <c r="M742" s="241">
        <f ca="1">+IFERROR(INDEX('Hoja de Trabajo para listado'!$A$155:$Z$1048576,MATCH($A742,'Hoja de Trabajo para listado'!$A$155:$A$1048576,0),MATCH((CUADRO!M$4&amp;$E742),'Hoja de Trabajo para listado'!$A$151:$Z$151,0)),0)+IFERROR(INDEX('Hoja de Trabajo para listado'!$AB$155:$BA$1048576,MATCH($A742,'Hoja de Trabajo para listado'!$AB$155:$AB$1048576,0),MATCH((CUADRO!M$4&amp;$E742),'Hoja de Trabajo para listado'!$AB$151:$BA$151,0)),0)+IFERROR(INDEX('Hoja de Trabajo para listado'!$BC$155:$CB$1048576,MATCH($A742,'Hoja de Trabajo para listado'!$BC$155:$BC$1048576,0),MATCH((CUADRO!M$4&amp;$E742),'Hoja de Trabajo para listado'!$BC$151:$CB$151,0)),0)+IFERROR(INDEX('Hoja de Trabajo para listado'!$DE$153:$DG$274,MATCH($A742,'Hoja de Trabajo para listado'!$DE$153:$DE$1048576,0),MATCH((CUADRO!M$4&amp;$E742),'Hoja de Trabajo para listado'!$DE$151:$DG$151,0)),0)+IFERROR(INDEX('Hoja de Trabajo para listado'!$CD$155:$DC$1048576,MATCH($A742,'Hoja de Trabajo para listado'!$CD$155:$CD$1048576,0),MATCH((CUADRO!M$4&amp;$E742),'Hoja de Trabajo para listado'!$CD$151:$DC$151,0)),0)</f>
        <v>0</v>
      </c>
      <c r="N742" s="241">
        <f ca="1">+IFERROR(INDEX('Hoja de Trabajo para listado'!$A$155:$Z$1048576,MATCH($A742,'Hoja de Trabajo para listado'!$A$155:$A$1048576,0),MATCH((CUADRO!N$4&amp;$E742),'Hoja de Trabajo para listado'!$A$151:$Z$151,0)),0)+IFERROR(INDEX('Hoja de Trabajo para listado'!$AB$155:$BA$1048576,MATCH($A742,'Hoja de Trabajo para listado'!$AB$155:$AB$1048576,0),MATCH((CUADRO!N$4&amp;$E742),'Hoja de Trabajo para listado'!$AB$151:$BA$151,0)),0)+IFERROR(INDEX('Hoja de Trabajo para listado'!$BC$155:$CB$1048576,MATCH($A742,'Hoja de Trabajo para listado'!$BC$155:$BC$1048576,0),MATCH((CUADRO!N$4&amp;$E742),'Hoja de Trabajo para listado'!$BC$151:$CB$151,0)),0)+IFERROR(INDEX('Hoja de Trabajo para listado'!$DE$153:$DG$274,MATCH($A742,'Hoja de Trabajo para listado'!$DE$153:$DE$1048576,0),MATCH((CUADRO!N$4&amp;$E742),'Hoja de Trabajo para listado'!$DE$151:$DG$151,0)),0)+IFERROR(INDEX('Hoja de Trabajo para listado'!$CD$155:$DC$1048576,MATCH($A742,'Hoja de Trabajo para listado'!$CD$155:$CD$1048576,0),MATCH((CUADRO!N$4&amp;$E742),'Hoja de Trabajo para listado'!$CD$151:$DC$151,0)),0)</f>
        <v>0</v>
      </c>
      <c r="O742" s="241">
        <f ca="1">+IFERROR(INDEX('Hoja de Trabajo para listado'!$A$155:$Z$1048576,MATCH($A742,'Hoja de Trabajo para listado'!$A$155:$A$1048576,0),MATCH((CUADRO!O$4&amp;$E742),'Hoja de Trabajo para listado'!$A$151:$Z$151,0)),0)+IFERROR(INDEX('Hoja de Trabajo para listado'!$AB$155:$BA$1048576,MATCH($A742,'Hoja de Trabajo para listado'!$AB$155:$AB$1048576,0),MATCH((CUADRO!O$4&amp;$E742),'Hoja de Trabajo para listado'!$AB$151:$BA$151,0)),0)+IFERROR(INDEX('Hoja de Trabajo para listado'!$BC$155:$CB$1048576,MATCH($A742,'Hoja de Trabajo para listado'!$BC$155:$BC$1048576,0),MATCH((CUADRO!O$4&amp;$E742),'Hoja de Trabajo para listado'!$BC$151:$CB$151,0)),0)+IFERROR(INDEX('Hoja de Trabajo para listado'!$DE$153:$DG$274,MATCH($A742,'Hoja de Trabajo para listado'!$DE$153:$DE$1048576,0),MATCH((CUADRO!O$4&amp;$E742),'Hoja de Trabajo para listado'!$DE$151:$DG$151,0)),0)+IFERROR(INDEX('Hoja de Trabajo para listado'!$CD$155:$DC$1048576,MATCH($A742,'Hoja de Trabajo para listado'!$CD$155:$CD$1048576,0),MATCH((CUADRO!O$4&amp;$E742),'Hoja de Trabajo para listado'!$CD$151:$DC$151,0)),0)</f>
        <v>0</v>
      </c>
      <c r="P742" s="241">
        <f ca="1">+IFERROR(INDEX('Hoja de Trabajo para listado'!$A$155:$Z$1048576,MATCH($A742,'Hoja de Trabajo para listado'!$A$155:$A$1048576,0),MATCH((CUADRO!P$4&amp;$E742),'Hoja de Trabajo para listado'!$A$151:$Z$151,0)),0)+IFERROR(INDEX('Hoja de Trabajo para listado'!$AB$155:$BA$1048576,MATCH($A742,'Hoja de Trabajo para listado'!$AB$155:$AB$1048576,0),MATCH((CUADRO!P$4&amp;$E742),'Hoja de Trabajo para listado'!$AB$151:$BA$151,0)),0)+IFERROR(INDEX('Hoja de Trabajo para listado'!$BC$155:$CB$1048576,MATCH($A742,'Hoja de Trabajo para listado'!$BC$155:$BC$1048576,0),MATCH((CUADRO!P$4&amp;$E742),'Hoja de Trabajo para listado'!$BC$151:$CB$151,0)),0)+IFERROR(INDEX('Hoja de Trabajo para listado'!$DE$153:$DG$274,MATCH($A742,'Hoja de Trabajo para listado'!$DE$153:$DE$1048576,0),MATCH((CUADRO!P$4&amp;$E742),'Hoja de Trabajo para listado'!$DE$151:$DG$151,0)),0)+IFERROR(INDEX('Hoja de Trabajo para listado'!$CD$155:$DC$1048576,MATCH($A742,'Hoja de Trabajo para listado'!$CD$155:$CD$1048576,0),MATCH((CUADRO!P$4&amp;$E742),'Hoja de Trabajo para listado'!$CD$151:$DC$151,0)),0)</f>
        <v>0</v>
      </c>
      <c r="Q742" s="241">
        <f ca="1">+IFERROR(INDEX('Hoja de Trabajo para listado'!$A$155:$Z$1048576,MATCH($A742,'Hoja de Trabajo para listado'!$A$155:$A$1048576,0),MATCH((CUADRO!Q$4&amp;$E742),'Hoja de Trabajo para listado'!$A$151:$Z$151,0)),0)+IFERROR(INDEX('Hoja de Trabajo para listado'!$AB$155:$BA$1048576,MATCH($A742,'Hoja de Trabajo para listado'!$AB$155:$AB$1048576,0),MATCH((CUADRO!Q$4&amp;$E742),'Hoja de Trabajo para listado'!$AB$151:$BA$151,0)),0)+IFERROR(INDEX('Hoja de Trabajo para listado'!$BC$155:$CB$1048576,MATCH($A742,'Hoja de Trabajo para listado'!$BC$155:$BC$1048576,0),MATCH((CUADRO!Q$4&amp;$E742),'Hoja de Trabajo para listado'!$BC$151:$CB$151,0)),0)+IFERROR(INDEX('Hoja de Trabajo para listado'!$DE$153:$DG$274,MATCH($A742,'Hoja de Trabajo para listado'!$DE$153:$DE$1048576,0),MATCH((CUADRO!Q$4&amp;$E742),'Hoja de Trabajo para listado'!$DE$151:$DG$151,0)),0)+IFERROR(INDEX('Hoja de Trabajo para listado'!$CD$155:$DC$1048576,MATCH($A742,'Hoja de Trabajo para listado'!$CD$155:$CD$1048576,0),MATCH((CUADRO!Q$4&amp;$E742),'Hoja de Trabajo para listado'!$CD$151:$DC$151,0)),0)</f>
        <v>0</v>
      </c>
      <c r="R742" s="241">
        <f t="shared" ca="1" si="29"/>
        <v>0</v>
      </c>
      <c r="S742" s="247">
        <f ca="1">+R741+R742</f>
        <v>0</v>
      </c>
      <c r="T742" s="241">
        <f ca="1">+S742</f>
        <v>0</v>
      </c>
      <c r="U742" s="240">
        <f t="shared" si="30"/>
        <v>2</v>
      </c>
      <c r="V742" s="327" t="str">
        <f>+VLOOKUP(A742,bd_lista!$A$3:$E$592,5,FALSE)</f>
        <v>Gobiernos Autonomos Municipales</v>
      </c>
      <c r="W742" s="398"/>
      <c r="X742" s="240">
        <f>+VLOOKUP(A742,[4]Sheet1!$A$13:$D$744,4,FALSE)</f>
        <v>0</v>
      </c>
      <c r="Y742" s="240" t="e">
        <f>+VLOOKUP(X742,bd_lista!$A$3:$C$592,3,FALSE)</f>
        <v>#N/A</v>
      </c>
      <c r="Z742" s="288"/>
      <c r="AA742" s="289"/>
    </row>
    <row r="743" spans="1:27" customFormat="1" ht="15" hidden="1" customHeight="1">
      <c r="A743" s="32">
        <v>1336</v>
      </c>
      <c r="B743" s="393">
        <f>+A743</f>
        <v>1336</v>
      </c>
      <c r="C743" s="245" t="str">
        <f>+VLOOKUP(A743,bd_lista!$A$3:$C$592,3,FALSE)</f>
        <v>Gobierno Autónomo Municipal de Arani</v>
      </c>
      <c r="D743" s="395" t="str">
        <f>+C743</f>
        <v>Gobierno Autónomo Municipal de Arani</v>
      </c>
      <c r="E743" s="240" t="s">
        <v>1303</v>
      </c>
      <c r="F743" s="241">
        <f ca="1">+IFERROR(INDEX('Hoja de Trabajo para listado'!$A$155:$Z$1048576,MATCH($A743,'Hoja de Trabajo para listado'!$A$155:$A$1048576,0),MATCH((CUADRO!F$4&amp;$E743),'Hoja de Trabajo para listado'!$A$151:$Z$151,0)),0)+IFERROR(INDEX('Hoja de Trabajo para listado'!$AB$155:$BA$1048576,MATCH($A743,'Hoja de Trabajo para listado'!$AB$155:$AB$1048576,0),MATCH((CUADRO!F$4&amp;$E743),'Hoja de Trabajo para listado'!$AB$151:$BA$151,0)),0)+IFERROR(INDEX('Hoja de Trabajo para listado'!$BC$155:$CB$1048576,MATCH($A743,'Hoja de Trabajo para listado'!$BC$155:$BC$1048576,0),MATCH((CUADRO!F$4&amp;$E743),'Hoja de Trabajo para listado'!$BC$151:$CB$151,0)),0)+IFERROR(INDEX('Hoja de Trabajo para listado'!$DE$153:$DG$274,MATCH($A743,'Hoja de Trabajo para listado'!$DE$153:$DE$1048576,0),MATCH((CUADRO!F$4&amp;$E743),'Hoja de Trabajo para listado'!$DE$151:$DG$151,0)),0)+IFERROR(INDEX('Hoja de Trabajo para listado'!$CD$155:$DC$1048576,MATCH($A743,'Hoja de Trabajo para listado'!$CD$155:$CD$1048576,0),MATCH((CUADRO!F$4&amp;$E743),'Hoja de Trabajo para listado'!$CD$151:$DC$151,0)),0)</f>
        <v>0</v>
      </c>
      <c r="G743" s="241">
        <f ca="1">+IFERROR(INDEX('Hoja de Trabajo para listado'!$A$155:$Z$1048576,MATCH($A743,'Hoja de Trabajo para listado'!$A$155:$A$1048576,0),MATCH((CUADRO!G$4&amp;$E743),'Hoja de Trabajo para listado'!$A$151:$Z$151,0)),0)+IFERROR(INDEX('Hoja de Trabajo para listado'!$AB$155:$BA$1048576,MATCH($A743,'Hoja de Trabajo para listado'!$AB$155:$AB$1048576,0),MATCH((CUADRO!G$4&amp;$E743),'Hoja de Trabajo para listado'!$AB$151:$BA$151,0)),0)+IFERROR(INDEX('Hoja de Trabajo para listado'!$BC$155:$CB$1048576,MATCH($A743,'Hoja de Trabajo para listado'!$BC$155:$BC$1048576,0),MATCH((CUADRO!G$4&amp;$E743),'Hoja de Trabajo para listado'!$BC$151:$CB$151,0)),0)+IFERROR(INDEX('Hoja de Trabajo para listado'!$DE$153:$DG$274,MATCH($A743,'Hoja de Trabajo para listado'!$DE$153:$DE$1048576,0),MATCH((CUADRO!G$4&amp;$E743),'Hoja de Trabajo para listado'!$DE$151:$DG$151,0)),0)+IFERROR(INDEX('Hoja de Trabajo para listado'!$CD$155:$DC$1048576,MATCH($A743,'Hoja de Trabajo para listado'!$CD$155:$CD$1048576,0),MATCH((CUADRO!G$4&amp;$E743),'Hoja de Trabajo para listado'!$CD$151:$DC$151,0)),0)</f>
        <v>0</v>
      </c>
      <c r="H743" s="241">
        <f ca="1">+IFERROR(INDEX('Hoja de Trabajo para listado'!$A$155:$Z$1048576,MATCH($A743,'Hoja de Trabajo para listado'!$A$155:$A$1048576,0),MATCH((CUADRO!H$4&amp;$E743),'Hoja de Trabajo para listado'!$A$151:$Z$151,0)),0)+IFERROR(INDEX('Hoja de Trabajo para listado'!$AB$155:$BA$1048576,MATCH($A743,'Hoja de Trabajo para listado'!$AB$155:$AB$1048576,0),MATCH((CUADRO!H$4&amp;$E743),'Hoja de Trabajo para listado'!$AB$151:$BA$151,0)),0)+IFERROR(INDEX('Hoja de Trabajo para listado'!$BC$155:$CB$1048576,MATCH($A743,'Hoja de Trabajo para listado'!$BC$155:$BC$1048576,0),MATCH((CUADRO!H$4&amp;$E743),'Hoja de Trabajo para listado'!$BC$151:$CB$151,0)),0)+IFERROR(INDEX('Hoja de Trabajo para listado'!$DE$153:$DG$274,MATCH($A743,'Hoja de Trabajo para listado'!$DE$153:$DE$1048576,0),MATCH((CUADRO!H$4&amp;$E743),'Hoja de Trabajo para listado'!$DE$151:$DG$151,0)),0)+IFERROR(INDEX('Hoja de Trabajo para listado'!$CD$155:$DC$1048576,MATCH($A743,'Hoja de Trabajo para listado'!$CD$155:$CD$1048576,0),MATCH((CUADRO!H$4&amp;$E743),'Hoja de Trabajo para listado'!$CD$151:$DC$151,0)),0)</f>
        <v>0</v>
      </c>
      <c r="I743" s="241">
        <f ca="1">+IFERROR(INDEX('Hoja de Trabajo para listado'!$A$155:$Z$1048576,MATCH($A743,'Hoja de Trabajo para listado'!$A$155:$A$1048576,0),MATCH((CUADRO!I$4&amp;$E743),'Hoja de Trabajo para listado'!$A$151:$Z$151,0)),0)+IFERROR(INDEX('Hoja de Trabajo para listado'!$AB$155:$BA$1048576,MATCH($A743,'Hoja de Trabajo para listado'!$AB$155:$AB$1048576,0),MATCH((CUADRO!I$4&amp;$E743),'Hoja de Trabajo para listado'!$AB$151:$BA$151,0)),0)+IFERROR(INDEX('Hoja de Trabajo para listado'!$BC$155:$CB$1048576,MATCH($A743,'Hoja de Trabajo para listado'!$BC$155:$BC$1048576,0),MATCH((CUADRO!I$4&amp;$E743),'Hoja de Trabajo para listado'!$BC$151:$CB$151,0)),0)+IFERROR(INDEX('Hoja de Trabajo para listado'!$DE$153:$DG$274,MATCH($A743,'Hoja de Trabajo para listado'!$DE$153:$DE$1048576,0),MATCH((CUADRO!I$4&amp;$E743),'Hoja de Trabajo para listado'!$DE$151:$DG$151,0)),0)+IFERROR(INDEX('Hoja de Trabajo para listado'!$CD$155:$DC$1048576,MATCH($A743,'Hoja de Trabajo para listado'!$CD$155:$CD$1048576,0),MATCH((CUADRO!I$4&amp;$E743),'Hoja de Trabajo para listado'!$CD$151:$DC$151,0)),0)</f>
        <v>0</v>
      </c>
      <c r="J743" s="241">
        <f ca="1">+IFERROR(INDEX('Hoja de Trabajo para listado'!$A$155:$Z$1048576,MATCH($A743,'Hoja de Trabajo para listado'!$A$155:$A$1048576,0),MATCH((CUADRO!J$4&amp;$E743),'Hoja de Trabajo para listado'!$A$151:$Z$151,0)),0)+IFERROR(INDEX('Hoja de Trabajo para listado'!$AB$155:$BA$1048576,MATCH($A743,'Hoja de Trabajo para listado'!$AB$155:$AB$1048576,0),MATCH((CUADRO!J$4&amp;$E743),'Hoja de Trabajo para listado'!$AB$151:$BA$151,0)),0)+IFERROR(INDEX('Hoja de Trabajo para listado'!$BC$155:$CB$1048576,MATCH($A743,'Hoja de Trabajo para listado'!$BC$155:$BC$1048576,0),MATCH((CUADRO!J$4&amp;$E743),'Hoja de Trabajo para listado'!$BC$151:$CB$151,0)),0)+IFERROR(INDEX('Hoja de Trabajo para listado'!$DE$153:$DG$274,MATCH($A743,'Hoja de Trabajo para listado'!$DE$153:$DE$1048576,0),MATCH((CUADRO!J$4&amp;$E743),'Hoja de Trabajo para listado'!$DE$151:$DG$151,0)),0)+IFERROR(INDEX('Hoja de Trabajo para listado'!$CD$155:$DC$1048576,MATCH($A743,'Hoja de Trabajo para listado'!$CD$155:$CD$1048576,0),MATCH((CUADRO!J$4&amp;$E743),'Hoja de Trabajo para listado'!$CD$151:$DC$151,0)),0)</f>
        <v>0</v>
      </c>
      <c r="K743" s="241">
        <f ca="1">+IFERROR(INDEX('Hoja de Trabajo para listado'!$A$155:$Z$1048576,MATCH($A743,'Hoja de Trabajo para listado'!$A$155:$A$1048576,0),MATCH((CUADRO!K$4&amp;$E743),'Hoja de Trabajo para listado'!$A$151:$Z$151,0)),0)+IFERROR(INDEX('Hoja de Trabajo para listado'!$AB$155:$BA$1048576,MATCH($A743,'Hoja de Trabajo para listado'!$AB$155:$AB$1048576,0),MATCH((CUADRO!K$4&amp;$E743),'Hoja de Trabajo para listado'!$AB$151:$BA$151,0)),0)+IFERROR(INDEX('Hoja de Trabajo para listado'!$BC$155:$CB$1048576,MATCH($A743,'Hoja de Trabajo para listado'!$BC$155:$BC$1048576,0),MATCH((CUADRO!K$4&amp;$E743),'Hoja de Trabajo para listado'!$BC$151:$CB$151,0)),0)+IFERROR(INDEX('Hoja de Trabajo para listado'!$DE$153:$DG$274,MATCH($A743,'Hoja de Trabajo para listado'!$DE$153:$DE$1048576,0),MATCH((CUADRO!K$4&amp;$E743),'Hoja de Trabajo para listado'!$DE$151:$DG$151,0)),0)+IFERROR(INDEX('Hoja de Trabajo para listado'!$CD$155:$DC$1048576,MATCH($A743,'Hoja de Trabajo para listado'!$CD$155:$CD$1048576,0),MATCH((CUADRO!K$4&amp;$E743),'Hoja de Trabajo para listado'!$CD$151:$DC$151,0)),0)</f>
        <v>0</v>
      </c>
      <c r="L743" s="241">
        <f ca="1">+IFERROR(INDEX('Hoja de Trabajo para listado'!$A$155:$Z$1048576,MATCH($A743,'Hoja de Trabajo para listado'!$A$155:$A$1048576,0),MATCH((CUADRO!L$4&amp;$E743),'Hoja de Trabajo para listado'!$A$151:$Z$151,0)),0)+IFERROR(INDEX('Hoja de Trabajo para listado'!$AB$155:$BA$1048576,MATCH($A743,'Hoja de Trabajo para listado'!$AB$155:$AB$1048576,0),MATCH((CUADRO!L$4&amp;$E743),'Hoja de Trabajo para listado'!$AB$151:$BA$151,0)),0)+IFERROR(INDEX('Hoja de Trabajo para listado'!$BC$155:$CB$1048576,MATCH($A743,'Hoja de Trabajo para listado'!$BC$155:$BC$1048576,0),MATCH((CUADRO!L$4&amp;$E743),'Hoja de Trabajo para listado'!$BC$151:$CB$151,0)),0)+IFERROR(INDEX('Hoja de Trabajo para listado'!$DE$153:$DG$274,MATCH($A743,'Hoja de Trabajo para listado'!$DE$153:$DE$1048576,0),MATCH((CUADRO!L$4&amp;$E743),'Hoja de Trabajo para listado'!$DE$151:$DG$151,0)),0)+IFERROR(INDEX('Hoja de Trabajo para listado'!$CD$155:$DC$1048576,MATCH($A743,'Hoja de Trabajo para listado'!$CD$155:$CD$1048576,0),MATCH((CUADRO!L$4&amp;$E743),'Hoja de Trabajo para listado'!$CD$151:$DC$151,0)),0)</f>
        <v>0</v>
      </c>
      <c r="M743" s="241">
        <f ca="1">+IFERROR(INDEX('Hoja de Trabajo para listado'!$A$155:$Z$1048576,MATCH($A743,'Hoja de Trabajo para listado'!$A$155:$A$1048576,0),MATCH((CUADRO!M$4&amp;$E743),'Hoja de Trabajo para listado'!$A$151:$Z$151,0)),0)+IFERROR(INDEX('Hoja de Trabajo para listado'!$AB$155:$BA$1048576,MATCH($A743,'Hoja de Trabajo para listado'!$AB$155:$AB$1048576,0),MATCH((CUADRO!M$4&amp;$E743),'Hoja de Trabajo para listado'!$AB$151:$BA$151,0)),0)+IFERROR(INDEX('Hoja de Trabajo para listado'!$BC$155:$CB$1048576,MATCH($A743,'Hoja de Trabajo para listado'!$BC$155:$BC$1048576,0),MATCH((CUADRO!M$4&amp;$E743),'Hoja de Trabajo para listado'!$BC$151:$CB$151,0)),0)+IFERROR(INDEX('Hoja de Trabajo para listado'!$DE$153:$DG$274,MATCH($A743,'Hoja de Trabajo para listado'!$DE$153:$DE$1048576,0),MATCH((CUADRO!M$4&amp;$E743),'Hoja de Trabajo para listado'!$DE$151:$DG$151,0)),0)+IFERROR(INDEX('Hoja de Trabajo para listado'!$CD$155:$DC$1048576,MATCH($A743,'Hoja de Trabajo para listado'!$CD$155:$CD$1048576,0),MATCH((CUADRO!M$4&amp;$E743),'Hoja de Trabajo para listado'!$CD$151:$DC$151,0)),0)</f>
        <v>0</v>
      </c>
      <c r="N743" s="241">
        <f ca="1">+IFERROR(INDEX('Hoja de Trabajo para listado'!$A$155:$Z$1048576,MATCH($A743,'Hoja de Trabajo para listado'!$A$155:$A$1048576,0),MATCH((CUADRO!N$4&amp;$E743),'Hoja de Trabajo para listado'!$A$151:$Z$151,0)),0)+IFERROR(INDEX('Hoja de Trabajo para listado'!$AB$155:$BA$1048576,MATCH($A743,'Hoja de Trabajo para listado'!$AB$155:$AB$1048576,0),MATCH((CUADRO!N$4&amp;$E743),'Hoja de Trabajo para listado'!$AB$151:$BA$151,0)),0)+IFERROR(INDEX('Hoja de Trabajo para listado'!$BC$155:$CB$1048576,MATCH($A743,'Hoja de Trabajo para listado'!$BC$155:$BC$1048576,0),MATCH((CUADRO!N$4&amp;$E743),'Hoja de Trabajo para listado'!$BC$151:$CB$151,0)),0)+IFERROR(INDEX('Hoja de Trabajo para listado'!$DE$153:$DG$274,MATCH($A743,'Hoja de Trabajo para listado'!$DE$153:$DE$1048576,0),MATCH((CUADRO!N$4&amp;$E743),'Hoja de Trabajo para listado'!$DE$151:$DG$151,0)),0)+IFERROR(INDEX('Hoja de Trabajo para listado'!$CD$155:$DC$1048576,MATCH($A743,'Hoja de Trabajo para listado'!$CD$155:$CD$1048576,0),MATCH((CUADRO!N$4&amp;$E743),'Hoja de Trabajo para listado'!$CD$151:$DC$151,0)),0)</f>
        <v>0</v>
      </c>
      <c r="O743" s="241">
        <f ca="1">+IFERROR(INDEX('Hoja de Trabajo para listado'!$A$155:$Z$1048576,MATCH($A743,'Hoja de Trabajo para listado'!$A$155:$A$1048576,0),MATCH((CUADRO!O$4&amp;$E743),'Hoja de Trabajo para listado'!$A$151:$Z$151,0)),0)+IFERROR(INDEX('Hoja de Trabajo para listado'!$AB$155:$BA$1048576,MATCH($A743,'Hoja de Trabajo para listado'!$AB$155:$AB$1048576,0),MATCH((CUADRO!O$4&amp;$E743),'Hoja de Trabajo para listado'!$AB$151:$BA$151,0)),0)+IFERROR(INDEX('Hoja de Trabajo para listado'!$BC$155:$CB$1048576,MATCH($A743,'Hoja de Trabajo para listado'!$BC$155:$BC$1048576,0),MATCH((CUADRO!O$4&amp;$E743),'Hoja de Trabajo para listado'!$BC$151:$CB$151,0)),0)+IFERROR(INDEX('Hoja de Trabajo para listado'!$DE$153:$DG$274,MATCH($A743,'Hoja de Trabajo para listado'!$DE$153:$DE$1048576,0),MATCH((CUADRO!O$4&amp;$E743),'Hoja de Trabajo para listado'!$DE$151:$DG$151,0)),0)+IFERROR(INDEX('Hoja de Trabajo para listado'!$CD$155:$DC$1048576,MATCH($A743,'Hoja de Trabajo para listado'!$CD$155:$CD$1048576,0),MATCH((CUADRO!O$4&amp;$E743),'Hoja de Trabajo para listado'!$CD$151:$DC$151,0)),0)</f>
        <v>0</v>
      </c>
      <c r="P743" s="241">
        <f ca="1">+IFERROR(INDEX('Hoja de Trabajo para listado'!$A$155:$Z$1048576,MATCH($A743,'Hoja de Trabajo para listado'!$A$155:$A$1048576,0),MATCH((CUADRO!P$4&amp;$E743),'Hoja de Trabajo para listado'!$A$151:$Z$151,0)),0)+IFERROR(INDEX('Hoja de Trabajo para listado'!$AB$155:$BA$1048576,MATCH($A743,'Hoja de Trabajo para listado'!$AB$155:$AB$1048576,0),MATCH((CUADRO!P$4&amp;$E743),'Hoja de Trabajo para listado'!$AB$151:$BA$151,0)),0)+IFERROR(INDEX('Hoja de Trabajo para listado'!$BC$155:$CB$1048576,MATCH($A743,'Hoja de Trabajo para listado'!$BC$155:$BC$1048576,0),MATCH((CUADRO!P$4&amp;$E743),'Hoja de Trabajo para listado'!$BC$151:$CB$151,0)),0)+IFERROR(INDEX('Hoja de Trabajo para listado'!$DE$153:$DG$274,MATCH($A743,'Hoja de Trabajo para listado'!$DE$153:$DE$1048576,0),MATCH((CUADRO!P$4&amp;$E743),'Hoja de Trabajo para listado'!$DE$151:$DG$151,0)),0)+IFERROR(INDEX('Hoja de Trabajo para listado'!$CD$155:$DC$1048576,MATCH($A743,'Hoja de Trabajo para listado'!$CD$155:$CD$1048576,0),MATCH((CUADRO!P$4&amp;$E743),'Hoja de Trabajo para listado'!$CD$151:$DC$151,0)),0)</f>
        <v>0</v>
      </c>
      <c r="Q743" s="241">
        <f ca="1">+IFERROR(INDEX('Hoja de Trabajo para listado'!$A$155:$Z$1048576,MATCH($A743,'Hoja de Trabajo para listado'!$A$155:$A$1048576,0),MATCH((CUADRO!Q$4&amp;$E743),'Hoja de Trabajo para listado'!$A$151:$Z$151,0)),0)+IFERROR(INDEX('Hoja de Trabajo para listado'!$AB$155:$BA$1048576,MATCH($A743,'Hoja de Trabajo para listado'!$AB$155:$AB$1048576,0),MATCH((CUADRO!Q$4&amp;$E743),'Hoja de Trabajo para listado'!$AB$151:$BA$151,0)),0)+IFERROR(INDEX('Hoja de Trabajo para listado'!$BC$155:$CB$1048576,MATCH($A743,'Hoja de Trabajo para listado'!$BC$155:$BC$1048576,0),MATCH((CUADRO!Q$4&amp;$E743),'Hoja de Trabajo para listado'!$BC$151:$CB$151,0)),0)+IFERROR(INDEX('Hoja de Trabajo para listado'!$DE$153:$DG$274,MATCH($A743,'Hoja de Trabajo para listado'!$DE$153:$DE$1048576,0),MATCH((CUADRO!Q$4&amp;$E743),'Hoja de Trabajo para listado'!$DE$151:$DG$151,0)),0)+IFERROR(INDEX('Hoja de Trabajo para listado'!$CD$155:$DC$1048576,MATCH($A743,'Hoja de Trabajo para listado'!$CD$155:$CD$1048576,0),MATCH((CUADRO!Q$4&amp;$E743),'Hoja de Trabajo para listado'!$CD$151:$DC$151,0)),0)</f>
        <v>0</v>
      </c>
      <c r="R743" s="241">
        <f t="shared" ca="1" si="29"/>
        <v>0</v>
      </c>
      <c r="S743" s="247"/>
      <c r="T743" s="241">
        <f ca="1">+T744</f>
        <v>0</v>
      </c>
      <c r="U743" s="240">
        <f t="shared" si="30"/>
        <v>1</v>
      </c>
      <c r="V743" s="327" t="str">
        <f>+VLOOKUP(A743,bd_lista!$A$3:$E$592,5,FALSE)</f>
        <v>Gobiernos Autonomos Municipales</v>
      </c>
      <c r="W743" s="397" t="str">
        <f>+V743</f>
        <v>Gobiernos Autonomos Municipales</v>
      </c>
      <c r="X743" s="240">
        <f>+VLOOKUP(A743,[4]Sheet1!$A$13:$D$744,4,FALSE)</f>
        <v>0</v>
      </c>
      <c r="Y743" s="240" t="e">
        <f>+VLOOKUP(X743,bd_lista!$A$3:$C$592,3,FALSE)</f>
        <v>#N/A</v>
      </c>
      <c r="Z743" s="290">
        <f>+X743</f>
        <v>0</v>
      </c>
      <c r="AA743" s="291" t="e">
        <f>+Y743</f>
        <v>#N/A</v>
      </c>
    </row>
    <row r="744" spans="1:27" customFormat="1" ht="15" hidden="1" customHeight="1">
      <c r="A744" s="32">
        <v>1336</v>
      </c>
      <c r="B744" s="394"/>
      <c r="C744" s="245" t="str">
        <f>+VLOOKUP(A744,bd_lista!$A$3:$C$592,3,FALSE)</f>
        <v>Gobierno Autónomo Municipal de Arani</v>
      </c>
      <c r="D744" s="396"/>
      <c r="E744" s="242" t="s">
        <v>1304</v>
      </c>
      <c r="F744" s="241">
        <f ca="1">+IFERROR(INDEX('Hoja de Trabajo para listado'!$A$155:$Z$1048576,MATCH($A744,'Hoja de Trabajo para listado'!$A$155:$A$1048576,0),MATCH((CUADRO!F$4&amp;$E744),'Hoja de Trabajo para listado'!$A$151:$Z$151,0)),0)+IFERROR(INDEX('Hoja de Trabajo para listado'!$AB$155:$BA$1048576,MATCH($A744,'Hoja de Trabajo para listado'!$AB$155:$AB$1048576,0),MATCH((CUADRO!F$4&amp;$E744),'Hoja de Trabajo para listado'!$AB$151:$BA$151,0)),0)+IFERROR(INDEX('Hoja de Trabajo para listado'!$BC$155:$CB$1048576,MATCH($A744,'Hoja de Trabajo para listado'!$BC$155:$BC$1048576,0),MATCH((CUADRO!F$4&amp;$E744),'Hoja de Trabajo para listado'!$BC$151:$CB$151,0)),0)+IFERROR(INDEX('Hoja de Trabajo para listado'!$DE$153:$DG$274,MATCH($A744,'Hoja de Trabajo para listado'!$DE$153:$DE$1048576,0),MATCH((CUADRO!F$4&amp;$E744),'Hoja de Trabajo para listado'!$DE$151:$DG$151,0)),0)+IFERROR(INDEX('Hoja de Trabajo para listado'!$CD$155:$DC$1048576,MATCH($A744,'Hoja de Trabajo para listado'!$CD$155:$CD$1048576,0),MATCH((CUADRO!F$4&amp;$E744),'Hoja de Trabajo para listado'!$CD$151:$DC$151,0)),0)</f>
        <v>0</v>
      </c>
      <c r="G744" s="241">
        <f ca="1">+IFERROR(INDEX('Hoja de Trabajo para listado'!$A$155:$Z$1048576,MATCH($A744,'Hoja de Trabajo para listado'!$A$155:$A$1048576,0),MATCH((CUADRO!G$4&amp;$E744),'Hoja de Trabajo para listado'!$A$151:$Z$151,0)),0)+IFERROR(INDEX('Hoja de Trabajo para listado'!$AB$155:$BA$1048576,MATCH($A744,'Hoja de Trabajo para listado'!$AB$155:$AB$1048576,0),MATCH((CUADRO!G$4&amp;$E744),'Hoja de Trabajo para listado'!$AB$151:$BA$151,0)),0)+IFERROR(INDEX('Hoja de Trabajo para listado'!$BC$155:$CB$1048576,MATCH($A744,'Hoja de Trabajo para listado'!$BC$155:$BC$1048576,0),MATCH((CUADRO!G$4&amp;$E744),'Hoja de Trabajo para listado'!$BC$151:$CB$151,0)),0)+IFERROR(INDEX('Hoja de Trabajo para listado'!$DE$153:$DG$274,MATCH($A744,'Hoja de Trabajo para listado'!$DE$153:$DE$1048576,0),MATCH((CUADRO!G$4&amp;$E744),'Hoja de Trabajo para listado'!$DE$151:$DG$151,0)),0)+IFERROR(INDEX('Hoja de Trabajo para listado'!$CD$155:$DC$1048576,MATCH($A744,'Hoja de Trabajo para listado'!$CD$155:$CD$1048576,0),MATCH((CUADRO!G$4&amp;$E744),'Hoja de Trabajo para listado'!$CD$151:$DC$151,0)),0)</f>
        <v>0</v>
      </c>
      <c r="H744" s="241">
        <f ca="1">+IFERROR(INDEX('Hoja de Trabajo para listado'!$A$155:$Z$1048576,MATCH($A744,'Hoja de Trabajo para listado'!$A$155:$A$1048576,0),MATCH((CUADRO!H$4&amp;$E744),'Hoja de Trabajo para listado'!$A$151:$Z$151,0)),0)+IFERROR(INDEX('Hoja de Trabajo para listado'!$AB$155:$BA$1048576,MATCH($A744,'Hoja de Trabajo para listado'!$AB$155:$AB$1048576,0),MATCH((CUADRO!H$4&amp;$E744),'Hoja de Trabajo para listado'!$AB$151:$BA$151,0)),0)+IFERROR(INDEX('Hoja de Trabajo para listado'!$BC$155:$CB$1048576,MATCH($A744,'Hoja de Trabajo para listado'!$BC$155:$BC$1048576,0),MATCH((CUADRO!H$4&amp;$E744),'Hoja de Trabajo para listado'!$BC$151:$CB$151,0)),0)+IFERROR(INDEX('Hoja de Trabajo para listado'!$DE$153:$DG$274,MATCH($A744,'Hoja de Trabajo para listado'!$DE$153:$DE$1048576,0),MATCH((CUADRO!H$4&amp;$E744),'Hoja de Trabajo para listado'!$DE$151:$DG$151,0)),0)+IFERROR(INDEX('Hoja de Trabajo para listado'!$CD$155:$DC$1048576,MATCH($A744,'Hoja de Trabajo para listado'!$CD$155:$CD$1048576,0),MATCH((CUADRO!H$4&amp;$E744),'Hoja de Trabajo para listado'!$CD$151:$DC$151,0)),0)</f>
        <v>0</v>
      </c>
      <c r="I744" s="241">
        <f ca="1">+IFERROR(INDEX('Hoja de Trabajo para listado'!$A$155:$Z$1048576,MATCH($A744,'Hoja de Trabajo para listado'!$A$155:$A$1048576,0),MATCH((CUADRO!I$4&amp;$E744),'Hoja de Trabajo para listado'!$A$151:$Z$151,0)),0)+IFERROR(INDEX('Hoja de Trabajo para listado'!$AB$155:$BA$1048576,MATCH($A744,'Hoja de Trabajo para listado'!$AB$155:$AB$1048576,0),MATCH((CUADRO!I$4&amp;$E744),'Hoja de Trabajo para listado'!$AB$151:$BA$151,0)),0)+IFERROR(INDEX('Hoja de Trabajo para listado'!$BC$155:$CB$1048576,MATCH($A744,'Hoja de Trabajo para listado'!$BC$155:$BC$1048576,0),MATCH((CUADRO!I$4&amp;$E744),'Hoja de Trabajo para listado'!$BC$151:$CB$151,0)),0)+IFERROR(INDEX('Hoja de Trabajo para listado'!$DE$153:$DG$274,MATCH($A744,'Hoja de Trabajo para listado'!$DE$153:$DE$1048576,0),MATCH((CUADRO!I$4&amp;$E744),'Hoja de Trabajo para listado'!$DE$151:$DG$151,0)),0)+IFERROR(INDEX('Hoja de Trabajo para listado'!$CD$155:$DC$1048576,MATCH($A744,'Hoja de Trabajo para listado'!$CD$155:$CD$1048576,0),MATCH((CUADRO!I$4&amp;$E744),'Hoja de Trabajo para listado'!$CD$151:$DC$151,0)),0)</f>
        <v>0</v>
      </c>
      <c r="J744" s="241">
        <f ca="1">+IFERROR(INDEX('Hoja de Trabajo para listado'!$A$155:$Z$1048576,MATCH($A744,'Hoja de Trabajo para listado'!$A$155:$A$1048576,0),MATCH((CUADRO!J$4&amp;$E744),'Hoja de Trabajo para listado'!$A$151:$Z$151,0)),0)+IFERROR(INDEX('Hoja de Trabajo para listado'!$AB$155:$BA$1048576,MATCH($A744,'Hoja de Trabajo para listado'!$AB$155:$AB$1048576,0),MATCH((CUADRO!J$4&amp;$E744),'Hoja de Trabajo para listado'!$AB$151:$BA$151,0)),0)+IFERROR(INDEX('Hoja de Trabajo para listado'!$BC$155:$CB$1048576,MATCH($A744,'Hoja de Trabajo para listado'!$BC$155:$BC$1048576,0),MATCH((CUADRO!J$4&amp;$E744),'Hoja de Trabajo para listado'!$BC$151:$CB$151,0)),0)+IFERROR(INDEX('Hoja de Trabajo para listado'!$DE$153:$DG$274,MATCH($A744,'Hoja de Trabajo para listado'!$DE$153:$DE$1048576,0),MATCH((CUADRO!J$4&amp;$E744),'Hoja de Trabajo para listado'!$DE$151:$DG$151,0)),0)+IFERROR(INDEX('Hoja de Trabajo para listado'!$CD$155:$DC$1048576,MATCH($A744,'Hoja de Trabajo para listado'!$CD$155:$CD$1048576,0),MATCH((CUADRO!J$4&amp;$E744),'Hoja de Trabajo para listado'!$CD$151:$DC$151,0)),0)</f>
        <v>0</v>
      </c>
      <c r="K744" s="241">
        <f ca="1">+IFERROR(INDEX('Hoja de Trabajo para listado'!$A$155:$Z$1048576,MATCH($A744,'Hoja de Trabajo para listado'!$A$155:$A$1048576,0),MATCH((CUADRO!K$4&amp;$E744),'Hoja de Trabajo para listado'!$A$151:$Z$151,0)),0)+IFERROR(INDEX('Hoja de Trabajo para listado'!$AB$155:$BA$1048576,MATCH($A744,'Hoja de Trabajo para listado'!$AB$155:$AB$1048576,0),MATCH((CUADRO!K$4&amp;$E744),'Hoja de Trabajo para listado'!$AB$151:$BA$151,0)),0)+IFERROR(INDEX('Hoja de Trabajo para listado'!$BC$155:$CB$1048576,MATCH($A744,'Hoja de Trabajo para listado'!$BC$155:$BC$1048576,0),MATCH((CUADRO!K$4&amp;$E744),'Hoja de Trabajo para listado'!$BC$151:$CB$151,0)),0)+IFERROR(INDEX('Hoja de Trabajo para listado'!$DE$153:$DG$274,MATCH($A744,'Hoja de Trabajo para listado'!$DE$153:$DE$1048576,0),MATCH((CUADRO!K$4&amp;$E744),'Hoja de Trabajo para listado'!$DE$151:$DG$151,0)),0)+IFERROR(INDEX('Hoja de Trabajo para listado'!$CD$155:$DC$1048576,MATCH($A744,'Hoja de Trabajo para listado'!$CD$155:$CD$1048576,0),MATCH((CUADRO!K$4&amp;$E744),'Hoja de Trabajo para listado'!$CD$151:$DC$151,0)),0)</f>
        <v>0</v>
      </c>
      <c r="L744" s="241">
        <f ca="1">+IFERROR(INDEX('Hoja de Trabajo para listado'!$A$155:$Z$1048576,MATCH($A744,'Hoja de Trabajo para listado'!$A$155:$A$1048576,0),MATCH((CUADRO!L$4&amp;$E744),'Hoja de Trabajo para listado'!$A$151:$Z$151,0)),0)+IFERROR(INDEX('Hoja de Trabajo para listado'!$AB$155:$BA$1048576,MATCH($A744,'Hoja de Trabajo para listado'!$AB$155:$AB$1048576,0),MATCH((CUADRO!L$4&amp;$E744),'Hoja de Trabajo para listado'!$AB$151:$BA$151,0)),0)+IFERROR(INDEX('Hoja de Trabajo para listado'!$BC$155:$CB$1048576,MATCH($A744,'Hoja de Trabajo para listado'!$BC$155:$BC$1048576,0),MATCH((CUADRO!L$4&amp;$E744),'Hoja de Trabajo para listado'!$BC$151:$CB$151,0)),0)+IFERROR(INDEX('Hoja de Trabajo para listado'!$DE$153:$DG$274,MATCH($A744,'Hoja de Trabajo para listado'!$DE$153:$DE$1048576,0),MATCH((CUADRO!L$4&amp;$E744),'Hoja de Trabajo para listado'!$DE$151:$DG$151,0)),0)+IFERROR(INDEX('Hoja de Trabajo para listado'!$CD$155:$DC$1048576,MATCH($A744,'Hoja de Trabajo para listado'!$CD$155:$CD$1048576,0),MATCH((CUADRO!L$4&amp;$E744),'Hoja de Trabajo para listado'!$CD$151:$DC$151,0)),0)</f>
        <v>0</v>
      </c>
      <c r="M744" s="241">
        <f ca="1">+IFERROR(INDEX('Hoja de Trabajo para listado'!$A$155:$Z$1048576,MATCH($A744,'Hoja de Trabajo para listado'!$A$155:$A$1048576,0),MATCH((CUADRO!M$4&amp;$E744),'Hoja de Trabajo para listado'!$A$151:$Z$151,0)),0)+IFERROR(INDEX('Hoja de Trabajo para listado'!$AB$155:$BA$1048576,MATCH($A744,'Hoja de Trabajo para listado'!$AB$155:$AB$1048576,0),MATCH((CUADRO!M$4&amp;$E744),'Hoja de Trabajo para listado'!$AB$151:$BA$151,0)),0)+IFERROR(INDEX('Hoja de Trabajo para listado'!$BC$155:$CB$1048576,MATCH($A744,'Hoja de Trabajo para listado'!$BC$155:$BC$1048576,0),MATCH((CUADRO!M$4&amp;$E744),'Hoja de Trabajo para listado'!$BC$151:$CB$151,0)),0)+IFERROR(INDEX('Hoja de Trabajo para listado'!$DE$153:$DG$274,MATCH($A744,'Hoja de Trabajo para listado'!$DE$153:$DE$1048576,0),MATCH((CUADRO!M$4&amp;$E744),'Hoja de Trabajo para listado'!$DE$151:$DG$151,0)),0)+IFERROR(INDEX('Hoja de Trabajo para listado'!$CD$155:$DC$1048576,MATCH($A744,'Hoja de Trabajo para listado'!$CD$155:$CD$1048576,0),MATCH((CUADRO!M$4&amp;$E744),'Hoja de Trabajo para listado'!$CD$151:$DC$151,0)),0)</f>
        <v>0</v>
      </c>
      <c r="N744" s="241">
        <f ca="1">+IFERROR(INDEX('Hoja de Trabajo para listado'!$A$155:$Z$1048576,MATCH($A744,'Hoja de Trabajo para listado'!$A$155:$A$1048576,0),MATCH((CUADRO!N$4&amp;$E744),'Hoja de Trabajo para listado'!$A$151:$Z$151,0)),0)+IFERROR(INDEX('Hoja de Trabajo para listado'!$AB$155:$BA$1048576,MATCH($A744,'Hoja de Trabajo para listado'!$AB$155:$AB$1048576,0),MATCH((CUADRO!N$4&amp;$E744),'Hoja de Trabajo para listado'!$AB$151:$BA$151,0)),0)+IFERROR(INDEX('Hoja de Trabajo para listado'!$BC$155:$CB$1048576,MATCH($A744,'Hoja de Trabajo para listado'!$BC$155:$BC$1048576,0),MATCH((CUADRO!N$4&amp;$E744),'Hoja de Trabajo para listado'!$BC$151:$CB$151,0)),0)+IFERROR(INDEX('Hoja de Trabajo para listado'!$DE$153:$DG$274,MATCH($A744,'Hoja de Trabajo para listado'!$DE$153:$DE$1048576,0),MATCH((CUADRO!N$4&amp;$E744),'Hoja de Trabajo para listado'!$DE$151:$DG$151,0)),0)+IFERROR(INDEX('Hoja de Trabajo para listado'!$CD$155:$DC$1048576,MATCH($A744,'Hoja de Trabajo para listado'!$CD$155:$CD$1048576,0),MATCH((CUADRO!N$4&amp;$E744),'Hoja de Trabajo para listado'!$CD$151:$DC$151,0)),0)</f>
        <v>0</v>
      </c>
      <c r="O744" s="241">
        <f ca="1">+IFERROR(INDEX('Hoja de Trabajo para listado'!$A$155:$Z$1048576,MATCH($A744,'Hoja de Trabajo para listado'!$A$155:$A$1048576,0),MATCH((CUADRO!O$4&amp;$E744),'Hoja de Trabajo para listado'!$A$151:$Z$151,0)),0)+IFERROR(INDEX('Hoja de Trabajo para listado'!$AB$155:$BA$1048576,MATCH($A744,'Hoja de Trabajo para listado'!$AB$155:$AB$1048576,0),MATCH((CUADRO!O$4&amp;$E744),'Hoja de Trabajo para listado'!$AB$151:$BA$151,0)),0)+IFERROR(INDEX('Hoja de Trabajo para listado'!$BC$155:$CB$1048576,MATCH($A744,'Hoja de Trabajo para listado'!$BC$155:$BC$1048576,0),MATCH((CUADRO!O$4&amp;$E744),'Hoja de Trabajo para listado'!$BC$151:$CB$151,0)),0)+IFERROR(INDEX('Hoja de Trabajo para listado'!$DE$153:$DG$274,MATCH($A744,'Hoja de Trabajo para listado'!$DE$153:$DE$1048576,0),MATCH((CUADRO!O$4&amp;$E744),'Hoja de Trabajo para listado'!$DE$151:$DG$151,0)),0)+IFERROR(INDEX('Hoja de Trabajo para listado'!$CD$155:$DC$1048576,MATCH($A744,'Hoja de Trabajo para listado'!$CD$155:$CD$1048576,0),MATCH((CUADRO!O$4&amp;$E744),'Hoja de Trabajo para listado'!$CD$151:$DC$151,0)),0)</f>
        <v>0</v>
      </c>
      <c r="P744" s="241">
        <f ca="1">+IFERROR(INDEX('Hoja de Trabajo para listado'!$A$155:$Z$1048576,MATCH($A744,'Hoja de Trabajo para listado'!$A$155:$A$1048576,0),MATCH((CUADRO!P$4&amp;$E744),'Hoja de Trabajo para listado'!$A$151:$Z$151,0)),0)+IFERROR(INDEX('Hoja de Trabajo para listado'!$AB$155:$BA$1048576,MATCH($A744,'Hoja de Trabajo para listado'!$AB$155:$AB$1048576,0),MATCH((CUADRO!P$4&amp;$E744),'Hoja de Trabajo para listado'!$AB$151:$BA$151,0)),0)+IFERROR(INDEX('Hoja de Trabajo para listado'!$BC$155:$CB$1048576,MATCH($A744,'Hoja de Trabajo para listado'!$BC$155:$BC$1048576,0),MATCH((CUADRO!P$4&amp;$E744),'Hoja de Trabajo para listado'!$BC$151:$CB$151,0)),0)+IFERROR(INDEX('Hoja de Trabajo para listado'!$DE$153:$DG$274,MATCH($A744,'Hoja de Trabajo para listado'!$DE$153:$DE$1048576,0),MATCH((CUADRO!P$4&amp;$E744),'Hoja de Trabajo para listado'!$DE$151:$DG$151,0)),0)+IFERROR(INDEX('Hoja de Trabajo para listado'!$CD$155:$DC$1048576,MATCH($A744,'Hoja de Trabajo para listado'!$CD$155:$CD$1048576,0),MATCH((CUADRO!P$4&amp;$E744),'Hoja de Trabajo para listado'!$CD$151:$DC$151,0)),0)</f>
        <v>0</v>
      </c>
      <c r="Q744" s="241">
        <f ca="1">+IFERROR(INDEX('Hoja de Trabajo para listado'!$A$155:$Z$1048576,MATCH($A744,'Hoja de Trabajo para listado'!$A$155:$A$1048576,0),MATCH((CUADRO!Q$4&amp;$E744),'Hoja de Trabajo para listado'!$A$151:$Z$151,0)),0)+IFERROR(INDEX('Hoja de Trabajo para listado'!$AB$155:$BA$1048576,MATCH($A744,'Hoja de Trabajo para listado'!$AB$155:$AB$1048576,0),MATCH((CUADRO!Q$4&amp;$E744),'Hoja de Trabajo para listado'!$AB$151:$BA$151,0)),0)+IFERROR(INDEX('Hoja de Trabajo para listado'!$BC$155:$CB$1048576,MATCH($A744,'Hoja de Trabajo para listado'!$BC$155:$BC$1048576,0),MATCH((CUADRO!Q$4&amp;$E744),'Hoja de Trabajo para listado'!$BC$151:$CB$151,0)),0)+IFERROR(INDEX('Hoja de Trabajo para listado'!$DE$153:$DG$274,MATCH($A744,'Hoja de Trabajo para listado'!$DE$153:$DE$1048576,0),MATCH((CUADRO!Q$4&amp;$E744),'Hoja de Trabajo para listado'!$DE$151:$DG$151,0)),0)+IFERROR(INDEX('Hoja de Trabajo para listado'!$CD$155:$DC$1048576,MATCH($A744,'Hoja de Trabajo para listado'!$CD$155:$CD$1048576,0),MATCH((CUADRO!Q$4&amp;$E744),'Hoja de Trabajo para listado'!$CD$151:$DC$151,0)),0)</f>
        <v>0</v>
      </c>
      <c r="R744" s="241">
        <f t="shared" ca="1" si="29"/>
        <v>0</v>
      </c>
      <c r="S744" s="247">
        <f ca="1">+R743+R744</f>
        <v>0</v>
      </c>
      <c r="T744" s="241">
        <f ca="1">+S744</f>
        <v>0</v>
      </c>
      <c r="U744" s="240">
        <f t="shared" si="30"/>
        <v>2</v>
      </c>
      <c r="V744" s="327" t="str">
        <f>+VLOOKUP(A744,bd_lista!$A$3:$E$592,5,FALSE)</f>
        <v>Gobiernos Autonomos Municipales</v>
      </c>
      <c r="W744" s="398"/>
      <c r="X744" s="240">
        <f>+VLOOKUP(A744,[4]Sheet1!$A$13:$D$744,4,FALSE)</f>
        <v>0</v>
      </c>
      <c r="Y744" s="240" t="e">
        <f>+VLOOKUP(X744,bd_lista!$A$3:$C$592,3,FALSE)</f>
        <v>#N/A</v>
      </c>
      <c r="Z744" s="288"/>
      <c r="AA744" s="289"/>
    </row>
    <row r="745" spans="1:27" customFormat="1" ht="15" hidden="1" customHeight="1">
      <c r="A745" s="32">
        <v>1337</v>
      </c>
      <c r="B745" s="393">
        <f>+A745</f>
        <v>1337</v>
      </c>
      <c r="C745" s="245" t="str">
        <f>+VLOOKUP(A745,bd_lista!$A$3:$C$592,3,FALSE)</f>
        <v>Gobierno Autónomo Municipal de Vacas</v>
      </c>
      <c r="D745" s="395" t="str">
        <f>+C745</f>
        <v>Gobierno Autónomo Municipal de Vacas</v>
      </c>
      <c r="E745" s="240" t="s">
        <v>1303</v>
      </c>
      <c r="F745" s="241">
        <f ca="1">+IFERROR(INDEX('Hoja de Trabajo para listado'!$A$155:$Z$1048576,MATCH($A745,'Hoja de Trabajo para listado'!$A$155:$A$1048576,0),MATCH((CUADRO!F$4&amp;$E745),'Hoja de Trabajo para listado'!$A$151:$Z$151,0)),0)+IFERROR(INDEX('Hoja de Trabajo para listado'!$AB$155:$BA$1048576,MATCH($A745,'Hoja de Trabajo para listado'!$AB$155:$AB$1048576,0),MATCH((CUADRO!F$4&amp;$E745),'Hoja de Trabajo para listado'!$AB$151:$BA$151,0)),0)+IFERROR(INDEX('Hoja de Trabajo para listado'!$BC$155:$CB$1048576,MATCH($A745,'Hoja de Trabajo para listado'!$BC$155:$BC$1048576,0),MATCH((CUADRO!F$4&amp;$E745),'Hoja de Trabajo para listado'!$BC$151:$CB$151,0)),0)+IFERROR(INDEX('Hoja de Trabajo para listado'!$DE$153:$DG$274,MATCH($A745,'Hoja de Trabajo para listado'!$DE$153:$DE$1048576,0),MATCH((CUADRO!F$4&amp;$E745),'Hoja de Trabajo para listado'!$DE$151:$DG$151,0)),0)+IFERROR(INDEX('Hoja de Trabajo para listado'!$CD$155:$DC$1048576,MATCH($A745,'Hoja de Trabajo para listado'!$CD$155:$CD$1048576,0),MATCH((CUADRO!F$4&amp;$E745),'Hoja de Trabajo para listado'!$CD$151:$DC$151,0)),0)</f>
        <v>0</v>
      </c>
      <c r="G745" s="241">
        <f ca="1">+IFERROR(INDEX('Hoja de Trabajo para listado'!$A$155:$Z$1048576,MATCH($A745,'Hoja de Trabajo para listado'!$A$155:$A$1048576,0),MATCH((CUADRO!G$4&amp;$E745),'Hoja de Trabajo para listado'!$A$151:$Z$151,0)),0)+IFERROR(INDEX('Hoja de Trabajo para listado'!$AB$155:$BA$1048576,MATCH($A745,'Hoja de Trabajo para listado'!$AB$155:$AB$1048576,0),MATCH((CUADRO!G$4&amp;$E745),'Hoja de Trabajo para listado'!$AB$151:$BA$151,0)),0)+IFERROR(INDEX('Hoja de Trabajo para listado'!$BC$155:$CB$1048576,MATCH($A745,'Hoja de Trabajo para listado'!$BC$155:$BC$1048576,0),MATCH((CUADRO!G$4&amp;$E745),'Hoja de Trabajo para listado'!$BC$151:$CB$151,0)),0)+IFERROR(INDEX('Hoja de Trabajo para listado'!$DE$153:$DG$274,MATCH($A745,'Hoja de Trabajo para listado'!$DE$153:$DE$1048576,0),MATCH((CUADRO!G$4&amp;$E745),'Hoja de Trabajo para listado'!$DE$151:$DG$151,0)),0)+IFERROR(INDEX('Hoja de Trabajo para listado'!$CD$155:$DC$1048576,MATCH($A745,'Hoja de Trabajo para listado'!$CD$155:$CD$1048576,0),MATCH((CUADRO!G$4&amp;$E745),'Hoja de Trabajo para listado'!$CD$151:$DC$151,0)),0)</f>
        <v>0</v>
      </c>
      <c r="H745" s="241">
        <f ca="1">+IFERROR(INDEX('Hoja de Trabajo para listado'!$A$155:$Z$1048576,MATCH($A745,'Hoja de Trabajo para listado'!$A$155:$A$1048576,0),MATCH((CUADRO!H$4&amp;$E745),'Hoja de Trabajo para listado'!$A$151:$Z$151,0)),0)+IFERROR(INDEX('Hoja de Trabajo para listado'!$AB$155:$BA$1048576,MATCH($A745,'Hoja de Trabajo para listado'!$AB$155:$AB$1048576,0),MATCH((CUADRO!H$4&amp;$E745),'Hoja de Trabajo para listado'!$AB$151:$BA$151,0)),0)+IFERROR(INDEX('Hoja de Trabajo para listado'!$BC$155:$CB$1048576,MATCH($A745,'Hoja de Trabajo para listado'!$BC$155:$BC$1048576,0),MATCH((CUADRO!H$4&amp;$E745),'Hoja de Trabajo para listado'!$BC$151:$CB$151,0)),0)+IFERROR(INDEX('Hoja de Trabajo para listado'!$DE$153:$DG$274,MATCH($A745,'Hoja de Trabajo para listado'!$DE$153:$DE$1048576,0),MATCH((CUADRO!H$4&amp;$E745),'Hoja de Trabajo para listado'!$DE$151:$DG$151,0)),0)+IFERROR(INDEX('Hoja de Trabajo para listado'!$CD$155:$DC$1048576,MATCH($A745,'Hoja de Trabajo para listado'!$CD$155:$CD$1048576,0),MATCH((CUADRO!H$4&amp;$E745),'Hoja de Trabajo para listado'!$CD$151:$DC$151,0)),0)</f>
        <v>0</v>
      </c>
      <c r="I745" s="241">
        <f ca="1">+IFERROR(INDEX('Hoja de Trabajo para listado'!$A$155:$Z$1048576,MATCH($A745,'Hoja de Trabajo para listado'!$A$155:$A$1048576,0),MATCH((CUADRO!I$4&amp;$E745),'Hoja de Trabajo para listado'!$A$151:$Z$151,0)),0)+IFERROR(INDEX('Hoja de Trabajo para listado'!$AB$155:$BA$1048576,MATCH($A745,'Hoja de Trabajo para listado'!$AB$155:$AB$1048576,0),MATCH((CUADRO!I$4&amp;$E745),'Hoja de Trabajo para listado'!$AB$151:$BA$151,0)),0)+IFERROR(INDEX('Hoja de Trabajo para listado'!$BC$155:$CB$1048576,MATCH($A745,'Hoja de Trabajo para listado'!$BC$155:$BC$1048576,0),MATCH((CUADRO!I$4&amp;$E745),'Hoja de Trabajo para listado'!$BC$151:$CB$151,0)),0)+IFERROR(INDEX('Hoja de Trabajo para listado'!$DE$153:$DG$274,MATCH($A745,'Hoja de Trabajo para listado'!$DE$153:$DE$1048576,0),MATCH((CUADRO!I$4&amp;$E745),'Hoja de Trabajo para listado'!$DE$151:$DG$151,0)),0)+IFERROR(INDEX('Hoja de Trabajo para listado'!$CD$155:$DC$1048576,MATCH($A745,'Hoja de Trabajo para listado'!$CD$155:$CD$1048576,0),MATCH((CUADRO!I$4&amp;$E745),'Hoja de Trabajo para listado'!$CD$151:$DC$151,0)),0)</f>
        <v>0</v>
      </c>
      <c r="J745" s="241">
        <f ca="1">+IFERROR(INDEX('Hoja de Trabajo para listado'!$A$155:$Z$1048576,MATCH($A745,'Hoja de Trabajo para listado'!$A$155:$A$1048576,0),MATCH((CUADRO!J$4&amp;$E745),'Hoja de Trabajo para listado'!$A$151:$Z$151,0)),0)+IFERROR(INDEX('Hoja de Trabajo para listado'!$AB$155:$BA$1048576,MATCH($A745,'Hoja de Trabajo para listado'!$AB$155:$AB$1048576,0),MATCH((CUADRO!J$4&amp;$E745),'Hoja de Trabajo para listado'!$AB$151:$BA$151,0)),0)+IFERROR(INDEX('Hoja de Trabajo para listado'!$BC$155:$CB$1048576,MATCH($A745,'Hoja de Trabajo para listado'!$BC$155:$BC$1048576,0),MATCH((CUADRO!J$4&amp;$E745),'Hoja de Trabajo para listado'!$BC$151:$CB$151,0)),0)+IFERROR(INDEX('Hoja de Trabajo para listado'!$DE$153:$DG$274,MATCH($A745,'Hoja de Trabajo para listado'!$DE$153:$DE$1048576,0),MATCH((CUADRO!J$4&amp;$E745),'Hoja de Trabajo para listado'!$DE$151:$DG$151,0)),0)+IFERROR(INDEX('Hoja de Trabajo para listado'!$CD$155:$DC$1048576,MATCH($A745,'Hoja de Trabajo para listado'!$CD$155:$CD$1048576,0),MATCH((CUADRO!J$4&amp;$E745),'Hoja de Trabajo para listado'!$CD$151:$DC$151,0)),0)</f>
        <v>0</v>
      </c>
      <c r="K745" s="241">
        <f ca="1">+IFERROR(INDEX('Hoja de Trabajo para listado'!$A$155:$Z$1048576,MATCH($A745,'Hoja de Trabajo para listado'!$A$155:$A$1048576,0),MATCH((CUADRO!K$4&amp;$E745),'Hoja de Trabajo para listado'!$A$151:$Z$151,0)),0)+IFERROR(INDEX('Hoja de Trabajo para listado'!$AB$155:$BA$1048576,MATCH($A745,'Hoja de Trabajo para listado'!$AB$155:$AB$1048576,0),MATCH((CUADRO!K$4&amp;$E745),'Hoja de Trabajo para listado'!$AB$151:$BA$151,0)),0)+IFERROR(INDEX('Hoja de Trabajo para listado'!$BC$155:$CB$1048576,MATCH($A745,'Hoja de Trabajo para listado'!$BC$155:$BC$1048576,0),MATCH((CUADRO!K$4&amp;$E745),'Hoja de Trabajo para listado'!$BC$151:$CB$151,0)),0)+IFERROR(INDEX('Hoja de Trabajo para listado'!$DE$153:$DG$274,MATCH($A745,'Hoja de Trabajo para listado'!$DE$153:$DE$1048576,0),MATCH((CUADRO!K$4&amp;$E745),'Hoja de Trabajo para listado'!$DE$151:$DG$151,0)),0)+IFERROR(INDEX('Hoja de Trabajo para listado'!$CD$155:$DC$1048576,MATCH($A745,'Hoja de Trabajo para listado'!$CD$155:$CD$1048576,0),MATCH((CUADRO!K$4&amp;$E745),'Hoja de Trabajo para listado'!$CD$151:$DC$151,0)),0)</f>
        <v>0</v>
      </c>
      <c r="L745" s="241">
        <f ca="1">+IFERROR(INDEX('Hoja de Trabajo para listado'!$A$155:$Z$1048576,MATCH($A745,'Hoja de Trabajo para listado'!$A$155:$A$1048576,0),MATCH((CUADRO!L$4&amp;$E745),'Hoja de Trabajo para listado'!$A$151:$Z$151,0)),0)+IFERROR(INDEX('Hoja de Trabajo para listado'!$AB$155:$BA$1048576,MATCH($A745,'Hoja de Trabajo para listado'!$AB$155:$AB$1048576,0),MATCH((CUADRO!L$4&amp;$E745),'Hoja de Trabajo para listado'!$AB$151:$BA$151,0)),0)+IFERROR(INDEX('Hoja de Trabajo para listado'!$BC$155:$CB$1048576,MATCH($A745,'Hoja de Trabajo para listado'!$BC$155:$BC$1048576,0),MATCH((CUADRO!L$4&amp;$E745),'Hoja de Trabajo para listado'!$BC$151:$CB$151,0)),0)+IFERROR(INDEX('Hoja de Trabajo para listado'!$DE$153:$DG$274,MATCH($A745,'Hoja de Trabajo para listado'!$DE$153:$DE$1048576,0),MATCH((CUADRO!L$4&amp;$E745),'Hoja de Trabajo para listado'!$DE$151:$DG$151,0)),0)+IFERROR(INDEX('Hoja de Trabajo para listado'!$CD$155:$DC$1048576,MATCH($A745,'Hoja de Trabajo para listado'!$CD$155:$CD$1048576,0),MATCH((CUADRO!L$4&amp;$E745),'Hoja de Trabajo para listado'!$CD$151:$DC$151,0)),0)</f>
        <v>0</v>
      </c>
      <c r="M745" s="241">
        <f ca="1">+IFERROR(INDEX('Hoja de Trabajo para listado'!$A$155:$Z$1048576,MATCH($A745,'Hoja de Trabajo para listado'!$A$155:$A$1048576,0),MATCH((CUADRO!M$4&amp;$E745),'Hoja de Trabajo para listado'!$A$151:$Z$151,0)),0)+IFERROR(INDEX('Hoja de Trabajo para listado'!$AB$155:$BA$1048576,MATCH($A745,'Hoja de Trabajo para listado'!$AB$155:$AB$1048576,0),MATCH((CUADRO!M$4&amp;$E745),'Hoja de Trabajo para listado'!$AB$151:$BA$151,0)),0)+IFERROR(INDEX('Hoja de Trabajo para listado'!$BC$155:$CB$1048576,MATCH($A745,'Hoja de Trabajo para listado'!$BC$155:$BC$1048576,0),MATCH((CUADRO!M$4&amp;$E745),'Hoja de Trabajo para listado'!$BC$151:$CB$151,0)),0)+IFERROR(INDEX('Hoja de Trabajo para listado'!$DE$153:$DG$274,MATCH($A745,'Hoja de Trabajo para listado'!$DE$153:$DE$1048576,0),MATCH((CUADRO!M$4&amp;$E745),'Hoja de Trabajo para listado'!$DE$151:$DG$151,0)),0)+IFERROR(INDEX('Hoja de Trabajo para listado'!$CD$155:$DC$1048576,MATCH($A745,'Hoja de Trabajo para listado'!$CD$155:$CD$1048576,0),MATCH((CUADRO!M$4&amp;$E745),'Hoja de Trabajo para listado'!$CD$151:$DC$151,0)),0)</f>
        <v>0</v>
      </c>
      <c r="N745" s="241">
        <f ca="1">+IFERROR(INDEX('Hoja de Trabajo para listado'!$A$155:$Z$1048576,MATCH($A745,'Hoja de Trabajo para listado'!$A$155:$A$1048576,0),MATCH((CUADRO!N$4&amp;$E745),'Hoja de Trabajo para listado'!$A$151:$Z$151,0)),0)+IFERROR(INDEX('Hoja de Trabajo para listado'!$AB$155:$BA$1048576,MATCH($A745,'Hoja de Trabajo para listado'!$AB$155:$AB$1048576,0),MATCH((CUADRO!N$4&amp;$E745),'Hoja de Trabajo para listado'!$AB$151:$BA$151,0)),0)+IFERROR(INDEX('Hoja de Trabajo para listado'!$BC$155:$CB$1048576,MATCH($A745,'Hoja de Trabajo para listado'!$BC$155:$BC$1048576,0),MATCH((CUADRO!N$4&amp;$E745),'Hoja de Trabajo para listado'!$BC$151:$CB$151,0)),0)+IFERROR(INDEX('Hoja de Trabajo para listado'!$DE$153:$DG$274,MATCH($A745,'Hoja de Trabajo para listado'!$DE$153:$DE$1048576,0),MATCH((CUADRO!N$4&amp;$E745),'Hoja de Trabajo para listado'!$DE$151:$DG$151,0)),0)+IFERROR(INDEX('Hoja de Trabajo para listado'!$CD$155:$DC$1048576,MATCH($A745,'Hoja de Trabajo para listado'!$CD$155:$CD$1048576,0),MATCH((CUADRO!N$4&amp;$E745),'Hoja de Trabajo para listado'!$CD$151:$DC$151,0)),0)</f>
        <v>0</v>
      </c>
      <c r="O745" s="241">
        <f ca="1">+IFERROR(INDEX('Hoja de Trabajo para listado'!$A$155:$Z$1048576,MATCH($A745,'Hoja de Trabajo para listado'!$A$155:$A$1048576,0),MATCH((CUADRO!O$4&amp;$E745),'Hoja de Trabajo para listado'!$A$151:$Z$151,0)),0)+IFERROR(INDEX('Hoja de Trabajo para listado'!$AB$155:$BA$1048576,MATCH($A745,'Hoja de Trabajo para listado'!$AB$155:$AB$1048576,0),MATCH((CUADRO!O$4&amp;$E745),'Hoja de Trabajo para listado'!$AB$151:$BA$151,0)),0)+IFERROR(INDEX('Hoja de Trabajo para listado'!$BC$155:$CB$1048576,MATCH($A745,'Hoja de Trabajo para listado'!$BC$155:$BC$1048576,0),MATCH((CUADRO!O$4&amp;$E745),'Hoja de Trabajo para listado'!$BC$151:$CB$151,0)),0)+IFERROR(INDEX('Hoja de Trabajo para listado'!$DE$153:$DG$274,MATCH($A745,'Hoja de Trabajo para listado'!$DE$153:$DE$1048576,0),MATCH((CUADRO!O$4&amp;$E745),'Hoja de Trabajo para listado'!$DE$151:$DG$151,0)),0)+IFERROR(INDEX('Hoja de Trabajo para listado'!$CD$155:$DC$1048576,MATCH($A745,'Hoja de Trabajo para listado'!$CD$155:$CD$1048576,0),MATCH((CUADRO!O$4&amp;$E745),'Hoja de Trabajo para listado'!$CD$151:$DC$151,0)),0)</f>
        <v>0</v>
      </c>
      <c r="P745" s="241">
        <f ca="1">+IFERROR(INDEX('Hoja de Trabajo para listado'!$A$155:$Z$1048576,MATCH($A745,'Hoja de Trabajo para listado'!$A$155:$A$1048576,0),MATCH((CUADRO!P$4&amp;$E745),'Hoja de Trabajo para listado'!$A$151:$Z$151,0)),0)+IFERROR(INDEX('Hoja de Trabajo para listado'!$AB$155:$BA$1048576,MATCH($A745,'Hoja de Trabajo para listado'!$AB$155:$AB$1048576,0),MATCH((CUADRO!P$4&amp;$E745),'Hoja de Trabajo para listado'!$AB$151:$BA$151,0)),0)+IFERROR(INDEX('Hoja de Trabajo para listado'!$BC$155:$CB$1048576,MATCH($A745,'Hoja de Trabajo para listado'!$BC$155:$BC$1048576,0),MATCH((CUADRO!P$4&amp;$E745),'Hoja de Trabajo para listado'!$BC$151:$CB$151,0)),0)+IFERROR(INDEX('Hoja de Trabajo para listado'!$DE$153:$DG$274,MATCH($A745,'Hoja de Trabajo para listado'!$DE$153:$DE$1048576,0),MATCH((CUADRO!P$4&amp;$E745),'Hoja de Trabajo para listado'!$DE$151:$DG$151,0)),0)+IFERROR(INDEX('Hoja de Trabajo para listado'!$CD$155:$DC$1048576,MATCH($A745,'Hoja de Trabajo para listado'!$CD$155:$CD$1048576,0),MATCH((CUADRO!P$4&amp;$E745),'Hoja de Trabajo para listado'!$CD$151:$DC$151,0)),0)</f>
        <v>0</v>
      </c>
      <c r="Q745" s="241">
        <f ca="1">+IFERROR(INDEX('Hoja de Trabajo para listado'!$A$155:$Z$1048576,MATCH($A745,'Hoja de Trabajo para listado'!$A$155:$A$1048576,0),MATCH((CUADRO!Q$4&amp;$E745),'Hoja de Trabajo para listado'!$A$151:$Z$151,0)),0)+IFERROR(INDEX('Hoja de Trabajo para listado'!$AB$155:$BA$1048576,MATCH($A745,'Hoja de Trabajo para listado'!$AB$155:$AB$1048576,0),MATCH((CUADRO!Q$4&amp;$E745),'Hoja de Trabajo para listado'!$AB$151:$BA$151,0)),0)+IFERROR(INDEX('Hoja de Trabajo para listado'!$BC$155:$CB$1048576,MATCH($A745,'Hoja de Trabajo para listado'!$BC$155:$BC$1048576,0),MATCH((CUADRO!Q$4&amp;$E745),'Hoja de Trabajo para listado'!$BC$151:$CB$151,0)),0)+IFERROR(INDEX('Hoja de Trabajo para listado'!$DE$153:$DG$274,MATCH($A745,'Hoja de Trabajo para listado'!$DE$153:$DE$1048576,0),MATCH((CUADRO!Q$4&amp;$E745),'Hoja de Trabajo para listado'!$DE$151:$DG$151,0)),0)+IFERROR(INDEX('Hoja de Trabajo para listado'!$CD$155:$DC$1048576,MATCH($A745,'Hoja de Trabajo para listado'!$CD$155:$CD$1048576,0),MATCH((CUADRO!Q$4&amp;$E745),'Hoja de Trabajo para listado'!$CD$151:$DC$151,0)),0)</f>
        <v>0</v>
      </c>
      <c r="R745" s="241">
        <f t="shared" ca="1" si="29"/>
        <v>0</v>
      </c>
      <c r="S745" s="247"/>
      <c r="T745" s="241">
        <f ca="1">+T746</f>
        <v>0</v>
      </c>
      <c r="U745" s="240">
        <f t="shared" si="30"/>
        <v>1</v>
      </c>
      <c r="V745" s="327" t="str">
        <f>+VLOOKUP(A745,bd_lista!$A$3:$E$592,5,FALSE)</f>
        <v>Gobiernos Autonomos Municipales</v>
      </c>
      <c r="W745" s="397" t="str">
        <f>+V745</f>
        <v>Gobiernos Autonomos Municipales</v>
      </c>
      <c r="X745" s="240">
        <f>+VLOOKUP(A745,[4]Sheet1!$A$13:$D$744,4,FALSE)</f>
        <v>0</v>
      </c>
      <c r="Y745" s="240" t="e">
        <f>+VLOOKUP(X745,bd_lista!$A$3:$C$592,3,FALSE)</f>
        <v>#N/A</v>
      </c>
      <c r="Z745" s="290">
        <f>+X745</f>
        <v>0</v>
      </c>
      <c r="AA745" s="291" t="e">
        <f>+Y745</f>
        <v>#N/A</v>
      </c>
    </row>
    <row r="746" spans="1:27" customFormat="1" ht="15" hidden="1" customHeight="1">
      <c r="A746" s="32">
        <v>1337</v>
      </c>
      <c r="B746" s="394"/>
      <c r="C746" s="245" t="str">
        <f>+VLOOKUP(A746,bd_lista!$A$3:$C$592,3,FALSE)</f>
        <v>Gobierno Autónomo Municipal de Vacas</v>
      </c>
      <c r="D746" s="396"/>
      <c r="E746" s="242" t="s">
        <v>1304</v>
      </c>
      <c r="F746" s="241">
        <f ca="1">+IFERROR(INDEX('Hoja de Trabajo para listado'!$A$155:$Z$1048576,MATCH($A746,'Hoja de Trabajo para listado'!$A$155:$A$1048576,0),MATCH((CUADRO!F$4&amp;$E746),'Hoja de Trabajo para listado'!$A$151:$Z$151,0)),0)+IFERROR(INDEX('Hoja de Trabajo para listado'!$AB$155:$BA$1048576,MATCH($A746,'Hoja de Trabajo para listado'!$AB$155:$AB$1048576,0),MATCH((CUADRO!F$4&amp;$E746),'Hoja de Trabajo para listado'!$AB$151:$BA$151,0)),0)+IFERROR(INDEX('Hoja de Trabajo para listado'!$BC$155:$CB$1048576,MATCH($A746,'Hoja de Trabajo para listado'!$BC$155:$BC$1048576,0),MATCH((CUADRO!F$4&amp;$E746),'Hoja de Trabajo para listado'!$BC$151:$CB$151,0)),0)+IFERROR(INDEX('Hoja de Trabajo para listado'!$DE$153:$DG$274,MATCH($A746,'Hoja de Trabajo para listado'!$DE$153:$DE$1048576,0),MATCH((CUADRO!F$4&amp;$E746),'Hoja de Trabajo para listado'!$DE$151:$DG$151,0)),0)+IFERROR(INDEX('Hoja de Trabajo para listado'!$CD$155:$DC$1048576,MATCH($A746,'Hoja de Trabajo para listado'!$CD$155:$CD$1048576,0),MATCH((CUADRO!F$4&amp;$E746),'Hoja de Trabajo para listado'!$CD$151:$DC$151,0)),0)</f>
        <v>0</v>
      </c>
      <c r="G746" s="241">
        <f ca="1">+IFERROR(INDEX('Hoja de Trabajo para listado'!$A$155:$Z$1048576,MATCH($A746,'Hoja de Trabajo para listado'!$A$155:$A$1048576,0),MATCH((CUADRO!G$4&amp;$E746),'Hoja de Trabajo para listado'!$A$151:$Z$151,0)),0)+IFERROR(INDEX('Hoja de Trabajo para listado'!$AB$155:$BA$1048576,MATCH($A746,'Hoja de Trabajo para listado'!$AB$155:$AB$1048576,0),MATCH((CUADRO!G$4&amp;$E746),'Hoja de Trabajo para listado'!$AB$151:$BA$151,0)),0)+IFERROR(INDEX('Hoja de Trabajo para listado'!$BC$155:$CB$1048576,MATCH($A746,'Hoja de Trabajo para listado'!$BC$155:$BC$1048576,0),MATCH((CUADRO!G$4&amp;$E746),'Hoja de Trabajo para listado'!$BC$151:$CB$151,0)),0)+IFERROR(INDEX('Hoja de Trabajo para listado'!$DE$153:$DG$274,MATCH($A746,'Hoja de Trabajo para listado'!$DE$153:$DE$1048576,0),MATCH((CUADRO!G$4&amp;$E746),'Hoja de Trabajo para listado'!$DE$151:$DG$151,0)),0)+IFERROR(INDEX('Hoja de Trabajo para listado'!$CD$155:$DC$1048576,MATCH($A746,'Hoja de Trabajo para listado'!$CD$155:$CD$1048576,0),MATCH((CUADRO!G$4&amp;$E746),'Hoja de Trabajo para listado'!$CD$151:$DC$151,0)),0)</f>
        <v>0</v>
      </c>
      <c r="H746" s="241">
        <f ca="1">+IFERROR(INDEX('Hoja de Trabajo para listado'!$A$155:$Z$1048576,MATCH($A746,'Hoja de Trabajo para listado'!$A$155:$A$1048576,0),MATCH((CUADRO!H$4&amp;$E746),'Hoja de Trabajo para listado'!$A$151:$Z$151,0)),0)+IFERROR(INDEX('Hoja de Trabajo para listado'!$AB$155:$BA$1048576,MATCH($A746,'Hoja de Trabajo para listado'!$AB$155:$AB$1048576,0),MATCH((CUADRO!H$4&amp;$E746),'Hoja de Trabajo para listado'!$AB$151:$BA$151,0)),0)+IFERROR(INDEX('Hoja de Trabajo para listado'!$BC$155:$CB$1048576,MATCH($A746,'Hoja de Trabajo para listado'!$BC$155:$BC$1048576,0),MATCH((CUADRO!H$4&amp;$E746),'Hoja de Trabajo para listado'!$BC$151:$CB$151,0)),0)+IFERROR(INDEX('Hoja de Trabajo para listado'!$DE$153:$DG$274,MATCH($A746,'Hoja de Trabajo para listado'!$DE$153:$DE$1048576,0),MATCH((CUADRO!H$4&amp;$E746),'Hoja de Trabajo para listado'!$DE$151:$DG$151,0)),0)+IFERROR(INDEX('Hoja de Trabajo para listado'!$CD$155:$DC$1048576,MATCH($A746,'Hoja de Trabajo para listado'!$CD$155:$CD$1048576,0),MATCH((CUADRO!H$4&amp;$E746),'Hoja de Trabajo para listado'!$CD$151:$DC$151,0)),0)</f>
        <v>0</v>
      </c>
      <c r="I746" s="241">
        <f ca="1">+IFERROR(INDEX('Hoja de Trabajo para listado'!$A$155:$Z$1048576,MATCH($A746,'Hoja de Trabajo para listado'!$A$155:$A$1048576,0),MATCH((CUADRO!I$4&amp;$E746),'Hoja de Trabajo para listado'!$A$151:$Z$151,0)),0)+IFERROR(INDEX('Hoja de Trabajo para listado'!$AB$155:$BA$1048576,MATCH($A746,'Hoja de Trabajo para listado'!$AB$155:$AB$1048576,0),MATCH((CUADRO!I$4&amp;$E746),'Hoja de Trabajo para listado'!$AB$151:$BA$151,0)),0)+IFERROR(INDEX('Hoja de Trabajo para listado'!$BC$155:$CB$1048576,MATCH($A746,'Hoja de Trabajo para listado'!$BC$155:$BC$1048576,0),MATCH((CUADRO!I$4&amp;$E746),'Hoja de Trabajo para listado'!$BC$151:$CB$151,0)),0)+IFERROR(INDEX('Hoja de Trabajo para listado'!$DE$153:$DG$274,MATCH($A746,'Hoja de Trabajo para listado'!$DE$153:$DE$1048576,0),MATCH((CUADRO!I$4&amp;$E746),'Hoja de Trabajo para listado'!$DE$151:$DG$151,0)),0)+IFERROR(INDEX('Hoja de Trabajo para listado'!$CD$155:$DC$1048576,MATCH($A746,'Hoja de Trabajo para listado'!$CD$155:$CD$1048576,0),MATCH((CUADRO!I$4&amp;$E746),'Hoja de Trabajo para listado'!$CD$151:$DC$151,0)),0)</f>
        <v>0</v>
      </c>
      <c r="J746" s="241">
        <f ca="1">+IFERROR(INDEX('Hoja de Trabajo para listado'!$A$155:$Z$1048576,MATCH($A746,'Hoja de Trabajo para listado'!$A$155:$A$1048576,0),MATCH((CUADRO!J$4&amp;$E746),'Hoja de Trabajo para listado'!$A$151:$Z$151,0)),0)+IFERROR(INDEX('Hoja de Trabajo para listado'!$AB$155:$BA$1048576,MATCH($A746,'Hoja de Trabajo para listado'!$AB$155:$AB$1048576,0),MATCH((CUADRO!J$4&amp;$E746),'Hoja de Trabajo para listado'!$AB$151:$BA$151,0)),0)+IFERROR(INDEX('Hoja de Trabajo para listado'!$BC$155:$CB$1048576,MATCH($A746,'Hoja de Trabajo para listado'!$BC$155:$BC$1048576,0),MATCH((CUADRO!J$4&amp;$E746),'Hoja de Trabajo para listado'!$BC$151:$CB$151,0)),0)+IFERROR(INDEX('Hoja de Trabajo para listado'!$DE$153:$DG$274,MATCH($A746,'Hoja de Trabajo para listado'!$DE$153:$DE$1048576,0),MATCH((CUADRO!J$4&amp;$E746),'Hoja de Trabajo para listado'!$DE$151:$DG$151,0)),0)+IFERROR(INDEX('Hoja de Trabajo para listado'!$CD$155:$DC$1048576,MATCH($A746,'Hoja de Trabajo para listado'!$CD$155:$CD$1048576,0),MATCH((CUADRO!J$4&amp;$E746),'Hoja de Trabajo para listado'!$CD$151:$DC$151,0)),0)</f>
        <v>0</v>
      </c>
      <c r="K746" s="241">
        <f ca="1">+IFERROR(INDEX('Hoja de Trabajo para listado'!$A$155:$Z$1048576,MATCH($A746,'Hoja de Trabajo para listado'!$A$155:$A$1048576,0),MATCH((CUADRO!K$4&amp;$E746),'Hoja de Trabajo para listado'!$A$151:$Z$151,0)),0)+IFERROR(INDEX('Hoja de Trabajo para listado'!$AB$155:$BA$1048576,MATCH($A746,'Hoja de Trabajo para listado'!$AB$155:$AB$1048576,0),MATCH((CUADRO!K$4&amp;$E746),'Hoja de Trabajo para listado'!$AB$151:$BA$151,0)),0)+IFERROR(INDEX('Hoja de Trabajo para listado'!$BC$155:$CB$1048576,MATCH($A746,'Hoja de Trabajo para listado'!$BC$155:$BC$1048576,0),MATCH((CUADRO!K$4&amp;$E746),'Hoja de Trabajo para listado'!$BC$151:$CB$151,0)),0)+IFERROR(INDEX('Hoja de Trabajo para listado'!$DE$153:$DG$274,MATCH($A746,'Hoja de Trabajo para listado'!$DE$153:$DE$1048576,0),MATCH((CUADRO!K$4&amp;$E746),'Hoja de Trabajo para listado'!$DE$151:$DG$151,0)),0)+IFERROR(INDEX('Hoja de Trabajo para listado'!$CD$155:$DC$1048576,MATCH($A746,'Hoja de Trabajo para listado'!$CD$155:$CD$1048576,0),MATCH((CUADRO!K$4&amp;$E746),'Hoja de Trabajo para listado'!$CD$151:$DC$151,0)),0)</f>
        <v>0</v>
      </c>
      <c r="L746" s="241">
        <f ca="1">+IFERROR(INDEX('Hoja de Trabajo para listado'!$A$155:$Z$1048576,MATCH($A746,'Hoja de Trabajo para listado'!$A$155:$A$1048576,0),MATCH((CUADRO!L$4&amp;$E746),'Hoja de Trabajo para listado'!$A$151:$Z$151,0)),0)+IFERROR(INDEX('Hoja de Trabajo para listado'!$AB$155:$BA$1048576,MATCH($A746,'Hoja de Trabajo para listado'!$AB$155:$AB$1048576,0),MATCH((CUADRO!L$4&amp;$E746),'Hoja de Trabajo para listado'!$AB$151:$BA$151,0)),0)+IFERROR(INDEX('Hoja de Trabajo para listado'!$BC$155:$CB$1048576,MATCH($A746,'Hoja de Trabajo para listado'!$BC$155:$BC$1048576,0),MATCH((CUADRO!L$4&amp;$E746),'Hoja de Trabajo para listado'!$BC$151:$CB$151,0)),0)+IFERROR(INDEX('Hoja de Trabajo para listado'!$DE$153:$DG$274,MATCH($A746,'Hoja de Trabajo para listado'!$DE$153:$DE$1048576,0),MATCH((CUADRO!L$4&amp;$E746),'Hoja de Trabajo para listado'!$DE$151:$DG$151,0)),0)+IFERROR(INDEX('Hoja de Trabajo para listado'!$CD$155:$DC$1048576,MATCH($A746,'Hoja de Trabajo para listado'!$CD$155:$CD$1048576,0),MATCH((CUADRO!L$4&amp;$E746),'Hoja de Trabajo para listado'!$CD$151:$DC$151,0)),0)</f>
        <v>0</v>
      </c>
      <c r="M746" s="241">
        <f ca="1">+IFERROR(INDEX('Hoja de Trabajo para listado'!$A$155:$Z$1048576,MATCH($A746,'Hoja de Trabajo para listado'!$A$155:$A$1048576,0),MATCH((CUADRO!M$4&amp;$E746),'Hoja de Trabajo para listado'!$A$151:$Z$151,0)),0)+IFERROR(INDEX('Hoja de Trabajo para listado'!$AB$155:$BA$1048576,MATCH($A746,'Hoja de Trabajo para listado'!$AB$155:$AB$1048576,0),MATCH((CUADRO!M$4&amp;$E746),'Hoja de Trabajo para listado'!$AB$151:$BA$151,0)),0)+IFERROR(INDEX('Hoja de Trabajo para listado'!$BC$155:$CB$1048576,MATCH($A746,'Hoja de Trabajo para listado'!$BC$155:$BC$1048576,0),MATCH((CUADRO!M$4&amp;$E746),'Hoja de Trabajo para listado'!$BC$151:$CB$151,0)),0)+IFERROR(INDEX('Hoja de Trabajo para listado'!$DE$153:$DG$274,MATCH($A746,'Hoja de Trabajo para listado'!$DE$153:$DE$1048576,0),MATCH((CUADRO!M$4&amp;$E746),'Hoja de Trabajo para listado'!$DE$151:$DG$151,0)),0)+IFERROR(INDEX('Hoja de Trabajo para listado'!$CD$155:$DC$1048576,MATCH($A746,'Hoja de Trabajo para listado'!$CD$155:$CD$1048576,0),MATCH((CUADRO!M$4&amp;$E746),'Hoja de Trabajo para listado'!$CD$151:$DC$151,0)),0)</f>
        <v>0</v>
      </c>
      <c r="N746" s="241">
        <f ca="1">+IFERROR(INDEX('Hoja de Trabajo para listado'!$A$155:$Z$1048576,MATCH($A746,'Hoja de Trabajo para listado'!$A$155:$A$1048576,0),MATCH((CUADRO!N$4&amp;$E746),'Hoja de Trabajo para listado'!$A$151:$Z$151,0)),0)+IFERROR(INDEX('Hoja de Trabajo para listado'!$AB$155:$BA$1048576,MATCH($A746,'Hoja de Trabajo para listado'!$AB$155:$AB$1048576,0),MATCH((CUADRO!N$4&amp;$E746),'Hoja de Trabajo para listado'!$AB$151:$BA$151,0)),0)+IFERROR(INDEX('Hoja de Trabajo para listado'!$BC$155:$CB$1048576,MATCH($A746,'Hoja de Trabajo para listado'!$BC$155:$BC$1048576,0),MATCH((CUADRO!N$4&amp;$E746),'Hoja de Trabajo para listado'!$BC$151:$CB$151,0)),0)+IFERROR(INDEX('Hoja de Trabajo para listado'!$DE$153:$DG$274,MATCH($A746,'Hoja de Trabajo para listado'!$DE$153:$DE$1048576,0),MATCH((CUADRO!N$4&amp;$E746),'Hoja de Trabajo para listado'!$DE$151:$DG$151,0)),0)+IFERROR(INDEX('Hoja de Trabajo para listado'!$CD$155:$DC$1048576,MATCH($A746,'Hoja de Trabajo para listado'!$CD$155:$CD$1048576,0),MATCH((CUADRO!N$4&amp;$E746),'Hoja de Trabajo para listado'!$CD$151:$DC$151,0)),0)</f>
        <v>0</v>
      </c>
      <c r="O746" s="241">
        <f ca="1">+IFERROR(INDEX('Hoja de Trabajo para listado'!$A$155:$Z$1048576,MATCH($A746,'Hoja de Trabajo para listado'!$A$155:$A$1048576,0),MATCH((CUADRO!O$4&amp;$E746),'Hoja de Trabajo para listado'!$A$151:$Z$151,0)),0)+IFERROR(INDEX('Hoja de Trabajo para listado'!$AB$155:$BA$1048576,MATCH($A746,'Hoja de Trabajo para listado'!$AB$155:$AB$1048576,0),MATCH((CUADRO!O$4&amp;$E746),'Hoja de Trabajo para listado'!$AB$151:$BA$151,0)),0)+IFERROR(INDEX('Hoja de Trabajo para listado'!$BC$155:$CB$1048576,MATCH($A746,'Hoja de Trabajo para listado'!$BC$155:$BC$1048576,0),MATCH((CUADRO!O$4&amp;$E746),'Hoja de Trabajo para listado'!$BC$151:$CB$151,0)),0)+IFERROR(INDEX('Hoja de Trabajo para listado'!$DE$153:$DG$274,MATCH($A746,'Hoja de Trabajo para listado'!$DE$153:$DE$1048576,0),MATCH((CUADRO!O$4&amp;$E746),'Hoja de Trabajo para listado'!$DE$151:$DG$151,0)),0)+IFERROR(INDEX('Hoja de Trabajo para listado'!$CD$155:$DC$1048576,MATCH($A746,'Hoja de Trabajo para listado'!$CD$155:$CD$1048576,0),MATCH((CUADRO!O$4&amp;$E746),'Hoja de Trabajo para listado'!$CD$151:$DC$151,0)),0)</f>
        <v>0</v>
      </c>
      <c r="P746" s="241">
        <f ca="1">+IFERROR(INDEX('Hoja de Trabajo para listado'!$A$155:$Z$1048576,MATCH($A746,'Hoja de Trabajo para listado'!$A$155:$A$1048576,0),MATCH((CUADRO!P$4&amp;$E746),'Hoja de Trabajo para listado'!$A$151:$Z$151,0)),0)+IFERROR(INDEX('Hoja de Trabajo para listado'!$AB$155:$BA$1048576,MATCH($A746,'Hoja de Trabajo para listado'!$AB$155:$AB$1048576,0),MATCH((CUADRO!P$4&amp;$E746),'Hoja de Trabajo para listado'!$AB$151:$BA$151,0)),0)+IFERROR(INDEX('Hoja de Trabajo para listado'!$BC$155:$CB$1048576,MATCH($A746,'Hoja de Trabajo para listado'!$BC$155:$BC$1048576,0),MATCH((CUADRO!P$4&amp;$E746),'Hoja de Trabajo para listado'!$BC$151:$CB$151,0)),0)+IFERROR(INDEX('Hoja de Trabajo para listado'!$DE$153:$DG$274,MATCH($A746,'Hoja de Trabajo para listado'!$DE$153:$DE$1048576,0),MATCH((CUADRO!P$4&amp;$E746),'Hoja de Trabajo para listado'!$DE$151:$DG$151,0)),0)+IFERROR(INDEX('Hoja de Trabajo para listado'!$CD$155:$DC$1048576,MATCH($A746,'Hoja de Trabajo para listado'!$CD$155:$CD$1048576,0),MATCH((CUADRO!P$4&amp;$E746),'Hoja de Trabajo para listado'!$CD$151:$DC$151,0)),0)</f>
        <v>0</v>
      </c>
      <c r="Q746" s="241">
        <f ca="1">+IFERROR(INDEX('Hoja de Trabajo para listado'!$A$155:$Z$1048576,MATCH($A746,'Hoja de Trabajo para listado'!$A$155:$A$1048576,0),MATCH((CUADRO!Q$4&amp;$E746),'Hoja de Trabajo para listado'!$A$151:$Z$151,0)),0)+IFERROR(INDEX('Hoja de Trabajo para listado'!$AB$155:$BA$1048576,MATCH($A746,'Hoja de Trabajo para listado'!$AB$155:$AB$1048576,0),MATCH((CUADRO!Q$4&amp;$E746),'Hoja de Trabajo para listado'!$AB$151:$BA$151,0)),0)+IFERROR(INDEX('Hoja de Trabajo para listado'!$BC$155:$CB$1048576,MATCH($A746,'Hoja de Trabajo para listado'!$BC$155:$BC$1048576,0),MATCH((CUADRO!Q$4&amp;$E746),'Hoja de Trabajo para listado'!$BC$151:$CB$151,0)),0)+IFERROR(INDEX('Hoja de Trabajo para listado'!$DE$153:$DG$274,MATCH($A746,'Hoja de Trabajo para listado'!$DE$153:$DE$1048576,0),MATCH((CUADRO!Q$4&amp;$E746),'Hoja de Trabajo para listado'!$DE$151:$DG$151,0)),0)+IFERROR(INDEX('Hoja de Trabajo para listado'!$CD$155:$DC$1048576,MATCH($A746,'Hoja de Trabajo para listado'!$CD$155:$CD$1048576,0),MATCH((CUADRO!Q$4&amp;$E746),'Hoja de Trabajo para listado'!$CD$151:$DC$151,0)),0)</f>
        <v>0</v>
      </c>
      <c r="R746" s="241">
        <f t="shared" ca="1" si="29"/>
        <v>0</v>
      </c>
      <c r="S746" s="247">
        <f ca="1">+R745+R746</f>
        <v>0</v>
      </c>
      <c r="T746" s="241">
        <f ca="1">+S746</f>
        <v>0</v>
      </c>
      <c r="U746" s="240">
        <f t="shared" si="30"/>
        <v>2</v>
      </c>
      <c r="V746" s="327" t="str">
        <f>+VLOOKUP(A746,bd_lista!$A$3:$E$592,5,FALSE)</f>
        <v>Gobiernos Autonomos Municipales</v>
      </c>
      <c r="W746" s="398"/>
      <c r="X746" s="240">
        <f>+VLOOKUP(A746,[4]Sheet1!$A$13:$D$744,4,FALSE)</f>
        <v>0</v>
      </c>
      <c r="Y746" s="240" t="e">
        <f>+VLOOKUP(X746,bd_lista!$A$3:$C$592,3,FALSE)</f>
        <v>#N/A</v>
      </c>
      <c r="Z746" s="288"/>
      <c r="AA746" s="289"/>
    </row>
    <row r="747" spans="1:27" customFormat="1" ht="15" hidden="1" customHeight="1">
      <c r="A747" s="32">
        <v>1338</v>
      </c>
      <c r="B747" s="393">
        <f>+A747</f>
        <v>1338</v>
      </c>
      <c r="C747" s="245" t="str">
        <f>+VLOOKUP(A747,bd_lista!$A$3:$C$592,3,FALSE)</f>
        <v>Gobierno Autónomo Municipal de Arque</v>
      </c>
      <c r="D747" s="395" t="str">
        <f>+C747</f>
        <v>Gobierno Autónomo Municipal de Arque</v>
      </c>
      <c r="E747" s="240" t="s">
        <v>1303</v>
      </c>
      <c r="F747" s="241">
        <f ca="1">+IFERROR(INDEX('Hoja de Trabajo para listado'!$A$155:$Z$1048576,MATCH($A747,'Hoja de Trabajo para listado'!$A$155:$A$1048576,0),MATCH((CUADRO!F$4&amp;$E747),'Hoja de Trabajo para listado'!$A$151:$Z$151,0)),0)+IFERROR(INDEX('Hoja de Trabajo para listado'!$AB$155:$BA$1048576,MATCH($A747,'Hoja de Trabajo para listado'!$AB$155:$AB$1048576,0),MATCH((CUADRO!F$4&amp;$E747),'Hoja de Trabajo para listado'!$AB$151:$BA$151,0)),0)+IFERROR(INDEX('Hoja de Trabajo para listado'!$BC$155:$CB$1048576,MATCH($A747,'Hoja de Trabajo para listado'!$BC$155:$BC$1048576,0),MATCH((CUADRO!F$4&amp;$E747),'Hoja de Trabajo para listado'!$BC$151:$CB$151,0)),0)+IFERROR(INDEX('Hoja de Trabajo para listado'!$DE$153:$DG$274,MATCH($A747,'Hoja de Trabajo para listado'!$DE$153:$DE$1048576,0),MATCH((CUADRO!F$4&amp;$E747),'Hoja de Trabajo para listado'!$DE$151:$DG$151,0)),0)+IFERROR(INDEX('Hoja de Trabajo para listado'!$CD$155:$DC$1048576,MATCH($A747,'Hoja de Trabajo para listado'!$CD$155:$CD$1048576,0),MATCH((CUADRO!F$4&amp;$E747),'Hoja de Trabajo para listado'!$CD$151:$DC$151,0)),0)</f>
        <v>0</v>
      </c>
      <c r="G747" s="241">
        <f ca="1">+IFERROR(INDEX('Hoja de Trabajo para listado'!$A$155:$Z$1048576,MATCH($A747,'Hoja de Trabajo para listado'!$A$155:$A$1048576,0),MATCH((CUADRO!G$4&amp;$E747),'Hoja de Trabajo para listado'!$A$151:$Z$151,0)),0)+IFERROR(INDEX('Hoja de Trabajo para listado'!$AB$155:$BA$1048576,MATCH($A747,'Hoja de Trabajo para listado'!$AB$155:$AB$1048576,0),MATCH((CUADRO!G$4&amp;$E747),'Hoja de Trabajo para listado'!$AB$151:$BA$151,0)),0)+IFERROR(INDEX('Hoja de Trabajo para listado'!$BC$155:$CB$1048576,MATCH($A747,'Hoja de Trabajo para listado'!$BC$155:$BC$1048576,0),MATCH((CUADRO!G$4&amp;$E747),'Hoja de Trabajo para listado'!$BC$151:$CB$151,0)),0)+IFERROR(INDEX('Hoja de Trabajo para listado'!$DE$153:$DG$274,MATCH($A747,'Hoja de Trabajo para listado'!$DE$153:$DE$1048576,0),MATCH((CUADRO!G$4&amp;$E747),'Hoja de Trabajo para listado'!$DE$151:$DG$151,0)),0)+IFERROR(INDEX('Hoja de Trabajo para listado'!$CD$155:$DC$1048576,MATCH($A747,'Hoja de Trabajo para listado'!$CD$155:$CD$1048576,0),MATCH((CUADRO!G$4&amp;$E747),'Hoja de Trabajo para listado'!$CD$151:$DC$151,0)),0)</f>
        <v>0</v>
      </c>
      <c r="H747" s="241">
        <f ca="1">+IFERROR(INDEX('Hoja de Trabajo para listado'!$A$155:$Z$1048576,MATCH($A747,'Hoja de Trabajo para listado'!$A$155:$A$1048576,0),MATCH((CUADRO!H$4&amp;$E747),'Hoja de Trabajo para listado'!$A$151:$Z$151,0)),0)+IFERROR(INDEX('Hoja de Trabajo para listado'!$AB$155:$BA$1048576,MATCH($A747,'Hoja de Trabajo para listado'!$AB$155:$AB$1048576,0),MATCH((CUADRO!H$4&amp;$E747),'Hoja de Trabajo para listado'!$AB$151:$BA$151,0)),0)+IFERROR(INDEX('Hoja de Trabajo para listado'!$BC$155:$CB$1048576,MATCH($A747,'Hoja de Trabajo para listado'!$BC$155:$BC$1048576,0),MATCH((CUADRO!H$4&amp;$E747),'Hoja de Trabajo para listado'!$BC$151:$CB$151,0)),0)+IFERROR(INDEX('Hoja de Trabajo para listado'!$DE$153:$DG$274,MATCH($A747,'Hoja de Trabajo para listado'!$DE$153:$DE$1048576,0),MATCH((CUADRO!H$4&amp;$E747),'Hoja de Trabajo para listado'!$DE$151:$DG$151,0)),0)+IFERROR(INDEX('Hoja de Trabajo para listado'!$CD$155:$DC$1048576,MATCH($A747,'Hoja de Trabajo para listado'!$CD$155:$CD$1048576,0),MATCH((CUADRO!H$4&amp;$E747),'Hoja de Trabajo para listado'!$CD$151:$DC$151,0)),0)</f>
        <v>0</v>
      </c>
      <c r="I747" s="241">
        <f ca="1">+IFERROR(INDEX('Hoja de Trabajo para listado'!$A$155:$Z$1048576,MATCH($A747,'Hoja de Trabajo para listado'!$A$155:$A$1048576,0),MATCH((CUADRO!I$4&amp;$E747),'Hoja de Trabajo para listado'!$A$151:$Z$151,0)),0)+IFERROR(INDEX('Hoja de Trabajo para listado'!$AB$155:$BA$1048576,MATCH($A747,'Hoja de Trabajo para listado'!$AB$155:$AB$1048576,0),MATCH((CUADRO!I$4&amp;$E747),'Hoja de Trabajo para listado'!$AB$151:$BA$151,0)),0)+IFERROR(INDEX('Hoja de Trabajo para listado'!$BC$155:$CB$1048576,MATCH($A747,'Hoja de Trabajo para listado'!$BC$155:$BC$1048576,0),MATCH((CUADRO!I$4&amp;$E747),'Hoja de Trabajo para listado'!$BC$151:$CB$151,0)),0)+IFERROR(INDEX('Hoja de Trabajo para listado'!$DE$153:$DG$274,MATCH($A747,'Hoja de Trabajo para listado'!$DE$153:$DE$1048576,0),MATCH((CUADRO!I$4&amp;$E747),'Hoja de Trabajo para listado'!$DE$151:$DG$151,0)),0)+IFERROR(INDEX('Hoja de Trabajo para listado'!$CD$155:$DC$1048576,MATCH($A747,'Hoja de Trabajo para listado'!$CD$155:$CD$1048576,0),MATCH((CUADRO!I$4&amp;$E747),'Hoja de Trabajo para listado'!$CD$151:$DC$151,0)),0)</f>
        <v>0</v>
      </c>
      <c r="J747" s="241">
        <f ca="1">+IFERROR(INDEX('Hoja de Trabajo para listado'!$A$155:$Z$1048576,MATCH($A747,'Hoja de Trabajo para listado'!$A$155:$A$1048576,0),MATCH((CUADRO!J$4&amp;$E747),'Hoja de Trabajo para listado'!$A$151:$Z$151,0)),0)+IFERROR(INDEX('Hoja de Trabajo para listado'!$AB$155:$BA$1048576,MATCH($A747,'Hoja de Trabajo para listado'!$AB$155:$AB$1048576,0),MATCH((CUADRO!J$4&amp;$E747),'Hoja de Trabajo para listado'!$AB$151:$BA$151,0)),0)+IFERROR(INDEX('Hoja de Trabajo para listado'!$BC$155:$CB$1048576,MATCH($A747,'Hoja de Trabajo para listado'!$BC$155:$BC$1048576,0),MATCH((CUADRO!J$4&amp;$E747),'Hoja de Trabajo para listado'!$BC$151:$CB$151,0)),0)+IFERROR(INDEX('Hoja de Trabajo para listado'!$DE$153:$DG$274,MATCH($A747,'Hoja de Trabajo para listado'!$DE$153:$DE$1048576,0),MATCH((CUADRO!J$4&amp;$E747),'Hoja de Trabajo para listado'!$DE$151:$DG$151,0)),0)+IFERROR(INDEX('Hoja de Trabajo para listado'!$CD$155:$DC$1048576,MATCH($A747,'Hoja de Trabajo para listado'!$CD$155:$CD$1048576,0),MATCH((CUADRO!J$4&amp;$E747),'Hoja de Trabajo para listado'!$CD$151:$DC$151,0)),0)</f>
        <v>0</v>
      </c>
      <c r="K747" s="241">
        <f ca="1">+IFERROR(INDEX('Hoja de Trabajo para listado'!$A$155:$Z$1048576,MATCH($A747,'Hoja de Trabajo para listado'!$A$155:$A$1048576,0),MATCH((CUADRO!K$4&amp;$E747),'Hoja de Trabajo para listado'!$A$151:$Z$151,0)),0)+IFERROR(INDEX('Hoja de Trabajo para listado'!$AB$155:$BA$1048576,MATCH($A747,'Hoja de Trabajo para listado'!$AB$155:$AB$1048576,0),MATCH((CUADRO!K$4&amp;$E747),'Hoja de Trabajo para listado'!$AB$151:$BA$151,0)),0)+IFERROR(INDEX('Hoja de Trabajo para listado'!$BC$155:$CB$1048576,MATCH($A747,'Hoja de Trabajo para listado'!$BC$155:$BC$1048576,0),MATCH((CUADRO!K$4&amp;$E747),'Hoja de Trabajo para listado'!$BC$151:$CB$151,0)),0)+IFERROR(INDEX('Hoja de Trabajo para listado'!$DE$153:$DG$274,MATCH($A747,'Hoja de Trabajo para listado'!$DE$153:$DE$1048576,0),MATCH((CUADRO!K$4&amp;$E747),'Hoja de Trabajo para listado'!$DE$151:$DG$151,0)),0)+IFERROR(INDEX('Hoja de Trabajo para listado'!$CD$155:$DC$1048576,MATCH($A747,'Hoja de Trabajo para listado'!$CD$155:$CD$1048576,0),MATCH((CUADRO!K$4&amp;$E747),'Hoja de Trabajo para listado'!$CD$151:$DC$151,0)),0)</f>
        <v>0</v>
      </c>
      <c r="L747" s="241">
        <f ca="1">+IFERROR(INDEX('Hoja de Trabajo para listado'!$A$155:$Z$1048576,MATCH($A747,'Hoja de Trabajo para listado'!$A$155:$A$1048576,0),MATCH((CUADRO!L$4&amp;$E747),'Hoja de Trabajo para listado'!$A$151:$Z$151,0)),0)+IFERROR(INDEX('Hoja de Trabajo para listado'!$AB$155:$BA$1048576,MATCH($A747,'Hoja de Trabajo para listado'!$AB$155:$AB$1048576,0),MATCH((CUADRO!L$4&amp;$E747),'Hoja de Trabajo para listado'!$AB$151:$BA$151,0)),0)+IFERROR(INDEX('Hoja de Trabajo para listado'!$BC$155:$CB$1048576,MATCH($A747,'Hoja de Trabajo para listado'!$BC$155:$BC$1048576,0),MATCH((CUADRO!L$4&amp;$E747),'Hoja de Trabajo para listado'!$BC$151:$CB$151,0)),0)+IFERROR(INDEX('Hoja de Trabajo para listado'!$DE$153:$DG$274,MATCH($A747,'Hoja de Trabajo para listado'!$DE$153:$DE$1048576,0),MATCH((CUADRO!L$4&amp;$E747),'Hoja de Trabajo para listado'!$DE$151:$DG$151,0)),0)+IFERROR(INDEX('Hoja de Trabajo para listado'!$CD$155:$DC$1048576,MATCH($A747,'Hoja de Trabajo para listado'!$CD$155:$CD$1048576,0),MATCH((CUADRO!L$4&amp;$E747),'Hoja de Trabajo para listado'!$CD$151:$DC$151,0)),0)</f>
        <v>0</v>
      </c>
      <c r="M747" s="241">
        <f ca="1">+IFERROR(INDEX('Hoja de Trabajo para listado'!$A$155:$Z$1048576,MATCH($A747,'Hoja de Trabajo para listado'!$A$155:$A$1048576,0),MATCH((CUADRO!M$4&amp;$E747),'Hoja de Trabajo para listado'!$A$151:$Z$151,0)),0)+IFERROR(INDEX('Hoja de Trabajo para listado'!$AB$155:$BA$1048576,MATCH($A747,'Hoja de Trabajo para listado'!$AB$155:$AB$1048576,0),MATCH((CUADRO!M$4&amp;$E747),'Hoja de Trabajo para listado'!$AB$151:$BA$151,0)),0)+IFERROR(INDEX('Hoja de Trabajo para listado'!$BC$155:$CB$1048576,MATCH($A747,'Hoja de Trabajo para listado'!$BC$155:$BC$1048576,0),MATCH((CUADRO!M$4&amp;$E747),'Hoja de Trabajo para listado'!$BC$151:$CB$151,0)),0)+IFERROR(INDEX('Hoja de Trabajo para listado'!$DE$153:$DG$274,MATCH($A747,'Hoja de Trabajo para listado'!$DE$153:$DE$1048576,0),MATCH((CUADRO!M$4&amp;$E747),'Hoja de Trabajo para listado'!$DE$151:$DG$151,0)),0)+IFERROR(INDEX('Hoja de Trabajo para listado'!$CD$155:$DC$1048576,MATCH($A747,'Hoja de Trabajo para listado'!$CD$155:$CD$1048576,0),MATCH((CUADRO!M$4&amp;$E747),'Hoja de Trabajo para listado'!$CD$151:$DC$151,0)),0)</f>
        <v>0</v>
      </c>
      <c r="N747" s="241">
        <f ca="1">+IFERROR(INDEX('Hoja de Trabajo para listado'!$A$155:$Z$1048576,MATCH($A747,'Hoja de Trabajo para listado'!$A$155:$A$1048576,0),MATCH((CUADRO!N$4&amp;$E747),'Hoja de Trabajo para listado'!$A$151:$Z$151,0)),0)+IFERROR(INDEX('Hoja de Trabajo para listado'!$AB$155:$BA$1048576,MATCH($A747,'Hoja de Trabajo para listado'!$AB$155:$AB$1048576,0),MATCH((CUADRO!N$4&amp;$E747),'Hoja de Trabajo para listado'!$AB$151:$BA$151,0)),0)+IFERROR(INDEX('Hoja de Trabajo para listado'!$BC$155:$CB$1048576,MATCH($A747,'Hoja de Trabajo para listado'!$BC$155:$BC$1048576,0),MATCH((CUADRO!N$4&amp;$E747),'Hoja de Trabajo para listado'!$BC$151:$CB$151,0)),0)+IFERROR(INDEX('Hoja de Trabajo para listado'!$DE$153:$DG$274,MATCH($A747,'Hoja de Trabajo para listado'!$DE$153:$DE$1048576,0),MATCH((CUADRO!N$4&amp;$E747),'Hoja de Trabajo para listado'!$DE$151:$DG$151,0)),0)+IFERROR(INDEX('Hoja de Trabajo para listado'!$CD$155:$DC$1048576,MATCH($A747,'Hoja de Trabajo para listado'!$CD$155:$CD$1048576,0),MATCH((CUADRO!N$4&amp;$E747),'Hoja de Trabajo para listado'!$CD$151:$DC$151,0)),0)</f>
        <v>0</v>
      </c>
      <c r="O747" s="241">
        <f ca="1">+IFERROR(INDEX('Hoja de Trabajo para listado'!$A$155:$Z$1048576,MATCH($A747,'Hoja de Trabajo para listado'!$A$155:$A$1048576,0),MATCH((CUADRO!O$4&amp;$E747),'Hoja de Trabajo para listado'!$A$151:$Z$151,0)),0)+IFERROR(INDEX('Hoja de Trabajo para listado'!$AB$155:$BA$1048576,MATCH($A747,'Hoja de Trabajo para listado'!$AB$155:$AB$1048576,0),MATCH((CUADRO!O$4&amp;$E747),'Hoja de Trabajo para listado'!$AB$151:$BA$151,0)),0)+IFERROR(INDEX('Hoja de Trabajo para listado'!$BC$155:$CB$1048576,MATCH($A747,'Hoja de Trabajo para listado'!$BC$155:$BC$1048576,0),MATCH((CUADRO!O$4&amp;$E747),'Hoja de Trabajo para listado'!$BC$151:$CB$151,0)),0)+IFERROR(INDEX('Hoja de Trabajo para listado'!$DE$153:$DG$274,MATCH($A747,'Hoja de Trabajo para listado'!$DE$153:$DE$1048576,0),MATCH((CUADRO!O$4&amp;$E747),'Hoja de Trabajo para listado'!$DE$151:$DG$151,0)),0)+IFERROR(INDEX('Hoja de Trabajo para listado'!$CD$155:$DC$1048576,MATCH($A747,'Hoja de Trabajo para listado'!$CD$155:$CD$1048576,0),MATCH((CUADRO!O$4&amp;$E747),'Hoja de Trabajo para listado'!$CD$151:$DC$151,0)),0)</f>
        <v>0</v>
      </c>
      <c r="P747" s="241">
        <f ca="1">+IFERROR(INDEX('Hoja de Trabajo para listado'!$A$155:$Z$1048576,MATCH($A747,'Hoja de Trabajo para listado'!$A$155:$A$1048576,0),MATCH((CUADRO!P$4&amp;$E747),'Hoja de Trabajo para listado'!$A$151:$Z$151,0)),0)+IFERROR(INDEX('Hoja de Trabajo para listado'!$AB$155:$BA$1048576,MATCH($A747,'Hoja de Trabajo para listado'!$AB$155:$AB$1048576,0),MATCH((CUADRO!P$4&amp;$E747),'Hoja de Trabajo para listado'!$AB$151:$BA$151,0)),0)+IFERROR(INDEX('Hoja de Trabajo para listado'!$BC$155:$CB$1048576,MATCH($A747,'Hoja de Trabajo para listado'!$BC$155:$BC$1048576,0),MATCH((CUADRO!P$4&amp;$E747),'Hoja de Trabajo para listado'!$BC$151:$CB$151,0)),0)+IFERROR(INDEX('Hoja de Trabajo para listado'!$DE$153:$DG$274,MATCH($A747,'Hoja de Trabajo para listado'!$DE$153:$DE$1048576,0),MATCH((CUADRO!P$4&amp;$E747),'Hoja de Trabajo para listado'!$DE$151:$DG$151,0)),0)+IFERROR(INDEX('Hoja de Trabajo para listado'!$CD$155:$DC$1048576,MATCH($A747,'Hoja de Trabajo para listado'!$CD$155:$CD$1048576,0),MATCH((CUADRO!P$4&amp;$E747),'Hoja de Trabajo para listado'!$CD$151:$DC$151,0)),0)</f>
        <v>0</v>
      </c>
      <c r="Q747" s="241">
        <f ca="1">+IFERROR(INDEX('Hoja de Trabajo para listado'!$A$155:$Z$1048576,MATCH($A747,'Hoja de Trabajo para listado'!$A$155:$A$1048576,0),MATCH((CUADRO!Q$4&amp;$E747),'Hoja de Trabajo para listado'!$A$151:$Z$151,0)),0)+IFERROR(INDEX('Hoja de Trabajo para listado'!$AB$155:$BA$1048576,MATCH($A747,'Hoja de Trabajo para listado'!$AB$155:$AB$1048576,0),MATCH((CUADRO!Q$4&amp;$E747),'Hoja de Trabajo para listado'!$AB$151:$BA$151,0)),0)+IFERROR(INDEX('Hoja de Trabajo para listado'!$BC$155:$CB$1048576,MATCH($A747,'Hoja de Trabajo para listado'!$BC$155:$BC$1048576,0),MATCH((CUADRO!Q$4&amp;$E747),'Hoja de Trabajo para listado'!$BC$151:$CB$151,0)),0)+IFERROR(INDEX('Hoja de Trabajo para listado'!$DE$153:$DG$274,MATCH($A747,'Hoja de Trabajo para listado'!$DE$153:$DE$1048576,0),MATCH((CUADRO!Q$4&amp;$E747),'Hoja de Trabajo para listado'!$DE$151:$DG$151,0)),0)+IFERROR(INDEX('Hoja de Trabajo para listado'!$CD$155:$DC$1048576,MATCH($A747,'Hoja de Trabajo para listado'!$CD$155:$CD$1048576,0),MATCH((CUADRO!Q$4&amp;$E747),'Hoja de Trabajo para listado'!$CD$151:$DC$151,0)),0)</f>
        <v>0</v>
      </c>
      <c r="R747" s="241">
        <f t="shared" ca="1" si="29"/>
        <v>0</v>
      </c>
      <c r="S747" s="247"/>
      <c r="T747" s="241">
        <f ca="1">+T748</f>
        <v>0</v>
      </c>
      <c r="U747" s="240">
        <f t="shared" si="30"/>
        <v>1</v>
      </c>
      <c r="V747" s="327" t="str">
        <f>+VLOOKUP(A747,bd_lista!$A$3:$E$592,5,FALSE)</f>
        <v>Gobiernos Autonomos Municipales</v>
      </c>
      <c r="W747" s="397" t="str">
        <f>+V747</f>
        <v>Gobiernos Autonomos Municipales</v>
      </c>
      <c r="X747" s="240">
        <f>+VLOOKUP(A747,[4]Sheet1!$A$13:$D$744,4,FALSE)</f>
        <v>0</v>
      </c>
      <c r="Y747" s="240" t="e">
        <f>+VLOOKUP(X747,bd_lista!$A$3:$C$592,3,FALSE)</f>
        <v>#N/A</v>
      </c>
      <c r="Z747" s="290">
        <f>+X747</f>
        <v>0</v>
      </c>
      <c r="AA747" s="291" t="e">
        <f>+Y747</f>
        <v>#N/A</v>
      </c>
    </row>
    <row r="748" spans="1:27" customFormat="1" ht="15" hidden="1" customHeight="1">
      <c r="A748" s="32">
        <v>1338</v>
      </c>
      <c r="B748" s="394"/>
      <c r="C748" s="245" t="str">
        <f>+VLOOKUP(A748,bd_lista!$A$3:$C$592,3,FALSE)</f>
        <v>Gobierno Autónomo Municipal de Arque</v>
      </c>
      <c r="D748" s="396"/>
      <c r="E748" s="242" t="s">
        <v>1304</v>
      </c>
      <c r="F748" s="241">
        <f ca="1">+IFERROR(INDEX('Hoja de Trabajo para listado'!$A$155:$Z$1048576,MATCH($A748,'Hoja de Trabajo para listado'!$A$155:$A$1048576,0),MATCH((CUADRO!F$4&amp;$E748),'Hoja de Trabajo para listado'!$A$151:$Z$151,0)),0)+IFERROR(INDEX('Hoja de Trabajo para listado'!$AB$155:$BA$1048576,MATCH($A748,'Hoja de Trabajo para listado'!$AB$155:$AB$1048576,0),MATCH((CUADRO!F$4&amp;$E748),'Hoja de Trabajo para listado'!$AB$151:$BA$151,0)),0)+IFERROR(INDEX('Hoja de Trabajo para listado'!$BC$155:$CB$1048576,MATCH($A748,'Hoja de Trabajo para listado'!$BC$155:$BC$1048576,0),MATCH((CUADRO!F$4&amp;$E748),'Hoja de Trabajo para listado'!$BC$151:$CB$151,0)),0)+IFERROR(INDEX('Hoja de Trabajo para listado'!$DE$153:$DG$274,MATCH($A748,'Hoja de Trabajo para listado'!$DE$153:$DE$1048576,0),MATCH((CUADRO!F$4&amp;$E748),'Hoja de Trabajo para listado'!$DE$151:$DG$151,0)),0)+IFERROR(INDEX('Hoja de Trabajo para listado'!$CD$155:$DC$1048576,MATCH($A748,'Hoja de Trabajo para listado'!$CD$155:$CD$1048576,0),MATCH((CUADRO!F$4&amp;$E748),'Hoja de Trabajo para listado'!$CD$151:$DC$151,0)),0)</f>
        <v>0</v>
      </c>
      <c r="G748" s="241">
        <f ca="1">+IFERROR(INDEX('Hoja de Trabajo para listado'!$A$155:$Z$1048576,MATCH($A748,'Hoja de Trabajo para listado'!$A$155:$A$1048576,0),MATCH((CUADRO!G$4&amp;$E748),'Hoja de Trabajo para listado'!$A$151:$Z$151,0)),0)+IFERROR(INDEX('Hoja de Trabajo para listado'!$AB$155:$BA$1048576,MATCH($A748,'Hoja de Trabajo para listado'!$AB$155:$AB$1048576,0),MATCH((CUADRO!G$4&amp;$E748),'Hoja de Trabajo para listado'!$AB$151:$BA$151,0)),0)+IFERROR(INDEX('Hoja de Trabajo para listado'!$BC$155:$CB$1048576,MATCH($A748,'Hoja de Trabajo para listado'!$BC$155:$BC$1048576,0),MATCH((CUADRO!G$4&amp;$E748),'Hoja de Trabajo para listado'!$BC$151:$CB$151,0)),0)+IFERROR(INDEX('Hoja de Trabajo para listado'!$DE$153:$DG$274,MATCH($A748,'Hoja de Trabajo para listado'!$DE$153:$DE$1048576,0),MATCH((CUADRO!G$4&amp;$E748),'Hoja de Trabajo para listado'!$DE$151:$DG$151,0)),0)+IFERROR(INDEX('Hoja de Trabajo para listado'!$CD$155:$DC$1048576,MATCH($A748,'Hoja de Trabajo para listado'!$CD$155:$CD$1048576,0),MATCH((CUADRO!G$4&amp;$E748),'Hoja de Trabajo para listado'!$CD$151:$DC$151,0)),0)</f>
        <v>0</v>
      </c>
      <c r="H748" s="241">
        <f ca="1">+IFERROR(INDEX('Hoja de Trabajo para listado'!$A$155:$Z$1048576,MATCH($A748,'Hoja de Trabajo para listado'!$A$155:$A$1048576,0),MATCH((CUADRO!H$4&amp;$E748),'Hoja de Trabajo para listado'!$A$151:$Z$151,0)),0)+IFERROR(INDEX('Hoja de Trabajo para listado'!$AB$155:$BA$1048576,MATCH($A748,'Hoja de Trabajo para listado'!$AB$155:$AB$1048576,0),MATCH((CUADRO!H$4&amp;$E748),'Hoja de Trabajo para listado'!$AB$151:$BA$151,0)),0)+IFERROR(INDEX('Hoja de Trabajo para listado'!$BC$155:$CB$1048576,MATCH($A748,'Hoja de Trabajo para listado'!$BC$155:$BC$1048576,0),MATCH((CUADRO!H$4&amp;$E748),'Hoja de Trabajo para listado'!$BC$151:$CB$151,0)),0)+IFERROR(INDEX('Hoja de Trabajo para listado'!$DE$153:$DG$274,MATCH($A748,'Hoja de Trabajo para listado'!$DE$153:$DE$1048576,0),MATCH((CUADRO!H$4&amp;$E748),'Hoja de Trabajo para listado'!$DE$151:$DG$151,0)),0)+IFERROR(INDEX('Hoja de Trabajo para listado'!$CD$155:$DC$1048576,MATCH($A748,'Hoja de Trabajo para listado'!$CD$155:$CD$1048576,0),MATCH((CUADRO!H$4&amp;$E748),'Hoja de Trabajo para listado'!$CD$151:$DC$151,0)),0)</f>
        <v>0</v>
      </c>
      <c r="I748" s="241">
        <f ca="1">+IFERROR(INDEX('Hoja de Trabajo para listado'!$A$155:$Z$1048576,MATCH($A748,'Hoja de Trabajo para listado'!$A$155:$A$1048576,0),MATCH((CUADRO!I$4&amp;$E748),'Hoja de Trabajo para listado'!$A$151:$Z$151,0)),0)+IFERROR(INDEX('Hoja de Trabajo para listado'!$AB$155:$BA$1048576,MATCH($A748,'Hoja de Trabajo para listado'!$AB$155:$AB$1048576,0),MATCH((CUADRO!I$4&amp;$E748),'Hoja de Trabajo para listado'!$AB$151:$BA$151,0)),0)+IFERROR(INDEX('Hoja de Trabajo para listado'!$BC$155:$CB$1048576,MATCH($A748,'Hoja de Trabajo para listado'!$BC$155:$BC$1048576,0),MATCH((CUADRO!I$4&amp;$E748),'Hoja de Trabajo para listado'!$BC$151:$CB$151,0)),0)+IFERROR(INDEX('Hoja de Trabajo para listado'!$DE$153:$DG$274,MATCH($A748,'Hoja de Trabajo para listado'!$DE$153:$DE$1048576,0),MATCH((CUADRO!I$4&amp;$E748),'Hoja de Trabajo para listado'!$DE$151:$DG$151,0)),0)+IFERROR(INDEX('Hoja de Trabajo para listado'!$CD$155:$DC$1048576,MATCH($A748,'Hoja de Trabajo para listado'!$CD$155:$CD$1048576,0),MATCH((CUADRO!I$4&amp;$E748),'Hoja de Trabajo para listado'!$CD$151:$DC$151,0)),0)</f>
        <v>0</v>
      </c>
      <c r="J748" s="241">
        <f ca="1">+IFERROR(INDEX('Hoja de Trabajo para listado'!$A$155:$Z$1048576,MATCH($A748,'Hoja de Trabajo para listado'!$A$155:$A$1048576,0),MATCH((CUADRO!J$4&amp;$E748),'Hoja de Trabajo para listado'!$A$151:$Z$151,0)),0)+IFERROR(INDEX('Hoja de Trabajo para listado'!$AB$155:$BA$1048576,MATCH($A748,'Hoja de Trabajo para listado'!$AB$155:$AB$1048576,0),MATCH((CUADRO!J$4&amp;$E748),'Hoja de Trabajo para listado'!$AB$151:$BA$151,0)),0)+IFERROR(INDEX('Hoja de Trabajo para listado'!$BC$155:$CB$1048576,MATCH($A748,'Hoja de Trabajo para listado'!$BC$155:$BC$1048576,0),MATCH((CUADRO!J$4&amp;$E748),'Hoja de Trabajo para listado'!$BC$151:$CB$151,0)),0)+IFERROR(INDEX('Hoja de Trabajo para listado'!$DE$153:$DG$274,MATCH($A748,'Hoja de Trabajo para listado'!$DE$153:$DE$1048576,0),MATCH((CUADRO!J$4&amp;$E748),'Hoja de Trabajo para listado'!$DE$151:$DG$151,0)),0)+IFERROR(INDEX('Hoja de Trabajo para listado'!$CD$155:$DC$1048576,MATCH($A748,'Hoja de Trabajo para listado'!$CD$155:$CD$1048576,0),MATCH((CUADRO!J$4&amp;$E748),'Hoja de Trabajo para listado'!$CD$151:$DC$151,0)),0)</f>
        <v>0</v>
      </c>
      <c r="K748" s="241">
        <f ca="1">+IFERROR(INDEX('Hoja de Trabajo para listado'!$A$155:$Z$1048576,MATCH($A748,'Hoja de Trabajo para listado'!$A$155:$A$1048576,0),MATCH((CUADRO!K$4&amp;$E748),'Hoja de Trabajo para listado'!$A$151:$Z$151,0)),0)+IFERROR(INDEX('Hoja de Trabajo para listado'!$AB$155:$BA$1048576,MATCH($A748,'Hoja de Trabajo para listado'!$AB$155:$AB$1048576,0),MATCH((CUADRO!K$4&amp;$E748),'Hoja de Trabajo para listado'!$AB$151:$BA$151,0)),0)+IFERROR(INDEX('Hoja de Trabajo para listado'!$BC$155:$CB$1048576,MATCH($A748,'Hoja de Trabajo para listado'!$BC$155:$BC$1048576,0),MATCH((CUADRO!K$4&amp;$E748),'Hoja de Trabajo para listado'!$BC$151:$CB$151,0)),0)+IFERROR(INDEX('Hoja de Trabajo para listado'!$DE$153:$DG$274,MATCH($A748,'Hoja de Trabajo para listado'!$DE$153:$DE$1048576,0),MATCH((CUADRO!K$4&amp;$E748),'Hoja de Trabajo para listado'!$DE$151:$DG$151,0)),0)+IFERROR(INDEX('Hoja de Trabajo para listado'!$CD$155:$DC$1048576,MATCH($A748,'Hoja de Trabajo para listado'!$CD$155:$CD$1048576,0),MATCH((CUADRO!K$4&amp;$E748),'Hoja de Trabajo para listado'!$CD$151:$DC$151,0)),0)</f>
        <v>0</v>
      </c>
      <c r="L748" s="241">
        <f ca="1">+IFERROR(INDEX('Hoja de Trabajo para listado'!$A$155:$Z$1048576,MATCH($A748,'Hoja de Trabajo para listado'!$A$155:$A$1048576,0),MATCH((CUADRO!L$4&amp;$E748),'Hoja de Trabajo para listado'!$A$151:$Z$151,0)),0)+IFERROR(INDEX('Hoja de Trabajo para listado'!$AB$155:$BA$1048576,MATCH($A748,'Hoja de Trabajo para listado'!$AB$155:$AB$1048576,0),MATCH((CUADRO!L$4&amp;$E748),'Hoja de Trabajo para listado'!$AB$151:$BA$151,0)),0)+IFERROR(INDEX('Hoja de Trabajo para listado'!$BC$155:$CB$1048576,MATCH($A748,'Hoja de Trabajo para listado'!$BC$155:$BC$1048576,0),MATCH((CUADRO!L$4&amp;$E748),'Hoja de Trabajo para listado'!$BC$151:$CB$151,0)),0)+IFERROR(INDEX('Hoja de Trabajo para listado'!$DE$153:$DG$274,MATCH($A748,'Hoja de Trabajo para listado'!$DE$153:$DE$1048576,0),MATCH((CUADRO!L$4&amp;$E748),'Hoja de Trabajo para listado'!$DE$151:$DG$151,0)),0)+IFERROR(INDEX('Hoja de Trabajo para listado'!$CD$155:$DC$1048576,MATCH($A748,'Hoja de Trabajo para listado'!$CD$155:$CD$1048576,0),MATCH((CUADRO!L$4&amp;$E748),'Hoja de Trabajo para listado'!$CD$151:$DC$151,0)),0)</f>
        <v>0</v>
      </c>
      <c r="M748" s="241">
        <f ca="1">+IFERROR(INDEX('Hoja de Trabajo para listado'!$A$155:$Z$1048576,MATCH($A748,'Hoja de Trabajo para listado'!$A$155:$A$1048576,0),MATCH((CUADRO!M$4&amp;$E748),'Hoja de Trabajo para listado'!$A$151:$Z$151,0)),0)+IFERROR(INDEX('Hoja de Trabajo para listado'!$AB$155:$BA$1048576,MATCH($A748,'Hoja de Trabajo para listado'!$AB$155:$AB$1048576,0),MATCH((CUADRO!M$4&amp;$E748),'Hoja de Trabajo para listado'!$AB$151:$BA$151,0)),0)+IFERROR(INDEX('Hoja de Trabajo para listado'!$BC$155:$CB$1048576,MATCH($A748,'Hoja de Trabajo para listado'!$BC$155:$BC$1048576,0),MATCH((CUADRO!M$4&amp;$E748),'Hoja de Trabajo para listado'!$BC$151:$CB$151,0)),0)+IFERROR(INDEX('Hoja de Trabajo para listado'!$DE$153:$DG$274,MATCH($A748,'Hoja de Trabajo para listado'!$DE$153:$DE$1048576,0),MATCH((CUADRO!M$4&amp;$E748),'Hoja de Trabajo para listado'!$DE$151:$DG$151,0)),0)+IFERROR(INDEX('Hoja de Trabajo para listado'!$CD$155:$DC$1048576,MATCH($A748,'Hoja de Trabajo para listado'!$CD$155:$CD$1048576,0),MATCH((CUADRO!M$4&amp;$E748),'Hoja de Trabajo para listado'!$CD$151:$DC$151,0)),0)</f>
        <v>0</v>
      </c>
      <c r="N748" s="241">
        <f ca="1">+IFERROR(INDEX('Hoja de Trabajo para listado'!$A$155:$Z$1048576,MATCH($A748,'Hoja de Trabajo para listado'!$A$155:$A$1048576,0),MATCH((CUADRO!N$4&amp;$E748),'Hoja de Trabajo para listado'!$A$151:$Z$151,0)),0)+IFERROR(INDEX('Hoja de Trabajo para listado'!$AB$155:$BA$1048576,MATCH($A748,'Hoja de Trabajo para listado'!$AB$155:$AB$1048576,0),MATCH((CUADRO!N$4&amp;$E748),'Hoja de Trabajo para listado'!$AB$151:$BA$151,0)),0)+IFERROR(INDEX('Hoja de Trabajo para listado'!$BC$155:$CB$1048576,MATCH($A748,'Hoja de Trabajo para listado'!$BC$155:$BC$1048576,0),MATCH((CUADRO!N$4&amp;$E748),'Hoja de Trabajo para listado'!$BC$151:$CB$151,0)),0)+IFERROR(INDEX('Hoja de Trabajo para listado'!$DE$153:$DG$274,MATCH($A748,'Hoja de Trabajo para listado'!$DE$153:$DE$1048576,0),MATCH((CUADRO!N$4&amp;$E748),'Hoja de Trabajo para listado'!$DE$151:$DG$151,0)),0)+IFERROR(INDEX('Hoja de Trabajo para listado'!$CD$155:$DC$1048576,MATCH($A748,'Hoja de Trabajo para listado'!$CD$155:$CD$1048576,0),MATCH((CUADRO!N$4&amp;$E748),'Hoja de Trabajo para listado'!$CD$151:$DC$151,0)),0)</f>
        <v>0</v>
      </c>
      <c r="O748" s="241">
        <f ca="1">+IFERROR(INDEX('Hoja de Trabajo para listado'!$A$155:$Z$1048576,MATCH($A748,'Hoja de Trabajo para listado'!$A$155:$A$1048576,0),MATCH((CUADRO!O$4&amp;$E748),'Hoja de Trabajo para listado'!$A$151:$Z$151,0)),0)+IFERROR(INDEX('Hoja de Trabajo para listado'!$AB$155:$BA$1048576,MATCH($A748,'Hoja de Trabajo para listado'!$AB$155:$AB$1048576,0),MATCH((CUADRO!O$4&amp;$E748),'Hoja de Trabajo para listado'!$AB$151:$BA$151,0)),0)+IFERROR(INDEX('Hoja de Trabajo para listado'!$BC$155:$CB$1048576,MATCH($A748,'Hoja de Trabajo para listado'!$BC$155:$BC$1048576,0),MATCH((CUADRO!O$4&amp;$E748),'Hoja de Trabajo para listado'!$BC$151:$CB$151,0)),0)+IFERROR(INDEX('Hoja de Trabajo para listado'!$DE$153:$DG$274,MATCH($A748,'Hoja de Trabajo para listado'!$DE$153:$DE$1048576,0),MATCH((CUADRO!O$4&amp;$E748),'Hoja de Trabajo para listado'!$DE$151:$DG$151,0)),0)+IFERROR(INDEX('Hoja de Trabajo para listado'!$CD$155:$DC$1048576,MATCH($A748,'Hoja de Trabajo para listado'!$CD$155:$CD$1048576,0),MATCH((CUADRO!O$4&amp;$E748),'Hoja de Trabajo para listado'!$CD$151:$DC$151,0)),0)</f>
        <v>0</v>
      </c>
      <c r="P748" s="241">
        <f ca="1">+IFERROR(INDEX('Hoja de Trabajo para listado'!$A$155:$Z$1048576,MATCH($A748,'Hoja de Trabajo para listado'!$A$155:$A$1048576,0),MATCH((CUADRO!P$4&amp;$E748),'Hoja de Trabajo para listado'!$A$151:$Z$151,0)),0)+IFERROR(INDEX('Hoja de Trabajo para listado'!$AB$155:$BA$1048576,MATCH($A748,'Hoja de Trabajo para listado'!$AB$155:$AB$1048576,0),MATCH((CUADRO!P$4&amp;$E748),'Hoja de Trabajo para listado'!$AB$151:$BA$151,0)),0)+IFERROR(INDEX('Hoja de Trabajo para listado'!$BC$155:$CB$1048576,MATCH($A748,'Hoja de Trabajo para listado'!$BC$155:$BC$1048576,0),MATCH((CUADRO!P$4&amp;$E748),'Hoja de Trabajo para listado'!$BC$151:$CB$151,0)),0)+IFERROR(INDEX('Hoja de Trabajo para listado'!$DE$153:$DG$274,MATCH($A748,'Hoja de Trabajo para listado'!$DE$153:$DE$1048576,0),MATCH((CUADRO!P$4&amp;$E748),'Hoja de Trabajo para listado'!$DE$151:$DG$151,0)),0)+IFERROR(INDEX('Hoja de Trabajo para listado'!$CD$155:$DC$1048576,MATCH($A748,'Hoja de Trabajo para listado'!$CD$155:$CD$1048576,0),MATCH((CUADRO!P$4&amp;$E748),'Hoja de Trabajo para listado'!$CD$151:$DC$151,0)),0)</f>
        <v>0</v>
      </c>
      <c r="Q748" s="241">
        <f ca="1">+IFERROR(INDEX('Hoja de Trabajo para listado'!$A$155:$Z$1048576,MATCH($A748,'Hoja de Trabajo para listado'!$A$155:$A$1048576,0),MATCH((CUADRO!Q$4&amp;$E748),'Hoja de Trabajo para listado'!$A$151:$Z$151,0)),0)+IFERROR(INDEX('Hoja de Trabajo para listado'!$AB$155:$BA$1048576,MATCH($A748,'Hoja de Trabajo para listado'!$AB$155:$AB$1048576,0),MATCH((CUADRO!Q$4&amp;$E748),'Hoja de Trabajo para listado'!$AB$151:$BA$151,0)),0)+IFERROR(INDEX('Hoja de Trabajo para listado'!$BC$155:$CB$1048576,MATCH($A748,'Hoja de Trabajo para listado'!$BC$155:$BC$1048576,0),MATCH((CUADRO!Q$4&amp;$E748),'Hoja de Trabajo para listado'!$BC$151:$CB$151,0)),0)+IFERROR(INDEX('Hoja de Trabajo para listado'!$DE$153:$DG$274,MATCH($A748,'Hoja de Trabajo para listado'!$DE$153:$DE$1048576,0),MATCH((CUADRO!Q$4&amp;$E748),'Hoja de Trabajo para listado'!$DE$151:$DG$151,0)),0)+IFERROR(INDEX('Hoja de Trabajo para listado'!$CD$155:$DC$1048576,MATCH($A748,'Hoja de Trabajo para listado'!$CD$155:$CD$1048576,0),MATCH((CUADRO!Q$4&amp;$E748),'Hoja de Trabajo para listado'!$CD$151:$DC$151,0)),0)</f>
        <v>0</v>
      </c>
      <c r="R748" s="241">
        <f t="shared" ca="1" si="29"/>
        <v>0</v>
      </c>
      <c r="S748" s="247">
        <f ca="1">+R747+R748</f>
        <v>0</v>
      </c>
      <c r="T748" s="241">
        <f ca="1">+S748</f>
        <v>0</v>
      </c>
      <c r="U748" s="240">
        <f t="shared" si="30"/>
        <v>2</v>
      </c>
      <c r="V748" s="327" t="str">
        <f>+VLOOKUP(A748,bd_lista!$A$3:$E$592,5,FALSE)</f>
        <v>Gobiernos Autonomos Municipales</v>
      </c>
      <c r="W748" s="398"/>
      <c r="X748" s="240">
        <f>+VLOOKUP(A748,[4]Sheet1!$A$13:$D$744,4,FALSE)</f>
        <v>0</v>
      </c>
      <c r="Y748" s="240" t="e">
        <f>+VLOOKUP(X748,bd_lista!$A$3:$C$592,3,FALSE)</f>
        <v>#N/A</v>
      </c>
      <c r="Z748" s="288"/>
      <c r="AA748" s="289"/>
    </row>
    <row r="749" spans="1:27" customFormat="1" ht="15" hidden="1" customHeight="1">
      <c r="A749" s="32">
        <v>1339</v>
      </c>
      <c r="B749" s="393">
        <f>+A749</f>
        <v>1339</v>
      </c>
      <c r="C749" s="245" t="str">
        <f>+VLOOKUP(A749,bd_lista!$A$3:$C$592,3,FALSE)</f>
        <v>Gobierno Autónomo Municipal de Tacopaya</v>
      </c>
      <c r="D749" s="395" t="str">
        <f>+C749</f>
        <v>Gobierno Autónomo Municipal de Tacopaya</v>
      </c>
      <c r="E749" s="240" t="s">
        <v>1303</v>
      </c>
      <c r="F749" s="241">
        <f ca="1">+IFERROR(INDEX('Hoja de Trabajo para listado'!$A$155:$Z$1048576,MATCH($A749,'Hoja de Trabajo para listado'!$A$155:$A$1048576,0),MATCH((CUADRO!F$4&amp;$E749),'Hoja de Trabajo para listado'!$A$151:$Z$151,0)),0)+IFERROR(INDEX('Hoja de Trabajo para listado'!$AB$155:$BA$1048576,MATCH($A749,'Hoja de Trabajo para listado'!$AB$155:$AB$1048576,0),MATCH((CUADRO!F$4&amp;$E749),'Hoja de Trabajo para listado'!$AB$151:$BA$151,0)),0)+IFERROR(INDEX('Hoja de Trabajo para listado'!$BC$155:$CB$1048576,MATCH($A749,'Hoja de Trabajo para listado'!$BC$155:$BC$1048576,0),MATCH((CUADRO!F$4&amp;$E749),'Hoja de Trabajo para listado'!$BC$151:$CB$151,0)),0)+IFERROR(INDEX('Hoja de Trabajo para listado'!$DE$153:$DG$274,MATCH($A749,'Hoja de Trabajo para listado'!$DE$153:$DE$1048576,0),MATCH((CUADRO!F$4&amp;$E749),'Hoja de Trabajo para listado'!$DE$151:$DG$151,0)),0)+IFERROR(INDEX('Hoja de Trabajo para listado'!$CD$155:$DC$1048576,MATCH($A749,'Hoja de Trabajo para listado'!$CD$155:$CD$1048576,0),MATCH((CUADRO!F$4&amp;$E749),'Hoja de Trabajo para listado'!$CD$151:$DC$151,0)),0)</f>
        <v>0</v>
      </c>
      <c r="G749" s="241">
        <f ca="1">+IFERROR(INDEX('Hoja de Trabajo para listado'!$A$155:$Z$1048576,MATCH($A749,'Hoja de Trabajo para listado'!$A$155:$A$1048576,0),MATCH((CUADRO!G$4&amp;$E749),'Hoja de Trabajo para listado'!$A$151:$Z$151,0)),0)+IFERROR(INDEX('Hoja de Trabajo para listado'!$AB$155:$BA$1048576,MATCH($A749,'Hoja de Trabajo para listado'!$AB$155:$AB$1048576,0),MATCH((CUADRO!G$4&amp;$E749),'Hoja de Trabajo para listado'!$AB$151:$BA$151,0)),0)+IFERROR(INDEX('Hoja de Trabajo para listado'!$BC$155:$CB$1048576,MATCH($A749,'Hoja de Trabajo para listado'!$BC$155:$BC$1048576,0),MATCH((CUADRO!G$4&amp;$E749),'Hoja de Trabajo para listado'!$BC$151:$CB$151,0)),0)+IFERROR(INDEX('Hoja de Trabajo para listado'!$DE$153:$DG$274,MATCH($A749,'Hoja de Trabajo para listado'!$DE$153:$DE$1048576,0),MATCH((CUADRO!G$4&amp;$E749),'Hoja de Trabajo para listado'!$DE$151:$DG$151,0)),0)+IFERROR(INDEX('Hoja de Trabajo para listado'!$CD$155:$DC$1048576,MATCH($A749,'Hoja de Trabajo para listado'!$CD$155:$CD$1048576,0),MATCH((CUADRO!G$4&amp;$E749),'Hoja de Trabajo para listado'!$CD$151:$DC$151,0)),0)</f>
        <v>0</v>
      </c>
      <c r="H749" s="241">
        <f ca="1">+IFERROR(INDEX('Hoja de Trabajo para listado'!$A$155:$Z$1048576,MATCH($A749,'Hoja de Trabajo para listado'!$A$155:$A$1048576,0),MATCH((CUADRO!H$4&amp;$E749),'Hoja de Trabajo para listado'!$A$151:$Z$151,0)),0)+IFERROR(INDEX('Hoja de Trabajo para listado'!$AB$155:$BA$1048576,MATCH($A749,'Hoja de Trabajo para listado'!$AB$155:$AB$1048576,0),MATCH((CUADRO!H$4&amp;$E749),'Hoja de Trabajo para listado'!$AB$151:$BA$151,0)),0)+IFERROR(INDEX('Hoja de Trabajo para listado'!$BC$155:$CB$1048576,MATCH($A749,'Hoja de Trabajo para listado'!$BC$155:$BC$1048576,0),MATCH((CUADRO!H$4&amp;$E749),'Hoja de Trabajo para listado'!$BC$151:$CB$151,0)),0)+IFERROR(INDEX('Hoja de Trabajo para listado'!$DE$153:$DG$274,MATCH($A749,'Hoja de Trabajo para listado'!$DE$153:$DE$1048576,0),MATCH((CUADRO!H$4&amp;$E749),'Hoja de Trabajo para listado'!$DE$151:$DG$151,0)),0)+IFERROR(INDEX('Hoja de Trabajo para listado'!$CD$155:$DC$1048576,MATCH($A749,'Hoja de Trabajo para listado'!$CD$155:$CD$1048576,0),MATCH((CUADRO!H$4&amp;$E749),'Hoja de Trabajo para listado'!$CD$151:$DC$151,0)),0)</f>
        <v>0</v>
      </c>
      <c r="I749" s="241">
        <f ca="1">+IFERROR(INDEX('Hoja de Trabajo para listado'!$A$155:$Z$1048576,MATCH($A749,'Hoja de Trabajo para listado'!$A$155:$A$1048576,0),MATCH((CUADRO!I$4&amp;$E749),'Hoja de Trabajo para listado'!$A$151:$Z$151,0)),0)+IFERROR(INDEX('Hoja de Trabajo para listado'!$AB$155:$BA$1048576,MATCH($A749,'Hoja de Trabajo para listado'!$AB$155:$AB$1048576,0),MATCH((CUADRO!I$4&amp;$E749),'Hoja de Trabajo para listado'!$AB$151:$BA$151,0)),0)+IFERROR(INDEX('Hoja de Trabajo para listado'!$BC$155:$CB$1048576,MATCH($A749,'Hoja de Trabajo para listado'!$BC$155:$BC$1048576,0),MATCH((CUADRO!I$4&amp;$E749),'Hoja de Trabajo para listado'!$BC$151:$CB$151,0)),0)+IFERROR(INDEX('Hoja de Trabajo para listado'!$DE$153:$DG$274,MATCH($A749,'Hoja de Trabajo para listado'!$DE$153:$DE$1048576,0),MATCH((CUADRO!I$4&amp;$E749),'Hoja de Trabajo para listado'!$DE$151:$DG$151,0)),0)+IFERROR(INDEX('Hoja de Trabajo para listado'!$CD$155:$DC$1048576,MATCH($A749,'Hoja de Trabajo para listado'!$CD$155:$CD$1048576,0),MATCH((CUADRO!I$4&amp;$E749),'Hoja de Trabajo para listado'!$CD$151:$DC$151,0)),0)</f>
        <v>0</v>
      </c>
      <c r="J749" s="241">
        <f ca="1">+IFERROR(INDEX('Hoja de Trabajo para listado'!$A$155:$Z$1048576,MATCH($A749,'Hoja de Trabajo para listado'!$A$155:$A$1048576,0),MATCH((CUADRO!J$4&amp;$E749),'Hoja de Trabajo para listado'!$A$151:$Z$151,0)),0)+IFERROR(INDEX('Hoja de Trabajo para listado'!$AB$155:$BA$1048576,MATCH($A749,'Hoja de Trabajo para listado'!$AB$155:$AB$1048576,0),MATCH((CUADRO!J$4&amp;$E749),'Hoja de Trabajo para listado'!$AB$151:$BA$151,0)),0)+IFERROR(INDEX('Hoja de Trabajo para listado'!$BC$155:$CB$1048576,MATCH($A749,'Hoja de Trabajo para listado'!$BC$155:$BC$1048576,0),MATCH((CUADRO!J$4&amp;$E749),'Hoja de Trabajo para listado'!$BC$151:$CB$151,0)),0)+IFERROR(INDEX('Hoja de Trabajo para listado'!$DE$153:$DG$274,MATCH($A749,'Hoja de Trabajo para listado'!$DE$153:$DE$1048576,0),MATCH((CUADRO!J$4&amp;$E749),'Hoja de Trabajo para listado'!$DE$151:$DG$151,0)),0)+IFERROR(INDEX('Hoja de Trabajo para listado'!$CD$155:$DC$1048576,MATCH($A749,'Hoja de Trabajo para listado'!$CD$155:$CD$1048576,0),MATCH((CUADRO!J$4&amp;$E749),'Hoja de Trabajo para listado'!$CD$151:$DC$151,0)),0)</f>
        <v>0</v>
      </c>
      <c r="K749" s="241">
        <f ca="1">+IFERROR(INDEX('Hoja de Trabajo para listado'!$A$155:$Z$1048576,MATCH($A749,'Hoja de Trabajo para listado'!$A$155:$A$1048576,0),MATCH((CUADRO!K$4&amp;$E749),'Hoja de Trabajo para listado'!$A$151:$Z$151,0)),0)+IFERROR(INDEX('Hoja de Trabajo para listado'!$AB$155:$BA$1048576,MATCH($A749,'Hoja de Trabajo para listado'!$AB$155:$AB$1048576,0),MATCH((CUADRO!K$4&amp;$E749),'Hoja de Trabajo para listado'!$AB$151:$BA$151,0)),0)+IFERROR(INDEX('Hoja de Trabajo para listado'!$BC$155:$CB$1048576,MATCH($A749,'Hoja de Trabajo para listado'!$BC$155:$BC$1048576,0),MATCH((CUADRO!K$4&amp;$E749),'Hoja de Trabajo para listado'!$BC$151:$CB$151,0)),0)+IFERROR(INDEX('Hoja de Trabajo para listado'!$DE$153:$DG$274,MATCH($A749,'Hoja de Trabajo para listado'!$DE$153:$DE$1048576,0),MATCH((CUADRO!K$4&amp;$E749),'Hoja de Trabajo para listado'!$DE$151:$DG$151,0)),0)+IFERROR(INDEX('Hoja de Trabajo para listado'!$CD$155:$DC$1048576,MATCH($A749,'Hoja de Trabajo para listado'!$CD$155:$CD$1048576,0),MATCH((CUADRO!K$4&amp;$E749),'Hoja de Trabajo para listado'!$CD$151:$DC$151,0)),0)</f>
        <v>0</v>
      </c>
      <c r="L749" s="241">
        <f ca="1">+IFERROR(INDEX('Hoja de Trabajo para listado'!$A$155:$Z$1048576,MATCH($A749,'Hoja de Trabajo para listado'!$A$155:$A$1048576,0),MATCH((CUADRO!L$4&amp;$E749),'Hoja de Trabajo para listado'!$A$151:$Z$151,0)),0)+IFERROR(INDEX('Hoja de Trabajo para listado'!$AB$155:$BA$1048576,MATCH($A749,'Hoja de Trabajo para listado'!$AB$155:$AB$1048576,0),MATCH((CUADRO!L$4&amp;$E749),'Hoja de Trabajo para listado'!$AB$151:$BA$151,0)),0)+IFERROR(INDEX('Hoja de Trabajo para listado'!$BC$155:$CB$1048576,MATCH($A749,'Hoja de Trabajo para listado'!$BC$155:$BC$1048576,0),MATCH((CUADRO!L$4&amp;$E749),'Hoja de Trabajo para listado'!$BC$151:$CB$151,0)),0)+IFERROR(INDEX('Hoja de Trabajo para listado'!$DE$153:$DG$274,MATCH($A749,'Hoja de Trabajo para listado'!$DE$153:$DE$1048576,0),MATCH((CUADRO!L$4&amp;$E749),'Hoja de Trabajo para listado'!$DE$151:$DG$151,0)),0)+IFERROR(INDEX('Hoja de Trabajo para listado'!$CD$155:$DC$1048576,MATCH($A749,'Hoja de Trabajo para listado'!$CD$155:$CD$1048576,0),MATCH((CUADRO!L$4&amp;$E749),'Hoja de Trabajo para listado'!$CD$151:$DC$151,0)),0)</f>
        <v>0</v>
      </c>
      <c r="M749" s="241">
        <f ca="1">+IFERROR(INDEX('Hoja de Trabajo para listado'!$A$155:$Z$1048576,MATCH($A749,'Hoja de Trabajo para listado'!$A$155:$A$1048576,0),MATCH((CUADRO!M$4&amp;$E749),'Hoja de Trabajo para listado'!$A$151:$Z$151,0)),0)+IFERROR(INDEX('Hoja de Trabajo para listado'!$AB$155:$BA$1048576,MATCH($A749,'Hoja de Trabajo para listado'!$AB$155:$AB$1048576,0),MATCH((CUADRO!M$4&amp;$E749),'Hoja de Trabajo para listado'!$AB$151:$BA$151,0)),0)+IFERROR(INDEX('Hoja de Trabajo para listado'!$BC$155:$CB$1048576,MATCH($A749,'Hoja de Trabajo para listado'!$BC$155:$BC$1048576,0),MATCH((CUADRO!M$4&amp;$E749),'Hoja de Trabajo para listado'!$BC$151:$CB$151,0)),0)+IFERROR(INDEX('Hoja de Trabajo para listado'!$DE$153:$DG$274,MATCH($A749,'Hoja de Trabajo para listado'!$DE$153:$DE$1048576,0),MATCH((CUADRO!M$4&amp;$E749),'Hoja de Trabajo para listado'!$DE$151:$DG$151,0)),0)+IFERROR(INDEX('Hoja de Trabajo para listado'!$CD$155:$DC$1048576,MATCH($A749,'Hoja de Trabajo para listado'!$CD$155:$CD$1048576,0),MATCH((CUADRO!M$4&amp;$E749),'Hoja de Trabajo para listado'!$CD$151:$DC$151,0)),0)</f>
        <v>0</v>
      </c>
      <c r="N749" s="241">
        <f ca="1">+IFERROR(INDEX('Hoja de Trabajo para listado'!$A$155:$Z$1048576,MATCH($A749,'Hoja de Trabajo para listado'!$A$155:$A$1048576,0),MATCH((CUADRO!N$4&amp;$E749),'Hoja de Trabajo para listado'!$A$151:$Z$151,0)),0)+IFERROR(INDEX('Hoja de Trabajo para listado'!$AB$155:$BA$1048576,MATCH($A749,'Hoja de Trabajo para listado'!$AB$155:$AB$1048576,0),MATCH((CUADRO!N$4&amp;$E749),'Hoja de Trabajo para listado'!$AB$151:$BA$151,0)),0)+IFERROR(INDEX('Hoja de Trabajo para listado'!$BC$155:$CB$1048576,MATCH($A749,'Hoja de Trabajo para listado'!$BC$155:$BC$1048576,0),MATCH((CUADRO!N$4&amp;$E749),'Hoja de Trabajo para listado'!$BC$151:$CB$151,0)),0)+IFERROR(INDEX('Hoja de Trabajo para listado'!$DE$153:$DG$274,MATCH($A749,'Hoja de Trabajo para listado'!$DE$153:$DE$1048576,0),MATCH((CUADRO!N$4&amp;$E749),'Hoja de Trabajo para listado'!$DE$151:$DG$151,0)),0)+IFERROR(INDEX('Hoja de Trabajo para listado'!$CD$155:$DC$1048576,MATCH($A749,'Hoja de Trabajo para listado'!$CD$155:$CD$1048576,0),MATCH((CUADRO!N$4&amp;$E749),'Hoja de Trabajo para listado'!$CD$151:$DC$151,0)),0)</f>
        <v>0</v>
      </c>
      <c r="O749" s="241">
        <f ca="1">+IFERROR(INDEX('Hoja de Trabajo para listado'!$A$155:$Z$1048576,MATCH($A749,'Hoja de Trabajo para listado'!$A$155:$A$1048576,0),MATCH((CUADRO!O$4&amp;$E749),'Hoja de Trabajo para listado'!$A$151:$Z$151,0)),0)+IFERROR(INDEX('Hoja de Trabajo para listado'!$AB$155:$BA$1048576,MATCH($A749,'Hoja de Trabajo para listado'!$AB$155:$AB$1048576,0),MATCH((CUADRO!O$4&amp;$E749),'Hoja de Trabajo para listado'!$AB$151:$BA$151,0)),0)+IFERROR(INDEX('Hoja de Trabajo para listado'!$BC$155:$CB$1048576,MATCH($A749,'Hoja de Trabajo para listado'!$BC$155:$BC$1048576,0),MATCH((CUADRO!O$4&amp;$E749),'Hoja de Trabajo para listado'!$BC$151:$CB$151,0)),0)+IFERROR(INDEX('Hoja de Trabajo para listado'!$DE$153:$DG$274,MATCH($A749,'Hoja de Trabajo para listado'!$DE$153:$DE$1048576,0),MATCH((CUADRO!O$4&amp;$E749),'Hoja de Trabajo para listado'!$DE$151:$DG$151,0)),0)+IFERROR(INDEX('Hoja de Trabajo para listado'!$CD$155:$DC$1048576,MATCH($A749,'Hoja de Trabajo para listado'!$CD$155:$CD$1048576,0),MATCH((CUADRO!O$4&amp;$E749),'Hoja de Trabajo para listado'!$CD$151:$DC$151,0)),0)</f>
        <v>0</v>
      </c>
      <c r="P749" s="241">
        <f ca="1">+IFERROR(INDEX('Hoja de Trabajo para listado'!$A$155:$Z$1048576,MATCH($A749,'Hoja de Trabajo para listado'!$A$155:$A$1048576,0),MATCH((CUADRO!P$4&amp;$E749),'Hoja de Trabajo para listado'!$A$151:$Z$151,0)),0)+IFERROR(INDEX('Hoja de Trabajo para listado'!$AB$155:$BA$1048576,MATCH($A749,'Hoja de Trabajo para listado'!$AB$155:$AB$1048576,0),MATCH((CUADRO!P$4&amp;$E749),'Hoja de Trabajo para listado'!$AB$151:$BA$151,0)),0)+IFERROR(INDEX('Hoja de Trabajo para listado'!$BC$155:$CB$1048576,MATCH($A749,'Hoja de Trabajo para listado'!$BC$155:$BC$1048576,0),MATCH((CUADRO!P$4&amp;$E749),'Hoja de Trabajo para listado'!$BC$151:$CB$151,0)),0)+IFERROR(INDEX('Hoja de Trabajo para listado'!$DE$153:$DG$274,MATCH($A749,'Hoja de Trabajo para listado'!$DE$153:$DE$1048576,0),MATCH((CUADRO!P$4&amp;$E749),'Hoja de Trabajo para listado'!$DE$151:$DG$151,0)),0)+IFERROR(INDEX('Hoja de Trabajo para listado'!$CD$155:$DC$1048576,MATCH($A749,'Hoja de Trabajo para listado'!$CD$155:$CD$1048576,0),MATCH((CUADRO!P$4&amp;$E749),'Hoja de Trabajo para listado'!$CD$151:$DC$151,0)),0)</f>
        <v>0</v>
      </c>
      <c r="Q749" s="241">
        <f ca="1">+IFERROR(INDEX('Hoja de Trabajo para listado'!$A$155:$Z$1048576,MATCH($A749,'Hoja de Trabajo para listado'!$A$155:$A$1048576,0),MATCH((CUADRO!Q$4&amp;$E749),'Hoja de Trabajo para listado'!$A$151:$Z$151,0)),0)+IFERROR(INDEX('Hoja de Trabajo para listado'!$AB$155:$BA$1048576,MATCH($A749,'Hoja de Trabajo para listado'!$AB$155:$AB$1048576,0),MATCH((CUADRO!Q$4&amp;$E749),'Hoja de Trabajo para listado'!$AB$151:$BA$151,0)),0)+IFERROR(INDEX('Hoja de Trabajo para listado'!$BC$155:$CB$1048576,MATCH($A749,'Hoja de Trabajo para listado'!$BC$155:$BC$1048576,0),MATCH((CUADRO!Q$4&amp;$E749),'Hoja de Trabajo para listado'!$BC$151:$CB$151,0)),0)+IFERROR(INDEX('Hoja de Trabajo para listado'!$DE$153:$DG$274,MATCH($A749,'Hoja de Trabajo para listado'!$DE$153:$DE$1048576,0),MATCH((CUADRO!Q$4&amp;$E749),'Hoja de Trabajo para listado'!$DE$151:$DG$151,0)),0)+IFERROR(INDEX('Hoja de Trabajo para listado'!$CD$155:$DC$1048576,MATCH($A749,'Hoja de Trabajo para listado'!$CD$155:$CD$1048576,0),MATCH((CUADRO!Q$4&amp;$E749),'Hoja de Trabajo para listado'!$CD$151:$DC$151,0)),0)</f>
        <v>0</v>
      </c>
      <c r="R749" s="241">
        <f t="shared" ca="1" si="29"/>
        <v>0</v>
      </c>
      <c r="S749" s="247"/>
      <c r="T749" s="241">
        <f ca="1">+T750</f>
        <v>0</v>
      </c>
      <c r="U749" s="240">
        <f t="shared" si="30"/>
        <v>1</v>
      </c>
      <c r="V749" s="327" t="str">
        <f>+VLOOKUP(A749,bd_lista!$A$3:$E$592,5,FALSE)</f>
        <v>Gobiernos Autonomos Municipales</v>
      </c>
      <c r="W749" s="397" t="str">
        <f>+V749</f>
        <v>Gobiernos Autonomos Municipales</v>
      </c>
      <c r="X749" s="240">
        <f>+VLOOKUP(A749,[4]Sheet1!$A$13:$D$744,4,FALSE)</f>
        <v>0</v>
      </c>
      <c r="Y749" s="240" t="e">
        <f>+VLOOKUP(X749,bd_lista!$A$3:$C$592,3,FALSE)</f>
        <v>#N/A</v>
      </c>
      <c r="Z749" s="290">
        <f>+X749</f>
        <v>0</v>
      </c>
      <c r="AA749" s="291" t="e">
        <f>+Y749</f>
        <v>#N/A</v>
      </c>
    </row>
    <row r="750" spans="1:27" customFormat="1" ht="15" hidden="1" customHeight="1">
      <c r="A750" s="32">
        <v>1339</v>
      </c>
      <c r="B750" s="394"/>
      <c r="C750" s="245" t="str">
        <f>+VLOOKUP(A750,bd_lista!$A$3:$C$592,3,FALSE)</f>
        <v>Gobierno Autónomo Municipal de Tacopaya</v>
      </c>
      <c r="D750" s="396"/>
      <c r="E750" s="242" t="s">
        <v>1304</v>
      </c>
      <c r="F750" s="241">
        <f ca="1">+IFERROR(INDEX('Hoja de Trabajo para listado'!$A$155:$Z$1048576,MATCH($A750,'Hoja de Trabajo para listado'!$A$155:$A$1048576,0),MATCH((CUADRO!F$4&amp;$E750),'Hoja de Trabajo para listado'!$A$151:$Z$151,0)),0)+IFERROR(INDEX('Hoja de Trabajo para listado'!$AB$155:$BA$1048576,MATCH($A750,'Hoja de Trabajo para listado'!$AB$155:$AB$1048576,0),MATCH((CUADRO!F$4&amp;$E750),'Hoja de Trabajo para listado'!$AB$151:$BA$151,0)),0)+IFERROR(INDEX('Hoja de Trabajo para listado'!$BC$155:$CB$1048576,MATCH($A750,'Hoja de Trabajo para listado'!$BC$155:$BC$1048576,0),MATCH((CUADRO!F$4&amp;$E750),'Hoja de Trabajo para listado'!$BC$151:$CB$151,0)),0)+IFERROR(INDEX('Hoja de Trabajo para listado'!$DE$153:$DG$274,MATCH($A750,'Hoja de Trabajo para listado'!$DE$153:$DE$1048576,0),MATCH((CUADRO!F$4&amp;$E750),'Hoja de Trabajo para listado'!$DE$151:$DG$151,0)),0)+IFERROR(INDEX('Hoja de Trabajo para listado'!$CD$155:$DC$1048576,MATCH($A750,'Hoja de Trabajo para listado'!$CD$155:$CD$1048576,0),MATCH((CUADRO!F$4&amp;$E750),'Hoja de Trabajo para listado'!$CD$151:$DC$151,0)),0)</f>
        <v>0</v>
      </c>
      <c r="G750" s="241">
        <f ca="1">+IFERROR(INDEX('Hoja de Trabajo para listado'!$A$155:$Z$1048576,MATCH($A750,'Hoja de Trabajo para listado'!$A$155:$A$1048576,0),MATCH((CUADRO!G$4&amp;$E750),'Hoja de Trabajo para listado'!$A$151:$Z$151,0)),0)+IFERROR(INDEX('Hoja de Trabajo para listado'!$AB$155:$BA$1048576,MATCH($A750,'Hoja de Trabajo para listado'!$AB$155:$AB$1048576,0),MATCH((CUADRO!G$4&amp;$E750),'Hoja de Trabajo para listado'!$AB$151:$BA$151,0)),0)+IFERROR(INDEX('Hoja de Trabajo para listado'!$BC$155:$CB$1048576,MATCH($A750,'Hoja de Trabajo para listado'!$BC$155:$BC$1048576,0),MATCH((CUADRO!G$4&amp;$E750),'Hoja de Trabajo para listado'!$BC$151:$CB$151,0)),0)+IFERROR(INDEX('Hoja de Trabajo para listado'!$DE$153:$DG$274,MATCH($A750,'Hoja de Trabajo para listado'!$DE$153:$DE$1048576,0),MATCH((CUADRO!G$4&amp;$E750),'Hoja de Trabajo para listado'!$DE$151:$DG$151,0)),0)+IFERROR(INDEX('Hoja de Trabajo para listado'!$CD$155:$DC$1048576,MATCH($A750,'Hoja de Trabajo para listado'!$CD$155:$CD$1048576,0),MATCH((CUADRO!G$4&amp;$E750),'Hoja de Trabajo para listado'!$CD$151:$DC$151,0)),0)</f>
        <v>0</v>
      </c>
      <c r="H750" s="241">
        <f ca="1">+IFERROR(INDEX('Hoja de Trabajo para listado'!$A$155:$Z$1048576,MATCH($A750,'Hoja de Trabajo para listado'!$A$155:$A$1048576,0),MATCH((CUADRO!H$4&amp;$E750),'Hoja de Trabajo para listado'!$A$151:$Z$151,0)),0)+IFERROR(INDEX('Hoja de Trabajo para listado'!$AB$155:$BA$1048576,MATCH($A750,'Hoja de Trabajo para listado'!$AB$155:$AB$1048576,0),MATCH((CUADRO!H$4&amp;$E750),'Hoja de Trabajo para listado'!$AB$151:$BA$151,0)),0)+IFERROR(INDEX('Hoja de Trabajo para listado'!$BC$155:$CB$1048576,MATCH($A750,'Hoja de Trabajo para listado'!$BC$155:$BC$1048576,0),MATCH((CUADRO!H$4&amp;$E750),'Hoja de Trabajo para listado'!$BC$151:$CB$151,0)),0)+IFERROR(INDEX('Hoja de Trabajo para listado'!$DE$153:$DG$274,MATCH($A750,'Hoja de Trabajo para listado'!$DE$153:$DE$1048576,0),MATCH((CUADRO!H$4&amp;$E750),'Hoja de Trabajo para listado'!$DE$151:$DG$151,0)),0)+IFERROR(INDEX('Hoja de Trabajo para listado'!$CD$155:$DC$1048576,MATCH($A750,'Hoja de Trabajo para listado'!$CD$155:$CD$1048576,0),MATCH((CUADRO!H$4&amp;$E750),'Hoja de Trabajo para listado'!$CD$151:$DC$151,0)),0)</f>
        <v>0</v>
      </c>
      <c r="I750" s="241">
        <f ca="1">+IFERROR(INDEX('Hoja de Trabajo para listado'!$A$155:$Z$1048576,MATCH($A750,'Hoja de Trabajo para listado'!$A$155:$A$1048576,0),MATCH((CUADRO!I$4&amp;$E750),'Hoja de Trabajo para listado'!$A$151:$Z$151,0)),0)+IFERROR(INDEX('Hoja de Trabajo para listado'!$AB$155:$BA$1048576,MATCH($A750,'Hoja de Trabajo para listado'!$AB$155:$AB$1048576,0),MATCH((CUADRO!I$4&amp;$E750),'Hoja de Trabajo para listado'!$AB$151:$BA$151,0)),0)+IFERROR(INDEX('Hoja de Trabajo para listado'!$BC$155:$CB$1048576,MATCH($A750,'Hoja de Trabajo para listado'!$BC$155:$BC$1048576,0),MATCH((CUADRO!I$4&amp;$E750),'Hoja de Trabajo para listado'!$BC$151:$CB$151,0)),0)+IFERROR(INDEX('Hoja de Trabajo para listado'!$DE$153:$DG$274,MATCH($A750,'Hoja de Trabajo para listado'!$DE$153:$DE$1048576,0),MATCH((CUADRO!I$4&amp;$E750),'Hoja de Trabajo para listado'!$DE$151:$DG$151,0)),0)+IFERROR(INDEX('Hoja de Trabajo para listado'!$CD$155:$DC$1048576,MATCH($A750,'Hoja de Trabajo para listado'!$CD$155:$CD$1048576,0),MATCH((CUADRO!I$4&amp;$E750),'Hoja de Trabajo para listado'!$CD$151:$DC$151,0)),0)</f>
        <v>0</v>
      </c>
      <c r="J750" s="241">
        <f ca="1">+IFERROR(INDEX('Hoja de Trabajo para listado'!$A$155:$Z$1048576,MATCH($A750,'Hoja de Trabajo para listado'!$A$155:$A$1048576,0),MATCH((CUADRO!J$4&amp;$E750),'Hoja de Trabajo para listado'!$A$151:$Z$151,0)),0)+IFERROR(INDEX('Hoja de Trabajo para listado'!$AB$155:$BA$1048576,MATCH($A750,'Hoja de Trabajo para listado'!$AB$155:$AB$1048576,0),MATCH((CUADRO!J$4&amp;$E750),'Hoja de Trabajo para listado'!$AB$151:$BA$151,0)),0)+IFERROR(INDEX('Hoja de Trabajo para listado'!$BC$155:$CB$1048576,MATCH($A750,'Hoja de Trabajo para listado'!$BC$155:$BC$1048576,0),MATCH((CUADRO!J$4&amp;$E750),'Hoja de Trabajo para listado'!$BC$151:$CB$151,0)),0)+IFERROR(INDEX('Hoja de Trabajo para listado'!$DE$153:$DG$274,MATCH($A750,'Hoja de Trabajo para listado'!$DE$153:$DE$1048576,0),MATCH((CUADRO!J$4&amp;$E750),'Hoja de Trabajo para listado'!$DE$151:$DG$151,0)),0)+IFERROR(INDEX('Hoja de Trabajo para listado'!$CD$155:$DC$1048576,MATCH($A750,'Hoja de Trabajo para listado'!$CD$155:$CD$1048576,0),MATCH((CUADRO!J$4&amp;$E750),'Hoja de Trabajo para listado'!$CD$151:$DC$151,0)),0)</f>
        <v>0</v>
      </c>
      <c r="K750" s="241">
        <f ca="1">+IFERROR(INDEX('Hoja de Trabajo para listado'!$A$155:$Z$1048576,MATCH($A750,'Hoja de Trabajo para listado'!$A$155:$A$1048576,0),MATCH((CUADRO!K$4&amp;$E750),'Hoja de Trabajo para listado'!$A$151:$Z$151,0)),0)+IFERROR(INDEX('Hoja de Trabajo para listado'!$AB$155:$BA$1048576,MATCH($A750,'Hoja de Trabajo para listado'!$AB$155:$AB$1048576,0),MATCH((CUADRO!K$4&amp;$E750),'Hoja de Trabajo para listado'!$AB$151:$BA$151,0)),0)+IFERROR(INDEX('Hoja de Trabajo para listado'!$BC$155:$CB$1048576,MATCH($A750,'Hoja de Trabajo para listado'!$BC$155:$BC$1048576,0),MATCH((CUADRO!K$4&amp;$E750),'Hoja de Trabajo para listado'!$BC$151:$CB$151,0)),0)+IFERROR(INDEX('Hoja de Trabajo para listado'!$DE$153:$DG$274,MATCH($A750,'Hoja de Trabajo para listado'!$DE$153:$DE$1048576,0),MATCH((CUADRO!K$4&amp;$E750),'Hoja de Trabajo para listado'!$DE$151:$DG$151,0)),0)+IFERROR(INDEX('Hoja de Trabajo para listado'!$CD$155:$DC$1048576,MATCH($A750,'Hoja de Trabajo para listado'!$CD$155:$CD$1048576,0),MATCH((CUADRO!K$4&amp;$E750),'Hoja de Trabajo para listado'!$CD$151:$DC$151,0)),0)</f>
        <v>0</v>
      </c>
      <c r="L750" s="241">
        <f ca="1">+IFERROR(INDEX('Hoja de Trabajo para listado'!$A$155:$Z$1048576,MATCH($A750,'Hoja de Trabajo para listado'!$A$155:$A$1048576,0),MATCH((CUADRO!L$4&amp;$E750),'Hoja de Trabajo para listado'!$A$151:$Z$151,0)),0)+IFERROR(INDEX('Hoja de Trabajo para listado'!$AB$155:$BA$1048576,MATCH($A750,'Hoja de Trabajo para listado'!$AB$155:$AB$1048576,0),MATCH((CUADRO!L$4&amp;$E750),'Hoja de Trabajo para listado'!$AB$151:$BA$151,0)),0)+IFERROR(INDEX('Hoja de Trabajo para listado'!$BC$155:$CB$1048576,MATCH($A750,'Hoja de Trabajo para listado'!$BC$155:$BC$1048576,0),MATCH((CUADRO!L$4&amp;$E750),'Hoja de Trabajo para listado'!$BC$151:$CB$151,0)),0)+IFERROR(INDEX('Hoja de Trabajo para listado'!$DE$153:$DG$274,MATCH($A750,'Hoja de Trabajo para listado'!$DE$153:$DE$1048576,0),MATCH((CUADRO!L$4&amp;$E750),'Hoja de Trabajo para listado'!$DE$151:$DG$151,0)),0)+IFERROR(INDEX('Hoja de Trabajo para listado'!$CD$155:$DC$1048576,MATCH($A750,'Hoja de Trabajo para listado'!$CD$155:$CD$1048576,0),MATCH((CUADRO!L$4&amp;$E750),'Hoja de Trabajo para listado'!$CD$151:$DC$151,0)),0)</f>
        <v>0</v>
      </c>
      <c r="M750" s="241">
        <f ca="1">+IFERROR(INDEX('Hoja de Trabajo para listado'!$A$155:$Z$1048576,MATCH($A750,'Hoja de Trabajo para listado'!$A$155:$A$1048576,0),MATCH((CUADRO!M$4&amp;$E750),'Hoja de Trabajo para listado'!$A$151:$Z$151,0)),0)+IFERROR(INDEX('Hoja de Trabajo para listado'!$AB$155:$BA$1048576,MATCH($A750,'Hoja de Trabajo para listado'!$AB$155:$AB$1048576,0),MATCH((CUADRO!M$4&amp;$E750),'Hoja de Trabajo para listado'!$AB$151:$BA$151,0)),0)+IFERROR(INDEX('Hoja de Trabajo para listado'!$BC$155:$CB$1048576,MATCH($A750,'Hoja de Trabajo para listado'!$BC$155:$BC$1048576,0),MATCH((CUADRO!M$4&amp;$E750),'Hoja de Trabajo para listado'!$BC$151:$CB$151,0)),0)+IFERROR(INDEX('Hoja de Trabajo para listado'!$DE$153:$DG$274,MATCH($A750,'Hoja de Trabajo para listado'!$DE$153:$DE$1048576,0),MATCH((CUADRO!M$4&amp;$E750),'Hoja de Trabajo para listado'!$DE$151:$DG$151,0)),0)+IFERROR(INDEX('Hoja de Trabajo para listado'!$CD$155:$DC$1048576,MATCH($A750,'Hoja de Trabajo para listado'!$CD$155:$CD$1048576,0),MATCH((CUADRO!M$4&amp;$E750),'Hoja de Trabajo para listado'!$CD$151:$DC$151,0)),0)</f>
        <v>0</v>
      </c>
      <c r="N750" s="241">
        <f ca="1">+IFERROR(INDEX('Hoja de Trabajo para listado'!$A$155:$Z$1048576,MATCH($A750,'Hoja de Trabajo para listado'!$A$155:$A$1048576,0),MATCH((CUADRO!N$4&amp;$E750),'Hoja de Trabajo para listado'!$A$151:$Z$151,0)),0)+IFERROR(INDEX('Hoja de Trabajo para listado'!$AB$155:$BA$1048576,MATCH($A750,'Hoja de Trabajo para listado'!$AB$155:$AB$1048576,0),MATCH((CUADRO!N$4&amp;$E750),'Hoja de Trabajo para listado'!$AB$151:$BA$151,0)),0)+IFERROR(INDEX('Hoja de Trabajo para listado'!$BC$155:$CB$1048576,MATCH($A750,'Hoja de Trabajo para listado'!$BC$155:$BC$1048576,0),MATCH((CUADRO!N$4&amp;$E750),'Hoja de Trabajo para listado'!$BC$151:$CB$151,0)),0)+IFERROR(INDEX('Hoja de Trabajo para listado'!$DE$153:$DG$274,MATCH($A750,'Hoja de Trabajo para listado'!$DE$153:$DE$1048576,0),MATCH((CUADRO!N$4&amp;$E750),'Hoja de Trabajo para listado'!$DE$151:$DG$151,0)),0)+IFERROR(INDEX('Hoja de Trabajo para listado'!$CD$155:$DC$1048576,MATCH($A750,'Hoja de Trabajo para listado'!$CD$155:$CD$1048576,0),MATCH((CUADRO!N$4&amp;$E750),'Hoja de Trabajo para listado'!$CD$151:$DC$151,0)),0)</f>
        <v>0</v>
      </c>
      <c r="O750" s="241">
        <f ca="1">+IFERROR(INDEX('Hoja de Trabajo para listado'!$A$155:$Z$1048576,MATCH($A750,'Hoja de Trabajo para listado'!$A$155:$A$1048576,0),MATCH((CUADRO!O$4&amp;$E750),'Hoja de Trabajo para listado'!$A$151:$Z$151,0)),0)+IFERROR(INDEX('Hoja de Trabajo para listado'!$AB$155:$BA$1048576,MATCH($A750,'Hoja de Trabajo para listado'!$AB$155:$AB$1048576,0),MATCH((CUADRO!O$4&amp;$E750),'Hoja de Trabajo para listado'!$AB$151:$BA$151,0)),0)+IFERROR(INDEX('Hoja de Trabajo para listado'!$BC$155:$CB$1048576,MATCH($A750,'Hoja de Trabajo para listado'!$BC$155:$BC$1048576,0),MATCH((CUADRO!O$4&amp;$E750),'Hoja de Trabajo para listado'!$BC$151:$CB$151,0)),0)+IFERROR(INDEX('Hoja de Trabajo para listado'!$DE$153:$DG$274,MATCH($A750,'Hoja de Trabajo para listado'!$DE$153:$DE$1048576,0),MATCH((CUADRO!O$4&amp;$E750),'Hoja de Trabajo para listado'!$DE$151:$DG$151,0)),0)+IFERROR(INDEX('Hoja de Trabajo para listado'!$CD$155:$DC$1048576,MATCH($A750,'Hoja de Trabajo para listado'!$CD$155:$CD$1048576,0),MATCH((CUADRO!O$4&amp;$E750),'Hoja de Trabajo para listado'!$CD$151:$DC$151,0)),0)</f>
        <v>0</v>
      </c>
      <c r="P750" s="241">
        <f ca="1">+IFERROR(INDEX('Hoja de Trabajo para listado'!$A$155:$Z$1048576,MATCH($A750,'Hoja de Trabajo para listado'!$A$155:$A$1048576,0),MATCH((CUADRO!P$4&amp;$E750),'Hoja de Trabajo para listado'!$A$151:$Z$151,0)),0)+IFERROR(INDEX('Hoja de Trabajo para listado'!$AB$155:$BA$1048576,MATCH($A750,'Hoja de Trabajo para listado'!$AB$155:$AB$1048576,0),MATCH((CUADRO!P$4&amp;$E750),'Hoja de Trabajo para listado'!$AB$151:$BA$151,0)),0)+IFERROR(INDEX('Hoja de Trabajo para listado'!$BC$155:$CB$1048576,MATCH($A750,'Hoja de Trabajo para listado'!$BC$155:$BC$1048576,0),MATCH((CUADRO!P$4&amp;$E750),'Hoja de Trabajo para listado'!$BC$151:$CB$151,0)),0)+IFERROR(INDEX('Hoja de Trabajo para listado'!$DE$153:$DG$274,MATCH($A750,'Hoja de Trabajo para listado'!$DE$153:$DE$1048576,0),MATCH((CUADRO!P$4&amp;$E750),'Hoja de Trabajo para listado'!$DE$151:$DG$151,0)),0)+IFERROR(INDEX('Hoja de Trabajo para listado'!$CD$155:$DC$1048576,MATCH($A750,'Hoja de Trabajo para listado'!$CD$155:$CD$1048576,0),MATCH((CUADRO!P$4&amp;$E750),'Hoja de Trabajo para listado'!$CD$151:$DC$151,0)),0)</f>
        <v>0</v>
      </c>
      <c r="Q750" s="241">
        <f ca="1">+IFERROR(INDEX('Hoja de Trabajo para listado'!$A$155:$Z$1048576,MATCH($A750,'Hoja de Trabajo para listado'!$A$155:$A$1048576,0),MATCH((CUADRO!Q$4&amp;$E750),'Hoja de Trabajo para listado'!$A$151:$Z$151,0)),0)+IFERROR(INDEX('Hoja de Trabajo para listado'!$AB$155:$BA$1048576,MATCH($A750,'Hoja de Trabajo para listado'!$AB$155:$AB$1048576,0),MATCH((CUADRO!Q$4&amp;$E750),'Hoja de Trabajo para listado'!$AB$151:$BA$151,0)),0)+IFERROR(INDEX('Hoja de Trabajo para listado'!$BC$155:$CB$1048576,MATCH($A750,'Hoja de Trabajo para listado'!$BC$155:$BC$1048576,0),MATCH((CUADRO!Q$4&amp;$E750),'Hoja de Trabajo para listado'!$BC$151:$CB$151,0)),0)+IFERROR(INDEX('Hoja de Trabajo para listado'!$DE$153:$DG$274,MATCH($A750,'Hoja de Trabajo para listado'!$DE$153:$DE$1048576,0),MATCH((CUADRO!Q$4&amp;$E750),'Hoja de Trabajo para listado'!$DE$151:$DG$151,0)),0)+IFERROR(INDEX('Hoja de Trabajo para listado'!$CD$155:$DC$1048576,MATCH($A750,'Hoja de Trabajo para listado'!$CD$155:$CD$1048576,0),MATCH((CUADRO!Q$4&amp;$E750),'Hoja de Trabajo para listado'!$CD$151:$DC$151,0)),0)</f>
        <v>0</v>
      </c>
      <c r="R750" s="241">
        <f t="shared" ca="1" si="29"/>
        <v>0</v>
      </c>
      <c r="S750" s="247">
        <f ca="1">+R749+R750</f>
        <v>0</v>
      </c>
      <c r="T750" s="241">
        <f ca="1">+S750</f>
        <v>0</v>
      </c>
      <c r="U750" s="240">
        <f t="shared" si="30"/>
        <v>2</v>
      </c>
      <c r="V750" s="327" t="str">
        <f>+VLOOKUP(A750,bd_lista!$A$3:$E$592,5,FALSE)</f>
        <v>Gobiernos Autonomos Municipales</v>
      </c>
      <c r="W750" s="398"/>
      <c r="X750" s="240">
        <f>+VLOOKUP(A750,[4]Sheet1!$A$13:$D$744,4,FALSE)</f>
        <v>0</v>
      </c>
      <c r="Y750" s="240" t="e">
        <f>+VLOOKUP(X750,bd_lista!$A$3:$C$592,3,FALSE)</f>
        <v>#N/A</v>
      </c>
      <c r="Z750" s="288"/>
      <c r="AA750" s="289"/>
    </row>
    <row r="751" spans="1:27" customFormat="1" ht="15" hidden="1" customHeight="1">
      <c r="A751" s="32">
        <v>1340</v>
      </c>
      <c r="B751" s="393">
        <f>+A751</f>
        <v>1340</v>
      </c>
      <c r="C751" s="245" t="str">
        <f>+VLOOKUP(A751,bd_lista!$A$3:$C$592,3,FALSE)</f>
        <v>Gobierno Autónomo Municipal de Bolivar</v>
      </c>
      <c r="D751" s="395" t="str">
        <f>+C751</f>
        <v>Gobierno Autónomo Municipal de Bolivar</v>
      </c>
      <c r="E751" s="240" t="s">
        <v>1303</v>
      </c>
      <c r="F751" s="241">
        <f ca="1">+IFERROR(INDEX('Hoja de Trabajo para listado'!$A$155:$Z$1048576,MATCH($A751,'Hoja de Trabajo para listado'!$A$155:$A$1048576,0),MATCH((CUADRO!F$4&amp;$E751),'Hoja de Trabajo para listado'!$A$151:$Z$151,0)),0)+IFERROR(INDEX('Hoja de Trabajo para listado'!$AB$155:$BA$1048576,MATCH($A751,'Hoja de Trabajo para listado'!$AB$155:$AB$1048576,0),MATCH((CUADRO!F$4&amp;$E751),'Hoja de Trabajo para listado'!$AB$151:$BA$151,0)),0)+IFERROR(INDEX('Hoja de Trabajo para listado'!$BC$155:$CB$1048576,MATCH($A751,'Hoja de Trabajo para listado'!$BC$155:$BC$1048576,0),MATCH((CUADRO!F$4&amp;$E751),'Hoja de Trabajo para listado'!$BC$151:$CB$151,0)),0)+IFERROR(INDEX('Hoja de Trabajo para listado'!$DE$153:$DG$274,MATCH($A751,'Hoja de Trabajo para listado'!$DE$153:$DE$1048576,0),MATCH((CUADRO!F$4&amp;$E751),'Hoja de Trabajo para listado'!$DE$151:$DG$151,0)),0)+IFERROR(INDEX('Hoja de Trabajo para listado'!$CD$155:$DC$1048576,MATCH($A751,'Hoja de Trabajo para listado'!$CD$155:$CD$1048576,0),MATCH((CUADRO!F$4&amp;$E751),'Hoja de Trabajo para listado'!$CD$151:$DC$151,0)),0)</f>
        <v>0</v>
      </c>
      <c r="G751" s="241">
        <f ca="1">+IFERROR(INDEX('Hoja de Trabajo para listado'!$A$155:$Z$1048576,MATCH($A751,'Hoja de Trabajo para listado'!$A$155:$A$1048576,0),MATCH((CUADRO!G$4&amp;$E751),'Hoja de Trabajo para listado'!$A$151:$Z$151,0)),0)+IFERROR(INDEX('Hoja de Trabajo para listado'!$AB$155:$BA$1048576,MATCH($A751,'Hoja de Trabajo para listado'!$AB$155:$AB$1048576,0),MATCH((CUADRO!G$4&amp;$E751),'Hoja de Trabajo para listado'!$AB$151:$BA$151,0)),0)+IFERROR(INDEX('Hoja de Trabajo para listado'!$BC$155:$CB$1048576,MATCH($A751,'Hoja de Trabajo para listado'!$BC$155:$BC$1048576,0),MATCH((CUADRO!G$4&amp;$E751),'Hoja de Trabajo para listado'!$BC$151:$CB$151,0)),0)+IFERROR(INDEX('Hoja de Trabajo para listado'!$DE$153:$DG$274,MATCH($A751,'Hoja de Trabajo para listado'!$DE$153:$DE$1048576,0),MATCH((CUADRO!G$4&amp;$E751),'Hoja de Trabajo para listado'!$DE$151:$DG$151,0)),0)+IFERROR(INDEX('Hoja de Trabajo para listado'!$CD$155:$DC$1048576,MATCH($A751,'Hoja de Trabajo para listado'!$CD$155:$CD$1048576,0),MATCH((CUADRO!G$4&amp;$E751),'Hoja de Trabajo para listado'!$CD$151:$DC$151,0)),0)</f>
        <v>0</v>
      </c>
      <c r="H751" s="241">
        <f ca="1">+IFERROR(INDEX('Hoja de Trabajo para listado'!$A$155:$Z$1048576,MATCH($A751,'Hoja de Trabajo para listado'!$A$155:$A$1048576,0),MATCH((CUADRO!H$4&amp;$E751),'Hoja de Trabajo para listado'!$A$151:$Z$151,0)),0)+IFERROR(INDEX('Hoja de Trabajo para listado'!$AB$155:$BA$1048576,MATCH($A751,'Hoja de Trabajo para listado'!$AB$155:$AB$1048576,0),MATCH((CUADRO!H$4&amp;$E751),'Hoja de Trabajo para listado'!$AB$151:$BA$151,0)),0)+IFERROR(INDEX('Hoja de Trabajo para listado'!$BC$155:$CB$1048576,MATCH($A751,'Hoja de Trabajo para listado'!$BC$155:$BC$1048576,0),MATCH((CUADRO!H$4&amp;$E751),'Hoja de Trabajo para listado'!$BC$151:$CB$151,0)),0)+IFERROR(INDEX('Hoja de Trabajo para listado'!$DE$153:$DG$274,MATCH($A751,'Hoja de Trabajo para listado'!$DE$153:$DE$1048576,0),MATCH((CUADRO!H$4&amp;$E751),'Hoja de Trabajo para listado'!$DE$151:$DG$151,0)),0)+IFERROR(INDEX('Hoja de Trabajo para listado'!$CD$155:$DC$1048576,MATCH($A751,'Hoja de Trabajo para listado'!$CD$155:$CD$1048576,0),MATCH((CUADRO!H$4&amp;$E751),'Hoja de Trabajo para listado'!$CD$151:$DC$151,0)),0)</f>
        <v>0</v>
      </c>
      <c r="I751" s="241">
        <f ca="1">+IFERROR(INDEX('Hoja de Trabajo para listado'!$A$155:$Z$1048576,MATCH($A751,'Hoja de Trabajo para listado'!$A$155:$A$1048576,0),MATCH((CUADRO!I$4&amp;$E751),'Hoja de Trabajo para listado'!$A$151:$Z$151,0)),0)+IFERROR(INDEX('Hoja de Trabajo para listado'!$AB$155:$BA$1048576,MATCH($A751,'Hoja de Trabajo para listado'!$AB$155:$AB$1048576,0),MATCH((CUADRO!I$4&amp;$E751),'Hoja de Trabajo para listado'!$AB$151:$BA$151,0)),0)+IFERROR(INDEX('Hoja de Trabajo para listado'!$BC$155:$CB$1048576,MATCH($A751,'Hoja de Trabajo para listado'!$BC$155:$BC$1048576,0),MATCH((CUADRO!I$4&amp;$E751),'Hoja de Trabajo para listado'!$BC$151:$CB$151,0)),0)+IFERROR(INDEX('Hoja de Trabajo para listado'!$DE$153:$DG$274,MATCH($A751,'Hoja de Trabajo para listado'!$DE$153:$DE$1048576,0),MATCH((CUADRO!I$4&amp;$E751),'Hoja de Trabajo para listado'!$DE$151:$DG$151,0)),0)+IFERROR(INDEX('Hoja de Trabajo para listado'!$CD$155:$DC$1048576,MATCH($A751,'Hoja de Trabajo para listado'!$CD$155:$CD$1048576,0),MATCH((CUADRO!I$4&amp;$E751),'Hoja de Trabajo para listado'!$CD$151:$DC$151,0)),0)</f>
        <v>0</v>
      </c>
      <c r="J751" s="241">
        <f ca="1">+IFERROR(INDEX('Hoja de Trabajo para listado'!$A$155:$Z$1048576,MATCH($A751,'Hoja de Trabajo para listado'!$A$155:$A$1048576,0),MATCH((CUADRO!J$4&amp;$E751),'Hoja de Trabajo para listado'!$A$151:$Z$151,0)),0)+IFERROR(INDEX('Hoja de Trabajo para listado'!$AB$155:$BA$1048576,MATCH($A751,'Hoja de Trabajo para listado'!$AB$155:$AB$1048576,0),MATCH((CUADRO!J$4&amp;$E751),'Hoja de Trabajo para listado'!$AB$151:$BA$151,0)),0)+IFERROR(INDEX('Hoja de Trabajo para listado'!$BC$155:$CB$1048576,MATCH($A751,'Hoja de Trabajo para listado'!$BC$155:$BC$1048576,0),MATCH((CUADRO!J$4&amp;$E751),'Hoja de Trabajo para listado'!$BC$151:$CB$151,0)),0)+IFERROR(INDEX('Hoja de Trabajo para listado'!$DE$153:$DG$274,MATCH($A751,'Hoja de Trabajo para listado'!$DE$153:$DE$1048576,0),MATCH((CUADRO!J$4&amp;$E751),'Hoja de Trabajo para listado'!$DE$151:$DG$151,0)),0)+IFERROR(INDEX('Hoja de Trabajo para listado'!$CD$155:$DC$1048576,MATCH($A751,'Hoja de Trabajo para listado'!$CD$155:$CD$1048576,0),MATCH((CUADRO!J$4&amp;$E751),'Hoja de Trabajo para listado'!$CD$151:$DC$151,0)),0)</f>
        <v>0</v>
      </c>
      <c r="K751" s="241">
        <f ca="1">+IFERROR(INDEX('Hoja de Trabajo para listado'!$A$155:$Z$1048576,MATCH($A751,'Hoja de Trabajo para listado'!$A$155:$A$1048576,0),MATCH((CUADRO!K$4&amp;$E751),'Hoja de Trabajo para listado'!$A$151:$Z$151,0)),0)+IFERROR(INDEX('Hoja de Trabajo para listado'!$AB$155:$BA$1048576,MATCH($A751,'Hoja de Trabajo para listado'!$AB$155:$AB$1048576,0),MATCH((CUADRO!K$4&amp;$E751),'Hoja de Trabajo para listado'!$AB$151:$BA$151,0)),0)+IFERROR(INDEX('Hoja de Trabajo para listado'!$BC$155:$CB$1048576,MATCH($A751,'Hoja de Trabajo para listado'!$BC$155:$BC$1048576,0),MATCH((CUADRO!K$4&amp;$E751),'Hoja de Trabajo para listado'!$BC$151:$CB$151,0)),0)+IFERROR(INDEX('Hoja de Trabajo para listado'!$DE$153:$DG$274,MATCH($A751,'Hoja de Trabajo para listado'!$DE$153:$DE$1048576,0),MATCH((CUADRO!K$4&amp;$E751),'Hoja de Trabajo para listado'!$DE$151:$DG$151,0)),0)+IFERROR(INDEX('Hoja de Trabajo para listado'!$CD$155:$DC$1048576,MATCH($A751,'Hoja de Trabajo para listado'!$CD$155:$CD$1048576,0),MATCH((CUADRO!K$4&amp;$E751),'Hoja de Trabajo para listado'!$CD$151:$DC$151,0)),0)</f>
        <v>0</v>
      </c>
      <c r="L751" s="241">
        <f ca="1">+IFERROR(INDEX('Hoja de Trabajo para listado'!$A$155:$Z$1048576,MATCH($A751,'Hoja de Trabajo para listado'!$A$155:$A$1048576,0),MATCH((CUADRO!L$4&amp;$E751),'Hoja de Trabajo para listado'!$A$151:$Z$151,0)),0)+IFERROR(INDEX('Hoja de Trabajo para listado'!$AB$155:$BA$1048576,MATCH($A751,'Hoja de Trabajo para listado'!$AB$155:$AB$1048576,0),MATCH((CUADRO!L$4&amp;$E751),'Hoja de Trabajo para listado'!$AB$151:$BA$151,0)),0)+IFERROR(INDEX('Hoja de Trabajo para listado'!$BC$155:$CB$1048576,MATCH($A751,'Hoja de Trabajo para listado'!$BC$155:$BC$1048576,0),MATCH((CUADRO!L$4&amp;$E751),'Hoja de Trabajo para listado'!$BC$151:$CB$151,0)),0)+IFERROR(INDEX('Hoja de Trabajo para listado'!$DE$153:$DG$274,MATCH($A751,'Hoja de Trabajo para listado'!$DE$153:$DE$1048576,0),MATCH((CUADRO!L$4&amp;$E751),'Hoja de Trabajo para listado'!$DE$151:$DG$151,0)),0)+IFERROR(INDEX('Hoja de Trabajo para listado'!$CD$155:$DC$1048576,MATCH($A751,'Hoja de Trabajo para listado'!$CD$155:$CD$1048576,0),MATCH((CUADRO!L$4&amp;$E751),'Hoja de Trabajo para listado'!$CD$151:$DC$151,0)),0)</f>
        <v>0</v>
      </c>
      <c r="M751" s="241">
        <f ca="1">+IFERROR(INDEX('Hoja de Trabajo para listado'!$A$155:$Z$1048576,MATCH($A751,'Hoja de Trabajo para listado'!$A$155:$A$1048576,0),MATCH((CUADRO!M$4&amp;$E751),'Hoja de Trabajo para listado'!$A$151:$Z$151,0)),0)+IFERROR(INDEX('Hoja de Trabajo para listado'!$AB$155:$BA$1048576,MATCH($A751,'Hoja de Trabajo para listado'!$AB$155:$AB$1048576,0),MATCH((CUADRO!M$4&amp;$E751),'Hoja de Trabajo para listado'!$AB$151:$BA$151,0)),0)+IFERROR(INDEX('Hoja de Trabajo para listado'!$BC$155:$CB$1048576,MATCH($A751,'Hoja de Trabajo para listado'!$BC$155:$BC$1048576,0),MATCH((CUADRO!M$4&amp;$E751),'Hoja de Trabajo para listado'!$BC$151:$CB$151,0)),0)+IFERROR(INDEX('Hoja de Trabajo para listado'!$DE$153:$DG$274,MATCH($A751,'Hoja de Trabajo para listado'!$DE$153:$DE$1048576,0),MATCH((CUADRO!M$4&amp;$E751),'Hoja de Trabajo para listado'!$DE$151:$DG$151,0)),0)+IFERROR(INDEX('Hoja de Trabajo para listado'!$CD$155:$DC$1048576,MATCH($A751,'Hoja de Trabajo para listado'!$CD$155:$CD$1048576,0),MATCH((CUADRO!M$4&amp;$E751),'Hoja de Trabajo para listado'!$CD$151:$DC$151,0)),0)</f>
        <v>0</v>
      </c>
      <c r="N751" s="241">
        <f ca="1">+IFERROR(INDEX('Hoja de Trabajo para listado'!$A$155:$Z$1048576,MATCH($A751,'Hoja de Trabajo para listado'!$A$155:$A$1048576,0),MATCH((CUADRO!N$4&amp;$E751),'Hoja de Trabajo para listado'!$A$151:$Z$151,0)),0)+IFERROR(INDEX('Hoja de Trabajo para listado'!$AB$155:$BA$1048576,MATCH($A751,'Hoja de Trabajo para listado'!$AB$155:$AB$1048576,0),MATCH((CUADRO!N$4&amp;$E751),'Hoja de Trabajo para listado'!$AB$151:$BA$151,0)),0)+IFERROR(INDEX('Hoja de Trabajo para listado'!$BC$155:$CB$1048576,MATCH($A751,'Hoja de Trabajo para listado'!$BC$155:$BC$1048576,0),MATCH((CUADRO!N$4&amp;$E751),'Hoja de Trabajo para listado'!$BC$151:$CB$151,0)),0)+IFERROR(INDEX('Hoja de Trabajo para listado'!$DE$153:$DG$274,MATCH($A751,'Hoja de Trabajo para listado'!$DE$153:$DE$1048576,0),MATCH((CUADRO!N$4&amp;$E751),'Hoja de Trabajo para listado'!$DE$151:$DG$151,0)),0)+IFERROR(INDEX('Hoja de Trabajo para listado'!$CD$155:$DC$1048576,MATCH($A751,'Hoja de Trabajo para listado'!$CD$155:$CD$1048576,0),MATCH((CUADRO!N$4&amp;$E751),'Hoja de Trabajo para listado'!$CD$151:$DC$151,0)),0)</f>
        <v>0</v>
      </c>
      <c r="O751" s="241">
        <f ca="1">+IFERROR(INDEX('Hoja de Trabajo para listado'!$A$155:$Z$1048576,MATCH($A751,'Hoja de Trabajo para listado'!$A$155:$A$1048576,0),MATCH((CUADRO!O$4&amp;$E751),'Hoja de Trabajo para listado'!$A$151:$Z$151,0)),0)+IFERROR(INDEX('Hoja de Trabajo para listado'!$AB$155:$BA$1048576,MATCH($A751,'Hoja de Trabajo para listado'!$AB$155:$AB$1048576,0),MATCH((CUADRO!O$4&amp;$E751),'Hoja de Trabajo para listado'!$AB$151:$BA$151,0)),0)+IFERROR(INDEX('Hoja de Trabajo para listado'!$BC$155:$CB$1048576,MATCH($A751,'Hoja de Trabajo para listado'!$BC$155:$BC$1048576,0),MATCH((CUADRO!O$4&amp;$E751),'Hoja de Trabajo para listado'!$BC$151:$CB$151,0)),0)+IFERROR(INDEX('Hoja de Trabajo para listado'!$DE$153:$DG$274,MATCH($A751,'Hoja de Trabajo para listado'!$DE$153:$DE$1048576,0),MATCH((CUADRO!O$4&amp;$E751),'Hoja de Trabajo para listado'!$DE$151:$DG$151,0)),0)+IFERROR(INDEX('Hoja de Trabajo para listado'!$CD$155:$DC$1048576,MATCH($A751,'Hoja de Trabajo para listado'!$CD$155:$CD$1048576,0),MATCH((CUADRO!O$4&amp;$E751),'Hoja de Trabajo para listado'!$CD$151:$DC$151,0)),0)</f>
        <v>0</v>
      </c>
      <c r="P751" s="241">
        <f ca="1">+IFERROR(INDEX('Hoja de Trabajo para listado'!$A$155:$Z$1048576,MATCH($A751,'Hoja de Trabajo para listado'!$A$155:$A$1048576,0),MATCH((CUADRO!P$4&amp;$E751),'Hoja de Trabajo para listado'!$A$151:$Z$151,0)),0)+IFERROR(INDEX('Hoja de Trabajo para listado'!$AB$155:$BA$1048576,MATCH($A751,'Hoja de Trabajo para listado'!$AB$155:$AB$1048576,0),MATCH((CUADRO!P$4&amp;$E751),'Hoja de Trabajo para listado'!$AB$151:$BA$151,0)),0)+IFERROR(INDEX('Hoja de Trabajo para listado'!$BC$155:$CB$1048576,MATCH($A751,'Hoja de Trabajo para listado'!$BC$155:$BC$1048576,0),MATCH((CUADRO!P$4&amp;$E751),'Hoja de Trabajo para listado'!$BC$151:$CB$151,0)),0)+IFERROR(INDEX('Hoja de Trabajo para listado'!$DE$153:$DG$274,MATCH($A751,'Hoja de Trabajo para listado'!$DE$153:$DE$1048576,0),MATCH((CUADRO!P$4&amp;$E751),'Hoja de Trabajo para listado'!$DE$151:$DG$151,0)),0)+IFERROR(INDEX('Hoja de Trabajo para listado'!$CD$155:$DC$1048576,MATCH($A751,'Hoja de Trabajo para listado'!$CD$155:$CD$1048576,0),MATCH((CUADRO!P$4&amp;$E751),'Hoja de Trabajo para listado'!$CD$151:$DC$151,0)),0)</f>
        <v>0</v>
      </c>
      <c r="Q751" s="241">
        <f ca="1">+IFERROR(INDEX('Hoja de Trabajo para listado'!$A$155:$Z$1048576,MATCH($A751,'Hoja de Trabajo para listado'!$A$155:$A$1048576,0),MATCH((CUADRO!Q$4&amp;$E751),'Hoja de Trabajo para listado'!$A$151:$Z$151,0)),0)+IFERROR(INDEX('Hoja de Trabajo para listado'!$AB$155:$BA$1048576,MATCH($A751,'Hoja de Trabajo para listado'!$AB$155:$AB$1048576,0),MATCH((CUADRO!Q$4&amp;$E751),'Hoja de Trabajo para listado'!$AB$151:$BA$151,0)),0)+IFERROR(INDEX('Hoja de Trabajo para listado'!$BC$155:$CB$1048576,MATCH($A751,'Hoja de Trabajo para listado'!$BC$155:$BC$1048576,0),MATCH((CUADRO!Q$4&amp;$E751),'Hoja de Trabajo para listado'!$BC$151:$CB$151,0)),0)+IFERROR(INDEX('Hoja de Trabajo para listado'!$DE$153:$DG$274,MATCH($A751,'Hoja de Trabajo para listado'!$DE$153:$DE$1048576,0),MATCH((CUADRO!Q$4&amp;$E751),'Hoja de Trabajo para listado'!$DE$151:$DG$151,0)),0)+IFERROR(INDEX('Hoja de Trabajo para listado'!$CD$155:$DC$1048576,MATCH($A751,'Hoja de Trabajo para listado'!$CD$155:$CD$1048576,0),MATCH((CUADRO!Q$4&amp;$E751),'Hoja de Trabajo para listado'!$CD$151:$DC$151,0)),0)</f>
        <v>0</v>
      </c>
      <c r="R751" s="241">
        <f t="shared" ca="1" si="29"/>
        <v>0</v>
      </c>
      <c r="S751" s="247"/>
      <c r="T751" s="241">
        <f ca="1">+T752</f>
        <v>0</v>
      </c>
      <c r="U751" s="240">
        <f t="shared" si="30"/>
        <v>1</v>
      </c>
      <c r="V751" s="327" t="str">
        <f>+VLOOKUP(A751,bd_lista!$A$3:$E$592,5,FALSE)</f>
        <v>Gobiernos Autonomos Municipales</v>
      </c>
      <c r="W751" s="397" t="str">
        <f>+V751</f>
        <v>Gobiernos Autonomos Municipales</v>
      </c>
      <c r="X751" s="240">
        <f>+VLOOKUP(A751,[4]Sheet1!$A$13:$D$744,4,FALSE)</f>
        <v>0</v>
      </c>
      <c r="Y751" s="240" t="e">
        <f>+VLOOKUP(X751,bd_lista!$A$3:$C$592,3,FALSE)</f>
        <v>#N/A</v>
      </c>
      <c r="Z751" s="290">
        <f>+X751</f>
        <v>0</v>
      </c>
      <c r="AA751" s="291" t="e">
        <f>+Y751</f>
        <v>#N/A</v>
      </c>
    </row>
    <row r="752" spans="1:27" customFormat="1" ht="15" hidden="1" customHeight="1">
      <c r="A752" s="32">
        <v>1340</v>
      </c>
      <c r="B752" s="394"/>
      <c r="C752" s="245" t="str">
        <f>+VLOOKUP(A752,bd_lista!$A$3:$C$592,3,FALSE)</f>
        <v>Gobierno Autónomo Municipal de Bolivar</v>
      </c>
      <c r="D752" s="396"/>
      <c r="E752" s="242" t="s">
        <v>1304</v>
      </c>
      <c r="F752" s="241">
        <f ca="1">+IFERROR(INDEX('Hoja de Trabajo para listado'!$A$155:$Z$1048576,MATCH($A752,'Hoja de Trabajo para listado'!$A$155:$A$1048576,0),MATCH((CUADRO!F$4&amp;$E752),'Hoja de Trabajo para listado'!$A$151:$Z$151,0)),0)+IFERROR(INDEX('Hoja de Trabajo para listado'!$AB$155:$BA$1048576,MATCH($A752,'Hoja de Trabajo para listado'!$AB$155:$AB$1048576,0),MATCH((CUADRO!F$4&amp;$E752),'Hoja de Trabajo para listado'!$AB$151:$BA$151,0)),0)+IFERROR(INDEX('Hoja de Trabajo para listado'!$BC$155:$CB$1048576,MATCH($A752,'Hoja de Trabajo para listado'!$BC$155:$BC$1048576,0),MATCH((CUADRO!F$4&amp;$E752),'Hoja de Trabajo para listado'!$BC$151:$CB$151,0)),0)+IFERROR(INDEX('Hoja de Trabajo para listado'!$DE$153:$DG$274,MATCH($A752,'Hoja de Trabajo para listado'!$DE$153:$DE$1048576,0),MATCH((CUADRO!F$4&amp;$E752),'Hoja de Trabajo para listado'!$DE$151:$DG$151,0)),0)+IFERROR(INDEX('Hoja de Trabajo para listado'!$CD$155:$DC$1048576,MATCH($A752,'Hoja de Trabajo para listado'!$CD$155:$CD$1048576,0),MATCH((CUADRO!F$4&amp;$E752),'Hoja de Trabajo para listado'!$CD$151:$DC$151,0)),0)</f>
        <v>0</v>
      </c>
      <c r="G752" s="241">
        <f ca="1">+IFERROR(INDEX('Hoja de Trabajo para listado'!$A$155:$Z$1048576,MATCH($A752,'Hoja de Trabajo para listado'!$A$155:$A$1048576,0),MATCH((CUADRO!G$4&amp;$E752),'Hoja de Trabajo para listado'!$A$151:$Z$151,0)),0)+IFERROR(INDEX('Hoja de Trabajo para listado'!$AB$155:$BA$1048576,MATCH($A752,'Hoja de Trabajo para listado'!$AB$155:$AB$1048576,0),MATCH((CUADRO!G$4&amp;$E752),'Hoja de Trabajo para listado'!$AB$151:$BA$151,0)),0)+IFERROR(INDEX('Hoja de Trabajo para listado'!$BC$155:$CB$1048576,MATCH($A752,'Hoja de Trabajo para listado'!$BC$155:$BC$1048576,0),MATCH((CUADRO!G$4&amp;$E752),'Hoja de Trabajo para listado'!$BC$151:$CB$151,0)),0)+IFERROR(INDEX('Hoja de Trabajo para listado'!$DE$153:$DG$274,MATCH($A752,'Hoja de Trabajo para listado'!$DE$153:$DE$1048576,0),MATCH((CUADRO!G$4&amp;$E752),'Hoja de Trabajo para listado'!$DE$151:$DG$151,0)),0)+IFERROR(INDEX('Hoja de Trabajo para listado'!$CD$155:$DC$1048576,MATCH($A752,'Hoja de Trabajo para listado'!$CD$155:$CD$1048576,0),MATCH((CUADRO!G$4&amp;$E752),'Hoja de Trabajo para listado'!$CD$151:$DC$151,0)),0)</f>
        <v>0</v>
      </c>
      <c r="H752" s="241">
        <f ca="1">+IFERROR(INDEX('Hoja de Trabajo para listado'!$A$155:$Z$1048576,MATCH($A752,'Hoja de Trabajo para listado'!$A$155:$A$1048576,0),MATCH((CUADRO!H$4&amp;$E752),'Hoja de Trabajo para listado'!$A$151:$Z$151,0)),0)+IFERROR(INDEX('Hoja de Trabajo para listado'!$AB$155:$BA$1048576,MATCH($A752,'Hoja de Trabajo para listado'!$AB$155:$AB$1048576,0),MATCH((CUADRO!H$4&amp;$E752),'Hoja de Trabajo para listado'!$AB$151:$BA$151,0)),0)+IFERROR(INDEX('Hoja de Trabajo para listado'!$BC$155:$CB$1048576,MATCH($A752,'Hoja de Trabajo para listado'!$BC$155:$BC$1048576,0),MATCH((CUADRO!H$4&amp;$E752),'Hoja de Trabajo para listado'!$BC$151:$CB$151,0)),0)+IFERROR(INDEX('Hoja de Trabajo para listado'!$DE$153:$DG$274,MATCH($A752,'Hoja de Trabajo para listado'!$DE$153:$DE$1048576,0),MATCH((CUADRO!H$4&amp;$E752),'Hoja de Trabajo para listado'!$DE$151:$DG$151,0)),0)+IFERROR(INDEX('Hoja de Trabajo para listado'!$CD$155:$DC$1048576,MATCH($A752,'Hoja de Trabajo para listado'!$CD$155:$CD$1048576,0),MATCH((CUADRO!H$4&amp;$E752),'Hoja de Trabajo para listado'!$CD$151:$DC$151,0)),0)</f>
        <v>0</v>
      </c>
      <c r="I752" s="241">
        <f ca="1">+IFERROR(INDEX('Hoja de Trabajo para listado'!$A$155:$Z$1048576,MATCH($A752,'Hoja de Trabajo para listado'!$A$155:$A$1048576,0),MATCH((CUADRO!I$4&amp;$E752),'Hoja de Trabajo para listado'!$A$151:$Z$151,0)),0)+IFERROR(INDEX('Hoja de Trabajo para listado'!$AB$155:$BA$1048576,MATCH($A752,'Hoja de Trabajo para listado'!$AB$155:$AB$1048576,0),MATCH((CUADRO!I$4&amp;$E752),'Hoja de Trabajo para listado'!$AB$151:$BA$151,0)),0)+IFERROR(INDEX('Hoja de Trabajo para listado'!$BC$155:$CB$1048576,MATCH($A752,'Hoja de Trabajo para listado'!$BC$155:$BC$1048576,0),MATCH((CUADRO!I$4&amp;$E752),'Hoja de Trabajo para listado'!$BC$151:$CB$151,0)),0)+IFERROR(INDEX('Hoja de Trabajo para listado'!$DE$153:$DG$274,MATCH($A752,'Hoja de Trabajo para listado'!$DE$153:$DE$1048576,0),MATCH((CUADRO!I$4&amp;$E752),'Hoja de Trabajo para listado'!$DE$151:$DG$151,0)),0)+IFERROR(INDEX('Hoja de Trabajo para listado'!$CD$155:$DC$1048576,MATCH($A752,'Hoja de Trabajo para listado'!$CD$155:$CD$1048576,0),MATCH((CUADRO!I$4&amp;$E752),'Hoja de Trabajo para listado'!$CD$151:$DC$151,0)),0)</f>
        <v>0</v>
      </c>
      <c r="J752" s="241">
        <f ca="1">+IFERROR(INDEX('Hoja de Trabajo para listado'!$A$155:$Z$1048576,MATCH($A752,'Hoja de Trabajo para listado'!$A$155:$A$1048576,0),MATCH((CUADRO!J$4&amp;$E752),'Hoja de Trabajo para listado'!$A$151:$Z$151,0)),0)+IFERROR(INDEX('Hoja de Trabajo para listado'!$AB$155:$BA$1048576,MATCH($A752,'Hoja de Trabajo para listado'!$AB$155:$AB$1048576,0),MATCH((CUADRO!J$4&amp;$E752),'Hoja de Trabajo para listado'!$AB$151:$BA$151,0)),0)+IFERROR(INDEX('Hoja de Trabajo para listado'!$BC$155:$CB$1048576,MATCH($A752,'Hoja de Trabajo para listado'!$BC$155:$BC$1048576,0),MATCH((CUADRO!J$4&amp;$E752),'Hoja de Trabajo para listado'!$BC$151:$CB$151,0)),0)+IFERROR(INDEX('Hoja de Trabajo para listado'!$DE$153:$DG$274,MATCH($A752,'Hoja de Trabajo para listado'!$DE$153:$DE$1048576,0),MATCH((CUADRO!J$4&amp;$E752),'Hoja de Trabajo para listado'!$DE$151:$DG$151,0)),0)+IFERROR(INDEX('Hoja de Trabajo para listado'!$CD$155:$DC$1048576,MATCH($A752,'Hoja de Trabajo para listado'!$CD$155:$CD$1048576,0),MATCH((CUADRO!J$4&amp;$E752),'Hoja de Trabajo para listado'!$CD$151:$DC$151,0)),0)</f>
        <v>0</v>
      </c>
      <c r="K752" s="241">
        <f ca="1">+IFERROR(INDEX('Hoja de Trabajo para listado'!$A$155:$Z$1048576,MATCH($A752,'Hoja de Trabajo para listado'!$A$155:$A$1048576,0),MATCH((CUADRO!K$4&amp;$E752),'Hoja de Trabajo para listado'!$A$151:$Z$151,0)),0)+IFERROR(INDEX('Hoja de Trabajo para listado'!$AB$155:$BA$1048576,MATCH($A752,'Hoja de Trabajo para listado'!$AB$155:$AB$1048576,0),MATCH((CUADRO!K$4&amp;$E752),'Hoja de Trabajo para listado'!$AB$151:$BA$151,0)),0)+IFERROR(INDEX('Hoja de Trabajo para listado'!$BC$155:$CB$1048576,MATCH($A752,'Hoja de Trabajo para listado'!$BC$155:$BC$1048576,0),MATCH((CUADRO!K$4&amp;$E752),'Hoja de Trabajo para listado'!$BC$151:$CB$151,0)),0)+IFERROR(INDEX('Hoja de Trabajo para listado'!$DE$153:$DG$274,MATCH($A752,'Hoja de Trabajo para listado'!$DE$153:$DE$1048576,0),MATCH((CUADRO!K$4&amp;$E752),'Hoja de Trabajo para listado'!$DE$151:$DG$151,0)),0)+IFERROR(INDEX('Hoja de Trabajo para listado'!$CD$155:$DC$1048576,MATCH($A752,'Hoja de Trabajo para listado'!$CD$155:$CD$1048576,0),MATCH((CUADRO!K$4&amp;$E752),'Hoja de Trabajo para listado'!$CD$151:$DC$151,0)),0)</f>
        <v>0</v>
      </c>
      <c r="L752" s="241">
        <f ca="1">+IFERROR(INDEX('Hoja de Trabajo para listado'!$A$155:$Z$1048576,MATCH($A752,'Hoja de Trabajo para listado'!$A$155:$A$1048576,0),MATCH((CUADRO!L$4&amp;$E752),'Hoja de Trabajo para listado'!$A$151:$Z$151,0)),0)+IFERROR(INDEX('Hoja de Trabajo para listado'!$AB$155:$BA$1048576,MATCH($A752,'Hoja de Trabajo para listado'!$AB$155:$AB$1048576,0),MATCH((CUADRO!L$4&amp;$E752),'Hoja de Trabajo para listado'!$AB$151:$BA$151,0)),0)+IFERROR(INDEX('Hoja de Trabajo para listado'!$BC$155:$CB$1048576,MATCH($A752,'Hoja de Trabajo para listado'!$BC$155:$BC$1048576,0),MATCH((CUADRO!L$4&amp;$E752),'Hoja de Trabajo para listado'!$BC$151:$CB$151,0)),0)+IFERROR(INDEX('Hoja de Trabajo para listado'!$DE$153:$DG$274,MATCH($A752,'Hoja de Trabajo para listado'!$DE$153:$DE$1048576,0),MATCH((CUADRO!L$4&amp;$E752),'Hoja de Trabajo para listado'!$DE$151:$DG$151,0)),0)+IFERROR(INDEX('Hoja de Trabajo para listado'!$CD$155:$DC$1048576,MATCH($A752,'Hoja de Trabajo para listado'!$CD$155:$CD$1048576,0),MATCH((CUADRO!L$4&amp;$E752),'Hoja de Trabajo para listado'!$CD$151:$DC$151,0)),0)</f>
        <v>0</v>
      </c>
      <c r="M752" s="241">
        <f ca="1">+IFERROR(INDEX('Hoja de Trabajo para listado'!$A$155:$Z$1048576,MATCH($A752,'Hoja de Trabajo para listado'!$A$155:$A$1048576,0),MATCH((CUADRO!M$4&amp;$E752),'Hoja de Trabajo para listado'!$A$151:$Z$151,0)),0)+IFERROR(INDEX('Hoja de Trabajo para listado'!$AB$155:$BA$1048576,MATCH($A752,'Hoja de Trabajo para listado'!$AB$155:$AB$1048576,0),MATCH((CUADRO!M$4&amp;$E752),'Hoja de Trabajo para listado'!$AB$151:$BA$151,0)),0)+IFERROR(INDEX('Hoja de Trabajo para listado'!$BC$155:$CB$1048576,MATCH($A752,'Hoja de Trabajo para listado'!$BC$155:$BC$1048576,0),MATCH((CUADRO!M$4&amp;$E752),'Hoja de Trabajo para listado'!$BC$151:$CB$151,0)),0)+IFERROR(INDEX('Hoja de Trabajo para listado'!$DE$153:$DG$274,MATCH($A752,'Hoja de Trabajo para listado'!$DE$153:$DE$1048576,0),MATCH((CUADRO!M$4&amp;$E752),'Hoja de Trabajo para listado'!$DE$151:$DG$151,0)),0)+IFERROR(INDEX('Hoja de Trabajo para listado'!$CD$155:$DC$1048576,MATCH($A752,'Hoja de Trabajo para listado'!$CD$155:$CD$1048576,0),MATCH((CUADRO!M$4&amp;$E752),'Hoja de Trabajo para listado'!$CD$151:$DC$151,0)),0)</f>
        <v>0</v>
      </c>
      <c r="N752" s="241">
        <f ca="1">+IFERROR(INDEX('Hoja de Trabajo para listado'!$A$155:$Z$1048576,MATCH($A752,'Hoja de Trabajo para listado'!$A$155:$A$1048576,0),MATCH((CUADRO!N$4&amp;$E752),'Hoja de Trabajo para listado'!$A$151:$Z$151,0)),0)+IFERROR(INDEX('Hoja de Trabajo para listado'!$AB$155:$BA$1048576,MATCH($A752,'Hoja de Trabajo para listado'!$AB$155:$AB$1048576,0),MATCH((CUADRO!N$4&amp;$E752),'Hoja de Trabajo para listado'!$AB$151:$BA$151,0)),0)+IFERROR(INDEX('Hoja de Trabajo para listado'!$BC$155:$CB$1048576,MATCH($A752,'Hoja de Trabajo para listado'!$BC$155:$BC$1048576,0),MATCH((CUADRO!N$4&amp;$E752),'Hoja de Trabajo para listado'!$BC$151:$CB$151,0)),0)+IFERROR(INDEX('Hoja de Trabajo para listado'!$DE$153:$DG$274,MATCH($A752,'Hoja de Trabajo para listado'!$DE$153:$DE$1048576,0),MATCH((CUADRO!N$4&amp;$E752),'Hoja de Trabajo para listado'!$DE$151:$DG$151,0)),0)+IFERROR(INDEX('Hoja de Trabajo para listado'!$CD$155:$DC$1048576,MATCH($A752,'Hoja de Trabajo para listado'!$CD$155:$CD$1048576,0),MATCH((CUADRO!N$4&amp;$E752),'Hoja de Trabajo para listado'!$CD$151:$DC$151,0)),0)</f>
        <v>0</v>
      </c>
      <c r="O752" s="241">
        <f ca="1">+IFERROR(INDEX('Hoja de Trabajo para listado'!$A$155:$Z$1048576,MATCH($A752,'Hoja de Trabajo para listado'!$A$155:$A$1048576,0),MATCH((CUADRO!O$4&amp;$E752),'Hoja de Trabajo para listado'!$A$151:$Z$151,0)),0)+IFERROR(INDEX('Hoja de Trabajo para listado'!$AB$155:$BA$1048576,MATCH($A752,'Hoja de Trabajo para listado'!$AB$155:$AB$1048576,0),MATCH((CUADRO!O$4&amp;$E752),'Hoja de Trabajo para listado'!$AB$151:$BA$151,0)),0)+IFERROR(INDEX('Hoja de Trabajo para listado'!$BC$155:$CB$1048576,MATCH($A752,'Hoja de Trabajo para listado'!$BC$155:$BC$1048576,0),MATCH((CUADRO!O$4&amp;$E752),'Hoja de Trabajo para listado'!$BC$151:$CB$151,0)),0)+IFERROR(INDEX('Hoja de Trabajo para listado'!$DE$153:$DG$274,MATCH($A752,'Hoja de Trabajo para listado'!$DE$153:$DE$1048576,0),MATCH((CUADRO!O$4&amp;$E752),'Hoja de Trabajo para listado'!$DE$151:$DG$151,0)),0)+IFERROR(INDEX('Hoja de Trabajo para listado'!$CD$155:$DC$1048576,MATCH($A752,'Hoja de Trabajo para listado'!$CD$155:$CD$1048576,0),MATCH((CUADRO!O$4&amp;$E752),'Hoja de Trabajo para listado'!$CD$151:$DC$151,0)),0)</f>
        <v>0</v>
      </c>
      <c r="P752" s="241">
        <f ca="1">+IFERROR(INDEX('Hoja de Trabajo para listado'!$A$155:$Z$1048576,MATCH($A752,'Hoja de Trabajo para listado'!$A$155:$A$1048576,0),MATCH((CUADRO!P$4&amp;$E752),'Hoja de Trabajo para listado'!$A$151:$Z$151,0)),0)+IFERROR(INDEX('Hoja de Trabajo para listado'!$AB$155:$BA$1048576,MATCH($A752,'Hoja de Trabajo para listado'!$AB$155:$AB$1048576,0),MATCH((CUADRO!P$4&amp;$E752),'Hoja de Trabajo para listado'!$AB$151:$BA$151,0)),0)+IFERROR(INDEX('Hoja de Trabajo para listado'!$BC$155:$CB$1048576,MATCH($A752,'Hoja de Trabajo para listado'!$BC$155:$BC$1048576,0),MATCH((CUADRO!P$4&amp;$E752),'Hoja de Trabajo para listado'!$BC$151:$CB$151,0)),0)+IFERROR(INDEX('Hoja de Trabajo para listado'!$DE$153:$DG$274,MATCH($A752,'Hoja de Trabajo para listado'!$DE$153:$DE$1048576,0),MATCH((CUADRO!P$4&amp;$E752),'Hoja de Trabajo para listado'!$DE$151:$DG$151,0)),0)+IFERROR(INDEX('Hoja de Trabajo para listado'!$CD$155:$DC$1048576,MATCH($A752,'Hoja de Trabajo para listado'!$CD$155:$CD$1048576,0),MATCH((CUADRO!P$4&amp;$E752),'Hoja de Trabajo para listado'!$CD$151:$DC$151,0)),0)</f>
        <v>0</v>
      </c>
      <c r="Q752" s="241">
        <f ca="1">+IFERROR(INDEX('Hoja de Trabajo para listado'!$A$155:$Z$1048576,MATCH($A752,'Hoja de Trabajo para listado'!$A$155:$A$1048576,0),MATCH((CUADRO!Q$4&amp;$E752),'Hoja de Trabajo para listado'!$A$151:$Z$151,0)),0)+IFERROR(INDEX('Hoja de Trabajo para listado'!$AB$155:$BA$1048576,MATCH($A752,'Hoja de Trabajo para listado'!$AB$155:$AB$1048576,0),MATCH((CUADRO!Q$4&amp;$E752),'Hoja de Trabajo para listado'!$AB$151:$BA$151,0)),0)+IFERROR(INDEX('Hoja de Trabajo para listado'!$BC$155:$CB$1048576,MATCH($A752,'Hoja de Trabajo para listado'!$BC$155:$BC$1048576,0),MATCH((CUADRO!Q$4&amp;$E752),'Hoja de Trabajo para listado'!$BC$151:$CB$151,0)),0)+IFERROR(INDEX('Hoja de Trabajo para listado'!$DE$153:$DG$274,MATCH($A752,'Hoja de Trabajo para listado'!$DE$153:$DE$1048576,0),MATCH((CUADRO!Q$4&amp;$E752),'Hoja de Trabajo para listado'!$DE$151:$DG$151,0)),0)+IFERROR(INDEX('Hoja de Trabajo para listado'!$CD$155:$DC$1048576,MATCH($A752,'Hoja de Trabajo para listado'!$CD$155:$CD$1048576,0),MATCH((CUADRO!Q$4&amp;$E752),'Hoja de Trabajo para listado'!$CD$151:$DC$151,0)),0)</f>
        <v>0</v>
      </c>
      <c r="R752" s="241">
        <f t="shared" ca="1" si="29"/>
        <v>0</v>
      </c>
      <c r="S752" s="247">
        <f ca="1">+R751+R752</f>
        <v>0</v>
      </c>
      <c r="T752" s="241">
        <f ca="1">+S752</f>
        <v>0</v>
      </c>
      <c r="U752" s="240">
        <f t="shared" si="30"/>
        <v>2</v>
      </c>
      <c r="V752" s="327" t="str">
        <f>+VLOOKUP(A752,bd_lista!$A$3:$E$592,5,FALSE)</f>
        <v>Gobiernos Autonomos Municipales</v>
      </c>
      <c r="W752" s="398"/>
      <c r="X752" s="240">
        <f>+VLOOKUP(A752,[4]Sheet1!$A$13:$D$744,4,FALSE)</f>
        <v>0</v>
      </c>
      <c r="Y752" s="240" t="e">
        <f>+VLOOKUP(X752,bd_lista!$A$3:$C$592,3,FALSE)</f>
        <v>#N/A</v>
      </c>
      <c r="Z752" s="288"/>
      <c r="AA752" s="289"/>
    </row>
    <row r="753" spans="1:27" customFormat="1" ht="15" hidden="1" customHeight="1">
      <c r="A753" s="32">
        <v>1341</v>
      </c>
      <c r="B753" s="393">
        <f>+A753</f>
        <v>1341</v>
      </c>
      <c r="C753" s="245" t="str">
        <f>+VLOOKUP(A753,bd_lista!$A$3:$C$592,3,FALSE)</f>
        <v>Gobierno Autónomo Municipal de Tiraque</v>
      </c>
      <c r="D753" s="395" t="str">
        <f>+C753</f>
        <v>Gobierno Autónomo Municipal de Tiraque</v>
      </c>
      <c r="E753" s="240" t="s">
        <v>1303</v>
      </c>
      <c r="F753" s="241">
        <f ca="1">+IFERROR(INDEX('Hoja de Trabajo para listado'!$A$155:$Z$1048576,MATCH($A753,'Hoja de Trabajo para listado'!$A$155:$A$1048576,0),MATCH((CUADRO!F$4&amp;$E753),'Hoja de Trabajo para listado'!$A$151:$Z$151,0)),0)+IFERROR(INDEX('Hoja de Trabajo para listado'!$AB$155:$BA$1048576,MATCH($A753,'Hoja de Trabajo para listado'!$AB$155:$AB$1048576,0),MATCH((CUADRO!F$4&amp;$E753),'Hoja de Trabajo para listado'!$AB$151:$BA$151,0)),0)+IFERROR(INDEX('Hoja de Trabajo para listado'!$BC$155:$CB$1048576,MATCH($A753,'Hoja de Trabajo para listado'!$BC$155:$BC$1048576,0),MATCH((CUADRO!F$4&amp;$E753),'Hoja de Trabajo para listado'!$BC$151:$CB$151,0)),0)+IFERROR(INDEX('Hoja de Trabajo para listado'!$DE$153:$DG$274,MATCH($A753,'Hoja de Trabajo para listado'!$DE$153:$DE$1048576,0),MATCH((CUADRO!F$4&amp;$E753),'Hoja de Trabajo para listado'!$DE$151:$DG$151,0)),0)+IFERROR(INDEX('Hoja de Trabajo para listado'!$CD$155:$DC$1048576,MATCH($A753,'Hoja de Trabajo para listado'!$CD$155:$CD$1048576,0),MATCH((CUADRO!F$4&amp;$E753),'Hoja de Trabajo para listado'!$CD$151:$DC$151,0)),0)</f>
        <v>0</v>
      </c>
      <c r="G753" s="241">
        <f ca="1">+IFERROR(INDEX('Hoja de Trabajo para listado'!$A$155:$Z$1048576,MATCH($A753,'Hoja de Trabajo para listado'!$A$155:$A$1048576,0),MATCH((CUADRO!G$4&amp;$E753),'Hoja de Trabajo para listado'!$A$151:$Z$151,0)),0)+IFERROR(INDEX('Hoja de Trabajo para listado'!$AB$155:$BA$1048576,MATCH($A753,'Hoja de Trabajo para listado'!$AB$155:$AB$1048576,0),MATCH((CUADRO!G$4&amp;$E753),'Hoja de Trabajo para listado'!$AB$151:$BA$151,0)),0)+IFERROR(INDEX('Hoja de Trabajo para listado'!$BC$155:$CB$1048576,MATCH($A753,'Hoja de Trabajo para listado'!$BC$155:$BC$1048576,0),MATCH((CUADRO!G$4&amp;$E753),'Hoja de Trabajo para listado'!$BC$151:$CB$151,0)),0)+IFERROR(INDEX('Hoja de Trabajo para listado'!$DE$153:$DG$274,MATCH($A753,'Hoja de Trabajo para listado'!$DE$153:$DE$1048576,0),MATCH((CUADRO!G$4&amp;$E753),'Hoja de Trabajo para listado'!$DE$151:$DG$151,0)),0)+IFERROR(INDEX('Hoja de Trabajo para listado'!$CD$155:$DC$1048576,MATCH($A753,'Hoja de Trabajo para listado'!$CD$155:$CD$1048576,0),MATCH((CUADRO!G$4&amp;$E753),'Hoja de Trabajo para listado'!$CD$151:$DC$151,0)),0)</f>
        <v>0</v>
      </c>
      <c r="H753" s="241">
        <f ca="1">+IFERROR(INDEX('Hoja de Trabajo para listado'!$A$155:$Z$1048576,MATCH($A753,'Hoja de Trabajo para listado'!$A$155:$A$1048576,0),MATCH((CUADRO!H$4&amp;$E753),'Hoja de Trabajo para listado'!$A$151:$Z$151,0)),0)+IFERROR(INDEX('Hoja de Trabajo para listado'!$AB$155:$BA$1048576,MATCH($A753,'Hoja de Trabajo para listado'!$AB$155:$AB$1048576,0),MATCH((CUADRO!H$4&amp;$E753),'Hoja de Trabajo para listado'!$AB$151:$BA$151,0)),0)+IFERROR(INDEX('Hoja de Trabajo para listado'!$BC$155:$CB$1048576,MATCH($A753,'Hoja de Trabajo para listado'!$BC$155:$BC$1048576,0),MATCH((CUADRO!H$4&amp;$E753),'Hoja de Trabajo para listado'!$BC$151:$CB$151,0)),0)+IFERROR(INDEX('Hoja de Trabajo para listado'!$DE$153:$DG$274,MATCH($A753,'Hoja de Trabajo para listado'!$DE$153:$DE$1048576,0),MATCH((CUADRO!H$4&amp;$E753),'Hoja de Trabajo para listado'!$DE$151:$DG$151,0)),0)+IFERROR(INDEX('Hoja de Trabajo para listado'!$CD$155:$DC$1048576,MATCH($A753,'Hoja de Trabajo para listado'!$CD$155:$CD$1048576,0),MATCH((CUADRO!H$4&amp;$E753),'Hoja de Trabajo para listado'!$CD$151:$DC$151,0)),0)</f>
        <v>0</v>
      </c>
      <c r="I753" s="241">
        <f ca="1">+IFERROR(INDEX('Hoja de Trabajo para listado'!$A$155:$Z$1048576,MATCH($A753,'Hoja de Trabajo para listado'!$A$155:$A$1048576,0),MATCH((CUADRO!I$4&amp;$E753),'Hoja de Trabajo para listado'!$A$151:$Z$151,0)),0)+IFERROR(INDEX('Hoja de Trabajo para listado'!$AB$155:$BA$1048576,MATCH($A753,'Hoja de Trabajo para listado'!$AB$155:$AB$1048576,0),MATCH((CUADRO!I$4&amp;$E753),'Hoja de Trabajo para listado'!$AB$151:$BA$151,0)),0)+IFERROR(INDEX('Hoja de Trabajo para listado'!$BC$155:$CB$1048576,MATCH($A753,'Hoja de Trabajo para listado'!$BC$155:$BC$1048576,0),MATCH((CUADRO!I$4&amp;$E753),'Hoja de Trabajo para listado'!$BC$151:$CB$151,0)),0)+IFERROR(INDEX('Hoja de Trabajo para listado'!$DE$153:$DG$274,MATCH($A753,'Hoja de Trabajo para listado'!$DE$153:$DE$1048576,0),MATCH((CUADRO!I$4&amp;$E753),'Hoja de Trabajo para listado'!$DE$151:$DG$151,0)),0)+IFERROR(INDEX('Hoja de Trabajo para listado'!$CD$155:$DC$1048576,MATCH($A753,'Hoja de Trabajo para listado'!$CD$155:$CD$1048576,0),MATCH((CUADRO!I$4&amp;$E753),'Hoja de Trabajo para listado'!$CD$151:$DC$151,0)),0)</f>
        <v>0</v>
      </c>
      <c r="J753" s="241">
        <f ca="1">+IFERROR(INDEX('Hoja de Trabajo para listado'!$A$155:$Z$1048576,MATCH($A753,'Hoja de Trabajo para listado'!$A$155:$A$1048576,0),MATCH((CUADRO!J$4&amp;$E753),'Hoja de Trabajo para listado'!$A$151:$Z$151,0)),0)+IFERROR(INDEX('Hoja de Trabajo para listado'!$AB$155:$BA$1048576,MATCH($A753,'Hoja de Trabajo para listado'!$AB$155:$AB$1048576,0),MATCH((CUADRO!J$4&amp;$E753),'Hoja de Trabajo para listado'!$AB$151:$BA$151,0)),0)+IFERROR(INDEX('Hoja de Trabajo para listado'!$BC$155:$CB$1048576,MATCH($A753,'Hoja de Trabajo para listado'!$BC$155:$BC$1048576,0),MATCH((CUADRO!J$4&amp;$E753),'Hoja de Trabajo para listado'!$BC$151:$CB$151,0)),0)+IFERROR(INDEX('Hoja de Trabajo para listado'!$DE$153:$DG$274,MATCH($A753,'Hoja de Trabajo para listado'!$DE$153:$DE$1048576,0),MATCH((CUADRO!J$4&amp;$E753),'Hoja de Trabajo para listado'!$DE$151:$DG$151,0)),0)+IFERROR(INDEX('Hoja de Trabajo para listado'!$CD$155:$DC$1048576,MATCH($A753,'Hoja de Trabajo para listado'!$CD$155:$CD$1048576,0),MATCH((CUADRO!J$4&amp;$E753),'Hoja de Trabajo para listado'!$CD$151:$DC$151,0)),0)</f>
        <v>0</v>
      </c>
      <c r="K753" s="241">
        <f ca="1">+IFERROR(INDEX('Hoja de Trabajo para listado'!$A$155:$Z$1048576,MATCH($A753,'Hoja de Trabajo para listado'!$A$155:$A$1048576,0),MATCH((CUADRO!K$4&amp;$E753),'Hoja de Trabajo para listado'!$A$151:$Z$151,0)),0)+IFERROR(INDEX('Hoja de Trabajo para listado'!$AB$155:$BA$1048576,MATCH($A753,'Hoja de Trabajo para listado'!$AB$155:$AB$1048576,0),MATCH((CUADRO!K$4&amp;$E753),'Hoja de Trabajo para listado'!$AB$151:$BA$151,0)),0)+IFERROR(INDEX('Hoja de Trabajo para listado'!$BC$155:$CB$1048576,MATCH($A753,'Hoja de Trabajo para listado'!$BC$155:$BC$1048576,0),MATCH((CUADRO!K$4&amp;$E753),'Hoja de Trabajo para listado'!$BC$151:$CB$151,0)),0)+IFERROR(INDEX('Hoja de Trabajo para listado'!$DE$153:$DG$274,MATCH($A753,'Hoja de Trabajo para listado'!$DE$153:$DE$1048576,0),MATCH((CUADRO!K$4&amp;$E753),'Hoja de Trabajo para listado'!$DE$151:$DG$151,0)),0)+IFERROR(INDEX('Hoja de Trabajo para listado'!$CD$155:$DC$1048576,MATCH($A753,'Hoja de Trabajo para listado'!$CD$155:$CD$1048576,0),MATCH((CUADRO!K$4&amp;$E753),'Hoja de Trabajo para listado'!$CD$151:$DC$151,0)),0)</f>
        <v>0</v>
      </c>
      <c r="L753" s="241">
        <f ca="1">+IFERROR(INDEX('Hoja de Trabajo para listado'!$A$155:$Z$1048576,MATCH($A753,'Hoja de Trabajo para listado'!$A$155:$A$1048576,0),MATCH((CUADRO!L$4&amp;$E753),'Hoja de Trabajo para listado'!$A$151:$Z$151,0)),0)+IFERROR(INDEX('Hoja de Trabajo para listado'!$AB$155:$BA$1048576,MATCH($A753,'Hoja de Trabajo para listado'!$AB$155:$AB$1048576,0),MATCH((CUADRO!L$4&amp;$E753),'Hoja de Trabajo para listado'!$AB$151:$BA$151,0)),0)+IFERROR(INDEX('Hoja de Trabajo para listado'!$BC$155:$CB$1048576,MATCH($A753,'Hoja de Trabajo para listado'!$BC$155:$BC$1048576,0),MATCH((CUADRO!L$4&amp;$E753),'Hoja de Trabajo para listado'!$BC$151:$CB$151,0)),0)+IFERROR(INDEX('Hoja de Trabajo para listado'!$DE$153:$DG$274,MATCH($A753,'Hoja de Trabajo para listado'!$DE$153:$DE$1048576,0),MATCH((CUADRO!L$4&amp;$E753),'Hoja de Trabajo para listado'!$DE$151:$DG$151,0)),0)+IFERROR(INDEX('Hoja de Trabajo para listado'!$CD$155:$DC$1048576,MATCH($A753,'Hoja de Trabajo para listado'!$CD$155:$CD$1048576,0),MATCH((CUADRO!L$4&amp;$E753),'Hoja de Trabajo para listado'!$CD$151:$DC$151,0)),0)</f>
        <v>0</v>
      </c>
      <c r="M753" s="241">
        <f ca="1">+IFERROR(INDEX('Hoja de Trabajo para listado'!$A$155:$Z$1048576,MATCH($A753,'Hoja de Trabajo para listado'!$A$155:$A$1048576,0),MATCH((CUADRO!M$4&amp;$E753),'Hoja de Trabajo para listado'!$A$151:$Z$151,0)),0)+IFERROR(INDEX('Hoja de Trabajo para listado'!$AB$155:$BA$1048576,MATCH($A753,'Hoja de Trabajo para listado'!$AB$155:$AB$1048576,0),MATCH((CUADRO!M$4&amp;$E753),'Hoja de Trabajo para listado'!$AB$151:$BA$151,0)),0)+IFERROR(INDEX('Hoja de Trabajo para listado'!$BC$155:$CB$1048576,MATCH($A753,'Hoja de Trabajo para listado'!$BC$155:$BC$1048576,0),MATCH((CUADRO!M$4&amp;$E753),'Hoja de Trabajo para listado'!$BC$151:$CB$151,0)),0)+IFERROR(INDEX('Hoja de Trabajo para listado'!$DE$153:$DG$274,MATCH($A753,'Hoja de Trabajo para listado'!$DE$153:$DE$1048576,0),MATCH((CUADRO!M$4&amp;$E753),'Hoja de Trabajo para listado'!$DE$151:$DG$151,0)),0)+IFERROR(INDEX('Hoja de Trabajo para listado'!$CD$155:$DC$1048576,MATCH($A753,'Hoja de Trabajo para listado'!$CD$155:$CD$1048576,0),MATCH((CUADRO!M$4&amp;$E753),'Hoja de Trabajo para listado'!$CD$151:$DC$151,0)),0)</f>
        <v>0</v>
      </c>
      <c r="N753" s="241">
        <f ca="1">+IFERROR(INDEX('Hoja de Trabajo para listado'!$A$155:$Z$1048576,MATCH($A753,'Hoja de Trabajo para listado'!$A$155:$A$1048576,0),MATCH((CUADRO!N$4&amp;$E753),'Hoja de Trabajo para listado'!$A$151:$Z$151,0)),0)+IFERROR(INDEX('Hoja de Trabajo para listado'!$AB$155:$BA$1048576,MATCH($A753,'Hoja de Trabajo para listado'!$AB$155:$AB$1048576,0),MATCH((CUADRO!N$4&amp;$E753),'Hoja de Trabajo para listado'!$AB$151:$BA$151,0)),0)+IFERROR(INDEX('Hoja de Trabajo para listado'!$BC$155:$CB$1048576,MATCH($A753,'Hoja de Trabajo para listado'!$BC$155:$BC$1048576,0),MATCH((CUADRO!N$4&amp;$E753),'Hoja de Trabajo para listado'!$BC$151:$CB$151,0)),0)+IFERROR(INDEX('Hoja de Trabajo para listado'!$DE$153:$DG$274,MATCH($A753,'Hoja de Trabajo para listado'!$DE$153:$DE$1048576,0),MATCH((CUADRO!N$4&amp;$E753),'Hoja de Trabajo para listado'!$DE$151:$DG$151,0)),0)+IFERROR(INDEX('Hoja de Trabajo para listado'!$CD$155:$DC$1048576,MATCH($A753,'Hoja de Trabajo para listado'!$CD$155:$CD$1048576,0),MATCH((CUADRO!N$4&amp;$E753),'Hoja de Trabajo para listado'!$CD$151:$DC$151,0)),0)</f>
        <v>0</v>
      </c>
      <c r="O753" s="241">
        <f ca="1">+IFERROR(INDEX('Hoja de Trabajo para listado'!$A$155:$Z$1048576,MATCH($A753,'Hoja de Trabajo para listado'!$A$155:$A$1048576,0),MATCH((CUADRO!O$4&amp;$E753),'Hoja de Trabajo para listado'!$A$151:$Z$151,0)),0)+IFERROR(INDEX('Hoja de Trabajo para listado'!$AB$155:$BA$1048576,MATCH($A753,'Hoja de Trabajo para listado'!$AB$155:$AB$1048576,0),MATCH((CUADRO!O$4&amp;$E753),'Hoja de Trabajo para listado'!$AB$151:$BA$151,0)),0)+IFERROR(INDEX('Hoja de Trabajo para listado'!$BC$155:$CB$1048576,MATCH($A753,'Hoja de Trabajo para listado'!$BC$155:$BC$1048576,0),MATCH((CUADRO!O$4&amp;$E753),'Hoja de Trabajo para listado'!$BC$151:$CB$151,0)),0)+IFERROR(INDEX('Hoja de Trabajo para listado'!$DE$153:$DG$274,MATCH($A753,'Hoja de Trabajo para listado'!$DE$153:$DE$1048576,0),MATCH((CUADRO!O$4&amp;$E753),'Hoja de Trabajo para listado'!$DE$151:$DG$151,0)),0)+IFERROR(INDEX('Hoja de Trabajo para listado'!$CD$155:$DC$1048576,MATCH($A753,'Hoja de Trabajo para listado'!$CD$155:$CD$1048576,0),MATCH((CUADRO!O$4&amp;$E753),'Hoja de Trabajo para listado'!$CD$151:$DC$151,0)),0)</f>
        <v>0</v>
      </c>
      <c r="P753" s="241">
        <f ca="1">+IFERROR(INDEX('Hoja de Trabajo para listado'!$A$155:$Z$1048576,MATCH($A753,'Hoja de Trabajo para listado'!$A$155:$A$1048576,0),MATCH((CUADRO!P$4&amp;$E753),'Hoja de Trabajo para listado'!$A$151:$Z$151,0)),0)+IFERROR(INDEX('Hoja de Trabajo para listado'!$AB$155:$BA$1048576,MATCH($A753,'Hoja de Trabajo para listado'!$AB$155:$AB$1048576,0),MATCH((CUADRO!P$4&amp;$E753),'Hoja de Trabajo para listado'!$AB$151:$BA$151,0)),0)+IFERROR(INDEX('Hoja de Trabajo para listado'!$BC$155:$CB$1048576,MATCH($A753,'Hoja de Trabajo para listado'!$BC$155:$BC$1048576,0),MATCH((CUADRO!P$4&amp;$E753),'Hoja de Trabajo para listado'!$BC$151:$CB$151,0)),0)+IFERROR(INDEX('Hoja de Trabajo para listado'!$DE$153:$DG$274,MATCH($A753,'Hoja de Trabajo para listado'!$DE$153:$DE$1048576,0),MATCH((CUADRO!P$4&amp;$E753),'Hoja de Trabajo para listado'!$DE$151:$DG$151,0)),0)+IFERROR(INDEX('Hoja de Trabajo para listado'!$CD$155:$DC$1048576,MATCH($A753,'Hoja de Trabajo para listado'!$CD$155:$CD$1048576,0),MATCH((CUADRO!P$4&amp;$E753),'Hoja de Trabajo para listado'!$CD$151:$DC$151,0)),0)</f>
        <v>0</v>
      </c>
      <c r="Q753" s="241">
        <f ca="1">+IFERROR(INDEX('Hoja de Trabajo para listado'!$A$155:$Z$1048576,MATCH($A753,'Hoja de Trabajo para listado'!$A$155:$A$1048576,0),MATCH((CUADRO!Q$4&amp;$E753),'Hoja de Trabajo para listado'!$A$151:$Z$151,0)),0)+IFERROR(INDEX('Hoja de Trabajo para listado'!$AB$155:$BA$1048576,MATCH($A753,'Hoja de Trabajo para listado'!$AB$155:$AB$1048576,0),MATCH((CUADRO!Q$4&amp;$E753),'Hoja de Trabajo para listado'!$AB$151:$BA$151,0)),0)+IFERROR(INDEX('Hoja de Trabajo para listado'!$BC$155:$CB$1048576,MATCH($A753,'Hoja de Trabajo para listado'!$BC$155:$BC$1048576,0),MATCH((CUADRO!Q$4&amp;$E753),'Hoja de Trabajo para listado'!$BC$151:$CB$151,0)),0)+IFERROR(INDEX('Hoja de Trabajo para listado'!$DE$153:$DG$274,MATCH($A753,'Hoja de Trabajo para listado'!$DE$153:$DE$1048576,0),MATCH((CUADRO!Q$4&amp;$E753),'Hoja de Trabajo para listado'!$DE$151:$DG$151,0)),0)+IFERROR(INDEX('Hoja de Trabajo para listado'!$CD$155:$DC$1048576,MATCH($A753,'Hoja de Trabajo para listado'!$CD$155:$CD$1048576,0),MATCH((CUADRO!Q$4&amp;$E753),'Hoja de Trabajo para listado'!$CD$151:$DC$151,0)),0)</f>
        <v>0</v>
      </c>
      <c r="R753" s="241">
        <f t="shared" ca="1" si="29"/>
        <v>0</v>
      </c>
      <c r="S753" s="247"/>
      <c r="T753" s="241">
        <f ca="1">+T754</f>
        <v>0</v>
      </c>
      <c r="U753" s="240">
        <f t="shared" si="30"/>
        <v>1</v>
      </c>
      <c r="V753" s="327" t="str">
        <f>+VLOOKUP(A753,bd_lista!$A$3:$E$592,5,FALSE)</f>
        <v>Gobiernos Autonomos Municipales</v>
      </c>
      <c r="W753" s="397" t="str">
        <f>+V753</f>
        <v>Gobiernos Autonomos Municipales</v>
      </c>
      <c r="X753" s="240">
        <f>+VLOOKUP(A753,[4]Sheet1!$A$13:$D$744,4,FALSE)</f>
        <v>0</v>
      </c>
      <c r="Y753" s="240" t="e">
        <f>+VLOOKUP(X753,bd_lista!$A$3:$C$592,3,FALSE)</f>
        <v>#N/A</v>
      </c>
      <c r="Z753" s="290">
        <f>+X753</f>
        <v>0</v>
      </c>
      <c r="AA753" s="291" t="e">
        <f>+Y753</f>
        <v>#N/A</v>
      </c>
    </row>
    <row r="754" spans="1:27" customFormat="1" ht="15" hidden="1" customHeight="1">
      <c r="A754" s="32">
        <v>1341</v>
      </c>
      <c r="B754" s="394"/>
      <c r="C754" s="245" t="str">
        <f>+VLOOKUP(A754,bd_lista!$A$3:$C$592,3,FALSE)</f>
        <v>Gobierno Autónomo Municipal de Tiraque</v>
      </c>
      <c r="D754" s="396"/>
      <c r="E754" s="242" t="s">
        <v>1304</v>
      </c>
      <c r="F754" s="241">
        <f ca="1">+IFERROR(INDEX('Hoja de Trabajo para listado'!$A$155:$Z$1048576,MATCH($A754,'Hoja de Trabajo para listado'!$A$155:$A$1048576,0),MATCH((CUADRO!F$4&amp;$E754),'Hoja de Trabajo para listado'!$A$151:$Z$151,0)),0)+IFERROR(INDEX('Hoja de Trabajo para listado'!$AB$155:$BA$1048576,MATCH($A754,'Hoja de Trabajo para listado'!$AB$155:$AB$1048576,0),MATCH((CUADRO!F$4&amp;$E754),'Hoja de Trabajo para listado'!$AB$151:$BA$151,0)),0)+IFERROR(INDEX('Hoja de Trabajo para listado'!$BC$155:$CB$1048576,MATCH($A754,'Hoja de Trabajo para listado'!$BC$155:$BC$1048576,0),MATCH((CUADRO!F$4&amp;$E754),'Hoja de Trabajo para listado'!$BC$151:$CB$151,0)),0)+IFERROR(INDEX('Hoja de Trabajo para listado'!$DE$153:$DG$274,MATCH($A754,'Hoja de Trabajo para listado'!$DE$153:$DE$1048576,0),MATCH((CUADRO!F$4&amp;$E754),'Hoja de Trabajo para listado'!$DE$151:$DG$151,0)),0)+IFERROR(INDEX('Hoja de Trabajo para listado'!$CD$155:$DC$1048576,MATCH($A754,'Hoja de Trabajo para listado'!$CD$155:$CD$1048576,0),MATCH((CUADRO!F$4&amp;$E754),'Hoja de Trabajo para listado'!$CD$151:$DC$151,0)),0)</f>
        <v>0</v>
      </c>
      <c r="G754" s="241">
        <f ca="1">+IFERROR(INDEX('Hoja de Trabajo para listado'!$A$155:$Z$1048576,MATCH($A754,'Hoja de Trabajo para listado'!$A$155:$A$1048576,0),MATCH((CUADRO!G$4&amp;$E754),'Hoja de Trabajo para listado'!$A$151:$Z$151,0)),0)+IFERROR(INDEX('Hoja de Trabajo para listado'!$AB$155:$BA$1048576,MATCH($A754,'Hoja de Trabajo para listado'!$AB$155:$AB$1048576,0),MATCH((CUADRO!G$4&amp;$E754),'Hoja de Trabajo para listado'!$AB$151:$BA$151,0)),0)+IFERROR(INDEX('Hoja de Trabajo para listado'!$BC$155:$CB$1048576,MATCH($A754,'Hoja de Trabajo para listado'!$BC$155:$BC$1048576,0),MATCH((CUADRO!G$4&amp;$E754),'Hoja de Trabajo para listado'!$BC$151:$CB$151,0)),0)+IFERROR(INDEX('Hoja de Trabajo para listado'!$DE$153:$DG$274,MATCH($A754,'Hoja de Trabajo para listado'!$DE$153:$DE$1048576,0),MATCH((CUADRO!G$4&amp;$E754),'Hoja de Trabajo para listado'!$DE$151:$DG$151,0)),0)+IFERROR(INDEX('Hoja de Trabajo para listado'!$CD$155:$DC$1048576,MATCH($A754,'Hoja de Trabajo para listado'!$CD$155:$CD$1048576,0),MATCH((CUADRO!G$4&amp;$E754),'Hoja de Trabajo para listado'!$CD$151:$DC$151,0)),0)</f>
        <v>0</v>
      </c>
      <c r="H754" s="241">
        <f ca="1">+IFERROR(INDEX('Hoja de Trabajo para listado'!$A$155:$Z$1048576,MATCH($A754,'Hoja de Trabajo para listado'!$A$155:$A$1048576,0),MATCH((CUADRO!H$4&amp;$E754),'Hoja de Trabajo para listado'!$A$151:$Z$151,0)),0)+IFERROR(INDEX('Hoja de Trabajo para listado'!$AB$155:$BA$1048576,MATCH($A754,'Hoja de Trabajo para listado'!$AB$155:$AB$1048576,0),MATCH((CUADRO!H$4&amp;$E754),'Hoja de Trabajo para listado'!$AB$151:$BA$151,0)),0)+IFERROR(INDEX('Hoja de Trabajo para listado'!$BC$155:$CB$1048576,MATCH($A754,'Hoja de Trabajo para listado'!$BC$155:$BC$1048576,0),MATCH((CUADRO!H$4&amp;$E754),'Hoja de Trabajo para listado'!$BC$151:$CB$151,0)),0)+IFERROR(INDEX('Hoja de Trabajo para listado'!$DE$153:$DG$274,MATCH($A754,'Hoja de Trabajo para listado'!$DE$153:$DE$1048576,0),MATCH((CUADRO!H$4&amp;$E754),'Hoja de Trabajo para listado'!$DE$151:$DG$151,0)),0)+IFERROR(INDEX('Hoja de Trabajo para listado'!$CD$155:$DC$1048576,MATCH($A754,'Hoja de Trabajo para listado'!$CD$155:$CD$1048576,0),MATCH((CUADRO!H$4&amp;$E754),'Hoja de Trabajo para listado'!$CD$151:$DC$151,0)),0)</f>
        <v>0</v>
      </c>
      <c r="I754" s="241">
        <f ca="1">+IFERROR(INDEX('Hoja de Trabajo para listado'!$A$155:$Z$1048576,MATCH($A754,'Hoja de Trabajo para listado'!$A$155:$A$1048576,0),MATCH((CUADRO!I$4&amp;$E754),'Hoja de Trabajo para listado'!$A$151:$Z$151,0)),0)+IFERROR(INDEX('Hoja de Trabajo para listado'!$AB$155:$BA$1048576,MATCH($A754,'Hoja de Trabajo para listado'!$AB$155:$AB$1048576,0),MATCH((CUADRO!I$4&amp;$E754),'Hoja de Trabajo para listado'!$AB$151:$BA$151,0)),0)+IFERROR(INDEX('Hoja de Trabajo para listado'!$BC$155:$CB$1048576,MATCH($A754,'Hoja de Trabajo para listado'!$BC$155:$BC$1048576,0),MATCH((CUADRO!I$4&amp;$E754),'Hoja de Trabajo para listado'!$BC$151:$CB$151,0)),0)+IFERROR(INDEX('Hoja de Trabajo para listado'!$DE$153:$DG$274,MATCH($A754,'Hoja de Trabajo para listado'!$DE$153:$DE$1048576,0),MATCH((CUADRO!I$4&amp;$E754),'Hoja de Trabajo para listado'!$DE$151:$DG$151,0)),0)+IFERROR(INDEX('Hoja de Trabajo para listado'!$CD$155:$DC$1048576,MATCH($A754,'Hoja de Trabajo para listado'!$CD$155:$CD$1048576,0),MATCH((CUADRO!I$4&amp;$E754),'Hoja de Trabajo para listado'!$CD$151:$DC$151,0)),0)</f>
        <v>0</v>
      </c>
      <c r="J754" s="241">
        <f ca="1">+IFERROR(INDEX('Hoja de Trabajo para listado'!$A$155:$Z$1048576,MATCH($A754,'Hoja de Trabajo para listado'!$A$155:$A$1048576,0),MATCH((CUADRO!J$4&amp;$E754),'Hoja de Trabajo para listado'!$A$151:$Z$151,0)),0)+IFERROR(INDEX('Hoja de Trabajo para listado'!$AB$155:$BA$1048576,MATCH($A754,'Hoja de Trabajo para listado'!$AB$155:$AB$1048576,0),MATCH((CUADRO!J$4&amp;$E754),'Hoja de Trabajo para listado'!$AB$151:$BA$151,0)),0)+IFERROR(INDEX('Hoja de Trabajo para listado'!$BC$155:$CB$1048576,MATCH($A754,'Hoja de Trabajo para listado'!$BC$155:$BC$1048576,0),MATCH((CUADRO!J$4&amp;$E754),'Hoja de Trabajo para listado'!$BC$151:$CB$151,0)),0)+IFERROR(INDEX('Hoja de Trabajo para listado'!$DE$153:$DG$274,MATCH($A754,'Hoja de Trabajo para listado'!$DE$153:$DE$1048576,0),MATCH((CUADRO!J$4&amp;$E754),'Hoja de Trabajo para listado'!$DE$151:$DG$151,0)),0)+IFERROR(INDEX('Hoja de Trabajo para listado'!$CD$155:$DC$1048576,MATCH($A754,'Hoja de Trabajo para listado'!$CD$155:$CD$1048576,0),MATCH((CUADRO!J$4&amp;$E754),'Hoja de Trabajo para listado'!$CD$151:$DC$151,0)),0)</f>
        <v>0</v>
      </c>
      <c r="K754" s="241">
        <f ca="1">+IFERROR(INDEX('Hoja de Trabajo para listado'!$A$155:$Z$1048576,MATCH($A754,'Hoja de Trabajo para listado'!$A$155:$A$1048576,0),MATCH((CUADRO!K$4&amp;$E754),'Hoja de Trabajo para listado'!$A$151:$Z$151,0)),0)+IFERROR(INDEX('Hoja de Trabajo para listado'!$AB$155:$BA$1048576,MATCH($A754,'Hoja de Trabajo para listado'!$AB$155:$AB$1048576,0),MATCH((CUADRO!K$4&amp;$E754),'Hoja de Trabajo para listado'!$AB$151:$BA$151,0)),0)+IFERROR(INDEX('Hoja de Trabajo para listado'!$BC$155:$CB$1048576,MATCH($A754,'Hoja de Trabajo para listado'!$BC$155:$BC$1048576,0),MATCH((CUADRO!K$4&amp;$E754),'Hoja de Trabajo para listado'!$BC$151:$CB$151,0)),0)+IFERROR(INDEX('Hoja de Trabajo para listado'!$DE$153:$DG$274,MATCH($A754,'Hoja de Trabajo para listado'!$DE$153:$DE$1048576,0),MATCH((CUADRO!K$4&amp;$E754),'Hoja de Trabajo para listado'!$DE$151:$DG$151,0)),0)+IFERROR(INDEX('Hoja de Trabajo para listado'!$CD$155:$DC$1048576,MATCH($A754,'Hoja de Trabajo para listado'!$CD$155:$CD$1048576,0),MATCH((CUADRO!K$4&amp;$E754),'Hoja de Trabajo para listado'!$CD$151:$DC$151,0)),0)</f>
        <v>0</v>
      </c>
      <c r="L754" s="241">
        <f ca="1">+IFERROR(INDEX('Hoja de Trabajo para listado'!$A$155:$Z$1048576,MATCH($A754,'Hoja de Trabajo para listado'!$A$155:$A$1048576,0),MATCH((CUADRO!L$4&amp;$E754),'Hoja de Trabajo para listado'!$A$151:$Z$151,0)),0)+IFERROR(INDEX('Hoja de Trabajo para listado'!$AB$155:$BA$1048576,MATCH($A754,'Hoja de Trabajo para listado'!$AB$155:$AB$1048576,0),MATCH((CUADRO!L$4&amp;$E754),'Hoja de Trabajo para listado'!$AB$151:$BA$151,0)),0)+IFERROR(INDEX('Hoja de Trabajo para listado'!$BC$155:$CB$1048576,MATCH($A754,'Hoja de Trabajo para listado'!$BC$155:$BC$1048576,0),MATCH((CUADRO!L$4&amp;$E754),'Hoja de Trabajo para listado'!$BC$151:$CB$151,0)),0)+IFERROR(INDEX('Hoja de Trabajo para listado'!$DE$153:$DG$274,MATCH($A754,'Hoja de Trabajo para listado'!$DE$153:$DE$1048576,0),MATCH((CUADRO!L$4&amp;$E754),'Hoja de Trabajo para listado'!$DE$151:$DG$151,0)),0)+IFERROR(INDEX('Hoja de Trabajo para listado'!$CD$155:$DC$1048576,MATCH($A754,'Hoja de Trabajo para listado'!$CD$155:$CD$1048576,0),MATCH((CUADRO!L$4&amp;$E754),'Hoja de Trabajo para listado'!$CD$151:$DC$151,0)),0)</f>
        <v>0</v>
      </c>
      <c r="M754" s="241">
        <f ca="1">+IFERROR(INDEX('Hoja de Trabajo para listado'!$A$155:$Z$1048576,MATCH($A754,'Hoja de Trabajo para listado'!$A$155:$A$1048576,0),MATCH((CUADRO!M$4&amp;$E754),'Hoja de Trabajo para listado'!$A$151:$Z$151,0)),0)+IFERROR(INDEX('Hoja de Trabajo para listado'!$AB$155:$BA$1048576,MATCH($A754,'Hoja de Trabajo para listado'!$AB$155:$AB$1048576,0),MATCH((CUADRO!M$4&amp;$E754),'Hoja de Trabajo para listado'!$AB$151:$BA$151,0)),0)+IFERROR(INDEX('Hoja de Trabajo para listado'!$BC$155:$CB$1048576,MATCH($A754,'Hoja de Trabajo para listado'!$BC$155:$BC$1048576,0),MATCH((CUADRO!M$4&amp;$E754),'Hoja de Trabajo para listado'!$BC$151:$CB$151,0)),0)+IFERROR(INDEX('Hoja de Trabajo para listado'!$DE$153:$DG$274,MATCH($A754,'Hoja de Trabajo para listado'!$DE$153:$DE$1048576,0),MATCH((CUADRO!M$4&amp;$E754),'Hoja de Trabajo para listado'!$DE$151:$DG$151,0)),0)+IFERROR(INDEX('Hoja de Trabajo para listado'!$CD$155:$DC$1048576,MATCH($A754,'Hoja de Trabajo para listado'!$CD$155:$CD$1048576,0),MATCH((CUADRO!M$4&amp;$E754),'Hoja de Trabajo para listado'!$CD$151:$DC$151,0)),0)</f>
        <v>0</v>
      </c>
      <c r="N754" s="241">
        <f ca="1">+IFERROR(INDEX('Hoja de Trabajo para listado'!$A$155:$Z$1048576,MATCH($A754,'Hoja de Trabajo para listado'!$A$155:$A$1048576,0),MATCH((CUADRO!N$4&amp;$E754),'Hoja de Trabajo para listado'!$A$151:$Z$151,0)),0)+IFERROR(INDEX('Hoja de Trabajo para listado'!$AB$155:$BA$1048576,MATCH($A754,'Hoja de Trabajo para listado'!$AB$155:$AB$1048576,0),MATCH((CUADRO!N$4&amp;$E754),'Hoja de Trabajo para listado'!$AB$151:$BA$151,0)),0)+IFERROR(INDEX('Hoja de Trabajo para listado'!$BC$155:$CB$1048576,MATCH($A754,'Hoja de Trabajo para listado'!$BC$155:$BC$1048576,0),MATCH((CUADRO!N$4&amp;$E754),'Hoja de Trabajo para listado'!$BC$151:$CB$151,0)),0)+IFERROR(INDEX('Hoja de Trabajo para listado'!$DE$153:$DG$274,MATCH($A754,'Hoja de Trabajo para listado'!$DE$153:$DE$1048576,0),MATCH((CUADRO!N$4&amp;$E754),'Hoja de Trabajo para listado'!$DE$151:$DG$151,0)),0)+IFERROR(INDEX('Hoja de Trabajo para listado'!$CD$155:$DC$1048576,MATCH($A754,'Hoja de Trabajo para listado'!$CD$155:$CD$1048576,0),MATCH((CUADRO!N$4&amp;$E754),'Hoja de Trabajo para listado'!$CD$151:$DC$151,0)),0)</f>
        <v>0</v>
      </c>
      <c r="O754" s="241">
        <f ca="1">+IFERROR(INDEX('Hoja de Trabajo para listado'!$A$155:$Z$1048576,MATCH($A754,'Hoja de Trabajo para listado'!$A$155:$A$1048576,0),MATCH((CUADRO!O$4&amp;$E754),'Hoja de Trabajo para listado'!$A$151:$Z$151,0)),0)+IFERROR(INDEX('Hoja de Trabajo para listado'!$AB$155:$BA$1048576,MATCH($A754,'Hoja de Trabajo para listado'!$AB$155:$AB$1048576,0),MATCH((CUADRO!O$4&amp;$E754),'Hoja de Trabajo para listado'!$AB$151:$BA$151,0)),0)+IFERROR(INDEX('Hoja de Trabajo para listado'!$BC$155:$CB$1048576,MATCH($A754,'Hoja de Trabajo para listado'!$BC$155:$BC$1048576,0),MATCH((CUADRO!O$4&amp;$E754),'Hoja de Trabajo para listado'!$BC$151:$CB$151,0)),0)+IFERROR(INDEX('Hoja de Trabajo para listado'!$DE$153:$DG$274,MATCH($A754,'Hoja de Trabajo para listado'!$DE$153:$DE$1048576,0),MATCH((CUADRO!O$4&amp;$E754),'Hoja de Trabajo para listado'!$DE$151:$DG$151,0)),0)+IFERROR(INDEX('Hoja de Trabajo para listado'!$CD$155:$DC$1048576,MATCH($A754,'Hoja de Trabajo para listado'!$CD$155:$CD$1048576,0),MATCH((CUADRO!O$4&amp;$E754),'Hoja de Trabajo para listado'!$CD$151:$DC$151,0)),0)</f>
        <v>0</v>
      </c>
      <c r="P754" s="241">
        <f ca="1">+IFERROR(INDEX('Hoja de Trabajo para listado'!$A$155:$Z$1048576,MATCH($A754,'Hoja de Trabajo para listado'!$A$155:$A$1048576,0),MATCH((CUADRO!P$4&amp;$E754),'Hoja de Trabajo para listado'!$A$151:$Z$151,0)),0)+IFERROR(INDEX('Hoja de Trabajo para listado'!$AB$155:$BA$1048576,MATCH($A754,'Hoja de Trabajo para listado'!$AB$155:$AB$1048576,0),MATCH((CUADRO!P$4&amp;$E754),'Hoja de Trabajo para listado'!$AB$151:$BA$151,0)),0)+IFERROR(INDEX('Hoja de Trabajo para listado'!$BC$155:$CB$1048576,MATCH($A754,'Hoja de Trabajo para listado'!$BC$155:$BC$1048576,0),MATCH((CUADRO!P$4&amp;$E754),'Hoja de Trabajo para listado'!$BC$151:$CB$151,0)),0)+IFERROR(INDEX('Hoja de Trabajo para listado'!$DE$153:$DG$274,MATCH($A754,'Hoja de Trabajo para listado'!$DE$153:$DE$1048576,0),MATCH((CUADRO!P$4&amp;$E754),'Hoja de Trabajo para listado'!$DE$151:$DG$151,0)),0)+IFERROR(INDEX('Hoja de Trabajo para listado'!$CD$155:$DC$1048576,MATCH($A754,'Hoja de Trabajo para listado'!$CD$155:$CD$1048576,0),MATCH((CUADRO!P$4&amp;$E754),'Hoja de Trabajo para listado'!$CD$151:$DC$151,0)),0)</f>
        <v>0</v>
      </c>
      <c r="Q754" s="241">
        <f ca="1">+IFERROR(INDEX('Hoja de Trabajo para listado'!$A$155:$Z$1048576,MATCH($A754,'Hoja de Trabajo para listado'!$A$155:$A$1048576,0),MATCH((CUADRO!Q$4&amp;$E754),'Hoja de Trabajo para listado'!$A$151:$Z$151,0)),0)+IFERROR(INDEX('Hoja de Trabajo para listado'!$AB$155:$BA$1048576,MATCH($A754,'Hoja de Trabajo para listado'!$AB$155:$AB$1048576,0),MATCH((CUADRO!Q$4&amp;$E754),'Hoja de Trabajo para listado'!$AB$151:$BA$151,0)),0)+IFERROR(INDEX('Hoja de Trabajo para listado'!$BC$155:$CB$1048576,MATCH($A754,'Hoja de Trabajo para listado'!$BC$155:$BC$1048576,0),MATCH((CUADRO!Q$4&amp;$E754),'Hoja de Trabajo para listado'!$BC$151:$CB$151,0)),0)+IFERROR(INDEX('Hoja de Trabajo para listado'!$DE$153:$DG$274,MATCH($A754,'Hoja de Trabajo para listado'!$DE$153:$DE$1048576,0),MATCH((CUADRO!Q$4&amp;$E754),'Hoja de Trabajo para listado'!$DE$151:$DG$151,0)),0)+IFERROR(INDEX('Hoja de Trabajo para listado'!$CD$155:$DC$1048576,MATCH($A754,'Hoja de Trabajo para listado'!$CD$155:$CD$1048576,0),MATCH((CUADRO!Q$4&amp;$E754),'Hoja de Trabajo para listado'!$CD$151:$DC$151,0)),0)</f>
        <v>0</v>
      </c>
      <c r="R754" s="241">
        <f t="shared" ca="1" si="29"/>
        <v>0</v>
      </c>
      <c r="S754" s="247">
        <f ca="1">+R753+R754</f>
        <v>0</v>
      </c>
      <c r="T754" s="241">
        <f ca="1">+S754</f>
        <v>0</v>
      </c>
      <c r="U754" s="240">
        <f t="shared" si="30"/>
        <v>2</v>
      </c>
      <c r="V754" s="327" t="str">
        <f>+VLOOKUP(A754,bd_lista!$A$3:$E$592,5,FALSE)</f>
        <v>Gobiernos Autonomos Municipales</v>
      </c>
      <c r="W754" s="398"/>
      <c r="X754" s="240">
        <f>+VLOOKUP(A754,[4]Sheet1!$A$13:$D$744,4,FALSE)</f>
        <v>0</v>
      </c>
      <c r="Y754" s="240" t="e">
        <f>+VLOOKUP(X754,bd_lista!$A$3:$C$592,3,FALSE)</f>
        <v>#N/A</v>
      </c>
      <c r="Z754" s="288"/>
      <c r="AA754" s="289"/>
    </row>
    <row r="755" spans="1:27" customFormat="1" ht="15" hidden="1" customHeight="1">
      <c r="A755" s="32">
        <v>1342</v>
      </c>
      <c r="B755" s="393">
        <f>+A755</f>
        <v>1342</v>
      </c>
      <c r="C755" s="245" t="str">
        <f>+VLOOKUP(A755,bd_lista!$A$3:$C$592,3,FALSE)</f>
        <v>Gobierno Autónomo Municipal de Mizque</v>
      </c>
      <c r="D755" s="395" t="str">
        <f>+C755</f>
        <v>Gobierno Autónomo Municipal de Mizque</v>
      </c>
      <c r="E755" s="240" t="s">
        <v>1303</v>
      </c>
      <c r="F755" s="241">
        <f ca="1">+IFERROR(INDEX('Hoja de Trabajo para listado'!$A$155:$Z$1048576,MATCH($A755,'Hoja de Trabajo para listado'!$A$155:$A$1048576,0),MATCH((CUADRO!F$4&amp;$E755),'Hoja de Trabajo para listado'!$A$151:$Z$151,0)),0)+IFERROR(INDEX('Hoja de Trabajo para listado'!$AB$155:$BA$1048576,MATCH($A755,'Hoja de Trabajo para listado'!$AB$155:$AB$1048576,0),MATCH((CUADRO!F$4&amp;$E755),'Hoja de Trabajo para listado'!$AB$151:$BA$151,0)),0)+IFERROR(INDEX('Hoja de Trabajo para listado'!$BC$155:$CB$1048576,MATCH($A755,'Hoja de Trabajo para listado'!$BC$155:$BC$1048576,0),MATCH((CUADRO!F$4&amp;$E755),'Hoja de Trabajo para listado'!$BC$151:$CB$151,0)),0)+IFERROR(INDEX('Hoja de Trabajo para listado'!$DE$153:$DG$274,MATCH($A755,'Hoja de Trabajo para listado'!$DE$153:$DE$1048576,0),MATCH((CUADRO!F$4&amp;$E755),'Hoja de Trabajo para listado'!$DE$151:$DG$151,0)),0)+IFERROR(INDEX('Hoja de Trabajo para listado'!$CD$155:$DC$1048576,MATCH($A755,'Hoja de Trabajo para listado'!$CD$155:$CD$1048576,0),MATCH((CUADRO!F$4&amp;$E755),'Hoja de Trabajo para listado'!$CD$151:$DC$151,0)),0)</f>
        <v>0</v>
      </c>
      <c r="G755" s="241">
        <f ca="1">+IFERROR(INDEX('Hoja de Trabajo para listado'!$A$155:$Z$1048576,MATCH($A755,'Hoja de Trabajo para listado'!$A$155:$A$1048576,0),MATCH((CUADRO!G$4&amp;$E755),'Hoja de Trabajo para listado'!$A$151:$Z$151,0)),0)+IFERROR(INDEX('Hoja de Trabajo para listado'!$AB$155:$BA$1048576,MATCH($A755,'Hoja de Trabajo para listado'!$AB$155:$AB$1048576,0),MATCH((CUADRO!G$4&amp;$E755),'Hoja de Trabajo para listado'!$AB$151:$BA$151,0)),0)+IFERROR(INDEX('Hoja de Trabajo para listado'!$BC$155:$CB$1048576,MATCH($A755,'Hoja de Trabajo para listado'!$BC$155:$BC$1048576,0),MATCH((CUADRO!G$4&amp;$E755),'Hoja de Trabajo para listado'!$BC$151:$CB$151,0)),0)+IFERROR(INDEX('Hoja de Trabajo para listado'!$DE$153:$DG$274,MATCH($A755,'Hoja de Trabajo para listado'!$DE$153:$DE$1048576,0),MATCH((CUADRO!G$4&amp;$E755),'Hoja de Trabajo para listado'!$DE$151:$DG$151,0)),0)+IFERROR(INDEX('Hoja de Trabajo para listado'!$CD$155:$DC$1048576,MATCH($A755,'Hoja de Trabajo para listado'!$CD$155:$CD$1048576,0),MATCH((CUADRO!G$4&amp;$E755),'Hoja de Trabajo para listado'!$CD$151:$DC$151,0)),0)</f>
        <v>0</v>
      </c>
      <c r="H755" s="241">
        <f ca="1">+IFERROR(INDEX('Hoja de Trabajo para listado'!$A$155:$Z$1048576,MATCH($A755,'Hoja de Trabajo para listado'!$A$155:$A$1048576,0),MATCH((CUADRO!H$4&amp;$E755),'Hoja de Trabajo para listado'!$A$151:$Z$151,0)),0)+IFERROR(INDEX('Hoja de Trabajo para listado'!$AB$155:$BA$1048576,MATCH($A755,'Hoja de Trabajo para listado'!$AB$155:$AB$1048576,0),MATCH((CUADRO!H$4&amp;$E755),'Hoja de Trabajo para listado'!$AB$151:$BA$151,0)),0)+IFERROR(INDEX('Hoja de Trabajo para listado'!$BC$155:$CB$1048576,MATCH($A755,'Hoja de Trabajo para listado'!$BC$155:$BC$1048576,0),MATCH((CUADRO!H$4&amp;$E755),'Hoja de Trabajo para listado'!$BC$151:$CB$151,0)),0)+IFERROR(INDEX('Hoja de Trabajo para listado'!$DE$153:$DG$274,MATCH($A755,'Hoja de Trabajo para listado'!$DE$153:$DE$1048576,0),MATCH((CUADRO!H$4&amp;$E755),'Hoja de Trabajo para listado'!$DE$151:$DG$151,0)),0)+IFERROR(INDEX('Hoja de Trabajo para listado'!$CD$155:$DC$1048576,MATCH($A755,'Hoja de Trabajo para listado'!$CD$155:$CD$1048576,0),MATCH((CUADRO!H$4&amp;$E755),'Hoja de Trabajo para listado'!$CD$151:$DC$151,0)),0)</f>
        <v>0</v>
      </c>
      <c r="I755" s="241">
        <f ca="1">+IFERROR(INDEX('Hoja de Trabajo para listado'!$A$155:$Z$1048576,MATCH($A755,'Hoja de Trabajo para listado'!$A$155:$A$1048576,0),MATCH((CUADRO!I$4&amp;$E755),'Hoja de Trabajo para listado'!$A$151:$Z$151,0)),0)+IFERROR(INDEX('Hoja de Trabajo para listado'!$AB$155:$BA$1048576,MATCH($A755,'Hoja de Trabajo para listado'!$AB$155:$AB$1048576,0),MATCH((CUADRO!I$4&amp;$E755),'Hoja de Trabajo para listado'!$AB$151:$BA$151,0)),0)+IFERROR(INDEX('Hoja de Trabajo para listado'!$BC$155:$CB$1048576,MATCH($A755,'Hoja de Trabajo para listado'!$BC$155:$BC$1048576,0),MATCH((CUADRO!I$4&amp;$E755),'Hoja de Trabajo para listado'!$BC$151:$CB$151,0)),0)+IFERROR(INDEX('Hoja de Trabajo para listado'!$DE$153:$DG$274,MATCH($A755,'Hoja de Trabajo para listado'!$DE$153:$DE$1048576,0),MATCH((CUADRO!I$4&amp;$E755),'Hoja de Trabajo para listado'!$DE$151:$DG$151,0)),0)+IFERROR(INDEX('Hoja de Trabajo para listado'!$CD$155:$DC$1048576,MATCH($A755,'Hoja de Trabajo para listado'!$CD$155:$CD$1048576,0),MATCH((CUADRO!I$4&amp;$E755),'Hoja de Trabajo para listado'!$CD$151:$DC$151,0)),0)</f>
        <v>0</v>
      </c>
      <c r="J755" s="241">
        <f ca="1">+IFERROR(INDEX('Hoja de Trabajo para listado'!$A$155:$Z$1048576,MATCH($A755,'Hoja de Trabajo para listado'!$A$155:$A$1048576,0),MATCH((CUADRO!J$4&amp;$E755),'Hoja de Trabajo para listado'!$A$151:$Z$151,0)),0)+IFERROR(INDEX('Hoja de Trabajo para listado'!$AB$155:$BA$1048576,MATCH($A755,'Hoja de Trabajo para listado'!$AB$155:$AB$1048576,0),MATCH((CUADRO!J$4&amp;$E755),'Hoja de Trabajo para listado'!$AB$151:$BA$151,0)),0)+IFERROR(INDEX('Hoja de Trabajo para listado'!$BC$155:$CB$1048576,MATCH($A755,'Hoja de Trabajo para listado'!$BC$155:$BC$1048576,0),MATCH((CUADRO!J$4&amp;$E755),'Hoja de Trabajo para listado'!$BC$151:$CB$151,0)),0)+IFERROR(INDEX('Hoja de Trabajo para listado'!$DE$153:$DG$274,MATCH($A755,'Hoja de Trabajo para listado'!$DE$153:$DE$1048576,0),MATCH((CUADRO!J$4&amp;$E755),'Hoja de Trabajo para listado'!$DE$151:$DG$151,0)),0)+IFERROR(INDEX('Hoja de Trabajo para listado'!$CD$155:$DC$1048576,MATCH($A755,'Hoja de Trabajo para listado'!$CD$155:$CD$1048576,0),MATCH((CUADRO!J$4&amp;$E755),'Hoja de Trabajo para listado'!$CD$151:$DC$151,0)),0)</f>
        <v>0</v>
      </c>
      <c r="K755" s="241">
        <f ca="1">+IFERROR(INDEX('Hoja de Trabajo para listado'!$A$155:$Z$1048576,MATCH($A755,'Hoja de Trabajo para listado'!$A$155:$A$1048576,0),MATCH((CUADRO!K$4&amp;$E755),'Hoja de Trabajo para listado'!$A$151:$Z$151,0)),0)+IFERROR(INDEX('Hoja de Trabajo para listado'!$AB$155:$BA$1048576,MATCH($A755,'Hoja de Trabajo para listado'!$AB$155:$AB$1048576,0),MATCH((CUADRO!K$4&amp;$E755),'Hoja de Trabajo para listado'!$AB$151:$BA$151,0)),0)+IFERROR(INDEX('Hoja de Trabajo para listado'!$BC$155:$CB$1048576,MATCH($A755,'Hoja de Trabajo para listado'!$BC$155:$BC$1048576,0),MATCH((CUADRO!K$4&amp;$E755),'Hoja de Trabajo para listado'!$BC$151:$CB$151,0)),0)+IFERROR(INDEX('Hoja de Trabajo para listado'!$DE$153:$DG$274,MATCH($A755,'Hoja de Trabajo para listado'!$DE$153:$DE$1048576,0),MATCH((CUADRO!K$4&amp;$E755),'Hoja de Trabajo para listado'!$DE$151:$DG$151,0)),0)+IFERROR(INDEX('Hoja de Trabajo para listado'!$CD$155:$DC$1048576,MATCH($A755,'Hoja de Trabajo para listado'!$CD$155:$CD$1048576,0),MATCH((CUADRO!K$4&amp;$E755),'Hoja de Trabajo para listado'!$CD$151:$DC$151,0)),0)</f>
        <v>0</v>
      </c>
      <c r="L755" s="241">
        <f ca="1">+IFERROR(INDEX('Hoja de Trabajo para listado'!$A$155:$Z$1048576,MATCH($A755,'Hoja de Trabajo para listado'!$A$155:$A$1048576,0),MATCH((CUADRO!L$4&amp;$E755),'Hoja de Trabajo para listado'!$A$151:$Z$151,0)),0)+IFERROR(INDEX('Hoja de Trabajo para listado'!$AB$155:$BA$1048576,MATCH($A755,'Hoja de Trabajo para listado'!$AB$155:$AB$1048576,0),MATCH((CUADRO!L$4&amp;$E755),'Hoja de Trabajo para listado'!$AB$151:$BA$151,0)),0)+IFERROR(INDEX('Hoja de Trabajo para listado'!$BC$155:$CB$1048576,MATCH($A755,'Hoja de Trabajo para listado'!$BC$155:$BC$1048576,0),MATCH((CUADRO!L$4&amp;$E755),'Hoja de Trabajo para listado'!$BC$151:$CB$151,0)),0)+IFERROR(INDEX('Hoja de Trabajo para listado'!$DE$153:$DG$274,MATCH($A755,'Hoja de Trabajo para listado'!$DE$153:$DE$1048576,0),MATCH((CUADRO!L$4&amp;$E755),'Hoja de Trabajo para listado'!$DE$151:$DG$151,0)),0)+IFERROR(INDEX('Hoja de Trabajo para listado'!$CD$155:$DC$1048576,MATCH($A755,'Hoja de Trabajo para listado'!$CD$155:$CD$1048576,0),MATCH((CUADRO!L$4&amp;$E755),'Hoja de Trabajo para listado'!$CD$151:$DC$151,0)),0)</f>
        <v>0</v>
      </c>
      <c r="M755" s="241">
        <f ca="1">+IFERROR(INDEX('Hoja de Trabajo para listado'!$A$155:$Z$1048576,MATCH($A755,'Hoja de Trabajo para listado'!$A$155:$A$1048576,0),MATCH((CUADRO!M$4&amp;$E755),'Hoja de Trabajo para listado'!$A$151:$Z$151,0)),0)+IFERROR(INDEX('Hoja de Trabajo para listado'!$AB$155:$BA$1048576,MATCH($A755,'Hoja de Trabajo para listado'!$AB$155:$AB$1048576,0),MATCH((CUADRO!M$4&amp;$E755),'Hoja de Trabajo para listado'!$AB$151:$BA$151,0)),0)+IFERROR(INDEX('Hoja de Trabajo para listado'!$BC$155:$CB$1048576,MATCH($A755,'Hoja de Trabajo para listado'!$BC$155:$BC$1048576,0),MATCH((CUADRO!M$4&amp;$E755),'Hoja de Trabajo para listado'!$BC$151:$CB$151,0)),0)+IFERROR(INDEX('Hoja de Trabajo para listado'!$DE$153:$DG$274,MATCH($A755,'Hoja de Trabajo para listado'!$DE$153:$DE$1048576,0),MATCH((CUADRO!M$4&amp;$E755),'Hoja de Trabajo para listado'!$DE$151:$DG$151,0)),0)+IFERROR(INDEX('Hoja de Trabajo para listado'!$CD$155:$DC$1048576,MATCH($A755,'Hoja de Trabajo para listado'!$CD$155:$CD$1048576,0),MATCH((CUADRO!M$4&amp;$E755),'Hoja de Trabajo para listado'!$CD$151:$DC$151,0)),0)</f>
        <v>0</v>
      </c>
      <c r="N755" s="241">
        <f ca="1">+IFERROR(INDEX('Hoja de Trabajo para listado'!$A$155:$Z$1048576,MATCH($A755,'Hoja de Trabajo para listado'!$A$155:$A$1048576,0),MATCH((CUADRO!N$4&amp;$E755),'Hoja de Trabajo para listado'!$A$151:$Z$151,0)),0)+IFERROR(INDEX('Hoja de Trabajo para listado'!$AB$155:$BA$1048576,MATCH($A755,'Hoja de Trabajo para listado'!$AB$155:$AB$1048576,0),MATCH((CUADRO!N$4&amp;$E755),'Hoja de Trabajo para listado'!$AB$151:$BA$151,0)),0)+IFERROR(INDEX('Hoja de Trabajo para listado'!$BC$155:$CB$1048576,MATCH($A755,'Hoja de Trabajo para listado'!$BC$155:$BC$1048576,0),MATCH((CUADRO!N$4&amp;$E755),'Hoja de Trabajo para listado'!$BC$151:$CB$151,0)),0)+IFERROR(INDEX('Hoja de Trabajo para listado'!$DE$153:$DG$274,MATCH($A755,'Hoja de Trabajo para listado'!$DE$153:$DE$1048576,0),MATCH((CUADRO!N$4&amp;$E755),'Hoja de Trabajo para listado'!$DE$151:$DG$151,0)),0)+IFERROR(INDEX('Hoja de Trabajo para listado'!$CD$155:$DC$1048576,MATCH($A755,'Hoja de Trabajo para listado'!$CD$155:$CD$1048576,0),MATCH((CUADRO!N$4&amp;$E755),'Hoja de Trabajo para listado'!$CD$151:$DC$151,0)),0)</f>
        <v>0</v>
      </c>
      <c r="O755" s="241">
        <f ca="1">+IFERROR(INDEX('Hoja de Trabajo para listado'!$A$155:$Z$1048576,MATCH($A755,'Hoja de Trabajo para listado'!$A$155:$A$1048576,0),MATCH((CUADRO!O$4&amp;$E755),'Hoja de Trabajo para listado'!$A$151:$Z$151,0)),0)+IFERROR(INDEX('Hoja de Trabajo para listado'!$AB$155:$BA$1048576,MATCH($A755,'Hoja de Trabajo para listado'!$AB$155:$AB$1048576,0),MATCH((CUADRO!O$4&amp;$E755),'Hoja de Trabajo para listado'!$AB$151:$BA$151,0)),0)+IFERROR(INDEX('Hoja de Trabajo para listado'!$BC$155:$CB$1048576,MATCH($A755,'Hoja de Trabajo para listado'!$BC$155:$BC$1048576,0),MATCH((CUADRO!O$4&amp;$E755),'Hoja de Trabajo para listado'!$BC$151:$CB$151,0)),0)+IFERROR(INDEX('Hoja de Trabajo para listado'!$DE$153:$DG$274,MATCH($A755,'Hoja de Trabajo para listado'!$DE$153:$DE$1048576,0),MATCH((CUADRO!O$4&amp;$E755),'Hoja de Trabajo para listado'!$DE$151:$DG$151,0)),0)+IFERROR(INDEX('Hoja de Trabajo para listado'!$CD$155:$DC$1048576,MATCH($A755,'Hoja de Trabajo para listado'!$CD$155:$CD$1048576,0),MATCH((CUADRO!O$4&amp;$E755),'Hoja de Trabajo para listado'!$CD$151:$DC$151,0)),0)</f>
        <v>0</v>
      </c>
      <c r="P755" s="241">
        <f ca="1">+IFERROR(INDEX('Hoja de Trabajo para listado'!$A$155:$Z$1048576,MATCH($A755,'Hoja de Trabajo para listado'!$A$155:$A$1048576,0),MATCH((CUADRO!P$4&amp;$E755),'Hoja de Trabajo para listado'!$A$151:$Z$151,0)),0)+IFERROR(INDEX('Hoja de Trabajo para listado'!$AB$155:$BA$1048576,MATCH($A755,'Hoja de Trabajo para listado'!$AB$155:$AB$1048576,0),MATCH((CUADRO!P$4&amp;$E755),'Hoja de Trabajo para listado'!$AB$151:$BA$151,0)),0)+IFERROR(INDEX('Hoja de Trabajo para listado'!$BC$155:$CB$1048576,MATCH($A755,'Hoja de Trabajo para listado'!$BC$155:$BC$1048576,0),MATCH((CUADRO!P$4&amp;$E755),'Hoja de Trabajo para listado'!$BC$151:$CB$151,0)),0)+IFERROR(INDEX('Hoja de Trabajo para listado'!$DE$153:$DG$274,MATCH($A755,'Hoja de Trabajo para listado'!$DE$153:$DE$1048576,0),MATCH((CUADRO!P$4&amp;$E755),'Hoja de Trabajo para listado'!$DE$151:$DG$151,0)),0)+IFERROR(INDEX('Hoja de Trabajo para listado'!$CD$155:$DC$1048576,MATCH($A755,'Hoja de Trabajo para listado'!$CD$155:$CD$1048576,0),MATCH((CUADRO!P$4&amp;$E755),'Hoja de Trabajo para listado'!$CD$151:$DC$151,0)),0)</f>
        <v>0</v>
      </c>
      <c r="Q755" s="241">
        <f ca="1">+IFERROR(INDEX('Hoja de Trabajo para listado'!$A$155:$Z$1048576,MATCH($A755,'Hoja de Trabajo para listado'!$A$155:$A$1048576,0),MATCH((CUADRO!Q$4&amp;$E755),'Hoja de Trabajo para listado'!$A$151:$Z$151,0)),0)+IFERROR(INDEX('Hoja de Trabajo para listado'!$AB$155:$BA$1048576,MATCH($A755,'Hoja de Trabajo para listado'!$AB$155:$AB$1048576,0),MATCH((CUADRO!Q$4&amp;$E755),'Hoja de Trabajo para listado'!$AB$151:$BA$151,0)),0)+IFERROR(INDEX('Hoja de Trabajo para listado'!$BC$155:$CB$1048576,MATCH($A755,'Hoja de Trabajo para listado'!$BC$155:$BC$1048576,0),MATCH((CUADRO!Q$4&amp;$E755),'Hoja de Trabajo para listado'!$BC$151:$CB$151,0)),0)+IFERROR(INDEX('Hoja de Trabajo para listado'!$DE$153:$DG$274,MATCH($A755,'Hoja de Trabajo para listado'!$DE$153:$DE$1048576,0),MATCH((CUADRO!Q$4&amp;$E755),'Hoja de Trabajo para listado'!$DE$151:$DG$151,0)),0)+IFERROR(INDEX('Hoja de Trabajo para listado'!$CD$155:$DC$1048576,MATCH($A755,'Hoja de Trabajo para listado'!$CD$155:$CD$1048576,0),MATCH((CUADRO!Q$4&amp;$E755),'Hoja de Trabajo para listado'!$CD$151:$DC$151,0)),0)</f>
        <v>0</v>
      </c>
      <c r="R755" s="241">
        <f t="shared" ca="1" si="29"/>
        <v>0</v>
      </c>
      <c r="S755" s="247"/>
      <c r="T755" s="241">
        <f ca="1">+T756</f>
        <v>0</v>
      </c>
      <c r="U755" s="240">
        <f t="shared" si="30"/>
        <v>1</v>
      </c>
      <c r="V755" s="327" t="str">
        <f>+VLOOKUP(A755,bd_lista!$A$3:$E$592,5,FALSE)</f>
        <v>Gobiernos Autonomos Municipales</v>
      </c>
      <c r="W755" s="397" t="str">
        <f>+V755</f>
        <v>Gobiernos Autonomos Municipales</v>
      </c>
      <c r="X755" s="240">
        <f>+VLOOKUP(A755,[4]Sheet1!$A$13:$D$744,4,FALSE)</f>
        <v>0</v>
      </c>
      <c r="Y755" s="240" t="e">
        <f>+VLOOKUP(X755,bd_lista!$A$3:$C$592,3,FALSE)</f>
        <v>#N/A</v>
      </c>
      <c r="Z755" s="290">
        <f>+X755</f>
        <v>0</v>
      </c>
      <c r="AA755" s="291" t="e">
        <f>+Y755</f>
        <v>#N/A</v>
      </c>
    </row>
    <row r="756" spans="1:27" customFormat="1" ht="15" hidden="1" customHeight="1">
      <c r="A756" s="32">
        <v>1342</v>
      </c>
      <c r="B756" s="394"/>
      <c r="C756" s="245" t="str">
        <f>+VLOOKUP(A756,bd_lista!$A$3:$C$592,3,FALSE)</f>
        <v>Gobierno Autónomo Municipal de Mizque</v>
      </c>
      <c r="D756" s="396"/>
      <c r="E756" s="242" t="s">
        <v>1304</v>
      </c>
      <c r="F756" s="241">
        <f ca="1">+IFERROR(INDEX('Hoja de Trabajo para listado'!$A$155:$Z$1048576,MATCH($A756,'Hoja de Trabajo para listado'!$A$155:$A$1048576,0),MATCH((CUADRO!F$4&amp;$E756),'Hoja de Trabajo para listado'!$A$151:$Z$151,0)),0)+IFERROR(INDEX('Hoja de Trabajo para listado'!$AB$155:$BA$1048576,MATCH($A756,'Hoja de Trabajo para listado'!$AB$155:$AB$1048576,0),MATCH((CUADRO!F$4&amp;$E756),'Hoja de Trabajo para listado'!$AB$151:$BA$151,0)),0)+IFERROR(INDEX('Hoja de Trabajo para listado'!$BC$155:$CB$1048576,MATCH($A756,'Hoja de Trabajo para listado'!$BC$155:$BC$1048576,0),MATCH((CUADRO!F$4&amp;$E756),'Hoja de Trabajo para listado'!$BC$151:$CB$151,0)),0)+IFERROR(INDEX('Hoja de Trabajo para listado'!$DE$153:$DG$274,MATCH($A756,'Hoja de Trabajo para listado'!$DE$153:$DE$1048576,0),MATCH((CUADRO!F$4&amp;$E756),'Hoja de Trabajo para listado'!$DE$151:$DG$151,0)),0)+IFERROR(INDEX('Hoja de Trabajo para listado'!$CD$155:$DC$1048576,MATCH($A756,'Hoja de Trabajo para listado'!$CD$155:$CD$1048576,0),MATCH((CUADRO!F$4&amp;$E756),'Hoja de Trabajo para listado'!$CD$151:$DC$151,0)),0)</f>
        <v>0</v>
      </c>
      <c r="G756" s="241">
        <f ca="1">+IFERROR(INDEX('Hoja de Trabajo para listado'!$A$155:$Z$1048576,MATCH($A756,'Hoja de Trabajo para listado'!$A$155:$A$1048576,0),MATCH((CUADRO!G$4&amp;$E756),'Hoja de Trabajo para listado'!$A$151:$Z$151,0)),0)+IFERROR(INDEX('Hoja de Trabajo para listado'!$AB$155:$BA$1048576,MATCH($A756,'Hoja de Trabajo para listado'!$AB$155:$AB$1048576,0),MATCH((CUADRO!G$4&amp;$E756),'Hoja de Trabajo para listado'!$AB$151:$BA$151,0)),0)+IFERROR(INDEX('Hoja de Trabajo para listado'!$BC$155:$CB$1048576,MATCH($A756,'Hoja de Trabajo para listado'!$BC$155:$BC$1048576,0),MATCH((CUADRO!G$4&amp;$E756),'Hoja de Trabajo para listado'!$BC$151:$CB$151,0)),0)+IFERROR(INDEX('Hoja de Trabajo para listado'!$DE$153:$DG$274,MATCH($A756,'Hoja de Trabajo para listado'!$DE$153:$DE$1048576,0),MATCH((CUADRO!G$4&amp;$E756),'Hoja de Trabajo para listado'!$DE$151:$DG$151,0)),0)+IFERROR(INDEX('Hoja de Trabajo para listado'!$CD$155:$DC$1048576,MATCH($A756,'Hoja de Trabajo para listado'!$CD$155:$CD$1048576,0),MATCH((CUADRO!G$4&amp;$E756),'Hoja de Trabajo para listado'!$CD$151:$DC$151,0)),0)</f>
        <v>0</v>
      </c>
      <c r="H756" s="241">
        <f ca="1">+IFERROR(INDEX('Hoja de Trabajo para listado'!$A$155:$Z$1048576,MATCH($A756,'Hoja de Trabajo para listado'!$A$155:$A$1048576,0),MATCH((CUADRO!H$4&amp;$E756),'Hoja de Trabajo para listado'!$A$151:$Z$151,0)),0)+IFERROR(INDEX('Hoja de Trabajo para listado'!$AB$155:$BA$1048576,MATCH($A756,'Hoja de Trabajo para listado'!$AB$155:$AB$1048576,0),MATCH((CUADRO!H$4&amp;$E756),'Hoja de Trabajo para listado'!$AB$151:$BA$151,0)),0)+IFERROR(INDEX('Hoja de Trabajo para listado'!$BC$155:$CB$1048576,MATCH($A756,'Hoja de Trabajo para listado'!$BC$155:$BC$1048576,0),MATCH((CUADRO!H$4&amp;$E756),'Hoja de Trabajo para listado'!$BC$151:$CB$151,0)),0)+IFERROR(INDEX('Hoja de Trabajo para listado'!$DE$153:$DG$274,MATCH($A756,'Hoja de Trabajo para listado'!$DE$153:$DE$1048576,0),MATCH((CUADRO!H$4&amp;$E756),'Hoja de Trabajo para listado'!$DE$151:$DG$151,0)),0)+IFERROR(INDEX('Hoja de Trabajo para listado'!$CD$155:$DC$1048576,MATCH($A756,'Hoja de Trabajo para listado'!$CD$155:$CD$1048576,0),MATCH((CUADRO!H$4&amp;$E756),'Hoja de Trabajo para listado'!$CD$151:$DC$151,0)),0)</f>
        <v>0</v>
      </c>
      <c r="I756" s="241">
        <f ca="1">+IFERROR(INDEX('Hoja de Trabajo para listado'!$A$155:$Z$1048576,MATCH($A756,'Hoja de Trabajo para listado'!$A$155:$A$1048576,0),MATCH((CUADRO!I$4&amp;$E756),'Hoja de Trabajo para listado'!$A$151:$Z$151,0)),0)+IFERROR(INDEX('Hoja de Trabajo para listado'!$AB$155:$BA$1048576,MATCH($A756,'Hoja de Trabajo para listado'!$AB$155:$AB$1048576,0),MATCH((CUADRO!I$4&amp;$E756),'Hoja de Trabajo para listado'!$AB$151:$BA$151,0)),0)+IFERROR(INDEX('Hoja de Trabajo para listado'!$BC$155:$CB$1048576,MATCH($A756,'Hoja de Trabajo para listado'!$BC$155:$BC$1048576,0),MATCH((CUADRO!I$4&amp;$E756),'Hoja de Trabajo para listado'!$BC$151:$CB$151,0)),0)+IFERROR(INDEX('Hoja de Trabajo para listado'!$DE$153:$DG$274,MATCH($A756,'Hoja de Trabajo para listado'!$DE$153:$DE$1048576,0),MATCH((CUADRO!I$4&amp;$E756),'Hoja de Trabajo para listado'!$DE$151:$DG$151,0)),0)+IFERROR(INDEX('Hoja de Trabajo para listado'!$CD$155:$DC$1048576,MATCH($A756,'Hoja de Trabajo para listado'!$CD$155:$CD$1048576,0),MATCH((CUADRO!I$4&amp;$E756),'Hoja de Trabajo para listado'!$CD$151:$DC$151,0)),0)</f>
        <v>0</v>
      </c>
      <c r="J756" s="241">
        <f ca="1">+IFERROR(INDEX('Hoja de Trabajo para listado'!$A$155:$Z$1048576,MATCH($A756,'Hoja de Trabajo para listado'!$A$155:$A$1048576,0),MATCH((CUADRO!J$4&amp;$E756),'Hoja de Trabajo para listado'!$A$151:$Z$151,0)),0)+IFERROR(INDEX('Hoja de Trabajo para listado'!$AB$155:$BA$1048576,MATCH($A756,'Hoja de Trabajo para listado'!$AB$155:$AB$1048576,0),MATCH((CUADRO!J$4&amp;$E756),'Hoja de Trabajo para listado'!$AB$151:$BA$151,0)),0)+IFERROR(INDEX('Hoja de Trabajo para listado'!$BC$155:$CB$1048576,MATCH($A756,'Hoja de Trabajo para listado'!$BC$155:$BC$1048576,0),MATCH((CUADRO!J$4&amp;$E756),'Hoja de Trabajo para listado'!$BC$151:$CB$151,0)),0)+IFERROR(INDEX('Hoja de Trabajo para listado'!$DE$153:$DG$274,MATCH($A756,'Hoja de Trabajo para listado'!$DE$153:$DE$1048576,0),MATCH((CUADRO!J$4&amp;$E756),'Hoja de Trabajo para listado'!$DE$151:$DG$151,0)),0)+IFERROR(INDEX('Hoja de Trabajo para listado'!$CD$155:$DC$1048576,MATCH($A756,'Hoja de Trabajo para listado'!$CD$155:$CD$1048576,0),MATCH((CUADRO!J$4&amp;$E756),'Hoja de Trabajo para listado'!$CD$151:$DC$151,0)),0)</f>
        <v>0</v>
      </c>
      <c r="K756" s="241">
        <f ca="1">+IFERROR(INDEX('Hoja de Trabajo para listado'!$A$155:$Z$1048576,MATCH($A756,'Hoja de Trabajo para listado'!$A$155:$A$1048576,0),MATCH((CUADRO!K$4&amp;$E756),'Hoja de Trabajo para listado'!$A$151:$Z$151,0)),0)+IFERROR(INDEX('Hoja de Trabajo para listado'!$AB$155:$BA$1048576,MATCH($A756,'Hoja de Trabajo para listado'!$AB$155:$AB$1048576,0),MATCH((CUADRO!K$4&amp;$E756),'Hoja de Trabajo para listado'!$AB$151:$BA$151,0)),0)+IFERROR(INDEX('Hoja de Trabajo para listado'!$BC$155:$CB$1048576,MATCH($A756,'Hoja de Trabajo para listado'!$BC$155:$BC$1048576,0),MATCH((CUADRO!K$4&amp;$E756),'Hoja de Trabajo para listado'!$BC$151:$CB$151,0)),0)+IFERROR(INDEX('Hoja de Trabajo para listado'!$DE$153:$DG$274,MATCH($A756,'Hoja de Trabajo para listado'!$DE$153:$DE$1048576,0),MATCH((CUADRO!K$4&amp;$E756),'Hoja de Trabajo para listado'!$DE$151:$DG$151,0)),0)+IFERROR(INDEX('Hoja de Trabajo para listado'!$CD$155:$DC$1048576,MATCH($A756,'Hoja de Trabajo para listado'!$CD$155:$CD$1048576,0),MATCH((CUADRO!K$4&amp;$E756),'Hoja de Trabajo para listado'!$CD$151:$DC$151,0)),0)</f>
        <v>0</v>
      </c>
      <c r="L756" s="241">
        <f ca="1">+IFERROR(INDEX('Hoja de Trabajo para listado'!$A$155:$Z$1048576,MATCH($A756,'Hoja de Trabajo para listado'!$A$155:$A$1048576,0),MATCH((CUADRO!L$4&amp;$E756),'Hoja de Trabajo para listado'!$A$151:$Z$151,0)),0)+IFERROR(INDEX('Hoja de Trabajo para listado'!$AB$155:$BA$1048576,MATCH($A756,'Hoja de Trabajo para listado'!$AB$155:$AB$1048576,0),MATCH((CUADRO!L$4&amp;$E756),'Hoja de Trabajo para listado'!$AB$151:$BA$151,0)),0)+IFERROR(INDEX('Hoja de Trabajo para listado'!$BC$155:$CB$1048576,MATCH($A756,'Hoja de Trabajo para listado'!$BC$155:$BC$1048576,0),MATCH((CUADRO!L$4&amp;$E756),'Hoja de Trabajo para listado'!$BC$151:$CB$151,0)),0)+IFERROR(INDEX('Hoja de Trabajo para listado'!$DE$153:$DG$274,MATCH($A756,'Hoja de Trabajo para listado'!$DE$153:$DE$1048576,0),MATCH((CUADRO!L$4&amp;$E756),'Hoja de Trabajo para listado'!$DE$151:$DG$151,0)),0)+IFERROR(INDEX('Hoja de Trabajo para listado'!$CD$155:$DC$1048576,MATCH($A756,'Hoja de Trabajo para listado'!$CD$155:$CD$1048576,0),MATCH((CUADRO!L$4&amp;$E756),'Hoja de Trabajo para listado'!$CD$151:$DC$151,0)),0)</f>
        <v>0</v>
      </c>
      <c r="M756" s="241">
        <f ca="1">+IFERROR(INDEX('Hoja de Trabajo para listado'!$A$155:$Z$1048576,MATCH($A756,'Hoja de Trabajo para listado'!$A$155:$A$1048576,0),MATCH((CUADRO!M$4&amp;$E756),'Hoja de Trabajo para listado'!$A$151:$Z$151,0)),0)+IFERROR(INDEX('Hoja de Trabajo para listado'!$AB$155:$BA$1048576,MATCH($A756,'Hoja de Trabajo para listado'!$AB$155:$AB$1048576,0),MATCH((CUADRO!M$4&amp;$E756),'Hoja de Trabajo para listado'!$AB$151:$BA$151,0)),0)+IFERROR(INDEX('Hoja de Trabajo para listado'!$BC$155:$CB$1048576,MATCH($A756,'Hoja de Trabajo para listado'!$BC$155:$BC$1048576,0),MATCH((CUADRO!M$4&amp;$E756),'Hoja de Trabajo para listado'!$BC$151:$CB$151,0)),0)+IFERROR(INDEX('Hoja de Trabajo para listado'!$DE$153:$DG$274,MATCH($A756,'Hoja de Trabajo para listado'!$DE$153:$DE$1048576,0),MATCH((CUADRO!M$4&amp;$E756),'Hoja de Trabajo para listado'!$DE$151:$DG$151,0)),0)+IFERROR(INDEX('Hoja de Trabajo para listado'!$CD$155:$DC$1048576,MATCH($A756,'Hoja de Trabajo para listado'!$CD$155:$CD$1048576,0),MATCH((CUADRO!M$4&amp;$E756),'Hoja de Trabajo para listado'!$CD$151:$DC$151,0)),0)</f>
        <v>0</v>
      </c>
      <c r="N756" s="241">
        <f ca="1">+IFERROR(INDEX('Hoja de Trabajo para listado'!$A$155:$Z$1048576,MATCH($A756,'Hoja de Trabajo para listado'!$A$155:$A$1048576,0),MATCH((CUADRO!N$4&amp;$E756),'Hoja de Trabajo para listado'!$A$151:$Z$151,0)),0)+IFERROR(INDEX('Hoja de Trabajo para listado'!$AB$155:$BA$1048576,MATCH($A756,'Hoja de Trabajo para listado'!$AB$155:$AB$1048576,0),MATCH((CUADRO!N$4&amp;$E756),'Hoja de Trabajo para listado'!$AB$151:$BA$151,0)),0)+IFERROR(INDEX('Hoja de Trabajo para listado'!$BC$155:$CB$1048576,MATCH($A756,'Hoja de Trabajo para listado'!$BC$155:$BC$1048576,0),MATCH((CUADRO!N$4&amp;$E756),'Hoja de Trabajo para listado'!$BC$151:$CB$151,0)),0)+IFERROR(INDEX('Hoja de Trabajo para listado'!$DE$153:$DG$274,MATCH($A756,'Hoja de Trabajo para listado'!$DE$153:$DE$1048576,0),MATCH((CUADRO!N$4&amp;$E756),'Hoja de Trabajo para listado'!$DE$151:$DG$151,0)),0)+IFERROR(INDEX('Hoja de Trabajo para listado'!$CD$155:$DC$1048576,MATCH($A756,'Hoja de Trabajo para listado'!$CD$155:$CD$1048576,0),MATCH((CUADRO!N$4&amp;$E756),'Hoja de Trabajo para listado'!$CD$151:$DC$151,0)),0)</f>
        <v>0</v>
      </c>
      <c r="O756" s="241">
        <f ca="1">+IFERROR(INDEX('Hoja de Trabajo para listado'!$A$155:$Z$1048576,MATCH($A756,'Hoja de Trabajo para listado'!$A$155:$A$1048576,0),MATCH((CUADRO!O$4&amp;$E756),'Hoja de Trabajo para listado'!$A$151:$Z$151,0)),0)+IFERROR(INDEX('Hoja de Trabajo para listado'!$AB$155:$BA$1048576,MATCH($A756,'Hoja de Trabajo para listado'!$AB$155:$AB$1048576,0),MATCH((CUADRO!O$4&amp;$E756),'Hoja de Trabajo para listado'!$AB$151:$BA$151,0)),0)+IFERROR(INDEX('Hoja de Trabajo para listado'!$BC$155:$CB$1048576,MATCH($A756,'Hoja de Trabajo para listado'!$BC$155:$BC$1048576,0),MATCH((CUADRO!O$4&amp;$E756),'Hoja de Trabajo para listado'!$BC$151:$CB$151,0)),0)+IFERROR(INDEX('Hoja de Trabajo para listado'!$DE$153:$DG$274,MATCH($A756,'Hoja de Trabajo para listado'!$DE$153:$DE$1048576,0),MATCH((CUADRO!O$4&amp;$E756),'Hoja de Trabajo para listado'!$DE$151:$DG$151,0)),0)+IFERROR(INDEX('Hoja de Trabajo para listado'!$CD$155:$DC$1048576,MATCH($A756,'Hoja de Trabajo para listado'!$CD$155:$CD$1048576,0),MATCH((CUADRO!O$4&amp;$E756),'Hoja de Trabajo para listado'!$CD$151:$DC$151,0)),0)</f>
        <v>0</v>
      </c>
      <c r="P756" s="241">
        <f ca="1">+IFERROR(INDEX('Hoja de Trabajo para listado'!$A$155:$Z$1048576,MATCH($A756,'Hoja de Trabajo para listado'!$A$155:$A$1048576,0),MATCH((CUADRO!P$4&amp;$E756),'Hoja de Trabajo para listado'!$A$151:$Z$151,0)),0)+IFERROR(INDEX('Hoja de Trabajo para listado'!$AB$155:$BA$1048576,MATCH($A756,'Hoja de Trabajo para listado'!$AB$155:$AB$1048576,0),MATCH((CUADRO!P$4&amp;$E756),'Hoja de Trabajo para listado'!$AB$151:$BA$151,0)),0)+IFERROR(INDEX('Hoja de Trabajo para listado'!$BC$155:$CB$1048576,MATCH($A756,'Hoja de Trabajo para listado'!$BC$155:$BC$1048576,0),MATCH((CUADRO!P$4&amp;$E756),'Hoja de Trabajo para listado'!$BC$151:$CB$151,0)),0)+IFERROR(INDEX('Hoja de Trabajo para listado'!$DE$153:$DG$274,MATCH($A756,'Hoja de Trabajo para listado'!$DE$153:$DE$1048576,0),MATCH((CUADRO!P$4&amp;$E756),'Hoja de Trabajo para listado'!$DE$151:$DG$151,0)),0)+IFERROR(INDEX('Hoja de Trabajo para listado'!$CD$155:$DC$1048576,MATCH($A756,'Hoja de Trabajo para listado'!$CD$155:$CD$1048576,0),MATCH((CUADRO!P$4&amp;$E756),'Hoja de Trabajo para listado'!$CD$151:$DC$151,0)),0)</f>
        <v>0</v>
      </c>
      <c r="Q756" s="241">
        <f ca="1">+IFERROR(INDEX('Hoja de Trabajo para listado'!$A$155:$Z$1048576,MATCH($A756,'Hoja de Trabajo para listado'!$A$155:$A$1048576,0),MATCH((CUADRO!Q$4&amp;$E756),'Hoja de Trabajo para listado'!$A$151:$Z$151,0)),0)+IFERROR(INDEX('Hoja de Trabajo para listado'!$AB$155:$BA$1048576,MATCH($A756,'Hoja de Trabajo para listado'!$AB$155:$AB$1048576,0),MATCH((CUADRO!Q$4&amp;$E756),'Hoja de Trabajo para listado'!$AB$151:$BA$151,0)),0)+IFERROR(INDEX('Hoja de Trabajo para listado'!$BC$155:$CB$1048576,MATCH($A756,'Hoja de Trabajo para listado'!$BC$155:$BC$1048576,0),MATCH((CUADRO!Q$4&amp;$E756),'Hoja de Trabajo para listado'!$BC$151:$CB$151,0)),0)+IFERROR(INDEX('Hoja de Trabajo para listado'!$DE$153:$DG$274,MATCH($A756,'Hoja de Trabajo para listado'!$DE$153:$DE$1048576,0),MATCH((CUADRO!Q$4&amp;$E756),'Hoja de Trabajo para listado'!$DE$151:$DG$151,0)),0)+IFERROR(INDEX('Hoja de Trabajo para listado'!$CD$155:$DC$1048576,MATCH($A756,'Hoja de Trabajo para listado'!$CD$155:$CD$1048576,0),MATCH((CUADRO!Q$4&amp;$E756),'Hoja de Trabajo para listado'!$CD$151:$DC$151,0)),0)</f>
        <v>0</v>
      </c>
      <c r="R756" s="241">
        <f t="shared" ca="1" si="29"/>
        <v>0</v>
      </c>
      <c r="S756" s="247">
        <f ca="1">+R755+R756</f>
        <v>0</v>
      </c>
      <c r="T756" s="241">
        <f ca="1">+S756</f>
        <v>0</v>
      </c>
      <c r="U756" s="240">
        <f t="shared" si="30"/>
        <v>2</v>
      </c>
      <c r="V756" s="327" t="str">
        <f>+VLOOKUP(A756,bd_lista!$A$3:$E$592,5,FALSE)</f>
        <v>Gobiernos Autonomos Municipales</v>
      </c>
      <c r="W756" s="398"/>
      <c r="X756" s="240">
        <f>+VLOOKUP(A756,[4]Sheet1!$A$13:$D$744,4,FALSE)</f>
        <v>0</v>
      </c>
      <c r="Y756" s="240" t="e">
        <f>+VLOOKUP(X756,bd_lista!$A$3:$C$592,3,FALSE)</f>
        <v>#N/A</v>
      </c>
      <c r="Z756" s="288"/>
      <c r="AA756" s="289"/>
    </row>
    <row r="757" spans="1:27" customFormat="1" ht="15" hidden="1" customHeight="1">
      <c r="A757" s="32">
        <v>1343</v>
      </c>
      <c r="B757" s="393">
        <f>+A757</f>
        <v>1343</v>
      </c>
      <c r="C757" s="245" t="str">
        <f>+VLOOKUP(A757,bd_lista!$A$3:$C$592,3,FALSE)</f>
        <v>Gobierno Autónomo Municipal de Vila Vila</v>
      </c>
      <c r="D757" s="395" t="str">
        <f>+C757</f>
        <v>Gobierno Autónomo Municipal de Vila Vila</v>
      </c>
      <c r="E757" s="240" t="s">
        <v>1303</v>
      </c>
      <c r="F757" s="241">
        <f ca="1">+IFERROR(INDEX('Hoja de Trabajo para listado'!$A$155:$Z$1048576,MATCH($A757,'Hoja de Trabajo para listado'!$A$155:$A$1048576,0),MATCH((CUADRO!F$4&amp;$E757),'Hoja de Trabajo para listado'!$A$151:$Z$151,0)),0)+IFERROR(INDEX('Hoja de Trabajo para listado'!$AB$155:$BA$1048576,MATCH($A757,'Hoja de Trabajo para listado'!$AB$155:$AB$1048576,0),MATCH((CUADRO!F$4&amp;$E757),'Hoja de Trabajo para listado'!$AB$151:$BA$151,0)),0)+IFERROR(INDEX('Hoja de Trabajo para listado'!$BC$155:$CB$1048576,MATCH($A757,'Hoja de Trabajo para listado'!$BC$155:$BC$1048576,0),MATCH((CUADRO!F$4&amp;$E757),'Hoja de Trabajo para listado'!$BC$151:$CB$151,0)),0)+IFERROR(INDEX('Hoja de Trabajo para listado'!$DE$153:$DG$274,MATCH($A757,'Hoja de Trabajo para listado'!$DE$153:$DE$1048576,0),MATCH((CUADRO!F$4&amp;$E757),'Hoja de Trabajo para listado'!$DE$151:$DG$151,0)),0)+IFERROR(INDEX('Hoja de Trabajo para listado'!$CD$155:$DC$1048576,MATCH($A757,'Hoja de Trabajo para listado'!$CD$155:$CD$1048576,0),MATCH((CUADRO!F$4&amp;$E757),'Hoja de Trabajo para listado'!$CD$151:$DC$151,0)),0)</f>
        <v>0</v>
      </c>
      <c r="G757" s="241">
        <f ca="1">+IFERROR(INDEX('Hoja de Trabajo para listado'!$A$155:$Z$1048576,MATCH($A757,'Hoja de Trabajo para listado'!$A$155:$A$1048576,0),MATCH((CUADRO!G$4&amp;$E757),'Hoja de Trabajo para listado'!$A$151:$Z$151,0)),0)+IFERROR(INDEX('Hoja de Trabajo para listado'!$AB$155:$BA$1048576,MATCH($A757,'Hoja de Trabajo para listado'!$AB$155:$AB$1048576,0),MATCH((CUADRO!G$4&amp;$E757),'Hoja de Trabajo para listado'!$AB$151:$BA$151,0)),0)+IFERROR(INDEX('Hoja de Trabajo para listado'!$BC$155:$CB$1048576,MATCH($A757,'Hoja de Trabajo para listado'!$BC$155:$BC$1048576,0),MATCH((CUADRO!G$4&amp;$E757),'Hoja de Trabajo para listado'!$BC$151:$CB$151,0)),0)+IFERROR(INDEX('Hoja de Trabajo para listado'!$DE$153:$DG$274,MATCH($A757,'Hoja de Trabajo para listado'!$DE$153:$DE$1048576,0),MATCH((CUADRO!G$4&amp;$E757),'Hoja de Trabajo para listado'!$DE$151:$DG$151,0)),0)+IFERROR(INDEX('Hoja de Trabajo para listado'!$CD$155:$DC$1048576,MATCH($A757,'Hoja de Trabajo para listado'!$CD$155:$CD$1048576,0),MATCH((CUADRO!G$4&amp;$E757),'Hoja de Trabajo para listado'!$CD$151:$DC$151,0)),0)</f>
        <v>0</v>
      </c>
      <c r="H757" s="241">
        <f ca="1">+IFERROR(INDEX('Hoja de Trabajo para listado'!$A$155:$Z$1048576,MATCH($A757,'Hoja de Trabajo para listado'!$A$155:$A$1048576,0),MATCH((CUADRO!H$4&amp;$E757),'Hoja de Trabajo para listado'!$A$151:$Z$151,0)),0)+IFERROR(INDEX('Hoja de Trabajo para listado'!$AB$155:$BA$1048576,MATCH($A757,'Hoja de Trabajo para listado'!$AB$155:$AB$1048576,0),MATCH((CUADRO!H$4&amp;$E757),'Hoja de Trabajo para listado'!$AB$151:$BA$151,0)),0)+IFERROR(INDEX('Hoja de Trabajo para listado'!$BC$155:$CB$1048576,MATCH($A757,'Hoja de Trabajo para listado'!$BC$155:$BC$1048576,0),MATCH((CUADRO!H$4&amp;$E757),'Hoja de Trabajo para listado'!$BC$151:$CB$151,0)),0)+IFERROR(INDEX('Hoja de Trabajo para listado'!$DE$153:$DG$274,MATCH($A757,'Hoja de Trabajo para listado'!$DE$153:$DE$1048576,0),MATCH((CUADRO!H$4&amp;$E757),'Hoja de Trabajo para listado'!$DE$151:$DG$151,0)),0)+IFERROR(INDEX('Hoja de Trabajo para listado'!$CD$155:$DC$1048576,MATCH($A757,'Hoja de Trabajo para listado'!$CD$155:$CD$1048576,0),MATCH((CUADRO!H$4&amp;$E757),'Hoja de Trabajo para listado'!$CD$151:$DC$151,0)),0)</f>
        <v>0</v>
      </c>
      <c r="I757" s="241">
        <f ca="1">+IFERROR(INDEX('Hoja de Trabajo para listado'!$A$155:$Z$1048576,MATCH($A757,'Hoja de Trabajo para listado'!$A$155:$A$1048576,0),MATCH((CUADRO!I$4&amp;$E757),'Hoja de Trabajo para listado'!$A$151:$Z$151,0)),0)+IFERROR(INDEX('Hoja de Trabajo para listado'!$AB$155:$BA$1048576,MATCH($A757,'Hoja de Trabajo para listado'!$AB$155:$AB$1048576,0),MATCH((CUADRO!I$4&amp;$E757),'Hoja de Trabajo para listado'!$AB$151:$BA$151,0)),0)+IFERROR(INDEX('Hoja de Trabajo para listado'!$BC$155:$CB$1048576,MATCH($A757,'Hoja de Trabajo para listado'!$BC$155:$BC$1048576,0),MATCH((CUADRO!I$4&amp;$E757),'Hoja de Trabajo para listado'!$BC$151:$CB$151,0)),0)+IFERROR(INDEX('Hoja de Trabajo para listado'!$DE$153:$DG$274,MATCH($A757,'Hoja de Trabajo para listado'!$DE$153:$DE$1048576,0),MATCH((CUADRO!I$4&amp;$E757),'Hoja de Trabajo para listado'!$DE$151:$DG$151,0)),0)+IFERROR(INDEX('Hoja de Trabajo para listado'!$CD$155:$DC$1048576,MATCH($A757,'Hoja de Trabajo para listado'!$CD$155:$CD$1048576,0),MATCH((CUADRO!I$4&amp;$E757),'Hoja de Trabajo para listado'!$CD$151:$DC$151,0)),0)</f>
        <v>0</v>
      </c>
      <c r="J757" s="241">
        <f ca="1">+IFERROR(INDEX('Hoja de Trabajo para listado'!$A$155:$Z$1048576,MATCH($A757,'Hoja de Trabajo para listado'!$A$155:$A$1048576,0),MATCH((CUADRO!J$4&amp;$E757),'Hoja de Trabajo para listado'!$A$151:$Z$151,0)),0)+IFERROR(INDEX('Hoja de Trabajo para listado'!$AB$155:$BA$1048576,MATCH($A757,'Hoja de Trabajo para listado'!$AB$155:$AB$1048576,0),MATCH((CUADRO!J$4&amp;$E757),'Hoja de Trabajo para listado'!$AB$151:$BA$151,0)),0)+IFERROR(INDEX('Hoja de Trabajo para listado'!$BC$155:$CB$1048576,MATCH($A757,'Hoja de Trabajo para listado'!$BC$155:$BC$1048576,0),MATCH((CUADRO!J$4&amp;$E757),'Hoja de Trabajo para listado'!$BC$151:$CB$151,0)),0)+IFERROR(INDEX('Hoja de Trabajo para listado'!$DE$153:$DG$274,MATCH($A757,'Hoja de Trabajo para listado'!$DE$153:$DE$1048576,0),MATCH((CUADRO!J$4&amp;$E757),'Hoja de Trabajo para listado'!$DE$151:$DG$151,0)),0)+IFERROR(INDEX('Hoja de Trabajo para listado'!$CD$155:$DC$1048576,MATCH($A757,'Hoja de Trabajo para listado'!$CD$155:$CD$1048576,0),MATCH((CUADRO!J$4&amp;$E757),'Hoja de Trabajo para listado'!$CD$151:$DC$151,0)),0)</f>
        <v>0</v>
      </c>
      <c r="K757" s="241">
        <f ca="1">+IFERROR(INDEX('Hoja de Trabajo para listado'!$A$155:$Z$1048576,MATCH($A757,'Hoja de Trabajo para listado'!$A$155:$A$1048576,0),MATCH((CUADRO!K$4&amp;$E757),'Hoja de Trabajo para listado'!$A$151:$Z$151,0)),0)+IFERROR(INDEX('Hoja de Trabajo para listado'!$AB$155:$BA$1048576,MATCH($A757,'Hoja de Trabajo para listado'!$AB$155:$AB$1048576,0),MATCH((CUADRO!K$4&amp;$E757),'Hoja de Trabajo para listado'!$AB$151:$BA$151,0)),0)+IFERROR(INDEX('Hoja de Trabajo para listado'!$BC$155:$CB$1048576,MATCH($A757,'Hoja de Trabajo para listado'!$BC$155:$BC$1048576,0),MATCH((CUADRO!K$4&amp;$E757),'Hoja de Trabajo para listado'!$BC$151:$CB$151,0)),0)+IFERROR(INDEX('Hoja de Trabajo para listado'!$DE$153:$DG$274,MATCH($A757,'Hoja de Trabajo para listado'!$DE$153:$DE$1048576,0),MATCH((CUADRO!K$4&amp;$E757),'Hoja de Trabajo para listado'!$DE$151:$DG$151,0)),0)+IFERROR(INDEX('Hoja de Trabajo para listado'!$CD$155:$DC$1048576,MATCH($A757,'Hoja de Trabajo para listado'!$CD$155:$CD$1048576,0),MATCH((CUADRO!K$4&amp;$E757),'Hoja de Trabajo para listado'!$CD$151:$DC$151,0)),0)</f>
        <v>0</v>
      </c>
      <c r="L757" s="241">
        <f ca="1">+IFERROR(INDEX('Hoja de Trabajo para listado'!$A$155:$Z$1048576,MATCH($A757,'Hoja de Trabajo para listado'!$A$155:$A$1048576,0),MATCH((CUADRO!L$4&amp;$E757),'Hoja de Trabajo para listado'!$A$151:$Z$151,0)),0)+IFERROR(INDEX('Hoja de Trabajo para listado'!$AB$155:$BA$1048576,MATCH($A757,'Hoja de Trabajo para listado'!$AB$155:$AB$1048576,0),MATCH((CUADRO!L$4&amp;$E757),'Hoja de Trabajo para listado'!$AB$151:$BA$151,0)),0)+IFERROR(INDEX('Hoja de Trabajo para listado'!$BC$155:$CB$1048576,MATCH($A757,'Hoja de Trabajo para listado'!$BC$155:$BC$1048576,0),MATCH((CUADRO!L$4&amp;$E757),'Hoja de Trabajo para listado'!$BC$151:$CB$151,0)),0)+IFERROR(INDEX('Hoja de Trabajo para listado'!$DE$153:$DG$274,MATCH($A757,'Hoja de Trabajo para listado'!$DE$153:$DE$1048576,0),MATCH((CUADRO!L$4&amp;$E757),'Hoja de Trabajo para listado'!$DE$151:$DG$151,0)),0)+IFERROR(INDEX('Hoja de Trabajo para listado'!$CD$155:$DC$1048576,MATCH($A757,'Hoja de Trabajo para listado'!$CD$155:$CD$1048576,0),MATCH((CUADRO!L$4&amp;$E757),'Hoja de Trabajo para listado'!$CD$151:$DC$151,0)),0)</f>
        <v>0</v>
      </c>
      <c r="M757" s="241">
        <f ca="1">+IFERROR(INDEX('Hoja de Trabajo para listado'!$A$155:$Z$1048576,MATCH($A757,'Hoja de Trabajo para listado'!$A$155:$A$1048576,0),MATCH((CUADRO!M$4&amp;$E757),'Hoja de Trabajo para listado'!$A$151:$Z$151,0)),0)+IFERROR(INDEX('Hoja de Trabajo para listado'!$AB$155:$BA$1048576,MATCH($A757,'Hoja de Trabajo para listado'!$AB$155:$AB$1048576,0),MATCH((CUADRO!M$4&amp;$E757),'Hoja de Trabajo para listado'!$AB$151:$BA$151,0)),0)+IFERROR(INDEX('Hoja de Trabajo para listado'!$BC$155:$CB$1048576,MATCH($A757,'Hoja de Trabajo para listado'!$BC$155:$BC$1048576,0),MATCH((CUADRO!M$4&amp;$E757),'Hoja de Trabajo para listado'!$BC$151:$CB$151,0)),0)+IFERROR(INDEX('Hoja de Trabajo para listado'!$DE$153:$DG$274,MATCH($A757,'Hoja de Trabajo para listado'!$DE$153:$DE$1048576,0),MATCH((CUADRO!M$4&amp;$E757),'Hoja de Trabajo para listado'!$DE$151:$DG$151,0)),0)+IFERROR(INDEX('Hoja de Trabajo para listado'!$CD$155:$DC$1048576,MATCH($A757,'Hoja de Trabajo para listado'!$CD$155:$CD$1048576,0),MATCH((CUADRO!M$4&amp;$E757),'Hoja de Trabajo para listado'!$CD$151:$DC$151,0)),0)</f>
        <v>0</v>
      </c>
      <c r="N757" s="241">
        <f ca="1">+IFERROR(INDEX('Hoja de Trabajo para listado'!$A$155:$Z$1048576,MATCH($A757,'Hoja de Trabajo para listado'!$A$155:$A$1048576,0),MATCH((CUADRO!N$4&amp;$E757),'Hoja de Trabajo para listado'!$A$151:$Z$151,0)),0)+IFERROR(INDEX('Hoja de Trabajo para listado'!$AB$155:$BA$1048576,MATCH($A757,'Hoja de Trabajo para listado'!$AB$155:$AB$1048576,0),MATCH((CUADRO!N$4&amp;$E757),'Hoja de Trabajo para listado'!$AB$151:$BA$151,0)),0)+IFERROR(INDEX('Hoja de Trabajo para listado'!$BC$155:$CB$1048576,MATCH($A757,'Hoja de Trabajo para listado'!$BC$155:$BC$1048576,0),MATCH((CUADRO!N$4&amp;$E757),'Hoja de Trabajo para listado'!$BC$151:$CB$151,0)),0)+IFERROR(INDEX('Hoja de Trabajo para listado'!$DE$153:$DG$274,MATCH($A757,'Hoja de Trabajo para listado'!$DE$153:$DE$1048576,0),MATCH((CUADRO!N$4&amp;$E757),'Hoja de Trabajo para listado'!$DE$151:$DG$151,0)),0)+IFERROR(INDEX('Hoja de Trabajo para listado'!$CD$155:$DC$1048576,MATCH($A757,'Hoja de Trabajo para listado'!$CD$155:$CD$1048576,0),MATCH((CUADRO!N$4&amp;$E757),'Hoja de Trabajo para listado'!$CD$151:$DC$151,0)),0)</f>
        <v>0</v>
      </c>
      <c r="O757" s="241">
        <f ca="1">+IFERROR(INDEX('Hoja de Trabajo para listado'!$A$155:$Z$1048576,MATCH($A757,'Hoja de Trabajo para listado'!$A$155:$A$1048576,0),MATCH((CUADRO!O$4&amp;$E757),'Hoja de Trabajo para listado'!$A$151:$Z$151,0)),0)+IFERROR(INDEX('Hoja de Trabajo para listado'!$AB$155:$BA$1048576,MATCH($A757,'Hoja de Trabajo para listado'!$AB$155:$AB$1048576,0),MATCH((CUADRO!O$4&amp;$E757),'Hoja de Trabajo para listado'!$AB$151:$BA$151,0)),0)+IFERROR(INDEX('Hoja de Trabajo para listado'!$BC$155:$CB$1048576,MATCH($A757,'Hoja de Trabajo para listado'!$BC$155:$BC$1048576,0),MATCH((CUADRO!O$4&amp;$E757),'Hoja de Trabajo para listado'!$BC$151:$CB$151,0)),0)+IFERROR(INDEX('Hoja de Trabajo para listado'!$DE$153:$DG$274,MATCH($A757,'Hoja de Trabajo para listado'!$DE$153:$DE$1048576,0),MATCH((CUADRO!O$4&amp;$E757),'Hoja de Trabajo para listado'!$DE$151:$DG$151,0)),0)+IFERROR(INDEX('Hoja de Trabajo para listado'!$CD$155:$DC$1048576,MATCH($A757,'Hoja de Trabajo para listado'!$CD$155:$CD$1048576,0),MATCH((CUADRO!O$4&amp;$E757),'Hoja de Trabajo para listado'!$CD$151:$DC$151,0)),0)</f>
        <v>0</v>
      </c>
      <c r="P757" s="241">
        <f ca="1">+IFERROR(INDEX('Hoja de Trabajo para listado'!$A$155:$Z$1048576,MATCH($A757,'Hoja de Trabajo para listado'!$A$155:$A$1048576,0),MATCH((CUADRO!P$4&amp;$E757),'Hoja de Trabajo para listado'!$A$151:$Z$151,0)),0)+IFERROR(INDEX('Hoja de Trabajo para listado'!$AB$155:$BA$1048576,MATCH($A757,'Hoja de Trabajo para listado'!$AB$155:$AB$1048576,0),MATCH((CUADRO!P$4&amp;$E757),'Hoja de Trabajo para listado'!$AB$151:$BA$151,0)),0)+IFERROR(INDEX('Hoja de Trabajo para listado'!$BC$155:$CB$1048576,MATCH($A757,'Hoja de Trabajo para listado'!$BC$155:$BC$1048576,0),MATCH((CUADRO!P$4&amp;$E757),'Hoja de Trabajo para listado'!$BC$151:$CB$151,0)),0)+IFERROR(INDEX('Hoja de Trabajo para listado'!$DE$153:$DG$274,MATCH($A757,'Hoja de Trabajo para listado'!$DE$153:$DE$1048576,0),MATCH((CUADRO!P$4&amp;$E757),'Hoja de Trabajo para listado'!$DE$151:$DG$151,0)),0)+IFERROR(INDEX('Hoja de Trabajo para listado'!$CD$155:$DC$1048576,MATCH($A757,'Hoja de Trabajo para listado'!$CD$155:$CD$1048576,0),MATCH((CUADRO!P$4&amp;$E757),'Hoja de Trabajo para listado'!$CD$151:$DC$151,0)),0)</f>
        <v>0</v>
      </c>
      <c r="Q757" s="241">
        <f ca="1">+IFERROR(INDEX('Hoja de Trabajo para listado'!$A$155:$Z$1048576,MATCH($A757,'Hoja de Trabajo para listado'!$A$155:$A$1048576,0),MATCH((CUADRO!Q$4&amp;$E757),'Hoja de Trabajo para listado'!$A$151:$Z$151,0)),0)+IFERROR(INDEX('Hoja de Trabajo para listado'!$AB$155:$BA$1048576,MATCH($A757,'Hoja de Trabajo para listado'!$AB$155:$AB$1048576,0),MATCH((CUADRO!Q$4&amp;$E757),'Hoja de Trabajo para listado'!$AB$151:$BA$151,0)),0)+IFERROR(INDEX('Hoja de Trabajo para listado'!$BC$155:$CB$1048576,MATCH($A757,'Hoja de Trabajo para listado'!$BC$155:$BC$1048576,0),MATCH((CUADRO!Q$4&amp;$E757),'Hoja de Trabajo para listado'!$BC$151:$CB$151,0)),0)+IFERROR(INDEX('Hoja de Trabajo para listado'!$DE$153:$DG$274,MATCH($A757,'Hoja de Trabajo para listado'!$DE$153:$DE$1048576,0),MATCH((CUADRO!Q$4&amp;$E757),'Hoja de Trabajo para listado'!$DE$151:$DG$151,0)),0)+IFERROR(INDEX('Hoja de Trabajo para listado'!$CD$155:$DC$1048576,MATCH($A757,'Hoja de Trabajo para listado'!$CD$155:$CD$1048576,0),MATCH((CUADRO!Q$4&amp;$E757),'Hoja de Trabajo para listado'!$CD$151:$DC$151,0)),0)</f>
        <v>0</v>
      </c>
      <c r="R757" s="241">
        <f t="shared" ca="1" si="29"/>
        <v>0</v>
      </c>
      <c r="S757" s="247"/>
      <c r="T757" s="241">
        <f ca="1">+T758</f>
        <v>0</v>
      </c>
      <c r="U757" s="240">
        <f t="shared" si="30"/>
        <v>1</v>
      </c>
      <c r="V757" s="327" t="str">
        <f>+VLOOKUP(A757,bd_lista!$A$3:$E$592,5,FALSE)</f>
        <v>Gobiernos Autonomos Municipales</v>
      </c>
      <c r="W757" s="397" t="str">
        <f>+V757</f>
        <v>Gobiernos Autonomos Municipales</v>
      </c>
      <c r="X757" s="240">
        <f>+VLOOKUP(A757,[4]Sheet1!$A$13:$D$744,4,FALSE)</f>
        <v>0</v>
      </c>
      <c r="Y757" s="240" t="e">
        <f>+VLOOKUP(X757,bd_lista!$A$3:$C$592,3,FALSE)</f>
        <v>#N/A</v>
      </c>
      <c r="Z757" s="290">
        <f>+X757</f>
        <v>0</v>
      </c>
      <c r="AA757" s="291" t="e">
        <f>+Y757</f>
        <v>#N/A</v>
      </c>
    </row>
    <row r="758" spans="1:27" customFormat="1" ht="15" hidden="1" customHeight="1">
      <c r="A758" s="32">
        <v>1343</v>
      </c>
      <c r="B758" s="394"/>
      <c r="C758" s="245" t="str">
        <f>+VLOOKUP(A758,bd_lista!$A$3:$C$592,3,FALSE)</f>
        <v>Gobierno Autónomo Municipal de Vila Vila</v>
      </c>
      <c r="D758" s="396"/>
      <c r="E758" s="242" t="s">
        <v>1304</v>
      </c>
      <c r="F758" s="241">
        <f ca="1">+IFERROR(INDEX('Hoja de Trabajo para listado'!$A$155:$Z$1048576,MATCH($A758,'Hoja de Trabajo para listado'!$A$155:$A$1048576,0),MATCH((CUADRO!F$4&amp;$E758),'Hoja de Trabajo para listado'!$A$151:$Z$151,0)),0)+IFERROR(INDEX('Hoja de Trabajo para listado'!$AB$155:$BA$1048576,MATCH($A758,'Hoja de Trabajo para listado'!$AB$155:$AB$1048576,0),MATCH((CUADRO!F$4&amp;$E758),'Hoja de Trabajo para listado'!$AB$151:$BA$151,0)),0)+IFERROR(INDEX('Hoja de Trabajo para listado'!$BC$155:$CB$1048576,MATCH($A758,'Hoja de Trabajo para listado'!$BC$155:$BC$1048576,0),MATCH((CUADRO!F$4&amp;$E758),'Hoja de Trabajo para listado'!$BC$151:$CB$151,0)),0)+IFERROR(INDEX('Hoja de Trabajo para listado'!$DE$153:$DG$274,MATCH($A758,'Hoja de Trabajo para listado'!$DE$153:$DE$1048576,0),MATCH((CUADRO!F$4&amp;$E758),'Hoja de Trabajo para listado'!$DE$151:$DG$151,0)),0)+IFERROR(INDEX('Hoja de Trabajo para listado'!$CD$155:$DC$1048576,MATCH($A758,'Hoja de Trabajo para listado'!$CD$155:$CD$1048576,0),MATCH((CUADRO!F$4&amp;$E758),'Hoja de Trabajo para listado'!$CD$151:$DC$151,0)),0)</f>
        <v>0</v>
      </c>
      <c r="G758" s="241">
        <f ca="1">+IFERROR(INDEX('Hoja de Trabajo para listado'!$A$155:$Z$1048576,MATCH($A758,'Hoja de Trabajo para listado'!$A$155:$A$1048576,0),MATCH((CUADRO!G$4&amp;$E758),'Hoja de Trabajo para listado'!$A$151:$Z$151,0)),0)+IFERROR(INDEX('Hoja de Trabajo para listado'!$AB$155:$BA$1048576,MATCH($A758,'Hoja de Trabajo para listado'!$AB$155:$AB$1048576,0),MATCH((CUADRO!G$4&amp;$E758),'Hoja de Trabajo para listado'!$AB$151:$BA$151,0)),0)+IFERROR(INDEX('Hoja de Trabajo para listado'!$BC$155:$CB$1048576,MATCH($A758,'Hoja de Trabajo para listado'!$BC$155:$BC$1048576,0),MATCH((CUADRO!G$4&amp;$E758),'Hoja de Trabajo para listado'!$BC$151:$CB$151,0)),0)+IFERROR(INDEX('Hoja de Trabajo para listado'!$DE$153:$DG$274,MATCH($A758,'Hoja de Trabajo para listado'!$DE$153:$DE$1048576,0),MATCH((CUADRO!G$4&amp;$E758),'Hoja de Trabajo para listado'!$DE$151:$DG$151,0)),0)+IFERROR(INDEX('Hoja de Trabajo para listado'!$CD$155:$DC$1048576,MATCH($A758,'Hoja de Trabajo para listado'!$CD$155:$CD$1048576,0),MATCH((CUADRO!G$4&amp;$E758),'Hoja de Trabajo para listado'!$CD$151:$DC$151,0)),0)</f>
        <v>0</v>
      </c>
      <c r="H758" s="241">
        <f ca="1">+IFERROR(INDEX('Hoja de Trabajo para listado'!$A$155:$Z$1048576,MATCH($A758,'Hoja de Trabajo para listado'!$A$155:$A$1048576,0),MATCH((CUADRO!H$4&amp;$E758),'Hoja de Trabajo para listado'!$A$151:$Z$151,0)),0)+IFERROR(INDEX('Hoja de Trabajo para listado'!$AB$155:$BA$1048576,MATCH($A758,'Hoja de Trabajo para listado'!$AB$155:$AB$1048576,0),MATCH((CUADRO!H$4&amp;$E758),'Hoja de Trabajo para listado'!$AB$151:$BA$151,0)),0)+IFERROR(INDEX('Hoja de Trabajo para listado'!$BC$155:$CB$1048576,MATCH($A758,'Hoja de Trabajo para listado'!$BC$155:$BC$1048576,0),MATCH((CUADRO!H$4&amp;$E758),'Hoja de Trabajo para listado'!$BC$151:$CB$151,0)),0)+IFERROR(INDEX('Hoja de Trabajo para listado'!$DE$153:$DG$274,MATCH($A758,'Hoja de Trabajo para listado'!$DE$153:$DE$1048576,0),MATCH((CUADRO!H$4&amp;$E758),'Hoja de Trabajo para listado'!$DE$151:$DG$151,0)),0)+IFERROR(INDEX('Hoja de Trabajo para listado'!$CD$155:$DC$1048576,MATCH($A758,'Hoja de Trabajo para listado'!$CD$155:$CD$1048576,0),MATCH((CUADRO!H$4&amp;$E758),'Hoja de Trabajo para listado'!$CD$151:$DC$151,0)),0)</f>
        <v>0</v>
      </c>
      <c r="I758" s="241">
        <f ca="1">+IFERROR(INDEX('Hoja de Trabajo para listado'!$A$155:$Z$1048576,MATCH($A758,'Hoja de Trabajo para listado'!$A$155:$A$1048576,0),MATCH((CUADRO!I$4&amp;$E758),'Hoja de Trabajo para listado'!$A$151:$Z$151,0)),0)+IFERROR(INDEX('Hoja de Trabajo para listado'!$AB$155:$BA$1048576,MATCH($A758,'Hoja de Trabajo para listado'!$AB$155:$AB$1048576,0),MATCH((CUADRO!I$4&amp;$E758),'Hoja de Trabajo para listado'!$AB$151:$BA$151,0)),0)+IFERROR(INDEX('Hoja de Trabajo para listado'!$BC$155:$CB$1048576,MATCH($A758,'Hoja de Trabajo para listado'!$BC$155:$BC$1048576,0),MATCH((CUADRO!I$4&amp;$E758),'Hoja de Trabajo para listado'!$BC$151:$CB$151,0)),0)+IFERROR(INDEX('Hoja de Trabajo para listado'!$DE$153:$DG$274,MATCH($A758,'Hoja de Trabajo para listado'!$DE$153:$DE$1048576,0),MATCH((CUADRO!I$4&amp;$E758),'Hoja de Trabajo para listado'!$DE$151:$DG$151,0)),0)+IFERROR(INDEX('Hoja de Trabajo para listado'!$CD$155:$DC$1048576,MATCH($A758,'Hoja de Trabajo para listado'!$CD$155:$CD$1048576,0),MATCH((CUADRO!I$4&amp;$E758),'Hoja de Trabajo para listado'!$CD$151:$DC$151,0)),0)</f>
        <v>0</v>
      </c>
      <c r="J758" s="241">
        <f ca="1">+IFERROR(INDEX('Hoja de Trabajo para listado'!$A$155:$Z$1048576,MATCH($A758,'Hoja de Trabajo para listado'!$A$155:$A$1048576,0),MATCH((CUADRO!J$4&amp;$E758),'Hoja de Trabajo para listado'!$A$151:$Z$151,0)),0)+IFERROR(INDEX('Hoja de Trabajo para listado'!$AB$155:$BA$1048576,MATCH($A758,'Hoja de Trabajo para listado'!$AB$155:$AB$1048576,0),MATCH((CUADRO!J$4&amp;$E758),'Hoja de Trabajo para listado'!$AB$151:$BA$151,0)),0)+IFERROR(INDEX('Hoja de Trabajo para listado'!$BC$155:$CB$1048576,MATCH($A758,'Hoja de Trabajo para listado'!$BC$155:$BC$1048576,0),MATCH((CUADRO!J$4&amp;$E758),'Hoja de Trabajo para listado'!$BC$151:$CB$151,0)),0)+IFERROR(INDEX('Hoja de Trabajo para listado'!$DE$153:$DG$274,MATCH($A758,'Hoja de Trabajo para listado'!$DE$153:$DE$1048576,0),MATCH((CUADRO!J$4&amp;$E758),'Hoja de Trabajo para listado'!$DE$151:$DG$151,0)),0)+IFERROR(INDEX('Hoja de Trabajo para listado'!$CD$155:$DC$1048576,MATCH($A758,'Hoja de Trabajo para listado'!$CD$155:$CD$1048576,0),MATCH((CUADRO!J$4&amp;$E758),'Hoja de Trabajo para listado'!$CD$151:$DC$151,0)),0)</f>
        <v>0</v>
      </c>
      <c r="K758" s="241">
        <f ca="1">+IFERROR(INDEX('Hoja de Trabajo para listado'!$A$155:$Z$1048576,MATCH($A758,'Hoja de Trabajo para listado'!$A$155:$A$1048576,0),MATCH((CUADRO!K$4&amp;$E758),'Hoja de Trabajo para listado'!$A$151:$Z$151,0)),0)+IFERROR(INDEX('Hoja de Trabajo para listado'!$AB$155:$BA$1048576,MATCH($A758,'Hoja de Trabajo para listado'!$AB$155:$AB$1048576,0),MATCH((CUADRO!K$4&amp;$E758),'Hoja de Trabajo para listado'!$AB$151:$BA$151,0)),0)+IFERROR(INDEX('Hoja de Trabajo para listado'!$BC$155:$CB$1048576,MATCH($A758,'Hoja de Trabajo para listado'!$BC$155:$BC$1048576,0),MATCH((CUADRO!K$4&amp;$E758),'Hoja de Trabajo para listado'!$BC$151:$CB$151,0)),0)+IFERROR(INDEX('Hoja de Trabajo para listado'!$DE$153:$DG$274,MATCH($A758,'Hoja de Trabajo para listado'!$DE$153:$DE$1048576,0),MATCH((CUADRO!K$4&amp;$E758),'Hoja de Trabajo para listado'!$DE$151:$DG$151,0)),0)+IFERROR(INDEX('Hoja de Trabajo para listado'!$CD$155:$DC$1048576,MATCH($A758,'Hoja de Trabajo para listado'!$CD$155:$CD$1048576,0),MATCH((CUADRO!K$4&amp;$E758),'Hoja de Trabajo para listado'!$CD$151:$DC$151,0)),0)</f>
        <v>0</v>
      </c>
      <c r="L758" s="241">
        <f ca="1">+IFERROR(INDEX('Hoja de Trabajo para listado'!$A$155:$Z$1048576,MATCH($A758,'Hoja de Trabajo para listado'!$A$155:$A$1048576,0),MATCH((CUADRO!L$4&amp;$E758),'Hoja de Trabajo para listado'!$A$151:$Z$151,0)),0)+IFERROR(INDEX('Hoja de Trabajo para listado'!$AB$155:$BA$1048576,MATCH($A758,'Hoja de Trabajo para listado'!$AB$155:$AB$1048576,0),MATCH((CUADRO!L$4&amp;$E758),'Hoja de Trabajo para listado'!$AB$151:$BA$151,0)),0)+IFERROR(INDEX('Hoja de Trabajo para listado'!$BC$155:$CB$1048576,MATCH($A758,'Hoja de Trabajo para listado'!$BC$155:$BC$1048576,0),MATCH((CUADRO!L$4&amp;$E758),'Hoja de Trabajo para listado'!$BC$151:$CB$151,0)),0)+IFERROR(INDEX('Hoja de Trabajo para listado'!$DE$153:$DG$274,MATCH($A758,'Hoja de Trabajo para listado'!$DE$153:$DE$1048576,0),MATCH((CUADRO!L$4&amp;$E758),'Hoja de Trabajo para listado'!$DE$151:$DG$151,0)),0)+IFERROR(INDEX('Hoja de Trabajo para listado'!$CD$155:$DC$1048576,MATCH($A758,'Hoja de Trabajo para listado'!$CD$155:$CD$1048576,0),MATCH((CUADRO!L$4&amp;$E758),'Hoja de Trabajo para listado'!$CD$151:$DC$151,0)),0)</f>
        <v>0</v>
      </c>
      <c r="M758" s="241">
        <f ca="1">+IFERROR(INDEX('Hoja de Trabajo para listado'!$A$155:$Z$1048576,MATCH($A758,'Hoja de Trabajo para listado'!$A$155:$A$1048576,0),MATCH((CUADRO!M$4&amp;$E758),'Hoja de Trabajo para listado'!$A$151:$Z$151,0)),0)+IFERROR(INDEX('Hoja de Trabajo para listado'!$AB$155:$BA$1048576,MATCH($A758,'Hoja de Trabajo para listado'!$AB$155:$AB$1048576,0),MATCH((CUADRO!M$4&amp;$E758),'Hoja de Trabajo para listado'!$AB$151:$BA$151,0)),0)+IFERROR(INDEX('Hoja de Trabajo para listado'!$BC$155:$CB$1048576,MATCH($A758,'Hoja de Trabajo para listado'!$BC$155:$BC$1048576,0),MATCH((CUADRO!M$4&amp;$E758),'Hoja de Trabajo para listado'!$BC$151:$CB$151,0)),0)+IFERROR(INDEX('Hoja de Trabajo para listado'!$DE$153:$DG$274,MATCH($A758,'Hoja de Trabajo para listado'!$DE$153:$DE$1048576,0),MATCH((CUADRO!M$4&amp;$E758),'Hoja de Trabajo para listado'!$DE$151:$DG$151,0)),0)+IFERROR(INDEX('Hoja de Trabajo para listado'!$CD$155:$DC$1048576,MATCH($A758,'Hoja de Trabajo para listado'!$CD$155:$CD$1048576,0),MATCH((CUADRO!M$4&amp;$E758),'Hoja de Trabajo para listado'!$CD$151:$DC$151,0)),0)</f>
        <v>0</v>
      </c>
      <c r="N758" s="241">
        <f ca="1">+IFERROR(INDEX('Hoja de Trabajo para listado'!$A$155:$Z$1048576,MATCH($A758,'Hoja de Trabajo para listado'!$A$155:$A$1048576,0),MATCH((CUADRO!N$4&amp;$E758),'Hoja de Trabajo para listado'!$A$151:$Z$151,0)),0)+IFERROR(INDEX('Hoja de Trabajo para listado'!$AB$155:$BA$1048576,MATCH($A758,'Hoja de Trabajo para listado'!$AB$155:$AB$1048576,0),MATCH((CUADRO!N$4&amp;$E758),'Hoja de Trabajo para listado'!$AB$151:$BA$151,0)),0)+IFERROR(INDEX('Hoja de Trabajo para listado'!$BC$155:$CB$1048576,MATCH($A758,'Hoja de Trabajo para listado'!$BC$155:$BC$1048576,0),MATCH((CUADRO!N$4&amp;$E758),'Hoja de Trabajo para listado'!$BC$151:$CB$151,0)),0)+IFERROR(INDEX('Hoja de Trabajo para listado'!$DE$153:$DG$274,MATCH($A758,'Hoja de Trabajo para listado'!$DE$153:$DE$1048576,0),MATCH((CUADRO!N$4&amp;$E758),'Hoja de Trabajo para listado'!$DE$151:$DG$151,0)),0)+IFERROR(INDEX('Hoja de Trabajo para listado'!$CD$155:$DC$1048576,MATCH($A758,'Hoja de Trabajo para listado'!$CD$155:$CD$1048576,0),MATCH((CUADRO!N$4&amp;$E758),'Hoja de Trabajo para listado'!$CD$151:$DC$151,0)),0)</f>
        <v>0</v>
      </c>
      <c r="O758" s="241">
        <f ca="1">+IFERROR(INDEX('Hoja de Trabajo para listado'!$A$155:$Z$1048576,MATCH($A758,'Hoja de Trabajo para listado'!$A$155:$A$1048576,0),MATCH((CUADRO!O$4&amp;$E758),'Hoja de Trabajo para listado'!$A$151:$Z$151,0)),0)+IFERROR(INDEX('Hoja de Trabajo para listado'!$AB$155:$BA$1048576,MATCH($A758,'Hoja de Trabajo para listado'!$AB$155:$AB$1048576,0),MATCH((CUADRO!O$4&amp;$E758),'Hoja de Trabajo para listado'!$AB$151:$BA$151,0)),0)+IFERROR(INDEX('Hoja de Trabajo para listado'!$BC$155:$CB$1048576,MATCH($A758,'Hoja de Trabajo para listado'!$BC$155:$BC$1048576,0),MATCH((CUADRO!O$4&amp;$E758),'Hoja de Trabajo para listado'!$BC$151:$CB$151,0)),0)+IFERROR(INDEX('Hoja de Trabajo para listado'!$DE$153:$DG$274,MATCH($A758,'Hoja de Trabajo para listado'!$DE$153:$DE$1048576,0),MATCH((CUADRO!O$4&amp;$E758),'Hoja de Trabajo para listado'!$DE$151:$DG$151,0)),0)+IFERROR(INDEX('Hoja de Trabajo para listado'!$CD$155:$DC$1048576,MATCH($A758,'Hoja de Trabajo para listado'!$CD$155:$CD$1048576,0),MATCH((CUADRO!O$4&amp;$E758),'Hoja de Trabajo para listado'!$CD$151:$DC$151,0)),0)</f>
        <v>0</v>
      </c>
      <c r="P758" s="241">
        <f ca="1">+IFERROR(INDEX('Hoja de Trabajo para listado'!$A$155:$Z$1048576,MATCH($A758,'Hoja de Trabajo para listado'!$A$155:$A$1048576,0),MATCH((CUADRO!P$4&amp;$E758),'Hoja de Trabajo para listado'!$A$151:$Z$151,0)),0)+IFERROR(INDEX('Hoja de Trabajo para listado'!$AB$155:$BA$1048576,MATCH($A758,'Hoja de Trabajo para listado'!$AB$155:$AB$1048576,0),MATCH((CUADRO!P$4&amp;$E758),'Hoja de Trabajo para listado'!$AB$151:$BA$151,0)),0)+IFERROR(INDEX('Hoja de Trabajo para listado'!$BC$155:$CB$1048576,MATCH($A758,'Hoja de Trabajo para listado'!$BC$155:$BC$1048576,0),MATCH((CUADRO!P$4&amp;$E758),'Hoja de Trabajo para listado'!$BC$151:$CB$151,0)),0)+IFERROR(INDEX('Hoja de Trabajo para listado'!$DE$153:$DG$274,MATCH($A758,'Hoja de Trabajo para listado'!$DE$153:$DE$1048576,0),MATCH((CUADRO!P$4&amp;$E758),'Hoja de Trabajo para listado'!$DE$151:$DG$151,0)),0)+IFERROR(INDEX('Hoja de Trabajo para listado'!$CD$155:$DC$1048576,MATCH($A758,'Hoja de Trabajo para listado'!$CD$155:$CD$1048576,0),MATCH((CUADRO!P$4&amp;$E758),'Hoja de Trabajo para listado'!$CD$151:$DC$151,0)),0)</f>
        <v>0</v>
      </c>
      <c r="Q758" s="241">
        <f ca="1">+IFERROR(INDEX('Hoja de Trabajo para listado'!$A$155:$Z$1048576,MATCH($A758,'Hoja de Trabajo para listado'!$A$155:$A$1048576,0),MATCH((CUADRO!Q$4&amp;$E758),'Hoja de Trabajo para listado'!$A$151:$Z$151,0)),0)+IFERROR(INDEX('Hoja de Trabajo para listado'!$AB$155:$BA$1048576,MATCH($A758,'Hoja de Trabajo para listado'!$AB$155:$AB$1048576,0),MATCH((CUADRO!Q$4&amp;$E758),'Hoja de Trabajo para listado'!$AB$151:$BA$151,0)),0)+IFERROR(INDEX('Hoja de Trabajo para listado'!$BC$155:$CB$1048576,MATCH($A758,'Hoja de Trabajo para listado'!$BC$155:$BC$1048576,0),MATCH((CUADRO!Q$4&amp;$E758),'Hoja de Trabajo para listado'!$BC$151:$CB$151,0)),0)+IFERROR(INDEX('Hoja de Trabajo para listado'!$DE$153:$DG$274,MATCH($A758,'Hoja de Trabajo para listado'!$DE$153:$DE$1048576,0),MATCH((CUADRO!Q$4&amp;$E758),'Hoja de Trabajo para listado'!$DE$151:$DG$151,0)),0)+IFERROR(INDEX('Hoja de Trabajo para listado'!$CD$155:$DC$1048576,MATCH($A758,'Hoja de Trabajo para listado'!$CD$155:$CD$1048576,0),MATCH((CUADRO!Q$4&amp;$E758),'Hoja de Trabajo para listado'!$CD$151:$DC$151,0)),0)</f>
        <v>0</v>
      </c>
      <c r="R758" s="241">
        <f t="shared" ca="1" si="29"/>
        <v>0</v>
      </c>
      <c r="S758" s="247">
        <f ca="1">+R757+R758</f>
        <v>0</v>
      </c>
      <c r="T758" s="241">
        <f ca="1">+S758</f>
        <v>0</v>
      </c>
      <c r="U758" s="240">
        <f t="shared" si="30"/>
        <v>2</v>
      </c>
      <c r="V758" s="327" t="str">
        <f>+VLOOKUP(A758,bd_lista!$A$3:$E$592,5,FALSE)</f>
        <v>Gobiernos Autonomos Municipales</v>
      </c>
      <c r="W758" s="398"/>
      <c r="X758" s="240">
        <f>+VLOOKUP(A758,[4]Sheet1!$A$13:$D$744,4,FALSE)</f>
        <v>0</v>
      </c>
      <c r="Y758" s="240" t="e">
        <f>+VLOOKUP(X758,bd_lista!$A$3:$C$592,3,FALSE)</f>
        <v>#N/A</v>
      </c>
      <c r="Z758" s="288"/>
      <c r="AA758" s="289"/>
    </row>
    <row r="759" spans="1:27" customFormat="1" ht="15" hidden="1" customHeight="1">
      <c r="A759" s="32">
        <v>1344</v>
      </c>
      <c r="B759" s="393">
        <f>+A759</f>
        <v>1344</v>
      </c>
      <c r="C759" s="245" t="str">
        <f>+VLOOKUP(A759,bd_lista!$A$3:$C$592,3,FALSE)</f>
        <v>Gobierno Autónomo Municipal de Alalay</v>
      </c>
      <c r="D759" s="395" t="str">
        <f>+C759</f>
        <v>Gobierno Autónomo Municipal de Alalay</v>
      </c>
      <c r="E759" s="240" t="s">
        <v>1303</v>
      </c>
      <c r="F759" s="241">
        <f ca="1">+IFERROR(INDEX('Hoja de Trabajo para listado'!$A$155:$Z$1048576,MATCH($A759,'Hoja de Trabajo para listado'!$A$155:$A$1048576,0),MATCH((CUADRO!F$4&amp;$E759),'Hoja de Trabajo para listado'!$A$151:$Z$151,0)),0)+IFERROR(INDEX('Hoja de Trabajo para listado'!$AB$155:$BA$1048576,MATCH($A759,'Hoja de Trabajo para listado'!$AB$155:$AB$1048576,0),MATCH((CUADRO!F$4&amp;$E759),'Hoja de Trabajo para listado'!$AB$151:$BA$151,0)),0)+IFERROR(INDEX('Hoja de Trabajo para listado'!$BC$155:$CB$1048576,MATCH($A759,'Hoja de Trabajo para listado'!$BC$155:$BC$1048576,0),MATCH((CUADRO!F$4&amp;$E759),'Hoja de Trabajo para listado'!$BC$151:$CB$151,0)),0)+IFERROR(INDEX('Hoja de Trabajo para listado'!$DE$153:$DG$274,MATCH($A759,'Hoja de Trabajo para listado'!$DE$153:$DE$1048576,0),MATCH((CUADRO!F$4&amp;$E759),'Hoja de Trabajo para listado'!$DE$151:$DG$151,0)),0)+IFERROR(INDEX('Hoja de Trabajo para listado'!$CD$155:$DC$1048576,MATCH($A759,'Hoja de Trabajo para listado'!$CD$155:$CD$1048576,0),MATCH((CUADRO!F$4&amp;$E759),'Hoja de Trabajo para listado'!$CD$151:$DC$151,0)),0)</f>
        <v>0</v>
      </c>
      <c r="G759" s="241">
        <f ca="1">+IFERROR(INDEX('Hoja de Trabajo para listado'!$A$155:$Z$1048576,MATCH($A759,'Hoja de Trabajo para listado'!$A$155:$A$1048576,0),MATCH((CUADRO!G$4&amp;$E759),'Hoja de Trabajo para listado'!$A$151:$Z$151,0)),0)+IFERROR(INDEX('Hoja de Trabajo para listado'!$AB$155:$BA$1048576,MATCH($A759,'Hoja de Trabajo para listado'!$AB$155:$AB$1048576,0),MATCH((CUADRO!G$4&amp;$E759),'Hoja de Trabajo para listado'!$AB$151:$BA$151,0)),0)+IFERROR(INDEX('Hoja de Trabajo para listado'!$BC$155:$CB$1048576,MATCH($A759,'Hoja de Trabajo para listado'!$BC$155:$BC$1048576,0),MATCH((CUADRO!G$4&amp;$E759),'Hoja de Trabajo para listado'!$BC$151:$CB$151,0)),0)+IFERROR(INDEX('Hoja de Trabajo para listado'!$DE$153:$DG$274,MATCH($A759,'Hoja de Trabajo para listado'!$DE$153:$DE$1048576,0),MATCH((CUADRO!G$4&amp;$E759),'Hoja de Trabajo para listado'!$DE$151:$DG$151,0)),0)+IFERROR(INDEX('Hoja de Trabajo para listado'!$CD$155:$DC$1048576,MATCH($A759,'Hoja de Trabajo para listado'!$CD$155:$CD$1048576,0),MATCH((CUADRO!G$4&amp;$E759),'Hoja de Trabajo para listado'!$CD$151:$DC$151,0)),0)</f>
        <v>0</v>
      </c>
      <c r="H759" s="241">
        <f ca="1">+IFERROR(INDEX('Hoja de Trabajo para listado'!$A$155:$Z$1048576,MATCH($A759,'Hoja de Trabajo para listado'!$A$155:$A$1048576,0),MATCH((CUADRO!H$4&amp;$E759),'Hoja de Trabajo para listado'!$A$151:$Z$151,0)),0)+IFERROR(INDEX('Hoja de Trabajo para listado'!$AB$155:$BA$1048576,MATCH($A759,'Hoja de Trabajo para listado'!$AB$155:$AB$1048576,0),MATCH((CUADRO!H$4&amp;$E759),'Hoja de Trabajo para listado'!$AB$151:$BA$151,0)),0)+IFERROR(INDEX('Hoja de Trabajo para listado'!$BC$155:$CB$1048576,MATCH($A759,'Hoja de Trabajo para listado'!$BC$155:$BC$1048576,0),MATCH((CUADRO!H$4&amp;$E759),'Hoja de Trabajo para listado'!$BC$151:$CB$151,0)),0)+IFERROR(INDEX('Hoja de Trabajo para listado'!$DE$153:$DG$274,MATCH($A759,'Hoja de Trabajo para listado'!$DE$153:$DE$1048576,0),MATCH((CUADRO!H$4&amp;$E759),'Hoja de Trabajo para listado'!$DE$151:$DG$151,0)),0)+IFERROR(INDEX('Hoja de Trabajo para listado'!$CD$155:$DC$1048576,MATCH($A759,'Hoja de Trabajo para listado'!$CD$155:$CD$1048576,0),MATCH((CUADRO!H$4&amp;$E759),'Hoja de Trabajo para listado'!$CD$151:$DC$151,0)),0)</f>
        <v>0</v>
      </c>
      <c r="I759" s="241">
        <f ca="1">+IFERROR(INDEX('Hoja de Trabajo para listado'!$A$155:$Z$1048576,MATCH($A759,'Hoja de Trabajo para listado'!$A$155:$A$1048576,0),MATCH((CUADRO!I$4&amp;$E759),'Hoja de Trabajo para listado'!$A$151:$Z$151,0)),0)+IFERROR(INDEX('Hoja de Trabajo para listado'!$AB$155:$BA$1048576,MATCH($A759,'Hoja de Trabajo para listado'!$AB$155:$AB$1048576,0),MATCH((CUADRO!I$4&amp;$E759),'Hoja de Trabajo para listado'!$AB$151:$BA$151,0)),0)+IFERROR(INDEX('Hoja de Trabajo para listado'!$BC$155:$CB$1048576,MATCH($A759,'Hoja de Trabajo para listado'!$BC$155:$BC$1048576,0),MATCH((CUADRO!I$4&amp;$E759),'Hoja de Trabajo para listado'!$BC$151:$CB$151,0)),0)+IFERROR(INDEX('Hoja de Trabajo para listado'!$DE$153:$DG$274,MATCH($A759,'Hoja de Trabajo para listado'!$DE$153:$DE$1048576,0),MATCH((CUADRO!I$4&amp;$E759),'Hoja de Trabajo para listado'!$DE$151:$DG$151,0)),0)+IFERROR(INDEX('Hoja de Trabajo para listado'!$CD$155:$DC$1048576,MATCH($A759,'Hoja de Trabajo para listado'!$CD$155:$CD$1048576,0),MATCH((CUADRO!I$4&amp;$E759),'Hoja de Trabajo para listado'!$CD$151:$DC$151,0)),0)</f>
        <v>0</v>
      </c>
      <c r="J759" s="241">
        <f ca="1">+IFERROR(INDEX('Hoja de Trabajo para listado'!$A$155:$Z$1048576,MATCH($A759,'Hoja de Trabajo para listado'!$A$155:$A$1048576,0),MATCH((CUADRO!J$4&amp;$E759),'Hoja de Trabajo para listado'!$A$151:$Z$151,0)),0)+IFERROR(INDEX('Hoja de Trabajo para listado'!$AB$155:$BA$1048576,MATCH($A759,'Hoja de Trabajo para listado'!$AB$155:$AB$1048576,0),MATCH((CUADRO!J$4&amp;$E759),'Hoja de Trabajo para listado'!$AB$151:$BA$151,0)),0)+IFERROR(INDEX('Hoja de Trabajo para listado'!$BC$155:$CB$1048576,MATCH($A759,'Hoja de Trabajo para listado'!$BC$155:$BC$1048576,0),MATCH((CUADRO!J$4&amp;$E759),'Hoja de Trabajo para listado'!$BC$151:$CB$151,0)),0)+IFERROR(INDEX('Hoja de Trabajo para listado'!$DE$153:$DG$274,MATCH($A759,'Hoja de Trabajo para listado'!$DE$153:$DE$1048576,0),MATCH((CUADRO!J$4&amp;$E759),'Hoja de Trabajo para listado'!$DE$151:$DG$151,0)),0)+IFERROR(INDEX('Hoja de Trabajo para listado'!$CD$155:$DC$1048576,MATCH($A759,'Hoja de Trabajo para listado'!$CD$155:$CD$1048576,0),MATCH((CUADRO!J$4&amp;$E759),'Hoja de Trabajo para listado'!$CD$151:$DC$151,0)),0)</f>
        <v>0</v>
      </c>
      <c r="K759" s="241">
        <f ca="1">+IFERROR(INDEX('Hoja de Trabajo para listado'!$A$155:$Z$1048576,MATCH($A759,'Hoja de Trabajo para listado'!$A$155:$A$1048576,0),MATCH((CUADRO!K$4&amp;$E759),'Hoja de Trabajo para listado'!$A$151:$Z$151,0)),0)+IFERROR(INDEX('Hoja de Trabajo para listado'!$AB$155:$BA$1048576,MATCH($A759,'Hoja de Trabajo para listado'!$AB$155:$AB$1048576,0),MATCH((CUADRO!K$4&amp;$E759),'Hoja de Trabajo para listado'!$AB$151:$BA$151,0)),0)+IFERROR(INDEX('Hoja de Trabajo para listado'!$BC$155:$CB$1048576,MATCH($A759,'Hoja de Trabajo para listado'!$BC$155:$BC$1048576,0),MATCH((CUADRO!K$4&amp;$E759),'Hoja de Trabajo para listado'!$BC$151:$CB$151,0)),0)+IFERROR(INDEX('Hoja de Trabajo para listado'!$DE$153:$DG$274,MATCH($A759,'Hoja de Trabajo para listado'!$DE$153:$DE$1048576,0),MATCH((CUADRO!K$4&amp;$E759),'Hoja de Trabajo para listado'!$DE$151:$DG$151,0)),0)+IFERROR(INDEX('Hoja de Trabajo para listado'!$CD$155:$DC$1048576,MATCH($A759,'Hoja de Trabajo para listado'!$CD$155:$CD$1048576,0),MATCH((CUADRO!K$4&amp;$E759),'Hoja de Trabajo para listado'!$CD$151:$DC$151,0)),0)</f>
        <v>0</v>
      </c>
      <c r="L759" s="241">
        <f ca="1">+IFERROR(INDEX('Hoja de Trabajo para listado'!$A$155:$Z$1048576,MATCH($A759,'Hoja de Trabajo para listado'!$A$155:$A$1048576,0),MATCH((CUADRO!L$4&amp;$E759),'Hoja de Trabajo para listado'!$A$151:$Z$151,0)),0)+IFERROR(INDEX('Hoja de Trabajo para listado'!$AB$155:$BA$1048576,MATCH($A759,'Hoja de Trabajo para listado'!$AB$155:$AB$1048576,0),MATCH((CUADRO!L$4&amp;$E759),'Hoja de Trabajo para listado'!$AB$151:$BA$151,0)),0)+IFERROR(INDEX('Hoja de Trabajo para listado'!$BC$155:$CB$1048576,MATCH($A759,'Hoja de Trabajo para listado'!$BC$155:$BC$1048576,0),MATCH((CUADRO!L$4&amp;$E759),'Hoja de Trabajo para listado'!$BC$151:$CB$151,0)),0)+IFERROR(INDEX('Hoja de Trabajo para listado'!$DE$153:$DG$274,MATCH($A759,'Hoja de Trabajo para listado'!$DE$153:$DE$1048576,0),MATCH((CUADRO!L$4&amp;$E759),'Hoja de Trabajo para listado'!$DE$151:$DG$151,0)),0)+IFERROR(INDEX('Hoja de Trabajo para listado'!$CD$155:$DC$1048576,MATCH($A759,'Hoja de Trabajo para listado'!$CD$155:$CD$1048576,0),MATCH((CUADRO!L$4&amp;$E759),'Hoja de Trabajo para listado'!$CD$151:$DC$151,0)),0)</f>
        <v>0</v>
      </c>
      <c r="M759" s="241">
        <f ca="1">+IFERROR(INDEX('Hoja de Trabajo para listado'!$A$155:$Z$1048576,MATCH($A759,'Hoja de Trabajo para listado'!$A$155:$A$1048576,0),MATCH((CUADRO!M$4&amp;$E759),'Hoja de Trabajo para listado'!$A$151:$Z$151,0)),0)+IFERROR(INDEX('Hoja de Trabajo para listado'!$AB$155:$BA$1048576,MATCH($A759,'Hoja de Trabajo para listado'!$AB$155:$AB$1048576,0),MATCH((CUADRO!M$4&amp;$E759),'Hoja de Trabajo para listado'!$AB$151:$BA$151,0)),0)+IFERROR(INDEX('Hoja de Trabajo para listado'!$BC$155:$CB$1048576,MATCH($A759,'Hoja de Trabajo para listado'!$BC$155:$BC$1048576,0),MATCH((CUADRO!M$4&amp;$E759),'Hoja de Trabajo para listado'!$BC$151:$CB$151,0)),0)+IFERROR(INDEX('Hoja de Trabajo para listado'!$DE$153:$DG$274,MATCH($A759,'Hoja de Trabajo para listado'!$DE$153:$DE$1048576,0),MATCH((CUADRO!M$4&amp;$E759),'Hoja de Trabajo para listado'!$DE$151:$DG$151,0)),0)+IFERROR(INDEX('Hoja de Trabajo para listado'!$CD$155:$DC$1048576,MATCH($A759,'Hoja de Trabajo para listado'!$CD$155:$CD$1048576,0),MATCH((CUADRO!M$4&amp;$E759),'Hoja de Trabajo para listado'!$CD$151:$DC$151,0)),0)</f>
        <v>0</v>
      </c>
      <c r="N759" s="241">
        <f ca="1">+IFERROR(INDEX('Hoja de Trabajo para listado'!$A$155:$Z$1048576,MATCH($A759,'Hoja de Trabajo para listado'!$A$155:$A$1048576,0),MATCH((CUADRO!N$4&amp;$E759),'Hoja de Trabajo para listado'!$A$151:$Z$151,0)),0)+IFERROR(INDEX('Hoja de Trabajo para listado'!$AB$155:$BA$1048576,MATCH($A759,'Hoja de Trabajo para listado'!$AB$155:$AB$1048576,0),MATCH((CUADRO!N$4&amp;$E759),'Hoja de Trabajo para listado'!$AB$151:$BA$151,0)),0)+IFERROR(INDEX('Hoja de Trabajo para listado'!$BC$155:$CB$1048576,MATCH($A759,'Hoja de Trabajo para listado'!$BC$155:$BC$1048576,0),MATCH((CUADRO!N$4&amp;$E759),'Hoja de Trabajo para listado'!$BC$151:$CB$151,0)),0)+IFERROR(INDEX('Hoja de Trabajo para listado'!$DE$153:$DG$274,MATCH($A759,'Hoja de Trabajo para listado'!$DE$153:$DE$1048576,0),MATCH((CUADRO!N$4&amp;$E759),'Hoja de Trabajo para listado'!$DE$151:$DG$151,0)),0)+IFERROR(INDEX('Hoja de Trabajo para listado'!$CD$155:$DC$1048576,MATCH($A759,'Hoja de Trabajo para listado'!$CD$155:$CD$1048576,0),MATCH((CUADRO!N$4&amp;$E759),'Hoja de Trabajo para listado'!$CD$151:$DC$151,0)),0)</f>
        <v>0</v>
      </c>
      <c r="O759" s="241">
        <f ca="1">+IFERROR(INDEX('Hoja de Trabajo para listado'!$A$155:$Z$1048576,MATCH($A759,'Hoja de Trabajo para listado'!$A$155:$A$1048576,0),MATCH((CUADRO!O$4&amp;$E759),'Hoja de Trabajo para listado'!$A$151:$Z$151,0)),0)+IFERROR(INDEX('Hoja de Trabajo para listado'!$AB$155:$BA$1048576,MATCH($A759,'Hoja de Trabajo para listado'!$AB$155:$AB$1048576,0),MATCH((CUADRO!O$4&amp;$E759),'Hoja de Trabajo para listado'!$AB$151:$BA$151,0)),0)+IFERROR(INDEX('Hoja de Trabajo para listado'!$BC$155:$CB$1048576,MATCH($A759,'Hoja de Trabajo para listado'!$BC$155:$BC$1048576,0),MATCH((CUADRO!O$4&amp;$E759),'Hoja de Trabajo para listado'!$BC$151:$CB$151,0)),0)+IFERROR(INDEX('Hoja de Trabajo para listado'!$DE$153:$DG$274,MATCH($A759,'Hoja de Trabajo para listado'!$DE$153:$DE$1048576,0),MATCH((CUADRO!O$4&amp;$E759),'Hoja de Trabajo para listado'!$DE$151:$DG$151,0)),0)+IFERROR(INDEX('Hoja de Trabajo para listado'!$CD$155:$DC$1048576,MATCH($A759,'Hoja de Trabajo para listado'!$CD$155:$CD$1048576,0),MATCH((CUADRO!O$4&amp;$E759),'Hoja de Trabajo para listado'!$CD$151:$DC$151,0)),0)</f>
        <v>0</v>
      </c>
      <c r="P759" s="241">
        <f ca="1">+IFERROR(INDEX('Hoja de Trabajo para listado'!$A$155:$Z$1048576,MATCH($A759,'Hoja de Trabajo para listado'!$A$155:$A$1048576,0),MATCH((CUADRO!P$4&amp;$E759),'Hoja de Trabajo para listado'!$A$151:$Z$151,0)),0)+IFERROR(INDEX('Hoja de Trabajo para listado'!$AB$155:$BA$1048576,MATCH($A759,'Hoja de Trabajo para listado'!$AB$155:$AB$1048576,0),MATCH((CUADRO!P$4&amp;$E759),'Hoja de Trabajo para listado'!$AB$151:$BA$151,0)),0)+IFERROR(INDEX('Hoja de Trabajo para listado'!$BC$155:$CB$1048576,MATCH($A759,'Hoja de Trabajo para listado'!$BC$155:$BC$1048576,0),MATCH((CUADRO!P$4&amp;$E759),'Hoja de Trabajo para listado'!$BC$151:$CB$151,0)),0)+IFERROR(INDEX('Hoja de Trabajo para listado'!$DE$153:$DG$274,MATCH($A759,'Hoja de Trabajo para listado'!$DE$153:$DE$1048576,0),MATCH((CUADRO!P$4&amp;$E759),'Hoja de Trabajo para listado'!$DE$151:$DG$151,0)),0)+IFERROR(INDEX('Hoja de Trabajo para listado'!$CD$155:$DC$1048576,MATCH($A759,'Hoja de Trabajo para listado'!$CD$155:$CD$1048576,0),MATCH((CUADRO!P$4&amp;$E759),'Hoja de Trabajo para listado'!$CD$151:$DC$151,0)),0)</f>
        <v>0</v>
      </c>
      <c r="Q759" s="241">
        <f ca="1">+IFERROR(INDEX('Hoja de Trabajo para listado'!$A$155:$Z$1048576,MATCH($A759,'Hoja de Trabajo para listado'!$A$155:$A$1048576,0),MATCH((CUADRO!Q$4&amp;$E759),'Hoja de Trabajo para listado'!$A$151:$Z$151,0)),0)+IFERROR(INDEX('Hoja de Trabajo para listado'!$AB$155:$BA$1048576,MATCH($A759,'Hoja de Trabajo para listado'!$AB$155:$AB$1048576,0),MATCH((CUADRO!Q$4&amp;$E759),'Hoja de Trabajo para listado'!$AB$151:$BA$151,0)),0)+IFERROR(INDEX('Hoja de Trabajo para listado'!$BC$155:$CB$1048576,MATCH($A759,'Hoja de Trabajo para listado'!$BC$155:$BC$1048576,0),MATCH((CUADRO!Q$4&amp;$E759),'Hoja de Trabajo para listado'!$BC$151:$CB$151,0)),0)+IFERROR(INDEX('Hoja de Trabajo para listado'!$DE$153:$DG$274,MATCH($A759,'Hoja de Trabajo para listado'!$DE$153:$DE$1048576,0),MATCH((CUADRO!Q$4&amp;$E759),'Hoja de Trabajo para listado'!$DE$151:$DG$151,0)),0)+IFERROR(INDEX('Hoja de Trabajo para listado'!$CD$155:$DC$1048576,MATCH($A759,'Hoja de Trabajo para listado'!$CD$155:$CD$1048576,0),MATCH((CUADRO!Q$4&amp;$E759),'Hoja de Trabajo para listado'!$CD$151:$DC$151,0)),0)</f>
        <v>0</v>
      </c>
      <c r="R759" s="241">
        <f t="shared" ca="1" si="29"/>
        <v>0</v>
      </c>
      <c r="S759" s="247"/>
      <c r="T759" s="241">
        <f ca="1">+T760</f>
        <v>0</v>
      </c>
      <c r="U759" s="240">
        <f t="shared" si="30"/>
        <v>1</v>
      </c>
      <c r="V759" s="327" t="str">
        <f>+VLOOKUP(A759,bd_lista!$A$3:$E$592,5,FALSE)</f>
        <v>Gobiernos Autonomos Municipales</v>
      </c>
      <c r="W759" s="397" t="str">
        <f>+V759</f>
        <v>Gobiernos Autonomos Municipales</v>
      </c>
      <c r="X759" s="240">
        <f>+VLOOKUP(A759,[4]Sheet1!$A$13:$D$744,4,FALSE)</f>
        <v>0</v>
      </c>
      <c r="Y759" s="240" t="e">
        <f>+VLOOKUP(X759,bd_lista!$A$3:$C$592,3,FALSE)</f>
        <v>#N/A</v>
      </c>
      <c r="Z759" s="290">
        <f>+X759</f>
        <v>0</v>
      </c>
      <c r="AA759" s="291" t="e">
        <f>+Y759</f>
        <v>#N/A</v>
      </c>
    </row>
    <row r="760" spans="1:27" customFormat="1" ht="15" hidden="1" customHeight="1">
      <c r="A760" s="32">
        <v>1344</v>
      </c>
      <c r="B760" s="394"/>
      <c r="C760" s="245" t="str">
        <f>+VLOOKUP(A760,bd_lista!$A$3:$C$592,3,FALSE)</f>
        <v>Gobierno Autónomo Municipal de Alalay</v>
      </c>
      <c r="D760" s="396"/>
      <c r="E760" s="242" t="s">
        <v>1304</v>
      </c>
      <c r="F760" s="241">
        <f ca="1">+IFERROR(INDEX('Hoja de Trabajo para listado'!$A$155:$Z$1048576,MATCH($A760,'Hoja de Trabajo para listado'!$A$155:$A$1048576,0),MATCH((CUADRO!F$4&amp;$E760),'Hoja de Trabajo para listado'!$A$151:$Z$151,0)),0)+IFERROR(INDEX('Hoja de Trabajo para listado'!$AB$155:$BA$1048576,MATCH($A760,'Hoja de Trabajo para listado'!$AB$155:$AB$1048576,0),MATCH((CUADRO!F$4&amp;$E760),'Hoja de Trabajo para listado'!$AB$151:$BA$151,0)),0)+IFERROR(INDEX('Hoja de Trabajo para listado'!$BC$155:$CB$1048576,MATCH($A760,'Hoja de Trabajo para listado'!$BC$155:$BC$1048576,0),MATCH((CUADRO!F$4&amp;$E760),'Hoja de Trabajo para listado'!$BC$151:$CB$151,0)),0)+IFERROR(INDEX('Hoja de Trabajo para listado'!$DE$153:$DG$274,MATCH($A760,'Hoja de Trabajo para listado'!$DE$153:$DE$1048576,0),MATCH((CUADRO!F$4&amp;$E760),'Hoja de Trabajo para listado'!$DE$151:$DG$151,0)),0)+IFERROR(INDEX('Hoja de Trabajo para listado'!$CD$155:$DC$1048576,MATCH($A760,'Hoja de Trabajo para listado'!$CD$155:$CD$1048576,0),MATCH((CUADRO!F$4&amp;$E760),'Hoja de Trabajo para listado'!$CD$151:$DC$151,0)),0)</f>
        <v>0</v>
      </c>
      <c r="G760" s="241">
        <f ca="1">+IFERROR(INDEX('Hoja de Trabajo para listado'!$A$155:$Z$1048576,MATCH($A760,'Hoja de Trabajo para listado'!$A$155:$A$1048576,0),MATCH((CUADRO!G$4&amp;$E760),'Hoja de Trabajo para listado'!$A$151:$Z$151,0)),0)+IFERROR(INDEX('Hoja de Trabajo para listado'!$AB$155:$BA$1048576,MATCH($A760,'Hoja de Trabajo para listado'!$AB$155:$AB$1048576,0),MATCH((CUADRO!G$4&amp;$E760),'Hoja de Trabajo para listado'!$AB$151:$BA$151,0)),0)+IFERROR(INDEX('Hoja de Trabajo para listado'!$BC$155:$CB$1048576,MATCH($A760,'Hoja de Trabajo para listado'!$BC$155:$BC$1048576,0),MATCH((CUADRO!G$4&amp;$E760),'Hoja de Trabajo para listado'!$BC$151:$CB$151,0)),0)+IFERROR(INDEX('Hoja de Trabajo para listado'!$DE$153:$DG$274,MATCH($A760,'Hoja de Trabajo para listado'!$DE$153:$DE$1048576,0),MATCH((CUADRO!G$4&amp;$E760),'Hoja de Trabajo para listado'!$DE$151:$DG$151,0)),0)+IFERROR(INDEX('Hoja de Trabajo para listado'!$CD$155:$DC$1048576,MATCH($A760,'Hoja de Trabajo para listado'!$CD$155:$CD$1048576,0),MATCH((CUADRO!G$4&amp;$E760),'Hoja de Trabajo para listado'!$CD$151:$DC$151,0)),0)</f>
        <v>0</v>
      </c>
      <c r="H760" s="241">
        <f ca="1">+IFERROR(INDEX('Hoja de Trabajo para listado'!$A$155:$Z$1048576,MATCH($A760,'Hoja de Trabajo para listado'!$A$155:$A$1048576,0),MATCH((CUADRO!H$4&amp;$E760),'Hoja de Trabajo para listado'!$A$151:$Z$151,0)),0)+IFERROR(INDEX('Hoja de Trabajo para listado'!$AB$155:$BA$1048576,MATCH($A760,'Hoja de Trabajo para listado'!$AB$155:$AB$1048576,0),MATCH((CUADRO!H$4&amp;$E760),'Hoja de Trabajo para listado'!$AB$151:$BA$151,0)),0)+IFERROR(INDEX('Hoja de Trabajo para listado'!$BC$155:$CB$1048576,MATCH($A760,'Hoja de Trabajo para listado'!$BC$155:$BC$1048576,0),MATCH((CUADRO!H$4&amp;$E760),'Hoja de Trabajo para listado'!$BC$151:$CB$151,0)),0)+IFERROR(INDEX('Hoja de Trabajo para listado'!$DE$153:$DG$274,MATCH($A760,'Hoja de Trabajo para listado'!$DE$153:$DE$1048576,0),MATCH((CUADRO!H$4&amp;$E760),'Hoja de Trabajo para listado'!$DE$151:$DG$151,0)),0)+IFERROR(INDEX('Hoja de Trabajo para listado'!$CD$155:$DC$1048576,MATCH($A760,'Hoja de Trabajo para listado'!$CD$155:$CD$1048576,0),MATCH((CUADRO!H$4&amp;$E760),'Hoja de Trabajo para listado'!$CD$151:$DC$151,0)),0)</f>
        <v>0</v>
      </c>
      <c r="I760" s="241">
        <f ca="1">+IFERROR(INDEX('Hoja de Trabajo para listado'!$A$155:$Z$1048576,MATCH($A760,'Hoja de Trabajo para listado'!$A$155:$A$1048576,0),MATCH((CUADRO!I$4&amp;$E760),'Hoja de Trabajo para listado'!$A$151:$Z$151,0)),0)+IFERROR(INDEX('Hoja de Trabajo para listado'!$AB$155:$BA$1048576,MATCH($A760,'Hoja de Trabajo para listado'!$AB$155:$AB$1048576,0),MATCH((CUADRO!I$4&amp;$E760),'Hoja de Trabajo para listado'!$AB$151:$BA$151,0)),0)+IFERROR(INDEX('Hoja de Trabajo para listado'!$BC$155:$CB$1048576,MATCH($A760,'Hoja de Trabajo para listado'!$BC$155:$BC$1048576,0),MATCH((CUADRO!I$4&amp;$E760),'Hoja de Trabajo para listado'!$BC$151:$CB$151,0)),0)+IFERROR(INDEX('Hoja de Trabajo para listado'!$DE$153:$DG$274,MATCH($A760,'Hoja de Trabajo para listado'!$DE$153:$DE$1048576,0),MATCH((CUADRO!I$4&amp;$E760),'Hoja de Trabajo para listado'!$DE$151:$DG$151,0)),0)+IFERROR(INDEX('Hoja de Trabajo para listado'!$CD$155:$DC$1048576,MATCH($A760,'Hoja de Trabajo para listado'!$CD$155:$CD$1048576,0),MATCH((CUADRO!I$4&amp;$E760),'Hoja de Trabajo para listado'!$CD$151:$DC$151,0)),0)</f>
        <v>0</v>
      </c>
      <c r="J760" s="241">
        <f ca="1">+IFERROR(INDEX('Hoja de Trabajo para listado'!$A$155:$Z$1048576,MATCH($A760,'Hoja de Trabajo para listado'!$A$155:$A$1048576,0),MATCH((CUADRO!J$4&amp;$E760),'Hoja de Trabajo para listado'!$A$151:$Z$151,0)),0)+IFERROR(INDEX('Hoja de Trabajo para listado'!$AB$155:$BA$1048576,MATCH($A760,'Hoja de Trabajo para listado'!$AB$155:$AB$1048576,0),MATCH((CUADRO!J$4&amp;$E760),'Hoja de Trabajo para listado'!$AB$151:$BA$151,0)),0)+IFERROR(INDEX('Hoja de Trabajo para listado'!$BC$155:$CB$1048576,MATCH($A760,'Hoja de Trabajo para listado'!$BC$155:$BC$1048576,0),MATCH((CUADRO!J$4&amp;$E760),'Hoja de Trabajo para listado'!$BC$151:$CB$151,0)),0)+IFERROR(INDEX('Hoja de Trabajo para listado'!$DE$153:$DG$274,MATCH($A760,'Hoja de Trabajo para listado'!$DE$153:$DE$1048576,0),MATCH((CUADRO!J$4&amp;$E760),'Hoja de Trabajo para listado'!$DE$151:$DG$151,0)),0)+IFERROR(INDEX('Hoja de Trabajo para listado'!$CD$155:$DC$1048576,MATCH($A760,'Hoja de Trabajo para listado'!$CD$155:$CD$1048576,0),MATCH((CUADRO!J$4&amp;$E760),'Hoja de Trabajo para listado'!$CD$151:$DC$151,0)),0)</f>
        <v>0</v>
      </c>
      <c r="K760" s="241">
        <f ca="1">+IFERROR(INDEX('Hoja de Trabajo para listado'!$A$155:$Z$1048576,MATCH($A760,'Hoja de Trabajo para listado'!$A$155:$A$1048576,0),MATCH((CUADRO!K$4&amp;$E760),'Hoja de Trabajo para listado'!$A$151:$Z$151,0)),0)+IFERROR(INDEX('Hoja de Trabajo para listado'!$AB$155:$BA$1048576,MATCH($A760,'Hoja de Trabajo para listado'!$AB$155:$AB$1048576,0),MATCH((CUADRO!K$4&amp;$E760),'Hoja de Trabajo para listado'!$AB$151:$BA$151,0)),0)+IFERROR(INDEX('Hoja de Trabajo para listado'!$BC$155:$CB$1048576,MATCH($A760,'Hoja de Trabajo para listado'!$BC$155:$BC$1048576,0),MATCH((CUADRO!K$4&amp;$E760),'Hoja de Trabajo para listado'!$BC$151:$CB$151,0)),0)+IFERROR(INDEX('Hoja de Trabajo para listado'!$DE$153:$DG$274,MATCH($A760,'Hoja de Trabajo para listado'!$DE$153:$DE$1048576,0),MATCH((CUADRO!K$4&amp;$E760),'Hoja de Trabajo para listado'!$DE$151:$DG$151,0)),0)+IFERROR(INDEX('Hoja de Trabajo para listado'!$CD$155:$DC$1048576,MATCH($A760,'Hoja de Trabajo para listado'!$CD$155:$CD$1048576,0),MATCH((CUADRO!K$4&amp;$E760),'Hoja de Trabajo para listado'!$CD$151:$DC$151,0)),0)</f>
        <v>0</v>
      </c>
      <c r="L760" s="241">
        <f ca="1">+IFERROR(INDEX('Hoja de Trabajo para listado'!$A$155:$Z$1048576,MATCH($A760,'Hoja de Trabajo para listado'!$A$155:$A$1048576,0),MATCH((CUADRO!L$4&amp;$E760),'Hoja de Trabajo para listado'!$A$151:$Z$151,0)),0)+IFERROR(INDEX('Hoja de Trabajo para listado'!$AB$155:$BA$1048576,MATCH($A760,'Hoja de Trabajo para listado'!$AB$155:$AB$1048576,0),MATCH((CUADRO!L$4&amp;$E760),'Hoja de Trabajo para listado'!$AB$151:$BA$151,0)),0)+IFERROR(INDEX('Hoja de Trabajo para listado'!$BC$155:$CB$1048576,MATCH($A760,'Hoja de Trabajo para listado'!$BC$155:$BC$1048576,0),MATCH((CUADRO!L$4&amp;$E760),'Hoja de Trabajo para listado'!$BC$151:$CB$151,0)),0)+IFERROR(INDEX('Hoja de Trabajo para listado'!$DE$153:$DG$274,MATCH($A760,'Hoja de Trabajo para listado'!$DE$153:$DE$1048576,0),MATCH((CUADRO!L$4&amp;$E760),'Hoja de Trabajo para listado'!$DE$151:$DG$151,0)),0)+IFERROR(INDEX('Hoja de Trabajo para listado'!$CD$155:$DC$1048576,MATCH($A760,'Hoja de Trabajo para listado'!$CD$155:$CD$1048576,0),MATCH((CUADRO!L$4&amp;$E760),'Hoja de Trabajo para listado'!$CD$151:$DC$151,0)),0)</f>
        <v>0</v>
      </c>
      <c r="M760" s="241">
        <f ca="1">+IFERROR(INDEX('Hoja de Trabajo para listado'!$A$155:$Z$1048576,MATCH($A760,'Hoja de Trabajo para listado'!$A$155:$A$1048576,0),MATCH((CUADRO!M$4&amp;$E760),'Hoja de Trabajo para listado'!$A$151:$Z$151,0)),0)+IFERROR(INDEX('Hoja de Trabajo para listado'!$AB$155:$BA$1048576,MATCH($A760,'Hoja de Trabajo para listado'!$AB$155:$AB$1048576,0),MATCH((CUADRO!M$4&amp;$E760),'Hoja de Trabajo para listado'!$AB$151:$BA$151,0)),0)+IFERROR(INDEX('Hoja de Trabajo para listado'!$BC$155:$CB$1048576,MATCH($A760,'Hoja de Trabajo para listado'!$BC$155:$BC$1048576,0),MATCH((CUADRO!M$4&amp;$E760),'Hoja de Trabajo para listado'!$BC$151:$CB$151,0)),0)+IFERROR(INDEX('Hoja de Trabajo para listado'!$DE$153:$DG$274,MATCH($A760,'Hoja de Trabajo para listado'!$DE$153:$DE$1048576,0),MATCH((CUADRO!M$4&amp;$E760),'Hoja de Trabajo para listado'!$DE$151:$DG$151,0)),0)+IFERROR(INDEX('Hoja de Trabajo para listado'!$CD$155:$DC$1048576,MATCH($A760,'Hoja de Trabajo para listado'!$CD$155:$CD$1048576,0),MATCH((CUADRO!M$4&amp;$E760),'Hoja de Trabajo para listado'!$CD$151:$DC$151,0)),0)</f>
        <v>0</v>
      </c>
      <c r="N760" s="241">
        <f ca="1">+IFERROR(INDEX('Hoja de Trabajo para listado'!$A$155:$Z$1048576,MATCH($A760,'Hoja de Trabajo para listado'!$A$155:$A$1048576,0),MATCH((CUADRO!N$4&amp;$E760),'Hoja de Trabajo para listado'!$A$151:$Z$151,0)),0)+IFERROR(INDEX('Hoja de Trabajo para listado'!$AB$155:$BA$1048576,MATCH($A760,'Hoja de Trabajo para listado'!$AB$155:$AB$1048576,0),MATCH((CUADRO!N$4&amp;$E760),'Hoja de Trabajo para listado'!$AB$151:$BA$151,0)),0)+IFERROR(INDEX('Hoja de Trabajo para listado'!$BC$155:$CB$1048576,MATCH($A760,'Hoja de Trabajo para listado'!$BC$155:$BC$1048576,0),MATCH((CUADRO!N$4&amp;$E760),'Hoja de Trabajo para listado'!$BC$151:$CB$151,0)),0)+IFERROR(INDEX('Hoja de Trabajo para listado'!$DE$153:$DG$274,MATCH($A760,'Hoja de Trabajo para listado'!$DE$153:$DE$1048576,0),MATCH((CUADRO!N$4&amp;$E760),'Hoja de Trabajo para listado'!$DE$151:$DG$151,0)),0)+IFERROR(INDEX('Hoja de Trabajo para listado'!$CD$155:$DC$1048576,MATCH($A760,'Hoja de Trabajo para listado'!$CD$155:$CD$1048576,0),MATCH((CUADRO!N$4&amp;$E760),'Hoja de Trabajo para listado'!$CD$151:$DC$151,0)),0)</f>
        <v>0</v>
      </c>
      <c r="O760" s="241">
        <f ca="1">+IFERROR(INDEX('Hoja de Trabajo para listado'!$A$155:$Z$1048576,MATCH($A760,'Hoja de Trabajo para listado'!$A$155:$A$1048576,0),MATCH((CUADRO!O$4&amp;$E760),'Hoja de Trabajo para listado'!$A$151:$Z$151,0)),0)+IFERROR(INDEX('Hoja de Trabajo para listado'!$AB$155:$BA$1048576,MATCH($A760,'Hoja de Trabajo para listado'!$AB$155:$AB$1048576,0),MATCH((CUADRO!O$4&amp;$E760),'Hoja de Trabajo para listado'!$AB$151:$BA$151,0)),0)+IFERROR(INDEX('Hoja de Trabajo para listado'!$BC$155:$CB$1048576,MATCH($A760,'Hoja de Trabajo para listado'!$BC$155:$BC$1048576,0),MATCH((CUADRO!O$4&amp;$E760),'Hoja de Trabajo para listado'!$BC$151:$CB$151,0)),0)+IFERROR(INDEX('Hoja de Trabajo para listado'!$DE$153:$DG$274,MATCH($A760,'Hoja de Trabajo para listado'!$DE$153:$DE$1048576,0),MATCH((CUADRO!O$4&amp;$E760),'Hoja de Trabajo para listado'!$DE$151:$DG$151,0)),0)+IFERROR(INDEX('Hoja de Trabajo para listado'!$CD$155:$DC$1048576,MATCH($A760,'Hoja de Trabajo para listado'!$CD$155:$CD$1048576,0),MATCH((CUADRO!O$4&amp;$E760),'Hoja de Trabajo para listado'!$CD$151:$DC$151,0)),0)</f>
        <v>0</v>
      </c>
      <c r="P760" s="241">
        <f ca="1">+IFERROR(INDEX('Hoja de Trabajo para listado'!$A$155:$Z$1048576,MATCH($A760,'Hoja de Trabajo para listado'!$A$155:$A$1048576,0),MATCH((CUADRO!P$4&amp;$E760),'Hoja de Trabajo para listado'!$A$151:$Z$151,0)),0)+IFERROR(INDEX('Hoja de Trabajo para listado'!$AB$155:$BA$1048576,MATCH($A760,'Hoja de Trabajo para listado'!$AB$155:$AB$1048576,0),MATCH((CUADRO!P$4&amp;$E760),'Hoja de Trabajo para listado'!$AB$151:$BA$151,0)),0)+IFERROR(INDEX('Hoja de Trabajo para listado'!$BC$155:$CB$1048576,MATCH($A760,'Hoja de Trabajo para listado'!$BC$155:$BC$1048576,0),MATCH((CUADRO!P$4&amp;$E760),'Hoja de Trabajo para listado'!$BC$151:$CB$151,0)),0)+IFERROR(INDEX('Hoja de Trabajo para listado'!$DE$153:$DG$274,MATCH($A760,'Hoja de Trabajo para listado'!$DE$153:$DE$1048576,0),MATCH((CUADRO!P$4&amp;$E760),'Hoja de Trabajo para listado'!$DE$151:$DG$151,0)),0)+IFERROR(INDEX('Hoja de Trabajo para listado'!$CD$155:$DC$1048576,MATCH($A760,'Hoja de Trabajo para listado'!$CD$155:$CD$1048576,0),MATCH((CUADRO!P$4&amp;$E760),'Hoja de Trabajo para listado'!$CD$151:$DC$151,0)),0)</f>
        <v>0</v>
      </c>
      <c r="Q760" s="241">
        <f ca="1">+IFERROR(INDEX('Hoja de Trabajo para listado'!$A$155:$Z$1048576,MATCH($A760,'Hoja de Trabajo para listado'!$A$155:$A$1048576,0),MATCH((CUADRO!Q$4&amp;$E760),'Hoja de Trabajo para listado'!$A$151:$Z$151,0)),0)+IFERROR(INDEX('Hoja de Trabajo para listado'!$AB$155:$BA$1048576,MATCH($A760,'Hoja de Trabajo para listado'!$AB$155:$AB$1048576,0),MATCH((CUADRO!Q$4&amp;$E760),'Hoja de Trabajo para listado'!$AB$151:$BA$151,0)),0)+IFERROR(INDEX('Hoja de Trabajo para listado'!$BC$155:$CB$1048576,MATCH($A760,'Hoja de Trabajo para listado'!$BC$155:$BC$1048576,0),MATCH((CUADRO!Q$4&amp;$E760),'Hoja de Trabajo para listado'!$BC$151:$CB$151,0)),0)+IFERROR(INDEX('Hoja de Trabajo para listado'!$DE$153:$DG$274,MATCH($A760,'Hoja de Trabajo para listado'!$DE$153:$DE$1048576,0),MATCH((CUADRO!Q$4&amp;$E760),'Hoja de Trabajo para listado'!$DE$151:$DG$151,0)),0)+IFERROR(INDEX('Hoja de Trabajo para listado'!$CD$155:$DC$1048576,MATCH($A760,'Hoja de Trabajo para listado'!$CD$155:$CD$1048576,0),MATCH((CUADRO!Q$4&amp;$E760),'Hoja de Trabajo para listado'!$CD$151:$DC$151,0)),0)</f>
        <v>0</v>
      </c>
      <c r="R760" s="241">
        <f t="shared" ca="1" si="29"/>
        <v>0</v>
      </c>
      <c r="S760" s="247">
        <f ca="1">+R759+R760</f>
        <v>0</v>
      </c>
      <c r="T760" s="241">
        <f ca="1">+S760</f>
        <v>0</v>
      </c>
      <c r="U760" s="240">
        <f t="shared" si="30"/>
        <v>2</v>
      </c>
      <c r="V760" s="327" t="str">
        <f>+VLOOKUP(A760,bd_lista!$A$3:$E$592,5,FALSE)</f>
        <v>Gobiernos Autonomos Municipales</v>
      </c>
      <c r="W760" s="398"/>
      <c r="X760" s="240">
        <f>+VLOOKUP(A760,[4]Sheet1!$A$13:$D$744,4,FALSE)</f>
        <v>0</v>
      </c>
      <c r="Y760" s="240" t="e">
        <f>+VLOOKUP(X760,bd_lista!$A$3:$C$592,3,FALSE)</f>
        <v>#N/A</v>
      </c>
      <c r="Z760" s="288"/>
      <c r="AA760" s="289"/>
    </row>
    <row r="761" spans="1:27" customFormat="1" ht="15" hidden="1" customHeight="1">
      <c r="A761" s="32">
        <v>1345</v>
      </c>
      <c r="B761" s="393">
        <f>+A761</f>
        <v>1345</v>
      </c>
      <c r="C761" s="245" t="str">
        <f>+VLOOKUP(A761,bd_lista!$A$3:$C$592,3,FALSE)</f>
        <v>Gobierno Autónomo Municipal de Entre Rios</v>
      </c>
      <c r="D761" s="395" t="str">
        <f>+C761</f>
        <v>Gobierno Autónomo Municipal de Entre Rios</v>
      </c>
      <c r="E761" s="240" t="s">
        <v>1303</v>
      </c>
      <c r="F761" s="241">
        <f ca="1">+IFERROR(INDEX('Hoja de Trabajo para listado'!$A$155:$Z$1048576,MATCH($A761,'Hoja de Trabajo para listado'!$A$155:$A$1048576,0),MATCH((CUADRO!F$4&amp;$E761),'Hoja de Trabajo para listado'!$A$151:$Z$151,0)),0)+IFERROR(INDEX('Hoja de Trabajo para listado'!$AB$155:$BA$1048576,MATCH($A761,'Hoja de Trabajo para listado'!$AB$155:$AB$1048576,0),MATCH((CUADRO!F$4&amp;$E761),'Hoja de Trabajo para listado'!$AB$151:$BA$151,0)),0)+IFERROR(INDEX('Hoja de Trabajo para listado'!$BC$155:$CB$1048576,MATCH($A761,'Hoja de Trabajo para listado'!$BC$155:$BC$1048576,0),MATCH((CUADRO!F$4&amp;$E761),'Hoja de Trabajo para listado'!$BC$151:$CB$151,0)),0)+IFERROR(INDEX('Hoja de Trabajo para listado'!$DE$153:$DG$274,MATCH($A761,'Hoja de Trabajo para listado'!$DE$153:$DE$1048576,0),MATCH((CUADRO!F$4&amp;$E761),'Hoja de Trabajo para listado'!$DE$151:$DG$151,0)),0)+IFERROR(INDEX('Hoja de Trabajo para listado'!$CD$155:$DC$1048576,MATCH($A761,'Hoja de Trabajo para listado'!$CD$155:$CD$1048576,0),MATCH((CUADRO!F$4&amp;$E761),'Hoja de Trabajo para listado'!$CD$151:$DC$151,0)),0)</f>
        <v>0</v>
      </c>
      <c r="G761" s="241">
        <f ca="1">+IFERROR(INDEX('Hoja de Trabajo para listado'!$A$155:$Z$1048576,MATCH($A761,'Hoja de Trabajo para listado'!$A$155:$A$1048576,0),MATCH((CUADRO!G$4&amp;$E761),'Hoja de Trabajo para listado'!$A$151:$Z$151,0)),0)+IFERROR(INDEX('Hoja de Trabajo para listado'!$AB$155:$BA$1048576,MATCH($A761,'Hoja de Trabajo para listado'!$AB$155:$AB$1048576,0),MATCH((CUADRO!G$4&amp;$E761),'Hoja de Trabajo para listado'!$AB$151:$BA$151,0)),0)+IFERROR(INDEX('Hoja de Trabajo para listado'!$BC$155:$CB$1048576,MATCH($A761,'Hoja de Trabajo para listado'!$BC$155:$BC$1048576,0),MATCH((CUADRO!G$4&amp;$E761),'Hoja de Trabajo para listado'!$BC$151:$CB$151,0)),0)+IFERROR(INDEX('Hoja de Trabajo para listado'!$DE$153:$DG$274,MATCH($A761,'Hoja de Trabajo para listado'!$DE$153:$DE$1048576,0),MATCH((CUADRO!G$4&amp;$E761),'Hoja de Trabajo para listado'!$DE$151:$DG$151,0)),0)+IFERROR(INDEX('Hoja de Trabajo para listado'!$CD$155:$DC$1048576,MATCH($A761,'Hoja de Trabajo para listado'!$CD$155:$CD$1048576,0),MATCH((CUADRO!G$4&amp;$E761),'Hoja de Trabajo para listado'!$CD$151:$DC$151,0)),0)</f>
        <v>0</v>
      </c>
      <c r="H761" s="241">
        <f ca="1">+IFERROR(INDEX('Hoja de Trabajo para listado'!$A$155:$Z$1048576,MATCH($A761,'Hoja de Trabajo para listado'!$A$155:$A$1048576,0),MATCH((CUADRO!H$4&amp;$E761),'Hoja de Trabajo para listado'!$A$151:$Z$151,0)),0)+IFERROR(INDEX('Hoja de Trabajo para listado'!$AB$155:$BA$1048576,MATCH($A761,'Hoja de Trabajo para listado'!$AB$155:$AB$1048576,0),MATCH((CUADRO!H$4&amp;$E761),'Hoja de Trabajo para listado'!$AB$151:$BA$151,0)),0)+IFERROR(INDEX('Hoja de Trabajo para listado'!$BC$155:$CB$1048576,MATCH($A761,'Hoja de Trabajo para listado'!$BC$155:$BC$1048576,0),MATCH((CUADRO!H$4&amp;$E761),'Hoja de Trabajo para listado'!$BC$151:$CB$151,0)),0)+IFERROR(INDEX('Hoja de Trabajo para listado'!$DE$153:$DG$274,MATCH($A761,'Hoja de Trabajo para listado'!$DE$153:$DE$1048576,0),MATCH((CUADRO!H$4&amp;$E761),'Hoja de Trabajo para listado'!$DE$151:$DG$151,0)),0)+IFERROR(INDEX('Hoja de Trabajo para listado'!$CD$155:$DC$1048576,MATCH($A761,'Hoja de Trabajo para listado'!$CD$155:$CD$1048576,0),MATCH((CUADRO!H$4&amp;$E761),'Hoja de Trabajo para listado'!$CD$151:$DC$151,0)),0)</f>
        <v>0</v>
      </c>
      <c r="I761" s="241">
        <f ca="1">+IFERROR(INDEX('Hoja de Trabajo para listado'!$A$155:$Z$1048576,MATCH($A761,'Hoja de Trabajo para listado'!$A$155:$A$1048576,0),MATCH((CUADRO!I$4&amp;$E761),'Hoja de Trabajo para listado'!$A$151:$Z$151,0)),0)+IFERROR(INDEX('Hoja de Trabajo para listado'!$AB$155:$BA$1048576,MATCH($A761,'Hoja de Trabajo para listado'!$AB$155:$AB$1048576,0),MATCH((CUADRO!I$4&amp;$E761),'Hoja de Trabajo para listado'!$AB$151:$BA$151,0)),0)+IFERROR(INDEX('Hoja de Trabajo para listado'!$BC$155:$CB$1048576,MATCH($A761,'Hoja de Trabajo para listado'!$BC$155:$BC$1048576,0),MATCH((CUADRO!I$4&amp;$E761),'Hoja de Trabajo para listado'!$BC$151:$CB$151,0)),0)+IFERROR(INDEX('Hoja de Trabajo para listado'!$DE$153:$DG$274,MATCH($A761,'Hoja de Trabajo para listado'!$DE$153:$DE$1048576,0),MATCH((CUADRO!I$4&amp;$E761),'Hoja de Trabajo para listado'!$DE$151:$DG$151,0)),0)+IFERROR(INDEX('Hoja de Trabajo para listado'!$CD$155:$DC$1048576,MATCH($A761,'Hoja de Trabajo para listado'!$CD$155:$CD$1048576,0),MATCH((CUADRO!I$4&amp;$E761),'Hoja de Trabajo para listado'!$CD$151:$DC$151,0)),0)</f>
        <v>0</v>
      </c>
      <c r="J761" s="241">
        <f ca="1">+IFERROR(INDEX('Hoja de Trabajo para listado'!$A$155:$Z$1048576,MATCH($A761,'Hoja de Trabajo para listado'!$A$155:$A$1048576,0),MATCH((CUADRO!J$4&amp;$E761),'Hoja de Trabajo para listado'!$A$151:$Z$151,0)),0)+IFERROR(INDEX('Hoja de Trabajo para listado'!$AB$155:$BA$1048576,MATCH($A761,'Hoja de Trabajo para listado'!$AB$155:$AB$1048576,0),MATCH((CUADRO!J$4&amp;$E761),'Hoja de Trabajo para listado'!$AB$151:$BA$151,0)),0)+IFERROR(INDEX('Hoja de Trabajo para listado'!$BC$155:$CB$1048576,MATCH($A761,'Hoja de Trabajo para listado'!$BC$155:$BC$1048576,0),MATCH((CUADRO!J$4&amp;$E761),'Hoja de Trabajo para listado'!$BC$151:$CB$151,0)),0)+IFERROR(INDEX('Hoja de Trabajo para listado'!$DE$153:$DG$274,MATCH($A761,'Hoja de Trabajo para listado'!$DE$153:$DE$1048576,0),MATCH((CUADRO!J$4&amp;$E761),'Hoja de Trabajo para listado'!$DE$151:$DG$151,0)),0)+IFERROR(INDEX('Hoja de Trabajo para listado'!$CD$155:$DC$1048576,MATCH($A761,'Hoja de Trabajo para listado'!$CD$155:$CD$1048576,0),MATCH((CUADRO!J$4&amp;$E761),'Hoja de Trabajo para listado'!$CD$151:$DC$151,0)),0)</f>
        <v>0</v>
      </c>
      <c r="K761" s="241">
        <f ca="1">+IFERROR(INDEX('Hoja de Trabajo para listado'!$A$155:$Z$1048576,MATCH($A761,'Hoja de Trabajo para listado'!$A$155:$A$1048576,0),MATCH((CUADRO!K$4&amp;$E761),'Hoja de Trabajo para listado'!$A$151:$Z$151,0)),0)+IFERROR(INDEX('Hoja de Trabajo para listado'!$AB$155:$BA$1048576,MATCH($A761,'Hoja de Trabajo para listado'!$AB$155:$AB$1048576,0),MATCH((CUADRO!K$4&amp;$E761),'Hoja de Trabajo para listado'!$AB$151:$BA$151,0)),0)+IFERROR(INDEX('Hoja de Trabajo para listado'!$BC$155:$CB$1048576,MATCH($A761,'Hoja de Trabajo para listado'!$BC$155:$BC$1048576,0),MATCH((CUADRO!K$4&amp;$E761),'Hoja de Trabajo para listado'!$BC$151:$CB$151,0)),0)+IFERROR(INDEX('Hoja de Trabajo para listado'!$DE$153:$DG$274,MATCH($A761,'Hoja de Trabajo para listado'!$DE$153:$DE$1048576,0),MATCH((CUADRO!K$4&amp;$E761),'Hoja de Trabajo para listado'!$DE$151:$DG$151,0)),0)+IFERROR(INDEX('Hoja de Trabajo para listado'!$CD$155:$DC$1048576,MATCH($A761,'Hoja de Trabajo para listado'!$CD$155:$CD$1048576,0),MATCH((CUADRO!K$4&amp;$E761),'Hoja de Trabajo para listado'!$CD$151:$DC$151,0)),0)</f>
        <v>0</v>
      </c>
      <c r="L761" s="241">
        <f ca="1">+IFERROR(INDEX('Hoja de Trabajo para listado'!$A$155:$Z$1048576,MATCH($A761,'Hoja de Trabajo para listado'!$A$155:$A$1048576,0),MATCH((CUADRO!L$4&amp;$E761),'Hoja de Trabajo para listado'!$A$151:$Z$151,0)),0)+IFERROR(INDEX('Hoja de Trabajo para listado'!$AB$155:$BA$1048576,MATCH($A761,'Hoja de Trabajo para listado'!$AB$155:$AB$1048576,0),MATCH((CUADRO!L$4&amp;$E761),'Hoja de Trabajo para listado'!$AB$151:$BA$151,0)),0)+IFERROR(INDEX('Hoja de Trabajo para listado'!$BC$155:$CB$1048576,MATCH($A761,'Hoja de Trabajo para listado'!$BC$155:$BC$1048576,0),MATCH((CUADRO!L$4&amp;$E761),'Hoja de Trabajo para listado'!$BC$151:$CB$151,0)),0)+IFERROR(INDEX('Hoja de Trabajo para listado'!$DE$153:$DG$274,MATCH($A761,'Hoja de Trabajo para listado'!$DE$153:$DE$1048576,0),MATCH((CUADRO!L$4&amp;$E761),'Hoja de Trabajo para listado'!$DE$151:$DG$151,0)),0)+IFERROR(INDEX('Hoja de Trabajo para listado'!$CD$155:$DC$1048576,MATCH($A761,'Hoja de Trabajo para listado'!$CD$155:$CD$1048576,0),MATCH((CUADRO!L$4&amp;$E761),'Hoja de Trabajo para listado'!$CD$151:$DC$151,0)),0)</f>
        <v>0</v>
      </c>
      <c r="M761" s="241">
        <f ca="1">+IFERROR(INDEX('Hoja de Trabajo para listado'!$A$155:$Z$1048576,MATCH($A761,'Hoja de Trabajo para listado'!$A$155:$A$1048576,0),MATCH((CUADRO!M$4&amp;$E761),'Hoja de Trabajo para listado'!$A$151:$Z$151,0)),0)+IFERROR(INDEX('Hoja de Trabajo para listado'!$AB$155:$BA$1048576,MATCH($A761,'Hoja de Trabajo para listado'!$AB$155:$AB$1048576,0),MATCH((CUADRO!M$4&amp;$E761),'Hoja de Trabajo para listado'!$AB$151:$BA$151,0)),0)+IFERROR(INDEX('Hoja de Trabajo para listado'!$BC$155:$CB$1048576,MATCH($A761,'Hoja de Trabajo para listado'!$BC$155:$BC$1048576,0),MATCH((CUADRO!M$4&amp;$E761),'Hoja de Trabajo para listado'!$BC$151:$CB$151,0)),0)+IFERROR(INDEX('Hoja de Trabajo para listado'!$DE$153:$DG$274,MATCH($A761,'Hoja de Trabajo para listado'!$DE$153:$DE$1048576,0),MATCH((CUADRO!M$4&amp;$E761),'Hoja de Trabajo para listado'!$DE$151:$DG$151,0)),0)+IFERROR(INDEX('Hoja de Trabajo para listado'!$CD$155:$DC$1048576,MATCH($A761,'Hoja de Trabajo para listado'!$CD$155:$CD$1048576,0),MATCH((CUADRO!M$4&amp;$E761),'Hoja de Trabajo para listado'!$CD$151:$DC$151,0)),0)</f>
        <v>0</v>
      </c>
      <c r="N761" s="241">
        <f ca="1">+IFERROR(INDEX('Hoja de Trabajo para listado'!$A$155:$Z$1048576,MATCH($A761,'Hoja de Trabajo para listado'!$A$155:$A$1048576,0),MATCH((CUADRO!N$4&amp;$E761),'Hoja de Trabajo para listado'!$A$151:$Z$151,0)),0)+IFERROR(INDEX('Hoja de Trabajo para listado'!$AB$155:$BA$1048576,MATCH($A761,'Hoja de Trabajo para listado'!$AB$155:$AB$1048576,0),MATCH((CUADRO!N$4&amp;$E761),'Hoja de Trabajo para listado'!$AB$151:$BA$151,0)),0)+IFERROR(INDEX('Hoja de Trabajo para listado'!$BC$155:$CB$1048576,MATCH($A761,'Hoja de Trabajo para listado'!$BC$155:$BC$1048576,0),MATCH((CUADRO!N$4&amp;$E761),'Hoja de Trabajo para listado'!$BC$151:$CB$151,0)),0)+IFERROR(INDEX('Hoja de Trabajo para listado'!$DE$153:$DG$274,MATCH($A761,'Hoja de Trabajo para listado'!$DE$153:$DE$1048576,0),MATCH((CUADRO!N$4&amp;$E761),'Hoja de Trabajo para listado'!$DE$151:$DG$151,0)),0)+IFERROR(INDEX('Hoja de Trabajo para listado'!$CD$155:$DC$1048576,MATCH($A761,'Hoja de Trabajo para listado'!$CD$155:$CD$1048576,0),MATCH((CUADRO!N$4&amp;$E761),'Hoja de Trabajo para listado'!$CD$151:$DC$151,0)),0)</f>
        <v>0</v>
      </c>
      <c r="O761" s="241">
        <f ca="1">+IFERROR(INDEX('Hoja de Trabajo para listado'!$A$155:$Z$1048576,MATCH($A761,'Hoja de Trabajo para listado'!$A$155:$A$1048576,0),MATCH((CUADRO!O$4&amp;$E761),'Hoja de Trabajo para listado'!$A$151:$Z$151,0)),0)+IFERROR(INDEX('Hoja de Trabajo para listado'!$AB$155:$BA$1048576,MATCH($A761,'Hoja de Trabajo para listado'!$AB$155:$AB$1048576,0),MATCH((CUADRO!O$4&amp;$E761),'Hoja de Trabajo para listado'!$AB$151:$BA$151,0)),0)+IFERROR(INDEX('Hoja de Trabajo para listado'!$BC$155:$CB$1048576,MATCH($A761,'Hoja de Trabajo para listado'!$BC$155:$BC$1048576,0),MATCH((CUADRO!O$4&amp;$E761),'Hoja de Trabajo para listado'!$BC$151:$CB$151,0)),0)+IFERROR(INDEX('Hoja de Trabajo para listado'!$DE$153:$DG$274,MATCH($A761,'Hoja de Trabajo para listado'!$DE$153:$DE$1048576,0),MATCH((CUADRO!O$4&amp;$E761),'Hoja de Trabajo para listado'!$DE$151:$DG$151,0)),0)+IFERROR(INDEX('Hoja de Trabajo para listado'!$CD$155:$DC$1048576,MATCH($A761,'Hoja de Trabajo para listado'!$CD$155:$CD$1048576,0),MATCH((CUADRO!O$4&amp;$E761),'Hoja de Trabajo para listado'!$CD$151:$DC$151,0)),0)</f>
        <v>0</v>
      </c>
      <c r="P761" s="241">
        <f ca="1">+IFERROR(INDEX('Hoja de Trabajo para listado'!$A$155:$Z$1048576,MATCH($A761,'Hoja de Trabajo para listado'!$A$155:$A$1048576,0),MATCH((CUADRO!P$4&amp;$E761),'Hoja de Trabajo para listado'!$A$151:$Z$151,0)),0)+IFERROR(INDEX('Hoja de Trabajo para listado'!$AB$155:$BA$1048576,MATCH($A761,'Hoja de Trabajo para listado'!$AB$155:$AB$1048576,0),MATCH((CUADRO!P$4&amp;$E761),'Hoja de Trabajo para listado'!$AB$151:$BA$151,0)),0)+IFERROR(INDEX('Hoja de Trabajo para listado'!$BC$155:$CB$1048576,MATCH($A761,'Hoja de Trabajo para listado'!$BC$155:$BC$1048576,0),MATCH((CUADRO!P$4&amp;$E761),'Hoja de Trabajo para listado'!$BC$151:$CB$151,0)),0)+IFERROR(INDEX('Hoja de Trabajo para listado'!$DE$153:$DG$274,MATCH($A761,'Hoja de Trabajo para listado'!$DE$153:$DE$1048576,0),MATCH((CUADRO!P$4&amp;$E761),'Hoja de Trabajo para listado'!$DE$151:$DG$151,0)),0)+IFERROR(INDEX('Hoja de Trabajo para listado'!$CD$155:$DC$1048576,MATCH($A761,'Hoja de Trabajo para listado'!$CD$155:$CD$1048576,0),MATCH((CUADRO!P$4&amp;$E761),'Hoja de Trabajo para listado'!$CD$151:$DC$151,0)),0)</f>
        <v>0</v>
      </c>
      <c r="Q761" s="241">
        <f ca="1">+IFERROR(INDEX('Hoja de Trabajo para listado'!$A$155:$Z$1048576,MATCH($A761,'Hoja de Trabajo para listado'!$A$155:$A$1048576,0),MATCH((CUADRO!Q$4&amp;$E761),'Hoja de Trabajo para listado'!$A$151:$Z$151,0)),0)+IFERROR(INDEX('Hoja de Trabajo para listado'!$AB$155:$BA$1048576,MATCH($A761,'Hoja de Trabajo para listado'!$AB$155:$AB$1048576,0),MATCH((CUADRO!Q$4&amp;$E761),'Hoja de Trabajo para listado'!$AB$151:$BA$151,0)),0)+IFERROR(INDEX('Hoja de Trabajo para listado'!$BC$155:$CB$1048576,MATCH($A761,'Hoja de Trabajo para listado'!$BC$155:$BC$1048576,0),MATCH((CUADRO!Q$4&amp;$E761),'Hoja de Trabajo para listado'!$BC$151:$CB$151,0)),0)+IFERROR(INDEX('Hoja de Trabajo para listado'!$DE$153:$DG$274,MATCH($A761,'Hoja de Trabajo para listado'!$DE$153:$DE$1048576,0),MATCH((CUADRO!Q$4&amp;$E761),'Hoja de Trabajo para listado'!$DE$151:$DG$151,0)),0)+IFERROR(INDEX('Hoja de Trabajo para listado'!$CD$155:$DC$1048576,MATCH($A761,'Hoja de Trabajo para listado'!$CD$155:$CD$1048576,0),MATCH((CUADRO!Q$4&amp;$E761),'Hoja de Trabajo para listado'!$CD$151:$DC$151,0)),0)</f>
        <v>0</v>
      </c>
      <c r="R761" s="241">
        <f t="shared" ca="1" si="29"/>
        <v>0</v>
      </c>
      <c r="S761" s="247"/>
      <c r="T761" s="241">
        <f ca="1">+T762</f>
        <v>0</v>
      </c>
      <c r="U761" s="240">
        <f t="shared" si="30"/>
        <v>1</v>
      </c>
      <c r="V761" s="327" t="str">
        <f>+VLOOKUP(A761,bd_lista!$A$3:$E$592,5,FALSE)</f>
        <v>Gobiernos Autonomos Municipales</v>
      </c>
      <c r="W761" s="397" t="str">
        <f>+V761</f>
        <v>Gobiernos Autonomos Municipales</v>
      </c>
      <c r="X761" s="240">
        <f>+VLOOKUP(A761,[4]Sheet1!$A$13:$D$744,4,FALSE)</f>
        <v>0</v>
      </c>
      <c r="Y761" s="240" t="e">
        <f>+VLOOKUP(X761,bd_lista!$A$3:$C$592,3,FALSE)</f>
        <v>#N/A</v>
      </c>
      <c r="Z761" s="290">
        <f>+X761</f>
        <v>0</v>
      </c>
      <c r="AA761" s="291" t="e">
        <f>+Y761</f>
        <v>#N/A</v>
      </c>
    </row>
    <row r="762" spans="1:27" customFormat="1" ht="15" hidden="1" customHeight="1">
      <c r="A762" s="32">
        <v>1345</v>
      </c>
      <c r="B762" s="394"/>
      <c r="C762" s="245" t="str">
        <f>+VLOOKUP(A762,bd_lista!$A$3:$C$592,3,FALSE)</f>
        <v>Gobierno Autónomo Municipal de Entre Rios</v>
      </c>
      <c r="D762" s="396"/>
      <c r="E762" s="242" t="s">
        <v>1304</v>
      </c>
      <c r="F762" s="241">
        <f ca="1">+IFERROR(INDEX('Hoja de Trabajo para listado'!$A$155:$Z$1048576,MATCH($A762,'Hoja de Trabajo para listado'!$A$155:$A$1048576,0),MATCH((CUADRO!F$4&amp;$E762),'Hoja de Trabajo para listado'!$A$151:$Z$151,0)),0)+IFERROR(INDEX('Hoja de Trabajo para listado'!$AB$155:$BA$1048576,MATCH($A762,'Hoja de Trabajo para listado'!$AB$155:$AB$1048576,0),MATCH((CUADRO!F$4&amp;$E762),'Hoja de Trabajo para listado'!$AB$151:$BA$151,0)),0)+IFERROR(INDEX('Hoja de Trabajo para listado'!$BC$155:$CB$1048576,MATCH($A762,'Hoja de Trabajo para listado'!$BC$155:$BC$1048576,0),MATCH((CUADRO!F$4&amp;$E762),'Hoja de Trabajo para listado'!$BC$151:$CB$151,0)),0)+IFERROR(INDEX('Hoja de Trabajo para listado'!$DE$153:$DG$274,MATCH($A762,'Hoja de Trabajo para listado'!$DE$153:$DE$1048576,0),MATCH((CUADRO!F$4&amp;$E762),'Hoja de Trabajo para listado'!$DE$151:$DG$151,0)),0)+IFERROR(INDEX('Hoja de Trabajo para listado'!$CD$155:$DC$1048576,MATCH($A762,'Hoja de Trabajo para listado'!$CD$155:$CD$1048576,0),MATCH((CUADRO!F$4&amp;$E762),'Hoja de Trabajo para listado'!$CD$151:$DC$151,0)),0)</f>
        <v>0</v>
      </c>
      <c r="G762" s="241">
        <f ca="1">+IFERROR(INDEX('Hoja de Trabajo para listado'!$A$155:$Z$1048576,MATCH($A762,'Hoja de Trabajo para listado'!$A$155:$A$1048576,0),MATCH((CUADRO!G$4&amp;$E762),'Hoja de Trabajo para listado'!$A$151:$Z$151,0)),0)+IFERROR(INDEX('Hoja de Trabajo para listado'!$AB$155:$BA$1048576,MATCH($A762,'Hoja de Trabajo para listado'!$AB$155:$AB$1048576,0),MATCH((CUADRO!G$4&amp;$E762),'Hoja de Trabajo para listado'!$AB$151:$BA$151,0)),0)+IFERROR(INDEX('Hoja de Trabajo para listado'!$BC$155:$CB$1048576,MATCH($A762,'Hoja de Trabajo para listado'!$BC$155:$BC$1048576,0),MATCH((CUADRO!G$4&amp;$E762),'Hoja de Trabajo para listado'!$BC$151:$CB$151,0)),0)+IFERROR(INDEX('Hoja de Trabajo para listado'!$DE$153:$DG$274,MATCH($A762,'Hoja de Trabajo para listado'!$DE$153:$DE$1048576,0),MATCH((CUADRO!G$4&amp;$E762),'Hoja de Trabajo para listado'!$DE$151:$DG$151,0)),0)+IFERROR(INDEX('Hoja de Trabajo para listado'!$CD$155:$DC$1048576,MATCH($A762,'Hoja de Trabajo para listado'!$CD$155:$CD$1048576,0),MATCH((CUADRO!G$4&amp;$E762),'Hoja de Trabajo para listado'!$CD$151:$DC$151,0)),0)</f>
        <v>0</v>
      </c>
      <c r="H762" s="241">
        <f ca="1">+IFERROR(INDEX('Hoja de Trabajo para listado'!$A$155:$Z$1048576,MATCH($A762,'Hoja de Trabajo para listado'!$A$155:$A$1048576,0),MATCH((CUADRO!H$4&amp;$E762),'Hoja de Trabajo para listado'!$A$151:$Z$151,0)),0)+IFERROR(INDEX('Hoja de Trabajo para listado'!$AB$155:$BA$1048576,MATCH($A762,'Hoja de Trabajo para listado'!$AB$155:$AB$1048576,0),MATCH((CUADRO!H$4&amp;$E762),'Hoja de Trabajo para listado'!$AB$151:$BA$151,0)),0)+IFERROR(INDEX('Hoja de Trabajo para listado'!$BC$155:$CB$1048576,MATCH($A762,'Hoja de Trabajo para listado'!$BC$155:$BC$1048576,0),MATCH((CUADRO!H$4&amp;$E762),'Hoja de Trabajo para listado'!$BC$151:$CB$151,0)),0)+IFERROR(INDEX('Hoja de Trabajo para listado'!$DE$153:$DG$274,MATCH($A762,'Hoja de Trabajo para listado'!$DE$153:$DE$1048576,0),MATCH((CUADRO!H$4&amp;$E762),'Hoja de Trabajo para listado'!$DE$151:$DG$151,0)),0)+IFERROR(INDEX('Hoja de Trabajo para listado'!$CD$155:$DC$1048576,MATCH($A762,'Hoja de Trabajo para listado'!$CD$155:$CD$1048576,0),MATCH((CUADRO!H$4&amp;$E762),'Hoja de Trabajo para listado'!$CD$151:$DC$151,0)),0)</f>
        <v>0</v>
      </c>
      <c r="I762" s="241">
        <f ca="1">+IFERROR(INDEX('Hoja de Trabajo para listado'!$A$155:$Z$1048576,MATCH($A762,'Hoja de Trabajo para listado'!$A$155:$A$1048576,0),MATCH((CUADRO!I$4&amp;$E762),'Hoja de Trabajo para listado'!$A$151:$Z$151,0)),0)+IFERROR(INDEX('Hoja de Trabajo para listado'!$AB$155:$BA$1048576,MATCH($A762,'Hoja de Trabajo para listado'!$AB$155:$AB$1048576,0),MATCH((CUADRO!I$4&amp;$E762),'Hoja de Trabajo para listado'!$AB$151:$BA$151,0)),0)+IFERROR(INDEX('Hoja de Trabajo para listado'!$BC$155:$CB$1048576,MATCH($A762,'Hoja de Trabajo para listado'!$BC$155:$BC$1048576,0),MATCH((CUADRO!I$4&amp;$E762),'Hoja de Trabajo para listado'!$BC$151:$CB$151,0)),0)+IFERROR(INDEX('Hoja de Trabajo para listado'!$DE$153:$DG$274,MATCH($A762,'Hoja de Trabajo para listado'!$DE$153:$DE$1048576,0),MATCH((CUADRO!I$4&amp;$E762),'Hoja de Trabajo para listado'!$DE$151:$DG$151,0)),0)+IFERROR(INDEX('Hoja de Trabajo para listado'!$CD$155:$DC$1048576,MATCH($A762,'Hoja de Trabajo para listado'!$CD$155:$CD$1048576,0),MATCH((CUADRO!I$4&amp;$E762),'Hoja de Trabajo para listado'!$CD$151:$DC$151,0)),0)</f>
        <v>0</v>
      </c>
      <c r="J762" s="241">
        <f ca="1">+IFERROR(INDEX('Hoja de Trabajo para listado'!$A$155:$Z$1048576,MATCH($A762,'Hoja de Trabajo para listado'!$A$155:$A$1048576,0),MATCH((CUADRO!J$4&amp;$E762),'Hoja de Trabajo para listado'!$A$151:$Z$151,0)),0)+IFERROR(INDEX('Hoja de Trabajo para listado'!$AB$155:$BA$1048576,MATCH($A762,'Hoja de Trabajo para listado'!$AB$155:$AB$1048576,0),MATCH((CUADRO!J$4&amp;$E762),'Hoja de Trabajo para listado'!$AB$151:$BA$151,0)),0)+IFERROR(INDEX('Hoja de Trabajo para listado'!$BC$155:$CB$1048576,MATCH($A762,'Hoja de Trabajo para listado'!$BC$155:$BC$1048576,0),MATCH((CUADRO!J$4&amp;$E762),'Hoja de Trabajo para listado'!$BC$151:$CB$151,0)),0)+IFERROR(INDEX('Hoja de Trabajo para listado'!$DE$153:$DG$274,MATCH($A762,'Hoja de Trabajo para listado'!$DE$153:$DE$1048576,0),MATCH((CUADRO!J$4&amp;$E762),'Hoja de Trabajo para listado'!$DE$151:$DG$151,0)),0)+IFERROR(INDEX('Hoja de Trabajo para listado'!$CD$155:$DC$1048576,MATCH($A762,'Hoja de Trabajo para listado'!$CD$155:$CD$1048576,0),MATCH((CUADRO!J$4&amp;$E762),'Hoja de Trabajo para listado'!$CD$151:$DC$151,0)),0)</f>
        <v>0</v>
      </c>
      <c r="K762" s="241">
        <f ca="1">+IFERROR(INDEX('Hoja de Trabajo para listado'!$A$155:$Z$1048576,MATCH($A762,'Hoja de Trabajo para listado'!$A$155:$A$1048576,0),MATCH((CUADRO!K$4&amp;$E762),'Hoja de Trabajo para listado'!$A$151:$Z$151,0)),0)+IFERROR(INDEX('Hoja de Trabajo para listado'!$AB$155:$BA$1048576,MATCH($A762,'Hoja de Trabajo para listado'!$AB$155:$AB$1048576,0),MATCH((CUADRO!K$4&amp;$E762),'Hoja de Trabajo para listado'!$AB$151:$BA$151,0)),0)+IFERROR(INDEX('Hoja de Trabajo para listado'!$BC$155:$CB$1048576,MATCH($A762,'Hoja de Trabajo para listado'!$BC$155:$BC$1048576,0),MATCH((CUADRO!K$4&amp;$E762),'Hoja de Trabajo para listado'!$BC$151:$CB$151,0)),0)+IFERROR(INDEX('Hoja de Trabajo para listado'!$DE$153:$DG$274,MATCH($A762,'Hoja de Trabajo para listado'!$DE$153:$DE$1048576,0),MATCH((CUADRO!K$4&amp;$E762),'Hoja de Trabajo para listado'!$DE$151:$DG$151,0)),0)+IFERROR(INDEX('Hoja de Trabajo para listado'!$CD$155:$DC$1048576,MATCH($A762,'Hoja de Trabajo para listado'!$CD$155:$CD$1048576,0),MATCH((CUADRO!K$4&amp;$E762),'Hoja de Trabajo para listado'!$CD$151:$DC$151,0)),0)</f>
        <v>0</v>
      </c>
      <c r="L762" s="241">
        <f ca="1">+IFERROR(INDEX('Hoja de Trabajo para listado'!$A$155:$Z$1048576,MATCH($A762,'Hoja de Trabajo para listado'!$A$155:$A$1048576,0),MATCH((CUADRO!L$4&amp;$E762),'Hoja de Trabajo para listado'!$A$151:$Z$151,0)),0)+IFERROR(INDEX('Hoja de Trabajo para listado'!$AB$155:$BA$1048576,MATCH($A762,'Hoja de Trabajo para listado'!$AB$155:$AB$1048576,0),MATCH((CUADRO!L$4&amp;$E762),'Hoja de Trabajo para listado'!$AB$151:$BA$151,0)),0)+IFERROR(INDEX('Hoja de Trabajo para listado'!$BC$155:$CB$1048576,MATCH($A762,'Hoja de Trabajo para listado'!$BC$155:$BC$1048576,0),MATCH((CUADRO!L$4&amp;$E762),'Hoja de Trabajo para listado'!$BC$151:$CB$151,0)),0)+IFERROR(INDEX('Hoja de Trabajo para listado'!$DE$153:$DG$274,MATCH($A762,'Hoja de Trabajo para listado'!$DE$153:$DE$1048576,0),MATCH((CUADRO!L$4&amp;$E762),'Hoja de Trabajo para listado'!$DE$151:$DG$151,0)),0)+IFERROR(INDEX('Hoja de Trabajo para listado'!$CD$155:$DC$1048576,MATCH($A762,'Hoja de Trabajo para listado'!$CD$155:$CD$1048576,0),MATCH((CUADRO!L$4&amp;$E762),'Hoja de Trabajo para listado'!$CD$151:$DC$151,0)),0)</f>
        <v>0</v>
      </c>
      <c r="M762" s="241">
        <f ca="1">+IFERROR(INDEX('Hoja de Trabajo para listado'!$A$155:$Z$1048576,MATCH($A762,'Hoja de Trabajo para listado'!$A$155:$A$1048576,0),MATCH((CUADRO!M$4&amp;$E762),'Hoja de Trabajo para listado'!$A$151:$Z$151,0)),0)+IFERROR(INDEX('Hoja de Trabajo para listado'!$AB$155:$BA$1048576,MATCH($A762,'Hoja de Trabajo para listado'!$AB$155:$AB$1048576,0),MATCH((CUADRO!M$4&amp;$E762),'Hoja de Trabajo para listado'!$AB$151:$BA$151,0)),0)+IFERROR(INDEX('Hoja de Trabajo para listado'!$BC$155:$CB$1048576,MATCH($A762,'Hoja de Trabajo para listado'!$BC$155:$BC$1048576,0),MATCH((CUADRO!M$4&amp;$E762),'Hoja de Trabajo para listado'!$BC$151:$CB$151,0)),0)+IFERROR(INDEX('Hoja de Trabajo para listado'!$DE$153:$DG$274,MATCH($A762,'Hoja de Trabajo para listado'!$DE$153:$DE$1048576,0),MATCH((CUADRO!M$4&amp;$E762),'Hoja de Trabajo para listado'!$DE$151:$DG$151,0)),0)+IFERROR(INDEX('Hoja de Trabajo para listado'!$CD$155:$DC$1048576,MATCH($A762,'Hoja de Trabajo para listado'!$CD$155:$CD$1048576,0),MATCH((CUADRO!M$4&amp;$E762),'Hoja de Trabajo para listado'!$CD$151:$DC$151,0)),0)</f>
        <v>0</v>
      </c>
      <c r="N762" s="241">
        <f ca="1">+IFERROR(INDEX('Hoja de Trabajo para listado'!$A$155:$Z$1048576,MATCH($A762,'Hoja de Trabajo para listado'!$A$155:$A$1048576,0),MATCH((CUADRO!N$4&amp;$E762),'Hoja de Trabajo para listado'!$A$151:$Z$151,0)),0)+IFERROR(INDEX('Hoja de Trabajo para listado'!$AB$155:$BA$1048576,MATCH($A762,'Hoja de Trabajo para listado'!$AB$155:$AB$1048576,0),MATCH((CUADRO!N$4&amp;$E762),'Hoja de Trabajo para listado'!$AB$151:$BA$151,0)),0)+IFERROR(INDEX('Hoja de Trabajo para listado'!$BC$155:$CB$1048576,MATCH($A762,'Hoja de Trabajo para listado'!$BC$155:$BC$1048576,0),MATCH((CUADRO!N$4&amp;$E762),'Hoja de Trabajo para listado'!$BC$151:$CB$151,0)),0)+IFERROR(INDEX('Hoja de Trabajo para listado'!$DE$153:$DG$274,MATCH($A762,'Hoja de Trabajo para listado'!$DE$153:$DE$1048576,0),MATCH((CUADRO!N$4&amp;$E762),'Hoja de Trabajo para listado'!$DE$151:$DG$151,0)),0)+IFERROR(INDEX('Hoja de Trabajo para listado'!$CD$155:$DC$1048576,MATCH($A762,'Hoja de Trabajo para listado'!$CD$155:$CD$1048576,0),MATCH((CUADRO!N$4&amp;$E762),'Hoja de Trabajo para listado'!$CD$151:$DC$151,0)),0)</f>
        <v>0</v>
      </c>
      <c r="O762" s="241">
        <f ca="1">+IFERROR(INDEX('Hoja de Trabajo para listado'!$A$155:$Z$1048576,MATCH($A762,'Hoja de Trabajo para listado'!$A$155:$A$1048576,0),MATCH((CUADRO!O$4&amp;$E762),'Hoja de Trabajo para listado'!$A$151:$Z$151,0)),0)+IFERROR(INDEX('Hoja de Trabajo para listado'!$AB$155:$BA$1048576,MATCH($A762,'Hoja de Trabajo para listado'!$AB$155:$AB$1048576,0),MATCH((CUADRO!O$4&amp;$E762),'Hoja de Trabajo para listado'!$AB$151:$BA$151,0)),0)+IFERROR(INDEX('Hoja de Trabajo para listado'!$BC$155:$CB$1048576,MATCH($A762,'Hoja de Trabajo para listado'!$BC$155:$BC$1048576,0),MATCH((CUADRO!O$4&amp;$E762),'Hoja de Trabajo para listado'!$BC$151:$CB$151,0)),0)+IFERROR(INDEX('Hoja de Trabajo para listado'!$DE$153:$DG$274,MATCH($A762,'Hoja de Trabajo para listado'!$DE$153:$DE$1048576,0),MATCH((CUADRO!O$4&amp;$E762),'Hoja de Trabajo para listado'!$DE$151:$DG$151,0)),0)+IFERROR(INDEX('Hoja de Trabajo para listado'!$CD$155:$DC$1048576,MATCH($A762,'Hoja de Trabajo para listado'!$CD$155:$CD$1048576,0),MATCH((CUADRO!O$4&amp;$E762),'Hoja de Trabajo para listado'!$CD$151:$DC$151,0)),0)</f>
        <v>0</v>
      </c>
      <c r="P762" s="241">
        <f ca="1">+IFERROR(INDEX('Hoja de Trabajo para listado'!$A$155:$Z$1048576,MATCH($A762,'Hoja de Trabajo para listado'!$A$155:$A$1048576,0),MATCH((CUADRO!P$4&amp;$E762),'Hoja de Trabajo para listado'!$A$151:$Z$151,0)),0)+IFERROR(INDEX('Hoja de Trabajo para listado'!$AB$155:$BA$1048576,MATCH($A762,'Hoja de Trabajo para listado'!$AB$155:$AB$1048576,0),MATCH((CUADRO!P$4&amp;$E762),'Hoja de Trabajo para listado'!$AB$151:$BA$151,0)),0)+IFERROR(INDEX('Hoja de Trabajo para listado'!$BC$155:$CB$1048576,MATCH($A762,'Hoja de Trabajo para listado'!$BC$155:$BC$1048576,0),MATCH((CUADRO!P$4&amp;$E762),'Hoja de Trabajo para listado'!$BC$151:$CB$151,0)),0)+IFERROR(INDEX('Hoja de Trabajo para listado'!$DE$153:$DG$274,MATCH($A762,'Hoja de Trabajo para listado'!$DE$153:$DE$1048576,0),MATCH((CUADRO!P$4&amp;$E762),'Hoja de Trabajo para listado'!$DE$151:$DG$151,0)),0)+IFERROR(INDEX('Hoja de Trabajo para listado'!$CD$155:$DC$1048576,MATCH($A762,'Hoja de Trabajo para listado'!$CD$155:$CD$1048576,0),MATCH((CUADRO!P$4&amp;$E762),'Hoja de Trabajo para listado'!$CD$151:$DC$151,0)),0)</f>
        <v>0</v>
      </c>
      <c r="Q762" s="241">
        <f ca="1">+IFERROR(INDEX('Hoja de Trabajo para listado'!$A$155:$Z$1048576,MATCH($A762,'Hoja de Trabajo para listado'!$A$155:$A$1048576,0),MATCH((CUADRO!Q$4&amp;$E762),'Hoja de Trabajo para listado'!$A$151:$Z$151,0)),0)+IFERROR(INDEX('Hoja de Trabajo para listado'!$AB$155:$BA$1048576,MATCH($A762,'Hoja de Trabajo para listado'!$AB$155:$AB$1048576,0),MATCH((CUADRO!Q$4&amp;$E762),'Hoja de Trabajo para listado'!$AB$151:$BA$151,0)),0)+IFERROR(INDEX('Hoja de Trabajo para listado'!$BC$155:$CB$1048576,MATCH($A762,'Hoja de Trabajo para listado'!$BC$155:$BC$1048576,0),MATCH((CUADRO!Q$4&amp;$E762),'Hoja de Trabajo para listado'!$BC$151:$CB$151,0)),0)+IFERROR(INDEX('Hoja de Trabajo para listado'!$DE$153:$DG$274,MATCH($A762,'Hoja de Trabajo para listado'!$DE$153:$DE$1048576,0),MATCH((CUADRO!Q$4&amp;$E762),'Hoja de Trabajo para listado'!$DE$151:$DG$151,0)),0)+IFERROR(INDEX('Hoja de Trabajo para listado'!$CD$155:$DC$1048576,MATCH($A762,'Hoja de Trabajo para listado'!$CD$155:$CD$1048576,0),MATCH((CUADRO!Q$4&amp;$E762),'Hoja de Trabajo para listado'!$CD$151:$DC$151,0)),0)</f>
        <v>0</v>
      </c>
      <c r="R762" s="241">
        <f t="shared" ca="1" si="29"/>
        <v>0</v>
      </c>
      <c r="S762" s="247">
        <f ca="1">+R761+R762</f>
        <v>0</v>
      </c>
      <c r="T762" s="241">
        <f ca="1">+S762</f>
        <v>0</v>
      </c>
      <c r="U762" s="240">
        <f t="shared" si="30"/>
        <v>2</v>
      </c>
      <c r="V762" s="327" t="str">
        <f>+VLOOKUP(A762,bd_lista!$A$3:$E$592,5,FALSE)</f>
        <v>Gobiernos Autonomos Municipales</v>
      </c>
      <c r="W762" s="398"/>
      <c r="X762" s="240">
        <f>+VLOOKUP(A762,[4]Sheet1!$A$13:$D$744,4,FALSE)</f>
        <v>0</v>
      </c>
      <c r="Y762" s="240" t="e">
        <f>+VLOOKUP(X762,bd_lista!$A$3:$C$592,3,FALSE)</f>
        <v>#N/A</v>
      </c>
      <c r="Z762" s="288"/>
      <c r="AA762" s="289"/>
    </row>
    <row r="763" spans="1:27" customFormat="1" ht="15" hidden="1" customHeight="1">
      <c r="A763" s="32">
        <v>1346</v>
      </c>
      <c r="B763" s="393">
        <f>+A763</f>
        <v>1346</v>
      </c>
      <c r="C763" s="245" t="str">
        <f>+VLOOKUP(A763,bd_lista!$A$3:$C$592,3,FALSE)</f>
        <v>Gobierno Autónomo Municipal de Cocapata</v>
      </c>
      <c r="D763" s="395" t="str">
        <f>+C763</f>
        <v>Gobierno Autónomo Municipal de Cocapata</v>
      </c>
      <c r="E763" s="240" t="s">
        <v>1303</v>
      </c>
      <c r="F763" s="241">
        <f ca="1">+IFERROR(INDEX('Hoja de Trabajo para listado'!$A$155:$Z$1048576,MATCH($A763,'Hoja de Trabajo para listado'!$A$155:$A$1048576,0),MATCH((CUADRO!F$4&amp;$E763),'Hoja de Trabajo para listado'!$A$151:$Z$151,0)),0)+IFERROR(INDEX('Hoja de Trabajo para listado'!$AB$155:$BA$1048576,MATCH($A763,'Hoja de Trabajo para listado'!$AB$155:$AB$1048576,0),MATCH((CUADRO!F$4&amp;$E763),'Hoja de Trabajo para listado'!$AB$151:$BA$151,0)),0)+IFERROR(INDEX('Hoja de Trabajo para listado'!$BC$155:$CB$1048576,MATCH($A763,'Hoja de Trabajo para listado'!$BC$155:$BC$1048576,0),MATCH((CUADRO!F$4&amp;$E763),'Hoja de Trabajo para listado'!$BC$151:$CB$151,0)),0)+IFERROR(INDEX('Hoja de Trabajo para listado'!$DE$153:$DG$274,MATCH($A763,'Hoja de Trabajo para listado'!$DE$153:$DE$1048576,0),MATCH((CUADRO!F$4&amp;$E763),'Hoja de Trabajo para listado'!$DE$151:$DG$151,0)),0)+IFERROR(INDEX('Hoja de Trabajo para listado'!$CD$155:$DC$1048576,MATCH($A763,'Hoja de Trabajo para listado'!$CD$155:$CD$1048576,0),MATCH((CUADRO!F$4&amp;$E763),'Hoja de Trabajo para listado'!$CD$151:$DC$151,0)),0)</f>
        <v>0</v>
      </c>
      <c r="G763" s="241">
        <f ca="1">+IFERROR(INDEX('Hoja de Trabajo para listado'!$A$155:$Z$1048576,MATCH($A763,'Hoja de Trabajo para listado'!$A$155:$A$1048576,0),MATCH((CUADRO!G$4&amp;$E763),'Hoja de Trabajo para listado'!$A$151:$Z$151,0)),0)+IFERROR(INDEX('Hoja de Trabajo para listado'!$AB$155:$BA$1048576,MATCH($A763,'Hoja de Trabajo para listado'!$AB$155:$AB$1048576,0),MATCH((CUADRO!G$4&amp;$E763),'Hoja de Trabajo para listado'!$AB$151:$BA$151,0)),0)+IFERROR(INDEX('Hoja de Trabajo para listado'!$BC$155:$CB$1048576,MATCH($A763,'Hoja de Trabajo para listado'!$BC$155:$BC$1048576,0),MATCH((CUADRO!G$4&amp;$E763),'Hoja de Trabajo para listado'!$BC$151:$CB$151,0)),0)+IFERROR(INDEX('Hoja de Trabajo para listado'!$DE$153:$DG$274,MATCH($A763,'Hoja de Trabajo para listado'!$DE$153:$DE$1048576,0),MATCH((CUADRO!G$4&amp;$E763),'Hoja de Trabajo para listado'!$DE$151:$DG$151,0)),0)+IFERROR(INDEX('Hoja de Trabajo para listado'!$CD$155:$DC$1048576,MATCH($A763,'Hoja de Trabajo para listado'!$CD$155:$CD$1048576,0),MATCH((CUADRO!G$4&amp;$E763),'Hoja de Trabajo para listado'!$CD$151:$DC$151,0)),0)</f>
        <v>0</v>
      </c>
      <c r="H763" s="241">
        <f ca="1">+IFERROR(INDEX('Hoja de Trabajo para listado'!$A$155:$Z$1048576,MATCH($A763,'Hoja de Trabajo para listado'!$A$155:$A$1048576,0),MATCH((CUADRO!H$4&amp;$E763),'Hoja de Trabajo para listado'!$A$151:$Z$151,0)),0)+IFERROR(INDEX('Hoja de Trabajo para listado'!$AB$155:$BA$1048576,MATCH($A763,'Hoja de Trabajo para listado'!$AB$155:$AB$1048576,0),MATCH((CUADRO!H$4&amp;$E763),'Hoja de Trabajo para listado'!$AB$151:$BA$151,0)),0)+IFERROR(INDEX('Hoja de Trabajo para listado'!$BC$155:$CB$1048576,MATCH($A763,'Hoja de Trabajo para listado'!$BC$155:$BC$1048576,0),MATCH((CUADRO!H$4&amp;$E763),'Hoja de Trabajo para listado'!$BC$151:$CB$151,0)),0)+IFERROR(INDEX('Hoja de Trabajo para listado'!$DE$153:$DG$274,MATCH($A763,'Hoja de Trabajo para listado'!$DE$153:$DE$1048576,0),MATCH((CUADRO!H$4&amp;$E763),'Hoja de Trabajo para listado'!$DE$151:$DG$151,0)),0)+IFERROR(INDEX('Hoja de Trabajo para listado'!$CD$155:$DC$1048576,MATCH($A763,'Hoja de Trabajo para listado'!$CD$155:$CD$1048576,0),MATCH((CUADRO!H$4&amp;$E763),'Hoja de Trabajo para listado'!$CD$151:$DC$151,0)),0)</f>
        <v>0</v>
      </c>
      <c r="I763" s="241">
        <f ca="1">+IFERROR(INDEX('Hoja de Trabajo para listado'!$A$155:$Z$1048576,MATCH($A763,'Hoja de Trabajo para listado'!$A$155:$A$1048576,0),MATCH((CUADRO!I$4&amp;$E763),'Hoja de Trabajo para listado'!$A$151:$Z$151,0)),0)+IFERROR(INDEX('Hoja de Trabajo para listado'!$AB$155:$BA$1048576,MATCH($A763,'Hoja de Trabajo para listado'!$AB$155:$AB$1048576,0),MATCH((CUADRO!I$4&amp;$E763),'Hoja de Trabajo para listado'!$AB$151:$BA$151,0)),0)+IFERROR(INDEX('Hoja de Trabajo para listado'!$BC$155:$CB$1048576,MATCH($A763,'Hoja de Trabajo para listado'!$BC$155:$BC$1048576,0),MATCH((CUADRO!I$4&amp;$E763),'Hoja de Trabajo para listado'!$BC$151:$CB$151,0)),0)+IFERROR(INDEX('Hoja de Trabajo para listado'!$DE$153:$DG$274,MATCH($A763,'Hoja de Trabajo para listado'!$DE$153:$DE$1048576,0),MATCH((CUADRO!I$4&amp;$E763),'Hoja de Trabajo para listado'!$DE$151:$DG$151,0)),0)+IFERROR(INDEX('Hoja de Trabajo para listado'!$CD$155:$DC$1048576,MATCH($A763,'Hoja de Trabajo para listado'!$CD$155:$CD$1048576,0),MATCH((CUADRO!I$4&amp;$E763),'Hoja de Trabajo para listado'!$CD$151:$DC$151,0)),0)</f>
        <v>0</v>
      </c>
      <c r="J763" s="241">
        <f ca="1">+IFERROR(INDEX('Hoja de Trabajo para listado'!$A$155:$Z$1048576,MATCH($A763,'Hoja de Trabajo para listado'!$A$155:$A$1048576,0),MATCH((CUADRO!J$4&amp;$E763),'Hoja de Trabajo para listado'!$A$151:$Z$151,0)),0)+IFERROR(INDEX('Hoja de Trabajo para listado'!$AB$155:$BA$1048576,MATCH($A763,'Hoja de Trabajo para listado'!$AB$155:$AB$1048576,0),MATCH((CUADRO!J$4&amp;$E763),'Hoja de Trabajo para listado'!$AB$151:$BA$151,0)),0)+IFERROR(INDEX('Hoja de Trabajo para listado'!$BC$155:$CB$1048576,MATCH($A763,'Hoja de Trabajo para listado'!$BC$155:$BC$1048576,0),MATCH((CUADRO!J$4&amp;$E763),'Hoja de Trabajo para listado'!$BC$151:$CB$151,0)),0)+IFERROR(INDEX('Hoja de Trabajo para listado'!$DE$153:$DG$274,MATCH($A763,'Hoja de Trabajo para listado'!$DE$153:$DE$1048576,0),MATCH((CUADRO!J$4&amp;$E763),'Hoja de Trabajo para listado'!$DE$151:$DG$151,0)),0)+IFERROR(INDEX('Hoja de Trabajo para listado'!$CD$155:$DC$1048576,MATCH($A763,'Hoja de Trabajo para listado'!$CD$155:$CD$1048576,0),MATCH((CUADRO!J$4&amp;$E763),'Hoja de Trabajo para listado'!$CD$151:$DC$151,0)),0)</f>
        <v>0</v>
      </c>
      <c r="K763" s="241">
        <f ca="1">+IFERROR(INDEX('Hoja de Trabajo para listado'!$A$155:$Z$1048576,MATCH($A763,'Hoja de Trabajo para listado'!$A$155:$A$1048576,0),MATCH((CUADRO!K$4&amp;$E763),'Hoja de Trabajo para listado'!$A$151:$Z$151,0)),0)+IFERROR(INDEX('Hoja de Trabajo para listado'!$AB$155:$BA$1048576,MATCH($A763,'Hoja de Trabajo para listado'!$AB$155:$AB$1048576,0),MATCH((CUADRO!K$4&amp;$E763),'Hoja de Trabajo para listado'!$AB$151:$BA$151,0)),0)+IFERROR(INDEX('Hoja de Trabajo para listado'!$BC$155:$CB$1048576,MATCH($A763,'Hoja de Trabajo para listado'!$BC$155:$BC$1048576,0),MATCH((CUADRO!K$4&amp;$E763),'Hoja de Trabajo para listado'!$BC$151:$CB$151,0)),0)+IFERROR(INDEX('Hoja de Trabajo para listado'!$DE$153:$DG$274,MATCH($A763,'Hoja de Trabajo para listado'!$DE$153:$DE$1048576,0),MATCH((CUADRO!K$4&amp;$E763),'Hoja de Trabajo para listado'!$DE$151:$DG$151,0)),0)+IFERROR(INDEX('Hoja de Trabajo para listado'!$CD$155:$DC$1048576,MATCH($A763,'Hoja de Trabajo para listado'!$CD$155:$CD$1048576,0),MATCH((CUADRO!K$4&amp;$E763),'Hoja de Trabajo para listado'!$CD$151:$DC$151,0)),0)</f>
        <v>0</v>
      </c>
      <c r="L763" s="241">
        <f ca="1">+IFERROR(INDEX('Hoja de Trabajo para listado'!$A$155:$Z$1048576,MATCH($A763,'Hoja de Trabajo para listado'!$A$155:$A$1048576,0),MATCH((CUADRO!L$4&amp;$E763),'Hoja de Trabajo para listado'!$A$151:$Z$151,0)),0)+IFERROR(INDEX('Hoja de Trabajo para listado'!$AB$155:$BA$1048576,MATCH($A763,'Hoja de Trabajo para listado'!$AB$155:$AB$1048576,0),MATCH((CUADRO!L$4&amp;$E763),'Hoja de Trabajo para listado'!$AB$151:$BA$151,0)),0)+IFERROR(INDEX('Hoja de Trabajo para listado'!$BC$155:$CB$1048576,MATCH($A763,'Hoja de Trabajo para listado'!$BC$155:$BC$1048576,0),MATCH((CUADRO!L$4&amp;$E763),'Hoja de Trabajo para listado'!$BC$151:$CB$151,0)),0)+IFERROR(INDEX('Hoja de Trabajo para listado'!$DE$153:$DG$274,MATCH($A763,'Hoja de Trabajo para listado'!$DE$153:$DE$1048576,0),MATCH((CUADRO!L$4&amp;$E763),'Hoja de Trabajo para listado'!$DE$151:$DG$151,0)),0)+IFERROR(INDEX('Hoja de Trabajo para listado'!$CD$155:$DC$1048576,MATCH($A763,'Hoja de Trabajo para listado'!$CD$155:$CD$1048576,0),MATCH((CUADRO!L$4&amp;$E763),'Hoja de Trabajo para listado'!$CD$151:$DC$151,0)),0)</f>
        <v>0</v>
      </c>
      <c r="M763" s="241">
        <f ca="1">+IFERROR(INDEX('Hoja de Trabajo para listado'!$A$155:$Z$1048576,MATCH($A763,'Hoja de Trabajo para listado'!$A$155:$A$1048576,0),MATCH((CUADRO!M$4&amp;$E763),'Hoja de Trabajo para listado'!$A$151:$Z$151,0)),0)+IFERROR(INDEX('Hoja de Trabajo para listado'!$AB$155:$BA$1048576,MATCH($A763,'Hoja de Trabajo para listado'!$AB$155:$AB$1048576,0),MATCH((CUADRO!M$4&amp;$E763),'Hoja de Trabajo para listado'!$AB$151:$BA$151,0)),0)+IFERROR(INDEX('Hoja de Trabajo para listado'!$BC$155:$CB$1048576,MATCH($A763,'Hoja de Trabajo para listado'!$BC$155:$BC$1048576,0),MATCH((CUADRO!M$4&amp;$E763),'Hoja de Trabajo para listado'!$BC$151:$CB$151,0)),0)+IFERROR(INDEX('Hoja de Trabajo para listado'!$DE$153:$DG$274,MATCH($A763,'Hoja de Trabajo para listado'!$DE$153:$DE$1048576,0),MATCH((CUADRO!M$4&amp;$E763),'Hoja de Trabajo para listado'!$DE$151:$DG$151,0)),0)+IFERROR(INDEX('Hoja de Trabajo para listado'!$CD$155:$DC$1048576,MATCH($A763,'Hoja de Trabajo para listado'!$CD$155:$CD$1048576,0),MATCH((CUADRO!M$4&amp;$E763),'Hoja de Trabajo para listado'!$CD$151:$DC$151,0)),0)</f>
        <v>0</v>
      </c>
      <c r="N763" s="241">
        <f ca="1">+IFERROR(INDEX('Hoja de Trabajo para listado'!$A$155:$Z$1048576,MATCH($A763,'Hoja de Trabajo para listado'!$A$155:$A$1048576,0),MATCH((CUADRO!N$4&amp;$E763),'Hoja de Trabajo para listado'!$A$151:$Z$151,0)),0)+IFERROR(INDEX('Hoja de Trabajo para listado'!$AB$155:$BA$1048576,MATCH($A763,'Hoja de Trabajo para listado'!$AB$155:$AB$1048576,0),MATCH((CUADRO!N$4&amp;$E763),'Hoja de Trabajo para listado'!$AB$151:$BA$151,0)),0)+IFERROR(INDEX('Hoja de Trabajo para listado'!$BC$155:$CB$1048576,MATCH($A763,'Hoja de Trabajo para listado'!$BC$155:$BC$1048576,0),MATCH((CUADRO!N$4&amp;$E763),'Hoja de Trabajo para listado'!$BC$151:$CB$151,0)),0)+IFERROR(INDEX('Hoja de Trabajo para listado'!$DE$153:$DG$274,MATCH($A763,'Hoja de Trabajo para listado'!$DE$153:$DE$1048576,0),MATCH((CUADRO!N$4&amp;$E763),'Hoja de Trabajo para listado'!$DE$151:$DG$151,0)),0)+IFERROR(INDEX('Hoja de Trabajo para listado'!$CD$155:$DC$1048576,MATCH($A763,'Hoja de Trabajo para listado'!$CD$155:$CD$1048576,0),MATCH((CUADRO!N$4&amp;$E763),'Hoja de Trabajo para listado'!$CD$151:$DC$151,0)),0)</f>
        <v>0</v>
      </c>
      <c r="O763" s="241">
        <f ca="1">+IFERROR(INDEX('Hoja de Trabajo para listado'!$A$155:$Z$1048576,MATCH($A763,'Hoja de Trabajo para listado'!$A$155:$A$1048576,0),MATCH((CUADRO!O$4&amp;$E763),'Hoja de Trabajo para listado'!$A$151:$Z$151,0)),0)+IFERROR(INDEX('Hoja de Trabajo para listado'!$AB$155:$BA$1048576,MATCH($A763,'Hoja de Trabajo para listado'!$AB$155:$AB$1048576,0),MATCH((CUADRO!O$4&amp;$E763),'Hoja de Trabajo para listado'!$AB$151:$BA$151,0)),0)+IFERROR(INDEX('Hoja de Trabajo para listado'!$BC$155:$CB$1048576,MATCH($A763,'Hoja de Trabajo para listado'!$BC$155:$BC$1048576,0),MATCH((CUADRO!O$4&amp;$E763),'Hoja de Trabajo para listado'!$BC$151:$CB$151,0)),0)+IFERROR(INDEX('Hoja de Trabajo para listado'!$DE$153:$DG$274,MATCH($A763,'Hoja de Trabajo para listado'!$DE$153:$DE$1048576,0),MATCH((CUADRO!O$4&amp;$E763),'Hoja de Trabajo para listado'!$DE$151:$DG$151,0)),0)+IFERROR(INDEX('Hoja de Trabajo para listado'!$CD$155:$DC$1048576,MATCH($A763,'Hoja de Trabajo para listado'!$CD$155:$CD$1048576,0),MATCH((CUADRO!O$4&amp;$E763),'Hoja de Trabajo para listado'!$CD$151:$DC$151,0)),0)</f>
        <v>0</v>
      </c>
      <c r="P763" s="241">
        <f ca="1">+IFERROR(INDEX('Hoja de Trabajo para listado'!$A$155:$Z$1048576,MATCH($A763,'Hoja de Trabajo para listado'!$A$155:$A$1048576,0),MATCH((CUADRO!P$4&amp;$E763),'Hoja de Trabajo para listado'!$A$151:$Z$151,0)),0)+IFERROR(INDEX('Hoja de Trabajo para listado'!$AB$155:$BA$1048576,MATCH($A763,'Hoja de Trabajo para listado'!$AB$155:$AB$1048576,0),MATCH((CUADRO!P$4&amp;$E763),'Hoja de Trabajo para listado'!$AB$151:$BA$151,0)),0)+IFERROR(INDEX('Hoja de Trabajo para listado'!$BC$155:$CB$1048576,MATCH($A763,'Hoja de Trabajo para listado'!$BC$155:$BC$1048576,0),MATCH((CUADRO!P$4&amp;$E763),'Hoja de Trabajo para listado'!$BC$151:$CB$151,0)),0)+IFERROR(INDEX('Hoja de Trabajo para listado'!$DE$153:$DG$274,MATCH($A763,'Hoja de Trabajo para listado'!$DE$153:$DE$1048576,0),MATCH((CUADRO!P$4&amp;$E763),'Hoja de Trabajo para listado'!$DE$151:$DG$151,0)),0)+IFERROR(INDEX('Hoja de Trabajo para listado'!$CD$155:$DC$1048576,MATCH($A763,'Hoja de Trabajo para listado'!$CD$155:$CD$1048576,0),MATCH((CUADRO!P$4&amp;$E763),'Hoja de Trabajo para listado'!$CD$151:$DC$151,0)),0)</f>
        <v>0</v>
      </c>
      <c r="Q763" s="241">
        <f ca="1">+IFERROR(INDEX('Hoja de Trabajo para listado'!$A$155:$Z$1048576,MATCH($A763,'Hoja de Trabajo para listado'!$A$155:$A$1048576,0),MATCH((CUADRO!Q$4&amp;$E763),'Hoja de Trabajo para listado'!$A$151:$Z$151,0)),0)+IFERROR(INDEX('Hoja de Trabajo para listado'!$AB$155:$BA$1048576,MATCH($A763,'Hoja de Trabajo para listado'!$AB$155:$AB$1048576,0),MATCH((CUADRO!Q$4&amp;$E763),'Hoja de Trabajo para listado'!$AB$151:$BA$151,0)),0)+IFERROR(INDEX('Hoja de Trabajo para listado'!$BC$155:$CB$1048576,MATCH($A763,'Hoja de Trabajo para listado'!$BC$155:$BC$1048576,0),MATCH((CUADRO!Q$4&amp;$E763),'Hoja de Trabajo para listado'!$BC$151:$CB$151,0)),0)+IFERROR(INDEX('Hoja de Trabajo para listado'!$DE$153:$DG$274,MATCH($A763,'Hoja de Trabajo para listado'!$DE$153:$DE$1048576,0),MATCH((CUADRO!Q$4&amp;$E763),'Hoja de Trabajo para listado'!$DE$151:$DG$151,0)),0)+IFERROR(INDEX('Hoja de Trabajo para listado'!$CD$155:$DC$1048576,MATCH($A763,'Hoja de Trabajo para listado'!$CD$155:$CD$1048576,0),MATCH((CUADRO!Q$4&amp;$E763),'Hoja de Trabajo para listado'!$CD$151:$DC$151,0)),0)</f>
        <v>0</v>
      </c>
      <c r="R763" s="241">
        <f t="shared" ca="1" si="29"/>
        <v>0</v>
      </c>
      <c r="S763" s="247"/>
      <c r="T763" s="241">
        <f ca="1">+T764</f>
        <v>0</v>
      </c>
      <c r="U763" s="240">
        <f t="shared" si="30"/>
        <v>1</v>
      </c>
      <c r="V763" s="327" t="str">
        <f>+VLOOKUP(A763,bd_lista!$A$3:$E$592,5,FALSE)</f>
        <v>Gobiernos Autonomos Municipales</v>
      </c>
      <c r="W763" s="397" t="str">
        <f>+V763</f>
        <v>Gobiernos Autonomos Municipales</v>
      </c>
      <c r="X763" s="240">
        <f>+VLOOKUP(A763,[4]Sheet1!$A$13:$D$744,4,FALSE)</f>
        <v>0</v>
      </c>
      <c r="Y763" s="240" t="e">
        <f>+VLOOKUP(X763,bd_lista!$A$3:$C$592,3,FALSE)</f>
        <v>#N/A</v>
      </c>
      <c r="Z763" s="290">
        <f>+X763</f>
        <v>0</v>
      </c>
      <c r="AA763" s="291" t="e">
        <f>+Y763</f>
        <v>#N/A</v>
      </c>
    </row>
    <row r="764" spans="1:27" customFormat="1" ht="15" hidden="1" customHeight="1">
      <c r="A764" s="32">
        <v>1346</v>
      </c>
      <c r="B764" s="394"/>
      <c r="C764" s="245" t="str">
        <f>+VLOOKUP(A764,bd_lista!$A$3:$C$592,3,FALSE)</f>
        <v>Gobierno Autónomo Municipal de Cocapata</v>
      </c>
      <c r="D764" s="396"/>
      <c r="E764" s="242" t="s">
        <v>1304</v>
      </c>
      <c r="F764" s="241">
        <f ca="1">+IFERROR(INDEX('Hoja de Trabajo para listado'!$A$155:$Z$1048576,MATCH($A764,'Hoja de Trabajo para listado'!$A$155:$A$1048576,0),MATCH((CUADRO!F$4&amp;$E764),'Hoja de Trabajo para listado'!$A$151:$Z$151,0)),0)+IFERROR(INDEX('Hoja de Trabajo para listado'!$AB$155:$BA$1048576,MATCH($A764,'Hoja de Trabajo para listado'!$AB$155:$AB$1048576,0),MATCH((CUADRO!F$4&amp;$E764),'Hoja de Trabajo para listado'!$AB$151:$BA$151,0)),0)+IFERROR(INDEX('Hoja de Trabajo para listado'!$BC$155:$CB$1048576,MATCH($A764,'Hoja de Trabajo para listado'!$BC$155:$BC$1048576,0),MATCH((CUADRO!F$4&amp;$E764),'Hoja de Trabajo para listado'!$BC$151:$CB$151,0)),0)+IFERROR(INDEX('Hoja de Trabajo para listado'!$DE$153:$DG$274,MATCH($A764,'Hoja de Trabajo para listado'!$DE$153:$DE$1048576,0),MATCH((CUADRO!F$4&amp;$E764),'Hoja de Trabajo para listado'!$DE$151:$DG$151,0)),0)+IFERROR(INDEX('Hoja de Trabajo para listado'!$CD$155:$DC$1048576,MATCH($A764,'Hoja de Trabajo para listado'!$CD$155:$CD$1048576,0),MATCH((CUADRO!F$4&amp;$E764),'Hoja de Trabajo para listado'!$CD$151:$DC$151,0)),0)</f>
        <v>0</v>
      </c>
      <c r="G764" s="241">
        <f ca="1">+IFERROR(INDEX('Hoja de Trabajo para listado'!$A$155:$Z$1048576,MATCH($A764,'Hoja de Trabajo para listado'!$A$155:$A$1048576,0),MATCH((CUADRO!G$4&amp;$E764),'Hoja de Trabajo para listado'!$A$151:$Z$151,0)),0)+IFERROR(INDEX('Hoja de Trabajo para listado'!$AB$155:$BA$1048576,MATCH($A764,'Hoja de Trabajo para listado'!$AB$155:$AB$1048576,0),MATCH((CUADRO!G$4&amp;$E764),'Hoja de Trabajo para listado'!$AB$151:$BA$151,0)),0)+IFERROR(INDEX('Hoja de Trabajo para listado'!$BC$155:$CB$1048576,MATCH($A764,'Hoja de Trabajo para listado'!$BC$155:$BC$1048576,0),MATCH((CUADRO!G$4&amp;$E764),'Hoja de Trabajo para listado'!$BC$151:$CB$151,0)),0)+IFERROR(INDEX('Hoja de Trabajo para listado'!$DE$153:$DG$274,MATCH($A764,'Hoja de Trabajo para listado'!$DE$153:$DE$1048576,0),MATCH((CUADRO!G$4&amp;$E764),'Hoja de Trabajo para listado'!$DE$151:$DG$151,0)),0)+IFERROR(INDEX('Hoja de Trabajo para listado'!$CD$155:$DC$1048576,MATCH($A764,'Hoja de Trabajo para listado'!$CD$155:$CD$1048576,0),MATCH((CUADRO!G$4&amp;$E764),'Hoja de Trabajo para listado'!$CD$151:$DC$151,0)),0)</f>
        <v>0</v>
      </c>
      <c r="H764" s="241">
        <f ca="1">+IFERROR(INDEX('Hoja de Trabajo para listado'!$A$155:$Z$1048576,MATCH($A764,'Hoja de Trabajo para listado'!$A$155:$A$1048576,0),MATCH((CUADRO!H$4&amp;$E764),'Hoja de Trabajo para listado'!$A$151:$Z$151,0)),0)+IFERROR(INDEX('Hoja de Trabajo para listado'!$AB$155:$BA$1048576,MATCH($A764,'Hoja de Trabajo para listado'!$AB$155:$AB$1048576,0),MATCH((CUADRO!H$4&amp;$E764),'Hoja de Trabajo para listado'!$AB$151:$BA$151,0)),0)+IFERROR(INDEX('Hoja de Trabajo para listado'!$BC$155:$CB$1048576,MATCH($A764,'Hoja de Trabajo para listado'!$BC$155:$BC$1048576,0),MATCH((CUADRO!H$4&amp;$E764),'Hoja de Trabajo para listado'!$BC$151:$CB$151,0)),0)+IFERROR(INDEX('Hoja de Trabajo para listado'!$DE$153:$DG$274,MATCH($A764,'Hoja de Trabajo para listado'!$DE$153:$DE$1048576,0),MATCH((CUADRO!H$4&amp;$E764),'Hoja de Trabajo para listado'!$DE$151:$DG$151,0)),0)+IFERROR(INDEX('Hoja de Trabajo para listado'!$CD$155:$DC$1048576,MATCH($A764,'Hoja de Trabajo para listado'!$CD$155:$CD$1048576,0),MATCH((CUADRO!H$4&amp;$E764),'Hoja de Trabajo para listado'!$CD$151:$DC$151,0)),0)</f>
        <v>0</v>
      </c>
      <c r="I764" s="241">
        <f ca="1">+IFERROR(INDEX('Hoja de Trabajo para listado'!$A$155:$Z$1048576,MATCH($A764,'Hoja de Trabajo para listado'!$A$155:$A$1048576,0),MATCH((CUADRO!I$4&amp;$E764),'Hoja de Trabajo para listado'!$A$151:$Z$151,0)),0)+IFERROR(INDEX('Hoja de Trabajo para listado'!$AB$155:$BA$1048576,MATCH($A764,'Hoja de Trabajo para listado'!$AB$155:$AB$1048576,0),MATCH((CUADRO!I$4&amp;$E764),'Hoja de Trabajo para listado'!$AB$151:$BA$151,0)),0)+IFERROR(INDEX('Hoja de Trabajo para listado'!$BC$155:$CB$1048576,MATCH($A764,'Hoja de Trabajo para listado'!$BC$155:$BC$1048576,0),MATCH((CUADRO!I$4&amp;$E764),'Hoja de Trabajo para listado'!$BC$151:$CB$151,0)),0)+IFERROR(INDEX('Hoja de Trabajo para listado'!$DE$153:$DG$274,MATCH($A764,'Hoja de Trabajo para listado'!$DE$153:$DE$1048576,0),MATCH((CUADRO!I$4&amp;$E764),'Hoja de Trabajo para listado'!$DE$151:$DG$151,0)),0)+IFERROR(INDEX('Hoja de Trabajo para listado'!$CD$155:$DC$1048576,MATCH($A764,'Hoja de Trabajo para listado'!$CD$155:$CD$1048576,0),MATCH((CUADRO!I$4&amp;$E764),'Hoja de Trabajo para listado'!$CD$151:$DC$151,0)),0)</f>
        <v>0</v>
      </c>
      <c r="J764" s="241">
        <f ca="1">+IFERROR(INDEX('Hoja de Trabajo para listado'!$A$155:$Z$1048576,MATCH($A764,'Hoja de Trabajo para listado'!$A$155:$A$1048576,0),MATCH((CUADRO!J$4&amp;$E764),'Hoja de Trabajo para listado'!$A$151:$Z$151,0)),0)+IFERROR(INDEX('Hoja de Trabajo para listado'!$AB$155:$BA$1048576,MATCH($A764,'Hoja de Trabajo para listado'!$AB$155:$AB$1048576,0),MATCH((CUADRO!J$4&amp;$E764),'Hoja de Trabajo para listado'!$AB$151:$BA$151,0)),0)+IFERROR(INDEX('Hoja de Trabajo para listado'!$BC$155:$CB$1048576,MATCH($A764,'Hoja de Trabajo para listado'!$BC$155:$BC$1048576,0),MATCH((CUADRO!J$4&amp;$E764),'Hoja de Trabajo para listado'!$BC$151:$CB$151,0)),0)+IFERROR(INDEX('Hoja de Trabajo para listado'!$DE$153:$DG$274,MATCH($A764,'Hoja de Trabajo para listado'!$DE$153:$DE$1048576,0),MATCH((CUADRO!J$4&amp;$E764),'Hoja de Trabajo para listado'!$DE$151:$DG$151,0)),0)+IFERROR(INDEX('Hoja de Trabajo para listado'!$CD$155:$DC$1048576,MATCH($A764,'Hoja de Trabajo para listado'!$CD$155:$CD$1048576,0),MATCH((CUADRO!J$4&amp;$E764),'Hoja de Trabajo para listado'!$CD$151:$DC$151,0)),0)</f>
        <v>0</v>
      </c>
      <c r="K764" s="241">
        <f ca="1">+IFERROR(INDEX('Hoja de Trabajo para listado'!$A$155:$Z$1048576,MATCH($A764,'Hoja de Trabajo para listado'!$A$155:$A$1048576,0),MATCH((CUADRO!K$4&amp;$E764),'Hoja de Trabajo para listado'!$A$151:$Z$151,0)),0)+IFERROR(INDEX('Hoja de Trabajo para listado'!$AB$155:$BA$1048576,MATCH($A764,'Hoja de Trabajo para listado'!$AB$155:$AB$1048576,0),MATCH((CUADRO!K$4&amp;$E764),'Hoja de Trabajo para listado'!$AB$151:$BA$151,0)),0)+IFERROR(INDEX('Hoja de Trabajo para listado'!$BC$155:$CB$1048576,MATCH($A764,'Hoja de Trabajo para listado'!$BC$155:$BC$1048576,0),MATCH((CUADRO!K$4&amp;$E764),'Hoja de Trabajo para listado'!$BC$151:$CB$151,0)),0)+IFERROR(INDEX('Hoja de Trabajo para listado'!$DE$153:$DG$274,MATCH($A764,'Hoja de Trabajo para listado'!$DE$153:$DE$1048576,0),MATCH((CUADRO!K$4&amp;$E764),'Hoja de Trabajo para listado'!$DE$151:$DG$151,0)),0)+IFERROR(INDEX('Hoja de Trabajo para listado'!$CD$155:$DC$1048576,MATCH($A764,'Hoja de Trabajo para listado'!$CD$155:$CD$1048576,0),MATCH((CUADRO!K$4&amp;$E764),'Hoja de Trabajo para listado'!$CD$151:$DC$151,0)),0)</f>
        <v>0</v>
      </c>
      <c r="L764" s="241">
        <f ca="1">+IFERROR(INDEX('Hoja de Trabajo para listado'!$A$155:$Z$1048576,MATCH($A764,'Hoja de Trabajo para listado'!$A$155:$A$1048576,0),MATCH((CUADRO!L$4&amp;$E764),'Hoja de Trabajo para listado'!$A$151:$Z$151,0)),0)+IFERROR(INDEX('Hoja de Trabajo para listado'!$AB$155:$BA$1048576,MATCH($A764,'Hoja de Trabajo para listado'!$AB$155:$AB$1048576,0),MATCH((CUADRO!L$4&amp;$E764),'Hoja de Trabajo para listado'!$AB$151:$BA$151,0)),0)+IFERROR(INDEX('Hoja de Trabajo para listado'!$BC$155:$CB$1048576,MATCH($A764,'Hoja de Trabajo para listado'!$BC$155:$BC$1048576,0),MATCH((CUADRO!L$4&amp;$E764),'Hoja de Trabajo para listado'!$BC$151:$CB$151,0)),0)+IFERROR(INDEX('Hoja de Trabajo para listado'!$DE$153:$DG$274,MATCH($A764,'Hoja de Trabajo para listado'!$DE$153:$DE$1048576,0),MATCH((CUADRO!L$4&amp;$E764),'Hoja de Trabajo para listado'!$DE$151:$DG$151,0)),0)+IFERROR(INDEX('Hoja de Trabajo para listado'!$CD$155:$DC$1048576,MATCH($A764,'Hoja de Trabajo para listado'!$CD$155:$CD$1048576,0),MATCH((CUADRO!L$4&amp;$E764),'Hoja de Trabajo para listado'!$CD$151:$DC$151,0)),0)</f>
        <v>0</v>
      </c>
      <c r="M764" s="241">
        <f ca="1">+IFERROR(INDEX('Hoja de Trabajo para listado'!$A$155:$Z$1048576,MATCH($A764,'Hoja de Trabajo para listado'!$A$155:$A$1048576,0),MATCH((CUADRO!M$4&amp;$E764),'Hoja de Trabajo para listado'!$A$151:$Z$151,0)),0)+IFERROR(INDEX('Hoja de Trabajo para listado'!$AB$155:$BA$1048576,MATCH($A764,'Hoja de Trabajo para listado'!$AB$155:$AB$1048576,0),MATCH((CUADRO!M$4&amp;$E764),'Hoja de Trabajo para listado'!$AB$151:$BA$151,0)),0)+IFERROR(INDEX('Hoja de Trabajo para listado'!$BC$155:$CB$1048576,MATCH($A764,'Hoja de Trabajo para listado'!$BC$155:$BC$1048576,0),MATCH((CUADRO!M$4&amp;$E764),'Hoja de Trabajo para listado'!$BC$151:$CB$151,0)),0)+IFERROR(INDEX('Hoja de Trabajo para listado'!$DE$153:$DG$274,MATCH($A764,'Hoja de Trabajo para listado'!$DE$153:$DE$1048576,0),MATCH((CUADRO!M$4&amp;$E764),'Hoja de Trabajo para listado'!$DE$151:$DG$151,0)),0)+IFERROR(INDEX('Hoja de Trabajo para listado'!$CD$155:$DC$1048576,MATCH($A764,'Hoja de Trabajo para listado'!$CD$155:$CD$1048576,0),MATCH((CUADRO!M$4&amp;$E764),'Hoja de Trabajo para listado'!$CD$151:$DC$151,0)),0)</f>
        <v>0</v>
      </c>
      <c r="N764" s="241">
        <f ca="1">+IFERROR(INDEX('Hoja de Trabajo para listado'!$A$155:$Z$1048576,MATCH($A764,'Hoja de Trabajo para listado'!$A$155:$A$1048576,0),MATCH((CUADRO!N$4&amp;$E764),'Hoja de Trabajo para listado'!$A$151:$Z$151,0)),0)+IFERROR(INDEX('Hoja de Trabajo para listado'!$AB$155:$BA$1048576,MATCH($A764,'Hoja de Trabajo para listado'!$AB$155:$AB$1048576,0),MATCH((CUADRO!N$4&amp;$E764),'Hoja de Trabajo para listado'!$AB$151:$BA$151,0)),0)+IFERROR(INDEX('Hoja de Trabajo para listado'!$BC$155:$CB$1048576,MATCH($A764,'Hoja de Trabajo para listado'!$BC$155:$BC$1048576,0),MATCH((CUADRO!N$4&amp;$E764),'Hoja de Trabajo para listado'!$BC$151:$CB$151,0)),0)+IFERROR(INDEX('Hoja de Trabajo para listado'!$DE$153:$DG$274,MATCH($A764,'Hoja de Trabajo para listado'!$DE$153:$DE$1048576,0),MATCH((CUADRO!N$4&amp;$E764),'Hoja de Trabajo para listado'!$DE$151:$DG$151,0)),0)+IFERROR(INDEX('Hoja de Trabajo para listado'!$CD$155:$DC$1048576,MATCH($A764,'Hoja de Trabajo para listado'!$CD$155:$CD$1048576,0),MATCH((CUADRO!N$4&amp;$E764),'Hoja de Trabajo para listado'!$CD$151:$DC$151,0)),0)</f>
        <v>0</v>
      </c>
      <c r="O764" s="241">
        <f ca="1">+IFERROR(INDEX('Hoja de Trabajo para listado'!$A$155:$Z$1048576,MATCH($A764,'Hoja de Trabajo para listado'!$A$155:$A$1048576,0),MATCH((CUADRO!O$4&amp;$E764),'Hoja de Trabajo para listado'!$A$151:$Z$151,0)),0)+IFERROR(INDEX('Hoja de Trabajo para listado'!$AB$155:$BA$1048576,MATCH($A764,'Hoja de Trabajo para listado'!$AB$155:$AB$1048576,0),MATCH((CUADRO!O$4&amp;$E764),'Hoja de Trabajo para listado'!$AB$151:$BA$151,0)),0)+IFERROR(INDEX('Hoja de Trabajo para listado'!$BC$155:$CB$1048576,MATCH($A764,'Hoja de Trabajo para listado'!$BC$155:$BC$1048576,0),MATCH((CUADRO!O$4&amp;$E764),'Hoja de Trabajo para listado'!$BC$151:$CB$151,0)),0)+IFERROR(INDEX('Hoja de Trabajo para listado'!$DE$153:$DG$274,MATCH($A764,'Hoja de Trabajo para listado'!$DE$153:$DE$1048576,0),MATCH((CUADRO!O$4&amp;$E764),'Hoja de Trabajo para listado'!$DE$151:$DG$151,0)),0)+IFERROR(INDEX('Hoja de Trabajo para listado'!$CD$155:$DC$1048576,MATCH($A764,'Hoja de Trabajo para listado'!$CD$155:$CD$1048576,0),MATCH((CUADRO!O$4&amp;$E764),'Hoja de Trabajo para listado'!$CD$151:$DC$151,0)),0)</f>
        <v>0</v>
      </c>
      <c r="P764" s="241">
        <f ca="1">+IFERROR(INDEX('Hoja de Trabajo para listado'!$A$155:$Z$1048576,MATCH($A764,'Hoja de Trabajo para listado'!$A$155:$A$1048576,0),MATCH((CUADRO!P$4&amp;$E764),'Hoja de Trabajo para listado'!$A$151:$Z$151,0)),0)+IFERROR(INDEX('Hoja de Trabajo para listado'!$AB$155:$BA$1048576,MATCH($A764,'Hoja de Trabajo para listado'!$AB$155:$AB$1048576,0),MATCH((CUADRO!P$4&amp;$E764),'Hoja de Trabajo para listado'!$AB$151:$BA$151,0)),0)+IFERROR(INDEX('Hoja de Trabajo para listado'!$BC$155:$CB$1048576,MATCH($A764,'Hoja de Trabajo para listado'!$BC$155:$BC$1048576,0),MATCH((CUADRO!P$4&amp;$E764),'Hoja de Trabajo para listado'!$BC$151:$CB$151,0)),0)+IFERROR(INDEX('Hoja de Trabajo para listado'!$DE$153:$DG$274,MATCH($A764,'Hoja de Trabajo para listado'!$DE$153:$DE$1048576,0),MATCH((CUADRO!P$4&amp;$E764),'Hoja de Trabajo para listado'!$DE$151:$DG$151,0)),0)+IFERROR(INDEX('Hoja de Trabajo para listado'!$CD$155:$DC$1048576,MATCH($A764,'Hoja de Trabajo para listado'!$CD$155:$CD$1048576,0),MATCH((CUADRO!P$4&amp;$E764),'Hoja de Trabajo para listado'!$CD$151:$DC$151,0)),0)</f>
        <v>0</v>
      </c>
      <c r="Q764" s="241">
        <f ca="1">+IFERROR(INDEX('Hoja de Trabajo para listado'!$A$155:$Z$1048576,MATCH($A764,'Hoja de Trabajo para listado'!$A$155:$A$1048576,0),MATCH((CUADRO!Q$4&amp;$E764),'Hoja de Trabajo para listado'!$A$151:$Z$151,0)),0)+IFERROR(INDEX('Hoja de Trabajo para listado'!$AB$155:$BA$1048576,MATCH($A764,'Hoja de Trabajo para listado'!$AB$155:$AB$1048576,0),MATCH((CUADRO!Q$4&amp;$E764),'Hoja de Trabajo para listado'!$AB$151:$BA$151,0)),0)+IFERROR(INDEX('Hoja de Trabajo para listado'!$BC$155:$CB$1048576,MATCH($A764,'Hoja de Trabajo para listado'!$BC$155:$BC$1048576,0),MATCH((CUADRO!Q$4&amp;$E764),'Hoja de Trabajo para listado'!$BC$151:$CB$151,0)),0)+IFERROR(INDEX('Hoja de Trabajo para listado'!$DE$153:$DG$274,MATCH($A764,'Hoja de Trabajo para listado'!$DE$153:$DE$1048576,0),MATCH((CUADRO!Q$4&amp;$E764),'Hoja de Trabajo para listado'!$DE$151:$DG$151,0)),0)+IFERROR(INDEX('Hoja de Trabajo para listado'!$CD$155:$DC$1048576,MATCH($A764,'Hoja de Trabajo para listado'!$CD$155:$CD$1048576,0),MATCH((CUADRO!Q$4&amp;$E764),'Hoja de Trabajo para listado'!$CD$151:$DC$151,0)),0)</f>
        <v>0</v>
      </c>
      <c r="R764" s="241">
        <f t="shared" ca="1" si="29"/>
        <v>0</v>
      </c>
      <c r="S764" s="247">
        <f ca="1">+R763+R764</f>
        <v>0</v>
      </c>
      <c r="T764" s="241">
        <f ca="1">+S764</f>
        <v>0</v>
      </c>
      <c r="U764" s="240">
        <f t="shared" si="30"/>
        <v>2</v>
      </c>
      <c r="V764" s="327" t="str">
        <f>+VLOOKUP(A764,bd_lista!$A$3:$E$592,5,FALSE)</f>
        <v>Gobiernos Autonomos Municipales</v>
      </c>
      <c r="W764" s="398"/>
      <c r="X764" s="240">
        <f>+VLOOKUP(A764,[4]Sheet1!$A$13:$D$744,4,FALSE)</f>
        <v>0</v>
      </c>
      <c r="Y764" s="240" t="e">
        <f>+VLOOKUP(X764,bd_lista!$A$3:$C$592,3,FALSE)</f>
        <v>#N/A</v>
      </c>
      <c r="Z764" s="288"/>
      <c r="AA764" s="289"/>
    </row>
    <row r="765" spans="1:27" customFormat="1" ht="15" hidden="1" customHeight="1">
      <c r="A765" s="32">
        <v>1347</v>
      </c>
      <c r="B765" s="393">
        <f>+A765</f>
        <v>1347</v>
      </c>
      <c r="C765" s="245" t="str">
        <f>+VLOOKUP(A765,bd_lista!$A$3:$C$592,3,FALSE)</f>
        <v>Gobierno Autónomo Municipal de Shinahota</v>
      </c>
      <c r="D765" s="395" t="str">
        <f>+C765</f>
        <v>Gobierno Autónomo Municipal de Shinahota</v>
      </c>
      <c r="E765" s="240" t="s">
        <v>1303</v>
      </c>
      <c r="F765" s="241">
        <f ca="1">+IFERROR(INDEX('Hoja de Trabajo para listado'!$A$155:$Z$1048576,MATCH($A765,'Hoja de Trabajo para listado'!$A$155:$A$1048576,0),MATCH((CUADRO!F$4&amp;$E765),'Hoja de Trabajo para listado'!$A$151:$Z$151,0)),0)+IFERROR(INDEX('Hoja de Trabajo para listado'!$AB$155:$BA$1048576,MATCH($A765,'Hoja de Trabajo para listado'!$AB$155:$AB$1048576,0),MATCH((CUADRO!F$4&amp;$E765),'Hoja de Trabajo para listado'!$AB$151:$BA$151,0)),0)+IFERROR(INDEX('Hoja de Trabajo para listado'!$BC$155:$CB$1048576,MATCH($A765,'Hoja de Trabajo para listado'!$BC$155:$BC$1048576,0),MATCH((CUADRO!F$4&amp;$E765),'Hoja de Trabajo para listado'!$BC$151:$CB$151,0)),0)+IFERROR(INDEX('Hoja de Trabajo para listado'!$DE$153:$DG$274,MATCH($A765,'Hoja de Trabajo para listado'!$DE$153:$DE$1048576,0),MATCH((CUADRO!F$4&amp;$E765),'Hoja de Trabajo para listado'!$DE$151:$DG$151,0)),0)+IFERROR(INDEX('Hoja de Trabajo para listado'!$CD$155:$DC$1048576,MATCH($A765,'Hoja de Trabajo para listado'!$CD$155:$CD$1048576,0),MATCH((CUADRO!F$4&amp;$E765),'Hoja de Trabajo para listado'!$CD$151:$DC$151,0)),0)</f>
        <v>0</v>
      </c>
      <c r="G765" s="241">
        <f ca="1">+IFERROR(INDEX('Hoja de Trabajo para listado'!$A$155:$Z$1048576,MATCH($A765,'Hoja de Trabajo para listado'!$A$155:$A$1048576,0),MATCH((CUADRO!G$4&amp;$E765),'Hoja de Trabajo para listado'!$A$151:$Z$151,0)),0)+IFERROR(INDEX('Hoja de Trabajo para listado'!$AB$155:$BA$1048576,MATCH($A765,'Hoja de Trabajo para listado'!$AB$155:$AB$1048576,0),MATCH((CUADRO!G$4&amp;$E765),'Hoja de Trabajo para listado'!$AB$151:$BA$151,0)),0)+IFERROR(INDEX('Hoja de Trabajo para listado'!$BC$155:$CB$1048576,MATCH($A765,'Hoja de Trabajo para listado'!$BC$155:$BC$1048576,0),MATCH((CUADRO!G$4&amp;$E765),'Hoja de Trabajo para listado'!$BC$151:$CB$151,0)),0)+IFERROR(INDEX('Hoja de Trabajo para listado'!$DE$153:$DG$274,MATCH($A765,'Hoja de Trabajo para listado'!$DE$153:$DE$1048576,0),MATCH((CUADRO!G$4&amp;$E765),'Hoja de Trabajo para listado'!$DE$151:$DG$151,0)),0)+IFERROR(INDEX('Hoja de Trabajo para listado'!$CD$155:$DC$1048576,MATCH($A765,'Hoja de Trabajo para listado'!$CD$155:$CD$1048576,0),MATCH((CUADRO!G$4&amp;$E765),'Hoja de Trabajo para listado'!$CD$151:$DC$151,0)),0)</f>
        <v>0</v>
      </c>
      <c r="H765" s="241">
        <f ca="1">+IFERROR(INDEX('Hoja de Trabajo para listado'!$A$155:$Z$1048576,MATCH($A765,'Hoja de Trabajo para listado'!$A$155:$A$1048576,0),MATCH((CUADRO!H$4&amp;$E765),'Hoja de Trabajo para listado'!$A$151:$Z$151,0)),0)+IFERROR(INDEX('Hoja de Trabajo para listado'!$AB$155:$BA$1048576,MATCH($A765,'Hoja de Trabajo para listado'!$AB$155:$AB$1048576,0),MATCH((CUADRO!H$4&amp;$E765),'Hoja de Trabajo para listado'!$AB$151:$BA$151,0)),0)+IFERROR(INDEX('Hoja de Trabajo para listado'!$BC$155:$CB$1048576,MATCH($A765,'Hoja de Trabajo para listado'!$BC$155:$BC$1048576,0),MATCH((CUADRO!H$4&amp;$E765),'Hoja de Trabajo para listado'!$BC$151:$CB$151,0)),0)+IFERROR(INDEX('Hoja de Trabajo para listado'!$DE$153:$DG$274,MATCH($A765,'Hoja de Trabajo para listado'!$DE$153:$DE$1048576,0),MATCH((CUADRO!H$4&amp;$E765),'Hoja de Trabajo para listado'!$DE$151:$DG$151,0)),0)+IFERROR(INDEX('Hoja de Trabajo para listado'!$CD$155:$DC$1048576,MATCH($A765,'Hoja de Trabajo para listado'!$CD$155:$CD$1048576,0),MATCH((CUADRO!H$4&amp;$E765),'Hoja de Trabajo para listado'!$CD$151:$DC$151,0)),0)</f>
        <v>0</v>
      </c>
      <c r="I765" s="241">
        <f ca="1">+IFERROR(INDEX('Hoja de Trabajo para listado'!$A$155:$Z$1048576,MATCH($A765,'Hoja de Trabajo para listado'!$A$155:$A$1048576,0),MATCH((CUADRO!I$4&amp;$E765),'Hoja de Trabajo para listado'!$A$151:$Z$151,0)),0)+IFERROR(INDEX('Hoja de Trabajo para listado'!$AB$155:$BA$1048576,MATCH($A765,'Hoja de Trabajo para listado'!$AB$155:$AB$1048576,0),MATCH((CUADRO!I$4&amp;$E765),'Hoja de Trabajo para listado'!$AB$151:$BA$151,0)),0)+IFERROR(INDEX('Hoja de Trabajo para listado'!$BC$155:$CB$1048576,MATCH($A765,'Hoja de Trabajo para listado'!$BC$155:$BC$1048576,0),MATCH((CUADRO!I$4&amp;$E765),'Hoja de Trabajo para listado'!$BC$151:$CB$151,0)),0)+IFERROR(INDEX('Hoja de Trabajo para listado'!$DE$153:$DG$274,MATCH($A765,'Hoja de Trabajo para listado'!$DE$153:$DE$1048576,0),MATCH((CUADRO!I$4&amp;$E765),'Hoja de Trabajo para listado'!$DE$151:$DG$151,0)),0)+IFERROR(INDEX('Hoja de Trabajo para listado'!$CD$155:$DC$1048576,MATCH($A765,'Hoja de Trabajo para listado'!$CD$155:$CD$1048576,0),MATCH((CUADRO!I$4&amp;$E765),'Hoja de Trabajo para listado'!$CD$151:$DC$151,0)),0)</f>
        <v>0</v>
      </c>
      <c r="J765" s="241">
        <f ca="1">+IFERROR(INDEX('Hoja de Trabajo para listado'!$A$155:$Z$1048576,MATCH($A765,'Hoja de Trabajo para listado'!$A$155:$A$1048576,0),MATCH((CUADRO!J$4&amp;$E765),'Hoja de Trabajo para listado'!$A$151:$Z$151,0)),0)+IFERROR(INDEX('Hoja de Trabajo para listado'!$AB$155:$BA$1048576,MATCH($A765,'Hoja de Trabajo para listado'!$AB$155:$AB$1048576,0),MATCH((CUADRO!J$4&amp;$E765),'Hoja de Trabajo para listado'!$AB$151:$BA$151,0)),0)+IFERROR(INDEX('Hoja de Trabajo para listado'!$BC$155:$CB$1048576,MATCH($A765,'Hoja de Trabajo para listado'!$BC$155:$BC$1048576,0),MATCH((CUADRO!J$4&amp;$E765),'Hoja de Trabajo para listado'!$BC$151:$CB$151,0)),0)+IFERROR(INDEX('Hoja de Trabajo para listado'!$DE$153:$DG$274,MATCH($A765,'Hoja de Trabajo para listado'!$DE$153:$DE$1048576,0),MATCH((CUADRO!J$4&amp;$E765),'Hoja de Trabajo para listado'!$DE$151:$DG$151,0)),0)+IFERROR(INDEX('Hoja de Trabajo para listado'!$CD$155:$DC$1048576,MATCH($A765,'Hoja de Trabajo para listado'!$CD$155:$CD$1048576,0),MATCH((CUADRO!J$4&amp;$E765),'Hoja de Trabajo para listado'!$CD$151:$DC$151,0)),0)</f>
        <v>0</v>
      </c>
      <c r="K765" s="241">
        <f ca="1">+IFERROR(INDEX('Hoja de Trabajo para listado'!$A$155:$Z$1048576,MATCH($A765,'Hoja de Trabajo para listado'!$A$155:$A$1048576,0),MATCH((CUADRO!K$4&amp;$E765),'Hoja de Trabajo para listado'!$A$151:$Z$151,0)),0)+IFERROR(INDEX('Hoja de Trabajo para listado'!$AB$155:$BA$1048576,MATCH($A765,'Hoja de Trabajo para listado'!$AB$155:$AB$1048576,0),MATCH((CUADRO!K$4&amp;$E765),'Hoja de Trabajo para listado'!$AB$151:$BA$151,0)),0)+IFERROR(INDEX('Hoja de Trabajo para listado'!$BC$155:$CB$1048576,MATCH($A765,'Hoja de Trabajo para listado'!$BC$155:$BC$1048576,0),MATCH((CUADRO!K$4&amp;$E765),'Hoja de Trabajo para listado'!$BC$151:$CB$151,0)),0)+IFERROR(INDEX('Hoja de Trabajo para listado'!$DE$153:$DG$274,MATCH($A765,'Hoja de Trabajo para listado'!$DE$153:$DE$1048576,0),MATCH((CUADRO!K$4&amp;$E765),'Hoja de Trabajo para listado'!$DE$151:$DG$151,0)),0)+IFERROR(INDEX('Hoja de Trabajo para listado'!$CD$155:$DC$1048576,MATCH($A765,'Hoja de Trabajo para listado'!$CD$155:$CD$1048576,0),MATCH((CUADRO!K$4&amp;$E765),'Hoja de Trabajo para listado'!$CD$151:$DC$151,0)),0)</f>
        <v>0</v>
      </c>
      <c r="L765" s="241">
        <f ca="1">+IFERROR(INDEX('Hoja de Trabajo para listado'!$A$155:$Z$1048576,MATCH($A765,'Hoja de Trabajo para listado'!$A$155:$A$1048576,0),MATCH((CUADRO!L$4&amp;$E765),'Hoja de Trabajo para listado'!$A$151:$Z$151,0)),0)+IFERROR(INDEX('Hoja de Trabajo para listado'!$AB$155:$BA$1048576,MATCH($A765,'Hoja de Trabajo para listado'!$AB$155:$AB$1048576,0),MATCH((CUADRO!L$4&amp;$E765),'Hoja de Trabajo para listado'!$AB$151:$BA$151,0)),0)+IFERROR(INDEX('Hoja de Trabajo para listado'!$BC$155:$CB$1048576,MATCH($A765,'Hoja de Trabajo para listado'!$BC$155:$BC$1048576,0),MATCH((CUADRO!L$4&amp;$E765),'Hoja de Trabajo para listado'!$BC$151:$CB$151,0)),0)+IFERROR(INDEX('Hoja de Trabajo para listado'!$DE$153:$DG$274,MATCH($A765,'Hoja de Trabajo para listado'!$DE$153:$DE$1048576,0),MATCH((CUADRO!L$4&amp;$E765),'Hoja de Trabajo para listado'!$DE$151:$DG$151,0)),0)+IFERROR(INDEX('Hoja de Trabajo para listado'!$CD$155:$DC$1048576,MATCH($A765,'Hoja de Trabajo para listado'!$CD$155:$CD$1048576,0),MATCH((CUADRO!L$4&amp;$E765),'Hoja de Trabajo para listado'!$CD$151:$DC$151,0)),0)</f>
        <v>0</v>
      </c>
      <c r="M765" s="241">
        <f ca="1">+IFERROR(INDEX('Hoja de Trabajo para listado'!$A$155:$Z$1048576,MATCH($A765,'Hoja de Trabajo para listado'!$A$155:$A$1048576,0),MATCH((CUADRO!M$4&amp;$E765),'Hoja de Trabajo para listado'!$A$151:$Z$151,0)),0)+IFERROR(INDEX('Hoja de Trabajo para listado'!$AB$155:$BA$1048576,MATCH($A765,'Hoja de Trabajo para listado'!$AB$155:$AB$1048576,0),MATCH((CUADRO!M$4&amp;$E765),'Hoja de Trabajo para listado'!$AB$151:$BA$151,0)),0)+IFERROR(INDEX('Hoja de Trabajo para listado'!$BC$155:$CB$1048576,MATCH($A765,'Hoja de Trabajo para listado'!$BC$155:$BC$1048576,0),MATCH((CUADRO!M$4&amp;$E765),'Hoja de Trabajo para listado'!$BC$151:$CB$151,0)),0)+IFERROR(INDEX('Hoja de Trabajo para listado'!$DE$153:$DG$274,MATCH($A765,'Hoja de Trabajo para listado'!$DE$153:$DE$1048576,0),MATCH((CUADRO!M$4&amp;$E765),'Hoja de Trabajo para listado'!$DE$151:$DG$151,0)),0)+IFERROR(INDEX('Hoja de Trabajo para listado'!$CD$155:$DC$1048576,MATCH($A765,'Hoja de Trabajo para listado'!$CD$155:$CD$1048576,0),MATCH((CUADRO!M$4&amp;$E765),'Hoja de Trabajo para listado'!$CD$151:$DC$151,0)),0)</f>
        <v>0</v>
      </c>
      <c r="N765" s="241">
        <f ca="1">+IFERROR(INDEX('Hoja de Trabajo para listado'!$A$155:$Z$1048576,MATCH($A765,'Hoja de Trabajo para listado'!$A$155:$A$1048576,0),MATCH((CUADRO!N$4&amp;$E765),'Hoja de Trabajo para listado'!$A$151:$Z$151,0)),0)+IFERROR(INDEX('Hoja de Trabajo para listado'!$AB$155:$BA$1048576,MATCH($A765,'Hoja de Trabajo para listado'!$AB$155:$AB$1048576,0),MATCH((CUADRO!N$4&amp;$E765),'Hoja de Trabajo para listado'!$AB$151:$BA$151,0)),0)+IFERROR(INDEX('Hoja de Trabajo para listado'!$BC$155:$CB$1048576,MATCH($A765,'Hoja de Trabajo para listado'!$BC$155:$BC$1048576,0),MATCH((CUADRO!N$4&amp;$E765),'Hoja de Trabajo para listado'!$BC$151:$CB$151,0)),0)+IFERROR(INDEX('Hoja de Trabajo para listado'!$DE$153:$DG$274,MATCH($A765,'Hoja de Trabajo para listado'!$DE$153:$DE$1048576,0),MATCH((CUADRO!N$4&amp;$E765),'Hoja de Trabajo para listado'!$DE$151:$DG$151,0)),0)+IFERROR(INDEX('Hoja de Trabajo para listado'!$CD$155:$DC$1048576,MATCH($A765,'Hoja de Trabajo para listado'!$CD$155:$CD$1048576,0),MATCH((CUADRO!N$4&amp;$E765),'Hoja de Trabajo para listado'!$CD$151:$DC$151,0)),0)</f>
        <v>0</v>
      </c>
      <c r="O765" s="241">
        <f ca="1">+IFERROR(INDEX('Hoja de Trabajo para listado'!$A$155:$Z$1048576,MATCH($A765,'Hoja de Trabajo para listado'!$A$155:$A$1048576,0),MATCH((CUADRO!O$4&amp;$E765),'Hoja de Trabajo para listado'!$A$151:$Z$151,0)),0)+IFERROR(INDEX('Hoja de Trabajo para listado'!$AB$155:$BA$1048576,MATCH($A765,'Hoja de Trabajo para listado'!$AB$155:$AB$1048576,0),MATCH((CUADRO!O$4&amp;$E765),'Hoja de Trabajo para listado'!$AB$151:$BA$151,0)),0)+IFERROR(INDEX('Hoja de Trabajo para listado'!$BC$155:$CB$1048576,MATCH($A765,'Hoja de Trabajo para listado'!$BC$155:$BC$1048576,0),MATCH((CUADRO!O$4&amp;$E765),'Hoja de Trabajo para listado'!$BC$151:$CB$151,0)),0)+IFERROR(INDEX('Hoja de Trabajo para listado'!$DE$153:$DG$274,MATCH($A765,'Hoja de Trabajo para listado'!$DE$153:$DE$1048576,0),MATCH((CUADRO!O$4&amp;$E765),'Hoja de Trabajo para listado'!$DE$151:$DG$151,0)),0)+IFERROR(INDEX('Hoja de Trabajo para listado'!$CD$155:$DC$1048576,MATCH($A765,'Hoja de Trabajo para listado'!$CD$155:$CD$1048576,0),MATCH((CUADRO!O$4&amp;$E765),'Hoja de Trabajo para listado'!$CD$151:$DC$151,0)),0)</f>
        <v>0</v>
      </c>
      <c r="P765" s="241">
        <f ca="1">+IFERROR(INDEX('Hoja de Trabajo para listado'!$A$155:$Z$1048576,MATCH($A765,'Hoja de Trabajo para listado'!$A$155:$A$1048576,0),MATCH((CUADRO!P$4&amp;$E765),'Hoja de Trabajo para listado'!$A$151:$Z$151,0)),0)+IFERROR(INDEX('Hoja de Trabajo para listado'!$AB$155:$BA$1048576,MATCH($A765,'Hoja de Trabajo para listado'!$AB$155:$AB$1048576,0),MATCH((CUADRO!P$4&amp;$E765),'Hoja de Trabajo para listado'!$AB$151:$BA$151,0)),0)+IFERROR(INDEX('Hoja de Trabajo para listado'!$BC$155:$CB$1048576,MATCH($A765,'Hoja de Trabajo para listado'!$BC$155:$BC$1048576,0),MATCH((CUADRO!P$4&amp;$E765),'Hoja de Trabajo para listado'!$BC$151:$CB$151,0)),0)+IFERROR(INDEX('Hoja de Trabajo para listado'!$DE$153:$DG$274,MATCH($A765,'Hoja de Trabajo para listado'!$DE$153:$DE$1048576,0),MATCH((CUADRO!P$4&amp;$E765),'Hoja de Trabajo para listado'!$DE$151:$DG$151,0)),0)+IFERROR(INDEX('Hoja de Trabajo para listado'!$CD$155:$DC$1048576,MATCH($A765,'Hoja de Trabajo para listado'!$CD$155:$CD$1048576,0),MATCH((CUADRO!P$4&amp;$E765),'Hoja de Trabajo para listado'!$CD$151:$DC$151,0)),0)</f>
        <v>0</v>
      </c>
      <c r="Q765" s="241">
        <f ca="1">+IFERROR(INDEX('Hoja de Trabajo para listado'!$A$155:$Z$1048576,MATCH($A765,'Hoja de Trabajo para listado'!$A$155:$A$1048576,0),MATCH((CUADRO!Q$4&amp;$E765),'Hoja de Trabajo para listado'!$A$151:$Z$151,0)),0)+IFERROR(INDEX('Hoja de Trabajo para listado'!$AB$155:$BA$1048576,MATCH($A765,'Hoja de Trabajo para listado'!$AB$155:$AB$1048576,0),MATCH((CUADRO!Q$4&amp;$E765),'Hoja de Trabajo para listado'!$AB$151:$BA$151,0)),0)+IFERROR(INDEX('Hoja de Trabajo para listado'!$BC$155:$CB$1048576,MATCH($A765,'Hoja de Trabajo para listado'!$BC$155:$BC$1048576,0),MATCH((CUADRO!Q$4&amp;$E765),'Hoja de Trabajo para listado'!$BC$151:$CB$151,0)),0)+IFERROR(INDEX('Hoja de Trabajo para listado'!$DE$153:$DG$274,MATCH($A765,'Hoja de Trabajo para listado'!$DE$153:$DE$1048576,0),MATCH((CUADRO!Q$4&amp;$E765),'Hoja de Trabajo para listado'!$DE$151:$DG$151,0)),0)+IFERROR(INDEX('Hoja de Trabajo para listado'!$CD$155:$DC$1048576,MATCH($A765,'Hoja de Trabajo para listado'!$CD$155:$CD$1048576,0),MATCH((CUADRO!Q$4&amp;$E765),'Hoja de Trabajo para listado'!$CD$151:$DC$151,0)),0)</f>
        <v>0</v>
      </c>
      <c r="R765" s="241">
        <f t="shared" ca="1" si="29"/>
        <v>0</v>
      </c>
      <c r="S765" s="247"/>
      <c r="T765" s="241">
        <f ca="1">+T766</f>
        <v>0</v>
      </c>
      <c r="U765" s="240">
        <f t="shared" si="30"/>
        <v>1</v>
      </c>
      <c r="V765" s="327" t="str">
        <f>+VLOOKUP(A765,bd_lista!$A$3:$E$592,5,FALSE)</f>
        <v>Gobiernos Autonomos Municipales</v>
      </c>
      <c r="W765" s="397" t="str">
        <f>+V765</f>
        <v>Gobiernos Autonomos Municipales</v>
      </c>
      <c r="X765" s="240">
        <f>+VLOOKUP(A765,[4]Sheet1!$A$13:$D$744,4,FALSE)</f>
        <v>0</v>
      </c>
      <c r="Y765" s="240" t="e">
        <f>+VLOOKUP(X765,bd_lista!$A$3:$C$592,3,FALSE)</f>
        <v>#N/A</v>
      </c>
      <c r="Z765" s="290">
        <f>+X765</f>
        <v>0</v>
      </c>
      <c r="AA765" s="291" t="e">
        <f>+Y765</f>
        <v>#N/A</v>
      </c>
    </row>
    <row r="766" spans="1:27" customFormat="1" ht="15" hidden="1" customHeight="1">
      <c r="A766" s="32">
        <v>1347</v>
      </c>
      <c r="B766" s="394"/>
      <c r="C766" s="245" t="str">
        <f>+VLOOKUP(A766,bd_lista!$A$3:$C$592,3,FALSE)</f>
        <v>Gobierno Autónomo Municipal de Shinahota</v>
      </c>
      <c r="D766" s="396"/>
      <c r="E766" s="242" t="s">
        <v>1304</v>
      </c>
      <c r="F766" s="241">
        <f ca="1">+IFERROR(INDEX('Hoja de Trabajo para listado'!$A$155:$Z$1048576,MATCH($A766,'Hoja de Trabajo para listado'!$A$155:$A$1048576,0),MATCH((CUADRO!F$4&amp;$E766),'Hoja de Trabajo para listado'!$A$151:$Z$151,0)),0)+IFERROR(INDEX('Hoja de Trabajo para listado'!$AB$155:$BA$1048576,MATCH($A766,'Hoja de Trabajo para listado'!$AB$155:$AB$1048576,0),MATCH((CUADRO!F$4&amp;$E766),'Hoja de Trabajo para listado'!$AB$151:$BA$151,0)),0)+IFERROR(INDEX('Hoja de Trabajo para listado'!$BC$155:$CB$1048576,MATCH($A766,'Hoja de Trabajo para listado'!$BC$155:$BC$1048576,0),MATCH((CUADRO!F$4&amp;$E766),'Hoja de Trabajo para listado'!$BC$151:$CB$151,0)),0)+IFERROR(INDEX('Hoja de Trabajo para listado'!$DE$153:$DG$274,MATCH($A766,'Hoja de Trabajo para listado'!$DE$153:$DE$1048576,0),MATCH((CUADRO!F$4&amp;$E766),'Hoja de Trabajo para listado'!$DE$151:$DG$151,0)),0)+IFERROR(INDEX('Hoja de Trabajo para listado'!$CD$155:$DC$1048576,MATCH($A766,'Hoja de Trabajo para listado'!$CD$155:$CD$1048576,0),MATCH((CUADRO!F$4&amp;$E766),'Hoja de Trabajo para listado'!$CD$151:$DC$151,0)),0)</f>
        <v>0</v>
      </c>
      <c r="G766" s="241">
        <f ca="1">+IFERROR(INDEX('Hoja de Trabajo para listado'!$A$155:$Z$1048576,MATCH($A766,'Hoja de Trabajo para listado'!$A$155:$A$1048576,0),MATCH((CUADRO!G$4&amp;$E766),'Hoja de Trabajo para listado'!$A$151:$Z$151,0)),0)+IFERROR(INDEX('Hoja de Trabajo para listado'!$AB$155:$BA$1048576,MATCH($A766,'Hoja de Trabajo para listado'!$AB$155:$AB$1048576,0),MATCH((CUADRO!G$4&amp;$E766),'Hoja de Trabajo para listado'!$AB$151:$BA$151,0)),0)+IFERROR(INDEX('Hoja de Trabajo para listado'!$BC$155:$CB$1048576,MATCH($A766,'Hoja de Trabajo para listado'!$BC$155:$BC$1048576,0),MATCH((CUADRO!G$4&amp;$E766),'Hoja de Trabajo para listado'!$BC$151:$CB$151,0)),0)+IFERROR(INDEX('Hoja de Trabajo para listado'!$DE$153:$DG$274,MATCH($A766,'Hoja de Trabajo para listado'!$DE$153:$DE$1048576,0),MATCH((CUADRO!G$4&amp;$E766),'Hoja de Trabajo para listado'!$DE$151:$DG$151,0)),0)+IFERROR(INDEX('Hoja de Trabajo para listado'!$CD$155:$DC$1048576,MATCH($A766,'Hoja de Trabajo para listado'!$CD$155:$CD$1048576,0),MATCH((CUADRO!G$4&amp;$E766),'Hoja de Trabajo para listado'!$CD$151:$DC$151,0)),0)</f>
        <v>0</v>
      </c>
      <c r="H766" s="241">
        <f ca="1">+IFERROR(INDEX('Hoja de Trabajo para listado'!$A$155:$Z$1048576,MATCH($A766,'Hoja de Trabajo para listado'!$A$155:$A$1048576,0),MATCH((CUADRO!H$4&amp;$E766),'Hoja de Trabajo para listado'!$A$151:$Z$151,0)),0)+IFERROR(INDEX('Hoja de Trabajo para listado'!$AB$155:$BA$1048576,MATCH($A766,'Hoja de Trabajo para listado'!$AB$155:$AB$1048576,0),MATCH((CUADRO!H$4&amp;$E766),'Hoja de Trabajo para listado'!$AB$151:$BA$151,0)),0)+IFERROR(INDEX('Hoja de Trabajo para listado'!$BC$155:$CB$1048576,MATCH($A766,'Hoja de Trabajo para listado'!$BC$155:$BC$1048576,0),MATCH((CUADRO!H$4&amp;$E766),'Hoja de Trabajo para listado'!$BC$151:$CB$151,0)),0)+IFERROR(INDEX('Hoja de Trabajo para listado'!$DE$153:$DG$274,MATCH($A766,'Hoja de Trabajo para listado'!$DE$153:$DE$1048576,0),MATCH((CUADRO!H$4&amp;$E766),'Hoja de Trabajo para listado'!$DE$151:$DG$151,0)),0)+IFERROR(INDEX('Hoja de Trabajo para listado'!$CD$155:$DC$1048576,MATCH($A766,'Hoja de Trabajo para listado'!$CD$155:$CD$1048576,0),MATCH((CUADRO!H$4&amp;$E766),'Hoja de Trabajo para listado'!$CD$151:$DC$151,0)),0)</f>
        <v>0</v>
      </c>
      <c r="I766" s="241">
        <f ca="1">+IFERROR(INDEX('Hoja de Trabajo para listado'!$A$155:$Z$1048576,MATCH($A766,'Hoja de Trabajo para listado'!$A$155:$A$1048576,0),MATCH((CUADRO!I$4&amp;$E766),'Hoja de Trabajo para listado'!$A$151:$Z$151,0)),0)+IFERROR(INDEX('Hoja de Trabajo para listado'!$AB$155:$BA$1048576,MATCH($A766,'Hoja de Trabajo para listado'!$AB$155:$AB$1048576,0),MATCH((CUADRO!I$4&amp;$E766),'Hoja de Trabajo para listado'!$AB$151:$BA$151,0)),0)+IFERROR(INDEX('Hoja de Trabajo para listado'!$BC$155:$CB$1048576,MATCH($A766,'Hoja de Trabajo para listado'!$BC$155:$BC$1048576,0),MATCH((CUADRO!I$4&amp;$E766),'Hoja de Trabajo para listado'!$BC$151:$CB$151,0)),0)+IFERROR(INDEX('Hoja de Trabajo para listado'!$DE$153:$DG$274,MATCH($A766,'Hoja de Trabajo para listado'!$DE$153:$DE$1048576,0),MATCH((CUADRO!I$4&amp;$E766),'Hoja de Trabajo para listado'!$DE$151:$DG$151,0)),0)+IFERROR(INDEX('Hoja de Trabajo para listado'!$CD$155:$DC$1048576,MATCH($A766,'Hoja de Trabajo para listado'!$CD$155:$CD$1048576,0),MATCH((CUADRO!I$4&amp;$E766),'Hoja de Trabajo para listado'!$CD$151:$DC$151,0)),0)</f>
        <v>0</v>
      </c>
      <c r="J766" s="241">
        <f ca="1">+IFERROR(INDEX('Hoja de Trabajo para listado'!$A$155:$Z$1048576,MATCH($A766,'Hoja de Trabajo para listado'!$A$155:$A$1048576,0),MATCH((CUADRO!J$4&amp;$E766),'Hoja de Trabajo para listado'!$A$151:$Z$151,0)),0)+IFERROR(INDEX('Hoja de Trabajo para listado'!$AB$155:$BA$1048576,MATCH($A766,'Hoja de Trabajo para listado'!$AB$155:$AB$1048576,0),MATCH((CUADRO!J$4&amp;$E766),'Hoja de Trabajo para listado'!$AB$151:$BA$151,0)),0)+IFERROR(INDEX('Hoja de Trabajo para listado'!$BC$155:$CB$1048576,MATCH($A766,'Hoja de Trabajo para listado'!$BC$155:$BC$1048576,0),MATCH((CUADRO!J$4&amp;$E766),'Hoja de Trabajo para listado'!$BC$151:$CB$151,0)),0)+IFERROR(INDEX('Hoja de Trabajo para listado'!$DE$153:$DG$274,MATCH($A766,'Hoja de Trabajo para listado'!$DE$153:$DE$1048576,0),MATCH((CUADRO!J$4&amp;$E766),'Hoja de Trabajo para listado'!$DE$151:$DG$151,0)),0)+IFERROR(INDEX('Hoja de Trabajo para listado'!$CD$155:$DC$1048576,MATCH($A766,'Hoja de Trabajo para listado'!$CD$155:$CD$1048576,0),MATCH((CUADRO!J$4&amp;$E766),'Hoja de Trabajo para listado'!$CD$151:$DC$151,0)),0)</f>
        <v>0</v>
      </c>
      <c r="K766" s="241">
        <f ca="1">+IFERROR(INDEX('Hoja de Trabajo para listado'!$A$155:$Z$1048576,MATCH($A766,'Hoja de Trabajo para listado'!$A$155:$A$1048576,0),MATCH((CUADRO!K$4&amp;$E766),'Hoja de Trabajo para listado'!$A$151:$Z$151,0)),0)+IFERROR(INDEX('Hoja de Trabajo para listado'!$AB$155:$BA$1048576,MATCH($A766,'Hoja de Trabajo para listado'!$AB$155:$AB$1048576,0),MATCH((CUADRO!K$4&amp;$E766),'Hoja de Trabajo para listado'!$AB$151:$BA$151,0)),0)+IFERROR(INDEX('Hoja de Trabajo para listado'!$BC$155:$CB$1048576,MATCH($A766,'Hoja de Trabajo para listado'!$BC$155:$BC$1048576,0),MATCH((CUADRO!K$4&amp;$E766),'Hoja de Trabajo para listado'!$BC$151:$CB$151,0)),0)+IFERROR(INDEX('Hoja de Trabajo para listado'!$DE$153:$DG$274,MATCH($A766,'Hoja de Trabajo para listado'!$DE$153:$DE$1048576,0),MATCH((CUADRO!K$4&amp;$E766),'Hoja de Trabajo para listado'!$DE$151:$DG$151,0)),0)+IFERROR(INDEX('Hoja de Trabajo para listado'!$CD$155:$DC$1048576,MATCH($A766,'Hoja de Trabajo para listado'!$CD$155:$CD$1048576,0),MATCH((CUADRO!K$4&amp;$E766),'Hoja de Trabajo para listado'!$CD$151:$DC$151,0)),0)</f>
        <v>0</v>
      </c>
      <c r="L766" s="241">
        <f ca="1">+IFERROR(INDEX('Hoja de Trabajo para listado'!$A$155:$Z$1048576,MATCH($A766,'Hoja de Trabajo para listado'!$A$155:$A$1048576,0),MATCH((CUADRO!L$4&amp;$E766),'Hoja de Trabajo para listado'!$A$151:$Z$151,0)),0)+IFERROR(INDEX('Hoja de Trabajo para listado'!$AB$155:$BA$1048576,MATCH($A766,'Hoja de Trabajo para listado'!$AB$155:$AB$1048576,0),MATCH((CUADRO!L$4&amp;$E766),'Hoja de Trabajo para listado'!$AB$151:$BA$151,0)),0)+IFERROR(INDEX('Hoja de Trabajo para listado'!$BC$155:$CB$1048576,MATCH($A766,'Hoja de Trabajo para listado'!$BC$155:$BC$1048576,0),MATCH((CUADRO!L$4&amp;$E766),'Hoja de Trabajo para listado'!$BC$151:$CB$151,0)),0)+IFERROR(INDEX('Hoja de Trabajo para listado'!$DE$153:$DG$274,MATCH($A766,'Hoja de Trabajo para listado'!$DE$153:$DE$1048576,0),MATCH((CUADRO!L$4&amp;$E766),'Hoja de Trabajo para listado'!$DE$151:$DG$151,0)),0)+IFERROR(INDEX('Hoja de Trabajo para listado'!$CD$155:$DC$1048576,MATCH($A766,'Hoja de Trabajo para listado'!$CD$155:$CD$1048576,0),MATCH((CUADRO!L$4&amp;$E766),'Hoja de Trabajo para listado'!$CD$151:$DC$151,0)),0)</f>
        <v>0</v>
      </c>
      <c r="M766" s="241">
        <f ca="1">+IFERROR(INDEX('Hoja de Trabajo para listado'!$A$155:$Z$1048576,MATCH($A766,'Hoja de Trabajo para listado'!$A$155:$A$1048576,0),MATCH((CUADRO!M$4&amp;$E766),'Hoja de Trabajo para listado'!$A$151:$Z$151,0)),0)+IFERROR(INDEX('Hoja de Trabajo para listado'!$AB$155:$BA$1048576,MATCH($A766,'Hoja de Trabajo para listado'!$AB$155:$AB$1048576,0),MATCH((CUADRO!M$4&amp;$E766),'Hoja de Trabajo para listado'!$AB$151:$BA$151,0)),0)+IFERROR(INDEX('Hoja de Trabajo para listado'!$BC$155:$CB$1048576,MATCH($A766,'Hoja de Trabajo para listado'!$BC$155:$BC$1048576,0),MATCH((CUADRO!M$4&amp;$E766),'Hoja de Trabajo para listado'!$BC$151:$CB$151,0)),0)+IFERROR(INDEX('Hoja de Trabajo para listado'!$DE$153:$DG$274,MATCH($A766,'Hoja de Trabajo para listado'!$DE$153:$DE$1048576,0),MATCH((CUADRO!M$4&amp;$E766),'Hoja de Trabajo para listado'!$DE$151:$DG$151,0)),0)+IFERROR(INDEX('Hoja de Trabajo para listado'!$CD$155:$DC$1048576,MATCH($A766,'Hoja de Trabajo para listado'!$CD$155:$CD$1048576,0),MATCH((CUADRO!M$4&amp;$E766),'Hoja de Trabajo para listado'!$CD$151:$DC$151,0)),0)</f>
        <v>0</v>
      </c>
      <c r="N766" s="241">
        <f ca="1">+IFERROR(INDEX('Hoja de Trabajo para listado'!$A$155:$Z$1048576,MATCH($A766,'Hoja de Trabajo para listado'!$A$155:$A$1048576,0),MATCH((CUADRO!N$4&amp;$E766),'Hoja de Trabajo para listado'!$A$151:$Z$151,0)),0)+IFERROR(INDEX('Hoja de Trabajo para listado'!$AB$155:$BA$1048576,MATCH($A766,'Hoja de Trabajo para listado'!$AB$155:$AB$1048576,0),MATCH((CUADRO!N$4&amp;$E766),'Hoja de Trabajo para listado'!$AB$151:$BA$151,0)),0)+IFERROR(INDEX('Hoja de Trabajo para listado'!$BC$155:$CB$1048576,MATCH($A766,'Hoja de Trabajo para listado'!$BC$155:$BC$1048576,0),MATCH((CUADRO!N$4&amp;$E766),'Hoja de Trabajo para listado'!$BC$151:$CB$151,0)),0)+IFERROR(INDEX('Hoja de Trabajo para listado'!$DE$153:$DG$274,MATCH($A766,'Hoja de Trabajo para listado'!$DE$153:$DE$1048576,0),MATCH((CUADRO!N$4&amp;$E766),'Hoja de Trabajo para listado'!$DE$151:$DG$151,0)),0)+IFERROR(INDEX('Hoja de Trabajo para listado'!$CD$155:$DC$1048576,MATCH($A766,'Hoja de Trabajo para listado'!$CD$155:$CD$1048576,0),MATCH((CUADRO!N$4&amp;$E766),'Hoja de Trabajo para listado'!$CD$151:$DC$151,0)),0)</f>
        <v>0</v>
      </c>
      <c r="O766" s="241">
        <f ca="1">+IFERROR(INDEX('Hoja de Trabajo para listado'!$A$155:$Z$1048576,MATCH($A766,'Hoja de Trabajo para listado'!$A$155:$A$1048576,0),MATCH((CUADRO!O$4&amp;$E766),'Hoja de Trabajo para listado'!$A$151:$Z$151,0)),0)+IFERROR(INDEX('Hoja de Trabajo para listado'!$AB$155:$BA$1048576,MATCH($A766,'Hoja de Trabajo para listado'!$AB$155:$AB$1048576,0),MATCH((CUADRO!O$4&amp;$E766),'Hoja de Trabajo para listado'!$AB$151:$BA$151,0)),0)+IFERROR(INDEX('Hoja de Trabajo para listado'!$BC$155:$CB$1048576,MATCH($A766,'Hoja de Trabajo para listado'!$BC$155:$BC$1048576,0),MATCH((CUADRO!O$4&amp;$E766),'Hoja de Trabajo para listado'!$BC$151:$CB$151,0)),0)+IFERROR(INDEX('Hoja de Trabajo para listado'!$DE$153:$DG$274,MATCH($A766,'Hoja de Trabajo para listado'!$DE$153:$DE$1048576,0),MATCH((CUADRO!O$4&amp;$E766),'Hoja de Trabajo para listado'!$DE$151:$DG$151,0)),0)+IFERROR(INDEX('Hoja de Trabajo para listado'!$CD$155:$DC$1048576,MATCH($A766,'Hoja de Trabajo para listado'!$CD$155:$CD$1048576,0),MATCH((CUADRO!O$4&amp;$E766),'Hoja de Trabajo para listado'!$CD$151:$DC$151,0)),0)</f>
        <v>0</v>
      </c>
      <c r="P766" s="241">
        <f ca="1">+IFERROR(INDEX('Hoja de Trabajo para listado'!$A$155:$Z$1048576,MATCH($A766,'Hoja de Trabajo para listado'!$A$155:$A$1048576,0),MATCH((CUADRO!P$4&amp;$E766),'Hoja de Trabajo para listado'!$A$151:$Z$151,0)),0)+IFERROR(INDEX('Hoja de Trabajo para listado'!$AB$155:$BA$1048576,MATCH($A766,'Hoja de Trabajo para listado'!$AB$155:$AB$1048576,0),MATCH((CUADRO!P$4&amp;$E766),'Hoja de Trabajo para listado'!$AB$151:$BA$151,0)),0)+IFERROR(INDEX('Hoja de Trabajo para listado'!$BC$155:$CB$1048576,MATCH($A766,'Hoja de Trabajo para listado'!$BC$155:$BC$1048576,0),MATCH((CUADRO!P$4&amp;$E766),'Hoja de Trabajo para listado'!$BC$151:$CB$151,0)),0)+IFERROR(INDEX('Hoja de Trabajo para listado'!$DE$153:$DG$274,MATCH($A766,'Hoja de Trabajo para listado'!$DE$153:$DE$1048576,0),MATCH((CUADRO!P$4&amp;$E766),'Hoja de Trabajo para listado'!$DE$151:$DG$151,0)),0)+IFERROR(INDEX('Hoja de Trabajo para listado'!$CD$155:$DC$1048576,MATCH($A766,'Hoja de Trabajo para listado'!$CD$155:$CD$1048576,0),MATCH((CUADRO!P$4&amp;$E766),'Hoja de Trabajo para listado'!$CD$151:$DC$151,0)),0)</f>
        <v>0</v>
      </c>
      <c r="Q766" s="241">
        <f ca="1">+IFERROR(INDEX('Hoja de Trabajo para listado'!$A$155:$Z$1048576,MATCH($A766,'Hoja de Trabajo para listado'!$A$155:$A$1048576,0),MATCH((CUADRO!Q$4&amp;$E766),'Hoja de Trabajo para listado'!$A$151:$Z$151,0)),0)+IFERROR(INDEX('Hoja de Trabajo para listado'!$AB$155:$BA$1048576,MATCH($A766,'Hoja de Trabajo para listado'!$AB$155:$AB$1048576,0),MATCH((CUADRO!Q$4&amp;$E766),'Hoja de Trabajo para listado'!$AB$151:$BA$151,0)),0)+IFERROR(INDEX('Hoja de Trabajo para listado'!$BC$155:$CB$1048576,MATCH($A766,'Hoja de Trabajo para listado'!$BC$155:$BC$1048576,0),MATCH((CUADRO!Q$4&amp;$E766),'Hoja de Trabajo para listado'!$BC$151:$CB$151,0)),0)+IFERROR(INDEX('Hoja de Trabajo para listado'!$DE$153:$DG$274,MATCH($A766,'Hoja de Trabajo para listado'!$DE$153:$DE$1048576,0),MATCH((CUADRO!Q$4&amp;$E766),'Hoja de Trabajo para listado'!$DE$151:$DG$151,0)),0)+IFERROR(INDEX('Hoja de Trabajo para listado'!$CD$155:$DC$1048576,MATCH($A766,'Hoja de Trabajo para listado'!$CD$155:$CD$1048576,0),MATCH((CUADRO!Q$4&amp;$E766),'Hoja de Trabajo para listado'!$CD$151:$DC$151,0)),0)</f>
        <v>0</v>
      </c>
      <c r="R766" s="241">
        <f t="shared" ca="1" si="29"/>
        <v>0</v>
      </c>
      <c r="S766" s="247">
        <f ca="1">+R765+R766</f>
        <v>0</v>
      </c>
      <c r="T766" s="241">
        <f ca="1">+S766</f>
        <v>0</v>
      </c>
      <c r="U766" s="240">
        <f t="shared" si="30"/>
        <v>2</v>
      </c>
      <c r="V766" s="327" t="str">
        <f>+VLOOKUP(A766,bd_lista!$A$3:$E$592,5,FALSE)</f>
        <v>Gobiernos Autonomos Municipales</v>
      </c>
      <c r="W766" s="398"/>
      <c r="X766" s="240">
        <f>+VLOOKUP(A766,[4]Sheet1!$A$13:$D$744,4,FALSE)</f>
        <v>0</v>
      </c>
      <c r="Y766" s="240" t="e">
        <f>+VLOOKUP(X766,bd_lista!$A$3:$C$592,3,FALSE)</f>
        <v>#N/A</v>
      </c>
      <c r="Z766" s="288"/>
      <c r="AA766" s="289"/>
    </row>
    <row r="767" spans="1:27" customFormat="1" ht="15" hidden="1" customHeight="1">
      <c r="A767" s="32">
        <v>1401</v>
      </c>
      <c r="B767" s="393">
        <f>+A767</f>
        <v>1401</v>
      </c>
      <c r="C767" s="245" t="str">
        <f>+VLOOKUP(A767,bd_lista!$A$3:$C$592,3,FALSE)</f>
        <v>Gobierno Autónomo Municipal de Oruro</v>
      </c>
      <c r="D767" s="395" t="str">
        <f>+C767</f>
        <v>Gobierno Autónomo Municipal de Oruro</v>
      </c>
      <c r="E767" s="240" t="s">
        <v>1303</v>
      </c>
      <c r="F767" s="241">
        <f ca="1">+IFERROR(INDEX('Hoja de Trabajo para listado'!$A$155:$Z$1048576,MATCH($A767,'Hoja de Trabajo para listado'!$A$155:$A$1048576,0),MATCH((CUADRO!F$4&amp;$E767),'Hoja de Trabajo para listado'!$A$151:$Z$151,0)),0)+IFERROR(INDEX('Hoja de Trabajo para listado'!$AB$155:$BA$1048576,MATCH($A767,'Hoja de Trabajo para listado'!$AB$155:$AB$1048576,0),MATCH((CUADRO!F$4&amp;$E767),'Hoja de Trabajo para listado'!$AB$151:$BA$151,0)),0)+IFERROR(INDEX('Hoja de Trabajo para listado'!$BC$155:$CB$1048576,MATCH($A767,'Hoja de Trabajo para listado'!$BC$155:$BC$1048576,0),MATCH((CUADRO!F$4&amp;$E767),'Hoja de Trabajo para listado'!$BC$151:$CB$151,0)),0)+IFERROR(INDEX('Hoja de Trabajo para listado'!$DE$153:$DG$274,MATCH($A767,'Hoja de Trabajo para listado'!$DE$153:$DE$1048576,0),MATCH((CUADRO!F$4&amp;$E767),'Hoja de Trabajo para listado'!$DE$151:$DG$151,0)),0)+IFERROR(INDEX('Hoja de Trabajo para listado'!$CD$155:$DC$1048576,MATCH($A767,'Hoja de Trabajo para listado'!$CD$155:$CD$1048576,0),MATCH((CUADRO!F$4&amp;$E767),'Hoja de Trabajo para listado'!$CD$151:$DC$151,0)),0)</f>
        <v>0</v>
      </c>
      <c r="G767" s="241">
        <f ca="1">+IFERROR(INDEX('Hoja de Trabajo para listado'!$A$155:$Z$1048576,MATCH($A767,'Hoja de Trabajo para listado'!$A$155:$A$1048576,0),MATCH((CUADRO!G$4&amp;$E767),'Hoja de Trabajo para listado'!$A$151:$Z$151,0)),0)+IFERROR(INDEX('Hoja de Trabajo para listado'!$AB$155:$BA$1048576,MATCH($A767,'Hoja de Trabajo para listado'!$AB$155:$AB$1048576,0),MATCH((CUADRO!G$4&amp;$E767),'Hoja de Trabajo para listado'!$AB$151:$BA$151,0)),0)+IFERROR(INDEX('Hoja de Trabajo para listado'!$BC$155:$CB$1048576,MATCH($A767,'Hoja de Trabajo para listado'!$BC$155:$BC$1048576,0),MATCH((CUADRO!G$4&amp;$E767),'Hoja de Trabajo para listado'!$BC$151:$CB$151,0)),0)+IFERROR(INDEX('Hoja de Trabajo para listado'!$DE$153:$DG$274,MATCH($A767,'Hoja de Trabajo para listado'!$DE$153:$DE$1048576,0),MATCH((CUADRO!G$4&amp;$E767),'Hoja de Trabajo para listado'!$DE$151:$DG$151,0)),0)+IFERROR(INDEX('Hoja de Trabajo para listado'!$CD$155:$DC$1048576,MATCH($A767,'Hoja de Trabajo para listado'!$CD$155:$CD$1048576,0),MATCH((CUADRO!G$4&amp;$E767),'Hoja de Trabajo para listado'!$CD$151:$DC$151,0)),0)</f>
        <v>0</v>
      </c>
      <c r="H767" s="241">
        <f ca="1">+IFERROR(INDEX('Hoja de Trabajo para listado'!$A$155:$Z$1048576,MATCH($A767,'Hoja de Trabajo para listado'!$A$155:$A$1048576,0),MATCH((CUADRO!H$4&amp;$E767),'Hoja de Trabajo para listado'!$A$151:$Z$151,0)),0)+IFERROR(INDEX('Hoja de Trabajo para listado'!$AB$155:$BA$1048576,MATCH($A767,'Hoja de Trabajo para listado'!$AB$155:$AB$1048576,0),MATCH((CUADRO!H$4&amp;$E767),'Hoja de Trabajo para listado'!$AB$151:$BA$151,0)),0)+IFERROR(INDEX('Hoja de Trabajo para listado'!$BC$155:$CB$1048576,MATCH($A767,'Hoja de Trabajo para listado'!$BC$155:$BC$1048576,0),MATCH((CUADRO!H$4&amp;$E767),'Hoja de Trabajo para listado'!$BC$151:$CB$151,0)),0)+IFERROR(INDEX('Hoja de Trabajo para listado'!$DE$153:$DG$274,MATCH($A767,'Hoja de Trabajo para listado'!$DE$153:$DE$1048576,0),MATCH((CUADRO!H$4&amp;$E767),'Hoja de Trabajo para listado'!$DE$151:$DG$151,0)),0)+IFERROR(INDEX('Hoja de Trabajo para listado'!$CD$155:$DC$1048576,MATCH($A767,'Hoja de Trabajo para listado'!$CD$155:$CD$1048576,0),MATCH((CUADRO!H$4&amp;$E767),'Hoja de Trabajo para listado'!$CD$151:$DC$151,0)),0)</f>
        <v>0</v>
      </c>
      <c r="I767" s="241">
        <f ca="1">+IFERROR(INDEX('Hoja de Trabajo para listado'!$A$155:$Z$1048576,MATCH($A767,'Hoja de Trabajo para listado'!$A$155:$A$1048576,0),MATCH((CUADRO!I$4&amp;$E767),'Hoja de Trabajo para listado'!$A$151:$Z$151,0)),0)+IFERROR(INDEX('Hoja de Trabajo para listado'!$AB$155:$BA$1048576,MATCH($A767,'Hoja de Trabajo para listado'!$AB$155:$AB$1048576,0),MATCH((CUADRO!I$4&amp;$E767),'Hoja de Trabajo para listado'!$AB$151:$BA$151,0)),0)+IFERROR(INDEX('Hoja de Trabajo para listado'!$BC$155:$CB$1048576,MATCH($A767,'Hoja de Trabajo para listado'!$BC$155:$BC$1048576,0),MATCH((CUADRO!I$4&amp;$E767),'Hoja de Trabajo para listado'!$BC$151:$CB$151,0)),0)+IFERROR(INDEX('Hoja de Trabajo para listado'!$DE$153:$DG$274,MATCH($A767,'Hoja de Trabajo para listado'!$DE$153:$DE$1048576,0),MATCH((CUADRO!I$4&amp;$E767),'Hoja de Trabajo para listado'!$DE$151:$DG$151,0)),0)+IFERROR(INDEX('Hoja de Trabajo para listado'!$CD$155:$DC$1048576,MATCH($A767,'Hoja de Trabajo para listado'!$CD$155:$CD$1048576,0),MATCH((CUADRO!I$4&amp;$E767),'Hoja de Trabajo para listado'!$CD$151:$DC$151,0)),0)</f>
        <v>0</v>
      </c>
      <c r="J767" s="241">
        <f ca="1">+IFERROR(INDEX('Hoja de Trabajo para listado'!$A$155:$Z$1048576,MATCH($A767,'Hoja de Trabajo para listado'!$A$155:$A$1048576,0),MATCH((CUADRO!J$4&amp;$E767),'Hoja de Trabajo para listado'!$A$151:$Z$151,0)),0)+IFERROR(INDEX('Hoja de Trabajo para listado'!$AB$155:$BA$1048576,MATCH($A767,'Hoja de Trabajo para listado'!$AB$155:$AB$1048576,0),MATCH((CUADRO!J$4&amp;$E767),'Hoja de Trabajo para listado'!$AB$151:$BA$151,0)),0)+IFERROR(INDEX('Hoja de Trabajo para listado'!$BC$155:$CB$1048576,MATCH($A767,'Hoja de Trabajo para listado'!$BC$155:$BC$1048576,0),MATCH((CUADRO!J$4&amp;$E767),'Hoja de Trabajo para listado'!$BC$151:$CB$151,0)),0)+IFERROR(INDEX('Hoja de Trabajo para listado'!$DE$153:$DG$274,MATCH($A767,'Hoja de Trabajo para listado'!$DE$153:$DE$1048576,0),MATCH((CUADRO!J$4&amp;$E767),'Hoja de Trabajo para listado'!$DE$151:$DG$151,0)),0)+IFERROR(INDEX('Hoja de Trabajo para listado'!$CD$155:$DC$1048576,MATCH($A767,'Hoja de Trabajo para listado'!$CD$155:$CD$1048576,0),MATCH((CUADRO!J$4&amp;$E767),'Hoja de Trabajo para listado'!$CD$151:$DC$151,0)),0)</f>
        <v>0</v>
      </c>
      <c r="K767" s="241">
        <f ca="1">+IFERROR(INDEX('Hoja de Trabajo para listado'!$A$155:$Z$1048576,MATCH($A767,'Hoja de Trabajo para listado'!$A$155:$A$1048576,0),MATCH((CUADRO!K$4&amp;$E767),'Hoja de Trabajo para listado'!$A$151:$Z$151,0)),0)+IFERROR(INDEX('Hoja de Trabajo para listado'!$AB$155:$BA$1048576,MATCH($A767,'Hoja de Trabajo para listado'!$AB$155:$AB$1048576,0),MATCH((CUADRO!K$4&amp;$E767),'Hoja de Trabajo para listado'!$AB$151:$BA$151,0)),0)+IFERROR(INDEX('Hoja de Trabajo para listado'!$BC$155:$CB$1048576,MATCH($A767,'Hoja de Trabajo para listado'!$BC$155:$BC$1048576,0),MATCH((CUADRO!K$4&amp;$E767),'Hoja de Trabajo para listado'!$BC$151:$CB$151,0)),0)+IFERROR(INDEX('Hoja de Trabajo para listado'!$DE$153:$DG$274,MATCH($A767,'Hoja de Trabajo para listado'!$DE$153:$DE$1048576,0),MATCH((CUADRO!K$4&amp;$E767),'Hoja de Trabajo para listado'!$DE$151:$DG$151,0)),0)+IFERROR(INDEX('Hoja de Trabajo para listado'!$CD$155:$DC$1048576,MATCH($A767,'Hoja de Trabajo para listado'!$CD$155:$CD$1048576,0),MATCH((CUADRO!K$4&amp;$E767),'Hoja de Trabajo para listado'!$CD$151:$DC$151,0)),0)</f>
        <v>0</v>
      </c>
      <c r="L767" s="241">
        <f ca="1">+IFERROR(INDEX('Hoja de Trabajo para listado'!$A$155:$Z$1048576,MATCH($A767,'Hoja de Trabajo para listado'!$A$155:$A$1048576,0),MATCH((CUADRO!L$4&amp;$E767),'Hoja de Trabajo para listado'!$A$151:$Z$151,0)),0)+IFERROR(INDEX('Hoja de Trabajo para listado'!$AB$155:$BA$1048576,MATCH($A767,'Hoja de Trabajo para listado'!$AB$155:$AB$1048576,0),MATCH((CUADRO!L$4&amp;$E767),'Hoja de Trabajo para listado'!$AB$151:$BA$151,0)),0)+IFERROR(INDEX('Hoja de Trabajo para listado'!$BC$155:$CB$1048576,MATCH($A767,'Hoja de Trabajo para listado'!$BC$155:$BC$1048576,0),MATCH((CUADRO!L$4&amp;$E767),'Hoja de Trabajo para listado'!$BC$151:$CB$151,0)),0)+IFERROR(INDEX('Hoja de Trabajo para listado'!$DE$153:$DG$274,MATCH($A767,'Hoja de Trabajo para listado'!$DE$153:$DE$1048576,0),MATCH((CUADRO!L$4&amp;$E767),'Hoja de Trabajo para listado'!$DE$151:$DG$151,0)),0)+IFERROR(INDEX('Hoja de Trabajo para listado'!$CD$155:$DC$1048576,MATCH($A767,'Hoja de Trabajo para listado'!$CD$155:$CD$1048576,0),MATCH((CUADRO!L$4&amp;$E767),'Hoja de Trabajo para listado'!$CD$151:$DC$151,0)),0)</f>
        <v>0</v>
      </c>
      <c r="M767" s="241">
        <f ca="1">+IFERROR(INDEX('Hoja de Trabajo para listado'!$A$155:$Z$1048576,MATCH($A767,'Hoja de Trabajo para listado'!$A$155:$A$1048576,0),MATCH((CUADRO!M$4&amp;$E767),'Hoja de Trabajo para listado'!$A$151:$Z$151,0)),0)+IFERROR(INDEX('Hoja de Trabajo para listado'!$AB$155:$BA$1048576,MATCH($A767,'Hoja de Trabajo para listado'!$AB$155:$AB$1048576,0),MATCH((CUADRO!M$4&amp;$E767),'Hoja de Trabajo para listado'!$AB$151:$BA$151,0)),0)+IFERROR(INDEX('Hoja de Trabajo para listado'!$BC$155:$CB$1048576,MATCH($A767,'Hoja de Trabajo para listado'!$BC$155:$BC$1048576,0),MATCH((CUADRO!M$4&amp;$E767),'Hoja de Trabajo para listado'!$BC$151:$CB$151,0)),0)+IFERROR(INDEX('Hoja de Trabajo para listado'!$DE$153:$DG$274,MATCH($A767,'Hoja de Trabajo para listado'!$DE$153:$DE$1048576,0),MATCH((CUADRO!M$4&amp;$E767),'Hoja de Trabajo para listado'!$DE$151:$DG$151,0)),0)+IFERROR(INDEX('Hoja de Trabajo para listado'!$CD$155:$DC$1048576,MATCH($A767,'Hoja de Trabajo para listado'!$CD$155:$CD$1048576,0),MATCH((CUADRO!M$4&amp;$E767),'Hoja de Trabajo para listado'!$CD$151:$DC$151,0)),0)</f>
        <v>0</v>
      </c>
      <c r="N767" s="241">
        <f ca="1">+IFERROR(INDEX('Hoja de Trabajo para listado'!$A$155:$Z$1048576,MATCH($A767,'Hoja de Trabajo para listado'!$A$155:$A$1048576,0),MATCH((CUADRO!N$4&amp;$E767),'Hoja de Trabajo para listado'!$A$151:$Z$151,0)),0)+IFERROR(INDEX('Hoja de Trabajo para listado'!$AB$155:$BA$1048576,MATCH($A767,'Hoja de Trabajo para listado'!$AB$155:$AB$1048576,0),MATCH((CUADRO!N$4&amp;$E767),'Hoja de Trabajo para listado'!$AB$151:$BA$151,0)),0)+IFERROR(INDEX('Hoja de Trabajo para listado'!$BC$155:$CB$1048576,MATCH($A767,'Hoja de Trabajo para listado'!$BC$155:$BC$1048576,0),MATCH((CUADRO!N$4&amp;$E767),'Hoja de Trabajo para listado'!$BC$151:$CB$151,0)),0)+IFERROR(INDEX('Hoja de Trabajo para listado'!$DE$153:$DG$274,MATCH($A767,'Hoja de Trabajo para listado'!$DE$153:$DE$1048576,0),MATCH((CUADRO!N$4&amp;$E767),'Hoja de Trabajo para listado'!$DE$151:$DG$151,0)),0)+IFERROR(INDEX('Hoja de Trabajo para listado'!$CD$155:$DC$1048576,MATCH($A767,'Hoja de Trabajo para listado'!$CD$155:$CD$1048576,0),MATCH((CUADRO!N$4&amp;$E767),'Hoja de Trabajo para listado'!$CD$151:$DC$151,0)),0)</f>
        <v>0</v>
      </c>
      <c r="O767" s="241">
        <f ca="1">+IFERROR(INDEX('Hoja de Trabajo para listado'!$A$155:$Z$1048576,MATCH($A767,'Hoja de Trabajo para listado'!$A$155:$A$1048576,0),MATCH((CUADRO!O$4&amp;$E767),'Hoja de Trabajo para listado'!$A$151:$Z$151,0)),0)+IFERROR(INDEX('Hoja de Trabajo para listado'!$AB$155:$BA$1048576,MATCH($A767,'Hoja de Trabajo para listado'!$AB$155:$AB$1048576,0),MATCH((CUADRO!O$4&amp;$E767),'Hoja de Trabajo para listado'!$AB$151:$BA$151,0)),0)+IFERROR(INDEX('Hoja de Trabajo para listado'!$BC$155:$CB$1048576,MATCH($A767,'Hoja de Trabajo para listado'!$BC$155:$BC$1048576,0),MATCH((CUADRO!O$4&amp;$E767),'Hoja de Trabajo para listado'!$BC$151:$CB$151,0)),0)+IFERROR(INDEX('Hoja de Trabajo para listado'!$DE$153:$DG$274,MATCH($A767,'Hoja de Trabajo para listado'!$DE$153:$DE$1048576,0),MATCH((CUADRO!O$4&amp;$E767),'Hoja de Trabajo para listado'!$DE$151:$DG$151,0)),0)+IFERROR(INDEX('Hoja de Trabajo para listado'!$CD$155:$DC$1048576,MATCH($A767,'Hoja de Trabajo para listado'!$CD$155:$CD$1048576,0),MATCH((CUADRO!O$4&amp;$E767),'Hoja de Trabajo para listado'!$CD$151:$DC$151,0)),0)</f>
        <v>0</v>
      </c>
      <c r="P767" s="241">
        <f ca="1">+IFERROR(INDEX('Hoja de Trabajo para listado'!$A$155:$Z$1048576,MATCH($A767,'Hoja de Trabajo para listado'!$A$155:$A$1048576,0),MATCH((CUADRO!P$4&amp;$E767),'Hoja de Trabajo para listado'!$A$151:$Z$151,0)),0)+IFERROR(INDEX('Hoja de Trabajo para listado'!$AB$155:$BA$1048576,MATCH($A767,'Hoja de Trabajo para listado'!$AB$155:$AB$1048576,0),MATCH((CUADRO!P$4&amp;$E767),'Hoja de Trabajo para listado'!$AB$151:$BA$151,0)),0)+IFERROR(INDEX('Hoja de Trabajo para listado'!$BC$155:$CB$1048576,MATCH($A767,'Hoja de Trabajo para listado'!$BC$155:$BC$1048576,0),MATCH((CUADRO!P$4&amp;$E767),'Hoja de Trabajo para listado'!$BC$151:$CB$151,0)),0)+IFERROR(INDEX('Hoja de Trabajo para listado'!$DE$153:$DG$274,MATCH($A767,'Hoja de Trabajo para listado'!$DE$153:$DE$1048576,0),MATCH((CUADRO!P$4&amp;$E767),'Hoja de Trabajo para listado'!$DE$151:$DG$151,0)),0)+IFERROR(INDEX('Hoja de Trabajo para listado'!$CD$155:$DC$1048576,MATCH($A767,'Hoja de Trabajo para listado'!$CD$155:$CD$1048576,0),MATCH((CUADRO!P$4&amp;$E767),'Hoja de Trabajo para listado'!$CD$151:$DC$151,0)),0)</f>
        <v>0</v>
      </c>
      <c r="Q767" s="241">
        <f ca="1">+IFERROR(INDEX('Hoja de Trabajo para listado'!$A$155:$Z$1048576,MATCH($A767,'Hoja de Trabajo para listado'!$A$155:$A$1048576,0),MATCH((CUADRO!Q$4&amp;$E767),'Hoja de Trabajo para listado'!$A$151:$Z$151,0)),0)+IFERROR(INDEX('Hoja de Trabajo para listado'!$AB$155:$BA$1048576,MATCH($A767,'Hoja de Trabajo para listado'!$AB$155:$AB$1048576,0),MATCH((CUADRO!Q$4&amp;$E767),'Hoja de Trabajo para listado'!$AB$151:$BA$151,0)),0)+IFERROR(INDEX('Hoja de Trabajo para listado'!$BC$155:$CB$1048576,MATCH($A767,'Hoja de Trabajo para listado'!$BC$155:$BC$1048576,0),MATCH((CUADRO!Q$4&amp;$E767),'Hoja de Trabajo para listado'!$BC$151:$CB$151,0)),0)+IFERROR(INDEX('Hoja de Trabajo para listado'!$DE$153:$DG$274,MATCH($A767,'Hoja de Trabajo para listado'!$DE$153:$DE$1048576,0),MATCH((CUADRO!Q$4&amp;$E767),'Hoja de Trabajo para listado'!$DE$151:$DG$151,0)),0)+IFERROR(INDEX('Hoja de Trabajo para listado'!$CD$155:$DC$1048576,MATCH($A767,'Hoja de Trabajo para listado'!$CD$155:$CD$1048576,0),MATCH((CUADRO!Q$4&amp;$E767),'Hoja de Trabajo para listado'!$CD$151:$DC$151,0)),0)</f>
        <v>0</v>
      </c>
      <c r="R767" s="241">
        <f t="shared" ca="1" si="29"/>
        <v>0</v>
      </c>
      <c r="S767" s="247"/>
      <c r="T767" s="241">
        <f ca="1">+T768</f>
        <v>0</v>
      </c>
      <c r="U767" s="240">
        <f t="shared" si="30"/>
        <v>1</v>
      </c>
      <c r="V767" s="327" t="str">
        <f>+VLOOKUP(A767,bd_lista!$A$3:$E$592,5,FALSE)</f>
        <v>Gobiernos Autonomos Municipales</v>
      </c>
      <c r="W767" s="397" t="str">
        <f>+V767</f>
        <v>Gobiernos Autonomos Municipales</v>
      </c>
      <c r="X767" s="240">
        <f>+VLOOKUP(A767,[4]Sheet1!$A$13:$D$744,4,FALSE)</f>
        <v>0</v>
      </c>
      <c r="Y767" s="240" t="e">
        <f>+VLOOKUP(X767,bd_lista!$A$3:$C$592,3,FALSE)</f>
        <v>#N/A</v>
      </c>
      <c r="Z767" s="290">
        <f>+X767</f>
        <v>0</v>
      </c>
      <c r="AA767" s="291" t="e">
        <f>+Y767</f>
        <v>#N/A</v>
      </c>
    </row>
    <row r="768" spans="1:27" customFormat="1" ht="15" hidden="1" customHeight="1">
      <c r="A768" s="32">
        <v>1401</v>
      </c>
      <c r="B768" s="394"/>
      <c r="C768" s="245" t="str">
        <f>+VLOOKUP(A768,bd_lista!$A$3:$C$592,3,FALSE)</f>
        <v>Gobierno Autónomo Municipal de Oruro</v>
      </c>
      <c r="D768" s="396"/>
      <c r="E768" s="242" t="s">
        <v>1304</v>
      </c>
      <c r="F768" s="241">
        <f ca="1">+IFERROR(INDEX('Hoja de Trabajo para listado'!$A$155:$Z$1048576,MATCH($A768,'Hoja de Trabajo para listado'!$A$155:$A$1048576,0),MATCH((CUADRO!F$4&amp;$E768),'Hoja de Trabajo para listado'!$A$151:$Z$151,0)),0)+IFERROR(INDEX('Hoja de Trabajo para listado'!$AB$155:$BA$1048576,MATCH($A768,'Hoja de Trabajo para listado'!$AB$155:$AB$1048576,0),MATCH((CUADRO!F$4&amp;$E768),'Hoja de Trabajo para listado'!$AB$151:$BA$151,0)),0)+IFERROR(INDEX('Hoja de Trabajo para listado'!$BC$155:$CB$1048576,MATCH($A768,'Hoja de Trabajo para listado'!$BC$155:$BC$1048576,0),MATCH((CUADRO!F$4&amp;$E768),'Hoja de Trabajo para listado'!$BC$151:$CB$151,0)),0)+IFERROR(INDEX('Hoja de Trabajo para listado'!$DE$153:$DG$274,MATCH($A768,'Hoja de Trabajo para listado'!$DE$153:$DE$1048576,0),MATCH((CUADRO!F$4&amp;$E768),'Hoja de Trabajo para listado'!$DE$151:$DG$151,0)),0)+IFERROR(INDEX('Hoja de Trabajo para listado'!$CD$155:$DC$1048576,MATCH($A768,'Hoja de Trabajo para listado'!$CD$155:$CD$1048576,0),MATCH((CUADRO!F$4&amp;$E768),'Hoja de Trabajo para listado'!$CD$151:$DC$151,0)),0)</f>
        <v>0</v>
      </c>
      <c r="G768" s="241">
        <f ca="1">+IFERROR(INDEX('Hoja de Trabajo para listado'!$A$155:$Z$1048576,MATCH($A768,'Hoja de Trabajo para listado'!$A$155:$A$1048576,0),MATCH((CUADRO!G$4&amp;$E768),'Hoja de Trabajo para listado'!$A$151:$Z$151,0)),0)+IFERROR(INDEX('Hoja de Trabajo para listado'!$AB$155:$BA$1048576,MATCH($A768,'Hoja de Trabajo para listado'!$AB$155:$AB$1048576,0),MATCH((CUADRO!G$4&amp;$E768),'Hoja de Trabajo para listado'!$AB$151:$BA$151,0)),0)+IFERROR(INDEX('Hoja de Trabajo para listado'!$BC$155:$CB$1048576,MATCH($A768,'Hoja de Trabajo para listado'!$BC$155:$BC$1048576,0),MATCH((CUADRO!G$4&amp;$E768),'Hoja de Trabajo para listado'!$BC$151:$CB$151,0)),0)+IFERROR(INDEX('Hoja de Trabajo para listado'!$DE$153:$DG$274,MATCH($A768,'Hoja de Trabajo para listado'!$DE$153:$DE$1048576,0),MATCH((CUADRO!G$4&amp;$E768),'Hoja de Trabajo para listado'!$DE$151:$DG$151,0)),0)+IFERROR(INDEX('Hoja de Trabajo para listado'!$CD$155:$DC$1048576,MATCH($A768,'Hoja de Trabajo para listado'!$CD$155:$CD$1048576,0),MATCH((CUADRO!G$4&amp;$E768),'Hoja de Trabajo para listado'!$CD$151:$DC$151,0)),0)</f>
        <v>0</v>
      </c>
      <c r="H768" s="241">
        <f ca="1">+IFERROR(INDEX('Hoja de Trabajo para listado'!$A$155:$Z$1048576,MATCH($A768,'Hoja de Trabajo para listado'!$A$155:$A$1048576,0),MATCH((CUADRO!H$4&amp;$E768),'Hoja de Trabajo para listado'!$A$151:$Z$151,0)),0)+IFERROR(INDEX('Hoja de Trabajo para listado'!$AB$155:$BA$1048576,MATCH($A768,'Hoja de Trabajo para listado'!$AB$155:$AB$1048576,0),MATCH((CUADRO!H$4&amp;$E768),'Hoja de Trabajo para listado'!$AB$151:$BA$151,0)),0)+IFERROR(INDEX('Hoja de Trabajo para listado'!$BC$155:$CB$1048576,MATCH($A768,'Hoja de Trabajo para listado'!$BC$155:$BC$1048576,0),MATCH((CUADRO!H$4&amp;$E768),'Hoja de Trabajo para listado'!$BC$151:$CB$151,0)),0)+IFERROR(INDEX('Hoja de Trabajo para listado'!$DE$153:$DG$274,MATCH($A768,'Hoja de Trabajo para listado'!$DE$153:$DE$1048576,0),MATCH((CUADRO!H$4&amp;$E768),'Hoja de Trabajo para listado'!$DE$151:$DG$151,0)),0)+IFERROR(INDEX('Hoja de Trabajo para listado'!$CD$155:$DC$1048576,MATCH($A768,'Hoja de Trabajo para listado'!$CD$155:$CD$1048576,0),MATCH((CUADRO!H$4&amp;$E768),'Hoja de Trabajo para listado'!$CD$151:$DC$151,0)),0)</f>
        <v>0</v>
      </c>
      <c r="I768" s="241">
        <f ca="1">+IFERROR(INDEX('Hoja de Trabajo para listado'!$A$155:$Z$1048576,MATCH($A768,'Hoja de Trabajo para listado'!$A$155:$A$1048576,0),MATCH((CUADRO!I$4&amp;$E768),'Hoja de Trabajo para listado'!$A$151:$Z$151,0)),0)+IFERROR(INDEX('Hoja de Trabajo para listado'!$AB$155:$BA$1048576,MATCH($A768,'Hoja de Trabajo para listado'!$AB$155:$AB$1048576,0),MATCH((CUADRO!I$4&amp;$E768),'Hoja de Trabajo para listado'!$AB$151:$BA$151,0)),0)+IFERROR(INDEX('Hoja de Trabajo para listado'!$BC$155:$CB$1048576,MATCH($A768,'Hoja de Trabajo para listado'!$BC$155:$BC$1048576,0),MATCH((CUADRO!I$4&amp;$E768),'Hoja de Trabajo para listado'!$BC$151:$CB$151,0)),0)+IFERROR(INDEX('Hoja de Trabajo para listado'!$DE$153:$DG$274,MATCH($A768,'Hoja de Trabajo para listado'!$DE$153:$DE$1048576,0),MATCH((CUADRO!I$4&amp;$E768),'Hoja de Trabajo para listado'!$DE$151:$DG$151,0)),0)+IFERROR(INDEX('Hoja de Trabajo para listado'!$CD$155:$DC$1048576,MATCH($A768,'Hoja de Trabajo para listado'!$CD$155:$CD$1048576,0),MATCH((CUADRO!I$4&amp;$E768),'Hoja de Trabajo para listado'!$CD$151:$DC$151,0)),0)</f>
        <v>0</v>
      </c>
      <c r="J768" s="241">
        <f ca="1">+IFERROR(INDEX('Hoja de Trabajo para listado'!$A$155:$Z$1048576,MATCH($A768,'Hoja de Trabajo para listado'!$A$155:$A$1048576,0),MATCH((CUADRO!J$4&amp;$E768),'Hoja de Trabajo para listado'!$A$151:$Z$151,0)),0)+IFERROR(INDEX('Hoja de Trabajo para listado'!$AB$155:$BA$1048576,MATCH($A768,'Hoja de Trabajo para listado'!$AB$155:$AB$1048576,0),MATCH((CUADRO!J$4&amp;$E768),'Hoja de Trabajo para listado'!$AB$151:$BA$151,0)),0)+IFERROR(INDEX('Hoja de Trabajo para listado'!$BC$155:$CB$1048576,MATCH($A768,'Hoja de Trabajo para listado'!$BC$155:$BC$1048576,0),MATCH((CUADRO!J$4&amp;$E768),'Hoja de Trabajo para listado'!$BC$151:$CB$151,0)),0)+IFERROR(INDEX('Hoja de Trabajo para listado'!$DE$153:$DG$274,MATCH($A768,'Hoja de Trabajo para listado'!$DE$153:$DE$1048576,0),MATCH((CUADRO!J$4&amp;$E768),'Hoja de Trabajo para listado'!$DE$151:$DG$151,0)),0)+IFERROR(INDEX('Hoja de Trabajo para listado'!$CD$155:$DC$1048576,MATCH($A768,'Hoja de Trabajo para listado'!$CD$155:$CD$1048576,0),MATCH((CUADRO!J$4&amp;$E768),'Hoja de Trabajo para listado'!$CD$151:$DC$151,0)),0)</f>
        <v>0</v>
      </c>
      <c r="K768" s="241">
        <f ca="1">+IFERROR(INDEX('Hoja de Trabajo para listado'!$A$155:$Z$1048576,MATCH($A768,'Hoja de Trabajo para listado'!$A$155:$A$1048576,0),MATCH((CUADRO!K$4&amp;$E768),'Hoja de Trabajo para listado'!$A$151:$Z$151,0)),0)+IFERROR(INDEX('Hoja de Trabajo para listado'!$AB$155:$BA$1048576,MATCH($A768,'Hoja de Trabajo para listado'!$AB$155:$AB$1048576,0),MATCH((CUADRO!K$4&amp;$E768),'Hoja de Trabajo para listado'!$AB$151:$BA$151,0)),0)+IFERROR(INDEX('Hoja de Trabajo para listado'!$BC$155:$CB$1048576,MATCH($A768,'Hoja de Trabajo para listado'!$BC$155:$BC$1048576,0),MATCH((CUADRO!K$4&amp;$E768),'Hoja de Trabajo para listado'!$BC$151:$CB$151,0)),0)+IFERROR(INDEX('Hoja de Trabajo para listado'!$DE$153:$DG$274,MATCH($A768,'Hoja de Trabajo para listado'!$DE$153:$DE$1048576,0),MATCH((CUADRO!K$4&amp;$E768),'Hoja de Trabajo para listado'!$DE$151:$DG$151,0)),0)+IFERROR(INDEX('Hoja de Trabajo para listado'!$CD$155:$DC$1048576,MATCH($A768,'Hoja de Trabajo para listado'!$CD$155:$CD$1048576,0),MATCH((CUADRO!K$4&amp;$E768),'Hoja de Trabajo para listado'!$CD$151:$DC$151,0)),0)</f>
        <v>0</v>
      </c>
      <c r="L768" s="241">
        <f ca="1">+IFERROR(INDEX('Hoja de Trabajo para listado'!$A$155:$Z$1048576,MATCH($A768,'Hoja de Trabajo para listado'!$A$155:$A$1048576,0),MATCH((CUADRO!L$4&amp;$E768),'Hoja de Trabajo para listado'!$A$151:$Z$151,0)),0)+IFERROR(INDEX('Hoja de Trabajo para listado'!$AB$155:$BA$1048576,MATCH($A768,'Hoja de Trabajo para listado'!$AB$155:$AB$1048576,0),MATCH((CUADRO!L$4&amp;$E768),'Hoja de Trabajo para listado'!$AB$151:$BA$151,0)),0)+IFERROR(INDEX('Hoja de Trabajo para listado'!$BC$155:$CB$1048576,MATCH($A768,'Hoja de Trabajo para listado'!$BC$155:$BC$1048576,0),MATCH((CUADRO!L$4&amp;$E768),'Hoja de Trabajo para listado'!$BC$151:$CB$151,0)),0)+IFERROR(INDEX('Hoja de Trabajo para listado'!$DE$153:$DG$274,MATCH($A768,'Hoja de Trabajo para listado'!$DE$153:$DE$1048576,0),MATCH((CUADRO!L$4&amp;$E768),'Hoja de Trabajo para listado'!$DE$151:$DG$151,0)),0)+IFERROR(INDEX('Hoja de Trabajo para listado'!$CD$155:$DC$1048576,MATCH($A768,'Hoja de Trabajo para listado'!$CD$155:$CD$1048576,0),MATCH((CUADRO!L$4&amp;$E768),'Hoja de Trabajo para listado'!$CD$151:$DC$151,0)),0)</f>
        <v>0</v>
      </c>
      <c r="M768" s="241">
        <f ca="1">+IFERROR(INDEX('Hoja de Trabajo para listado'!$A$155:$Z$1048576,MATCH($A768,'Hoja de Trabajo para listado'!$A$155:$A$1048576,0),MATCH((CUADRO!M$4&amp;$E768),'Hoja de Trabajo para listado'!$A$151:$Z$151,0)),0)+IFERROR(INDEX('Hoja de Trabajo para listado'!$AB$155:$BA$1048576,MATCH($A768,'Hoja de Trabajo para listado'!$AB$155:$AB$1048576,0),MATCH((CUADRO!M$4&amp;$E768),'Hoja de Trabajo para listado'!$AB$151:$BA$151,0)),0)+IFERROR(INDEX('Hoja de Trabajo para listado'!$BC$155:$CB$1048576,MATCH($A768,'Hoja de Trabajo para listado'!$BC$155:$BC$1048576,0),MATCH((CUADRO!M$4&amp;$E768),'Hoja de Trabajo para listado'!$BC$151:$CB$151,0)),0)+IFERROR(INDEX('Hoja de Trabajo para listado'!$DE$153:$DG$274,MATCH($A768,'Hoja de Trabajo para listado'!$DE$153:$DE$1048576,0),MATCH((CUADRO!M$4&amp;$E768),'Hoja de Trabajo para listado'!$DE$151:$DG$151,0)),0)+IFERROR(INDEX('Hoja de Trabajo para listado'!$CD$155:$DC$1048576,MATCH($A768,'Hoja de Trabajo para listado'!$CD$155:$CD$1048576,0),MATCH((CUADRO!M$4&amp;$E768),'Hoja de Trabajo para listado'!$CD$151:$DC$151,0)),0)</f>
        <v>0</v>
      </c>
      <c r="N768" s="241">
        <f ca="1">+IFERROR(INDEX('Hoja de Trabajo para listado'!$A$155:$Z$1048576,MATCH($A768,'Hoja de Trabajo para listado'!$A$155:$A$1048576,0),MATCH((CUADRO!N$4&amp;$E768),'Hoja de Trabajo para listado'!$A$151:$Z$151,0)),0)+IFERROR(INDEX('Hoja de Trabajo para listado'!$AB$155:$BA$1048576,MATCH($A768,'Hoja de Trabajo para listado'!$AB$155:$AB$1048576,0),MATCH((CUADRO!N$4&amp;$E768),'Hoja de Trabajo para listado'!$AB$151:$BA$151,0)),0)+IFERROR(INDEX('Hoja de Trabajo para listado'!$BC$155:$CB$1048576,MATCH($A768,'Hoja de Trabajo para listado'!$BC$155:$BC$1048576,0),MATCH((CUADRO!N$4&amp;$E768),'Hoja de Trabajo para listado'!$BC$151:$CB$151,0)),0)+IFERROR(INDEX('Hoja de Trabajo para listado'!$DE$153:$DG$274,MATCH($A768,'Hoja de Trabajo para listado'!$DE$153:$DE$1048576,0),MATCH((CUADRO!N$4&amp;$E768),'Hoja de Trabajo para listado'!$DE$151:$DG$151,0)),0)+IFERROR(INDEX('Hoja de Trabajo para listado'!$CD$155:$DC$1048576,MATCH($A768,'Hoja de Trabajo para listado'!$CD$155:$CD$1048576,0),MATCH((CUADRO!N$4&amp;$E768),'Hoja de Trabajo para listado'!$CD$151:$DC$151,0)),0)</f>
        <v>0</v>
      </c>
      <c r="O768" s="241">
        <f ca="1">+IFERROR(INDEX('Hoja de Trabajo para listado'!$A$155:$Z$1048576,MATCH($A768,'Hoja de Trabajo para listado'!$A$155:$A$1048576,0),MATCH((CUADRO!O$4&amp;$E768),'Hoja de Trabajo para listado'!$A$151:$Z$151,0)),0)+IFERROR(INDEX('Hoja de Trabajo para listado'!$AB$155:$BA$1048576,MATCH($A768,'Hoja de Trabajo para listado'!$AB$155:$AB$1048576,0),MATCH((CUADRO!O$4&amp;$E768),'Hoja de Trabajo para listado'!$AB$151:$BA$151,0)),0)+IFERROR(INDEX('Hoja de Trabajo para listado'!$BC$155:$CB$1048576,MATCH($A768,'Hoja de Trabajo para listado'!$BC$155:$BC$1048576,0),MATCH((CUADRO!O$4&amp;$E768),'Hoja de Trabajo para listado'!$BC$151:$CB$151,0)),0)+IFERROR(INDEX('Hoja de Trabajo para listado'!$DE$153:$DG$274,MATCH($A768,'Hoja de Trabajo para listado'!$DE$153:$DE$1048576,0),MATCH((CUADRO!O$4&amp;$E768),'Hoja de Trabajo para listado'!$DE$151:$DG$151,0)),0)+IFERROR(INDEX('Hoja de Trabajo para listado'!$CD$155:$DC$1048576,MATCH($A768,'Hoja de Trabajo para listado'!$CD$155:$CD$1048576,0),MATCH((CUADRO!O$4&amp;$E768),'Hoja de Trabajo para listado'!$CD$151:$DC$151,0)),0)</f>
        <v>0</v>
      </c>
      <c r="P768" s="241">
        <f ca="1">+IFERROR(INDEX('Hoja de Trabajo para listado'!$A$155:$Z$1048576,MATCH($A768,'Hoja de Trabajo para listado'!$A$155:$A$1048576,0),MATCH((CUADRO!P$4&amp;$E768),'Hoja de Trabajo para listado'!$A$151:$Z$151,0)),0)+IFERROR(INDEX('Hoja de Trabajo para listado'!$AB$155:$BA$1048576,MATCH($A768,'Hoja de Trabajo para listado'!$AB$155:$AB$1048576,0),MATCH((CUADRO!P$4&amp;$E768),'Hoja de Trabajo para listado'!$AB$151:$BA$151,0)),0)+IFERROR(INDEX('Hoja de Trabajo para listado'!$BC$155:$CB$1048576,MATCH($A768,'Hoja de Trabajo para listado'!$BC$155:$BC$1048576,0),MATCH((CUADRO!P$4&amp;$E768),'Hoja de Trabajo para listado'!$BC$151:$CB$151,0)),0)+IFERROR(INDEX('Hoja de Trabajo para listado'!$DE$153:$DG$274,MATCH($A768,'Hoja de Trabajo para listado'!$DE$153:$DE$1048576,0),MATCH((CUADRO!P$4&amp;$E768),'Hoja de Trabajo para listado'!$DE$151:$DG$151,0)),0)+IFERROR(INDEX('Hoja de Trabajo para listado'!$CD$155:$DC$1048576,MATCH($A768,'Hoja de Trabajo para listado'!$CD$155:$CD$1048576,0),MATCH((CUADRO!P$4&amp;$E768),'Hoja de Trabajo para listado'!$CD$151:$DC$151,0)),0)</f>
        <v>0</v>
      </c>
      <c r="Q768" s="241">
        <f ca="1">+IFERROR(INDEX('Hoja de Trabajo para listado'!$A$155:$Z$1048576,MATCH($A768,'Hoja de Trabajo para listado'!$A$155:$A$1048576,0),MATCH((CUADRO!Q$4&amp;$E768),'Hoja de Trabajo para listado'!$A$151:$Z$151,0)),0)+IFERROR(INDEX('Hoja de Trabajo para listado'!$AB$155:$BA$1048576,MATCH($A768,'Hoja de Trabajo para listado'!$AB$155:$AB$1048576,0),MATCH((CUADRO!Q$4&amp;$E768),'Hoja de Trabajo para listado'!$AB$151:$BA$151,0)),0)+IFERROR(INDEX('Hoja de Trabajo para listado'!$BC$155:$CB$1048576,MATCH($A768,'Hoja de Trabajo para listado'!$BC$155:$BC$1048576,0),MATCH((CUADRO!Q$4&amp;$E768),'Hoja de Trabajo para listado'!$BC$151:$CB$151,0)),0)+IFERROR(INDEX('Hoja de Trabajo para listado'!$DE$153:$DG$274,MATCH($A768,'Hoja de Trabajo para listado'!$DE$153:$DE$1048576,0),MATCH((CUADRO!Q$4&amp;$E768),'Hoja de Trabajo para listado'!$DE$151:$DG$151,0)),0)+IFERROR(INDEX('Hoja de Trabajo para listado'!$CD$155:$DC$1048576,MATCH($A768,'Hoja de Trabajo para listado'!$CD$155:$CD$1048576,0),MATCH((CUADRO!Q$4&amp;$E768),'Hoja de Trabajo para listado'!$CD$151:$DC$151,0)),0)</f>
        <v>0</v>
      </c>
      <c r="R768" s="241">
        <f t="shared" ca="1" si="29"/>
        <v>0</v>
      </c>
      <c r="S768" s="247">
        <f ca="1">+R767+R768</f>
        <v>0</v>
      </c>
      <c r="T768" s="241">
        <f ca="1">+S768</f>
        <v>0</v>
      </c>
      <c r="U768" s="240">
        <f t="shared" si="30"/>
        <v>2</v>
      </c>
      <c r="V768" s="327" t="str">
        <f>+VLOOKUP(A768,bd_lista!$A$3:$E$592,5,FALSE)</f>
        <v>Gobiernos Autonomos Municipales</v>
      </c>
      <c r="W768" s="398"/>
      <c r="X768" s="240">
        <f>+VLOOKUP(A768,[4]Sheet1!$A$13:$D$744,4,FALSE)</f>
        <v>0</v>
      </c>
      <c r="Y768" s="240" t="e">
        <f>+VLOOKUP(X768,bd_lista!$A$3:$C$592,3,FALSE)</f>
        <v>#N/A</v>
      </c>
      <c r="Z768" s="288"/>
      <c r="AA768" s="289"/>
    </row>
    <row r="769" spans="1:27" customFormat="1" ht="15" hidden="1" customHeight="1">
      <c r="A769" s="32">
        <v>1402</v>
      </c>
      <c r="B769" s="393">
        <f>+A769</f>
        <v>1402</v>
      </c>
      <c r="C769" s="245" t="str">
        <f>+VLOOKUP(A769,bd_lista!$A$3:$C$592,3,FALSE)</f>
        <v>Gobierno Autónomo Municipal de Caracollo</v>
      </c>
      <c r="D769" s="395" t="str">
        <f>+C769</f>
        <v>Gobierno Autónomo Municipal de Caracollo</v>
      </c>
      <c r="E769" s="240" t="s">
        <v>1303</v>
      </c>
      <c r="F769" s="241">
        <f ca="1">+IFERROR(INDEX('Hoja de Trabajo para listado'!$A$155:$Z$1048576,MATCH($A769,'Hoja de Trabajo para listado'!$A$155:$A$1048576,0),MATCH((CUADRO!F$4&amp;$E769),'Hoja de Trabajo para listado'!$A$151:$Z$151,0)),0)+IFERROR(INDEX('Hoja de Trabajo para listado'!$AB$155:$BA$1048576,MATCH($A769,'Hoja de Trabajo para listado'!$AB$155:$AB$1048576,0),MATCH((CUADRO!F$4&amp;$E769),'Hoja de Trabajo para listado'!$AB$151:$BA$151,0)),0)+IFERROR(INDEX('Hoja de Trabajo para listado'!$BC$155:$CB$1048576,MATCH($A769,'Hoja de Trabajo para listado'!$BC$155:$BC$1048576,0),MATCH((CUADRO!F$4&amp;$E769),'Hoja de Trabajo para listado'!$BC$151:$CB$151,0)),0)+IFERROR(INDEX('Hoja de Trabajo para listado'!$DE$153:$DG$274,MATCH($A769,'Hoja de Trabajo para listado'!$DE$153:$DE$1048576,0),MATCH((CUADRO!F$4&amp;$E769),'Hoja de Trabajo para listado'!$DE$151:$DG$151,0)),0)+IFERROR(INDEX('Hoja de Trabajo para listado'!$CD$155:$DC$1048576,MATCH($A769,'Hoja de Trabajo para listado'!$CD$155:$CD$1048576,0),MATCH((CUADRO!F$4&amp;$E769),'Hoja de Trabajo para listado'!$CD$151:$DC$151,0)),0)</f>
        <v>0</v>
      </c>
      <c r="G769" s="241">
        <f ca="1">+IFERROR(INDEX('Hoja de Trabajo para listado'!$A$155:$Z$1048576,MATCH($A769,'Hoja de Trabajo para listado'!$A$155:$A$1048576,0),MATCH((CUADRO!G$4&amp;$E769),'Hoja de Trabajo para listado'!$A$151:$Z$151,0)),0)+IFERROR(INDEX('Hoja de Trabajo para listado'!$AB$155:$BA$1048576,MATCH($A769,'Hoja de Trabajo para listado'!$AB$155:$AB$1048576,0),MATCH((CUADRO!G$4&amp;$E769),'Hoja de Trabajo para listado'!$AB$151:$BA$151,0)),0)+IFERROR(INDEX('Hoja de Trabajo para listado'!$BC$155:$CB$1048576,MATCH($A769,'Hoja de Trabajo para listado'!$BC$155:$BC$1048576,0),MATCH((CUADRO!G$4&amp;$E769),'Hoja de Trabajo para listado'!$BC$151:$CB$151,0)),0)+IFERROR(INDEX('Hoja de Trabajo para listado'!$DE$153:$DG$274,MATCH($A769,'Hoja de Trabajo para listado'!$DE$153:$DE$1048576,0),MATCH((CUADRO!G$4&amp;$E769),'Hoja de Trabajo para listado'!$DE$151:$DG$151,0)),0)+IFERROR(INDEX('Hoja de Trabajo para listado'!$CD$155:$DC$1048576,MATCH($A769,'Hoja de Trabajo para listado'!$CD$155:$CD$1048576,0),MATCH((CUADRO!G$4&amp;$E769),'Hoja de Trabajo para listado'!$CD$151:$DC$151,0)),0)</f>
        <v>0</v>
      </c>
      <c r="H769" s="241">
        <f ca="1">+IFERROR(INDEX('Hoja de Trabajo para listado'!$A$155:$Z$1048576,MATCH($A769,'Hoja de Trabajo para listado'!$A$155:$A$1048576,0),MATCH((CUADRO!H$4&amp;$E769),'Hoja de Trabajo para listado'!$A$151:$Z$151,0)),0)+IFERROR(INDEX('Hoja de Trabajo para listado'!$AB$155:$BA$1048576,MATCH($A769,'Hoja de Trabajo para listado'!$AB$155:$AB$1048576,0),MATCH((CUADRO!H$4&amp;$E769),'Hoja de Trabajo para listado'!$AB$151:$BA$151,0)),0)+IFERROR(INDEX('Hoja de Trabajo para listado'!$BC$155:$CB$1048576,MATCH($A769,'Hoja de Trabajo para listado'!$BC$155:$BC$1048576,0),MATCH((CUADRO!H$4&amp;$E769),'Hoja de Trabajo para listado'!$BC$151:$CB$151,0)),0)+IFERROR(INDEX('Hoja de Trabajo para listado'!$DE$153:$DG$274,MATCH($A769,'Hoja de Trabajo para listado'!$DE$153:$DE$1048576,0),MATCH((CUADRO!H$4&amp;$E769),'Hoja de Trabajo para listado'!$DE$151:$DG$151,0)),0)+IFERROR(INDEX('Hoja de Trabajo para listado'!$CD$155:$DC$1048576,MATCH($A769,'Hoja de Trabajo para listado'!$CD$155:$CD$1048576,0),MATCH((CUADRO!H$4&amp;$E769),'Hoja de Trabajo para listado'!$CD$151:$DC$151,0)),0)</f>
        <v>0</v>
      </c>
      <c r="I769" s="241">
        <f ca="1">+IFERROR(INDEX('Hoja de Trabajo para listado'!$A$155:$Z$1048576,MATCH($A769,'Hoja de Trabajo para listado'!$A$155:$A$1048576,0),MATCH((CUADRO!I$4&amp;$E769),'Hoja de Trabajo para listado'!$A$151:$Z$151,0)),0)+IFERROR(INDEX('Hoja de Trabajo para listado'!$AB$155:$BA$1048576,MATCH($A769,'Hoja de Trabajo para listado'!$AB$155:$AB$1048576,0),MATCH((CUADRO!I$4&amp;$E769),'Hoja de Trabajo para listado'!$AB$151:$BA$151,0)),0)+IFERROR(INDEX('Hoja de Trabajo para listado'!$BC$155:$CB$1048576,MATCH($A769,'Hoja de Trabajo para listado'!$BC$155:$BC$1048576,0),MATCH((CUADRO!I$4&amp;$E769),'Hoja de Trabajo para listado'!$BC$151:$CB$151,0)),0)+IFERROR(INDEX('Hoja de Trabajo para listado'!$DE$153:$DG$274,MATCH($A769,'Hoja de Trabajo para listado'!$DE$153:$DE$1048576,0),MATCH((CUADRO!I$4&amp;$E769),'Hoja de Trabajo para listado'!$DE$151:$DG$151,0)),0)+IFERROR(INDEX('Hoja de Trabajo para listado'!$CD$155:$DC$1048576,MATCH($A769,'Hoja de Trabajo para listado'!$CD$155:$CD$1048576,0),MATCH((CUADRO!I$4&amp;$E769),'Hoja de Trabajo para listado'!$CD$151:$DC$151,0)),0)</f>
        <v>0</v>
      </c>
      <c r="J769" s="241">
        <f ca="1">+IFERROR(INDEX('Hoja de Trabajo para listado'!$A$155:$Z$1048576,MATCH($A769,'Hoja de Trabajo para listado'!$A$155:$A$1048576,0),MATCH((CUADRO!J$4&amp;$E769),'Hoja de Trabajo para listado'!$A$151:$Z$151,0)),0)+IFERROR(INDEX('Hoja de Trabajo para listado'!$AB$155:$BA$1048576,MATCH($A769,'Hoja de Trabajo para listado'!$AB$155:$AB$1048576,0),MATCH((CUADRO!J$4&amp;$E769),'Hoja de Trabajo para listado'!$AB$151:$BA$151,0)),0)+IFERROR(INDEX('Hoja de Trabajo para listado'!$BC$155:$CB$1048576,MATCH($A769,'Hoja de Trabajo para listado'!$BC$155:$BC$1048576,0),MATCH((CUADRO!J$4&amp;$E769),'Hoja de Trabajo para listado'!$BC$151:$CB$151,0)),0)+IFERROR(INDEX('Hoja de Trabajo para listado'!$DE$153:$DG$274,MATCH($A769,'Hoja de Trabajo para listado'!$DE$153:$DE$1048576,0),MATCH((CUADRO!J$4&amp;$E769),'Hoja de Trabajo para listado'!$DE$151:$DG$151,0)),0)+IFERROR(INDEX('Hoja de Trabajo para listado'!$CD$155:$DC$1048576,MATCH($A769,'Hoja de Trabajo para listado'!$CD$155:$CD$1048576,0),MATCH((CUADRO!J$4&amp;$E769),'Hoja de Trabajo para listado'!$CD$151:$DC$151,0)),0)</f>
        <v>0</v>
      </c>
      <c r="K769" s="241">
        <f ca="1">+IFERROR(INDEX('Hoja de Trabajo para listado'!$A$155:$Z$1048576,MATCH($A769,'Hoja de Trabajo para listado'!$A$155:$A$1048576,0),MATCH((CUADRO!K$4&amp;$E769),'Hoja de Trabajo para listado'!$A$151:$Z$151,0)),0)+IFERROR(INDEX('Hoja de Trabajo para listado'!$AB$155:$BA$1048576,MATCH($A769,'Hoja de Trabajo para listado'!$AB$155:$AB$1048576,0),MATCH((CUADRO!K$4&amp;$E769),'Hoja de Trabajo para listado'!$AB$151:$BA$151,0)),0)+IFERROR(INDEX('Hoja de Trabajo para listado'!$BC$155:$CB$1048576,MATCH($A769,'Hoja de Trabajo para listado'!$BC$155:$BC$1048576,0),MATCH((CUADRO!K$4&amp;$E769),'Hoja de Trabajo para listado'!$BC$151:$CB$151,0)),0)+IFERROR(INDEX('Hoja de Trabajo para listado'!$DE$153:$DG$274,MATCH($A769,'Hoja de Trabajo para listado'!$DE$153:$DE$1048576,0),MATCH((CUADRO!K$4&amp;$E769),'Hoja de Trabajo para listado'!$DE$151:$DG$151,0)),0)+IFERROR(INDEX('Hoja de Trabajo para listado'!$CD$155:$DC$1048576,MATCH($A769,'Hoja de Trabajo para listado'!$CD$155:$CD$1048576,0),MATCH((CUADRO!K$4&amp;$E769),'Hoja de Trabajo para listado'!$CD$151:$DC$151,0)),0)</f>
        <v>0</v>
      </c>
      <c r="L769" s="241">
        <f ca="1">+IFERROR(INDEX('Hoja de Trabajo para listado'!$A$155:$Z$1048576,MATCH($A769,'Hoja de Trabajo para listado'!$A$155:$A$1048576,0),MATCH((CUADRO!L$4&amp;$E769),'Hoja de Trabajo para listado'!$A$151:$Z$151,0)),0)+IFERROR(INDEX('Hoja de Trabajo para listado'!$AB$155:$BA$1048576,MATCH($A769,'Hoja de Trabajo para listado'!$AB$155:$AB$1048576,0),MATCH((CUADRO!L$4&amp;$E769),'Hoja de Trabajo para listado'!$AB$151:$BA$151,0)),0)+IFERROR(INDEX('Hoja de Trabajo para listado'!$BC$155:$CB$1048576,MATCH($A769,'Hoja de Trabajo para listado'!$BC$155:$BC$1048576,0),MATCH((CUADRO!L$4&amp;$E769),'Hoja de Trabajo para listado'!$BC$151:$CB$151,0)),0)+IFERROR(INDEX('Hoja de Trabajo para listado'!$DE$153:$DG$274,MATCH($A769,'Hoja de Trabajo para listado'!$DE$153:$DE$1048576,0),MATCH((CUADRO!L$4&amp;$E769),'Hoja de Trabajo para listado'!$DE$151:$DG$151,0)),0)+IFERROR(INDEX('Hoja de Trabajo para listado'!$CD$155:$DC$1048576,MATCH($A769,'Hoja de Trabajo para listado'!$CD$155:$CD$1048576,0),MATCH((CUADRO!L$4&amp;$E769),'Hoja de Trabajo para listado'!$CD$151:$DC$151,0)),0)</f>
        <v>0</v>
      </c>
      <c r="M769" s="241">
        <f ca="1">+IFERROR(INDEX('Hoja de Trabajo para listado'!$A$155:$Z$1048576,MATCH($A769,'Hoja de Trabajo para listado'!$A$155:$A$1048576,0),MATCH((CUADRO!M$4&amp;$E769),'Hoja de Trabajo para listado'!$A$151:$Z$151,0)),0)+IFERROR(INDEX('Hoja de Trabajo para listado'!$AB$155:$BA$1048576,MATCH($A769,'Hoja de Trabajo para listado'!$AB$155:$AB$1048576,0),MATCH((CUADRO!M$4&amp;$E769),'Hoja de Trabajo para listado'!$AB$151:$BA$151,0)),0)+IFERROR(INDEX('Hoja de Trabajo para listado'!$BC$155:$CB$1048576,MATCH($A769,'Hoja de Trabajo para listado'!$BC$155:$BC$1048576,0),MATCH((CUADRO!M$4&amp;$E769),'Hoja de Trabajo para listado'!$BC$151:$CB$151,0)),0)+IFERROR(INDEX('Hoja de Trabajo para listado'!$DE$153:$DG$274,MATCH($A769,'Hoja de Trabajo para listado'!$DE$153:$DE$1048576,0),MATCH((CUADRO!M$4&amp;$E769),'Hoja de Trabajo para listado'!$DE$151:$DG$151,0)),0)+IFERROR(INDEX('Hoja de Trabajo para listado'!$CD$155:$DC$1048576,MATCH($A769,'Hoja de Trabajo para listado'!$CD$155:$CD$1048576,0),MATCH((CUADRO!M$4&amp;$E769),'Hoja de Trabajo para listado'!$CD$151:$DC$151,0)),0)</f>
        <v>0</v>
      </c>
      <c r="N769" s="241">
        <f ca="1">+IFERROR(INDEX('Hoja de Trabajo para listado'!$A$155:$Z$1048576,MATCH($A769,'Hoja de Trabajo para listado'!$A$155:$A$1048576,0),MATCH((CUADRO!N$4&amp;$E769),'Hoja de Trabajo para listado'!$A$151:$Z$151,0)),0)+IFERROR(INDEX('Hoja de Trabajo para listado'!$AB$155:$BA$1048576,MATCH($A769,'Hoja de Trabajo para listado'!$AB$155:$AB$1048576,0),MATCH((CUADRO!N$4&amp;$E769),'Hoja de Trabajo para listado'!$AB$151:$BA$151,0)),0)+IFERROR(INDEX('Hoja de Trabajo para listado'!$BC$155:$CB$1048576,MATCH($A769,'Hoja de Trabajo para listado'!$BC$155:$BC$1048576,0),MATCH((CUADRO!N$4&amp;$E769),'Hoja de Trabajo para listado'!$BC$151:$CB$151,0)),0)+IFERROR(INDEX('Hoja de Trabajo para listado'!$DE$153:$DG$274,MATCH($A769,'Hoja de Trabajo para listado'!$DE$153:$DE$1048576,0),MATCH((CUADRO!N$4&amp;$E769),'Hoja de Trabajo para listado'!$DE$151:$DG$151,0)),0)+IFERROR(INDEX('Hoja de Trabajo para listado'!$CD$155:$DC$1048576,MATCH($A769,'Hoja de Trabajo para listado'!$CD$155:$CD$1048576,0),MATCH((CUADRO!N$4&amp;$E769),'Hoja de Trabajo para listado'!$CD$151:$DC$151,0)),0)</f>
        <v>0</v>
      </c>
      <c r="O769" s="241">
        <f ca="1">+IFERROR(INDEX('Hoja de Trabajo para listado'!$A$155:$Z$1048576,MATCH($A769,'Hoja de Trabajo para listado'!$A$155:$A$1048576,0),MATCH((CUADRO!O$4&amp;$E769),'Hoja de Trabajo para listado'!$A$151:$Z$151,0)),0)+IFERROR(INDEX('Hoja de Trabajo para listado'!$AB$155:$BA$1048576,MATCH($A769,'Hoja de Trabajo para listado'!$AB$155:$AB$1048576,0),MATCH((CUADRO!O$4&amp;$E769),'Hoja de Trabajo para listado'!$AB$151:$BA$151,0)),0)+IFERROR(INDEX('Hoja de Trabajo para listado'!$BC$155:$CB$1048576,MATCH($A769,'Hoja de Trabajo para listado'!$BC$155:$BC$1048576,0),MATCH((CUADRO!O$4&amp;$E769),'Hoja de Trabajo para listado'!$BC$151:$CB$151,0)),0)+IFERROR(INDEX('Hoja de Trabajo para listado'!$DE$153:$DG$274,MATCH($A769,'Hoja de Trabajo para listado'!$DE$153:$DE$1048576,0),MATCH((CUADRO!O$4&amp;$E769),'Hoja de Trabajo para listado'!$DE$151:$DG$151,0)),0)+IFERROR(INDEX('Hoja de Trabajo para listado'!$CD$155:$DC$1048576,MATCH($A769,'Hoja de Trabajo para listado'!$CD$155:$CD$1048576,0),MATCH((CUADRO!O$4&amp;$E769),'Hoja de Trabajo para listado'!$CD$151:$DC$151,0)),0)</f>
        <v>0</v>
      </c>
      <c r="P769" s="241">
        <f ca="1">+IFERROR(INDEX('Hoja de Trabajo para listado'!$A$155:$Z$1048576,MATCH($A769,'Hoja de Trabajo para listado'!$A$155:$A$1048576,0),MATCH((CUADRO!P$4&amp;$E769),'Hoja de Trabajo para listado'!$A$151:$Z$151,0)),0)+IFERROR(INDEX('Hoja de Trabajo para listado'!$AB$155:$BA$1048576,MATCH($A769,'Hoja de Trabajo para listado'!$AB$155:$AB$1048576,0),MATCH((CUADRO!P$4&amp;$E769),'Hoja de Trabajo para listado'!$AB$151:$BA$151,0)),0)+IFERROR(INDEX('Hoja de Trabajo para listado'!$BC$155:$CB$1048576,MATCH($A769,'Hoja de Trabajo para listado'!$BC$155:$BC$1048576,0),MATCH((CUADRO!P$4&amp;$E769),'Hoja de Trabajo para listado'!$BC$151:$CB$151,0)),0)+IFERROR(INDEX('Hoja de Trabajo para listado'!$DE$153:$DG$274,MATCH($A769,'Hoja de Trabajo para listado'!$DE$153:$DE$1048576,0),MATCH((CUADRO!P$4&amp;$E769),'Hoja de Trabajo para listado'!$DE$151:$DG$151,0)),0)+IFERROR(INDEX('Hoja de Trabajo para listado'!$CD$155:$DC$1048576,MATCH($A769,'Hoja de Trabajo para listado'!$CD$155:$CD$1048576,0),MATCH((CUADRO!P$4&amp;$E769),'Hoja de Trabajo para listado'!$CD$151:$DC$151,0)),0)</f>
        <v>0</v>
      </c>
      <c r="Q769" s="241">
        <f ca="1">+IFERROR(INDEX('Hoja de Trabajo para listado'!$A$155:$Z$1048576,MATCH($A769,'Hoja de Trabajo para listado'!$A$155:$A$1048576,0),MATCH((CUADRO!Q$4&amp;$E769),'Hoja de Trabajo para listado'!$A$151:$Z$151,0)),0)+IFERROR(INDEX('Hoja de Trabajo para listado'!$AB$155:$BA$1048576,MATCH($A769,'Hoja de Trabajo para listado'!$AB$155:$AB$1048576,0),MATCH((CUADRO!Q$4&amp;$E769),'Hoja de Trabajo para listado'!$AB$151:$BA$151,0)),0)+IFERROR(INDEX('Hoja de Trabajo para listado'!$BC$155:$CB$1048576,MATCH($A769,'Hoja de Trabajo para listado'!$BC$155:$BC$1048576,0),MATCH((CUADRO!Q$4&amp;$E769),'Hoja de Trabajo para listado'!$BC$151:$CB$151,0)),0)+IFERROR(INDEX('Hoja de Trabajo para listado'!$DE$153:$DG$274,MATCH($A769,'Hoja de Trabajo para listado'!$DE$153:$DE$1048576,0),MATCH((CUADRO!Q$4&amp;$E769),'Hoja de Trabajo para listado'!$DE$151:$DG$151,0)),0)+IFERROR(INDEX('Hoja de Trabajo para listado'!$CD$155:$DC$1048576,MATCH($A769,'Hoja de Trabajo para listado'!$CD$155:$CD$1048576,0),MATCH((CUADRO!Q$4&amp;$E769),'Hoja de Trabajo para listado'!$CD$151:$DC$151,0)),0)</f>
        <v>0</v>
      </c>
      <c r="R769" s="241">
        <f t="shared" ca="1" si="29"/>
        <v>0</v>
      </c>
      <c r="S769" s="247"/>
      <c r="T769" s="241">
        <f ca="1">+T770</f>
        <v>1139731.31</v>
      </c>
      <c r="U769" s="240">
        <f t="shared" si="30"/>
        <v>1</v>
      </c>
      <c r="V769" s="327" t="str">
        <f>+VLOOKUP(A769,bd_lista!$A$3:$E$592,5,FALSE)</f>
        <v>Gobiernos Autonomos Municipales</v>
      </c>
      <c r="W769" s="397" t="str">
        <f>+V769</f>
        <v>Gobiernos Autonomos Municipales</v>
      </c>
      <c r="X769" s="240">
        <f>+VLOOKUP(A769,[4]Sheet1!$A$13:$D$744,4,FALSE)</f>
        <v>0</v>
      </c>
      <c r="Y769" s="240" t="e">
        <f>+VLOOKUP(X769,bd_lista!$A$3:$C$592,3,FALSE)</f>
        <v>#N/A</v>
      </c>
      <c r="Z769" s="290">
        <f>+X769</f>
        <v>0</v>
      </c>
      <c r="AA769" s="291" t="e">
        <f>+Y769</f>
        <v>#N/A</v>
      </c>
    </row>
    <row r="770" spans="1:27" customFormat="1" ht="15" hidden="1" customHeight="1">
      <c r="A770" s="32">
        <v>1402</v>
      </c>
      <c r="B770" s="394"/>
      <c r="C770" s="245" t="str">
        <f>+VLOOKUP(A770,bd_lista!$A$3:$C$592,3,FALSE)</f>
        <v>Gobierno Autónomo Municipal de Caracollo</v>
      </c>
      <c r="D770" s="396"/>
      <c r="E770" s="242" t="s">
        <v>1304</v>
      </c>
      <c r="F770" s="241">
        <f ca="1">+IFERROR(INDEX('Hoja de Trabajo para listado'!$A$155:$Z$1048576,MATCH($A770,'Hoja de Trabajo para listado'!$A$155:$A$1048576,0),MATCH((CUADRO!F$4&amp;$E770),'Hoja de Trabajo para listado'!$A$151:$Z$151,0)),0)+IFERROR(INDEX('Hoja de Trabajo para listado'!$AB$155:$BA$1048576,MATCH($A770,'Hoja de Trabajo para listado'!$AB$155:$AB$1048576,0),MATCH((CUADRO!F$4&amp;$E770),'Hoja de Trabajo para listado'!$AB$151:$BA$151,0)),0)+IFERROR(INDEX('Hoja de Trabajo para listado'!$BC$155:$CB$1048576,MATCH($A770,'Hoja de Trabajo para listado'!$BC$155:$BC$1048576,0),MATCH((CUADRO!F$4&amp;$E770),'Hoja de Trabajo para listado'!$BC$151:$CB$151,0)),0)+IFERROR(INDEX('Hoja de Trabajo para listado'!$DE$153:$DG$274,MATCH($A770,'Hoja de Trabajo para listado'!$DE$153:$DE$1048576,0),MATCH((CUADRO!F$4&amp;$E770),'Hoja de Trabajo para listado'!$DE$151:$DG$151,0)),0)+IFERROR(INDEX('Hoja de Trabajo para listado'!$CD$155:$DC$1048576,MATCH($A770,'Hoja de Trabajo para listado'!$CD$155:$CD$1048576,0),MATCH((CUADRO!F$4&amp;$E770),'Hoja de Trabajo para listado'!$CD$151:$DC$151,0)),0)</f>
        <v>0</v>
      </c>
      <c r="G770" s="241">
        <f ca="1">+IFERROR(INDEX('Hoja de Trabajo para listado'!$A$155:$Z$1048576,MATCH($A770,'Hoja de Trabajo para listado'!$A$155:$A$1048576,0),MATCH((CUADRO!G$4&amp;$E770),'Hoja de Trabajo para listado'!$A$151:$Z$151,0)),0)+IFERROR(INDEX('Hoja de Trabajo para listado'!$AB$155:$BA$1048576,MATCH($A770,'Hoja de Trabajo para listado'!$AB$155:$AB$1048576,0),MATCH((CUADRO!G$4&amp;$E770),'Hoja de Trabajo para listado'!$AB$151:$BA$151,0)),0)+IFERROR(INDEX('Hoja de Trabajo para listado'!$BC$155:$CB$1048576,MATCH($A770,'Hoja de Trabajo para listado'!$BC$155:$BC$1048576,0),MATCH((CUADRO!G$4&amp;$E770),'Hoja de Trabajo para listado'!$BC$151:$CB$151,0)),0)+IFERROR(INDEX('Hoja de Trabajo para listado'!$DE$153:$DG$274,MATCH($A770,'Hoja de Trabajo para listado'!$DE$153:$DE$1048576,0),MATCH((CUADRO!G$4&amp;$E770),'Hoja de Trabajo para listado'!$DE$151:$DG$151,0)),0)+IFERROR(INDEX('Hoja de Trabajo para listado'!$CD$155:$DC$1048576,MATCH($A770,'Hoja de Trabajo para listado'!$CD$155:$CD$1048576,0),MATCH((CUADRO!G$4&amp;$E770),'Hoja de Trabajo para listado'!$CD$151:$DC$151,0)),0)</f>
        <v>0</v>
      </c>
      <c r="H770" s="241">
        <f ca="1">+IFERROR(INDEX('Hoja de Trabajo para listado'!$A$155:$Z$1048576,MATCH($A770,'Hoja de Trabajo para listado'!$A$155:$A$1048576,0),MATCH((CUADRO!H$4&amp;$E770),'Hoja de Trabajo para listado'!$A$151:$Z$151,0)),0)+IFERROR(INDEX('Hoja de Trabajo para listado'!$AB$155:$BA$1048576,MATCH($A770,'Hoja de Trabajo para listado'!$AB$155:$AB$1048576,0),MATCH((CUADRO!H$4&amp;$E770),'Hoja de Trabajo para listado'!$AB$151:$BA$151,0)),0)+IFERROR(INDEX('Hoja de Trabajo para listado'!$BC$155:$CB$1048576,MATCH($A770,'Hoja de Trabajo para listado'!$BC$155:$BC$1048576,0),MATCH((CUADRO!H$4&amp;$E770),'Hoja de Trabajo para listado'!$BC$151:$CB$151,0)),0)+IFERROR(INDEX('Hoja de Trabajo para listado'!$DE$153:$DG$274,MATCH($A770,'Hoja de Trabajo para listado'!$DE$153:$DE$1048576,0),MATCH((CUADRO!H$4&amp;$E770),'Hoja de Trabajo para listado'!$DE$151:$DG$151,0)),0)+IFERROR(INDEX('Hoja de Trabajo para listado'!$CD$155:$DC$1048576,MATCH($A770,'Hoja de Trabajo para listado'!$CD$155:$CD$1048576,0),MATCH((CUADRO!H$4&amp;$E770),'Hoja de Trabajo para listado'!$CD$151:$DC$151,0)),0)</f>
        <v>0</v>
      </c>
      <c r="I770" s="241">
        <f ca="1">+IFERROR(INDEX('Hoja de Trabajo para listado'!$A$155:$Z$1048576,MATCH($A770,'Hoja de Trabajo para listado'!$A$155:$A$1048576,0),MATCH((CUADRO!I$4&amp;$E770),'Hoja de Trabajo para listado'!$A$151:$Z$151,0)),0)+IFERROR(INDEX('Hoja de Trabajo para listado'!$AB$155:$BA$1048576,MATCH($A770,'Hoja de Trabajo para listado'!$AB$155:$AB$1048576,0),MATCH((CUADRO!I$4&amp;$E770),'Hoja de Trabajo para listado'!$AB$151:$BA$151,0)),0)+IFERROR(INDEX('Hoja de Trabajo para listado'!$BC$155:$CB$1048576,MATCH($A770,'Hoja de Trabajo para listado'!$BC$155:$BC$1048576,0),MATCH((CUADRO!I$4&amp;$E770),'Hoja de Trabajo para listado'!$BC$151:$CB$151,0)),0)+IFERROR(INDEX('Hoja de Trabajo para listado'!$DE$153:$DG$274,MATCH($A770,'Hoja de Trabajo para listado'!$DE$153:$DE$1048576,0),MATCH((CUADRO!I$4&amp;$E770),'Hoja de Trabajo para listado'!$DE$151:$DG$151,0)),0)+IFERROR(INDEX('Hoja de Trabajo para listado'!$CD$155:$DC$1048576,MATCH($A770,'Hoja de Trabajo para listado'!$CD$155:$CD$1048576,0),MATCH((CUADRO!I$4&amp;$E770),'Hoja de Trabajo para listado'!$CD$151:$DC$151,0)),0)</f>
        <v>0</v>
      </c>
      <c r="J770" s="241">
        <f ca="1">+IFERROR(INDEX('Hoja de Trabajo para listado'!$A$155:$Z$1048576,MATCH($A770,'Hoja de Trabajo para listado'!$A$155:$A$1048576,0),MATCH((CUADRO!J$4&amp;$E770),'Hoja de Trabajo para listado'!$A$151:$Z$151,0)),0)+IFERROR(INDEX('Hoja de Trabajo para listado'!$AB$155:$BA$1048576,MATCH($A770,'Hoja de Trabajo para listado'!$AB$155:$AB$1048576,0),MATCH((CUADRO!J$4&amp;$E770),'Hoja de Trabajo para listado'!$AB$151:$BA$151,0)),0)+IFERROR(INDEX('Hoja de Trabajo para listado'!$BC$155:$CB$1048576,MATCH($A770,'Hoja de Trabajo para listado'!$BC$155:$BC$1048576,0),MATCH((CUADRO!J$4&amp;$E770),'Hoja de Trabajo para listado'!$BC$151:$CB$151,0)),0)+IFERROR(INDEX('Hoja de Trabajo para listado'!$DE$153:$DG$274,MATCH($A770,'Hoja de Trabajo para listado'!$DE$153:$DE$1048576,0),MATCH((CUADRO!J$4&amp;$E770),'Hoja de Trabajo para listado'!$DE$151:$DG$151,0)),0)+IFERROR(INDEX('Hoja de Trabajo para listado'!$CD$155:$DC$1048576,MATCH($A770,'Hoja de Trabajo para listado'!$CD$155:$CD$1048576,0),MATCH((CUADRO!J$4&amp;$E770),'Hoja de Trabajo para listado'!$CD$151:$DC$151,0)),0)</f>
        <v>0</v>
      </c>
      <c r="K770" s="241">
        <f ca="1">+IFERROR(INDEX('Hoja de Trabajo para listado'!$A$155:$Z$1048576,MATCH($A770,'Hoja de Trabajo para listado'!$A$155:$A$1048576,0),MATCH((CUADRO!K$4&amp;$E770),'Hoja de Trabajo para listado'!$A$151:$Z$151,0)),0)+IFERROR(INDEX('Hoja de Trabajo para listado'!$AB$155:$BA$1048576,MATCH($A770,'Hoja de Trabajo para listado'!$AB$155:$AB$1048576,0),MATCH((CUADRO!K$4&amp;$E770),'Hoja de Trabajo para listado'!$AB$151:$BA$151,0)),0)+IFERROR(INDEX('Hoja de Trabajo para listado'!$BC$155:$CB$1048576,MATCH($A770,'Hoja de Trabajo para listado'!$BC$155:$BC$1048576,0),MATCH((CUADRO!K$4&amp;$E770),'Hoja de Trabajo para listado'!$BC$151:$CB$151,0)),0)+IFERROR(INDEX('Hoja de Trabajo para listado'!$DE$153:$DG$274,MATCH($A770,'Hoja de Trabajo para listado'!$DE$153:$DE$1048576,0),MATCH((CUADRO!K$4&amp;$E770),'Hoja de Trabajo para listado'!$DE$151:$DG$151,0)),0)+IFERROR(INDEX('Hoja de Trabajo para listado'!$CD$155:$DC$1048576,MATCH($A770,'Hoja de Trabajo para listado'!$CD$155:$CD$1048576,0),MATCH((CUADRO!K$4&amp;$E770),'Hoja de Trabajo para listado'!$CD$151:$DC$151,0)),0)</f>
        <v>0</v>
      </c>
      <c r="L770" s="241">
        <f ca="1">+IFERROR(INDEX('Hoja de Trabajo para listado'!$A$155:$Z$1048576,MATCH($A770,'Hoja de Trabajo para listado'!$A$155:$A$1048576,0),MATCH((CUADRO!L$4&amp;$E770),'Hoja de Trabajo para listado'!$A$151:$Z$151,0)),0)+IFERROR(INDEX('Hoja de Trabajo para listado'!$AB$155:$BA$1048576,MATCH($A770,'Hoja de Trabajo para listado'!$AB$155:$AB$1048576,0),MATCH((CUADRO!L$4&amp;$E770),'Hoja de Trabajo para listado'!$AB$151:$BA$151,0)),0)+IFERROR(INDEX('Hoja de Trabajo para listado'!$BC$155:$CB$1048576,MATCH($A770,'Hoja de Trabajo para listado'!$BC$155:$BC$1048576,0),MATCH((CUADRO!L$4&amp;$E770),'Hoja de Trabajo para listado'!$BC$151:$CB$151,0)),0)+IFERROR(INDEX('Hoja de Trabajo para listado'!$DE$153:$DG$274,MATCH($A770,'Hoja de Trabajo para listado'!$DE$153:$DE$1048576,0),MATCH((CUADRO!L$4&amp;$E770),'Hoja de Trabajo para listado'!$DE$151:$DG$151,0)),0)+IFERROR(INDEX('Hoja de Trabajo para listado'!$CD$155:$DC$1048576,MATCH($A770,'Hoja de Trabajo para listado'!$CD$155:$CD$1048576,0),MATCH((CUADRO!L$4&amp;$E770),'Hoja de Trabajo para listado'!$CD$151:$DC$151,0)),0)</f>
        <v>0</v>
      </c>
      <c r="M770" s="241">
        <f ca="1">+IFERROR(INDEX('Hoja de Trabajo para listado'!$A$155:$Z$1048576,MATCH($A770,'Hoja de Trabajo para listado'!$A$155:$A$1048576,0),MATCH((CUADRO!M$4&amp;$E770),'Hoja de Trabajo para listado'!$A$151:$Z$151,0)),0)+IFERROR(INDEX('Hoja de Trabajo para listado'!$AB$155:$BA$1048576,MATCH($A770,'Hoja de Trabajo para listado'!$AB$155:$AB$1048576,0),MATCH((CUADRO!M$4&amp;$E770),'Hoja de Trabajo para listado'!$AB$151:$BA$151,0)),0)+IFERROR(INDEX('Hoja de Trabajo para listado'!$BC$155:$CB$1048576,MATCH($A770,'Hoja de Trabajo para listado'!$BC$155:$BC$1048576,0),MATCH((CUADRO!M$4&amp;$E770),'Hoja de Trabajo para listado'!$BC$151:$CB$151,0)),0)+IFERROR(INDEX('Hoja de Trabajo para listado'!$DE$153:$DG$274,MATCH($A770,'Hoja de Trabajo para listado'!$DE$153:$DE$1048576,0),MATCH((CUADRO!M$4&amp;$E770),'Hoja de Trabajo para listado'!$DE$151:$DG$151,0)),0)+IFERROR(INDEX('Hoja de Trabajo para listado'!$CD$155:$DC$1048576,MATCH($A770,'Hoja de Trabajo para listado'!$CD$155:$CD$1048576,0),MATCH((CUADRO!M$4&amp;$E770),'Hoja de Trabajo para listado'!$CD$151:$DC$151,0)),0)</f>
        <v>0</v>
      </c>
      <c r="N770" s="241">
        <f ca="1">+IFERROR(INDEX('Hoja de Trabajo para listado'!$A$155:$Z$1048576,MATCH($A770,'Hoja de Trabajo para listado'!$A$155:$A$1048576,0),MATCH((CUADRO!N$4&amp;$E770),'Hoja de Trabajo para listado'!$A$151:$Z$151,0)),0)+IFERROR(INDEX('Hoja de Trabajo para listado'!$AB$155:$BA$1048576,MATCH($A770,'Hoja de Trabajo para listado'!$AB$155:$AB$1048576,0),MATCH((CUADRO!N$4&amp;$E770),'Hoja de Trabajo para listado'!$AB$151:$BA$151,0)),0)+IFERROR(INDEX('Hoja de Trabajo para listado'!$BC$155:$CB$1048576,MATCH($A770,'Hoja de Trabajo para listado'!$BC$155:$BC$1048576,0),MATCH((CUADRO!N$4&amp;$E770),'Hoja de Trabajo para listado'!$BC$151:$CB$151,0)),0)+IFERROR(INDEX('Hoja de Trabajo para listado'!$DE$153:$DG$274,MATCH($A770,'Hoja de Trabajo para listado'!$DE$153:$DE$1048576,0),MATCH((CUADRO!N$4&amp;$E770),'Hoja de Trabajo para listado'!$DE$151:$DG$151,0)),0)+IFERROR(INDEX('Hoja de Trabajo para listado'!$CD$155:$DC$1048576,MATCH($A770,'Hoja de Trabajo para listado'!$CD$155:$CD$1048576,0),MATCH((CUADRO!N$4&amp;$E770),'Hoja de Trabajo para listado'!$CD$151:$DC$151,0)),0)</f>
        <v>0</v>
      </c>
      <c r="O770" s="241">
        <f ca="1">+IFERROR(INDEX('Hoja de Trabajo para listado'!$A$155:$Z$1048576,MATCH($A770,'Hoja de Trabajo para listado'!$A$155:$A$1048576,0),MATCH((CUADRO!O$4&amp;$E770),'Hoja de Trabajo para listado'!$A$151:$Z$151,0)),0)+IFERROR(INDEX('Hoja de Trabajo para listado'!$AB$155:$BA$1048576,MATCH($A770,'Hoja de Trabajo para listado'!$AB$155:$AB$1048576,0),MATCH((CUADRO!O$4&amp;$E770),'Hoja de Trabajo para listado'!$AB$151:$BA$151,0)),0)+IFERROR(INDEX('Hoja de Trabajo para listado'!$BC$155:$CB$1048576,MATCH($A770,'Hoja de Trabajo para listado'!$BC$155:$BC$1048576,0),MATCH((CUADRO!O$4&amp;$E770),'Hoja de Trabajo para listado'!$BC$151:$CB$151,0)),0)+IFERROR(INDEX('Hoja de Trabajo para listado'!$DE$153:$DG$274,MATCH($A770,'Hoja de Trabajo para listado'!$DE$153:$DE$1048576,0),MATCH((CUADRO!O$4&amp;$E770),'Hoja de Trabajo para listado'!$DE$151:$DG$151,0)),0)+IFERROR(INDEX('Hoja de Trabajo para listado'!$CD$155:$DC$1048576,MATCH($A770,'Hoja de Trabajo para listado'!$CD$155:$CD$1048576,0),MATCH((CUADRO!O$4&amp;$E770),'Hoja de Trabajo para listado'!$CD$151:$DC$151,0)),0)</f>
        <v>1139731.31</v>
      </c>
      <c r="P770" s="241">
        <f ca="1">+IFERROR(INDEX('Hoja de Trabajo para listado'!$A$155:$Z$1048576,MATCH($A770,'Hoja de Trabajo para listado'!$A$155:$A$1048576,0),MATCH((CUADRO!P$4&amp;$E770),'Hoja de Trabajo para listado'!$A$151:$Z$151,0)),0)+IFERROR(INDEX('Hoja de Trabajo para listado'!$AB$155:$BA$1048576,MATCH($A770,'Hoja de Trabajo para listado'!$AB$155:$AB$1048576,0),MATCH((CUADRO!P$4&amp;$E770),'Hoja de Trabajo para listado'!$AB$151:$BA$151,0)),0)+IFERROR(INDEX('Hoja de Trabajo para listado'!$BC$155:$CB$1048576,MATCH($A770,'Hoja de Trabajo para listado'!$BC$155:$BC$1048576,0),MATCH((CUADRO!P$4&amp;$E770),'Hoja de Trabajo para listado'!$BC$151:$CB$151,0)),0)+IFERROR(INDEX('Hoja de Trabajo para listado'!$DE$153:$DG$274,MATCH($A770,'Hoja de Trabajo para listado'!$DE$153:$DE$1048576,0),MATCH((CUADRO!P$4&amp;$E770),'Hoja de Trabajo para listado'!$DE$151:$DG$151,0)),0)+IFERROR(INDEX('Hoja de Trabajo para listado'!$CD$155:$DC$1048576,MATCH($A770,'Hoja de Trabajo para listado'!$CD$155:$CD$1048576,0),MATCH((CUADRO!P$4&amp;$E770),'Hoja de Trabajo para listado'!$CD$151:$DC$151,0)),0)</f>
        <v>0</v>
      </c>
      <c r="Q770" s="241">
        <f ca="1">+IFERROR(INDEX('Hoja de Trabajo para listado'!$A$155:$Z$1048576,MATCH($A770,'Hoja de Trabajo para listado'!$A$155:$A$1048576,0),MATCH((CUADRO!Q$4&amp;$E770),'Hoja de Trabajo para listado'!$A$151:$Z$151,0)),0)+IFERROR(INDEX('Hoja de Trabajo para listado'!$AB$155:$BA$1048576,MATCH($A770,'Hoja de Trabajo para listado'!$AB$155:$AB$1048576,0),MATCH((CUADRO!Q$4&amp;$E770),'Hoja de Trabajo para listado'!$AB$151:$BA$151,0)),0)+IFERROR(INDEX('Hoja de Trabajo para listado'!$BC$155:$CB$1048576,MATCH($A770,'Hoja de Trabajo para listado'!$BC$155:$BC$1048576,0),MATCH((CUADRO!Q$4&amp;$E770),'Hoja de Trabajo para listado'!$BC$151:$CB$151,0)),0)+IFERROR(INDEX('Hoja de Trabajo para listado'!$DE$153:$DG$274,MATCH($A770,'Hoja de Trabajo para listado'!$DE$153:$DE$1048576,0),MATCH((CUADRO!Q$4&amp;$E770),'Hoja de Trabajo para listado'!$DE$151:$DG$151,0)),0)+IFERROR(INDEX('Hoja de Trabajo para listado'!$CD$155:$DC$1048576,MATCH($A770,'Hoja de Trabajo para listado'!$CD$155:$CD$1048576,0),MATCH((CUADRO!Q$4&amp;$E770),'Hoja de Trabajo para listado'!$CD$151:$DC$151,0)),0)</f>
        <v>0</v>
      </c>
      <c r="R770" s="241">
        <f t="shared" ca="1" si="29"/>
        <v>1139731.31</v>
      </c>
      <c r="S770" s="247">
        <f ca="1">+R769+R770</f>
        <v>1139731.31</v>
      </c>
      <c r="T770" s="241">
        <f ca="1">+S770</f>
        <v>1139731.31</v>
      </c>
      <c r="U770" s="240">
        <f t="shared" si="30"/>
        <v>2</v>
      </c>
      <c r="V770" s="327" t="str">
        <f>+VLOOKUP(A770,bd_lista!$A$3:$E$592,5,FALSE)</f>
        <v>Gobiernos Autonomos Municipales</v>
      </c>
      <c r="W770" s="398"/>
      <c r="X770" s="240">
        <f>+VLOOKUP(A770,[4]Sheet1!$A$13:$D$744,4,FALSE)</f>
        <v>0</v>
      </c>
      <c r="Y770" s="240" t="e">
        <f>+VLOOKUP(X770,bd_lista!$A$3:$C$592,3,FALSE)</f>
        <v>#N/A</v>
      </c>
      <c r="Z770" s="288"/>
      <c r="AA770" s="289"/>
    </row>
    <row r="771" spans="1:27" customFormat="1" ht="15" hidden="1" customHeight="1">
      <c r="A771" s="32">
        <v>1403</v>
      </c>
      <c r="B771" s="393">
        <f>+A771</f>
        <v>1403</v>
      </c>
      <c r="C771" s="245" t="str">
        <f>+VLOOKUP(A771,bd_lista!$A$3:$C$592,3,FALSE)</f>
        <v>Gobierno Autónomo Municipal de El Choro</v>
      </c>
      <c r="D771" s="395" t="str">
        <f>+C771</f>
        <v>Gobierno Autónomo Municipal de El Choro</v>
      </c>
      <c r="E771" s="240" t="s">
        <v>1303</v>
      </c>
      <c r="F771" s="241">
        <f ca="1">+IFERROR(INDEX('Hoja de Trabajo para listado'!$A$155:$Z$1048576,MATCH($A771,'Hoja de Trabajo para listado'!$A$155:$A$1048576,0),MATCH((CUADRO!F$4&amp;$E771),'Hoja de Trabajo para listado'!$A$151:$Z$151,0)),0)+IFERROR(INDEX('Hoja de Trabajo para listado'!$AB$155:$BA$1048576,MATCH($A771,'Hoja de Trabajo para listado'!$AB$155:$AB$1048576,0),MATCH((CUADRO!F$4&amp;$E771),'Hoja de Trabajo para listado'!$AB$151:$BA$151,0)),0)+IFERROR(INDEX('Hoja de Trabajo para listado'!$BC$155:$CB$1048576,MATCH($A771,'Hoja de Trabajo para listado'!$BC$155:$BC$1048576,0),MATCH((CUADRO!F$4&amp;$E771),'Hoja de Trabajo para listado'!$BC$151:$CB$151,0)),0)+IFERROR(INDEX('Hoja de Trabajo para listado'!$DE$153:$DG$274,MATCH($A771,'Hoja de Trabajo para listado'!$DE$153:$DE$1048576,0),MATCH((CUADRO!F$4&amp;$E771),'Hoja de Trabajo para listado'!$DE$151:$DG$151,0)),0)+IFERROR(INDEX('Hoja de Trabajo para listado'!$CD$155:$DC$1048576,MATCH($A771,'Hoja de Trabajo para listado'!$CD$155:$CD$1048576,0),MATCH((CUADRO!F$4&amp;$E771),'Hoja de Trabajo para listado'!$CD$151:$DC$151,0)),0)</f>
        <v>0</v>
      </c>
      <c r="G771" s="241">
        <f ca="1">+IFERROR(INDEX('Hoja de Trabajo para listado'!$A$155:$Z$1048576,MATCH($A771,'Hoja de Trabajo para listado'!$A$155:$A$1048576,0),MATCH((CUADRO!G$4&amp;$E771),'Hoja de Trabajo para listado'!$A$151:$Z$151,0)),0)+IFERROR(INDEX('Hoja de Trabajo para listado'!$AB$155:$BA$1048576,MATCH($A771,'Hoja de Trabajo para listado'!$AB$155:$AB$1048576,0),MATCH((CUADRO!G$4&amp;$E771),'Hoja de Trabajo para listado'!$AB$151:$BA$151,0)),0)+IFERROR(INDEX('Hoja de Trabajo para listado'!$BC$155:$CB$1048576,MATCH($A771,'Hoja de Trabajo para listado'!$BC$155:$BC$1048576,0),MATCH((CUADRO!G$4&amp;$E771),'Hoja de Trabajo para listado'!$BC$151:$CB$151,0)),0)+IFERROR(INDEX('Hoja de Trabajo para listado'!$DE$153:$DG$274,MATCH($A771,'Hoja de Trabajo para listado'!$DE$153:$DE$1048576,0),MATCH((CUADRO!G$4&amp;$E771),'Hoja de Trabajo para listado'!$DE$151:$DG$151,0)),0)+IFERROR(INDEX('Hoja de Trabajo para listado'!$CD$155:$DC$1048576,MATCH($A771,'Hoja de Trabajo para listado'!$CD$155:$CD$1048576,0),MATCH((CUADRO!G$4&amp;$E771),'Hoja de Trabajo para listado'!$CD$151:$DC$151,0)),0)</f>
        <v>0</v>
      </c>
      <c r="H771" s="241">
        <f ca="1">+IFERROR(INDEX('Hoja de Trabajo para listado'!$A$155:$Z$1048576,MATCH($A771,'Hoja de Trabajo para listado'!$A$155:$A$1048576,0),MATCH((CUADRO!H$4&amp;$E771),'Hoja de Trabajo para listado'!$A$151:$Z$151,0)),0)+IFERROR(INDEX('Hoja de Trabajo para listado'!$AB$155:$BA$1048576,MATCH($A771,'Hoja de Trabajo para listado'!$AB$155:$AB$1048576,0),MATCH((CUADRO!H$4&amp;$E771),'Hoja de Trabajo para listado'!$AB$151:$BA$151,0)),0)+IFERROR(INDEX('Hoja de Trabajo para listado'!$BC$155:$CB$1048576,MATCH($A771,'Hoja de Trabajo para listado'!$BC$155:$BC$1048576,0),MATCH((CUADRO!H$4&amp;$E771),'Hoja de Trabajo para listado'!$BC$151:$CB$151,0)),0)+IFERROR(INDEX('Hoja de Trabajo para listado'!$DE$153:$DG$274,MATCH($A771,'Hoja de Trabajo para listado'!$DE$153:$DE$1048576,0),MATCH((CUADRO!H$4&amp;$E771),'Hoja de Trabajo para listado'!$DE$151:$DG$151,0)),0)+IFERROR(INDEX('Hoja de Trabajo para listado'!$CD$155:$DC$1048576,MATCH($A771,'Hoja de Trabajo para listado'!$CD$155:$CD$1048576,0),MATCH((CUADRO!H$4&amp;$E771),'Hoja de Trabajo para listado'!$CD$151:$DC$151,0)),0)</f>
        <v>0</v>
      </c>
      <c r="I771" s="241">
        <f ca="1">+IFERROR(INDEX('Hoja de Trabajo para listado'!$A$155:$Z$1048576,MATCH($A771,'Hoja de Trabajo para listado'!$A$155:$A$1048576,0),MATCH((CUADRO!I$4&amp;$E771),'Hoja de Trabajo para listado'!$A$151:$Z$151,0)),0)+IFERROR(INDEX('Hoja de Trabajo para listado'!$AB$155:$BA$1048576,MATCH($A771,'Hoja de Trabajo para listado'!$AB$155:$AB$1048576,0),MATCH((CUADRO!I$4&amp;$E771),'Hoja de Trabajo para listado'!$AB$151:$BA$151,0)),0)+IFERROR(INDEX('Hoja de Trabajo para listado'!$BC$155:$CB$1048576,MATCH($A771,'Hoja de Trabajo para listado'!$BC$155:$BC$1048576,0),MATCH((CUADRO!I$4&amp;$E771),'Hoja de Trabajo para listado'!$BC$151:$CB$151,0)),0)+IFERROR(INDEX('Hoja de Trabajo para listado'!$DE$153:$DG$274,MATCH($A771,'Hoja de Trabajo para listado'!$DE$153:$DE$1048576,0),MATCH((CUADRO!I$4&amp;$E771),'Hoja de Trabajo para listado'!$DE$151:$DG$151,0)),0)+IFERROR(INDEX('Hoja de Trabajo para listado'!$CD$155:$DC$1048576,MATCH($A771,'Hoja de Trabajo para listado'!$CD$155:$CD$1048576,0),MATCH((CUADRO!I$4&amp;$E771),'Hoja de Trabajo para listado'!$CD$151:$DC$151,0)),0)</f>
        <v>0</v>
      </c>
      <c r="J771" s="241">
        <f ca="1">+IFERROR(INDEX('Hoja de Trabajo para listado'!$A$155:$Z$1048576,MATCH($A771,'Hoja de Trabajo para listado'!$A$155:$A$1048576,0),MATCH((CUADRO!J$4&amp;$E771),'Hoja de Trabajo para listado'!$A$151:$Z$151,0)),0)+IFERROR(INDEX('Hoja de Trabajo para listado'!$AB$155:$BA$1048576,MATCH($A771,'Hoja de Trabajo para listado'!$AB$155:$AB$1048576,0),MATCH((CUADRO!J$4&amp;$E771),'Hoja de Trabajo para listado'!$AB$151:$BA$151,0)),0)+IFERROR(INDEX('Hoja de Trabajo para listado'!$BC$155:$CB$1048576,MATCH($A771,'Hoja de Trabajo para listado'!$BC$155:$BC$1048576,0),MATCH((CUADRO!J$4&amp;$E771),'Hoja de Trabajo para listado'!$BC$151:$CB$151,0)),0)+IFERROR(INDEX('Hoja de Trabajo para listado'!$DE$153:$DG$274,MATCH($A771,'Hoja de Trabajo para listado'!$DE$153:$DE$1048576,0),MATCH((CUADRO!J$4&amp;$E771),'Hoja de Trabajo para listado'!$DE$151:$DG$151,0)),0)+IFERROR(INDEX('Hoja de Trabajo para listado'!$CD$155:$DC$1048576,MATCH($A771,'Hoja de Trabajo para listado'!$CD$155:$CD$1048576,0),MATCH((CUADRO!J$4&amp;$E771),'Hoja de Trabajo para listado'!$CD$151:$DC$151,0)),0)</f>
        <v>0</v>
      </c>
      <c r="K771" s="241">
        <f ca="1">+IFERROR(INDEX('Hoja de Trabajo para listado'!$A$155:$Z$1048576,MATCH($A771,'Hoja de Trabajo para listado'!$A$155:$A$1048576,0),MATCH((CUADRO!K$4&amp;$E771),'Hoja de Trabajo para listado'!$A$151:$Z$151,0)),0)+IFERROR(INDEX('Hoja de Trabajo para listado'!$AB$155:$BA$1048576,MATCH($A771,'Hoja de Trabajo para listado'!$AB$155:$AB$1048576,0),MATCH((CUADRO!K$4&amp;$E771),'Hoja de Trabajo para listado'!$AB$151:$BA$151,0)),0)+IFERROR(INDEX('Hoja de Trabajo para listado'!$BC$155:$CB$1048576,MATCH($A771,'Hoja de Trabajo para listado'!$BC$155:$BC$1048576,0),MATCH((CUADRO!K$4&amp;$E771),'Hoja de Trabajo para listado'!$BC$151:$CB$151,0)),0)+IFERROR(INDEX('Hoja de Trabajo para listado'!$DE$153:$DG$274,MATCH($A771,'Hoja de Trabajo para listado'!$DE$153:$DE$1048576,0),MATCH((CUADRO!K$4&amp;$E771),'Hoja de Trabajo para listado'!$DE$151:$DG$151,0)),0)+IFERROR(INDEX('Hoja de Trabajo para listado'!$CD$155:$DC$1048576,MATCH($A771,'Hoja de Trabajo para listado'!$CD$155:$CD$1048576,0),MATCH((CUADRO!K$4&amp;$E771),'Hoja de Trabajo para listado'!$CD$151:$DC$151,0)),0)</f>
        <v>0</v>
      </c>
      <c r="L771" s="241">
        <f ca="1">+IFERROR(INDEX('Hoja de Trabajo para listado'!$A$155:$Z$1048576,MATCH($A771,'Hoja de Trabajo para listado'!$A$155:$A$1048576,0),MATCH((CUADRO!L$4&amp;$E771),'Hoja de Trabajo para listado'!$A$151:$Z$151,0)),0)+IFERROR(INDEX('Hoja de Trabajo para listado'!$AB$155:$BA$1048576,MATCH($A771,'Hoja de Trabajo para listado'!$AB$155:$AB$1048576,0),MATCH((CUADRO!L$4&amp;$E771),'Hoja de Trabajo para listado'!$AB$151:$BA$151,0)),0)+IFERROR(INDEX('Hoja de Trabajo para listado'!$BC$155:$CB$1048576,MATCH($A771,'Hoja de Trabajo para listado'!$BC$155:$BC$1048576,0),MATCH((CUADRO!L$4&amp;$E771),'Hoja de Trabajo para listado'!$BC$151:$CB$151,0)),0)+IFERROR(INDEX('Hoja de Trabajo para listado'!$DE$153:$DG$274,MATCH($A771,'Hoja de Trabajo para listado'!$DE$153:$DE$1048576,0),MATCH((CUADRO!L$4&amp;$E771),'Hoja de Trabajo para listado'!$DE$151:$DG$151,0)),0)+IFERROR(INDEX('Hoja de Trabajo para listado'!$CD$155:$DC$1048576,MATCH($A771,'Hoja de Trabajo para listado'!$CD$155:$CD$1048576,0),MATCH((CUADRO!L$4&amp;$E771),'Hoja de Trabajo para listado'!$CD$151:$DC$151,0)),0)</f>
        <v>0</v>
      </c>
      <c r="M771" s="241">
        <f ca="1">+IFERROR(INDEX('Hoja de Trabajo para listado'!$A$155:$Z$1048576,MATCH($A771,'Hoja de Trabajo para listado'!$A$155:$A$1048576,0),MATCH((CUADRO!M$4&amp;$E771),'Hoja de Trabajo para listado'!$A$151:$Z$151,0)),0)+IFERROR(INDEX('Hoja de Trabajo para listado'!$AB$155:$BA$1048576,MATCH($A771,'Hoja de Trabajo para listado'!$AB$155:$AB$1048576,0),MATCH((CUADRO!M$4&amp;$E771),'Hoja de Trabajo para listado'!$AB$151:$BA$151,0)),0)+IFERROR(INDEX('Hoja de Trabajo para listado'!$BC$155:$CB$1048576,MATCH($A771,'Hoja de Trabajo para listado'!$BC$155:$BC$1048576,0),MATCH((CUADRO!M$4&amp;$E771),'Hoja de Trabajo para listado'!$BC$151:$CB$151,0)),0)+IFERROR(INDEX('Hoja de Trabajo para listado'!$DE$153:$DG$274,MATCH($A771,'Hoja de Trabajo para listado'!$DE$153:$DE$1048576,0),MATCH((CUADRO!M$4&amp;$E771),'Hoja de Trabajo para listado'!$DE$151:$DG$151,0)),0)+IFERROR(INDEX('Hoja de Trabajo para listado'!$CD$155:$DC$1048576,MATCH($A771,'Hoja de Trabajo para listado'!$CD$155:$CD$1048576,0),MATCH((CUADRO!M$4&amp;$E771),'Hoja de Trabajo para listado'!$CD$151:$DC$151,0)),0)</f>
        <v>0</v>
      </c>
      <c r="N771" s="241">
        <f ca="1">+IFERROR(INDEX('Hoja de Trabajo para listado'!$A$155:$Z$1048576,MATCH($A771,'Hoja de Trabajo para listado'!$A$155:$A$1048576,0),MATCH((CUADRO!N$4&amp;$E771),'Hoja de Trabajo para listado'!$A$151:$Z$151,0)),0)+IFERROR(INDEX('Hoja de Trabajo para listado'!$AB$155:$BA$1048576,MATCH($A771,'Hoja de Trabajo para listado'!$AB$155:$AB$1048576,0),MATCH((CUADRO!N$4&amp;$E771),'Hoja de Trabajo para listado'!$AB$151:$BA$151,0)),0)+IFERROR(INDEX('Hoja de Trabajo para listado'!$BC$155:$CB$1048576,MATCH($A771,'Hoja de Trabajo para listado'!$BC$155:$BC$1048576,0),MATCH((CUADRO!N$4&amp;$E771),'Hoja de Trabajo para listado'!$BC$151:$CB$151,0)),0)+IFERROR(INDEX('Hoja de Trabajo para listado'!$DE$153:$DG$274,MATCH($A771,'Hoja de Trabajo para listado'!$DE$153:$DE$1048576,0),MATCH((CUADRO!N$4&amp;$E771),'Hoja de Trabajo para listado'!$DE$151:$DG$151,0)),0)+IFERROR(INDEX('Hoja de Trabajo para listado'!$CD$155:$DC$1048576,MATCH($A771,'Hoja de Trabajo para listado'!$CD$155:$CD$1048576,0),MATCH((CUADRO!N$4&amp;$E771),'Hoja de Trabajo para listado'!$CD$151:$DC$151,0)),0)</f>
        <v>0</v>
      </c>
      <c r="O771" s="241">
        <f ca="1">+IFERROR(INDEX('Hoja de Trabajo para listado'!$A$155:$Z$1048576,MATCH($A771,'Hoja de Trabajo para listado'!$A$155:$A$1048576,0),MATCH((CUADRO!O$4&amp;$E771),'Hoja de Trabajo para listado'!$A$151:$Z$151,0)),0)+IFERROR(INDEX('Hoja de Trabajo para listado'!$AB$155:$BA$1048576,MATCH($A771,'Hoja de Trabajo para listado'!$AB$155:$AB$1048576,0),MATCH((CUADRO!O$4&amp;$E771),'Hoja de Trabajo para listado'!$AB$151:$BA$151,0)),0)+IFERROR(INDEX('Hoja de Trabajo para listado'!$BC$155:$CB$1048576,MATCH($A771,'Hoja de Trabajo para listado'!$BC$155:$BC$1048576,0),MATCH((CUADRO!O$4&amp;$E771),'Hoja de Trabajo para listado'!$BC$151:$CB$151,0)),0)+IFERROR(INDEX('Hoja de Trabajo para listado'!$DE$153:$DG$274,MATCH($A771,'Hoja de Trabajo para listado'!$DE$153:$DE$1048576,0),MATCH((CUADRO!O$4&amp;$E771),'Hoja de Trabajo para listado'!$DE$151:$DG$151,0)),0)+IFERROR(INDEX('Hoja de Trabajo para listado'!$CD$155:$DC$1048576,MATCH($A771,'Hoja de Trabajo para listado'!$CD$155:$CD$1048576,0),MATCH((CUADRO!O$4&amp;$E771),'Hoja de Trabajo para listado'!$CD$151:$DC$151,0)),0)</f>
        <v>0</v>
      </c>
      <c r="P771" s="241">
        <f ca="1">+IFERROR(INDEX('Hoja de Trabajo para listado'!$A$155:$Z$1048576,MATCH($A771,'Hoja de Trabajo para listado'!$A$155:$A$1048576,0),MATCH((CUADRO!P$4&amp;$E771),'Hoja de Trabajo para listado'!$A$151:$Z$151,0)),0)+IFERROR(INDEX('Hoja de Trabajo para listado'!$AB$155:$BA$1048576,MATCH($A771,'Hoja de Trabajo para listado'!$AB$155:$AB$1048576,0),MATCH((CUADRO!P$4&amp;$E771),'Hoja de Trabajo para listado'!$AB$151:$BA$151,0)),0)+IFERROR(INDEX('Hoja de Trabajo para listado'!$BC$155:$CB$1048576,MATCH($A771,'Hoja de Trabajo para listado'!$BC$155:$BC$1048576,0),MATCH((CUADRO!P$4&amp;$E771),'Hoja de Trabajo para listado'!$BC$151:$CB$151,0)),0)+IFERROR(INDEX('Hoja de Trabajo para listado'!$DE$153:$DG$274,MATCH($A771,'Hoja de Trabajo para listado'!$DE$153:$DE$1048576,0),MATCH((CUADRO!P$4&amp;$E771),'Hoja de Trabajo para listado'!$DE$151:$DG$151,0)),0)+IFERROR(INDEX('Hoja de Trabajo para listado'!$CD$155:$DC$1048576,MATCH($A771,'Hoja de Trabajo para listado'!$CD$155:$CD$1048576,0),MATCH((CUADRO!P$4&amp;$E771),'Hoja de Trabajo para listado'!$CD$151:$DC$151,0)),0)</f>
        <v>0</v>
      </c>
      <c r="Q771" s="241">
        <f ca="1">+IFERROR(INDEX('Hoja de Trabajo para listado'!$A$155:$Z$1048576,MATCH($A771,'Hoja de Trabajo para listado'!$A$155:$A$1048576,0),MATCH((CUADRO!Q$4&amp;$E771),'Hoja de Trabajo para listado'!$A$151:$Z$151,0)),0)+IFERROR(INDEX('Hoja de Trabajo para listado'!$AB$155:$BA$1048576,MATCH($A771,'Hoja de Trabajo para listado'!$AB$155:$AB$1048576,0),MATCH((CUADRO!Q$4&amp;$E771),'Hoja de Trabajo para listado'!$AB$151:$BA$151,0)),0)+IFERROR(INDEX('Hoja de Trabajo para listado'!$BC$155:$CB$1048576,MATCH($A771,'Hoja de Trabajo para listado'!$BC$155:$BC$1048576,0),MATCH((CUADRO!Q$4&amp;$E771),'Hoja de Trabajo para listado'!$BC$151:$CB$151,0)),0)+IFERROR(INDEX('Hoja de Trabajo para listado'!$DE$153:$DG$274,MATCH($A771,'Hoja de Trabajo para listado'!$DE$153:$DE$1048576,0),MATCH((CUADRO!Q$4&amp;$E771),'Hoja de Trabajo para listado'!$DE$151:$DG$151,0)),0)+IFERROR(INDEX('Hoja de Trabajo para listado'!$CD$155:$DC$1048576,MATCH($A771,'Hoja de Trabajo para listado'!$CD$155:$CD$1048576,0),MATCH((CUADRO!Q$4&amp;$E771),'Hoja de Trabajo para listado'!$CD$151:$DC$151,0)),0)</f>
        <v>0</v>
      </c>
      <c r="R771" s="241">
        <f t="shared" ca="1" si="29"/>
        <v>0</v>
      </c>
      <c r="S771" s="247"/>
      <c r="T771" s="241">
        <f ca="1">+T772</f>
        <v>0</v>
      </c>
      <c r="U771" s="240">
        <f t="shared" si="30"/>
        <v>1</v>
      </c>
      <c r="V771" s="327" t="str">
        <f>+VLOOKUP(A771,bd_lista!$A$3:$E$592,5,FALSE)</f>
        <v>Gobiernos Autonomos Municipales</v>
      </c>
      <c r="W771" s="397" t="str">
        <f>+V771</f>
        <v>Gobiernos Autonomos Municipales</v>
      </c>
      <c r="X771" s="240">
        <f>+VLOOKUP(A771,[4]Sheet1!$A$13:$D$744,4,FALSE)</f>
        <v>0</v>
      </c>
      <c r="Y771" s="240" t="e">
        <f>+VLOOKUP(X771,bd_lista!$A$3:$C$592,3,FALSE)</f>
        <v>#N/A</v>
      </c>
      <c r="Z771" s="290">
        <f>+X771</f>
        <v>0</v>
      </c>
      <c r="AA771" s="291" t="e">
        <f>+Y771</f>
        <v>#N/A</v>
      </c>
    </row>
    <row r="772" spans="1:27" customFormat="1" ht="15" hidden="1" customHeight="1">
      <c r="A772" s="32">
        <v>1403</v>
      </c>
      <c r="B772" s="394"/>
      <c r="C772" s="245" t="str">
        <f>+VLOOKUP(A772,bd_lista!$A$3:$C$592,3,FALSE)</f>
        <v>Gobierno Autónomo Municipal de El Choro</v>
      </c>
      <c r="D772" s="396"/>
      <c r="E772" s="242" t="s">
        <v>1304</v>
      </c>
      <c r="F772" s="241">
        <f ca="1">+IFERROR(INDEX('Hoja de Trabajo para listado'!$A$155:$Z$1048576,MATCH($A772,'Hoja de Trabajo para listado'!$A$155:$A$1048576,0),MATCH((CUADRO!F$4&amp;$E772),'Hoja de Trabajo para listado'!$A$151:$Z$151,0)),0)+IFERROR(INDEX('Hoja de Trabajo para listado'!$AB$155:$BA$1048576,MATCH($A772,'Hoja de Trabajo para listado'!$AB$155:$AB$1048576,0),MATCH((CUADRO!F$4&amp;$E772),'Hoja de Trabajo para listado'!$AB$151:$BA$151,0)),0)+IFERROR(INDEX('Hoja de Trabajo para listado'!$BC$155:$CB$1048576,MATCH($A772,'Hoja de Trabajo para listado'!$BC$155:$BC$1048576,0),MATCH((CUADRO!F$4&amp;$E772),'Hoja de Trabajo para listado'!$BC$151:$CB$151,0)),0)+IFERROR(INDEX('Hoja de Trabajo para listado'!$DE$153:$DG$274,MATCH($A772,'Hoja de Trabajo para listado'!$DE$153:$DE$1048576,0),MATCH((CUADRO!F$4&amp;$E772),'Hoja de Trabajo para listado'!$DE$151:$DG$151,0)),0)+IFERROR(INDEX('Hoja de Trabajo para listado'!$CD$155:$DC$1048576,MATCH($A772,'Hoja de Trabajo para listado'!$CD$155:$CD$1048576,0),MATCH((CUADRO!F$4&amp;$E772),'Hoja de Trabajo para listado'!$CD$151:$DC$151,0)),0)</f>
        <v>0</v>
      </c>
      <c r="G772" s="241">
        <f ca="1">+IFERROR(INDEX('Hoja de Trabajo para listado'!$A$155:$Z$1048576,MATCH($A772,'Hoja de Trabajo para listado'!$A$155:$A$1048576,0),MATCH((CUADRO!G$4&amp;$E772),'Hoja de Trabajo para listado'!$A$151:$Z$151,0)),0)+IFERROR(INDEX('Hoja de Trabajo para listado'!$AB$155:$BA$1048576,MATCH($A772,'Hoja de Trabajo para listado'!$AB$155:$AB$1048576,0),MATCH((CUADRO!G$4&amp;$E772),'Hoja de Trabajo para listado'!$AB$151:$BA$151,0)),0)+IFERROR(INDEX('Hoja de Trabajo para listado'!$BC$155:$CB$1048576,MATCH($A772,'Hoja de Trabajo para listado'!$BC$155:$BC$1048576,0),MATCH((CUADRO!G$4&amp;$E772),'Hoja de Trabajo para listado'!$BC$151:$CB$151,0)),0)+IFERROR(INDEX('Hoja de Trabajo para listado'!$DE$153:$DG$274,MATCH($A772,'Hoja de Trabajo para listado'!$DE$153:$DE$1048576,0),MATCH((CUADRO!G$4&amp;$E772),'Hoja de Trabajo para listado'!$DE$151:$DG$151,0)),0)+IFERROR(INDEX('Hoja de Trabajo para listado'!$CD$155:$DC$1048576,MATCH($A772,'Hoja de Trabajo para listado'!$CD$155:$CD$1048576,0),MATCH((CUADRO!G$4&amp;$E772),'Hoja de Trabajo para listado'!$CD$151:$DC$151,0)),0)</f>
        <v>0</v>
      </c>
      <c r="H772" s="241">
        <f ca="1">+IFERROR(INDEX('Hoja de Trabajo para listado'!$A$155:$Z$1048576,MATCH($A772,'Hoja de Trabajo para listado'!$A$155:$A$1048576,0),MATCH((CUADRO!H$4&amp;$E772),'Hoja de Trabajo para listado'!$A$151:$Z$151,0)),0)+IFERROR(INDEX('Hoja de Trabajo para listado'!$AB$155:$BA$1048576,MATCH($A772,'Hoja de Trabajo para listado'!$AB$155:$AB$1048576,0),MATCH((CUADRO!H$4&amp;$E772),'Hoja de Trabajo para listado'!$AB$151:$BA$151,0)),0)+IFERROR(INDEX('Hoja de Trabajo para listado'!$BC$155:$CB$1048576,MATCH($A772,'Hoja de Trabajo para listado'!$BC$155:$BC$1048576,0),MATCH((CUADRO!H$4&amp;$E772),'Hoja de Trabajo para listado'!$BC$151:$CB$151,0)),0)+IFERROR(INDEX('Hoja de Trabajo para listado'!$DE$153:$DG$274,MATCH($A772,'Hoja de Trabajo para listado'!$DE$153:$DE$1048576,0),MATCH((CUADRO!H$4&amp;$E772),'Hoja de Trabajo para listado'!$DE$151:$DG$151,0)),0)+IFERROR(INDEX('Hoja de Trabajo para listado'!$CD$155:$DC$1048576,MATCH($A772,'Hoja de Trabajo para listado'!$CD$155:$CD$1048576,0),MATCH((CUADRO!H$4&amp;$E772),'Hoja de Trabajo para listado'!$CD$151:$DC$151,0)),0)</f>
        <v>0</v>
      </c>
      <c r="I772" s="241">
        <f ca="1">+IFERROR(INDEX('Hoja de Trabajo para listado'!$A$155:$Z$1048576,MATCH($A772,'Hoja de Trabajo para listado'!$A$155:$A$1048576,0),MATCH((CUADRO!I$4&amp;$E772),'Hoja de Trabajo para listado'!$A$151:$Z$151,0)),0)+IFERROR(INDEX('Hoja de Trabajo para listado'!$AB$155:$BA$1048576,MATCH($A772,'Hoja de Trabajo para listado'!$AB$155:$AB$1048576,0),MATCH((CUADRO!I$4&amp;$E772),'Hoja de Trabajo para listado'!$AB$151:$BA$151,0)),0)+IFERROR(INDEX('Hoja de Trabajo para listado'!$BC$155:$CB$1048576,MATCH($A772,'Hoja de Trabajo para listado'!$BC$155:$BC$1048576,0),MATCH((CUADRO!I$4&amp;$E772),'Hoja de Trabajo para listado'!$BC$151:$CB$151,0)),0)+IFERROR(INDEX('Hoja de Trabajo para listado'!$DE$153:$DG$274,MATCH($A772,'Hoja de Trabajo para listado'!$DE$153:$DE$1048576,0),MATCH((CUADRO!I$4&amp;$E772),'Hoja de Trabajo para listado'!$DE$151:$DG$151,0)),0)+IFERROR(INDEX('Hoja de Trabajo para listado'!$CD$155:$DC$1048576,MATCH($A772,'Hoja de Trabajo para listado'!$CD$155:$CD$1048576,0),MATCH((CUADRO!I$4&amp;$E772),'Hoja de Trabajo para listado'!$CD$151:$DC$151,0)),0)</f>
        <v>0</v>
      </c>
      <c r="J772" s="241">
        <f ca="1">+IFERROR(INDEX('Hoja de Trabajo para listado'!$A$155:$Z$1048576,MATCH($A772,'Hoja de Trabajo para listado'!$A$155:$A$1048576,0),MATCH((CUADRO!J$4&amp;$E772),'Hoja de Trabajo para listado'!$A$151:$Z$151,0)),0)+IFERROR(INDEX('Hoja de Trabajo para listado'!$AB$155:$BA$1048576,MATCH($A772,'Hoja de Trabajo para listado'!$AB$155:$AB$1048576,0),MATCH((CUADRO!J$4&amp;$E772),'Hoja de Trabajo para listado'!$AB$151:$BA$151,0)),0)+IFERROR(INDEX('Hoja de Trabajo para listado'!$BC$155:$CB$1048576,MATCH($A772,'Hoja de Trabajo para listado'!$BC$155:$BC$1048576,0),MATCH((CUADRO!J$4&amp;$E772),'Hoja de Trabajo para listado'!$BC$151:$CB$151,0)),0)+IFERROR(INDEX('Hoja de Trabajo para listado'!$DE$153:$DG$274,MATCH($A772,'Hoja de Trabajo para listado'!$DE$153:$DE$1048576,0),MATCH((CUADRO!J$4&amp;$E772),'Hoja de Trabajo para listado'!$DE$151:$DG$151,0)),0)+IFERROR(INDEX('Hoja de Trabajo para listado'!$CD$155:$DC$1048576,MATCH($A772,'Hoja de Trabajo para listado'!$CD$155:$CD$1048576,0),MATCH((CUADRO!J$4&amp;$E772),'Hoja de Trabajo para listado'!$CD$151:$DC$151,0)),0)</f>
        <v>0</v>
      </c>
      <c r="K772" s="241">
        <f ca="1">+IFERROR(INDEX('Hoja de Trabajo para listado'!$A$155:$Z$1048576,MATCH($A772,'Hoja de Trabajo para listado'!$A$155:$A$1048576,0),MATCH((CUADRO!K$4&amp;$E772),'Hoja de Trabajo para listado'!$A$151:$Z$151,0)),0)+IFERROR(INDEX('Hoja de Trabajo para listado'!$AB$155:$BA$1048576,MATCH($A772,'Hoja de Trabajo para listado'!$AB$155:$AB$1048576,0),MATCH((CUADRO!K$4&amp;$E772),'Hoja de Trabajo para listado'!$AB$151:$BA$151,0)),0)+IFERROR(INDEX('Hoja de Trabajo para listado'!$BC$155:$CB$1048576,MATCH($A772,'Hoja de Trabajo para listado'!$BC$155:$BC$1048576,0),MATCH((CUADRO!K$4&amp;$E772),'Hoja de Trabajo para listado'!$BC$151:$CB$151,0)),0)+IFERROR(INDEX('Hoja de Trabajo para listado'!$DE$153:$DG$274,MATCH($A772,'Hoja de Trabajo para listado'!$DE$153:$DE$1048576,0),MATCH((CUADRO!K$4&amp;$E772),'Hoja de Trabajo para listado'!$DE$151:$DG$151,0)),0)+IFERROR(INDEX('Hoja de Trabajo para listado'!$CD$155:$DC$1048576,MATCH($A772,'Hoja de Trabajo para listado'!$CD$155:$CD$1048576,0),MATCH((CUADRO!K$4&amp;$E772),'Hoja de Trabajo para listado'!$CD$151:$DC$151,0)),0)</f>
        <v>0</v>
      </c>
      <c r="L772" s="241">
        <f ca="1">+IFERROR(INDEX('Hoja de Trabajo para listado'!$A$155:$Z$1048576,MATCH($A772,'Hoja de Trabajo para listado'!$A$155:$A$1048576,0),MATCH((CUADRO!L$4&amp;$E772),'Hoja de Trabajo para listado'!$A$151:$Z$151,0)),0)+IFERROR(INDEX('Hoja de Trabajo para listado'!$AB$155:$BA$1048576,MATCH($A772,'Hoja de Trabajo para listado'!$AB$155:$AB$1048576,0),MATCH((CUADRO!L$4&amp;$E772),'Hoja de Trabajo para listado'!$AB$151:$BA$151,0)),0)+IFERROR(INDEX('Hoja de Trabajo para listado'!$BC$155:$CB$1048576,MATCH($A772,'Hoja de Trabajo para listado'!$BC$155:$BC$1048576,0),MATCH((CUADRO!L$4&amp;$E772),'Hoja de Trabajo para listado'!$BC$151:$CB$151,0)),0)+IFERROR(INDEX('Hoja de Trabajo para listado'!$DE$153:$DG$274,MATCH($A772,'Hoja de Trabajo para listado'!$DE$153:$DE$1048576,0),MATCH((CUADRO!L$4&amp;$E772),'Hoja de Trabajo para listado'!$DE$151:$DG$151,0)),0)+IFERROR(INDEX('Hoja de Trabajo para listado'!$CD$155:$DC$1048576,MATCH($A772,'Hoja de Trabajo para listado'!$CD$155:$CD$1048576,0),MATCH((CUADRO!L$4&amp;$E772),'Hoja de Trabajo para listado'!$CD$151:$DC$151,0)),0)</f>
        <v>0</v>
      </c>
      <c r="M772" s="241">
        <f ca="1">+IFERROR(INDEX('Hoja de Trabajo para listado'!$A$155:$Z$1048576,MATCH($A772,'Hoja de Trabajo para listado'!$A$155:$A$1048576,0),MATCH((CUADRO!M$4&amp;$E772),'Hoja de Trabajo para listado'!$A$151:$Z$151,0)),0)+IFERROR(INDEX('Hoja de Trabajo para listado'!$AB$155:$BA$1048576,MATCH($A772,'Hoja de Trabajo para listado'!$AB$155:$AB$1048576,0),MATCH((CUADRO!M$4&amp;$E772),'Hoja de Trabajo para listado'!$AB$151:$BA$151,0)),0)+IFERROR(INDEX('Hoja de Trabajo para listado'!$BC$155:$CB$1048576,MATCH($A772,'Hoja de Trabajo para listado'!$BC$155:$BC$1048576,0),MATCH((CUADRO!M$4&amp;$E772),'Hoja de Trabajo para listado'!$BC$151:$CB$151,0)),0)+IFERROR(INDEX('Hoja de Trabajo para listado'!$DE$153:$DG$274,MATCH($A772,'Hoja de Trabajo para listado'!$DE$153:$DE$1048576,0),MATCH((CUADRO!M$4&amp;$E772),'Hoja de Trabajo para listado'!$DE$151:$DG$151,0)),0)+IFERROR(INDEX('Hoja de Trabajo para listado'!$CD$155:$DC$1048576,MATCH($A772,'Hoja de Trabajo para listado'!$CD$155:$CD$1048576,0),MATCH((CUADRO!M$4&amp;$E772),'Hoja de Trabajo para listado'!$CD$151:$DC$151,0)),0)</f>
        <v>0</v>
      </c>
      <c r="N772" s="241">
        <f ca="1">+IFERROR(INDEX('Hoja de Trabajo para listado'!$A$155:$Z$1048576,MATCH($A772,'Hoja de Trabajo para listado'!$A$155:$A$1048576,0),MATCH((CUADRO!N$4&amp;$E772),'Hoja de Trabajo para listado'!$A$151:$Z$151,0)),0)+IFERROR(INDEX('Hoja de Trabajo para listado'!$AB$155:$BA$1048576,MATCH($A772,'Hoja de Trabajo para listado'!$AB$155:$AB$1048576,0),MATCH((CUADRO!N$4&amp;$E772),'Hoja de Trabajo para listado'!$AB$151:$BA$151,0)),0)+IFERROR(INDEX('Hoja de Trabajo para listado'!$BC$155:$CB$1048576,MATCH($A772,'Hoja de Trabajo para listado'!$BC$155:$BC$1048576,0),MATCH((CUADRO!N$4&amp;$E772),'Hoja de Trabajo para listado'!$BC$151:$CB$151,0)),0)+IFERROR(INDEX('Hoja de Trabajo para listado'!$DE$153:$DG$274,MATCH($A772,'Hoja de Trabajo para listado'!$DE$153:$DE$1048576,0),MATCH((CUADRO!N$4&amp;$E772),'Hoja de Trabajo para listado'!$DE$151:$DG$151,0)),0)+IFERROR(INDEX('Hoja de Trabajo para listado'!$CD$155:$DC$1048576,MATCH($A772,'Hoja de Trabajo para listado'!$CD$155:$CD$1048576,0),MATCH((CUADRO!N$4&amp;$E772),'Hoja de Trabajo para listado'!$CD$151:$DC$151,0)),0)</f>
        <v>0</v>
      </c>
      <c r="O772" s="241">
        <f ca="1">+IFERROR(INDEX('Hoja de Trabajo para listado'!$A$155:$Z$1048576,MATCH($A772,'Hoja de Trabajo para listado'!$A$155:$A$1048576,0),MATCH((CUADRO!O$4&amp;$E772),'Hoja de Trabajo para listado'!$A$151:$Z$151,0)),0)+IFERROR(INDEX('Hoja de Trabajo para listado'!$AB$155:$BA$1048576,MATCH($A772,'Hoja de Trabajo para listado'!$AB$155:$AB$1048576,0),MATCH((CUADRO!O$4&amp;$E772),'Hoja de Trabajo para listado'!$AB$151:$BA$151,0)),0)+IFERROR(INDEX('Hoja de Trabajo para listado'!$BC$155:$CB$1048576,MATCH($A772,'Hoja de Trabajo para listado'!$BC$155:$BC$1048576,0),MATCH((CUADRO!O$4&amp;$E772),'Hoja de Trabajo para listado'!$BC$151:$CB$151,0)),0)+IFERROR(INDEX('Hoja de Trabajo para listado'!$DE$153:$DG$274,MATCH($A772,'Hoja de Trabajo para listado'!$DE$153:$DE$1048576,0),MATCH((CUADRO!O$4&amp;$E772),'Hoja de Trabajo para listado'!$DE$151:$DG$151,0)),0)+IFERROR(INDEX('Hoja de Trabajo para listado'!$CD$155:$DC$1048576,MATCH($A772,'Hoja de Trabajo para listado'!$CD$155:$CD$1048576,0),MATCH((CUADRO!O$4&amp;$E772),'Hoja de Trabajo para listado'!$CD$151:$DC$151,0)),0)</f>
        <v>0</v>
      </c>
      <c r="P772" s="241">
        <f ca="1">+IFERROR(INDEX('Hoja de Trabajo para listado'!$A$155:$Z$1048576,MATCH($A772,'Hoja de Trabajo para listado'!$A$155:$A$1048576,0),MATCH((CUADRO!P$4&amp;$E772),'Hoja de Trabajo para listado'!$A$151:$Z$151,0)),0)+IFERROR(INDEX('Hoja de Trabajo para listado'!$AB$155:$BA$1048576,MATCH($A772,'Hoja de Trabajo para listado'!$AB$155:$AB$1048576,0),MATCH((CUADRO!P$4&amp;$E772),'Hoja de Trabajo para listado'!$AB$151:$BA$151,0)),0)+IFERROR(INDEX('Hoja de Trabajo para listado'!$BC$155:$CB$1048576,MATCH($A772,'Hoja de Trabajo para listado'!$BC$155:$BC$1048576,0),MATCH((CUADRO!P$4&amp;$E772),'Hoja de Trabajo para listado'!$BC$151:$CB$151,0)),0)+IFERROR(INDEX('Hoja de Trabajo para listado'!$DE$153:$DG$274,MATCH($A772,'Hoja de Trabajo para listado'!$DE$153:$DE$1048576,0),MATCH((CUADRO!P$4&amp;$E772),'Hoja de Trabajo para listado'!$DE$151:$DG$151,0)),0)+IFERROR(INDEX('Hoja de Trabajo para listado'!$CD$155:$DC$1048576,MATCH($A772,'Hoja de Trabajo para listado'!$CD$155:$CD$1048576,0),MATCH((CUADRO!P$4&amp;$E772),'Hoja de Trabajo para listado'!$CD$151:$DC$151,0)),0)</f>
        <v>0</v>
      </c>
      <c r="Q772" s="241">
        <f ca="1">+IFERROR(INDEX('Hoja de Trabajo para listado'!$A$155:$Z$1048576,MATCH($A772,'Hoja de Trabajo para listado'!$A$155:$A$1048576,0),MATCH((CUADRO!Q$4&amp;$E772),'Hoja de Trabajo para listado'!$A$151:$Z$151,0)),0)+IFERROR(INDEX('Hoja de Trabajo para listado'!$AB$155:$BA$1048576,MATCH($A772,'Hoja de Trabajo para listado'!$AB$155:$AB$1048576,0),MATCH((CUADRO!Q$4&amp;$E772),'Hoja de Trabajo para listado'!$AB$151:$BA$151,0)),0)+IFERROR(INDEX('Hoja de Trabajo para listado'!$BC$155:$CB$1048576,MATCH($A772,'Hoja de Trabajo para listado'!$BC$155:$BC$1048576,0),MATCH((CUADRO!Q$4&amp;$E772),'Hoja de Trabajo para listado'!$BC$151:$CB$151,0)),0)+IFERROR(INDEX('Hoja de Trabajo para listado'!$DE$153:$DG$274,MATCH($A772,'Hoja de Trabajo para listado'!$DE$153:$DE$1048576,0),MATCH((CUADRO!Q$4&amp;$E772),'Hoja de Trabajo para listado'!$DE$151:$DG$151,0)),0)+IFERROR(INDEX('Hoja de Trabajo para listado'!$CD$155:$DC$1048576,MATCH($A772,'Hoja de Trabajo para listado'!$CD$155:$CD$1048576,0),MATCH((CUADRO!Q$4&amp;$E772),'Hoja de Trabajo para listado'!$CD$151:$DC$151,0)),0)</f>
        <v>0</v>
      </c>
      <c r="R772" s="241">
        <f t="shared" ca="1" si="29"/>
        <v>0</v>
      </c>
      <c r="S772" s="247">
        <f ca="1">+R771+R772</f>
        <v>0</v>
      </c>
      <c r="T772" s="241">
        <f ca="1">+S772</f>
        <v>0</v>
      </c>
      <c r="U772" s="240">
        <f t="shared" si="30"/>
        <v>2</v>
      </c>
      <c r="V772" s="327" t="str">
        <f>+VLOOKUP(A772,bd_lista!$A$3:$E$592,5,FALSE)</f>
        <v>Gobiernos Autonomos Municipales</v>
      </c>
      <c r="W772" s="398"/>
      <c r="X772" s="240">
        <f>+VLOOKUP(A772,[4]Sheet1!$A$13:$D$744,4,FALSE)</f>
        <v>0</v>
      </c>
      <c r="Y772" s="240" t="e">
        <f>+VLOOKUP(X772,bd_lista!$A$3:$C$592,3,FALSE)</f>
        <v>#N/A</v>
      </c>
      <c r="Z772" s="288"/>
      <c r="AA772" s="289"/>
    </row>
    <row r="773" spans="1:27" customFormat="1" ht="15" hidden="1" customHeight="1">
      <c r="A773" s="32">
        <v>1404</v>
      </c>
      <c r="B773" s="393">
        <f>+A773</f>
        <v>1404</v>
      </c>
      <c r="C773" s="245" t="str">
        <f>+VLOOKUP(A773,bd_lista!$A$3:$C$592,3,FALSE)</f>
        <v>Gobierno Autónomo Municipal de Challapata</v>
      </c>
      <c r="D773" s="395" t="str">
        <f>+C773</f>
        <v>Gobierno Autónomo Municipal de Challapata</v>
      </c>
      <c r="E773" s="240" t="s">
        <v>1303</v>
      </c>
      <c r="F773" s="241">
        <f ca="1">+IFERROR(INDEX('Hoja de Trabajo para listado'!$A$155:$Z$1048576,MATCH($A773,'Hoja de Trabajo para listado'!$A$155:$A$1048576,0),MATCH((CUADRO!F$4&amp;$E773),'Hoja de Trabajo para listado'!$A$151:$Z$151,0)),0)+IFERROR(INDEX('Hoja de Trabajo para listado'!$AB$155:$BA$1048576,MATCH($A773,'Hoja de Trabajo para listado'!$AB$155:$AB$1048576,0),MATCH((CUADRO!F$4&amp;$E773),'Hoja de Trabajo para listado'!$AB$151:$BA$151,0)),0)+IFERROR(INDEX('Hoja de Trabajo para listado'!$BC$155:$CB$1048576,MATCH($A773,'Hoja de Trabajo para listado'!$BC$155:$BC$1048576,0),MATCH((CUADRO!F$4&amp;$E773),'Hoja de Trabajo para listado'!$BC$151:$CB$151,0)),0)+IFERROR(INDEX('Hoja de Trabajo para listado'!$DE$153:$DG$274,MATCH($A773,'Hoja de Trabajo para listado'!$DE$153:$DE$1048576,0),MATCH((CUADRO!F$4&amp;$E773),'Hoja de Trabajo para listado'!$DE$151:$DG$151,0)),0)+IFERROR(INDEX('Hoja de Trabajo para listado'!$CD$155:$DC$1048576,MATCH($A773,'Hoja de Trabajo para listado'!$CD$155:$CD$1048576,0),MATCH((CUADRO!F$4&amp;$E773),'Hoja de Trabajo para listado'!$CD$151:$DC$151,0)),0)</f>
        <v>0</v>
      </c>
      <c r="G773" s="241">
        <f ca="1">+IFERROR(INDEX('Hoja de Trabajo para listado'!$A$155:$Z$1048576,MATCH($A773,'Hoja de Trabajo para listado'!$A$155:$A$1048576,0),MATCH((CUADRO!G$4&amp;$E773),'Hoja de Trabajo para listado'!$A$151:$Z$151,0)),0)+IFERROR(INDEX('Hoja de Trabajo para listado'!$AB$155:$BA$1048576,MATCH($A773,'Hoja de Trabajo para listado'!$AB$155:$AB$1048576,0),MATCH((CUADRO!G$4&amp;$E773),'Hoja de Trabajo para listado'!$AB$151:$BA$151,0)),0)+IFERROR(INDEX('Hoja de Trabajo para listado'!$BC$155:$CB$1048576,MATCH($A773,'Hoja de Trabajo para listado'!$BC$155:$BC$1048576,0),MATCH((CUADRO!G$4&amp;$E773),'Hoja de Trabajo para listado'!$BC$151:$CB$151,0)),0)+IFERROR(INDEX('Hoja de Trabajo para listado'!$DE$153:$DG$274,MATCH($A773,'Hoja de Trabajo para listado'!$DE$153:$DE$1048576,0),MATCH((CUADRO!G$4&amp;$E773),'Hoja de Trabajo para listado'!$DE$151:$DG$151,0)),0)+IFERROR(INDEX('Hoja de Trabajo para listado'!$CD$155:$DC$1048576,MATCH($A773,'Hoja de Trabajo para listado'!$CD$155:$CD$1048576,0),MATCH((CUADRO!G$4&amp;$E773),'Hoja de Trabajo para listado'!$CD$151:$DC$151,0)),0)</f>
        <v>0</v>
      </c>
      <c r="H773" s="241">
        <f ca="1">+IFERROR(INDEX('Hoja de Trabajo para listado'!$A$155:$Z$1048576,MATCH($A773,'Hoja de Trabajo para listado'!$A$155:$A$1048576,0),MATCH((CUADRO!H$4&amp;$E773),'Hoja de Trabajo para listado'!$A$151:$Z$151,0)),0)+IFERROR(INDEX('Hoja de Trabajo para listado'!$AB$155:$BA$1048576,MATCH($A773,'Hoja de Trabajo para listado'!$AB$155:$AB$1048576,0),MATCH((CUADRO!H$4&amp;$E773),'Hoja de Trabajo para listado'!$AB$151:$BA$151,0)),0)+IFERROR(INDEX('Hoja de Trabajo para listado'!$BC$155:$CB$1048576,MATCH($A773,'Hoja de Trabajo para listado'!$BC$155:$BC$1048576,0),MATCH((CUADRO!H$4&amp;$E773),'Hoja de Trabajo para listado'!$BC$151:$CB$151,0)),0)+IFERROR(INDEX('Hoja de Trabajo para listado'!$DE$153:$DG$274,MATCH($A773,'Hoja de Trabajo para listado'!$DE$153:$DE$1048576,0),MATCH((CUADRO!H$4&amp;$E773),'Hoja de Trabajo para listado'!$DE$151:$DG$151,0)),0)+IFERROR(INDEX('Hoja de Trabajo para listado'!$CD$155:$DC$1048576,MATCH($A773,'Hoja de Trabajo para listado'!$CD$155:$CD$1048576,0),MATCH((CUADRO!H$4&amp;$E773),'Hoja de Trabajo para listado'!$CD$151:$DC$151,0)),0)</f>
        <v>0</v>
      </c>
      <c r="I773" s="241">
        <f ca="1">+IFERROR(INDEX('Hoja de Trabajo para listado'!$A$155:$Z$1048576,MATCH($A773,'Hoja de Trabajo para listado'!$A$155:$A$1048576,0),MATCH((CUADRO!I$4&amp;$E773),'Hoja de Trabajo para listado'!$A$151:$Z$151,0)),0)+IFERROR(INDEX('Hoja de Trabajo para listado'!$AB$155:$BA$1048576,MATCH($A773,'Hoja de Trabajo para listado'!$AB$155:$AB$1048576,0),MATCH((CUADRO!I$4&amp;$E773),'Hoja de Trabajo para listado'!$AB$151:$BA$151,0)),0)+IFERROR(INDEX('Hoja de Trabajo para listado'!$BC$155:$CB$1048576,MATCH($A773,'Hoja de Trabajo para listado'!$BC$155:$BC$1048576,0),MATCH((CUADRO!I$4&amp;$E773),'Hoja de Trabajo para listado'!$BC$151:$CB$151,0)),0)+IFERROR(INDEX('Hoja de Trabajo para listado'!$DE$153:$DG$274,MATCH($A773,'Hoja de Trabajo para listado'!$DE$153:$DE$1048576,0),MATCH((CUADRO!I$4&amp;$E773),'Hoja de Trabajo para listado'!$DE$151:$DG$151,0)),0)+IFERROR(INDEX('Hoja de Trabajo para listado'!$CD$155:$DC$1048576,MATCH($A773,'Hoja de Trabajo para listado'!$CD$155:$CD$1048576,0),MATCH((CUADRO!I$4&amp;$E773),'Hoja de Trabajo para listado'!$CD$151:$DC$151,0)),0)</f>
        <v>0</v>
      </c>
      <c r="J773" s="241">
        <f ca="1">+IFERROR(INDEX('Hoja de Trabajo para listado'!$A$155:$Z$1048576,MATCH($A773,'Hoja de Trabajo para listado'!$A$155:$A$1048576,0),MATCH((CUADRO!J$4&amp;$E773),'Hoja de Trabajo para listado'!$A$151:$Z$151,0)),0)+IFERROR(INDEX('Hoja de Trabajo para listado'!$AB$155:$BA$1048576,MATCH($A773,'Hoja de Trabajo para listado'!$AB$155:$AB$1048576,0),MATCH((CUADRO!J$4&amp;$E773),'Hoja de Trabajo para listado'!$AB$151:$BA$151,0)),0)+IFERROR(INDEX('Hoja de Trabajo para listado'!$BC$155:$CB$1048576,MATCH($A773,'Hoja de Trabajo para listado'!$BC$155:$BC$1048576,0),MATCH((CUADRO!J$4&amp;$E773),'Hoja de Trabajo para listado'!$BC$151:$CB$151,0)),0)+IFERROR(INDEX('Hoja de Trabajo para listado'!$DE$153:$DG$274,MATCH($A773,'Hoja de Trabajo para listado'!$DE$153:$DE$1048576,0),MATCH((CUADRO!J$4&amp;$E773),'Hoja de Trabajo para listado'!$DE$151:$DG$151,0)),0)+IFERROR(INDEX('Hoja de Trabajo para listado'!$CD$155:$DC$1048576,MATCH($A773,'Hoja de Trabajo para listado'!$CD$155:$CD$1048576,0),MATCH((CUADRO!J$4&amp;$E773),'Hoja de Trabajo para listado'!$CD$151:$DC$151,0)),0)</f>
        <v>0</v>
      </c>
      <c r="K773" s="241">
        <f ca="1">+IFERROR(INDEX('Hoja de Trabajo para listado'!$A$155:$Z$1048576,MATCH($A773,'Hoja de Trabajo para listado'!$A$155:$A$1048576,0),MATCH((CUADRO!K$4&amp;$E773),'Hoja de Trabajo para listado'!$A$151:$Z$151,0)),0)+IFERROR(INDEX('Hoja de Trabajo para listado'!$AB$155:$BA$1048576,MATCH($A773,'Hoja de Trabajo para listado'!$AB$155:$AB$1048576,0),MATCH((CUADRO!K$4&amp;$E773),'Hoja de Trabajo para listado'!$AB$151:$BA$151,0)),0)+IFERROR(INDEX('Hoja de Trabajo para listado'!$BC$155:$CB$1048576,MATCH($A773,'Hoja de Trabajo para listado'!$BC$155:$BC$1048576,0),MATCH((CUADRO!K$4&amp;$E773),'Hoja de Trabajo para listado'!$BC$151:$CB$151,0)),0)+IFERROR(INDEX('Hoja de Trabajo para listado'!$DE$153:$DG$274,MATCH($A773,'Hoja de Trabajo para listado'!$DE$153:$DE$1048576,0),MATCH((CUADRO!K$4&amp;$E773),'Hoja de Trabajo para listado'!$DE$151:$DG$151,0)),0)+IFERROR(INDEX('Hoja de Trabajo para listado'!$CD$155:$DC$1048576,MATCH($A773,'Hoja de Trabajo para listado'!$CD$155:$CD$1048576,0),MATCH((CUADRO!K$4&amp;$E773),'Hoja de Trabajo para listado'!$CD$151:$DC$151,0)),0)</f>
        <v>0</v>
      </c>
      <c r="L773" s="241">
        <f ca="1">+IFERROR(INDEX('Hoja de Trabajo para listado'!$A$155:$Z$1048576,MATCH($A773,'Hoja de Trabajo para listado'!$A$155:$A$1048576,0),MATCH((CUADRO!L$4&amp;$E773),'Hoja de Trabajo para listado'!$A$151:$Z$151,0)),0)+IFERROR(INDEX('Hoja de Trabajo para listado'!$AB$155:$BA$1048576,MATCH($A773,'Hoja de Trabajo para listado'!$AB$155:$AB$1048576,0),MATCH((CUADRO!L$4&amp;$E773),'Hoja de Trabajo para listado'!$AB$151:$BA$151,0)),0)+IFERROR(INDEX('Hoja de Trabajo para listado'!$BC$155:$CB$1048576,MATCH($A773,'Hoja de Trabajo para listado'!$BC$155:$BC$1048576,0),MATCH((CUADRO!L$4&amp;$E773),'Hoja de Trabajo para listado'!$BC$151:$CB$151,0)),0)+IFERROR(INDEX('Hoja de Trabajo para listado'!$DE$153:$DG$274,MATCH($A773,'Hoja de Trabajo para listado'!$DE$153:$DE$1048576,0),MATCH((CUADRO!L$4&amp;$E773),'Hoja de Trabajo para listado'!$DE$151:$DG$151,0)),0)+IFERROR(INDEX('Hoja de Trabajo para listado'!$CD$155:$DC$1048576,MATCH($A773,'Hoja de Trabajo para listado'!$CD$155:$CD$1048576,0),MATCH((CUADRO!L$4&amp;$E773),'Hoja de Trabajo para listado'!$CD$151:$DC$151,0)),0)</f>
        <v>0</v>
      </c>
      <c r="M773" s="241">
        <f ca="1">+IFERROR(INDEX('Hoja de Trabajo para listado'!$A$155:$Z$1048576,MATCH($A773,'Hoja de Trabajo para listado'!$A$155:$A$1048576,0),MATCH((CUADRO!M$4&amp;$E773),'Hoja de Trabajo para listado'!$A$151:$Z$151,0)),0)+IFERROR(INDEX('Hoja de Trabajo para listado'!$AB$155:$BA$1048576,MATCH($A773,'Hoja de Trabajo para listado'!$AB$155:$AB$1048576,0),MATCH((CUADRO!M$4&amp;$E773),'Hoja de Trabajo para listado'!$AB$151:$BA$151,0)),0)+IFERROR(INDEX('Hoja de Trabajo para listado'!$BC$155:$CB$1048576,MATCH($A773,'Hoja de Trabajo para listado'!$BC$155:$BC$1048576,0),MATCH((CUADRO!M$4&amp;$E773),'Hoja de Trabajo para listado'!$BC$151:$CB$151,0)),0)+IFERROR(INDEX('Hoja de Trabajo para listado'!$DE$153:$DG$274,MATCH($A773,'Hoja de Trabajo para listado'!$DE$153:$DE$1048576,0),MATCH((CUADRO!M$4&amp;$E773),'Hoja de Trabajo para listado'!$DE$151:$DG$151,0)),0)+IFERROR(INDEX('Hoja de Trabajo para listado'!$CD$155:$DC$1048576,MATCH($A773,'Hoja de Trabajo para listado'!$CD$155:$CD$1048576,0),MATCH((CUADRO!M$4&amp;$E773),'Hoja de Trabajo para listado'!$CD$151:$DC$151,0)),0)</f>
        <v>0</v>
      </c>
      <c r="N773" s="241">
        <f ca="1">+IFERROR(INDEX('Hoja de Trabajo para listado'!$A$155:$Z$1048576,MATCH($A773,'Hoja de Trabajo para listado'!$A$155:$A$1048576,0),MATCH((CUADRO!N$4&amp;$E773),'Hoja de Trabajo para listado'!$A$151:$Z$151,0)),0)+IFERROR(INDEX('Hoja de Trabajo para listado'!$AB$155:$BA$1048576,MATCH($A773,'Hoja de Trabajo para listado'!$AB$155:$AB$1048576,0),MATCH((CUADRO!N$4&amp;$E773),'Hoja de Trabajo para listado'!$AB$151:$BA$151,0)),0)+IFERROR(INDEX('Hoja de Trabajo para listado'!$BC$155:$CB$1048576,MATCH($A773,'Hoja de Trabajo para listado'!$BC$155:$BC$1048576,0),MATCH((CUADRO!N$4&amp;$E773),'Hoja de Trabajo para listado'!$BC$151:$CB$151,0)),0)+IFERROR(INDEX('Hoja de Trabajo para listado'!$DE$153:$DG$274,MATCH($A773,'Hoja de Trabajo para listado'!$DE$153:$DE$1048576,0),MATCH((CUADRO!N$4&amp;$E773),'Hoja de Trabajo para listado'!$DE$151:$DG$151,0)),0)+IFERROR(INDEX('Hoja de Trabajo para listado'!$CD$155:$DC$1048576,MATCH($A773,'Hoja de Trabajo para listado'!$CD$155:$CD$1048576,0),MATCH((CUADRO!N$4&amp;$E773),'Hoja de Trabajo para listado'!$CD$151:$DC$151,0)),0)</f>
        <v>0</v>
      </c>
      <c r="O773" s="241">
        <f ca="1">+IFERROR(INDEX('Hoja de Trabajo para listado'!$A$155:$Z$1048576,MATCH($A773,'Hoja de Trabajo para listado'!$A$155:$A$1048576,0),MATCH((CUADRO!O$4&amp;$E773),'Hoja de Trabajo para listado'!$A$151:$Z$151,0)),0)+IFERROR(INDEX('Hoja de Trabajo para listado'!$AB$155:$BA$1048576,MATCH($A773,'Hoja de Trabajo para listado'!$AB$155:$AB$1048576,0),MATCH((CUADRO!O$4&amp;$E773),'Hoja de Trabajo para listado'!$AB$151:$BA$151,0)),0)+IFERROR(INDEX('Hoja de Trabajo para listado'!$BC$155:$CB$1048576,MATCH($A773,'Hoja de Trabajo para listado'!$BC$155:$BC$1048576,0),MATCH((CUADRO!O$4&amp;$E773),'Hoja de Trabajo para listado'!$BC$151:$CB$151,0)),0)+IFERROR(INDEX('Hoja de Trabajo para listado'!$DE$153:$DG$274,MATCH($A773,'Hoja de Trabajo para listado'!$DE$153:$DE$1048576,0),MATCH((CUADRO!O$4&amp;$E773),'Hoja de Trabajo para listado'!$DE$151:$DG$151,0)),0)+IFERROR(INDEX('Hoja de Trabajo para listado'!$CD$155:$DC$1048576,MATCH($A773,'Hoja de Trabajo para listado'!$CD$155:$CD$1048576,0),MATCH((CUADRO!O$4&amp;$E773),'Hoja de Trabajo para listado'!$CD$151:$DC$151,0)),0)</f>
        <v>0</v>
      </c>
      <c r="P773" s="241">
        <f ca="1">+IFERROR(INDEX('Hoja de Trabajo para listado'!$A$155:$Z$1048576,MATCH($A773,'Hoja de Trabajo para listado'!$A$155:$A$1048576,0),MATCH((CUADRO!P$4&amp;$E773),'Hoja de Trabajo para listado'!$A$151:$Z$151,0)),0)+IFERROR(INDEX('Hoja de Trabajo para listado'!$AB$155:$BA$1048576,MATCH($A773,'Hoja de Trabajo para listado'!$AB$155:$AB$1048576,0),MATCH((CUADRO!P$4&amp;$E773),'Hoja de Trabajo para listado'!$AB$151:$BA$151,0)),0)+IFERROR(INDEX('Hoja de Trabajo para listado'!$BC$155:$CB$1048576,MATCH($A773,'Hoja de Trabajo para listado'!$BC$155:$BC$1048576,0),MATCH((CUADRO!P$4&amp;$E773),'Hoja de Trabajo para listado'!$BC$151:$CB$151,0)),0)+IFERROR(INDEX('Hoja de Trabajo para listado'!$DE$153:$DG$274,MATCH($A773,'Hoja de Trabajo para listado'!$DE$153:$DE$1048576,0),MATCH((CUADRO!P$4&amp;$E773),'Hoja de Trabajo para listado'!$DE$151:$DG$151,0)),0)+IFERROR(INDEX('Hoja de Trabajo para listado'!$CD$155:$DC$1048576,MATCH($A773,'Hoja de Trabajo para listado'!$CD$155:$CD$1048576,0),MATCH((CUADRO!P$4&amp;$E773),'Hoja de Trabajo para listado'!$CD$151:$DC$151,0)),0)</f>
        <v>0</v>
      </c>
      <c r="Q773" s="241">
        <f ca="1">+IFERROR(INDEX('Hoja de Trabajo para listado'!$A$155:$Z$1048576,MATCH($A773,'Hoja de Trabajo para listado'!$A$155:$A$1048576,0),MATCH((CUADRO!Q$4&amp;$E773),'Hoja de Trabajo para listado'!$A$151:$Z$151,0)),0)+IFERROR(INDEX('Hoja de Trabajo para listado'!$AB$155:$BA$1048576,MATCH($A773,'Hoja de Trabajo para listado'!$AB$155:$AB$1048576,0),MATCH((CUADRO!Q$4&amp;$E773),'Hoja de Trabajo para listado'!$AB$151:$BA$151,0)),0)+IFERROR(INDEX('Hoja de Trabajo para listado'!$BC$155:$CB$1048576,MATCH($A773,'Hoja de Trabajo para listado'!$BC$155:$BC$1048576,0),MATCH((CUADRO!Q$4&amp;$E773),'Hoja de Trabajo para listado'!$BC$151:$CB$151,0)),0)+IFERROR(INDEX('Hoja de Trabajo para listado'!$DE$153:$DG$274,MATCH($A773,'Hoja de Trabajo para listado'!$DE$153:$DE$1048576,0),MATCH((CUADRO!Q$4&amp;$E773),'Hoja de Trabajo para listado'!$DE$151:$DG$151,0)),0)+IFERROR(INDEX('Hoja de Trabajo para listado'!$CD$155:$DC$1048576,MATCH($A773,'Hoja de Trabajo para listado'!$CD$155:$CD$1048576,0),MATCH((CUADRO!Q$4&amp;$E773),'Hoja de Trabajo para listado'!$CD$151:$DC$151,0)),0)</f>
        <v>0</v>
      </c>
      <c r="R773" s="241">
        <f t="shared" ca="1" si="29"/>
        <v>0</v>
      </c>
      <c r="S773" s="247"/>
      <c r="T773" s="241">
        <f ca="1">+T774</f>
        <v>0</v>
      </c>
      <c r="U773" s="240">
        <f t="shared" si="30"/>
        <v>1</v>
      </c>
      <c r="V773" s="327" t="str">
        <f>+VLOOKUP(A773,bd_lista!$A$3:$E$592,5,FALSE)</f>
        <v>Gobiernos Autonomos Municipales</v>
      </c>
      <c r="W773" s="397" t="str">
        <f>+V773</f>
        <v>Gobiernos Autonomos Municipales</v>
      </c>
      <c r="X773" s="240">
        <f>+VLOOKUP(A773,[4]Sheet1!$A$13:$D$744,4,FALSE)</f>
        <v>0</v>
      </c>
      <c r="Y773" s="240" t="e">
        <f>+VLOOKUP(X773,bd_lista!$A$3:$C$592,3,FALSE)</f>
        <v>#N/A</v>
      </c>
      <c r="Z773" s="290">
        <f>+X773</f>
        <v>0</v>
      </c>
      <c r="AA773" s="291" t="e">
        <f>+Y773</f>
        <v>#N/A</v>
      </c>
    </row>
    <row r="774" spans="1:27" customFormat="1" ht="15" hidden="1" customHeight="1">
      <c r="A774" s="32">
        <v>1404</v>
      </c>
      <c r="B774" s="394"/>
      <c r="C774" s="245" t="str">
        <f>+VLOOKUP(A774,bd_lista!$A$3:$C$592,3,FALSE)</f>
        <v>Gobierno Autónomo Municipal de Challapata</v>
      </c>
      <c r="D774" s="396"/>
      <c r="E774" s="242" t="s">
        <v>1304</v>
      </c>
      <c r="F774" s="241">
        <f ca="1">+IFERROR(INDEX('Hoja de Trabajo para listado'!$A$155:$Z$1048576,MATCH($A774,'Hoja de Trabajo para listado'!$A$155:$A$1048576,0),MATCH((CUADRO!F$4&amp;$E774),'Hoja de Trabajo para listado'!$A$151:$Z$151,0)),0)+IFERROR(INDEX('Hoja de Trabajo para listado'!$AB$155:$BA$1048576,MATCH($A774,'Hoja de Trabajo para listado'!$AB$155:$AB$1048576,0),MATCH((CUADRO!F$4&amp;$E774),'Hoja de Trabajo para listado'!$AB$151:$BA$151,0)),0)+IFERROR(INDEX('Hoja de Trabajo para listado'!$BC$155:$CB$1048576,MATCH($A774,'Hoja de Trabajo para listado'!$BC$155:$BC$1048576,0),MATCH((CUADRO!F$4&amp;$E774),'Hoja de Trabajo para listado'!$BC$151:$CB$151,0)),0)+IFERROR(INDEX('Hoja de Trabajo para listado'!$DE$153:$DG$274,MATCH($A774,'Hoja de Trabajo para listado'!$DE$153:$DE$1048576,0),MATCH((CUADRO!F$4&amp;$E774),'Hoja de Trabajo para listado'!$DE$151:$DG$151,0)),0)+IFERROR(INDEX('Hoja de Trabajo para listado'!$CD$155:$DC$1048576,MATCH($A774,'Hoja de Trabajo para listado'!$CD$155:$CD$1048576,0),MATCH((CUADRO!F$4&amp;$E774),'Hoja de Trabajo para listado'!$CD$151:$DC$151,0)),0)</f>
        <v>0</v>
      </c>
      <c r="G774" s="241">
        <f ca="1">+IFERROR(INDEX('Hoja de Trabajo para listado'!$A$155:$Z$1048576,MATCH($A774,'Hoja de Trabajo para listado'!$A$155:$A$1048576,0),MATCH((CUADRO!G$4&amp;$E774),'Hoja de Trabajo para listado'!$A$151:$Z$151,0)),0)+IFERROR(INDEX('Hoja de Trabajo para listado'!$AB$155:$BA$1048576,MATCH($A774,'Hoja de Trabajo para listado'!$AB$155:$AB$1048576,0),MATCH((CUADRO!G$4&amp;$E774),'Hoja de Trabajo para listado'!$AB$151:$BA$151,0)),0)+IFERROR(INDEX('Hoja de Trabajo para listado'!$BC$155:$CB$1048576,MATCH($A774,'Hoja de Trabajo para listado'!$BC$155:$BC$1048576,0),MATCH((CUADRO!G$4&amp;$E774),'Hoja de Trabajo para listado'!$BC$151:$CB$151,0)),0)+IFERROR(INDEX('Hoja de Trabajo para listado'!$DE$153:$DG$274,MATCH($A774,'Hoja de Trabajo para listado'!$DE$153:$DE$1048576,0),MATCH((CUADRO!G$4&amp;$E774),'Hoja de Trabajo para listado'!$DE$151:$DG$151,0)),0)+IFERROR(INDEX('Hoja de Trabajo para listado'!$CD$155:$DC$1048576,MATCH($A774,'Hoja de Trabajo para listado'!$CD$155:$CD$1048576,0),MATCH((CUADRO!G$4&amp;$E774),'Hoja de Trabajo para listado'!$CD$151:$DC$151,0)),0)</f>
        <v>0</v>
      </c>
      <c r="H774" s="241">
        <f ca="1">+IFERROR(INDEX('Hoja de Trabajo para listado'!$A$155:$Z$1048576,MATCH($A774,'Hoja de Trabajo para listado'!$A$155:$A$1048576,0),MATCH((CUADRO!H$4&amp;$E774),'Hoja de Trabajo para listado'!$A$151:$Z$151,0)),0)+IFERROR(INDEX('Hoja de Trabajo para listado'!$AB$155:$BA$1048576,MATCH($A774,'Hoja de Trabajo para listado'!$AB$155:$AB$1048576,0),MATCH((CUADRO!H$4&amp;$E774),'Hoja de Trabajo para listado'!$AB$151:$BA$151,0)),0)+IFERROR(INDEX('Hoja de Trabajo para listado'!$BC$155:$CB$1048576,MATCH($A774,'Hoja de Trabajo para listado'!$BC$155:$BC$1048576,0),MATCH((CUADRO!H$4&amp;$E774),'Hoja de Trabajo para listado'!$BC$151:$CB$151,0)),0)+IFERROR(INDEX('Hoja de Trabajo para listado'!$DE$153:$DG$274,MATCH($A774,'Hoja de Trabajo para listado'!$DE$153:$DE$1048576,0),MATCH((CUADRO!H$4&amp;$E774),'Hoja de Trabajo para listado'!$DE$151:$DG$151,0)),0)+IFERROR(INDEX('Hoja de Trabajo para listado'!$CD$155:$DC$1048576,MATCH($A774,'Hoja de Trabajo para listado'!$CD$155:$CD$1048576,0),MATCH((CUADRO!H$4&amp;$E774),'Hoja de Trabajo para listado'!$CD$151:$DC$151,0)),0)</f>
        <v>0</v>
      </c>
      <c r="I774" s="241">
        <f ca="1">+IFERROR(INDEX('Hoja de Trabajo para listado'!$A$155:$Z$1048576,MATCH($A774,'Hoja de Trabajo para listado'!$A$155:$A$1048576,0),MATCH((CUADRO!I$4&amp;$E774),'Hoja de Trabajo para listado'!$A$151:$Z$151,0)),0)+IFERROR(INDEX('Hoja de Trabajo para listado'!$AB$155:$BA$1048576,MATCH($A774,'Hoja de Trabajo para listado'!$AB$155:$AB$1048576,0),MATCH((CUADRO!I$4&amp;$E774),'Hoja de Trabajo para listado'!$AB$151:$BA$151,0)),0)+IFERROR(INDEX('Hoja de Trabajo para listado'!$BC$155:$CB$1048576,MATCH($A774,'Hoja de Trabajo para listado'!$BC$155:$BC$1048576,0),MATCH((CUADRO!I$4&amp;$E774),'Hoja de Trabajo para listado'!$BC$151:$CB$151,0)),0)+IFERROR(INDEX('Hoja de Trabajo para listado'!$DE$153:$DG$274,MATCH($A774,'Hoja de Trabajo para listado'!$DE$153:$DE$1048576,0),MATCH((CUADRO!I$4&amp;$E774),'Hoja de Trabajo para listado'!$DE$151:$DG$151,0)),0)+IFERROR(INDEX('Hoja de Trabajo para listado'!$CD$155:$DC$1048576,MATCH($A774,'Hoja de Trabajo para listado'!$CD$155:$CD$1048576,0),MATCH((CUADRO!I$4&amp;$E774),'Hoja de Trabajo para listado'!$CD$151:$DC$151,0)),0)</f>
        <v>0</v>
      </c>
      <c r="J774" s="241">
        <f ca="1">+IFERROR(INDEX('Hoja de Trabajo para listado'!$A$155:$Z$1048576,MATCH($A774,'Hoja de Trabajo para listado'!$A$155:$A$1048576,0),MATCH((CUADRO!J$4&amp;$E774),'Hoja de Trabajo para listado'!$A$151:$Z$151,0)),0)+IFERROR(INDEX('Hoja de Trabajo para listado'!$AB$155:$BA$1048576,MATCH($A774,'Hoja de Trabajo para listado'!$AB$155:$AB$1048576,0),MATCH((CUADRO!J$4&amp;$E774),'Hoja de Trabajo para listado'!$AB$151:$BA$151,0)),0)+IFERROR(INDEX('Hoja de Trabajo para listado'!$BC$155:$CB$1048576,MATCH($A774,'Hoja de Trabajo para listado'!$BC$155:$BC$1048576,0),MATCH((CUADRO!J$4&amp;$E774),'Hoja de Trabajo para listado'!$BC$151:$CB$151,0)),0)+IFERROR(INDEX('Hoja de Trabajo para listado'!$DE$153:$DG$274,MATCH($A774,'Hoja de Trabajo para listado'!$DE$153:$DE$1048576,0),MATCH((CUADRO!J$4&amp;$E774),'Hoja de Trabajo para listado'!$DE$151:$DG$151,0)),0)+IFERROR(INDEX('Hoja de Trabajo para listado'!$CD$155:$DC$1048576,MATCH($A774,'Hoja de Trabajo para listado'!$CD$155:$CD$1048576,0),MATCH((CUADRO!J$4&amp;$E774),'Hoja de Trabajo para listado'!$CD$151:$DC$151,0)),0)</f>
        <v>0</v>
      </c>
      <c r="K774" s="241">
        <f ca="1">+IFERROR(INDEX('Hoja de Trabajo para listado'!$A$155:$Z$1048576,MATCH($A774,'Hoja de Trabajo para listado'!$A$155:$A$1048576,0),MATCH((CUADRO!K$4&amp;$E774),'Hoja de Trabajo para listado'!$A$151:$Z$151,0)),0)+IFERROR(INDEX('Hoja de Trabajo para listado'!$AB$155:$BA$1048576,MATCH($A774,'Hoja de Trabajo para listado'!$AB$155:$AB$1048576,0),MATCH((CUADRO!K$4&amp;$E774),'Hoja de Trabajo para listado'!$AB$151:$BA$151,0)),0)+IFERROR(INDEX('Hoja de Trabajo para listado'!$BC$155:$CB$1048576,MATCH($A774,'Hoja de Trabajo para listado'!$BC$155:$BC$1048576,0),MATCH((CUADRO!K$4&amp;$E774),'Hoja de Trabajo para listado'!$BC$151:$CB$151,0)),0)+IFERROR(INDEX('Hoja de Trabajo para listado'!$DE$153:$DG$274,MATCH($A774,'Hoja de Trabajo para listado'!$DE$153:$DE$1048576,0),MATCH((CUADRO!K$4&amp;$E774),'Hoja de Trabajo para listado'!$DE$151:$DG$151,0)),0)+IFERROR(INDEX('Hoja de Trabajo para listado'!$CD$155:$DC$1048576,MATCH($A774,'Hoja de Trabajo para listado'!$CD$155:$CD$1048576,0),MATCH((CUADRO!K$4&amp;$E774),'Hoja de Trabajo para listado'!$CD$151:$DC$151,0)),0)</f>
        <v>0</v>
      </c>
      <c r="L774" s="241">
        <f ca="1">+IFERROR(INDEX('Hoja de Trabajo para listado'!$A$155:$Z$1048576,MATCH($A774,'Hoja de Trabajo para listado'!$A$155:$A$1048576,0),MATCH((CUADRO!L$4&amp;$E774),'Hoja de Trabajo para listado'!$A$151:$Z$151,0)),0)+IFERROR(INDEX('Hoja de Trabajo para listado'!$AB$155:$BA$1048576,MATCH($A774,'Hoja de Trabajo para listado'!$AB$155:$AB$1048576,0),MATCH((CUADRO!L$4&amp;$E774),'Hoja de Trabajo para listado'!$AB$151:$BA$151,0)),0)+IFERROR(INDEX('Hoja de Trabajo para listado'!$BC$155:$CB$1048576,MATCH($A774,'Hoja de Trabajo para listado'!$BC$155:$BC$1048576,0),MATCH((CUADRO!L$4&amp;$E774),'Hoja de Trabajo para listado'!$BC$151:$CB$151,0)),0)+IFERROR(INDEX('Hoja de Trabajo para listado'!$DE$153:$DG$274,MATCH($A774,'Hoja de Trabajo para listado'!$DE$153:$DE$1048576,0),MATCH((CUADRO!L$4&amp;$E774),'Hoja de Trabajo para listado'!$DE$151:$DG$151,0)),0)+IFERROR(INDEX('Hoja de Trabajo para listado'!$CD$155:$DC$1048576,MATCH($A774,'Hoja de Trabajo para listado'!$CD$155:$CD$1048576,0),MATCH((CUADRO!L$4&amp;$E774),'Hoja de Trabajo para listado'!$CD$151:$DC$151,0)),0)</f>
        <v>0</v>
      </c>
      <c r="M774" s="241">
        <f ca="1">+IFERROR(INDEX('Hoja de Trabajo para listado'!$A$155:$Z$1048576,MATCH($A774,'Hoja de Trabajo para listado'!$A$155:$A$1048576,0),MATCH((CUADRO!M$4&amp;$E774),'Hoja de Trabajo para listado'!$A$151:$Z$151,0)),0)+IFERROR(INDEX('Hoja de Trabajo para listado'!$AB$155:$BA$1048576,MATCH($A774,'Hoja de Trabajo para listado'!$AB$155:$AB$1048576,0),MATCH((CUADRO!M$4&amp;$E774),'Hoja de Trabajo para listado'!$AB$151:$BA$151,0)),0)+IFERROR(INDEX('Hoja de Trabajo para listado'!$BC$155:$CB$1048576,MATCH($A774,'Hoja de Trabajo para listado'!$BC$155:$BC$1048576,0),MATCH((CUADRO!M$4&amp;$E774),'Hoja de Trabajo para listado'!$BC$151:$CB$151,0)),0)+IFERROR(INDEX('Hoja de Trabajo para listado'!$DE$153:$DG$274,MATCH($A774,'Hoja de Trabajo para listado'!$DE$153:$DE$1048576,0),MATCH((CUADRO!M$4&amp;$E774),'Hoja de Trabajo para listado'!$DE$151:$DG$151,0)),0)+IFERROR(INDEX('Hoja de Trabajo para listado'!$CD$155:$DC$1048576,MATCH($A774,'Hoja de Trabajo para listado'!$CD$155:$CD$1048576,0),MATCH((CUADRO!M$4&amp;$E774),'Hoja de Trabajo para listado'!$CD$151:$DC$151,0)),0)</f>
        <v>0</v>
      </c>
      <c r="N774" s="241">
        <f ca="1">+IFERROR(INDEX('Hoja de Trabajo para listado'!$A$155:$Z$1048576,MATCH($A774,'Hoja de Trabajo para listado'!$A$155:$A$1048576,0),MATCH((CUADRO!N$4&amp;$E774),'Hoja de Trabajo para listado'!$A$151:$Z$151,0)),0)+IFERROR(INDEX('Hoja de Trabajo para listado'!$AB$155:$BA$1048576,MATCH($A774,'Hoja de Trabajo para listado'!$AB$155:$AB$1048576,0),MATCH((CUADRO!N$4&amp;$E774),'Hoja de Trabajo para listado'!$AB$151:$BA$151,0)),0)+IFERROR(INDEX('Hoja de Trabajo para listado'!$BC$155:$CB$1048576,MATCH($A774,'Hoja de Trabajo para listado'!$BC$155:$BC$1048576,0),MATCH((CUADRO!N$4&amp;$E774),'Hoja de Trabajo para listado'!$BC$151:$CB$151,0)),0)+IFERROR(INDEX('Hoja de Trabajo para listado'!$DE$153:$DG$274,MATCH($A774,'Hoja de Trabajo para listado'!$DE$153:$DE$1048576,0),MATCH((CUADRO!N$4&amp;$E774),'Hoja de Trabajo para listado'!$DE$151:$DG$151,0)),0)+IFERROR(INDEX('Hoja de Trabajo para listado'!$CD$155:$DC$1048576,MATCH($A774,'Hoja de Trabajo para listado'!$CD$155:$CD$1048576,0),MATCH((CUADRO!N$4&amp;$E774),'Hoja de Trabajo para listado'!$CD$151:$DC$151,0)),0)</f>
        <v>0</v>
      </c>
      <c r="O774" s="241">
        <f ca="1">+IFERROR(INDEX('Hoja de Trabajo para listado'!$A$155:$Z$1048576,MATCH($A774,'Hoja de Trabajo para listado'!$A$155:$A$1048576,0),MATCH((CUADRO!O$4&amp;$E774),'Hoja de Trabajo para listado'!$A$151:$Z$151,0)),0)+IFERROR(INDEX('Hoja de Trabajo para listado'!$AB$155:$BA$1048576,MATCH($A774,'Hoja de Trabajo para listado'!$AB$155:$AB$1048576,0),MATCH((CUADRO!O$4&amp;$E774),'Hoja de Trabajo para listado'!$AB$151:$BA$151,0)),0)+IFERROR(INDEX('Hoja de Trabajo para listado'!$BC$155:$CB$1048576,MATCH($A774,'Hoja de Trabajo para listado'!$BC$155:$BC$1048576,0),MATCH((CUADRO!O$4&amp;$E774),'Hoja de Trabajo para listado'!$BC$151:$CB$151,0)),0)+IFERROR(INDEX('Hoja de Trabajo para listado'!$DE$153:$DG$274,MATCH($A774,'Hoja de Trabajo para listado'!$DE$153:$DE$1048576,0),MATCH((CUADRO!O$4&amp;$E774),'Hoja de Trabajo para listado'!$DE$151:$DG$151,0)),0)+IFERROR(INDEX('Hoja de Trabajo para listado'!$CD$155:$DC$1048576,MATCH($A774,'Hoja de Trabajo para listado'!$CD$155:$CD$1048576,0),MATCH((CUADRO!O$4&amp;$E774),'Hoja de Trabajo para listado'!$CD$151:$DC$151,0)),0)</f>
        <v>0</v>
      </c>
      <c r="P774" s="241">
        <f ca="1">+IFERROR(INDEX('Hoja de Trabajo para listado'!$A$155:$Z$1048576,MATCH($A774,'Hoja de Trabajo para listado'!$A$155:$A$1048576,0),MATCH((CUADRO!P$4&amp;$E774),'Hoja de Trabajo para listado'!$A$151:$Z$151,0)),0)+IFERROR(INDEX('Hoja de Trabajo para listado'!$AB$155:$BA$1048576,MATCH($A774,'Hoja de Trabajo para listado'!$AB$155:$AB$1048576,0),MATCH((CUADRO!P$4&amp;$E774),'Hoja de Trabajo para listado'!$AB$151:$BA$151,0)),0)+IFERROR(INDEX('Hoja de Trabajo para listado'!$BC$155:$CB$1048576,MATCH($A774,'Hoja de Trabajo para listado'!$BC$155:$BC$1048576,0),MATCH((CUADRO!P$4&amp;$E774),'Hoja de Trabajo para listado'!$BC$151:$CB$151,0)),0)+IFERROR(INDEX('Hoja de Trabajo para listado'!$DE$153:$DG$274,MATCH($A774,'Hoja de Trabajo para listado'!$DE$153:$DE$1048576,0),MATCH((CUADRO!P$4&amp;$E774),'Hoja de Trabajo para listado'!$DE$151:$DG$151,0)),0)+IFERROR(INDEX('Hoja de Trabajo para listado'!$CD$155:$DC$1048576,MATCH($A774,'Hoja de Trabajo para listado'!$CD$155:$CD$1048576,0),MATCH((CUADRO!P$4&amp;$E774),'Hoja de Trabajo para listado'!$CD$151:$DC$151,0)),0)</f>
        <v>0</v>
      </c>
      <c r="Q774" s="241">
        <f ca="1">+IFERROR(INDEX('Hoja de Trabajo para listado'!$A$155:$Z$1048576,MATCH($A774,'Hoja de Trabajo para listado'!$A$155:$A$1048576,0),MATCH((CUADRO!Q$4&amp;$E774),'Hoja de Trabajo para listado'!$A$151:$Z$151,0)),0)+IFERROR(INDEX('Hoja de Trabajo para listado'!$AB$155:$BA$1048576,MATCH($A774,'Hoja de Trabajo para listado'!$AB$155:$AB$1048576,0),MATCH((CUADRO!Q$4&amp;$E774),'Hoja de Trabajo para listado'!$AB$151:$BA$151,0)),0)+IFERROR(INDEX('Hoja de Trabajo para listado'!$BC$155:$CB$1048576,MATCH($A774,'Hoja de Trabajo para listado'!$BC$155:$BC$1048576,0),MATCH((CUADRO!Q$4&amp;$E774),'Hoja de Trabajo para listado'!$BC$151:$CB$151,0)),0)+IFERROR(INDEX('Hoja de Trabajo para listado'!$DE$153:$DG$274,MATCH($A774,'Hoja de Trabajo para listado'!$DE$153:$DE$1048576,0),MATCH((CUADRO!Q$4&amp;$E774),'Hoja de Trabajo para listado'!$DE$151:$DG$151,0)),0)+IFERROR(INDEX('Hoja de Trabajo para listado'!$CD$155:$DC$1048576,MATCH($A774,'Hoja de Trabajo para listado'!$CD$155:$CD$1048576,0),MATCH((CUADRO!Q$4&amp;$E774),'Hoja de Trabajo para listado'!$CD$151:$DC$151,0)),0)</f>
        <v>0</v>
      </c>
      <c r="R774" s="241">
        <f t="shared" ca="1" si="29"/>
        <v>0</v>
      </c>
      <c r="S774" s="247">
        <f ca="1">+R773+R774</f>
        <v>0</v>
      </c>
      <c r="T774" s="241">
        <f ca="1">+S774</f>
        <v>0</v>
      </c>
      <c r="U774" s="240">
        <f t="shared" si="30"/>
        <v>2</v>
      </c>
      <c r="V774" s="327" t="str">
        <f>+VLOOKUP(A774,bd_lista!$A$3:$E$592,5,FALSE)</f>
        <v>Gobiernos Autonomos Municipales</v>
      </c>
      <c r="W774" s="398"/>
      <c r="X774" s="240">
        <f>+VLOOKUP(A774,[4]Sheet1!$A$13:$D$744,4,FALSE)</f>
        <v>0</v>
      </c>
      <c r="Y774" s="240" t="e">
        <f>+VLOOKUP(X774,bd_lista!$A$3:$C$592,3,FALSE)</f>
        <v>#N/A</v>
      </c>
      <c r="Z774" s="288"/>
      <c r="AA774" s="289"/>
    </row>
    <row r="775" spans="1:27" customFormat="1" ht="15" hidden="1" customHeight="1">
      <c r="A775" s="32">
        <v>1405</v>
      </c>
      <c r="B775" s="393">
        <f>+A775</f>
        <v>1405</v>
      </c>
      <c r="C775" s="245" t="str">
        <f>+VLOOKUP(A775,bd_lista!$A$3:$C$592,3,FALSE)</f>
        <v>Gobierno Autónomo Municipal de Santuario de Quillacas</v>
      </c>
      <c r="D775" s="395" t="str">
        <f>+C775</f>
        <v>Gobierno Autónomo Municipal de Santuario de Quillacas</v>
      </c>
      <c r="E775" s="240" t="s">
        <v>1303</v>
      </c>
      <c r="F775" s="241">
        <f ca="1">+IFERROR(INDEX('Hoja de Trabajo para listado'!$A$155:$Z$1048576,MATCH($A775,'Hoja de Trabajo para listado'!$A$155:$A$1048576,0),MATCH((CUADRO!F$4&amp;$E775),'Hoja de Trabajo para listado'!$A$151:$Z$151,0)),0)+IFERROR(INDEX('Hoja de Trabajo para listado'!$AB$155:$BA$1048576,MATCH($A775,'Hoja de Trabajo para listado'!$AB$155:$AB$1048576,0),MATCH((CUADRO!F$4&amp;$E775),'Hoja de Trabajo para listado'!$AB$151:$BA$151,0)),0)+IFERROR(INDEX('Hoja de Trabajo para listado'!$BC$155:$CB$1048576,MATCH($A775,'Hoja de Trabajo para listado'!$BC$155:$BC$1048576,0),MATCH((CUADRO!F$4&amp;$E775),'Hoja de Trabajo para listado'!$BC$151:$CB$151,0)),0)+IFERROR(INDEX('Hoja de Trabajo para listado'!$DE$153:$DG$274,MATCH($A775,'Hoja de Trabajo para listado'!$DE$153:$DE$1048576,0),MATCH((CUADRO!F$4&amp;$E775),'Hoja de Trabajo para listado'!$DE$151:$DG$151,0)),0)+IFERROR(INDEX('Hoja de Trabajo para listado'!$CD$155:$DC$1048576,MATCH($A775,'Hoja de Trabajo para listado'!$CD$155:$CD$1048576,0),MATCH((CUADRO!F$4&amp;$E775),'Hoja de Trabajo para listado'!$CD$151:$DC$151,0)),0)</f>
        <v>0</v>
      </c>
      <c r="G775" s="241">
        <f ca="1">+IFERROR(INDEX('Hoja de Trabajo para listado'!$A$155:$Z$1048576,MATCH($A775,'Hoja de Trabajo para listado'!$A$155:$A$1048576,0),MATCH((CUADRO!G$4&amp;$E775),'Hoja de Trabajo para listado'!$A$151:$Z$151,0)),0)+IFERROR(INDEX('Hoja de Trabajo para listado'!$AB$155:$BA$1048576,MATCH($A775,'Hoja de Trabajo para listado'!$AB$155:$AB$1048576,0),MATCH((CUADRO!G$4&amp;$E775),'Hoja de Trabajo para listado'!$AB$151:$BA$151,0)),0)+IFERROR(INDEX('Hoja de Trabajo para listado'!$BC$155:$CB$1048576,MATCH($A775,'Hoja de Trabajo para listado'!$BC$155:$BC$1048576,0),MATCH((CUADRO!G$4&amp;$E775),'Hoja de Trabajo para listado'!$BC$151:$CB$151,0)),0)+IFERROR(INDEX('Hoja de Trabajo para listado'!$DE$153:$DG$274,MATCH($A775,'Hoja de Trabajo para listado'!$DE$153:$DE$1048576,0),MATCH((CUADRO!G$4&amp;$E775),'Hoja de Trabajo para listado'!$DE$151:$DG$151,0)),0)+IFERROR(INDEX('Hoja de Trabajo para listado'!$CD$155:$DC$1048576,MATCH($A775,'Hoja de Trabajo para listado'!$CD$155:$CD$1048576,0),MATCH((CUADRO!G$4&amp;$E775),'Hoja de Trabajo para listado'!$CD$151:$DC$151,0)),0)</f>
        <v>0</v>
      </c>
      <c r="H775" s="241">
        <f ca="1">+IFERROR(INDEX('Hoja de Trabajo para listado'!$A$155:$Z$1048576,MATCH($A775,'Hoja de Trabajo para listado'!$A$155:$A$1048576,0),MATCH((CUADRO!H$4&amp;$E775),'Hoja de Trabajo para listado'!$A$151:$Z$151,0)),0)+IFERROR(INDEX('Hoja de Trabajo para listado'!$AB$155:$BA$1048576,MATCH($A775,'Hoja de Trabajo para listado'!$AB$155:$AB$1048576,0),MATCH((CUADRO!H$4&amp;$E775),'Hoja de Trabajo para listado'!$AB$151:$BA$151,0)),0)+IFERROR(INDEX('Hoja de Trabajo para listado'!$BC$155:$CB$1048576,MATCH($A775,'Hoja de Trabajo para listado'!$BC$155:$BC$1048576,0),MATCH((CUADRO!H$4&amp;$E775),'Hoja de Trabajo para listado'!$BC$151:$CB$151,0)),0)+IFERROR(INDEX('Hoja de Trabajo para listado'!$DE$153:$DG$274,MATCH($A775,'Hoja de Trabajo para listado'!$DE$153:$DE$1048576,0),MATCH((CUADRO!H$4&amp;$E775),'Hoja de Trabajo para listado'!$DE$151:$DG$151,0)),0)+IFERROR(INDEX('Hoja de Trabajo para listado'!$CD$155:$DC$1048576,MATCH($A775,'Hoja de Trabajo para listado'!$CD$155:$CD$1048576,0),MATCH((CUADRO!H$4&amp;$E775),'Hoja de Trabajo para listado'!$CD$151:$DC$151,0)),0)</f>
        <v>0</v>
      </c>
      <c r="I775" s="241">
        <f ca="1">+IFERROR(INDEX('Hoja de Trabajo para listado'!$A$155:$Z$1048576,MATCH($A775,'Hoja de Trabajo para listado'!$A$155:$A$1048576,0),MATCH((CUADRO!I$4&amp;$E775),'Hoja de Trabajo para listado'!$A$151:$Z$151,0)),0)+IFERROR(INDEX('Hoja de Trabajo para listado'!$AB$155:$BA$1048576,MATCH($A775,'Hoja de Trabajo para listado'!$AB$155:$AB$1048576,0),MATCH((CUADRO!I$4&amp;$E775),'Hoja de Trabajo para listado'!$AB$151:$BA$151,0)),0)+IFERROR(INDEX('Hoja de Trabajo para listado'!$BC$155:$CB$1048576,MATCH($A775,'Hoja de Trabajo para listado'!$BC$155:$BC$1048576,0),MATCH((CUADRO!I$4&amp;$E775),'Hoja de Trabajo para listado'!$BC$151:$CB$151,0)),0)+IFERROR(INDEX('Hoja de Trabajo para listado'!$DE$153:$DG$274,MATCH($A775,'Hoja de Trabajo para listado'!$DE$153:$DE$1048576,0),MATCH((CUADRO!I$4&amp;$E775),'Hoja de Trabajo para listado'!$DE$151:$DG$151,0)),0)+IFERROR(INDEX('Hoja de Trabajo para listado'!$CD$155:$DC$1048576,MATCH($A775,'Hoja de Trabajo para listado'!$CD$155:$CD$1048576,0),MATCH((CUADRO!I$4&amp;$E775),'Hoja de Trabajo para listado'!$CD$151:$DC$151,0)),0)</f>
        <v>0</v>
      </c>
      <c r="J775" s="241">
        <f ca="1">+IFERROR(INDEX('Hoja de Trabajo para listado'!$A$155:$Z$1048576,MATCH($A775,'Hoja de Trabajo para listado'!$A$155:$A$1048576,0),MATCH((CUADRO!J$4&amp;$E775),'Hoja de Trabajo para listado'!$A$151:$Z$151,0)),0)+IFERROR(INDEX('Hoja de Trabajo para listado'!$AB$155:$BA$1048576,MATCH($A775,'Hoja de Trabajo para listado'!$AB$155:$AB$1048576,0),MATCH((CUADRO!J$4&amp;$E775),'Hoja de Trabajo para listado'!$AB$151:$BA$151,0)),0)+IFERROR(INDEX('Hoja de Trabajo para listado'!$BC$155:$CB$1048576,MATCH($A775,'Hoja de Trabajo para listado'!$BC$155:$BC$1048576,0),MATCH((CUADRO!J$4&amp;$E775),'Hoja de Trabajo para listado'!$BC$151:$CB$151,0)),0)+IFERROR(INDEX('Hoja de Trabajo para listado'!$DE$153:$DG$274,MATCH($A775,'Hoja de Trabajo para listado'!$DE$153:$DE$1048576,0),MATCH((CUADRO!J$4&amp;$E775),'Hoja de Trabajo para listado'!$DE$151:$DG$151,0)),0)+IFERROR(INDEX('Hoja de Trabajo para listado'!$CD$155:$DC$1048576,MATCH($A775,'Hoja de Trabajo para listado'!$CD$155:$CD$1048576,0),MATCH((CUADRO!J$4&amp;$E775),'Hoja de Trabajo para listado'!$CD$151:$DC$151,0)),0)</f>
        <v>0</v>
      </c>
      <c r="K775" s="241">
        <f ca="1">+IFERROR(INDEX('Hoja de Trabajo para listado'!$A$155:$Z$1048576,MATCH($A775,'Hoja de Trabajo para listado'!$A$155:$A$1048576,0),MATCH((CUADRO!K$4&amp;$E775),'Hoja de Trabajo para listado'!$A$151:$Z$151,0)),0)+IFERROR(INDEX('Hoja de Trabajo para listado'!$AB$155:$BA$1048576,MATCH($A775,'Hoja de Trabajo para listado'!$AB$155:$AB$1048576,0),MATCH((CUADRO!K$4&amp;$E775),'Hoja de Trabajo para listado'!$AB$151:$BA$151,0)),0)+IFERROR(INDEX('Hoja de Trabajo para listado'!$BC$155:$CB$1048576,MATCH($A775,'Hoja de Trabajo para listado'!$BC$155:$BC$1048576,0),MATCH((CUADRO!K$4&amp;$E775),'Hoja de Trabajo para listado'!$BC$151:$CB$151,0)),0)+IFERROR(INDEX('Hoja de Trabajo para listado'!$DE$153:$DG$274,MATCH($A775,'Hoja de Trabajo para listado'!$DE$153:$DE$1048576,0),MATCH((CUADRO!K$4&amp;$E775),'Hoja de Trabajo para listado'!$DE$151:$DG$151,0)),0)+IFERROR(INDEX('Hoja de Trabajo para listado'!$CD$155:$DC$1048576,MATCH($A775,'Hoja de Trabajo para listado'!$CD$155:$CD$1048576,0),MATCH((CUADRO!K$4&amp;$E775),'Hoja de Trabajo para listado'!$CD$151:$DC$151,0)),0)</f>
        <v>0</v>
      </c>
      <c r="L775" s="241">
        <f ca="1">+IFERROR(INDEX('Hoja de Trabajo para listado'!$A$155:$Z$1048576,MATCH($A775,'Hoja de Trabajo para listado'!$A$155:$A$1048576,0),MATCH((CUADRO!L$4&amp;$E775),'Hoja de Trabajo para listado'!$A$151:$Z$151,0)),0)+IFERROR(INDEX('Hoja de Trabajo para listado'!$AB$155:$BA$1048576,MATCH($A775,'Hoja de Trabajo para listado'!$AB$155:$AB$1048576,0),MATCH((CUADRO!L$4&amp;$E775),'Hoja de Trabajo para listado'!$AB$151:$BA$151,0)),0)+IFERROR(INDEX('Hoja de Trabajo para listado'!$BC$155:$CB$1048576,MATCH($A775,'Hoja de Trabajo para listado'!$BC$155:$BC$1048576,0),MATCH((CUADRO!L$4&amp;$E775),'Hoja de Trabajo para listado'!$BC$151:$CB$151,0)),0)+IFERROR(INDEX('Hoja de Trabajo para listado'!$DE$153:$DG$274,MATCH($A775,'Hoja de Trabajo para listado'!$DE$153:$DE$1048576,0),MATCH((CUADRO!L$4&amp;$E775),'Hoja de Trabajo para listado'!$DE$151:$DG$151,0)),0)+IFERROR(INDEX('Hoja de Trabajo para listado'!$CD$155:$DC$1048576,MATCH($A775,'Hoja de Trabajo para listado'!$CD$155:$CD$1048576,0),MATCH((CUADRO!L$4&amp;$E775),'Hoja de Trabajo para listado'!$CD$151:$DC$151,0)),0)</f>
        <v>0</v>
      </c>
      <c r="M775" s="241">
        <f ca="1">+IFERROR(INDEX('Hoja de Trabajo para listado'!$A$155:$Z$1048576,MATCH($A775,'Hoja de Trabajo para listado'!$A$155:$A$1048576,0),MATCH((CUADRO!M$4&amp;$E775),'Hoja de Trabajo para listado'!$A$151:$Z$151,0)),0)+IFERROR(INDEX('Hoja de Trabajo para listado'!$AB$155:$BA$1048576,MATCH($A775,'Hoja de Trabajo para listado'!$AB$155:$AB$1048576,0),MATCH((CUADRO!M$4&amp;$E775),'Hoja de Trabajo para listado'!$AB$151:$BA$151,0)),0)+IFERROR(INDEX('Hoja de Trabajo para listado'!$BC$155:$CB$1048576,MATCH($A775,'Hoja de Trabajo para listado'!$BC$155:$BC$1048576,0),MATCH((CUADRO!M$4&amp;$E775),'Hoja de Trabajo para listado'!$BC$151:$CB$151,0)),0)+IFERROR(INDEX('Hoja de Trabajo para listado'!$DE$153:$DG$274,MATCH($A775,'Hoja de Trabajo para listado'!$DE$153:$DE$1048576,0),MATCH((CUADRO!M$4&amp;$E775),'Hoja de Trabajo para listado'!$DE$151:$DG$151,0)),0)+IFERROR(INDEX('Hoja de Trabajo para listado'!$CD$155:$DC$1048576,MATCH($A775,'Hoja de Trabajo para listado'!$CD$155:$CD$1048576,0),MATCH((CUADRO!M$4&amp;$E775),'Hoja de Trabajo para listado'!$CD$151:$DC$151,0)),0)</f>
        <v>0</v>
      </c>
      <c r="N775" s="241">
        <f ca="1">+IFERROR(INDEX('Hoja de Trabajo para listado'!$A$155:$Z$1048576,MATCH($A775,'Hoja de Trabajo para listado'!$A$155:$A$1048576,0),MATCH((CUADRO!N$4&amp;$E775),'Hoja de Trabajo para listado'!$A$151:$Z$151,0)),0)+IFERROR(INDEX('Hoja de Trabajo para listado'!$AB$155:$BA$1048576,MATCH($A775,'Hoja de Trabajo para listado'!$AB$155:$AB$1048576,0),MATCH((CUADRO!N$4&amp;$E775),'Hoja de Trabajo para listado'!$AB$151:$BA$151,0)),0)+IFERROR(INDEX('Hoja de Trabajo para listado'!$BC$155:$CB$1048576,MATCH($A775,'Hoja de Trabajo para listado'!$BC$155:$BC$1048576,0),MATCH((CUADRO!N$4&amp;$E775),'Hoja de Trabajo para listado'!$BC$151:$CB$151,0)),0)+IFERROR(INDEX('Hoja de Trabajo para listado'!$DE$153:$DG$274,MATCH($A775,'Hoja de Trabajo para listado'!$DE$153:$DE$1048576,0),MATCH((CUADRO!N$4&amp;$E775),'Hoja de Trabajo para listado'!$DE$151:$DG$151,0)),0)+IFERROR(INDEX('Hoja de Trabajo para listado'!$CD$155:$DC$1048576,MATCH($A775,'Hoja de Trabajo para listado'!$CD$155:$CD$1048576,0),MATCH((CUADRO!N$4&amp;$E775),'Hoja de Trabajo para listado'!$CD$151:$DC$151,0)),0)</f>
        <v>0</v>
      </c>
      <c r="O775" s="241">
        <f ca="1">+IFERROR(INDEX('Hoja de Trabajo para listado'!$A$155:$Z$1048576,MATCH($A775,'Hoja de Trabajo para listado'!$A$155:$A$1048576,0),MATCH((CUADRO!O$4&amp;$E775),'Hoja de Trabajo para listado'!$A$151:$Z$151,0)),0)+IFERROR(INDEX('Hoja de Trabajo para listado'!$AB$155:$BA$1048576,MATCH($A775,'Hoja de Trabajo para listado'!$AB$155:$AB$1048576,0),MATCH((CUADRO!O$4&amp;$E775),'Hoja de Trabajo para listado'!$AB$151:$BA$151,0)),0)+IFERROR(INDEX('Hoja de Trabajo para listado'!$BC$155:$CB$1048576,MATCH($A775,'Hoja de Trabajo para listado'!$BC$155:$BC$1048576,0),MATCH((CUADRO!O$4&amp;$E775),'Hoja de Trabajo para listado'!$BC$151:$CB$151,0)),0)+IFERROR(INDEX('Hoja de Trabajo para listado'!$DE$153:$DG$274,MATCH($A775,'Hoja de Trabajo para listado'!$DE$153:$DE$1048576,0),MATCH((CUADRO!O$4&amp;$E775),'Hoja de Trabajo para listado'!$DE$151:$DG$151,0)),0)+IFERROR(INDEX('Hoja de Trabajo para listado'!$CD$155:$DC$1048576,MATCH($A775,'Hoja de Trabajo para listado'!$CD$155:$CD$1048576,0),MATCH((CUADRO!O$4&amp;$E775),'Hoja de Trabajo para listado'!$CD$151:$DC$151,0)),0)</f>
        <v>0</v>
      </c>
      <c r="P775" s="241">
        <f ca="1">+IFERROR(INDEX('Hoja de Trabajo para listado'!$A$155:$Z$1048576,MATCH($A775,'Hoja de Trabajo para listado'!$A$155:$A$1048576,0),MATCH((CUADRO!P$4&amp;$E775),'Hoja de Trabajo para listado'!$A$151:$Z$151,0)),0)+IFERROR(INDEX('Hoja de Trabajo para listado'!$AB$155:$BA$1048576,MATCH($A775,'Hoja de Trabajo para listado'!$AB$155:$AB$1048576,0),MATCH((CUADRO!P$4&amp;$E775),'Hoja de Trabajo para listado'!$AB$151:$BA$151,0)),0)+IFERROR(INDEX('Hoja de Trabajo para listado'!$BC$155:$CB$1048576,MATCH($A775,'Hoja de Trabajo para listado'!$BC$155:$BC$1048576,0),MATCH((CUADRO!P$4&amp;$E775),'Hoja de Trabajo para listado'!$BC$151:$CB$151,0)),0)+IFERROR(INDEX('Hoja de Trabajo para listado'!$DE$153:$DG$274,MATCH($A775,'Hoja de Trabajo para listado'!$DE$153:$DE$1048576,0),MATCH((CUADRO!P$4&amp;$E775),'Hoja de Trabajo para listado'!$DE$151:$DG$151,0)),0)+IFERROR(INDEX('Hoja de Trabajo para listado'!$CD$155:$DC$1048576,MATCH($A775,'Hoja de Trabajo para listado'!$CD$155:$CD$1048576,0),MATCH((CUADRO!P$4&amp;$E775),'Hoja de Trabajo para listado'!$CD$151:$DC$151,0)),0)</f>
        <v>0</v>
      </c>
      <c r="Q775" s="241">
        <f ca="1">+IFERROR(INDEX('Hoja de Trabajo para listado'!$A$155:$Z$1048576,MATCH($A775,'Hoja de Trabajo para listado'!$A$155:$A$1048576,0),MATCH((CUADRO!Q$4&amp;$E775),'Hoja de Trabajo para listado'!$A$151:$Z$151,0)),0)+IFERROR(INDEX('Hoja de Trabajo para listado'!$AB$155:$BA$1048576,MATCH($A775,'Hoja de Trabajo para listado'!$AB$155:$AB$1048576,0),MATCH((CUADRO!Q$4&amp;$E775),'Hoja de Trabajo para listado'!$AB$151:$BA$151,0)),0)+IFERROR(INDEX('Hoja de Trabajo para listado'!$BC$155:$CB$1048576,MATCH($A775,'Hoja de Trabajo para listado'!$BC$155:$BC$1048576,0),MATCH((CUADRO!Q$4&amp;$E775),'Hoja de Trabajo para listado'!$BC$151:$CB$151,0)),0)+IFERROR(INDEX('Hoja de Trabajo para listado'!$DE$153:$DG$274,MATCH($A775,'Hoja de Trabajo para listado'!$DE$153:$DE$1048576,0),MATCH((CUADRO!Q$4&amp;$E775),'Hoja de Trabajo para listado'!$DE$151:$DG$151,0)),0)+IFERROR(INDEX('Hoja de Trabajo para listado'!$CD$155:$DC$1048576,MATCH($A775,'Hoja de Trabajo para listado'!$CD$155:$CD$1048576,0),MATCH((CUADRO!Q$4&amp;$E775),'Hoja de Trabajo para listado'!$CD$151:$DC$151,0)),0)</f>
        <v>0</v>
      </c>
      <c r="R775" s="241">
        <f t="shared" ca="1" si="29"/>
        <v>0</v>
      </c>
      <c r="S775" s="247"/>
      <c r="T775" s="241">
        <f ca="1">+T776</f>
        <v>0</v>
      </c>
      <c r="U775" s="240">
        <f t="shared" si="30"/>
        <v>1</v>
      </c>
      <c r="V775" s="327" t="str">
        <f>+VLOOKUP(A775,bd_lista!$A$3:$E$592,5,FALSE)</f>
        <v>Gobiernos Autonomos Municipales</v>
      </c>
      <c r="W775" s="397" t="str">
        <f>+V775</f>
        <v>Gobiernos Autonomos Municipales</v>
      </c>
      <c r="X775" s="240">
        <f>+VLOOKUP(A775,[4]Sheet1!$A$13:$D$744,4,FALSE)</f>
        <v>0</v>
      </c>
      <c r="Y775" s="240" t="e">
        <f>+VLOOKUP(X775,bd_lista!$A$3:$C$592,3,FALSE)</f>
        <v>#N/A</v>
      </c>
      <c r="Z775" s="290">
        <f>+X775</f>
        <v>0</v>
      </c>
      <c r="AA775" s="291" t="e">
        <f>+Y775</f>
        <v>#N/A</v>
      </c>
    </row>
    <row r="776" spans="1:27" customFormat="1" ht="15" hidden="1" customHeight="1">
      <c r="A776" s="32">
        <v>1405</v>
      </c>
      <c r="B776" s="394"/>
      <c r="C776" s="245" t="str">
        <f>+VLOOKUP(A776,bd_lista!$A$3:$C$592,3,FALSE)</f>
        <v>Gobierno Autónomo Municipal de Santuario de Quillacas</v>
      </c>
      <c r="D776" s="396"/>
      <c r="E776" s="242" t="s">
        <v>1304</v>
      </c>
      <c r="F776" s="241">
        <f ca="1">+IFERROR(INDEX('Hoja de Trabajo para listado'!$A$155:$Z$1048576,MATCH($A776,'Hoja de Trabajo para listado'!$A$155:$A$1048576,0),MATCH((CUADRO!F$4&amp;$E776),'Hoja de Trabajo para listado'!$A$151:$Z$151,0)),0)+IFERROR(INDEX('Hoja de Trabajo para listado'!$AB$155:$BA$1048576,MATCH($A776,'Hoja de Trabajo para listado'!$AB$155:$AB$1048576,0),MATCH((CUADRO!F$4&amp;$E776),'Hoja de Trabajo para listado'!$AB$151:$BA$151,0)),0)+IFERROR(INDEX('Hoja de Trabajo para listado'!$BC$155:$CB$1048576,MATCH($A776,'Hoja de Trabajo para listado'!$BC$155:$BC$1048576,0),MATCH((CUADRO!F$4&amp;$E776),'Hoja de Trabajo para listado'!$BC$151:$CB$151,0)),0)+IFERROR(INDEX('Hoja de Trabajo para listado'!$DE$153:$DG$274,MATCH($A776,'Hoja de Trabajo para listado'!$DE$153:$DE$1048576,0),MATCH((CUADRO!F$4&amp;$E776),'Hoja de Trabajo para listado'!$DE$151:$DG$151,0)),0)+IFERROR(INDEX('Hoja de Trabajo para listado'!$CD$155:$DC$1048576,MATCH($A776,'Hoja de Trabajo para listado'!$CD$155:$CD$1048576,0),MATCH((CUADRO!F$4&amp;$E776),'Hoja de Trabajo para listado'!$CD$151:$DC$151,0)),0)</f>
        <v>0</v>
      </c>
      <c r="G776" s="241">
        <f ca="1">+IFERROR(INDEX('Hoja de Trabajo para listado'!$A$155:$Z$1048576,MATCH($A776,'Hoja de Trabajo para listado'!$A$155:$A$1048576,0),MATCH((CUADRO!G$4&amp;$E776),'Hoja de Trabajo para listado'!$A$151:$Z$151,0)),0)+IFERROR(INDEX('Hoja de Trabajo para listado'!$AB$155:$BA$1048576,MATCH($A776,'Hoja de Trabajo para listado'!$AB$155:$AB$1048576,0),MATCH((CUADRO!G$4&amp;$E776),'Hoja de Trabajo para listado'!$AB$151:$BA$151,0)),0)+IFERROR(INDEX('Hoja de Trabajo para listado'!$BC$155:$CB$1048576,MATCH($A776,'Hoja de Trabajo para listado'!$BC$155:$BC$1048576,0),MATCH((CUADRO!G$4&amp;$E776),'Hoja de Trabajo para listado'!$BC$151:$CB$151,0)),0)+IFERROR(INDEX('Hoja de Trabajo para listado'!$DE$153:$DG$274,MATCH($A776,'Hoja de Trabajo para listado'!$DE$153:$DE$1048576,0),MATCH((CUADRO!G$4&amp;$E776),'Hoja de Trabajo para listado'!$DE$151:$DG$151,0)),0)+IFERROR(INDEX('Hoja de Trabajo para listado'!$CD$155:$DC$1048576,MATCH($A776,'Hoja de Trabajo para listado'!$CD$155:$CD$1048576,0),MATCH((CUADRO!G$4&amp;$E776),'Hoja de Trabajo para listado'!$CD$151:$DC$151,0)),0)</f>
        <v>0</v>
      </c>
      <c r="H776" s="241">
        <f ca="1">+IFERROR(INDEX('Hoja de Trabajo para listado'!$A$155:$Z$1048576,MATCH($A776,'Hoja de Trabajo para listado'!$A$155:$A$1048576,0),MATCH((CUADRO!H$4&amp;$E776),'Hoja de Trabajo para listado'!$A$151:$Z$151,0)),0)+IFERROR(INDEX('Hoja de Trabajo para listado'!$AB$155:$BA$1048576,MATCH($A776,'Hoja de Trabajo para listado'!$AB$155:$AB$1048576,0),MATCH((CUADRO!H$4&amp;$E776),'Hoja de Trabajo para listado'!$AB$151:$BA$151,0)),0)+IFERROR(INDEX('Hoja de Trabajo para listado'!$BC$155:$CB$1048576,MATCH($A776,'Hoja de Trabajo para listado'!$BC$155:$BC$1048576,0),MATCH((CUADRO!H$4&amp;$E776),'Hoja de Trabajo para listado'!$BC$151:$CB$151,0)),0)+IFERROR(INDEX('Hoja de Trabajo para listado'!$DE$153:$DG$274,MATCH($A776,'Hoja de Trabajo para listado'!$DE$153:$DE$1048576,0),MATCH((CUADRO!H$4&amp;$E776),'Hoja de Trabajo para listado'!$DE$151:$DG$151,0)),0)+IFERROR(INDEX('Hoja de Trabajo para listado'!$CD$155:$DC$1048576,MATCH($A776,'Hoja de Trabajo para listado'!$CD$155:$CD$1048576,0),MATCH((CUADRO!H$4&amp;$E776),'Hoja de Trabajo para listado'!$CD$151:$DC$151,0)),0)</f>
        <v>0</v>
      </c>
      <c r="I776" s="241">
        <f ca="1">+IFERROR(INDEX('Hoja de Trabajo para listado'!$A$155:$Z$1048576,MATCH($A776,'Hoja de Trabajo para listado'!$A$155:$A$1048576,0),MATCH((CUADRO!I$4&amp;$E776),'Hoja de Trabajo para listado'!$A$151:$Z$151,0)),0)+IFERROR(INDEX('Hoja de Trabajo para listado'!$AB$155:$BA$1048576,MATCH($A776,'Hoja de Trabajo para listado'!$AB$155:$AB$1048576,0),MATCH((CUADRO!I$4&amp;$E776),'Hoja de Trabajo para listado'!$AB$151:$BA$151,0)),0)+IFERROR(INDEX('Hoja de Trabajo para listado'!$BC$155:$CB$1048576,MATCH($A776,'Hoja de Trabajo para listado'!$BC$155:$BC$1048576,0),MATCH((CUADRO!I$4&amp;$E776),'Hoja de Trabajo para listado'!$BC$151:$CB$151,0)),0)+IFERROR(INDEX('Hoja de Trabajo para listado'!$DE$153:$DG$274,MATCH($A776,'Hoja de Trabajo para listado'!$DE$153:$DE$1048576,0),MATCH((CUADRO!I$4&amp;$E776),'Hoja de Trabajo para listado'!$DE$151:$DG$151,0)),0)+IFERROR(INDEX('Hoja de Trabajo para listado'!$CD$155:$DC$1048576,MATCH($A776,'Hoja de Trabajo para listado'!$CD$155:$CD$1048576,0),MATCH((CUADRO!I$4&amp;$E776),'Hoja de Trabajo para listado'!$CD$151:$DC$151,0)),0)</f>
        <v>0</v>
      </c>
      <c r="J776" s="241">
        <f ca="1">+IFERROR(INDEX('Hoja de Trabajo para listado'!$A$155:$Z$1048576,MATCH($A776,'Hoja de Trabajo para listado'!$A$155:$A$1048576,0),MATCH((CUADRO!J$4&amp;$E776),'Hoja de Trabajo para listado'!$A$151:$Z$151,0)),0)+IFERROR(INDEX('Hoja de Trabajo para listado'!$AB$155:$BA$1048576,MATCH($A776,'Hoja de Trabajo para listado'!$AB$155:$AB$1048576,0),MATCH((CUADRO!J$4&amp;$E776),'Hoja de Trabajo para listado'!$AB$151:$BA$151,0)),0)+IFERROR(INDEX('Hoja de Trabajo para listado'!$BC$155:$CB$1048576,MATCH($A776,'Hoja de Trabajo para listado'!$BC$155:$BC$1048576,0),MATCH((CUADRO!J$4&amp;$E776),'Hoja de Trabajo para listado'!$BC$151:$CB$151,0)),0)+IFERROR(INDEX('Hoja de Trabajo para listado'!$DE$153:$DG$274,MATCH($A776,'Hoja de Trabajo para listado'!$DE$153:$DE$1048576,0),MATCH((CUADRO!J$4&amp;$E776),'Hoja de Trabajo para listado'!$DE$151:$DG$151,0)),0)+IFERROR(INDEX('Hoja de Trabajo para listado'!$CD$155:$DC$1048576,MATCH($A776,'Hoja de Trabajo para listado'!$CD$155:$CD$1048576,0),MATCH((CUADRO!J$4&amp;$E776),'Hoja de Trabajo para listado'!$CD$151:$DC$151,0)),0)</f>
        <v>0</v>
      </c>
      <c r="K776" s="241">
        <f ca="1">+IFERROR(INDEX('Hoja de Trabajo para listado'!$A$155:$Z$1048576,MATCH($A776,'Hoja de Trabajo para listado'!$A$155:$A$1048576,0),MATCH((CUADRO!K$4&amp;$E776),'Hoja de Trabajo para listado'!$A$151:$Z$151,0)),0)+IFERROR(INDEX('Hoja de Trabajo para listado'!$AB$155:$BA$1048576,MATCH($A776,'Hoja de Trabajo para listado'!$AB$155:$AB$1048576,0),MATCH((CUADRO!K$4&amp;$E776),'Hoja de Trabajo para listado'!$AB$151:$BA$151,0)),0)+IFERROR(INDEX('Hoja de Trabajo para listado'!$BC$155:$CB$1048576,MATCH($A776,'Hoja de Trabajo para listado'!$BC$155:$BC$1048576,0),MATCH((CUADRO!K$4&amp;$E776),'Hoja de Trabajo para listado'!$BC$151:$CB$151,0)),0)+IFERROR(INDEX('Hoja de Trabajo para listado'!$DE$153:$DG$274,MATCH($A776,'Hoja de Trabajo para listado'!$DE$153:$DE$1048576,0),MATCH((CUADRO!K$4&amp;$E776),'Hoja de Trabajo para listado'!$DE$151:$DG$151,0)),0)+IFERROR(INDEX('Hoja de Trabajo para listado'!$CD$155:$DC$1048576,MATCH($A776,'Hoja de Trabajo para listado'!$CD$155:$CD$1048576,0),MATCH((CUADRO!K$4&amp;$E776),'Hoja de Trabajo para listado'!$CD$151:$DC$151,0)),0)</f>
        <v>0</v>
      </c>
      <c r="L776" s="241">
        <f ca="1">+IFERROR(INDEX('Hoja de Trabajo para listado'!$A$155:$Z$1048576,MATCH($A776,'Hoja de Trabajo para listado'!$A$155:$A$1048576,0),MATCH((CUADRO!L$4&amp;$E776),'Hoja de Trabajo para listado'!$A$151:$Z$151,0)),0)+IFERROR(INDEX('Hoja de Trabajo para listado'!$AB$155:$BA$1048576,MATCH($A776,'Hoja de Trabajo para listado'!$AB$155:$AB$1048576,0),MATCH((CUADRO!L$4&amp;$E776),'Hoja de Trabajo para listado'!$AB$151:$BA$151,0)),0)+IFERROR(INDEX('Hoja de Trabajo para listado'!$BC$155:$CB$1048576,MATCH($A776,'Hoja de Trabajo para listado'!$BC$155:$BC$1048576,0),MATCH((CUADRO!L$4&amp;$E776),'Hoja de Trabajo para listado'!$BC$151:$CB$151,0)),0)+IFERROR(INDEX('Hoja de Trabajo para listado'!$DE$153:$DG$274,MATCH($A776,'Hoja de Trabajo para listado'!$DE$153:$DE$1048576,0),MATCH((CUADRO!L$4&amp;$E776),'Hoja de Trabajo para listado'!$DE$151:$DG$151,0)),0)+IFERROR(INDEX('Hoja de Trabajo para listado'!$CD$155:$DC$1048576,MATCH($A776,'Hoja de Trabajo para listado'!$CD$155:$CD$1048576,0),MATCH((CUADRO!L$4&amp;$E776),'Hoja de Trabajo para listado'!$CD$151:$DC$151,0)),0)</f>
        <v>0</v>
      </c>
      <c r="M776" s="241">
        <f ca="1">+IFERROR(INDEX('Hoja de Trabajo para listado'!$A$155:$Z$1048576,MATCH($A776,'Hoja de Trabajo para listado'!$A$155:$A$1048576,0),MATCH((CUADRO!M$4&amp;$E776),'Hoja de Trabajo para listado'!$A$151:$Z$151,0)),0)+IFERROR(INDEX('Hoja de Trabajo para listado'!$AB$155:$BA$1048576,MATCH($A776,'Hoja de Trabajo para listado'!$AB$155:$AB$1048576,0),MATCH((CUADRO!M$4&amp;$E776),'Hoja de Trabajo para listado'!$AB$151:$BA$151,0)),0)+IFERROR(INDEX('Hoja de Trabajo para listado'!$BC$155:$CB$1048576,MATCH($A776,'Hoja de Trabajo para listado'!$BC$155:$BC$1048576,0),MATCH((CUADRO!M$4&amp;$E776),'Hoja de Trabajo para listado'!$BC$151:$CB$151,0)),0)+IFERROR(INDEX('Hoja de Trabajo para listado'!$DE$153:$DG$274,MATCH($A776,'Hoja de Trabajo para listado'!$DE$153:$DE$1048576,0),MATCH((CUADRO!M$4&amp;$E776),'Hoja de Trabajo para listado'!$DE$151:$DG$151,0)),0)+IFERROR(INDEX('Hoja de Trabajo para listado'!$CD$155:$DC$1048576,MATCH($A776,'Hoja de Trabajo para listado'!$CD$155:$CD$1048576,0),MATCH((CUADRO!M$4&amp;$E776),'Hoja de Trabajo para listado'!$CD$151:$DC$151,0)),0)</f>
        <v>0</v>
      </c>
      <c r="N776" s="241">
        <f ca="1">+IFERROR(INDEX('Hoja de Trabajo para listado'!$A$155:$Z$1048576,MATCH($A776,'Hoja de Trabajo para listado'!$A$155:$A$1048576,0),MATCH((CUADRO!N$4&amp;$E776),'Hoja de Trabajo para listado'!$A$151:$Z$151,0)),0)+IFERROR(INDEX('Hoja de Trabajo para listado'!$AB$155:$BA$1048576,MATCH($A776,'Hoja de Trabajo para listado'!$AB$155:$AB$1048576,0),MATCH((CUADRO!N$4&amp;$E776),'Hoja de Trabajo para listado'!$AB$151:$BA$151,0)),0)+IFERROR(INDEX('Hoja de Trabajo para listado'!$BC$155:$CB$1048576,MATCH($A776,'Hoja de Trabajo para listado'!$BC$155:$BC$1048576,0),MATCH((CUADRO!N$4&amp;$E776),'Hoja de Trabajo para listado'!$BC$151:$CB$151,0)),0)+IFERROR(INDEX('Hoja de Trabajo para listado'!$DE$153:$DG$274,MATCH($A776,'Hoja de Trabajo para listado'!$DE$153:$DE$1048576,0),MATCH((CUADRO!N$4&amp;$E776),'Hoja de Trabajo para listado'!$DE$151:$DG$151,0)),0)+IFERROR(INDEX('Hoja de Trabajo para listado'!$CD$155:$DC$1048576,MATCH($A776,'Hoja de Trabajo para listado'!$CD$155:$CD$1048576,0),MATCH((CUADRO!N$4&amp;$E776),'Hoja de Trabajo para listado'!$CD$151:$DC$151,0)),0)</f>
        <v>0</v>
      </c>
      <c r="O776" s="241">
        <f ca="1">+IFERROR(INDEX('Hoja de Trabajo para listado'!$A$155:$Z$1048576,MATCH($A776,'Hoja de Trabajo para listado'!$A$155:$A$1048576,0),MATCH((CUADRO!O$4&amp;$E776),'Hoja de Trabajo para listado'!$A$151:$Z$151,0)),0)+IFERROR(INDEX('Hoja de Trabajo para listado'!$AB$155:$BA$1048576,MATCH($A776,'Hoja de Trabajo para listado'!$AB$155:$AB$1048576,0),MATCH((CUADRO!O$4&amp;$E776),'Hoja de Trabajo para listado'!$AB$151:$BA$151,0)),0)+IFERROR(INDEX('Hoja de Trabajo para listado'!$BC$155:$CB$1048576,MATCH($A776,'Hoja de Trabajo para listado'!$BC$155:$BC$1048576,0),MATCH((CUADRO!O$4&amp;$E776),'Hoja de Trabajo para listado'!$BC$151:$CB$151,0)),0)+IFERROR(INDEX('Hoja de Trabajo para listado'!$DE$153:$DG$274,MATCH($A776,'Hoja de Trabajo para listado'!$DE$153:$DE$1048576,0),MATCH((CUADRO!O$4&amp;$E776),'Hoja de Trabajo para listado'!$DE$151:$DG$151,0)),0)+IFERROR(INDEX('Hoja de Trabajo para listado'!$CD$155:$DC$1048576,MATCH($A776,'Hoja de Trabajo para listado'!$CD$155:$CD$1048576,0),MATCH((CUADRO!O$4&amp;$E776),'Hoja de Trabajo para listado'!$CD$151:$DC$151,0)),0)</f>
        <v>0</v>
      </c>
      <c r="P776" s="241">
        <f ca="1">+IFERROR(INDEX('Hoja de Trabajo para listado'!$A$155:$Z$1048576,MATCH($A776,'Hoja de Trabajo para listado'!$A$155:$A$1048576,0),MATCH((CUADRO!P$4&amp;$E776),'Hoja de Trabajo para listado'!$A$151:$Z$151,0)),0)+IFERROR(INDEX('Hoja de Trabajo para listado'!$AB$155:$BA$1048576,MATCH($A776,'Hoja de Trabajo para listado'!$AB$155:$AB$1048576,0),MATCH((CUADRO!P$4&amp;$E776),'Hoja de Trabajo para listado'!$AB$151:$BA$151,0)),0)+IFERROR(INDEX('Hoja de Trabajo para listado'!$BC$155:$CB$1048576,MATCH($A776,'Hoja de Trabajo para listado'!$BC$155:$BC$1048576,0),MATCH((CUADRO!P$4&amp;$E776),'Hoja de Trabajo para listado'!$BC$151:$CB$151,0)),0)+IFERROR(INDEX('Hoja de Trabajo para listado'!$DE$153:$DG$274,MATCH($A776,'Hoja de Trabajo para listado'!$DE$153:$DE$1048576,0),MATCH((CUADRO!P$4&amp;$E776),'Hoja de Trabajo para listado'!$DE$151:$DG$151,0)),0)+IFERROR(INDEX('Hoja de Trabajo para listado'!$CD$155:$DC$1048576,MATCH($A776,'Hoja de Trabajo para listado'!$CD$155:$CD$1048576,0),MATCH((CUADRO!P$4&amp;$E776),'Hoja de Trabajo para listado'!$CD$151:$DC$151,0)),0)</f>
        <v>0</v>
      </c>
      <c r="Q776" s="241">
        <f ca="1">+IFERROR(INDEX('Hoja de Trabajo para listado'!$A$155:$Z$1048576,MATCH($A776,'Hoja de Trabajo para listado'!$A$155:$A$1048576,0),MATCH((CUADRO!Q$4&amp;$E776),'Hoja de Trabajo para listado'!$A$151:$Z$151,0)),0)+IFERROR(INDEX('Hoja de Trabajo para listado'!$AB$155:$BA$1048576,MATCH($A776,'Hoja de Trabajo para listado'!$AB$155:$AB$1048576,0),MATCH((CUADRO!Q$4&amp;$E776),'Hoja de Trabajo para listado'!$AB$151:$BA$151,0)),0)+IFERROR(INDEX('Hoja de Trabajo para listado'!$BC$155:$CB$1048576,MATCH($A776,'Hoja de Trabajo para listado'!$BC$155:$BC$1048576,0),MATCH((CUADRO!Q$4&amp;$E776),'Hoja de Trabajo para listado'!$BC$151:$CB$151,0)),0)+IFERROR(INDEX('Hoja de Trabajo para listado'!$DE$153:$DG$274,MATCH($A776,'Hoja de Trabajo para listado'!$DE$153:$DE$1048576,0),MATCH((CUADRO!Q$4&amp;$E776),'Hoja de Trabajo para listado'!$DE$151:$DG$151,0)),0)+IFERROR(INDEX('Hoja de Trabajo para listado'!$CD$155:$DC$1048576,MATCH($A776,'Hoja de Trabajo para listado'!$CD$155:$CD$1048576,0),MATCH((CUADRO!Q$4&amp;$E776),'Hoja de Trabajo para listado'!$CD$151:$DC$151,0)),0)</f>
        <v>0</v>
      </c>
      <c r="R776" s="241">
        <f t="shared" ca="1" si="29"/>
        <v>0</v>
      </c>
      <c r="S776" s="247">
        <f ca="1">+R775+R776</f>
        <v>0</v>
      </c>
      <c r="T776" s="241">
        <f ca="1">+S776</f>
        <v>0</v>
      </c>
      <c r="U776" s="240">
        <f t="shared" si="30"/>
        <v>2</v>
      </c>
      <c r="V776" s="327" t="str">
        <f>+VLOOKUP(A776,bd_lista!$A$3:$E$592,5,FALSE)</f>
        <v>Gobiernos Autonomos Municipales</v>
      </c>
      <c r="W776" s="398"/>
      <c r="X776" s="240">
        <f>+VLOOKUP(A776,[4]Sheet1!$A$13:$D$744,4,FALSE)</f>
        <v>0</v>
      </c>
      <c r="Y776" s="240" t="e">
        <f>+VLOOKUP(X776,bd_lista!$A$3:$C$592,3,FALSE)</f>
        <v>#N/A</v>
      </c>
      <c r="Z776" s="288"/>
      <c r="AA776" s="289"/>
    </row>
    <row r="777" spans="1:27" customFormat="1" ht="15" hidden="1" customHeight="1">
      <c r="A777" s="32">
        <v>1406</v>
      </c>
      <c r="B777" s="393">
        <f>+A777</f>
        <v>1406</v>
      </c>
      <c r="C777" s="245" t="str">
        <f>+VLOOKUP(A777,bd_lista!$A$3:$C$592,3,FALSE)</f>
        <v>Gobierno Autónomo Municipal de Huanuni</v>
      </c>
      <c r="D777" s="395" t="str">
        <f>+C777</f>
        <v>Gobierno Autónomo Municipal de Huanuni</v>
      </c>
      <c r="E777" s="240" t="s">
        <v>1303</v>
      </c>
      <c r="F777" s="241">
        <f ca="1">+IFERROR(INDEX('Hoja de Trabajo para listado'!$A$155:$Z$1048576,MATCH($A777,'Hoja de Trabajo para listado'!$A$155:$A$1048576,0),MATCH((CUADRO!F$4&amp;$E777),'Hoja de Trabajo para listado'!$A$151:$Z$151,0)),0)+IFERROR(INDEX('Hoja de Trabajo para listado'!$AB$155:$BA$1048576,MATCH($A777,'Hoja de Trabajo para listado'!$AB$155:$AB$1048576,0),MATCH((CUADRO!F$4&amp;$E777),'Hoja de Trabajo para listado'!$AB$151:$BA$151,0)),0)+IFERROR(INDEX('Hoja de Trabajo para listado'!$BC$155:$CB$1048576,MATCH($A777,'Hoja de Trabajo para listado'!$BC$155:$BC$1048576,0),MATCH((CUADRO!F$4&amp;$E777),'Hoja de Trabajo para listado'!$BC$151:$CB$151,0)),0)+IFERROR(INDEX('Hoja de Trabajo para listado'!$DE$153:$DG$274,MATCH($A777,'Hoja de Trabajo para listado'!$DE$153:$DE$1048576,0),MATCH((CUADRO!F$4&amp;$E777),'Hoja de Trabajo para listado'!$DE$151:$DG$151,0)),0)+IFERROR(INDEX('Hoja de Trabajo para listado'!$CD$155:$DC$1048576,MATCH($A777,'Hoja de Trabajo para listado'!$CD$155:$CD$1048576,0),MATCH((CUADRO!F$4&amp;$E777),'Hoja de Trabajo para listado'!$CD$151:$DC$151,0)),0)</f>
        <v>0</v>
      </c>
      <c r="G777" s="241">
        <f ca="1">+IFERROR(INDEX('Hoja de Trabajo para listado'!$A$155:$Z$1048576,MATCH($A777,'Hoja de Trabajo para listado'!$A$155:$A$1048576,0),MATCH((CUADRO!G$4&amp;$E777),'Hoja de Trabajo para listado'!$A$151:$Z$151,0)),0)+IFERROR(INDEX('Hoja de Trabajo para listado'!$AB$155:$BA$1048576,MATCH($A777,'Hoja de Trabajo para listado'!$AB$155:$AB$1048576,0),MATCH((CUADRO!G$4&amp;$E777),'Hoja de Trabajo para listado'!$AB$151:$BA$151,0)),0)+IFERROR(INDEX('Hoja de Trabajo para listado'!$BC$155:$CB$1048576,MATCH($A777,'Hoja de Trabajo para listado'!$BC$155:$BC$1048576,0),MATCH((CUADRO!G$4&amp;$E777),'Hoja de Trabajo para listado'!$BC$151:$CB$151,0)),0)+IFERROR(INDEX('Hoja de Trabajo para listado'!$DE$153:$DG$274,MATCH($A777,'Hoja de Trabajo para listado'!$DE$153:$DE$1048576,0),MATCH((CUADRO!G$4&amp;$E777),'Hoja de Trabajo para listado'!$DE$151:$DG$151,0)),0)+IFERROR(INDEX('Hoja de Trabajo para listado'!$CD$155:$DC$1048576,MATCH($A777,'Hoja de Trabajo para listado'!$CD$155:$CD$1048576,0),MATCH((CUADRO!G$4&amp;$E777),'Hoja de Trabajo para listado'!$CD$151:$DC$151,0)),0)</f>
        <v>0</v>
      </c>
      <c r="H777" s="241">
        <f ca="1">+IFERROR(INDEX('Hoja de Trabajo para listado'!$A$155:$Z$1048576,MATCH($A777,'Hoja de Trabajo para listado'!$A$155:$A$1048576,0),MATCH((CUADRO!H$4&amp;$E777),'Hoja de Trabajo para listado'!$A$151:$Z$151,0)),0)+IFERROR(INDEX('Hoja de Trabajo para listado'!$AB$155:$BA$1048576,MATCH($A777,'Hoja de Trabajo para listado'!$AB$155:$AB$1048576,0),MATCH((CUADRO!H$4&amp;$E777),'Hoja de Trabajo para listado'!$AB$151:$BA$151,0)),0)+IFERROR(INDEX('Hoja de Trabajo para listado'!$BC$155:$CB$1048576,MATCH($A777,'Hoja de Trabajo para listado'!$BC$155:$BC$1048576,0),MATCH((CUADRO!H$4&amp;$E777),'Hoja de Trabajo para listado'!$BC$151:$CB$151,0)),0)+IFERROR(INDEX('Hoja de Trabajo para listado'!$DE$153:$DG$274,MATCH($A777,'Hoja de Trabajo para listado'!$DE$153:$DE$1048576,0),MATCH((CUADRO!H$4&amp;$E777),'Hoja de Trabajo para listado'!$DE$151:$DG$151,0)),0)+IFERROR(INDEX('Hoja de Trabajo para listado'!$CD$155:$DC$1048576,MATCH($A777,'Hoja de Trabajo para listado'!$CD$155:$CD$1048576,0),MATCH((CUADRO!H$4&amp;$E777),'Hoja de Trabajo para listado'!$CD$151:$DC$151,0)),0)</f>
        <v>0</v>
      </c>
      <c r="I777" s="241">
        <f ca="1">+IFERROR(INDEX('Hoja de Trabajo para listado'!$A$155:$Z$1048576,MATCH($A777,'Hoja de Trabajo para listado'!$A$155:$A$1048576,0),MATCH((CUADRO!I$4&amp;$E777),'Hoja de Trabajo para listado'!$A$151:$Z$151,0)),0)+IFERROR(INDEX('Hoja de Trabajo para listado'!$AB$155:$BA$1048576,MATCH($A777,'Hoja de Trabajo para listado'!$AB$155:$AB$1048576,0),MATCH((CUADRO!I$4&amp;$E777),'Hoja de Trabajo para listado'!$AB$151:$BA$151,0)),0)+IFERROR(INDEX('Hoja de Trabajo para listado'!$BC$155:$CB$1048576,MATCH($A777,'Hoja de Trabajo para listado'!$BC$155:$BC$1048576,0),MATCH((CUADRO!I$4&amp;$E777),'Hoja de Trabajo para listado'!$BC$151:$CB$151,0)),0)+IFERROR(INDEX('Hoja de Trabajo para listado'!$DE$153:$DG$274,MATCH($A777,'Hoja de Trabajo para listado'!$DE$153:$DE$1048576,0),MATCH((CUADRO!I$4&amp;$E777),'Hoja de Trabajo para listado'!$DE$151:$DG$151,0)),0)+IFERROR(INDEX('Hoja de Trabajo para listado'!$CD$155:$DC$1048576,MATCH($A777,'Hoja de Trabajo para listado'!$CD$155:$CD$1048576,0),MATCH((CUADRO!I$4&amp;$E777),'Hoja de Trabajo para listado'!$CD$151:$DC$151,0)),0)</f>
        <v>0</v>
      </c>
      <c r="J777" s="241">
        <f ca="1">+IFERROR(INDEX('Hoja de Trabajo para listado'!$A$155:$Z$1048576,MATCH($A777,'Hoja de Trabajo para listado'!$A$155:$A$1048576,0),MATCH((CUADRO!J$4&amp;$E777),'Hoja de Trabajo para listado'!$A$151:$Z$151,0)),0)+IFERROR(INDEX('Hoja de Trabajo para listado'!$AB$155:$BA$1048576,MATCH($A777,'Hoja de Trabajo para listado'!$AB$155:$AB$1048576,0),MATCH((CUADRO!J$4&amp;$E777),'Hoja de Trabajo para listado'!$AB$151:$BA$151,0)),0)+IFERROR(INDEX('Hoja de Trabajo para listado'!$BC$155:$CB$1048576,MATCH($A777,'Hoja de Trabajo para listado'!$BC$155:$BC$1048576,0),MATCH((CUADRO!J$4&amp;$E777),'Hoja de Trabajo para listado'!$BC$151:$CB$151,0)),0)+IFERROR(INDEX('Hoja de Trabajo para listado'!$DE$153:$DG$274,MATCH($A777,'Hoja de Trabajo para listado'!$DE$153:$DE$1048576,0),MATCH((CUADRO!J$4&amp;$E777),'Hoja de Trabajo para listado'!$DE$151:$DG$151,0)),0)+IFERROR(INDEX('Hoja de Trabajo para listado'!$CD$155:$DC$1048576,MATCH($A777,'Hoja de Trabajo para listado'!$CD$155:$CD$1048576,0),MATCH((CUADRO!J$4&amp;$E777),'Hoja de Trabajo para listado'!$CD$151:$DC$151,0)),0)</f>
        <v>0</v>
      </c>
      <c r="K777" s="241">
        <f ca="1">+IFERROR(INDEX('Hoja de Trabajo para listado'!$A$155:$Z$1048576,MATCH($A777,'Hoja de Trabajo para listado'!$A$155:$A$1048576,0),MATCH((CUADRO!K$4&amp;$E777),'Hoja de Trabajo para listado'!$A$151:$Z$151,0)),0)+IFERROR(INDEX('Hoja de Trabajo para listado'!$AB$155:$BA$1048576,MATCH($A777,'Hoja de Trabajo para listado'!$AB$155:$AB$1048576,0),MATCH((CUADRO!K$4&amp;$E777),'Hoja de Trabajo para listado'!$AB$151:$BA$151,0)),0)+IFERROR(INDEX('Hoja de Trabajo para listado'!$BC$155:$CB$1048576,MATCH($A777,'Hoja de Trabajo para listado'!$BC$155:$BC$1048576,0),MATCH((CUADRO!K$4&amp;$E777),'Hoja de Trabajo para listado'!$BC$151:$CB$151,0)),0)+IFERROR(INDEX('Hoja de Trabajo para listado'!$DE$153:$DG$274,MATCH($A777,'Hoja de Trabajo para listado'!$DE$153:$DE$1048576,0),MATCH((CUADRO!K$4&amp;$E777),'Hoja de Trabajo para listado'!$DE$151:$DG$151,0)),0)+IFERROR(INDEX('Hoja de Trabajo para listado'!$CD$155:$DC$1048576,MATCH($A777,'Hoja de Trabajo para listado'!$CD$155:$CD$1048576,0),MATCH((CUADRO!K$4&amp;$E777),'Hoja de Trabajo para listado'!$CD$151:$DC$151,0)),0)</f>
        <v>0</v>
      </c>
      <c r="L777" s="241">
        <f ca="1">+IFERROR(INDEX('Hoja de Trabajo para listado'!$A$155:$Z$1048576,MATCH($A777,'Hoja de Trabajo para listado'!$A$155:$A$1048576,0),MATCH((CUADRO!L$4&amp;$E777),'Hoja de Trabajo para listado'!$A$151:$Z$151,0)),0)+IFERROR(INDEX('Hoja de Trabajo para listado'!$AB$155:$BA$1048576,MATCH($A777,'Hoja de Trabajo para listado'!$AB$155:$AB$1048576,0),MATCH((CUADRO!L$4&amp;$E777),'Hoja de Trabajo para listado'!$AB$151:$BA$151,0)),0)+IFERROR(INDEX('Hoja de Trabajo para listado'!$BC$155:$CB$1048576,MATCH($A777,'Hoja de Trabajo para listado'!$BC$155:$BC$1048576,0),MATCH((CUADRO!L$4&amp;$E777),'Hoja de Trabajo para listado'!$BC$151:$CB$151,0)),0)+IFERROR(INDEX('Hoja de Trabajo para listado'!$DE$153:$DG$274,MATCH($A777,'Hoja de Trabajo para listado'!$DE$153:$DE$1048576,0),MATCH((CUADRO!L$4&amp;$E777),'Hoja de Trabajo para listado'!$DE$151:$DG$151,0)),0)+IFERROR(INDEX('Hoja de Trabajo para listado'!$CD$155:$DC$1048576,MATCH($A777,'Hoja de Trabajo para listado'!$CD$155:$CD$1048576,0),MATCH((CUADRO!L$4&amp;$E777),'Hoja de Trabajo para listado'!$CD$151:$DC$151,0)),0)</f>
        <v>0</v>
      </c>
      <c r="M777" s="241">
        <f ca="1">+IFERROR(INDEX('Hoja de Trabajo para listado'!$A$155:$Z$1048576,MATCH($A777,'Hoja de Trabajo para listado'!$A$155:$A$1048576,0),MATCH((CUADRO!M$4&amp;$E777),'Hoja de Trabajo para listado'!$A$151:$Z$151,0)),0)+IFERROR(INDEX('Hoja de Trabajo para listado'!$AB$155:$BA$1048576,MATCH($A777,'Hoja de Trabajo para listado'!$AB$155:$AB$1048576,0),MATCH((CUADRO!M$4&amp;$E777),'Hoja de Trabajo para listado'!$AB$151:$BA$151,0)),0)+IFERROR(INDEX('Hoja de Trabajo para listado'!$BC$155:$CB$1048576,MATCH($A777,'Hoja de Trabajo para listado'!$BC$155:$BC$1048576,0),MATCH((CUADRO!M$4&amp;$E777),'Hoja de Trabajo para listado'!$BC$151:$CB$151,0)),0)+IFERROR(INDEX('Hoja de Trabajo para listado'!$DE$153:$DG$274,MATCH($A777,'Hoja de Trabajo para listado'!$DE$153:$DE$1048576,0),MATCH((CUADRO!M$4&amp;$E777),'Hoja de Trabajo para listado'!$DE$151:$DG$151,0)),0)+IFERROR(INDEX('Hoja de Trabajo para listado'!$CD$155:$DC$1048576,MATCH($A777,'Hoja de Trabajo para listado'!$CD$155:$CD$1048576,0),MATCH((CUADRO!M$4&amp;$E777),'Hoja de Trabajo para listado'!$CD$151:$DC$151,0)),0)</f>
        <v>0</v>
      </c>
      <c r="N777" s="241">
        <f ca="1">+IFERROR(INDEX('Hoja de Trabajo para listado'!$A$155:$Z$1048576,MATCH($A777,'Hoja de Trabajo para listado'!$A$155:$A$1048576,0),MATCH((CUADRO!N$4&amp;$E777),'Hoja de Trabajo para listado'!$A$151:$Z$151,0)),0)+IFERROR(INDEX('Hoja de Trabajo para listado'!$AB$155:$BA$1048576,MATCH($A777,'Hoja de Trabajo para listado'!$AB$155:$AB$1048576,0),MATCH((CUADRO!N$4&amp;$E777),'Hoja de Trabajo para listado'!$AB$151:$BA$151,0)),0)+IFERROR(INDEX('Hoja de Trabajo para listado'!$BC$155:$CB$1048576,MATCH($A777,'Hoja de Trabajo para listado'!$BC$155:$BC$1048576,0),MATCH((CUADRO!N$4&amp;$E777),'Hoja de Trabajo para listado'!$BC$151:$CB$151,0)),0)+IFERROR(INDEX('Hoja de Trabajo para listado'!$DE$153:$DG$274,MATCH($A777,'Hoja de Trabajo para listado'!$DE$153:$DE$1048576,0),MATCH((CUADRO!N$4&amp;$E777),'Hoja de Trabajo para listado'!$DE$151:$DG$151,0)),0)+IFERROR(INDEX('Hoja de Trabajo para listado'!$CD$155:$DC$1048576,MATCH($A777,'Hoja de Trabajo para listado'!$CD$155:$CD$1048576,0),MATCH((CUADRO!N$4&amp;$E777),'Hoja de Trabajo para listado'!$CD$151:$DC$151,0)),0)</f>
        <v>0</v>
      </c>
      <c r="O777" s="241">
        <f ca="1">+IFERROR(INDEX('Hoja de Trabajo para listado'!$A$155:$Z$1048576,MATCH($A777,'Hoja de Trabajo para listado'!$A$155:$A$1048576,0),MATCH((CUADRO!O$4&amp;$E777),'Hoja de Trabajo para listado'!$A$151:$Z$151,0)),0)+IFERROR(INDEX('Hoja de Trabajo para listado'!$AB$155:$BA$1048576,MATCH($A777,'Hoja de Trabajo para listado'!$AB$155:$AB$1048576,0),MATCH((CUADRO!O$4&amp;$E777),'Hoja de Trabajo para listado'!$AB$151:$BA$151,0)),0)+IFERROR(INDEX('Hoja de Trabajo para listado'!$BC$155:$CB$1048576,MATCH($A777,'Hoja de Trabajo para listado'!$BC$155:$BC$1048576,0),MATCH((CUADRO!O$4&amp;$E777),'Hoja de Trabajo para listado'!$BC$151:$CB$151,0)),0)+IFERROR(INDEX('Hoja de Trabajo para listado'!$DE$153:$DG$274,MATCH($A777,'Hoja de Trabajo para listado'!$DE$153:$DE$1048576,0),MATCH((CUADRO!O$4&amp;$E777),'Hoja de Trabajo para listado'!$DE$151:$DG$151,0)),0)+IFERROR(INDEX('Hoja de Trabajo para listado'!$CD$155:$DC$1048576,MATCH($A777,'Hoja de Trabajo para listado'!$CD$155:$CD$1048576,0),MATCH((CUADRO!O$4&amp;$E777),'Hoja de Trabajo para listado'!$CD$151:$DC$151,0)),0)</f>
        <v>0</v>
      </c>
      <c r="P777" s="241">
        <f ca="1">+IFERROR(INDEX('Hoja de Trabajo para listado'!$A$155:$Z$1048576,MATCH($A777,'Hoja de Trabajo para listado'!$A$155:$A$1048576,0),MATCH((CUADRO!P$4&amp;$E777),'Hoja de Trabajo para listado'!$A$151:$Z$151,0)),0)+IFERROR(INDEX('Hoja de Trabajo para listado'!$AB$155:$BA$1048576,MATCH($A777,'Hoja de Trabajo para listado'!$AB$155:$AB$1048576,0),MATCH((CUADRO!P$4&amp;$E777),'Hoja de Trabajo para listado'!$AB$151:$BA$151,0)),0)+IFERROR(INDEX('Hoja de Trabajo para listado'!$BC$155:$CB$1048576,MATCH($A777,'Hoja de Trabajo para listado'!$BC$155:$BC$1048576,0),MATCH((CUADRO!P$4&amp;$E777),'Hoja de Trabajo para listado'!$BC$151:$CB$151,0)),0)+IFERROR(INDEX('Hoja de Trabajo para listado'!$DE$153:$DG$274,MATCH($A777,'Hoja de Trabajo para listado'!$DE$153:$DE$1048576,0),MATCH((CUADRO!P$4&amp;$E777),'Hoja de Trabajo para listado'!$DE$151:$DG$151,0)),0)+IFERROR(INDEX('Hoja de Trabajo para listado'!$CD$155:$DC$1048576,MATCH($A777,'Hoja de Trabajo para listado'!$CD$155:$CD$1048576,0),MATCH((CUADRO!P$4&amp;$E777),'Hoja de Trabajo para listado'!$CD$151:$DC$151,0)),0)</f>
        <v>0</v>
      </c>
      <c r="Q777" s="241">
        <f ca="1">+IFERROR(INDEX('Hoja de Trabajo para listado'!$A$155:$Z$1048576,MATCH($A777,'Hoja de Trabajo para listado'!$A$155:$A$1048576,0),MATCH((CUADRO!Q$4&amp;$E777),'Hoja de Trabajo para listado'!$A$151:$Z$151,0)),0)+IFERROR(INDEX('Hoja de Trabajo para listado'!$AB$155:$BA$1048576,MATCH($A777,'Hoja de Trabajo para listado'!$AB$155:$AB$1048576,0),MATCH((CUADRO!Q$4&amp;$E777),'Hoja de Trabajo para listado'!$AB$151:$BA$151,0)),0)+IFERROR(INDEX('Hoja de Trabajo para listado'!$BC$155:$CB$1048576,MATCH($A777,'Hoja de Trabajo para listado'!$BC$155:$BC$1048576,0),MATCH((CUADRO!Q$4&amp;$E777),'Hoja de Trabajo para listado'!$BC$151:$CB$151,0)),0)+IFERROR(INDEX('Hoja de Trabajo para listado'!$DE$153:$DG$274,MATCH($A777,'Hoja de Trabajo para listado'!$DE$153:$DE$1048576,0),MATCH((CUADRO!Q$4&amp;$E777),'Hoja de Trabajo para listado'!$DE$151:$DG$151,0)),0)+IFERROR(INDEX('Hoja de Trabajo para listado'!$CD$155:$DC$1048576,MATCH($A777,'Hoja de Trabajo para listado'!$CD$155:$CD$1048576,0),MATCH((CUADRO!Q$4&amp;$E777),'Hoja de Trabajo para listado'!$CD$151:$DC$151,0)),0)</f>
        <v>0</v>
      </c>
      <c r="R777" s="241">
        <f t="shared" ref="R777:R840" ca="1" si="31">+SUM(F777:Q777)</f>
        <v>0</v>
      </c>
      <c r="S777" s="247"/>
      <c r="T777" s="241">
        <f ca="1">+T778</f>
        <v>0</v>
      </c>
      <c r="U777" s="240">
        <f t="shared" ref="U777:U840" si="32">+IF(E777="Débitos",1,2)</f>
        <v>1</v>
      </c>
      <c r="V777" s="327" t="str">
        <f>+VLOOKUP(A777,bd_lista!$A$3:$E$592,5,FALSE)</f>
        <v>Gobiernos Autonomos Municipales</v>
      </c>
      <c r="W777" s="397" t="str">
        <f>+V777</f>
        <v>Gobiernos Autonomos Municipales</v>
      </c>
      <c r="X777" s="240">
        <f>+VLOOKUP(A777,[4]Sheet1!$A$13:$D$744,4,FALSE)</f>
        <v>0</v>
      </c>
      <c r="Y777" s="240" t="e">
        <f>+VLOOKUP(X777,bd_lista!$A$3:$C$592,3,FALSE)</f>
        <v>#N/A</v>
      </c>
      <c r="Z777" s="290">
        <f>+X777</f>
        <v>0</v>
      </c>
      <c r="AA777" s="291" t="e">
        <f>+Y777</f>
        <v>#N/A</v>
      </c>
    </row>
    <row r="778" spans="1:27" customFormat="1" ht="15" hidden="1" customHeight="1">
      <c r="A778" s="32">
        <v>1406</v>
      </c>
      <c r="B778" s="394"/>
      <c r="C778" s="245" t="str">
        <f>+VLOOKUP(A778,bd_lista!$A$3:$C$592,3,FALSE)</f>
        <v>Gobierno Autónomo Municipal de Huanuni</v>
      </c>
      <c r="D778" s="396"/>
      <c r="E778" s="242" t="s">
        <v>1304</v>
      </c>
      <c r="F778" s="241">
        <f ca="1">+IFERROR(INDEX('Hoja de Trabajo para listado'!$A$155:$Z$1048576,MATCH($A778,'Hoja de Trabajo para listado'!$A$155:$A$1048576,0),MATCH((CUADRO!F$4&amp;$E778),'Hoja de Trabajo para listado'!$A$151:$Z$151,0)),0)+IFERROR(INDEX('Hoja de Trabajo para listado'!$AB$155:$BA$1048576,MATCH($A778,'Hoja de Trabajo para listado'!$AB$155:$AB$1048576,0),MATCH((CUADRO!F$4&amp;$E778),'Hoja de Trabajo para listado'!$AB$151:$BA$151,0)),0)+IFERROR(INDEX('Hoja de Trabajo para listado'!$BC$155:$CB$1048576,MATCH($A778,'Hoja de Trabajo para listado'!$BC$155:$BC$1048576,0),MATCH((CUADRO!F$4&amp;$E778),'Hoja de Trabajo para listado'!$BC$151:$CB$151,0)),0)+IFERROR(INDEX('Hoja de Trabajo para listado'!$DE$153:$DG$274,MATCH($A778,'Hoja de Trabajo para listado'!$DE$153:$DE$1048576,0),MATCH((CUADRO!F$4&amp;$E778),'Hoja de Trabajo para listado'!$DE$151:$DG$151,0)),0)+IFERROR(INDEX('Hoja de Trabajo para listado'!$CD$155:$DC$1048576,MATCH($A778,'Hoja de Trabajo para listado'!$CD$155:$CD$1048576,0),MATCH((CUADRO!F$4&amp;$E778),'Hoja de Trabajo para listado'!$CD$151:$DC$151,0)),0)</f>
        <v>0</v>
      </c>
      <c r="G778" s="241">
        <f ca="1">+IFERROR(INDEX('Hoja de Trabajo para listado'!$A$155:$Z$1048576,MATCH($A778,'Hoja de Trabajo para listado'!$A$155:$A$1048576,0),MATCH((CUADRO!G$4&amp;$E778),'Hoja de Trabajo para listado'!$A$151:$Z$151,0)),0)+IFERROR(INDEX('Hoja de Trabajo para listado'!$AB$155:$BA$1048576,MATCH($A778,'Hoja de Trabajo para listado'!$AB$155:$AB$1048576,0),MATCH((CUADRO!G$4&amp;$E778),'Hoja de Trabajo para listado'!$AB$151:$BA$151,0)),0)+IFERROR(INDEX('Hoja de Trabajo para listado'!$BC$155:$CB$1048576,MATCH($A778,'Hoja de Trabajo para listado'!$BC$155:$BC$1048576,0),MATCH((CUADRO!G$4&amp;$E778),'Hoja de Trabajo para listado'!$BC$151:$CB$151,0)),0)+IFERROR(INDEX('Hoja de Trabajo para listado'!$DE$153:$DG$274,MATCH($A778,'Hoja de Trabajo para listado'!$DE$153:$DE$1048576,0),MATCH((CUADRO!G$4&amp;$E778),'Hoja de Trabajo para listado'!$DE$151:$DG$151,0)),0)+IFERROR(INDEX('Hoja de Trabajo para listado'!$CD$155:$DC$1048576,MATCH($A778,'Hoja de Trabajo para listado'!$CD$155:$CD$1048576,0),MATCH((CUADRO!G$4&amp;$E778),'Hoja de Trabajo para listado'!$CD$151:$DC$151,0)),0)</f>
        <v>0</v>
      </c>
      <c r="H778" s="241">
        <f ca="1">+IFERROR(INDEX('Hoja de Trabajo para listado'!$A$155:$Z$1048576,MATCH($A778,'Hoja de Trabajo para listado'!$A$155:$A$1048576,0),MATCH((CUADRO!H$4&amp;$E778),'Hoja de Trabajo para listado'!$A$151:$Z$151,0)),0)+IFERROR(INDEX('Hoja de Trabajo para listado'!$AB$155:$BA$1048576,MATCH($A778,'Hoja de Trabajo para listado'!$AB$155:$AB$1048576,0),MATCH((CUADRO!H$4&amp;$E778),'Hoja de Trabajo para listado'!$AB$151:$BA$151,0)),0)+IFERROR(INDEX('Hoja de Trabajo para listado'!$BC$155:$CB$1048576,MATCH($A778,'Hoja de Trabajo para listado'!$BC$155:$BC$1048576,0),MATCH((CUADRO!H$4&amp;$E778),'Hoja de Trabajo para listado'!$BC$151:$CB$151,0)),0)+IFERROR(INDEX('Hoja de Trabajo para listado'!$DE$153:$DG$274,MATCH($A778,'Hoja de Trabajo para listado'!$DE$153:$DE$1048576,0),MATCH((CUADRO!H$4&amp;$E778),'Hoja de Trabajo para listado'!$DE$151:$DG$151,0)),0)+IFERROR(INDEX('Hoja de Trabajo para listado'!$CD$155:$DC$1048576,MATCH($A778,'Hoja de Trabajo para listado'!$CD$155:$CD$1048576,0),MATCH((CUADRO!H$4&amp;$E778),'Hoja de Trabajo para listado'!$CD$151:$DC$151,0)),0)</f>
        <v>0</v>
      </c>
      <c r="I778" s="241">
        <f ca="1">+IFERROR(INDEX('Hoja de Trabajo para listado'!$A$155:$Z$1048576,MATCH($A778,'Hoja de Trabajo para listado'!$A$155:$A$1048576,0),MATCH((CUADRO!I$4&amp;$E778),'Hoja de Trabajo para listado'!$A$151:$Z$151,0)),0)+IFERROR(INDEX('Hoja de Trabajo para listado'!$AB$155:$BA$1048576,MATCH($A778,'Hoja de Trabajo para listado'!$AB$155:$AB$1048576,0),MATCH((CUADRO!I$4&amp;$E778),'Hoja de Trabajo para listado'!$AB$151:$BA$151,0)),0)+IFERROR(INDEX('Hoja de Trabajo para listado'!$BC$155:$CB$1048576,MATCH($A778,'Hoja de Trabajo para listado'!$BC$155:$BC$1048576,0),MATCH((CUADRO!I$4&amp;$E778),'Hoja de Trabajo para listado'!$BC$151:$CB$151,0)),0)+IFERROR(INDEX('Hoja de Trabajo para listado'!$DE$153:$DG$274,MATCH($A778,'Hoja de Trabajo para listado'!$DE$153:$DE$1048576,0),MATCH((CUADRO!I$4&amp;$E778),'Hoja de Trabajo para listado'!$DE$151:$DG$151,0)),0)+IFERROR(INDEX('Hoja de Trabajo para listado'!$CD$155:$DC$1048576,MATCH($A778,'Hoja de Trabajo para listado'!$CD$155:$CD$1048576,0),MATCH((CUADRO!I$4&amp;$E778),'Hoja de Trabajo para listado'!$CD$151:$DC$151,0)),0)</f>
        <v>0</v>
      </c>
      <c r="J778" s="241">
        <f ca="1">+IFERROR(INDEX('Hoja de Trabajo para listado'!$A$155:$Z$1048576,MATCH($A778,'Hoja de Trabajo para listado'!$A$155:$A$1048576,0),MATCH((CUADRO!J$4&amp;$E778),'Hoja de Trabajo para listado'!$A$151:$Z$151,0)),0)+IFERROR(INDEX('Hoja de Trabajo para listado'!$AB$155:$BA$1048576,MATCH($A778,'Hoja de Trabajo para listado'!$AB$155:$AB$1048576,0),MATCH((CUADRO!J$4&amp;$E778),'Hoja de Trabajo para listado'!$AB$151:$BA$151,0)),0)+IFERROR(INDEX('Hoja de Trabajo para listado'!$BC$155:$CB$1048576,MATCH($A778,'Hoja de Trabajo para listado'!$BC$155:$BC$1048576,0),MATCH((CUADRO!J$4&amp;$E778),'Hoja de Trabajo para listado'!$BC$151:$CB$151,0)),0)+IFERROR(INDEX('Hoja de Trabajo para listado'!$DE$153:$DG$274,MATCH($A778,'Hoja de Trabajo para listado'!$DE$153:$DE$1048576,0),MATCH((CUADRO!J$4&amp;$E778),'Hoja de Trabajo para listado'!$DE$151:$DG$151,0)),0)+IFERROR(INDEX('Hoja de Trabajo para listado'!$CD$155:$DC$1048576,MATCH($A778,'Hoja de Trabajo para listado'!$CD$155:$CD$1048576,0),MATCH((CUADRO!J$4&amp;$E778),'Hoja de Trabajo para listado'!$CD$151:$DC$151,0)),0)</f>
        <v>0</v>
      </c>
      <c r="K778" s="241">
        <f ca="1">+IFERROR(INDEX('Hoja de Trabajo para listado'!$A$155:$Z$1048576,MATCH($A778,'Hoja de Trabajo para listado'!$A$155:$A$1048576,0),MATCH((CUADRO!K$4&amp;$E778),'Hoja de Trabajo para listado'!$A$151:$Z$151,0)),0)+IFERROR(INDEX('Hoja de Trabajo para listado'!$AB$155:$BA$1048576,MATCH($A778,'Hoja de Trabajo para listado'!$AB$155:$AB$1048576,0),MATCH((CUADRO!K$4&amp;$E778),'Hoja de Trabajo para listado'!$AB$151:$BA$151,0)),0)+IFERROR(INDEX('Hoja de Trabajo para listado'!$BC$155:$CB$1048576,MATCH($A778,'Hoja de Trabajo para listado'!$BC$155:$BC$1048576,0),MATCH((CUADRO!K$4&amp;$E778),'Hoja de Trabajo para listado'!$BC$151:$CB$151,0)),0)+IFERROR(INDEX('Hoja de Trabajo para listado'!$DE$153:$DG$274,MATCH($A778,'Hoja de Trabajo para listado'!$DE$153:$DE$1048576,0),MATCH((CUADRO!K$4&amp;$E778),'Hoja de Trabajo para listado'!$DE$151:$DG$151,0)),0)+IFERROR(INDEX('Hoja de Trabajo para listado'!$CD$155:$DC$1048576,MATCH($A778,'Hoja de Trabajo para listado'!$CD$155:$CD$1048576,0),MATCH((CUADRO!K$4&amp;$E778),'Hoja de Trabajo para listado'!$CD$151:$DC$151,0)),0)</f>
        <v>0</v>
      </c>
      <c r="L778" s="241">
        <f ca="1">+IFERROR(INDEX('Hoja de Trabajo para listado'!$A$155:$Z$1048576,MATCH($A778,'Hoja de Trabajo para listado'!$A$155:$A$1048576,0),MATCH((CUADRO!L$4&amp;$E778),'Hoja de Trabajo para listado'!$A$151:$Z$151,0)),0)+IFERROR(INDEX('Hoja de Trabajo para listado'!$AB$155:$BA$1048576,MATCH($A778,'Hoja de Trabajo para listado'!$AB$155:$AB$1048576,0),MATCH((CUADRO!L$4&amp;$E778),'Hoja de Trabajo para listado'!$AB$151:$BA$151,0)),0)+IFERROR(INDEX('Hoja de Trabajo para listado'!$BC$155:$CB$1048576,MATCH($A778,'Hoja de Trabajo para listado'!$BC$155:$BC$1048576,0),MATCH((CUADRO!L$4&amp;$E778),'Hoja de Trabajo para listado'!$BC$151:$CB$151,0)),0)+IFERROR(INDEX('Hoja de Trabajo para listado'!$DE$153:$DG$274,MATCH($A778,'Hoja de Trabajo para listado'!$DE$153:$DE$1048576,0),MATCH((CUADRO!L$4&amp;$E778),'Hoja de Trabajo para listado'!$DE$151:$DG$151,0)),0)+IFERROR(INDEX('Hoja de Trabajo para listado'!$CD$155:$DC$1048576,MATCH($A778,'Hoja de Trabajo para listado'!$CD$155:$CD$1048576,0),MATCH((CUADRO!L$4&amp;$E778),'Hoja de Trabajo para listado'!$CD$151:$DC$151,0)),0)</f>
        <v>0</v>
      </c>
      <c r="M778" s="241">
        <f ca="1">+IFERROR(INDEX('Hoja de Trabajo para listado'!$A$155:$Z$1048576,MATCH($A778,'Hoja de Trabajo para listado'!$A$155:$A$1048576,0),MATCH((CUADRO!M$4&amp;$E778),'Hoja de Trabajo para listado'!$A$151:$Z$151,0)),0)+IFERROR(INDEX('Hoja de Trabajo para listado'!$AB$155:$BA$1048576,MATCH($A778,'Hoja de Trabajo para listado'!$AB$155:$AB$1048576,0),MATCH((CUADRO!M$4&amp;$E778),'Hoja de Trabajo para listado'!$AB$151:$BA$151,0)),0)+IFERROR(INDEX('Hoja de Trabajo para listado'!$BC$155:$CB$1048576,MATCH($A778,'Hoja de Trabajo para listado'!$BC$155:$BC$1048576,0),MATCH((CUADRO!M$4&amp;$E778),'Hoja de Trabajo para listado'!$BC$151:$CB$151,0)),0)+IFERROR(INDEX('Hoja de Trabajo para listado'!$DE$153:$DG$274,MATCH($A778,'Hoja de Trabajo para listado'!$DE$153:$DE$1048576,0),MATCH((CUADRO!M$4&amp;$E778),'Hoja de Trabajo para listado'!$DE$151:$DG$151,0)),0)+IFERROR(INDEX('Hoja de Trabajo para listado'!$CD$155:$DC$1048576,MATCH($A778,'Hoja de Trabajo para listado'!$CD$155:$CD$1048576,0),MATCH((CUADRO!M$4&amp;$E778),'Hoja de Trabajo para listado'!$CD$151:$DC$151,0)),0)</f>
        <v>0</v>
      </c>
      <c r="N778" s="241">
        <f ca="1">+IFERROR(INDEX('Hoja de Trabajo para listado'!$A$155:$Z$1048576,MATCH($A778,'Hoja de Trabajo para listado'!$A$155:$A$1048576,0),MATCH((CUADRO!N$4&amp;$E778),'Hoja de Trabajo para listado'!$A$151:$Z$151,0)),0)+IFERROR(INDEX('Hoja de Trabajo para listado'!$AB$155:$BA$1048576,MATCH($A778,'Hoja de Trabajo para listado'!$AB$155:$AB$1048576,0),MATCH((CUADRO!N$4&amp;$E778),'Hoja de Trabajo para listado'!$AB$151:$BA$151,0)),0)+IFERROR(INDEX('Hoja de Trabajo para listado'!$BC$155:$CB$1048576,MATCH($A778,'Hoja de Trabajo para listado'!$BC$155:$BC$1048576,0),MATCH((CUADRO!N$4&amp;$E778),'Hoja de Trabajo para listado'!$BC$151:$CB$151,0)),0)+IFERROR(INDEX('Hoja de Trabajo para listado'!$DE$153:$DG$274,MATCH($A778,'Hoja de Trabajo para listado'!$DE$153:$DE$1048576,0),MATCH((CUADRO!N$4&amp;$E778),'Hoja de Trabajo para listado'!$DE$151:$DG$151,0)),0)+IFERROR(INDEX('Hoja de Trabajo para listado'!$CD$155:$DC$1048576,MATCH($A778,'Hoja de Trabajo para listado'!$CD$155:$CD$1048576,0),MATCH((CUADRO!N$4&amp;$E778),'Hoja de Trabajo para listado'!$CD$151:$DC$151,0)),0)</f>
        <v>0</v>
      </c>
      <c r="O778" s="241">
        <f ca="1">+IFERROR(INDEX('Hoja de Trabajo para listado'!$A$155:$Z$1048576,MATCH($A778,'Hoja de Trabajo para listado'!$A$155:$A$1048576,0),MATCH((CUADRO!O$4&amp;$E778),'Hoja de Trabajo para listado'!$A$151:$Z$151,0)),0)+IFERROR(INDEX('Hoja de Trabajo para listado'!$AB$155:$BA$1048576,MATCH($A778,'Hoja de Trabajo para listado'!$AB$155:$AB$1048576,0),MATCH((CUADRO!O$4&amp;$E778),'Hoja de Trabajo para listado'!$AB$151:$BA$151,0)),0)+IFERROR(INDEX('Hoja de Trabajo para listado'!$BC$155:$CB$1048576,MATCH($A778,'Hoja de Trabajo para listado'!$BC$155:$BC$1048576,0),MATCH((CUADRO!O$4&amp;$E778),'Hoja de Trabajo para listado'!$BC$151:$CB$151,0)),0)+IFERROR(INDEX('Hoja de Trabajo para listado'!$DE$153:$DG$274,MATCH($A778,'Hoja de Trabajo para listado'!$DE$153:$DE$1048576,0),MATCH((CUADRO!O$4&amp;$E778),'Hoja de Trabajo para listado'!$DE$151:$DG$151,0)),0)+IFERROR(INDEX('Hoja de Trabajo para listado'!$CD$155:$DC$1048576,MATCH($A778,'Hoja de Trabajo para listado'!$CD$155:$CD$1048576,0),MATCH((CUADRO!O$4&amp;$E778),'Hoja de Trabajo para listado'!$CD$151:$DC$151,0)),0)</f>
        <v>0</v>
      </c>
      <c r="P778" s="241">
        <f ca="1">+IFERROR(INDEX('Hoja de Trabajo para listado'!$A$155:$Z$1048576,MATCH($A778,'Hoja de Trabajo para listado'!$A$155:$A$1048576,0),MATCH((CUADRO!P$4&amp;$E778),'Hoja de Trabajo para listado'!$A$151:$Z$151,0)),0)+IFERROR(INDEX('Hoja de Trabajo para listado'!$AB$155:$BA$1048576,MATCH($A778,'Hoja de Trabajo para listado'!$AB$155:$AB$1048576,0),MATCH((CUADRO!P$4&amp;$E778),'Hoja de Trabajo para listado'!$AB$151:$BA$151,0)),0)+IFERROR(INDEX('Hoja de Trabajo para listado'!$BC$155:$CB$1048576,MATCH($A778,'Hoja de Trabajo para listado'!$BC$155:$BC$1048576,0),MATCH((CUADRO!P$4&amp;$E778),'Hoja de Trabajo para listado'!$BC$151:$CB$151,0)),0)+IFERROR(INDEX('Hoja de Trabajo para listado'!$DE$153:$DG$274,MATCH($A778,'Hoja de Trabajo para listado'!$DE$153:$DE$1048576,0),MATCH((CUADRO!P$4&amp;$E778),'Hoja de Trabajo para listado'!$DE$151:$DG$151,0)),0)+IFERROR(INDEX('Hoja de Trabajo para listado'!$CD$155:$DC$1048576,MATCH($A778,'Hoja de Trabajo para listado'!$CD$155:$CD$1048576,0),MATCH((CUADRO!P$4&amp;$E778),'Hoja de Trabajo para listado'!$CD$151:$DC$151,0)),0)</f>
        <v>0</v>
      </c>
      <c r="Q778" s="241">
        <f ca="1">+IFERROR(INDEX('Hoja de Trabajo para listado'!$A$155:$Z$1048576,MATCH($A778,'Hoja de Trabajo para listado'!$A$155:$A$1048576,0),MATCH((CUADRO!Q$4&amp;$E778),'Hoja de Trabajo para listado'!$A$151:$Z$151,0)),0)+IFERROR(INDEX('Hoja de Trabajo para listado'!$AB$155:$BA$1048576,MATCH($A778,'Hoja de Trabajo para listado'!$AB$155:$AB$1048576,0),MATCH((CUADRO!Q$4&amp;$E778),'Hoja de Trabajo para listado'!$AB$151:$BA$151,0)),0)+IFERROR(INDEX('Hoja de Trabajo para listado'!$BC$155:$CB$1048576,MATCH($A778,'Hoja de Trabajo para listado'!$BC$155:$BC$1048576,0),MATCH((CUADRO!Q$4&amp;$E778),'Hoja de Trabajo para listado'!$BC$151:$CB$151,0)),0)+IFERROR(INDEX('Hoja de Trabajo para listado'!$DE$153:$DG$274,MATCH($A778,'Hoja de Trabajo para listado'!$DE$153:$DE$1048576,0),MATCH((CUADRO!Q$4&amp;$E778),'Hoja de Trabajo para listado'!$DE$151:$DG$151,0)),0)+IFERROR(INDEX('Hoja de Trabajo para listado'!$CD$155:$DC$1048576,MATCH($A778,'Hoja de Trabajo para listado'!$CD$155:$CD$1048576,0),MATCH((CUADRO!Q$4&amp;$E778),'Hoja de Trabajo para listado'!$CD$151:$DC$151,0)),0)</f>
        <v>0</v>
      </c>
      <c r="R778" s="241">
        <f t="shared" ca="1" si="31"/>
        <v>0</v>
      </c>
      <c r="S778" s="247">
        <f ca="1">+R777+R778</f>
        <v>0</v>
      </c>
      <c r="T778" s="241">
        <f ca="1">+S778</f>
        <v>0</v>
      </c>
      <c r="U778" s="240">
        <f t="shared" si="32"/>
        <v>2</v>
      </c>
      <c r="V778" s="327" t="str">
        <f>+VLOOKUP(A778,bd_lista!$A$3:$E$592,5,FALSE)</f>
        <v>Gobiernos Autonomos Municipales</v>
      </c>
      <c r="W778" s="398"/>
      <c r="X778" s="240">
        <f>+VLOOKUP(A778,[4]Sheet1!$A$13:$D$744,4,FALSE)</f>
        <v>0</v>
      </c>
      <c r="Y778" s="240" t="e">
        <f>+VLOOKUP(X778,bd_lista!$A$3:$C$592,3,FALSE)</f>
        <v>#N/A</v>
      </c>
      <c r="Z778" s="288"/>
      <c r="AA778" s="289"/>
    </row>
    <row r="779" spans="1:27" customFormat="1" ht="15" hidden="1" customHeight="1">
      <c r="A779" s="32">
        <v>1407</v>
      </c>
      <c r="B779" s="393">
        <f>+A779</f>
        <v>1407</v>
      </c>
      <c r="C779" s="245" t="str">
        <f>+VLOOKUP(A779,bd_lista!$A$3:$C$592,3,FALSE)</f>
        <v>Gobierno Autónomo Municipal de Machacamarca</v>
      </c>
      <c r="D779" s="395" t="str">
        <f>+C779</f>
        <v>Gobierno Autónomo Municipal de Machacamarca</v>
      </c>
      <c r="E779" s="240" t="s">
        <v>1303</v>
      </c>
      <c r="F779" s="241">
        <f ca="1">+IFERROR(INDEX('Hoja de Trabajo para listado'!$A$155:$Z$1048576,MATCH($A779,'Hoja de Trabajo para listado'!$A$155:$A$1048576,0),MATCH((CUADRO!F$4&amp;$E779),'Hoja de Trabajo para listado'!$A$151:$Z$151,0)),0)+IFERROR(INDEX('Hoja de Trabajo para listado'!$AB$155:$BA$1048576,MATCH($A779,'Hoja de Trabajo para listado'!$AB$155:$AB$1048576,0),MATCH((CUADRO!F$4&amp;$E779),'Hoja de Trabajo para listado'!$AB$151:$BA$151,0)),0)+IFERROR(INDEX('Hoja de Trabajo para listado'!$BC$155:$CB$1048576,MATCH($A779,'Hoja de Trabajo para listado'!$BC$155:$BC$1048576,0),MATCH((CUADRO!F$4&amp;$E779),'Hoja de Trabajo para listado'!$BC$151:$CB$151,0)),0)+IFERROR(INDEX('Hoja de Trabajo para listado'!$DE$153:$DG$274,MATCH($A779,'Hoja de Trabajo para listado'!$DE$153:$DE$1048576,0),MATCH((CUADRO!F$4&amp;$E779),'Hoja de Trabajo para listado'!$DE$151:$DG$151,0)),0)+IFERROR(INDEX('Hoja de Trabajo para listado'!$CD$155:$DC$1048576,MATCH($A779,'Hoja de Trabajo para listado'!$CD$155:$CD$1048576,0),MATCH((CUADRO!F$4&amp;$E779),'Hoja de Trabajo para listado'!$CD$151:$DC$151,0)),0)</f>
        <v>0</v>
      </c>
      <c r="G779" s="241">
        <f ca="1">+IFERROR(INDEX('Hoja de Trabajo para listado'!$A$155:$Z$1048576,MATCH($A779,'Hoja de Trabajo para listado'!$A$155:$A$1048576,0),MATCH((CUADRO!G$4&amp;$E779),'Hoja de Trabajo para listado'!$A$151:$Z$151,0)),0)+IFERROR(INDEX('Hoja de Trabajo para listado'!$AB$155:$BA$1048576,MATCH($A779,'Hoja de Trabajo para listado'!$AB$155:$AB$1048576,0),MATCH((CUADRO!G$4&amp;$E779),'Hoja de Trabajo para listado'!$AB$151:$BA$151,0)),0)+IFERROR(INDEX('Hoja de Trabajo para listado'!$BC$155:$CB$1048576,MATCH($A779,'Hoja de Trabajo para listado'!$BC$155:$BC$1048576,0),MATCH((CUADRO!G$4&amp;$E779),'Hoja de Trabajo para listado'!$BC$151:$CB$151,0)),0)+IFERROR(INDEX('Hoja de Trabajo para listado'!$DE$153:$DG$274,MATCH($A779,'Hoja de Trabajo para listado'!$DE$153:$DE$1048576,0),MATCH((CUADRO!G$4&amp;$E779),'Hoja de Trabajo para listado'!$DE$151:$DG$151,0)),0)+IFERROR(INDEX('Hoja de Trabajo para listado'!$CD$155:$DC$1048576,MATCH($A779,'Hoja de Trabajo para listado'!$CD$155:$CD$1048576,0),MATCH((CUADRO!G$4&amp;$E779),'Hoja de Trabajo para listado'!$CD$151:$DC$151,0)),0)</f>
        <v>0</v>
      </c>
      <c r="H779" s="241">
        <f ca="1">+IFERROR(INDEX('Hoja de Trabajo para listado'!$A$155:$Z$1048576,MATCH($A779,'Hoja de Trabajo para listado'!$A$155:$A$1048576,0),MATCH((CUADRO!H$4&amp;$E779),'Hoja de Trabajo para listado'!$A$151:$Z$151,0)),0)+IFERROR(INDEX('Hoja de Trabajo para listado'!$AB$155:$BA$1048576,MATCH($A779,'Hoja de Trabajo para listado'!$AB$155:$AB$1048576,0),MATCH((CUADRO!H$4&amp;$E779),'Hoja de Trabajo para listado'!$AB$151:$BA$151,0)),0)+IFERROR(INDEX('Hoja de Trabajo para listado'!$BC$155:$CB$1048576,MATCH($A779,'Hoja de Trabajo para listado'!$BC$155:$BC$1048576,0),MATCH((CUADRO!H$4&amp;$E779),'Hoja de Trabajo para listado'!$BC$151:$CB$151,0)),0)+IFERROR(INDEX('Hoja de Trabajo para listado'!$DE$153:$DG$274,MATCH($A779,'Hoja de Trabajo para listado'!$DE$153:$DE$1048576,0),MATCH((CUADRO!H$4&amp;$E779),'Hoja de Trabajo para listado'!$DE$151:$DG$151,0)),0)+IFERROR(INDEX('Hoja de Trabajo para listado'!$CD$155:$DC$1048576,MATCH($A779,'Hoja de Trabajo para listado'!$CD$155:$CD$1048576,0),MATCH((CUADRO!H$4&amp;$E779),'Hoja de Trabajo para listado'!$CD$151:$DC$151,0)),0)</f>
        <v>0</v>
      </c>
      <c r="I779" s="241">
        <f ca="1">+IFERROR(INDEX('Hoja de Trabajo para listado'!$A$155:$Z$1048576,MATCH($A779,'Hoja de Trabajo para listado'!$A$155:$A$1048576,0),MATCH((CUADRO!I$4&amp;$E779),'Hoja de Trabajo para listado'!$A$151:$Z$151,0)),0)+IFERROR(INDEX('Hoja de Trabajo para listado'!$AB$155:$BA$1048576,MATCH($A779,'Hoja de Trabajo para listado'!$AB$155:$AB$1048576,0),MATCH((CUADRO!I$4&amp;$E779),'Hoja de Trabajo para listado'!$AB$151:$BA$151,0)),0)+IFERROR(INDEX('Hoja de Trabajo para listado'!$BC$155:$CB$1048576,MATCH($A779,'Hoja de Trabajo para listado'!$BC$155:$BC$1048576,0),MATCH((CUADRO!I$4&amp;$E779),'Hoja de Trabajo para listado'!$BC$151:$CB$151,0)),0)+IFERROR(INDEX('Hoja de Trabajo para listado'!$DE$153:$DG$274,MATCH($A779,'Hoja de Trabajo para listado'!$DE$153:$DE$1048576,0),MATCH((CUADRO!I$4&amp;$E779),'Hoja de Trabajo para listado'!$DE$151:$DG$151,0)),0)+IFERROR(INDEX('Hoja de Trabajo para listado'!$CD$155:$DC$1048576,MATCH($A779,'Hoja de Trabajo para listado'!$CD$155:$CD$1048576,0),MATCH((CUADRO!I$4&amp;$E779),'Hoja de Trabajo para listado'!$CD$151:$DC$151,0)),0)</f>
        <v>0</v>
      </c>
      <c r="J779" s="241">
        <f ca="1">+IFERROR(INDEX('Hoja de Trabajo para listado'!$A$155:$Z$1048576,MATCH($A779,'Hoja de Trabajo para listado'!$A$155:$A$1048576,0),MATCH((CUADRO!J$4&amp;$E779),'Hoja de Trabajo para listado'!$A$151:$Z$151,0)),0)+IFERROR(INDEX('Hoja de Trabajo para listado'!$AB$155:$BA$1048576,MATCH($A779,'Hoja de Trabajo para listado'!$AB$155:$AB$1048576,0),MATCH((CUADRO!J$4&amp;$E779),'Hoja de Trabajo para listado'!$AB$151:$BA$151,0)),0)+IFERROR(INDEX('Hoja de Trabajo para listado'!$BC$155:$CB$1048576,MATCH($A779,'Hoja de Trabajo para listado'!$BC$155:$BC$1048576,0),MATCH((CUADRO!J$4&amp;$E779),'Hoja de Trabajo para listado'!$BC$151:$CB$151,0)),0)+IFERROR(INDEX('Hoja de Trabajo para listado'!$DE$153:$DG$274,MATCH($A779,'Hoja de Trabajo para listado'!$DE$153:$DE$1048576,0),MATCH((CUADRO!J$4&amp;$E779),'Hoja de Trabajo para listado'!$DE$151:$DG$151,0)),0)+IFERROR(INDEX('Hoja de Trabajo para listado'!$CD$155:$DC$1048576,MATCH($A779,'Hoja de Trabajo para listado'!$CD$155:$CD$1048576,0),MATCH((CUADRO!J$4&amp;$E779),'Hoja de Trabajo para listado'!$CD$151:$DC$151,0)),0)</f>
        <v>0</v>
      </c>
      <c r="K779" s="241">
        <f ca="1">+IFERROR(INDEX('Hoja de Trabajo para listado'!$A$155:$Z$1048576,MATCH($A779,'Hoja de Trabajo para listado'!$A$155:$A$1048576,0),MATCH((CUADRO!K$4&amp;$E779),'Hoja de Trabajo para listado'!$A$151:$Z$151,0)),0)+IFERROR(INDEX('Hoja de Trabajo para listado'!$AB$155:$BA$1048576,MATCH($A779,'Hoja de Trabajo para listado'!$AB$155:$AB$1048576,0),MATCH((CUADRO!K$4&amp;$E779),'Hoja de Trabajo para listado'!$AB$151:$BA$151,0)),0)+IFERROR(INDEX('Hoja de Trabajo para listado'!$BC$155:$CB$1048576,MATCH($A779,'Hoja de Trabajo para listado'!$BC$155:$BC$1048576,0),MATCH((CUADRO!K$4&amp;$E779),'Hoja de Trabajo para listado'!$BC$151:$CB$151,0)),0)+IFERROR(INDEX('Hoja de Trabajo para listado'!$DE$153:$DG$274,MATCH($A779,'Hoja de Trabajo para listado'!$DE$153:$DE$1048576,0),MATCH((CUADRO!K$4&amp;$E779),'Hoja de Trabajo para listado'!$DE$151:$DG$151,0)),0)+IFERROR(INDEX('Hoja de Trabajo para listado'!$CD$155:$DC$1048576,MATCH($A779,'Hoja de Trabajo para listado'!$CD$155:$CD$1048576,0),MATCH((CUADRO!K$4&amp;$E779),'Hoja de Trabajo para listado'!$CD$151:$DC$151,0)),0)</f>
        <v>0</v>
      </c>
      <c r="L779" s="241">
        <f ca="1">+IFERROR(INDEX('Hoja de Trabajo para listado'!$A$155:$Z$1048576,MATCH($A779,'Hoja de Trabajo para listado'!$A$155:$A$1048576,0),MATCH((CUADRO!L$4&amp;$E779),'Hoja de Trabajo para listado'!$A$151:$Z$151,0)),0)+IFERROR(INDEX('Hoja de Trabajo para listado'!$AB$155:$BA$1048576,MATCH($A779,'Hoja de Trabajo para listado'!$AB$155:$AB$1048576,0),MATCH((CUADRO!L$4&amp;$E779),'Hoja de Trabajo para listado'!$AB$151:$BA$151,0)),0)+IFERROR(INDEX('Hoja de Trabajo para listado'!$BC$155:$CB$1048576,MATCH($A779,'Hoja de Trabajo para listado'!$BC$155:$BC$1048576,0),MATCH((CUADRO!L$4&amp;$E779),'Hoja de Trabajo para listado'!$BC$151:$CB$151,0)),0)+IFERROR(INDEX('Hoja de Trabajo para listado'!$DE$153:$DG$274,MATCH($A779,'Hoja de Trabajo para listado'!$DE$153:$DE$1048576,0),MATCH((CUADRO!L$4&amp;$E779),'Hoja de Trabajo para listado'!$DE$151:$DG$151,0)),0)+IFERROR(INDEX('Hoja de Trabajo para listado'!$CD$155:$DC$1048576,MATCH($A779,'Hoja de Trabajo para listado'!$CD$155:$CD$1048576,0),MATCH((CUADRO!L$4&amp;$E779),'Hoja de Trabajo para listado'!$CD$151:$DC$151,0)),0)</f>
        <v>0</v>
      </c>
      <c r="M779" s="241">
        <f ca="1">+IFERROR(INDEX('Hoja de Trabajo para listado'!$A$155:$Z$1048576,MATCH($A779,'Hoja de Trabajo para listado'!$A$155:$A$1048576,0),MATCH((CUADRO!M$4&amp;$E779),'Hoja de Trabajo para listado'!$A$151:$Z$151,0)),0)+IFERROR(INDEX('Hoja de Trabajo para listado'!$AB$155:$BA$1048576,MATCH($A779,'Hoja de Trabajo para listado'!$AB$155:$AB$1048576,0),MATCH((CUADRO!M$4&amp;$E779),'Hoja de Trabajo para listado'!$AB$151:$BA$151,0)),0)+IFERROR(INDEX('Hoja de Trabajo para listado'!$BC$155:$CB$1048576,MATCH($A779,'Hoja de Trabajo para listado'!$BC$155:$BC$1048576,0),MATCH((CUADRO!M$4&amp;$E779),'Hoja de Trabajo para listado'!$BC$151:$CB$151,0)),0)+IFERROR(INDEX('Hoja de Trabajo para listado'!$DE$153:$DG$274,MATCH($A779,'Hoja de Trabajo para listado'!$DE$153:$DE$1048576,0),MATCH((CUADRO!M$4&amp;$E779),'Hoja de Trabajo para listado'!$DE$151:$DG$151,0)),0)+IFERROR(INDEX('Hoja de Trabajo para listado'!$CD$155:$DC$1048576,MATCH($A779,'Hoja de Trabajo para listado'!$CD$155:$CD$1048576,0),MATCH((CUADRO!M$4&amp;$E779),'Hoja de Trabajo para listado'!$CD$151:$DC$151,0)),0)</f>
        <v>0</v>
      </c>
      <c r="N779" s="241">
        <f ca="1">+IFERROR(INDEX('Hoja de Trabajo para listado'!$A$155:$Z$1048576,MATCH($A779,'Hoja de Trabajo para listado'!$A$155:$A$1048576,0),MATCH((CUADRO!N$4&amp;$E779),'Hoja de Trabajo para listado'!$A$151:$Z$151,0)),0)+IFERROR(INDEX('Hoja de Trabajo para listado'!$AB$155:$BA$1048576,MATCH($A779,'Hoja de Trabajo para listado'!$AB$155:$AB$1048576,0),MATCH((CUADRO!N$4&amp;$E779),'Hoja de Trabajo para listado'!$AB$151:$BA$151,0)),0)+IFERROR(INDEX('Hoja de Trabajo para listado'!$BC$155:$CB$1048576,MATCH($A779,'Hoja de Trabajo para listado'!$BC$155:$BC$1048576,0),MATCH((CUADRO!N$4&amp;$E779),'Hoja de Trabajo para listado'!$BC$151:$CB$151,0)),0)+IFERROR(INDEX('Hoja de Trabajo para listado'!$DE$153:$DG$274,MATCH($A779,'Hoja de Trabajo para listado'!$DE$153:$DE$1048576,0),MATCH((CUADRO!N$4&amp;$E779),'Hoja de Trabajo para listado'!$DE$151:$DG$151,0)),0)+IFERROR(INDEX('Hoja de Trabajo para listado'!$CD$155:$DC$1048576,MATCH($A779,'Hoja de Trabajo para listado'!$CD$155:$CD$1048576,0),MATCH((CUADRO!N$4&amp;$E779),'Hoja de Trabajo para listado'!$CD$151:$DC$151,0)),0)</f>
        <v>0</v>
      </c>
      <c r="O779" s="241">
        <f ca="1">+IFERROR(INDEX('Hoja de Trabajo para listado'!$A$155:$Z$1048576,MATCH($A779,'Hoja de Trabajo para listado'!$A$155:$A$1048576,0),MATCH((CUADRO!O$4&amp;$E779),'Hoja de Trabajo para listado'!$A$151:$Z$151,0)),0)+IFERROR(INDEX('Hoja de Trabajo para listado'!$AB$155:$BA$1048576,MATCH($A779,'Hoja de Trabajo para listado'!$AB$155:$AB$1048576,0),MATCH((CUADRO!O$4&amp;$E779),'Hoja de Trabajo para listado'!$AB$151:$BA$151,0)),0)+IFERROR(INDEX('Hoja de Trabajo para listado'!$BC$155:$CB$1048576,MATCH($A779,'Hoja de Trabajo para listado'!$BC$155:$BC$1048576,0),MATCH((CUADRO!O$4&amp;$E779),'Hoja de Trabajo para listado'!$BC$151:$CB$151,0)),0)+IFERROR(INDEX('Hoja de Trabajo para listado'!$DE$153:$DG$274,MATCH($A779,'Hoja de Trabajo para listado'!$DE$153:$DE$1048576,0),MATCH((CUADRO!O$4&amp;$E779),'Hoja de Trabajo para listado'!$DE$151:$DG$151,0)),0)+IFERROR(INDEX('Hoja de Trabajo para listado'!$CD$155:$DC$1048576,MATCH($A779,'Hoja de Trabajo para listado'!$CD$155:$CD$1048576,0),MATCH((CUADRO!O$4&amp;$E779),'Hoja de Trabajo para listado'!$CD$151:$DC$151,0)),0)</f>
        <v>0</v>
      </c>
      <c r="P779" s="241">
        <f ca="1">+IFERROR(INDEX('Hoja de Trabajo para listado'!$A$155:$Z$1048576,MATCH($A779,'Hoja de Trabajo para listado'!$A$155:$A$1048576,0),MATCH((CUADRO!P$4&amp;$E779),'Hoja de Trabajo para listado'!$A$151:$Z$151,0)),0)+IFERROR(INDEX('Hoja de Trabajo para listado'!$AB$155:$BA$1048576,MATCH($A779,'Hoja de Trabajo para listado'!$AB$155:$AB$1048576,0),MATCH((CUADRO!P$4&amp;$E779),'Hoja de Trabajo para listado'!$AB$151:$BA$151,0)),0)+IFERROR(INDEX('Hoja de Trabajo para listado'!$BC$155:$CB$1048576,MATCH($A779,'Hoja de Trabajo para listado'!$BC$155:$BC$1048576,0),MATCH((CUADRO!P$4&amp;$E779),'Hoja de Trabajo para listado'!$BC$151:$CB$151,0)),0)+IFERROR(INDEX('Hoja de Trabajo para listado'!$DE$153:$DG$274,MATCH($A779,'Hoja de Trabajo para listado'!$DE$153:$DE$1048576,0),MATCH((CUADRO!P$4&amp;$E779),'Hoja de Trabajo para listado'!$DE$151:$DG$151,0)),0)+IFERROR(INDEX('Hoja de Trabajo para listado'!$CD$155:$DC$1048576,MATCH($A779,'Hoja de Trabajo para listado'!$CD$155:$CD$1048576,0),MATCH((CUADRO!P$4&amp;$E779),'Hoja de Trabajo para listado'!$CD$151:$DC$151,0)),0)</f>
        <v>0</v>
      </c>
      <c r="Q779" s="241">
        <f ca="1">+IFERROR(INDEX('Hoja de Trabajo para listado'!$A$155:$Z$1048576,MATCH($A779,'Hoja de Trabajo para listado'!$A$155:$A$1048576,0),MATCH((CUADRO!Q$4&amp;$E779),'Hoja de Trabajo para listado'!$A$151:$Z$151,0)),0)+IFERROR(INDEX('Hoja de Trabajo para listado'!$AB$155:$BA$1048576,MATCH($A779,'Hoja de Trabajo para listado'!$AB$155:$AB$1048576,0),MATCH((CUADRO!Q$4&amp;$E779),'Hoja de Trabajo para listado'!$AB$151:$BA$151,0)),0)+IFERROR(INDEX('Hoja de Trabajo para listado'!$BC$155:$CB$1048576,MATCH($A779,'Hoja de Trabajo para listado'!$BC$155:$BC$1048576,0),MATCH((CUADRO!Q$4&amp;$E779),'Hoja de Trabajo para listado'!$BC$151:$CB$151,0)),0)+IFERROR(INDEX('Hoja de Trabajo para listado'!$DE$153:$DG$274,MATCH($A779,'Hoja de Trabajo para listado'!$DE$153:$DE$1048576,0),MATCH((CUADRO!Q$4&amp;$E779),'Hoja de Trabajo para listado'!$DE$151:$DG$151,0)),0)+IFERROR(INDEX('Hoja de Trabajo para listado'!$CD$155:$DC$1048576,MATCH($A779,'Hoja de Trabajo para listado'!$CD$155:$CD$1048576,0),MATCH((CUADRO!Q$4&amp;$E779),'Hoja de Trabajo para listado'!$CD$151:$DC$151,0)),0)</f>
        <v>0</v>
      </c>
      <c r="R779" s="241">
        <f t="shared" ca="1" si="31"/>
        <v>0</v>
      </c>
      <c r="S779" s="247"/>
      <c r="T779" s="241">
        <f ca="1">+T780</f>
        <v>0</v>
      </c>
      <c r="U779" s="240">
        <f t="shared" si="32"/>
        <v>1</v>
      </c>
      <c r="V779" s="327" t="str">
        <f>+VLOOKUP(A779,bd_lista!$A$3:$E$592,5,FALSE)</f>
        <v>Gobiernos Autonomos Municipales</v>
      </c>
      <c r="W779" s="397" t="str">
        <f>+V779</f>
        <v>Gobiernos Autonomos Municipales</v>
      </c>
      <c r="X779" s="240">
        <f>+VLOOKUP(A779,[4]Sheet1!$A$13:$D$744,4,FALSE)</f>
        <v>0</v>
      </c>
      <c r="Y779" s="240" t="e">
        <f>+VLOOKUP(X779,bd_lista!$A$3:$C$592,3,FALSE)</f>
        <v>#N/A</v>
      </c>
      <c r="Z779" s="290">
        <f>+X779</f>
        <v>0</v>
      </c>
      <c r="AA779" s="291" t="e">
        <f>+Y779</f>
        <v>#N/A</v>
      </c>
    </row>
    <row r="780" spans="1:27" customFormat="1" ht="15" hidden="1" customHeight="1">
      <c r="A780" s="32">
        <v>1407</v>
      </c>
      <c r="B780" s="394"/>
      <c r="C780" s="245" t="str">
        <f>+VLOOKUP(A780,bd_lista!$A$3:$C$592,3,FALSE)</f>
        <v>Gobierno Autónomo Municipal de Machacamarca</v>
      </c>
      <c r="D780" s="396"/>
      <c r="E780" s="242" t="s">
        <v>1304</v>
      </c>
      <c r="F780" s="241">
        <f ca="1">+IFERROR(INDEX('Hoja de Trabajo para listado'!$A$155:$Z$1048576,MATCH($A780,'Hoja de Trabajo para listado'!$A$155:$A$1048576,0),MATCH((CUADRO!F$4&amp;$E780),'Hoja de Trabajo para listado'!$A$151:$Z$151,0)),0)+IFERROR(INDEX('Hoja de Trabajo para listado'!$AB$155:$BA$1048576,MATCH($A780,'Hoja de Trabajo para listado'!$AB$155:$AB$1048576,0),MATCH((CUADRO!F$4&amp;$E780),'Hoja de Trabajo para listado'!$AB$151:$BA$151,0)),0)+IFERROR(INDEX('Hoja de Trabajo para listado'!$BC$155:$CB$1048576,MATCH($A780,'Hoja de Trabajo para listado'!$BC$155:$BC$1048576,0),MATCH((CUADRO!F$4&amp;$E780),'Hoja de Trabajo para listado'!$BC$151:$CB$151,0)),0)+IFERROR(INDEX('Hoja de Trabajo para listado'!$DE$153:$DG$274,MATCH($A780,'Hoja de Trabajo para listado'!$DE$153:$DE$1048576,0),MATCH((CUADRO!F$4&amp;$E780),'Hoja de Trabajo para listado'!$DE$151:$DG$151,0)),0)+IFERROR(INDEX('Hoja de Trabajo para listado'!$CD$155:$DC$1048576,MATCH($A780,'Hoja de Trabajo para listado'!$CD$155:$CD$1048576,0),MATCH((CUADRO!F$4&amp;$E780),'Hoja de Trabajo para listado'!$CD$151:$DC$151,0)),0)</f>
        <v>0</v>
      </c>
      <c r="G780" s="241">
        <f ca="1">+IFERROR(INDEX('Hoja de Trabajo para listado'!$A$155:$Z$1048576,MATCH($A780,'Hoja de Trabajo para listado'!$A$155:$A$1048576,0),MATCH((CUADRO!G$4&amp;$E780),'Hoja de Trabajo para listado'!$A$151:$Z$151,0)),0)+IFERROR(INDEX('Hoja de Trabajo para listado'!$AB$155:$BA$1048576,MATCH($A780,'Hoja de Trabajo para listado'!$AB$155:$AB$1048576,0),MATCH((CUADRO!G$4&amp;$E780),'Hoja de Trabajo para listado'!$AB$151:$BA$151,0)),0)+IFERROR(INDEX('Hoja de Trabajo para listado'!$BC$155:$CB$1048576,MATCH($A780,'Hoja de Trabajo para listado'!$BC$155:$BC$1048576,0),MATCH((CUADRO!G$4&amp;$E780),'Hoja de Trabajo para listado'!$BC$151:$CB$151,0)),0)+IFERROR(INDEX('Hoja de Trabajo para listado'!$DE$153:$DG$274,MATCH($A780,'Hoja de Trabajo para listado'!$DE$153:$DE$1048576,0),MATCH((CUADRO!G$4&amp;$E780),'Hoja de Trabajo para listado'!$DE$151:$DG$151,0)),0)+IFERROR(INDEX('Hoja de Trabajo para listado'!$CD$155:$DC$1048576,MATCH($A780,'Hoja de Trabajo para listado'!$CD$155:$CD$1048576,0),MATCH((CUADRO!G$4&amp;$E780),'Hoja de Trabajo para listado'!$CD$151:$DC$151,0)),0)</f>
        <v>0</v>
      </c>
      <c r="H780" s="241">
        <f ca="1">+IFERROR(INDEX('Hoja de Trabajo para listado'!$A$155:$Z$1048576,MATCH($A780,'Hoja de Trabajo para listado'!$A$155:$A$1048576,0),MATCH((CUADRO!H$4&amp;$E780),'Hoja de Trabajo para listado'!$A$151:$Z$151,0)),0)+IFERROR(INDEX('Hoja de Trabajo para listado'!$AB$155:$BA$1048576,MATCH($A780,'Hoja de Trabajo para listado'!$AB$155:$AB$1048576,0),MATCH((CUADRO!H$4&amp;$E780),'Hoja de Trabajo para listado'!$AB$151:$BA$151,0)),0)+IFERROR(INDEX('Hoja de Trabajo para listado'!$BC$155:$CB$1048576,MATCH($A780,'Hoja de Trabajo para listado'!$BC$155:$BC$1048576,0),MATCH((CUADRO!H$4&amp;$E780),'Hoja de Trabajo para listado'!$BC$151:$CB$151,0)),0)+IFERROR(INDEX('Hoja de Trabajo para listado'!$DE$153:$DG$274,MATCH($A780,'Hoja de Trabajo para listado'!$DE$153:$DE$1048576,0),MATCH((CUADRO!H$4&amp;$E780),'Hoja de Trabajo para listado'!$DE$151:$DG$151,0)),0)+IFERROR(INDEX('Hoja de Trabajo para listado'!$CD$155:$DC$1048576,MATCH($A780,'Hoja de Trabajo para listado'!$CD$155:$CD$1048576,0),MATCH((CUADRO!H$4&amp;$E780),'Hoja de Trabajo para listado'!$CD$151:$DC$151,0)),0)</f>
        <v>0</v>
      </c>
      <c r="I780" s="241">
        <f ca="1">+IFERROR(INDEX('Hoja de Trabajo para listado'!$A$155:$Z$1048576,MATCH($A780,'Hoja de Trabajo para listado'!$A$155:$A$1048576,0),MATCH((CUADRO!I$4&amp;$E780),'Hoja de Trabajo para listado'!$A$151:$Z$151,0)),0)+IFERROR(INDEX('Hoja de Trabajo para listado'!$AB$155:$BA$1048576,MATCH($A780,'Hoja de Trabajo para listado'!$AB$155:$AB$1048576,0),MATCH((CUADRO!I$4&amp;$E780),'Hoja de Trabajo para listado'!$AB$151:$BA$151,0)),0)+IFERROR(INDEX('Hoja de Trabajo para listado'!$BC$155:$CB$1048576,MATCH($A780,'Hoja de Trabajo para listado'!$BC$155:$BC$1048576,0),MATCH((CUADRO!I$4&amp;$E780),'Hoja de Trabajo para listado'!$BC$151:$CB$151,0)),0)+IFERROR(INDEX('Hoja de Trabajo para listado'!$DE$153:$DG$274,MATCH($A780,'Hoja de Trabajo para listado'!$DE$153:$DE$1048576,0),MATCH((CUADRO!I$4&amp;$E780),'Hoja de Trabajo para listado'!$DE$151:$DG$151,0)),0)+IFERROR(INDEX('Hoja de Trabajo para listado'!$CD$155:$DC$1048576,MATCH($A780,'Hoja de Trabajo para listado'!$CD$155:$CD$1048576,0),MATCH((CUADRO!I$4&amp;$E780),'Hoja de Trabajo para listado'!$CD$151:$DC$151,0)),0)</f>
        <v>0</v>
      </c>
      <c r="J780" s="241">
        <f ca="1">+IFERROR(INDEX('Hoja de Trabajo para listado'!$A$155:$Z$1048576,MATCH($A780,'Hoja de Trabajo para listado'!$A$155:$A$1048576,0),MATCH((CUADRO!J$4&amp;$E780),'Hoja de Trabajo para listado'!$A$151:$Z$151,0)),0)+IFERROR(INDEX('Hoja de Trabajo para listado'!$AB$155:$BA$1048576,MATCH($A780,'Hoja de Trabajo para listado'!$AB$155:$AB$1048576,0),MATCH((CUADRO!J$4&amp;$E780),'Hoja de Trabajo para listado'!$AB$151:$BA$151,0)),0)+IFERROR(INDEX('Hoja de Trabajo para listado'!$BC$155:$CB$1048576,MATCH($A780,'Hoja de Trabajo para listado'!$BC$155:$BC$1048576,0),MATCH((CUADRO!J$4&amp;$E780),'Hoja de Trabajo para listado'!$BC$151:$CB$151,0)),0)+IFERROR(INDEX('Hoja de Trabajo para listado'!$DE$153:$DG$274,MATCH($A780,'Hoja de Trabajo para listado'!$DE$153:$DE$1048576,0),MATCH((CUADRO!J$4&amp;$E780),'Hoja de Trabajo para listado'!$DE$151:$DG$151,0)),0)+IFERROR(INDEX('Hoja de Trabajo para listado'!$CD$155:$DC$1048576,MATCH($A780,'Hoja de Trabajo para listado'!$CD$155:$CD$1048576,0),MATCH((CUADRO!J$4&amp;$E780),'Hoja de Trabajo para listado'!$CD$151:$DC$151,0)),0)</f>
        <v>0</v>
      </c>
      <c r="K780" s="241">
        <f ca="1">+IFERROR(INDEX('Hoja de Trabajo para listado'!$A$155:$Z$1048576,MATCH($A780,'Hoja de Trabajo para listado'!$A$155:$A$1048576,0),MATCH((CUADRO!K$4&amp;$E780),'Hoja de Trabajo para listado'!$A$151:$Z$151,0)),0)+IFERROR(INDEX('Hoja de Trabajo para listado'!$AB$155:$BA$1048576,MATCH($A780,'Hoja de Trabajo para listado'!$AB$155:$AB$1048576,0),MATCH((CUADRO!K$4&amp;$E780),'Hoja de Trabajo para listado'!$AB$151:$BA$151,0)),0)+IFERROR(INDEX('Hoja de Trabajo para listado'!$BC$155:$CB$1048576,MATCH($A780,'Hoja de Trabajo para listado'!$BC$155:$BC$1048576,0),MATCH((CUADRO!K$4&amp;$E780),'Hoja de Trabajo para listado'!$BC$151:$CB$151,0)),0)+IFERROR(INDEX('Hoja de Trabajo para listado'!$DE$153:$DG$274,MATCH($A780,'Hoja de Trabajo para listado'!$DE$153:$DE$1048576,0),MATCH((CUADRO!K$4&amp;$E780),'Hoja de Trabajo para listado'!$DE$151:$DG$151,0)),0)+IFERROR(INDEX('Hoja de Trabajo para listado'!$CD$155:$DC$1048576,MATCH($A780,'Hoja de Trabajo para listado'!$CD$155:$CD$1048576,0),MATCH((CUADRO!K$4&amp;$E780),'Hoja de Trabajo para listado'!$CD$151:$DC$151,0)),0)</f>
        <v>0</v>
      </c>
      <c r="L780" s="241">
        <f ca="1">+IFERROR(INDEX('Hoja de Trabajo para listado'!$A$155:$Z$1048576,MATCH($A780,'Hoja de Trabajo para listado'!$A$155:$A$1048576,0),MATCH((CUADRO!L$4&amp;$E780),'Hoja de Trabajo para listado'!$A$151:$Z$151,0)),0)+IFERROR(INDEX('Hoja de Trabajo para listado'!$AB$155:$BA$1048576,MATCH($A780,'Hoja de Trabajo para listado'!$AB$155:$AB$1048576,0),MATCH((CUADRO!L$4&amp;$E780),'Hoja de Trabajo para listado'!$AB$151:$BA$151,0)),0)+IFERROR(INDEX('Hoja de Trabajo para listado'!$BC$155:$CB$1048576,MATCH($A780,'Hoja de Trabajo para listado'!$BC$155:$BC$1048576,0),MATCH((CUADRO!L$4&amp;$E780),'Hoja de Trabajo para listado'!$BC$151:$CB$151,0)),0)+IFERROR(INDEX('Hoja de Trabajo para listado'!$DE$153:$DG$274,MATCH($A780,'Hoja de Trabajo para listado'!$DE$153:$DE$1048576,0),MATCH((CUADRO!L$4&amp;$E780),'Hoja de Trabajo para listado'!$DE$151:$DG$151,0)),0)+IFERROR(INDEX('Hoja de Trabajo para listado'!$CD$155:$DC$1048576,MATCH($A780,'Hoja de Trabajo para listado'!$CD$155:$CD$1048576,0),MATCH((CUADRO!L$4&amp;$E780),'Hoja de Trabajo para listado'!$CD$151:$DC$151,0)),0)</f>
        <v>0</v>
      </c>
      <c r="M780" s="241">
        <f ca="1">+IFERROR(INDEX('Hoja de Trabajo para listado'!$A$155:$Z$1048576,MATCH($A780,'Hoja de Trabajo para listado'!$A$155:$A$1048576,0),MATCH((CUADRO!M$4&amp;$E780),'Hoja de Trabajo para listado'!$A$151:$Z$151,0)),0)+IFERROR(INDEX('Hoja de Trabajo para listado'!$AB$155:$BA$1048576,MATCH($A780,'Hoja de Trabajo para listado'!$AB$155:$AB$1048576,0),MATCH((CUADRO!M$4&amp;$E780),'Hoja de Trabajo para listado'!$AB$151:$BA$151,0)),0)+IFERROR(INDEX('Hoja de Trabajo para listado'!$BC$155:$CB$1048576,MATCH($A780,'Hoja de Trabajo para listado'!$BC$155:$BC$1048576,0),MATCH((CUADRO!M$4&amp;$E780),'Hoja de Trabajo para listado'!$BC$151:$CB$151,0)),0)+IFERROR(INDEX('Hoja de Trabajo para listado'!$DE$153:$DG$274,MATCH($A780,'Hoja de Trabajo para listado'!$DE$153:$DE$1048576,0),MATCH((CUADRO!M$4&amp;$E780),'Hoja de Trabajo para listado'!$DE$151:$DG$151,0)),0)+IFERROR(INDEX('Hoja de Trabajo para listado'!$CD$155:$DC$1048576,MATCH($A780,'Hoja de Trabajo para listado'!$CD$155:$CD$1048576,0),MATCH((CUADRO!M$4&amp;$E780),'Hoja de Trabajo para listado'!$CD$151:$DC$151,0)),0)</f>
        <v>0</v>
      </c>
      <c r="N780" s="241">
        <f ca="1">+IFERROR(INDEX('Hoja de Trabajo para listado'!$A$155:$Z$1048576,MATCH($A780,'Hoja de Trabajo para listado'!$A$155:$A$1048576,0),MATCH((CUADRO!N$4&amp;$E780),'Hoja de Trabajo para listado'!$A$151:$Z$151,0)),0)+IFERROR(INDEX('Hoja de Trabajo para listado'!$AB$155:$BA$1048576,MATCH($A780,'Hoja de Trabajo para listado'!$AB$155:$AB$1048576,0),MATCH((CUADRO!N$4&amp;$E780),'Hoja de Trabajo para listado'!$AB$151:$BA$151,0)),0)+IFERROR(INDEX('Hoja de Trabajo para listado'!$BC$155:$CB$1048576,MATCH($A780,'Hoja de Trabajo para listado'!$BC$155:$BC$1048576,0),MATCH((CUADRO!N$4&amp;$E780),'Hoja de Trabajo para listado'!$BC$151:$CB$151,0)),0)+IFERROR(INDEX('Hoja de Trabajo para listado'!$DE$153:$DG$274,MATCH($A780,'Hoja de Trabajo para listado'!$DE$153:$DE$1048576,0),MATCH((CUADRO!N$4&amp;$E780),'Hoja de Trabajo para listado'!$DE$151:$DG$151,0)),0)+IFERROR(INDEX('Hoja de Trabajo para listado'!$CD$155:$DC$1048576,MATCH($A780,'Hoja de Trabajo para listado'!$CD$155:$CD$1048576,0),MATCH((CUADRO!N$4&amp;$E780),'Hoja de Trabajo para listado'!$CD$151:$DC$151,0)),0)</f>
        <v>0</v>
      </c>
      <c r="O780" s="241">
        <f ca="1">+IFERROR(INDEX('Hoja de Trabajo para listado'!$A$155:$Z$1048576,MATCH($A780,'Hoja de Trabajo para listado'!$A$155:$A$1048576,0),MATCH((CUADRO!O$4&amp;$E780),'Hoja de Trabajo para listado'!$A$151:$Z$151,0)),0)+IFERROR(INDEX('Hoja de Trabajo para listado'!$AB$155:$BA$1048576,MATCH($A780,'Hoja de Trabajo para listado'!$AB$155:$AB$1048576,0),MATCH((CUADRO!O$4&amp;$E780),'Hoja de Trabajo para listado'!$AB$151:$BA$151,0)),0)+IFERROR(INDEX('Hoja de Trabajo para listado'!$BC$155:$CB$1048576,MATCH($A780,'Hoja de Trabajo para listado'!$BC$155:$BC$1048576,0),MATCH((CUADRO!O$4&amp;$E780),'Hoja de Trabajo para listado'!$BC$151:$CB$151,0)),0)+IFERROR(INDEX('Hoja de Trabajo para listado'!$DE$153:$DG$274,MATCH($A780,'Hoja de Trabajo para listado'!$DE$153:$DE$1048576,0),MATCH((CUADRO!O$4&amp;$E780),'Hoja de Trabajo para listado'!$DE$151:$DG$151,0)),0)+IFERROR(INDEX('Hoja de Trabajo para listado'!$CD$155:$DC$1048576,MATCH($A780,'Hoja de Trabajo para listado'!$CD$155:$CD$1048576,0),MATCH((CUADRO!O$4&amp;$E780),'Hoja de Trabajo para listado'!$CD$151:$DC$151,0)),0)</f>
        <v>0</v>
      </c>
      <c r="P780" s="241">
        <f ca="1">+IFERROR(INDEX('Hoja de Trabajo para listado'!$A$155:$Z$1048576,MATCH($A780,'Hoja de Trabajo para listado'!$A$155:$A$1048576,0),MATCH((CUADRO!P$4&amp;$E780),'Hoja de Trabajo para listado'!$A$151:$Z$151,0)),0)+IFERROR(INDEX('Hoja de Trabajo para listado'!$AB$155:$BA$1048576,MATCH($A780,'Hoja de Trabajo para listado'!$AB$155:$AB$1048576,0),MATCH((CUADRO!P$4&amp;$E780),'Hoja de Trabajo para listado'!$AB$151:$BA$151,0)),0)+IFERROR(INDEX('Hoja de Trabajo para listado'!$BC$155:$CB$1048576,MATCH($A780,'Hoja de Trabajo para listado'!$BC$155:$BC$1048576,0),MATCH((CUADRO!P$4&amp;$E780),'Hoja de Trabajo para listado'!$BC$151:$CB$151,0)),0)+IFERROR(INDEX('Hoja de Trabajo para listado'!$DE$153:$DG$274,MATCH($A780,'Hoja de Trabajo para listado'!$DE$153:$DE$1048576,0),MATCH((CUADRO!P$4&amp;$E780),'Hoja de Trabajo para listado'!$DE$151:$DG$151,0)),0)+IFERROR(INDEX('Hoja de Trabajo para listado'!$CD$155:$DC$1048576,MATCH($A780,'Hoja de Trabajo para listado'!$CD$155:$CD$1048576,0),MATCH((CUADRO!P$4&amp;$E780),'Hoja de Trabajo para listado'!$CD$151:$DC$151,0)),0)</f>
        <v>0</v>
      </c>
      <c r="Q780" s="241">
        <f ca="1">+IFERROR(INDEX('Hoja de Trabajo para listado'!$A$155:$Z$1048576,MATCH($A780,'Hoja de Trabajo para listado'!$A$155:$A$1048576,0),MATCH((CUADRO!Q$4&amp;$E780),'Hoja de Trabajo para listado'!$A$151:$Z$151,0)),0)+IFERROR(INDEX('Hoja de Trabajo para listado'!$AB$155:$BA$1048576,MATCH($A780,'Hoja de Trabajo para listado'!$AB$155:$AB$1048576,0),MATCH((CUADRO!Q$4&amp;$E780),'Hoja de Trabajo para listado'!$AB$151:$BA$151,0)),0)+IFERROR(INDEX('Hoja de Trabajo para listado'!$BC$155:$CB$1048576,MATCH($A780,'Hoja de Trabajo para listado'!$BC$155:$BC$1048576,0),MATCH((CUADRO!Q$4&amp;$E780),'Hoja de Trabajo para listado'!$BC$151:$CB$151,0)),0)+IFERROR(INDEX('Hoja de Trabajo para listado'!$DE$153:$DG$274,MATCH($A780,'Hoja de Trabajo para listado'!$DE$153:$DE$1048576,0),MATCH((CUADRO!Q$4&amp;$E780),'Hoja de Trabajo para listado'!$DE$151:$DG$151,0)),0)+IFERROR(INDEX('Hoja de Trabajo para listado'!$CD$155:$DC$1048576,MATCH($A780,'Hoja de Trabajo para listado'!$CD$155:$CD$1048576,0),MATCH((CUADRO!Q$4&amp;$E780),'Hoja de Trabajo para listado'!$CD$151:$DC$151,0)),0)</f>
        <v>0</v>
      </c>
      <c r="R780" s="241">
        <f t="shared" ca="1" si="31"/>
        <v>0</v>
      </c>
      <c r="S780" s="247">
        <f ca="1">+R779+R780</f>
        <v>0</v>
      </c>
      <c r="T780" s="241">
        <f ca="1">+S780</f>
        <v>0</v>
      </c>
      <c r="U780" s="240">
        <f t="shared" si="32"/>
        <v>2</v>
      </c>
      <c r="V780" s="327" t="str">
        <f>+VLOOKUP(A780,bd_lista!$A$3:$E$592,5,FALSE)</f>
        <v>Gobiernos Autonomos Municipales</v>
      </c>
      <c r="W780" s="398"/>
      <c r="X780" s="240">
        <f>+VLOOKUP(A780,[4]Sheet1!$A$13:$D$744,4,FALSE)</f>
        <v>0</v>
      </c>
      <c r="Y780" s="240" t="e">
        <f>+VLOOKUP(X780,bd_lista!$A$3:$C$592,3,FALSE)</f>
        <v>#N/A</v>
      </c>
      <c r="Z780" s="288"/>
      <c r="AA780" s="289"/>
    </row>
    <row r="781" spans="1:27" customFormat="1" ht="27" hidden="1" customHeight="1">
      <c r="A781" s="32">
        <v>1408</v>
      </c>
      <c r="B781" s="393">
        <f>+A781</f>
        <v>1408</v>
      </c>
      <c r="C781" s="245" t="str">
        <f>+VLOOKUP(A781,bd_lista!$A$3:$C$592,3,FALSE)</f>
        <v>Gobierno Autónomo Municipal de Poopó (Villa Poopó)</v>
      </c>
      <c r="D781" s="395" t="str">
        <f>+C781</f>
        <v>Gobierno Autónomo Municipal de Poopó (Villa Poopó)</v>
      </c>
      <c r="E781" s="240" t="s">
        <v>1303</v>
      </c>
      <c r="F781" s="241">
        <f ca="1">+IFERROR(INDEX('Hoja de Trabajo para listado'!$A$155:$Z$1048576,MATCH($A781,'Hoja de Trabajo para listado'!$A$155:$A$1048576,0),MATCH((CUADRO!F$4&amp;$E781),'Hoja de Trabajo para listado'!$A$151:$Z$151,0)),0)+IFERROR(INDEX('Hoja de Trabajo para listado'!$AB$155:$BA$1048576,MATCH($A781,'Hoja de Trabajo para listado'!$AB$155:$AB$1048576,0),MATCH((CUADRO!F$4&amp;$E781),'Hoja de Trabajo para listado'!$AB$151:$BA$151,0)),0)+IFERROR(INDEX('Hoja de Trabajo para listado'!$BC$155:$CB$1048576,MATCH($A781,'Hoja de Trabajo para listado'!$BC$155:$BC$1048576,0),MATCH((CUADRO!F$4&amp;$E781),'Hoja de Trabajo para listado'!$BC$151:$CB$151,0)),0)+IFERROR(INDEX('Hoja de Trabajo para listado'!$DE$153:$DG$274,MATCH($A781,'Hoja de Trabajo para listado'!$DE$153:$DE$1048576,0),MATCH((CUADRO!F$4&amp;$E781),'Hoja de Trabajo para listado'!$DE$151:$DG$151,0)),0)+IFERROR(INDEX('Hoja de Trabajo para listado'!$CD$155:$DC$1048576,MATCH($A781,'Hoja de Trabajo para listado'!$CD$155:$CD$1048576,0),MATCH((CUADRO!F$4&amp;$E781),'Hoja de Trabajo para listado'!$CD$151:$DC$151,0)),0)</f>
        <v>0</v>
      </c>
      <c r="G781" s="241">
        <f ca="1">+IFERROR(INDEX('Hoja de Trabajo para listado'!$A$155:$Z$1048576,MATCH($A781,'Hoja de Trabajo para listado'!$A$155:$A$1048576,0),MATCH((CUADRO!G$4&amp;$E781),'Hoja de Trabajo para listado'!$A$151:$Z$151,0)),0)+IFERROR(INDEX('Hoja de Trabajo para listado'!$AB$155:$BA$1048576,MATCH($A781,'Hoja de Trabajo para listado'!$AB$155:$AB$1048576,0),MATCH((CUADRO!G$4&amp;$E781),'Hoja de Trabajo para listado'!$AB$151:$BA$151,0)),0)+IFERROR(INDEX('Hoja de Trabajo para listado'!$BC$155:$CB$1048576,MATCH($A781,'Hoja de Trabajo para listado'!$BC$155:$BC$1048576,0),MATCH((CUADRO!G$4&amp;$E781),'Hoja de Trabajo para listado'!$BC$151:$CB$151,0)),0)+IFERROR(INDEX('Hoja de Trabajo para listado'!$DE$153:$DG$274,MATCH($A781,'Hoja de Trabajo para listado'!$DE$153:$DE$1048576,0),MATCH((CUADRO!G$4&amp;$E781),'Hoja de Trabajo para listado'!$DE$151:$DG$151,0)),0)+IFERROR(INDEX('Hoja de Trabajo para listado'!$CD$155:$DC$1048576,MATCH($A781,'Hoja de Trabajo para listado'!$CD$155:$CD$1048576,0),MATCH((CUADRO!G$4&amp;$E781),'Hoja de Trabajo para listado'!$CD$151:$DC$151,0)),0)</f>
        <v>0</v>
      </c>
      <c r="H781" s="241">
        <f ca="1">+IFERROR(INDEX('Hoja de Trabajo para listado'!$A$155:$Z$1048576,MATCH($A781,'Hoja de Trabajo para listado'!$A$155:$A$1048576,0),MATCH((CUADRO!H$4&amp;$E781),'Hoja de Trabajo para listado'!$A$151:$Z$151,0)),0)+IFERROR(INDEX('Hoja de Trabajo para listado'!$AB$155:$BA$1048576,MATCH($A781,'Hoja de Trabajo para listado'!$AB$155:$AB$1048576,0),MATCH((CUADRO!H$4&amp;$E781),'Hoja de Trabajo para listado'!$AB$151:$BA$151,0)),0)+IFERROR(INDEX('Hoja de Trabajo para listado'!$BC$155:$CB$1048576,MATCH($A781,'Hoja de Trabajo para listado'!$BC$155:$BC$1048576,0),MATCH((CUADRO!H$4&amp;$E781),'Hoja de Trabajo para listado'!$BC$151:$CB$151,0)),0)+IFERROR(INDEX('Hoja de Trabajo para listado'!$DE$153:$DG$274,MATCH($A781,'Hoja de Trabajo para listado'!$DE$153:$DE$1048576,0),MATCH((CUADRO!H$4&amp;$E781),'Hoja de Trabajo para listado'!$DE$151:$DG$151,0)),0)+IFERROR(INDEX('Hoja de Trabajo para listado'!$CD$155:$DC$1048576,MATCH($A781,'Hoja de Trabajo para listado'!$CD$155:$CD$1048576,0),MATCH((CUADRO!H$4&amp;$E781),'Hoja de Trabajo para listado'!$CD$151:$DC$151,0)),0)</f>
        <v>0</v>
      </c>
      <c r="I781" s="241">
        <f ca="1">+IFERROR(INDEX('Hoja de Trabajo para listado'!$A$155:$Z$1048576,MATCH($A781,'Hoja de Trabajo para listado'!$A$155:$A$1048576,0),MATCH((CUADRO!I$4&amp;$E781),'Hoja de Trabajo para listado'!$A$151:$Z$151,0)),0)+IFERROR(INDEX('Hoja de Trabajo para listado'!$AB$155:$BA$1048576,MATCH($A781,'Hoja de Trabajo para listado'!$AB$155:$AB$1048576,0),MATCH((CUADRO!I$4&amp;$E781),'Hoja de Trabajo para listado'!$AB$151:$BA$151,0)),0)+IFERROR(INDEX('Hoja de Trabajo para listado'!$BC$155:$CB$1048576,MATCH($A781,'Hoja de Trabajo para listado'!$BC$155:$BC$1048576,0),MATCH((CUADRO!I$4&amp;$E781),'Hoja de Trabajo para listado'!$BC$151:$CB$151,0)),0)+IFERROR(INDEX('Hoja de Trabajo para listado'!$DE$153:$DG$274,MATCH($A781,'Hoja de Trabajo para listado'!$DE$153:$DE$1048576,0),MATCH((CUADRO!I$4&amp;$E781),'Hoja de Trabajo para listado'!$DE$151:$DG$151,0)),0)+IFERROR(INDEX('Hoja de Trabajo para listado'!$CD$155:$DC$1048576,MATCH($A781,'Hoja de Trabajo para listado'!$CD$155:$CD$1048576,0),MATCH((CUADRO!I$4&amp;$E781),'Hoja de Trabajo para listado'!$CD$151:$DC$151,0)),0)</f>
        <v>0</v>
      </c>
      <c r="J781" s="241">
        <f ca="1">+IFERROR(INDEX('Hoja de Trabajo para listado'!$A$155:$Z$1048576,MATCH($A781,'Hoja de Trabajo para listado'!$A$155:$A$1048576,0),MATCH((CUADRO!J$4&amp;$E781),'Hoja de Trabajo para listado'!$A$151:$Z$151,0)),0)+IFERROR(INDEX('Hoja de Trabajo para listado'!$AB$155:$BA$1048576,MATCH($A781,'Hoja de Trabajo para listado'!$AB$155:$AB$1048576,0),MATCH((CUADRO!J$4&amp;$E781),'Hoja de Trabajo para listado'!$AB$151:$BA$151,0)),0)+IFERROR(INDEX('Hoja de Trabajo para listado'!$BC$155:$CB$1048576,MATCH($A781,'Hoja de Trabajo para listado'!$BC$155:$BC$1048576,0),MATCH((CUADRO!J$4&amp;$E781),'Hoja de Trabajo para listado'!$BC$151:$CB$151,0)),0)+IFERROR(INDEX('Hoja de Trabajo para listado'!$DE$153:$DG$274,MATCH($A781,'Hoja de Trabajo para listado'!$DE$153:$DE$1048576,0),MATCH((CUADRO!J$4&amp;$E781),'Hoja de Trabajo para listado'!$DE$151:$DG$151,0)),0)+IFERROR(INDEX('Hoja de Trabajo para listado'!$CD$155:$DC$1048576,MATCH($A781,'Hoja de Trabajo para listado'!$CD$155:$CD$1048576,0),MATCH((CUADRO!J$4&amp;$E781),'Hoja de Trabajo para listado'!$CD$151:$DC$151,0)),0)</f>
        <v>0</v>
      </c>
      <c r="K781" s="241">
        <f ca="1">+IFERROR(INDEX('Hoja de Trabajo para listado'!$A$155:$Z$1048576,MATCH($A781,'Hoja de Trabajo para listado'!$A$155:$A$1048576,0),MATCH((CUADRO!K$4&amp;$E781),'Hoja de Trabajo para listado'!$A$151:$Z$151,0)),0)+IFERROR(INDEX('Hoja de Trabajo para listado'!$AB$155:$BA$1048576,MATCH($A781,'Hoja de Trabajo para listado'!$AB$155:$AB$1048576,0),MATCH((CUADRO!K$4&amp;$E781),'Hoja de Trabajo para listado'!$AB$151:$BA$151,0)),0)+IFERROR(INDEX('Hoja de Trabajo para listado'!$BC$155:$CB$1048576,MATCH($A781,'Hoja de Trabajo para listado'!$BC$155:$BC$1048576,0),MATCH((CUADRO!K$4&amp;$E781),'Hoja de Trabajo para listado'!$BC$151:$CB$151,0)),0)+IFERROR(INDEX('Hoja de Trabajo para listado'!$DE$153:$DG$274,MATCH($A781,'Hoja de Trabajo para listado'!$DE$153:$DE$1048576,0),MATCH((CUADRO!K$4&amp;$E781),'Hoja de Trabajo para listado'!$DE$151:$DG$151,0)),0)+IFERROR(INDEX('Hoja de Trabajo para listado'!$CD$155:$DC$1048576,MATCH($A781,'Hoja de Trabajo para listado'!$CD$155:$CD$1048576,0),MATCH((CUADRO!K$4&amp;$E781),'Hoja de Trabajo para listado'!$CD$151:$DC$151,0)),0)</f>
        <v>0</v>
      </c>
      <c r="L781" s="241">
        <f ca="1">+IFERROR(INDEX('Hoja de Trabajo para listado'!$A$155:$Z$1048576,MATCH($A781,'Hoja de Trabajo para listado'!$A$155:$A$1048576,0),MATCH((CUADRO!L$4&amp;$E781),'Hoja de Trabajo para listado'!$A$151:$Z$151,0)),0)+IFERROR(INDEX('Hoja de Trabajo para listado'!$AB$155:$BA$1048576,MATCH($A781,'Hoja de Trabajo para listado'!$AB$155:$AB$1048576,0),MATCH((CUADRO!L$4&amp;$E781),'Hoja de Trabajo para listado'!$AB$151:$BA$151,0)),0)+IFERROR(INDEX('Hoja de Trabajo para listado'!$BC$155:$CB$1048576,MATCH($A781,'Hoja de Trabajo para listado'!$BC$155:$BC$1048576,0),MATCH((CUADRO!L$4&amp;$E781),'Hoja de Trabajo para listado'!$BC$151:$CB$151,0)),0)+IFERROR(INDEX('Hoja de Trabajo para listado'!$DE$153:$DG$274,MATCH($A781,'Hoja de Trabajo para listado'!$DE$153:$DE$1048576,0),MATCH((CUADRO!L$4&amp;$E781),'Hoja de Trabajo para listado'!$DE$151:$DG$151,0)),0)+IFERROR(INDEX('Hoja de Trabajo para listado'!$CD$155:$DC$1048576,MATCH($A781,'Hoja de Trabajo para listado'!$CD$155:$CD$1048576,0),MATCH((CUADRO!L$4&amp;$E781),'Hoja de Trabajo para listado'!$CD$151:$DC$151,0)),0)</f>
        <v>0</v>
      </c>
      <c r="M781" s="241">
        <f ca="1">+IFERROR(INDEX('Hoja de Trabajo para listado'!$A$155:$Z$1048576,MATCH($A781,'Hoja de Trabajo para listado'!$A$155:$A$1048576,0),MATCH((CUADRO!M$4&amp;$E781),'Hoja de Trabajo para listado'!$A$151:$Z$151,0)),0)+IFERROR(INDEX('Hoja de Trabajo para listado'!$AB$155:$BA$1048576,MATCH($A781,'Hoja de Trabajo para listado'!$AB$155:$AB$1048576,0),MATCH((CUADRO!M$4&amp;$E781),'Hoja de Trabajo para listado'!$AB$151:$BA$151,0)),0)+IFERROR(INDEX('Hoja de Trabajo para listado'!$BC$155:$CB$1048576,MATCH($A781,'Hoja de Trabajo para listado'!$BC$155:$BC$1048576,0),MATCH((CUADRO!M$4&amp;$E781),'Hoja de Trabajo para listado'!$BC$151:$CB$151,0)),0)+IFERROR(INDEX('Hoja de Trabajo para listado'!$DE$153:$DG$274,MATCH($A781,'Hoja de Trabajo para listado'!$DE$153:$DE$1048576,0),MATCH((CUADRO!M$4&amp;$E781),'Hoja de Trabajo para listado'!$DE$151:$DG$151,0)),0)+IFERROR(INDEX('Hoja de Trabajo para listado'!$CD$155:$DC$1048576,MATCH($A781,'Hoja de Trabajo para listado'!$CD$155:$CD$1048576,0),MATCH((CUADRO!M$4&amp;$E781),'Hoja de Trabajo para listado'!$CD$151:$DC$151,0)),0)</f>
        <v>0</v>
      </c>
      <c r="N781" s="241">
        <f ca="1">+IFERROR(INDEX('Hoja de Trabajo para listado'!$A$155:$Z$1048576,MATCH($A781,'Hoja de Trabajo para listado'!$A$155:$A$1048576,0),MATCH((CUADRO!N$4&amp;$E781),'Hoja de Trabajo para listado'!$A$151:$Z$151,0)),0)+IFERROR(INDEX('Hoja de Trabajo para listado'!$AB$155:$BA$1048576,MATCH($A781,'Hoja de Trabajo para listado'!$AB$155:$AB$1048576,0),MATCH((CUADRO!N$4&amp;$E781),'Hoja de Trabajo para listado'!$AB$151:$BA$151,0)),0)+IFERROR(INDEX('Hoja de Trabajo para listado'!$BC$155:$CB$1048576,MATCH($A781,'Hoja de Trabajo para listado'!$BC$155:$BC$1048576,0),MATCH((CUADRO!N$4&amp;$E781),'Hoja de Trabajo para listado'!$BC$151:$CB$151,0)),0)+IFERROR(INDEX('Hoja de Trabajo para listado'!$DE$153:$DG$274,MATCH($A781,'Hoja de Trabajo para listado'!$DE$153:$DE$1048576,0),MATCH((CUADRO!N$4&amp;$E781),'Hoja de Trabajo para listado'!$DE$151:$DG$151,0)),0)+IFERROR(INDEX('Hoja de Trabajo para listado'!$CD$155:$DC$1048576,MATCH($A781,'Hoja de Trabajo para listado'!$CD$155:$CD$1048576,0),MATCH((CUADRO!N$4&amp;$E781),'Hoja de Trabajo para listado'!$CD$151:$DC$151,0)),0)</f>
        <v>0</v>
      </c>
      <c r="O781" s="241">
        <f ca="1">+IFERROR(INDEX('Hoja de Trabajo para listado'!$A$155:$Z$1048576,MATCH($A781,'Hoja de Trabajo para listado'!$A$155:$A$1048576,0),MATCH((CUADRO!O$4&amp;$E781),'Hoja de Trabajo para listado'!$A$151:$Z$151,0)),0)+IFERROR(INDEX('Hoja de Trabajo para listado'!$AB$155:$BA$1048576,MATCH($A781,'Hoja de Trabajo para listado'!$AB$155:$AB$1048576,0),MATCH((CUADRO!O$4&amp;$E781),'Hoja de Trabajo para listado'!$AB$151:$BA$151,0)),0)+IFERROR(INDEX('Hoja de Trabajo para listado'!$BC$155:$CB$1048576,MATCH($A781,'Hoja de Trabajo para listado'!$BC$155:$BC$1048576,0),MATCH((CUADRO!O$4&amp;$E781),'Hoja de Trabajo para listado'!$BC$151:$CB$151,0)),0)+IFERROR(INDEX('Hoja de Trabajo para listado'!$DE$153:$DG$274,MATCH($A781,'Hoja de Trabajo para listado'!$DE$153:$DE$1048576,0),MATCH((CUADRO!O$4&amp;$E781),'Hoja de Trabajo para listado'!$DE$151:$DG$151,0)),0)+IFERROR(INDEX('Hoja de Trabajo para listado'!$CD$155:$DC$1048576,MATCH($A781,'Hoja de Trabajo para listado'!$CD$155:$CD$1048576,0),MATCH((CUADRO!O$4&amp;$E781),'Hoja de Trabajo para listado'!$CD$151:$DC$151,0)),0)</f>
        <v>0</v>
      </c>
      <c r="P781" s="241">
        <f ca="1">+IFERROR(INDEX('Hoja de Trabajo para listado'!$A$155:$Z$1048576,MATCH($A781,'Hoja de Trabajo para listado'!$A$155:$A$1048576,0),MATCH((CUADRO!P$4&amp;$E781),'Hoja de Trabajo para listado'!$A$151:$Z$151,0)),0)+IFERROR(INDEX('Hoja de Trabajo para listado'!$AB$155:$BA$1048576,MATCH($A781,'Hoja de Trabajo para listado'!$AB$155:$AB$1048576,0),MATCH((CUADRO!P$4&amp;$E781),'Hoja de Trabajo para listado'!$AB$151:$BA$151,0)),0)+IFERROR(INDEX('Hoja de Trabajo para listado'!$BC$155:$CB$1048576,MATCH($A781,'Hoja de Trabajo para listado'!$BC$155:$BC$1048576,0),MATCH((CUADRO!P$4&amp;$E781),'Hoja de Trabajo para listado'!$BC$151:$CB$151,0)),0)+IFERROR(INDEX('Hoja de Trabajo para listado'!$DE$153:$DG$274,MATCH($A781,'Hoja de Trabajo para listado'!$DE$153:$DE$1048576,0),MATCH((CUADRO!P$4&amp;$E781),'Hoja de Trabajo para listado'!$DE$151:$DG$151,0)),0)+IFERROR(INDEX('Hoja de Trabajo para listado'!$CD$155:$DC$1048576,MATCH($A781,'Hoja de Trabajo para listado'!$CD$155:$CD$1048576,0),MATCH((CUADRO!P$4&amp;$E781),'Hoja de Trabajo para listado'!$CD$151:$DC$151,0)),0)</f>
        <v>0</v>
      </c>
      <c r="Q781" s="241">
        <f ca="1">+IFERROR(INDEX('Hoja de Trabajo para listado'!$A$155:$Z$1048576,MATCH($A781,'Hoja de Trabajo para listado'!$A$155:$A$1048576,0),MATCH((CUADRO!Q$4&amp;$E781),'Hoja de Trabajo para listado'!$A$151:$Z$151,0)),0)+IFERROR(INDEX('Hoja de Trabajo para listado'!$AB$155:$BA$1048576,MATCH($A781,'Hoja de Trabajo para listado'!$AB$155:$AB$1048576,0),MATCH((CUADRO!Q$4&amp;$E781),'Hoja de Trabajo para listado'!$AB$151:$BA$151,0)),0)+IFERROR(INDEX('Hoja de Trabajo para listado'!$BC$155:$CB$1048576,MATCH($A781,'Hoja de Trabajo para listado'!$BC$155:$BC$1048576,0),MATCH((CUADRO!Q$4&amp;$E781),'Hoja de Trabajo para listado'!$BC$151:$CB$151,0)),0)+IFERROR(INDEX('Hoja de Trabajo para listado'!$DE$153:$DG$274,MATCH($A781,'Hoja de Trabajo para listado'!$DE$153:$DE$1048576,0),MATCH((CUADRO!Q$4&amp;$E781),'Hoja de Trabajo para listado'!$DE$151:$DG$151,0)),0)+IFERROR(INDEX('Hoja de Trabajo para listado'!$CD$155:$DC$1048576,MATCH($A781,'Hoja de Trabajo para listado'!$CD$155:$CD$1048576,0),MATCH((CUADRO!Q$4&amp;$E781),'Hoja de Trabajo para listado'!$CD$151:$DC$151,0)),0)</f>
        <v>0</v>
      </c>
      <c r="R781" s="241">
        <f t="shared" ca="1" si="31"/>
        <v>0</v>
      </c>
      <c r="S781" s="247"/>
      <c r="T781" s="241">
        <f ca="1">+T782</f>
        <v>0</v>
      </c>
      <c r="U781" s="240">
        <f t="shared" si="32"/>
        <v>1</v>
      </c>
      <c r="V781" s="327" t="str">
        <f>+VLOOKUP(A781,bd_lista!$A$3:$E$592,5,FALSE)</f>
        <v>Gobiernos Autonomos Municipales</v>
      </c>
      <c r="W781" s="397" t="str">
        <f>+V781</f>
        <v>Gobiernos Autonomos Municipales</v>
      </c>
      <c r="X781" s="240">
        <f>+VLOOKUP(A781,[4]Sheet1!$A$13:$D$744,4,FALSE)</f>
        <v>0</v>
      </c>
      <c r="Y781" s="240" t="e">
        <f>+VLOOKUP(X781,bd_lista!$A$3:$C$592,3,FALSE)</f>
        <v>#N/A</v>
      </c>
      <c r="Z781" s="290">
        <f>+X781</f>
        <v>0</v>
      </c>
      <c r="AA781" s="291" t="e">
        <f>+Y781</f>
        <v>#N/A</v>
      </c>
    </row>
    <row r="782" spans="1:27" customFormat="1" ht="27" hidden="1" customHeight="1">
      <c r="A782" s="32">
        <v>1408</v>
      </c>
      <c r="B782" s="394"/>
      <c r="C782" s="245" t="str">
        <f>+VLOOKUP(A782,bd_lista!$A$3:$C$592,3,FALSE)</f>
        <v>Gobierno Autónomo Municipal de Poopó (Villa Poopó)</v>
      </c>
      <c r="D782" s="396"/>
      <c r="E782" s="242" t="s">
        <v>1304</v>
      </c>
      <c r="F782" s="241">
        <f ca="1">+IFERROR(INDEX('Hoja de Trabajo para listado'!$A$155:$Z$1048576,MATCH($A782,'Hoja de Trabajo para listado'!$A$155:$A$1048576,0),MATCH((CUADRO!F$4&amp;$E782),'Hoja de Trabajo para listado'!$A$151:$Z$151,0)),0)+IFERROR(INDEX('Hoja de Trabajo para listado'!$AB$155:$BA$1048576,MATCH($A782,'Hoja de Trabajo para listado'!$AB$155:$AB$1048576,0),MATCH((CUADRO!F$4&amp;$E782),'Hoja de Trabajo para listado'!$AB$151:$BA$151,0)),0)+IFERROR(INDEX('Hoja de Trabajo para listado'!$BC$155:$CB$1048576,MATCH($A782,'Hoja de Trabajo para listado'!$BC$155:$BC$1048576,0),MATCH((CUADRO!F$4&amp;$E782),'Hoja de Trabajo para listado'!$BC$151:$CB$151,0)),0)+IFERROR(INDEX('Hoja de Trabajo para listado'!$DE$153:$DG$274,MATCH($A782,'Hoja de Trabajo para listado'!$DE$153:$DE$1048576,0),MATCH((CUADRO!F$4&amp;$E782),'Hoja de Trabajo para listado'!$DE$151:$DG$151,0)),0)+IFERROR(INDEX('Hoja de Trabajo para listado'!$CD$155:$DC$1048576,MATCH($A782,'Hoja de Trabajo para listado'!$CD$155:$CD$1048576,0),MATCH((CUADRO!F$4&amp;$E782),'Hoja de Trabajo para listado'!$CD$151:$DC$151,0)),0)</f>
        <v>0</v>
      </c>
      <c r="G782" s="241">
        <f ca="1">+IFERROR(INDEX('Hoja de Trabajo para listado'!$A$155:$Z$1048576,MATCH($A782,'Hoja de Trabajo para listado'!$A$155:$A$1048576,0),MATCH((CUADRO!G$4&amp;$E782),'Hoja de Trabajo para listado'!$A$151:$Z$151,0)),0)+IFERROR(INDEX('Hoja de Trabajo para listado'!$AB$155:$BA$1048576,MATCH($A782,'Hoja de Trabajo para listado'!$AB$155:$AB$1048576,0),MATCH((CUADRO!G$4&amp;$E782),'Hoja de Trabajo para listado'!$AB$151:$BA$151,0)),0)+IFERROR(INDEX('Hoja de Trabajo para listado'!$BC$155:$CB$1048576,MATCH($A782,'Hoja de Trabajo para listado'!$BC$155:$BC$1048576,0),MATCH((CUADRO!G$4&amp;$E782),'Hoja de Trabajo para listado'!$BC$151:$CB$151,0)),0)+IFERROR(INDEX('Hoja de Trabajo para listado'!$DE$153:$DG$274,MATCH($A782,'Hoja de Trabajo para listado'!$DE$153:$DE$1048576,0),MATCH((CUADRO!G$4&amp;$E782),'Hoja de Trabajo para listado'!$DE$151:$DG$151,0)),0)+IFERROR(INDEX('Hoja de Trabajo para listado'!$CD$155:$DC$1048576,MATCH($A782,'Hoja de Trabajo para listado'!$CD$155:$CD$1048576,0),MATCH((CUADRO!G$4&amp;$E782),'Hoja de Trabajo para listado'!$CD$151:$DC$151,0)),0)</f>
        <v>0</v>
      </c>
      <c r="H782" s="241">
        <f ca="1">+IFERROR(INDEX('Hoja de Trabajo para listado'!$A$155:$Z$1048576,MATCH($A782,'Hoja de Trabajo para listado'!$A$155:$A$1048576,0),MATCH((CUADRO!H$4&amp;$E782),'Hoja de Trabajo para listado'!$A$151:$Z$151,0)),0)+IFERROR(INDEX('Hoja de Trabajo para listado'!$AB$155:$BA$1048576,MATCH($A782,'Hoja de Trabajo para listado'!$AB$155:$AB$1048576,0),MATCH((CUADRO!H$4&amp;$E782),'Hoja de Trabajo para listado'!$AB$151:$BA$151,0)),0)+IFERROR(INDEX('Hoja de Trabajo para listado'!$BC$155:$CB$1048576,MATCH($A782,'Hoja de Trabajo para listado'!$BC$155:$BC$1048576,0),MATCH((CUADRO!H$4&amp;$E782),'Hoja de Trabajo para listado'!$BC$151:$CB$151,0)),0)+IFERROR(INDEX('Hoja de Trabajo para listado'!$DE$153:$DG$274,MATCH($A782,'Hoja de Trabajo para listado'!$DE$153:$DE$1048576,0),MATCH((CUADRO!H$4&amp;$E782),'Hoja de Trabajo para listado'!$DE$151:$DG$151,0)),0)+IFERROR(INDEX('Hoja de Trabajo para listado'!$CD$155:$DC$1048576,MATCH($A782,'Hoja de Trabajo para listado'!$CD$155:$CD$1048576,0),MATCH((CUADRO!H$4&amp;$E782),'Hoja de Trabajo para listado'!$CD$151:$DC$151,0)),0)</f>
        <v>0</v>
      </c>
      <c r="I782" s="241">
        <f ca="1">+IFERROR(INDEX('Hoja de Trabajo para listado'!$A$155:$Z$1048576,MATCH($A782,'Hoja de Trabajo para listado'!$A$155:$A$1048576,0),MATCH((CUADRO!I$4&amp;$E782),'Hoja de Trabajo para listado'!$A$151:$Z$151,0)),0)+IFERROR(INDEX('Hoja de Trabajo para listado'!$AB$155:$BA$1048576,MATCH($A782,'Hoja de Trabajo para listado'!$AB$155:$AB$1048576,0),MATCH((CUADRO!I$4&amp;$E782),'Hoja de Trabajo para listado'!$AB$151:$BA$151,0)),0)+IFERROR(INDEX('Hoja de Trabajo para listado'!$BC$155:$CB$1048576,MATCH($A782,'Hoja de Trabajo para listado'!$BC$155:$BC$1048576,0),MATCH((CUADRO!I$4&amp;$E782),'Hoja de Trabajo para listado'!$BC$151:$CB$151,0)),0)+IFERROR(INDEX('Hoja de Trabajo para listado'!$DE$153:$DG$274,MATCH($A782,'Hoja de Trabajo para listado'!$DE$153:$DE$1048576,0),MATCH((CUADRO!I$4&amp;$E782),'Hoja de Trabajo para listado'!$DE$151:$DG$151,0)),0)+IFERROR(INDEX('Hoja de Trabajo para listado'!$CD$155:$DC$1048576,MATCH($A782,'Hoja de Trabajo para listado'!$CD$155:$CD$1048576,0),MATCH((CUADRO!I$4&amp;$E782),'Hoja de Trabajo para listado'!$CD$151:$DC$151,0)),0)</f>
        <v>0</v>
      </c>
      <c r="J782" s="241">
        <f ca="1">+IFERROR(INDEX('Hoja de Trabajo para listado'!$A$155:$Z$1048576,MATCH($A782,'Hoja de Trabajo para listado'!$A$155:$A$1048576,0),MATCH((CUADRO!J$4&amp;$E782),'Hoja de Trabajo para listado'!$A$151:$Z$151,0)),0)+IFERROR(INDEX('Hoja de Trabajo para listado'!$AB$155:$BA$1048576,MATCH($A782,'Hoja de Trabajo para listado'!$AB$155:$AB$1048576,0),MATCH((CUADRO!J$4&amp;$E782),'Hoja de Trabajo para listado'!$AB$151:$BA$151,0)),0)+IFERROR(INDEX('Hoja de Trabajo para listado'!$BC$155:$CB$1048576,MATCH($A782,'Hoja de Trabajo para listado'!$BC$155:$BC$1048576,0),MATCH((CUADRO!J$4&amp;$E782),'Hoja de Trabajo para listado'!$BC$151:$CB$151,0)),0)+IFERROR(INDEX('Hoja de Trabajo para listado'!$DE$153:$DG$274,MATCH($A782,'Hoja de Trabajo para listado'!$DE$153:$DE$1048576,0),MATCH((CUADRO!J$4&amp;$E782),'Hoja de Trabajo para listado'!$DE$151:$DG$151,0)),0)+IFERROR(INDEX('Hoja de Trabajo para listado'!$CD$155:$DC$1048576,MATCH($A782,'Hoja de Trabajo para listado'!$CD$155:$CD$1048576,0),MATCH((CUADRO!J$4&amp;$E782),'Hoja de Trabajo para listado'!$CD$151:$DC$151,0)),0)</f>
        <v>0</v>
      </c>
      <c r="K782" s="241">
        <f ca="1">+IFERROR(INDEX('Hoja de Trabajo para listado'!$A$155:$Z$1048576,MATCH($A782,'Hoja de Trabajo para listado'!$A$155:$A$1048576,0),MATCH((CUADRO!K$4&amp;$E782),'Hoja de Trabajo para listado'!$A$151:$Z$151,0)),0)+IFERROR(INDEX('Hoja de Trabajo para listado'!$AB$155:$BA$1048576,MATCH($A782,'Hoja de Trabajo para listado'!$AB$155:$AB$1048576,0),MATCH((CUADRO!K$4&amp;$E782),'Hoja de Trabajo para listado'!$AB$151:$BA$151,0)),0)+IFERROR(INDEX('Hoja de Trabajo para listado'!$BC$155:$CB$1048576,MATCH($A782,'Hoja de Trabajo para listado'!$BC$155:$BC$1048576,0),MATCH((CUADRO!K$4&amp;$E782),'Hoja de Trabajo para listado'!$BC$151:$CB$151,0)),0)+IFERROR(INDEX('Hoja de Trabajo para listado'!$DE$153:$DG$274,MATCH($A782,'Hoja de Trabajo para listado'!$DE$153:$DE$1048576,0),MATCH((CUADRO!K$4&amp;$E782),'Hoja de Trabajo para listado'!$DE$151:$DG$151,0)),0)+IFERROR(INDEX('Hoja de Trabajo para listado'!$CD$155:$DC$1048576,MATCH($A782,'Hoja de Trabajo para listado'!$CD$155:$CD$1048576,0),MATCH((CUADRO!K$4&amp;$E782),'Hoja de Trabajo para listado'!$CD$151:$DC$151,0)),0)</f>
        <v>0</v>
      </c>
      <c r="L782" s="241">
        <f ca="1">+IFERROR(INDEX('Hoja de Trabajo para listado'!$A$155:$Z$1048576,MATCH($A782,'Hoja de Trabajo para listado'!$A$155:$A$1048576,0),MATCH((CUADRO!L$4&amp;$E782),'Hoja de Trabajo para listado'!$A$151:$Z$151,0)),0)+IFERROR(INDEX('Hoja de Trabajo para listado'!$AB$155:$BA$1048576,MATCH($A782,'Hoja de Trabajo para listado'!$AB$155:$AB$1048576,0),MATCH((CUADRO!L$4&amp;$E782),'Hoja de Trabajo para listado'!$AB$151:$BA$151,0)),0)+IFERROR(INDEX('Hoja de Trabajo para listado'!$BC$155:$CB$1048576,MATCH($A782,'Hoja de Trabajo para listado'!$BC$155:$BC$1048576,0),MATCH((CUADRO!L$4&amp;$E782),'Hoja de Trabajo para listado'!$BC$151:$CB$151,0)),0)+IFERROR(INDEX('Hoja de Trabajo para listado'!$DE$153:$DG$274,MATCH($A782,'Hoja de Trabajo para listado'!$DE$153:$DE$1048576,0),MATCH((CUADRO!L$4&amp;$E782),'Hoja de Trabajo para listado'!$DE$151:$DG$151,0)),0)+IFERROR(INDEX('Hoja de Trabajo para listado'!$CD$155:$DC$1048576,MATCH($A782,'Hoja de Trabajo para listado'!$CD$155:$CD$1048576,0),MATCH((CUADRO!L$4&amp;$E782),'Hoja de Trabajo para listado'!$CD$151:$DC$151,0)),0)</f>
        <v>0</v>
      </c>
      <c r="M782" s="241">
        <f ca="1">+IFERROR(INDEX('Hoja de Trabajo para listado'!$A$155:$Z$1048576,MATCH($A782,'Hoja de Trabajo para listado'!$A$155:$A$1048576,0),MATCH((CUADRO!M$4&amp;$E782),'Hoja de Trabajo para listado'!$A$151:$Z$151,0)),0)+IFERROR(INDEX('Hoja de Trabajo para listado'!$AB$155:$BA$1048576,MATCH($A782,'Hoja de Trabajo para listado'!$AB$155:$AB$1048576,0),MATCH((CUADRO!M$4&amp;$E782),'Hoja de Trabajo para listado'!$AB$151:$BA$151,0)),0)+IFERROR(INDEX('Hoja de Trabajo para listado'!$BC$155:$CB$1048576,MATCH($A782,'Hoja de Trabajo para listado'!$BC$155:$BC$1048576,0),MATCH((CUADRO!M$4&amp;$E782),'Hoja de Trabajo para listado'!$BC$151:$CB$151,0)),0)+IFERROR(INDEX('Hoja de Trabajo para listado'!$DE$153:$DG$274,MATCH($A782,'Hoja de Trabajo para listado'!$DE$153:$DE$1048576,0),MATCH((CUADRO!M$4&amp;$E782),'Hoja de Trabajo para listado'!$DE$151:$DG$151,0)),0)+IFERROR(INDEX('Hoja de Trabajo para listado'!$CD$155:$DC$1048576,MATCH($A782,'Hoja de Trabajo para listado'!$CD$155:$CD$1048576,0),MATCH((CUADRO!M$4&amp;$E782),'Hoja de Trabajo para listado'!$CD$151:$DC$151,0)),0)</f>
        <v>0</v>
      </c>
      <c r="N782" s="241">
        <f ca="1">+IFERROR(INDEX('Hoja de Trabajo para listado'!$A$155:$Z$1048576,MATCH($A782,'Hoja de Trabajo para listado'!$A$155:$A$1048576,0),MATCH((CUADRO!N$4&amp;$E782),'Hoja de Trabajo para listado'!$A$151:$Z$151,0)),0)+IFERROR(INDEX('Hoja de Trabajo para listado'!$AB$155:$BA$1048576,MATCH($A782,'Hoja de Trabajo para listado'!$AB$155:$AB$1048576,0),MATCH((CUADRO!N$4&amp;$E782),'Hoja de Trabajo para listado'!$AB$151:$BA$151,0)),0)+IFERROR(INDEX('Hoja de Trabajo para listado'!$BC$155:$CB$1048576,MATCH($A782,'Hoja de Trabajo para listado'!$BC$155:$BC$1048576,0),MATCH((CUADRO!N$4&amp;$E782),'Hoja de Trabajo para listado'!$BC$151:$CB$151,0)),0)+IFERROR(INDEX('Hoja de Trabajo para listado'!$DE$153:$DG$274,MATCH($A782,'Hoja de Trabajo para listado'!$DE$153:$DE$1048576,0),MATCH((CUADRO!N$4&amp;$E782),'Hoja de Trabajo para listado'!$DE$151:$DG$151,0)),0)+IFERROR(INDEX('Hoja de Trabajo para listado'!$CD$155:$DC$1048576,MATCH($A782,'Hoja de Trabajo para listado'!$CD$155:$CD$1048576,0),MATCH((CUADRO!N$4&amp;$E782),'Hoja de Trabajo para listado'!$CD$151:$DC$151,0)),0)</f>
        <v>0</v>
      </c>
      <c r="O782" s="241">
        <f ca="1">+IFERROR(INDEX('Hoja de Trabajo para listado'!$A$155:$Z$1048576,MATCH($A782,'Hoja de Trabajo para listado'!$A$155:$A$1048576,0),MATCH((CUADRO!O$4&amp;$E782),'Hoja de Trabajo para listado'!$A$151:$Z$151,0)),0)+IFERROR(INDEX('Hoja de Trabajo para listado'!$AB$155:$BA$1048576,MATCH($A782,'Hoja de Trabajo para listado'!$AB$155:$AB$1048576,0),MATCH((CUADRO!O$4&amp;$E782),'Hoja de Trabajo para listado'!$AB$151:$BA$151,0)),0)+IFERROR(INDEX('Hoja de Trabajo para listado'!$BC$155:$CB$1048576,MATCH($A782,'Hoja de Trabajo para listado'!$BC$155:$BC$1048576,0),MATCH((CUADRO!O$4&amp;$E782),'Hoja de Trabajo para listado'!$BC$151:$CB$151,0)),0)+IFERROR(INDEX('Hoja de Trabajo para listado'!$DE$153:$DG$274,MATCH($A782,'Hoja de Trabajo para listado'!$DE$153:$DE$1048576,0),MATCH((CUADRO!O$4&amp;$E782),'Hoja de Trabajo para listado'!$DE$151:$DG$151,0)),0)+IFERROR(INDEX('Hoja de Trabajo para listado'!$CD$155:$DC$1048576,MATCH($A782,'Hoja de Trabajo para listado'!$CD$155:$CD$1048576,0),MATCH((CUADRO!O$4&amp;$E782),'Hoja de Trabajo para listado'!$CD$151:$DC$151,0)),0)</f>
        <v>0</v>
      </c>
      <c r="P782" s="241">
        <f ca="1">+IFERROR(INDEX('Hoja de Trabajo para listado'!$A$155:$Z$1048576,MATCH($A782,'Hoja de Trabajo para listado'!$A$155:$A$1048576,0),MATCH((CUADRO!P$4&amp;$E782),'Hoja de Trabajo para listado'!$A$151:$Z$151,0)),0)+IFERROR(INDEX('Hoja de Trabajo para listado'!$AB$155:$BA$1048576,MATCH($A782,'Hoja de Trabajo para listado'!$AB$155:$AB$1048576,0),MATCH((CUADRO!P$4&amp;$E782),'Hoja de Trabajo para listado'!$AB$151:$BA$151,0)),0)+IFERROR(INDEX('Hoja de Trabajo para listado'!$BC$155:$CB$1048576,MATCH($A782,'Hoja de Trabajo para listado'!$BC$155:$BC$1048576,0),MATCH((CUADRO!P$4&amp;$E782),'Hoja de Trabajo para listado'!$BC$151:$CB$151,0)),0)+IFERROR(INDEX('Hoja de Trabajo para listado'!$DE$153:$DG$274,MATCH($A782,'Hoja de Trabajo para listado'!$DE$153:$DE$1048576,0),MATCH((CUADRO!P$4&amp;$E782),'Hoja de Trabajo para listado'!$DE$151:$DG$151,0)),0)+IFERROR(INDEX('Hoja de Trabajo para listado'!$CD$155:$DC$1048576,MATCH($A782,'Hoja de Trabajo para listado'!$CD$155:$CD$1048576,0),MATCH((CUADRO!P$4&amp;$E782),'Hoja de Trabajo para listado'!$CD$151:$DC$151,0)),0)</f>
        <v>0</v>
      </c>
      <c r="Q782" s="241">
        <f ca="1">+IFERROR(INDEX('Hoja de Trabajo para listado'!$A$155:$Z$1048576,MATCH($A782,'Hoja de Trabajo para listado'!$A$155:$A$1048576,0),MATCH((CUADRO!Q$4&amp;$E782),'Hoja de Trabajo para listado'!$A$151:$Z$151,0)),0)+IFERROR(INDEX('Hoja de Trabajo para listado'!$AB$155:$BA$1048576,MATCH($A782,'Hoja de Trabajo para listado'!$AB$155:$AB$1048576,0),MATCH((CUADRO!Q$4&amp;$E782),'Hoja de Trabajo para listado'!$AB$151:$BA$151,0)),0)+IFERROR(INDEX('Hoja de Trabajo para listado'!$BC$155:$CB$1048576,MATCH($A782,'Hoja de Trabajo para listado'!$BC$155:$BC$1048576,0),MATCH((CUADRO!Q$4&amp;$E782),'Hoja de Trabajo para listado'!$BC$151:$CB$151,0)),0)+IFERROR(INDEX('Hoja de Trabajo para listado'!$DE$153:$DG$274,MATCH($A782,'Hoja de Trabajo para listado'!$DE$153:$DE$1048576,0),MATCH((CUADRO!Q$4&amp;$E782),'Hoja de Trabajo para listado'!$DE$151:$DG$151,0)),0)+IFERROR(INDEX('Hoja de Trabajo para listado'!$CD$155:$DC$1048576,MATCH($A782,'Hoja de Trabajo para listado'!$CD$155:$CD$1048576,0),MATCH((CUADRO!Q$4&amp;$E782),'Hoja de Trabajo para listado'!$CD$151:$DC$151,0)),0)</f>
        <v>0</v>
      </c>
      <c r="R782" s="241">
        <f t="shared" ca="1" si="31"/>
        <v>0</v>
      </c>
      <c r="S782" s="247">
        <f ca="1">+R781+R782</f>
        <v>0</v>
      </c>
      <c r="T782" s="241">
        <f ca="1">+S782</f>
        <v>0</v>
      </c>
      <c r="U782" s="240">
        <f t="shared" si="32"/>
        <v>2</v>
      </c>
      <c r="V782" s="327" t="str">
        <f>+VLOOKUP(A782,bd_lista!$A$3:$E$592,5,FALSE)</f>
        <v>Gobiernos Autonomos Municipales</v>
      </c>
      <c r="W782" s="398"/>
      <c r="X782" s="240">
        <f>+VLOOKUP(A782,[4]Sheet1!$A$13:$D$744,4,FALSE)</f>
        <v>0</v>
      </c>
      <c r="Y782" s="240" t="e">
        <f>+VLOOKUP(X782,bd_lista!$A$3:$C$592,3,FALSE)</f>
        <v>#N/A</v>
      </c>
      <c r="Z782" s="288"/>
      <c r="AA782" s="289"/>
    </row>
    <row r="783" spans="1:27" customFormat="1" ht="15" hidden="1" customHeight="1">
      <c r="A783" s="32">
        <v>1409</v>
      </c>
      <c r="B783" s="393">
        <f>+A783</f>
        <v>1409</v>
      </c>
      <c r="C783" s="245" t="str">
        <f>+VLOOKUP(A783,bd_lista!$A$3:$C$592,3,FALSE)</f>
        <v>Gobierno Autónomo Municipal de Pazña</v>
      </c>
      <c r="D783" s="395" t="str">
        <f>+C783</f>
        <v>Gobierno Autónomo Municipal de Pazña</v>
      </c>
      <c r="E783" s="240" t="s">
        <v>1303</v>
      </c>
      <c r="F783" s="241">
        <f ca="1">+IFERROR(INDEX('Hoja de Trabajo para listado'!$A$155:$Z$1048576,MATCH($A783,'Hoja de Trabajo para listado'!$A$155:$A$1048576,0),MATCH((CUADRO!F$4&amp;$E783),'Hoja de Trabajo para listado'!$A$151:$Z$151,0)),0)+IFERROR(INDEX('Hoja de Trabajo para listado'!$AB$155:$BA$1048576,MATCH($A783,'Hoja de Trabajo para listado'!$AB$155:$AB$1048576,0),MATCH((CUADRO!F$4&amp;$E783),'Hoja de Trabajo para listado'!$AB$151:$BA$151,0)),0)+IFERROR(INDEX('Hoja de Trabajo para listado'!$BC$155:$CB$1048576,MATCH($A783,'Hoja de Trabajo para listado'!$BC$155:$BC$1048576,0),MATCH((CUADRO!F$4&amp;$E783),'Hoja de Trabajo para listado'!$BC$151:$CB$151,0)),0)+IFERROR(INDEX('Hoja de Trabajo para listado'!$DE$153:$DG$274,MATCH($A783,'Hoja de Trabajo para listado'!$DE$153:$DE$1048576,0),MATCH((CUADRO!F$4&amp;$E783),'Hoja de Trabajo para listado'!$DE$151:$DG$151,0)),0)+IFERROR(INDEX('Hoja de Trabajo para listado'!$CD$155:$DC$1048576,MATCH($A783,'Hoja de Trabajo para listado'!$CD$155:$CD$1048576,0),MATCH((CUADRO!F$4&amp;$E783),'Hoja de Trabajo para listado'!$CD$151:$DC$151,0)),0)</f>
        <v>0</v>
      </c>
      <c r="G783" s="241">
        <f ca="1">+IFERROR(INDEX('Hoja de Trabajo para listado'!$A$155:$Z$1048576,MATCH($A783,'Hoja de Trabajo para listado'!$A$155:$A$1048576,0),MATCH((CUADRO!G$4&amp;$E783),'Hoja de Trabajo para listado'!$A$151:$Z$151,0)),0)+IFERROR(INDEX('Hoja de Trabajo para listado'!$AB$155:$BA$1048576,MATCH($A783,'Hoja de Trabajo para listado'!$AB$155:$AB$1048576,0),MATCH((CUADRO!G$4&amp;$E783),'Hoja de Trabajo para listado'!$AB$151:$BA$151,0)),0)+IFERROR(INDEX('Hoja de Trabajo para listado'!$BC$155:$CB$1048576,MATCH($A783,'Hoja de Trabajo para listado'!$BC$155:$BC$1048576,0),MATCH((CUADRO!G$4&amp;$E783),'Hoja de Trabajo para listado'!$BC$151:$CB$151,0)),0)+IFERROR(INDEX('Hoja de Trabajo para listado'!$DE$153:$DG$274,MATCH($A783,'Hoja de Trabajo para listado'!$DE$153:$DE$1048576,0),MATCH((CUADRO!G$4&amp;$E783),'Hoja de Trabajo para listado'!$DE$151:$DG$151,0)),0)+IFERROR(INDEX('Hoja de Trabajo para listado'!$CD$155:$DC$1048576,MATCH($A783,'Hoja de Trabajo para listado'!$CD$155:$CD$1048576,0),MATCH((CUADRO!G$4&amp;$E783),'Hoja de Trabajo para listado'!$CD$151:$DC$151,0)),0)</f>
        <v>0</v>
      </c>
      <c r="H783" s="241">
        <f ca="1">+IFERROR(INDEX('Hoja de Trabajo para listado'!$A$155:$Z$1048576,MATCH($A783,'Hoja de Trabajo para listado'!$A$155:$A$1048576,0),MATCH((CUADRO!H$4&amp;$E783),'Hoja de Trabajo para listado'!$A$151:$Z$151,0)),0)+IFERROR(INDEX('Hoja de Trabajo para listado'!$AB$155:$BA$1048576,MATCH($A783,'Hoja de Trabajo para listado'!$AB$155:$AB$1048576,0),MATCH((CUADRO!H$4&amp;$E783),'Hoja de Trabajo para listado'!$AB$151:$BA$151,0)),0)+IFERROR(INDEX('Hoja de Trabajo para listado'!$BC$155:$CB$1048576,MATCH($A783,'Hoja de Trabajo para listado'!$BC$155:$BC$1048576,0),MATCH((CUADRO!H$4&amp;$E783),'Hoja de Trabajo para listado'!$BC$151:$CB$151,0)),0)+IFERROR(INDEX('Hoja de Trabajo para listado'!$DE$153:$DG$274,MATCH($A783,'Hoja de Trabajo para listado'!$DE$153:$DE$1048576,0),MATCH((CUADRO!H$4&amp;$E783),'Hoja de Trabajo para listado'!$DE$151:$DG$151,0)),0)+IFERROR(INDEX('Hoja de Trabajo para listado'!$CD$155:$DC$1048576,MATCH($A783,'Hoja de Trabajo para listado'!$CD$155:$CD$1048576,0),MATCH((CUADRO!H$4&amp;$E783),'Hoja de Trabajo para listado'!$CD$151:$DC$151,0)),0)</f>
        <v>0</v>
      </c>
      <c r="I783" s="241">
        <f ca="1">+IFERROR(INDEX('Hoja de Trabajo para listado'!$A$155:$Z$1048576,MATCH($A783,'Hoja de Trabajo para listado'!$A$155:$A$1048576,0),MATCH((CUADRO!I$4&amp;$E783),'Hoja de Trabajo para listado'!$A$151:$Z$151,0)),0)+IFERROR(INDEX('Hoja de Trabajo para listado'!$AB$155:$BA$1048576,MATCH($A783,'Hoja de Trabajo para listado'!$AB$155:$AB$1048576,0),MATCH((CUADRO!I$4&amp;$E783),'Hoja de Trabajo para listado'!$AB$151:$BA$151,0)),0)+IFERROR(INDEX('Hoja de Trabajo para listado'!$BC$155:$CB$1048576,MATCH($A783,'Hoja de Trabajo para listado'!$BC$155:$BC$1048576,0),MATCH((CUADRO!I$4&amp;$E783),'Hoja de Trabajo para listado'!$BC$151:$CB$151,0)),0)+IFERROR(INDEX('Hoja de Trabajo para listado'!$DE$153:$DG$274,MATCH($A783,'Hoja de Trabajo para listado'!$DE$153:$DE$1048576,0),MATCH((CUADRO!I$4&amp;$E783),'Hoja de Trabajo para listado'!$DE$151:$DG$151,0)),0)+IFERROR(INDEX('Hoja de Trabajo para listado'!$CD$155:$DC$1048576,MATCH($A783,'Hoja de Trabajo para listado'!$CD$155:$CD$1048576,0),MATCH((CUADRO!I$4&amp;$E783),'Hoja de Trabajo para listado'!$CD$151:$DC$151,0)),0)</f>
        <v>0</v>
      </c>
      <c r="J783" s="241">
        <f ca="1">+IFERROR(INDEX('Hoja de Trabajo para listado'!$A$155:$Z$1048576,MATCH($A783,'Hoja de Trabajo para listado'!$A$155:$A$1048576,0),MATCH((CUADRO!J$4&amp;$E783),'Hoja de Trabajo para listado'!$A$151:$Z$151,0)),0)+IFERROR(INDEX('Hoja de Trabajo para listado'!$AB$155:$BA$1048576,MATCH($A783,'Hoja de Trabajo para listado'!$AB$155:$AB$1048576,0),MATCH((CUADRO!J$4&amp;$E783),'Hoja de Trabajo para listado'!$AB$151:$BA$151,0)),0)+IFERROR(INDEX('Hoja de Trabajo para listado'!$BC$155:$CB$1048576,MATCH($A783,'Hoja de Trabajo para listado'!$BC$155:$BC$1048576,0),MATCH((CUADRO!J$4&amp;$E783),'Hoja de Trabajo para listado'!$BC$151:$CB$151,0)),0)+IFERROR(INDEX('Hoja de Trabajo para listado'!$DE$153:$DG$274,MATCH($A783,'Hoja de Trabajo para listado'!$DE$153:$DE$1048576,0),MATCH((CUADRO!J$4&amp;$E783),'Hoja de Trabajo para listado'!$DE$151:$DG$151,0)),0)+IFERROR(INDEX('Hoja de Trabajo para listado'!$CD$155:$DC$1048576,MATCH($A783,'Hoja de Trabajo para listado'!$CD$155:$CD$1048576,0),MATCH((CUADRO!J$4&amp;$E783),'Hoja de Trabajo para listado'!$CD$151:$DC$151,0)),0)</f>
        <v>0</v>
      </c>
      <c r="K783" s="241">
        <f ca="1">+IFERROR(INDEX('Hoja de Trabajo para listado'!$A$155:$Z$1048576,MATCH($A783,'Hoja de Trabajo para listado'!$A$155:$A$1048576,0),MATCH((CUADRO!K$4&amp;$E783),'Hoja de Trabajo para listado'!$A$151:$Z$151,0)),0)+IFERROR(INDEX('Hoja de Trabajo para listado'!$AB$155:$BA$1048576,MATCH($A783,'Hoja de Trabajo para listado'!$AB$155:$AB$1048576,0),MATCH((CUADRO!K$4&amp;$E783),'Hoja de Trabajo para listado'!$AB$151:$BA$151,0)),0)+IFERROR(INDEX('Hoja de Trabajo para listado'!$BC$155:$CB$1048576,MATCH($A783,'Hoja de Trabajo para listado'!$BC$155:$BC$1048576,0),MATCH((CUADRO!K$4&amp;$E783),'Hoja de Trabajo para listado'!$BC$151:$CB$151,0)),0)+IFERROR(INDEX('Hoja de Trabajo para listado'!$DE$153:$DG$274,MATCH($A783,'Hoja de Trabajo para listado'!$DE$153:$DE$1048576,0),MATCH((CUADRO!K$4&amp;$E783),'Hoja de Trabajo para listado'!$DE$151:$DG$151,0)),0)+IFERROR(INDEX('Hoja de Trabajo para listado'!$CD$155:$DC$1048576,MATCH($A783,'Hoja de Trabajo para listado'!$CD$155:$CD$1048576,0),MATCH((CUADRO!K$4&amp;$E783),'Hoja de Trabajo para listado'!$CD$151:$DC$151,0)),0)</f>
        <v>0</v>
      </c>
      <c r="L783" s="241">
        <f ca="1">+IFERROR(INDEX('Hoja de Trabajo para listado'!$A$155:$Z$1048576,MATCH($A783,'Hoja de Trabajo para listado'!$A$155:$A$1048576,0),MATCH((CUADRO!L$4&amp;$E783),'Hoja de Trabajo para listado'!$A$151:$Z$151,0)),0)+IFERROR(INDEX('Hoja de Trabajo para listado'!$AB$155:$BA$1048576,MATCH($A783,'Hoja de Trabajo para listado'!$AB$155:$AB$1048576,0),MATCH((CUADRO!L$4&amp;$E783),'Hoja de Trabajo para listado'!$AB$151:$BA$151,0)),0)+IFERROR(INDEX('Hoja de Trabajo para listado'!$BC$155:$CB$1048576,MATCH($A783,'Hoja de Trabajo para listado'!$BC$155:$BC$1048576,0),MATCH((CUADRO!L$4&amp;$E783),'Hoja de Trabajo para listado'!$BC$151:$CB$151,0)),0)+IFERROR(INDEX('Hoja de Trabajo para listado'!$DE$153:$DG$274,MATCH($A783,'Hoja de Trabajo para listado'!$DE$153:$DE$1048576,0),MATCH((CUADRO!L$4&amp;$E783),'Hoja de Trabajo para listado'!$DE$151:$DG$151,0)),0)+IFERROR(INDEX('Hoja de Trabajo para listado'!$CD$155:$DC$1048576,MATCH($A783,'Hoja de Trabajo para listado'!$CD$155:$CD$1048576,0),MATCH((CUADRO!L$4&amp;$E783),'Hoja de Trabajo para listado'!$CD$151:$DC$151,0)),0)</f>
        <v>0</v>
      </c>
      <c r="M783" s="241">
        <f ca="1">+IFERROR(INDEX('Hoja de Trabajo para listado'!$A$155:$Z$1048576,MATCH($A783,'Hoja de Trabajo para listado'!$A$155:$A$1048576,0),MATCH((CUADRO!M$4&amp;$E783),'Hoja de Trabajo para listado'!$A$151:$Z$151,0)),0)+IFERROR(INDEX('Hoja de Trabajo para listado'!$AB$155:$BA$1048576,MATCH($A783,'Hoja de Trabajo para listado'!$AB$155:$AB$1048576,0),MATCH((CUADRO!M$4&amp;$E783),'Hoja de Trabajo para listado'!$AB$151:$BA$151,0)),0)+IFERROR(INDEX('Hoja de Trabajo para listado'!$BC$155:$CB$1048576,MATCH($A783,'Hoja de Trabajo para listado'!$BC$155:$BC$1048576,0),MATCH((CUADRO!M$4&amp;$E783),'Hoja de Trabajo para listado'!$BC$151:$CB$151,0)),0)+IFERROR(INDEX('Hoja de Trabajo para listado'!$DE$153:$DG$274,MATCH($A783,'Hoja de Trabajo para listado'!$DE$153:$DE$1048576,0),MATCH((CUADRO!M$4&amp;$E783),'Hoja de Trabajo para listado'!$DE$151:$DG$151,0)),0)+IFERROR(INDEX('Hoja de Trabajo para listado'!$CD$155:$DC$1048576,MATCH($A783,'Hoja de Trabajo para listado'!$CD$155:$CD$1048576,0),MATCH((CUADRO!M$4&amp;$E783),'Hoja de Trabajo para listado'!$CD$151:$DC$151,0)),0)</f>
        <v>0</v>
      </c>
      <c r="N783" s="241">
        <f ca="1">+IFERROR(INDEX('Hoja de Trabajo para listado'!$A$155:$Z$1048576,MATCH($A783,'Hoja de Trabajo para listado'!$A$155:$A$1048576,0),MATCH((CUADRO!N$4&amp;$E783),'Hoja de Trabajo para listado'!$A$151:$Z$151,0)),0)+IFERROR(INDEX('Hoja de Trabajo para listado'!$AB$155:$BA$1048576,MATCH($A783,'Hoja de Trabajo para listado'!$AB$155:$AB$1048576,0),MATCH((CUADRO!N$4&amp;$E783),'Hoja de Trabajo para listado'!$AB$151:$BA$151,0)),0)+IFERROR(INDEX('Hoja de Trabajo para listado'!$BC$155:$CB$1048576,MATCH($A783,'Hoja de Trabajo para listado'!$BC$155:$BC$1048576,0),MATCH((CUADRO!N$4&amp;$E783),'Hoja de Trabajo para listado'!$BC$151:$CB$151,0)),0)+IFERROR(INDEX('Hoja de Trabajo para listado'!$DE$153:$DG$274,MATCH($A783,'Hoja de Trabajo para listado'!$DE$153:$DE$1048576,0),MATCH((CUADRO!N$4&amp;$E783),'Hoja de Trabajo para listado'!$DE$151:$DG$151,0)),0)+IFERROR(INDEX('Hoja de Trabajo para listado'!$CD$155:$DC$1048576,MATCH($A783,'Hoja de Trabajo para listado'!$CD$155:$CD$1048576,0),MATCH((CUADRO!N$4&amp;$E783),'Hoja de Trabajo para listado'!$CD$151:$DC$151,0)),0)</f>
        <v>0</v>
      </c>
      <c r="O783" s="241">
        <f ca="1">+IFERROR(INDEX('Hoja de Trabajo para listado'!$A$155:$Z$1048576,MATCH($A783,'Hoja de Trabajo para listado'!$A$155:$A$1048576,0),MATCH((CUADRO!O$4&amp;$E783),'Hoja de Trabajo para listado'!$A$151:$Z$151,0)),0)+IFERROR(INDEX('Hoja de Trabajo para listado'!$AB$155:$BA$1048576,MATCH($A783,'Hoja de Trabajo para listado'!$AB$155:$AB$1048576,0),MATCH((CUADRO!O$4&amp;$E783),'Hoja de Trabajo para listado'!$AB$151:$BA$151,0)),0)+IFERROR(INDEX('Hoja de Trabajo para listado'!$BC$155:$CB$1048576,MATCH($A783,'Hoja de Trabajo para listado'!$BC$155:$BC$1048576,0),MATCH((CUADRO!O$4&amp;$E783),'Hoja de Trabajo para listado'!$BC$151:$CB$151,0)),0)+IFERROR(INDEX('Hoja de Trabajo para listado'!$DE$153:$DG$274,MATCH($A783,'Hoja de Trabajo para listado'!$DE$153:$DE$1048576,0),MATCH((CUADRO!O$4&amp;$E783),'Hoja de Trabajo para listado'!$DE$151:$DG$151,0)),0)+IFERROR(INDEX('Hoja de Trabajo para listado'!$CD$155:$DC$1048576,MATCH($A783,'Hoja de Trabajo para listado'!$CD$155:$CD$1048576,0),MATCH((CUADRO!O$4&amp;$E783),'Hoja de Trabajo para listado'!$CD$151:$DC$151,0)),0)</f>
        <v>0</v>
      </c>
      <c r="P783" s="241">
        <f ca="1">+IFERROR(INDEX('Hoja de Trabajo para listado'!$A$155:$Z$1048576,MATCH($A783,'Hoja de Trabajo para listado'!$A$155:$A$1048576,0),MATCH((CUADRO!P$4&amp;$E783),'Hoja de Trabajo para listado'!$A$151:$Z$151,0)),0)+IFERROR(INDEX('Hoja de Trabajo para listado'!$AB$155:$BA$1048576,MATCH($A783,'Hoja de Trabajo para listado'!$AB$155:$AB$1048576,0),MATCH((CUADRO!P$4&amp;$E783),'Hoja de Trabajo para listado'!$AB$151:$BA$151,0)),0)+IFERROR(INDEX('Hoja de Trabajo para listado'!$BC$155:$CB$1048576,MATCH($A783,'Hoja de Trabajo para listado'!$BC$155:$BC$1048576,0),MATCH((CUADRO!P$4&amp;$E783),'Hoja de Trabajo para listado'!$BC$151:$CB$151,0)),0)+IFERROR(INDEX('Hoja de Trabajo para listado'!$DE$153:$DG$274,MATCH($A783,'Hoja de Trabajo para listado'!$DE$153:$DE$1048576,0),MATCH((CUADRO!P$4&amp;$E783),'Hoja de Trabajo para listado'!$DE$151:$DG$151,0)),0)+IFERROR(INDEX('Hoja de Trabajo para listado'!$CD$155:$DC$1048576,MATCH($A783,'Hoja de Trabajo para listado'!$CD$155:$CD$1048576,0),MATCH((CUADRO!P$4&amp;$E783),'Hoja de Trabajo para listado'!$CD$151:$DC$151,0)),0)</f>
        <v>0</v>
      </c>
      <c r="Q783" s="241">
        <f ca="1">+IFERROR(INDEX('Hoja de Trabajo para listado'!$A$155:$Z$1048576,MATCH($A783,'Hoja de Trabajo para listado'!$A$155:$A$1048576,0),MATCH((CUADRO!Q$4&amp;$E783),'Hoja de Trabajo para listado'!$A$151:$Z$151,0)),0)+IFERROR(INDEX('Hoja de Trabajo para listado'!$AB$155:$BA$1048576,MATCH($A783,'Hoja de Trabajo para listado'!$AB$155:$AB$1048576,0),MATCH((CUADRO!Q$4&amp;$E783),'Hoja de Trabajo para listado'!$AB$151:$BA$151,0)),0)+IFERROR(INDEX('Hoja de Trabajo para listado'!$BC$155:$CB$1048576,MATCH($A783,'Hoja de Trabajo para listado'!$BC$155:$BC$1048576,0),MATCH((CUADRO!Q$4&amp;$E783),'Hoja de Trabajo para listado'!$BC$151:$CB$151,0)),0)+IFERROR(INDEX('Hoja de Trabajo para listado'!$DE$153:$DG$274,MATCH($A783,'Hoja de Trabajo para listado'!$DE$153:$DE$1048576,0),MATCH((CUADRO!Q$4&amp;$E783),'Hoja de Trabajo para listado'!$DE$151:$DG$151,0)),0)+IFERROR(INDEX('Hoja de Trabajo para listado'!$CD$155:$DC$1048576,MATCH($A783,'Hoja de Trabajo para listado'!$CD$155:$CD$1048576,0),MATCH((CUADRO!Q$4&amp;$E783),'Hoja de Trabajo para listado'!$CD$151:$DC$151,0)),0)</f>
        <v>0</v>
      </c>
      <c r="R783" s="241">
        <f t="shared" ca="1" si="31"/>
        <v>0</v>
      </c>
      <c r="S783" s="247"/>
      <c r="T783" s="241">
        <f ca="1">+T784</f>
        <v>0</v>
      </c>
      <c r="U783" s="240">
        <f t="shared" si="32"/>
        <v>1</v>
      </c>
      <c r="V783" s="327" t="str">
        <f>+VLOOKUP(A783,bd_lista!$A$3:$E$592,5,FALSE)</f>
        <v>Gobiernos Autonomos Municipales</v>
      </c>
      <c r="W783" s="397" t="str">
        <f>+V783</f>
        <v>Gobiernos Autonomos Municipales</v>
      </c>
      <c r="X783" s="240">
        <f>+VLOOKUP(A783,[4]Sheet1!$A$13:$D$744,4,FALSE)</f>
        <v>0</v>
      </c>
      <c r="Y783" s="240" t="e">
        <f>+VLOOKUP(X783,bd_lista!$A$3:$C$592,3,FALSE)</f>
        <v>#N/A</v>
      </c>
      <c r="Z783" s="290">
        <f>+X783</f>
        <v>0</v>
      </c>
      <c r="AA783" s="291" t="e">
        <f>+Y783</f>
        <v>#N/A</v>
      </c>
    </row>
    <row r="784" spans="1:27" customFormat="1" ht="15" hidden="1" customHeight="1">
      <c r="A784" s="32">
        <v>1409</v>
      </c>
      <c r="B784" s="394"/>
      <c r="C784" s="245" t="str">
        <f>+VLOOKUP(A784,bd_lista!$A$3:$C$592,3,FALSE)</f>
        <v>Gobierno Autónomo Municipal de Pazña</v>
      </c>
      <c r="D784" s="396"/>
      <c r="E784" s="242" t="s">
        <v>1304</v>
      </c>
      <c r="F784" s="241">
        <f ca="1">+IFERROR(INDEX('Hoja de Trabajo para listado'!$A$155:$Z$1048576,MATCH($A784,'Hoja de Trabajo para listado'!$A$155:$A$1048576,0),MATCH((CUADRO!F$4&amp;$E784),'Hoja de Trabajo para listado'!$A$151:$Z$151,0)),0)+IFERROR(INDEX('Hoja de Trabajo para listado'!$AB$155:$BA$1048576,MATCH($A784,'Hoja de Trabajo para listado'!$AB$155:$AB$1048576,0),MATCH((CUADRO!F$4&amp;$E784),'Hoja de Trabajo para listado'!$AB$151:$BA$151,0)),0)+IFERROR(INDEX('Hoja de Trabajo para listado'!$BC$155:$CB$1048576,MATCH($A784,'Hoja de Trabajo para listado'!$BC$155:$BC$1048576,0),MATCH((CUADRO!F$4&amp;$E784),'Hoja de Trabajo para listado'!$BC$151:$CB$151,0)),0)+IFERROR(INDEX('Hoja de Trabajo para listado'!$DE$153:$DG$274,MATCH($A784,'Hoja de Trabajo para listado'!$DE$153:$DE$1048576,0),MATCH((CUADRO!F$4&amp;$E784),'Hoja de Trabajo para listado'!$DE$151:$DG$151,0)),0)+IFERROR(INDEX('Hoja de Trabajo para listado'!$CD$155:$DC$1048576,MATCH($A784,'Hoja de Trabajo para listado'!$CD$155:$CD$1048576,0),MATCH((CUADRO!F$4&amp;$E784),'Hoja de Trabajo para listado'!$CD$151:$DC$151,0)),0)</f>
        <v>0</v>
      </c>
      <c r="G784" s="241">
        <f ca="1">+IFERROR(INDEX('Hoja de Trabajo para listado'!$A$155:$Z$1048576,MATCH($A784,'Hoja de Trabajo para listado'!$A$155:$A$1048576,0),MATCH((CUADRO!G$4&amp;$E784),'Hoja de Trabajo para listado'!$A$151:$Z$151,0)),0)+IFERROR(INDEX('Hoja de Trabajo para listado'!$AB$155:$BA$1048576,MATCH($A784,'Hoja de Trabajo para listado'!$AB$155:$AB$1048576,0),MATCH((CUADRO!G$4&amp;$E784),'Hoja de Trabajo para listado'!$AB$151:$BA$151,0)),0)+IFERROR(INDEX('Hoja de Trabajo para listado'!$BC$155:$CB$1048576,MATCH($A784,'Hoja de Trabajo para listado'!$BC$155:$BC$1048576,0),MATCH((CUADRO!G$4&amp;$E784),'Hoja de Trabajo para listado'!$BC$151:$CB$151,0)),0)+IFERROR(INDEX('Hoja de Trabajo para listado'!$DE$153:$DG$274,MATCH($A784,'Hoja de Trabajo para listado'!$DE$153:$DE$1048576,0),MATCH((CUADRO!G$4&amp;$E784),'Hoja de Trabajo para listado'!$DE$151:$DG$151,0)),0)+IFERROR(INDEX('Hoja de Trabajo para listado'!$CD$155:$DC$1048576,MATCH($A784,'Hoja de Trabajo para listado'!$CD$155:$CD$1048576,0),MATCH((CUADRO!G$4&amp;$E784),'Hoja de Trabajo para listado'!$CD$151:$DC$151,0)),0)</f>
        <v>0</v>
      </c>
      <c r="H784" s="241">
        <f ca="1">+IFERROR(INDEX('Hoja de Trabajo para listado'!$A$155:$Z$1048576,MATCH($A784,'Hoja de Trabajo para listado'!$A$155:$A$1048576,0),MATCH((CUADRO!H$4&amp;$E784),'Hoja de Trabajo para listado'!$A$151:$Z$151,0)),0)+IFERROR(INDEX('Hoja de Trabajo para listado'!$AB$155:$BA$1048576,MATCH($A784,'Hoja de Trabajo para listado'!$AB$155:$AB$1048576,0),MATCH((CUADRO!H$4&amp;$E784),'Hoja de Trabajo para listado'!$AB$151:$BA$151,0)),0)+IFERROR(INDEX('Hoja de Trabajo para listado'!$BC$155:$CB$1048576,MATCH($A784,'Hoja de Trabajo para listado'!$BC$155:$BC$1048576,0),MATCH((CUADRO!H$4&amp;$E784),'Hoja de Trabajo para listado'!$BC$151:$CB$151,0)),0)+IFERROR(INDEX('Hoja de Trabajo para listado'!$DE$153:$DG$274,MATCH($A784,'Hoja de Trabajo para listado'!$DE$153:$DE$1048576,0),MATCH((CUADRO!H$4&amp;$E784),'Hoja de Trabajo para listado'!$DE$151:$DG$151,0)),0)+IFERROR(INDEX('Hoja de Trabajo para listado'!$CD$155:$DC$1048576,MATCH($A784,'Hoja de Trabajo para listado'!$CD$155:$CD$1048576,0),MATCH((CUADRO!H$4&amp;$E784),'Hoja de Trabajo para listado'!$CD$151:$DC$151,0)),0)</f>
        <v>0</v>
      </c>
      <c r="I784" s="241">
        <f ca="1">+IFERROR(INDEX('Hoja de Trabajo para listado'!$A$155:$Z$1048576,MATCH($A784,'Hoja de Trabajo para listado'!$A$155:$A$1048576,0),MATCH((CUADRO!I$4&amp;$E784),'Hoja de Trabajo para listado'!$A$151:$Z$151,0)),0)+IFERROR(INDEX('Hoja de Trabajo para listado'!$AB$155:$BA$1048576,MATCH($A784,'Hoja de Trabajo para listado'!$AB$155:$AB$1048576,0),MATCH((CUADRO!I$4&amp;$E784),'Hoja de Trabajo para listado'!$AB$151:$BA$151,0)),0)+IFERROR(INDEX('Hoja de Trabajo para listado'!$BC$155:$CB$1048576,MATCH($A784,'Hoja de Trabajo para listado'!$BC$155:$BC$1048576,0),MATCH((CUADRO!I$4&amp;$E784),'Hoja de Trabajo para listado'!$BC$151:$CB$151,0)),0)+IFERROR(INDEX('Hoja de Trabajo para listado'!$DE$153:$DG$274,MATCH($A784,'Hoja de Trabajo para listado'!$DE$153:$DE$1048576,0),MATCH((CUADRO!I$4&amp;$E784),'Hoja de Trabajo para listado'!$DE$151:$DG$151,0)),0)+IFERROR(INDEX('Hoja de Trabajo para listado'!$CD$155:$DC$1048576,MATCH($A784,'Hoja de Trabajo para listado'!$CD$155:$CD$1048576,0),MATCH((CUADRO!I$4&amp;$E784),'Hoja de Trabajo para listado'!$CD$151:$DC$151,0)),0)</f>
        <v>0</v>
      </c>
      <c r="J784" s="241">
        <f ca="1">+IFERROR(INDEX('Hoja de Trabajo para listado'!$A$155:$Z$1048576,MATCH($A784,'Hoja de Trabajo para listado'!$A$155:$A$1048576,0),MATCH((CUADRO!J$4&amp;$E784),'Hoja de Trabajo para listado'!$A$151:$Z$151,0)),0)+IFERROR(INDEX('Hoja de Trabajo para listado'!$AB$155:$BA$1048576,MATCH($A784,'Hoja de Trabajo para listado'!$AB$155:$AB$1048576,0),MATCH((CUADRO!J$4&amp;$E784),'Hoja de Trabajo para listado'!$AB$151:$BA$151,0)),0)+IFERROR(INDEX('Hoja de Trabajo para listado'!$BC$155:$CB$1048576,MATCH($A784,'Hoja de Trabajo para listado'!$BC$155:$BC$1048576,0),MATCH((CUADRO!J$4&amp;$E784),'Hoja de Trabajo para listado'!$BC$151:$CB$151,0)),0)+IFERROR(INDEX('Hoja de Trabajo para listado'!$DE$153:$DG$274,MATCH($A784,'Hoja de Trabajo para listado'!$DE$153:$DE$1048576,0),MATCH((CUADRO!J$4&amp;$E784),'Hoja de Trabajo para listado'!$DE$151:$DG$151,0)),0)+IFERROR(INDEX('Hoja de Trabajo para listado'!$CD$155:$DC$1048576,MATCH($A784,'Hoja de Trabajo para listado'!$CD$155:$CD$1048576,0),MATCH((CUADRO!J$4&amp;$E784),'Hoja de Trabajo para listado'!$CD$151:$DC$151,0)),0)</f>
        <v>0</v>
      </c>
      <c r="K784" s="241">
        <f ca="1">+IFERROR(INDEX('Hoja de Trabajo para listado'!$A$155:$Z$1048576,MATCH($A784,'Hoja de Trabajo para listado'!$A$155:$A$1048576,0),MATCH((CUADRO!K$4&amp;$E784),'Hoja de Trabajo para listado'!$A$151:$Z$151,0)),0)+IFERROR(INDEX('Hoja de Trabajo para listado'!$AB$155:$BA$1048576,MATCH($A784,'Hoja de Trabajo para listado'!$AB$155:$AB$1048576,0),MATCH((CUADRO!K$4&amp;$E784),'Hoja de Trabajo para listado'!$AB$151:$BA$151,0)),0)+IFERROR(INDEX('Hoja de Trabajo para listado'!$BC$155:$CB$1048576,MATCH($A784,'Hoja de Trabajo para listado'!$BC$155:$BC$1048576,0),MATCH((CUADRO!K$4&amp;$E784),'Hoja de Trabajo para listado'!$BC$151:$CB$151,0)),0)+IFERROR(INDEX('Hoja de Trabajo para listado'!$DE$153:$DG$274,MATCH($A784,'Hoja de Trabajo para listado'!$DE$153:$DE$1048576,0),MATCH((CUADRO!K$4&amp;$E784),'Hoja de Trabajo para listado'!$DE$151:$DG$151,0)),0)+IFERROR(INDEX('Hoja de Trabajo para listado'!$CD$155:$DC$1048576,MATCH($A784,'Hoja de Trabajo para listado'!$CD$155:$CD$1048576,0),MATCH((CUADRO!K$4&amp;$E784),'Hoja de Trabajo para listado'!$CD$151:$DC$151,0)),0)</f>
        <v>0</v>
      </c>
      <c r="L784" s="241">
        <f ca="1">+IFERROR(INDEX('Hoja de Trabajo para listado'!$A$155:$Z$1048576,MATCH($A784,'Hoja de Trabajo para listado'!$A$155:$A$1048576,0),MATCH((CUADRO!L$4&amp;$E784),'Hoja de Trabajo para listado'!$A$151:$Z$151,0)),0)+IFERROR(INDEX('Hoja de Trabajo para listado'!$AB$155:$BA$1048576,MATCH($A784,'Hoja de Trabajo para listado'!$AB$155:$AB$1048576,0),MATCH((CUADRO!L$4&amp;$E784),'Hoja de Trabajo para listado'!$AB$151:$BA$151,0)),0)+IFERROR(INDEX('Hoja de Trabajo para listado'!$BC$155:$CB$1048576,MATCH($A784,'Hoja de Trabajo para listado'!$BC$155:$BC$1048576,0),MATCH((CUADRO!L$4&amp;$E784),'Hoja de Trabajo para listado'!$BC$151:$CB$151,0)),0)+IFERROR(INDEX('Hoja de Trabajo para listado'!$DE$153:$DG$274,MATCH($A784,'Hoja de Trabajo para listado'!$DE$153:$DE$1048576,0),MATCH((CUADRO!L$4&amp;$E784),'Hoja de Trabajo para listado'!$DE$151:$DG$151,0)),0)+IFERROR(INDEX('Hoja de Trabajo para listado'!$CD$155:$DC$1048576,MATCH($A784,'Hoja de Trabajo para listado'!$CD$155:$CD$1048576,0),MATCH((CUADRO!L$4&amp;$E784),'Hoja de Trabajo para listado'!$CD$151:$DC$151,0)),0)</f>
        <v>0</v>
      </c>
      <c r="M784" s="241">
        <f ca="1">+IFERROR(INDEX('Hoja de Trabajo para listado'!$A$155:$Z$1048576,MATCH($A784,'Hoja de Trabajo para listado'!$A$155:$A$1048576,0),MATCH((CUADRO!M$4&amp;$E784),'Hoja de Trabajo para listado'!$A$151:$Z$151,0)),0)+IFERROR(INDEX('Hoja de Trabajo para listado'!$AB$155:$BA$1048576,MATCH($A784,'Hoja de Trabajo para listado'!$AB$155:$AB$1048576,0),MATCH((CUADRO!M$4&amp;$E784),'Hoja de Trabajo para listado'!$AB$151:$BA$151,0)),0)+IFERROR(INDEX('Hoja de Trabajo para listado'!$BC$155:$CB$1048576,MATCH($A784,'Hoja de Trabajo para listado'!$BC$155:$BC$1048576,0),MATCH((CUADRO!M$4&amp;$E784),'Hoja de Trabajo para listado'!$BC$151:$CB$151,0)),0)+IFERROR(INDEX('Hoja de Trabajo para listado'!$DE$153:$DG$274,MATCH($A784,'Hoja de Trabajo para listado'!$DE$153:$DE$1048576,0),MATCH((CUADRO!M$4&amp;$E784),'Hoja de Trabajo para listado'!$DE$151:$DG$151,0)),0)+IFERROR(INDEX('Hoja de Trabajo para listado'!$CD$155:$DC$1048576,MATCH($A784,'Hoja de Trabajo para listado'!$CD$155:$CD$1048576,0),MATCH((CUADRO!M$4&amp;$E784),'Hoja de Trabajo para listado'!$CD$151:$DC$151,0)),0)</f>
        <v>0</v>
      </c>
      <c r="N784" s="241">
        <f ca="1">+IFERROR(INDEX('Hoja de Trabajo para listado'!$A$155:$Z$1048576,MATCH($A784,'Hoja de Trabajo para listado'!$A$155:$A$1048576,0),MATCH((CUADRO!N$4&amp;$E784),'Hoja de Trabajo para listado'!$A$151:$Z$151,0)),0)+IFERROR(INDEX('Hoja de Trabajo para listado'!$AB$155:$BA$1048576,MATCH($A784,'Hoja de Trabajo para listado'!$AB$155:$AB$1048576,0),MATCH((CUADRO!N$4&amp;$E784),'Hoja de Trabajo para listado'!$AB$151:$BA$151,0)),0)+IFERROR(INDEX('Hoja de Trabajo para listado'!$BC$155:$CB$1048576,MATCH($A784,'Hoja de Trabajo para listado'!$BC$155:$BC$1048576,0),MATCH((CUADRO!N$4&amp;$E784),'Hoja de Trabajo para listado'!$BC$151:$CB$151,0)),0)+IFERROR(INDEX('Hoja de Trabajo para listado'!$DE$153:$DG$274,MATCH($A784,'Hoja de Trabajo para listado'!$DE$153:$DE$1048576,0),MATCH((CUADRO!N$4&amp;$E784),'Hoja de Trabajo para listado'!$DE$151:$DG$151,0)),0)+IFERROR(INDEX('Hoja de Trabajo para listado'!$CD$155:$DC$1048576,MATCH($A784,'Hoja de Trabajo para listado'!$CD$155:$CD$1048576,0),MATCH((CUADRO!N$4&amp;$E784),'Hoja de Trabajo para listado'!$CD$151:$DC$151,0)),0)</f>
        <v>0</v>
      </c>
      <c r="O784" s="241">
        <f ca="1">+IFERROR(INDEX('Hoja de Trabajo para listado'!$A$155:$Z$1048576,MATCH($A784,'Hoja de Trabajo para listado'!$A$155:$A$1048576,0),MATCH((CUADRO!O$4&amp;$E784),'Hoja de Trabajo para listado'!$A$151:$Z$151,0)),0)+IFERROR(INDEX('Hoja de Trabajo para listado'!$AB$155:$BA$1048576,MATCH($A784,'Hoja de Trabajo para listado'!$AB$155:$AB$1048576,0),MATCH((CUADRO!O$4&amp;$E784),'Hoja de Trabajo para listado'!$AB$151:$BA$151,0)),0)+IFERROR(INDEX('Hoja de Trabajo para listado'!$BC$155:$CB$1048576,MATCH($A784,'Hoja de Trabajo para listado'!$BC$155:$BC$1048576,0),MATCH((CUADRO!O$4&amp;$E784),'Hoja de Trabajo para listado'!$BC$151:$CB$151,0)),0)+IFERROR(INDEX('Hoja de Trabajo para listado'!$DE$153:$DG$274,MATCH($A784,'Hoja de Trabajo para listado'!$DE$153:$DE$1048576,0),MATCH((CUADRO!O$4&amp;$E784),'Hoja de Trabajo para listado'!$DE$151:$DG$151,0)),0)+IFERROR(INDEX('Hoja de Trabajo para listado'!$CD$155:$DC$1048576,MATCH($A784,'Hoja de Trabajo para listado'!$CD$155:$CD$1048576,0),MATCH((CUADRO!O$4&amp;$E784),'Hoja de Trabajo para listado'!$CD$151:$DC$151,0)),0)</f>
        <v>0</v>
      </c>
      <c r="P784" s="241">
        <f ca="1">+IFERROR(INDEX('Hoja de Trabajo para listado'!$A$155:$Z$1048576,MATCH($A784,'Hoja de Trabajo para listado'!$A$155:$A$1048576,0),MATCH((CUADRO!P$4&amp;$E784),'Hoja de Trabajo para listado'!$A$151:$Z$151,0)),0)+IFERROR(INDEX('Hoja de Trabajo para listado'!$AB$155:$BA$1048576,MATCH($A784,'Hoja de Trabajo para listado'!$AB$155:$AB$1048576,0),MATCH((CUADRO!P$4&amp;$E784),'Hoja de Trabajo para listado'!$AB$151:$BA$151,0)),0)+IFERROR(INDEX('Hoja de Trabajo para listado'!$BC$155:$CB$1048576,MATCH($A784,'Hoja de Trabajo para listado'!$BC$155:$BC$1048576,0),MATCH((CUADRO!P$4&amp;$E784),'Hoja de Trabajo para listado'!$BC$151:$CB$151,0)),0)+IFERROR(INDEX('Hoja de Trabajo para listado'!$DE$153:$DG$274,MATCH($A784,'Hoja de Trabajo para listado'!$DE$153:$DE$1048576,0),MATCH((CUADRO!P$4&amp;$E784),'Hoja de Trabajo para listado'!$DE$151:$DG$151,0)),0)+IFERROR(INDEX('Hoja de Trabajo para listado'!$CD$155:$DC$1048576,MATCH($A784,'Hoja de Trabajo para listado'!$CD$155:$CD$1048576,0),MATCH((CUADRO!P$4&amp;$E784),'Hoja de Trabajo para listado'!$CD$151:$DC$151,0)),0)</f>
        <v>0</v>
      </c>
      <c r="Q784" s="241">
        <f ca="1">+IFERROR(INDEX('Hoja de Trabajo para listado'!$A$155:$Z$1048576,MATCH($A784,'Hoja de Trabajo para listado'!$A$155:$A$1048576,0),MATCH((CUADRO!Q$4&amp;$E784),'Hoja de Trabajo para listado'!$A$151:$Z$151,0)),0)+IFERROR(INDEX('Hoja de Trabajo para listado'!$AB$155:$BA$1048576,MATCH($A784,'Hoja de Trabajo para listado'!$AB$155:$AB$1048576,0),MATCH((CUADRO!Q$4&amp;$E784),'Hoja de Trabajo para listado'!$AB$151:$BA$151,0)),0)+IFERROR(INDEX('Hoja de Trabajo para listado'!$BC$155:$CB$1048576,MATCH($A784,'Hoja de Trabajo para listado'!$BC$155:$BC$1048576,0),MATCH((CUADRO!Q$4&amp;$E784),'Hoja de Trabajo para listado'!$BC$151:$CB$151,0)),0)+IFERROR(INDEX('Hoja de Trabajo para listado'!$DE$153:$DG$274,MATCH($A784,'Hoja de Trabajo para listado'!$DE$153:$DE$1048576,0),MATCH((CUADRO!Q$4&amp;$E784),'Hoja de Trabajo para listado'!$DE$151:$DG$151,0)),0)+IFERROR(INDEX('Hoja de Trabajo para listado'!$CD$155:$DC$1048576,MATCH($A784,'Hoja de Trabajo para listado'!$CD$155:$CD$1048576,0),MATCH((CUADRO!Q$4&amp;$E784),'Hoja de Trabajo para listado'!$CD$151:$DC$151,0)),0)</f>
        <v>0</v>
      </c>
      <c r="R784" s="241">
        <f t="shared" ca="1" si="31"/>
        <v>0</v>
      </c>
      <c r="S784" s="247">
        <f ca="1">+R783+R784</f>
        <v>0</v>
      </c>
      <c r="T784" s="241">
        <f ca="1">+S784</f>
        <v>0</v>
      </c>
      <c r="U784" s="240">
        <f t="shared" si="32"/>
        <v>2</v>
      </c>
      <c r="V784" s="327" t="str">
        <f>+VLOOKUP(A784,bd_lista!$A$3:$E$592,5,FALSE)</f>
        <v>Gobiernos Autonomos Municipales</v>
      </c>
      <c r="W784" s="398"/>
      <c r="X784" s="240">
        <f>+VLOOKUP(A784,[4]Sheet1!$A$13:$D$744,4,FALSE)</f>
        <v>0</v>
      </c>
      <c r="Y784" s="240" t="e">
        <f>+VLOOKUP(X784,bd_lista!$A$3:$C$592,3,FALSE)</f>
        <v>#N/A</v>
      </c>
      <c r="Z784" s="288"/>
      <c r="AA784" s="289"/>
    </row>
    <row r="785" spans="1:27" customFormat="1" ht="15" hidden="1" customHeight="1">
      <c r="A785" s="32">
        <v>1410</v>
      </c>
      <c r="B785" s="393">
        <f>+A785</f>
        <v>1410</v>
      </c>
      <c r="C785" s="245" t="str">
        <f>+VLOOKUP(A785,bd_lista!$A$3:$C$592,3,FALSE)</f>
        <v>Gobierno Autónomo Municipal de Antequera</v>
      </c>
      <c r="D785" s="395" t="str">
        <f>+C785</f>
        <v>Gobierno Autónomo Municipal de Antequera</v>
      </c>
      <c r="E785" s="240" t="s">
        <v>1303</v>
      </c>
      <c r="F785" s="241">
        <f ca="1">+IFERROR(INDEX('Hoja de Trabajo para listado'!$A$155:$Z$1048576,MATCH($A785,'Hoja de Trabajo para listado'!$A$155:$A$1048576,0),MATCH((CUADRO!F$4&amp;$E785),'Hoja de Trabajo para listado'!$A$151:$Z$151,0)),0)+IFERROR(INDEX('Hoja de Trabajo para listado'!$AB$155:$BA$1048576,MATCH($A785,'Hoja de Trabajo para listado'!$AB$155:$AB$1048576,0),MATCH((CUADRO!F$4&amp;$E785),'Hoja de Trabajo para listado'!$AB$151:$BA$151,0)),0)+IFERROR(INDEX('Hoja de Trabajo para listado'!$BC$155:$CB$1048576,MATCH($A785,'Hoja de Trabajo para listado'!$BC$155:$BC$1048576,0),MATCH((CUADRO!F$4&amp;$E785),'Hoja de Trabajo para listado'!$BC$151:$CB$151,0)),0)+IFERROR(INDEX('Hoja de Trabajo para listado'!$DE$153:$DG$274,MATCH($A785,'Hoja de Trabajo para listado'!$DE$153:$DE$1048576,0),MATCH((CUADRO!F$4&amp;$E785),'Hoja de Trabajo para listado'!$DE$151:$DG$151,0)),0)+IFERROR(INDEX('Hoja de Trabajo para listado'!$CD$155:$DC$1048576,MATCH($A785,'Hoja de Trabajo para listado'!$CD$155:$CD$1048576,0),MATCH((CUADRO!F$4&amp;$E785),'Hoja de Trabajo para listado'!$CD$151:$DC$151,0)),0)</f>
        <v>0</v>
      </c>
      <c r="G785" s="241">
        <f ca="1">+IFERROR(INDEX('Hoja de Trabajo para listado'!$A$155:$Z$1048576,MATCH($A785,'Hoja de Trabajo para listado'!$A$155:$A$1048576,0),MATCH((CUADRO!G$4&amp;$E785),'Hoja de Trabajo para listado'!$A$151:$Z$151,0)),0)+IFERROR(INDEX('Hoja de Trabajo para listado'!$AB$155:$BA$1048576,MATCH($A785,'Hoja de Trabajo para listado'!$AB$155:$AB$1048576,0),MATCH((CUADRO!G$4&amp;$E785),'Hoja de Trabajo para listado'!$AB$151:$BA$151,0)),0)+IFERROR(INDEX('Hoja de Trabajo para listado'!$BC$155:$CB$1048576,MATCH($A785,'Hoja de Trabajo para listado'!$BC$155:$BC$1048576,0),MATCH((CUADRO!G$4&amp;$E785),'Hoja de Trabajo para listado'!$BC$151:$CB$151,0)),0)+IFERROR(INDEX('Hoja de Trabajo para listado'!$DE$153:$DG$274,MATCH($A785,'Hoja de Trabajo para listado'!$DE$153:$DE$1048576,0),MATCH((CUADRO!G$4&amp;$E785),'Hoja de Trabajo para listado'!$DE$151:$DG$151,0)),0)+IFERROR(INDEX('Hoja de Trabajo para listado'!$CD$155:$DC$1048576,MATCH($A785,'Hoja de Trabajo para listado'!$CD$155:$CD$1048576,0),MATCH((CUADRO!G$4&amp;$E785),'Hoja de Trabajo para listado'!$CD$151:$DC$151,0)),0)</f>
        <v>0</v>
      </c>
      <c r="H785" s="241">
        <f ca="1">+IFERROR(INDEX('Hoja de Trabajo para listado'!$A$155:$Z$1048576,MATCH($A785,'Hoja de Trabajo para listado'!$A$155:$A$1048576,0),MATCH((CUADRO!H$4&amp;$E785),'Hoja de Trabajo para listado'!$A$151:$Z$151,0)),0)+IFERROR(INDEX('Hoja de Trabajo para listado'!$AB$155:$BA$1048576,MATCH($A785,'Hoja de Trabajo para listado'!$AB$155:$AB$1048576,0),MATCH((CUADRO!H$4&amp;$E785),'Hoja de Trabajo para listado'!$AB$151:$BA$151,0)),0)+IFERROR(INDEX('Hoja de Trabajo para listado'!$BC$155:$CB$1048576,MATCH($A785,'Hoja de Trabajo para listado'!$BC$155:$BC$1048576,0),MATCH((CUADRO!H$4&amp;$E785),'Hoja de Trabajo para listado'!$BC$151:$CB$151,0)),0)+IFERROR(INDEX('Hoja de Trabajo para listado'!$DE$153:$DG$274,MATCH($A785,'Hoja de Trabajo para listado'!$DE$153:$DE$1048576,0),MATCH((CUADRO!H$4&amp;$E785),'Hoja de Trabajo para listado'!$DE$151:$DG$151,0)),0)+IFERROR(INDEX('Hoja de Trabajo para listado'!$CD$155:$DC$1048576,MATCH($A785,'Hoja de Trabajo para listado'!$CD$155:$CD$1048576,0),MATCH((CUADRO!H$4&amp;$E785),'Hoja de Trabajo para listado'!$CD$151:$DC$151,0)),0)</f>
        <v>0</v>
      </c>
      <c r="I785" s="241">
        <f ca="1">+IFERROR(INDEX('Hoja de Trabajo para listado'!$A$155:$Z$1048576,MATCH($A785,'Hoja de Trabajo para listado'!$A$155:$A$1048576,0),MATCH((CUADRO!I$4&amp;$E785),'Hoja de Trabajo para listado'!$A$151:$Z$151,0)),0)+IFERROR(INDEX('Hoja de Trabajo para listado'!$AB$155:$BA$1048576,MATCH($A785,'Hoja de Trabajo para listado'!$AB$155:$AB$1048576,0),MATCH((CUADRO!I$4&amp;$E785),'Hoja de Trabajo para listado'!$AB$151:$BA$151,0)),0)+IFERROR(INDEX('Hoja de Trabajo para listado'!$BC$155:$CB$1048576,MATCH($A785,'Hoja de Trabajo para listado'!$BC$155:$BC$1048576,0),MATCH((CUADRO!I$4&amp;$E785),'Hoja de Trabajo para listado'!$BC$151:$CB$151,0)),0)+IFERROR(INDEX('Hoja de Trabajo para listado'!$DE$153:$DG$274,MATCH($A785,'Hoja de Trabajo para listado'!$DE$153:$DE$1048576,0),MATCH((CUADRO!I$4&amp;$E785),'Hoja de Trabajo para listado'!$DE$151:$DG$151,0)),0)+IFERROR(INDEX('Hoja de Trabajo para listado'!$CD$155:$DC$1048576,MATCH($A785,'Hoja de Trabajo para listado'!$CD$155:$CD$1048576,0),MATCH((CUADRO!I$4&amp;$E785),'Hoja de Trabajo para listado'!$CD$151:$DC$151,0)),0)</f>
        <v>0</v>
      </c>
      <c r="J785" s="241">
        <f ca="1">+IFERROR(INDEX('Hoja de Trabajo para listado'!$A$155:$Z$1048576,MATCH($A785,'Hoja de Trabajo para listado'!$A$155:$A$1048576,0),MATCH((CUADRO!J$4&amp;$E785),'Hoja de Trabajo para listado'!$A$151:$Z$151,0)),0)+IFERROR(INDEX('Hoja de Trabajo para listado'!$AB$155:$BA$1048576,MATCH($A785,'Hoja de Trabajo para listado'!$AB$155:$AB$1048576,0),MATCH((CUADRO!J$4&amp;$E785),'Hoja de Trabajo para listado'!$AB$151:$BA$151,0)),0)+IFERROR(INDEX('Hoja de Trabajo para listado'!$BC$155:$CB$1048576,MATCH($A785,'Hoja de Trabajo para listado'!$BC$155:$BC$1048576,0),MATCH((CUADRO!J$4&amp;$E785),'Hoja de Trabajo para listado'!$BC$151:$CB$151,0)),0)+IFERROR(INDEX('Hoja de Trabajo para listado'!$DE$153:$DG$274,MATCH($A785,'Hoja de Trabajo para listado'!$DE$153:$DE$1048576,0),MATCH((CUADRO!J$4&amp;$E785),'Hoja de Trabajo para listado'!$DE$151:$DG$151,0)),0)+IFERROR(INDEX('Hoja de Trabajo para listado'!$CD$155:$DC$1048576,MATCH($A785,'Hoja de Trabajo para listado'!$CD$155:$CD$1048576,0),MATCH((CUADRO!J$4&amp;$E785),'Hoja de Trabajo para listado'!$CD$151:$DC$151,0)),0)</f>
        <v>0</v>
      </c>
      <c r="K785" s="241">
        <f ca="1">+IFERROR(INDEX('Hoja de Trabajo para listado'!$A$155:$Z$1048576,MATCH($A785,'Hoja de Trabajo para listado'!$A$155:$A$1048576,0),MATCH((CUADRO!K$4&amp;$E785),'Hoja de Trabajo para listado'!$A$151:$Z$151,0)),0)+IFERROR(INDEX('Hoja de Trabajo para listado'!$AB$155:$BA$1048576,MATCH($A785,'Hoja de Trabajo para listado'!$AB$155:$AB$1048576,0),MATCH((CUADRO!K$4&amp;$E785),'Hoja de Trabajo para listado'!$AB$151:$BA$151,0)),0)+IFERROR(INDEX('Hoja de Trabajo para listado'!$BC$155:$CB$1048576,MATCH($A785,'Hoja de Trabajo para listado'!$BC$155:$BC$1048576,0),MATCH((CUADRO!K$4&amp;$E785),'Hoja de Trabajo para listado'!$BC$151:$CB$151,0)),0)+IFERROR(INDEX('Hoja de Trabajo para listado'!$DE$153:$DG$274,MATCH($A785,'Hoja de Trabajo para listado'!$DE$153:$DE$1048576,0),MATCH((CUADRO!K$4&amp;$E785),'Hoja de Trabajo para listado'!$DE$151:$DG$151,0)),0)+IFERROR(INDEX('Hoja de Trabajo para listado'!$CD$155:$DC$1048576,MATCH($A785,'Hoja de Trabajo para listado'!$CD$155:$CD$1048576,0),MATCH((CUADRO!K$4&amp;$E785),'Hoja de Trabajo para listado'!$CD$151:$DC$151,0)),0)</f>
        <v>0</v>
      </c>
      <c r="L785" s="241">
        <f ca="1">+IFERROR(INDEX('Hoja de Trabajo para listado'!$A$155:$Z$1048576,MATCH($A785,'Hoja de Trabajo para listado'!$A$155:$A$1048576,0),MATCH((CUADRO!L$4&amp;$E785),'Hoja de Trabajo para listado'!$A$151:$Z$151,0)),0)+IFERROR(INDEX('Hoja de Trabajo para listado'!$AB$155:$BA$1048576,MATCH($A785,'Hoja de Trabajo para listado'!$AB$155:$AB$1048576,0),MATCH((CUADRO!L$4&amp;$E785),'Hoja de Trabajo para listado'!$AB$151:$BA$151,0)),0)+IFERROR(INDEX('Hoja de Trabajo para listado'!$BC$155:$CB$1048576,MATCH($A785,'Hoja de Trabajo para listado'!$BC$155:$BC$1048576,0),MATCH((CUADRO!L$4&amp;$E785),'Hoja de Trabajo para listado'!$BC$151:$CB$151,0)),0)+IFERROR(INDEX('Hoja de Trabajo para listado'!$DE$153:$DG$274,MATCH($A785,'Hoja de Trabajo para listado'!$DE$153:$DE$1048576,0),MATCH((CUADRO!L$4&amp;$E785),'Hoja de Trabajo para listado'!$DE$151:$DG$151,0)),0)+IFERROR(INDEX('Hoja de Trabajo para listado'!$CD$155:$DC$1048576,MATCH($A785,'Hoja de Trabajo para listado'!$CD$155:$CD$1048576,0),MATCH((CUADRO!L$4&amp;$E785),'Hoja de Trabajo para listado'!$CD$151:$DC$151,0)),0)</f>
        <v>0</v>
      </c>
      <c r="M785" s="241">
        <f ca="1">+IFERROR(INDEX('Hoja de Trabajo para listado'!$A$155:$Z$1048576,MATCH($A785,'Hoja de Trabajo para listado'!$A$155:$A$1048576,0),MATCH((CUADRO!M$4&amp;$E785),'Hoja de Trabajo para listado'!$A$151:$Z$151,0)),0)+IFERROR(INDEX('Hoja de Trabajo para listado'!$AB$155:$BA$1048576,MATCH($A785,'Hoja de Trabajo para listado'!$AB$155:$AB$1048576,0),MATCH((CUADRO!M$4&amp;$E785),'Hoja de Trabajo para listado'!$AB$151:$BA$151,0)),0)+IFERROR(INDEX('Hoja de Trabajo para listado'!$BC$155:$CB$1048576,MATCH($A785,'Hoja de Trabajo para listado'!$BC$155:$BC$1048576,0),MATCH((CUADRO!M$4&amp;$E785),'Hoja de Trabajo para listado'!$BC$151:$CB$151,0)),0)+IFERROR(INDEX('Hoja de Trabajo para listado'!$DE$153:$DG$274,MATCH($A785,'Hoja de Trabajo para listado'!$DE$153:$DE$1048576,0),MATCH((CUADRO!M$4&amp;$E785),'Hoja de Trabajo para listado'!$DE$151:$DG$151,0)),0)+IFERROR(INDEX('Hoja de Trabajo para listado'!$CD$155:$DC$1048576,MATCH($A785,'Hoja de Trabajo para listado'!$CD$155:$CD$1048576,0),MATCH((CUADRO!M$4&amp;$E785),'Hoja de Trabajo para listado'!$CD$151:$DC$151,0)),0)</f>
        <v>0</v>
      </c>
      <c r="N785" s="241">
        <f ca="1">+IFERROR(INDEX('Hoja de Trabajo para listado'!$A$155:$Z$1048576,MATCH($A785,'Hoja de Trabajo para listado'!$A$155:$A$1048576,0),MATCH((CUADRO!N$4&amp;$E785),'Hoja de Trabajo para listado'!$A$151:$Z$151,0)),0)+IFERROR(INDEX('Hoja de Trabajo para listado'!$AB$155:$BA$1048576,MATCH($A785,'Hoja de Trabajo para listado'!$AB$155:$AB$1048576,0),MATCH((CUADRO!N$4&amp;$E785),'Hoja de Trabajo para listado'!$AB$151:$BA$151,0)),0)+IFERROR(INDEX('Hoja de Trabajo para listado'!$BC$155:$CB$1048576,MATCH($A785,'Hoja de Trabajo para listado'!$BC$155:$BC$1048576,0),MATCH((CUADRO!N$4&amp;$E785),'Hoja de Trabajo para listado'!$BC$151:$CB$151,0)),0)+IFERROR(INDEX('Hoja de Trabajo para listado'!$DE$153:$DG$274,MATCH($A785,'Hoja de Trabajo para listado'!$DE$153:$DE$1048576,0),MATCH((CUADRO!N$4&amp;$E785),'Hoja de Trabajo para listado'!$DE$151:$DG$151,0)),0)+IFERROR(INDEX('Hoja de Trabajo para listado'!$CD$155:$DC$1048576,MATCH($A785,'Hoja de Trabajo para listado'!$CD$155:$CD$1048576,0),MATCH((CUADRO!N$4&amp;$E785),'Hoja de Trabajo para listado'!$CD$151:$DC$151,0)),0)</f>
        <v>0</v>
      </c>
      <c r="O785" s="241">
        <f ca="1">+IFERROR(INDEX('Hoja de Trabajo para listado'!$A$155:$Z$1048576,MATCH($A785,'Hoja de Trabajo para listado'!$A$155:$A$1048576,0),MATCH((CUADRO!O$4&amp;$E785),'Hoja de Trabajo para listado'!$A$151:$Z$151,0)),0)+IFERROR(INDEX('Hoja de Trabajo para listado'!$AB$155:$BA$1048576,MATCH($A785,'Hoja de Trabajo para listado'!$AB$155:$AB$1048576,0),MATCH((CUADRO!O$4&amp;$E785),'Hoja de Trabajo para listado'!$AB$151:$BA$151,0)),0)+IFERROR(INDEX('Hoja de Trabajo para listado'!$BC$155:$CB$1048576,MATCH($A785,'Hoja de Trabajo para listado'!$BC$155:$BC$1048576,0),MATCH((CUADRO!O$4&amp;$E785),'Hoja de Trabajo para listado'!$BC$151:$CB$151,0)),0)+IFERROR(INDEX('Hoja de Trabajo para listado'!$DE$153:$DG$274,MATCH($A785,'Hoja de Trabajo para listado'!$DE$153:$DE$1048576,0),MATCH((CUADRO!O$4&amp;$E785),'Hoja de Trabajo para listado'!$DE$151:$DG$151,0)),0)+IFERROR(INDEX('Hoja de Trabajo para listado'!$CD$155:$DC$1048576,MATCH($A785,'Hoja de Trabajo para listado'!$CD$155:$CD$1048576,0),MATCH((CUADRO!O$4&amp;$E785),'Hoja de Trabajo para listado'!$CD$151:$DC$151,0)),0)</f>
        <v>0</v>
      </c>
      <c r="P785" s="241">
        <f ca="1">+IFERROR(INDEX('Hoja de Trabajo para listado'!$A$155:$Z$1048576,MATCH($A785,'Hoja de Trabajo para listado'!$A$155:$A$1048576,0),MATCH((CUADRO!P$4&amp;$E785),'Hoja de Trabajo para listado'!$A$151:$Z$151,0)),0)+IFERROR(INDEX('Hoja de Trabajo para listado'!$AB$155:$BA$1048576,MATCH($A785,'Hoja de Trabajo para listado'!$AB$155:$AB$1048576,0),MATCH((CUADRO!P$4&amp;$E785),'Hoja de Trabajo para listado'!$AB$151:$BA$151,0)),0)+IFERROR(INDEX('Hoja de Trabajo para listado'!$BC$155:$CB$1048576,MATCH($A785,'Hoja de Trabajo para listado'!$BC$155:$BC$1048576,0),MATCH((CUADRO!P$4&amp;$E785),'Hoja de Trabajo para listado'!$BC$151:$CB$151,0)),0)+IFERROR(INDEX('Hoja de Trabajo para listado'!$DE$153:$DG$274,MATCH($A785,'Hoja de Trabajo para listado'!$DE$153:$DE$1048576,0),MATCH((CUADRO!P$4&amp;$E785),'Hoja de Trabajo para listado'!$DE$151:$DG$151,0)),0)+IFERROR(INDEX('Hoja de Trabajo para listado'!$CD$155:$DC$1048576,MATCH($A785,'Hoja de Trabajo para listado'!$CD$155:$CD$1048576,0),MATCH((CUADRO!P$4&amp;$E785),'Hoja de Trabajo para listado'!$CD$151:$DC$151,0)),0)</f>
        <v>0</v>
      </c>
      <c r="Q785" s="241">
        <f ca="1">+IFERROR(INDEX('Hoja de Trabajo para listado'!$A$155:$Z$1048576,MATCH($A785,'Hoja de Trabajo para listado'!$A$155:$A$1048576,0),MATCH((CUADRO!Q$4&amp;$E785),'Hoja de Trabajo para listado'!$A$151:$Z$151,0)),0)+IFERROR(INDEX('Hoja de Trabajo para listado'!$AB$155:$BA$1048576,MATCH($A785,'Hoja de Trabajo para listado'!$AB$155:$AB$1048576,0),MATCH((CUADRO!Q$4&amp;$E785),'Hoja de Trabajo para listado'!$AB$151:$BA$151,0)),0)+IFERROR(INDEX('Hoja de Trabajo para listado'!$BC$155:$CB$1048576,MATCH($A785,'Hoja de Trabajo para listado'!$BC$155:$BC$1048576,0),MATCH((CUADRO!Q$4&amp;$E785),'Hoja de Trabajo para listado'!$BC$151:$CB$151,0)),0)+IFERROR(INDEX('Hoja de Trabajo para listado'!$DE$153:$DG$274,MATCH($A785,'Hoja de Trabajo para listado'!$DE$153:$DE$1048576,0),MATCH((CUADRO!Q$4&amp;$E785),'Hoja de Trabajo para listado'!$DE$151:$DG$151,0)),0)+IFERROR(INDEX('Hoja de Trabajo para listado'!$CD$155:$DC$1048576,MATCH($A785,'Hoja de Trabajo para listado'!$CD$155:$CD$1048576,0),MATCH((CUADRO!Q$4&amp;$E785),'Hoja de Trabajo para listado'!$CD$151:$DC$151,0)),0)</f>
        <v>0</v>
      </c>
      <c r="R785" s="241">
        <f t="shared" ca="1" si="31"/>
        <v>0</v>
      </c>
      <c r="S785" s="247"/>
      <c r="T785" s="241">
        <f ca="1">+T786</f>
        <v>0</v>
      </c>
      <c r="U785" s="240">
        <f t="shared" si="32"/>
        <v>1</v>
      </c>
      <c r="V785" s="327" t="str">
        <f>+VLOOKUP(A785,bd_lista!$A$3:$E$592,5,FALSE)</f>
        <v>Gobiernos Autonomos Municipales</v>
      </c>
      <c r="W785" s="397" t="str">
        <f>+V785</f>
        <v>Gobiernos Autonomos Municipales</v>
      </c>
      <c r="X785" s="240">
        <f>+VLOOKUP(A785,[4]Sheet1!$A$13:$D$744,4,FALSE)</f>
        <v>0</v>
      </c>
      <c r="Y785" s="240" t="e">
        <f>+VLOOKUP(X785,bd_lista!$A$3:$C$592,3,FALSE)</f>
        <v>#N/A</v>
      </c>
      <c r="Z785" s="290">
        <f>+X785</f>
        <v>0</v>
      </c>
      <c r="AA785" s="291" t="e">
        <f>+Y785</f>
        <v>#N/A</v>
      </c>
    </row>
    <row r="786" spans="1:27" customFormat="1" ht="15" hidden="1" customHeight="1">
      <c r="A786" s="32">
        <v>1410</v>
      </c>
      <c r="B786" s="394"/>
      <c r="C786" s="245" t="str">
        <f>+VLOOKUP(A786,bd_lista!$A$3:$C$592,3,FALSE)</f>
        <v>Gobierno Autónomo Municipal de Antequera</v>
      </c>
      <c r="D786" s="396"/>
      <c r="E786" s="242" t="s">
        <v>1304</v>
      </c>
      <c r="F786" s="241">
        <f ca="1">+IFERROR(INDEX('Hoja de Trabajo para listado'!$A$155:$Z$1048576,MATCH($A786,'Hoja de Trabajo para listado'!$A$155:$A$1048576,0),MATCH((CUADRO!F$4&amp;$E786),'Hoja de Trabajo para listado'!$A$151:$Z$151,0)),0)+IFERROR(INDEX('Hoja de Trabajo para listado'!$AB$155:$BA$1048576,MATCH($A786,'Hoja de Trabajo para listado'!$AB$155:$AB$1048576,0),MATCH((CUADRO!F$4&amp;$E786),'Hoja de Trabajo para listado'!$AB$151:$BA$151,0)),0)+IFERROR(INDEX('Hoja de Trabajo para listado'!$BC$155:$CB$1048576,MATCH($A786,'Hoja de Trabajo para listado'!$BC$155:$BC$1048576,0),MATCH((CUADRO!F$4&amp;$E786),'Hoja de Trabajo para listado'!$BC$151:$CB$151,0)),0)+IFERROR(INDEX('Hoja de Trabajo para listado'!$DE$153:$DG$274,MATCH($A786,'Hoja de Trabajo para listado'!$DE$153:$DE$1048576,0),MATCH((CUADRO!F$4&amp;$E786),'Hoja de Trabajo para listado'!$DE$151:$DG$151,0)),0)+IFERROR(INDEX('Hoja de Trabajo para listado'!$CD$155:$DC$1048576,MATCH($A786,'Hoja de Trabajo para listado'!$CD$155:$CD$1048576,0),MATCH((CUADRO!F$4&amp;$E786),'Hoja de Trabajo para listado'!$CD$151:$DC$151,0)),0)</f>
        <v>0</v>
      </c>
      <c r="G786" s="241">
        <f ca="1">+IFERROR(INDEX('Hoja de Trabajo para listado'!$A$155:$Z$1048576,MATCH($A786,'Hoja de Trabajo para listado'!$A$155:$A$1048576,0),MATCH((CUADRO!G$4&amp;$E786),'Hoja de Trabajo para listado'!$A$151:$Z$151,0)),0)+IFERROR(INDEX('Hoja de Trabajo para listado'!$AB$155:$BA$1048576,MATCH($A786,'Hoja de Trabajo para listado'!$AB$155:$AB$1048576,0),MATCH((CUADRO!G$4&amp;$E786),'Hoja de Trabajo para listado'!$AB$151:$BA$151,0)),0)+IFERROR(INDEX('Hoja de Trabajo para listado'!$BC$155:$CB$1048576,MATCH($A786,'Hoja de Trabajo para listado'!$BC$155:$BC$1048576,0),MATCH((CUADRO!G$4&amp;$E786),'Hoja de Trabajo para listado'!$BC$151:$CB$151,0)),0)+IFERROR(INDEX('Hoja de Trabajo para listado'!$DE$153:$DG$274,MATCH($A786,'Hoja de Trabajo para listado'!$DE$153:$DE$1048576,0),MATCH((CUADRO!G$4&amp;$E786),'Hoja de Trabajo para listado'!$DE$151:$DG$151,0)),0)+IFERROR(INDEX('Hoja de Trabajo para listado'!$CD$155:$DC$1048576,MATCH($A786,'Hoja de Trabajo para listado'!$CD$155:$CD$1048576,0),MATCH((CUADRO!G$4&amp;$E786),'Hoja de Trabajo para listado'!$CD$151:$DC$151,0)),0)</f>
        <v>0</v>
      </c>
      <c r="H786" s="241">
        <f ca="1">+IFERROR(INDEX('Hoja de Trabajo para listado'!$A$155:$Z$1048576,MATCH($A786,'Hoja de Trabajo para listado'!$A$155:$A$1048576,0),MATCH((CUADRO!H$4&amp;$E786),'Hoja de Trabajo para listado'!$A$151:$Z$151,0)),0)+IFERROR(INDEX('Hoja de Trabajo para listado'!$AB$155:$BA$1048576,MATCH($A786,'Hoja de Trabajo para listado'!$AB$155:$AB$1048576,0),MATCH((CUADRO!H$4&amp;$E786),'Hoja de Trabajo para listado'!$AB$151:$BA$151,0)),0)+IFERROR(INDEX('Hoja de Trabajo para listado'!$BC$155:$CB$1048576,MATCH($A786,'Hoja de Trabajo para listado'!$BC$155:$BC$1048576,0),MATCH((CUADRO!H$4&amp;$E786),'Hoja de Trabajo para listado'!$BC$151:$CB$151,0)),0)+IFERROR(INDEX('Hoja de Trabajo para listado'!$DE$153:$DG$274,MATCH($A786,'Hoja de Trabajo para listado'!$DE$153:$DE$1048576,0),MATCH((CUADRO!H$4&amp;$E786),'Hoja de Trabajo para listado'!$DE$151:$DG$151,0)),0)+IFERROR(INDEX('Hoja de Trabajo para listado'!$CD$155:$DC$1048576,MATCH($A786,'Hoja de Trabajo para listado'!$CD$155:$CD$1048576,0),MATCH((CUADRO!H$4&amp;$E786),'Hoja de Trabajo para listado'!$CD$151:$DC$151,0)),0)</f>
        <v>0</v>
      </c>
      <c r="I786" s="241">
        <f ca="1">+IFERROR(INDEX('Hoja de Trabajo para listado'!$A$155:$Z$1048576,MATCH($A786,'Hoja de Trabajo para listado'!$A$155:$A$1048576,0),MATCH((CUADRO!I$4&amp;$E786),'Hoja de Trabajo para listado'!$A$151:$Z$151,0)),0)+IFERROR(INDEX('Hoja de Trabajo para listado'!$AB$155:$BA$1048576,MATCH($A786,'Hoja de Trabajo para listado'!$AB$155:$AB$1048576,0),MATCH((CUADRO!I$4&amp;$E786),'Hoja de Trabajo para listado'!$AB$151:$BA$151,0)),0)+IFERROR(INDEX('Hoja de Trabajo para listado'!$BC$155:$CB$1048576,MATCH($A786,'Hoja de Trabajo para listado'!$BC$155:$BC$1048576,0),MATCH((CUADRO!I$4&amp;$E786),'Hoja de Trabajo para listado'!$BC$151:$CB$151,0)),0)+IFERROR(INDEX('Hoja de Trabajo para listado'!$DE$153:$DG$274,MATCH($A786,'Hoja de Trabajo para listado'!$DE$153:$DE$1048576,0),MATCH((CUADRO!I$4&amp;$E786),'Hoja de Trabajo para listado'!$DE$151:$DG$151,0)),0)+IFERROR(INDEX('Hoja de Trabajo para listado'!$CD$155:$DC$1048576,MATCH($A786,'Hoja de Trabajo para listado'!$CD$155:$CD$1048576,0),MATCH((CUADRO!I$4&amp;$E786),'Hoja de Trabajo para listado'!$CD$151:$DC$151,0)),0)</f>
        <v>0</v>
      </c>
      <c r="J786" s="241">
        <f ca="1">+IFERROR(INDEX('Hoja de Trabajo para listado'!$A$155:$Z$1048576,MATCH($A786,'Hoja de Trabajo para listado'!$A$155:$A$1048576,0),MATCH((CUADRO!J$4&amp;$E786),'Hoja de Trabajo para listado'!$A$151:$Z$151,0)),0)+IFERROR(INDEX('Hoja de Trabajo para listado'!$AB$155:$BA$1048576,MATCH($A786,'Hoja de Trabajo para listado'!$AB$155:$AB$1048576,0),MATCH((CUADRO!J$4&amp;$E786),'Hoja de Trabajo para listado'!$AB$151:$BA$151,0)),0)+IFERROR(INDEX('Hoja de Trabajo para listado'!$BC$155:$CB$1048576,MATCH($A786,'Hoja de Trabajo para listado'!$BC$155:$BC$1048576,0),MATCH((CUADRO!J$4&amp;$E786),'Hoja de Trabajo para listado'!$BC$151:$CB$151,0)),0)+IFERROR(INDEX('Hoja de Trabajo para listado'!$DE$153:$DG$274,MATCH($A786,'Hoja de Trabajo para listado'!$DE$153:$DE$1048576,0),MATCH((CUADRO!J$4&amp;$E786),'Hoja de Trabajo para listado'!$DE$151:$DG$151,0)),0)+IFERROR(INDEX('Hoja de Trabajo para listado'!$CD$155:$DC$1048576,MATCH($A786,'Hoja de Trabajo para listado'!$CD$155:$CD$1048576,0),MATCH((CUADRO!J$4&amp;$E786),'Hoja de Trabajo para listado'!$CD$151:$DC$151,0)),0)</f>
        <v>0</v>
      </c>
      <c r="K786" s="241">
        <f ca="1">+IFERROR(INDEX('Hoja de Trabajo para listado'!$A$155:$Z$1048576,MATCH($A786,'Hoja de Trabajo para listado'!$A$155:$A$1048576,0),MATCH((CUADRO!K$4&amp;$E786),'Hoja de Trabajo para listado'!$A$151:$Z$151,0)),0)+IFERROR(INDEX('Hoja de Trabajo para listado'!$AB$155:$BA$1048576,MATCH($A786,'Hoja de Trabajo para listado'!$AB$155:$AB$1048576,0),MATCH((CUADRO!K$4&amp;$E786),'Hoja de Trabajo para listado'!$AB$151:$BA$151,0)),0)+IFERROR(INDEX('Hoja de Trabajo para listado'!$BC$155:$CB$1048576,MATCH($A786,'Hoja de Trabajo para listado'!$BC$155:$BC$1048576,0),MATCH((CUADRO!K$4&amp;$E786),'Hoja de Trabajo para listado'!$BC$151:$CB$151,0)),0)+IFERROR(INDEX('Hoja de Trabajo para listado'!$DE$153:$DG$274,MATCH($A786,'Hoja de Trabajo para listado'!$DE$153:$DE$1048576,0),MATCH((CUADRO!K$4&amp;$E786),'Hoja de Trabajo para listado'!$DE$151:$DG$151,0)),0)+IFERROR(INDEX('Hoja de Trabajo para listado'!$CD$155:$DC$1048576,MATCH($A786,'Hoja de Trabajo para listado'!$CD$155:$CD$1048576,0),MATCH((CUADRO!K$4&amp;$E786),'Hoja de Trabajo para listado'!$CD$151:$DC$151,0)),0)</f>
        <v>0</v>
      </c>
      <c r="L786" s="241">
        <f ca="1">+IFERROR(INDEX('Hoja de Trabajo para listado'!$A$155:$Z$1048576,MATCH($A786,'Hoja de Trabajo para listado'!$A$155:$A$1048576,0),MATCH((CUADRO!L$4&amp;$E786),'Hoja de Trabajo para listado'!$A$151:$Z$151,0)),0)+IFERROR(INDEX('Hoja de Trabajo para listado'!$AB$155:$BA$1048576,MATCH($A786,'Hoja de Trabajo para listado'!$AB$155:$AB$1048576,0),MATCH((CUADRO!L$4&amp;$E786),'Hoja de Trabajo para listado'!$AB$151:$BA$151,0)),0)+IFERROR(INDEX('Hoja de Trabajo para listado'!$BC$155:$CB$1048576,MATCH($A786,'Hoja de Trabajo para listado'!$BC$155:$BC$1048576,0),MATCH((CUADRO!L$4&amp;$E786),'Hoja de Trabajo para listado'!$BC$151:$CB$151,0)),0)+IFERROR(INDEX('Hoja de Trabajo para listado'!$DE$153:$DG$274,MATCH($A786,'Hoja de Trabajo para listado'!$DE$153:$DE$1048576,0),MATCH((CUADRO!L$4&amp;$E786),'Hoja de Trabajo para listado'!$DE$151:$DG$151,0)),0)+IFERROR(INDEX('Hoja de Trabajo para listado'!$CD$155:$DC$1048576,MATCH($A786,'Hoja de Trabajo para listado'!$CD$155:$CD$1048576,0),MATCH((CUADRO!L$4&amp;$E786),'Hoja de Trabajo para listado'!$CD$151:$DC$151,0)),0)</f>
        <v>0</v>
      </c>
      <c r="M786" s="241">
        <f ca="1">+IFERROR(INDEX('Hoja de Trabajo para listado'!$A$155:$Z$1048576,MATCH($A786,'Hoja de Trabajo para listado'!$A$155:$A$1048576,0),MATCH((CUADRO!M$4&amp;$E786),'Hoja de Trabajo para listado'!$A$151:$Z$151,0)),0)+IFERROR(INDEX('Hoja de Trabajo para listado'!$AB$155:$BA$1048576,MATCH($A786,'Hoja de Trabajo para listado'!$AB$155:$AB$1048576,0),MATCH((CUADRO!M$4&amp;$E786),'Hoja de Trabajo para listado'!$AB$151:$BA$151,0)),0)+IFERROR(INDEX('Hoja de Trabajo para listado'!$BC$155:$CB$1048576,MATCH($A786,'Hoja de Trabajo para listado'!$BC$155:$BC$1048576,0),MATCH((CUADRO!M$4&amp;$E786),'Hoja de Trabajo para listado'!$BC$151:$CB$151,0)),0)+IFERROR(INDEX('Hoja de Trabajo para listado'!$DE$153:$DG$274,MATCH($A786,'Hoja de Trabajo para listado'!$DE$153:$DE$1048576,0),MATCH((CUADRO!M$4&amp;$E786),'Hoja de Trabajo para listado'!$DE$151:$DG$151,0)),0)+IFERROR(INDEX('Hoja de Trabajo para listado'!$CD$155:$DC$1048576,MATCH($A786,'Hoja de Trabajo para listado'!$CD$155:$CD$1048576,0),MATCH((CUADRO!M$4&amp;$E786),'Hoja de Trabajo para listado'!$CD$151:$DC$151,0)),0)</f>
        <v>0</v>
      </c>
      <c r="N786" s="241">
        <f ca="1">+IFERROR(INDEX('Hoja de Trabajo para listado'!$A$155:$Z$1048576,MATCH($A786,'Hoja de Trabajo para listado'!$A$155:$A$1048576,0),MATCH((CUADRO!N$4&amp;$E786),'Hoja de Trabajo para listado'!$A$151:$Z$151,0)),0)+IFERROR(INDEX('Hoja de Trabajo para listado'!$AB$155:$BA$1048576,MATCH($A786,'Hoja de Trabajo para listado'!$AB$155:$AB$1048576,0),MATCH((CUADRO!N$4&amp;$E786),'Hoja de Trabajo para listado'!$AB$151:$BA$151,0)),0)+IFERROR(INDEX('Hoja de Trabajo para listado'!$BC$155:$CB$1048576,MATCH($A786,'Hoja de Trabajo para listado'!$BC$155:$BC$1048576,0),MATCH((CUADRO!N$4&amp;$E786),'Hoja de Trabajo para listado'!$BC$151:$CB$151,0)),0)+IFERROR(INDEX('Hoja de Trabajo para listado'!$DE$153:$DG$274,MATCH($A786,'Hoja de Trabajo para listado'!$DE$153:$DE$1048576,0),MATCH((CUADRO!N$4&amp;$E786),'Hoja de Trabajo para listado'!$DE$151:$DG$151,0)),0)+IFERROR(INDEX('Hoja de Trabajo para listado'!$CD$155:$DC$1048576,MATCH($A786,'Hoja de Trabajo para listado'!$CD$155:$CD$1048576,0),MATCH((CUADRO!N$4&amp;$E786),'Hoja de Trabajo para listado'!$CD$151:$DC$151,0)),0)</f>
        <v>0</v>
      </c>
      <c r="O786" s="241">
        <f ca="1">+IFERROR(INDEX('Hoja de Trabajo para listado'!$A$155:$Z$1048576,MATCH($A786,'Hoja de Trabajo para listado'!$A$155:$A$1048576,0),MATCH((CUADRO!O$4&amp;$E786),'Hoja de Trabajo para listado'!$A$151:$Z$151,0)),0)+IFERROR(INDEX('Hoja de Trabajo para listado'!$AB$155:$BA$1048576,MATCH($A786,'Hoja de Trabajo para listado'!$AB$155:$AB$1048576,0),MATCH((CUADRO!O$4&amp;$E786),'Hoja de Trabajo para listado'!$AB$151:$BA$151,0)),0)+IFERROR(INDEX('Hoja de Trabajo para listado'!$BC$155:$CB$1048576,MATCH($A786,'Hoja de Trabajo para listado'!$BC$155:$BC$1048576,0),MATCH((CUADRO!O$4&amp;$E786),'Hoja de Trabajo para listado'!$BC$151:$CB$151,0)),0)+IFERROR(INDEX('Hoja de Trabajo para listado'!$DE$153:$DG$274,MATCH($A786,'Hoja de Trabajo para listado'!$DE$153:$DE$1048576,0),MATCH((CUADRO!O$4&amp;$E786),'Hoja de Trabajo para listado'!$DE$151:$DG$151,0)),0)+IFERROR(INDEX('Hoja de Trabajo para listado'!$CD$155:$DC$1048576,MATCH($A786,'Hoja de Trabajo para listado'!$CD$155:$CD$1048576,0),MATCH((CUADRO!O$4&amp;$E786),'Hoja de Trabajo para listado'!$CD$151:$DC$151,0)),0)</f>
        <v>0</v>
      </c>
      <c r="P786" s="241">
        <f ca="1">+IFERROR(INDEX('Hoja de Trabajo para listado'!$A$155:$Z$1048576,MATCH($A786,'Hoja de Trabajo para listado'!$A$155:$A$1048576,0),MATCH((CUADRO!P$4&amp;$E786),'Hoja de Trabajo para listado'!$A$151:$Z$151,0)),0)+IFERROR(INDEX('Hoja de Trabajo para listado'!$AB$155:$BA$1048576,MATCH($A786,'Hoja de Trabajo para listado'!$AB$155:$AB$1048576,0),MATCH((CUADRO!P$4&amp;$E786),'Hoja de Trabajo para listado'!$AB$151:$BA$151,0)),0)+IFERROR(INDEX('Hoja de Trabajo para listado'!$BC$155:$CB$1048576,MATCH($A786,'Hoja de Trabajo para listado'!$BC$155:$BC$1048576,0),MATCH((CUADRO!P$4&amp;$E786),'Hoja de Trabajo para listado'!$BC$151:$CB$151,0)),0)+IFERROR(INDEX('Hoja de Trabajo para listado'!$DE$153:$DG$274,MATCH($A786,'Hoja de Trabajo para listado'!$DE$153:$DE$1048576,0),MATCH((CUADRO!P$4&amp;$E786),'Hoja de Trabajo para listado'!$DE$151:$DG$151,0)),0)+IFERROR(INDEX('Hoja de Trabajo para listado'!$CD$155:$DC$1048576,MATCH($A786,'Hoja de Trabajo para listado'!$CD$155:$CD$1048576,0),MATCH((CUADRO!P$4&amp;$E786),'Hoja de Trabajo para listado'!$CD$151:$DC$151,0)),0)</f>
        <v>0</v>
      </c>
      <c r="Q786" s="241">
        <f ca="1">+IFERROR(INDEX('Hoja de Trabajo para listado'!$A$155:$Z$1048576,MATCH($A786,'Hoja de Trabajo para listado'!$A$155:$A$1048576,0),MATCH((CUADRO!Q$4&amp;$E786),'Hoja de Trabajo para listado'!$A$151:$Z$151,0)),0)+IFERROR(INDEX('Hoja de Trabajo para listado'!$AB$155:$BA$1048576,MATCH($A786,'Hoja de Trabajo para listado'!$AB$155:$AB$1048576,0),MATCH((CUADRO!Q$4&amp;$E786),'Hoja de Trabajo para listado'!$AB$151:$BA$151,0)),0)+IFERROR(INDEX('Hoja de Trabajo para listado'!$BC$155:$CB$1048576,MATCH($A786,'Hoja de Trabajo para listado'!$BC$155:$BC$1048576,0),MATCH((CUADRO!Q$4&amp;$E786),'Hoja de Trabajo para listado'!$BC$151:$CB$151,0)),0)+IFERROR(INDEX('Hoja de Trabajo para listado'!$DE$153:$DG$274,MATCH($A786,'Hoja de Trabajo para listado'!$DE$153:$DE$1048576,0),MATCH((CUADRO!Q$4&amp;$E786),'Hoja de Trabajo para listado'!$DE$151:$DG$151,0)),0)+IFERROR(INDEX('Hoja de Trabajo para listado'!$CD$155:$DC$1048576,MATCH($A786,'Hoja de Trabajo para listado'!$CD$155:$CD$1048576,0),MATCH((CUADRO!Q$4&amp;$E786),'Hoja de Trabajo para listado'!$CD$151:$DC$151,0)),0)</f>
        <v>0</v>
      </c>
      <c r="R786" s="241">
        <f t="shared" ca="1" si="31"/>
        <v>0</v>
      </c>
      <c r="S786" s="247">
        <f ca="1">+R785+R786</f>
        <v>0</v>
      </c>
      <c r="T786" s="241">
        <f ca="1">+S786</f>
        <v>0</v>
      </c>
      <c r="U786" s="240">
        <f t="shared" si="32"/>
        <v>2</v>
      </c>
      <c r="V786" s="327" t="str">
        <f>+VLOOKUP(A786,bd_lista!$A$3:$E$592,5,FALSE)</f>
        <v>Gobiernos Autonomos Municipales</v>
      </c>
      <c r="W786" s="398"/>
      <c r="X786" s="240">
        <f>+VLOOKUP(A786,[4]Sheet1!$A$13:$D$744,4,FALSE)</f>
        <v>0</v>
      </c>
      <c r="Y786" s="240" t="e">
        <f>+VLOOKUP(X786,bd_lista!$A$3:$C$592,3,FALSE)</f>
        <v>#N/A</v>
      </c>
      <c r="Z786" s="288"/>
      <c r="AA786" s="289"/>
    </row>
    <row r="787" spans="1:27" customFormat="1" ht="27" hidden="1" customHeight="1">
      <c r="A787" s="32">
        <v>1411</v>
      </c>
      <c r="B787" s="393">
        <f>+A787</f>
        <v>1411</v>
      </c>
      <c r="C787" s="245" t="str">
        <f>+VLOOKUP(A787,bd_lista!$A$3:$C$592,3,FALSE)</f>
        <v>Gobierno Autónomo Municipal de Eucaliptus</v>
      </c>
      <c r="D787" s="395" t="str">
        <f>+C787</f>
        <v>Gobierno Autónomo Municipal de Eucaliptus</v>
      </c>
      <c r="E787" s="240" t="s">
        <v>1303</v>
      </c>
      <c r="F787" s="241">
        <f ca="1">+IFERROR(INDEX('Hoja de Trabajo para listado'!$A$155:$Z$1048576,MATCH($A787,'Hoja de Trabajo para listado'!$A$155:$A$1048576,0),MATCH((CUADRO!F$4&amp;$E787),'Hoja de Trabajo para listado'!$A$151:$Z$151,0)),0)+IFERROR(INDEX('Hoja de Trabajo para listado'!$AB$155:$BA$1048576,MATCH($A787,'Hoja de Trabajo para listado'!$AB$155:$AB$1048576,0),MATCH((CUADRO!F$4&amp;$E787),'Hoja de Trabajo para listado'!$AB$151:$BA$151,0)),0)+IFERROR(INDEX('Hoja de Trabajo para listado'!$BC$155:$CB$1048576,MATCH($A787,'Hoja de Trabajo para listado'!$BC$155:$BC$1048576,0),MATCH((CUADRO!F$4&amp;$E787),'Hoja de Trabajo para listado'!$BC$151:$CB$151,0)),0)+IFERROR(INDEX('Hoja de Trabajo para listado'!$DE$153:$DG$274,MATCH($A787,'Hoja de Trabajo para listado'!$DE$153:$DE$1048576,0),MATCH((CUADRO!F$4&amp;$E787),'Hoja de Trabajo para listado'!$DE$151:$DG$151,0)),0)+IFERROR(INDEX('Hoja de Trabajo para listado'!$CD$155:$DC$1048576,MATCH($A787,'Hoja de Trabajo para listado'!$CD$155:$CD$1048576,0),MATCH((CUADRO!F$4&amp;$E787),'Hoja de Trabajo para listado'!$CD$151:$DC$151,0)),0)</f>
        <v>0</v>
      </c>
      <c r="G787" s="241">
        <f ca="1">+IFERROR(INDEX('Hoja de Trabajo para listado'!$A$155:$Z$1048576,MATCH($A787,'Hoja de Trabajo para listado'!$A$155:$A$1048576,0),MATCH((CUADRO!G$4&amp;$E787),'Hoja de Trabajo para listado'!$A$151:$Z$151,0)),0)+IFERROR(INDEX('Hoja de Trabajo para listado'!$AB$155:$BA$1048576,MATCH($A787,'Hoja de Trabajo para listado'!$AB$155:$AB$1048576,0),MATCH((CUADRO!G$4&amp;$E787),'Hoja de Trabajo para listado'!$AB$151:$BA$151,0)),0)+IFERROR(INDEX('Hoja de Trabajo para listado'!$BC$155:$CB$1048576,MATCH($A787,'Hoja de Trabajo para listado'!$BC$155:$BC$1048576,0),MATCH((CUADRO!G$4&amp;$E787),'Hoja de Trabajo para listado'!$BC$151:$CB$151,0)),0)+IFERROR(INDEX('Hoja de Trabajo para listado'!$DE$153:$DG$274,MATCH($A787,'Hoja de Trabajo para listado'!$DE$153:$DE$1048576,0),MATCH((CUADRO!G$4&amp;$E787),'Hoja de Trabajo para listado'!$DE$151:$DG$151,0)),0)+IFERROR(INDEX('Hoja de Trabajo para listado'!$CD$155:$DC$1048576,MATCH($A787,'Hoja de Trabajo para listado'!$CD$155:$CD$1048576,0),MATCH((CUADRO!G$4&amp;$E787),'Hoja de Trabajo para listado'!$CD$151:$DC$151,0)),0)</f>
        <v>0</v>
      </c>
      <c r="H787" s="241">
        <f ca="1">+IFERROR(INDEX('Hoja de Trabajo para listado'!$A$155:$Z$1048576,MATCH($A787,'Hoja de Trabajo para listado'!$A$155:$A$1048576,0),MATCH((CUADRO!H$4&amp;$E787),'Hoja de Trabajo para listado'!$A$151:$Z$151,0)),0)+IFERROR(INDEX('Hoja de Trabajo para listado'!$AB$155:$BA$1048576,MATCH($A787,'Hoja de Trabajo para listado'!$AB$155:$AB$1048576,0),MATCH((CUADRO!H$4&amp;$E787),'Hoja de Trabajo para listado'!$AB$151:$BA$151,0)),0)+IFERROR(INDEX('Hoja de Trabajo para listado'!$BC$155:$CB$1048576,MATCH($A787,'Hoja de Trabajo para listado'!$BC$155:$BC$1048576,0),MATCH((CUADRO!H$4&amp;$E787),'Hoja de Trabajo para listado'!$BC$151:$CB$151,0)),0)+IFERROR(INDEX('Hoja de Trabajo para listado'!$DE$153:$DG$274,MATCH($A787,'Hoja de Trabajo para listado'!$DE$153:$DE$1048576,0),MATCH((CUADRO!H$4&amp;$E787),'Hoja de Trabajo para listado'!$DE$151:$DG$151,0)),0)+IFERROR(INDEX('Hoja de Trabajo para listado'!$CD$155:$DC$1048576,MATCH($A787,'Hoja de Trabajo para listado'!$CD$155:$CD$1048576,0),MATCH((CUADRO!H$4&amp;$E787),'Hoja de Trabajo para listado'!$CD$151:$DC$151,0)),0)</f>
        <v>0</v>
      </c>
      <c r="I787" s="241">
        <f ca="1">+IFERROR(INDEX('Hoja de Trabajo para listado'!$A$155:$Z$1048576,MATCH($A787,'Hoja de Trabajo para listado'!$A$155:$A$1048576,0),MATCH((CUADRO!I$4&amp;$E787),'Hoja de Trabajo para listado'!$A$151:$Z$151,0)),0)+IFERROR(INDEX('Hoja de Trabajo para listado'!$AB$155:$BA$1048576,MATCH($A787,'Hoja de Trabajo para listado'!$AB$155:$AB$1048576,0),MATCH((CUADRO!I$4&amp;$E787),'Hoja de Trabajo para listado'!$AB$151:$BA$151,0)),0)+IFERROR(INDEX('Hoja de Trabajo para listado'!$BC$155:$CB$1048576,MATCH($A787,'Hoja de Trabajo para listado'!$BC$155:$BC$1048576,0),MATCH((CUADRO!I$4&amp;$E787),'Hoja de Trabajo para listado'!$BC$151:$CB$151,0)),0)+IFERROR(INDEX('Hoja de Trabajo para listado'!$DE$153:$DG$274,MATCH($A787,'Hoja de Trabajo para listado'!$DE$153:$DE$1048576,0),MATCH((CUADRO!I$4&amp;$E787),'Hoja de Trabajo para listado'!$DE$151:$DG$151,0)),0)+IFERROR(INDEX('Hoja de Trabajo para listado'!$CD$155:$DC$1048576,MATCH($A787,'Hoja de Trabajo para listado'!$CD$155:$CD$1048576,0),MATCH((CUADRO!I$4&amp;$E787),'Hoja de Trabajo para listado'!$CD$151:$DC$151,0)),0)</f>
        <v>0</v>
      </c>
      <c r="J787" s="241">
        <f ca="1">+IFERROR(INDEX('Hoja de Trabajo para listado'!$A$155:$Z$1048576,MATCH($A787,'Hoja de Trabajo para listado'!$A$155:$A$1048576,0),MATCH((CUADRO!J$4&amp;$E787),'Hoja de Trabajo para listado'!$A$151:$Z$151,0)),0)+IFERROR(INDEX('Hoja de Trabajo para listado'!$AB$155:$BA$1048576,MATCH($A787,'Hoja de Trabajo para listado'!$AB$155:$AB$1048576,0),MATCH((CUADRO!J$4&amp;$E787),'Hoja de Trabajo para listado'!$AB$151:$BA$151,0)),0)+IFERROR(INDEX('Hoja de Trabajo para listado'!$BC$155:$CB$1048576,MATCH($A787,'Hoja de Trabajo para listado'!$BC$155:$BC$1048576,0),MATCH((CUADRO!J$4&amp;$E787),'Hoja de Trabajo para listado'!$BC$151:$CB$151,0)),0)+IFERROR(INDEX('Hoja de Trabajo para listado'!$DE$153:$DG$274,MATCH($A787,'Hoja de Trabajo para listado'!$DE$153:$DE$1048576,0),MATCH((CUADRO!J$4&amp;$E787),'Hoja de Trabajo para listado'!$DE$151:$DG$151,0)),0)+IFERROR(INDEX('Hoja de Trabajo para listado'!$CD$155:$DC$1048576,MATCH($A787,'Hoja de Trabajo para listado'!$CD$155:$CD$1048576,0),MATCH((CUADRO!J$4&amp;$E787),'Hoja de Trabajo para listado'!$CD$151:$DC$151,0)),0)</f>
        <v>0</v>
      </c>
      <c r="K787" s="241">
        <f ca="1">+IFERROR(INDEX('Hoja de Trabajo para listado'!$A$155:$Z$1048576,MATCH($A787,'Hoja de Trabajo para listado'!$A$155:$A$1048576,0),MATCH((CUADRO!K$4&amp;$E787),'Hoja de Trabajo para listado'!$A$151:$Z$151,0)),0)+IFERROR(INDEX('Hoja de Trabajo para listado'!$AB$155:$BA$1048576,MATCH($A787,'Hoja de Trabajo para listado'!$AB$155:$AB$1048576,0),MATCH((CUADRO!K$4&amp;$E787),'Hoja de Trabajo para listado'!$AB$151:$BA$151,0)),0)+IFERROR(INDEX('Hoja de Trabajo para listado'!$BC$155:$CB$1048576,MATCH($A787,'Hoja de Trabajo para listado'!$BC$155:$BC$1048576,0),MATCH((CUADRO!K$4&amp;$E787),'Hoja de Trabajo para listado'!$BC$151:$CB$151,0)),0)+IFERROR(INDEX('Hoja de Trabajo para listado'!$DE$153:$DG$274,MATCH($A787,'Hoja de Trabajo para listado'!$DE$153:$DE$1048576,0),MATCH((CUADRO!K$4&amp;$E787),'Hoja de Trabajo para listado'!$DE$151:$DG$151,0)),0)+IFERROR(INDEX('Hoja de Trabajo para listado'!$CD$155:$DC$1048576,MATCH($A787,'Hoja de Trabajo para listado'!$CD$155:$CD$1048576,0),MATCH((CUADRO!K$4&amp;$E787),'Hoja de Trabajo para listado'!$CD$151:$DC$151,0)),0)</f>
        <v>0</v>
      </c>
      <c r="L787" s="241">
        <f ca="1">+IFERROR(INDEX('Hoja de Trabajo para listado'!$A$155:$Z$1048576,MATCH($A787,'Hoja de Trabajo para listado'!$A$155:$A$1048576,0),MATCH((CUADRO!L$4&amp;$E787),'Hoja de Trabajo para listado'!$A$151:$Z$151,0)),0)+IFERROR(INDEX('Hoja de Trabajo para listado'!$AB$155:$BA$1048576,MATCH($A787,'Hoja de Trabajo para listado'!$AB$155:$AB$1048576,0),MATCH((CUADRO!L$4&amp;$E787),'Hoja de Trabajo para listado'!$AB$151:$BA$151,0)),0)+IFERROR(INDEX('Hoja de Trabajo para listado'!$BC$155:$CB$1048576,MATCH($A787,'Hoja de Trabajo para listado'!$BC$155:$BC$1048576,0),MATCH((CUADRO!L$4&amp;$E787),'Hoja de Trabajo para listado'!$BC$151:$CB$151,0)),0)+IFERROR(INDEX('Hoja de Trabajo para listado'!$DE$153:$DG$274,MATCH($A787,'Hoja de Trabajo para listado'!$DE$153:$DE$1048576,0),MATCH((CUADRO!L$4&amp;$E787),'Hoja de Trabajo para listado'!$DE$151:$DG$151,0)),0)+IFERROR(INDEX('Hoja de Trabajo para listado'!$CD$155:$DC$1048576,MATCH($A787,'Hoja de Trabajo para listado'!$CD$155:$CD$1048576,0),MATCH((CUADRO!L$4&amp;$E787),'Hoja de Trabajo para listado'!$CD$151:$DC$151,0)),0)</f>
        <v>0</v>
      </c>
      <c r="M787" s="241">
        <f ca="1">+IFERROR(INDEX('Hoja de Trabajo para listado'!$A$155:$Z$1048576,MATCH($A787,'Hoja de Trabajo para listado'!$A$155:$A$1048576,0),MATCH((CUADRO!M$4&amp;$E787),'Hoja de Trabajo para listado'!$A$151:$Z$151,0)),0)+IFERROR(INDEX('Hoja de Trabajo para listado'!$AB$155:$BA$1048576,MATCH($A787,'Hoja de Trabajo para listado'!$AB$155:$AB$1048576,0),MATCH((CUADRO!M$4&amp;$E787),'Hoja de Trabajo para listado'!$AB$151:$BA$151,0)),0)+IFERROR(INDEX('Hoja de Trabajo para listado'!$BC$155:$CB$1048576,MATCH($A787,'Hoja de Trabajo para listado'!$BC$155:$BC$1048576,0),MATCH((CUADRO!M$4&amp;$E787),'Hoja de Trabajo para listado'!$BC$151:$CB$151,0)),0)+IFERROR(INDEX('Hoja de Trabajo para listado'!$DE$153:$DG$274,MATCH($A787,'Hoja de Trabajo para listado'!$DE$153:$DE$1048576,0),MATCH((CUADRO!M$4&amp;$E787),'Hoja de Trabajo para listado'!$DE$151:$DG$151,0)),0)+IFERROR(INDEX('Hoja de Trabajo para listado'!$CD$155:$DC$1048576,MATCH($A787,'Hoja de Trabajo para listado'!$CD$155:$CD$1048576,0),MATCH((CUADRO!M$4&amp;$E787),'Hoja de Trabajo para listado'!$CD$151:$DC$151,0)),0)</f>
        <v>0</v>
      </c>
      <c r="N787" s="241">
        <f ca="1">+IFERROR(INDEX('Hoja de Trabajo para listado'!$A$155:$Z$1048576,MATCH($A787,'Hoja de Trabajo para listado'!$A$155:$A$1048576,0),MATCH((CUADRO!N$4&amp;$E787),'Hoja de Trabajo para listado'!$A$151:$Z$151,0)),0)+IFERROR(INDEX('Hoja de Trabajo para listado'!$AB$155:$BA$1048576,MATCH($A787,'Hoja de Trabajo para listado'!$AB$155:$AB$1048576,0),MATCH((CUADRO!N$4&amp;$E787),'Hoja de Trabajo para listado'!$AB$151:$BA$151,0)),0)+IFERROR(INDEX('Hoja de Trabajo para listado'!$BC$155:$CB$1048576,MATCH($A787,'Hoja de Trabajo para listado'!$BC$155:$BC$1048576,0),MATCH((CUADRO!N$4&amp;$E787),'Hoja de Trabajo para listado'!$BC$151:$CB$151,0)),0)+IFERROR(INDEX('Hoja de Trabajo para listado'!$DE$153:$DG$274,MATCH($A787,'Hoja de Trabajo para listado'!$DE$153:$DE$1048576,0),MATCH((CUADRO!N$4&amp;$E787),'Hoja de Trabajo para listado'!$DE$151:$DG$151,0)),0)+IFERROR(INDEX('Hoja de Trabajo para listado'!$CD$155:$DC$1048576,MATCH($A787,'Hoja de Trabajo para listado'!$CD$155:$CD$1048576,0),MATCH((CUADRO!N$4&amp;$E787),'Hoja de Trabajo para listado'!$CD$151:$DC$151,0)),0)</f>
        <v>0</v>
      </c>
      <c r="O787" s="241">
        <f ca="1">+IFERROR(INDEX('Hoja de Trabajo para listado'!$A$155:$Z$1048576,MATCH($A787,'Hoja de Trabajo para listado'!$A$155:$A$1048576,0),MATCH((CUADRO!O$4&amp;$E787),'Hoja de Trabajo para listado'!$A$151:$Z$151,0)),0)+IFERROR(INDEX('Hoja de Trabajo para listado'!$AB$155:$BA$1048576,MATCH($A787,'Hoja de Trabajo para listado'!$AB$155:$AB$1048576,0),MATCH((CUADRO!O$4&amp;$E787),'Hoja de Trabajo para listado'!$AB$151:$BA$151,0)),0)+IFERROR(INDEX('Hoja de Trabajo para listado'!$BC$155:$CB$1048576,MATCH($A787,'Hoja de Trabajo para listado'!$BC$155:$BC$1048576,0),MATCH((CUADRO!O$4&amp;$E787),'Hoja de Trabajo para listado'!$BC$151:$CB$151,0)),0)+IFERROR(INDEX('Hoja de Trabajo para listado'!$DE$153:$DG$274,MATCH($A787,'Hoja de Trabajo para listado'!$DE$153:$DE$1048576,0),MATCH((CUADRO!O$4&amp;$E787),'Hoja de Trabajo para listado'!$DE$151:$DG$151,0)),0)+IFERROR(INDEX('Hoja de Trabajo para listado'!$CD$155:$DC$1048576,MATCH($A787,'Hoja de Trabajo para listado'!$CD$155:$CD$1048576,0),MATCH((CUADRO!O$4&amp;$E787),'Hoja de Trabajo para listado'!$CD$151:$DC$151,0)),0)</f>
        <v>0</v>
      </c>
      <c r="P787" s="241">
        <f ca="1">+IFERROR(INDEX('Hoja de Trabajo para listado'!$A$155:$Z$1048576,MATCH($A787,'Hoja de Trabajo para listado'!$A$155:$A$1048576,0),MATCH((CUADRO!P$4&amp;$E787),'Hoja de Trabajo para listado'!$A$151:$Z$151,0)),0)+IFERROR(INDEX('Hoja de Trabajo para listado'!$AB$155:$BA$1048576,MATCH($A787,'Hoja de Trabajo para listado'!$AB$155:$AB$1048576,0),MATCH((CUADRO!P$4&amp;$E787),'Hoja de Trabajo para listado'!$AB$151:$BA$151,0)),0)+IFERROR(INDEX('Hoja de Trabajo para listado'!$BC$155:$CB$1048576,MATCH($A787,'Hoja de Trabajo para listado'!$BC$155:$BC$1048576,0),MATCH((CUADRO!P$4&amp;$E787),'Hoja de Trabajo para listado'!$BC$151:$CB$151,0)),0)+IFERROR(INDEX('Hoja de Trabajo para listado'!$DE$153:$DG$274,MATCH($A787,'Hoja de Trabajo para listado'!$DE$153:$DE$1048576,0),MATCH((CUADRO!P$4&amp;$E787),'Hoja de Trabajo para listado'!$DE$151:$DG$151,0)),0)+IFERROR(INDEX('Hoja de Trabajo para listado'!$CD$155:$DC$1048576,MATCH($A787,'Hoja de Trabajo para listado'!$CD$155:$CD$1048576,0),MATCH((CUADRO!P$4&amp;$E787),'Hoja de Trabajo para listado'!$CD$151:$DC$151,0)),0)</f>
        <v>0</v>
      </c>
      <c r="Q787" s="241">
        <f ca="1">+IFERROR(INDEX('Hoja de Trabajo para listado'!$A$155:$Z$1048576,MATCH($A787,'Hoja de Trabajo para listado'!$A$155:$A$1048576,0),MATCH((CUADRO!Q$4&amp;$E787),'Hoja de Trabajo para listado'!$A$151:$Z$151,0)),0)+IFERROR(INDEX('Hoja de Trabajo para listado'!$AB$155:$BA$1048576,MATCH($A787,'Hoja de Trabajo para listado'!$AB$155:$AB$1048576,0),MATCH((CUADRO!Q$4&amp;$E787),'Hoja de Trabajo para listado'!$AB$151:$BA$151,0)),0)+IFERROR(INDEX('Hoja de Trabajo para listado'!$BC$155:$CB$1048576,MATCH($A787,'Hoja de Trabajo para listado'!$BC$155:$BC$1048576,0),MATCH((CUADRO!Q$4&amp;$E787),'Hoja de Trabajo para listado'!$BC$151:$CB$151,0)),0)+IFERROR(INDEX('Hoja de Trabajo para listado'!$DE$153:$DG$274,MATCH($A787,'Hoja de Trabajo para listado'!$DE$153:$DE$1048576,0),MATCH((CUADRO!Q$4&amp;$E787),'Hoja de Trabajo para listado'!$DE$151:$DG$151,0)),0)+IFERROR(INDEX('Hoja de Trabajo para listado'!$CD$155:$DC$1048576,MATCH($A787,'Hoja de Trabajo para listado'!$CD$155:$CD$1048576,0),MATCH((CUADRO!Q$4&amp;$E787),'Hoja de Trabajo para listado'!$CD$151:$DC$151,0)),0)</f>
        <v>0</v>
      </c>
      <c r="R787" s="241">
        <f t="shared" ca="1" si="31"/>
        <v>0</v>
      </c>
      <c r="S787" s="247"/>
      <c r="T787" s="241">
        <f ca="1">+T788</f>
        <v>0</v>
      </c>
      <c r="U787" s="240">
        <f t="shared" si="32"/>
        <v>1</v>
      </c>
      <c r="V787" s="327" t="str">
        <f>+VLOOKUP(A787,bd_lista!$A$3:$E$592,5,FALSE)</f>
        <v>Gobiernos Autonomos Municipales</v>
      </c>
      <c r="W787" s="397" t="str">
        <f>+V787</f>
        <v>Gobiernos Autonomos Municipales</v>
      </c>
      <c r="X787" s="240">
        <f>+VLOOKUP(A787,[4]Sheet1!$A$13:$D$744,4,FALSE)</f>
        <v>0</v>
      </c>
      <c r="Y787" s="240" t="e">
        <f>+VLOOKUP(X787,bd_lista!$A$3:$C$592,3,FALSE)</f>
        <v>#N/A</v>
      </c>
      <c r="Z787" s="290">
        <f>+X787</f>
        <v>0</v>
      </c>
      <c r="AA787" s="291" t="e">
        <f>+Y787</f>
        <v>#N/A</v>
      </c>
    </row>
    <row r="788" spans="1:27" customFormat="1" ht="27" hidden="1" customHeight="1">
      <c r="A788" s="32">
        <v>1411</v>
      </c>
      <c r="B788" s="394"/>
      <c r="C788" s="245" t="str">
        <f>+VLOOKUP(A788,bd_lista!$A$3:$C$592,3,FALSE)</f>
        <v>Gobierno Autónomo Municipal de Eucaliptus</v>
      </c>
      <c r="D788" s="396"/>
      <c r="E788" s="242" t="s">
        <v>1304</v>
      </c>
      <c r="F788" s="241">
        <f ca="1">+IFERROR(INDEX('Hoja de Trabajo para listado'!$A$155:$Z$1048576,MATCH($A788,'Hoja de Trabajo para listado'!$A$155:$A$1048576,0),MATCH((CUADRO!F$4&amp;$E788),'Hoja de Trabajo para listado'!$A$151:$Z$151,0)),0)+IFERROR(INDEX('Hoja de Trabajo para listado'!$AB$155:$BA$1048576,MATCH($A788,'Hoja de Trabajo para listado'!$AB$155:$AB$1048576,0),MATCH((CUADRO!F$4&amp;$E788),'Hoja de Trabajo para listado'!$AB$151:$BA$151,0)),0)+IFERROR(INDEX('Hoja de Trabajo para listado'!$BC$155:$CB$1048576,MATCH($A788,'Hoja de Trabajo para listado'!$BC$155:$BC$1048576,0),MATCH((CUADRO!F$4&amp;$E788),'Hoja de Trabajo para listado'!$BC$151:$CB$151,0)),0)+IFERROR(INDEX('Hoja de Trabajo para listado'!$DE$153:$DG$274,MATCH($A788,'Hoja de Trabajo para listado'!$DE$153:$DE$1048576,0),MATCH((CUADRO!F$4&amp;$E788),'Hoja de Trabajo para listado'!$DE$151:$DG$151,0)),0)+IFERROR(INDEX('Hoja de Trabajo para listado'!$CD$155:$DC$1048576,MATCH($A788,'Hoja de Trabajo para listado'!$CD$155:$CD$1048576,0),MATCH((CUADRO!F$4&amp;$E788),'Hoja de Trabajo para listado'!$CD$151:$DC$151,0)),0)</f>
        <v>0</v>
      </c>
      <c r="G788" s="241">
        <f ca="1">+IFERROR(INDEX('Hoja de Trabajo para listado'!$A$155:$Z$1048576,MATCH($A788,'Hoja de Trabajo para listado'!$A$155:$A$1048576,0),MATCH((CUADRO!G$4&amp;$E788),'Hoja de Trabajo para listado'!$A$151:$Z$151,0)),0)+IFERROR(INDEX('Hoja de Trabajo para listado'!$AB$155:$BA$1048576,MATCH($A788,'Hoja de Trabajo para listado'!$AB$155:$AB$1048576,0),MATCH((CUADRO!G$4&amp;$E788),'Hoja de Trabajo para listado'!$AB$151:$BA$151,0)),0)+IFERROR(INDEX('Hoja de Trabajo para listado'!$BC$155:$CB$1048576,MATCH($A788,'Hoja de Trabajo para listado'!$BC$155:$BC$1048576,0),MATCH((CUADRO!G$4&amp;$E788),'Hoja de Trabajo para listado'!$BC$151:$CB$151,0)),0)+IFERROR(INDEX('Hoja de Trabajo para listado'!$DE$153:$DG$274,MATCH($A788,'Hoja de Trabajo para listado'!$DE$153:$DE$1048576,0),MATCH((CUADRO!G$4&amp;$E788),'Hoja de Trabajo para listado'!$DE$151:$DG$151,0)),0)+IFERROR(INDEX('Hoja de Trabajo para listado'!$CD$155:$DC$1048576,MATCH($A788,'Hoja de Trabajo para listado'!$CD$155:$CD$1048576,0),MATCH((CUADRO!G$4&amp;$E788),'Hoja de Trabajo para listado'!$CD$151:$DC$151,0)),0)</f>
        <v>0</v>
      </c>
      <c r="H788" s="241">
        <f ca="1">+IFERROR(INDEX('Hoja de Trabajo para listado'!$A$155:$Z$1048576,MATCH($A788,'Hoja de Trabajo para listado'!$A$155:$A$1048576,0),MATCH((CUADRO!H$4&amp;$E788),'Hoja de Trabajo para listado'!$A$151:$Z$151,0)),0)+IFERROR(INDEX('Hoja de Trabajo para listado'!$AB$155:$BA$1048576,MATCH($A788,'Hoja de Trabajo para listado'!$AB$155:$AB$1048576,0),MATCH((CUADRO!H$4&amp;$E788),'Hoja de Trabajo para listado'!$AB$151:$BA$151,0)),0)+IFERROR(INDEX('Hoja de Trabajo para listado'!$BC$155:$CB$1048576,MATCH($A788,'Hoja de Trabajo para listado'!$BC$155:$BC$1048576,0),MATCH((CUADRO!H$4&amp;$E788),'Hoja de Trabajo para listado'!$BC$151:$CB$151,0)),0)+IFERROR(INDEX('Hoja de Trabajo para listado'!$DE$153:$DG$274,MATCH($A788,'Hoja de Trabajo para listado'!$DE$153:$DE$1048576,0),MATCH((CUADRO!H$4&amp;$E788),'Hoja de Trabajo para listado'!$DE$151:$DG$151,0)),0)+IFERROR(INDEX('Hoja de Trabajo para listado'!$CD$155:$DC$1048576,MATCH($A788,'Hoja de Trabajo para listado'!$CD$155:$CD$1048576,0),MATCH((CUADRO!H$4&amp;$E788),'Hoja de Trabajo para listado'!$CD$151:$DC$151,0)),0)</f>
        <v>0</v>
      </c>
      <c r="I788" s="241">
        <f ca="1">+IFERROR(INDEX('Hoja de Trabajo para listado'!$A$155:$Z$1048576,MATCH($A788,'Hoja de Trabajo para listado'!$A$155:$A$1048576,0),MATCH((CUADRO!I$4&amp;$E788),'Hoja de Trabajo para listado'!$A$151:$Z$151,0)),0)+IFERROR(INDEX('Hoja de Trabajo para listado'!$AB$155:$BA$1048576,MATCH($A788,'Hoja de Trabajo para listado'!$AB$155:$AB$1048576,0),MATCH((CUADRO!I$4&amp;$E788),'Hoja de Trabajo para listado'!$AB$151:$BA$151,0)),0)+IFERROR(INDEX('Hoja de Trabajo para listado'!$BC$155:$CB$1048576,MATCH($A788,'Hoja de Trabajo para listado'!$BC$155:$BC$1048576,0),MATCH((CUADRO!I$4&amp;$E788),'Hoja de Trabajo para listado'!$BC$151:$CB$151,0)),0)+IFERROR(INDEX('Hoja de Trabajo para listado'!$DE$153:$DG$274,MATCH($A788,'Hoja de Trabajo para listado'!$DE$153:$DE$1048576,0),MATCH((CUADRO!I$4&amp;$E788),'Hoja de Trabajo para listado'!$DE$151:$DG$151,0)),0)+IFERROR(INDEX('Hoja de Trabajo para listado'!$CD$155:$DC$1048576,MATCH($A788,'Hoja de Trabajo para listado'!$CD$155:$CD$1048576,0),MATCH((CUADRO!I$4&amp;$E788),'Hoja de Trabajo para listado'!$CD$151:$DC$151,0)),0)</f>
        <v>0</v>
      </c>
      <c r="J788" s="241">
        <f ca="1">+IFERROR(INDEX('Hoja de Trabajo para listado'!$A$155:$Z$1048576,MATCH($A788,'Hoja de Trabajo para listado'!$A$155:$A$1048576,0),MATCH((CUADRO!J$4&amp;$E788),'Hoja de Trabajo para listado'!$A$151:$Z$151,0)),0)+IFERROR(INDEX('Hoja de Trabajo para listado'!$AB$155:$BA$1048576,MATCH($A788,'Hoja de Trabajo para listado'!$AB$155:$AB$1048576,0),MATCH((CUADRO!J$4&amp;$E788),'Hoja de Trabajo para listado'!$AB$151:$BA$151,0)),0)+IFERROR(INDEX('Hoja de Trabajo para listado'!$BC$155:$CB$1048576,MATCH($A788,'Hoja de Trabajo para listado'!$BC$155:$BC$1048576,0),MATCH((CUADRO!J$4&amp;$E788),'Hoja de Trabajo para listado'!$BC$151:$CB$151,0)),0)+IFERROR(INDEX('Hoja de Trabajo para listado'!$DE$153:$DG$274,MATCH($A788,'Hoja de Trabajo para listado'!$DE$153:$DE$1048576,0),MATCH((CUADRO!J$4&amp;$E788),'Hoja de Trabajo para listado'!$DE$151:$DG$151,0)),0)+IFERROR(INDEX('Hoja de Trabajo para listado'!$CD$155:$DC$1048576,MATCH($A788,'Hoja de Trabajo para listado'!$CD$155:$CD$1048576,0),MATCH((CUADRO!J$4&amp;$E788),'Hoja de Trabajo para listado'!$CD$151:$DC$151,0)),0)</f>
        <v>0</v>
      </c>
      <c r="K788" s="241">
        <f ca="1">+IFERROR(INDEX('Hoja de Trabajo para listado'!$A$155:$Z$1048576,MATCH($A788,'Hoja de Trabajo para listado'!$A$155:$A$1048576,0),MATCH((CUADRO!K$4&amp;$E788),'Hoja de Trabajo para listado'!$A$151:$Z$151,0)),0)+IFERROR(INDEX('Hoja de Trabajo para listado'!$AB$155:$BA$1048576,MATCH($A788,'Hoja de Trabajo para listado'!$AB$155:$AB$1048576,0),MATCH((CUADRO!K$4&amp;$E788),'Hoja de Trabajo para listado'!$AB$151:$BA$151,0)),0)+IFERROR(INDEX('Hoja de Trabajo para listado'!$BC$155:$CB$1048576,MATCH($A788,'Hoja de Trabajo para listado'!$BC$155:$BC$1048576,0),MATCH((CUADRO!K$4&amp;$E788),'Hoja de Trabajo para listado'!$BC$151:$CB$151,0)),0)+IFERROR(INDEX('Hoja de Trabajo para listado'!$DE$153:$DG$274,MATCH($A788,'Hoja de Trabajo para listado'!$DE$153:$DE$1048576,0),MATCH((CUADRO!K$4&amp;$E788),'Hoja de Trabajo para listado'!$DE$151:$DG$151,0)),0)+IFERROR(INDEX('Hoja de Trabajo para listado'!$CD$155:$DC$1048576,MATCH($A788,'Hoja de Trabajo para listado'!$CD$155:$CD$1048576,0),MATCH((CUADRO!K$4&amp;$E788),'Hoja de Trabajo para listado'!$CD$151:$DC$151,0)),0)</f>
        <v>0</v>
      </c>
      <c r="L788" s="241">
        <f ca="1">+IFERROR(INDEX('Hoja de Trabajo para listado'!$A$155:$Z$1048576,MATCH($A788,'Hoja de Trabajo para listado'!$A$155:$A$1048576,0),MATCH((CUADRO!L$4&amp;$E788),'Hoja de Trabajo para listado'!$A$151:$Z$151,0)),0)+IFERROR(INDEX('Hoja de Trabajo para listado'!$AB$155:$BA$1048576,MATCH($A788,'Hoja de Trabajo para listado'!$AB$155:$AB$1048576,0),MATCH((CUADRO!L$4&amp;$E788),'Hoja de Trabajo para listado'!$AB$151:$BA$151,0)),0)+IFERROR(INDEX('Hoja de Trabajo para listado'!$BC$155:$CB$1048576,MATCH($A788,'Hoja de Trabajo para listado'!$BC$155:$BC$1048576,0),MATCH((CUADRO!L$4&amp;$E788),'Hoja de Trabajo para listado'!$BC$151:$CB$151,0)),0)+IFERROR(INDEX('Hoja de Trabajo para listado'!$DE$153:$DG$274,MATCH($A788,'Hoja de Trabajo para listado'!$DE$153:$DE$1048576,0),MATCH((CUADRO!L$4&amp;$E788),'Hoja de Trabajo para listado'!$DE$151:$DG$151,0)),0)+IFERROR(INDEX('Hoja de Trabajo para listado'!$CD$155:$DC$1048576,MATCH($A788,'Hoja de Trabajo para listado'!$CD$155:$CD$1048576,0),MATCH((CUADRO!L$4&amp;$E788),'Hoja de Trabajo para listado'!$CD$151:$DC$151,0)),0)</f>
        <v>0</v>
      </c>
      <c r="M788" s="241">
        <f ca="1">+IFERROR(INDEX('Hoja de Trabajo para listado'!$A$155:$Z$1048576,MATCH($A788,'Hoja de Trabajo para listado'!$A$155:$A$1048576,0),MATCH((CUADRO!M$4&amp;$E788),'Hoja de Trabajo para listado'!$A$151:$Z$151,0)),0)+IFERROR(INDEX('Hoja de Trabajo para listado'!$AB$155:$BA$1048576,MATCH($A788,'Hoja de Trabajo para listado'!$AB$155:$AB$1048576,0),MATCH((CUADRO!M$4&amp;$E788),'Hoja de Trabajo para listado'!$AB$151:$BA$151,0)),0)+IFERROR(INDEX('Hoja de Trabajo para listado'!$BC$155:$CB$1048576,MATCH($A788,'Hoja de Trabajo para listado'!$BC$155:$BC$1048576,0),MATCH((CUADRO!M$4&amp;$E788),'Hoja de Trabajo para listado'!$BC$151:$CB$151,0)),0)+IFERROR(INDEX('Hoja de Trabajo para listado'!$DE$153:$DG$274,MATCH($A788,'Hoja de Trabajo para listado'!$DE$153:$DE$1048576,0),MATCH((CUADRO!M$4&amp;$E788),'Hoja de Trabajo para listado'!$DE$151:$DG$151,0)),0)+IFERROR(INDEX('Hoja de Trabajo para listado'!$CD$155:$DC$1048576,MATCH($A788,'Hoja de Trabajo para listado'!$CD$155:$CD$1048576,0),MATCH((CUADRO!M$4&amp;$E788),'Hoja de Trabajo para listado'!$CD$151:$DC$151,0)),0)</f>
        <v>0</v>
      </c>
      <c r="N788" s="241">
        <f ca="1">+IFERROR(INDEX('Hoja de Trabajo para listado'!$A$155:$Z$1048576,MATCH($A788,'Hoja de Trabajo para listado'!$A$155:$A$1048576,0),MATCH((CUADRO!N$4&amp;$E788),'Hoja de Trabajo para listado'!$A$151:$Z$151,0)),0)+IFERROR(INDEX('Hoja de Trabajo para listado'!$AB$155:$BA$1048576,MATCH($A788,'Hoja de Trabajo para listado'!$AB$155:$AB$1048576,0),MATCH((CUADRO!N$4&amp;$E788),'Hoja de Trabajo para listado'!$AB$151:$BA$151,0)),0)+IFERROR(INDEX('Hoja de Trabajo para listado'!$BC$155:$CB$1048576,MATCH($A788,'Hoja de Trabajo para listado'!$BC$155:$BC$1048576,0),MATCH((CUADRO!N$4&amp;$E788),'Hoja de Trabajo para listado'!$BC$151:$CB$151,0)),0)+IFERROR(INDEX('Hoja de Trabajo para listado'!$DE$153:$DG$274,MATCH($A788,'Hoja de Trabajo para listado'!$DE$153:$DE$1048576,0),MATCH((CUADRO!N$4&amp;$E788),'Hoja de Trabajo para listado'!$DE$151:$DG$151,0)),0)+IFERROR(INDEX('Hoja de Trabajo para listado'!$CD$155:$DC$1048576,MATCH($A788,'Hoja de Trabajo para listado'!$CD$155:$CD$1048576,0),MATCH((CUADRO!N$4&amp;$E788),'Hoja de Trabajo para listado'!$CD$151:$DC$151,0)),0)</f>
        <v>0</v>
      </c>
      <c r="O788" s="241">
        <f ca="1">+IFERROR(INDEX('Hoja de Trabajo para listado'!$A$155:$Z$1048576,MATCH($A788,'Hoja de Trabajo para listado'!$A$155:$A$1048576,0),MATCH((CUADRO!O$4&amp;$E788),'Hoja de Trabajo para listado'!$A$151:$Z$151,0)),0)+IFERROR(INDEX('Hoja de Trabajo para listado'!$AB$155:$BA$1048576,MATCH($A788,'Hoja de Trabajo para listado'!$AB$155:$AB$1048576,0),MATCH((CUADRO!O$4&amp;$E788),'Hoja de Trabajo para listado'!$AB$151:$BA$151,0)),0)+IFERROR(INDEX('Hoja de Trabajo para listado'!$BC$155:$CB$1048576,MATCH($A788,'Hoja de Trabajo para listado'!$BC$155:$BC$1048576,0),MATCH((CUADRO!O$4&amp;$E788),'Hoja de Trabajo para listado'!$BC$151:$CB$151,0)),0)+IFERROR(INDEX('Hoja de Trabajo para listado'!$DE$153:$DG$274,MATCH($A788,'Hoja de Trabajo para listado'!$DE$153:$DE$1048576,0),MATCH((CUADRO!O$4&amp;$E788),'Hoja de Trabajo para listado'!$DE$151:$DG$151,0)),0)+IFERROR(INDEX('Hoja de Trabajo para listado'!$CD$155:$DC$1048576,MATCH($A788,'Hoja de Trabajo para listado'!$CD$155:$CD$1048576,0),MATCH((CUADRO!O$4&amp;$E788),'Hoja de Trabajo para listado'!$CD$151:$DC$151,0)),0)</f>
        <v>0</v>
      </c>
      <c r="P788" s="241">
        <f ca="1">+IFERROR(INDEX('Hoja de Trabajo para listado'!$A$155:$Z$1048576,MATCH($A788,'Hoja de Trabajo para listado'!$A$155:$A$1048576,0),MATCH((CUADRO!P$4&amp;$E788),'Hoja de Trabajo para listado'!$A$151:$Z$151,0)),0)+IFERROR(INDEX('Hoja de Trabajo para listado'!$AB$155:$BA$1048576,MATCH($A788,'Hoja de Trabajo para listado'!$AB$155:$AB$1048576,0),MATCH((CUADRO!P$4&amp;$E788),'Hoja de Trabajo para listado'!$AB$151:$BA$151,0)),0)+IFERROR(INDEX('Hoja de Trabajo para listado'!$BC$155:$CB$1048576,MATCH($A788,'Hoja de Trabajo para listado'!$BC$155:$BC$1048576,0),MATCH((CUADRO!P$4&amp;$E788),'Hoja de Trabajo para listado'!$BC$151:$CB$151,0)),0)+IFERROR(INDEX('Hoja de Trabajo para listado'!$DE$153:$DG$274,MATCH($A788,'Hoja de Trabajo para listado'!$DE$153:$DE$1048576,0),MATCH((CUADRO!P$4&amp;$E788),'Hoja de Trabajo para listado'!$DE$151:$DG$151,0)),0)+IFERROR(INDEX('Hoja de Trabajo para listado'!$CD$155:$DC$1048576,MATCH($A788,'Hoja de Trabajo para listado'!$CD$155:$CD$1048576,0),MATCH((CUADRO!P$4&amp;$E788),'Hoja de Trabajo para listado'!$CD$151:$DC$151,0)),0)</f>
        <v>0</v>
      </c>
      <c r="Q788" s="241">
        <f ca="1">+IFERROR(INDEX('Hoja de Trabajo para listado'!$A$155:$Z$1048576,MATCH($A788,'Hoja de Trabajo para listado'!$A$155:$A$1048576,0),MATCH((CUADRO!Q$4&amp;$E788),'Hoja de Trabajo para listado'!$A$151:$Z$151,0)),0)+IFERROR(INDEX('Hoja de Trabajo para listado'!$AB$155:$BA$1048576,MATCH($A788,'Hoja de Trabajo para listado'!$AB$155:$AB$1048576,0),MATCH((CUADRO!Q$4&amp;$E788),'Hoja de Trabajo para listado'!$AB$151:$BA$151,0)),0)+IFERROR(INDEX('Hoja de Trabajo para listado'!$BC$155:$CB$1048576,MATCH($A788,'Hoja de Trabajo para listado'!$BC$155:$BC$1048576,0),MATCH((CUADRO!Q$4&amp;$E788),'Hoja de Trabajo para listado'!$BC$151:$CB$151,0)),0)+IFERROR(INDEX('Hoja de Trabajo para listado'!$DE$153:$DG$274,MATCH($A788,'Hoja de Trabajo para listado'!$DE$153:$DE$1048576,0),MATCH((CUADRO!Q$4&amp;$E788),'Hoja de Trabajo para listado'!$DE$151:$DG$151,0)),0)+IFERROR(INDEX('Hoja de Trabajo para listado'!$CD$155:$DC$1048576,MATCH($A788,'Hoja de Trabajo para listado'!$CD$155:$CD$1048576,0),MATCH((CUADRO!Q$4&amp;$E788),'Hoja de Trabajo para listado'!$CD$151:$DC$151,0)),0)</f>
        <v>0</v>
      </c>
      <c r="R788" s="241">
        <f t="shared" ca="1" si="31"/>
        <v>0</v>
      </c>
      <c r="S788" s="247">
        <f ca="1">+R787+R788</f>
        <v>0</v>
      </c>
      <c r="T788" s="241">
        <f ca="1">+S788</f>
        <v>0</v>
      </c>
      <c r="U788" s="240">
        <f t="shared" si="32"/>
        <v>2</v>
      </c>
      <c r="V788" s="327" t="str">
        <f>+VLOOKUP(A788,bd_lista!$A$3:$E$592,5,FALSE)</f>
        <v>Gobiernos Autonomos Municipales</v>
      </c>
      <c r="W788" s="398"/>
      <c r="X788" s="240">
        <f>+VLOOKUP(A788,[4]Sheet1!$A$13:$D$744,4,FALSE)</f>
        <v>0</v>
      </c>
      <c r="Y788" s="240" t="e">
        <f>+VLOOKUP(X788,bd_lista!$A$3:$C$592,3,FALSE)</f>
        <v>#N/A</v>
      </c>
      <c r="Z788" s="288"/>
      <c r="AA788" s="289"/>
    </row>
    <row r="789" spans="1:27" customFormat="1" ht="15" hidden="1" customHeight="1">
      <c r="A789" s="32">
        <v>1412</v>
      </c>
      <c r="B789" s="393">
        <f>+A789</f>
        <v>1412</v>
      </c>
      <c r="C789" s="245" t="str">
        <f>+VLOOKUP(A789,bd_lista!$A$3:$C$592,3,FALSE)</f>
        <v>Gobierno Autónomo Municipal de Santiago de Huari</v>
      </c>
      <c r="D789" s="395" t="str">
        <f>+C789</f>
        <v>Gobierno Autónomo Municipal de Santiago de Huari</v>
      </c>
      <c r="E789" s="240" t="s">
        <v>1303</v>
      </c>
      <c r="F789" s="241">
        <f ca="1">+IFERROR(INDEX('Hoja de Trabajo para listado'!$A$155:$Z$1048576,MATCH($A789,'Hoja de Trabajo para listado'!$A$155:$A$1048576,0),MATCH((CUADRO!F$4&amp;$E789),'Hoja de Trabajo para listado'!$A$151:$Z$151,0)),0)+IFERROR(INDEX('Hoja de Trabajo para listado'!$AB$155:$BA$1048576,MATCH($A789,'Hoja de Trabajo para listado'!$AB$155:$AB$1048576,0),MATCH((CUADRO!F$4&amp;$E789),'Hoja de Trabajo para listado'!$AB$151:$BA$151,0)),0)+IFERROR(INDEX('Hoja de Trabajo para listado'!$BC$155:$CB$1048576,MATCH($A789,'Hoja de Trabajo para listado'!$BC$155:$BC$1048576,0),MATCH((CUADRO!F$4&amp;$E789),'Hoja de Trabajo para listado'!$BC$151:$CB$151,0)),0)+IFERROR(INDEX('Hoja de Trabajo para listado'!$DE$153:$DG$274,MATCH($A789,'Hoja de Trabajo para listado'!$DE$153:$DE$1048576,0),MATCH((CUADRO!F$4&amp;$E789),'Hoja de Trabajo para listado'!$DE$151:$DG$151,0)),0)+IFERROR(INDEX('Hoja de Trabajo para listado'!$CD$155:$DC$1048576,MATCH($A789,'Hoja de Trabajo para listado'!$CD$155:$CD$1048576,0),MATCH((CUADRO!F$4&amp;$E789),'Hoja de Trabajo para listado'!$CD$151:$DC$151,0)),0)</f>
        <v>0</v>
      </c>
      <c r="G789" s="241">
        <f ca="1">+IFERROR(INDEX('Hoja de Trabajo para listado'!$A$155:$Z$1048576,MATCH($A789,'Hoja de Trabajo para listado'!$A$155:$A$1048576,0),MATCH((CUADRO!G$4&amp;$E789),'Hoja de Trabajo para listado'!$A$151:$Z$151,0)),0)+IFERROR(INDEX('Hoja de Trabajo para listado'!$AB$155:$BA$1048576,MATCH($A789,'Hoja de Trabajo para listado'!$AB$155:$AB$1048576,0),MATCH((CUADRO!G$4&amp;$E789),'Hoja de Trabajo para listado'!$AB$151:$BA$151,0)),0)+IFERROR(INDEX('Hoja de Trabajo para listado'!$BC$155:$CB$1048576,MATCH($A789,'Hoja de Trabajo para listado'!$BC$155:$BC$1048576,0),MATCH((CUADRO!G$4&amp;$E789),'Hoja de Trabajo para listado'!$BC$151:$CB$151,0)),0)+IFERROR(INDEX('Hoja de Trabajo para listado'!$DE$153:$DG$274,MATCH($A789,'Hoja de Trabajo para listado'!$DE$153:$DE$1048576,0),MATCH((CUADRO!G$4&amp;$E789),'Hoja de Trabajo para listado'!$DE$151:$DG$151,0)),0)+IFERROR(INDEX('Hoja de Trabajo para listado'!$CD$155:$DC$1048576,MATCH($A789,'Hoja de Trabajo para listado'!$CD$155:$CD$1048576,0),MATCH((CUADRO!G$4&amp;$E789),'Hoja de Trabajo para listado'!$CD$151:$DC$151,0)),0)</f>
        <v>0</v>
      </c>
      <c r="H789" s="241">
        <f ca="1">+IFERROR(INDEX('Hoja de Trabajo para listado'!$A$155:$Z$1048576,MATCH($A789,'Hoja de Trabajo para listado'!$A$155:$A$1048576,0),MATCH((CUADRO!H$4&amp;$E789),'Hoja de Trabajo para listado'!$A$151:$Z$151,0)),0)+IFERROR(INDEX('Hoja de Trabajo para listado'!$AB$155:$BA$1048576,MATCH($A789,'Hoja de Trabajo para listado'!$AB$155:$AB$1048576,0),MATCH((CUADRO!H$4&amp;$E789),'Hoja de Trabajo para listado'!$AB$151:$BA$151,0)),0)+IFERROR(INDEX('Hoja de Trabajo para listado'!$BC$155:$CB$1048576,MATCH($A789,'Hoja de Trabajo para listado'!$BC$155:$BC$1048576,0),MATCH((CUADRO!H$4&amp;$E789),'Hoja de Trabajo para listado'!$BC$151:$CB$151,0)),0)+IFERROR(INDEX('Hoja de Trabajo para listado'!$DE$153:$DG$274,MATCH($A789,'Hoja de Trabajo para listado'!$DE$153:$DE$1048576,0),MATCH((CUADRO!H$4&amp;$E789),'Hoja de Trabajo para listado'!$DE$151:$DG$151,0)),0)+IFERROR(INDEX('Hoja de Trabajo para listado'!$CD$155:$DC$1048576,MATCH($A789,'Hoja de Trabajo para listado'!$CD$155:$CD$1048576,0),MATCH((CUADRO!H$4&amp;$E789),'Hoja de Trabajo para listado'!$CD$151:$DC$151,0)),0)</f>
        <v>0</v>
      </c>
      <c r="I789" s="241">
        <f ca="1">+IFERROR(INDEX('Hoja de Trabajo para listado'!$A$155:$Z$1048576,MATCH($A789,'Hoja de Trabajo para listado'!$A$155:$A$1048576,0),MATCH((CUADRO!I$4&amp;$E789),'Hoja de Trabajo para listado'!$A$151:$Z$151,0)),0)+IFERROR(INDEX('Hoja de Trabajo para listado'!$AB$155:$BA$1048576,MATCH($A789,'Hoja de Trabajo para listado'!$AB$155:$AB$1048576,0),MATCH((CUADRO!I$4&amp;$E789),'Hoja de Trabajo para listado'!$AB$151:$BA$151,0)),0)+IFERROR(INDEX('Hoja de Trabajo para listado'!$BC$155:$CB$1048576,MATCH($A789,'Hoja de Trabajo para listado'!$BC$155:$BC$1048576,0),MATCH((CUADRO!I$4&amp;$E789),'Hoja de Trabajo para listado'!$BC$151:$CB$151,0)),0)+IFERROR(INDEX('Hoja de Trabajo para listado'!$DE$153:$DG$274,MATCH($A789,'Hoja de Trabajo para listado'!$DE$153:$DE$1048576,0),MATCH((CUADRO!I$4&amp;$E789),'Hoja de Trabajo para listado'!$DE$151:$DG$151,0)),0)+IFERROR(INDEX('Hoja de Trabajo para listado'!$CD$155:$DC$1048576,MATCH($A789,'Hoja de Trabajo para listado'!$CD$155:$CD$1048576,0),MATCH((CUADRO!I$4&amp;$E789),'Hoja de Trabajo para listado'!$CD$151:$DC$151,0)),0)</f>
        <v>0</v>
      </c>
      <c r="J789" s="241">
        <f ca="1">+IFERROR(INDEX('Hoja de Trabajo para listado'!$A$155:$Z$1048576,MATCH($A789,'Hoja de Trabajo para listado'!$A$155:$A$1048576,0),MATCH((CUADRO!J$4&amp;$E789),'Hoja de Trabajo para listado'!$A$151:$Z$151,0)),0)+IFERROR(INDEX('Hoja de Trabajo para listado'!$AB$155:$BA$1048576,MATCH($A789,'Hoja de Trabajo para listado'!$AB$155:$AB$1048576,0),MATCH((CUADRO!J$4&amp;$E789),'Hoja de Trabajo para listado'!$AB$151:$BA$151,0)),0)+IFERROR(INDEX('Hoja de Trabajo para listado'!$BC$155:$CB$1048576,MATCH($A789,'Hoja de Trabajo para listado'!$BC$155:$BC$1048576,0),MATCH((CUADRO!J$4&amp;$E789),'Hoja de Trabajo para listado'!$BC$151:$CB$151,0)),0)+IFERROR(INDEX('Hoja de Trabajo para listado'!$DE$153:$DG$274,MATCH($A789,'Hoja de Trabajo para listado'!$DE$153:$DE$1048576,0),MATCH((CUADRO!J$4&amp;$E789),'Hoja de Trabajo para listado'!$DE$151:$DG$151,0)),0)+IFERROR(INDEX('Hoja de Trabajo para listado'!$CD$155:$DC$1048576,MATCH($A789,'Hoja de Trabajo para listado'!$CD$155:$CD$1048576,0),MATCH((CUADRO!J$4&amp;$E789),'Hoja de Trabajo para listado'!$CD$151:$DC$151,0)),0)</f>
        <v>0</v>
      </c>
      <c r="K789" s="241">
        <f ca="1">+IFERROR(INDEX('Hoja de Trabajo para listado'!$A$155:$Z$1048576,MATCH($A789,'Hoja de Trabajo para listado'!$A$155:$A$1048576,0),MATCH((CUADRO!K$4&amp;$E789),'Hoja de Trabajo para listado'!$A$151:$Z$151,0)),0)+IFERROR(INDEX('Hoja de Trabajo para listado'!$AB$155:$BA$1048576,MATCH($A789,'Hoja de Trabajo para listado'!$AB$155:$AB$1048576,0),MATCH((CUADRO!K$4&amp;$E789),'Hoja de Trabajo para listado'!$AB$151:$BA$151,0)),0)+IFERROR(INDEX('Hoja de Trabajo para listado'!$BC$155:$CB$1048576,MATCH($A789,'Hoja de Trabajo para listado'!$BC$155:$BC$1048576,0),MATCH((CUADRO!K$4&amp;$E789),'Hoja de Trabajo para listado'!$BC$151:$CB$151,0)),0)+IFERROR(INDEX('Hoja de Trabajo para listado'!$DE$153:$DG$274,MATCH($A789,'Hoja de Trabajo para listado'!$DE$153:$DE$1048576,0),MATCH((CUADRO!K$4&amp;$E789),'Hoja de Trabajo para listado'!$DE$151:$DG$151,0)),0)+IFERROR(INDEX('Hoja de Trabajo para listado'!$CD$155:$DC$1048576,MATCH($A789,'Hoja de Trabajo para listado'!$CD$155:$CD$1048576,0),MATCH((CUADRO!K$4&amp;$E789),'Hoja de Trabajo para listado'!$CD$151:$DC$151,0)),0)</f>
        <v>0</v>
      </c>
      <c r="L789" s="241">
        <f ca="1">+IFERROR(INDEX('Hoja de Trabajo para listado'!$A$155:$Z$1048576,MATCH($A789,'Hoja de Trabajo para listado'!$A$155:$A$1048576,0),MATCH((CUADRO!L$4&amp;$E789),'Hoja de Trabajo para listado'!$A$151:$Z$151,0)),0)+IFERROR(INDEX('Hoja de Trabajo para listado'!$AB$155:$BA$1048576,MATCH($A789,'Hoja de Trabajo para listado'!$AB$155:$AB$1048576,0),MATCH((CUADRO!L$4&amp;$E789),'Hoja de Trabajo para listado'!$AB$151:$BA$151,0)),0)+IFERROR(INDEX('Hoja de Trabajo para listado'!$BC$155:$CB$1048576,MATCH($A789,'Hoja de Trabajo para listado'!$BC$155:$BC$1048576,0),MATCH((CUADRO!L$4&amp;$E789),'Hoja de Trabajo para listado'!$BC$151:$CB$151,0)),0)+IFERROR(INDEX('Hoja de Trabajo para listado'!$DE$153:$DG$274,MATCH($A789,'Hoja de Trabajo para listado'!$DE$153:$DE$1048576,0),MATCH((CUADRO!L$4&amp;$E789),'Hoja de Trabajo para listado'!$DE$151:$DG$151,0)),0)+IFERROR(INDEX('Hoja de Trabajo para listado'!$CD$155:$DC$1048576,MATCH($A789,'Hoja de Trabajo para listado'!$CD$155:$CD$1048576,0),MATCH((CUADRO!L$4&amp;$E789),'Hoja de Trabajo para listado'!$CD$151:$DC$151,0)),0)</f>
        <v>0</v>
      </c>
      <c r="M789" s="241">
        <f ca="1">+IFERROR(INDEX('Hoja de Trabajo para listado'!$A$155:$Z$1048576,MATCH($A789,'Hoja de Trabajo para listado'!$A$155:$A$1048576,0),MATCH((CUADRO!M$4&amp;$E789),'Hoja de Trabajo para listado'!$A$151:$Z$151,0)),0)+IFERROR(INDEX('Hoja de Trabajo para listado'!$AB$155:$BA$1048576,MATCH($A789,'Hoja de Trabajo para listado'!$AB$155:$AB$1048576,0),MATCH((CUADRO!M$4&amp;$E789),'Hoja de Trabajo para listado'!$AB$151:$BA$151,0)),0)+IFERROR(INDEX('Hoja de Trabajo para listado'!$BC$155:$CB$1048576,MATCH($A789,'Hoja de Trabajo para listado'!$BC$155:$BC$1048576,0),MATCH((CUADRO!M$4&amp;$E789),'Hoja de Trabajo para listado'!$BC$151:$CB$151,0)),0)+IFERROR(INDEX('Hoja de Trabajo para listado'!$DE$153:$DG$274,MATCH($A789,'Hoja de Trabajo para listado'!$DE$153:$DE$1048576,0),MATCH((CUADRO!M$4&amp;$E789),'Hoja de Trabajo para listado'!$DE$151:$DG$151,0)),0)+IFERROR(INDEX('Hoja de Trabajo para listado'!$CD$155:$DC$1048576,MATCH($A789,'Hoja de Trabajo para listado'!$CD$155:$CD$1048576,0),MATCH((CUADRO!M$4&amp;$E789),'Hoja de Trabajo para listado'!$CD$151:$DC$151,0)),0)</f>
        <v>0</v>
      </c>
      <c r="N789" s="241">
        <f ca="1">+IFERROR(INDEX('Hoja de Trabajo para listado'!$A$155:$Z$1048576,MATCH($A789,'Hoja de Trabajo para listado'!$A$155:$A$1048576,0),MATCH((CUADRO!N$4&amp;$E789),'Hoja de Trabajo para listado'!$A$151:$Z$151,0)),0)+IFERROR(INDEX('Hoja de Trabajo para listado'!$AB$155:$BA$1048576,MATCH($A789,'Hoja de Trabajo para listado'!$AB$155:$AB$1048576,0),MATCH((CUADRO!N$4&amp;$E789),'Hoja de Trabajo para listado'!$AB$151:$BA$151,0)),0)+IFERROR(INDEX('Hoja de Trabajo para listado'!$BC$155:$CB$1048576,MATCH($A789,'Hoja de Trabajo para listado'!$BC$155:$BC$1048576,0),MATCH((CUADRO!N$4&amp;$E789),'Hoja de Trabajo para listado'!$BC$151:$CB$151,0)),0)+IFERROR(INDEX('Hoja de Trabajo para listado'!$DE$153:$DG$274,MATCH($A789,'Hoja de Trabajo para listado'!$DE$153:$DE$1048576,0),MATCH((CUADRO!N$4&amp;$E789),'Hoja de Trabajo para listado'!$DE$151:$DG$151,0)),0)+IFERROR(INDEX('Hoja de Trabajo para listado'!$CD$155:$DC$1048576,MATCH($A789,'Hoja de Trabajo para listado'!$CD$155:$CD$1048576,0),MATCH((CUADRO!N$4&amp;$E789),'Hoja de Trabajo para listado'!$CD$151:$DC$151,0)),0)</f>
        <v>0</v>
      </c>
      <c r="O789" s="241">
        <f ca="1">+IFERROR(INDEX('Hoja de Trabajo para listado'!$A$155:$Z$1048576,MATCH($A789,'Hoja de Trabajo para listado'!$A$155:$A$1048576,0),MATCH((CUADRO!O$4&amp;$E789),'Hoja de Trabajo para listado'!$A$151:$Z$151,0)),0)+IFERROR(INDEX('Hoja de Trabajo para listado'!$AB$155:$BA$1048576,MATCH($A789,'Hoja de Trabajo para listado'!$AB$155:$AB$1048576,0),MATCH((CUADRO!O$4&amp;$E789),'Hoja de Trabajo para listado'!$AB$151:$BA$151,0)),0)+IFERROR(INDEX('Hoja de Trabajo para listado'!$BC$155:$CB$1048576,MATCH($A789,'Hoja de Trabajo para listado'!$BC$155:$BC$1048576,0),MATCH((CUADRO!O$4&amp;$E789),'Hoja de Trabajo para listado'!$BC$151:$CB$151,0)),0)+IFERROR(INDEX('Hoja de Trabajo para listado'!$DE$153:$DG$274,MATCH($A789,'Hoja de Trabajo para listado'!$DE$153:$DE$1048576,0),MATCH((CUADRO!O$4&amp;$E789),'Hoja de Trabajo para listado'!$DE$151:$DG$151,0)),0)+IFERROR(INDEX('Hoja de Trabajo para listado'!$CD$155:$DC$1048576,MATCH($A789,'Hoja de Trabajo para listado'!$CD$155:$CD$1048576,0),MATCH((CUADRO!O$4&amp;$E789),'Hoja de Trabajo para listado'!$CD$151:$DC$151,0)),0)</f>
        <v>0</v>
      </c>
      <c r="P789" s="241">
        <f ca="1">+IFERROR(INDEX('Hoja de Trabajo para listado'!$A$155:$Z$1048576,MATCH($A789,'Hoja de Trabajo para listado'!$A$155:$A$1048576,0),MATCH((CUADRO!P$4&amp;$E789),'Hoja de Trabajo para listado'!$A$151:$Z$151,0)),0)+IFERROR(INDEX('Hoja de Trabajo para listado'!$AB$155:$BA$1048576,MATCH($A789,'Hoja de Trabajo para listado'!$AB$155:$AB$1048576,0),MATCH((CUADRO!P$4&amp;$E789),'Hoja de Trabajo para listado'!$AB$151:$BA$151,0)),0)+IFERROR(INDEX('Hoja de Trabajo para listado'!$BC$155:$CB$1048576,MATCH($A789,'Hoja de Trabajo para listado'!$BC$155:$BC$1048576,0),MATCH((CUADRO!P$4&amp;$E789),'Hoja de Trabajo para listado'!$BC$151:$CB$151,0)),0)+IFERROR(INDEX('Hoja de Trabajo para listado'!$DE$153:$DG$274,MATCH($A789,'Hoja de Trabajo para listado'!$DE$153:$DE$1048576,0),MATCH((CUADRO!P$4&amp;$E789),'Hoja de Trabajo para listado'!$DE$151:$DG$151,0)),0)+IFERROR(INDEX('Hoja de Trabajo para listado'!$CD$155:$DC$1048576,MATCH($A789,'Hoja de Trabajo para listado'!$CD$155:$CD$1048576,0),MATCH((CUADRO!P$4&amp;$E789),'Hoja de Trabajo para listado'!$CD$151:$DC$151,0)),0)</f>
        <v>0</v>
      </c>
      <c r="Q789" s="241">
        <f ca="1">+IFERROR(INDEX('Hoja de Trabajo para listado'!$A$155:$Z$1048576,MATCH($A789,'Hoja de Trabajo para listado'!$A$155:$A$1048576,0),MATCH((CUADRO!Q$4&amp;$E789),'Hoja de Trabajo para listado'!$A$151:$Z$151,0)),0)+IFERROR(INDEX('Hoja de Trabajo para listado'!$AB$155:$BA$1048576,MATCH($A789,'Hoja de Trabajo para listado'!$AB$155:$AB$1048576,0),MATCH((CUADRO!Q$4&amp;$E789),'Hoja de Trabajo para listado'!$AB$151:$BA$151,0)),0)+IFERROR(INDEX('Hoja de Trabajo para listado'!$BC$155:$CB$1048576,MATCH($A789,'Hoja de Trabajo para listado'!$BC$155:$BC$1048576,0),MATCH((CUADRO!Q$4&amp;$E789),'Hoja de Trabajo para listado'!$BC$151:$CB$151,0)),0)+IFERROR(INDEX('Hoja de Trabajo para listado'!$DE$153:$DG$274,MATCH($A789,'Hoja de Trabajo para listado'!$DE$153:$DE$1048576,0),MATCH((CUADRO!Q$4&amp;$E789),'Hoja de Trabajo para listado'!$DE$151:$DG$151,0)),0)+IFERROR(INDEX('Hoja de Trabajo para listado'!$CD$155:$DC$1048576,MATCH($A789,'Hoja de Trabajo para listado'!$CD$155:$CD$1048576,0),MATCH((CUADRO!Q$4&amp;$E789),'Hoja de Trabajo para listado'!$CD$151:$DC$151,0)),0)</f>
        <v>0</v>
      </c>
      <c r="R789" s="241">
        <f t="shared" ca="1" si="31"/>
        <v>0</v>
      </c>
      <c r="S789" s="247"/>
      <c r="T789" s="241">
        <f ca="1">+T790</f>
        <v>0</v>
      </c>
      <c r="U789" s="240">
        <f t="shared" si="32"/>
        <v>1</v>
      </c>
      <c r="V789" s="327" t="str">
        <f>+VLOOKUP(A789,bd_lista!$A$3:$E$592,5,FALSE)</f>
        <v>Gobiernos Autonomos Municipales</v>
      </c>
      <c r="W789" s="397" t="str">
        <f>+V789</f>
        <v>Gobiernos Autonomos Municipales</v>
      </c>
      <c r="X789" s="240">
        <f>+VLOOKUP(A789,[4]Sheet1!$A$13:$D$744,4,FALSE)</f>
        <v>0</v>
      </c>
      <c r="Y789" s="240" t="e">
        <f>+VLOOKUP(X789,bd_lista!$A$3:$C$592,3,FALSE)</f>
        <v>#N/A</v>
      </c>
      <c r="Z789" s="290">
        <f>+X789</f>
        <v>0</v>
      </c>
      <c r="AA789" s="291" t="e">
        <f>+Y789</f>
        <v>#N/A</v>
      </c>
    </row>
    <row r="790" spans="1:27" customFormat="1" ht="15" hidden="1" customHeight="1">
      <c r="A790" s="32">
        <v>1412</v>
      </c>
      <c r="B790" s="394"/>
      <c r="C790" s="245" t="str">
        <f>+VLOOKUP(A790,bd_lista!$A$3:$C$592,3,FALSE)</f>
        <v>Gobierno Autónomo Municipal de Santiago de Huari</v>
      </c>
      <c r="D790" s="396"/>
      <c r="E790" s="242" t="s">
        <v>1304</v>
      </c>
      <c r="F790" s="241">
        <f ca="1">+IFERROR(INDEX('Hoja de Trabajo para listado'!$A$155:$Z$1048576,MATCH($A790,'Hoja de Trabajo para listado'!$A$155:$A$1048576,0),MATCH((CUADRO!F$4&amp;$E790),'Hoja de Trabajo para listado'!$A$151:$Z$151,0)),0)+IFERROR(INDEX('Hoja de Trabajo para listado'!$AB$155:$BA$1048576,MATCH($A790,'Hoja de Trabajo para listado'!$AB$155:$AB$1048576,0),MATCH((CUADRO!F$4&amp;$E790),'Hoja de Trabajo para listado'!$AB$151:$BA$151,0)),0)+IFERROR(INDEX('Hoja de Trabajo para listado'!$BC$155:$CB$1048576,MATCH($A790,'Hoja de Trabajo para listado'!$BC$155:$BC$1048576,0),MATCH((CUADRO!F$4&amp;$E790),'Hoja de Trabajo para listado'!$BC$151:$CB$151,0)),0)+IFERROR(INDEX('Hoja de Trabajo para listado'!$DE$153:$DG$274,MATCH($A790,'Hoja de Trabajo para listado'!$DE$153:$DE$1048576,0),MATCH((CUADRO!F$4&amp;$E790),'Hoja de Trabajo para listado'!$DE$151:$DG$151,0)),0)+IFERROR(INDEX('Hoja de Trabajo para listado'!$CD$155:$DC$1048576,MATCH($A790,'Hoja de Trabajo para listado'!$CD$155:$CD$1048576,0),MATCH((CUADRO!F$4&amp;$E790),'Hoja de Trabajo para listado'!$CD$151:$DC$151,0)),0)</f>
        <v>0</v>
      </c>
      <c r="G790" s="241">
        <f ca="1">+IFERROR(INDEX('Hoja de Trabajo para listado'!$A$155:$Z$1048576,MATCH($A790,'Hoja de Trabajo para listado'!$A$155:$A$1048576,0),MATCH((CUADRO!G$4&amp;$E790),'Hoja de Trabajo para listado'!$A$151:$Z$151,0)),0)+IFERROR(INDEX('Hoja de Trabajo para listado'!$AB$155:$BA$1048576,MATCH($A790,'Hoja de Trabajo para listado'!$AB$155:$AB$1048576,0),MATCH((CUADRO!G$4&amp;$E790),'Hoja de Trabajo para listado'!$AB$151:$BA$151,0)),0)+IFERROR(INDEX('Hoja de Trabajo para listado'!$BC$155:$CB$1048576,MATCH($A790,'Hoja de Trabajo para listado'!$BC$155:$BC$1048576,0),MATCH((CUADRO!G$4&amp;$E790),'Hoja de Trabajo para listado'!$BC$151:$CB$151,0)),0)+IFERROR(INDEX('Hoja de Trabajo para listado'!$DE$153:$DG$274,MATCH($A790,'Hoja de Trabajo para listado'!$DE$153:$DE$1048576,0),MATCH((CUADRO!G$4&amp;$E790),'Hoja de Trabajo para listado'!$DE$151:$DG$151,0)),0)+IFERROR(INDEX('Hoja de Trabajo para listado'!$CD$155:$DC$1048576,MATCH($A790,'Hoja de Trabajo para listado'!$CD$155:$CD$1048576,0),MATCH((CUADRO!G$4&amp;$E790),'Hoja de Trabajo para listado'!$CD$151:$DC$151,0)),0)</f>
        <v>0</v>
      </c>
      <c r="H790" s="241">
        <f ca="1">+IFERROR(INDEX('Hoja de Trabajo para listado'!$A$155:$Z$1048576,MATCH($A790,'Hoja de Trabajo para listado'!$A$155:$A$1048576,0),MATCH((CUADRO!H$4&amp;$E790),'Hoja de Trabajo para listado'!$A$151:$Z$151,0)),0)+IFERROR(INDEX('Hoja de Trabajo para listado'!$AB$155:$BA$1048576,MATCH($A790,'Hoja de Trabajo para listado'!$AB$155:$AB$1048576,0),MATCH((CUADRO!H$4&amp;$E790),'Hoja de Trabajo para listado'!$AB$151:$BA$151,0)),0)+IFERROR(INDEX('Hoja de Trabajo para listado'!$BC$155:$CB$1048576,MATCH($A790,'Hoja de Trabajo para listado'!$BC$155:$BC$1048576,0),MATCH((CUADRO!H$4&amp;$E790),'Hoja de Trabajo para listado'!$BC$151:$CB$151,0)),0)+IFERROR(INDEX('Hoja de Trabajo para listado'!$DE$153:$DG$274,MATCH($A790,'Hoja de Trabajo para listado'!$DE$153:$DE$1048576,0),MATCH((CUADRO!H$4&amp;$E790),'Hoja de Trabajo para listado'!$DE$151:$DG$151,0)),0)+IFERROR(INDEX('Hoja de Trabajo para listado'!$CD$155:$DC$1048576,MATCH($A790,'Hoja de Trabajo para listado'!$CD$155:$CD$1048576,0),MATCH((CUADRO!H$4&amp;$E790),'Hoja de Trabajo para listado'!$CD$151:$DC$151,0)),0)</f>
        <v>0</v>
      </c>
      <c r="I790" s="241">
        <f ca="1">+IFERROR(INDEX('Hoja de Trabajo para listado'!$A$155:$Z$1048576,MATCH($A790,'Hoja de Trabajo para listado'!$A$155:$A$1048576,0),MATCH((CUADRO!I$4&amp;$E790),'Hoja de Trabajo para listado'!$A$151:$Z$151,0)),0)+IFERROR(INDEX('Hoja de Trabajo para listado'!$AB$155:$BA$1048576,MATCH($A790,'Hoja de Trabajo para listado'!$AB$155:$AB$1048576,0),MATCH((CUADRO!I$4&amp;$E790),'Hoja de Trabajo para listado'!$AB$151:$BA$151,0)),0)+IFERROR(INDEX('Hoja de Trabajo para listado'!$BC$155:$CB$1048576,MATCH($A790,'Hoja de Trabajo para listado'!$BC$155:$BC$1048576,0),MATCH((CUADRO!I$4&amp;$E790),'Hoja de Trabajo para listado'!$BC$151:$CB$151,0)),0)+IFERROR(INDEX('Hoja de Trabajo para listado'!$DE$153:$DG$274,MATCH($A790,'Hoja de Trabajo para listado'!$DE$153:$DE$1048576,0),MATCH((CUADRO!I$4&amp;$E790),'Hoja de Trabajo para listado'!$DE$151:$DG$151,0)),0)+IFERROR(INDEX('Hoja de Trabajo para listado'!$CD$155:$DC$1048576,MATCH($A790,'Hoja de Trabajo para listado'!$CD$155:$CD$1048576,0),MATCH((CUADRO!I$4&amp;$E790),'Hoja de Trabajo para listado'!$CD$151:$DC$151,0)),0)</f>
        <v>0</v>
      </c>
      <c r="J790" s="241">
        <f ca="1">+IFERROR(INDEX('Hoja de Trabajo para listado'!$A$155:$Z$1048576,MATCH($A790,'Hoja de Trabajo para listado'!$A$155:$A$1048576,0),MATCH((CUADRO!J$4&amp;$E790),'Hoja de Trabajo para listado'!$A$151:$Z$151,0)),0)+IFERROR(INDEX('Hoja de Trabajo para listado'!$AB$155:$BA$1048576,MATCH($A790,'Hoja de Trabajo para listado'!$AB$155:$AB$1048576,0),MATCH((CUADRO!J$4&amp;$E790),'Hoja de Trabajo para listado'!$AB$151:$BA$151,0)),0)+IFERROR(INDEX('Hoja de Trabajo para listado'!$BC$155:$CB$1048576,MATCH($A790,'Hoja de Trabajo para listado'!$BC$155:$BC$1048576,0),MATCH((CUADRO!J$4&amp;$E790),'Hoja de Trabajo para listado'!$BC$151:$CB$151,0)),0)+IFERROR(INDEX('Hoja de Trabajo para listado'!$DE$153:$DG$274,MATCH($A790,'Hoja de Trabajo para listado'!$DE$153:$DE$1048576,0),MATCH((CUADRO!J$4&amp;$E790),'Hoja de Trabajo para listado'!$DE$151:$DG$151,0)),0)+IFERROR(INDEX('Hoja de Trabajo para listado'!$CD$155:$DC$1048576,MATCH($A790,'Hoja de Trabajo para listado'!$CD$155:$CD$1048576,0),MATCH((CUADRO!J$4&amp;$E790),'Hoja de Trabajo para listado'!$CD$151:$DC$151,0)),0)</f>
        <v>0</v>
      </c>
      <c r="K790" s="241">
        <f ca="1">+IFERROR(INDEX('Hoja de Trabajo para listado'!$A$155:$Z$1048576,MATCH($A790,'Hoja de Trabajo para listado'!$A$155:$A$1048576,0),MATCH((CUADRO!K$4&amp;$E790),'Hoja de Trabajo para listado'!$A$151:$Z$151,0)),0)+IFERROR(INDEX('Hoja de Trabajo para listado'!$AB$155:$BA$1048576,MATCH($A790,'Hoja de Trabajo para listado'!$AB$155:$AB$1048576,0),MATCH((CUADRO!K$4&amp;$E790),'Hoja de Trabajo para listado'!$AB$151:$BA$151,0)),0)+IFERROR(INDEX('Hoja de Trabajo para listado'!$BC$155:$CB$1048576,MATCH($A790,'Hoja de Trabajo para listado'!$BC$155:$BC$1048576,0),MATCH((CUADRO!K$4&amp;$E790),'Hoja de Trabajo para listado'!$BC$151:$CB$151,0)),0)+IFERROR(INDEX('Hoja de Trabajo para listado'!$DE$153:$DG$274,MATCH($A790,'Hoja de Trabajo para listado'!$DE$153:$DE$1048576,0),MATCH((CUADRO!K$4&amp;$E790),'Hoja de Trabajo para listado'!$DE$151:$DG$151,0)),0)+IFERROR(INDEX('Hoja de Trabajo para listado'!$CD$155:$DC$1048576,MATCH($A790,'Hoja de Trabajo para listado'!$CD$155:$CD$1048576,0),MATCH((CUADRO!K$4&amp;$E790),'Hoja de Trabajo para listado'!$CD$151:$DC$151,0)),0)</f>
        <v>0</v>
      </c>
      <c r="L790" s="241">
        <f ca="1">+IFERROR(INDEX('Hoja de Trabajo para listado'!$A$155:$Z$1048576,MATCH($A790,'Hoja de Trabajo para listado'!$A$155:$A$1048576,0),MATCH((CUADRO!L$4&amp;$E790),'Hoja de Trabajo para listado'!$A$151:$Z$151,0)),0)+IFERROR(INDEX('Hoja de Trabajo para listado'!$AB$155:$BA$1048576,MATCH($A790,'Hoja de Trabajo para listado'!$AB$155:$AB$1048576,0),MATCH((CUADRO!L$4&amp;$E790),'Hoja de Trabajo para listado'!$AB$151:$BA$151,0)),0)+IFERROR(INDEX('Hoja de Trabajo para listado'!$BC$155:$CB$1048576,MATCH($A790,'Hoja de Trabajo para listado'!$BC$155:$BC$1048576,0),MATCH((CUADRO!L$4&amp;$E790),'Hoja de Trabajo para listado'!$BC$151:$CB$151,0)),0)+IFERROR(INDEX('Hoja de Trabajo para listado'!$DE$153:$DG$274,MATCH($A790,'Hoja de Trabajo para listado'!$DE$153:$DE$1048576,0),MATCH((CUADRO!L$4&amp;$E790),'Hoja de Trabajo para listado'!$DE$151:$DG$151,0)),0)+IFERROR(INDEX('Hoja de Trabajo para listado'!$CD$155:$DC$1048576,MATCH($A790,'Hoja de Trabajo para listado'!$CD$155:$CD$1048576,0),MATCH((CUADRO!L$4&amp;$E790),'Hoja de Trabajo para listado'!$CD$151:$DC$151,0)),0)</f>
        <v>0</v>
      </c>
      <c r="M790" s="241">
        <f ca="1">+IFERROR(INDEX('Hoja de Trabajo para listado'!$A$155:$Z$1048576,MATCH($A790,'Hoja de Trabajo para listado'!$A$155:$A$1048576,0),MATCH((CUADRO!M$4&amp;$E790),'Hoja de Trabajo para listado'!$A$151:$Z$151,0)),0)+IFERROR(INDEX('Hoja de Trabajo para listado'!$AB$155:$BA$1048576,MATCH($A790,'Hoja de Trabajo para listado'!$AB$155:$AB$1048576,0),MATCH((CUADRO!M$4&amp;$E790),'Hoja de Trabajo para listado'!$AB$151:$BA$151,0)),0)+IFERROR(INDEX('Hoja de Trabajo para listado'!$BC$155:$CB$1048576,MATCH($A790,'Hoja de Trabajo para listado'!$BC$155:$BC$1048576,0),MATCH((CUADRO!M$4&amp;$E790),'Hoja de Trabajo para listado'!$BC$151:$CB$151,0)),0)+IFERROR(INDEX('Hoja de Trabajo para listado'!$DE$153:$DG$274,MATCH($A790,'Hoja de Trabajo para listado'!$DE$153:$DE$1048576,0),MATCH((CUADRO!M$4&amp;$E790),'Hoja de Trabajo para listado'!$DE$151:$DG$151,0)),0)+IFERROR(INDEX('Hoja de Trabajo para listado'!$CD$155:$DC$1048576,MATCH($A790,'Hoja de Trabajo para listado'!$CD$155:$CD$1048576,0),MATCH((CUADRO!M$4&amp;$E790),'Hoja de Trabajo para listado'!$CD$151:$DC$151,0)),0)</f>
        <v>0</v>
      </c>
      <c r="N790" s="241">
        <f ca="1">+IFERROR(INDEX('Hoja de Trabajo para listado'!$A$155:$Z$1048576,MATCH($A790,'Hoja de Trabajo para listado'!$A$155:$A$1048576,0),MATCH((CUADRO!N$4&amp;$E790),'Hoja de Trabajo para listado'!$A$151:$Z$151,0)),0)+IFERROR(INDEX('Hoja de Trabajo para listado'!$AB$155:$BA$1048576,MATCH($A790,'Hoja de Trabajo para listado'!$AB$155:$AB$1048576,0),MATCH((CUADRO!N$4&amp;$E790),'Hoja de Trabajo para listado'!$AB$151:$BA$151,0)),0)+IFERROR(INDEX('Hoja de Trabajo para listado'!$BC$155:$CB$1048576,MATCH($A790,'Hoja de Trabajo para listado'!$BC$155:$BC$1048576,0),MATCH((CUADRO!N$4&amp;$E790),'Hoja de Trabajo para listado'!$BC$151:$CB$151,0)),0)+IFERROR(INDEX('Hoja de Trabajo para listado'!$DE$153:$DG$274,MATCH($A790,'Hoja de Trabajo para listado'!$DE$153:$DE$1048576,0),MATCH((CUADRO!N$4&amp;$E790),'Hoja de Trabajo para listado'!$DE$151:$DG$151,0)),0)+IFERROR(INDEX('Hoja de Trabajo para listado'!$CD$155:$DC$1048576,MATCH($A790,'Hoja de Trabajo para listado'!$CD$155:$CD$1048576,0),MATCH((CUADRO!N$4&amp;$E790),'Hoja de Trabajo para listado'!$CD$151:$DC$151,0)),0)</f>
        <v>0</v>
      </c>
      <c r="O790" s="241">
        <f ca="1">+IFERROR(INDEX('Hoja de Trabajo para listado'!$A$155:$Z$1048576,MATCH($A790,'Hoja de Trabajo para listado'!$A$155:$A$1048576,0),MATCH((CUADRO!O$4&amp;$E790),'Hoja de Trabajo para listado'!$A$151:$Z$151,0)),0)+IFERROR(INDEX('Hoja de Trabajo para listado'!$AB$155:$BA$1048576,MATCH($A790,'Hoja de Trabajo para listado'!$AB$155:$AB$1048576,0),MATCH((CUADRO!O$4&amp;$E790),'Hoja de Trabajo para listado'!$AB$151:$BA$151,0)),0)+IFERROR(INDEX('Hoja de Trabajo para listado'!$BC$155:$CB$1048576,MATCH($A790,'Hoja de Trabajo para listado'!$BC$155:$BC$1048576,0),MATCH((CUADRO!O$4&amp;$E790),'Hoja de Trabajo para listado'!$BC$151:$CB$151,0)),0)+IFERROR(INDEX('Hoja de Trabajo para listado'!$DE$153:$DG$274,MATCH($A790,'Hoja de Trabajo para listado'!$DE$153:$DE$1048576,0),MATCH((CUADRO!O$4&amp;$E790),'Hoja de Trabajo para listado'!$DE$151:$DG$151,0)),0)+IFERROR(INDEX('Hoja de Trabajo para listado'!$CD$155:$DC$1048576,MATCH($A790,'Hoja de Trabajo para listado'!$CD$155:$CD$1048576,0),MATCH((CUADRO!O$4&amp;$E790),'Hoja de Trabajo para listado'!$CD$151:$DC$151,0)),0)</f>
        <v>0</v>
      </c>
      <c r="P790" s="241">
        <f ca="1">+IFERROR(INDEX('Hoja de Trabajo para listado'!$A$155:$Z$1048576,MATCH($A790,'Hoja de Trabajo para listado'!$A$155:$A$1048576,0),MATCH((CUADRO!P$4&amp;$E790),'Hoja de Trabajo para listado'!$A$151:$Z$151,0)),0)+IFERROR(INDEX('Hoja de Trabajo para listado'!$AB$155:$BA$1048576,MATCH($A790,'Hoja de Trabajo para listado'!$AB$155:$AB$1048576,0),MATCH((CUADRO!P$4&amp;$E790),'Hoja de Trabajo para listado'!$AB$151:$BA$151,0)),0)+IFERROR(INDEX('Hoja de Trabajo para listado'!$BC$155:$CB$1048576,MATCH($A790,'Hoja de Trabajo para listado'!$BC$155:$BC$1048576,0),MATCH((CUADRO!P$4&amp;$E790),'Hoja de Trabajo para listado'!$BC$151:$CB$151,0)),0)+IFERROR(INDEX('Hoja de Trabajo para listado'!$DE$153:$DG$274,MATCH($A790,'Hoja de Trabajo para listado'!$DE$153:$DE$1048576,0),MATCH((CUADRO!P$4&amp;$E790),'Hoja de Trabajo para listado'!$DE$151:$DG$151,0)),0)+IFERROR(INDEX('Hoja de Trabajo para listado'!$CD$155:$DC$1048576,MATCH($A790,'Hoja de Trabajo para listado'!$CD$155:$CD$1048576,0),MATCH((CUADRO!P$4&amp;$E790),'Hoja de Trabajo para listado'!$CD$151:$DC$151,0)),0)</f>
        <v>0</v>
      </c>
      <c r="Q790" s="241">
        <f ca="1">+IFERROR(INDEX('Hoja de Trabajo para listado'!$A$155:$Z$1048576,MATCH($A790,'Hoja de Trabajo para listado'!$A$155:$A$1048576,0),MATCH((CUADRO!Q$4&amp;$E790),'Hoja de Trabajo para listado'!$A$151:$Z$151,0)),0)+IFERROR(INDEX('Hoja de Trabajo para listado'!$AB$155:$BA$1048576,MATCH($A790,'Hoja de Trabajo para listado'!$AB$155:$AB$1048576,0),MATCH((CUADRO!Q$4&amp;$E790),'Hoja de Trabajo para listado'!$AB$151:$BA$151,0)),0)+IFERROR(INDEX('Hoja de Trabajo para listado'!$BC$155:$CB$1048576,MATCH($A790,'Hoja de Trabajo para listado'!$BC$155:$BC$1048576,0),MATCH((CUADRO!Q$4&amp;$E790),'Hoja de Trabajo para listado'!$BC$151:$CB$151,0)),0)+IFERROR(INDEX('Hoja de Trabajo para listado'!$DE$153:$DG$274,MATCH($A790,'Hoja de Trabajo para listado'!$DE$153:$DE$1048576,0),MATCH((CUADRO!Q$4&amp;$E790),'Hoja de Trabajo para listado'!$DE$151:$DG$151,0)),0)+IFERROR(INDEX('Hoja de Trabajo para listado'!$CD$155:$DC$1048576,MATCH($A790,'Hoja de Trabajo para listado'!$CD$155:$CD$1048576,0),MATCH((CUADRO!Q$4&amp;$E790),'Hoja de Trabajo para listado'!$CD$151:$DC$151,0)),0)</f>
        <v>0</v>
      </c>
      <c r="R790" s="241">
        <f t="shared" ca="1" si="31"/>
        <v>0</v>
      </c>
      <c r="S790" s="247">
        <f ca="1">+R789+R790</f>
        <v>0</v>
      </c>
      <c r="T790" s="241">
        <f ca="1">+S790</f>
        <v>0</v>
      </c>
      <c r="U790" s="240">
        <f t="shared" si="32"/>
        <v>2</v>
      </c>
      <c r="V790" s="327" t="str">
        <f>+VLOOKUP(A790,bd_lista!$A$3:$E$592,5,FALSE)</f>
        <v>Gobiernos Autonomos Municipales</v>
      </c>
      <c r="W790" s="398"/>
      <c r="X790" s="240">
        <f>+VLOOKUP(A790,[4]Sheet1!$A$13:$D$744,4,FALSE)</f>
        <v>0</v>
      </c>
      <c r="Y790" s="240" t="e">
        <f>+VLOOKUP(X790,bd_lista!$A$3:$C$592,3,FALSE)</f>
        <v>#N/A</v>
      </c>
      <c r="Z790" s="288"/>
      <c r="AA790" s="289"/>
    </row>
    <row r="791" spans="1:27" customFormat="1" ht="15" hidden="1" customHeight="1">
      <c r="A791" s="32">
        <v>1413</v>
      </c>
      <c r="B791" s="393">
        <f>+A791</f>
        <v>1413</v>
      </c>
      <c r="C791" s="245" t="str">
        <f>+VLOOKUP(A791,bd_lista!$A$3:$C$592,3,FALSE)</f>
        <v>Gobierno Autónomo Municipal de Totora</v>
      </c>
      <c r="D791" s="395" t="str">
        <f>+C791</f>
        <v>Gobierno Autónomo Municipal de Totora</v>
      </c>
      <c r="E791" s="240" t="s">
        <v>1303</v>
      </c>
      <c r="F791" s="241">
        <f ca="1">+IFERROR(INDEX('Hoja de Trabajo para listado'!$A$155:$Z$1048576,MATCH($A791,'Hoja de Trabajo para listado'!$A$155:$A$1048576,0),MATCH((CUADRO!F$4&amp;$E791),'Hoja de Trabajo para listado'!$A$151:$Z$151,0)),0)+IFERROR(INDEX('Hoja de Trabajo para listado'!$AB$155:$BA$1048576,MATCH($A791,'Hoja de Trabajo para listado'!$AB$155:$AB$1048576,0),MATCH((CUADRO!F$4&amp;$E791),'Hoja de Trabajo para listado'!$AB$151:$BA$151,0)),0)+IFERROR(INDEX('Hoja de Trabajo para listado'!$BC$155:$CB$1048576,MATCH($A791,'Hoja de Trabajo para listado'!$BC$155:$BC$1048576,0),MATCH((CUADRO!F$4&amp;$E791),'Hoja de Trabajo para listado'!$BC$151:$CB$151,0)),0)+IFERROR(INDEX('Hoja de Trabajo para listado'!$DE$153:$DG$274,MATCH($A791,'Hoja de Trabajo para listado'!$DE$153:$DE$1048576,0),MATCH((CUADRO!F$4&amp;$E791),'Hoja de Trabajo para listado'!$DE$151:$DG$151,0)),0)+IFERROR(INDEX('Hoja de Trabajo para listado'!$CD$155:$DC$1048576,MATCH($A791,'Hoja de Trabajo para listado'!$CD$155:$CD$1048576,0),MATCH((CUADRO!F$4&amp;$E791),'Hoja de Trabajo para listado'!$CD$151:$DC$151,0)),0)</f>
        <v>0</v>
      </c>
      <c r="G791" s="241">
        <f ca="1">+IFERROR(INDEX('Hoja de Trabajo para listado'!$A$155:$Z$1048576,MATCH($A791,'Hoja de Trabajo para listado'!$A$155:$A$1048576,0),MATCH((CUADRO!G$4&amp;$E791),'Hoja de Trabajo para listado'!$A$151:$Z$151,0)),0)+IFERROR(INDEX('Hoja de Trabajo para listado'!$AB$155:$BA$1048576,MATCH($A791,'Hoja de Trabajo para listado'!$AB$155:$AB$1048576,0),MATCH((CUADRO!G$4&amp;$E791),'Hoja de Trabajo para listado'!$AB$151:$BA$151,0)),0)+IFERROR(INDEX('Hoja de Trabajo para listado'!$BC$155:$CB$1048576,MATCH($A791,'Hoja de Trabajo para listado'!$BC$155:$BC$1048576,0),MATCH((CUADRO!G$4&amp;$E791),'Hoja de Trabajo para listado'!$BC$151:$CB$151,0)),0)+IFERROR(INDEX('Hoja de Trabajo para listado'!$DE$153:$DG$274,MATCH($A791,'Hoja de Trabajo para listado'!$DE$153:$DE$1048576,0),MATCH((CUADRO!G$4&amp;$E791),'Hoja de Trabajo para listado'!$DE$151:$DG$151,0)),0)+IFERROR(INDEX('Hoja de Trabajo para listado'!$CD$155:$DC$1048576,MATCH($A791,'Hoja de Trabajo para listado'!$CD$155:$CD$1048576,0),MATCH((CUADRO!G$4&amp;$E791),'Hoja de Trabajo para listado'!$CD$151:$DC$151,0)),0)</f>
        <v>0</v>
      </c>
      <c r="H791" s="241">
        <f ca="1">+IFERROR(INDEX('Hoja de Trabajo para listado'!$A$155:$Z$1048576,MATCH($A791,'Hoja de Trabajo para listado'!$A$155:$A$1048576,0),MATCH((CUADRO!H$4&amp;$E791),'Hoja de Trabajo para listado'!$A$151:$Z$151,0)),0)+IFERROR(INDEX('Hoja de Trabajo para listado'!$AB$155:$BA$1048576,MATCH($A791,'Hoja de Trabajo para listado'!$AB$155:$AB$1048576,0),MATCH((CUADRO!H$4&amp;$E791),'Hoja de Trabajo para listado'!$AB$151:$BA$151,0)),0)+IFERROR(INDEX('Hoja de Trabajo para listado'!$BC$155:$CB$1048576,MATCH($A791,'Hoja de Trabajo para listado'!$BC$155:$BC$1048576,0),MATCH((CUADRO!H$4&amp;$E791),'Hoja de Trabajo para listado'!$BC$151:$CB$151,0)),0)+IFERROR(INDEX('Hoja de Trabajo para listado'!$DE$153:$DG$274,MATCH($A791,'Hoja de Trabajo para listado'!$DE$153:$DE$1048576,0),MATCH((CUADRO!H$4&amp;$E791),'Hoja de Trabajo para listado'!$DE$151:$DG$151,0)),0)+IFERROR(INDEX('Hoja de Trabajo para listado'!$CD$155:$DC$1048576,MATCH($A791,'Hoja de Trabajo para listado'!$CD$155:$CD$1048576,0),MATCH((CUADRO!H$4&amp;$E791),'Hoja de Trabajo para listado'!$CD$151:$DC$151,0)),0)</f>
        <v>0</v>
      </c>
      <c r="I791" s="241">
        <f ca="1">+IFERROR(INDEX('Hoja de Trabajo para listado'!$A$155:$Z$1048576,MATCH($A791,'Hoja de Trabajo para listado'!$A$155:$A$1048576,0),MATCH((CUADRO!I$4&amp;$E791),'Hoja de Trabajo para listado'!$A$151:$Z$151,0)),0)+IFERROR(INDEX('Hoja de Trabajo para listado'!$AB$155:$BA$1048576,MATCH($A791,'Hoja de Trabajo para listado'!$AB$155:$AB$1048576,0),MATCH((CUADRO!I$4&amp;$E791),'Hoja de Trabajo para listado'!$AB$151:$BA$151,0)),0)+IFERROR(INDEX('Hoja de Trabajo para listado'!$BC$155:$CB$1048576,MATCH($A791,'Hoja de Trabajo para listado'!$BC$155:$BC$1048576,0),MATCH((CUADRO!I$4&amp;$E791),'Hoja de Trabajo para listado'!$BC$151:$CB$151,0)),0)+IFERROR(INDEX('Hoja de Trabajo para listado'!$DE$153:$DG$274,MATCH($A791,'Hoja de Trabajo para listado'!$DE$153:$DE$1048576,0),MATCH((CUADRO!I$4&amp;$E791),'Hoja de Trabajo para listado'!$DE$151:$DG$151,0)),0)+IFERROR(INDEX('Hoja de Trabajo para listado'!$CD$155:$DC$1048576,MATCH($A791,'Hoja de Trabajo para listado'!$CD$155:$CD$1048576,0),MATCH((CUADRO!I$4&amp;$E791),'Hoja de Trabajo para listado'!$CD$151:$DC$151,0)),0)</f>
        <v>0</v>
      </c>
      <c r="J791" s="241">
        <f ca="1">+IFERROR(INDEX('Hoja de Trabajo para listado'!$A$155:$Z$1048576,MATCH($A791,'Hoja de Trabajo para listado'!$A$155:$A$1048576,0),MATCH((CUADRO!J$4&amp;$E791),'Hoja de Trabajo para listado'!$A$151:$Z$151,0)),0)+IFERROR(INDEX('Hoja de Trabajo para listado'!$AB$155:$BA$1048576,MATCH($A791,'Hoja de Trabajo para listado'!$AB$155:$AB$1048576,0),MATCH((CUADRO!J$4&amp;$E791),'Hoja de Trabajo para listado'!$AB$151:$BA$151,0)),0)+IFERROR(INDEX('Hoja de Trabajo para listado'!$BC$155:$CB$1048576,MATCH($A791,'Hoja de Trabajo para listado'!$BC$155:$BC$1048576,0),MATCH((CUADRO!J$4&amp;$E791),'Hoja de Trabajo para listado'!$BC$151:$CB$151,0)),0)+IFERROR(INDEX('Hoja de Trabajo para listado'!$DE$153:$DG$274,MATCH($A791,'Hoja de Trabajo para listado'!$DE$153:$DE$1048576,0),MATCH((CUADRO!J$4&amp;$E791),'Hoja de Trabajo para listado'!$DE$151:$DG$151,0)),0)+IFERROR(INDEX('Hoja de Trabajo para listado'!$CD$155:$DC$1048576,MATCH($A791,'Hoja de Trabajo para listado'!$CD$155:$CD$1048576,0),MATCH((CUADRO!J$4&amp;$E791),'Hoja de Trabajo para listado'!$CD$151:$DC$151,0)),0)</f>
        <v>0</v>
      </c>
      <c r="K791" s="241">
        <f ca="1">+IFERROR(INDEX('Hoja de Trabajo para listado'!$A$155:$Z$1048576,MATCH($A791,'Hoja de Trabajo para listado'!$A$155:$A$1048576,0),MATCH((CUADRO!K$4&amp;$E791),'Hoja de Trabajo para listado'!$A$151:$Z$151,0)),0)+IFERROR(INDEX('Hoja de Trabajo para listado'!$AB$155:$BA$1048576,MATCH($A791,'Hoja de Trabajo para listado'!$AB$155:$AB$1048576,0),MATCH((CUADRO!K$4&amp;$E791),'Hoja de Trabajo para listado'!$AB$151:$BA$151,0)),0)+IFERROR(INDEX('Hoja de Trabajo para listado'!$BC$155:$CB$1048576,MATCH($A791,'Hoja de Trabajo para listado'!$BC$155:$BC$1048576,0),MATCH((CUADRO!K$4&amp;$E791),'Hoja de Trabajo para listado'!$BC$151:$CB$151,0)),0)+IFERROR(INDEX('Hoja de Trabajo para listado'!$DE$153:$DG$274,MATCH($A791,'Hoja de Trabajo para listado'!$DE$153:$DE$1048576,0),MATCH((CUADRO!K$4&amp;$E791),'Hoja de Trabajo para listado'!$DE$151:$DG$151,0)),0)+IFERROR(INDEX('Hoja de Trabajo para listado'!$CD$155:$DC$1048576,MATCH($A791,'Hoja de Trabajo para listado'!$CD$155:$CD$1048576,0),MATCH((CUADRO!K$4&amp;$E791),'Hoja de Trabajo para listado'!$CD$151:$DC$151,0)),0)</f>
        <v>0</v>
      </c>
      <c r="L791" s="241">
        <f ca="1">+IFERROR(INDEX('Hoja de Trabajo para listado'!$A$155:$Z$1048576,MATCH($A791,'Hoja de Trabajo para listado'!$A$155:$A$1048576,0),MATCH((CUADRO!L$4&amp;$E791),'Hoja de Trabajo para listado'!$A$151:$Z$151,0)),0)+IFERROR(INDEX('Hoja de Trabajo para listado'!$AB$155:$BA$1048576,MATCH($A791,'Hoja de Trabajo para listado'!$AB$155:$AB$1048576,0),MATCH((CUADRO!L$4&amp;$E791),'Hoja de Trabajo para listado'!$AB$151:$BA$151,0)),0)+IFERROR(INDEX('Hoja de Trabajo para listado'!$BC$155:$CB$1048576,MATCH($A791,'Hoja de Trabajo para listado'!$BC$155:$BC$1048576,0),MATCH((CUADRO!L$4&amp;$E791),'Hoja de Trabajo para listado'!$BC$151:$CB$151,0)),0)+IFERROR(INDEX('Hoja de Trabajo para listado'!$DE$153:$DG$274,MATCH($A791,'Hoja de Trabajo para listado'!$DE$153:$DE$1048576,0),MATCH((CUADRO!L$4&amp;$E791),'Hoja de Trabajo para listado'!$DE$151:$DG$151,0)),0)+IFERROR(INDEX('Hoja de Trabajo para listado'!$CD$155:$DC$1048576,MATCH($A791,'Hoja de Trabajo para listado'!$CD$155:$CD$1048576,0),MATCH((CUADRO!L$4&amp;$E791),'Hoja de Trabajo para listado'!$CD$151:$DC$151,0)),0)</f>
        <v>0</v>
      </c>
      <c r="M791" s="241">
        <f ca="1">+IFERROR(INDEX('Hoja de Trabajo para listado'!$A$155:$Z$1048576,MATCH($A791,'Hoja de Trabajo para listado'!$A$155:$A$1048576,0),MATCH((CUADRO!M$4&amp;$E791),'Hoja de Trabajo para listado'!$A$151:$Z$151,0)),0)+IFERROR(INDEX('Hoja de Trabajo para listado'!$AB$155:$BA$1048576,MATCH($A791,'Hoja de Trabajo para listado'!$AB$155:$AB$1048576,0),MATCH((CUADRO!M$4&amp;$E791),'Hoja de Trabajo para listado'!$AB$151:$BA$151,0)),0)+IFERROR(INDEX('Hoja de Trabajo para listado'!$BC$155:$CB$1048576,MATCH($A791,'Hoja de Trabajo para listado'!$BC$155:$BC$1048576,0),MATCH((CUADRO!M$4&amp;$E791),'Hoja de Trabajo para listado'!$BC$151:$CB$151,0)),0)+IFERROR(INDEX('Hoja de Trabajo para listado'!$DE$153:$DG$274,MATCH($A791,'Hoja de Trabajo para listado'!$DE$153:$DE$1048576,0),MATCH((CUADRO!M$4&amp;$E791),'Hoja de Trabajo para listado'!$DE$151:$DG$151,0)),0)+IFERROR(INDEX('Hoja de Trabajo para listado'!$CD$155:$DC$1048576,MATCH($A791,'Hoja de Trabajo para listado'!$CD$155:$CD$1048576,0),MATCH((CUADRO!M$4&amp;$E791),'Hoja de Trabajo para listado'!$CD$151:$DC$151,0)),0)</f>
        <v>0</v>
      </c>
      <c r="N791" s="241">
        <f ca="1">+IFERROR(INDEX('Hoja de Trabajo para listado'!$A$155:$Z$1048576,MATCH($A791,'Hoja de Trabajo para listado'!$A$155:$A$1048576,0),MATCH((CUADRO!N$4&amp;$E791),'Hoja de Trabajo para listado'!$A$151:$Z$151,0)),0)+IFERROR(INDEX('Hoja de Trabajo para listado'!$AB$155:$BA$1048576,MATCH($A791,'Hoja de Trabajo para listado'!$AB$155:$AB$1048576,0),MATCH((CUADRO!N$4&amp;$E791),'Hoja de Trabajo para listado'!$AB$151:$BA$151,0)),0)+IFERROR(INDEX('Hoja de Trabajo para listado'!$BC$155:$CB$1048576,MATCH($A791,'Hoja de Trabajo para listado'!$BC$155:$BC$1048576,0),MATCH((CUADRO!N$4&amp;$E791),'Hoja de Trabajo para listado'!$BC$151:$CB$151,0)),0)+IFERROR(INDEX('Hoja de Trabajo para listado'!$DE$153:$DG$274,MATCH($A791,'Hoja de Trabajo para listado'!$DE$153:$DE$1048576,0),MATCH((CUADRO!N$4&amp;$E791),'Hoja de Trabajo para listado'!$DE$151:$DG$151,0)),0)+IFERROR(INDEX('Hoja de Trabajo para listado'!$CD$155:$DC$1048576,MATCH($A791,'Hoja de Trabajo para listado'!$CD$155:$CD$1048576,0),MATCH((CUADRO!N$4&amp;$E791),'Hoja de Trabajo para listado'!$CD$151:$DC$151,0)),0)</f>
        <v>0</v>
      </c>
      <c r="O791" s="241">
        <f ca="1">+IFERROR(INDEX('Hoja de Trabajo para listado'!$A$155:$Z$1048576,MATCH($A791,'Hoja de Trabajo para listado'!$A$155:$A$1048576,0),MATCH((CUADRO!O$4&amp;$E791),'Hoja de Trabajo para listado'!$A$151:$Z$151,0)),0)+IFERROR(INDEX('Hoja de Trabajo para listado'!$AB$155:$BA$1048576,MATCH($A791,'Hoja de Trabajo para listado'!$AB$155:$AB$1048576,0),MATCH((CUADRO!O$4&amp;$E791),'Hoja de Trabajo para listado'!$AB$151:$BA$151,0)),0)+IFERROR(INDEX('Hoja de Trabajo para listado'!$BC$155:$CB$1048576,MATCH($A791,'Hoja de Trabajo para listado'!$BC$155:$BC$1048576,0),MATCH((CUADRO!O$4&amp;$E791),'Hoja de Trabajo para listado'!$BC$151:$CB$151,0)),0)+IFERROR(INDEX('Hoja de Trabajo para listado'!$DE$153:$DG$274,MATCH($A791,'Hoja de Trabajo para listado'!$DE$153:$DE$1048576,0),MATCH((CUADRO!O$4&amp;$E791),'Hoja de Trabajo para listado'!$DE$151:$DG$151,0)),0)+IFERROR(INDEX('Hoja de Trabajo para listado'!$CD$155:$DC$1048576,MATCH($A791,'Hoja de Trabajo para listado'!$CD$155:$CD$1048576,0),MATCH((CUADRO!O$4&amp;$E791),'Hoja de Trabajo para listado'!$CD$151:$DC$151,0)),0)</f>
        <v>0</v>
      </c>
      <c r="P791" s="241">
        <f ca="1">+IFERROR(INDEX('Hoja de Trabajo para listado'!$A$155:$Z$1048576,MATCH($A791,'Hoja de Trabajo para listado'!$A$155:$A$1048576,0),MATCH((CUADRO!P$4&amp;$E791),'Hoja de Trabajo para listado'!$A$151:$Z$151,0)),0)+IFERROR(INDEX('Hoja de Trabajo para listado'!$AB$155:$BA$1048576,MATCH($A791,'Hoja de Trabajo para listado'!$AB$155:$AB$1048576,0),MATCH((CUADRO!P$4&amp;$E791),'Hoja de Trabajo para listado'!$AB$151:$BA$151,0)),0)+IFERROR(INDEX('Hoja de Trabajo para listado'!$BC$155:$CB$1048576,MATCH($A791,'Hoja de Trabajo para listado'!$BC$155:$BC$1048576,0),MATCH((CUADRO!P$4&amp;$E791),'Hoja de Trabajo para listado'!$BC$151:$CB$151,0)),0)+IFERROR(INDEX('Hoja de Trabajo para listado'!$DE$153:$DG$274,MATCH($A791,'Hoja de Trabajo para listado'!$DE$153:$DE$1048576,0),MATCH((CUADRO!P$4&amp;$E791),'Hoja de Trabajo para listado'!$DE$151:$DG$151,0)),0)+IFERROR(INDEX('Hoja de Trabajo para listado'!$CD$155:$DC$1048576,MATCH($A791,'Hoja de Trabajo para listado'!$CD$155:$CD$1048576,0),MATCH((CUADRO!P$4&amp;$E791),'Hoja de Trabajo para listado'!$CD$151:$DC$151,0)),0)</f>
        <v>0</v>
      </c>
      <c r="Q791" s="241">
        <f ca="1">+IFERROR(INDEX('Hoja de Trabajo para listado'!$A$155:$Z$1048576,MATCH($A791,'Hoja de Trabajo para listado'!$A$155:$A$1048576,0),MATCH((CUADRO!Q$4&amp;$E791),'Hoja de Trabajo para listado'!$A$151:$Z$151,0)),0)+IFERROR(INDEX('Hoja de Trabajo para listado'!$AB$155:$BA$1048576,MATCH($A791,'Hoja de Trabajo para listado'!$AB$155:$AB$1048576,0),MATCH((CUADRO!Q$4&amp;$E791),'Hoja de Trabajo para listado'!$AB$151:$BA$151,0)),0)+IFERROR(INDEX('Hoja de Trabajo para listado'!$BC$155:$CB$1048576,MATCH($A791,'Hoja de Trabajo para listado'!$BC$155:$BC$1048576,0),MATCH((CUADRO!Q$4&amp;$E791),'Hoja de Trabajo para listado'!$BC$151:$CB$151,0)),0)+IFERROR(INDEX('Hoja de Trabajo para listado'!$DE$153:$DG$274,MATCH($A791,'Hoja de Trabajo para listado'!$DE$153:$DE$1048576,0),MATCH((CUADRO!Q$4&amp;$E791),'Hoja de Trabajo para listado'!$DE$151:$DG$151,0)),0)+IFERROR(INDEX('Hoja de Trabajo para listado'!$CD$155:$DC$1048576,MATCH($A791,'Hoja de Trabajo para listado'!$CD$155:$CD$1048576,0),MATCH((CUADRO!Q$4&amp;$E791),'Hoja de Trabajo para listado'!$CD$151:$DC$151,0)),0)</f>
        <v>0</v>
      </c>
      <c r="R791" s="241">
        <f t="shared" ca="1" si="31"/>
        <v>0</v>
      </c>
      <c r="S791" s="247"/>
      <c r="T791" s="241">
        <f ca="1">+T792</f>
        <v>0</v>
      </c>
      <c r="U791" s="240">
        <f t="shared" si="32"/>
        <v>1</v>
      </c>
      <c r="V791" s="327" t="str">
        <f>+VLOOKUP(A791,bd_lista!$A$3:$E$592,5,FALSE)</f>
        <v>Gobiernos Autonomos Municipales</v>
      </c>
      <c r="W791" s="397" t="str">
        <f>+V791</f>
        <v>Gobiernos Autonomos Municipales</v>
      </c>
      <c r="X791" s="240">
        <f>+VLOOKUP(A791,[4]Sheet1!$A$13:$D$744,4,FALSE)</f>
        <v>0</v>
      </c>
      <c r="Y791" s="240" t="e">
        <f>+VLOOKUP(X791,bd_lista!$A$3:$C$592,3,FALSE)</f>
        <v>#N/A</v>
      </c>
      <c r="Z791" s="290">
        <f>+X791</f>
        <v>0</v>
      </c>
      <c r="AA791" s="291" t="e">
        <f>+Y791</f>
        <v>#N/A</v>
      </c>
    </row>
    <row r="792" spans="1:27" customFormat="1" ht="15" hidden="1" customHeight="1">
      <c r="A792" s="32">
        <v>1413</v>
      </c>
      <c r="B792" s="394"/>
      <c r="C792" s="245" t="str">
        <f>+VLOOKUP(A792,bd_lista!$A$3:$C$592,3,FALSE)</f>
        <v>Gobierno Autónomo Municipal de Totora</v>
      </c>
      <c r="D792" s="396"/>
      <c r="E792" s="242" t="s">
        <v>1304</v>
      </c>
      <c r="F792" s="241">
        <f ca="1">+IFERROR(INDEX('Hoja de Trabajo para listado'!$A$155:$Z$1048576,MATCH($A792,'Hoja de Trabajo para listado'!$A$155:$A$1048576,0),MATCH((CUADRO!F$4&amp;$E792),'Hoja de Trabajo para listado'!$A$151:$Z$151,0)),0)+IFERROR(INDEX('Hoja de Trabajo para listado'!$AB$155:$BA$1048576,MATCH($A792,'Hoja de Trabajo para listado'!$AB$155:$AB$1048576,0),MATCH((CUADRO!F$4&amp;$E792),'Hoja de Trabajo para listado'!$AB$151:$BA$151,0)),0)+IFERROR(INDEX('Hoja de Trabajo para listado'!$BC$155:$CB$1048576,MATCH($A792,'Hoja de Trabajo para listado'!$BC$155:$BC$1048576,0),MATCH((CUADRO!F$4&amp;$E792),'Hoja de Trabajo para listado'!$BC$151:$CB$151,0)),0)+IFERROR(INDEX('Hoja de Trabajo para listado'!$DE$153:$DG$274,MATCH($A792,'Hoja de Trabajo para listado'!$DE$153:$DE$1048576,0),MATCH((CUADRO!F$4&amp;$E792),'Hoja de Trabajo para listado'!$DE$151:$DG$151,0)),0)+IFERROR(INDEX('Hoja de Trabajo para listado'!$CD$155:$DC$1048576,MATCH($A792,'Hoja de Trabajo para listado'!$CD$155:$CD$1048576,0),MATCH((CUADRO!F$4&amp;$E792),'Hoja de Trabajo para listado'!$CD$151:$DC$151,0)),0)</f>
        <v>0</v>
      </c>
      <c r="G792" s="241">
        <f ca="1">+IFERROR(INDEX('Hoja de Trabajo para listado'!$A$155:$Z$1048576,MATCH($A792,'Hoja de Trabajo para listado'!$A$155:$A$1048576,0),MATCH((CUADRO!G$4&amp;$E792),'Hoja de Trabajo para listado'!$A$151:$Z$151,0)),0)+IFERROR(INDEX('Hoja de Trabajo para listado'!$AB$155:$BA$1048576,MATCH($A792,'Hoja de Trabajo para listado'!$AB$155:$AB$1048576,0),MATCH((CUADRO!G$4&amp;$E792),'Hoja de Trabajo para listado'!$AB$151:$BA$151,0)),0)+IFERROR(INDEX('Hoja de Trabajo para listado'!$BC$155:$CB$1048576,MATCH($A792,'Hoja de Trabajo para listado'!$BC$155:$BC$1048576,0),MATCH((CUADRO!G$4&amp;$E792),'Hoja de Trabajo para listado'!$BC$151:$CB$151,0)),0)+IFERROR(INDEX('Hoja de Trabajo para listado'!$DE$153:$DG$274,MATCH($A792,'Hoja de Trabajo para listado'!$DE$153:$DE$1048576,0),MATCH((CUADRO!G$4&amp;$E792),'Hoja de Trabajo para listado'!$DE$151:$DG$151,0)),0)+IFERROR(INDEX('Hoja de Trabajo para listado'!$CD$155:$DC$1048576,MATCH($A792,'Hoja de Trabajo para listado'!$CD$155:$CD$1048576,0),MATCH((CUADRO!G$4&amp;$E792),'Hoja de Trabajo para listado'!$CD$151:$DC$151,0)),0)</f>
        <v>0</v>
      </c>
      <c r="H792" s="241">
        <f ca="1">+IFERROR(INDEX('Hoja de Trabajo para listado'!$A$155:$Z$1048576,MATCH($A792,'Hoja de Trabajo para listado'!$A$155:$A$1048576,0),MATCH((CUADRO!H$4&amp;$E792),'Hoja de Trabajo para listado'!$A$151:$Z$151,0)),0)+IFERROR(INDEX('Hoja de Trabajo para listado'!$AB$155:$BA$1048576,MATCH($A792,'Hoja de Trabajo para listado'!$AB$155:$AB$1048576,0),MATCH((CUADRO!H$4&amp;$E792),'Hoja de Trabajo para listado'!$AB$151:$BA$151,0)),0)+IFERROR(INDEX('Hoja de Trabajo para listado'!$BC$155:$CB$1048576,MATCH($A792,'Hoja de Trabajo para listado'!$BC$155:$BC$1048576,0),MATCH((CUADRO!H$4&amp;$E792),'Hoja de Trabajo para listado'!$BC$151:$CB$151,0)),0)+IFERROR(INDEX('Hoja de Trabajo para listado'!$DE$153:$DG$274,MATCH($A792,'Hoja de Trabajo para listado'!$DE$153:$DE$1048576,0),MATCH((CUADRO!H$4&amp;$E792),'Hoja de Trabajo para listado'!$DE$151:$DG$151,0)),0)+IFERROR(INDEX('Hoja de Trabajo para listado'!$CD$155:$DC$1048576,MATCH($A792,'Hoja de Trabajo para listado'!$CD$155:$CD$1048576,0),MATCH((CUADRO!H$4&amp;$E792),'Hoja de Trabajo para listado'!$CD$151:$DC$151,0)),0)</f>
        <v>0</v>
      </c>
      <c r="I792" s="241">
        <f ca="1">+IFERROR(INDEX('Hoja de Trabajo para listado'!$A$155:$Z$1048576,MATCH($A792,'Hoja de Trabajo para listado'!$A$155:$A$1048576,0),MATCH((CUADRO!I$4&amp;$E792),'Hoja de Trabajo para listado'!$A$151:$Z$151,0)),0)+IFERROR(INDEX('Hoja de Trabajo para listado'!$AB$155:$BA$1048576,MATCH($A792,'Hoja de Trabajo para listado'!$AB$155:$AB$1048576,0),MATCH((CUADRO!I$4&amp;$E792),'Hoja de Trabajo para listado'!$AB$151:$BA$151,0)),0)+IFERROR(INDEX('Hoja de Trabajo para listado'!$BC$155:$CB$1048576,MATCH($A792,'Hoja de Trabajo para listado'!$BC$155:$BC$1048576,0),MATCH((CUADRO!I$4&amp;$E792),'Hoja de Trabajo para listado'!$BC$151:$CB$151,0)),0)+IFERROR(INDEX('Hoja de Trabajo para listado'!$DE$153:$DG$274,MATCH($A792,'Hoja de Trabajo para listado'!$DE$153:$DE$1048576,0),MATCH((CUADRO!I$4&amp;$E792),'Hoja de Trabajo para listado'!$DE$151:$DG$151,0)),0)+IFERROR(INDEX('Hoja de Trabajo para listado'!$CD$155:$DC$1048576,MATCH($A792,'Hoja de Trabajo para listado'!$CD$155:$CD$1048576,0),MATCH((CUADRO!I$4&amp;$E792),'Hoja de Trabajo para listado'!$CD$151:$DC$151,0)),0)</f>
        <v>0</v>
      </c>
      <c r="J792" s="241">
        <f ca="1">+IFERROR(INDEX('Hoja de Trabajo para listado'!$A$155:$Z$1048576,MATCH($A792,'Hoja de Trabajo para listado'!$A$155:$A$1048576,0),MATCH((CUADRO!J$4&amp;$E792),'Hoja de Trabajo para listado'!$A$151:$Z$151,0)),0)+IFERROR(INDEX('Hoja de Trabajo para listado'!$AB$155:$BA$1048576,MATCH($A792,'Hoja de Trabajo para listado'!$AB$155:$AB$1048576,0),MATCH((CUADRO!J$4&amp;$E792),'Hoja de Trabajo para listado'!$AB$151:$BA$151,0)),0)+IFERROR(INDEX('Hoja de Trabajo para listado'!$BC$155:$CB$1048576,MATCH($A792,'Hoja de Trabajo para listado'!$BC$155:$BC$1048576,0),MATCH((CUADRO!J$4&amp;$E792),'Hoja de Trabajo para listado'!$BC$151:$CB$151,0)),0)+IFERROR(INDEX('Hoja de Trabajo para listado'!$DE$153:$DG$274,MATCH($A792,'Hoja de Trabajo para listado'!$DE$153:$DE$1048576,0),MATCH((CUADRO!J$4&amp;$E792),'Hoja de Trabajo para listado'!$DE$151:$DG$151,0)),0)+IFERROR(INDEX('Hoja de Trabajo para listado'!$CD$155:$DC$1048576,MATCH($A792,'Hoja de Trabajo para listado'!$CD$155:$CD$1048576,0),MATCH((CUADRO!J$4&amp;$E792),'Hoja de Trabajo para listado'!$CD$151:$DC$151,0)),0)</f>
        <v>0</v>
      </c>
      <c r="K792" s="241">
        <f ca="1">+IFERROR(INDEX('Hoja de Trabajo para listado'!$A$155:$Z$1048576,MATCH($A792,'Hoja de Trabajo para listado'!$A$155:$A$1048576,0),MATCH((CUADRO!K$4&amp;$E792),'Hoja de Trabajo para listado'!$A$151:$Z$151,0)),0)+IFERROR(INDEX('Hoja de Trabajo para listado'!$AB$155:$BA$1048576,MATCH($A792,'Hoja de Trabajo para listado'!$AB$155:$AB$1048576,0),MATCH((CUADRO!K$4&amp;$E792),'Hoja de Trabajo para listado'!$AB$151:$BA$151,0)),0)+IFERROR(INDEX('Hoja de Trabajo para listado'!$BC$155:$CB$1048576,MATCH($A792,'Hoja de Trabajo para listado'!$BC$155:$BC$1048576,0),MATCH((CUADRO!K$4&amp;$E792),'Hoja de Trabajo para listado'!$BC$151:$CB$151,0)),0)+IFERROR(INDEX('Hoja de Trabajo para listado'!$DE$153:$DG$274,MATCH($A792,'Hoja de Trabajo para listado'!$DE$153:$DE$1048576,0),MATCH((CUADRO!K$4&amp;$E792),'Hoja de Trabajo para listado'!$DE$151:$DG$151,0)),0)+IFERROR(INDEX('Hoja de Trabajo para listado'!$CD$155:$DC$1048576,MATCH($A792,'Hoja de Trabajo para listado'!$CD$155:$CD$1048576,0),MATCH((CUADRO!K$4&amp;$E792),'Hoja de Trabajo para listado'!$CD$151:$DC$151,0)),0)</f>
        <v>0</v>
      </c>
      <c r="L792" s="241">
        <f ca="1">+IFERROR(INDEX('Hoja de Trabajo para listado'!$A$155:$Z$1048576,MATCH($A792,'Hoja de Trabajo para listado'!$A$155:$A$1048576,0),MATCH((CUADRO!L$4&amp;$E792),'Hoja de Trabajo para listado'!$A$151:$Z$151,0)),0)+IFERROR(INDEX('Hoja de Trabajo para listado'!$AB$155:$BA$1048576,MATCH($A792,'Hoja de Trabajo para listado'!$AB$155:$AB$1048576,0),MATCH((CUADRO!L$4&amp;$E792),'Hoja de Trabajo para listado'!$AB$151:$BA$151,0)),0)+IFERROR(INDEX('Hoja de Trabajo para listado'!$BC$155:$CB$1048576,MATCH($A792,'Hoja de Trabajo para listado'!$BC$155:$BC$1048576,0),MATCH((CUADRO!L$4&amp;$E792),'Hoja de Trabajo para listado'!$BC$151:$CB$151,0)),0)+IFERROR(INDEX('Hoja de Trabajo para listado'!$DE$153:$DG$274,MATCH($A792,'Hoja de Trabajo para listado'!$DE$153:$DE$1048576,0),MATCH((CUADRO!L$4&amp;$E792),'Hoja de Trabajo para listado'!$DE$151:$DG$151,0)),0)+IFERROR(INDEX('Hoja de Trabajo para listado'!$CD$155:$DC$1048576,MATCH($A792,'Hoja de Trabajo para listado'!$CD$155:$CD$1048576,0),MATCH((CUADRO!L$4&amp;$E792),'Hoja de Trabajo para listado'!$CD$151:$DC$151,0)),0)</f>
        <v>0</v>
      </c>
      <c r="M792" s="241">
        <f ca="1">+IFERROR(INDEX('Hoja de Trabajo para listado'!$A$155:$Z$1048576,MATCH($A792,'Hoja de Trabajo para listado'!$A$155:$A$1048576,0),MATCH((CUADRO!M$4&amp;$E792),'Hoja de Trabajo para listado'!$A$151:$Z$151,0)),0)+IFERROR(INDEX('Hoja de Trabajo para listado'!$AB$155:$BA$1048576,MATCH($A792,'Hoja de Trabajo para listado'!$AB$155:$AB$1048576,0),MATCH((CUADRO!M$4&amp;$E792),'Hoja de Trabajo para listado'!$AB$151:$BA$151,0)),0)+IFERROR(INDEX('Hoja de Trabajo para listado'!$BC$155:$CB$1048576,MATCH($A792,'Hoja de Trabajo para listado'!$BC$155:$BC$1048576,0),MATCH((CUADRO!M$4&amp;$E792),'Hoja de Trabajo para listado'!$BC$151:$CB$151,0)),0)+IFERROR(INDEX('Hoja de Trabajo para listado'!$DE$153:$DG$274,MATCH($A792,'Hoja de Trabajo para listado'!$DE$153:$DE$1048576,0),MATCH((CUADRO!M$4&amp;$E792),'Hoja de Trabajo para listado'!$DE$151:$DG$151,0)),0)+IFERROR(INDEX('Hoja de Trabajo para listado'!$CD$155:$DC$1048576,MATCH($A792,'Hoja de Trabajo para listado'!$CD$155:$CD$1048576,0),MATCH((CUADRO!M$4&amp;$E792),'Hoja de Trabajo para listado'!$CD$151:$DC$151,0)),0)</f>
        <v>0</v>
      </c>
      <c r="N792" s="241">
        <f ca="1">+IFERROR(INDEX('Hoja de Trabajo para listado'!$A$155:$Z$1048576,MATCH($A792,'Hoja de Trabajo para listado'!$A$155:$A$1048576,0),MATCH((CUADRO!N$4&amp;$E792),'Hoja de Trabajo para listado'!$A$151:$Z$151,0)),0)+IFERROR(INDEX('Hoja de Trabajo para listado'!$AB$155:$BA$1048576,MATCH($A792,'Hoja de Trabajo para listado'!$AB$155:$AB$1048576,0),MATCH((CUADRO!N$4&amp;$E792),'Hoja de Trabajo para listado'!$AB$151:$BA$151,0)),0)+IFERROR(INDEX('Hoja de Trabajo para listado'!$BC$155:$CB$1048576,MATCH($A792,'Hoja de Trabajo para listado'!$BC$155:$BC$1048576,0),MATCH((CUADRO!N$4&amp;$E792),'Hoja de Trabajo para listado'!$BC$151:$CB$151,0)),0)+IFERROR(INDEX('Hoja de Trabajo para listado'!$DE$153:$DG$274,MATCH($A792,'Hoja de Trabajo para listado'!$DE$153:$DE$1048576,0),MATCH((CUADRO!N$4&amp;$E792),'Hoja de Trabajo para listado'!$DE$151:$DG$151,0)),0)+IFERROR(INDEX('Hoja de Trabajo para listado'!$CD$155:$DC$1048576,MATCH($A792,'Hoja de Trabajo para listado'!$CD$155:$CD$1048576,0),MATCH((CUADRO!N$4&amp;$E792),'Hoja de Trabajo para listado'!$CD$151:$DC$151,0)),0)</f>
        <v>0</v>
      </c>
      <c r="O792" s="241">
        <f ca="1">+IFERROR(INDEX('Hoja de Trabajo para listado'!$A$155:$Z$1048576,MATCH($A792,'Hoja de Trabajo para listado'!$A$155:$A$1048576,0),MATCH((CUADRO!O$4&amp;$E792),'Hoja de Trabajo para listado'!$A$151:$Z$151,0)),0)+IFERROR(INDEX('Hoja de Trabajo para listado'!$AB$155:$BA$1048576,MATCH($A792,'Hoja de Trabajo para listado'!$AB$155:$AB$1048576,0),MATCH((CUADRO!O$4&amp;$E792),'Hoja de Trabajo para listado'!$AB$151:$BA$151,0)),0)+IFERROR(INDEX('Hoja de Trabajo para listado'!$BC$155:$CB$1048576,MATCH($A792,'Hoja de Trabajo para listado'!$BC$155:$BC$1048576,0),MATCH((CUADRO!O$4&amp;$E792),'Hoja de Trabajo para listado'!$BC$151:$CB$151,0)),0)+IFERROR(INDEX('Hoja de Trabajo para listado'!$DE$153:$DG$274,MATCH($A792,'Hoja de Trabajo para listado'!$DE$153:$DE$1048576,0),MATCH((CUADRO!O$4&amp;$E792),'Hoja de Trabajo para listado'!$DE$151:$DG$151,0)),0)+IFERROR(INDEX('Hoja de Trabajo para listado'!$CD$155:$DC$1048576,MATCH($A792,'Hoja de Trabajo para listado'!$CD$155:$CD$1048576,0),MATCH((CUADRO!O$4&amp;$E792),'Hoja de Trabajo para listado'!$CD$151:$DC$151,0)),0)</f>
        <v>0</v>
      </c>
      <c r="P792" s="241">
        <f ca="1">+IFERROR(INDEX('Hoja de Trabajo para listado'!$A$155:$Z$1048576,MATCH($A792,'Hoja de Trabajo para listado'!$A$155:$A$1048576,0),MATCH((CUADRO!P$4&amp;$E792),'Hoja de Trabajo para listado'!$A$151:$Z$151,0)),0)+IFERROR(INDEX('Hoja de Trabajo para listado'!$AB$155:$BA$1048576,MATCH($A792,'Hoja de Trabajo para listado'!$AB$155:$AB$1048576,0),MATCH((CUADRO!P$4&amp;$E792),'Hoja de Trabajo para listado'!$AB$151:$BA$151,0)),0)+IFERROR(INDEX('Hoja de Trabajo para listado'!$BC$155:$CB$1048576,MATCH($A792,'Hoja de Trabajo para listado'!$BC$155:$BC$1048576,0),MATCH((CUADRO!P$4&amp;$E792),'Hoja de Trabajo para listado'!$BC$151:$CB$151,0)),0)+IFERROR(INDEX('Hoja de Trabajo para listado'!$DE$153:$DG$274,MATCH($A792,'Hoja de Trabajo para listado'!$DE$153:$DE$1048576,0),MATCH((CUADRO!P$4&amp;$E792),'Hoja de Trabajo para listado'!$DE$151:$DG$151,0)),0)+IFERROR(INDEX('Hoja de Trabajo para listado'!$CD$155:$DC$1048576,MATCH($A792,'Hoja de Trabajo para listado'!$CD$155:$CD$1048576,0),MATCH((CUADRO!P$4&amp;$E792),'Hoja de Trabajo para listado'!$CD$151:$DC$151,0)),0)</f>
        <v>0</v>
      </c>
      <c r="Q792" s="241">
        <f ca="1">+IFERROR(INDEX('Hoja de Trabajo para listado'!$A$155:$Z$1048576,MATCH($A792,'Hoja de Trabajo para listado'!$A$155:$A$1048576,0),MATCH((CUADRO!Q$4&amp;$E792),'Hoja de Trabajo para listado'!$A$151:$Z$151,0)),0)+IFERROR(INDEX('Hoja de Trabajo para listado'!$AB$155:$BA$1048576,MATCH($A792,'Hoja de Trabajo para listado'!$AB$155:$AB$1048576,0),MATCH((CUADRO!Q$4&amp;$E792),'Hoja de Trabajo para listado'!$AB$151:$BA$151,0)),0)+IFERROR(INDEX('Hoja de Trabajo para listado'!$BC$155:$CB$1048576,MATCH($A792,'Hoja de Trabajo para listado'!$BC$155:$BC$1048576,0),MATCH((CUADRO!Q$4&amp;$E792),'Hoja de Trabajo para listado'!$BC$151:$CB$151,0)),0)+IFERROR(INDEX('Hoja de Trabajo para listado'!$DE$153:$DG$274,MATCH($A792,'Hoja de Trabajo para listado'!$DE$153:$DE$1048576,0),MATCH((CUADRO!Q$4&amp;$E792),'Hoja de Trabajo para listado'!$DE$151:$DG$151,0)),0)+IFERROR(INDEX('Hoja de Trabajo para listado'!$CD$155:$DC$1048576,MATCH($A792,'Hoja de Trabajo para listado'!$CD$155:$CD$1048576,0),MATCH((CUADRO!Q$4&amp;$E792),'Hoja de Trabajo para listado'!$CD$151:$DC$151,0)),0)</f>
        <v>0</v>
      </c>
      <c r="R792" s="241">
        <f t="shared" ca="1" si="31"/>
        <v>0</v>
      </c>
      <c r="S792" s="247">
        <f ca="1">+R791+R792</f>
        <v>0</v>
      </c>
      <c r="T792" s="241">
        <f ca="1">+S792</f>
        <v>0</v>
      </c>
      <c r="U792" s="240">
        <f t="shared" si="32"/>
        <v>2</v>
      </c>
      <c r="V792" s="327" t="str">
        <f>+VLOOKUP(A792,bd_lista!$A$3:$E$592,5,FALSE)</f>
        <v>Gobiernos Autonomos Municipales</v>
      </c>
      <c r="W792" s="398"/>
      <c r="X792" s="240">
        <f>+VLOOKUP(A792,[4]Sheet1!$A$13:$D$744,4,FALSE)</f>
        <v>0</v>
      </c>
      <c r="Y792" s="240" t="e">
        <f>+VLOOKUP(X792,bd_lista!$A$3:$C$592,3,FALSE)</f>
        <v>#N/A</v>
      </c>
      <c r="Z792" s="288"/>
      <c r="AA792" s="289"/>
    </row>
    <row r="793" spans="1:27" customFormat="1" ht="15" hidden="1" customHeight="1">
      <c r="A793" s="32">
        <v>1414</v>
      </c>
      <c r="B793" s="393">
        <f>+A793</f>
        <v>1414</v>
      </c>
      <c r="C793" s="245" t="str">
        <f>+VLOOKUP(A793,bd_lista!$A$3:$C$592,3,FALSE)</f>
        <v>Gobierno Autónomo Municipal de Corque</v>
      </c>
      <c r="D793" s="395" t="str">
        <f>+C793</f>
        <v>Gobierno Autónomo Municipal de Corque</v>
      </c>
      <c r="E793" s="240" t="s">
        <v>1303</v>
      </c>
      <c r="F793" s="241">
        <f ca="1">+IFERROR(INDEX('Hoja de Trabajo para listado'!$A$155:$Z$1048576,MATCH($A793,'Hoja de Trabajo para listado'!$A$155:$A$1048576,0),MATCH((CUADRO!F$4&amp;$E793),'Hoja de Trabajo para listado'!$A$151:$Z$151,0)),0)+IFERROR(INDEX('Hoja de Trabajo para listado'!$AB$155:$BA$1048576,MATCH($A793,'Hoja de Trabajo para listado'!$AB$155:$AB$1048576,0),MATCH((CUADRO!F$4&amp;$E793),'Hoja de Trabajo para listado'!$AB$151:$BA$151,0)),0)+IFERROR(INDEX('Hoja de Trabajo para listado'!$BC$155:$CB$1048576,MATCH($A793,'Hoja de Trabajo para listado'!$BC$155:$BC$1048576,0),MATCH((CUADRO!F$4&amp;$E793),'Hoja de Trabajo para listado'!$BC$151:$CB$151,0)),0)+IFERROR(INDEX('Hoja de Trabajo para listado'!$DE$153:$DG$274,MATCH($A793,'Hoja de Trabajo para listado'!$DE$153:$DE$1048576,0),MATCH((CUADRO!F$4&amp;$E793),'Hoja de Trabajo para listado'!$DE$151:$DG$151,0)),0)+IFERROR(INDEX('Hoja de Trabajo para listado'!$CD$155:$DC$1048576,MATCH($A793,'Hoja de Trabajo para listado'!$CD$155:$CD$1048576,0),MATCH((CUADRO!F$4&amp;$E793),'Hoja de Trabajo para listado'!$CD$151:$DC$151,0)),0)</f>
        <v>0</v>
      </c>
      <c r="G793" s="241">
        <f ca="1">+IFERROR(INDEX('Hoja de Trabajo para listado'!$A$155:$Z$1048576,MATCH($A793,'Hoja de Trabajo para listado'!$A$155:$A$1048576,0),MATCH((CUADRO!G$4&amp;$E793),'Hoja de Trabajo para listado'!$A$151:$Z$151,0)),0)+IFERROR(INDEX('Hoja de Trabajo para listado'!$AB$155:$BA$1048576,MATCH($A793,'Hoja de Trabajo para listado'!$AB$155:$AB$1048576,0),MATCH((CUADRO!G$4&amp;$E793),'Hoja de Trabajo para listado'!$AB$151:$BA$151,0)),0)+IFERROR(INDEX('Hoja de Trabajo para listado'!$BC$155:$CB$1048576,MATCH($A793,'Hoja de Trabajo para listado'!$BC$155:$BC$1048576,0),MATCH((CUADRO!G$4&amp;$E793),'Hoja de Trabajo para listado'!$BC$151:$CB$151,0)),0)+IFERROR(INDEX('Hoja de Trabajo para listado'!$DE$153:$DG$274,MATCH($A793,'Hoja de Trabajo para listado'!$DE$153:$DE$1048576,0),MATCH((CUADRO!G$4&amp;$E793),'Hoja de Trabajo para listado'!$DE$151:$DG$151,0)),0)+IFERROR(INDEX('Hoja de Trabajo para listado'!$CD$155:$DC$1048576,MATCH($A793,'Hoja de Trabajo para listado'!$CD$155:$CD$1048576,0),MATCH((CUADRO!G$4&amp;$E793),'Hoja de Trabajo para listado'!$CD$151:$DC$151,0)),0)</f>
        <v>0</v>
      </c>
      <c r="H793" s="241">
        <f ca="1">+IFERROR(INDEX('Hoja de Trabajo para listado'!$A$155:$Z$1048576,MATCH($A793,'Hoja de Trabajo para listado'!$A$155:$A$1048576,0),MATCH((CUADRO!H$4&amp;$E793),'Hoja de Trabajo para listado'!$A$151:$Z$151,0)),0)+IFERROR(INDEX('Hoja de Trabajo para listado'!$AB$155:$BA$1048576,MATCH($A793,'Hoja de Trabajo para listado'!$AB$155:$AB$1048576,0),MATCH((CUADRO!H$4&amp;$E793),'Hoja de Trabajo para listado'!$AB$151:$BA$151,0)),0)+IFERROR(INDEX('Hoja de Trabajo para listado'!$BC$155:$CB$1048576,MATCH($A793,'Hoja de Trabajo para listado'!$BC$155:$BC$1048576,0),MATCH((CUADRO!H$4&amp;$E793),'Hoja de Trabajo para listado'!$BC$151:$CB$151,0)),0)+IFERROR(INDEX('Hoja de Trabajo para listado'!$DE$153:$DG$274,MATCH($A793,'Hoja de Trabajo para listado'!$DE$153:$DE$1048576,0),MATCH((CUADRO!H$4&amp;$E793),'Hoja de Trabajo para listado'!$DE$151:$DG$151,0)),0)+IFERROR(INDEX('Hoja de Trabajo para listado'!$CD$155:$DC$1048576,MATCH($A793,'Hoja de Trabajo para listado'!$CD$155:$CD$1048576,0),MATCH((CUADRO!H$4&amp;$E793),'Hoja de Trabajo para listado'!$CD$151:$DC$151,0)),0)</f>
        <v>0</v>
      </c>
      <c r="I793" s="241">
        <f ca="1">+IFERROR(INDEX('Hoja de Trabajo para listado'!$A$155:$Z$1048576,MATCH($A793,'Hoja de Trabajo para listado'!$A$155:$A$1048576,0),MATCH((CUADRO!I$4&amp;$E793),'Hoja de Trabajo para listado'!$A$151:$Z$151,0)),0)+IFERROR(INDEX('Hoja de Trabajo para listado'!$AB$155:$BA$1048576,MATCH($A793,'Hoja de Trabajo para listado'!$AB$155:$AB$1048576,0),MATCH((CUADRO!I$4&amp;$E793),'Hoja de Trabajo para listado'!$AB$151:$BA$151,0)),0)+IFERROR(INDEX('Hoja de Trabajo para listado'!$BC$155:$CB$1048576,MATCH($A793,'Hoja de Trabajo para listado'!$BC$155:$BC$1048576,0),MATCH((CUADRO!I$4&amp;$E793),'Hoja de Trabajo para listado'!$BC$151:$CB$151,0)),0)+IFERROR(INDEX('Hoja de Trabajo para listado'!$DE$153:$DG$274,MATCH($A793,'Hoja de Trabajo para listado'!$DE$153:$DE$1048576,0),MATCH((CUADRO!I$4&amp;$E793),'Hoja de Trabajo para listado'!$DE$151:$DG$151,0)),0)+IFERROR(INDEX('Hoja de Trabajo para listado'!$CD$155:$DC$1048576,MATCH($A793,'Hoja de Trabajo para listado'!$CD$155:$CD$1048576,0),MATCH((CUADRO!I$4&amp;$E793),'Hoja de Trabajo para listado'!$CD$151:$DC$151,0)),0)</f>
        <v>0</v>
      </c>
      <c r="J793" s="241">
        <f ca="1">+IFERROR(INDEX('Hoja de Trabajo para listado'!$A$155:$Z$1048576,MATCH($A793,'Hoja de Trabajo para listado'!$A$155:$A$1048576,0),MATCH((CUADRO!J$4&amp;$E793),'Hoja de Trabajo para listado'!$A$151:$Z$151,0)),0)+IFERROR(INDEX('Hoja de Trabajo para listado'!$AB$155:$BA$1048576,MATCH($A793,'Hoja de Trabajo para listado'!$AB$155:$AB$1048576,0),MATCH((CUADRO!J$4&amp;$E793),'Hoja de Trabajo para listado'!$AB$151:$BA$151,0)),0)+IFERROR(INDEX('Hoja de Trabajo para listado'!$BC$155:$CB$1048576,MATCH($A793,'Hoja de Trabajo para listado'!$BC$155:$BC$1048576,0),MATCH((CUADRO!J$4&amp;$E793),'Hoja de Trabajo para listado'!$BC$151:$CB$151,0)),0)+IFERROR(INDEX('Hoja de Trabajo para listado'!$DE$153:$DG$274,MATCH($A793,'Hoja de Trabajo para listado'!$DE$153:$DE$1048576,0),MATCH((CUADRO!J$4&amp;$E793),'Hoja de Trabajo para listado'!$DE$151:$DG$151,0)),0)+IFERROR(INDEX('Hoja de Trabajo para listado'!$CD$155:$DC$1048576,MATCH($A793,'Hoja de Trabajo para listado'!$CD$155:$CD$1048576,0),MATCH((CUADRO!J$4&amp;$E793),'Hoja de Trabajo para listado'!$CD$151:$DC$151,0)),0)</f>
        <v>0</v>
      </c>
      <c r="K793" s="241">
        <f ca="1">+IFERROR(INDEX('Hoja de Trabajo para listado'!$A$155:$Z$1048576,MATCH($A793,'Hoja de Trabajo para listado'!$A$155:$A$1048576,0),MATCH((CUADRO!K$4&amp;$E793),'Hoja de Trabajo para listado'!$A$151:$Z$151,0)),0)+IFERROR(INDEX('Hoja de Trabajo para listado'!$AB$155:$BA$1048576,MATCH($A793,'Hoja de Trabajo para listado'!$AB$155:$AB$1048576,0),MATCH((CUADRO!K$4&amp;$E793),'Hoja de Trabajo para listado'!$AB$151:$BA$151,0)),0)+IFERROR(INDEX('Hoja de Trabajo para listado'!$BC$155:$CB$1048576,MATCH($A793,'Hoja de Trabajo para listado'!$BC$155:$BC$1048576,0),MATCH((CUADRO!K$4&amp;$E793),'Hoja de Trabajo para listado'!$BC$151:$CB$151,0)),0)+IFERROR(INDEX('Hoja de Trabajo para listado'!$DE$153:$DG$274,MATCH($A793,'Hoja de Trabajo para listado'!$DE$153:$DE$1048576,0),MATCH((CUADRO!K$4&amp;$E793),'Hoja de Trabajo para listado'!$DE$151:$DG$151,0)),0)+IFERROR(INDEX('Hoja de Trabajo para listado'!$CD$155:$DC$1048576,MATCH($A793,'Hoja de Trabajo para listado'!$CD$155:$CD$1048576,0),MATCH((CUADRO!K$4&amp;$E793),'Hoja de Trabajo para listado'!$CD$151:$DC$151,0)),0)</f>
        <v>0</v>
      </c>
      <c r="L793" s="241">
        <f ca="1">+IFERROR(INDEX('Hoja de Trabajo para listado'!$A$155:$Z$1048576,MATCH($A793,'Hoja de Trabajo para listado'!$A$155:$A$1048576,0),MATCH((CUADRO!L$4&amp;$E793),'Hoja de Trabajo para listado'!$A$151:$Z$151,0)),0)+IFERROR(INDEX('Hoja de Trabajo para listado'!$AB$155:$BA$1048576,MATCH($A793,'Hoja de Trabajo para listado'!$AB$155:$AB$1048576,0),MATCH((CUADRO!L$4&amp;$E793),'Hoja de Trabajo para listado'!$AB$151:$BA$151,0)),0)+IFERROR(INDEX('Hoja de Trabajo para listado'!$BC$155:$CB$1048576,MATCH($A793,'Hoja de Trabajo para listado'!$BC$155:$BC$1048576,0),MATCH((CUADRO!L$4&amp;$E793),'Hoja de Trabajo para listado'!$BC$151:$CB$151,0)),0)+IFERROR(INDEX('Hoja de Trabajo para listado'!$DE$153:$DG$274,MATCH($A793,'Hoja de Trabajo para listado'!$DE$153:$DE$1048576,0),MATCH((CUADRO!L$4&amp;$E793),'Hoja de Trabajo para listado'!$DE$151:$DG$151,0)),0)+IFERROR(INDEX('Hoja de Trabajo para listado'!$CD$155:$DC$1048576,MATCH($A793,'Hoja de Trabajo para listado'!$CD$155:$CD$1048576,0),MATCH((CUADRO!L$4&amp;$E793),'Hoja de Trabajo para listado'!$CD$151:$DC$151,0)),0)</f>
        <v>0</v>
      </c>
      <c r="M793" s="241">
        <f ca="1">+IFERROR(INDEX('Hoja de Trabajo para listado'!$A$155:$Z$1048576,MATCH($A793,'Hoja de Trabajo para listado'!$A$155:$A$1048576,0),MATCH((CUADRO!M$4&amp;$E793),'Hoja de Trabajo para listado'!$A$151:$Z$151,0)),0)+IFERROR(INDEX('Hoja de Trabajo para listado'!$AB$155:$BA$1048576,MATCH($A793,'Hoja de Trabajo para listado'!$AB$155:$AB$1048576,0),MATCH((CUADRO!M$4&amp;$E793),'Hoja de Trabajo para listado'!$AB$151:$BA$151,0)),0)+IFERROR(INDEX('Hoja de Trabajo para listado'!$BC$155:$CB$1048576,MATCH($A793,'Hoja de Trabajo para listado'!$BC$155:$BC$1048576,0),MATCH((CUADRO!M$4&amp;$E793),'Hoja de Trabajo para listado'!$BC$151:$CB$151,0)),0)+IFERROR(INDEX('Hoja de Trabajo para listado'!$DE$153:$DG$274,MATCH($A793,'Hoja de Trabajo para listado'!$DE$153:$DE$1048576,0),MATCH((CUADRO!M$4&amp;$E793),'Hoja de Trabajo para listado'!$DE$151:$DG$151,0)),0)+IFERROR(INDEX('Hoja de Trabajo para listado'!$CD$155:$DC$1048576,MATCH($A793,'Hoja de Trabajo para listado'!$CD$155:$CD$1048576,0),MATCH((CUADRO!M$4&amp;$E793),'Hoja de Trabajo para listado'!$CD$151:$DC$151,0)),0)</f>
        <v>0</v>
      </c>
      <c r="N793" s="241">
        <f ca="1">+IFERROR(INDEX('Hoja de Trabajo para listado'!$A$155:$Z$1048576,MATCH($A793,'Hoja de Trabajo para listado'!$A$155:$A$1048576,0),MATCH((CUADRO!N$4&amp;$E793),'Hoja de Trabajo para listado'!$A$151:$Z$151,0)),0)+IFERROR(INDEX('Hoja de Trabajo para listado'!$AB$155:$BA$1048576,MATCH($A793,'Hoja de Trabajo para listado'!$AB$155:$AB$1048576,0),MATCH((CUADRO!N$4&amp;$E793),'Hoja de Trabajo para listado'!$AB$151:$BA$151,0)),0)+IFERROR(INDEX('Hoja de Trabajo para listado'!$BC$155:$CB$1048576,MATCH($A793,'Hoja de Trabajo para listado'!$BC$155:$BC$1048576,0),MATCH((CUADRO!N$4&amp;$E793),'Hoja de Trabajo para listado'!$BC$151:$CB$151,0)),0)+IFERROR(INDEX('Hoja de Trabajo para listado'!$DE$153:$DG$274,MATCH($A793,'Hoja de Trabajo para listado'!$DE$153:$DE$1048576,0),MATCH((CUADRO!N$4&amp;$E793),'Hoja de Trabajo para listado'!$DE$151:$DG$151,0)),0)+IFERROR(INDEX('Hoja de Trabajo para listado'!$CD$155:$DC$1048576,MATCH($A793,'Hoja de Trabajo para listado'!$CD$155:$CD$1048576,0),MATCH((CUADRO!N$4&amp;$E793),'Hoja de Trabajo para listado'!$CD$151:$DC$151,0)),0)</f>
        <v>0</v>
      </c>
      <c r="O793" s="241">
        <f ca="1">+IFERROR(INDEX('Hoja de Trabajo para listado'!$A$155:$Z$1048576,MATCH($A793,'Hoja de Trabajo para listado'!$A$155:$A$1048576,0),MATCH((CUADRO!O$4&amp;$E793),'Hoja de Trabajo para listado'!$A$151:$Z$151,0)),0)+IFERROR(INDEX('Hoja de Trabajo para listado'!$AB$155:$BA$1048576,MATCH($A793,'Hoja de Trabajo para listado'!$AB$155:$AB$1048576,0),MATCH((CUADRO!O$4&amp;$E793),'Hoja de Trabajo para listado'!$AB$151:$BA$151,0)),0)+IFERROR(INDEX('Hoja de Trabajo para listado'!$BC$155:$CB$1048576,MATCH($A793,'Hoja de Trabajo para listado'!$BC$155:$BC$1048576,0),MATCH((CUADRO!O$4&amp;$E793),'Hoja de Trabajo para listado'!$BC$151:$CB$151,0)),0)+IFERROR(INDEX('Hoja de Trabajo para listado'!$DE$153:$DG$274,MATCH($A793,'Hoja de Trabajo para listado'!$DE$153:$DE$1048576,0),MATCH((CUADRO!O$4&amp;$E793),'Hoja de Trabajo para listado'!$DE$151:$DG$151,0)),0)+IFERROR(INDEX('Hoja de Trabajo para listado'!$CD$155:$DC$1048576,MATCH($A793,'Hoja de Trabajo para listado'!$CD$155:$CD$1048576,0),MATCH((CUADRO!O$4&amp;$E793),'Hoja de Trabajo para listado'!$CD$151:$DC$151,0)),0)</f>
        <v>0</v>
      </c>
      <c r="P793" s="241">
        <f ca="1">+IFERROR(INDEX('Hoja de Trabajo para listado'!$A$155:$Z$1048576,MATCH($A793,'Hoja de Trabajo para listado'!$A$155:$A$1048576,0),MATCH((CUADRO!P$4&amp;$E793),'Hoja de Trabajo para listado'!$A$151:$Z$151,0)),0)+IFERROR(INDEX('Hoja de Trabajo para listado'!$AB$155:$BA$1048576,MATCH($A793,'Hoja de Trabajo para listado'!$AB$155:$AB$1048576,0),MATCH((CUADRO!P$4&amp;$E793),'Hoja de Trabajo para listado'!$AB$151:$BA$151,0)),0)+IFERROR(INDEX('Hoja de Trabajo para listado'!$BC$155:$CB$1048576,MATCH($A793,'Hoja de Trabajo para listado'!$BC$155:$BC$1048576,0),MATCH((CUADRO!P$4&amp;$E793),'Hoja de Trabajo para listado'!$BC$151:$CB$151,0)),0)+IFERROR(INDEX('Hoja de Trabajo para listado'!$DE$153:$DG$274,MATCH($A793,'Hoja de Trabajo para listado'!$DE$153:$DE$1048576,0),MATCH((CUADRO!P$4&amp;$E793),'Hoja de Trabajo para listado'!$DE$151:$DG$151,0)),0)+IFERROR(INDEX('Hoja de Trabajo para listado'!$CD$155:$DC$1048576,MATCH($A793,'Hoja de Trabajo para listado'!$CD$155:$CD$1048576,0),MATCH((CUADRO!P$4&amp;$E793),'Hoja de Trabajo para listado'!$CD$151:$DC$151,0)),0)</f>
        <v>0</v>
      </c>
      <c r="Q793" s="241">
        <f ca="1">+IFERROR(INDEX('Hoja de Trabajo para listado'!$A$155:$Z$1048576,MATCH($A793,'Hoja de Trabajo para listado'!$A$155:$A$1048576,0),MATCH((CUADRO!Q$4&amp;$E793),'Hoja de Trabajo para listado'!$A$151:$Z$151,0)),0)+IFERROR(INDEX('Hoja de Trabajo para listado'!$AB$155:$BA$1048576,MATCH($A793,'Hoja de Trabajo para listado'!$AB$155:$AB$1048576,0),MATCH((CUADRO!Q$4&amp;$E793),'Hoja de Trabajo para listado'!$AB$151:$BA$151,0)),0)+IFERROR(INDEX('Hoja de Trabajo para listado'!$BC$155:$CB$1048576,MATCH($A793,'Hoja de Trabajo para listado'!$BC$155:$BC$1048576,0),MATCH((CUADRO!Q$4&amp;$E793),'Hoja de Trabajo para listado'!$BC$151:$CB$151,0)),0)+IFERROR(INDEX('Hoja de Trabajo para listado'!$DE$153:$DG$274,MATCH($A793,'Hoja de Trabajo para listado'!$DE$153:$DE$1048576,0),MATCH((CUADRO!Q$4&amp;$E793),'Hoja de Trabajo para listado'!$DE$151:$DG$151,0)),0)+IFERROR(INDEX('Hoja de Trabajo para listado'!$CD$155:$DC$1048576,MATCH($A793,'Hoja de Trabajo para listado'!$CD$155:$CD$1048576,0),MATCH((CUADRO!Q$4&amp;$E793),'Hoja de Trabajo para listado'!$CD$151:$DC$151,0)),0)</f>
        <v>0</v>
      </c>
      <c r="R793" s="241">
        <f t="shared" ca="1" si="31"/>
        <v>0</v>
      </c>
      <c r="S793" s="247"/>
      <c r="T793" s="241">
        <f ca="1">+T794</f>
        <v>0</v>
      </c>
      <c r="U793" s="240">
        <f t="shared" si="32"/>
        <v>1</v>
      </c>
      <c r="V793" s="327" t="str">
        <f>+VLOOKUP(A793,bd_lista!$A$3:$E$592,5,FALSE)</f>
        <v>Gobiernos Autonomos Municipales</v>
      </c>
      <c r="W793" s="397" t="str">
        <f>+V793</f>
        <v>Gobiernos Autonomos Municipales</v>
      </c>
      <c r="X793" s="240">
        <f>+VLOOKUP(A793,[4]Sheet1!$A$13:$D$744,4,FALSE)</f>
        <v>0</v>
      </c>
      <c r="Y793" s="240" t="e">
        <f>+VLOOKUP(X793,bd_lista!$A$3:$C$592,3,FALSE)</f>
        <v>#N/A</v>
      </c>
      <c r="Z793" s="290">
        <f>+X793</f>
        <v>0</v>
      </c>
      <c r="AA793" s="291" t="e">
        <f>+Y793</f>
        <v>#N/A</v>
      </c>
    </row>
    <row r="794" spans="1:27" customFormat="1" ht="15" hidden="1" customHeight="1">
      <c r="A794" s="32">
        <v>1414</v>
      </c>
      <c r="B794" s="394"/>
      <c r="C794" s="245" t="str">
        <f>+VLOOKUP(A794,bd_lista!$A$3:$C$592,3,FALSE)</f>
        <v>Gobierno Autónomo Municipal de Corque</v>
      </c>
      <c r="D794" s="396"/>
      <c r="E794" s="242" t="s">
        <v>1304</v>
      </c>
      <c r="F794" s="241">
        <f ca="1">+IFERROR(INDEX('Hoja de Trabajo para listado'!$A$155:$Z$1048576,MATCH($A794,'Hoja de Trabajo para listado'!$A$155:$A$1048576,0),MATCH((CUADRO!F$4&amp;$E794),'Hoja de Trabajo para listado'!$A$151:$Z$151,0)),0)+IFERROR(INDEX('Hoja de Trabajo para listado'!$AB$155:$BA$1048576,MATCH($A794,'Hoja de Trabajo para listado'!$AB$155:$AB$1048576,0),MATCH((CUADRO!F$4&amp;$E794),'Hoja de Trabajo para listado'!$AB$151:$BA$151,0)),0)+IFERROR(INDEX('Hoja de Trabajo para listado'!$BC$155:$CB$1048576,MATCH($A794,'Hoja de Trabajo para listado'!$BC$155:$BC$1048576,0),MATCH((CUADRO!F$4&amp;$E794),'Hoja de Trabajo para listado'!$BC$151:$CB$151,0)),0)+IFERROR(INDEX('Hoja de Trabajo para listado'!$DE$153:$DG$274,MATCH($A794,'Hoja de Trabajo para listado'!$DE$153:$DE$1048576,0),MATCH((CUADRO!F$4&amp;$E794),'Hoja de Trabajo para listado'!$DE$151:$DG$151,0)),0)+IFERROR(INDEX('Hoja de Trabajo para listado'!$CD$155:$DC$1048576,MATCH($A794,'Hoja de Trabajo para listado'!$CD$155:$CD$1048576,0),MATCH((CUADRO!F$4&amp;$E794),'Hoja de Trabajo para listado'!$CD$151:$DC$151,0)),0)</f>
        <v>0</v>
      </c>
      <c r="G794" s="241">
        <f ca="1">+IFERROR(INDEX('Hoja de Trabajo para listado'!$A$155:$Z$1048576,MATCH($A794,'Hoja de Trabajo para listado'!$A$155:$A$1048576,0),MATCH((CUADRO!G$4&amp;$E794),'Hoja de Trabajo para listado'!$A$151:$Z$151,0)),0)+IFERROR(INDEX('Hoja de Trabajo para listado'!$AB$155:$BA$1048576,MATCH($A794,'Hoja de Trabajo para listado'!$AB$155:$AB$1048576,0),MATCH((CUADRO!G$4&amp;$E794),'Hoja de Trabajo para listado'!$AB$151:$BA$151,0)),0)+IFERROR(INDEX('Hoja de Trabajo para listado'!$BC$155:$CB$1048576,MATCH($A794,'Hoja de Trabajo para listado'!$BC$155:$BC$1048576,0),MATCH((CUADRO!G$4&amp;$E794),'Hoja de Trabajo para listado'!$BC$151:$CB$151,0)),0)+IFERROR(INDEX('Hoja de Trabajo para listado'!$DE$153:$DG$274,MATCH($A794,'Hoja de Trabajo para listado'!$DE$153:$DE$1048576,0),MATCH((CUADRO!G$4&amp;$E794),'Hoja de Trabajo para listado'!$DE$151:$DG$151,0)),0)+IFERROR(INDEX('Hoja de Trabajo para listado'!$CD$155:$DC$1048576,MATCH($A794,'Hoja de Trabajo para listado'!$CD$155:$CD$1048576,0),MATCH((CUADRO!G$4&amp;$E794),'Hoja de Trabajo para listado'!$CD$151:$DC$151,0)),0)</f>
        <v>0</v>
      </c>
      <c r="H794" s="241">
        <f ca="1">+IFERROR(INDEX('Hoja de Trabajo para listado'!$A$155:$Z$1048576,MATCH($A794,'Hoja de Trabajo para listado'!$A$155:$A$1048576,0),MATCH((CUADRO!H$4&amp;$E794),'Hoja de Trabajo para listado'!$A$151:$Z$151,0)),0)+IFERROR(INDEX('Hoja de Trabajo para listado'!$AB$155:$BA$1048576,MATCH($A794,'Hoja de Trabajo para listado'!$AB$155:$AB$1048576,0),MATCH((CUADRO!H$4&amp;$E794),'Hoja de Trabajo para listado'!$AB$151:$BA$151,0)),0)+IFERROR(INDEX('Hoja de Trabajo para listado'!$BC$155:$CB$1048576,MATCH($A794,'Hoja de Trabajo para listado'!$BC$155:$BC$1048576,0),MATCH((CUADRO!H$4&amp;$E794),'Hoja de Trabajo para listado'!$BC$151:$CB$151,0)),0)+IFERROR(INDEX('Hoja de Trabajo para listado'!$DE$153:$DG$274,MATCH($A794,'Hoja de Trabajo para listado'!$DE$153:$DE$1048576,0),MATCH((CUADRO!H$4&amp;$E794),'Hoja de Trabajo para listado'!$DE$151:$DG$151,0)),0)+IFERROR(INDEX('Hoja de Trabajo para listado'!$CD$155:$DC$1048576,MATCH($A794,'Hoja de Trabajo para listado'!$CD$155:$CD$1048576,0),MATCH((CUADRO!H$4&amp;$E794),'Hoja de Trabajo para listado'!$CD$151:$DC$151,0)),0)</f>
        <v>0</v>
      </c>
      <c r="I794" s="241">
        <f ca="1">+IFERROR(INDEX('Hoja de Trabajo para listado'!$A$155:$Z$1048576,MATCH($A794,'Hoja de Trabajo para listado'!$A$155:$A$1048576,0),MATCH((CUADRO!I$4&amp;$E794),'Hoja de Trabajo para listado'!$A$151:$Z$151,0)),0)+IFERROR(INDEX('Hoja de Trabajo para listado'!$AB$155:$BA$1048576,MATCH($A794,'Hoja de Trabajo para listado'!$AB$155:$AB$1048576,0),MATCH((CUADRO!I$4&amp;$E794),'Hoja de Trabajo para listado'!$AB$151:$BA$151,0)),0)+IFERROR(INDEX('Hoja de Trabajo para listado'!$BC$155:$CB$1048576,MATCH($A794,'Hoja de Trabajo para listado'!$BC$155:$BC$1048576,0),MATCH((CUADRO!I$4&amp;$E794),'Hoja de Trabajo para listado'!$BC$151:$CB$151,0)),0)+IFERROR(INDEX('Hoja de Trabajo para listado'!$DE$153:$DG$274,MATCH($A794,'Hoja de Trabajo para listado'!$DE$153:$DE$1048576,0),MATCH((CUADRO!I$4&amp;$E794),'Hoja de Trabajo para listado'!$DE$151:$DG$151,0)),0)+IFERROR(INDEX('Hoja de Trabajo para listado'!$CD$155:$DC$1048576,MATCH($A794,'Hoja de Trabajo para listado'!$CD$155:$CD$1048576,0),MATCH((CUADRO!I$4&amp;$E794),'Hoja de Trabajo para listado'!$CD$151:$DC$151,0)),0)</f>
        <v>0</v>
      </c>
      <c r="J794" s="241">
        <f ca="1">+IFERROR(INDEX('Hoja de Trabajo para listado'!$A$155:$Z$1048576,MATCH($A794,'Hoja de Trabajo para listado'!$A$155:$A$1048576,0),MATCH((CUADRO!J$4&amp;$E794),'Hoja de Trabajo para listado'!$A$151:$Z$151,0)),0)+IFERROR(INDEX('Hoja de Trabajo para listado'!$AB$155:$BA$1048576,MATCH($A794,'Hoja de Trabajo para listado'!$AB$155:$AB$1048576,0),MATCH((CUADRO!J$4&amp;$E794),'Hoja de Trabajo para listado'!$AB$151:$BA$151,0)),0)+IFERROR(INDEX('Hoja de Trabajo para listado'!$BC$155:$CB$1048576,MATCH($A794,'Hoja de Trabajo para listado'!$BC$155:$BC$1048576,0),MATCH((CUADRO!J$4&amp;$E794),'Hoja de Trabajo para listado'!$BC$151:$CB$151,0)),0)+IFERROR(INDEX('Hoja de Trabajo para listado'!$DE$153:$DG$274,MATCH($A794,'Hoja de Trabajo para listado'!$DE$153:$DE$1048576,0),MATCH((CUADRO!J$4&amp;$E794),'Hoja de Trabajo para listado'!$DE$151:$DG$151,0)),0)+IFERROR(INDEX('Hoja de Trabajo para listado'!$CD$155:$DC$1048576,MATCH($A794,'Hoja de Trabajo para listado'!$CD$155:$CD$1048576,0),MATCH((CUADRO!J$4&amp;$E794),'Hoja de Trabajo para listado'!$CD$151:$DC$151,0)),0)</f>
        <v>0</v>
      </c>
      <c r="K794" s="241">
        <f ca="1">+IFERROR(INDEX('Hoja de Trabajo para listado'!$A$155:$Z$1048576,MATCH($A794,'Hoja de Trabajo para listado'!$A$155:$A$1048576,0),MATCH((CUADRO!K$4&amp;$E794),'Hoja de Trabajo para listado'!$A$151:$Z$151,0)),0)+IFERROR(INDEX('Hoja de Trabajo para listado'!$AB$155:$BA$1048576,MATCH($A794,'Hoja de Trabajo para listado'!$AB$155:$AB$1048576,0),MATCH((CUADRO!K$4&amp;$E794),'Hoja de Trabajo para listado'!$AB$151:$BA$151,0)),0)+IFERROR(INDEX('Hoja de Trabajo para listado'!$BC$155:$CB$1048576,MATCH($A794,'Hoja de Trabajo para listado'!$BC$155:$BC$1048576,0),MATCH((CUADRO!K$4&amp;$E794),'Hoja de Trabajo para listado'!$BC$151:$CB$151,0)),0)+IFERROR(INDEX('Hoja de Trabajo para listado'!$DE$153:$DG$274,MATCH($A794,'Hoja de Trabajo para listado'!$DE$153:$DE$1048576,0),MATCH((CUADRO!K$4&amp;$E794),'Hoja de Trabajo para listado'!$DE$151:$DG$151,0)),0)+IFERROR(INDEX('Hoja de Trabajo para listado'!$CD$155:$DC$1048576,MATCH($A794,'Hoja de Trabajo para listado'!$CD$155:$CD$1048576,0),MATCH((CUADRO!K$4&amp;$E794),'Hoja de Trabajo para listado'!$CD$151:$DC$151,0)),0)</f>
        <v>0</v>
      </c>
      <c r="L794" s="241">
        <f ca="1">+IFERROR(INDEX('Hoja de Trabajo para listado'!$A$155:$Z$1048576,MATCH($A794,'Hoja de Trabajo para listado'!$A$155:$A$1048576,0),MATCH((CUADRO!L$4&amp;$E794),'Hoja de Trabajo para listado'!$A$151:$Z$151,0)),0)+IFERROR(INDEX('Hoja de Trabajo para listado'!$AB$155:$BA$1048576,MATCH($A794,'Hoja de Trabajo para listado'!$AB$155:$AB$1048576,0),MATCH((CUADRO!L$4&amp;$E794),'Hoja de Trabajo para listado'!$AB$151:$BA$151,0)),0)+IFERROR(INDEX('Hoja de Trabajo para listado'!$BC$155:$CB$1048576,MATCH($A794,'Hoja de Trabajo para listado'!$BC$155:$BC$1048576,0),MATCH((CUADRO!L$4&amp;$E794),'Hoja de Trabajo para listado'!$BC$151:$CB$151,0)),0)+IFERROR(INDEX('Hoja de Trabajo para listado'!$DE$153:$DG$274,MATCH($A794,'Hoja de Trabajo para listado'!$DE$153:$DE$1048576,0),MATCH((CUADRO!L$4&amp;$E794),'Hoja de Trabajo para listado'!$DE$151:$DG$151,0)),0)+IFERROR(INDEX('Hoja de Trabajo para listado'!$CD$155:$DC$1048576,MATCH($A794,'Hoja de Trabajo para listado'!$CD$155:$CD$1048576,0),MATCH((CUADRO!L$4&amp;$E794),'Hoja de Trabajo para listado'!$CD$151:$DC$151,0)),0)</f>
        <v>0</v>
      </c>
      <c r="M794" s="241">
        <f ca="1">+IFERROR(INDEX('Hoja de Trabajo para listado'!$A$155:$Z$1048576,MATCH($A794,'Hoja de Trabajo para listado'!$A$155:$A$1048576,0),MATCH((CUADRO!M$4&amp;$E794),'Hoja de Trabajo para listado'!$A$151:$Z$151,0)),0)+IFERROR(INDEX('Hoja de Trabajo para listado'!$AB$155:$BA$1048576,MATCH($A794,'Hoja de Trabajo para listado'!$AB$155:$AB$1048576,0),MATCH((CUADRO!M$4&amp;$E794),'Hoja de Trabajo para listado'!$AB$151:$BA$151,0)),0)+IFERROR(INDEX('Hoja de Trabajo para listado'!$BC$155:$CB$1048576,MATCH($A794,'Hoja de Trabajo para listado'!$BC$155:$BC$1048576,0),MATCH((CUADRO!M$4&amp;$E794),'Hoja de Trabajo para listado'!$BC$151:$CB$151,0)),0)+IFERROR(INDEX('Hoja de Trabajo para listado'!$DE$153:$DG$274,MATCH($A794,'Hoja de Trabajo para listado'!$DE$153:$DE$1048576,0),MATCH((CUADRO!M$4&amp;$E794),'Hoja de Trabajo para listado'!$DE$151:$DG$151,0)),0)+IFERROR(INDEX('Hoja de Trabajo para listado'!$CD$155:$DC$1048576,MATCH($A794,'Hoja de Trabajo para listado'!$CD$155:$CD$1048576,0),MATCH((CUADRO!M$4&amp;$E794),'Hoja de Trabajo para listado'!$CD$151:$DC$151,0)),0)</f>
        <v>0</v>
      </c>
      <c r="N794" s="241">
        <f ca="1">+IFERROR(INDEX('Hoja de Trabajo para listado'!$A$155:$Z$1048576,MATCH($A794,'Hoja de Trabajo para listado'!$A$155:$A$1048576,0),MATCH((CUADRO!N$4&amp;$E794),'Hoja de Trabajo para listado'!$A$151:$Z$151,0)),0)+IFERROR(INDEX('Hoja de Trabajo para listado'!$AB$155:$BA$1048576,MATCH($A794,'Hoja de Trabajo para listado'!$AB$155:$AB$1048576,0),MATCH((CUADRO!N$4&amp;$E794),'Hoja de Trabajo para listado'!$AB$151:$BA$151,0)),0)+IFERROR(INDEX('Hoja de Trabajo para listado'!$BC$155:$CB$1048576,MATCH($A794,'Hoja de Trabajo para listado'!$BC$155:$BC$1048576,0),MATCH((CUADRO!N$4&amp;$E794),'Hoja de Trabajo para listado'!$BC$151:$CB$151,0)),0)+IFERROR(INDEX('Hoja de Trabajo para listado'!$DE$153:$DG$274,MATCH($A794,'Hoja de Trabajo para listado'!$DE$153:$DE$1048576,0),MATCH((CUADRO!N$4&amp;$E794),'Hoja de Trabajo para listado'!$DE$151:$DG$151,0)),0)+IFERROR(INDEX('Hoja de Trabajo para listado'!$CD$155:$DC$1048576,MATCH($A794,'Hoja de Trabajo para listado'!$CD$155:$CD$1048576,0),MATCH((CUADRO!N$4&amp;$E794),'Hoja de Trabajo para listado'!$CD$151:$DC$151,0)),0)</f>
        <v>0</v>
      </c>
      <c r="O794" s="241">
        <f ca="1">+IFERROR(INDEX('Hoja de Trabajo para listado'!$A$155:$Z$1048576,MATCH($A794,'Hoja de Trabajo para listado'!$A$155:$A$1048576,0),MATCH((CUADRO!O$4&amp;$E794),'Hoja de Trabajo para listado'!$A$151:$Z$151,0)),0)+IFERROR(INDEX('Hoja de Trabajo para listado'!$AB$155:$BA$1048576,MATCH($A794,'Hoja de Trabajo para listado'!$AB$155:$AB$1048576,0),MATCH((CUADRO!O$4&amp;$E794),'Hoja de Trabajo para listado'!$AB$151:$BA$151,0)),0)+IFERROR(INDEX('Hoja de Trabajo para listado'!$BC$155:$CB$1048576,MATCH($A794,'Hoja de Trabajo para listado'!$BC$155:$BC$1048576,0),MATCH((CUADRO!O$4&amp;$E794),'Hoja de Trabajo para listado'!$BC$151:$CB$151,0)),0)+IFERROR(INDEX('Hoja de Trabajo para listado'!$DE$153:$DG$274,MATCH($A794,'Hoja de Trabajo para listado'!$DE$153:$DE$1048576,0),MATCH((CUADRO!O$4&amp;$E794),'Hoja de Trabajo para listado'!$DE$151:$DG$151,0)),0)+IFERROR(INDEX('Hoja de Trabajo para listado'!$CD$155:$DC$1048576,MATCH($A794,'Hoja de Trabajo para listado'!$CD$155:$CD$1048576,0),MATCH((CUADRO!O$4&amp;$E794),'Hoja de Trabajo para listado'!$CD$151:$DC$151,0)),0)</f>
        <v>0</v>
      </c>
      <c r="P794" s="241">
        <f ca="1">+IFERROR(INDEX('Hoja de Trabajo para listado'!$A$155:$Z$1048576,MATCH($A794,'Hoja de Trabajo para listado'!$A$155:$A$1048576,0),MATCH((CUADRO!P$4&amp;$E794),'Hoja de Trabajo para listado'!$A$151:$Z$151,0)),0)+IFERROR(INDEX('Hoja de Trabajo para listado'!$AB$155:$BA$1048576,MATCH($A794,'Hoja de Trabajo para listado'!$AB$155:$AB$1048576,0),MATCH((CUADRO!P$4&amp;$E794),'Hoja de Trabajo para listado'!$AB$151:$BA$151,0)),0)+IFERROR(INDEX('Hoja de Trabajo para listado'!$BC$155:$CB$1048576,MATCH($A794,'Hoja de Trabajo para listado'!$BC$155:$BC$1048576,0),MATCH((CUADRO!P$4&amp;$E794),'Hoja de Trabajo para listado'!$BC$151:$CB$151,0)),0)+IFERROR(INDEX('Hoja de Trabajo para listado'!$DE$153:$DG$274,MATCH($A794,'Hoja de Trabajo para listado'!$DE$153:$DE$1048576,0),MATCH((CUADRO!P$4&amp;$E794),'Hoja de Trabajo para listado'!$DE$151:$DG$151,0)),0)+IFERROR(INDEX('Hoja de Trabajo para listado'!$CD$155:$DC$1048576,MATCH($A794,'Hoja de Trabajo para listado'!$CD$155:$CD$1048576,0),MATCH((CUADRO!P$4&amp;$E794),'Hoja de Trabajo para listado'!$CD$151:$DC$151,0)),0)</f>
        <v>0</v>
      </c>
      <c r="Q794" s="241">
        <f ca="1">+IFERROR(INDEX('Hoja de Trabajo para listado'!$A$155:$Z$1048576,MATCH($A794,'Hoja de Trabajo para listado'!$A$155:$A$1048576,0),MATCH((CUADRO!Q$4&amp;$E794),'Hoja de Trabajo para listado'!$A$151:$Z$151,0)),0)+IFERROR(INDEX('Hoja de Trabajo para listado'!$AB$155:$BA$1048576,MATCH($A794,'Hoja de Trabajo para listado'!$AB$155:$AB$1048576,0),MATCH((CUADRO!Q$4&amp;$E794),'Hoja de Trabajo para listado'!$AB$151:$BA$151,0)),0)+IFERROR(INDEX('Hoja de Trabajo para listado'!$BC$155:$CB$1048576,MATCH($A794,'Hoja de Trabajo para listado'!$BC$155:$BC$1048576,0),MATCH((CUADRO!Q$4&amp;$E794),'Hoja de Trabajo para listado'!$BC$151:$CB$151,0)),0)+IFERROR(INDEX('Hoja de Trabajo para listado'!$DE$153:$DG$274,MATCH($A794,'Hoja de Trabajo para listado'!$DE$153:$DE$1048576,0),MATCH((CUADRO!Q$4&amp;$E794),'Hoja de Trabajo para listado'!$DE$151:$DG$151,0)),0)+IFERROR(INDEX('Hoja de Trabajo para listado'!$CD$155:$DC$1048576,MATCH($A794,'Hoja de Trabajo para listado'!$CD$155:$CD$1048576,0),MATCH((CUADRO!Q$4&amp;$E794),'Hoja de Trabajo para listado'!$CD$151:$DC$151,0)),0)</f>
        <v>0</v>
      </c>
      <c r="R794" s="241">
        <f t="shared" ca="1" si="31"/>
        <v>0</v>
      </c>
      <c r="S794" s="247">
        <f ca="1">+R793+R794</f>
        <v>0</v>
      </c>
      <c r="T794" s="241">
        <f ca="1">+S794</f>
        <v>0</v>
      </c>
      <c r="U794" s="240">
        <f t="shared" si="32"/>
        <v>2</v>
      </c>
      <c r="V794" s="327" t="str">
        <f>+VLOOKUP(A794,bd_lista!$A$3:$E$592,5,FALSE)</f>
        <v>Gobiernos Autonomos Municipales</v>
      </c>
      <c r="W794" s="398"/>
      <c r="X794" s="240">
        <f>+VLOOKUP(A794,[4]Sheet1!$A$13:$D$744,4,FALSE)</f>
        <v>0</v>
      </c>
      <c r="Y794" s="240" t="e">
        <f>+VLOOKUP(X794,bd_lista!$A$3:$C$592,3,FALSE)</f>
        <v>#N/A</v>
      </c>
      <c r="Z794" s="288"/>
      <c r="AA794" s="289"/>
    </row>
    <row r="795" spans="1:27" customFormat="1" ht="15" hidden="1" customHeight="1">
      <c r="A795" s="32">
        <v>1415</v>
      </c>
      <c r="B795" s="393">
        <f>+A795</f>
        <v>1415</v>
      </c>
      <c r="C795" s="245" t="str">
        <f>+VLOOKUP(A795,bd_lista!$A$3:$C$592,3,FALSE)</f>
        <v>Gobierno Autónomo Municipal de Choquecota</v>
      </c>
      <c r="D795" s="395" t="str">
        <f>+C795</f>
        <v>Gobierno Autónomo Municipal de Choquecota</v>
      </c>
      <c r="E795" s="240" t="s">
        <v>1303</v>
      </c>
      <c r="F795" s="241">
        <f ca="1">+IFERROR(INDEX('Hoja de Trabajo para listado'!$A$155:$Z$1048576,MATCH($A795,'Hoja de Trabajo para listado'!$A$155:$A$1048576,0),MATCH((CUADRO!F$4&amp;$E795),'Hoja de Trabajo para listado'!$A$151:$Z$151,0)),0)+IFERROR(INDEX('Hoja de Trabajo para listado'!$AB$155:$BA$1048576,MATCH($A795,'Hoja de Trabajo para listado'!$AB$155:$AB$1048576,0),MATCH((CUADRO!F$4&amp;$E795),'Hoja de Trabajo para listado'!$AB$151:$BA$151,0)),0)+IFERROR(INDEX('Hoja de Trabajo para listado'!$BC$155:$CB$1048576,MATCH($A795,'Hoja de Trabajo para listado'!$BC$155:$BC$1048576,0),MATCH((CUADRO!F$4&amp;$E795),'Hoja de Trabajo para listado'!$BC$151:$CB$151,0)),0)+IFERROR(INDEX('Hoja de Trabajo para listado'!$DE$153:$DG$274,MATCH($A795,'Hoja de Trabajo para listado'!$DE$153:$DE$1048576,0),MATCH((CUADRO!F$4&amp;$E795),'Hoja de Trabajo para listado'!$DE$151:$DG$151,0)),0)+IFERROR(INDEX('Hoja de Trabajo para listado'!$CD$155:$DC$1048576,MATCH($A795,'Hoja de Trabajo para listado'!$CD$155:$CD$1048576,0),MATCH((CUADRO!F$4&amp;$E795),'Hoja de Trabajo para listado'!$CD$151:$DC$151,0)),0)</f>
        <v>0</v>
      </c>
      <c r="G795" s="241">
        <f ca="1">+IFERROR(INDEX('Hoja de Trabajo para listado'!$A$155:$Z$1048576,MATCH($A795,'Hoja de Trabajo para listado'!$A$155:$A$1048576,0),MATCH((CUADRO!G$4&amp;$E795),'Hoja de Trabajo para listado'!$A$151:$Z$151,0)),0)+IFERROR(INDEX('Hoja de Trabajo para listado'!$AB$155:$BA$1048576,MATCH($A795,'Hoja de Trabajo para listado'!$AB$155:$AB$1048576,0),MATCH((CUADRO!G$4&amp;$E795),'Hoja de Trabajo para listado'!$AB$151:$BA$151,0)),0)+IFERROR(INDEX('Hoja de Trabajo para listado'!$BC$155:$CB$1048576,MATCH($A795,'Hoja de Trabajo para listado'!$BC$155:$BC$1048576,0),MATCH((CUADRO!G$4&amp;$E795),'Hoja de Trabajo para listado'!$BC$151:$CB$151,0)),0)+IFERROR(INDEX('Hoja de Trabajo para listado'!$DE$153:$DG$274,MATCH($A795,'Hoja de Trabajo para listado'!$DE$153:$DE$1048576,0),MATCH((CUADRO!G$4&amp;$E795),'Hoja de Trabajo para listado'!$DE$151:$DG$151,0)),0)+IFERROR(INDEX('Hoja de Trabajo para listado'!$CD$155:$DC$1048576,MATCH($A795,'Hoja de Trabajo para listado'!$CD$155:$CD$1048576,0),MATCH((CUADRO!G$4&amp;$E795),'Hoja de Trabajo para listado'!$CD$151:$DC$151,0)),0)</f>
        <v>0</v>
      </c>
      <c r="H795" s="241">
        <f ca="1">+IFERROR(INDEX('Hoja de Trabajo para listado'!$A$155:$Z$1048576,MATCH($A795,'Hoja de Trabajo para listado'!$A$155:$A$1048576,0),MATCH((CUADRO!H$4&amp;$E795),'Hoja de Trabajo para listado'!$A$151:$Z$151,0)),0)+IFERROR(INDEX('Hoja de Trabajo para listado'!$AB$155:$BA$1048576,MATCH($A795,'Hoja de Trabajo para listado'!$AB$155:$AB$1048576,0),MATCH((CUADRO!H$4&amp;$E795),'Hoja de Trabajo para listado'!$AB$151:$BA$151,0)),0)+IFERROR(INDEX('Hoja de Trabajo para listado'!$BC$155:$CB$1048576,MATCH($A795,'Hoja de Trabajo para listado'!$BC$155:$BC$1048576,0),MATCH((CUADRO!H$4&amp;$E795),'Hoja de Trabajo para listado'!$BC$151:$CB$151,0)),0)+IFERROR(INDEX('Hoja de Trabajo para listado'!$DE$153:$DG$274,MATCH($A795,'Hoja de Trabajo para listado'!$DE$153:$DE$1048576,0),MATCH((CUADRO!H$4&amp;$E795),'Hoja de Trabajo para listado'!$DE$151:$DG$151,0)),0)+IFERROR(INDEX('Hoja de Trabajo para listado'!$CD$155:$DC$1048576,MATCH($A795,'Hoja de Trabajo para listado'!$CD$155:$CD$1048576,0),MATCH((CUADRO!H$4&amp;$E795),'Hoja de Trabajo para listado'!$CD$151:$DC$151,0)),0)</f>
        <v>0</v>
      </c>
      <c r="I795" s="241">
        <f ca="1">+IFERROR(INDEX('Hoja de Trabajo para listado'!$A$155:$Z$1048576,MATCH($A795,'Hoja de Trabajo para listado'!$A$155:$A$1048576,0),MATCH((CUADRO!I$4&amp;$E795),'Hoja de Trabajo para listado'!$A$151:$Z$151,0)),0)+IFERROR(INDEX('Hoja de Trabajo para listado'!$AB$155:$BA$1048576,MATCH($A795,'Hoja de Trabajo para listado'!$AB$155:$AB$1048576,0),MATCH((CUADRO!I$4&amp;$E795),'Hoja de Trabajo para listado'!$AB$151:$BA$151,0)),0)+IFERROR(INDEX('Hoja de Trabajo para listado'!$BC$155:$CB$1048576,MATCH($A795,'Hoja de Trabajo para listado'!$BC$155:$BC$1048576,0),MATCH((CUADRO!I$4&amp;$E795),'Hoja de Trabajo para listado'!$BC$151:$CB$151,0)),0)+IFERROR(INDEX('Hoja de Trabajo para listado'!$DE$153:$DG$274,MATCH($A795,'Hoja de Trabajo para listado'!$DE$153:$DE$1048576,0),MATCH((CUADRO!I$4&amp;$E795),'Hoja de Trabajo para listado'!$DE$151:$DG$151,0)),0)+IFERROR(INDEX('Hoja de Trabajo para listado'!$CD$155:$DC$1048576,MATCH($A795,'Hoja de Trabajo para listado'!$CD$155:$CD$1048576,0),MATCH((CUADRO!I$4&amp;$E795),'Hoja de Trabajo para listado'!$CD$151:$DC$151,0)),0)</f>
        <v>0</v>
      </c>
      <c r="J795" s="241">
        <f ca="1">+IFERROR(INDEX('Hoja de Trabajo para listado'!$A$155:$Z$1048576,MATCH($A795,'Hoja de Trabajo para listado'!$A$155:$A$1048576,0),MATCH((CUADRO!J$4&amp;$E795),'Hoja de Trabajo para listado'!$A$151:$Z$151,0)),0)+IFERROR(INDEX('Hoja de Trabajo para listado'!$AB$155:$BA$1048576,MATCH($A795,'Hoja de Trabajo para listado'!$AB$155:$AB$1048576,0),MATCH((CUADRO!J$4&amp;$E795),'Hoja de Trabajo para listado'!$AB$151:$BA$151,0)),0)+IFERROR(INDEX('Hoja de Trabajo para listado'!$BC$155:$CB$1048576,MATCH($A795,'Hoja de Trabajo para listado'!$BC$155:$BC$1048576,0),MATCH((CUADRO!J$4&amp;$E795),'Hoja de Trabajo para listado'!$BC$151:$CB$151,0)),0)+IFERROR(INDEX('Hoja de Trabajo para listado'!$DE$153:$DG$274,MATCH($A795,'Hoja de Trabajo para listado'!$DE$153:$DE$1048576,0),MATCH((CUADRO!J$4&amp;$E795),'Hoja de Trabajo para listado'!$DE$151:$DG$151,0)),0)+IFERROR(INDEX('Hoja de Trabajo para listado'!$CD$155:$DC$1048576,MATCH($A795,'Hoja de Trabajo para listado'!$CD$155:$CD$1048576,0),MATCH((CUADRO!J$4&amp;$E795),'Hoja de Trabajo para listado'!$CD$151:$DC$151,0)),0)</f>
        <v>0</v>
      </c>
      <c r="K795" s="241">
        <f ca="1">+IFERROR(INDEX('Hoja de Trabajo para listado'!$A$155:$Z$1048576,MATCH($A795,'Hoja de Trabajo para listado'!$A$155:$A$1048576,0),MATCH((CUADRO!K$4&amp;$E795),'Hoja de Trabajo para listado'!$A$151:$Z$151,0)),0)+IFERROR(INDEX('Hoja de Trabajo para listado'!$AB$155:$BA$1048576,MATCH($A795,'Hoja de Trabajo para listado'!$AB$155:$AB$1048576,0),MATCH((CUADRO!K$4&amp;$E795),'Hoja de Trabajo para listado'!$AB$151:$BA$151,0)),0)+IFERROR(INDEX('Hoja de Trabajo para listado'!$BC$155:$CB$1048576,MATCH($A795,'Hoja de Trabajo para listado'!$BC$155:$BC$1048576,0),MATCH((CUADRO!K$4&amp;$E795),'Hoja de Trabajo para listado'!$BC$151:$CB$151,0)),0)+IFERROR(INDEX('Hoja de Trabajo para listado'!$DE$153:$DG$274,MATCH($A795,'Hoja de Trabajo para listado'!$DE$153:$DE$1048576,0),MATCH((CUADRO!K$4&amp;$E795),'Hoja de Trabajo para listado'!$DE$151:$DG$151,0)),0)+IFERROR(INDEX('Hoja de Trabajo para listado'!$CD$155:$DC$1048576,MATCH($A795,'Hoja de Trabajo para listado'!$CD$155:$CD$1048576,0),MATCH((CUADRO!K$4&amp;$E795),'Hoja de Trabajo para listado'!$CD$151:$DC$151,0)),0)</f>
        <v>0</v>
      </c>
      <c r="L795" s="241">
        <f ca="1">+IFERROR(INDEX('Hoja de Trabajo para listado'!$A$155:$Z$1048576,MATCH($A795,'Hoja de Trabajo para listado'!$A$155:$A$1048576,0),MATCH((CUADRO!L$4&amp;$E795),'Hoja de Trabajo para listado'!$A$151:$Z$151,0)),0)+IFERROR(INDEX('Hoja de Trabajo para listado'!$AB$155:$BA$1048576,MATCH($A795,'Hoja de Trabajo para listado'!$AB$155:$AB$1048576,0),MATCH((CUADRO!L$4&amp;$E795),'Hoja de Trabajo para listado'!$AB$151:$BA$151,0)),0)+IFERROR(INDEX('Hoja de Trabajo para listado'!$BC$155:$CB$1048576,MATCH($A795,'Hoja de Trabajo para listado'!$BC$155:$BC$1048576,0),MATCH((CUADRO!L$4&amp;$E795),'Hoja de Trabajo para listado'!$BC$151:$CB$151,0)),0)+IFERROR(INDEX('Hoja de Trabajo para listado'!$DE$153:$DG$274,MATCH($A795,'Hoja de Trabajo para listado'!$DE$153:$DE$1048576,0),MATCH((CUADRO!L$4&amp;$E795),'Hoja de Trabajo para listado'!$DE$151:$DG$151,0)),0)+IFERROR(INDEX('Hoja de Trabajo para listado'!$CD$155:$DC$1048576,MATCH($A795,'Hoja de Trabajo para listado'!$CD$155:$CD$1048576,0),MATCH((CUADRO!L$4&amp;$E795),'Hoja de Trabajo para listado'!$CD$151:$DC$151,0)),0)</f>
        <v>0</v>
      </c>
      <c r="M795" s="241">
        <f ca="1">+IFERROR(INDEX('Hoja de Trabajo para listado'!$A$155:$Z$1048576,MATCH($A795,'Hoja de Trabajo para listado'!$A$155:$A$1048576,0),MATCH((CUADRO!M$4&amp;$E795),'Hoja de Trabajo para listado'!$A$151:$Z$151,0)),0)+IFERROR(INDEX('Hoja de Trabajo para listado'!$AB$155:$BA$1048576,MATCH($A795,'Hoja de Trabajo para listado'!$AB$155:$AB$1048576,0),MATCH((CUADRO!M$4&amp;$E795),'Hoja de Trabajo para listado'!$AB$151:$BA$151,0)),0)+IFERROR(INDEX('Hoja de Trabajo para listado'!$BC$155:$CB$1048576,MATCH($A795,'Hoja de Trabajo para listado'!$BC$155:$BC$1048576,0),MATCH((CUADRO!M$4&amp;$E795),'Hoja de Trabajo para listado'!$BC$151:$CB$151,0)),0)+IFERROR(INDEX('Hoja de Trabajo para listado'!$DE$153:$DG$274,MATCH($A795,'Hoja de Trabajo para listado'!$DE$153:$DE$1048576,0),MATCH((CUADRO!M$4&amp;$E795),'Hoja de Trabajo para listado'!$DE$151:$DG$151,0)),0)+IFERROR(INDEX('Hoja de Trabajo para listado'!$CD$155:$DC$1048576,MATCH($A795,'Hoja de Trabajo para listado'!$CD$155:$CD$1048576,0),MATCH((CUADRO!M$4&amp;$E795),'Hoja de Trabajo para listado'!$CD$151:$DC$151,0)),0)</f>
        <v>0</v>
      </c>
      <c r="N795" s="241">
        <f ca="1">+IFERROR(INDEX('Hoja de Trabajo para listado'!$A$155:$Z$1048576,MATCH($A795,'Hoja de Trabajo para listado'!$A$155:$A$1048576,0),MATCH((CUADRO!N$4&amp;$E795),'Hoja de Trabajo para listado'!$A$151:$Z$151,0)),0)+IFERROR(INDEX('Hoja de Trabajo para listado'!$AB$155:$BA$1048576,MATCH($A795,'Hoja de Trabajo para listado'!$AB$155:$AB$1048576,0),MATCH((CUADRO!N$4&amp;$E795),'Hoja de Trabajo para listado'!$AB$151:$BA$151,0)),0)+IFERROR(INDEX('Hoja de Trabajo para listado'!$BC$155:$CB$1048576,MATCH($A795,'Hoja de Trabajo para listado'!$BC$155:$BC$1048576,0),MATCH((CUADRO!N$4&amp;$E795),'Hoja de Trabajo para listado'!$BC$151:$CB$151,0)),0)+IFERROR(INDEX('Hoja de Trabajo para listado'!$DE$153:$DG$274,MATCH($A795,'Hoja de Trabajo para listado'!$DE$153:$DE$1048576,0),MATCH((CUADRO!N$4&amp;$E795),'Hoja de Trabajo para listado'!$DE$151:$DG$151,0)),0)+IFERROR(INDEX('Hoja de Trabajo para listado'!$CD$155:$DC$1048576,MATCH($A795,'Hoja de Trabajo para listado'!$CD$155:$CD$1048576,0),MATCH((CUADRO!N$4&amp;$E795),'Hoja de Trabajo para listado'!$CD$151:$DC$151,0)),0)</f>
        <v>0</v>
      </c>
      <c r="O795" s="241">
        <f ca="1">+IFERROR(INDEX('Hoja de Trabajo para listado'!$A$155:$Z$1048576,MATCH($A795,'Hoja de Trabajo para listado'!$A$155:$A$1048576,0),MATCH((CUADRO!O$4&amp;$E795),'Hoja de Trabajo para listado'!$A$151:$Z$151,0)),0)+IFERROR(INDEX('Hoja de Trabajo para listado'!$AB$155:$BA$1048576,MATCH($A795,'Hoja de Trabajo para listado'!$AB$155:$AB$1048576,0),MATCH((CUADRO!O$4&amp;$E795),'Hoja de Trabajo para listado'!$AB$151:$BA$151,0)),0)+IFERROR(INDEX('Hoja de Trabajo para listado'!$BC$155:$CB$1048576,MATCH($A795,'Hoja de Trabajo para listado'!$BC$155:$BC$1048576,0),MATCH((CUADRO!O$4&amp;$E795),'Hoja de Trabajo para listado'!$BC$151:$CB$151,0)),0)+IFERROR(INDEX('Hoja de Trabajo para listado'!$DE$153:$DG$274,MATCH($A795,'Hoja de Trabajo para listado'!$DE$153:$DE$1048576,0),MATCH((CUADRO!O$4&amp;$E795),'Hoja de Trabajo para listado'!$DE$151:$DG$151,0)),0)+IFERROR(INDEX('Hoja de Trabajo para listado'!$CD$155:$DC$1048576,MATCH($A795,'Hoja de Trabajo para listado'!$CD$155:$CD$1048576,0),MATCH((CUADRO!O$4&amp;$E795),'Hoja de Trabajo para listado'!$CD$151:$DC$151,0)),0)</f>
        <v>0</v>
      </c>
      <c r="P795" s="241">
        <f ca="1">+IFERROR(INDEX('Hoja de Trabajo para listado'!$A$155:$Z$1048576,MATCH($A795,'Hoja de Trabajo para listado'!$A$155:$A$1048576,0),MATCH((CUADRO!P$4&amp;$E795),'Hoja de Trabajo para listado'!$A$151:$Z$151,0)),0)+IFERROR(INDEX('Hoja de Trabajo para listado'!$AB$155:$BA$1048576,MATCH($A795,'Hoja de Trabajo para listado'!$AB$155:$AB$1048576,0),MATCH((CUADRO!P$4&amp;$E795),'Hoja de Trabajo para listado'!$AB$151:$BA$151,0)),0)+IFERROR(INDEX('Hoja de Trabajo para listado'!$BC$155:$CB$1048576,MATCH($A795,'Hoja de Trabajo para listado'!$BC$155:$BC$1048576,0),MATCH((CUADRO!P$4&amp;$E795),'Hoja de Trabajo para listado'!$BC$151:$CB$151,0)),0)+IFERROR(INDEX('Hoja de Trabajo para listado'!$DE$153:$DG$274,MATCH($A795,'Hoja de Trabajo para listado'!$DE$153:$DE$1048576,0),MATCH((CUADRO!P$4&amp;$E795),'Hoja de Trabajo para listado'!$DE$151:$DG$151,0)),0)+IFERROR(INDEX('Hoja de Trabajo para listado'!$CD$155:$DC$1048576,MATCH($A795,'Hoja de Trabajo para listado'!$CD$155:$CD$1048576,0),MATCH((CUADRO!P$4&amp;$E795),'Hoja de Trabajo para listado'!$CD$151:$DC$151,0)),0)</f>
        <v>0</v>
      </c>
      <c r="Q795" s="241">
        <f ca="1">+IFERROR(INDEX('Hoja de Trabajo para listado'!$A$155:$Z$1048576,MATCH($A795,'Hoja de Trabajo para listado'!$A$155:$A$1048576,0),MATCH((CUADRO!Q$4&amp;$E795),'Hoja de Trabajo para listado'!$A$151:$Z$151,0)),0)+IFERROR(INDEX('Hoja de Trabajo para listado'!$AB$155:$BA$1048576,MATCH($A795,'Hoja de Trabajo para listado'!$AB$155:$AB$1048576,0),MATCH((CUADRO!Q$4&amp;$E795),'Hoja de Trabajo para listado'!$AB$151:$BA$151,0)),0)+IFERROR(INDEX('Hoja de Trabajo para listado'!$BC$155:$CB$1048576,MATCH($A795,'Hoja de Trabajo para listado'!$BC$155:$BC$1048576,0),MATCH((CUADRO!Q$4&amp;$E795),'Hoja de Trabajo para listado'!$BC$151:$CB$151,0)),0)+IFERROR(INDEX('Hoja de Trabajo para listado'!$DE$153:$DG$274,MATCH($A795,'Hoja de Trabajo para listado'!$DE$153:$DE$1048576,0),MATCH((CUADRO!Q$4&amp;$E795),'Hoja de Trabajo para listado'!$DE$151:$DG$151,0)),0)+IFERROR(INDEX('Hoja de Trabajo para listado'!$CD$155:$DC$1048576,MATCH($A795,'Hoja de Trabajo para listado'!$CD$155:$CD$1048576,0),MATCH((CUADRO!Q$4&amp;$E795),'Hoja de Trabajo para listado'!$CD$151:$DC$151,0)),0)</f>
        <v>0</v>
      </c>
      <c r="R795" s="241">
        <f t="shared" ca="1" si="31"/>
        <v>0</v>
      </c>
      <c r="S795" s="247"/>
      <c r="T795" s="241">
        <f ca="1">+T796</f>
        <v>0</v>
      </c>
      <c r="U795" s="240">
        <f t="shared" si="32"/>
        <v>1</v>
      </c>
      <c r="V795" s="327" t="str">
        <f>+VLOOKUP(A795,bd_lista!$A$3:$E$592,5,FALSE)</f>
        <v>Gobiernos Autonomos Municipales</v>
      </c>
      <c r="W795" s="397" t="str">
        <f>+V795</f>
        <v>Gobiernos Autonomos Municipales</v>
      </c>
      <c r="X795" s="240">
        <f>+VLOOKUP(A795,[4]Sheet1!$A$13:$D$744,4,FALSE)</f>
        <v>0</v>
      </c>
      <c r="Y795" s="240" t="e">
        <f>+VLOOKUP(X795,bd_lista!$A$3:$C$592,3,FALSE)</f>
        <v>#N/A</v>
      </c>
      <c r="Z795" s="290">
        <f>+X795</f>
        <v>0</v>
      </c>
      <c r="AA795" s="291" t="e">
        <f>+Y795</f>
        <v>#N/A</v>
      </c>
    </row>
    <row r="796" spans="1:27" customFormat="1" ht="15" hidden="1" customHeight="1">
      <c r="A796" s="32">
        <v>1415</v>
      </c>
      <c r="B796" s="394"/>
      <c r="C796" s="245" t="str">
        <f>+VLOOKUP(A796,bd_lista!$A$3:$C$592,3,FALSE)</f>
        <v>Gobierno Autónomo Municipal de Choquecota</v>
      </c>
      <c r="D796" s="396"/>
      <c r="E796" s="242" t="s">
        <v>1304</v>
      </c>
      <c r="F796" s="241">
        <f ca="1">+IFERROR(INDEX('Hoja de Trabajo para listado'!$A$155:$Z$1048576,MATCH($A796,'Hoja de Trabajo para listado'!$A$155:$A$1048576,0),MATCH((CUADRO!F$4&amp;$E796),'Hoja de Trabajo para listado'!$A$151:$Z$151,0)),0)+IFERROR(INDEX('Hoja de Trabajo para listado'!$AB$155:$BA$1048576,MATCH($A796,'Hoja de Trabajo para listado'!$AB$155:$AB$1048576,0),MATCH((CUADRO!F$4&amp;$E796),'Hoja de Trabajo para listado'!$AB$151:$BA$151,0)),0)+IFERROR(INDEX('Hoja de Trabajo para listado'!$BC$155:$CB$1048576,MATCH($A796,'Hoja de Trabajo para listado'!$BC$155:$BC$1048576,0),MATCH((CUADRO!F$4&amp;$E796),'Hoja de Trabajo para listado'!$BC$151:$CB$151,0)),0)+IFERROR(INDEX('Hoja de Trabajo para listado'!$DE$153:$DG$274,MATCH($A796,'Hoja de Trabajo para listado'!$DE$153:$DE$1048576,0),MATCH((CUADRO!F$4&amp;$E796),'Hoja de Trabajo para listado'!$DE$151:$DG$151,0)),0)+IFERROR(INDEX('Hoja de Trabajo para listado'!$CD$155:$DC$1048576,MATCH($A796,'Hoja de Trabajo para listado'!$CD$155:$CD$1048576,0),MATCH((CUADRO!F$4&amp;$E796),'Hoja de Trabajo para listado'!$CD$151:$DC$151,0)),0)</f>
        <v>0</v>
      </c>
      <c r="G796" s="241">
        <f ca="1">+IFERROR(INDEX('Hoja de Trabajo para listado'!$A$155:$Z$1048576,MATCH($A796,'Hoja de Trabajo para listado'!$A$155:$A$1048576,0),MATCH((CUADRO!G$4&amp;$E796),'Hoja de Trabajo para listado'!$A$151:$Z$151,0)),0)+IFERROR(INDEX('Hoja de Trabajo para listado'!$AB$155:$BA$1048576,MATCH($A796,'Hoja de Trabajo para listado'!$AB$155:$AB$1048576,0),MATCH((CUADRO!G$4&amp;$E796),'Hoja de Trabajo para listado'!$AB$151:$BA$151,0)),0)+IFERROR(INDEX('Hoja de Trabajo para listado'!$BC$155:$CB$1048576,MATCH($A796,'Hoja de Trabajo para listado'!$BC$155:$BC$1048576,0),MATCH((CUADRO!G$4&amp;$E796),'Hoja de Trabajo para listado'!$BC$151:$CB$151,0)),0)+IFERROR(INDEX('Hoja de Trabajo para listado'!$DE$153:$DG$274,MATCH($A796,'Hoja de Trabajo para listado'!$DE$153:$DE$1048576,0),MATCH((CUADRO!G$4&amp;$E796),'Hoja de Trabajo para listado'!$DE$151:$DG$151,0)),0)+IFERROR(INDEX('Hoja de Trabajo para listado'!$CD$155:$DC$1048576,MATCH($A796,'Hoja de Trabajo para listado'!$CD$155:$CD$1048576,0),MATCH((CUADRO!G$4&amp;$E796),'Hoja de Trabajo para listado'!$CD$151:$DC$151,0)),0)</f>
        <v>0</v>
      </c>
      <c r="H796" s="241">
        <f ca="1">+IFERROR(INDEX('Hoja de Trabajo para listado'!$A$155:$Z$1048576,MATCH($A796,'Hoja de Trabajo para listado'!$A$155:$A$1048576,0),MATCH((CUADRO!H$4&amp;$E796),'Hoja de Trabajo para listado'!$A$151:$Z$151,0)),0)+IFERROR(INDEX('Hoja de Trabajo para listado'!$AB$155:$BA$1048576,MATCH($A796,'Hoja de Trabajo para listado'!$AB$155:$AB$1048576,0),MATCH((CUADRO!H$4&amp;$E796),'Hoja de Trabajo para listado'!$AB$151:$BA$151,0)),0)+IFERROR(INDEX('Hoja de Trabajo para listado'!$BC$155:$CB$1048576,MATCH($A796,'Hoja de Trabajo para listado'!$BC$155:$BC$1048576,0),MATCH((CUADRO!H$4&amp;$E796),'Hoja de Trabajo para listado'!$BC$151:$CB$151,0)),0)+IFERROR(INDEX('Hoja de Trabajo para listado'!$DE$153:$DG$274,MATCH($A796,'Hoja de Trabajo para listado'!$DE$153:$DE$1048576,0),MATCH((CUADRO!H$4&amp;$E796),'Hoja de Trabajo para listado'!$DE$151:$DG$151,0)),0)+IFERROR(INDEX('Hoja de Trabajo para listado'!$CD$155:$DC$1048576,MATCH($A796,'Hoja de Trabajo para listado'!$CD$155:$CD$1048576,0),MATCH((CUADRO!H$4&amp;$E796),'Hoja de Trabajo para listado'!$CD$151:$DC$151,0)),0)</f>
        <v>0</v>
      </c>
      <c r="I796" s="241">
        <f ca="1">+IFERROR(INDEX('Hoja de Trabajo para listado'!$A$155:$Z$1048576,MATCH($A796,'Hoja de Trabajo para listado'!$A$155:$A$1048576,0),MATCH((CUADRO!I$4&amp;$E796),'Hoja de Trabajo para listado'!$A$151:$Z$151,0)),0)+IFERROR(INDEX('Hoja de Trabajo para listado'!$AB$155:$BA$1048576,MATCH($A796,'Hoja de Trabajo para listado'!$AB$155:$AB$1048576,0),MATCH((CUADRO!I$4&amp;$E796),'Hoja de Trabajo para listado'!$AB$151:$BA$151,0)),0)+IFERROR(INDEX('Hoja de Trabajo para listado'!$BC$155:$CB$1048576,MATCH($A796,'Hoja de Trabajo para listado'!$BC$155:$BC$1048576,0),MATCH((CUADRO!I$4&amp;$E796),'Hoja de Trabajo para listado'!$BC$151:$CB$151,0)),0)+IFERROR(INDEX('Hoja de Trabajo para listado'!$DE$153:$DG$274,MATCH($A796,'Hoja de Trabajo para listado'!$DE$153:$DE$1048576,0),MATCH((CUADRO!I$4&amp;$E796),'Hoja de Trabajo para listado'!$DE$151:$DG$151,0)),0)+IFERROR(INDEX('Hoja de Trabajo para listado'!$CD$155:$DC$1048576,MATCH($A796,'Hoja de Trabajo para listado'!$CD$155:$CD$1048576,0),MATCH((CUADRO!I$4&amp;$E796),'Hoja de Trabajo para listado'!$CD$151:$DC$151,0)),0)</f>
        <v>0</v>
      </c>
      <c r="J796" s="241">
        <f ca="1">+IFERROR(INDEX('Hoja de Trabajo para listado'!$A$155:$Z$1048576,MATCH($A796,'Hoja de Trabajo para listado'!$A$155:$A$1048576,0),MATCH((CUADRO!J$4&amp;$E796),'Hoja de Trabajo para listado'!$A$151:$Z$151,0)),0)+IFERROR(INDEX('Hoja de Trabajo para listado'!$AB$155:$BA$1048576,MATCH($A796,'Hoja de Trabajo para listado'!$AB$155:$AB$1048576,0),MATCH((CUADRO!J$4&amp;$E796),'Hoja de Trabajo para listado'!$AB$151:$BA$151,0)),0)+IFERROR(INDEX('Hoja de Trabajo para listado'!$BC$155:$CB$1048576,MATCH($A796,'Hoja de Trabajo para listado'!$BC$155:$BC$1048576,0),MATCH((CUADRO!J$4&amp;$E796),'Hoja de Trabajo para listado'!$BC$151:$CB$151,0)),0)+IFERROR(INDEX('Hoja de Trabajo para listado'!$DE$153:$DG$274,MATCH($A796,'Hoja de Trabajo para listado'!$DE$153:$DE$1048576,0),MATCH((CUADRO!J$4&amp;$E796),'Hoja de Trabajo para listado'!$DE$151:$DG$151,0)),0)+IFERROR(INDEX('Hoja de Trabajo para listado'!$CD$155:$DC$1048576,MATCH($A796,'Hoja de Trabajo para listado'!$CD$155:$CD$1048576,0),MATCH((CUADRO!J$4&amp;$E796),'Hoja de Trabajo para listado'!$CD$151:$DC$151,0)),0)</f>
        <v>0</v>
      </c>
      <c r="K796" s="241">
        <f ca="1">+IFERROR(INDEX('Hoja de Trabajo para listado'!$A$155:$Z$1048576,MATCH($A796,'Hoja de Trabajo para listado'!$A$155:$A$1048576,0),MATCH((CUADRO!K$4&amp;$E796),'Hoja de Trabajo para listado'!$A$151:$Z$151,0)),0)+IFERROR(INDEX('Hoja de Trabajo para listado'!$AB$155:$BA$1048576,MATCH($A796,'Hoja de Trabajo para listado'!$AB$155:$AB$1048576,0),MATCH((CUADRO!K$4&amp;$E796),'Hoja de Trabajo para listado'!$AB$151:$BA$151,0)),0)+IFERROR(INDEX('Hoja de Trabajo para listado'!$BC$155:$CB$1048576,MATCH($A796,'Hoja de Trabajo para listado'!$BC$155:$BC$1048576,0),MATCH((CUADRO!K$4&amp;$E796),'Hoja de Trabajo para listado'!$BC$151:$CB$151,0)),0)+IFERROR(INDEX('Hoja de Trabajo para listado'!$DE$153:$DG$274,MATCH($A796,'Hoja de Trabajo para listado'!$DE$153:$DE$1048576,0),MATCH((CUADRO!K$4&amp;$E796),'Hoja de Trabajo para listado'!$DE$151:$DG$151,0)),0)+IFERROR(INDEX('Hoja de Trabajo para listado'!$CD$155:$DC$1048576,MATCH($A796,'Hoja de Trabajo para listado'!$CD$155:$CD$1048576,0),MATCH((CUADRO!K$4&amp;$E796),'Hoja de Trabajo para listado'!$CD$151:$DC$151,0)),0)</f>
        <v>0</v>
      </c>
      <c r="L796" s="241">
        <f ca="1">+IFERROR(INDEX('Hoja de Trabajo para listado'!$A$155:$Z$1048576,MATCH($A796,'Hoja de Trabajo para listado'!$A$155:$A$1048576,0),MATCH((CUADRO!L$4&amp;$E796),'Hoja de Trabajo para listado'!$A$151:$Z$151,0)),0)+IFERROR(INDEX('Hoja de Trabajo para listado'!$AB$155:$BA$1048576,MATCH($A796,'Hoja de Trabajo para listado'!$AB$155:$AB$1048576,0),MATCH((CUADRO!L$4&amp;$E796),'Hoja de Trabajo para listado'!$AB$151:$BA$151,0)),0)+IFERROR(INDEX('Hoja de Trabajo para listado'!$BC$155:$CB$1048576,MATCH($A796,'Hoja de Trabajo para listado'!$BC$155:$BC$1048576,0),MATCH((CUADRO!L$4&amp;$E796),'Hoja de Trabajo para listado'!$BC$151:$CB$151,0)),0)+IFERROR(INDEX('Hoja de Trabajo para listado'!$DE$153:$DG$274,MATCH($A796,'Hoja de Trabajo para listado'!$DE$153:$DE$1048576,0),MATCH((CUADRO!L$4&amp;$E796),'Hoja de Trabajo para listado'!$DE$151:$DG$151,0)),0)+IFERROR(INDEX('Hoja de Trabajo para listado'!$CD$155:$DC$1048576,MATCH($A796,'Hoja de Trabajo para listado'!$CD$155:$CD$1048576,0),MATCH((CUADRO!L$4&amp;$E796),'Hoja de Trabajo para listado'!$CD$151:$DC$151,0)),0)</f>
        <v>0</v>
      </c>
      <c r="M796" s="241">
        <f ca="1">+IFERROR(INDEX('Hoja de Trabajo para listado'!$A$155:$Z$1048576,MATCH($A796,'Hoja de Trabajo para listado'!$A$155:$A$1048576,0),MATCH((CUADRO!M$4&amp;$E796),'Hoja de Trabajo para listado'!$A$151:$Z$151,0)),0)+IFERROR(INDEX('Hoja de Trabajo para listado'!$AB$155:$BA$1048576,MATCH($A796,'Hoja de Trabajo para listado'!$AB$155:$AB$1048576,0),MATCH((CUADRO!M$4&amp;$E796),'Hoja de Trabajo para listado'!$AB$151:$BA$151,0)),0)+IFERROR(INDEX('Hoja de Trabajo para listado'!$BC$155:$CB$1048576,MATCH($A796,'Hoja de Trabajo para listado'!$BC$155:$BC$1048576,0),MATCH((CUADRO!M$4&amp;$E796),'Hoja de Trabajo para listado'!$BC$151:$CB$151,0)),0)+IFERROR(INDEX('Hoja de Trabajo para listado'!$DE$153:$DG$274,MATCH($A796,'Hoja de Trabajo para listado'!$DE$153:$DE$1048576,0),MATCH((CUADRO!M$4&amp;$E796),'Hoja de Trabajo para listado'!$DE$151:$DG$151,0)),0)+IFERROR(INDEX('Hoja de Trabajo para listado'!$CD$155:$DC$1048576,MATCH($A796,'Hoja de Trabajo para listado'!$CD$155:$CD$1048576,0),MATCH((CUADRO!M$4&amp;$E796),'Hoja de Trabajo para listado'!$CD$151:$DC$151,0)),0)</f>
        <v>0</v>
      </c>
      <c r="N796" s="241">
        <f ca="1">+IFERROR(INDEX('Hoja de Trabajo para listado'!$A$155:$Z$1048576,MATCH($A796,'Hoja de Trabajo para listado'!$A$155:$A$1048576,0),MATCH((CUADRO!N$4&amp;$E796),'Hoja de Trabajo para listado'!$A$151:$Z$151,0)),0)+IFERROR(INDEX('Hoja de Trabajo para listado'!$AB$155:$BA$1048576,MATCH($A796,'Hoja de Trabajo para listado'!$AB$155:$AB$1048576,0),MATCH((CUADRO!N$4&amp;$E796),'Hoja de Trabajo para listado'!$AB$151:$BA$151,0)),0)+IFERROR(INDEX('Hoja de Trabajo para listado'!$BC$155:$CB$1048576,MATCH($A796,'Hoja de Trabajo para listado'!$BC$155:$BC$1048576,0),MATCH((CUADRO!N$4&amp;$E796),'Hoja de Trabajo para listado'!$BC$151:$CB$151,0)),0)+IFERROR(INDEX('Hoja de Trabajo para listado'!$DE$153:$DG$274,MATCH($A796,'Hoja de Trabajo para listado'!$DE$153:$DE$1048576,0),MATCH((CUADRO!N$4&amp;$E796),'Hoja de Trabajo para listado'!$DE$151:$DG$151,0)),0)+IFERROR(INDEX('Hoja de Trabajo para listado'!$CD$155:$DC$1048576,MATCH($A796,'Hoja de Trabajo para listado'!$CD$155:$CD$1048576,0),MATCH((CUADRO!N$4&amp;$E796),'Hoja de Trabajo para listado'!$CD$151:$DC$151,0)),0)</f>
        <v>0</v>
      </c>
      <c r="O796" s="241">
        <f ca="1">+IFERROR(INDEX('Hoja de Trabajo para listado'!$A$155:$Z$1048576,MATCH($A796,'Hoja de Trabajo para listado'!$A$155:$A$1048576,0),MATCH((CUADRO!O$4&amp;$E796),'Hoja de Trabajo para listado'!$A$151:$Z$151,0)),0)+IFERROR(INDEX('Hoja de Trabajo para listado'!$AB$155:$BA$1048576,MATCH($A796,'Hoja de Trabajo para listado'!$AB$155:$AB$1048576,0),MATCH((CUADRO!O$4&amp;$E796),'Hoja de Trabajo para listado'!$AB$151:$BA$151,0)),0)+IFERROR(INDEX('Hoja de Trabajo para listado'!$BC$155:$CB$1048576,MATCH($A796,'Hoja de Trabajo para listado'!$BC$155:$BC$1048576,0),MATCH((CUADRO!O$4&amp;$E796),'Hoja de Trabajo para listado'!$BC$151:$CB$151,0)),0)+IFERROR(INDEX('Hoja de Trabajo para listado'!$DE$153:$DG$274,MATCH($A796,'Hoja de Trabajo para listado'!$DE$153:$DE$1048576,0),MATCH((CUADRO!O$4&amp;$E796),'Hoja de Trabajo para listado'!$DE$151:$DG$151,0)),0)+IFERROR(INDEX('Hoja de Trabajo para listado'!$CD$155:$DC$1048576,MATCH($A796,'Hoja de Trabajo para listado'!$CD$155:$CD$1048576,0),MATCH((CUADRO!O$4&amp;$E796),'Hoja de Trabajo para listado'!$CD$151:$DC$151,0)),0)</f>
        <v>0</v>
      </c>
      <c r="P796" s="241">
        <f ca="1">+IFERROR(INDEX('Hoja de Trabajo para listado'!$A$155:$Z$1048576,MATCH($A796,'Hoja de Trabajo para listado'!$A$155:$A$1048576,0),MATCH((CUADRO!P$4&amp;$E796),'Hoja de Trabajo para listado'!$A$151:$Z$151,0)),0)+IFERROR(INDEX('Hoja de Trabajo para listado'!$AB$155:$BA$1048576,MATCH($A796,'Hoja de Trabajo para listado'!$AB$155:$AB$1048576,0),MATCH((CUADRO!P$4&amp;$E796),'Hoja de Trabajo para listado'!$AB$151:$BA$151,0)),0)+IFERROR(INDEX('Hoja de Trabajo para listado'!$BC$155:$CB$1048576,MATCH($A796,'Hoja de Trabajo para listado'!$BC$155:$BC$1048576,0),MATCH((CUADRO!P$4&amp;$E796),'Hoja de Trabajo para listado'!$BC$151:$CB$151,0)),0)+IFERROR(INDEX('Hoja de Trabajo para listado'!$DE$153:$DG$274,MATCH($A796,'Hoja de Trabajo para listado'!$DE$153:$DE$1048576,0),MATCH((CUADRO!P$4&amp;$E796),'Hoja de Trabajo para listado'!$DE$151:$DG$151,0)),0)+IFERROR(INDEX('Hoja de Trabajo para listado'!$CD$155:$DC$1048576,MATCH($A796,'Hoja de Trabajo para listado'!$CD$155:$CD$1048576,0),MATCH((CUADRO!P$4&amp;$E796),'Hoja de Trabajo para listado'!$CD$151:$DC$151,0)),0)</f>
        <v>0</v>
      </c>
      <c r="Q796" s="241">
        <f ca="1">+IFERROR(INDEX('Hoja de Trabajo para listado'!$A$155:$Z$1048576,MATCH($A796,'Hoja de Trabajo para listado'!$A$155:$A$1048576,0),MATCH((CUADRO!Q$4&amp;$E796),'Hoja de Trabajo para listado'!$A$151:$Z$151,0)),0)+IFERROR(INDEX('Hoja de Trabajo para listado'!$AB$155:$BA$1048576,MATCH($A796,'Hoja de Trabajo para listado'!$AB$155:$AB$1048576,0),MATCH((CUADRO!Q$4&amp;$E796),'Hoja de Trabajo para listado'!$AB$151:$BA$151,0)),0)+IFERROR(INDEX('Hoja de Trabajo para listado'!$BC$155:$CB$1048576,MATCH($A796,'Hoja de Trabajo para listado'!$BC$155:$BC$1048576,0),MATCH((CUADRO!Q$4&amp;$E796),'Hoja de Trabajo para listado'!$BC$151:$CB$151,0)),0)+IFERROR(INDEX('Hoja de Trabajo para listado'!$DE$153:$DG$274,MATCH($A796,'Hoja de Trabajo para listado'!$DE$153:$DE$1048576,0),MATCH((CUADRO!Q$4&amp;$E796),'Hoja de Trabajo para listado'!$DE$151:$DG$151,0)),0)+IFERROR(INDEX('Hoja de Trabajo para listado'!$CD$155:$DC$1048576,MATCH($A796,'Hoja de Trabajo para listado'!$CD$155:$CD$1048576,0),MATCH((CUADRO!Q$4&amp;$E796),'Hoja de Trabajo para listado'!$CD$151:$DC$151,0)),0)</f>
        <v>0</v>
      </c>
      <c r="R796" s="241">
        <f t="shared" ca="1" si="31"/>
        <v>0</v>
      </c>
      <c r="S796" s="247">
        <f ca="1">+R795+R796</f>
        <v>0</v>
      </c>
      <c r="T796" s="241">
        <f ca="1">+S796</f>
        <v>0</v>
      </c>
      <c r="U796" s="240">
        <f t="shared" si="32"/>
        <v>2</v>
      </c>
      <c r="V796" s="327" t="str">
        <f>+VLOOKUP(A796,bd_lista!$A$3:$E$592,5,FALSE)</f>
        <v>Gobiernos Autonomos Municipales</v>
      </c>
      <c r="W796" s="398"/>
      <c r="X796" s="240">
        <f>+VLOOKUP(A796,[4]Sheet1!$A$13:$D$744,4,FALSE)</f>
        <v>0</v>
      </c>
      <c r="Y796" s="240" t="e">
        <f>+VLOOKUP(X796,bd_lista!$A$3:$C$592,3,FALSE)</f>
        <v>#N/A</v>
      </c>
      <c r="Z796" s="288"/>
      <c r="AA796" s="289"/>
    </row>
    <row r="797" spans="1:27" customFormat="1" ht="15" hidden="1" customHeight="1">
      <c r="A797" s="32">
        <v>1416</v>
      </c>
      <c r="B797" s="393">
        <f>+A797</f>
        <v>1416</v>
      </c>
      <c r="C797" s="245" t="str">
        <f>+VLOOKUP(A797,bd_lista!$A$3:$C$592,3,FALSE)</f>
        <v>Gobierno Autónomo Municipal de Curahuara de Carangas</v>
      </c>
      <c r="D797" s="395" t="str">
        <f>+C797</f>
        <v>Gobierno Autónomo Municipal de Curahuara de Carangas</v>
      </c>
      <c r="E797" s="240" t="s">
        <v>1303</v>
      </c>
      <c r="F797" s="241">
        <f ca="1">+IFERROR(INDEX('Hoja de Trabajo para listado'!$A$155:$Z$1048576,MATCH($A797,'Hoja de Trabajo para listado'!$A$155:$A$1048576,0),MATCH((CUADRO!F$4&amp;$E797),'Hoja de Trabajo para listado'!$A$151:$Z$151,0)),0)+IFERROR(INDEX('Hoja de Trabajo para listado'!$AB$155:$BA$1048576,MATCH($A797,'Hoja de Trabajo para listado'!$AB$155:$AB$1048576,0),MATCH((CUADRO!F$4&amp;$E797),'Hoja de Trabajo para listado'!$AB$151:$BA$151,0)),0)+IFERROR(INDEX('Hoja de Trabajo para listado'!$BC$155:$CB$1048576,MATCH($A797,'Hoja de Trabajo para listado'!$BC$155:$BC$1048576,0),MATCH((CUADRO!F$4&amp;$E797),'Hoja de Trabajo para listado'!$BC$151:$CB$151,0)),0)+IFERROR(INDEX('Hoja de Trabajo para listado'!$DE$153:$DG$274,MATCH($A797,'Hoja de Trabajo para listado'!$DE$153:$DE$1048576,0),MATCH((CUADRO!F$4&amp;$E797),'Hoja de Trabajo para listado'!$DE$151:$DG$151,0)),0)+IFERROR(INDEX('Hoja de Trabajo para listado'!$CD$155:$DC$1048576,MATCH($A797,'Hoja de Trabajo para listado'!$CD$155:$CD$1048576,0),MATCH((CUADRO!F$4&amp;$E797),'Hoja de Trabajo para listado'!$CD$151:$DC$151,0)),0)</f>
        <v>0</v>
      </c>
      <c r="G797" s="241">
        <f ca="1">+IFERROR(INDEX('Hoja de Trabajo para listado'!$A$155:$Z$1048576,MATCH($A797,'Hoja de Trabajo para listado'!$A$155:$A$1048576,0),MATCH((CUADRO!G$4&amp;$E797),'Hoja de Trabajo para listado'!$A$151:$Z$151,0)),0)+IFERROR(INDEX('Hoja de Trabajo para listado'!$AB$155:$BA$1048576,MATCH($A797,'Hoja de Trabajo para listado'!$AB$155:$AB$1048576,0),MATCH((CUADRO!G$4&amp;$E797),'Hoja de Trabajo para listado'!$AB$151:$BA$151,0)),0)+IFERROR(INDEX('Hoja de Trabajo para listado'!$BC$155:$CB$1048576,MATCH($A797,'Hoja de Trabajo para listado'!$BC$155:$BC$1048576,0),MATCH((CUADRO!G$4&amp;$E797),'Hoja de Trabajo para listado'!$BC$151:$CB$151,0)),0)+IFERROR(INDEX('Hoja de Trabajo para listado'!$DE$153:$DG$274,MATCH($A797,'Hoja de Trabajo para listado'!$DE$153:$DE$1048576,0),MATCH((CUADRO!G$4&amp;$E797),'Hoja de Trabajo para listado'!$DE$151:$DG$151,0)),0)+IFERROR(INDEX('Hoja de Trabajo para listado'!$CD$155:$DC$1048576,MATCH($A797,'Hoja de Trabajo para listado'!$CD$155:$CD$1048576,0),MATCH((CUADRO!G$4&amp;$E797),'Hoja de Trabajo para listado'!$CD$151:$DC$151,0)),0)</f>
        <v>0</v>
      </c>
      <c r="H797" s="241">
        <f ca="1">+IFERROR(INDEX('Hoja de Trabajo para listado'!$A$155:$Z$1048576,MATCH($A797,'Hoja de Trabajo para listado'!$A$155:$A$1048576,0),MATCH((CUADRO!H$4&amp;$E797),'Hoja de Trabajo para listado'!$A$151:$Z$151,0)),0)+IFERROR(INDEX('Hoja de Trabajo para listado'!$AB$155:$BA$1048576,MATCH($A797,'Hoja de Trabajo para listado'!$AB$155:$AB$1048576,0),MATCH((CUADRO!H$4&amp;$E797),'Hoja de Trabajo para listado'!$AB$151:$BA$151,0)),0)+IFERROR(INDEX('Hoja de Trabajo para listado'!$BC$155:$CB$1048576,MATCH($A797,'Hoja de Trabajo para listado'!$BC$155:$BC$1048576,0),MATCH((CUADRO!H$4&amp;$E797),'Hoja de Trabajo para listado'!$BC$151:$CB$151,0)),0)+IFERROR(INDEX('Hoja de Trabajo para listado'!$DE$153:$DG$274,MATCH($A797,'Hoja de Trabajo para listado'!$DE$153:$DE$1048576,0),MATCH((CUADRO!H$4&amp;$E797),'Hoja de Trabajo para listado'!$DE$151:$DG$151,0)),0)+IFERROR(INDEX('Hoja de Trabajo para listado'!$CD$155:$DC$1048576,MATCH($A797,'Hoja de Trabajo para listado'!$CD$155:$CD$1048576,0),MATCH((CUADRO!H$4&amp;$E797),'Hoja de Trabajo para listado'!$CD$151:$DC$151,0)),0)</f>
        <v>0</v>
      </c>
      <c r="I797" s="241">
        <f ca="1">+IFERROR(INDEX('Hoja de Trabajo para listado'!$A$155:$Z$1048576,MATCH($A797,'Hoja de Trabajo para listado'!$A$155:$A$1048576,0),MATCH((CUADRO!I$4&amp;$E797),'Hoja de Trabajo para listado'!$A$151:$Z$151,0)),0)+IFERROR(INDEX('Hoja de Trabajo para listado'!$AB$155:$BA$1048576,MATCH($A797,'Hoja de Trabajo para listado'!$AB$155:$AB$1048576,0),MATCH((CUADRO!I$4&amp;$E797),'Hoja de Trabajo para listado'!$AB$151:$BA$151,0)),0)+IFERROR(INDEX('Hoja de Trabajo para listado'!$BC$155:$CB$1048576,MATCH($A797,'Hoja de Trabajo para listado'!$BC$155:$BC$1048576,0),MATCH((CUADRO!I$4&amp;$E797),'Hoja de Trabajo para listado'!$BC$151:$CB$151,0)),0)+IFERROR(INDEX('Hoja de Trabajo para listado'!$DE$153:$DG$274,MATCH($A797,'Hoja de Trabajo para listado'!$DE$153:$DE$1048576,0),MATCH((CUADRO!I$4&amp;$E797),'Hoja de Trabajo para listado'!$DE$151:$DG$151,0)),0)+IFERROR(INDEX('Hoja de Trabajo para listado'!$CD$155:$DC$1048576,MATCH($A797,'Hoja de Trabajo para listado'!$CD$155:$CD$1048576,0),MATCH((CUADRO!I$4&amp;$E797),'Hoja de Trabajo para listado'!$CD$151:$DC$151,0)),0)</f>
        <v>0</v>
      </c>
      <c r="J797" s="241">
        <f ca="1">+IFERROR(INDEX('Hoja de Trabajo para listado'!$A$155:$Z$1048576,MATCH($A797,'Hoja de Trabajo para listado'!$A$155:$A$1048576,0),MATCH((CUADRO!J$4&amp;$E797),'Hoja de Trabajo para listado'!$A$151:$Z$151,0)),0)+IFERROR(INDEX('Hoja de Trabajo para listado'!$AB$155:$BA$1048576,MATCH($A797,'Hoja de Trabajo para listado'!$AB$155:$AB$1048576,0),MATCH((CUADRO!J$4&amp;$E797),'Hoja de Trabajo para listado'!$AB$151:$BA$151,0)),0)+IFERROR(INDEX('Hoja de Trabajo para listado'!$BC$155:$CB$1048576,MATCH($A797,'Hoja de Trabajo para listado'!$BC$155:$BC$1048576,0),MATCH((CUADRO!J$4&amp;$E797),'Hoja de Trabajo para listado'!$BC$151:$CB$151,0)),0)+IFERROR(INDEX('Hoja de Trabajo para listado'!$DE$153:$DG$274,MATCH($A797,'Hoja de Trabajo para listado'!$DE$153:$DE$1048576,0),MATCH((CUADRO!J$4&amp;$E797),'Hoja de Trabajo para listado'!$DE$151:$DG$151,0)),0)+IFERROR(INDEX('Hoja de Trabajo para listado'!$CD$155:$DC$1048576,MATCH($A797,'Hoja de Trabajo para listado'!$CD$155:$CD$1048576,0),MATCH((CUADRO!J$4&amp;$E797),'Hoja de Trabajo para listado'!$CD$151:$DC$151,0)),0)</f>
        <v>0</v>
      </c>
      <c r="K797" s="241">
        <f ca="1">+IFERROR(INDEX('Hoja de Trabajo para listado'!$A$155:$Z$1048576,MATCH($A797,'Hoja de Trabajo para listado'!$A$155:$A$1048576,0),MATCH((CUADRO!K$4&amp;$E797),'Hoja de Trabajo para listado'!$A$151:$Z$151,0)),0)+IFERROR(INDEX('Hoja de Trabajo para listado'!$AB$155:$BA$1048576,MATCH($A797,'Hoja de Trabajo para listado'!$AB$155:$AB$1048576,0),MATCH((CUADRO!K$4&amp;$E797),'Hoja de Trabajo para listado'!$AB$151:$BA$151,0)),0)+IFERROR(INDEX('Hoja de Trabajo para listado'!$BC$155:$CB$1048576,MATCH($A797,'Hoja de Trabajo para listado'!$BC$155:$BC$1048576,0),MATCH((CUADRO!K$4&amp;$E797),'Hoja de Trabajo para listado'!$BC$151:$CB$151,0)),0)+IFERROR(INDEX('Hoja de Trabajo para listado'!$DE$153:$DG$274,MATCH($A797,'Hoja de Trabajo para listado'!$DE$153:$DE$1048576,0),MATCH((CUADRO!K$4&amp;$E797),'Hoja de Trabajo para listado'!$DE$151:$DG$151,0)),0)+IFERROR(INDEX('Hoja de Trabajo para listado'!$CD$155:$DC$1048576,MATCH($A797,'Hoja de Trabajo para listado'!$CD$155:$CD$1048576,0),MATCH((CUADRO!K$4&amp;$E797),'Hoja de Trabajo para listado'!$CD$151:$DC$151,0)),0)</f>
        <v>0</v>
      </c>
      <c r="L797" s="241">
        <f ca="1">+IFERROR(INDEX('Hoja de Trabajo para listado'!$A$155:$Z$1048576,MATCH($A797,'Hoja de Trabajo para listado'!$A$155:$A$1048576,0),MATCH((CUADRO!L$4&amp;$E797),'Hoja de Trabajo para listado'!$A$151:$Z$151,0)),0)+IFERROR(INDEX('Hoja de Trabajo para listado'!$AB$155:$BA$1048576,MATCH($A797,'Hoja de Trabajo para listado'!$AB$155:$AB$1048576,0),MATCH((CUADRO!L$4&amp;$E797),'Hoja de Trabajo para listado'!$AB$151:$BA$151,0)),0)+IFERROR(INDEX('Hoja de Trabajo para listado'!$BC$155:$CB$1048576,MATCH($A797,'Hoja de Trabajo para listado'!$BC$155:$BC$1048576,0),MATCH((CUADRO!L$4&amp;$E797),'Hoja de Trabajo para listado'!$BC$151:$CB$151,0)),0)+IFERROR(INDEX('Hoja de Trabajo para listado'!$DE$153:$DG$274,MATCH($A797,'Hoja de Trabajo para listado'!$DE$153:$DE$1048576,0),MATCH((CUADRO!L$4&amp;$E797),'Hoja de Trabajo para listado'!$DE$151:$DG$151,0)),0)+IFERROR(INDEX('Hoja de Trabajo para listado'!$CD$155:$DC$1048576,MATCH($A797,'Hoja de Trabajo para listado'!$CD$155:$CD$1048576,0),MATCH((CUADRO!L$4&amp;$E797),'Hoja de Trabajo para listado'!$CD$151:$DC$151,0)),0)</f>
        <v>0</v>
      </c>
      <c r="M797" s="241">
        <f ca="1">+IFERROR(INDEX('Hoja de Trabajo para listado'!$A$155:$Z$1048576,MATCH($A797,'Hoja de Trabajo para listado'!$A$155:$A$1048576,0),MATCH((CUADRO!M$4&amp;$E797),'Hoja de Trabajo para listado'!$A$151:$Z$151,0)),0)+IFERROR(INDEX('Hoja de Trabajo para listado'!$AB$155:$BA$1048576,MATCH($A797,'Hoja de Trabajo para listado'!$AB$155:$AB$1048576,0),MATCH((CUADRO!M$4&amp;$E797),'Hoja de Trabajo para listado'!$AB$151:$BA$151,0)),0)+IFERROR(INDEX('Hoja de Trabajo para listado'!$BC$155:$CB$1048576,MATCH($A797,'Hoja de Trabajo para listado'!$BC$155:$BC$1048576,0),MATCH((CUADRO!M$4&amp;$E797),'Hoja de Trabajo para listado'!$BC$151:$CB$151,0)),0)+IFERROR(INDEX('Hoja de Trabajo para listado'!$DE$153:$DG$274,MATCH($A797,'Hoja de Trabajo para listado'!$DE$153:$DE$1048576,0),MATCH((CUADRO!M$4&amp;$E797),'Hoja de Trabajo para listado'!$DE$151:$DG$151,0)),0)+IFERROR(INDEX('Hoja de Trabajo para listado'!$CD$155:$DC$1048576,MATCH($A797,'Hoja de Trabajo para listado'!$CD$155:$CD$1048576,0),MATCH((CUADRO!M$4&amp;$E797),'Hoja de Trabajo para listado'!$CD$151:$DC$151,0)),0)</f>
        <v>0</v>
      </c>
      <c r="N797" s="241">
        <f ca="1">+IFERROR(INDEX('Hoja de Trabajo para listado'!$A$155:$Z$1048576,MATCH($A797,'Hoja de Trabajo para listado'!$A$155:$A$1048576,0),MATCH((CUADRO!N$4&amp;$E797),'Hoja de Trabajo para listado'!$A$151:$Z$151,0)),0)+IFERROR(INDEX('Hoja de Trabajo para listado'!$AB$155:$BA$1048576,MATCH($A797,'Hoja de Trabajo para listado'!$AB$155:$AB$1048576,0),MATCH((CUADRO!N$4&amp;$E797),'Hoja de Trabajo para listado'!$AB$151:$BA$151,0)),0)+IFERROR(INDEX('Hoja de Trabajo para listado'!$BC$155:$CB$1048576,MATCH($A797,'Hoja de Trabajo para listado'!$BC$155:$BC$1048576,0),MATCH((CUADRO!N$4&amp;$E797),'Hoja de Trabajo para listado'!$BC$151:$CB$151,0)),0)+IFERROR(INDEX('Hoja de Trabajo para listado'!$DE$153:$DG$274,MATCH($A797,'Hoja de Trabajo para listado'!$DE$153:$DE$1048576,0),MATCH((CUADRO!N$4&amp;$E797),'Hoja de Trabajo para listado'!$DE$151:$DG$151,0)),0)+IFERROR(INDEX('Hoja de Trabajo para listado'!$CD$155:$DC$1048576,MATCH($A797,'Hoja de Trabajo para listado'!$CD$155:$CD$1048576,0),MATCH((CUADRO!N$4&amp;$E797),'Hoja de Trabajo para listado'!$CD$151:$DC$151,0)),0)</f>
        <v>0</v>
      </c>
      <c r="O797" s="241">
        <f ca="1">+IFERROR(INDEX('Hoja de Trabajo para listado'!$A$155:$Z$1048576,MATCH($A797,'Hoja de Trabajo para listado'!$A$155:$A$1048576,0),MATCH((CUADRO!O$4&amp;$E797),'Hoja de Trabajo para listado'!$A$151:$Z$151,0)),0)+IFERROR(INDEX('Hoja de Trabajo para listado'!$AB$155:$BA$1048576,MATCH($A797,'Hoja de Trabajo para listado'!$AB$155:$AB$1048576,0),MATCH((CUADRO!O$4&amp;$E797),'Hoja de Trabajo para listado'!$AB$151:$BA$151,0)),0)+IFERROR(INDEX('Hoja de Trabajo para listado'!$BC$155:$CB$1048576,MATCH($A797,'Hoja de Trabajo para listado'!$BC$155:$BC$1048576,0),MATCH((CUADRO!O$4&amp;$E797),'Hoja de Trabajo para listado'!$BC$151:$CB$151,0)),0)+IFERROR(INDEX('Hoja de Trabajo para listado'!$DE$153:$DG$274,MATCH($A797,'Hoja de Trabajo para listado'!$DE$153:$DE$1048576,0),MATCH((CUADRO!O$4&amp;$E797),'Hoja de Trabajo para listado'!$DE$151:$DG$151,0)),0)+IFERROR(INDEX('Hoja de Trabajo para listado'!$CD$155:$DC$1048576,MATCH($A797,'Hoja de Trabajo para listado'!$CD$155:$CD$1048576,0),MATCH((CUADRO!O$4&amp;$E797),'Hoja de Trabajo para listado'!$CD$151:$DC$151,0)),0)</f>
        <v>0</v>
      </c>
      <c r="P797" s="241">
        <f ca="1">+IFERROR(INDEX('Hoja de Trabajo para listado'!$A$155:$Z$1048576,MATCH($A797,'Hoja de Trabajo para listado'!$A$155:$A$1048576,0),MATCH((CUADRO!P$4&amp;$E797),'Hoja de Trabajo para listado'!$A$151:$Z$151,0)),0)+IFERROR(INDEX('Hoja de Trabajo para listado'!$AB$155:$BA$1048576,MATCH($A797,'Hoja de Trabajo para listado'!$AB$155:$AB$1048576,0),MATCH((CUADRO!P$4&amp;$E797),'Hoja de Trabajo para listado'!$AB$151:$BA$151,0)),0)+IFERROR(INDEX('Hoja de Trabajo para listado'!$BC$155:$CB$1048576,MATCH($A797,'Hoja de Trabajo para listado'!$BC$155:$BC$1048576,0),MATCH((CUADRO!P$4&amp;$E797),'Hoja de Trabajo para listado'!$BC$151:$CB$151,0)),0)+IFERROR(INDEX('Hoja de Trabajo para listado'!$DE$153:$DG$274,MATCH($A797,'Hoja de Trabajo para listado'!$DE$153:$DE$1048576,0),MATCH((CUADRO!P$4&amp;$E797),'Hoja de Trabajo para listado'!$DE$151:$DG$151,0)),0)+IFERROR(INDEX('Hoja de Trabajo para listado'!$CD$155:$DC$1048576,MATCH($A797,'Hoja de Trabajo para listado'!$CD$155:$CD$1048576,0),MATCH((CUADRO!P$4&amp;$E797),'Hoja de Trabajo para listado'!$CD$151:$DC$151,0)),0)</f>
        <v>0</v>
      </c>
      <c r="Q797" s="241">
        <f ca="1">+IFERROR(INDEX('Hoja de Trabajo para listado'!$A$155:$Z$1048576,MATCH($A797,'Hoja de Trabajo para listado'!$A$155:$A$1048576,0),MATCH((CUADRO!Q$4&amp;$E797),'Hoja de Trabajo para listado'!$A$151:$Z$151,0)),0)+IFERROR(INDEX('Hoja de Trabajo para listado'!$AB$155:$BA$1048576,MATCH($A797,'Hoja de Trabajo para listado'!$AB$155:$AB$1048576,0),MATCH((CUADRO!Q$4&amp;$E797),'Hoja de Trabajo para listado'!$AB$151:$BA$151,0)),0)+IFERROR(INDEX('Hoja de Trabajo para listado'!$BC$155:$CB$1048576,MATCH($A797,'Hoja de Trabajo para listado'!$BC$155:$BC$1048576,0),MATCH((CUADRO!Q$4&amp;$E797),'Hoja de Trabajo para listado'!$BC$151:$CB$151,0)),0)+IFERROR(INDEX('Hoja de Trabajo para listado'!$DE$153:$DG$274,MATCH($A797,'Hoja de Trabajo para listado'!$DE$153:$DE$1048576,0),MATCH((CUADRO!Q$4&amp;$E797),'Hoja de Trabajo para listado'!$DE$151:$DG$151,0)),0)+IFERROR(INDEX('Hoja de Trabajo para listado'!$CD$155:$DC$1048576,MATCH($A797,'Hoja de Trabajo para listado'!$CD$155:$CD$1048576,0),MATCH((CUADRO!Q$4&amp;$E797),'Hoja de Trabajo para listado'!$CD$151:$DC$151,0)),0)</f>
        <v>0</v>
      </c>
      <c r="R797" s="241">
        <f t="shared" ca="1" si="31"/>
        <v>0</v>
      </c>
      <c r="S797" s="247"/>
      <c r="T797" s="241">
        <f ca="1">+T798</f>
        <v>0</v>
      </c>
      <c r="U797" s="240">
        <f t="shared" si="32"/>
        <v>1</v>
      </c>
      <c r="V797" s="327" t="str">
        <f>+VLOOKUP(A797,bd_lista!$A$3:$E$592,5,FALSE)</f>
        <v>Gobiernos Autonomos Municipales</v>
      </c>
      <c r="W797" s="397" t="str">
        <f>+V797</f>
        <v>Gobiernos Autonomos Municipales</v>
      </c>
      <c r="X797" s="240">
        <f>+VLOOKUP(A797,[4]Sheet1!$A$13:$D$744,4,FALSE)</f>
        <v>0</v>
      </c>
      <c r="Y797" s="240" t="e">
        <f>+VLOOKUP(X797,bd_lista!$A$3:$C$592,3,FALSE)</f>
        <v>#N/A</v>
      </c>
      <c r="Z797" s="290">
        <f>+X797</f>
        <v>0</v>
      </c>
      <c r="AA797" s="291" t="e">
        <f>+Y797</f>
        <v>#N/A</v>
      </c>
    </row>
    <row r="798" spans="1:27" customFormat="1" ht="15" hidden="1" customHeight="1">
      <c r="A798" s="32">
        <v>1416</v>
      </c>
      <c r="B798" s="394"/>
      <c r="C798" s="245" t="str">
        <f>+VLOOKUP(A798,bd_lista!$A$3:$C$592,3,FALSE)</f>
        <v>Gobierno Autónomo Municipal de Curahuara de Carangas</v>
      </c>
      <c r="D798" s="396"/>
      <c r="E798" s="242" t="s">
        <v>1304</v>
      </c>
      <c r="F798" s="241">
        <f ca="1">+IFERROR(INDEX('Hoja de Trabajo para listado'!$A$155:$Z$1048576,MATCH($A798,'Hoja de Trabajo para listado'!$A$155:$A$1048576,0),MATCH((CUADRO!F$4&amp;$E798),'Hoja de Trabajo para listado'!$A$151:$Z$151,0)),0)+IFERROR(INDEX('Hoja de Trabajo para listado'!$AB$155:$BA$1048576,MATCH($A798,'Hoja de Trabajo para listado'!$AB$155:$AB$1048576,0),MATCH((CUADRO!F$4&amp;$E798),'Hoja de Trabajo para listado'!$AB$151:$BA$151,0)),0)+IFERROR(INDEX('Hoja de Trabajo para listado'!$BC$155:$CB$1048576,MATCH($A798,'Hoja de Trabajo para listado'!$BC$155:$BC$1048576,0),MATCH((CUADRO!F$4&amp;$E798),'Hoja de Trabajo para listado'!$BC$151:$CB$151,0)),0)+IFERROR(INDEX('Hoja de Trabajo para listado'!$DE$153:$DG$274,MATCH($A798,'Hoja de Trabajo para listado'!$DE$153:$DE$1048576,0),MATCH((CUADRO!F$4&amp;$E798),'Hoja de Trabajo para listado'!$DE$151:$DG$151,0)),0)+IFERROR(INDEX('Hoja de Trabajo para listado'!$CD$155:$DC$1048576,MATCH($A798,'Hoja de Trabajo para listado'!$CD$155:$CD$1048576,0),MATCH((CUADRO!F$4&amp;$E798),'Hoja de Trabajo para listado'!$CD$151:$DC$151,0)),0)</f>
        <v>0</v>
      </c>
      <c r="G798" s="241">
        <f ca="1">+IFERROR(INDEX('Hoja de Trabajo para listado'!$A$155:$Z$1048576,MATCH($A798,'Hoja de Trabajo para listado'!$A$155:$A$1048576,0),MATCH((CUADRO!G$4&amp;$E798),'Hoja de Trabajo para listado'!$A$151:$Z$151,0)),0)+IFERROR(INDEX('Hoja de Trabajo para listado'!$AB$155:$BA$1048576,MATCH($A798,'Hoja de Trabajo para listado'!$AB$155:$AB$1048576,0),MATCH((CUADRO!G$4&amp;$E798),'Hoja de Trabajo para listado'!$AB$151:$BA$151,0)),0)+IFERROR(INDEX('Hoja de Trabajo para listado'!$BC$155:$CB$1048576,MATCH($A798,'Hoja de Trabajo para listado'!$BC$155:$BC$1048576,0),MATCH((CUADRO!G$4&amp;$E798),'Hoja de Trabajo para listado'!$BC$151:$CB$151,0)),0)+IFERROR(INDEX('Hoja de Trabajo para listado'!$DE$153:$DG$274,MATCH($A798,'Hoja de Trabajo para listado'!$DE$153:$DE$1048576,0),MATCH((CUADRO!G$4&amp;$E798),'Hoja de Trabajo para listado'!$DE$151:$DG$151,0)),0)+IFERROR(INDEX('Hoja de Trabajo para listado'!$CD$155:$DC$1048576,MATCH($A798,'Hoja de Trabajo para listado'!$CD$155:$CD$1048576,0),MATCH((CUADRO!G$4&amp;$E798),'Hoja de Trabajo para listado'!$CD$151:$DC$151,0)),0)</f>
        <v>0</v>
      </c>
      <c r="H798" s="241">
        <f ca="1">+IFERROR(INDEX('Hoja de Trabajo para listado'!$A$155:$Z$1048576,MATCH($A798,'Hoja de Trabajo para listado'!$A$155:$A$1048576,0),MATCH((CUADRO!H$4&amp;$E798),'Hoja de Trabajo para listado'!$A$151:$Z$151,0)),0)+IFERROR(INDEX('Hoja de Trabajo para listado'!$AB$155:$BA$1048576,MATCH($A798,'Hoja de Trabajo para listado'!$AB$155:$AB$1048576,0),MATCH((CUADRO!H$4&amp;$E798),'Hoja de Trabajo para listado'!$AB$151:$BA$151,0)),0)+IFERROR(INDEX('Hoja de Trabajo para listado'!$BC$155:$CB$1048576,MATCH($A798,'Hoja de Trabajo para listado'!$BC$155:$BC$1048576,0),MATCH((CUADRO!H$4&amp;$E798),'Hoja de Trabajo para listado'!$BC$151:$CB$151,0)),0)+IFERROR(INDEX('Hoja de Trabajo para listado'!$DE$153:$DG$274,MATCH($A798,'Hoja de Trabajo para listado'!$DE$153:$DE$1048576,0),MATCH((CUADRO!H$4&amp;$E798),'Hoja de Trabajo para listado'!$DE$151:$DG$151,0)),0)+IFERROR(INDEX('Hoja de Trabajo para listado'!$CD$155:$DC$1048576,MATCH($A798,'Hoja de Trabajo para listado'!$CD$155:$CD$1048576,0),MATCH((CUADRO!H$4&amp;$E798),'Hoja de Trabajo para listado'!$CD$151:$DC$151,0)),0)</f>
        <v>0</v>
      </c>
      <c r="I798" s="241">
        <f ca="1">+IFERROR(INDEX('Hoja de Trabajo para listado'!$A$155:$Z$1048576,MATCH($A798,'Hoja de Trabajo para listado'!$A$155:$A$1048576,0),MATCH((CUADRO!I$4&amp;$E798),'Hoja de Trabajo para listado'!$A$151:$Z$151,0)),0)+IFERROR(INDEX('Hoja de Trabajo para listado'!$AB$155:$BA$1048576,MATCH($A798,'Hoja de Trabajo para listado'!$AB$155:$AB$1048576,0),MATCH((CUADRO!I$4&amp;$E798),'Hoja de Trabajo para listado'!$AB$151:$BA$151,0)),0)+IFERROR(INDEX('Hoja de Trabajo para listado'!$BC$155:$CB$1048576,MATCH($A798,'Hoja de Trabajo para listado'!$BC$155:$BC$1048576,0),MATCH((CUADRO!I$4&amp;$E798),'Hoja de Trabajo para listado'!$BC$151:$CB$151,0)),0)+IFERROR(INDEX('Hoja de Trabajo para listado'!$DE$153:$DG$274,MATCH($A798,'Hoja de Trabajo para listado'!$DE$153:$DE$1048576,0),MATCH((CUADRO!I$4&amp;$E798),'Hoja de Trabajo para listado'!$DE$151:$DG$151,0)),0)+IFERROR(INDEX('Hoja de Trabajo para listado'!$CD$155:$DC$1048576,MATCH($A798,'Hoja de Trabajo para listado'!$CD$155:$CD$1048576,0),MATCH((CUADRO!I$4&amp;$E798),'Hoja de Trabajo para listado'!$CD$151:$DC$151,0)),0)</f>
        <v>0</v>
      </c>
      <c r="J798" s="241">
        <f ca="1">+IFERROR(INDEX('Hoja de Trabajo para listado'!$A$155:$Z$1048576,MATCH($A798,'Hoja de Trabajo para listado'!$A$155:$A$1048576,0),MATCH((CUADRO!J$4&amp;$E798),'Hoja de Trabajo para listado'!$A$151:$Z$151,0)),0)+IFERROR(INDEX('Hoja de Trabajo para listado'!$AB$155:$BA$1048576,MATCH($A798,'Hoja de Trabajo para listado'!$AB$155:$AB$1048576,0),MATCH((CUADRO!J$4&amp;$E798),'Hoja de Trabajo para listado'!$AB$151:$BA$151,0)),0)+IFERROR(INDEX('Hoja de Trabajo para listado'!$BC$155:$CB$1048576,MATCH($A798,'Hoja de Trabajo para listado'!$BC$155:$BC$1048576,0),MATCH((CUADRO!J$4&amp;$E798),'Hoja de Trabajo para listado'!$BC$151:$CB$151,0)),0)+IFERROR(INDEX('Hoja de Trabajo para listado'!$DE$153:$DG$274,MATCH($A798,'Hoja de Trabajo para listado'!$DE$153:$DE$1048576,0),MATCH((CUADRO!J$4&amp;$E798),'Hoja de Trabajo para listado'!$DE$151:$DG$151,0)),0)+IFERROR(INDEX('Hoja de Trabajo para listado'!$CD$155:$DC$1048576,MATCH($A798,'Hoja de Trabajo para listado'!$CD$155:$CD$1048576,0),MATCH((CUADRO!J$4&amp;$E798),'Hoja de Trabajo para listado'!$CD$151:$DC$151,0)),0)</f>
        <v>0</v>
      </c>
      <c r="K798" s="241">
        <f ca="1">+IFERROR(INDEX('Hoja de Trabajo para listado'!$A$155:$Z$1048576,MATCH($A798,'Hoja de Trabajo para listado'!$A$155:$A$1048576,0),MATCH((CUADRO!K$4&amp;$E798),'Hoja de Trabajo para listado'!$A$151:$Z$151,0)),0)+IFERROR(INDEX('Hoja de Trabajo para listado'!$AB$155:$BA$1048576,MATCH($A798,'Hoja de Trabajo para listado'!$AB$155:$AB$1048576,0),MATCH((CUADRO!K$4&amp;$E798),'Hoja de Trabajo para listado'!$AB$151:$BA$151,0)),0)+IFERROR(INDEX('Hoja de Trabajo para listado'!$BC$155:$CB$1048576,MATCH($A798,'Hoja de Trabajo para listado'!$BC$155:$BC$1048576,0),MATCH((CUADRO!K$4&amp;$E798),'Hoja de Trabajo para listado'!$BC$151:$CB$151,0)),0)+IFERROR(INDEX('Hoja de Trabajo para listado'!$DE$153:$DG$274,MATCH($A798,'Hoja de Trabajo para listado'!$DE$153:$DE$1048576,0),MATCH((CUADRO!K$4&amp;$E798),'Hoja de Trabajo para listado'!$DE$151:$DG$151,0)),0)+IFERROR(INDEX('Hoja de Trabajo para listado'!$CD$155:$DC$1048576,MATCH($A798,'Hoja de Trabajo para listado'!$CD$155:$CD$1048576,0),MATCH((CUADRO!K$4&amp;$E798),'Hoja de Trabajo para listado'!$CD$151:$DC$151,0)),0)</f>
        <v>0</v>
      </c>
      <c r="L798" s="241">
        <f ca="1">+IFERROR(INDEX('Hoja de Trabajo para listado'!$A$155:$Z$1048576,MATCH($A798,'Hoja de Trabajo para listado'!$A$155:$A$1048576,0),MATCH((CUADRO!L$4&amp;$E798),'Hoja de Trabajo para listado'!$A$151:$Z$151,0)),0)+IFERROR(INDEX('Hoja de Trabajo para listado'!$AB$155:$BA$1048576,MATCH($A798,'Hoja de Trabajo para listado'!$AB$155:$AB$1048576,0),MATCH((CUADRO!L$4&amp;$E798),'Hoja de Trabajo para listado'!$AB$151:$BA$151,0)),0)+IFERROR(INDEX('Hoja de Trabajo para listado'!$BC$155:$CB$1048576,MATCH($A798,'Hoja de Trabajo para listado'!$BC$155:$BC$1048576,0),MATCH((CUADRO!L$4&amp;$E798),'Hoja de Trabajo para listado'!$BC$151:$CB$151,0)),0)+IFERROR(INDEX('Hoja de Trabajo para listado'!$DE$153:$DG$274,MATCH($A798,'Hoja de Trabajo para listado'!$DE$153:$DE$1048576,0),MATCH((CUADRO!L$4&amp;$E798),'Hoja de Trabajo para listado'!$DE$151:$DG$151,0)),0)+IFERROR(INDEX('Hoja de Trabajo para listado'!$CD$155:$DC$1048576,MATCH($A798,'Hoja de Trabajo para listado'!$CD$155:$CD$1048576,0),MATCH((CUADRO!L$4&amp;$E798),'Hoja de Trabajo para listado'!$CD$151:$DC$151,0)),0)</f>
        <v>0</v>
      </c>
      <c r="M798" s="241">
        <f ca="1">+IFERROR(INDEX('Hoja de Trabajo para listado'!$A$155:$Z$1048576,MATCH($A798,'Hoja de Trabajo para listado'!$A$155:$A$1048576,0),MATCH((CUADRO!M$4&amp;$E798),'Hoja de Trabajo para listado'!$A$151:$Z$151,0)),0)+IFERROR(INDEX('Hoja de Trabajo para listado'!$AB$155:$BA$1048576,MATCH($A798,'Hoja de Trabajo para listado'!$AB$155:$AB$1048576,0),MATCH((CUADRO!M$4&amp;$E798),'Hoja de Trabajo para listado'!$AB$151:$BA$151,0)),0)+IFERROR(INDEX('Hoja de Trabajo para listado'!$BC$155:$CB$1048576,MATCH($A798,'Hoja de Trabajo para listado'!$BC$155:$BC$1048576,0),MATCH((CUADRO!M$4&amp;$E798),'Hoja de Trabajo para listado'!$BC$151:$CB$151,0)),0)+IFERROR(INDEX('Hoja de Trabajo para listado'!$DE$153:$DG$274,MATCH($A798,'Hoja de Trabajo para listado'!$DE$153:$DE$1048576,0),MATCH((CUADRO!M$4&amp;$E798),'Hoja de Trabajo para listado'!$DE$151:$DG$151,0)),0)+IFERROR(INDEX('Hoja de Trabajo para listado'!$CD$155:$DC$1048576,MATCH($A798,'Hoja de Trabajo para listado'!$CD$155:$CD$1048576,0),MATCH((CUADRO!M$4&amp;$E798),'Hoja de Trabajo para listado'!$CD$151:$DC$151,0)),0)</f>
        <v>0</v>
      </c>
      <c r="N798" s="241">
        <f ca="1">+IFERROR(INDEX('Hoja de Trabajo para listado'!$A$155:$Z$1048576,MATCH($A798,'Hoja de Trabajo para listado'!$A$155:$A$1048576,0),MATCH((CUADRO!N$4&amp;$E798),'Hoja de Trabajo para listado'!$A$151:$Z$151,0)),0)+IFERROR(INDEX('Hoja de Trabajo para listado'!$AB$155:$BA$1048576,MATCH($A798,'Hoja de Trabajo para listado'!$AB$155:$AB$1048576,0),MATCH((CUADRO!N$4&amp;$E798),'Hoja de Trabajo para listado'!$AB$151:$BA$151,0)),0)+IFERROR(INDEX('Hoja de Trabajo para listado'!$BC$155:$CB$1048576,MATCH($A798,'Hoja de Trabajo para listado'!$BC$155:$BC$1048576,0),MATCH((CUADRO!N$4&amp;$E798),'Hoja de Trabajo para listado'!$BC$151:$CB$151,0)),0)+IFERROR(INDEX('Hoja de Trabajo para listado'!$DE$153:$DG$274,MATCH($A798,'Hoja de Trabajo para listado'!$DE$153:$DE$1048576,0),MATCH((CUADRO!N$4&amp;$E798),'Hoja de Trabajo para listado'!$DE$151:$DG$151,0)),0)+IFERROR(INDEX('Hoja de Trabajo para listado'!$CD$155:$DC$1048576,MATCH($A798,'Hoja de Trabajo para listado'!$CD$155:$CD$1048576,0),MATCH((CUADRO!N$4&amp;$E798),'Hoja de Trabajo para listado'!$CD$151:$DC$151,0)),0)</f>
        <v>0</v>
      </c>
      <c r="O798" s="241">
        <f ca="1">+IFERROR(INDEX('Hoja de Trabajo para listado'!$A$155:$Z$1048576,MATCH($A798,'Hoja de Trabajo para listado'!$A$155:$A$1048576,0),MATCH((CUADRO!O$4&amp;$E798),'Hoja de Trabajo para listado'!$A$151:$Z$151,0)),0)+IFERROR(INDEX('Hoja de Trabajo para listado'!$AB$155:$BA$1048576,MATCH($A798,'Hoja de Trabajo para listado'!$AB$155:$AB$1048576,0),MATCH((CUADRO!O$4&amp;$E798),'Hoja de Trabajo para listado'!$AB$151:$BA$151,0)),0)+IFERROR(INDEX('Hoja de Trabajo para listado'!$BC$155:$CB$1048576,MATCH($A798,'Hoja de Trabajo para listado'!$BC$155:$BC$1048576,0),MATCH((CUADRO!O$4&amp;$E798),'Hoja de Trabajo para listado'!$BC$151:$CB$151,0)),0)+IFERROR(INDEX('Hoja de Trabajo para listado'!$DE$153:$DG$274,MATCH($A798,'Hoja de Trabajo para listado'!$DE$153:$DE$1048576,0),MATCH((CUADRO!O$4&amp;$E798),'Hoja de Trabajo para listado'!$DE$151:$DG$151,0)),0)+IFERROR(INDEX('Hoja de Trabajo para listado'!$CD$155:$DC$1048576,MATCH($A798,'Hoja de Trabajo para listado'!$CD$155:$CD$1048576,0),MATCH((CUADRO!O$4&amp;$E798),'Hoja de Trabajo para listado'!$CD$151:$DC$151,0)),0)</f>
        <v>0</v>
      </c>
      <c r="P798" s="241">
        <f ca="1">+IFERROR(INDEX('Hoja de Trabajo para listado'!$A$155:$Z$1048576,MATCH($A798,'Hoja de Trabajo para listado'!$A$155:$A$1048576,0),MATCH((CUADRO!P$4&amp;$E798),'Hoja de Trabajo para listado'!$A$151:$Z$151,0)),0)+IFERROR(INDEX('Hoja de Trabajo para listado'!$AB$155:$BA$1048576,MATCH($A798,'Hoja de Trabajo para listado'!$AB$155:$AB$1048576,0),MATCH((CUADRO!P$4&amp;$E798),'Hoja de Trabajo para listado'!$AB$151:$BA$151,0)),0)+IFERROR(INDEX('Hoja de Trabajo para listado'!$BC$155:$CB$1048576,MATCH($A798,'Hoja de Trabajo para listado'!$BC$155:$BC$1048576,0),MATCH((CUADRO!P$4&amp;$E798),'Hoja de Trabajo para listado'!$BC$151:$CB$151,0)),0)+IFERROR(INDEX('Hoja de Trabajo para listado'!$DE$153:$DG$274,MATCH($A798,'Hoja de Trabajo para listado'!$DE$153:$DE$1048576,0),MATCH((CUADRO!P$4&amp;$E798),'Hoja de Trabajo para listado'!$DE$151:$DG$151,0)),0)+IFERROR(INDEX('Hoja de Trabajo para listado'!$CD$155:$DC$1048576,MATCH($A798,'Hoja de Trabajo para listado'!$CD$155:$CD$1048576,0),MATCH((CUADRO!P$4&amp;$E798),'Hoja de Trabajo para listado'!$CD$151:$DC$151,0)),0)</f>
        <v>0</v>
      </c>
      <c r="Q798" s="241">
        <f ca="1">+IFERROR(INDEX('Hoja de Trabajo para listado'!$A$155:$Z$1048576,MATCH($A798,'Hoja de Trabajo para listado'!$A$155:$A$1048576,0),MATCH((CUADRO!Q$4&amp;$E798),'Hoja de Trabajo para listado'!$A$151:$Z$151,0)),0)+IFERROR(INDEX('Hoja de Trabajo para listado'!$AB$155:$BA$1048576,MATCH($A798,'Hoja de Trabajo para listado'!$AB$155:$AB$1048576,0),MATCH((CUADRO!Q$4&amp;$E798),'Hoja de Trabajo para listado'!$AB$151:$BA$151,0)),0)+IFERROR(INDEX('Hoja de Trabajo para listado'!$BC$155:$CB$1048576,MATCH($A798,'Hoja de Trabajo para listado'!$BC$155:$BC$1048576,0),MATCH((CUADRO!Q$4&amp;$E798),'Hoja de Trabajo para listado'!$BC$151:$CB$151,0)),0)+IFERROR(INDEX('Hoja de Trabajo para listado'!$DE$153:$DG$274,MATCH($A798,'Hoja de Trabajo para listado'!$DE$153:$DE$1048576,0),MATCH((CUADRO!Q$4&amp;$E798),'Hoja de Trabajo para listado'!$DE$151:$DG$151,0)),0)+IFERROR(INDEX('Hoja de Trabajo para listado'!$CD$155:$DC$1048576,MATCH($A798,'Hoja de Trabajo para listado'!$CD$155:$CD$1048576,0),MATCH((CUADRO!Q$4&amp;$E798),'Hoja de Trabajo para listado'!$CD$151:$DC$151,0)),0)</f>
        <v>0</v>
      </c>
      <c r="R798" s="241">
        <f t="shared" ca="1" si="31"/>
        <v>0</v>
      </c>
      <c r="S798" s="247">
        <f ca="1">+R797+R798</f>
        <v>0</v>
      </c>
      <c r="T798" s="241">
        <f ca="1">+S798</f>
        <v>0</v>
      </c>
      <c r="U798" s="240">
        <f t="shared" si="32"/>
        <v>2</v>
      </c>
      <c r="V798" s="327" t="str">
        <f>+VLOOKUP(A798,bd_lista!$A$3:$E$592,5,FALSE)</f>
        <v>Gobiernos Autonomos Municipales</v>
      </c>
      <c r="W798" s="398"/>
      <c r="X798" s="240">
        <f>+VLOOKUP(A798,[4]Sheet1!$A$13:$D$744,4,FALSE)</f>
        <v>0</v>
      </c>
      <c r="Y798" s="240" t="e">
        <f>+VLOOKUP(X798,bd_lista!$A$3:$C$592,3,FALSE)</f>
        <v>#N/A</v>
      </c>
      <c r="Z798" s="288"/>
      <c r="AA798" s="289"/>
    </row>
    <row r="799" spans="1:27" customFormat="1" ht="15" hidden="1" customHeight="1">
      <c r="A799" s="32">
        <v>1417</v>
      </c>
      <c r="B799" s="393">
        <f>+A799</f>
        <v>1417</v>
      </c>
      <c r="C799" s="245" t="str">
        <f>+VLOOKUP(A799,bd_lista!$A$3:$C$592,3,FALSE)</f>
        <v>Gobierno Autónomo Municipal de Turco</v>
      </c>
      <c r="D799" s="395" t="str">
        <f>+C799</f>
        <v>Gobierno Autónomo Municipal de Turco</v>
      </c>
      <c r="E799" s="240" t="s">
        <v>1303</v>
      </c>
      <c r="F799" s="241">
        <f ca="1">+IFERROR(INDEX('Hoja de Trabajo para listado'!$A$155:$Z$1048576,MATCH($A799,'Hoja de Trabajo para listado'!$A$155:$A$1048576,0),MATCH((CUADRO!F$4&amp;$E799),'Hoja de Trabajo para listado'!$A$151:$Z$151,0)),0)+IFERROR(INDEX('Hoja de Trabajo para listado'!$AB$155:$BA$1048576,MATCH($A799,'Hoja de Trabajo para listado'!$AB$155:$AB$1048576,0),MATCH((CUADRO!F$4&amp;$E799),'Hoja de Trabajo para listado'!$AB$151:$BA$151,0)),0)+IFERROR(INDEX('Hoja de Trabajo para listado'!$BC$155:$CB$1048576,MATCH($A799,'Hoja de Trabajo para listado'!$BC$155:$BC$1048576,0),MATCH((CUADRO!F$4&amp;$E799),'Hoja de Trabajo para listado'!$BC$151:$CB$151,0)),0)+IFERROR(INDEX('Hoja de Trabajo para listado'!$DE$153:$DG$274,MATCH($A799,'Hoja de Trabajo para listado'!$DE$153:$DE$1048576,0),MATCH((CUADRO!F$4&amp;$E799),'Hoja de Trabajo para listado'!$DE$151:$DG$151,0)),0)+IFERROR(INDEX('Hoja de Trabajo para listado'!$CD$155:$DC$1048576,MATCH($A799,'Hoja de Trabajo para listado'!$CD$155:$CD$1048576,0),MATCH((CUADRO!F$4&amp;$E799),'Hoja de Trabajo para listado'!$CD$151:$DC$151,0)),0)</f>
        <v>0</v>
      </c>
      <c r="G799" s="241">
        <f ca="1">+IFERROR(INDEX('Hoja de Trabajo para listado'!$A$155:$Z$1048576,MATCH($A799,'Hoja de Trabajo para listado'!$A$155:$A$1048576,0),MATCH((CUADRO!G$4&amp;$E799),'Hoja de Trabajo para listado'!$A$151:$Z$151,0)),0)+IFERROR(INDEX('Hoja de Trabajo para listado'!$AB$155:$BA$1048576,MATCH($A799,'Hoja de Trabajo para listado'!$AB$155:$AB$1048576,0),MATCH((CUADRO!G$4&amp;$E799),'Hoja de Trabajo para listado'!$AB$151:$BA$151,0)),0)+IFERROR(INDEX('Hoja de Trabajo para listado'!$BC$155:$CB$1048576,MATCH($A799,'Hoja de Trabajo para listado'!$BC$155:$BC$1048576,0),MATCH((CUADRO!G$4&amp;$E799),'Hoja de Trabajo para listado'!$BC$151:$CB$151,0)),0)+IFERROR(INDEX('Hoja de Trabajo para listado'!$DE$153:$DG$274,MATCH($A799,'Hoja de Trabajo para listado'!$DE$153:$DE$1048576,0),MATCH((CUADRO!G$4&amp;$E799),'Hoja de Trabajo para listado'!$DE$151:$DG$151,0)),0)+IFERROR(INDEX('Hoja de Trabajo para listado'!$CD$155:$DC$1048576,MATCH($A799,'Hoja de Trabajo para listado'!$CD$155:$CD$1048576,0),MATCH((CUADRO!G$4&amp;$E799),'Hoja de Trabajo para listado'!$CD$151:$DC$151,0)),0)</f>
        <v>0</v>
      </c>
      <c r="H799" s="241">
        <f ca="1">+IFERROR(INDEX('Hoja de Trabajo para listado'!$A$155:$Z$1048576,MATCH($A799,'Hoja de Trabajo para listado'!$A$155:$A$1048576,0),MATCH((CUADRO!H$4&amp;$E799),'Hoja de Trabajo para listado'!$A$151:$Z$151,0)),0)+IFERROR(INDEX('Hoja de Trabajo para listado'!$AB$155:$BA$1048576,MATCH($A799,'Hoja de Trabajo para listado'!$AB$155:$AB$1048576,0),MATCH((CUADRO!H$4&amp;$E799),'Hoja de Trabajo para listado'!$AB$151:$BA$151,0)),0)+IFERROR(INDEX('Hoja de Trabajo para listado'!$BC$155:$CB$1048576,MATCH($A799,'Hoja de Trabajo para listado'!$BC$155:$BC$1048576,0),MATCH((CUADRO!H$4&amp;$E799),'Hoja de Trabajo para listado'!$BC$151:$CB$151,0)),0)+IFERROR(INDEX('Hoja de Trabajo para listado'!$DE$153:$DG$274,MATCH($A799,'Hoja de Trabajo para listado'!$DE$153:$DE$1048576,0),MATCH((CUADRO!H$4&amp;$E799),'Hoja de Trabajo para listado'!$DE$151:$DG$151,0)),0)+IFERROR(INDEX('Hoja de Trabajo para listado'!$CD$155:$DC$1048576,MATCH($A799,'Hoja de Trabajo para listado'!$CD$155:$CD$1048576,0),MATCH((CUADRO!H$4&amp;$E799),'Hoja de Trabajo para listado'!$CD$151:$DC$151,0)),0)</f>
        <v>0</v>
      </c>
      <c r="I799" s="241">
        <f ca="1">+IFERROR(INDEX('Hoja de Trabajo para listado'!$A$155:$Z$1048576,MATCH($A799,'Hoja de Trabajo para listado'!$A$155:$A$1048576,0),MATCH((CUADRO!I$4&amp;$E799),'Hoja de Trabajo para listado'!$A$151:$Z$151,0)),0)+IFERROR(INDEX('Hoja de Trabajo para listado'!$AB$155:$BA$1048576,MATCH($A799,'Hoja de Trabajo para listado'!$AB$155:$AB$1048576,0),MATCH((CUADRO!I$4&amp;$E799),'Hoja de Trabajo para listado'!$AB$151:$BA$151,0)),0)+IFERROR(INDEX('Hoja de Trabajo para listado'!$BC$155:$CB$1048576,MATCH($A799,'Hoja de Trabajo para listado'!$BC$155:$BC$1048576,0),MATCH((CUADRO!I$4&amp;$E799),'Hoja de Trabajo para listado'!$BC$151:$CB$151,0)),0)+IFERROR(INDEX('Hoja de Trabajo para listado'!$DE$153:$DG$274,MATCH($A799,'Hoja de Trabajo para listado'!$DE$153:$DE$1048576,0),MATCH((CUADRO!I$4&amp;$E799),'Hoja de Trabajo para listado'!$DE$151:$DG$151,0)),0)+IFERROR(INDEX('Hoja de Trabajo para listado'!$CD$155:$DC$1048576,MATCH($A799,'Hoja de Trabajo para listado'!$CD$155:$CD$1048576,0),MATCH((CUADRO!I$4&amp;$E799),'Hoja de Trabajo para listado'!$CD$151:$DC$151,0)),0)</f>
        <v>0</v>
      </c>
      <c r="J799" s="241">
        <f ca="1">+IFERROR(INDEX('Hoja de Trabajo para listado'!$A$155:$Z$1048576,MATCH($A799,'Hoja de Trabajo para listado'!$A$155:$A$1048576,0),MATCH((CUADRO!J$4&amp;$E799),'Hoja de Trabajo para listado'!$A$151:$Z$151,0)),0)+IFERROR(INDEX('Hoja de Trabajo para listado'!$AB$155:$BA$1048576,MATCH($A799,'Hoja de Trabajo para listado'!$AB$155:$AB$1048576,0),MATCH((CUADRO!J$4&amp;$E799),'Hoja de Trabajo para listado'!$AB$151:$BA$151,0)),0)+IFERROR(INDEX('Hoja de Trabajo para listado'!$BC$155:$CB$1048576,MATCH($A799,'Hoja de Trabajo para listado'!$BC$155:$BC$1048576,0),MATCH((CUADRO!J$4&amp;$E799),'Hoja de Trabajo para listado'!$BC$151:$CB$151,0)),0)+IFERROR(INDEX('Hoja de Trabajo para listado'!$DE$153:$DG$274,MATCH($A799,'Hoja de Trabajo para listado'!$DE$153:$DE$1048576,0),MATCH((CUADRO!J$4&amp;$E799),'Hoja de Trabajo para listado'!$DE$151:$DG$151,0)),0)+IFERROR(INDEX('Hoja de Trabajo para listado'!$CD$155:$DC$1048576,MATCH($A799,'Hoja de Trabajo para listado'!$CD$155:$CD$1048576,0),MATCH((CUADRO!J$4&amp;$E799),'Hoja de Trabajo para listado'!$CD$151:$DC$151,0)),0)</f>
        <v>0</v>
      </c>
      <c r="K799" s="241">
        <f ca="1">+IFERROR(INDEX('Hoja de Trabajo para listado'!$A$155:$Z$1048576,MATCH($A799,'Hoja de Trabajo para listado'!$A$155:$A$1048576,0),MATCH((CUADRO!K$4&amp;$E799),'Hoja de Trabajo para listado'!$A$151:$Z$151,0)),0)+IFERROR(INDEX('Hoja de Trabajo para listado'!$AB$155:$BA$1048576,MATCH($A799,'Hoja de Trabajo para listado'!$AB$155:$AB$1048576,0),MATCH((CUADRO!K$4&amp;$E799),'Hoja de Trabajo para listado'!$AB$151:$BA$151,0)),0)+IFERROR(INDEX('Hoja de Trabajo para listado'!$BC$155:$CB$1048576,MATCH($A799,'Hoja de Trabajo para listado'!$BC$155:$BC$1048576,0),MATCH((CUADRO!K$4&amp;$E799),'Hoja de Trabajo para listado'!$BC$151:$CB$151,0)),0)+IFERROR(INDEX('Hoja de Trabajo para listado'!$DE$153:$DG$274,MATCH($A799,'Hoja de Trabajo para listado'!$DE$153:$DE$1048576,0),MATCH((CUADRO!K$4&amp;$E799),'Hoja de Trabajo para listado'!$DE$151:$DG$151,0)),0)+IFERROR(INDEX('Hoja de Trabajo para listado'!$CD$155:$DC$1048576,MATCH($A799,'Hoja de Trabajo para listado'!$CD$155:$CD$1048576,0),MATCH((CUADRO!K$4&amp;$E799),'Hoja de Trabajo para listado'!$CD$151:$DC$151,0)),0)</f>
        <v>0</v>
      </c>
      <c r="L799" s="241">
        <f ca="1">+IFERROR(INDEX('Hoja de Trabajo para listado'!$A$155:$Z$1048576,MATCH($A799,'Hoja de Trabajo para listado'!$A$155:$A$1048576,0),MATCH((CUADRO!L$4&amp;$E799),'Hoja de Trabajo para listado'!$A$151:$Z$151,0)),0)+IFERROR(INDEX('Hoja de Trabajo para listado'!$AB$155:$BA$1048576,MATCH($A799,'Hoja de Trabajo para listado'!$AB$155:$AB$1048576,0),MATCH((CUADRO!L$4&amp;$E799),'Hoja de Trabajo para listado'!$AB$151:$BA$151,0)),0)+IFERROR(INDEX('Hoja de Trabajo para listado'!$BC$155:$CB$1048576,MATCH($A799,'Hoja de Trabajo para listado'!$BC$155:$BC$1048576,0),MATCH((CUADRO!L$4&amp;$E799),'Hoja de Trabajo para listado'!$BC$151:$CB$151,0)),0)+IFERROR(INDEX('Hoja de Trabajo para listado'!$DE$153:$DG$274,MATCH($A799,'Hoja de Trabajo para listado'!$DE$153:$DE$1048576,0),MATCH((CUADRO!L$4&amp;$E799),'Hoja de Trabajo para listado'!$DE$151:$DG$151,0)),0)+IFERROR(INDEX('Hoja de Trabajo para listado'!$CD$155:$DC$1048576,MATCH($A799,'Hoja de Trabajo para listado'!$CD$155:$CD$1048576,0),MATCH((CUADRO!L$4&amp;$E799),'Hoja de Trabajo para listado'!$CD$151:$DC$151,0)),0)</f>
        <v>0</v>
      </c>
      <c r="M799" s="241">
        <f ca="1">+IFERROR(INDEX('Hoja de Trabajo para listado'!$A$155:$Z$1048576,MATCH($A799,'Hoja de Trabajo para listado'!$A$155:$A$1048576,0),MATCH((CUADRO!M$4&amp;$E799),'Hoja de Trabajo para listado'!$A$151:$Z$151,0)),0)+IFERROR(INDEX('Hoja de Trabajo para listado'!$AB$155:$BA$1048576,MATCH($A799,'Hoja de Trabajo para listado'!$AB$155:$AB$1048576,0),MATCH((CUADRO!M$4&amp;$E799),'Hoja de Trabajo para listado'!$AB$151:$BA$151,0)),0)+IFERROR(INDEX('Hoja de Trabajo para listado'!$BC$155:$CB$1048576,MATCH($A799,'Hoja de Trabajo para listado'!$BC$155:$BC$1048576,0),MATCH((CUADRO!M$4&amp;$E799),'Hoja de Trabajo para listado'!$BC$151:$CB$151,0)),0)+IFERROR(INDEX('Hoja de Trabajo para listado'!$DE$153:$DG$274,MATCH($A799,'Hoja de Trabajo para listado'!$DE$153:$DE$1048576,0),MATCH((CUADRO!M$4&amp;$E799),'Hoja de Trabajo para listado'!$DE$151:$DG$151,0)),0)+IFERROR(INDEX('Hoja de Trabajo para listado'!$CD$155:$DC$1048576,MATCH($A799,'Hoja de Trabajo para listado'!$CD$155:$CD$1048576,0),MATCH((CUADRO!M$4&amp;$E799),'Hoja de Trabajo para listado'!$CD$151:$DC$151,0)),0)</f>
        <v>0</v>
      </c>
      <c r="N799" s="241">
        <f ca="1">+IFERROR(INDEX('Hoja de Trabajo para listado'!$A$155:$Z$1048576,MATCH($A799,'Hoja de Trabajo para listado'!$A$155:$A$1048576,0),MATCH((CUADRO!N$4&amp;$E799),'Hoja de Trabajo para listado'!$A$151:$Z$151,0)),0)+IFERROR(INDEX('Hoja de Trabajo para listado'!$AB$155:$BA$1048576,MATCH($A799,'Hoja de Trabajo para listado'!$AB$155:$AB$1048576,0),MATCH((CUADRO!N$4&amp;$E799),'Hoja de Trabajo para listado'!$AB$151:$BA$151,0)),0)+IFERROR(INDEX('Hoja de Trabajo para listado'!$BC$155:$CB$1048576,MATCH($A799,'Hoja de Trabajo para listado'!$BC$155:$BC$1048576,0),MATCH((CUADRO!N$4&amp;$E799),'Hoja de Trabajo para listado'!$BC$151:$CB$151,0)),0)+IFERROR(INDEX('Hoja de Trabajo para listado'!$DE$153:$DG$274,MATCH($A799,'Hoja de Trabajo para listado'!$DE$153:$DE$1048576,0),MATCH((CUADRO!N$4&amp;$E799),'Hoja de Trabajo para listado'!$DE$151:$DG$151,0)),0)+IFERROR(INDEX('Hoja de Trabajo para listado'!$CD$155:$DC$1048576,MATCH($A799,'Hoja de Trabajo para listado'!$CD$155:$CD$1048576,0),MATCH((CUADRO!N$4&amp;$E799),'Hoja de Trabajo para listado'!$CD$151:$DC$151,0)),0)</f>
        <v>0</v>
      </c>
      <c r="O799" s="241">
        <f ca="1">+IFERROR(INDEX('Hoja de Trabajo para listado'!$A$155:$Z$1048576,MATCH($A799,'Hoja de Trabajo para listado'!$A$155:$A$1048576,0),MATCH((CUADRO!O$4&amp;$E799),'Hoja de Trabajo para listado'!$A$151:$Z$151,0)),0)+IFERROR(INDEX('Hoja de Trabajo para listado'!$AB$155:$BA$1048576,MATCH($A799,'Hoja de Trabajo para listado'!$AB$155:$AB$1048576,0),MATCH((CUADRO!O$4&amp;$E799),'Hoja de Trabajo para listado'!$AB$151:$BA$151,0)),0)+IFERROR(INDEX('Hoja de Trabajo para listado'!$BC$155:$CB$1048576,MATCH($A799,'Hoja de Trabajo para listado'!$BC$155:$BC$1048576,0),MATCH((CUADRO!O$4&amp;$E799),'Hoja de Trabajo para listado'!$BC$151:$CB$151,0)),0)+IFERROR(INDEX('Hoja de Trabajo para listado'!$DE$153:$DG$274,MATCH($A799,'Hoja de Trabajo para listado'!$DE$153:$DE$1048576,0),MATCH((CUADRO!O$4&amp;$E799),'Hoja de Trabajo para listado'!$DE$151:$DG$151,0)),0)+IFERROR(INDEX('Hoja de Trabajo para listado'!$CD$155:$DC$1048576,MATCH($A799,'Hoja de Trabajo para listado'!$CD$155:$CD$1048576,0),MATCH((CUADRO!O$4&amp;$E799),'Hoja de Trabajo para listado'!$CD$151:$DC$151,0)),0)</f>
        <v>0</v>
      </c>
      <c r="P799" s="241">
        <f ca="1">+IFERROR(INDEX('Hoja de Trabajo para listado'!$A$155:$Z$1048576,MATCH($A799,'Hoja de Trabajo para listado'!$A$155:$A$1048576,0),MATCH((CUADRO!P$4&amp;$E799),'Hoja de Trabajo para listado'!$A$151:$Z$151,0)),0)+IFERROR(INDEX('Hoja de Trabajo para listado'!$AB$155:$BA$1048576,MATCH($A799,'Hoja de Trabajo para listado'!$AB$155:$AB$1048576,0),MATCH((CUADRO!P$4&amp;$E799),'Hoja de Trabajo para listado'!$AB$151:$BA$151,0)),0)+IFERROR(INDEX('Hoja de Trabajo para listado'!$BC$155:$CB$1048576,MATCH($A799,'Hoja de Trabajo para listado'!$BC$155:$BC$1048576,0),MATCH((CUADRO!P$4&amp;$E799),'Hoja de Trabajo para listado'!$BC$151:$CB$151,0)),0)+IFERROR(INDEX('Hoja de Trabajo para listado'!$DE$153:$DG$274,MATCH($A799,'Hoja de Trabajo para listado'!$DE$153:$DE$1048576,0),MATCH((CUADRO!P$4&amp;$E799),'Hoja de Trabajo para listado'!$DE$151:$DG$151,0)),0)+IFERROR(INDEX('Hoja de Trabajo para listado'!$CD$155:$DC$1048576,MATCH($A799,'Hoja de Trabajo para listado'!$CD$155:$CD$1048576,0),MATCH((CUADRO!P$4&amp;$E799),'Hoja de Trabajo para listado'!$CD$151:$DC$151,0)),0)</f>
        <v>0</v>
      </c>
      <c r="Q799" s="241">
        <f ca="1">+IFERROR(INDEX('Hoja de Trabajo para listado'!$A$155:$Z$1048576,MATCH($A799,'Hoja de Trabajo para listado'!$A$155:$A$1048576,0),MATCH((CUADRO!Q$4&amp;$E799),'Hoja de Trabajo para listado'!$A$151:$Z$151,0)),0)+IFERROR(INDEX('Hoja de Trabajo para listado'!$AB$155:$BA$1048576,MATCH($A799,'Hoja de Trabajo para listado'!$AB$155:$AB$1048576,0),MATCH((CUADRO!Q$4&amp;$E799),'Hoja de Trabajo para listado'!$AB$151:$BA$151,0)),0)+IFERROR(INDEX('Hoja de Trabajo para listado'!$BC$155:$CB$1048576,MATCH($A799,'Hoja de Trabajo para listado'!$BC$155:$BC$1048576,0),MATCH((CUADRO!Q$4&amp;$E799),'Hoja de Trabajo para listado'!$BC$151:$CB$151,0)),0)+IFERROR(INDEX('Hoja de Trabajo para listado'!$DE$153:$DG$274,MATCH($A799,'Hoja de Trabajo para listado'!$DE$153:$DE$1048576,0),MATCH((CUADRO!Q$4&amp;$E799),'Hoja de Trabajo para listado'!$DE$151:$DG$151,0)),0)+IFERROR(INDEX('Hoja de Trabajo para listado'!$CD$155:$DC$1048576,MATCH($A799,'Hoja de Trabajo para listado'!$CD$155:$CD$1048576,0),MATCH((CUADRO!Q$4&amp;$E799),'Hoja de Trabajo para listado'!$CD$151:$DC$151,0)),0)</f>
        <v>0</v>
      </c>
      <c r="R799" s="241">
        <f t="shared" ca="1" si="31"/>
        <v>0</v>
      </c>
      <c r="S799" s="247"/>
      <c r="T799" s="241">
        <f ca="1">+T800</f>
        <v>0</v>
      </c>
      <c r="U799" s="240">
        <f t="shared" si="32"/>
        <v>1</v>
      </c>
      <c r="V799" s="327" t="str">
        <f>+VLOOKUP(A799,bd_lista!$A$3:$E$592,5,FALSE)</f>
        <v>Gobiernos Autonomos Municipales</v>
      </c>
      <c r="W799" s="397" t="str">
        <f>+V799</f>
        <v>Gobiernos Autonomos Municipales</v>
      </c>
      <c r="X799" s="240">
        <f>+VLOOKUP(A799,[4]Sheet1!$A$13:$D$744,4,FALSE)</f>
        <v>0</v>
      </c>
      <c r="Y799" s="240" t="e">
        <f>+VLOOKUP(X799,bd_lista!$A$3:$C$592,3,FALSE)</f>
        <v>#N/A</v>
      </c>
      <c r="Z799" s="290">
        <f>+X799</f>
        <v>0</v>
      </c>
      <c r="AA799" s="291" t="e">
        <f>+Y799</f>
        <v>#N/A</v>
      </c>
    </row>
    <row r="800" spans="1:27" customFormat="1" ht="15" hidden="1" customHeight="1">
      <c r="A800" s="32">
        <v>1417</v>
      </c>
      <c r="B800" s="394"/>
      <c r="C800" s="245" t="str">
        <f>+VLOOKUP(A800,bd_lista!$A$3:$C$592,3,FALSE)</f>
        <v>Gobierno Autónomo Municipal de Turco</v>
      </c>
      <c r="D800" s="396"/>
      <c r="E800" s="242" t="s">
        <v>1304</v>
      </c>
      <c r="F800" s="241">
        <f ca="1">+IFERROR(INDEX('Hoja de Trabajo para listado'!$A$155:$Z$1048576,MATCH($A800,'Hoja de Trabajo para listado'!$A$155:$A$1048576,0),MATCH((CUADRO!F$4&amp;$E800),'Hoja de Trabajo para listado'!$A$151:$Z$151,0)),0)+IFERROR(INDEX('Hoja de Trabajo para listado'!$AB$155:$BA$1048576,MATCH($A800,'Hoja de Trabajo para listado'!$AB$155:$AB$1048576,0),MATCH((CUADRO!F$4&amp;$E800),'Hoja de Trabajo para listado'!$AB$151:$BA$151,0)),0)+IFERROR(INDEX('Hoja de Trabajo para listado'!$BC$155:$CB$1048576,MATCH($A800,'Hoja de Trabajo para listado'!$BC$155:$BC$1048576,0),MATCH((CUADRO!F$4&amp;$E800),'Hoja de Trabajo para listado'!$BC$151:$CB$151,0)),0)+IFERROR(INDEX('Hoja de Trabajo para listado'!$DE$153:$DG$274,MATCH($A800,'Hoja de Trabajo para listado'!$DE$153:$DE$1048576,0),MATCH((CUADRO!F$4&amp;$E800),'Hoja de Trabajo para listado'!$DE$151:$DG$151,0)),0)+IFERROR(INDEX('Hoja de Trabajo para listado'!$CD$155:$DC$1048576,MATCH($A800,'Hoja de Trabajo para listado'!$CD$155:$CD$1048576,0),MATCH((CUADRO!F$4&amp;$E800),'Hoja de Trabajo para listado'!$CD$151:$DC$151,0)),0)</f>
        <v>0</v>
      </c>
      <c r="G800" s="241">
        <f ca="1">+IFERROR(INDEX('Hoja de Trabajo para listado'!$A$155:$Z$1048576,MATCH($A800,'Hoja de Trabajo para listado'!$A$155:$A$1048576,0),MATCH((CUADRO!G$4&amp;$E800),'Hoja de Trabajo para listado'!$A$151:$Z$151,0)),0)+IFERROR(INDEX('Hoja de Trabajo para listado'!$AB$155:$BA$1048576,MATCH($A800,'Hoja de Trabajo para listado'!$AB$155:$AB$1048576,0),MATCH((CUADRO!G$4&amp;$E800),'Hoja de Trabajo para listado'!$AB$151:$BA$151,0)),0)+IFERROR(INDEX('Hoja de Trabajo para listado'!$BC$155:$CB$1048576,MATCH($A800,'Hoja de Trabajo para listado'!$BC$155:$BC$1048576,0),MATCH((CUADRO!G$4&amp;$E800),'Hoja de Trabajo para listado'!$BC$151:$CB$151,0)),0)+IFERROR(INDEX('Hoja de Trabajo para listado'!$DE$153:$DG$274,MATCH($A800,'Hoja de Trabajo para listado'!$DE$153:$DE$1048576,0),MATCH((CUADRO!G$4&amp;$E800),'Hoja de Trabajo para listado'!$DE$151:$DG$151,0)),0)+IFERROR(INDEX('Hoja de Trabajo para listado'!$CD$155:$DC$1048576,MATCH($A800,'Hoja de Trabajo para listado'!$CD$155:$CD$1048576,0),MATCH((CUADRO!G$4&amp;$E800),'Hoja de Trabajo para listado'!$CD$151:$DC$151,0)),0)</f>
        <v>0</v>
      </c>
      <c r="H800" s="241">
        <f ca="1">+IFERROR(INDEX('Hoja de Trabajo para listado'!$A$155:$Z$1048576,MATCH($A800,'Hoja de Trabajo para listado'!$A$155:$A$1048576,0),MATCH((CUADRO!H$4&amp;$E800),'Hoja de Trabajo para listado'!$A$151:$Z$151,0)),0)+IFERROR(INDEX('Hoja de Trabajo para listado'!$AB$155:$BA$1048576,MATCH($A800,'Hoja de Trabajo para listado'!$AB$155:$AB$1048576,0),MATCH((CUADRO!H$4&amp;$E800),'Hoja de Trabajo para listado'!$AB$151:$BA$151,0)),0)+IFERROR(INDEX('Hoja de Trabajo para listado'!$BC$155:$CB$1048576,MATCH($A800,'Hoja de Trabajo para listado'!$BC$155:$BC$1048576,0),MATCH((CUADRO!H$4&amp;$E800),'Hoja de Trabajo para listado'!$BC$151:$CB$151,0)),0)+IFERROR(INDEX('Hoja de Trabajo para listado'!$DE$153:$DG$274,MATCH($A800,'Hoja de Trabajo para listado'!$DE$153:$DE$1048576,0),MATCH((CUADRO!H$4&amp;$E800),'Hoja de Trabajo para listado'!$DE$151:$DG$151,0)),0)+IFERROR(INDEX('Hoja de Trabajo para listado'!$CD$155:$DC$1048576,MATCH($A800,'Hoja de Trabajo para listado'!$CD$155:$CD$1048576,0),MATCH((CUADRO!H$4&amp;$E800),'Hoja de Trabajo para listado'!$CD$151:$DC$151,0)),0)</f>
        <v>0</v>
      </c>
      <c r="I800" s="241">
        <f ca="1">+IFERROR(INDEX('Hoja de Trabajo para listado'!$A$155:$Z$1048576,MATCH($A800,'Hoja de Trabajo para listado'!$A$155:$A$1048576,0),MATCH((CUADRO!I$4&amp;$E800),'Hoja de Trabajo para listado'!$A$151:$Z$151,0)),0)+IFERROR(INDEX('Hoja de Trabajo para listado'!$AB$155:$BA$1048576,MATCH($A800,'Hoja de Trabajo para listado'!$AB$155:$AB$1048576,0),MATCH((CUADRO!I$4&amp;$E800),'Hoja de Trabajo para listado'!$AB$151:$BA$151,0)),0)+IFERROR(INDEX('Hoja de Trabajo para listado'!$BC$155:$CB$1048576,MATCH($A800,'Hoja de Trabajo para listado'!$BC$155:$BC$1048576,0),MATCH((CUADRO!I$4&amp;$E800),'Hoja de Trabajo para listado'!$BC$151:$CB$151,0)),0)+IFERROR(INDEX('Hoja de Trabajo para listado'!$DE$153:$DG$274,MATCH($A800,'Hoja de Trabajo para listado'!$DE$153:$DE$1048576,0),MATCH((CUADRO!I$4&amp;$E800),'Hoja de Trabajo para listado'!$DE$151:$DG$151,0)),0)+IFERROR(INDEX('Hoja de Trabajo para listado'!$CD$155:$DC$1048576,MATCH($A800,'Hoja de Trabajo para listado'!$CD$155:$CD$1048576,0),MATCH((CUADRO!I$4&amp;$E800),'Hoja de Trabajo para listado'!$CD$151:$DC$151,0)),0)</f>
        <v>0</v>
      </c>
      <c r="J800" s="241">
        <f ca="1">+IFERROR(INDEX('Hoja de Trabajo para listado'!$A$155:$Z$1048576,MATCH($A800,'Hoja de Trabajo para listado'!$A$155:$A$1048576,0),MATCH((CUADRO!J$4&amp;$E800),'Hoja de Trabajo para listado'!$A$151:$Z$151,0)),0)+IFERROR(INDEX('Hoja de Trabajo para listado'!$AB$155:$BA$1048576,MATCH($A800,'Hoja de Trabajo para listado'!$AB$155:$AB$1048576,0),MATCH((CUADRO!J$4&amp;$E800),'Hoja de Trabajo para listado'!$AB$151:$BA$151,0)),0)+IFERROR(INDEX('Hoja de Trabajo para listado'!$BC$155:$CB$1048576,MATCH($A800,'Hoja de Trabajo para listado'!$BC$155:$BC$1048576,0),MATCH((CUADRO!J$4&amp;$E800),'Hoja de Trabajo para listado'!$BC$151:$CB$151,0)),0)+IFERROR(INDEX('Hoja de Trabajo para listado'!$DE$153:$DG$274,MATCH($A800,'Hoja de Trabajo para listado'!$DE$153:$DE$1048576,0),MATCH((CUADRO!J$4&amp;$E800),'Hoja de Trabajo para listado'!$DE$151:$DG$151,0)),0)+IFERROR(INDEX('Hoja de Trabajo para listado'!$CD$155:$DC$1048576,MATCH($A800,'Hoja de Trabajo para listado'!$CD$155:$CD$1048576,0),MATCH((CUADRO!J$4&amp;$E800),'Hoja de Trabajo para listado'!$CD$151:$DC$151,0)),0)</f>
        <v>0</v>
      </c>
      <c r="K800" s="241">
        <f ca="1">+IFERROR(INDEX('Hoja de Trabajo para listado'!$A$155:$Z$1048576,MATCH($A800,'Hoja de Trabajo para listado'!$A$155:$A$1048576,0),MATCH((CUADRO!K$4&amp;$E800),'Hoja de Trabajo para listado'!$A$151:$Z$151,0)),0)+IFERROR(INDEX('Hoja de Trabajo para listado'!$AB$155:$BA$1048576,MATCH($A800,'Hoja de Trabajo para listado'!$AB$155:$AB$1048576,0),MATCH((CUADRO!K$4&amp;$E800),'Hoja de Trabajo para listado'!$AB$151:$BA$151,0)),0)+IFERROR(INDEX('Hoja de Trabajo para listado'!$BC$155:$CB$1048576,MATCH($A800,'Hoja de Trabajo para listado'!$BC$155:$BC$1048576,0),MATCH((CUADRO!K$4&amp;$E800),'Hoja de Trabajo para listado'!$BC$151:$CB$151,0)),0)+IFERROR(INDEX('Hoja de Trabajo para listado'!$DE$153:$DG$274,MATCH($A800,'Hoja de Trabajo para listado'!$DE$153:$DE$1048576,0),MATCH((CUADRO!K$4&amp;$E800),'Hoja de Trabajo para listado'!$DE$151:$DG$151,0)),0)+IFERROR(INDEX('Hoja de Trabajo para listado'!$CD$155:$DC$1048576,MATCH($A800,'Hoja de Trabajo para listado'!$CD$155:$CD$1048576,0),MATCH((CUADRO!K$4&amp;$E800),'Hoja de Trabajo para listado'!$CD$151:$DC$151,0)),0)</f>
        <v>0</v>
      </c>
      <c r="L800" s="241">
        <f ca="1">+IFERROR(INDEX('Hoja de Trabajo para listado'!$A$155:$Z$1048576,MATCH($A800,'Hoja de Trabajo para listado'!$A$155:$A$1048576,0),MATCH((CUADRO!L$4&amp;$E800),'Hoja de Trabajo para listado'!$A$151:$Z$151,0)),0)+IFERROR(INDEX('Hoja de Trabajo para listado'!$AB$155:$BA$1048576,MATCH($A800,'Hoja de Trabajo para listado'!$AB$155:$AB$1048576,0),MATCH((CUADRO!L$4&amp;$E800),'Hoja de Trabajo para listado'!$AB$151:$BA$151,0)),0)+IFERROR(INDEX('Hoja de Trabajo para listado'!$BC$155:$CB$1048576,MATCH($A800,'Hoja de Trabajo para listado'!$BC$155:$BC$1048576,0),MATCH((CUADRO!L$4&amp;$E800),'Hoja de Trabajo para listado'!$BC$151:$CB$151,0)),0)+IFERROR(INDEX('Hoja de Trabajo para listado'!$DE$153:$DG$274,MATCH($A800,'Hoja de Trabajo para listado'!$DE$153:$DE$1048576,0),MATCH((CUADRO!L$4&amp;$E800),'Hoja de Trabajo para listado'!$DE$151:$DG$151,0)),0)+IFERROR(INDEX('Hoja de Trabajo para listado'!$CD$155:$DC$1048576,MATCH($A800,'Hoja de Trabajo para listado'!$CD$155:$CD$1048576,0),MATCH((CUADRO!L$4&amp;$E800),'Hoja de Trabajo para listado'!$CD$151:$DC$151,0)),0)</f>
        <v>0</v>
      </c>
      <c r="M800" s="241">
        <f ca="1">+IFERROR(INDEX('Hoja de Trabajo para listado'!$A$155:$Z$1048576,MATCH($A800,'Hoja de Trabajo para listado'!$A$155:$A$1048576,0),MATCH((CUADRO!M$4&amp;$E800),'Hoja de Trabajo para listado'!$A$151:$Z$151,0)),0)+IFERROR(INDEX('Hoja de Trabajo para listado'!$AB$155:$BA$1048576,MATCH($A800,'Hoja de Trabajo para listado'!$AB$155:$AB$1048576,0),MATCH((CUADRO!M$4&amp;$E800),'Hoja de Trabajo para listado'!$AB$151:$BA$151,0)),0)+IFERROR(INDEX('Hoja de Trabajo para listado'!$BC$155:$CB$1048576,MATCH($A800,'Hoja de Trabajo para listado'!$BC$155:$BC$1048576,0),MATCH((CUADRO!M$4&amp;$E800),'Hoja de Trabajo para listado'!$BC$151:$CB$151,0)),0)+IFERROR(INDEX('Hoja de Trabajo para listado'!$DE$153:$DG$274,MATCH($A800,'Hoja de Trabajo para listado'!$DE$153:$DE$1048576,0),MATCH((CUADRO!M$4&amp;$E800),'Hoja de Trabajo para listado'!$DE$151:$DG$151,0)),0)+IFERROR(INDEX('Hoja de Trabajo para listado'!$CD$155:$DC$1048576,MATCH($A800,'Hoja de Trabajo para listado'!$CD$155:$CD$1048576,0),MATCH((CUADRO!M$4&amp;$E800),'Hoja de Trabajo para listado'!$CD$151:$DC$151,0)),0)</f>
        <v>0</v>
      </c>
      <c r="N800" s="241">
        <f ca="1">+IFERROR(INDEX('Hoja de Trabajo para listado'!$A$155:$Z$1048576,MATCH($A800,'Hoja de Trabajo para listado'!$A$155:$A$1048576,0),MATCH((CUADRO!N$4&amp;$E800),'Hoja de Trabajo para listado'!$A$151:$Z$151,0)),0)+IFERROR(INDEX('Hoja de Trabajo para listado'!$AB$155:$BA$1048576,MATCH($A800,'Hoja de Trabajo para listado'!$AB$155:$AB$1048576,0),MATCH((CUADRO!N$4&amp;$E800),'Hoja de Trabajo para listado'!$AB$151:$BA$151,0)),0)+IFERROR(INDEX('Hoja de Trabajo para listado'!$BC$155:$CB$1048576,MATCH($A800,'Hoja de Trabajo para listado'!$BC$155:$BC$1048576,0),MATCH((CUADRO!N$4&amp;$E800),'Hoja de Trabajo para listado'!$BC$151:$CB$151,0)),0)+IFERROR(INDEX('Hoja de Trabajo para listado'!$DE$153:$DG$274,MATCH($A800,'Hoja de Trabajo para listado'!$DE$153:$DE$1048576,0),MATCH((CUADRO!N$4&amp;$E800),'Hoja de Trabajo para listado'!$DE$151:$DG$151,0)),0)+IFERROR(INDEX('Hoja de Trabajo para listado'!$CD$155:$DC$1048576,MATCH($A800,'Hoja de Trabajo para listado'!$CD$155:$CD$1048576,0),MATCH((CUADRO!N$4&amp;$E800),'Hoja de Trabajo para listado'!$CD$151:$DC$151,0)),0)</f>
        <v>0</v>
      </c>
      <c r="O800" s="241">
        <f ca="1">+IFERROR(INDEX('Hoja de Trabajo para listado'!$A$155:$Z$1048576,MATCH($A800,'Hoja de Trabajo para listado'!$A$155:$A$1048576,0),MATCH((CUADRO!O$4&amp;$E800),'Hoja de Trabajo para listado'!$A$151:$Z$151,0)),0)+IFERROR(INDEX('Hoja de Trabajo para listado'!$AB$155:$BA$1048576,MATCH($A800,'Hoja de Trabajo para listado'!$AB$155:$AB$1048576,0),MATCH((CUADRO!O$4&amp;$E800),'Hoja de Trabajo para listado'!$AB$151:$BA$151,0)),0)+IFERROR(INDEX('Hoja de Trabajo para listado'!$BC$155:$CB$1048576,MATCH($A800,'Hoja de Trabajo para listado'!$BC$155:$BC$1048576,0),MATCH((CUADRO!O$4&amp;$E800),'Hoja de Trabajo para listado'!$BC$151:$CB$151,0)),0)+IFERROR(INDEX('Hoja de Trabajo para listado'!$DE$153:$DG$274,MATCH($A800,'Hoja de Trabajo para listado'!$DE$153:$DE$1048576,0),MATCH((CUADRO!O$4&amp;$E800),'Hoja de Trabajo para listado'!$DE$151:$DG$151,0)),0)+IFERROR(INDEX('Hoja de Trabajo para listado'!$CD$155:$DC$1048576,MATCH($A800,'Hoja de Trabajo para listado'!$CD$155:$CD$1048576,0),MATCH((CUADRO!O$4&amp;$E800),'Hoja de Trabajo para listado'!$CD$151:$DC$151,0)),0)</f>
        <v>0</v>
      </c>
      <c r="P800" s="241">
        <f ca="1">+IFERROR(INDEX('Hoja de Trabajo para listado'!$A$155:$Z$1048576,MATCH($A800,'Hoja de Trabajo para listado'!$A$155:$A$1048576,0),MATCH((CUADRO!P$4&amp;$E800),'Hoja de Trabajo para listado'!$A$151:$Z$151,0)),0)+IFERROR(INDEX('Hoja de Trabajo para listado'!$AB$155:$BA$1048576,MATCH($A800,'Hoja de Trabajo para listado'!$AB$155:$AB$1048576,0),MATCH((CUADRO!P$4&amp;$E800),'Hoja de Trabajo para listado'!$AB$151:$BA$151,0)),0)+IFERROR(INDEX('Hoja de Trabajo para listado'!$BC$155:$CB$1048576,MATCH($A800,'Hoja de Trabajo para listado'!$BC$155:$BC$1048576,0),MATCH((CUADRO!P$4&amp;$E800),'Hoja de Trabajo para listado'!$BC$151:$CB$151,0)),0)+IFERROR(INDEX('Hoja de Trabajo para listado'!$DE$153:$DG$274,MATCH($A800,'Hoja de Trabajo para listado'!$DE$153:$DE$1048576,0),MATCH((CUADRO!P$4&amp;$E800),'Hoja de Trabajo para listado'!$DE$151:$DG$151,0)),0)+IFERROR(INDEX('Hoja de Trabajo para listado'!$CD$155:$DC$1048576,MATCH($A800,'Hoja de Trabajo para listado'!$CD$155:$CD$1048576,0),MATCH((CUADRO!P$4&amp;$E800),'Hoja de Trabajo para listado'!$CD$151:$DC$151,0)),0)</f>
        <v>0</v>
      </c>
      <c r="Q800" s="241">
        <f ca="1">+IFERROR(INDEX('Hoja de Trabajo para listado'!$A$155:$Z$1048576,MATCH($A800,'Hoja de Trabajo para listado'!$A$155:$A$1048576,0),MATCH((CUADRO!Q$4&amp;$E800),'Hoja de Trabajo para listado'!$A$151:$Z$151,0)),0)+IFERROR(INDEX('Hoja de Trabajo para listado'!$AB$155:$BA$1048576,MATCH($A800,'Hoja de Trabajo para listado'!$AB$155:$AB$1048576,0),MATCH((CUADRO!Q$4&amp;$E800),'Hoja de Trabajo para listado'!$AB$151:$BA$151,0)),0)+IFERROR(INDEX('Hoja de Trabajo para listado'!$BC$155:$CB$1048576,MATCH($A800,'Hoja de Trabajo para listado'!$BC$155:$BC$1048576,0),MATCH((CUADRO!Q$4&amp;$E800),'Hoja de Trabajo para listado'!$BC$151:$CB$151,0)),0)+IFERROR(INDEX('Hoja de Trabajo para listado'!$DE$153:$DG$274,MATCH($A800,'Hoja de Trabajo para listado'!$DE$153:$DE$1048576,0),MATCH((CUADRO!Q$4&amp;$E800),'Hoja de Trabajo para listado'!$DE$151:$DG$151,0)),0)+IFERROR(INDEX('Hoja de Trabajo para listado'!$CD$155:$DC$1048576,MATCH($A800,'Hoja de Trabajo para listado'!$CD$155:$CD$1048576,0),MATCH((CUADRO!Q$4&amp;$E800),'Hoja de Trabajo para listado'!$CD$151:$DC$151,0)),0)</f>
        <v>0</v>
      </c>
      <c r="R800" s="241">
        <f t="shared" ca="1" si="31"/>
        <v>0</v>
      </c>
      <c r="S800" s="247">
        <f ca="1">+R799+R800</f>
        <v>0</v>
      </c>
      <c r="T800" s="241">
        <f ca="1">+S800</f>
        <v>0</v>
      </c>
      <c r="U800" s="240">
        <f t="shared" si="32"/>
        <v>2</v>
      </c>
      <c r="V800" s="327" t="str">
        <f>+VLOOKUP(A800,bd_lista!$A$3:$E$592,5,FALSE)</f>
        <v>Gobiernos Autonomos Municipales</v>
      </c>
      <c r="W800" s="398"/>
      <c r="X800" s="240">
        <f>+VLOOKUP(A800,[4]Sheet1!$A$13:$D$744,4,FALSE)</f>
        <v>0</v>
      </c>
      <c r="Y800" s="240" t="e">
        <f>+VLOOKUP(X800,bd_lista!$A$3:$C$592,3,FALSE)</f>
        <v>#N/A</v>
      </c>
      <c r="Z800" s="288"/>
      <c r="AA800" s="289"/>
    </row>
    <row r="801" spans="1:27" customFormat="1" ht="15" hidden="1" customHeight="1">
      <c r="A801" s="32">
        <v>1418</v>
      </c>
      <c r="B801" s="393">
        <f>+A801</f>
        <v>1418</v>
      </c>
      <c r="C801" s="245" t="str">
        <f>+VLOOKUP(A801,bd_lista!$A$3:$C$592,3,FALSE)</f>
        <v>Gobierno Autónomo Municipal de Huachacalla</v>
      </c>
      <c r="D801" s="395" t="str">
        <f>+C801</f>
        <v>Gobierno Autónomo Municipal de Huachacalla</v>
      </c>
      <c r="E801" s="240" t="s">
        <v>1303</v>
      </c>
      <c r="F801" s="241">
        <f ca="1">+IFERROR(INDEX('Hoja de Trabajo para listado'!$A$155:$Z$1048576,MATCH($A801,'Hoja de Trabajo para listado'!$A$155:$A$1048576,0),MATCH((CUADRO!F$4&amp;$E801),'Hoja de Trabajo para listado'!$A$151:$Z$151,0)),0)+IFERROR(INDEX('Hoja de Trabajo para listado'!$AB$155:$BA$1048576,MATCH($A801,'Hoja de Trabajo para listado'!$AB$155:$AB$1048576,0),MATCH((CUADRO!F$4&amp;$E801),'Hoja de Trabajo para listado'!$AB$151:$BA$151,0)),0)+IFERROR(INDEX('Hoja de Trabajo para listado'!$BC$155:$CB$1048576,MATCH($A801,'Hoja de Trabajo para listado'!$BC$155:$BC$1048576,0),MATCH((CUADRO!F$4&amp;$E801),'Hoja de Trabajo para listado'!$BC$151:$CB$151,0)),0)+IFERROR(INDEX('Hoja de Trabajo para listado'!$DE$153:$DG$274,MATCH($A801,'Hoja de Trabajo para listado'!$DE$153:$DE$1048576,0),MATCH((CUADRO!F$4&amp;$E801),'Hoja de Trabajo para listado'!$DE$151:$DG$151,0)),0)+IFERROR(INDEX('Hoja de Trabajo para listado'!$CD$155:$DC$1048576,MATCH($A801,'Hoja de Trabajo para listado'!$CD$155:$CD$1048576,0),MATCH((CUADRO!F$4&amp;$E801),'Hoja de Trabajo para listado'!$CD$151:$DC$151,0)),0)</f>
        <v>0</v>
      </c>
      <c r="G801" s="241">
        <f ca="1">+IFERROR(INDEX('Hoja de Trabajo para listado'!$A$155:$Z$1048576,MATCH($A801,'Hoja de Trabajo para listado'!$A$155:$A$1048576,0),MATCH((CUADRO!G$4&amp;$E801),'Hoja de Trabajo para listado'!$A$151:$Z$151,0)),0)+IFERROR(INDEX('Hoja de Trabajo para listado'!$AB$155:$BA$1048576,MATCH($A801,'Hoja de Trabajo para listado'!$AB$155:$AB$1048576,0),MATCH((CUADRO!G$4&amp;$E801),'Hoja de Trabajo para listado'!$AB$151:$BA$151,0)),0)+IFERROR(INDEX('Hoja de Trabajo para listado'!$BC$155:$CB$1048576,MATCH($A801,'Hoja de Trabajo para listado'!$BC$155:$BC$1048576,0),MATCH((CUADRO!G$4&amp;$E801),'Hoja de Trabajo para listado'!$BC$151:$CB$151,0)),0)+IFERROR(INDEX('Hoja de Trabajo para listado'!$DE$153:$DG$274,MATCH($A801,'Hoja de Trabajo para listado'!$DE$153:$DE$1048576,0),MATCH((CUADRO!G$4&amp;$E801),'Hoja de Trabajo para listado'!$DE$151:$DG$151,0)),0)+IFERROR(INDEX('Hoja de Trabajo para listado'!$CD$155:$DC$1048576,MATCH($A801,'Hoja de Trabajo para listado'!$CD$155:$CD$1048576,0),MATCH((CUADRO!G$4&amp;$E801),'Hoja de Trabajo para listado'!$CD$151:$DC$151,0)),0)</f>
        <v>0</v>
      </c>
      <c r="H801" s="241">
        <f ca="1">+IFERROR(INDEX('Hoja de Trabajo para listado'!$A$155:$Z$1048576,MATCH($A801,'Hoja de Trabajo para listado'!$A$155:$A$1048576,0),MATCH((CUADRO!H$4&amp;$E801),'Hoja de Trabajo para listado'!$A$151:$Z$151,0)),0)+IFERROR(INDEX('Hoja de Trabajo para listado'!$AB$155:$BA$1048576,MATCH($A801,'Hoja de Trabajo para listado'!$AB$155:$AB$1048576,0),MATCH((CUADRO!H$4&amp;$E801),'Hoja de Trabajo para listado'!$AB$151:$BA$151,0)),0)+IFERROR(INDEX('Hoja de Trabajo para listado'!$BC$155:$CB$1048576,MATCH($A801,'Hoja de Trabajo para listado'!$BC$155:$BC$1048576,0),MATCH((CUADRO!H$4&amp;$E801),'Hoja de Trabajo para listado'!$BC$151:$CB$151,0)),0)+IFERROR(INDEX('Hoja de Trabajo para listado'!$DE$153:$DG$274,MATCH($A801,'Hoja de Trabajo para listado'!$DE$153:$DE$1048576,0),MATCH((CUADRO!H$4&amp;$E801),'Hoja de Trabajo para listado'!$DE$151:$DG$151,0)),0)+IFERROR(INDEX('Hoja de Trabajo para listado'!$CD$155:$DC$1048576,MATCH($A801,'Hoja de Trabajo para listado'!$CD$155:$CD$1048576,0),MATCH((CUADRO!H$4&amp;$E801),'Hoja de Trabajo para listado'!$CD$151:$DC$151,0)),0)</f>
        <v>0</v>
      </c>
      <c r="I801" s="241">
        <f ca="1">+IFERROR(INDEX('Hoja de Trabajo para listado'!$A$155:$Z$1048576,MATCH($A801,'Hoja de Trabajo para listado'!$A$155:$A$1048576,0),MATCH((CUADRO!I$4&amp;$E801),'Hoja de Trabajo para listado'!$A$151:$Z$151,0)),0)+IFERROR(INDEX('Hoja de Trabajo para listado'!$AB$155:$BA$1048576,MATCH($A801,'Hoja de Trabajo para listado'!$AB$155:$AB$1048576,0),MATCH((CUADRO!I$4&amp;$E801),'Hoja de Trabajo para listado'!$AB$151:$BA$151,0)),0)+IFERROR(INDEX('Hoja de Trabajo para listado'!$BC$155:$CB$1048576,MATCH($A801,'Hoja de Trabajo para listado'!$BC$155:$BC$1048576,0),MATCH((CUADRO!I$4&amp;$E801),'Hoja de Trabajo para listado'!$BC$151:$CB$151,0)),0)+IFERROR(INDEX('Hoja de Trabajo para listado'!$DE$153:$DG$274,MATCH($A801,'Hoja de Trabajo para listado'!$DE$153:$DE$1048576,0),MATCH((CUADRO!I$4&amp;$E801),'Hoja de Trabajo para listado'!$DE$151:$DG$151,0)),0)+IFERROR(INDEX('Hoja de Trabajo para listado'!$CD$155:$DC$1048576,MATCH($A801,'Hoja de Trabajo para listado'!$CD$155:$CD$1048576,0),MATCH((CUADRO!I$4&amp;$E801),'Hoja de Trabajo para listado'!$CD$151:$DC$151,0)),0)</f>
        <v>0</v>
      </c>
      <c r="J801" s="241">
        <f ca="1">+IFERROR(INDEX('Hoja de Trabajo para listado'!$A$155:$Z$1048576,MATCH($A801,'Hoja de Trabajo para listado'!$A$155:$A$1048576,0),MATCH((CUADRO!J$4&amp;$E801),'Hoja de Trabajo para listado'!$A$151:$Z$151,0)),0)+IFERROR(INDEX('Hoja de Trabajo para listado'!$AB$155:$BA$1048576,MATCH($A801,'Hoja de Trabajo para listado'!$AB$155:$AB$1048576,0),MATCH((CUADRO!J$4&amp;$E801),'Hoja de Trabajo para listado'!$AB$151:$BA$151,0)),0)+IFERROR(INDEX('Hoja de Trabajo para listado'!$BC$155:$CB$1048576,MATCH($A801,'Hoja de Trabajo para listado'!$BC$155:$BC$1048576,0),MATCH((CUADRO!J$4&amp;$E801),'Hoja de Trabajo para listado'!$BC$151:$CB$151,0)),0)+IFERROR(INDEX('Hoja de Trabajo para listado'!$DE$153:$DG$274,MATCH($A801,'Hoja de Trabajo para listado'!$DE$153:$DE$1048576,0),MATCH((CUADRO!J$4&amp;$E801),'Hoja de Trabajo para listado'!$DE$151:$DG$151,0)),0)+IFERROR(INDEX('Hoja de Trabajo para listado'!$CD$155:$DC$1048576,MATCH($A801,'Hoja de Trabajo para listado'!$CD$155:$CD$1048576,0),MATCH((CUADRO!J$4&amp;$E801),'Hoja de Trabajo para listado'!$CD$151:$DC$151,0)),0)</f>
        <v>0</v>
      </c>
      <c r="K801" s="241">
        <f ca="1">+IFERROR(INDEX('Hoja de Trabajo para listado'!$A$155:$Z$1048576,MATCH($A801,'Hoja de Trabajo para listado'!$A$155:$A$1048576,0),MATCH((CUADRO!K$4&amp;$E801),'Hoja de Trabajo para listado'!$A$151:$Z$151,0)),0)+IFERROR(INDEX('Hoja de Trabajo para listado'!$AB$155:$BA$1048576,MATCH($A801,'Hoja de Trabajo para listado'!$AB$155:$AB$1048576,0),MATCH((CUADRO!K$4&amp;$E801),'Hoja de Trabajo para listado'!$AB$151:$BA$151,0)),0)+IFERROR(INDEX('Hoja de Trabajo para listado'!$BC$155:$CB$1048576,MATCH($A801,'Hoja de Trabajo para listado'!$BC$155:$BC$1048576,0),MATCH((CUADRO!K$4&amp;$E801),'Hoja de Trabajo para listado'!$BC$151:$CB$151,0)),0)+IFERROR(INDEX('Hoja de Trabajo para listado'!$DE$153:$DG$274,MATCH($A801,'Hoja de Trabajo para listado'!$DE$153:$DE$1048576,0),MATCH((CUADRO!K$4&amp;$E801),'Hoja de Trabajo para listado'!$DE$151:$DG$151,0)),0)+IFERROR(INDEX('Hoja de Trabajo para listado'!$CD$155:$DC$1048576,MATCH($A801,'Hoja de Trabajo para listado'!$CD$155:$CD$1048576,0),MATCH((CUADRO!K$4&amp;$E801),'Hoja de Trabajo para listado'!$CD$151:$DC$151,0)),0)</f>
        <v>0</v>
      </c>
      <c r="L801" s="241">
        <f ca="1">+IFERROR(INDEX('Hoja de Trabajo para listado'!$A$155:$Z$1048576,MATCH($A801,'Hoja de Trabajo para listado'!$A$155:$A$1048576,0),MATCH((CUADRO!L$4&amp;$E801),'Hoja de Trabajo para listado'!$A$151:$Z$151,0)),0)+IFERROR(INDEX('Hoja de Trabajo para listado'!$AB$155:$BA$1048576,MATCH($A801,'Hoja de Trabajo para listado'!$AB$155:$AB$1048576,0),MATCH((CUADRO!L$4&amp;$E801),'Hoja de Trabajo para listado'!$AB$151:$BA$151,0)),0)+IFERROR(INDEX('Hoja de Trabajo para listado'!$BC$155:$CB$1048576,MATCH($A801,'Hoja de Trabajo para listado'!$BC$155:$BC$1048576,0),MATCH((CUADRO!L$4&amp;$E801),'Hoja de Trabajo para listado'!$BC$151:$CB$151,0)),0)+IFERROR(INDEX('Hoja de Trabajo para listado'!$DE$153:$DG$274,MATCH($A801,'Hoja de Trabajo para listado'!$DE$153:$DE$1048576,0),MATCH((CUADRO!L$4&amp;$E801),'Hoja de Trabajo para listado'!$DE$151:$DG$151,0)),0)+IFERROR(INDEX('Hoja de Trabajo para listado'!$CD$155:$DC$1048576,MATCH($A801,'Hoja de Trabajo para listado'!$CD$155:$CD$1048576,0),MATCH((CUADRO!L$4&amp;$E801),'Hoja de Trabajo para listado'!$CD$151:$DC$151,0)),0)</f>
        <v>0</v>
      </c>
      <c r="M801" s="241">
        <f ca="1">+IFERROR(INDEX('Hoja de Trabajo para listado'!$A$155:$Z$1048576,MATCH($A801,'Hoja de Trabajo para listado'!$A$155:$A$1048576,0),MATCH((CUADRO!M$4&amp;$E801),'Hoja de Trabajo para listado'!$A$151:$Z$151,0)),0)+IFERROR(INDEX('Hoja de Trabajo para listado'!$AB$155:$BA$1048576,MATCH($A801,'Hoja de Trabajo para listado'!$AB$155:$AB$1048576,0),MATCH((CUADRO!M$4&amp;$E801),'Hoja de Trabajo para listado'!$AB$151:$BA$151,0)),0)+IFERROR(INDEX('Hoja de Trabajo para listado'!$BC$155:$CB$1048576,MATCH($A801,'Hoja de Trabajo para listado'!$BC$155:$BC$1048576,0),MATCH((CUADRO!M$4&amp;$E801),'Hoja de Trabajo para listado'!$BC$151:$CB$151,0)),0)+IFERROR(INDEX('Hoja de Trabajo para listado'!$DE$153:$DG$274,MATCH($A801,'Hoja de Trabajo para listado'!$DE$153:$DE$1048576,0),MATCH((CUADRO!M$4&amp;$E801),'Hoja de Trabajo para listado'!$DE$151:$DG$151,0)),0)+IFERROR(INDEX('Hoja de Trabajo para listado'!$CD$155:$DC$1048576,MATCH($A801,'Hoja de Trabajo para listado'!$CD$155:$CD$1048576,0),MATCH((CUADRO!M$4&amp;$E801),'Hoja de Trabajo para listado'!$CD$151:$DC$151,0)),0)</f>
        <v>0</v>
      </c>
      <c r="N801" s="241">
        <f ca="1">+IFERROR(INDEX('Hoja de Trabajo para listado'!$A$155:$Z$1048576,MATCH($A801,'Hoja de Trabajo para listado'!$A$155:$A$1048576,0),MATCH((CUADRO!N$4&amp;$E801),'Hoja de Trabajo para listado'!$A$151:$Z$151,0)),0)+IFERROR(INDEX('Hoja de Trabajo para listado'!$AB$155:$BA$1048576,MATCH($A801,'Hoja de Trabajo para listado'!$AB$155:$AB$1048576,0),MATCH((CUADRO!N$4&amp;$E801),'Hoja de Trabajo para listado'!$AB$151:$BA$151,0)),0)+IFERROR(INDEX('Hoja de Trabajo para listado'!$BC$155:$CB$1048576,MATCH($A801,'Hoja de Trabajo para listado'!$BC$155:$BC$1048576,0),MATCH((CUADRO!N$4&amp;$E801),'Hoja de Trabajo para listado'!$BC$151:$CB$151,0)),0)+IFERROR(INDEX('Hoja de Trabajo para listado'!$DE$153:$DG$274,MATCH($A801,'Hoja de Trabajo para listado'!$DE$153:$DE$1048576,0),MATCH((CUADRO!N$4&amp;$E801),'Hoja de Trabajo para listado'!$DE$151:$DG$151,0)),0)+IFERROR(INDEX('Hoja de Trabajo para listado'!$CD$155:$DC$1048576,MATCH($A801,'Hoja de Trabajo para listado'!$CD$155:$CD$1048576,0),MATCH((CUADRO!N$4&amp;$E801),'Hoja de Trabajo para listado'!$CD$151:$DC$151,0)),0)</f>
        <v>0</v>
      </c>
      <c r="O801" s="241">
        <f ca="1">+IFERROR(INDEX('Hoja de Trabajo para listado'!$A$155:$Z$1048576,MATCH($A801,'Hoja de Trabajo para listado'!$A$155:$A$1048576,0),MATCH((CUADRO!O$4&amp;$E801),'Hoja de Trabajo para listado'!$A$151:$Z$151,0)),0)+IFERROR(INDEX('Hoja de Trabajo para listado'!$AB$155:$BA$1048576,MATCH($A801,'Hoja de Trabajo para listado'!$AB$155:$AB$1048576,0),MATCH((CUADRO!O$4&amp;$E801),'Hoja de Trabajo para listado'!$AB$151:$BA$151,0)),0)+IFERROR(INDEX('Hoja de Trabajo para listado'!$BC$155:$CB$1048576,MATCH($A801,'Hoja de Trabajo para listado'!$BC$155:$BC$1048576,0),MATCH((CUADRO!O$4&amp;$E801),'Hoja de Trabajo para listado'!$BC$151:$CB$151,0)),0)+IFERROR(INDEX('Hoja de Trabajo para listado'!$DE$153:$DG$274,MATCH($A801,'Hoja de Trabajo para listado'!$DE$153:$DE$1048576,0),MATCH((CUADRO!O$4&amp;$E801),'Hoja de Trabajo para listado'!$DE$151:$DG$151,0)),0)+IFERROR(INDEX('Hoja de Trabajo para listado'!$CD$155:$DC$1048576,MATCH($A801,'Hoja de Trabajo para listado'!$CD$155:$CD$1048576,0),MATCH((CUADRO!O$4&amp;$E801),'Hoja de Trabajo para listado'!$CD$151:$DC$151,0)),0)</f>
        <v>0</v>
      </c>
      <c r="P801" s="241">
        <f ca="1">+IFERROR(INDEX('Hoja de Trabajo para listado'!$A$155:$Z$1048576,MATCH($A801,'Hoja de Trabajo para listado'!$A$155:$A$1048576,0),MATCH((CUADRO!P$4&amp;$E801),'Hoja de Trabajo para listado'!$A$151:$Z$151,0)),0)+IFERROR(INDEX('Hoja de Trabajo para listado'!$AB$155:$BA$1048576,MATCH($A801,'Hoja de Trabajo para listado'!$AB$155:$AB$1048576,0),MATCH((CUADRO!P$4&amp;$E801),'Hoja de Trabajo para listado'!$AB$151:$BA$151,0)),0)+IFERROR(INDEX('Hoja de Trabajo para listado'!$BC$155:$CB$1048576,MATCH($A801,'Hoja de Trabajo para listado'!$BC$155:$BC$1048576,0),MATCH((CUADRO!P$4&amp;$E801),'Hoja de Trabajo para listado'!$BC$151:$CB$151,0)),0)+IFERROR(INDEX('Hoja de Trabajo para listado'!$DE$153:$DG$274,MATCH($A801,'Hoja de Trabajo para listado'!$DE$153:$DE$1048576,0),MATCH((CUADRO!P$4&amp;$E801),'Hoja de Trabajo para listado'!$DE$151:$DG$151,0)),0)+IFERROR(INDEX('Hoja de Trabajo para listado'!$CD$155:$DC$1048576,MATCH($A801,'Hoja de Trabajo para listado'!$CD$155:$CD$1048576,0),MATCH((CUADRO!P$4&amp;$E801),'Hoja de Trabajo para listado'!$CD$151:$DC$151,0)),0)</f>
        <v>0</v>
      </c>
      <c r="Q801" s="241">
        <f ca="1">+IFERROR(INDEX('Hoja de Trabajo para listado'!$A$155:$Z$1048576,MATCH($A801,'Hoja de Trabajo para listado'!$A$155:$A$1048576,0),MATCH((CUADRO!Q$4&amp;$E801),'Hoja de Trabajo para listado'!$A$151:$Z$151,0)),0)+IFERROR(INDEX('Hoja de Trabajo para listado'!$AB$155:$BA$1048576,MATCH($A801,'Hoja de Trabajo para listado'!$AB$155:$AB$1048576,0),MATCH((CUADRO!Q$4&amp;$E801),'Hoja de Trabajo para listado'!$AB$151:$BA$151,0)),0)+IFERROR(INDEX('Hoja de Trabajo para listado'!$BC$155:$CB$1048576,MATCH($A801,'Hoja de Trabajo para listado'!$BC$155:$BC$1048576,0),MATCH((CUADRO!Q$4&amp;$E801),'Hoja de Trabajo para listado'!$BC$151:$CB$151,0)),0)+IFERROR(INDEX('Hoja de Trabajo para listado'!$DE$153:$DG$274,MATCH($A801,'Hoja de Trabajo para listado'!$DE$153:$DE$1048576,0),MATCH((CUADRO!Q$4&amp;$E801),'Hoja de Trabajo para listado'!$DE$151:$DG$151,0)),0)+IFERROR(INDEX('Hoja de Trabajo para listado'!$CD$155:$DC$1048576,MATCH($A801,'Hoja de Trabajo para listado'!$CD$155:$CD$1048576,0),MATCH((CUADRO!Q$4&amp;$E801),'Hoja de Trabajo para listado'!$CD$151:$DC$151,0)),0)</f>
        <v>0</v>
      </c>
      <c r="R801" s="241">
        <f t="shared" ca="1" si="31"/>
        <v>0</v>
      </c>
      <c r="S801" s="247"/>
      <c r="T801" s="241">
        <f ca="1">+T802</f>
        <v>0</v>
      </c>
      <c r="U801" s="240">
        <f t="shared" si="32"/>
        <v>1</v>
      </c>
      <c r="V801" s="327" t="str">
        <f>+VLOOKUP(A801,bd_lista!$A$3:$E$592,5,FALSE)</f>
        <v>Gobiernos Autonomos Municipales</v>
      </c>
      <c r="W801" s="397" t="str">
        <f>+V801</f>
        <v>Gobiernos Autonomos Municipales</v>
      </c>
      <c r="X801" s="240">
        <f>+VLOOKUP(A801,[4]Sheet1!$A$13:$D$744,4,FALSE)</f>
        <v>0</v>
      </c>
      <c r="Y801" s="240" t="e">
        <f>+VLOOKUP(X801,bd_lista!$A$3:$C$592,3,FALSE)</f>
        <v>#N/A</v>
      </c>
      <c r="Z801" s="290">
        <f>+X801</f>
        <v>0</v>
      </c>
      <c r="AA801" s="291" t="e">
        <f>+Y801</f>
        <v>#N/A</v>
      </c>
    </row>
    <row r="802" spans="1:27" customFormat="1" ht="15" hidden="1" customHeight="1">
      <c r="A802" s="32">
        <v>1418</v>
      </c>
      <c r="B802" s="394"/>
      <c r="C802" s="245" t="str">
        <f>+VLOOKUP(A802,bd_lista!$A$3:$C$592,3,FALSE)</f>
        <v>Gobierno Autónomo Municipal de Huachacalla</v>
      </c>
      <c r="D802" s="396"/>
      <c r="E802" s="242" t="s">
        <v>1304</v>
      </c>
      <c r="F802" s="241">
        <f ca="1">+IFERROR(INDEX('Hoja de Trabajo para listado'!$A$155:$Z$1048576,MATCH($A802,'Hoja de Trabajo para listado'!$A$155:$A$1048576,0),MATCH((CUADRO!F$4&amp;$E802),'Hoja de Trabajo para listado'!$A$151:$Z$151,0)),0)+IFERROR(INDEX('Hoja de Trabajo para listado'!$AB$155:$BA$1048576,MATCH($A802,'Hoja de Trabajo para listado'!$AB$155:$AB$1048576,0),MATCH((CUADRO!F$4&amp;$E802),'Hoja de Trabajo para listado'!$AB$151:$BA$151,0)),0)+IFERROR(INDEX('Hoja de Trabajo para listado'!$BC$155:$CB$1048576,MATCH($A802,'Hoja de Trabajo para listado'!$BC$155:$BC$1048576,0),MATCH((CUADRO!F$4&amp;$E802),'Hoja de Trabajo para listado'!$BC$151:$CB$151,0)),0)+IFERROR(INDEX('Hoja de Trabajo para listado'!$DE$153:$DG$274,MATCH($A802,'Hoja de Trabajo para listado'!$DE$153:$DE$1048576,0),MATCH((CUADRO!F$4&amp;$E802),'Hoja de Trabajo para listado'!$DE$151:$DG$151,0)),0)+IFERROR(INDEX('Hoja de Trabajo para listado'!$CD$155:$DC$1048576,MATCH($A802,'Hoja de Trabajo para listado'!$CD$155:$CD$1048576,0),MATCH((CUADRO!F$4&amp;$E802),'Hoja de Trabajo para listado'!$CD$151:$DC$151,0)),0)</f>
        <v>0</v>
      </c>
      <c r="G802" s="241">
        <f ca="1">+IFERROR(INDEX('Hoja de Trabajo para listado'!$A$155:$Z$1048576,MATCH($A802,'Hoja de Trabajo para listado'!$A$155:$A$1048576,0),MATCH((CUADRO!G$4&amp;$E802),'Hoja de Trabajo para listado'!$A$151:$Z$151,0)),0)+IFERROR(INDEX('Hoja de Trabajo para listado'!$AB$155:$BA$1048576,MATCH($A802,'Hoja de Trabajo para listado'!$AB$155:$AB$1048576,0),MATCH((CUADRO!G$4&amp;$E802),'Hoja de Trabajo para listado'!$AB$151:$BA$151,0)),0)+IFERROR(INDEX('Hoja de Trabajo para listado'!$BC$155:$CB$1048576,MATCH($A802,'Hoja de Trabajo para listado'!$BC$155:$BC$1048576,0),MATCH((CUADRO!G$4&amp;$E802),'Hoja de Trabajo para listado'!$BC$151:$CB$151,0)),0)+IFERROR(INDEX('Hoja de Trabajo para listado'!$DE$153:$DG$274,MATCH($A802,'Hoja de Trabajo para listado'!$DE$153:$DE$1048576,0),MATCH((CUADRO!G$4&amp;$E802),'Hoja de Trabajo para listado'!$DE$151:$DG$151,0)),0)+IFERROR(INDEX('Hoja de Trabajo para listado'!$CD$155:$DC$1048576,MATCH($A802,'Hoja de Trabajo para listado'!$CD$155:$CD$1048576,0),MATCH((CUADRO!G$4&amp;$E802),'Hoja de Trabajo para listado'!$CD$151:$DC$151,0)),0)</f>
        <v>0</v>
      </c>
      <c r="H802" s="241">
        <f ca="1">+IFERROR(INDEX('Hoja de Trabajo para listado'!$A$155:$Z$1048576,MATCH($A802,'Hoja de Trabajo para listado'!$A$155:$A$1048576,0),MATCH((CUADRO!H$4&amp;$E802),'Hoja de Trabajo para listado'!$A$151:$Z$151,0)),0)+IFERROR(INDEX('Hoja de Trabajo para listado'!$AB$155:$BA$1048576,MATCH($A802,'Hoja de Trabajo para listado'!$AB$155:$AB$1048576,0),MATCH((CUADRO!H$4&amp;$E802),'Hoja de Trabajo para listado'!$AB$151:$BA$151,0)),0)+IFERROR(INDEX('Hoja de Trabajo para listado'!$BC$155:$CB$1048576,MATCH($A802,'Hoja de Trabajo para listado'!$BC$155:$BC$1048576,0),MATCH((CUADRO!H$4&amp;$E802),'Hoja de Trabajo para listado'!$BC$151:$CB$151,0)),0)+IFERROR(INDEX('Hoja de Trabajo para listado'!$DE$153:$DG$274,MATCH($A802,'Hoja de Trabajo para listado'!$DE$153:$DE$1048576,0),MATCH((CUADRO!H$4&amp;$E802),'Hoja de Trabajo para listado'!$DE$151:$DG$151,0)),0)+IFERROR(INDEX('Hoja de Trabajo para listado'!$CD$155:$DC$1048576,MATCH($A802,'Hoja de Trabajo para listado'!$CD$155:$CD$1048576,0),MATCH((CUADRO!H$4&amp;$E802),'Hoja de Trabajo para listado'!$CD$151:$DC$151,0)),0)</f>
        <v>0</v>
      </c>
      <c r="I802" s="241">
        <f ca="1">+IFERROR(INDEX('Hoja de Trabajo para listado'!$A$155:$Z$1048576,MATCH($A802,'Hoja de Trabajo para listado'!$A$155:$A$1048576,0),MATCH((CUADRO!I$4&amp;$E802),'Hoja de Trabajo para listado'!$A$151:$Z$151,0)),0)+IFERROR(INDEX('Hoja de Trabajo para listado'!$AB$155:$BA$1048576,MATCH($A802,'Hoja de Trabajo para listado'!$AB$155:$AB$1048576,0),MATCH((CUADRO!I$4&amp;$E802),'Hoja de Trabajo para listado'!$AB$151:$BA$151,0)),0)+IFERROR(INDEX('Hoja de Trabajo para listado'!$BC$155:$CB$1048576,MATCH($A802,'Hoja de Trabajo para listado'!$BC$155:$BC$1048576,0),MATCH((CUADRO!I$4&amp;$E802),'Hoja de Trabajo para listado'!$BC$151:$CB$151,0)),0)+IFERROR(INDEX('Hoja de Trabajo para listado'!$DE$153:$DG$274,MATCH($A802,'Hoja de Trabajo para listado'!$DE$153:$DE$1048576,0),MATCH((CUADRO!I$4&amp;$E802),'Hoja de Trabajo para listado'!$DE$151:$DG$151,0)),0)+IFERROR(INDEX('Hoja de Trabajo para listado'!$CD$155:$DC$1048576,MATCH($A802,'Hoja de Trabajo para listado'!$CD$155:$CD$1048576,0),MATCH((CUADRO!I$4&amp;$E802),'Hoja de Trabajo para listado'!$CD$151:$DC$151,0)),0)</f>
        <v>0</v>
      </c>
      <c r="J802" s="241">
        <f ca="1">+IFERROR(INDEX('Hoja de Trabajo para listado'!$A$155:$Z$1048576,MATCH($A802,'Hoja de Trabajo para listado'!$A$155:$A$1048576,0),MATCH((CUADRO!J$4&amp;$E802),'Hoja de Trabajo para listado'!$A$151:$Z$151,0)),0)+IFERROR(INDEX('Hoja de Trabajo para listado'!$AB$155:$BA$1048576,MATCH($A802,'Hoja de Trabajo para listado'!$AB$155:$AB$1048576,0),MATCH((CUADRO!J$4&amp;$E802),'Hoja de Trabajo para listado'!$AB$151:$BA$151,0)),0)+IFERROR(INDEX('Hoja de Trabajo para listado'!$BC$155:$CB$1048576,MATCH($A802,'Hoja de Trabajo para listado'!$BC$155:$BC$1048576,0),MATCH((CUADRO!J$4&amp;$E802),'Hoja de Trabajo para listado'!$BC$151:$CB$151,0)),0)+IFERROR(INDEX('Hoja de Trabajo para listado'!$DE$153:$DG$274,MATCH($A802,'Hoja de Trabajo para listado'!$DE$153:$DE$1048576,0),MATCH((CUADRO!J$4&amp;$E802),'Hoja de Trabajo para listado'!$DE$151:$DG$151,0)),0)+IFERROR(INDEX('Hoja de Trabajo para listado'!$CD$155:$DC$1048576,MATCH($A802,'Hoja de Trabajo para listado'!$CD$155:$CD$1048576,0),MATCH((CUADRO!J$4&amp;$E802),'Hoja de Trabajo para listado'!$CD$151:$DC$151,0)),0)</f>
        <v>0</v>
      </c>
      <c r="K802" s="241">
        <f ca="1">+IFERROR(INDEX('Hoja de Trabajo para listado'!$A$155:$Z$1048576,MATCH($A802,'Hoja de Trabajo para listado'!$A$155:$A$1048576,0),MATCH((CUADRO!K$4&amp;$E802),'Hoja de Trabajo para listado'!$A$151:$Z$151,0)),0)+IFERROR(INDEX('Hoja de Trabajo para listado'!$AB$155:$BA$1048576,MATCH($A802,'Hoja de Trabajo para listado'!$AB$155:$AB$1048576,0),MATCH((CUADRO!K$4&amp;$E802),'Hoja de Trabajo para listado'!$AB$151:$BA$151,0)),0)+IFERROR(INDEX('Hoja de Trabajo para listado'!$BC$155:$CB$1048576,MATCH($A802,'Hoja de Trabajo para listado'!$BC$155:$BC$1048576,0),MATCH((CUADRO!K$4&amp;$E802),'Hoja de Trabajo para listado'!$BC$151:$CB$151,0)),0)+IFERROR(INDEX('Hoja de Trabajo para listado'!$DE$153:$DG$274,MATCH($A802,'Hoja de Trabajo para listado'!$DE$153:$DE$1048576,0),MATCH((CUADRO!K$4&amp;$E802),'Hoja de Trabajo para listado'!$DE$151:$DG$151,0)),0)+IFERROR(INDEX('Hoja de Trabajo para listado'!$CD$155:$DC$1048576,MATCH($A802,'Hoja de Trabajo para listado'!$CD$155:$CD$1048576,0),MATCH((CUADRO!K$4&amp;$E802),'Hoja de Trabajo para listado'!$CD$151:$DC$151,0)),0)</f>
        <v>0</v>
      </c>
      <c r="L802" s="241">
        <f ca="1">+IFERROR(INDEX('Hoja de Trabajo para listado'!$A$155:$Z$1048576,MATCH($A802,'Hoja de Trabajo para listado'!$A$155:$A$1048576,0),MATCH((CUADRO!L$4&amp;$E802),'Hoja de Trabajo para listado'!$A$151:$Z$151,0)),0)+IFERROR(INDEX('Hoja de Trabajo para listado'!$AB$155:$BA$1048576,MATCH($A802,'Hoja de Trabajo para listado'!$AB$155:$AB$1048576,0),MATCH((CUADRO!L$4&amp;$E802),'Hoja de Trabajo para listado'!$AB$151:$BA$151,0)),0)+IFERROR(INDEX('Hoja de Trabajo para listado'!$BC$155:$CB$1048576,MATCH($A802,'Hoja de Trabajo para listado'!$BC$155:$BC$1048576,0),MATCH((CUADRO!L$4&amp;$E802),'Hoja de Trabajo para listado'!$BC$151:$CB$151,0)),0)+IFERROR(INDEX('Hoja de Trabajo para listado'!$DE$153:$DG$274,MATCH($A802,'Hoja de Trabajo para listado'!$DE$153:$DE$1048576,0),MATCH((CUADRO!L$4&amp;$E802),'Hoja de Trabajo para listado'!$DE$151:$DG$151,0)),0)+IFERROR(INDEX('Hoja de Trabajo para listado'!$CD$155:$DC$1048576,MATCH($A802,'Hoja de Trabajo para listado'!$CD$155:$CD$1048576,0),MATCH((CUADRO!L$4&amp;$E802),'Hoja de Trabajo para listado'!$CD$151:$DC$151,0)),0)</f>
        <v>0</v>
      </c>
      <c r="M802" s="241">
        <f ca="1">+IFERROR(INDEX('Hoja de Trabajo para listado'!$A$155:$Z$1048576,MATCH($A802,'Hoja de Trabajo para listado'!$A$155:$A$1048576,0),MATCH((CUADRO!M$4&amp;$E802),'Hoja de Trabajo para listado'!$A$151:$Z$151,0)),0)+IFERROR(INDEX('Hoja de Trabajo para listado'!$AB$155:$BA$1048576,MATCH($A802,'Hoja de Trabajo para listado'!$AB$155:$AB$1048576,0),MATCH((CUADRO!M$4&amp;$E802),'Hoja de Trabajo para listado'!$AB$151:$BA$151,0)),0)+IFERROR(INDEX('Hoja de Trabajo para listado'!$BC$155:$CB$1048576,MATCH($A802,'Hoja de Trabajo para listado'!$BC$155:$BC$1048576,0),MATCH((CUADRO!M$4&amp;$E802),'Hoja de Trabajo para listado'!$BC$151:$CB$151,0)),0)+IFERROR(INDEX('Hoja de Trabajo para listado'!$DE$153:$DG$274,MATCH($A802,'Hoja de Trabajo para listado'!$DE$153:$DE$1048576,0),MATCH((CUADRO!M$4&amp;$E802),'Hoja de Trabajo para listado'!$DE$151:$DG$151,0)),0)+IFERROR(INDEX('Hoja de Trabajo para listado'!$CD$155:$DC$1048576,MATCH($A802,'Hoja de Trabajo para listado'!$CD$155:$CD$1048576,0),MATCH((CUADRO!M$4&amp;$E802),'Hoja de Trabajo para listado'!$CD$151:$DC$151,0)),0)</f>
        <v>0</v>
      </c>
      <c r="N802" s="241">
        <f ca="1">+IFERROR(INDEX('Hoja de Trabajo para listado'!$A$155:$Z$1048576,MATCH($A802,'Hoja de Trabajo para listado'!$A$155:$A$1048576,0),MATCH((CUADRO!N$4&amp;$E802),'Hoja de Trabajo para listado'!$A$151:$Z$151,0)),0)+IFERROR(INDEX('Hoja de Trabajo para listado'!$AB$155:$BA$1048576,MATCH($A802,'Hoja de Trabajo para listado'!$AB$155:$AB$1048576,0),MATCH((CUADRO!N$4&amp;$E802),'Hoja de Trabajo para listado'!$AB$151:$BA$151,0)),0)+IFERROR(INDEX('Hoja de Trabajo para listado'!$BC$155:$CB$1048576,MATCH($A802,'Hoja de Trabajo para listado'!$BC$155:$BC$1048576,0),MATCH((CUADRO!N$4&amp;$E802),'Hoja de Trabajo para listado'!$BC$151:$CB$151,0)),0)+IFERROR(INDEX('Hoja de Trabajo para listado'!$DE$153:$DG$274,MATCH($A802,'Hoja de Trabajo para listado'!$DE$153:$DE$1048576,0),MATCH((CUADRO!N$4&amp;$E802),'Hoja de Trabajo para listado'!$DE$151:$DG$151,0)),0)+IFERROR(INDEX('Hoja de Trabajo para listado'!$CD$155:$DC$1048576,MATCH($A802,'Hoja de Trabajo para listado'!$CD$155:$CD$1048576,0),MATCH((CUADRO!N$4&amp;$E802),'Hoja de Trabajo para listado'!$CD$151:$DC$151,0)),0)</f>
        <v>0</v>
      </c>
      <c r="O802" s="241">
        <f ca="1">+IFERROR(INDEX('Hoja de Trabajo para listado'!$A$155:$Z$1048576,MATCH($A802,'Hoja de Trabajo para listado'!$A$155:$A$1048576,0),MATCH((CUADRO!O$4&amp;$E802),'Hoja de Trabajo para listado'!$A$151:$Z$151,0)),0)+IFERROR(INDEX('Hoja de Trabajo para listado'!$AB$155:$BA$1048576,MATCH($A802,'Hoja de Trabajo para listado'!$AB$155:$AB$1048576,0),MATCH((CUADRO!O$4&amp;$E802),'Hoja de Trabajo para listado'!$AB$151:$BA$151,0)),0)+IFERROR(INDEX('Hoja de Trabajo para listado'!$BC$155:$CB$1048576,MATCH($A802,'Hoja de Trabajo para listado'!$BC$155:$BC$1048576,0),MATCH((CUADRO!O$4&amp;$E802),'Hoja de Trabajo para listado'!$BC$151:$CB$151,0)),0)+IFERROR(INDEX('Hoja de Trabajo para listado'!$DE$153:$DG$274,MATCH($A802,'Hoja de Trabajo para listado'!$DE$153:$DE$1048576,0),MATCH((CUADRO!O$4&amp;$E802),'Hoja de Trabajo para listado'!$DE$151:$DG$151,0)),0)+IFERROR(INDEX('Hoja de Trabajo para listado'!$CD$155:$DC$1048576,MATCH($A802,'Hoja de Trabajo para listado'!$CD$155:$CD$1048576,0),MATCH((CUADRO!O$4&amp;$E802),'Hoja de Trabajo para listado'!$CD$151:$DC$151,0)),0)</f>
        <v>0</v>
      </c>
      <c r="P802" s="241">
        <f ca="1">+IFERROR(INDEX('Hoja de Trabajo para listado'!$A$155:$Z$1048576,MATCH($A802,'Hoja de Trabajo para listado'!$A$155:$A$1048576,0),MATCH((CUADRO!P$4&amp;$E802),'Hoja de Trabajo para listado'!$A$151:$Z$151,0)),0)+IFERROR(INDEX('Hoja de Trabajo para listado'!$AB$155:$BA$1048576,MATCH($A802,'Hoja de Trabajo para listado'!$AB$155:$AB$1048576,0),MATCH((CUADRO!P$4&amp;$E802),'Hoja de Trabajo para listado'!$AB$151:$BA$151,0)),0)+IFERROR(INDEX('Hoja de Trabajo para listado'!$BC$155:$CB$1048576,MATCH($A802,'Hoja de Trabajo para listado'!$BC$155:$BC$1048576,0),MATCH((CUADRO!P$4&amp;$E802),'Hoja de Trabajo para listado'!$BC$151:$CB$151,0)),0)+IFERROR(INDEX('Hoja de Trabajo para listado'!$DE$153:$DG$274,MATCH($A802,'Hoja de Trabajo para listado'!$DE$153:$DE$1048576,0),MATCH((CUADRO!P$4&amp;$E802),'Hoja de Trabajo para listado'!$DE$151:$DG$151,0)),0)+IFERROR(INDEX('Hoja de Trabajo para listado'!$CD$155:$DC$1048576,MATCH($A802,'Hoja de Trabajo para listado'!$CD$155:$CD$1048576,0),MATCH((CUADRO!P$4&amp;$E802),'Hoja de Trabajo para listado'!$CD$151:$DC$151,0)),0)</f>
        <v>0</v>
      </c>
      <c r="Q802" s="241">
        <f ca="1">+IFERROR(INDEX('Hoja de Trabajo para listado'!$A$155:$Z$1048576,MATCH($A802,'Hoja de Trabajo para listado'!$A$155:$A$1048576,0),MATCH((CUADRO!Q$4&amp;$E802),'Hoja de Trabajo para listado'!$A$151:$Z$151,0)),0)+IFERROR(INDEX('Hoja de Trabajo para listado'!$AB$155:$BA$1048576,MATCH($A802,'Hoja de Trabajo para listado'!$AB$155:$AB$1048576,0),MATCH((CUADRO!Q$4&amp;$E802),'Hoja de Trabajo para listado'!$AB$151:$BA$151,0)),0)+IFERROR(INDEX('Hoja de Trabajo para listado'!$BC$155:$CB$1048576,MATCH($A802,'Hoja de Trabajo para listado'!$BC$155:$BC$1048576,0),MATCH((CUADRO!Q$4&amp;$E802),'Hoja de Trabajo para listado'!$BC$151:$CB$151,0)),0)+IFERROR(INDEX('Hoja de Trabajo para listado'!$DE$153:$DG$274,MATCH($A802,'Hoja de Trabajo para listado'!$DE$153:$DE$1048576,0),MATCH((CUADRO!Q$4&amp;$E802),'Hoja de Trabajo para listado'!$DE$151:$DG$151,0)),0)+IFERROR(INDEX('Hoja de Trabajo para listado'!$CD$155:$DC$1048576,MATCH($A802,'Hoja de Trabajo para listado'!$CD$155:$CD$1048576,0),MATCH((CUADRO!Q$4&amp;$E802),'Hoja de Trabajo para listado'!$CD$151:$DC$151,0)),0)</f>
        <v>0</v>
      </c>
      <c r="R802" s="241">
        <f t="shared" ca="1" si="31"/>
        <v>0</v>
      </c>
      <c r="S802" s="247">
        <f ca="1">+R801+R802</f>
        <v>0</v>
      </c>
      <c r="T802" s="241">
        <f ca="1">+S802</f>
        <v>0</v>
      </c>
      <c r="U802" s="240">
        <f t="shared" si="32"/>
        <v>2</v>
      </c>
      <c r="V802" s="327" t="str">
        <f>+VLOOKUP(A802,bd_lista!$A$3:$E$592,5,FALSE)</f>
        <v>Gobiernos Autonomos Municipales</v>
      </c>
      <c r="W802" s="398"/>
      <c r="X802" s="240">
        <f>+VLOOKUP(A802,[4]Sheet1!$A$13:$D$744,4,FALSE)</f>
        <v>0</v>
      </c>
      <c r="Y802" s="240" t="e">
        <f>+VLOOKUP(X802,bd_lista!$A$3:$C$592,3,FALSE)</f>
        <v>#N/A</v>
      </c>
      <c r="Z802" s="288"/>
      <c r="AA802" s="289"/>
    </row>
    <row r="803" spans="1:27" customFormat="1" ht="27" hidden="1" customHeight="1">
      <c r="A803" s="32">
        <v>1419</v>
      </c>
      <c r="B803" s="393">
        <f>+A803</f>
        <v>1419</v>
      </c>
      <c r="C803" s="245" t="str">
        <f>+VLOOKUP(A803,bd_lista!$A$3:$C$592,3,FALSE)</f>
        <v>Gobierno Autónomo Municipal de Escara</v>
      </c>
      <c r="D803" s="395" t="str">
        <f>+C803</f>
        <v>Gobierno Autónomo Municipal de Escara</v>
      </c>
      <c r="E803" s="240" t="s">
        <v>1303</v>
      </c>
      <c r="F803" s="241">
        <f ca="1">+IFERROR(INDEX('Hoja de Trabajo para listado'!$A$155:$Z$1048576,MATCH($A803,'Hoja de Trabajo para listado'!$A$155:$A$1048576,0),MATCH((CUADRO!F$4&amp;$E803),'Hoja de Trabajo para listado'!$A$151:$Z$151,0)),0)+IFERROR(INDEX('Hoja de Trabajo para listado'!$AB$155:$BA$1048576,MATCH($A803,'Hoja de Trabajo para listado'!$AB$155:$AB$1048576,0),MATCH((CUADRO!F$4&amp;$E803),'Hoja de Trabajo para listado'!$AB$151:$BA$151,0)),0)+IFERROR(INDEX('Hoja de Trabajo para listado'!$BC$155:$CB$1048576,MATCH($A803,'Hoja de Trabajo para listado'!$BC$155:$BC$1048576,0),MATCH((CUADRO!F$4&amp;$E803),'Hoja de Trabajo para listado'!$BC$151:$CB$151,0)),0)+IFERROR(INDEX('Hoja de Trabajo para listado'!$DE$153:$DG$274,MATCH($A803,'Hoja de Trabajo para listado'!$DE$153:$DE$1048576,0),MATCH((CUADRO!F$4&amp;$E803),'Hoja de Trabajo para listado'!$DE$151:$DG$151,0)),0)+IFERROR(INDEX('Hoja de Trabajo para listado'!$CD$155:$DC$1048576,MATCH($A803,'Hoja de Trabajo para listado'!$CD$155:$CD$1048576,0),MATCH((CUADRO!F$4&amp;$E803),'Hoja de Trabajo para listado'!$CD$151:$DC$151,0)),0)</f>
        <v>0</v>
      </c>
      <c r="G803" s="241">
        <f ca="1">+IFERROR(INDEX('Hoja de Trabajo para listado'!$A$155:$Z$1048576,MATCH($A803,'Hoja de Trabajo para listado'!$A$155:$A$1048576,0),MATCH((CUADRO!G$4&amp;$E803),'Hoja de Trabajo para listado'!$A$151:$Z$151,0)),0)+IFERROR(INDEX('Hoja de Trabajo para listado'!$AB$155:$BA$1048576,MATCH($A803,'Hoja de Trabajo para listado'!$AB$155:$AB$1048576,0),MATCH((CUADRO!G$4&amp;$E803),'Hoja de Trabajo para listado'!$AB$151:$BA$151,0)),0)+IFERROR(INDEX('Hoja de Trabajo para listado'!$BC$155:$CB$1048576,MATCH($A803,'Hoja de Trabajo para listado'!$BC$155:$BC$1048576,0),MATCH((CUADRO!G$4&amp;$E803),'Hoja de Trabajo para listado'!$BC$151:$CB$151,0)),0)+IFERROR(INDEX('Hoja de Trabajo para listado'!$DE$153:$DG$274,MATCH($A803,'Hoja de Trabajo para listado'!$DE$153:$DE$1048576,0),MATCH((CUADRO!G$4&amp;$E803),'Hoja de Trabajo para listado'!$DE$151:$DG$151,0)),0)+IFERROR(INDEX('Hoja de Trabajo para listado'!$CD$155:$DC$1048576,MATCH($A803,'Hoja de Trabajo para listado'!$CD$155:$CD$1048576,0),MATCH((CUADRO!G$4&amp;$E803),'Hoja de Trabajo para listado'!$CD$151:$DC$151,0)),0)</f>
        <v>0</v>
      </c>
      <c r="H803" s="241">
        <f ca="1">+IFERROR(INDEX('Hoja de Trabajo para listado'!$A$155:$Z$1048576,MATCH($A803,'Hoja de Trabajo para listado'!$A$155:$A$1048576,0),MATCH((CUADRO!H$4&amp;$E803),'Hoja de Trabajo para listado'!$A$151:$Z$151,0)),0)+IFERROR(INDEX('Hoja de Trabajo para listado'!$AB$155:$BA$1048576,MATCH($A803,'Hoja de Trabajo para listado'!$AB$155:$AB$1048576,0),MATCH((CUADRO!H$4&amp;$E803),'Hoja de Trabajo para listado'!$AB$151:$BA$151,0)),0)+IFERROR(INDEX('Hoja de Trabajo para listado'!$BC$155:$CB$1048576,MATCH($A803,'Hoja de Trabajo para listado'!$BC$155:$BC$1048576,0),MATCH((CUADRO!H$4&amp;$E803),'Hoja de Trabajo para listado'!$BC$151:$CB$151,0)),0)+IFERROR(INDEX('Hoja de Trabajo para listado'!$DE$153:$DG$274,MATCH($A803,'Hoja de Trabajo para listado'!$DE$153:$DE$1048576,0),MATCH((CUADRO!H$4&amp;$E803),'Hoja de Trabajo para listado'!$DE$151:$DG$151,0)),0)+IFERROR(INDEX('Hoja de Trabajo para listado'!$CD$155:$DC$1048576,MATCH($A803,'Hoja de Trabajo para listado'!$CD$155:$CD$1048576,0),MATCH((CUADRO!H$4&amp;$E803),'Hoja de Trabajo para listado'!$CD$151:$DC$151,0)),0)</f>
        <v>0</v>
      </c>
      <c r="I803" s="241">
        <f ca="1">+IFERROR(INDEX('Hoja de Trabajo para listado'!$A$155:$Z$1048576,MATCH($A803,'Hoja de Trabajo para listado'!$A$155:$A$1048576,0),MATCH((CUADRO!I$4&amp;$E803),'Hoja de Trabajo para listado'!$A$151:$Z$151,0)),0)+IFERROR(INDEX('Hoja de Trabajo para listado'!$AB$155:$BA$1048576,MATCH($A803,'Hoja de Trabajo para listado'!$AB$155:$AB$1048576,0),MATCH((CUADRO!I$4&amp;$E803),'Hoja de Trabajo para listado'!$AB$151:$BA$151,0)),0)+IFERROR(INDEX('Hoja de Trabajo para listado'!$BC$155:$CB$1048576,MATCH($A803,'Hoja de Trabajo para listado'!$BC$155:$BC$1048576,0),MATCH((CUADRO!I$4&amp;$E803),'Hoja de Trabajo para listado'!$BC$151:$CB$151,0)),0)+IFERROR(INDEX('Hoja de Trabajo para listado'!$DE$153:$DG$274,MATCH($A803,'Hoja de Trabajo para listado'!$DE$153:$DE$1048576,0),MATCH((CUADRO!I$4&amp;$E803),'Hoja de Trabajo para listado'!$DE$151:$DG$151,0)),0)+IFERROR(INDEX('Hoja de Trabajo para listado'!$CD$155:$DC$1048576,MATCH($A803,'Hoja de Trabajo para listado'!$CD$155:$CD$1048576,0),MATCH((CUADRO!I$4&amp;$E803),'Hoja de Trabajo para listado'!$CD$151:$DC$151,0)),0)</f>
        <v>0</v>
      </c>
      <c r="J803" s="241">
        <f ca="1">+IFERROR(INDEX('Hoja de Trabajo para listado'!$A$155:$Z$1048576,MATCH($A803,'Hoja de Trabajo para listado'!$A$155:$A$1048576,0),MATCH((CUADRO!J$4&amp;$E803),'Hoja de Trabajo para listado'!$A$151:$Z$151,0)),0)+IFERROR(INDEX('Hoja de Trabajo para listado'!$AB$155:$BA$1048576,MATCH($A803,'Hoja de Trabajo para listado'!$AB$155:$AB$1048576,0),MATCH((CUADRO!J$4&amp;$E803),'Hoja de Trabajo para listado'!$AB$151:$BA$151,0)),0)+IFERROR(INDEX('Hoja de Trabajo para listado'!$BC$155:$CB$1048576,MATCH($A803,'Hoja de Trabajo para listado'!$BC$155:$BC$1048576,0),MATCH((CUADRO!J$4&amp;$E803),'Hoja de Trabajo para listado'!$BC$151:$CB$151,0)),0)+IFERROR(INDEX('Hoja de Trabajo para listado'!$DE$153:$DG$274,MATCH($A803,'Hoja de Trabajo para listado'!$DE$153:$DE$1048576,0),MATCH((CUADRO!J$4&amp;$E803),'Hoja de Trabajo para listado'!$DE$151:$DG$151,0)),0)+IFERROR(INDEX('Hoja de Trabajo para listado'!$CD$155:$DC$1048576,MATCH($A803,'Hoja de Trabajo para listado'!$CD$155:$CD$1048576,0),MATCH((CUADRO!J$4&amp;$E803),'Hoja de Trabajo para listado'!$CD$151:$DC$151,0)),0)</f>
        <v>0</v>
      </c>
      <c r="K803" s="241">
        <f ca="1">+IFERROR(INDEX('Hoja de Trabajo para listado'!$A$155:$Z$1048576,MATCH($A803,'Hoja de Trabajo para listado'!$A$155:$A$1048576,0),MATCH((CUADRO!K$4&amp;$E803),'Hoja de Trabajo para listado'!$A$151:$Z$151,0)),0)+IFERROR(INDEX('Hoja de Trabajo para listado'!$AB$155:$BA$1048576,MATCH($A803,'Hoja de Trabajo para listado'!$AB$155:$AB$1048576,0),MATCH((CUADRO!K$4&amp;$E803),'Hoja de Trabajo para listado'!$AB$151:$BA$151,0)),0)+IFERROR(INDEX('Hoja de Trabajo para listado'!$BC$155:$CB$1048576,MATCH($A803,'Hoja de Trabajo para listado'!$BC$155:$BC$1048576,0),MATCH((CUADRO!K$4&amp;$E803),'Hoja de Trabajo para listado'!$BC$151:$CB$151,0)),0)+IFERROR(INDEX('Hoja de Trabajo para listado'!$DE$153:$DG$274,MATCH($A803,'Hoja de Trabajo para listado'!$DE$153:$DE$1048576,0),MATCH((CUADRO!K$4&amp;$E803),'Hoja de Trabajo para listado'!$DE$151:$DG$151,0)),0)+IFERROR(INDEX('Hoja de Trabajo para listado'!$CD$155:$DC$1048576,MATCH($A803,'Hoja de Trabajo para listado'!$CD$155:$CD$1048576,0),MATCH((CUADRO!K$4&amp;$E803),'Hoja de Trabajo para listado'!$CD$151:$DC$151,0)),0)</f>
        <v>0</v>
      </c>
      <c r="L803" s="241">
        <f ca="1">+IFERROR(INDEX('Hoja de Trabajo para listado'!$A$155:$Z$1048576,MATCH($A803,'Hoja de Trabajo para listado'!$A$155:$A$1048576,0),MATCH((CUADRO!L$4&amp;$E803),'Hoja de Trabajo para listado'!$A$151:$Z$151,0)),0)+IFERROR(INDEX('Hoja de Trabajo para listado'!$AB$155:$BA$1048576,MATCH($A803,'Hoja de Trabajo para listado'!$AB$155:$AB$1048576,0),MATCH((CUADRO!L$4&amp;$E803),'Hoja de Trabajo para listado'!$AB$151:$BA$151,0)),0)+IFERROR(INDEX('Hoja de Trabajo para listado'!$BC$155:$CB$1048576,MATCH($A803,'Hoja de Trabajo para listado'!$BC$155:$BC$1048576,0),MATCH((CUADRO!L$4&amp;$E803),'Hoja de Trabajo para listado'!$BC$151:$CB$151,0)),0)+IFERROR(INDEX('Hoja de Trabajo para listado'!$DE$153:$DG$274,MATCH($A803,'Hoja de Trabajo para listado'!$DE$153:$DE$1048576,0),MATCH((CUADRO!L$4&amp;$E803),'Hoja de Trabajo para listado'!$DE$151:$DG$151,0)),0)+IFERROR(INDEX('Hoja de Trabajo para listado'!$CD$155:$DC$1048576,MATCH($A803,'Hoja de Trabajo para listado'!$CD$155:$CD$1048576,0),MATCH((CUADRO!L$4&amp;$E803),'Hoja de Trabajo para listado'!$CD$151:$DC$151,0)),0)</f>
        <v>0</v>
      </c>
      <c r="M803" s="241">
        <f ca="1">+IFERROR(INDEX('Hoja de Trabajo para listado'!$A$155:$Z$1048576,MATCH($A803,'Hoja de Trabajo para listado'!$A$155:$A$1048576,0),MATCH((CUADRO!M$4&amp;$E803),'Hoja de Trabajo para listado'!$A$151:$Z$151,0)),0)+IFERROR(INDEX('Hoja de Trabajo para listado'!$AB$155:$BA$1048576,MATCH($A803,'Hoja de Trabajo para listado'!$AB$155:$AB$1048576,0),MATCH((CUADRO!M$4&amp;$E803),'Hoja de Trabajo para listado'!$AB$151:$BA$151,0)),0)+IFERROR(INDEX('Hoja de Trabajo para listado'!$BC$155:$CB$1048576,MATCH($A803,'Hoja de Trabajo para listado'!$BC$155:$BC$1048576,0),MATCH((CUADRO!M$4&amp;$E803),'Hoja de Trabajo para listado'!$BC$151:$CB$151,0)),0)+IFERROR(INDEX('Hoja de Trabajo para listado'!$DE$153:$DG$274,MATCH($A803,'Hoja de Trabajo para listado'!$DE$153:$DE$1048576,0),MATCH((CUADRO!M$4&amp;$E803),'Hoja de Trabajo para listado'!$DE$151:$DG$151,0)),0)+IFERROR(INDEX('Hoja de Trabajo para listado'!$CD$155:$DC$1048576,MATCH($A803,'Hoja de Trabajo para listado'!$CD$155:$CD$1048576,0),MATCH((CUADRO!M$4&amp;$E803),'Hoja de Trabajo para listado'!$CD$151:$DC$151,0)),0)</f>
        <v>0</v>
      </c>
      <c r="N803" s="241">
        <f ca="1">+IFERROR(INDEX('Hoja de Trabajo para listado'!$A$155:$Z$1048576,MATCH($A803,'Hoja de Trabajo para listado'!$A$155:$A$1048576,0),MATCH((CUADRO!N$4&amp;$E803),'Hoja de Trabajo para listado'!$A$151:$Z$151,0)),0)+IFERROR(INDEX('Hoja de Trabajo para listado'!$AB$155:$BA$1048576,MATCH($A803,'Hoja de Trabajo para listado'!$AB$155:$AB$1048576,0),MATCH((CUADRO!N$4&amp;$E803),'Hoja de Trabajo para listado'!$AB$151:$BA$151,0)),0)+IFERROR(INDEX('Hoja de Trabajo para listado'!$BC$155:$CB$1048576,MATCH($A803,'Hoja de Trabajo para listado'!$BC$155:$BC$1048576,0),MATCH((CUADRO!N$4&amp;$E803),'Hoja de Trabajo para listado'!$BC$151:$CB$151,0)),0)+IFERROR(INDEX('Hoja de Trabajo para listado'!$DE$153:$DG$274,MATCH($A803,'Hoja de Trabajo para listado'!$DE$153:$DE$1048576,0),MATCH((CUADRO!N$4&amp;$E803),'Hoja de Trabajo para listado'!$DE$151:$DG$151,0)),0)+IFERROR(INDEX('Hoja de Trabajo para listado'!$CD$155:$DC$1048576,MATCH($A803,'Hoja de Trabajo para listado'!$CD$155:$CD$1048576,0),MATCH((CUADRO!N$4&amp;$E803),'Hoja de Trabajo para listado'!$CD$151:$DC$151,0)),0)</f>
        <v>0</v>
      </c>
      <c r="O803" s="241">
        <f ca="1">+IFERROR(INDEX('Hoja de Trabajo para listado'!$A$155:$Z$1048576,MATCH($A803,'Hoja de Trabajo para listado'!$A$155:$A$1048576,0),MATCH((CUADRO!O$4&amp;$E803),'Hoja de Trabajo para listado'!$A$151:$Z$151,0)),0)+IFERROR(INDEX('Hoja de Trabajo para listado'!$AB$155:$BA$1048576,MATCH($A803,'Hoja de Trabajo para listado'!$AB$155:$AB$1048576,0),MATCH((CUADRO!O$4&amp;$E803),'Hoja de Trabajo para listado'!$AB$151:$BA$151,0)),0)+IFERROR(INDEX('Hoja de Trabajo para listado'!$BC$155:$CB$1048576,MATCH($A803,'Hoja de Trabajo para listado'!$BC$155:$BC$1048576,0),MATCH((CUADRO!O$4&amp;$E803),'Hoja de Trabajo para listado'!$BC$151:$CB$151,0)),0)+IFERROR(INDEX('Hoja de Trabajo para listado'!$DE$153:$DG$274,MATCH($A803,'Hoja de Trabajo para listado'!$DE$153:$DE$1048576,0),MATCH((CUADRO!O$4&amp;$E803),'Hoja de Trabajo para listado'!$DE$151:$DG$151,0)),0)+IFERROR(INDEX('Hoja de Trabajo para listado'!$CD$155:$DC$1048576,MATCH($A803,'Hoja de Trabajo para listado'!$CD$155:$CD$1048576,0),MATCH((CUADRO!O$4&amp;$E803),'Hoja de Trabajo para listado'!$CD$151:$DC$151,0)),0)</f>
        <v>0</v>
      </c>
      <c r="P803" s="241">
        <f ca="1">+IFERROR(INDEX('Hoja de Trabajo para listado'!$A$155:$Z$1048576,MATCH($A803,'Hoja de Trabajo para listado'!$A$155:$A$1048576,0),MATCH((CUADRO!P$4&amp;$E803),'Hoja de Trabajo para listado'!$A$151:$Z$151,0)),0)+IFERROR(INDEX('Hoja de Trabajo para listado'!$AB$155:$BA$1048576,MATCH($A803,'Hoja de Trabajo para listado'!$AB$155:$AB$1048576,0),MATCH((CUADRO!P$4&amp;$E803),'Hoja de Trabajo para listado'!$AB$151:$BA$151,0)),0)+IFERROR(INDEX('Hoja de Trabajo para listado'!$BC$155:$CB$1048576,MATCH($A803,'Hoja de Trabajo para listado'!$BC$155:$BC$1048576,0),MATCH((CUADRO!P$4&amp;$E803),'Hoja de Trabajo para listado'!$BC$151:$CB$151,0)),0)+IFERROR(INDEX('Hoja de Trabajo para listado'!$DE$153:$DG$274,MATCH($A803,'Hoja de Trabajo para listado'!$DE$153:$DE$1048576,0),MATCH((CUADRO!P$4&amp;$E803),'Hoja de Trabajo para listado'!$DE$151:$DG$151,0)),0)+IFERROR(INDEX('Hoja de Trabajo para listado'!$CD$155:$DC$1048576,MATCH($A803,'Hoja de Trabajo para listado'!$CD$155:$CD$1048576,0),MATCH((CUADRO!P$4&amp;$E803),'Hoja de Trabajo para listado'!$CD$151:$DC$151,0)),0)</f>
        <v>0</v>
      </c>
      <c r="Q803" s="241">
        <f ca="1">+IFERROR(INDEX('Hoja de Trabajo para listado'!$A$155:$Z$1048576,MATCH($A803,'Hoja de Trabajo para listado'!$A$155:$A$1048576,0),MATCH((CUADRO!Q$4&amp;$E803),'Hoja de Trabajo para listado'!$A$151:$Z$151,0)),0)+IFERROR(INDEX('Hoja de Trabajo para listado'!$AB$155:$BA$1048576,MATCH($A803,'Hoja de Trabajo para listado'!$AB$155:$AB$1048576,0),MATCH((CUADRO!Q$4&amp;$E803),'Hoja de Trabajo para listado'!$AB$151:$BA$151,0)),0)+IFERROR(INDEX('Hoja de Trabajo para listado'!$BC$155:$CB$1048576,MATCH($A803,'Hoja de Trabajo para listado'!$BC$155:$BC$1048576,0),MATCH((CUADRO!Q$4&amp;$E803),'Hoja de Trabajo para listado'!$BC$151:$CB$151,0)),0)+IFERROR(INDEX('Hoja de Trabajo para listado'!$DE$153:$DG$274,MATCH($A803,'Hoja de Trabajo para listado'!$DE$153:$DE$1048576,0),MATCH((CUADRO!Q$4&amp;$E803),'Hoja de Trabajo para listado'!$DE$151:$DG$151,0)),0)+IFERROR(INDEX('Hoja de Trabajo para listado'!$CD$155:$DC$1048576,MATCH($A803,'Hoja de Trabajo para listado'!$CD$155:$CD$1048576,0),MATCH((CUADRO!Q$4&amp;$E803),'Hoja de Trabajo para listado'!$CD$151:$DC$151,0)),0)</f>
        <v>0</v>
      </c>
      <c r="R803" s="241">
        <f t="shared" ca="1" si="31"/>
        <v>0</v>
      </c>
      <c r="S803" s="247"/>
      <c r="T803" s="241">
        <f ca="1">+T804</f>
        <v>0</v>
      </c>
      <c r="U803" s="240">
        <f t="shared" si="32"/>
        <v>1</v>
      </c>
      <c r="V803" s="327" t="str">
        <f>+VLOOKUP(A803,bd_lista!$A$3:$E$592,5,FALSE)</f>
        <v>Gobiernos Autonomos Municipales</v>
      </c>
      <c r="W803" s="397" t="str">
        <f>+V803</f>
        <v>Gobiernos Autonomos Municipales</v>
      </c>
      <c r="X803" s="240">
        <f>+VLOOKUP(A803,[4]Sheet1!$A$13:$D$744,4,FALSE)</f>
        <v>0</v>
      </c>
      <c r="Y803" s="240" t="e">
        <f>+VLOOKUP(X803,bd_lista!$A$3:$C$592,3,FALSE)</f>
        <v>#N/A</v>
      </c>
      <c r="Z803" s="290">
        <f>+X803</f>
        <v>0</v>
      </c>
      <c r="AA803" s="291" t="e">
        <f>+Y803</f>
        <v>#N/A</v>
      </c>
    </row>
    <row r="804" spans="1:27" customFormat="1" ht="27" hidden="1" customHeight="1">
      <c r="A804" s="32">
        <v>1419</v>
      </c>
      <c r="B804" s="394"/>
      <c r="C804" s="245" t="str">
        <f>+VLOOKUP(A804,bd_lista!$A$3:$C$592,3,FALSE)</f>
        <v>Gobierno Autónomo Municipal de Escara</v>
      </c>
      <c r="D804" s="396"/>
      <c r="E804" s="242" t="s">
        <v>1304</v>
      </c>
      <c r="F804" s="241">
        <f ca="1">+IFERROR(INDEX('Hoja de Trabajo para listado'!$A$155:$Z$1048576,MATCH($A804,'Hoja de Trabajo para listado'!$A$155:$A$1048576,0),MATCH((CUADRO!F$4&amp;$E804),'Hoja de Trabajo para listado'!$A$151:$Z$151,0)),0)+IFERROR(INDEX('Hoja de Trabajo para listado'!$AB$155:$BA$1048576,MATCH($A804,'Hoja de Trabajo para listado'!$AB$155:$AB$1048576,0),MATCH((CUADRO!F$4&amp;$E804),'Hoja de Trabajo para listado'!$AB$151:$BA$151,0)),0)+IFERROR(INDEX('Hoja de Trabajo para listado'!$BC$155:$CB$1048576,MATCH($A804,'Hoja de Trabajo para listado'!$BC$155:$BC$1048576,0),MATCH((CUADRO!F$4&amp;$E804),'Hoja de Trabajo para listado'!$BC$151:$CB$151,0)),0)+IFERROR(INDEX('Hoja de Trabajo para listado'!$DE$153:$DG$274,MATCH($A804,'Hoja de Trabajo para listado'!$DE$153:$DE$1048576,0),MATCH((CUADRO!F$4&amp;$E804),'Hoja de Trabajo para listado'!$DE$151:$DG$151,0)),0)+IFERROR(INDEX('Hoja de Trabajo para listado'!$CD$155:$DC$1048576,MATCH($A804,'Hoja de Trabajo para listado'!$CD$155:$CD$1048576,0),MATCH((CUADRO!F$4&amp;$E804),'Hoja de Trabajo para listado'!$CD$151:$DC$151,0)),0)</f>
        <v>0</v>
      </c>
      <c r="G804" s="241">
        <f ca="1">+IFERROR(INDEX('Hoja de Trabajo para listado'!$A$155:$Z$1048576,MATCH($A804,'Hoja de Trabajo para listado'!$A$155:$A$1048576,0),MATCH((CUADRO!G$4&amp;$E804),'Hoja de Trabajo para listado'!$A$151:$Z$151,0)),0)+IFERROR(INDEX('Hoja de Trabajo para listado'!$AB$155:$BA$1048576,MATCH($A804,'Hoja de Trabajo para listado'!$AB$155:$AB$1048576,0),MATCH((CUADRO!G$4&amp;$E804),'Hoja de Trabajo para listado'!$AB$151:$BA$151,0)),0)+IFERROR(INDEX('Hoja de Trabajo para listado'!$BC$155:$CB$1048576,MATCH($A804,'Hoja de Trabajo para listado'!$BC$155:$BC$1048576,0),MATCH((CUADRO!G$4&amp;$E804),'Hoja de Trabajo para listado'!$BC$151:$CB$151,0)),0)+IFERROR(INDEX('Hoja de Trabajo para listado'!$DE$153:$DG$274,MATCH($A804,'Hoja de Trabajo para listado'!$DE$153:$DE$1048576,0),MATCH((CUADRO!G$4&amp;$E804),'Hoja de Trabajo para listado'!$DE$151:$DG$151,0)),0)+IFERROR(INDEX('Hoja de Trabajo para listado'!$CD$155:$DC$1048576,MATCH($A804,'Hoja de Trabajo para listado'!$CD$155:$CD$1048576,0),MATCH((CUADRO!G$4&amp;$E804),'Hoja de Trabajo para listado'!$CD$151:$DC$151,0)),0)</f>
        <v>0</v>
      </c>
      <c r="H804" s="241">
        <f ca="1">+IFERROR(INDEX('Hoja de Trabajo para listado'!$A$155:$Z$1048576,MATCH($A804,'Hoja de Trabajo para listado'!$A$155:$A$1048576,0),MATCH((CUADRO!H$4&amp;$E804),'Hoja de Trabajo para listado'!$A$151:$Z$151,0)),0)+IFERROR(INDEX('Hoja de Trabajo para listado'!$AB$155:$BA$1048576,MATCH($A804,'Hoja de Trabajo para listado'!$AB$155:$AB$1048576,0),MATCH((CUADRO!H$4&amp;$E804),'Hoja de Trabajo para listado'!$AB$151:$BA$151,0)),0)+IFERROR(INDEX('Hoja de Trabajo para listado'!$BC$155:$CB$1048576,MATCH($A804,'Hoja de Trabajo para listado'!$BC$155:$BC$1048576,0),MATCH((CUADRO!H$4&amp;$E804),'Hoja de Trabajo para listado'!$BC$151:$CB$151,0)),0)+IFERROR(INDEX('Hoja de Trabajo para listado'!$DE$153:$DG$274,MATCH($A804,'Hoja de Trabajo para listado'!$DE$153:$DE$1048576,0),MATCH((CUADRO!H$4&amp;$E804),'Hoja de Trabajo para listado'!$DE$151:$DG$151,0)),0)+IFERROR(INDEX('Hoja de Trabajo para listado'!$CD$155:$DC$1048576,MATCH($A804,'Hoja de Trabajo para listado'!$CD$155:$CD$1048576,0),MATCH((CUADRO!H$4&amp;$E804),'Hoja de Trabajo para listado'!$CD$151:$DC$151,0)),0)</f>
        <v>0</v>
      </c>
      <c r="I804" s="241">
        <f ca="1">+IFERROR(INDEX('Hoja de Trabajo para listado'!$A$155:$Z$1048576,MATCH($A804,'Hoja de Trabajo para listado'!$A$155:$A$1048576,0),MATCH((CUADRO!I$4&amp;$E804),'Hoja de Trabajo para listado'!$A$151:$Z$151,0)),0)+IFERROR(INDEX('Hoja de Trabajo para listado'!$AB$155:$BA$1048576,MATCH($A804,'Hoja de Trabajo para listado'!$AB$155:$AB$1048576,0),MATCH((CUADRO!I$4&amp;$E804),'Hoja de Trabajo para listado'!$AB$151:$BA$151,0)),0)+IFERROR(INDEX('Hoja de Trabajo para listado'!$BC$155:$CB$1048576,MATCH($A804,'Hoja de Trabajo para listado'!$BC$155:$BC$1048576,0),MATCH((CUADRO!I$4&amp;$E804),'Hoja de Trabajo para listado'!$BC$151:$CB$151,0)),0)+IFERROR(INDEX('Hoja de Trabajo para listado'!$DE$153:$DG$274,MATCH($A804,'Hoja de Trabajo para listado'!$DE$153:$DE$1048576,0),MATCH((CUADRO!I$4&amp;$E804),'Hoja de Trabajo para listado'!$DE$151:$DG$151,0)),0)+IFERROR(INDEX('Hoja de Trabajo para listado'!$CD$155:$DC$1048576,MATCH($A804,'Hoja de Trabajo para listado'!$CD$155:$CD$1048576,0),MATCH((CUADRO!I$4&amp;$E804),'Hoja de Trabajo para listado'!$CD$151:$DC$151,0)),0)</f>
        <v>0</v>
      </c>
      <c r="J804" s="241">
        <f ca="1">+IFERROR(INDEX('Hoja de Trabajo para listado'!$A$155:$Z$1048576,MATCH($A804,'Hoja de Trabajo para listado'!$A$155:$A$1048576,0),MATCH((CUADRO!J$4&amp;$E804),'Hoja de Trabajo para listado'!$A$151:$Z$151,0)),0)+IFERROR(INDEX('Hoja de Trabajo para listado'!$AB$155:$BA$1048576,MATCH($A804,'Hoja de Trabajo para listado'!$AB$155:$AB$1048576,0),MATCH((CUADRO!J$4&amp;$E804),'Hoja de Trabajo para listado'!$AB$151:$BA$151,0)),0)+IFERROR(INDEX('Hoja de Trabajo para listado'!$BC$155:$CB$1048576,MATCH($A804,'Hoja de Trabajo para listado'!$BC$155:$BC$1048576,0),MATCH((CUADRO!J$4&amp;$E804),'Hoja de Trabajo para listado'!$BC$151:$CB$151,0)),0)+IFERROR(INDEX('Hoja de Trabajo para listado'!$DE$153:$DG$274,MATCH($A804,'Hoja de Trabajo para listado'!$DE$153:$DE$1048576,0),MATCH((CUADRO!J$4&amp;$E804),'Hoja de Trabajo para listado'!$DE$151:$DG$151,0)),0)+IFERROR(INDEX('Hoja de Trabajo para listado'!$CD$155:$DC$1048576,MATCH($A804,'Hoja de Trabajo para listado'!$CD$155:$CD$1048576,0),MATCH((CUADRO!J$4&amp;$E804),'Hoja de Trabajo para listado'!$CD$151:$DC$151,0)),0)</f>
        <v>0</v>
      </c>
      <c r="K804" s="241">
        <f ca="1">+IFERROR(INDEX('Hoja de Trabajo para listado'!$A$155:$Z$1048576,MATCH($A804,'Hoja de Trabajo para listado'!$A$155:$A$1048576,0),MATCH((CUADRO!K$4&amp;$E804),'Hoja de Trabajo para listado'!$A$151:$Z$151,0)),0)+IFERROR(INDEX('Hoja de Trabajo para listado'!$AB$155:$BA$1048576,MATCH($A804,'Hoja de Trabajo para listado'!$AB$155:$AB$1048576,0),MATCH((CUADRO!K$4&amp;$E804),'Hoja de Trabajo para listado'!$AB$151:$BA$151,0)),0)+IFERROR(INDEX('Hoja de Trabajo para listado'!$BC$155:$CB$1048576,MATCH($A804,'Hoja de Trabajo para listado'!$BC$155:$BC$1048576,0),MATCH((CUADRO!K$4&amp;$E804),'Hoja de Trabajo para listado'!$BC$151:$CB$151,0)),0)+IFERROR(INDEX('Hoja de Trabajo para listado'!$DE$153:$DG$274,MATCH($A804,'Hoja de Trabajo para listado'!$DE$153:$DE$1048576,0),MATCH((CUADRO!K$4&amp;$E804),'Hoja de Trabajo para listado'!$DE$151:$DG$151,0)),0)+IFERROR(INDEX('Hoja de Trabajo para listado'!$CD$155:$DC$1048576,MATCH($A804,'Hoja de Trabajo para listado'!$CD$155:$CD$1048576,0),MATCH((CUADRO!K$4&amp;$E804),'Hoja de Trabajo para listado'!$CD$151:$DC$151,0)),0)</f>
        <v>0</v>
      </c>
      <c r="L804" s="241">
        <f ca="1">+IFERROR(INDEX('Hoja de Trabajo para listado'!$A$155:$Z$1048576,MATCH($A804,'Hoja de Trabajo para listado'!$A$155:$A$1048576,0),MATCH((CUADRO!L$4&amp;$E804),'Hoja de Trabajo para listado'!$A$151:$Z$151,0)),0)+IFERROR(INDEX('Hoja de Trabajo para listado'!$AB$155:$BA$1048576,MATCH($A804,'Hoja de Trabajo para listado'!$AB$155:$AB$1048576,0),MATCH((CUADRO!L$4&amp;$E804),'Hoja de Trabajo para listado'!$AB$151:$BA$151,0)),0)+IFERROR(INDEX('Hoja de Trabajo para listado'!$BC$155:$CB$1048576,MATCH($A804,'Hoja de Trabajo para listado'!$BC$155:$BC$1048576,0),MATCH((CUADRO!L$4&amp;$E804),'Hoja de Trabajo para listado'!$BC$151:$CB$151,0)),0)+IFERROR(INDEX('Hoja de Trabajo para listado'!$DE$153:$DG$274,MATCH($A804,'Hoja de Trabajo para listado'!$DE$153:$DE$1048576,0),MATCH((CUADRO!L$4&amp;$E804),'Hoja de Trabajo para listado'!$DE$151:$DG$151,0)),0)+IFERROR(INDEX('Hoja de Trabajo para listado'!$CD$155:$DC$1048576,MATCH($A804,'Hoja de Trabajo para listado'!$CD$155:$CD$1048576,0),MATCH((CUADRO!L$4&amp;$E804),'Hoja de Trabajo para listado'!$CD$151:$DC$151,0)),0)</f>
        <v>0</v>
      </c>
      <c r="M804" s="241">
        <f ca="1">+IFERROR(INDEX('Hoja de Trabajo para listado'!$A$155:$Z$1048576,MATCH($A804,'Hoja de Trabajo para listado'!$A$155:$A$1048576,0),MATCH((CUADRO!M$4&amp;$E804),'Hoja de Trabajo para listado'!$A$151:$Z$151,0)),0)+IFERROR(INDEX('Hoja de Trabajo para listado'!$AB$155:$BA$1048576,MATCH($A804,'Hoja de Trabajo para listado'!$AB$155:$AB$1048576,0),MATCH((CUADRO!M$4&amp;$E804),'Hoja de Trabajo para listado'!$AB$151:$BA$151,0)),0)+IFERROR(INDEX('Hoja de Trabajo para listado'!$BC$155:$CB$1048576,MATCH($A804,'Hoja de Trabajo para listado'!$BC$155:$BC$1048576,0),MATCH((CUADRO!M$4&amp;$E804),'Hoja de Trabajo para listado'!$BC$151:$CB$151,0)),0)+IFERROR(INDEX('Hoja de Trabajo para listado'!$DE$153:$DG$274,MATCH($A804,'Hoja de Trabajo para listado'!$DE$153:$DE$1048576,0),MATCH((CUADRO!M$4&amp;$E804),'Hoja de Trabajo para listado'!$DE$151:$DG$151,0)),0)+IFERROR(INDEX('Hoja de Trabajo para listado'!$CD$155:$DC$1048576,MATCH($A804,'Hoja de Trabajo para listado'!$CD$155:$CD$1048576,0),MATCH((CUADRO!M$4&amp;$E804),'Hoja de Trabajo para listado'!$CD$151:$DC$151,0)),0)</f>
        <v>0</v>
      </c>
      <c r="N804" s="241">
        <f ca="1">+IFERROR(INDEX('Hoja de Trabajo para listado'!$A$155:$Z$1048576,MATCH($A804,'Hoja de Trabajo para listado'!$A$155:$A$1048576,0),MATCH((CUADRO!N$4&amp;$E804),'Hoja de Trabajo para listado'!$A$151:$Z$151,0)),0)+IFERROR(INDEX('Hoja de Trabajo para listado'!$AB$155:$BA$1048576,MATCH($A804,'Hoja de Trabajo para listado'!$AB$155:$AB$1048576,0),MATCH((CUADRO!N$4&amp;$E804),'Hoja de Trabajo para listado'!$AB$151:$BA$151,0)),0)+IFERROR(INDEX('Hoja de Trabajo para listado'!$BC$155:$CB$1048576,MATCH($A804,'Hoja de Trabajo para listado'!$BC$155:$BC$1048576,0),MATCH((CUADRO!N$4&amp;$E804),'Hoja de Trabajo para listado'!$BC$151:$CB$151,0)),0)+IFERROR(INDEX('Hoja de Trabajo para listado'!$DE$153:$DG$274,MATCH($A804,'Hoja de Trabajo para listado'!$DE$153:$DE$1048576,0),MATCH((CUADRO!N$4&amp;$E804),'Hoja de Trabajo para listado'!$DE$151:$DG$151,0)),0)+IFERROR(INDEX('Hoja de Trabajo para listado'!$CD$155:$DC$1048576,MATCH($A804,'Hoja de Trabajo para listado'!$CD$155:$CD$1048576,0),MATCH((CUADRO!N$4&amp;$E804),'Hoja de Trabajo para listado'!$CD$151:$DC$151,0)),0)</f>
        <v>0</v>
      </c>
      <c r="O804" s="241">
        <f ca="1">+IFERROR(INDEX('Hoja de Trabajo para listado'!$A$155:$Z$1048576,MATCH($A804,'Hoja de Trabajo para listado'!$A$155:$A$1048576,0),MATCH((CUADRO!O$4&amp;$E804),'Hoja de Trabajo para listado'!$A$151:$Z$151,0)),0)+IFERROR(INDEX('Hoja de Trabajo para listado'!$AB$155:$BA$1048576,MATCH($A804,'Hoja de Trabajo para listado'!$AB$155:$AB$1048576,0),MATCH((CUADRO!O$4&amp;$E804),'Hoja de Trabajo para listado'!$AB$151:$BA$151,0)),0)+IFERROR(INDEX('Hoja de Trabajo para listado'!$BC$155:$CB$1048576,MATCH($A804,'Hoja de Trabajo para listado'!$BC$155:$BC$1048576,0),MATCH((CUADRO!O$4&amp;$E804),'Hoja de Trabajo para listado'!$BC$151:$CB$151,0)),0)+IFERROR(INDEX('Hoja de Trabajo para listado'!$DE$153:$DG$274,MATCH($A804,'Hoja de Trabajo para listado'!$DE$153:$DE$1048576,0),MATCH((CUADRO!O$4&amp;$E804),'Hoja de Trabajo para listado'!$DE$151:$DG$151,0)),0)+IFERROR(INDEX('Hoja de Trabajo para listado'!$CD$155:$DC$1048576,MATCH($A804,'Hoja de Trabajo para listado'!$CD$155:$CD$1048576,0),MATCH((CUADRO!O$4&amp;$E804),'Hoja de Trabajo para listado'!$CD$151:$DC$151,0)),0)</f>
        <v>0</v>
      </c>
      <c r="P804" s="241">
        <f ca="1">+IFERROR(INDEX('Hoja de Trabajo para listado'!$A$155:$Z$1048576,MATCH($A804,'Hoja de Trabajo para listado'!$A$155:$A$1048576,0),MATCH((CUADRO!P$4&amp;$E804),'Hoja de Trabajo para listado'!$A$151:$Z$151,0)),0)+IFERROR(INDEX('Hoja de Trabajo para listado'!$AB$155:$BA$1048576,MATCH($A804,'Hoja de Trabajo para listado'!$AB$155:$AB$1048576,0),MATCH((CUADRO!P$4&amp;$E804),'Hoja de Trabajo para listado'!$AB$151:$BA$151,0)),0)+IFERROR(INDEX('Hoja de Trabajo para listado'!$BC$155:$CB$1048576,MATCH($A804,'Hoja de Trabajo para listado'!$BC$155:$BC$1048576,0),MATCH((CUADRO!P$4&amp;$E804),'Hoja de Trabajo para listado'!$BC$151:$CB$151,0)),0)+IFERROR(INDEX('Hoja de Trabajo para listado'!$DE$153:$DG$274,MATCH($A804,'Hoja de Trabajo para listado'!$DE$153:$DE$1048576,0),MATCH((CUADRO!P$4&amp;$E804),'Hoja de Trabajo para listado'!$DE$151:$DG$151,0)),0)+IFERROR(INDEX('Hoja de Trabajo para listado'!$CD$155:$DC$1048576,MATCH($A804,'Hoja de Trabajo para listado'!$CD$155:$CD$1048576,0),MATCH((CUADRO!P$4&amp;$E804),'Hoja de Trabajo para listado'!$CD$151:$DC$151,0)),0)</f>
        <v>0</v>
      </c>
      <c r="Q804" s="241">
        <f ca="1">+IFERROR(INDEX('Hoja de Trabajo para listado'!$A$155:$Z$1048576,MATCH($A804,'Hoja de Trabajo para listado'!$A$155:$A$1048576,0),MATCH((CUADRO!Q$4&amp;$E804),'Hoja de Trabajo para listado'!$A$151:$Z$151,0)),0)+IFERROR(INDEX('Hoja de Trabajo para listado'!$AB$155:$BA$1048576,MATCH($A804,'Hoja de Trabajo para listado'!$AB$155:$AB$1048576,0),MATCH((CUADRO!Q$4&amp;$E804),'Hoja de Trabajo para listado'!$AB$151:$BA$151,0)),0)+IFERROR(INDEX('Hoja de Trabajo para listado'!$BC$155:$CB$1048576,MATCH($A804,'Hoja de Trabajo para listado'!$BC$155:$BC$1048576,0),MATCH((CUADRO!Q$4&amp;$E804),'Hoja de Trabajo para listado'!$BC$151:$CB$151,0)),0)+IFERROR(INDEX('Hoja de Trabajo para listado'!$DE$153:$DG$274,MATCH($A804,'Hoja de Trabajo para listado'!$DE$153:$DE$1048576,0),MATCH((CUADRO!Q$4&amp;$E804),'Hoja de Trabajo para listado'!$DE$151:$DG$151,0)),0)+IFERROR(INDEX('Hoja de Trabajo para listado'!$CD$155:$DC$1048576,MATCH($A804,'Hoja de Trabajo para listado'!$CD$155:$CD$1048576,0),MATCH((CUADRO!Q$4&amp;$E804),'Hoja de Trabajo para listado'!$CD$151:$DC$151,0)),0)</f>
        <v>0</v>
      </c>
      <c r="R804" s="241">
        <f t="shared" ca="1" si="31"/>
        <v>0</v>
      </c>
      <c r="S804" s="247">
        <f ca="1">+R803+R804</f>
        <v>0</v>
      </c>
      <c r="T804" s="241">
        <f ca="1">+S804</f>
        <v>0</v>
      </c>
      <c r="U804" s="240">
        <f t="shared" si="32"/>
        <v>2</v>
      </c>
      <c r="V804" s="327" t="str">
        <f>+VLOOKUP(A804,bd_lista!$A$3:$E$592,5,FALSE)</f>
        <v>Gobiernos Autonomos Municipales</v>
      </c>
      <c r="W804" s="398"/>
      <c r="X804" s="240">
        <f>+VLOOKUP(A804,[4]Sheet1!$A$13:$D$744,4,FALSE)</f>
        <v>0</v>
      </c>
      <c r="Y804" s="240" t="e">
        <f>+VLOOKUP(X804,bd_lista!$A$3:$C$592,3,FALSE)</f>
        <v>#N/A</v>
      </c>
      <c r="Z804" s="288"/>
      <c r="AA804" s="289"/>
    </row>
    <row r="805" spans="1:27" customFormat="1" ht="15" hidden="1" customHeight="1">
      <c r="A805" s="32">
        <v>1420</v>
      </c>
      <c r="B805" s="393">
        <f>+A805</f>
        <v>1420</v>
      </c>
      <c r="C805" s="245" t="str">
        <f>+VLOOKUP(A805,bd_lista!$A$3:$C$592,3,FALSE)</f>
        <v>Gobierno Autónomo Municipal de Cruz de Machacamarca</v>
      </c>
      <c r="D805" s="395" t="str">
        <f>+C805</f>
        <v>Gobierno Autónomo Municipal de Cruz de Machacamarca</v>
      </c>
      <c r="E805" s="240" t="s">
        <v>1303</v>
      </c>
      <c r="F805" s="241">
        <f ca="1">+IFERROR(INDEX('Hoja de Trabajo para listado'!$A$155:$Z$1048576,MATCH($A805,'Hoja de Trabajo para listado'!$A$155:$A$1048576,0),MATCH((CUADRO!F$4&amp;$E805),'Hoja de Trabajo para listado'!$A$151:$Z$151,0)),0)+IFERROR(INDEX('Hoja de Trabajo para listado'!$AB$155:$BA$1048576,MATCH($A805,'Hoja de Trabajo para listado'!$AB$155:$AB$1048576,0),MATCH((CUADRO!F$4&amp;$E805),'Hoja de Trabajo para listado'!$AB$151:$BA$151,0)),0)+IFERROR(INDEX('Hoja de Trabajo para listado'!$BC$155:$CB$1048576,MATCH($A805,'Hoja de Trabajo para listado'!$BC$155:$BC$1048576,0),MATCH((CUADRO!F$4&amp;$E805),'Hoja de Trabajo para listado'!$BC$151:$CB$151,0)),0)+IFERROR(INDEX('Hoja de Trabajo para listado'!$DE$153:$DG$274,MATCH($A805,'Hoja de Trabajo para listado'!$DE$153:$DE$1048576,0),MATCH((CUADRO!F$4&amp;$E805),'Hoja de Trabajo para listado'!$DE$151:$DG$151,0)),0)+IFERROR(INDEX('Hoja de Trabajo para listado'!$CD$155:$DC$1048576,MATCH($A805,'Hoja de Trabajo para listado'!$CD$155:$CD$1048576,0),MATCH((CUADRO!F$4&amp;$E805),'Hoja de Trabajo para listado'!$CD$151:$DC$151,0)),0)</f>
        <v>0</v>
      </c>
      <c r="G805" s="241">
        <f ca="1">+IFERROR(INDEX('Hoja de Trabajo para listado'!$A$155:$Z$1048576,MATCH($A805,'Hoja de Trabajo para listado'!$A$155:$A$1048576,0),MATCH((CUADRO!G$4&amp;$E805),'Hoja de Trabajo para listado'!$A$151:$Z$151,0)),0)+IFERROR(INDEX('Hoja de Trabajo para listado'!$AB$155:$BA$1048576,MATCH($A805,'Hoja de Trabajo para listado'!$AB$155:$AB$1048576,0),MATCH((CUADRO!G$4&amp;$E805),'Hoja de Trabajo para listado'!$AB$151:$BA$151,0)),0)+IFERROR(INDEX('Hoja de Trabajo para listado'!$BC$155:$CB$1048576,MATCH($A805,'Hoja de Trabajo para listado'!$BC$155:$BC$1048576,0),MATCH((CUADRO!G$4&amp;$E805),'Hoja de Trabajo para listado'!$BC$151:$CB$151,0)),0)+IFERROR(INDEX('Hoja de Trabajo para listado'!$DE$153:$DG$274,MATCH($A805,'Hoja de Trabajo para listado'!$DE$153:$DE$1048576,0),MATCH((CUADRO!G$4&amp;$E805),'Hoja de Trabajo para listado'!$DE$151:$DG$151,0)),0)+IFERROR(INDEX('Hoja de Trabajo para listado'!$CD$155:$DC$1048576,MATCH($A805,'Hoja de Trabajo para listado'!$CD$155:$CD$1048576,0),MATCH((CUADRO!G$4&amp;$E805),'Hoja de Trabajo para listado'!$CD$151:$DC$151,0)),0)</f>
        <v>0</v>
      </c>
      <c r="H805" s="241">
        <f ca="1">+IFERROR(INDEX('Hoja de Trabajo para listado'!$A$155:$Z$1048576,MATCH($A805,'Hoja de Trabajo para listado'!$A$155:$A$1048576,0),MATCH((CUADRO!H$4&amp;$E805),'Hoja de Trabajo para listado'!$A$151:$Z$151,0)),0)+IFERROR(INDEX('Hoja de Trabajo para listado'!$AB$155:$BA$1048576,MATCH($A805,'Hoja de Trabajo para listado'!$AB$155:$AB$1048576,0),MATCH((CUADRO!H$4&amp;$E805),'Hoja de Trabajo para listado'!$AB$151:$BA$151,0)),0)+IFERROR(INDEX('Hoja de Trabajo para listado'!$BC$155:$CB$1048576,MATCH($A805,'Hoja de Trabajo para listado'!$BC$155:$BC$1048576,0),MATCH((CUADRO!H$4&amp;$E805),'Hoja de Trabajo para listado'!$BC$151:$CB$151,0)),0)+IFERROR(INDEX('Hoja de Trabajo para listado'!$DE$153:$DG$274,MATCH($A805,'Hoja de Trabajo para listado'!$DE$153:$DE$1048576,0),MATCH((CUADRO!H$4&amp;$E805),'Hoja de Trabajo para listado'!$DE$151:$DG$151,0)),0)+IFERROR(INDEX('Hoja de Trabajo para listado'!$CD$155:$DC$1048576,MATCH($A805,'Hoja de Trabajo para listado'!$CD$155:$CD$1048576,0),MATCH((CUADRO!H$4&amp;$E805),'Hoja de Trabajo para listado'!$CD$151:$DC$151,0)),0)</f>
        <v>0</v>
      </c>
      <c r="I805" s="241">
        <f ca="1">+IFERROR(INDEX('Hoja de Trabajo para listado'!$A$155:$Z$1048576,MATCH($A805,'Hoja de Trabajo para listado'!$A$155:$A$1048576,0),MATCH((CUADRO!I$4&amp;$E805),'Hoja de Trabajo para listado'!$A$151:$Z$151,0)),0)+IFERROR(INDEX('Hoja de Trabajo para listado'!$AB$155:$BA$1048576,MATCH($A805,'Hoja de Trabajo para listado'!$AB$155:$AB$1048576,0),MATCH((CUADRO!I$4&amp;$E805),'Hoja de Trabajo para listado'!$AB$151:$BA$151,0)),0)+IFERROR(INDEX('Hoja de Trabajo para listado'!$BC$155:$CB$1048576,MATCH($A805,'Hoja de Trabajo para listado'!$BC$155:$BC$1048576,0),MATCH((CUADRO!I$4&amp;$E805),'Hoja de Trabajo para listado'!$BC$151:$CB$151,0)),0)+IFERROR(INDEX('Hoja de Trabajo para listado'!$DE$153:$DG$274,MATCH($A805,'Hoja de Trabajo para listado'!$DE$153:$DE$1048576,0),MATCH((CUADRO!I$4&amp;$E805),'Hoja de Trabajo para listado'!$DE$151:$DG$151,0)),0)+IFERROR(INDEX('Hoja de Trabajo para listado'!$CD$155:$DC$1048576,MATCH($A805,'Hoja de Trabajo para listado'!$CD$155:$CD$1048576,0),MATCH((CUADRO!I$4&amp;$E805),'Hoja de Trabajo para listado'!$CD$151:$DC$151,0)),0)</f>
        <v>0</v>
      </c>
      <c r="J805" s="241">
        <f ca="1">+IFERROR(INDEX('Hoja de Trabajo para listado'!$A$155:$Z$1048576,MATCH($A805,'Hoja de Trabajo para listado'!$A$155:$A$1048576,0),MATCH((CUADRO!J$4&amp;$E805),'Hoja de Trabajo para listado'!$A$151:$Z$151,0)),0)+IFERROR(INDEX('Hoja de Trabajo para listado'!$AB$155:$BA$1048576,MATCH($A805,'Hoja de Trabajo para listado'!$AB$155:$AB$1048576,0),MATCH((CUADRO!J$4&amp;$E805),'Hoja de Trabajo para listado'!$AB$151:$BA$151,0)),0)+IFERROR(INDEX('Hoja de Trabajo para listado'!$BC$155:$CB$1048576,MATCH($A805,'Hoja de Trabajo para listado'!$BC$155:$BC$1048576,0),MATCH((CUADRO!J$4&amp;$E805),'Hoja de Trabajo para listado'!$BC$151:$CB$151,0)),0)+IFERROR(INDEX('Hoja de Trabajo para listado'!$DE$153:$DG$274,MATCH($A805,'Hoja de Trabajo para listado'!$DE$153:$DE$1048576,0),MATCH((CUADRO!J$4&amp;$E805),'Hoja de Trabajo para listado'!$DE$151:$DG$151,0)),0)+IFERROR(INDEX('Hoja de Trabajo para listado'!$CD$155:$DC$1048576,MATCH($A805,'Hoja de Trabajo para listado'!$CD$155:$CD$1048576,0),MATCH((CUADRO!J$4&amp;$E805),'Hoja de Trabajo para listado'!$CD$151:$DC$151,0)),0)</f>
        <v>0</v>
      </c>
      <c r="K805" s="241">
        <f ca="1">+IFERROR(INDEX('Hoja de Trabajo para listado'!$A$155:$Z$1048576,MATCH($A805,'Hoja de Trabajo para listado'!$A$155:$A$1048576,0),MATCH((CUADRO!K$4&amp;$E805),'Hoja de Trabajo para listado'!$A$151:$Z$151,0)),0)+IFERROR(INDEX('Hoja de Trabajo para listado'!$AB$155:$BA$1048576,MATCH($A805,'Hoja de Trabajo para listado'!$AB$155:$AB$1048576,0),MATCH((CUADRO!K$4&amp;$E805),'Hoja de Trabajo para listado'!$AB$151:$BA$151,0)),0)+IFERROR(INDEX('Hoja de Trabajo para listado'!$BC$155:$CB$1048576,MATCH($A805,'Hoja de Trabajo para listado'!$BC$155:$BC$1048576,0),MATCH((CUADRO!K$4&amp;$E805),'Hoja de Trabajo para listado'!$BC$151:$CB$151,0)),0)+IFERROR(INDEX('Hoja de Trabajo para listado'!$DE$153:$DG$274,MATCH($A805,'Hoja de Trabajo para listado'!$DE$153:$DE$1048576,0),MATCH((CUADRO!K$4&amp;$E805),'Hoja de Trabajo para listado'!$DE$151:$DG$151,0)),0)+IFERROR(INDEX('Hoja de Trabajo para listado'!$CD$155:$DC$1048576,MATCH($A805,'Hoja de Trabajo para listado'!$CD$155:$CD$1048576,0),MATCH((CUADRO!K$4&amp;$E805),'Hoja de Trabajo para listado'!$CD$151:$DC$151,0)),0)</f>
        <v>0</v>
      </c>
      <c r="L805" s="241">
        <f ca="1">+IFERROR(INDEX('Hoja de Trabajo para listado'!$A$155:$Z$1048576,MATCH($A805,'Hoja de Trabajo para listado'!$A$155:$A$1048576,0),MATCH((CUADRO!L$4&amp;$E805),'Hoja de Trabajo para listado'!$A$151:$Z$151,0)),0)+IFERROR(INDEX('Hoja de Trabajo para listado'!$AB$155:$BA$1048576,MATCH($A805,'Hoja de Trabajo para listado'!$AB$155:$AB$1048576,0),MATCH((CUADRO!L$4&amp;$E805),'Hoja de Trabajo para listado'!$AB$151:$BA$151,0)),0)+IFERROR(INDEX('Hoja de Trabajo para listado'!$BC$155:$CB$1048576,MATCH($A805,'Hoja de Trabajo para listado'!$BC$155:$BC$1048576,0),MATCH((CUADRO!L$4&amp;$E805),'Hoja de Trabajo para listado'!$BC$151:$CB$151,0)),0)+IFERROR(INDEX('Hoja de Trabajo para listado'!$DE$153:$DG$274,MATCH($A805,'Hoja de Trabajo para listado'!$DE$153:$DE$1048576,0),MATCH((CUADRO!L$4&amp;$E805),'Hoja de Trabajo para listado'!$DE$151:$DG$151,0)),0)+IFERROR(INDEX('Hoja de Trabajo para listado'!$CD$155:$DC$1048576,MATCH($A805,'Hoja de Trabajo para listado'!$CD$155:$CD$1048576,0),MATCH((CUADRO!L$4&amp;$E805),'Hoja de Trabajo para listado'!$CD$151:$DC$151,0)),0)</f>
        <v>0</v>
      </c>
      <c r="M805" s="241">
        <f ca="1">+IFERROR(INDEX('Hoja de Trabajo para listado'!$A$155:$Z$1048576,MATCH($A805,'Hoja de Trabajo para listado'!$A$155:$A$1048576,0),MATCH((CUADRO!M$4&amp;$E805),'Hoja de Trabajo para listado'!$A$151:$Z$151,0)),0)+IFERROR(INDEX('Hoja de Trabajo para listado'!$AB$155:$BA$1048576,MATCH($A805,'Hoja de Trabajo para listado'!$AB$155:$AB$1048576,0),MATCH((CUADRO!M$4&amp;$E805),'Hoja de Trabajo para listado'!$AB$151:$BA$151,0)),0)+IFERROR(INDEX('Hoja de Trabajo para listado'!$BC$155:$CB$1048576,MATCH($A805,'Hoja de Trabajo para listado'!$BC$155:$BC$1048576,0),MATCH((CUADRO!M$4&amp;$E805),'Hoja de Trabajo para listado'!$BC$151:$CB$151,0)),0)+IFERROR(INDEX('Hoja de Trabajo para listado'!$DE$153:$DG$274,MATCH($A805,'Hoja de Trabajo para listado'!$DE$153:$DE$1048576,0),MATCH((CUADRO!M$4&amp;$E805),'Hoja de Trabajo para listado'!$DE$151:$DG$151,0)),0)+IFERROR(INDEX('Hoja de Trabajo para listado'!$CD$155:$DC$1048576,MATCH($A805,'Hoja de Trabajo para listado'!$CD$155:$CD$1048576,0),MATCH((CUADRO!M$4&amp;$E805),'Hoja de Trabajo para listado'!$CD$151:$DC$151,0)),0)</f>
        <v>0</v>
      </c>
      <c r="N805" s="241">
        <f ca="1">+IFERROR(INDEX('Hoja de Trabajo para listado'!$A$155:$Z$1048576,MATCH($A805,'Hoja de Trabajo para listado'!$A$155:$A$1048576,0),MATCH((CUADRO!N$4&amp;$E805),'Hoja de Trabajo para listado'!$A$151:$Z$151,0)),0)+IFERROR(INDEX('Hoja de Trabajo para listado'!$AB$155:$BA$1048576,MATCH($A805,'Hoja de Trabajo para listado'!$AB$155:$AB$1048576,0),MATCH((CUADRO!N$4&amp;$E805),'Hoja de Trabajo para listado'!$AB$151:$BA$151,0)),0)+IFERROR(INDEX('Hoja de Trabajo para listado'!$BC$155:$CB$1048576,MATCH($A805,'Hoja de Trabajo para listado'!$BC$155:$BC$1048576,0),MATCH((CUADRO!N$4&amp;$E805),'Hoja de Trabajo para listado'!$BC$151:$CB$151,0)),0)+IFERROR(INDEX('Hoja de Trabajo para listado'!$DE$153:$DG$274,MATCH($A805,'Hoja de Trabajo para listado'!$DE$153:$DE$1048576,0),MATCH((CUADRO!N$4&amp;$E805),'Hoja de Trabajo para listado'!$DE$151:$DG$151,0)),0)+IFERROR(INDEX('Hoja de Trabajo para listado'!$CD$155:$DC$1048576,MATCH($A805,'Hoja de Trabajo para listado'!$CD$155:$CD$1048576,0),MATCH((CUADRO!N$4&amp;$E805),'Hoja de Trabajo para listado'!$CD$151:$DC$151,0)),0)</f>
        <v>0</v>
      </c>
      <c r="O805" s="241">
        <f ca="1">+IFERROR(INDEX('Hoja de Trabajo para listado'!$A$155:$Z$1048576,MATCH($A805,'Hoja de Trabajo para listado'!$A$155:$A$1048576,0),MATCH((CUADRO!O$4&amp;$E805),'Hoja de Trabajo para listado'!$A$151:$Z$151,0)),0)+IFERROR(INDEX('Hoja de Trabajo para listado'!$AB$155:$BA$1048576,MATCH($A805,'Hoja de Trabajo para listado'!$AB$155:$AB$1048576,0),MATCH((CUADRO!O$4&amp;$E805),'Hoja de Trabajo para listado'!$AB$151:$BA$151,0)),0)+IFERROR(INDEX('Hoja de Trabajo para listado'!$BC$155:$CB$1048576,MATCH($A805,'Hoja de Trabajo para listado'!$BC$155:$BC$1048576,0),MATCH((CUADRO!O$4&amp;$E805),'Hoja de Trabajo para listado'!$BC$151:$CB$151,0)),0)+IFERROR(INDEX('Hoja de Trabajo para listado'!$DE$153:$DG$274,MATCH($A805,'Hoja de Trabajo para listado'!$DE$153:$DE$1048576,0),MATCH((CUADRO!O$4&amp;$E805),'Hoja de Trabajo para listado'!$DE$151:$DG$151,0)),0)+IFERROR(INDEX('Hoja de Trabajo para listado'!$CD$155:$DC$1048576,MATCH($A805,'Hoja de Trabajo para listado'!$CD$155:$CD$1048576,0),MATCH((CUADRO!O$4&amp;$E805),'Hoja de Trabajo para listado'!$CD$151:$DC$151,0)),0)</f>
        <v>0</v>
      </c>
      <c r="P805" s="241">
        <f ca="1">+IFERROR(INDEX('Hoja de Trabajo para listado'!$A$155:$Z$1048576,MATCH($A805,'Hoja de Trabajo para listado'!$A$155:$A$1048576,0),MATCH((CUADRO!P$4&amp;$E805),'Hoja de Trabajo para listado'!$A$151:$Z$151,0)),0)+IFERROR(INDEX('Hoja de Trabajo para listado'!$AB$155:$BA$1048576,MATCH($A805,'Hoja de Trabajo para listado'!$AB$155:$AB$1048576,0),MATCH((CUADRO!P$4&amp;$E805),'Hoja de Trabajo para listado'!$AB$151:$BA$151,0)),0)+IFERROR(INDEX('Hoja de Trabajo para listado'!$BC$155:$CB$1048576,MATCH($A805,'Hoja de Trabajo para listado'!$BC$155:$BC$1048576,0),MATCH((CUADRO!P$4&amp;$E805),'Hoja de Trabajo para listado'!$BC$151:$CB$151,0)),0)+IFERROR(INDEX('Hoja de Trabajo para listado'!$DE$153:$DG$274,MATCH($A805,'Hoja de Trabajo para listado'!$DE$153:$DE$1048576,0),MATCH((CUADRO!P$4&amp;$E805),'Hoja de Trabajo para listado'!$DE$151:$DG$151,0)),0)+IFERROR(INDEX('Hoja de Trabajo para listado'!$CD$155:$DC$1048576,MATCH($A805,'Hoja de Trabajo para listado'!$CD$155:$CD$1048576,0),MATCH((CUADRO!P$4&amp;$E805),'Hoja de Trabajo para listado'!$CD$151:$DC$151,0)),0)</f>
        <v>0</v>
      </c>
      <c r="Q805" s="241">
        <f ca="1">+IFERROR(INDEX('Hoja de Trabajo para listado'!$A$155:$Z$1048576,MATCH($A805,'Hoja de Trabajo para listado'!$A$155:$A$1048576,0),MATCH((CUADRO!Q$4&amp;$E805),'Hoja de Trabajo para listado'!$A$151:$Z$151,0)),0)+IFERROR(INDEX('Hoja de Trabajo para listado'!$AB$155:$BA$1048576,MATCH($A805,'Hoja de Trabajo para listado'!$AB$155:$AB$1048576,0),MATCH((CUADRO!Q$4&amp;$E805),'Hoja de Trabajo para listado'!$AB$151:$BA$151,0)),0)+IFERROR(INDEX('Hoja de Trabajo para listado'!$BC$155:$CB$1048576,MATCH($A805,'Hoja de Trabajo para listado'!$BC$155:$BC$1048576,0),MATCH((CUADRO!Q$4&amp;$E805),'Hoja de Trabajo para listado'!$BC$151:$CB$151,0)),0)+IFERROR(INDEX('Hoja de Trabajo para listado'!$DE$153:$DG$274,MATCH($A805,'Hoja de Trabajo para listado'!$DE$153:$DE$1048576,0),MATCH((CUADRO!Q$4&amp;$E805),'Hoja de Trabajo para listado'!$DE$151:$DG$151,0)),0)+IFERROR(INDEX('Hoja de Trabajo para listado'!$CD$155:$DC$1048576,MATCH($A805,'Hoja de Trabajo para listado'!$CD$155:$CD$1048576,0),MATCH((CUADRO!Q$4&amp;$E805),'Hoja de Trabajo para listado'!$CD$151:$DC$151,0)),0)</f>
        <v>0</v>
      </c>
      <c r="R805" s="241">
        <f t="shared" ca="1" si="31"/>
        <v>0</v>
      </c>
      <c r="S805" s="247"/>
      <c r="T805" s="241">
        <f ca="1">+T806</f>
        <v>0</v>
      </c>
      <c r="U805" s="240">
        <f t="shared" si="32"/>
        <v>1</v>
      </c>
      <c r="V805" s="327" t="str">
        <f>+VLOOKUP(A805,bd_lista!$A$3:$E$592,5,FALSE)</f>
        <v>Gobiernos Autonomos Municipales</v>
      </c>
      <c r="W805" s="397" t="str">
        <f>+V805</f>
        <v>Gobiernos Autonomos Municipales</v>
      </c>
      <c r="X805" s="240">
        <f>+VLOOKUP(A805,[4]Sheet1!$A$13:$D$744,4,FALSE)</f>
        <v>0</v>
      </c>
      <c r="Y805" s="240" t="e">
        <f>+VLOOKUP(X805,bd_lista!$A$3:$C$592,3,FALSE)</f>
        <v>#N/A</v>
      </c>
      <c r="Z805" s="290">
        <f>+X805</f>
        <v>0</v>
      </c>
      <c r="AA805" s="291" t="e">
        <f>+Y805</f>
        <v>#N/A</v>
      </c>
    </row>
    <row r="806" spans="1:27" customFormat="1" ht="15" hidden="1" customHeight="1">
      <c r="A806" s="32">
        <v>1420</v>
      </c>
      <c r="B806" s="394"/>
      <c r="C806" s="245" t="str">
        <f>+VLOOKUP(A806,bd_lista!$A$3:$C$592,3,FALSE)</f>
        <v>Gobierno Autónomo Municipal de Cruz de Machacamarca</v>
      </c>
      <c r="D806" s="396"/>
      <c r="E806" s="242" t="s">
        <v>1304</v>
      </c>
      <c r="F806" s="241">
        <f ca="1">+IFERROR(INDEX('Hoja de Trabajo para listado'!$A$155:$Z$1048576,MATCH($A806,'Hoja de Trabajo para listado'!$A$155:$A$1048576,0),MATCH((CUADRO!F$4&amp;$E806),'Hoja de Trabajo para listado'!$A$151:$Z$151,0)),0)+IFERROR(INDEX('Hoja de Trabajo para listado'!$AB$155:$BA$1048576,MATCH($A806,'Hoja de Trabajo para listado'!$AB$155:$AB$1048576,0),MATCH((CUADRO!F$4&amp;$E806),'Hoja de Trabajo para listado'!$AB$151:$BA$151,0)),0)+IFERROR(INDEX('Hoja de Trabajo para listado'!$BC$155:$CB$1048576,MATCH($A806,'Hoja de Trabajo para listado'!$BC$155:$BC$1048576,0),MATCH((CUADRO!F$4&amp;$E806),'Hoja de Trabajo para listado'!$BC$151:$CB$151,0)),0)+IFERROR(INDEX('Hoja de Trabajo para listado'!$DE$153:$DG$274,MATCH($A806,'Hoja de Trabajo para listado'!$DE$153:$DE$1048576,0),MATCH((CUADRO!F$4&amp;$E806),'Hoja de Trabajo para listado'!$DE$151:$DG$151,0)),0)+IFERROR(INDEX('Hoja de Trabajo para listado'!$CD$155:$DC$1048576,MATCH($A806,'Hoja de Trabajo para listado'!$CD$155:$CD$1048576,0),MATCH((CUADRO!F$4&amp;$E806),'Hoja de Trabajo para listado'!$CD$151:$DC$151,0)),0)</f>
        <v>0</v>
      </c>
      <c r="G806" s="241">
        <f ca="1">+IFERROR(INDEX('Hoja de Trabajo para listado'!$A$155:$Z$1048576,MATCH($A806,'Hoja de Trabajo para listado'!$A$155:$A$1048576,0),MATCH((CUADRO!G$4&amp;$E806),'Hoja de Trabajo para listado'!$A$151:$Z$151,0)),0)+IFERROR(INDEX('Hoja de Trabajo para listado'!$AB$155:$BA$1048576,MATCH($A806,'Hoja de Trabajo para listado'!$AB$155:$AB$1048576,0),MATCH((CUADRO!G$4&amp;$E806),'Hoja de Trabajo para listado'!$AB$151:$BA$151,0)),0)+IFERROR(INDEX('Hoja de Trabajo para listado'!$BC$155:$CB$1048576,MATCH($A806,'Hoja de Trabajo para listado'!$BC$155:$BC$1048576,0),MATCH((CUADRO!G$4&amp;$E806),'Hoja de Trabajo para listado'!$BC$151:$CB$151,0)),0)+IFERROR(INDEX('Hoja de Trabajo para listado'!$DE$153:$DG$274,MATCH($A806,'Hoja de Trabajo para listado'!$DE$153:$DE$1048576,0),MATCH((CUADRO!G$4&amp;$E806),'Hoja de Trabajo para listado'!$DE$151:$DG$151,0)),0)+IFERROR(INDEX('Hoja de Trabajo para listado'!$CD$155:$DC$1048576,MATCH($A806,'Hoja de Trabajo para listado'!$CD$155:$CD$1048576,0),MATCH((CUADRO!G$4&amp;$E806),'Hoja de Trabajo para listado'!$CD$151:$DC$151,0)),0)</f>
        <v>0</v>
      </c>
      <c r="H806" s="241">
        <f ca="1">+IFERROR(INDEX('Hoja de Trabajo para listado'!$A$155:$Z$1048576,MATCH($A806,'Hoja de Trabajo para listado'!$A$155:$A$1048576,0),MATCH((CUADRO!H$4&amp;$E806),'Hoja de Trabajo para listado'!$A$151:$Z$151,0)),0)+IFERROR(INDEX('Hoja de Trabajo para listado'!$AB$155:$BA$1048576,MATCH($A806,'Hoja de Trabajo para listado'!$AB$155:$AB$1048576,0),MATCH((CUADRO!H$4&amp;$E806),'Hoja de Trabajo para listado'!$AB$151:$BA$151,0)),0)+IFERROR(INDEX('Hoja de Trabajo para listado'!$BC$155:$CB$1048576,MATCH($A806,'Hoja de Trabajo para listado'!$BC$155:$BC$1048576,0),MATCH((CUADRO!H$4&amp;$E806),'Hoja de Trabajo para listado'!$BC$151:$CB$151,0)),0)+IFERROR(INDEX('Hoja de Trabajo para listado'!$DE$153:$DG$274,MATCH($A806,'Hoja de Trabajo para listado'!$DE$153:$DE$1048576,0),MATCH((CUADRO!H$4&amp;$E806),'Hoja de Trabajo para listado'!$DE$151:$DG$151,0)),0)+IFERROR(INDEX('Hoja de Trabajo para listado'!$CD$155:$DC$1048576,MATCH($A806,'Hoja de Trabajo para listado'!$CD$155:$CD$1048576,0),MATCH((CUADRO!H$4&amp;$E806),'Hoja de Trabajo para listado'!$CD$151:$DC$151,0)),0)</f>
        <v>0</v>
      </c>
      <c r="I806" s="241">
        <f ca="1">+IFERROR(INDEX('Hoja de Trabajo para listado'!$A$155:$Z$1048576,MATCH($A806,'Hoja de Trabajo para listado'!$A$155:$A$1048576,0),MATCH((CUADRO!I$4&amp;$E806),'Hoja de Trabajo para listado'!$A$151:$Z$151,0)),0)+IFERROR(INDEX('Hoja de Trabajo para listado'!$AB$155:$BA$1048576,MATCH($A806,'Hoja de Trabajo para listado'!$AB$155:$AB$1048576,0),MATCH((CUADRO!I$4&amp;$E806),'Hoja de Trabajo para listado'!$AB$151:$BA$151,0)),0)+IFERROR(INDEX('Hoja de Trabajo para listado'!$BC$155:$CB$1048576,MATCH($A806,'Hoja de Trabajo para listado'!$BC$155:$BC$1048576,0),MATCH((CUADRO!I$4&amp;$E806),'Hoja de Trabajo para listado'!$BC$151:$CB$151,0)),0)+IFERROR(INDEX('Hoja de Trabajo para listado'!$DE$153:$DG$274,MATCH($A806,'Hoja de Trabajo para listado'!$DE$153:$DE$1048576,0),MATCH((CUADRO!I$4&amp;$E806),'Hoja de Trabajo para listado'!$DE$151:$DG$151,0)),0)+IFERROR(INDEX('Hoja de Trabajo para listado'!$CD$155:$DC$1048576,MATCH($A806,'Hoja de Trabajo para listado'!$CD$155:$CD$1048576,0),MATCH((CUADRO!I$4&amp;$E806),'Hoja de Trabajo para listado'!$CD$151:$DC$151,0)),0)</f>
        <v>0</v>
      </c>
      <c r="J806" s="241">
        <f ca="1">+IFERROR(INDEX('Hoja de Trabajo para listado'!$A$155:$Z$1048576,MATCH($A806,'Hoja de Trabajo para listado'!$A$155:$A$1048576,0),MATCH((CUADRO!J$4&amp;$E806),'Hoja de Trabajo para listado'!$A$151:$Z$151,0)),0)+IFERROR(INDEX('Hoja de Trabajo para listado'!$AB$155:$BA$1048576,MATCH($A806,'Hoja de Trabajo para listado'!$AB$155:$AB$1048576,0),MATCH((CUADRO!J$4&amp;$E806),'Hoja de Trabajo para listado'!$AB$151:$BA$151,0)),0)+IFERROR(INDEX('Hoja de Trabajo para listado'!$BC$155:$CB$1048576,MATCH($A806,'Hoja de Trabajo para listado'!$BC$155:$BC$1048576,0),MATCH((CUADRO!J$4&amp;$E806),'Hoja de Trabajo para listado'!$BC$151:$CB$151,0)),0)+IFERROR(INDEX('Hoja de Trabajo para listado'!$DE$153:$DG$274,MATCH($A806,'Hoja de Trabajo para listado'!$DE$153:$DE$1048576,0),MATCH((CUADRO!J$4&amp;$E806),'Hoja de Trabajo para listado'!$DE$151:$DG$151,0)),0)+IFERROR(INDEX('Hoja de Trabajo para listado'!$CD$155:$DC$1048576,MATCH($A806,'Hoja de Trabajo para listado'!$CD$155:$CD$1048576,0),MATCH((CUADRO!J$4&amp;$E806),'Hoja de Trabajo para listado'!$CD$151:$DC$151,0)),0)</f>
        <v>0</v>
      </c>
      <c r="K806" s="241">
        <f ca="1">+IFERROR(INDEX('Hoja de Trabajo para listado'!$A$155:$Z$1048576,MATCH($A806,'Hoja de Trabajo para listado'!$A$155:$A$1048576,0),MATCH((CUADRO!K$4&amp;$E806),'Hoja de Trabajo para listado'!$A$151:$Z$151,0)),0)+IFERROR(INDEX('Hoja de Trabajo para listado'!$AB$155:$BA$1048576,MATCH($A806,'Hoja de Trabajo para listado'!$AB$155:$AB$1048576,0),MATCH((CUADRO!K$4&amp;$E806),'Hoja de Trabajo para listado'!$AB$151:$BA$151,0)),0)+IFERROR(INDEX('Hoja de Trabajo para listado'!$BC$155:$CB$1048576,MATCH($A806,'Hoja de Trabajo para listado'!$BC$155:$BC$1048576,0),MATCH((CUADRO!K$4&amp;$E806),'Hoja de Trabajo para listado'!$BC$151:$CB$151,0)),0)+IFERROR(INDEX('Hoja de Trabajo para listado'!$DE$153:$DG$274,MATCH($A806,'Hoja de Trabajo para listado'!$DE$153:$DE$1048576,0),MATCH((CUADRO!K$4&amp;$E806),'Hoja de Trabajo para listado'!$DE$151:$DG$151,0)),0)+IFERROR(INDEX('Hoja de Trabajo para listado'!$CD$155:$DC$1048576,MATCH($A806,'Hoja de Trabajo para listado'!$CD$155:$CD$1048576,0),MATCH((CUADRO!K$4&amp;$E806),'Hoja de Trabajo para listado'!$CD$151:$DC$151,0)),0)</f>
        <v>0</v>
      </c>
      <c r="L806" s="241">
        <f ca="1">+IFERROR(INDEX('Hoja de Trabajo para listado'!$A$155:$Z$1048576,MATCH($A806,'Hoja de Trabajo para listado'!$A$155:$A$1048576,0),MATCH((CUADRO!L$4&amp;$E806),'Hoja de Trabajo para listado'!$A$151:$Z$151,0)),0)+IFERROR(INDEX('Hoja de Trabajo para listado'!$AB$155:$BA$1048576,MATCH($A806,'Hoja de Trabajo para listado'!$AB$155:$AB$1048576,0),MATCH((CUADRO!L$4&amp;$E806),'Hoja de Trabajo para listado'!$AB$151:$BA$151,0)),0)+IFERROR(INDEX('Hoja de Trabajo para listado'!$BC$155:$CB$1048576,MATCH($A806,'Hoja de Trabajo para listado'!$BC$155:$BC$1048576,0),MATCH((CUADRO!L$4&amp;$E806),'Hoja de Trabajo para listado'!$BC$151:$CB$151,0)),0)+IFERROR(INDEX('Hoja de Trabajo para listado'!$DE$153:$DG$274,MATCH($A806,'Hoja de Trabajo para listado'!$DE$153:$DE$1048576,0),MATCH((CUADRO!L$4&amp;$E806),'Hoja de Trabajo para listado'!$DE$151:$DG$151,0)),0)+IFERROR(INDEX('Hoja de Trabajo para listado'!$CD$155:$DC$1048576,MATCH($A806,'Hoja de Trabajo para listado'!$CD$155:$CD$1048576,0),MATCH((CUADRO!L$4&amp;$E806),'Hoja de Trabajo para listado'!$CD$151:$DC$151,0)),0)</f>
        <v>0</v>
      </c>
      <c r="M806" s="241">
        <f ca="1">+IFERROR(INDEX('Hoja de Trabajo para listado'!$A$155:$Z$1048576,MATCH($A806,'Hoja de Trabajo para listado'!$A$155:$A$1048576,0),MATCH((CUADRO!M$4&amp;$E806),'Hoja de Trabajo para listado'!$A$151:$Z$151,0)),0)+IFERROR(INDEX('Hoja de Trabajo para listado'!$AB$155:$BA$1048576,MATCH($A806,'Hoja de Trabajo para listado'!$AB$155:$AB$1048576,0),MATCH((CUADRO!M$4&amp;$E806),'Hoja de Trabajo para listado'!$AB$151:$BA$151,0)),0)+IFERROR(INDEX('Hoja de Trabajo para listado'!$BC$155:$CB$1048576,MATCH($A806,'Hoja de Trabajo para listado'!$BC$155:$BC$1048576,0),MATCH((CUADRO!M$4&amp;$E806),'Hoja de Trabajo para listado'!$BC$151:$CB$151,0)),0)+IFERROR(INDEX('Hoja de Trabajo para listado'!$DE$153:$DG$274,MATCH($A806,'Hoja de Trabajo para listado'!$DE$153:$DE$1048576,0),MATCH((CUADRO!M$4&amp;$E806),'Hoja de Trabajo para listado'!$DE$151:$DG$151,0)),0)+IFERROR(INDEX('Hoja de Trabajo para listado'!$CD$155:$DC$1048576,MATCH($A806,'Hoja de Trabajo para listado'!$CD$155:$CD$1048576,0),MATCH((CUADRO!M$4&amp;$E806),'Hoja de Trabajo para listado'!$CD$151:$DC$151,0)),0)</f>
        <v>0</v>
      </c>
      <c r="N806" s="241">
        <f ca="1">+IFERROR(INDEX('Hoja de Trabajo para listado'!$A$155:$Z$1048576,MATCH($A806,'Hoja de Trabajo para listado'!$A$155:$A$1048576,0),MATCH((CUADRO!N$4&amp;$E806),'Hoja de Trabajo para listado'!$A$151:$Z$151,0)),0)+IFERROR(INDEX('Hoja de Trabajo para listado'!$AB$155:$BA$1048576,MATCH($A806,'Hoja de Trabajo para listado'!$AB$155:$AB$1048576,0),MATCH((CUADRO!N$4&amp;$E806),'Hoja de Trabajo para listado'!$AB$151:$BA$151,0)),0)+IFERROR(INDEX('Hoja de Trabajo para listado'!$BC$155:$CB$1048576,MATCH($A806,'Hoja de Trabajo para listado'!$BC$155:$BC$1048576,0),MATCH((CUADRO!N$4&amp;$E806),'Hoja de Trabajo para listado'!$BC$151:$CB$151,0)),0)+IFERROR(INDEX('Hoja de Trabajo para listado'!$DE$153:$DG$274,MATCH($A806,'Hoja de Trabajo para listado'!$DE$153:$DE$1048576,0),MATCH((CUADRO!N$4&amp;$E806),'Hoja de Trabajo para listado'!$DE$151:$DG$151,0)),0)+IFERROR(INDEX('Hoja de Trabajo para listado'!$CD$155:$DC$1048576,MATCH($A806,'Hoja de Trabajo para listado'!$CD$155:$CD$1048576,0),MATCH((CUADRO!N$4&amp;$E806),'Hoja de Trabajo para listado'!$CD$151:$DC$151,0)),0)</f>
        <v>0</v>
      </c>
      <c r="O806" s="241">
        <f ca="1">+IFERROR(INDEX('Hoja de Trabajo para listado'!$A$155:$Z$1048576,MATCH($A806,'Hoja de Trabajo para listado'!$A$155:$A$1048576,0),MATCH((CUADRO!O$4&amp;$E806),'Hoja de Trabajo para listado'!$A$151:$Z$151,0)),0)+IFERROR(INDEX('Hoja de Trabajo para listado'!$AB$155:$BA$1048576,MATCH($A806,'Hoja de Trabajo para listado'!$AB$155:$AB$1048576,0),MATCH((CUADRO!O$4&amp;$E806),'Hoja de Trabajo para listado'!$AB$151:$BA$151,0)),0)+IFERROR(INDEX('Hoja de Trabajo para listado'!$BC$155:$CB$1048576,MATCH($A806,'Hoja de Trabajo para listado'!$BC$155:$BC$1048576,0),MATCH((CUADRO!O$4&amp;$E806),'Hoja de Trabajo para listado'!$BC$151:$CB$151,0)),0)+IFERROR(INDEX('Hoja de Trabajo para listado'!$DE$153:$DG$274,MATCH($A806,'Hoja de Trabajo para listado'!$DE$153:$DE$1048576,0),MATCH((CUADRO!O$4&amp;$E806),'Hoja de Trabajo para listado'!$DE$151:$DG$151,0)),0)+IFERROR(INDEX('Hoja de Trabajo para listado'!$CD$155:$DC$1048576,MATCH($A806,'Hoja de Trabajo para listado'!$CD$155:$CD$1048576,0),MATCH((CUADRO!O$4&amp;$E806),'Hoja de Trabajo para listado'!$CD$151:$DC$151,0)),0)</f>
        <v>0</v>
      </c>
      <c r="P806" s="241">
        <f ca="1">+IFERROR(INDEX('Hoja de Trabajo para listado'!$A$155:$Z$1048576,MATCH($A806,'Hoja de Trabajo para listado'!$A$155:$A$1048576,0),MATCH((CUADRO!P$4&amp;$E806),'Hoja de Trabajo para listado'!$A$151:$Z$151,0)),0)+IFERROR(INDEX('Hoja de Trabajo para listado'!$AB$155:$BA$1048576,MATCH($A806,'Hoja de Trabajo para listado'!$AB$155:$AB$1048576,0),MATCH((CUADRO!P$4&amp;$E806),'Hoja de Trabajo para listado'!$AB$151:$BA$151,0)),0)+IFERROR(INDEX('Hoja de Trabajo para listado'!$BC$155:$CB$1048576,MATCH($A806,'Hoja de Trabajo para listado'!$BC$155:$BC$1048576,0),MATCH((CUADRO!P$4&amp;$E806),'Hoja de Trabajo para listado'!$BC$151:$CB$151,0)),0)+IFERROR(INDEX('Hoja de Trabajo para listado'!$DE$153:$DG$274,MATCH($A806,'Hoja de Trabajo para listado'!$DE$153:$DE$1048576,0),MATCH((CUADRO!P$4&amp;$E806),'Hoja de Trabajo para listado'!$DE$151:$DG$151,0)),0)+IFERROR(INDEX('Hoja de Trabajo para listado'!$CD$155:$DC$1048576,MATCH($A806,'Hoja de Trabajo para listado'!$CD$155:$CD$1048576,0),MATCH((CUADRO!P$4&amp;$E806),'Hoja de Trabajo para listado'!$CD$151:$DC$151,0)),0)</f>
        <v>0</v>
      </c>
      <c r="Q806" s="241">
        <f ca="1">+IFERROR(INDEX('Hoja de Trabajo para listado'!$A$155:$Z$1048576,MATCH($A806,'Hoja de Trabajo para listado'!$A$155:$A$1048576,0),MATCH((CUADRO!Q$4&amp;$E806),'Hoja de Trabajo para listado'!$A$151:$Z$151,0)),0)+IFERROR(INDEX('Hoja de Trabajo para listado'!$AB$155:$BA$1048576,MATCH($A806,'Hoja de Trabajo para listado'!$AB$155:$AB$1048576,0),MATCH((CUADRO!Q$4&amp;$E806),'Hoja de Trabajo para listado'!$AB$151:$BA$151,0)),0)+IFERROR(INDEX('Hoja de Trabajo para listado'!$BC$155:$CB$1048576,MATCH($A806,'Hoja de Trabajo para listado'!$BC$155:$BC$1048576,0),MATCH((CUADRO!Q$4&amp;$E806),'Hoja de Trabajo para listado'!$BC$151:$CB$151,0)),0)+IFERROR(INDEX('Hoja de Trabajo para listado'!$DE$153:$DG$274,MATCH($A806,'Hoja de Trabajo para listado'!$DE$153:$DE$1048576,0),MATCH((CUADRO!Q$4&amp;$E806),'Hoja de Trabajo para listado'!$DE$151:$DG$151,0)),0)+IFERROR(INDEX('Hoja de Trabajo para listado'!$CD$155:$DC$1048576,MATCH($A806,'Hoja de Trabajo para listado'!$CD$155:$CD$1048576,0),MATCH((CUADRO!Q$4&amp;$E806),'Hoja de Trabajo para listado'!$CD$151:$DC$151,0)),0)</f>
        <v>0</v>
      </c>
      <c r="R806" s="241">
        <f t="shared" ca="1" si="31"/>
        <v>0</v>
      </c>
      <c r="S806" s="247">
        <f ca="1">+R805+R806</f>
        <v>0</v>
      </c>
      <c r="T806" s="241">
        <f ca="1">+S806</f>
        <v>0</v>
      </c>
      <c r="U806" s="240">
        <f t="shared" si="32"/>
        <v>2</v>
      </c>
      <c r="V806" s="327" t="str">
        <f>+VLOOKUP(A806,bd_lista!$A$3:$E$592,5,FALSE)</f>
        <v>Gobiernos Autonomos Municipales</v>
      </c>
      <c r="W806" s="398"/>
      <c r="X806" s="240">
        <f>+VLOOKUP(A806,[4]Sheet1!$A$13:$D$744,4,FALSE)</f>
        <v>0</v>
      </c>
      <c r="Y806" s="240" t="e">
        <f>+VLOOKUP(X806,bd_lista!$A$3:$C$592,3,FALSE)</f>
        <v>#N/A</v>
      </c>
      <c r="Z806" s="288"/>
      <c r="AA806" s="289"/>
    </row>
    <row r="807" spans="1:27" customFormat="1" ht="15" hidden="1" customHeight="1">
      <c r="A807" s="32">
        <v>1421</v>
      </c>
      <c r="B807" s="393">
        <f>+A807</f>
        <v>1421</v>
      </c>
      <c r="C807" s="245" t="str">
        <f>+VLOOKUP(A807,bd_lista!$A$3:$C$592,3,FALSE)</f>
        <v>Gobierno Autónomo Municipal de Yunguyo de Litoral</v>
      </c>
      <c r="D807" s="395" t="str">
        <f>+C807</f>
        <v>Gobierno Autónomo Municipal de Yunguyo de Litoral</v>
      </c>
      <c r="E807" s="240" t="s">
        <v>1303</v>
      </c>
      <c r="F807" s="241">
        <f ca="1">+IFERROR(INDEX('Hoja de Trabajo para listado'!$A$155:$Z$1048576,MATCH($A807,'Hoja de Trabajo para listado'!$A$155:$A$1048576,0),MATCH((CUADRO!F$4&amp;$E807),'Hoja de Trabajo para listado'!$A$151:$Z$151,0)),0)+IFERROR(INDEX('Hoja de Trabajo para listado'!$AB$155:$BA$1048576,MATCH($A807,'Hoja de Trabajo para listado'!$AB$155:$AB$1048576,0),MATCH((CUADRO!F$4&amp;$E807),'Hoja de Trabajo para listado'!$AB$151:$BA$151,0)),0)+IFERROR(INDEX('Hoja de Trabajo para listado'!$BC$155:$CB$1048576,MATCH($A807,'Hoja de Trabajo para listado'!$BC$155:$BC$1048576,0),MATCH((CUADRO!F$4&amp;$E807),'Hoja de Trabajo para listado'!$BC$151:$CB$151,0)),0)+IFERROR(INDEX('Hoja de Trabajo para listado'!$DE$153:$DG$274,MATCH($A807,'Hoja de Trabajo para listado'!$DE$153:$DE$1048576,0),MATCH((CUADRO!F$4&amp;$E807),'Hoja de Trabajo para listado'!$DE$151:$DG$151,0)),0)+IFERROR(INDEX('Hoja de Trabajo para listado'!$CD$155:$DC$1048576,MATCH($A807,'Hoja de Trabajo para listado'!$CD$155:$CD$1048576,0),MATCH((CUADRO!F$4&amp;$E807),'Hoja de Trabajo para listado'!$CD$151:$DC$151,0)),0)</f>
        <v>0</v>
      </c>
      <c r="G807" s="241">
        <f ca="1">+IFERROR(INDEX('Hoja de Trabajo para listado'!$A$155:$Z$1048576,MATCH($A807,'Hoja de Trabajo para listado'!$A$155:$A$1048576,0),MATCH((CUADRO!G$4&amp;$E807),'Hoja de Trabajo para listado'!$A$151:$Z$151,0)),0)+IFERROR(INDEX('Hoja de Trabajo para listado'!$AB$155:$BA$1048576,MATCH($A807,'Hoja de Trabajo para listado'!$AB$155:$AB$1048576,0),MATCH((CUADRO!G$4&amp;$E807),'Hoja de Trabajo para listado'!$AB$151:$BA$151,0)),0)+IFERROR(INDEX('Hoja de Trabajo para listado'!$BC$155:$CB$1048576,MATCH($A807,'Hoja de Trabajo para listado'!$BC$155:$BC$1048576,0),MATCH((CUADRO!G$4&amp;$E807),'Hoja de Trabajo para listado'!$BC$151:$CB$151,0)),0)+IFERROR(INDEX('Hoja de Trabajo para listado'!$DE$153:$DG$274,MATCH($A807,'Hoja de Trabajo para listado'!$DE$153:$DE$1048576,0),MATCH((CUADRO!G$4&amp;$E807),'Hoja de Trabajo para listado'!$DE$151:$DG$151,0)),0)+IFERROR(INDEX('Hoja de Trabajo para listado'!$CD$155:$DC$1048576,MATCH($A807,'Hoja de Trabajo para listado'!$CD$155:$CD$1048576,0),MATCH((CUADRO!G$4&amp;$E807),'Hoja de Trabajo para listado'!$CD$151:$DC$151,0)),0)</f>
        <v>0</v>
      </c>
      <c r="H807" s="241">
        <f ca="1">+IFERROR(INDEX('Hoja de Trabajo para listado'!$A$155:$Z$1048576,MATCH($A807,'Hoja de Trabajo para listado'!$A$155:$A$1048576,0),MATCH((CUADRO!H$4&amp;$E807),'Hoja de Trabajo para listado'!$A$151:$Z$151,0)),0)+IFERROR(INDEX('Hoja de Trabajo para listado'!$AB$155:$BA$1048576,MATCH($A807,'Hoja de Trabajo para listado'!$AB$155:$AB$1048576,0),MATCH((CUADRO!H$4&amp;$E807),'Hoja de Trabajo para listado'!$AB$151:$BA$151,0)),0)+IFERROR(INDEX('Hoja de Trabajo para listado'!$BC$155:$CB$1048576,MATCH($A807,'Hoja de Trabajo para listado'!$BC$155:$BC$1048576,0),MATCH((CUADRO!H$4&amp;$E807),'Hoja de Trabajo para listado'!$BC$151:$CB$151,0)),0)+IFERROR(INDEX('Hoja de Trabajo para listado'!$DE$153:$DG$274,MATCH($A807,'Hoja de Trabajo para listado'!$DE$153:$DE$1048576,0),MATCH((CUADRO!H$4&amp;$E807),'Hoja de Trabajo para listado'!$DE$151:$DG$151,0)),0)+IFERROR(INDEX('Hoja de Trabajo para listado'!$CD$155:$DC$1048576,MATCH($A807,'Hoja de Trabajo para listado'!$CD$155:$CD$1048576,0),MATCH((CUADRO!H$4&amp;$E807),'Hoja de Trabajo para listado'!$CD$151:$DC$151,0)),0)</f>
        <v>0</v>
      </c>
      <c r="I807" s="241">
        <f ca="1">+IFERROR(INDEX('Hoja de Trabajo para listado'!$A$155:$Z$1048576,MATCH($A807,'Hoja de Trabajo para listado'!$A$155:$A$1048576,0),MATCH((CUADRO!I$4&amp;$E807),'Hoja de Trabajo para listado'!$A$151:$Z$151,0)),0)+IFERROR(INDEX('Hoja de Trabajo para listado'!$AB$155:$BA$1048576,MATCH($A807,'Hoja de Trabajo para listado'!$AB$155:$AB$1048576,0),MATCH((CUADRO!I$4&amp;$E807),'Hoja de Trabajo para listado'!$AB$151:$BA$151,0)),0)+IFERROR(INDEX('Hoja de Trabajo para listado'!$BC$155:$CB$1048576,MATCH($A807,'Hoja de Trabajo para listado'!$BC$155:$BC$1048576,0),MATCH((CUADRO!I$4&amp;$E807),'Hoja de Trabajo para listado'!$BC$151:$CB$151,0)),0)+IFERROR(INDEX('Hoja de Trabajo para listado'!$DE$153:$DG$274,MATCH($A807,'Hoja de Trabajo para listado'!$DE$153:$DE$1048576,0),MATCH((CUADRO!I$4&amp;$E807),'Hoja de Trabajo para listado'!$DE$151:$DG$151,0)),0)+IFERROR(INDEX('Hoja de Trabajo para listado'!$CD$155:$DC$1048576,MATCH($A807,'Hoja de Trabajo para listado'!$CD$155:$CD$1048576,0),MATCH((CUADRO!I$4&amp;$E807),'Hoja de Trabajo para listado'!$CD$151:$DC$151,0)),0)</f>
        <v>0</v>
      </c>
      <c r="J807" s="241">
        <f ca="1">+IFERROR(INDEX('Hoja de Trabajo para listado'!$A$155:$Z$1048576,MATCH($A807,'Hoja de Trabajo para listado'!$A$155:$A$1048576,0),MATCH((CUADRO!J$4&amp;$E807),'Hoja de Trabajo para listado'!$A$151:$Z$151,0)),0)+IFERROR(INDEX('Hoja de Trabajo para listado'!$AB$155:$BA$1048576,MATCH($A807,'Hoja de Trabajo para listado'!$AB$155:$AB$1048576,0),MATCH((CUADRO!J$4&amp;$E807),'Hoja de Trabajo para listado'!$AB$151:$BA$151,0)),0)+IFERROR(INDEX('Hoja de Trabajo para listado'!$BC$155:$CB$1048576,MATCH($A807,'Hoja de Trabajo para listado'!$BC$155:$BC$1048576,0),MATCH((CUADRO!J$4&amp;$E807),'Hoja de Trabajo para listado'!$BC$151:$CB$151,0)),0)+IFERROR(INDEX('Hoja de Trabajo para listado'!$DE$153:$DG$274,MATCH($A807,'Hoja de Trabajo para listado'!$DE$153:$DE$1048576,0),MATCH((CUADRO!J$4&amp;$E807),'Hoja de Trabajo para listado'!$DE$151:$DG$151,0)),0)+IFERROR(INDEX('Hoja de Trabajo para listado'!$CD$155:$DC$1048576,MATCH($A807,'Hoja de Trabajo para listado'!$CD$155:$CD$1048576,0),MATCH((CUADRO!J$4&amp;$E807),'Hoja de Trabajo para listado'!$CD$151:$DC$151,0)),0)</f>
        <v>0</v>
      </c>
      <c r="K807" s="241">
        <f ca="1">+IFERROR(INDEX('Hoja de Trabajo para listado'!$A$155:$Z$1048576,MATCH($A807,'Hoja de Trabajo para listado'!$A$155:$A$1048576,0),MATCH((CUADRO!K$4&amp;$E807),'Hoja de Trabajo para listado'!$A$151:$Z$151,0)),0)+IFERROR(INDEX('Hoja de Trabajo para listado'!$AB$155:$BA$1048576,MATCH($A807,'Hoja de Trabajo para listado'!$AB$155:$AB$1048576,0),MATCH((CUADRO!K$4&amp;$E807),'Hoja de Trabajo para listado'!$AB$151:$BA$151,0)),0)+IFERROR(INDEX('Hoja de Trabajo para listado'!$BC$155:$CB$1048576,MATCH($A807,'Hoja de Trabajo para listado'!$BC$155:$BC$1048576,0),MATCH((CUADRO!K$4&amp;$E807),'Hoja de Trabajo para listado'!$BC$151:$CB$151,0)),0)+IFERROR(INDEX('Hoja de Trabajo para listado'!$DE$153:$DG$274,MATCH($A807,'Hoja de Trabajo para listado'!$DE$153:$DE$1048576,0),MATCH((CUADRO!K$4&amp;$E807),'Hoja de Trabajo para listado'!$DE$151:$DG$151,0)),0)+IFERROR(INDEX('Hoja de Trabajo para listado'!$CD$155:$DC$1048576,MATCH($A807,'Hoja de Trabajo para listado'!$CD$155:$CD$1048576,0),MATCH((CUADRO!K$4&amp;$E807),'Hoja de Trabajo para listado'!$CD$151:$DC$151,0)),0)</f>
        <v>0</v>
      </c>
      <c r="L807" s="241">
        <f ca="1">+IFERROR(INDEX('Hoja de Trabajo para listado'!$A$155:$Z$1048576,MATCH($A807,'Hoja de Trabajo para listado'!$A$155:$A$1048576,0),MATCH((CUADRO!L$4&amp;$E807),'Hoja de Trabajo para listado'!$A$151:$Z$151,0)),0)+IFERROR(INDEX('Hoja de Trabajo para listado'!$AB$155:$BA$1048576,MATCH($A807,'Hoja de Trabajo para listado'!$AB$155:$AB$1048576,0),MATCH((CUADRO!L$4&amp;$E807),'Hoja de Trabajo para listado'!$AB$151:$BA$151,0)),0)+IFERROR(INDEX('Hoja de Trabajo para listado'!$BC$155:$CB$1048576,MATCH($A807,'Hoja de Trabajo para listado'!$BC$155:$BC$1048576,0),MATCH((CUADRO!L$4&amp;$E807),'Hoja de Trabajo para listado'!$BC$151:$CB$151,0)),0)+IFERROR(INDEX('Hoja de Trabajo para listado'!$DE$153:$DG$274,MATCH($A807,'Hoja de Trabajo para listado'!$DE$153:$DE$1048576,0),MATCH((CUADRO!L$4&amp;$E807),'Hoja de Trabajo para listado'!$DE$151:$DG$151,0)),0)+IFERROR(INDEX('Hoja de Trabajo para listado'!$CD$155:$DC$1048576,MATCH($A807,'Hoja de Trabajo para listado'!$CD$155:$CD$1048576,0),MATCH((CUADRO!L$4&amp;$E807),'Hoja de Trabajo para listado'!$CD$151:$DC$151,0)),0)</f>
        <v>0</v>
      </c>
      <c r="M807" s="241">
        <f ca="1">+IFERROR(INDEX('Hoja de Trabajo para listado'!$A$155:$Z$1048576,MATCH($A807,'Hoja de Trabajo para listado'!$A$155:$A$1048576,0),MATCH((CUADRO!M$4&amp;$E807),'Hoja de Trabajo para listado'!$A$151:$Z$151,0)),0)+IFERROR(INDEX('Hoja de Trabajo para listado'!$AB$155:$BA$1048576,MATCH($A807,'Hoja de Trabajo para listado'!$AB$155:$AB$1048576,0),MATCH((CUADRO!M$4&amp;$E807),'Hoja de Trabajo para listado'!$AB$151:$BA$151,0)),0)+IFERROR(INDEX('Hoja de Trabajo para listado'!$BC$155:$CB$1048576,MATCH($A807,'Hoja de Trabajo para listado'!$BC$155:$BC$1048576,0),MATCH((CUADRO!M$4&amp;$E807),'Hoja de Trabajo para listado'!$BC$151:$CB$151,0)),0)+IFERROR(INDEX('Hoja de Trabajo para listado'!$DE$153:$DG$274,MATCH($A807,'Hoja de Trabajo para listado'!$DE$153:$DE$1048576,0),MATCH((CUADRO!M$4&amp;$E807),'Hoja de Trabajo para listado'!$DE$151:$DG$151,0)),0)+IFERROR(INDEX('Hoja de Trabajo para listado'!$CD$155:$DC$1048576,MATCH($A807,'Hoja de Trabajo para listado'!$CD$155:$CD$1048576,0),MATCH((CUADRO!M$4&amp;$E807),'Hoja de Trabajo para listado'!$CD$151:$DC$151,0)),0)</f>
        <v>0</v>
      </c>
      <c r="N807" s="241">
        <f ca="1">+IFERROR(INDEX('Hoja de Trabajo para listado'!$A$155:$Z$1048576,MATCH($A807,'Hoja de Trabajo para listado'!$A$155:$A$1048576,0),MATCH((CUADRO!N$4&amp;$E807),'Hoja de Trabajo para listado'!$A$151:$Z$151,0)),0)+IFERROR(INDEX('Hoja de Trabajo para listado'!$AB$155:$BA$1048576,MATCH($A807,'Hoja de Trabajo para listado'!$AB$155:$AB$1048576,0),MATCH((CUADRO!N$4&amp;$E807),'Hoja de Trabajo para listado'!$AB$151:$BA$151,0)),0)+IFERROR(INDEX('Hoja de Trabajo para listado'!$BC$155:$CB$1048576,MATCH($A807,'Hoja de Trabajo para listado'!$BC$155:$BC$1048576,0),MATCH((CUADRO!N$4&amp;$E807),'Hoja de Trabajo para listado'!$BC$151:$CB$151,0)),0)+IFERROR(INDEX('Hoja de Trabajo para listado'!$DE$153:$DG$274,MATCH($A807,'Hoja de Trabajo para listado'!$DE$153:$DE$1048576,0),MATCH((CUADRO!N$4&amp;$E807),'Hoja de Trabajo para listado'!$DE$151:$DG$151,0)),0)+IFERROR(INDEX('Hoja de Trabajo para listado'!$CD$155:$DC$1048576,MATCH($A807,'Hoja de Trabajo para listado'!$CD$155:$CD$1048576,0),MATCH((CUADRO!N$4&amp;$E807),'Hoja de Trabajo para listado'!$CD$151:$DC$151,0)),0)</f>
        <v>0</v>
      </c>
      <c r="O807" s="241">
        <f ca="1">+IFERROR(INDEX('Hoja de Trabajo para listado'!$A$155:$Z$1048576,MATCH($A807,'Hoja de Trabajo para listado'!$A$155:$A$1048576,0),MATCH((CUADRO!O$4&amp;$E807),'Hoja de Trabajo para listado'!$A$151:$Z$151,0)),0)+IFERROR(INDEX('Hoja de Trabajo para listado'!$AB$155:$BA$1048576,MATCH($A807,'Hoja de Trabajo para listado'!$AB$155:$AB$1048576,0),MATCH((CUADRO!O$4&amp;$E807),'Hoja de Trabajo para listado'!$AB$151:$BA$151,0)),0)+IFERROR(INDEX('Hoja de Trabajo para listado'!$BC$155:$CB$1048576,MATCH($A807,'Hoja de Trabajo para listado'!$BC$155:$BC$1048576,0),MATCH((CUADRO!O$4&amp;$E807),'Hoja de Trabajo para listado'!$BC$151:$CB$151,0)),0)+IFERROR(INDEX('Hoja de Trabajo para listado'!$DE$153:$DG$274,MATCH($A807,'Hoja de Trabajo para listado'!$DE$153:$DE$1048576,0),MATCH((CUADRO!O$4&amp;$E807),'Hoja de Trabajo para listado'!$DE$151:$DG$151,0)),0)+IFERROR(INDEX('Hoja de Trabajo para listado'!$CD$155:$DC$1048576,MATCH($A807,'Hoja de Trabajo para listado'!$CD$155:$CD$1048576,0),MATCH((CUADRO!O$4&amp;$E807),'Hoja de Trabajo para listado'!$CD$151:$DC$151,0)),0)</f>
        <v>0</v>
      </c>
      <c r="P807" s="241">
        <f ca="1">+IFERROR(INDEX('Hoja de Trabajo para listado'!$A$155:$Z$1048576,MATCH($A807,'Hoja de Trabajo para listado'!$A$155:$A$1048576,0),MATCH((CUADRO!P$4&amp;$E807),'Hoja de Trabajo para listado'!$A$151:$Z$151,0)),0)+IFERROR(INDEX('Hoja de Trabajo para listado'!$AB$155:$BA$1048576,MATCH($A807,'Hoja de Trabajo para listado'!$AB$155:$AB$1048576,0),MATCH((CUADRO!P$4&amp;$E807),'Hoja de Trabajo para listado'!$AB$151:$BA$151,0)),0)+IFERROR(INDEX('Hoja de Trabajo para listado'!$BC$155:$CB$1048576,MATCH($A807,'Hoja de Trabajo para listado'!$BC$155:$BC$1048576,0),MATCH((CUADRO!P$4&amp;$E807),'Hoja de Trabajo para listado'!$BC$151:$CB$151,0)),0)+IFERROR(INDEX('Hoja de Trabajo para listado'!$DE$153:$DG$274,MATCH($A807,'Hoja de Trabajo para listado'!$DE$153:$DE$1048576,0),MATCH((CUADRO!P$4&amp;$E807),'Hoja de Trabajo para listado'!$DE$151:$DG$151,0)),0)+IFERROR(INDEX('Hoja de Trabajo para listado'!$CD$155:$DC$1048576,MATCH($A807,'Hoja de Trabajo para listado'!$CD$155:$CD$1048576,0),MATCH((CUADRO!P$4&amp;$E807),'Hoja de Trabajo para listado'!$CD$151:$DC$151,0)),0)</f>
        <v>0</v>
      </c>
      <c r="Q807" s="241">
        <f ca="1">+IFERROR(INDEX('Hoja de Trabajo para listado'!$A$155:$Z$1048576,MATCH($A807,'Hoja de Trabajo para listado'!$A$155:$A$1048576,0),MATCH((CUADRO!Q$4&amp;$E807),'Hoja de Trabajo para listado'!$A$151:$Z$151,0)),0)+IFERROR(INDEX('Hoja de Trabajo para listado'!$AB$155:$BA$1048576,MATCH($A807,'Hoja de Trabajo para listado'!$AB$155:$AB$1048576,0),MATCH((CUADRO!Q$4&amp;$E807),'Hoja de Trabajo para listado'!$AB$151:$BA$151,0)),0)+IFERROR(INDEX('Hoja de Trabajo para listado'!$BC$155:$CB$1048576,MATCH($A807,'Hoja de Trabajo para listado'!$BC$155:$BC$1048576,0),MATCH((CUADRO!Q$4&amp;$E807),'Hoja de Trabajo para listado'!$BC$151:$CB$151,0)),0)+IFERROR(INDEX('Hoja de Trabajo para listado'!$DE$153:$DG$274,MATCH($A807,'Hoja de Trabajo para listado'!$DE$153:$DE$1048576,0),MATCH((CUADRO!Q$4&amp;$E807),'Hoja de Trabajo para listado'!$DE$151:$DG$151,0)),0)+IFERROR(INDEX('Hoja de Trabajo para listado'!$CD$155:$DC$1048576,MATCH($A807,'Hoja de Trabajo para listado'!$CD$155:$CD$1048576,0),MATCH((CUADRO!Q$4&amp;$E807),'Hoja de Trabajo para listado'!$CD$151:$DC$151,0)),0)</f>
        <v>0</v>
      </c>
      <c r="R807" s="241">
        <f t="shared" ca="1" si="31"/>
        <v>0</v>
      </c>
      <c r="S807" s="247"/>
      <c r="T807" s="241">
        <f ca="1">+T808</f>
        <v>0</v>
      </c>
      <c r="U807" s="240">
        <f t="shared" si="32"/>
        <v>1</v>
      </c>
      <c r="V807" s="327" t="str">
        <f>+VLOOKUP(A807,bd_lista!$A$3:$E$592,5,FALSE)</f>
        <v>Gobiernos Autonomos Municipales</v>
      </c>
      <c r="W807" s="397" t="str">
        <f>+V807</f>
        <v>Gobiernos Autonomos Municipales</v>
      </c>
      <c r="X807" s="240">
        <f>+VLOOKUP(A807,[4]Sheet1!$A$13:$D$744,4,FALSE)</f>
        <v>0</v>
      </c>
      <c r="Y807" s="240" t="e">
        <f>+VLOOKUP(X807,bd_lista!$A$3:$C$592,3,FALSE)</f>
        <v>#N/A</v>
      </c>
      <c r="Z807" s="290">
        <f>+X807</f>
        <v>0</v>
      </c>
      <c r="AA807" s="291" t="e">
        <f>+Y807</f>
        <v>#N/A</v>
      </c>
    </row>
    <row r="808" spans="1:27" customFormat="1" ht="15" hidden="1" customHeight="1">
      <c r="A808" s="32">
        <v>1421</v>
      </c>
      <c r="B808" s="394"/>
      <c r="C808" s="245" t="str">
        <f>+VLOOKUP(A808,bd_lista!$A$3:$C$592,3,FALSE)</f>
        <v>Gobierno Autónomo Municipal de Yunguyo de Litoral</v>
      </c>
      <c r="D808" s="396"/>
      <c r="E808" s="242" t="s">
        <v>1304</v>
      </c>
      <c r="F808" s="241">
        <f ca="1">+IFERROR(INDEX('Hoja de Trabajo para listado'!$A$155:$Z$1048576,MATCH($A808,'Hoja de Trabajo para listado'!$A$155:$A$1048576,0),MATCH((CUADRO!F$4&amp;$E808),'Hoja de Trabajo para listado'!$A$151:$Z$151,0)),0)+IFERROR(INDEX('Hoja de Trabajo para listado'!$AB$155:$BA$1048576,MATCH($A808,'Hoja de Trabajo para listado'!$AB$155:$AB$1048576,0),MATCH((CUADRO!F$4&amp;$E808),'Hoja de Trabajo para listado'!$AB$151:$BA$151,0)),0)+IFERROR(INDEX('Hoja de Trabajo para listado'!$BC$155:$CB$1048576,MATCH($A808,'Hoja de Trabajo para listado'!$BC$155:$BC$1048576,0),MATCH((CUADRO!F$4&amp;$E808),'Hoja de Trabajo para listado'!$BC$151:$CB$151,0)),0)+IFERROR(INDEX('Hoja de Trabajo para listado'!$DE$153:$DG$274,MATCH($A808,'Hoja de Trabajo para listado'!$DE$153:$DE$1048576,0),MATCH((CUADRO!F$4&amp;$E808),'Hoja de Trabajo para listado'!$DE$151:$DG$151,0)),0)+IFERROR(INDEX('Hoja de Trabajo para listado'!$CD$155:$DC$1048576,MATCH($A808,'Hoja de Trabajo para listado'!$CD$155:$CD$1048576,0),MATCH((CUADRO!F$4&amp;$E808),'Hoja de Trabajo para listado'!$CD$151:$DC$151,0)),0)</f>
        <v>0</v>
      </c>
      <c r="G808" s="241">
        <f ca="1">+IFERROR(INDEX('Hoja de Trabajo para listado'!$A$155:$Z$1048576,MATCH($A808,'Hoja de Trabajo para listado'!$A$155:$A$1048576,0),MATCH((CUADRO!G$4&amp;$E808),'Hoja de Trabajo para listado'!$A$151:$Z$151,0)),0)+IFERROR(INDEX('Hoja de Trabajo para listado'!$AB$155:$BA$1048576,MATCH($A808,'Hoja de Trabajo para listado'!$AB$155:$AB$1048576,0),MATCH((CUADRO!G$4&amp;$E808),'Hoja de Trabajo para listado'!$AB$151:$BA$151,0)),0)+IFERROR(INDEX('Hoja de Trabajo para listado'!$BC$155:$CB$1048576,MATCH($A808,'Hoja de Trabajo para listado'!$BC$155:$BC$1048576,0),MATCH((CUADRO!G$4&amp;$E808),'Hoja de Trabajo para listado'!$BC$151:$CB$151,0)),0)+IFERROR(INDEX('Hoja de Trabajo para listado'!$DE$153:$DG$274,MATCH($A808,'Hoja de Trabajo para listado'!$DE$153:$DE$1048576,0),MATCH((CUADRO!G$4&amp;$E808),'Hoja de Trabajo para listado'!$DE$151:$DG$151,0)),0)+IFERROR(INDEX('Hoja de Trabajo para listado'!$CD$155:$DC$1048576,MATCH($A808,'Hoja de Trabajo para listado'!$CD$155:$CD$1048576,0),MATCH((CUADRO!G$4&amp;$E808),'Hoja de Trabajo para listado'!$CD$151:$DC$151,0)),0)</f>
        <v>0</v>
      </c>
      <c r="H808" s="241">
        <f ca="1">+IFERROR(INDEX('Hoja de Trabajo para listado'!$A$155:$Z$1048576,MATCH($A808,'Hoja de Trabajo para listado'!$A$155:$A$1048576,0),MATCH((CUADRO!H$4&amp;$E808),'Hoja de Trabajo para listado'!$A$151:$Z$151,0)),0)+IFERROR(INDEX('Hoja de Trabajo para listado'!$AB$155:$BA$1048576,MATCH($A808,'Hoja de Trabajo para listado'!$AB$155:$AB$1048576,0),MATCH((CUADRO!H$4&amp;$E808),'Hoja de Trabajo para listado'!$AB$151:$BA$151,0)),0)+IFERROR(INDEX('Hoja de Trabajo para listado'!$BC$155:$CB$1048576,MATCH($A808,'Hoja de Trabajo para listado'!$BC$155:$BC$1048576,0),MATCH((CUADRO!H$4&amp;$E808),'Hoja de Trabajo para listado'!$BC$151:$CB$151,0)),0)+IFERROR(INDEX('Hoja de Trabajo para listado'!$DE$153:$DG$274,MATCH($A808,'Hoja de Trabajo para listado'!$DE$153:$DE$1048576,0),MATCH((CUADRO!H$4&amp;$E808),'Hoja de Trabajo para listado'!$DE$151:$DG$151,0)),0)+IFERROR(INDEX('Hoja de Trabajo para listado'!$CD$155:$DC$1048576,MATCH($A808,'Hoja de Trabajo para listado'!$CD$155:$CD$1048576,0),MATCH((CUADRO!H$4&amp;$E808),'Hoja de Trabajo para listado'!$CD$151:$DC$151,0)),0)</f>
        <v>0</v>
      </c>
      <c r="I808" s="241">
        <f ca="1">+IFERROR(INDEX('Hoja de Trabajo para listado'!$A$155:$Z$1048576,MATCH($A808,'Hoja de Trabajo para listado'!$A$155:$A$1048576,0),MATCH((CUADRO!I$4&amp;$E808),'Hoja de Trabajo para listado'!$A$151:$Z$151,0)),0)+IFERROR(INDEX('Hoja de Trabajo para listado'!$AB$155:$BA$1048576,MATCH($A808,'Hoja de Trabajo para listado'!$AB$155:$AB$1048576,0),MATCH((CUADRO!I$4&amp;$E808),'Hoja de Trabajo para listado'!$AB$151:$BA$151,0)),0)+IFERROR(INDEX('Hoja de Trabajo para listado'!$BC$155:$CB$1048576,MATCH($A808,'Hoja de Trabajo para listado'!$BC$155:$BC$1048576,0),MATCH((CUADRO!I$4&amp;$E808),'Hoja de Trabajo para listado'!$BC$151:$CB$151,0)),0)+IFERROR(INDEX('Hoja de Trabajo para listado'!$DE$153:$DG$274,MATCH($A808,'Hoja de Trabajo para listado'!$DE$153:$DE$1048576,0),MATCH((CUADRO!I$4&amp;$E808),'Hoja de Trabajo para listado'!$DE$151:$DG$151,0)),0)+IFERROR(INDEX('Hoja de Trabajo para listado'!$CD$155:$DC$1048576,MATCH($A808,'Hoja de Trabajo para listado'!$CD$155:$CD$1048576,0),MATCH((CUADRO!I$4&amp;$E808),'Hoja de Trabajo para listado'!$CD$151:$DC$151,0)),0)</f>
        <v>0</v>
      </c>
      <c r="J808" s="241">
        <f ca="1">+IFERROR(INDEX('Hoja de Trabajo para listado'!$A$155:$Z$1048576,MATCH($A808,'Hoja de Trabajo para listado'!$A$155:$A$1048576,0),MATCH((CUADRO!J$4&amp;$E808),'Hoja de Trabajo para listado'!$A$151:$Z$151,0)),0)+IFERROR(INDEX('Hoja de Trabajo para listado'!$AB$155:$BA$1048576,MATCH($A808,'Hoja de Trabajo para listado'!$AB$155:$AB$1048576,0),MATCH((CUADRO!J$4&amp;$E808),'Hoja de Trabajo para listado'!$AB$151:$BA$151,0)),0)+IFERROR(INDEX('Hoja de Trabajo para listado'!$BC$155:$CB$1048576,MATCH($A808,'Hoja de Trabajo para listado'!$BC$155:$BC$1048576,0),MATCH((CUADRO!J$4&amp;$E808),'Hoja de Trabajo para listado'!$BC$151:$CB$151,0)),0)+IFERROR(INDEX('Hoja de Trabajo para listado'!$DE$153:$DG$274,MATCH($A808,'Hoja de Trabajo para listado'!$DE$153:$DE$1048576,0),MATCH((CUADRO!J$4&amp;$E808),'Hoja de Trabajo para listado'!$DE$151:$DG$151,0)),0)+IFERROR(INDEX('Hoja de Trabajo para listado'!$CD$155:$DC$1048576,MATCH($A808,'Hoja de Trabajo para listado'!$CD$155:$CD$1048576,0),MATCH((CUADRO!J$4&amp;$E808),'Hoja de Trabajo para listado'!$CD$151:$DC$151,0)),0)</f>
        <v>0</v>
      </c>
      <c r="K808" s="241">
        <f ca="1">+IFERROR(INDEX('Hoja de Trabajo para listado'!$A$155:$Z$1048576,MATCH($A808,'Hoja de Trabajo para listado'!$A$155:$A$1048576,0),MATCH((CUADRO!K$4&amp;$E808),'Hoja de Trabajo para listado'!$A$151:$Z$151,0)),0)+IFERROR(INDEX('Hoja de Trabajo para listado'!$AB$155:$BA$1048576,MATCH($A808,'Hoja de Trabajo para listado'!$AB$155:$AB$1048576,0),MATCH((CUADRO!K$4&amp;$E808),'Hoja de Trabajo para listado'!$AB$151:$BA$151,0)),0)+IFERROR(INDEX('Hoja de Trabajo para listado'!$BC$155:$CB$1048576,MATCH($A808,'Hoja de Trabajo para listado'!$BC$155:$BC$1048576,0),MATCH((CUADRO!K$4&amp;$E808),'Hoja de Trabajo para listado'!$BC$151:$CB$151,0)),0)+IFERROR(INDEX('Hoja de Trabajo para listado'!$DE$153:$DG$274,MATCH($A808,'Hoja de Trabajo para listado'!$DE$153:$DE$1048576,0),MATCH((CUADRO!K$4&amp;$E808),'Hoja de Trabajo para listado'!$DE$151:$DG$151,0)),0)+IFERROR(INDEX('Hoja de Trabajo para listado'!$CD$155:$DC$1048576,MATCH($A808,'Hoja de Trabajo para listado'!$CD$155:$CD$1048576,0),MATCH((CUADRO!K$4&amp;$E808),'Hoja de Trabajo para listado'!$CD$151:$DC$151,0)),0)</f>
        <v>0</v>
      </c>
      <c r="L808" s="241">
        <f ca="1">+IFERROR(INDEX('Hoja de Trabajo para listado'!$A$155:$Z$1048576,MATCH($A808,'Hoja de Trabajo para listado'!$A$155:$A$1048576,0),MATCH((CUADRO!L$4&amp;$E808),'Hoja de Trabajo para listado'!$A$151:$Z$151,0)),0)+IFERROR(INDEX('Hoja de Trabajo para listado'!$AB$155:$BA$1048576,MATCH($A808,'Hoja de Trabajo para listado'!$AB$155:$AB$1048576,0),MATCH((CUADRO!L$4&amp;$E808),'Hoja de Trabajo para listado'!$AB$151:$BA$151,0)),0)+IFERROR(INDEX('Hoja de Trabajo para listado'!$BC$155:$CB$1048576,MATCH($A808,'Hoja de Trabajo para listado'!$BC$155:$BC$1048576,0),MATCH((CUADRO!L$4&amp;$E808),'Hoja de Trabajo para listado'!$BC$151:$CB$151,0)),0)+IFERROR(INDEX('Hoja de Trabajo para listado'!$DE$153:$DG$274,MATCH($A808,'Hoja de Trabajo para listado'!$DE$153:$DE$1048576,0),MATCH((CUADRO!L$4&amp;$E808),'Hoja de Trabajo para listado'!$DE$151:$DG$151,0)),0)+IFERROR(INDEX('Hoja de Trabajo para listado'!$CD$155:$DC$1048576,MATCH($A808,'Hoja de Trabajo para listado'!$CD$155:$CD$1048576,0),MATCH((CUADRO!L$4&amp;$E808),'Hoja de Trabajo para listado'!$CD$151:$DC$151,0)),0)</f>
        <v>0</v>
      </c>
      <c r="M808" s="241">
        <f ca="1">+IFERROR(INDEX('Hoja de Trabajo para listado'!$A$155:$Z$1048576,MATCH($A808,'Hoja de Trabajo para listado'!$A$155:$A$1048576,0),MATCH((CUADRO!M$4&amp;$E808),'Hoja de Trabajo para listado'!$A$151:$Z$151,0)),0)+IFERROR(INDEX('Hoja de Trabajo para listado'!$AB$155:$BA$1048576,MATCH($A808,'Hoja de Trabajo para listado'!$AB$155:$AB$1048576,0),MATCH((CUADRO!M$4&amp;$E808),'Hoja de Trabajo para listado'!$AB$151:$BA$151,0)),0)+IFERROR(INDEX('Hoja de Trabajo para listado'!$BC$155:$CB$1048576,MATCH($A808,'Hoja de Trabajo para listado'!$BC$155:$BC$1048576,0),MATCH((CUADRO!M$4&amp;$E808),'Hoja de Trabajo para listado'!$BC$151:$CB$151,0)),0)+IFERROR(INDEX('Hoja de Trabajo para listado'!$DE$153:$DG$274,MATCH($A808,'Hoja de Trabajo para listado'!$DE$153:$DE$1048576,0),MATCH((CUADRO!M$4&amp;$E808),'Hoja de Trabajo para listado'!$DE$151:$DG$151,0)),0)+IFERROR(INDEX('Hoja de Trabajo para listado'!$CD$155:$DC$1048576,MATCH($A808,'Hoja de Trabajo para listado'!$CD$155:$CD$1048576,0),MATCH((CUADRO!M$4&amp;$E808),'Hoja de Trabajo para listado'!$CD$151:$DC$151,0)),0)</f>
        <v>0</v>
      </c>
      <c r="N808" s="241">
        <f ca="1">+IFERROR(INDEX('Hoja de Trabajo para listado'!$A$155:$Z$1048576,MATCH($A808,'Hoja de Trabajo para listado'!$A$155:$A$1048576,0),MATCH((CUADRO!N$4&amp;$E808),'Hoja de Trabajo para listado'!$A$151:$Z$151,0)),0)+IFERROR(INDEX('Hoja de Trabajo para listado'!$AB$155:$BA$1048576,MATCH($A808,'Hoja de Trabajo para listado'!$AB$155:$AB$1048576,0),MATCH((CUADRO!N$4&amp;$E808),'Hoja de Trabajo para listado'!$AB$151:$BA$151,0)),0)+IFERROR(INDEX('Hoja de Trabajo para listado'!$BC$155:$CB$1048576,MATCH($A808,'Hoja de Trabajo para listado'!$BC$155:$BC$1048576,0),MATCH((CUADRO!N$4&amp;$E808),'Hoja de Trabajo para listado'!$BC$151:$CB$151,0)),0)+IFERROR(INDEX('Hoja de Trabajo para listado'!$DE$153:$DG$274,MATCH($A808,'Hoja de Trabajo para listado'!$DE$153:$DE$1048576,0),MATCH((CUADRO!N$4&amp;$E808),'Hoja de Trabajo para listado'!$DE$151:$DG$151,0)),0)+IFERROR(INDEX('Hoja de Trabajo para listado'!$CD$155:$DC$1048576,MATCH($A808,'Hoja de Trabajo para listado'!$CD$155:$CD$1048576,0),MATCH((CUADRO!N$4&amp;$E808),'Hoja de Trabajo para listado'!$CD$151:$DC$151,0)),0)</f>
        <v>0</v>
      </c>
      <c r="O808" s="241">
        <f ca="1">+IFERROR(INDEX('Hoja de Trabajo para listado'!$A$155:$Z$1048576,MATCH($A808,'Hoja de Trabajo para listado'!$A$155:$A$1048576,0),MATCH((CUADRO!O$4&amp;$E808),'Hoja de Trabajo para listado'!$A$151:$Z$151,0)),0)+IFERROR(INDEX('Hoja de Trabajo para listado'!$AB$155:$BA$1048576,MATCH($A808,'Hoja de Trabajo para listado'!$AB$155:$AB$1048576,0),MATCH((CUADRO!O$4&amp;$E808),'Hoja de Trabajo para listado'!$AB$151:$BA$151,0)),0)+IFERROR(INDEX('Hoja de Trabajo para listado'!$BC$155:$CB$1048576,MATCH($A808,'Hoja de Trabajo para listado'!$BC$155:$BC$1048576,0),MATCH((CUADRO!O$4&amp;$E808),'Hoja de Trabajo para listado'!$BC$151:$CB$151,0)),0)+IFERROR(INDEX('Hoja de Trabajo para listado'!$DE$153:$DG$274,MATCH($A808,'Hoja de Trabajo para listado'!$DE$153:$DE$1048576,0),MATCH((CUADRO!O$4&amp;$E808),'Hoja de Trabajo para listado'!$DE$151:$DG$151,0)),0)+IFERROR(INDEX('Hoja de Trabajo para listado'!$CD$155:$DC$1048576,MATCH($A808,'Hoja de Trabajo para listado'!$CD$155:$CD$1048576,0),MATCH((CUADRO!O$4&amp;$E808),'Hoja de Trabajo para listado'!$CD$151:$DC$151,0)),0)</f>
        <v>0</v>
      </c>
      <c r="P808" s="241">
        <f ca="1">+IFERROR(INDEX('Hoja de Trabajo para listado'!$A$155:$Z$1048576,MATCH($A808,'Hoja de Trabajo para listado'!$A$155:$A$1048576,0),MATCH((CUADRO!P$4&amp;$E808),'Hoja de Trabajo para listado'!$A$151:$Z$151,0)),0)+IFERROR(INDEX('Hoja de Trabajo para listado'!$AB$155:$BA$1048576,MATCH($A808,'Hoja de Trabajo para listado'!$AB$155:$AB$1048576,0),MATCH((CUADRO!P$4&amp;$E808),'Hoja de Trabajo para listado'!$AB$151:$BA$151,0)),0)+IFERROR(INDEX('Hoja de Trabajo para listado'!$BC$155:$CB$1048576,MATCH($A808,'Hoja de Trabajo para listado'!$BC$155:$BC$1048576,0),MATCH((CUADRO!P$4&amp;$E808),'Hoja de Trabajo para listado'!$BC$151:$CB$151,0)),0)+IFERROR(INDEX('Hoja de Trabajo para listado'!$DE$153:$DG$274,MATCH($A808,'Hoja de Trabajo para listado'!$DE$153:$DE$1048576,0),MATCH((CUADRO!P$4&amp;$E808),'Hoja de Trabajo para listado'!$DE$151:$DG$151,0)),0)+IFERROR(INDEX('Hoja de Trabajo para listado'!$CD$155:$DC$1048576,MATCH($A808,'Hoja de Trabajo para listado'!$CD$155:$CD$1048576,0),MATCH((CUADRO!P$4&amp;$E808),'Hoja de Trabajo para listado'!$CD$151:$DC$151,0)),0)</f>
        <v>0</v>
      </c>
      <c r="Q808" s="241">
        <f ca="1">+IFERROR(INDEX('Hoja de Trabajo para listado'!$A$155:$Z$1048576,MATCH($A808,'Hoja de Trabajo para listado'!$A$155:$A$1048576,0),MATCH((CUADRO!Q$4&amp;$E808),'Hoja de Trabajo para listado'!$A$151:$Z$151,0)),0)+IFERROR(INDEX('Hoja de Trabajo para listado'!$AB$155:$BA$1048576,MATCH($A808,'Hoja de Trabajo para listado'!$AB$155:$AB$1048576,0),MATCH((CUADRO!Q$4&amp;$E808),'Hoja de Trabajo para listado'!$AB$151:$BA$151,0)),0)+IFERROR(INDEX('Hoja de Trabajo para listado'!$BC$155:$CB$1048576,MATCH($A808,'Hoja de Trabajo para listado'!$BC$155:$BC$1048576,0),MATCH((CUADRO!Q$4&amp;$E808),'Hoja de Trabajo para listado'!$BC$151:$CB$151,0)),0)+IFERROR(INDEX('Hoja de Trabajo para listado'!$DE$153:$DG$274,MATCH($A808,'Hoja de Trabajo para listado'!$DE$153:$DE$1048576,0),MATCH((CUADRO!Q$4&amp;$E808),'Hoja de Trabajo para listado'!$DE$151:$DG$151,0)),0)+IFERROR(INDEX('Hoja de Trabajo para listado'!$CD$155:$DC$1048576,MATCH($A808,'Hoja de Trabajo para listado'!$CD$155:$CD$1048576,0),MATCH((CUADRO!Q$4&amp;$E808),'Hoja de Trabajo para listado'!$CD$151:$DC$151,0)),0)</f>
        <v>0</v>
      </c>
      <c r="R808" s="241">
        <f t="shared" ca="1" si="31"/>
        <v>0</v>
      </c>
      <c r="S808" s="247">
        <f ca="1">+R807+R808</f>
        <v>0</v>
      </c>
      <c r="T808" s="241">
        <f ca="1">+S808</f>
        <v>0</v>
      </c>
      <c r="U808" s="240">
        <f t="shared" si="32"/>
        <v>2</v>
      </c>
      <c r="V808" s="327" t="str">
        <f>+VLOOKUP(A808,bd_lista!$A$3:$E$592,5,FALSE)</f>
        <v>Gobiernos Autonomos Municipales</v>
      </c>
      <c r="W808" s="398"/>
      <c r="X808" s="240">
        <f>+VLOOKUP(A808,[4]Sheet1!$A$13:$D$744,4,FALSE)</f>
        <v>0</v>
      </c>
      <c r="Y808" s="240" t="e">
        <f>+VLOOKUP(X808,bd_lista!$A$3:$C$592,3,FALSE)</f>
        <v>#N/A</v>
      </c>
      <c r="Z808" s="288"/>
      <c r="AA808" s="289"/>
    </row>
    <row r="809" spans="1:27" customFormat="1" ht="15" hidden="1" customHeight="1">
      <c r="A809" s="32">
        <v>1422</v>
      </c>
      <c r="B809" s="393">
        <f>+A809</f>
        <v>1422</v>
      </c>
      <c r="C809" s="245" t="str">
        <f>+VLOOKUP(A809,bd_lista!$A$3:$C$592,3,FALSE)</f>
        <v>Gobierno Autónomo Municipal de Esmeralda</v>
      </c>
      <c r="D809" s="395" t="str">
        <f>+C809</f>
        <v>Gobierno Autónomo Municipal de Esmeralda</v>
      </c>
      <c r="E809" s="240" t="s">
        <v>1303</v>
      </c>
      <c r="F809" s="241">
        <f ca="1">+IFERROR(INDEX('Hoja de Trabajo para listado'!$A$155:$Z$1048576,MATCH($A809,'Hoja de Trabajo para listado'!$A$155:$A$1048576,0),MATCH((CUADRO!F$4&amp;$E809),'Hoja de Trabajo para listado'!$A$151:$Z$151,0)),0)+IFERROR(INDEX('Hoja de Trabajo para listado'!$AB$155:$BA$1048576,MATCH($A809,'Hoja de Trabajo para listado'!$AB$155:$AB$1048576,0),MATCH((CUADRO!F$4&amp;$E809),'Hoja de Trabajo para listado'!$AB$151:$BA$151,0)),0)+IFERROR(INDEX('Hoja de Trabajo para listado'!$BC$155:$CB$1048576,MATCH($A809,'Hoja de Trabajo para listado'!$BC$155:$BC$1048576,0),MATCH((CUADRO!F$4&amp;$E809),'Hoja de Trabajo para listado'!$BC$151:$CB$151,0)),0)+IFERROR(INDEX('Hoja de Trabajo para listado'!$DE$153:$DG$274,MATCH($A809,'Hoja de Trabajo para listado'!$DE$153:$DE$1048576,0),MATCH((CUADRO!F$4&amp;$E809),'Hoja de Trabajo para listado'!$DE$151:$DG$151,0)),0)+IFERROR(INDEX('Hoja de Trabajo para listado'!$CD$155:$DC$1048576,MATCH($A809,'Hoja de Trabajo para listado'!$CD$155:$CD$1048576,0),MATCH((CUADRO!F$4&amp;$E809),'Hoja de Trabajo para listado'!$CD$151:$DC$151,0)),0)</f>
        <v>0</v>
      </c>
      <c r="G809" s="241">
        <f ca="1">+IFERROR(INDEX('Hoja de Trabajo para listado'!$A$155:$Z$1048576,MATCH($A809,'Hoja de Trabajo para listado'!$A$155:$A$1048576,0),MATCH((CUADRO!G$4&amp;$E809),'Hoja de Trabajo para listado'!$A$151:$Z$151,0)),0)+IFERROR(INDEX('Hoja de Trabajo para listado'!$AB$155:$BA$1048576,MATCH($A809,'Hoja de Trabajo para listado'!$AB$155:$AB$1048576,0),MATCH((CUADRO!G$4&amp;$E809),'Hoja de Trabajo para listado'!$AB$151:$BA$151,0)),0)+IFERROR(INDEX('Hoja de Trabajo para listado'!$BC$155:$CB$1048576,MATCH($A809,'Hoja de Trabajo para listado'!$BC$155:$BC$1048576,0),MATCH((CUADRO!G$4&amp;$E809),'Hoja de Trabajo para listado'!$BC$151:$CB$151,0)),0)+IFERROR(INDEX('Hoja de Trabajo para listado'!$DE$153:$DG$274,MATCH($A809,'Hoja de Trabajo para listado'!$DE$153:$DE$1048576,0),MATCH((CUADRO!G$4&amp;$E809),'Hoja de Trabajo para listado'!$DE$151:$DG$151,0)),0)+IFERROR(INDEX('Hoja de Trabajo para listado'!$CD$155:$DC$1048576,MATCH($A809,'Hoja de Trabajo para listado'!$CD$155:$CD$1048576,0),MATCH((CUADRO!G$4&amp;$E809),'Hoja de Trabajo para listado'!$CD$151:$DC$151,0)),0)</f>
        <v>0</v>
      </c>
      <c r="H809" s="241">
        <f ca="1">+IFERROR(INDEX('Hoja de Trabajo para listado'!$A$155:$Z$1048576,MATCH($A809,'Hoja de Trabajo para listado'!$A$155:$A$1048576,0),MATCH((CUADRO!H$4&amp;$E809),'Hoja de Trabajo para listado'!$A$151:$Z$151,0)),0)+IFERROR(INDEX('Hoja de Trabajo para listado'!$AB$155:$BA$1048576,MATCH($A809,'Hoja de Trabajo para listado'!$AB$155:$AB$1048576,0),MATCH((CUADRO!H$4&amp;$E809),'Hoja de Trabajo para listado'!$AB$151:$BA$151,0)),0)+IFERROR(INDEX('Hoja de Trabajo para listado'!$BC$155:$CB$1048576,MATCH($A809,'Hoja de Trabajo para listado'!$BC$155:$BC$1048576,0),MATCH((CUADRO!H$4&amp;$E809),'Hoja de Trabajo para listado'!$BC$151:$CB$151,0)),0)+IFERROR(INDEX('Hoja de Trabajo para listado'!$DE$153:$DG$274,MATCH($A809,'Hoja de Trabajo para listado'!$DE$153:$DE$1048576,0),MATCH((CUADRO!H$4&amp;$E809),'Hoja de Trabajo para listado'!$DE$151:$DG$151,0)),0)+IFERROR(INDEX('Hoja de Trabajo para listado'!$CD$155:$DC$1048576,MATCH($A809,'Hoja de Trabajo para listado'!$CD$155:$CD$1048576,0),MATCH((CUADRO!H$4&amp;$E809),'Hoja de Trabajo para listado'!$CD$151:$DC$151,0)),0)</f>
        <v>0</v>
      </c>
      <c r="I809" s="241">
        <f ca="1">+IFERROR(INDEX('Hoja de Trabajo para listado'!$A$155:$Z$1048576,MATCH($A809,'Hoja de Trabajo para listado'!$A$155:$A$1048576,0),MATCH((CUADRO!I$4&amp;$E809),'Hoja de Trabajo para listado'!$A$151:$Z$151,0)),0)+IFERROR(INDEX('Hoja de Trabajo para listado'!$AB$155:$BA$1048576,MATCH($A809,'Hoja de Trabajo para listado'!$AB$155:$AB$1048576,0),MATCH((CUADRO!I$4&amp;$E809),'Hoja de Trabajo para listado'!$AB$151:$BA$151,0)),0)+IFERROR(INDEX('Hoja de Trabajo para listado'!$BC$155:$CB$1048576,MATCH($A809,'Hoja de Trabajo para listado'!$BC$155:$BC$1048576,0),MATCH((CUADRO!I$4&amp;$E809),'Hoja de Trabajo para listado'!$BC$151:$CB$151,0)),0)+IFERROR(INDEX('Hoja de Trabajo para listado'!$DE$153:$DG$274,MATCH($A809,'Hoja de Trabajo para listado'!$DE$153:$DE$1048576,0),MATCH((CUADRO!I$4&amp;$E809),'Hoja de Trabajo para listado'!$DE$151:$DG$151,0)),0)+IFERROR(INDEX('Hoja de Trabajo para listado'!$CD$155:$DC$1048576,MATCH($A809,'Hoja de Trabajo para listado'!$CD$155:$CD$1048576,0),MATCH((CUADRO!I$4&amp;$E809),'Hoja de Trabajo para listado'!$CD$151:$DC$151,0)),0)</f>
        <v>0</v>
      </c>
      <c r="J809" s="241">
        <f ca="1">+IFERROR(INDEX('Hoja de Trabajo para listado'!$A$155:$Z$1048576,MATCH($A809,'Hoja de Trabajo para listado'!$A$155:$A$1048576,0),MATCH((CUADRO!J$4&amp;$E809),'Hoja de Trabajo para listado'!$A$151:$Z$151,0)),0)+IFERROR(INDEX('Hoja de Trabajo para listado'!$AB$155:$BA$1048576,MATCH($A809,'Hoja de Trabajo para listado'!$AB$155:$AB$1048576,0),MATCH((CUADRO!J$4&amp;$E809),'Hoja de Trabajo para listado'!$AB$151:$BA$151,0)),0)+IFERROR(INDEX('Hoja de Trabajo para listado'!$BC$155:$CB$1048576,MATCH($A809,'Hoja de Trabajo para listado'!$BC$155:$BC$1048576,0),MATCH((CUADRO!J$4&amp;$E809),'Hoja de Trabajo para listado'!$BC$151:$CB$151,0)),0)+IFERROR(INDEX('Hoja de Trabajo para listado'!$DE$153:$DG$274,MATCH($A809,'Hoja de Trabajo para listado'!$DE$153:$DE$1048576,0),MATCH((CUADRO!J$4&amp;$E809),'Hoja de Trabajo para listado'!$DE$151:$DG$151,0)),0)+IFERROR(INDEX('Hoja de Trabajo para listado'!$CD$155:$DC$1048576,MATCH($A809,'Hoja de Trabajo para listado'!$CD$155:$CD$1048576,0),MATCH((CUADRO!J$4&amp;$E809),'Hoja de Trabajo para listado'!$CD$151:$DC$151,0)),0)</f>
        <v>0</v>
      </c>
      <c r="K809" s="241">
        <f ca="1">+IFERROR(INDEX('Hoja de Trabajo para listado'!$A$155:$Z$1048576,MATCH($A809,'Hoja de Trabajo para listado'!$A$155:$A$1048576,0),MATCH((CUADRO!K$4&amp;$E809),'Hoja de Trabajo para listado'!$A$151:$Z$151,0)),0)+IFERROR(INDEX('Hoja de Trabajo para listado'!$AB$155:$BA$1048576,MATCH($A809,'Hoja de Trabajo para listado'!$AB$155:$AB$1048576,0),MATCH((CUADRO!K$4&amp;$E809),'Hoja de Trabajo para listado'!$AB$151:$BA$151,0)),0)+IFERROR(INDEX('Hoja de Trabajo para listado'!$BC$155:$CB$1048576,MATCH($A809,'Hoja de Trabajo para listado'!$BC$155:$BC$1048576,0),MATCH((CUADRO!K$4&amp;$E809),'Hoja de Trabajo para listado'!$BC$151:$CB$151,0)),0)+IFERROR(INDEX('Hoja de Trabajo para listado'!$DE$153:$DG$274,MATCH($A809,'Hoja de Trabajo para listado'!$DE$153:$DE$1048576,0),MATCH((CUADRO!K$4&amp;$E809),'Hoja de Trabajo para listado'!$DE$151:$DG$151,0)),0)+IFERROR(INDEX('Hoja de Trabajo para listado'!$CD$155:$DC$1048576,MATCH($A809,'Hoja de Trabajo para listado'!$CD$155:$CD$1048576,0),MATCH((CUADRO!K$4&amp;$E809),'Hoja de Trabajo para listado'!$CD$151:$DC$151,0)),0)</f>
        <v>0</v>
      </c>
      <c r="L809" s="241">
        <f ca="1">+IFERROR(INDEX('Hoja de Trabajo para listado'!$A$155:$Z$1048576,MATCH($A809,'Hoja de Trabajo para listado'!$A$155:$A$1048576,0),MATCH((CUADRO!L$4&amp;$E809),'Hoja de Trabajo para listado'!$A$151:$Z$151,0)),0)+IFERROR(INDEX('Hoja de Trabajo para listado'!$AB$155:$BA$1048576,MATCH($A809,'Hoja de Trabajo para listado'!$AB$155:$AB$1048576,0),MATCH((CUADRO!L$4&amp;$E809),'Hoja de Trabajo para listado'!$AB$151:$BA$151,0)),0)+IFERROR(INDEX('Hoja de Trabajo para listado'!$BC$155:$CB$1048576,MATCH($A809,'Hoja de Trabajo para listado'!$BC$155:$BC$1048576,0),MATCH((CUADRO!L$4&amp;$E809),'Hoja de Trabajo para listado'!$BC$151:$CB$151,0)),0)+IFERROR(INDEX('Hoja de Trabajo para listado'!$DE$153:$DG$274,MATCH($A809,'Hoja de Trabajo para listado'!$DE$153:$DE$1048576,0),MATCH((CUADRO!L$4&amp;$E809),'Hoja de Trabajo para listado'!$DE$151:$DG$151,0)),0)+IFERROR(INDEX('Hoja de Trabajo para listado'!$CD$155:$DC$1048576,MATCH($A809,'Hoja de Trabajo para listado'!$CD$155:$CD$1048576,0),MATCH((CUADRO!L$4&amp;$E809),'Hoja de Trabajo para listado'!$CD$151:$DC$151,0)),0)</f>
        <v>0</v>
      </c>
      <c r="M809" s="241">
        <f ca="1">+IFERROR(INDEX('Hoja de Trabajo para listado'!$A$155:$Z$1048576,MATCH($A809,'Hoja de Trabajo para listado'!$A$155:$A$1048576,0),MATCH((CUADRO!M$4&amp;$E809),'Hoja de Trabajo para listado'!$A$151:$Z$151,0)),0)+IFERROR(INDEX('Hoja de Trabajo para listado'!$AB$155:$BA$1048576,MATCH($A809,'Hoja de Trabajo para listado'!$AB$155:$AB$1048576,0),MATCH((CUADRO!M$4&amp;$E809),'Hoja de Trabajo para listado'!$AB$151:$BA$151,0)),0)+IFERROR(INDEX('Hoja de Trabajo para listado'!$BC$155:$CB$1048576,MATCH($A809,'Hoja de Trabajo para listado'!$BC$155:$BC$1048576,0),MATCH((CUADRO!M$4&amp;$E809),'Hoja de Trabajo para listado'!$BC$151:$CB$151,0)),0)+IFERROR(INDEX('Hoja de Trabajo para listado'!$DE$153:$DG$274,MATCH($A809,'Hoja de Trabajo para listado'!$DE$153:$DE$1048576,0),MATCH((CUADRO!M$4&amp;$E809),'Hoja de Trabajo para listado'!$DE$151:$DG$151,0)),0)+IFERROR(INDEX('Hoja de Trabajo para listado'!$CD$155:$DC$1048576,MATCH($A809,'Hoja de Trabajo para listado'!$CD$155:$CD$1048576,0),MATCH((CUADRO!M$4&amp;$E809),'Hoja de Trabajo para listado'!$CD$151:$DC$151,0)),0)</f>
        <v>0</v>
      </c>
      <c r="N809" s="241">
        <f ca="1">+IFERROR(INDEX('Hoja de Trabajo para listado'!$A$155:$Z$1048576,MATCH($A809,'Hoja de Trabajo para listado'!$A$155:$A$1048576,0),MATCH((CUADRO!N$4&amp;$E809),'Hoja de Trabajo para listado'!$A$151:$Z$151,0)),0)+IFERROR(INDEX('Hoja de Trabajo para listado'!$AB$155:$BA$1048576,MATCH($A809,'Hoja de Trabajo para listado'!$AB$155:$AB$1048576,0),MATCH((CUADRO!N$4&amp;$E809),'Hoja de Trabajo para listado'!$AB$151:$BA$151,0)),0)+IFERROR(INDEX('Hoja de Trabajo para listado'!$BC$155:$CB$1048576,MATCH($A809,'Hoja de Trabajo para listado'!$BC$155:$BC$1048576,0),MATCH((CUADRO!N$4&amp;$E809),'Hoja de Trabajo para listado'!$BC$151:$CB$151,0)),0)+IFERROR(INDEX('Hoja de Trabajo para listado'!$DE$153:$DG$274,MATCH($A809,'Hoja de Trabajo para listado'!$DE$153:$DE$1048576,0),MATCH((CUADRO!N$4&amp;$E809),'Hoja de Trabajo para listado'!$DE$151:$DG$151,0)),0)+IFERROR(INDEX('Hoja de Trabajo para listado'!$CD$155:$DC$1048576,MATCH($A809,'Hoja de Trabajo para listado'!$CD$155:$CD$1048576,0),MATCH((CUADRO!N$4&amp;$E809),'Hoja de Trabajo para listado'!$CD$151:$DC$151,0)),0)</f>
        <v>0</v>
      </c>
      <c r="O809" s="241">
        <f ca="1">+IFERROR(INDEX('Hoja de Trabajo para listado'!$A$155:$Z$1048576,MATCH($A809,'Hoja de Trabajo para listado'!$A$155:$A$1048576,0),MATCH((CUADRO!O$4&amp;$E809),'Hoja de Trabajo para listado'!$A$151:$Z$151,0)),0)+IFERROR(INDEX('Hoja de Trabajo para listado'!$AB$155:$BA$1048576,MATCH($A809,'Hoja de Trabajo para listado'!$AB$155:$AB$1048576,0),MATCH((CUADRO!O$4&amp;$E809),'Hoja de Trabajo para listado'!$AB$151:$BA$151,0)),0)+IFERROR(INDEX('Hoja de Trabajo para listado'!$BC$155:$CB$1048576,MATCH($A809,'Hoja de Trabajo para listado'!$BC$155:$BC$1048576,0),MATCH((CUADRO!O$4&amp;$E809),'Hoja de Trabajo para listado'!$BC$151:$CB$151,0)),0)+IFERROR(INDEX('Hoja de Trabajo para listado'!$DE$153:$DG$274,MATCH($A809,'Hoja de Trabajo para listado'!$DE$153:$DE$1048576,0),MATCH((CUADRO!O$4&amp;$E809),'Hoja de Trabajo para listado'!$DE$151:$DG$151,0)),0)+IFERROR(INDEX('Hoja de Trabajo para listado'!$CD$155:$DC$1048576,MATCH($A809,'Hoja de Trabajo para listado'!$CD$155:$CD$1048576,0),MATCH((CUADRO!O$4&amp;$E809),'Hoja de Trabajo para listado'!$CD$151:$DC$151,0)),0)</f>
        <v>0</v>
      </c>
      <c r="P809" s="241">
        <f ca="1">+IFERROR(INDEX('Hoja de Trabajo para listado'!$A$155:$Z$1048576,MATCH($A809,'Hoja de Trabajo para listado'!$A$155:$A$1048576,0),MATCH((CUADRO!P$4&amp;$E809),'Hoja de Trabajo para listado'!$A$151:$Z$151,0)),0)+IFERROR(INDEX('Hoja de Trabajo para listado'!$AB$155:$BA$1048576,MATCH($A809,'Hoja de Trabajo para listado'!$AB$155:$AB$1048576,0),MATCH((CUADRO!P$4&amp;$E809),'Hoja de Trabajo para listado'!$AB$151:$BA$151,0)),0)+IFERROR(INDEX('Hoja de Trabajo para listado'!$BC$155:$CB$1048576,MATCH($A809,'Hoja de Trabajo para listado'!$BC$155:$BC$1048576,0),MATCH((CUADRO!P$4&amp;$E809),'Hoja de Trabajo para listado'!$BC$151:$CB$151,0)),0)+IFERROR(INDEX('Hoja de Trabajo para listado'!$DE$153:$DG$274,MATCH($A809,'Hoja de Trabajo para listado'!$DE$153:$DE$1048576,0),MATCH((CUADRO!P$4&amp;$E809),'Hoja de Trabajo para listado'!$DE$151:$DG$151,0)),0)+IFERROR(INDEX('Hoja de Trabajo para listado'!$CD$155:$DC$1048576,MATCH($A809,'Hoja de Trabajo para listado'!$CD$155:$CD$1048576,0),MATCH((CUADRO!P$4&amp;$E809),'Hoja de Trabajo para listado'!$CD$151:$DC$151,0)),0)</f>
        <v>0</v>
      </c>
      <c r="Q809" s="241">
        <f ca="1">+IFERROR(INDEX('Hoja de Trabajo para listado'!$A$155:$Z$1048576,MATCH($A809,'Hoja de Trabajo para listado'!$A$155:$A$1048576,0),MATCH((CUADRO!Q$4&amp;$E809),'Hoja de Trabajo para listado'!$A$151:$Z$151,0)),0)+IFERROR(INDEX('Hoja de Trabajo para listado'!$AB$155:$BA$1048576,MATCH($A809,'Hoja de Trabajo para listado'!$AB$155:$AB$1048576,0),MATCH((CUADRO!Q$4&amp;$E809),'Hoja de Trabajo para listado'!$AB$151:$BA$151,0)),0)+IFERROR(INDEX('Hoja de Trabajo para listado'!$BC$155:$CB$1048576,MATCH($A809,'Hoja de Trabajo para listado'!$BC$155:$BC$1048576,0),MATCH((CUADRO!Q$4&amp;$E809),'Hoja de Trabajo para listado'!$BC$151:$CB$151,0)),0)+IFERROR(INDEX('Hoja de Trabajo para listado'!$DE$153:$DG$274,MATCH($A809,'Hoja de Trabajo para listado'!$DE$153:$DE$1048576,0),MATCH((CUADRO!Q$4&amp;$E809),'Hoja de Trabajo para listado'!$DE$151:$DG$151,0)),0)+IFERROR(INDEX('Hoja de Trabajo para listado'!$CD$155:$DC$1048576,MATCH($A809,'Hoja de Trabajo para listado'!$CD$155:$CD$1048576,0),MATCH((CUADRO!Q$4&amp;$E809),'Hoja de Trabajo para listado'!$CD$151:$DC$151,0)),0)</f>
        <v>0</v>
      </c>
      <c r="R809" s="241">
        <f t="shared" ca="1" si="31"/>
        <v>0</v>
      </c>
      <c r="S809" s="247"/>
      <c r="T809" s="241">
        <f ca="1">+T810</f>
        <v>0</v>
      </c>
      <c r="U809" s="240">
        <f t="shared" si="32"/>
        <v>1</v>
      </c>
      <c r="V809" s="327" t="str">
        <f>+VLOOKUP(A809,bd_lista!$A$3:$E$592,5,FALSE)</f>
        <v>Gobiernos Autonomos Municipales</v>
      </c>
      <c r="W809" s="397" t="str">
        <f>+V809</f>
        <v>Gobiernos Autonomos Municipales</v>
      </c>
      <c r="X809" s="240">
        <f>+VLOOKUP(A809,[4]Sheet1!$A$13:$D$744,4,FALSE)</f>
        <v>0</v>
      </c>
      <c r="Y809" s="240" t="e">
        <f>+VLOOKUP(X809,bd_lista!$A$3:$C$592,3,FALSE)</f>
        <v>#N/A</v>
      </c>
      <c r="Z809" s="290">
        <f>+X809</f>
        <v>0</v>
      </c>
      <c r="AA809" s="291" t="e">
        <f>+Y809</f>
        <v>#N/A</v>
      </c>
    </row>
    <row r="810" spans="1:27" customFormat="1" ht="15" hidden="1" customHeight="1">
      <c r="A810" s="32">
        <v>1422</v>
      </c>
      <c r="B810" s="394"/>
      <c r="C810" s="245" t="str">
        <f>+VLOOKUP(A810,bd_lista!$A$3:$C$592,3,FALSE)</f>
        <v>Gobierno Autónomo Municipal de Esmeralda</v>
      </c>
      <c r="D810" s="396"/>
      <c r="E810" s="242" t="s">
        <v>1304</v>
      </c>
      <c r="F810" s="241">
        <f ca="1">+IFERROR(INDEX('Hoja de Trabajo para listado'!$A$155:$Z$1048576,MATCH($A810,'Hoja de Trabajo para listado'!$A$155:$A$1048576,0),MATCH((CUADRO!F$4&amp;$E810),'Hoja de Trabajo para listado'!$A$151:$Z$151,0)),0)+IFERROR(INDEX('Hoja de Trabajo para listado'!$AB$155:$BA$1048576,MATCH($A810,'Hoja de Trabajo para listado'!$AB$155:$AB$1048576,0),MATCH((CUADRO!F$4&amp;$E810),'Hoja de Trabajo para listado'!$AB$151:$BA$151,0)),0)+IFERROR(INDEX('Hoja de Trabajo para listado'!$BC$155:$CB$1048576,MATCH($A810,'Hoja de Trabajo para listado'!$BC$155:$BC$1048576,0),MATCH((CUADRO!F$4&amp;$E810),'Hoja de Trabajo para listado'!$BC$151:$CB$151,0)),0)+IFERROR(INDEX('Hoja de Trabajo para listado'!$DE$153:$DG$274,MATCH($A810,'Hoja de Trabajo para listado'!$DE$153:$DE$1048576,0),MATCH((CUADRO!F$4&amp;$E810),'Hoja de Trabajo para listado'!$DE$151:$DG$151,0)),0)+IFERROR(INDEX('Hoja de Trabajo para listado'!$CD$155:$DC$1048576,MATCH($A810,'Hoja de Trabajo para listado'!$CD$155:$CD$1048576,0),MATCH((CUADRO!F$4&amp;$E810),'Hoja de Trabajo para listado'!$CD$151:$DC$151,0)),0)</f>
        <v>0</v>
      </c>
      <c r="G810" s="241">
        <f ca="1">+IFERROR(INDEX('Hoja de Trabajo para listado'!$A$155:$Z$1048576,MATCH($A810,'Hoja de Trabajo para listado'!$A$155:$A$1048576,0),MATCH((CUADRO!G$4&amp;$E810),'Hoja de Trabajo para listado'!$A$151:$Z$151,0)),0)+IFERROR(INDEX('Hoja de Trabajo para listado'!$AB$155:$BA$1048576,MATCH($A810,'Hoja de Trabajo para listado'!$AB$155:$AB$1048576,0),MATCH((CUADRO!G$4&amp;$E810),'Hoja de Trabajo para listado'!$AB$151:$BA$151,0)),0)+IFERROR(INDEX('Hoja de Trabajo para listado'!$BC$155:$CB$1048576,MATCH($A810,'Hoja de Trabajo para listado'!$BC$155:$BC$1048576,0),MATCH((CUADRO!G$4&amp;$E810),'Hoja de Trabajo para listado'!$BC$151:$CB$151,0)),0)+IFERROR(INDEX('Hoja de Trabajo para listado'!$DE$153:$DG$274,MATCH($A810,'Hoja de Trabajo para listado'!$DE$153:$DE$1048576,0),MATCH((CUADRO!G$4&amp;$E810),'Hoja de Trabajo para listado'!$DE$151:$DG$151,0)),0)+IFERROR(INDEX('Hoja de Trabajo para listado'!$CD$155:$DC$1048576,MATCH($A810,'Hoja de Trabajo para listado'!$CD$155:$CD$1048576,0),MATCH((CUADRO!G$4&amp;$E810),'Hoja de Trabajo para listado'!$CD$151:$DC$151,0)),0)</f>
        <v>0</v>
      </c>
      <c r="H810" s="241">
        <f ca="1">+IFERROR(INDEX('Hoja de Trabajo para listado'!$A$155:$Z$1048576,MATCH($A810,'Hoja de Trabajo para listado'!$A$155:$A$1048576,0),MATCH((CUADRO!H$4&amp;$E810),'Hoja de Trabajo para listado'!$A$151:$Z$151,0)),0)+IFERROR(INDEX('Hoja de Trabajo para listado'!$AB$155:$BA$1048576,MATCH($A810,'Hoja de Trabajo para listado'!$AB$155:$AB$1048576,0),MATCH((CUADRO!H$4&amp;$E810),'Hoja de Trabajo para listado'!$AB$151:$BA$151,0)),0)+IFERROR(INDEX('Hoja de Trabajo para listado'!$BC$155:$CB$1048576,MATCH($A810,'Hoja de Trabajo para listado'!$BC$155:$BC$1048576,0),MATCH((CUADRO!H$4&amp;$E810),'Hoja de Trabajo para listado'!$BC$151:$CB$151,0)),0)+IFERROR(INDEX('Hoja de Trabajo para listado'!$DE$153:$DG$274,MATCH($A810,'Hoja de Trabajo para listado'!$DE$153:$DE$1048576,0),MATCH((CUADRO!H$4&amp;$E810),'Hoja de Trabajo para listado'!$DE$151:$DG$151,0)),0)+IFERROR(INDEX('Hoja de Trabajo para listado'!$CD$155:$DC$1048576,MATCH($A810,'Hoja de Trabajo para listado'!$CD$155:$CD$1048576,0),MATCH((CUADRO!H$4&amp;$E810),'Hoja de Trabajo para listado'!$CD$151:$DC$151,0)),0)</f>
        <v>0</v>
      </c>
      <c r="I810" s="241">
        <f ca="1">+IFERROR(INDEX('Hoja de Trabajo para listado'!$A$155:$Z$1048576,MATCH($A810,'Hoja de Trabajo para listado'!$A$155:$A$1048576,0),MATCH((CUADRO!I$4&amp;$E810),'Hoja de Trabajo para listado'!$A$151:$Z$151,0)),0)+IFERROR(INDEX('Hoja de Trabajo para listado'!$AB$155:$BA$1048576,MATCH($A810,'Hoja de Trabajo para listado'!$AB$155:$AB$1048576,0),MATCH((CUADRO!I$4&amp;$E810),'Hoja de Trabajo para listado'!$AB$151:$BA$151,0)),0)+IFERROR(INDEX('Hoja de Trabajo para listado'!$BC$155:$CB$1048576,MATCH($A810,'Hoja de Trabajo para listado'!$BC$155:$BC$1048576,0),MATCH((CUADRO!I$4&amp;$E810),'Hoja de Trabajo para listado'!$BC$151:$CB$151,0)),0)+IFERROR(INDEX('Hoja de Trabajo para listado'!$DE$153:$DG$274,MATCH($A810,'Hoja de Trabajo para listado'!$DE$153:$DE$1048576,0),MATCH((CUADRO!I$4&amp;$E810),'Hoja de Trabajo para listado'!$DE$151:$DG$151,0)),0)+IFERROR(INDEX('Hoja de Trabajo para listado'!$CD$155:$DC$1048576,MATCH($A810,'Hoja de Trabajo para listado'!$CD$155:$CD$1048576,0),MATCH((CUADRO!I$4&amp;$E810),'Hoja de Trabajo para listado'!$CD$151:$DC$151,0)),0)</f>
        <v>0</v>
      </c>
      <c r="J810" s="241">
        <f ca="1">+IFERROR(INDEX('Hoja de Trabajo para listado'!$A$155:$Z$1048576,MATCH($A810,'Hoja de Trabajo para listado'!$A$155:$A$1048576,0),MATCH((CUADRO!J$4&amp;$E810),'Hoja de Trabajo para listado'!$A$151:$Z$151,0)),0)+IFERROR(INDEX('Hoja de Trabajo para listado'!$AB$155:$BA$1048576,MATCH($A810,'Hoja de Trabajo para listado'!$AB$155:$AB$1048576,0),MATCH((CUADRO!J$4&amp;$E810),'Hoja de Trabajo para listado'!$AB$151:$BA$151,0)),0)+IFERROR(INDEX('Hoja de Trabajo para listado'!$BC$155:$CB$1048576,MATCH($A810,'Hoja de Trabajo para listado'!$BC$155:$BC$1048576,0),MATCH((CUADRO!J$4&amp;$E810),'Hoja de Trabajo para listado'!$BC$151:$CB$151,0)),0)+IFERROR(INDEX('Hoja de Trabajo para listado'!$DE$153:$DG$274,MATCH($A810,'Hoja de Trabajo para listado'!$DE$153:$DE$1048576,0),MATCH((CUADRO!J$4&amp;$E810),'Hoja de Trabajo para listado'!$DE$151:$DG$151,0)),0)+IFERROR(INDEX('Hoja de Trabajo para listado'!$CD$155:$DC$1048576,MATCH($A810,'Hoja de Trabajo para listado'!$CD$155:$CD$1048576,0),MATCH((CUADRO!J$4&amp;$E810),'Hoja de Trabajo para listado'!$CD$151:$DC$151,0)),0)</f>
        <v>0</v>
      </c>
      <c r="K810" s="241">
        <f ca="1">+IFERROR(INDEX('Hoja de Trabajo para listado'!$A$155:$Z$1048576,MATCH($A810,'Hoja de Trabajo para listado'!$A$155:$A$1048576,0),MATCH((CUADRO!K$4&amp;$E810),'Hoja de Trabajo para listado'!$A$151:$Z$151,0)),0)+IFERROR(INDEX('Hoja de Trabajo para listado'!$AB$155:$BA$1048576,MATCH($A810,'Hoja de Trabajo para listado'!$AB$155:$AB$1048576,0),MATCH((CUADRO!K$4&amp;$E810),'Hoja de Trabajo para listado'!$AB$151:$BA$151,0)),0)+IFERROR(INDEX('Hoja de Trabajo para listado'!$BC$155:$CB$1048576,MATCH($A810,'Hoja de Trabajo para listado'!$BC$155:$BC$1048576,0),MATCH((CUADRO!K$4&amp;$E810),'Hoja de Trabajo para listado'!$BC$151:$CB$151,0)),0)+IFERROR(INDEX('Hoja de Trabajo para listado'!$DE$153:$DG$274,MATCH($A810,'Hoja de Trabajo para listado'!$DE$153:$DE$1048576,0),MATCH((CUADRO!K$4&amp;$E810),'Hoja de Trabajo para listado'!$DE$151:$DG$151,0)),0)+IFERROR(INDEX('Hoja de Trabajo para listado'!$CD$155:$DC$1048576,MATCH($A810,'Hoja de Trabajo para listado'!$CD$155:$CD$1048576,0),MATCH((CUADRO!K$4&amp;$E810),'Hoja de Trabajo para listado'!$CD$151:$DC$151,0)),0)</f>
        <v>0</v>
      </c>
      <c r="L810" s="241">
        <f ca="1">+IFERROR(INDEX('Hoja de Trabajo para listado'!$A$155:$Z$1048576,MATCH($A810,'Hoja de Trabajo para listado'!$A$155:$A$1048576,0),MATCH((CUADRO!L$4&amp;$E810),'Hoja de Trabajo para listado'!$A$151:$Z$151,0)),0)+IFERROR(INDEX('Hoja de Trabajo para listado'!$AB$155:$BA$1048576,MATCH($A810,'Hoja de Trabajo para listado'!$AB$155:$AB$1048576,0),MATCH((CUADRO!L$4&amp;$E810),'Hoja de Trabajo para listado'!$AB$151:$BA$151,0)),0)+IFERROR(INDEX('Hoja de Trabajo para listado'!$BC$155:$CB$1048576,MATCH($A810,'Hoja de Trabajo para listado'!$BC$155:$BC$1048576,0),MATCH((CUADRO!L$4&amp;$E810),'Hoja de Trabajo para listado'!$BC$151:$CB$151,0)),0)+IFERROR(INDEX('Hoja de Trabajo para listado'!$DE$153:$DG$274,MATCH($A810,'Hoja de Trabajo para listado'!$DE$153:$DE$1048576,0),MATCH((CUADRO!L$4&amp;$E810),'Hoja de Trabajo para listado'!$DE$151:$DG$151,0)),0)+IFERROR(INDEX('Hoja de Trabajo para listado'!$CD$155:$DC$1048576,MATCH($A810,'Hoja de Trabajo para listado'!$CD$155:$CD$1048576,0),MATCH((CUADRO!L$4&amp;$E810),'Hoja de Trabajo para listado'!$CD$151:$DC$151,0)),0)</f>
        <v>0</v>
      </c>
      <c r="M810" s="241">
        <f ca="1">+IFERROR(INDEX('Hoja de Trabajo para listado'!$A$155:$Z$1048576,MATCH($A810,'Hoja de Trabajo para listado'!$A$155:$A$1048576,0),MATCH((CUADRO!M$4&amp;$E810),'Hoja de Trabajo para listado'!$A$151:$Z$151,0)),0)+IFERROR(INDEX('Hoja de Trabajo para listado'!$AB$155:$BA$1048576,MATCH($A810,'Hoja de Trabajo para listado'!$AB$155:$AB$1048576,0),MATCH((CUADRO!M$4&amp;$E810),'Hoja de Trabajo para listado'!$AB$151:$BA$151,0)),0)+IFERROR(INDEX('Hoja de Trabajo para listado'!$BC$155:$CB$1048576,MATCH($A810,'Hoja de Trabajo para listado'!$BC$155:$BC$1048576,0),MATCH((CUADRO!M$4&amp;$E810),'Hoja de Trabajo para listado'!$BC$151:$CB$151,0)),0)+IFERROR(INDEX('Hoja de Trabajo para listado'!$DE$153:$DG$274,MATCH($A810,'Hoja de Trabajo para listado'!$DE$153:$DE$1048576,0),MATCH((CUADRO!M$4&amp;$E810),'Hoja de Trabajo para listado'!$DE$151:$DG$151,0)),0)+IFERROR(INDEX('Hoja de Trabajo para listado'!$CD$155:$DC$1048576,MATCH($A810,'Hoja de Trabajo para listado'!$CD$155:$CD$1048576,0),MATCH((CUADRO!M$4&amp;$E810),'Hoja de Trabajo para listado'!$CD$151:$DC$151,0)),0)</f>
        <v>0</v>
      </c>
      <c r="N810" s="241">
        <f ca="1">+IFERROR(INDEX('Hoja de Trabajo para listado'!$A$155:$Z$1048576,MATCH($A810,'Hoja de Trabajo para listado'!$A$155:$A$1048576,0),MATCH((CUADRO!N$4&amp;$E810),'Hoja de Trabajo para listado'!$A$151:$Z$151,0)),0)+IFERROR(INDEX('Hoja de Trabajo para listado'!$AB$155:$BA$1048576,MATCH($A810,'Hoja de Trabajo para listado'!$AB$155:$AB$1048576,0),MATCH((CUADRO!N$4&amp;$E810),'Hoja de Trabajo para listado'!$AB$151:$BA$151,0)),0)+IFERROR(INDEX('Hoja de Trabajo para listado'!$BC$155:$CB$1048576,MATCH($A810,'Hoja de Trabajo para listado'!$BC$155:$BC$1048576,0),MATCH((CUADRO!N$4&amp;$E810),'Hoja de Trabajo para listado'!$BC$151:$CB$151,0)),0)+IFERROR(INDEX('Hoja de Trabajo para listado'!$DE$153:$DG$274,MATCH($A810,'Hoja de Trabajo para listado'!$DE$153:$DE$1048576,0),MATCH((CUADRO!N$4&amp;$E810),'Hoja de Trabajo para listado'!$DE$151:$DG$151,0)),0)+IFERROR(INDEX('Hoja de Trabajo para listado'!$CD$155:$DC$1048576,MATCH($A810,'Hoja de Trabajo para listado'!$CD$155:$CD$1048576,0),MATCH((CUADRO!N$4&amp;$E810),'Hoja de Trabajo para listado'!$CD$151:$DC$151,0)),0)</f>
        <v>0</v>
      </c>
      <c r="O810" s="241">
        <f ca="1">+IFERROR(INDEX('Hoja de Trabajo para listado'!$A$155:$Z$1048576,MATCH($A810,'Hoja de Trabajo para listado'!$A$155:$A$1048576,0),MATCH((CUADRO!O$4&amp;$E810),'Hoja de Trabajo para listado'!$A$151:$Z$151,0)),0)+IFERROR(INDEX('Hoja de Trabajo para listado'!$AB$155:$BA$1048576,MATCH($A810,'Hoja de Trabajo para listado'!$AB$155:$AB$1048576,0),MATCH((CUADRO!O$4&amp;$E810),'Hoja de Trabajo para listado'!$AB$151:$BA$151,0)),0)+IFERROR(INDEX('Hoja de Trabajo para listado'!$BC$155:$CB$1048576,MATCH($A810,'Hoja de Trabajo para listado'!$BC$155:$BC$1048576,0),MATCH((CUADRO!O$4&amp;$E810),'Hoja de Trabajo para listado'!$BC$151:$CB$151,0)),0)+IFERROR(INDEX('Hoja de Trabajo para listado'!$DE$153:$DG$274,MATCH($A810,'Hoja de Trabajo para listado'!$DE$153:$DE$1048576,0),MATCH((CUADRO!O$4&amp;$E810),'Hoja de Trabajo para listado'!$DE$151:$DG$151,0)),0)+IFERROR(INDEX('Hoja de Trabajo para listado'!$CD$155:$DC$1048576,MATCH($A810,'Hoja de Trabajo para listado'!$CD$155:$CD$1048576,0),MATCH((CUADRO!O$4&amp;$E810),'Hoja de Trabajo para listado'!$CD$151:$DC$151,0)),0)</f>
        <v>0</v>
      </c>
      <c r="P810" s="241">
        <f ca="1">+IFERROR(INDEX('Hoja de Trabajo para listado'!$A$155:$Z$1048576,MATCH($A810,'Hoja de Trabajo para listado'!$A$155:$A$1048576,0),MATCH((CUADRO!P$4&amp;$E810),'Hoja de Trabajo para listado'!$A$151:$Z$151,0)),0)+IFERROR(INDEX('Hoja de Trabajo para listado'!$AB$155:$BA$1048576,MATCH($A810,'Hoja de Trabajo para listado'!$AB$155:$AB$1048576,0),MATCH((CUADRO!P$4&amp;$E810),'Hoja de Trabajo para listado'!$AB$151:$BA$151,0)),0)+IFERROR(INDEX('Hoja de Trabajo para listado'!$BC$155:$CB$1048576,MATCH($A810,'Hoja de Trabajo para listado'!$BC$155:$BC$1048576,0),MATCH((CUADRO!P$4&amp;$E810),'Hoja de Trabajo para listado'!$BC$151:$CB$151,0)),0)+IFERROR(INDEX('Hoja de Trabajo para listado'!$DE$153:$DG$274,MATCH($A810,'Hoja de Trabajo para listado'!$DE$153:$DE$1048576,0),MATCH((CUADRO!P$4&amp;$E810),'Hoja de Trabajo para listado'!$DE$151:$DG$151,0)),0)+IFERROR(INDEX('Hoja de Trabajo para listado'!$CD$155:$DC$1048576,MATCH($A810,'Hoja de Trabajo para listado'!$CD$155:$CD$1048576,0),MATCH((CUADRO!P$4&amp;$E810),'Hoja de Trabajo para listado'!$CD$151:$DC$151,0)),0)</f>
        <v>0</v>
      </c>
      <c r="Q810" s="241">
        <f ca="1">+IFERROR(INDEX('Hoja de Trabajo para listado'!$A$155:$Z$1048576,MATCH($A810,'Hoja de Trabajo para listado'!$A$155:$A$1048576,0),MATCH((CUADRO!Q$4&amp;$E810),'Hoja de Trabajo para listado'!$A$151:$Z$151,0)),0)+IFERROR(INDEX('Hoja de Trabajo para listado'!$AB$155:$BA$1048576,MATCH($A810,'Hoja de Trabajo para listado'!$AB$155:$AB$1048576,0),MATCH((CUADRO!Q$4&amp;$E810),'Hoja de Trabajo para listado'!$AB$151:$BA$151,0)),0)+IFERROR(INDEX('Hoja de Trabajo para listado'!$BC$155:$CB$1048576,MATCH($A810,'Hoja de Trabajo para listado'!$BC$155:$BC$1048576,0),MATCH((CUADRO!Q$4&amp;$E810),'Hoja de Trabajo para listado'!$BC$151:$CB$151,0)),0)+IFERROR(INDEX('Hoja de Trabajo para listado'!$DE$153:$DG$274,MATCH($A810,'Hoja de Trabajo para listado'!$DE$153:$DE$1048576,0),MATCH((CUADRO!Q$4&amp;$E810),'Hoja de Trabajo para listado'!$DE$151:$DG$151,0)),0)+IFERROR(INDEX('Hoja de Trabajo para listado'!$CD$155:$DC$1048576,MATCH($A810,'Hoja de Trabajo para listado'!$CD$155:$CD$1048576,0),MATCH((CUADRO!Q$4&amp;$E810),'Hoja de Trabajo para listado'!$CD$151:$DC$151,0)),0)</f>
        <v>0</v>
      </c>
      <c r="R810" s="241">
        <f t="shared" ca="1" si="31"/>
        <v>0</v>
      </c>
      <c r="S810" s="247">
        <f ca="1">+R809+R810</f>
        <v>0</v>
      </c>
      <c r="T810" s="241">
        <f ca="1">+S810</f>
        <v>0</v>
      </c>
      <c r="U810" s="240">
        <f t="shared" si="32"/>
        <v>2</v>
      </c>
      <c r="V810" s="327" t="str">
        <f>+VLOOKUP(A810,bd_lista!$A$3:$E$592,5,FALSE)</f>
        <v>Gobiernos Autonomos Municipales</v>
      </c>
      <c r="W810" s="398"/>
      <c r="X810" s="240">
        <f>+VLOOKUP(A810,[4]Sheet1!$A$13:$D$744,4,FALSE)</f>
        <v>0</v>
      </c>
      <c r="Y810" s="240" t="e">
        <f>+VLOOKUP(X810,bd_lista!$A$3:$C$592,3,FALSE)</f>
        <v>#N/A</v>
      </c>
      <c r="Z810" s="288"/>
      <c r="AA810" s="289"/>
    </row>
    <row r="811" spans="1:27" customFormat="1" ht="27" hidden="1" customHeight="1">
      <c r="A811" s="32">
        <v>1423</v>
      </c>
      <c r="B811" s="393">
        <f>+A811</f>
        <v>1423</v>
      </c>
      <c r="C811" s="245" t="str">
        <f>+VLOOKUP(A811,bd_lista!$A$3:$C$592,3,FALSE)</f>
        <v>Gobierno Autónomo Municipal de Toledo</v>
      </c>
      <c r="D811" s="395" t="str">
        <f>+C811</f>
        <v>Gobierno Autónomo Municipal de Toledo</v>
      </c>
      <c r="E811" s="240" t="s">
        <v>1303</v>
      </c>
      <c r="F811" s="241">
        <f ca="1">+IFERROR(INDEX('Hoja de Trabajo para listado'!$A$155:$Z$1048576,MATCH($A811,'Hoja de Trabajo para listado'!$A$155:$A$1048576,0),MATCH((CUADRO!F$4&amp;$E811),'Hoja de Trabajo para listado'!$A$151:$Z$151,0)),0)+IFERROR(INDEX('Hoja de Trabajo para listado'!$AB$155:$BA$1048576,MATCH($A811,'Hoja de Trabajo para listado'!$AB$155:$AB$1048576,0),MATCH((CUADRO!F$4&amp;$E811),'Hoja de Trabajo para listado'!$AB$151:$BA$151,0)),0)+IFERROR(INDEX('Hoja de Trabajo para listado'!$BC$155:$CB$1048576,MATCH($A811,'Hoja de Trabajo para listado'!$BC$155:$BC$1048576,0),MATCH((CUADRO!F$4&amp;$E811),'Hoja de Trabajo para listado'!$BC$151:$CB$151,0)),0)+IFERROR(INDEX('Hoja de Trabajo para listado'!$DE$153:$DG$274,MATCH($A811,'Hoja de Trabajo para listado'!$DE$153:$DE$1048576,0),MATCH((CUADRO!F$4&amp;$E811),'Hoja de Trabajo para listado'!$DE$151:$DG$151,0)),0)+IFERROR(INDEX('Hoja de Trabajo para listado'!$CD$155:$DC$1048576,MATCH($A811,'Hoja de Trabajo para listado'!$CD$155:$CD$1048576,0),MATCH((CUADRO!F$4&amp;$E811),'Hoja de Trabajo para listado'!$CD$151:$DC$151,0)),0)</f>
        <v>0</v>
      </c>
      <c r="G811" s="241">
        <f ca="1">+IFERROR(INDEX('Hoja de Trabajo para listado'!$A$155:$Z$1048576,MATCH($A811,'Hoja de Trabajo para listado'!$A$155:$A$1048576,0),MATCH((CUADRO!G$4&amp;$E811),'Hoja de Trabajo para listado'!$A$151:$Z$151,0)),0)+IFERROR(INDEX('Hoja de Trabajo para listado'!$AB$155:$BA$1048576,MATCH($A811,'Hoja de Trabajo para listado'!$AB$155:$AB$1048576,0),MATCH((CUADRO!G$4&amp;$E811),'Hoja de Trabajo para listado'!$AB$151:$BA$151,0)),0)+IFERROR(INDEX('Hoja de Trabajo para listado'!$BC$155:$CB$1048576,MATCH($A811,'Hoja de Trabajo para listado'!$BC$155:$BC$1048576,0),MATCH((CUADRO!G$4&amp;$E811),'Hoja de Trabajo para listado'!$BC$151:$CB$151,0)),0)+IFERROR(INDEX('Hoja de Trabajo para listado'!$DE$153:$DG$274,MATCH($A811,'Hoja de Trabajo para listado'!$DE$153:$DE$1048576,0),MATCH((CUADRO!G$4&amp;$E811),'Hoja de Trabajo para listado'!$DE$151:$DG$151,0)),0)+IFERROR(INDEX('Hoja de Trabajo para listado'!$CD$155:$DC$1048576,MATCH($A811,'Hoja de Trabajo para listado'!$CD$155:$CD$1048576,0),MATCH((CUADRO!G$4&amp;$E811),'Hoja de Trabajo para listado'!$CD$151:$DC$151,0)),0)</f>
        <v>0</v>
      </c>
      <c r="H811" s="241">
        <f ca="1">+IFERROR(INDEX('Hoja de Trabajo para listado'!$A$155:$Z$1048576,MATCH($A811,'Hoja de Trabajo para listado'!$A$155:$A$1048576,0),MATCH((CUADRO!H$4&amp;$E811),'Hoja de Trabajo para listado'!$A$151:$Z$151,0)),0)+IFERROR(INDEX('Hoja de Trabajo para listado'!$AB$155:$BA$1048576,MATCH($A811,'Hoja de Trabajo para listado'!$AB$155:$AB$1048576,0),MATCH((CUADRO!H$4&amp;$E811),'Hoja de Trabajo para listado'!$AB$151:$BA$151,0)),0)+IFERROR(INDEX('Hoja de Trabajo para listado'!$BC$155:$CB$1048576,MATCH($A811,'Hoja de Trabajo para listado'!$BC$155:$BC$1048576,0),MATCH((CUADRO!H$4&amp;$E811),'Hoja de Trabajo para listado'!$BC$151:$CB$151,0)),0)+IFERROR(INDEX('Hoja de Trabajo para listado'!$DE$153:$DG$274,MATCH($A811,'Hoja de Trabajo para listado'!$DE$153:$DE$1048576,0),MATCH((CUADRO!H$4&amp;$E811),'Hoja de Trabajo para listado'!$DE$151:$DG$151,0)),0)+IFERROR(INDEX('Hoja de Trabajo para listado'!$CD$155:$DC$1048576,MATCH($A811,'Hoja de Trabajo para listado'!$CD$155:$CD$1048576,0),MATCH((CUADRO!H$4&amp;$E811),'Hoja de Trabajo para listado'!$CD$151:$DC$151,0)),0)</f>
        <v>0</v>
      </c>
      <c r="I811" s="241">
        <f ca="1">+IFERROR(INDEX('Hoja de Trabajo para listado'!$A$155:$Z$1048576,MATCH($A811,'Hoja de Trabajo para listado'!$A$155:$A$1048576,0),MATCH((CUADRO!I$4&amp;$E811),'Hoja de Trabajo para listado'!$A$151:$Z$151,0)),0)+IFERROR(INDEX('Hoja de Trabajo para listado'!$AB$155:$BA$1048576,MATCH($A811,'Hoja de Trabajo para listado'!$AB$155:$AB$1048576,0),MATCH((CUADRO!I$4&amp;$E811),'Hoja de Trabajo para listado'!$AB$151:$BA$151,0)),0)+IFERROR(INDEX('Hoja de Trabajo para listado'!$BC$155:$CB$1048576,MATCH($A811,'Hoja de Trabajo para listado'!$BC$155:$BC$1048576,0),MATCH((CUADRO!I$4&amp;$E811),'Hoja de Trabajo para listado'!$BC$151:$CB$151,0)),0)+IFERROR(INDEX('Hoja de Trabajo para listado'!$DE$153:$DG$274,MATCH($A811,'Hoja de Trabajo para listado'!$DE$153:$DE$1048576,0),MATCH((CUADRO!I$4&amp;$E811),'Hoja de Trabajo para listado'!$DE$151:$DG$151,0)),0)+IFERROR(INDEX('Hoja de Trabajo para listado'!$CD$155:$DC$1048576,MATCH($A811,'Hoja de Trabajo para listado'!$CD$155:$CD$1048576,0),MATCH((CUADRO!I$4&amp;$E811),'Hoja de Trabajo para listado'!$CD$151:$DC$151,0)),0)</f>
        <v>0</v>
      </c>
      <c r="J811" s="241">
        <f ca="1">+IFERROR(INDEX('Hoja de Trabajo para listado'!$A$155:$Z$1048576,MATCH($A811,'Hoja de Trabajo para listado'!$A$155:$A$1048576,0),MATCH((CUADRO!J$4&amp;$E811),'Hoja de Trabajo para listado'!$A$151:$Z$151,0)),0)+IFERROR(INDEX('Hoja de Trabajo para listado'!$AB$155:$BA$1048576,MATCH($A811,'Hoja de Trabajo para listado'!$AB$155:$AB$1048576,0),MATCH((CUADRO!J$4&amp;$E811),'Hoja de Trabajo para listado'!$AB$151:$BA$151,0)),0)+IFERROR(INDEX('Hoja de Trabajo para listado'!$BC$155:$CB$1048576,MATCH($A811,'Hoja de Trabajo para listado'!$BC$155:$BC$1048576,0),MATCH((CUADRO!J$4&amp;$E811),'Hoja de Trabajo para listado'!$BC$151:$CB$151,0)),0)+IFERROR(INDEX('Hoja de Trabajo para listado'!$DE$153:$DG$274,MATCH($A811,'Hoja de Trabajo para listado'!$DE$153:$DE$1048576,0),MATCH((CUADRO!J$4&amp;$E811),'Hoja de Trabajo para listado'!$DE$151:$DG$151,0)),0)+IFERROR(INDEX('Hoja de Trabajo para listado'!$CD$155:$DC$1048576,MATCH($A811,'Hoja de Trabajo para listado'!$CD$155:$CD$1048576,0),MATCH((CUADRO!J$4&amp;$E811),'Hoja de Trabajo para listado'!$CD$151:$DC$151,0)),0)</f>
        <v>0</v>
      </c>
      <c r="K811" s="241">
        <f ca="1">+IFERROR(INDEX('Hoja de Trabajo para listado'!$A$155:$Z$1048576,MATCH($A811,'Hoja de Trabajo para listado'!$A$155:$A$1048576,0),MATCH((CUADRO!K$4&amp;$E811),'Hoja de Trabajo para listado'!$A$151:$Z$151,0)),0)+IFERROR(INDEX('Hoja de Trabajo para listado'!$AB$155:$BA$1048576,MATCH($A811,'Hoja de Trabajo para listado'!$AB$155:$AB$1048576,0),MATCH((CUADRO!K$4&amp;$E811),'Hoja de Trabajo para listado'!$AB$151:$BA$151,0)),0)+IFERROR(INDEX('Hoja de Trabajo para listado'!$BC$155:$CB$1048576,MATCH($A811,'Hoja de Trabajo para listado'!$BC$155:$BC$1048576,0),MATCH((CUADRO!K$4&amp;$E811),'Hoja de Trabajo para listado'!$BC$151:$CB$151,0)),0)+IFERROR(INDEX('Hoja de Trabajo para listado'!$DE$153:$DG$274,MATCH($A811,'Hoja de Trabajo para listado'!$DE$153:$DE$1048576,0),MATCH((CUADRO!K$4&amp;$E811),'Hoja de Trabajo para listado'!$DE$151:$DG$151,0)),0)+IFERROR(INDEX('Hoja de Trabajo para listado'!$CD$155:$DC$1048576,MATCH($A811,'Hoja de Trabajo para listado'!$CD$155:$CD$1048576,0),MATCH((CUADRO!K$4&amp;$E811),'Hoja de Trabajo para listado'!$CD$151:$DC$151,0)),0)</f>
        <v>0</v>
      </c>
      <c r="L811" s="241">
        <f ca="1">+IFERROR(INDEX('Hoja de Trabajo para listado'!$A$155:$Z$1048576,MATCH($A811,'Hoja de Trabajo para listado'!$A$155:$A$1048576,0),MATCH((CUADRO!L$4&amp;$E811),'Hoja de Trabajo para listado'!$A$151:$Z$151,0)),0)+IFERROR(INDEX('Hoja de Trabajo para listado'!$AB$155:$BA$1048576,MATCH($A811,'Hoja de Trabajo para listado'!$AB$155:$AB$1048576,0),MATCH((CUADRO!L$4&amp;$E811),'Hoja de Trabajo para listado'!$AB$151:$BA$151,0)),0)+IFERROR(INDEX('Hoja de Trabajo para listado'!$BC$155:$CB$1048576,MATCH($A811,'Hoja de Trabajo para listado'!$BC$155:$BC$1048576,0),MATCH((CUADRO!L$4&amp;$E811),'Hoja de Trabajo para listado'!$BC$151:$CB$151,0)),0)+IFERROR(INDEX('Hoja de Trabajo para listado'!$DE$153:$DG$274,MATCH($A811,'Hoja de Trabajo para listado'!$DE$153:$DE$1048576,0),MATCH((CUADRO!L$4&amp;$E811),'Hoja de Trabajo para listado'!$DE$151:$DG$151,0)),0)+IFERROR(INDEX('Hoja de Trabajo para listado'!$CD$155:$DC$1048576,MATCH($A811,'Hoja de Trabajo para listado'!$CD$155:$CD$1048576,0),MATCH((CUADRO!L$4&amp;$E811),'Hoja de Trabajo para listado'!$CD$151:$DC$151,0)),0)</f>
        <v>0</v>
      </c>
      <c r="M811" s="241">
        <f ca="1">+IFERROR(INDEX('Hoja de Trabajo para listado'!$A$155:$Z$1048576,MATCH($A811,'Hoja de Trabajo para listado'!$A$155:$A$1048576,0),MATCH((CUADRO!M$4&amp;$E811),'Hoja de Trabajo para listado'!$A$151:$Z$151,0)),0)+IFERROR(INDEX('Hoja de Trabajo para listado'!$AB$155:$BA$1048576,MATCH($A811,'Hoja de Trabajo para listado'!$AB$155:$AB$1048576,0),MATCH((CUADRO!M$4&amp;$E811),'Hoja de Trabajo para listado'!$AB$151:$BA$151,0)),0)+IFERROR(INDEX('Hoja de Trabajo para listado'!$BC$155:$CB$1048576,MATCH($A811,'Hoja de Trabajo para listado'!$BC$155:$BC$1048576,0),MATCH((CUADRO!M$4&amp;$E811),'Hoja de Trabajo para listado'!$BC$151:$CB$151,0)),0)+IFERROR(INDEX('Hoja de Trabajo para listado'!$DE$153:$DG$274,MATCH($A811,'Hoja de Trabajo para listado'!$DE$153:$DE$1048576,0),MATCH((CUADRO!M$4&amp;$E811),'Hoja de Trabajo para listado'!$DE$151:$DG$151,0)),0)+IFERROR(INDEX('Hoja de Trabajo para listado'!$CD$155:$DC$1048576,MATCH($A811,'Hoja de Trabajo para listado'!$CD$155:$CD$1048576,0),MATCH((CUADRO!M$4&amp;$E811),'Hoja de Trabajo para listado'!$CD$151:$DC$151,0)),0)</f>
        <v>0</v>
      </c>
      <c r="N811" s="241">
        <f ca="1">+IFERROR(INDEX('Hoja de Trabajo para listado'!$A$155:$Z$1048576,MATCH($A811,'Hoja de Trabajo para listado'!$A$155:$A$1048576,0),MATCH((CUADRO!N$4&amp;$E811),'Hoja de Trabajo para listado'!$A$151:$Z$151,0)),0)+IFERROR(INDEX('Hoja de Trabajo para listado'!$AB$155:$BA$1048576,MATCH($A811,'Hoja de Trabajo para listado'!$AB$155:$AB$1048576,0),MATCH((CUADRO!N$4&amp;$E811),'Hoja de Trabajo para listado'!$AB$151:$BA$151,0)),0)+IFERROR(INDEX('Hoja de Trabajo para listado'!$BC$155:$CB$1048576,MATCH($A811,'Hoja de Trabajo para listado'!$BC$155:$BC$1048576,0),MATCH((CUADRO!N$4&amp;$E811),'Hoja de Trabajo para listado'!$BC$151:$CB$151,0)),0)+IFERROR(INDEX('Hoja de Trabajo para listado'!$DE$153:$DG$274,MATCH($A811,'Hoja de Trabajo para listado'!$DE$153:$DE$1048576,0),MATCH((CUADRO!N$4&amp;$E811),'Hoja de Trabajo para listado'!$DE$151:$DG$151,0)),0)+IFERROR(INDEX('Hoja de Trabajo para listado'!$CD$155:$DC$1048576,MATCH($A811,'Hoja de Trabajo para listado'!$CD$155:$CD$1048576,0),MATCH((CUADRO!N$4&amp;$E811),'Hoja de Trabajo para listado'!$CD$151:$DC$151,0)),0)</f>
        <v>0</v>
      </c>
      <c r="O811" s="241">
        <f ca="1">+IFERROR(INDEX('Hoja de Trabajo para listado'!$A$155:$Z$1048576,MATCH($A811,'Hoja de Trabajo para listado'!$A$155:$A$1048576,0),MATCH((CUADRO!O$4&amp;$E811),'Hoja de Trabajo para listado'!$A$151:$Z$151,0)),0)+IFERROR(INDEX('Hoja de Trabajo para listado'!$AB$155:$BA$1048576,MATCH($A811,'Hoja de Trabajo para listado'!$AB$155:$AB$1048576,0),MATCH((CUADRO!O$4&amp;$E811),'Hoja de Trabajo para listado'!$AB$151:$BA$151,0)),0)+IFERROR(INDEX('Hoja de Trabajo para listado'!$BC$155:$CB$1048576,MATCH($A811,'Hoja de Trabajo para listado'!$BC$155:$BC$1048576,0),MATCH((CUADRO!O$4&amp;$E811),'Hoja de Trabajo para listado'!$BC$151:$CB$151,0)),0)+IFERROR(INDEX('Hoja de Trabajo para listado'!$DE$153:$DG$274,MATCH($A811,'Hoja de Trabajo para listado'!$DE$153:$DE$1048576,0),MATCH((CUADRO!O$4&amp;$E811),'Hoja de Trabajo para listado'!$DE$151:$DG$151,0)),0)+IFERROR(INDEX('Hoja de Trabajo para listado'!$CD$155:$DC$1048576,MATCH($A811,'Hoja de Trabajo para listado'!$CD$155:$CD$1048576,0),MATCH((CUADRO!O$4&amp;$E811),'Hoja de Trabajo para listado'!$CD$151:$DC$151,0)),0)</f>
        <v>0</v>
      </c>
      <c r="P811" s="241">
        <f ca="1">+IFERROR(INDEX('Hoja de Trabajo para listado'!$A$155:$Z$1048576,MATCH($A811,'Hoja de Trabajo para listado'!$A$155:$A$1048576,0),MATCH((CUADRO!P$4&amp;$E811),'Hoja de Trabajo para listado'!$A$151:$Z$151,0)),0)+IFERROR(INDEX('Hoja de Trabajo para listado'!$AB$155:$BA$1048576,MATCH($A811,'Hoja de Trabajo para listado'!$AB$155:$AB$1048576,0),MATCH((CUADRO!P$4&amp;$E811),'Hoja de Trabajo para listado'!$AB$151:$BA$151,0)),0)+IFERROR(INDEX('Hoja de Trabajo para listado'!$BC$155:$CB$1048576,MATCH($A811,'Hoja de Trabajo para listado'!$BC$155:$BC$1048576,0),MATCH((CUADRO!P$4&amp;$E811),'Hoja de Trabajo para listado'!$BC$151:$CB$151,0)),0)+IFERROR(INDEX('Hoja de Trabajo para listado'!$DE$153:$DG$274,MATCH($A811,'Hoja de Trabajo para listado'!$DE$153:$DE$1048576,0),MATCH((CUADRO!P$4&amp;$E811),'Hoja de Trabajo para listado'!$DE$151:$DG$151,0)),0)+IFERROR(INDEX('Hoja de Trabajo para listado'!$CD$155:$DC$1048576,MATCH($A811,'Hoja de Trabajo para listado'!$CD$155:$CD$1048576,0),MATCH((CUADRO!P$4&amp;$E811),'Hoja de Trabajo para listado'!$CD$151:$DC$151,0)),0)</f>
        <v>0</v>
      </c>
      <c r="Q811" s="241">
        <f ca="1">+IFERROR(INDEX('Hoja de Trabajo para listado'!$A$155:$Z$1048576,MATCH($A811,'Hoja de Trabajo para listado'!$A$155:$A$1048576,0),MATCH((CUADRO!Q$4&amp;$E811),'Hoja de Trabajo para listado'!$A$151:$Z$151,0)),0)+IFERROR(INDEX('Hoja de Trabajo para listado'!$AB$155:$BA$1048576,MATCH($A811,'Hoja de Trabajo para listado'!$AB$155:$AB$1048576,0),MATCH((CUADRO!Q$4&amp;$E811),'Hoja de Trabajo para listado'!$AB$151:$BA$151,0)),0)+IFERROR(INDEX('Hoja de Trabajo para listado'!$BC$155:$CB$1048576,MATCH($A811,'Hoja de Trabajo para listado'!$BC$155:$BC$1048576,0),MATCH((CUADRO!Q$4&amp;$E811),'Hoja de Trabajo para listado'!$BC$151:$CB$151,0)),0)+IFERROR(INDEX('Hoja de Trabajo para listado'!$DE$153:$DG$274,MATCH($A811,'Hoja de Trabajo para listado'!$DE$153:$DE$1048576,0),MATCH((CUADRO!Q$4&amp;$E811),'Hoja de Trabajo para listado'!$DE$151:$DG$151,0)),0)+IFERROR(INDEX('Hoja de Trabajo para listado'!$CD$155:$DC$1048576,MATCH($A811,'Hoja de Trabajo para listado'!$CD$155:$CD$1048576,0),MATCH((CUADRO!Q$4&amp;$E811),'Hoja de Trabajo para listado'!$CD$151:$DC$151,0)),0)</f>
        <v>0</v>
      </c>
      <c r="R811" s="241">
        <f t="shared" ca="1" si="31"/>
        <v>0</v>
      </c>
      <c r="S811" s="247"/>
      <c r="T811" s="241">
        <f ca="1">+T812</f>
        <v>0</v>
      </c>
      <c r="U811" s="240">
        <f t="shared" si="32"/>
        <v>1</v>
      </c>
      <c r="V811" s="327" t="str">
        <f>+VLOOKUP(A811,bd_lista!$A$3:$E$592,5,FALSE)</f>
        <v>Gobiernos Autonomos Municipales</v>
      </c>
      <c r="W811" s="397" t="str">
        <f>+V811</f>
        <v>Gobiernos Autonomos Municipales</v>
      </c>
      <c r="X811" s="240">
        <f>+VLOOKUP(A811,[4]Sheet1!$A$13:$D$744,4,FALSE)</f>
        <v>0</v>
      </c>
      <c r="Y811" s="240" t="e">
        <f>+VLOOKUP(X811,bd_lista!$A$3:$C$592,3,FALSE)</f>
        <v>#N/A</v>
      </c>
      <c r="Z811" s="290">
        <f>+X811</f>
        <v>0</v>
      </c>
      <c r="AA811" s="291" t="e">
        <f>+Y811</f>
        <v>#N/A</v>
      </c>
    </row>
    <row r="812" spans="1:27" customFormat="1" ht="27" hidden="1" customHeight="1">
      <c r="A812" s="32">
        <v>1423</v>
      </c>
      <c r="B812" s="394"/>
      <c r="C812" s="245" t="str">
        <f>+VLOOKUP(A812,bd_lista!$A$3:$C$592,3,FALSE)</f>
        <v>Gobierno Autónomo Municipal de Toledo</v>
      </c>
      <c r="D812" s="396"/>
      <c r="E812" s="242" t="s">
        <v>1304</v>
      </c>
      <c r="F812" s="241">
        <f ca="1">+IFERROR(INDEX('Hoja de Trabajo para listado'!$A$155:$Z$1048576,MATCH($A812,'Hoja de Trabajo para listado'!$A$155:$A$1048576,0),MATCH((CUADRO!F$4&amp;$E812),'Hoja de Trabajo para listado'!$A$151:$Z$151,0)),0)+IFERROR(INDEX('Hoja de Trabajo para listado'!$AB$155:$BA$1048576,MATCH($A812,'Hoja de Trabajo para listado'!$AB$155:$AB$1048576,0),MATCH((CUADRO!F$4&amp;$E812),'Hoja de Trabajo para listado'!$AB$151:$BA$151,0)),0)+IFERROR(INDEX('Hoja de Trabajo para listado'!$BC$155:$CB$1048576,MATCH($A812,'Hoja de Trabajo para listado'!$BC$155:$BC$1048576,0),MATCH((CUADRO!F$4&amp;$E812),'Hoja de Trabajo para listado'!$BC$151:$CB$151,0)),0)+IFERROR(INDEX('Hoja de Trabajo para listado'!$DE$153:$DG$274,MATCH($A812,'Hoja de Trabajo para listado'!$DE$153:$DE$1048576,0),MATCH((CUADRO!F$4&amp;$E812),'Hoja de Trabajo para listado'!$DE$151:$DG$151,0)),0)+IFERROR(INDEX('Hoja de Trabajo para listado'!$CD$155:$DC$1048576,MATCH($A812,'Hoja de Trabajo para listado'!$CD$155:$CD$1048576,0),MATCH((CUADRO!F$4&amp;$E812),'Hoja de Trabajo para listado'!$CD$151:$DC$151,0)),0)</f>
        <v>0</v>
      </c>
      <c r="G812" s="241">
        <f ca="1">+IFERROR(INDEX('Hoja de Trabajo para listado'!$A$155:$Z$1048576,MATCH($A812,'Hoja de Trabajo para listado'!$A$155:$A$1048576,0),MATCH((CUADRO!G$4&amp;$E812),'Hoja de Trabajo para listado'!$A$151:$Z$151,0)),0)+IFERROR(INDEX('Hoja de Trabajo para listado'!$AB$155:$BA$1048576,MATCH($A812,'Hoja de Trabajo para listado'!$AB$155:$AB$1048576,0),MATCH((CUADRO!G$4&amp;$E812),'Hoja de Trabajo para listado'!$AB$151:$BA$151,0)),0)+IFERROR(INDEX('Hoja de Trabajo para listado'!$BC$155:$CB$1048576,MATCH($A812,'Hoja de Trabajo para listado'!$BC$155:$BC$1048576,0),MATCH((CUADRO!G$4&amp;$E812),'Hoja de Trabajo para listado'!$BC$151:$CB$151,0)),0)+IFERROR(INDEX('Hoja de Trabajo para listado'!$DE$153:$DG$274,MATCH($A812,'Hoja de Trabajo para listado'!$DE$153:$DE$1048576,0),MATCH((CUADRO!G$4&amp;$E812),'Hoja de Trabajo para listado'!$DE$151:$DG$151,0)),0)+IFERROR(INDEX('Hoja de Trabajo para listado'!$CD$155:$DC$1048576,MATCH($A812,'Hoja de Trabajo para listado'!$CD$155:$CD$1048576,0),MATCH((CUADRO!G$4&amp;$E812),'Hoja de Trabajo para listado'!$CD$151:$DC$151,0)),0)</f>
        <v>0</v>
      </c>
      <c r="H812" s="241">
        <f ca="1">+IFERROR(INDEX('Hoja de Trabajo para listado'!$A$155:$Z$1048576,MATCH($A812,'Hoja de Trabajo para listado'!$A$155:$A$1048576,0),MATCH((CUADRO!H$4&amp;$E812),'Hoja de Trabajo para listado'!$A$151:$Z$151,0)),0)+IFERROR(INDEX('Hoja de Trabajo para listado'!$AB$155:$BA$1048576,MATCH($A812,'Hoja de Trabajo para listado'!$AB$155:$AB$1048576,0),MATCH((CUADRO!H$4&amp;$E812),'Hoja de Trabajo para listado'!$AB$151:$BA$151,0)),0)+IFERROR(INDEX('Hoja de Trabajo para listado'!$BC$155:$CB$1048576,MATCH($A812,'Hoja de Trabajo para listado'!$BC$155:$BC$1048576,0),MATCH((CUADRO!H$4&amp;$E812),'Hoja de Trabajo para listado'!$BC$151:$CB$151,0)),0)+IFERROR(INDEX('Hoja de Trabajo para listado'!$DE$153:$DG$274,MATCH($A812,'Hoja de Trabajo para listado'!$DE$153:$DE$1048576,0),MATCH((CUADRO!H$4&amp;$E812),'Hoja de Trabajo para listado'!$DE$151:$DG$151,0)),0)+IFERROR(INDEX('Hoja de Trabajo para listado'!$CD$155:$DC$1048576,MATCH($A812,'Hoja de Trabajo para listado'!$CD$155:$CD$1048576,0),MATCH((CUADRO!H$4&amp;$E812),'Hoja de Trabajo para listado'!$CD$151:$DC$151,0)),0)</f>
        <v>0</v>
      </c>
      <c r="I812" s="241">
        <f ca="1">+IFERROR(INDEX('Hoja de Trabajo para listado'!$A$155:$Z$1048576,MATCH($A812,'Hoja de Trabajo para listado'!$A$155:$A$1048576,0),MATCH((CUADRO!I$4&amp;$E812),'Hoja de Trabajo para listado'!$A$151:$Z$151,0)),0)+IFERROR(INDEX('Hoja de Trabajo para listado'!$AB$155:$BA$1048576,MATCH($A812,'Hoja de Trabajo para listado'!$AB$155:$AB$1048576,0),MATCH((CUADRO!I$4&amp;$E812),'Hoja de Trabajo para listado'!$AB$151:$BA$151,0)),0)+IFERROR(INDEX('Hoja de Trabajo para listado'!$BC$155:$CB$1048576,MATCH($A812,'Hoja de Trabajo para listado'!$BC$155:$BC$1048576,0),MATCH((CUADRO!I$4&amp;$E812),'Hoja de Trabajo para listado'!$BC$151:$CB$151,0)),0)+IFERROR(INDEX('Hoja de Trabajo para listado'!$DE$153:$DG$274,MATCH($A812,'Hoja de Trabajo para listado'!$DE$153:$DE$1048576,0),MATCH((CUADRO!I$4&amp;$E812),'Hoja de Trabajo para listado'!$DE$151:$DG$151,0)),0)+IFERROR(INDEX('Hoja de Trabajo para listado'!$CD$155:$DC$1048576,MATCH($A812,'Hoja de Trabajo para listado'!$CD$155:$CD$1048576,0),MATCH((CUADRO!I$4&amp;$E812),'Hoja de Trabajo para listado'!$CD$151:$DC$151,0)),0)</f>
        <v>0</v>
      </c>
      <c r="J812" s="241">
        <f ca="1">+IFERROR(INDEX('Hoja de Trabajo para listado'!$A$155:$Z$1048576,MATCH($A812,'Hoja de Trabajo para listado'!$A$155:$A$1048576,0),MATCH((CUADRO!J$4&amp;$E812),'Hoja de Trabajo para listado'!$A$151:$Z$151,0)),0)+IFERROR(INDEX('Hoja de Trabajo para listado'!$AB$155:$BA$1048576,MATCH($A812,'Hoja de Trabajo para listado'!$AB$155:$AB$1048576,0),MATCH((CUADRO!J$4&amp;$E812),'Hoja de Trabajo para listado'!$AB$151:$BA$151,0)),0)+IFERROR(INDEX('Hoja de Trabajo para listado'!$BC$155:$CB$1048576,MATCH($A812,'Hoja de Trabajo para listado'!$BC$155:$BC$1048576,0),MATCH((CUADRO!J$4&amp;$E812),'Hoja de Trabajo para listado'!$BC$151:$CB$151,0)),0)+IFERROR(INDEX('Hoja de Trabajo para listado'!$DE$153:$DG$274,MATCH($A812,'Hoja de Trabajo para listado'!$DE$153:$DE$1048576,0),MATCH((CUADRO!J$4&amp;$E812),'Hoja de Trabajo para listado'!$DE$151:$DG$151,0)),0)+IFERROR(INDEX('Hoja de Trabajo para listado'!$CD$155:$DC$1048576,MATCH($A812,'Hoja de Trabajo para listado'!$CD$155:$CD$1048576,0),MATCH((CUADRO!J$4&amp;$E812),'Hoja de Trabajo para listado'!$CD$151:$DC$151,0)),0)</f>
        <v>0</v>
      </c>
      <c r="K812" s="241">
        <f ca="1">+IFERROR(INDEX('Hoja de Trabajo para listado'!$A$155:$Z$1048576,MATCH($A812,'Hoja de Trabajo para listado'!$A$155:$A$1048576,0),MATCH((CUADRO!K$4&amp;$E812),'Hoja de Trabajo para listado'!$A$151:$Z$151,0)),0)+IFERROR(INDEX('Hoja de Trabajo para listado'!$AB$155:$BA$1048576,MATCH($A812,'Hoja de Trabajo para listado'!$AB$155:$AB$1048576,0),MATCH((CUADRO!K$4&amp;$E812),'Hoja de Trabajo para listado'!$AB$151:$BA$151,0)),0)+IFERROR(INDEX('Hoja de Trabajo para listado'!$BC$155:$CB$1048576,MATCH($A812,'Hoja de Trabajo para listado'!$BC$155:$BC$1048576,0),MATCH((CUADRO!K$4&amp;$E812),'Hoja de Trabajo para listado'!$BC$151:$CB$151,0)),0)+IFERROR(INDEX('Hoja de Trabajo para listado'!$DE$153:$DG$274,MATCH($A812,'Hoja de Trabajo para listado'!$DE$153:$DE$1048576,0),MATCH((CUADRO!K$4&amp;$E812),'Hoja de Trabajo para listado'!$DE$151:$DG$151,0)),0)+IFERROR(INDEX('Hoja de Trabajo para listado'!$CD$155:$DC$1048576,MATCH($A812,'Hoja de Trabajo para listado'!$CD$155:$CD$1048576,0),MATCH((CUADRO!K$4&amp;$E812),'Hoja de Trabajo para listado'!$CD$151:$DC$151,0)),0)</f>
        <v>0</v>
      </c>
      <c r="L812" s="241">
        <f ca="1">+IFERROR(INDEX('Hoja de Trabajo para listado'!$A$155:$Z$1048576,MATCH($A812,'Hoja de Trabajo para listado'!$A$155:$A$1048576,0),MATCH((CUADRO!L$4&amp;$E812),'Hoja de Trabajo para listado'!$A$151:$Z$151,0)),0)+IFERROR(INDEX('Hoja de Trabajo para listado'!$AB$155:$BA$1048576,MATCH($A812,'Hoja de Trabajo para listado'!$AB$155:$AB$1048576,0),MATCH((CUADRO!L$4&amp;$E812),'Hoja de Trabajo para listado'!$AB$151:$BA$151,0)),0)+IFERROR(INDEX('Hoja de Trabajo para listado'!$BC$155:$CB$1048576,MATCH($A812,'Hoja de Trabajo para listado'!$BC$155:$BC$1048576,0),MATCH((CUADRO!L$4&amp;$E812),'Hoja de Trabajo para listado'!$BC$151:$CB$151,0)),0)+IFERROR(INDEX('Hoja de Trabajo para listado'!$DE$153:$DG$274,MATCH($A812,'Hoja de Trabajo para listado'!$DE$153:$DE$1048576,0),MATCH((CUADRO!L$4&amp;$E812),'Hoja de Trabajo para listado'!$DE$151:$DG$151,0)),0)+IFERROR(INDEX('Hoja de Trabajo para listado'!$CD$155:$DC$1048576,MATCH($A812,'Hoja de Trabajo para listado'!$CD$155:$CD$1048576,0),MATCH((CUADRO!L$4&amp;$E812),'Hoja de Trabajo para listado'!$CD$151:$DC$151,0)),0)</f>
        <v>0</v>
      </c>
      <c r="M812" s="241">
        <f ca="1">+IFERROR(INDEX('Hoja de Trabajo para listado'!$A$155:$Z$1048576,MATCH($A812,'Hoja de Trabajo para listado'!$A$155:$A$1048576,0),MATCH((CUADRO!M$4&amp;$E812),'Hoja de Trabajo para listado'!$A$151:$Z$151,0)),0)+IFERROR(INDEX('Hoja de Trabajo para listado'!$AB$155:$BA$1048576,MATCH($A812,'Hoja de Trabajo para listado'!$AB$155:$AB$1048576,0),MATCH((CUADRO!M$4&amp;$E812),'Hoja de Trabajo para listado'!$AB$151:$BA$151,0)),0)+IFERROR(INDEX('Hoja de Trabajo para listado'!$BC$155:$CB$1048576,MATCH($A812,'Hoja de Trabajo para listado'!$BC$155:$BC$1048576,0),MATCH((CUADRO!M$4&amp;$E812),'Hoja de Trabajo para listado'!$BC$151:$CB$151,0)),0)+IFERROR(INDEX('Hoja de Trabajo para listado'!$DE$153:$DG$274,MATCH($A812,'Hoja de Trabajo para listado'!$DE$153:$DE$1048576,0),MATCH((CUADRO!M$4&amp;$E812),'Hoja de Trabajo para listado'!$DE$151:$DG$151,0)),0)+IFERROR(INDEX('Hoja de Trabajo para listado'!$CD$155:$DC$1048576,MATCH($A812,'Hoja de Trabajo para listado'!$CD$155:$CD$1048576,0),MATCH((CUADRO!M$4&amp;$E812),'Hoja de Trabajo para listado'!$CD$151:$DC$151,0)),0)</f>
        <v>0</v>
      </c>
      <c r="N812" s="241">
        <f ca="1">+IFERROR(INDEX('Hoja de Trabajo para listado'!$A$155:$Z$1048576,MATCH($A812,'Hoja de Trabajo para listado'!$A$155:$A$1048576,0),MATCH((CUADRO!N$4&amp;$E812),'Hoja de Trabajo para listado'!$A$151:$Z$151,0)),0)+IFERROR(INDEX('Hoja de Trabajo para listado'!$AB$155:$BA$1048576,MATCH($A812,'Hoja de Trabajo para listado'!$AB$155:$AB$1048576,0),MATCH((CUADRO!N$4&amp;$E812),'Hoja de Trabajo para listado'!$AB$151:$BA$151,0)),0)+IFERROR(INDEX('Hoja de Trabajo para listado'!$BC$155:$CB$1048576,MATCH($A812,'Hoja de Trabajo para listado'!$BC$155:$BC$1048576,0),MATCH((CUADRO!N$4&amp;$E812),'Hoja de Trabajo para listado'!$BC$151:$CB$151,0)),0)+IFERROR(INDEX('Hoja de Trabajo para listado'!$DE$153:$DG$274,MATCH($A812,'Hoja de Trabajo para listado'!$DE$153:$DE$1048576,0),MATCH((CUADRO!N$4&amp;$E812),'Hoja de Trabajo para listado'!$DE$151:$DG$151,0)),0)+IFERROR(INDEX('Hoja de Trabajo para listado'!$CD$155:$DC$1048576,MATCH($A812,'Hoja de Trabajo para listado'!$CD$155:$CD$1048576,0),MATCH((CUADRO!N$4&amp;$E812),'Hoja de Trabajo para listado'!$CD$151:$DC$151,0)),0)</f>
        <v>0</v>
      </c>
      <c r="O812" s="241">
        <f ca="1">+IFERROR(INDEX('Hoja de Trabajo para listado'!$A$155:$Z$1048576,MATCH($A812,'Hoja de Trabajo para listado'!$A$155:$A$1048576,0),MATCH((CUADRO!O$4&amp;$E812),'Hoja de Trabajo para listado'!$A$151:$Z$151,0)),0)+IFERROR(INDEX('Hoja de Trabajo para listado'!$AB$155:$BA$1048576,MATCH($A812,'Hoja de Trabajo para listado'!$AB$155:$AB$1048576,0),MATCH((CUADRO!O$4&amp;$E812),'Hoja de Trabajo para listado'!$AB$151:$BA$151,0)),0)+IFERROR(INDEX('Hoja de Trabajo para listado'!$BC$155:$CB$1048576,MATCH($A812,'Hoja de Trabajo para listado'!$BC$155:$BC$1048576,0),MATCH((CUADRO!O$4&amp;$E812),'Hoja de Trabajo para listado'!$BC$151:$CB$151,0)),0)+IFERROR(INDEX('Hoja de Trabajo para listado'!$DE$153:$DG$274,MATCH($A812,'Hoja de Trabajo para listado'!$DE$153:$DE$1048576,0),MATCH((CUADRO!O$4&amp;$E812),'Hoja de Trabajo para listado'!$DE$151:$DG$151,0)),0)+IFERROR(INDEX('Hoja de Trabajo para listado'!$CD$155:$DC$1048576,MATCH($A812,'Hoja de Trabajo para listado'!$CD$155:$CD$1048576,0),MATCH((CUADRO!O$4&amp;$E812),'Hoja de Trabajo para listado'!$CD$151:$DC$151,0)),0)</f>
        <v>0</v>
      </c>
      <c r="P812" s="241">
        <f ca="1">+IFERROR(INDEX('Hoja de Trabajo para listado'!$A$155:$Z$1048576,MATCH($A812,'Hoja de Trabajo para listado'!$A$155:$A$1048576,0),MATCH((CUADRO!P$4&amp;$E812),'Hoja de Trabajo para listado'!$A$151:$Z$151,0)),0)+IFERROR(INDEX('Hoja de Trabajo para listado'!$AB$155:$BA$1048576,MATCH($A812,'Hoja de Trabajo para listado'!$AB$155:$AB$1048576,0),MATCH((CUADRO!P$4&amp;$E812),'Hoja de Trabajo para listado'!$AB$151:$BA$151,0)),0)+IFERROR(INDEX('Hoja de Trabajo para listado'!$BC$155:$CB$1048576,MATCH($A812,'Hoja de Trabajo para listado'!$BC$155:$BC$1048576,0),MATCH((CUADRO!P$4&amp;$E812),'Hoja de Trabajo para listado'!$BC$151:$CB$151,0)),0)+IFERROR(INDEX('Hoja de Trabajo para listado'!$DE$153:$DG$274,MATCH($A812,'Hoja de Trabajo para listado'!$DE$153:$DE$1048576,0),MATCH((CUADRO!P$4&amp;$E812),'Hoja de Trabajo para listado'!$DE$151:$DG$151,0)),0)+IFERROR(INDEX('Hoja de Trabajo para listado'!$CD$155:$DC$1048576,MATCH($A812,'Hoja de Trabajo para listado'!$CD$155:$CD$1048576,0),MATCH((CUADRO!P$4&amp;$E812),'Hoja de Trabajo para listado'!$CD$151:$DC$151,0)),0)</f>
        <v>0</v>
      </c>
      <c r="Q812" s="241">
        <f ca="1">+IFERROR(INDEX('Hoja de Trabajo para listado'!$A$155:$Z$1048576,MATCH($A812,'Hoja de Trabajo para listado'!$A$155:$A$1048576,0),MATCH((CUADRO!Q$4&amp;$E812),'Hoja de Trabajo para listado'!$A$151:$Z$151,0)),0)+IFERROR(INDEX('Hoja de Trabajo para listado'!$AB$155:$BA$1048576,MATCH($A812,'Hoja de Trabajo para listado'!$AB$155:$AB$1048576,0),MATCH((CUADRO!Q$4&amp;$E812),'Hoja de Trabajo para listado'!$AB$151:$BA$151,0)),0)+IFERROR(INDEX('Hoja de Trabajo para listado'!$BC$155:$CB$1048576,MATCH($A812,'Hoja de Trabajo para listado'!$BC$155:$BC$1048576,0),MATCH((CUADRO!Q$4&amp;$E812),'Hoja de Trabajo para listado'!$BC$151:$CB$151,0)),0)+IFERROR(INDEX('Hoja de Trabajo para listado'!$DE$153:$DG$274,MATCH($A812,'Hoja de Trabajo para listado'!$DE$153:$DE$1048576,0),MATCH((CUADRO!Q$4&amp;$E812),'Hoja de Trabajo para listado'!$DE$151:$DG$151,0)),0)+IFERROR(INDEX('Hoja de Trabajo para listado'!$CD$155:$DC$1048576,MATCH($A812,'Hoja de Trabajo para listado'!$CD$155:$CD$1048576,0),MATCH((CUADRO!Q$4&amp;$E812),'Hoja de Trabajo para listado'!$CD$151:$DC$151,0)),0)</f>
        <v>0</v>
      </c>
      <c r="R812" s="241">
        <f t="shared" ca="1" si="31"/>
        <v>0</v>
      </c>
      <c r="S812" s="247">
        <f ca="1">+R811+R812</f>
        <v>0</v>
      </c>
      <c r="T812" s="241">
        <f ca="1">+S812</f>
        <v>0</v>
      </c>
      <c r="U812" s="240">
        <f t="shared" si="32"/>
        <v>2</v>
      </c>
      <c r="V812" s="327" t="str">
        <f>+VLOOKUP(A812,bd_lista!$A$3:$E$592,5,FALSE)</f>
        <v>Gobiernos Autonomos Municipales</v>
      </c>
      <c r="W812" s="398"/>
      <c r="X812" s="240">
        <f>+VLOOKUP(A812,[4]Sheet1!$A$13:$D$744,4,FALSE)</f>
        <v>0</v>
      </c>
      <c r="Y812" s="240" t="e">
        <f>+VLOOKUP(X812,bd_lista!$A$3:$C$592,3,FALSE)</f>
        <v>#N/A</v>
      </c>
      <c r="Z812" s="288"/>
      <c r="AA812" s="289"/>
    </row>
    <row r="813" spans="1:27" customFormat="1" ht="27" hidden="1" customHeight="1">
      <c r="A813" s="32">
        <v>1424</v>
      </c>
      <c r="B813" s="393">
        <f>+A813</f>
        <v>1424</v>
      </c>
      <c r="C813" s="245" t="str">
        <f>+VLOOKUP(A813,bd_lista!$A$3:$C$592,3,FALSE)</f>
        <v>Gobierno Autónomo Municipal de Andamarca (Santiago de Andamarca)</v>
      </c>
      <c r="D813" s="395" t="str">
        <f>+C813</f>
        <v>Gobierno Autónomo Municipal de Andamarca (Santiago de Andamarca)</v>
      </c>
      <c r="E813" s="240" t="s">
        <v>1303</v>
      </c>
      <c r="F813" s="241">
        <f ca="1">+IFERROR(INDEX('Hoja de Trabajo para listado'!$A$155:$Z$1048576,MATCH($A813,'Hoja de Trabajo para listado'!$A$155:$A$1048576,0),MATCH((CUADRO!F$4&amp;$E813),'Hoja de Trabajo para listado'!$A$151:$Z$151,0)),0)+IFERROR(INDEX('Hoja de Trabajo para listado'!$AB$155:$BA$1048576,MATCH($A813,'Hoja de Trabajo para listado'!$AB$155:$AB$1048576,0),MATCH((CUADRO!F$4&amp;$E813),'Hoja de Trabajo para listado'!$AB$151:$BA$151,0)),0)+IFERROR(INDEX('Hoja de Trabajo para listado'!$BC$155:$CB$1048576,MATCH($A813,'Hoja de Trabajo para listado'!$BC$155:$BC$1048576,0),MATCH((CUADRO!F$4&amp;$E813),'Hoja de Trabajo para listado'!$BC$151:$CB$151,0)),0)+IFERROR(INDEX('Hoja de Trabajo para listado'!$DE$153:$DG$274,MATCH($A813,'Hoja de Trabajo para listado'!$DE$153:$DE$1048576,0),MATCH((CUADRO!F$4&amp;$E813),'Hoja de Trabajo para listado'!$DE$151:$DG$151,0)),0)+IFERROR(INDEX('Hoja de Trabajo para listado'!$CD$155:$DC$1048576,MATCH($A813,'Hoja de Trabajo para listado'!$CD$155:$CD$1048576,0),MATCH((CUADRO!F$4&amp;$E813),'Hoja de Trabajo para listado'!$CD$151:$DC$151,0)),0)</f>
        <v>0</v>
      </c>
      <c r="G813" s="241">
        <f ca="1">+IFERROR(INDEX('Hoja de Trabajo para listado'!$A$155:$Z$1048576,MATCH($A813,'Hoja de Trabajo para listado'!$A$155:$A$1048576,0),MATCH((CUADRO!G$4&amp;$E813),'Hoja de Trabajo para listado'!$A$151:$Z$151,0)),0)+IFERROR(INDEX('Hoja de Trabajo para listado'!$AB$155:$BA$1048576,MATCH($A813,'Hoja de Trabajo para listado'!$AB$155:$AB$1048576,0),MATCH((CUADRO!G$4&amp;$E813),'Hoja de Trabajo para listado'!$AB$151:$BA$151,0)),0)+IFERROR(INDEX('Hoja de Trabajo para listado'!$BC$155:$CB$1048576,MATCH($A813,'Hoja de Trabajo para listado'!$BC$155:$BC$1048576,0),MATCH((CUADRO!G$4&amp;$E813),'Hoja de Trabajo para listado'!$BC$151:$CB$151,0)),0)+IFERROR(INDEX('Hoja de Trabajo para listado'!$DE$153:$DG$274,MATCH($A813,'Hoja de Trabajo para listado'!$DE$153:$DE$1048576,0),MATCH((CUADRO!G$4&amp;$E813),'Hoja de Trabajo para listado'!$DE$151:$DG$151,0)),0)+IFERROR(INDEX('Hoja de Trabajo para listado'!$CD$155:$DC$1048576,MATCH($A813,'Hoja de Trabajo para listado'!$CD$155:$CD$1048576,0),MATCH((CUADRO!G$4&amp;$E813),'Hoja de Trabajo para listado'!$CD$151:$DC$151,0)),0)</f>
        <v>0</v>
      </c>
      <c r="H813" s="241">
        <f ca="1">+IFERROR(INDEX('Hoja de Trabajo para listado'!$A$155:$Z$1048576,MATCH($A813,'Hoja de Trabajo para listado'!$A$155:$A$1048576,0),MATCH((CUADRO!H$4&amp;$E813),'Hoja de Trabajo para listado'!$A$151:$Z$151,0)),0)+IFERROR(INDEX('Hoja de Trabajo para listado'!$AB$155:$BA$1048576,MATCH($A813,'Hoja de Trabajo para listado'!$AB$155:$AB$1048576,0),MATCH((CUADRO!H$4&amp;$E813),'Hoja de Trabajo para listado'!$AB$151:$BA$151,0)),0)+IFERROR(INDEX('Hoja de Trabajo para listado'!$BC$155:$CB$1048576,MATCH($A813,'Hoja de Trabajo para listado'!$BC$155:$BC$1048576,0),MATCH((CUADRO!H$4&amp;$E813),'Hoja de Trabajo para listado'!$BC$151:$CB$151,0)),0)+IFERROR(INDEX('Hoja de Trabajo para listado'!$DE$153:$DG$274,MATCH($A813,'Hoja de Trabajo para listado'!$DE$153:$DE$1048576,0),MATCH((CUADRO!H$4&amp;$E813),'Hoja de Trabajo para listado'!$DE$151:$DG$151,0)),0)+IFERROR(INDEX('Hoja de Trabajo para listado'!$CD$155:$DC$1048576,MATCH($A813,'Hoja de Trabajo para listado'!$CD$155:$CD$1048576,0),MATCH((CUADRO!H$4&amp;$E813),'Hoja de Trabajo para listado'!$CD$151:$DC$151,0)),0)</f>
        <v>0</v>
      </c>
      <c r="I813" s="241">
        <f ca="1">+IFERROR(INDEX('Hoja de Trabajo para listado'!$A$155:$Z$1048576,MATCH($A813,'Hoja de Trabajo para listado'!$A$155:$A$1048576,0),MATCH((CUADRO!I$4&amp;$E813),'Hoja de Trabajo para listado'!$A$151:$Z$151,0)),0)+IFERROR(INDEX('Hoja de Trabajo para listado'!$AB$155:$BA$1048576,MATCH($A813,'Hoja de Trabajo para listado'!$AB$155:$AB$1048576,0),MATCH((CUADRO!I$4&amp;$E813),'Hoja de Trabajo para listado'!$AB$151:$BA$151,0)),0)+IFERROR(INDEX('Hoja de Trabajo para listado'!$BC$155:$CB$1048576,MATCH($A813,'Hoja de Trabajo para listado'!$BC$155:$BC$1048576,0),MATCH((CUADRO!I$4&amp;$E813),'Hoja de Trabajo para listado'!$BC$151:$CB$151,0)),0)+IFERROR(INDEX('Hoja de Trabajo para listado'!$DE$153:$DG$274,MATCH($A813,'Hoja de Trabajo para listado'!$DE$153:$DE$1048576,0),MATCH((CUADRO!I$4&amp;$E813),'Hoja de Trabajo para listado'!$DE$151:$DG$151,0)),0)+IFERROR(INDEX('Hoja de Trabajo para listado'!$CD$155:$DC$1048576,MATCH($A813,'Hoja de Trabajo para listado'!$CD$155:$CD$1048576,0),MATCH((CUADRO!I$4&amp;$E813),'Hoja de Trabajo para listado'!$CD$151:$DC$151,0)),0)</f>
        <v>0</v>
      </c>
      <c r="J813" s="241">
        <f ca="1">+IFERROR(INDEX('Hoja de Trabajo para listado'!$A$155:$Z$1048576,MATCH($A813,'Hoja de Trabajo para listado'!$A$155:$A$1048576,0),MATCH((CUADRO!J$4&amp;$E813),'Hoja de Trabajo para listado'!$A$151:$Z$151,0)),0)+IFERROR(INDEX('Hoja de Trabajo para listado'!$AB$155:$BA$1048576,MATCH($A813,'Hoja de Trabajo para listado'!$AB$155:$AB$1048576,0),MATCH((CUADRO!J$4&amp;$E813),'Hoja de Trabajo para listado'!$AB$151:$BA$151,0)),0)+IFERROR(INDEX('Hoja de Trabajo para listado'!$BC$155:$CB$1048576,MATCH($A813,'Hoja de Trabajo para listado'!$BC$155:$BC$1048576,0),MATCH((CUADRO!J$4&amp;$E813),'Hoja de Trabajo para listado'!$BC$151:$CB$151,0)),0)+IFERROR(INDEX('Hoja de Trabajo para listado'!$DE$153:$DG$274,MATCH($A813,'Hoja de Trabajo para listado'!$DE$153:$DE$1048576,0),MATCH((CUADRO!J$4&amp;$E813),'Hoja de Trabajo para listado'!$DE$151:$DG$151,0)),0)+IFERROR(INDEX('Hoja de Trabajo para listado'!$CD$155:$DC$1048576,MATCH($A813,'Hoja de Trabajo para listado'!$CD$155:$CD$1048576,0),MATCH((CUADRO!J$4&amp;$E813),'Hoja de Trabajo para listado'!$CD$151:$DC$151,0)),0)</f>
        <v>0</v>
      </c>
      <c r="K813" s="241">
        <f ca="1">+IFERROR(INDEX('Hoja de Trabajo para listado'!$A$155:$Z$1048576,MATCH($A813,'Hoja de Trabajo para listado'!$A$155:$A$1048576,0),MATCH((CUADRO!K$4&amp;$E813),'Hoja de Trabajo para listado'!$A$151:$Z$151,0)),0)+IFERROR(INDEX('Hoja de Trabajo para listado'!$AB$155:$BA$1048576,MATCH($A813,'Hoja de Trabajo para listado'!$AB$155:$AB$1048576,0),MATCH((CUADRO!K$4&amp;$E813),'Hoja de Trabajo para listado'!$AB$151:$BA$151,0)),0)+IFERROR(INDEX('Hoja de Trabajo para listado'!$BC$155:$CB$1048576,MATCH($A813,'Hoja de Trabajo para listado'!$BC$155:$BC$1048576,0),MATCH((CUADRO!K$4&amp;$E813),'Hoja de Trabajo para listado'!$BC$151:$CB$151,0)),0)+IFERROR(INDEX('Hoja de Trabajo para listado'!$DE$153:$DG$274,MATCH($A813,'Hoja de Trabajo para listado'!$DE$153:$DE$1048576,0),MATCH((CUADRO!K$4&amp;$E813),'Hoja de Trabajo para listado'!$DE$151:$DG$151,0)),0)+IFERROR(INDEX('Hoja de Trabajo para listado'!$CD$155:$DC$1048576,MATCH($A813,'Hoja de Trabajo para listado'!$CD$155:$CD$1048576,0),MATCH((CUADRO!K$4&amp;$E813),'Hoja de Trabajo para listado'!$CD$151:$DC$151,0)),0)</f>
        <v>0</v>
      </c>
      <c r="L813" s="241">
        <f ca="1">+IFERROR(INDEX('Hoja de Trabajo para listado'!$A$155:$Z$1048576,MATCH($A813,'Hoja de Trabajo para listado'!$A$155:$A$1048576,0),MATCH((CUADRO!L$4&amp;$E813),'Hoja de Trabajo para listado'!$A$151:$Z$151,0)),0)+IFERROR(INDEX('Hoja de Trabajo para listado'!$AB$155:$BA$1048576,MATCH($A813,'Hoja de Trabajo para listado'!$AB$155:$AB$1048576,0),MATCH((CUADRO!L$4&amp;$E813),'Hoja de Trabajo para listado'!$AB$151:$BA$151,0)),0)+IFERROR(INDEX('Hoja de Trabajo para listado'!$BC$155:$CB$1048576,MATCH($A813,'Hoja de Trabajo para listado'!$BC$155:$BC$1048576,0),MATCH((CUADRO!L$4&amp;$E813),'Hoja de Trabajo para listado'!$BC$151:$CB$151,0)),0)+IFERROR(INDEX('Hoja de Trabajo para listado'!$DE$153:$DG$274,MATCH($A813,'Hoja de Trabajo para listado'!$DE$153:$DE$1048576,0),MATCH((CUADRO!L$4&amp;$E813),'Hoja de Trabajo para listado'!$DE$151:$DG$151,0)),0)+IFERROR(INDEX('Hoja de Trabajo para listado'!$CD$155:$DC$1048576,MATCH($A813,'Hoja de Trabajo para listado'!$CD$155:$CD$1048576,0),MATCH((CUADRO!L$4&amp;$E813),'Hoja de Trabajo para listado'!$CD$151:$DC$151,0)),0)</f>
        <v>0</v>
      </c>
      <c r="M813" s="241">
        <f ca="1">+IFERROR(INDEX('Hoja de Trabajo para listado'!$A$155:$Z$1048576,MATCH($A813,'Hoja de Trabajo para listado'!$A$155:$A$1048576,0),MATCH((CUADRO!M$4&amp;$E813),'Hoja de Trabajo para listado'!$A$151:$Z$151,0)),0)+IFERROR(INDEX('Hoja de Trabajo para listado'!$AB$155:$BA$1048576,MATCH($A813,'Hoja de Trabajo para listado'!$AB$155:$AB$1048576,0),MATCH((CUADRO!M$4&amp;$E813),'Hoja de Trabajo para listado'!$AB$151:$BA$151,0)),0)+IFERROR(INDEX('Hoja de Trabajo para listado'!$BC$155:$CB$1048576,MATCH($A813,'Hoja de Trabajo para listado'!$BC$155:$BC$1048576,0),MATCH((CUADRO!M$4&amp;$E813),'Hoja de Trabajo para listado'!$BC$151:$CB$151,0)),0)+IFERROR(INDEX('Hoja de Trabajo para listado'!$DE$153:$DG$274,MATCH($A813,'Hoja de Trabajo para listado'!$DE$153:$DE$1048576,0),MATCH((CUADRO!M$4&amp;$E813),'Hoja de Trabajo para listado'!$DE$151:$DG$151,0)),0)+IFERROR(INDEX('Hoja de Trabajo para listado'!$CD$155:$DC$1048576,MATCH($A813,'Hoja de Trabajo para listado'!$CD$155:$CD$1048576,0),MATCH((CUADRO!M$4&amp;$E813),'Hoja de Trabajo para listado'!$CD$151:$DC$151,0)),0)</f>
        <v>0</v>
      </c>
      <c r="N813" s="241">
        <f ca="1">+IFERROR(INDEX('Hoja de Trabajo para listado'!$A$155:$Z$1048576,MATCH($A813,'Hoja de Trabajo para listado'!$A$155:$A$1048576,0),MATCH((CUADRO!N$4&amp;$E813),'Hoja de Trabajo para listado'!$A$151:$Z$151,0)),0)+IFERROR(INDEX('Hoja de Trabajo para listado'!$AB$155:$BA$1048576,MATCH($A813,'Hoja de Trabajo para listado'!$AB$155:$AB$1048576,0),MATCH((CUADRO!N$4&amp;$E813),'Hoja de Trabajo para listado'!$AB$151:$BA$151,0)),0)+IFERROR(INDEX('Hoja de Trabajo para listado'!$BC$155:$CB$1048576,MATCH($A813,'Hoja de Trabajo para listado'!$BC$155:$BC$1048576,0),MATCH((CUADRO!N$4&amp;$E813),'Hoja de Trabajo para listado'!$BC$151:$CB$151,0)),0)+IFERROR(INDEX('Hoja de Trabajo para listado'!$DE$153:$DG$274,MATCH($A813,'Hoja de Trabajo para listado'!$DE$153:$DE$1048576,0),MATCH((CUADRO!N$4&amp;$E813),'Hoja de Trabajo para listado'!$DE$151:$DG$151,0)),0)+IFERROR(INDEX('Hoja de Trabajo para listado'!$CD$155:$DC$1048576,MATCH($A813,'Hoja de Trabajo para listado'!$CD$155:$CD$1048576,0),MATCH((CUADRO!N$4&amp;$E813),'Hoja de Trabajo para listado'!$CD$151:$DC$151,0)),0)</f>
        <v>0</v>
      </c>
      <c r="O813" s="241">
        <f ca="1">+IFERROR(INDEX('Hoja de Trabajo para listado'!$A$155:$Z$1048576,MATCH($A813,'Hoja de Trabajo para listado'!$A$155:$A$1048576,0),MATCH((CUADRO!O$4&amp;$E813),'Hoja de Trabajo para listado'!$A$151:$Z$151,0)),0)+IFERROR(INDEX('Hoja de Trabajo para listado'!$AB$155:$BA$1048576,MATCH($A813,'Hoja de Trabajo para listado'!$AB$155:$AB$1048576,0),MATCH((CUADRO!O$4&amp;$E813),'Hoja de Trabajo para listado'!$AB$151:$BA$151,0)),0)+IFERROR(INDEX('Hoja de Trabajo para listado'!$BC$155:$CB$1048576,MATCH($A813,'Hoja de Trabajo para listado'!$BC$155:$BC$1048576,0),MATCH((CUADRO!O$4&amp;$E813),'Hoja de Trabajo para listado'!$BC$151:$CB$151,0)),0)+IFERROR(INDEX('Hoja de Trabajo para listado'!$DE$153:$DG$274,MATCH($A813,'Hoja de Trabajo para listado'!$DE$153:$DE$1048576,0),MATCH((CUADRO!O$4&amp;$E813),'Hoja de Trabajo para listado'!$DE$151:$DG$151,0)),0)+IFERROR(INDEX('Hoja de Trabajo para listado'!$CD$155:$DC$1048576,MATCH($A813,'Hoja de Trabajo para listado'!$CD$155:$CD$1048576,0),MATCH((CUADRO!O$4&amp;$E813),'Hoja de Trabajo para listado'!$CD$151:$DC$151,0)),0)</f>
        <v>0</v>
      </c>
      <c r="P813" s="241">
        <f ca="1">+IFERROR(INDEX('Hoja de Trabajo para listado'!$A$155:$Z$1048576,MATCH($A813,'Hoja de Trabajo para listado'!$A$155:$A$1048576,0),MATCH((CUADRO!P$4&amp;$E813),'Hoja de Trabajo para listado'!$A$151:$Z$151,0)),0)+IFERROR(INDEX('Hoja de Trabajo para listado'!$AB$155:$BA$1048576,MATCH($A813,'Hoja de Trabajo para listado'!$AB$155:$AB$1048576,0),MATCH((CUADRO!P$4&amp;$E813),'Hoja de Trabajo para listado'!$AB$151:$BA$151,0)),0)+IFERROR(INDEX('Hoja de Trabajo para listado'!$BC$155:$CB$1048576,MATCH($A813,'Hoja de Trabajo para listado'!$BC$155:$BC$1048576,0),MATCH((CUADRO!P$4&amp;$E813),'Hoja de Trabajo para listado'!$BC$151:$CB$151,0)),0)+IFERROR(INDEX('Hoja de Trabajo para listado'!$DE$153:$DG$274,MATCH($A813,'Hoja de Trabajo para listado'!$DE$153:$DE$1048576,0),MATCH((CUADRO!P$4&amp;$E813),'Hoja de Trabajo para listado'!$DE$151:$DG$151,0)),0)+IFERROR(INDEX('Hoja de Trabajo para listado'!$CD$155:$DC$1048576,MATCH($A813,'Hoja de Trabajo para listado'!$CD$155:$CD$1048576,0),MATCH((CUADRO!P$4&amp;$E813),'Hoja de Trabajo para listado'!$CD$151:$DC$151,0)),0)</f>
        <v>0</v>
      </c>
      <c r="Q813" s="241">
        <f ca="1">+IFERROR(INDEX('Hoja de Trabajo para listado'!$A$155:$Z$1048576,MATCH($A813,'Hoja de Trabajo para listado'!$A$155:$A$1048576,0),MATCH((CUADRO!Q$4&amp;$E813),'Hoja de Trabajo para listado'!$A$151:$Z$151,0)),0)+IFERROR(INDEX('Hoja de Trabajo para listado'!$AB$155:$BA$1048576,MATCH($A813,'Hoja de Trabajo para listado'!$AB$155:$AB$1048576,0),MATCH((CUADRO!Q$4&amp;$E813),'Hoja de Trabajo para listado'!$AB$151:$BA$151,0)),0)+IFERROR(INDEX('Hoja de Trabajo para listado'!$BC$155:$CB$1048576,MATCH($A813,'Hoja de Trabajo para listado'!$BC$155:$BC$1048576,0),MATCH((CUADRO!Q$4&amp;$E813),'Hoja de Trabajo para listado'!$BC$151:$CB$151,0)),0)+IFERROR(INDEX('Hoja de Trabajo para listado'!$DE$153:$DG$274,MATCH($A813,'Hoja de Trabajo para listado'!$DE$153:$DE$1048576,0),MATCH((CUADRO!Q$4&amp;$E813),'Hoja de Trabajo para listado'!$DE$151:$DG$151,0)),0)+IFERROR(INDEX('Hoja de Trabajo para listado'!$CD$155:$DC$1048576,MATCH($A813,'Hoja de Trabajo para listado'!$CD$155:$CD$1048576,0),MATCH((CUADRO!Q$4&amp;$E813),'Hoja de Trabajo para listado'!$CD$151:$DC$151,0)),0)</f>
        <v>0</v>
      </c>
      <c r="R813" s="241">
        <f t="shared" ca="1" si="31"/>
        <v>0</v>
      </c>
      <c r="S813" s="247"/>
      <c r="T813" s="241">
        <f ca="1">+T814</f>
        <v>0</v>
      </c>
      <c r="U813" s="240">
        <f t="shared" si="32"/>
        <v>1</v>
      </c>
      <c r="V813" s="327" t="str">
        <f>+VLOOKUP(A813,bd_lista!$A$3:$E$592,5,FALSE)</f>
        <v>Gobiernos Autonomos Municipales</v>
      </c>
      <c r="W813" s="397" t="str">
        <f>+V813</f>
        <v>Gobiernos Autonomos Municipales</v>
      </c>
      <c r="X813" s="240">
        <f>+VLOOKUP(A813,[4]Sheet1!$A$13:$D$744,4,FALSE)</f>
        <v>0</v>
      </c>
      <c r="Y813" s="240" t="e">
        <f>+VLOOKUP(X813,bd_lista!$A$3:$C$592,3,FALSE)</f>
        <v>#N/A</v>
      </c>
      <c r="Z813" s="290">
        <f>+X813</f>
        <v>0</v>
      </c>
      <c r="AA813" s="291" t="e">
        <f>+Y813</f>
        <v>#N/A</v>
      </c>
    </row>
    <row r="814" spans="1:27" customFormat="1" ht="27" hidden="1" customHeight="1">
      <c r="A814" s="32">
        <v>1424</v>
      </c>
      <c r="B814" s="394"/>
      <c r="C814" s="245" t="str">
        <f>+VLOOKUP(A814,bd_lista!$A$3:$C$592,3,FALSE)</f>
        <v>Gobierno Autónomo Municipal de Andamarca (Santiago de Andamarca)</v>
      </c>
      <c r="D814" s="396"/>
      <c r="E814" s="242" t="s">
        <v>1304</v>
      </c>
      <c r="F814" s="241">
        <f ca="1">+IFERROR(INDEX('Hoja de Trabajo para listado'!$A$155:$Z$1048576,MATCH($A814,'Hoja de Trabajo para listado'!$A$155:$A$1048576,0),MATCH((CUADRO!F$4&amp;$E814),'Hoja de Trabajo para listado'!$A$151:$Z$151,0)),0)+IFERROR(INDEX('Hoja de Trabajo para listado'!$AB$155:$BA$1048576,MATCH($A814,'Hoja de Trabajo para listado'!$AB$155:$AB$1048576,0),MATCH((CUADRO!F$4&amp;$E814),'Hoja de Trabajo para listado'!$AB$151:$BA$151,0)),0)+IFERROR(INDEX('Hoja de Trabajo para listado'!$BC$155:$CB$1048576,MATCH($A814,'Hoja de Trabajo para listado'!$BC$155:$BC$1048576,0),MATCH((CUADRO!F$4&amp;$E814),'Hoja de Trabajo para listado'!$BC$151:$CB$151,0)),0)+IFERROR(INDEX('Hoja de Trabajo para listado'!$DE$153:$DG$274,MATCH($A814,'Hoja de Trabajo para listado'!$DE$153:$DE$1048576,0),MATCH((CUADRO!F$4&amp;$E814),'Hoja de Trabajo para listado'!$DE$151:$DG$151,0)),0)+IFERROR(INDEX('Hoja de Trabajo para listado'!$CD$155:$DC$1048576,MATCH($A814,'Hoja de Trabajo para listado'!$CD$155:$CD$1048576,0),MATCH((CUADRO!F$4&amp;$E814),'Hoja de Trabajo para listado'!$CD$151:$DC$151,0)),0)</f>
        <v>0</v>
      </c>
      <c r="G814" s="241">
        <f ca="1">+IFERROR(INDEX('Hoja de Trabajo para listado'!$A$155:$Z$1048576,MATCH($A814,'Hoja de Trabajo para listado'!$A$155:$A$1048576,0),MATCH((CUADRO!G$4&amp;$E814),'Hoja de Trabajo para listado'!$A$151:$Z$151,0)),0)+IFERROR(INDEX('Hoja de Trabajo para listado'!$AB$155:$BA$1048576,MATCH($A814,'Hoja de Trabajo para listado'!$AB$155:$AB$1048576,0),MATCH((CUADRO!G$4&amp;$E814),'Hoja de Trabajo para listado'!$AB$151:$BA$151,0)),0)+IFERROR(INDEX('Hoja de Trabajo para listado'!$BC$155:$CB$1048576,MATCH($A814,'Hoja de Trabajo para listado'!$BC$155:$BC$1048576,0),MATCH((CUADRO!G$4&amp;$E814),'Hoja de Trabajo para listado'!$BC$151:$CB$151,0)),0)+IFERROR(INDEX('Hoja de Trabajo para listado'!$DE$153:$DG$274,MATCH($A814,'Hoja de Trabajo para listado'!$DE$153:$DE$1048576,0),MATCH((CUADRO!G$4&amp;$E814),'Hoja de Trabajo para listado'!$DE$151:$DG$151,0)),0)+IFERROR(INDEX('Hoja de Trabajo para listado'!$CD$155:$DC$1048576,MATCH($A814,'Hoja de Trabajo para listado'!$CD$155:$CD$1048576,0),MATCH((CUADRO!G$4&amp;$E814),'Hoja de Trabajo para listado'!$CD$151:$DC$151,0)),0)</f>
        <v>0</v>
      </c>
      <c r="H814" s="241">
        <f ca="1">+IFERROR(INDEX('Hoja de Trabajo para listado'!$A$155:$Z$1048576,MATCH($A814,'Hoja de Trabajo para listado'!$A$155:$A$1048576,0),MATCH((CUADRO!H$4&amp;$E814),'Hoja de Trabajo para listado'!$A$151:$Z$151,0)),0)+IFERROR(INDEX('Hoja de Trabajo para listado'!$AB$155:$BA$1048576,MATCH($A814,'Hoja de Trabajo para listado'!$AB$155:$AB$1048576,0),MATCH((CUADRO!H$4&amp;$E814),'Hoja de Trabajo para listado'!$AB$151:$BA$151,0)),0)+IFERROR(INDEX('Hoja de Trabajo para listado'!$BC$155:$CB$1048576,MATCH($A814,'Hoja de Trabajo para listado'!$BC$155:$BC$1048576,0),MATCH((CUADRO!H$4&amp;$E814),'Hoja de Trabajo para listado'!$BC$151:$CB$151,0)),0)+IFERROR(INDEX('Hoja de Trabajo para listado'!$DE$153:$DG$274,MATCH($A814,'Hoja de Trabajo para listado'!$DE$153:$DE$1048576,0),MATCH((CUADRO!H$4&amp;$E814),'Hoja de Trabajo para listado'!$DE$151:$DG$151,0)),0)+IFERROR(INDEX('Hoja de Trabajo para listado'!$CD$155:$DC$1048576,MATCH($A814,'Hoja de Trabajo para listado'!$CD$155:$CD$1048576,0),MATCH((CUADRO!H$4&amp;$E814),'Hoja de Trabajo para listado'!$CD$151:$DC$151,0)),0)</f>
        <v>0</v>
      </c>
      <c r="I814" s="241">
        <f ca="1">+IFERROR(INDEX('Hoja de Trabajo para listado'!$A$155:$Z$1048576,MATCH($A814,'Hoja de Trabajo para listado'!$A$155:$A$1048576,0),MATCH((CUADRO!I$4&amp;$E814),'Hoja de Trabajo para listado'!$A$151:$Z$151,0)),0)+IFERROR(INDEX('Hoja de Trabajo para listado'!$AB$155:$BA$1048576,MATCH($A814,'Hoja de Trabajo para listado'!$AB$155:$AB$1048576,0),MATCH((CUADRO!I$4&amp;$E814),'Hoja de Trabajo para listado'!$AB$151:$BA$151,0)),0)+IFERROR(INDEX('Hoja de Trabajo para listado'!$BC$155:$CB$1048576,MATCH($A814,'Hoja de Trabajo para listado'!$BC$155:$BC$1048576,0),MATCH((CUADRO!I$4&amp;$E814),'Hoja de Trabajo para listado'!$BC$151:$CB$151,0)),0)+IFERROR(INDEX('Hoja de Trabajo para listado'!$DE$153:$DG$274,MATCH($A814,'Hoja de Trabajo para listado'!$DE$153:$DE$1048576,0),MATCH((CUADRO!I$4&amp;$E814),'Hoja de Trabajo para listado'!$DE$151:$DG$151,0)),0)+IFERROR(INDEX('Hoja de Trabajo para listado'!$CD$155:$DC$1048576,MATCH($A814,'Hoja de Trabajo para listado'!$CD$155:$CD$1048576,0),MATCH((CUADRO!I$4&amp;$E814),'Hoja de Trabajo para listado'!$CD$151:$DC$151,0)),0)</f>
        <v>0</v>
      </c>
      <c r="J814" s="241">
        <f ca="1">+IFERROR(INDEX('Hoja de Trabajo para listado'!$A$155:$Z$1048576,MATCH($A814,'Hoja de Trabajo para listado'!$A$155:$A$1048576,0),MATCH((CUADRO!J$4&amp;$E814),'Hoja de Trabajo para listado'!$A$151:$Z$151,0)),0)+IFERROR(INDEX('Hoja de Trabajo para listado'!$AB$155:$BA$1048576,MATCH($A814,'Hoja de Trabajo para listado'!$AB$155:$AB$1048576,0),MATCH((CUADRO!J$4&amp;$E814),'Hoja de Trabajo para listado'!$AB$151:$BA$151,0)),0)+IFERROR(INDEX('Hoja de Trabajo para listado'!$BC$155:$CB$1048576,MATCH($A814,'Hoja de Trabajo para listado'!$BC$155:$BC$1048576,0),MATCH((CUADRO!J$4&amp;$E814),'Hoja de Trabajo para listado'!$BC$151:$CB$151,0)),0)+IFERROR(INDEX('Hoja de Trabajo para listado'!$DE$153:$DG$274,MATCH($A814,'Hoja de Trabajo para listado'!$DE$153:$DE$1048576,0),MATCH((CUADRO!J$4&amp;$E814),'Hoja de Trabajo para listado'!$DE$151:$DG$151,0)),0)+IFERROR(INDEX('Hoja de Trabajo para listado'!$CD$155:$DC$1048576,MATCH($A814,'Hoja de Trabajo para listado'!$CD$155:$CD$1048576,0),MATCH((CUADRO!J$4&amp;$E814),'Hoja de Trabajo para listado'!$CD$151:$DC$151,0)),0)</f>
        <v>0</v>
      </c>
      <c r="K814" s="241">
        <f ca="1">+IFERROR(INDEX('Hoja de Trabajo para listado'!$A$155:$Z$1048576,MATCH($A814,'Hoja de Trabajo para listado'!$A$155:$A$1048576,0),MATCH((CUADRO!K$4&amp;$E814),'Hoja de Trabajo para listado'!$A$151:$Z$151,0)),0)+IFERROR(INDEX('Hoja de Trabajo para listado'!$AB$155:$BA$1048576,MATCH($A814,'Hoja de Trabajo para listado'!$AB$155:$AB$1048576,0),MATCH((CUADRO!K$4&amp;$E814),'Hoja de Trabajo para listado'!$AB$151:$BA$151,0)),0)+IFERROR(INDEX('Hoja de Trabajo para listado'!$BC$155:$CB$1048576,MATCH($A814,'Hoja de Trabajo para listado'!$BC$155:$BC$1048576,0),MATCH((CUADRO!K$4&amp;$E814),'Hoja de Trabajo para listado'!$BC$151:$CB$151,0)),0)+IFERROR(INDEX('Hoja de Trabajo para listado'!$DE$153:$DG$274,MATCH($A814,'Hoja de Trabajo para listado'!$DE$153:$DE$1048576,0),MATCH((CUADRO!K$4&amp;$E814),'Hoja de Trabajo para listado'!$DE$151:$DG$151,0)),0)+IFERROR(INDEX('Hoja de Trabajo para listado'!$CD$155:$DC$1048576,MATCH($A814,'Hoja de Trabajo para listado'!$CD$155:$CD$1048576,0),MATCH((CUADRO!K$4&amp;$E814),'Hoja de Trabajo para listado'!$CD$151:$DC$151,0)),0)</f>
        <v>0</v>
      </c>
      <c r="L814" s="241">
        <f ca="1">+IFERROR(INDEX('Hoja de Trabajo para listado'!$A$155:$Z$1048576,MATCH($A814,'Hoja de Trabajo para listado'!$A$155:$A$1048576,0),MATCH((CUADRO!L$4&amp;$E814),'Hoja de Trabajo para listado'!$A$151:$Z$151,0)),0)+IFERROR(INDEX('Hoja de Trabajo para listado'!$AB$155:$BA$1048576,MATCH($A814,'Hoja de Trabajo para listado'!$AB$155:$AB$1048576,0),MATCH((CUADRO!L$4&amp;$E814),'Hoja de Trabajo para listado'!$AB$151:$BA$151,0)),0)+IFERROR(INDEX('Hoja de Trabajo para listado'!$BC$155:$CB$1048576,MATCH($A814,'Hoja de Trabajo para listado'!$BC$155:$BC$1048576,0),MATCH((CUADRO!L$4&amp;$E814),'Hoja de Trabajo para listado'!$BC$151:$CB$151,0)),0)+IFERROR(INDEX('Hoja de Trabajo para listado'!$DE$153:$DG$274,MATCH($A814,'Hoja de Trabajo para listado'!$DE$153:$DE$1048576,0),MATCH((CUADRO!L$4&amp;$E814),'Hoja de Trabajo para listado'!$DE$151:$DG$151,0)),0)+IFERROR(INDEX('Hoja de Trabajo para listado'!$CD$155:$DC$1048576,MATCH($A814,'Hoja de Trabajo para listado'!$CD$155:$CD$1048576,0),MATCH((CUADRO!L$4&amp;$E814),'Hoja de Trabajo para listado'!$CD$151:$DC$151,0)),0)</f>
        <v>0</v>
      </c>
      <c r="M814" s="241">
        <f ca="1">+IFERROR(INDEX('Hoja de Trabajo para listado'!$A$155:$Z$1048576,MATCH($A814,'Hoja de Trabajo para listado'!$A$155:$A$1048576,0),MATCH((CUADRO!M$4&amp;$E814),'Hoja de Trabajo para listado'!$A$151:$Z$151,0)),0)+IFERROR(INDEX('Hoja de Trabajo para listado'!$AB$155:$BA$1048576,MATCH($A814,'Hoja de Trabajo para listado'!$AB$155:$AB$1048576,0),MATCH((CUADRO!M$4&amp;$E814),'Hoja de Trabajo para listado'!$AB$151:$BA$151,0)),0)+IFERROR(INDEX('Hoja de Trabajo para listado'!$BC$155:$CB$1048576,MATCH($A814,'Hoja de Trabajo para listado'!$BC$155:$BC$1048576,0),MATCH((CUADRO!M$4&amp;$E814),'Hoja de Trabajo para listado'!$BC$151:$CB$151,0)),0)+IFERROR(INDEX('Hoja de Trabajo para listado'!$DE$153:$DG$274,MATCH($A814,'Hoja de Trabajo para listado'!$DE$153:$DE$1048576,0),MATCH((CUADRO!M$4&amp;$E814),'Hoja de Trabajo para listado'!$DE$151:$DG$151,0)),0)+IFERROR(INDEX('Hoja de Trabajo para listado'!$CD$155:$DC$1048576,MATCH($A814,'Hoja de Trabajo para listado'!$CD$155:$CD$1048576,0),MATCH((CUADRO!M$4&amp;$E814),'Hoja de Trabajo para listado'!$CD$151:$DC$151,0)),0)</f>
        <v>0</v>
      </c>
      <c r="N814" s="241">
        <f ca="1">+IFERROR(INDEX('Hoja de Trabajo para listado'!$A$155:$Z$1048576,MATCH($A814,'Hoja de Trabajo para listado'!$A$155:$A$1048576,0),MATCH((CUADRO!N$4&amp;$E814),'Hoja de Trabajo para listado'!$A$151:$Z$151,0)),0)+IFERROR(INDEX('Hoja de Trabajo para listado'!$AB$155:$BA$1048576,MATCH($A814,'Hoja de Trabajo para listado'!$AB$155:$AB$1048576,0),MATCH((CUADRO!N$4&amp;$E814),'Hoja de Trabajo para listado'!$AB$151:$BA$151,0)),0)+IFERROR(INDEX('Hoja de Trabajo para listado'!$BC$155:$CB$1048576,MATCH($A814,'Hoja de Trabajo para listado'!$BC$155:$BC$1048576,0),MATCH((CUADRO!N$4&amp;$E814),'Hoja de Trabajo para listado'!$BC$151:$CB$151,0)),0)+IFERROR(INDEX('Hoja de Trabajo para listado'!$DE$153:$DG$274,MATCH($A814,'Hoja de Trabajo para listado'!$DE$153:$DE$1048576,0),MATCH((CUADRO!N$4&amp;$E814),'Hoja de Trabajo para listado'!$DE$151:$DG$151,0)),0)+IFERROR(INDEX('Hoja de Trabajo para listado'!$CD$155:$DC$1048576,MATCH($A814,'Hoja de Trabajo para listado'!$CD$155:$CD$1048576,0),MATCH((CUADRO!N$4&amp;$E814),'Hoja de Trabajo para listado'!$CD$151:$DC$151,0)),0)</f>
        <v>0</v>
      </c>
      <c r="O814" s="241">
        <f ca="1">+IFERROR(INDEX('Hoja de Trabajo para listado'!$A$155:$Z$1048576,MATCH($A814,'Hoja de Trabajo para listado'!$A$155:$A$1048576,0),MATCH((CUADRO!O$4&amp;$E814),'Hoja de Trabajo para listado'!$A$151:$Z$151,0)),0)+IFERROR(INDEX('Hoja de Trabajo para listado'!$AB$155:$BA$1048576,MATCH($A814,'Hoja de Trabajo para listado'!$AB$155:$AB$1048576,0),MATCH((CUADRO!O$4&amp;$E814),'Hoja de Trabajo para listado'!$AB$151:$BA$151,0)),0)+IFERROR(INDEX('Hoja de Trabajo para listado'!$BC$155:$CB$1048576,MATCH($A814,'Hoja de Trabajo para listado'!$BC$155:$BC$1048576,0),MATCH((CUADRO!O$4&amp;$E814),'Hoja de Trabajo para listado'!$BC$151:$CB$151,0)),0)+IFERROR(INDEX('Hoja de Trabajo para listado'!$DE$153:$DG$274,MATCH($A814,'Hoja de Trabajo para listado'!$DE$153:$DE$1048576,0),MATCH((CUADRO!O$4&amp;$E814),'Hoja de Trabajo para listado'!$DE$151:$DG$151,0)),0)+IFERROR(INDEX('Hoja de Trabajo para listado'!$CD$155:$DC$1048576,MATCH($A814,'Hoja de Trabajo para listado'!$CD$155:$CD$1048576,0),MATCH((CUADRO!O$4&amp;$E814),'Hoja de Trabajo para listado'!$CD$151:$DC$151,0)),0)</f>
        <v>0</v>
      </c>
      <c r="P814" s="241">
        <f ca="1">+IFERROR(INDEX('Hoja de Trabajo para listado'!$A$155:$Z$1048576,MATCH($A814,'Hoja de Trabajo para listado'!$A$155:$A$1048576,0),MATCH((CUADRO!P$4&amp;$E814),'Hoja de Trabajo para listado'!$A$151:$Z$151,0)),0)+IFERROR(INDEX('Hoja de Trabajo para listado'!$AB$155:$BA$1048576,MATCH($A814,'Hoja de Trabajo para listado'!$AB$155:$AB$1048576,0),MATCH((CUADRO!P$4&amp;$E814),'Hoja de Trabajo para listado'!$AB$151:$BA$151,0)),0)+IFERROR(INDEX('Hoja de Trabajo para listado'!$BC$155:$CB$1048576,MATCH($A814,'Hoja de Trabajo para listado'!$BC$155:$BC$1048576,0),MATCH((CUADRO!P$4&amp;$E814),'Hoja de Trabajo para listado'!$BC$151:$CB$151,0)),0)+IFERROR(INDEX('Hoja de Trabajo para listado'!$DE$153:$DG$274,MATCH($A814,'Hoja de Trabajo para listado'!$DE$153:$DE$1048576,0),MATCH((CUADRO!P$4&amp;$E814),'Hoja de Trabajo para listado'!$DE$151:$DG$151,0)),0)+IFERROR(INDEX('Hoja de Trabajo para listado'!$CD$155:$DC$1048576,MATCH($A814,'Hoja de Trabajo para listado'!$CD$155:$CD$1048576,0),MATCH((CUADRO!P$4&amp;$E814),'Hoja de Trabajo para listado'!$CD$151:$DC$151,0)),0)</f>
        <v>0</v>
      </c>
      <c r="Q814" s="241">
        <f ca="1">+IFERROR(INDEX('Hoja de Trabajo para listado'!$A$155:$Z$1048576,MATCH($A814,'Hoja de Trabajo para listado'!$A$155:$A$1048576,0),MATCH((CUADRO!Q$4&amp;$E814),'Hoja de Trabajo para listado'!$A$151:$Z$151,0)),0)+IFERROR(INDEX('Hoja de Trabajo para listado'!$AB$155:$BA$1048576,MATCH($A814,'Hoja de Trabajo para listado'!$AB$155:$AB$1048576,0),MATCH((CUADRO!Q$4&amp;$E814),'Hoja de Trabajo para listado'!$AB$151:$BA$151,0)),0)+IFERROR(INDEX('Hoja de Trabajo para listado'!$BC$155:$CB$1048576,MATCH($A814,'Hoja de Trabajo para listado'!$BC$155:$BC$1048576,0),MATCH((CUADRO!Q$4&amp;$E814),'Hoja de Trabajo para listado'!$BC$151:$CB$151,0)),0)+IFERROR(INDEX('Hoja de Trabajo para listado'!$DE$153:$DG$274,MATCH($A814,'Hoja de Trabajo para listado'!$DE$153:$DE$1048576,0),MATCH((CUADRO!Q$4&amp;$E814),'Hoja de Trabajo para listado'!$DE$151:$DG$151,0)),0)+IFERROR(INDEX('Hoja de Trabajo para listado'!$CD$155:$DC$1048576,MATCH($A814,'Hoja de Trabajo para listado'!$CD$155:$CD$1048576,0),MATCH((CUADRO!Q$4&amp;$E814),'Hoja de Trabajo para listado'!$CD$151:$DC$151,0)),0)</f>
        <v>0</v>
      </c>
      <c r="R814" s="241">
        <f t="shared" ca="1" si="31"/>
        <v>0</v>
      </c>
      <c r="S814" s="247">
        <f ca="1">+R813+R814</f>
        <v>0</v>
      </c>
      <c r="T814" s="241">
        <f ca="1">+S814</f>
        <v>0</v>
      </c>
      <c r="U814" s="240">
        <f t="shared" si="32"/>
        <v>2</v>
      </c>
      <c r="V814" s="327" t="str">
        <f>+VLOOKUP(A814,bd_lista!$A$3:$E$592,5,FALSE)</f>
        <v>Gobiernos Autonomos Municipales</v>
      </c>
      <c r="W814" s="398"/>
      <c r="X814" s="240">
        <f>+VLOOKUP(A814,[4]Sheet1!$A$13:$D$744,4,FALSE)</f>
        <v>0</v>
      </c>
      <c r="Y814" s="240" t="e">
        <f>+VLOOKUP(X814,bd_lista!$A$3:$C$592,3,FALSE)</f>
        <v>#N/A</v>
      </c>
      <c r="Z814" s="288"/>
      <c r="AA814" s="289"/>
    </row>
    <row r="815" spans="1:27" customFormat="1" ht="15" hidden="1" customHeight="1">
      <c r="A815" s="32">
        <v>1425</v>
      </c>
      <c r="B815" s="393">
        <f>+A815</f>
        <v>1425</v>
      </c>
      <c r="C815" s="245" t="str">
        <f>+VLOOKUP(A815,bd_lista!$A$3:$C$592,3,FALSE)</f>
        <v>Gobierno Autónomo Municipal de Belén de Andamarca</v>
      </c>
      <c r="D815" s="395" t="str">
        <f>+C815</f>
        <v>Gobierno Autónomo Municipal de Belén de Andamarca</v>
      </c>
      <c r="E815" s="240" t="s">
        <v>1303</v>
      </c>
      <c r="F815" s="241">
        <f ca="1">+IFERROR(INDEX('Hoja de Trabajo para listado'!$A$155:$Z$1048576,MATCH($A815,'Hoja de Trabajo para listado'!$A$155:$A$1048576,0),MATCH((CUADRO!F$4&amp;$E815),'Hoja de Trabajo para listado'!$A$151:$Z$151,0)),0)+IFERROR(INDEX('Hoja de Trabajo para listado'!$AB$155:$BA$1048576,MATCH($A815,'Hoja de Trabajo para listado'!$AB$155:$AB$1048576,0),MATCH((CUADRO!F$4&amp;$E815),'Hoja de Trabajo para listado'!$AB$151:$BA$151,0)),0)+IFERROR(INDEX('Hoja de Trabajo para listado'!$BC$155:$CB$1048576,MATCH($A815,'Hoja de Trabajo para listado'!$BC$155:$BC$1048576,0),MATCH((CUADRO!F$4&amp;$E815),'Hoja de Trabajo para listado'!$BC$151:$CB$151,0)),0)+IFERROR(INDEX('Hoja de Trabajo para listado'!$DE$153:$DG$274,MATCH($A815,'Hoja de Trabajo para listado'!$DE$153:$DE$1048576,0),MATCH((CUADRO!F$4&amp;$E815),'Hoja de Trabajo para listado'!$DE$151:$DG$151,0)),0)+IFERROR(INDEX('Hoja de Trabajo para listado'!$CD$155:$DC$1048576,MATCH($A815,'Hoja de Trabajo para listado'!$CD$155:$CD$1048576,0),MATCH((CUADRO!F$4&amp;$E815),'Hoja de Trabajo para listado'!$CD$151:$DC$151,0)),0)</f>
        <v>0</v>
      </c>
      <c r="G815" s="241">
        <f ca="1">+IFERROR(INDEX('Hoja de Trabajo para listado'!$A$155:$Z$1048576,MATCH($A815,'Hoja de Trabajo para listado'!$A$155:$A$1048576,0),MATCH((CUADRO!G$4&amp;$E815),'Hoja de Trabajo para listado'!$A$151:$Z$151,0)),0)+IFERROR(INDEX('Hoja de Trabajo para listado'!$AB$155:$BA$1048576,MATCH($A815,'Hoja de Trabajo para listado'!$AB$155:$AB$1048576,0),MATCH((CUADRO!G$4&amp;$E815),'Hoja de Trabajo para listado'!$AB$151:$BA$151,0)),0)+IFERROR(INDEX('Hoja de Trabajo para listado'!$BC$155:$CB$1048576,MATCH($A815,'Hoja de Trabajo para listado'!$BC$155:$BC$1048576,0),MATCH((CUADRO!G$4&amp;$E815),'Hoja de Trabajo para listado'!$BC$151:$CB$151,0)),0)+IFERROR(INDEX('Hoja de Trabajo para listado'!$DE$153:$DG$274,MATCH($A815,'Hoja de Trabajo para listado'!$DE$153:$DE$1048576,0),MATCH((CUADRO!G$4&amp;$E815),'Hoja de Trabajo para listado'!$DE$151:$DG$151,0)),0)+IFERROR(INDEX('Hoja de Trabajo para listado'!$CD$155:$DC$1048576,MATCH($A815,'Hoja de Trabajo para listado'!$CD$155:$CD$1048576,0),MATCH((CUADRO!G$4&amp;$E815),'Hoja de Trabajo para listado'!$CD$151:$DC$151,0)),0)</f>
        <v>0</v>
      </c>
      <c r="H815" s="241">
        <f ca="1">+IFERROR(INDEX('Hoja de Trabajo para listado'!$A$155:$Z$1048576,MATCH($A815,'Hoja de Trabajo para listado'!$A$155:$A$1048576,0),MATCH((CUADRO!H$4&amp;$E815),'Hoja de Trabajo para listado'!$A$151:$Z$151,0)),0)+IFERROR(INDEX('Hoja de Trabajo para listado'!$AB$155:$BA$1048576,MATCH($A815,'Hoja de Trabajo para listado'!$AB$155:$AB$1048576,0),MATCH((CUADRO!H$4&amp;$E815),'Hoja de Trabajo para listado'!$AB$151:$BA$151,0)),0)+IFERROR(INDEX('Hoja de Trabajo para listado'!$BC$155:$CB$1048576,MATCH($A815,'Hoja de Trabajo para listado'!$BC$155:$BC$1048576,0),MATCH((CUADRO!H$4&amp;$E815),'Hoja de Trabajo para listado'!$BC$151:$CB$151,0)),0)+IFERROR(INDEX('Hoja de Trabajo para listado'!$DE$153:$DG$274,MATCH($A815,'Hoja de Trabajo para listado'!$DE$153:$DE$1048576,0),MATCH((CUADRO!H$4&amp;$E815),'Hoja de Trabajo para listado'!$DE$151:$DG$151,0)),0)+IFERROR(INDEX('Hoja de Trabajo para listado'!$CD$155:$DC$1048576,MATCH($A815,'Hoja de Trabajo para listado'!$CD$155:$CD$1048576,0),MATCH((CUADRO!H$4&amp;$E815),'Hoja de Trabajo para listado'!$CD$151:$DC$151,0)),0)</f>
        <v>0</v>
      </c>
      <c r="I815" s="241">
        <f ca="1">+IFERROR(INDEX('Hoja de Trabajo para listado'!$A$155:$Z$1048576,MATCH($A815,'Hoja de Trabajo para listado'!$A$155:$A$1048576,0),MATCH((CUADRO!I$4&amp;$E815),'Hoja de Trabajo para listado'!$A$151:$Z$151,0)),0)+IFERROR(INDEX('Hoja de Trabajo para listado'!$AB$155:$BA$1048576,MATCH($A815,'Hoja de Trabajo para listado'!$AB$155:$AB$1048576,0),MATCH((CUADRO!I$4&amp;$E815),'Hoja de Trabajo para listado'!$AB$151:$BA$151,0)),0)+IFERROR(INDEX('Hoja de Trabajo para listado'!$BC$155:$CB$1048576,MATCH($A815,'Hoja de Trabajo para listado'!$BC$155:$BC$1048576,0),MATCH((CUADRO!I$4&amp;$E815),'Hoja de Trabajo para listado'!$BC$151:$CB$151,0)),0)+IFERROR(INDEX('Hoja de Trabajo para listado'!$DE$153:$DG$274,MATCH($A815,'Hoja de Trabajo para listado'!$DE$153:$DE$1048576,0),MATCH((CUADRO!I$4&amp;$E815),'Hoja de Trabajo para listado'!$DE$151:$DG$151,0)),0)+IFERROR(INDEX('Hoja de Trabajo para listado'!$CD$155:$DC$1048576,MATCH($A815,'Hoja de Trabajo para listado'!$CD$155:$CD$1048576,0),MATCH((CUADRO!I$4&amp;$E815),'Hoja de Trabajo para listado'!$CD$151:$DC$151,0)),0)</f>
        <v>0</v>
      </c>
      <c r="J815" s="241">
        <f ca="1">+IFERROR(INDEX('Hoja de Trabajo para listado'!$A$155:$Z$1048576,MATCH($A815,'Hoja de Trabajo para listado'!$A$155:$A$1048576,0),MATCH((CUADRO!J$4&amp;$E815),'Hoja de Trabajo para listado'!$A$151:$Z$151,0)),0)+IFERROR(INDEX('Hoja de Trabajo para listado'!$AB$155:$BA$1048576,MATCH($A815,'Hoja de Trabajo para listado'!$AB$155:$AB$1048576,0),MATCH((CUADRO!J$4&amp;$E815),'Hoja de Trabajo para listado'!$AB$151:$BA$151,0)),0)+IFERROR(INDEX('Hoja de Trabajo para listado'!$BC$155:$CB$1048576,MATCH($A815,'Hoja de Trabajo para listado'!$BC$155:$BC$1048576,0),MATCH((CUADRO!J$4&amp;$E815),'Hoja de Trabajo para listado'!$BC$151:$CB$151,0)),0)+IFERROR(INDEX('Hoja de Trabajo para listado'!$DE$153:$DG$274,MATCH($A815,'Hoja de Trabajo para listado'!$DE$153:$DE$1048576,0),MATCH((CUADRO!J$4&amp;$E815),'Hoja de Trabajo para listado'!$DE$151:$DG$151,0)),0)+IFERROR(INDEX('Hoja de Trabajo para listado'!$CD$155:$DC$1048576,MATCH($A815,'Hoja de Trabajo para listado'!$CD$155:$CD$1048576,0),MATCH((CUADRO!J$4&amp;$E815),'Hoja de Trabajo para listado'!$CD$151:$DC$151,0)),0)</f>
        <v>0</v>
      </c>
      <c r="K815" s="241">
        <f ca="1">+IFERROR(INDEX('Hoja de Trabajo para listado'!$A$155:$Z$1048576,MATCH($A815,'Hoja de Trabajo para listado'!$A$155:$A$1048576,0),MATCH((CUADRO!K$4&amp;$E815),'Hoja de Trabajo para listado'!$A$151:$Z$151,0)),0)+IFERROR(INDEX('Hoja de Trabajo para listado'!$AB$155:$BA$1048576,MATCH($A815,'Hoja de Trabajo para listado'!$AB$155:$AB$1048576,0),MATCH((CUADRO!K$4&amp;$E815),'Hoja de Trabajo para listado'!$AB$151:$BA$151,0)),0)+IFERROR(INDEX('Hoja de Trabajo para listado'!$BC$155:$CB$1048576,MATCH($A815,'Hoja de Trabajo para listado'!$BC$155:$BC$1048576,0),MATCH((CUADRO!K$4&amp;$E815),'Hoja de Trabajo para listado'!$BC$151:$CB$151,0)),0)+IFERROR(INDEX('Hoja de Trabajo para listado'!$DE$153:$DG$274,MATCH($A815,'Hoja de Trabajo para listado'!$DE$153:$DE$1048576,0),MATCH((CUADRO!K$4&amp;$E815),'Hoja de Trabajo para listado'!$DE$151:$DG$151,0)),0)+IFERROR(INDEX('Hoja de Trabajo para listado'!$CD$155:$DC$1048576,MATCH($A815,'Hoja de Trabajo para listado'!$CD$155:$CD$1048576,0),MATCH((CUADRO!K$4&amp;$E815),'Hoja de Trabajo para listado'!$CD$151:$DC$151,0)),0)</f>
        <v>0</v>
      </c>
      <c r="L815" s="241">
        <f ca="1">+IFERROR(INDEX('Hoja de Trabajo para listado'!$A$155:$Z$1048576,MATCH($A815,'Hoja de Trabajo para listado'!$A$155:$A$1048576,0),MATCH((CUADRO!L$4&amp;$E815),'Hoja de Trabajo para listado'!$A$151:$Z$151,0)),0)+IFERROR(INDEX('Hoja de Trabajo para listado'!$AB$155:$BA$1048576,MATCH($A815,'Hoja de Trabajo para listado'!$AB$155:$AB$1048576,0),MATCH((CUADRO!L$4&amp;$E815),'Hoja de Trabajo para listado'!$AB$151:$BA$151,0)),0)+IFERROR(INDEX('Hoja de Trabajo para listado'!$BC$155:$CB$1048576,MATCH($A815,'Hoja de Trabajo para listado'!$BC$155:$BC$1048576,0),MATCH((CUADRO!L$4&amp;$E815),'Hoja de Trabajo para listado'!$BC$151:$CB$151,0)),0)+IFERROR(INDEX('Hoja de Trabajo para listado'!$DE$153:$DG$274,MATCH($A815,'Hoja de Trabajo para listado'!$DE$153:$DE$1048576,0),MATCH((CUADRO!L$4&amp;$E815),'Hoja de Trabajo para listado'!$DE$151:$DG$151,0)),0)+IFERROR(INDEX('Hoja de Trabajo para listado'!$CD$155:$DC$1048576,MATCH($A815,'Hoja de Trabajo para listado'!$CD$155:$CD$1048576,0),MATCH((CUADRO!L$4&amp;$E815),'Hoja de Trabajo para listado'!$CD$151:$DC$151,0)),0)</f>
        <v>0</v>
      </c>
      <c r="M815" s="241">
        <f ca="1">+IFERROR(INDEX('Hoja de Trabajo para listado'!$A$155:$Z$1048576,MATCH($A815,'Hoja de Trabajo para listado'!$A$155:$A$1048576,0),MATCH((CUADRO!M$4&amp;$E815),'Hoja de Trabajo para listado'!$A$151:$Z$151,0)),0)+IFERROR(INDEX('Hoja de Trabajo para listado'!$AB$155:$BA$1048576,MATCH($A815,'Hoja de Trabajo para listado'!$AB$155:$AB$1048576,0),MATCH((CUADRO!M$4&amp;$E815),'Hoja de Trabajo para listado'!$AB$151:$BA$151,0)),0)+IFERROR(INDEX('Hoja de Trabajo para listado'!$BC$155:$CB$1048576,MATCH($A815,'Hoja de Trabajo para listado'!$BC$155:$BC$1048576,0),MATCH((CUADRO!M$4&amp;$E815),'Hoja de Trabajo para listado'!$BC$151:$CB$151,0)),0)+IFERROR(INDEX('Hoja de Trabajo para listado'!$DE$153:$DG$274,MATCH($A815,'Hoja de Trabajo para listado'!$DE$153:$DE$1048576,0),MATCH((CUADRO!M$4&amp;$E815),'Hoja de Trabajo para listado'!$DE$151:$DG$151,0)),0)+IFERROR(INDEX('Hoja de Trabajo para listado'!$CD$155:$DC$1048576,MATCH($A815,'Hoja de Trabajo para listado'!$CD$155:$CD$1048576,0),MATCH((CUADRO!M$4&amp;$E815),'Hoja de Trabajo para listado'!$CD$151:$DC$151,0)),0)</f>
        <v>0</v>
      </c>
      <c r="N815" s="241">
        <f ca="1">+IFERROR(INDEX('Hoja de Trabajo para listado'!$A$155:$Z$1048576,MATCH($A815,'Hoja de Trabajo para listado'!$A$155:$A$1048576,0),MATCH((CUADRO!N$4&amp;$E815),'Hoja de Trabajo para listado'!$A$151:$Z$151,0)),0)+IFERROR(INDEX('Hoja de Trabajo para listado'!$AB$155:$BA$1048576,MATCH($A815,'Hoja de Trabajo para listado'!$AB$155:$AB$1048576,0),MATCH((CUADRO!N$4&amp;$E815),'Hoja de Trabajo para listado'!$AB$151:$BA$151,0)),0)+IFERROR(INDEX('Hoja de Trabajo para listado'!$BC$155:$CB$1048576,MATCH($A815,'Hoja de Trabajo para listado'!$BC$155:$BC$1048576,0),MATCH((CUADRO!N$4&amp;$E815),'Hoja de Trabajo para listado'!$BC$151:$CB$151,0)),0)+IFERROR(INDEX('Hoja de Trabajo para listado'!$DE$153:$DG$274,MATCH($A815,'Hoja de Trabajo para listado'!$DE$153:$DE$1048576,0),MATCH((CUADRO!N$4&amp;$E815),'Hoja de Trabajo para listado'!$DE$151:$DG$151,0)),0)+IFERROR(INDEX('Hoja de Trabajo para listado'!$CD$155:$DC$1048576,MATCH($A815,'Hoja de Trabajo para listado'!$CD$155:$CD$1048576,0),MATCH((CUADRO!N$4&amp;$E815),'Hoja de Trabajo para listado'!$CD$151:$DC$151,0)),0)</f>
        <v>0</v>
      </c>
      <c r="O815" s="241">
        <f ca="1">+IFERROR(INDEX('Hoja de Trabajo para listado'!$A$155:$Z$1048576,MATCH($A815,'Hoja de Trabajo para listado'!$A$155:$A$1048576,0),MATCH((CUADRO!O$4&amp;$E815),'Hoja de Trabajo para listado'!$A$151:$Z$151,0)),0)+IFERROR(INDEX('Hoja de Trabajo para listado'!$AB$155:$BA$1048576,MATCH($A815,'Hoja de Trabajo para listado'!$AB$155:$AB$1048576,0),MATCH((CUADRO!O$4&amp;$E815),'Hoja de Trabajo para listado'!$AB$151:$BA$151,0)),0)+IFERROR(INDEX('Hoja de Trabajo para listado'!$BC$155:$CB$1048576,MATCH($A815,'Hoja de Trabajo para listado'!$BC$155:$BC$1048576,0),MATCH((CUADRO!O$4&amp;$E815),'Hoja de Trabajo para listado'!$BC$151:$CB$151,0)),0)+IFERROR(INDEX('Hoja de Trabajo para listado'!$DE$153:$DG$274,MATCH($A815,'Hoja de Trabajo para listado'!$DE$153:$DE$1048576,0),MATCH((CUADRO!O$4&amp;$E815),'Hoja de Trabajo para listado'!$DE$151:$DG$151,0)),0)+IFERROR(INDEX('Hoja de Trabajo para listado'!$CD$155:$DC$1048576,MATCH($A815,'Hoja de Trabajo para listado'!$CD$155:$CD$1048576,0),MATCH((CUADRO!O$4&amp;$E815),'Hoja de Trabajo para listado'!$CD$151:$DC$151,0)),0)</f>
        <v>0</v>
      </c>
      <c r="P815" s="241">
        <f ca="1">+IFERROR(INDEX('Hoja de Trabajo para listado'!$A$155:$Z$1048576,MATCH($A815,'Hoja de Trabajo para listado'!$A$155:$A$1048576,0),MATCH((CUADRO!P$4&amp;$E815),'Hoja de Trabajo para listado'!$A$151:$Z$151,0)),0)+IFERROR(INDEX('Hoja de Trabajo para listado'!$AB$155:$BA$1048576,MATCH($A815,'Hoja de Trabajo para listado'!$AB$155:$AB$1048576,0),MATCH((CUADRO!P$4&amp;$E815),'Hoja de Trabajo para listado'!$AB$151:$BA$151,0)),0)+IFERROR(INDEX('Hoja de Trabajo para listado'!$BC$155:$CB$1048576,MATCH($A815,'Hoja de Trabajo para listado'!$BC$155:$BC$1048576,0),MATCH((CUADRO!P$4&amp;$E815),'Hoja de Trabajo para listado'!$BC$151:$CB$151,0)),0)+IFERROR(INDEX('Hoja de Trabajo para listado'!$DE$153:$DG$274,MATCH($A815,'Hoja de Trabajo para listado'!$DE$153:$DE$1048576,0),MATCH((CUADRO!P$4&amp;$E815),'Hoja de Trabajo para listado'!$DE$151:$DG$151,0)),0)+IFERROR(INDEX('Hoja de Trabajo para listado'!$CD$155:$DC$1048576,MATCH($A815,'Hoja de Trabajo para listado'!$CD$155:$CD$1048576,0),MATCH((CUADRO!P$4&amp;$E815),'Hoja de Trabajo para listado'!$CD$151:$DC$151,0)),0)</f>
        <v>0</v>
      </c>
      <c r="Q815" s="241">
        <f ca="1">+IFERROR(INDEX('Hoja de Trabajo para listado'!$A$155:$Z$1048576,MATCH($A815,'Hoja de Trabajo para listado'!$A$155:$A$1048576,0),MATCH((CUADRO!Q$4&amp;$E815),'Hoja de Trabajo para listado'!$A$151:$Z$151,0)),0)+IFERROR(INDEX('Hoja de Trabajo para listado'!$AB$155:$BA$1048576,MATCH($A815,'Hoja de Trabajo para listado'!$AB$155:$AB$1048576,0),MATCH((CUADRO!Q$4&amp;$E815),'Hoja de Trabajo para listado'!$AB$151:$BA$151,0)),0)+IFERROR(INDEX('Hoja de Trabajo para listado'!$BC$155:$CB$1048576,MATCH($A815,'Hoja de Trabajo para listado'!$BC$155:$BC$1048576,0),MATCH((CUADRO!Q$4&amp;$E815),'Hoja de Trabajo para listado'!$BC$151:$CB$151,0)),0)+IFERROR(INDEX('Hoja de Trabajo para listado'!$DE$153:$DG$274,MATCH($A815,'Hoja de Trabajo para listado'!$DE$153:$DE$1048576,0),MATCH((CUADRO!Q$4&amp;$E815),'Hoja de Trabajo para listado'!$DE$151:$DG$151,0)),0)+IFERROR(INDEX('Hoja de Trabajo para listado'!$CD$155:$DC$1048576,MATCH($A815,'Hoja de Trabajo para listado'!$CD$155:$CD$1048576,0),MATCH((CUADRO!Q$4&amp;$E815),'Hoja de Trabajo para listado'!$CD$151:$DC$151,0)),0)</f>
        <v>0</v>
      </c>
      <c r="R815" s="241">
        <f t="shared" ca="1" si="31"/>
        <v>0</v>
      </c>
      <c r="S815" s="247"/>
      <c r="T815" s="241">
        <f ca="1">+T816</f>
        <v>0</v>
      </c>
      <c r="U815" s="240">
        <f t="shared" si="32"/>
        <v>1</v>
      </c>
      <c r="V815" s="327" t="str">
        <f>+VLOOKUP(A815,bd_lista!$A$3:$E$592,5,FALSE)</f>
        <v>Gobiernos Autonomos Municipales</v>
      </c>
      <c r="W815" s="397" t="str">
        <f>+V815</f>
        <v>Gobiernos Autonomos Municipales</v>
      </c>
      <c r="X815" s="240">
        <f>+VLOOKUP(A815,[4]Sheet1!$A$13:$D$744,4,FALSE)</f>
        <v>0</v>
      </c>
      <c r="Y815" s="240" t="e">
        <f>+VLOOKUP(X815,bd_lista!$A$3:$C$592,3,FALSE)</f>
        <v>#N/A</v>
      </c>
      <c r="Z815" s="290">
        <f>+X815</f>
        <v>0</v>
      </c>
      <c r="AA815" s="291" t="e">
        <f>+Y815</f>
        <v>#N/A</v>
      </c>
    </row>
    <row r="816" spans="1:27" customFormat="1" ht="15" hidden="1" customHeight="1">
      <c r="A816" s="32">
        <v>1425</v>
      </c>
      <c r="B816" s="394"/>
      <c r="C816" s="245" t="str">
        <f>+VLOOKUP(A816,bd_lista!$A$3:$C$592,3,FALSE)</f>
        <v>Gobierno Autónomo Municipal de Belén de Andamarca</v>
      </c>
      <c r="D816" s="396"/>
      <c r="E816" s="242" t="s">
        <v>1304</v>
      </c>
      <c r="F816" s="241">
        <f ca="1">+IFERROR(INDEX('Hoja de Trabajo para listado'!$A$155:$Z$1048576,MATCH($A816,'Hoja de Trabajo para listado'!$A$155:$A$1048576,0),MATCH((CUADRO!F$4&amp;$E816),'Hoja de Trabajo para listado'!$A$151:$Z$151,0)),0)+IFERROR(INDEX('Hoja de Trabajo para listado'!$AB$155:$BA$1048576,MATCH($A816,'Hoja de Trabajo para listado'!$AB$155:$AB$1048576,0),MATCH((CUADRO!F$4&amp;$E816),'Hoja de Trabajo para listado'!$AB$151:$BA$151,0)),0)+IFERROR(INDEX('Hoja de Trabajo para listado'!$BC$155:$CB$1048576,MATCH($A816,'Hoja de Trabajo para listado'!$BC$155:$BC$1048576,0),MATCH((CUADRO!F$4&amp;$E816),'Hoja de Trabajo para listado'!$BC$151:$CB$151,0)),0)+IFERROR(INDEX('Hoja de Trabajo para listado'!$DE$153:$DG$274,MATCH($A816,'Hoja de Trabajo para listado'!$DE$153:$DE$1048576,0),MATCH((CUADRO!F$4&amp;$E816),'Hoja de Trabajo para listado'!$DE$151:$DG$151,0)),0)+IFERROR(INDEX('Hoja de Trabajo para listado'!$CD$155:$DC$1048576,MATCH($A816,'Hoja de Trabajo para listado'!$CD$155:$CD$1048576,0),MATCH((CUADRO!F$4&amp;$E816),'Hoja de Trabajo para listado'!$CD$151:$DC$151,0)),0)</f>
        <v>0</v>
      </c>
      <c r="G816" s="241">
        <f ca="1">+IFERROR(INDEX('Hoja de Trabajo para listado'!$A$155:$Z$1048576,MATCH($A816,'Hoja de Trabajo para listado'!$A$155:$A$1048576,0),MATCH((CUADRO!G$4&amp;$E816),'Hoja de Trabajo para listado'!$A$151:$Z$151,0)),0)+IFERROR(INDEX('Hoja de Trabajo para listado'!$AB$155:$BA$1048576,MATCH($A816,'Hoja de Trabajo para listado'!$AB$155:$AB$1048576,0),MATCH((CUADRO!G$4&amp;$E816),'Hoja de Trabajo para listado'!$AB$151:$BA$151,0)),0)+IFERROR(INDEX('Hoja de Trabajo para listado'!$BC$155:$CB$1048576,MATCH($A816,'Hoja de Trabajo para listado'!$BC$155:$BC$1048576,0),MATCH((CUADRO!G$4&amp;$E816),'Hoja de Trabajo para listado'!$BC$151:$CB$151,0)),0)+IFERROR(INDEX('Hoja de Trabajo para listado'!$DE$153:$DG$274,MATCH($A816,'Hoja de Trabajo para listado'!$DE$153:$DE$1048576,0),MATCH((CUADRO!G$4&amp;$E816),'Hoja de Trabajo para listado'!$DE$151:$DG$151,0)),0)+IFERROR(INDEX('Hoja de Trabajo para listado'!$CD$155:$DC$1048576,MATCH($A816,'Hoja de Trabajo para listado'!$CD$155:$CD$1048576,0),MATCH((CUADRO!G$4&amp;$E816),'Hoja de Trabajo para listado'!$CD$151:$DC$151,0)),0)</f>
        <v>0</v>
      </c>
      <c r="H816" s="241">
        <f ca="1">+IFERROR(INDEX('Hoja de Trabajo para listado'!$A$155:$Z$1048576,MATCH($A816,'Hoja de Trabajo para listado'!$A$155:$A$1048576,0),MATCH((CUADRO!H$4&amp;$E816),'Hoja de Trabajo para listado'!$A$151:$Z$151,0)),0)+IFERROR(INDEX('Hoja de Trabajo para listado'!$AB$155:$BA$1048576,MATCH($A816,'Hoja de Trabajo para listado'!$AB$155:$AB$1048576,0),MATCH((CUADRO!H$4&amp;$E816),'Hoja de Trabajo para listado'!$AB$151:$BA$151,0)),0)+IFERROR(INDEX('Hoja de Trabajo para listado'!$BC$155:$CB$1048576,MATCH($A816,'Hoja de Trabajo para listado'!$BC$155:$BC$1048576,0),MATCH((CUADRO!H$4&amp;$E816),'Hoja de Trabajo para listado'!$BC$151:$CB$151,0)),0)+IFERROR(INDEX('Hoja de Trabajo para listado'!$DE$153:$DG$274,MATCH($A816,'Hoja de Trabajo para listado'!$DE$153:$DE$1048576,0),MATCH((CUADRO!H$4&amp;$E816),'Hoja de Trabajo para listado'!$DE$151:$DG$151,0)),0)+IFERROR(INDEX('Hoja de Trabajo para listado'!$CD$155:$DC$1048576,MATCH($A816,'Hoja de Trabajo para listado'!$CD$155:$CD$1048576,0),MATCH((CUADRO!H$4&amp;$E816),'Hoja de Trabajo para listado'!$CD$151:$DC$151,0)),0)</f>
        <v>0</v>
      </c>
      <c r="I816" s="241">
        <f ca="1">+IFERROR(INDEX('Hoja de Trabajo para listado'!$A$155:$Z$1048576,MATCH($A816,'Hoja de Trabajo para listado'!$A$155:$A$1048576,0),MATCH((CUADRO!I$4&amp;$E816),'Hoja de Trabajo para listado'!$A$151:$Z$151,0)),0)+IFERROR(INDEX('Hoja de Trabajo para listado'!$AB$155:$BA$1048576,MATCH($A816,'Hoja de Trabajo para listado'!$AB$155:$AB$1048576,0),MATCH((CUADRO!I$4&amp;$E816),'Hoja de Trabajo para listado'!$AB$151:$BA$151,0)),0)+IFERROR(INDEX('Hoja de Trabajo para listado'!$BC$155:$CB$1048576,MATCH($A816,'Hoja de Trabajo para listado'!$BC$155:$BC$1048576,0),MATCH((CUADRO!I$4&amp;$E816),'Hoja de Trabajo para listado'!$BC$151:$CB$151,0)),0)+IFERROR(INDEX('Hoja de Trabajo para listado'!$DE$153:$DG$274,MATCH($A816,'Hoja de Trabajo para listado'!$DE$153:$DE$1048576,0),MATCH((CUADRO!I$4&amp;$E816),'Hoja de Trabajo para listado'!$DE$151:$DG$151,0)),0)+IFERROR(INDEX('Hoja de Trabajo para listado'!$CD$155:$DC$1048576,MATCH($A816,'Hoja de Trabajo para listado'!$CD$155:$CD$1048576,0),MATCH((CUADRO!I$4&amp;$E816),'Hoja de Trabajo para listado'!$CD$151:$DC$151,0)),0)</f>
        <v>0</v>
      </c>
      <c r="J816" s="241">
        <f ca="1">+IFERROR(INDEX('Hoja de Trabajo para listado'!$A$155:$Z$1048576,MATCH($A816,'Hoja de Trabajo para listado'!$A$155:$A$1048576,0),MATCH((CUADRO!J$4&amp;$E816),'Hoja de Trabajo para listado'!$A$151:$Z$151,0)),0)+IFERROR(INDEX('Hoja de Trabajo para listado'!$AB$155:$BA$1048576,MATCH($A816,'Hoja de Trabajo para listado'!$AB$155:$AB$1048576,0),MATCH((CUADRO!J$4&amp;$E816),'Hoja de Trabajo para listado'!$AB$151:$BA$151,0)),0)+IFERROR(INDEX('Hoja de Trabajo para listado'!$BC$155:$CB$1048576,MATCH($A816,'Hoja de Trabajo para listado'!$BC$155:$BC$1048576,0),MATCH((CUADRO!J$4&amp;$E816),'Hoja de Trabajo para listado'!$BC$151:$CB$151,0)),0)+IFERROR(INDEX('Hoja de Trabajo para listado'!$DE$153:$DG$274,MATCH($A816,'Hoja de Trabajo para listado'!$DE$153:$DE$1048576,0),MATCH((CUADRO!J$4&amp;$E816),'Hoja de Trabajo para listado'!$DE$151:$DG$151,0)),0)+IFERROR(INDEX('Hoja de Trabajo para listado'!$CD$155:$DC$1048576,MATCH($A816,'Hoja de Trabajo para listado'!$CD$155:$CD$1048576,0),MATCH((CUADRO!J$4&amp;$E816),'Hoja de Trabajo para listado'!$CD$151:$DC$151,0)),0)</f>
        <v>0</v>
      </c>
      <c r="K816" s="241">
        <f ca="1">+IFERROR(INDEX('Hoja de Trabajo para listado'!$A$155:$Z$1048576,MATCH($A816,'Hoja de Trabajo para listado'!$A$155:$A$1048576,0),MATCH((CUADRO!K$4&amp;$E816),'Hoja de Trabajo para listado'!$A$151:$Z$151,0)),0)+IFERROR(INDEX('Hoja de Trabajo para listado'!$AB$155:$BA$1048576,MATCH($A816,'Hoja de Trabajo para listado'!$AB$155:$AB$1048576,0),MATCH((CUADRO!K$4&amp;$E816),'Hoja de Trabajo para listado'!$AB$151:$BA$151,0)),0)+IFERROR(INDEX('Hoja de Trabajo para listado'!$BC$155:$CB$1048576,MATCH($A816,'Hoja de Trabajo para listado'!$BC$155:$BC$1048576,0),MATCH((CUADRO!K$4&amp;$E816),'Hoja de Trabajo para listado'!$BC$151:$CB$151,0)),0)+IFERROR(INDEX('Hoja de Trabajo para listado'!$DE$153:$DG$274,MATCH($A816,'Hoja de Trabajo para listado'!$DE$153:$DE$1048576,0),MATCH((CUADRO!K$4&amp;$E816),'Hoja de Trabajo para listado'!$DE$151:$DG$151,0)),0)+IFERROR(INDEX('Hoja de Trabajo para listado'!$CD$155:$DC$1048576,MATCH($A816,'Hoja de Trabajo para listado'!$CD$155:$CD$1048576,0),MATCH((CUADRO!K$4&amp;$E816),'Hoja de Trabajo para listado'!$CD$151:$DC$151,0)),0)</f>
        <v>0</v>
      </c>
      <c r="L816" s="241">
        <f ca="1">+IFERROR(INDEX('Hoja de Trabajo para listado'!$A$155:$Z$1048576,MATCH($A816,'Hoja de Trabajo para listado'!$A$155:$A$1048576,0),MATCH((CUADRO!L$4&amp;$E816),'Hoja de Trabajo para listado'!$A$151:$Z$151,0)),0)+IFERROR(INDEX('Hoja de Trabajo para listado'!$AB$155:$BA$1048576,MATCH($A816,'Hoja de Trabajo para listado'!$AB$155:$AB$1048576,0),MATCH((CUADRO!L$4&amp;$E816),'Hoja de Trabajo para listado'!$AB$151:$BA$151,0)),0)+IFERROR(INDEX('Hoja de Trabajo para listado'!$BC$155:$CB$1048576,MATCH($A816,'Hoja de Trabajo para listado'!$BC$155:$BC$1048576,0),MATCH((CUADRO!L$4&amp;$E816),'Hoja de Trabajo para listado'!$BC$151:$CB$151,0)),0)+IFERROR(INDEX('Hoja de Trabajo para listado'!$DE$153:$DG$274,MATCH($A816,'Hoja de Trabajo para listado'!$DE$153:$DE$1048576,0),MATCH((CUADRO!L$4&amp;$E816),'Hoja de Trabajo para listado'!$DE$151:$DG$151,0)),0)+IFERROR(INDEX('Hoja de Trabajo para listado'!$CD$155:$DC$1048576,MATCH($A816,'Hoja de Trabajo para listado'!$CD$155:$CD$1048576,0),MATCH((CUADRO!L$4&amp;$E816),'Hoja de Trabajo para listado'!$CD$151:$DC$151,0)),0)</f>
        <v>0</v>
      </c>
      <c r="M816" s="241">
        <f ca="1">+IFERROR(INDEX('Hoja de Trabajo para listado'!$A$155:$Z$1048576,MATCH($A816,'Hoja de Trabajo para listado'!$A$155:$A$1048576,0),MATCH((CUADRO!M$4&amp;$E816),'Hoja de Trabajo para listado'!$A$151:$Z$151,0)),0)+IFERROR(INDEX('Hoja de Trabajo para listado'!$AB$155:$BA$1048576,MATCH($A816,'Hoja de Trabajo para listado'!$AB$155:$AB$1048576,0),MATCH((CUADRO!M$4&amp;$E816),'Hoja de Trabajo para listado'!$AB$151:$BA$151,0)),0)+IFERROR(INDEX('Hoja de Trabajo para listado'!$BC$155:$CB$1048576,MATCH($A816,'Hoja de Trabajo para listado'!$BC$155:$BC$1048576,0),MATCH((CUADRO!M$4&amp;$E816),'Hoja de Trabajo para listado'!$BC$151:$CB$151,0)),0)+IFERROR(INDEX('Hoja de Trabajo para listado'!$DE$153:$DG$274,MATCH($A816,'Hoja de Trabajo para listado'!$DE$153:$DE$1048576,0),MATCH((CUADRO!M$4&amp;$E816),'Hoja de Trabajo para listado'!$DE$151:$DG$151,0)),0)+IFERROR(INDEX('Hoja de Trabajo para listado'!$CD$155:$DC$1048576,MATCH($A816,'Hoja de Trabajo para listado'!$CD$155:$CD$1048576,0),MATCH((CUADRO!M$4&amp;$E816),'Hoja de Trabajo para listado'!$CD$151:$DC$151,0)),0)</f>
        <v>0</v>
      </c>
      <c r="N816" s="241">
        <f ca="1">+IFERROR(INDEX('Hoja de Trabajo para listado'!$A$155:$Z$1048576,MATCH($A816,'Hoja de Trabajo para listado'!$A$155:$A$1048576,0),MATCH((CUADRO!N$4&amp;$E816),'Hoja de Trabajo para listado'!$A$151:$Z$151,0)),0)+IFERROR(INDEX('Hoja de Trabajo para listado'!$AB$155:$BA$1048576,MATCH($A816,'Hoja de Trabajo para listado'!$AB$155:$AB$1048576,0),MATCH((CUADRO!N$4&amp;$E816),'Hoja de Trabajo para listado'!$AB$151:$BA$151,0)),0)+IFERROR(INDEX('Hoja de Trabajo para listado'!$BC$155:$CB$1048576,MATCH($A816,'Hoja de Trabajo para listado'!$BC$155:$BC$1048576,0),MATCH((CUADRO!N$4&amp;$E816),'Hoja de Trabajo para listado'!$BC$151:$CB$151,0)),0)+IFERROR(INDEX('Hoja de Trabajo para listado'!$DE$153:$DG$274,MATCH($A816,'Hoja de Trabajo para listado'!$DE$153:$DE$1048576,0),MATCH((CUADRO!N$4&amp;$E816),'Hoja de Trabajo para listado'!$DE$151:$DG$151,0)),0)+IFERROR(INDEX('Hoja de Trabajo para listado'!$CD$155:$DC$1048576,MATCH($A816,'Hoja de Trabajo para listado'!$CD$155:$CD$1048576,0),MATCH((CUADRO!N$4&amp;$E816),'Hoja de Trabajo para listado'!$CD$151:$DC$151,0)),0)</f>
        <v>0</v>
      </c>
      <c r="O816" s="241">
        <f ca="1">+IFERROR(INDEX('Hoja de Trabajo para listado'!$A$155:$Z$1048576,MATCH($A816,'Hoja de Trabajo para listado'!$A$155:$A$1048576,0),MATCH((CUADRO!O$4&amp;$E816),'Hoja de Trabajo para listado'!$A$151:$Z$151,0)),0)+IFERROR(INDEX('Hoja de Trabajo para listado'!$AB$155:$BA$1048576,MATCH($A816,'Hoja de Trabajo para listado'!$AB$155:$AB$1048576,0),MATCH((CUADRO!O$4&amp;$E816),'Hoja de Trabajo para listado'!$AB$151:$BA$151,0)),0)+IFERROR(INDEX('Hoja de Trabajo para listado'!$BC$155:$CB$1048576,MATCH($A816,'Hoja de Trabajo para listado'!$BC$155:$BC$1048576,0),MATCH((CUADRO!O$4&amp;$E816),'Hoja de Trabajo para listado'!$BC$151:$CB$151,0)),0)+IFERROR(INDEX('Hoja de Trabajo para listado'!$DE$153:$DG$274,MATCH($A816,'Hoja de Trabajo para listado'!$DE$153:$DE$1048576,0),MATCH((CUADRO!O$4&amp;$E816),'Hoja de Trabajo para listado'!$DE$151:$DG$151,0)),0)+IFERROR(INDEX('Hoja de Trabajo para listado'!$CD$155:$DC$1048576,MATCH($A816,'Hoja de Trabajo para listado'!$CD$155:$CD$1048576,0),MATCH((CUADRO!O$4&amp;$E816),'Hoja de Trabajo para listado'!$CD$151:$DC$151,0)),0)</f>
        <v>0</v>
      </c>
      <c r="P816" s="241">
        <f ca="1">+IFERROR(INDEX('Hoja de Trabajo para listado'!$A$155:$Z$1048576,MATCH($A816,'Hoja de Trabajo para listado'!$A$155:$A$1048576,0),MATCH((CUADRO!P$4&amp;$E816),'Hoja de Trabajo para listado'!$A$151:$Z$151,0)),0)+IFERROR(INDEX('Hoja de Trabajo para listado'!$AB$155:$BA$1048576,MATCH($A816,'Hoja de Trabajo para listado'!$AB$155:$AB$1048576,0),MATCH((CUADRO!P$4&amp;$E816),'Hoja de Trabajo para listado'!$AB$151:$BA$151,0)),0)+IFERROR(INDEX('Hoja de Trabajo para listado'!$BC$155:$CB$1048576,MATCH($A816,'Hoja de Trabajo para listado'!$BC$155:$BC$1048576,0),MATCH((CUADRO!P$4&amp;$E816),'Hoja de Trabajo para listado'!$BC$151:$CB$151,0)),0)+IFERROR(INDEX('Hoja de Trabajo para listado'!$DE$153:$DG$274,MATCH($A816,'Hoja de Trabajo para listado'!$DE$153:$DE$1048576,0),MATCH((CUADRO!P$4&amp;$E816),'Hoja de Trabajo para listado'!$DE$151:$DG$151,0)),0)+IFERROR(INDEX('Hoja de Trabajo para listado'!$CD$155:$DC$1048576,MATCH($A816,'Hoja de Trabajo para listado'!$CD$155:$CD$1048576,0),MATCH((CUADRO!P$4&amp;$E816),'Hoja de Trabajo para listado'!$CD$151:$DC$151,0)),0)</f>
        <v>0</v>
      </c>
      <c r="Q816" s="241">
        <f ca="1">+IFERROR(INDEX('Hoja de Trabajo para listado'!$A$155:$Z$1048576,MATCH($A816,'Hoja de Trabajo para listado'!$A$155:$A$1048576,0),MATCH((CUADRO!Q$4&amp;$E816),'Hoja de Trabajo para listado'!$A$151:$Z$151,0)),0)+IFERROR(INDEX('Hoja de Trabajo para listado'!$AB$155:$BA$1048576,MATCH($A816,'Hoja de Trabajo para listado'!$AB$155:$AB$1048576,0),MATCH((CUADRO!Q$4&amp;$E816),'Hoja de Trabajo para listado'!$AB$151:$BA$151,0)),0)+IFERROR(INDEX('Hoja de Trabajo para listado'!$BC$155:$CB$1048576,MATCH($A816,'Hoja de Trabajo para listado'!$BC$155:$BC$1048576,0),MATCH((CUADRO!Q$4&amp;$E816),'Hoja de Trabajo para listado'!$BC$151:$CB$151,0)),0)+IFERROR(INDEX('Hoja de Trabajo para listado'!$DE$153:$DG$274,MATCH($A816,'Hoja de Trabajo para listado'!$DE$153:$DE$1048576,0),MATCH((CUADRO!Q$4&amp;$E816),'Hoja de Trabajo para listado'!$DE$151:$DG$151,0)),0)+IFERROR(INDEX('Hoja de Trabajo para listado'!$CD$155:$DC$1048576,MATCH($A816,'Hoja de Trabajo para listado'!$CD$155:$CD$1048576,0),MATCH((CUADRO!Q$4&amp;$E816),'Hoja de Trabajo para listado'!$CD$151:$DC$151,0)),0)</f>
        <v>0</v>
      </c>
      <c r="R816" s="241">
        <f t="shared" ca="1" si="31"/>
        <v>0</v>
      </c>
      <c r="S816" s="247">
        <f ca="1">+R815+R816</f>
        <v>0</v>
      </c>
      <c r="T816" s="241">
        <f ca="1">+S816</f>
        <v>0</v>
      </c>
      <c r="U816" s="240">
        <f t="shared" si="32"/>
        <v>2</v>
      </c>
      <c r="V816" s="327" t="str">
        <f>+VLOOKUP(A816,bd_lista!$A$3:$E$592,5,FALSE)</f>
        <v>Gobiernos Autonomos Municipales</v>
      </c>
      <c r="W816" s="398"/>
      <c r="X816" s="240">
        <f>+VLOOKUP(A816,[4]Sheet1!$A$13:$D$744,4,FALSE)</f>
        <v>0</v>
      </c>
      <c r="Y816" s="240" t="e">
        <f>+VLOOKUP(X816,bd_lista!$A$3:$C$592,3,FALSE)</f>
        <v>#N/A</v>
      </c>
      <c r="Z816" s="288"/>
      <c r="AA816" s="289"/>
    </row>
    <row r="817" spans="1:27" customFormat="1" ht="15" hidden="1" customHeight="1">
      <c r="A817" s="32">
        <v>1426</v>
      </c>
      <c r="B817" s="393">
        <f>+A817</f>
        <v>1426</v>
      </c>
      <c r="C817" s="245" t="str">
        <f>+VLOOKUP(A817,bd_lista!$A$3:$C$592,3,FALSE)</f>
        <v>Gobierno Autónomo Municipal de Salinas de G. Mendoza</v>
      </c>
      <c r="D817" s="395" t="str">
        <f>+C817</f>
        <v>Gobierno Autónomo Municipal de Salinas de G. Mendoza</v>
      </c>
      <c r="E817" s="240" t="s">
        <v>1303</v>
      </c>
      <c r="F817" s="241">
        <f ca="1">+IFERROR(INDEX('Hoja de Trabajo para listado'!$A$155:$Z$1048576,MATCH($A817,'Hoja de Trabajo para listado'!$A$155:$A$1048576,0),MATCH((CUADRO!F$4&amp;$E817),'Hoja de Trabajo para listado'!$A$151:$Z$151,0)),0)+IFERROR(INDEX('Hoja de Trabajo para listado'!$AB$155:$BA$1048576,MATCH($A817,'Hoja de Trabajo para listado'!$AB$155:$AB$1048576,0),MATCH((CUADRO!F$4&amp;$E817),'Hoja de Trabajo para listado'!$AB$151:$BA$151,0)),0)+IFERROR(INDEX('Hoja de Trabajo para listado'!$BC$155:$CB$1048576,MATCH($A817,'Hoja de Trabajo para listado'!$BC$155:$BC$1048576,0),MATCH((CUADRO!F$4&amp;$E817),'Hoja de Trabajo para listado'!$BC$151:$CB$151,0)),0)+IFERROR(INDEX('Hoja de Trabajo para listado'!$DE$153:$DG$274,MATCH($A817,'Hoja de Trabajo para listado'!$DE$153:$DE$1048576,0),MATCH((CUADRO!F$4&amp;$E817),'Hoja de Trabajo para listado'!$DE$151:$DG$151,0)),0)+IFERROR(INDEX('Hoja de Trabajo para listado'!$CD$155:$DC$1048576,MATCH($A817,'Hoja de Trabajo para listado'!$CD$155:$CD$1048576,0),MATCH((CUADRO!F$4&amp;$E817),'Hoja de Trabajo para listado'!$CD$151:$DC$151,0)),0)</f>
        <v>0</v>
      </c>
      <c r="G817" s="241">
        <f ca="1">+IFERROR(INDEX('Hoja de Trabajo para listado'!$A$155:$Z$1048576,MATCH($A817,'Hoja de Trabajo para listado'!$A$155:$A$1048576,0),MATCH((CUADRO!G$4&amp;$E817),'Hoja de Trabajo para listado'!$A$151:$Z$151,0)),0)+IFERROR(INDEX('Hoja de Trabajo para listado'!$AB$155:$BA$1048576,MATCH($A817,'Hoja de Trabajo para listado'!$AB$155:$AB$1048576,0),MATCH((CUADRO!G$4&amp;$E817),'Hoja de Trabajo para listado'!$AB$151:$BA$151,0)),0)+IFERROR(INDEX('Hoja de Trabajo para listado'!$BC$155:$CB$1048576,MATCH($A817,'Hoja de Trabajo para listado'!$BC$155:$BC$1048576,0),MATCH((CUADRO!G$4&amp;$E817),'Hoja de Trabajo para listado'!$BC$151:$CB$151,0)),0)+IFERROR(INDEX('Hoja de Trabajo para listado'!$DE$153:$DG$274,MATCH($A817,'Hoja de Trabajo para listado'!$DE$153:$DE$1048576,0),MATCH((CUADRO!G$4&amp;$E817),'Hoja de Trabajo para listado'!$DE$151:$DG$151,0)),0)+IFERROR(INDEX('Hoja de Trabajo para listado'!$CD$155:$DC$1048576,MATCH($A817,'Hoja de Trabajo para listado'!$CD$155:$CD$1048576,0),MATCH((CUADRO!G$4&amp;$E817),'Hoja de Trabajo para listado'!$CD$151:$DC$151,0)),0)</f>
        <v>0</v>
      </c>
      <c r="H817" s="241">
        <f ca="1">+IFERROR(INDEX('Hoja de Trabajo para listado'!$A$155:$Z$1048576,MATCH($A817,'Hoja de Trabajo para listado'!$A$155:$A$1048576,0),MATCH((CUADRO!H$4&amp;$E817),'Hoja de Trabajo para listado'!$A$151:$Z$151,0)),0)+IFERROR(INDEX('Hoja de Trabajo para listado'!$AB$155:$BA$1048576,MATCH($A817,'Hoja de Trabajo para listado'!$AB$155:$AB$1048576,0),MATCH((CUADRO!H$4&amp;$E817),'Hoja de Trabajo para listado'!$AB$151:$BA$151,0)),0)+IFERROR(INDEX('Hoja de Trabajo para listado'!$BC$155:$CB$1048576,MATCH($A817,'Hoja de Trabajo para listado'!$BC$155:$BC$1048576,0),MATCH((CUADRO!H$4&amp;$E817),'Hoja de Trabajo para listado'!$BC$151:$CB$151,0)),0)+IFERROR(INDEX('Hoja de Trabajo para listado'!$DE$153:$DG$274,MATCH($A817,'Hoja de Trabajo para listado'!$DE$153:$DE$1048576,0),MATCH((CUADRO!H$4&amp;$E817),'Hoja de Trabajo para listado'!$DE$151:$DG$151,0)),0)+IFERROR(INDEX('Hoja de Trabajo para listado'!$CD$155:$DC$1048576,MATCH($A817,'Hoja de Trabajo para listado'!$CD$155:$CD$1048576,0),MATCH((CUADRO!H$4&amp;$E817),'Hoja de Trabajo para listado'!$CD$151:$DC$151,0)),0)</f>
        <v>0</v>
      </c>
      <c r="I817" s="241">
        <f ca="1">+IFERROR(INDEX('Hoja de Trabajo para listado'!$A$155:$Z$1048576,MATCH($A817,'Hoja de Trabajo para listado'!$A$155:$A$1048576,0),MATCH((CUADRO!I$4&amp;$E817),'Hoja de Trabajo para listado'!$A$151:$Z$151,0)),0)+IFERROR(INDEX('Hoja de Trabajo para listado'!$AB$155:$BA$1048576,MATCH($A817,'Hoja de Trabajo para listado'!$AB$155:$AB$1048576,0),MATCH((CUADRO!I$4&amp;$E817),'Hoja de Trabajo para listado'!$AB$151:$BA$151,0)),0)+IFERROR(INDEX('Hoja de Trabajo para listado'!$BC$155:$CB$1048576,MATCH($A817,'Hoja de Trabajo para listado'!$BC$155:$BC$1048576,0),MATCH((CUADRO!I$4&amp;$E817),'Hoja de Trabajo para listado'!$BC$151:$CB$151,0)),0)+IFERROR(INDEX('Hoja de Trabajo para listado'!$DE$153:$DG$274,MATCH($A817,'Hoja de Trabajo para listado'!$DE$153:$DE$1048576,0),MATCH((CUADRO!I$4&amp;$E817),'Hoja de Trabajo para listado'!$DE$151:$DG$151,0)),0)+IFERROR(INDEX('Hoja de Trabajo para listado'!$CD$155:$DC$1048576,MATCH($A817,'Hoja de Trabajo para listado'!$CD$155:$CD$1048576,0),MATCH((CUADRO!I$4&amp;$E817),'Hoja de Trabajo para listado'!$CD$151:$DC$151,0)),0)</f>
        <v>0</v>
      </c>
      <c r="J817" s="241">
        <f ca="1">+IFERROR(INDEX('Hoja de Trabajo para listado'!$A$155:$Z$1048576,MATCH($A817,'Hoja de Trabajo para listado'!$A$155:$A$1048576,0),MATCH((CUADRO!J$4&amp;$E817),'Hoja de Trabajo para listado'!$A$151:$Z$151,0)),0)+IFERROR(INDEX('Hoja de Trabajo para listado'!$AB$155:$BA$1048576,MATCH($A817,'Hoja de Trabajo para listado'!$AB$155:$AB$1048576,0),MATCH((CUADRO!J$4&amp;$E817),'Hoja de Trabajo para listado'!$AB$151:$BA$151,0)),0)+IFERROR(INDEX('Hoja de Trabajo para listado'!$BC$155:$CB$1048576,MATCH($A817,'Hoja de Trabajo para listado'!$BC$155:$BC$1048576,0),MATCH((CUADRO!J$4&amp;$E817),'Hoja de Trabajo para listado'!$BC$151:$CB$151,0)),0)+IFERROR(INDEX('Hoja de Trabajo para listado'!$DE$153:$DG$274,MATCH($A817,'Hoja de Trabajo para listado'!$DE$153:$DE$1048576,0),MATCH((CUADRO!J$4&amp;$E817),'Hoja de Trabajo para listado'!$DE$151:$DG$151,0)),0)+IFERROR(INDEX('Hoja de Trabajo para listado'!$CD$155:$DC$1048576,MATCH($A817,'Hoja de Trabajo para listado'!$CD$155:$CD$1048576,0),MATCH((CUADRO!J$4&amp;$E817),'Hoja de Trabajo para listado'!$CD$151:$DC$151,0)),0)</f>
        <v>0</v>
      </c>
      <c r="K817" s="241">
        <f ca="1">+IFERROR(INDEX('Hoja de Trabajo para listado'!$A$155:$Z$1048576,MATCH($A817,'Hoja de Trabajo para listado'!$A$155:$A$1048576,0),MATCH((CUADRO!K$4&amp;$E817),'Hoja de Trabajo para listado'!$A$151:$Z$151,0)),0)+IFERROR(INDEX('Hoja de Trabajo para listado'!$AB$155:$BA$1048576,MATCH($A817,'Hoja de Trabajo para listado'!$AB$155:$AB$1048576,0),MATCH((CUADRO!K$4&amp;$E817),'Hoja de Trabajo para listado'!$AB$151:$BA$151,0)),0)+IFERROR(INDEX('Hoja de Trabajo para listado'!$BC$155:$CB$1048576,MATCH($A817,'Hoja de Trabajo para listado'!$BC$155:$BC$1048576,0),MATCH((CUADRO!K$4&amp;$E817),'Hoja de Trabajo para listado'!$BC$151:$CB$151,0)),0)+IFERROR(INDEX('Hoja de Trabajo para listado'!$DE$153:$DG$274,MATCH($A817,'Hoja de Trabajo para listado'!$DE$153:$DE$1048576,0),MATCH((CUADRO!K$4&amp;$E817),'Hoja de Trabajo para listado'!$DE$151:$DG$151,0)),0)+IFERROR(INDEX('Hoja de Trabajo para listado'!$CD$155:$DC$1048576,MATCH($A817,'Hoja de Trabajo para listado'!$CD$155:$CD$1048576,0),MATCH((CUADRO!K$4&amp;$E817),'Hoja de Trabajo para listado'!$CD$151:$DC$151,0)),0)</f>
        <v>0</v>
      </c>
      <c r="L817" s="241">
        <f ca="1">+IFERROR(INDEX('Hoja de Trabajo para listado'!$A$155:$Z$1048576,MATCH($A817,'Hoja de Trabajo para listado'!$A$155:$A$1048576,0),MATCH((CUADRO!L$4&amp;$E817),'Hoja de Trabajo para listado'!$A$151:$Z$151,0)),0)+IFERROR(INDEX('Hoja de Trabajo para listado'!$AB$155:$BA$1048576,MATCH($A817,'Hoja de Trabajo para listado'!$AB$155:$AB$1048576,0),MATCH((CUADRO!L$4&amp;$E817),'Hoja de Trabajo para listado'!$AB$151:$BA$151,0)),0)+IFERROR(INDEX('Hoja de Trabajo para listado'!$BC$155:$CB$1048576,MATCH($A817,'Hoja de Trabajo para listado'!$BC$155:$BC$1048576,0),MATCH((CUADRO!L$4&amp;$E817),'Hoja de Trabajo para listado'!$BC$151:$CB$151,0)),0)+IFERROR(INDEX('Hoja de Trabajo para listado'!$DE$153:$DG$274,MATCH($A817,'Hoja de Trabajo para listado'!$DE$153:$DE$1048576,0),MATCH((CUADRO!L$4&amp;$E817),'Hoja de Trabajo para listado'!$DE$151:$DG$151,0)),0)+IFERROR(INDEX('Hoja de Trabajo para listado'!$CD$155:$DC$1048576,MATCH($A817,'Hoja de Trabajo para listado'!$CD$155:$CD$1048576,0),MATCH((CUADRO!L$4&amp;$E817),'Hoja de Trabajo para listado'!$CD$151:$DC$151,0)),0)</f>
        <v>0</v>
      </c>
      <c r="M817" s="241">
        <f ca="1">+IFERROR(INDEX('Hoja de Trabajo para listado'!$A$155:$Z$1048576,MATCH($A817,'Hoja de Trabajo para listado'!$A$155:$A$1048576,0),MATCH((CUADRO!M$4&amp;$E817),'Hoja de Trabajo para listado'!$A$151:$Z$151,0)),0)+IFERROR(INDEX('Hoja de Trabajo para listado'!$AB$155:$BA$1048576,MATCH($A817,'Hoja de Trabajo para listado'!$AB$155:$AB$1048576,0),MATCH((CUADRO!M$4&amp;$E817),'Hoja de Trabajo para listado'!$AB$151:$BA$151,0)),0)+IFERROR(INDEX('Hoja de Trabajo para listado'!$BC$155:$CB$1048576,MATCH($A817,'Hoja de Trabajo para listado'!$BC$155:$BC$1048576,0),MATCH((CUADRO!M$4&amp;$E817),'Hoja de Trabajo para listado'!$BC$151:$CB$151,0)),0)+IFERROR(INDEX('Hoja de Trabajo para listado'!$DE$153:$DG$274,MATCH($A817,'Hoja de Trabajo para listado'!$DE$153:$DE$1048576,0),MATCH((CUADRO!M$4&amp;$E817),'Hoja de Trabajo para listado'!$DE$151:$DG$151,0)),0)+IFERROR(INDEX('Hoja de Trabajo para listado'!$CD$155:$DC$1048576,MATCH($A817,'Hoja de Trabajo para listado'!$CD$155:$CD$1048576,0),MATCH((CUADRO!M$4&amp;$E817),'Hoja de Trabajo para listado'!$CD$151:$DC$151,0)),0)</f>
        <v>0</v>
      </c>
      <c r="N817" s="241">
        <f ca="1">+IFERROR(INDEX('Hoja de Trabajo para listado'!$A$155:$Z$1048576,MATCH($A817,'Hoja de Trabajo para listado'!$A$155:$A$1048576,0),MATCH((CUADRO!N$4&amp;$E817),'Hoja de Trabajo para listado'!$A$151:$Z$151,0)),0)+IFERROR(INDEX('Hoja de Trabajo para listado'!$AB$155:$BA$1048576,MATCH($A817,'Hoja de Trabajo para listado'!$AB$155:$AB$1048576,0),MATCH((CUADRO!N$4&amp;$E817),'Hoja de Trabajo para listado'!$AB$151:$BA$151,0)),0)+IFERROR(INDEX('Hoja de Trabajo para listado'!$BC$155:$CB$1048576,MATCH($A817,'Hoja de Trabajo para listado'!$BC$155:$BC$1048576,0),MATCH((CUADRO!N$4&amp;$E817),'Hoja de Trabajo para listado'!$BC$151:$CB$151,0)),0)+IFERROR(INDEX('Hoja de Trabajo para listado'!$DE$153:$DG$274,MATCH($A817,'Hoja de Trabajo para listado'!$DE$153:$DE$1048576,0),MATCH((CUADRO!N$4&amp;$E817),'Hoja de Trabajo para listado'!$DE$151:$DG$151,0)),0)+IFERROR(INDEX('Hoja de Trabajo para listado'!$CD$155:$DC$1048576,MATCH($A817,'Hoja de Trabajo para listado'!$CD$155:$CD$1048576,0),MATCH((CUADRO!N$4&amp;$E817),'Hoja de Trabajo para listado'!$CD$151:$DC$151,0)),0)</f>
        <v>0</v>
      </c>
      <c r="O817" s="241">
        <f ca="1">+IFERROR(INDEX('Hoja de Trabajo para listado'!$A$155:$Z$1048576,MATCH($A817,'Hoja de Trabajo para listado'!$A$155:$A$1048576,0),MATCH((CUADRO!O$4&amp;$E817),'Hoja de Trabajo para listado'!$A$151:$Z$151,0)),0)+IFERROR(INDEX('Hoja de Trabajo para listado'!$AB$155:$BA$1048576,MATCH($A817,'Hoja de Trabajo para listado'!$AB$155:$AB$1048576,0),MATCH((CUADRO!O$4&amp;$E817),'Hoja de Trabajo para listado'!$AB$151:$BA$151,0)),0)+IFERROR(INDEX('Hoja de Trabajo para listado'!$BC$155:$CB$1048576,MATCH($A817,'Hoja de Trabajo para listado'!$BC$155:$BC$1048576,0),MATCH((CUADRO!O$4&amp;$E817),'Hoja de Trabajo para listado'!$BC$151:$CB$151,0)),0)+IFERROR(INDEX('Hoja de Trabajo para listado'!$DE$153:$DG$274,MATCH($A817,'Hoja de Trabajo para listado'!$DE$153:$DE$1048576,0),MATCH((CUADRO!O$4&amp;$E817),'Hoja de Trabajo para listado'!$DE$151:$DG$151,0)),0)+IFERROR(INDEX('Hoja de Trabajo para listado'!$CD$155:$DC$1048576,MATCH($A817,'Hoja de Trabajo para listado'!$CD$155:$CD$1048576,0),MATCH((CUADRO!O$4&amp;$E817),'Hoja de Trabajo para listado'!$CD$151:$DC$151,0)),0)</f>
        <v>0</v>
      </c>
      <c r="P817" s="241">
        <f ca="1">+IFERROR(INDEX('Hoja de Trabajo para listado'!$A$155:$Z$1048576,MATCH($A817,'Hoja de Trabajo para listado'!$A$155:$A$1048576,0),MATCH((CUADRO!P$4&amp;$E817),'Hoja de Trabajo para listado'!$A$151:$Z$151,0)),0)+IFERROR(INDEX('Hoja de Trabajo para listado'!$AB$155:$BA$1048576,MATCH($A817,'Hoja de Trabajo para listado'!$AB$155:$AB$1048576,0),MATCH((CUADRO!P$4&amp;$E817),'Hoja de Trabajo para listado'!$AB$151:$BA$151,0)),0)+IFERROR(INDEX('Hoja de Trabajo para listado'!$BC$155:$CB$1048576,MATCH($A817,'Hoja de Trabajo para listado'!$BC$155:$BC$1048576,0),MATCH((CUADRO!P$4&amp;$E817),'Hoja de Trabajo para listado'!$BC$151:$CB$151,0)),0)+IFERROR(INDEX('Hoja de Trabajo para listado'!$DE$153:$DG$274,MATCH($A817,'Hoja de Trabajo para listado'!$DE$153:$DE$1048576,0),MATCH((CUADRO!P$4&amp;$E817),'Hoja de Trabajo para listado'!$DE$151:$DG$151,0)),0)+IFERROR(INDEX('Hoja de Trabajo para listado'!$CD$155:$DC$1048576,MATCH($A817,'Hoja de Trabajo para listado'!$CD$155:$CD$1048576,0),MATCH((CUADRO!P$4&amp;$E817),'Hoja de Trabajo para listado'!$CD$151:$DC$151,0)),0)</f>
        <v>0</v>
      </c>
      <c r="Q817" s="241">
        <f ca="1">+IFERROR(INDEX('Hoja de Trabajo para listado'!$A$155:$Z$1048576,MATCH($A817,'Hoja de Trabajo para listado'!$A$155:$A$1048576,0),MATCH((CUADRO!Q$4&amp;$E817),'Hoja de Trabajo para listado'!$A$151:$Z$151,0)),0)+IFERROR(INDEX('Hoja de Trabajo para listado'!$AB$155:$BA$1048576,MATCH($A817,'Hoja de Trabajo para listado'!$AB$155:$AB$1048576,0),MATCH((CUADRO!Q$4&amp;$E817),'Hoja de Trabajo para listado'!$AB$151:$BA$151,0)),0)+IFERROR(INDEX('Hoja de Trabajo para listado'!$BC$155:$CB$1048576,MATCH($A817,'Hoja de Trabajo para listado'!$BC$155:$BC$1048576,0),MATCH((CUADRO!Q$4&amp;$E817),'Hoja de Trabajo para listado'!$BC$151:$CB$151,0)),0)+IFERROR(INDEX('Hoja de Trabajo para listado'!$DE$153:$DG$274,MATCH($A817,'Hoja de Trabajo para listado'!$DE$153:$DE$1048576,0),MATCH((CUADRO!Q$4&amp;$E817),'Hoja de Trabajo para listado'!$DE$151:$DG$151,0)),0)+IFERROR(INDEX('Hoja de Trabajo para listado'!$CD$155:$DC$1048576,MATCH($A817,'Hoja de Trabajo para listado'!$CD$155:$CD$1048576,0),MATCH((CUADRO!Q$4&amp;$E817),'Hoja de Trabajo para listado'!$CD$151:$DC$151,0)),0)</f>
        <v>0</v>
      </c>
      <c r="R817" s="241">
        <f t="shared" ca="1" si="31"/>
        <v>0</v>
      </c>
      <c r="S817" s="247"/>
      <c r="T817" s="241">
        <f ca="1">+T818</f>
        <v>0</v>
      </c>
      <c r="U817" s="240">
        <f t="shared" si="32"/>
        <v>1</v>
      </c>
      <c r="V817" s="327" t="str">
        <f>+VLOOKUP(A817,bd_lista!$A$3:$E$592,5,FALSE)</f>
        <v>Gobiernos Autonomos Municipales</v>
      </c>
      <c r="W817" s="397" t="str">
        <f>+V817</f>
        <v>Gobiernos Autonomos Municipales</v>
      </c>
      <c r="X817" s="240">
        <f>+VLOOKUP(A817,[4]Sheet1!$A$13:$D$744,4,FALSE)</f>
        <v>0</v>
      </c>
      <c r="Y817" s="240" t="e">
        <f>+VLOOKUP(X817,bd_lista!$A$3:$C$592,3,FALSE)</f>
        <v>#N/A</v>
      </c>
      <c r="Z817" s="290">
        <f>+X817</f>
        <v>0</v>
      </c>
      <c r="AA817" s="291" t="e">
        <f>+Y817</f>
        <v>#N/A</v>
      </c>
    </row>
    <row r="818" spans="1:27" customFormat="1" ht="15" hidden="1" customHeight="1">
      <c r="A818" s="32">
        <v>1426</v>
      </c>
      <c r="B818" s="394"/>
      <c r="C818" s="245" t="str">
        <f>+VLOOKUP(A818,bd_lista!$A$3:$C$592,3,FALSE)</f>
        <v>Gobierno Autónomo Municipal de Salinas de G. Mendoza</v>
      </c>
      <c r="D818" s="396"/>
      <c r="E818" s="242" t="s">
        <v>1304</v>
      </c>
      <c r="F818" s="241">
        <f ca="1">+IFERROR(INDEX('Hoja de Trabajo para listado'!$A$155:$Z$1048576,MATCH($A818,'Hoja de Trabajo para listado'!$A$155:$A$1048576,0),MATCH((CUADRO!F$4&amp;$E818),'Hoja de Trabajo para listado'!$A$151:$Z$151,0)),0)+IFERROR(INDEX('Hoja de Trabajo para listado'!$AB$155:$BA$1048576,MATCH($A818,'Hoja de Trabajo para listado'!$AB$155:$AB$1048576,0),MATCH((CUADRO!F$4&amp;$E818),'Hoja de Trabajo para listado'!$AB$151:$BA$151,0)),0)+IFERROR(INDEX('Hoja de Trabajo para listado'!$BC$155:$CB$1048576,MATCH($A818,'Hoja de Trabajo para listado'!$BC$155:$BC$1048576,0),MATCH((CUADRO!F$4&amp;$E818),'Hoja de Trabajo para listado'!$BC$151:$CB$151,0)),0)+IFERROR(INDEX('Hoja de Trabajo para listado'!$DE$153:$DG$274,MATCH($A818,'Hoja de Trabajo para listado'!$DE$153:$DE$1048576,0),MATCH((CUADRO!F$4&amp;$E818),'Hoja de Trabajo para listado'!$DE$151:$DG$151,0)),0)+IFERROR(INDEX('Hoja de Trabajo para listado'!$CD$155:$DC$1048576,MATCH($A818,'Hoja de Trabajo para listado'!$CD$155:$CD$1048576,0),MATCH((CUADRO!F$4&amp;$E818),'Hoja de Trabajo para listado'!$CD$151:$DC$151,0)),0)</f>
        <v>0</v>
      </c>
      <c r="G818" s="241">
        <f ca="1">+IFERROR(INDEX('Hoja de Trabajo para listado'!$A$155:$Z$1048576,MATCH($A818,'Hoja de Trabajo para listado'!$A$155:$A$1048576,0),MATCH((CUADRO!G$4&amp;$E818),'Hoja de Trabajo para listado'!$A$151:$Z$151,0)),0)+IFERROR(INDEX('Hoja de Trabajo para listado'!$AB$155:$BA$1048576,MATCH($A818,'Hoja de Trabajo para listado'!$AB$155:$AB$1048576,0),MATCH((CUADRO!G$4&amp;$E818),'Hoja de Trabajo para listado'!$AB$151:$BA$151,0)),0)+IFERROR(INDEX('Hoja de Trabajo para listado'!$BC$155:$CB$1048576,MATCH($A818,'Hoja de Trabajo para listado'!$BC$155:$BC$1048576,0),MATCH((CUADRO!G$4&amp;$E818),'Hoja de Trabajo para listado'!$BC$151:$CB$151,0)),0)+IFERROR(INDEX('Hoja de Trabajo para listado'!$DE$153:$DG$274,MATCH($A818,'Hoja de Trabajo para listado'!$DE$153:$DE$1048576,0),MATCH((CUADRO!G$4&amp;$E818),'Hoja de Trabajo para listado'!$DE$151:$DG$151,0)),0)+IFERROR(INDEX('Hoja de Trabajo para listado'!$CD$155:$DC$1048576,MATCH($A818,'Hoja de Trabajo para listado'!$CD$155:$CD$1048576,0),MATCH((CUADRO!G$4&amp;$E818),'Hoja de Trabajo para listado'!$CD$151:$DC$151,0)),0)</f>
        <v>0</v>
      </c>
      <c r="H818" s="241">
        <f ca="1">+IFERROR(INDEX('Hoja de Trabajo para listado'!$A$155:$Z$1048576,MATCH($A818,'Hoja de Trabajo para listado'!$A$155:$A$1048576,0),MATCH((CUADRO!H$4&amp;$E818),'Hoja de Trabajo para listado'!$A$151:$Z$151,0)),0)+IFERROR(INDEX('Hoja de Trabajo para listado'!$AB$155:$BA$1048576,MATCH($A818,'Hoja de Trabajo para listado'!$AB$155:$AB$1048576,0),MATCH((CUADRO!H$4&amp;$E818),'Hoja de Trabajo para listado'!$AB$151:$BA$151,0)),0)+IFERROR(INDEX('Hoja de Trabajo para listado'!$BC$155:$CB$1048576,MATCH($A818,'Hoja de Trabajo para listado'!$BC$155:$BC$1048576,0),MATCH((CUADRO!H$4&amp;$E818),'Hoja de Trabajo para listado'!$BC$151:$CB$151,0)),0)+IFERROR(INDEX('Hoja de Trabajo para listado'!$DE$153:$DG$274,MATCH($A818,'Hoja de Trabajo para listado'!$DE$153:$DE$1048576,0),MATCH((CUADRO!H$4&amp;$E818),'Hoja de Trabajo para listado'!$DE$151:$DG$151,0)),0)+IFERROR(INDEX('Hoja de Trabajo para listado'!$CD$155:$DC$1048576,MATCH($A818,'Hoja de Trabajo para listado'!$CD$155:$CD$1048576,0),MATCH((CUADRO!H$4&amp;$E818),'Hoja de Trabajo para listado'!$CD$151:$DC$151,0)),0)</f>
        <v>0</v>
      </c>
      <c r="I818" s="241">
        <f ca="1">+IFERROR(INDEX('Hoja de Trabajo para listado'!$A$155:$Z$1048576,MATCH($A818,'Hoja de Trabajo para listado'!$A$155:$A$1048576,0),MATCH((CUADRO!I$4&amp;$E818),'Hoja de Trabajo para listado'!$A$151:$Z$151,0)),0)+IFERROR(INDEX('Hoja de Trabajo para listado'!$AB$155:$BA$1048576,MATCH($A818,'Hoja de Trabajo para listado'!$AB$155:$AB$1048576,0),MATCH((CUADRO!I$4&amp;$E818),'Hoja de Trabajo para listado'!$AB$151:$BA$151,0)),0)+IFERROR(INDEX('Hoja de Trabajo para listado'!$BC$155:$CB$1048576,MATCH($A818,'Hoja de Trabajo para listado'!$BC$155:$BC$1048576,0),MATCH((CUADRO!I$4&amp;$E818),'Hoja de Trabajo para listado'!$BC$151:$CB$151,0)),0)+IFERROR(INDEX('Hoja de Trabajo para listado'!$DE$153:$DG$274,MATCH($A818,'Hoja de Trabajo para listado'!$DE$153:$DE$1048576,0),MATCH((CUADRO!I$4&amp;$E818),'Hoja de Trabajo para listado'!$DE$151:$DG$151,0)),0)+IFERROR(INDEX('Hoja de Trabajo para listado'!$CD$155:$DC$1048576,MATCH($A818,'Hoja de Trabajo para listado'!$CD$155:$CD$1048576,0),MATCH((CUADRO!I$4&amp;$E818),'Hoja de Trabajo para listado'!$CD$151:$DC$151,0)),0)</f>
        <v>0</v>
      </c>
      <c r="J818" s="241">
        <f ca="1">+IFERROR(INDEX('Hoja de Trabajo para listado'!$A$155:$Z$1048576,MATCH($A818,'Hoja de Trabajo para listado'!$A$155:$A$1048576,0),MATCH((CUADRO!J$4&amp;$E818),'Hoja de Trabajo para listado'!$A$151:$Z$151,0)),0)+IFERROR(INDEX('Hoja de Trabajo para listado'!$AB$155:$BA$1048576,MATCH($A818,'Hoja de Trabajo para listado'!$AB$155:$AB$1048576,0),MATCH((CUADRO!J$4&amp;$E818),'Hoja de Trabajo para listado'!$AB$151:$BA$151,0)),0)+IFERROR(INDEX('Hoja de Trabajo para listado'!$BC$155:$CB$1048576,MATCH($A818,'Hoja de Trabajo para listado'!$BC$155:$BC$1048576,0),MATCH((CUADRO!J$4&amp;$E818),'Hoja de Trabajo para listado'!$BC$151:$CB$151,0)),0)+IFERROR(INDEX('Hoja de Trabajo para listado'!$DE$153:$DG$274,MATCH($A818,'Hoja de Trabajo para listado'!$DE$153:$DE$1048576,0),MATCH((CUADRO!J$4&amp;$E818),'Hoja de Trabajo para listado'!$DE$151:$DG$151,0)),0)+IFERROR(INDEX('Hoja de Trabajo para listado'!$CD$155:$DC$1048576,MATCH($A818,'Hoja de Trabajo para listado'!$CD$155:$CD$1048576,0),MATCH((CUADRO!J$4&amp;$E818),'Hoja de Trabajo para listado'!$CD$151:$DC$151,0)),0)</f>
        <v>0</v>
      </c>
      <c r="K818" s="241">
        <f ca="1">+IFERROR(INDEX('Hoja de Trabajo para listado'!$A$155:$Z$1048576,MATCH($A818,'Hoja de Trabajo para listado'!$A$155:$A$1048576,0),MATCH((CUADRO!K$4&amp;$E818),'Hoja de Trabajo para listado'!$A$151:$Z$151,0)),0)+IFERROR(INDEX('Hoja de Trabajo para listado'!$AB$155:$BA$1048576,MATCH($A818,'Hoja de Trabajo para listado'!$AB$155:$AB$1048576,0),MATCH((CUADRO!K$4&amp;$E818),'Hoja de Trabajo para listado'!$AB$151:$BA$151,0)),0)+IFERROR(INDEX('Hoja de Trabajo para listado'!$BC$155:$CB$1048576,MATCH($A818,'Hoja de Trabajo para listado'!$BC$155:$BC$1048576,0),MATCH((CUADRO!K$4&amp;$E818),'Hoja de Trabajo para listado'!$BC$151:$CB$151,0)),0)+IFERROR(INDEX('Hoja de Trabajo para listado'!$DE$153:$DG$274,MATCH($A818,'Hoja de Trabajo para listado'!$DE$153:$DE$1048576,0),MATCH((CUADRO!K$4&amp;$E818),'Hoja de Trabajo para listado'!$DE$151:$DG$151,0)),0)+IFERROR(INDEX('Hoja de Trabajo para listado'!$CD$155:$DC$1048576,MATCH($A818,'Hoja de Trabajo para listado'!$CD$155:$CD$1048576,0),MATCH((CUADRO!K$4&amp;$E818),'Hoja de Trabajo para listado'!$CD$151:$DC$151,0)),0)</f>
        <v>0</v>
      </c>
      <c r="L818" s="241">
        <f ca="1">+IFERROR(INDEX('Hoja de Trabajo para listado'!$A$155:$Z$1048576,MATCH($A818,'Hoja de Trabajo para listado'!$A$155:$A$1048576,0),MATCH((CUADRO!L$4&amp;$E818),'Hoja de Trabajo para listado'!$A$151:$Z$151,0)),0)+IFERROR(INDEX('Hoja de Trabajo para listado'!$AB$155:$BA$1048576,MATCH($A818,'Hoja de Trabajo para listado'!$AB$155:$AB$1048576,0),MATCH((CUADRO!L$4&amp;$E818),'Hoja de Trabajo para listado'!$AB$151:$BA$151,0)),0)+IFERROR(INDEX('Hoja de Trabajo para listado'!$BC$155:$CB$1048576,MATCH($A818,'Hoja de Trabajo para listado'!$BC$155:$BC$1048576,0),MATCH((CUADRO!L$4&amp;$E818),'Hoja de Trabajo para listado'!$BC$151:$CB$151,0)),0)+IFERROR(INDEX('Hoja de Trabajo para listado'!$DE$153:$DG$274,MATCH($A818,'Hoja de Trabajo para listado'!$DE$153:$DE$1048576,0),MATCH((CUADRO!L$4&amp;$E818),'Hoja de Trabajo para listado'!$DE$151:$DG$151,0)),0)+IFERROR(INDEX('Hoja de Trabajo para listado'!$CD$155:$DC$1048576,MATCH($A818,'Hoja de Trabajo para listado'!$CD$155:$CD$1048576,0),MATCH((CUADRO!L$4&amp;$E818),'Hoja de Trabajo para listado'!$CD$151:$DC$151,0)),0)</f>
        <v>0</v>
      </c>
      <c r="M818" s="241">
        <f ca="1">+IFERROR(INDEX('Hoja de Trabajo para listado'!$A$155:$Z$1048576,MATCH($A818,'Hoja de Trabajo para listado'!$A$155:$A$1048576,0),MATCH((CUADRO!M$4&amp;$E818),'Hoja de Trabajo para listado'!$A$151:$Z$151,0)),0)+IFERROR(INDEX('Hoja de Trabajo para listado'!$AB$155:$BA$1048576,MATCH($A818,'Hoja de Trabajo para listado'!$AB$155:$AB$1048576,0),MATCH((CUADRO!M$4&amp;$E818),'Hoja de Trabajo para listado'!$AB$151:$BA$151,0)),0)+IFERROR(INDEX('Hoja de Trabajo para listado'!$BC$155:$CB$1048576,MATCH($A818,'Hoja de Trabajo para listado'!$BC$155:$BC$1048576,0),MATCH((CUADRO!M$4&amp;$E818),'Hoja de Trabajo para listado'!$BC$151:$CB$151,0)),0)+IFERROR(INDEX('Hoja de Trabajo para listado'!$DE$153:$DG$274,MATCH($A818,'Hoja de Trabajo para listado'!$DE$153:$DE$1048576,0),MATCH((CUADRO!M$4&amp;$E818),'Hoja de Trabajo para listado'!$DE$151:$DG$151,0)),0)+IFERROR(INDEX('Hoja de Trabajo para listado'!$CD$155:$DC$1048576,MATCH($A818,'Hoja de Trabajo para listado'!$CD$155:$CD$1048576,0),MATCH((CUADRO!M$4&amp;$E818),'Hoja de Trabajo para listado'!$CD$151:$DC$151,0)),0)</f>
        <v>0</v>
      </c>
      <c r="N818" s="241">
        <f ca="1">+IFERROR(INDEX('Hoja de Trabajo para listado'!$A$155:$Z$1048576,MATCH($A818,'Hoja de Trabajo para listado'!$A$155:$A$1048576,0),MATCH((CUADRO!N$4&amp;$E818),'Hoja de Trabajo para listado'!$A$151:$Z$151,0)),0)+IFERROR(INDEX('Hoja de Trabajo para listado'!$AB$155:$BA$1048576,MATCH($A818,'Hoja de Trabajo para listado'!$AB$155:$AB$1048576,0),MATCH((CUADRO!N$4&amp;$E818),'Hoja de Trabajo para listado'!$AB$151:$BA$151,0)),0)+IFERROR(INDEX('Hoja de Trabajo para listado'!$BC$155:$CB$1048576,MATCH($A818,'Hoja de Trabajo para listado'!$BC$155:$BC$1048576,0),MATCH((CUADRO!N$4&amp;$E818),'Hoja de Trabajo para listado'!$BC$151:$CB$151,0)),0)+IFERROR(INDEX('Hoja de Trabajo para listado'!$DE$153:$DG$274,MATCH($A818,'Hoja de Trabajo para listado'!$DE$153:$DE$1048576,0),MATCH((CUADRO!N$4&amp;$E818),'Hoja de Trabajo para listado'!$DE$151:$DG$151,0)),0)+IFERROR(INDEX('Hoja de Trabajo para listado'!$CD$155:$DC$1048576,MATCH($A818,'Hoja de Trabajo para listado'!$CD$155:$CD$1048576,0),MATCH((CUADRO!N$4&amp;$E818),'Hoja de Trabajo para listado'!$CD$151:$DC$151,0)),0)</f>
        <v>0</v>
      </c>
      <c r="O818" s="241">
        <f ca="1">+IFERROR(INDEX('Hoja de Trabajo para listado'!$A$155:$Z$1048576,MATCH($A818,'Hoja de Trabajo para listado'!$A$155:$A$1048576,0),MATCH((CUADRO!O$4&amp;$E818),'Hoja de Trabajo para listado'!$A$151:$Z$151,0)),0)+IFERROR(INDEX('Hoja de Trabajo para listado'!$AB$155:$BA$1048576,MATCH($A818,'Hoja de Trabajo para listado'!$AB$155:$AB$1048576,0),MATCH((CUADRO!O$4&amp;$E818),'Hoja de Trabajo para listado'!$AB$151:$BA$151,0)),0)+IFERROR(INDEX('Hoja de Trabajo para listado'!$BC$155:$CB$1048576,MATCH($A818,'Hoja de Trabajo para listado'!$BC$155:$BC$1048576,0),MATCH((CUADRO!O$4&amp;$E818),'Hoja de Trabajo para listado'!$BC$151:$CB$151,0)),0)+IFERROR(INDEX('Hoja de Trabajo para listado'!$DE$153:$DG$274,MATCH($A818,'Hoja de Trabajo para listado'!$DE$153:$DE$1048576,0),MATCH((CUADRO!O$4&amp;$E818),'Hoja de Trabajo para listado'!$DE$151:$DG$151,0)),0)+IFERROR(INDEX('Hoja de Trabajo para listado'!$CD$155:$DC$1048576,MATCH($A818,'Hoja de Trabajo para listado'!$CD$155:$CD$1048576,0),MATCH((CUADRO!O$4&amp;$E818),'Hoja de Trabajo para listado'!$CD$151:$DC$151,0)),0)</f>
        <v>0</v>
      </c>
      <c r="P818" s="241">
        <f ca="1">+IFERROR(INDEX('Hoja de Trabajo para listado'!$A$155:$Z$1048576,MATCH($A818,'Hoja de Trabajo para listado'!$A$155:$A$1048576,0),MATCH((CUADRO!P$4&amp;$E818),'Hoja de Trabajo para listado'!$A$151:$Z$151,0)),0)+IFERROR(INDEX('Hoja de Trabajo para listado'!$AB$155:$BA$1048576,MATCH($A818,'Hoja de Trabajo para listado'!$AB$155:$AB$1048576,0),MATCH((CUADRO!P$4&amp;$E818),'Hoja de Trabajo para listado'!$AB$151:$BA$151,0)),0)+IFERROR(INDEX('Hoja de Trabajo para listado'!$BC$155:$CB$1048576,MATCH($A818,'Hoja de Trabajo para listado'!$BC$155:$BC$1048576,0),MATCH((CUADRO!P$4&amp;$E818),'Hoja de Trabajo para listado'!$BC$151:$CB$151,0)),0)+IFERROR(INDEX('Hoja de Trabajo para listado'!$DE$153:$DG$274,MATCH($A818,'Hoja de Trabajo para listado'!$DE$153:$DE$1048576,0),MATCH((CUADRO!P$4&amp;$E818),'Hoja de Trabajo para listado'!$DE$151:$DG$151,0)),0)+IFERROR(INDEX('Hoja de Trabajo para listado'!$CD$155:$DC$1048576,MATCH($A818,'Hoja de Trabajo para listado'!$CD$155:$CD$1048576,0),MATCH((CUADRO!P$4&amp;$E818),'Hoja de Trabajo para listado'!$CD$151:$DC$151,0)),0)</f>
        <v>0</v>
      </c>
      <c r="Q818" s="241">
        <f ca="1">+IFERROR(INDEX('Hoja de Trabajo para listado'!$A$155:$Z$1048576,MATCH($A818,'Hoja de Trabajo para listado'!$A$155:$A$1048576,0),MATCH((CUADRO!Q$4&amp;$E818),'Hoja de Trabajo para listado'!$A$151:$Z$151,0)),0)+IFERROR(INDEX('Hoja de Trabajo para listado'!$AB$155:$BA$1048576,MATCH($A818,'Hoja de Trabajo para listado'!$AB$155:$AB$1048576,0),MATCH((CUADRO!Q$4&amp;$E818),'Hoja de Trabajo para listado'!$AB$151:$BA$151,0)),0)+IFERROR(INDEX('Hoja de Trabajo para listado'!$BC$155:$CB$1048576,MATCH($A818,'Hoja de Trabajo para listado'!$BC$155:$BC$1048576,0),MATCH((CUADRO!Q$4&amp;$E818),'Hoja de Trabajo para listado'!$BC$151:$CB$151,0)),0)+IFERROR(INDEX('Hoja de Trabajo para listado'!$DE$153:$DG$274,MATCH($A818,'Hoja de Trabajo para listado'!$DE$153:$DE$1048576,0),MATCH((CUADRO!Q$4&amp;$E818),'Hoja de Trabajo para listado'!$DE$151:$DG$151,0)),0)+IFERROR(INDEX('Hoja de Trabajo para listado'!$CD$155:$DC$1048576,MATCH($A818,'Hoja de Trabajo para listado'!$CD$155:$CD$1048576,0),MATCH((CUADRO!Q$4&amp;$E818),'Hoja de Trabajo para listado'!$CD$151:$DC$151,0)),0)</f>
        <v>0</v>
      </c>
      <c r="R818" s="241">
        <f t="shared" ca="1" si="31"/>
        <v>0</v>
      </c>
      <c r="S818" s="247">
        <f ca="1">+R817+R818</f>
        <v>0</v>
      </c>
      <c r="T818" s="241">
        <f ca="1">+S818</f>
        <v>0</v>
      </c>
      <c r="U818" s="240">
        <f t="shared" si="32"/>
        <v>2</v>
      </c>
      <c r="V818" s="327" t="str">
        <f>+VLOOKUP(A818,bd_lista!$A$3:$E$592,5,FALSE)</f>
        <v>Gobiernos Autonomos Municipales</v>
      </c>
      <c r="W818" s="398"/>
      <c r="X818" s="240">
        <f>+VLOOKUP(A818,[4]Sheet1!$A$13:$D$744,4,FALSE)</f>
        <v>0</v>
      </c>
      <c r="Y818" s="240" t="e">
        <f>+VLOOKUP(X818,bd_lista!$A$3:$C$592,3,FALSE)</f>
        <v>#N/A</v>
      </c>
      <c r="Z818" s="288"/>
      <c r="AA818" s="289"/>
    </row>
    <row r="819" spans="1:27" customFormat="1" ht="27" hidden="1" customHeight="1">
      <c r="A819" s="32">
        <v>1427</v>
      </c>
      <c r="B819" s="393">
        <f>+A819</f>
        <v>1427</v>
      </c>
      <c r="C819" s="245" t="str">
        <f>+VLOOKUP(A819,bd_lista!$A$3:$C$592,3,FALSE)</f>
        <v>Gobierno Autónomo Municipal de Pampa Aullagas</v>
      </c>
      <c r="D819" s="395" t="str">
        <f>+C819</f>
        <v>Gobierno Autónomo Municipal de Pampa Aullagas</v>
      </c>
      <c r="E819" s="240" t="s">
        <v>1303</v>
      </c>
      <c r="F819" s="241">
        <f ca="1">+IFERROR(INDEX('Hoja de Trabajo para listado'!$A$155:$Z$1048576,MATCH($A819,'Hoja de Trabajo para listado'!$A$155:$A$1048576,0),MATCH((CUADRO!F$4&amp;$E819),'Hoja de Trabajo para listado'!$A$151:$Z$151,0)),0)+IFERROR(INDEX('Hoja de Trabajo para listado'!$AB$155:$BA$1048576,MATCH($A819,'Hoja de Trabajo para listado'!$AB$155:$AB$1048576,0),MATCH((CUADRO!F$4&amp;$E819),'Hoja de Trabajo para listado'!$AB$151:$BA$151,0)),0)+IFERROR(INDEX('Hoja de Trabajo para listado'!$BC$155:$CB$1048576,MATCH($A819,'Hoja de Trabajo para listado'!$BC$155:$BC$1048576,0),MATCH((CUADRO!F$4&amp;$E819),'Hoja de Trabajo para listado'!$BC$151:$CB$151,0)),0)+IFERROR(INDEX('Hoja de Trabajo para listado'!$DE$153:$DG$274,MATCH($A819,'Hoja de Trabajo para listado'!$DE$153:$DE$1048576,0),MATCH((CUADRO!F$4&amp;$E819),'Hoja de Trabajo para listado'!$DE$151:$DG$151,0)),0)+IFERROR(INDEX('Hoja de Trabajo para listado'!$CD$155:$DC$1048576,MATCH($A819,'Hoja de Trabajo para listado'!$CD$155:$CD$1048576,0),MATCH((CUADRO!F$4&amp;$E819),'Hoja de Trabajo para listado'!$CD$151:$DC$151,0)),0)</f>
        <v>0</v>
      </c>
      <c r="G819" s="241">
        <f ca="1">+IFERROR(INDEX('Hoja de Trabajo para listado'!$A$155:$Z$1048576,MATCH($A819,'Hoja de Trabajo para listado'!$A$155:$A$1048576,0),MATCH((CUADRO!G$4&amp;$E819),'Hoja de Trabajo para listado'!$A$151:$Z$151,0)),0)+IFERROR(INDEX('Hoja de Trabajo para listado'!$AB$155:$BA$1048576,MATCH($A819,'Hoja de Trabajo para listado'!$AB$155:$AB$1048576,0),MATCH((CUADRO!G$4&amp;$E819),'Hoja de Trabajo para listado'!$AB$151:$BA$151,0)),0)+IFERROR(INDEX('Hoja de Trabajo para listado'!$BC$155:$CB$1048576,MATCH($A819,'Hoja de Trabajo para listado'!$BC$155:$BC$1048576,0),MATCH((CUADRO!G$4&amp;$E819),'Hoja de Trabajo para listado'!$BC$151:$CB$151,0)),0)+IFERROR(INDEX('Hoja de Trabajo para listado'!$DE$153:$DG$274,MATCH($A819,'Hoja de Trabajo para listado'!$DE$153:$DE$1048576,0),MATCH((CUADRO!G$4&amp;$E819),'Hoja de Trabajo para listado'!$DE$151:$DG$151,0)),0)+IFERROR(INDEX('Hoja de Trabajo para listado'!$CD$155:$DC$1048576,MATCH($A819,'Hoja de Trabajo para listado'!$CD$155:$CD$1048576,0),MATCH((CUADRO!G$4&amp;$E819),'Hoja de Trabajo para listado'!$CD$151:$DC$151,0)),0)</f>
        <v>0</v>
      </c>
      <c r="H819" s="241">
        <f ca="1">+IFERROR(INDEX('Hoja de Trabajo para listado'!$A$155:$Z$1048576,MATCH($A819,'Hoja de Trabajo para listado'!$A$155:$A$1048576,0),MATCH((CUADRO!H$4&amp;$E819),'Hoja de Trabajo para listado'!$A$151:$Z$151,0)),0)+IFERROR(INDEX('Hoja de Trabajo para listado'!$AB$155:$BA$1048576,MATCH($A819,'Hoja de Trabajo para listado'!$AB$155:$AB$1048576,0),MATCH((CUADRO!H$4&amp;$E819),'Hoja de Trabajo para listado'!$AB$151:$BA$151,0)),0)+IFERROR(INDEX('Hoja de Trabajo para listado'!$BC$155:$CB$1048576,MATCH($A819,'Hoja de Trabajo para listado'!$BC$155:$BC$1048576,0),MATCH((CUADRO!H$4&amp;$E819),'Hoja de Trabajo para listado'!$BC$151:$CB$151,0)),0)+IFERROR(INDEX('Hoja de Trabajo para listado'!$DE$153:$DG$274,MATCH($A819,'Hoja de Trabajo para listado'!$DE$153:$DE$1048576,0),MATCH((CUADRO!H$4&amp;$E819),'Hoja de Trabajo para listado'!$DE$151:$DG$151,0)),0)+IFERROR(INDEX('Hoja de Trabajo para listado'!$CD$155:$DC$1048576,MATCH($A819,'Hoja de Trabajo para listado'!$CD$155:$CD$1048576,0),MATCH((CUADRO!H$4&amp;$E819),'Hoja de Trabajo para listado'!$CD$151:$DC$151,0)),0)</f>
        <v>0</v>
      </c>
      <c r="I819" s="241">
        <f ca="1">+IFERROR(INDEX('Hoja de Trabajo para listado'!$A$155:$Z$1048576,MATCH($A819,'Hoja de Trabajo para listado'!$A$155:$A$1048576,0),MATCH((CUADRO!I$4&amp;$E819),'Hoja de Trabajo para listado'!$A$151:$Z$151,0)),0)+IFERROR(INDEX('Hoja de Trabajo para listado'!$AB$155:$BA$1048576,MATCH($A819,'Hoja de Trabajo para listado'!$AB$155:$AB$1048576,0),MATCH((CUADRO!I$4&amp;$E819),'Hoja de Trabajo para listado'!$AB$151:$BA$151,0)),0)+IFERROR(INDEX('Hoja de Trabajo para listado'!$BC$155:$CB$1048576,MATCH($A819,'Hoja de Trabajo para listado'!$BC$155:$BC$1048576,0),MATCH((CUADRO!I$4&amp;$E819),'Hoja de Trabajo para listado'!$BC$151:$CB$151,0)),0)+IFERROR(INDEX('Hoja de Trabajo para listado'!$DE$153:$DG$274,MATCH($A819,'Hoja de Trabajo para listado'!$DE$153:$DE$1048576,0),MATCH((CUADRO!I$4&amp;$E819),'Hoja de Trabajo para listado'!$DE$151:$DG$151,0)),0)+IFERROR(INDEX('Hoja de Trabajo para listado'!$CD$155:$DC$1048576,MATCH($A819,'Hoja de Trabajo para listado'!$CD$155:$CD$1048576,0),MATCH((CUADRO!I$4&amp;$E819),'Hoja de Trabajo para listado'!$CD$151:$DC$151,0)),0)</f>
        <v>0</v>
      </c>
      <c r="J819" s="241">
        <f ca="1">+IFERROR(INDEX('Hoja de Trabajo para listado'!$A$155:$Z$1048576,MATCH($A819,'Hoja de Trabajo para listado'!$A$155:$A$1048576,0),MATCH((CUADRO!J$4&amp;$E819),'Hoja de Trabajo para listado'!$A$151:$Z$151,0)),0)+IFERROR(INDEX('Hoja de Trabajo para listado'!$AB$155:$BA$1048576,MATCH($A819,'Hoja de Trabajo para listado'!$AB$155:$AB$1048576,0),MATCH((CUADRO!J$4&amp;$E819),'Hoja de Trabajo para listado'!$AB$151:$BA$151,0)),0)+IFERROR(INDEX('Hoja de Trabajo para listado'!$BC$155:$CB$1048576,MATCH($A819,'Hoja de Trabajo para listado'!$BC$155:$BC$1048576,0),MATCH((CUADRO!J$4&amp;$E819),'Hoja de Trabajo para listado'!$BC$151:$CB$151,0)),0)+IFERROR(INDEX('Hoja de Trabajo para listado'!$DE$153:$DG$274,MATCH($A819,'Hoja de Trabajo para listado'!$DE$153:$DE$1048576,0),MATCH((CUADRO!J$4&amp;$E819),'Hoja de Trabajo para listado'!$DE$151:$DG$151,0)),0)+IFERROR(INDEX('Hoja de Trabajo para listado'!$CD$155:$DC$1048576,MATCH($A819,'Hoja de Trabajo para listado'!$CD$155:$CD$1048576,0),MATCH((CUADRO!J$4&amp;$E819),'Hoja de Trabajo para listado'!$CD$151:$DC$151,0)),0)</f>
        <v>0</v>
      </c>
      <c r="K819" s="241">
        <f ca="1">+IFERROR(INDEX('Hoja de Trabajo para listado'!$A$155:$Z$1048576,MATCH($A819,'Hoja de Trabajo para listado'!$A$155:$A$1048576,0),MATCH((CUADRO!K$4&amp;$E819),'Hoja de Trabajo para listado'!$A$151:$Z$151,0)),0)+IFERROR(INDEX('Hoja de Trabajo para listado'!$AB$155:$BA$1048576,MATCH($A819,'Hoja de Trabajo para listado'!$AB$155:$AB$1048576,0),MATCH((CUADRO!K$4&amp;$E819),'Hoja de Trabajo para listado'!$AB$151:$BA$151,0)),0)+IFERROR(INDEX('Hoja de Trabajo para listado'!$BC$155:$CB$1048576,MATCH($A819,'Hoja de Trabajo para listado'!$BC$155:$BC$1048576,0),MATCH((CUADRO!K$4&amp;$E819),'Hoja de Trabajo para listado'!$BC$151:$CB$151,0)),0)+IFERROR(INDEX('Hoja de Trabajo para listado'!$DE$153:$DG$274,MATCH($A819,'Hoja de Trabajo para listado'!$DE$153:$DE$1048576,0),MATCH((CUADRO!K$4&amp;$E819),'Hoja de Trabajo para listado'!$DE$151:$DG$151,0)),0)+IFERROR(INDEX('Hoja de Trabajo para listado'!$CD$155:$DC$1048576,MATCH($A819,'Hoja de Trabajo para listado'!$CD$155:$CD$1048576,0),MATCH((CUADRO!K$4&amp;$E819),'Hoja de Trabajo para listado'!$CD$151:$DC$151,0)),0)</f>
        <v>0</v>
      </c>
      <c r="L819" s="241">
        <f ca="1">+IFERROR(INDEX('Hoja de Trabajo para listado'!$A$155:$Z$1048576,MATCH($A819,'Hoja de Trabajo para listado'!$A$155:$A$1048576,0),MATCH((CUADRO!L$4&amp;$E819),'Hoja de Trabajo para listado'!$A$151:$Z$151,0)),0)+IFERROR(INDEX('Hoja de Trabajo para listado'!$AB$155:$BA$1048576,MATCH($A819,'Hoja de Trabajo para listado'!$AB$155:$AB$1048576,0),MATCH((CUADRO!L$4&amp;$E819),'Hoja de Trabajo para listado'!$AB$151:$BA$151,0)),0)+IFERROR(INDEX('Hoja de Trabajo para listado'!$BC$155:$CB$1048576,MATCH($A819,'Hoja de Trabajo para listado'!$BC$155:$BC$1048576,0),MATCH((CUADRO!L$4&amp;$E819),'Hoja de Trabajo para listado'!$BC$151:$CB$151,0)),0)+IFERROR(INDEX('Hoja de Trabajo para listado'!$DE$153:$DG$274,MATCH($A819,'Hoja de Trabajo para listado'!$DE$153:$DE$1048576,0),MATCH((CUADRO!L$4&amp;$E819),'Hoja de Trabajo para listado'!$DE$151:$DG$151,0)),0)+IFERROR(INDEX('Hoja de Trabajo para listado'!$CD$155:$DC$1048576,MATCH($A819,'Hoja de Trabajo para listado'!$CD$155:$CD$1048576,0),MATCH((CUADRO!L$4&amp;$E819),'Hoja de Trabajo para listado'!$CD$151:$DC$151,0)),0)</f>
        <v>0</v>
      </c>
      <c r="M819" s="241">
        <f ca="1">+IFERROR(INDEX('Hoja de Trabajo para listado'!$A$155:$Z$1048576,MATCH($A819,'Hoja de Trabajo para listado'!$A$155:$A$1048576,0),MATCH((CUADRO!M$4&amp;$E819),'Hoja de Trabajo para listado'!$A$151:$Z$151,0)),0)+IFERROR(INDEX('Hoja de Trabajo para listado'!$AB$155:$BA$1048576,MATCH($A819,'Hoja de Trabajo para listado'!$AB$155:$AB$1048576,0),MATCH((CUADRO!M$4&amp;$E819),'Hoja de Trabajo para listado'!$AB$151:$BA$151,0)),0)+IFERROR(INDEX('Hoja de Trabajo para listado'!$BC$155:$CB$1048576,MATCH($A819,'Hoja de Trabajo para listado'!$BC$155:$BC$1048576,0),MATCH((CUADRO!M$4&amp;$E819),'Hoja de Trabajo para listado'!$BC$151:$CB$151,0)),0)+IFERROR(INDEX('Hoja de Trabajo para listado'!$DE$153:$DG$274,MATCH($A819,'Hoja de Trabajo para listado'!$DE$153:$DE$1048576,0),MATCH((CUADRO!M$4&amp;$E819),'Hoja de Trabajo para listado'!$DE$151:$DG$151,0)),0)+IFERROR(INDEX('Hoja de Trabajo para listado'!$CD$155:$DC$1048576,MATCH($A819,'Hoja de Trabajo para listado'!$CD$155:$CD$1048576,0),MATCH((CUADRO!M$4&amp;$E819),'Hoja de Trabajo para listado'!$CD$151:$DC$151,0)),0)</f>
        <v>0</v>
      </c>
      <c r="N819" s="241">
        <f ca="1">+IFERROR(INDEX('Hoja de Trabajo para listado'!$A$155:$Z$1048576,MATCH($A819,'Hoja de Trabajo para listado'!$A$155:$A$1048576,0),MATCH((CUADRO!N$4&amp;$E819),'Hoja de Trabajo para listado'!$A$151:$Z$151,0)),0)+IFERROR(INDEX('Hoja de Trabajo para listado'!$AB$155:$BA$1048576,MATCH($A819,'Hoja de Trabajo para listado'!$AB$155:$AB$1048576,0),MATCH((CUADRO!N$4&amp;$E819),'Hoja de Trabajo para listado'!$AB$151:$BA$151,0)),0)+IFERROR(INDEX('Hoja de Trabajo para listado'!$BC$155:$CB$1048576,MATCH($A819,'Hoja de Trabajo para listado'!$BC$155:$BC$1048576,0),MATCH((CUADRO!N$4&amp;$E819),'Hoja de Trabajo para listado'!$BC$151:$CB$151,0)),0)+IFERROR(INDEX('Hoja de Trabajo para listado'!$DE$153:$DG$274,MATCH($A819,'Hoja de Trabajo para listado'!$DE$153:$DE$1048576,0),MATCH((CUADRO!N$4&amp;$E819),'Hoja de Trabajo para listado'!$DE$151:$DG$151,0)),0)+IFERROR(INDEX('Hoja de Trabajo para listado'!$CD$155:$DC$1048576,MATCH($A819,'Hoja de Trabajo para listado'!$CD$155:$CD$1048576,0),MATCH((CUADRO!N$4&amp;$E819),'Hoja de Trabajo para listado'!$CD$151:$DC$151,0)),0)</f>
        <v>0</v>
      </c>
      <c r="O819" s="241">
        <f ca="1">+IFERROR(INDEX('Hoja de Trabajo para listado'!$A$155:$Z$1048576,MATCH($A819,'Hoja de Trabajo para listado'!$A$155:$A$1048576,0),MATCH((CUADRO!O$4&amp;$E819),'Hoja de Trabajo para listado'!$A$151:$Z$151,0)),0)+IFERROR(INDEX('Hoja de Trabajo para listado'!$AB$155:$BA$1048576,MATCH($A819,'Hoja de Trabajo para listado'!$AB$155:$AB$1048576,0),MATCH((CUADRO!O$4&amp;$E819),'Hoja de Trabajo para listado'!$AB$151:$BA$151,0)),0)+IFERROR(INDEX('Hoja de Trabajo para listado'!$BC$155:$CB$1048576,MATCH($A819,'Hoja de Trabajo para listado'!$BC$155:$BC$1048576,0),MATCH((CUADRO!O$4&amp;$E819),'Hoja de Trabajo para listado'!$BC$151:$CB$151,0)),0)+IFERROR(INDEX('Hoja de Trabajo para listado'!$DE$153:$DG$274,MATCH($A819,'Hoja de Trabajo para listado'!$DE$153:$DE$1048576,0),MATCH((CUADRO!O$4&amp;$E819),'Hoja de Trabajo para listado'!$DE$151:$DG$151,0)),0)+IFERROR(INDEX('Hoja de Trabajo para listado'!$CD$155:$DC$1048576,MATCH($A819,'Hoja de Trabajo para listado'!$CD$155:$CD$1048576,0),MATCH((CUADRO!O$4&amp;$E819),'Hoja de Trabajo para listado'!$CD$151:$DC$151,0)),0)</f>
        <v>0</v>
      </c>
      <c r="P819" s="241">
        <f ca="1">+IFERROR(INDEX('Hoja de Trabajo para listado'!$A$155:$Z$1048576,MATCH($A819,'Hoja de Trabajo para listado'!$A$155:$A$1048576,0),MATCH((CUADRO!P$4&amp;$E819),'Hoja de Trabajo para listado'!$A$151:$Z$151,0)),0)+IFERROR(INDEX('Hoja de Trabajo para listado'!$AB$155:$BA$1048576,MATCH($A819,'Hoja de Trabajo para listado'!$AB$155:$AB$1048576,0),MATCH((CUADRO!P$4&amp;$E819),'Hoja de Trabajo para listado'!$AB$151:$BA$151,0)),0)+IFERROR(INDEX('Hoja de Trabajo para listado'!$BC$155:$CB$1048576,MATCH($A819,'Hoja de Trabajo para listado'!$BC$155:$BC$1048576,0),MATCH((CUADRO!P$4&amp;$E819),'Hoja de Trabajo para listado'!$BC$151:$CB$151,0)),0)+IFERROR(INDEX('Hoja de Trabajo para listado'!$DE$153:$DG$274,MATCH($A819,'Hoja de Trabajo para listado'!$DE$153:$DE$1048576,0),MATCH((CUADRO!P$4&amp;$E819),'Hoja de Trabajo para listado'!$DE$151:$DG$151,0)),0)+IFERROR(INDEX('Hoja de Trabajo para listado'!$CD$155:$DC$1048576,MATCH($A819,'Hoja de Trabajo para listado'!$CD$155:$CD$1048576,0),MATCH((CUADRO!P$4&amp;$E819),'Hoja de Trabajo para listado'!$CD$151:$DC$151,0)),0)</f>
        <v>0</v>
      </c>
      <c r="Q819" s="241">
        <f ca="1">+IFERROR(INDEX('Hoja de Trabajo para listado'!$A$155:$Z$1048576,MATCH($A819,'Hoja de Trabajo para listado'!$A$155:$A$1048576,0),MATCH((CUADRO!Q$4&amp;$E819),'Hoja de Trabajo para listado'!$A$151:$Z$151,0)),0)+IFERROR(INDEX('Hoja de Trabajo para listado'!$AB$155:$BA$1048576,MATCH($A819,'Hoja de Trabajo para listado'!$AB$155:$AB$1048576,0),MATCH((CUADRO!Q$4&amp;$E819),'Hoja de Trabajo para listado'!$AB$151:$BA$151,0)),0)+IFERROR(INDEX('Hoja de Trabajo para listado'!$BC$155:$CB$1048576,MATCH($A819,'Hoja de Trabajo para listado'!$BC$155:$BC$1048576,0),MATCH((CUADRO!Q$4&amp;$E819),'Hoja de Trabajo para listado'!$BC$151:$CB$151,0)),0)+IFERROR(INDEX('Hoja de Trabajo para listado'!$DE$153:$DG$274,MATCH($A819,'Hoja de Trabajo para listado'!$DE$153:$DE$1048576,0),MATCH((CUADRO!Q$4&amp;$E819),'Hoja de Trabajo para listado'!$DE$151:$DG$151,0)),0)+IFERROR(INDEX('Hoja de Trabajo para listado'!$CD$155:$DC$1048576,MATCH($A819,'Hoja de Trabajo para listado'!$CD$155:$CD$1048576,0),MATCH((CUADRO!Q$4&amp;$E819),'Hoja de Trabajo para listado'!$CD$151:$DC$151,0)),0)</f>
        <v>0</v>
      </c>
      <c r="R819" s="241">
        <f t="shared" ca="1" si="31"/>
        <v>0</v>
      </c>
      <c r="S819" s="247"/>
      <c r="T819" s="241">
        <f ca="1">+T820</f>
        <v>0</v>
      </c>
      <c r="U819" s="240">
        <f t="shared" si="32"/>
        <v>1</v>
      </c>
      <c r="V819" s="327" t="str">
        <f>+VLOOKUP(A819,bd_lista!$A$3:$E$592,5,FALSE)</f>
        <v>Gobiernos Autonomos Municipales</v>
      </c>
      <c r="W819" s="397" t="str">
        <f>+V819</f>
        <v>Gobiernos Autonomos Municipales</v>
      </c>
      <c r="X819" s="240">
        <f>+VLOOKUP(A819,[4]Sheet1!$A$13:$D$744,4,FALSE)</f>
        <v>0</v>
      </c>
      <c r="Y819" s="240" t="e">
        <f>+VLOOKUP(X819,bd_lista!$A$3:$C$592,3,FALSE)</f>
        <v>#N/A</v>
      </c>
      <c r="Z819" s="290">
        <f>+X819</f>
        <v>0</v>
      </c>
      <c r="AA819" s="291" t="e">
        <f>+Y819</f>
        <v>#N/A</v>
      </c>
    </row>
    <row r="820" spans="1:27" customFormat="1" ht="27" hidden="1" customHeight="1">
      <c r="A820" s="32">
        <v>1427</v>
      </c>
      <c r="B820" s="394"/>
      <c r="C820" s="245" t="str">
        <f>+VLOOKUP(A820,bd_lista!$A$3:$C$592,3,FALSE)</f>
        <v>Gobierno Autónomo Municipal de Pampa Aullagas</v>
      </c>
      <c r="D820" s="396"/>
      <c r="E820" s="242" t="s">
        <v>1304</v>
      </c>
      <c r="F820" s="241">
        <f ca="1">+IFERROR(INDEX('Hoja de Trabajo para listado'!$A$155:$Z$1048576,MATCH($A820,'Hoja de Trabajo para listado'!$A$155:$A$1048576,0),MATCH((CUADRO!F$4&amp;$E820),'Hoja de Trabajo para listado'!$A$151:$Z$151,0)),0)+IFERROR(INDEX('Hoja de Trabajo para listado'!$AB$155:$BA$1048576,MATCH($A820,'Hoja de Trabajo para listado'!$AB$155:$AB$1048576,0),MATCH((CUADRO!F$4&amp;$E820),'Hoja de Trabajo para listado'!$AB$151:$BA$151,0)),0)+IFERROR(INDEX('Hoja de Trabajo para listado'!$BC$155:$CB$1048576,MATCH($A820,'Hoja de Trabajo para listado'!$BC$155:$BC$1048576,0),MATCH((CUADRO!F$4&amp;$E820),'Hoja de Trabajo para listado'!$BC$151:$CB$151,0)),0)+IFERROR(INDEX('Hoja de Trabajo para listado'!$DE$153:$DG$274,MATCH($A820,'Hoja de Trabajo para listado'!$DE$153:$DE$1048576,0),MATCH((CUADRO!F$4&amp;$E820),'Hoja de Trabajo para listado'!$DE$151:$DG$151,0)),0)+IFERROR(INDEX('Hoja de Trabajo para listado'!$CD$155:$DC$1048576,MATCH($A820,'Hoja de Trabajo para listado'!$CD$155:$CD$1048576,0),MATCH((CUADRO!F$4&amp;$E820),'Hoja de Trabajo para listado'!$CD$151:$DC$151,0)),0)</f>
        <v>0</v>
      </c>
      <c r="G820" s="241">
        <f ca="1">+IFERROR(INDEX('Hoja de Trabajo para listado'!$A$155:$Z$1048576,MATCH($A820,'Hoja de Trabajo para listado'!$A$155:$A$1048576,0),MATCH((CUADRO!G$4&amp;$E820),'Hoja de Trabajo para listado'!$A$151:$Z$151,0)),0)+IFERROR(INDEX('Hoja de Trabajo para listado'!$AB$155:$BA$1048576,MATCH($A820,'Hoja de Trabajo para listado'!$AB$155:$AB$1048576,0),MATCH((CUADRO!G$4&amp;$E820),'Hoja de Trabajo para listado'!$AB$151:$BA$151,0)),0)+IFERROR(INDEX('Hoja de Trabajo para listado'!$BC$155:$CB$1048576,MATCH($A820,'Hoja de Trabajo para listado'!$BC$155:$BC$1048576,0),MATCH((CUADRO!G$4&amp;$E820),'Hoja de Trabajo para listado'!$BC$151:$CB$151,0)),0)+IFERROR(INDEX('Hoja de Trabajo para listado'!$DE$153:$DG$274,MATCH($A820,'Hoja de Trabajo para listado'!$DE$153:$DE$1048576,0),MATCH((CUADRO!G$4&amp;$E820),'Hoja de Trabajo para listado'!$DE$151:$DG$151,0)),0)+IFERROR(INDEX('Hoja de Trabajo para listado'!$CD$155:$DC$1048576,MATCH($A820,'Hoja de Trabajo para listado'!$CD$155:$CD$1048576,0),MATCH((CUADRO!G$4&amp;$E820),'Hoja de Trabajo para listado'!$CD$151:$DC$151,0)),0)</f>
        <v>0</v>
      </c>
      <c r="H820" s="241">
        <f ca="1">+IFERROR(INDEX('Hoja de Trabajo para listado'!$A$155:$Z$1048576,MATCH($A820,'Hoja de Trabajo para listado'!$A$155:$A$1048576,0),MATCH((CUADRO!H$4&amp;$E820),'Hoja de Trabajo para listado'!$A$151:$Z$151,0)),0)+IFERROR(INDEX('Hoja de Trabajo para listado'!$AB$155:$BA$1048576,MATCH($A820,'Hoja de Trabajo para listado'!$AB$155:$AB$1048576,0),MATCH((CUADRO!H$4&amp;$E820),'Hoja de Trabajo para listado'!$AB$151:$BA$151,0)),0)+IFERROR(INDEX('Hoja de Trabajo para listado'!$BC$155:$CB$1048576,MATCH($A820,'Hoja de Trabajo para listado'!$BC$155:$BC$1048576,0),MATCH((CUADRO!H$4&amp;$E820),'Hoja de Trabajo para listado'!$BC$151:$CB$151,0)),0)+IFERROR(INDEX('Hoja de Trabajo para listado'!$DE$153:$DG$274,MATCH($A820,'Hoja de Trabajo para listado'!$DE$153:$DE$1048576,0),MATCH((CUADRO!H$4&amp;$E820),'Hoja de Trabajo para listado'!$DE$151:$DG$151,0)),0)+IFERROR(INDEX('Hoja de Trabajo para listado'!$CD$155:$DC$1048576,MATCH($A820,'Hoja de Trabajo para listado'!$CD$155:$CD$1048576,0),MATCH((CUADRO!H$4&amp;$E820),'Hoja de Trabajo para listado'!$CD$151:$DC$151,0)),0)</f>
        <v>0</v>
      </c>
      <c r="I820" s="241">
        <f ca="1">+IFERROR(INDEX('Hoja de Trabajo para listado'!$A$155:$Z$1048576,MATCH($A820,'Hoja de Trabajo para listado'!$A$155:$A$1048576,0),MATCH((CUADRO!I$4&amp;$E820),'Hoja de Trabajo para listado'!$A$151:$Z$151,0)),0)+IFERROR(INDEX('Hoja de Trabajo para listado'!$AB$155:$BA$1048576,MATCH($A820,'Hoja de Trabajo para listado'!$AB$155:$AB$1048576,0),MATCH((CUADRO!I$4&amp;$E820),'Hoja de Trabajo para listado'!$AB$151:$BA$151,0)),0)+IFERROR(INDEX('Hoja de Trabajo para listado'!$BC$155:$CB$1048576,MATCH($A820,'Hoja de Trabajo para listado'!$BC$155:$BC$1048576,0),MATCH((CUADRO!I$4&amp;$E820),'Hoja de Trabajo para listado'!$BC$151:$CB$151,0)),0)+IFERROR(INDEX('Hoja de Trabajo para listado'!$DE$153:$DG$274,MATCH($A820,'Hoja de Trabajo para listado'!$DE$153:$DE$1048576,0),MATCH((CUADRO!I$4&amp;$E820),'Hoja de Trabajo para listado'!$DE$151:$DG$151,0)),0)+IFERROR(INDEX('Hoja de Trabajo para listado'!$CD$155:$DC$1048576,MATCH($A820,'Hoja de Trabajo para listado'!$CD$155:$CD$1048576,0),MATCH((CUADRO!I$4&amp;$E820),'Hoja de Trabajo para listado'!$CD$151:$DC$151,0)),0)</f>
        <v>0</v>
      </c>
      <c r="J820" s="241">
        <f ca="1">+IFERROR(INDEX('Hoja de Trabajo para listado'!$A$155:$Z$1048576,MATCH($A820,'Hoja de Trabajo para listado'!$A$155:$A$1048576,0),MATCH((CUADRO!J$4&amp;$E820),'Hoja de Trabajo para listado'!$A$151:$Z$151,0)),0)+IFERROR(INDEX('Hoja de Trabajo para listado'!$AB$155:$BA$1048576,MATCH($A820,'Hoja de Trabajo para listado'!$AB$155:$AB$1048576,0),MATCH((CUADRO!J$4&amp;$E820),'Hoja de Trabajo para listado'!$AB$151:$BA$151,0)),0)+IFERROR(INDEX('Hoja de Trabajo para listado'!$BC$155:$CB$1048576,MATCH($A820,'Hoja de Trabajo para listado'!$BC$155:$BC$1048576,0),MATCH((CUADRO!J$4&amp;$E820),'Hoja de Trabajo para listado'!$BC$151:$CB$151,0)),0)+IFERROR(INDEX('Hoja de Trabajo para listado'!$DE$153:$DG$274,MATCH($A820,'Hoja de Trabajo para listado'!$DE$153:$DE$1048576,0),MATCH((CUADRO!J$4&amp;$E820),'Hoja de Trabajo para listado'!$DE$151:$DG$151,0)),0)+IFERROR(INDEX('Hoja de Trabajo para listado'!$CD$155:$DC$1048576,MATCH($A820,'Hoja de Trabajo para listado'!$CD$155:$CD$1048576,0),MATCH((CUADRO!J$4&amp;$E820),'Hoja de Trabajo para listado'!$CD$151:$DC$151,0)),0)</f>
        <v>0</v>
      </c>
      <c r="K820" s="241">
        <f ca="1">+IFERROR(INDEX('Hoja de Trabajo para listado'!$A$155:$Z$1048576,MATCH($A820,'Hoja de Trabajo para listado'!$A$155:$A$1048576,0),MATCH((CUADRO!K$4&amp;$E820),'Hoja de Trabajo para listado'!$A$151:$Z$151,0)),0)+IFERROR(INDEX('Hoja de Trabajo para listado'!$AB$155:$BA$1048576,MATCH($A820,'Hoja de Trabajo para listado'!$AB$155:$AB$1048576,0),MATCH((CUADRO!K$4&amp;$E820),'Hoja de Trabajo para listado'!$AB$151:$BA$151,0)),0)+IFERROR(INDEX('Hoja de Trabajo para listado'!$BC$155:$CB$1048576,MATCH($A820,'Hoja de Trabajo para listado'!$BC$155:$BC$1048576,0),MATCH((CUADRO!K$4&amp;$E820),'Hoja de Trabajo para listado'!$BC$151:$CB$151,0)),0)+IFERROR(INDEX('Hoja de Trabajo para listado'!$DE$153:$DG$274,MATCH($A820,'Hoja de Trabajo para listado'!$DE$153:$DE$1048576,0),MATCH((CUADRO!K$4&amp;$E820),'Hoja de Trabajo para listado'!$DE$151:$DG$151,0)),0)+IFERROR(INDEX('Hoja de Trabajo para listado'!$CD$155:$DC$1048576,MATCH($A820,'Hoja de Trabajo para listado'!$CD$155:$CD$1048576,0),MATCH((CUADRO!K$4&amp;$E820),'Hoja de Trabajo para listado'!$CD$151:$DC$151,0)),0)</f>
        <v>0</v>
      </c>
      <c r="L820" s="241">
        <f ca="1">+IFERROR(INDEX('Hoja de Trabajo para listado'!$A$155:$Z$1048576,MATCH($A820,'Hoja de Trabajo para listado'!$A$155:$A$1048576,0),MATCH((CUADRO!L$4&amp;$E820),'Hoja de Trabajo para listado'!$A$151:$Z$151,0)),0)+IFERROR(INDEX('Hoja de Trabajo para listado'!$AB$155:$BA$1048576,MATCH($A820,'Hoja de Trabajo para listado'!$AB$155:$AB$1048576,0),MATCH((CUADRO!L$4&amp;$E820),'Hoja de Trabajo para listado'!$AB$151:$BA$151,0)),0)+IFERROR(INDEX('Hoja de Trabajo para listado'!$BC$155:$CB$1048576,MATCH($A820,'Hoja de Trabajo para listado'!$BC$155:$BC$1048576,0),MATCH((CUADRO!L$4&amp;$E820),'Hoja de Trabajo para listado'!$BC$151:$CB$151,0)),0)+IFERROR(INDEX('Hoja de Trabajo para listado'!$DE$153:$DG$274,MATCH($A820,'Hoja de Trabajo para listado'!$DE$153:$DE$1048576,0),MATCH((CUADRO!L$4&amp;$E820),'Hoja de Trabajo para listado'!$DE$151:$DG$151,0)),0)+IFERROR(INDEX('Hoja de Trabajo para listado'!$CD$155:$DC$1048576,MATCH($A820,'Hoja de Trabajo para listado'!$CD$155:$CD$1048576,0),MATCH((CUADRO!L$4&amp;$E820),'Hoja de Trabajo para listado'!$CD$151:$DC$151,0)),0)</f>
        <v>0</v>
      </c>
      <c r="M820" s="241">
        <f ca="1">+IFERROR(INDEX('Hoja de Trabajo para listado'!$A$155:$Z$1048576,MATCH($A820,'Hoja de Trabajo para listado'!$A$155:$A$1048576,0),MATCH((CUADRO!M$4&amp;$E820),'Hoja de Trabajo para listado'!$A$151:$Z$151,0)),0)+IFERROR(INDEX('Hoja de Trabajo para listado'!$AB$155:$BA$1048576,MATCH($A820,'Hoja de Trabajo para listado'!$AB$155:$AB$1048576,0),MATCH((CUADRO!M$4&amp;$E820),'Hoja de Trabajo para listado'!$AB$151:$BA$151,0)),0)+IFERROR(INDEX('Hoja de Trabajo para listado'!$BC$155:$CB$1048576,MATCH($A820,'Hoja de Trabajo para listado'!$BC$155:$BC$1048576,0),MATCH((CUADRO!M$4&amp;$E820),'Hoja de Trabajo para listado'!$BC$151:$CB$151,0)),0)+IFERROR(INDEX('Hoja de Trabajo para listado'!$DE$153:$DG$274,MATCH($A820,'Hoja de Trabajo para listado'!$DE$153:$DE$1048576,0),MATCH((CUADRO!M$4&amp;$E820),'Hoja de Trabajo para listado'!$DE$151:$DG$151,0)),0)+IFERROR(INDEX('Hoja de Trabajo para listado'!$CD$155:$DC$1048576,MATCH($A820,'Hoja de Trabajo para listado'!$CD$155:$CD$1048576,0),MATCH((CUADRO!M$4&amp;$E820),'Hoja de Trabajo para listado'!$CD$151:$DC$151,0)),0)</f>
        <v>0</v>
      </c>
      <c r="N820" s="241">
        <f ca="1">+IFERROR(INDEX('Hoja de Trabajo para listado'!$A$155:$Z$1048576,MATCH($A820,'Hoja de Trabajo para listado'!$A$155:$A$1048576,0),MATCH((CUADRO!N$4&amp;$E820),'Hoja de Trabajo para listado'!$A$151:$Z$151,0)),0)+IFERROR(INDEX('Hoja de Trabajo para listado'!$AB$155:$BA$1048576,MATCH($A820,'Hoja de Trabajo para listado'!$AB$155:$AB$1048576,0),MATCH((CUADRO!N$4&amp;$E820),'Hoja de Trabajo para listado'!$AB$151:$BA$151,0)),0)+IFERROR(INDEX('Hoja de Trabajo para listado'!$BC$155:$CB$1048576,MATCH($A820,'Hoja de Trabajo para listado'!$BC$155:$BC$1048576,0),MATCH((CUADRO!N$4&amp;$E820),'Hoja de Trabajo para listado'!$BC$151:$CB$151,0)),0)+IFERROR(INDEX('Hoja de Trabajo para listado'!$DE$153:$DG$274,MATCH($A820,'Hoja de Trabajo para listado'!$DE$153:$DE$1048576,0),MATCH((CUADRO!N$4&amp;$E820),'Hoja de Trabajo para listado'!$DE$151:$DG$151,0)),0)+IFERROR(INDEX('Hoja de Trabajo para listado'!$CD$155:$DC$1048576,MATCH($A820,'Hoja de Trabajo para listado'!$CD$155:$CD$1048576,0),MATCH((CUADRO!N$4&amp;$E820),'Hoja de Trabajo para listado'!$CD$151:$DC$151,0)),0)</f>
        <v>0</v>
      </c>
      <c r="O820" s="241">
        <f ca="1">+IFERROR(INDEX('Hoja de Trabajo para listado'!$A$155:$Z$1048576,MATCH($A820,'Hoja de Trabajo para listado'!$A$155:$A$1048576,0),MATCH((CUADRO!O$4&amp;$E820),'Hoja de Trabajo para listado'!$A$151:$Z$151,0)),0)+IFERROR(INDEX('Hoja de Trabajo para listado'!$AB$155:$BA$1048576,MATCH($A820,'Hoja de Trabajo para listado'!$AB$155:$AB$1048576,0),MATCH((CUADRO!O$4&amp;$E820),'Hoja de Trabajo para listado'!$AB$151:$BA$151,0)),0)+IFERROR(INDEX('Hoja de Trabajo para listado'!$BC$155:$CB$1048576,MATCH($A820,'Hoja de Trabajo para listado'!$BC$155:$BC$1048576,0),MATCH((CUADRO!O$4&amp;$E820),'Hoja de Trabajo para listado'!$BC$151:$CB$151,0)),0)+IFERROR(INDEX('Hoja de Trabajo para listado'!$DE$153:$DG$274,MATCH($A820,'Hoja de Trabajo para listado'!$DE$153:$DE$1048576,0),MATCH((CUADRO!O$4&amp;$E820),'Hoja de Trabajo para listado'!$DE$151:$DG$151,0)),0)+IFERROR(INDEX('Hoja de Trabajo para listado'!$CD$155:$DC$1048576,MATCH($A820,'Hoja de Trabajo para listado'!$CD$155:$CD$1048576,0),MATCH((CUADRO!O$4&amp;$E820),'Hoja de Trabajo para listado'!$CD$151:$DC$151,0)),0)</f>
        <v>0</v>
      </c>
      <c r="P820" s="241">
        <f ca="1">+IFERROR(INDEX('Hoja de Trabajo para listado'!$A$155:$Z$1048576,MATCH($A820,'Hoja de Trabajo para listado'!$A$155:$A$1048576,0),MATCH((CUADRO!P$4&amp;$E820),'Hoja de Trabajo para listado'!$A$151:$Z$151,0)),0)+IFERROR(INDEX('Hoja de Trabajo para listado'!$AB$155:$BA$1048576,MATCH($A820,'Hoja de Trabajo para listado'!$AB$155:$AB$1048576,0),MATCH((CUADRO!P$4&amp;$E820),'Hoja de Trabajo para listado'!$AB$151:$BA$151,0)),0)+IFERROR(INDEX('Hoja de Trabajo para listado'!$BC$155:$CB$1048576,MATCH($A820,'Hoja de Trabajo para listado'!$BC$155:$BC$1048576,0),MATCH((CUADRO!P$4&amp;$E820),'Hoja de Trabajo para listado'!$BC$151:$CB$151,0)),0)+IFERROR(INDEX('Hoja de Trabajo para listado'!$DE$153:$DG$274,MATCH($A820,'Hoja de Trabajo para listado'!$DE$153:$DE$1048576,0),MATCH((CUADRO!P$4&amp;$E820),'Hoja de Trabajo para listado'!$DE$151:$DG$151,0)),0)+IFERROR(INDEX('Hoja de Trabajo para listado'!$CD$155:$DC$1048576,MATCH($A820,'Hoja de Trabajo para listado'!$CD$155:$CD$1048576,0),MATCH((CUADRO!P$4&amp;$E820),'Hoja de Trabajo para listado'!$CD$151:$DC$151,0)),0)</f>
        <v>0</v>
      </c>
      <c r="Q820" s="241">
        <f ca="1">+IFERROR(INDEX('Hoja de Trabajo para listado'!$A$155:$Z$1048576,MATCH($A820,'Hoja de Trabajo para listado'!$A$155:$A$1048576,0),MATCH((CUADRO!Q$4&amp;$E820),'Hoja de Trabajo para listado'!$A$151:$Z$151,0)),0)+IFERROR(INDEX('Hoja de Trabajo para listado'!$AB$155:$BA$1048576,MATCH($A820,'Hoja de Trabajo para listado'!$AB$155:$AB$1048576,0),MATCH((CUADRO!Q$4&amp;$E820),'Hoja de Trabajo para listado'!$AB$151:$BA$151,0)),0)+IFERROR(INDEX('Hoja de Trabajo para listado'!$BC$155:$CB$1048576,MATCH($A820,'Hoja de Trabajo para listado'!$BC$155:$BC$1048576,0),MATCH((CUADRO!Q$4&amp;$E820),'Hoja de Trabajo para listado'!$BC$151:$CB$151,0)),0)+IFERROR(INDEX('Hoja de Trabajo para listado'!$DE$153:$DG$274,MATCH($A820,'Hoja de Trabajo para listado'!$DE$153:$DE$1048576,0),MATCH((CUADRO!Q$4&amp;$E820),'Hoja de Trabajo para listado'!$DE$151:$DG$151,0)),0)+IFERROR(INDEX('Hoja de Trabajo para listado'!$CD$155:$DC$1048576,MATCH($A820,'Hoja de Trabajo para listado'!$CD$155:$CD$1048576,0),MATCH((CUADRO!Q$4&amp;$E820),'Hoja de Trabajo para listado'!$CD$151:$DC$151,0)),0)</f>
        <v>0</v>
      </c>
      <c r="R820" s="241">
        <f t="shared" ca="1" si="31"/>
        <v>0</v>
      </c>
      <c r="S820" s="247">
        <f ca="1">+R819+R820</f>
        <v>0</v>
      </c>
      <c r="T820" s="241">
        <f ca="1">+S820</f>
        <v>0</v>
      </c>
      <c r="U820" s="240">
        <f t="shared" si="32"/>
        <v>2</v>
      </c>
      <c r="V820" s="327" t="str">
        <f>+VLOOKUP(A820,bd_lista!$A$3:$E$592,5,FALSE)</f>
        <v>Gobiernos Autonomos Municipales</v>
      </c>
      <c r="W820" s="398"/>
      <c r="X820" s="240">
        <f>+VLOOKUP(A820,[4]Sheet1!$A$13:$D$744,4,FALSE)</f>
        <v>0</v>
      </c>
      <c r="Y820" s="240" t="e">
        <f>+VLOOKUP(X820,bd_lista!$A$3:$C$592,3,FALSE)</f>
        <v>#N/A</v>
      </c>
      <c r="Z820" s="288"/>
      <c r="AA820" s="289"/>
    </row>
    <row r="821" spans="1:27" customFormat="1" ht="27" hidden="1" customHeight="1">
      <c r="A821" s="32">
        <v>1428</v>
      </c>
      <c r="B821" s="393">
        <f>+A821</f>
        <v>1428</v>
      </c>
      <c r="C821" s="245" t="str">
        <f>+VLOOKUP(A821,bd_lista!$A$3:$C$592,3,FALSE)</f>
        <v>Gobierno Autónomo Municipal de La Rivera</v>
      </c>
      <c r="D821" s="395" t="str">
        <f>+C821</f>
        <v>Gobierno Autónomo Municipal de La Rivera</v>
      </c>
      <c r="E821" s="240" t="s">
        <v>1303</v>
      </c>
      <c r="F821" s="241">
        <f ca="1">+IFERROR(INDEX('Hoja de Trabajo para listado'!$A$155:$Z$1048576,MATCH($A821,'Hoja de Trabajo para listado'!$A$155:$A$1048576,0),MATCH((CUADRO!F$4&amp;$E821),'Hoja de Trabajo para listado'!$A$151:$Z$151,0)),0)+IFERROR(INDEX('Hoja de Trabajo para listado'!$AB$155:$BA$1048576,MATCH($A821,'Hoja de Trabajo para listado'!$AB$155:$AB$1048576,0),MATCH((CUADRO!F$4&amp;$E821),'Hoja de Trabajo para listado'!$AB$151:$BA$151,0)),0)+IFERROR(INDEX('Hoja de Trabajo para listado'!$BC$155:$CB$1048576,MATCH($A821,'Hoja de Trabajo para listado'!$BC$155:$BC$1048576,0),MATCH((CUADRO!F$4&amp;$E821),'Hoja de Trabajo para listado'!$BC$151:$CB$151,0)),0)+IFERROR(INDEX('Hoja de Trabajo para listado'!$DE$153:$DG$274,MATCH($A821,'Hoja de Trabajo para listado'!$DE$153:$DE$1048576,0),MATCH((CUADRO!F$4&amp;$E821),'Hoja de Trabajo para listado'!$DE$151:$DG$151,0)),0)+IFERROR(INDEX('Hoja de Trabajo para listado'!$CD$155:$DC$1048576,MATCH($A821,'Hoja de Trabajo para listado'!$CD$155:$CD$1048576,0),MATCH((CUADRO!F$4&amp;$E821),'Hoja de Trabajo para listado'!$CD$151:$DC$151,0)),0)</f>
        <v>0</v>
      </c>
      <c r="G821" s="241">
        <f ca="1">+IFERROR(INDEX('Hoja de Trabajo para listado'!$A$155:$Z$1048576,MATCH($A821,'Hoja de Trabajo para listado'!$A$155:$A$1048576,0),MATCH((CUADRO!G$4&amp;$E821),'Hoja de Trabajo para listado'!$A$151:$Z$151,0)),0)+IFERROR(INDEX('Hoja de Trabajo para listado'!$AB$155:$BA$1048576,MATCH($A821,'Hoja de Trabajo para listado'!$AB$155:$AB$1048576,0),MATCH((CUADRO!G$4&amp;$E821),'Hoja de Trabajo para listado'!$AB$151:$BA$151,0)),0)+IFERROR(INDEX('Hoja de Trabajo para listado'!$BC$155:$CB$1048576,MATCH($A821,'Hoja de Trabajo para listado'!$BC$155:$BC$1048576,0),MATCH((CUADRO!G$4&amp;$E821),'Hoja de Trabajo para listado'!$BC$151:$CB$151,0)),0)+IFERROR(INDEX('Hoja de Trabajo para listado'!$DE$153:$DG$274,MATCH($A821,'Hoja de Trabajo para listado'!$DE$153:$DE$1048576,0),MATCH((CUADRO!G$4&amp;$E821),'Hoja de Trabajo para listado'!$DE$151:$DG$151,0)),0)+IFERROR(INDEX('Hoja de Trabajo para listado'!$CD$155:$DC$1048576,MATCH($A821,'Hoja de Trabajo para listado'!$CD$155:$CD$1048576,0),MATCH((CUADRO!G$4&amp;$E821),'Hoja de Trabajo para listado'!$CD$151:$DC$151,0)),0)</f>
        <v>0</v>
      </c>
      <c r="H821" s="241">
        <f ca="1">+IFERROR(INDEX('Hoja de Trabajo para listado'!$A$155:$Z$1048576,MATCH($A821,'Hoja de Trabajo para listado'!$A$155:$A$1048576,0),MATCH((CUADRO!H$4&amp;$E821),'Hoja de Trabajo para listado'!$A$151:$Z$151,0)),0)+IFERROR(INDEX('Hoja de Trabajo para listado'!$AB$155:$BA$1048576,MATCH($A821,'Hoja de Trabajo para listado'!$AB$155:$AB$1048576,0),MATCH((CUADRO!H$4&amp;$E821),'Hoja de Trabajo para listado'!$AB$151:$BA$151,0)),0)+IFERROR(INDEX('Hoja de Trabajo para listado'!$BC$155:$CB$1048576,MATCH($A821,'Hoja de Trabajo para listado'!$BC$155:$BC$1048576,0),MATCH((CUADRO!H$4&amp;$E821),'Hoja de Trabajo para listado'!$BC$151:$CB$151,0)),0)+IFERROR(INDEX('Hoja de Trabajo para listado'!$DE$153:$DG$274,MATCH($A821,'Hoja de Trabajo para listado'!$DE$153:$DE$1048576,0),MATCH((CUADRO!H$4&amp;$E821),'Hoja de Trabajo para listado'!$DE$151:$DG$151,0)),0)+IFERROR(INDEX('Hoja de Trabajo para listado'!$CD$155:$DC$1048576,MATCH($A821,'Hoja de Trabajo para listado'!$CD$155:$CD$1048576,0),MATCH((CUADRO!H$4&amp;$E821),'Hoja de Trabajo para listado'!$CD$151:$DC$151,0)),0)</f>
        <v>0</v>
      </c>
      <c r="I821" s="241">
        <f ca="1">+IFERROR(INDEX('Hoja de Trabajo para listado'!$A$155:$Z$1048576,MATCH($A821,'Hoja de Trabajo para listado'!$A$155:$A$1048576,0),MATCH((CUADRO!I$4&amp;$E821),'Hoja de Trabajo para listado'!$A$151:$Z$151,0)),0)+IFERROR(INDEX('Hoja de Trabajo para listado'!$AB$155:$BA$1048576,MATCH($A821,'Hoja de Trabajo para listado'!$AB$155:$AB$1048576,0),MATCH((CUADRO!I$4&amp;$E821),'Hoja de Trabajo para listado'!$AB$151:$BA$151,0)),0)+IFERROR(INDEX('Hoja de Trabajo para listado'!$BC$155:$CB$1048576,MATCH($A821,'Hoja de Trabajo para listado'!$BC$155:$BC$1048576,0),MATCH((CUADRO!I$4&amp;$E821),'Hoja de Trabajo para listado'!$BC$151:$CB$151,0)),0)+IFERROR(INDEX('Hoja de Trabajo para listado'!$DE$153:$DG$274,MATCH($A821,'Hoja de Trabajo para listado'!$DE$153:$DE$1048576,0),MATCH((CUADRO!I$4&amp;$E821),'Hoja de Trabajo para listado'!$DE$151:$DG$151,0)),0)+IFERROR(INDEX('Hoja de Trabajo para listado'!$CD$155:$DC$1048576,MATCH($A821,'Hoja de Trabajo para listado'!$CD$155:$CD$1048576,0),MATCH((CUADRO!I$4&amp;$E821),'Hoja de Trabajo para listado'!$CD$151:$DC$151,0)),0)</f>
        <v>0</v>
      </c>
      <c r="J821" s="241">
        <f ca="1">+IFERROR(INDEX('Hoja de Trabajo para listado'!$A$155:$Z$1048576,MATCH($A821,'Hoja de Trabajo para listado'!$A$155:$A$1048576,0),MATCH((CUADRO!J$4&amp;$E821),'Hoja de Trabajo para listado'!$A$151:$Z$151,0)),0)+IFERROR(INDEX('Hoja de Trabajo para listado'!$AB$155:$BA$1048576,MATCH($A821,'Hoja de Trabajo para listado'!$AB$155:$AB$1048576,0),MATCH((CUADRO!J$4&amp;$E821),'Hoja de Trabajo para listado'!$AB$151:$BA$151,0)),0)+IFERROR(INDEX('Hoja de Trabajo para listado'!$BC$155:$CB$1048576,MATCH($A821,'Hoja de Trabajo para listado'!$BC$155:$BC$1048576,0),MATCH((CUADRO!J$4&amp;$E821),'Hoja de Trabajo para listado'!$BC$151:$CB$151,0)),0)+IFERROR(INDEX('Hoja de Trabajo para listado'!$DE$153:$DG$274,MATCH($A821,'Hoja de Trabajo para listado'!$DE$153:$DE$1048576,0),MATCH((CUADRO!J$4&amp;$E821),'Hoja de Trabajo para listado'!$DE$151:$DG$151,0)),0)+IFERROR(INDEX('Hoja de Trabajo para listado'!$CD$155:$DC$1048576,MATCH($A821,'Hoja de Trabajo para listado'!$CD$155:$CD$1048576,0),MATCH((CUADRO!J$4&amp;$E821),'Hoja de Trabajo para listado'!$CD$151:$DC$151,0)),0)</f>
        <v>0</v>
      </c>
      <c r="K821" s="241">
        <f ca="1">+IFERROR(INDEX('Hoja de Trabajo para listado'!$A$155:$Z$1048576,MATCH($A821,'Hoja de Trabajo para listado'!$A$155:$A$1048576,0),MATCH((CUADRO!K$4&amp;$E821),'Hoja de Trabajo para listado'!$A$151:$Z$151,0)),0)+IFERROR(INDEX('Hoja de Trabajo para listado'!$AB$155:$BA$1048576,MATCH($A821,'Hoja de Trabajo para listado'!$AB$155:$AB$1048576,0),MATCH((CUADRO!K$4&amp;$E821),'Hoja de Trabajo para listado'!$AB$151:$BA$151,0)),0)+IFERROR(INDEX('Hoja de Trabajo para listado'!$BC$155:$CB$1048576,MATCH($A821,'Hoja de Trabajo para listado'!$BC$155:$BC$1048576,0),MATCH((CUADRO!K$4&amp;$E821),'Hoja de Trabajo para listado'!$BC$151:$CB$151,0)),0)+IFERROR(INDEX('Hoja de Trabajo para listado'!$DE$153:$DG$274,MATCH($A821,'Hoja de Trabajo para listado'!$DE$153:$DE$1048576,0),MATCH((CUADRO!K$4&amp;$E821),'Hoja de Trabajo para listado'!$DE$151:$DG$151,0)),0)+IFERROR(INDEX('Hoja de Trabajo para listado'!$CD$155:$DC$1048576,MATCH($A821,'Hoja de Trabajo para listado'!$CD$155:$CD$1048576,0),MATCH((CUADRO!K$4&amp;$E821),'Hoja de Trabajo para listado'!$CD$151:$DC$151,0)),0)</f>
        <v>0</v>
      </c>
      <c r="L821" s="241">
        <f ca="1">+IFERROR(INDEX('Hoja de Trabajo para listado'!$A$155:$Z$1048576,MATCH($A821,'Hoja de Trabajo para listado'!$A$155:$A$1048576,0),MATCH((CUADRO!L$4&amp;$E821),'Hoja de Trabajo para listado'!$A$151:$Z$151,0)),0)+IFERROR(INDEX('Hoja de Trabajo para listado'!$AB$155:$BA$1048576,MATCH($A821,'Hoja de Trabajo para listado'!$AB$155:$AB$1048576,0),MATCH((CUADRO!L$4&amp;$E821),'Hoja de Trabajo para listado'!$AB$151:$BA$151,0)),0)+IFERROR(INDEX('Hoja de Trabajo para listado'!$BC$155:$CB$1048576,MATCH($A821,'Hoja de Trabajo para listado'!$BC$155:$BC$1048576,0),MATCH((CUADRO!L$4&amp;$E821),'Hoja de Trabajo para listado'!$BC$151:$CB$151,0)),0)+IFERROR(INDEX('Hoja de Trabajo para listado'!$DE$153:$DG$274,MATCH($A821,'Hoja de Trabajo para listado'!$DE$153:$DE$1048576,0),MATCH((CUADRO!L$4&amp;$E821),'Hoja de Trabajo para listado'!$DE$151:$DG$151,0)),0)+IFERROR(INDEX('Hoja de Trabajo para listado'!$CD$155:$DC$1048576,MATCH($A821,'Hoja de Trabajo para listado'!$CD$155:$CD$1048576,0),MATCH((CUADRO!L$4&amp;$E821),'Hoja de Trabajo para listado'!$CD$151:$DC$151,0)),0)</f>
        <v>0</v>
      </c>
      <c r="M821" s="241">
        <f ca="1">+IFERROR(INDEX('Hoja de Trabajo para listado'!$A$155:$Z$1048576,MATCH($A821,'Hoja de Trabajo para listado'!$A$155:$A$1048576,0),MATCH((CUADRO!M$4&amp;$E821),'Hoja de Trabajo para listado'!$A$151:$Z$151,0)),0)+IFERROR(INDEX('Hoja de Trabajo para listado'!$AB$155:$BA$1048576,MATCH($A821,'Hoja de Trabajo para listado'!$AB$155:$AB$1048576,0),MATCH((CUADRO!M$4&amp;$E821),'Hoja de Trabajo para listado'!$AB$151:$BA$151,0)),0)+IFERROR(INDEX('Hoja de Trabajo para listado'!$BC$155:$CB$1048576,MATCH($A821,'Hoja de Trabajo para listado'!$BC$155:$BC$1048576,0),MATCH((CUADRO!M$4&amp;$E821),'Hoja de Trabajo para listado'!$BC$151:$CB$151,0)),0)+IFERROR(INDEX('Hoja de Trabajo para listado'!$DE$153:$DG$274,MATCH($A821,'Hoja de Trabajo para listado'!$DE$153:$DE$1048576,0),MATCH((CUADRO!M$4&amp;$E821),'Hoja de Trabajo para listado'!$DE$151:$DG$151,0)),0)+IFERROR(INDEX('Hoja de Trabajo para listado'!$CD$155:$DC$1048576,MATCH($A821,'Hoja de Trabajo para listado'!$CD$155:$CD$1048576,0),MATCH((CUADRO!M$4&amp;$E821),'Hoja de Trabajo para listado'!$CD$151:$DC$151,0)),0)</f>
        <v>0</v>
      </c>
      <c r="N821" s="241">
        <f ca="1">+IFERROR(INDEX('Hoja de Trabajo para listado'!$A$155:$Z$1048576,MATCH($A821,'Hoja de Trabajo para listado'!$A$155:$A$1048576,0),MATCH((CUADRO!N$4&amp;$E821),'Hoja de Trabajo para listado'!$A$151:$Z$151,0)),0)+IFERROR(INDEX('Hoja de Trabajo para listado'!$AB$155:$BA$1048576,MATCH($A821,'Hoja de Trabajo para listado'!$AB$155:$AB$1048576,0),MATCH((CUADRO!N$4&amp;$E821),'Hoja de Trabajo para listado'!$AB$151:$BA$151,0)),0)+IFERROR(INDEX('Hoja de Trabajo para listado'!$BC$155:$CB$1048576,MATCH($A821,'Hoja de Trabajo para listado'!$BC$155:$BC$1048576,0),MATCH((CUADRO!N$4&amp;$E821),'Hoja de Trabajo para listado'!$BC$151:$CB$151,0)),0)+IFERROR(INDEX('Hoja de Trabajo para listado'!$DE$153:$DG$274,MATCH($A821,'Hoja de Trabajo para listado'!$DE$153:$DE$1048576,0),MATCH((CUADRO!N$4&amp;$E821),'Hoja de Trabajo para listado'!$DE$151:$DG$151,0)),0)+IFERROR(INDEX('Hoja de Trabajo para listado'!$CD$155:$DC$1048576,MATCH($A821,'Hoja de Trabajo para listado'!$CD$155:$CD$1048576,0),MATCH((CUADRO!N$4&amp;$E821),'Hoja de Trabajo para listado'!$CD$151:$DC$151,0)),0)</f>
        <v>0</v>
      </c>
      <c r="O821" s="241">
        <f ca="1">+IFERROR(INDEX('Hoja de Trabajo para listado'!$A$155:$Z$1048576,MATCH($A821,'Hoja de Trabajo para listado'!$A$155:$A$1048576,0),MATCH((CUADRO!O$4&amp;$E821),'Hoja de Trabajo para listado'!$A$151:$Z$151,0)),0)+IFERROR(INDEX('Hoja de Trabajo para listado'!$AB$155:$BA$1048576,MATCH($A821,'Hoja de Trabajo para listado'!$AB$155:$AB$1048576,0),MATCH((CUADRO!O$4&amp;$E821),'Hoja de Trabajo para listado'!$AB$151:$BA$151,0)),0)+IFERROR(INDEX('Hoja de Trabajo para listado'!$BC$155:$CB$1048576,MATCH($A821,'Hoja de Trabajo para listado'!$BC$155:$BC$1048576,0),MATCH((CUADRO!O$4&amp;$E821),'Hoja de Trabajo para listado'!$BC$151:$CB$151,0)),0)+IFERROR(INDEX('Hoja de Trabajo para listado'!$DE$153:$DG$274,MATCH($A821,'Hoja de Trabajo para listado'!$DE$153:$DE$1048576,0),MATCH((CUADRO!O$4&amp;$E821),'Hoja de Trabajo para listado'!$DE$151:$DG$151,0)),0)+IFERROR(INDEX('Hoja de Trabajo para listado'!$CD$155:$DC$1048576,MATCH($A821,'Hoja de Trabajo para listado'!$CD$155:$CD$1048576,0),MATCH((CUADRO!O$4&amp;$E821),'Hoja de Trabajo para listado'!$CD$151:$DC$151,0)),0)</f>
        <v>0</v>
      </c>
      <c r="P821" s="241">
        <f ca="1">+IFERROR(INDEX('Hoja de Trabajo para listado'!$A$155:$Z$1048576,MATCH($A821,'Hoja de Trabajo para listado'!$A$155:$A$1048576,0),MATCH((CUADRO!P$4&amp;$E821),'Hoja de Trabajo para listado'!$A$151:$Z$151,0)),0)+IFERROR(INDEX('Hoja de Trabajo para listado'!$AB$155:$BA$1048576,MATCH($A821,'Hoja de Trabajo para listado'!$AB$155:$AB$1048576,0),MATCH((CUADRO!P$4&amp;$E821),'Hoja de Trabajo para listado'!$AB$151:$BA$151,0)),0)+IFERROR(INDEX('Hoja de Trabajo para listado'!$BC$155:$CB$1048576,MATCH($A821,'Hoja de Trabajo para listado'!$BC$155:$BC$1048576,0),MATCH((CUADRO!P$4&amp;$E821),'Hoja de Trabajo para listado'!$BC$151:$CB$151,0)),0)+IFERROR(INDEX('Hoja de Trabajo para listado'!$DE$153:$DG$274,MATCH($A821,'Hoja de Trabajo para listado'!$DE$153:$DE$1048576,0),MATCH((CUADRO!P$4&amp;$E821),'Hoja de Trabajo para listado'!$DE$151:$DG$151,0)),0)+IFERROR(INDEX('Hoja de Trabajo para listado'!$CD$155:$DC$1048576,MATCH($A821,'Hoja de Trabajo para listado'!$CD$155:$CD$1048576,0),MATCH((CUADRO!P$4&amp;$E821),'Hoja de Trabajo para listado'!$CD$151:$DC$151,0)),0)</f>
        <v>0</v>
      </c>
      <c r="Q821" s="241">
        <f ca="1">+IFERROR(INDEX('Hoja de Trabajo para listado'!$A$155:$Z$1048576,MATCH($A821,'Hoja de Trabajo para listado'!$A$155:$A$1048576,0),MATCH((CUADRO!Q$4&amp;$E821),'Hoja de Trabajo para listado'!$A$151:$Z$151,0)),0)+IFERROR(INDEX('Hoja de Trabajo para listado'!$AB$155:$BA$1048576,MATCH($A821,'Hoja de Trabajo para listado'!$AB$155:$AB$1048576,0),MATCH((CUADRO!Q$4&amp;$E821),'Hoja de Trabajo para listado'!$AB$151:$BA$151,0)),0)+IFERROR(INDEX('Hoja de Trabajo para listado'!$BC$155:$CB$1048576,MATCH($A821,'Hoja de Trabajo para listado'!$BC$155:$BC$1048576,0),MATCH((CUADRO!Q$4&amp;$E821),'Hoja de Trabajo para listado'!$BC$151:$CB$151,0)),0)+IFERROR(INDEX('Hoja de Trabajo para listado'!$DE$153:$DG$274,MATCH($A821,'Hoja de Trabajo para listado'!$DE$153:$DE$1048576,0),MATCH((CUADRO!Q$4&amp;$E821),'Hoja de Trabajo para listado'!$DE$151:$DG$151,0)),0)+IFERROR(INDEX('Hoja de Trabajo para listado'!$CD$155:$DC$1048576,MATCH($A821,'Hoja de Trabajo para listado'!$CD$155:$CD$1048576,0),MATCH((CUADRO!Q$4&amp;$E821),'Hoja de Trabajo para listado'!$CD$151:$DC$151,0)),0)</f>
        <v>0</v>
      </c>
      <c r="R821" s="241">
        <f t="shared" ca="1" si="31"/>
        <v>0</v>
      </c>
      <c r="S821" s="247"/>
      <c r="T821" s="241">
        <f ca="1">+T822</f>
        <v>0</v>
      </c>
      <c r="U821" s="240">
        <f t="shared" si="32"/>
        <v>1</v>
      </c>
      <c r="V821" s="327" t="str">
        <f>+VLOOKUP(A821,bd_lista!$A$3:$E$592,5,FALSE)</f>
        <v>Gobiernos Autonomos Municipales</v>
      </c>
      <c r="W821" s="397" t="str">
        <f>+V821</f>
        <v>Gobiernos Autonomos Municipales</v>
      </c>
      <c r="X821" s="240">
        <f>+VLOOKUP(A821,[4]Sheet1!$A$13:$D$744,4,FALSE)</f>
        <v>0</v>
      </c>
      <c r="Y821" s="240" t="e">
        <f>+VLOOKUP(X821,bd_lista!$A$3:$C$592,3,FALSE)</f>
        <v>#N/A</v>
      </c>
      <c r="Z821" s="290">
        <f>+X821</f>
        <v>0</v>
      </c>
      <c r="AA821" s="291" t="e">
        <f>+Y821</f>
        <v>#N/A</v>
      </c>
    </row>
    <row r="822" spans="1:27" customFormat="1" ht="27" hidden="1" customHeight="1">
      <c r="A822" s="32">
        <v>1428</v>
      </c>
      <c r="B822" s="394"/>
      <c r="C822" s="245" t="str">
        <f>+VLOOKUP(A822,bd_lista!$A$3:$C$592,3,FALSE)</f>
        <v>Gobierno Autónomo Municipal de La Rivera</v>
      </c>
      <c r="D822" s="396"/>
      <c r="E822" s="242" t="s">
        <v>1304</v>
      </c>
      <c r="F822" s="241">
        <f ca="1">+IFERROR(INDEX('Hoja de Trabajo para listado'!$A$155:$Z$1048576,MATCH($A822,'Hoja de Trabajo para listado'!$A$155:$A$1048576,0),MATCH((CUADRO!F$4&amp;$E822),'Hoja de Trabajo para listado'!$A$151:$Z$151,0)),0)+IFERROR(INDEX('Hoja de Trabajo para listado'!$AB$155:$BA$1048576,MATCH($A822,'Hoja de Trabajo para listado'!$AB$155:$AB$1048576,0),MATCH((CUADRO!F$4&amp;$E822),'Hoja de Trabajo para listado'!$AB$151:$BA$151,0)),0)+IFERROR(INDEX('Hoja de Trabajo para listado'!$BC$155:$CB$1048576,MATCH($A822,'Hoja de Trabajo para listado'!$BC$155:$BC$1048576,0),MATCH((CUADRO!F$4&amp;$E822),'Hoja de Trabajo para listado'!$BC$151:$CB$151,0)),0)+IFERROR(INDEX('Hoja de Trabajo para listado'!$DE$153:$DG$274,MATCH($A822,'Hoja de Trabajo para listado'!$DE$153:$DE$1048576,0),MATCH((CUADRO!F$4&amp;$E822),'Hoja de Trabajo para listado'!$DE$151:$DG$151,0)),0)+IFERROR(INDEX('Hoja de Trabajo para listado'!$CD$155:$DC$1048576,MATCH($A822,'Hoja de Trabajo para listado'!$CD$155:$CD$1048576,0),MATCH((CUADRO!F$4&amp;$E822),'Hoja de Trabajo para listado'!$CD$151:$DC$151,0)),0)</f>
        <v>0</v>
      </c>
      <c r="G822" s="241">
        <f ca="1">+IFERROR(INDEX('Hoja de Trabajo para listado'!$A$155:$Z$1048576,MATCH($A822,'Hoja de Trabajo para listado'!$A$155:$A$1048576,0),MATCH((CUADRO!G$4&amp;$E822),'Hoja de Trabajo para listado'!$A$151:$Z$151,0)),0)+IFERROR(INDEX('Hoja de Trabajo para listado'!$AB$155:$BA$1048576,MATCH($A822,'Hoja de Trabajo para listado'!$AB$155:$AB$1048576,0),MATCH((CUADRO!G$4&amp;$E822),'Hoja de Trabajo para listado'!$AB$151:$BA$151,0)),0)+IFERROR(INDEX('Hoja de Trabajo para listado'!$BC$155:$CB$1048576,MATCH($A822,'Hoja de Trabajo para listado'!$BC$155:$BC$1048576,0),MATCH((CUADRO!G$4&amp;$E822),'Hoja de Trabajo para listado'!$BC$151:$CB$151,0)),0)+IFERROR(INDEX('Hoja de Trabajo para listado'!$DE$153:$DG$274,MATCH($A822,'Hoja de Trabajo para listado'!$DE$153:$DE$1048576,0),MATCH((CUADRO!G$4&amp;$E822),'Hoja de Trabajo para listado'!$DE$151:$DG$151,0)),0)+IFERROR(INDEX('Hoja de Trabajo para listado'!$CD$155:$DC$1048576,MATCH($A822,'Hoja de Trabajo para listado'!$CD$155:$CD$1048576,0),MATCH((CUADRO!G$4&amp;$E822),'Hoja de Trabajo para listado'!$CD$151:$DC$151,0)),0)</f>
        <v>0</v>
      </c>
      <c r="H822" s="241">
        <f ca="1">+IFERROR(INDEX('Hoja de Trabajo para listado'!$A$155:$Z$1048576,MATCH($A822,'Hoja de Trabajo para listado'!$A$155:$A$1048576,0),MATCH((CUADRO!H$4&amp;$E822),'Hoja de Trabajo para listado'!$A$151:$Z$151,0)),0)+IFERROR(INDEX('Hoja de Trabajo para listado'!$AB$155:$BA$1048576,MATCH($A822,'Hoja de Trabajo para listado'!$AB$155:$AB$1048576,0),MATCH((CUADRO!H$4&amp;$E822),'Hoja de Trabajo para listado'!$AB$151:$BA$151,0)),0)+IFERROR(INDEX('Hoja de Trabajo para listado'!$BC$155:$CB$1048576,MATCH($A822,'Hoja de Trabajo para listado'!$BC$155:$BC$1048576,0),MATCH((CUADRO!H$4&amp;$E822),'Hoja de Trabajo para listado'!$BC$151:$CB$151,0)),0)+IFERROR(INDEX('Hoja de Trabajo para listado'!$DE$153:$DG$274,MATCH($A822,'Hoja de Trabajo para listado'!$DE$153:$DE$1048576,0),MATCH((CUADRO!H$4&amp;$E822),'Hoja de Trabajo para listado'!$DE$151:$DG$151,0)),0)+IFERROR(INDEX('Hoja de Trabajo para listado'!$CD$155:$DC$1048576,MATCH($A822,'Hoja de Trabajo para listado'!$CD$155:$CD$1048576,0),MATCH((CUADRO!H$4&amp;$E822),'Hoja de Trabajo para listado'!$CD$151:$DC$151,0)),0)</f>
        <v>0</v>
      </c>
      <c r="I822" s="241">
        <f ca="1">+IFERROR(INDEX('Hoja de Trabajo para listado'!$A$155:$Z$1048576,MATCH($A822,'Hoja de Trabajo para listado'!$A$155:$A$1048576,0),MATCH((CUADRO!I$4&amp;$E822),'Hoja de Trabajo para listado'!$A$151:$Z$151,0)),0)+IFERROR(INDEX('Hoja de Trabajo para listado'!$AB$155:$BA$1048576,MATCH($A822,'Hoja de Trabajo para listado'!$AB$155:$AB$1048576,0),MATCH((CUADRO!I$4&amp;$E822),'Hoja de Trabajo para listado'!$AB$151:$BA$151,0)),0)+IFERROR(INDEX('Hoja de Trabajo para listado'!$BC$155:$CB$1048576,MATCH($A822,'Hoja de Trabajo para listado'!$BC$155:$BC$1048576,0),MATCH((CUADRO!I$4&amp;$E822),'Hoja de Trabajo para listado'!$BC$151:$CB$151,0)),0)+IFERROR(INDEX('Hoja de Trabajo para listado'!$DE$153:$DG$274,MATCH($A822,'Hoja de Trabajo para listado'!$DE$153:$DE$1048576,0),MATCH((CUADRO!I$4&amp;$E822),'Hoja de Trabajo para listado'!$DE$151:$DG$151,0)),0)+IFERROR(INDEX('Hoja de Trabajo para listado'!$CD$155:$DC$1048576,MATCH($A822,'Hoja de Trabajo para listado'!$CD$155:$CD$1048576,0),MATCH((CUADRO!I$4&amp;$E822),'Hoja de Trabajo para listado'!$CD$151:$DC$151,0)),0)</f>
        <v>0</v>
      </c>
      <c r="J822" s="241">
        <f ca="1">+IFERROR(INDEX('Hoja de Trabajo para listado'!$A$155:$Z$1048576,MATCH($A822,'Hoja de Trabajo para listado'!$A$155:$A$1048576,0),MATCH((CUADRO!J$4&amp;$E822),'Hoja de Trabajo para listado'!$A$151:$Z$151,0)),0)+IFERROR(INDEX('Hoja de Trabajo para listado'!$AB$155:$BA$1048576,MATCH($A822,'Hoja de Trabajo para listado'!$AB$155:$AB$1048576,0),MATCH((CUADRO!J$4&amp;$E822),'Hoja de Trabajo para listado'!$AB$151:$BA$151,0)),0)+IFERROR(INDEX('Hoja de Trabajo para listado'!$BC$155:$CB$1048576,MATCH($A822,'Hoja de Trabajo para listado'!$BC$155:$BC$1048576,0),MATCH((CUADRO!J$4&amp;$E822),'Hoja de Trabajo para listado'!$BC$151:$CB$151,0)),0)+IFERROR(INDEX('Hoja de Trabajo para listado'!$DE$153:$DG$274,MATCH($A822,'Hoja de Trabajo para listado'!$DE$153:$DE$1048576,0),MATCH((CUADRO!J$4&amp;$E822),'Hoja de Trabajo para listado'!$DE$151:$DG$151,0)),0)+IFERROR(INDEX('Hoja de Trabajo para listado'!$CD$155:$DC$1048576,MATCH($A822,'Hoja de Trabajo para listado'!$CD$155:$CD$1048576,0),MATCH((CUADRO!J$4&amp;$E822),'Hoja de Trabajo para listado'!$CD$151:$DC$151,0)),0)</f>
        <v>0</v>
      </c>
      <c r="K822" s="241">
        <f ca="1">+IFERROR(INDEX('Hoja de Trabajo para listado'!$A$155:$Z$1048576,MATCH($A822,'Hoja de Trabajo para listado'!$A$155:$A$1048576,0),MATCH((CUADRO!K$4&amp;$E822),'Hoja de Trabajo para listado'!$A$151:$Z$151,0)),0)+IFERROR(INDEX('Hoja de Trabajo para listado'!$AB$155:$BA$1048576,MATCH($A822,'Hoja de Trabajo para listado'!$AB$155:$AB$1048576,0),MATCH((CUADRO!K$4&amp;$E822),'Hoja de Trabajo para listado'!$AB$151:$BA$151,0)),0)+IFERROR(INDEX('Hoja de Trabajo para listado'!$BC$155:$CB$1048576,MATCH($A822,'Hoja de Trabajo para listado'!$BC$155:$BC$1048576,0),MATCH((CUADRO!K$4&amp;$E822),'Hoja de Trabajo para listado'!$BC$151:$CB$151,0)),0)+IFERROR(INDEX('Hoja de Trabajo para listado'!$DE$153:$DG$274,MATCH($A822,'Hoja de Trabajo para listado'!$DE$153:$DE$1048576,0),MATCH((CUADRO!K$4&amp;$E822),'Hoja de Trabajo para listado'!$DE$151:$DG$151,0)),0)+IFERROR(INDEX('Hoja de Trabajo para listado'!$CD$155:$DC$1048576,MATCH($A822,'Hoja de Trabajo para listado'!$CD$155:$CD$1048576,0),MATCH((CUADRO!K$4&amp;$E822),'Hoja de Trabajo para listado'!$CD$151:$DC$151,0)),0)</f>
        <v>0</v>
      </c>
      <c r="L822" s="241">
        <f ca="1">+IFERROR(INDEX('Hoja de Trabajo para listado'!$A$155:$Z$1048576,MATCH($A822,'Hoja de Trabajo para listado'!$A$155:$A$1048576,0),MATCH((CUADRO!L$4&amp;$E822),'Hoja de Trabajo para listado'!$A$151:$Z$151,0)),0)+IFERROR(INDEX('Hoja de Trabajo para listado'!$AB$155:$BA$1048576,MATCH($A822,'Hoja de Trabajo para listado'!$AB$155:$AB$1048576,0),MATCH((CUADRO!L$4&amp;$E822),'Hoja de Trabajo para listado'!$AB$151:$BA$151,0)),0)+IFERROR(INDEX('Hoja de Trabajo para listado'!$BC$155:$CB$1048576,MATCH($A822,'Hoja de Trabajo para listado'!$BC$155:$BC$1048576,0),MATCH((CUADRO!L$4&amp;$E822),'Hoja de Trabajo para listado'!$BC$151:$CB$151,0)),0)+IFERROR(INDEX('Hoja de Trabajo para listado'!$DE$153:$DG$274,MATCH($A822,'Hoja de Trabajo para listado'!$DE$153:$DE$1048576,0),MATCH((CUADRO!L$4&amp;$E822),'Hoja de Trabajo para listado'!$DE$151:$DG$151,0)),0)+IFERROR(INDEX('Hoja de Trabajo para listado'!$CD$155:$DC$1048576,MATCH($A822,'Hoja de Trabajo para listado'!$CD$155:$CD$1048576,0),MATCH((CUADRO!L$4&amp;$E822),'Hoja de Trabajo para listado'!$CD$151:$DC$151,0)),0)</f>
        <v>0</v>
      </c>
      <c r="M822" s="241">
        <f ca="1">+IFERROR(INDEX('Hoja de Trabajo para listado'!$A$155:$Z$1048576,MATCH($A822,'Hoja de Trabajo para listado'!$A$155:$A$1048576,0),MATCH((CUADRO!M$4&amp;$E822),'Hoja de Trabajo para listado'!$A$151:$Z$151,0)),0)+IFERROR(INDEX('Hoja de Trabajo para listado'!$AB$155:$BA$1048576,MATCH($A822,'Hoja de Trabajo para listado'!$AB$155:$AB$1048576,0),MATCH((CUADRO!M$4&amp;$E822),'Hoja de Trabajo para listado'!$AB$151:$BA$151,0)),0)+IFERROR(INDEX('Hoja de Trabajo para listado'!$BC$155:$CB$1048576,MATCH($A822,'Hoja de Trabajo para listado'!$BC$155:$BC$1048576,0),MATCH((CUADRO!M$4&amp;$E822),'Hoja de Trabajo para listado'!$BC$151:$CB$151,0)),0)+IFERROR(INDEX('Hoja de Trabajo para listado'!$DE$153:$DG$274,MATCH($A822,'Hoja de Trabajo para listado'!$DE$153:$DE$1048576,0),MATCH((CUADRO!M$4&amp;$E822),'Hoja de Trabajo para listado'!$DE$151:$DG$151,0)),0)+IFERROR(INDEX('Hoja de Trabajo para listado'!$CD$155:$DC$1048576,MATCH($A822,'Hoja de Trabajo para listado'!$CD$155:$CD$1048576,0),MATCH((CUADRO!M$4&amp;$E822),'Hoja de Trabajo para listado'!$CD$151:$DC$151,0)),0)</f>
        <v>0</v>
      </c>
      <c r="N822" s="241">
        <f ca="1">+IFERROR(INDEX('Hoja de Trabajo para listado'!$A$155:$Z$1048576,MATCH($A822,'Hoja de Trabajo para listado'!$A$155:$A$1048576,0),MATCH((CUADRO!N$4&amp;$E822),'Hoja de Trabajo para listado'!$A$151:$Z$151,0)),0)+IFERROR(INDEX('Hoja de Trabajo para listado'!$AB$155:$BA$1048576,MATCH($A822,'Hoja de Trabajo para listado'!$AB$155:$AB$1048576,0),MATCH((CUADRO!N$4&amp;$E822),'Hoja de Trabajo para listado'!$AB$151:$BA$151,0)),0)+IFERROR(INDEX('Hoja de Trabajo para listado'!$BC$155:$CB$1048576,MATCH($A822,'Hoja de Trabajo para listado'!$BC$155:$BC$1048576,0),MATCH((CUADRO!N$4&amp;$E822),'Hoja de Trabajo para listado'!$BC$151:$CB$151,0)),0)+IFERROR(INDEX('Hoja de Trabajo para listado'!$DE$153:$DG$274,MATCH($A822,'Hoja de Trabajo para listado'!$DE$153:$DE$1048576,0),MATCH((CUADRO!N$4&amp;$E822),'Hoja de Trabajo para listado'!$DE$151:$DG$151,0)),0)+IFERROR(INDEX('Hoja de Trabajo para listado'!$CD$155:$DC$1048576,MATCH($A822,'Hoja de Trabajo para listado'!$CD$155:$CD$1048576,0),MATCH((CUADRO!N$4&amp;$E822),'Hoja de Trabajo para listado'!$CD$151:$DC$151,0)),0)</f>
        <v>0</v>
      </c>
      <c r="O822" s="241">
        <f ca="1">+IFERROR(INDEX('Hoja de Trabajo para listado'!$A$155:$Z$1048576,MATCH($A822,'Hoja de Trabajo para listado'!$A$155:$A$1048576,0),MATCH((CUADRO!O$4&amp;$E822),'Hoja de Trabajo para listado'!$A$151:$Z$151,0)),0)+IFERROR(INDEX('Hoja de Trabajo para listado'!$AB$155:$BA$1048576,MATCH($A822,'Hoja de Trabajo para listado'!$AB$155:$AB$1048576,0),MATCH((CUADRO!O$4&amp;$E822),'Hoja de Trabajo para listado'!$AB$151:$BA$151,0)),0)+IFERROR(INDEX('Hoja de Trabajo para listado'!$BC$155:$CB$1048576,MATCH($A822,'Hoja de Trabajo para listado'!$BC$155:$BC$1048576,0),MATCH((CUADRO!O$4&amp;$E822),'Hoja de Trabajo para listado'!$BC$151:$CB$151,0)),0)+IFERROR(INDEX('Hoja de Trabajo para listado'!$DE$153:$DG$274,MATCH($A822,'Hoja de Trabajo para listado'!$DE$153:$DE$1048576,0),MATCH((CUADRO!O$4&amp;$E822),'Hoja de Trabajo para listado'!$DE$151:$DG$151,0)),0)+IFERROR(INDEX('Hoja de Trabajo para listado'!$CD$155:$DC$1048576,MATCH($A822,'Hoja de Trabajo para listado'!$CD$155:$CD$1048576,0),MATCH((CUADRO!O$4&amp;$E822),'Hoja de Trabajo para listado'!$CD$151:$DC$151,0)),0)</f>
        <v>0</v>
      </c>
      <c r="P822" s="241">
        <f ca="1">+IFERROR(INDEX('Hoja de Trabajo para listado'!$A$155:$Z$1048576,MATCH($A822,'Hoja de Trabajo para listado'!$A$155:$A$1048576,0),MATCH((CUADRO!P$4&amp;$E822),'Hoja de Trabajo para listado'!$A$151:$Z$151,0)),0)+IFERROR(INDEX('Hoja de Trabajo para listado'!$AB$155:$BA$1048576,MATCH($A822,'Hoja de Trabajo para listado'!$AB$155:$AB$1048576,0),MATCH((CUADRO!P$4&amp;$E822),'Hoja de Trabajo para listado'!$AB$151:$BA$151,0)),0)+IFERROR(INDEX('Hoja de Trabajo para listado'!$BC$155:$CB$1048576,MATCH($A822,'Hoja de Trabajo para listado'!$BC$155:$BC$1048576,0),MATCH((CUADRO!P$4&amp;$E822),'Hoja de Trabajo para listado'!$BC$151:$CB$151,0)),0)+IFERROR(INDEX('Hoja de Trabajo para listado'!$DE$153:$DG$274,MATCH($A822,'Hoja de Trabajo para listado'!$DE$153:$DE$1048576,0),MATCH((CUADRO!P$4&amp;$E822),'Hoja de Trabajo para listado'!$DE$151:$DG$151,0)),0)+IFERROR(INDEX('Hoja de Trabajo para listado'!$CD$155:$DC$1048576,MATCH($A822,'Hoja de Trabajo para listado'!$CD$155:$CD$1048576,0),MATCH((CUADRO!P$4&amp;$E822),'Hoja de Trabajo para listado'!$CD$151:$DC$151,0)),0)</f>
        <v>0</v>
      </c>
      <c r="Q822" s="241">
        <f ca="1">+IFERROR(INDEX('Hoja de Trabajo para listado'!$A$155:$Z$1048576,MATCH($A822,'Hoja de Trabajo para listado'!$A$155:$A$1048576,0),MATCH((CUADRO!Q$4&amp;$E822),'Hoja de Trabajo para listado'!$A$151:$Z$151,0)),0)+IFERROR(INDEX('Hoja de Trabajo para listado'!$AB$155:$BA$1048576,MATCH($A822,'Hoja de Trabajo para listado'!$AB$155:$AB$1048576,0),MATCH((CUADRO!Q$4&amp;$E822),'Hoja de Trabajo para listado'!$AB$151:$BA$151,0)),0)+IFERROR(INDEX('Hoja de Trabajo para listado'!$BC$155:$CB$1048576,MATCH($A822,'Hoja de Trabajo para listado'!$BC$155:$BC$1048576,0),MATCH((CUADRO!Q$4&amp;$E822),'Hoja de Trabajo para listado'!$BC$151:$CB$151,0)),0)+IFERROR(INDEX('Hoja de Trabajo para listado'!$DE$153:$DG$274,MATCH($A822,'Hoja de Trabajo para listado'!$DE$153:$DE$1048576,0),MATCH((CUADRO!Q$4&amp;$E822),'Hoja de Trabajo para listado'!$DE$151:$DG$151,0)),0)+IFERROR(INDEX('Hoja de Trabajo para listado'!$CD$155:$DC$1048576,MATCH($A822,'Hoja de Trabajo para listado'!$CD$155:$CD$1048576,0),MATCH((CUADRO!Q$4&amp;$E822),'Hoja de Trabajo para listado'!$CD$151:$DC$151,0)),0)</f>
        <v>0</v>
      </c>
      <c r="R822" s="241">
        <f t="shared" ca="1" si="31"/>
        <v>0</v>
      </c>
      <c r="S822" s="247">
        <f ca="1">+R821+R822</f>
        <v>0</v>
      </c>
      <c r="T822" s="241">
        <f ca="1">+S822</f>
        <v>0</v>
      </c>
      <c r="U822" s="240">
        <f t="shared" si="32"/>
        <v>2</v>
      </c>
      <c r="V822" s="327" t="str">
        <f>+VLOOKUP(A822,bd_lista!$A$3:$E$592,5,FALSE)</f>
        <v>Gobiernos Autonomos Municipales</v>
      </c>
      <c r="W822" s="398"/>
      <c r="X822" s="240">
        <f>+VLOOKUP(A822,[4]Sheet1!$A$13:$D$744,4,FALSE)</f>
        <v>0</v>
      </c>
      <c r="Y822" s="240" t="e">
        <f>+VLOOKUP(X822,bd_lista!$A$3:$C$592,3,FALSE)</f>
        <v>#N/A</v>
      </c>
      <c r="Z822" s="288"/>
      <c r="AA822" s="289"/>
    </row>
    <row r="823" spans="1:27" customFormat="1" ht="27" hidden="1" customHeight="1">
      <c r="A823" s="32">
        <v>1429</v>
      </c>
      <c r="B823" s="393">
        <f>+A823</f>
        <v>1429</v>
      </c>
      <c r="C823" s="245" t="str">
        <f>+VLOOKUP(A823,bd_lista!$A$3:$C$592,3,FALSE)</f>
        <v>Gobierno Autónomo Municipal de Todos Santos</v>
      </c>
      <c r="D823" s="395" t="str">
        <f>+C823</f>
        <v>Gobierno Autónomo Municipal de Todos Santos</v>
      </c>
      <c r="E823" s="240" t="s">
        <v>1303</v>
      </c>
      <c r="F823" s="241">
        <f ca="1">+IFERROR(INDEX('Hoja de Trabajo para listado'!$A$155:$Z$1048576,MATCH($A823,'Hoja de Trabajo para listado'!$A$155:$A$1048576,0),MATCH((CUADRO!F$4&amp;$E823),'Hoja de Trabajo para listado'!$A$151:$Z$151,0)),0)+IFERROR(INDEX('Hoja de Trabajo para listado'!$AB$155:$BA$1048576,MATCH($A823,'Hoja de Trabajo para listado'!$AB$155:$AB$1048576,0),MATCH((CUADRO!F$4&amp;$E823),'Hoja de Trabajo para listado'!$AB$151:$BA$151,0)),0)+IFERROR(INDEX('Hoja de Trabajo para listado'!$BC$155:$CB$1048576,MATCH($A823,'Hoja de Trabajo para listado'!$BC$155:$BC$1048576,0),MATCH((CUADRO!F$4&amp;$E823),'Hoja de Trabajo para listado'!$BC$151:$CB$151,0)),0)+IFERROR(INDEX('Hoja de Trabajo para listado'!$DE$153:$DG$274,MATCH($A823,'Hoja de Trabajo para listado'!$DE$153:$DE$1048576,0),MATCH((CUADRO!F$4&amp;$E823),'Hoja de Trabajo para listado'!$DE$151:$DG$151,0)),0)+IFERROR(INDEX('Hoja de Trabajo para listado'!$CD$155:$DC$1048576,MATCH($A823,'Hoja de Trabajo para listado'!$CD$155:$CD$1048576,0),MATCH((CUADRO!F$4&amp;$E823),'Hoja de Trabajo para listado'!$CD$151:$DC$151,0)),0)</f>
        <v>0</v>
      </c>
      <c r="G823" s="241">
        <f ca="1">+IFERROR(INDEX('Hoja de Trabajo para listado'!$A$155:$Z$1048576,MATCH($A823,'Hoja de Trabajo para listado'!$A$155:$A$1048576,0),MATCH((CUADRO!G$4&amp;$E823),'Hoja de Trabajo para listado'!$A$151:$Z$151,0)),0)+IFERROR(INDEX('Hoja de Trabajo para listado'!$AB$155:$BA$1048576,MATCH($A823,'Hoja de Trabajo para listado'!$AB$155:$AB$1048576,0),MATCH((CUADRO!G$4&amp;$E823),'Hoja de Trabajo para listado'!$AB$151:$BA$151,0)),0)+IFERROR(INDEX('Hoja de Trabajo para listado'!$BC$155:$CB$1048576,MATCH($A823,'Hoja de Trabajo para listado'!$BC$155:$BC$1048576,0),MATCH((CUADRO!G$4&amp;$E823),'Hoja de Trabajo para listado'!$BC$151:$CB$151,0)),0)+IFERROR(INDEX('Hoja de Trabajo para listado'!$DE$153:$DG$274,MATCH($A823,'Hoja de Trabajo para listado'!$DE$153:$DE$1048576,0),MATCH((CUADRO!G$4&amp;$E823),'Hoja de Trabajo para listado'!$DE$151:$DG$151,0)),0)+IFERROR(INDEX('Hoja de Trabajo para listado'!$CD$155:$DC$1048576,MATCH($A823,'Hoja de Trabajo para listado'!$CD$155:$CD$1048576,0),MATCH((CUADRO!G$4&amp;$E823),'Hoja de Trabajo para listado'!$CD$151:$DC$151,0)),0)</f>
        <v>0</v>
      </c>
      <c r="H823" s="241">
        <f ca="1">+IFERROR(INDEX('Hoja de Trabajo para listado'!$A$155:$Z$1048576,MATCH($A823,'Hoja de Trabajo para listado'!$A$155:$A$1048576,0),MATCH((CUADRO!H$4&amp;$E823),'Hoja de Trabajo para listado'!$A$151:$Z$151,0)),0)+IFERROR(INDEX('Hoja de Trabajo para listado'!$AB$155:$BA$1048576,MATCH($A823,'Hoja de Trabajo para listado'!$AB$155:$AB$1048576,0),MATCH((CUADRO!H$4&amp;$E823),'Hoja de Trabajo para listado'!$AB$151:$BA$151,0)),0)+IFERROR(INDEX('Hoja de Trabajo para listado'!$BC$155:$CB$1048576,MATCH($A823,'Hoja de Trabajo para listado'!$BC$155:$BC$1048576,0),MATCH((CUADRO!H$4&amp;$E823),'Hoja de Trabajo para listado'!$BC$151:$CB$151,0)),0)+IFERROR(INDEX('Hoja de Trabajo para listado'!$DE$153:$DG$274,MATCH($A823,'Hoja de Trabajo para listado'!$DE$153:$DE$1048576,0),MATCH((CUADRO!H$4&amp;$E823),'Hoja de Trabajo para listado'!$DE$151:$DG$151,0)),0)+IFERROR(INDEX('Hoja de Trabajo para listado'!$CD$155:$DC$1048576,MATCH($A823,'Hoja de Trabajo para listado'!$CD$155:$CD$1048576,0),MATCH((CUADRO!H$4&amp;$E823),'Hoja de Trabajo para listado'!$CD$151:$DC$151,0)),0)</f>
        <v>0</v>
      </c>
      <c r="I823" s="241">
        <f ca="1">+IFERROR(INDEX('Hoja de Trabajo para listado'!$A$155:$Z$1048576,MATCH($A823,'Hoja de Trabajo para listado'!$A$155:$A$1048576,0),MATCH((CUADRO!I$4&amp;$E823),'Hoja de Trabajo para listado'!$A$151:$Z$151,0)),0)+IFERROR(INDEX('Hoja de Trabajo para listado'!$AB$155:$BA$1048576,MATCH($A823,'Hoja de Trabajo para listado'!$AB$155:$AB$1048576,0),MATCH((CUADRO!I$4&amp;$E823),'Hoja de Trabajo para listado'!$AB$151:$BA$151,0)),0)+IFERROR(INDEX('Hoja de Trabajo para listado'!$BC$155:$CB$1048576,MATCH($A823,'Hoja de Trabajo para listado'!$BC$155:$BC$1048576,0),MATCH((CUADRO!I$4&amp;$E823),'Hoja de Trabajo para listado'!$BC$151:$CB$151,0)),0)+IFERROR(INDEX('Hoja de Trabajo para listado'!$DE$153:$DG$274,MATCH($A823,'Hoja de Trabajo para listado'!$DE$153:$DE$1048576,0),MATCH((CUADRO!I$4&amp;$E823),'Hoja de Trabajo para listado'!$DE$151:$DG$151,0)),0)+IFERROR(INDEX('Hoja de Trabajo para listado'!$CD$155:$DC$1048576,MATCH($A823,'Hoja de Trabajo para listado'!$CD$155:$CD$1048576,0),MATCH((CUADRO!I$4&amp;$E823),'Hoja de Trabajo para listado'!$CD$151:$DC$151,0)),0)</f>
        <v>0</v>
      </c>
      <c r="J823" s="241">
        <f ca="1">+IFERROR(INDEX('Hoja de Trabajo para listado'!$A$155:$Z$1048576,MATCH($A823,'Hoja de Trabajo para listado'!$A$155:$A$1048576,0),MATCH((CUADRO!J$4&amp;$E823),'Hoja de Trabajo para listado'!$A$151:$Z$151,0)),0)+IFERROR(INDEX('Hoja de Trabajo para listado'!$AB$155:$BA$1048576,MATCH($A823,'Hoja de Trabajo para listado'!$AB$155:$AB$1048576,0),MATCH((CUADRO!J$4&amp;$E823),'Hoja de Trabajo para listado'!$AB$151:$BA$151,0)),0)+IFERROR(INDEX('Hoja de Trabajo para listado'!$BC$155:$CB$1048576,MATCH($A823,'Hoja de Trabajo para listado'!$BC$155:$BC$1048576,0),MATCH((CUADRO!J$4&amp;$E823),'Hoja de Trabajo para listado'!$BC$151:$CB$151,0)),0)+IFERROR(INDEX('Hoja de Trabajo para listado'!$DE$153:$DG$274,MATCH($A823,'Hoja de Trabajo para listado'!$DE$153:$DE$1048576,0),MATCH((CUADRO!J$4&amp;$E823),'Hoja de Trabajo para listado'!$DE$151:$DG$151,0)),0)+IFERROR(INDEX('Hoja de Trabajo para listado'!$CD$155:$DC$1048576,MATCH($A823,'Hoja de Trabajo para listado'!$CD$155:$CD$1048576,0),MATCH((CUADRO!J$4&amp;$E823),'Hoja de Trabajo para listado'!$CD$151:$DC$151,0)),0)</f>
        <v>0</v>
      </c>
      <c r="K823" s="241">
        <f ca="1">+IFERROR(INDEX('Hoja de Trabajo para listado'!$A$155:$Z$1048576,MATCH($A823,'Hoja de Trabajo para listado'!$A$155:$A$1048576,0),MATCH((CUADRO!K$4&amp;$E823),'Hoja de Trabajo para listado'!$A$151:$Z$151,0)),0)+IFERROR(INDEX('Hoja de Trabajo para listado'!$AB$155:$BA$1048576,MATCH($A823,'Hoja de Trabajo para listado'!$AB$155:$AB$1048576,0),MATCH((CUADRO!K$4&amp;$E823),'Hoja de Trabajo para listado'!$AB$151:$BA$151,0)),0)+IFERROR(INDEX('Hoja de Trabajo para listado'!$BC$155:$CB$1048576,MATCH($A823,'Hoja de Trabajo para listado'!$BC$155:$BC$1048576,0),MATCH((CUADRO!K$4&amp;$E823),'Hoja de Trabajo para listado'!$BC$151:$CB$151,0)),0)+IFERROR(INDEX('Hoja de Trabajo para listado'!$DE$153:$DG$274,MATCH($A823,'Hoja de Trabajo para listado'!$DE$153:$DE$1048576,0),MATCH((CUADRO!K$4&amp;$E823),'Hoja de Trabajo para listado'!$DE$151:$DG$151,0)),0)+IFERROR(INDEX('Hoja de Trabajo para listado'!$CD$155:$DC$1048576,MATCH($A823,'Hoja de Trabajo para listado'!$CD$155:$CD$1048576,0),MATCH((CUADRO!K$4&amp;$E823),'Hoja de Trabajo para listado'!$CD$151:$DC$151,0)),0)</f>
        <v>0</v>
      </c>
      <c r="L823" s="241">
        <f ca="1">+IFERROR(INDEX('Hoja de Trabajo para listado'!$A$155:$Z$1048576,MATCH($A823,'Hoja de Trabajo para listado'!$A$155:$A$1048576,0),MATCH((CUADRO!L$4&amp;$E823),'Hoja de Trabajo para listado'!$A$151:$Z$151,0)),0)+IFERROR(INDEX('Hoja de Trabajo para listado'!$AB$155:$BA$1048576,MATCH($A823,'Hoja de Trabajo para listado'!$AB$155:$AB$1048576,0),MATCH((CUADRO!L$4&amp;$E823),'Hoja de Trabajo para listado'!$AB$151:$BA$151,0)),0)+IFERROR(INDEX('Hoja de Trabajo para listado'!$BC$155:$CB$1048576,MATCH($A823,'Hoja de Trabajo para listado'!$BC$155:$BC$1048576,0),MATCH((CUADRO!L$4&amp;$E823),'Hoja de Trabajo para listado'!$BC$151:$CB$151,0)),0)+IFERROR(INDEX('Hoja de Trabajo para listado'!$DE$153:$DG$274,MATCH($A823,'Hoja de Trabajo para listado'!$DE$153:$DE$1048576,0),MATCH((CUADRO!L$4&amp;$E823),'Hoja de Trabajo para listado'!$DE$151:$DG$151,0)),0)+IFERROR(INDEX('Hoja de Trabajo para listado'!$CD$155:$DC$1048576,MATCH($A823,'Hoja de Trabajo para listado'!$CD$155:$CD$1048576,0),MATCH((CUADRO!L$4&amp;$E823),'Hoja de Trabajo para listado'!$CD$151:$DC$151,0)),0)</f>
        <v>0</v>
      </c>
      <c r="M823" s="241">
        <f ca="1">+IFERROR(INDEX('Hoja de Trabajo para listado'!$A$155:$Z$1048576,MATCH($A823,'Hoja de Trabajo para listado'!$A$155:$A$1048576,0),MATCH((CUADRO!M$4&amp;$E823),'Hoja de Trabajo para listado'!$A$151:$Z$151,0)),0)+IFERROR(INDEX('Hoja de Trabajo para listado'!$AB$155:$BA$1048576,MATCH($A823,'Hoja de Trabajo para listado'!$AB$155:$AB$1048576,0),MATCH((CUADRO!M$4&amp;$E823),'Hoja de Trabajo para listado'!$AB$151:$BA$151,0)),0)+IFERROR(INDEX('Hoja de Trabajo para listado'!$BC$155:$CB$1048576,MATCH($A823,'Hoja de Trabajo para listado'!$BC$155:$BC$1048576,0),MATCH((CUADRO!M$4&amp;$E823),'Hoja de Trabajo para listado'!$BC$151:$CB$151,0)),0)+IFERROR(INDEX('Hoja de Trabajo para listado'!$DE$153:$DG$274,MATCH($A823,'Hoja de Trabajo para listado'!$DE$153:$DE$1048576,0),MATCH((CUADRO!M$4&amp;$E823),'Hoja de Trabajo para listado'!$DE$151:$DG$151,0)),0)+IFERROR(INDEX('Hoja de Trabajo para listado'!$CD$155:$DC$1048576,MATCH($A823,'Hoja de Trabajo para listado'!$CD$155:$CD$1048576,0),MATCH((CUADRO!M$4&amp;$E823),'Hoja de Trabajo para listado'!$CD$151:$DC$151,0)),0)</f>
        <v>0</v>
      </c>
      <c r="N823" s="241">
        <f ca="1">+IFERROR(INDEX('Hoja de Trabajo para listado'!$A$155:$Z$1048576,MATCH($A823,'Hoja de Trabajo para listado'!$A$155:$A$1048576,0),MATCH((CUADRO!N$4&amp;$E823),'Hoja de Trabajo para listado'!$A$151:$Z$151,0)),0)+IFERROR(INDEX('Hoja de Trabajo para listado'!$AB$155:$BA$1048576,MATCH($A823,'Hoja de Trabajo para listado'!$AB$155:$AB$1048576,0),MATCH((CUADRO!N$4&amp;$E823),'Hoja de Trabajo para listado'!$AB$151:$BA$151,0)),0)+IFERROR(INDEX('Hoja de Trabajo para listado'!$BC$155:$CB$1048576,MATCH($A823,'Hoja de Trabajo para listado'!$BC$155:$BC$1048576,0),MATCH((CUADRO!N$4&amp;$E823),'Hoja de Trabajo para listado'!$BC$151:$CB$151,0)),0)+IFERROR(INDEX('Hoja de Trabajo para listado'!$DE$153:$DG$274,MATCH($A823,'Hoja de Trabajo para listado'!$DE$153:$DE$1048576,0),MATCH((CUADRO!N$4&amp;$E823),'Hoja de Trabajo para listado'!$DE$151:$DG$151,0)),0)+IFERROR(INDEX('Hoja de Trabajo para listado'!$CD$155:$DC$1048576,MATCH($A823,'Hoja de Trabajo para listado'!$CD$155:$CD$1048576,0),MATCH((CUADRO!N$4&amp;$E823),'Hoja de Trabajo para listado'!$CD$151:$DC$151,0)),0)</f>
        <v>0</v>
      </c>
      <c r="O823" s="241">
        <f ca="1">+IFERROR(INDEX('Hoja de Trabajo para listado'!$A$155:$Z$1048576,MATCH($A823,'Hoja de Trabajo para listado'!$A$155:$A$1048576,0),MATCH((CUADRO!O$4&amp;$E823),'Hoja de Trabajo para listado'!$A$151:$Z$151,0)),0)+IFERROR(INDEX('Hoja de Trabajo para listado'!$AB$155:$BA$1048576,MATCH($A823,'Hoja de Trabajo para listado'!$AB$155:$AB$1048576,0),MATCH((CUADRO!O$4&amp;$E823),'Hoja de Trabajo para listado'!$AB$151:$BA$151,0)),0)+IFERROR(INDEX('Hoja de Trabajo para listado'!$BC$155:$CB$1048576,MATCH($A823,'Hoja de Trabajo para listado'!$BC$155:$BC$1048576,0),MATCH((CUADRO!O$4&amp;$E823),'Hoja de Trabajo para listado'!$BC$151:$CB$151,0)),0)+IFERROR(INDEX('Hoja de Trabajo para listado'!$DE$153:$DG$274,MATCH($A823,'Hoja de Trabajo para listado'!$DE$153:$DE$1048576,0),MATCH((CUADRO!O$4&amp;$E823),'Hoja de Trabajo para listado'!$DE$151:$DG$151,0)),0)+IFERROR(INDEX('Hoja de Trabajo para listado'!$CD$155:$DC$1048576,MATCH($A823,'Hoja de Trabajo para listado'!$CD$155:$CD$1048576,0),MATCH((CUADRO!O$4&amp;$E823),'Hoja de Trabajo para listado'!$CD$151:$DC$151,0)),0)</f>
        <v>0</v>
      </c>
      <c r="P823" s="241">
        <f ca="1">+IFERROR(INDEX('Hoja de Trabajo para listado'!$A$155:$Z$1048576,MATCH($A823,'Hoja de Trabajo para listado'!$A$155:$A$1048576,0),MATCH((CUADRO!P$4&amp;$E823),'Hoja de Trabajo para listado'!$A$151:$Z$151,0)),0)+IFERROR(INDEX('Hoja de Trabajo para listado'!$AB$155:$BA$1048576,MATCH($A823,'Hoja de Trabajo para listado'!$AB$155:$AB$1048576,0),MATCH((CUADRO!P$4&amp;$E823),'Hoja de Trabajo para listado'!$AB$151:$BA$151,0)),0)+IFERROR(INDEX('Hoja de Trabajo para listado'!$BC$155:$CB$1048576,MATCH($A823,'Hoja de Trabajo para listado'!$BC$155:$BC$1048576,0),MATCH((CUADRO!P$4&amp;$E823),'Hoja de Trabajo para listado'!$BC$151:$CB$151,0)),0)+IFERROR(INDEX('Hoja de Trabajo para listado'!$DE$153:$DG$274,MATCH($A823,'Hoja de Trabajo para listado'!$DE$153:$DE$1048576,0),MATCH((CUADRO!P$4&amp;$E823),'Hoja de Trabajo para listado'!$DE$151:$DG$151,0)),0)+IFERROR(INDEX('Hoja de Trabajo para listado'!$CD$155:$DC$1048576,MATCH($A823,'Hoja de Trabajo para listado'!$CD$155:$CD$1048576,0),MATCH((CUADRO!P$4&amp;$E823),'Hoja de Trabajo para listado'!$CD$151:$DC$151,0)),0)</f>
        <v>0</v>
      </c>
      <c r="Q823" s="241">
        <f ca="1">+IFERROR(INDEX('Hoja de Trabajo para listado'!$A$155:$Z$1048576,MATCH($A823,'Hoja de Trabajo para listado'!$A$155:$A$1048576,0),MATCH((CUADRO!Q$4&amp;$E823),'Hoja de Trabajo para listado'!$A$151:$Z$151,0)),0)+IFERROR(INDEX('Hoja de Trabajo para listado'!$AB$155:$BA$1048576,MATCH($A823,'Hoja de Trabajo para listado'!$AB$155:$AB$1048576,0),MATCH((CUADRO!Q$4&amp;$E823),'Hoja de Trabajo para listado'!$AB$151:$BA$151,0)),0)+IFERROR(INDEX('Hoja de Trabajo para listado'!$BC$155:$CB$1048576,MATCH($A823,'Hoja de Trabajo para listado'!$BC$155:$BC$1048576,0),MATCH((CUADRO!Q$4&amp;$E823),'Hoja de Trabajo para listado'!$BC$151:$CB$151,0)),0)+IFERROR(INDEX('Hoja de Trabajo para listado'!$DE$153:$DG$274,MATCH($A823,'Hoja de Trabajo para listado'!$DE$153:$DE$1048576,0),MATCH((CUADRO!Q$4&amp;$E823),'Hoja de Trabajo para listado'!$DE$151:$DG$151,0)),0)+IFERROR(INDEX('Hoja de Trabajo para listado'!$CD$155:$DC$1048576,MATCH($A823,'Hoja de Trabajo para listado'!$CD$155:$CD$1048576,0),MATCH((CUADRO!Q$4&amp;$E823),'Hoja de Trabajo para listado'!$CD$151:$DC$151,0)),0)</f>
        <v>0</v>
      </c>
      <c r="R823" s="241">
        <f t="shared" ca="1" si="31"/>
        <v>0</v>
      </c>
      <c r="S823" s="247"/>
      <c r="T823" s="241">
        <f ca="1">+T824</f>
        <v>0</v>
      </c>
      <c r="U823" s="240">
        <f t="shared" si="32"/>
        <v>1</v>
      </c>
      <c r="V823" s="327" t="str">
        <f>+VLOOKUP(A823,bd_lista!$A$3:$E$592,5,FALSE)</f>
        <v>Gobiernos Autonomos Municipales</v>
      </c>
      <c r="W823" s="397" t="str">
        <f>+V823</f>
        <v>Gobiernos Autonomos Municipales</v>
      </c>
      <c r="X823" s="240">
        <f>+VLOOKUP(A823,[4]Sheet1!$A$13:$D$744,4,FALSE)</f>
        <v>0</v>
      </c>
      <c r="Y823" s="240" t="e">
        <f>+VLOOKUP(X823,bd_lista!$A$3:$C$592,3,FALSE)</f>
        <v>#N/A</v>
      </c>
      <c r="Z823" s="290">
        <f>+X823</f>
        <v>0</v>
      </c>
      <c r="AA823" s="291" t="e">
        <f>+Y823</f>
        <v>#N/A</v>
      </c>
    </row>
    <row r="824" spans="1:27" customFormat="1" ht="27" hidden="1" customHeight="1">
      <c r="A824" s="32">
        <v>1429</v>
      </c>
      <c r="B824" s="394"/>
      <c r="C824" s="245" t="str">
        <f>+VLOOKUP(A824,bd_lista!$A$3:$C$592,3,FALSE)</f>
        <v>Gobierno Autónomo Municipal de Todos Santos</v>
      </c>
      <c r="D824" s="396"/>
      <c r="E824" s="242" t="s">
        <v>1304</v>
      </c>
      <c r="F824" s="241">
        <f ca="1">+IFERROR(INDEX('Hoja de Trabajo para listado'!$A$155:$Z$1048576,MATCH($A824,'Hoja de Trabajo para listado'!$A$155:$A$1048576,0),MATCH((CUADRO!F$4&amp;$E824),'Hoja de Trabajo para listado'!$A$151:$Z$151,0)),0)+IFERROR(INDEX('Hoja de Trabajo para listado'!$AB$155:$BA$1048576,MATCH($A824,'Hoja de Trabajo para listado'!$AB$155:$AB$1048576,0),MATCH((CUADRO!F$4&amp;$E824),'Hoja de Trabajo para listado'!$AB$151:$BA$151,0)),0)+IFERROR(INDEX('Hoja de Trabajo para listado'!$BC$155:$CB$1048576,MATCH($A824,'Hoja de Trabajo para listado'!$BC$155:$BC$1048576,0),MATCH((CUADRO!F$4&amp;$E824),'Hoja de Trabajo para listado'!$BC$151:$CB$151,0)),0)+IFERROR(INDEX('Hoja de Trabajo para listado'!$DE$153:$DG$274,MATCH($A824,'Hoja de Trabajo para listado'!$DE$153:$DE$1048576,0),MATCH((CUADRO!F$4&amp;$E824),'Hoja de Trabajo para listado'!$DE$151:$DG$151,0)),0)+IFERROR(INDEX('Hoja de Trabajo para listado'!$CD$155:$DC$1048576,MATCH($A824,'Hoja de Trabajo para listado'!$CD$155:$CD$1048576,0),MATCH((CUADRO!F$4&amp;$E824),'Hoja de Trabajo para listado'!$CD$151:$DC$151,0)),0)</f>
        <v>0</v>
      </c>
      <c r="G824" s="241">
        <f ca="1">+IFERROR(INDEX('Hoja de Trabajo para listado'!$A$155:$Z$1048576,MATCH($A824,'Hoja de Trabajo para listado'!$A$155:$A$1048576,0),MATCH((CUADRO!G$4&amp;$E824),'Hoja de Trabajo para listado'!$A$151:$Z$151,0)),0)+IFERROR(INDEX('Hoja de Trabajo para listado'!$AB$155:$BA$1048576,MATCH($A824,'Hoja de Trabajo para listado'!$AB$155:$AB$1048576,0),MATCH((CUADRO!G$4&amp;$E824),'Hoja de Trabajo para listado'!$AB$151:$BA$151,0)),0)+IFERROR(INDEX('Hoja de Trabajo para listado'!$BC$155:$CB$1048576,MATCH($A824,'Hoja de Trabajo para listado'!$BC$155:$BC$1048576,0),MATCH((CUADRO!G$4&amp;$E824),'Hoja de Trabajo para listado'!$BC$151:$CB$151,0)),0)+IFERROR(INDEX('Hoja de Trabajo para listado'!$DE$153:$DG$274,MATCH($A824,'Hoja de Trabajo para listado'!$DE$153:$DE$1048576,0),MATCH((CUADRO!G$4&amp;$E824),'Hoja de Trabajo para listado'!$DE$151:$DG$151,0)),0)+IFERROR(INDEX('Hoja de Trabajo para listado'!$CD$155:$DC$1048576,MATCH($A824,'Hoja de Trabajo para listado'!$CD$155:$CD$1048576,0),MATCH((CUADRO!G$4&amp;$E824),'Hoja de Trabajo para listado'!$CD$151:$DC$151,0)),0)</f>
        <v>0</v>
      </c>
      <c r="H824" s="241">
        <f ca="1">+IFERROR(INDEX('Hoja de Trabajo para listado'!$A$155:$Z$1048576,MATCH($A824,'Hoja de Trabajo para listado'!$A$155:$A$1048576,0),MATCH((CUADRO!H$4&amp;$E824),'Hoja de Trabajo para listado'!$A$151:$Z$151,0)),0)+IFERROR(INDEX('Hoja de Trabajo para listado'!$AB$155:$BA$1048576,MATCH($A824,'Hoja de Trabajo para listado'!$AB$155:$AB$1048576,0),MATCH((CUADRO!H$4&amp;$E824),'Hoja de Trabajo para listado'!$AB$151:$BA$151,0)),0)+IFERROR(INDEX('Hoja de Trabajo para listado'!$BC$155:$CB$1048576,MATCH($A824,'Hoja de Trabajo para listado'!$BC$155:$BC$1048576,0),MATCH((CUADRO!H$4&amp;$E824),'Hoja de Trabajo para listado'!$BC$151:$CB$151,0)),0)+IFERROR(INDEX('Hoja de Trabajo para listado'!$DE$153:$DG$274,MATCH($A824,'Hoja de Trabajo para listado'!$DE$153:$DE$1048576,0),MATCH((CUADRO!H$4&amp;$E824),'Hoja de Trabajo para listado'!$DE$151:$DG$151,0)),0)+IFERROR(INDEX('Hoja de Trabajo para listado'!$CD$155:$DC$1048576,MATCH($A824,'Hoja de Trabajo para listado'!$CD$155:$CD$1048576,0),MATCH((CUADRO!H$4&amp;$E824),'Hoja de Trabajo para listado'!$CD$151:$DC$151,0)),0)</f>
        <v>0</v>
      </c>
      <c r="I824" s="241">
        <f ca="1">+IFERROR(INDEX('Hoja de Trabajo para listado'!$A$155:$Z$1048576,MATCH($A824,'Hoja de Trabajo para listado'!$A$155:$A$1048576,0),MATCH((CUADRO!I$4&amp;$E824),'Hoja de Trabajo para listado'!$A$151:$Z$151,0)),0)+IFERROR(INDEX('Hoja de Trabajo para listado'!$AB$155:$BA$1048576,MATCH($A824,'Hoja de Trabajo para listado'!$AB$155:$AB$1048576,0),MATCH((CUADRO!I$4&amp;$E824),'Hoja de Trabajo para listado'!$AB$151:$BA$151,0)),0)+IFERROR(INDEX('Hoja de Trabajo para listado'!$BC$155:$CB$1048576,MATCH($A824,'Hoja de Trabajo para listado'!$BC$155:$BC$1048576,0),MATCH((CUADRO!I$4&amp;$E824),'Hoja de Trabajo para listado'!$BC$151:$CB$151,0)),0)+IFERROR(INDEX('Hoja de Trabajo para listado'!$DE$153:$DG$274,MATCH($A824,'Hoja de Trabajo para listado'!$DE$153:$DE$1048576,0),MATCH((CUADRO!I$4&amp;$E824),'Hoja de Trabajo para listado'!$DE$151:$DG$151,0)),0)+IFERROR(INDEX('Hoja de Trabajo para listado'!$CD$155:$DC$1048576,MATCH($A824,'Hoja de Trabajo para listado'!$CD$155:$CD$1048576,0),MATCH((CUADRO!I$4&amp;$E824),'Hoja de Trabajo para listado'!$CD$151:$DC$151,0)),0)</f>
        <v>0</v>
      </c>
      <c r="J824" s="241">
        <f ca="1">+IFERROR(INDEX('Hoja de Trabajo para listado'!$A$155:$Z$1048576,MATCH($A824,'Hoja de Trabajo para listado'!$A$155:$A$1048576,0),MATCH((CUADRO!J$4&amp;$E824),'Hoja de Trabajo para listado'!$A$151:$Z$151,0)),0)+IFERROR(INDEX('Hoja de Trabajo para listado'!$AB$155:$BA$1048576,MATCH($A824,'Hoja de Trabajo para listado'!$AB$155:$AB$1048576,0),MATCH((CUADRO!J$4&amp;$E824),'Hoja de Trabajo para listado'!$AB$151:$BA$151,0)),0)+IFERROR(INDEX('Hoja de Trabajo para listado'!$BC$155:$CB$1048576,MATCH($A824,'Hoja de Trabajo para listado'!$BC$155:$BC$1048576,0),MATCH((CUADRO!J$4&amp;$E824),'Hoja de Trabajo para listado'!$BC$151:$CB$151,0)),0)+IFERROR(INDEX('Hoja de Trabajo para listado'!$DE$153:$DG$274,MATCH($A824,'Hoja de Trabajo para listado'!$DE$153:$DE$1048576,0),MATCH((CUADRO!J$4&amp;$E824),'Hoja de Trabajo para listado'!$DE$151:$DG$151,0)),0)+IFERROR(INDEX('Hoja de Trabajo para listado'!$CD$155:$DC$1048576,MATCH($A824,'Hoja de Trabajo para listado'!$CD$155:$CD$1048576,0),MATCH((CUADRO!J$4&amp;$E824),'Hoja de Trabajo para listado'!$CD$151:$DC$151,0)),0)</f>
        <v>0</v>
      </c>
      <c r="K824" s="241">
        <f ca="1">+IFERROR(INDEX('Hoja de Trabajo para listado'!$A$155:$Z$1048576,MATCH($A824,'Hoja de Trabajo para listado'!$A$155:$A$1048576,0),MATCH((CUADRO!K$4&amp;$E824),'Hoja de Trabajo para listado'!$A$151:$Z$151,0)),0)+IFERROR(INDEX('Hoja de Trabajo para listado'!$AB$155:$BA$1048576,MATCH($A824,'Hoja de Trabajo para listado'!$AB$155:$AB$1048576,0),MATCH((CUADRO!K$4&amp;$E824),'Hoja de Trabajo para listado'!$AB$151:$BA$151,0)),0)+IFERROR(INDEX('Hoja de Trabajo para listado'!$BC$155:$CB$1048576,MATCH($A824,'Hoja de Trabajo para listado'!$BC$155:$BC$1048576,0),MATCH((CUADRO!K$4&amp;$E824),'Hoja de Trabajo para listado'!$BC$151:$CB$151,0)),0)+IFERROR(INDEX('Hoja de Trabajo para listado'!$DE$153:$DG$274,MATCH($A824,'Hoja de Trabajo para listado'!$DE$153:$DE$1048576,0),MATCH((CUADRO!K$4&amp;$E824),'Hoja de Trabajo para listado'!$DE$151:$DG$151,0)),0)+IFERROR(INDEX('Hoja de Trabajo para listado'!$CD$155:$DC$1048576,MATCH($A824,'Hoja de Trabajo para listado'!$CD$155:$CD$1048576,0),MATCH((CUADRO!K$4&amp;$E824),'Hoja de Trabajo para listado'!$CD$151:$DC$151,0)),0)</f>
        <v>0</v>
      </c>
      <c r="L824" s="241">
        <f ca="1">+IFERROR(INDEX('Hoja de Trabajo para listado'!$A$155:$Z$1048576,MATCH($A824,'Hoja de Trabajo para listado'!$A$155:$A$1048576,0),MATCH((CUADRO!L$4&amp;$E824),'Hoja de Trabajo para listado'!$A$151:$Z$151,0)),0)+IFERROR(INDEX('Hoja de Trabajo para listado'!$AB$155:$BA$1048576,MATCH($A824,'Hoja de Trabajo para listado'!$AB$155:$AB$1048576,0),MATCH((CUADRO!L$4&amp;$E824),'Hoja de Trabajo para listado'!$AB$151:$BA$151,0)),0)+IFERROR(INDEX('Hoja de Trabajo para listado'!$BC$155:$CB$1048576,MATCH($A824,'Hoja de Trabajo para listado'!$BC$155:$BC$1048576,0),MATCH((CUADRO!L$4&amp;$E824),'Hoja de Trabajo para listado'!$BC$151:$CB$151,0)),0)+IFERROR(INDEX('Hoja de Trabajo para listado'!$DE$153:$DG$274,MATCH($A824,'Hoja de Trabajo para listado'!$DE$153:$DE$1048576,0),MATCH((CUADRO!L$4&amp;$E824),'Hoja de Trabajo para listado'!$DE$151:$DG$151,0)),0)+IFERROR(INDEX('Hoja de Trabajo para listado'!$CD$155:$DC$1048576,MATCH($A824,'Hoja de Trabajo para listado'!$CD$155:$CD$1048576,0),MATCH((CUADRO!L$4&amp;$E824),'Hoja de Trabajo para listado'!$CD$151:$DC$151,0)),0)</f>
        <v>0</v>
      </c>
      <c r="M824" s="241">
        <f ca="1">+IFERROR(INDEX('Hoja de Trabajo para listado'!$A$155:$Z$1048576,MATCH($A824,'Hoja de Trabajo para listado'!$A$155:$A$1048576,0),MATCH((CUADRO!M$4&amp;$E824),'Hoja de Trabajo para listado'!$A$151:$Z$151,0)),0)+IFERROR(INDEX('Hoja de Trabajo para listado'!$AB$155:$BA$1048576,MATCH($A824,'Hoja de Trabajo para listado'!$AB$155:$AB$1048576,0),MATCH((CUADRO!M$4&amp;$E824),'Hoja de Trabajo para listado'!$AB$151:$BA$151,0)),0)+IFERROR(INDEX('Hoja de Trabajo para listado'!$BC$155:$CB$1048576,MATCH($A824,'Hoja de Trabajo para listado'!$BC$155:$BC$1048576,0),MATCH((CUADRO!M$4&amp;$E824),'Hoja de Trabajo para listado'!$BC$151:$CB$151,0)),0)+IFERROR(INDEX('Hoja de Trabajo para listado'!$DE$153:$DG$274,MATCH($A824,'Hoja de Trabajo para listado'!$DE$153:$DE$1048576,0),MATCH((CUADRO!M$4&amp;$E824),'Hoja de Trabajo para listado'!$DE$151:$DG$151,0)),0)+IFERROR(INDEX('Hoja de Trabajo para listado'!$CD$155:$DC$1048576,MATCH($A824,'Hoja de Trabajo para listado'!$CD$155:$CD$1048576,0),MATCH((CUADRO!M$4&amp;$E824),'Hoja de Trabajo para listado'!$CD$151:$DC$151,0)),0)</f>
        <v>0</v>
      </c>
      <c r="N824" s="241">
        <f ca="1">+IFERROR(INDEX('Hoja de Trabajo para listado'!$A$155:$Z$1048576,MATCH($A824,'Hoja de Trabajo para listado'!$A$155:$A$1048576,0),MATCH((CUADRO!N$4&amp;$E824),'Hoja de Trabajo para listado'!$A$151:$Z$151,0)),0)+IFERROR(INDEX('Hoja de Trabajo para listado'!$AB$155:$BA$1048576,MATCH($A824,'Hoja de Trabajo para listado'!$AB$155:$AB$1048576,0),MATCH((CUADRO!N$4&amp;$E824),'Hoja de Trabajo para listado'!$AB$151:$BA$151,0)),0)+IFERROR(INDEX('Hoja de Trabajo para listado'!$BC$155:$CB$1048576,MATCH($A824,'Hoja de Trabajo para listado'!$BC$155:$BC$1048576,0),MATCH((CUADRO!N$4&amp;$E824),'Hoja de Trabajo para listado'!$BC$151:$CB$151,0)),0)+IFERROR(INDEX('Hoja de Trabajo para listado'!$DE$153:$DG$274,MATCH($A824,'Hoja de Trabajo para listado'!$DE$153:$DE$1048576,0),MATCH((CUADRO!N$4&amp;$E824),'Hoja de Trabajo para listado'!$DE$151:$DG$151,0)),0)+IFERROR(INDEX('Hoja de Trabajo para listado'!$CD$155:$DC$1048576,MATCH($A824,'Hoja de Trabajo para listado'!$CD$155:$CD$1048576,0),MATCH((CUADRO!N$4&amp;$E824),'Hoja de Trabajo para listado'!$CD$151:$DC$151,0)),0)</f>
        <v>0</v>
      </c>
      <c r="O824" s="241">
        <f ca="1">+IFERROR(INDEX('Hoja de Trabajo para listado'!$A$155:$Z$1048576,MATCH($A824,'Hoja de Trabajo para listado'!$A$155:$A$1048576,0),MATCH((CUADRO!O$4&amp;$E824),'Hoja de Trabajo para listado'!$A$151:$Z$151,0)),0)+IFERROR(INDEX('Hoja de Trabajo para listado'!$AB$155:$BA$1048576,MATCH($A824,'Hoja de Trabajo para listado'!$AB$155:$AB$1048576,0),MATCH((CUADRO!O$4&amp;$E824),'Hoja de Trabajo para listado'!$AB$151:$BA$151,0)),0)+IFERROR(INDEX('Hoja de Trabajo para listado'!$BC$155:$CB$1048576,MATCH($A824,'Hoja de Trabajo para listado'!$BC$155:$BC$1048576,0),MATCH((CUADRO!O$4&amp;$E824),'Hoja de Trabajo para listado'!$BC$151:$CB$151,0)),0)+IFERROR(INDEX('Hoja de Trabajo para listado'!$DE$153:$DG$274,MATCH($A824,'Hoja de Trabajo para listado'!$DE$153:$DE$1048576,0),MATCH((CUADRO!O$4&amp;$E824),'Hoja de Trabajo para listado'!$DE$151:$DG$151,0)),0)+IFERROR(INDEX('Hoja de Trabajo para listado'!$CD$155:$DC$1048576,MATCH($A824,'Hoja de Trabajo para listado'!$CD$155:$CD$1048576,0),MATCH((CUADRO!O$4&amp;$E824),'Hoja de Trabajo para listado'!$CD$151:$DC$151,0)),0)</f>
        <v>0</v>
      </c>
      <c r="P824" s="241">
        <f ca="1">+IFERROR(INDEX('Hoja de Trabajo para listado'!$A$155:$Z$1048576,MATCH($A824,'Hoja de Trabajo para listado'!$A$155:$A$1048576,0),MATCH((CUADRO!P$4&amp;$E824),'Hoja de Trabajo para listado'!$A$151:$Z$151,0)),0)+IFERROR(INDEX('Hoja de Trabajo para listado'!$AB$155:$BA$1048576,MATCH($A824,'Hoja de Trabajo para listado'!$AB$155:$AB$1048576,0),MATCH((CUADRO!P$4&amp;$E824),'Hoja de Trabajo para listado'!$AB$151:$BA$151,0)),0)+IFERROR(INDEX('Hoja de Trabajo para listado'!$BC$155:$CB$1048576,MATCH($A824,'Hoja de Trabajo para listado'!$BC$155:$BC$1048576,0),MATCH((CUADRO!P$4&amp;$E824),'Hoja de Trabajo para listado'!$BC$151:$CB$151,0)),0)+IFERROR(INDEX('Hoja de Trabajo para listado'!$DE$153:$DG$274,MATCH($A824,'Hoja de Trabajo para listado'!$DE$153:$DE$1048576,0),MATCH((CUADRO!P$4&amp;$E824),'Hoja de Trabajo para listado'!$DE$151:$DG$151,0)),0)+IFERROR(INDEX('Hoja de Trabajo para listado'!$CD$155:$DC$1048576,MATCH($A824,'Hoja de Trabajo para listado'!$CD$155:$CD$1048576,0),MATCH((CUADRO!P$4&amp;$E824),'Hoja de Trabajo para listado'!$CD$151:$DC$151,0)),0)</f>
        <v>0</v>
      </c>
      <c r="Q824" s="241">
        <f ca="1">+IFERROR(INDEX('Hoja de Trabajo para listado'!$A$155:$Z$1048576,MATCH($A824,'Hoja de Trabajo para listado'!$A$155:$A$1048576,0),MATCH((CUADRO!Q$4&amp;$E824),'Hoja de Trabajo para listado'!$A$151:$Z$151,0)),0)+IFERROR(INDEX('Hoja de Trabajo para listado'!$AB$155:$BA$1048576,MATCH($A824,'Hoja de Trabajo para listado'!$AB$155:$AB$1048576,0),MATCH((CUADRO!Q$4&amp;$E824),'Hoja de Trabajo para listado'!$AB$151:$BA$151,0)),0)+IFERROR(INDEX('Hoja de Trabajo para listado'!$BC$155:$CB$1048576,MATCH($A824,'Hoja de Trabajo para listado'!$BC$155:$BC$1048576,0),MATCH((CUADRO!Q$4&amp;$E824),'Hoja de Trabajo para listado'!$BC$151:$CB$151,0)),0)+IFERROR(INDEX('Hoja de Trabajo para listado'!$DE$153:$DG$274,MATCH($A824,'Hoja de Trabajo para listado'!$DE$153:$DE$1048576,0),MATCH((CUADRO!Q$4&amp;$E824),'Hoja de Trabajo para listado'!$DE$151:$DG$151,0)),0)+IFERROR(INDEX('Hoja de Trabajo para listado'!$CD$155:$DC$1048576,MATCH($A824,'Hoja de Trabajo para listado'!$CD$155:$CD$1048576,0),MATCH((CUADRO!Q$4&amp;$E824),'Hoja de Trabajo para listado'!$CD$151:$DC$151,0)),0)</f>
        <v>0</v>
      </c>
      <c r="R824" s="241">
        <f t="shared" ca="1" si="31"/>
        <v>0</v>
      </c>
      <c r="S824" s="247">
        <f ca="1">+R823+R824</f>
        <v>0</v>
      </c>
      <c r="T824" s="241">
        <f ca="1">+S824</f>
        <v>0</v>
      </c>
      <c r="U824" s="240">
        <f t="shared" si="32"/>
        <v>2</v>
      </c>
      <c r="V824" s="327" t="str">
        <f>+VLOOKUP(A824,bd_lista!$A$3:$E$592,5,FALSE)</f>
        <v>Gobiernos Autonomos Municipales</v>
      </c>
      <c r="W824" s="398"/>
      <c r="X824" s="240">
        <f>+VLOOKUP(A824,[4]Sheet1!$A$13:$D$744,4,FALSE)</f>
        <v>0</v>
      </c>
      <c r="Y824" s="240" t="e">
        <f>+VLOOKUP(X824,bd_lista!$A$3:$C$592,3,FALSE)</f>
        <v>#N/A</v>
      </c>
      <c r="Z824" s="288"/>
      <c r="AA824" s="289"/>
    </row>
    <row r="825" spans="1:27" customFormat="1" ht="15" hidden="1" customHeight="1">
      <c r="A825" s="32">
        <v>1430</v>
      </c>
      <c r="B825" s="393">
        <f>+A825</f>
        <v>1430</v>
      </c>
      <c r="C825" s="245" t="str">
        <f>+VLOOKUP(A825,bd_lista!$A$3:$C$592,3,FALSE)</f>
        <v>Gobierno Autónomo Municipal de Carangas</v>
      </c>
      <c r="D825" s="395" t="str">
        <f>+C825</f>
        <v>Gobierno Autónomo Municipal de Carangas</v>
      </c>
      <c r="E825" s="240" t="s">
        <v>1303</v>
      </c>
      <c r="F825" s="241">
        <f ca="1">+IFERROR(INDEX('Hoja de Trabajo para listado'!$A$155:$Z$1048576,MATCH($A825,'Hoja de Trabajo para listado'!$A$155:$A$1048576,0),MATCH((CUADRO!F$4&amp;$E825),'Hoja de Trabajo para listado'!$A$151:$Z$151,0)),0)+IFERROR(INDEX('Hoja de Trabajo para listado'!$AB$155:$BA$1048576,MATCH($A825,'Hoja de Trabajo para listado'!$AB$155:$AB$1048576,0),MATCH((CUADRO!F$4&amp;$E825),'Hoja de Trabajo para listado'!$AB$151:$BA$151,0)),0)+IFERROR(INDEX('Hoja de Trabajo para listado'!$BC$155:$CB$1048576,MATCH($A825,'Hoja de Trabajo para listado'!$BC$155:$BC$1048576,0),MATCH((CUADRO!F$4&amp;$E825),'Hoja de Trabajo para listado'!$BC$151:$CB$151,0)),0)+IFERROR(INDEX('Hoja de Trabajo para listado'!$DE$153:$DG$274,MATCH($A825,'Hoja de Trabajo para listado'!$DE$153:$DE$1048576,0),MATCH((CUADRO!F$4&amp;$E825),'Hoja de Trabajo para listado'!$DE$151:$DG$151,0)),0)+IFERROR(INDEX('Hoja de Trabajo para listado'!$CD$155:$DC$1048576,MATCH($A825,'Hoja de Trabajo para listado'!$CD$155:$CD$1048576,0),MATCH((CUADRO!F$4&amp;$E825),'Hoja de Trabajo para listado'!$CD$151:$DC$151,0)),0)</f>
        <v>0</v>
      </c>
      <c r="G825" s="241">
        <f ca="1">+IFERROR(INDEX('Hoja de Trabajo para listado'!$A$155:$Z$1048576,MATCH($A825,'Hoja de Trabajo para listado'!$A$155:$A$1048576,0),MATCH((CUADRO!G$4&amp;$E825),'Hoja de Trabajo para listado'!$A$151:$Z$151,0)),0)+IFERROR(INDEX('Hoja de Trabajo para listado'!$AB$155:$BA$1048576,MATCH($A825,'Hoja de Trabajo para listado'!$AB$155:$AB$1048576,0),MATCH((CUADRO!G$4&amp;$E825),'Hoja de Trabajo para listado'!$AB$151:$BA$151,0)),0)+IFERROR(INDEX('Hoja de Trabajo para listado'!$BC$155:$CB$1048576,MATCH($A825,'Hoja de Trabajo para listado'!$BC$155:$BC$1048576,0),MATCH((CUADRO!G$4&amp;$E825),'Hoja de Trabajo para listado'!$BC$151:$CB$151,0)),0)+IFERROR(INDEX('Hoja de Trabajo para listado'!$DE$153:$DG$274,MATCH($A825,'Hoja de Trabajo para listado'!$DE$153:$DE$1048576,0),MATCH((CUADRO!G$4&amp;$E825),'Hoja de Trabajo para listado'!$DE$151:$DG$151,0)),0)+IFERROR(INDEX('Hoja de Trabajo para listado'!$CD$155:$DC$1048576,MATCH($A825,'Hoja de Trabajo para listado'!$CD$155:$CD$1048576,0),MATCH((CUADRO!G$4&amp;$E825),'Hoja de Trabajo para listado'!$CD$151:$DC$151,0)),0)</f>
        <v>0</v>
      </c>
      <c r="H825" s="241">
        <f ca="1">+IFERROR(INDEX('Hoja de Trabajo para listado'!$A$155:$Z$1048576,MATCH($A825,'Hoja de Trabajo para listado'!$A$155:$A$1048576,0),MATCH((CUADRO!H$4&amp;$E825),'Hoja de Trabajo para listado'!$A$151:$Z$151,0)),0)+IFERROR(INDEX('Hoja de Trabajo para listado'!$AB$155:$BA$1048576,MATCH($A825,'Hoja de Trabajo para listado'!$AB$155:$AB$1048576,0),MATCH((CUADRO!H$4&amp;$E825),'Hoja de Trabajo para listado'!$AB$151:$BA$151,0)),0)+IFERROR(INDEX('Hoja de Trabajo para listado'!$BC$155:$CB$1048576,MATCH($A825,'Hoja de Trabajo para listado'!$BC$155:$BC$1048576,0),MATCH((CUADRO!H$4&amp;$E825),'Hoja de Trabajo para listado'!$BC$151:$CB$151,0)),0)+IFERROR(INDEX('Hoja de Trabajo para listado'!$DE$153:$DG$274,MATCH($A825,'Hoja de Trabajo para listado'!$DE$153:$DE$1048576,0),MATCH((CUADRO!H$4&amp;$E825),'Hoja de Trabajo para listado'!$DE$151:$DG$151,0)),0)+IFERROR(INDEX('Hoja de Trabajo para listado'!$CD$155:$DC$1048576,MATCH($A825,'Hoja de Trabajo para listado'!$CD$155:$CD$1048576,0),MATCH((CUADRO!H$4&amp;$E825),'Hoja de Trabajo para listado'!$CD$151:$DC$151,0)),0)</f>
        <v>0</v>
      </c>
      <c r="I825" s="241">
        <f ca="1">+IFERROR(INDEX('Hoja de Trabajo para listado'!$A$155:$Z$1048576,MATCH($A825,'Hoja de Trabajo para listado'!$A$155:$A$1048576,0),MATCH((CUADRO!I$4&amp;$E825),'Hoja de Trabajo para listado'!$A$151:$Z$151,0)),0)+IFERROR(INDEX('Hoja de Trabajo para listado'!$AB$155:$BA$1048576,MATCH($A825,'Hoja de Trabajo para listado'!$AB$155:$AB$1048576,0),MATCH((CUADRO!I$4&amp;$E825),'Hoja de Trabajo para listado'!$AB$151:$BA$151,0)),0)+IFERROR(INDEX('Hoja de Trabajo para listado'!$BC$155:$CB$1048576,MATCH($A825,'Hoja de Trabajo para listado'!$BC$155:$BC$1048576,0),MATCH((CUADRO!I$4&amp;$E825),'Hoja de Trabajo para listado'!$BC$151:$CB$151,0)),0)+IFERROR(INDEX('Hoja de Trabajo para listado'!$DE$153:$DG$274,MATCH($A825,'Hoja de Trabajo para listado'!$DE$153:$DE$1048576,0),MATCH((CUADRO!I$4&amp;$E825),'Hoja de Trabajo para listado'!$DE$151:$DG$151,0)),0)+IFERROR(INDEX('Hoja de Trabajo para listado'!$CD$155:$DC$1048576,MATCH($A825,'Hoja de Trabajo para listado'!$CD$155:$CD$1048576,0),MATCH((CUADRO!I$4&amp;$E825),'Hoja de Trabajo para listado'!$CD$151:$DC$151,0)),0)</f>
        <v>0</v>
      </c>
      <c r="J825" s="241">
        <f ca="1">+IFERROR(INDEX('Hoja de Trabajo para listado'!$A$155:$Z$1048576,MATCH($A825,'Hoja de Trabajo para listado'!$A$155:$A$1048576,0),MATCH((CUADRO!J$4&amp;$E825),'Hoja de Trabajo para listado'!$A$151:$Z$151,0)),0)+IFERROR(INDEX('Hoja de Trabajo para listado'!$AB$155:$BA$1048576,MATCH($A825,'Hoja de Trabajo para listado'!$AB$155:$AB$1048576,0),MATCH((CUADRO!J$4&amp;$E825),'Hoja de Trabajo para listado'!$AB$151:$BA$151,0)),0)+IFERROR(INDEX('Hoja de Trabajo para listado'!$BC$155:$CB$1048576,MATCH($A825,'Hoja de Trabajo para listado'!$BC$155:$BC$1048576,0),MATCH((CUADRO!J$4&amp;$E825),'Hoja de Trabajo para listado'!$BC$151:$CB$151,0)),0)+IFERROR(INDEX('Hoja de Trabajo para listado'!$DE$153:$DG$274,MATCH($A825,'Hoja de Trabajo para listado'!$DE$153:$DE$1048576,0),MATCH((CUADRO!J$4&amp;$E825),'Hoja de Trabajo para listado'!$DE$151:$DG$151,0)),0)+IFERROR(INDEX('Hoja de Trabajo para listado'!$CD$155:$DC$1048576,MATCH($A825,'Hoja de Trabajo para listado'!$CD$155:$CD$1048576,0),MATCH((CUADRO!J$4&amp;$E825),'Hoja de Trabajo para listado'!$CD$151:$DC$151,0)),0)</f>
        <v>0</v>
      </c>
      <c r="K825" s="241">
        <f ca="1">+IFERROR(INDEX('Hoja de Trabajo para listado'!$A$155:$Z$1048576,MATCH($A825,'Hoja de Trabajo para listado'!$A$155:$A$1048576,0),MATCH((CUADRO!K$4&amp;$E825),'Hoja de Trabajo para listado'!$A$151:$Z$151,0)),0)+IFERROR(INDEX('Hoja de Trabajo para listado'!$AB$155:$BA$1048576,MATCH($A825,'Hoja de Trabajo para listado'!$AB$155:$AB$1048576,0),MATCH((CUADRO!K$4&amp;$E825),'Hoja de Trabajo para listado'!$AB$151:$BA$151,0)),0)+IFERROR(INDEX('Hoja de Trabajo para listado'!$BC$155:$CB$1048576,MATCH($A825,'Hoja de Trabajo para listado'!$BC$155:$BC$1048576,0),MATCH((CUADRO!K$4&amp;$E825),'Hoja de Trabajo para listado'!$BC$151:$CB$151,0)),0)+IFERROR(INDEX('Hoja de Trabajo para listado'!$DE$153:$DG$274,MATCH($A825,'Hoja de Trabajo para listado'!$DE$153:$DE$1048576,0),MATCH((CUADRO!K$4&amp;$E825),'Hoja de Trabajo para listado'!$DE$151:$DG$151,0)),0)+IFERROR(INDEX('Hoja de Trabajo para listado'!$CD$155:$DC$1048576,MATCH($A825,'Hoja de Trabajo para listado'!$CD$155:$CD$1048576,0),MATCH((CUADRO!K$4&amp;$E825),'Hoja de Trabajo para listado'!$CD$151:$DC$151,0)),0)</f>
        <v>0</v>
      </c>
      <c r="L825" s="241">
        <f ca="1">+IFERROR(INDEX('Hoja de Trabajo para listado'!$A$155:$Z$1048576,MATCH($A825,'Hoja de Trabajo para listado'!$A$155:$A$1048576,0),MATCH((CUADRO!L$4&amp;$E825),'Hoja de Trabajo para listado'!$A$151:$Z$151,0)),0)+IFERROR(INDEX('Hoja de Trabajo para listado'!$AB$155:$BA$1048576,MATCH($A825,'Hoja de Trabajo para listado'!$AB$155:$AB$1048576,0),MATCH((CUADRO!L$4&amp;$E825),'Hoja de Trabajo para listado'!$AB$151:$BA$151,0)),0)+IFERROR(INDEX('Hoja de Trabajo para listado'!$BC$155:$CB$1048576,MATCH($A825,'Hoja de Trabajo para listado'!$BC$155:$BC$1048576,0),MATCH((CUADRO!L$4&amp;$E825),'Hoja de Trabajo para listado'!$BC$151:$CB$151,0)),0)+IFERROR(INDEX('Hoja de Trabajo para listado'!$DE$153:$DG$274,MATCH($A825,'Hoja de Trabajo para listado'!$DE$153:$DE$1048576,0),MATCH((CUADRO!L$4&amp;$E825),'Hoja de Trabajo para listado'!$DE$151:$DG$151,0)),0)+IFERROR(INDEX('Hoja de Trabajo para listado'!$CD$155:$DC$1048576,MATCH($A825,'Hoja de Trabajo para listado'!$CD$155:$CD$1048576,0),MATCH((CUADRO!L$4&amp;$E825),'Hoja de Trabajo para listado'!$CD$151:$DC$151,0)),0)</f>
        <v>0</v>
      </c>
      <c r="M825" s="241">
        <f ca="1">+IFERROR(INDEX('Hoja de Trabajo para listado'!$A$155:$Z$1048576,MATCH($A825,'Hoja de Trabajo para listado'!$A$155:$A$1048576,0),MATCH((CUADRO!M$4&amp;$E825),'Hoja de Trabajo para listado'!$A$151:$Z$151,0)),0)+IFERROR(INDEX('Hoja de Trabajo para listado'!$AB$155:$BA$1048576,MATCH($A825,'Hoja de Trabajo para listado'!$AB$155:$AB$1048576,0),MATCH((CUADRO!M$4&amp;$E825),'Hoja de Trabajo para listado'!$AB$151:$BA$151,0)),0)+IFERROR(INDEX('Hoja de Trabajo para listado'!$BC$155:$CB$1048576,MATCH($A825,'Hoja de Trabajo para listado'!$BC$155:$BC$1048576,0),MATCH((CUADRO!M$4&amp;$E825),'Hoja de Trabajo para listado'!$BC$151:$CB$151,0)),0)+IFERROR(INDEX('Hoja de Trabajo para listado'!$DE$153:$DG$274,MATCH($A825,'Hoja de Trabajo para listado'!$DE$153:$DE$1048576,0),MATCH((CUADRO!M$4&amp;$E825),'Hoja de Trabajo para listado'!$DE$151:$DG$151,0)),0)+IFERROR(INDEX('Hoja de Trabajo para listado'!$CD$155:$DC$1048576,MATCH($A825,'Hoja de Trabajo para listado'!$CD$155:$CD$1048576,0),MATCH((CUADRO!M$4&amp;$E825),'Hoja de Trabajo para listado'!$CD$151:$DC$151,0)),0)</f>
        <v>0</v>
      </c>
      <c r="N825" s="241">
        <f ca="1">+IFERROR(INDEX('Hoja de Trabajo para listado'!$A$155:$Z$1048576,MATCH($A825,'Hoja de Trabajo para listado'!$A$155:$A$1048576,0),MATCH((CUADRO!N$4&amp;$E825),'Hoja de Trabajo para listado'!$A$151:$Z$151,0)),0)+IFERROR(INDEX('Hoja de Trabajo para listado'!$AB$155:$BA$1048576,MATCH($A825,'Hoja de Trabajo para listado'!$AB$155:$AB$1048576,0),MATCH((CUADRO!N$4&amp;$E825),'Hoja de Trabajo para listado'!$AB$151:$BA$151,0)),0)+IFERROR(INDEX('Hoja de Trabajo para listado'!$BC$155:$CB$1048576,MATCH($A825,'Hoja de Trabajo para listado'!$BC$155:$BC$1048576,0),MATCH((CUADRO!N$4&amp;$E825),'Hoja de Trabajo para listado'!$BC$151:$CB$151,0)),0)+IFERROR(INDEX('Hoja de Trabajo para listado'!$DE$153:$DG$274,MATCH($A825,'Hoja de Trabajo para listado'!$DE$153:$DE$1048576,0),MATCH((CUADRO!N$4&amp;$E825),'Hoja de Trabajo para listado'!$DE$151:$DG$151,0)),0)+IFERROR(INDEX('Hoja de Trabajo para listado'!$CD$155:$DC$1048576,MATCH($A825,'Hoja de Trabajo para listado'!$CD$155:$CD$1048576,0),MATCH((CUADRO!N$4&amp;$E825),'Hoja de Trabajo para listado'!$CD$151:$DC$151,0)),0)</f>
        <v>0</v>
      </c>
      <c r="O825" s="241">
        <f ca="1">+IFERROR(INDEX('Hoja de Trabajo para listado'!$A$155:$Z$1048576,MATCH($A825,'Hoja de Trabajo para listado'!$A$155:$A$1048576,0),MATCH((CUADRO!O$4&amp;$E825),'Hoja de Trabajo para listado'!$A$151:$Z$151,0)),0)+IFERROR(INDEX('Hoja de Trabajo para listado'!$AB$155:$BA$1048576,MATCH($A825,'Hoja de Trabajo para listado'!$AB$155:$AB$1048576,0),MATCH((CUADRO!O$4&amp;$E825),'Hoja de Trabajo para listado'!$AB$151:$BA$151,0)),0)+IFERROR(INDEX('Hoja de Trabajo para listado'!$BC$155:$CB$1048576,MATCH($A825,'Hoja de Trabajo para listado'!$BC$155:$BC$1048576,0),MATCH((CUADRO!O$4&amp;$E825),'Hoja de Trabajo para listado'!$BC$151:$CB$151,0)),0)+IFERROR(INDEX('Hoja de Trabajo para listado'!$DE$153:$DG$274,MATCH($A825,'Hoja de Trabajo para listado'!$DE$153:$DE$1048576,0),MATCH((CUADRO!O$4&amp;$E825),'Hoja de Trabajo para listado'!$DE$151:$DG$151,0)),0)+IFERROR(INDEX('Hoja de Trabajo para listado'!$CD$155:$DC$1048576,MATCH($A825,'Hoja de Trabajo para listado'!$CD$155:$CD$1048576,0),MATCH((CUADRO!O$4&amp;$E825),'Hoja de Trabajo para listado'!$CD$151:$DC$151,0)),0)</f>
        <v>0</v>
      </c>
      <c r="P825" s="241">
        <f ca="1">+IFERROR(INDEX('Hoja de Trabajo para listado'!$A$155:$Z$1048576,MATCH($A825,'Hoja de Trabajo para listado'!$A$155:$A$1048576,0),MATCH((CUADRO!P$4&amp;$E825),'Hoja de Trabajo para listado'!$A$151:$Z$151,0)),0)+IFERROR(INDEX('Hoja de Trabajo para listado'!$AB$155:$BA$1048576,MATCH($A825,'Hoja de Trabajo para listado'!$AB$155:$AB$1048576,0),MATCH((CUADRO!P$4&amp;$E825),'Hoja de Trabajo para listado'!$AB$151:$BA$151,0)),0)+IFERROR(INDEX('Hoja de Trabajo para listado'!$BC$155:$CB$1048576,MATCH($A825,'Hoja de Trabajo para listado'!$BC$155:$BC$1048576,0),MATCH((CUADRO!P$4&amp;$E825),'Hoja de Trabajo para listado'!$BC$151:$CB$151,0)),0)+IFERROR(INDEX('Hoja de Trabajo para listado'!$DE$153:$DG$274,MATCH($A825,'Hoja de Trabajo para listado'!$DE$153:$DE$1048576,0),MATCH((CUADRO!P$4&amp;$E825),'Hoja de Trabajo para listado'!$DE$151:$DG$151,0)),0)+IFERROR(INDEX('Hoja de Trabajo para listado'!$CD$155:$DC$1048576,MATCH($A825,'Hoja de Trabajo para listado'!$CD$155:$CD$1048576,0),MATCH((CUADRO!P$4&amp;$E825),'Hoja de Trabajo para listado'!$CD$151:$DC$151,0)),0)</f>
        <v>0</v>
      </c>
      <c r="Q825" s="241">
        <f ca="1">+IFERROR(INDEX('Hoja de Trabajo para listado'!$A$155:$Z$1048576,MATCH($A825,'Hoja de Trabajo para listado'!$A$155:$A$1048576,0),MATCH((CUADRO!Q$4&amp;$E825),'Hoja de Trabajo para listado'!$A$151:$Z$151,0)),0)+IFERROR(INDEX('Hoja de Trabajo para listado'!$AB$155:$BA$1048576,MATCH($A825,'Hoja de Trabajo para listado'!$AB$155:$AB$1048576,0),MATCH((CUADRO!Q$4&amp;$E825),'Hoja de Trabajo para listado'!$AB$151:$BA$151,0)),0)+IFERROR(INDEX('Hoja de Trabajo para listado'!$BC$155:$CB$1048576,MATCH($A825,'Hoja de Trabajo para listado'!$BC$155:$BC$1048576,0),MATCH((CUADRO!Q$4&amp;$E825),'Hoja de Trabajo para listado'!$BC$151:$CB$151,0)),0)+IFERROR(INDEX('Hoja de Trabajo para listado'!$DE$153:$DG$274,MATCH($A825,'Hoja de Trabajo para listado'!$DE$153:$DE$1048576,0),MATCH((CUADRO!Q$4&amp;$E825),'Hoja de Trabajo para listado'!$DE$151:$DG$151,0)),0)+IFERROR(INDEX('Hoja de Trabajo para listado'!$CD$155:$DC$1048576,MATCH($A825,'Hoja de Trabajo para listado'!$CD$155:$CD$1048576,0),MATCH((CUADRO!Q$4&amp;$E825),'Hoja de Trabajo para listado'!$CD$151:$DC$151,0)),0)</f>
        <v>0</v>
      </c>
      <c r="R825" s="241">
        <f t="shared" ca="1" si="31"/>
        <v>0</v>
      </c>
      <c r="S825" s="247"/>
      <c r="T825" s="241">
        <f ca="1">+T826</f>
        <v>0</v>
      </c>
      <c r="U825" s="240">
        <f t="shared" si="32"/>
        <v>1</v>
      </c>
      <c r="V825" s="327" t="str">
        <f>+VLOOKUP(A825,bd_lista!$A$3:$E$592,5,FALSE)</f>
        <v>Gobiernos Autonomos Municipales</v>
      </c>
      <c r="W825" s="397" t="str">
        <f>+V825</f>
        <v>Gobiernos Autonomos Municipales</v>
      </c>
      <c r="X825" s="240">
        <f>+VLOOKUP(A825,[4]Sheet1!$A$13:$D$744,4,FALSE)</f>
        <v>0</v>
      </c>
      <c r="Y825" s="240" t="e">
        <f>+VLOOKUP(X825,bd_lista!$A$3:$C$592,3,FALSE)</f>
        <v>#N/A</v>
      </c>
      <c r="Z825" s="290">
        <f>+X825</f>
        <v>0</v>
      </c>
      <c r="AA825" s="291" t="e">
        <f>+Y825</f>
        <v>#N/A</v>
      </c>
    </row>
    <row r="826" spans="1:27" customFormat="1" ht="15" hidden="1" customHeight="1">
      <c r="A826" s="32">
        <v>1430</v>
      </c>
      <c r="B826" s="394"/>
      <c r="C826" s="245" t="str">
        <f>+VLOOKUP(A826,bd_lista!$A$3:$C$592,3,FALSE)</f>
        <v>Gobierno Autónomo Municipal de Carangas</v>
      </c>
      <c r="D826" s="396"/>
      <c r="E826" s="242" t="s">
        <v>1304</v>
      </c>
      <c r="F826" s="241">
        <f ca="1">+IFERROR(INDEX('Hoja de Trabajo para listado'!$A$155:$Z$1048576,MATCH($A826,'Hoja de Trabajo para listado'!$A$155:$A$1048576,0),MATCH((CUADRO!F$4&amp;$E826),'Hoja de Trabajo para listado'!$A$151:$Z$151,0)),0)+IFERROR(INDEX('Hoja de Trabajo para listado'!$AB$155:$BA$1048576,MATCH($A826,'Hoja de Trabajo para listado'!$AB$155:$AB$1048576,0),MATCH((CUADRO!F$4&amp;$E826),'Hoja de Trabajo para listado'!$AB$151:$BA$151,0)),0)+IFERROR(INDEX('Hoja de Trabajo para listado'!$BC$155:$CB$1048576,MATCH($A826,'Hoja de Trabajo para listado'!$BC$155:$BC$1048576,0),MATCH((CUADRO!F$4&amp;$E826),'Hoja de Trabajo para listado'!$BC$151:$CB$151,0)),0)+IFERROR(INDEX('Hoja de Trabajo para listado'!$DE$153:$DG$274,MATCH($A826,'Hoja de Trabajo para listado'!$DE$153:$DE$1048576,0),MATCH((CUADRO!F$4&amp;$E826),'Hoja de Trabajo para listado'!$DE$151:$DG$151,0)),0)+IFERROR(INDEX('Hoja de Trabajo para listado'!$CD$155:$DC$1048576,MATCH($A826,'Hoja de Trabajo para listado'!$CD$155:$CD$1048576,0),MATCH((CUADRO!F$4&amp;$E826),'Hoja de Trabajo para listado'!$CD$151:$DC$151,0)),0)</f>
        <v>0</v>
      </c>
      <c r="G826" s="241">
        <f ca="1">+IFERROR(INDEX('Hoja de Trabajo para listado'!$A$155:$Z$1048576,MATCH($A826,'Hoja de Trabajo para listado'!$A$155:$A$1048576,0),MATCH((CUADRO!G$4&amp;$E826),'Hoja de Trabajo para listado'!$A$151:$Z$151,0)),0)+IFERROR(INDEX('Hoja de Trabajo para listado'!$AB$155:$BA$1048576,MATCH($A826,'Hoja de Trabajo para listado'!$AB$155:$AB$1048576,0),MATCH((CUADRO!G$4&amp;$E826),'Hoja de Trabajo para listado'!$AB$151:$BA$151,0)),0)+IFERROR(INDEX('Hoja de Trabajo para listado'!$BC$155:$CB$1048576,MATCH($A826,'Hoja de Trabajo para listado'!$BC$155:$BC$1048576,0),MATCH((CUADRO!G$4&amp;$E826),'Hoja de Trabajo para listado'!$BC$151:$CB$151,0)),0)+IFERROR(INDEX('Hoja de Trabajo para listado'!$DE$153:$DG$274,MATCH($A826,'Hoja de Trabajo para listado'!$DE$153:$DE$1048576,0),MATCH((CUADRO!G$4&amp;$E826),'Hoja de Trabajo para listado'!$DE$151:$DG$151,0)),0)+IFERROR(INDEX('Hoja de Trabajo para listado'!$CD$155:$DC$1048576,MATCH($A826,'Hoja de Trabajo para listado'!$CD$155:$CD$1048576,0),MATCH((CUADRO!G$4&amp;$E826),'Hoja de Trabajo para listado'!$CD$151:$DC$151,0)),0)</f>
        <v>0</v>
      </c>
      <c r="H826" s="241">
        <f ca="1">+IFERROR(INDEX('Hoja de Trabajo para listado'!$A$155:$Z$1048576,MATCH($A826,'Hoja de Trabajo para listado'!$A$155:$A$1048576,0),MATCH((CUADRO!H$4&amp;$E826),'Hoja de Trabajo para listado'!$A$151:$Z$151,0)),0)+IFERROR(INDEX('Hoja de Trabajo para listado'!$AB$155:$BA$1048576,MATCH($A826,'Hoja de Trabajo para listado'!$AB$155:$AB$1048576,0),MATCH((CUADRO!H$4&amp;$E826),'Hoja de Trabajo para listado'!$AB$151:$BA$151,0)),0)+IFERROR(INDEX('Hoja de Trabajo para listado'!$BC$155:$CB$1048576,MATCH($A826,'Hoja de Trabajo para listado'!$BC$155:$BC$1048576,0),MATCH((CUADRO!H$4&amp;$E826),'Hoja de Trabajo para listado'!$BC$151:$CB$151,0)),0)+IFERROR(INDEX('Hoja de Trabajo para listado'!$DE$153:$DG$274,MATCH($A826,'Hoja de Trabajo para listado'!$DE$153:$DE$1048576,0),MATCH((CUADRO!H$4&amp;$E826),'Hoja de Trabajo para listado'!$DE$151:$DG$151,0)),0)+IFERROR(INDEX('Hoja de Trabajo para listado'!$CD$155:$DC$1048576,MATCH($A826,'Hoja de Trabajo para listado'!$CD$155:$CD$1048576,0),MATCH((CUADRO!H$4&amp;$E826),'Hoja de Trabajo para listado'!$CD$151:$DC$151,0)),0)</f>
        <v>0</v>
      </c>
      <c r="I826" s="241">
        <f ca="1">+IFERROR(INDEX('Hoja de Trabajo para listado'!$A$155:$Z$1048576,MATCH($A826,'Hoja de Trabajo para listado'!$A$155:$A$1048576,0),MATCH((CUADRO!I$4&amp;$E826),'Hoja de Trabajo para listado'!$A$151:$Z$151,0)),0)+IFERROR(INDEX('Hoja de Trabajo para listado'!$AB$155:$BA$1048576,MATCH($A826,'Hoja de Trabajo para listado'!$AB$155:$AB$1048576,0),MATCH((CUADRO!I$4&amp;$E826),'Hoja de Trabajo para listado'!$AB$151:$BA$151,0)),0)+IFERROR(INDEX('Hoja de Trabajo para listado'!$BC$155:$CB$1048576,MATCH($A826,'Hoja de Trabajo para listado'!$BC$155:$BC$1048576,0),MATCH((CUADRO!I$4&amp;$E826),'Hoja de Trabajo para listado'!$BC$151:$CB$151,0)),0)+IFERROR(INDEX('Hoja de Trabajo para listado'!$DE$153:$DG$274,MATCH($A826,'Hoja de Trabajo para listado'!$DE$153:$DE$1048576,0),MATCH((CUADRO!I$4&amp;$E826),'Hoja de Trabajo para listado'!$DE$151:$DG$151,0)),0)+IFERROR(INDEX('Hoja de Trabajo para listado'!$CD$155:$DC$1048576,MATCH($A826,'Hoja de Trabajo para listado'!$CD$155:$CD$1048576,0),MATCH((CUADRO!I$4&amp;$E826),'Hoja de Trabajo para listado'!$CD$151:$DC$151,0)),0)</f>
        <v>0</v>
      </c>
      <c r="J826" s="241">
        <f ca="1">+IFERROR(INDEX('Hoja de Trabajo para listado'!$A$155:$Z$1048576,MATCH($A826,'Hoja de Trabajo para listado'!$A$155:$A$1048576,0),MATCH((CUADRO!J$4&amp;$E826),'Hoja de Trabajo para listado'!$A$151:$Z$151,0)),0)+IFERROR(INDEX('Hoja de Trabajo para listado'!$AB$155:$BA$1048576,MATCH($A826,'Hoja de Trabajo para listado'!$AB$155:$AB$1048576,0),MATCH((CUADRO!J$4&amp;$E826),'Hoja de Trabajo para listado'!$AB$151:$BA$151,0)),0)+IFERROR(INDEX('Hoja de Trabajo para listado'!$BC$155:$CB$1048576,MATCH($A826,'Hoja de Trabajo para listado'!$BC$155:$BC$1048576,0),MATCH((CUADRO!J$4&amp;$E826),'Hoja de Trabajo para listado'!$BC$151:$CB$151,0)),0)+IFERROR(INDEX('Hoja de Trabajo para listado'!$DE$153:$DG$274,MATCH($A826,'Hoja de Trabajo para listado'!$DE$153:$DE$1048576,0),MATCH((CUADRO!J$4&amp;$E826),'Hoja de Trabajo para listado'!$DE$151:$DG$151,0)),0)+IFERROR(INDEX('Hoja de Trabajo para listado'!$CD$155:$DC$1048576,MATCH($A826,'Hoja de Trabajo para listado'!$CD$155:$CD$1048576,0),MATCH((CUADRO!J$4&amp;$E826),'Hoja de Trabajo para listado'!$CD$151:$DC$151,0)),0)</f>
        <v>0</v>
      </c>
      <c r="K826" s="241">
        <f ca="1">+IFERROR(INDEX('Hoja de Trabajo para listado'!$A$155:$Z$1048576,MATCH($A826,'Hoja de Trabajo para listado'!$A$155:$A$1048576,0),MATCH((CUADRO!K$4&amp;$E826),'Hoja de Trabajo para listado'!$A$151:$Z$151,0)),0)+IFERROR(INDEX('Hoja de Trabajo para listado'!$AB$155:$BA$1048576,MATCH($A826,'Hoja de Trabajo para listado'!$AB$155:$AB$1048576,0),MATCH((CUADRO!K$4&amp;$E826),'Hoja de Trabajo para listado'!$AB$151:$BA$151,0)),0)+IFERROR(INDEX('Hoja de Trabajo para listado'!$BC$155:$CB$1048576,MATCH($A826,'Hoja de Trabajo para listado'!$BC$155:$BC$1048576,0),MATCH((CUADRO!K$4&amp;$E826),'Hoja de Trabajo para listado'!$BC$151:$CB$151,0)),0)+IFERROR(INDEX('Hoja de Trabajo para listado'!$DE$153:$DG$274,MATCH($A826,'Hoja de Trabajo para listado'!$DE$153:$DE$1048576,0),MATCH((CUADRO!K$4&amp;$E826),'Hoja de Trabajo para listado'!$DE$151:$DG$151,0)),0)+IFERROR(INDEX('Hoja de Trabajo para listado'!$CD$155:$DC$1048576,MATCH($A826,'Hoja de Trabajo para listado'!$CD$155:$CD$1048576,0),MATCH((CUADRO!K$4&amp;$E826),'Hoja de Trabajo para listado'!$CD$151:$DC$151,0)),0)</f>
        <v>0</v>
      </c>
      <c r="L826" s="241">
        <f ca="1">+IFERROR(INDEX('Hoja de Trabajo para listado'!$A$155:$Z$1048576,MATCH($A826,'Hoja de Trabajo para listado'!$A$155:$A$1048576,0),MATCH((CUADRO!L$4&amp;$E826),'Hoja de Trabajo para listado'!$A$151:$Z$151,0)),0)+IFERROR(INDEX('Hoja de Trabajo para listado'!$AB$155:$BA$1048576,MATCH($A826,'Hoja de Trabajo para listado'!$AB$155:$AB$1048576,0),MATCH((CUADRO!L$4&amp;$E826),'Hoja de Trabajo para listado'!$AB$151:$BA$151,0)),0)+IFERROR(INDEX('Hoja de Trabajo para listado'!$BC$155:$CB$1048576,MATCH($A826,'Hoja de Trabajo para listado'!$BC$155:$BC$1048576,0),MATCH((CUADRO!L$4&amp;$E826),'Hoja de Trabajo para listado'!$BC$151:$CB$151,0)),0)+IFERROR(INDEX('Hoja de Trabajo para listado'!$DE$153:$DG$274,MATCH($A826,'Hoja de Trabajo para listado'!$DE$153:$DE$1048576,0),MATCH((CUADRO!L$4&amp;$E826),'Hoja de Trabajo para listado'!$DE$151:$DG$151,0)),0)+IFERROR(INDEX('Hoja de Trabajo para listado'!$CD$155:$DC$1048576,MATCH($A826,'Hoja de Trabajo para listado'!$CD$155:$CD$1048576,0),MATCH((CUADRO!L$4&amp;$E826),'Hoja de Trabajo para listado'!$CD$151:$DC$151,0)),0)</f>
        <v>0</v>
      </c>
      <c r="M826" s="241">
        <f ca="1">+IFERROR(INDEX('Hoja de Trabajo para listado'!$A$155:$Z$1048576,MATCH($A826,'Hoja de Trabajo para listado'!$A$155:$A$1048576,0),MATCH((CUADRO!M$4&amp;$E826),'Hoja de Trabajo para listado'!$A$151:$Z$151,0)),0)+IFERROR(INDEX('Hoja de Trabajo para listado'!$AB$155:$BA$1048576,MATCH($A826,'Hoja de Trabajo para listado'!$AB$155:$AB$1048576,0),MATCH((CUADRO!M$4&amp;$E826),'Hoja de Trabajo para listado'!$AB$151:$BA$151,0)),0)+IFERROR(INDEX('Hoja de Trabajo para listado'!$BC$155:$CB$1048576,MATCH($A826,'Hoja de Trabajo para listado'!$BC$155:$BC$1048576,0),MATCH((CUADRO!M$4&amp;$E826),'Hoja de Trabajo para listado'!$BC$151:$CB$151,0)),0)+IFERROR(INDEX('Hoja de Trabajo para listado'!$DE$153:$DG$274,MATCH($A826,'Hoja de Trabajo para listado'!$DE$153:$DE$1048576,0),MATCH((CUADRO!M$4&amp;$E826),'Hoja de Trabajo para listado'!$DE$151:$DG$151,0)),0)+IFERROR(INDEX('Hoja de Trabajo para listado'!$CD$155:$DC$1048576,MATCH($A826,'Hoja de Trabajo para listado'!$CD$155:$CD$1048576,0),MATCH((CUADRO!M$4&amp;$E826),'Hoja de Trabajo para listado'!$CD$151:$DC$151,0)),0)</f>
        <v>0</v>
      </c>
      <c r="N826" s="241">
        <f ca="1">+IFERROR(INDEX('Hoja de Trabajo para listado'!$A$155:$Z$1048576,MATCH($A826,'Hoja de Trabajo para listado'!$A$155:$A$1048576,0),MATCH((CUADRO!N$4&amp;$E826),'Hoja de Trabajo para listado'!$A$151:$Z$151,0)),0)+IFERROR(INDEX('Hoja de Trabajo para listado'!$AB$155:$BA$1048576,MATCH($A826,'Hoja de Trabajo para listado'!$AB$155:$AB$1048576,0),MATCH((CUADRO!N$4&amp;$E826),'Hoja de Trabajo para listado'!$AB$151:$BA$151,0)),0)+IFERROR(INDEX('Hoja de Trabajo para listado'!$BC$155:$CB$1048576,MATCH($A826,'Hoja de Trabajo para listado'!$BC$155:$BC$1048576,0),MATCH((CUADRO!N$4&amp;$E826),'Hoja de Trabajo para listado'!$BC$151:$CB$151,0)),0)+IFERROR(INDEX('Hoja de Trabajo para listado'!$DE$153:$DG$274,MATCH($A826,'Hoja de Trabajo para listado'!$DE$153:$DE$1048576,0),MATCH((CUADRO!N$4&amp;$E826),'Hoja de Trabajo para listado'!$DE$151:$DG$151,0)),0)+IFERROR(INDEX('Hoja de Trabajo para listado'!$CD$155:$DC$1048576,MATCH($A826,'Hoja de Trabajo para listado'!$CD$155:$CD$1048576,0),MATCH((CUADRO!N$4&amp;$E826),'Hoja de Trabajo para listado'!$CD$151:$DC$151,0)),0)</f>
        <v>0</v>
      </c>
      <c r="O826" s="241">
        <f ca="1">+IFERROR(INDEX('Hoja de Trabajo para listado'!$A$155:$Z$1048576,MATCH($A826,'Hoja de Trabajo para listado'!$A$155:$A$1048576,0),MATCH((CUADRO!O$4&amp;$E826),'Hoja de Trabajo para listado'!$A$151:$Z$151,0)),0)+IFERROR(INDEX('Hoja de Trabajo para listado'!$AB$155:$BA$1048576,MATCH($A826,'Hoja de Trabajo para listado'!$AB$155:$AB$1048576,0),MATCH((CUADRO!O$4&amp;$E826),'Hoja de Trabajo para listado'!$AB$151:$BA$151,0)),0)+IFERROR(INDEX('Hoja de Trabajo para listado'!$BC$155:$CB$1048576,MATCH($A826,'Hoja de Trabajo para listado'!$BC$155:$BC$1048576,0),MATCH((CUADRO!O$4&amp;$E826),'Hoja de Trabajo para listado'!$BC$151:$CB$151,0)),0)+IFERROR(INDEX('Hoja de Trabajo para listado'!$DE$153:$DG$274,MATCH($A826,'Hoja de Trabajo para listado'!$DE$153:$DE$1048576,0),MATCH((CUADRO!O$4&amp;$E826),'Hoja de Trabajo para listado'!$DE$151:$DG$151,0)),0)+IFERROR(INDEX('Hoja de Trabajo para listado'!$CD$155:$DC$1048576,MATCH($A826,'Hoja de Trabajo para listado'!$CD$155:$CD$1048576,0),MATCH((CUADRO!O$4&amp;$E826),'Hoja de Trabajo para listado'!$CD$151:$DC$151,0)),0)</f>
        <v>0</v>
      </c>
      <c r="P826" s="241">
        <f ca="1">+IFERROR(INDEX('Hoja de Trabajo para listado'!$A$155:$Z$1048576,MATCH($A826,'Hoja de Trabajo para listado'!$A$155:$A$1048576,0),MATCH((CUADRO!P$4&amp;$E826),'Hoja de Trabajo para listado'!$A$151:$Z$151,0)),0)+IFERROR(INDEX('Hoja de Trabajo para listado'!$AB$155:$BA$1048576,MATCH($A826,'Hoja de Trabajo para listado'!$AB$155:$AB$1048576,0),MATCH((CUADRO!P$4&amp;$E826),'Hoja de Trabajo para listado'!$AB$151:$BA$151,0)),0)+IFERROR(INDEX('Hoja de Trabajo para listado'!$BC$155:$CB$1048576,MATCH($A826,'Hoja de Trabajo para listado'!$BC$155:$BC$1048576,0),MATCH((CUADRO!P$4&amp;$E826),'Hoja de Trabajo para listado'!$BC$151:$CB$151,0)),0)+IFERROR(INDEX('Hoja de Trabajo para listado'!$DE$153:$DG$274,MATCH($A826,'Hoja de Trabajo para listado'!$DE$153:$DE$1048576,0),MATCH((CUADRO!P$4&amp;$E826),'Hoja de Trabajo para listado'!$DE$151:$DG$151,0)),0)+IFERROR(INDEX('Hoja de Trabajo para listado'!$CD$155:$DC$1048576,MATCH($A826,'Hoja de Trabajo para listado'!$CD$155:$CD$1048576,0),MATCH((CUADRO!P$4&amp;$E826),'Hoja de Trabajo para listado'!$CD$151:$DC$151,0)),0)</f>
        <v>0</v>
      </c>
      <c r="Q826" s="241">
        <f ca="1">+IFERROR(INDEX('Hoja de Trabajo para listado'!$A$155:$Z$1048576,MATCH($A826,'Hoja de Trabajo para listado'!$A$155:$A$1048576,0),MATCH((CUADRO!Q$4&amp;$E826),'Hoja de Trabajo para listado'!$A$151:$Z$151,0)),0)+IFERROR(INDEX('Hoja de Trabajo para listado'!$AB$155:$BA$1048576,MATCH($A826,'Hoja de Trabajo para listado'!$AB$155:$AB$1048576,0),MATCH((CUADRO!Q$4&amp;$E826),'Hoja de Trabajo para listado'!$AB$151:$BA$151,0)),0)+IFERROR(INDEX('Hoja de Trabajo para listado'!$BC$155:$CB$1048576,MATCH($A826,'Hoja de Trabajo para listado'!$BC$155:$BC$1048576,0),MATCH((CUADRO!Q$4&amp;$E826),'Hoja de Trabajo para listado'!$BC$151:$CB$151,0)),0)+IFERROR(INDEX('Hoja de Trabajo para listado'!$DE$153:$DG$274,MATCH($A826,'Hoja de Trabajo para listado'!$DE$153:$DE$1048576,0),MATCH((CUADRO!Q$4&amp;$E826),'Hoja de Trabajo para listado'!$DE$151:$DG$151,0)),0)+IFERROR(INDEX('Hoja de Trabajo para listado'!$CD$155:$DC$1048576,MATCH($A826,'Hoja de Trabajo para listado'!$CD$155:$CD$1048576,0),MATCH((CUADRO!Q$4&amp;$E826),'Hoja de Trabajo para listado'!$CD$151:$DC$151,0)),0)</f>
        <v>0</v>
      </c>
      <c r="R826" s="241">
        <f t="shared" ca="1" si="31"/>
        <v>0</v>
      </c>
      <c r="S826" s="247">
        <f ca="1">+R825+R826</f>
        <v>0</v>
      </c>
      <c r="T826" s="241">
        <f ca="1">+S826</f>
        <v>0</v>
      </c>
      <c r="U826" s="240">
        <f t="shared" si="32"/>
        <v>2</v>
      </c>
      <c r="V826" s="327" t="str">
        <f>+VLOOKUP(A826,bd_lista!$A$3:$E$592,5,FALSE)</f>
        <v>Gobiernos Autonomos Municipales</v>
      </c>
      <c r="W826" s="398"/>
      <c r="X826" s="240">
        <f>+VLOOKUP(A826,[4]Sheet1!$A$13:$D$744,4,FALSE)</f>
        <v>0</v>
      </c>
      <c r="Y826" s="240" t="e">
        <f>+VLOOKUP(X826,bd_lista!$A$3:$C$592,3,FALSE)</f>
        <v>#N/A</v>
      </c>
      <c r="Z826" s="288"/>
      <c r="AA826" s="289"/>
    </row>
    <row r="827" spans="1:27" customFormat="1" ht="15" hidden="1" customHeight="1">
      <c r="A827" s="32">
        <v>1431</v>
      </c>
      <c r="B827" s="393">
        <f>+A827</f>
        <v>1431</v>
      </c>
      <c r="C827" s="245" t="str">
        <f>+VLOOKUP(A827,bd_lista!$A$3:$C$592,3,FALSE)</f>
        <v>Gobierno Autónomo Municipal de Sabaya</v>
      </c>
      <c r="D827" s="395" t="str">
        <f>+C827</f>
        <v>Gobierno Autónomo Municipal de Sabaya</v>
      </c>
      <c r="E827" s="240" t="s">
        <v>1303</v>
      </c>
      <c r="F827" s="241">
        <f ca="1">+IFERROR(INDEX('Hoja de Trabajo para listado'!$A$155:$Z$1048576,MATCH($A827,'Hoja de Trabajo para listado'!$A$155:$A$1048576,0),MATCH((CUADRO!F$4&amp;$E827),'Hoja de Trabajo para listado'!$A$151:$Z$151,0)),0)+IFERROR(INDEX('Hoja de Trabajo para listado'!$AB$155:$BA$1048576,MATCH($A827,'Hoja de Trabajo para listado'!$AB$155:$AB$1048576,0),MATCH((CUADRO!F$4&amp;$E827),'Hoja de Trabajo para listado'!$AB$151:$BA$151,0)),0)+IFERROR(INDEX('Hoja de Trabajo para listado'!$BC$155:$CB$1048576,MATCH($A827,'Hoja de Trabajo para listado'!$BC$155:$BC$1048576,0),MATCH((CUADRO!F$4&amp;$E827),'Hoja de Trabajo para listado'!$BC$151:$CB$151,0)),0)+IFERROR(INDEX('Hoja de Trabajo para listado'!$DE$153:$DG$274,MATCH($A827,'Hoja de Trabajo para listado'!$DE$153:$DE$1048576,0),MATCH((CUADRO!F$4&amp;$E827),'Hoja de Trabajo para listado'!$DE$151:$DG$151,0)),0)+IFERROR(INDEX('Hoja de Trabajo para listado'!$CD$155:$DC$1048576,MATCH($A827,'Hoja de Trabajo para listado'!$CD$155:$CD$1048576,0),MATCH((CUADRO!F$4&amp;$E827),'Hoja de Trabajo para listado'!$CD$151:$DC$151,0)),0)</f>
        <v>0</v>
      </c>
      <c r="G827" s="241">
        <f ca="1">+IFERROR(INDEX('Hoja de Trabajo para listado'!$A$155:$Z$1048576,MATCH($A827,'Hoja de Trabajo para listado'!$A$155:$A$1048576,0),MATCH((CUADRO!G$4&amp;$E827),'Hoja de Trabajo para listado'!$A$151:$Z$151,0)),0)+IFERROR(INDEX('Hoja de Trabajo para listado'!$AB$155:$BA$1048576,MATCH($A827,'Hoja de Trabajo para listado'!$AB$155:$AB$1048576,0),MATCH((CUADRO!G$4&amp;$E827),'Hoja de Trabajo para listado'!$AB$151:$BA$151,0)),0)+IFERROR(INDEX('Hoja de Trabajo para listado'!$BC$155:$CB$1048576,MATCH($A827,'Hoja de Trabajo para listado'!$BC$155:$BC$1048576,0),MATCH((CUADRO!G$4&amp;$E827),'Hoja de Trabajo para listado'!$BC$151:$CB$151,0)),0)+IFERROR(INDEX('Hoja de Trabajo para listado'!$DE$153:$DG$274,MATCH($A827,'Hoja de Trabajo para listado'!$DE$153:$DE$1048576,0),MATCH((CUADRO!G$4&amp;$E827),'Hoja de Trabajo para listado'!$DE$151:$DG$151,0)),0)+IFERROR(INDEX('Hoja de Trabajo para listado'!$CD$155:$DC$1048576,MATCH($A827,'Hoja de Trabajo para listado'!$CD$155:$CD$1048576,0),MATCH((CUADRO!G$4&amp;$E827),'Hoja de Trabajo para listado'!$CD$151:$DC$151,0)),0)</f>
        <v>0</v>
      </c>
      <c r="H827" s="241">
        <f ca="1">+IFERROR(INDEX('Hoja de Trabajo para listado'!$A$155:$Z$1048576,MATCH($A827,'Hoja de Trabajo para listado'!$A$155:$A$1048576,0),MATCH((CUADRO!H$4&amp;$E827),'Hoja de Trabajo para listado'!$A$151:$Z$151,0)),0)+IFERROR(INDEX('Hoja de Trabajo para listado'!$AB$155:$BA$1048576,MATCH($A827,'Hoja de Trabajo para listado'!$AB$155:$AB$1048576,0),MATCH((CUADRO!H$4&amp;$E827),'Hoja de Trabajo para listado'!$AB$151:$BA$151,0)),0)+IFERROR(INDEX('Hoja de Trabajo para listado'!$BC$155:$CB$1048576,MATCH($A827,'Hoja de Trabajo para listado'!$BC$155:$BC$1048576,0),MATCH((CUADRO!H$4&amp;$E827),'Hoja de Trabajo para listado'!$BC$151:$CB$151,0)),0)+IFERROR(INDEX('Hoja de Trabajo para listado'!$DE$153:$DG$274,MATCH($A827,'Hoja de Trabajo para listado'!$DE$153:$DE$1048576,0),MATCH((CUADRO!H$4&amp;$E827),'Hoja de Trabajo para listado'!$DE$151:$DG$151,0)),0)+IFERROR(INDEX('Hoja de Trabajo para listado'!$CD$155:$DC$1048576,MATCH($A827,'Hoja de Trabajo para listado'!$CD$155:$CD$1048576,0),MATCH((CUADRO!H$4&amp;$E827),'Hoja de Trabajo para listado'!$CD$151:$DC$151,0)),0)</f>
        <v>0</v>
      </c>
      <c r="I827" s="241">
        <f ca="1">+IFERROR(INDEX('Hoja de Trabajo para listado'!$A$155:$Z$1048576,MATCH($A827,'Hoja de Trabajo para listado'!$A$155:$A$1048576,0),MATCH((CUADRO!I$4&amp;$E827),'Hoja de Trabajo para listado'!$A$151:$Z$151,0)),0)+IFERROR(INDEX('Hoja de Trabajo para listado'!$AB$155:$BA$1048576,MATCH($A827,'Hoja de Trabajo para listado'!$AB$155:$AB$1048576,0),MATCH((CUADRO!I$4&amp;$E827),'Hoja de Trabajo para listado'!$AB$151:$BA$151,0)),0)+IFERROR(INDEX('Hoja de Trabajo para listado'!$BC$155:$CB$1048576,MATCH($A827,'Hoja de Trabajo para listado'!$BC$155:$BC$1048576,0),MATCH((CUADRO!I$4&amp;$E827),'Hoja de Trabajo para listado'!$BC$151:$CB$151,0)),0)+IFERROR(INDEX('Hoja de Trabajo para listado'!$DE$153:$DG$274,MATCH($A827,'Hoja de Trabajo para listado'!$DE$153:$DE$1048576,0),MATCH((CUADRO!I$4&amp;$E827),'Hoja de Trabajo para listado'!$DE$151:$DG$151,0)),0)+IFERROR(INDEX('Hoja de Trabajo para listado'!$CD$155:$DC$1048576,MATCH($A827,'Hoja de Trabajo para listado'!$CD$155:$CD$1048576,0),MATCH((CUADRO!I$4&amp;$E827),'Hoja de Trabajo para listado'!$CD$151:$DC$151,0)),0)</f>
        <v>0</v>
      </c>
      <c r="J827" s="241">
        <f ca="1">+IFERROR(INDEX('Hoja de Trabajo para listado'!$A$155:$Z$1048576,MATCH($A827,'Hoja de Trabajo para listado'!$A$155:$A$1048576,0),MATCH((CUADRO!J$4&amp;$E827),'Hoja de Trabajo para listado'!$A$151:$Z$151,0)),0)+IFERROR(INDEX('Hoja de Trabajo para listado'!$AB$155:$BA$1048576,MATCH($A827,'Hoja de Trabajo para listado'!$AB$155:$AB$1048576,0),MATCH((CUADRO!J$4&amp;$E827),'Hoja de Trabajo para listado'!$AB$151:$BA$151,0)),0)+IFERROR(INDEX('Hoja de Trabajo para listado'!$BC$155:$CB$1048576,MATCH($A827,'Hoja de Trabajo para listado'!$BC$155:$BC$1048576,0),MATCH((CUADRO!J$4&amp;$E827),'Hoja de Trabajo para listado'!$BC$151:$CB$151,0)),0)+IFERROR(INDEX('Hoja de Trabajo para listado'!$DE$153:$DG$274,MATCH($A827,'Hoja de Trabajo para listado'!$DE$153:$DE$1048576,0),MATCH((CUADRO!J$4&amp;$E827),'Hoja de Trabajo para listado'!$DE$151:$DG$151,0)),0)+IFERROR(INDEX('Hoja de Trabajo para listado'!$CD$155:$DC$1048576,MATCH($A827,'Hoja de Trabajo para listado'!$CD$155:$CD$1048576,0),MATCH((CUADRO!J$4&amp;$E827),'Hoja de Trabajo para listado'!$CD$151:$DC$151,0)),0)</f>
        <v>0</v>
      </c>
      <c r="K827" s="241">
        <f ca="1">+IFERROR(INDEX('Hoja de Trabajo para listado'!$A$155:$Z$1048576,MATCH($A827,'Hoja de Trabajo para listado'!$A$155:$A$1048576,0),MATCH((CUADRO!K$4&amp;$E827),'Hoja de Trabajo para listado'!$A$151:$Z$151,0)),0)+IFERROR(INDEX('Hoja de Trabajo para listado'!$AB$155:$BA$1048576,MATCH($A827,'Hoja de Trabajo para listado'!$AB$155:$AB$1048576,0),MATCH((CUADRO!K$4&amp;$E827),'Hoja de Trabajo para listado'!$AB$151:$BA$151,0)),0)+IFERROR(INDEX('Hoja de Trabajo para listado'!$BC$155:$CB$1048576,MATCH($A827,'Hoja de Trabajo para listado'!$BC$155:$BC$1048576,0),MATCH((CUADRO!K$4&amp;$E827),'Hoja de Trabajo para listado'!$BC$151:$CB$151,0)),0)+IFERROR(INDEX('Hoja de Trabajo para listado'!$DE$153:$DG$274,MATCH($A827,'Hoja de Trabajo para listado'!$DE$153:$DE$1048576,0),MATCH((CUADRO!K$4&amp;$E827),'Hoja de Trabajo para listado'!$DE$151:$DG$151,0)),0)+IFERROR(INDEX('Hoja de Trabajo para listado'!$CD$155:$DC$1048576,MATCH($A827,'Hoja de Trabajo para listado'!$CD$155:$CD$1048576,0),MATCH((CUADRO!K$4&amp;$E827),'Hoja de Trabajo para listado'!$CD$151:$DC$151,0)),0)</f>
        <v>0</v>
      </c>
      <c r="L827" s="241">
        <f ca="1">+IFERROR(INDEX('Hoja de Trabajo para listado'!$A$155:$Z$1048576,MATCH($A827,'Hoja de Trabajo para listado'!$A$155:$A$1048576,0),MATCH((CUADRO!L$4&amp;$E827),'Hoja de Trabajo para listado'!$A$151:$Z$151,0)),0)+IFERROR(INDEX('Hoja de Trabajo para listado'!$AB$155:$BA$1048576,MATCH($A827,'Hoja de Trabajo para listado'!$AB$155:$AB$1048576,0),MATCH((CUADRO!L$4&amp;$E827),'Hoja de Trabajo para listado'!$AB$151:$BA$151,0)),0)+IFERROR(INDEX('Hoja de Trabajo para listado'!$BC$155:$CB$1048576,MATCH($A827,'Hoja de Trabajo para listado'!$BC$155:$BC$1048576,0),MATCH((CUADRO!L$4&amp;$E827),'Hoja de Trabajo para listado'!$BC$151:$CB$151,0)),0)+IFERROR(INDEX('Hoja de Trabajo para listado'!$DE$153:$DG$274,MATCH($A827,'Hoja de Trabajo para listado'!$DE$153:$DE$1048576,0),MATCH((CUADRO!L$4&amp;$E827),'Hoja de Trabajo para listado'!$DE$151:$DG$151,0)),0)+IFERROR(INDEX('Hoja de Trabajo para listado'!$CD$155:$DC$1048576,MATCH($A827,'Hoja de Trabajo para listado'!$CD$155:$CD$1048576,0),MATCH((CUADRO!L$4&amp;$E827),'Hoja de Trabajo para listado'!$CD$151:$DC$151,0)),0)</f>
        <v>0</v>
      </c>
      <c r="M827" s="241">
        <f ca="1">+IFERROR(INDEX('Hoja de Trabajo para listado'!$A$155:$Z$1048576,MATCH($A827,'Hoja de Trabajo para listado'!$A$155:$A$1048576,0),MATCH((CUADRO!M$4&amp;$E827),'Hoja de Trabajo para listado'!$A$151:$Z$151,0)),0)+IFERROR(INDEX('Hoja de Trabajo para listado'!$AB$155:$BA$1048576,MATCH($A827,'Hoja de Trabajo para listado'!$AB$155:$AB$1048576,0),MATCH((CUADRO!M$4&amp;$E827),'Hoja de Trabajo para listado'!$AB$151:$BA$151,0)),0)+IFERROR(INDEX('Hoja de Trabajo para listado'!$BC$155:$CB$1048576,MATCH($A827,'Hoja de Trabajo para listado'!$BC$155:$BC$1048576,0),MATCH((CUADRO!M$4&amp;$E827),'Hoja de Trabajo para listado'!$BC$151:$CB$151,0)),0)+IFERROR(INDEX('Hoja de Trabajo para listado'!$DE$153:$DG$274,MATCH($A827,'Hoja de Trabajo para listado'!$DE$153:$DE$1048576,0),MATCH((CUADRO!M$4&amp;$E827),'Hoja de Trabajo para listado'!$DE$151:$DG$151,0)),0)+IFERROR(INDEX('Hoja de Trabajo para listado'!$CD$155:$DC$1048576,MATCH($A827,'Hoja de Trabajo para listado'!$CD$155:$CD$1048576,0),MATCH((CUADRO!M$4&amp;$E827),'Hoja de Trabajo para listado'!$CD$151:$DC$151,0)),0)</f>
        <v>0</v>
      </c>
      <c r="N827" s="241">
        <f ca="1">+IFERROR(INDEX('Hoja de Trabajo para listado'!$A$155:$Z$1048576,MATCH($A827,'Hoja de Trabajo para listado'!$A$155:$A$1048576,0),MATCH((CUADRO!N$4&amp;$E827),'Hoja de Trabajo para listado'!$A$151:$Z$151,0)),0)+IFERROR(INDEX('Hoja de Trabajo para listado'!$AB$155:$BA$1048576,MATCH($A827,'Hoja de Trabajo para listado'!$AB$155:$AB$1048576,0),MATCH((CUADRO!N$4&amp;$E827),'Hoja de Trabajo para listado'!$AB$151:$BA$151,0)),0)+IFERROR(INDEX('Hoja de Trabajo para listado'!$BC$155:$CB$1048576,MATCH($A827,'Hoja de Trabajo para listado'!$BC$155:$BC$1048576,0),MATCH((CUADRO!N$4&amp;$E827),'Hoja de Trabajo para listado'!$BC$151:$CB$151,0)),0)+IFERROR(INDEX('Hoja de Trabajo para listado'!$DE$153:$DG$274,MATCH($A827,'Hoja de Trabajo para listado'!$DE$153:$DE$1048576,0),MATCH((CUADRO!N$4&amp;$E827),'Hoja de Trabajo para listado'!$DE$151:$DG$151,0)),0)+IFERROR(INDEX('Hoja de Trabajo para listado'!$CD$155:$DC$1048576,MATCH($A827,'Hoja de Trabajo para listado'!$CD$155:$CD$1048576,0),MATCH((CUADRO!N$4&amp;$E827),'Hoja de Trabajo para listado'!$CD$151:$DC$151,0)),0)</f>
        <v>0</v>
      </c>
      <c r="O827" s="241">
        <f ca="1">+IFERROR(INDEX('Hoja de Trabajo para listado'!$A$155:$Z$1048576,MATCH($A827,'Hoja de Trabajo para listado'!$A$155:$A$1048576,0),MATCH((CUADRO!O$4&amp;$E827),'Hoja de Trabajo para listado'!$A$151:$Z$151,0)),0)+IFERROR(INDEX('Hoja de Trabajo para listado'!$AB$155:$BA$1048576,MATCH($A827,'Hoja de Trabajo para listado'!$AB$155:$AB$1048576,0),MATCH((CUADRO!O$4&amp;$E827),'Hoja de Trabajo para listado'!$AB$151:$BA$151,0)),0)+IFERROR(INDEX('Hoja de Trabajo para listado'!$BC$155:$CB$1048576,MATCH($A827,'Hoja de Trabajo para listado'!$BC$155:$BC$1048576,0),MATCH((CUADRO!O$4&amp;$E827),'Hoja de Trabajo para listado'!$BC$151:$CB$151,0)),0)+IFERROR(INDEX('Hoja de Trabajo para listado'!$DE$153:$DG$274,MATCH($A827,'Hoja de Trabajo para listado'!$DE$153:$DE$1048576,0),MATCH((CUADRO!O$4&amp;$E827),'Hoja de Trabajo para listado'!$DE$151:$DG$151,0)),0)+IFERROR(INDEX('Hoja de Trabajo para listado'!$CD$155:$DC$1048576,MATCH($A827,'Hoja de Trabajo para listado'!$CD$155:$CD$1048576,0),MATCH((CUADRO!O$4&amp;$E827),'Hoja de Trabajo para listado'!$CD$151:$DC$151,0)),0)</f>
        <v>0</v>
      </c>
      <c r="P827" s="241">
        <f ca="1">+IFERROR(INDEX('Hoja de Trabajo para listado'!$A$155:$Z$1048576,MATCH($A827,'Hoja de Trabajo para listado'!$A$155:$A$1048576,0),MATCH((CUADRO!P$4&amp;$E827),'Hoja de Trabajo para listado'!$A$151:$Z$151,0)),0)+IFERROR(INDEX('Hoja de Trabajo para listado'!$AB$155:$BA$1048576,MATCH($A827,'Hoja de Trabajo para listado'!$AB$155:$AB$1048576,0),MATCH((CUADRO!P$4&amp;$E827),'Hoja de Trabajo para listado'!$AB$151:$BA$151,0)),0)+IFERROR(INDEX('Hoja de Trabajo para listado'!$BC$155:$CB$1048576,MATCH($A827,'Hoja de Trabajo para listado'!$BC$155:$BC$1048576,0),MATCH((CUADRO!P$4&amp;$E827),'Hoja de Trabajo para listado'!$BC$151:$CB$151,0)),0)+IFERROR(INDEX('Hoja de Trabajo para listado'!$DE$153:$DG$274,MATCH($A827,'Hoja de Trabajo para listado'!$DE$153:$DE$1048576,0),MATCH((CUADRO!P$4&amp;$E827),'Hoja de Trabajo para listado'!$DE$151:$DG$151,0)),0)+IFERROR(INDEX('Hoja de Trabajo para listado'!$CD$155:$DC$1048576,MATCH($A827,'Hoja de Trabajo para listado'!$CD$155:$CD$1048576,0),MATCH((CUADRO!P$4&amp;$E827),'Hoja de Trabajo para listado'!$CD$151:$DC$151,0)),0)</f>
        <v>0</v>
      </c>
      <c r="Q827" s="241">
        <f ca="1">+IFERROR(INDEX('Hoja de Trabajo para listado'!$A$155:$Z$1048576,MATCH($A827,'Hoja de Trabajo para listado'!$A$155:$A$1048576,0),MATCH((CUADRO!Q$4&amp;$E827),'Hoja de Trabajo para listado'!$A$151:$Z$151,0)),0)+IFERROR(INDEX('Hoja de Trabajo para listado'!$AB$155:$BA$1048576,MATCH($A827,'Hoja de Trabajo para listado'!$AB$155:$AB$1048576,0),MATCH((CUADRO!Q$4&amp;$E827),'Hoja de Trabajo para listado'!$AB$151:$BA$151,0)),0)+IFERROR(INDEX('Hoja de Trabajo para listado'!$BC$155:$CB$1048576,MATCH($A827,'Hoja de Trabajo para listado'!$BC$155:$BC$1048576,0),MATCH((CUADRO!Q$4&amp;$E827),'Hoja de Trabajo para listado'!$BC$151:$CB$151,0)),0)+IFERROR(INDEX('Hoja de Trabajo para listado'!$DE$153:$DG$274,MATCH($A827,'Hoja de Trabajo para listado'!$DE$153:$DE$1048576,0),MATCH((CUADRO!Q$4&amp;$E827),'Hoja de Trabajo para listado'!$DE$151:$DG$151,0)),0)+IFERROR(INDEX('Hoja de Trabajo para listado'!$CD$155:$DC$1048576,MATCH($A827,'Hoja de Trabajo para listado'!$CD$155:$CD$1048576,0),MATCH((CUADRO!Q$4&amp;$E827),'Hoja de Trabajo para listado'!$CD$151:$DC$151,0)),0)</f>
        <v>0</v>
      </c>
      <c r="R827" s="241">
        <f t="shared" ca="1" si="31"/>
        <v>0</v>
      </c>
      <c r="S827" s="247"/>
      <c r="T827" s="241">
        <f ca="1">+T828</f>
        <v>0</v>
      </c>
      <c r="U827" s="240">
        <f t="shared" si="32"/>
        <v>1</v>
      </c>
      <c r="V827" s="327" t="str">
        <f>+VLOOKUP(A827,bd_lista!$A$3:$E$592,5,FALSE)</f>
        <v>Gobiernos Autonomos Municipales</v>
      </c>
      <c r="W827" s="397" t="str">
        <f>+V827</f>
        <v>Gobiernos Autonomos Municipales</v>
      </c>
      <c r="X827" s="240">
        <f>+VLOOKUP(A827,[4]Sheet1!$A$13:$D$744,4,FALSE)</f>
        <v>0</v>
      </c>
      <c r="Y827" s="240" t="e">
        <f>+VLOOKUP(X827,bd_lista!$A$3:$C$592,3,FALSE)</f>
        <v>#N/A</v>
      </c>
      <c r="Z827" s="290">
        <f>+X827</f>
        <v>0</v>
      </c>
      <c r="AA827" s="291" t="e">
        <f>+Y827</f>
        <v>#N/A</v>
      </c>
    </row>
    <row r="828" spans="1:27" customFormat="1" ht="15" hidden="1" customHeight="1">
      <c r="A828" s="32">
        <v>1431</v>
      </c>
      <c r="B828" s="394"/>
      <c r="C828" s="245" t="str">
        <f>+VLOOKUP(A828,bd_lista!$A$3:$C$592,3,FALSE)</f>
        <v>Gobierno Autónomo Municipal de Sabaya</v>
      </c>
      <c r="D828" s="396"/>
      <c r="E828" s="242" t="s">
        <v>1304</v>
      </c>
      <c r="F828" s="241">
        <f ca="1">+IFERROR(INDEX('Hoja de Trabajo para listado'!$A$155:$Z$1048576,MATCH($A828,'Hoja de Trabajo para listado'!$A$155:$A$1048576,0),MATCH((CUADRO!F$4&amp;$E828),'Hoja de Trabajo para listado'!$A$151:$Z$151,0)),0)+IFERROR(INDEX('Hoja de Trabajo para listado'!$AB$155:$BA$1048576,MATCH($A828,'Hoja de Trabajo para listado'!$AB$155:$AB$1048576,0),MATCH((CUADRO!F$4&amp;$E828),'Hoja de Trabajo para listado'!$AB$151:$BA$151,0)),0)+IFERROR(INDEX('Hoja de Trabajo para listado'!$BC$155:$CB$1048576,MATCH($A828,'Hoja de Trabajo para listado'!$BC$155:$BC$1048576,0),MATCH((CUADRO!F$4&amp;$E828),'Hoja de Trabajo para listado'!$BC$151:$CB$151,0)),0)+IFERROR(INDEX('Hoja de Trabajo para listado'!$DE$153:$DG$274,MATCH($A828,'Hoja de Trabajo para listado'!$DE$153:$DE$1048576,0),MATCH((CUADRO!F$4&amp;$E828),'Hoja de Trabajo para listado'!$DE$151:$DG$151,0)),0)+IFERROR(INDEX('Hoja de Trabajo para listado'!$CD$155:$DC$1048576,MATCH($A828,'Hoja de Trabajo para listado'!$CD$155:$CD$1048576,0),MATCH((CUADRO!F$4&amp;$E828),'Hoja de Trabajo para listado'!$CD$151:$DC$151,0)),0)</f>
        <v>0</v>
      </c>
      <c r="G828" s="241">
        <f ca="1">+IFERROR(INDEX('Hoja de Trabajo para listado'!$A$155:$Z$1048576,MATCH($A828,'Hoja de Trabajo para listado'!$A$155:$A$1048576,0),MATCH((CUADRO!G$4&amp;$E828),'Hoja de Trabajo para listado'!$A$151:$Z$151,0)),0)+IFERROR(INDEX('Hoja de Trabajo para listado'!$AB$155:$BA$1048576,MATCH($A828,'Hoja de Trabajo para listado'!$AB$155:$AB$1048576,0),MATCH((CUADRO!G$4&amp;$E828),'Hoja de Trabajo para listado'!$AB$151:$BA$151,0)),0)+IFERROR(INDEX('Hoja de Trabajo para listado'!$BC$155:$CB$1048576,MATCH($A828,'Hoja de Trabajo para listado'!$BC$155:$BC$1048576,0),MATCH((CUADRO!G$4&amp;$E828),'Hoja de Trabajo para listado'!$BC$151:$CB$151,0)),0)+IFERROR(INDEX('Hoja de Trabajo para listado'!$DE$153:$DG$274,MATCH($A828,'Hoja de Trabajo para listado'!$DE$153:$DE$1048576,0),MATCH((CUADRO!G$4&amp;$E828),'Hoja de Trabajo para listado'!$DE$151:$DG$151,0)),0)+IFERROR(INDEX('Hoja de Trabajo para listado'!$CD$155:$DC$1048576,MATCH($A828,'Hoja de Trabajo para listado'!$CD$155:$CD$1048576,0),MATCH((CUADRO!G$4&amp;$E828),'Hoja de Trabajo para listado'!$CD$151:$DC$151,0)),0)</f>
        <v>0</v>
      </c>
      <c r="H828" s="241">
        <f ca="1">+IFERROR(INDEX('Hoja de Trabajo para listado'!$A$155:$Z$1048576,MATCH($A828,'Hoja de Trabajo para listado'!$A$155:$A$1048576,0),MATCH((CUADRO!H$4&amp;$E828),'Hoja de Trabajo para listado'!$A$151:$Z$151,0)),0)+IFERROR(INDEX('Hoja de Trabajo para listado'!$AB$155:$BA$1048576,MATCH($A828,'Hoja de Trabajo para listado'!$AB$155:$AB$1048576,0),MATCH((CUADRO!H$4&amp;$E828),'Hoja de Trabajo para listado'!$AB$151:$BA$151,0)),0)+IFERROR(INDEX('Hoja de Trabajo para listado'!$BC$155:$CB$1048576,MATCH($A828,'Hoja de Trabajo para listado'!$BC$155:$BC$1048576,0),MATCH((CUADRO!H$4&amp;$E828),'Hoja de Trabajo para listado'!$BC$151:$CB$151,0)),0)+IFERROR(INDEX('Hoja de Trabajo para listado'!$DE$153:$DG$274,MATCH($A828,'Hoja de Trabajo para listado'!$DE$153:$DE$1048576,0),MATCH((CUADRO!H$4&amp;$E828),'Hoja de Trabajo para listado'!$DE$151:$DG$151,0)),0)+IFERROR(INDEX('Hoja de Trabajo para listado'!$CD$155:$DC$1048576,MATCH($A828,'Hoja de Trabajo para listado'!$CD$155:$CD$1048576,0),MATCH((CUADRO!H$4&amp;$E828),'Hoja de Trabajo para listado'!$CD$151:$DC$151,0)),0)</f>
        <v>0</v>
      </c>
      <c r="I828" s="241">
        <f ca="1">+IFERROR(INDEX('Hoja de Trabajo para listado'!$A$155:$Z$1048576,MATCH($A828,'Hoja de Trabajo para listado'!$A$155:$A$1048576,0),MATCH((CUADRO!I$4&amp;$E828),'Hoja de Trabajo para listado'!$A$151:$Z$151,0)),0)+IFERROR(INDEX('Hoja de Trabajo para listado'!$AB$155:$BA$1048576,MATCH($A828,'Hoja de Trabajo para listado'!$AB$155:$AB$1048576,0),MATCH((CUADRO!I$4&amp;$E828),'Hoja de Trabajo para listado'!$AB$151:$BA$151,0)),0)+IFERROR(INDEX('Hoja de Trabajo para listado'!$BC$155:$CB$1048576,MATCH($A828,'Hoja de Trabajo para listado'!$BC$155:$BC$1048576,0),MATCH((CUADRO!I$4&amp;$E828),'Hoja de Trabajo para listado'!$BC$151:$CB$151,0)),0)+IFERROR(INDEX('Hoja de Trabajo para listado'!$DE$153:$DG$274,MATCH($A828,'Hoja de Trabajo para listado'!$DE$153:$DE$1048576,0),MATCH((CUADRO!I$4&amp;$E828),'Hoja de Trabajo para listado'!$DE$151:$DG$151,0)),0)+IFERROR(INDEX('Hoja de Trabajo para listado'!$CD$155:$DC$1048576,MATCH($A828,'Hoja de Trabajo para listado'!$CD$155:$CD$1048576,0),MATCH((CUADRO!I$4&amp;$E828),'Hoja de Trabajo para listado'!$CD$151:$DC$151,0)),0)</f>
        <v>0</v>
      </c>
      <c r="J828" s="241">
        <f ca="1">+IFERROR(INDEX('Hoja de Trabajo para listado'!$A$155:$Z$1048576,MATCH($A828,'Hoja de Trabajo para listado'!$A$155:$A$1048576,0),MATCH((CUADRO!J$4&amp;$E828),'Hoja de Trabajo para listado'!$A$151:$Z$151,0)),0)+IFERROR(INDEX('Hoja de Trabajo para listado'!$AB$155:$BA$1048576,MATCH($A828,'Hoja de Trabajo para listado'!$AB$155:$AB$1048576,0),MATCH((CUADRO!J$4&amp;$E828),'Hoja de Trabajo para listado'!$AB$151:$BA$151,0)),0)+IFERROR(INDEX('Hoja de Trabajo para listado'!$BC$155:$CB$1048576,MATCH($A828,'Hoja de Trabajo para listado'!$BC$155:$BC$1048576,0),MATCH((CUADRO!J$4&amp;$E828),'Hoja de Trabajo para listado'!$BC$151:$CB$151,0)),0)+IFERROR(INDEX('Hoja de Trabajo para listado'!$DE$153:$DG$274,MATCH($A828,'Hoja de Trabajo para listado'!$DE$153:$DE$1048576,0),MATCH((CUADRO!J$4&amp;$E828),'Hoja de Trabajo para listado'!$DE$151:$DG$151,0)),0)+IFERROR(INDEX('Hoja de Trabajo para listado'!$CD$155:$DC$1048576,MATCH($A828,'Hoja de Trabajo para listado'!$CD$155:$CD$1048576,0),MATCH((CUADRO!J$4&amp;$E828),'Hoja de Trabajo para listado'!$CD$151:$DC$151,0)),0)</f>
        <v>0</v>
      </c>
      <c r="K828" s="241">
        <f ca="1">+IFERROR(INDEX('Hoja de Trabajo para listado'!$A$155:$Z$1048576,MATCH($A828,'Hoja de Trabajo para listado'!$A$155:$A$1048576,0),MATCH((CUADRO!K$4&amp;$E828),'Hoja de Trabajo para listado'!$A$151:$Z$151,0)),0)+IFERROR(INDEX('Hoja de Trabajo para listado'!$AB$155:$BA$1048576,MATCH($A828,'Hoja de Trabajo para listado'!$AB$155:$AB$1048576,0),MATCH((CUADRO!K$4&amp;$E828),'Hoja de Trabajo para listado'!$AB$151:$BA$151,0)),0)+IFERROR(INDEX('Hoja de Trabajo para listado'!$BC$155:$CB$1048576,MATCH($A828,'Hoja de Trabajo para listado'!$BC$155:$BC$1048576,0),MATCH((CUADRO!K$4&amp;$E828),'Hoja de Trabajo para listado'!$BC$151:$CB$151,0)),0)+IFERROR(INDEX('Hoja de Trabajo para listado'!$DE$153:$DG$274,MATCH($A828,'Hoja de Trabajo para listado'!$DE$153:$DE$1048576,0),MATCH((CUADRO!K$4&amp;$E828),'Hoja de Trabajo para listado'!$DE$151:$DG$151,0)),0)+IFERROR(INDEX('Hoja de Trabajo para listado'!$CD$155:$DC$1048576,MATCH($A828,'Hoja de Trabajo para listado'!$CD$155:$CD$1048576,0),MATCH((CUADRO!K$4&amp;$E828),'Hoja de Trabajo para listado'!$CD$151:$DC$151,0)),0)</f>
        <v>0</v>
      </c>
      <c r="L828" s="241">
        <f ca="1">+IFERROR(INDEX('Hoja de Trabajo para listado'!$A$155:$Z$1048576,MATCH($A828,'Hoja de Trabajo para listado'!$A$155:$A$1048576,0),MATCH((CUADRO!L$4&amp;$E828),'Hoja de Trabajo para listado'!$A$151:$Z$151,0)),0)+IFERROR(INDEX('Hoja de Trabajo para listado'!$AB$155:$BA$1048576,MATCH($A828,'Hoja de Trabajo para listado'!$AB$155:$AB$1048576,0),MATCH((CUADRO!L$4&amp;$E828),'Hoja de Trabajo para listado'!$AB$151:$BA$151,0)),0)+IFERROR(INDEX('Hoja de Trabajo para listado'!$BC$155:$CB$1048576,MATCH($A828,'Hoja de Trabajo para listado'!$BC$155:$BC$1048576,0),MATCH((CUADRO!L$4&amp;$E828),'Hoja de Trabajo para listado'!$BC$151:$CB$151,0)),0)+IFERROR(INDEX('Hoja de Trabajo para listado'!$DE$153:$DG$274,MATCH($A828,'Hoja de Trabajo para listado'!$DE$153:$DE$1048576,0),MATCH((CUADRO!L$4&amp;$E828),'Hoja de Trabajo para listado'!$DE$151:$DG$151,0)),0)+IFERROR(INDEX('Hoja de Trabajo para listado'!$CD$155:$DC$1048576,MATCH($A828,'Hoja de Trabajo para listado'!$CD$155:$CD$1048576,0),MATCH((CUADRO!L$4&amp;$E828),'Hoja de Trabajo para listado'!$CD$151:$DC$151,0)),0)</f>
        <v>0</v>
      </c>
      <c r="M828" s="241">
        <f ca="1">+IFERROR(INDEX('Hoja de Trabajo para listado'!$A$155:$Z$1048576,MATCH($A828,'Hoja de Trabajo para listado'!$A$155:$A$1048576,0),MATCH((CUADRO!M$4&amp;$E828),'Hoja de Trabajo para listado'!$A$151:$Z$151,0)),0)+IFERROR(INDEX('Hoja de Trabajo para listado'!$AB$155:$BA$1048576,MATCH($A828,'Hoja de Trabajo para listado'!$AB$155:$AB$1048576,0),MATCH((CUADRO!M$4&amp;$E828),'Hoja de Trabajo para listado'!$AB$151:$BA$151,0)),0)+IFERROR(INDEX('Hoja de Trabajo para listado'!$BC$155:$CB$1048576,MATCH($A828,'Hoja de Trabajo para listado'!$BC$155:$BC$1048576,0),MATCH((CUADRO!M$4&amp;$E828),'Hoja de Trabajo para listado'!$BC$151:$CB$151,0)),0)+IFERROR(INDEX('Hoja de Trabajo para listado'!$DE$153:$DG$274,MATCH($A828,'Hoja de Trabajo para listado'!$DE$153:$DE$1048576,0),MATCH((CUADRO!M$4&amp;$E828),'Hoja de Trabajo para listado'!$DE$151:$DG$151,0)),0)+IFERROR(INDEX('Hoja de Trabajo para listado'!$CD$155:$DC$1048576,MATCH($A828,'Hoja de Trabajo para listado'!$CD$155:$CD$1048576,0),MATCH((CUADRO!M$4&amp;$E828),'Hoja de Trabajo para listado'!$CD$151:$DC$151,0)),0)</f>
        <v>0</v>
      </c>
      <c r="N828" s="241">
        <f ca="1">+IFERROR(INDEX('Hoja de Trabajo para listado'!$A$155:$Z$1048576,MATCH($A828,'Hoja de Trabajo para listado'!$A$155:$A$1048576,0),MATCH((CUADRO!N$4&amp;$E828),'Hoja de Trabajo para listado'!$A$151:$Z$151,0)),0)+IFERROR(INDEX('Hoja de Trabajo para listado'!$AB$155:$BA$1048576,MATCH($A828,'Hoja de Trabajo para listado'!$AB$155:$AB$1048576,0),MATCH((CUADRO!N$4&amp;$E828),'Hoja de Trabajo para listado'!$AB$151:$BA$151,0)),0)+IFERROR(INDEX('Hoja de Trabajo para listado'!$BC$155:$CB$1048576,MATCH($A828,'Hoja de Trabajo para listado'!$BC$155:$BC$1048576,0),MATCH((CUADRO!N$4&amp;$E828),'Hoja de Trabajo para listado'!$BC$151:$CB$151,0)),0)+IFERROR(INDEX('Hoja de Trabajo para listado'!$DE$153:$DG$274,MATCH($A828,'Hoja de Trabajo para listado'!$DE$153:$DE$1048576,0),MATCH((CUADRO!N$4&amp;$E828),'Hoja de Trabajo para listado'!$DE$151:$DG$151,0)),0)+IFERROR(INDEX('Hoja de Trabajo para listado'!$CD$155:$DC$1048576,MATCH($A828,'Hoja de Trabajo para listado'!$CD$155:$CD$1048576,0),MATCH((CUADRO!N$4&amp;$E828),'Hoja de Trabajo para listado'!$CD$151:$DC$151,0)),0)</f>
        <v>0</v>
      </c>
      <c r="O828" s="241">
        <f ca="1">+IFERROR(INDEX('Hoja de Trabajo para listado'!$A$155:$Z$1048576,MATCH($A828,'Hoja de Trabajo para listado'!$A$155:$A$1048576,0),MATCH((CUADRO!O$4&amp;$E828),'Hoja de Trabajo para listado'!$A$151:$Z$151,0)),0)+IFERROR(INDEX('Hoja de Trabajo para listado'!$AB$155:$BA$1048576,MATCH($A828,'Hoja de Trabajo para listado'!$AB$155:$AB$1048576,0),MATCH((CUADRO!O$4&amp;$E828),'Hoja de Trabajo para listado'!$AB$151:$BA$151,0)),0)+IFERROR(INDEX('Hoja de Trabajo para listado'!$BC$155:$CB$1048576,MATCH($A828,'Hoja de Trabajo para listado'!$BC$155:$BC$1048576,0),MATCH((CUADRO!O$4&amp;$E828),'Hoja de Trabajo para listado'!$BC$151:$CB$151,0)),0)+IFERROR(INDEX('Hoja de Trabajo para listado'!$DE$153:$DG$274,MATCH($A828,'Hoja de Trabajo para listado'!$DE$153:$DE$1048576,0),MATCH((CUADRO!O$4&amp;$E828),'Hoja de Trabajo para listado'!$DE$151:$DG$151,0)),0)+IFERROR(INDEX('Hoja de Trabajo para listado'!$CD$155:$DC$1048576,MATCH($A828,'Hoja de Trabajo para listado'!$CD$155:$CD$1048576,0),MATCH((CUADRO!O$4&amp;$E828),'Hoja de Trabajo para listado'!$CD$151:$DC$151,0)),0)</f>
        <v>0</v>
      </c>
      <c r="P828" s="241">
        <f ca="1">+IFERROR(INDEX('Hoja de Trabajo para listado'!$A$155:$Z$1048576,MATCH($A828,'Hoja de Trabajo para listado'!$A$155:$A$1048576,0),MATCH((CUADRO!P$4&amp;$E828),'Hoja de Trabajo para listado'!$A$151:$Z$151,0)),0)+IFERROR(INDEX('Hoja de Trabajo para listado'!$AB$155:$BA$1048576,MATCH($A828,'Hoja de Trabajo para listado'!$AB$155:$AB$1048576,0),MATCH((CUADRO!P$4&amp;$E828),'Hoja de Trabajo para listado'!$AB$151:$BA$151,0)),0)+IFERROR(INDEX('Hoja de Trabajo para listado'!$BC$155:$CB$1048576,MATCH($A828,'Hoja de Trabajo para listado'!$BC$155:$BC$1048576,0),MATCH((CUADRO!P$4&amp;$E828),'Hoja de Trabajo para listado'!$BC$151:$CB$151,0)),0)+IFERROR(INDEX('Hoja de Trabajo para listado'!$DE$153:$DG$274,MATCH($A828,'Hoja de Trabajo para listado'!$DE$153:$DE$1048576,0),MATCH((CUADRO!P$4&amp;$E828),'Hoja de Trabajo para listado'!$DE$151:$DG$151,0)),0)+IFERROR(INDEX('Hoja de Trabajo para listado'!$CD$155:$DC$1048576,MATCH($A828,'Hoja de Trabajo para listado'!$CD$155:$CD$1048576,0),MATCH((CUADRO!P$4&amp;$E828),'Hoja de Trabajo para listado'!$CD$151:$DC$151,0)),0)</f>
        <v>0</v>
      </c>
      <c r="Q828" s="241">
        <f ca="1">+IFERROR(INDEX('Hoja de Trabajo para listado'!$A$155:$Z$1048576,MATCH($A828,'Hoja de Trabajo para listado'!$A$155:$A$1048576,0),MATCH((CUADRO!Q$4&amp;$E828),'Hoja de Trabajo para listado'!$A$151:$Z$151,0)),0)+IFERROR(INDEX('Hoja de Trabajo para listado'!$AB$155:$BA$1048576,MATCH($A828,'Hoja de Trabajo para listado'!$AB$155:$AB$1048576,0),MATCH((CUADRO!Q$4&amp;$E828),'Hoja de Trabajo para listado'!$AB$151:$BA$151,0)),0)+IFERROR(INDEX('Hoja de Trabajo para listado'!$BC$155:$CB$1048576,MATCH($A828,'Hoja de Trabajo para listado'!$BC$155:$BC$1048576,0),MATCH((CUADRO!Q$4&amp;$E828),'Hoja de Trabajo para listado'!$BC$151:$CB$151,0)),0)+IFERROR(INDEX('Hoja de Trabajo para listado'!$DE$153:$DG$274,MATCH($A828,'Hoja de Trabajo para listado'!$DE$153:$DE$1048576,0),MATCH((CUADRO!Q$4&amp;$E828),'Hoja de Trabajo para listado'!$DE$151:$DG$151,0)),0)+IFERROR(INDEX('Hoja de Trabajo para listado'!$CD$155:$DC$1048576,MATCH($A828,'Hoja de Trabajo para listado'!$CD$155:$CD$1048576,0),MATCH((CUADRO!Q$4&amp;$E828),'Hoja de Trabajo para listado'!$CD$151:$DC$151,0)),0)</f>
        <v>0</v>
      </c>
      <c r="R828" s="241">
        <f t="shared" ca="1" si="31"/>
        <v>0</v>
      </c>
      <c r="S828" s="247">
        <f ca="1">+R827+R828</f>
        <v>0</v>
      </c>
      <c r="T828" s="241">
        <f ca="1">+S828</f>
        <v>0</v>
      </c>
      <c r="U828" s="240">
        <f t="shared" si="32"/>
        <v>2</v>
      </c>
      <c r="V828" s="327" t="str">
        <f>+VLOOKUP(A828,bd_lista!$A$3:$E$592,5,FALSE)</f>
        <v>Gobiernos Autonomos Municipales</v>
      </c>
      <c r="W828" s="398"/>
      <c r="X828" s="240">
        <f>+VLOOKUP(A828,[4]Sheet1!$A$13:$D$744,4,FALSE)</f>
        <v>0</v>
      </c>
      <c r="Y828" s="240" t="e">
        <f>+VLOOKUP(X828,bd_lista!$A$3:$C$592,3,FALSE)</f>
        <v>#N/A</v>
      </c>
      <c r="Z828" s="288"/>
      <c r="AA828" s="289"/>
    </row>
    <row r="829" spans="1:27" customFormat="1" ht="15" hidden="1" customHeight="1">
      <c r="A829" s="32">
        <v>1432</v>
      </c>
      <c r="B829" s="393">
        <f>+A829</f>
        <v>1432</v>
      </c>
      <c r="C829" s="245" t="str">
        <f>+VLOOKUP(A829,bd_lista!$A$3:$C$592,3,FALSE)</f>
        <v>Gobierno Autónomo Municipal de Coipasa</v>
      </c>
      <c r="D829" s="395" t="str">
        <f>+C829</f>
        <v>Gobierno Autónomo Municipal de Coipasa</v>
      </c>
      <c r="E829" s="240" t="s">
        <v>1303</v>
      </c>
      <c r="F829" s="241">
        <f ca="1">+IFERROR(INDEX('Hoja de Trabajo para listado'!$A$155:$Z$1048576,MATCH($A829,'Hoja de Trabajo para listado'!$A$155:$A$1048576,0),MATCH((CUADRO!F$4&amp;$E829),'Hoja de Trabajo para listado'!$A$151:$Z$151,0)),0)+IFERROR(INDEX('Hoja de Trabajo para listado'!$AB$155:$BA$1048576,MATCH($A829,'Hoja de Trabajo para listado'!$AB$155:$AB$1048576,0),MATCH((CUADRO!F$4&amp;$E829),'Hoja de Trabajo para listado'!$AB$151:$BA$151,0)),0)+IFERROR(INDEX('Hoja de Trabajo para listado'!$BC$155:$CB$1048576,MATCH($A829,'Hoja de Trabajo para listado'!$BC$155:$BC$1048576,0),MATCH((CUADRO!F$4&amp;$E829),'Hoja de Trabajo para listado'!$BC$151:$CB$151,0)),0)+IFERROR(INDEX('Hoja de Trabajo para listado'!$DE$153:$DG$274,MATCH($A829,'Hoja de Trabajo para listado'!$DE$153:$DE$1048576,0),MATCH((CUADRO!F$4&amp;$E829),'Hoja de Trabajo para listado'!$DE$151:$DG$151,0)),0)+IFERROR(INDEX('Hoja de Trabajo para listado'!$CD$155:$DC$1048576,MATCH($A829,'Hoja de Trabajo para listado'!$CD$155:$CD$1048576,0),MATCH((CUADRO!F$4&amp;$E829),'Hoja de Trabajo para listado'!$CD$151:$DC$151,0)),0)</f>
        <v>0</v>
      </c>
      <c r="G829" s="241">
        <f ca="1">+IFERROR(INDEX('Hoja de Trabajo para listado'!$A$155:$Z$1048576,MATCH($A829,'Hoja de Trabajo para listado'!$A$155:$A$1048576,0),MATCH((CUADRO!G$4&amp;$E829),'Hoja de Trabajo para listado'!$A$151:$Z$151,0)),0)+IFERROR(INDEX('Hoja de Trabajo para listado'!$AB$155:$BA$1048576,MATCH($A829,'Hoja de Trabajo para listado'!$AB$155:$AB$1048576,0),MATCH((CUADRO!G$4&amp;$E829),'Hoja de Trabajo para listado'!$AB$151:$BA$151,0)),0)+IFERROR(INDEX('Hoja de Trabajo para listado'!$BC$155:$CB$1048576,MATCH($A829,'Hoja de Trabajo para listado'!$BC$155:$BC$1048576,0),MATCH((CUADRO!G$4&amp;$E829),'Hoja de Trabajo para listado'!$BC$151:$CB$151,0)),0)+IFERROR(INDEX('Hoja de Trabajo para listado'!$DE$153:$DG$274,MATCH($A829,'Hoja de Trabajo para listado'!$DE$153:$DE$1048576,0),MATCH((CUADRO!G$4&amp;$E829),'Hoja de Trabajo para listado'!$DE$151:$DG$151,0)),0)+IFERROR(INDEX('Hoja de Trabajo para listado'!$CD$155:$DC$1048576,MATCH($A829,'Hoja de Trabajo para listado'!$CD$155:$CD$1048576,0),MATCH((CUADRO!G$4&amp;$E829),'Hoja de Trabajo para listado'!$CD$151:$DC$151,0)),0)</f>
        <v>0</v>
      </c>
      <c r="H829" s="241">
        <f ca="1">+IFERROR(INDEX('Hoja de Trabajo para listado'!$A$155:$Z$1048576,MATCH($A829,'Hoja de Trabajo para listado'!$A$155:$A$1048576,0),MATCH((CUADRO!H$4&amp;$E829),'Hoja de Trabajo para listado'!$A$151:$Z$151,0)),0)+IFERROR(INDEX('Hoja de Trabajo para listado'!$AB$155:$BA$1048576,MATCH($A829,'Hoja de Trabajo para listado'!$AB$155:$AB$1048576,0),MATCH((CUADRO!H$4&amp;$E829),'Hoja de Trabajo para listado'!$AB$151:$BA$151,0)),0)+IFERROR(INDEX('Hoja de Trabajo para listado'!$BC$155:$CB$1048576,MATCH($A829,'Hoja de Trabajo para listado'!$BC$155:$BC$1048576,0),MATCH((CUADRO!H$4&amp;$E829),'Hoja de Trabajo para listado'!$BC$151:$CB$151,0)),0)+IFERROR(INDEX('Hoja de Trabajo para listado'!$DE$153:$DG$274,MATCH($A829,'Hoja de Trabajo para listado'!$DE$153:$DE$1048576,0),MATCH((CUADRO!H$4&amp;$E829),'Hoja de Trabajo para listado'!$DE$151:$DG$151,0)),0)+IFERROR(INDEX('Hoja de Trabajo para listado'!$CD$155:$DC$1048576,MATCH($A829,'Hoja de Trabajo para listado'!$CD$155:$CD$1048576,0),MATCH((CUADRO!H$4&amp;$E829),'Hoja de Trabajo para listado'!$CD$151:$DC$151,0)),0)</f>
        <v>0</v>
      </c>
      <c r="I829" s="241">
        <f ca="1">+IFERROR(INDEX('Hoja de Trabajo para listado'!$A$155:$Z$1048576,MATCH($A829,'Hoja de Trabajo para listado'!$A$155:$A$1048576,0),MATCH((CUADRO!I$4&amp;$E829),'Hoja de Trabajo para listado'!$A$151:$Z$151,0)),0)+IFERROR(INDEX('Hoja de Trabajo para listado'!$AB$155:$BA$1048576,MATCH($A829,'Hoja de Trabajo para listado'!$AB$155:$AB$1048576,0),MATCH((CUADRO!I$4&amp;$E829),'Hoja de Trabajo para listado'!$AB$151:$BA$151,0)),0)+IFERROR(INDEX('Hoja de Trabajo para listado'!$BC$155:$CB$1048576,MATCH($A829,'Hoja de Trabajo para listado'!$BC$155:$BC$1048576,0),MATCH((CUADRO!I$4&amp;$E829),'Hoja de Trabajo para listado'!$BC$151:$CB$151,0)),0)+IFERROR(INDEX('Hoja de Trabajo para listado'!$DE$153:$DG$274,MATCH($A829,'Hoja de Trabajo para listado'!$DE$153:$DE$1048576,0),MATCH((CUADRO!I$4&amp;$E829),'Hoja de Trabajo para listado'!$DE$151:$DG$151,0)),0)+IFERROR(INDEX('Hoja de Trabajo para listado'!$CD$155:$DC$1048576,MATCH($A829,'Hoja de Trabajo para listado'!$CD$155:$CD$1048576,0),MATCH((CUADRO!I$4&amp;$E829),'Hoja de Trabajo para listado'!$CD$151:$DC$151,0)),0)</f>
        <v>0</v>
      </c>
      <c r="J829" s="241">
        <f ca="1">+IFERROR(INDEX('Hoja de Trabajo para listado'!$A$155:$Z$1048576,MATCH($A829,'Hoja de Trabajo para listado'!$A$155:$A$1048576,0),MATCH((CUADRO!J$4&amp;$E829),'Hoja de Trabajo para listado'!$A$151:$Z$151,0)),0)+IFERROR(INDEX('Hoja de Trabajo para listado'!$AB$155:$BA$1048576,MATCH($A829,'Hoja de Trabajo para listado'!$AB$155:$AB$1048576,0),MATCH((CUADRO!J$4&amp;$E829),'Hoja de Trabajo para listado'!$AB$151:$BA$151,0)),0)+IFERROR(INDEX('Hoja de Trabajo para listado'!$BC$155:$CB$1048576,MATCH($A829,'Hoja de Trabajo para listado'!$BC$155:$BC$1048576,0),MATCH((CUADRO!J$4&amp;$E829),'Hoja de Trabajo para listado'!$BC$151:$CB$151,0)),0)+IFERROR(INDEX('Hoja de Trabajo para listado'!$DE$153:$DG$274,MATCH($A829,'Hoja de Trabajo para listado'!$DE$153:$DE$1048576,0),MATCH((CUADRO!J$4&amp;$E829),'Hoja de Trabajo para listado'!$DE$151:$DG$151,0)),0)+IFERROR(INDEX('Hoja de Trabajo para listado'!$CD$155:$DC$1048576,MATCH($A829,'Hoja de Trabajo para listado'!$CD$155:$CD$1048576,0),MATCH((CUADRO!J$4&amp;$E829),'Hoja de Trabajo para listado'!$CD$151:$DC$151,0)),0)</f>
        <v>0</v>
      </c>
      <c r="K829" s="241">
        <f ca="1">+IFERROR(INDEX('Hoja de Trabajo para listado'!$A$155:$Z$1048576,MATCH($A829,'Hoja de Trabajo para listado'!$A$155:$A$1048576,0),MATCH((CUADRO!K$4&amp;$E829),'Hoja de Trabajo para listado'!$A$151:$Z$151,0)),0)+IFERROR(INDEX('Hoja de Trabajo para listado'!$AB$155:$BA$1048576,MATCH($A829,'Hoja de Trabajo para listado'!$AB$155:$AB$1048576,0),MATCH((CUADRO!K$4&amp;$E829),'Hoja de Trabajo para listado'!$AB$151:$BA$151,0)),0)+IFERROR(INDEX('Hoja de Trabajo para listado'!$BC$155:$CB$1048576,MATCH($A829,'Hoja de Trabajo para listado'!$BC$155:$BC$1048576,0),MATCH((CUADRO!K$4&amp;$E829),'Hoja de Trabajo para listado'!$BC$151:$CB$151,0)),0)+IFERROR(INDEX('Hoja de Trabajo para listado'!$DE$153:$DG$274,MATCH($A829,'Hoja de Trabajo para listado'!$DE$153:$DE$1048576,0),MATCH((CUADRO!K$4&amp;$E829),'Hoja de Trabajo para listado'!$DE$151:$DG$151,0)),0)+IFERROR(INDEX('Hoja de Trabajo para listado'!$CD$155:$DC$1048576,MATCH($A829,'Hoja de Trabajo para listado'!$CD$155:$CD$1048576,0),MATCH((CUADRO!K$4&amp;$E829),'Hoja de Trabajo para listado'!$CD$151:$DC$151,0)),0)</f>
        <v>0</v>
      </c>
      <c r="L829" s="241">
        <f ca="1">+IFERROR(INDEX('Hoja de Trabajo para listado'!$A$155:$Z$1048576,MATCH($A829,'Hoja de Trabajo para listado'!$A$155:$A$1048576,0),MATCH((CUADRO!L$4&amp;$E829),'Hoja de Trabajo para listado'!$A$151:$Z$151,0)),0)+IFERROR(INDEX('Hoja de Trabajo para listado'!$AB$155:$BA$1048576,MATCH($A829,'Hoja de Trabajo para listado'!$AB$155:$AB$1048576,0),MATCH((CUADRO!L$4&amp;$E829),'Hoja de Trabajo para listado'!$AB$151:$BA$151,0)),0)+IFERROR(INDEX('Hoja de Trabajo para listado'!$BC$155:$CB$1048576,MATCH($A829,'Hoja de Trabajo para listado'!$BC$155:$BC$1048576,0),MATCH((CUADRO!L$4&amp;$E829),'Hoja de Trabajo para listado'!$BC$151:$CB$151,0)),0)+IFERROR(INDEX('Hoja de Trabajo para listado'!$DE$153:$DG$274,MATCH($A829,'Hoja de Trabajo para listado'!$DE$153:$DE$1048576,0),MATCH((CUADRO!L$4&amp;$E829),'Hoja de Trabajo para listado'!$DE$151:$DG$151,0)),0)+IFERROR(INDEX('Hoja de Trabajo para listado'!$CD$155:$DC$1048576,MATCH($A829,'Hoja de Trabajo para listado'!$CD$155:$CD$1048576,0),MATCH((CUADRO!L$4&amp;$E829),'Hoja de Trabajo para listado'!$CD$151:$DC$151,0)),0)</f>
        <v>0</v>
      </c>
      <c r="M829" s="241">
        <f ca="1">+IFERROR(INDEX('Hoja de Trabajo para listado'!$A$155:$Z$1048576,MATCH($A829,'Hoja de Trabajo para listado'!$A$155:$A$1048576,0),MATCH((CUADRO!M$4&amp;$E829),'Hoja de Trabajo para listado'!$A$151:$Z$151,0)),0)+IFERROR(INDEX('Hoja de Trabajo para listado'!$AB$155:$BA$1048576,MATCH($A829,'Hoja de Trabajo para listado'!$AB$155:$AB$1048576,0),MATCH((CUADRO!M$4&amp;$E829),'Hoja de Trabajo para listado'!$AB$151:$BA$151,0)),0)+IFERROR(INDEX('Hoja de Trabajo para listado'!$BC$155:$CB$1048576,MATCH($A829,'Hoja de Trabajo para listado'!$BC$155:$BC$1048576,0),MATCH((CUADRO!M$4&amp;$E829),'Hoja de Trabajo para listado'!$BC$151:$CB$151,0)),0)+IFERROR(INDEX('Hoja de Trabajo para listado'!$DE$153:$DG$274,MATCH($A829,'Hoja de Trabajo para listado'!$DE$153:$DE$1048576,0),MATCH((CUADRO!M$4&amp;$E829),'Hoja de Trabajo para listado'!$DE$151:$DG$151,0)),0)+IFERROR(INDEX('Hoja de Trabajo para listado'!$CD$155:$DC$1048576,MATCH($A829,'Hoja de Trabajo para listado'!$CD$155:$CD$1048576,0),MATCH((CUADRO!M$4&amp;$E829),'Hoja de Trabajo para listado'!$CD$151:$DC$151,0)),0)</f>
        <v>0</v>
      </c>
      <c r="N829" s="241">
        <f ca="1">+IFERROR(INDEX('Hoja de Trabajo para listado'!$A$155:$Z$1048576,MATCH($A829,'Hoja de Trabajo para listado'!$A$155:$A$1048576,0),MATCH((CUADRO!N$4&amp;$E829),'Hoja de Trabajo para listado'!$A$151:$Z$151,0)),0)+IFERROR(INDEX('Hoja de Trabajo para listado'!$AB$155:$BA$1048576,MATCH($A829,'Hoja de Trabajo para listado'!$AB$155:$AB$1048576,0),MATCH((CUADRO!N$4&amp;$E829),'Hoja de Trabajo para listado'!$AB$151:$BA$151,0)),0)+IFERROR(INDEX('Hoja de Trabajo para listado'!$BC$155:$CB$1048576,MATCH($A829,'Hoja de Trabajo para listado'!$BC$155:$BC$1048576,0),MATCH((CUADRO!N$4&amp;$E829),'Hoja de Trabajo para listado'!$BC$151:$CB$151,0)),0)+IFERROR(INDEX('Hoja de Trabajo para listado'!$DE$153:$DG$274,MATCH($A829,'Hoja de Trabajo para listado'!$DE$153:$DE$1048576,0),MATCH((CUADRO!N$4&amp;$E829),'Hoja de Trabajo para listado'!$DE$151:$DG$151,0)),0)+IFERROR(INDEX('Hoja de Trabajo para listado'!$CD$155:$DC$1048576,MATCH($A829,'Hoja de Trabajo para listado'!$CD$155:$CD$1048576,0),MATCH((CUADRO!N$4&amp;$E829),'Hoja de Trabajo para listado'!$CD$151:$DC$151,0)),0)</f>
        <v>0</v>
      </c>
      <c r="O829" s="241">
        <f ca="1">+IFERROR(INDEX('Hoja de Trabajo para listado'!$A$155:$Z$1048576,MATCH($A829,'Hoja de Trabajo para listado'!$A$155:$A$1048576,0),MATCH((CUADRO!O$4&amp;$E829),'Hoja de Trabajo para listado'!$A$151:$Z$151,0)),0)+IFERROR(INDEX('Hoja de Trabajo para listado'!$AB$155:$BA$1048576,MATCH($A829,'Hoja de Trabajo para listado'!$AB$155:$AB$1048576,0),MATCH((CUADRO!O$4&amp;$E829),'Hoja de Trabajo para listado'!$AB$151:$BA$151,0)),0)+IFERROR(INDEX('Hoja de Trabajo para listado'!$BC$155:$CB$1048576,MATCH($A829,'Hoja de Trabajo para listado'!$BC$155:$BC$1048576,0),MATCH((CUADRO!O$4&amp;$E829),'Hoja de Trabajo para listado'!$BC$151:$CB$151,0)),0)+IFERROR(INDEX('Hoja de Trabajo para listado'!$DE$153:$DG$274,MATCH($A829,'Hoja de Trabajo para listado'!$DE$153:$DE$1048576,0),MATCH((CUADRO!O$4&amp;$E829),'Hoja de Trabajo para listado'!$DE$151:$DG$151,0)),0)+IFERROR(INDEX('Hoja de Trabajo para listado'!$CD$155:$DC$1048576,MATCH($A829,'Hoja de Trabajo para listado'!$CD$155:$CD$1048576,0),MATCH((CUADRO!O$4&amp;$E829),'Hoja de Trabajo para listado'!$CD$151:$DC$151,0)),0)</f>
        <v>0</v>
      </c>
      <c r="P829" s="241">
        <f ca="1">+IFERROR(INDEX('Hoja de Trabajo para listado'!$A$155:$Z$1048576,MATCH($A829,'Hoja de Trabajo para listado'!$A$155:$A$1048576,0),MATCH((CUADRO!P$4&amp;$E829),'Hoja de Trabajo para listado'!$A$151:$Z$151,0)),0)+IFERROR(INDEX('Hoja de Trabajo para listado'!$AB$155:$BA$1048576,MATCH($A829,'Hoja de Trabajo para listado'!$AB$155:$AB$1048576,0),MATCH((CUADRO!P$4&amp;$E829),'Hoja de Trabajo para listado'!$AB$151:$BA$151,0)),0)+IFERROR(INDEX('Hoja de Trabajo para listado'!$BC$155:$CB$1048576,MATCH($A829,'Hoja de Trabajo para listado'!$BC$155:$BC$1048576,0),MATCH((CUADRO!P$4&amp;$E829),'Hoja de Trabajo para listado'!$BC$151:$CB$151,0)),0)+IFERROR(INDEX('Hoja de Trabajo para listado'!$DE$153:$DG$274,MATCH($A829,'Hoja de Trabajo para listado'!$DE$153:$DE$1048576,0),MATCH((CUADRO!P$4&amp;$E829),'Hoja de Trabajo para listado'!$DE$151:$DG$151,0)),0)+IFERROR(INDEX('Hoja de Trabajo para listado'!$CD$155:$DC$1048576,MATCH($A829,'Hoja de Trabajo para listado'!$CD$155:$CD$1048576,0),MATCH((CUADRO!P$4&amp;$E829),'Hoja de Trabajo para listado'!$CD$151:$DC$151,0)),0)</f>
        <v>0</v>
      </c>
      <c r="Q829" s="241">
        <f ca="1">+IFERROR(INDEX('Hoja de Trabajo para listado'!$A$155:$Z$1048576,MATCH($A829,'Hoja de Trabajo para listado'!$A$155:$A$1048576,0),MATCH((CUADRO!Q$4&amp;$E829),'Hoja de Trabajo para listado'!$A$151:$Z$151,0)),0)+IFERROR(INDEX('Hoja de Trabajo para listado'!$AB$155:$BA$1048576,MATCH($A829,'Hoja de Trabajo para listado'!$AB$155:$AB$1048576,0),MATCH((CUADRO!Q$4&amp;$E829),'Hoja de Trabajo para listado'!$AB$151:$BA$151,0)),0)+IFERROR(INDEX('Hoja de Trabajo para listado'!$BC$155:$CB$1048576,MATCH($A829,'Hoja de Trabajo para listado'!$BC$155:$BC$1048576,0),MATCH((CUADRO!Q$4&amp;$E829),'Hoja de Trabajo para listado'!$BC$151:$CB$151,0)),0)+IFERROR(INDEX('Hoja de Trabajo para listado'!$DE$153:$DG$274,MATCH($A829,'Hoja de Trabajo para listado'!$DE$153:$DE$1048576,0),MATCH((CUADRO!Q$4&amp;$E829),'Hoja de Trabajo para listado'!$DE$151:$DG$151,0)),0)+IFERROR(INDEX('Hoja de Trabajo para listado'!$CD$155:$DC$1048576,MATCH($A829,'Hoja de Trabajo para listado'!$CD$155:$CD$1048576,0),MATCH((CUADRO!Q$4&amp;$E829),'Hoja de Trabajo para listado'!$CD$151:$DC$151,0)),0)</f>
        <v>0</v>
      </c>
      <c r="R829" s="241">
        <f t="shared" ca="1" si="31"/>
        <v>0</v>
      </c>
      <c r="S829" s="247"/>
      <c r="T829" s="241">
        <f ca="1">+T830</f>
        <v>0</v>
      </c>
      <c r="U829" s="240">
        <f t="shared" si="32"/>
        <v>1</v>
      </c>
      <c r="V829" s="327" t="str">
        <f>+VLOOKUP(A829,bd_lista!$A$3:$E$592,5,FALSE)</f>
        <v>Gobiernos Autonomos Municipales</v>
      </c>
      <c r="W829" s="397" t="str">
        <f>+V829</f>
        <v>Gobiernos Autonomos Municipales</v>
      </c>
      <c r="X829" s="240">
        <f>+VLOOKUP(A829,[4]Sheet1!$A$13:$D$744,4,FALSE)</f>
        <v>0</v>
      </c>
      <c r="Y829" s="240" t="e">
        <f>+VLOOKUP(X829,bd_lista!$A$3:$C$592,3,FALSE)</f>
        <v>#N/A</v>
      </c>
      <c r="Z829" s="290">
        <f>+X829</f>
        <v>0</v>
      </c>
      <c r="AA829" s="291" t="e">
        <f>+Y829</f>
        <v>#N/A</v>
      </c>
    </row>
    <row r="830" spans="1:27" customFormat="1" ht="15" hidden="1" customHeight="1">
      <c r="A830" s="32">
        <v>1432</v>
      </c>
      <c r="B830" s="394"/>
      <c r="C830" s="245" t="str">
        <f>+VLOOKUP(A830,bd_lista!$A$3:$C$592,3,FALSE)</f>
        <v>Gobierno Autónomo Municipal de Coipasa</v>
      </c>
      <c r="D830" s="396"/>
      <c r="E830" s="242" t="s">
        <v>1304</v>
      </c>
      <c r="F830" s="241">
        <f ca="1">+IFERROR(INDEX('Hoja de Trabajo para listado'!$A$155:$Z$1048576,MATCH($A830,'Hoja de Trabajo para listado'!$A$155:$A$1048576,0),MATCH((CUADRO!F$4&amp;$E830),'Hoja de Trabajo para listado'!$A$151:$Z$151,0)),0)+IFERROR(INDEX('Hoja de Trabajo para listado'!$AB$155:$BA$1048576,MATCH($A830,'Hoja de Trabajo para listado'!$AB$155:$AB$1048576,0),MATCH((CUADRO!F$4&amp;$E830),'Hoja de Trabajo para listado'!$AB$151:$BA$151,0)),0)+IFERROR(INDEX('Hoja de Trabajo para listado'!$BC$155:$CB$1048576,MATCH($A830,'Hoja de Trabajo para listado'!$BC$155:$BC$1048576,0),MATCH((CUADRO!F$4&amp;$E830),'Hoja de Trabajo para listado'!$BC$151:$CB$151,0)),0)+IFERROR(INDEX('Hoja de Trabajo para listado'!$DE$153:$DG$274,MATCH($A830,'Hoja de Trabajo para listado'!$DE$153:$DE$1048576,0),MATCH((CUADRO!F$4&amp;$E830),'Hoja de Trabajo para listado'!$DE$151:$DG$151,0)),0)+IFERROR(INDEX('Hoja de Trabajo para listado'!$CD$155:$DC$1048576,MATCH($A830,'Hoja de Trabajo para listado'!$CD$155:$CD$1048576,0),MATCH((CUADRO!F$4&amp;$E830),'Hoja de Trabajo para listado'!$CD$151:$DC$151,0)),0)</f>
        <v>0</v>
      </c>
      <c r="G830" s="241">
        <f ca="1">+IFERROR(INDEX('Hoja de Trabajo para listado'!$A$155:$Z$1048576,MATCH($A830,'Hoja de Trabajo para listado'!$A$155:$A$1048576,0),MATCH((CUADRO!G$4&amp;$E830),'Hoja de Trabajo para listado'!$A$151:$Z$151,0)),0)+IFERROR(INDEX('Hoja de Trabajo para listado'!$AB$155:$BA$1048576,MATCH($A830,'Hoja de Trabajo para listado'!$AB$155:$AB$1048576,0),MATCH((CUADRO!G$4&amp;$E830),'Hoja de Trabajo para listado'!$AB$151:$BA$151,0)),0)+IFERROR(INDEX('Hoja de Trabajo para listado'!$BC$155:$CB$1048576,MATCH($A830,'Hoja de Trabajo para listado'!$BC$155:$BC$1048576,0),MATCH((CUADRO!G$4&amp;$E830),'Hoja de Trabajo para listado'!$BC$151:$CB$151,0)),0)+IFERROR(INDEX('Hoja de Trabajo para listado'!$DE$153:$DG$274,MATCH($A830,'Hoja de Trabajo para listado'!$DE$153:$DE$1048576,0),MATCH((CUADRO!G$4&amp;$E830),'Hoja de Trabajo para listado'!$DE$151:$DG$151,0)),0)+IFERROR(INDEX('Hoja de Trabajo para listado'!$CD$155:$DC$1048576,MATCH($A830,'Hoja de Trabajo para listado'!$CD$155:$CD$1048576,0),MATCH((CUADRO!G$4&amp;$E830),'Hoja de Trabajo para listado'!$CD$151:$DC$151,0)),0)</f>
        <v>0</v>
      </c>
      <c r="H830" s="241">
        <f ca="1">+IFERROR(INDEX('Hoja de Trabajo para listado'!$A$155:$Z$1048576,MATCH($A830,'Hoja de Trabajo para listado'!$A$155:$A$1048576,0),MATCH((CUADRO!H$4&amp;$E830),'Hoja de Trabajo para listado'!$A$151:$Z$151,0)),0)+IFERROR(INDEX('Hoja de Trabajo para listado'!$AB$155:$BA$1048576,MATCH($A830,'Hoja de Trabajo para listado'!$AB$155:$AB$1048576,0),MATCH((CUADRO!H$4&amp;$E830),'Hoja de Trabajo para listado'!$AB$151:$BA$151,0)),0)+IFERROR(INDEX('Hoja de Trabajo para listado'!$BC$155:$CB$1048576,MATCH($A830,'Hoja de Trabajo para listado'!$BC$155:$BC$1048576,0),MATCH((CUADRO!H$4&amp;$E830),'Hoja de Trabajo para listado'!$BC$151:$CB$151,0)),0)+IFERROR(INDEX('Hoja de Trabajo para listado'!$DE$153:$DG$274,MATCH($A830,'Hoja de Trabajo para listado'!$DE$153:$DE$1048576,0),MATCH((CUADRO!H$4&amp;$E830),'Hoja de Trabajo para listado'!$DE$151:$DG$151,0)),0)+IFERROR(INDEX('Hoja de Trabajo para listado'!$CD$155:$DC$1048576,MATCH($A830,'Hoja de Trabajo para listado'!$CD$155:$CD$1048576,0),MATCH((CUADRO!H$4&amp;$E830),'Hoja de Trabajo para listado'!$CD$151:$DC$151,0)),0)</f>
        <v>0</v>
      </c>
      <c r="I830" s="241">
        <f ca="1">+IFERROR(INDEX('Hoja de Trabajo para listado'!$A$155:$Z$1048576,MATCH($A830,'Hoja de Trabajo para listado'!$A$155:$A$1048576,0),MATCH((CUADRO!I$4&amp;$E830),'Hoja de Trabajo para listado'!$A$151:$Z$151,0)),0)+IFERROR(INDEX('Hoja de Trabajo para listado'!$AB$155:$BA$1048576,MATCH($A830,'Hoja de Trabajo para listado'!$AB$155:$AB$1048576,0),MATCH((CUADRO!I$4&amp;$E830),'Hoja de Trabajo para listado'!$AB$151:$BA$151,0)),0)+IFERROR(INDEX('Hoja de Trabajo para listado'!$BC$155:$CB$1048576,MATCH($A830,'Hoja de Trabajo para listado'!$BC$155:$BC$1048576,0),MATCH((CUADRO!I$4&amp;$E830),'Hoja de Trabajo para listado'!$BC$151:$CB$151,0)),0)+IFERROR(INDEX('Hoja de Trabajo para listado'!$DE$153:$DG$274,MATCH($A830,'Hoja de Trabajo para listado'!$DE$153:$DE$1048576,0),MATCH((CUADRO!I$4&amp;$E830),'Hoja de Trabajo para listado'!$DE$151:$DG$151,0)),0)+IFERROR(INDEX('Hoja de Trabajo para listado'!$CD$155:$DC$1048576,MATCH($A830,'Hoja de Trabajo para listado'!$CD$155:$CD$1048576,0),MATCH((CUADRO!I$4&amp;$E830),'Hoja de Trabajo para listado'!$CD$151:$DC$151,0)),0)</f>
        <v>0</v>
      </c>
      <c r="J830" s="241">
        <f ca="1">+IFERROR(INDEX('Hoja de Trabajo para listado'!$A$155:$Z$1048576,MATCH($A830,'Hoja de Trabajo para listado'!$A$155:$A$1048576,0),MATCH((CUADRO!J$4&amp;$E830),'Hoja de Trabajo para listado'!$A$151:$Z$151,0)),0)+IFERROR(INDEX('Hoja de Trabajo para listado'!$AB$155:$BA$1048576,MATCH($A830,'Hoja de Trabajo para listado'!$AB$155:$AB$1048576,0),MATCH((CUADRO!J$4&amp;$E830),'Hoja de Trabajo para listado'!$AB$151:$BA$151,0)),0)+IFERROR(INDEX('Hoja de Trabajo para listado'!$BC$155:$CB$1048576,MATCH($A830,'Hoja de Trabajo para listado'!$BC$155:$BC$1048576,0),MATCH((CUADRO!J$4&amp;$E830),'Hoja de Trabajo para listado'!$BC$151:$CB$151,0)),0)+IFERROR(INDEX('Hoja de Trabajo para listado'!$DE$153:$DG$274,MATCH($A830,'Hoja de Trabajo para listado'!$DE$153:$DE$1048576,0),MATCH((CUADRO!J$4&amp;$E830),'Hoja de Trabajo para listado'!$DE$151:$DG$151,0)),0)+IFERROR(INDEX('Hoja de Trabajo para listado'!$CD$155:$DC$1048576,MATCH($A830,'Hoja de Trabajo para listado'!$CD$155:$CD$1048576,0),MATCH((CUADRO!J$4&amp;$E830),'Hoja de Trabajo para listado'!$CD$151:$DC$151,0)),0)</f>
        <v>0</v>
      </c>
      <c r="K830" s="241">
        <f ca="1">+IFERROR(INDEX('Hoja de Trabajo para listado'!$A$155:$Z$1048576,MATCH($A830,'Hoja de Trabajo para listado'!$A$155:$A$1048576,0),MATCH((CUADRO!K$4&amp;$E830),'Hoja de Trabajo para listado'!$A$151:$Z$151,0)),0)+IFERROR(INDEX('Hoja de Trabajo para listado'!$AB$155:$BA$1048576,MATCH($A830,'Hoja de Trabajo para listado'!$AB$155:$AB$1048576,0),MATCH((CUADRO!K$4&amp;$E830),'Hoja de Trabajo para listado'!$AB$151:$BA$151,0)),0)+IFERROR(INDEX('Hoja de Trabajo para listado'!$BC$155:$CB$1048576,MATCH($A830,'Hoja de Trabajo para listado'!$BC$155:$BC$1048576,0),MATCH((CUADRO!K$4&amp;$E830),'Hoja de Trabajo para listado'!$BC$151:$CB$151,0)),0)+IFERROR(INDEX('Hoja de Trabajo para listado'!$DE$153:$DG$274,MATCH($A830,'Hoja de Trabajo para listado'!$DE$153:$DE$1048576,0),MATCH((CUADRO!K$4&amp;$E830),'Hoja de Trabajo para listado'!$DE$151:$DG$151,0)),0)+IFERROR(INDEX('Hoja de Trabajo para listado'!$CD$155:$DC$1048576,MATCH($A830,'Hoja de Trabajo para listado'!$CD$155:$CD$1048576,0),MATCH((CUADRO!K$4&amp;$E830),'Hoja de Trabajo para listado'!$CD$151:$DC$151,0)),0)</f>
        <v>0</v>
      </c>
      <c r="L830" s="241">
        <f ca="1">+IFERROR(INDEX('Hoja de Trabajo para listado'!$A$155:$Z$1048576,MATCH($A830,'Hoja de Trabajo para listado'!$A$155:$A$1048576,0),MATCH((CUADRO!L$4&amp;$E830),'Hoja de Trabajo para listado'!$A$151:$Z$151,0)),0)+IFERROR(INDEX('Hoja de Trabajo para listado'!$AB$155:$BA$1048576,MATCH($A830,'Hoja de Trabajo para listado'!$AB$155:$AB$1048576,0),MATCH((CUADRO!L$4&amp;$E830),'Hoja de Trabajo para listado'!$AB$151:$BA$151,0)),0)+IFERROR(INDEX('Hoja de Trabajo para listado'!$BC$155:$CB$1048576,MATCH($A830,'Hoja de Trabajo para listado'!$BC$155:$BC$1048576,0),MATCH((CUADRO!L$4&amp;$E830),'Hoja de Trabajo para listado'!$BC$151:$CB$151,0)),0)+IFERROR(INDEX('Hoja de Trabajo para listado'!$DE$153:$DG$274,MATCH($A830,'Hoja de Trabajo para listado'!$DE$153:$DE$1048576,0),MATCH((CUADRO!L$4&amp;$E830),'Hoja de Trabajo para listado'!$DE$151:$DG$151,0)),0)+IFERROR(INDEX('Hoja de Trabajo para listado'!$CD$155:$DC$1048576,MATCH($A830,'Hoja de Trabajo para listado'!$CD$155:$CD$1048576,0),MATCH((CUADRO!L$4&amp;$E830),'Hoja de Trabajo para listado'!$CD$151:$DC$151,0)),0)</f>
        <v>0</v>
      </c>
      <c r="M830" s="241">
        <f ca="1">+IFERROR(INDEX('Hoja de Trabajo para listado'!$A$155:$Z$1048576,MATCH($A830,'Hoja de Trabajo para listado'!$A$155:$A$1048576,0),MATCH((CUADRO!M$4&amp;$E830),'Hoja de Trabajo para listado'!$A$151:$Z$151,0)),0)+IFERROR(INDEX('Hoja de Trabajo para listado'!$AB$155:$BA$1048576,MATCH($A830,'Hoja de Trabajo para listado'!$AB$155:$AB$1048576,0),MATCH((CUADRO!M$4&amp;$E830),'Hoja de Trabajo para listado'!$AB$151:$BA$151,0)),0)+IFERROR(INDEX('Hoja de Trabajo para listado'!$BC$155:$CB$1048576,MATCH($A830,'Hoja de Trabajo para listado'!$BC$155:$BC$1048576,0),MATCH((CUADRO!M$4&amp;$E830),'Hoja de Trabajo para listado'!$BC$151:$CB$151,0)),0)+IFERROR(INDEX('Hoja de Trabajo para listado'!$DE$153:$DG$274,MATCH($A830,'Hoja de Trabajo para listado'!$DE$153:$DE$1048576,0),MATCH((CUADRO!M$4&amp;$E830),'Hoja de Trabajo para listado'!$DE$151:$DG$151,0)),0)+IFERROR(INDEX('Hoja de Trabajo para listado'!$CD$155:$DC$1048576,MATCH($A830,'Hoja de Trabajo para listado'!$CD$155:$CD$1048576,0),MATCH((CUADRO!M$4&amp;$E830),'Hoja de Trabajo para listado'!$CD$151:$DC$151,0)),0)</f>
        <v>0</v>
      </c>
      <c r="N830" s="241">
        <f ca="1">+IFERROR(INDEX('Hoja de Trabajo para listado'!$A$155:$Z$1048576,MATCH($A830,'Hoja de Trabajo para listado'!$A$155:$A$1048576,0),MATCH((CUADRO!N$4&amp;$E830),'Hoja de Trabajo para listado'!$A$151:$Z$151,0)),0)+IFERROR(INDEX('Hoja de Trabajo para listado'!$AB$155:$BA$1048576,MATCH($A830,'Hoja de Trabajo para listado'!$AB$155:$AB$1048576,0),MATCH((CUADRO!N$4&amp;$E830),'Hoja de Trabajo para listado'!$AB$151:$BA$151,0)),0)+IFERROR(INDEX('Hoja de Trabajo para listado'!$BC$155:$CB$1048576,MATCH($A830,'Hoja de Trabajo para listado'!$BC$155:$BC$1048576,0),MATCH((CUADRO!N$4&amp;$E830),'Hoja de Trabajo para listado'!$BC$151:$CB$151,0)),0)+IFERROR(INDEX('Hoja de Trabajo para listado'!$DE$153:$DG$274,MATCH($A830,'Hoja de Trabajo para listado'!$DE$153:$DE$1048576,0),MATCH((CUADRO!N$4&amp;$E830),'Hoja de Trabajo para listado'!$DE$151:$DG$151,0)),0)+IFERROR(INDEX('Hoja de Trabajo para listado'!$CD$155:$DC$1048576,MATCH($A830,'Hoja de Trabajo para listado'!$CD$155:$CD$1048576,0),MATCH((CUADRO!N$4&amp;$E830),'Hoja de Trabajo para listado'!$CD$151:$DC$151,0)),0)</f>
        <v>0</v>
      </c>
      <c r="O830" s="241">
        <f ca="1">+IFERROR(INDEX('Hoja de Trabajo para listado'!$A$155:$Z$1048576,MATCH($A830,'Hoja de Trabajo para listado'!$A$155:$A$1048576,0),MATCH((CUADRO!O$4&amp;$E830),'Hoja de Trabajo para listado'!$A$151:$Z$151,0)),0)+IFERROR(INDEX('Hoja de Trabajo para listado'!$AB$155:$BA$1048576,MATCH($A830,'Hoja de Trabajo para listado'!$AB$155:$AB$1048576,0),MATCH((CUADRO!O$4&amp;$E830),'Hoja de Trabajo para listado'!$AB$151:$BA$151,0)),0)+IFERROR(INDEX('Hoja de Trabajo para listado'!$BC$155:$CB$1048576,MATCH($A830,'Hoja de Trabajo para listado'!$BC$155:$BC$1048576,0),MATCH((CUADRO!O$4&amp;$E830),'Hoja de Trabajo para listado'!$BC$151:$CB$151,0)),0)+IFERROR(INDEX('Hoja de Trabajo para listado'!$DE$153:$DG$274,MATCH($A830,'Hoja de Trabajo para listado'!$DE$153:$DE$1048576,0),MATCH((CUADRO!O$4&amp;$E830),'Hoja de Trabajo para listado'!$DE$151:$DG$151,0)),0)+IFERROR(INDEX('Hoja de Trabajo para listado'!$CD$155:$DC$1048576,MATCH($A830,'Hoja de Trabajo para listado'!$CD$155:$CD$1048576,0),MATCH((CUADRO!O$4&amp;$E830),'Hoja de Trabajo para listado'!$CD$151:$DC$151,0)),0)</f>
        <v>0</v>
      </c>
      <c r="P830" s="241">
        <f ca="1">+IFERROR(INDEX('Hoja de Trabajo para listado'!$A$155:$Z$1048576,MATCH($A830,'Hoja de Trabajo para listado'!$A$155:$A$1048576,0),MATCH((CUADRO!P$4&amp;$E830),'Hoja de Trabajo para listado'!$A$151:$Z$151,0)),0)+IFERROR(INDEX('Hoja de Trabajo para listado'!$AB$155:$BA$1048576,MATCH($A830,'Hoja de Trabajo para listado'!$AB$155:$AB$1048576,0),MATCH((CUADRO!P$4&amp;$E830),'Hoja de Trabajo para listado'!$AB$151:$BA$151,0)),0)+IFERROR(INDEX('Hoja de Trabajo para listado'!$BC$155:$CB$1048576,MATCH($A830,'Hoja de Trabajo para listado'!$BC$155:$BC$1048576,0),MATCH((CUADRO!P$4&amp;$E830),'Hoja de Trabajo para listado'!$BC$151:$CB$151,0)),0)+IFERROR(INDEX('Hoja de Trabajo para listado'!$DE$153:$DG$274,MATCH($A830,'Hoja de Trabajo para listado'!$DE$153:$DE$1048576,0),MATCH((CUADRO!P$4&amp;$E830),'Hoja de Trabajo para listado'!$DE$151:$DG$151,0)),0)+IFERROR(INDEX('Hoja de Trabajo para listado'!$CD$155:$DC$1048576,MATCH($A830,'Hoja de Trabajo para listado'!$CD$155:$CD$1048576,0),MATCH((CUADRO!P$4&amp;$E830),'Hoja de Trabajo para listado'!$CD$151:$DC$151,0)),0)</f>
        <v>0</v>
      </c>
      <c r="Q830" s="241">
        <f ca="1">+IFERROR(INDEX('Hoja de Trabajo para listado'!$A$155:$Z$1048576,MATCH($A830,'Hoja de Trabajo para listado'!$A$155:$A$1048576,0),MATCH((CUADRO!Q$4&amp;$E830),'Hoja de Trabajo para listado'!$A$151:$Z$151,0)),0)+IFERROR(INDEX('Hoja de Trabajo para listado'!$AB$155:$BA$1048576,MATCH($A830,'Hoja de Trabajo para listado'!$AB$155:$AB$1048576,0),MATCH((CUADRO!Q$4&amp;$E830),'Hoja de Trabajo para listado'!$AB$151:$BA$151,0)),0)+IFERROR(INDEX('Hoja de Trabajo para listado'!$BC$155:$CB$1048576,MATCH($A830,'Hoja de Trabajo para listado'!$BC$155:$BC$1048576,0),MATCH((CUADRO!Q$4&amp;$E830),'Hoja de Trabajo para listado'!$BC$151:$CB$151,0)),0)+IFERROR(INDEX('Hoja de Trabajo para listado'!$DE$153:$DG$274,MATCH($A830,'Hoja de Trabajo para listado'!$DE$153:$DE$1048576,0),MATCH((CUADRO!Q$4&amp;$E830),'Hoja de Trabajo para listado'!$DE$151:$DG$151,0)),0)+IFERROR(INDEX('Hoja de Trabajo para listado'!$CD$155:$DC$1048576,MATCH($A830,'Hoja de Trabajo para listado'!$CD$155:$CD$1048576,0),MATCH((CUADRO!Q$4&amp;$E830),'Hoja de Trabajo para listado'!$CD$151:$DC$151,0)),0)</f>
        <v>0</v>
      </c>
      <c r="R830" s="241">
        <f t="shared" ca="1" si="31"/>
        <v>0</v>
      </c>
      <c r="S830" s="247">
        <f ca="1">+R829+R830</f>
        <v>0</v>
      </c>
      <c r="T830" s="241">
        <f ca="1">+S830</f>
        <v>0</v>
      </c>
      <c r="U830" s="240">
        <f t="shared" si="32"/>
        <v>2</v>
      </c>
      <c r="V830" s="327" t="str">
        <f>+VLOOKUP(A830,bd_lista!$A$3:$E$592,5,FALSE)</f>
        <v>Gobiernos Autonomos Municipales</v>
      </c>
      <c r="W830" s="398"/>
      <c r="X830" s="240">
        <f>+VLOOKUP(A830,[4]Sheet1!$A$13:$D$744,4,FALSE)</f>
        <v>0</v>
      </c>
      <c r="Y830" s="240" t="e">
        <f>+VLOOKUP(X830,bd_lista!$A$3:$C$592,3,FALSE)</f>
        <v>#N/A</v>
      </c>
      <c r="Z830" s="288"/>
      <c r="AA830" s="289"/>
    </row>
    <row r="831" spans="1:27" customFormat="1" ht="15" hidden="1" customHeight="1">
      <c r="A831" s="32">
        <v>1433</v>
      </c>
      <c r="B831" s="393">
        <f>+A831</f>
        <v>1433</v>
      </c>
      <c r="C831" s="245" t="e">
        <f>+VLOOKUP(A831,bd_lista!$A$3:$C$592,3,FALSE)</f>
        <v>#N/A</v>
      </c>
      <c r="D831" s="395" t="e">
        <f>+C831</f>
        <v>#N/A</v>
      </c>
      <c r="E831" s="240" t="s">
        <v>1303</v>
      </c>
      <c r="F831" s="241">
        <f ca="1">+IFERROR(INDEX('Hoja de Trabajo para listado'!$A$155:$Z$1048576,MATCH($A831,'Hoja de Trabajo para listado'!$A$155:$A$1048576,0),MATCH((CUADRO!F$4&amp;$E831),'Hoja de Trabajo para listado'!$A$151:$Z$151,0)),0)+IFERROR(INDEX('Hoja de Trabajo para listado'!$AB$155:$BA$1048576,MATCH($A831,'Hoja de Trabajo para listado'!$AB$155:$AB$1048576,0),MATCH((CUADRO!F$4&amp;$E831),'Hoja de Trabajo para listado'!$AB$151:$BA$151,0)),0)+IFERROR(INDEX('Hoja de Trabajo para listado'!$BC$155:$CB$1048576,MATCH($A831,'Hoja de Trabajo para listado'!$BC$155:$BC$1048576,0),MATCH((CUADRO!F$4&amp;$E831),'Hoja de Trabajo para listado'!$BC$151:$CB$151,0)),0)+IFERROR(INDEX('Hoja de Trabajo para listado'!$DE$153:$DG$274,MATCH($A831,'Hoja de Trabajo para listado'!$DE$153:$DE$1048576,0),MATCH((CUADRO!F$4&amp;$E831),'Hoja de Trabajo para listado'!$DE$151:$DG$151,0)),0)+IFERROR(INDEX('Hoja de Trabajo para listado'!$CD$155:$DC$1048576,MATCH($A831,'Hoja de Trabajo para listado'!$CD$155:$CD$1048576,0),MATCH((CUADRO!F$4&amp;$E831),'Hoja de Trabajo para listado'!$CD$151:$DC$151,0)),0)</f>
        <v>0</v>
      </c>
      <c r="G831" s="241">
        <f ca="1">+IFERROR(INDEX('Hoja de Trabajo para listado'!$A$155:$Z$1048576,MATCH($A831,'Hoja de Trabajo para listado'!$A$155:$A$1048576,0),MATCH((CUADRO!G$4&amp;$E831),'Hoja de Trabajo para listado'!$A$151:$Z$151,0)),0)+IFERROR(INDEX('Hoja de Trabajo para listado'!$AB$155:$BA$1048576,MATCH($A831,'Hoja de Trabajo para listado'!$AB$155:$AB$1048576,0),MATCH((CUADRO!G$4&amp;$E831),'Hoja de Trabajo para listado'!$AB$151:$BA$151,0)),0)+IFERROR(INDEX('Hoja de Trabajo para listado'!$BC$155:$CB$1048576,MATCH($A831,'Hoja de Trabajo para listado'!$BC$155:$BC$1048576,0),MATCH((CUADRO!G$4&amp;$E831),'Hoja de Trabajo para listado'!$BC$151:$CB$151,0)),0)+IFERROR(INDEX('Hoja de Trabajo para listado'!$DE$153:$DG$274,MATCH($A831,'Hoja de Trabajo para listado'!$DE$153:$DE$1048576,0),MATCH((CUADRO!G$4&amp;$E831),'Hoja de Trabajo para listado'!$DE$151:$DG$151,0)),0)+IFERROR(INDEX('Hoja de Trabajo para listado'!$CD$155:$DC$1048576,MATCH($A831,'Hoja de Trabajo para listado'!$CD$155:$CD$1048576,0),MATCH((CUADRO!G$4&amp;$E831),'Hoja de Trabajo para listado'!$CD$151:$DC$151,0)),0)</f>
        <v>0</v>
      </c>
      <c r="H831" s="241">
        <f ca="1">+IFERROR(INDEX('Hoja de Trabajo para listado'!$A$155:$Z$1048576,MATCH($A831,'Hoja de Trabajo para listado'!$A$155:$A$1048576,0),MATCH((CUADRO!H$4&amp;$E831),'Hoja de Trabajo para listado'!$A$151:$Z$151,0)),0)+IFERROR(INDEX('Hoja de Trabajo para listado'!$AB$155:$BA$1048576,MATCH($A831,'Hoja de Trabajo para listado'!$AB$155:$AB$1048576,0),MATCH((CUADRO!H$4&amp;$E831),'Hoja de Trabajo para listado'!$AB$151:$BA$151,0)),0)+IFERROR(INDEX('Hoja de Trabajo para listado'!$BC$155:$CB$1048576,MATCH($A831,'Hoja de Trabajo para listado'!$BC$155:$BC$1048576,0),MATCH((CUADRO!H$4&amp;$E831),'Hoja de Trabajo para listado'!$BC$151:$CB$151,0)),0)+IFERROR(INDEX('Hoja de Trabajo para listado'!$DE$153:$DG$274,MATCH($A831,'Hoja de Trabajo para listado'!$DE$153:$DE$1048576,0),MATCH((CUADRO!H$4&amp;$E831),'Hoja de Trabajo para listado'!$DE$151:$DG$151,0)),0)+IFERROR(INDEX('Hoja de Trabajo para listado'!$CD$155:$DC$1048576,MATCH($A831,'Hoja de Trabajo para listado'!$CD$155:$CD$1048576,0),MATCH((CUADRO!H$4&amp;$E831),'Hoja de Trabajo para listado'!$CD$151:$DC$151,0)),0)</f>
        <v>0</v>
      </c>
      <c r="I831" s="241">
        <f ca="1">+IFERROR(INDEX('Hoja de Trabajo para listado'!$A$155:$Z$1048576,MATCH($A831,'Hoja de Trabajo para listado'!$A$155:$A$1048576,0),MATCH((CUADRO!I$4&amp;$E831),'Hoja de Trabajo para listado'!$A$151:$Z$151,0)),0)+IFERROR(INDEX('Hoja de Trabajo para listado'!$AB$155:$BA$1048576,MATCH($A831,'Hoja de Trabajo para listado'!$AB$155:$AB$1048576,0),MATCH((CUADRO!I$4&amp;$E831),'Hoja de Trabajo para listado'!$AB$151:$BA$151,0)),0)+IFERROR(INDEX('Hoja de Trabajo para listado'!$BC$155:$CB$1048576,MATCH($A831,'Hoja de Trabajo para listado'!$BC$155:$BC$1048576,0),MATCH((CUADRO!I$4&amp;$E831),'Hoja de Trabajo para listado'!$BC$151:$CB$151,0)),0)+IFERROR(INDEX('Hoja de Trabajo para listado'!$DE$153:$DG$274,MATCH($A831,'Hoja de Trabajo para listado'!$DE$153:$DE$1048576,0),MATCH((CUADRO!I$4&amp;$E831),'Hoja de Trabajo para listado'!$DE$151:$DG$151,0)),0)+IFERROR(INDEX('Hoja de Trabajo para listado'!$CD$155:$DC$1048576,MATCH($A831,'Hoja de Trabajo para listado'!$CD$155:$CD$1048576,0),MATCH((CUADRO!I$4&amp;$E831),'Hoja de Trabajo para listado'!$CD$151:$DC$151,0)),0)</f>
        <v>0</v>
      </c>
      <c r="J831" s="241">
        <f ca="1">+IFERROR(INDEX('Hoja de Trabajo para listado'!$A$155:$Z$1048576,MATCH($A831,'Hoja de Trabajo para listado'!$A$155:$A$1048576,0),MATCH((CUADRO!J$4&amp;$E831),'Hoja de Trabajo para listado'!$A$151:$Z$151,0)),0)+IFERROR(INDEX('Hoja de Trabajo para listado'!$AB$155:$BA$1048576,MATCH($A831,'Hoja de Trabajo para listado'!$AB$155:$AB$1048576,0),MATCH((CUADRO!J$4&amp;$E831),'Hoja de Trabajo para listado'!$AB$151:$BA$151,0)),0)+IFERROR(INDEX('Hoja de Trabajo para listado'!$BC$155:$CB$1048576,MATCH($A831,'Hoja de Trabajo para listado'!$BC$155:$BC$1048576,0),MATCH((CUADRO!J$4&amp;$E831),'Hoja de Trabajo para listado'!$BC$151:$CB$151,0)),0)+IFERROR(INDEX('Hoja de Trabajo para listado'!$DE$153:$DG$274,MATCH($A831,'Hoja de Trabajo para listado'!$DE$153:$DE$1048576,0),MATCH((CUADRO!J$4&amp;$E831),'Hoja de Trabajo para listado'!$DE$151:$DG$151,0)),0)+IFERROR(INDEX('Hoja de Trabajo para listado'!$CD$155:$DC$1048576,MATCH($A831,'Hoja de Trabajo para listado'!$CD$155:$CD$1048576,0),MATCH((CUADRO!J$4&amp;$E831),'Hoja de Trabajo para listado'!$CD$151:$DC$151,0)),0)</f>
        <v>0</v>
      </c>
      <c r="K831" s="241">
        <f ca="1">+IFERROR(INDEX('Hoja de Trabajo para listado'!$A$155:$Z$1048576,MATCH($A831,'Hoja de Trabajo para listado'!$A$155:$A$1048576,0),MATCH((CUADRO!K$4&amp;$E831),'Hoja de Trabajo para listado'!$A$151:$Z$151,0)),0)+IFERROR(INDEX('Hoja de Trabajo para listado'!$AB$155:$BA$1048576,MATCH($A831,'Hoja de Trabajo para listado'!$AB$155:$AB$1048576,0),MATCH((CUADRO!K$4&amp;$E831),'Hoja de Trabajo para listado'!$AB$151:$BA$151,0)),0)+IFERROR(INDEX('Hoja de Trabajo para listado'!$BC$155:$CB$1048576,MATCH($A831,'Hoja de Trabajo para listado'!$BC$155:$BC$1048576,0),MATCH((CUADRO!K$4&amp;$E831),'Hoja de Trabajo para listado'!$BC$151:$CB$151,0)),0)+IFERROR(INDEX('Hoja de Trabajo para listado'!$DE$153:$DG$274,MATCH($A831,'Hoja de Trabajo para listado'!$DE$153:$DE$1048576,0),MATCH((CUADRO!K$4&amp;$E831),'Hoja de Trabajo para listado'!$DE$151:$DG$151,0)),0)+IFERROR(INDEX('Hoja de Trabajo para listado'!$CD$155:$DC$1048576,MATCH($A831,'Hoja de Trabajo para listado'!$CD$155:$CD$1048576,0),MATCH((CUADRO!K$4&amp;$E831),'Hoja de Trabajo para listado'!$CD$151:$DC$151,0)),0)</f>
        <v>0</v>
      </c>
      <c r="L831" s="241">
        <f ca="1">+IFERROR(INDEX('Hoja de Trabajo para listado'!$A$155:$Z$1048576,MATCH($A831,'Hoja de Trabajo para listado'!$A$155:$A$1048576,0),MATCH((CUADRO!L$4&amp;$E831),'Hoja de Trabajo para listado'!$A$151:$Z$151,0)),0)+IFERROR(INDEX('Hoja de Trabajo para listado'!$AB$155:$BA$1048576,MATCH($A831,'Hoja de Trabajo para listado'!$AB$155:$AB$1048576,0),MATCH((CUADRO!L$4&amp;$E831),'Hoja de Trabajo para listado'!$AB$151:$BA$151,0)),0)+IFERROR(INDEX('Hoja de Trabajo para listado'!$BC$155:$CB$1048576,MATCH($A831,'Hoja de Trabajo para listado'!$BC$155:$BC$1048576,0),MATCH((CUADRO!L$4&amp;$E831),'Hoja de Trabajo para listado'!$BC$151:$CB$151,0)),0)+IFERROR(INDEX('Hoja de Trabajo para listado'!$DE$153:$DG$274,MATCH($A831,'Hoja de Trabajo para listado'!$DE$153:$DE$1048576,0),MATCH((CUADRO!L$4&amp;$E831),'Hoja de Trabajo para listado'!$DE$151:$DG$151,0)),0)+IFERROR(INDEX('Hoja de Trabajo para listado'!$CD$155:$DC$1048576,MATCH($A831,'Hoja de Trabajo para listado'!$CD$155:$CD$1048576,0),MATCH((CUADRO!L$4&amp;$E831),'Hoja de Trabajo para listado'!$CD$151:$DC$151,0)),0)</f>
        <v>0</v>
      </c>
      <c r="M831" s="241">
        <f ca="1">+IFERROR(INDEX('Hoja de Trabajo para listado'!$A$155:$Z$1048576,MATCH($A831,'Hoja de Trabajo para listado'!$A$155:$A$1048576,0),MATCH((CUADRO!M$4&amp;$E831),'Hoja de Trabajo para listado'!$A$151:$Z$151,0)),0)+IFERROR(INDEX('Hoja de Trabajo para listado'!$AB$155:$BA$1048576,MATCH($A831,'Hoja de Trabajo para listado'!$AB$155:$AB$1048576,0),MATCH((CUADRO!M$4&amp;$E831),'Hoja de Trabajo para listado'!$AB$151:$BA$151,0)),0)+IFERROR(INDEX('Hoja de Trabajo para listado'!$BC$155:$CB$1048576,MATCH($A831,'Hoja de Trabajo para listado'!$BC$155:$BC$1048576,0),MATCH((CUADRO!M$4&amp;$E831),'Hoja de Trabajo para listado'!$BC$151:$CB$151,0)),0)+IFERROR(INDEX('Hoja de Trabajo para listado'!$DE$153:$DG$274,MATCH($A831,'Hoja de Trabajo para listado'!$DE$153:$DE$1048576,0),MATCH((CUADRO!M$4&amp;$E831),'Hoja de Trabajo para listado'!$DE$151:$DG$151,0)),0)+IFERROR(INDEX('Hoja de Trabajo para listado'!$CD$155:$DC$1048576,MATCH($A831,'Hoja de Trabajo para listado'!$CD$155:$CD$1048576,0),MATCH((CUADRO!M$4&amp;$E831),'Hoja de Trabajo para listado'!$CD$151:$DC$151,0)),0)</f>
        <v>0</v>
      </c>
      <c r="N831" s="241">
        <f ca="1">+IFERROR(INDEX('Hoja de Trabajo para listado'!$A$155:$Z$1048576,MATCH($A831,'Hoja de Trabajo para listado'!$A$155:$A$1048576,0),MATCH((CUADRO!N$4&amp;$E831),'Hoja de Trabajo para listado'!$A$151:$Z$151,0)),0)+IFERROR(INDEX('Hoja de Trabajo para listado'!$AB$155:$BA$1048576,MATCH($A831,'Hoja de Trabajo para listado'!$AB$155:$AB$1048576,0),MATCH((CUADRO!N$4&amp;$E831),'Hoja de Trabajo para listado'!$AB$151:$BA$151,0)),0)+IFERROR(INDEX('Hoja de Trabajo para listado'!$BC$155:$CB$1048576,MATCH($A831,'Hoja de Trabajo para listado'!$BC$155:$BC$1048576,0),MATCH((CUADRO!N$4&amp;$E831),'Hoja de Trabajo para listado'!$BC$151:$CB$151,0)),0)+IFERROR(INDEX('Hoja de Trabajo para listado'!$DE$153:$DG$274,MATCH($A831,'Hoja de Trabajo para listado'!$DE$153:$DE$1048576,0),MATCH((CUADRO!N$4&amp;$E831),'Hoja de Trabajo para listado'!$DE$151:$DG$151,0)),0)+IFERROR(INDEX('Hoja de Trabajo para listado'!$CD$155:$DC$1048576,MATCH($A831,'Hoja de Trabajo para listado'!$CD$155:$CD$1048576,0),MATCH((CUADRO!N$4&amp;$E831),'Hoja de Trabajo para listado'!$CD$151:$DC$151,0)),0)</f>
        <v>0</v>
      </c>
      <c r="O831" s="241">
        <f ca="1">+IFERROR(INDEX('Hoja de Trabajo para listado'!$A$155:$Z$1048576,MATCH($A831,'Hoja de Trabajo para listado'!$A$155:$A$1048576,0),MATCH((CUADRO!O$4&amp;$E831),'Hoja de Trabajo para listado'!$A$151:$Z$151,0)),0)+IFERROR(INDEX('Hoja de Trabajo para listado'!$AB$155:$BA$1048576,MATCH($A831,'Hoja de Trabajo para listado'!$AB$155:$AB$1048576,0),MATCH((CUADRO!O$4&amp;$E831),'Hoja de Trabajo para listado'!$AB$151:$BA$151,0)),0)+IFERROR(INDEX('Hoja de Trabajo para listado'!$BC$155:$CB$1048576,MATCH($A831,'Hoja de Trabajo para listado'!$BC$155:$BC$1048576,0),MATCH((CUADRO!O$4&amp;$E831),'Hoja de Trabajo para listado'!$BC$151:$CB$151,0)),0)+IFERROR(INDEX('Hoja de Trabajo para listado'!$DE$153:$DG$274,MATCH($A831,'Hoja de Trabajo para listado'!$DE$153:$DE$1048576,0),MATCH((CUADRO!O$4&amp;$E831),'Hoja de Trabajo para listado'!$DE$151:$DG$151,0)),0)+IFERROR(INDEX('Hoja de Trabajo para listado'!$CD$155:$DC$1048576,MATCH($A831,'Hoja de Trabajo para listado'!$CD$155:$CD$1048576,0),MATCH((CUADRO!O$4&amp;$E831),'Hoja de Trabajo para listado'!$CD$151:$DC$151,0)),0)</f>
        <v>0</v>
      </c>
      <c r="P831" s="241">
        <f ca="1">+IFERROR(INDEX('Hoja de Trabajo para listado'!$A$155:$Z$1048576,MATCH($A831,'Hoja de Trabajo para listado'!$A$155:$A$1048576,0),MATCH((CUADRO!P$4&amp;$E831),'Hoja de Trabajo para listado'!$A$151:$Z$151,0)),0)+IFERROR(INDEX('Hoja de Trabajo para listado'!$AB$155:$BA$1048576,MATCH($A831,'Hoja de Trabajo para listado'!$AB$155:$AB$1048576,0),MATCH((CUADRO!P$4&amp;$E831),'Hoja de Trabajo para listado'!$AB$151:$BA$151,0)),0)+IFERROR(INDEX('Hoja de Trabajo para listado'!$BC$155:$CB$1048576,MATCH($A831,'Hoja de Trabajo para listado'!$BC$155:$BC$1048576,0),MATCH((CUADRO!P$4&amp;$E831),'Hoja de Trabajo para listado'!$BC$151:$CB$151,0)),0)+IFERROR(INDEX('Hoja de Trabajo para listado'!$DE$153:$DG$274,MATCH($A831,'Hoja de Trabajo para listado'!$DE$153:$DE$1048576,0),MATCH((CUADRO!P$4&amp;$E831),'Hoja de Trabajo para listado'!$DE$151:$DG$151,0)),0)+IFERROR(INDEX('Hoja de Trabajo para listado'!$CD$155:$DC$1048576,MATCH($A831,'Hoja de Trabajo para listado'!$CD$155:$CD$1048576,0),MATCH((CUADRO!P$4&amp;$E831),'Hoja de Trabajo para listado'!$CD$151:$DC$151,0)),0)</f>
        <v>0</v>
      </c>
      <c r="Q831" s="241">
        <f ca="1">+IFERROR(INDEX('Hoja de Trabajo para listado'!$A$155:$Z$1048576,MATCH($A831,'Hoja de Trabajo para listado'!$A$155:$A$1048576,0),MATCH((CUADRO!Q$4&amp;$E831),'Hoja de Trabajo para listado'!$A$151:$Z$151,0)),0)+IFERROR(INDEX('Hoja de Trabajo para listado'!$AB$155:$BA$1048576,MATCH($A831,'Hoja de Trabajo para listado'!$AB$155:$AB$1048576,0),MATCH((CUADRO!Q$4&amp;$E831),'Hoja de Trabajo para listado'!$AB$151:$BA$151,0)),0)+IFERROR(INDEX('Hoja de Trabajo para listado'!$BC$155:$CB$1048576,MATCH($A831,'Hoja de Trabajo para listado'!$BC$155:$BC$1048576,0),MATCH((CUADRO!Q$4&amp;$E831),'Hoja de Trabajo para listado'!$BC$151:$CB$151,0)),0)+IFERROR(INDEX('Hoja de Trabajo para listado'!$DE$153:$DG$274,MATCH($A831,'Hoja de Trabajo para listado'!$DE$153:$DE$1048576,0),MATCH((CUADRO!Q$4&amp;$E831),'Hoja de Trabajo para listado'!$DE$151:$DG$151,0)),0)+IFERROR(INDEX('Hoja de Trabajo para listado'!$CD$155:$DC$1048576,MATCH($A831,'Hoja de Trabajo para listado'!$CD$155:$CD$1048576,0),MATCH((CUADRO!Q$4&amp;$E831),'Hoja de Trabajo para listado'!$CD$151:$DC$151,0)),0)</f>
        <v>0</v>
      </c>
      <c r="R831" s="241">
        <f t="shared" ca="1" si="31"/>
        <v>0</v>
      </c>
      <c r="S831" s="247"/>
      <c r="T831" s="241">
        <f ca="1">+T832</f>
        <v>0</v>
      </c>
      <c r="U831" s="240">
        <f t="shared" si="32"/>
        <v>1</v>
      </c>
      <c r="V831" s="327" t="e">
        <f>+VLOOKUP(A831,bd_lista!$A$3:$E$592,5,FALSE)</f>
        <v>#N/A</v>
      </c>
      <c r="W831" s="397" t="e">
        <f>+V831</f>
        <v>#N/A</v>
      </c>
      <c r="X831" s="240" t="e">
        <f>+VLOOKUP(A831,[4]Sheet1!$A$13:$D$744,4,FALSE)</f>
        <v>#N/A</v>
      </c>
      <c r="Y831" s="240" t="e">
        <f>+VLOOKUP(X831,bd_lista!$A$3:$C$592,3,FALSE)</f>
        <v>#N/A</v>
      </c>
      <c r="Z831" s="290" t="e">
        <f>+X831</f>
        <v>#N/A</v>
      </c>
      <c r="AA831" s="291" t="e">
        <f>+Y831</f>
        <v>#N/A</v>
      </c>
    </row>
    <row r="832" spans="1:27" customFormat="1" ht="15" hidden="1" customHeight="1">
      <c r="A832" s="32">
        <v>1433</v>
      </c>
      <c r="B832" s="394"/>
      <c r="C832" s="245" t="e">
        <f>+VLOOKUP(A832,bd_lista!$A$3:$C$592,3,FALSE)</f>
        <v>#N/A</v>
      </c>
      <c r="D832" s="396"/>
      <c r="E832" s="242" t="s">
        <v>1304</v>
      </c>
      <c r="F832" s="241">
        <f ca="1">+IFERROR(INDEX('Hoja de Trabajo para listado'!$A$155:$Z$1048576,MATCH($A832,'Hoja de Trabajo para listado'!$A$155:$A$1048576,0),MATCH((CUADRO!F$4&amp;$E832),'Hoja de Trabajo para listado'!$A$151:$Z$151,0)),0)+IFERROR(INDEX('Hoja de Trabajo para listado'!$AB$155:$BA$1048576,MATCH($A832,'Hoja de Trabajo para listado'!$AB$155:$AB$1048576,0),MATCH((CUADRO!F$4&amp;$E832),'Hoja de Trabajo para listado'!$AB$151:$BA$151,0)),0)+IFERROR(INDEX('Hoja de Trabajo para listado'!$BC$155:$CB$1048576,MATCH($A832,'Hoja de Trabajo para listado'!$BC$155:$BC$1048576,0),MATCH((CUADRO!F$4&amp;$E832),'Hoja de Trabajo para listado'!$BC$151:$CB$151,0)),0)+IFERROR(INDEX('Hoja de Trabajo para listado'!$DE$153:$DG$274,MATCH($A832,'Hoja de Trabajo para listado'!$DE$153:$DE$1048576,0),MATCH((CUADRO!F$4&amp;$E832),'Hoja de Trabajo para listado'!$DE$151:$DG$151,0)),0)+IFERROR(INDEX('Hoja de Trabajo para listado'!$CD$155:$DC$1048576,MATCH($A832,'Hoja de Trabajo para listado'!$CD$155:$CD$1048576,0),MATCH((CUADRO!F$4&amp;$E832),'Hoja de Trabajo para listado'!$CD$151:$DC$151,0)),0)</f>
        <v>0</v>
      </c>
      <c r="G832" s="241">
        <f ca="1">+IFERROR(INDEX('Hoja de Trabajo para listado'!$A$155:$Z$1048576,MATCH($A832,'Hoja de Trabajo para listado'!$A$155:$A$1048576,0),MATCH((CUADRO!G$4&amp;$E832),'Hoja de Trabajo para listado'!$A$151:$Z$151,0)),0)+IFERROR(INDEX('Hoja de Trabajo para listado'!$AB$155:$BA$1048576,MATCH($A832,'Hoja de Trabajo para listado'!$AB$155:$AB$1048576,0),MATCH((CUADRO!G$4&amp;$E832),'Hoja de Trabajo para listado'!$AB$151:$BA$151,0)),0)+IFERROR(INDEX('Hoja de Trabajo para listado'!$BC$155:$CB$1048576,MATCH($A832,'Hoja de Trabajo para listado'!$BC$155:$BC$1048576,0),MATCH((CUADRO!G$4&amp;$E832),'Hoja de Trabajo para listado'!$BC$151:$CB$151,0)),0)+IFERROR(INDEX('Hoja de Trabajo para listado'!$DE$153:$DG$274,MATCH($A832,'Hoja de Trabajo para listado'!$DE$153:$DE$1048576,0),MATCH((CUADRO!G$4&amp;$E832),'Hoja de Trabajo para listado'!$DE$151:$DG$151,0)),0)+IFERROR(INDEX('Hoja de Trabajo para listado'!$CD$155:$DC$1048576,MATCH($A832,'Hoja de Trabajo para listado'!$CD$155:$CD$1048576,0),MATCH((CUADRO!G$4&amp;$E832),'Hoja de Trabajo para listado'!$CD$151:$DC$151,0)),0)</f>
        <v>0</v>
      </c>
      <c r="H832" s="241">
        <f ca="1">+IFERROR(INDEX('Hoja de Trabajo para listado'!$A$155:$Z$1048576,MATCH($A832,'Hoja de Trabajo para listado'!$A$155:$A$1048576,0),MATCH((CUADRO!H$4&amp;$E832),'Hoja de Trabajo para listado'!$A$151:$Z$151,0)),0)+IFERROR(INDEX('Hoja de Trabajo para listado'!$AB$155:$BA$1048576,MATCH($A832,'Hoja de Trabajo para listado'!$AB$155:$AB$1048576,0),MATCH((CUADRO!H$4&amp;$E832),'Hoja de Trabajo para listado'!$AB$151:$BA$151,0)),0)+IFERROR(INDEX('Hoja de Trabajo para listado'!$BC$155:$CB$1048576,MATCH($A832,'Hoja de Trabajo para listado'!$BC$155:$BC$1048576,0),MATCH((CUADRO!H$4&amp;$E832),'Hoja de Trabajo para listado'!$BC$151:$CB$151,0)),0)+IFERROR(INDEX('Hoja de Trabajo para listado'!$DE$153:$DG$274,MATCH($A832,'Hoja de Trabajo para listado'!$DE$153:$DE$1048576,0),MATCH((CUADRO!H$4&amp;$E832),'Hoja de Trabajo para listado'!$DE$151:$DG$151,0)),0)+IFERROR(INDEX('Hoja de Trabajo para listado'!$CD$155:$DC$1048576,MATCH($A832,'Hoja de Trabajo para listado'!$CD$155:$CD$1048576,0),MATCH((CUADRO!H$4&amp;$E832),'Hoja de Trabajo para listado'!$CD$151:$DC$151,0)),0)</f>
        <v>0</v>
      </c>
      <c r="I832" s="241">
        <f ca="1">+IFERROR(INDEX('Hoja de Trabajo para listado'!$A$155:$Z$1048576,MATCH($A832,'Hoja de Trabajo para listado'!$A$155:$A$1048576,0),MATCH((CUADRO!I$4&amp;$E832),'Hoja de Trabajo para listado'!$A$151:$Z$151,0)),0)+IFERROR(INDEX('Hoja de Trabajo para listado'!$AB$155:$BA$1048576,MATCH($A832,'Hoja de Trabajo para listado'!$AB$155:$AB$1048576,0),MATCH((CUADRO!I$4&amp;$E832),'Hoja de Trabajo para listado'!$AB$151:$BA$151,0)),0)+IFERROR(INDEX('Hoja de Trabajo para listado'!$BC$155:$CB$1048576,MATCH($A832,'Hoja de Trabajo para listado'!$BC$155:$BC$1048576,0),MATCH((CUADRO!I$4&amp;$E832),'Hoja de Trabajo para listado'!$BC$151:$CB$151,0)),0)+IFERROR(INDEX('Hoja de Trabajo para listado'!$DE$153:$DG$274,MATCH($A832,'Hoja de Trabajo para listado'!$DE$153:$DE$1048576,0),MATCH((CUADRO!I$4&amp;$E832),'Hoja de Trabajo para listado'!$DE$151:$DG$151,0)),0)+IFERROR(INDEX('Hoja de Trabajo para listado'!$CD$155:$DC$1048576,MATCH($A832,'Hoja de Trabajo para listado'!$CD$155:$CD$1048576,0),MATCH((CUADRO!I$4&amp;$E832),'Hoja de Trabajo para listado'!$CD$151:$DC$151,0)),0)</f>
        <v>0</v>
      </c>
      <c r="J832" s="241">
        <f ca="1">+IFERROR(INDEX('Hoja de Trabajo para listado'!$A$155:$Z$1048576,MATCH($A832,'Hoja de Trabajo para listado'!$A$155:$A$1048576,0),MATCH((CUADRO!J$4&amp;$E832),'Hoja de Trabajo para listado'!$A$151:$Z$151,0)),0)+IFERROR(INDEX('Hoja de Trabajo para listado'!$AB$155:$BA$1048576,MATCH($A832,'Hoja de Trabajo para listado'!$AB$155:$AB$1048576,0),MATCH((CUADRO!J$4&amp;$E832),'Hoja de Trabajo para listado'!$AB$151:$BA$151,0)),0)+IFERROR(INDEX('Hoja de Trabajo para listado'!$BC$155:$CB$1048576,MATCH($A832,'Hoja de Trabajo para listado'!$BC$155:$BC$1048576,0),MATCH((CUADRO!J$4&amp;$E832),'Hoja de Trabajo para listado'!$BC$151:$CB$151,0)),0)+IFERROR(INDEX('Hoja de Trabajo para listado'!$DE$153:$DG$274,MATCH($A832,'Hoja de Trabajo para listado'!$DE$153:$DE$1048576,0),MATCH((CUADRO!J$4&amp;$E832),'Hoja de Trabajo para listado'!$DE$151:$DG$151,0)),0)+IFERROR(INDEX('Hoja de Trabajo para listado'!$CD$155:$DC$1048576,MATCH($A832,'Hoja de Trabajo para listado'!$CD$155:$CD$1048576,0),MATCH((CUADRO!J$4&amp;$E832),'Hoja de Trabajo para listado'!$CD$151:$DC$151,0)),0)</f>
        <v>0</v>
      </c>
      <c r="K832" s="241">
        <f ca="1">+IFERROR(INDEX('Hoja de Trabajo para listado'!$A$155:$Z$1048576,MATCH($A832,'Hoja de Trabajo para listado'!$A$155:$A$1048576,0),MATCH((CUADRO!K$4&amp;$E832),'Hoja de Trabajo para listado'!$A$151:$Z$151,0)),0)+IFERROR(INDEX('Hoja de Trabajo para listado'!$AB$155:$BA$1048576,MATCH($A832,'Hoja de Trabajo para listado'!$AB$155:$AB$1048576,0),MATCH((CUADRO!K$4&amp;$E832),'Hoja de Trabajo para listado'!$AB$151:$BA$151,0)),0)+IFERROR(INDEX('Hoja de Trabajo para listado'!$BC$155:$CB$1048576,MATCH($A832,'Hoja de Trabajo para listado'!$BC$155:$BC$1048576,0),MATCH((CUADRO!K$4&amp;$E832),'Hoja de Trabajo para listado'!$BC$151:$CB$151,0)),0)+IFERROR(INDEX('Hoja de Trabajo para listado'!$DE$153:$DG$274,MATCH($A832,'Hoja de Trabajo para listado'!$DE$153:$DE$1048576,0),MATCH((CUADRO!K$4&amp;$E832),'Hoja de Trabajo para listado'!$DE$151:$DG$151,0)),0)+IFERROR(INDEX('Hoja de Trabajo para listado'!$CD$155:$DC$1048576,MATCH($A832,'Hoja de Trabajo para listado'!$CD$155:$CD$1048576,0),MATCH((CUADRO!K$4&amp;$E832),'Hoja de Trabajo para listado'!$CD$151:$DC$151,0)),0)</f>
        <v>0</v>
      </c>
      <c r="L832" s="241">
        <f ca="1">+IFERROR(INDEX('Hoja de Trabajo para listado'!$A$155:$Z$1048576,MATCH($A832,'Hoja de Trabajo para listado'!$A$155:$A$1048576,0),MATCH((CUADRO!L$4&amp;$E832),'Hoja de Trabajo para listado'!$A$151:$Z$151,0)),0)+IFERROR(INDEX('Hoja de Trabajo para listado'!$AB$155:$BA$1048576,MATCH($A832,'Hoja de Trabajo para listado'!$AB$155:$AB$1048576,0),MATCH((CUADRO!L$4&amp;$E832),'Hoja de Trabajo para listado'!$AB$151:$BA$151,0)),0)+IFERROR(INDEX('Hoja de Trabajo para listado'!$BC$155:$CB$1048576,MATCH($A832,'Hoja de Trabajo para listado'!$BC$155:$BC$1048576,0),MATCH((CUADRO!L$4&amp;$E832),'Hoja de Trabajo para listado'!$BC$151:$CB$151,0)),0)+IFERROR(INDEX('Hoja de Trabajo para listado'!$DE$153:$DG$274,MATCH($A832,'Hoja de Trabajo para listado'!$DE$153:$DE$1048576,0),MATCH((CUADRO!L$4&amp;$E832),'Hoja de Trabajo para listado'!$DE$151:$DG$151,0)),0)+IFERROR(INDEX('Hoja de Trabajo para listado'!$CD$155:$DC$1048576,MATCH($A832,'Hoja de Trabajo para listado'!$CD$155:$CD$1048576,0),MATCH((CUADRO!L$4&amp;$E832),'Hoja de Trabajo para listado'!$CD$151:$DC$151,0)),0)</f>
        <v>0</v>
      </c>
      <c r="M832" s="241">
        <f ca="1">+IFERROR(INDEX('Hoja de Trabajo para listado'!$A$155:$Z$1048576,MATCH($A832,'Hoja de Trabajo para listado'!$A$155:$A$1048576,0),MATCH((CUADRO!M$4&amp;$E832),'Hoja de Trabajo para listado'!$A$151:$Z$151,0)),0)+IFERROR(INDEX('Hoja de Trabajo para listado'!$AB$155:$BA$1048576,MATCH($A832,'Hoja de Trabajo para listado'!$AB$155:$AB$1048576,0),MATCH((CUADRO!M$4&amp;$E832),'Hoja de Trabajo para listado'!$AB$151:$BA$151,0)),0)+IFERROR(INDEX('Hoja de Trabajo para listado'!$BC$155:$CB$1048576,MATCH($A832,'Hoja de Trabajo para listado'!$BC$155:$BC$1048576,0),MATCH((CUADRO!M$4&amp;$E832),'Hoja de Trabajo para listado'!$BC$151:$CB$151,0)),0)+IFERROR(INDEX('Hoja de Trabajo para listado'!$DE$153:$DG$274,MATCH($A832,'Hoja de Trabajo para listado'!$DE$153:$DE$1048576,0),MATCH((CUADRO!M$4&amp;$E832),'Hoja de Trabajo para listado'!$DE$151:$DG$151,0)),0)+IFERROR(INDEX('Hoja de Trabajo para listado'!$CD$155:$DC$1048576,MATCH($A832,'Hoja de Trabajo para listado'!$CD$155:$CD$1048576,0),MATCH((CUADRO!M$4&amp;$E832),'Hoja de Trabajo para listado'!$CD$151:$DC$151,0)),0)</f>
        <v>0</v>
      </c>
      <c r="N832" s="241">
        <f ca="1">+IFERROR(INDEX('Hoja de Trabajo para listado'!$A$155:$Z$1048576,MATCH($A832,'Hoja de Trabajo para listado'!$A$155:$A$1048576,0),MATCH((CUADRO!N$4&amp;$E832),'Hoja de Trabajo para listado'!$A$151:$Z$151,0)),0)+IFERROR(INDEX('Hoja de Trabajo para listado'!$AB$155:$BA$1048576,MATCH($A832,'Hoja de Trabajo para listado'!$AB$155:$AB$1048576,0),MATCH((CUADRO!N$4&amp;$E832),'Hoja de Trabajo para listado'!$AB$151:$BA$151,0)),0)+IFERROR(INDEX('Hoja de Trabajo para listado'!$BC$155:$CB$1048576,MATCH($A832,'Hoja de Trabajo para listado'!$BC$155:$BC$1048576,0),MATCH((CUADRO!N$4&amp;$E832),'Hoja de Trabajo para listado'!$BC$151:$CB$151,0)),0)+IFERROR(INDEX('Hoja de Trabajo para listado'!$DE$153:$DG$274,MATCH($A832,'Hoja de Trabajo para listado'!$DE$153:$DE$1048576,0),MATCH((CUADRO!N$4&amp;$E832),'Hoja de Trabajo para listado'!$DE$151:$DG$151,0)),0)+IFERROR(INDEX('Hoja de Trabajo para listado'!$CD$155:$DC$1048576,MATCH($A832,'Hoja de Trabajo para listado'!$CD$155:$CD$1048576,0),MATCH((CUADRO!N$4&amp;$E832),'Hoja de Trabajo para listado'!$CD$151:$DC$151,0)),0)</f>
        <v>0</v>
      </c>
      <c r="O832" s="241">
        <f ca="1">+IFERROR(INDEX('Hoja de Trabajo para listado'!$A$155:$Z$1048576,MATCH($A832,'Hoja de Trabajo para listado'!$A$155:$A$1048576,0),MATCH((CUADRO!O$4&amp;$E832),'Hoja de Trabajo para listado'!$A$151:$Z$151,0)),0)+IFERROR(INDEX('Hoja de Trabajo para listado'!$AB$155:$BA$1048576,MATCH($A832,'Hoja de Trabajo para listado'!$AB$155:$AB$1048576,0),MATCH((CUADRO!O$4&amp;$E832),'Hoja de Trabajo para listado'!$AB$151:$BA$151,0)),0)+IFERROR(INDEX('Hoja de Trabajo para listado'!$BC$155:$CB$1048576,MATCH($A832,'Hoja de Trabajo para listado'!$BC$155:$BC$1048576,0),MATCH((CUADRO!O$4&amp;$E832),'Hoja de Trabajo para listado'!$BC$151:$CB$151,0)),0)+IFERROR(INDEX('Hoja de Trabajo para listado'!$DE$153:$DG$274,MATCH($A832,'Hoja de Trabajo para listado'!$DE$153:$DE$1048576,0),MATCH((CUADRO!O$4&amp;$E832),'Hoja de Trabajo para listado'!$DE$151:$DG$151,0)),0)+IFERROR(INDEX('Hoja de Trabajo para listado'!$CD$155:$DC$1048576,MATCH($A832,'Hoja de Trabajo para listado'!$CD$155:$CD$1048576,0),MATCH((CUADRO!O$4&amp;$E832),'Hoja de Trabajo para listado'!$CD$151:$DC$151,0)),0)</f>
        <v>0</v>
      </c>
      <c r="P832" s="241">
        <f ca="1">+IFERROR(INDEX('Hoja de Trabajo para listado'!$A$155:$Z$1048576,MATCH($A832,'Hoja de Trabajo para listado'!$A$155:$A$1048576,0),MATCH((CUADRO!P$4&amp;$E832),'Hoja de Trabajo para listado'!$A$151:$Z$151,0)),0)+IFERROR(INDEX('Hoja de Trabajo para listado'!$AB$155:$BA$1048576,MATCH($A832,'Hoja de Trabajo para listado'!$AB$155:$AB$1048576,0),MATCH((CUADRO!P$4&amp;$E832),'Hoja de Trabajo para listado'!$AB$151:$BA$151,0)),0)+IFERROR(INDEX('Hoja de Trabajo para listado'!$BC$155:$CB$1048576,MATCH($A832,'Hoja de Trabajo para listado'!$BC$155:$BC$1048576,0),MATCH((CUADRO!P$4&amp;$E832),'Hoja de Trabajo para listado'!$BC$151:$CB$151,0)),0)+IFERROR(INDEX('Hoja de Trabajo para listado'!$DE$153:$DG$274,MATCH($A832,'Hoja de Trabajo para listado'!$DE$153:$DE$1048576,0),MATCH((CUADRO!P$4&amp;$E832),'Hoja de Trabajo para listado'!$DE$151:$DG$151,0)),0)+IFERROR(INDEX('Hoja de Trabajo para listado'!$CD$155:$DC$1048576,MATCH($A832,'Hoja de Trabajo para listado'!$CD$155:$CD$1048576,0),MATCH((CUADRO!P$4&amp;$E832),'Hoja de Trabajo para listado'!$CD$151:$DC$151,0)),0)</f>
        <v>0</v>
      </c>
      <c r="Q832" s="241">
        <f ca="1">+IFERROR(INDEX('Hoja de Trabajo para listado'!$A$155:$Z$1048576,MATCH($A832,'Hoja de Trabajo para listado'!$A$155:$A$1048576,0),MATCH((CUADRO!Q$4&amp;$E832),'Hoja de Trabajo para listado'!$A$151:$Z$151,0)),0)+IFERROR(INDEX('Hoja de Trabajo para listado'!$AB$155:$BA$1048576,MATCH($A832,'Hoja de Trabajo para listado'!$AB$155:$AB$1048576,0),MATCH((CUADRO!Q$4&amp;$E832),'Hoja de Trabajo para listado'!$AB$151:$BA$151,0)),0)+IFERROR(INDEX('Hoja de Trabajo para listado'!$BC$155:$CB$1048576,MATCH($A832,'Hoja de Trabajo para listado'!$BC$155:$BC$1048576,0),MATCH((CUADRO!Q$4&amp;$E832),'Hoja de Trabajo para listado'!$BC$151:$CB$151,0)),0)+IFERROR(INDEX('Hoja de Trabajo para listado'!$DE$153:$DG$274,MATCH($A832,'Hoja de Trabajo para listado'!$DE$153:$DE$1048576,0),MATCH((CUADRO!Q$4&amp;$E832),'Hoja de Trabajo para listado'!$DE$151:$DG$151,0)),0)+IFERROR(INDEX('Hoja de Trabajo para listado'!$CD$155:$DC$1048576,MATCH($A832,'Hoja de Trabajo para listado'!$CD$155:$CD$1048576,0),MATCH((CUADRO!Q$4&amp;$E832),'Hoja de Trabajo para listado'!$CD$151:$DC$151,0)),0)</f>
        <v>0</v>
      </c>
      <c r="R832" s="241">
        <f t="shared" ca="1" si="31"/>
        <v>0</v>
      </c>
      <c r="S832" s="247">
        <f ca="1">+R831+R832</f>
        <v>0</v>
      </c>
      <c r="T832" s="241">
        <f ca="1">+S832</f>
        <v>0</v>
      </c>
      <c r="U832" s="240">
        <f t="shared" si="32"/>
        <v>2</v>
      </c>
      <c r="V832" s="327" t="e">
        <f>+VLOOKUP(A832,bd_lista!$A$3:$E$592,5,FALSE)</f>
        <v>#N/A</v>
      </c>
      <c r="W832" s="398"/>
      <c r="X832" s="240" t="e">
        <f>+VLOOKUP(A832,[4]Sheet1!$A$13:$D$744,4,FALSE)</f>
        <v>#N/A</v>
      </c>
      <c r="Y832" s="240" t="e">
        <f>+VLOOKUP(X832,bd_lista!$A$3:$C$592,3,FALSE)</f>
        <v>#N/A</v>
      </c>
      <c r="Z832" s="288"/>
      <c r="AA832" s="289"/>
    </row>
    <row r="833" spans="1:27" customFormat="1" ht="15" hidden="1" customHeight="1">
      <c r="A833" s="32">
        <v>1434</v>
      </c>
      <c r="B833" s="393">
        <f>+A833</f>
        <v>1434</v>
      </c>
      <c r="C833" s="245" t="str">
        <f>+VLOOKUP(A833,bd_lista!$A$3:$C$592,3,FALSE)</f>
        <v>Gobierno Autónomo Municipal de Huayllamarca (Santiago de Huayllamarca)</v>
      </c>
      <c r="D833" s="395" t="str">
        <f>+C833</f>
        <v>Gobierno Autónomo Municipal de Huayllamarca (Santiago de Huayllamarca)</v>
      </c>
      <c r="E833" s="240" t="s">
        <v>1303</v>
      </c>
      <c r="F833" s="241">
        <f ca="1">+IFERROR(INDEX('Hoja de Trabajo para listado'!$A$155:$Z$1048576,MATCH($A833,'Hoja de Trabajo para listado'!$A$155:$A$1048576,0),MATCH((CUADRO!F$4&amp;$E833),'Hoja de Trabajo para listado'!$A$151:$Z$151,0)),0)+IFERROR(INDEX('Hoja de Trabajo para listado'!$AB$155:$BA$1048576,MATCH($A833,'Hoja de Trabajo para listado'!$AB$155:$AB$1048576,0),MATCH((CUADRO!F$4&amp;$E833),'Hoja de Trabajo para listado'!$AB$151:$BA$151,0)),0)+IFERROR(INDEX('Hoja de Trabajo para listado'!$BC$155:$CB$1048576,MATCH($A833,'Hoja de Trabajo para listado'!$BC$155:$BC$1048576,0),MATCH((CUADRO!F$4&amp;$E833),'Hoja de Trabajo para listado'!$BC$151:$CB$151,0)),0)+IFERROR(INDEX('Hoja de Trabajo para listado'!$DE$153:$DG$274,MATCH($A833,'Hoja de Trabajo para listado'!$DE$153:$DE$1048576,0),MATCH((CUADRO!F$4&amp;$E833),'Hoja de Trabajo para listado'!$DE$151:$DG$151,0)),0)+IFERROR(INDEX('Hoja de Trabajo para listado'!$CD$155:$DC$1048576,MATCH($A833,'Hoja de Trabajo para listado'!$CD$155:$CD$1048576,0),MATCH((CUADRO!F$4&amp;$E833),'Hoja de Trabajo para listado'!$CD$151:$DC$151,0)),0)</f>
        <v>0</v>
      </c>
      <c r="G833" s="241">
        <f ca="1">+IFERROR(INDEX('Hoja de Trabajo para listado'!$A$155:$Z$1048576,MATCH($A833,'Hoja de Trabajo para listado'!$A$155:$A$1048576,0),MATCH((CUADRO!G$4&amp;$E833),'Hoja de Trabajo para listado'!$A$151:$Z$151,0)),0)+IFERROR(INDEX('Hoja de Trabajo para listado'!$AB$155:$BA$1048576,MATCH($A833,'Hoja de Trabajo para listado'!$AB$155:$AB$1048576,0),MATCH((CUADRO!G$4&amp;$E833),'Hoja de Trabajo para listado'!$AB$151:$BA$151,0)),0)+IFERROR(INDEX('Hoja de Trabajo para listado'!$BC$155:$CB$1048576,MATCH($A833,'Hoja de Trabajo para listado'!$BC$155:$BC$1048576,0),MATCH((CUADRO!G$4&amp;$E833),'Hoja de Trabajo para listado'!$BC$151:$CB$151,0)),0)+IFERROR(INDEX('Hoja de Trabajo para listado'!$DE$153:$DG$274,MATCH($A833,'Hoja de Trabajo para listado'!$DE$153:$DE$1048576,0),MATCH((CUADRO!G$4&amp;$E833),'Hoja de Trabajo para listado'!$DE$151:$DG$151,0)),0)+IFERROR(INDEX('Hoja de Trabajo para listado'!$CD$155:$DC$1048576,MATCH($A833,'Hoja de Trabajo para listado'!$CD$155:$CD$1048576,0),MATCH((CUADRO!G$4&amp;$E833),'Hoja de Trabajo para listado'!$CD$151:$DC$151,0)),0)</f>
        <v>0</v>
      </c>
      <c r="H833" s="241">
        <f ca="1">+IFERROR(INDEX('Hoja de Trabajo para listado'!$A$155:$Z$1048576,MATCH($A833,'Hoja de Trabajo para listado'!$A$155:$A$1048576,0),MATCH((CUADRO!H$4&amp;$E833),'Hoja de Trabajo para listado'!$A$151:$Z$151,0)),0)+IFERROR(INDEX('Hoja de Trabajo para listado'!$AB$155:$BA$1048576,MATCH($A833,'Hoja de Trabajo para listado'!$AB$155:$AB$1048576,0),MATCH((CUADRO!H$4&amp;$E833),'Hoja de Trabajo para listado'!$AB$151:$BA$151,0)),0)+IFERROR(INDEX('Hoja de Trabajo para listado'!$BC$155:$CB$1048576,MATCH($A833,'Hoja de Trabajo para listado'!$BC$155:$BC$1048576,0),MATCH((CUADRO!H$4&amp;$E833),'Hoja de Trabajo para listado'!$BC$151:$CB$151,0)),0)+IFERROR(INDEX('Hoja de Trabajo para listado'!$DE$153:$DG$274,MATCH($A833,'Hoja de Trabajo para listado'!$DE$153:$DE$1048576,0),MATCH((CUADRO!H$4&amp;$E833),'Hoja de Trabajo para listado'!$DE$151:$DG$151,0)),0)+IFERROR(INDEX('Hoja de Trabajo para listado'!$CD$155:$DC$1048576,MATCH($A833,'Hoja de Trabajo para listado'!$CD$155:$CD$1048576,0),MATCH((CUADRO!H$4&amp;$E833),'Hoja de Trabajo para listado'!$CD$151:$DC$151,0)),0)</f>
        <v>0</v>
      </c>
      <c r="I833" s="241">
        <f ca="1">+IFERROR(INDEX('Hoja de Trabajo para listado'!$A$155:$Z$1048576,MATCH($A833,'Hoja de Trabajo para listado'!$A$155:$A$1048576,0),MATCH((CUADRO!I$4&amp;$E833),'Hoja de Trabajo para listado'!$A$151:$Z$151,0)),0)+IFERROR(INDEX('Hoja de Trabajo para listado'!$AB$155:$BA$1048576,MATCH($A833,'Hoja de Trabajo para listado'!$AB$155:$AB$1048576,0),MATCH((CUADRO!I$4&amp;$E833),'Hoja de Trabajo para listado'!$AB$151:$BA$151,0)),0)+IFERROR(INDEX('Hoja de Trabajo para listado'!$BC$155:$CB$1048576,MATCH($A833,'Hoja de Trabajo para listado'!$BC$155:$BC$1048576,0),MATCH((CUADRO!I$4&amp;$E833),'Hoja de Trabajo para listado'!$BC$151:$CB$151,0)),0)+IFERROR(INDEX('Hoja de Trabajo para listado'!$DE$153:$DG$274,MATCH($A833,'Hoja de Trabajo para listado'!$DE$153:$DE$1048576,0),MATCH((CUADRO!I$4&amp;$E833),'Hoja de Trabajo para listado'!$DE$151:$DG$151,0)),0)+IFERROR(INDEX('Hoja de Trabajo para listado'!$CD$155:$DC$1048576,MATCH($A833,'Hoja de Trabajo para listado'!$CD$155:$CD$1048576,0),MATCH((CUADRO!I$4&amp;$E833),'Hoja de Trabajo para listado'!$CD$151:$DC$151,0)),0)</f>
        <v>0</v>
      </c>
      <c r="J833" s="241">
        <f ca="1">+IFERROR(INDEX('Hoja de Trabajo para listado'!$A$155:$Z$1048576,MATCH($A833,'Hoja de Trabajo para listado'!$A$155:$A$1048576,0),MATCH((CUADRO!J$4&amp;$E833),'Hoja de Trabajo para listado'!$A$151:$Z$151,0)),0)+IFERROR(INDEX('Hoja de Trabajo para listado'!$AB$155:$BA$1048576,MATCH($A833,'Hoja de Trabajo para listado'!$AB$155:$AB$1048576,0),MATCH((CUADRO!J$4&amp;$E833),'Hoja de Trabajo para listado'!$AB$151:$BA$151,0)),0)+IFERROR(INDEX('Hoja de Trabajo para listado'!$BC$155:$CB$1048576,MATCH($A833,'Hoja de Trabajo para listado'!$BC$155:$BC$1048576,0),MATCH((CUADRO!J$4&amp;$E833),'Hoja de Trabajo para listado'!$BC$151:$CB$151,0)),0)+IFERROR(INDEX('Hoja de Trabajo para listado'!$DE$153:$DG$274,MATCH($A833,'Hoja de Trabajo para listado'!$DE$153:$DE$1048576,0),MATCH((CUADRO!J$4&amp;$E833),'Hoja de Trabajo para listado'!$DE$151:$DG$151,0)),0)+IFERROR(INDEX('Hoja de Trabajo para listado'!$CD$155:$DC$1048576,MATCH($A833,'Hoja de Trabajo para listado'!$CD$155:$CD$1048576,0),MATCH((CUADRO!J$4&amp;$E833),'Hoja de Trabajo para listado'!$CD$151:$DC$151,0)),0)</f>
        <v>0</v>
      </c>
      <c r="K833" s="241">
        <f ca="1">+IFERROR(INDEX('Hoja de Trabajo para listado'!$A$155:$Z$1048576,MATCH($A833,'Hoja de Trabajo para listado'!$A$155:$A$1048576,0),MATCH((CUADRO!K$4&amp;$E833),'Hoja de Trabajo para listado'!$A$151:$Z$151,0)),0)+IFERROR(INDEX('Hoja de Trabajo para listado'!$AB$155:$BA$1048576,MATCH($A833,'Hoja de Trabajo para listado'!$AB$155:$AB$1048576,0),MATCH((CUADRO!K$4&amp;$E833),'Hoja de Trabajo para listado'!$AB$151:$BA$151,0)),0)+IFERROR(INDEX('Hoja de Trabajo para listado'!$BC$155:$CB$1048576,MATCH($A833,'Hoja de Trabajo para listado'!$BC$155:$BC$1048576,0),MATCH((CUADRO!K$4&amp;$E833),'Hoja de Trabajo para listado'!$BC$151:$CB$151,0)),0)+IFERROR(INDEX('Hoja de Trabajo para listado'!$DE$153:$DG$274,MATCH($A833,'Hoja de Trabajo para listado'!$DE$153:$DE$1048576,0),MATCH((CUADRO!K$4&amp;$E833),'Hoja de Trabajo para listado'!$DE$151:$DG$151,0)),0)+IFERROR(INDEX('Hoja de Trabajo para listado'!$CD$155:$DC$1048576,MATCH($A833,'Hoja de Trabajo para listado'!$CD$155:$CD$1048576,0),MATCH((CUADRO!K$4&amp;$E833),'Hoja de Trabajo para listado'!$CD$151:$DC$151,0)),0)</f>
        <v>0</v>
      </c>
      <c r="L833" s="241">
        <f ca="1">+IFERROR(INDEX('Hoja de Trabajo para listado'!$A$155:$Z$1048576,MATCH($A833,'Hoja de Trabajo para listado'!$A$155:$A$1048576,0),MATCH((CUADRO!L$4&amp;$E833),'Hoja de Trabajo para listado'!$A$151:$Z$151,0)),0)+IFERROR(INDEX('Hoja de Trabajo para listado'!$AB$155:$BA$1048576,MATCH($A833,'Hoja de Trabajo para listado'!$AB$155:$AB$1048576,0),MATCH((CUADRO!L$4&amp;$E833),'Hoja de Trabajo para listado'!$AB$151:$BA$151,0)),0)+IFERROR(INDEX('Hoja de Trabajo para listado'!$BC$155:$CB$1048576,MATCH($A833,'Hoja de Trabajo para listado'!$BC$155:$BC$1048576,0),MATCH((CUADRO!L$4&amp;$E833),'Hoja de Trabajo para listado'!$BC$151:$CB$151,0)),0)+IFERROR(INDEX('Hoja de Trabajo para listado'!$DE$153:$DG$274,MATCH($A833,'Hoja de Trabajo para listado'!$DE$153:$DE$1048576,0),MATCH((CUADRO!L$4&amp;$E833),'Hoja de Trabajo para listado'!$DE$151:$DG$151,0)),0)+IFERROR(INDEX('Hoja de Trabajo para listado'!$CD$155:$DC$1048576,MATCH($A833,'Hoja de Trabajo para listado'!$CD$155:$CD$1048576,0),MATCH((CUADRO!L$4&amp;$E833),'Hoja de Trabajo para listado'!$CD$151:$DC$151,0)),0)</f>
        <v>0</v>
      </c>
      <c r="M833" s="241">
        <f ca="1">+IFERROR(INDEX('Hoja de Trabajo para listado'!$A$155:$Z$1048576,MATCH($A833,'Hoja de Trabajo para listado'!$A$155:$A$1048576,0),MATCH((CUADRO!M$4&amp;$E833),'Hoja de Trabajo para listado'!$A$151:$Z$151,0)),0)+IFERROR(INDEX('Hoja de Trabajo para listado'!$AB$155:$BA$1048576,MATCH($A833,'Hoja de Trabajo para listado'!$AB$155:$AB$1048576,0),MATCH((CUADRO!M$4&amp;$E833),'Hoja de Trabajo para listado'!$AB$151:$BA$151,0)),0)+IFERROR(INDEX('Hoja de Trabajo para listado'!$BC$155:$CB$1048576,MATCH($A833,'Hoja de Trabajo para listado'!$BC$155:$BC$1048576,0),MATCH((CUADRO!M$4&amp;$E833),'Hoja de Trabajo para listado'!$BC$151:$CB$151,0)),0)+IFERROR(INDEX('Hoja de Trabajo para listado'!$DE$153:$DG$274,MATCH($A833,'Hoja de Trabajo para listado'!$DE$153:$DE$1048576,0),MATCH((CUADRO!M$4&amp;$E833),'Hoja de Trabajo para listado'!$DE$151:$DG$151,0)),0)+IFERROR(INDEX('Hoja de Trabajo para listado'!$CD$155:$DC$1048576,MATCH($A833,'Hoja de Trabajo para listado'!$CD$155:$CD$1048576,0),MATCH((CUADRO!M$4&amp;$E833),'Hoja de Trabajo para listado'!$CD$151:$DC$151,0)),0)</f>
        <v>0</v>
      </c>
      <c r="N833" s="241">
        <f ca="1">+IFERROR(INDEX('Hoja de Trabajo para listado'!$A$155:$Z$1048576,MATCH($A833,'Hoja de Trabajo para listado'!$A$155:$A$1048576,0),MATCH((CUADRO!N$4&amp;$E833),'Hoja de Trabajo para listado'!$A$151:$Z$151,0)),0)+IFERROR(INDEX('Hoja de Trabajo para listado'!$AB$155:$BA$1048576,MATCH($A833,'Hoja de Trabajo para listado'!$AB$155:$AB$1048576,0),MATCH((CUADRO!N$4&amp;$E833),'Hoja de Trabajo para listado'!$AB$151:$BA$151,0)),0)+IFERROR(INDEX('Hoja de Trabajo para listado'!$BC$155:$CB$1048576,MATCH($A833,'Hoja de Trabajo para listado'!$BC$155:$BC$1048576,0),MATCH((CUADRO!N$4&amp;$E833),'Hoja de Trabajo para listado'!$BC$151:$CB$151,0)),0)+IFERROR(INDEX('Hoja de Trabajo para listado'!$DE$153:$DG$274,MATCH($A833,'Hoja de Trabajo para listado'!$DE$153:$DE$1048576,0),MATCH((CUADRO!N$4&amp;$E833),'Hoja de Trabajo para listado'!$DE$151:$DG$151,0)),0)+IFERROR(INDEX('Hoja de Trabajo para listado'!$CD$155:$DC$1048576,MATCH($A833,'Hoja de Trabajo para listado'!$CD$155:$CD$1048576,0),MATCH((CUADRO!N$4&amp;$E833),'Hoja de Trabajo para listado'!$CD$151:$DC$151,0)),0)</f>
        <v>0</v>
      </c>
      <c r="O833" s="241">
        <f ca="1">+IFERROR(INDEX('Hoja de Trabajo para listado'!$A$155:$Z$1048576,MATCH($A833,'Hoja de Trabajo para listado'!$A$155:$A$1048576,0),MATCH((CUADRO!O$4&amp;$E833),'Hoja de Trabajo para listado'!$A$151:$Z$151,0)),0)+IFERROR(INDEX('Hoja de Trabajo para listado'!$AB$155:$BA$1048576,MATCH($A833,'Hoja de Trabajo para listado'!$AB$155:$AB$1048576,0),MATCH((CUADRO!O$4&amp;$E833),'Hoja de Trabajo para listado'!$AB$151:$BA$151,0)),0)+IFERROR(INDEX('Hoja de Trabajo para listado'!$BC$155:$CB$1048576,MATCH($A833,'Hoja de Trabajo para listado'!$BC$155:$BC$1048576,0),MATCH((CUADRO!O$4&amp;$E833),'Hoja de Trabajo para listado'!$BC$151:$CB$151,0)),0)+IFERROR(INDEX('Hoja de Trabajo para listado'!$DE$153:$DG$274,MATCH($A833,'Hoja de Trabajo para listado'!$DE$153:$DE$1048576,0),MATCH((CUADRO!O$4&amp;$E833),'Hoja de Trabajo para listado'!$DE$151:$DG$151,0)),0)+IFERROR(INDEX('Hoja de Trabajo para listado'!$CD$155:$DC$1048576,MATCH($A833,'Hoja de Trabajo para listado'!$CD$155:$CD$1048576,0),MATCH((CUADRO!O$4&amp;$E833),'Hoja de Trabajo para listado'!$CD$151:$DC$151,0)),0)</f>
        <v>0</v>
      </c>
      <c r="P833" s="241">
        <f ca="1">+IFERROR(INDEX('Hoja de Trabajo para listado'!$A$155:$Z$1048576,MATCH($A833,'Hoja de Trabajo para listado'!$A$155:$A$1048576,0),MATCH((CUADRO!P$4&amp;$E833),'Hoja de Trabajo para listado'!$A$151:$Z$151,0)),0)+IFERROR(INDEX('Hoja de Trabajo para listado'!$AB$155:$BA$1048576,MATCH($A833,'Hoja de Trabajo para listado'!$AB$155:$AB$1048576,0),MATCH((CUADRO!P$4&amp;$E833),'Hoja de Trabajo para listado'!$AB$151:$BA$151,0)),0)+IFERROR(INDEX('Hoja de Trabajo para listado'!$BC$155:$CB$1048576,MATCH($A833,'Hoja de Trabajo para listado'!$BC$155:$BC$1048576,0),MATCH((CUADRO!P$4&amp;$E833),'Hoja de Trabajo para listado'!$BC$151:$CB$151,0)),0)+IFERROR(INDEX('Hoja de Trabajo para listado'!$DE$153:$DG$274,MATCH($A833,'Hoja de Trabajo para listado'!$DE$153:$DE$1048576,0),MATCH((CUADRO!P$4&amp;$E833),'Hoja de Trabajo para listado'!$DE$151:$DG$151,0)),0)+IFERROR(INDEX('Hoja de Trabajo para listado'!$CD$155:$DC$1048576,MATCH($A833,'Hoja de Trabajo para listado'!$CD$155:$CD$1048576,0),MATCH((CUADRO!P$4&amp;$E833),'Hoja de Trabajo para listado'!$CD$151:$DC$151,0)),0)</f>
        <v>0</v>
      </c>
      <c r="Q833" s="241">
        <f ca="1">+IFERROR(INDEX('Hoja de Trabajo para listado'!$A$155:$Z$1048576,MATCH($A833,'Hoja de Trabajo para listado'!$A$155:$A$1048576,0),MATCH((CUADRO!Q$4&amp;$E833),'Hoja de Trabajo para listado'!$A$151:$Z$151,0)),0)+IFERROR(INDEX('Hoja de Trabajo para listado'!$AB$155:$BA$1048576,MATCH($A833,'Hoja de Trabajo para listado'!$AB$155:$AB$1048576,0),MATCH((CUADRO!Q$4&amp;$E833),'Hoja de Trabajo para listado'!$AB$151:$BA$151,0)),0)+IFERROR(INDEX('Hoja de Trabajo para listado'!$BC$155:$CB$1048576,MATCH($A833,'Hoja de Trabajo para listado'!$BC$155:$BC$1048576,0),MATCH((CUADRO!Q$4&amp;$E833),'Hoja de Trabajo para listado'!$BC$151:$CB$151,0)),0)+IFERROR(INDEX('Hoja de Trabajo para listado'!$DE$153:$DG$274,MATCH($A833,'Hoja de Trabajo para listado'!$DE$153:$DE$1048576,0),MATCH((CUADRO!Q$4&amp;$E833),'Hoja de Trabajo para listado'!$DE$151:$DG$151,0)),0)+IFERROR(INDEX('Hoja de Trabajo para listado'!$CD$155:$DC$1048576,MATCH($A833,'Hoja de Trabajo para listado'!$CD$155:$CD$1048576,0),MATCH((CUADRO!Q$4&amp;$E833),'Hoja de Trabajo para listado'!$CD$151:$DC$151,0)),0)</f>
        <v>0</v>
      </c>
      <c r="R833" s="241">
        <f t="shared" ca="1" si="31"/>
        <v>0</v>
      </c>
      <c r="S833" s="247"/>
      <c r="T833" s="241">
        <f ca="1">+T834</f>
        <v>0</v>
      </c>
      <c r="U833" s="240">
        <f t="shared" si="32"/>
        <v>1</v>
      </c>
      <c r="V833" s="327" t="str">
        <f>+VLOOKUP(A833,bd_lista!$A$3:$E$592,5,FALSE)</f>
        <v>Gobiernos Autonomos Municipales</v>
      </c>
      <c r="W833" s="397" t="str">
        <f>+V833</f>
        <v>Gobiernos Autonomos Municipales</v>
      </c>
      <c r="X833" s="240">
        <f>+VLOOKUP(A833,[4]Sheet1!$A$13:$D$744,4,FALSE)</f>
        <v>0</v>
      </c>
      <c r="Y833" s="240" t="e">
        <f>+VLOOKUP(X833,bd_lista!$A$3:$C$592,3,FALSE)</f>
        <v>#N/A</v>
      </c>
      <c r="Z833" s="290">
        <f>+X833</f>
        <v>0</v>
      </c>
      <c r="AA833" s="291" t="e">
        <f>+Y833</f>
        <v>#N/A</v>
      </c>
    </row>
    <row r="834" spans="1:27" customFormat="1" ht="15" hidden="1" customHeight="1">
      <c r="A834" s="32">
        <v>1434</v>
      </c>
      <c r="B834" s="394"/>
      <c r="C834" s="245" t="str">
        <f>+VLOOKUP(A834,bd_lista!$A$3:$C$592,3,FALSE)</f>
        <v>Gobierno Autónomo Municipal de Huayllamarca (Santiago de Huayllamarca)</v>
      </c>
      <c r="D834" s="396"/>
      <c r="E834" s="242" t="s">
        <v>1304</v>
      </c>
      <c r="F834" s="241">
        <f ca="1">+IFERROR(INDEX('Hoja de Trabajo para listado'!$A$155:$Z$1048576,MATCH($A834,'Hoja de Trabajo para listado'!$A$155:$A$1048576,0),MATCH((CUADRO!F$4&amp;$E834),'Hoja de Trabajo para listado'!$A$151:$Z$151,0)),0)+IFERROR(INDEX('Hoja de Trabajo para listado'!$AB$155:$BA$1048576,MATCH($A834,'Hoja de Trabajo para listado'!$AB$155:$AB$1048576,0),MATCH((CUADRO!F$4&amp;$E834),'Hoja de Trabajo para listado'!$AB$151:$BA$151,0)),0)+IFERROR(INDEX('Hoja de Trabajo para listado'!$BC$155:$CB$1048576,MATCH($A834,'Hoja de Trabajo para listado'!$BC$155:$BC$1048576,0),MATCH((CUADRO!F$4&amp;$E834),'Hoja de Trabajo para listado'!$BC$151:$CB$151,0)),0)+IFERROR(INDEX('Hoja de Trabajo para listado'!$DE$153:$DG$274,MATCH($A834,'Hoja de Trabajo para listado'!$DE$153:$DE$1048576,0),MATCH((CUADRO!F$4&amp;$E834),'Hoja de Trabajo para listado'!$DE$151:$DG$151,0)),0)+IFERROR(INDEX('Hoja de Trabajo para listado'!$CD$155:$DC$1048576,MATCH($A834,'Hoja de Trabajo para listado'!$CD$155:$CD$1048576,0),MATCH((CUADRO!F$4&amp;$E834),'Hoja de Trabajo para listado'!$CD$151:$DC$151,0)),0)</f>
        <v>0</v>
      </c>
      <c r="G834" s="241">
        <f ca="1">+IFERROR(INDEX('Hoja de Trabajo para listado'!$A$155:$Z$1048576,MATCH($A834,'Hoja de Trabajo para listado'!$A$155:$A$1048576,0),MATCH((CUADRO!G$4&amp;$E834),'Hoja de Trabajo para listado'!$A$151:$Z$151,0)),0)+IFERROR(INDEX('Hoja de Trabajo para listado'!$AB$155:$BA$1048576,MATCH($A834,'Hoja de Trabajo para listado'!$AB$155:$AB$1048576,0),MATCH((CUADRO!G$4&amp;$E834),'Hoja de Trabajo para listado'!$AB$151:$BA$151,0)),0)+IFERROR(INDEX('Hoja de Trabajo para listado'!$BC$155:$CB$1048576,MATCH($A834,'Hoja de Trabajo para listado'!$BC$155:$BC$1048576,0),MATCH((CUADRO!G$4&amp;$E834),'Hoja de Trabajo para listado'!$BC$151:$CB$151,0)),0)+IFERROR(INDEX('Hoja de Trabajo para listado'!$DE$153:$DG$274,MATCH($A834,'Hoja de Trabajo para listado'!$DE$153:$DE$1048576,0),MATCH((CUADRO!G$4&amp;$E834),'Hoja de Trabajo para listado'!$DE$151:$DG$151,0)),0)+IFERROR(INDEX('Hoja de Trabajo para listado'!$CD$155:$DC$1048576,MATCH($A834,'Hoja de Trabajo para listado'!$CD$155:$CD$1048576,0),MATCH((CUADRO!G$4&amp;$E834),'Hoja de Trabajo para listado'!$CD$151:$DC$151,0)),0)</f>
        <v>0</v>
      </c>
      <c r="H834" s="241">
        <f ca="1">+IFERROR(INDEX('Hoja de Trabajo para listado'!$A$155:$Z$1048576,MATCH($A834,'Hoja de Trabajo para listado'!$A$155:$A$1048576,0),MATCH((CUADRO!H$4&amp;$E834),'Hoja de Trabajo para listado'!$A$151:$Z$151,0)),0)+IFERROR(INDEX('Hoja de Trabajo para listado'!$AB$155:$BA$1048576,MATCH($A834,'Hoja de Trabajo para listado'!$AB$155:$AB$1048576,0),MATCH((CUADRO!H$4&amp;$E834),'Hoja de Trabajo para listado'!$AB$151:$BA$151,0)),0)+IFERROR(INDEX('Hoja de Trabajo para listado'!$BC$155:$CB$1048576,MATCH($A834,'Hoja de Trabajo para listado'!$BC$155:$BC$1048576,0),MATCH((CUADRO!H$4&amp;$E834),'Hoja de Trabajo para listado'!$BC$151:$CB$151,0)),0)+IFERROR(INDEX('Hoja de Trabajo para listado'!$DE$153:$DG$274,MATCH($A834,'Hoja de Trabajo para listado'!$DE$153:$DE$1048576,0),MATCH((CUADRO!H$4&amp;$E834),'Hoja de Trabajo para listado'!$DE$151:$DG$151,0)),0)+IFERROR(INDEX('Hoja de Trabajo para listado'!$CD$155:$DC$1048576,MATCH($A834,'Hoja de Trabajo para listado'!$CD$155:$CD$1048576,0),MATCH((CUADRO!H$4&amp;$E834),'Hoja de Trabajo para listado'!$CD$151:$DC$151,0)),0)</f>
        <v>0</v>
      </c>
      <c r="I834" s="241">
        <f ca="1">+IFERROR(INDEX('Hoja de Trabajo para listado'!$A$155:$Z$1048576,MATCH($A834,'Hoja de Trabajo para listado'!$A$155:$A$1048576,0),MATCH((CUADRO!I$4&amp;$E834),'Hoja de Trabajo para listado'!$A$151:$Z$151,0)),0)+IFERROR(INDEX('Hoja de Trabajo para listado'!$AB$155:$BA$1048576,MATCH($A834,'Hoja de Trabajo para listado'!$AB$155:$AB$1048576,0),MATCH((CUADRO!I$4&amp;$E834),'Hoja de Trabajo para listado'!$AB$151:$BA$151,0)),0)+IFERROR(INDEX('Hoja de Trabajo para listado'!$BC$155:$CB$1048576,MATCH($A834,'Hoja de Trabajo para listado'!$BC$155:$BC$1048576,0),MATCH((CUADRO!I$4&amp;$E834),'Hoja de Trabajo para listado'!$BC$151:$CB$151,0)),0)+IFERROR(INDEX('Hoja de Trabajo para listado'!$DE$153:$DG$274,MATCH($A834,'Hoja de Trabajo para listado'!$DE$153:$DE$1048576,0),MATCH((CUADRO!I$4&amp;$E834),'Hoja de Trabajo para listado'!$DE$151:$DG$151,0)),0)+IFERROR(INDEX('Hoja de Trabajo para listado'!$CD$155:$DC$1048576,MATCH($A834,'Hoja de Trabajo para listado'!$CD$155:$CD$1048576,0),MATCH((CUADRO!I$4&amp;$E834),'Hoja de Trabajo para listado'!$CD$151:$DC$151,0)),0)</f>
        <v>0</v>
      </c>
      <c r="J834" s="241">
        <f ca="1">+IFERROR(INDEX('Hoja de Trabajo para listado'!$A$155:$Z$1048576,MATCH($A834,'Hoja de Trabajo para listado'!$A$155:$A$1048576,0),MATCH((CUADRO!J$4&amp;$E834),'Hoja de Trabajo para listado'!$A$151:$Z$151,0)),0)+IFERROR(INDEX('Hoja de Trabajo para listado'!$AB$155:$BA$1048576,MATCH($A834,'Hoja de Trabajo para listado'!$AB$155:$AB$1048576,0),MATCH((CUADRO!J$4&amp;$E834),'Hoja de Trabajo para listado'!$AB$151:$BA$151,0)),0)+IFERROR(INDEX('Hoja de Trabajo para listado'!$BC$155:$CB$1048576,MATCH($A834,'Hoja de Trabajo para listado'!$BC$155:$BC$1048576,0),MATCH((CUADRO!J$4&amp;$E834),'Hoja de Trabajo para listado'!$BC$151:$CB$151,0)),0)+IFERROR(INDEX('Hoja de Trabajo para listado'!$DE$153:$DG$274,MATCH($A834,'Hoja de Trabajo para listado'!$DE$153:$DE$1048576,0),MATCH((CUADRO!J$4&amp;$E834),'Hoja de Trabajo para listado'!$DE$151:$DG$151,0)),0)+IFERROR(INDEX('Hoja de Trabajo para listado'!$CD$155:$DC$1048576,MATCH($A834,'Hoja de Trabajo para listado'!$CD$155:$CD$1048576,0),MATCH((CUADRO!J$4&amp;$E834),'Hoja de Trabajo para listado'!$CD$151:$DC$151,0)),0)</f>
        <v>0</v>
      </c>
      <c r="K834" s="241">
        <f ca="1">+IFERROR(INDEX('Hoja de Trabajo para listado'!$A$155:$Z$1048576,MATCH($A834,'Hoja de Trabajo para listado'!$A$155:$A$1048576,0),MATCH((CUADRO!K$4&amp;$E834),'Hoja de Trabajo para listado'!$A$151:$Z$151,0)),0)+IFERROR(INDEX('Hoja de Trabajo para listado'!$AB$155:$BA$1048576,MATCH($A834,'Hoja de Trabajo para listado'!$AB$155:$AB$1048576,0),MATCH((CUADRO!K$4&amp;$E834),'Hoja de Trabajo para listado'!$AB$151:$BA$151,0)),0)+IFERROR(INDEX('Hoja de Trabajo para listado'!$BC$155:$CB$1048576,MATCH($A834,'Hoja de Trabajo para listado'!$BC$155:$BC$1048576,0),MATCH((CUADRO!K$4&amp;$E834),'Hoja de Trabajo para listado'!$BC$151:$CB$151,0)),0)+IFERROR(INDEX('Hoja de Trabajo para listado'!$DE$153:$DG$274,MATCH($A834,'Hoja de Trabajo para listado'!$DE$153:$DE$1048576,0),MATCH((CUADRO!K$4&amp;$E834),'Hoja de Trabajo para listado'!$DE$151:$DG$151,0)),0)+IFERROR(INDEX('Hoja de Trabajo para listado'!$CD$155:$DC$1048576,MATCH($A834,'Hoja de Trabajo para listado'!$CD$155:$CD$1048576,0),MATCH((CUADRO!K$4&amp;$E834),'Hoja de Trabajo para listado'!$CD$151:$DC$151,0)),0)</f>
        <v>0</v>
      </c>
      <c r="L834" s="241">
        <f ca="1">+IFERROR(INDEX('Hoja de Trabajo para listado'!$A$155:$Z$1048576,MATCH($A834,'Hoja de Trabajo para listado'!$A$155:$A$1048576,0),MATCH((CUADRO!L$4&amp;$E834),'Hoja de Trabajo para listado'!$A$151:$Z$151,0)),0)+IFERROR(INDEX('Hoja de Trabajo para listado'!$AB$155:$BA$1048576,MATCH($A834,'Hoja de Trabajo para listado'!$AB$155:$AB$1048576,0),MATCH((CUADRO!L$4&amp;$E834),'Hoja de Trabajo para listado'!$AB$151:$BA$151,0)),0)+IFERROR(INDEX('Hoja de Trabajo para listado'!$BC$155:$CB$1048576,MATCH($A834,'Hoja de Trabajo para listado'!$BC$155:$BC$1048576,0),MATCH((CUADRO!L$4&amp;$E834),'Hoja de Trabajo para listado'!$BC$151:$CB$151,0)),0)+IFERROR(INDEX('Hoja de Trabajo para listado'!$DE$153:$DG$274,MATCH($A834,'Hoja de Trabajo para listado'!$DE$153:$DE$1048576,0),MATCH((CUADRO!L$4&amp;$E834),'Hoja de Trabajo para listado'!$DE$151:$DG$151,0)),0)+IFERROR(INDEX('Hoja de Trabajo para listado'!$CD$155:$DC$1048576,MATCH($A834,'Hoja de Trabajo para listado'!$CD$155:$CD$1048576,0),MATCH((CUADRO!L$4&amp;$E834),'Hoja de Trabajo para listado'!$CD$151:$DC$151,0)),0)</f>
        <v>0</v>
      </c>
      <c r="M834" s="241">
        <f ca="1">+IFERROR(INDEX('Hoja de Trabajo para listado'!$A$155:$Z$1048576,MATCH($A834,'Hoja de Trabajo para listado'!$A$155:$A$1048576,0),MATCH((CUADRO!M$4&amp;$E834),'Hoja de Trabajo para listado'!$A$151:$Z$151,0)),0)+IFERROR(INDEX('Hoja de Trabajo para listado'!$AB$155:$BA$1048576,MATCH($A834,'Hoja de Trabajo para listado'!$AB$155:$AB$1048576,0),MATCH((CUADRO!M$4&amp;$E834),'Hoja de Trabajo para listado'!$AB$151:$BA$151,0)),0)+IFERROR(INDEX('Hoja de Trabajo para listado'!$BC$155:$CB$1048576,MATCH($A834,'Hoja de Trabajo para listado'!$BC$155:$BC$1048576,0),MATCH((CUADRO!M$4&amp;$E834),'Hoja de Trabajo para listado'!$BC$151:$CB$151,0)),0)+IFERROR(INDEX('Hoja de Trabajo para listado'!$DE$153:$DG$274,MATCH($A834,'Hoja de Trabajo para listado'!$DE$153:$DE$1048576,0),MATCH((CUADRO!M$4&amp;$E834),'Hoja de Trabajo para listado'!$DE$151:$DG$151,0)),0)+IFERROR(INDEX('Hoja de Trabajo para listado'!$CD$155:$DC$1048576,MATCH($A834,'Hoja de Trabajo para listado'!$CD$155:$CD$1048576,0),MATCH((CUADRO!M$4&amp;$E834),'Hoja de Trabajo para listado'!$CD$151:$DC$151,0)),0)</f>
        <v>0</v>
      </c>
      <c r="N834" s="241">
        <f ca="1">+IFERROR(INDEX('Hoja de Trabajo para listado'!$A$155:$Z$1048576,MATCH($A834,'Hoja de Trabajo para listado'!$A$155:$A$1048576,0),MATCH((CUADRO!N$4&amp;$E834),'Hoja de Trabajo para listado'!$A$151:$Z$151,0)),0)+IFERROR(INDEX('Hoja de Trabajo para listado'!$AB$155:$BA$1048576,MATCH($A834,'Hoja de Trabajo para listado'!$AB$155:$AB$1048576,0),MATCH((CUADRO!N$4&amp;$E834),'Hoja de Trabajo para listado'!$AB$151:$BA$151,0)),0)+IFERROR(INDEX('Hoja de Trabajo para listado'!$BC$155:$CB$1048576,MATCH($A834,'Hoja de Trabajo para listado'!$BC$155:$BC$1048576,0),MATCH((CUADRO!N$4&amp;$E834),'Hoja de Trabajo para listado'!$BC$151:$CB$151,0)),0)+IFERROR(INDEX('Hoja de Trabajo para listado'!$DE$153:$DG$274,MATCH($A834,'Hoja de Trabajo para listado'!$DE$153:$DE$1048576,0),MATCH((CUADRO!N$4&amp;$E834),'Hoja de Trabajo para listado'!$DE$151:$DG$151,0)),0)+IFERROR(INDEX('Hoja de Trabajo para listado'!$CD$155:$DC$1048576,MATCH($A834,'Hoja de Trabajo para listado'!$CD$155:$CD$1048576,0),MATCH((CUADRO!N$4&amp;$E834),'Hoja de Trabajo para listado'!$CD$151:$DC$151,0)),0)</f>
        <v>0</v>
      </c>
      <c r="O834" s="241">
        <f ca="1">+IFERROR(INDEX('Hoja de Trabajo para listado'!$A$155:$Z$1048576,MATCH($A834,'Hoja de Trabajo para listado'!$A$155:$A$1048576,0),MATCH((CUADRO!O$4&amp;$E834),'Hoja de Trabajo para listado'!$A$151:$Z$151,0)),0)+IFERROR(INDEX('Hoja de Trabajo para listado'!$AB$155:$BA$1048576,MATCH($A834,'Hoja de Trabajo para listado'!$AB$155:$AB$1048576,0),MATCH((CUADRO!O$4&amp;$E834),'Hoja de Trabajo para listado'!$AB$151:$BA$151,0)),0)+IFERROR(INDEX('Hoja de Trabajo para listado'!$BC$155:$CB$1048576,MATCH($A834,'Hoja de Trabajo para listado'!$BC$155:$BC$1048576,0),MATCH((CUADRO!O$4&amp;$E834),'Hoja de Trabajo para listado'!$BC$151:$CB$151,0)),0)+IFERROR(INDEX('Hoja de Trabajo para listado'!$DE$153:$DG$274,MATCH($A834,'Hoja de Trabajo para listado'!$DE$153:$DE$1048576,0),MATCH((CUADRO!O$4&amp;$E834),'Hoja de Trabajo para listado'!$DE$151:$DG$151,0)),0)+IFERROR(INDEX('Hoja de Trabajo para listado'!$CD$155:$DC$1048576,MATCH($A834,'Hoja de Trabajo para listado'!$CD$155:$CD$1048576,0),MATCH((CUADRO!O$4&amp;$E834),'Hoja de Trabajo para listado'!$CD$151:$DC$151,0)),0)</f>
        <v>0</v>
      </c>
      <c r="P834" s="241">
        <f ca="1">+IFERROR(INDEX('Hoja de Trabajo para listado'!$A$155:$Z$1048576,MATCH($A834,'Hoja de Trabajo para listado'!$A$155:$A$1048576,0),MATCH((CUADRO!P$4&amp;$E834),'Hoja de Trabajo para listado'!$A$151:$Z$151,0)),0)+IFERROR(INDEX('Hoja de Trabajo para listado'!$AB$155:$BA$1048576,MATCH($A834,'Hoja de Trabajo para listado'!$AB$155:$AB$1048576,0),MATCH((CUADRO!P$4&amp;$E834),'Hoja de Trabajo para listado'!$AB$151:$BA$151,0)),0)+IFERROR(INDEX('Hoja de Trabajo para listado'!$BC$155:$CB$1048576,MATCH($A834,'Hoja de Trabajo para listado'!$BC$155:$BC$1048576,0),MATCH((CUADRO!P$4&amp;$E834),'Hoja de Trabajo para listado'!$BC$151:$CB$151,0)),0)+IFERROR(INDEX('Hoja de Trabajo para listado'!$DE$153:$DG$274,MATCH($A834,'Hoja de Trabajo para listado'!$DE$153:$DE$1048576,0),MATCH((CUADRO!P$4&amp;$E834),'Hoja de Trabajo para listado'!$DE$151:$DG$151,0)),0)+IFERROR(INDEX('Hoja de Trabajo para listado'!$CD$155:$DC$1048576,MATCH($A834,'Hoja de Trabajo para listado'!$CD$155:$CD$1048576,0),MATCH((CUADRO!P$4&amp;$E834),'Hoja de Trabajo para listado'!$CD$151:$DC$151,0)),0)</f>
        <v>0</v>
      </c>
      <c r="Q834" s="241">
        <f ca="1">+IFERROR(INDEX('Hoja de Trabajo para listado'!$A$155:$Z$1048576,MATCH($A834,'Hoja de Trabajo para listado'!$A$155:$A$1048576,0),MATCH((CUADRO!Q$4&amp;$E834),'Hoja de Trabajo para listado'!$A$151:$Z$151,0)),0)+IFERROR(INDEX('Hoja de Trabajo para listado'!$AB$155:$BA$1048576,MATCH($A834,'Hoja de Trabajo para listado'!$AB$155:$AB$1048576,0),MATCH((CUADRO!Q$4&amp;$E834),'Hoja de Trabajo para listado'!$AB$151:$BA$151,0)),0)+IFERROR(INDEX('Hoja de Trabajo para listado'!$BC$155:$CB$1048576,MATCH($A834,'Hoja de Trabajo para listado'!$BC$155:$BC$1048576,0),MATCH((CUADRO!Q$4&amp;$E834),'Hoja de Trabajo para listado'!$BC$151:$CB$151,0)),0)+IFERROR(INDEX('Hoja de Trabajo para listado'!$DE$153:$DG$274,MATCH($A834,'Hoja de Trabajo para listado'!$DE$153:$DE$1048576,0),MATCH((CUADRO!Q$4&amp;$E834),'Hoja de Trabajo para listado'!$DE$151:$DG$151,0)),0)+IFERROR(INDEX('Hoja de Trabajo para listado'!$CD$155:$DC$1048576,MATCH($A834,'Hoja de Trabajo para listado'!$CD$155:$CD$1048576,0),MATCH((CUADRO!Q$4&amp;$E834),'Hoja de Trabajo para listado'!$CD$151:$DC$151,0)),0)</f>
        <v>0</v>
      </c>
      <c r="R834" s="241">
        <f t="shared" ca="1" si="31"/>
        <v>0</v>
      </c>
      <c r="S834" s="247">
        <f ca="1">+R833+R834</f>
        <v>0</v>
      </c>
      <c r="T834" s="241">
        <f ca="1">+S834</f>
        <v>0</v>
      </c>
      <c r="U834" s="240">
        <f t="shared" si="32"/>
        <v>2</v>
      </c>
      <c r="V834" s="327" t="str">
        <f>+VLOOKUP(A834,bd_lista!$A$3:$E$592,5,FALSE)</f>
        <v>Gobiernos Autonomos Municipales</v>
      </c>
      <c r="W834" s="398"/>
      <c r="X834" s="240">
        <f>+VLOOKUP(A834,[4]Sheet1!$A$13:$D$744,4,FALSE)</f>
        <v>0</v>
      </c>
      <c r="Y834" s="240" t="e">
        <f>+VLOOKUP(X834,bd_lista!$A$3:$C$592,3,FALSE)</f>
        <v>#N/A</v>
      </c>
      <c r="Z834" s="288"/>
      <c r="AA834" s="289"/>
    </row>
    <row r="835" spans="1:27" customFormat="1" ht="15" hidden="1" customHeight="1">
      <c r="A835" s="32">
        <v>1435</v>
      </c>
      <c r="B835" s="393">
        <f>+A835</f>
        <v>1435</v>
      </c>
      <c r="C835" s="245" t="str">
        <f>+VLOOKUP(A835,bd_lista!$A$3:$C$592,3,FALSE)</f>
        <v>Gobierno Autónomo Municipal de Soracachi</v>
      </c>
      <c r="D835" s="395" t="str">
        <f>+C835</f>
        <v>Gobierno Autónomo Municipal de Soracachi</v>
      </c>
      <c r="E835" s="240" t="s">
        <v>1303</v>
      </c>
      <c r="F835" s="241">
        <f ca="1">+IFERROR(INDEX('Hoja de Trabajo para listado'!$A$155:$Z$1048576,MATCH($A835,'Hoja de Trabajo para listado'!$A$155:$A$1048576,0),MATCH((CUADRO!F$4&amp;$E835),'Hoja de Trabajo para listado'!$A$151:$Z$151,0)),0)+IFERROR(INDEX('Hoja de Trabajo para listado'!$AB$155:$BA$1048576,MATCH($A835,'Hoja de Trabajo para listado'!$AB$155:$AB$1048576,0),MATCH((CUADRO!F$4&amp;$E835),'Hoja de Trabajo para listado'!$AB$151:$BA$151,0)),0)+IFERROR(INDEX('Hoja de Trabajo para listado'!$BC$155:$CB$1048576,MATCH($A835,'Hoja de Trabajo para listado'!$BC$155:$BC$1048576,0),MATCH((CUADRO!F$4&amp;$E835),'Hoja de Trabajo para listado'!$BC$151:$CB$151,0)),0)+IFERROR(INDEX('Hoja de Trabajo para listado'!$DE$153:$DG$274,MATCH($A835,'Hoja de Trabajo para listado'!$DE$153:$DE$1048576,0),MATCH((CUADRO!F$4&amp;$E835),'Hoja de Trabajo para listado'!$DE$151:$DG$151,0)),0)+IFERROR(INDEX('Hoja de Trabajo para listado'!$CD$155:$DC$1048576,MATCH($A835,'Hoja de Trabajo para listado'!$CD$155:$CD$1048576,0),MATCH((CUADRO!F$4&amp;$E835),'Hoja de Trabajo para listado'!$CD$151:$DC$151,0)),0)</f>
        <v>0</v>
      </c>
      <c r="G835" s="241">
        <f ca="1">+IFERROR(INDEX('Hoja de Trabajo para listado'!$A$155:$Z$1048576,MATCH($A835,'Hoja de Trabajo para listado'!$A$155:$A$1048576,0),MATCH((CUADRO!G$4&amp;$E835),'Hoja de Trabajo para listado'!$A$151:$Z$151,0)),0)+IFERROR(INDEX('Hoja de Trabajo para listado'!$AB$155:$BA$1048576,MATCH($A835,'Hoja de Trabajo para listado'!$AB$155:$AB$1048576,0),MATCH((CUADRO!G$4&amp;$E835),'Hoja de Trabajo para listado'!$AB$151:$BA$151,0)),0)+IFERROR(INDEX('Hoja de Trabajo para listado'!$BC$155:$CB$1048576,MATCH($A835,'Hoja de Trabajo para listado'!$BC$155:$BC$1048576,0),MATCH((CUADRO!G$4&amp;$E835),'Hoja de Trabajo para listado'!$BC$151:$CB$151,0)),0)+IFERROR(INDEX('Hoja de Trabajo para listado'!$DE$153:$DG$274,MATCH($A835,'Hoja de Trabajo para listado'!$DE$153:$DE$1048576,0),MATCH((CUADRO!G$4&amp;$E835),'Hoja de Trabajo para listado'!$DE$151:$DG$151,0)),0)+IFERROR(INDEX('Hoja de Trabajo para listado'!$CD$155:$DC$1048576,MATCH($A835,'Hoja de Trabajo para listado'!$CD$155:$CD$1048576,0),MATCH((CUADRO!G$4&amp;$E835),'Hoja de Trabajo para listado'!$CD$151:$DC$151,0)),0)</f>
        <v>0</v>
      </c>
      <c r="H835" s="241">
        <f ca="1">+IFERROR(INDEX('Hoja de Trabajo para listado'!$A$155:$Z$1048576,MATCH($A835,'Hoja de Trabajo para listado'!$A$155:$A$1048576,0),MATCH((CUADRO!H$4&amp;$E835),'Hoja de Trabajo para listado'!$A$151:$Z$151,0)),0)+IFERROR(INDEX('Hoja de Trabajo para listado'!$AB$155:$BA$1048576,MATCH($A835,'Hoja de Trabajo para listado'!$AB$155:$AB$1048576,0),MATCH((CUADRO!H$4&amp;$E835),'Hoja de Trabajo para listado'!$AB$151:$BA$151,0)),0)+IFERROR(INDEX('Hoja de Trabajo para listado'!$BC$155:$CB$1048576,MATCH($A835,'Hoja de Trabajo para listado'!$BC$155:$BC$1048576,0),MATCH((CUADRO!H$4&amp;$E835),'Hoja de Trabajo para listado'!$BC$151:$CB$151,0)),0)+IFERROR(INDEX('Hoja de Trabajo para listado'!$DE$153:$DG$274,MATCH($A835,'Hoja de Trabajo para listado'!$DE$153:$DE$1048576,0),MATCH((CUADRO!H$4&amp;$E835),'Hoja de Trabajo para listado'!$DE$151:$DG$151,0)),0)+IFERROR(INDEX('Hoja de Trabajo para listado'!$CD$155:$DC$1048576,MATCH($A835,'Hoja de Trabajo para listado'!$CD$155:$CD$1048576,0),MATCH((CUADRO!H$4&amp;$E835),'Hoja de Trabajo para listado'!$CD$151:$DC$151,0)),0)</f>
        <v>0</v>
      </c>
      <c r="I835" s="241">
        <f ca="1">+IFERROR(INDEX('Hoja de Trabajo para listado'!$A$155:$Z$1048576,MATCH($A835,'Hoja de Trabajo para listado'!$A$155:$A$1048576,0),MATCH((CUADRO!I$4&amp;$E835),'Hoja de Trabajo para listado'!$A$151:$Z$151,0)),0)+IFERROR(INDEX('Hoja de Trabajo para listado'!$AB$155:$BA$1048576,MATCH($A835,'Hoja de Trabajo para listado'!$AB$155:$AB$1048576,0),MATCH((CUADRO!I$4&amp;$E835),'Hoja de Trabajo para listado'!$AB$151:$BA$151,0)),0)+IFERROR(INDEX('Hoja de Trabajo para listado'!$BC$155:$CB$1048576,MATCH($A835,'Hoja de Trabajo para listado'!$BC$155:$BC$1048576,0),MATCH((CUADRO!I$4&amp;$E835),'Hoja de Trabajo para listado'!$BC$151:$CB$151,0)),0)+IFERROR(INDEX('Hoja de Trabajo para listado'!$DE$153:$DG$274,MATCH($A835,'Hoja de Trabajo para listado'!$DE$153:$DE$1048576,0),MATCH((CUADRO!I$4&amp;$E835),'Hoja de Trabajo para listado'!$DE$151:$DG$151,0)),0)+IFERROR(INDEX('Hoja de Trabajo para listado'!$CD$155:$DC$1048576,MATCH($A835,'Hoja de Trabajo para listado'!$CD$155:$CD$1048576,0),MATCH((CUADRO!I$4&amp;$E835),'Hoja de Trabajo para listado'!$CD$151:$DC$151,0)),0)</f>
        <v>0</v>
      </c>
      <c r="J835" s="241">
        <f ca="1">+IFERROR(INDEX('Hoja de Trabajo para listado'!$A$155:$Z$1048576,MATCH($A835,'Hoja de Trabajo para listado'!$A$155:$A$1048576,0),MATCH((CUADRO!J$4&amp;$E835),'Hoja de Trabajo para listado'!$A$151:$Z$151,0)),0)+IFERROR(INDEX('Hoja de Trabajo para listado'!$AB$155:$BA$1048576,MATCH($A835,'Hoja de Trabajo para listado'!$AB$155:$AB$1048576,0),MATCH((CUADRO!J$4&amp;$E835),'Hoja de Trabajo para listado'!$AB$151:$BA$151,0)),0)+IFERROR(INDEX('Hoja de Trabajo para listado'!$BC$155:$CB$1048576,MATCH($A835,'Hoja de Trabajo para listado'!$BC$155:$BC$1048576,0),MATCH((CUADRO!J$4&amp;$E835),'Hoja de Trabajo para listado'!$BC$151:$CB$151,0)),0)+IFERROR(INDEX('Hoja de Trabajo para listado'!$DE$153:$DG$274,MATCH($A835,'Hoja de Trabajo para listado'!$DE$153:$DE$1048576,0),MATCH((CUADRO!J$4&amp;$E835),'Hoja de Trabajo para listado'!$DE$151:$DG$151,0)),0)+IFERROR(INDEX('Hoja de Trabajo para listado'!$CD$155:$DC$1048576,MATCH($A835,'Hoja de Trabajo para listado'!$CD$155:$CD$1048576,0),MATCH((CUADRO!J$4&amp;$E835),'Hoja de Trabajo para listado'!$CD$151:$DC$151,0)),0)</f>
        <v>0</v>
      </c>
      <c r="K835" s="241">
        <f ca="1">+IFERROR(INDEX('Hoja de Trabajo para listado'!$A$155:$Z$1048576,MATCH($A835,'Hoja de Trabajo para listado'!$A$155:$A$1048576,0),MATCH((CUADRO!K$4&amp;$E835),'Hoja de Trabajo para listado'!$A$151:$Z$151,0)),0)+IFERROR(INDEX('Hoja de Trabajo para listado'!$AB$155:$BA$1048576,MATCH($A835,'Hoja de Trabajo para listado'!$AB$155:$AB$1048576,0),MATCH((CUADRO!K$4&amp;$E835),'Hoja de Trabajo para listado'!$AB$151:$BA$151,0)),0)+IFERROR(INDEX('Hoja de Trabajo para listado'!$BC$155:$CB$1048576,MATCH($A835,'Hoja de Trabajo para listado'!$BC$155:$BC$1048576,0),MATCH((CUADRO!K$4&amp;$E835),'Hoja de Trabajo para listado'!$BC$151:$CB$151,0)),0)+IFERROR(INDEX('Hoja de Trabajo para listado'!$DE$153:$DG$274,MATCH($A835,'Hoja de Trabajo para listado'!$DE$153:$DE$1048576,0),MATCH((CUADRO!K$4&amp;$E835),'Hoja de Trabajo para listado'!$DE$151:$DG$151,0)),0)+IFERROR(INDEX('Hoja de Trabajo para listado'!$CD$155:$DC$1048576,MATCH($A835,'Hoja de Trabajo para listado'!$CD$155:$CD$1048576,0),MATCH((CUADRO!K$4&amp;$E835),'Hoja de Trabajo para listado'!$CD$151:$DC$151,0)),0)</f>
        <v>0</v>
      </c>
      <c r="L835" s="241">
        <f ca="1">+IFERROR(INDEX('Hoja de Trabajo para listado'!$A$155:$Z$1048576,MATCH($A835,'Hoja de Trabajo para listado'!$A$155:$A$1048576,0),MATCH((CUADRO!L$4&amp;$E835),'Hoja de Trabajo para listado'!$A$151:$Z$151,0)),0)+IFERROR(INDEX('Hoja de Trabajo para listado'!$AB$155:$BA$1048576,MATCH($A835,'Hoja de Trabajo para listado'!$AB$155:$AB$1048576,0),MATCH((CUADRO!L$4&amp;$E835),'Hoja de Trabajo para listado'!$AB$151:$BA$151,0)),0)+IFERROR(INDEX('Hoja de Trabajo para listado'!$BC$155:$CB$1048576,MATCH($A835,'Hoja de Trabajo para listado'!$BC$155:$BC$1048576,0),MATCH((CUADRO!L$4&amp;$E835),'Hoja de Trabajo para listado'!$BC$151:$CB$151,0)),0)+IFERROR(INDEX('Hoja de Trabajo para listado'!$DE$153:$DG$274,MATCH($A835,'Hoja de Trabajo para listado'!$DE$153:$DE$1048576,0),MATCH((CUADRO!L$4&amp;$E835),'Hoja de Trabajo para listado'!$DE$151:$DG$151,0)),0)+IFERROR(INDEX('Hoja de Trabajo para listado'!$CD$155:$DC$1048576,MATCH($A835,'Hoja de Trabajo para listado'!$CD$155:$CD$1048576,0),MATCH((CUADRO!L$4&amp;$E835),'Hoja de Trabajo para listado'!$CD$151:$DC$151,0)),0)</f>
        <v>0</v>
      </c>
      <c r="M835" s="241">
        <f ca="1">+IFERROR(INDEX('Hoja de Trabajo para listado'!$A$155:$Z$1048576,MATCH($A835,'Hoja de Trabajo para listado'!$A$155:$A$1048576,0),MATCH((CUADRO!M$4&amp;$E835),'Hoja de Trabajo para listado'!$A$151:$Z$151,0)),0)+IFERROR(INDEX('Hoja de Trabajo para listado'!$AB$155:$BA$1048576,MATCH($A835,'Hoja de Trabajo para listado'!$AB$155:$AB$1048576,0),MATCH((CUADRO!M$4&amp;$E835),'Hoja de Trabajo para listado'!$AB$151:$BA$151,0)),0)+IFERROR(INDEX('Hoja de Trabajo para listado'!$BC$155:$CB$1048576,MATCH($A835,'Hoja de Trabajo para listado'!$BC$155:$BC$1048576,0),MATCH((CUADRO!M$4&amp;$E835),'Hoja de Trabajo para listado'!$BC$151:$CB$151,0)),0)+IFERROR(INDEX('Hoja de Trabajo para listado'!$DE$153:$DG$274,MATCH($A835,'Hoja de Trabajo para listado'!$DE$153:$DE$1048576,0),MATCH((CUADRO!M$4&amp;$E835),'Hoja de Trabajo para listado'!$DE$151:$DG$151,0)),0)+IFERROR(INDEX('Hoja de Trabajo para listado'!$CD$155:$DC$1048576,MATCH($A835,'Hoja de Trabajo para listado'!$CD$155:$CD$1048576,0),MATCH((CUADRO!M$4&amp;$E835),'Hoja de Trabajo para listado'!$CD$151:$DC$151,0)),0)</f>
        <v>0</v>
      </c>
      <c r="N835" s="241">
        <f ca="1">+IFERROR(INDEX('Hoja de Trabajo para listado'!$A$155:$Z$1048576,MATCH($A835,'Hoja de Trabajo para listado'!$A$155:$A$1048576,0),MATCH((CUADRO!N$4&amp;$E835),'Hoja de Trabajo para listado'!$A$151:$Z$151,0)),0)+IFERROR(INDEX('Hoja de Trabajo para listado'!$AB$155:$BA$1048576,MATCH($A835,'Hoja de Trabajo para listado'!$AB$155:$AB$1048576,0),MATCH((CUADRO!N$4&amp;$E835),'Hoja de Trabajo para listado'!$AB$151:$BA$151,0)),0)+IFERROR(INDEX('Hoja de Trabajo para listado'!$BC$155:$CB$1048576,MATCH($A835,'Hoja de Trabajo para listado'!$BC$155:$BC$1048576,0),MATCH((CUADRO!N$4&amp;$E835),'Hoja de Trabajo para listado'!$BC$151:$CB$151,0)),0)+IFERROR(INDEX('Hoja de Trabajo para listado'!$DE$153:$DG$274,MATCH($A835,'Hoja de Trabajo para listado'!$DE$153:$DE$1048576,0),MATCH((CUADRO!N$4&amp;$E835),'Hoja de Trabajo para listado'!$DE$151:$DG$151,0)),0)+IFERROR(INDEX('Hoja de Trabajo para listado'!$CD$155:$DC$1048576,MATCH($A835,'Hoja de Trabajo para listado'!$CD$155:$CD$1048576,0),MATCH((CUADRO!N$4&amp;$E835),'Hoja de Trabajo para listado'!$CD$151:$DC$151,0)),0)</f>
        <v>0</v>
      </c>
      <c r="O835" s="241">
        <f ca="1">+IFERROR(INDEX('Hoja de Trabajo para listado'!$A$155:$Z$1048576,MATCH($A835,'Hoja de Trabajo para listado'!$A$155:$A$1048576,0),MATCH((CUADRO!O$4&amp;$E835),'Hoja de Trabajo para listado'!$A$151:$Z$151,0)),0)+IFERROR(INDEX('Hoja de Trabajo para listado'!$AB$155:$BA$1048576,MATCH($A835,'Hoja de Trabajo para listado'!$AB$155:$AB$1048576,0),MATCH((CUADRO!O$4&amp;$E835),'Hoja de Trabajo para listado'!$AB$151:$BA$151,0)),0)+IFERROR(INDEX('Hoja de Trabajo para listado'!$BC$155:$CB$1048576,MATCH($A835,'Hoja de Trabajo para listado'!$BC$155:$BC$1048576,0),MATCH((CUADRO!O$4&amp;$E835),'Hoja de Trabajo para listado'!$BC$151:$CB$151,0)),0)+IFERROR(INDEX('Hoja de Trabajo para listado'!$DE$153:$DG$274,MATCH($A835,'Hoja de Trabajo para listado'!$DE$153:$DE$1048576,0),MATCH((CUADRO!O$4&amp;$E835),'Hoja de Trabajo para listado'!$DE$151:$DG$151,0)),0)+IFERROR(INDEX('Hoja de Trabajo para listado'!$CD$155:$DC$1048576,MATCH($A835,'Hoja de Trabajo para listado'!$CD$155:$CD$1048576,0),MATCH((CUADRO!O$4&amp;$E835),'Hoja de Trabajo para listado'!$CD$151:$DC$151,0)),0)</f>
        <v>0</v>
      </c>
      <c r="P835" s="241">
        <f ca="1">+IFERROR(INDEX('Hoja de Trabajo para listado'!$A$155:$Z$1048576,MATCH($A835,'Hoja de Trabajo para listado'!$A$155:$A$1048576,0),MATCH((CUADRO!P$4&amp;$E835),'Hoja de Trabajo para listado'!$A$151:$Z$151,0)),0)+IFERROR(INDEX('Hoja de Trabajo para listado'!$AB$155:$BA$1048576,MATCH($A835,'Hoja de Trabajo para listado'!$AB$155:$AB$1048576,0),MATCH((CUADRO!P$4&amp;$E835),'Hoja de Trabajo para listado'!$AB$151:$BA$151,0)),0)+IFERROR(INDEX('Hoja de Trabajo para listado'!$BC$155:$CB$1048576,MATCH($A835,'Hoja de Trabajo para listado'!$BC$155:$BC$1048576,0),MATCH((CUADRO!P$4&amp;$E835),'Hoja de Trabajo para listado'!$BC$151:$CB$151,0)),0)+IFERROR(INDEX('Hoja de Trabajo para listado'!$DE$153:$DG$274,MATCH($A835,'Hoja de Trabajo para listado'!$DE$153:$DE$1048576,0),MATCH((CUADRO!P$4&amp;$E835),'Hoja de Trabajo para listado'!$DE$151:$DG$151,0)),0)+IFERROR(INDEX('Hoja de Trabajo para listado'!$CD$155:$DC$1048576,MATCH($A835,'Hoja de Trabajo para listado'!$CD$155:$CD$1048576,0),MATCH((CUADRO!P$4&amp;$E835),'Hoja de Trabajo para listado'!$CD$151:$DC$151,0)),0)</f>
        <v>0</v>
      </c>
      <c r="Q835" s="241">
        <f ca="1">+IFERROR(INDEX('Hoja de Trabajo para listado'!$A$155:$Z$1048576,MATCH($A835,'Hoja de Trabajo para listado'!$A$155:$A$1048576,0),MATCH((CUADRO!Q$4&amp;$E835),'Hoja de Trabajo para listado'!$A$151:$Z$151,0)),0)+IFERROR(INDEX('Hoja de Trabajo para listado'!$AB$155:$BA$1048576,MATCH($A835,'Hoja de Trabajo para listado'!$AB$155:$AB$1048576,0),MATCH((CUADRO!Q$4&amp;$E835),'Hoja de Trabajo para listado'!$AB$151:$BA$151,0)),0)+IFERROR(INDEX('Hoja de Trabajo para listado'!$BC$155:$CB$1048576,MATCH($A835,'Hoja de Trabajo para listado'!$BC$155:$BC$1048576,0),MATCH((CUADRO!Q$4&amp;$E835),'Hoja de Trabajo para listado'!$BC$151:$CB$151,0)),0)+IFERROR(INDEX('Hoja de Trabajo para listado'!$DE$153:$DG$274,MATCH($A835,'Hoja de Trabajo para listado'!$DE$153:$DE$1048576,0),MATCH((CUADRO!Q$4&amp;$E835),'Hoja de Trabajo para listado'!$DE$151:$DG$151,0)),0)+IFERROR(INDEX('Hoja de Trabajo para listado'!$CD$155:$DC$1048576,MATCH($A835,'Hoja de Trabajo para listado'!$CD$155:$CD$1048576,0),MATCH((CUADRO!Q$4&amp;$E835),'Hoja de Trabajo para listado'!$CD$151:$DC$151,0)),0)</f>
        <v>0</v>
      </c>
      <c r="R835" s="241">
        <f t="shared" ca="1" si="31"/>
        <v>0</v>
      </c>
      <c r="S835" s="247"/>
      <c r="T835" s="241">
        <f ca="1">+T836</f>
        <v>0</v>
      </c>
      <c r="U835" s="240">
        <f t="shared" si="32"/>
        <v>1</v>
      </c>
      <c r="V835" s="327" t="str">
        <f>+VLOOKUP(A835,bd_lista!$A$3:$E$592,5,FALSE)</f>
        <v>Gobiernos Autonomos Municipales</v>
      </c>
      <c r="W835" s="397" t="str">
        <f>+V835</f>
        <v>Gobiernos Autonomos Municipales</v>
      </c>
      <c r="X835" s="240">
        <f>+VLOOKUP(A835,[4]Sheet1!$A$13:$D$744,4,FALSE)</f>
        <v>0</v>
      </c>
      <c r="Y835" s="240" t="e">
        <f>+VLOOKUP(X835,bd_lista!$A$3:$C$592,3,FALSE)</f>
        <v>#N/A</v>
      </c>
      <c r="Z835" s="290">
        <f>+X835</f>
        <v>0</v>
      </c>
      <c r="AA835" s="291" t="e">
        <f>+Y835</f>
        <v>#N/A</v>
      </c>
    </row>
    <row r="836" spans="1:27" customFormat="1" ht="15" hidden="1" customHeight="1">
      <c r="A836" s="32">
        <v>1435</v>
      </c>
      <c r="B836" s="394"/>
      <c r="C836" s="245" t="str">
        <f>+VLOOKUP(A836,bd_lista!$A$3:$C$592,3,FALSE)</f>
        <v>Gobierno Autónomo Municipal de Soracachi</v>
      </c>
      <c r="D836" s="396"/>
      <c r="E836" s="242" t="s">
        <v>1304</v>
      </c>
      <c r="F836" s="241">
        <f ca="1">+IFERROR(INDEX('Hoja de Trabajo para listado'!$A$155:$Z$1048576,MATCH($A836,'Hoja de Trabajo para listado'!$A$155:$A$1048576,0),MATCH((CUADRO!F$4&amp;$E836),'Hoja de Trabajo para listado'!$A$151:$Z$151,0)),0)+IFERROR(INDEX('Hoja de Trabajo para listado'!$AB$155:$BA$1048576,MATCH($A836,'Hoja de Trabajo para listado'!$AB$155:$AB$1048576,0),MATCH((CUADRO!F$4&amp;$E836),'Hoja de Trabajo para listado'!$AB$151:$BA$151,0)),0)+IFERROR(INDEX('Hoja de Trabajo para listado'!$BC$155:$CB$1048576,MATCH($A836,'Hoja de Trabajo para listado'!$BC$155:$BC$1048576,0),MATCH((CUADRO!F$4&amp;$E836),'Hoja de Trabajo para listado'!$BC$151:$CB$151,0)),0)+IFERROR(INDEX('Hoja de Trabajo para listado'!$DE$153:$DG$274,MATCH($A836,'Hoja de Trabajo para listado'!$DE$153:$DE$1048576,0),MATCH((CUADRO!F$4&amp;$E836),'Hoja de Trabajo para listado'!$DE$151:$DG$151,0)),0)+IFERROR(INDEX('Hoja de Trabajo para listado'!$CD$155:$DC$1048576,MATCH($A836,'Hoja de Trabajo para listado'!$CD$155:$CD$1048576,0),MATCH((CUADRO!F$4&amp;$E836),'Hoja de Trabajo para listado'!$CD$151:$DC$151,0)),0)</f>
        <v>0</v>
      </c>
      <c r="G836" s="241">
        <f ca="1">+IFERROR(INDEX('Hoja de Trabajo para listado'!$A$155:$Z$1048576,MATCH($A836,'Hoja de Trabajo para listado'!$A$155:$A$1048576,0),MATCH((CUADRO!G$4&amp;$E836),'Hoja de Trabajo para listado'!$A$151:$Z$151,0)),0)+IFERROR(INDEX('Hoja de Trabajo para listado'!$AB$155:$BA$1048576,MATCH($A836,'Hoja de Trabajo para listado'!$AB$155:$AB$1048576,0),MATCH((CUADRO!G$4&amp;$E836),'Hoja de Trabajo para listado'!$AB$151:$BA$151,0)),0)+IFERROR(INDEX('Hoja de Trabajo para listado'!$BC$155:$CB$1048576,MATCH($A836,'Hoja de Trabajo para listado'!$BC$155:$BC$1048576,0),MATCH((CUADRO!G$4&amp;$E836),'Hoja de Trabajo para listado'!$BC$151:$CB$151,0)),0)+IFERROR(INDEX('Hoja de Trabajo para listado'!$DE$153:$DG$274,MATCH($A836,'Hoja de Trabajo para listado'!$DE$153:$DE$1048576,0),MATCH((CUADRO!G$4&amp;$E836),'Hoja de Trabajo para listado'!$DE$151:$DG$151,0)),0)+IFERROR(INDEX('Hoja de Trabajo para listado'!$CD$155:$DC$1048576,MATCH($A836,'Hoja de Trabajo para listado'!$CD$155:$CD$1048576,0),MATCH((CUADRO!G$4&amp;$E836),'Hoja de Trabajo para listado'!$CD$151:$DC$151,0)),0)</f>
        <v>0</v>
      </c>
      <c r="H836" s="241">
        <f ca="1">+IFERROR(INDEX('Hoja de Trabajo para listado'!$A$155:$Z$1048576,MATCH($A836,'Hoja de Trabajo para listado'!$A$155:$A$1048576,0),MATCH((CUADRO!H$4&amp;$E836),'Hoja de Trabajo para listado'!$A$151:$Z$151,0)),0)+IFERROR(INDEX('Hoja de Trabajo para listado'!$AB$155:$BA$1048576,MATCH($A836,'Hoja de Trabajo para listado'!$AB$155:$AB$1048576,0),MATCH((CUADRO!H$4&amp;$E836),'Hoja de Trabajo para listado'!$AB$151:$BA$151,0)),0)+IFERROR(INDEX('Hoja de Trabajo para listado'!$BC$155:$CB$1048576,MATCH($A836,'Hoja de Trabajo para listado'!$BC$155:$BC$1048576,0),MATCH((CUADRO!H$4&amp;$E836),'Hoja de Trabajo para listado'!$BC$151:$CB$151,0)),0)+IFERROR(INDEX('Hoja de Trabajo para listado'!$DE$153:$DG$274,MATCH($A836,'Hoja de Trabajo para listado'!$DE$153:$DE$1048576,0),MATCH((CUADRO!H$4&amp;$E836),'Hoja de Trabajo para listado'!$DE$151:$DG$151,0)),0)+IFERROR(INDEX('Hoja de Trabajo para listado'!$CD$155:$DC$1048576,MATCH($A836,'Hoja de Trabajo para listado'!$CD$155:$CD$1048576,0),MATCH((CUADRO!H$4&amp;$E836),'Hoja de Trabajo para listado'!$CD$151:$DC$151,0)),0)</f>
        <v>0</v>
      </c>
      <c r="I836" s="241">
        <f ca="1">+IFERROR(INDEX('Hoja de Trabajo para listado'!$A$155:$Z$1048576,MATCH($A836,'Hoja de Trabajo para listado'!$A$155:$A$1048576,0),MATCH((CUADRO!I$4&amp;$E836),'Hoja de Trabajo para listado'!$A$151:$Z$151,0)),0)+IFERROR(INDEX('Hoja de Trabajo para listado'!$AB$155:$BA$1048576,MATCH($A836,'Hoja de Trabajo para listado'!$AB$155:$AB$1048576,0),MATCH((CUADRO!I$4&amp;$E836),'Hoja de Trabajo para listado'!$AB$151:$BA$151,0)),0)+IFERROR(INDEX('Hoja de Trabajo para listado'!$BC$155:$CB$1048576,MATCH($A836,'Hoja de Trabajo para listado'!$BC$155:$BC$1048576,0),MATCH((CUADRO!I$4&amp;$E836),'Hoja de Trabajo para listado'!$BC$151:$CB$151,0)),0)+IFERROR(INDEX('Hoja de Trabajo para listado'!$DE$153:$DG$274,MATCH($A836,'Hoja de Trabajo para listado'!$DE$153:$DE$1048576,0),MATCH((CUADRO!I$4&amp;$E836),'Hoja de Trabajo para listado'!$DE$151:$DG$151,0)),0)+IFERROR(INDEX('Hoja de Trabajo para listado'!$CD$155:$DC$1048576,MATCH($A836,'Hoja de Trabajo para listado'!$CD$155:$CD$1048576,0),MATCH((CUADRO!I$4&amp;$E836),'Hoja de Trabajo para listado'!$CD$151:$DC$151,0)),0)</f>
        <v>0</v>
      </c>
      <c r="J836" s="241">
        <f ca="1">+IFERROR(INDEX('Hoja de Trabajo para listado'!$A$155:$Z$1048576,MATCH($A836,'Hoja de Trabajo para listado'!$A$155:$A$1048576,0),MATCH((CUADRO!J$4&amp;$E836),'Hoja de Trabajo para listado'!$A$151:$Z$151,0)),0)+IFERROR(INDEX('Hoja de Trabajo para listado'!$AB$155:$BA$1048576,MATCH($A836,'Hoja de Trabajo para listado'!$AB$155:$AB$1048576,0),MATCH((CUADRO!J$4&amp;$E836),'Hoja de Trabajo para listado'!$AB$151:$BA$151,0)),0)+IFERROR(INDEX('Hoja de Trabajo para listado'!$BC$155:$CB$1048576,MATCH($A836,'Hoja de Trabajo para listado'!$BC$155:$BC$1048576,0),MATCH((CUADRO!J$4&amp;$E836),'Hoja de Trabajo para listado'!$BC$151:$CB$151,0)),0)+IFERROR(INDEX('Hoja de Trabajo para listado'!$DE$153:$DG$274,MATCH($A836,'Hoja de Trabajo para listado'!$DE$153:$DE$1048576,0),MATCH((CUADRO!J$4&amp;$E836),'Hoja de Trabajo para listado'!$DE$151:$DG$151,0)),0)+IFERROR(INDEX('Hoja de Trabajo para listado'!$CD$155:$DC$1048576,MATCH($A836,'Hoja de Trabajo para listado'!$CD$155:$CD$1048576,0),MATCH((CUADRO!J$4&amp;$E836),'Hoja de Trabajo para listado'!$CD$151:$DC$151,0)),0)</f>
        <v>0</v>
      </c>
      <c r="K836" s="241">
        <f ca="1">+IFERROR(INDEX('Hoja de Trabajo para listado'!$A$155:$Z$1048576,MATCH($A836,'Hoja de Trabajo para listado'!$A$155:$A$1048576,0),MATCH((CUADRO!K$4&amp;$E836),'Hoja de Trabajo para listado'!$A$151:$Z$151,0)),0)+IFERROR(INDEX('Hoja de Trabajo para listado'!$AB$155:$BA$1048576,MATCH($A836,'Hoja de Trabajo para listado'!$AB$155:$AB$1048576,0),MATCH((CUADRO!K$4&amp;$E836),'Hoja de Trabajo para listado'!$AB$151:$BA$151,0)),0)+IFERROR(INDEX('Hoja de Trabajo para listado'!$BC$155:$CB$1048576,MATCH($A836,'Hoja de Trabajo para listado'!$BC$155:$BC$1048576,0),MATCH((CUADRO!K$4&amp;$E836),'Hoja de Trabajo para listado'!$BC$151:$CB$151,0)),0)+IFERROR(INDEX('Hoja de Trabajo para listado'!$DE$153:$DG$274,MATCH($A836,'Hoja de Trabajo para listado'!$DE$153:$DE$1048576,0),MATCH((CUADRO!K$4&amp;$E836),'Hoja de Trabajo para listado'!$DE$151:$DG$151,0)),0)+IFERROR(INDEX('Hoja de Trabajo para listado'!$CD$155:$DC$1048576,MATCH($A836,'Hoja de Trabajo para listado'!$CD$155:$CD$1048576,0),MATCH((CUADRO!K$4&amp;$E836),'Hoja de Trabajo para listado'!$CD$151:$DC$151,0)),0)</f>
        <v>0</v>
      </c>
      <c r="L836" s="241">
        <f ca="1">+IFERROR(INDEX('Hoja de Trabajo para listado'!$A$155:$Z$1048576,MATCH($A836,'Hoja de Trabajo para listado'!$A$155:$A$1048576,0),MATCH((CUADRO!L$4&amp;$E836),'Hoja de Trabajo para listado'!$A$151:$Z$151,0)),0)+IFERROR(INDEX('Hoja de Trabajo para listado'!$AB$155:$BA$1048576,MATCH($A836,'Hoja de Trabajo para listado'!$AB$155:$AB$1048576,0),MATCH((CUADRO!L$4&amp;$E836),'Hoja de Trabajo para listado'!$AB$151:$BA$151,0)),0)+IFERROR(INDEX('Hoja de Trabajo para listado'!$BC$155:$CB$1048576,MATCH($A836,'Hoja de Trabajo para listado'!$BC$155:$BC$1048576,0),MATCH((CUADRO!L$4&amp;$E836),'Hoja de Trabajo para listado'!$BC$151:$CB$151,0)),0)+IFERROR(INDEX('Hoja de Trabajo para listado'!$DE$153:$DG$274,MATCH($A836,'Hoja de Trabajo para listado'!$DE$153:$DE$1048576,0),MATCH((CUADRO!L$4&amp;$E836),'Hoja de Trabajo para listado'!$DE$151:$DG$151,0)),0)+IFERROR(INDEX('Hoja de Trabajo para listado'!$CD$155:$DC$1048576,MATCH($A836,'Hoja de Trabajo para listado'!$CD$155:$CD$1048576,0),MATCH((CUADRO!L$4&amp;$E836),'Hoja de Trabajo para listado'!$CD$151:$DC$151,0)),0)</f>
        <v>0</v>
      </c>
      <c r="M836" s="241">
        <f ca="1">+IFERROR(INDEX('Hoja de Trabajo para listado'!$A$155:$Z$1048576,MATCH($A836,'Hoja de Trabajo para listado'!$A$155:$A$1048576,0),MATCH((CUADRO!M$4&amp;$E836),'Hoja de Trabajo para listado'!$A$151:$Z$151,0)),0)+IFERROR(INDEX('Hoja de Trabajo para listado'!$AB$155:$BA$1048576,MATCH($A836,'Hoja de Trabajo para listado'!$AB$155:$AB$1048576,0),MATCH((CUADRO!M$4&amp;$E836),'Hoja de Trabajo para listado'!$AB$151:$BA$151,0)),0)+IFERROR(INDEX('Hoja de Trabajo para listado'!$BC$155:$CB$1048576,MATCH($A836,'Hoja de Trabajo para listado'!$BC$155:$BC$1048576,0),MATCH((CUADRO!M$4&amp;$E836),'Hoja de Trabajo para listado'!$BC$151:$CB$151,0)),0)+IFERROR(INDEX('Hoja de Trabajo para listado'!$DE$153:$DG$274,MATCH($A836,'Hoja de Trabajo para listado'!$DE$153:$DE$1048576,0),MATCH((CUADRO!M$4&amp;$E836),'Hoja de Trabajo para listado'!$DE$151:$DG$151,0)),0)+IFERROR(INDEX('Hoja de Trabajo para listado'!$CD$155:$DC$1048576,MATCH($A836,'Hoja de Trabajo para listado'!$CD$155:$CD$1048576,0),MATCH((CUADRO!M$4&amp;$E836),'Hoja de Trabajo para listado'!$CD$151:$DC$151,0)),0)</f>
        <v>0</v>
      </c>
      <c r="N836" s="241">
        <f ca="1">+IFERROR(INDEX('Hoja de Trabajo para listado'!$A$155:$Z$1048576,MATCH($A836,'Hoja de Trabajo para listado'!$A$155:$A$1048576,0),MATCH((CUADRO!N$4&amp;$E836),'Hoja de Trabajo para listado'!$A$151:$Z$151,0)),0)+IFERROR(INDEX('Hoja de Trabajo para listado'!$AB$155:$BA$1048576,MATCH($A836,'Hoja de Trabajo para listado'!$AB$155:$AB$1048576,0),MATCH((CUADRO!N$4&amp;$E836),'Hoja de Trabajo para listado'!$AB$151:$BA$151,0)),0)+IFERROR(INDEX('Hoja de Trabajo para listado'!$BC$155:$CB$1048576,MATCH($A836,'Hoja de Trabajo para listado'!$BC$155:$BC$1048576,0),MATCH((CUADRO!N$4&amp;$E836),'Hoja de Trabajo para listado'!$BC$151:$CB$151,0)),0)+IFERROR(INDEX('Hoja de Trabajo para listado'!$DE$153:$DG$274,MATCH($A836,'Hoja de Trabajo para listado'!$DE$153:$DE$1048576,0),MATCH((CUADRO!N$4&amp;$E836),'Hoja de Trabajo para listado'!$DE$151:$DG$151,0)),0)+IFERROR(INDEX('Hoja de Trabajo para listado'!$CD$155:$DC$1048576,MATCH($A836,'Hoja de Trabajo para listado'!$CD$155:$CD$1048576,0),MATCH((CUADRO!N$4&amp;$E836),'Hoja de Trabajo para listado'!$CD$151:$DC$151,0)),0)</f>
        <v>0</v>
      </c>
      <c r="O836" s="241">
        <f ca="1">+IFERROR(INDEX('Hoja de Trabajo para listado'!$A$155:$Z$1048576,MATCH($A836,'Hoja de Trabajo para listado'!$A$155:$A$1048576,0),MATCH((CUADRO!O$4&amp;$E836),'Hoja de Trabajo para listado'!$A$151:$Z$151,0)),0)+IFERROR(INDEX('Hoja de Trabajo para listado'!$AB$155:$BA$1048576,MATCH($A836,'Hoja de Trabajo para listado'!$AB$155:$AB$1048576,0),MATCH((CUADRO!O$4&amp;$E836),'Hoja de Trabajo para listado'!$AB$151:$BA$151,0)),0)+IFERROR(INDEX('Hoja de Trabajo para listado'!$BC$155:$CB$1048576,MATCH($A836,'Hoja de Trabajo para listado'!$BC$155:$BC$1048576,0),MATCH((CUADRO!O$4&amp;$E836),'Hoja de Trabajo para listado'!$BC$151:$CB$151,0)),0)+IFERROR(INDEX('Hoja de Trabajo para listado'!$DE$153:$DG$274,MATCH($A836,'Hoja de Trabajo para listado'!$DE$153:$DE$1048576,0),MATCH((CUADRO!O$4&amp;$E836),'Hoja de Trabajo para listado'!$DE$151:$DG$151,0)),0)+IFERROR(INDEX('Hoja de Trabajo para listado'!$CD$155:$DC$1048576,MATCH($A836,'Hoja de Trabajo para listado'!$CD$155:$CD$1048576,0),MATCH((CUADRO!O$4&amp;$E836),'Hoja de Trabajo para listado'!$CD$151:$DC$151,0)),0)</f>
        <v>0</v>
      </c>
      <c r="P836" s="241">
        <f ca="1">+IFERROR(INDEX('Hoja de Trabajo para listado'!$A$155:$Z$1048576,MATCH($A836,'Hoja de Trabajo para listado'!$A$155:$A$1048576,0),MATCH((CUADRO!P$4&amp;$E836),'Hoja de Trabajo para listado'!$A$151:$Z$151,0)),0)+IFERROR(INDEX('Hoja de Trabajo para listado'!$AB$155:$BA$1048576,MATCH($A836,'Hoja de Trabajo para listado'!$AB$155:$AB$1048576,0),MATCH((CUADRO!P$4&amp;$E836),'Hoja de Trabajo para listado'!$AB$151:$BA$151,0)),0)+IFERROR(INDEX('Hoja de Trabajo para listado'!$BC$155:$CB$1048576,MATCH($A836,'Hoja de Trabajo para listado'!$BC$155:$BC$1048576,0),MATCH((CUADRO!P$4&amp;$E836),'Hoja de Trabajo para listado'!$BC$151:$CB$151,0)),0)+IFERROR(INDEX('Hoja de Trabajo para listado'!$DE$153:$DG$274,MATCH($A836,'Hoja de Trabajo para listado'!$DE$153:$DE$1048576,0),MATCH((CUADRO!P$4&amp;$E836),'Hoja de Trabajo para listado'!$DE$151:$DG$151,0)),0)+IFERROR(INDEX('Hoja de Trabajo para listado'!$CD$155:$DC$1048576,MATCH($A836,'Hoja de Trabajo para listado'!$CD$155:$CD$1048576,0),MATCH((CUADRO!P$4&amp;$E836),'Hoja de Trabajo para listado'!$CD$151:$DC$151,0)),0)</f>
        <v>0</v>
      </c>
      <c r="Q836" s="241">
        <f ca="1">+IFERROR(INDEX('Hoja de Trabajo para listado'!$A$155:$Z$1048576,MATCH($A836,'Hoja de Trabajo para listado'!$A$155:$A$1048576,0),MATCH((CUADRO!Q$4&amp;$E836),'Hoja de Trabajo para listado'!$A$151:$Z$151,0)),0)+IFERROR(INDEX('Hoja de Trabajo para listado'!$AB$155:$BA$1048576,MATCH($A836,'Hoja de Trabajo para listado'!$AB$155:$AB$1048576,0),MATCH((CUADRO!Q$4&amp;$E836),'Hoja de Trabajo para listado'!$AB$151:$BA$151,0)),0)+IFERROR(INDEX('Hoja de Trabajo para listado'!$BC$155:$CB$1048576,MATCH($A836,'Hoja de Trabajo para listado'!$BC$155:$BC$1048576,0),MATCH((CUADRO!Q$4&amp;$E836),'Hoja de Trabajo para listado'!$BC$151:$CB$151,0)),0)+IFERROR(INDEX('Hoja de Trabajo para listado'!$DE$153:$DG$274,MATCH($A836,'Hoja de Trabajo para listado'!$DE$153:$DE$1048576,0),MATCH((CUADRO!Q$4&amp;$E836),'Hoja de Trabajo para listado'!$DE$151:$DG$151,0)),0)+IFERROR(INDEX('Hoja de Trabajo para listado'!$CD$155:$DC$1048576,MATCH($A836,'Hoja de Trabajo para listado'!$CD$155:$CD$1048576,0),MATCH((CUADRO!Q$4&amp;$E836),'Hoja de Trabajo para listado'!$CD$151:$DC$151,0)),0)</f>
        <v>0</v>
      </c>
      <c r="R836" s="241">
        <f t="shared" ca="1" si="31"/>
        <v>0</v>
      </c>
      <c r="S836" s="247">
        <f ca="1">+R835+R836</f>
        <v>0</v>
      </c>
      <c r="T836" s="241">
        <f ca="1">+S836</f>
        <v>0</v>
      </c>
      <c r="U836" s="240">
        <f t="shared" si="32"/>
        <v>2</v>
      </c>
      <c r="V836" s="327" t="str">
        <f>+VLOOKUP(A836,bd_lista!$A$3:$E$592,5,FALSE)</f>
        <v>Gobiernos Autonomos Municipales</v>
      </c>
      <c r="W836" s="398"/>
      <c r="X836" s="240">
        <f>+VLOOKUP(A836,[4]Sheet1!$A$13:$D$744,4,FALSE)</f>
        <v>0</v>
      </c>
      <c r="Y836" s="240" t="e">
        <f>+VLOOKUP(X836,bd_lista!$A$3:$C$592,3,FALSE)</f>
        <v>#N/A</v>
      </c>
      <c r="Z836" s="288"/>
      <c r="AA836" s="289"/>
    </row>
    <row r="837" spans="1:27" customFormat="1" ht="15" hidden="1" customHeight="1">
      <c r="A837" s="32">
        <v>1501</v>
      </c>
      <c r="B837" s="393">
        <f>+A837</f>
        <v>1501</v>
      </c>
      <c r="C837" s="245" t="str">
        <f>+VLOOKUP(A837,bd_lista!$A$3:$C$592,3,FALSE)</f>
        <v>Gobierno Autónomo Municipal de Potosí</v>
      </c>
      <c r="D837" s="395" t="str">
        <f>+C837</f>
        <v>Gobierno Autónomo Municipal de Potosí</v>
      </c>
      <c r="E837" s="240" t="s">
        <v>1303</v>
      </c>
      <c r="F837" s="241">
        <f ca="1">+IFERROR(INDEX('Hoja de Trabajo para listado'!$A$155:$Z$1048576,MATCH($A837,'Hoja de Trabajo para listado'!$A$155:$A$1048576,0),MATCH((CUADRO!F$4&amp;$E837),'Hoja de Trabajo para listado'!$A$151:$Z$151,0)),0)+IFERROR(INDEX('Hoja de Trabajo para listado'!$AB$155:$BA$1048576,MATCH($A837,'Hoja de Trabajo para listado'!$AB$155:$AB$1048576,0),MATCH((CUADRO!F$4&amp;$E837),'Hoja de Trabajo para listado'!$AB$151:$BA$151,0)),0)+IFERROR(INDEX('Hoja de Trabajo para listado'!$BC$155:$CB$1048576,MATCH($A837,'Hoja de Trabajo para listado'!$BC$155:$BC$1048576,0),MATCH((CUADRO!F$4&amp;$E837),'Hoja de Trabajo para listado'!$BC$151:$CB$151,0)),0)+IFERROR(INDEX('Hoja de Trabajo para listado'!$DE$153:$DG$274,MATCH($A837,'Hoja de Trabajo para listado'!$DE$153:$DE$1048576,0),MATCH((CUADRO!F$4&amp;$E837),'Hoja de Trabajo para listado'!$DE$151:$DG$151,0)),0)+IFERROR(INDEX('Hoja de Trabajo para listado'!$CD$155:$DC$1048576,MATCH($A837,'Hoja de Trabajo para listado'!$CD$155:$CD$1048576,0),MATCH((CUADRO!F$4&amp;$E837),'Hoja de Trabajo para listado'!$CD$151:$DC$151,0)),0)</f>
        <v>0</v>
      </c>
      <c r="G837" s="241">
        <f ca="1">+IFERROR(INDEX('Hoja de Trabajo para listado'!$A$155:$Z$1048576,MATCH($A837,'Hoja de Trabajo para listado'!$A$155:$A$1048576,0),MATCH((CUADRO!G$4&amp;$E837),'Hoja de Trabajo para listado'!$A$151:$Z$151,0)),0)+IFERROR(INDEX('Hoja de Trabajo para listado'!$AB$155:$BA$1048576,MATCH($A837,'Hoja de Trabajo para listado'!$AB$155:$AB$1048576,0),MATCH((CUADRO!G$4&amp;$E837),'Hoja de Trabajo para listado'!$AB$151:$BA$151,0)),0)+IFERROR(INDEX('Hoja de Trabajo para listado'!$BC$155:$CB$1048576,MATCH($A837,'Hoja de Trabajo para listado'!$BC$155:$BC$1048576,0),MATCH((CUADRO!G$4&amp;$E837),'Hoja de Trabajo para listado'!$BC$151:$CB$151,0)),0)+IFERROR(INDEX('Hoja de Trabajo para listado'!$DE$153:$DG$274,MATCH($A837,'Hoja de Trabajo para listado'!$DE$153:$DE$1048576,0),MATCH((CUADRO!G$4&amp;$E837),'Hoja de Trabajo para listado'!$DE$151:$DG$151,0)),0)+IFERROR(INDEX('Hoja de Trabajo para listado'!$CD$155:$DC$1048576,MATCH($A837,'Hoja de Trabajo para listado'!$CD$155:$CD$1048576,0),MATCH((CUADRO!G$4&amp;$E837),'Hoja de Trabajo para listado'!$CD$151:$DC$151,0)),0)</f>
        <v>0</v>
      </c>
      <c r="H837" s="241">
        <f ca="1">+IFERROR(INDEX('Hoja de Trabajo para listado'!$A$155:$Z$1048576,MATCH($A837,'Hoja de Trabajo para listado'!$A$155:$A$1048576,0),MATCH((CUADRO!H$4&amp;$E837),'Hoja de Trabajo para listado'!$A$151:$Z$151,0)),0)+IFERROR(INDEX('Hoja de Trabajo para listado'!$AB$155:$BA$1048576,MATCH($A837,'Hoja de Trabajo para listado'!$AB$155:$AB$1048576,0),MATCH((CUADRO!H$4&amp;$E837),'Hoja de Trabajo para listado'!$AB$151:$BA$151,0)),0)+IFERROR(INDEX('Hoja de Trabajo para listado'!$BC$155:$CB$1048576,MATCH($A837,'Hoja de Trabajo para listado'!$BC$155:$BC$1048576,0),MATCH((CUADRO!H$4&amp;$E837),'Hoja de Trabajo para listado'!$BC$151:$CB$151,0)),0)+IFERROR(INDEX('Hoja de Trabajo para listado'!$DE$153:$DG$274,MATCH($A837,'Hoja de Trabajo para listado'!$DE$153:$DE$1048576,0),MATCH((CUADRO!H$4&amp;$E837),'Hoja de Trabajo para listado'!$DE$151:$DG$151,0)),0)+IFERROR(INDEX('Hoja de Trabajo para listado'!$CD$155:$DC$1048576,MATCH($A837,'Hoja de Trabajo para listado'!$CD$155:$CD$1048576,0),MATCH((CUADRO!H$4&amp;$E837),'Hoja de Trabajo para listado'!$CD$151:$DC$151,0)),0)</f>
        <v>0</v>
      </c>
      <c r="I837" s="241">
        <f ca="1">+IFERROR(INDEX('Hoja de Trabajo para listado'!$A$155:$Z$1048576,MATCH($A837,'Hoja de Trabajo para listado'!$A$155:$A$1048576,0),MATCH((CUADRO!I$4&amp;$E837),'Hoja de Trabajo para listado'!$A$151:$Z$151,0)),0)+IFERROR(INDEX('Hoja de Trabajo para listado'!$AB$155:$BA$1048576,MATCH($A837,'Hoja de Trabajo para listado'!$AB$155:$AB$1048576,0),MATCH((CUADRO!I$4&amp;$E837),'Hoja de Trabajo para listado'!$AB$151:$BA$151,0)),0)+IFERROR(INDEX('Hoja de Trabajo para listado'!$BC$155:$CB$1048576,MATCH($A837,'Hoja de Trabajo para listado'!$BC$155:$BC$1048576,0),MATCH((CUADRO!I$4&amp;$E837),'Hoja de Trabajo para listado'!$BC$151:$CB$151,0)),0)+IFERROR(INDEX('Hoja de Trabajo para listado'!$DE$153:$DG$274,MATCH($A837,'Hoja de Trabajo para listado'!$DE$153:$DE$1048576,0),MATCH((CUADRO!I$4&amp;$E837),'Hoja de Trabajo para listado'!$DE$151:$DG$151,0)),0)+IFERROR(INDEX('Hoja de Trabajo para listado'!$CD$155:$DC$1048576,MATCH($A837,'Hoja de Trabajo para listado'!$CD$155:$CD$1048576,0),MATCH((CUADRO!I$4&amp;$E837),'Hoja de Trabajo para listado'!$CD$151:$DC$151,0)),0)</f>
        <v>0</v>
      </c>
      <c r="J837" s="241">
        <f ca="1">+IFERROR(INDEX('Hoja de Trabajo para listado'!$A$155:$Z$1048576,MATCH($A837,'Hoja de Trabajo para listado'!$A$155:$A$1048576,0),MATCH((CUADRO!J$4&amp;$E837),'Hoja de Trabajo para listado'!$A$151:$Z$151,0)),0)+IFERROR(INDEX('Hoja de Trabajo para listado'!$AB$155:$BA$1048576,MATCH($A837,'Hoja de Trabajo para listado'!$AB$155:$AB$1048576,0),MATCH((CUADRO!J$4&amp;$E837),'Hoja de Trabajo para listado'!$AB$151:$BA$151,0)),0)+IFERROR(INDEX('Hoja de Trabajo para listado'!$BC$155:$CB$1048576,MATCH($A837,'Hoja de Trabajo para listado'!$BC$155:$BC$1048576,0),MATCH((CUADRO!J$4&amp;$E837),'Hoja de Trabajo para listado'!$BC$151:$CB$151,0)),0)+IFERROR(INDEX('Hoja de Trabajo para listado'!$DE$153:$DG$274,MATCH($A837,'Hoja de Trabajo para listado'!$DE$153:$DE$1048576,0),MATCH((CUADRO!J$4&amp;$E837),'Hoja de Trabajo para listado'!$DE$151:$DG$151,0)),0)+IFERROR(INDEX('Hoja de Trabajo para listado'!$CD$155:$DC$1048576,MATCH($A837,'Hoja de Trabajo para listado'!$CD$155:$CD$1048576,0),MATCH((CUADRO!J$4&amp;$E837),'Hoja de Trabajo para listado'!$CD$151:$DC$151,0)),0)</f>
        <v>0</v>
      </c>
      <c r="K837" s="241">
        <f ca="1">+IFERROR(INDEX('Hoja de Trabajo para listado'!$A$155:$Z$1048576,MATCH($A837,'Hoja de Trabajo para listado'!$A$155:$A$1048576,0),MATCH((CUADRO!K$4&amp;$E837),'Hoja de Trabajo para listado'!$A$151:$Z$151,0)),0)+IFERROR(INDEX('Hoja de Trabajo para listado'!$AB$155:$BA$1048576,MATCH($A837,'Hoja de Trabajo para listado'!$AB$155:$AB$1048576,0),MATCH((CUADRO!K$4&amp;$E837),'Hoja de Trabajo para listado'!$AB$151:$BA$151,0)),0)+IFERROR(INDEX('Hoja de Trabajo para listado'!$BC$155:$CB$1048576,MATCH($A837,'Hoja de Trabajo para listado'!$BC$155:$BC$1048576,0),MATCH((CUADRO!K$4&amp;$E837),'Hoja de Trabajo para listado'!$BC$151:$CB$151,0)),0)+IFERROR(INDEX('Hoja de Trabajo para listado'!$DE$153:$DG$274,MATCH($A837,'Hoja de Trabajo para listado'!$DE$153:$DE$1048576,0),MATCH((CUADRO!K$4&amp;$E837),'Hoja de Trabajo para listado'!$DE$151:$DG$151,0)),0)+IFERROR(INDEX('Hoja de Trabajo para listado'!$CD$155:$DC$1048576,MATCH($A837,'Hoja de Trabajo para listado'!$CD$155:$CD$1048576,0),MATCH((CUADRO!K$4&amp;$E837),'Hoja de Trabajo para listado'!$CD$151:$DC$151,0)),0)</f>
        <v>0</v>
      </c>
      <c r="L837" s="241">
        <f ca="1">+IFERROR(INDEX('Hoja de Trabajo para listado'!$A$155:$Z$1048576,MATCH($A837,'Hoja de Trabajo para listado'!$A$155:$A$1048576,0),MATCH((CUADRO!L$4&amp;$E837),'Hoja de Trabajo para listado'!$A$151:$Z$151,0)),0)+IFERROR(INDEX('Hoja de Trabajo para listado'!$AB$155:$BA$1048576,MATCH($A837,'Hoja de Trabajo para listado'!$AB$155:$AB$1048576,0),MATCH((CUADRO!L$4&amp;$E837),'Hoja de Trabajo para listado'!$AB$151:$BA$151,0)),0)+IFERROR(INDEX('Hoja de Trabajo para listado'!$BC$155:$CB$1048576,MATCH($A837,'Hoja de Trabajo para listado'!$BC$155:$BC$1048576,0),MATCH((CUADRO!L$4&amp;$E837),'Hoja de Trabajo para listado'!$BC$151:$CB$151,0)),0)+IFERROR(INDEX('Hoja de Trabajo para listado'!$DE$153:$DG$274,MATCH($A837,'Hoja de Trabajo para listado'!$DE$153:$DE$1048576,0),MATCH((CUADRO!L$4&amp;$E837),'Hoja de Trabajo para listado'!$DE$151:$DG$151,0)),0)+IFERROR(INDEX('Hoja de Trabajo para listado'!$CD$155:$DC$1048576,MATCH($A837,'Hoja de Trabajo para listado'!$CD$155:$CD$1048576,0),MATCH((CUADRO!L$4&amp;$E837),'Hoja de Trabajo para listado'!$CD$151:$DC$151,0)),0)</f>
        <v>0</v>
      </c>
      <c r="M837" s="241">
        <f ca="1">+IFERROR(INDEX('Hoja de Trabajo para listado'!$A$155:$Z$1048576,MATCH($A837,'Hoja de Trabajo para listado'!$A$155:$A$1048576,0),MATCH((CUADRO!M$4&amp;$E837),'Hoja de Trabajo para listado'!$A$151:$Z$151,0)),0)+IFERROR(INDEX('Hoja de Trabajo para listado'!$AB$155:$BA$1048576,MATCH($A837,'Hoja de Trabajo para listado'!$AB$155:$AB$1048576,0),MATCH((CUADRO!M$4&amp;$E837),'Hoja de Trabajo para listado'!$AB$151:$BA$151,0)),0)+IFERROR(INDEX('Hoja de Trabajo para listado'!$BC$155:$CB$1048576,MATCH($A837,'Hoja de Trabajo para listado'!$BC$155:$BC$1048576,0),MATCH((CUADRO!M$4&amp;$E837),'Hoja de Trabajo para listado'!$BC$151:$CB$151,0)),0)+IFERROR(INDEX('Hoja de Trabajo para listado'!$DE$153:$DG$274,MATCH($A837,'Hoja de Trabajo para listado'!$DE$153:$DE$1048576,0),MATCH((CUADRO!M$4&amp;$E837),'Hoja de Trabajo para listado'!$DE$151:$DG$151,0)),0)+IFERROR(INDEX('Hoja de Trabajo para listado'!$CD$155:$DC$1048576,MATCH($A837,'Hoja de Trabajo para listado'!$CD$155:$CD$1048576,0),MATCH((CUADRO!M$4&amp;$E837),'Hoja de Trabajo para listado'!$CD$151:$DC$151,0)),0)</f>
        <v>0</v>
      </c>
      <c r="N837" s="241">
        <f ca="1">+IFERROR(INDEX('Hoja de Trabajo para listado'!$A$155:$Z$1048576,MATCH($A837,'Hoja de Trabajo para listado'!$A$155:$A$1048576,0),MATCH((CUADRO!N$4&amp;$E837),'Hoja de Trabajo para listado'!$A$151:$Z$151,0)),0)+IFERROR(INDEX('Hoja de Trabajo para listado'!$AB$155:$BA$1048576,MATCH($A837,'Hoja de Trabajo para listado'!$AB$155:$AB$1048576,0),MATCH((CUADRO!N$4&amp;$E837),'Hoja de Trabajo para listado'!$AB$151:$BA$151,0)),0)+IFERROR(INDEX('Hoja de Trabajo para listado'!$BC$155:$CB$1048576,MATCH($A837,'Hoja de Trabajo para listado'!$BC$155:$BC$1048576,0),MATCH((CUADRO!N$4&amp;$E837),'Hoja de Trabajo para listado'!$BC$151:$CB$151,0)),0)+IFERROR(INDEX('Hoja de Trabajo para listado'!$DE$153:$DG$274,MATCH($A837,'Hoja de Trabajo para listado'!$DE$153:$DE$1048576,0),MATCH((CUADRO!N$4&amp;$E837),'Hoja de Trabajo para listado'!$DE$151:$DG$151,0)),0)+IFERROR(INDEX('Hoja de Trabajo para listado'!$CD$155:$DC$1048576,MATCH($A837,'Hoja de Trabajo para listado'!$CD$155:$CD$1048576,0),MATCH((CUADRO!N$4&amp;$E837),'Hoja de Trabajo para listado'!$CD$151:$DC$151,0)),0)</f>
        <v>0</v>
      </c>
      <c r="O837" s="241">
        <f ca="1">+IFERROR(INDEX('Hoja de Trabajo para listado'!$A$155:$Z$1048576,MATCH($A837,'Hoja de Trabajo para listado'!$A$155:$A$1048576,0),MATCH((CUADRO!O$4&amp;$E837),'Hoja de Trabajo para listado'!$A$151:$Z$151,0)),0)+IFERROR(INDEX('Hoja de Trabajo para listado'!$AB$155:$BA$1048576,MATCH($A837,'Hoja de Trabajo para listado'!$AB$155:$AB$1048576,0),MATCH((CUADRO!O$4&amp;$E837),'Hoja de Trabajo para listado'!$AB$151:$BA$151,0)),0)+IFERROR(INDEX('Hoja de Trabajo para listado'!$BC$155:$CB$1048576,MATCH($A837,'Hoja de Trabajo para listado'!$BC$155:$BC$1048576,0),MATCH((CUADRO!O$4&amp;$E837),'Hoja de Trabajo para listado'!$BC$151:$CB$151,0)),0)+IFERROR(INDEX('Hoja de Trabajo para listado'!$DE$153:$DG$274,MATCH($A837,'Hoja de Trabajo para listado'!$DE$153:$DE$1048576,0),MATCH((CUADRO!O$4&amp;$E837),'Hoja de Trabajo para listado'!$DE$151:$DG$151,0)),0)+IFERROR(INDEX('Hoja de Trabajo para listado'!$CD$155:$DC$1048576,MATCH($A837,'Hoja de Trabajo para listado'!$CD$155:$CD$1048576,0),MATCH((CUADRO!O$4&amp;$E837),'Hoja de Trabajo para listado'!$CD$151:$DC$151,0)),0)</f>
        <v>0</v>
      </c>
      <c r="P837" s="241">
        <f ca="1">+IFERROR(INDEX('Hoja de Trabajo para listado'!$A$155:$Z$1048576,MATCH($A837,'Hoja de Trabajo para listado'!$A$155:$A$1048576,0),MATCH((CUADRO!P$4&amp;$E837),'Hoja de Trabajo para listado'!$A$151:$Z$151,0)),0)+IFERROR(INDEX('Hoja de Trabajo para listado'!$AB$155:$BA$1048576,MATCH($A837,'Hoja de Trabajo para listado'!$AB$155:$AB$1048576,0),MATCH((CUADRO!P$4&amp;$E837),'Hoja de Trabajo para listado'!$AB$151:$BA$151,0)),0)+IFERROR(INDEX('Hoja de Trabajo para listado'!$BC$155:$CB$1048576,MATCH($A837,'Hoja de Trabajo para listado'!$BC$155:$BC$1048576,0),MATCH((CUADRO!P$4&amp;$E837),'Hoja de Trabajo para listado'!$BC$151:$CB$151,0)),0)+IFERROR(INDEX('Hoja de Trabajo para listado'!$DE$153:$DG$274,MATCH($A837,'Hoja de Trabajo para listado'!$DE$153:$DE$1048576,0),MATCH((CUADRO!P$4&amp;$E837),'Hoja de Trabajo para listado'!$DE$151:$DG$151,0)),0)+IFERROR(INDEX('Hoja de Trabajo para listado'!$CD$155:$DC$1048576,MATCH($A837,'Hoja de Trabajo para listado'!$CD$155:$CD$1048576,0),MATCH((CUADRO!P$4&amp;$E837),'Hoja de Trabajo para listado'!$CD$151:$DC$151,0)),0)</f>
        <v>0</v>
      </c>
      <c r="Q837" s="241">
        <f ca="1">+IFERROR(INDEX('Hoja de Trabajo para listado'!$A$155:$Z$1048576,MATCH($A837,'Hoja de Trabajo para listado'!$A$155:$A$1048576,0),MATCH((CUADRO!Q$4&amp;$E837),'Hoja de Trabajo para listado'!$A$151:$Z$151,0)),0)+IFERROR(INDEX('Hoja de Trabajo para listado'!$AB$155:$BA$1048576,MATCH($A837,'Hoja de Trabajo para listado'!$AB$155:$AB$1048576,0),MATCH((CUADRO!Q$4&amp;$E837),'Hoja de Trabajo para listado'!$AB$151:$BA$151,0)),0)+IFERROR(INDEX('Hoja de Trabajo para listado'!$BC$155:$CB$1048576,MATCH($A837,'Hoja de Trabajo para listado'!$BC$155:$BC$1048576,0),MATCH((CUADRO!Q$4&amp;$E837),'Hoja de Trabajo para listado'!$BC$151:$CB$151,0)),0)+IFERROR(INDEX('Hoja de Trabajo para listado'!$DE$153:$DG$274,MATCH($A837,'Hoja de Trabajo para listado'!$DE$153:$DE$1048576,0),MATCH((CUADRO!Q$4&amp;$E837),'Hoja de Trabajo para listado'!$DE$151:$DG$151,0)),0)+IFERROR(INDEX('Hoja de Trabajo para listado'!$CD$155:$DC$1048576,MATCH($A837,'Hoja de Trabajo para listado'!$CD$155:$CD$1048576,0),MATCH((CUADRO!Q$4&amp;$E837),'Hoja de Trabajo para listado'!$CD$151:$DC$151,0)),0)</f>
        <v>0</v>
      </c>
      <c r="R837" s="241">
        <f t="shared" ca="1" si="31"/>
        <v>0</v>
      </c>
      <c r="S837" s="247"/>
      <c r="T837" s="241">
        <f ca="1">+T838</f>
        <v>0</v>
      </c>
      <c r="U837" s="240">
        <f t="shared" si="32"/>
        <v>1</v>
      </c>
      <c r="V837" s="327" t="str">
        <f>+VLOOKUP(A837,bd_lista!$A$3:$E$592,5,FALSE)</f>
        <v>Gobiernos Autonomos Municipales</v>
      </c>
      <c r="W837" s="397" t="str">
        <f>+V837</f>
        <v>Gobiernos Autonomos Municipales</v>
      </c>
      <c r="X837" s="240">
        <f>+VLOOKUP(A837,[4]Sheet1!$A$13:$D$744,4,FALSE)</f>
        <v>0</v>
      </c>
      <c r="Y837" s="240" t="e">
        <f>+VLOOKUP(X837,bd_lista!$A$3:$C$592,3,FALSE)</f>
        <v>#N/A</v>
      </c>
      <c r="Z837" s="290">
        <f>+X837</f>
        <v>0</v>
      </c>
      <c r="AA837" s="291" t="e">
        <f>+Y837</f>
        <v>#N/A</v>
      </c>
    </row>
    <row r="838" spans="1:27" customFormat="1" ht="15" hidden="1" customHeight="1">
      <c r="A838" s="32">
        <v>1501</v>
      </c>
      <c r="B838" s="394"/>
      <c r="C838" s="245" t="str">
        <f>+VLOOKUP(A838,bd_lista!$A$3:$C$592,3,FALSE)</f>
        <v>Gobierno Autónomo Municipal de Potosí</v>
      </c>
      <c r="D838" s="396"/>
      <c r="E838" s="242" t="s">
        <v>1304</v>
      </c>
      <c r="F838" s="241">
        <f ca="1">+IFERROR(INDEX('Hoja de Trabajo para listado'!$A$155:$Z$1048576,MATCH($A838,'Hoja de Trabajo para listado'!$A$155:$A$1048576,0),MATCH((CUADRO!F$4&amp;$E838),'Hoja de Trabajo para listado'!$A$151:$Z$151,0)),0)+IFERROR(INDEX('Hoja de Trabajo para listado'!$AB$155:$BA$1048576,MATCH($A838,'Hoja de Trabajo para listado'!$AB$155:$AB$1048576,0),MATCH((CUADRO!F$4&amp;$E838),'Hoja de Trabajo para listado'!$AB$151:$BA$151,0)),0)+IFERROR(INDEX('Hoja de Trabajo para listado'!$BC$155:$CB$1048576,MATCH($A838,'Hoja de Trabajo para listado'!$BC$155:$BC$1048576,0),MATCH((CUADRO!F$4&amp;$E838),'Hoja de Trabajo para listado'!$BC$151:$CB$151,0)),0)+IFERROR(INDEX('Hoja de Trabajo para listado'!$DE$153:$DG$274,MATCH($A838,'Hoja de Trabajo para listado'!$DE$153:$DE$1048576,0),MATCH((CUADRO!F$4&amp;$E838),'Hoja de Trabajo para listado'!$DE$151:$DG$151,0)),0)+IFERROR(INDEX('Hoja de Trabajo para listado'!$CD$155:$DC$1048576,MATCH($A838,'Hoja de Trabajo para listado'!$CD$155:$CD$1048576,0),MATCH((CUADRO!F$4&amp;$E838),'Hoja de Trabajo para listado'!$CD$151:$DC$151,0)),0)</f>
        <v>0</v>
      </c>
      <c r="G838" s="241">
        <f ca="1">+IFERROR(INDEX('Hoja de Trabajo para listado'!$A$155:$Z$1048576,MATCH($A838,'Hoja de Trabajo para listado'!$A$155:$A$1048576,0),MATCH((CUADRO!G$4&amp;$E838),'Hoja de Trabajo para listado'!$A$151:$Z$151,0)),0)+IFERROR(INDEX('Hoja de Trabajo para listado'!$AB$155:$BA$1048576,MATCH($A838,'Hoja de Trabajo para listado'!$AB$155:$AB$1048576,0),MATCH((CUADRO!G$4&amp;$E838),'Hoja de Trabajo para listado'!$AB$151:$BA$151,0)),0)+IFERROR(INDEX('Hoja de Trabajo para listado'!$BC$155:$CB$1048576,MATCH($A838,'Hoja de Trabajo para listado'!$BC$155:$BC$1048576,0),MATCH((CUADRO!G$4&amp;$E838),'Hoja de Trabajo para listado'!$BC$151:$CB$151,0)),0)+IFERROR(INDEX('Hoja de Trabajo para listado'!$DE$153:$DG$274,MATCH($A838,'Hoja de Trabajo para listado'!$DE$153:$DE$1048576,0),MATCH((CUADRO!G$4&amp;$E838),'Hoja de Trabajo para listado'!$DE$151:$DG$151,0)),0)+IFERROR(INDEX('Hoja de Trabajo para listado'!$CD$155:$DC$1048576,MATCH($A838,'Hoja de Trabajo para listado'!$CD$155:$CD$1048576,0),MATCH((CUADRO!G$4&amp;$E838),'Hoja de Trabajo para listado'!$CD$151:$DC$151,0)),0)</f>
        <v>0</v>
      </c>
      <c r="H838" s="241">
        <f ca="1">+IFERROR(INDEX('Hoja de Trabajo para listado'!$A$155:$Z$1048576,MATCH($A838,'Hoja de Trabajo para listado'!$A$155:$A$1048576,0),MATCH((CUADRO!H$4&amp;$E838),'Hoja de Trabajo para listado'!$A$151:$Z$151,0)),0)+IFERROR(INDEX('Hoja de Trabajo para listado'!$AB$155:$BA$1048576,MATCH($A838,'Hoja de Trabajo para listado'!$AB$155:$AB$1048576,0),MATCH((CUADRO!H$4&amp;$E838),'Hoja de Trabajo para listado'!$AB$151:$BA$151,0)),0)+IFERROR(INDEX('Hoja de Trabajo para listado'!$BC$155:$CB$1048576,MATCH($A838,'Hoja de Trabajo para listado'!$BC$155:$BC$1048576,0),MATCH((CUADRO!H$4&amp;$E838),'Hoja de Trabajo para listado'!$BC$151:$CB$151,0)),0)+IFERROR(INDEX('Hoja de Trabajo para listado'!$DE$153:$DG$274,MATCH($A838,'Hoja de Trabajo para listado'!$DE$153:$DE$1048576,0),MATCH((CUADRO!H$4&amp;$E838),'Hoja de Trabajo para listado'!$DE$151:$DG$151,0)),0)+IFERROR(INDEX('Hoja de Trabajo para listado'!$CD$155:$DC$1048576,MATCH($A838,'Hoja de Trabajo para listado'!$CD$155:$CD$1048576,0),MATCH((CUADRO!H$4&amp;$E838),'Hoja de Trabajo para listado'!$CD$151:$DC$151,0)),0)</f>
        <v>0</v>
      </c>
      <c r="I838" s="241">
        <f ca="1">+IFERROR(INDEX('Hoja de Trabajo para listado'!$A$155:$Z$1048576,MATCH($A838,'Hoja de Trabajo para listado'!$A$155:$A$1048576,0),MATCH((CUADRO!I$4&amp;$E838),'Hoja de Trabajo para listado'!$A$151:$Z$151,0)),0)+IFERROR(INDEX('Hoja de Trabajo para listado'!$AB$155:$BA$1048576,MATCH($A838,'Hoja de Trabajo para listado'!$AB$155:$AB$1048576,0),MATCH((CUADRO!I$4&amp;$E838),'Hoja de Trabajo para listado'!$AB$151:$BA$151,0)),0)+IFERROR(INDEX('Hoja de Trabajo para listado'!$BC$155:$CB$1048576,MATCH($A838,'Hoja de Trabajo para listado'!$BC$155:$BC$1048576,0),MATCH((CUADRO!I$4&amp;$E838),'Hoja de Trabajo para listado'!$BC$151:$CB$151,0)),0)+IFERROR(INDEX('Hoja de Trabajo para listado'!$DE$153:$DG$274,MATCH($A838,'Hoja de Trabajo para listado'!$DE$153:$DE$1048576,0),MATCH((CUADRO!I$4&amp;$E838),'Hoja de Trabajo para listado'!$DE$151:$DG$151,0)),0)+IFERROR(INDEX('Hoja de Trabajo para listado'!$CD$155:$DC$1048576,MATCH($A838,'Hoja de Trabajo para listado'!$CD$155:$CD$1048576,0),MATCH((CUADRO!I$4&amp;$E838),'Hoja de Trabajo para listado'!$CD$151:$DC$151,0)),0)</f>
        <v>0</v>
      </c>
      <c r="J838" s="241">
        <f ca="1">+IFERROR(INDEX('Hoja de Trabajo para listado'!$A$155:$Z$1048576,MATCH($A838,'Hoja de Trabajo para listado'!$A$155:$A$1048576,0),MATCH((CUADRO!J$4&amp;$E838),'Hoja de Trabajo para listado'!$A$151:$Z$151,0)),0)+IFERROR(INDEX('Hoja de Trabajo para listado'!$AB$155:$BA$1048576,MATCH($A838,'Hoja de Trabajo para listado'!$AB$155:$AB$1048576,0),MATCH((CUADRO!J$4&amp;$E838),'Hoja de Trabajo para listado'!$AB$151:$BA$151,0)),0)+IFERROR(INDEX('Hoja de Trabajo para listado'!$BC$155:$CB$1048576,MATCH($A838,'Hoja de Trabajo para listado'!$BC$155:$BC$1048576,0),MATCH((CUADRO!J$4&amp;$E838),'Hoja de Trabajo para listado'!$BC$151:$CB$151,0)),0)+IFERROR(INDEX('Hoja de Trabajo para listado'!$DE$153:$DG$274,MATCH($A838,'Hoja de Trabajo para listado'!$DE$153:$DE$1048576,0),MATCH((CUADRO!J$4&amp;$E838),'Hoja de Trabajo para listado'!$DE$151:$DG$151,0)),0)+IFERROR(INDEX('Hoja de Trabajo para listado'!$CD$155:$DC$1048576,MATCH($A838,'Hoja de Trabajo para listado'!$CD$155:$CD$1048576,0),MATCH((CUADRO!J$4&amp;$E838),'Hoja de Trabajo para listado'!$CD$151:$DC$151,0)),0)</f>
        <v>0</v>
      </c>
      <c r="K838" s="241">
        <f ca="1">+IFERROR(INDEX('Hoja de Trabajo para listado'!$A$155:$Z$1048576,MATCH($A838,'Hoja de Trabajo para listado'!$A$155:$A$1048576,0),MATCH((CUADRO!K$4&amp;$E838),'Hoja de Trabajo para listado'!$A$151:$Z$151,0)),0)+IFERROR(INDEX('Hoja de Trabajo para listado'!$AB$155:$BA$1048576,MATCH($A838,'Hoja de Trabajo para listado'!$AB$155:$AB$1048576,0),MATCH((CUADRO!K$4&amp;$E838),'Hoja de Trabajo para listado'!$AB$151:$BA$151,0)),0)+IFERROR(INDEX('Hoja de Trabajo para listado'!$BC$155:$CB$1048576,MATCH($A838,'Hoja de Trabajo para listado'!$BC$155:$BC$1048576,0),MATCH((CUADRO!K$4&amp;$E838),'Hoja de Trabajo para listado'!$BC$151:$CB$151,0)),0)+IFERROR(INDEX('Hoja de Trabajo para listado'!$DE$153:$DG$274,MATCH($A838,'Hoja de Trabajo para listado'!$DE$153:$DE$1048576,0),MATCH((CUADRO!K$4&amp;$E838),'Hoja de Trabajo para listado'!$DE$151:$DG$151,0)),0)+IFERROR(INDEX('Hoja de Trabajo para listado'!$CD$155:$DC$1048576,MATCH($A838,'Hoja de Trabajo para listado'!$CD$155:$CD$1048576,0),MATCH((CUADRO!K$4&amp;$E838),'Hoja de Trabajo para listado'!$CD$151:$DC$151,0)),0)</f>
        <v>0</v>
      </c>
      <c r="L838" s="241">
        <f ca="1">+IFERROR(INDEX('Hoja de Trabajo para listado'!$A$155:$Z$1048576,MATCH($A838,'Hoja de Trabajo para listado'!$A$155:$A$1048576,0),MATCH((CUADRO!L$4&amp;$E838),'Hoja de Trabajo para listado'!$A$151:$Z$151,0)),0)+IFERROR(INDEX('Hoja de Trabajo para listado'!$AB$155:$BA$1048576,MATCH($A838,'Hoja de Trabajo para listado'!$AB$155:$AB$1048576,0),MATCH((CUADRO!L$4&amp;$E838),'Hoja de Trabajo para listado'!$AB$151:$BA$151,0)),0)+IFERROR(INDEX('Hoja de Trabajo para listado'!$BC$155:$CB$1048576,MATCH($A838,'Hoja de Trabajo para listado'!$BC$155:$BC$1048576,0),MATCH((CUADRO!L$4&amp;$E838),'Hoja de Trabajo para listado'!$BC$151:$CB$151,0)),0)+IFERROR(INDEX('Hoja de Trabajo para listado'!$DE$153:$DG$274,MATCH($A838,'Hoja de Trabajo para listado'!$DE$153:$DE$1048576,0),MATCH((CUADRO!L$4&amp;$E838),'Hoja de Trabajo para listado'!$DE$151:$DG$151,0)),0)+IFERROR(INDEX('Hoja de Trabajo para listado'!$CD$155:$DC$1048576,MATCH($A838,'Hoja de Trabajo para listado'!$CD$155:$CD$1048576,0),MATCH((CUADRO!L$4&amp;$E838),'Hoja de Trabajo para listado'!$CD$151:$DC$151,0)),0)</f>
        <v>0</v>
      </c>
      <c r="M838" s="241">
        <f ca="1">+IFERROR(INDEX('Hoja de Trabajo para listado'!$A$155:$Z$1048576,MATCH($A838,'Hoja de Trabajo para listado'!$A$155:$A$1048576,0),MATCH((CUADRO!M$4&amp;$E838),'Hoja de Trabajo para listado'!$A$151:$Z$151,0)),0)+IFERROR(INDEX('Hoja de Trabajo para listado'!$AB$155:$BA$1048576,MATCH($A838,'Hoja de Trabajo para listado'!$AB$155:$AB$1048576,0),MATCH((CUADRO!M$4&amp;$E838),'Hoja de Trabajo para listado'!$AB$151:$BA$151,0)),0)+IFERROR(INDEX('Hoja de Trabajo para listado'!$BC$155:$CB$1048576,MATCH($A838,'Hoja de Trabajo para listado'!$BC$155:$BC$1048576,0),MATCH((CUADRO!M$4&amp;$E838),'Hoja de Trabajo para listado'!$BC$151:$CB$151,0)),0)+IFERROR(INDEX('Hoja de Trabajo para listado'!$DE$153:$DG$274,MATCH($A838,'Hoja de Trabajo para listado'!$DE$153:$DE$1048576,0),MATCH((CUADRO!M$4&amp;$E838),'Hoja de Trabajo para listado'!$DE$151:$DG$151,0)),0)+IFERROR(INDEX('Hoja de Trabajo para listado'!$CD$155:$DC$1048576,MATCH($A838,'Hoja de Trabajo para listado'!$CD$155:$CD$1048576,0),MATCH((CUADRO!M$4&amp;$E838),'Hoja de Trabajo para listado'!$CD$151:$DC$151,0)),0)</f>
        <v>0</v>
      </c>
      <c r="N838" s="241">
        <f ca="1">+IFERROR(INDEX('Hoja de Trabajo para listado'!$A$155:$Z$1048576,MATCH($A838,'Hoja de Trabajo para listado'!$A$155:$A$1048576,0),MATCH((CUADRO!N$4&amp;$E838),'Hoja de Trabajo para listado'!$A$151:$Z$151,0)),0)+IFERROR(INDEX('Hoja de Trabajo para listado'!$AB$155:$BA$1048576,MATCH($A838,'Hoja de Trabajo para listado'!$AB$155:$AB$1048576,0),MATCH((CUADRO!N$4&amp;$E838),'Hoja de Trabajo para listado'!$AB$151:$BA$151,0)),0)+IFERROR(INDEX('Hoja de Trabajo para listado'!$BC$155:$CB$1048576,MATCH($A838,'Hoja de Trabajo para listado'!$BC$155:$BC$1048576,0),MATCH((CUADRO!N$4&amp;$E838),'Hoja de Trabajo para listado'!$BC$151:$CB$151,0)),0)+IFERROR(INDEX('Hoja de Trabajo para listado'!$DE$153:$DG$274,MATCH($A838,'Hoja de Trabajo para listado'!$DE$153:$DE$1048576,0),MATCH((CUADRO!N$4&amp;$E838),'Hoja de Trabajo para listado'!$DE$151:$DG$151,0)),0)+IFERROR(INDEX('Hoja de Trabajo para listado'!$CD$155:$DC$1048576,MATCH($A838,'Hoja de Trabajo para listado'!$CD$155:$CD$1048576,0),MATCH((CUADRO!N$4&amp;$E838),'Hoja de Trabajo para listado'!$CD$151:$DC$151,0)),0)</f>
        <v>0</v>
      </c>
      <c r="O838" s="241">
        <f ca="1">+IFERROR(INDEX('Hoja de Trabajo para listado'!$A$155:$Z$1048576,MATCH($A838,'Hoja de Trabajo para listado'!$A$155:$A$1048576,0),MATCH((CUADRO!O$4&amp;$E838),'Hoja de Trabajo para listado'!$A$151:$Z$151,0)),0)+IFERROR(INDEX('Hoja de Trabajo para listado'!$AB$155:$BA$1048576,MATCH($A838,'Hoja de Trabajo para listado'!$AB$155:$AB$1048576,0),MATCH((CUADRO!O$4&amp;$E838),'Hoja de Trabajo para listado'!$AB$151:$BA$151,0)),0)+IFERROR(INDEX('Hoja de Trabajo para listado'!$BC$155:$CB$1048576,MATCH($A838,'Hoja de Trabajo para listado'!$BC$155:$BC$1048576,0),MATCH((CUADRO!O$4&amp;$E838),'Hoja de Trabajo para listado'!$BC$151:$CB$151,0)),0)+IFERROR(INDEX('Hoja de Trabajo para listado'!$DE$153:$DG$274,MATCH($A838,'Hoja de Trabajo para listado'!$DE$153:$DE$1048576,0),MATCH((CUADRO!O$4&amp;$E838),'Hoja de Trabajo para listado'!$DE$151:$DG$151,0)),0)+IFERROR(INDEX('Hoja de Trabajo para listado'!$CD$155:$DC$1048576,MATCH($A838,'Hoja de Trabajo para listado'!$CD$155:$CD$1048576,0),MATCH((CUADRO!O$4&amp;$E838),'Hoja de Trabajo para listado'!$CD$151:$DC$151,0)),0)</f>
        <v>0</v>
      </c>
      <c r="P838" s="241">
        <f ca="1">+IFERROR(INDEX('Hoja de Trabajo para listado'!$A$155:$Z$1048576,MATCH($A838,'Hoja de Trabajo para listado'!$A$155:$A$1048576,0),MATCH((CUADRO!P$4&amp;$E838),'Hoja de Trabajo para listado'!$A$151:$Z$151,0)),0)+IFERROR(INDEX('Hoja de Trabajo para listado'!$AB$155:$BA$1048576,MATCH($A838,'Hoja de Trabajo para listado'!$AB$155:$AB$1048576,0),MATCH((CUADRO!P$4&amp;$E838),'Hoja de Trabajo para listado'!$AB$151:$BA$151,0)),0)+IFERROR(INDEX('Hoja de Trabajo para listado'!$BC$155:$CB$1048576,MATCH($A838,'Hoja de Trabajo para listado'!$BC$155:$BC$1048576,0),MATCH((CUADRO!P$4&amp;$E838),'Hoja de Trabajo para listado'!$BC$151:$CB$151,0)),0)+IFERROR(INDEX('Hoja de Trabajo para listado'!$DE$153:$DG$274,MATCH($A838,'Hoja de Trabajo para listado'!$DE$153:$DE$1048576,0),MATCH((CUADRO!P$4&amp;$E838),'Hoja de Trabajo para listado'!$DE$151:$DG$151,0)),0)+IFERROR(INDEX('Hoja de Trabajo para listado'!$CD$155:$DC$1048576,MATCH($A838,'Hoja de Trabajo para listado'!$CD$155:$CD$1048576,0),MATCH((CUADRO!P$4&amp;$E838),'Hoja de Trabajo para listado'!$CD$151:$DC$151,0)),0)</f>
        <v>0</v>
      </c>
      <c r="Q838" s="241">
        <f ca="1">+IFERROR(INDEX('Hoja de Trabajo para listado'!$A$155:$Z$1048576,MATCH($A838,'Hoja de Trabajo para listado'!$A$155:$A$1048576,0),MATCH((CUADRO!Q$4&amp;$E838),'Hoja de Trabajo para listado'!$A$151:$Z$151,0)),0)+IFERROR(INDEX('Hoja de Trabajo para listado'!$AB$155:$BA$1048576,MATCH($A838,'Hoja de Trabajo para listado'!$AB$155:$AB$1048576,0),MATCH((CUADRO!Q$4&amp;$E838),'Hoja de Trabajo para listado'!$AB$151:$BA$151,0)),0)+IFERROR(INDEX('Hoja de Trabajo para listado'!$BC$155:$CB$1048576,MATCH($A838,'Hoja de Trabajo para listado'!$BC$155:$BC$1048576,0),MATCH((CUADRO!Q$4&amp;$E838),'Hoja de Trabajo para listado'!$BC$151:$CB$151,0)),0)+IFERROR(INDEX('Hoja de Trabajo para listado'!$DE$153:$DG$274,MATCH($A838,'Hoja de Trabajo para listado'!$DE$153:$DE$1048576,0),MATCH((CUADRO!Q$4&amp;$E838),'Hoja de Trabajo para listado'!$DE$151:$DG$151,0)),0)+IFERROR(INDEX('Hoja de Trabajo para listado'!$CD$155:$DC$1048576,MATCH($A838,'Hoja de Trabajo para listado'!$CD$155:$CD$1048576,0),MATCH((CUADRO!Q$4&amp;$E838),'Hoja de Trabajo para listado'!$CD$151:$DC$151,0)),0)</f>
        <v>0</v>
      </c>
      <c r="R838" s="241">
        <f t="shared" ca="1" si="31"/>
        <v>0</v>
      </c>
      <c r="S838" s="247">
        <f ca="1">+R837+R838</f>
        <v>0</v>
      </c>
      <c r="T838" s="241">
        <f ca="1">+S838</f>
        <v>0</v>
      </c>
      <c r="U838" s="240">
        <f t="shared" si="32"/>
        <v>2</v>
      </c>
      <c r="V838" s="327" t="str">
        <f>+VLOOKUP(A838,bd_lista!$A$3:$E$592,5,FALSE)</f>
        <v>Gobiernos Autonomos Municipales</v>
      </c>
      <c r="W838" s="398"/>
      <c r="X838" s="240">
        <f>+VLOOKUP(A838,[4]Sheet1!$A$13:$D$744,4,FALSE)</f>
        <v>0</v>
      </c>
      <c r="Y838" s="240" t="e">
        <f>+VLOOKUP(X838,bd_lista!$A$3:$C$592,3,FALSE)</f>
        <v>#N/A</v>
      </c>
      <c r="Z838" s="288"/>
      <c r="AA838" s="289"/>
    </row>
    <row r="839" spans="1:27" customFormat="1" ht="27" hidden="1" customHeight="1">
      <c r="A839" s="32">
        <v>1502</v>
      </c>
      <c r="B839" s="393">
        <f>+A839</f>
        <v>1502</v>
      </c>
      <c r="C839" s="245" t="str">
        <f>+VLOOKUP(A839,bd_lista!$A$3:$C$592,3,FALSE)</f>
        <v>Gobierno Autónomo Municipal de Tinguipaya</v>
      </c>
      <c r="D839" s="395" t="str">
        <f>+C839</f>
        <v>Gobierno Autónomo Municipal de Tinguipaya</v>
      </c>
      <c r="E839" s="240" t="s">
        <v>1303</v>
      </c>
      <c r="F839" s="241">
        <f ca="1">+IFERROR(INDEX('Hoja de Trabajo para listado'!$A$155:$Z$1048576,MATCH($A839,'Hoja de Trabajo para listado'!$A$155:$A$1048576,0),MATCH((CUADRO!F$4&amp;$E839),'Hoja de Trabajo para listado'!$A$151:$Z$151,0)),0)+IFERROR(INDEX('Hoja de Trabajo para listado'!$AB$155:$BA$1048576,MATCH($A839,'Hoja de Trabajo para listado'!$AB$155:$AB$1048576,0),MATCH((CUADRO!F$4&amp;$E839),'Hoja de Trabajo para listado'!$AB$151:$BA$151,0)),0)+IFERROR(INDEX('Hoja de Trabajo para listado'!$BC$155:$CB$1048576,MATCH($A839,'Hoja de Trabajo para listado'!$BC$155:$BC$1048576,0),MATCH((CUADRO!F$4&amp;$E839),'Hoja de Trabajo para listado'!$BC$151:$CB$151,0)),0)+IFERROR(INDEX('Hoja de Trabajo para listado'!$DE$153:$DG$274,MATCH($A839,'Hoja de Trabajo para listado'!$DE$153:$DE$1048576,0),MATCH((CUADRO!F$4&amp;$E839),'Hoja de Trabajo para listado'!$DE$151:$DG$151,0)),0)+IFERROR(INDEX('Hoja de Trabajo para listado'!$CD$155:$DC$1048576,MATCH($A839,'Hoja de Trabajo para listado'!$CD$155:$CD$1048576,0),MATCH((CUADRO!F$4&amp;$E839),'Hoja de Trabajo para listado'!$CD$151:$DC$151,0)),0)</f>
        <v>0</v>
      </c>
      <c r="G839" s="241">
        <f ca="1">+IFERROR(INDEX('Hoja de Trabajo para listado'!$A$155:$Z$1048576,MATCH($A839,'Hoja de Trabajo para listado'!$A$155:$A$1048576,0),MATCH((CUADRO!G$4&amp;$E839),'Hoja de Trabajo para listado'!$A$151:$Z$151,0)),0)+IFERROR(INDEX('Hoja de Trabajo para listado'!$AB$155:$BA$1048576,MATCH($A839,'Hoja de Trabajo para listado'!$AB$155:$AB$1048576,0),MATCH((CUADRO!G$4&amp;$E839),'Hoja de Trabajo para listado'!$AB$151:$BA$151,0)),0)+IFERROR(INDEX('Hoja de Trabajo para listado'!$BC$155:$CB$1048576,MATCH($A839,'Hoja de Trabajo para listado'!$BC$155:$BC$1048576,0),MATCH((CUADRO!G$4&amp;$E839),'Hoja de Trabajo para listado'!$BC$151:$CB$151,0)),0)+IFERROR(INDEX('Hoja de Trabajo para listado'!$DE$153:$DG$274,MATCH($A839,'Hoja de Trabajo para listado'!$DE$153:$DE$1048576,0),MATCH((CUADRO!G$4&amp;$E839),'Hoja de Trabajo para listado'!$DE$151:$DG$151,0)),0)+IFERROR(INDEX('Hoja de Trabajo para listado'!$CD$155:$DC$1048576,MATCH($A839,'Hoja de Trabajo para listado'!$CD$155:$CD$1048576,0),MATCH((CUADRO!G$4&amp;$E839),'Hoja de Trabajo para listado'!$CD$151:$DC$151,0)),0)</f>
        <v>0</v>
      </c>
      <c r="H839" s="241">
        <f ca="1">+IFERROR(INDEX('Hoja de Trabajo para listado'!$A$155:$Z$1048576,MATCH($A839,'Hoja de Trabajo para listado'!$A$155:$A$1048576,0),MATCH((CUADRO!H$4&amp;$E839),'Hoja de Trabajo para listado'!$A$151:$Z$151,0)),0)+IFERROR(INDEX('Hoja de Trabajo para listado'!$AB$155:$BA$1048576,MATCH($A839,'Hoja de Trabajo para listado'!$AB$155:$AB$1048576,0),MATCH((CUADRO!H$4&amp;$E839),'Hoja de Trabajo para listado'!$AB$151:$BA$151,0)),0)+IFERROR(INDEX('Hoja de Trabajo para listado'!$BC$155:$CB$1048576,MATCH($A839,'Hoja de Trabajo para listado'!$BC$155:$BC$1048576,0),MATCH((CUADRO!H$4&amp;$E839),'Hoja de Trabajo para listado'!$BC$151:$CB$151,0)),0)+IFERROR(INDEX('Hoja de Trabajo para listado'!$DE$153:$DG$274,MATCH($A839,'Hoja de Trabajo para listado'!$DE$153:$DE$1048576,0),MATCH((CUADRO!H$4&amp;$E839),'Hoja de Trabajo para listado'!$DE$151:$DG$151,0)),0)+IFERROR(INDEX('Hoja de Trabajo para listado'!$CD$155:$DC$1048576,MATCH($A839,'Hoja de Trabajo para listado'!$CD$155:$CD$1048576,0),MATCH((CUADRO!H$4&amp;$E839),'Hoja de Trabajo para listado'!$CD$151:$DC$151,0)),0)</f>
        <v>0</v>
      </c>
      <c r="I839" s="241">
        <f ca="1">+IFERROR(INDEX('Hoja de Trabajo para listado'!$A$155:$Z$1048576,MATCH($A839,'Hoja de Trabajo para listado'!$A$155:$A$1048576,0),MATCH((CUADRO!I$4&amp;$E839),'Hoja de Trabajo para listado'!$A$151:$Z$151,0)),0)+IFERROR(INDEX('Hoja de Trabajo para listado'!$AB$155:$BA$1048576,MATCH($A839,'Hoja de Trabajo para listado'!$AB$155:$AB$1048576,0),MATCH((CUADRO!I$4&amp;$E839),'Hoja de Trabajo para listado'!$AB$151:$BA$151,0)),0)+IFERROR(INDEX('Hoja de Trabajo para listado'!$BC$155:$CB$1048576,MATCH($A839,'Hoja de Trabajo para listado'!$BC$155:$BC$1048576,0),MATCH((CUADRO!I$4&amp;$E839),'Hoja de Trabajo para listado'!$BC$151:$CB$151,0)),0)+IFERROR(INDEX('Hoja de Trabajo para listado'!$DE$153:$DG$274,MATCH($A839,'Hoja de Trabajo para listado'!$DE$153:$DE$1048576,0),MATCH((CUADRO!I$4&amp;$E839),'Hoja de Trabajo para listado'!$DE$151:$DG$151,0)),0)+IFERROR(INDEX('Hoja de Trabajo para listado'!$CD$155:$DC$1048576,MATCH($A839,'Hoja de Trabajo para listado'!$CD$155:$CD$1048576,0),MATCH((CUADRO!I$4&amp;$E839),'Hoja de Trabajo para listado'!$CD$151:$DC$151,0)),0)</f>
        <v>0</v>
      </c>
      <c r="J839" s="241">
        <f ca="1">+IFERROR(INDEX('Hoja de Trabajo para listado'!$A$155:$Z$1048576,MATCH($A839,'Hoja de Trabajo para listado'!$A$155:$A$1048576,0),MATCH((CUADRO!J$4&amp;$E839),'Hoja de Trabajo para listado'!$A$151:$Z$151,0)),0)+IFERROR(INDEX('Hoja de Trabajo para listado'!$AB$155:$BA$1048576,MATCH($A839,'Hoja de Trabajo para listado'!$AB$155:$AB$1048576,0),MATCH((CUADRO!J$4&amp;$E839),'Hoja de Trabajo para listado'!$AB$151:$BA$151,0)),0)+IFERROR(INDEX('Hoja de Trabajo para listado'!$BC$155:$CB$1048576,MATCH($A839,'Hoja de Trabajo para listado'!$BC$155:$BC$1048576,0),MATCH((CUADRO!J$4&amp;$E839),'Hoja de Trabajo para listado'!$BC$151:$CB$151,0)),0)+IFERROR(INDEX('Hoja de Trabajo para listado'!$DE$153:$DG$274,MATCH($A839,'Hoja de Trabajo para listado'!$DE$153:$DE$1048576,0),MATCH((CUADRO!J$4&amp;$E839),'Hoja de Trabajo para listado'!$DE$151:$DG$151,0)),0)+IFERROR(INDEX('Hoja de Trabajo para listado'!$CD$155:$DC$1048576,MATCH($A839,'Hoja de Trabajo para listado'!$CD$155:$CD$1048576,0),MATCH((CUADRO!J$4&amp;$E839),'Hoja de Trabajo para listado'!$CD$151:$DC$151,0)),0)</f>
        <v>0</v>
      </c>
      <c r="K839" s="241">
        <f ca="1">+IFERROR(INDEX('Hoja de Trabajo para listado'!$A$155:$Z$1048576,MATCH($A839,'Hoja de Trabajo para listado'!$A$155:$A$1048576,0),MATCH((CUADRO!K$4&amp;$E839),'Hoja de Trabajo para listado'!$A$151:$Z$151,0)),0)+IFERROR(INDEX('Hoja de Trabajo para listado'!$AB$155:$BA$1048576,MATCH($A839,'Hoja de Trabajo para listado'!$AB$155:$AB$1048576,0),MATCH((CUADRO!K$4&amp;$E839),'Hoja de Trabajo para listado'!$AB$151:$BA$151,0)),0)+IFERROR(INDEX('Hoja de Trabajo para listado'!$BC$155:$CB$1048576,MATCH($A839,'Hoja de Trabajo para listado'!$BC$155:$BC$1048576,0),MATCH((CUADRO!K$4&amp;$E839),'Hoja de Trabajo para listado'!$BC$151:$CB$151,0)),0)+IFERROR(INDEX('Hoja de Trabajo para listado'!$DE$153:$DG$274,MATCH($A839,'Hoja de Trabajo para listado'!$DE$153:$DE$1048576,0),MATCH((CUADRO!K$4&amp;$E839),'Hoja de Trabajo para listado'!$DE$151:$DG$151,0)),0)+IFERROR(INDEX('Hoja de Trabajo para listado'!$CD$155:$DC$1048576,MATCH($A839,'Hoja de Trabajo para listado'!$CD$155:$CD$1048576,0),MATCH((CUADRO!K$4&amp;$E839),'Hoja de Trabajo para listado'!$CD$151:$DC$151,0)),0)</f>
        <v>0</v>
      </c>
      <c r="L839" s="241">
        <f ca="1">+IFERROR(INDEX('Hoja de Trabajo para listado'!$A$155:$Z$1048576,MATCH($A839,'Hoja de Trabajo para listado'!$A$155:$A$1048576,0),MATCH((CUADRO!L$4&amp;$E839),'Hoja de Trabajo para listado'!$A$151:$Z$151,0)),0)+IFERROR(INDEX('Hoja de Trabajo para listado'!$AB$155:$BA$1048576,MATCH($A839,'Hoja de Trabajo para listado'!$AB$155:$AB$1048576,0),MATCH((CUADRO!L$4&amp;$E839),'Hoja de Trabajo para listado'!$AB$151:$BA$151,0)),0)+IFERROR(INDEX('Hoja de Trabajo para listado'!$BC$155:$CB$1048576,MATCH($A839,'Hoja de Trabajo para listado'!$BC$155:$BC$1048576,0),MATCH((CUADRO!L$4&amp;$E839),'Hoja de Trabajo para listado'!$BC$151:$CB$151,0)),0)+IFERROR(INDEX('Hoja de Trabajo para listado'!$DE$153:$DG$274,MATCH($A839,'Hoja de Trabajo para listado'!$DE$153:$DE$1048576,0),MATCH((CUADRO!L$4&amp;$E839),'Hoja de Trabajo para listado'!$DE$151:$DG$151,0)),0)+IFERROR(INDEX('Hoja de Trabajo para listado'!$CD$155:$DC$1048576,MATCH($A839,'Hoja de Trabajo para listado'!$CD$155:$CD$1048576,0),MATCH((CUADRO!L$4&amp;$E839),'Hoja de Trabajo para listado'!$CD$151:$DC$151,0)),0)</f>
        <v>0</v>
      </c>
      <c r="M839" s="241">
        <f ca="1">+IFERROR(INDEX('Hoja de Trabajo para listado'!$A$155:$Z$1048576,MATCH($A839,'Hoja de Trabajo para listado'!$A$155:$A$1048576,0),MATCH((CUADRO!M$4&amp;$E839),'Hoja de Trabajo para listado'!$A$151:$Z$151,0)),0)+IFERROR(INDEX('Hoja de Trabajo para listado'!$AB$155:$BA$1048576,MATCH($A839,'Hoja de Trabajo para listado'!$AB$155:$AB$1048576,0),MATCH((CUADRO!M$4&amp;$E839),'Hoja de Trabajo para listado'!$AB$151:$BA$151,0)),0)+IFERROR(INDEX('Hoja de Trabajo para listado'!$BC$155:$CB$1048576,MATCH($A839,'Hoja de Trabajo para listado'!$BC$155:$BC$1048576,0),MATCH((CUADRO!M$4&amp;$E839),'Hoja de Trabajo para listado'!$BC$151:$CB$151,0)),0)+IFERROR(INDEX('Hoja de Trabajo para listado'!$DE$153:$DG$274,MATCH($A839,'Hoja de Trabajo para listado'!$DE$153:$DE$1048576,0),MATCH((CUADRO!M$4&amp;$E839),'Hoja de Trabajo para listado'!$DE$151:$DG$151,0)),0)+IFERROR(INDEX('Hoja de Trabajo para listado'!$CD$155:$DC$1048576,MATCH($A839,'Hoja de Trabajo para listado'!$CD$155:$CD$1048576,0),MATCH((CUADRO!M$4&amp;$E839),'Hoja de Trabajo para listado'!$CD$151:$DC$151,0)),0)</f>
        <v>0</v>
      </c>
      <c r="N839" s="241">
        <f ca="1">+IFERROR(INDEX('Hoja de Trabajo para listado'!$A$155:$Z$1048576,MATCH($A839,'Hoja de Trabajo para listado'!$A$155:$A$1048576,0),MATCH((CUADRO!N$4&amp;$E839),'Hoja de Trabajo para listado'!$A$151:$Z$151,0)),0)+IFERROR(INDEX('Hoja de Trabajo para listado'!$AB$155:$BA$1048576,MATCH($A839,'Hoja de Trabajo para listado'!$AB$155:$AB$1048576,0),MATCH((CUADRO!N$4&amp;$E839),'Hoja de Trabajo para listado'!$AB$151:$BA$151,0)),0)+IFERROR(INDEX('Hoja de Trabajo para listado'!$BC$155:$CB$1048576,MATCH($A839,'Hoja de Trabajo para listado'!$BC$155:$BC$1048576,0),MATCH((CUADRO!N$4&amp;$E839),'Hoja de Trabajo para listado'!$BC$151:$CB$151,0)),0)+IFERROR(INDEX('Hoja de Trabajo para listado'!$DE$153:$DG$274,MATCH($A839,'Hoja de Trabajo para listado'!$DE$153:$DE$1048576,0),MATCH((CUADRO!N$4&amp;$E839),'Hoja de Trabajo para listado'!$DE$151:$DG$151,0)),0)+IFERROR(INDEX('Hoja de Trabajo para listado'!$CD$155:$DC$1048576,MATCH($A839,'Hoja de Trabajo para listado'!$CD$155:$CD$1048576,0),MATCH((CUADRO!N$4&amp;$E839),'Hoja de Trabajo para listado'!$CD$151:$DC$151,0)),0)</f>
        <v>0</v>
      </c>
      <c r="O839" s="241">
        <f ca="1">+IFERROR(INDEX('Hoja de Trabajo para listado'!$A$155:$Z$1048576,MATCH($A839,'Hoja de Trabajo para listado'!$A$155:$A$1048576,0),MATCH((CUADRO!O$4&amp;$E839),'Hoja de Trabajo para listado'!$A$151:$Z$151,0)),0)+IFERROR(INDEX('Hoja de Trabajo para listado'!$AB$155:$BA$1048576,MATCH($A839,'Hoja de Trabajo para listado'!$AB$155:$AB$1048576,0),MATCH((CUADRO!O$4&amp;$E839),'Hoja de Trabajo para listado'!$AB$151:$BA$151,0)),0)+IFERROR(INDEX('Hoja de Trabajo para listado'!$BC$155:$CB$1048576,MATCH($A839,'Hoja de Trabajo para listado'!$BC$155:$BC$1048576,0),MATCH((CUADRO!O$4&amp;$E839),'Hoja de Trabajo para listado'!$BC$151:$CB$151,0)),0)+IFERROR(INDEX('Hoja de Trabajo para listado'!$DE$153:$DG$274,MATCH($A839,'Hoja de Trabajo para listado'!$DE$153:$DE$1048576,0),MATCH((CUADRO!O$4&amp;$E839),'Hoja de Trabajo para listado'!$DE$151:$DG$151,0)),0)+IFERROR(INDEX('Hoja de Trabajo para listado'!$CD$155:$DC$1048576,MATCH($A839,'Hoja de Trabajo para listado'!$CD$155:$CD$1048576,0),MATCH((CUADRO!O$4&amp;$E839),'Hoja de Trabajo para listado'!$CD$151:$DC$151,0)),0)</f>
        <v>0</v>
      </c>
      <c r="P839" s="241">
        <f ca="1">+IFERROR(INDEX('Hoja de Trabajo para listado'!$A$155:$Z$1048576,MATCH($A839,'Hoja de Trabajo para listado'!$A$155:$A$1048576,0),MATCH((CUADRO!P$4&amp;$E839),'Hoja de Trabajo para listado'!$A$151:$Z$151,0)),0)+IFERROR(INDEX('Hoja de Trabajo para listado'!$AB$155:$BA$1048576,MATCH($A839,'Hoja de Trabajo para listado'!$AB$155:$AB$1048576,0),MATCH((CUADRO!P$4&amp;$E839),'Hoja de Trabajo para listado'!$AB$151:$BA$151,0)),0)+IFERROR(INDEX('Hoja de Trabajo para listado'!$BC$155:$CB$1048576,MATCH($A839,'Hoja de Trabajo para listado'!$BC$155:$BC$1048576,0),MATCH((CUADRO!P$4&amp;$E839),'Hoja de Trabajo para listado'!$BC$151:$CB$151,0)),0)+IFERROR(INDEX('Hoja de Trabajo para listado'!$DE$153:$DG$274,MATCH($A839,'Hoja de Trabajo para listado'!$DE$153:$DE$1048576,0),MATCH((CUADRO!P$4&amp;$E839),'Hoja de Trabajo para listado'!$DE$151:$DG$151,0)),0)+IFERROR(INDEX('Hoja de Trabajo para listado'!$CD$155:$DC$1048576,MATCH($A839,'Hoja de Trabajo para listado'!$CD$155:$CD$1048576,0),MATCH((CUADRO!P$4&amp;$E839),'Hoja de Trabajo para listado'!$CD$151:$DC$151,0)),0)</f>
        <v>0</v>
      </c>
      <c r="Q839" s="241">
        <f ca="1">+IFERROR(INDEX('Hoja de Trabajo para listado'!$A$155:$Z$1048576,MATCH($A839,'Hoja de Trabajo para listado'!$A$155:$A$1048576,0),MATCH((CUADRO!Q$4&amp;$E839),'Hoja de Trabajo para listado'!$A$151:$Z$151,0)),0)+IFERROR(INDEX('Hoja de Trabajo para listado'!$AB$155:$BA$1048576,MATCH($A839,'Hoja de Trabajo para listado'!$AB$155:$AB$1048576,0),MATCH((CUADRO!Q$4&amp;$E839),'Hoja de Trabajo para listado'!$AB$151:$BA$151,0)),0)+IFERROR(INDEX('Hoja de Trabajo para listado'!$BC$155:$CB$1048576,MATCH($A839,'Hoja de Trabajo para listado'!$BC$155:$BC$1048576,0),MATCH((CUADRO!Q$4&amp;$E839),'Hoja de Trabajo para listado'!$BC$151:$CB$151,0)),0)+IFERROR(INDEX('Hoja de Trabajo para listado'!$DE$153:$DG$274,MATCH($A839,'Hoja de Trabajo para listado'!$DE$153:$DE$1048576,0),MATCH((CUADRO!Q$4&amp;$E839),'Hoja de Trabajo para listado'!$DE$151:$DG$151,0)),0)+IFERROR(INDEX('Hoja de Trabajo para listado'!$CD$155:$DC$1048576,MATCH($A839,'Hoja de Trabajo para listado'!$CD$155:$CD$1048576,0),MATCH((CUADRO!Q$4&amp;$E839),'Hoja de Trabajo para listado'!$CD$151:$DC$151,0)),0)</f>
        <v>0</v>
      </c>
      <c r="R839" s="241">
        <f t="shared" ca="1" si="31"/>
        <v>0</v>
      </c>
      <c r="S839" s="247"/>
      <c r="T839" s="241">
        <f ca="1">+T840</f>
        <v>0</v>
      </c>
      <c r="U839" s="240">
        <f t="shared" si="32"/>
        <v>1</v>
      </c>
      <c r="V839" s="327" t="str">
        <f>+VLOOKUP(A839,bd_lista!$A$3:$E$592,5,FALSE)</f>
        <v>Gobiernos Autonomos Municipales</v>
      </c>
      <c r="W839" s="397" t="str">
        <f>+V839</f>
        <v>Gobiernos Autonomos Municipales</v>
      </c>
      <c r="X839" s="240">
        <f>+VLOOKUP(A839,[4]Sheet1!$A$13:$D$744,4,FALSE)</f>
        <v>0</v>
      </c>
      <c r="Y839" s="240" t="e">
        <f>+VLOOKUP(X839,bd_lista!$A$3:$C$592,3,FALSE)</f>
        <v>#N/A</v>
      </c>
      <c r="Z839" s="290">
        <f>+X839</f>
        <v>0</v>
      </c>
      <c r="AA839" s="291" t="e">
        <f>+Y839</f>
        <v>#N/A</v>
      </c>
    </row>
    <row r="840" spans="1:27" customFormat="1" ht="27" hidden="1" customHeight="1">
      <c r="A840" s="32">
        <v>1502</v>
      </c>
      <c r="B840" s="394"/>
      <c r="C840" s="245" t="str">
        <f>+VLOOKUP(A840,bd_lista!$A$3:$C$592,3,FALSE)</f>
        <v>Gobierno Autónomo Municipal de Tinguipaya</v>
      </c>
      <c r="D840" s="396"/>
      <c r="E840" s="242" t="s">
        <v>1304</v>
      </c>
      <c r="F840" s="241">
        <f ca="1">+IFERROR(INDEX('Hoja de Trabajo para listado'!$A$155:$Z$1048576,MATCH($A840,'Hoja de Trabajo para listado'!$A$155:$A$1048576,0),MATCH((CUADRO!F$4&amp;$E840),'Hoja de Trabajo para listado'!$A$151:$Z$151,0)),0)+IFERROR(INDEX('Hoja de Trabajo para listado'!$AB$155:$BA$1048576,MATCH($A840,'Hoja de Trabajo para listado'!$AB$155:$AB$1048576,0),MATCH((CUADRO!F$4&amp;$E840),'Hoja de Trabajo para listado'!$AB$151:$BA$151,0)),0)+IFERROR(INDEX('Hoja de Trabajo para listado'!$BC$155:$CB$1048576,MATCH($A840,'Hoja de Trabajo para listado'!$BC$155:$BC$1048576,0),MATCH((CUADRO!F$4&amp;$E840),'Hoja de Trabajo para listado'!$BC$151:$CB$151,0)),0)+IFERROR(INDEX('Hoja de Trabajo para listado'!$DE$153:$DG$274,MATCH($A840,'Hoja de Trabajo para listado'!$DE$153:$DE$1048576,0),MATCH((CUADRO!F$4&amp;$E840),'Hoja de Trabajo para listado'!$DE$151:$DG$151,0)),0)+IFERROR(INDEX('Hoja de Trabajo para listado'!$CD$155:$DC$1048576,MATCH($A840,'Hoja de Trabajo para listado'!$CD$155:$CD$1048576,0),MATCH((CUADRO!F$4&amp;$E840),'Hoja de Trabajo para listado'!$CD$151:$DC$151,0)),0)</f>
        <v>0</v>
      </c>
      <c r="G840" s="241">
        <f ca="1">+IFERROR(INDEX('Hoja de Trabajo para listado'!$A$155:$Z$1048576,MATCH($A840,'Hoja de Trabajo para listado'!$A$155:$A$1048576,0),MATCH((CUADRO!G$4&amp;$E840),'Hoja de Trabajo para listado'!$A$151:$Z$151,0)),0)+IFERROR(INDEX('Hoja de Trabajo para listado'!$AB$155:$BA$1048576,MATCH($A840,'Hoja de Trabajo para listado'!$AB$155:$AB$1048576,0),MATCH((CUADRO!G$4&amp;$E840),'Hoja de Trabajo para listado'!$AB$151:$BA$151,0)),0)+IFERROR(INDEX('Hoja de Trabajo para listado'!$BC$155:$CB$1048576,MATCH($A840,'Hoja de Trabajo para listado'!$BC$155:$BC$1048576,0),MATCH((CUADRO!G$4&amp;$E840),'Hoja de Trabajo para listado'!$BC$151:$CB$151,0)),0)+IFERROR(INDEX('Hoja de Trabajo para listado'!$DE$153:$DG$274,MATCH($A840,'Hoja de Trabajo para listado'!$DE$153:$DE$1048576,0),MATCH((CUADRO!G$4&amp;$E840),'Hoja de Trabajo para listado'!$DE$151:$DG$151,0)),0)+IFERROR(INDEX('Hoja de Trabajo para listado'!$CD$155:$DC$1048576,MATCH($A840,'Hoja de Trabajo para listado'!$CD$155:$CD$1048576,0),MATCH((CUADRO!G$4&amp;$E840),'Hoja de Trabajo para listado'!$CD$151:$DC$151,0)),0)</f>
        <v>0</v>
      </c>
      <c r="H840" s="241">
        <f ca="1">+IFERROR(INDEX('Hoja de Trabajo para listado'!$A$155:$Z$1048576,MATCH($A840,'Hoja de Trabajo para listado'!$A$155:$A$1048576,0),MATCH((CUADRO!H$4&amp;$E840),'Hoja de Trabajo para listado'!$A$151:$Z$151,0)),0)+IFERROR(INDEX('Hoja de Trabajo para listado'!$AB$155:$BA$1048576,MATCH($A840,'Hoja de Trabajo para listado'!$AB$155:$AB$1048576,0),MATCH((CUADRO!H$4&amp;$E840),'Hoja de Trabajo para listado'!$AB$151:$BA$151,0)),0)+IFERROR(INDEX('Hoja de Trabajo para listado'!$BC$155:$CB$1048576,MATCH($A840,'Hoja de Trabajo para listado'!$BC$155:$BC$1048576,0),MATCH((CUADRO!H$4&amp;$E840),'Hoja de Trabajo para listado'!$BC$151:$CB$151,0)),0)+IFERROR(INDEX('Hoja de Trabajo para listado'!$DE$153:$DG$274,MATCH($A840,'Hoja de Trabajo para listado'!$DE$153:$DE$1048576,0),MATCH((CUADRO!H$4&amp;$E840),'Hoja de Trabajo para listado'!$DE$151:$DG$151,0)),0)+IFERROR(INDEX('Hoja de Trabajo para listado'!$CD$155:$DC$1048576,MATCH($A840,'Hoja de Trabajo para listado'!$CD$155:$CD$1048576,0),MATCH((CUADRO!H$4&amp;$E840),'Hoja de Trabajo para listado'!$CD$151:$DC$151,0)),0)</f>
        <v>0</v>
      </c>
      <c r="I840" s="241">
        <f ca="1">+IFERROR(INDEX('Hoja de Trabajo para listado'!$A$155:$Z$1048576,MATCH($A840,'Hoja de Trabajo para listado'!$A$155:$A$1048576,0),MATCH((CUADRO!I$4&amp;$E840),'Hoja de Trabajo para listado'!$A$151:$Z$151,0)),0)+IFERROR(INDEX('Hoja de Trabajo para listado'!$AB$155:$BA$1048576,MATCH($A840,'Hoja de Trabajo para listado'!$AB$155:$AB$1048576,0),MATCH((CUADRO!I$4&amp;$E840),'Hoja de Trabajo para listado'!$AB$151:$BA$151,0)),0)+IFERROR(INDEX('Hoja de Trabajo para listado'!$BC$155:$CB$1048576,MATCH($A840,'Hoja de Trabajo para listado'!$BC$155:$BC$1048576,0),MATCH((CUADRO!I$4&amp;$E840),'Hoja de Trabajo para listado'!$BC$151:$CB$151,0)),0)+IFERROR(INDEX('Hoja de Trabajo para listado'!$DE$153:$DG$274,MATCH($A840,'Hoja de Trabajo para listado'!$DE$153:$DE$1048576,0),MATCH((CUADRO!I$4&amp;$E840),'Hoja de Trabajo para listado'!$DE$151:$DG$151,0)),0)+IFERROR(INDEX('Hoja de Trabajo para listado'!$CD$155:$DC$1048576,MATCH($A840,'Hoja de Trabajo para listado'!$CD$155:$CD$1048576,0),MATCH((CUADRO!I$4&amp;$E840),'Hoja de Trabajo para listado'!$CD$151:$DC$151,0)),0)</f>
        <v>0</v>
      </c>
      <c r="J840" s="241">
        <f ca="1">+IFERROR(INDEX('Hoja de Trabajo para listado'!$A$155:$Z$1048576,MATCH($A840,'Hoja de Trabajo para listado'!$A$155:$A$1048576,0),MATCH((CUADRO!J$4&amp;$E840),'Hoja de Trabajo para listado'!$A$151:$Z$151,0)),0)+IFERROR(INDEX('Hoja de Trabajo para listado'!$AB$155:$BA$1048576,MATCH($A840,'Hoja de Trabajo para listado'!$AB$155:$AB$1048576,0),MATCH((CUADRO!J$4&amp;$E840),'Hoja de Trabajo para listado'!$AB$151:$BA$151,0)),0)+IFERROR(INDEX('Hoja de Trabajo para listado'!$BC$155:$CB$1048576,MATCH($A840,'Hoja de Trabajo para listado'!$BC$155:$BC$1048576,0),MATCH((CUADRO!J$4&amp;$E840),'Hoja de Trabajo para listado'!$BC$151:$CB$151,0)),0)+IFERROR(INDEX('Hoja de Trabajo para listado'!$DE$153:$DG$274,MATCH($A840,'Hoja de Trabajo para listado'!$DE$153:$DE$1048576,0),MATCH((CUADRO!J$4&amp;$E840),'Hoja de Trabajo para listado'!$DE$151:$DG$151,0)),0)+IFERROR(INDEX('Hoja de Trabajo para listado'!$CD$155:$DC$1048576,MATCH($A840,'Hoja de Trabajo para listado'!$CD$155:$CD$1048576,0),MATCH((CUADRO!J$4&amp;$E840),'Hoja de Trabajo para listado'!$CD$151:$DC$151,0)),0)</f>
        <v>0</v>
      </c>
      <c r="K840" s="241">
        <f ca="1">+IFERROR(INDEX('Hoja de Trabajo para listado'!$A$155:$Z$1048576,MATCH($A840,'Hoja de Trabajo para listado'!$A$155:$A$1048576,0),MATCH((CUADRO!K$4&amp;$E840),'Hoja de Trabajo para listado'!$A$151:$Z$151,0)),0)+IFERROR(INDEX('Hoja de Trabajo para listado'!$AB$155:$BA$1048576,MATCH($A840,'Hoja de Trabajo para listado'!$AB$155:$AB$1048576,0),MATCH((CUADRO!K$4&amp;$E840),'Hoja de Trabajo para listado'!$AB$151:$BA$151,0)),0)+IFERROR(INDEX('Hoja de Trabajo para listado'!$BC$155:$CB$1048576,MATCH($A840,'Hoja de Trabajo para listado'!$BC$155:$BC$1048576,0),MATCH((CUADRO!K$4&amp;$E840),'Hoja de Trabajo para listado'!$BC$151:$CB$151,0)),0)+IFERROR(INDEX('Hoja de Trabajo para listado'!$DE$153:$DG$274,MATCH($A840,'Hoja de Trabajo para listado'!$DE$153:$DE$1048576,0),MATCH((CUADRO!K$4&amp;$E840),'Hoja de Trabajo para listado'!$DE$151:$DG$151,0)),0)+IFERROR(INDEX('Hoja de Trabajo para listado'!$CD$155:$DC$1048576,MATCH($A840,'Hoja de Trabajo para listado'!$CD$155:$CD$1048576,0),MATCH((CUADRO!K$4&amp;$E840),'Hoja de Trabajo para listado'!$CD$151:$DC$151,0)),0)</f>
        <v>0</v>
      </c>
      <c r="L840" s="241">
        <f ca="1">+IFERROR(INDEX('Hoja de Trabajo para listado'!$A$155:$Z$1048576,MATCH($A840,'Hoja de Trabajo para listado'!$A$155:$A$1048576,0),MATCH((CUADRO!L$4&amp;$E840),'Hoja de Trabajo para listado'!$A$151:$Z$151,0)),0)+IFERROR(INDEX('Hoja de Trabajo para listado'!$AB$155:$BA$1048576,MATCH($A840,'Hoja de Trabajo para listado'!$AB$155:$AB$1048576,0),MATCH((CUADRO!L$4&amp;$E840),'Hoja de Trabajo para listado'!$AB$151:$BA$151,0)),0)+IFERROR(INDEX('Hoja de Trabajo para listado'!$BC$155:$CB$1048576,MATCH($A840,'Hoja de Trabajo para listado'!$BC$155:$BC$1048576,0),MATCH((CUADRO!L$4&amp;$E840),'Hoja de Trabajo para listado'!$BC$151:$CB$151,0)),0)+IFERROR(INDEX('Hoja de Trabajo para listado'!$DE$153:$DG$274,MATCH($A840,'Hoja de Trabajo para listado'!$DE$153:$DE$1048576,0),MATCH((CUADRO!L$4&amp;$E840),'Hoja de Trabajo para listado'!$DE$151:$DG$151,0)),0)+IFERROR(INDEX('Hoja de Trabajo para listado'!$CD$155:$DC$1048576,MATCH($A840,'Hoja de Trabajo para listado'!$CD$155:$CD$1048576,0),MATCH((CUADRO!L$4&amp;$E840),'Hoja de Trabajo para listado'!$CD$151:$DC$151,0)),0)</f>
        <v>0</v>
      </c>
      <c r="M840" s="241">
        <f ca="1">+IFERROR(INDEX('Hoja de Trabajo para listado'!$A$155:$Z$1048576,MATCH($A840,'Hoja de Trabajo para listado'!$A$155:$A$1048576,0),MATCH((CUADRO!M$4&amp;$E840),'Hoja de Trabajo para listado'!$A$151:$Z$151,0)),0)+IFERROR(INDEX('Hoja de Trabajo para listado'!$AB$155:$BA$1048576,MATCH($A840,'Hoja de Trabajo para listado'!$AB$155:$AB$1048576,0),MATCH((CUADRO!M$4&amp;$E840),'Hoja de Trabajo para listado'!$AB$151:$BA$151,0)),0)+IFERROR(INDEX('Hoja de Trabajo para listado'!$BC$155:$CB$1048576,MATCH($A840,'Hoja de Trabajo para listado'!$BC$155:$BC$1048576,0),MATCH((CUADRO!M$4&amp;$E840),'Hoja de Trabajo para listado'!$BC$151:$CB$151,0)),0)+IFERROR(INDEX('Hoja de Trabajo para listado'!$DE$153:$DG$274,MATCH($A840,'Hoja de Trabajo para listado'!$DE$153:$DE$1048576,0),MATCH((CUADRO!M$4&amp;$E840),'Hoja de Trabajo para listado'!$DE$151:$DG$151,0)),0)+IFERROR(INDEX('Hoja de Trabajo para listado'!$CD$155:$DC$1048576,MATCH($A840,'Hoja de Trabajo para listado'!$CD$155:$CD$1048576,0),MATCH((CUADRO!M$4&amp;$E840),'Hoja de Trabajo para listado'!$CD$151:$DC$151,0)),0)</f>
        <v>0</v>
      </c>
      <c r="N840" s="241">
        <f ca="1">+IFERROR(INDEX('Hoja de Trabajo para listado'!$A$155:$Z$1048576,MATCH($A840,'Hoja de Trabajo para listado'!$A$155:$A$1048576,0),MATCH((CUADRO!N$4&amp;$E840),'Hoja de Trabajo para listado'!$A$151:$Z$151,0)),0)+IFERROR(INDEX('Hoja de Trabajo para listado'!$AB$155:$BA$1048576,MATCH($A840,'Hoja de Trabajo para listado'!$AB$155:$AB$1048576,0),MATCH((CUADRO!N$4&amp;$E840),'Hoja de Trabajo para listado'!$AB$151:$BA$151,0)),0)+IFERROR(INDEX('Hoja de Trabajo para listado'!$BC$155:$CB$1048576,MATCH($A840,'Hoja de Trabajo para listado'!$BC$155:$BC$1048576,0),MATCH((CUADRO!N$4&amp;$E840),'Hoja de Trabajo para listado'!$BC$151:$CB$151,0)),0)+IFERROR(INDEX('Hoja de Trabajo para listado'!$DE$153:$DG$274,MATCH($A840,'Hoja de Trabajo para listado'!$DE$153:$DE$1048576,0),MATCH((CUADRO!N$4&amp;$E840),'Hoja de Trabajo para listado'!$DE$151:$DG$151,0)),0)+IFERROR(INDEX('Hoja de Trabajo para listado'!$CD$155:$DC$1048576,MATCH($A840,'Hoja de Trabajo para listado'!$CD$155:$CD$1048576,0),MATCH((CUADRO!N$4&amp;$E840),'Hoja de Trabajo para listado'!$CD$151:$DC$151,0)),0)</f>
        <v>0</v>
      </c>
      <c r="O840" s="241">
        <f ca="1">+IFERROR(INDEX('Hoja de Trabajo para listado'!$A$155:$Z$1048576,MATCH($A840,'Hoja de Trabajo para listado'!$A$155:$A$1048576,0),MATCH((CUADRO!O$4&amp;$E840),'Hoja de Trabajo para listado'!$A$151:$Z$151,0)),0)+IFERROR(INDEX('Hoja de Trabajo para listado'!$AB$155:$BA$1048576,MATCH($A840,'Hoja de Trabajo para listado'!$AB$155:$AB$1048576,0),MATCH((CUADRO!O$4&amp;$E840),'Hoja de Trabajo para listado'!$AB$151:$BA$151,0)),0)+IFERROR(INDEX('Hoja de Trabajo para listado'!$BC$155:$CB$1048576,MATCH($A840,'Hoja de Trabajo para listado'!$BC$155:$BC$1048576,0),MATCH((CUADRO!O$4&amp;$E840),'Hoja de Trabajo para listado'!$BC$151:$CB$151,0)),0)+IFERROR(INDEX('Hoja de Trabajo para listado'!$DE$153:$DG$274,MATCH($A840,'Hoja de Trabajo para listado'!$DE$153:$DE$1048576,0),MATCH((CUADRO!O$4&amp;$E840),'Hoja de Trabajo para listado'!$DE$151:$DG$151,0)),0)+IFERROR(INDEX('Hoja de Trabajo para listado'!$CD$155:$DC$1048576,MATCH($A840,'Hoja de Trabajo para listado'!$CD$155:$CD$1048576,0),MATCH((CUADRO!O$4&amp;$E840),'Hoja de Trabajo para listado'!$CD$151:$DC$151,0)),0)</f>
        <v>0</v>
      </c>
      <c r="P840" s="241">
        <f ca="1">+IFERROR(INDEX('Hoja de Trabajo para listado'!$A$155:$Z$1048576,MATCH($A840,'Hoja de Trabajo para listado'!$A$155:$A$1048576,0),MATCH((CUADRO!P$4&amp;$E840),'Hoja de Trabajo para listado'!$A$151:$Z$151,0)),0)+IFERROR(INDEX('Hoja de Trabajo para listado'!$AB$155:$BA$1048576,MATCH($A840,'Hoja de Trabajo para listado'!$AB$155:$AB$1048576,0),MATCH((CUADRO!P$4&amp;$E840),'Hoja de Trabajo para listado'!$AB$151:$BA$151,0)),0)+IFERROR(INDEX('Hoja de Trabajo para listado'!$BC$155:$CB$1048576,MATCH($A840,'Hoja de Trabajo para listado'!$BC$155:$BC$1048576,0),MATCH((CUADRO!P$4&amp;$E840),'Hoja de Trabajo para listado'!$BC$151:$CB$151,0)),0)+IFERROR(INDEX('Hoja de Trabajo para listado'!$DE$153:$DG$274,MATCH($A840,'Hoja de Trabajo para listado'!$DE$153:$DE$1048576,0),MATCH((CUADRO!P$4&amp;$E840),'Hoja de Trabajo para listado'!$DE$151:$DG$151,0)),0)+IFERROR(INDEX('Hoja de Trabajo para listado'!$CD$155:$DC$1048576,MATCH($A840,'Hoja de Trabajo para listado'!$CD$155:$CD$1048576,0),MATCH((CUADRO!P$4&amp;$E840),'Hoja de Trabajo para listado'!$CD$151:$DC$151,0)),0)</f>
        <v>0</v>
      </c>
      <c r="Q840" s="241">
        <f ca="1">+IFERROR(INDEX('Hoja de Trabajo para listado'!$A$155:$Z$1048576,MATCH($A840,'Hoja de Trabajo para listado'!$A$155:$A$1048576,0),MATCH((CUADRO!Q$4&amp;$E840),'Hoja de Trabajo para listado'!$A$151:$Z$151,0)),0)+IFERROR(INDEX('Hoja de Trabajo para listado'!$AB$155:$BA$1048576,MATCH($A840,'Hoja de Trabajo para listado'!$AB$155:$AB$1048576,0),MATCH((CUADRO!Q$4&amp;$E840),'Hoja de Trabajo para listado'!$AB$151:$BA$151,0)),0)+IFERROR(INDEX('Hoja de Trabajo para listado'!$BC$155:$CB$1048576,MATCH($A840,'Hoja de Trabajo para listado'!$BC$155:$BC$1048576,0),MATCH((CUADRO!Q$4&amp;$E840),'Hoja de Trabajo para listado'!$BC$151:$CB$151,0)),0)+IFERROR(INDEX('Hoja de Trabajo para listado'!$DE$153:$DG$274,MATCH($A840,'Hoja de Trabajo para listado'!$DE$153:$DE$1048576,0),MATCH((CUADRO!Q$4&amp;$E840),'Hoja de Trabajo para listado'!$DE$151:$DG$151,0)),0)+IFERROR(INDEX('Hoja de Trabajo para listado'!$CD$155:$DC$1048576,MATCH($A840,'Hoja de Trabajo para listado'!$CD$155:$CD$1048576,0),MATCH((CUADRO!Q$4&amp;$E840),'Hoja de Trabajo para listado'!$CD$151:$DC$151,0)),0)</f>
        <v>0</v>
      </c>
      <c r="R840" s="241">
        <f t="shared" ca="1" si="31"/>
        <v>0</v>
      </c>
      <c r="S840" s="247">
        <f ca="1">+R839+R840</f>
        <v>0</v>
      </c>
      <c r="T840" s="241">
        <f ca="1">+S840</f>
        <v>0</v>
      </c>
      <c r="U840" s="240">
        <f t="shared" si="32"/>
        <v>2</v>
      </c>
      <c r="V840" s="327" t="str">
        <f>+VLOOKUP(A840,bd_lista!$A$3:$E$592,5,FALSE)</f>
        <v>Gobiernos Autonomos Municipales</v>
      </c>
      <c r="W840" s="398"/>
      <c r="X840" s="240">
        <f>+VLOOKUP(A840,[4]Sheet1!$A$13:$D$744,4,FALSE)</f>
        <v>0</v>
      </c>
      <c r="Y840" s="240" t="e">
        <f>+VLOOKUP(X840,bd_lista!$A$3:$C$592,3,FALSE)</f>
        <v>#N/A</v>
      </c>
      <c r="Z840" s="288"/>
      <c r="AA840" s="289"/>
    </row>
    <row r="841" spans="1:27" customFormat="1" ht="15" hidden="1" customHeight="1">
      <c r="A841" s="32">
        <v>1503</v>
      </c>
      <c r="B841" s="393">
        <f>+A841</f>
        <v>1503</v>
      </c>
      <c r="C841" s="245" t="str">
        <f>+VLOOKUP(A841,bd_lista!$A$3:$C$592,3,FALSE)</f>
        <v>Gobierno Autónomo Municipal de Yocalla</v>
      </c>
      <c r="D841" s="395" t="str">
        <f>+C841</f>
        <v>Gobierno Autónomo Municipal de Yocalla</v>
      </c>
      <c r="E841" s="240" t="s">
        <v>1303</v>
      </c>
      <c r="F841" s="241">
        <f ca="1">+IFERROR(INDEX('Hoja de Trabajo para listado'!$A$155:$Z$1048576,MATCH($A841,'Hoja de Trabajo para listado'!$A$155:$A$1048576,0),MATCH((CUADRO!F$4&amp;$E841),'Hoja de Trabajo para listado'!$A$151:$Z$151,0)),0)+IFERROR(INDEX('Hoja de Trabajo para listado'!$AB$155:$BA$1048576,MATCH($A841,'Hoja de Trabajo para listado'!$AB$155:$AB$1048576,0),MATCH((CUADRO!F$4&amp;$E841),'Hoja de Trabajo para listado'!$AB$151:$BA$151,0)),0)+IFERROR(INDEX('Hoja de Trabajo para listado'!$BC$155:$CB$1048576,MATCH($A841,'Hoja de Trabajo para listado'!$BC$155:$BC$1048576,0),MATCH((CUADRO!F$4&amp;$E841),'Hoja de Trabajo para listado'!$BC$151:$CB$151,0)),0)+IFERROR(INDEX('Hoja de Trabajo para listado'!$DE$153:$DG$274,MATCH($A841,'Hoja de Trabajo para listado'!$DE$153:$DE$1048576,0),MATCH((CUADRO!F$4&amp;$E841),'Hoja de Trabajo para listado'!$DE$151:$DG$151,0)),0)+IFERROR(INDEX('Hoja de Trabajo para listado'!$CD$155:$DC$1048576,MATCH($A841,'Hoja de Trabajo para listado'!$CD$155:$CD$1048576,0),MATCH((CUADRO!F$4&amp;$E841),'Hoja de Trabajo para listado'!$CD$151:$DC$151,0)),0)</f>
        <v>0</v>
      </c>
      <c r="G841" s="241">
        <f ca="1">+IFERROR(INDEX('Hoja de Trabajo para listado'!$A$155:$Z$1048576,MATCH($A841,'Hoja de Trabajo para listado'!$A$155:$A$1048576,0),MATCH((CUADRO!G$4&amp;$E841),'Hoja de Trabajo para listado'!$A$151:$Z$151,0)),0)+IFERROR(INDEX('Hoja de Trabajo para listado'!$AB$155:$BA$1048576,MATCH($A841,'Hoja de Trabajo para listado'!$AB$155:$AB$1048576,0),MATCH((CUADRO!G$4&amp;$E841),'Hoja de Trabajo para listado'!$AB$151:$BA$151,0)),0)+IFERROR(INDEX('Hoja de Trabajo para listado'!$BC$155:$CB$1048576,MATCH($A841,'Hoja de Trabajo para listado'!$BC$155:$BC$1048576,0),MATCH((CUADRO!G$4&amp;$E841),'Hoja de Trabajo para listado'!$BC$151:$CB$151,0)),0)+IFERROR(INDEX('Hoja de Trabajo para listado'!$DE$153:$DG$274,MATCH($A841,'Hoja de Trabajo para listado'!$DE$153:$DE$1048576,0),MATCH((CUADRO!G$4&amp;$E841),'Hoja de Trabajo para listado'!$DE$151:$DG$151,0)),0)+IFERROR(INDEX('Hoja de Trabajo para listado'!$CD$155:$DC$1048576,MATCH($A841,'Hoja de Trabajo para listado'!$CD$155:$CD$1048576,0),MATCH((CUADRO!G$4&amp;$E841),'Hoja de Trabajo para listado'!$CD$151:$DC$151,0)),0)</f>
        <v>0</v>
      </c>
      <c r="H841" s="241">
        <f ca="1">+IFERROR(INDEX('Hoja de Trabajo para listado'!$A$155:$Z$1048576,MATCH($A841,'Hoja de Trabajo para listado'!$A$155:$A$1048576,0),MATCH((CUADRO!H$4&amp;$E841),'Hoja de Trabajo para listado'!$A$151:$Z$151,0)),0)+IFERROR(INDEX('Hoja de Trabajo para listado'!$AB$155:$BA$1048576,MATCH($A841,'Hoja de Trabajo para listado'!$AB$155:$AB$1048576,0),MATCH((CUADRO!H$4&amp;$E841),'Hoja de Trabajo para listado'!$AB$151:$BA$151,0)),0)+IFERROR(INDEX('Hoja de Trabajo para listado'!$BC$155:$CB$1048576,MATCH($A841,'Hoja de Trabajo para listado'!$BC$155:$BC$1048576,0),MATCH((CUADRO!H$4&amp;$E841),'Hoja de Trabajo para listado'!$BC$151:$CB$151,0)),0)+IFERROR(INDEX('Hoja de Trabajo para listado'!$DE$153:$DG$274,MATCH($A841,'Hoja de Trabajo para listado'!$DE$153:$DE$1048576,0),MATCH((CUADRO!H$4&amp;$E841),'Hoja de Trabajo para listado'!$DE$151:$DG$151,0)),0)+IFERROR(INDEX('Hoja de Trabajo para listado'!$CD$155:$DC$1048576,MATCH($A841,'Hoja de Trabajo para listado'!$CD$155:$CD$1048576,0),MATCH((CUADRO!H$4&amp;$E841),'Hoja de Trabajo para listado'!$CD$151:$DC$151,0)),0)</f>
        <v>0</v>
      </c>
      <c r="I841" s="241">
        <f ca="1">+IFERROR(INDEX('Hoja de Trabajo para listado'!$A$155:$Z$1048576,MATCH($A841,'Hoja de Trabajo para listado'!$A$155:$A$1048576,0),MATCH((CUADRO!I$4&amp;$E841),'Hoja de Trabajo para listado'!$A$151:$Z$151,0)),0)+IFERROR(INDEX('Hoja de Trabajo para listado'!$AB$155:$BA$1048576,MATCH($A841,'Hoja de Trabajo para listado'!$AB$155:$AB$1048576,0),MATCH((CUADRO!I$4&amp;$E841),'Hoja de Trabajo para listado'!$AB$151:$BA$151,0)),0)+IFERROR(INDEX('Hoja de Trabajo para listado'!$BC$155:$CB$1048576,MATCH($A841,'Hoja de Trabajo para listado'!$BC$155:$BC$1048576,0),MATCH((CUADRO!I$4&amp;$E841),'Hoja de Trabajo para listado'!$BC$151:$CB$151,0)),0)+IFERROR(INDEX('Hoja de Trabajo para listado'!$DE$153:$DG$274,MATCH($A841,'Hoja de Trabajo para listado'!$DE$153:$DE$1048576,0),MATCH((CUADRO!I$4&amp;$E841),'Hoja de Trabajo para listado'!$DE$151:$DG$151,0)),0)+IFERROR(INDEX('Hoja de Trabajo para listado'!$CD$155:$DC$1048576,MATCH($A841,'Hoja de Trabajo para listado'!$CD$155:$CD$1048576,0),MATCH((CUADRO!I$4&amp;$E841),'Hoja de Trabajo para listado'!$CD$151:$DC$151,0)),0)</f>
        <v>0</v>
      </c>
      <c r="J841" s="241">
        <f ca="1">+IFERROR(INDEX('Hoja de Trabajo para listado'!$A$155:$Z$1048576,MATCH($A841,'Hoja de Trabajo para listado'!$A$155:$A$1048576,0),MATCH((CUADRO!J$4&amp;$E841),'Hoja de Trabajo para listado'!$A$151:$Z$151,0)),0)+IFERROR(INDEX('Hoja de Trabajo para listado'!$AB$155:$BA$1048576,MATCH($A841,'Hoja de Trabajo para listado'!$AB$155:$AB$1048576,0),MATCH((CUADRO!J$4&amp;$E841),'Hoja de Trabajo para listado'!$AB$151:$BA$151,0)),0)+IFERROR(INDEX('Hoja de Trabajo para listado'!$BC$155:$CB$1048576,MATCH($A841,'Hoja de Trabajo para listado'!$BC$155:$BC$1048576,0),MATCH((CUADRO!J$4&amp;$E841),'Hoja de Trabajo para listado'!$BC$151:$CB$151,0)),0)+IFERROR(INDEX('Hoja de Trabajo para listado'!$DE$153:$DG$274,MATCH($A841,'Hoja de Trabajo para listado'!$DE$153:$DE$1048576,0),MATCH((CUADRO!J$4&amp;$E841),'Hoja de Trabajo para listado'!$DE$151:$DG$151,0)),0)+IFERROR(INDEX('Hoja de Trabajo para listado'!$CD$155:$DC$1048576,MATCH($A841,'Hoja de Trabajo para listado'!$CD$155:$CD$1048576,0),MATCH((CUADRO!J$4&amp;$E841),'Hoja de Trabajo para listado'!$CD$151:$DC$151,0)),0)</f>
        <v>0</v>
      </c>
      <c r="K841" s="241">
        <f ca="1">+IFERROR(INDEX('Hoja de Trabajo para listado'!$A$155:$Z$1048576,MATCH($A841,'Hoja de Trabajo para listado'!$A$155:$A$1048576,0),MATCH((CUADRO!K$4&amp;$E841),'Hoja de Trabajo para listado'!$A$151:$Z$151,0)),0)+IFERROR(INDEX('Hoja de Trabajo para listado'!$AB$155:$BA$1048576,MATCH($A841,'Hoja de Trabajo para listado'!$AB$155:$AB$1048576,0),MATCH((CUADRO!K$4&amp;$E841),'Hoja de Trabajo para listado'!$AB$151:$BA$151,0)),0)+IFERROR(INDEX('Hoja de Trabajo para listado'!$BC$155:$CB$1048576,MATCH($A841,'Hoja de Trabajo para listado'!$BC$155:$BC$1048576,0),MATCH((CUADRO!K$4&amp;$E841),'Hoja de Trabajo para listado'!$BC$151:$CB$151,0)),0)+IFERROR(INDEX('Hoja de Trabajo para listado'!$DE$153:$DG$274,MATCH($A841,'Hoja de Trabajo para listado'!$DE$153:$DE$1048576,0),MATCH((CUADRO!K$4&amp;$E841),'Hoja de Trabajo para listado'!$DE$151:$DG$151,0)),0)+IFERROR(INDEX('Hoja de Trabajo para listado'!$CD$155:$DC$1048576,MATCH($A841,'Hoja de Trabajo para listado'!$CD$155:$CD$1048576,0),MATCH((CUADRO!K$4&amp;$E841),'Hoja de Trabajo para listado'!$CD$151:$DC$151,0)),0)</f>
        <v>0</v>
      </c>
      <c r="L841" s="241">
        <f ca="1">+IFERROR(INDEX('Hoja de Trabajo para listado'!$A$155:$Z$1048576,MATCH($A841,'Hoja de Trabajo para listado'!$A$155:$A$1048576,0),MATCH((CUADRO!L$4&amp;$E841),'Hoja de Trabajo para listado'!$A$151:$Z$151,0)),0)+IFERROR(INDEX('Hoja de Trabajo para listado'!$AB$155:$BA$1048576,MATCH($A841,'Hoja de Trabajo para listado'!$AB$155:$AB$1048576,0),MATCH((CUADRO!L$4&amp;$E841),'Hoja de Trabajo para listado'!$AB$151:$BA$151,0)),0)+IFERROR(INDEX('Hoja de Trabajo para listado'!$BC$155:$CB$1048576,MATCH($A841,'Hoja de Trabajo para listado'!$BC$155:$BC$1048576,0),MATCH((CUADRO!L$4&amp;$E841),'Hoja de Trabajo para listado'!$BC$151:$CB$151,0)),0)+IFERROR(INDEX('Hoja de Trabajo para listado'!$DE$153:$DG$274,MATCH($A841,'Hoja de Trabajo para listado'!$DE$153:$DE$1048576,0),MATCH((CUADRO!L$4&amp;$E841),'Hoja de Trabajo para listado'!$DE$151:$DG$151,0)),0)+IFERROR(INDEX('Hoja de Trabajo para listado'!$CD$155:$DC$1048576,MATCH($A841,'Hoja de Trabajo para listado'!$CD$155:$CD$1048576,0),MATCH((CUADRO!L$4&amp;$E841),'Hoja de Trabajo para listado'!$CD$151:$DC$151,0)),0)</f>
        <v>0</v>
      </c>
      <c r="M841" s="241">
        <f ca="1">+IFERROR(INDEX('Hoja de Trabajo para listado'!$A$155:$Z$1048576,MATCH($A841,'Hoja de Trabajo para listado'!$A$155:$A$1048576,0),MATCH((CUADRO!M$4&amp;$E841),'Hoja de Trabajo para listado'!$A$151:$Z$151,0)),0)+IFERROR(INDEX('Hoja de Trabajo para listado'!$AB$155:$BA$1048576,MATCH($A841,'Hoja de Trabajo para listado'!$AB$155:$AB$1048576,0),MATCH((CUADRO!M$4&amp;$E841),'Hoja de Trabajo para listado'!$AB$151:$BA$151,0)),0)+IFERROR(INDEX('Hoja de Trabajo para listado'!$BC$155:$CB$1048576,MATCH($A841,'Hoja de Trabajo para listado'!$BC$155:$BC$1048576,0),MATCH((CUADRO!M$4&amp;$E841),'Hoja de Trabajo para listado'!$BC$151:$CB$151,0)),0)+IFERROR(INDEX('Hoja de Trabajo para listado'!$DE$153:$DG$274,MATCH($A841,'Hoja de Trabajo para listado'!$DE$153:$DE$1048576,0),MATCH((CUADRO!M$4&amp;$E841),'Hoja de Trabajo para listado'!$DE$151:$DG$151,0)),0)+IFERROR(INDEX('Hoja de Trabajo para listado'!$CD$155:$DC$1048576,MATCH($A841,'Hoja de Trabajo para listado'!$CD$155:$CD$1048576,0),MATCH((CUADRO!M$4&amp;$E841),'Hoja de Trabajo para listado'!$CD$151:$DC$151,0)),0)</f>
        <v>0</v>
      </c>
      <c r="N841" s="241">
        <f ca="1">+IFERROR(INDEX('Hoja de Trabajo para listado'!$A$155:$Z$1048576,MATCH($A841,'Hoja de Trabajo para listado'!$A$155:$A$1048576,0),MATCH((CUADRO!N$4&amp;$E841),'Hoja de Trabajo para listado'!$A$151:$Z$151,0)),0)+IFERROR(INDEX('Hoja de Trabajo para listado'!$AB$155:$BA$1048576,MATCH($A841,'Hoja de Trabajo para listado'!$AB$155:$AB$1048576,0),MATCH((CUADRO!N$4&amp;$E841),'Hoja de Trabajo para listado'!$AB$151:$BA$151,0)),0)+IFERROR(INDEX('Hoja de Trabajo para listado'!$BC$155:$CB$1048576,MATCH($A841,'Hoja de Trabajo para listado'!$BC$155:$BC$1048576,0),MATCH((CUADRO!N$4&amp;$E841),'Hoja de Trabajo para listado'!$BC$151:$CB$151,0)),0)+IFERROR(INDEX('Hoja de Trabajo para listado'!$DE$153:$DG$274,MATCH($A841,'Hoja de Trabajo para listado'!$DE$153:$DE$1048576,0),MATCH((CUADRO!N$4&amp;$E841),'Hoja de Trabajo para listado'!$DE$151:$DG$151,0)),0)+IFERROR(INDEX('Hoja de Trabajo para listado'!$CD$155:$DC$1048576,MATCH($A841,'Hoja de Trabajo para listado'!$CD$155:$CD$1048576,0),MATCH((CUADRO!N$4&amp;$E841),'Hoja de Trabajo para listado'!$CD$151:$DC$151,0)),0)</f>
        <v>0</v>
      </c>
      <c r="O841" s="241">
        <f ca="1">+IFERROR(INDEX('Hoja de Trabajo para listado'!$A$155:$Z$1048576,MATCH($A841,'Hoja de Trabajo para listado'!$A$155:$A$1048576,0),MATCH((CUADRO!O$4&amp;$E841),'Hoja de Trabajo para listado'!$A$151:$Z$151,0)),0)+IFERROR(INDEX('Hoja de Trabajo para listado'!$AB$155:$BA$1048576,MATCH($A841,'Hoja de Trabajo para listado'!$AB$155:$AB$1048576,0),MATCH((CUADRO!O$4&amp;$E841),'Hoja de Trabajo para listado'!$AB$151:$BA$151,0)),0)+IFERROR(INDEX('Hoja de Trabajo para listado'!$BC$155:$CB$1048576,MATCH($A841,'Hoja de Trabajo para listado'!$BC$155:$BC$1048576,0),MATCH((CUADRO!O$4&amp;$E841),'Hoja de Trabajo para listado'!$BC$151:$CB$151,0)),0)+IFERROR(INDEX('Hoja de Trabajo para listado'!$DE$153:$DG$274,MATCH($A841,'Hoja de Trabajo para listado'!$DE$153:$DE$1048576,0),MATCH((CUADRO!O$4&amp;$E841),'Hoja de Trabajo para listado'!$DE$151:$DG$151,0)),0)+IFERROR(INDEX('Hoja de Trabajo para listado'!$CD$155:$DC$1048576,MATCH($A841,'Hoja de Trabajo para listado'!$CD$155:$CD$1048576,0),MATCH((CUADRO!O$4&amp;$E841),'Hoja de Trabajo para listado'!$CD$151:$DC$151,0)),0)</f>
        <v>0</v>
      </c>
      <c r="P841" s="241">
        <f ca="1">+IFERROR(INDEX('Hoja de Trabajo para listado'!$A$155:$Z$1048576,MATCH($A841,'Hoja de Trabajo para listado'!$A$155:$A$1048576,0),MATCH((CUADRO!P$4&amp;$E841),'Hoja de Trabajo para listado'!$A$151:$Z$151,0)),0)+IFERROR(INDEX('Hoja de Trabajo para listado'!$AB$155:$BA$1048576,MATCH($A841,'Hoja de Trabajo para listado'!$AB$155:$AB$1048576,0),MATCH((CUADRO!P$4&amp;$E841),'Hoja de Trabajo para listado'!$AB$151:$BA$151,0)),0)+IFERROR(INDEX('Hoja de Trabajo para listado'!$BC$155:$CB$1048576,MATCH($A841,'Hoja de Trabajo para listado'!$BC$155:$BC$1048576,0),MATCH((CUADRO!P$4&amp;$E841),'Hoja de Trabajo para listado'!$BC$151:$CB$151,0)),0)+IFERROR(INDEX('Hoja de Trabajo para listado'!$DE$153:$DG$274,MATCH($A841,'Hoja de Trabajo para listado'!$DE$153:$DE$1048576,0),MATCH((CUADRO!P$4&amp;$E841),'Hoja de Trabajo para listado'!$DE$151:$DG$151,0)),0)+IFERROR(INDEX('Hoja de Trabajo para listado'!$CD$155:$DC$1048576,MATCH($A841,'Hoja de Trabajo para listado'!$CD$155:$CD$1048576,0),MATCH((CUADRO!P$4&amp;$E841),'Hoja de Trabajo para listado'!$CD$151:$DC$151,0)),0)</f>
        <v>0</v>
      </c>
      <c r="Q841" s="241">
        <f ca="1">+IFERROR(INDEX('Hoja de Trabajo para listado'!$A$155:$Z$1048576,MATCH($A841,'Hoja de Trabajo para listado'!$A$155:$A$1048576,0),MATCH((CUADRO!Q$4&amp;$E841),'Hoja de Trabajo para listado'!$A$151:$Z$151,0)),0)+IFERROR(INDEX('Hoja de Trabajo para listado'!$AB$155:$BA$1048576,MATCH($A841,'Hoja de Trabajo para listado'!$AB$155:$AB$1048576,0),MATCH((CUADRO!Q$4&amp;$E841),'Hoja de Trabajo para listado'!$AB$151:$BA$151,0)),0)+IFERROR(INDEX('Hoja de Trabajo para listado'!$BC$155:$CB$1048576,MATCH($A841,'Hoja de Trabajo para listado'!$BC$155:$BC$1048576,0),MATCH((CUADRO!Q$4&amp;$E841),'Hoja de Trabajo para listado'!$BC$151:$CB$151,0)),0)+IFERROR(INDEX('Hoja de Trabajo para listado'!$DE$153:$DG$274,MATCH($A841,'Hoja de Trabajo para listado'!$DE$153:$DE$1048576,0),MATCH((CUADRO!Q$4&amp;$E841),'Hoja de Trabajo para listado'!$DE$151:$DG$151,0)),0)+IFERROR(INDEX('Hoja de Trabajo para listado'!$CD$155:$DC$1048576,MATCH($A841,'Hoja de Trabajo para listado'!$CD$155:$CD$1048576,0),MATCH((CUADRO!Q$4&amp;$E841),'Hoja de Trabajo para listado'!$CD$151:$DC$151,0)),0)</f>
        <v>0</v>
      </c>
      <c r="R841" s="241">
        <f t="shared" ref="R841:R904" ca="1" si="33">+SUM(F841:Q841)</f>
        <v>0</v>
      </c>
      <c r="S841" s="247"/>
      <c r="T841" s="241">
        <f ca="1">+T842</f>
        <v>0</v>
      </c>
      <c r="U841" s="240">
        <f t="shared" ref="U841:U904" si="34">+IF(E841="Débitos",1,2)</f>
        <v>1</v>
      </c>
      <c r="V841" s="327" t="str">
        <f>+VLOOKUP(A841,bd_lista!$A$3:$E$592,5,FALSE)</f>
        <v>Gobiernos Autonomos Municipales</v>
      </c>
      <c r="W841" s="397" t="str">
        <f>+V841</f>
        <v>Gobiernos Autonomos Municipales</v>
      </c>
      <c r="X841" s="240">
        <f>+VLOOKUP(A841,[4]Sheet1!$A$13:$D$744,4,FALSE)</f>
        <v>0</v>
      </c>
      <c r="Y841" s="240" t="e">
        <f>+VLOOKUP(X841,bd_lista!$A$3:$C$592,3,FALSE)</f>
        <v>#N/A</v>
      </c>
      <c r="Z841" s="290">
        <f>+X841</f>
        <v>0</v>
      </c>
      <c r="AA841" s="291" t="e">
        <f>+Y841</f>
        <v>#N/A</v>
      </c>
    </row>
    <row r="842" spans="1:27" customFormat="1" ht="15" hidden="1" customHeight="1">
      <c r="A842" s="32">
        <v>1503</v>
      </c>
      <c r="B842" s="394"/>
      <c r="C842" s="245" t="str">
        <f>+VLOOKUP(A842,bd_lista!$A$3:$C$592,3,FALSE)</f>
        <v>Gobierno Autónomo Municipal de Yocalla</v>
      </c>
      <c r="D842" s="396"/>
      <c r="E842" s="242" t="s">
        <v>1304</v>
      </c>
      <c r="F842" s="243">
        <f ca="1">+IFERROR(INDEX('Hoja de Trabajo para listado'!$A$155:$Z$1048576,MATCH($A842,'Hoja de Trabajo para listado'!$A$155:$A$1048576,0),MATCH((CUADRO!F$4&amp;$E842),'Hoja de Trabajo para listado'!$A$151:$Z$151,0)),0)+IFERROR(INDEX('Hoja de Trabajo para listado'!$AB$155:$BA$1048576,MATCH($A842,'Hoja de Trabajo para listado'!$AB$155:$AB$1048576,0),MATCH((CUADRO!F$4&amp;$E842),'Hoja de Trabajo para listado'!$AB$151:$BA$151,0)),0)+IFERROR(INDEX('Hoja de Trabajo para listado'!$BC$155:$CB$1048576,MATCH($A842,'Hoja de Trabajo para listado'!$BC$155:$BC$1048576,0),MATCH((CUADRO!F$4&amp;$E842),'Hoja de Trabajo para listado'!$BC$151:$CB$151,0)),0)+IFERROR(INDEX('Hoja de Trabajo para listado'!$DE$153:$DG$274,MATCH($A842,'Hoja de Trabajo para listado'!$DE$153:$DE$1048576,0),MATCH((CUADRO!F$4&amp;$E842),'Hoja de Trabajo para listado'!$DE$151:$DG$151,0)),0)+IFERROR(INDEX('Hoja de Trabajo para listado'!$CD$155:$DC$1048576,MATCH($A842,'Hoja de Trabajo para listado'!$CD$155:$CD$1048576,0),MATCH((CUADRO!F$4&amp;$E842),'Hoja de Trabajo para listado'!$CD$151:$DC$151,0)),0)</f>
        <v>0</v>
      </c>
      <c r="G842" s="243">
        <f ca="1">+IFERROR(INDEX('Hoja de Trabajo para listado'!$A$155:$Z$1048576,MATCH($A842,'Hoja de Trabajo para listado'!$A$155:$A$1048576,0),MATCH((CUADRO!G$4&amp;$E842),'Hoja de Trabajo para listado'!$A$151:$Z$151,0)),0)+IFERROR(INDEX('Hoja de Trabajo para listado'!$AB$155:$BA$1048576,MATCH($A842,'Hoja de Trabajo para listado'!$AB$155:$AB$1048576,0),MATCH((CUADRO!G$4&amp;$E842),'Hoja de Trabajo para listado'!$AB$151:$BA$151,0)),0)+IFERROR(INDEX('Hoja de Trabajo para listado'!$BC$155:$CB$1048576,MATCH($A842,'Hoja de Trabajo para listado'!$BC$155:$BC$1048576,0),MATCH((CUADRO!G$4&amp;$E842),'Hoja de Trabajo para listado'!$BC$151:$CB$151,0)),0)+IFERROR(INDEX('Hoja de Trabajo para listado'!$DE$153:$DG$274,MATCH($A842,'Hoja de Trabajo para listado'!$DE$153:$DE$1048576,0),MATCH((CUADRO!G$4&amp;$E842),'Hoja de Trabajo para listado'!$DE$151:$DG$151,0)),0)+IFERROR(INDEX('Hoja de Trabajo para listado'!$CD$155:$DC$1048576,MATCH($A842,'Hoja de Trabajo para listado'!$CD$155:$CD$1048576,0),MATCH((CUADRO!G$4&amp;$E842),'Hoja de Trabajo para listado'!$CD$151:$DC$151,0)),0)</f>
        <v>0</v>
      </c>
      <c r="H842" s="243">
        <f ca="1">+IFERROR(INDEX('Hoja de Trabajo para listado'!$A$155:$Z$1048576,MATCH($A842,'Hoja de Trabajo para listado'!$A$155:$A$1048576,0),MATCH((CUADRO!H$4&amp;$E842),'Hoja de Trabajo para listado'!$A$151:$Z$151,0)),0)+IFERROR(INDEX('Hoja de Trabajo para listado'!$AB$155:$BA$1048576,MATCH($A842,'Hoja de Trabajo para listado'!$AB$155:$AB$1048576,0),MATCH((CUADRO!H$4&amp;$E842),'Hoja de Trabajo para listado'!$AB$151:$BA$151,0)),0)+IFERROR(INDEX('Hoja de Trabajo para listado'!$BC$155:$CB$1048576,MATCH($A842,'Hoja de Trabajo para listado'!$BC$155:$BC$1048576,0),MATCH((CUADRO!H$4&amp;$E842),'Hoja de Trabajo para listado'!$BC$151:$CB$151,0)),0)+IFERROR(INDEX('Hoja de Trabajo para listado'!$DE$153:$DG$274,MATCH($A842,'Hoja de Trabajo para listado'!$DE$153:$DE$1048576,0),MATCH((CUADRO!H$4&amp;$E842),'Hoja de Trabajo para listado'!$DE$151:$DG$151,0)),0)+IFERROR(INDEX('Hoja de Trabajo para listado'!$CD$155:$DC$1048576,MATCH($A842,'Hoja de Trabajo para listado'!$CD$155:$CD$1048576,0),MATCH((CUADRO!H$4&amp;$E842),'Hoja de Trabajo para listado'!$CD$151:$DC$151,0)),0)</f>
        <v>0</v>
      </c>
      <c r="I842" s="243">
        <f ca="1">+IFERROR(INDEX('Hoja de Trabajo para listado'!$A$155:$Z$1048576,MATCH($A842,'Hoja de Trabajo para listado'!$A$155:$A$1048576,0),MATCH((CUADRO!I$4&amp;$E842),'Hoja de Trabajo para listado'!$A$151:$Z$151,0)),0)+IFERROR(INDEX('Hoja de Trabajo para listado'!$AB$155:$BA$1048576,MATCH($A842,'Hoja de Trabajo para listado'!$AB$155:$AB$1048576,0),MATCH((CUADRO!I$4&amp;$E842),'Hoja de Trabajo para listado'!$AB$151:$BA$151,0)),0)+IFERROR(INDEX('Hoja de Trabajo para listado'!$BC$155:$CB$1048576,MATCH($A842,'Hoja de Trabajo para listado'!$BC$155:$BC$1048576,0),MATCH((CUADRO!I$4&amp;$E842),'Hoja de Trabajo para listado'!$BC$151:$CB$151,0)),0)+IFERROR(INDEX('Hoja de Trabajo para listado'!$DE$153:$DG$274,MATCH($A842,'Hoja de Trabajo para listado'!$DE$153:$DE$1048576,0),MATCH((CUADRO!I$4&amp;$E842),'Hoja de Trabajo para listado'!$DE$151:$DG$151,0)),0)+IFERROR(INDEX('Hoja de Trabajo para listado'!$CD$155:$DC$1048576,MATCH($A842,'Hoja de Trabajo para listado'!$CD$155:$CD$1048576,0),MATCH((CUADRO!I$4&amp;$E842),'Hoja de Trabajo para listado'!$CD$151:$DC$151,0)),0)</f>
        <v>0</v>
      </c>
      <c r="J842" s="243">
        <f ca="1">+IFERROR(INDEX('Hoja de Trabajo para listado'!$A$155:$Z$1048576,MATCH($A842,'Hoja de Trabajo para listado'!$A$155:$A$1048576,0),MATCH((CUADRO!J$4&amp;$E842),'Hoja de Trabajo para listado'!$A$151:$Z$151,0)),0)+IFERROR(INDEX('Hoja de Trabajo para listado'!$AB$155:$BA$1048576,MATCH($A842,'Hoja de Trabajo para listado'!$AB$155:$AB$1048576,0),MATCH((CUADRO!J$4&amp;$E842),'Hoja de Trabajo para listado'!$AB$151:$BA$151,0)),0)+IFERROR(INDEX('Hoja de Trabajo para listado'!$BC$155:$CB$1048576,MATCH($A842,'Hoja de Trabajo para listado'!$BC$155:$BC$1048576,0),MATCH((CUADRO!J$4&amp;$E842),'Hoja de Trabajo para listado'!$BC$151:$CB$151,0)),0)+IFERROR(INDEX('Hoja de Trabajo para listado'!$DE$153:$DG$274,MATCH($A842,'Hoja de Trabajo para listado'!$DE$153:$DE$1048576,0),MATCH((CUADRO!J$4&amp;$E842),'Hoja de Trabajo para listado'!$DE$151:$DG$151,0)),0)+IFERROR(INDEX('Hoja de Trabajo para listado'!$CD$155:$DC$1048576,MATCH($A842,'Hoja de Trabajo para listado'!$CD$155:$CD$1048576,0),MATCH((CUADRO!J$4&amp;$E842),'Hoja de Trabajo para listado'!$CD$151:$DC$151,0)),0)</f>
        <v>0</v>
      </c>
      <c r="K842" s="243">
        <f ca="1">+IFERROR(INDEX('Hoja de Trabajo para listado'!$A$155:$Z$1048576,MATCH($A842,'Hoja de Trabajo para listado'!$A$155:$A$1048576,0),MATCH((CUADRO!K$4&amp;$E842),'Hoja de Trabajo para listado'!$A$151:$Z$151,0)),0)+IFERROR(INDEX('Hoja de Trabajo para listado'!$AB$155:$BA$1048576,MATCH($A842,'Hoja de Trabajo para listado'!$AB$155:$AB$1048576,0),MATCH((CUADRO!K$4&amp;$E842),'Hoja de Trabajo para listado'!$AB$151:$BA$151,0)),0)+IFERROR(INDEX('Hoja de Trabajo para listado'!$BC$155:$CB$1048576,MATCH($A842,'Hoja de Trabajo para listado'!$BC$155:$BC$1048576,0),MATCH((CUADRO!K$4&amp;$E842),'Hoja de Trabajo para listado'!$BC$151:$CB$151,0)),0)+IFERROR(INDEX('Hoja de Trabajo para listado'!$DE$153:$DG$274,MATCH($A842,'Hoja de Trabajo para listado'!$DE$153:$DE$1048576,0),MATCH((CUADRO!K$4&amp;$E842),'Hoja de Trabajo para listado'!$DE$151:$DG$151,0)),0)+IFERROR(INDEX('Hoja de Trabajo para listado'!$CD$155:$DC$1048576,MATCH($A842,'Hoja de Trabajo para listado'!$CD$155:$CD$1048576,0),MATCH((CUADRO!K$4&amp;$E842),'Hoja de Trabajo para listado'!$CD$151:$DC$151,0)),0)</f>
        <v>0</v>
      </c>
      <c r="L842" s="243">
        <f ca="1">+IFERROR(INDEX('Hoja de Trabajo para listado'!$A$155:$Z$1048576,MATCH($A842,'Hoja de Trabajo para listado'!$A$155:$A$1048576,0),MATCH((CUADRO!L$4&amp;$E842),'Hoja de Trabajo para listado'!$A$151:$Z$151,0)),0)+IFERROR(INDEX('Hoja de Trabajo para listado'!$AB$155:$BA$1048576,MATCH($A842,'Hoja de Trabajo para listado'!$AB$155:$AB$1048576,0),MATCH((CUADRO!L$4&amp;$E842),'Hoja de Trabajo para listado'!$AB$151:$BA$151,0)),0)+IFERROR(INDEX('Hoja de Trabajo para listado'!$BC$155:$CB$1048576,MATCH($A842,'Hoja de Trabajo para listado'!$BC$155:$BC$1048576,0),MATCH((CUADRO!L$4&amp;$E842),'Hoja de Trabajo para listado'!$BC$151:$CB$151,0)),0)+IFERROR(INDEX('Hoja de Trabajo para listado'!$DE$153:$DG$274,MATCH($A842,'Hoja de Trabajo para listado'!$DE$153:$DE$1048576,0),MATCH((CUADRO!L$4&amp;$E842),'Hoja de Trabajo para listado'!$DE$151:$DG$151,0)),0)+IFERROR(INDEX('Hoja de Trabajo para listado'!$CD$155:$DC$1048576,MATCH($A842,'Hoja de Trabajo para listado'!$CD$155:$CD$1048576,0),MATCH((CUADRO!L$4&amp;$E842),'Hoja de Trabajo para listado'!$CD$151:$DC$151,0)),0)</f>
        <v>0</v>
      </c>
      <c r="M842" s="243">
        <f ca="1">+IFERROR(INDEX('Hoja de Trabajo para listado'!$A$155:$Z$1048576,MATCH($A842,'Hoja de Trabajo para listado'!$A$155:$A$1048576,0),MATCH((CUADRO!M$4&amp;$E842),'Hoja de Trabajo para listado'!$A$151:$Z$151,0)),0)+IFERROR(INDEX('Hoja de Trabajo para listado'!$AB$155:$BA$1048576,MATCH($A842,'Hoja de Trabajo para listado'!$AB$155:$AB$1048576,0),MATCH((CUADRO!M$4&amp;$E842),'Hoja de Trabajo para listado'!$AB$151:$BA$151,0)),0)+IFERROR(INDEX('Hoja de Trabajo para listado'!$BC$155:$CB$1048576,MATCH($A842,'Hoja de Trabajo para listado'!$BC$155:$BC$1048576,0),MATCH((CUADRO!M$4&amp;$E842),'Hoja de Trabajo para listado'!$BC$151:$CB$151,0)),0)+IFERROR(INDEX('Hoja de Trabajo para listado'!$DE$153:$DG$274,MATCH($A842,'Hoja de Trabajo para listado'!$DE$153:$DE$1048576,0),MATCH((CUADRO!M$4&amp;$E842),'Hoja de Trabajo para listado'!$DE$151:$DG$151,0)),0)+IFERROR(INDEX('Hoja de Trabajo para listado'!$CD$155:$DC$1048576,MATCH($A842,'Hoja de Trabajo para listado'!$CD$155:$CD$1048576,0),MATCH((CUADRO!M$4&amp;$E842),'Hoja de Trabajo para listado'!$CD$151:$DC$151,0)),0)</f>
        <v>0</v>
      </c>
      <c r="N842" s="243">
        <f ca="1">+IFERROR(INDEX('Hoja de Trabajo para listado'!$A$155:$Z$1048576,MATCH($A842,'Hoja de Trabajo para listado'!$A$155:$A$1048576,0),MATCH((CUADRO!N$4&amp;$E842),'Hoja de Trabajo para listado'!$A$151:$Z$151,0)),0)+IFERROR(INDEX('Hoja de Trabajo para listado'!$AB$155:$BA$1048576,MATCH($A842,'Hoja de Trabajo para listado'!$AB$155:$AB$1048576,0),MATCH((CUADRO!N$4&amp;$E842),'Hoja de Trabajo para listado'!$AB$151:$BA$151,0)),0)+IFERROR(INDEX('Hoja de Trabajo para listado'!$BC$155:$CB$1048576,MATCH($A842,'Hoja de Trabajo para listado'!$BC$155:$BC$1048576,0),MATCH((CUADRO!N$4&amp;$E842),'Hoja de Trabajo para listado'!$BC$151:$CB$151,0)),0)+IFERROR(INDEX('Hoja de Trabajo para listado'!$DE$153:$DG$274,MATCH($A842,'Hoja de Trabajo para listado'!$DE$153:$DE$1048576,0),MATCH((CUADRO!N$4&amp;$E842),'Hoja de Trabajo para listado'!$DE$151:$DG$151,0)),0)+IFERROR(INDEX('Hoja de Trabajo para listado'!$CD$155:$DC$1048576,MATCH($A842,'Hoja de Trabajo para listado'!$CD$155:$CD$1048576,0),MATCH((CUADRO!N$4&amp;$E842),'Hoja de Trabajo para listado'!$CD$151:$DC$151,0)),0)</f>
        <v>0</v>
      </c>
      <c r="O842" s="243">
        <f ca="1">+IFERROR(INDEX('Hoja de Trabajo para listado'!$A$155:$Z$1048576,MATCH($A842,'Hoja de Trabajo para listado'!$A$155:$A$1048576,0),MATCH((CUADRO!O$4&amp;$E842),'Hoja de Trabajo para listado'!$A$151:$Z$151,0)),0)+IFERROR(INDEX('Hoja de Trabajo para listado'!$AB$155:$BA$1048576,MATCH($A842,'Hoja de Trabajo para listado'!$AB$155:$AB$1048576,0),MATCH((CUADRO!O$4&amp;$E842),'Hoja de Trabajo para listado'!$AB$151:$BA$151,0)),0)+IFERROR(INDEX('Hoja de Trabajo para listado'!$BC$155:$CB$1048576,MATCH($A842,'Hoja de Trabajo para listado'!$BC$155:$BC$1048576,0),MATCH((CUADRO!O$4&amp;$E842),'Hoja de Trabajo para listado'!$BC$151:$CB$151,0)),0)+IFERROR(INDEX('Hoja de Trabajo para listado'!$DE$153:$DG$274,MATCH($A842,'Hoja de Trabajo para listado'!$DE$153:$DE$1048576,0),MATCH((CUADRO!O$4&amp;$E842),'Hoja de Trabajo para listado'!$DE$151:$DG$151,0)),0)+IFERROR(INDEX('Hoja de Trabajo para listado'!$CD$155:$DC$1048576,MATCH($A842,'Hoja de Trabajo para listado'!$CD$155:$CD$1048576,0),MATCH((CUADRO!O$4&amp;$E842),'Hoja de Trabajo para listado'!$CD$151:$DC$151,0)),0)</f>
        <v>0</v>
      </c>
      <c r="P842" s="243">
        <f ca="1">+IFERROR(INDEX('Hoja de Trabajo para listado'!$A$155:$Z$1048576,MATCH($A842,'Hoja de Trabajo para listado'!$A$155:$A$1048576,0),MATCH((CUADRO!P$4&amp;$E842),'Hoja de Trabajo para listado'!$A$151:$Z$151,0)),0)+IFERROR(INDEX('Hoja de Trabajo para listado'!$AB$155:$BA$1048576,MATCH($A842,'Hoja de Trabajo para listado'!$AB$155:$AB$1048576,0),MATCH((CUADRO!P$4&amp;$E842),'Hoja de Trabajo para listado'!$AB$151:$BA$151,0)),0)+IFERROR(INDEX('Hoja de Trabajo para listado'!$BC$155:$CB$1048576,MATCH($A842,'Hoja de Trabajo para listado'!$BC$155:$BC$1048576,0),MATCH((CUADRO!P$4&amp;$E842),'Hoja de Trabajo para listado'!$BC$151:$CB$151,0)),0)+IFERROR(INDEX('Hoja de Trabajo para listado'!$DE$153:$DG$274,MATCH($A842,'Hoja de Trabajo para listado'!$DE$153:$DE$1048576,0),MATCH((CUADRO!P$4&amp;$E842),'Hoja de Trabajo para listado'!$DE$151:$DG$151,0)),0)+IFERROR(INDEX('Hoja de Trabajo para listado'!$CD$155:$DC$1048576,MATCH($A842,'Hoja de Trabajo para listado'!$CD$155:$CD$1048576,0),MATCH((CUADRO!P$4&amp;$E842),'Hoja de Trabajo para listado'!$CD$151:$DC$151,0)),0)</f>
        <v>0</v>
      </c>
      <c r="Q842" s="243">
        <f ca="1">+IFERROR(INDEX('Hoja de Trabajo para listado'!$A$155:$Z$1048576,MATCH($A842,'Hoja de Trabajo para listado'!$A$155:$A$1048576,0),MATCH((CUADRO!Q$4&amp;$E842),'Hoja de Trabajo para listado'!$A$151:$Z$151,0)),0)+IFERROR(INDEX('Hoja de Trabajo para listado'!$AB$155:$BA$1048576,MATCH($A842,'Hoja de Trabajo para listado'!$AB$155:$AB$1048576,0),MATCH((CUADRO!Q$4&amp;$E842),'Hoja de Trabajo para listado'!$AB$151:$BA$151,0)),0)+IFERROR(INDEX('Hoja de Trabajo para listado'!$BC$155:$CB$1048576,MATCH($A842,'Hoja de Trabajo para listado'!$BC$155:$BC$1048576,0),MATCH((CUADRO!Q$4&amp;$E842),'Hoja de Trabajo para listado'!$BC$151:$CB$151,0)),0)+IFERROR(INDEX('Hoja de Trabajo para listado'!$DE$153:$DG$274,MATCH($A842,'Hoja de Trabajo para listado'!$DE$153:$DE$1048576,0),MATCH((CUADRO!Q$4&amp;$E842),'Hoja de Trabajo para listado'!$DE$151:$DG$151,0)),0)+IFERROR(INDEX('Hoja de Trabajo para listado'!$CD$155:$DC$1048576,MATCH($A842,'Hoja de Trabajo para listado'!$CD$155:$CD$1048576,0),MATCH((CUADRO!Q$4&amp;$E842),'Hoja de Trabajo para listado'!$CD$151:$DC$151,0)),0)</f>
        <v>0</v>
      </c>
      <c r="R842" s="243">
        <f t="shared" ca="1" si="33"/>
        <v>0</v>
      </c>
      <c r="S842" s="256">
        <f ca="1">+R841+R842</f>
        <v>0</v>
      </c>
      <c r="T842" s="243">
        <f ca="1">+S842</f>
        <v>0</v>
      </c>
      <c r="U842" s="242">
        <f t="shared" si="34"/>
        <v>2</v>
      </c>
      <c r="V842" s="327" t="str">
        <f>+VLOOKUP(A842,bd_lista!$A$3:$E$592,5,FALSE)</f>
        <v>Gobiernos Autonomos Municipales</v>
      </c>
      <c r="W842" s="398"/>
      <c r="X842" s="240">
        <f>+VLOOKUP(A842,[4]Sheet1!$A$13:$D$744,4,FALSE)</f>
        <v>0</v>
      </c>
      <c r="Y842" s="240" t="e">
        <f>+VLOOKUP(X842,bd_lista!$A$3:$C$592,3,FALSE)</f>
        <v>#N/A</v>
      </c>
      <c r="Z842" s="288"/>
      <c r="AA842" s="289"/>
    </row>
    <row r="843" spans="1:27" customFormat="1" ht="15" hidden="1" customHeight="1">
      <c r="A843" s="32">
        <v>1504</v>
      </c>
      <c r="B843" s="393">
        <f>+A843</f>
        <v>1504</v>
      </c>
      <c r="C843" s="245" t="str">
        <f>+VLOOKUP(A843,bd_lista!$A$3:$C$592,3,FALSE)</f>
        <v>Gobierno Autónomo Municipal de Urmiri</v>
      </c>
      <c r="D843" s="395" t="str">
        <f>+C843</f>
        <v>Gobierno Autónomo Municipal de Urmiri</v>
      </c>
      <c r="E843" s="240" t="s">
        <v>1303</v>
      </c>
      <c r="F843" s="241">
        <f ca="1">+IFERROR(INDEX('Hoja de Trabajo para listado'!$A$155:$Z$1048576,MATCH($A843,'Hoja de Trabajo para listado'!$A$155:$A$1048576,0),MATCH((CUADRO!F$4&amp;$E843),'Hoja de Trabajo para listado'!$A$151:$Z$151,0)),0)+IFERROR(INDEX('Hoja de Trabajo para listado'!$AB$155:$BA$1048576,MATCH($A843,'Hoja de Trabajo para listado'!$AB$155:$AB$1048576,0),MATCH((CUADRO!F$4&amp;$E843),'Hoja de Trabajo para listado'!$AB$151:$BA$151,0)),0)+IFERROR(INDEX('Hoja de Trabajo para listado'!$BC$155:$CB$1048576,MATCH($A843,'Hoja de Trabajo para listado'!$BC$155:$BC$1048576,0),MATCH((CUADRO!F$4&amp;$E843),'Hoja de Trabajo para listado'!$BC$151:$CB$151,0)),0)+IFERROR(INDEX('Hoja de Trabajo para listado'!$DE$153:$DG$274,MATCH($A843,'Hoja de Trabajo para listado'!$DE$153:$DE$1048576,0),MATCH((CUADRO!F$4&amp;$E843),'Hoja de Trabajo para listado'!$DE$151:$DG$151,0)),0)+IFERROR(INDEX('Hoja de Trabajo para listado'!$CD$155:$DC$1048576,MATCH($A843,'Hoja de Trabajo para listado'!$CD$155:$CD$1048576,0),MATCH((CUADRO!F$4&amp;$E843),'Hoja de Trabajo para listado'!$CD$151:$DC$151,0)),0)</f>
        <v>0</v>
      </c>
      <c r="G843" s="241">
        <f ca="1">+IFERROR(INDEX('Hoja de Trabajo para listado'!$A$155:$Z$1048576,MATCH($A843,'Hoja de Trabajo para listado'!$A$155:$A$1048576,0),MATCH((CUADRO!G$4&amp;$E843),'Hoja de Trabajo para listado'!$A$151:$Z$151,0)),0)+IFERROR(INDEX('Hoja de Trabajo para listado'!$AB$155:$BA$1048576,MATCH($A843,'Hoja de Trabajo para listado'!$AB$155:$AB$1048576,0),MATCH((CUADRO!G$4&amp;$E843),'Hoja de Trabajo para listado'!$AB$151:$BA$151,0)),0)+IFERROR(INDEX('Hoja de Trabajo para listado'!$BC$155:$CB$1048576,MATCH($A843,'Hoja de Trabajo para listado'!$BC$155:$BC$1048576,0),MATCH((CUADRO!G$4&amp;$E843),'Hoja de Trabajo para listado'!$BC$151:$CB$151,0)),0)+IFERROR(INDEX('Hoja de Trabajo para listado'!$DE$153:$DG$274,MATCH($A843,'Hoja de Trabajo para listado'!$DE$153:$DE$1048576,0),MATCH((CUADRO!G$4&amp;$E843),'Hoja de Trabajo para listado'!$DE$151:$DG$151,0)),0)+IFERROR(INDEX('Hoja de Trabajo para listado'!$CD$155:$DC$1048576,MATCH($A843,'Hoja de Trabajo para listado'!$CD$155:$CD$1048576,0),MATCH((CUADRO!G$4&amp;$E843),'Hoja de Trabajo para listado'!$CD$151:$DC$151,0)),0)</f>
        <v>0</v>
      </c>
      <c r="H843" s="241">
        <f ca="1">+IFERROR(INDEX('Hoja de Trabajo para listado'!$A$155:$Z$1048576,MATCH($A843,'Hoja de Trabajo para listado'!$A$155:$A$1048576,0),MATCH((CUADRO!H$4&amp;$E843),'Hoja de Trabajo para listado'!$A$151:$Z$151,0)),0)+IFERROR(INDEX('Hoja de Trabajo para listado'!$AB$155:$BA$1048576,MATCH($A843,'Hoja de Trabajo para listado'!$AB$155:$AB$1048576,0),MATCH((CUADRO!H$4&amp;$E843),'Hoja de Trabajo para listado'!$AB$151:$BA$151,0)),0)+IFERROR(INDEX('Hoja de Trabajo para listado'!$BC$155:$CB$1048576,MATCH($A843,'Hoja de Trabajo para listado'!$BC$155:$BC$1048576,0),MATCH((CUADRO!H$4&amp;$E843),'Hoja de Trabajo para listado'!$BC$151:$CB$151,0)),0)+IFERROR(INDEX('Hoja de Trabajo para listado'!$DE$153:$DG$274,MATCH($A843,'Hoja de Trabajo para listado'!$DE$153:$DE$1048576,0),MATCH((CUADRO!H$4&amp;$E843),'Hoja de Trabajo para listado'!$DE$151:$DG$151,0)),0)+IFERROR(INDEX('Hoja de Trabajo para listado'!$CD$155:$DC$1048576,MATCH($A843,'Hoja de Trabajo para listado'!$CD$155:$CD$1048576,0),MATCH((CUADRO!H$4&amp;$E843),'Hoja de Trabajo para listado'!$CD$151:$DC$151,0)),0)</f>
        <v>0</v>
      </c>
      <c r="I843" s="241">
        <f ca="1">+IFERROR(INDEX('Hoja de Trabajo para listado'!$A$155:$Z$1048576,MATCH($A843,'Hoja de Trabajo para listado'!$A$155:$A$1048576,0),MATCH((CUADRO!I$4&amp;$E843),'Hoja de Trabajo para listado'!$A$151:$Z$151,0)),0)+IFERROR(INDEX('Hoja de Trabajo para listado'!$AB$155:$BA$1048576,MATCH($A843,'Hoja de Trabajo para listado'!$AB$155:$AB$1048576,0),MATCH((CUADRO!I$4&amp;$E843),'Hoja de Trabajo para listado'!$AB$151:$BA$151,0)),0)+IFERROR(INDEX('Hoja de Trabajo para listado'!$BC$155:$CB$1048576,MATCH($A843,'Hoja de Trabajo para listado'!$BC$155:$BC$1048576,0),MATCH((CUADRO!I$4&amp;$E843),'Hoja de Trabajo para listado'!$BC$151:$CB$151,0)),0)+IFERROR(INDEX('Hoja de Trabajo para listado'!$DE$153:$DG$274,MATCH($A843,'Hoja de Trabajo para listado'!$DE$153:$DE$1048576,0),MATCH((CUADRO!I$4&amp;$E843),'Hoja de Trabajo para listado'!$DE$151:$DG$151,0)),0)+IFERROR(INDEX('Hoja de Trabajo para listado'!$CD$155:$DC$1048576,MATCH($A843,'Hoja de Trabajo para listado'!$CD$155:$CD$1048576,0),MATCH((CUADRO!I$4&amp;$E843),'Hoja de Trabajo para listado'!$CD$151:$DC$151,0)),0)</f>
        <v>0</v>
      </c>
      <c r="J843" s="241">
        <f ca="1">+IFERROR(INDEX('Hoja de Trabajo para listado'!$A$155:$Z$1048576,MATCH($A843,'Hoja de Trabajo para listado'!$A$155:$A$1048576,0),MATCH((CUADRO!J$4&amp;$E843),'Hoja de Trabajo para listado'!$A$151:$Z$151,0)),0)+IFERROR(INDEX('Hoja de Trabajo para listado'!$AB$155:$BA$1048576,MATCH($A843,'Hoja de Trabajo para listado'!$AB$155:$AB$1048576,0),MATCH((CUADRO!J$4&amp;$E843),'Hoja de Trabajo para listado'!$AB$151:$BA$151,0)),0)+IFERROR(INDEX('Hoja de Trabajo para listado'!$BC$155:$CB$1048576,MATCH($A843,'Hoja de Trabajo para listado'!$BC$155:$BC$1048576,0),MATCH((CUADRO!J$4&amp;$E843),'Hoja de Trabajo para listado'!$BC$151:$CB$151,0)),0)+IFERROR(INDEX('Hoja de Trabajo para listado'!$DE$153:$DG$274,MATCH($A843,'Hoja de Trabajo para listado'!$DE$153:$DE$1048576,0),MATCH((CUADRO!J$4&amp;$E843),'Hoja de Trabajo para listado'!$DE$151:$DG$151,0)),0)+IFERROR(INDEX('Hoja de Trabajo para listado'!$CD$155:$DC$1048576,MATCH($A843,'Hoja de Trabajo para listado'!$CD$155:$CD$1048576,0),MATCH((CUADRO!J$4&amp;$E843),'Hoja de Trabajo para listado'!$CD$151:$DC$151,0)),0)</f>
        <v>0</v>
      </c>
      <c r="K843" s="241">
        <f ca="1">+IFERROR(INDEX('Hoja de Trabajo para listado'!$A$155:$Z$1048576,MATCH($A843,'Hoja de Trabajo para listado'!$A$155:$A$1048576,0),MATCH((CUADRO!K$4&amp;$E843),'Hoja de Trabajo para listado'!$A$151:$Z$151,0)),0)+IFERROR(INDEX('Hoja de Trabajo para listado'!$AB$155:$BA$1048576,MATCH($A843,'Hoja de Trabajo para listado'!$AB$155:$AB$1048576,0),MATCH((CUADRO!K$4&amp;$E843),'Hoja de Trabajo para listado'!$AB$151:$BA$151,0)),0)+IFERROR(INDEX('Hoja de Trabajo para listado'!$BC$155:$CB$1048576,MATCH($A843,'Hoja de Trabajo para listado'!$BC$155:$BC$1048576,0),MATCH((CUADRO!K$4&amp;$E843),'Hoja de Trabajo para listado'!$BC$151:$CB$151,0)),0)+IFERROR(INDEX('Hoja de Trabajo para listado'!$DE$153:$DG$274,MATCH($A843,'Hoja de Trabajo para listado'!$DE$153:$DE$1048576,0),MATCH((CUADRO!K$4&amp;$E843),'Hoja de Trabajo para listado'!$DE$151:$DG$151,0)),0)+IFERROR(INDEX('Hoja de Trabajo para listado'!$CD$155:$DC$1048576,MATCH($A843,'Hoja de Trabajo para listado'!$CD$155:$CD$1048576,0),MATCH((CUADRO!K$4&amp;$E843),'Hoja de Trabajo para listado'!$CD$151:$DC$151,0)),0)</f>
        <v>0</v>
      </c>
      <c r="L843" s="241">
        <f ca="1">+IFERROR(INDEX('Hoja de Trabajo para listado'!$A$155:$Z$1048576,MATCH($A843,'Hoja de Trabajo para listado'!$A$155:$A$1048576,0),MATCH((CUADRO!L$4&amp;$E843),'Hoja de Trabajo para listado'!$A$151:$Z$151,0)),0)+IFERROR(INDEX('Hoja de Trabajo para listado'!$AB$155:$BA$1048576,MATCH($A843,'Hoja de Trabajo para listado'!$AB$155:$AB$1048576,0),MATCH((CUADRO!L$4&amp;$E843),'Hoja de Trabajo para listado'!$AB$151:$BA$151,0)),0)+IFERROR(INDEX('Hoja de Trabajo para listado'!$BC$155:$CB$1048576,MATCH($A843,'Hoja de Trabajo para listado'!$BC$155:$BC$1048576,0),MATCH((CUADRO!L$4&amp;$E843),'Hoja de Trabajo para listado'!$BC$151:$CB$151,0)),0)+IFERROR(INDEX('Hoja de Trabajo para listado'!$DE$153:$DG$274,MATCH($A843,'Hoja de Trabajo para listado'!$DE$153:$DE$1048576,0),MATCH((CUADRO!L$4&amp;$E843),'Hoja de Trabajo para listado'!$DE$151:$DG$151,0)),0)+IFERROR(INDEX('Hoja de Trabajo para listado'!$CD$155:$DC$1048576,MATCH($A843,'Hoja de Trabajo para listado'!$CD$155:$CD$1048576,0),MATCH((CUADRO!L$4&amp;$E843),'Hoja de Trabajo para listado'!$CD$151:$DC$151,0)),0)</f>
        <v>0</v>
      </c>
      <c r="M843" s="241">
        <f ca="1">+IFERROR(INDEX('Hoja de Trabajo para listado'!$A$155:$Z$1048576,MATCH($A843,'Hoja de Trabajo para listado'!$A$155:$A$1048576,0),MATCH((CUADRO!M$4&amp;$E843),'Hoja de Trabajo para listado'!$A$151:$Z$151,0)),0)+IFERROR(INDEX('Hoja de Trabajo para listado'!$AB$155:$BA$1048576,MATCH($A843,'Hoja de Trabajo para listado'!$AB$155:$AB$1048576,0),MATCH((CUADRO!M$4&amp;$E843),'Hoja de Trabajo para listado'!$AB$151:$BA$151,0)),0)+IFERROR(INDEX('Hoja de Trabajo para listado'!$BC$155:$CB$1048576,MATCH($A843,'Hoja de Trabajo para listado'!$BC$155:$BC$1048576,0),MATCH((CUADRO!M$4&amp;$E843),'Hoja de Trabajo para listado'!$BC$151:$CB$151,0)),0)+IFERROR(INDEX('Hoja de Trabajo para listado'!$DE$153:$DG$274,MATCH($A843,'Hoja de Trabajo para listado'!$DE$153:$DE$1048576,0),MATCH((CUADRO!M$4&amp;$E843),'Hoja de Trabajo para listado'!$DE$151:$DG$151,0)),0)+IFERROR(INDEX('Hoja de Trabajo para listado'!$CD$155:$DC$1048576,MATCH($A843,'Hoja de Trabajo para listado'!$CD$155:$CD$1048576,0),MATCH((CUADRO!M$4&amp;$E843),'Hoja de Trabajo para listado'!$CD$151:$DC$151,0)),0)</f>
        <v>0</v>
      </c>
      <c r="N843" s="241">
        <f ca="1">+IFERROR(INDEX('Hoja de Trabajo para listado'!$A$155:$Z$1048576,MATCH($A843,'Hoja de Trabajo para listado'!$A$155:$A$1048576,0),MATCH((CUADRO!N$4&amp;$E843),'Hoja de Trabajo para listado'!$A$151:$Z$151,0)),0)+IFERROR(INDEX('Hoja de Trabajo para listado'!$AB$155:$BA$1048576,MATCH($A843,'Hoja de Trabajo para listado'!$AB$155:$AB$1048576,0),MATCH((CUADRO!N$4&amp;$E843),'Hoja de Trabajo para listado'!$AB$151:$BA$151,0)),0)+IFERROR(INDEX('Hoja de Trabajo para listado'!$BC$155:$CB$1048576,MATCH($A843,'Hoja de Trabajo para listado'!$BC$155:$BC$1048576,0),MATCH((CUADRO!N$4&amp;$E843),'Hoja de Trabajo para listado'!$BC$151:$CB$151,0)),0)+IFERROR(INDEX('Hoja de Trabajo para listado'!$DE$153:$DG$274,MATCH($A843,'Hoja de Trabajo para listado'!$DE$153:$DE$1048576,0),MATCH((CUADRO!N$4&amp;$E843),'Hoja de Trabajo para listado'!$DE$151:$DG$151,0)),0)+IFERROR(INDEX('Hoja de Trabajo para listado'!$CD$155:$DC$1048576,MATCH($A843,'Hoja de Trabajo para listado'!$CD$155:$CD$1048576,0),MATCH((CUADRO!N$4&amp;$E843),'Hoja de Trabajo para listado'!$CD$151:$DC$151,0)),0)</f>
        <v>0</v>
      </c>
      <c r="O843" s="241">
        <f ca="1">+IFERROR(INDEX('Hoja de Trabajo para listado'!$A$155:$Z$1048576,MATCH($A843,'Hoja de Trabajo para listado'!$A$155:$A$1048576,0),MATCH((CUADRO!O$4&amp;$E843),'Hoja de Trabajo para listado'!$A$151:$Z$151,0)),0)+IFERROR(INDEX('Hoja de Trabajo para listado'!$AB$155:$BA$1048576,MATCH($A843,'Hoja de Trabajo para listado'!$AB$155:$AB$1048576,0),MATCH((CUADRO!O$4&amp;$E843),'Hoja de Trabajo para listado'!$AB$151:$BA$151,0)),0)+IFERROR(INDEX('Hoja de Trabajo para listado'!$BC$155:$CB$1048576,MATCH($A843,'Hoja de Trabajo para listado'!$BC$155:$BC$1048576,0),MATCH((CUADRO!O$4&amp;$E843),'Hoja de Trabajo para listado'!$BC$151:$CB$151,0)),0)+IFERROR(INDEX('Hoja de Trabajo para listado'!$DE$153:$DG$274,MATCH($A843,'Hoja de Trabajo para listado'!$DE$153:$DE$1048576,0),MATCH((CUADRO!O$4&amp;$E843),'Hoja de Trabajo para listado'!$DE$151:$DG$151,0)),0)+IFERROR(INDEX('Hoja de Trabajo para listado'!$CD$155:$DC$1048576,MATCH($A843,'Hoja de Trabajo para listado'!$CD$155:$CD$1048576,0),MATCH((CUADRO!O$4&amp;$E843),'Hoja de Trabajo para listado'!$CD$151:$DC$151,0)),0)</f>
        <v>0</v>
      </c>
      <c r="P843" s="241">
        <f ca="1">+IFERROR(INDEX('Hoja de Trabajo para listado'!$A$155:$Z$1048576,MATCH($A843,'Hoja de Trabajo para listado'!$A$155:$A$1048576,0),MATCH((CUADRO!P$4&amp;$E843),'Hoja de Trabajo para listado'!$A$151:$Z$151,0)),0)+IFERROR(INDEX('Hoja de Trabajo para listado'!$AB$155:$BA$1048576,MATCH($A843,'Hoja de Trabajo para listado'!$AB$155:$AB$1048576,0),MATCH((CUADRO!P$4&amp;$E843),'Hoja de Trabajo para listado'!$AB$151:$BA$151,0)),0)+IFERROR(INDEX('Hoja de Trabajo para listado'!$BC$155:$CB$1048576,MATCH($A843,'Hoja de Trabajo para listado'!$BC$155:$BC$1048576,0),MATCH((CUADRO!P$4&amp;$E843),'Hoja de Trabajo para listado'!$BC$151:$CB$151,0)),0)+IFERROR(INDEX('Hoja de Trabajo para listado'!$DE$153:$DG$274,MATCH($A843,'Hoja de Trabajo para listado'!$DE$153:$DE$1048576,0),MATCH((CUADRO!P$4&amp;$E843),'Hoja de Trabajo para listado'!$DE$151:$DG$151,0)),0)+IFERROR(INDEX('Hoja de Trabajo para listado'!$CD$155:$DC$1048576,MATCH($A843,'Hoja de Trabajo para listado'!$CD$155:$CD$1048576,0),MATCH((CUADRO!P$4&amp;$E843),'Hoja de Trabajo para listado'!$CD$151:$DC$151,0)),0)</f>
        <v>0</v>
      </c>
      <c r="Q843" s="241">
        <f ca="1">+IFERROR(INDEX('Hoja de Trabajo para listado'!$A$155:$Z$1048576,MATCH($A843,'Hoja de Trabajo para listado'!$A$155:$A$1048576,0),MATCH((CUADRO!Q$4&amp;$E843),'Hoja de Trabajo para listado'!$A$151:$Z$151,0)),0)+IFERROR(INDEX('Hoja de Trabajo para listado'!$AB$155:$BA$1048576,MATCH($A843,'Hoja de Trabajo para listado'!$AB$155:$AB$1048576,0),MATCH((CUADRO!Q$4&amp;$E843),'Hoja de Trabajo para listado'!$AB$151:$BA$151,0)),0)+IFERROR(INDEX('Hoja de Trabajo para listado'!$BC$155:$CB$1048576,MATCH($A843,'Hoja de Trabajo para listado'!$BC$155:$BC$1048576,0),MATCH((CUADRO!Q$4&amp;$E843),'Hoja de Trabajo para listado'!$BC$151:$CB$151,0)),0)+IFERROR(INDEX('Hoja de Trabajo para listado'!$DE$153:$DG$274,MATCH($A843,'Hoja de Trabajo para listado'!$DE$153:$DE$1048576,0),MATCH((CUADRO!Q$4&amp;$E843),'Hoja de Trabajo para listado'!$DE$151:$DG$151,0)),0)+IFERROR(INDEX('Hoja de Trabajo para listado'!$CD$155:$DC$1048576,MATCH($A843,'Hoja de Trabajo para listado'!$CD$155:$CD$1048576,0),MATCH((CUADRO!Q$4&amp;$E843),'Hoja de Trabajo para listado'!$CD$151:$DC$151,0)),0)</f>
        <v>0</v>
      </c>
      <c r="R843" s="241">
        <f t="shared" ca="1" si="33"/>
        <v>0</v>
      </c>
      <c r="S843" s="247"/>
      <c r="T843" s="241">
        <f ca="1">+T844</f>
        <v>0</v>
      </c>
      <c r="U843" s="240">
        <f t="shared" si="34"/>
        <v>1</v>
      </c>
      <c r="V843" s="327" t="str">
        <f>+VLOOKUP(A843,bd_lista!$A$3:$E$592,5,FALSE)</f>
        <v>Gobiernos Autonomos Municipales</v>
      </c>
      <c r="W843" s="397" t="str">
        <f>+V843</f>
        <v>Gobiernos Autonomos Municipales</v>
      </c>
      <c r="X843" s="240">
        <f>+VLOOKUP(A843,[4]Sheet1!$A$13:$D$744,4,FALSE)</f>
        <v>0</v>
      </c>
      <c r="Y843" s="240" t="e">
        <f>+VLOOKUP(X843,bd_lista!$A$3:$C$592,3,FALSE)</f>
        <v>#N/A</v>
      </c>
      <c r="Z843" s="290">
        <f>+X843</f>
        <v>0</v>
      </c>
      <c r="AA843" s="291" t="e">
        <f>+Y843</f>
        <v>#N/A</v>
      </c>
    </row>
    <row r="844" spans="1:27" customFormat="1" ht="15" hidden="1" customHeight="1">
      <c r="A844" s="32">
        <v>1504</v>
      </c>
      <c r="B844" s="394"/>
      <c r="C844" s="245" t="str">
        <f>+VLOOKUP(A844,bd_lista!$A$3:$C$592,3,FALSE)</f>
        <v>Gobierno Autónomo Municipal de Urmiri</v>
      </c>
      <c r="D844" s="396"/>
      <c r="E844" s="242" t="s">
        <v>1304</v>
      </c>
      <c r="F844" s="243">
        <f ca="1">+IFERROR(INDEX('Hoja de Trabajo para listado'!$A$155:$Z$1048576,MATCH($A844,'Hoja de Trabajo para listado'!$A$155:$A$1048576,0),MATCH((CUADRO!F$4&amp;$E844),'Hoja de Trabajo para listado'!$A$151:$Z$151,0)),0)+IFERROR(INDEX('Hoja de Trabajo para listado'!$AB$155:$BA$1048576,MATCH($A844,'Hoja de Trabajo para listado'!$AB$155:$AB$1048576,0),MATCH((CUADRO!F$4&amp;$E844),'Hoja de Trabajo para listado'!$AB$151:$BA$151,0)),0)+IFERROR(INDEX('Hoja de Trabajo para listado'!$BC$155:$CB$1048576,MATCH($A844,'Hoja de Trabajo para listado'!$BC$155:$BC$1048576,0),MATCH((CUADRO!F$4&amp;$E844),'Hoja de Trabajo para listado'!$BC$151:$CB$151,0)),0)+IFERROR(INDEX('Hoja de Trabajo para listado'!$DE$153:$DG$274,MATCH($A844,'Hoja de Trabajo para listado'!$DE$153:$DE$1048576,0),MATCH((CUADRO!F$4&amp;$E844),'Hoja de Trabajo para listado'!$DE$151:$DG$151,0)),0)+IFERROR(INDEX('Hoja de Trabajo para listado'!$CD$155:$DC$1048576,MATCH($A844,'Hoja de Trabajo para listado'!$CD$155:$CD$1048576,0),MATCH((CUADRO!F$4&amp;$E844),'Hoja de Trabajo para listado'!$CD$151:$DC$151,0)),0)</f>
        <v>0</v>
      </c>
      <c r="G844" s="243">
        <f ca="1">+IFERROR(INDEX('Hoja de Trabajo para listado'!$A$155:$Z$1048576,MATCH($A844,'Hoja de Trabajo para listado'!$A$155:$A$1048576,0),MATCH((CUADRO!G$4&amp;$E844),'Hoja de Trabajo para listado'!$A$151:$Z$151,0)),0)+IFERROR(INDEX('Hoja de Trabajo para listado'!$AB$155:$BA$1048576,MATCH($A844,'Hoja de Trabajo para listado'!$AB$155:$AB$1048576,0),MATCH((CUADRO!G$4&amp;$E844),'Hoja de Trabajo para listado'!$AB$151:$BA$151,0)),0)+IFERROR(INDEX('Hoja de Trabajo para listado'!$BC$155:$CB$1048576,MATCH($A844,'Hoja de Trabajo para listado'!$BC$155:$BC$1048576,0),MATCH((CUADRO!G$4&amp;$E844),'Hoja de Trabajo para listado'!$BC$151:$CB$151,0)),0)+IFERROR(INDEX('Hoja de Trabajo para listado'!$DE$153:$DG$274,MATCH($A844,'Hoja de Trabajo para listado'!$DE$153:$DE$1048576,0),MATCH((CUADRO!G$4&amp;$E844),'Hoja de Trabajo para listado'!$DE$151:$DG$151,0)),0)+IFERROR(INDEX('Hoja de Trabajo para listado'!$CD$155:$DC$1048576,MATCH($A844,'Hoja de Trabajo para listado'!$CD$155:$CD$1048576,0),MATCH((CUADRO!G$4&amp;$E844),'Hoja de Trabajo para listado'!$CD$151:$DC$151,0)),0)</f>
        <v>0</v>
      </c>
      <c r="H844" s="243">
        <f ca="1">+IFERROR(INDEX('Hoja de Trabajo para listado'!$A$155:$Z$1048576,MATCH($A844,'Hoja de Trabajo para listado'!$A$155:$A$1048576,0),MATCH((CUADRO!H$4&amp;$E844),'Hoja de Trabajo para listado'!$A$151:$Z$151,0)),0)+IFERROR(INDEX('Hoja de Trabajo para listado'!$AB$155:$BA$1048576,MATCH($A844,'Hoja de Trabajo para listado'!$AB$155:$AB$1048576,0),MATCH((CUADRO!H$4&amp;$E844),'Hoja de Trabajo para listado'!$AB$151:$BA$151,0)),0)+IFERROR(INDEX('Hoja de Trabajo para listado'!$BC$155:$CB$1048576,MATCH($A844,'Hoja de Trabajo para listado'!$BC$155:$BC$1048576,0),MATCH((CUADRO!H$4&amp;$E844),'Hoja de Trabajo para listado'!$BC$151:$CB$151,0)),0)+IFERROR(INDEX('Hoja de Trabajo para listado'!$DE$153:$DG$274,MATCH($A844,'Hoja de Trabajo para listado'!$DE$153:$DE$1048576,0),MATCH((CUADRO!H$4&amp;$E844),'Hoja de Trabajo para listado'!$DE$151:$DG$151,0)),0)+IFERROR(INDEX('Hoja de Trabajo para listado'!$CD$155:$DC$1048576,MATCH($A844,'Hoja de Trabajo para listado'!$CD$155:$CD$1048576,0),MATCH((CUADRO!H$4&amp;$E844),'Hoja de Trabajo para listado'!$CD$151:$DC$151,0)),0)</f>
        <v>0</v>
      </c>
      <c r="I844" s="243">
        <f ca="1">+IFERROR(INDEX('Hoja de Trabajo para listado'!$A$155:$Z$1048576,MATCH($A844,'Hoja de Trabajo para listado'!$A$155:$A$1048576,0),MATCH((CUADRO!I$4&amp;$E844),'Hoja de Trabajo para listado'!$A$151:$Z$151,0)),0)+IFERROR(INDEX('Hoja de Trabajo para listado'!$AB$155:$BA$1048576,MATCH($A844,'Hoja de Trabajo para listado'!$AB$155:$AB$1048576,0),MATCH((CUADRO!I$4&amp;$E844),'Hoja de Trabajo para listado'!$AB$151:$BA$151,0)),0)+IFERROR(INDEX('Hoja de Trabajo para listado'!$BC$155:$CB$1048576,MATCH($A844,'Hoja de Trabajo para listado'!$BC$155:$BC$1048576,0),MATCH((CUADRO!I$4&amp;$E844),'Hoja de Trabajo para listado'!$BC$151:$CB$151,0)),0)+IFERROR(INDEX('Hoja de Trabajo para listado'!$DE$153:$DG$274,MATCH($A844,'Hoja de Trabajo para listado'!$DE$153:$DE$1048576,0),MATCH((CUADRO!I$4&amp;$E844),'Hoja de Trabajo para listado'!$DE$151:$DG$151,0)),0)+IFERROR(INDEX('Hoja de Trabajo para listado'!$CD$155:$DC$1048576,MATCH($A844,'Hoja de Trabajo para listado'!$CD$155:$CD$1048576,0),MATCH((CUADRO!I$4&amp;$E844),'Hoja de Trabajo para listado'!$CD$151:$DC$151,0)),0)</f>
        <v>0</v>
      </c>
      <c r="J844" s="243">
        <f ca="1">+IFERROR(INDEX('Hoja de Trabajo para listado'!$A$155:$Z$1048576,MATCH($A844,'Hoja de Trabajo para listado'!$A$155:$A$1048576,0),MATCH((CUADRO!J$4&amp;$E844),'Hoja de Trabajo para listado'!$A$151:$Z$151,0)),0)+IFERROR(INDEX('Hoja de Trabajo para listado'!$AB$155:$BA$1048576,MATCH($A844,'Hoja de Trabajo para listado'!$AB$155:$AB$1048576,0),MATCH((CUADRO!J$4&amp;$E844),'Hoja de Trabajo para listado'!$AB$151:$BA$151,0)),0)+IFERROR(INDEX('Hoja de Trabajo para listado'!$BC$155:$CB$1048576,MATCH($A844,'Hoja de Trabajo para listado'!$BC$155:$BC$1048576,0),MATCH((CUADRO!J$4&amp;$E844),'Hoja de Trabajo para listado'!$BC$151:$CB$151,0)),0)+IFERROR(INDEX('Hoja de Trabajo para listado'!$DE$153:$DG$274,MATCH($A844,'Hoja de Trabajo para listado'!$DE$153:$DE$1048576,0),MATCH((CUADRO!J$4&amp;$E844),'Hoja de Trabajo para listado'!$DE$151:$DG$151,0)),0)+IFERROR(INDEX('Hoja de Trabajo para listado'!$CD$155:$DC$1048576,MATCH($A844,'Hoja de Trabajo para listado'!$CD$155:$CD$1048576,0),MATCH((CUADRO!J$4&amp;$E844),'Hoja de Trabajo para listado'!$CD$151:$DC$151,0)),0)</f>
        <v>0</v>
      </c>
      <c r="K844" s="243">
        <f ca="1">+IFERROR(INDEX('Hoja de Trabajo para listado'!$A$155:$Z$1048576,MATCH($A844,'Hoja de Trabajo para listado'!$A$155:$A$1048576,0),MATCH((CUADRO!K$4&amp;$E844),'Hoja de Trabajo para listado'!$A$151:$Z$151,0)),0)+IFERROR(INDEX('Hoja de Trabajo para listado'!$AB$155:$BA$1048576,MATCH($A844,'Hoja de Trabajo para listado'!$AB$155:$AB$1048576,0),MATCH((CUADRO!K$4&amp;$E844),'Hoja de Trabajo para listado'!$AB$151:$BA$151,0)),0)+IFERROR(INDEX('Hoja de Trabajo para listado'!$BC$155:$CB$1048576,MATCH($A844,'Hoja de Trabajo para listado'!$BC$155:$BC$1048576,0),MATCH((CUADRO!K$4&amp;$E844),'Hoja de Trabajo para listado'!$BC$151:$CB$151,0)),0)+IFERROR(INDEX('Hoja de Trabajo para listado'!$DE$153:$DG$274,MATCH($A844,'Hoja de Trabajo para listado'!$DE$153:$DE$1048576,0),MATCH((CUADRO!K$4&amp;$E844),'Hoja de Trabajo para listado'!$DE$151:$DG$151,0)),0)+IFERROR(INDEX('Hoja de Trabajo para listado'!$CD$155:$DC$1048576,MATCH($A844,'Hoja de Trabajo para listado'!$CD$155:$CD$1048576,0),MATCH((CUADRO!K$4&amp;$E844),'Hoja de Trabajo para listado'!$CD$151:$DC$151,0)),0)</f>
        <v>0</v>
      </c>
      <c r="L844" s="243">
        <f ca="1">+IFERROR(INDEX('Hoja de Trabajo para listado'!$A$155:$Z$1048576,MATCH($A844,'Hoja de Trabajo para listado'!$A$155:$A$1048576,0),MATCH((CUADRO!L$4&amp;$E844),'Hoja de Trabajo para listado'!$A$151:$Z$151,0)),0)+IFERROR(INDEX('Hoja de Trabajo para listado'!$AB$155:$BA$1048576,MATCH($A844,'Hoja de Trabajo para listado'!$AB$155:$AB$1048576,0),MATCH((CUADRO!L$4&amp;$E844),'Hoja de Trabajo para listado'!$AB$151:$BA$151,0)),0)+IFERROR(INDEX('Hoja de Trabajo para listado'!$BC$155:$CB$1048576,MATCH($A844,'Hoja de Trabajo para listado'!$BC$155:$BC$1048576,0),MATCH((CUADRO!L$4&amp;$E844),'Hoja de Trabajo para listado'!$BC$151:$CB$151,0)),0)+IFERROR(INDEX('Hoja de Trabajo para listado'!$DE$153:$DG$274,MATCH($A844,'Hoja de Trabajo para listado'!$DE$153:$DE$1048576,0),MATCH((CUADRO!L$4&amp;$E844),'Hoja de Trabajo para listado'!$DE$151:$DG$151,0)),0)+IFERROR(INDEX('Hoja de Trabajo para listado'!$CD$155:$DC$1048576,MATCH($A844,'Hoja de Trabajo para listado'!$CD$155:$CD$1048576,0),MATCH((CUADRO!L$4&amp;$E844),'Hoja de Trabajo para listado'!$CD$151:$DC$151,0)),0)</f>
        <v>0</v>
      </c>
      <c r="M844" s="243">
        <f ca="1">+IFERROR(INDEX('Hoja de Trabajo para listado'!$A$155:$Z$1048576,MATCH($A844,'Hoja de Trabajo para listado'!$A$155:$A$1048576,0),MATCH((CUADRO!M$4&amp;$E844),'Hoja de Trabajo para listado'!$A$151:$Z$151,0)),0)+IFERROR(INDEX('Hoja de Trabajo para listado'!$AB$155:$BA$1048576,MATCH($A844,'Hoja de Trabajo para listado'!$AB$155:$AB$1048576,0),MATCH((CUADRO!M$4&amp;$E844),'Hoja de Trabajo para listado'!$AB$151:$BA$151,0)),0)+IFERROR(INDEX('Hoja de Trabajo para listado'!$BC$155:$CB$1048576,MATCH($A844,'Hoja de Trabajo para listado'!$BC$155:$BC$1048576,0),MATCH((CUADRO!M$4&amp;$E844),'Hoja de Trabajo para listado'!$BC$151:$CB$151,0)),0)+IFERROR(INDEX('Hoja de Trabajo para listado'!$DE$153:$DG$274,MATCH($A844,'Hoja de Trabajo para listado'!$DE$153:$DE$1048576,0),MATCH((CUADRO!M$4&amp;$E844),'Hoja de Trabajo para listado'!$DE$151:$DG$151,0)),0)+IFERROR(INDEX('Hoja de Trabajo para listado'!$CD$155:$DC$1048576,MATCH($A844,'Hoja de Trabajo para listado'!$CD$155:$CD$1048576,0),MATCH((CUADRO!M$4&amp;$E844),'Hoja de Trabajo para listado'!$CD$151:$DC$151,0)),0)</f>
        <v>0</v>
      </c>
      <c r="N844" s="243">
        <f ca="1">+IFERROR(INDEX('Hoja de Trabajo para listado'!$A$155:$Z$1048576,MATCH($A844,'Hoja de Trabajo para listado'!$A$155:$A$1048576,0),MATCH((CUADRO!N$4&amp;$E844),'Hoja de Trabajo para listado'!$A$151:$Z$151,0)),0)+IFERROR(INDEX('Hoja de Trabajo para listado'!$AB$155:$BA$1048576,MATCH($A844,'Hoja de Trabajo para listado'!$AB$155:$AB$1048576,0),MATCH((CUADRO!N$4&amp;$E844),'Hoja de Trabajo para listado'!$AB$151:$BA$151,0)),0)+IFERROR(INDEX('Hoja de Trabajo para listado'!$BC$155:$CB$1048576,MATCH($A844,'Hoja de Trabajo para listado'!$BC$155:$BC$1048576,0),MATCH((CUADRO!N$4&amp;$E844),'Hoja de Trabajo para listado'!$BC$151:$CB$151,0)),0)+IFERROR(INDEX('Hoja de Trabajo para listado'!$DE$153:$DG$274,MATCH($A844,'Hoja de Trabajo para listado'!$DE$153:$DE$1048576,0),MATCH((CUADRO!N$4&amp;$E844),'Hoja de Trabajo para listado'!$DE$151:$DG$151,0)),0)+IFERROR(INDEX('Hoja de Trabajo para listado'!$CD$155:$DC$1048576,MATCH($A844,'Hoja de Trabajo para listado'!$CD$155:$CD$1048576,0),MATCH((CUADRO!N$4&amp;$E844),'Hoja de Trabajo para listado'!$CD$151:$DC$151,0)),0)</f>
        <v>0</v>
      </c>
      <c r="O844" s="243">
        <f ca="1">+IFERROR(INDEX('Hoja de Trabajo para listado'!$A$155:$Z$1048576,MATCH($A844,'Hoja de Trabajo para listado'!$A$155:$A$1048576,0),MATCH((CUADRO!O$4&amp;$E844),'Hoja de Trabajo para listado'!$A$151:$Z$151,0)),0)+IFERROR(INDEX('Hoja de Trabajo para listado'!$AB$155:$BA$1048576,MATCH($A844,'Hoja de Trabajo para listado'!$AB$155:$AB$1048576,0),MATCH((CUADRO!O$4&amp;$E844),'Hoja de Trabajo para listado'!$AB$151:$BA$151,0)),0)+IFERROR(INDEX('Hoja de Trabajo para listado'!$BC$155:$CB$1048576,MATCH($A844,'Hoja de Trabajo para listado'!$BC$155:$BC$1048576,0),MATCH((CUADRO!O$4&amp;$E844),'Hoja de Trabajo para listado'!$BC$151:$CB$151,0)),0)+IFERROR(INDEX('Hoja de Trabajo para listado'!$DE$153:$DG$274,MATCH($A844,'Hoja de Trabajo para listado'!$DE$153:$DE$1048576,0),MATCH((CUADRO!O$4&amp;$E844),'Hoja de Trabajo para listado'!$DE$151:$DG$151,0)),0)+IFERROR(INDEX('Hoja de Trabajo para listado'!$CD$155:$DC$1048576,MATCH($A844,'Hoja de Trabajo para listado'!$CD$155:$CD$1048576,0),MATCH((CUADRO!O$4&amp;$E844),'Hoja de Trabajo para listado'!$CD$151:$DC$151,0)),0)</f>
        <v>0</v>
      </c>
      <c r="P844" s="243">
        <f ca="1">+IFERROR(INDEX('Hoja de Trabajo para listado'!$A$155:$Z$1048576,MATCH($A844,'Hoja de Trabajo para listado'!$A$155:$A$1048576,0),MATCH((CUADRO!P$4&amp;$E844),'Hoja de Trabajo para listado'!$A$151:$Z$151,0)),0)+IFERROR(INDEX('Hoja de Trabajo para listado'!$AB$155:$BA$1048576,MATCH($A844,'Hoja de Trabajo para listado'!$AB$155:$AB$1048576,0),MATCH((CUADRO!P$4&amp;$E844),'Hoja de Trabajo para listado'!$AB$151:$BA$151,0)),0)+IFERROR(INDEX('Hoja de Trabajo para listado'!$BC$155:$CB$1048576,MATCH($A844,'Hoja de Trabajo para listado'!$BC$155:$BC$1048576,0),MATCH((CUADRO!P$4&amp;$E844),'Hoja de Trabajo para listado'!$BC$151:$CB$151,0)),0)+IFERROR(INDEX('Hoja de Trabajo para listado'!$DE$153:$DG$274,MATCH($A844,'Hoja de Trabajo para listado'!$DE$153:$DE$1048576,0),MATCH((CUADRO!P$4&amp;$E844),'Hoja de Trabajo para listado'!$DE$151:$DG$151,0)),0)+IFERROR(INDEX('Hoja de Trabajo para listado'!$CD$155:$DC$1048576,MATCH($A844,'Hoja de Trabajo para listado'!$CD$155:$CD$1048576,0),MATCH((CUADRO!P$4&amp;$E844),'Hoja de Trabajo para listado'!$CD$151:$DC$151,0)),0)</f>
        <v>0</v>
      </c>
      <c r="Q844" s="243">
        <f ca="1">+IFERROR(INDEX('Hoja de Trabajo para listado'!$A$155:$Z$1048576,MATCH($A844,'Hoja de Trabajo para listado'!$A$155:$A$1048576,0),MATCH((CUADRO!Q$4&amp;$E844),'Hoja de Trabajo para listado'!$A$151:$Z$151,0)),0)+IFERROR(INDEX('Hoja de Trabajo para listado'!$AB$155:$BA$1048576,MATCH($A844,'Hoja de Trabajo para listado'!$AB$155:$AB$1048576,0),MATCH((CUADRO!Q$4&amp;$E844),'Hoja de Trabajo para listado'!$AB$151:$BA$151,0)),0)+IFERROR(INDEX('Hoja de Trabajo para listado'!$BC$155:$CB$1048576,MATCH($A844,'Hoja de Trabajo para listado'!$BC$155:$BC$1048576,0),MATCH((CUADRO!Q$4&amp;$E844),'Hoja de Trabajo para listado'!$BC$151:$CB$151,0)),0)+IFERROR(INDEX('Hoja de Trabajo para listado'!$DE$153:$DG$274,MATCH($A844,'Hoja de Trabajo para listado'!$DE$153:$DE$1048576,0),MATCH((CUADRO!Q$4&amp;$E844),'Hoja de Trabajo para listado'!$DE$151:$DG$151,0)),0)+IFERROR(INDEX('Hoja de Trabajo para listado'!$CD$155:$DC$1048576,MATCH($A844,'Hoja de Trabajo para listado'!$CD$155:$CD$1048576,0),MATCH((CUADRO!Q$4&amp;$E844),'Hoja de Trabajo para listado'!$CD$151:$DC$151,0)),0)</f>
        <v>0</v>
      </c>
      <c r="R844" s="243">
        <f t="shared" ca="1" si="33"/>
        <v>0</v>
      </c>
      <c r="S844" s="256">
        <f ca="1">+R843+R844</f>
        <v>0</v>
      </c>
      <c r="T844" s="243">
        <f ca="1">+S844</f>
        <v>0</v>
      </c>
      <c r="U844" s="242">
        <f t="shared" si="34"/>
        <v>2</v>
      </c>
      <c r="V844" s="327" t="str">
        <f>+VLOOKUP(A844,bd_lista!$A$3:$E$592,5,FALSE)</f>
        <v>Gobiernos Autonomos Municipales</v>
      </c>
      <c r="W844" s="398"/>
      <c r="X844" s="240">
        <f>+VLOOKUP(A844,[4]Sheet1!$A$13:$D$744,4,FALSE)</f>
        <v>0</v>
      </c>
      <c r="Y844" s="240" t="e">
        <f>+VLOOKUP(X844,bd_lista!$A$3:$C$592,3,FALSE)</f>
        <v>#N/A</v>
      </c>
      <c r="Z844" s="288"/>
      <c r="AA844" s="289"/>
    </row>
    <row r="845" spans="1:27" customFormat="1" ht="15" hidden="1" customHeight="1">
      <c r="A845" s="32">
        <v>1505</v>
      </c>
      <c r="B845" s="393">
        <f>+A845</f>
        <v>1505</v>
      </c>
      <c r="C845" s="245" t="str">
        <f>+VLOOKUP(A845,bd_lista!$A$3:$C$592,3,FALSE)</f>
        <v>Gobierno Autónomo Municipal de Uncía</v>
      </c>
      <c r="D845" s="395" t="str">
        <f>+C845</f>
        <v>Gobierno Autónomo Municipal de Uncía</v>
      </c>
      <c r="E845" s="240" t="s">
        <v>1303</v>
      </c>
      <c r="F845" s="241">
        <f ca="1">+IFERROR(INDEX('Hoja de Trabajo para listado'!$A$155:$Z$1048576,MATCH($A845,'Hoja de Trabajo para listado'!$A$155:$A$1048576,0),MATCH((CUADRO!F$4&amp;$E845),'Hoja de Trabajo para listado'!$A$151:$Z$151,0)),0)+IFERROR(INDEX('Hoja de Trabajo para listado'!$AB$155:$BA$1048576,MATCH($A845,'Hoja de Trabajo para listado'!$AB$155:$AB$1048576,0),MATCH((CUADRO!F$4&amp;$E845),'Hoja de Trabajo para listado'!$AB$151:$BA$151,0)),0)+IFERROR(INDEX('Hoja de Trabajo para listado'!$BC$155:$CB$1048576,MATCH($A845,'Hoja de Trabajo para listado'!$BC$155:$BC$1048576,0),MATCH((CUADRO!F$4&amp;$E845),'Hoja de Trabajo para listado'!$BC$151:$CB$151,0)),0)+IFERROR(INDEX('Hoja de Trabajo para listado'!$DE$153:$DG$274,MATCH($A845,'Hoja de Trabajo para listado'!$DE$153:$DE$1048576,0),MATCH((CUADRO!F$4&amp;$E845),'Hoja de Trabajo para listado'!$DE$151:$DG$151,0)),0)+IFERROR(INDEX('Hoja de Trabajo para listado'!$CD$155:$DC$1048576,MATCH($A845,'Hoja de Trabajo para listado'!$CD$155:$CD$1048576,0),MATCH((CUADRO!F$4&amp;$E845),'Hoja de Trabajo para listado'!$CD$151:$DC$151,0)),0)</f>
        <v>0</v>
      </c>
      <c r="G845" s="241">
        <f ca="1">+IFERROR(INDEX('Hoja de Trabajo para listado'!$A$155:$Z$1048576,MATCH($A845,'Hoja de Trabajo para listado'!$A$155:$A$1048576,0),MATCH((CUADRO!G$4&amp;$E845),'Hoja de Trabajo para listado'!$A$151:$Z$151,0)),0)+IFERROR(INDEX('Hoja de Trabajo para listado'!$AB$155:$BA$1048576,MATCH($A845,'Hoja de Trabajo para listado'!$AB$155:$AB$1048576,0),MATCH((CUADRO!G$4&amp;$E845),'Hoja de Trabajo para listado'!$AB$151:$BA$151,0)),0)+IFERROR(INDEX('Hoja de Trabajo para listado'!$BC$155:$CB$1048576,MATCH($A845,'Hoja de Trabajo para listado'!$BC$155:$BC$1048576,0),MATCH((CUADRO!G$4&amp;$E845),'Hoja de Trabajo para listado'!$BC$151:$CB$151,0)),0)+IFERROR(INDEX('Hoja de Trabajo para listado'!$DE$153:$DG$274,MATCH($A845,'Hoja de Trabajo para listado'!$DE$153:$DE$1048576,0),MATCH((CUADRO!G$4&amp;$E845),'Hoja de Trabajo para listado'!$DE$151:$DG$151,0)),0)+IFERROR(INDEX('Hoja de Trabajo para listado'!$CD$155:$DC$1048576,MATCH($A845,'Hoja de Trabajo para listado'!$CD$155:$CD$1048576,0),MATCH((CUADRO!G$4&amp;$E845),'Hoja de Trabajo para listado'!$CD$151:$DC$151,0)),0)</f>
        <v>0</v>
      </c>
      <c r="H845" s="241">
        <f ca="1">+IFERROR(INDEX('Hoja de Trabajo para listado'!$A$155:$Z$1048576,MATCH($A845,'Hoja de Trabajo para listado'!$A$155:$A$1048576,0),MATCH((CUADRO!H$4&amp;$E845),'Hoja de Trabajo para listado'!$A$151:$Z$151,0)),0)+IFERROR(INDEX('Hoja de Trabajo para listado'!$AB$155:$BA$1048576,MATCH($A845,'Hoja de Trabajo para listado'!$AB$155:$AB$1048576,0),MATCH((CUADRO!H$4&amp;$E845),'Hoja de Trabajo para listado'!$AB$151:$BA$151,0)),0)+IFERROR(INDEX('Hoja de Trabajo para listado'!$BC$155:$CB$1048576,MATCH($A845,'Hoja de Trabajo para listado'!$BC$155:$BC$1048576,0),MATCH((CUADRO!H$4&amp;$E845),'Hoja de Trabajo para listado'!$BC$151:$CB$151,0)),0)+IFERROR(INDEX('Hoja de Trabajo para listado'!$DE$153:$DG$274,MATCH($A845,'Hoja de Trabajo para listado'!$DE$153:$DE$1048576,0),MATCH((CUADRO!H$4&amp;$E845),'Hoja de Trabajo para listado'!$DE$151:$DG$151,0)),0)+IFERROR(INDEX('Hoja de Trabajo para listado'!$CD$155:$DC$1048576,MATCH($A845,'Hoja de Trabajo para listado'!$CD$155:$CD$1048576,0),MATCH((CUADRO!H$4&amp;$E845),'Hoja de Trabajo para listado'!$CD$151:$DC$151,0)),0)</f>
        <v>0</v>
      </c>
      <c r="I845" s="241">
        <f ca="1">+IFERROR(INDEX('Hoja de Trabajo para listado'!$A$155:$Z$1048576,MATCH($A845,'Hoja de Trabajo para listado'!$A$155:$A$1048576,0),MATCH((CUADRO!I$4&amp;$E845),'Hoja de Trabajo para listado'!$A$151:$Z$151,0)),0)+IFERROR(INDEX('Hoja de Trabajo para listado'!$AB$155:$BA$1048576,MATCH($A845,'Hoja de Trabajo para listado'!$AB$155:$AB$1048576,0),MATCH((CUADRO!I$4&amp;$E845),'Hoja de Trabajo para listado'!$AB$151:$BA$151,0)),0)+IFERROR(INDEX('Hoja de Trabajo para listado'!$BC$155:$CB$1048576,MATCH($A845,'Hoja de Trabajo para listado'!$BC$155:$BC$1048576,0),MATCH((CUADRO!I$4&amp;$E845),'Hoja de Trabajo para listado'!$BC$151:$CB$151,0)),0)+IFERROR(INDEX('Hoja de Trabajo para listado'!$DE$153:$DG$274,MATCH($A845,'Hoja de Trabajo para listado'!$DE$153:$DE$1048576,0),MATCH((CUADRO!I$4&amp;$E845),'Hoja de Trabajo para listado'!$DE$151:$DG$151,0)),0)+IFERROR(INDEX('Hoja de Trabajo para listado'!$CD$155:$DC$1048576,MATCH($A845,'Hoja de Trabajo para listado'!$CD$155:$CD$1048576,0),MATCH((CUADRO!I$4&amp;$E845),'Hoja de Trabajo para listado'!$CD$151:$DC$151,0)),0)</f>
        <v>0</v>
      </c>
      <c r="J845" s="241">
        <f ca="1">+IFERROR(INDEX('Hoja de Trabajo para listado'!$A$155:$Z$1048576,MATCH($A845,'Hoja de Trabajo para listado'!$A$155:$A$1048576,0),MATCH((CUADRO!J$4&amp;$E845),'Hoja de Trabajo para listado'!$A$151:$Z$151,0)),0)+IFERROR(INDEX('Hoja de Trabajo para listado'!$AB$155:$BA$1048576,MATCH($A845,'Hoja de Trabajo para listado'!$AB$155:$AB$1048576,0),MATCH((CUADRO!J$4&amp;$E845),'Hoja de Trabajo para listado'!$AB$151:$BA$151,0)),0)+IFERROR(INDEX('Hoja de Trabajo para listado'!$BC$155:$CB$1048576,MATCH($A845,'Hoja de Trabajo para listado'!$BC$155:$BC$1048576,0),MATCH((CUADRO!J$4&amp;$E845),'Hoja de Trabajo para listado'!$BC$151:$CB$151,0)),0)+IFERROR(INDEX('Hoja de Trabajo para listado'!$DE$153:$DG$274,MATCH($A845,'Hoja de Trabajo para listado'!$DE$153:$DE$1048576,0),MATCH((CUADRO!J$4&amp;$E845),'Hoja de Trabajo para listado'!$DE$151:$DG$151,0)),0)+IFERROR(INDEX('Hoja de Trabajo para listado'!$CD$155:$DC$1048576,MATCH($A845,'Hoja de Trabajo para listado'!$CD$155:$CD$1048576,0),MATCH((CUADRO!J$4&amp;$E845),'Hoja de Trabajo para listado'!$CD$151:$DC$151,0)),0)</f>
        <v>0</v>
      </c>
      <c r="K845" s="241">
        <f ca="1">+IFERROR(INDEX('Hoja de Trabajo para listado'!$A$155:$Z$1048576,MATCH($A845,'Hoja de Trabajo para listado'!$A$155:$A$1048576,0),MATCH((CUADRO!K$4&amp;$E845),'Hoja de Trabajo para listado'!$A$151:$Z$151,0)),0)+IFERROR(INDEX('Hoja de Trabajo para listado'!$AB$155:$BA$1048576,MATCH($A845,'Hoja de Trabajo para listado'!$AB$155:$AB$1048576,0),MATCH((CUADRO!K$4&amp;$E845),'Hoja de Trabajo para listado'!$AB$151:$BA$151,0)),0)+IFERROR(INDEX('Hoja de Trabajo para listado'!$BC$155:$CB$1048576,MATCH($A845,'Hoja de Trabajo para listado'!$BC$155:$BC$1048576,0),MATCH((CUADRO!K$4&amp;$E845),'Hoja de Trabajo para listado'!$BC$151:$CB$151,0)),0)+IFERROR(INDEX('Hoja de Trabajo para listado'!$DE$153:$DG$274,MATCH($A845,'Hoja de Trabajo para listado'!$DE$153:$DE$1048576,0),MATCH((CUADRO!K$4&amp;$E845),'Hoja de Trabajo para listado'!$DE$151:$DG$151,0)),0)+IFERROR(INDEX('Hoja de Trabajo para listado'!$CD$155:$DC$1048576,MATCH($A845,'Hoja de Trabajo para listado'!$CD$155:$CD$1048576,0),MATCH((CUADRO!K$4&amp;$E845),'Hoja de Trabajo para listado'!$CD$151:$DC$151,0)),0)</f>
        <v>0</v>
      </c>
      <c r="L845" s="241">
        <f ca="1">+IFERROR(INDEX('Hoja de Trabajo para listado'!$A$155:$Z$1048576,MATCH($A845,'Hoja de Trabajo para listado'!$A$155:$A$1048576,0),MATCH((CUADRO!L$4&amp;$E845),'Hoja de Trabajo para listado'!$A$151:$Z$151,0)),0)+IFERROR(INDEX('Hoja de Trabajo para listado'!$AB$155:$BA$1048576,MATCH($A845,'Hoja de Trabajo para listado'!$AB$155:$AB$1048576,0),MATCH((CUADRO!L$4&amp;$E845),'Hoja de Trabajo para listado'!$AB$151:$BA$151,0)),0)+IFERROR(INDEX('Hoja de Trabajo para listado'!$BC$155:$CB$1048576,MATCH($A845,'Hoja de Trabajo para listado'!$BC$155:$BC$1048576,0),MATCH((CUADRO!L$4&amp;$E845),'Hoja de Trabajo para listado'!$BC$151:$CB$151,0)),0)+IFERROR(INDEX('Hoja de Trabajo para listado'!$DE$153:$DG$274,MATCH($A845,'Hoja de Trabajo para listado'!$DE$153:$DE$1048576,0),MATCH((CUADRO!L$4&amp;$E845),'Hoja de Trabajo para listado'!$DE$151:$DG$151,0)),0)+IFERROR(INDEX('Hoja de Trabajo para listado'!$CD$155:$DC$1048576,MATCH($A845,'Hoja de Trabajo para listado'!$CD$155:$CD$1048576,0),MATCH((CUADRO!L$4&amp;$E845),'Hoja de Trabajo para listado'!$CD$151:$DC$151,0)),0)</f>
        <v>0</v>
      </c>
      <c r="M845" s="241">
        <f ca="1">+IFERROR(INDEX('Hoja de Trabajo para listado'!$A$155:$Z$1048576,MATCH($A845,'Hoja de Trabajo para listado'!$A$155:$A$1048576,0),MATCH((CUADRO!M$4&amp;$E845),'Hoja de Trabajo para listado'!$A$151:$Z$151,0)),0)+IFERROR(INDEX('Hoja de Trabajo para listado'!$AB$155:$BA$1048576,MATCH($A845,'Hoja de Trabajo para listado'!$AB$155:$AB$1048576,0),MATCH((CUADRO!M$4&amp;$E845),'Hoja de Trabajo para listado'!$AB$151:$BA$151,0)),0)+IFERROR(INDEX('Hoja de Trabajo para listado'!$BC$155:$CB$1048576,MATCH($A845,'Hoja de Trabajo para listado'!$BC$155:$BC$1048576,0),MATCH((CUADRO!M$4&amp;$E845),'Hoja de Trabajo para listado'!$BC$151:$CB$151,0)),0)+IFERROR(INDEX('Hoja de Trabajo para listado'!$DE$153:$DG$274,MATCH($A845,'Hoja de Trabajo para listado'!$DE$153:$DE$1048576,0),MATCH((CUADRO!M$4&amp;$E845),'Hoja de Trabajo para listado'!$DE$151:$DG$151,0)),0)+IFERROR(INDEX('Hoja de Trabajo para listado'!$CD$155:$DC$1048576,MATCH($A845,'Hoja de Trabajo para listado'!$CD$155:$CD$1048576,0),MATCH((CUADRO!M$4&amp;$E845),'Hoja de Trabajo para listado'!$CD$151:$DC$151,0)),0)</f>
        <v>0</v>
      </c>
      <c r="N845" s="241">
        <f ca="1">+IFERROR(INDEX('Hoja de Trabajo para listado'!$A$155:$Z$1048576,MATCH($A845,'Hoja de Trabajo para listado'!$A$155:$A$1048576,0),MATCH((CUADRO!N$4&amp;$E845),'Hoja de Trabajo para listado'!$A$151:$Z$151,0)),0)+IFERROR(INDEX('Hoja de Trabajo para listado'!$AB$155:$BA$1048576,MATCH($A845,'Hoja de Trabajo para listado'!$AB$155:$AB$1048576,0),MATCH((CUADRO!N$4&amp;$E845),'Hoja de Trabajo para listado'!$AB$151:$BA$151,0)),0)+IFERROR(INDEX('Hoja de Trabajo para listado'!$BC$155:$CB$1048576,MATCH($A845,'Hoja de Trabajo para listado'!$BC$155:$BC$1048576,0),MATCH((CUADRO!N$4&amp;$E845),'Hoja de Trabajo para listado'!$BC$151:$CB$151,0)),0)+IFERROR(INDEX('Hoja de Trabajo para listado'!$DE$153:$DG$274,MATCH($A845,'Hoja de Trabajo para listado'!$DE$153:$DE$1048576,0),MATCH((CUADRO!N$4&amp;$E845),'Hoja de Trabajo para listado'!$DE$151:$DG$151,0)),0)+IFERROR(INDEX('Hoja de Trabajo para listado'!$CD$155:$DC$1048576,MATCH($A845,'Hoja de Trabajo para listado'!$CD$155:$CD$1048576,0),MATCH((CUADRO!N$4&amp;$E845),'Hoja de Trabajo para listado'!$CD$151:$DC$151,0)),0)</f>
        <v>0</v>
      </c>
      <c r="O845" s="241">
        <f ca="1">+IFERROR(INDEX('Hoja de Trabajo para listado'!$A$155:$Z$1048576,MATCH($A845,'Hoja de Trabajo para listado'!$A$155:$A$1048576,0),MATCH((CUADRO!O$4&amp;$E845),'Hoja de Trabajo para listado'!$A$151:$Z$151,0)),0)+IFERROR(INDEX('Hoja de Trabajo para listado'!$AB$155:$BA$1048576,MATCH($A845,'Hoja de Trabajo para listado'!$AB$155:$AB$1048576,0),MATCH((CUADRO!O$4&amp;$E845),'Hoja de Trabajo para listado'!$AB$151:$BA$151,0)),0)+IFERROR(INDEX('Hoja de Trabajo para listado'!$BC$155:$CB$1048576,MATCH($A845,'Hoja de Trabajo para listado'!$BC$155:$BC$1048576,0),MATCH((CUADRO!O$4&amp;$E845),'Hoja de Trabajo para listado'!$BC$151:$CB$151,0)),0)+IFERROR(INDEX('Hoja de Trabajo para listado'!$DE$153:$DG$274,MATCH($A845,'Hoja de Trabajo para listado'!$DE$153:$DE$1048576,0),MATCH((CUADRO!O$4&amp;$E845),'Hoja de Trabajo para listado'!$DE$151:$DG$151,0)),0)+IFERROR(INDEX('Hoja de Trabajo para listado'!$CD$155:$DC$1048576,MATCH($A845,'Hoja de Trabajo para listado'!$CD$155:$CD$1048576,0),MATCH((CUADRO!O$4&amp;$E845),'Hoja de Trabajo para listado'!$CD$151:$DC$151,0)),0)</f>
        <v>0</v>
      </c>
      <c r="P845" s="241">
        <f ca="1">+IFERROR(INDEX('Hoja de Trabajo para listado'!$A$155:$Z$1048576,MATCH($A845,'Hoja de Trabajo para listado'!$A$155:$A$1048576,0),MATCH((CUADRO!P$4&amp;$E845),'Hoja de Trabajo para listado'!$A$151:$Z$151,0)),0)+IFERROR(INDEX('Hoja de Trabajo para listado'!$AB$155:$BA$1048576,MATCH($A845,'Hoja de Trabajo para listado'!$AB$155:$AB$1048576,0),MATCH((CUADRO!P$4&amp;$E845),'Hoja de Trabajo para listado'!$AB$151:$BA$151,0)),0)+IFERROR(INDEX('Hoja de Trabajo para listado'!$BC$155:$CB$1048576,MATCH($A845,'Hoja de Trabajo para listado'!$BC$155:$BC$1048576,0),MATCH((CUADRO!P$4&amp;$E845),'Hoja de Trabajo para listado'!$BC$151:$CB$151,0)),0)+IFERROR(INDEX('Hoja de Trabajo para listado'!$DE$153:$DG$274,MATCH($A845,'Hoja de Trabajo para listado'!$DE$153:$DE$1048576,0),MATCH((CUADRO!P$4&amp;$E845),'Hoja de Trabajo para listado'!$DE$151:$DG$151,0)),0)+IFERROR(INDEX('Hoja de Trabajo para listado'!$CD$155:$DC$1048576,MATCH($A845,'Hoja de Trabajo para listado'!$CD$155:$CD$1048576,0),MATCH((CUADRO!P$4&amp;$E845),'Hoja de Trabajo para listado'!$CD$151:$DC$151,0)),0)</f>
        <v>0</v>
      </c>
      <c r="Q845" s="241">
        <f ca="1">+IFERROR(INDEX('Hoja de Trabajo para listado'!$A$155:$Z$1048576,MATCH($A845,'Hoja de Trabajo para listado'!$A$155:$A$1048576,0),MATCH((CUADRO!Q$4&amp;$E845),'Hoja de Trabajo para listado'!$A$151:$Z$151,0)),0)+IFERROR(INDEX('Hoja de Trabajo para listado'!$AB$155:$BA$1048576,MATCH($A845,'Hoja de Trabajo para listado'!$AB$155:$AB$1048576,0),MATCH((CUADRO!Q$4&amp;$E845),'Hoja de Trabajo para listado'!$AB$151:$BA$151,0)),0)+IFERROR(INDEX('Hoja de Trabajo para listado'!$BC$155:$CB$1048576,MATCH($A845,'Hoja de Trabajo para listado'!$BC$155:$BC$1048576,0),MATCH((CUADRO!Q$4&amp;$E845),'Hoja de Trabajo para listado'!$BC$151:$CB$151,0)),0)+IFERROR(INDEX('Hoja de Trabajo para listado'!$DE$153:$DG$274,MATCH($A845,'Hoja de Trabajo para listado'!$DE$153:$DE$1048576,0),MATCH((CUADRO!Q$4&amp;$E845),'Hoja de Trabajo para listado'!$DE$151:$DG$151,0)),0)+IFERROR(INDEX('Hoja de Trabajo para listado'!$CD$155:$DC$1048576,MATCH($A845,'Hoja de Trabajo para listado'!$CD$155:$CD$1048576,0),MATCH((CUADRO!Q$4&amp;$E845),'Hoja de Trabajo para listado'!$CD$151:$DC$151,0)),0)</f>
        <v>0</v>
      </c>
      <c r="R845" s="241">
        <f t="shared" ca="1" si="33"/>
        <v>0</v>
      </c>
      <c r="S845" s="247"/>
      <c r="T845" s="241">
        <f ca="1">+T846</f>
        <v>0</v>
      </c>
      <c r="U845" s="240">
        <f t="shared" si="34"/>
        <v>1</v>
      </c>
      <c r="V845" s="327" t="str">
        <f>+VLOOKUP(A845,bd_lista!$A$3:$E$592,5,FALSE)</f>
        <v>Gobiernos Autonomos Municipales</v>
      </c>
      <c r="W845" s="397" t="str">
        <f>+V845</f>
        <v>Gobiernos Autonomos Municipales</v>
      </c>
      <c r="X845" s="240">
        <f>+VLOOKUP(A845,[4]Sheet1!$A$13:$D$744,4,FALSE)</f>
        <v>0</v>
      </c>
      <c r="Y845" s="240" t="e">
        <f>+VLOOKUP(X845,bd_lista!$A$3:$C$592,3,FALSE)</f>
        <v>#N/A</v>
      </c>
      <c r="Z845" s="290">
        <f>+X845</f>
        <v>0</v>
      </c>
      <c r="AA845" s="291" t="e">
        <f>+Y845</f>
        <v>#N/A</v>
      </c>
    </row>
    <row r="846" spans="1:27" customFormat="1" ht="15" hidden="1" customHeight="1">
      <c r="A846" s="32">
        <v>1505</v>
      </c>
      <c r="B846" s="394"/>
      <c r="C846" s="245" t="str">
        <f>+VLOOKUP(A846,bd_lista!$A$3:$C$592,3,FALSE)</f>
        <v>Gobierno Autónomo Municipal de Uncía</v>
      </c>
      <c r="D846" s="396"/>
      <c r="E846" s="242" t="s">
        <v>1304</v>
      </c>
      <c r="F846" s="243">
        <f ca="1">+IFERROR(INDEX('Hoja de Trabajo para listado'!$A$155:$Z$1048576,MATCH($A846,'Hoja de Trabajo para listado'!$A$155:$A$1048576,0),MATCH((CUADRO!F$4&amp;$E846),'Hoja de Trabajo para listado'!$A$151:$Z$151,0)),0)+IFERROR(INDEX('Hoja de Trabajo para listado'!$AB$155:$BA$1048576,MATCH($A846,'Hoja de Trabajo para listado'!$AB$155:$AB$1048576,0),MATCH((CUADRO!F$4&amp;$E846),'Hoja de Trabajo para listado'!$AB$151:$BA$151,0)),0)+IFERROR(INDEX('Hoja de Trabajo para listado'!$BC$155:$CB$1048576,MATCH($A846,'Hoja de Trabajo para listado'!$BC$155:$BC$1048576,0),MATCH((CUADRO!F$4&amp;$E846),'Hoja de Trabajo para listado'!$BC$151:$CB$151,0)),0)+IFERROR(INDEX('Hoja de Trabajo para listado'!$DE$153:$DG$274,MATCH($A846,'Hoja de Trabajo para listado'!$DE$153:$DE$1048576,0),MATCH((CUADRO!F$4&amp;$E846),'Hoja de Trabajo para listado'!$DE$151:$DG$151,0)),0)+IFERROR(INDEX('Hoja de Trabajo para listado'!$CD$155:$DC$1048576,MATCH($A846,'Hoja de Trabajo para listado'!$CD$155:$CD$1048576,0),MATCH((CUADRO!F$4&amp;$E846),'Hoja de Trabajo para listado'!$CD$151:$DC$151,0)),0)</f>
        <v>0</v>
      </c>
      <c r="G846" s="243">
        <f ca="1">+IFERROR(INDEX('Hoja de Trabajo para listado'!$A$155:$Z$1048576,MATCH($A846,'Hoja de Trabajo para listado'!$A$155:$A$1048576,0),MATCH((CUADRO!G$4&amp;$E846),'Hoja de Trabajo para listado'!$A$151:$Z$151,0)),0)+IFERROR(INDEX('Hoja de Trabajo para listado'!$AB$155:$BA$1048576,MATCH($A846,'Hoja de Trabajo para listado'!$AB$155:$AB$1048576,0),MATCH((CUADRO!G$4&amp;$E846),'Hoja de Trabajo para listado'!$AB$151:$BA$151,0)),0)+IFERROR(INDEX('Hoja de Trabajo para listado'!$BC$155:$CB$1048576,MATCH($A846,'Hoja de Trabajo para listado'!$BC$155:$BC$1048576,0),MATCH((CUADRO!G$4&amp;$E846),'Hoja de Trabajo para listado'!$BC$151:$CB$151,0)),0)+IFERROR(INDEX('Hoja de Trabajo para listado'!$DE$153:$DG$274,MATCH($A846,'Hoja de Trabajo para listado'!$DE$153:$DE$1048576,0),MATCH((CUADRO!G$4&amp;$E846),'Hoja de Trabajo para listado'!$DE$151:$DG$151,0)),0)+IFERROR(INDEX('Hoja de Trabajo para listado'!$CD$155:$DC$1048576,MATCH($A846,'Hoja de Trabajo para listado'!$CD$155:$CD$1048576,0),MATCH((CUADRO!G$4&amp;$E846),'Hoja de Trabajo para listado'!$CD$151:$DC$151,0)),0)</f>
        <v>0</v>
      </c>
      <c r="H846" s="243">
        <f ca="1">+IFERROR(INDEX('Hoja de Trabajo para listado'!$A$155:$Z$1048576,MATCH($A846,'Hoja de Trabajo para listado'!$A$155:$A$1048576,0),MATCH((CUADRO!H$4&amp;$E846),'Hoja de Trabajo para listado'!$A$151:$Z$151,0)),0)+IFERROR(INDEX('Hoja de Trabajo para listado'!$AB$155:$BA$1048576,MATCH($A846,'Hoja de Trabajo para listado'!$AB$155:$AB$1048576,0),MATCH((CUADRO!H$4&amp;$E846),'Hoja de Trabajo para listado'!$AB$151:$BA$151,0)),0)+IFERROR(INDEX('Hoja de Trabajo para listado'!$BC$155:$CB$1048576,MATCH($A846,'Hoja de Trabajo para listado'!$BC$155:$BC$1048576,0),MATCH((CUADRO!H$4&amp;$E846),'Hoja de Trabajo para listado'!$BC$151:$CB$151,0)),0)+IFERROR(INDEX('Hoja de Trabajo para listado'!$DE$153:$DG$274,MATCH($A846,'Hoja de Trabajo para listado'!$DE$153:$DE$1048576,0),MATCH((CUADRO!H$4&amp;$E846),'Hoja de Trabajo para listado'!$DE$151:$DG$151,0)),0)+IFERROR(INDEX('Hoja de Trabajo para listado'!$CD$155:$DC$1048576,MATCH($A846,'Hoja de Trabajo para listado'!$CD$155:$CD$1048576,0),MATCH((CUADRO!H$4&amp;$E846),'Hoja de Trabajo para listado'!$CD$151:$DC$151,0)),0)</f>
        <v>0</v>
      </c>
      <c r="I846" s="243">
        <f ca="1">+IFERROR(INDEX('Hoja de Trabajo para listado'!$A$155:$Z$1048576,MATCH($A846,'Hoja de Trabajo para listado'!$A$155:$A$1048576,0),MATCH((CUADRO!I$4&amp;$E846),'Hoja de Trabajo para listado'!$A$151:$Z$151,0)),0)+IFERROR(INDEX('Hoja de Trabajo para listado'!$AB$155:$BA$1048576,MATCH($A846,'Hoja de Trabajo para listado'!$AB$155:$AB$1048576,0),MATCH((CUADRO!I$4&amp;$E846),'Hoja de Trabajo para listado'!$AB$151:$BA$151,0)),0)+IFERROR(INDEX('Hoja de Trabajo para listado'!$BC$155:$CB$1048576,MATCH($A846,'Hoja de Trabajo para listado'!$BC$155:$BC$1048576,0),MATCH((CUADRO!I$4&amp;$E846),'Hoja de Trabajo para listado'!$BC$151:$CB$151,0)),0)+IFERROR(INDEX('Hoja de Trabajo para listado'!$DE$153:$DG$274,MATCH($A846,'Hoja de Trabajo para listado'!$DE$153:$DE$1048576,0),MATCH((CUADRO!I$4&amp;$E846),'Hoja de Trabajo para listado'!$DE$151:$DG$151,0)),0)+IFERROR(INDEX('Hoja de Trabajo para listado'!$CD$155:$DC$1048576,MATCH($A846,'Hoja de Trabajo para listado'!$CD$155:$CD$1048576,0),MATCH((CUADRO!I$4&amp;$E846),'Hoja de Trabajo para listado'!$CD$151:$DC$151,0)),0)</f>
        <v>0</v>
      </c>
      <c r="J846" s="243">
        <f ca="1">+IFERROR(INDEX('Hoja de Trabajo para listado'!$A$155:$Z$1048576,MATCH($A846,'Hoja de Trabajo para listado'!$A$155:$A$1048576,0),MATCH((CUADRO!J$4&amp;$E846),'Hoja de Trabajo para listado'!$A$151:$Z$151,0)),0)+IFERROR(INDEX('Hoja de Trabajo para listado'!$AB$155:$BA$1048576,MATCH($A846,'Hoja de Trabajo para listado'!$AB$155:$AB$1048576,0),MATCH((CUADRO!J$4&amp;$E846),'Hoja de Trabajo para listado'!$AB$151:$BA$151,0)),0)+IFERROR(INDEX('Hoja de Trabajo para listado'!$BC$155:$CB$1048576,MATCH($A846,'Hoja de Trabajo para listado'!$BC$155:$BC$1048576,0),MATCH((CUADRO!J$4&amp;$E846),'Hoja de Trabajo para listado'!$BC$151:$CB$151,0)),0)+IFERROR(INDEX('Hoja de Trabajo para listado'!$DE$153:$DG$274,MATCH($A846,'Hoja de Trabajo para listado'!$DE$153:$DE$1048576,0),MATCH((CUADRO!J$4&amp;$E846),'Hoja de Trabajo para listado'!$DE$151:$DG$151,0)),0)+IFERROR(INDEX('Hoja de Trabajo para listado'!$CD$155:$DC$1048576,MATCH($A846,'Hoja de Trabajo para listado'!$CD$155:$CD$1048576,0),MATCH((CUADRO!J$4&amp;$E846),'Hoja de Trabajo para listado'!$CD$151:$DC$151,0)),0)</f>
        <v>0</v>
      </c>
      <c r="K846" s="243">
        <f ca="1">+IFERROR(INDEX('Hoja de Trabajo para listado'!$A$155:$Z$1048576,MATCH($A846,'Hoja de Trabajo para listado'!$A$155:$A$1048576,0),MATCH((CUADRO!K$4&amp;$E846),'Hoja de Trabajo para listado'!$A$151:$Z$151,0)),0)+IFERROR(INDEX('Hoja de Trabajo para listado'!$AB$155:$BA$1048576,MATCH($A846,'Hoja de Trabajo para listado'!$AB$155:$AB$1048576,0),MATCH((CUADRO!K$4&amp;$E846),'Hoja de Trabajo para listado'!$AB$151:$BA$151,0)),0)+IFERROR(INDEX('Hoja de Trabajo para listado'!$BC$155:$CB$1048576,MATCH($A846,'Hoja de Trabajo para listado'!$BC$155:$BC$1048576,0),MATCH((CUADRO!K$4&amp;$E846),'Hoja de Trabajo para listado'!$BC$151:$CB$151,0)),0)+IFERROR(INDEX('Hoja de Trabajo para listado'!$DE$153:$DG$274,MATCH($A846,'Hoja de Trabajo para listado'!$DE$153:$DE$1048576,0),MATCH((CUADRO!K$4&amp;$E846),'Hoja de Trabajo para listado'!$DE$151:$DG$151,0)),0)+IFERROR(INDEX('Hoja de Trabajo para listado'!$CD$155:$DC$1048576,MATCH($A846,'Hoja de Trabajo para listado'!$CD$155:$CD$1048576,0),MATCH((CUADRO!K$4&amp;$E846),'Hoja de Trabajo para listado'!$CD$151:$DC$151,0)),0)</f>
        <v>0</v>
      </c>
      <c r="L846" s="243">
        <f ca="1">+IFERROR(INDEX('Hoja de Trabajo para listado'!$A$155:$Z$1048576,MATCH($A846,'Hoja de Trabajo para listado'!$A$155:$A$1048576,0),MATCH((CUADRO!L$4&amp;$E846),'Hoja de Trabajo para listado'!$A$151:$Z$151,0)),0)+IFERROR(INDEX('Hoja de Trabajo para listado'!$AB$155:$BA$1048576,MATCH($A846,'Hoja de Trabajo para listado'!$AB$155:$AB$1048576,0),MATCH((CUADRO!L$4&amp;$E846),'Hoja de Trabajo para listado'!$AB$151:$BA$151,0)),0)+IFERROR(INDEX('Hoja de Trabajo para listado'!$BC$155:$CB$1048576,MATCH($A846,'Hoja de Trabajo para listado'!$BC$155:$BC$1048576,0),MATCH((CUADRO!L$4&amp;$E846),'Hoja de Trabajo para listado'!$BC$151:$CB$151,0)),0)+IFERROR(INDEX('Hoja de Trabajo para listado'!$DE$153:$DG$274,MATCH($A846,'Hoja de Trabajo para listado'!$DE$153:$DE$1048576,0),MATCH((CUADRO!L$4&amp;$E846),'Hoja de Trabajo para listado'!$DE$151:$DG$151,0)),0)+IFERROR(INDEX('Hoja de Trabajo para listado'!$CD$155:$DC$1048576,MATCH($A846,'Hoja de Trabajo para listado'!$CD$155:$CD$1048576,0),MATCH((CUADRO!L$4&amp;$E846),'Hoja de Trabajo para listado'!$CD$151:$DC$151,0)),0)</f>
        <v>0</v>
      </c>
      <c r="M846" s="243">
        <f ca="1">+IFERROR(INDEX('Hoja de Trabajo para listado'!$A$155:$Z$1048576,MATCH($A846,'Hoja de Trabajo para listado'!$A$155:$A$1048576,0),MATCH((CUADRO!M$4&amp;$E846),'Hoja de Trabajo para listado'!$A$151:$Z$151,0)),0)+IFERROR(INDEX('Hoja de Trabajo para listado'!$AB$155:$BA$1048576,MATCH($A846,'Hoja de Trabajo para listado'!$AB$155:$AB$1048576,0),MATCH((CUADRO!M$4&amp;$E846),'Hoja de Trabajo para listado'!$AB$151:$BA$151,0)),0)+IFERROR(INDEX('Hoja de Trabajo para listado'!$BC$155:$CB$1048576,MATCH($A846,'Hoja de Trabajo para listado'!$BC$155:$BC$1048576,0),MATCH((CUADRO!M$4&amp;$E846),'Hoja de Trabajo para listado'!$BC$151:$CB$151,0)),0)+IFERROR(INDEX('Hoja de Trabajo para listado'!$DE$153:$DG$274,MATCH($A846,'Hoja de Trabajo para listado'!$DE$153:$DE$1048576,0),MATCH((CUADRO!M$4&amp;$E846),'Hoja de Trabajo para listado'!$DE$151:$DG$151,0)),0)+IFERROR(INDEX('Hoja de Trabajo para listado'!$CD$155:$DC$1048576,MATCH($A846,'Hoja de Trabajo para listado'!$CD$155:$CD$1048576,0),MATCH((CUADRO!M$4&amp;$E846),'Hoja de Trabajo para listado'!$CD$151:$DC$151,0)),0)</f>
        <v>0</v>
      </c>
      <c r="N846" s="243">
        <f ca="1">+IFERROR(INDEX('Hoja de Trabajo para listado'!$A$155:$Z$1048576,MATCH($A846,'Hoja de Trabajo para listado'!$A$155:$A$1048576,0),MATCH((CUADRO!N$4&amp;$E846),'Hoja de Trabajo para listado'!$A$151:$Z$151,0)),0)+IFERROR(INDEX('Hoja de Trabajo para listado'!$AB$155:$BA$1048576,MATCH($A846,'Hoja de Trabajo para listado'!$AB$155:$AB$1048576,0),MATCH((CUADRO!N$4&amp;$E846),'Hoja de Trabajo para listado'!$AB$151:$BA$151,0)),0)+IFERROR(INDEX('Hoja de Trabajo para listado'!$BC$155:$CB$1048576,MATCH($A846,'Hoja de Trabajo para listado'!$BC$155:$BC$1048576,0),MATCH((CUADRO!N$4&amp;$E846),'Hoja de Trabajo para listado'!$BC$151:$CB$151,0)),0)+IFERROR(INDEX('Hoja de Trabajo para listado'!$DE$153:$DG$274,MATCH($A846,'Hoja de Trabajo para listado'!$DE$153:$DE$1048576,0),MATCH((CUADRO!N$4&amp;$E846),'Hoja de Trabajo para listado'!$DE$151:$DG$151,0)),0)+IFERROR(INDEX('Hoja de Trabajo para listado'!$CD$155:$DC$1048576,MATCH($A846,'Hoja de Trabajo para listado'!$CD$155:$CD$1048576,0),MATCH((CUADRO!N$4&amp;$E846),'Hoja de Trabajo para listado'!$CD$151:$DC$151,0)),0)</f>
        <v>0</v>
      </c>
      <c r="O846" s="243">
        <f ca="1">+IFERROR(INDEX('Hoja de Trabajo para listado'!$A$155:$Z$1048576,MATCH($A846,'Hoja de Trabajo para listado'!$A$155:$A$1048576,0),MATCH((CUADRO!O$4&amp;$E846),'Hoja de Trabajo para listado'!$A$151:$Z$151,0)),0)+IFERROR(INDEX('Hoja de Trabajo para listado'!$AB$155:$BA$1048576,MATCH($A846,'Hoja de Trabajo para listado'!$AB$155:$AB$1048576,0),MATCH((CUADRO!O$4&amp;$E846),'Hoja de Trabajo para listado'!$AB$151:$BA$151,0)),0)+IFERROR(INDEX('Hoja de Trabajo para listado'!$BC$155:$CB$1048576,MATCH($A846,'Hoja de Trabajo para listado'!$BC$155:$BC$1048576,0),MATCH((CUADRO!O$4&amp;$E846),'Hoja de Trabajo para listado'!$BC$151:$CB$151,0)),0)+IFERROR(INDEX('Hoja de Trabajo para listado'!$DE$153:$DG$274,MATCH($A846,'Hoja de Trabajo para listado'!$DE$153:$DE$1048576,0),MATCH((CUADRO!O$4&amp;$E846),'Hoja de Trabajo para listado'!$DE$151:$DG$151,0)),0)+IFERROR(INDEX('Hoja de Trabajo para listado'!$CD$155:$DC$1048576,MATCH($A846,'Hoja de Trabajo para listado'!$CD$155:$CD$1048576,0),MATCH((CUADRO!O$4&amp;$E846),'Hoja de Trabajo para listado'!$CD$151:$DC$151,0)),0)</f>
        <v>0</v>
      </c>
      <c r="P846" s="243">
        <f ca="1">+IFERROR(INDEX('Hoja de Trabajo para listado'!$A$155:$Z$1048576,MATCH($A846,'Hoja de Trabajo para listado'!$A$155:$A$1048576,0),MATCH((CUADRO!P$4&amp;$E846),'Hoja de Trabajo para listado'!$A$151:$Z$151,0)),0)+IFERROR(INDEX('Hoja de Trabajo para listado'!$AB$155:$BA$1048576,MATCH($A846,'Hoja de Trabajo para listado'!$AB$155:$AB$1048576,0),MATCH((CUADRO!P$4&amp;$E846),'Hoja de Trabajo para listado'!$AB$151:$BA$151,0)),0)+IFERROR(INDEX('Hoja de Trabajo para listado'!$BC$155:$CB$1048576,MATCH($A846,'Hoja de Trabajo para listado'!$BC$155:$BC$1048576,0),MATCH((CUADRO!P$4&amp;$E846),'Hoja de Trabajo para listado'!$BC$151:$CB$151,0)),0)+IFERROR(INDEX('Hoja de Trabajo para listado'!$DE$153:$DG$274,MATCH($A846,'Hoja de Trabajo para listado'!$DE$153:$DE$1048576,0),MATCH((CUADRO!P$4&amp;$E846),'Hoja de Trabajo para listado'!$DE$151:$DG$151,0)),0)+IFERROR(INDEX('Hoja de Trabajo para listado'!$CD$155:$DC$1048576,MATCH($A846,'Hoja de Trabajo para listado'!$CD$155:$CD$1048576,0),MATCH((CUADRO!P$4&amp;$E846),'Hoja de Trabajo para listado'!$CD$151:$DC$151,0)),0)</f>
        <v>0</v>
      </c>
      <c r="Q846" s="243">
        <f ca="1">+IFERROR(INDEX('Hoja de Trabajo para listado'!$A$155:$Z$1048576,MATCH($A846,'Hoja de Trabajo para listado'!$A$155:$A$1048576,0),MATCH((CUADRO!Q$4&amp;$E846),'Hoja de Trabajo para listado'!$A$151:$Z$151,0)),0)+IFERROR(INDEX('Hoja de Trabajo para listado'!$AB$155:$BA$1048576,MATCH($A846,'Hoja de Trabajo para listado'!$AB$155:$AB$1048576,0),MATCH((CUADRO!Q$4&amp;$E846),'Hoja de Trabajo para listado'!$AB$151:$BA$151,0)),0)+IFERROR(INDEX('Hoja de Trabajo para listado'!$BC$155:$CB$1048576,MATCH($A846,'Hoja de Trabajo para listado'!$BC$155:$BC$1048576,0),MATCH((CUADRO!Q$4&amp;$E846),'Hoja de Trabajo para listado'!$BC$151:$CB$151,0)),0)+IFERROR(INDEX('Hoja de Trabajo para listado'!$DE$153:$DG$274,MATCH($A846,'Hoja de Trabajo para listado'!$DE$153:$DE$1048576,0),MATCH((CUADRO!Q$4&amp;$E846),'Hoja de Trabajo para listado'!$DE$151:$DG$151,0)),0)+IFERROR(INDEX('Hoja de Trabajo para listado'!$CD$155:$DC$1048576,MATCH($A846,'Hoja de Trabajo para listado'!$CD$155:$CD$1048576,0),MATCH((CUADRO!Q$4&amp;$E846),'Hoja de Trabajo para listado'!$CD$151:$DC$151,0)),0)</f>
        <v>0</v>
      </c>
      <c r="R846" s="243">
        <f t="shared" ca="1" si="33"/>
        <v>0</v>
      </c>
      <c r="S846" s="256">
        <f ca="1">+R845+R846</f>
        <v>0</v>
      </c>
      <c r="T846" s="243">
        <f ca="1">+S846</f>
        <v>0</v>
      </c>
      <c r="U846" s="242">
        <f t="shared" si="34"/>
        <v>2</v>
      </c>
      <c r="V846" s="327" t="str">
        <f>+VLOOKUP(A846,bd_lista!$A$3:$E$592,5,FALSE)</f>
        <v>Gobiernos Autonomos Municipales</v>
      </c>
      <c r="W846" s="398"/>
      <c r="X846" s="240">
        <f>+VLOOKUP(A846,[4]Sheet1!$A$13:$D$744,4,FALSE)</f>
        <v>0</v>
      </c>
      <c r="Y846" s="240" t="e">
        <f>+VLOOKUP(X846,bd_lista!$A$3:$C$592,3,FALSE)</f>
        <v>#N/A</v>
      </c>
      <c r="Z846" s="288"/>
      <c r="AA846" s="289"/>
    </row>
    <row r="847" spans="1:27" customFormat="1" ht="15" hidden="1" customHeight="1">
      <c r="A847" s="32">
        <v>1506</v>
      </c>
      <c r="B847" s="393">
        <f>+A847</f>
        <v>1506</v>
      </c>
      <c r="C847" s="245" t="str">
        <f>+VLOOKUP(A847,bd_lista!$A$3:$C$592,3,FALSE)</f>
        <v>Gobierno Autónomo Municipal de Chayanta</v>
      </c>
      <c r="D847" s="395" t="str">
        <f>+C847</f>
        <v>Gobierno Autónomo Municipal de Chayanta</v>
      </c>
      <c r="E847" s="240" t="s">
        <v>1303</v>
      </c>
      <c r="F847" s="241">
        <f ca="1">+IFERROR(INDEX('Hoja de Trabajo para listado'!$A$155:$Z$1048576,MATCH($A847,'Hoja de Trabajo para listado'!$A$155:$A$1048576,0),MATCH((CUADRO!F$4&amp;$E847),'Hoja de Trabajo para listado'!$A$151:$Z$151,0)),0)+IFERROR(INDEX('Hoja de Trabajo para listado'!$AB$155:$BA$1048576,MATCH($A847,'Hoja de Trabajo para listado'!$AB$155:$AB$1048576,0),MATCH((CUADRO!F$4&amp;$E847),'Hoja de Trabajo para listado'!$AB$151:$BA$151,0)),0)+IFERROR(INDEX('Hoja de Trabajo para listado'!$BC$155:$CB$1048576,MATCH($A847,'Hoja de Trabajo para listado'!$BC$155:$BC$1048576,0),MATCH((CUADRO!F$4&amp;$E847),'Hoja de Trabajo para listado'!$BC$151:$CB$151,0)),0)+IFERROR(INDEX('Hoja de Trabajo para listado'!$DE$153:$DG$274,MATCH($A847,'Hoja de Trabajo para listado'!$DE$153:$DE$1048576,0),MATCH((CUADRO!F$4&amp;$E847),'Hoja de Trabajo para listado'!$DE$151:$DG$151,0)),0)+IFERROR(INDEX('Hoja de Trabajo para listado'!$CD$155:$DC$1048576,MATCH($A847,'Hoja de Trabajo para listado'!$CD$155:$CD$1048576,0),MATCH((CUADRO!F$4&amp;$E847),'Hoja de Trabajo para listado'!$CD$151:$DC$151,0)),0)</f>
        <v>0</v>
      </c>
      <c r="G847" s="241">
        <f ca="1">+IFERROR(INDEX('Hoja de Trabajo para listado'!$A$155:$Z$1048576,MATCH($A847,'Hoja de Trabajo para listado'!$A$155:$A$1048576,0),MATCH((CUADRO!G$4&amp;$E847),'Hoja de Trabajo para listado'!$A$151:$Z$151,0)),0)+IFERROR(INDEX('Hoja de Trabajo para listado'!$AB$155:$BA$1048576,MATCH($A847,'Hoja de Trabajo para listado'!$AB$155:$AB$1048576,0),MATCH((CUADRO!G$4&amp;$E847),'Hoja de Trabajo para listado'!$AB$151:$BA$151,0)),0)+IFERROR(INDEX('Hoja de Trabajo para listado'!$BC$155:$CB$1048576,MATCH($A847,'Hoja de Trabajo para listado'!$BC$155:$BC$1048576,0),MATCH((CUADRO!G$4&amp;$E847),'Hoja de Trabajo para listado'!$BC$151:$CB$151,0)),0)+IFERROR(INDEX('Hoja de Trabajo para listado'!$DE$153:$DG$274,MATCH($A847,'Hoja de Trabajo para listado'!$DE$153:$DE$1048576,0),MATCH((CUADRO!G$4&amp;$E847),'Hoja de Trabajo para listado'!$DE$151:$DG$151,0)),0)+IFERROR(INDEX('Hoja de Trabajo para listado'!$CD$155:$DC$1048576,MATCH($A847,'Hoja de Trabajo para listado'!$CD$155:$CD$1048576,0),MATCH((CUADRO!G$4&amp;$E847),'Hoja de Trabajo para listado'!$CD$151:$DC$151,0)),0)</f>
        <v>0</v>
      </c>
      <c r="H847" s="241">
        <f ca="1">+IFERROR(INDEX('Hoja de Trabajo para listado'!$A$155:$Z$1048576,MATCH($A847,'Hoja de Trabajo para listado'!$A$155:$A$1048576,0),MATCH((CUADRO!H$4&amp;$E847),'Hoja de Trabajo para listado'!$A$151:$Z$151,0)),0)+IFERROR(INDEX('Hoja de Trabajo para listado'!$AB$155:$BA$1048576,MATCH($A847,'Hoja de Trabajo para listado'!$AB$155:$AB$1048576,0),MATCH((CUADRO!H$4&amp;$E847),'Hoja de Trabajo para listado'!$AB$151:$BA$151,0)),0)+IFERROR(INDEX('Hoja de Trabajo para listado'!$BC$155:$CB$1048576,MATCH($A847,'Hoja de Trabajo para listado'!$BC$155:$BC$1048576,0),MATCH((CUADRO!H$4&amp;$E847),'Hoja de Trabajo para listado'!$BC$151:$CB$151,0)),0)+IFERROR(INDEX('Hoja de Trabajo para listado'!$DE$153:$DG$274,MATCH($A847,'Hoja de Trabajo para listado'!$DE$153:$DE$1048576,0),MATCH((CUADRO!H$4&amp;$E847),'Hoja de Trabajo para listado'!$DE$151:$DG$151,0)),0)+IFERROR(INDEX('Hoja de Trabajo para listado'!$CD$155:$DC$1048576,MATCH($A847,'Hoja de Trabajo para listado'!$CD$155:$CD$1048576,0),MATCH((CUADRO!H$4&amp;$E847),'Hoja de Trabajo para listado'!$CD$151:$DC$151,0)),0)</f>
        <v>0</v>
      </c>
      <c r="I847" s="241">
        <f ca="1">+IFERROR(INDEX('Hoja de Trabajo para listado'!$A$155:$Z$1048576,MATCH($A847,'Hoja de Trabajo para listado'!$A$155:$A$1048576,0),MATCH((CUADRO!I$4&amp;$E847),'Hoja de Trabajo para listado'!$A$151:$Z$151,0)),0)+IFERROR(INDEX('Hoja de Trabajo para listado'!$AB$155:$BA$1048576,MATCH($A847,'Hoja de Trabajo para listado'!$AB$155:$AB$1048576,0),MATCH((CUADRO!I$4&amp;$E847),'Hoja de Trabajo para listado'!$AB$151:$BA$151,0)),0)+IFERROR(INDEX('Hoja de Trabajo para listado'!$BC$155:$CB$1048576,MATCH($A847,'Hoja de Trabajo para listado'!$BC$155:$BC$1048576,0),MATCH((CUADRO!I$4&amp;$E847),'Hoja de Trabajo para listado'!$BC$151:$CB$151,0)),0)+IFERROR(INDEX('Hoja de Trabajo para listado'!$DE$153:$DG$274,MATCH($A847,'Hoja de Trabajo para listado'!$DE$153:$DE$1048576,0),MATCH((CUADRO!I$4&amp;$E847),'Hoja de Trabajo para listado'!$DE$151:$DG$151,0)),0)+IFERROR(INDEX('Hoja de Trabajo para listado'!$CD$155:$DC$1048576,MATCH($A847,'Hoja de Trabajo para listado'!$CD$155:$CD$1048576,0),MATCH((CUADRO!I$4&amp;$E847),'Hoja de Trabajo para listado'!$CD$151:$DC$151,0)),0)</f>
        <v>0</v>
      </c>
      <c r="J847" s="241">
        <f ca="1">+IFERROR(INDEX('Hoja de Trabajo para listado'!$A$155:$Z$1048576,MATCH($A847,'Hoja de Trabajo para listado'!$A$155:$A$1048576,0),MATCH((CUADRO!J$4&amp;$E847),'Hoja de Trabajo para listado'!$A$151:$Z$151,0)),0)+IFERROR(INDEX('Hoja de Trabajo para listado'!$AB$155:$BA$1048576,MATCH($A847,'Hoja de Trabajo para listado'!$AB$155:$AB$1048576,0),MATCH((CUADRO!J$4&amp;$E847),'Hoja de Trabajo para listado'!$AB$151:$BA$151,0)),0)+IFERROR(INDEX('Hoja de Trabajo para listado'!$BC$155:$CB$1048576,MATCH($A847,'Hoja de Trabajo para listado'!$BC$155:$BC$1048576,0),MATCH((CUADRO!J$4&amp;$E847),'Hoja de Trabajo para listado'!$BC$151:$CB$151,0)),0)+IFERROR(INDEX('Hoja de Trabajo para listado'!$DE$153:$DG$274,MATCH($A847,'Hoja de Trabajo para listado'!$DE$153:$DE$1048576,0),MATCH((CUADRO!J$4&amp;$E847),'Hoja de Trabajo para listado'!$DE$151:$DG$151,0)),0)+IFERROR(INDEX('Hoja de Trabajo para listado'!$CD$155:$DC$1048576,MATCH($A847,'Hoja de Trabajo para listado'!$CD$155:$CD$1048576,0),MATCH((CUADRO!J$4&amp;$E847),'Hoja de Trabajo para listado'!$CD$151:$DC$151,0)),0)</f>
        <v>0</v>
      </c>
      <c r="K847" s="241">
        <f ca="1">+IFERROR(INDEX('Hoja de Trabajo para listado'!$A$155:$Z$1048576,MATCH($A847,'Hoja de Trabajo para listado'!$A$155:$A$1048576,0),MATCH((CUADRO!K$4&amp;$E847),'Hoja de Trabajo para listado'!$A$151:$Z$151,0)),0)+IFERROR(INDEX('Hoja de Trabajo para listado'!$AB$155:$BA$1048576,MATCH($A847,'Hoja de Trabajo para listado'!$AB$155:$AB$1048576,0),MATCH((CUADRO!K$4&amp;$E847),'Hoja de Trabajo para listado'!$AB$151:$BA$151,0)),0)+IFERROR(INDEX('Hoja de Trabajo para listado'!$BC$155:$CB$1048576,MATCH($A847,'Hoja de Trabajo para listado'!$BC$155:$BC$1048576,0),MATCH((CUADRO!K$4&amp;$E847),'Hoja de Trabajo para listado'!$BC$151:$CB$151,0)),0)+IFERROR(INDEX('Hoja de Trabajo para listado'!$DE$153:$DG$274,MATCH($A847,'Hoja de Trabajo para listado'!$DE$153:$DE$1048576,0),MATCH((CUADRO!K$4&amp;$E847),'Hoja de Trabajo para listado'!$DE$151:$DG$151,0)),0)+IFERROR(INDEX('Hoja de Trabajo para listado'!$CD$155:$DC$1048576,MATCH($A847,'Hoja de Trabajo para listado'!$CD$155:$CD$1048576,0),MATCH((CUADRO!K$4&amp;$E847),'Hoja de Trabajo para listado'!$CD$151:$DC$151,0)),0)</f>
        <v>0</v>
      </c>
      <c r="L847" s="241">
        <f ca="1">+IFERROR(INDEX('Hoja de Trabajo para listado'!$A$155:$Z$1048576,MATCH($A847,'Hoja de Trabajo para listado'!$A$155:$A$1048576,0),MATCH((CUADRO!L$4&amp;$E847),'Hoja de Trabajo para listado'!$A$151:$Z$151,0)),0)+IFERROR(INDEX('Hoja de Trabajo para listado'!$AB$155:$BA$1048576,MATCH($A847,'Hoja de Trabajo para listado'!$AB$155:$AB$1048576,0),MATCH((CUADRO!L$4&amp;$E847),'Hoja de Trabajo para listado'!$AB$151:$BA$151,0)),0)+IFERROR(INDEX('Hoja de Trabajo para listado'!$BC$155:$CB$1048576,MATCH($A847,'Hoja de Trabajo para listado'!$BC$155:$BC$1048576,0),MATCH((CUADRO!L$4&amp;$E847),'Hoja de Trabajo para listado'!$BC$151:$CB$151,0)),0)+IFERROR(INDEX('Hoja de Trabajo para listado'!$DE$153:$DG$274,MATCH($A847,'Hoja de Trabajo para listado'!$DE$153:$DE$1048576,0),MATCH((CUADRO!L$4&amp;$E847),'Hoja de Trabajo para listado'!$DE$151:$DG$151,0)),0)+IFERROR(INDEX('Hoja de Trabajo para listado'!$CD$155:$DC$1048576,MATCH($A847,'Hoja de Trabajo para listado'!$CD$155:$CD$1048576,0),MATCH((CUADRO!L$4&amp;$E847),'Hoja de Trabajo para listado'!$CD$151:$DC$151,0)),0)</f>
        <v>0</v>
      </c>
      <c r="M847" s="241">
        <f ca="1">+IFERROR(INDEX('Hoja de Trabajo para listado'!$A$155:$Z$1048576,MATCH($A847,'Hoja de Trabajo para listado'!$A$155:$A$1048576,0),MATCH((CUADRO!M$4&amp;$E847),'Hoja de Trabajo para listado'!$A$151:$Z$151,0)),0)+IFERROR(INDEX('Hoja de Trabajo para listado'!$AB$155:$BA$1048576,MATCH($A847,'Hoja de Trabajo para listado'!$AB$155:$AB$1048576,0),MATCH((CUADRO!M$4&amp;$E847),'Hoja de Trabajo para listado'!$AB$151:$BA$151,0)),0)+IFERROR(INDEX('Hoja de Trabajo para listado'!$BC$155:$CB$1048576,MATCH($A847,'Hoja de Trabajo para listado'!$BC$155:$BC$1048576,0),MATCH((CUADRO!M$4&amp;$E847),'Hoja de Trabajo para listado'!$BC$151:$CB$151,0)),0)+IFERROR(INDEX('Hoja de Trabajo para listado'!$DE$153:$DG$274,MATCH($A847,'Hoja de Trabajo para listado'!$DE$153:$DE$1048576,0),MATCH((CUADRO!M$4&amp;$E847),'Hoja de Trabajo para listado'!$DE$151:$DG$151,0)),0)+IFERROR(INDEX('Hoja de Trabajo para listado'!$CD$155:$DC$1048576,MATCH($A847,'Hoja de Trabajo para listado'!$CD$155:$CD$1048576,0),MATCH((CUADRO!M$4&amp;$E847),'Hoja de Trabajo para listado'!$CD$151:$DC$151,0)),0)</f>
        <v>0</v>
      </c>
      <c r="N847" s="241">
        <f ca="1">+IFERROR(INDEX('Hoja de Trabajo para listado'!$A$155:$Z$1048576,MATCH($A847,'Hoja de Trabajo para listado'!$A$155:$A$1048576,0),MATCH((CUADRO!N$4&amp;$E847),'Hoja de Trabajo para listado'!$A$151:$Z$151,0)),0)+IFERROR(INDEX('Hoja de Trabajo para listado'!$AB$155:$BA$1048576,MATCH($A847,'Hoja de Trabajo para listado'!$AB$155:$AB$1048576,0),MATCH((CUADRO!N$4&amp;$E847),'Hoja de Trabajo para listado'!$AB$151:$BA$151,0)),0)+IFERROR(INDEX('Hoja de Trabajo para listado'!$BC$155:$CB$1048576,MATCH($A847,'Hoja de Trabajo para listado'!$BC$155:$BC$1048576,0),MATCH((CUADRO!N$4&amp;$E847),'Hoja de Trabajo para listado'!$BC$151:$CB$151,0)),0)+IFERROR(INDEX('Hoja de Trabajo para listado'!$DE$153:$DG$274,MATCH($A847,'Hoja de Trabajo para listado'!$DE$153:$DE$1048576,0),MATCH((CUADRO!N$4&amp;$E847),'Hoja de Trabajo para listado'!$DE$151:$DG$151,0)),0)+IFERROR(INDEX('Hoja de Trabajo para listado'!$CD$155:$DC$1048576,MATCH($A847,'Hoja de Trabajo para listado'!$CD$155:$CD$1048576,0),MATCH((CUADRO!N$4&amp;$E847),'Hoja de Trabajo para listado'!$CD$151:$DC$151,0)),0)</f>
        <v>0</v>
      </c>
      <c r="O847" s="241">
        <f ca="1">+IFERROR(INDEX('Hoja de Trabajo para listado'!$A$155:$Z$1048576,MATCH($A847,'Hoja de Trabajo para listado'!$A$155:$A$1048576,0),MATCH((CUADRO!O$4&amp;$E847),'Hoja de Trabajo para listado'!$A$151:$Z$151,0)),0)+IFERROR(INDEX('Hoja de Trabajo para listado'!$AB$155:$BA$1048576,MATCH($A847,'Hoja de Trabajo para listado'!$AB$155:$AB$1048576,0),MATCH((CUADRO!O$4&amp;$E847),'Hoja de Trabajo para listado'!$AB$151:$BA$151,0)),0)+IFERROR(INDEX('Hoja de Trabajo para listado'!$BC$155:$CB$1048576,MATCH($A847,'Hoja de Trabajo para listado'!$BC$155:$BC$1048576,0),MATCH((CUADRO!O$4&amp;$E847),'Hoja de Trabajo para listado'!$BC$151:$CB$151,0)),0)+IFERROR(INDEX('Hoja de Trabajo para listado'!$DE$153:$DG$274,MATCH($A847,'Hoja de Trabajo para listado'!$DE$153:$DE$1048576,0),MATCH((CUADRO!O$4&amp;$E847),'Hoja de Trabajo para listado'!$DE$151:$DG$151,0)),0)+IFERROR(INDEX('Hoja de Trabajo para listado'!$CD$155:$DC$1048576,MATCH($A847,'Hoja de Trabajo para listado'!$CD$155:$CD$1048576,0),MATCH((CUADRO!O$4&amp;$E847),'Hoja de Trabajo para listado'!$CD$151:$DC$151,0)),0)</f>
        <v>0</v>
      </c>
      <c r="P847" s="241">
        <f ca="1">+IFERROR(INDEX('Hoja de Trabajo para listado'!$A$155:$Z$1048576,MATCH($A847,'Hoja de Trabajo para listado'!$A$155:$A$1048576,0),MATCH((CUADRO!P$4&amp;$E847),'Hoja de Trabajo para listado'!$A$151:$Z$151,0)),0)+IFERROR(INDEX('Hoja de Trabajo para listado'!$AB$155:$BA$1048576,MATCH($A847,'Hoja de Trabajo para listado'!$AB$155:$AB$1048576,0),MATCH((CUADRO!P$4&amp;$E847),'Hoja de Trabajo para listado'!$AB$151:$BA$151,0)),0)+IFERROR(INDEX('Hoja de Trabajo para listado'!$BC$155:$CB$1048576,MATCH($A847,'Hoja de Trabajo para listado'!$BC$155:$BC$1048576,0),MATCH((CUADRO!P$4&amp;$E847),'Hoja de Trabajo para listado'!$BC$151:$CB$151,0)),0)+IFERROR(INDEX('Hoja de Trabajo para listado'!$DE$153:$DG$274,MATCH($A847,'Hoja de Trabajo para listado'!$DE$153:$DE$1048576,0),MATCH((CUADRO!P$4&amp;$E847),'Hoja de Trabajo para listado'!$DE$151:$DG$151,0)),0)+IFERROR(INDEX('Hoja de Trabajo para listado'!$CD$155:$DC$1048576,MATCH($A847,'Hoja de Trabajo para listado'!$CD$155:$CD$1048576,0),MATCH((CUADRO!P$4&amp;$E847),'Hoja de Trabajo para listado'!$CD$151:$DC$151,0)),0)</f>
        <v>0</v>
      </c>
      <c r="Q847" s="241">
        <f ca="1">+IFERROR(INDEX('Hoja de Trabajo para listado'!$A$155:$Z$1048576,MATCH($A847,'Hoja de Trabajo para listado'!$A$155:$A$1048576,0),MATCH((CUADRO!Q$4&amp;$E847),'Hoja de Trabajo para listado'!$A$151:$Z$151,0)),0)+IFERROR(INDEX('Hoja de Trabajo para listado'!$AB$155:$BA$1048576,MATCH($A847,'Hoja de Trabajo para listado'!$AB$155:$AB$1048576,0),MATCH((CUADRO!Q$4&amp;$E847),'Hoja de Trabajo para listado'!$AB$151:$BA$151,0)),0)+IFERROR(INDEX('Hoja de Trabajo para listado'!$BC$155:$CB$1048576,MATCH($A847,'Hoja de Trabajo para listado'!$BC$155:$BC$1048576,0),MATCH((CUADRO!Q$4&amp;$E847),'Hoja de Trabajo para listado'!$BC$151:$CB$151,0)),0)+IFERROR(INDEX('Hoja de Trabajo para listado'!$DE$153:$DG$274,MATCH($A847,'Hoja de Trabajo para listado'!$DE$153:$DE$1048576,0),MATCH((CUADRO!Q$4&amp;$E847),'Hoja de Trabajo para listado'!$DE$151:$DG$151,0)),0)+IFERROR(INDEX('Hoja de Trabajo para listado'!$CD$155:$DC$1048576,MATCH($A847,'Hoja de Trabajo para listado'!$CD$155:$CD$1048576,0),MATCH((CUADRO!Q$4&amp;$E847),'Hoja de Trabajo para listado'!$CD$151:$DC$151,0)),0)</f>
        <v>0</v>
      </c>
      <c r="R847" s="241">
        <f t="shared" ca="1" si="33"/>
        <v>0</v>
      </c>
      <c r="S847" s="247"/>
      <c r="T847" s="241">
        <f ca="1">+T848</f>
        <v>0</v>
      </c>
      <c r="U847" s="240">
        <f t="shared" si="34"/>
        <v>1</v>
      </c>
      <c r="V847" s="327" t="str">
        <f>+VLOOKUP(A847,bd_lista!$A$3:$E$592,5,FALSE)</f>
        <v>Gobiernos Autonomos Municipales</v>
      </c>
      <c r="W847" s="397" t="str">
        <f>+V847</f>
        <v>Gobiernos Autonomos Municipales</v>
      </c>
      <c r="X847" s="240">
        <f>+VLOOKUP(A847,[4]Sheet1!$A$13:$D$744,4,FALSE)</f>
        <v>0</v>
      </c>
      <c r="Y847" s="240" t="e">
        <f>+VLOOKUP(X847,bd_lista!$A$3:$C$592,3,FALSE)</f>
        <v>#N/A</v>
      </c>
      <c r="Z847" s="290">
        <f>+X847</f>
        <v>0</v>
      </c>
      <c r="AA847" s="291" t="e">
        <f>+Y847</f>
        <v>#N/A</v>
      </c>
    </row>
    <row r="848" spans="1:27" customFormat="1" ht="15" hidden="1" customHeight="1">
      <c r="A848" s="32">
        <v>1506</v>
      </c>
      <c r="B848" s="394"/>
      <c r="C848" s="245" t="str">
        <f>+VLOOKUP(A848,bd_lista!$A$3:$C$592,3,FALSE)</f>
        <v>Gobierno Autónomo Municipal de Chayanta</v>
      </c>
      <c r="D848" s="396"/>
      <c r="E848" s="242" t="s">
        <v>1304</v>
      </c>
      <c r="F848" s="243">
        <f ca="1">+IFERROR(INDEX('Hoja de Trabajo para listado'!$A$155:$Z$1048576,MATCH($A848,'Hoja de Trabajo para listado'!$A$155:$A$1048576,0),MATCH((CUADRO!F$4&amp;$E848),'Hoja de Trabajo para listado'!$A$151:$Z$151,0)),0)+IFERROR(INDEX('Hoja de Trabajo para listado'!$AB$155:$BA$1048576,MATCH($A848,'Hoja de Trabajo para listado'!$AB$155:$AB$1048576,0),MATCH((CUADRO!F$4&amp;$E848),'Hoja de Trabajo para listado'!$AB$151:$BA$151,0)),0)+IFERROR(INDEX('Hoja de Trabajo para listado'!$BC$155:$CB$1048576,MATCH($A848,'Hoja de Trabajo para listado'!$BC$155:$BC$1048576,0),MATCH((CUADRO!F$4&amp;$E848),'Hoja de Trabajo para listado'!$BC$151:$CB$151,0)),0)+IFERROR(INDEX('Hoja de Trabajo para listado'!$DE$153:$DG$274,MATCH($A848,'Hoja de Trabajo para listado'!$DE$153:$DE$1048576,0),MATCH((CUADRO!F$4&amp;$E848),'Hoja de Trabajo para listado'!$DE$151:$DG$151,0)),0)+IFERROR(INDEX('Hoja de Trabajo para listado'!$CD$155:$DC$1048576,MATCH($A848,'Hoja de Trabajo para listado'!$CD$155:$CD$1048576,0),MATCH((CUADRO!F$4&amp;$E848),'Hoja de Trabajo para listado'!$CD$151:$DC$151,0)),0)</f>
        <v>0</v>
      </c>
      <c r="G848" s="243">
        <f ca="1">+IFERROR(INDEX('Hoja de Trabajo para listado'!$A$155:$Z$1048576,MATCH($A848,'Hoja de Trabajo para listado'!$A$155:$A$1048576,0),MATCH((CUADRO!G$4&amp;$E848),'Hoja de Trabajo para listado'!$A$151:$Z$151,0)),0)+IFERROR(INDEX('Hoja de Trabajo para listado'!$AB$155:$BA$1048576,MATCH($A848,'Hoja de Trabajo para listado'!$AB$155:$AB$1048576,0),MATCH((CUADRO!G$4&amp;$E848),'Hoja de Trabajo para listado'!$AB$151:$BA$151,0)),0)+IFERROR(INDEX('Hoja de Trabajo para listado'!$BC$155:$CB$1048576,MATCH($A848,'Hoja de Trabajo para listado'!$BC$155:$BC$1048576,0),MATCH((CUADRO!G$4&amp;$E848),'Hoja de Trabajo para listado'!$BC$151:$CB$151,0)),0)+IFERROR(INDEX('Hoja de Trabajo para listado'!$DE$153:$DG$274,MATCH($A848,'Hoja de Trabajo para listado'!$DE$153:$DE$1048576,0),MATCH((CUADRO!G$4&amp;$E848),'Hoja de Trabajo para listado'!$DE$151:$DG$151,0)),0)+IFERROR(INDEX('Hoja de Trabajo para listado'!$CD$155:$DC$1048576,MATCH($A848,'Hoja de Trabajo para listado'!$CD$155:$CD$1048576,0),MATCH((CUADRO!G$4&amp;$E848),'Hoja de Trabajo para listado'!$CD$151:$DC$151,0)),0)</f>
        <v>0</v>
      </c>
      <c r="H848" s="243">
        <f ca="1">+IFERROR(INDEX('Hoja de Trabajo para listado'!$A$155:$Z$1048576,MATCH($A848,'Hoja de Trabajo para listado'!$A$155:$A$1048576,0),MATCH((CUADRO!H$4&amp;$E848),'Hoja de Trabajo para listado'!$A$151:$Z$151,0)),0)+IFERROR(INDEX('Hoja de Trabajo para listado'!$AB$155:$BA$1048576,MATCH($A848,'Hoja de Trabajo para listado'!$AB$155:$AB$1048576,0),MATCH((CUADRO!H$4&amp;$E848),'Hoja de Trabajo para listado'!$AB$151:$BA$151,0)),0)+IFERROR(INDEX('Hoja de Trabajo para listado'!$BC$155:$CB$1048576,MATCH($A848,'Hoja de Trabajo para listado'!$BC$155:$BC$1048576,0),MATCH((CUADRO!H$4&amp;$E848),'Hoja de Trabajo para listado'!$BC$151:$CB$151,0)),0)+IFERROR(INDEX('Hoja de Trabajo para listado'!$DE$153:$DG$274,MATCH($A848,'Hoja de Trabajo para listado'!$DE$153:$DE$1048576,0),MATCH((CUADRO!H$4&amp;$E848),'Hoja de Trabajo para listado'!$DE$151:$DG$151,0)),0)+IFERROR(INDEX('Hoja de Trabajo para listado'!$CD$155:$DC$1048576,MATCH($A848,'Hoja de Trabajo para listado'!$CD$155:$CD$1048576,0),MATCH((CUADRO!H$4&amp;$E848),'Hoja de Trabajo para listado'!$CD$151:$DC$151,0)),0)</f>
        <v>0</v>
      </c>
      <c r="I848" s="243">
        <f ca="1">+IFERROR(INDEX('Hoja de Trabajo para listado'!$A$155:$Z$1048576,MATCH($A848,'Hoja de Trabajo para listado'!$A$155:$A$1048576,0),MATCH((CUADRO!I$4&amp;$E848),'Hoja de Trabajo para listado'!$A$151:$Z$151,0)),0)+IFERROR(INDEX('Hoja de Trabajo para listado'!$AB$155:$BA$1048576,MATCH($A848,'Hoja de Trabajo para listado'!$AB$155:$AB$1048576,0),MATCH((CUADRO!I$4&amp;$E848),'Hoja de Trabajo para listado'!$AB$151:$BA$151,0)),0)+IFERROR(INDEX('Hoja de Trabajo para listado'!$BC$155:$CB$1048576,MATCH($A848,'Hoja de Trabajo para listado'!$BC$155:$BC$1048576,0),MATCH((CUADRO!I$4&amp;$E848),'Hoja de Trabajo para listado'!$BC$151:$CB$151,0)),0)+IFERROR(INDEX('Hoja de Trabajo para listado'!$DE$153:$DG$274,MATCH($A848,'Hoja de Trabajo para listado'!$DE$153:$DE$1048576,0),MATCH((CUADRO!I$4&amp;$E848),'Hoja de Trabajo para listado'!$DE$151:$DG$151,0)),0)+IFERROR(INDEX('Hoja de Trabajo para listado'!$CD$155:$DC$1048576,MATCH($A848,'Hoja de Trabajo para listado'!$CD$155:$CD$1048576,0),MATCH((CUADRO!I$4&amp;$E848),'Hoja de Trabajo para listado'!$CD$151:$DC$151,0)),0)</f>
        <v>0</v>
      </c>
      <c r="J848" s="243">
        <f ca="1">+IFERROR(INDEX('Hoja de Trabajo para listado'!$A$155:$Z$1048576,MATCH($A848,'Hoja de Trabajo para listado'!$A$155:$A$1048576,0),MATCH((CUADRO!J$4&amp;$E848),'Hoja de Trabajo para listado'!$A$151:$Z$151,0)),0)+IFERROR(INDEX('Hoja de Trabajo para listado'!$AB$155:$BA$1048576,MATCH($A848,'Hoja de Trabajo para listado'!$AB$155:$AB$1048576,0),MATCH((CUADRO!J$4&amp;$E848),'Hoja de Trabajo para listado'!$AB$151:$BA$151,0)),0)+IFERROR(INDEX('Hoja de Trabajo para listado'!$BC$155:$CB$1048576,MATCH($A848,'Hoja de Trabajo para listado'!$BC$155:$BC$1048576,0),MATCH((CUADRO!J$4&amp;$E848),'Hoja de Trabajo para listado'!$BC$151:$CB$151,0)),0)+IFERROR(INDEX('Hoja de Trabajo para listado'!$DE$153:$DG$274,MATCH($A848,'Hoja de Trabajo para listado'!$DE$153:$DE$1048576,0),MATCH((CUADRO!J$4&amp;$E848),'Hoja de Trabajo para listado'!$DE$151:$DG$151,0)),0)+IFERROR(INDEX('Hoja de Trabajo para listado'!$CD$155:$DC$1048576,MATCH($A848,'Hoja de Trabajo para listado'!$CD$155:$CD$1048576,0),MATCH((CUADRO!J$4&amp;$E848),'Hoja de Trabajo para listado'!$CD$151:$DC$151,0)),0)</f>
        <v>0</v>
      </c>
      <c r="K848" s="243">
        <f ca="1">+IFERROR(INDEX('Hoja de Trabajo para listado'!$A$155:$Z$1048576,MATCH($A848,'Hoja de Trabajo para listado'!$A$155:$A$1048576,0),MATCH((CUADRO!K$4&amp;$E848),'Hoja de Trabajo para listado'!$A$151:$Z$151,0)),0)+IFERROR(INDEX('Hoja de Trabajo para listado'!$AB$155:$BA$1048576,MATCH($A848,'Hoja de Trabajo para listado'!$AB$155:$AB$1048576,0),MATCH((CUADRO!K$4&amp;$E848),'Hoja de Trabajo para listado'!$AB$151:$BA$151,0)),0)+IFERROR(INDEX('Hoja de Trabajo para listado'!$BC$155:$CB$1048576,MATCH($A848,'Hoja de Trabajo para listado'!$BC$155:$BC$1048576,0),MATCH((CUADRO!K$4&amp;$E848),'Hoja de Trabajo para listado'!$BC$151:$CB$151,0)),0)+IFERROR(INDEX('Hoja de Trabajo para listado'!$DE$153:$DG$274,MATCH($A848,'Hoja de Trabajo para listado'!$DE$153:$DE$1048576,0),MATCH((CUADRO!K$4&amp;$E848),'Hoja de Trabajo para listado'!$DE$151:$DG$151,0)),0)+IFERROR(INDEX('Hoja de Trabajo para listado'!$CD$155:$DC$1048576,MATCH($A848,'Hoja de Trabajo para listado'!$CD$155:$CD$1048576,0),MATCH((CUADRO!K$4&amp;$E848),'Hoja de Trabajo para listado'!$CD$151:$DC$151,0)),0)</f>
        <v>0</v>
      </c>
      <c r="L848" s="243">
        <f ca="1">+IFERROR(INDEX('Hoja de Trabajo para listado'!$A$155:$Z$1048576,MATCH($A848,'Hoja de Trabajo para listado'!$A$155:$A$1048576,0),MATCH((CUADRO!L$4&amp;$E848),'Hoja de Trabajo para listado'!$A$151:$Z$151,0)),0)+IFERROR(INDEX('Hoja de Trabajo para listado'!$AB$155:$BA$1048576,MATCH($A848,'Hoja de Trabajo para listado'!$AB$155:$AB$1048576,0),MATCH((CUADRO!L$4&amp;$E848),'Hoja de Trabajo para listado'!$AB$151:$BA$151,0)),0)+IFERROR(INDEX('Hoja de Trabajo para listado'!$BC$155:$CB$1048576,MATCH($A848,'Hoja de Trabajo para listado'!$BC$155:$BC$1048576,0),MATCH((CUADRO!L$4&amp;$E848),'Hoja de Trabajo para listado'!$BC$151:$CB$151,0)),0)+IFERROR(INDEX('Hoja de Trabajo para listado'!$DE$153:$DG$274,MATCH($A848,'Hoja de Trabajo para listado'!$DE$153:$DE$1048576,0),MATCH((CUADRO!L$4&amp;$E848),'Hoja de Trabajo para listado'!$DE$151:$DG$151,0)),0)+IFERROR(INDEX('Hoja de Trabajo para listado'!$CD$155:$DC$1048576,MATCH($A848,'Hoja de Trabajo para listado'!$CD$155:$CD$1048576,0),MATCH((CUADRO!L$4&amp;$E848),'Hoja de Trabajo para listado'!$CD$151:$DC$151,0)),0)</f>
        <v>0</v>
      </c>
      <c r="M848" s="243">
        <f ca="1">+IFERROR(INDEX('Hoja de Trabajo para listado'!$A$155:$Z$1048576,MATCH($A848,'Hoja de Trabajo para listado'!$A$155:$A$1048576,0),MATCH((CUADRO!M$4&amp;$E848),'Hoja de Trabajo para listado'!$A$151:$Z$151,0)),0)+IFERROR(INDEX('Hoja de Trabajo para listado'!$AB$155:$BA$1048576,MATCH($A848,'Hoja de Trabajo para listado'!$AB$155:$AB$1048576,0),MATCH((CUADRO!M$4&amp;$E848),'Hoja de Trabajo para listado'!$AB$151:$BA$151,0)),0)+IFERROR(INDEX('Hoja de Trabajo para listado'!$BC$155:$CB$1048576,MATCH($A848,'Hoja de Trabajo para listado'!$BC$155:$BC$1048576,0),MATCH((CUADRO!M$4&amp;$E848),'Hoja de Trabajo para listado'!$BC$151:$CB$151,0)),0)+IFERROR(INDEX('Hoja de Trabajo para listado'!$DE$153:$DG$274,MATCH($A848,'Hoja de Trabajo para listado'!$DE$153:$DE$1048576,0),MATCH((CUADRO!M$4&amp;$E848),'Hoja de Trabajo para listado'!$DE$151:$DG$151,0)),0)+IFERROR(INDEX('Hoja de Trabajo para listado'!$CD$155:$DC$1048576,MATCH($A848,'Hoja de Trabajo para listado'!$CD$155:$CD$1048576,0),MATCH((CUADRO!M$4&amp;$E848),'Hoja de Trabajo para listado'!$CD$151:$DC$151,0)),0)</f>
        <v>0</v>
      </c>
      <c r="N848" s="243">
        <f ca="1">+IFERROR(INDEX('Hoja de Trabajo para listado'!$A$155:$Z$1048576,MATCH($A848,'Hoja de Trabajo para listado'!$A$155:$A$1048576,0),MATCH((CUADRO!N$4&amp;$E848),'Hoja de Trabajo para listado'!$A$151:$Z$151,0)),0)+IFERROR(INDEX('Hoja de Trabajo para listado'!$AB$155:$BA$1048576,MATCH($A848,'Hoja de Trabajo para listado'!$AB$155:$AB$1048576,0),MATCH((CUADRO!N$4&amp;$E848),'Hoja de Trabajo para listado'!$AB$151:$BA$151,0)),0)+IFERROR(INDEX('Hoja de Trabajo para listado'!$BC$155:$CB$1048576,MATCH($A848,'Hoja de Trabajo para listado'!$BC$155:$BC$1048576,0),MATCH((CUADRO!N$4&amp;$E848),'Hoja de Trabajo para listado'!$BC$151:$CB$151,0)),0)+IFERROR(INDEX('Hoja de Trabajo para listado'!$DE$153:$DG$274,MATCH($A848,'Hoja de Trabajo para listado'!$DE$153:$DE$1048576,0),MATCH((CUADRO!N$4&amp;$E848),'Hoja de Trabajo para listado'!$DE$151:$DG$151,0)),0)+IFERROR(INDEX('Hoja de Trabajo para listado'!$CD$155:$DC$1048576,MATCH($A848,'Hoja de Trabajo para listado'!$CD$155:$CD$1048576,0),MATCH((CUADRO!N$4&amp;$E848),'Hoja de Trabajo para listado'!$CD$151:$DC$151,0)),0)</f>
        <v>0</v>
      </c>
      <c r="O848" s="243">
        <f ca="1">+IFERROR(INDEX('Hoja de Trabajo para listado'!$A$155:$Z$1048576,MATCH($A848,'Hoja de Trabajo para listado'!$A$155:$A$1048576,0),MATCH((CUADRO!O$4&amp;$E848),'Hoja de Trabajo para listado'!$A$151:$Z$151,0)),0)+IFERROR(INDEX('Hoja de Trabajo para listado'!$AB$155:$BA$1048576,MATCH($A848,'Hoja de Trabajo para listado'!$AB$155:$AB$1048576,0),MATCH((CUADRO!O$4&amp;$E848),'Hoja de Trabajo para listado'!$AB$151:$BA$151,0)),0)+IFERROR(INDEX('Hoja de Trabajo para listado'!$BC$155:$CB$1048576,MATCH($A848,'Hoja de Trabajo para listado'!$BC$155:$BC$1048576,0),MATCH((CUADRO!O$4&amp;$E848),'Hoja de Trabajo para listado'!$BC$151:$CB$151,0)),0)+IFERROR(INDEX('Hoja de Trabajo para listado'!$DE$153:$DG$274,MATCH($A848,'Hoja de Trabajo para listado'!$DE$153:$DE$1048576,0),MATCH((CUADRO!O$4&amp;$E848),'Hoja de Trabajo para listado'!$DE$151:$DG$151,0)),0)+IFERROR(INDEX('Hoja de Trabajo para listado'!$CD$155:$DC$1048576,MATCH($A848,'Hoja de Trabajo para listado'!$CD$155:$CD$1048576,0),MATCH((CUADRO!O$4&amp;$E848),'Hoja de Trabajo para listado'!$CD$151:$DC$151,0)),0)</f>
        <v>0</v>
      </c>
      <c r="P848" s="243">
        <f ca="1">+IFERROR(INDEX('Hoja de Trabajo para listado'!$A$155:$Z$1048576,MATCH($A848,'Hoja de Trabajo para listado'!$A$155:$A$1048576,0),MATCH((CUADRO!P$4&amp;$E848),'Hoja de Trabajo para listado'!$A$151:$Z$151,0)),0)+IFERROR(INDEX('Hoja de Trabajo para listado'!$AB$155:$BA$1048576,MATCH($A848,'Hoja de Trabajo para listado'!$AB$155:$AB$1048576,0),MATCH((CUADRO!P$4&amp;$E848),'Hoja de Trabajo para listado'!$AB$151:$BA$151,0)),0)+IFERROR(INDEX('Hoja de Trabajo para listado'!$BC$155:$CB$1048576,MATCH($A848,'Hoja de Trabajo para listado'!$BC$155:$BC$1048576,0),MATCH((CUADRO!P$4&amp;$E848),'Hoja de Trabajo para listado'!$BC$151:$CB$151,0)),0)+IFERROR(INDEX('Hoja de Trabajo para listado'!$DE$153:$DG$274,MATCH($A848,'Hoja de Trabajo para listado'!$DE$153:$DE$1048576,0),MATCH((CUADRO!P$4&amp;$E848),'Hoja de Trabajo para listado'!$DE$151:$DG$151,0)),0)+IFERROR(INDEX('Hoja de Trabajo para listado'!$CD$155:$DC$1048576,MATCH($A848,'Hoja de Trabajo para listado'!$CD$155:$CD$1048576,0),MATCH((CUADRO!P$4&amp;$E848),'Hoja de Trabajo para listado'!$CD$151:$DC$151,0)),0)</f>
        <v>0</v>
      </c>
      <c r="Q848" s="243">
        <f ca="1">+IFERROR(INDEX('Hoja de Trabajo para listado'!$A$155:$Z$1048576,MATCH($A848,'Hoja de Trabajo para listado'!$A$155:$A$1048576,0),MATCH((CUADRO!Q$4&amp;$E848),'Hoja de Trabajo para listado'!$A$151:$Z$151,0)),0)+IFERROR(INDEX('Hoja de Trabajo para listado'!$AB$155:$BA$1048576,MATCH($A848,'Hoja de Trabajo para listado'!$AB$155:$AB$1048576,0),MATCH((CUADRO!Q$4&amp;$E848),'Hoja de Trabajo para listado'!$AB$151:$BA$151,0)),0)+IFERROR(INDEX('Hoja de Trabajo para listado'!$BC$155:$CB$1048576,MATCH($A848,'Hoja de Trabajo para listado'!$BC$155:$BC$1048576,0),MATCH((CUADRO!Q$4&amp;$E848),'Hoja de Trabajo para listado'!$BC$151:$CB$151,0)),0)+IFERROR(INDEX('Hoja de Trabajo para listado'!$DE$153:$DG$274,MATCH($A848,'Hoja de Trabajo para listado'!$DE$153:$DE$1048576,0),MATCH((CUADRO!Q$4&amp;$E848),'Hoja de Trabajo para listado'!$DE$151:$DG$151,0)),0)+IFERROR(INDEX('Hoja de Trabajo para listado'!$CD$155:$DC$1048576,MATCH($A848,'Hoja de Trabajo para listado'!$CD$155:$CD$1048576,0),MATCH((CUADRO!Q$4&amp;$E848),'Hoja de Trabajo para listado'!$CD$151:$DC$151,0)),0)</f>
        <v>0</v>
      </c>
      <c r="R848" s="243">
        <f t="shared" ca="1" si="33"/>
        <v>0</v>
      </c>
      <c r="S848" s="256">
        <f ca="1">+R847+R848</f>
        <v>0</v>
      </c>
      <c r="T848" s="243">
        <f ca="1">+S848</f>
        <v>0</v>
      </c>
      <c r="U848" s="242">
        <f t="shared" si="34"/>
        <v>2</v>
      </c>
      <c r="V848" s="327" t="str">
        <f>+VLOOKUP(A848,bd_lista!$A$3:$E$592,5,FALSE)</f>
        <v>Gobiernos Autonomos Municipales</v>
      </c>
      <c r="W848" s="398"/>
      <c r="X848" s="240">
        <f>+VLOOKUP(A848,[4]Sheet1!$A$13:$D$744,4,FALSE)</f>
        <v>0</v>
      </c>
      <c r="Y848" s="240" t="e">
        <f>+VLOOKUP(X848,bd_lista!$A$3:$C$592,3,FALSE)</f>
        <v>#N/A</v>
      </c>
      <c r="Z848" s="288"/>
      <c r="AA848" s="289"/>
    </row>
    <row r="849" spans="1:27" customFormat="1" ht="15" hidden="1" customHeight="1">
      <c r="A849" s="32">
        <v>1507</v>
      </c>
      <c r="B849" s="393">
        <f>+A849</f>
        <v>1507</v>
      </c>
      <c r="C849" s="245" t="str">
        <f>+VLOOKUP(A849,bd_lista!$A$3:$C$592,3,FALSE)</f>
        <v>Gobierno Autónomo Municipal de Llallagua</v>
      </c>
      <c r="D849" s="395" t="str">
        <f>+C849</f>
        <v>Gobierno Autónomo Municipal de Llallagua</v>
      </c>
      <c r="E849" s="240" t="s">
        <v>1303</v>
      </c>
      <c r="F849" s="241">
        <f ca="1">+IFERROR(INDEX('Hoja de Trabajo para listado'!$A$155:$Z$1048576,MATCH($A849,'Hoja de Trabajo para listado'!$A$155:$A$1048576,0),MATCH((CUADRO!F$4&amp;$E849),'Hoja de Trabajo para listado'!$A$151:$Z$151,0)),0)+IFERROR(INDEX('Hoja de Trabajo para listado'!$AB$155:$BA$1048576,MATCH($A849,'Hoja de Trabajo para listado'!$AB$155:$AB$1048576,0),MATCH((CUADRO!F$4&amp;$E849),'Hoja de Trabajo para listado'!$AB$151:$BA$151,0)),0)+IFERROR(INDEX('Hoja de Trabajo para listado'!$BC$155:$CB$1048576,MATCH($A849,'Hoja de Trabajo para listado'!$BC$155:$BC$1048576,0),MATCH((CUADRO!F$4&amp;$E849),'Hoja de Trabajo para listado'!$BC$151:$CB$151,0)),0)+IFERROR(INDEX('Hoja de Trabajo para listado'!$DE$153:$DG$274,MATCH($A849,'Hoja de Trabajo para listado'!$DE$153:$DE$1048576,0),MATCH((CUADRO!F$4&amp;$E849),'Hoja de Trabajo para listado'!$DE$151:$DG$151,0)),0)+IFERROR(INDEX('Hoja de Trabajo para listado'!$CD$155:$DC$1048576,MATCH($A849,'Hoja de Trabajo para listado'!$CD$155:$CD$1048576,0),MATCH((CUADRO!F$4&amp;$E849),'Hoja de Trabajo para listado'!$CD$151:$DC$151,0)),0)</f>
        <v>0</v>
      </c>
      <c r="G849" s="241">
        <f ca="1">+IFERROR(INDEX('Hoja de Trabajo para listado'!$A$155:$Z$1048576,MATCH($A849,'Hoja de Trabajo para listado'!$A$155:$A$1048576,0),MATCH((CUADRO!G$4&amp;$E849),'Hoja de Trabajo para listado'!$A$151:$Z$151,0)),0)+IFERROR(INDEX('Hoja de Trabajo para listado'!$AB$155:$BA$1048576,MATCH($A849,'Hoja de Trabajo para listado'!$AB$155:$AB$1048576,0),MATCH((CUADRO!G$4&amp;$E849),'Hoja de Trabajo para listado'!$AB$151:$BA$151,0)),0)+IFERROR(INDEX('Hoja de Trabajo para listado'!$BC$155:$CB$1048576,MATCH($A849,'Hoja de Trabajo para listado'!$BC$155:$BC$1048576,0),MATCH((CUADRO!G$4&amp;$E849),'Hoja de Trabajo para listado'!$BC$151:$CB$151,0)),0)+IFERROR(INDEX('Hoja de Trabajo para listado'!$DE$153:$DG$274,MATCH($A849,'Hoja de Trabajo para listado'!$DE$153:$DE$1048576,0),MATCH((CUADRO!G$4&amp;$E849),'Hoja de Trabajo para listado'!$DE$151:$DG$151,0)),0)+IFERROR(INDEX('Hoja de Trabajo para listado'!$CD$155:$DC$1048576,MATCH($A849,'Hoja de Trabajo para listado'!$CD$155:$CD$1048576,0),MATCH((CUADRO!G$4&amp;$E849),'Hoja de Trabajo para listado'!$CD$151:$DC$151,0)),0)</f>
        <v>0</v>
      </c>
      <c r="H849" s="241">
        <f ca="1">+IFERROR(INDEX('Hoja de Trabajo para listado'!$A$155:$Z$1048576,MATCH($A849,'Hoja de Trabajo para listado'!$A$155:$A$1048576,0),MATCH((CUADRO!H$4&amp;$E849),'Hoja de Trabajo para listado'!$A$151:$Z$151,0)),0)+IFERROR(INDEX('Hoja de Trabajo para listado'!$AB$155:$BA$1048576,MATCH($A849,'Hoja de Trabajo para listado'!$AB$155:$AB$1048576,0),MATCH((CUADRO!H$4&amp;$E849),'Hoja de Trabajo para listado'!$AB$151:$BA$151,0)),0)+IFERROR(INDEX('Hoja de Trabajo para listado'!$BC$155:$CB$1048576,MATCH($A849,'Hoja de Trabajo para listado'!$BC$155:$BC$1048576,0),MATCH((CUADRO!H$4&amp;$E849),'Hoja de Trabajo para listado'!$BC$151:$CB$151,0)),0)+IFERROR(INDEX('Hoja de Trabajo para listado'!$DE$153:$DG$274,MATCH($A849,'Hoja de Trabajo para listado'!$DE$153:$DE$1048576,0),MATCH((CUADRO!H$4&amp;$E849),'Hoja de Trabajo para listado'!$DE$151:$DG$151,0)),0)+IFERROR(INDEX('Hoja de Trabajo para listado'!$CD$155:$DC$1048576,MATCH($A849,'Hoja de Trabajo para listado'!$CD$155:$CD$1048576,0),MATCH((CUADRO!H$4&amp;$E849),'Hoja de Trabajo para listado'!$CD$151:$DC$151,0)),0)</f>
        <v>0</v>
      </c>
      <c r="I849" s="241">
        <f ca="1">+IFERROR(INDEX('Hoja de Trabajo para listado'!$A$155:$Z$1048576,MATCH($A849,'Hoja de Trabajo para listado'!$A$155:$A$1048576,0),MATCH((CUADRO!I$4&amp;$E849),'Hoja de Trabajo para listado'!$A$151:$Z$151,0)),0)+IFERROR(INDEX('Hoja de Trabajo para listado'!$AB$155:$BA$1048576,MATCH($A849,'Hoja de Trabajo para listado'!$AB$155:$AB$1048576,0),MATCH((CUADRO!I$4&amp;$E849),'Hoja de Trabajo para listado'!$AB$151:$BA$151,0)),0)+IFERROR(INDEX('Hoja de Trabajo para listado'!$BC$155:$CB$1048576,MATCH($A849,'Hoja de Trabajo para listado'!$BC$155:$BC$1048576,0),MATCH((CUADRO!I$4&amp;$E849),'Hoja de Trabajo para listado'!$BC$151:$CB$151,0)),0)+IFERROR(INDEX('Hoja de Trabajo para listado'!$DE$153:$DG$274,MATCH($A849,'Hoja de Trabajo para listado'!$DE$153:$DE$1048576,0),MATCH((CUADRO!I$4&amp;$E849),'Hoja de Trabajo para listado'!$DE$151:$DG$151,0)),0)+IFERROR(INDEX('Hoja de Trabajo para listado'!$CD$155:$DC$1048576,MATCH($A849,'Hoja de Trabajo para listado'!$CD$155:$CD$1048576,0),MATCH((CUADRO!I$4&amp;$E849),'Hoja de Trabajo para listado'!$CD$151:$DC$151,0)),0)</f>
        <v>0</v>
      </c>
      <c r="J849" s="241">
        <f ca="1">+IFERROR(INDEX('Hoja de Trabajo para listado'!$A$155:$Z$1048576,MATCH($A849,'Hoja de Trabajo para listado'!$A$155:$A$1048576,0),MATCH((CUADRO!J$4&amp;$E849),'Hoja de Trabajo para listado'!$A$151:$Z$151,0)),0)+IFERROR(INDEX('Hoja de Trabajo para listado'!$AB$155:$BA$1048576,MATCH($A849,'Hoja de Trabajo para listado'!$AB$155:$AB$1048576,0),MATCH((CUADRO!J$4&amp;$E849),'Hoja de Trabajo para listado'!$AB$151:$BA$151,0)),0)+IFERROR(INDEX('Hoja de Trabajo para listado'!$BC$155:$CB$1048576,MATCH($A849,'Hoja de Trabajo para listado'!$BC$155:$BC$1048576,0),MATCH((CUADRO!J$4&amp;$E849),'Hoja de Trabajo para listado'!$BC$151:$CB$151,0)),0)+IFERROR(INDEX('Hoja de Trabajo para listado'!$DE$153:$DG$274,MATCH($A849,'Hoja de Trabajo para listado'!$DE$153:$DE$1048576,0),MATCH((CUADRO!J$4&amp;$E849),'Hoja de Trabajo para listado'!$DE$151:$DG$151,0)),0)+IFERROR(INDEX('Hoja de Trabajo para listado'!$CD$155:$DC$1048576,MATCH($A849,'Hoja de Trabajo para listado'!$CD$155:$CD$1048576,0),MATCH((CUADRO!J$4&amp;$E849),'Hoja de Trabajo para listado'!$CD$151:$DC$151,0)),0)</f>
        <v>0</v>
      </c>
      <c r="K849" s="241">
        <f ca="1">+IFERROR(INDEX('Hoja de Trabajo para listado'!$A$155:$Z$1048576,MATCH($A849,'Hoja de Trabajo para listado'!$A$155:$A$1048576,0),MATCH((CUADRO!K$4&amp;$E849),'Hoja de Trabajo para listado'!$A$151:$Z$151,0)),0)+IFERROR(INDEX('Hoja de Trabajo para listado'!$AB$155:$BA$1048576,MATCH($A849,'Hoja de Trabajo para listado'!$AB$155:$AB$1048576,0),MATCH((CUADRO!K$4&amp;$E849),'Hoja de Trabajo para listado'!$AB$151:$BA$151,0)),0)+IFERROR(INDEX('Hoja de Trabajo para listado'!$BC$155:$CB$1048576,MATCH($A849,'Hoja de Trabajo para listado'!$BC$155:$BC$1048576,0),MATCH((CUADRO!K$4&amp;$E849),'Hoja de Trabajo para listado'!$BC$151:$CB$151,0)),0)+IFERROR(INDEX('Hoja de Trabajo para listado'!$DE$153:$DG$274,MATCH($A849,'Hoja de Trabajo para listado'!$DE$153:$DE$1048576,0),MATCH((CUADRO!K$4&amp;$E849),'Hoja de Trabajo para listado'!$DE$151:$DG$151,0)),0)+IFERROR(INDEX('Hoja de Trabajo para listado'!$CD$155:$DC$1048576,MATCH($A849,'Hoja de Trabajo para listado'!$CD$155:$CD$1048576,0),MATCH((CUADRO!K$4&amp;$E849),'Hoja de Trabajo para listado'!$CD$151:$DC$151,0)),0)</f>
        <v>0</v>
      </c>
      <c r="L849" s="241">
        <f ca="1">+IFERROR(INDEX('Hoja de Trabajo para listado'!$A$155:$Z$1048576,MATCH($A849,'Hoja de Trabajo para listado'!$A$155:$A$1048576,0),MATCH((CUADRO!L$4&amp;$E849),'Hoja de Trabajo para listado'!$A$151:$Z$151,0)),0)+IFERROR(INDEX('Hoja de Trabajo para listado'!$AB$155:$BA$1048576,MATCH($A849,'Hoja de Trabajo para listado'!$AB$155:$AB$1048576,0),MATCH((CUADRO!L$4&amp;$E849),'Hoja de Trabajo para listado'!$AB$151:$BA$151,0)),0)+IFERROR(INDEX('Hoja de Trabajo para listado'!$BC$155:$CB$1048576,MATCH($A849,'Hoja de Trabajo para listado'!$BC$155:$BC$1048576,0),MATCH((CUADRO!L$4&amp;$E849),'Hoja de Trabajo para listado'!$BC$151:$CB$151,0)),0)+IFERROR(INDEX('Hoja de Trabajo para listado'!$DE$153:$DG$274,MATCH($A849,'Hoja de Trabajo para listado'!$DE$153:$DE$1048576,0),MATCH((CUADRO!L$4&amp;$E849),'Hoja de Trabajo para listado'!$DE$151:$DG$151,0)),0)+IFERROR(INDEX('Hoja de Trabajo para listado'!$CD$155:$DC$1048576,MATCH($A849,'Hoja de Trabajo para listado'!$CD$155:$CD$1048576,0),MATCH((CUADRO!L$4&amp;$E849),'Hoja de Trabajo para listado'!$CD$151:$DC$151,0)),0)</f>
        <v>0</v>
      </c>
      <c r="M849" s="241">
        <f ca="1">+IFERROR(INDEX('Hoja de Trabajo para listado'!$A$155:$Z$1048576,MATCH($A849,'Hoja de Trabajo para listado'!$A$155:$A$1048576,0),MATCH((CUADRO!M$4&amp;$E849),'Hoja de Trabajo para listado'!$A$151:$Z$151,0)),0)+IFERROR(INDEX('Hoja de Trabajo para listado'!$AB$155:$BA$1048576,MATCH($A849,'Hoja de Trabajo para listado'!$AB$155:$AB$1048576,0),MATCH((CUADRO!M$4&amp;$E849),'Hoja de Trabajo para listado'!$AB$151:$BA$151,0)),0)+IFERROR(INDEX('Hoja de Trabajo para listado'!$BC$155:$CB$1048576,MATCH($A849,'Hoja de Trabajo para listado'!$BC$155:$BC$1048576,0),MATCH((CUADRO!M$4&amp;$E849),'Hoja de Trabajo para listado'!$BC$151:$CB$151,0)),0)+IFERROR(INDEX('Hoja de Trabajo para listado'!$DE$153:$DG$274,MATCH($A849,'Hoja de Trabajo para listado'!$DE$153:$DE$1048576,0),MATCH((CUADRO!M$4&amp;$E849),'Hoja de Trabajo para listado'!$DE$151:$DG$151,0)),0)+IFERROR(INDEX('Hoja de Trabajo para listado'!$CD$155:$DC$1048576,MATCH($A849,'Hoja de Trabajo para listado'!$CD$155:$CD$1048576,0),MATCH((CUADRO!M$4&amp;$E849),'Hoja de Trabajo para listado'!$CD$151:$DC$151,0)),0)</f>
        <v>0</v>
      </c>
      <c r="N849" s="241">
        <f ca="1">+IFERROR(INDEX('Hoja de Trabajo para listado'!$A$155:$Z$1048576,MATCH($A849,'Hoja de Trabajo para listado'!$A$155:$A$1048576,0),MATCH((CUADRO!N$4&amp;$E849),'Hoja de Trabajo para listado'!$A$151:$Z$151,0)),0)+IFERROR(INDEX('Hoja de Trabajo para listado'!$AB$155:$BA$1048576,MATCH($A849,'Hoja de Trabajo para listado'!$AB$155:$AB$1048576,0),MATCH((CUADRO!N$4&amp;$E849),'Hoja de Trabajo para listado'!$AB$151:$BA$151,0)),0)+IFERROR(INDEX('Hoja de Trabajo para listado'!$BC$155:$CB$1048576,MATCH($A849,'Hoja de Trabajo para listado'!$BC$155:$BC$1048576,0),MATCH((CUADRO!N$4&amp;$E849),'Hoja de Trabajo para listado'!$BC$151:$CB$151,0)),0)+IFERROR(INDEX('Hoja de Trabajo para listado'!$DE$153:$DG$274,MATCH($A849,'Hoja de Trabajo para listado'!$DE$153:$DE$1048576,0),MATCH((CUADRO!N$4&amp;$E849),'Hoja de Trabajo para listado'!$DE$151:$DG$151,0)),0)+IFERROR(INDEX('Hoja de Trabajo para listado'!$CD$155:$DC$1048576,MATCH($A849,'Hoja de Trabajo para listado'!$CD$155:$CD$1048576,0),MATCH((CUADRO!N$4&amp;$E849),'Hoja de Trabajo para listado'!$CD$151:$DC$151,0)),0)</f>
        <v>0</v>
      </c>
      <c r="O849" s="241">
        <f ca="1">+IFERROR(INDEX('Hoja de Trabajo para listado'!$A$155:$Z$1048576,MATCH($A849,'Hoja de Trabajo para listado'!$A$155:$A$1048576,0),MATCH((CUADRO!O$4&amp;$E849),'Hoja de Trabajo para listado'!$A$151:$Z$151,0)),0)+IFERROR(INDEX('Hoja de Trabajo para listado'!$AB$155:$BA$1048576,MATCH($A849,'Hoja de Trabajo para listado'!$AB$155:$AB$1048576,0),MATCH((CUADRO!O$4&amp;$E849),'Hoja de Trabajo para listado'!$AB$151:$BA$151,0)),0)+IFERROR(INDEX('Hoja de Trabajo para listado'!$BC$155:$CB$1048576,MATCH($A849,'Hoja de Trabajo para listado'!$BC$155:$BC$1048576,0),MATCH((CUADRO!O$4&amp;$E849),'Hoja de Trabajo para listado'!$BC$151:$CB$151,0)),0)+IFERROR(INDEX('Hoja de Trabajo para listado'!$DE$153:$DG$274,MATCH($A849,'Hoja de Trabajo para listado'!$DE$153:$DE$1048576,0),MATCH((CUADRO!O$4&amp;$E849),'Hoja de Trabajo para listado'!$DE$151:$DG$151,0)),0)+IFERROR(INDEX('Hoja de Trabajo para listado'!$CD$155:$DC$1048576,MATCH($A849,'Hoja de Trabajo para listado'!$CD$155:$CD$1048576,0),MATCH((CUADRO!O$4&amp;$E849),'Hoja de Trabajo para listado'!$CD$151:$DC$151,0)),0)</f>
        <v>0</v>
      </c>
      <c r="P849" s="241">
        <f ca="1">+IFERROR(INDEX('Hoja de Trabajo para listado'!$A$155:$Z$1048576,MATCH($A849,'Hoja de Trabajo para listado'!$A$155:$A$1048576,0),MATCH((CUADRO!P$4&amp;$E849),'Hoja de Trabajo para listado'!$A$151:$Z$151,0)),0)+IFERROR(INDEX('Hoja de Trabajo para listado'!$AB$155:$BA$1048576,MATCH($A849,'Hoja de Trabajo para listado'!$AB$155:$AB$1048576,0),MATCH((CUADRO!P$4&amp;$E849),'Hoja de Trabajo para listado'!$AB$151:$BA$151,0)),0)+IFERROR(INDEX('Hoja de Trabajo para listado'!$BC$155:$CB$1048576,MATCH($A849,'Hoja de Trabajo para listado'!$BC$155:$BC$1048576,0),MATCH((CUADRO!P$4&amp;$E849),'Hoja de Trabajo para listado'!$BC$151:$CB$151,0)),0)+IFERROR(INDEX('Hoja de Trabajo para listado'!$DE$153:$DG$274,MATCH($A849,'Hoja de Trabajo para listado'!$DE$153:$DE$1048576,0),MATCH((CUADRO!P$4&amp;$E849),'Hoja de Trabajo para listado'!$DE$151:$DG$151,0)),0)+IFERROR(INDEX('Hoja de Trabajo para listado'!$CD$155:$DC$1048576,MATCH($A849,'Hoja de Trabajo para listado'!$CD$155:$CD$1048576,0),MATCH((CUADRO!P$4&amp;$E849),'Hoja de Trabajo para listado'!$CD$151:$DC$151,0)),0)</f>
        <v>0</v>
      </c>
      <c r="Q849" s="241">
        <f ca="1">+IFERROR(INDEX('Hoja de Trabajo para listado'!$A$155:$Z$1048576,MATCH($A849,'Hoja de Trabajo para listado'!$A$155:$A$1048576,0),MATCH((CUADRO!Q$4&amp;$E849),'Hoja de Trabajo para listado'!$A$151:$Z$151,0)),0)+IFERROR(INDEX('Hoja de Trabajo para listado'!$AB$155:$BA$1048576,MATCH($A849,'Hoja de Trabajo para listado'!$AB$155:$AB$1048576,0),MATCH((CUADRO!Q$4&amp;$E849),'Hoja de Trabajo para listado'!$AB$151:$BA$151,0)),0)+IFERROR(INDEX('Hoja de Trabajo para listado'!$BC$155:$CB$1048576,MATCH($A849,'Hoja de Trabajo para listado'!$BC$155:$BC$1048576,0),MATCH((CUADRO!Q$4&amp;$E849),'Hoja de Trabajo para listado'!$BC$151:$CB$151,0)),0)+IFERROR(INDEX('Hoja de Trabajo para listado'!$DE$153:$DG$274,MATCH($A849,'Hoja de Trabajo para listado'!$DE$153:$DE$1048576,0),MATCH((CUADRO!Q$4&amp;$E849),'Hoja de Trabajo para listado'!$DE$151:$DG$151,0)),0)+IFERROR(INDEX('Hoja de Trabajo para listado'!$CD$155:$DC$1048576,MATCH($A849,'Hoja de Trabajo para listado'!$CD$155:$CD$1048576,0),MATCH((CUADRO!Q$4&amp;$E849),'Hoja de Trabajo para listado'!$CD$151:$DC$151,0)),0)</f>
        <v>0</v>
      </c>
      <c r="R849" s="241">
        <f t="shared" ca="1" si="33"/>
        <v>0</v>
      </c>
      <c r="S849" s="247"/>
      <c r="T849" s="241">
        <f ca="1">+T850</f>
        <v>0</v>
      </c>
      <c r="U849" s="240">
        <f t="shared" si="34"/>
        <v>1</v>
      </c>
      <c r="V849" s="327" t="str">
        <f>+VLOOKUP(A849,bd_lista!$A$3:$E$592,5,FALSE)</f>
        <v>Gobiernos Autonomos Municipales</v>
      </c>
      <c r="W849" s="397" t="str">
        <f>+V849</f>
        <v>Gobiernos Autonomos Municipales</v>
      </c>
      <c r="X849" s="240">
        <f>+VLOOKUP(A849,[4]Sheet1!$A$13:$D$744,4,FALSE)</f>
        <v>0</v>
      </c>
      <c r="Y849" s="240" t="e">
        <f>+VLOOKUP(X849,bd_lista!$A$3:$C$592,3,FALSE)</f>
        <v>#N/A</v>
      </c>
      <c r="Z849" s="290">
        <f>+X849</f>
        <v>0</v>
      </c>
      <c r="AA849" s="291" t="e">
        <f>+Y849</f>
        <v>#N/A</v>
      </c>
    </row>
    <row r="850" spans="1:27" customFormat="1" ht="15" hidden="1" customHeight="1">
      <c r="A850" s="32">
        <v>1507</v>
      </c>
      <c r="B850" s="394"/>
      <c r="C850" s="245" t="str">
        <f>+VLOOKUP(A850,bd_lista!$A$3:$C$592,3,FALSE)</f>
        <v>Gobierno Autónomo Municipal de Llallagua</v>
      </c>
      <c r="D850" s="396"/>
      <c r="E850" s="242" t="s">
        <v>1304</v>
      </c>
      <c r="F850" s="243">
        <f ca="1">+IFERROR(INDEX('Hoja de Trabajo para listado'!$A$155:$Z$1048576,MATCH($A850,'Hoja de Trabajo para listado'!$A$155:$A$1048576,0),MATCH((CUADRO!F$4&amp;$E850),'Hoja de Trabajo para listado'!$A$151:$Z$151,0)),0)+IFERROR(INDEX('Hoja de Trabajo para listado'!$AB$155:$BA$1048576,MATCH($A850,'Hoja de Trabajo para listado'!$AB$155:$AB$1048576,0),MATCH((CUADRO!F$4&amp;$E850),'Hoja de Trabajo para listado'!$AB$151:$BA$151,0)),0)+IFERROR(INDEX('Hoja de Trabajo para listado'!$BC$155:$CB$1048576,MATCH($A850,'Hoja de Trabajo para listado'!$BC$155:$BC$1048576,0),MATCH((CUADRO!F$4&amp;$E850),'Hoja de Trabajo para listado'!$BC$151:$CB$151,0)),0)+IFERROR(INDEX('Hoja de Trabajo para listado'!$DE$153:$DG$274,MATCH($A850,'Hoja de Trabajo para listado'!$DE$153:$DE$1048576,0),MATCH((CUADRO!F$4&amp;$E850),'Hoja de Trabajo para listado'!$DE$151:$DG$151,0)),0)+IFERROR(INDEX('Hoja de Trabajo para listado'!$CD$155:$DC$1048576,MATCH($A850,'Hoja de Trabajo para listado'!$CD$155:$CD$1048576,0),MATCH((CUADRO!F$4&amp;$E850),'Hoja de Trabajo para listado'!$CD$151:$DC$151,0)),0)</f>
        <v>0</v>
      </c>
      <c r="G850" s="243">
        <f ca="1">+IFERROR(INDEX('Hoja de Trabajo para listado'!$A$155:$Z$1048576,MATCH($A850,'Hoja de Trabajo para listado'!$A$155:$A$1048576,0),MATCH((CUADRO!G$4&amp;$E850),'Hoja de Trabajo para listado'!$A$151:$Z$151,0)),0)+IFERROR(INDEX('Hoja de Trabajo para listado'!$AB$155:$BA$1048576,MATCH($A850,'Hoja de Trabajo para listado'!$AB$155:$AB$1048576,0),MATCH((CUADRO!G$4&amp;$E850),'Hoja de Trabajo para listado'!$AB$151:$BA$151,0)),0)+IFERROR(INDEX('Hoja de Trabajo para listado'!$BC$155:$CB$1048576,MATCH($A850,'Hoja de Trabajo para listado'!$BC$155:$BC$1048576,0),MATCH((CUADRO!G$4&amp;$E850),'Hoja de Trabajo para listado'!$BC$151:$CB$151,0)),0)+IFERROR(INDEX('Hoja de Trabajo para listado'!$DE$153:$DG$274,MATCH($A850,'Hoja de Trabajo para listado'!$DE$153:$DE$1048576,0),MATCH((CUADRO!G$4&amp;$E850),'Hoja de Trabajo para listado'!$DE$151:$DG$151,0)),0)+IFERROR(INDEX('Hoja de Trabajo para listado'!$CD$155:$DC$1048576,MATCH($A850,'Hoja de Trabajo para listado'!$CD$155:$CD$1048576,0),MATCH((CUADRO!G$4&amp;$E850),'Hoja de Trabajo para listado'!$CD$151:$DC$151,0)),0)</f>
        <v>0</v>
      </c>
      <c r="H850" s="243">
        <f ca="1">+IFERROR(INDEX('Hoja de Trabajo para listado'!$A$155:$Z$1048576,MATCH($A850,'Hoja de Trabajo para listado'!$A$155:$A$1048576,0),MATCH((CUADRO!H$4&amp;$E850),'Hoja de Trabajo para listado'!$A$151:$Z$151,0)),0)+IFERROR(INDEX('Hoja de Trabajo para listado'!$AB$155:$BA$1048576,MATCH($A850,'Hoja de Trabajo para listado'!$AB$155:$AB$1048576,0),MATCH((CUADRO!H$4&amp;$E850),'Hoja de Trabajo para listado'!$AB$151:$BA$151,0)),0)+IFERROR(INDEX('Hoja de Trabajo para listado'!$BC$155:$CB$1048576,MATCH($A850,'Hoja de Trabajo para listado'!$BC$155:$BC$1048576,0),MATCH((CUADRO!H$4&amp;$E850),'Hoja de Trabajo para listado'!$BC$151:$CB$151,0)),0)+IFERROR(INDEX('Hoja de Trabajo para listado'!$DE$153:$DG$274,MATCH($A850,'Hoja de Trabajo para listado'!$DE$153:$DE$1048576,0),MATCH((CUADRO!H$4&amp;$E850),'Hoja de Trabajo para listado'!$DE$151:$DG$151,0)),0)+IFERROR(INDEX('Hoja de Trabajo para listado'!$CD$155:$DC$1048576,MATCH($A850,'Hoja de Trabajo para listado'!$CD$155:$CD$1048576,0),MATCH((CUADRO!H$4&amp;$E850),'Hoja de Trabajo para listado'!$CD$151:$DC$151,0)),0)</f>
        <v>0</v>
      </c>
      <c r="I850" s="243">
        <f ca="1">+IFERROR(INDEX('Hoja de Trabajo para listado'!$A$155:$Z$1048576,MATCH($A850,'Hoja de Trabajo para listado'!$A$155:$A$1048576,0),MATCH((CUADRO!I$4&amp;$E850),'Hoja de Trabajo para listado'!$A$151:$Z$151,0)),0)+IFERROR(INDEX('Hoja de Trabajo para listado'!$AB$155:$BA$1048576,MATCH($A850,'Hoja de Trabajo para listado'!$AB$155:$AB$1048576,0),MATCH((CUADRO!I$4&amp;$E850),'Hoja de Trabajo para listado'!$AB$151:$BA$151,0)),0)+IFERROR(INDEX('Hoja de Trabajo para listado'!$BC$155:$CB$1048576,MATCH($A850,'Hoja de Trabajo para listado'!$BC$155:$BC$1048576,0),MATCH((CUADRO!I$4&amp;$E850),'Hoja de Trabajo para listado'!$BC$151:$CB$151,0)),0)+IFERROR(INDEX('Hoja de Trabajo para listado'!$DE$153:$DG$274,MATCH($A850,'Hoja de Trabajo para listado'!$DE$153:$DE$1048576,0),MATCH((CUADRO!I$4&amp;$E850),'Hoja de Trabajo para listado'!$DE$151:$DG$151,0)),0)+IFERROR(INDEX('Hoja de Trabajo para listado'!$CD$155:$DC$1048576,MATCH($A850,'Hoja de Trabajo para listado'!$CD$155:$CD$1048576,0),MATCH((CUADRO!I$4&amp;$E850),'Hoja de Trabajo para listado'!$CD$151:$DC$151,0)),0)</f>
        <v>0</v>
      </c>
      <c r="J850" s="243">
        <f ca="1">+IFERROR(INDEX('Hoja de Trabajo para listado'!$A$155:$Z$1048576,MATCH($A850,'Hoja de Trabajo para listado'!$A$155:$A$1048576,0),MATCH((CUADRO!J$4&amp;$E850),'Hoja de Trabajo para listado'!$A$151:$Z$151,0)),0)+IFERROR(INDEX('Hoja de Trabajo para listado'!$AB$155:$BA$1048576,MATCH($A850,'Hoja de Trabajo para listado'!$AB$155:$AB$1048576,0),MATCH((CUADRO!J$4&amp;$E850),'Hoja de Trabajo para listado'!$AB$151:$BA$151,0)),0)+IFERROR(INDEX('Hoja de Trabajo para listado'!$BC$155:$CB$1048576,MATCH($A850,'Hoja de Trabajo para listado'!$BC$155:$BC$1048576,0),MATCH((CUADRO!J$4&amp;$E850),'Hoja de Trabajo para listado'!$BC$151:$CB$151,0)),0)+IFERROR(INDEX('Hoja de Trabajo para listado'!$DE$153:$DG$274,MATCH($A850,'Hoja de Trabajo para listado'!$DE$153:$DE$1048576,0),MATCH((CUADRO!J$4&amp;$E850),'Hoja de Trabajo para listado'!$DE$151:$DG$151,0)),0)+IFERROR(INDEX('Hoja de Trabajo para listado'!$CD$155:$DC$1048576,MATCH($A850,'Hoja de Trabajo para listado'!$CD$155:$CD$1048576,0),MATCH((CUADRO!J$4&amp;$E850),'Hoja de Trabajo para listado'!$CD$151:$DC$151,0)),0)</f>
        <v>0</v>
      </c>
      <c r="K850" s="243">
        <f ca="1">+IFERROR(INDEX('Hoja de Trabajo para listado'!$A$155:$Z$1048576,MATCH($A850,'Hoja de Trabajo para listado'!$A$155:$A$1048576,0),MATCH((CUADRO!K$4&amp;$E850),'Hoja de Trabajo para listado'!$A$151:$Z$151,0)),0)+IFERROR(INDEX('Hoja de Trabajo para listado'!$AB$155:$BA$1048576,MATCH($A850,'Hoja de Trabajo para listado'!$AB$155:$AB$1048576,0),MATCH((CUADRO!K$4&amp;$E850),'Hoja de Trabajo para listado'!$AB$151:$BA$151,0)),0)+IFERROR(INDEX('Hoja de Trabajo para listado'!$BC$155:$CB$1048576,MATCH($A850,'Hoja de Trabajo para listado'!$BC$155:$BC$1048576,0),MATCH((CUADRO!K$4&amp;$E850),'Hoja de Trabajo para listado'!$BC$151:$CB$151,0)),0)+IFERROR(INDEX('Hoja de Trabajo para listado'!$DE$153:$DG$274,MATCH($A850,'Hoja de Trabajo para listado'!$DE$153:$DE$1048576,0),MATCH((CUADRO!K$4&amp;$E850),'Hoja de Trabajo para listado'!$DE$151:$DG$151,0)),0)+IFERROR(INDEX('Hoja de Trabajo para listado'!$CD$155:$DC$1048576,MATCH($A850,'Hoja de Trabajo para listado'!$CD$155:$CD$1048576,0),MATCH((CUADRO!K$4&amp;$E850),'Hoja de Trabajo para listado'!$CD$151:$DC$151,0)),0)</f>
        <v>0</v>
      </c>
      <c r="L850" s="243">
        <f ca="1">+IFERROR(INDEX('Hoja de Trabajo para listado'!$A$155:$Z$1048576,MATCH($A850,'Hoja de Trabajo para listado'!$A$155:$A$1048576,0),MATCH((CUADRO!L$4&amp;$E850),'Hoja de Trabajo para listado'!$A$151:$Z$151,0)),0)+IFERROR(INDEX('Hoja de Trabajo para listado'!$AB$155:$BA$1048576,MATCH($A850,'Hoja de Trabajo para listado'!$AB$155:$AB$1048576,0),MATCH((CUADRO!L$4&amp;$E850),'Hoja de Trabajo para listado'!$AB$151:$BA$151,0)),0)+IFERROR(INDEX('Hoja de Trabajo para listado'!$BC$155:$CB$1048576,MATCH($A850,'Hoja de Trabajo para listado'!$BC$155:$BC$1048576,0),MATCH((CUADRO!L$4&amp;$E850),'Hoja de Trabajo para listado'!$BC$151:$CB$151,0)),0)+IFERROR(INDEX('Hoja de Trabajo para listado'!$DE$153:$DG$274,MATCH($A850,'Hoja de Trabajo para listado'!$DE$153:$DE$1048576,0),MATCH((CUADRO!L$4&amp;$E850),'Hoja de Trabajo para listado'!$DE$151:$DG$151,0)),0)+IFERROR(INDEX('Hoja de Trabajo para listado'!$CD$155:$DC$1048576,MATCH($A850,'Hoja de Trabajo para listado'!$CD$155:$CD$1048576,0),MATCH((CUADRO!L$4&amp;$E850),'Hoja de Trabajo para listado'!$CD$151:$DC$151,0)),0)</f>
        <v>0</v>
      </c>
      <c r="M850" s="243">
        <f ca="1">+IFERROR(INDEX('Hoja de Trabajo para listado'!$A$155:$Z$1048576,MATCH($A850,'Hoja de Trabajo para listado'!$A$155:$A$1048576,0),MATCH((CUADRO!M$4&amp;$E850),'Hoja de Trabajo para listado'!$A$151:$Z$151,0)),0)+IFERROR(INDEX('Hoja de Trabajo para listado'!$AB$155:$BA$1048576,MATCH($A850,'Hoja de Trabajo para listado'!$AB$155:$AB$1048576,0),MATCH((CUADRO!M$4&amp;$E850),'Hoja de Trabajo para listado'!$AB$151:$BA$151,0)),0)+IFERROR(INDEX('Hoja de Trabajo para listado'!$BC$155:$CB$1048576,MATCH($A850,'Hoja de Trabajo para listado'!$BC$155:$BC$1048576,0),MATCH((CUADRO!M$4&amp;$E850),'Hoja de Trabajo para listado'!$BC$151:$CB$151,0)),0)+IFERROR(INDEX('Hoja de Trabajo para listado'!$DE$153:$DG$274,MATCH($A850,'Hoja de Trabajo para listado'!$DE$153:$DE$1048576,0),MATCH((CUADRO!M$4&amp;$E850),'Hoja de Trabajo para listado'!$DE$151:$DG$151,0)),0)+IFERROR(INDEX('Hoja de Trabajo para listado'!$CD$155:$DC$1048576,MATCH($A850,'Hoja de Trabajo para listado'!$CD$155:$CD$1048576,0),MATCH((CUADRO!M$4&amp;$E850),'Hoja de Trabajo para listado'!$CD$151:$DC$151,0)),0)</f>
        <v>0</v>
      </c>
      <c r="N850" s="243">
        <f ca="1">+IFERROR(INDEX('Hoja de Trabajo para listado'!$A$155:$Z$1048576,MATCH($A850,'Hoja de Trabajo para listado'!$A$155:$A$1048576,0),MATCH((CUADRO!N$4&amp;$E850),'Hoja de Trabajo para listado'!$A$151:$Z$151,0)),0)+IFERROR(INDEX('Hoja de Trabajo para listado'!$AB$155:$BA$1048576,MATCH($A850,'Hoja de Trabajo para listado'!$AB$155:$AB$1048576,0),MATCH((CUADRO!N$4&amp;$E850),'Hoja de Trabajo para listado'!$AB$151:$BA$151,0)),0)+IFERROR(INDEX('Hoja de Trabajo para listado'!$BC$155:$CB$1048576,MATCH($A850,'Hoja de Trabajo para listado'!$BC$155:$BC$1048576,0),MATCH((CUADRO!N$4&amp;$E850),'Hoja de Trabajo para listado'!$BC$151:$CB$151,0)),0)+IFERROR(INDEX('Hoja de Trabajo para listado'!$DE$153:$DG$274,MATCH($A850,'Hoja de Trabajo para listado'!$DE$153:$DE$1048576,0),MATCH((CUADRO!N$4&amp;$E850),'Hoja de Trabajo para listado'!$DE$151:$DG$151,0)),0)+IFERROR(INDEX('Hoja de Trabajo para listado'!$CD$155:$DC$1048576,MATCH($A850,'Hoja de Trabajo para listado'!$CD$155:$CD$1048576,0),MATCH((CUADRO!N$4&amp;$E850),'Hoja de Trabajo para listado'!$CD$151:$DC$151,0)),0)</f>
        <v>0</v>
      </c>
      <c r="O850" s="243">
        <f ca="1">+IFERROR(INDEX('Hoja de Trabajo para listado'!$A$155:$Z$1048576,MATCH($A850,'Hoja de Trabajo para listado'!$A$155:$A$1048576,0),MATCH((CUADRO!O$4&amp;$E850),'Hoja de Trabajo para listado'!$A$151:$Z$151,0)),0)+IFERROR(INDEX('Hoja de Trabajo para listado'!$AB$155:$BA$1048576,MATCH($A850,'Hoja de Trabajo para listado'!$AB$155:$AB$1048576,0),MATCH((CUADRO!O$4&amp;$E850),'Hoja de Trabajo para listado'!$AB$151:$BA$151,0)),0)+IFERROR(INDEX('Hoja de Trabajo para listado'!$BC$155:$CB$1048576,MATCH($A850,'Hoja de Trabajo para listado'!$BC$155:$BC$1048576,0),MATCH((CUADRO!O$4&amp;$E850),'Hoja de Trabajo para listado'!$BC$151:$CB$151,0)),0)+IFERROR(INDEX('Hoja de Trabajo para listado'!$DE$153:$DG$274,MATCH($A850,'Hoja de Trabajo para listado'!$DE$153:$DE$1048576,0),MATCH((CUADRO!O$4&amp;$E850),'Hoja de Trabajo para listado'!$DE$151:$DG$151,0)),0)+IFERROR(INDEX('Hoja de Trabajo para listado'!$CD$155:$DC$1048576,MATCH($A850,'Hoja de Trabajo para listado'!$CD$155:$CD$1048576,0),MATCH((CUADRO!O$4&amp;$E850),'Hoja de Trabajo para listado'!$CD$151:$DC$151,0)),0)</f>
        <v>0</v>
      </c>
      <c r="P850" s="243">
        <f ca="1">+IFERROR(INDEX('Hoja de Trabajo para listado'!$A$155:$Z$1048576,MATCH($A850,'Hoja de Trabajo para listado'!$A$155:$A$1048576,0),MATCH((CUADRO!P$4&amp;$E850),'Hoja de Trabajo para listado'!$A$151:$Z$151,0)),0)+IFERROR(INDEX('Hoja de Trabajo para listado'!$AB$155:$BA$1048576,MATCH($A850,'Hoja de Trabajo para listado'!$AB$155:$AB$1048576,0),MATCH((CUADRO!P$4&amp;$E850),'Hoja de Trabajo para listado'!$AB$151:$BA$151,0)),0)+IFERROR(INDEX('Hoja de Trabajo para listado'!$BC$155:$CB$1048576,MATCH($A850,'Hoja de Trabajo para listado'!$BC$155:$BC$1048576,0),MATCH((CUADRO!P$4&amp;$E850),'Hoja de Trabajo para listado'!$BC$151:$CB$151,0)),0)+IFERROR(INDEX('Hoja de Trabajo para listado'!$DE$153:$DG$274,MATCH($A850,'Hoja de Trabajo para listado'!$DE$153:$DE$1048576,0),MATCH((CUADRO!P$4&amp;$E850),'Hoja de Trabajo para listado'!$DE$151:$DG$151,0)),0)+IFERROR(INDEX('Hoja de Trabajo para listado'!$CD$155:$DC$1048576,MATCH($A850,'Hoja de Trabajo para listado'!$CD$155:$CD$1048576,0),MATCH((CUADRO!P$4&amp;$E850),'Hoja de Trabajo para listado'!$CD$151:$DC$151,0)),0)</f>
        <v>0</v>
      </c>
      <c r="Q850" s="243">
        <f ca="1">+IFERROR(INDEX('Hoja de Trabajo para listado'!$A$155:$Z$1048576,MATCH($A850,'Hoja de Trabajo para listado'!$A$155:$A$1048576,0),MATCH((CUADRO!Q$4&amp;$E850),'Hoja de Trabajo para listado'!$A$151:$Z$151,0)),0)+IFERROR(INDEX('Hoja de Trabajo para listado'!$AB$155:$BA$1048576,MATCH($A850,'Hoja de Trabajo para listado'!$AB$155:$AB$1048576,0),MATCH((CUADRO!Q$4&amp;$E850),'Hoja de Trabajo para listado'!$AB$151:$BA$151,0)),0)+IFERROR(INDEX('Hoja de Trabajo para listado'!$BC$155:$CB$1048576,MATCH($A850,'Hoja de Trabajo para listado'!$BC$155:$BC$1048576,0),MATCH((CUADRO!Q$4&amp;$E850),'Hoja de Trabajo para listado'!$BC$151:$CB$151,0)),0)+IFERROR(INDEX('Hoja de Trabajo para listado'!$DE$153:$DG$274,MATCH($A850,'Hoja de Trabajo para listado'!$DE$153:$DE$1048576,0),MATCH((CUADRO!Q$4&amp;$E850),'Hoja de Trabajo para listado'!$DE$151:$DG$151,0)),0)+IFERROR(INDEX('Hoja de Trabajo para listado'!$CD$155:$DC$1048576,MATCH($A850,'Hoja de Trabajo para listado'!$CD$155:$CD$1048576,0),MATCH((CUADRO!Q$4&amp;$E850),'Hoja de Trabajo para listado'!$CD$151:$DC$151,0)),0)</f>
        <v>0</v>
      </c>
      <c r="R850" s="243">
        <f t="shared" ca="1" si="33"/>
        <v>0</v>
      </c>
      <c r="S850" s="256">
        <f ca="1">+R849+R850</f>
        <v>0</v>
      </c>
      <c r="T850" s="243">
        <f ca="1">+S850</f>
        <v>0</v>
      </c>
      <c r="U850" s="242">
        <f t="shared" si="34"/>
        <v>2</v>
      </c>
      <c r="V850" s="327" t="str">
        <f>+VLOOKUP(A850,bd_lista!$A$3:$E$592,5,FALSE)</f>
        <v>Gobiernos Autonomos Municipales</v>
      </c>
      <c r="W850" s="398"/>
      <c r="X850" s="240">
        <f>+VLOOKUP(A850,[4]Sheet1!$A$13:$D$744,4,FALSE)</f>
        <v>0</v>
      </c>
      <c r="Y850" s="240" t="e">
        <f>+VLOOKUP(X850,bd_lista!$A$3:$C$592,3,FALSE)</f>
        <v>#N/A</v>
      </c>
      <c r="Z850" s="288"/>
      <c r="AA850" s="289"/>
    </row>
    <row r="851" spans="1:27" customFormat="1" ht="15" hidden="1" customHeight="1">
      <c r="A851" s="32">
        <v>1508</v>
      </c>
      <c r="B851" s="393">
        <f>+A851</f>
        <v>1508</v>
      </c>
      <c r="C851" s="245" t="str">
        <f>+VLOOKUP(A851,bd_lista!$A$3:$C$592,3,FALSE)</f>
        <v>Gobierno Autónomo Municipal de Betanzos</v>
      </c>
      <c r="D851" s="395" t="str">
        <f>+C851</f>
        <v>Gobierno Autónomo Municipal de Betanzos</v>
      </c>
      <c r="E851" s="240" t="s">
        <v>1303</v>
      </c>
      <c r="F851" s="241">
        <f ca="1">+IFERROR(INDEX('Hoja de Trabajo para listado'!$A$155:$Z$1048576,MATCH($A851,'Hoja de Trabajo para listado'!$A$155:$A$1048576,0),MATCH((CUADRO!F$4&amp;$E851),'Hoja de Trabajo para listado'!$A$151:$Z$151,0)),0)+IFERROR(INDEX('Hoja de Trabajo para listado'!$AB$155:$BA$1048576,MATCH($A851,'Hoja de Trabajo para listado'!$AB$155:$AB$1048576,0),MATCH((CUADRO!F$4&amp;$E851),'Hoja de Trabajo para listado'!$AB$151:$BA$151,0)),0)+IFERROR(INDEX('Hoja de Trabajo para listado'!$BC$155:$CB$1048576,MATCH($A851,'Hoja de Trabajo para listado'!$BC$155:$BC$1048576,0),MATCH((CUADRO!F$4&amp;$E851),'Hoja de Trabajo para listado'!$BC$151:$CB$151,0)),0)+IFERROR(INDEX('Hoja de Trabajo para listado'!$DE$153:$DG$274,MATCH($A851,'Hoja de Trabajo para listado'!$DE$153:$DE$1048576,0),MATCH((CUADRO!F$4&amp;$E851),'Hoja de Trabajo para listado'!$DE$151:$DG$151,0)),0)+IFERROR(INDEX('Hoja de Trabajo para listado'!$CD$155:$DC$1048576,MATCH($A851,'Hoja de Trabajo para listado'!$CD$155:$CD$1048576,0),MATCH((CUADRO!F$4&amp;$E851),'Hoja de Trabajo para listado'!$CD$151:$DC$151,0)),0)</f>
        <v>0</v>
      </c>
      <c r="G851" s="241">
        <f ca="1">+IFERROR(INDEX('Hoja de Trabajo para listado'!$A$155:$Z$1048576,MATCH($A851,'Hoja de Trabajo para listado'!$A$155:$A$1048576,0),MATCH((CUADRO!G$4&amp;$E851),'Hoja de Trabajo para listado'!$A$151:$Z$151,0)),0)+IFERROR(INDEX('Hoja de Trabajo para listado'!$AB$155:$BA$1048576,MATCH($A851,'Hoja de Trabajo para listado'!$AB$155:$AB$1048576,0),MATCH((CUADRO!G$4&amp;$E851),'Hoja de Trabajo para listado'!$AB$151:$BA$151,0)),0)+IFERROR(INDEX('Hoja de Trabajo para listado'!$BC$155:$CB$1048576,MATCH($A851,'Hoja de Trabajo para listado'!$BC$155:$BC$1048576,0),MATCH((CUADRO!G$4&amp;$E851),'Hoja de Trabajo para listado'!$BC$151:$CB$151,0)),0)+IFERROR(INDEX('Hoja de Trabajo para listado'!$DE$153:$DG$274,MATCH($A851,'Hoja de Trabajo para listado'!$DE$153:$DE$1048576,0),MATCH((CUADRO!G$4&amp;$E851),'Hoja de Trabajo para listado'!$DE$151:$DG$151,0)),0)+IFERROR(INDEX('Hoja de Trabajo para listado'!$CD$155:$DC$1048576,MATCH($A851,'Hoja de Trabajo para listado'!$CD$155:$CD$1048576,0),MATCH((CUADRO!G$4&amp;$E851),'Hoja de Trabajo para listado'!$CD$151:$DC$151,0)),0)</f>
        <v>0</v>
      </c>
      <c r="H851" s="241">
        <f ca="1">+IFERROR(INDEX('Hoja de Trabajo para listado'!$A$155:$Z$1048576,MATCH($A851,'Hoja de Trabajo para listado'!$A$155:$A$1048576,0),MATCH((CUADRO!H$4&amp;$E851),'Hoja de Trabajo para listado'!$A$151:$Z$151,0)),0)+IFERROR(INDEX('Hoja de Trabajo para listado'!$AB$155:$BA$1048576,MATCH($A851,'Hoja de Trabajo para listado'!$AB$155:$AB$1048576,0),MATCH((CUADRO!H$4&amp;$E851),'Hoja de Trabajo para listado'!$AB$151:$BA$151,0)),0)+IFERROR(INDEX('Hoja de Trabajo para listado'!$BC$155:$CB$1048576,MATCH($A851,'Hoja de Trabajo para listado'!$BC$155:$BC$1048576,0),MATCH((CUADRO!H$4&amp;$E851),'Hoja de Trabajo para listado'!$BC$151:$CB$151,0)),0)+IFERROR(INDEX('Hoja de Trabajo para listado'!$DE$153:$DG$274,MATCH($A851,'Hoja de Trabajo para listado'!$DE$153:$DE$1048576,0),MATCH((CUADRO!H$4&amp;$E851),'Hoja de Trabajo para listado'!$DE$151:$DG$151,0)),0)+IFERROR(INDEX('Hoja de Trabajo para listado'!$CD$155:$DC$1048576,MATCH($A851,'Hoja de Trabajo para listado'!$CD$155:$CD$1048576,0),MATCH((CUADRO!H$4&amp;$E851),'Hoja de Trabajo para listado'!$CD$151:$DC$151,0)),0)</f>
        <v>0</v>
      </c>
      <c r="I851" s="241">
        <f ca="1">+IFERROR(INDEX('Hoja de Trabajo para listado'!$A$155:$Z$1048576,MATCH($A851,'Hoja de Trabajo para listado'!$A$155:$A$1048576,0),MATCH((CUADRO!I$4&amp;$E851),'Hoja de Trabajo para listado'!$A$151:$Z$151,0)),0)+IFERROR(INDEX('Hoja de Trabajo para listado'!$AB$155:$BA$1048576,MATCH($A851,'Hoja de Trabajo para listado'!$AB$155:$AB$1048576,0),MATCH((CUADRO!I$4&amp;$E851),'Hoja de Trabajo para listado'!$AB$151:$BA$151,0)),0)+IFERROR(INDEX('Hoja de Trabajo para listado'!$BC$155:$CB$1048576,MATCH($A851,'Hoja de Trabajo para listado'!$BC$155:$BC$1048576,0),MATCH((CUADRO!I$4&amp;$E851),'Hoja de Trabajo para listado'!$BC$151:$CB$151,0)),0)+IFERROR(INDEX('Hoja de Trabajo para listado'!$DE$153:$DG$274,MATCH($A851,'Hoja de Trabajo para listado'!$DE$153:$DE$1048576,0),MATCH((CUADRO!I$4&amp;$E851),'Hoja de Trabajo para listado'!$DE$151:$DG$151,0)),0)+IFERROR(INDEX('Hoja de Trabajo para listado'!$CD$155:$DC$1048576,MATCH($A851,'Hoja de Trabajo para listado'!$CD$155:$CD$1048576,0),MATCH((CUADRO!I$4&amp;$E851),'Hoja de Trabajo para listado'!$CD$151:$DC$151,0)),0)</f>
        <v>0</v>
      </c>
      <c r="J851" s="241">
        <f ca="1">+IFERROR(INDEX('Hoja de Trabajo para listado'!$A$155:$Z$1048576,MATCH($A851,'Hoja de Trabajo para listado'!$A$155:$A$1048576,0),MATCH((CUADRO!J$4&amp;$E851),'Hoja de Trabajo para listado'!$A$151:$Z$151,0)),0)+IFERROR(INDEX('Hoja de Trabajo para listado'!$AB$155:$BA$1048576,MATCH($A851,'Hoja de Trabajo para listado'!$AB$155:$AB$1048576,0),MATCH((CUADRO!J$4&amp;$E851),'Hoja de Trabajo para listado'!$AB$151:$BA$151,0)),0)+IFERROR(INDEX('Hoja de Trabajo para listado'!$BC$155:$CB$1048576,MATCH($A851,'Hoja de Trabajo para listado'!$BC$155:$BC$1048576,0),MATCH((CUADRO!J$4&amp;$E851),'Hoja de Trabajo para listado'!$BC$151:$CB$151,0)),0)+IFERROR(INDEX('Hoja de Trabajo para listado'!$DE$153:$DG$274,MATCH($A851,'Hoja de Trabajo para listado'!$DE$153:$DE$1048576,0),MATCH((CUADRO!J$4&amp;$E851),'Hoja de Trabajo para listado'!$DE$151:$DG$151,0)),0)+IFERROR(INDEX('Hoja de Trabajo para listado'!$CD$155:$DC$1048576,MATCH($A851,'Hoja de Trabajo para listado'!$CD$155:$CD$1048576,0),MATCH((CUADRO!J$4&amp;$E851),'Hoja de Trabajo para listado'!$CD$151:$DC$151,0)),0)</f>
        <v>0</v>
      </c>
      <c r="K851" s="241">
        <f ca="1">+IFERROR(INDEX('Hoja de Trabajo para listado'!$A$155:$Z$1048576,MATCH($A851,'Hoja de Trabajo para listado'!$A$155:$A$1048576,0),MATCH((CUADRO!K$4&amp;$E851),'Hoja de Trabajo para listado'!$A$151:$Z$151,0)),0)+IFERROR(INDEX('Hoja de Trabajo para listado'!$AB$155:$BA$1048576,MATCH($A851,'Hoja de Trabajo para listado'!$AB$155:$AB$1048576,0),MATCH((CUADRO!K$4&amp;$E851),'Hoja de Trabajo para listado'!$AB$151:$BA$151,0)),0)+IFERROR(INDEX('Hoja de Trabajo para listado'!$BC$155:$CB$1048576,MATCH($A851,'Hoja de Trabajo para listado'!$BC$155:$BC$1048576,0),MATCH((CUADRO!K$4&amp;$E851),'Hoja de Trabajo para listado'!$BC$151:$CB$151,0)),0)+IFERROR(INDEX('Hoja de Trabajo para listado'!$DE$153:$DG$274,MATCH($A851,'Hoja de Trabajo para listado'!$DE$153:$DE$1048576,0),MATCH((CUADRO!K$4&amp;$E851),'Hoja de Trabajo para listado'!$DE$151:$DG$151,0)),0)+IFERROR(INDEX('Hoja de Trabajo para listado'!$CD$155:$DC$1048576,MATCH($A851,'Hoja de Trabajo para listado'!$CD$155:$CD$1048576,0),MATCH((CUADRO!K$4&amp;$E851),'Hoja de Trabajo para listado'!$CD$151:$DC$151,0)),0)</f>
        <v>0</v>
      </c>
      <c r="L851" s="241">
        <f ca="1">+IFERROR(INDEX('Hoja de Trabajo para listado'!$A$155:$Z$1048576,MATCH($A851,'Hoja de Trabajo para listado'!$A$155:$A$1048576,0),MATCH((CUADRO!L$4&amp;$E851),'Hoja de Trabajo para listado'!$A$151:$Z$151,0)),0)+IFERROR(INDEX('Hoja de Trabajo para listado'!$AB$155:$BA$1048576,MATCH($A851,'Hoja de Trabajo para listado'!$AB$155:$AB$1048576,0),MATCH((CUADRO!L$4&amp;$E851),'Hoja de Trabajo para listado'!$AB$151:$BA$151,0)),0)+IFERROR(INDEX('Hoja de Trabajo para listado'!$BC$155:$CB$1048576,MATCH($A851,'Hoja de Trabajo para listado'!$BC$155:$BC$1048576,0),MATCH((CUADRO!L$4&amp;$E851),'Hoja de Trabajo para listado'!$BC$151:$CB$151,0)),0)+IFERROR(INDEX('Hoja de Trabajo para listado'!$DE$153:$DG$274,MATCH($A851,'Hoja de Trabajo para listado'!$DE$153:$DE$1048576,0),MATCH((CUADRO!L$4&amp;$E851),'Hoja de Trabajo para listado'!$DE$151:$DG$151,0)),0)+IFERROR(INDEX('Hoja de Trabajo para listado'!$CD$155:$DC$1048576,MATCH($A851,'Hoja de Trabajo para listado'!$CD$155:$CD$1048576,0),MATCH((CUADRO!L$4&amp;$E851),'Hoja de Trabajo para listado'!$CD$151:$DC$151,0)),0)</f>
        <v>0</v>
      </c>
      <c r="M851" s="241">
        <f ca="1">+IFERROR(INDEX('Hoja de Trabajo para listado'!$A$155:$Z$1048576,MATCH($A851,'Hoja de Trabajo para listado'!$A$155:$A$1048576,0),MATCH((CUADRO!M$4&amp;$E851),'Hoja de Trabajo para listado'!$A$151:$Z$151,0)),0)+IFERROR(INDEX('Hoja de Trabajo para listado'!$AB$155:$BA$1048576,MATCH($A851,'Hoja de Trabajo para listado'!$AB$155:$AB$1048576,0),MATCH((CUADRO!M$4&amp;$E851),'Hoja de Trabajo para listado'!$AB$151:$BA$151,0)),0)+IFERROR(INDEX('Hoja de Trabajo para listado'!$BC$155:$CB$1048576,MATCH($A851,'Hoja de Trabajo para listado'!$BC$155:$BC$1048576,0),MATCH((CUADRO!M$4&amp;$E851),'Hoja de Trabajo para listado'!$BC$151:$CB$151,0)),0)+IFERROR(INDEX('Hoja de Trabajo para listado'!$DE$153:$DG$274,MATCH($A851,'Hoja de Trabajo para listado'!$DE$153:$DE$1048576,0),MATCH((CUADRO!M$4&amp;$E851),'Hoja de Trabajo para listado'!$DE$151:$DG$151,0)),0)+IFERROR(INDEX('Hoja de Trabajo para listado'!$CD$155:$DC$1048576,MATCH($A851,'Hoja de Trabajo para listado'!$CD$155:$CD$1048576,0),MATCH((CUADRO!M$4&amp;$E851),'Hoja de Trabajo para listado'!$CD$151:$DC$151,0)),0)</f>
        <v>0</v>
      </c>
      <c r="N851" s="241">
        <f ca="1">+IFERROR(INDEX('Hoja de Trabajo para listado'!$A$155:$Z$1048576,MATCH($A851,'Hoja de Trabajo para listado'!$A$155:$A$1048576,0),MATCH((CUADRO!N$4&amp;$E851),'Hoja de Trabajo para listado'!$A$151:$Z$151,0)),0)+IFERROR(INDEX('Hoja de Trabajo para listado'!$AB$155:$BA$1048576,MATCH($A851,'Hoja de Trabajo para listado'!$AB$155:$AB$1048576,0),MATCH((CUADRO!N$4&amp;$E851),'Hoja de Trabajo para listado'!$AB$151:$BA$151,0)),0)+IFERROR(INDEX('Hoja de Trabajo para listado'!$BC$155:$CB$1048576,MATCH($A851,'Hoja de Trabajo para listado'!$BC$155:$BC$1048576,0),MATCH((CUADRO!N$4&amp;$E851),'Hoja de Trabajo para listado'!$BC$151:$CB$151,0)),0)+IFERROR(INDEX('Hoja de Trabajo para listado'!$DE$153:$DG$274,MATCH($A851,'Hoja de Trabajo para listado'!$DE$153:$DE$1048576,0),MATCH((CUADRO!N$4&amp;$E851),'Hoja de Trabajo para listado'!$DE$151:$DG$151,0)),0)+IFERROR(INDEX('Hoja de Trabajo para listado'!$CD$155:$DC$1048576,MATCH($A851,'Hoja de Trabajo para listado'!$CD$155:$CD$1048576,0),MATCH((CUADRO!N$4&amp;$E851),'Hoja de Trabajo para listado'!$CD$151:$DC$151,0)),0)</f>
        <v>0</v>
      </c>
      <c r="O851" s="241">
        <f ca="1">+IFERROR(INDEX('Hoja de Trabajo para listado'!$A$155:$Z$1048576,MATCH($A851,'Hoja de Trabajo para listado'!$A$155:$A$1048576,0),MATCH((CUADRO!O$4&amp;$E851),'Hoja de Trabajo para listado'!$A$151:$Z$151,0)),0)+IFERROR(INDEX('Hoja de Trabajo para listado'!$AB$155:$BA$1048576,MATCH($A851,'Hoja de Trabajo para listado'!$AB$155:$AB$1048576,0),MATCH((CUADRO!O$4&amp;$E851),'Hoja de Trabajo para listado'!$AB$151:$BA$151,0)),0)+IFERROR(INDEX('Hoja de Trabajo para listado'!$BC$155:$CB$1048576,MATCH($A851,'Hoja de Trabajo para listado'!$BC$155:$BC$1048576,0),MATCH((CUADRO!O$4&amp;$E851),'Hoja de Trabajo para listado'!$BC$151:$CB$151,0)),0)+IFERROR(INDEX('Hoja de Trabajo para listado'!$DE$153:$DG$274,MATCH($A851,'Hoja de Trabajo para listado'!$DE$153:$DE$1048576,0),MATCH((CUADRO!O$4&amp;$E851),'Hoja de Trabajo para listado'!$DE$151:$DG$151,0)),0)+IFERROR(INDEX('Hoja de Trabajo para listado'!$CD$155:$DC$1048576,MATCH($A851,'Hoja de Trabajo para listado'!$CD$155:$CD$1048576,0),MATCH((CUADRO!O$4&amp;$E851),'Hoja de Trabajo para listado'!$CD$151:$DC$151,0)),0)</f>
        <v>0</v>
      </c>
      <c r="P851" s="241">
        <f ca="1">+IFERROR(INDEX('Hoja de Trabajo para listado'!$A$155:$Z$1048576,MATCH($A851,'Hoja de Trabajo para listado'!$A$155:$A$1048576,0),MATCH((CUADRO!P$4&amp;$E851),'Hoja de Trabajo para listado'!$A$151:$Z$151,0)),0)+IFERROR(INDEX('Hoja de Trabajo para listado'!$AB$155:$BA$1048576,MATCH($A851,'Hoja de Trabajo para listado'!$AB$155:$AB$1048576,0),MATCH((CUADRO!P$4&amp;$E851),'Hoja de Trabajo para listado'!$AB$151:$BA$151,0)),0)+IFERROR(INDEX('Hoja de Trabajo para listado'!$BC$155:$CB$1048576,MATCH($A851,'Hoja de Trabajo para listado'!$BC$155:$BC$1048576,0),MATCH((CUADRO!P$4&amp;$E851),'Hoja de Trabajo para listado'!$BC$151:$CB$151,0)),0)+IFERROR(INDEX('Hoja de Trabajo para listado'!$DE$153:$DG$274,MATCH($A851,'Hoja de Trabajo para listado'!$DE$153:$DE$1048576,0),MATCH((CUADRO!P$4&amp;$E851),'Hoja de Trabajo para listado'!$DE$151:$DG$151,0)),0)+IFERROR(INDEX('Hoja de Trabajo para listado'!$CD$155:$DC$1048576,MATCH($A851,'Hoja de Trabajo para listado'!$CD$155:$CD$1048576,0),MATCH((CUADRO!P$4&amp;$E851),'Hoja de Trabajo para listado'!$CD$151:$DC$151,0)),0)</f>
        <v>0</v>
      </c>
      <c r="Q851" s="241">
        <f ca="1">+IFERROR(INDEX('Hoja de Trabajo para listado'!$A$155:$Z$1048576,MATCH($A851,'Hoja de Trabajo para listado'!$A$155:$A$1048576,0),MATCH((CUADRO!Q$4&amp;$E851),'Hoja de Trabajo para listado'!$A$151:$Z$151,0)),0)+IFERROR(INDEX('Hoja de Trabajo para listado'!$AB$155:$BA$1048576,MATCH($A851,'Hoja de Trabajo para listado'!$AB$155:$AB$1048576,0),MATCH((CUADRO!Q$4&amp;$E851),'Hoja de Trabajo para listado'!$AB$151:$BA$151,0)),0)+IFERROR(INDEX('Hoja de Trabajo para listado'!$BC$155:$CB$1048576,MATCH($A851,'Hoja de Trabajo para listado'!$BC$155:$BC$1048576,0),MATCH((CUADRO!Q$4&amp;$E851),'Hoja de Trabajo para listado'!$BC$151:$CB$151,0)),0)+IFERROR(INDEX('Hoja de Trabajo para listado'!$DE$153:$DG$274,MATCH($A851,'Hoja de Trabajo para listado'!$DE$153:$DE$1048576,0),MATCH((CUADRO!Q$4&amp;$E851),'Hoja de Trabajo para listado'!$DE$151:$DG$151,0)),0)+IFERROR(INDEX('Hoja de Trabajo para listado'!$CD$155:$DC$1048576,MATCH($A851,'Hoja de Trabajo para listado'!$CD$155:$CD$1048576,0),MATCH((CUADRO!Q$4&amp;$E851),'Hoja de Trabajo para listado'!$CD$151:$DC$151,0)),0)</f>
        <v>0</v>
      </c>
      <c r="R851" s="241">
        <f t="shared" ca="1" si="33"/>
        <v>0</v>
      </c>
      <c r="S851" s="247"/>
      <c r="T851" s="241">
        <f ca="1">+T852</f>
        <v>0</v>
      </c>
      <c r="U851" s="240">
        <f t="shared" si="34"/>
        <v>1</v>
      </c>
      <c r="V851" s="327" t="str">
        <f>+VLOOKUP(A851,bd_lista!$A$3:$E$592,5,FALSE)</f>
        <v>Gobiernos Autonomos Municipales</v>
      </c>
      <c r="W851" s="397" t="str">
        <f>+V851</f>
        <v>Gobiernos Autonomos Municipales</v>
      </c>
      <c r="X851" s="240">
        <f>+VLOOKUP(A851,[4]Sheet1!$A$13:$D$744,4,FALSE)</f>
        <v>0</v>
      </c>
      <c r="Y851" s="240" t="e">
        <f>+VLOOKUP(X851,bd_lista!$A$3:$C$592,3,FALSE)</f>
        <v>#N/A</v>
      </c>
      <c r="Z851" s="290">
        <f>+X851</f>
        <v>0</v>
      </c>
      <c r="AA851" s="291" t="e">
        <f>+Y851</f>
        <v>#N/A</v>
      </c>
    </row>
    <row r="852" spans="1:27" customFormat="1" ht="15" hidden="1" customHeight="1">
      <c r="A852" s="32">
        <v>1508</v>
      </c>
      <c r="B852" s="394"/>
      <c r="C852" s="245" t="str">
        <f>+VLOOKUP(A852,bd_lista!$A$3:$C$592,3,FALSE)</f>
        <v>Gobierno Autónomo Municipal de Betanzos</v>
      </c>
      <c r="D852" s="396"/>
      <c r="E852" s="242" t="s">
        <v>1304</v>
      </c>
      <c r="F852" s="243">
        <f ca="1">+IFERROR(INDEX('Hoja de Trabajo para listado'!$A$155:$Z$1048576,MATCH($A852,'Hoja de Trabajo para listado'!$A$155:$A$1048576,0),MATCH((CUADRO!F$4&amp;$E852),'Hoja de Trabajo para listado'!$A$151:$Z$151,0)),0)+IFERROR(INDEX('Hoja de Trabajo para listado'!$AB$155:$BA$1048576,MATCH($A852,'Hoja de Trabajo para listado'!$AB$155:$AB$1048576,0),MATCH((CUADRO!F$4&amp;$E852),'Hoja de Trabajo para listado'!$AB$151:$BA$151,0)),0)+IFERROR(INDEX('Hoja de Trabajo para listado'!$BC$155:$CB$1048576,MATCH($A852,'Hoja de Trabajo para listado'!$BC$155:$BC$1048576,0),MATCH((CUADRO!F$4&amp;$E852),'Hoja de Trabajo para listado'!$BC$151:$CB$151,0)),0)+IFERROR(INDEX('Hoja de Trabajo para listado'!$DE$153:$DG$274,MATCH($A852,'Hoja de Trabajo para listado'!$DE$153:$DE$1048576,0),MATCH((CUADRO!F$4&amp;$E852),'Hoja de Trabajo para listado'!$DE$151:$DG$151,0)),0)+IFERROR(INDEX('Hoja de Trabajo para listado'!$CD$155:$DC$1048576,MATCH($A852,'Hoja de Trabajo para listado'!$CD$155:$CD$1048576,0),MATCH((CUADRO!F$4&amp;$E852),'Hoja de Trabajo para listado'!$CD$151:$DC$151,0)),0)</f>
        <v>0</v>
      </c>
      <c r="G852" s="243">
        <f ca="1">+IFERROR(INDEX('Hoja de Trabajo para listado'!$A$155:$Z$1048576,MATCH($A852,'Hoja de Trabajo para listado'!$A$155:$A$1048576,0),MATCH((CUADRO!G$4&amp;$E852),'Hoja de Trabajo para listado'!$A$151:$Z$151,0)),0)+IFERROR(INDEX('Hoja de Trabajo para listado'!$AB$155:$BA$1048576,MATCH($A852,'Hoja de Trabajo para listado'!$AB$155:$AB$1048576,0),MATCH((CUADRO!G$4&amp;$E852),'Hoja de Trabajo para listado'!$AB$151:$BA$151,0)),0)+IFERROR(INDEX('Hoja de Trabajo para listado'!$BC$155:$CB$1048576,MATCH($A852,'Hoja de Trabajo para listado'!$BC$155:$BC$1048576,0),MATCH((CUADRO!G$4&amp;$E852),'Hoja de Trabajo para listado'!$BC$151:$CB$151,0)),0)+IFERROR(INDEX('Hoja de Trabajo para listado'!$DE$153:$DG$274,MATCH($A852,'Hoja de Trabajo para listado'!$DE$153:$DE$1048576,0),MATCH((CUADRO!G$4&amp;$E852),'Hoja de Trabajo para listado'!$DE$151:$DG$151,0)),0)+IFERROR(INDEX('Hoja de Trabajo para listado'!$CD$155:$DC$1048576,MATCH($A852,'Hoja de Trabajo para listado'!$CD$155:$CD$1048576,0),MATCH((CUADRO!G$4&amp;$E852),'Hoja de Trabajo para listado'!$CD$151:$DC$151,0)),0)</f>
        <v>0</v>
      </c>
      <c r="H852" s="243">
        <f ca="1">+IFERROR(INDEX('Hoja de Trabajo para listado'!$A$155:$Z$1048576,MATCH($A852,'Hoja de Trabajo para listado'!$A$155:$A$1048576,0),MATCH((CUADRO!H$4&amp;$E852),'Hoja de Trabajo para listado'!$A$151:$Z$151,0)),0)+IFERROR(INDEX('Hoja de Trabajo para listado'!$AB$155:$BA$1048576,MATCH($A852,'Hoja de Trabajo para listado'!$AB$155:$AB$1048576,0),MATCH((CUADRO!H$4&amp;$E852),'Hoja de Trabajo para listado'!$AB$151:$BA$151,0)),0)+IFERROR(INDEX('Hoja de Trabajo para listado'!$BC$155:$CB$1048576,MATCH($A852,'Hoja de Trabajo para listado'!$BC$155:$BC$1048576,0),MATCH((CUADRO!H$4&amp;$E852),'Hoja de Trabajo para listado'!$BC$151:$CB$151,0)),0)+IFERROR(INDEX('Hoja de Trabajo para listado'!$DE$153:$DG$274,MATCH($A852,'Hoja de Trabajo para listado'!$DE$153:$DE$1048576,0),MATCH((CUADRO!H$4&amp;$E852),'Hoja de Trabajo para listado'!$DE$151:$DG$151,0)),0)+IFERROR(INDEX('Hoja de Trabajo para listado'!$CD$155:$DC$1048576,MATCH($A852,'Hoja de Trabajo para listado'!$CD$155:$CD$1048576,0),MATCH((CUADRO!H$4&amp;$E852),'Hoja de Trabajo para listado'!$CD$151:$DC$151,0)),0)</f>
        <v>0</v>
      </c>
      <c r="I852" s="243">
        <f ca="1">+IFERROR(INDEX('Hoja de Trabajo para listado'!$A$155:$Z$1048576,MATCH($A852,'Hoja de Trabajo para listado'!$A$155:$A$1048576,0),MATCH((CUADRO!I$4&amp;$E852),'Hoja de Trabajo para listado'!$A$151:$Z$151,0)),0)+IFERROR(INDEX('Hoja de Trabajo para listado'!$AB$155:$BA$1048576,MATCH($A852,'Hoja de Trabajo para listado'!$AB$155:$AB$1048576,0),MATCH((CUADRO!I$4&amp;$E852),'Hoja de Trabajo para listado'!$AB$151:$BA$151,0)),0)+IFERROR(INDEX('Hoja de Trabajo para listado'!$BC$155:$CB$1048576,MATCH($A852,'Hoja de Trabajo para listado'!$BC$155:$BC$1048576,0),MATCH((CUADRO!I$4&amp;$E852),'Hoja de Trabajo para listado'!$BC$151:$CB$151,0)),0)+IFERROR(INDEX('Hoja de Trabajo para listado'!$DE$153:$DG$274,MATCH($A852,'Hoja de Trabajo para listado'!$DE$153:$DE$1048576,0),MATCH((CUADRO!I$4&amp;$E852),'Hoja de Trabajo para listado'!$DE$151:$DG$151,0)),0)+IFERROR(INDEX('Hoja de Trabajo para listado'!$CD$155:$DC$1048576,MATCH($A852,'Hoja de Trabajo para listado'!$CD$155:$CD$1048576,0),MATCH((CUADRO!I$4&amp;$E852),'Hoja de Trabajo para listado'!$CD$151:$DC$151,0)),0)</f>
        <v>0</v>
      </c>
      <c r="J852" s="243">
        <f ca="1">+IFERROR(INDEX('Hoja de Trabajo para listado'!$A$155:$Z$1048576,MATCH($A852,'Hoja de Trabajo para listado'!$A$155:$A$1048576,0),MATCH((CUADRO!J$4&amp;$E852),'Hoja de Trabajo para listado'!$A$151:$Z$151,0)),0)+IFERROR(INDEX('Hoja de Trabajo para listado'!$AB$155:$BA$1048576,MATCH($A852,'Hoja de Trabajo para listado'!$AB$155:$AB$1048576,0),MATCH((CUADRO!J$4&amp;$E852),'Hoja de Trabajo para listado'!$AB$151:$BA$151,0)),0)+IFERROR(INDEX('Hoja de Trabajo para listado'!$BC$155:$CB$1048576,MATCH($A852,'Hoja de Trabajo para listado'!$BC$155:$BC$1048576,0),MATCH((CUADRO!J$4&amp;$E852),'Hoja de Trabajo para listado'!$BC$151:$CB$151,0)),0)+IFERROR(INDEX('Hoja de Trabajo para listado'!$DE$153:$DG$274,MATCH($A852,'Hoja de Trabajo para listado'!$DE$153:$DE$1048576,0),MATCH((CUADRO!J$4&amp;$E852),'Hoja de Trabajo para listado'!$DE$151:$DG$151,0)),0)+IFERROR(INDEX('Hoja de Trabajo para listado'!$CD$155:$DC$1048576,MATCH($A852,'Hoja de Trabajo para listado'!$CD$155:$CD$1048576,0),MATCH((CUADRO!J$4&amp;$E852),'Hoja de Trabajo para listado'!$CD$151:$DC$151,0)),0)</f>
        <v>0</v>
      </c>
      <c r="K852" s="243">
        <f ca="1">+IFERROR(INDEX('Hoja de Trabajo para listado'!$A$155:$Z$1048576,MATCH($A852,'Hoja de Trabajo para listado'!$A$155:$A$1048576,0),MATCH((CUADRO!K$4&amp;$E852),'Hoja de Trabajo para listado'!$A$151:$Z$151,0)),0)+IFERROR(INDEX('Hoja de Trabajo para listado'!$AB$155:$BA$1048576,MATCH($A852,'Hoja de Trabajo para listado'!$AB$155:$AB$1048576,0),MATCH((CUADRO!K$4&amp;$E852),'Hoja de Trabajo para listado'!$AB$151:$BA$151,0)),0)+IFERROR(INDEX('Hoja de Trabajo para listado'!$BC$155:$CB$1048576,MATCH($A852,'Hoja de Trabajo para listado'!$BC$155:$BC$1048576,0),MATCH((CUADRO!K$4&amp;$E852),'Hoja de Trabajo para listado'!$BC$151:$CB$151,0)),0)+IFERROR(INDEX('Hoja de Trabajo para listado'!$DE$153:$DG$274,MATCH($A852,'Hoja de Trabajo para listado'!$DE$153:$DE$1048576,0),MATCH((CUADRO!K$4&amp;$E852),'Hoja de Trabajo para listado'!$DE$151:$DG$151,0)),0)+IFERROR(INDEX('Hoja de Trabajo para listado'!$CD$155:$DC$1048576,MATCH($A852,'Hoja de Trabajo para listado'!$CD$155:$CD$1048576,0),MATCH((CUADRO!K$4&amp;$E852),'Hoja de Trabajo para listado'!$CD$151:$DC$151,0)),0)</f>
        <v>0</v>
      </c>
      <c r="L852" s="243">
        <f ca="1">+IFERROR(INDEX('Hoja de Trabajo para listado'!$A$155:$Z$1048576,MATCH($A852,'Hoja de Trabajo para listado'!$A$155:$A$1048576,0),MATCH((CUADRO!L$4&amp;$E852),'Hoja de Trabajo para listado'!$A$151:$Z$151,0)),0)+IFERROR(INDEX('Hoja de Trabajo para listado'!$AB$155:$BA$1048576,MATCH($A852,'Hoja de Trabajo para listado'!$AB$155:$AB$1048576,0),MATCH((CUADRO!L$4&amp;$E852),'Hoja de Trabajo para listado'!$AB$151:$BA$151,0)),0)+IFERROR(INDEX('Hoja de Trabajo para listado'!$BC$155:$CB$1048576,MATCH($A852,'Hoja de Trabajo para listado'!$BC$155:$BC$1048576,0),MATCH((CUADRO!L$4&amp;$E852),'Hoja de Trabajo para listado'!$BC$151:$CB$151,0)),0)+IFERROR(INDEX('Hoja de Trabajo para listado'!$DE$153:$DG$274,MATCH($A852,'Hoja de Trabajo para listado'!$DE$153:$DE$1048576,0),MATCH((CUADRO!L$4&amp;$E852),'Hoja de Trabajo para listado'!$DE$151:$DG$151,0)),0)+IFERROR(INDEX('Hoja de Trabajo para listado'!$CD$155:$DC$1048576,MATCH($A852,'Hoja de Trabajo para listado'!$CD$155:$CD$1048576,0),MATCH((CUADRO!L$4&amp;$E852),'Hoja de Trabajo para listado'!$CD$151:$DC$151,0)),0)</f>
        <v>0</v>
      </c>
      <c r="M852" s="243">
        <f ca="1">+IFERROR(INDEX('Hoja de Trabajo para listado'!$A$155:$Z$1048576,MATCH($A852,'Hoja de Trabajo para listado'!$A$155:$A$1048576,0),MATCH((CUADRO!M$4&amp;$E852),'Hoja de Trabajo para listado'!$A$151:$Z$151,0)),0)+IFERROR(INDEX('Hoja de Trabajo para listado'!$AB$155:$BA$1048576,MATCH($A852,'Hoja de Trabajo para listado'!$AB$155:$AB$1048576,0),MATCH((CUADRO!M$4&amp;$E852),'Hoja de Trabajo para listado'!$AB$151:$BA$151,0)),0)+IFERROR(INDEX('Hoja de Trabajo para listado'!$BC$155:$CB$1048576,MATCH($A852,'Hoja de Trabajo para listado'!$BC$155:$BC$1048576,0),MATCH((CUADRO!M$4&amp;$E852),'Hoja de Trabajo para listado'!$BC$151:$CB$151,0)),0)+IFERROR(INDEX('Hoja de Trabajo para listado'!$DE$153:$DG$274,MATCH($A852,'Hoja de Trabajo para listado'!$DE$153:$DE$1048576,0),MATCH((CUADRO!M$4&amp;$E852),'Hoja de Trabajo para listado'!$DE$151:$DG$151,0)),0)+IFERROR(INDEX('Hoja de Trabajo para listado'!$CD$155:$DC$1048576,MATCH($A852,'Hoja de Trabajo para listado'!$CD$155:$CD$1048576,0),MATCH((CUADRO!M$4&amp;$E852),'Hoja de Trabajo para listado'!$CD$151:$DC$151,0)),0)</f>
        <v>0</v>
      </c>
      <c r="N852" s="243">
        <f ca="1">+IFERROR(INDEX('Hoja de Trabajo para listado'!$A$155:$Z$1048576,MATCH($A852,'Hoja de Trabajo para listado'!$A$155:$A$1048576,0),MATCH((CUADRO!N$4&amp;$E852),'Hoja de Trabajo para listado'!$A$151:$Z$151,0)),0)+IFERROR(INDEX('Hoja de Trabajo para listado'!$AB$155:$BA$1048576,MATCH($A852,'Hoja de Trabajo para listado'!$AB$155:$AB$1048576,0),MATCH((CUADRO!N$4&amp;$E852),'Hoja de Trabajo para listado'!$AB$151:$BA$151,0)),0)+IFERROR(INDEX('Hoja de Trabajo para listado'!$BC$155:$CB$1048576,MATCH($A852,'Hoja de Trabajo para listado'!$BC$155:$BC$1048576,0),MATCH((CUADRO!N$4&amp;$E852),'Hoja de Trabajo para listado'!$BC$151:$CB$151,0)),0)+IFERROR(INDEX('Hoja de Trabajo para listado'!$DE$153:$DG$274,MATCH($A852,'Hoja de Trabajo para listado'!$DE$153:$DE$1048576,0),MATCH((CUADRO!N$4&amp;$E852),'Hoja de Trabajo para listado'!$DE$151:$DG$151,0)),0)+IFERROR(INDEX('Hoja de Trabajo para listado'!$CD$155:$DC$1048576,MATCH($A852,'Hoja de Trabajo para listado'!$CD$155:$CD$1048576,0),MATCH((CUADRO!N$4&amp;$E852),'Hoja de Trabajo para listado'!$CD$151:$DC$151,0)),0)</f>
        <v>0</v>
      </c>
      <c r="O852" s="243">
        <f ca="1">+IFERROR(INDEX('Hoja de Trabajo para listado'!$A$155:$Z$1048576,MATCH($A852,'Hoja de Trabajo para listado'!$A$155:$A$1048576,0),MATCH((CUADRO!O$4&amp;$E852),'Hoja de Trabajo para listado'!$A$151:$Z$151,0)),0)+IFERROR(INDEX('Hoja de Trabajo para listado'!$AB$155:$BA$1048576,MATCH($A852,'Hoja de Trabajo para listado'!$AB$155:$AB$1048576,0),MATCH((CUADRO!O$4&amp;$E852),'Hoja de Trabajo para listado'!$AB$151:$BA$151,0)),0)+IFERROR(INDEX('Hoja de Trabajo para listado'!$BC$155:$CB$1048576,MATCH($A852,'Hoja de Trabajo para listado'!$BC$155:$BC$1048576,0),MATCH((CUADRO!O$4&amp;$E852),'Hoja de Trabajo para listado'!$BC$151:$CB$151,0)),0)+IFERROR(INDEX('Hoja de Trabajo para listado'!$DE$153:$DG$274,MATCH($A852,'Hoja de Trabajo para listado'!$DE$153:$DE$1048576,0),MATCH((CUADRO!O$4&amp;$E852),'Hoja de Trabajo para listado'!$DE$151:$DG$151,0)),0)+IFERROR(INDEX('Hoja de Trabajo para listado'!$CD$155:$DC$1048576,MATCH($A852,'Hoja de Trabajo para listado'!$CD$155:$CD$1048576,0),MATCH((CUADRO!O$4&amp;$E852),'Hoja de Trabajo para listado'!$CD$151:$DC$151,0)),0)</f>
        <v>0</v>
      </c>
      <c r="P852" s="243">
        <f ca="1">+IFERROR(INDEX('Hoja de Trabajo para listado'!$A$155:$Z$1048576,MATCH($A852,'Hoja de Trabajo para listado'!$A$155:$A$1048576,0),MATCH((CUADRO!P$4&amp;$E852),'Hoja de Trabajo para listado'!$A$151:$Z$151,0)),0)+IFERROR(INDEX('Hoja de Trabajo para listado'!$AB$155:$BA$1048576,MATCH($A852,'Hoja de Trabajo para listado'!$AB$155:$AB$1048576,0),MATCH((CUADRO!P$4&amp;$E852),'Hoja de Trabajo para listado'!$AB$151:$BA$151,0)),0)+IFERROR(INDEX('Hoja de Trabajo para listado'!$BC$155:$CB$1048576,MATCH($A852,'Hoja de Trabajo para listado'!$BC$155:$BC$1048576,0),MATCH((CUADRO!P$4&amp;$E852),'Hoja de Trabajo para listado'!$BC$151:$CB$151,0)),0)+IFERROR(INDEX('Hoja de Trabajo para listado'!$DE$153:$DG$274,MATCH($A852,'Hoja de Trabajo para listado'!$DE$153:$DE$1048576,0),MATCH((CUADRO!P$4&amp;$E852),'Hoja de Trabajo para listado'!$DE$151:$DG$151,0)),0)+IFERROR(INDEX('Hoja de Trabajo para listado'!$CD$155:$DC$1048576,MATCH($A852,'Hoja de Trabajo para listado'!$CD$155:$CD$1048576,0),MATCH((CUADRO!P$4&amp;$E852),'Hoja de Trabajo para listado'!$CD$151:$DC$151,0)),0)</f>
        <v>0</v>
      </c>
      <c r="Q852" s="243">
        <f ca="1">+IFERROR(INDEX('Hoja de Trabajo para listado'!$A$155:$Z$1048576,MATCH($A852,'Hoja de Trabajo para listado'!$A$155:$A$1048576,0),MATCH((CUADRO!Q$4&amp;$E852),'Hoja de Trabajo para listado'!$A$151:$Z$151,0)),0)+IFERROR(INDEX('Hoja de Trabajo para listado'!$AB$155:$BA$1048576,MATCH($A852,'Hoja de Trabajo para listado'!$AB$155:$AB$1048576,0),MATCH((CUADRO!Q$4&amp;$E852),'Hoja de Trabajo para listado'!$AB$151:$BA$151,0)),0)+IFERROR(INDEX('Hoja de Trabajo para listado'!$BC$155:$CB$1048576,MATCH($A852,'Hoja de Trabajo para listado'!$BC$155:$BC$1048576,0),MATCH((CUADRO!Q$4&amp;$E852),'Hoja de Trabajo para listado'!$BC$151:$CB$151,0)),0)+IFERROR(INDEX('Hoja de Trabajo para listado'!$DE$153:$DG$274,MATCH($A852,'Hoja de Trabajo para listado'!$DE$153:$DE$1048576,0),MATCH((CUADRO!Q$4&amp;$E852),'Hoja de Trabajo para listado'!$DE$151:$DG$151,0)),0)+IFERROR(INDEX('Hoja de Trabajo para listado'!$CD$155:$DC$1048576,MATCH($A852,'Hoja de Trabajo para listado'!$CD$155:$CD$1048576,0),MATCH((CUADRO!Q$4&amp;$E852),'Hoja de Trabajo para listado'!$CD$151:$DC$151,0)),0)</f>
        <v>0</v>
      </c>
      <c r="R852" s="243">
        <f t="shared" ca="1" si="33"/>
        <v>0</v>
      </c>
      <c r="S852" s="256">
        <f ca="1">+R851+R852</f>
        <v>0</v>
      </c>
      <c r="T852" s="243">
        <f ca="1">+S852</f>
        <v>0</v>
      </c>
      <c r="U852" s="242">
        <f t="shared" si="34"/>
        <v>2</v>
      </c>
      <c r="V852" s="327" t="str">
        <f>+VLOOKUP(A852,bd_lista!$A$3:$E$592,5,FALSE)</f>
        <v>Gobiernos Autonomos Municipales</v>
      </c>
      <c r="W852" s="398"/>
      <c r="X852" s="240">
        <f>+VLOOKUP(A852,[4]Sheet1!$A$13:$D$744,4,FALSE)</f>
        <v>0</v>
      </c>
      <c r="Y852" s="240" t="e">
        <f>+VLOOKUP(X852,bd_lista!$A$3:$C$592,3,FALSE)</f>
        <v>#N/A</v>
      </c>
      <c r="Z852" s="288"/>
      <c r="AA852" s="289"/>
    </row>
    <row r="853" spans="1:27" customFormat="1" ht="15" hidden="1" customHeight="1">
      <c r="A853" s="32">
        <v>1509</v>
      </c>
      <c r="B853" s="393">
        <f>+A853</f>
        <v>1509</v>
      </c>
      <c r="C853" s="245" t="str">
        <f>+VLOOKUP(A853,bd_lista!$A$3:$C$592,3,FALSE)</f>
        <v>Gobierno Autónomo Municipal de Chaqui</v>
      </c>
      <c r="D853" s="395" t="str">
        <f>+C853</f>
        <v>Gobierno Autónomo Municipal de Chaqui</v>
      </c>
      <c r="E853" s="240" t="s">
        <v>1303</v>
      </c>
      <c r="F853" s="241">
        <f ca="1">+IFERROR(INDEX('Hoja de Trabajo para listado'!$A$155:$Z$1048576,MATCH($A853,'Hoja de Trabajo para listado'!$A$155:$A$1048576,0),MATCH((CUADRO!F$4&amp;$E853),'Hoja de Trabajo para listado'!$A$151:$Z$151,0)),0)+IFERROR(INDEX('Hoja de Trabajo para listado'!$AB$155:$BA$1048576,MATCH($A853,'Hoja de Trabajo para listado'!$AB$155:$AB$1048576,0),MATCH((CUADRO!F$4&amp;$E853),'Hoja de Trabajo para listado'!$AB$151:$BA$151,0)),0)+IFERROR(INDEX('Hoja de Trabajo para listado'!$BC$155:$CB$1048576,MATCH($A853,'Hoja de Trabajo para listado'!$BC$155:$BC$1048576,0),MATCH((CUADRO!F$4&amp;$E853),'Hoja de Trabajo para listado'!$BC$151:$CB$151,0)),0)+IFERROR(INDEX('Hoja de Trabajo para listado'!$DE$153:$DG$274,MATCH($A853,'Hoja de Trabajo para listado'!$DE$153:$DE$1048576,0),MATCH((CUADRO!F$4&amp;$E853),'Hoja de Trabajo para listado'!$DE$151:$DG$151,0)),0)+IFERROR(INDEX('Hoja de Trabajo para listado'!$CD$155:$DC$1048576,MATCH($A853,'Hoja de Trabajo para listado'!$CD$155:$CD$1048576,0),MATCH((CUADRO!F$4&amp;$E853),'Hoja de Trabajo para listado'!$CD$151:$DC$151,0)),0)</f>
        <v>0</v>
      </c>
      <c r="G853" s="241">
        <f ca="1">+IFERROR(INDEX('Hoja de Trabajo para listado'!$A$155:$Z$1048576,MATCH($A853,'Hoja de Trabajo para listado'!$A$155:$A$1048576,0),MATCH((CUADRO!G$4&amp;$E853),'Hoja de Trabajo para listado'!$A$151:$Z$151,0)),0)+IFERROR(INDEX('Hoja de Trabajo para listado'!$AB$155:$BA$1048576,MATCH($A853,'Hoja de Trabajo para listado'!$AB$155:$AB$1048576,0),MATCH((CUADRO!G$4&amp;$E853),'Hoja de Trabajo para listado'!$AB$151:$BA$151,0)),0)+IFERROR(INDEX('Hoja de Trabajo para listado'!$BC$155:$CB$1048576,MATCH($A853,'Hoja de Trabajo para listado'!$BC$155:$BC$1048576,0),MATCH((CUADRO!G$4&amp;$E853),'Hoja de Trabajo para listado'!$BC$151:$CB$151,0)),0)+IFERROR(INDEX('Hoja de Trabajo para listado'!$DE$153:$DG$274,MATCH($A853,'Hoja de Trabajo para listado'!$DE$153:$DE$1048576,0),MATCH((CUADRO!G$4&amp;$E853),'Hoja de Trabajo para listado'!$DE$151:$DG$151,0)),0)+IFERROR(INDEX('Hoja de Trabajo para listado'!$CD$155:$DC$1048576,MATCH($A853,'Hoja de Trabajo para listado'!$CD$155:$CD$1048576,0),MATCH((CUADRO!G$4&amp;$E853),'Hoja de Trabajo para listado'!$CD$151:$DC$151,0)),0)</f>
        <v>0</v>
      </c>
      <c r="H853" s="241">
        <f ca="1">+IFERROR(INDEX('Hoja de Trabajo para listado'!$A$155:$Z$1048576,MATCH($A853,'Hoja de Trabajo para listado'!$A$155:$A$1048576,0),MATCH((CUADRO!H$4&amp;$E853),'Hoja de Trabajo para listado'!$A$151:$Z$151,0)),0)+IFERROR(INDEX('Hoja de Trabajo para listado'!$AB$155:$BA$1048576,MATCH($A853,'Hoja de Trabajo para listado'!$AB$155:$AB$1048576,0),MATCH((CUADRO!H$4&amp;$E853),'Hoja de Trabajo para listado'!$AB$151:$BA$151,0)),0)+IFERROR(INDEX('Hoja de Trabajo para listado'!$BC$155:$CB$1048576,MATCH($A853,'Hoja de Trabajo para listado'!$BC$155:$BC$1048576,0),MATCH((CUADRO!H$4&amp;$E853),'Hoja de Trabajo para listado'!$BC$151:$CB$151,0)),0)+IFERROR(INDEX('Hoja de Trabajo para listado'!$DE$153:$DG$274,MATCH($A853,'Hoja de Trabajo para listado'!$DE$153:$DE$1048576,0),MATCH((CUADRO!H$4&amp;$E853),'Hoja de Trabajo para listado'!$DE$151:$DG$151,0)),0)+IFERROR(INDEX('Hoja de Trabajo para listado'!$CD$155:$DC$1048576,MATCH($A853,'Hoja de Trabajo para listado'!$CD$155:$CD$1048576,0),MATCH((CUADRO!H$4&amp;$E853),'Hoja de Trabajo para listado'!$CD$151:$DC$151,0)),0)</f>
        <v>0</v>
      </c>
      <c r="I853" s="241">
        <f ca="1">+IFERROR(INDEX('Hoja de Trabajo para listado'!$A$155:$Z$1048576,MATCH($A853,'Hoja de Trabajo para listado'!$A$155:$A$1048576,0),MATCH((CUADRO!I$4&amp;$E853),'Hoja de Trabajo para listado'!$A$151:$Z$151,0)),0)+IFERROR(INDEX('Hoja de Trabajo para listado'!$AB$155:$BA$1048576,MATCH($A853,'Hoja de Trabajo para listado'!$AB$155:$AB$1048576,0),MATCH((CUADRO!I$4&amp;$E853),'Hoja de Trabajo para listado'!$AB$151:$BA$151,0)),0)+IFERROR(INDEX('Hoja de Trabajo para listado'!$BC$155:$CB$1048576,MATCH($A853,'Hoja de Trabajo para listado'!$BC$155:$BC$1048576,0),MATCH((CUADRO!I$4&amp;$E853),'Hoja de Trabajo para listado'!$BC$151:$CB$151,0)),0)+IFERROR(INDEX('Hoja de Trabajo para listado'!$DE$153:$DG$274,MATCH($A853,'Hoja de Trabajo para listado'!$DE$153:$DE$1048576,0),MATCH((CUADRO!I$4&amp;$E853),'Hoja de Trabajo para listado'!$DE$151:$DG$151,0)),0)+IFERROR(INDEX('Hoja de Trabajo para listado'!$CD$155:$DC$1048576,MATCH($A853,'Hoja de Trabajo para listado'!$CD$155:$CD$1048576,0),MATCH((CUADRO!I$4&amp;$E853),'Hoja de Trabajo para listado'!$CD$151:$DC$151,0)),0)</f>
        <v>0</v>
      </c>
      <c r="J853" s="241">
        <f ca="1">+IFERROR(INDEX('Hoja de Trabajo para listado'!$A$155:$Z$1048576,MATCH($A853,'Hoja de Trabajo para listado'!$A$155:$A$1048576,0),MATCH((CUADRO!J$4&amp;$E853),'Hoja de Trabajo para listado'!$A$151:$Z$151,0)),0)+IFERROR(INDEX('Hoja de Trabajo para listado'!$AB$155:$BA$1048576,MATCH($A853,'Hoja de Trabajo para listado'!$AB$155:$AB$1048576,0),MATCH((CUADRO!J$4&amp;$E853),'Hoja de Trabajo para listado'!$AB$151:$BA$151,0)),0)+IFERROR(INDEX('Hoja de Trabajo para listado'!$BC$155:$CB$1048576,MATCH($A853,'Hoja de Trabajo para listado'!$BC$155:$BC$1048576,0),MATCH((CUADRO!J$4&amp;$E853),'Hoja de Trabajo para listado'!$BC$151:$CB$151,0)),0)+IFERROR(INDEX('Hoja de Trabajo para listado'!$DE$153:$DG$274,MATCH($A853,'Hoja de Trabajo para listado'!$DE$153:$DE$1048576,0),MATCH((CUADRO!J$4&amp;$E853),'Hoja de Trabajo para listado'!$DE$151:$DG$151,0)),0)+IFERROR(INDEX('Hoja de Trabajo para listado'!$CD$155:$DC$1048576,MATCH($A853,'Hoja de Trabajo para listado'!$CD$155:$CD$1048576,0),MATCH((CUADRO!J$4&amp;$E853),'Hoja de Trabajo para listado'!$CD$151:$DC$151,0)),0)</f>
        <v>0</v>
      </c>
      <c r="K853" s="241">
        <f ca="1">+IFERROR(INDEX('Hoja de Trabajo para listado'!$A$155:$Z$1048576,MATCH($A853,'Hoja de Trabajo para listado'!$A$155:$A$1048576,0),MATCH((CUADRO!K$4&amp;$E853),'Hoja de Trabajo para listado'!$A$151:$Z$151,0)),0)+IFERROR(INDEX('Hoja de Trabajo para listado'!$AB$155:$BA$1048576,MATCH($A853,'Hoja de Trabajo para listado'!$AB$155:$AB$1048576,0),MATCH((CUADRO!K$4&amp;$E853),'Hoja de Trabajo para listado'!$AB$151:$BA$151,0)),0)+IFERROR(INDEX('Hoja de Trabajo para listado'!$BC$155:$CB$1048576,MATCH($A853,'Hoja de Trabajo para listado'!$BC$155:$BC$1048576,0),MATCH((CUADRO!K$4&amp;$E853),'Hoja de Trabajo para listado'!$BC$151:$CB$151,0)),0)+IFERROR(INDEX('Hoja de Trabajo para listado'!$DE$153:$DG$274,MATCH($A853,'Hoja de Trabajo para listado'!$DE$153:$DE$1048576,0),MATCH((CUADRO!K$4&amp;$E853),'Hoja de Trabajo para listado'!$DE$151:$DG$151,0)),0)+IFERROR(INDEX('Hoja de Trabajo para listado'!$CD$155:$DC$1048576,MATCH($A853,'Hoja de Trabajo para listado'!$CD$155:$CD$1048576,0),MATCH((CUADRO!K$4&amp;$E853),'Hoja de Trabajo para listado'!$CD$151:$DC$151,0)),0)</f>
        <v>0</v>
      </c>
      <c r="L853" s="241">
        <f ca="1">+IFERROR(INDEX('Hoja de Trabajo para listado'!$A$155:$Z$1048576,MATCH($A853,'Hoja de Trabajo para listado'!$A$155:$A$1048576,0),MATCH((CUADRO!L$4&amp;$E853),'Hoja de Trabajo para listado'!$A$151:$Z$151,0)),0)+IFERROR(INDEX('Hoja de Trabajo para listado'!$AB$155:$BA$1048576,MATCH($A853,'Hoja de Trabajo para listado'!$AB$155:$AB$1048576,0),MATCH((CUADRO!L$4&amp;$E853),'Hoja de Trabajo para listado'!$AB$151:$BA$151,0)),0)+IFERROR(INDEX('Hoja de Trabajo para listado'!$BC$155:$CB$1048576,MATCH($A853,'Hoja de Trabajo para listado'!$BC$155:$BC$1048576,0),MATCH((CUADRO!L$4&amp;$E853),'Hoja de Trabajo para listado'!$BC$151:$CB$151,0)),0)+IFERROR(INDEX('Hoja de Trabajo para listado'!$DE$153:$DG$274,MATCH($A853,'Hoja de Trabajo para listado'!$DE$153:$DE$1048576,0),MATCH((CUADRO!L$4&amp;$E853),'Hoja de Trabajo para listado'!$DE$151:$DG$151,0)),0)+IFERROR(INDEX('Hoja de Trabajo para listado'!$CD$155:$DC$1048576,MATCH($A853,'Hoja de Trabajo para listado'!$CD$155:$CD$1048576,0),MATCH((CUADRO!L$4&amp;$E853),'Hoja de Trabajo para listado'!$CD$151:$DC$151,0)),0)</f>
        <v>0</v>
      </c>
      <c r="M853" s="241">
        <f ca="1">+IFERROR(INDEX('Hoja de Trabajo para listado'!$A$155:$Z$1048576,MATCH($A853,'Hoja de Trabajo para listado'!$A$155:$A$1048576,0),MATCH((CUADRO!M$4&amp;$E853),'Hoja de Trabajo para listado'!$A$151:$Z$151,0)),0)+IFERROR(INDEX('Hoja de Trabajo para listado'!$AB$155:$BA$1048576,MATCH($A853,'Hoja de Trabajo para listado'!$AB$155:$AB$1048576,0),MATCH((CUADRO!M$4&amp;$E853),'Hoja de Trabajo para listado'!$AB$151:$BA$151,0)),0)+IFERROR(INDEX('Hoja de Trabajo para listado'!$BC$155:$CB$1048576,MATCH($A853,'Hoja de Trabajo para listado'!$BC$155:$BC$1048576,0),MATCH((CUADRO!M$4&amp;$E853),'Hoja de Trabajo para listado'!$BC$151:$CB$151,0)),0)+IFERROR(INDEX('Hoja de Trabajo para listado'!$DE$153:$DG$274,MATCH($A853,'Hoja de Trabajo para listado'!$DE$153:$DE$1048576,0),MATCH((CUADRO!M$4&amp;$E853),'Hoja de Trabajo para listado'!$DE$151:$DG$151,0)),0)+IFERROR(INDEX('Hoja de Trabajo para listado'!$CD$155:$DC$1048576,MATCH($A853,'Hoja de Trabajo para listado'!$CD$155:$CD$1048576,0),MATCH((CUADRO!M$4&amp;$E853),'Hoja de Trabajo para listado'!$CD$151:$DC$151,0)),0)</f>
        <v>0</v>
      </c>
      <c r="N853" s="241">
        <f ca="1">+IFERROR(INDEX('Hoja de Trabajo para listado'!$A$155:$Z$1048576,MATCH($A853,'Hoja de Trabajo para listado'!$A$155:$A$1048576,0),MATCH((CUADRO!N$4&amp;$E853),'Hoja de Trabajo para listado'!$A$151:$Z$151,0)),0)+IFERROR(INDEX('Hoja de Trabajo para listado'!$AB$155:$BA$1048576,MATCH($A853,'Hoja de Trabajo para listado'!$AB$155:$AB$1048576,0),MATCH((CUADRO!N$4&amp;$E853),'Hoja de Trabajo para listado'!$AB$151:$BA$151,0)),0)+IFERROR(INDEX('Hoja de Trabajo para listado'!$BC$155:$CB$1048576,MATCH($A853,'Hoja de Trabajo para listado'!$BC$155:$BC$1048576,0),MATCH((CUADRO!N$4&amp;$E853),'Hoja de Trabajo para listado'!$BC$151:$CB$151,0)),0)+IFERROR(INDEX('Hoja de Trabajo para listado'!$DE$153:$DG$274,MATCH($A853,'Hoja de Trabajo para listado'!$DE$153:$DE$1048576,0),MATCH((CUADRO!N$4&amp;$E853),'Hoja de Trabajo para listado'!$DE$151:$DG$151,0)),0)+IFERROR(INDEX('Hoja de Trabajo para listado'!$CD$155:$DC$1048576,MATCH($A853,'Hoja de Trabajo para listado'!$CD$155:$CD$1048576,0),MATCH((CUADRO!N$4&amp;$E853),'Hoja de Trabajo para listado'!$CD$151:$DC$151,0)),0)</f>
        <v>0</v>
      </c>
      <c r="O853" s="241">
        <f ca="1">+IFERROR(INDEX('Hoja de Trabajo para listado'!$A$155:$Z$1048576,MATCH($A853,'Hoja de Trabajo para listado'!$A$155:$A$1048576,0),MATCH((CUADRO!O$4&amp;$E853),'Hoja de Trabajo para listado'!$A$151:$Z$151,0)),0)+IFERROR(INDEX('Hoja de Trabajo para listado'!$AB$155:$BA$1048576,MATCH($A853,'Hoja de Trabajo para listado'!$AB$155:$AB$1048576,0),MATCH((CUADRO!O$4&amp;$E853),'Hoja de Trabajo para listado'!$AB$151:$BA$151,0)),0)+IFERROR(INDEX('Hoja de Trabajo para listado'!$BC$155:$CB$1048576,MATCH($A853,'Hoja de Trabajo para listado'!$BC$155:$BC$1048576,0),MATCH((CUADRO!O$4&amp;$E853),'Hoja de Trabajo para listado'!$BC$151:$CB$151,0)),0)+IFERROR(INDEX('Hoja de Trabajo para listado'!$DE$153:$DG$274,MATCH($A853,'Hoja de Trabajo para listado'!$DE$153:$DE$1048576,0),MATCH((CUADRO!O$4&amp;$E853),'Hoja de Trabajo para listado'!$DE$151:$DG$151,0)),0)+IFERROR(INDEX('Hoja de Trabajo para listado'!$CD$155:$DC$1048576,MATCH($A853,'Hoja de Trabajo para listado'!$CD$155:$CD$1048576,0),MATCH((CUADRO!O$4&amp;$E853),'Hoja de Trabajo para listado'!$CD$151:$DC$151,0)),0)</f>
        <v>0</v>
      </c>
      <c r="P853" s="241">
        <f ca="1">+IFERROR(INDEX('Hoja de Trabajo para listado'!$A$155:$Z$1048576,MATCH($A853,'Hoja de Trabajo para listado'!$A$155:$A$1048576,0),MATCH((CUADRO!P$4&amp;$E853),'Hoja de Trabajo para listado'!$A$151:$Z$151,0)),0)+IFERROR(INDEX('Hoja de Trabajo para listado'!$AB$155:$BA$1048576,MATCH($A853,'Hoja de Trabajo para listado'!$AB$155:$AB$1048576,0),MATCH((CUADRO!P$4&amp;$E853),'Hoja de Trabajo para listado'!$AB$151:$BA$151,0)),0)+IFERROR(INDEX('Hoja de Trabajo para listado'!$BC$155:$CB$1048576,MATCH($A853,'Hoja de Trabajo para listado'!$BC$155:$BC$1048576,0),MATCH((CUADRO!P$4&amp;$E853),'Hoja de Trabajo para listado'!$BC$151:$CB$151,0)),0)+IFERROR(INDEX('Hoja de Trabajo para listado'!$DE$153:$DG$274,MATCH($A853,'Hoja de Trabajo para listado'!$DE$153:$DE$1048576,0),MATCH((CUADRO!P$4&amp;$E853),'Hoja de Trabajo para listado'!$DE$151:$DG$151,0)),0)+IFERROR(INDEX('Hoja de Trabajo para listado'!$CD$155:$DC$1048576,MATCH($A853,'Hoja de Trabajo para listado'!$CD$155:$CD$1048576,0),MATCH((CUADRO!P$4&amp;$E853),'Hoja de Trabajo para listado'!$CD$151:$DC$151,0)),0)</f>
        <v>0</v>
      </c>
      <c r="Q853" s="241">
        <f ca="1">+IFERROR(INDEX('Hoja de Trabajo para listado'!$A$155:$Z$1048576,MATCH($A853,'Hoja de Trabajo para listado'!$A$155:$A$1048576,0),MATCH((CUADRO!Q$4&amp;$E853),'Hoja de Trabajo para listado'!$A$151:$Z$151,0)),0)+IFERROR(INDEX('Hoja de Trabajo para listado'!$AB$155:$BA$1048576,MATCH($A853,'Hoja de Trabajo para listado'!$AB$155:$AB$1048576,0),MATCH((CUADRO!Q$4&amp;$E853),'Hoja de Trabajo para listado'!$AB$151:$BA$151,0)),0)+IFERROR(INDEX('Hoja de Trabajo para listado'!$BC$155:$CB$1048576,MATCH($A853,'Hoja de Trabajo para listado'!$BC$155:$BC$1048576,0),MATCH((CUADRO!Q$4&amp;$E853),'Hoja de Trabajo para listado'!$BC$151:$CB$151,0)),0)+IFERROR(INDEX('Hoja de Trabajo para listado'!$DE$153:$DG$274,MATCH($A853,'Hoja de Trabajo para listado'!$DE$153:$DE$1048576,0),MATCH((CUADRO!Q$4&amp;$E853),'Hoja de Trabajo para listado'!$DE$151:$DG$151,0)),0)+IFERROR(INDEX('Hoja de Trabajo para listado'!$CD$155:$DC$1048576,MATCH($A853,'Hoja de Trabajo para listado'!$CD$155:$CD$1048576,0),MATCH((CUADRO!Q$4&amp;$E853),'Hoja de Trabajo para listado'!$CD$151:$DC$151,0)),0)</f>
        <v>0</v>
      </c>
      <c r="R853" s="241">
        <f t="shared" ca="1" si="33"/>
        <v>0</v>
      </c>
      <c r="S853" s="247"/>
      <c r="T853" s="241">
        <f ca="1">+T854</f>
        <v>0</v>
      </c>
      <c r="U853" s="240">
        <f t="shared" si="34"/>
        <v>1</v>
      </c>
      <c r="V853" s="327" t="str">
        <f>+VLOOKUP(A853,bd_lista!$A$3:$E$592,5,FALSE)</f>
        <v>Gobiernos Autonomos Municipales</v>
      </c>
      <c r="W853" s="397" t="str">
        <f>+V853</f>
        <v>Gobiernos Autonomos Municipales</v>
      </c>
      <c r="X853" s="240">
        <f>+VLOOKUP(A853,[4]Sheet1!$A$13:$D$744,4,FALSE)</f>
        <v>0</v>
      </c>
      <c r="Y853" s="240" t="e">
        <f>+VLOOKUP(X853,bd_lista!$A$3:$C$592,3,FALSE)</f>
        <v>#N/A</v>
      </c>
      <c r="Z853" s="290">
        <f>+X853</f>
        <v>0</v>
      </c>
      <c r="AA853" s="291" t="e">
        <f>+Y853</f>
        <v>#N/A</v>
      </c>
    </row>
    <row r="854" spans="1:27" customFormat="1" ht="15" hidden="1" customHeight="1">
      <c r="A854" s="32">
        <v>1509</v>
      </c>
      <c r="B854" s="394"/>
      <c r="C854" s="245" t="str">
        <f>+VLOOKUP(A854,bd_lista!$A$3:$C$592,3,FALSE)</f>
        <v>Gobierno Autónomo Municipal de Chaqui</v>
      </c>
      <c r="D854" s="396"/>
      <c r="E854" s="242" t="s">
        <v>1304</v>
      </c>
      <c r="F854" s="243">
        <f ca="1">+IFERROR(INDEX('Hoja de Trabajo para listado'!$A$155:$Z$1048576,MATCH($A854,'Hoja de Trabajo para listado'!$A$155:$A$1048576,0),MATCH((CUADRO!F$4&amp;$E854),'Hoja de Trabajo para listado'!$A$151:$Z$151,0)),0)+IFERROR(INDEX('Hoja de Trabajo para listado'!$AB$155:$BA$1048576,MATCH($A854,'Hoja de Trabajo para listado'!$AB$155:$AB$1048576,0),MATCH((CUADRO!F$4&amp;$E854),'Hoja de Trabajo para listado'!$AB$151:$BA$151,0)),0)+IFERROR(INDEX('Hoja de Trabajo para listado'!$BC$155:$CB$1048576,MATCH($A854,'Hoja de Trabajo para listado'!$BC$155:$BC$1048576,0),MATCH((CUADRO!F$4&amp;$E854),'Hoja de Trabajo para listado'!$BC$151:$CB$151,0)),0)+IFERROR(INDEX('Hoja de Trabajo para listado'!$DE$153:$DG$274,MATCH($A854,'Hoja de Trabajo para listado'!$DE$153:$DE$1048576,0),MATCH((CUADRO!F$4&amp;$E854),'Hoja de Trabajo para listado'!$DE$151:$DG$151,0)),0)+IFERROR(INDEX('Hoja de Trabajo para listado'!$CD$155:$DC$1048576,MATCH($A854,'Hoja de Trabajo para listado'!$CD$155:$CD$1048576,0),MATCH((CUADRO!F$4&amp;$E854),'Hoja de Trabajo para listado'!$CD$151:$DC$151,0)),0)</f>
        <v>0</v>
      </c>
      <c r="G854" s="243">
        <f ca="1">+IFERROR(INDEX('Hoja de Trabajo para listado'!$A$155:$Z$1048576,MATCH($A854,'Hoja de Trabajo para listado'!$A$155:$A$1048576,0),MATCH((CUADRO!G$4&amp;$E854),'Hoja de Trabajo para listado'!$A$151:$Z$151,0)),0)+IFERROR(INDEX('Hoja de Trabajo para listado'!$AB$155:$BA$1048576,MATCH($A854,'Hoja de Trabajo para listado'!$AB$155:$AB$1048576,0),MATCH((CUADRO!G$4&amp;$E854),'Hoja de Trabajo para listado'!$AB$151:$BA$151,0)),0)+IFERROR(INDEX('Hoja de Trabajo para listado'!$BC$155:$CB$1048576,MATCH($A854,'Hoja de Trabajo para listado'!$BC$155:$BC$1048576,0),MATCH((CUADRO!G$4&amp;$E854),'Hoja de Trabajo para listado'!$BC$151:$CB$151,0)),0)+IFERROR(INDEX('Hoja de Trabajo para listado'!$DE$153:$DG$274,MATCH($A854,'Hoja de Trabajo para listado'!$DE$153:$DE$1048576,0),MATCH((CUADRO!G$4&amp;$E854),'Hoja de Trabajo para listado'!$DE$151:$DG$151,0)),0)+IFERROR(INDEX('Hoja de Trabajo para listado'!$CD$155:$DC$1048576,MATCH($A854,'Hoja de Trabajo para listado'!$CD$155:$CD$1048576,0),MATCH((CUADRO!G$4&amp;$E854),'Hoja de Trabajo para listado'!$CD$151:$DC$151,0)),0)</f>
        <v>0</v>
      </c>
      <c r="H854" s="243">
        <f ca="1">+IFERROR(INDEX('Hoja de Trabajo para listado'!$A$155:$Z$1048576,MATCH($A854,'Hoja de Trabajo para listado'!$A$155:$A$1048576,0),MATCH((CUADRO!H$4&amp;$E854),'Hoja de Trabajo para listado'!$A$151:$Z$151,0)),0)+IFERROR(INDEX('Hoja de Trabajo para listado'!$AB$155:$BA$1048576,MATCH($A854,'Hoja de Trabajo para listado'!$AB$155:$AB$1048576,0),MATCH((CUADRO!H$4&amp;$E854),'Hoja de Trabajo para listado'!$AB$151:$BA$151,0)),0)+IFERROR(INDEX('Hoja de Trabajo para listado'!$BC$155:$CB$1048576,MATCH($A854,'Hoja de Trabajo para listado'!$BC$155:$BC$1048576,0),MATCH((CUADRO!H$4&amp;$E854),'Hoja de Trabajo para listado'!$BC$151:$CB$151,0)),0)+IFERROR(INDEX('Hoja de Trabajo para listado'!$DE$153:$DG$274,MATCH($A854,'Hoja de Trabajo para listado'!$DE$153:$DE$1048576,0),MATCH((CUADRO!H$4&amp;$E854),'Hoja de Trabajo para listado'!$DE$151:$DG$151,0)),0)+IFERROR(INDEX('Hoja de Trabajo para listado'!$CD$155:$DC$1048576,MATCH($A854,'Hoja de Trabajo para listado'!$CD$155:$CD$1048576,0),MATCH((CUADRO!H$4&amp;$E854),'Hoja de Trabajo para listado'!$CD$151:$DC$151,0)),0)</f>
        <v>0</v>
      </c>
      <c r="I854" s="243">
        <f ca="1">+IFERROR(INDEX('Hoja de Trabajo para listado'!$A$155:$Z$1048576,MATCH($A854,'Hoja de Trabajo para listado'!$A$155:$A$1048576,0),MATCH((CUADRO!I$4&amp;$E854),'Hoja de Trabajo para listado'!$A$151:$Z$151,0)),0)+IFERROR(INDEX('Hoja de Trabajo para listado'!$AB$155:$BA$1048576,MATCH($A854,'Hoja de Trabajo para listado'!$AB$155:$AB$1048576,0),MATCH((CUADRO!I$4&amp;$E854),'Hoja de Trabajo para listado'!$AB$151:$BA$151,0)),0)+IFERROR(INDEX('Hoja de Trabajo para listado'!$BC$155:$CB$1048576,MATCH($A854,'Hoja de Trabajo para listado'!$BC$155:$BC$1048576,0),MATCH((CUADRO!I$4&amp;$E854),'Hoja de Trabajo para listado'!$BC$151:$CB$151,0)),0)+IFERROR(INDEX('Hoja de Trabajo para listado'!$DE$153:$DG$274,MATCH($A854,'Hoja de Trabajo para listado'!$DE$153:$DE$1048576,0),MATCH((CUADRO!I$4&amp;$E854),'Hoja de Trabajo para listado'!$DE$151:$DG$151,0)),0)+IFERROR(INDEX('Hoja de Trabajo para listado'!$CD$155:$DC$1048576,MATCH($A854,'Hoja de Trabajo para listado'!$CD$155:$CD$1048576,0),MATCH((CUADRO!I$4&amp;$E854),'Hoja de Trabajo para listado'!$CD$151:$DC$151,0)),0)</f>
        <v>0</v>
      </c>
      <c r="J854" s="243">
        <f ca="1">+IFERROR(INDEX('Hoja de Trabajo para listado'!$A$155:$Z$1048576,MATCH($A854,'Hoja de Trabajo para listado'!$A$155:$A$1048576,0),MATCH((CUADRO!J$4&amp;$E854),'Hoja de Trabajo para listado'!$A$151:$Z$151,0)),0)+IFERROR(INDEX('Hoja de Trabajo para listado'!$AB$155:$BA$1048576,MATCH($A854,'Hoja de Trabajo para listado'!$AB$155:$AB$1048576,0),MATCH((CUADRO!J$4&amp;$E854),'Hoja de Trabajo para listado'!$AB$151:$BA$151,0)),0)+IFERROR(INDEX('Hoja de Trabajo para listado'!$BC$155:$CB$1048576,MATCH($A854,'Hoja de Trabajo para listado'!$BC$155:$BC$1048576,0),MATCH((CUADRO!J$4&amp;$E854),'Hoja de Trabajo para listado'!$BC$151:$CB$151,0)),0)+IFERROR(INDEX('Hoja de Trabajo para listado'!$DE$153:$DG$274,MATCH($A854,'Hoja de Trabajo para listado'!$DE$153:$DE$1048576,0),MATCH((CUADRO!J$4&amp;$E854),'Hoja de Trabajo para listado'!$DE$151:$DG$151,0)),0)+IFERROR(INDEX('Hoja de Trabajo para listado'!$CD$155:$DC$1048576,MATCH($A854,'Hoja de Trabajo para listado'!$CD$155:$CD$1048576,0),MATCH((CUADRO!J$4&amp;$E854),'Hoja de Trabajo para listado'!$CD$151:$DC$151,0)),0)</f>
        <v>0</v>
      </c>
      <c r="K854" s="243">
        <f ca="1">+IFERROR(INDEX('Hoja de Trabajo para listado'!$A$155:$Z$1048576,MATCH($A854,'Hoja de Trabajo para listado'!$A$155:$A$1048576,0),MATCH((CUADRO!K$4&amp;$E854),'Hoja de Trabajo para listado'!$A$151:$Z$151,0)),0)+IFERROR(INDEX('Hoja de Trabajo para listado'!$AB$155:$BA$1048576,MATCH($A854,'Hoja de Trabajo para listado'!$AB$155:$AB$1048576,0),MATCH((CUADRO!K$4&amp;$E854),'Hoja de Trabajo para listado'!$AB$151:$BA$151,0)),0)+IFERROR(INDEX('Hoja de Trabajo para listado'!$BC$155:$CB$1048576,MATCH($A854,'Hoja de Trabajo para listado'!$BC$155:$BC$1048576,0),MATCH((CUADRO!K$4&amp;$E854),'Hoja de Trabajo para listado'!$BC$151:$CB$151,0)),0)+IFERROR(INDEX('Hoja de Trabajo para listado'!$DE$153:$DG$274,MATCH($A854,'Hoja de Trabajo para listado'!$DE$153:$DE$1048576,0),MATCH((CUADRO!K$4&amp;$E854),'Hoja de Trabajo para listado'!$DE$151:$DG$151,0)),0)+IFERROR(INDEX('Hoja de Trabajo para listado'!$CD$155:$DC$1048576,MATCH($A854,'Hoja de Trabajo para listado'!$CD$155:$CD$1048576,0),MATCH((CUADRO!K$4&amp;$E854),'Hoja de Trabajo para listado'!$CD$151:$DC$151,0)),0)</f>
        <v>0</v>
      </c>
      <c r="L854" s="243">
        <f ca="1">+IFERROR(INDEX('Hoja de Trabajo para listado'!$A$155:$Z$1048576,MATCH($A854,'Hoja de Trabajo para listado'!$A$155:$A$1048576,0),MATCH((CUADRO!L$4&amp;$E854),'Hoja de Trabajo para listado'!$A$151:$Z$151,0)),0)+IFERROR(INDEX('Hoja de Trabajo para listado'!$AB$155:$BA$1048576,MATCH($A854,'Hoja de Trabajo para listado'!$AB$155:$AB$1048576,0),MATCH((CUADRO!L$4&amp;$E854),'Hoja de Trabajo para listado'!$AB$151:$BA$151,0)),0)+IFERROR(INDEX('Hoja de Trabajo para listado'!$BC$155:$CB$1048576,MATCH($A854,'Hoja de Trabajo para listado'!$BC$155:$BC$1048576,0),MATCH((CUADRO!L$4&amp;$E854),'Hoja de Trabajo para listado'!$BC$151:$CB$151,0)),0)+IFERROR(INDEX('Hoja de Trabajo para listado'!$DE$153:$DG$274,MATCH($A854,'Hoja de Trabajo para listado'!$DE$153:$DE$1048576,0),MATCH((CUADRO!L$4&amp;$E854),'Hoja de Trabajo para listado'!$DE$151:$DG$151,0)),0)+IFERROR(INDEX('Hoja de Trabajo para listado'!$CD$155:$DC$1048576,MATCH($A854,'Hoja de Trabajo para listado'!$CD$155:$CD$1048576,0),MATCH((CUADRO!L$4&amp;$E854),'Hoja de Trabajo para listado'!$CD$151:$DC$151,0)),0)</f>
        <v>0</v>
      </c>
      <c r="M854" s="243">
        <f ca="1">+IFERROR(INDEX('Hoja de Trabajo para listado'!$A$155:$Z$1048576,MATCH($A854,'Hoja de Trabajo para listado'!$A$155:$A$1048576,0),MATCH((CUADRO!M$4&amp;$E854),'Hoja de Trabajo para listado'!$A$151:$Z$151,0)),0)+IFERROR(INDEX('Hoja de Trabajo para listado'!$AB$155:$BA$1048576,MATCH($A854,'Hoja de Trabajo para listado'!$AB$155:$AB$1048576,0),MATCH((CUADRO!M$4&amp;$E854),'Hoja de Trabajo para listado'!$AB$151:$BA$151,0)),0)+IFERROR(INDEX('Hoja de Trabajo para listado'!$BC$155:$CB$1048576,MATCH($A854,'Hoja de Trabajo para listado'!$BC$155:$BC$1048576,0),MATCH((CUADRO!M$4&amp;$E854),'Hoja de Trabajo para listado'!$BC$151:$CB$151,0)),0)+IFERROR(INDEX('Hoja de Trabajo para listado'!$DE$153:$DG$274,MATCH($A854,'Hoja de Trabajo para listado'!$DE$153:$DE$1048576,0),MATCH((CUADRO!M$4&amp;$E854),'Hoja de Trabajo para listado'!$DE$151:$DG$151,0)),0)+IFERROR(INDEX('Hoja de Trabajo para listado'!$CD$155:$DC$1048576,MATCH($A854,'Hoja de Trabajo para listado'!$CD$155:$CD$1048576,0),MATCH((CUADRO!M$4&amp;$E854),'Hoja de Trabajo para listado'!$CD$151:$DC$151,0)),0)</f>
        <v>0</v>
      </c>
      <c r="N854" s="243">
        <f ca="1">+IFERROR(INDEX('Hoja de Trabajo para listado'!$A$155:$Z$1048576,MATCH($A854,'Hoja de Trabajo para listado'!$A$155:$A$1048576,0),MATCH((CUADRO!N$4&amp;$E854),'Hoja de Trabajo para listado'!$A$151:$Z$151,0)),0)+IFERROR(INDEX('Hoja de Trabajo para listado'!$AB$155:$BA$1048576,MATCH($A854,'Hoja de Trabajo para listado'!$AB$155:$AB$1048576,0),MATCH((CUADRO!N$4&amp;$E854),'Hoja de Trabajo para listado'!$AB$151:$BA$151,0)),0)+IFERROR(INDEX('Hoja de Trabajo para listado'!$BC$155:$CB$1048576,MATCH($A854,'Hoja de Trabajo para listado'!$BC$155:$BC$1048576,0),MATCH((CUADRO!N$4&amp;$E854),'Hoja de Trabajo para listado'!$BC$151:$CB$151,0)),0)+IFERROR(INDEX('Hoja de Trabajo para listado'!$DE$153:$DG$274,MATCH($A854,'Hoja de Trabajo para listado'!$DE$153:$DE$1048576,0),MATCH((CUADRO!N$4&amp;$E854),'Hoja de Trabajo para listado'!$DE$151:$DG$151,0)),0)+IFERROR(INDEX('Hoja de Trabajo para listado'!$CD$155:$DC$1048576,MATCH($A854,'Hoja de Trabajo para listado'!$CD$155:$CD$1048576,0),MATCH((CUADRO!N$4&amp;$E854),'Hoja de Trabajo para listado'!$CD$151:$DC$151,0)),0)</f>
        <v>0</v>
      </c>
      <c r="O854" s="243">
        <f ca="1">+IFERROR(INDEX('Hoja de Trabajo para listado'!$A$155:$Z$1048576,MATCH($A854,'Hoja de Trabajo para listado'!$A$155:$A$1048576,0),MATCH((CUADRO!O$4&amp;$E854),'Hoja de Trabajo para listado'!$A$151:$Z$151,0)),0)+IFERROR(INDEX('Hoja de Trabajo para listado'!$AB$155:$BA$1048576,MATCH($A854,'Hoja de Trabajo para listado'!$AB$155:$AB$1048576,0),MATCH((CUADRO!O$4&amp;$E854),'Hoja de Trabajo para listado'!$AB$151:$BA$151,0)),0)+IFERROR(INDEX('Hoja de Trabajo para listado'!$BC$155:$CB$1048576,MATCH($A854,'Hoja de Trabajo para listado'!$BC$155:$BC$1048576,0),MATCH((CUADRO!O$4&amp;$E854),'Hoja de Trabajo para listado'!$BC$151:$CB$151,0)),0)+IFERROR(INDEX('Hoja de Trabajo para listado'!$DE$153:$DG$274,MATCH($A854,'Hoja de Trabajo para listado'!$DE$153:$DE$1048576,0),MATCH((CUADRO!O$4&amp;$E854),'Hoja de Trabajo para listado'!$DE$151:$DG$151,0)),0)+IFERROR(INDEX('Hoja de Trabajo para listado'!$CD$155:$DC$1048576,MATCH($A854,'Hoja de Trabajo para listado'!$CD$155:$CD$1048576,0),MATCH((CUADRO!O$4&amp;$E854),'Hoja de Trabajo para listado'!$CD$151:$DC$151,0)),0)</f>
        <v>0</v>
      </c>
      <c r="P854" s="243">
        <f ca="1">+IFERROR(INDEX('Hoja de Trabajo para listado'!$A$155:$Z$1048576,MATCH($A854,'Hoja de Trabajo para listado'!$A$155:$A$1048576,0),MATCH((CUADRO!P$4&amp;$E854),'Hoja de Trabajo para listado'!$A$151:$Z$151,0)),0)+IFERROR(INDEX('Hoja de Trabajo para listado'!$AB$155:$BA$1048576,MATCH($A854,'Hoja de Trabajo para listado'!$AB$155:$AB$1048576,0),MATCH((CUADRO!P$4&amp;$E854),'Hoja de Trabajo para listado'!$AB$151:$BA$151,0)),0)+IFERROR(INDEX('Hoja de Trabajo para listado'!$BC$155:$CB$1048576,MATCH($A854,'Hoja de Trabajo para listado'!$BC$155:$BC$1048576,0),MATCH((CUADRO!P$4&amp;$E854),'Hoja de Trabajo para listado'!$BC$151:$CB$151,0)),0)+IFERROR(INDEX('Hoja de Trabajo para listado'!$DE$153:$DG$274,MATCH($A854,'Hoja de Trabajo para listado'!$DE$153:$DE$1048576,0),MATCH((CUADRO!P$4&amp;$E854),'Hoja de Trabajo para listado'!$DE$151:$DG$151,0)),0)+IFERROR(INDEX('Hoja de Trabajo para listado'!$CD$155:$DC$1048576,MATCH($A854,'Hoja de Trabajo para listado'!$CD$155:$CD$1048576,0),MATCH((CUADRO!P$4&amp;$E854),'Hoja de Trabajo para listado'!$CD$151:$DC$151,0)),0)</f>
        <v>0</v>
      </c>
      <c r="Q854" s="243">
        <f ca="1">+IFERROR(INDEX('Hoja de Trabajo para listado'!$A$155:$Z$1048576,MATCH($A854,'Hoja de Trabajo para listado'!$A$155:$A$1048576,0),MATCH((CUADRO!Q$4&amp;$E854),'Hoja de Trabajo para listado'!$A$151:$Z$151,0)),0)+IFERROR(INDEX('Hoja de Trabajo para listado'!$AB$155:$BA$1048576,MATCH($A854,'Hoja de Trabajo para listado'!$AB$155:$AB$1048576,0),MATCH((CUADRO!Q$4&amp;$E854),'Hoja de Trabajo para listado'!$AB$151:$BA$151,0)),0)+IFERROR(INDEX('Hoja de Trabajo para listado'!$BC$155:$CB$1048576,MATCH($A854,'Hoja de Trabajo para listado'!$BC$155:$BC$1048576,0),MATCH((CUADRO!Q$4&amp;$E854),'Hoja de Trabajo para listado'!$BC$151:$CB$151,0)),0)+IFERROR(INDEX('Hoja de Trabajo para listado'!$DE$153:$DG$274,MATCH($A854,'Hoja de Trabajo para listado'!$DE$153:$DE$1048576,0),MATCH((CUADRO!Q$4&amp;$E854),'Hoja de Trabajo para listado'!$DE$151:$DG$151,0)),0)+IFERROR(INDEX('Hoja de Trabajo para listado'!$CD$155:$DC$1048576,MATCH($A854,'Hoja de Trabajo para listado'!$CD$155:$CD$1048576,0),MATCH((CUADRO!Q$4&amp;$E854),'Hoja de Trabajo para listado'!$CD$151:$DC$151,0)),0)</f>
        <v>0</v>
      </c>
      <c r="R854" s="243">
        <f t="shared" ca="1" si="33"/>
        <v>0</v>
      </c>
      <c r="S854" s="256">
        <f ca="1">+R853+R854</f>
        <v>0</v>
      </c>
      <c r="T854" s="243">
        <f ca="1">+S854</f>
        <v>0</v>
      </c>
      <c r="U854" s="242">
        <f t="shared" si="34"/>
        <v>2</v>
      </c>
      <c r="V854" s="327" t="str">
        <f>+VLOOKUP(A854,bd_lista!$A$3:$E$592,5,FALSE)</f>
        <v>Gobiernos Autonomos Municipales</v>
      </c>
      <c r="W854" s="398"/>
      <c r="X854" s="240">
        <f>+VLOOKUP(A854,[4]Sheet1!$A$13:$D$744,4,FALSE)</f>
        <v>0</v>
      </c>
      <c r="Y854" s="240" t="e">
        <f>+VLOOKUP(X854,bd_lista!$A$3:$C$592,3,FALSE)</f>
        <v>#N/A</v>
      </c>
      <c r="Z854" s="288"/>
      <c r="AA854" s="289"/>
    </row>
    <row r="855" spans="1:27" customFormat="1" ht="15" hidden="1" customHeight="1">
      <c r="A855" s="32">
        <v>1510</v>
      </c>
      <c r="B855" s="393">
        <f>+A855</f>
        <v>1510</v>
      </c>
      <c r="C855" s="245" t="str">
        <f>+VLOOKUP(A855,bd_lista!$A$3:$C$592,3,FALSE)</f>
        <v>Gobierno Autónomo Municipal de Tacobamba</v>
      </c>
      <c r="D855" s="395" t="str">
        <f>+C855</f>
        <v>Gobierno Autónomo Municipal de Tacobamba</v>
      </c>
      <c r="E855" s="240" t="s">
        <v>1303</v>
      </c>
      <c r="F855" s="241">
        <f ca="1">+IFERROR(INDEX('Hoja de Trabajo para listado'!$A$155:$Z$1048576,MATCH($A855,'Hoja de Trabajo para listado'!$A$155:$A$1048576,0),MATCH((CUADRO!F$4&amp;$E855),'Hoja de Trabajo para listado'!$A$151:$Z$151,0)),0)+IFERROR(INDEX('Hoja de Trabajo para listado'!$AB$155:$BA$1048576,MATCH($A855,'Hoja de Trabajo para listado'!$AB$155:$AB$1048576,0),MATCH((CUADRO!F$4&amp;$E855),'Hoja de Trabajo para listado'!$AB$151:$BA$151,0)),0)+IFERROR(INDEX('Hoja de Trabajo para listado'!$BC$155:$CB$1048576,MATCH($A855,'Hoja de Trabajo para listado'!$BC$155:$BC$1048576,0),MATCH((CUADRO!F$4&amp;$E855),'Hoja de Trabajo para listado'!$BC$151:$CB$151,0)),0)+IFERROR(INDEX('Hoja de Trabajo para listado'!$DE$153:$DG$274,MATCH($A855,'Hoja de Trabajo para listado'!$DE$153:$DE$1048576,0),MATCH((CUADRO!F$4&amp;$E855),'Hoja de Trabajo para listado'!$DE$151:$DG$151,0)),0)+IFERROR(INDEX('Hoja de Trabajo para listado'!$CD$155:$DC$1048576,MATCH($A855,'Hoja de Trabajo para listado'!$CD$155:$CD$1048576,0),MATCH((CUADRO!F$4&amp;$E855),'Hoja de Trabajo para listado'!$CD$151:$DC$151,0)),0)</f>
        <v>0</v>
      </c>
      <c r="G855" s="241">
        <f ca="1">+IFERROR(INDEX('Hoja de Trabajo para listado'!$A$155:$Z$1048576,MATCH($A855,'Hoja de Trabajo para listado'!$A$155:$A$1048576,0),MATCH((CUADRO!G$4&amp;$E855),'Hoja de Trabajo para listado'!$A$151:$Z$151,0)),0)+IFERROR(INDEX('Hoja de Trabajo para listado'!$AB$155:$BA$1048576,MATCH($A855,'Hoja de Trabajo para listado'!$AB$155:$AB$1048576,0),MATCH((CUADRO!G$4&amp;$E855),'Hoja de Trabajo para listado'!$AB$151:$BA$151,0)),0)+IFERROR(INDEX('Hoja de Trabajo para listado'!$BC$155:$CB$1048576,MATCH($A855,'Hoja de Trabajo para listado'!$BC$155:$BC$1048576,0),MATCH((CUADRO!G$4&amp;$E855),'Hoja de Trabajo para listado'!$BC$151:$CB$151,0)),0)+IFERROR(INDEX('Hoja de Trabajo para listado'!$DE$153:$DG$274,MATCH($A855,'Hoja de Trabajo para listado'!$DE$153:$DE$1048576,0),MATCH((CUADRO!G$4&amp;$E855),'Hoja de Trabajo para listado'!$DE$151:$DG$151,0)),0)+IFERROR(INDEX('Hoja de Trabajo para listado'!$CD$155:$DC$1048576,MATCH($A855,'Hoja de Trabajo para listado'!$CD$155:$CD$1048576,0),MATCH((CUADRO!G$4&amp;$E855),'Hoja de Trabajo para listado'!$CD$151:$DC$151,0)),0)</f>
        <v>0</v>
      </c>
      <c r="H855" s="241">
        <f ca="1">+IFERROR(INDEX('Hoja de Trabajo para listado'!$A$155:$Z$1048576,MATCH($A855,'Hoja de Trabajo para listado'!$A$155:$A$1048576,0),MATCH((CUADRO!H$4&amp;$E855),'Hoja de Trabajo para listado'!$A$151:$Z$151,0)),0)+IFERROR(INDEX('Hoja de Trabajo para listado'!$AB$155:$BA$1048576,MATCH($A855,'Hoja de Trabajo para listado'!$AB$155:$AB$1048576,0),MATCH((CUADRO!H$4&amp;$E855),'Hoja de Trabajo para listado'!$AB$151:$BA$151,0)),0)+IFERROR(INDEX('Hoja de Trabajo para listado'!$BC$155:$CB$1048576,MATCH($A855,'Hoja de Trabajo para listado'!$BC$155:$BC$1048576,0),MATCH((CUADRO!H$4&amp;$E855),'Hoja de Trabajo para listado'!$BC$151:$CB$151,0)),0)+IFERROR(INDEX('Hoja de Trabajo para listado'!$DE$153:$DG$274,MATCH($A855,'Hoja de Trabajo para listado'!$DE$153:$DE$1048576,0),MATCH((CUADRO!H$4&amp;$E855),'Hoja de Trabajo para listado'!$DE$151:$DG$151,0)),0)+IFERROR(INDEX('Hoja de Trabajo para listado'!$CD$155:$DC$1048576,MATCH($A855,'Hoja de Trabajo para listado'!$CD$155:$CD$1048576,0),MATCH((CUADRO!H$4&amp;$E855),'Hoja de Trabajo para listado'!$CD$151:$DC$151,0)),0)</f>
        <v>0</v>
      </c>
      <c r="I855" s="241">
        <f ca="1">+IFERROR(INDEX('Hoja de Trabajo para listado'!$A$155:$Z$1048576,MATCH($A855,'Hoja de Trabajo para listado'!$A$155:$A$1048576,0),MATCH((CUADRO!I$4&amp;$E855),'Hoja de Trabajo para listado'!$A$151:$Z$151,0)),0)+IFERROR(INDEX('Hoja de Trabajo para listado'!$AB$155:$BA$1048576,MATCH($A855,'Hoja de Trabajo para listado'!$AB$155:$AB$1048576,0),MATCH((CUADRO!I$4&amp;$E855),'Hoja de Trabajo para listado'!$AB$151:$BA$151,0)),0)+IFERROR(INDEX('Hoja de Trabajo para listado'!$BC$155:$CB$1048576,MATCH($A855,'Hoja de Trabajo para listado'!$BC$155:$BC$1048576,0),MATCH((CUADRO!I$4&amp;$E855),'Hoja de Trabajo para listado'!$BC$151:$CB$151,0)),0)+IFERROR(INDEX('Hoja de Trabajo para listado'!$DE$153:$DG$274,MATCH($A855,'Hoja de Trabajo para listado'!$DE$153:$DE$1048576,0),MATCH((CUADRO!I$4&amp;$E855),'Hoja de Trabajo para listado'!$DE$151:$DG$151,0)),0)+IFERROR(INDEX('Hoja de Trabajo para listado'!$CD$155:$DC$1048576,MATCH($A855,'Hoja de Trabajo para listado'!$CD$155:$CD$1048576,0),MATCH((CUADRO!I$4&amp;$E855),'Hoja de Trabajo para listado'!$CD$151:$DC$151,0)),0)</f>
        <v>0</v>
      </c>
      <c r="J855" s="241">
        <f ca="1">+IFERROR(INDEX('Hoja de Trabajo para listado'!$A$155:$Z$1048576,MATCH($A855,'Hoja de Trabajo para listado'!$A$155:$A$1048576,0),MATCH((CUADRO!J$4&amp;$E855),'Hoja de Trabajo para listado'!$A$151:$Z$151,0)),0)+IFERROR(INDEX('Hoja de Trabajo para listado'!$AB$155:$BA$1048576,MATCH($A855,'Hoja de Trabajo para listado'!$AB$155:$AB$1048576,0),MATCH((CUADRO!J$4&amp;$E855),'Hoja de Trabajo para listado'!$AB$151:$BA$151,0)),0)+IFERROR(INDEX('Hoja de Trabajo para listado'!$BC$155:$CB$1048576,MATCH($A855,'Hoja de Trabajo para listado'!$BC$155:$BC$1048576,0),MATCH((CUADRO!J$4&amp;$E855),'Hoja de Trabajo para listado'!$BC$151:$CB$151,0)),0)+IFERROR(INDEX('Hoja de Trabajo para listado'!$DE$153:$DG$274,MATCH($A855,'Hoja de Trabajo para listado'!$DE$153:$DE$1048576,0),MATCH((CUADRO!J$4&amp;$E855),'Hoja de Trabajo para listado'!$DE$151:$DG$151,0)),0)+IFERROR(INDEX('Hoja de Trabajo para listado'!$CD$155:$DC$1048576,MATCH($A855,'Hoja de Trabajo para listado'!$CD$155:$CD$1048576,0),MATCH((CUADRO!J$4&amp;$E855),'Hoja de Trabajo para listado'!$CD$151:$DC$151,0)),0)</f>
        <v>0</v>
      </c>
      <c r="K855" s="241">
        <f ca="1">+IFERROR(INDEX('Hoja de Trabajo para listado'!$A$155:$Z$1048576,MATCH($A855,'Hoja de Trabajo para listado'!$A$155:$A$1048576,0),MATCH((CUADRO!K$4&amp;$E855),'Hoja de Trabajo para listado'!$A$151:$Z$151,0)),0)+IFERROR(INDEX('Hoja de Trabajo para listado'!$AB$155:$BA$1048576,MATCH($A855,'Hoja de Trabajo para listado'!$AB$155:$AB$1048576,0),MATCH((CUADRO!K$4&amp;$E855),'Hoja de Trabajo para listado'!$AB$151:$BA$151,0)),0)+IFERROR(INDEX('Hoja de Trabajo para listado'!$BC$155:$CB$1048576,MATCH($A855,'Hoja de Trabajo para listado'!$BC$155:$BC$1048576,0),MATCH((CUADRO!K$4&amp;$E855),'Hoja de Trabajo para listado'!$BC$151:$CB$151,0)),0)+IFERROR(INDEX('Hoja de Trabajo para listado'!$DE$153:$DG$274,MATCH($A855,'Hoja de Trabajo para listado'!$DE$153:$DE$1048576,0),MATCH((CUADRO!K$4&amp;$E855),'Hoja de Trabajo para listado'!$DE$151:$DG$151,0)),0)+IFERROR(INDEX('Hoja de Trabajo para listado'!$CD$155:$DC$1048576,MATCH($A855,'Hoja de Trabajo para listado'!$CD$155:$CD$1048576,0),MATCH((CUADRO!K$4&amp;$E855),'Hoja de Trabajo para listado'!$CD$151:$DC$151,0)),0)</f>
        <v>0</v>
      </c>
      <c r="L855" s="241">
        <f ca="1">+IFERROR(INDEX('Hoja de Trabajo para listado'!$A$155:$Z$1048576,MATCH($A855,'Hoja de Trabajo para listado'!$A$155:$A$1048576,0),MATCH((CUADRO!L$4&amp;$E855),'Hoja de Trabajo para listado'!$A$151:$Z$151,0)),0)+IFERROR(INDEX('Hoja de Trabajo para listado'!$AB$155:$BA$1048576,MATCH($A855,'Hoja de Trabajo para listado'!$AB$155:$AB$1048576,0),MATCH((CUADRO!L$4&amp;$E855),'Hoja de Trabajo para listado'!$AB$151:$BA$151,0)),0)+IFERROR(INDEX('Hoja de Trabajo para listado'!$BC$155:$CB$1048576,MATCH($A855,'Hoja de Trabajo para listado'!$BC$155:$BC$1048576,0),MATCH((CUADRO!L$4&amp;$E855),'Hoja de Trabajo para listado'!$BC$151:$CB$151,0)),0)+IFERROR(INDEX('Hoja de Trabajo para listado'!$DE$153:$DG$274,MATCH($A855,'Hoja de Trabajo para listado'!$DE$153:$DE$1048576,0),MATCH((CUADRO!L$4&amp;$E855),'Hoja de Trabajo para listado'!$DE$151:$DG$151,0)),0)+IFERROR(INDEX('Hoja de Trabajo para listado'!$CD$155:$DC$1048576,MATCH($A855,'Hoja de Trabajo para listado'!$CD$155:$CD$1048576,0),MATCH((CUADRO!L$4&amp;$E855),'Hoja de Trabajo para listado'!$CD$151:$DC$151,0)),0)</f>
        <v>0</v>
      </c>
      <c r="M855" s="241">
        <f ca="1">+IFERROR(INDEX('Hoja de Trabajo para listado'!$A$155:$Z$1048576,MATCH($A855,'Hoja de Trabajo para listado'!$A$155:$A$1048576,0),MATCH((CUADRO!M$4&amp;$E855),'Hoja de Trabajo para listado'!$A$151:$Z$151,0)),0)+IFERROR(INDEX('Hoja de Trabajo para listado'!$AB$155:$BA$1048576,MATCH($A855,'Hoja de Trabajo para listado'!$AB$155:$AB$1048576,0),MATCH((CUADRO!M$4&amp;$E855),'Hoja de Trabajo para listado'!$AB$151:$BA$151,0)),0)+IFERROR(INDEX('Hoja de Trabajo para listado'!$BC$155:$CB$1048576,MATCH($A855,'Hoja de Trabajo para listado'!$BC$155:$BC$1048576,0),MATCH((CUADRO!M$4&amp;$E855),'Hoja de Trabajo para listado'!$BC$151:$CB$151,0)),0)+IFERROR(INDEX('Hoja de Trabajo para listado'!$DE$153:$DG$274,MATCH($A855,'Hoja de Trabajo para listado'!$DE$153:$DE$1048576,0),MATCH((CUADRO!M$4&amp;$E855),'Hoja de Trabajo para listado'!$DE$151:$DG$151,0)),0)+IFERROR(INDEX('Hoja de Trabajo para listado'!$CD$155:$DC$1048576,MATCH($A855,'Hoja de Trabajo para listado'!$CD$155:$CD$1048576,0),MATCH((CUADRO!M$4&amp;$E855),'Hoja de Trabajo para listado'!$CD$151:$DC$151,0)),0)</f>
        <v>0</v>
      </c>
      <c r="N855" s="241">
        <f ca="1">+IFERROR(INDEX('Hoja de Trabajo para listado'!$A$155:$Z$1048576,MATCH($A855,'Hoja de Trabajo para listado'!$A$155:$A$1048576,0),MATCH((CUADRO!N$4&amp;$E855),'Hoja de Trabajo para listado'!$A$151:$Z$151,0)),0)+IFERROR(INDEX('Hoja de Trabajo para listado'!$AB$155:$BA$1048576,MATCH($A855,'Hoja de Trabajo para listado'!$AB$155:$AB$1048576,0),MATCH((CUADRO!N$4&amp;$E855),'Hoja de Trabajo para listado'!$AB$151:$BA$151,0)),0)+IFERROR(INDEX('Hoja de Trabajo para listado'!$BC$155:$CB$1048576,MATCH($A855,'Hoja de Trabajo para listado'!$BC$155:$BC$1048576,0),MATCH((CUADRO!N$4&amp;$E855),'Hoja de Trabajo para listado'!$BC$151:$CB$151,0)),0)+IFERROR(INDEX('Hoja de Trabajo para listado'!$DE$153:$DG$274,MATCH($A855,'Hoja de Trabajo para listado'!$DE$153:$DE$1048576,0),MATCH((CUADRO!N$4&amp;$E855),'Hoja de Trabajo para listado'!$DE$151:$DG$151,0)),0)+IFERROR(INDEX('Hoja de Trabajo para listado'!$CD$155:$DC$1048576,MATCH($A855,'Hoja de Trabajo para listado'!$CD$155:$CD$1048576,0),MATCH((CUADRO!N$4&amp;$E855),'Hoja de Trabajo para listado'!$CD$151:$DC$151,0)),0)</f>
        <v>0</v>
      </c>
      <c r="O855" s="241">
        <f ca="1">+IFERROR(INDEX('Hoja de Trabajo para listado'!$A$155:$Z$1048576,MATCH($A855,'Hoja de Trabajo para listado'!$A$155:$A$1048576,0),MATCH((CUADRO!O$4&amp;$E855),'Hoja de Trabajo para listado'!$A$151:$Z$151,0)),0)+IFERROR(INDEX('Hoja de Trabajo para listado'!$AB$155:$BA$1048576,MATCH($A855,'Hoja de Trabajo para listado'!$AB$155:$AB$1048576,0),MATCH((CUADRO!O$4&amp;$E855),'Hoja de Trabajo para listado'!$AB$151:$BA$151,0)),0)+IFERROR(INDEX('Hoja de Trabajo para listado'!$BC$155:$CB$1048576,MATCH($A855,'Hoja de Trabajo para listado'!$BC$155:$BC$1048576,0),MATCH((CUADRO!O$4&amp;$E855),'Hoja de Trabajo para listado'!$BC$151:$CB$151,0)),0)+IFERROR(INDEX('Hoja de Trabajo para listado'!$DE$153:$DG$274,MATCH($A855,'Hoja de Trabajo para listado'!$DE$153:$DE$1048576,0),MATCH((CUADRO!O$4&amp;$E855),'Hoja de Trabajo para listado'!$DE$151:$DG$151,0)),0)+IFERROR(INDEX('Hoja de Trabajo para listado'!$CD$155:$DC$1048576,MATCH($A855,'Hoja de Trabajo para listado'!$CD$155:$CD$1048576,0),MATCH((CUADRO!O$4&amp;$E855),'Hoja de Trabajo para listado'!$CD$151:$DC$151,0)),0)</f>
        <v>0</v>
      </c>
      <c r="P855" s="241">
        <f ca="1">+IFERROR(INDEX('Hoja de Trabajo para listado'!$A$155:$Z$1048576,MATCH($A855,'Hoja de Trabajo para listado'!$A$155:$A$1048576,0),MATCH((CUADRO!P$4&amp;$E855),'Hoja de Trabajo para listado'!$A$151:$Z$151,0)),0)+IFERROR(INDEX('Hoja de Trabajo para listado'!$AB$155:$BA$1048576,MATCH($A855,'Hoja de Trabajo para listado'!$AB$155:$AB$1048576,0),MATCH((CUADRO!P$4&amp;$E855),'Hoja de Trabajo para listado'!$AB$151:$BA$151,0)),0)+IFERROR(INDEX('Hoja de Trabajo para listado'!$BC$155:$CB$1048576,MATCH($A855,'Hoja de Trabajo para listado'!$BC$155:$BC$1048576,0),MATCH((CUADRO!P$4&amp;$E855),'Hoja de Trabajo para listado'!$BC$151:$CB$151,0)),0)+IFERROR(INDEX('Hoja de Trabajo para listado'!$DE$153:$DG$274,MATCH($A855,'Hoja de Trabajo para listado'!$DE$153:$DE$1048576,0),MATCH((CUADRO!P$4&amp;$E855),'Hoja de Trabajo para listado'!$DE$151:$DG$151,0)),0)+IFERROR(INDEX('Hoja de Trabajo para listado'!$CD$155:$DC$1048576,MATCH($A855,'Hoja de Trabajo para listado'!$CD$155:$CD$1048576,0),MATCH((CUADRO!P$4&amp;$E855),'Hoja de Trabajo para listado'!$CD$151:$DC$151,0)),0)</f>
        <v>0</v>
      </c>
      <c r="Q855" s="241">
        <f ca="1">+IFERROR(INDEX('Hoja de Trabajo para listado'!$A$155:$Z$1048576,MATCH($A855,'Hoja de Trabajo para listado'!$A$155:$A$1048576,0),MATCH((CUADRO!Q$4&amp;$E855),'Hoja de Trabajo para listado'!$A$151:$Z$151,0)),0)+IFERROR(INDEX('Hoja de Trabajo para listado'!$AB$155:$BA$1048576,MATCH($A855,'Hoja de Trabajo para listado'!$AB$155:$AB$1048576,0),MATCH((CUADRO!Q$4&amp;$E855),'Hoja de Trabajo para listado'!$AB$151:$BA$151,0)),0)+IFERROR(INDEX('Hoja de Trabajo para listado'!$BC$155:$CB$1048576,MATCH($A855,'Hoja de Trabajo para listado'!$BC$155:$BC$1048576,0),MATCH((CUADRO!Q$4&amp;$E855),'Hoja de Trabajo para listado'!$BC$151:$CB$151,0)),0)+IFERROR(INDEX('Hoja de Trabajo para listado'!$DE$153:$DG$274,MATCH($A855,'Hoja de Trabajo para listado'!$DE$153:$DE$1048576,0),MATCH((CUADRO!Q$4&amp;$E855),'Hoja de Trabajo para listado'!$DE$151:$DG$151,0)),0)+IFERROR(INDEX('Hoja de Trabajo para listado'!$CD$155:$DC$1048576,MATCH($A855,'Hoja de Trabajo para listado'!$CD$155:$CD$1048576,0),MATCH((CUADRO!Q$4&amp;$E855),'Hoja de Trabajo para listado'!$CD$151:$DC$151,0)),0)</f>
        <v>0</v>
      </c>
      <c r="R855" s="241">
        <f t="shared" ca="1" si="33"/>
        <v>0</v>
      </c>
      <c r="S855" s="247"/>
      <c r="T855" s="241">
        <f ca="1">+T856</f>
        <v>0</v>
      </c>
      <c r="U855" s="240">
        <f t="shared" si="34"/>
        <v>1</v>
      </c>
      <c r="V855" s="327" t="str">
        <f>+VLOOKUP(A855,bd_lista!$A$3:$E$592,5,FALSE)</f>
        <v>Gobiernos Autonomos Municipales</v>
      </c>
      <c r="W855" s="397" t="str">
        <f>+V855</f>
        <v>Gobiernos Autonomos Municipales</v>
      </c>
      <c r="X855" s="240">
        <f>+VLOOKUP(A855,[4]Sheet1!$A$13:$D$744,4,FALSE)</f>
        <v>0</v>
      </c>
      <c r="Y855" s="240" t="e">
        <f>+VLOOKUP(X855,bd_lista!$A$3:$C$592,3,FALSE)</f>
        <v>#N/A</v>
      </c>
      <c r="Z855" s="290">
        <f>+X855</f>
        <v>0</v>
      </c>
      <c r="AA855" s="291" t="e">
        <f>+Y855</f>
        <v>#N/A</v>
      </c>
    </row>
    <row r="856" spans="1:27" customFormat="1" ht="15" hidden="1" customHeight="1">
      <c r="A856" s="32">
        <v>1510</v>
      </c>
      <c r="B856" s="394"/>
      <c r="C856" s="245" t="str">
        <f>+VLOOKUP(A856,bd_lista!$A$3:$C$592,3,FALSE)</f>
        <v>Gobierno Autónomo Municipal de Tacobamba</v>
      </c>
      <c r="D856" s="396"/>
      <c r="E856" s="242" t="s">
        <v>1304</v>
      </c>
      <c r="F856" s="243">
        <f ca="1">+IFERROR(INDEX('Hoja de Trabajo para listado'!$A$155:$Z$1048576,MATCH($A856,'Hoja de Trabajo para listado'!$A$155:$A$1048576,0),MATCH((CUADRO!F$4&amp;$E856),'Hoja de Trabajo para listado'!$A$151:$Z$151,0)),0)+IFERROR(INDEX('Hoja de Trabajo para listado'!$AB$155:$BA$1048576,MATCH($A856,'Hoja de Trabajo para listado'!$AB$155:$AB$1048576,0),MATCH((CUADRO!F$4&amp;$E856),'Hoja de Trabajo para listado'!$AB$151:$BA$151,0)),0)+IFERROR(INDEX('Hoja de Trabajo para listado'!$BC$155:$CB$1048576,MATCH($A856,'Hoja de Trabajo para listado'!$BC$155:$BC$1048576,0),MATCH((CUADRO!F$4&amp;$E856),'Hoja de Trabajo para listado'!$BC$151:$CB$151,0)),0)+IFERROR(INDEX('Hoja de Trabajo para listado'!$DE$153:$DG$274,MATCH($A856,'Hoja de Trabajo para listado'!$DE$153:$DE$1048576,0),MATCH((CUADRO!F$4&amp;$E856),'Hoja de Trabajo para listado'!$DE$151:$DG$151,0)),0)+IFERROR(INDEX('Hoja de Trabajo para listado'!$CD$155:$DC$1048576,MATCH($A856,'Hoja de Trabajo para listado'!$CD$155:$CD$1048576,0),MATCH((CUADRO!F$4&amp;$E856),'Hoja de Trabajo para listado'!$CD$151:$DC$151,0)),0)</f>
        <v>0</v>
      </c>
      <c r="G856" s="243">
        <f ca="1">+IFERROR(INDEX('Hoja de Trabajo para listado'!$A$155:$Z$1048576,MATCH($A856,'Hoja de Trabajo para listado'!$A$155:$A$1048576,0),MATCH((CUADRO!G$4&amp;$E856),'Hoja de Trabajo para listado'!$A$151:$Z$151,0)),0)+IFERROR(INDEX('Hoja de Trabajo para listado'!$AB$155:$BA$1048576,MATCH($A856,'Hoja de Trabajo para listado'!$AB$155:$AB$1048576,0),MATCH((CUADRO!G$4&amp;$E856),'Hoja de Trabajo para listado'!$AB$151:$BA$151,0)),0)+IFERROR(INDEX('Hoja de Trabajo para listado'!$BC$155:$CB$1048576,MATCH($A856,'Hoja de Trabajo para listado'!$BC$155:$BC$1048576,0),MATCH((CUADRO!G$4&amp;$E856),'Hoja de Trabajo para listado'!$BC$151:$CB$151,0)),0)+IFERROR(INDEX('Hoja de Trabajo para listado'!$DE$153:$DG$274,MATCH($A856,'Hoja de Trabajo para listado'!$DE$153:$DE$1048576,0),MATCH((CUADRO!G$4&amp;$E856),'Hoja de Trabajo para listado'!$DE$151:$DG$151,0)),0)+IFERROR(INDEX('Hoja de Trabajo para listado'!$CD$155:$DC$1048576,MATCH($A856,'Hoja de Trabajo para listado'!$CD$155:$CD$1048576,0),MATCH((CUADRO!G$4&amp;$E856),'Hoja de Trabajo para listado'!$CD$151:$DC$151,0)),0)</f>
        <v>0</v>
      </c>
      <c r="H856" s="243">
        <f ca="1">+IFERROR(INDEX('Hoja de Trabajo para listado'!$A$155:$Z$1048576,MATCH($A856,'Hoja de Trabajo para listado'!$A$155:$A$1048576,0),MATCH((CUADRO!H$4&amp;$E856),'Hoja de Trabajo para listado'!$A$151:$Z$151,0)),0)+IFERROR(INDEX('Hoja de Trabajo para listado'!$AB$155:$BA$1048576,MATCH($A856,'Hoja de Trabajo para listado'!$AB$155:$AB$1048576,0),MATCH((CUADRO!H$4&amp;$E856),'Hoja de Trabajo para listado'!$AB$151:$BA$151,0)),0)+IFERROR(INDEX('Hoja de Trabajo para listado'!$BC$155:$CB$1048576,MATCH($A856,'Hoja de Trabajo para listado'!$BC$155:$BC$1048576,0),MATCH((CUADRO!H$4&amp;$E856),'Hoja de Trabajo para listado'!$BC$151:$CB$151,0)),0)+IFERROR(INDEX('Hoja de Trabajo para listado'!$DE$153:$DG$274,MATCH($A856,'Hoja de Trabajo para listado'!$DE$153:$DE$1048576,0),MATCH((CUADRO!H$4&amp;$E856),'Hoja de Trabajo para listado'!$DE$151:$DG$151,0)),0)+IFERROR(INDEX('Hoja de Trabajo para listado'!$CD$155:$DC$1048576,MATCH($A856,'Hoja de Trabajo para listado'!$CD$155:$CD$1048576,0),MATCH((CUADRO!H$4&amp;$E856),'Hoja de Trabajo para listado'!$CD$151:$DC$151,0)),0)</f>
        <v>0</v>
      </c>
      <c r="I856" s="243">
        <f ca="1">+IFERROR(INDEX('Hoja de Trabajo para listado'!$A$155:$Z$1048576,MATCH($A856,'Hoja de Trabajo para listado'!$A$155:$A$1048576,0),MATCH((CUADRO!I$4&amp;$E856),'Hoja de Trabajo para listado'!$A$151:$Z$151,0)),0)+IFERROR(INDEX('Hoja de Trabajo para listado'!$AB$155:$BA$1048576,MATCH($A856,'Hoja de Trabajo para listado'!$AB$155:$AB$1048576,0),MATCH((CUADRO!I$4&amp;$E856),'Hoja de Trabajo para listado'!$AB$151:$BA$151,0)),0)+IFERROR(INDEX('Hoja de Trabajo para listado'!$BC$155:$CB$1048576,MATCH($A856,'Hoja de Trabajo para listado'!$BC$155:$BC$1048576,0),MATCH((CUADRO!I$4&amp;$E856),'Hoja de Trabajo para listado'!$BC$151:$CB$151,0)),0)+IFERROR(INDEX('Hoja de Trabajo para listado'!$DE$153:$DG$274,MATCH($A856,'Hoja de Trabajo para listado'!$DE$153:$DE$1048576,0),MATCH((CUADRO!I$4&amp;$E856),'Hoja de Trabajo para listado'!$DE$151:$DG$151,0)),0)+IFERROR(INDEX('Hoja de Trabajo para listado'!$CD$155:$DC$1048576,MATCH($A856,'Hoja de Trabajo para listado'!$CD$155:$CD$1048576,0),MATCH((CUADRO!I$4&amp;$E856),'Hoja de Trabajo para listado'!$CD$151:$DC$151,0)),0)</f>
        <v>0</v>
      </c>
      <c r="J856" s="243">
        <f ca="1">+IFERROR(INDEX('Hoja de Trabajo para listado'!$A$155:$Z$1048576,MATCH($A856,'Hoja de Trabajo para listado'!$A$155:$A$1048576,0),MATCH((CUADRO!J$4&amp;$E856),'Hoja de Trabajo para listado'!$A$151:$Z$151,0)),0)+IFERROR(INDEX('Hoja de Trabajo para listado'!$AB$155:$BA$1048576,MATCH($A856,'Hoja de Trabajo para listado'!$AB$155:$AB$1048576,0),MATCH((CUADRO!J$4&amp;$E856),'Hoja de Trabajo para listado'!$AB$151:$BA$151,0)),0)+IFERROR(INDEX('Hoja de Trabajo para listado'!$BC$155:$CB$1048576,MATCH($A856,'Hoja de Trabajo para listado'!$BC$155:$BC$1048576,0),MATCH((CUADRO!J$4&amp;$E856),'Hoja de Trabajo para listado'!$BC$151:$CB$151,0)),0)+IFERROR(INDEX('Hoja de Trabajo para listado'!$DE$153:$DG$274,MATCH($A856,'Hoja de Trabajo para listado'!$DE$153:$DE$1048576,0),MATCH((CUADRO!J$4&amp;$E856),'Hoja de Trabajo para listado'!$DE$151:$DG$151,0)),0)+IFERROR(INDEX('Hoja de Trabajo para listado'!$CD$155:$DC$1048576,MATCH($A856,'Hoja de Trabajo para listado'!$CD$155:$CD$1048576,0),MATCH((CUADRO!J$4&amp;$E856),'Hoja de Trabajo para listado'!$CD$151:$DC$151,0)),0)</f>
        <v>0</v>
      </c>
      <c r="K856" s="243">
        <f ca="1">+IFERROR(INDEX('Hoja de Trabajo para listado'!$A$155:$Z$1048576,MATCH($A856,'Hoja de Trabajo para listado'!$A$155:$A$1048576,0),MATCH((CUADRO!K$4&amp;$E856),'Hoja de Trabajo para listado'!$A$151:$Z$151,0)),0)+IFERROR(INDEX('Hoja de Trabajo para listado'!$AB$155:$BA$1048576,MATCH($A856,'Hoja de Trabajo para listado'!$AB$155:$AB$1048576,0),MATCH((CUADRO!K$4&amp;$E856),'Hoja de Trabajo para listado'!$AB$151:$BA$151,0)),0)+IFERROR(INDEX('Hoja de Trabajo para listado'!$BC$155:$CB$1048576,MATCH($A856,'Hoja de Trabajo para listado'!$BC$155:$BC$1048576,0),MATCH((CUADRO!K$4&amp;$E856),'Hoja de Trabajo para listado'!$BC$151:$CB$151,0)),0)+IFERROR(INDEX('Hoja de Trabajo para listado'!$DE$153:$DG$274,MATCH($A856,'Hoja de Trabajo para listado'!$DE$153:$DE$1048576,0),MATCH((CUADRO!K$4&amp;$E856),'Hoja de Trabajo para listado'!$DE$151:$DG$151,0)),0)+IFERROR(INDEX('Hoja de Trabajo para listado'!$CD$155:$DC$1048576,MATCH($A856,'Hoja de Trabajo para listado'!$CD$155:$CD$1048576,0),MATCH((CUADRO!K$4&amp;$E856),'Hoja de Trabajo para listado'!$CD$151:$DC$151,0)),0)</f>
        <v>0</v>
      </c>
      <c r="L856" s="243">
        <f ca="1">+IFERROR(INDEX('Hoja de Trabajo para listado'!$A$155:$Z$1048576,MATCH($A856,'Hoja de Trabajo para listado'!$A$155:$A$1048576,0),MATCH((CUADRO!L$4&amp;$E856),'Hoja de Trabajo para listado'!$A$151:$Z$151,0)),0)+IFERROR(INDEX('Hoja de Trabajo para listado'!$AB$155:$BA$1048576,MATCH($A856,'Hoja de Trabajo para listado'!$AB$155:$AB$1048576,0),MATCH((CUADRO!L$4&amp;$E856),'Hoja de Trabajo para listado'!$AB$151:$BA$151,0)),0)+IFERROR(INDEX('Hoja de Trabajo para listado'!$BC$155:$CB$1048576,MATCH($A856,'Hoja de Trabajo para listado'!$BC$155:$BC$1048576,0),MATCH((CUADRO!L$4&amp;$E856),'Hoja de Trabajo para listado'!$BC$151:$CB$151,0)),0)+IFERROR(INDEX('Hoja de Trabajo para listado'!$DE$153:$DG$274,MATCH($A856,'Hoja de Trabajo para listado'!$DE$153:$DE$1048576,0),MATCH((CUADRO!L$4&amp;$E856),'Hoja de Trabajo para listado'!$DE$151:$DG$151,0)),0)+IFERROR(INDEX('Hoja de Trabajo para listado'!$CD$155:$DC$1048576,MATCH($A856,'Hoja de Trabajo para listado'!$CD$155:$CD$1048576,0),MATCH((CUADRO!L$4&amp;$E856),'Hoja de Trabajo para listado'!$CD$151:$DC$151,0)),0)</f>
        <v>0</v>
      </c>
      <c r="M856" s="243">
        <f ca="1">+IFERROR(INDEX('Hoja de Trabajo para listado'!$A$155:$Z$1048576,MATCH($A856,'Hoja de Trabajo para listado'!$A$155:$A$1048576,0),MATCH((CUADRO!M$4&amp;$E856),'Hoja de Trabajo para listado'!$A$151:$Z$151,0)),0)+IFERROR(INDEX('Hoja de Trabajo para listado'!$AB$155:$BA$1048576,MATCH($A856,'Hoja de Trabajo para listado'!$AB$155:$AB$1048576,0),MATCH((CUADRO!M$4&amp;$E856),'Hoja de Trabajo para listado'!$AB$151:$BA$151,0)),0)+IFERROR(INDEX('Hoja de Trabajo para listado'!$BC$155:$CB$1048576,MATCH($A856,'Hoja de Trabajo para listado'!$BC$155:$BC$1048576,0),MATCH((CUADRO!M$4&amp;$E856),'Hoja de Trabajo para listado'!$BC$151:$CB$151,0)),0)+IFERROR(INDEX('Hoja de Trabajo para listado'!$DE$153:$DG$274,MATCH($A856,'Hoja de Trabajo para listado'!$DE$153:$DE$1048576,0),MATCH((CUADRO!M$4&amp;$E856),'Hoja de Trabajo para listado'!$DE$151:$DG$151,0)),0)+IFERROR(INDEX('Hoja de Trabajo para listado'!$CD$155:$DC$1048576,MATCH($A856,'Hoja de Trabajo para listado'!$CD$155:$CD$1048576,0),MATCH((CUADRO!M$4&amp;$E856),'Hoja de Trabajo para listado'!$CD$151:$DC$151,0)),0)</f>
        <v>0</v>
      </c>
      <c r="N856" s="243">
        <f ca="1">+IFERROR(INDEX('Hoja de Trabajo para listado'!$A$155:$Z$1048576,MATCH($A856,'Hoja de Trabajo para listado'!$A$155:$A$1048576,0),MATCH((CUADRO!N$4&amp;$E856),'Hoja de Trabajo para listado'!$A$151:$Z$151,0)),0)+IFERROR(INDEX('Hoja de Trabajo para listado'!$AB$155:$BA$1048576,MATCH($A856,'Hoja de Trabajo para listado'!$AB$155:$AB$1048576,0),MATCH((CUADRO!N$4&amp;$E856),'Hoja de Trabajo para listado'!$AB$151:$BA$151,0)),0)+IFERROR(INDEX('Hoja de Trabajo para listado'!$BC$155:$CB$1048576,MATCH($A856,'Hoja de Trabajo para listado'!$BC$155:$BC$1048576,0),MATCH((CUADRO!N$4&amp;$E856),'Hoja de Trabajo para listado'!$BC$151:$CB$151,0)),0)+IFERROR(INDEX('Hoja de Trabajo para listado'!$DE$153:$DG$274,MATCH($A856,'Hoja de Trabajo para listado'!$DE$153:$DE$1048576,0),MATCH((CUADRO!N$4&amp;$E856),'Hoja de Trabajo para listado'!$DE$151:$DG$151,0)),0)+IFERROR(INDEX('Hoja de Trabajo para listado'!$CD$155:$DC$1048576,MATCH($A856,'Hoja de Trabajo para listado'!$CD$155:$CD$1048576,0),MATCH((CUADRO!N$4&amp;$E856),'Hoja de Trabajo para listado'!$CD$151:$DC$151,0)),0)</f>
        <v>0</v>
      </c>
      <c r="O856" s="243">
        <f ca="1">+IFERROR(INDEX('Hoja de Trabajo para listado'!$A$155:$Z$1048576,MATCH($A856,'Hoja de Trabajo para listado'!$A$155:$A$1048576,0),MATCH((CUADRO!O$4&amp;$E856),'Hoja de Trabajo para listado'!$A$151:$Z$151,0)),0)+IFERROR(INDEX('Hoja de Trabajo para listado'!$AB$155:$BA$1048576,MATCH($A856,'Hoja de Trabajo para listado'!$AB$155:$AB$1048576,0),MATCH((CUADRO!O$4&amp;$E856),'Hoja de Trabajo para listado'!$AB$151:$BA$151,0)),0)+IFERROR(INDEX('Hoja de Trabajo para listado'!$BC$155:$CB$1048576,MATCH($A856,'Hoja de Trabajo para listado'!$BC$155:$BC$1048576,0),MATCH((CUADRO!O$4&amp;$E856),'Hoja de Trabajo para listado'!$BC$151:$CB$151,0)),0)+IFERROR(INDEX('Hoja de Trabajo para listado'!$DE$153:$DG$274,MATCH($A856,'Hoja de Trabajo para listado'!$DE$153:$DE$1048576,0),MATCH((CUADRO!O$4&amp;$E856),'Hoja de Trabajo para listado'!$DE$151:$DG$151,0)),0)+IFERROR(INDEX('Hoja de Trabajo para listado'!$CD$155:$DC$1048576,MATCH($A856,'Hoja de Trabajo para listado'!$CD$155:$CD$1048576,0),MATCH((CUADRO!O$4&amp;$E856),'Hoja de Trabajo para listado'!$CD$151:$DC$151,0)),0)</f>
        <v>0</v>
      </c>
      <c r="P856" s="243">
        <f ca="1">+IFERROR(INDEX('Hoja de Trabajo para listado'!$A$155:$Z$1048576,MATCH($A856,'Hoja de Trabajo para listado'!$A$155:$A$1048576,0),MATCH((CUADRO!P$4&amp;$E856),'Hoja de Trabajo para listado'!$A$151:$Z$151,0)),0)+IFERROR(INDEX('Hoja de Trabajo para listado'!$AB$155:$BA$1048576,MATCH($A856,'Hoja de Trabajo para listado'!$AB$155:$AB$1048576,0),MATCH((CUADRO!P$4&amp;$E856),'Hoja de Trabajo para listado'!$AB$151:$BA$151,0)),0)+IFERROR(INDEX('Hoja de Trabajo para listado'!$BC$155:$CB$1048576,MATCH($A856,'Hoja de Trabajo para listado'!$BC$155:$BC$1048576,0),MATCH((CUADRO!P$4&amp;$E856),'Hoja de Trabajo para listado'!$BC$151:$CB$151,0)),0)+IFERROR(INDEX('Hoja de Trabajo para listado'!$DE$153:$DG$274,MATCH($A856,'Hoja de Trabajo para listado'!$DE$153:$DE$1048576,0),MATCH((CUADRO!P$4&amp;$E856),'Hoja de Trabajo para listado'!$DE$151:$DG$151,0)),0)+IFERROR(INDEX('Hoja de Trabajo para listado'!$CD$155:$DC$1048576,MATCH($A856,'Hoja de Trabajo para listado'!$CD$155:$CD$1048576,0),MATCH((CUADRO!P$4&amp;$E856),'Hoja de Trabajo para listado'!$CD$151:$DC$151,0)),0)</f>
        <v>0</v>
      </c>
      <c r="Q856" s="243">
        <f ca="1">+IFERROR(INDEX('Hoja de Trabajo para listado'!$A$155:$Z$1048576,MATCH($A856,'Hoja de Trabajo para listado'!$A$155:$A$1048576,0),MATCH((CUADRO!Q$4&amp;$E856),'Hoja de Trabajo para listado'!$A$151:$Z$151,0)),0)+IFERROR(INDEX('Hoja de Trabajo para listado'!$AB$155:$BA$1048576,MATCH($A856,'Hoja de Trabajo para listado'!$AB$155:$AB$1048576,0),MATCH((CUADRO!Q$4&amp;$E856),'Hoja de Trabajo para listado'!$AB$151:$BA$151,0)),0)+IFERROR(INDEX('Hoja de Trabajo para listado'!$BC$155:$CB$1048576,MATCH($A856,'Hoja de Trabajo para listado'!$BC$155:$BC$1048576,0),MATCH((CUADRO!Q$4&amp;$E856),'Hoja de Trabajo para listado'!$BC$151:$CB$151,0)),0)+IFERROR(INDEX('Hoja de Trabajo para listado'!$DE$153:$DG$274,MATCH($A856,'Hoja de Trabajo para listado'!$DE$153:$DE$1048576,0),MATCH((CUADRO!Q$4&amp;$E856),'Hoja de Trabajo para listado'!$DE$151:$DG$151,0)),0)+IFERROR(INDEX('Hoja de Trabajo para listado'!$CD$155:$DC$1048576,MATCH($A856,'Hoja de Trabajo para listado'!$CD$155:$CD$1048576,0),MATCH((CUADRO!Q$4&amp;$E856),'Hoja de Trabajo para listado'!$CD$151:$DC$151,0)),0)</f>
        <v>0</v>
      </c>
      <c r="R856" s="243">
        <f t="shared" ca="1" si="33"/>
        <v>0</v>
      </c>
      <c r="S856" s="256">
        <f ca="1">+R855+R856</f>
        <v>0</v>
      </c>
      <c r="T856" s="243">
        <f ca="1">+S856</f>
        <v>0</v>
      </c>
      <c r="U856" s="242">
        <f t="shared" si="34"/>
        <v>2</v>
      </c>
      <c r="V856" s="327" t="str">
        <f>+VLOOKUP(A856,bd_lista!$A$3:$E$592,5,FALSE)</f>
        <v>Gobiernos Autonomos Municipales</v>
      </c>
      <c r="W856" s="398"/>
      <c r="X856" s="240">
        <f>+VLOOKUP(A856,[4]Sheet1!$A$13:$D$744,4,FALSE)</f>
        <v>0</v>
      </c>
      <c r="Y856" s="240" t="e">
        <f>+VLOOKUP(X856,bd_lista!$A$3:$C$592,3,FALSE)</f>
        <v>#N/A</v>
      </c>
      <c r="Z856" s="288"/>
      <c r="AA856" s="289"/>
    </row>
    <row r="857" spans="1:27" customFormat="1" ht="15" hidden="1" customHeight="1">
      <c r="A857" s="32">
        <v>1511</v>
      </c>
      <c r="B857" s="393">
        <f>+A857</f>
        <v>1511</v>
      </c>
      <c r="C857" s="245" t="str">
        <f>+VLOOKUP(A857,bd_lista!$A$3:$C$592,3,FALSE)</f>
        <v>Gobierno Autónomo Municipal de Colquechaca</v>
      </c>
      <c r="D857" s="395" t="str">
        <f>+C857</f>
        <v>Gobierno Autónomo Municipal de Colquechaca</v>
      </c>
      <c r="E857" s="240" t="s">
        <v>1303</v>
      </c>
      <c r="F857" s="241">
        <f ca="1">+IFERROR(INDEX('Hoja de Trabajo para listado'!$A$155:$Z$1048576,MATCH($A857,'Hoja de Trabajo para listado'!$A$155:$A$1048576,0),MATCH((CUADRO!F$4&amp;$E857),'Hoja de Trabajo para listado'!$A$151:$Z$151,0)),0)+IFERROR(INDEX('Hoja de Trabajo para listado'!$AB$155:$BA$1048576,MATCH($A857,'Hoja de Trabajo para listado'!$AB$155:$AB$1048576,0),MATCH((CUADRO!F$4&amp;$E857),'Hoja de Trabajo para listado'!$AB$151:$BA$151,0)),0)+IFERROR(INDEX('Hoja de Trabajo para listado'!$BC$155:$CB$1048576,MATCH($A857,'Hoja de Trabajo para listado'!$BC$155:$BC$1048576,0),MATCH((CUADRO!F$4&amp;$E857),'Hoja de Trabajo para listado'!$BC$151:$CB$151,0)),0)+IFERROR(INDEX('Hoja de Trabajo para listado'!$DE$153:$DG$274,MATCH($A857,'Hoja de Trabajo para listado'!$DE$153:$DE$1048576,0),MATCH((CUADRO!F$4&amp;$E857),'Hoja de Trabajo para listado'!$DE$151:$DG$151,0)),0)+IFERROR(INDEX('Hoja de Trabajo para listado'!$CD$155:$DC$1048576,MATCH($A857,'Hoja de Trabajo para listado'!$CD$155:$CD$1048576,0),MATCH((CUADRO!F$4&amp;$E857),'Hoja de Trabajo para listado'!$CD$151:$DC$151,0)),0)</f>
        <v>0</v>
      </c>
      <c r="G857" s="241">
        <f ca="1">+IFERROR(INDEX('Hoja de Trabajo para listado'!$A$155:$Z$1048576,MATCH($A857,'Hoja de Trabajo para listado'!$A$155:$A$1048576,0),MATCH((CUADRO!G$4&amp;$E857),'Hoja de Trabajo para listado'!$A$151:$Z$151,0)),0)+IFERROR(INDEX('Hoja de Trabajo para listado'!$AB$155:$BA$1048576,MATCH($A857,'Hoja de Trabajo para listado'!$AB$155:$AB$1048576,0),MATCH((CUADRO!G$4&amp;$E857),'Hoja de Trabajo para listado'!$AB$151:$BA$151,0)),0)+IFERROR(INDEX('Hoja de Trabajo para listado'!$BC$155:$CB$1048576,MATCH($A857,'Hoja de Trabajo para listado'!$BC$155:$BC$1048576,0),MATCH((CUADRO!G$4&amp;$E857),'Hoja de Trabajo para listado'!$BC$151:$CB$151,0)),0)+IFERROR(INDEX('Hoja de Trabajo para listado'!$DE$153:$DG$274,MATCH($A857,'Hoja de Trabajo para listado'!$DE$153:$DE$1048576,0),MATCH((CUADRO!G$4&amp;$E857),'Hoja de Trabajo para listado'!$DE$151:$DG$151,0)),0)+IFERROR(INDEX('Hoja de Trabajo para listado'!$CD$155:$DC$1048576,MATCH($A857,'Hoja de Trabajo para listado'!$CD$155:$CD$1048576,0),MATCH((CUADRO!G$4&amp;$E857),'Hoja de Trabajo para listado'!$CD$151:$DC$151,0)),0)</f>
        <v>0</v>
      </c>
      <c r="H857" s="241">
        <f ca="1">+IFERROR(INDEX('Hoja de Trabajo para listado'!$A$155:$Z$1048576,MATCH($A857,'Hoja de Trabajo para listado'!$A$155:$A$1048576,0),MATCH((CUADRO!H$4&amp;$E857),'Hoja de Trabajo para listado'!$A$151:$Z$151,0)),0)+IFERROR(INDEX('Hoja de Trabajo para listado'!$AB$155:$BA$1048576,MATCH($A857,'Hoja de Trabajo para listado'!$AB$155:$AB$1048576,0),MATCH((CUADRO!H$4&amp;$E857),'Hoja de Trabajo para listado'!$AB$151:$BA$151,0)),0)+IFERROR(INDEX('Hoja de Trabajo para listado'!$BC$155:$CB$1048576,MATCH($A857,'Hoja de Trabajo para listado'!$BC$155:$BC$1048576,0),MATCH((CUADRO!H$4&amp;$E857),'Hoja de Trabajo para listado'!$BC$151:$CB$151,0)),0)+IFERROR(INDEX('Hoja de Trabajo para listado'!$DE$153:$DG$274,MATCH($A857,'Hoja de Trabajo para listado'!$DE$153:$DE$1048576,0),MATCH((CUADRO!H$4&amp;$E857),'Hoja de Trabajo para listado'!$DE$151:$DG$151,0)),0)+IFERROR(INDEX('Hoja de Trabajo para listado'!$CD$155:$DC$1048576,MATCH($A857,'Hoja de Trabajo para listado'!$CD$155:$CD$1048576,0),MATCH((CUADRO!H$4&amp;$E857),'Hoja de Trabajo para listado'!$CD$151:$DC$151,0)),0)</f>
        <v>0</v>
      </c>
      <c r="I857" s="241">
        <f ca="1">+IFERROR(INDEX('Hoja de Trabajo para listado'!$A$155:$Z$1048576,MATCH($A857,'Hoja de Trabajo para listado'!$A$155:$A$1048576,0),MATCH((CUADRO!I$4&amp;$E857),'Hoja de Trabajo para listado'!$A$151:$Z$151,0)),0)+IFERROR(INDEX('Hoja de Trabajo para listado'!$AB$155:$BA$1048576,MATCH($A857,'Hoja de Trabajo para listado'!$AB$155:$AB$1048576,0),MATCH((CUADRO!I$4&amp;$E857),'Hoja de Trabajo para listado'!$AB$151:$BA$151,0)),0)+IFERROR(INDEX('Hoja de Trabajo para listado'!$BC$155:$CB$1048576,MATCH($A857,'Hoja de Trabajo para listado'!$BC$155:$BC$1048576,0),MATCH((CUADRO!I$4&amp;$E857),'Hoja de Trabajo para listado'!$BC$151:$CB$151,0)),0)+IFERROR(INDEX('Hoja de Trabajo para listado'!$DE$153:$DG$274,MATCH($A857,'Hoja de Trabajo para listado'!$DE$153:$DE$1048576,0),MATCH((CUADRO!I$4&amp;$E857),'Hoja de Trabajo para listado'!$DE$151:$DG$151,0)),0)+IFERROR(INDEX('Hoja de Trabajo para listado'!$CD$155:$DC$1048576,MATCH($A857,'Hoja de Trabajo para listado'!$CD$155:$CD$1048576,0),MATCH((CUADRO!I$4&amp;$E857),'Hoja de Trabajo para listado'!$CD$151:$DC$151,0)),0)</f>
        <v>0</v>
      </c>
      <c r="J857" s="241">
        <f ca="1">+IFERROR(INDEX('Hoja de Trabajo para listado'!$A$155:$Z$1048576,MATCH($A857,'Hoja de Trabajo para listado'!$A$155:$A$1048576,0),MATCH((CUADRO!J$4&amp;$E857),'Hoja de Trabajo para listado'!$A$151:$Z$151,0)),0)+IFERROR(INDEX('Hoja de Trabajo para listado'!$AB$155:$BA$1048576,MATCH($A857,'Hoja de Trabajo para listado'!$AB$155:$AB$1048576,0),MATCH((CUADRO!J$4&amp;$E857),'Hoja de Trabajo para listado'!$AB$151:$BA$151,0)),0)+IFERROR(INDEX('Hoja de Trabajo para listado'!$BC$155:$CB$1048576,MATCH($A857,'Hoja de Trabajo para listado'!$BC$155:$BC$1048576,0),MATCH((CUADRO!J$4&amp;$E857),'Hoja de Trabajo para listado'!$BC$151:$CB$151,0)),0)+IFERROR(INDEX('Hoja de Trabajo para listado'!$DE$153:$DG$274,MATCH($A857,'Hoja de Trabajo para listado'!$DE$153:$DE$1048576,0),MATCH((CUADRO!J$4&amp;$E857),'Hoja de Trabajo para listado'!$DE$151:$DG$151,0)),0)+IFERROR(INDEX('Hoja de Trabajo para listado'!$CD$155:$DC$1048576,MATCH($A857,'Hoja de Trabajo para listado'!$CD$155:$CD$1048576,0),MATCH((CUADRO!J$4&amp;$E857),'Hoja de Trabajo para listado'!$CD$151:$DC$151,0)),0)</f>
        <v>0</v>
      </c>
      <c r="K857" s="241">
        <f ca="1">+IFERROR(INDEX('Hoja de Trabajo para listado'!$A$155:$Z$1048576,MATCH($A857,'Hoja de Trabajo para listado'!$A$155:$A$1048576,0),MATCH((CUADRO!K$4&amp;$E857),'Hoja de Trabajo para listado'!$A$151:$Z$151,0)),0)+IFERROR(INDEX('Hoja de Trabajo para listado'!$AB$155:$BA$1048576,MATCH($A857,'Hoja de Trabajo para listado'!$AB$155:$AB$1048576,0),MATCH((CUADRO!K$4&amp;$E857),'Hoja de Trabajo para listado'!$AB$151:$BA$151,0)),0)+IFERROR(INDEX('Hoja de Trabajo para listado'!$BC$155:$CB$1048576,MATCH($A857,'Hoja de Trabajo para listado'!$BC$155:$BC$1048576,0),MATCH((CUADRO!K$4&amp;$E857),'Hoja de Trabajo para listado'!$BC$151:$CB$151,0)),0)+IFERROR(INDEX('Hoja de Trabajo para listado'!$DE$153:$DG$274,MATCH($A857,'Hoja de Trabajo para listado'!$DE$153:$DE$1048576,0),MATCH((CUADRO!K$4&amp;$E857),'Hoja de Trabajo para listado'!$DE$151:$DG$151,0)),0)+IFERROR(INDEX('Hoja de Trabajo para listado'!$CD$155:$DC$1048576,MATCH($A857,'Hoja de Trabajo para listado'!$CD$155:$CD$1048576,0),MATCH((CUADRO!K$4&amp;$E857),'Hoja de Trabajo para listado'!$CD$151:$DC$151,0)),0)</f>
        <v>0</v>
      </c>
      <c r="L857" s="241">
        <f ca="1">+IFERROR(INDEX('Hoja de Trabajo para listado'!$A$155:$Z$1048576,MATCH($A857,'Hoja de Trabajo para listado'!$A$155:$A$1048576,0),MATCH((CUADRO!L$4&amp;$E857),'Hoja de Trabajo para listado'!$A$151:$Z$151,0)),0)+IFERROR(INDEX('Hoja de Trabajo para listado'!$AB$155:$BA$1048576,MATCH($A857,'Hoja de Trabajo para listado'!$AB$155:$AB$1048576,0),MATCH((CUADRO!L$4&amp;$E857),'Hoja de Trabajo para listado'!$AB$151:$BA$151,0)),0)+IFERROR(INDEX('Hoja de Trabajo para listado'!$BC$155:$CB$1048576,MATCH($A857,'Hoja de Trabajo para listado'!$BC$155:$BC$1048576,0),MATCH((CUADRO!L$4&amp;$E857),'Hoja de Trabajo para listado'!$BC$151:$CB$151,0)),0)+IFERROR(INDEX('Hoja de Trabajo para listado'!$DE$153:$DG$274,MATCH($A857,'Hoja de Trabajo para listado'!$DE$153:$DE$1048576,0),MATCH((CUADRO!L$4&amp;$E857),'Hoja de Trabajo para listado'!$DE$151:$DG$151,0)),0)+IFERROR(INDEX('Hoja de Trabajo para listado'!$CD$155:$DC$1048576,MATCH($A857,'Hoja de Trabajo para listado'!$CD$155:$CD$1048576,0),MATCH((CUADRO!L$4&amp;$E857),'Hoja de Trabajo para listado'!$CD$151:$DC$151,0)),0)</f>
        <v>0</v>
      </c>
      <c r="M857" s="241">
        <f ca="1">+IFERROR(INDEX('Hoja de Trabajo para listado'!$A$155:$Z$1048576,MATCH($A857,'Hoja de Trabajo para listado'!$A$155:$A$1048576,0),MATCH((CUADRO!M$4&amp;$E857),'Hoja de Trabajo para listado'!$A$151:$Z$151,0)),0)+IFERROR(INDEX('Hoja de Trabajo para listado'!$AB$155:$BA$1048576,MATCH($A857,'Hoja de Trabajo para listado'!$AB$155:$AB$1048576,0),MATCH((CUADRO!M$4&amp;$E857),'Hoja de Trabajo para listado'!$AB$151:$BA$151,0)),0)+IFERROR(INDEX('Hoja de Trabajo para listado'!$BC$155:$CB$1048576,MATCH($A857,'Hoja de Trabajo para listado'!$BC$155:$BC$1048576,0),MATCH((CUADRO!M$4&amp;$E857),'Hoja de Trabajo para listado'!$BC$151:$CB$151,0)),0)+IFERROR(INDEX('Hoja de Trabajo para listado'!$DE$153:$DG$274,MATCH($A857,'Hoja de Trabajo para listado'!$DE$153:$DE$1048576,0),MATCH((CUADRO!M$4&amp;$E857),'Hoja de Trabajo para listado'!$DE$151:$DG$151,0)),0)+IFERROR(INDEX('Hoja de Trabajo para listado'!$CD$155:$DC$1048576,MATCH($A857,'Hoja de Trabajo para listado'!$CD$155:$CD$1048576,0),MATCH((CUADRO!M$4&amp;$E857),'Hoja de Trabajo para listado'!$CD$151:$DC$151,0)),0)</f>
        <v>0</v>
      </c>
      <c r="N857" s="241">
        <f ca="1">+IFERROR(INDEX('Hoja de Trabajo para listado'!$A$155:$Z$1048576,MATCH($A857,'Hoja de Trabajo para listado'!$A$155:$A$1048576,0),MATCH((CUADRO!N$4&amp;$E857),'Hoja de Trabajo para listado'!$A$151:$Z$151,0)),0)+IFERROR(INDEX('Hoja de Trabajo para listado'!$AB$155:$BA$1048576,MATCH($A857,'Hoja de Trabajo para listado'!$AB$155:$AB$1048576,0),MATCH((CUADRO!N$4&amp;$E857),'Hoja de Trabajo para listado'!$AB$151:$BA$151,0)),0)+IFERROR(INDEX('Hoja de Trabajo para listado'!$BC$155:$CB$1048576,MATCH($A857,'Hoja de Trabajo para listado'!$BC$155:$BC$1048576,0),MATCH((CUADRO!N$4&amp;$E857),'Hoja de Trabajo para listado'!$BC$151:$CB$151,0)),0)+IFERROR(INDEX('Hoja de Trabajo para listado'!$DE$153:$DG$274,MATCH($A857,'Hoja de Trabajo para listado'!$DE$153:$DE$1048576,0),MATCH((CUADRO!N$4&amp;$E857),'Hoja de Trabajo para listado'!$DE$151:$DG$151,0)),0)+IFERROR(INDEX('Hoja de Trabajo para listado'!$CD$155:$DC$1048576,MATCH($A857,'Hoja de Trabajo para listado'!$CD$155:$CD$1048576,0),MATCH((CUADRO!N$4&amp;$E857),'Hoja de Trabajo para listado'!$CD$151:$DC$151,0)),0)</f>
        <v>0</v>
      </c>
      <c r="O857" s="241">
        <f ca="1">+IFERROR(INDEX('Hoja de Trabajo para listado'!$A$155:$Z$1048576,MATCH($A857,'Hoja de Trabajo para listado'!$A$155:$A$1048576,0),MATCH((CUADRO!O$4&amp;$E857),'Hoja de Trabajo para listado'!$A$151:$Z$151,0)),0)+IFERROR(INDEX('Hoja de Trabajo para listado'!$AB$155:$BA$1048576,MATCH($A857,'Hoja de Trabajo para listado'!$AB$155:$AB$1048576,0),MATCH((CUADRO!O$4&amp;$E857),'Hoja de Trabajo para listado'!$AB$151:$BA$151,0)),0)+IFERROR(INDEX('Hoja de Trabajo para listado'!$BC$155:$CB$1048576,MATCH($A857,'Hoja de Trabajo para listado'!$BC$155:$BC$1048576,0),MATCH((CUADRO!O$4&amp;$E857),'Hoja de Trabajo para listado'!$BC$151:$CB$151,0)),0)+IFERROR(INDEX('Hoja de Trabajo para listado'!$DE$153:$DG$274,MATCH($A857,'Hoja de Trabajo para listado'!$DE$153:$DE$1048576,0),MATCH((CUADRO!O$4&amp;$E857),'Hoja de Trabajo para listado'!$DE$151:$DG$151,0)),0)+IFERROR(INDEX('Hoja de Trabajo para listado'!$CD$155:$DC$1048576,MATCH($A857,'Hoja de Trabajo para listado'!$CD$155:$CD$1048576,0),MATCH((CUADRO!O$4&amp;$E857),'Hoja de Trabajo para listado'!$CD$151:$DC$151,0)),0)</f>
        <v>0</v>
      </c>
      <c r="P857" s="241">
        <f ca="1">+IFERROR(INDEX('Hoja de Trabajo para listado'!$A$155:$Z$1048576,MATCH($A857,'Hoja de Trabajo para listado'!$A$155:$A$1048576,0),MATCH((CUADRO!P$4&amp;$E857),'Hoja de Trabajo para listado'!$A$151:$Z$151,0)),0)+IFERROR(INDEX('Hoja de Trabajo para listado'!$AB$155:$BA$1048576,MATCH($A857,'Hoja de Trabajo para listado'!$AB$155:$AB$1048576,0),MATCH((CUADRO!P$4&amp;$E857),'Hoja de Trabajo para listado'!$AB$151:$BA$151,0)),0)+IFERROR(INDEX('Hoja de Trabajo para listado'!$BC$155:$CB$1048576,MATCH($A857,'Hoja de Trabajo para listado'!$BC$155:$BC$1048576,0),MATCH((CUADRO!P$4&amp;$E857),'Hoja de Trabajo para listado'!$BC$151:$CB$151,0)),0)+IFERROR(INDEX('Hoja de Trabajo para listado'!$DE$153:$DG$274,MATCH($A857,'Hoja de Trabajo para listado'!$DE$153:$DE$1048576,0),MATCH((CUADRO!P$4&amp;$E857),'Hoja de Trabajo para listado'!$DE$151:$DG$151,0)),0)+IFERROR(INDEX('Hoja de Trabajo para listado'!$CD$155:$DC$1048576,MATCH($A857,'Hoja de Trabajo para listado'!$CD$155:$CD$1048576,0),MATCH((CUADRO!P$4&amp;$E857),'Hoja de Trabajo para listado'!$CD$151:$DC$151,0)),0)</f>
        <v>0</v>
      </c>
      <c r="Q857" s="241">
        <f ca="1">+IFERROR(INDEX('Hoja de Trabajo para listado'!$A$155:$Z$1048576,MATCH($A857,'Hoja de Trabajo para listado'!$A$155:$A$1048576,0),MATCH((CUADRO!Q$4&amp;$E857),'Hoja de Trabajo para listado'!$A$151:$Z$151,0)),0)+IFERROR(INDEX('Hoja de Trabajo para listado'!$AB$155:$BA$1048576,MATCH($A857,'Hoja de Trabajo para listado'!$AB$155:$AB$1048576,0),MATCH((CUADRO!Q$4&amp;$E857),'Hoja de Trabajo para listado'!$AB$151:$BA$151,0)),0)+IFERROR(INDEX('Hoja de Trabajo para listado'!$BC$155:$CB$1048576,MATCH($A857,'Hoja de Trabajo para listado'!$BC$155:$BC$1048576,0),MATCH((CUADRO!Q$4&amp;$E857),'Hoja de Trabajo para listado'!$BC$151:$CB$151,0)),0)+IFERROR(INDEX('Hoja de Trabajo para listado'!$DE$153:$DG$274,MATCH($A857,'Hoja de Trabajo para listado'!$DE$153:$DE$1048576,0),MATCH((CUADRO!Q$4&amp;$E857),'Hoja de Trabajo para listado'!$DE$151:$DG$151,0)),0)+IFERROR(INDEX('Hoja de Trabajo para listado'!$CD$155:$DC$1048576,MATCH($A857,'Hoja de Trabajo para listado'!$CD$155:$CD$1048576,0),MATCH((CUADRO!Q$4&amp;$E857),'Hoja de Trabajo para listado'!$CD$151:$DC$151,0)),0)</f>
        <v>0</v>
      </c>
      <c r="R857" s="241">
        <f t="shared" ca="1" si="33"/>
        <v>0</v>
      </c>
      <c r="S857" s="247"/>
      <c r="T857" s="241">
        <f ca="1">+T858</f>
        <v>0</v>
      </c>
      <c r="U857" s="240">
        <f t="shared" si="34"/>
        <v>1</v>
      </c>
      <c r="V857" s="327" t="str">
        <f>+VLOOKUP(A857,bd_lista!$A$3:$E$592,5,FALSE)</f>
        <v>Gobiernos Autonomos Municipales</v>
      </c>
      <c r="W857" s="397" t="str">
        <f>+V857</f>
        <v>Gobiernos Autonomos Municipales</v>
      </c>
      <c r="X857" s="240">
        <f>+VLOOKUP(A857,[4]Sheet1!$A$13:$D$744,4,FALSE)</f>
        <v>0</v>
      </c>
      <c r="Y857" s="240" t="e">
        <f>+VLOOKUP(X857,bd_lista!$A$3:$C$592,3,FALSE)</f>
        <v>#N/A</v>
      </c>
      <c r="Z857" s="290">
        <f>+X857</f>
        <v>0</v>
      </c>
      <c r="AA857" s="291" t="e">
        <f>+Y857</f>
        <v>#N/A</v>
      </c>
    </row>
    <row r="858" spans="1:27" customFormat="1" ht="15" hidden="1" customHeight="1">
      <c r="A858" s="32">
        <v>1511</v>
      </c>
      <c r="B858" s="394"/>
      <c r="C858" s="245" t="str">
        <f>+VLOOKUP(A858,bd_lista!$A$3:$C$592,3,FALSE)</f>
        <v>Gobierno Autónomo Municipal de Colquechaca</v>
      </c>
      <c r="D858" s="396"/>
      <c r="E858" s="242" t="s">
        <v>1304</v>
      </c>
      <c r="F858" s="243">
        <f ca="1">+IFERROR(INDEX('Hoja de Trabajo para listado'!$A$155:$Z$1048576,MATCH($A858,'Hoja de Trabajo para listado'!$A$155:$A$1048576,0),MATCH((CUADRO!F$4&amp;$E858),'Hoja de Trabajo para listado'!$A$151:$Z$151,0)),0)+IFERROR(INDEX('Hoja de Trabajo para listado'!$AB$155:$BA$1048576,MATCH($A858,'Hoja de Trabajo para listado'!$AB$155:$AB$1048576,0),MATCH((CUADRO!F$4&amp;$E858),'Hoja de Trabajo para listado'!$AB$151:$BA$151,0)),0)+IFERROR(INDEX('Hoja de Trabajo para listado'!$BC$155:$CB$1048576,MATCH($A858,'Hoja de Trabajo para listado'!$BC$155:$BC$1048576,0),MATCH((CUADRO!F$4&amp;$E858),'Hoja de Trabajo para listado'!$BC$151:$CB$151,0)),0)+IFERROR(INDEX('Hoja de Trabajo para listado'!$DE$153:$DG$274,MATCH($A858,'Hoja de Trabajo para listado'!$DE$153:$DE$1048576,0),MATCH((CUADRO!F$4&amp;$E858),'Hoja de Trabajo para listado'!$DE$151:$DG$151,0)),0)+IFERROR(INDEX('Hoja de Trabajo para listado'!$CD$155:$DC$1048576,MATCH($A858,'Hoja de Trabajo para listado'!$CD$155:$CD$1048576,0),MATCH((CUADRO!F$4&amp;$E858),'Hoja de Trabajo para listado'!$CD$151:$DC$151,0)),0)</f>
        <v>0</v>
      </c>
      <c r="G858" s="243">
        <f ca="1">+IFERROR(INDEX('Hoja de Trabajo para listado'!$A$155:$Z$1048576,MATCH($A858,'Hoja de Trabajo para listado'!$A$155:$A$1048576,0),MATCH((CUADRO!G$4&amp;$E858),'Hoja de Trabajo para listado'!$A$151:$Z$151,0)),0)+IFERROR(INDEX('Hoja de Trabajo para listado'!$AB$155:$BA$1048576,MATCH($A858,'Hoja de Trabajo para listado'!$AB$155:$AB$1048576,0),MATCH((CUADRO!G$4&amp;$E858),'Hoja de Trabajo para listado'!$AB$151:$BA$151,0)),0)+IFERROR(INDEX('Hoja de Trabajo para listado'!$BC$155:$CB$1048576,MATCH($A858,'Hoja de Trabajo para listado'!$BC$155:$BC$1048576,0),MATCH((CUADRO!G$4&amp;$E858),'Hoja de Trabajo para listado'!$BC$151:$CB$151,0)),0)+IFERROR(INDEX('Hoja de Trabajo para listado'!$DE$153:$DG$274,MATCH($A858,'Hoja de Trabajo para listado'!$DE$153:$DE$1048576,0),MATCH((CUADRO!G$4&amp;$E858),'Hoja de Trabajo para listado'!$DE$151:$DG$151,0)),0)+IFERROR(INDEX('Hoja de Trabajo para listado'!$CD$155:$DC$1048576,MATCH($A858,'Hoja de Trabajo para listado'!$CD$155:$CD$1048576,0),MATCH((CUADRO!G$4&amp;$E858),'Hoja de Trabajo para listado'!$CD$151:$DC$151,0)),0)</f>
        <v>0</v>
      </c>
      <c r="H858" s="243">
        <f ca="1">+IFERROR(INDEX('Hoja de Trabajo para listado'!$A$155:$Z$1048576,MATCH($A858,'Hoja de Trabajo para listado'!$A$155:$A$1048576,0),MATCH((CUADRO!H$4&amp;$E858),'Hoja de Trabajo para listado'!$A$151:$Z$151,0)),0)+IFERROR(INDEX('Hoja de Trabajo para listado'!$AB$155:$BA$1048576,MATCH($A858,'Hoja de Trabajo para listado'!$AB$155:$AB$1048576,0),MATCH((CUADRO!H$4&amp;$E858),'Hoja de Trabajo para listado'!$AB$151:$BA$151,0)),0)+IFERROR(INDEX('Hoja de Trabajo para listado'!$BC$155:$CB$1048576,MATCH($A858,'Hoja de Trabajo para listado'!$BC$155:$BC$1048576,0),MATCH((CUADRO!H$4&amp;$E858),'Hoja de Trabajo para listado'!$BC$151:$CB$151,0)),0)+IFERROR(INDEX('Hoja de Trabajo para listado'!$DE$153:$DG$274,MATCH($A858,'Hoja de Trabajo para listado'!$DE$153:$DE$1048576,0),MATCH((CUADRO!H$4&amp;$E858),'Hoja de Trabajo para listado'!$DE$151:$DG$151,0)),0)+IFERROR(INDEX('Hoja de Trabajo para listado'!$CD$155:$DC$1048576,MATCH($A858,'Hoja de Trabajo para listado'!$CD$155:$CD$1048576,0),MATCH((CUADRO!H$4&amp;$E858),'Hoja de Trabajo para listado'!$CD$151:$DC$151,0)),0)</f>
        <v>0</v>
      </c>
      <c r="I858" s="243">
        <f ca="1">+IFERROR(INDEX('Hoja de Trabajo para listado'!$A$155:$Z$1048576,MATCH($A858,'Hoja de Trabajo para listado'!$A$155:$A$1048576,0),MATCH((CUADRO!I$4&amp;$E858),'Hoja de Trabajo para listado'!$A$151:$Z$151,0)),0)+IFERROR(INDEX('Hoja de Trabajo para listado'!$AB$155:$BA$1048576,MATCH($A858,'Hoja de Trabajo para listado'!$AB$155:$AB$1048576,0),MATCH((CUADRO!I$4&amp;$E858),'Hoja de Trabajo para listado'!$AB$151:$BA$151,0)),0)+IFERROR(INDEX('Hoja de Trabajo para listado'!$BC$155:$CB$1048576,MATCH($A858,'Hoja de Trabajo para listado'!$BC$155:$BC$1048576,0),MATCH((CUADRO!I$4&amp;$E858),'Hoja de Trabajo para listado'!$BC$151:$CB$151,0)),0)+IFERROR(INDEX('Hoja de Trabajo para listado'!$DE$153:$DG$274,MATCH($A858,'Hoja de Trabajo para listado'!$DE$153:$DE$1048576,0),MATCH((CUADRO!I$4&amp;$E858),'Hoja de Trabajo para listado'!$DE$151:$DG$151,0)),0)+IFERROR(INDEX('Hoja de Trabajo para listado'!$CD$155:$DC$1048576,MATCH($A858,'Hoja de Trabajo para listado'!$CD$155:$CD$1048576,0),MATCH((CUADRO!I$4&amp;$E858),'Hoja de Trabajo para listado'!$CD$151:$DC$151,0)),0)</f>
        <v>0</v>
      </c>
      <c r="J858" s="243">
        <f ca="1">+IFERROR(INDEX('Hoja de Trabajo para listado'!$A$155:$Z$1048576,MATCH($A858,'Hoja de Trabajo para listado'!$A$155:$A$1048576,0),MATCH((CUADRO!J$4&amp;$E858),'Hoja de Trabajo para listado'!$A$151:$Z$151,0)),0)+IFERROR(INDEX('Hoja de Trabajo para listado'!$AB$155:$BA$1048576,MATCH($A858,'Hoja de Trabajo para listado'!$AB$155:$AB$1048576,0),MATCH((CUADRO!J$4&amp;$E858),'Hoja de Trabajo para listado'!$AB$151:$BA$151,0)),0)+IFERROR(INDEX('Hoja de Trabajo para listado'!$BC$155:$CB$1048576,MATCH($A858,'Hoja de Trabajo para listado'!$BC$155:$BC$1048576,0),MATCH((CUADRO!J$4&amp;$E858),'Hoja de Trabajo para listado'!$BC$151:$CB$151,0)),0)+IFERROR(INDEX('Hoja de Trabajo para listado'!$DE$153:$DG$274,MATCH($A858,'Hoja de Trabajo para listado'!$DE$153:$DE$1048576,0),MATCH((CUADRO!J$4&amp;$E858),'Hoja de Trabajo para listado'!$DE$151:$DG$151,0)),0)+IFERROR(INDEX('Hoja de Trabajo para listado'!$CD$155:$DC$1048576,MATCH($A858,'Hoja de Trabajo para listado'!$CD$155:$CD$1048576,0),MATCH((CUADRO!J$4&amp;$E858),'Hoja de Trabajo para listado'!$CD$151:$DC$151,0)),0)</f>
        <v>0</v>
      </c>
      <c r="K858" s="243">
        <f ca="1">+IFERROR(INDEX('Hoja de Trabajo para listado'!$A$155:$Z$1048576,MATCH($A858,'Hoja de Trabajo para listado'!$A$155:$A$1048576,0),MATCH((CUADRO!K$4&amp;$E858),'Hoja de Trabajo para listado'!$A$151:$Z$151,0)),0)+IFERROR(INDEX('Hoja de Trabajo para listado'!$AB$155:$BA$1048576,MATCH($A858,'Hoja de Trabajo para listado'!$AB$155:$AB$1048576,0),MATCH((CUADRO!K$4&amp;$E858),'Hoja de Trabajo para listado'!$AB$151:$BA$151,0)),0)+IFERROR(INDEX('Hoja de Trabajo para listado'!$BC$155:$CB$1048576,MATCH($A858,'Hoja de Trabajo para listado'!$BC$155:$BC$1048576,0),MATCH((CUADRO!K$4&amp;$E858),'Hoja de Trabajo para listado'!$BC$151:$CB$151,0)),0)+IFERROR(INDEX('Hoja de Trabajo para listado'!$DE$153:$DG$274,MATCH($A858,'Hoja de Trabajo para listado'!$DE$153:$DE$1048576,0),MATCH((CUADRO!K$4&amp;$E858),'Hoja de Trabajo para listado'!$DE$151:$DG$151,0)),0)+IFERROR(INDEX('Hoja de Trabajo para listado'!$CD$155:$DC$1048576,MATCH($A858,'Hoja de Trabajo para listado'!$CD$155:$CD$1048576,0),MATCH((CUADRO!K$4&amp;$E858),'Hoja de Trabajo para listado'!$CD$151:$DC$151,0)),0)</f>
        <v>0</v>
      </c>
      <c r="L858" s="243">
        <f ca="1">+IFERROR(INDEX('Hoja de Trabajo para listado'!$A$155:$Z$1048576,MATCH($A858,'Hoja de Trabajo para listado'!$A$155:$A$1048576,0),MATCH((CUADRO!L$4&amp;$E858),'Hoja de Trabajo para listado'!$A$151:$Z$151,0)),0)+IFERROR(INDEX('Hoja de Trabajo para listado'!$AB$155:$BA$1048576,MATCH($A858,'Hoja de Trabajo para listado'!$AB$155:$AB$1048576,0),MATCH((CUADRO!L$4&amp;$E858),'Hoja de Trabajo para listado'!$AB$151:$BA$151,0)),0)+IFERROR(INDEX('Hoja de Trabajo para listado'!$BC$155:$CB$1048576,MATCH($A858,'Hoja de Trabajo para listado'!$BC$155:$BC$1048576,0),MATCH((CUADRO!L$4&amp;$E858),'Hoja de Trabajo para listado'!$BC$151:$CB$151,0)),0)+IFERROR(INDEX('Hoja de Trabajo para listado'!$DE$153:$DG$274,MATCH($A858,'Hoja de Trabajo para listado'!$DE$153:$DE$1048576,0),MATCH((CUADRO!L$4&amp;$E858),'Hoja de Trabajo para listado'!$DE$151:$DG$151,0)),0)+IFERROR(INDEX('Hoja de Trabajo para listado'!$CD$155:$DC$1048576,MATCH($A858,'Hoja de Trabajo para listado'!$CD$155:$CD$1048576,0),MATCH((CUADRO!L$4&amp;$E858),'Hoja de Trabajo para listado'!$CD$151:$DC$151,0)),0)</f>
        <v>0</v>
      </c>
      <c r="M858" s="243">
        <f ca="1">+IFERROR(INDEX('Hoja de Trabajo para listado'!$A$155:$Z$1048576,MATCH($A858,'Hoja de Trabajo para listado'!$A$155:$A$1048576,0),MATCH((CUADRO!M$4&amp;$E858),'Hoja de Trabajo para listado'!$A$151:$Z$151,0)),0)+IFERROR(INDEX('Hoja de Trabajo para listado'!$AB$155:$BA$1048576,MATCH($A858,'Hoja de Trabajo para listado'!$AB$155:$AB$1048576,0),MATCH((CUADRO!M$4&amp;$E858),'Hoja de Trabajo para listado'!$AB$151:$BA$151,0)),0)+IFERROR(INDEX('Hoja de Trabajo para listado'!$BC$155:$CB$1048576,MATCH($A858,'Hoja de Trabajo para listado'!$BC$155:$BC$1048576,0),MATCH((CUADRO!M$4&amp;$E858),'Hoja de Trabajo para listado'!$BC$151:$CB$151,0)),0)+IFERROR(INDEX('Hoja de Trabajo para listado'!$DE$153:$DG$274,MATCH($A858,'Hoja de Trabajo para listado'!$DE$153:$DE$1048576,0),MATCH((CUADRO!M$4&amp;$E858),'Hoja de Trabajo para listado'!$DE$151:$DG$151,0)),0)+IFERROR(INDEX('Hoja de Trabajo para listado'!$CD$155:$DC$1048576,MATCH($A858,'Hoja de Trabajo para listado'!$CD$155:$CD$1048576,0),MATCH((CUADRO!M$4&amp;$E858),'Hoja de Trabajo para listado'!$CD$151:$DC$151,0)),0)</f>
        <v>0</v>
      </c>
      <c r="N858" s="243">
        <f ca="1">+IFERROR(INDEX('Hoja de Trabajo para listado'!$A$155:$Z$1048576,MATCH($A858,'Hoja de Trabajo para listado'!$A$155:$A$1048576,0),MATCH((CUADRO!N$4&amp;$E858),'Hoja de Trabajo para listado'!$A$151:$Z$151,0)),0)+IFERROR(INDEX('Hoja de Trabajo para listado'!$AB$155:$BA$1048576,MATCH($A858,'Hoja de Trabajo para listado'!$AB$155:$AB$1048576,0),MATCH((CUADRO!N$4&amp;$E858),'Hoja de Trabajo para listado'!$AB$151:$BA$151,0)),0)+IFERROR(INDEX('Hoja de Trabajo para listado'!$BC$155:$CB$1048576,MATCH($A858,'Hoja de Trabajo para listado'!$BC$155:$BC$1048576,0),MATCH((CUADRO!N$4&amp;$E858),'Hoja de Trabajo para listado'!$BC$151:$CB$151,0)),0)+IFERROR(INDEX('Hoja de Trabajo para listado'!$DE$153:$DG$274,MATCH($A858,'Hoja de Trabajo para listado'!$DE$153:$DE$1048576,0),MATCH((CUADRO!N$4&amp;$E858),'Hoja de Trabajo para listado'!$DE$151:$DG$151,0)),0)+IFERROR(INDEX('Hoja de Trabajo para listado'!$CD$155:$DC$1048576,MATCH($A858,'Hoja de Trabajo para listado'!$CD$155:$CD$1048576,0),MATCH((CUADRO!N$4&amp;$E858),'Hoja de Trabajo para listado'!$CD$151:$DC$151,0)),0)</f>
        <v>0</v>
      </c>
      <c r="O858" s="243">
        <f ca="1">+IFERROR(INDEX('Hoja de Trabajo para listado'!$A$155:$Z$1048576,MATCH($A858,'Hoja de Trabajo para listado'!$A$155:$A$1048576,0),MATCH((CUADRO!O$4&amp;$E858),'Hoja de Trabajo para listado'!$A$151:$Z$151,0)),0)+IFERROR(INDEX('Hoja de Trabajo para listado'!$AB$155:$BA$1048576,MATCH($A858,'Hoja de Trabajo para listado'!$AB$155:$AB$1048576,0),MATCH((CUADRO!O$4&amp;$E858),'Hoja de Trabajo para listado'!$AB$151:$BA$151,0)),0)+IFERROR(INDEX('Hoja de Trabajo para listado'!$BC$155:$CB$1048576,MATCH($A858,'Hoja de Trabajo para listado'!$BC$155:$BC$1048576,0),MATCH((CUADRO!O$4&amp;$E858),'Hoja de Trabajo para listado'!$BC$151:$CB$151,0)),0)+IFERROR(INDEX('Hoja de Trabajo para listado'!$DE$153:$DG$274,MATCH($A858,'Hoja de Trabajo para listado'!$DE$153:$DE$1048576,0),MATCH((CUADRO!O$4&amp;$E858),'Hoja de Trabajo para listado'!$DE$151:$DG$151,0)),0)+IFERROR(INDEX('Hoja de Trabajo para listado'!$CD$155:$DC$1048576,MATCH($A858,'Hoja de Trabajo para listado'!$CD$155:$CD$1048576,0),MATCH((CUADRO!O$4&amp;$E858),'Hoja de Trabajo para listado'!$CD$151:$DC$151,0)),0)</f>
        <v>0</v>
      </c>
      <c r="P858" s="243">
        <f ca="1">+IFERROR(INDEX('Hoja de Trabajo para listado'!$A$155:$Z$1048576,MATCH($A858,'Hoja de Trabajo para listado'!$A$155:$A$1048576,0),MATCH((CUADRO!P$4&amp;$E858),'Hoja de Trabajo para listado'!$A$151:$Z$151,0)),0)+IFERROR(INDEX('Hoja de Trabajo para listado'!$AB$155:$BA$1048576,MATCH($A858,'Hoja de Trabajo para listado'!$AB$155:$AB$1048576,0),MATCH((CUADRO!P$4&amp;$E858),'Hoja de Trabajo para listado'!$AB$151:$BA$151,0)),0)+IFERROR(INDEX('Hoja de Trabajo para listado'!$BC$155:$CB$1048576,MATCH($A858,'Hoja de Trabajo para listado'!$BC$155:$BC$1048576,0),MATCH((CUADRO!P$4&amp;$E858),'Hoja de Trabajo para listado'!$BC$151:$CB$151,0)),0)+IFERROR(INDEX('Hoja de Trabajo para listado'!$DE$153:$DG$274,MATCH($A858,'Hoja de Trabajo para listado'!$DE$153:$DE$1048576,0),MATCH((CUADRO!P$4&amp;$E858),'Hoja de Trabajo para listado'!$DE$151:$DG$151,0)),0)+IFERROR(INDEX('Hoja de Trabajo para listado'!$CD$155:$DC$1048576,MATCH($A858,'Hoja de Trabajo para listado'!$CD$155:$CD$1048576,0),MATCH((CUADRO!P$4&amp;$E858),'Hoja de Trabajo para listado'!$CD$151:$DC$151,0)),0)</f>
        <v>0</v>
      </c>
      <c r="Q858" s="243">
        <f ca="1">+IFERROR(INDEX('Hoja de Trabajo para listado'!$A$155:$Z$1048576,MATCH($A858,'Hoja de Trabajo para listado'!$A$155:$A$1048576,0),MATCH((CUADRO!Q$4&amp;$E858),'Hoja de Trabajo para listado'!$A$151:$Z$151,0)),0)+IFERROR(INDEX('Hoja de Trabajo para listado'!$AB$155:$BA$1048576,MATCH($A858,'Hoja de Trabajo para listado'!$AB$155:$AB$1048576,0),MATCH((CUADRO!Q$4&amp;$E858),'Hoja de Trabajo para listado'!$AB$151:$BA$151,0)),0)+IFERROR(INDEX('Hoja de Trabajo para listado'!$BC$155:$CB$1048576,MATCH($A858,'Hoja de Trabajo para listado'!$BC$155:$BC$1048576,0),MATCH((CUADRO!Q$4&amp;$E858),'Hoja de Trabajo para listado'!$BC$151:$CB$151,0)),0)+IFERROR(INDEX('Hoja de Trabajo para listado'!$DE$153:$DG$274,MATCH($A858,'Hoja de Trabajo para listado'!$DE$153:$DE$1048576,0),MATCH((CUADRO!Q$4&amp;$E858),'Hoja de Trabajo para listado'!$DE$151:$DG$151,0)),0)+IFERROR(INDEX('Hoja de Trabajo para listado'!$CD$155:$DC$1048576,MATCH($A858,'Hoja de Trabajo para listado'!$CD$155:$CD$1048576,0),MATCH((CUADRO!Q$4&amp;$E858),'Hoja de Trabajo para listado'!$CD$151:$DC$151,0)),0)</f>
        <v>0</v>
      </c>
      <c r="R858" s="243">
        <f t="shared" ca="1" si="33"/>
        <v>0</v>
      </c>
      <c r="S858" s="256">
        <f ca="1">+R857+R858</f>
        <v>0</v>
      </c>
      <c r="T858" s="243">
        <f ca="1">+S858</f>
        <v>0</v>
      </c>
      <c r="U858" s="242">
        <f t="shared" si="34"/>
        <v>2</v>
      </c>
      <c r="V858" s="327" t="str">
        <f>+VLOOKUP(A858,bd_lista!$A$3:$E$592,5,FALSE)</f>
        <v>Gobiernos Autonomos Municipales</v>
      </c>
      <c r="W858" s="398"/>
      <c r="X858" s="240">
        <f>+VLOOKUP(A858,[4]Sheet1!$A$13:$D$744,4,FALSE)</f>
        <v>0</v>
      </c>
      <c r="Y858" s="240" t="e">
        <f>+VLOOKUP(X858,bd_lista!$A$3:$C$592,3,FALSE)</f>
        <v>#N/A</v>
      </c>
      <c r="Z858" s="288"/>
      <c r="AA858" s="289"/>
    </row>
    <row r="859" spans="1:27" customFormat="1" ht="15" hidden="1" customHeight="1">
      <c r="A859" s="32">
        <v>1512</v>
      </c>
      <c r="B859" s="393">
        <f>+A859</f>
        <v>1512</v>
      </c>
      <c r="C859" s="245" t="str">
        <f>+VLOOKUP(A859,bd_lista!$A$3:$C$592,3,FALSE)</f>
        <v>Gobierno Autónomo Municipal de Ravelo</v>
      </c>
      <c r="D859" s="395" t="str">
        <f>+C859</f>
        <v>Gobierno Autónomo Municipal de Ravelo</v>
      </c>
      <c r="E859" s="240" t="s">
        <v>1303</v>
      </c>
      <c r="F859" s="241">
        <f ca="1">+IFERROR(INDEX('Hoja de Trabajo para listado'!$A$155:$Z$1048576,MATCH($A859,'Hoja de Trabajo para listado'!$A$155:$A$1048576,0),MATCH((CUADRO!F$4&amp;$E859),'Hoja de Trabajo para listado'!$A$151:$Z$151,0)),0)+IFERROR(INDEX('Hoja de Trabajo para listado'!$AB$155:$BA$1048576,MATCH($A859,'Hoja de Trabajo para listado'!$AB$155:$AB$1048576,0),MATCH((CUADRO!F$4&amp;$E859),'Hoja de Trabajo para listado'!$AB$151:$BA$151,0)),0)+IFERROR(INDEX('Hoja de Trabajo para listado'!$BC$155:$CB$1048576,MATCH($A859,'Hoja de Trabajo para listado'!$BC$155:$BC$1048576,0),MATCH((CUADRO!F$4&amp;$E859),'Hoja de Trabajo para listado'!$BC$151:$CB$151,0)),0)+IFERROR(INDEX('Hoja de Trabajo para listado'!$DE$153:$DG$274,MATCH($A859,'Hoja de Trabajo para listado'!$DE$153:$DE$1048576,0),MATCH((CUADRO!F$4&amp;$E859),'Hoja de Trabajo para listado'!$DE$151:$DG$151,0)),0)+IFERROR(INDEX('Hoja de Trabajo para listado'!$CD$155:$DC$1048576,MATCH($A859,'Hoja de Trabajo para listado'!$CD$155:$CD$1048576,0),MATCH((CUADRO!F$4&amp;$E859),'Hoja de Trabajo para listado'!$CD$151:$DC$151,0)),0)</f>
        <v>0</v>
      </c>
      <c r="G859" s="241">
        <f ca="1">+IFERROR(INDEX('Hoja de Trabajo para listado'!$A$155:$Z$1048576,MATCH($A859,'Hoja de Trabajo para listado'!$A$155:$A$1048576,0),MATCH((CUADRO!G$4&amp;$E859),'Hoja de Trabajo para listado'!$A$151:$Z$151,0)),0)+IFERROR(INDEX('Hoja de Trabajo para listado'!$AB$155:$BA$1048576,MATCH($A859,'Hoja de Trabajo para listado'!$AB$155:$AB$1048576,0),MATCH((CUADRO!G$4&amp;$E859),'Hoja de Trabajo para listado'!$AB$151:$BA$151,0)),0)+IFERROR(INDEX('Hoja de Trabajo para listado'!$BC$155:$CB$1048576,MATCH($A859,'Hoja de Trabajo para listado'!$BC$155:$BC$1048576,0),MATCH((CUADRO!G$4&amp;$E859),'Hoja de Trabajo para listado'!$BC$151:$CB$151,0)),0)+IFERROR(INDEX('Hoja de Trabajo para listado'!$DE$153:$DG$274,MATCH($A859,'Hoja de Trabajo para listado'!$DE$153:$DE$1048576,0),MATCH((CUADRO!G$4&amp;$E859),'Hoja de Trabajo para listado'!$DE$151:$DG$151,0)),0)+IFERROR(INDEX('Hoja de Trabajo para listado'!$CD$155:$DC$1048576,MATCH($A859,'Hoja de Trabajo para listado'!$CD$155:$CD$1048576,0),MATCH((CUADRO!G$4&amp;$E859),'Hoja de Trabajo para listado'!$CD$151:$DC$151,0)),0)</f>
        <v>0</v>
      </c>
      <c r="H859" s="241">
        <f ca="1">+IFERROR(INDEX('Hoja de Trabajo para listado'!$A$155:$Z$1048576,MATCH($A859,'Hoja de Trabajo para listado'!$A$155:$A$1048576,0),MATCH((CUADRO!H$4&amp;$E859),'Hoja de Trabajo para listado'!$A$151:$Z$151,0)),0)+IFERROR(INDEX('Hoja de Trabajo para listado'!$AB$155:$BA$1048576,MATCH($A859,'Hoja de Trabajo para listado'!$AB$155:$AB$1048576,0),MATCH((CUADRO!H$4&amp;$E859),'Hoja de Trabajo para listado'!$AB$151:$BA$151,0)),0)+IFERROR(INDEX('Hoja de Trabajo para listado'!$BC$155:$CB$1048576,MATCH($A859,'Hoja de Trabajo para listado'!$BC$155:$BC$1048576,0),MATCH((CUADRO!H$4&amp;$E859),'Hoja de Trabajo para listado'!$BC$151:$CB$151,0)),0)+IFERROR(INDEX('Hoja de Trabajo para listado'!$DE$153:$DG$274,MATCH($A859,'Hoja de Trabajo para listado'!$DE$153:$DE$1048576,0),MATCH((CUADRO!H$4&amp;$E859),'Hoja de Trabajo para listado'!$DE$151:$DG$151,0)),0)+IFERROR(INDEX('Hoja de Trabajo para listado'!$CD$155:$DC$1048576,MATCH($A859,'Hoja de Trabajo para listado'!$CD$155:$CD$1048576,0),MATCH((CUADRO!H$4&amp;$E859),'Hoja de Trabajo para listado'!$CD$151:$DC$151,0)),0)</f>
        <v>0</v>
      </c>
      <c r="I859" s="241">
        <f ca="1">+IFERROR(INDEX('Hoja de Trabajo para listado'!$A$155:$Z$1048576,MATCH($A859,'Hoja de Trabajo para listado'!$A$155:$A$1048576,0),MATCH((CUADRO!I$4&amp;$E859),'Hoja de Trabajo para listado'!$A$151:$Z$151,0)),0)+IFERROR(INDEX('Hoja de Trabajo para listado'!$AB$155:$BA$1048576,MATCH($A859,'Hoja de Trabajo para listado'!$AB$155:$AB$1048576,0),MATCH((CUADRO!I$4&amp;$E859),'Hoja de Trabajo para listado'!$AB$151:$BA$151,0)),0)+IFERROR(INDEX('Hoja de Trabajo para listado'!$BC$155:$CB$1048576,MATCH($A859,'Hoja de Trabajo para listado'!$BC$155:$BC$1048576,0),MATCH((CUADRO!I$4&amp;$E859),'Hoja de Trabajo para listado'!$BC$151:$CB$151,0)),0)+IFERROR(INDEX('Hoja de Trabajo para listado'!$DE$153:$DG$274,MATCH($A859,'Hoja de Trabajo para listado'!$DE$153:$DE$1048576,0),MATCH((CUADRO!I$4&amp;$E859),'Hoja de Trabajo para listado'!$DE$151:$DG$151,0)),0)+IFERROR(INDEX('Hoja de Trabajo para listado'!$CD$155:$DC$1048576,MATCH($A859,'Hoja de Trabajo para listado'!$CD$155:$CD$1048576,0),MATCH((CUADRO!I$4&amp;$E859),'Hoja de Trabajo para listado'!$CD$151:$DC$151,0)),0)</f>
        <v>0</v>
      </c>
      <c r="J859" s="241">
        <f ca="1">+IFERROR(INDEX('Hoja de Trabajo para listado'!$A$155:$Z$1048576,MATCH($A859,'Hoja de Trabajo para listado'!$A$155:$A$1048576,0),MATCH((CUADRO!J$4&amp;$E859),'Hoja de Trabajo para listado'!$A$151:$Z$151,0)),0)+IFERROR(INDEX('Hoja de Trabajo para listado'!$AB$155:$BA$1048576,MATCH($A859,'Hoja de Trabajo para listado'!$AB$155:$AB$1048576,0),MATCH((CUADRO!J$4&amp;$E859),'Hoja de Trabajo para listado'!$AB$151:$BA$151,0)),0)+IFERROR(INDEX('Hoja de Trabajo para listado'!$BC$155:$CB$1048576,MATCH($A859,'Hoja de Trabajo para listado'!$BC$155:$BC$1048576,0),MATCH((CUADRO!J$4&amp;$E859),'Hoja de Trabajo para listado'!$BC$151:$CB$151,0)),0)+IFERROR(INDEX('Hoja de Trabajo para listado'!$DE$153:$DG$274,MATCH($A859,'Hoja de Trabajo para listado'!$DE$153:$DE$1048576,0),MATCH((CUADRO!J$4&amp;$E859),'Hoja de Trabajo para listado'!$DE$151:$DG$151,0)),0)+IFERROR(INDEX('Hoja de Trabajo para listado'!$CD$155:$DC$1048576,MATCH($A859,'Hoja de Trabajo para listado'!$CD$155:$CD$1048576,0),MATCH((CUADRO!J$4&amp;$E859),'Hoja de Trabajo para listado'!$CD$151:$DC$151,0)),0)</f>
        <v>0</v>
      </c>
      <c r="K859" s="241">
        <f ca="1">+IFERROR(INDEX('Hoja de Trabajo para listado'!$A$155:$Z$1048576,MATCH($A859,'Hoja de Trabajo para listado'!$A$155:$A$1048576,0),MATCH((CUADRO!K$4&amp;$E859),'Hoja de Trabajo para listado'!$A$151:$Z$151,0)),0)+IFERROR(INDEX('Hoja de Trabajo para listado'!$AB$155:$BA$1048576,MATCH($A859,'Hoja de Trabajo para listado'!$AB$155:$AB$1048576,0),MATCH((CUADRO!K$4&amp;$E859),'Hoja de Trabajo para listado'!$AB$151:$BA$151,0)),0)+IFERROR(INDEX('Hoja de Trabajo para listado'!$BC$155:$CB$1048576,MATCH($A859,'Hoja de Trabajo para listado'!$BC$155:$BC$1048576,0),MATCH((CUADRO!K$4&amp;$E859),'Hoja de Trabajo para listado'!$BC$151:$CB$151,0)),0)+IFERROR(INDEX('Hoja de Trabajo para listado'!$DE$153:$DG$274,MATCH($A859,'Hoja de Trabajo para listado'!$DE$153:$DE$1048576,0),MATCH((CUADRO!K$4&amp;$E859),'Hoja de Trabajo para listado'!$DE$151:$DG$151,0)),0)+IFERROR(INDEX('Hoja de Trabajo para listado'!$CD$155:$DC$1048576,MATCH($A859,'Hoja de Trabajo para listado'!$CD$155:$CD$1048576,0),MATCH((CUADRO!K$4&amp;$E859),'Hoja de Trabajo para listado'!$CD$151:$DC$151,0)),0)</f>
        <v>0</v>
      </c>
      <c r="L859" s="241">
        <f ca="1">+IFERROR(INDEX('Hoja de Trabajo para listado'!$A$155:$Z$1048576,MATCH($A859,'Hoja de Trabajo para listado'!$A$155:$A$1048576,0),MATCH((CUADRO!L$4&amp;$E859),'Hoja de Trabajo para listado'!$A$151:$Z$151,0)),0)+IFERROR(INDEX('Hoja de Trabajo para listado'!$AB$155:$BA$1048576,MATCH($A859,'Hoja de Trabajo para listado'!$AB$155:$AB$1048576,0),MATCH((CUADRO!L$4&amp;$E859),'Hoja de Trabajo para listado'!$AB$151:$BA$151,0)),0)+IFERROR(INDEX('Hoja de Trabajo para listado'!$BC$155:$CB$1048576,MATCH($A859,'Hoja de Trabajo para listado'!$BC$155:$BC$1048576,0),MATCH((CUADRO!L$4&amp;$E859),'Hoja de Trabajo para listado'!$BC$151:$CB$151,0)),0)+IFERROR(INDEX('Hoja de Trabajo para listado'!$DE$153:$DG$274,MATCH($A859,'Hoja de Trabajo para listado'!$DE$153:$DE$1048576,0),MATCH((CUADRO!L$4&amp;$E859),'Hoja de Trabajo para listado'!$DE$151:$DG$151,0)),0)+IFERROR(INDEX('Hoja de Trabajo para listado'!$CD$155:$DC$1048576,MATCH($A859,'Hoja de Trabajo para listado'!$CD$155:$CD$1048576,0),MATCH((CUADRO!L$4&amp;$E859),'Hoja de Trabajo para listado'!$CD$151:$DC$151,0)),0)</f>
        <v>0</v>
      </c>
      <c r="M859" s="241">
        <f ca="1">+IFERROR(INDEX('Hoja de Trabajo para listado'!$A$155:$Z$1048576,MATCH($A859,'Hoja de Trabajo para listado'!$A$155:$A$1048576,0),MATCH((CUADRO!M$4&amp;$E859),'Hoja de Trabajo para listado'!$A$151:$Z$151,0)),0)+IFERROR(INDEX('Hoja de Trabajo para listado'!$AB$155:$BA$1048576,MATCH($A859,'Hoja de Trabajo para listado'!$AB$155:$AB$1048576,0),MATCH((CUADRO!M$4&amp;$E859),'Hoja de Trabajo para listado'!$AB$151:$BA$151,0)),0)+IFERROR(INDEX('Hoja de Trabajo para listado'!$BC$155:$CB$1048576,MATCH($A859,'Hoja de Trabajo para listado'!$BC$155:$BC$1048576,0),MATCH((CUADRO!M$4&amp;$E859),'Hoja de Trabajo para listado'!$BC$151:$CB$151,0)),0)+IFERROR(INDEX('Hoja de Trabajo para listado'!$DE$153:$DG$274,MATCH($A859,'Hoja de Trabajo para listado'!$DE$153:$DE$1048576,0),MATCH((CUADRO!M$4&amp;$E859),'Hoja de Trabajo para listado'!$DE$151:$DG$151,0)),0)+IFERROR(INDEX('Hoja de Trabajo para listado'!$CD$155:$DC$1048576,MATCH($A859,'Hoja de Trabajo para listado'!$CD$155:$CD$1048576,0),MATCH((CUADRO!M$4&amp;$E859),'Hoja de Trabajo para listado'!$CD$151:$DC$151,0)),0)</f>
        <v>0</v>
      </c>
      <c r="N859" s="241">
        <f ca="1">+IFERROR(INDEX('Hoja de Trabajo para listado'!$A$155:$Z$1048576,MATCH($A859,'Hoja de Trabajo para listado'!$A$155:$A$1048576,0),MATCH((CUADRO!N$4&amp;$E859),'Hoja de Trabajo para listado'!$A$151:$Z$151,0)),0)+IFERROR(INDEX('Hoja de Trabajo para listado'!$AB$155:$BA$1048576,MATCH($A859,'Hoja de Trabajo para listado'!$AB$155:$AB$1048576,0),MATCH((CUADRO!N$4&amp;$E859),'Hoja de Trabajo para listado'!$AB$151:$BA$151,0)),0)+IFERROR(INDEX('Hoja de Trabajo para listado'!$BC$155:$CB$1048576,MATCH($A859,'Hoja de Trabajo para listado'!$BC$155:$BC$1048576,0),MATCH((CUADRO!N$4&amp;$E859),'Hoja de Trabajo para listado'!$BC$151:$CB$151,0)),0)+IFERROR(INDEX('Hoja de Trabajo para listado'!$DE$153:$DG$274,MATCH($A859,'Hoja de Trabajo para listado'!$DE$153:$DE$1048576,0),MATCH((CUADRO!N$4&amp;$E859),'Hoja de Trabajo para listado'!$DE$151:$DG$151,0)),0)+IFERROR(INDEX('Hoja de Trabajo para listado'!$CD$155:$DC$1048576,MATCH($A859,'Hoja de Trabajo para listado'!$CD$155:$CD$1048576,0),MATCH((CUADRO!N$4&amp;$E859),'Hoja de Trabajo para listado'!$CD$151:$DC$151,0)),0)</f>
        <v>0</v>
      </c>
      <c r="O859" s="241">
        <f ca="1">+IFERROR(INDEX('Hoja de Trabajo para listado'!$A$155:$Z$1048576,MATCH($A859,'Hoja de Trabajo para listado'!$A$155:$A$1048576,0),MATCH((CUADRO!O$4&amp;$E859),'Hoja de Trabajo para listado'!$A$151:$Z$151,0)),0)+IFERROR(INDEX('Hoja de Trabajo para listado'!$AB$155:$BA$1048576,MATCH($A859,'Hoja de Trabajo para listado'!$AB$155:$AB$1048576,0),MATCH((CUADRO!O$4&amp;$E859),'Hoja de Trabajo para listado'!$AB$151:$BA$151,0)),0)+IFERROR(INDEX('Hoja de Trabajo para listado'!$BC$155:$CB$1048576,MATCH($A859,'Hoja de Trabajo para listado'!$BC$155:$BC$1048576,0),MATCH((CUADRO!O$4&amp;$E859),'Hoja de Trabajo para listado'!$BC$151:$CB$151,0)),0)+IFERROR(INDEX('Hoja de Trabajo para listado'!$DE$153:$DG$274,MATCH($A859,'Hoja de Trabajo para listado'!$DE$153:$DE$1048576,0),MATCH((CUADRO!O$4&amp;$E859),'Hoja de Trabajo para listado'!$DE$151:$DG$151,0)),0)+IFERROR(INDEX('Hoja de Trabajo para listado'!$CD$155:$DC$1048576,MATCH($A859,'Hoja de Trabajo para listado'!$CD$155:$CD$1048576,0),MATCH((CUADRO!O$4&amp;$E859),'Hoja de Trabajo para listado'!$CD$151:$DC$151,0)),0)</f>
        <v>0</v>
      </c>
      <c r="P859" s="241">
        <f ca="1">+IFERROR(INDEX('Hoja de Trabajo para listado'!$A$155:$Z$1048576,MATCH($A859,'Hoja de Trabajo para listado'!$A$155:$A$1048576,0),MATCH((CUADRO!P$4&amp;$E859),'Hoja de Trabajo para listado'!$A$151:$Z$151,0)),0)+IFERROR(INDEX('Hoja de Trabajo para listado'!$AB$155:$BA$1048576,MATCH($A859,'Hoja de Trabajo para listado'!$AB$155:$AB$1048576,0),MATCH((CUADRO!P$4&amp;$E859),'Hoja de Trabajo para listado'!$AB$151:$BA$151,0)),0)+IFERROR(INDEX('Hoja de Trabajo para listado'!$BC$155:$CB$1048576,MATCH($A859,'Hoja de Trabajo para listado'!$BC$155:$BC$1048576,0),MATCH((CUADRO!P$4&amp;$E859),'Hoja de Trabajo para listado'!$BC$151:$CB$151,0)),0)+IFERROR(INDEX('Hoja de Trabajo para listado'!$DE$153:$DG$274,MATCH($A859,'Hoja de Trabajo para listado'!$DE$153:$DE$1048576,0),MATCH((CUADRO!P$4&amp;$E859),'Hoja de Trabajo para listado'!$DE$151:$DG$151,0)),0)+IFERROR(INDEX('Hoja de Trabajo para listado'!$CD$155:$DC$1048576,MATCH($A859,'Hoja de Trabajo para listado'!$CD$155:$CD$1048576,0),MATCH((CUADRO!P$4&amp;$E859),'Hoja de Trabajo para listado'!$CD$151:$DC$151,0)),0)</f>
        <v>0</v>
      </c>
      <c r="Q859" s="241">
        <f ca="1">+IFERROR(INDEX('Hoja de Trabajo para listado'!$A$155:$Z$1048576,MATCH($A859,'Hoja de Trabajo para listado'!$A$155:$A$1048576,0),MATCH((CUADRO!Q$4&amp;$E859),'Hoja de Trabajo para listado'!$A$151:$Z$151,0)),0)+IFERROR(INDEX('Hoja de Trabajo para listado'!$AB$155:$BA$1048576,MATCH($A859,'Hoja de Trabajo para listado'!$AB$155:$AB$1048576,0),MATCH((CUADRO!Q$4&amp;$E859),'Hoja de Trabajo para listado'!$AB$151:$BA$151,0)),0)+IFERROR(INDEX('Hoja de Trabajo para listado'!$BC$155:$CB$1048576,MATCH($A859,'Hoja de Trabajo para listado'!$BC$155:$BC$1048576,0),MATCH((CUADRO!Q$4&amp;$E859),'Hoja de Trabajo para listado'!$BC$151:$CB$151,0)),0)+IFERROR(INDEX('Hoja de Trabajo para listado'!$DE$153:$DG$274,MATCH($A859,'Hoja de Trabajo para listado'!$DE$153:$DE$1048576,0),MATCH((CUADRO!Q$4&amp;$E859),'Hoja de Trabajo para listado'!$DE$151:$DG$151,0)),0)+IFERROR(INDEX('Hoja de Trabajo para listado'!$CD$155:$DC$1048576,MATCH($A859,'Hoja de Trabajo para listado'!$CD$155:$CD$1048576,0),MATCH((CUADRO!Q$4&amp;$E859),'Hoja de Trabajo para listado'!$CD$151:$DC$151,0)),0)</f>
        <v>0</v>
      </c>
      <c r="R859" s="241">
        <f t="shared" ca="1" si="33"/>
        <v>0</v>
      </c>
      <c r="S859" s="247"/>
      <c r="T859" s="241">
        <f ca="1">+T860</f>
        <v>0</v>
      </c>
      <c r="U859" s="240">
        <f t="shared" si="34"/>
        <v>1</v>
      </c>
      <c r="V859" s="327" t="str">
        <f>+VLOOKUP(A859,bd_lista!$A$3:$E$592,5,FALSE)</f>
        <v>Gobiernos Autonomos Municipales</v>
      </c>
      <c r="W859" s="397" t="str">
        <f>+V859</f>
        <v>Gobiernos Autonomos Municipales</v>
      </c>
      <c r="X859" s="240">
        <f>+VLOOKUP(A859,[4]Sheet1!$A$13:$D$744,4,FALSE)</f>
        <v>0</v>
      </c>
      <c r="Y859" s="240" t="e">
        <f>+VLOOKUP(X859,bd_lista!$A$3:$C$592,3,FALSE)</f>
        <v>#N/A</v>
      </c>
      <c r="Z859" s="290">
        <f>+X859</f>
        <v>0</v>
      </c>
      <c r="AA859" s="291" t="e">
        <f>+Y859</f>
        <v>#N/A</v>
      </c>
    </row>
    <row r="860" spans="1:27" customFormat="1" ht="15" hidden="1" customHeight="1">
      <c r="A860" s="32">
        <v>1512</v>
      </c>
      <c r="B860" s="394"/>
      <c r="C860" s="245" t="str">
        <f>+VLOOKUP(A860,bd_lista!$A$3:$C$592,3,FALSE)</f>
        <v>Gobierno Autónomo Municipal de Ravelo</v>
      </c>
      <c r="D860" s="396"/>
      <c r="E860" s="242" t="s">
        <v>1304</v>
      </c>
      <c r="F860" s="243">
        <f ca="1">+IFERROR(INDEX('Hoja de Trabajo para listado'!$A$155:$Z$1048576,MATCH($A860,'Hoja de Trabajo para listado'!$A$155:$A$1048576,0),MATCH((CUADRO!F$4&amp;$E860),'Hoja de Trabajo para listado'!$A$151:$Z$151,0)),0)+IFERROR(INDEX('Hoja de Trabajo para listado'!$AB$155:$BA$1048576,MATCH($A860,'Hoja de Trabajo para listado'!$AB$155:$AB$1048576,0),MATCH((CUADRO!F$4&amp;$E860),'Hoja de Trabajo para listado'!$AB$151:$BA$151,0)),0)+IFERROR(INDEX('Hoja de Trabajo para listado'!$BC$155:$CB$1048576,MATCH($A860,'Hoja de Trabajo para listado'!$BC$155:$BC$1048576,0),MATCH((CUADRO!F$4&amp;$E860),'Hoja de Trabajo para listado'!$BC$151:$CB$151,0)),0)+IFERROR(INDEX('Hoja de Trabajo para listado'!$DE$153:$DG$274,MATCH($A860,'Hoja de Trabajo para listado'!$DE$153:$DE$1048576,0),MATCH((CUADRO!F$4&amp;$E860),'Hoja de Trabajo para listado'!$DE$151:$DG$151,0)),0)+IFERROR(INDEX('Hoja de Trabajo para listado'!$CD$155:$DC$1048576,MATCH($A860,'Hoja de Trabajo para listado'!$CD$155:$CD$1048576,0),MATCH((CUADRO!F$4&amp;$E860),'Hoja de Trabajo para listado'!$CD$151:$DC$151,0)),0)</f>
        <v>0</v>
      </c>
      <c r="G860" s="243">
        <f ca="1">+IFERROR(INDEX('Hoja de Trabajo para listado'!$A$155:$Z$1048576,MATCH($A860,'Hoja de Trabajo para listado'!$A$155:$A$1048576,0),MATCH((CUADRO!G$4&amp;$E860),'Hoja de Trabajo para listado'!$A$151:$Z$151,0)),0)+IFERROR(INDEX('Hoja de Trabajo para listado'!$AB$155:$BA$1048576,MATCH($A860,'Hoja de Trabajo para listado'!$AB$155:$AB$1048576,0),MATCH((CUADRO!G$4&amp;$E860),'Hoja de Trabajo para listado'!$AB$151:$BA$151,0)),0)+IFERROR(INDEX('Hoja de Trabajo para listado'!$BC$155:$CB$1048576,MATCH($A860,'Hoja de Trabajo para listado'!$BC$155:$BC$1048576,0),MATCH((CUADRO!G$4&amp;$E860),'Hoja de Trabajo para listado'!$BC$151:$CB$151,0)),0)+IFERROR(INDEX('Hoja de Trabajo para listado'!$DE$153:$DG$274,MATCH($A860,'Hoja de Trabajo para listado'!$DE$153:$DE$1048576,0),MATCH((CUADRO!G$4&amp;$E860),'Hoja de Trabajo para listado'!$DE$151:$DG$151,0)),0)+IFERROR(INDEX('Hoja de Trabajo para listado'!$CD$155:$DC$1048576,MATCH($A860,'Hoja de Trabajo para listado'!$CD$155:$CD$1048576,0),MATCH((CUADRO!G$4&amp;$E860),'Hoja de Trabajo para listado'!$CD$151:$DC$151,0)),0)</f>
        <v>0</v>
      </c>
      <c r="H860" s="243">
        <f ca="1">+IFERROR(INDEX('Hoja de Trabajo para listado'!$A$155:$Z$1048576,MATCH($A860,'Hoja de Trabajo para listado'!$A$155:$A$1048576,0),MATCH((CUADRO!H$4&amp;$E860),'Hoja de Trabajo para listado'!$A$151:$Z$151,0)),0)+IFERROR(INDEX('Hoja de Trabajo para listado'!$AB$155:$BA$1048576,MATCH($A860,'Hoja de Trabajo para listado'!$AB$155:$AB$1048576,0),MATCH((CUADRO!H$4&amp;$E860),'Hoja de Trabajo para listado'!$AB$151:$BA$151,0)),0)+IFERROR(INDEX('Hoja de Trabajo para listado'!$BC$155:$CB$1048576,MATCH($A860,'Hoja de Trabajo para listado'!$BC$155:$BC$1048576,0),MATCH((CUADRO!H$4&amp;$E860),'Hoja de Trabajo para listado'!$BC$151:$CB$151,0)),0)+IFERROR(INDEX('Hoja de Trabajo para listado'!$DE$153:$DG$274,MATCH($A860,'Hoja de Trabajo para listado'!$DE$153:$DE$1048576,0),MATCH((CUADRO!H$4&amp;$E860),'Hoja de Trabajo para listado'!$DE$151:$DG$151,0)),0)+IFERROR(INDEX('Hoja de Trabajo para listado'!$CD$155:$DC$1048576,MATCH($A860,'Hoja de Trabajo para listado'!$CD$155:$CD$1048576,0),MATCH((CUADRO!H$4&amp;$E860),'Hoja de Trabajo para listado'!$CD$151:$DC$151,0)),0)</f>
        <v>0</v>
      </c>
      <c r="I860" s="243">
        <f ca="1">+IFERROR(INDEX('Hoja de Trabajo para listado'!$A$155:$Z$1048576,MATCH($A860,'Hoja de Trabajo para listado'!$A$155:$A$1048576,0),MATCH((CUADRO!I$4&amp;$E860),'Hoja de Trabajo para listado'!$A$151:$Z$151,0)),0)+IFERROR(INDEX('Hoja de Trabajo para listado'!$AB$155:$BA$1048576,MATCH($A860,'Hoja de Trabajo para listado'!$AB$155:$AB$1048576,0),MATCH((CUADRO!I$4&amp;$E860),'Hoja de Trabajo para listado'!$AB$151:$BA$151,0)),0)+IFERROR(INDEX('Hoja de Trabajo para listado'!$BC$155:$CB$1048576,MATCH($A860,'Hoja de Trabajo para listado'!$BC$155:$BC$1048576,0),MATCH((CUADRO!I$4&amp;$E860),'Hoja de Trabajo para listado'!$BC$151:$CB$151,0)),0)+IFERROR(INDEX('Hoja de Trabajo para listado'!$DE$153:$DG$274,MATCH($A860,'Hoja de Trabajo para listado'!$DE$153:$DE$1048576,0),MATCH((CUADRO!I$4&amp;$E860),'Hoja de Trabajo para listado'!$DE$151:$DG$151,0)),0)+IFERROR(INDEX('Hoja de Trabajo para listado'!$CD$155:$DC$1048576,MATCH($A860,'Hoja de Trabajo para listado'!$CD$155:$CD$1048576,0),MATCH((CUADRO!I$4&amp;$E860),'Hoja de Trabajo para listado'!$CD$151:$DC$151,0)),0)</f>
        <v>0</v>
      </c>
      <c r="J860" s="243">
        <f ca="1">+IFERROR(INDEX('Hoja de Trabajo para listado'!$A$155:$Z$1048576,MATCH($A860,'Hoja de Trabajo para listado'!$A$155:$A$1048576,0),MATCH((CUADRO!J$4&amp;$E860),'Hoja de Trabajo para listado'!$A$151:$Z$151,0)),0)+IFERROR(INDEX('Hoja de Trabajo para listado'!$AB$155:$BA$1048576,MATCH($A860,'Hoja de Trabajo para listado'!$AB$155:$AB$1048576,0),MATCH((CUADRO!J$4&amp;$E860),'Hoja de Trabajo para listado'!$AB$151:$BA$151,0)),0)+IFERROR(INDEX('Hoja de Trabajo para listado'!$BC$155:$CB$1048576,MATCH($A860,'Hoja de Trabajo para listado'!$BC$155:$BC$1048576,0),MATCH((CUADRO!J$4&amp;$E860),'Hoja de Trabajo para listado'!$BC$151:$CB$151,0)),0)+IFERROR(INDEX('Hoja de Trabajo para listado'!$DE$153:$DG$274,MATCH($A860,'Hoja de Trabajo para listado'!$DE$153:$DE$1048576,0),MATCH((CUADRO!J$4&amp;$E860),'Hoja de Trabajo para listado'!$DE$151:$DG$151,0)),0)+IFERROR(INDEX('Hoja de Trabajo para listado'!$CD$155:$DC$1048576,MATCH($A860,'Hoja de Trabajo para listado'!$CD$155:$CD$1048576,0),MATCH((CUADRO!J$4&amp;$E860),'Hoja de Trabajo para listado'!$CD$151:$DC$151,0)),0)</f>
        <v>0</v>
      </c>
      <c r="K860" s="243">
        <f ca="1">+IFERROR(INDEX('Hoja de Trabajo para listado'!$A$155:$Z$1048576,MATCH($A860,'Hoja de Trabajo para listado'!$A$155:$A$1048576,0),MATCH((CUADRO!K$4&amp;$E860),'Hoja de Trabajo para listado'!$A$151:$Z$151,0)),0)+IFERROR(INDEX('Hoja de Trabajo para listado'!$AB$155:$BA$1048576,MATCH($A860,'Hoja de Trabajo para listado'!$AB$155:$AB$1048576,0),MATCH((CUADRO!K$4&amp;$E860),'Hoja de Trabajo para listado'!$AB$151:$BA$151,0)),0)+IFERROR(INDEX('Hoja de Trabajo para listado'!$BC$155:$CB$1048576,MATCH($A860,'Hoja de Trabajo para listado'!$BC$155:$BC$1048576,0),MATCH((CUADRO!K$4&amp;$E860),'Hoja de Trabajo para listado'!$BC$151:$CB$151,0)),0)+IFERROR(INDEX('Hoja de Trabajo para listado'!$DE$153:$DG$274,MATCH($A860,'Hoja de Trabajo para listado'!$DE$153:$DE$1048576,0),MATCH((CUADRO!K$4&amp;$E860),'Hoja de Trabajo para listado'!$DE$151:$DG$151,0)),0)+IFERROR(INDEX('Hoja de Trabajo para listado'!$CD$155:$DC$1048576,MATCH($A860,'Hoja de Trabajo para listado'!$CD$155:$CD$1048576,0),MATCH((CUADRO!K$4&amp;$E860),'Hoja de Trabajo para listado'!$CD$151:$DC$151,0)),0)</f>
        <v>0</v>
      </c>
      <c r="L860" s="243">
        <f ca="1">+IFERROR(INDEX('Hoja de Trabajo para listado'!$A$155:$Z$1048576,MATCH($A860,'Hoja de Trabajo para listado'!$A$155:$A$1048576,0),MATCH((CUADRO!L$4&amp;$E860),'Hoja de Trabajo para listado'!$A$151:$Z$151,0)),0)+IFERROR(INDEX('Hoja de Trabajo para listado'!$AB$155:$BA$1048576,MATCH($A860,'Hoja de Trabajo para listado'!$AB$155:$AB$1048576,0),MATCH((CUADRO!L$4&amp;$E860),'Hoja de Trabajo para listado'!$AB$151:$BA$151,0)),0)+IFERROR(INDEX('Hoja de Trabajo para listado'!$BC$155:$CB$1048576,MATCH($A860,'Hoja de Trabajo para listado'!$BC$155:$BC$1048576,0),MATCH((CUADRO!L$4&amp;$E860),'Hoja de Trabajo para listado'!$BC$151:$CB$151,0)),0)+IFERROR(INDEX('Hoja de Trabajo para listado'!$DE$153:$DG$274,MATCH($A860,'Hoja de Trabajo para listado'!$DE$153:$DE$1048576,0),MATCH((CUADRO!L$4&amp;$E860),'Hoja de Trabajo para listado'!$DE$151:$DG$151,0)),0)+IFERROR(INDEX('Hoja de Trabajo para listado'!$CD$155:$DC$1048576,MATCH($A860,'Hoja de Trabajo para listado'!$CD$155:$CD$1048576,0),MATCH((CUADRO!L$4&amp;$E860),'Hoja de Trabajo para listado'!$CD$151:$DC$151,0)),0)</f>
        <v>0</v>
      </c>
      <c r="M860" s="243">
        <f ca="1">+IFERROR(INDEX('Hoja de Trabajo para listado'!$A$155:$Z$1048576,MATCH($A860,'Hoja de Trabajo para listado'!$A$155:$A$1048576,0),MATCH((CUADRO!M$4&amp;$E860),'Hoja de Trabajo para listado'!$A$151:$Z$151,0)),0)+IFERROR(INDEX('Hoja de Trabajo para listado'!$AB$155:$BA$1048576,MATCH($A860,'Hoja de Trabajo para listado'!$AB$155:$AB$1048576,0),MATCH((CUADRO!M$4&amp;$E860),'Hoja de Trabajo para listado'!$AB$151:$BA$151,0)),0)+IFERROR(INDEX('Hoja de Trabajo para listado'!$BC$155:$CB$1048576,MATCH($A860,'Hoja de Trabajo para listado'!$BC$155:$BC$1048576,0),MATCH((CUADRO!M$4&amp;$E860),'Hoja de Trabajo para listado'!$BC$151:$CB$151,0)),0)+IFERROR(INDEX('Hoja de Trabajo para listado'!$DE$153:$DG$274,MATCH($A860,'Hoja de Trabajo para listado'!$DE$153:$DE$1048576,0),MATCH((CUADRO!M$4&amp;$E860),'Hoja de Trabajo para listado'!$DE$151:$DG$151,0)),0)+IFERROR(INDEX('Hoja de Trabajo para listado'!$CD$155:$DC$1048576,MATCH($A860,'Hoja de Trabajo para listado'!$CD$155:$CD$1048576,0),MATCH((CUADRO!M$4&amp;$E860),'Hoja de Trabajo para listado'!$CD$151:$DC$151,0)),0)</f>
        <v>0</v>
      </c>
      <c r="N860" s="243">
        <f ca="1">+IFERROR(INDEX('Hoja de Trabajo para listado'!$A$155:$Z$1048576,MATCH($A860,'Hoja de Trabajo para listado'!$A$155:$A$1048576,0),MATCH((CUADRO!N$4&amp;$E860),'Hoja de Trabajo para listado'!$A$151:$Z$151,0)),0)+IFERROR(INDEX('Hoja de Trabajo para listado'!$AB$155:$BA$1048576,MATCH($A860,'Hoja de Trabajo para listado'!$AB$155:$AB$1048576,0),MATCH((CUADRO!N$4&amp;$E860),'Hoja de Trabajo para listado'!$AB$151:$BA$151,0)),0)+IFERROR(INDEX('Hoja de Trabajo para listado'!$BC$155:$CB$1048576,MATCH($A860,'Hoja de Trabajo para listado'!$BC$155:$BC$1048576,0),MATCH((CUADRO!N$4&amp;$E860),'Hoja de Trabajo para listado'!$BC$151:$CB$151,0)),0)+IFERROR(INDEX('Hoja de Trabajo para listado'!$DE$153:$DG$274,MATCH($A860,'Hoja de Trabajo para listado'!$DE$153:$DE$1048576,0),MATCH((CUADRO!N$4&amp;$E860),'Hoja de Trabajo para listado'!$DE$151:$DG$151,0)),0)+IFERROR(INDEX('Hoja de Trabajo para listado'!$CD$155:$DC$1048576,MATCH($A860,'Hoja de Trabajo para listado'!$CD$155:$CD$1048576,0),MATCH((CUADRO!N$4&amp;$E860),'Hoja de Trabajo para listado'!$CD$151:$DC$151,0)),0)</f>
        <v>0</v>
      </c>
      <c r="O860" s="243">
        <f ca="1">+IFERROR(INDEX('Hoja de Trabajo para listado'!$A$155:$Z$1048576,MATCH($A860,'Hoja de Trabajo para listado'!$A$155:$A$1048576,0),MATCH((CUADRO!O$4&amp;$E860),'Hoja de Trabajo para listado'!$A$151:$Z$151,0)),0)+IFERROR(INDEX('Hoja de Trabajo para listado'!$AB$155:$BA$1048576,MATCH($A860,'Hoja de Trabajo para listado'!$AB$155:$AB$1048576,0),MATCH((CUADRO!O$4&amp;$E860),'Hoja de Trabajo para listado'!$AB$151:$BA$151,0)),0)+IFERROR(INDEX('Hoja de Trabajo para listado'!$BC$155:$CB$1048576,MATCH($A860,'Hoja de Trabajo para listado'!$BC$155:$BC$1048576,0),MATCH((CUADRO!O$4&amp;$E860),'Hoja de Trabajo para listado'!$BC$151:$CB$151,0)),0)+IFERROR(INDEX('Hoja de Trabajo para listado'!$DE$153:$DG$274,MATCH($A860,'Hoja de Trabajo para listado'!$DE$153:$DE$1048576,0),MATCH((CUADRO!O$4&amp;$E860),'Hoja de Trabajo para listado'!$DE$151:$DG$151,0)),0)+IFERROR(INDEX('Hoja de Trabajo para listado'!$CD$155:$DC$1048576,MATCH($A860,'Hoja de Trabajo para listado'!$CD$155:$CD$1048576,0),MATCH((CUADRO!O$4&amp;$E860),'Hoja de Trabajo para listado'!$CD$151:$DC$151,0)),0)</f>
        <v>0</v>
      </c>
      <c r="P860" s="243">
        <f ca="1">+IFERROR(INDEX('Hoja de Trabajo para listado'!$A$155:$Z$1048576,MATCH($A860,'Hoja de Trabajo para listado'!$A$155:$A$1048576,0),MATCH((CUADRO!P$4&amp;$E860),'Hoja de Trabajo para listado'!$A$151:$Z$151,0)),0)+IFERROR(INDEX('Hoja de Trabajo para listado'!$AB$155:$BA$1048576,MATCH($A860,'Hoja de Trabajo para listado'!$AB$155:$AB$1048576,0),MATCH((CUADRO!P$4&amp;$E860),'Hoja de Trabajo para listado'!$AB$151:$BA$151,0)),0)+IFERROR(INDEX('Hoja de Trabajo para listado'!$BC$155:$CB$1048576,MATCH($A860,'Hoja de Trabajo para listado'!$BC$155:$BC$1048576,0),MATCH((CUADRO!P$4&amp;$E860),'Hoja de Trabajo para listado'!$BC$151:$CB$151,0)),0)+IFERROR(INDEX('Hoja de Trabajo para listado'!$DE$153:$DG$274,MATCH($A860,'Hoja de Trabajo para listado'!$DE$153:$DE$1048576,0),MATCH((CUADRO!P$4&amp;$E860),'Hoja de Trabajo para listado'!$DE$151:$DG$151,0)),0)+IFERROR(INDEX('Hoja de Trabajo para listado'!$CD$155:$DC$1048576,MATCH($A860,'Hoja de Trabajo para listado'!$CD$155:$CD$1048576,0),MATCH((CUADRO!P$4&amp;$E860),'Hoja de Trabajo para listado'!$CD$151:$DC$151,0)),0)</f>
        <v>0</v>
      </c>
      <c r="Q860" s="243">
        <f ca="1">+IFERROR(INDEX('Hoja de Trabajo para listado'!$A$155:$Z$1048576,MATCH($A860,'Hoja de Trabajo para listado'!$A$155:$A$1048576,0),MATCH((CUADRO!Q$4&amp;$E860),'Hoja de Trabajo para listado'!$A$151:$Z$151,0)),0)+IFERROR(INDEX('Hoja de Trabajo para listado'!$AB$155:$BA$1048576,MATCH($A860,'Hoja de Trabajo para listado'!$AB$155:$AB$1048576,0),MATCH((CUADRO!Q$4&amp;$E860),'Hoja de Trabajo para listado'!$AB$151:$BA$151,0)),0)+IFERROR(INDEX('Hoja de Trabajo para listado'!$BC$155:$CB$1048576,MATCH($A860,'Hoja de Trabajo para listado'!$BC$155:$BC$1048576,0),MATCH((CUADRO!Q$4&amp;$E860),'Hoja de Trabajo para listado'!$BC$151:$CB$151,0)),0)+IFERROR(INDEX('Hoja de Trabajo para listado'!$DE$153:$DG$274,MATCH($A860,'Hoja de Trabajo para listado'!$DE$153:$DE$1048576,0),MATCH((CUADRO!Q$4&amp;$E860),'Hoja de Trabajo para listado'!$DE$151:$DG$151,0)),0)+IFERROR(INDEX('Hoja de Trabajo para listado'!$CD$155:$DC$1048576,MATCH($A860,'Hoja de Trabajo para listado'!$CD$155:$CD$1048576,0),MATCH((CUADRO!Q$4&amp;$E860),'Hoja de Trabajo para listado'!$CD$151:$DC$151,0)),0)</f>
        <v>0</v>
      </c>
      <c r="R860" s="243">
        <f t="shared" ca="1" si="33"/>
        <v>0</v>
      </c>
      <c r="S860" s="256">
        <f ca="1">+R859+R860</f>
        <v>0</v>
      </c>
      <c r="T860" s="243">
        <f ca="1">+S860</f>
        <v>0</v>
      </c>
      <c r="U860" s="242">
        <f t="shared" si="34"/>
        <v>2</v>
      </c>
      <c r="V860" s="327" t="str">
        <f>+VLOOKUP(A860,bd_lista!$A$3:$E$592,5,FALSE)</f>
        <v>Gobiernos Autonomos Municipales</v>
      </c>
      <c r="W860" s="398"/>
      <c r="X860" s="240">
        <f>+VLOOKUP(A860,[4]Sheet1!$A$13:$D$744,4,FALSE)</f>
        <v>0</v>
      </c>
      <c r="Y860" s="240" t="e">
        <f>+VLOOKUP(X860,bd_lista!$A$3:$C$592,3,FALSE)</f>
        <v>#N/A</v>
      </c>
      <c r="Z860" s="288"/>
      <c r="AA860" s="289"/>
    </row>
    <row r="861" spans="1:27" customFormat="1" ht="15" hidden="1" customHeight="1">
      <c r="A861" s="32">
        <v>1513</v>
      </c>
      <c r="B861" s="393">
        <f>+A861</f>
        <v>1513</v>
      </c>
      <c r="C861" s="245" t="str">
        <f>+VLOOKUP(A861,bd_lista!$A$3:$C$592,3,FALSE)</f>
        <v>Gobierno Autónomo Municipal de Pocoata</v>
      </c>
      <c r="D861" s="395" t="str">
        <f>+C861</f>
        <v>Gobierno Autónomo Municipal de Pocoata</v>
      </c>
      <c r="E861" s="240" t="s">
        <v>1303</v>
      </c>
      <c r="F861" s="241">
        <f ca="1">+IFERROR(INDEX('Hoja de Trabajo para listado'!$A$155:$Z$1048576,MATCH($A861,'Hoja de Trabajo para listado'!$A$155:$A$1048576,0),MATCH((CUADRO!F$4&amp;$E861),'Hoja de Trabajo para listado'!$A$151:$Z$151,0)),0)+IFERROR(INDEX('Hoja de Trabajo para listado'!$AB$155:$BA$1048576,MATCH($A861,'Hoja de Trabajo para listado'!$AB$155:$AB$1048576,0),MATCH((CUADRO!F$4&amp;$E861),'Hoja de Trabajo para listado'!$AB$151:$BA$151,0)),0)+IFERROR(INDEX('Hoja de Trabajo para listado'!$BC$155:$CB$1048576,MATCH($A861,'Hoja de Trabajo para listado'!$BC$155:$BC$1048576,0),MATCH((CUADRO!F$4&amp;$E861),'Hoja de Trabajo para listado'!$BC$151:$CB$151,0)),0)+IFERROR(INDEX('Hoja de Trabajo para listado'!$DE$153:$DG$274,MATCH($A861,'Hoja de Trabajo para listado'!$DE$153:$DE$1048576,0),MATCH((CUADRO!F$4&amp;$E861),'Hoja de Trabajo para listado'!$DE$151:$DG$151,0)),0)+IFERROR(INDEX('Hoja de Trabajo para listado'!$CD$155:$DC$1048576,MATCH($A861,'Hoja de Trabajo para listado'!$CD$155:$CD$1048576,0),MATCH((CUADRO!F$4&amp;$E861),'Hoja de Trabajo para listado'!$CD$151:$DC$151,0)),0)</f>
        <v>0</v>
      </c>
      <c r="G861" s="241">
        <f ca="1">+IFERROR(INDEX('Hoja de Trabajo para listado'!$A$155:$Z$1048576,MATCH($A861,'Hoja de Trabajo para listado'!$A$155:$A$1048576,0),MATCH((CUADRO!G$4&amp;$E861),'Hoja de Trabajo para listado'!$A$151:$Z$151,0)),0)+IFERROR(INDEX('Hoja de Trabajo para listado'!$AB$155:$BA$1048576,MATCH($A861,'Hoja de Trabajo para listado'!$AB$155:$AB$1048576,0),MATCH((CUADRO!G$4&amp;$E861),'Hoja de Trabajo para listado'!$AB$151:$BA$151,0)),0)+IFERROR(INDEX('Hoja de Trabajo para listado'!$BC$155:$CB$1048576,MATCH($A861,'Hoja de Trabajo para listado'!$BC$155:$BC$1048576,0),MATCH((CUADRO!G$4&amp;$E861),'Hoja de Trabajo para listado'!$BC$151:$CB$151,0)),0)+IFERROR(INDEX('Hoja de Trabajo para listado'!$DE$153:$DG$274,MATCH($A861,'Hoja de Trabajo para listado'!$DE$153:$DE$1048576,0),MATCH((CUADRO!G$4&amp;$E861),'Hoja de Trabajo para listado'!$DE$151:$DG$151,0)),0)+IFERROR(INDEX('Hoja de Trabajo para listado'!$CD$155:$DC$1048576,MATCH($A861,'Hoja de Trabajo para listado'!$CD$155:$CD$1048576,0),MATCH((CUADRO!G$4&amp;$E861),'Hoja de Trabajo para listado'!$CD$151:$DC$151,0)),0)</f>
        <v>0</v>
      </c>
      <c r="H861" s="241">
        <f ca="1">+IFERROR(INDEX('Hoja de Trabajo para listado'!$A$155:$Z$1048576,MATCH($A861,'Hoja de Trabajo para listado'!$A$155:$A$1048576,0),MATCH((CUADRO!H$4&amp;$E861),'Hoja de Trabajo para listado'!$A$151:$Z$151,0)),0)+IFERROR(INDEX('Hoja de Trabajo para listado'!$AB$155:$BA$1048576,MATCH($A861,'Hoja de Trabajo para listado'!$AB$155:$AB$1048576,0),MATCH((CUADRO!H$4&amp;$E861),'Hoja de Trabajo para listado'!$AB$151:$BA$151,0)),0)+IFERROR(INDEX('Hoja de Trabajo para listado'!$BC$155:$CB$1048576,MATCH($A861,'Hoja de Trabajo para listado'!$BC$155:$BC$1048576,0),MATCH((CUADRO!H$4&amp;$E861),'Hoja de Trabajo para listado'!$BC$151:$CB$151,0)),0)+IFERROR(INDEX('Hoja de Trabajo para listado'!$DE$153:$DG$274,MATCH($A861,'Hoja de Trabajo para listado'!$DE$153:$DE$1048576,0),MATCH((CUADRO!H$4&amp;$E861),'Hoja de Trabajo para listado'!$DE$151:$DG$151,0)),0)+IFERROR(INDEX('Hoja de Trabajo para listado'!$CD$155:$DC$1048576,MATCH($A861,'Hoja de Trabajo para listado'!$CD$155:$CD$1048576,0),MATCH((CUADRO!H$4&amp;$E861),'Hoja de Trabajo para listado'!$CD$151:$DC$151,0)),0)</f>
        <v>0</v>
      </c>
      <c r="I861" s="241">
        <f ca="1">+IFERROR(INDEX('Hoja de Trabajo para listado'!$A$155:$Z$1048576,MATCH($A861,'Hoja de Trabajo para listado'!$A$155:$A$1048576,0),MATCH((CUADRO!I$4&amp;$E861),'Hoja de Trabajo para listado'!$A$151:$Z$151,0)),0)+IFERROR(INDEX('Hoja de Trabajo para listado'!$AB$155:$BA$1048576,MATCH($A861,'Hoja de Trabajo para listado'!$AB$155:$AB$1048576,0),MATCH((CUADRO!I$4&amp;$E861),'Hoja de Trabajo para listado'!$AB$151:$BA$151,0)),0)+IFERROR(INDEX('Hoja de Trabajo para listado'!$BC$155:$CB$1048576,MATCH($A861,'Hoja de Trabajo para listado'!$BC$155:$BC$1048576,0),MATCH((CUADRO!I$4&amp;$E861),'Hoja de Trabajo para listado'!$BC$151:$CB$151,0)),0)+IFERROR(INDEX('Hoja de Trabajo para listado'!$DE$153:$DG$274,MATCH($A861,'Hoja de Trabajo para listado'!$DE$153:$DE$1048576,0),MATCH((CUADRO!I$4&amp;$E861),'Hoja de Trabajo para listado'!$DE$151:$DG$151,0)),0)+IFERROR(INDEX('Hoja de Trabajo para listado'!$CD$155:$DC$1048576,MATCH($A861,'Hoja de Trabajo para listado'!$CD$155:$CD$1048576,0),MATCH((CUADRO!I$4&amp;$E861),'Hoja de Trabajo para listado'!$CD$151:$DC$151,0)),0)</f>
        <v>0</v>
      </c>
      <c r="J861" s="241">
        <f ca="1">+IFERROR(INDEX('Hoja de Trabajo para listado'!$A$155:$Z$1048576,MATCH($A861,'Hoja de Trabajo para listado'!$A$155:$A$1048576,0),MATCH((CUADRO!J$4&amp;$E861),'Hoja de Trabajo para listado'!$A$151:$Z$151,0)),0)+IFERROR(INDEX('Hoja de Trabajo para listado'!$AB$155:$BA$1048576,MATCH($A861,'Hoja de Trabajo para listado'!$AB$155:$AB$1048576,0),MATCH((CUADRO!J$4&amp;$E861),'Hoja de Trabajo para listado'!$AB$151:$BA$151,0)),0)+IFERROR(INDEX('Hoja de Trabajo para listado'!$BC$155:$CB$1048576,MATCH($A861,'Hoja de Trabajo para listado'!$BC$155:$BC$1048576,0),MATCH((CUADRO!J$4&amp;$E861),'Hoja de Trabajo para listado'!$BC$151:$CB$151,0)),0)+IFERROR(INDEX('Hoja de Trabajo para listado'!$DE$153:$DG$274,MATCH($A861,'Hoja de Trabajo para listado'!$DE$153:$DE$1048576,0),MATCH((CUADRO!J$4&amp;$E861),'Hoja de Trabajo para listado'!$DE$151:$DG$151,0)),0)+IFERROR(INDEX('Hoja de Trabajo para listado'!$CD$155:$DC$1048576,MATCH($A861,'Hoja de Trabajo para listado'!$CD$155:$CD$1048576,0),MATCH((CUADRO!J$4&amp;$E861),'Hoja de Trabajo para listado'!$CD$151:$DC$151,0)),0)</f>
        <v>0</v>
      </c>
      <c r="K861" s="241">
        <f ca="1">+IFERROR(INDEX('Hoja de Trabajo para listado'!$A$155:$Z$1048576,MATCH($A861,'Hoja de Trabajo para listado'!$A$155:$A$1048576,0),MATCH((CUADRO!K$4&amp;$E861),'Hoja de Trabajo para listado'!$A$151:$Z$151,0)),0)+IFERROR(INDEX('Hoja de Trabajo para listado'!$AB$155:$BA$1048576,MATCH($A861,'Hoja de Trabajo para listado'!$AB$155:$AB$1048576,0),MATCH((CUADRO!K$4&amp;$E861),'Hoja de Trabajo para listado'!$AB$151:$BA$151,0)),0)+IFERROR(INDEX('Hoja de Trabajo para listado'!$BC$155:$CB$1048576,MATCH($A861,'Hoja de Trabajo para listado'!$BC$155:$BC$1048576,0),MATCH((CUADRO!K$4&amp;$E861),'Hoja de Trabajo para listado'!$BC$151:$CB$151,0)),0)+IFERROR(INDEX('Hoja de Trabajo para listado'!$DE$153:$DG$274,MATCH($A861,'Hoja de Trabajo para listado'!$DE$153:$DE$1048576,0),MATCH((CUADRO!K$4&amp;$E861),'Hoja de Trabajo para listado'!$DE$151:$DG$151,0)),0)+IFERROR(INDEX('Hoja de Trabajo para listado'!$CD$155:$DC$1048576,MATCH($A861,'Hoja de Trabajo para listado'!$CD$155:$CD$1048576,0),MATCH((CUADRO!K$4&amp;$E861),'Hoja de Trabajo para listado'!$CD$151:$DC$151,0)),0)</f>
        <v>0</v>
      </c>
      <c r="L861" s="241">
        <f ca="1">+IFERROR(INDEX('Hoja de Trabajo para listado'!$A$155:$Z$1048576,MATCH($A861,'Hoja de Trabajo para listado'!$A$155:$A$1048576,0),MATCH((CUADRO!L$4&amp;$E861),'Hoja de Trabajo para listado'!$A$151:$Z$151,0)),0)+IFERROR(INDEX('Hoja de Trabajo para listado'!$AB$155:$BA$1048576,MATCH($A861,'Hoja de Trabajo para listado'!$AB$155:$AB$1048576,0),MATCH((CUADRO!L$4&amp;$E861),'Hoja de Trabajo para listado'!$AB$151:$BA$151,0)),0)+IFERROR(INDEX('Hoja de Trabajo para listado'!$BC$155:$CB$1048576,MATCH($A861,'Hoja de Trabajo para listado'!$BC$155:$BC$1048576,0),MATCH((CUADRO!L$4&amp;$E861),'Hoja de Trabajo para listado'!$BC$151:$CB$151,0)),0)+IFERROR(INDEX('Hoja de Trabajo para listado'!$DE$153:$DG$274,MATCH($A861,'Hoja de Trabajo para listado'!$DE$153:$DE$1048576,0),MATCH((CUADRO!L$4&amp;$E861),'Hoja de Trabajo para listado'!$DE$151:$DG$151,0)),0)+IFERROR(INDEX('Hoja de Trabajo para listado'!$CD$155:$DC$1048576,MATCH($A861,'Hoja de Trabajo para listado'!$CD$155:$CD$1048576,0),MATCH((CUADRO!L$4&amp;$E861),'Hoja de Trabajo para listado'!$CD$151:$DC$151,0)),0)</f>
        <v>0</v>
      </c>
      <c r="M861" s="241">
        <f ca="1">+IFERROR(INDEX('Hoja de Trabajo para listado'!$A$155:$Z$1048576,MATCH($A861,'Hoja de Trabajo para listado'!$A$155:$A$1048576,0),MATCH((CUADRO!M$4&amp;$E861),'Hoja de Trabajo para listado'!$A$151:$Z$151,0)),0)+IFERROR(INDEX('Hoja de Trabajo para listado'!$AB$155:$BA$1048576,MATCH($A861,'Hoja de Trabajo para listado'!$AB$155:$AB$1048576,0),MATCH((CUADRO!M$4&amp;$E861),'Hoja de Trabajo para listado'!$AB$151:$BA$151,0)),0)+IFERROR(INDEX('Hoja de Trabajo para listado'!$BC$155:$CB$1048576,MATCH($A861,'Hoja de Trabajo para listado'!$BC$155:$BC$1048576,0),MATCH((CUADRO!M$4&amp;$E861),'Hoja de Trabajo para listado'!$BC$151:$CB$151,0)),0)+IFERROR(INDEX('Hoja de Trabajo para listado'!$DE$153:$DG$274,MATCH($A861,'Hoja de Trabajo para listado'!$DE$153:$DE$1048576,0),MATCH((CUADRO!M$4&amp;$E861),'Hoja de Trabajo para listado'!$DE$151:$DG$151,0)),0)+IFERROR(INDEX('Hoja de Trabajo para listado'!$CD$155:$DC$1048576,MATCH($A861,'Hoja de Trabajo para listado'!$CD$155:$CD$1048576,0),MATCH((CUADRO!M$4&amp;$E861),'Hoja de Trabajo para listado'!$CD$151:$DC$151,0)),0)</f>
        <v>0</v>
      </c>
      <c r="N861" s="241">
        <f ca="1">+IFERROR(INDEX('Hoja de Trabajo para listado'!$A$155:$Z$1048576,MATCH($A861,'Hoja de Trabajo para listado'!$A$155:$A$1048576,0),MATCH((CUADRO!N$4&amp;$E861),'Hoja de Trabajo para listado'!$A$151:$Z$151,0)),0)+IFERROR(INDEX('Hoja de Trabajo para listado'!$AB$155:$BA$1048576,MATCH($A861,'Hoja de Trabajo para listado'!$AB$155:$AB$1048576,0),MATCH((CUADRO!N$4&amp;$E861),'Hoja de Trabajo para listado'!$AB$151:$BA$151,0)),0)+IFERROR(INDEX('Hoja de Trabajo para listado'!$BC$155:$CB$1048576,MATCH($A861,'Hoja de Trabajo para listado'!$BC$155:$BC$1048576,0),MATCH((CUADRO!N$4&amp;$E861),'Hoja de Trabajo para listado'!$BC$151:$CB$151,0)),0)+IFERROR(INDEX('Hoja de Trabajo para listado'!$DE$153:$DG$274,MATCH($A861,'Hoja de Trabajo para listado'!$DE$153:$DE$1048576,0),MATCH((CUADRO!N$4&amp;$E861),'Hoja de Trabajo para listado'!$DE$151:$DG$151,0)),0)+IFERROR(INDEX('Hoja de Trabajo para listado'!$CD$155:$DC$1048576,MATCH($A861,'Hoja de Trabajo para listado'!$CD$155:$CD$1048576,0),MATCH((CUADRO!N$4&amp;$E861),'Hoja de Trabajo para listado'!$CD$151:$DC$151,0)),0)</f>
        <v>0</v>
      </c>
      <c r="O861" s="241">
        <f ca="1">+IFERROR(INDEX('Hoja de Trabajo para listado'!$A$155:$Z$1048576,MATCH($A861,'Hoja de Trabajo para listado'!$A$155:$A$1048576,0),MATCH((CUADRO!O$4&amp;$E861),'Hoja de Trabajo para listado'!$A$151:$Z$151,0)),0)+IFERROR(INDEX('Hoja de Trabajo para listado'!$AB$155:$BA$1048576,MATCH($A861,'Hoja de Trabajo para listado'!$AB$155:$AB$1048576,0),MATCH((CUADRO!O$4&amp;$E861),'Hoja de Trabajo para listado'!$AB$151:$BA$151,0)),0)+IFERROR(INDEX('Hoja de Trabajo para listado'!$BC$155:$CB$1048576,MATCH($A861,'Hoja de Trabajo para listado'!$BC$155:$BC$1048576,0),MATCH((CUADRO!O$4&amp;$E861),'Hoja de Trabajo para listado'!$BC$151:$CB$151,0)),0)+IFERROR(INDEX('Hoja de Trabajo para listado'!$DE$153:$DG$274,MATCH($A861,'Hoja de Trabajo para listado'!$DE$153:$DE$1048576,0),MATCH((CUADRO!O$4&amp;$E861),'Hoja de Trabajo para listado'!$DE$151:$DG$151,0)),0)+IFERROR(INDEX('Hoja de Trabajo para listado'!$CD$155:$DC$1048576,MATCH($A861,'Hoja de Trabajo para listado'!$CD$155:$CD$1048576,0),MATCH((CUADRO!O$4&amp;$E861),'Hoja de Trabajo para listado'!$CD$151:$DC$151,0)),0)</f>
        <v>0</v>
      </c>
      <c r="P861" s="241">
        <f ca="1">+IFERROR(INDEX('Hoja de Trabajo para listado'!$A$155:$Z$1048576,MATCH($A861,'Hoja de Trabajo para listado'!$A$155:$A$1048576,0),MATCH((CUADRO!P$4&amp;$E861),'Hoja de Trabajo para listado'!$A$151:$Z$151,0)),0)+IFERROR(INDEX('Hoja de Trabajo para listado'!$AB$155:$BA$1048576,MATCH($A861,'Hoja de Trabajo para listado'!$AB$155:$AB$1048576,0),MATCH((CUADRO!P$4&amp;$E861),'Hoja de Trabajo para listado'!$AB$151:$BA$151,0)),0)+IFERROR(INDEX('Hoja de Trabajo para listado'!$BC$155:$CB$1048576,MATCH($A861,'Hoja de Trabajo para listado'!$BC$155:$BC$1048576,0),MATCH((CUADRO!P$4&amp;$E861),'Hoja de Trabajo para listado'!$BC$151:$CB$151,0)),0)+IFERROR(INDEX('Hoja de Trabajo para listado'!$DE$153:$DG$274,MATCH($A861,'Hoja de Trabajo para listado'!$DE$153:$DE$1048576,0),MATCH((CUADRO!P$4&amp;$E861),'Hoja de Trabajo para listado'!$DE$151:$DG$151,0)),0)+IFERROR(INDEX('Hoja de Trabajo para listado'!$CD$155:$DC$1048576,MATCH($A861,'Hoja de Trabajo para listado'!$CD$155:$CD$1048576,0),MATCH((CUADRO!P$4&amp;$E861),'Hoja de Trabajo para listado'!$CD$151:$DC$151,0)),0)</f>
        <v>0</v>
      </c>
      <c r="Q861" s="241">
        <f ca="1">+IFERROR(INDEX('Hoja de Trabajo para listado'!$A$155:$Z$1048576,MATCH($A861,'Hoja de Trabajo para listado'!$A$155:$A$1048576,0),MATCH((CUADRO!Q$4&amp;$E861),'Hoja de Trabajo para listado'!$A$151:$Z$151,0)),0)+IFERROR(INDEX('Hoja de Trabajo para listado'!$AB$155:$BA$1048576,MATCH($A861,'Hoja de Trabajo para listado'!$AB$155:$AB$1048576,0),MATCH((CUADRO!Q$4&amp;$E861),'Hoja de Trabajo para listado'!$AB$151:$BA$151,0)),0)+IFERROR(INDEX('Hoja de Trabajo para listado'!$BC$155:$CB$1048576,MATCH($A861,'Hoja de Trabajo para listado'!$BC$155:$BC$1048576,0),MATCH((CUADRO!Q$4&amp;$E861),'Hoja de Trabajo para listado'!$BC$151:$CB$151,0)),0)+IFERROR(INDEX('Hoja de Trabajo para listado'!$DE$153:$DG$274,MATCH($A861,'Hoja de Trabajo para listado'!$DE$153:$DE$1048576,0),MATCH((CUADRO!Q$4&amp;$E861),'Hoja de Trabajo para listado'!$DE$151:$DG$151,0)),0)+IFERROR(INDEX('Hoja de Trabajo para listado'!$CD$155:$DC$1048576,MATCH($A861,'Hoja de Trabajo para listado'!$CD$155:$CD$1048576,0),MATCH((CUADRO!Q$4&amp;$E861),'Hoja de Trabajo para listado'!$CD$151:$DC$151,0)),0)</f>
        <v>0</v>
      </c>
      <c r="R861" s="241">
        <f t="shared" ca="1" si="33"/>
        <v>0</v>
      </c>
      <c r="S861" s="247"/>
      <c r="T861" s="241">
        <f ca="1">+T862</f>
        <v>0</v>
      </c>
      <c r="U861" s="240">
        <f t="shared" si="34"/>
        <v>1</v>
      </c>
      <c r="V861" s="327" t="str">
        <f>+VLOOKUP(A861,bd_lista!$A$3:$E$592,5,FALSE)</f>
        <v>Gobiernos Autonomos Municipales</v>
      </c>
      <c r="W861" s="397" t="str">
        <f>+V861</f>
        <v>Gobiernos Autonomos Municipales</v>
      </c>
      <c r="X861" s="240">
        <f>+VLOOKUP(A861,[4]Sheet1!$A$13:$D$744,4,FALSE)</f>
        <v>0</v>
      </c>
      <c r="Y861" s="240" t="e">
        <f>+VLOOKUP(X861,bd_lista!$A$3:$C$592,3,FALSE)</f>
        <v>#N/A</v>
      </c>
      <c r="Z861" s="290">
        <f>+X861</f>
        <v>0</v>
      </c>
      <c r="AA861" s="291" t="e">
        <f>+Y861</f>
        <v>#N/A</v>
      </c>
    </row>
    <row r="862" spans="1:27" customFormat="1" ht="15" hidden="1" customHeight="1">
      <c r="A862" s="32">
        <v>1513</v>
      </c>
      <c r="B862" s="394"/>
      <c r="C862" s="245" t="str">
        <f>+VLOOKUP(A862,bd_lista!$A$3:$C$592,3,FALSE)</f>
        <v>Gobierno Autónomo Municipal de Pocoata</v>
      </c>
      <c r="D862" s="396"/>
      <c r="E862" s="242" t="s">
        <v>1304</v>
      </c>
      <c r="F862" s="243">
        <f ca="1">+IFERROR(INDEX('Hoja de Trabajo para listado'!$A$155:$Z$1048576,MATCH($A862,'Hoja de Trabajo para listado'!$A$155:$A$1048576,0),MATCH((CUADRO!F$4&amp;$E862),'Hoja de Trabajo para listado'!$A$151:$Z$151,0)),0)+IFERROR(INDEX('Hoja de Trabajo para listado'!$AB$155:$BA$1048576,MATCH($A862,'Hoja de Trabajo para listado'!$AB$155:$AB$1048576,0),MATCH((CUADRO!F$4&amp;$E862),'Hoja de Trabajo para listado'!$AB$151:$BA$151,0)),0)+IFERROR(INDEX('Hoja de Trabajo para listado'!$BC$155:$CB$1048576,MATCH($A862,'Hoja de Trabajo para listado'!$BC$155:$BC$1048576,0),MATCH((CUADRO!F$4&amp;$E862),'Hoja de Trabajo para listado'!$BC$151:$CB$151,0)),0)+IFERROR(INDEX('Hoja de Trabajo para listado'!$DE$153:$DG$274,MATCH($A862,'Hoja de Trabajo para listado'!$DE$153:$DE$1048576,0),MATCH((CUADRO!F$4&amp;$E862),'Hoja de Trabajo para listado'!$DE$151:$DG$151,0)),0)+IFERROR(INDEX('Hoja de Trabajo para listado'!$CD$155:$DC$1048576,MATCH($A862,'Hoja de Trabajo para listado'!$CD$155:$CD$1048576,0),MATCH((CUADRO!F$4&amp;$E862),'Hoja de Trabajo para listado'!$CD$151:$DC$151,0)),0)</f>
        <v>0</v>
      </c>
      <c r="G862" s="243">
        <f ca="1">+IFERROR(INDEX('Hoja de Trabajo para listado'!$A$155:$Z$1048576,MATCH($A862,'Hoja de Trabajo para listado'!$A$155:$A$1048576,0),MATCH((CUADRO!G$4&amp;$E862),'Hoja de Trabajo para listado'!$A$151:$Z$151,0)),0)+IFERROR(INDEX('Hoja de Trabajo para listado'!$AB$155:$BA$1048576,MATCH($A862,'Hoja de Trabajo para listado'!$AB$155:$AB$1048576,0),MATCH((CUADRO!G$4&amp;$E862),'Hoja de Trabajo para listado'!$AB$151:$BA$151,0)),0)+IFERROR(INDEX('Hoja de Trabajo para listado'!$BC$155:$CB$1048576,MATCH($A862,'Hoja de Trabajo para listado'!$BC$155:$BC$1048576,0),MATCH((CUADRO!G$4&amp;$E862),'Hoja de Trabajo para listado'!$BC$151:$CB$151,0)),0)+IFERROR(INDEX('Hoja de Trabajo para listado'!$DE$153:$DG$274,MATCH($A862,'Hoja de Trabajo para listado'!$DE$153:$DE$1048576,0),MATCH((CUADRO!G$4&amp;$E862),'Hoja de Trabajo para listado'!$DE$151:$DG$151,0)),0)+IFERROR(INDEX('Hoja de Trabajo para listado'!$CD$155:$DC$1048576,MATCH($A862,'Hoja de Trabajo para listado'!$CD$155:$CD$1048576,0),MATCH((CUADRO!G$4&amp;$E862),'Hoja de Trabajo para listado'!$CD$151:$DC$151,0)),0)</f>
        <v>0</v>
      </c>
      <c r="H862" s="243">
        <f ca="1">+IFERROR(INDEX('Hoja de Trabajo para listado'!$A$155:$Z$1048576,MATCH($A862,'Hoja de Trabajo para listado'!$A$155:$A$1048576,0),MATCH((CUADRO!H$4&amp;$E862),'Hoja de Trabajo para listado'!$A$151:$Z$151,0)),0)+IFERROR(INDEX('Hoja de Trabajo para listado'!$AB$155:$BA$1048576,MATCH($A862,'Hoja de Trabajo para listado'!$AB$155:$AB$1048576,0),MATCH((CUADRO!H$4&amp;$E862),'Hoja de Trabajo para listado'!$AB$151:$BA$151,0)),0)+IFERROR(INDEX('Hoja de Trabajo para listado'!$BC$155:$CB$1048576,MATCH($A862,'Hoja de Trabajo para listado'!$BC$155:$BC$1048576,0),MATCH((CUADRO!H$4&amp;$E862),'Hoja de Trabajo para listado'!$BC$151:$CB$151,0)),0)+IFERROR(INDEX('Hoja de Trabajo para listado'!$DE$153:$DG$274,MATCH($A862,'Hoja de Trabajo para listado'!$DE$153:$DE$1048576,0),MATCH((CUADRO!H$4&amp;$E862),'Hoja de Trabajo para listado'!$DE$151:$DG$151,0)),0)+IFERROR(INDEX('Hoja de Trabajo para listado'!$CD$155:$DC$1048576,MATCH($A862,'Hoja de Trabajo para listado'!$CD$155:$CD$1048576,0),MATCH((CUADRO!H$4&amp;$E862),'Hoja de Trabajo para listado'!$CD$151:$DC$151,0)),0)</f>
        <v>0</v>
      </c>
      <c r="I862" s="243">
        <f ca="1">+IFERROR(INDEX('Hoja de Trabajo para listado'!$A$155:$Z$1048576,MATCH($A862,'Hoja de Trabajo para listado'!$A$155:$A$1048576,0),MATCH((CUADRO!I$4&amp;$E862),'Hoja de Trabajo para listado'!$A$151:$Z$151,0)),0)+IFERROR(INDEX('Hoja de Trabajo para listado'!$AB$155:$BA$1048576,MATCH($A862,'Hoja de Trabajo para listado'!$AB$155:$AB$1048576,0),MATCH((CUADRO!I$4&amp;$E862),'Hoja de Trabajo para listado'!$AB$151:$BA$151,0)),0)+IFERROR(INDEX('Hoja de Trabajo para listado'!$BC$155:$CB$1048576,MATCH($A862,'Hoja de Trabajo para listado'!$BC$155:$BC$1048576,0),MATCH((CUADRO!I$4&amp;$E862),'Hoja de Trabajo para listado'!$BC$151:$CB$151,0)),0)+IFERROR(INDEX('Hoja de Trabajo para listado'!$DE$153:$DG$274,MATCH($A862,'Hoja de Trabajo para listado'!$DE$153:$DE$1048576,0),MATCH((CUADRO!I$4&amp;$E862),'Hoja de Trabajo para listado'!$DE$151:$DG$151,0)),0)+IFERROR(INDEX('Hoja de Trabajo para listado'!$CD$155:$DC$1048576,MATCH($A862,'Hoja de Trabajo para listado'!$CD$155:$CD$1048576,0),MATCH((CUADRO!I$4&amp;$E862),'Hoja de Trabajo para listado'!$CD$151:$DC$151,0)),0)</f>
        <v>0</v>
      </c>
      <c r="J862" s="243">
        <f ca="1">+IFERROR(INDEX('Hoja de Trabajo para listado'!$A$155:$Z$1048576,MATCH($A862,'Hoja de Trabajo para listado'!$A$155:$A$1048576,0),MATCH((CUADRO!J$4&amp;$E862),'Hoja de Trabajo para listado'!$A$151:$Z$151,0)),0)+IFERROR(INDEX('Hoja de Trabajo para listado'!$AB$155:$BA$1048576,MATCH($A862,'Hoja de Trabajo para listado'!$AB$155:$AB$1048576,0),MATCH((CUADRO!J$4&amp;$E862),'Hoja de Trabajo para listado'!$AB$151:$BA$151,0)),0)+IFERROR(INDEX('Hoja de Trabajo para listado'!$BC$155:$CB$1048576,MATCH($A862,'Hoja de Trabajo para listado'!$BC$155:$BC$1048576,0),MATCH((CUADRO!J$4&amp;$E862),'Hoja de Trabajo para listado'!$BC$151:$CB$151,0)),0)+IFERROR(INDEX('Hoja de Trabajo para listado'!$DE$153:$DG$274,MATCH($A862,'Hoja de Trabajo para listado'!$DE$153:$DE$1048576,0),MATCH((CUADRO!J$4&amp;$E862),'Hoja de Trabajo para listado'!$DE$151:$DG$151,0)),0)+IFERROR(INDEX('Hoja de Trabajo para listado'!$CD$155:$DC$1048576,MATCH($A862,'Hoja de Trabajo para listado'!$CD$155:$CD$1048576,0),MATCH((CUADRO!J$4&amp;$E862),'Hoja de Trabajo para listado'!$CD$151:$DC$151,0)),0)</f>
        <v>0</v>
      </c>
      <c r="K862" s="243">
        <f ca="1">+IFERROR(INDEX('Hoja de Trabajo para listado'!$A$155:$Z$1048576,MATCH($A862,'Hoja de Trabajo para listado'!$A$155:$A$1048576,0),MATCH((CUADRO!K$4&amp;$E862),'Hoja de Trabajo para listado'!$A$151:$Z$151,0)),0)+IFERROR(INDEX('Hoja de Trabajo para listado'!$AB$155:$BA$1048576,MATCH($A862,'Hoja de Trabajo para listado'!$AB$155:$AB$1048576,0),MATCH((CUADRO!K$4&amp;$E862),'Hoja de Trabajo para listado'!$AB$151:$BA$151,0)),0)+IFERROR(INDEX('Hoja de Trabajo para listado'!$BC$155:$CB$1048576,MATCH($A862,'Hoja de Trabajo para listado'!$BC$155:$BC$1048576,0),MATCH((CUADRO!K$4&amp;$E862),'Hoja de Trabajo para listado'!$BC$151:$CB$151,0)),0)+IFERROR(INDEX('Hoja de Trabajo para listado'!$DE$153:$DG$274,MATCH($A862,'Hoja de Trabajo para listado'!$DE$153:$DE$1048576,0),MATCH((CUADRO!K$4&amp;$E862),'Hoja de Trabajo para listado'!$DE$151:$DG$151,0)),0)+IFERROR(INDEX('Hoja de Trabajo para listado'!$CD$155:$DC$1048576,MATCH($A862,'Hoja de Trabajo para listado'!$CD$155:$CD$1048576,0),MATCH((CUADRO!K$4&amp;$E862),'Hoja de Trabajo para listado'!$CD$151:$DC$151,0)),0)</f>
        <v>0</v>
      </c>
      <c r="L862" s="243">
        <f ca="1">+IFERROR(INDEX('Hoja de Trabajo para listado'!$A$155:$Z$1048576,MATCH($A862,'Hoja de Trabajo para listado'!$A$155:$A$1048576,0),MATCH((CUADRO!L$4&amp;$E862),'Hoja de Trabajo para listado'!$A$151:$Z$151,0)),0)+IFERROR(INDEX('Hoja de Trabajo para listado'!$AB$155:$BA$1048576,MATCH($A862,'Hoja de Trabajo para listado'!$AB$155:$AB$1048576,0),MATCH((CUADRO!L$4&amp;$E862),'Hoja de Trabajo para listado'!$AB$151:$BA$151,0)),0)+IFERROR(INDEX('Hoja de Trabajo para listado'!$BC$155:$CB$1048576,MATCH($A862,'Hoja de Trabajo para listado'!$BC$155:$BC$1048576,0),MATCH((CUADRO!L$4&amp;$E862),'Hoja de Trabajo para listado'!$BC$151:$CB$151,0)),0)+IFERROR(INDEX('Hoja de Trabajo para listado'!$DE$153:$DG$274,MATCH($A862,'Hoja de Trabajo para listado'!$DE$153:$DE$1048576,0),MATCH((CUADRO!L$4&amp;$E862),'Hoja de Trabajo para listado'!$DE$151:$DG$151,0)),0)+IFERROR(INDEX('Hoja de Trabajo para listado'!$CD$155:$DC$1048576,MATCH($A862,'Hoja de Trabajo para listado'!$CD$155:$CD$1048576,0),MATCH((CUADRO!L$4&amp;$E862),'Hoja de Trabajo para listado'!$CD$151:$DC$151,0)),0)</f>
        <v>0</v>
      </c>
      <c r="M862" s="243">
        <f ca="1">+IFERROR(INDEX('Hoja de Trabajo para listado'!$A$155:$Z$1048576,MATCH($A862,'Hoja de Trabajo para listado'!$A$155:$A$1048576,0),MATCH((CUADRO!M$4&amp;$E862),'Hoja de Trabajo para listado'!$A$151:$Z$151,0)),0)+IFERROR(INDEX('Hoja de Trabajo para listado'!$AB$155:$BA$1048576,MATCH($A862,'Hoja de Trabajo para listado'!$AB$155:$AB$1048576,0),MATCH((CUADRO!M$4&amp;$E862),'Hoja de Trabajo para listado'!$AB$151:$BA$151,0)),0)+IFERROR(INDEX('Hoja de Trabajo para listado'!$BC$155:$CB$1048576,MATCH($A862,'Hoja de Trabajo para listado'!$BC$155:$BC$1048576,0),MATCH((CUADRO!M$4&amp;$E862),'Hoja de Trabajo para listado'!$BC$151:$CB$151,0)),0)+IFERROR(INDEX('Hoja de Trabajo para listado'!$DE$153:$DG$274,MATCH($A862,'Hoja de Trabajo para listado'!$DE$153:$DE$1048576,0),MATCH((CUADRO!M$4&amp;$E862),'Hoja de Trabajo para listado'!$DE$151:$DG$151,0)),0)+IFERROR(INDEX('Hoja de Trabajo para listado'!$CD$155:$DC$1048576,MATCH($A862,'Hoja de Trabajo para listado'!$CD$155:$CD$1048576,0),MATCH((CUADRO!M$4&amp;$E862),'Hoja de Trabajo para listado'!$CD$151:$DC$151,0)),0)</f>
        <v>0</v>
      </c>
      <c r="N862" s="243">
        <f ca="1">+IFERROR(INDEX('Hoja de Trabajo para listado'!$A$155:$Z$1048576,MATCH($A862,'Hoja de Trabajo para listado'!$A$155:$A$1048576,0),MATCH((CUADRO!N$4&amp;$E862),'Hoja de Trabajo para listado'!$A$151:$Z$151,0)),0)+IFERROR(INDEX('Hoja de Trabajo para listado'!$AB$155:$BA$1048576,MATCH($A862,'Hoja de Trabajo para listado'!$AB$155:$AB$1048576,0),MATCH((CUADRO!N$4&amp;$E862),'Hoja de Trabajo para listado'!$AB$151:$BA$151,0)),0)+IFERROR(INDEX('Hoja de Trabajo para listado'!$BC$155:$CB$1048576,MATCH($A862,'Hoja de Trabajo para listado'!$BC$155:$BC$1048576,0),MATCH((CUADRO!N$4&amp;$E862),'Hoja de Trabajo para listado'!$BC$151:$CB$151,0)),0)+IFERROR(INDEX('Hoja de Trabajo para listado'!$DE$153:$DG$274,MATCH($A862,'Hoja de Trabajo para listado'!$DE$153:$DE$1048576,0),MATCH((CUADRO!N$4&amp;$E862),'Hoja de Trabajo para listado'!$DE$151:$DG$151,0)),0)+IFERROR(INDEX('Hoja de Trabajo para listado'!$CD$155:$DC$1048576,MATCH($A862,'Hoja de Trabajo para listado'!$CD$155:$CD$1048576,0),MATCH((CUADRO!N$4&amp;$E862),'Hoja de Trabajo para listado'!$CD$151:$DC$151,0)),0)</f>
        <v>0</v>
      </c>
      <c r="O862" s="243">
        <f ca="1">+IFERROR(INDEX('Hoja de Trabajo para listado'!$A$155:$Z$1048576,MATCH($A862,'Hoja de Trabajo para listado'!$A$155:$A$1048576,0),MATCH((CUADRO!O$4&amp;$E862),'Hoja de Trabajo para listado'!$A$151:$Z$151,0)),0)+IFERROR(INDEX('Hoja de Trabajo para listado'!$AB$155:$BA$1048576,MATCH($A862,'Hoja de Trabajo para listado'!$AB$155:$AB$1048576,0),MATCH((CUADRO!O$4&amp;$E862),'Hoja de Trabajo para listado'!$AB$151:$BA$151,0)),0)+IFERROR(INDEX('Hoja de Trabajo para listado'!$BC$155:$CB$1048576,MATCH($A862,'Hoja de Trabajo para listado'!$BC$155:$BC$1048576,0),MATCH((CUADRO!O$4&amp;$E862),'Hoja de Trabajo para listado'!$BC$151:$CB$151,0)),0)+IFERROR(INDEX('Hoja de Trabajo para listado'!$DE$153:$DG$274,MATCH($A862,'Hoja de Trabajo para listado'!$DE$153:$DE$1048576,0),MATCH((CUADRO!O$4&amp;$E862),'Hoja de Trabajo para listado'!$DE$151:$DG$151,0)),0)+IFERROR(INDEX('Hoja de Trabajo para listado'!$CD$155:$DC$1048576,MATCH($A862,'Hoja de Trabajo para listado'!$CD$155:$CD$1048576,0),MATCH((CUADRO!O$4&amp;$E862),'Hoja de Trabajo para listado'!$CD$151:$DC$151,0)),0)</f>
        <v>0</v>
      </c>
      <c r="P862" s="243">
        <f ca="1">+IFERROR(INDEX('Hoja de Trabajo para listado'!$A$155:$Z$1048576,MATCH($A862,'Hoja de Trabajo para listado'!$A$155:$A$1048576,0),MATCH((CUADRO!P$4&amp;$E862),'Hoja de Trabajo para listado'!$A$151:$Z$151,0)),0)+IFERROR(INDEX('Hoja de Trabajo para listado'!$AB$155:$BA$1048576,MATCH($A862,'Hoja de Trabajo para listado'!$AB$155:$AB$1048576,0),MATCH((CUADRO!P$4&amp;$E862),'Hoja de Trabajo para listado'!$AB$151:$BA$151,0)),0)+IFERROR(INDEX('Hoja de Trabajo para listado'!$BC$155:$CB$1048576,MATCH($A862,'Hoja de Trabajo para listado'!$BC$155:$BC$1048576,0),MATCH((CUADRO!P$4&amp;$E862),'Hoja de Trabajo para listado'!$BC$151:$CB$151,0)),0)+IFERROR(INDEX('Hoja de Trabajo para listado'!$DE$153:$DG$274,MATCH($A862,'Hoja de Trabajo para listado'!$DE$153:$DE$1048576,0),MATCH((CUADRO!P$4&amp;$E862),'Hoja de Trabajo para listado'!$DE$151:$DG$151,0)),0)+IFERROR(INDEX('Hoja de Trabajo para listado'!$CD$155:$DC$1048576,MATCH($A862,'Hoja de Trabajo para listado'!$CD$155:$CD$1048576,0),MATCH((CUADRO!P$4&amp;$E862),'Hoja de Trabajo para listado'!$CD$151:$DC$151,0)),0)</f>
        <v>0</v>
      </c>
      <c r="Q862" s="243">
        <f ca="1">+IFERROR(INDEX('Hoja de Trabajo para listado'!$A$155:$Z$1048576,MATCH($A862,'Hoja de Trabajo para listado'!$A$155:$A$1048576,0),MATCH((CUADRO!Q$4&amp;$E862),'Hoja de Trabajo para listado'!$A$151:$Z$151,0)),0)+IFERROR(INDEX('Hoja de Trabajo para listado'!$AB$155:$BA$1048576,MATCH($A862,'Hoja de Trabajo para listado'!$AB$155:$AB$1048576,0),MATCH((CUADRO!Q$4&amp;$E862),'Hoja de Trabajo para listado'!$AB$151:$BA$151,0)),0)+IFERROR(INDEX('Hoja de Trabajo para listado'!$BC$155:$CB$1048576,MATCH($A862,'Hoja de Trabajo para listado'!$BC$155:$BC$1048576,0),MATCH((CUADRO!Q$4&amp;$E862),'Hoja de Trabajo para listado'!$BC$151:$CB$151,0)),0)+IFERROR(INDEX('Hoja de Trabajo para listado'!$DE$153:$DG$274,MATCH($A862,'Hoja de Trabajo para listado'!$DE$153:$DE$1048576,0),MATCH((CUADRO!Q$4&amp;$E862),'Hoja de Trabajo para listado'!$DE$151:$DG$151,0)),0)+IFERROR(INDEX('Hoja de Trabajo para listado'!$CD$155:$DC$1048576,MATCH($A862,'Hoja de Trabajo para listado'!$CD$155:$CD$1048576,0),MATCH((CUADRO!Q$4&amp;$E862),'Hoja de Trabajo para listado'!$CD$151:$DC$151,0)),0)</f>
        <v>0</v>
      </c>
      <c r="R862" s="243">
        <f t="shared" ca="1" si="33"/>
        <v>0</v>
      </c>
      <c r="S862" s="256">
        <f ca="1">+R861+R862</f>
        <v>0</v>
      </c>
      <c r="T862" s="243">
        <f ca="1">+S862</f>
        <v>0</v>
      </c>
      <c r="U862" s="242">
        <f t="shared" si="34"/>
        <v>2</v>
      </c>
      <c r="V862" s="327" t="str">
        <f>+VLOOKUP(A862,bd_lista!$A$3:$E$592,5,FALSE)</f>
        <v>Gobiernos Autonomos Municipales</v>
      </c>
      <c r="W862" s="398"/>
      <c r="X862" s="240">
        <f>+VLOOKUP(A862,[4]Sheet1!$A$13:$D$744,4,FALSE)</f>
        <v>0</v>
      </c>
      <c r="Y862" s="240" t="e">
        <f>+VLOOKUP(X862,bd_lista!$A$3:$C$592,3,FALSE)</f>
        <v>#N/A</v>
      </c>
      <c r="Z862" s="288"/>
      <c r="AA862" s="289"/>
    </row>
    <row r="863" spans="1:27" customFormat="1" ht="15" hidden="1" customHeight="1">
      <c r="A863" s="32">
        <v>1514</v>
      </c>
      <c r="B863" s="393">
        <f>+A863</f>
        <v>1514</v>
      </c>
      <c r="C863" s="245" t="str">
        <f>+VLOOKUP(A863,bd_lista!$A$3:$C$592,3,FALSE)</f>
        <v>Gobierno Autónomo Municipal de Ocurí</v>
      </c>
      <c r="D863" s="395" t="str">
        <f>+C863</f>
        <v>Gobierno Autónomo Municipal de Ocurí</v>
      </c>
      <c r="E863" s="240" t="s">
        <v>1303</v>
      </c>
      <c r="F863" s="241">
        <f ca="1">+IFERROR(INDEX('Hoja de Trabajo para listado'!$A$155:$Z$1048576,MATCH($A863,'Hoja de Trabajo para listado'!$A$155:$A$1048576,0),MATCH((CUADRO!F$4&amp;$E863),'Hoja de Trabajo para listado'!$A$151:$Z$151,0)),0)+IFERROR(INDEX('Hoja de Trabajo para listado'!$AB$155:$BA$1048576,MATCH($A863,'Hoja de Trabajo para listado'!$AB$155:$AB$1048576,0),MATCH((CUADRO!F$4&amp;$E863),'Hoja de Trabajo para listado'!$AB$151:$BA$151,0)),0)+IFERROR(INDEX('Hoja de Trabajo para listado'!$BC$155:$CB$1048576,MATCH($A863,'Hoja de Trabajo para listado'!$BC$155:$BC$1048576,0),MATCH((CUADRO!F$4&amp;$E863),'Hoja de Trabajo para listado'!$BC$151:$CB$151,0)),0)+IFERROR(INDEX('Hoja de Trabajo para listado'!$DE$153:$DG$274,MATCH($A863,'Hoja de Trabajo para listado'!$DE$153:$DE$1048576,0),MATCH((CUADRO!F$4&amp;$E863),'Hoja de Trabajo para listado'!$DE$151:$DG$151,0)),0)+IFERROR(INDEX('Hoja de Trabajo para listado'!$CD$155:$DC$1048576,MATCH($A863,'Hoja de Trabajo para listado'!$CD$155:$CD$1048576,0),MATCH((CUADRO!F$4&amp;$E863),'Hoja de Trabajo para listado'!$CD$151:$DC$151,0)),0)</f>
        <v>0</v>
      </c>
      <c r="G863" s="241">
        <f ca="1">+IFERROR(INDEX('Hoja de Trabajo para listado'!$A$155:$Z$1048576,MATCH($A863,'Hoja de Trabajo para listado'!$A$155:$A$1048576,0),MATCH((CUADRO!G$4&amp;$E863),'Hoja de Trabajo para listado'!$A$151:$Z$151,0)),0)+IFERROR(INDEX('Hoja de Trabajo para listado'!$AB$155:$BA$1048576,MATCH($A863,'Hoja de Trabajo para listado'!$AB$155:$AB$1048576,0),MATCH((CUADRO!G$4&amp;$E863),'Hoja de Trabajo para listado'!$AB$151:$BA$151,0)),0)+IFERROR(INDEX('Hoja de Trabajo para listado'!$BC$155:$CB$1048576,MATCH($A863,'Hoja de Trabajo para listado'!$BC$155:$BC$1048576,0),MATCH((CUADRO!G$4&amp;$E863),'Hoja de Trabajo para listado'!$BC$151:$CB$151,0)),0)+IFERROR(INDEX('Hoja de Trabajo para listado'!$DE$153:$DG$274,MATCH($A863,'Hoja de Trabajo para listado'!$DE$153:$DE$1048576,0),MATCH((CUADRO!G$4&amp;$E863),'Hoja de Trabajo para listado'!$DE$151:$DG$151,0)),0)+IFERROR(INDEX('Hoja de Trabajo para listado'!$CD$155:$DC$1048576,MATCH($A863,'Hoja de Trabajo para listado'!$CD$155:$CD$1048576,0),MATCH((CUADRO!G$4&amp;$E863),'Hoja de Trabajo para listado'!$CD$151:$DC$151,0)),0)</f>
        <v>0</v>
      </c>
      <c r="H863" s="241">
        <f ca="1">+IFERROR(INDEX('Hoja de Trabajo para listado'!$A$155:$Z$1048576,MATCH($A863,'Hoja de Trabajo para listado'!$A$155:$A$1048576,0),MATCH((CUADRO!H$4&amp;$E863),'Hoja de Trabajo para listado'!$A$151:$Z$151,0)),0)+IFERROR(INDEX('Hoja de Trabajo para listado'!$AB$155:$BA$1048576,MATCH($A863,'Hoja de Trabajo para listado'!$AB$155:$AB$1048576,0),MATCH((CUADRO!H$4&amp;$E863),'Hoja de Trabajo para listado'!$AB$151:$BA$151,0)),0)+IFERROR(INDEX('Hoja de Trabajo para listado'!$BC$155:$CB$1048576,MATCH($A863,'Hoja de Trabajo para listado'!$BC$155:$BC$1048576,0),MATCH((CUADRO!H$4&amp;$E863),'Hoja de Trabajo para listado'!$BC$151:$CB$151,0)),0)+IFERROR(INDEX('Hoja de Trabajo para listado'!$DE$153:$DG$274,MATCH($A863,'Hoja de Trabajo para listado'!$DE$153:$DE$1048576,0),MATCH((CUADRO!H$4&amp;$E863),'Hoja de Trabajo para listado'!$DE$151:$DG$151,0)),0)+IFERROR(INDEX('Hoja de Trabajo para listado'!$CD$155:$DC$1048576,MATCH($A863,'Hoja de Trabajo para listado'!$CD$155:$CD$1048576,0),MATCH((CUADRO!H$4&amp;$E863),'Hoja de Trabajo para listado'!$CD$151:$DC$151,0)),0)</f>
        <v>0</v>
      </c>
      <c r="I863" s="241">
        <f ca="1">+IFERROR(INDEX('Hoja de Trabajo para listado'!$A$155:$Z$1048576,MATCH($A863,'Hoja de Trabajo para listado'!$A$155:$A$1048576,0),MATCH((CUADRO!I$4&amp;$E863),'Hoja de Trabajo para listado'!$A$151:$Z$151,0)),0)+IFERROR(INDEX('Hoja de Trabajo para listado'!$AB$155:$BA$1048576,MATCH($A863,'Hoja de Trabajo para listado'!$AB$155:$AB$1048576,0),MATCH((CUADRO!I$4&amp;$E863),'Hoja de Trabajo para listado'!$AB$151:$BA$151,0)),0)+IFERROR(INDEX('Hoja de Trabajo para listado'!$BC$155:$CB$1048576,MATCH($A863,'Hoja de Trabajo para listado'!$BC$155:$BC$1048576,0),MATCH((CUADRO!I$4&amp;$E863),'Hoja de Trabajo para listado'!$BC$151:$CB$151,0)),0)+IFERROR(INDEX('Hoja de Trabajo para listado'!$DE$153:$DG$274,MATCH($A863,'Hoja de Trabajo para listado'!$DE$153:$DE$1048576,0),MATCH((CUADRO!I$4&amp;$E863),'Hoja de Trabajo para listado'!$DE$151:$DG$151,0)),0)+IFERROR(INDEX('Hoja de Trabajo para listado'!$CD$155:$DC$1048576,MATCH($A863,'Hoja de Trabajo para listado'!$CD$155:$CD$1048576,0),MATCH((CUADRO!I$4&amp;$E863),'Hoja de Trabajo para listado'!$CD$151:$DC$151,0)),0)</f>
        <v>0</v>
      </c>
      <c r="J863" s="241">
        <f ca="1">+IFERROR(INDEX('Hoja de Trabajo para listado'!$A$155:$Z$1048576,MATCH($A863,'Hoja de Trabajo para listado'!$A$155:$A$1048576,0),MATCH((CUADRO!J$4&amp;$E863),'Hoja de Trabajo para listado'!$A$151:$Z$151,0)),0)+IFERROR(INDEX('Hoja de Trabajo para listado'!$AB$155:$BA$1048576,MATCH($A863,'Hoja de Trabajo para listado'!$AB$155:$AB$1048576,0),MATCH((CUADRO!J$4&amp;$E863),'Hoja de Trabajo para listado'!$AB$151:$BA$151,0)),0)+IFERROR(INDEX('Hoja de Trabajo para listado'!$BC$155:$CB$1048576,MATCH($A863,'Hoja de Trabajo para listado'!$BC$155:$BC$1048576,0),MATCH((CUADRO!J$4&amp;$E863),'Hoja de Trabajo para listado'!$BC$151:$CB$151,0)),0)+IFERROR(INDEX('Hoja de Trabajo para listado'!$DE$153:$DG$274,MATCH($A863,'Hoja de Trabajo para listado'!$DE$153:$DE$1048576,0),MATCH((CUADRO!J$4&amp;$E863),'Hoja de Trabajo para listado'!$DE$151:$DG$151,0)),0)+IFERROR(INDEX('Hoja de Trabajo para listado'!$CD$155:$DC$1048576,MATCH($A863,'Hoja de Trabajo para listado'!$CD$155:$CD$1048576,0),MATCH((CUADRO!J$4&amp;$E863),'Hoja de Trabajo para listado'!$CD$151:$DC$151,0)),0)</f>
        <v>0</v>
      </c>
      <c r="K863" s="241">
        <f ca="1">+IFERROR(INDEX('Hoja de Trabajo para listado'!$A$155:$Z$1048576,MATCH($A863,'Hoja de Trabajo para listado'!$A$155:$A$1048576,0),MATCH((CUADRO!K$4&amp;$E863),'Hoja de Trabajo para listado'!$A$151:$Z$151,0)),0)+IFERROR(INDEX('Hoja de Trabajo para listado'!$AB$155:$BA$1048576,MATCH($A863,'Hoja de Trabajo para listado'!$AB$155:$AB$1048576,0),MATCH((CUADRO!K$4&amp;$E863),'Hoja de Trabajo para listado'!$AB$151:$BA$151,0)),0)+IFERROR(INDEX('Hoja de Trabajo para listado'!$BC$155:$CB$1048576,MATCH($A863,'Hoja de Trabajo para listado'!$BC$155:$BC$1048576,0),MATCH((CUADRO!K$4&amp;$E863),'Hoja de Trabajo para listado'!$BC$151:$CB$151,0)),0)+IFERROR(INDEX('Hoja de Trabajo para listado'!$DE$153:$DG$274,MATCH($A863,'Hoja de Trabajo para listado'!$DE$153:$DE$1048576,0),MATCH((CUADRO!K$4&amp;$E863),'Hoja de Trabajo para listado'!$DE$151:$DG$151,0)),0)+IFERROR(INDEX('Hoja de Trabajo para listado'!$CD$155:$DC$1048576,MATCH($A863,'Hoja de Trabajo para listado'!$CD$155:$CD$1048576,0),MATCH((CUADRO!K$4&amp;$E863),'Hoja de Trabajo para listado'!$CD$151:$DC$151,0)),0)</f>
        <v>0</v>
      </c>
      <c r="L863" s="241">
        <f ca="1">+IFERROR(INDEX('Hoja de Trabajo para listado'!$A$155:$Z$1048576,MATCH($A863,'Hoja de Trabajo para listado'!$A$155:$A$1048576,0),MATCH((CUADRO!L$4&amp;$E863),'Hoja de Trabajo para listado'!$A$151:$Z$151,0)),0)+IFERROR(INDEX('Hoja de Trabajo para listado'!$AB$155:$BA$1048576,MATCH($A863,'Hoja de Trabajo para listado'!$AB$155:$AB$1048576,0),MATCH((CUADRO!L$4&amp;$E863),'Hoja de Trabajo para listado'!$AB$151:$BA$151,0)),0)+IFERROR(INDEX('Hoja de Trabajo para listado'!$BC$155:$CB$1048576,MATCH($A863,'Hoja de Trabajo para listado'!$BC$155:$BC$1048576,0),MATCH((CUADRO!L$4&amp;$E863),'Hoja de Trabajo para listado'!$BC$151:$CB$151,0)),0)+IFERROR(INDEX('Hoja de Trabajo para listado'!$DE$153:$DG$274,MATCH($A863,'Hoja de Trabajo para listado'!$DE$153:$DE$1048576,0),MATCH((CUADRO!L$4&amp;$E863),'Hoja de Trabajo para listado'!$DE$151:$DG$151,0)),0)+IFERROR(INDEX('Hoja de Trabajo para listado'!$CD$155:$DC$1048576,MATCH($A863,'Hoja de Trabajo para listado'!$CD$155:$CD$1048576,0),MATCH((CUADRO!L$4&amp;$E863),'Hoja de Trabajo para listado'!$CD$151:$DC$151,0)),0)</f>
        <v>0</v>
      </c>
      <c r="M863" s="241">
        <f ca="1">+IFERROR(INDEX('Hoja de Trabajo para listado'!$A$155:$Z$1048576,MATCH($A863,'Hoja de Trabajo para listado'!$A$155:$A$1048576,0),MATCH((CUADRO!M$4&amp;$E863),'Hoja de Trabajo para listado'!$A$151:$Z$151,0)),0)+IFERROR(INDEX('Hoja de Trabajo para listado'!$AB$155:$BA$1048576,MATCH($A863,'Hoja de Trabajo para listado'!$AB$155:$AB$1048576,0),MATCH((CUADRO!M$4&amp;$E863),'Hoja de Trabajo para listado'!$AB$151:$BA$151,0)),0)+IFERROR(INDEX('Hoja de Trabajo para listado'!$BC$155:$CB$1048576,MATCH($A863,'Hoja de Trabajo para listado'!$BC$155:$BC$1048576,0),MATCH((CUADRO!M$4&amp;$E863),'Hoja de Trabajo para listado'!$BC$151:$CB$151,0)),0)+IFERROR(INDEX('Hoja de Trabajo para listado'!$DE$153:$DG$274,MATCH($A863,'Hoja de Trabajo para listado'!$DE$153:$DE$1048576,0),MATCH((CUADRO!M$4&amp;$E863),'Hoja de Trabajo para listado'!$DE$151:$DG$151,0)),0)+IFERROR(INDEX('Hoja de Trabajo para listado'!$CD$155:$DC$1048576,MATCH($A863,'Hoja de Trabajo para listado'!$CD$155:$CD$1048576,0),MATCH((CUADRO!M$4&amp;$E863),'Hoja de Trabajo para listado'!$CD$151:$DC$151,0)),0)</f>
        <v>0</v>
      </c>
      <c r="N863" s="241">
        <f ca="1">+IFERROR(INDEX('Hoja de Trabajo para listado'!$A$155:$Z$1048576,MATCH($A863,'Hoja de Trabajo para listado'!$A$155:$A$1048576,0),MATCH((CUADRO!N$4&amp;$E863),'Hoja de Trabajo para listado'!$A$151:$Z$151,0)),0)+IFERROR(INDEX('Hoja de Trabajo para listado'!$AB$155:$BA$1048576,MATCH($A863,'Hoja de Trabajo para listado'!$AB$155:$AB$1048576,0),MATCH((CUADRO!N$4&amp;$E863),'Hoja de Trabajo para listado'!$AB$151:$BA$151,0)),0)+IFERROR(INDEX('Hoja de Trabajo para listado'!$BC$155:$CB$1048576,MATCH($A863,'Hoja de Trabajo para listado'!$BC$155:$BC$1048576,0),MATCH((CUADRO!N$4&amp;$E863),'Hoja de Trabajo para listado'!$BC$151:$CB$151,0)),0)+IFERROR(INDEX('Hoja de Trabajo para listado'!$DE$153:$DG$274,MATCH($A863,'Hoja de Trabajo para listado'!$DE$153:$DE$1048576,0),MATCH((CUADRO!N$4&amp;$E863),'Hoja de Trabajo para listado'!$DE$151:$DG$151,0)),0)+IFERROR(INDEX('Hoja de Trabajo para listado'!$CD$155:$DC$1048576,MATCH($A863,'Hoja de Trabajo para listado'!$CD$155:$CD$1048576,0),MATCH((CUADRO!N$4&amp;$E863),'Hoja de Trabajo para listado'!$CD$151:$DC$151,0)),0)</f>
        <v>0</v>
      </c>
      <c r="O863" s="241">
        <f ca="1">+IFERROR(INDEX('Hoja de Trabajo para listado'!$A$155:$Z$1048576,MATCH($A863,'Hoja de Trabajo para listado'!$A$155:$A$1048576,0),MATCH((CUADRO!O$4&amp;$E863),'Hoja de Trabajo para listado'!$A$151:$Z$151,0)),0)+IFERROR(INDEX('Hoja de Trabajo para listado'!$AB$155:$BA$1048576,MATCH($A863,'Hoja de Trabajo para listado'!$AB$155:$AB$1048576,0),MATCH((CUADRO!O$4&amp;$E863),'Hoja de Trabajo para listado'!$AB$151:$BA$151,0)),0)+IFERROR(INDEX('Hoja de Trabajo para listado'!$BC$155:$CB$1048576,MATCH($A863,'Hoja de Trabajo para listado'!$BC$155:$BC$1048576,0),MATCH((CUADRO!O$4&amp;$E863),'Hoja de Trabajo para listado'!$BC$151:$CB$151,0)),0)+IFERROR(INDEX('Hoja de Trabajo para listado'!$DE$153:$DG$274,MATCH($A863,'Hoja de Trabajo para listado'!$DE$153:$DE$1048576,0),MATCH((CUADRO!O$4&amp;$E863),'Hoja de Trabajo para listado'!$DE$151:$DG$151,0)),0)+IFERROR(INDEX('Hoja de Trabajo para listado'!$CD$155:$DC$1048576,MATCH($A863,'Hoja de Trabajo para listado'!$CD$155:$CD$1048576,0),MATCH((CUADRO!O$4&amp;$E863),'Hoja de Trabajo para listado'!$CD$151:$DC$151,0)),0)</f>
        <v>0</v>
      </c>
      <c r="P863" s="241">
        <f ca="1">+IFERROR(INDEX('Hoja de Trabajo para listado'!$A$155:$Z$1048576,MATCH($A863,'Hoja de Trabajo para listado'!$A$155:$A$1048576,0),MATCH((CUADRO!P$4&amp;$E863),'Hoja de Trabajo para listado'!$A$151:$Z$151,0)),0)+IFERROR(INDEX('Hoja de Trabajo para listado'!$AB$155:$BA$1048576,MATCH($A863,'Hoja de Trabajo para listado'!$AB$155:$AB$1048576,0),MATCH((CUADRO!P$4&amp;$E863),'Hoja de Trabajo para listado'!$AB$151:$BA$151,0)),0)+IFERROR(INDEX('Hoja de Trabajo para listado'!$BC$155:$CB$1048576,MATCH($A863,'Hoja de Trabajo para listado'!$BC$155:$BC$1048576,0),MATCH((CUADRO!P$4&amp;$E863),'Hoja de Trabajo para listado'!$BC$151:$CB$151,0)),0)+IFERROR(INDEX('Hoja de Trabajo para listado'!$DE$153:$DG$274,MATCH($A863,'Hoja de Trabajo para listado'!$DE$153:$DE$1048576,0),MATCH((CUADRO!P$4&amp;$E863),'Hoja de Trabajo para listado'!$DE$151:$DG$151,0)),0)+IFERROR(INDEX('Hoja de Trabajo para listado'!$CD$155:$DC$1048576,MATCH($A863,'Hoja de Trabajo para listado'!$CD$155:$CD$1048576,0),MATCH((CUADRO!P$4&amp;$E863),'Hoja de Trabajo para listado'!$CD$151:$DC$151,0)),0)</f>
        <v>0</v>
      </c>
      <c r="Q863" s="241">
        <f ca="1">+IFERROR(INDEX('Hoja de Trabajo para listado'!$A$155:$Z$1048576,MATCH($A863,'Hoja de Trabajo para listado'!$A$155:$A$1048576,0),MATCH((CUADRO!Q$4&amp;$E863),'Hoja de Trabajo para listado'!$A$151:$Z$151,0)),0)+IFERROR(INDEX('Hoja de Trabajo para listado'!$AB$155:$BA$1048576,MATCH($A863,'Hoja de Trabajo para listado'!$AB$155:$AB$1048576,0),MATCH((CUADRO!Q$4&amp;$E863),'Hoja de Trabajo para listado'!$AB$151:$BA$151,0)),0)+IFERROR(INDEX('Hoja de Trabajo para listado'!$BC$155:$CB$1048576,MATCH($A863,'Hoja de Trabajo para listado'!$BC$155:$BC$1048576,0),MATCH((CUADRO!Q$4&amp;$E863),'Hoja de Trabajo para listado'!$BC$151:$CB$151,0)),0)+IFERROR(INDEX('Hoja de Trabajo para listado'!$DE$153:$DG$274,MATCH($A863,'Hoja de Trabajo para listado'!$DE$153:$DE$1048576,0),MATCH((CUADRO!Q$4&amp;$E863),'Hoja de Trabajo para listado'!$DE$151:$DG$151,0)),0)+IFERROR(INDEX('Hoja de Trabajo para listado'!$CD$155:$DC$1048576,MATCH($A863,'Hoja de Trabajo para listado'!$CD$155:$CD$1048576,0),MATCH((CUADRO!Q$4&amp;$E863),'Hoja de Trabajo para listado'!$CD$151:$DC$151,0)),0)</f>
        <v>0</v>
      </c>
      <c r="R863" s="241">
        <f t="shared" ca="1" si="33"/>
        <v>0</v>
      </c>
      <c r="S863" s="247"/>
      <c r="T863" s="241">
        <f ca="1">+T864</f>
        <v>0</v>
      </c>
      <c r="U863" s="240">
        <f t="shared" si="34"/>
        <v>1</v>
      </c>
      <c r="V863" s="327" t="str">
        <f>+VLOOKUP(A863,bd_lista!$A$3:$E$592,5,FALSE)</f>
        <v>Gobiernos Autonomos Municipales</v>
      </c>
      <c r="W863" s="397" t="str">
        <f>+V863</f>
        <v>Gobiernos Autonomos Municipales</v>
      </c>
      <c r="X863" s="240">
        <f>+VLOOKUP(A863,[4]Sheet1!$A$13:$D$744,4,FALSE)</f>
        <v>0</v>
      </c>
      <c r="Y863" s="240" t="e">
        <f>+VLOOKUP(X863,bd_lista!$A$3:$C$592,3,FALSE)</f>
        <v>#N/A</v>
      </c>
      <c r="Z863" s="290">
        <f>+X863</f>
        <v>0</v>
      </c>
      <c r="AA863" s="291" t="e">
        <f>+Y863</f>
        <v>#N/A</v>
      </c>
    </row>
    <row r="864" spans="1:27" customFormat="1" ht="15" hidden="1" customHeight="1">
      <c r="A864" s="32">
        <v>1514</v>
      </c>
      <c r="B864" s="394"/>
      <c r="C864" s="245" t="str">
        <f>+VLOOKUP(A864,bd_lista!$A$3:$C$592,3,FALSE)</f>
        <v>Gobierno Autónomo Municipal de Ocurí</v>
      </c>
      <c r="D864" s="396"/>
      <c r="E864" s="242" t="s">
        <v>1304</v>
      </c>
      <c r="F864" s="243">
        <f ca="1">+IFERROR(INDEX('Hoja de Trabajo para listado'!$A$155:$Z$1048576,MATCH($A864,'Hoja de Trabajo para listado'!$A$155:$A$1048576,0),MATCH((CUADRO!F$4&amp;$E864),'Hoja de Trabajo para listado'!$A$151:$Z$151,0)),0)+IFERROR(INDEX('Hoja de Trabajo para listado'!$AB$155:$BA$1048576,MATCH($A864,'Hoja de Trabajo para listado'!$AB$155:$AB$1048576,0),MATCH((CUADRO!F$4&amp;$E864),'Hoja de Trabajo para listado'!$AB$151:$BA$151,0)),0)+IFERROR(INDEX('Hoja de Trabajo para listado'!$BC$155:$CB$1048576,MATCH($A864,'Hoja de Trabajo para listado'!$BC$155:$BC$1048576,0),MATCH((CUADRO!F$4&amp;$E864),'Hoja de Trabajo para listado'!$BC$151:$CB$151,0)),0)+IFERROR(INDEX('Hoja de Trabajo para listado'!$DE$153:$DG$274,MATCH($A864,'Hoja de Trabajo para listado'!$DE$153:$DE$1048576,0),MATCH((CUADRO!F$4&amp;$E864),'Hoja de Trabajo para listado'!$DE$151:$DG$151,0)),0)+IFERROR(INDEX('Hoja de Trabajo para listado'!$CD$155:$DC$1048576,MATCH($A864,'Hoja de Trabajo para listado'!$CD$155:$CD$1048576,0),MATCH((CUADRO!F$4&amp;$E864),'Hoja de Trabajo para listado'!$CD$151:$DC$151,0)),0)</f>
        <v>0</v>
      </c>
      <c r="G864" s="243">
        <f ca="1">+IFERROR(INDEX('Hoja de Trabajo para listado'!$A$155:$Z$1048576,MATCH($A864,'Hoja de Trabajo para listado'!$A$155:$A$1048576,0),MATCH((CUADRO!G$4&amp;$E864),'Hoja de Trabajo para listado'!$A$151:$Z$151,0)),0)+IFERROR(INDEX('Hoja de Trabajo para listado'!$AB$155:$BA$1048576,MATCH($A864,'Hoja de Trabajo para listado'!$AB$155:$AB$1048576,0),MATCH((CUADRO!G$4&amp;$E864),'Hoja de Trabajo para listado'!$AB$151:$BA$151,0)),0)+IFERROR(INDEX('Hoja de Trabajo para listado'!$BC$155:$CB$1048576,MATCH($A864,'Hoja de Trabajo para listado'!$BC$155:$BC$1048576,0),MATCH((CUADRO!G$4&amp;$E864),'Hoja de Trabajo para listado'!$BC$151:$CB$151,0)),0)+IFERROR(INDEX('Hoja de Trabajo para listado'!$DE$153:$DG$274,MATCH($A864,'Hoja de Trabajo para listado'!$DE$153:$DE$1048576,0),MATCH((CUADRO!G$4&amp;$E864),'Hoja de Trabajo para listado'!$DE$151:$DG$151,0)),0)+IFERROR(INDEX('Hoja de Trabajo para listado'!$CD$155:$DC$1048576,MATCH($A864,'Hoja de Trabajo para listado'!$CD$155:$CD$1048576,0),MATCH((CUADRO!G$4&amp;$E864),'Hoja de Trabajo para listado'!$CD$151:$DC$151,0)),0)</f>
        <v>0</v>
      </c>
      <c r="H864" s="243">
        <f ca="1">+IFERROR(INDEX('Hoja de Trabajo para listado'!$A$155:$Z$1048576,MATCH($A864,'Hoja de Trabajo para listado'!$A$155:$A$1048576,0),MATCH((CUADRO!H$4&amp;$E864),'Hoja de Trabajo para listado'!$A$151:$Z$151,0)),0)+IFERROR(INDEX('Hoja de Trabajo para listado'!$AB$155:$BA$1048576,MATCH($A864,'Hoja de Trabajo para listado'!$AB$155:$AB$1048576,0),MATCH((CUADRO!H$4&amp;$E864),'Hoja de Trabajo para listado'!$AB$151:$BA$151,0)),0)+IFERROR(INDEX('Hoja de Trabajo para listado'!$BC$155:$CB$1048576,MATCH($A864,'Hoja de Trabajo para listado'!$BC$155:$BC$1048576,0),MATCH((CUADRO!H$4&amp;$E864),'Hoja de Trabajo para listado'!$BC$151:$CB$151,0)),0)+IFERROR(INDEX('Hoja de Trabajo para listado'!$DE$153:$DG$274,MATCH($A864,'Hoja de Trabajo para listado'!$DE$153:$DE$1048576,0),MATCH((CUADRO!H$4&amp;$E864),'Hoja de Trabajo para listado'!$DE$151:$DG$151,0)),0)+IFERROR(INDEX('Hoja de Trabajo para listado'!$CD$155:$DC$1048576,MATCH($A864,'Hoja de Trabajo para listado'!$CD$155:$CD$1048576,0),MATCH((CUADRO!H$4&amp;$E864),'Hoja de Trabajo para listado'!$CD$151:$DC$151,0)),0)</f>
        <v>0</v>
      </c>
      <c r="I864" s="243">
        <f ca="1">+IFERROR(INDEX('Hoja de Trabajo para listado'!$A$155:$Z$1048576,MATCH($A864,'Hoja de Trabajo para listado'!$A$155:$A$1048576,0),MATCH((CUADRO!I$4&amp;$E864),'Hoja de Trabajo para listado'!$A$151:$Z$151,0)),0)+IFERROR(INDEX('Hoja de Trabajo para listado'!$AB$155:$BA$1048576,MATCH($A864,'Hoja de Trabajo para listado'!$AB$155:$AB$1048576,0),MATCH((CUADRO!I$4&amp;$E864),'Hoja de Trabajo para listado'!$AB$151:$BA$151,0)),0)+IFERROR(INDEX('Hoja de Trabajo para listado'!$BC$155:$CB$1048576,MATCH($A864,'Hoja de Trabajo para listado'!$BC$155:$BC$1048576,0),MATCH((CUADRO!I$4&amp;$E864),'Hoja de Trabajo para listado'!$BC$151:$CB$151,0)),0)+IFERROR(INDEX('Hoja de Trabajo para listado'!$DE$153:$DG$274,MATCH($A864,'Hoja de Trabajo para listado'!$DE$153:$DE$1048576,0),MATCH((CUADRO!I$4&amp;$E864),'Hoja de Trabajo para listado'!$DE$151:$DG$151,0)),0)+IFERROR(INDEX('Hoja de Trabajo para listado'!$CD$155:$DC$1048576,MATCH($A864,'Hoja de Trabajo para listado'!$CD$155:$CD$1048576,0),MATCH((CUADRO!I$4&amp;$E864),'Hoja de Trabajo para listado'!$CD$151:$DC$151,0)),0)</f>
        <v>0</v>
      </c>
      <c r="J864" s="243">
        <f ca="1">+IFERROR(INDEX('Hoja de Trabajo para listado'!$A$155:$Z$1048576,MATCH($A864,'Hoja de Trabajo para listado'!$A$155:$A$1048576,0),MATCH((CUADRO!J$4&amp;$E864),'Hoja de Trabajo para listado'!$A$151:$Z$151,0)),0)+IFERROR(INDEX('Hoja de Trabajo para listado'!$AB$155:$BA$1048576,MATCH($A864,'Hoja de Trabajo para listado'!$AB$155:$AB$1048576,0),MATCH((CUADRO!J$4&amp;$E864),'Hoja de Trabajo para listado'!$AB$151:$BA$151,0)),0)+IFERROR(INDEX('Hoja de Trabajo para listado'!$BC$155:$CB$1048576,MATCH($A864,'Hoja de Trabajo para listado'!$BC$155:$BC$1048576,0),MATCH((CUADRO!J$4&amp;$E864),'Hoja de Trabajo para listado'!$BC$151:$CB$151,0)),0)+IFERROR(INDEX('Hoja de Trabajo para listado'!$DE$153:$DG$274,MATCH($A864,'Hoja de Trabajo para listado'!$DE$153:$DE$1048576,0),MATCH((CUADRO!J$4&amp;$E864),'Hoja de Trabajo para listado'!$DE$151:$DG$151,0)),0)+IFERROR(INDEX('Hoja de Trabajo para listado'!$CD$155:$DC$1048576,MATCH($A864,'Hoja de Trabajo para listado'!$CD$155:$CD$1048576,0),MATCH((CUADRO!J$4&amp;$E864),'Hoja de Trabajo para listado'!$CD$151:$DC$151,0)),0)</f>
        <v>0</v>
      </c>
      <c r="K864" s="243">
        <f ca="1">+IFERROR(INDEX('Hoja de Trabajo para listado'!$A$155:$Z$1048576,MATCH($A864,'Hoja de Trabajo para listado'!$A$155:$A$1048576,0),MATCH((CUADRO!K$4&amp;$E864),'Hoja de Trabajo para listado'!$A$151:$Z$151,0)),0)+IFERROR(INDEX('Hoja de Trabajo para listado'!$AB$155:$BA$1048576,MATCH($A864,'Hoja de Trabajo para listado'!$AB$155:$AB$1048576,0),MATCH((CUADRO!K$4&amp;$E864),'Hoja de Trabajo para listado'!$AB$151:$BA$151,0)),0)+IFERROR(INDEX('Hoja de Trabajo para listado'!$BC$155:$CB$1048576,MATCH($A864,'Hoja de Trabajo para listado'!$BC$155:$BC$1048576,0),MATCH((CUADRO!K$4&amp;$E864),'Hoja de Trabajo para listado'!$BC$151:$CB$151,0)),0)+IFERROR(INDEX('Hoja de Trabajo para listado'!$DE$153:$DG$274,MATCH($A864,'Hoja de Trabajo para listado'!$DE$153:$DE$1048576,0),MATCH((CUADRO!K$4&amp;$E864),'Hoja de Trabajo para listado'!$DE$151:$DG$151,0)),0)+IFERROR(INDEX('Hoja de Trabajo para listado'!$CD$155:$DC$1048576,MATCH($A864,'Hoja de Trabajo para listado'!$CD$155:$CD$1048576,0),MATCH((CUADRO!K$4&amp;$E864),'Hoja de Trabajo para listado'!$CD$151:$DC$151,0)),0)</f>
        <v>0</v>
      </c>
      <c r="L864" s="243">
        <f ca="1">+IFERROR(INDEX('Hoja de Trabajo para listado'!$A$155:$Z$1048576,MATCH($A864,'Hoja de Trabajo para listado'!$A$155:$A$1048576,0),MATCH((CUADRO!L$4&amp;$E864),'Hoja de Trabajo para listado'!$A$151:$Z$151,0)),0)+IFERROR(INDEX('Hoja de Trabajo para listado'!$AB$155:$BA$1048576,MATCH($A864,'Hoja de Trabajo para listado'!$AB$155:$AB$1048576,0),MATCH((CUADRO!L$4&amp;$E864),'Hoja de Trabajo para listado'!$AB$151:$BA$151,0)),0)+IFERROR(INDEX('Hoja de Trabajo para listado'!$BC$155:$CB$1048576,MATCH($A864,'Hoja de Trabajo para listado'!$BC$155:$BC$1048576,0),MATCH((CUADRO!L$4&amp;$E864),'Hoja de Trabajo para listado'!$BC$151:$CB$151,0)),0)+IFERROR(INDEX('Hoja de Trabajo para listado'!$DE$153:$DG$274,MATCH($A864,'Hoja de Trabajo para listado'!$DE$153:$DE$1048576,0),MATCH((CUADRO!L$4&amp;$E864),'Hoja de Trabajo para listado'!$DE$151:$DG$151,0)),0)+IFERROR(INDEX('Hoja de Trabajo para listado'!$CD$155:$DC$1048576,MATCH($A864,'Hoja de Trabajo para listado'!$CD$155:$CD$1048576,0),MATCH((CUADRO!L$4&amp;$E864),'Hoja de Trabajo para listado'!$CD$151:$DC$151,0)),0)</f>
        <v>0</v>
      </c>
      <c r="M864" s="243">
        <f ca="1">+IFERROR(INDEX('Hoja de Trabajo para listado'!$A$155:$Z$1048576,MATCH($A864,'Hoja de Trabajo para listado'!$A$155:$A$1048576,0),MATCH((CUADRO!M$4&amp;$E864),'Hoja de Trabajo para listado'!$A$151:$Z$151,0)),0)+IFERROR(INDEX('Hoja de Trabajo para listado'!$AB$155:$BA$1048576,MATCH($A864,'Hoja de Trabajo para listado'!$AB$155:$AB$1048576,0),MATCH((CUADRO!M$4&amp;$E864),'Hoja de Trabajo para listado'!$AB$151:$BA$151,0)),0)+IFERROR(INDEX('Hoja de Trabajo para listado'!$BC$155:$CB$1048576,MATCH($A864,'Hoja de Trabajo para listado'!$BC$155:$BC$1048576,0),MATCH((CUADRO!M$4&amp;$E864),'Hoja de Trabajo para listado'!$BC$151:$CB$151,0)),0)+IFERROR(INDEX('Hoja de Trabajo para listado'!$DE$153:$DG$274,MATCH($A864,'Hoja de Trabajo para listado'!$DE$153:$DE$1048576,0),MATCH((CUADRO!M$4&amp;$E864),'Hoja de Trabajo para listado'!$DE$151:$DG$151,0)),0)+IFERROR(INDEX('Hoja de Trabajo para listado'!$CD$155:$DC$1048576,MATCH($A864,'Hoja de Trabajo para listado'!$CD$155:$CD$1048576,0),MATCH((CUADRO!M$4&amp;$E864),'Hoja de Trabajo para listado'!$CD$151:$DC$151,0)),0)</f>
        <v>0</v>
      </c>
      <c r="N864" s="243">
        <f ca="1">+IFERROR(INDEX('Hoja de Trabajo para listado'!$A$155:$Z$1048576,MATCH($A864,'Hoja de Trabajo para listado'!$A$155:$A$1048576,0),MATCH((CUADRO!N$4&amp;$E864),'Hoja de Trabajo para listado'!$A$151:$Z$151,0)),0)+IFERROR(INDEX('Hoja de Trabajo para listado'!$AB$155:$BA$1048576,MATCH($A864,'Hoja de Trabajo para listado'!$AB$155:$AB$1048576,0),MATCH((CUADRO!N$4&amp;$E864),'Hoja de Trabajo para listado'!$AB$151:$BA$151,0)),0)+IFERROR(INDEX('Hoja de Trabajo para listado'!$BC$155:$CB$1048576,MATCH($A864,'Hoja de Trabajo para listado'!$BC$155:$BC$1048576,0),MATCH((CUADRO!N$4&amp;$E864),'Hoja de Trabajo para listado'!$BC$151:$CB$151,0)),0)+IFERROR(INDEX('Hoja de Trabajo para listado'!$DE$153:$DG$274,MATCH($A864,'Hoja de Trabajo para listado'!$DE$153:$DE$1048576,0),MATCH((CUADRO!N$4&amp;$E864),'Hoja de Trabajo para listado'!$DE$151:$DG$151,0)),0)+IFERROR(INDEX('Hoja de Trabajo para listado'!$CD$155:$DC$1048576,MATCH($A864,'Hoja de Trabajo para listado'!$CD$155:$CD$1048576,0),MATCH((CUADRO!N$4&amp;$E864),'Hoja de Trabajo para listado'!$CD$151:$DC$151,0)),0)</f>
        <v>0</v>
      </c>
      <c r="O864" s="243">
        <f ca="1">+IFERROR(INDEX('Hoja de Trabajo para listado'!$A$155:$Z$1048576,MATCH($A864,'Hoja de Trabajo para listado'!$A$155:$A$1048576,0),MATCH((CUADRO!O$4&amp;$E864),'Hoja de Trabajo para listado'!$A$151:$Z$151,0)),0)+IFERROR(INDEX('Hoja de Trabajo para listado'!$AB$155:$BA$1048576,MATCH($A864,'Hoja de Trabajo para listado'!$AB$155:$AB$1048576,0),MATCH((CUADRO!O$4&amp;$E864),'Hoja de Trabajo para listado'!$AB$151:$BA$151,0)),0)+IFERROR(INDEX('Hoja de Trabajo para listado'!$BC$155:$CB$1048576,MATCH($A864,'Hoja de Trabajo para listado'!$BC$155:$BC$1048576,0),MATCH((CUADRO!O$4&amp;$E864),'Hoja de Trabajo para listado'!$BC$151:$CB$151,0)),0)+IFERROR(INDEX('Hoja de Trabajo para listado'!$DE$153:$DG$274,MATCH($A864,'Hoja de Trabajo para listado'!$DE$153:$DE$1048576,0),MATCH((CUADRO!O$4&amp;$E864),'Hoja de Trabajo para listado'!$DE$151:$DG$151,0)),0)+IFERROR(INDEX('Hoja de Trabajo para listado'!$CD$155:$DC$1048576,MATCH($A864,'Hoja de Trabajo para listado'!$CD$155:$CD$1048576,0),MATCH((CUADRO!O$4&amp;$E864),'Hoja de Trabajo para listado'!$CD$151:$DC$151,0)),0)</f>
        <v>0</v>
      </c>
      <c r="P864" s="243">
        <f ca="1">+IFERROR(INDEX('Hoja de Trabajo para listado'!$A$155:$Z$1048576,MATCH($A864,'Hoja de Trabajo para listado'!$A$155:$A$1048576,0),MATCH((CUADRO!P$4&amp;$E864),'Hoja de Trabajo para listado'!$A$151:$Z$151,0)),0)+IFERROR(INDEX('Hoja de Trabajo para listado'!$AB$155:$BA$1048576,MATCH($A864,'Hoja de Trabajo para listado'!$AB$155:$AB$1048576,0),MATCH((CUADRO!P$4&amp;$E864),'Hoja de Trabajo para listado'!$AB$151:$BA$151,0)),0)+IFERROR(INDEX('Hoja de Trabajo para listado'!$BC$155:$CB$1048576,MATCH($A864,'Hoja de Trabajo para listado'!$BC$155:$BC$1048576,0),MATCH((CUADRO!P$4&amp;$E864),'Hoja de Trabajo para listado'!$BC$151:$CB$151,0)),0)+IFERROR(INDEX('Hoja de Trabajo para listado'!$DE$153:$DG$274,MATCH($A864,'Hoja de Trabajo para listado'!$DE$153:$DE$1048576,0),MATCH((CUADRO!P$4&amp;$E864),'Hoja de Trabajo para listado'!$DE$151:$DG$151,0)),0)+IFERROR(INDEX('Hoja de Trabajo para listado'!$CD$155:$DC$1048576,MATCH($A864,'Hoja de Trabajo para listado'!$CD$155:$CD$1048576,0),MATCH((CUADRO!P$4&amp;$E864),'Hoja de Trabajo para listado'!$CD$151:$DC$151,0)),0)</f>
        <v>0</v>
      </c>
      <c r="Q864" s="243">
        <f ca="1">+IFERROR(INDEX('Hoja de Trabajo para listado'!$A$155:$Z$1048576,MATCH($A864,'Hoja de Trabajo para listado'!$A$155:$A$1048576,0),MATCH((CUADRO!Q$4&amp;$E864),'Hoja de Trabajo para listado'!$A$151:$Z$151,0)),0)+IFERROR(INDEX('Hoja de Trabajo para listado'!$AB$155:$BA$1048576,MATCH($A864,'Hoja de Trabajo para listado'!$AB$155:$AB$1048576,0),MATCH((CUADRO!Q$4&amp;$E864),'Hoja de Trabajo para listado'!$AB$151:$BA$151,0)),0)+IFERROR(INDEX('Hoja de Trabajo para listado'!$BC$155:$CB$1048576,MATCH($A864,'Hoja de Trabajo para listado'!$BC$155:$BC$1048576,0),MATCH((CUADRO!Q$4&amp;$E864),'Hoja de Trabajo para listado'!$BC$151:$CB$151,0)),0)+IFERROR(INDEX('Hoja de Trabajo para listado'!$DE$153:$DG$274,MATCH($A864,'Hoja de Trabajo para listado'!$DE$153:$DE$1048576,0),MATCH((CUADRO!Q$4&amp;$E864),'Hoja de Trabajo para listado'!$DE$151:$DG$151,0)),0)+IFERROR(INDEX('Hoja de Trabajo para listado'!$CD$155:$DC$1048576,MATCH($A864,'Hoja de Trabajo para listado'!$CD$155:$CD$1048576,0),MATCH((CUADRO!Q$4&amp;$E864),'Hoja de Trabajo para listado'!$CD$151:$DC$151,0)),0)</f>
        <v>0</v>
      </c>
      <c r="R864" s="243">
        <f t="shared" ca="1" si="33"/>
        <v>0</v>
      </c>
      <c r="S864" s="256">
        <f ca="1">+R863+R864</f>
        <v>0</v>
      </c>
      <c r="T864" s="243">
        <f ca="1">+S864</f>
        <v>0</v>
      </c>
      <c r="U864" s="242">
        <f t="shared" si="34"/>
        <v>2</v>
      </c>
      <c r="V864" s="327" t="str">
        <f>+VLOOKUP(A864,bd_lista!$A$3:$E$592,5,FALSE)</f>
        <v>Gobiernos Autonomos Municipales</v>
      </c>
      <c r="W864" s="398"/>
      <c r="X864" s="240">
        <f>+VLOOKUP(A864,[4]Sheet1!$A$13:$D$744,4,FALSE)</f>
        <v>0</v>
      </c>
      <c r="Y864" s="240" t="e">
        <f>+VLOOKUP(X864,bd_lista!$A$3:$C$592,3,FALSE)</f>
        <v>#N/A</v>
      </c>
      <c r="Z864" s="288"/>
      <c r="AA864" s="289"/>
    </row>
    <row r="865" spans="1:27" customFormat="1" ht="15" hidden="1" customHeight="1">
      <c r="A865" s="32">
        <v>1515</v>
      </c>
      <c r="B865" s="393">
        <f>+A865</f>
        <v>1515</v>
      </c>
      <c r="C865" s="245" t="str">
        <f>+VLOOKUP(A865,bd_lista!$A$3:$C$592,3,FALSE)</f>
        <v>Gobierno Autónomo Municipal de San Pedro de Buena Vista</v>
      </c>
      <c r="D865" s="395" t="str">
        <f>+C865</f>
        <v>Gobierno Autónomo Municipal de San Pedro de Buena Vista</v>
      </c>
      <c r="E865" s="240" t="s">
        <v>1303</v>
      </c>
      <c r="F865" s="241">
        <f ca="1">+IFERROR(INDEX('Hoja de Trabajo para listado'!$A$155:$Z$1048576,MATCH($A865,'Hoja de Trabajo para listado'!$A$155:$A$1048576,0),MATCH((CUADRO!F$4&amp;$E865),'Hoja de Trabajo para listado'!$A$151:$Z$151,0)),0)+IFERROR(INDEX('Hoja de Trabajo para listado'!$AB$155:$BA$1048576,MATCH($A865,'Hoja de Trabajo para listado'!$AB$155:$AB$1048576,0),MATCH((CUADRO!F$4&amp;$E865),'Hoja de Trabajo para listado'!$AB$151:$BA$151,0)),0)+IFERROR(INDEX('Hoja de Trabajo para listado'!$BC$155:$CB$1048576,MATCH($A865,'Hoja de Trabajo para listado'!$BC$155:$BC$1048576,0),MATCH((CUADRO!F$4&amp;$E865),'Hoja de Trabajo para listado'!$BC$151:$CB$151,0)),0)+IFERROR(INDEX('Hoja de Trabajo para listado'!$DE$153:$DG$274,MATCH($A865,'Hoja de Trabajo para listado'!$DE$153:$DE$1048576,0),MATCH((CUADRO!F$4&amp;$E865),'Hoja de Trabajo para listado'!$DE$151:$DG$151,0)),0)+IFERROR(INDEX('Hoja de Trabajo para listado'!$CD$155:$DC$1048576,MATCH($A865,'Hoja de Trabajo para listado'!$CD$155:$CD$1048576,0),MATCH((CUADRO!F$4&amp;$E865),'Hoja de Trabajo para listado'!$CD$151:$DC$151,0)),0)</f>
        <v>0</v>
      </c>
      <c r="G865" s="241">
        <f ca="1">+IFERROR(INDEX('Hoja de Trabajo para listado'!$A$155:$Z$1048576,MATCH($A865,'Hoja de Trabajo para listado'!$A$155:$A$1048576,0),MATCH((CUADRO!G$4&amp;$E865),'Hoja de Trabajo para listado'!$A$151:$Z$151,0)),0)+IFERROR(INDEX('Hoja de Trabajo para listado'!$AB$155:$BA$1048576,MATCH($A865,'Hoja de Trabajo para listado'!$AB$155:$AB$1048576,0),MATCH((CUADRO!G$4&amp;$E865),'Hoja de Trabajo para listado'!$AB$151:$BA$151,0)),0)+IFERROR(INDEX('Hoja de Trabajo para listado'!$BC$155:$CB$1048576,MATCH($A865,'Hoja de Trabajo para listado'!$BC$155:$BC$1048576,0),MATCH((CUADRO!G$4&amp;$E865),'Hoja de Trabajo para listado'!$BC$151:$CB$151,0)),0)+IFERROR(INDEX('Hoja de Trabajo para listado'!$DE$153:$DG$274,MATCH($A865,'Hoja de Trabajo para listado'!$DE$153:$DE$1048576,0),MATCH((CUADRO!G$4&amp;$E865),'Hoja de Trabajo para listado'!$DE$151:$DG$151,0)),0)+IFERROR(INDEX('Hoja de Trabajo para listado'!$CD$155:$DC$1048576,MATCH($A865,'Hoja de Trabajo para listado'!$CD$155:$CD$1048576,0),MATCH((CUADRO!G$4&amp;$E865),'Hoja de Trabajo para listado'!$CD$151:$DC$151,0)),0)</f>
        <v>0</v>
      </c>
      <c r="H865" s="241">
        <f ca="1">+IFERROR(INDEX('Hoja de Trabajo para listado'!$A$155:$Z$1048576,MATCH($A865,'Hoja de Trabajo para listado'!$A$155:$A$1048576,0),MATCH((CUADRO!H$4&amp;$E865),'Hoja de Trabajo para listado'!$A$151:$Z$151,0)),0)+IFERROR(INDEX('Hoja de Trabajo para listado'!$AB$155:$BA$1048576,MATCH($A865,'Hoja de Trabajo para listado'!$AB$155:$AB$1048576,0),MATCH((CUADRO!H$4&amp;$E865),'Hoja de Trabajo para listado'!$AB$151:$BA$151,0)),0)+IFERROR(INDEX('Hoja de Trabajo para listado'!$BC$155:$CB$1048576,MATCH($A865,'Hoja de Trabajo para listado'!$BC$155:$BC$1048576,0),MATCH((CUADRO!H$4&amp;$E865),'Hoja de Trabajo para listado'!$BC$151:$CB$151,0)),0)+IFERROR(INDEX('Hoja de Trabajo para listado'!$DE$153:$DG$274,MATCH($A865,'Hoja de Trabajo para listado'!$DE$153:$DE$1048576,0),MATCH((CUADRO!H$4&amp;$E865),'Hoja de Trabajo para listado'!$DE$151:$DG$151,0)),0)+IFERROR(INDEX('Hoja de Trabajo para listado'!$CD$155:$DC$1048576,MATCH($A865,'Hoja de Trabajo para listado'!$CD$155:$CD$1048576,0),MATCH((CUADRO!H$4&amp;$E865),'Hoja de Trabajo para listado'!$CD$151:$DC$151,0)),0)</f>
        <v>0</v>
      </c>
      <c r="I865" s="241">
        <f ca="1">+IFERROR(INDEX('Hoja de Trabajo para listado'!$A$155:$Z$1048576,MATCH($A865,'Hoja de Trabajo para listado'!$A$155:$A$1048576,0),MATCH((CUADRO!I$4&amp;$E865),'Hoja de Trabajo para listado'!$A$151:$Z$151,0)),0)+IFERROR(INDEX('Hoja de Trabajo para listado'!$AB$155:$BA$1048576,MATCH($A865,'Hoja de Trabajo para listado'!$AB$155:$AB$1048576,0),MATCH((CUADRO!I$4&amp;$E865),'Hoja de Trabajo para listado'!$AB$151:$BA$151,0)),0)+IFERROR(INDEX('Hoja de Trabajo para listado'!$BC$155:$CB$1048576,MATCH($A865,'Hoja de Trabajo para listado'!$BC$155:$BC$1048576,0),MATCH((CUADRO!I$4&amp;$E865),'Hoja de Trabajo para listado'!$BC$151:$CB$151,0)),0)+IFERROR(INDEX('Hoja de Trabajo para listado'!$DE$153:$DG$274,MATCH($A865,'Hoja de Trabajo para listado'!$DE$153:$DE$1048576,0),MATCH((CUADRO!I$4&amp;$E865),'Hoja de Trabajo para listado'!$DE$151:$DG$151,0)),0)+IFERROR(INDEX('Hoja de Trabajo para listado'!$CD$155:$DC$1048576,MATCH($A865,'Hoja de Trabajo para listado'!$CD$155:$CD$1048576,0),MATCH((CUADRO!I$4&amp;$E865),'Hoja de Trabajo para listado'!$CD$151:$DC$151,0)),0)</f>
        <v>0</v>
      </c>
      <c r="J865" s="241">
        <f ca="1">+IFERROR(INDEX('Hoja de Trabajo para listado'!$A$155:$Z$1048576,MATCH($A865,'Hoja de Trabajo para listado'!$A$155:$A$1048576,0),MATCH((CUADRO!J$4&amp;$E865),'Hoja de Trabajo para listado'!$A$151:$Z$151,0)),0)+IFERROR(INDEX('Hoja de Trabajo para listado'!$AB$155:$BA$1048576,MATCH($A865,'Hoja de Trabajo para listado'!$AB$155:$AB$1048576,0),MATCH((CUADRO!J$4&amp;$E865),'Hoja de Trabajo para listado'!$AB$151:$BA$151,0)),0)+IFERROR(INDEX('Hoja de Trabajo para listado'!$BC$155:$CB$1048576,MATCH($A865,'Hoja de Trabajo para listado'!$BC$155:$BC$1048576,0),MATCH((CUADRO!J$4&amp;$E865),'Hoja de Trabajo para listado'!$BC$151:$CB$151,0)),0)+IFERROR(INDEX('Hoja de Trabajo para listado'!$DE$153:$DG$274,MATCH($A865,'Hoja de Trabajo para listado'!$DE$153:$DE$1048576,0),MATCH((CUADRO!J$4&amp;$E865),'Hoja de Trabajo para listado'!$DE$151:$DG$151,0)),0)+IFERROR(INDEX('Hoja de Trabajo para listado'!$CD$155:$DC$1048576,MATCH($A865,'Hoja de Trabajo para listado'!$CD$155:$CD$1048576,0),MATCH((CUADRO!J$4&amp;$E865),'Hoja de Trabajo para listado'!$CD$151:$DC$151,0)),0)</f>
        <v>0</v>
      </c>
      <c r="K865" s="241">
        <f ca="1">+IFERROR(INDEX('Hoja de Trabajo para listado'!$A$155:$Z$1048576,MATCH($A865,'Hoja de Trabajo para listado'!$A$155:$A$1048576,0),MATCH((CUADRO!K$4&amp;$E865),'Hoja de Trabajo para listado'!$A$151:$Z$151,0)),0)+IFERROR(INDEX('Hoja de Trabajo para listado'!$AB$155:$BA$1048576,MATCH($A865,'Hoja de Trabajo para listado'!$AB$155:$AB$1048576,0),MATCH((CUADRO!K$4&amp;$E865),'Hoja de Trabajo para listado'!$AB$151:$BA$151,0)),0)+IFERROR(INDEX('Hoja de Trabajo para listado'!$BC$155:$CB$1048576,MATCH($A865,'Hoja de Trabajo para listado'!$BC$155:$BC$1048576,0),MATCH((CUADRO!K$4&amp;$E865),'Hoja de Trabajo para listado'!$BC$151:$CB$151,0)),0)+IFERROR(INDEX('Hoja de Trabajo para listado'!$DE$153:$DG$274,MATCH($A865,'Hoja de Trabajo para listado'!$DE$153:$DE$1048576,0),MATCH((CUADRO!K$4&amp;$E865),'Hoja de Trabajo para listado'!$DE$151:$DG$151,0)),0)+IFERROR(INDEX('Hoja de Trabajo para listado'!$CD$155:$DC$1048576,MATCH($A865,'Hoja de Trabajo para listado'!$CD$155:$CD$1048576,0),MATCH((CUADRO!K$4&amp;$E865),'Hoja de Trabajo para listado'!$CD$151:$DC$151,0)),0)</f>
        <v>0</v>
      </c>
      <c r="L865" s="241">
        <f ca="1">+IFERROR(INDEX('Hoja de Trabajo para listado'!$A$155:$Z$1048576,MATCH($A865,'Hoja de Trabajo para listado'!$A$155:$A$1048576,0),MATCH((CUADRO!L$4&amp;$E865),'Hoja de Trabajo para listado'!$A$151:$Z$151,0)),0)+IFERROR(INDEX('Hoja de Trabajo para listado'!$AB$155:$BA$1048576,MATCH($A865,'Hoja de Trabajo para listado'!$AB$155:$AB$1048576,0),MATCH((CUADRO!L$4&amp;$E865),'Hoja de Trabajo para listado'!$AB$151:$BA$151,0)),0)+IFERROR(INDEX('Hoja de Trabajo para listado'!$BC$155:$CB$1048576,MATCH($A865,'Hoja de Trabajo para listado'!$BC$155:$BC$1048576,0),MATCH((CUADRO!L$4&amp;$E865),'Hoja de Trabajo para listado'!$BC$151:$CB$151,0)),0)+IFERROR(INDEX('Hoja de Trabajo para listado'!$DE$153:$DG$274,MATCH($A865,'Hoja de Trabajo para listado'!$DE$153:$DE$1048576,0),MATCH((CUADRO!L$4&amp;$E865),'Hoja de Trabajo para listado'!$DE$151:$DG$151,0)),0)+IFERROR(INDEX('Hoja de Trabajo para listado'!$CD$155:$DC$1048576,MATCH($A865,'Hoja de Trabajo para listado'!$CD$155:$CD$1048576,0),MATCH((CUADRO!L$4&amp;$E865),'Hoja de Trabajo para listado'!$CD$151:$DC$151,0)),0)</f>
        <v>0</v>
      </c>
      <c r="M865" s="241">
        <f ca="1">+IFERROR(INDEX('Hoja de Trabajo para listado'!$A$155:$Z$1048576,MATCH($A865,'Hoja de Trabajo para listado'!$A$155:$A$1048576,0),MATCH((CUADRO!M$4&amp;$E865),'Hoja de Trabajo para listado'!$A$151:$Z$151,0)),0)+IFERROR(INDEX('Hoja de Trabajo para listado'!$AB$155:$BA$1048576,MATCH($A865,'Hoja de Trabajo para listado'!$AB$155:$AB$1048576,0),MATCH((CUADRO!M$4&amp;$E865),'Hoja de Trabajo para listado'!$AB$151:$BA$151,0)),0)+IFERROR(INDEX('Hoja de Trabajo para listado'!$BC$155:$CB$1048576,MATCH($A865,'Hoja de Trabajo para listado'!$BC$155:$BC$1048576,0),MATCH((CUADRO!M$4&amp;$E865),'Hoja de Trabajo para listado'!$BC$151:$CB$151,0)),0)+IFERROR(INDEX('Hoja de Trabajo para listado'!$DE$153:$DG$274,MATCH($A865,'Hoja de Trabajo para listado'!$DE$153:$DE$1048576,0),MATCH((CUADRO!M$4&amp;$E865),'Hoja de Trabajo para listado'!$DE$151:$DG$151,0)),0)+IFERROR(INDEX('Hoja de Trabajo para listado'!$CD$155:$DC$1048576,MATCH($A865,'Hoja de Trabajo para listado'!$CD$155:$CD$1048576,0),MATCH((CUADRO!M$4&amp;$E865),'Hoja de Trabajo para listado'!$CD$151:$DC$151,0)),0)</f>
        <v>0</v>
      </c>
      <c r="N865" s="241">
        <f ca="1">+IFERROR(INDEX('Hoja de Trabajo para listado'!$A$155:$Z$1048576,MATCH($A865,'Hoja de Trabajo para listado'!$A$155:$A$1048576,0),MATCH((CUADRO!N$4&amp;$E865),'Hoja de Trabajo para listado'!$A$151:$Z$151,0)),0)+IFERROR(INDEX('Hoja de Trabajo para listado'!$AB$155:$BA$1048576,MATCH($A865,'Hoja de Trabajo para listado'!$AB$155:$AB$1048576,0),MATCH((CUADRO!N$4&amp;$E865),'Hoja de Trabajo para listado'!$AB$151:$BA$151,0)),0)+IFERROR(INDEX('Hoja de Trabajo para listado'!$BC$155:$CB$1048576,MATCH($A865,'Hoja de Trabajo para listado'!$BC$155:$BC$1048576,0),MATCH((CUADRO!N$4&amp;$E865),'Hoja de Trabajo para listado'!$BC$151:$CB$151,0)),0)+IFERROR(INDEX('Hoja de Trabajo para listado'!$DE$153:$DG$274,MATCH($A865,'Hoja de Trabajo para listado'!$DE$153:$DE$1048576,0),MATCH((CUADRO!N$4&amp;$E865),'Hoja de Trabajo para listado'!$DE$151:$DG$151,0)),0)+IFERROR(INDEX('Hoja de Trabajo para listado'!$CD$155:$DC$1048576,MATCH($A865,'Hoja de Trabajo para listado'!$CD$155:$CD$1048576,0),MATCH((CUADRO!N$4&amp;$E865),'Hoja de Trabajo para listado'!$CD$151:$DC$151,0)),0)</f>
        <v>0</v>
      </c>
      <c r="O865" s="241">
        <f ca="1">+IFERROR(INDEX('Hoja de Trabajo para listado'!$A$155:$Z$1048576,MATCH($A865,'Hoja de Trabajo para listado'!$A$155:$A$1048576,0),MATCH((CUADRO!O$4&amp;$E865),'Hoja de Trabajo para listado'!$A$151:$Z$151,0)),0)+IFERROR(INDEX('Hoja de Trabajo para listado'!$AB$155:$BA$1048576,MATCH($A865,'Hoja de Trabajo para listado'!$AB$155:$AB$1048576,0),MATCH((CUADRO!O$4&amp;$E865),'Hoja de Trabajo para listado'!$AB$151:$BA$151,0)),0)+IFERROR(INDEX('Hoja de Trabajo para listado'!$BC$155:$CB$1048576,MATCH($A865,'Hoja de Trabajo para listado'!$BC$155:$BC$1048576,0),MATCH((CUADRO!O$4&amp;$E865),'Hoja de Trabajo para listado'!$BC$151:$CB$151,0)),0)+IFERROR(INDEX('Hoja de Trabajo para listado'!$DE$153:$DG$274,MATCH($A865,'Hoja de Trabajo para listado'!$DE$153:$DE$1048576,0),MATCH((CUADRO!O$4&amp;$E865),'Hoja de Trabajo para listado'!$DE$151:$DG$151,0)),0)+IFERROR(INDEX('Hoja de Trabajo para listado'!$CD$155:$DC$1048576,MATCH($A865,'Hoja de Trabajo para listado'!$CD$155:$CD$1048576,0),MATCH((CUADRO!O$4&amp;$E865),'Hoja de Trabajo para listado'!$CD$151:$DC$151,0)),0)</f>
        <v>0</v>
      </c>
      <c r="P865" s="241">
        <f ca="1">+IFERROR(INDEX('Hoja de Trabajo para listado'!$A$155:$Z$1048576,MATCH($A865,'Hoja de Trabajo para listado'!$A$155:$A$1048576,0),MATCH((CUADRO!P$4&amp;$E865),'Hoja de Trabajo para listado'!$A$151:$Z$151,0)),0)+IFERROR(INDEX('Hoja de Trabajo para listado'!$AB$155:$BA$1048576,MATCH($A865,'Hoja de Trabajo para listado'!$AB$155:$AB$1048576,0),MATCH((CUADRO!P$4&amp;$E865),'Hoja de Trabajo para listado'!$AB$151:$BA$151,0)),0)+IFERROR(INDEX('Hoja de Trabajo para listado'!$BC$155:$CB$1048576,MATCH($A865,'Hoja de Trabajo para listado'!$BC$155:$BC$1048576,0),MATCH((CUADRO!P$4&amp;$E865),'Hoja de Trabajo para listado'!$BC$151:$CB$151,0)),0)+IFERROR(INDEX('Hoja de Trabajo para listado'!$DE$153:$DG$274,MATCH($A865,'Hoja de Trabajo para listado'!$DE$153:$DE$1048576,0),MATCH((CUADRO!P$4&amp;$E865),'Hoja de Trabajo para listado'!$DE$151:$DG$151,0)),0)+IFERROR(INDEX('Hoja de Trabajo para listado'!$CD$155:$DC$1048576,MATCH($A865,'Hoja de Trabajo para listado'!$CD$155:$CD$1048576,0),MATCH((CUADRO!P$4&amp;$E865),'Hoja de Trabajo para listado'!$CD$151:$DC$151,0)),0)</f>
        <v>0</v>
      </c>
      <c r="Q865" s="241">
        <f ca="1">+IFERROR(INDEX('Hoja de Trabajo para listado'!$A$155:$Z$1048576,MATCH($A865,'Hoja de Trabajo para listado'!$A$155:$A$1048576,0),MATCH((CUADRO!Q$4&amp;$E865),'Hoja de Trabajo para listado'!$A$151:$Z$151,0)),0)+IFERROR(INDEX('Hoja de Trabajo para listado'!$AB$155:$BA$1048576,MATCH($A865,'Hoja de Trabajo para listado'!$AB$155:$AB$1048576,0),MATCH((CUADRO!Q$4&amp;$E865),'Hoja de Trabajo para listado'!$AB$151:$BA$151,0)),0)+IFERROR(INDEX('Hoja de Trabajo para listado'!$BC$155:$CB$1048576,MATCH($A865,'Hoja de Trabajo para listado'!$BC$155:$BC$1048576,0),MATCH((CUADRO!Q$4&amp;$E865),'Hoja de Trabajo para listado'!$BC$151:$CB$151,0)),0)+IFERROR(INDEX('Hoja de Trabajo para listado'!$DE$153:$DG$274,MATCH($A865,'Hoja de Trabajo para listado'!$DE$153:$DE$1048576,0),MATCH((CUADRO!Q$4&amp;$E865),'Hoja de Trabajo para listado'!$DE$151:$DG$151,0)),0)+IFERROR(INDEX('Hoja de Trabajo para listado'!$CD$155:$DC$1048576,MATCH($A865,'Hoja de Trabajo para listado'!$CD$155:$CD$1048576,0),MATCH((CUADRO!Q$4&amp;$E865),'Hoja de Trabajo para listado'!$CD$151:$DC$151,0)),0)</f>
        <v>0</v>
      </c>
      <c r="R865" s="241">
        <f t="shared" ca="1" si="33"/>
        <v>0</v>
      </c>
      <c r="S865" s="247"/>
      <c r="T865" s="241">
        <f ca="1">+T866</f>
        <v>0</v>
      </c>
      <c r="U865" s="240">
        <f t="shared" si="34"/>
        <v>1</v>
      </c>
      <c r="V865" s="327" t="str">
        <f>+VLOOKUP(A865,bd_lista!$A$3:$E$592,5,FALSE)</f>
        <v>Gobiernos Autonomos Municipales</v>
      </c>
      <c r="W865" s="397" t="str">
        <f>+V865</f>
        <v>Gobiernos Autonomos Municipales</v>
      </c>
      <c r="X865" s="240">
        <f>+VLOOKUP(A865,[4]Sheet1!$A$13:$D$744,4,FALSE)</f>
        <v>0</v>
      </c>
      <c r="Y865" s="240" t="e">
        <f>+VLOOKUP(X865,bd_lista!$A$3:$C$592,3,FALSE)</f>
        <v>#N/A</v>
      </c>
      <c r="Z865" s="290">
        <f>+X865</f>
        <v>0</v>
      </c>
      <c r="AA865" s="291" t="e">
        <f>+Y865</f>
        <v>#N/A</v>
      </c>
    </row>
    <row r="866" spans="1:27" customFormat="1" ht="15" hidden="1" customHeight="1">
      <c r="A866" s="32">
        <v>1515</v>
      </c>
      <c r="B866" s="394"/>
      <c r="C866" s="245" t="str">
        <f>+VLOOKUP(A866,bd_lista!$A$3:$C$592,3,FALSE)</f>
        <v>Gobierno Autónomo Municipal de San Pedro de Buena Vista</v>
      </c>
      <c r="D866" s="396"/>
      <c r="E866" s="242" t="s">
        <v>1304</v>
      </c>
      <c r="F866" s="243">
        <f ca="1">+IFERROR(INDEX('Hoja de Trabajo para listado'!$A$155:$Z$1048576,MATCH($A866,'Hoja de Trabajo para listado'!$A$155:$A$1048576,0),MATCH((CUADRO!F$4&amp;$E866),'Hoja de Trabajo para listado'!$A$151:$Z$151,0)),0)+IFERROR(INDEX('Hoja de Trabajo para listado'!$AB$155:$BA$1048576,MATCH($A866,'Hoja de Trabajo para listado'!$AB$155:$AB$1048576,0),MATCH((CUADRO!F$4&amp;$E866),'Hoja de Trabajo para listado'!$AB$151:$BA$151,0)),0)+IFERROR(INDEX('Hoja de Trabajo para listado'!$BC$155:$CB$1048576,MATCH($A866,'Hoja de Trabajo para listado'!$BC$155:$BC$1048576,0),MATCH((CUADRO!F$4&amp;$E866),'Hoja de Trabajo para listado'!$BC$151:$CB$151,0)),0)+IFERROR(INDEX('Hoja de Trabajo para listado'!$DE$153:$DG$274,MATCH($A866,'Hoja de Trabajo para listado'!$DE$153:$DE$1048576,0),MATCH((CUADRO!F$4&amp;$E866),'Hoja de Trabajo para listado'!$DE$151:$DG$151,0)),0)+IFERROR(INDEX('Hoja de Trabajo para listado'!$CD$155:$DC$1048576,MATCH($A866,'Hoja de Trabajo para listado'!$CD$155:$CD$1048576,0),MATCH((CUADRO!F$4&amp;$E866),'Hoja de Trabajo para listado'!$CD$151:$DC$151,0)),0)</f>
        <v>0</v>
      </c>
      <c r="G866" s="243">
        <f ca="1">+IFERROR(INDEX('Hoja de Trabajo para listado'!$A$155:$Z$1048576,MATCH($A866,'Hoja de Trabajo para listado'!$A$155:$A$1048576,0),MATCH((CUADRO!G$4&amp;$E866),'Hoja de Trabajo para listado'!$A$151:$Z$151,0)),0)+IFERROR(INDEX('Hoja de Trabajo para listado'!$AB$155:$BA$1048576,MATCH($A866,'Hoja de Trabajo para listado'!$AB$155:$AB$1048576,0),MATCH((CUADRO!G$4&amp;$E866),'Hoja de Trabajo para listado'!$AB$151:$BA$151,0)),0)+IFERROR(INDEX('Hoja de Trabajo para listado'!$BC$155:$CB$1048576,MATCH($A866,'Hoja de Trabajo para listado'!$BC$155:$BC$1048576,0),MATCH((CUADRO!G$4&amp;$E866),'Hoja de Trabajo para listado'!$BC$151:$CB$151,0)),0)+IFERROR(INDEX('Hoja de Trabajo para listado'!$DE$153:$DG$274,MATCH($A866,'Hoja de Trabajo para listado'!$DE$153:$DE$1048576,0),MATCH((CUADRO!G$4&amp;$E866),'Hoja de Trabajo para listado'!$DE$151:$DG$151,0)),0)+IFERROR(INDEX('Hoja de Trabajo para listado'!$CD$155:$DC$1048576,MATCH($A866,'Hoja de Trabajo para listado'!$CD$155:$CD$1048576,0),MATCH((CUADRO!G$4&amp;$E866),'Hoja de Trabajo para listado'!$CD$151:$DC$151,0)),0)</f>
        <v>0</v>
      </c>
      <c r="H866" s="243">
        <f ca="1">+IFERROR(INDEX('Hoja de Trabajo para listado'!$A$155:$Z$1048576,MATCH($A866,'Hoja de Trabajo para listado'!$A$155:$A$1048576,0),MATCH((CUADRO!H$4&amp;$E866),'Hoja de Trabajo para listado'!$A$151:$Z$151,0)),0)+IFERROR(INDEX('Hoja de Trabajo para listado'!$AB$155:$BA$1048576,MATCH($A866,'Hoja de Trabajo para listado'!$AB$155:$AB$1048576,0),MATCH((CUADRO!H$4&amp;$E866),'Hoja de Trabajo para listado'!$AB$151:$BA$151,0)),0)+IFERROR(INDEX('Hoja de Trabajo para listado'!$BC$155:$CB$1048576,MATCH($A866,'Hoja de Trabajo para listado'!$BC$155:$BC$1048576,0),MATCH((CUADRO!H$4&amp;$E866),'Hoja de Trabajo para listado'!$BC$151:$CB$151,0)),0)+IFERROR(INDEX('Hoja de Trabajo para listado'!$DE$153:$DG$274,MATCH($A866,'Hoja de Trabajo para listado'!$DE$153:$DE$1048576,0),MATCH((CUADRO!H$4&amp;$E866),'Hoja de Trabajo para listado'!$DE$151:$DG$151,0)),0)+IFERROR(INDEX('Hoja de Trabajo para listado'!$CD$155:$DC$1048576,MATCH($A866,'Hoja de Trabajo para listado'!$CD$155:$CD$1048576,0),MATCH((CUADRO!H$4&amp;$E866),'Hoja de Trabajo para listado'!$CD$151:$DC$151,0)),0)</f>
        <v>0</v>
      </c>
      <c r="I866" s="243">
        <f ca="1">+IFERROR(INDEX('Hoja de Trabajo para listado'!$A$155:$Z$1048576,MATCH($A866,'Hoja de Trabajo para listado'!$A$155:$A$1048576,0),MATCH((CUADRO!I$4&amp;$E866),'Hoja de Trabajo para listado'!$A$151:$Z$151,0)),0)+IFERROR(INDEX('Hoja de Trabajo para listado'!$AB$155:$BA$1048576,MATCH($A866,'Hoja de Trabajo para listado'!$AB$155:$AB$1048576,0),MATCH((CUADRO!I$4&amp;$E866),'Hoja de Trabajo para listado'!$AB$151:$BA$151,0)),0)+IFERROR(INDEX('Hoja de Trabajo para listado'!$BC$155:$CB$1048576,MATCH($A866,'Hoja de Trabajo para listado'!$BC$155:$BC$1048576,0),MATCH((CUADRO!I$4&amp;$E866),'Hoja de Trabajo para listado'!$BC$151:$CB$151,0)),0)+IFERROR(INDEX('Hoja de Trabajo para listado'!$DE$153:$DG$274,MATCH($A866,'Hoja de Trabajo para listado'!$DE$153:$DE$1048576,0),MATCH((CUADRO!I$4&amp;$E866),'Hoja de Trabajo para listado'!$DE$151:$DG$151,0)),0)+IFERROR(INDEX('Hoja de Trabajo para listado'!$CD$155:$DC$1048576,MATCH($A866,'Hoja de Trabajo para listado'!$CD$155:$CD$1048576,0),MATCH((CUADRO!I$4&amp;$E866),'Hoja de Trabajo para listado'!$CD$151:$DC$151,0)),0)</f>
        <v>0</v>
      </c>
      <c r="J866" s="243">
        <f ca="1">+IFERROR(INDEX('Hoja de Trabajo para listado'!$A$155:$Z$1048576,MATCH($A866,'Hoja de Trabajo para listado'!$A$155:$A$1048576,0),MATCH((CUADRO!J$4&amp;$E866),'Hoja de Trabajo para listado'!$A$151:$Z$151,0)),0)+IFERROR(INDEX('Hoja de Trabajo para listado'!$AB$155:$BA$1048576,MATCH($A866,'Hoja de Trabajo para listado'!$AB$155:$AB$1048576,0),MATCH((CUADRO!J$4&amp;$E866),'Hoja de Trabajo para listado'!$AB$151:$BA$151,0)),0)+IFERROR(INDEX('Hoja de Trabajo para listado'!$BC$155:$CB$1048576,MATCH($A866,'Hoja de Trabajo para listado'!$BC$155:$BC$1048576,0),MATCH((CUADRO!J$4&amp;$E866),'Hoja de Trabajo para listado'!$BC$151:$CB$151,0)),0)+IFERROR(INDEX('Hoja de Trabajo para listado'!$DE$153:$DG$274,MATCH($A866,'Hoja de Trabajo para listado'!$DE$153:$DE$1048576,0),MATCH((CUADRO!J$4&amp;$E866),'Hoja de Trabajo para listado'!$DE$151:$DG$151,0)),0)+IFERROR(INDEX('Hoja de Trabajo para listado'!$CD$155:$DC$1048576,MATCH($A866,'Hoja de Trabajo para listado'!$CD$155:$CD$1048576,0),MATCH((CUADRO!J$4&amp;$E866),'Hoja de Trabajo para listado'!$CD$151:$DC$151,0)),0)</f>
        <v>0</v>
      </c>
      <c r="K866" s="243">
        <f ca="1">+IFERROR(INDEX('Hoja de Trabajo para listado'!$A$155:$Z$1048576,MATCH($A866,'Hoja de Trabajo para listado'!$A$155:$A$1048576,0),MATCH((CUADRO!K$4&amp;$E866),'Hoja de Trabajo para listado'!$A$151:$Z$151,0)),0)+IFERROR(INDEX('Hoja de Trabajo para listado'!$AB$155:$BA$1048576,MATCH($A866,'Hoja de Trabajo para listado'!$AB$155:$AB$1048576,0),MATCH((CUADRO!K$4&amp;$E866),'Hoja de Trabajo para listado'!$AB$151:$BA$151,0)),0)+IFERROR(INDEX('Hoja de Trabajo para listado'!$BC$155:$CB$1048576,MATCH($A866,'Hoja de Trabajo para listado'!$BC$155:$BC$1048576,0),MATCH((CUADRO!K$4&amp;$E866),'Hoja de Trabajo para listado'!$BC$151:$CB$151,0)),0)+IFERROR(INDEX('Hoja de Trabajo para listado'!$DE$153:$DG$274,MATCH($A866,'Hoja de Trabajo para listado'!$DE$153:$DE$1048576,0),MATCH((CUADRO!K$4&amp;$E866),'Hoja de Trabajo para listado'!$DE$151:$DG$151,0)),0)+IFERROR(INDEX('Hoja de Trabajo para listado'!$CD$155:$DC$1048576,MATCH($A866,'Hoja de Trabajo para listado'!$CD$155:$CD$1048576,0),MATCH((CUADRO!K$4&amp;$E866),'Hoja de Trabajo para listado'!$CD$151:$DC$151,0)),0)</f>
        <v>0</v>
      </c>
      <c r="L866" s="243">
        <f ca="1">+IFERROR(INDEX('Hoja de Trabajo para listado'!$A$155:$Z$1048576,MATCH($A866,'Hoja de Trabajo para listado'!$A$155:$A$1048576,0),MATCH((CUADRO!L$4&amp;$E866),'Hoja de Trabajo para listado'!$A$151:$Z$151,0)),0)+IFERROR(INDEX('Hoja de Trabajo para listado'!$AB$155:$BA$1048576,MATCH($A866,'Hoja de Trabajo para listado'!$AB$155:$AB$1048576,0),MATCH((CUADRO!L$4&amp;$E866),'Hoja de Trabajo para listado'!$AB$151:$BA$151,0)),0)+IFERROR(INDEX('Hoja de Trabajo para listado'!$BC$155:$CB$1048576,MATCH($A866,'Hoja de Trabajo para listado'!$BC$155:$BC$1048576,0),MATCH((CUADRO!L$4&amp;$E866),'Hoja de Trabajo para listado'!$BC$151:$CB$151,0)),0)+IFERROR(INDEX('Hoja de Trabajo para listado'!$DE$153:$DG$274,MATCH($A866,'Hoja de Trabajo para listado'!$DE$153:$DE$1048576,0),MATCH((CUADRO!L$4&amp;$E866),'Hoja de Trabajo para listado'!$DE$151:$DG$151,0)),0)+IFERROR(INDEX('Hoja de Trabajo para listado'!$CD$155:$DC$1048576,MATCH($A866,'Hoja de Trabajo para listado'!$CD$155:$CD$1048576,0),MATCH((CUADRO!L$4&amp;$E866),'Hoja de Trabajo para listado'!$CD$151:$DC$151,0)),0)</f>
        <v>0</v>
      </c>
      <c r="M866" s="243">
        <f ca="1">+IFERROR(INDEX('Hoja de Trabajo para listado'!$A$155:$Z$1048576,MATCH($A866,'Hoja de Trabajo para listado'!$A$155:$A$1048576,0),MATCH((CUADRO!M$4&amp;$E866),'Hoja de Trabajo para listado'!$A$151:$Z$151,0)),0)+IFERROR(INDEX('Hoja de Trabajo para listado'!$AB$155:$BA$1048576,MATCH($A866,'Hoja de Trabajo para listado'!$AB$155:$AB$1048576,0),MATCH((CUADRO!M$4&amp;$E866),'Hoja de Trabajo para listado'!$AB$151:$BA$151,0)),0)+IFERROR(INDEX('Hoja de Trabajo para listado'!$BC$155:$CB$1048576,MATCH($A866,'Hoja de Trabajo para listado'!$BC$155:$BC$1048576,0),MATCH((CUADRO!M$4&amp;$E866),'Hoja de Trabajo para listado'!$BC$151:$CB$151,0)),0)+IFERROR(INDEX('Hoja de Trabajo para listado'!$DE$153:$DG$274,MATCH($A866,'Hoja de Trabajo para listado'!$DE$153:$DE$1048576,0),MATCH((CUADRO!M$4&amp;$E866),'Hoja de Trabajo para listado'!$DE$151:$DG$151,0)),0)+IFERROR(INDEX('Hoja de Trabajo para listado'!$CD$155:$DC$1048576,MATCH($A866,'Hoja de Trabajo para listado'!$CD$155:$CD$1048576,0),MATCH((CUADRO!M$4&amp;$E866),'Hoja de Trabajo para listado'!$CD$151:$DC$151,0)),0)</f>
        <v>0</v>
      </c>
      <c r="N866" s="243">
        <f ca="1">+IFERROR(INDEX('Hoja de Trabajo para listado'!$A$155:$Z$1048576,MATCH($A866,'Hoja de Trabajo para listado'!$A$155:$A$1048576,0),MATCH((CUADRO!N$4&amp;$E866),'Hoja de Trabajo para listado'!$A$151:$Z$151,0)),0)+IFERROR(INDEX('Hoja de Trabajo para listado'!$AB$155:$BA$1048576,MATCH($A866,'Hoja de Trabajo para listado'!$AB$155:$AB$1048576,0),MATCH((CUADRO!N$4&amp;$E866),'Hoja de Trabajo para listado'!$AB$151:$BA$151,0)),0)+IFERROR(INDEX('Hoja de Trabajo para listado'!$BC$155:$CB$1048576,MATCH($A866,'Hoja de Trabajo para listado'!$BC$155:$BC$1048576,0),MATCH((CUADRO!N$4&amp;$E866),'Hoja de Trabajo para listado'!$BC$151:$CB$151,0)),0)+IFERROR(INDEX('Hoja de Trabajo para listado'!$DE$153:$DG$274,MATCH($A866,'Hoja de Trabajo para listado'!$DE$153:$DE$1048576,0),MATCH((CUADRO!N$4&amp;$E866),'Hoja de Trabajo para listado'!$DE$151:$DG$151,0)),0)+IFERROR(INDEX('Hoja de Trabajo para listado'!$CD$155:$DC$1048576,MATCH($A866,'Hoja de Trabajo para listado'!$CD$155:$CD$1048576,0),MATCH((CUADRO!N$4&amp;$E866),'Hoja de Trabajo para listado'!$CD$151:$DC$151,0)),0)</f>
        <v>0</v>
      </c>
      <c r="O866" s="243">
        <f ca="1">+IFERROR(INDEX('Hoja de Trabajo para listado'!$A$155:$Z$1048576,MATCH($A866,'Hoja de Trabajo para listado'!$A$155:$A$1048576,0),MATCH((CUADRO!O$4&amp;$E866),'Hoja de Trabajo para listado'!$A$151:$Z$151,0)),0)+IFERROR(INDEX('Hoja de Trabajo para listado'!$AB$155:$BA$1048576,MATCH($A866,'Hoja de Trabajo para listado'!$AB$155:$AB$1048576,0),MATCH((CUADRO!O$4&amp;$E866),'Hoja de Trabajo para listado'!$AB$151:$BA$151,0)),0)+IFERROR(INDEX('Hoja de Trabajo para listado'!$BC$155:$CB$1048576,MATCH($A866,'Hoja de Trabajo para listado'!$BC$155:$BC$1048576,0),MATCH((CUADRO!O$4&amp;$E866),'Hoja de Trabajo para listado'!$BC$151:$CB$151,0)),0)+IFERROR(INDEX('Hoja de Trabajo para listado'!$DE$153:$DG$274,MATCH($A866,'Hoja de Trabajo para listado'!$DE$153:$DE$1048576,0),MATCH((CUADRO!O$4&amp;$E866),'Hoja de Trabajo para listado'!$DE$151:$DG$151,0)),0)+IFERROR(INDEX('Hoja de Trabajo para listado'!$CD$155:$DC$1048576,MATCH($A866,'Hoja de Trabajo para listado'!$CD$155:$CD$1048576,0),MATCH((CUADRO!O$4&amp;$E866),'Hoja de Trabajo para listado'!$CD$151:$DC$151,0)),0)</f>
        <v>0</v>
      </c>
      <c r="P866" s="243">
        <f ca="1">+IFERROR(INDEX('Hoja de Trabajo para listado'!$A$155:$Z$1048576,MATCH($A866,'Hoja de Trabajo para listado'!$A$155:$A$1048576,0),MATCH((CUADRO!P$4&amp;$E866),'Hoja de Trabajo para listado'!$A$151:$Z$151,0)),0)+IFERROR(INDEX('Hoja de Trabajo para listado'!$AB$155:$BA$1048576,MATCH($A866,'Hoja de Trabajo para listado'!$AB$155:$AB$1048576,0),MATCH((CUADRO!P$4&amp;$E866),'Hoja de Trabajo para listado'!$AB$151:$BA$151,0)),0)+IFERROR(INDEX('Hoja de Trabajo para listado'!$BC$155:$CB$1048576,MATCH($A866,'Hoja de Trabajo para listado'!$BC$155:$BC$1048576,0),MATCH((CUADRO!P$4&amp;$E866),'Hoja de Trabajo para listado'!$BC$151:$CB$151,0)),0)+IFERROR(INDEX('Hoja de Trabajo para listado'!$DE$153:$DG$274,MATCH($A866,'Hoja de Trabajo para listado'!$DE$153:$DE$1048576,0),MATCH((CUADRO!P$4&amp;$E866),'Hoja de Trabajo para listado'!$DE$151:$DG$151,0)),0)+IFERROR(INDEX('Hoja de Trabajo para listado'!$CD$155:$DC$1048576,MATCH($A866,'Hoja de Trabajo para listado'!$CD$155:$CD$1048576,0),MATCH((CUADRO!P$4&amp;$E866),'Hoja de Trabajo para listado'!$CD$151:$DC$151,0)),0)</f>
        <v>0</v>
      </c>
      <c r="Q866" s="243">
        <f ca="1">+IFERROR(INDEX('Hoja de Trabajo para listado'!$A$155:$Z$1048576,MATCH($A866,'Hoja de Trabajo para listado'!$A$155:$A$1048576,0),MATCH((CUADRO!Q$4&amp;$E866),'Hoja de Trabajo para listado'!$A$151:$Z$151,0)),0)+IFERROR(INDEX('Hoja de Trabajo para listado'!$AB$155:$BA$1048576,MATCH($A866,'Hoja de Trabajo para listado'!$AB$155:$AB$1048576,0),MATCH((CUADRO!Q$4&amp;$E866),'Hoja de Trabajo para listado'!$AB$151:$BA$151,0)),0)+IFERROR(INDEX('Hoja de Trabajo para listado'!$BC$155:$CB$1048576,MATCH($A866,'Hoja de Trabajo para listado'!$BC$155:$BC$1048576,0),MATCH((CUADRO!Q$4&amp;$E866),'Hoja de Trabajo para listado'!$BC$151:$CB$151,0)),0)+IFERROR(INDEX('Hoja de Trabajo para listado'!$DE$153:$DG$274,MATCH($A866,'Hoja de Trabajo para listado'!$DE$153:$DE$1048576,0),MATCH((CUADRO!Q$4&amp;$E866),'Hoja de Trabajo para listado'!$DE$151:$DG$151,0)),0)+IFERROR(INDEX('Hoja de Trabajo para listado'!$CD$155:$DC$1048576,MATCH($A866,'Hoja de Trabajo para listado'!$CD$155:$CD$1048576,0),MATCH((CUADRO!Q$4&amp;$E866),'Hoja de Trabajo para listado'!$CD$151:$DC$151,0)),0)</f>
        <v>0</v>
      </c>
      <c r="R866" s="243">
        <f t="shared" ca="1" si="33"/>
        <v>0</v>
      </c>
      <c r="S866" s="256">
        <f ca="1">+R865+R866</f>
        <v>0</v>
      </c>
      <c r="T866" s="243">
        <f ca="1">+S866</f>
        <v>0</v>
      </c>
      <c r="U866" s="242">
        <f t="shared" si="34"/>
        <v>2</v>
      </c>
      <c r="V866" s="327" t="str">
        <f>+VLOOKUP(A866,bd_lista!$A$3:$E$592,5,FALSE)</f>
        <v>Gobiernos Autonomos Municipales</v>
      </c>
      <c r="W866" s="398"/>
      <c r="X866" s="240">
        <f>+VLOOKUP(A866,[4]Sheet1!$A$13:$D$744,4,FALSE)</f>
        <v>0</v>
      </c>
      <c r="Y866" s="240" t="e">
        <f>+VLOOKUP(X866,bd_lista!$A$3:$C$592,3,FALSE)</f>
        <v>#N/A</v>
      </c>
      <c r="Z866" s="288"/>
      <c r="AA866" s="289"/>
    </row>
    <row r="867" spans="1:27" customFormat="1" ht="15" hidden="1" customHeight="1">
      <c r="A867" s="32">
        <v>1516</v>
      </c>
      <c r="B867" s="393">
        <f>+A867</f>
        <v>1516</v>
      </c>
      <c r="C867" s="245" t="str">
        <f>+VLOOKUP(A867,bd_lista!$A$3:$C$592,3,FALSE)</f>
        <v>Gobierno Autónomo Municipal de Toro Toro</v>
      </c>
      <c r="D867" s="395" t="str">
        <f>+C867</f>
        <v>Gobierno Autónomo Municipal de Toro Toro</v>
      </c>
      <c r="E867" s="240" t="s">
        <v>1303</v>
      </c>
      <c r="F867" s="241">
        <f ca="1">+IFERROR(INDEX('Hoja de Trabajo para listado'!$A$155:$Z$1048576,MATCH($A867,'Hoja de Trabajo para listado'!$A$155:$A$1048576,0),MATCH((CUADRO!F$4&amp;$E867),'Hoja de Trabajo para listado'!$A$151:$Z$151,0)),0)+IFERROR(INDEX('Hoja de Trabajo para listado'!$AB$155:$BA$1048576,MATCH($A867,'Hoja de Trabajo para listado'!$AB$155:$AB$1048576,0),MATCH((CUADRO!F$4&amp;$E867),'Hoja de Trabajo para listado'!$AB$151:$BA$151,0)),0)+IFERROR(INDEX('Hoja de Trabajo para listado'!$BC$155:$CB$1048576,MATCH($A867,'Hoja de Trabajo para listado'!$BC$155:$BC$1048576,0),MATCH((CUADRO!F$4&amp;$E867),'Hoja de Trabajo para listado'!$BC$151:$CB$151,0)),0)+IFERROR(INDEX('Hoja de Trabajo para listado'!$DE$153:$DG$274,MATCH($A867,'Hoja de Trabajo para listado'!$DE$153:$DE$1048576,0),MATCH((CUADRO!F$4&amp;$E867),'Hoja de Trabajo para listado'!$DE$151:$DG$151,0)),0)+IFERROR(INDEX('Hoja de Trabajo para listado'!$CD$155:$DC$1048576,MATCH($A867,'Hoja de Trabajo para listado'!$CD$155:$CD$1048576,0),MATCH((CUADRO!F$4&amp;$E867),'Hoja de Trabajo para listado'!$CD$151:$DC$151,0)),0)</f>
        <v>0</v>
      </c>
      <c r="G867" s="241">
        <f ca="1">+IFERROR(INDEX('Hoja de Trabajo para listado'!$A$155:$Z$1048576,MATCH($A867,'Hoja de Trabajo para listado'!$A$155:$A$1048576,0),MATCH((CUADRO!G$4&amp;$E867),'Hoja de Trabajo para listado'!$A$151:$Z$151,0)),0)+IFERROR(INDEX('Hoja de Trabajo para listado'!$AB$155:$BA$1048576,MATCH($A867,'Hoja de Trabajo para listado'!$AB$155:$AB$1048576,0),MATCH((CUADRO!G$4&amp;$E867),'Hoja de Trabajo para listado'!$AB$151:$BA$151,0)),0)+IFERROR(INDEX('Hoja de Trabajo para listado'!$BC$155:$CB$1048576,MATCH($A867,'Hoja de Trabajo para listado'!$BC$155:$BC$1048576,0),MATCH((CUADRO!G$4&amp;$E867),'Hoja de Trabajo para listado'!$BC$151:$CB$151,0)),0)+IFERROR(INDEX('Hoja de Trabajo para listado'!$DE$153:$DG$274,MATCH($A867,'Hoja de Trabajo para listado'!$DE$153:$DE$1048576,0),MATCH((CUADRO!G$4&amp;$E867),'Hoja de Trabajo para listado'!$DE$151:$DG$151,0)),0)+IFERROR(INDEX('Hoja de Trabajo para listado'!$CD$155:$DC$1048576,MATCH($A867,'Hoja de Trabajo para listado'!$CD$155:$CD$1048576,0),MATCH((CUADRO!G$4&amp;$E867),'Hoja de Trabajo para listado'!$CD$151:$DC$151,0)),0)</f>
        <v>0</v>
      </c>
      <c r="H867" s="241">
        <f ca="1">+IFERROR(INDEX('Hoja de Trabajo para listado'!$A$155:$Z$1048576,MATCH($A867,'Hoja de Trabajo para listado'!$A$155:$A$1048576,0),MATCH((CUADRO!H$4&amp;$E867),'Hoja de Trabajo para listado'!$A$151:$Z$151,0)),0)+IFERROR(INDEX('Hoja de Trabajo para listado'!$AB$155:$BA$1048576,MATCH($A867,'Hoja de Trabajo para listado'!$AB$155:$AB$1048576,0),MATCH((CUADRO!H$4&amp;$E867),'Hoja de Trabajo para listado'!$AB$151:$BA$151,0)),0)+IFERROR(INDEX('Hoja de Trabajo para listado'!$BC$155:$CB$1048576,MATCH($A867,'Hoja de Trabajo para listado'!$BC$155:$BC$1048576,0),MATCH((CUADRO!H$4&amp;$E867),'Hoja de Trabajo para listado'!$BC$151:$CB$151,0)),0)+IFERROR(INDEX('Hoja de Trabajo para listado'!$DE$153:$DG$274,MATCH($A867,'Hoja de Trabajo para listado'!$DE$153:$DE$1048576,0),MATCH((CUADRO!H$4&amp;$E867),'Hoja de Trabajo para listado'!$DE$151:$DG$151,0)),0)+IFERROR(INDEX('Hoja de Trabajo para listado'!$CD$155:$DC$1048576,MATCH($A867,'Hoja de Trabajo para listado'!$CD$155:$CD$1048576,0),MATCH((CUADRO!H$4&amp;$E867),'Hoja de Trabajo para listado'!$CD$151:$DC$151,0)),0)</f>
        <v>0</v>
      </c>
      <c r="I867" s="241">
        <f ca="1">+IFERROR(INDEX('Hoja de Trabajo para listado'!$A$155:$Z$1048576,MATCH($A867,'Hoja de Trabajo para listado'!$A$155:$A$1048576,0),MATCH((CUADRO!I$4&amp;$E867),'Hoja de Trabajo para listado'!$A$151:$Z$151,0)),0)+IFERROR(INDEX('Hoja de Trabajo para listado'!$AB$155:$BA$1048576,MATCH($A867,'Hoja de Trabajo para listado'!$AB$155:$AB$1048576,0),MATCH((CUADRO!I$4&amp;$E867),'Hoja de Trabajo para listado'!$AB$151:$BA$151,0)),0)+IFERROR(INDEX('Hoja de Trabajo para listado'!$BC$155:$CB$1048576,MATCH($A867,'Hoja de Trabajo para listado'!$BC$155:$BC$1048576,0),MATCH((CUADRO!I$4&amp;$E867),'Hoja de Trabajo para listado'!$BC$151:$CB$151,0)),0)+IFERROR(INDEX('Hoja de Trabajo para listado'!$DE$153:$DG$274,MATCH($A867,'Hoja de Trabajo para listado'!$DE$153:$DE$1048576,0),MATCH((CUADRO!I$4&amp;$E867),'Hoja de Trabajo para listado'!$DE$151:$DG$151,0)),0)+IFERROR(INDEX('Hoja de Trabajo para listado'!$CD$155:$DC$1048576,MATCH($A867,'Hoja de Trabajo para listado'!$CD$155:$CD$1048576,0),MATCH((CUADRO!I$4&amp;$E867),'Hoja de Trabajo para listado'!$CD$151:$DC$151,0)),0)</f>
        <v>0</v>
      </c>
      <c r="J867" s="241">
        <f ca="1">+IFERROR(INDEX('Hoja de Trabajo para listado'!$A$155:$Z$1048576,MATCH($A867,'Hoja de Trabajo para listado'!$A$155:$A$1048576,0),MATCH((CUADRO!J$4&amp;$E867),'Hoja de Trabajo para listado'!$A$151:$Z$151,0)),0)+IFERROR(INDEX('Hoja de Trabajo para listado'!$AB$155:$BA$1048576,MATCH($A867,'Hoja de Trabajo para listado'!$AB$155:$AB$1048576,0),MATCH((CUADRO!J$4&amp;$E867),'Hoja de Trabajo para listado'!$AB$151:$BA$151,0)),0)+IFERROR(INDEX('Hoja de Trabajo para listado'!$BC$155:$CB$1048576,MATCH($A867,'Hoja de Trabajo para listado'!$BC$155:$BC$1048576,0),MATCH((CUADRO!J$4&amp;$E867),'Hoja de Trabajo para listado'!$BC$151:$CB$151,0)),0)+IFERROR(INDEX('Hoja de Trabajo para listado'!$DE$153:$DG$274,MATCH($A867,'Hoja de Trabajo para listado'!$DE$153:$DE$1048576,0),MATCH((CUADRO!J$4&amp;$E867),'Hoja de Trabajo para listado'!$DE$151:$DG$151,0)),0)+IFERROR(INDEX('Hoja de Trabajo para listado'!$CD$155:$DC$1048576,MATCH($A867,'Hoja de Trabajo para listado'!$CD$155:$CD$1048576,0),MATCH((CUADRO!J$4&amp;$E867),'Hoja de Trabajo para listado'!$CD$151:$DC$151,0)),0)</f>
        <v>0</v>
      </c>
      <c r="K867" s="241">
        <f ca="1">+IFERROR(INDEX('Hoja de Trabajo para listado'!$A$155:$Z$1048576,MATCH($A867,'Hoja de Trabajo para listado'!$A$155:$A$1048576,0),MATCH((CUADRO!K$4&amp;$E867),'Hoja de Trabajo para listado'!$A$151:$Z$151,0)),0)+IFERROR(INDEX('Hoja de Trabajo para listado'!$AB$155:$BA$1048576,MATCH($A867,'Hoja de Trabajo para listado'!$AB$155:$AB$1048576,0),MATCH((CUADRO!K$4&amp;$E867),'Hoja de Trabajo para listado'!$AB$151:$BA$151,0)),0)+IFERROR(INDEX('Hoja de Trabajo para listado'!$BC$155:$CB$1048576,MATCH($A867,'Hoja de Trabajo para listado'!$BC$155:$BC$1048576,0),MATCH((CUADRO!K$4&amp;$E867),'Hoja de Trabajo para listado'!$BC$151:$CB$151,0)),0)+IFERROR(INDEX('Hoja de Trabajo para listado'!$DE$153:$DG$274,MATCH($A867,'Hoja de Trabajo para listado'!$DE$153:$DE$1048576,0),MATCH((CUADRO!K$4&amp;$E867),'Hoja de Trabajo para listado'!$DE$151:$DG$151,0)),0)+IFERROR(INDEX('Hoja de Trabajo para listado'!$CD$155:$DC$1048576,MATCH($A867,'Hoja de Trabajo para listado'!$CD$155:$CD$1048576,0),MATCH((CUADRO!K$4&amp;$E867),'Hoja de Trabajo para listado'!$CD$151:$DC$151,0)),0)</f>
        <v>0</v>
      </c>
      <c r="L867" s="241">
        <f ca="1">+IFERROR(INDEX('Hoja de Trabajo para listado'!$A$155:$Z$1048576,MATCH($A867,'Hoja de Trabajo para listado'!$A$155:$A$1048576,0),MATCH((CUADRO!L$4&amp;$E867),'Hoja de Trabajo para listado'!$A$151:$Z$151,0)),0)+IFERROR(INDEX('Hoja de Trabajo para listado'!$AB$155:$BA$1048576,MATCH($A867,'Hoja de Trabajo para listado'!$AB$155:$AB$1048576,0),MATCH((CUADRO!L$4&amp;$E867),'Hoja de Trabajo para listado'!$AB$151:$BA$151,0)),0)+IFERROR(INDEX('Hoja de Trabajo para listado'!$BC$155:$CB$1048576,MATCH($A867,'Hoja de Trabajo para listado'!$BC$155:$BC$1048576,0),MATCH((CUADRO!L$4&amp;$E867),'Hoja de Trabajo para listado'!$BC$151:$CB$151,0)),0)+IFERROR(INDEX('Hoja de Trabajo para listado'!$DE$153:$DG$274,MATCH($A867,'Hoja de Trabajo para listado'!$DE$153:$DE$1048576,0),MATCH((CUADRO!L$4&amp;$E867),'Hoja de Trabajo para listado'!$DE$151:$DG$151,0)),0)+IFERROR(INDEX('Hoja de Trabajo para listado'!$CD$155:$DC$1048576,MATCH($A867,'Hoja de Trabajo para listado'!$CD$155:$CD$1048576,0),MATCH((CUADRO!L$4&amp;$E867),'Hoja de Trabajo para listado'!$CD$151:$DC$151,0)),0)</f>
        <v>0</v>
      </c>
      <c r="M867" s="241">
        <f ca="1">+IFERROR(INDEX('Hoja de Trabajo para listado'!$A$155:$Z$1048576,MATCH($A867,'Hoja de Trabajo para listado'!$A$155:$A$1048576,0),MATCH((CUADRO!M$4&amp;$E867),'Hoja de Trabajo para listado'!$A$151:$Z$151,0)),0)+IFERROR(INDEX('Hoja de Trabajo para listado'!$AB$155:$BA$1048576,MATCH($A867,'Hoja de Trabajo para listado'!$AB$155:$AB$1048576,0),MATCH((CUADRO!M$4&amp;$E867),'Hoja de Trabajo para listado'!$AB$151:$BA$151,0)),0)+IFERROR(INDEX('Hoja de Trabajo para listado'!$BC$155:$CB$1048576,MATCH($A867,'Hoja de Trabajo para listado'!$BC$155:$BC$1048576,0),MATCH((CUADRO!M$4&amp;$E867),'Hoja de Trabajo para listado'!$BC$151:$CB$151,0)),0)+IFERROR(INDEX('Hoja de Trabajo para listado'!$DE$153:$DG$274,MATCH($A867,'Hoja de Trabajo para listado'!$DE$153:$DE$1048576,0),MATCH((CUADRO!M$4&amp;$E867),'Hoja de Trabajo para listado'!$DE$151:$DG$151,0)),0)+IFERROR(INDEX('Hoja de Trabajo para listado'!$CD$155:$DC$1048576,MATCH($A867,'Hoja de Trabajo para listado'!$CD$155:$CD$1048576,0),MATCH((CUADRO!M$4&amp;$E867),'Hoja de Trabajo para listado'!$CD$151:$DC$151,0)),0)</f>
        <v>0</v>
      </c>
      <c r="N867" s="241">
        <f ca="1">+IFERROR(INDEX('Hoja de Trabajo para listado'!$A$155:$Z$1048576,MATCH($A867,'Hoja de Trabajo para listado'!$A$155:$A$1048576,0),MATCH((CUADRO!N$4&amp;$E867),'Hoja de Trabajo para listado'!$A$151:$Z$151,0)),0)+IFERROR(INDEX('Hoja de Trabajo para listado'!$AB$155:$BA$1048576,MATCH($A867,'Hoja de Trabajo para listado'!$AB$155:$AB$1048576,0),MATCH((CUADRO!N$4&amp;$E867),'Hoja de Trabajo para listado'!$AB$151:$BA$151,0)),0)+IFERROR(INDEX('Hoja de Trabajo para listado'!$BC$155:$CB$1048576,MATCH($A867,'Hoja de Trabajo para listado'!$BC$155:$BC$1048576,0),MATCH((CUADRO!N$4&amp;$E867),'Hoja de Trabajo para listado'!$BC$151:$CB$151,0)),0)+IFERROR(INDEX('Hoja de Trabajo para listado'!$DE$153:$DG$274,MATCH($A867,'Hoja de Trabajo para listado'!$DE$153:$DE$1048576,0),MATCH((CUADRO!N$4&amp;$E867),'Hoja de Trabajo para listado'!$DE$151:$DG$151,0)),0)+IFERROR(INDEX('Hoja de Trabajo para listado'!$CD$155:$DC$1048576,MATCH($A867,'Hoja de Trabajo para listado'!$CD$155:$CD$1048576,0),MATCH((CUADRO!N$4&amp;$E867),'Hoja de Trabajo para listado'!$CD$151:$DC$151,0)),0)</f>
        <v>0</v>
      </c>
      <c r="O867" s="241">
        <f ca="1">+IFERROR(INDEX('Hoja de Trabajo para listado'!$A$155:$Z$1048576,MATCH($A867,'Hoja de Trabajo para listado'!$A$155:$A$1048576,0),MATCH((CUADRO!O$4&amp;$E867),'Hoja de Trabajo para listado'!$A$151:$Z$151,0)),0)+IFERROR(INDEX('Hoja de Trabajo para listado'!$AB$155:$BA$1048576,MATCH($A867,'Hoja de Trabajo para listado'!$AB$155:$AB$1048576,0),MATCH((CUADRO!O$4&amp;$E867),'Hoja de Trabajo para listado'!$AB$151:$BA$151,0)),0)+IFERROR(INDEX('Hoja de Trabajo para listado'!$BC$155:$CB$1048576,MATCH($A867,'Hoja de Trabajo para listado'!$BC$155:$BC$1048576,0),MATCH((CUADRO!O$4&amp;$E867),'Hoja de Trabajo para listado'!$BC$151:$CB$151,0)),0)+IFERROR(INDEX('Hoja de Trabajo para listado'!$DE$153:$DG$274,MATCH($A867,'Hoja de Trabajo para listado'!$DE$153:$DE$1048576,0),MATCH((CUADRO!O$4&amp;$E867),'Hoja de Trabajo para listado'!$DE$151:$DG$151,0)),0)+IFERROR(INDEX('Hoja de Trabajo para listado'!$CD$155:$DC$1048576,MATCH($A867,'Hoja de Trabajo para listado'!$CD$155:$CD$1048576,0),MATCH((CUADRO!O$4&amp;$E867),'Hoja de Trabajo para listado'!$CD$151:$DC$151,0)),0)</f>
        <v>0</v>
      </c>
      <c r="P867" s="241">
        <f ca="1">+IFERROR(INDEX('Hoja de Trabajo para listado'!$A$155:$Z$1048576,MATCH($A867,'Hoja de Trabajo para listado'!$A$155:$A$1048576,0),MATCH((CUADRO!P$4&amp;$E867),'Hoja de Trabajo para listado'!$A$151:$Z$151,0)),0)+IFERROR(INDEX('Hoja de Trabajo para listado'!$AB$155:$BA$1048576,MATCH($A867,'Hoja de Trabajo para listado'!$AB$155:$AB$1048576,0),MATCH((CUADRO!P$4&amp;$E867),'Hoja de Trabajo para listado'!$AB$151:$BA$151,0)),0)+IFERROR(INDEX('Hoja de Trabajo para listado'!$BC$155:$CB$1048576,MATCH($A867,'Hoja de Trabajo para listado'!$BC$155:$BC$1048576,0),MATCH((CUADRO!P$4&amp;$E867),'Hoja de Trabajo para listado'!$BC$151:$CB$151,0)),0)+IFERROR(INDEX('Hoja de Trabajo para listado'!$DE$153:$DG$274,MATCH($A867,'Hoja de Trabajo para listado'!$DE$153:$DE$1048576,0),MATCH((CUADRO!P$4&amp;$E867),'Hoja de Trabajo para listado'!$DE$151:$DG$151,0)),0)+IFERROR(INDEX('Hoja de Trabajo para listado'!$CD$155:$DC$1048576,MATCH($A867,'Hoja de Trabajo para listado'!$CD$155:$CD$1048576,0),MATCH((CUADRO!P$4&amp;$E867),'Hoja de Trabajo para listado'!$CD$151:$DC$151,0)),0)</f>
        <v>0</v>
      </c>
      <c r="Q867" s="241">
        <f ca="1">+IFERROR(INDEX('Hoja de Trabajo para listado'!$A$155:$Z$1048576,MATCH($A867,'Hoja de Trabajo para listado'!$A$155:$A$1048576,0),MATCH((CUADRO!Q$4&amp;$E867),'Hoja de Trabajo para listado'!$A$151:$Z$151,0)),0)+IFERROR(INDEX('Hoja de Trabajo para listado'!$AB$155:$BA$1048576,MATCH($A867,'Hoja de Trabajo para listado'!$AB$155:$AB$1048576,0),MATCH((CUADRO!Q$4&amp;$E867),'Hoja de Trabajo para listado'!$AB$151:$BA$151,0)),0)+IFERROR(INDEX('Hoja de Trabajo para listado'!$BC$155:$CB$1048576,MATCH($A867,'Hoja de Trabajo para listado'!$BC$155:$BC$1048576,0),MATCH((CUADRO!Q$4&amp;$E867),'Hoja de Trabajo para listado'!$BC$151:$CB$151,0)),0)+IFERROR(INDEX('Hoja de Trabajo para listado'!$DE$153:$DG$274,MATCH($A867,'Hoja de Trabajo para listado'!$DE$153:$DE$1048576,0),MATCH((CUADRO!Q$4&amp;$E867),'Hoja de Trabajo para listado'!$DE$151:$DG$151,0)),0)+IFERROR(INDEX('Hoja de Trabajo para listado'!$CD$155:$DC$1048576,MATCH($A867,'Hoja de Trabajo para listado'!$CD$155:$CD$1048576,0),MATCH((CUADRO!Q$4&amp;$E867),'Hoja de Trabajo para listado'!$CD$151:$DC$151,0)),0)</f>
        <v>0</v>
      </c>
      <c r="R867" s="241">
        <f t="shared" ca="1" si="33"/>
        <v>0</v>
      </c>
      <c r="S867" s="247"/>
      <c r="T867" s="241">
        <f ca="1">+T868</f>
        <v>0</v>
      </c>
      <c r="U867" s="240">
        <f t="shared" si="34"/>
        <v>1</v>
      </c>
      <c r="V867" s="327" t="str">
        <f>+VLOOKUP(A867,bd_lista!$A$3:$E$592,5,FALSE)</f>
        <v>Gobiernos Autonomos Municipales</v>
      </c>
      <c r="W867" s="397" t="str">
        <f>+V867</f>
        <v>Gobiernos Autonomos Municipales</v>
      </c>
      <c r="X867" s="240">
        <f>+VLOOKUP(A867,[4]Sheet1!$A$13:$D$744,4,FALSE)</f>
        <v>0</v>
      </c>
      <c r="Y867" s="240" t="e">
        <f>+VLOOKUP(X867,bd_lista!$A$3:$C$592,3,FALSE)</f>
        <v>#N/A</v>
      </c>
      <c r="Z867" s="290">
        <f>+X867</f>
        <v>0</v>
      </c>
      <c r="AA867" s="291" t="e">
        <f>+Y867</f>
        <v>#N/A</v>
      </c>
    </row>
    <row r="868" spans="1:27" customFormat="1" ht="15" hidden="1" customHeight="1">
      <c r="A868" s="32">
        <v>1516</v>
      </c>
      <c r="B868" s="394"/>
      <c r="C868" s="245" t="str">
        <f>+VLOOKUP(A868,bd_lista!$A$3:$C$592,3,FALSE)</f>
        <v>Gobierno Autónomo Municipal de Toro Toro</v>
      </c>
      <c r="D868" s="396"/>
      <c r="E868" s="242" t="s">
        <v>1304</v>
      </c>
      <c r="F868" s="243">
        <f ca="1">+IFERROR(INDEX('Hoja de Trabajo para listado'!$A$155:$Z$1048576,MATCH($A868,'Hoja de Trabajo para listado'!$A$155:$A$1048576,0),MATCH((CUADRO!F$4&amp;$E868),'Hoja de Trabajo para listado'!$A$151:$Z$151,0)),0)+IFERROR(INDEX('Hoja de Trabajo para listado'!$AB$155:$BA$1048576,MATCH($A868,'Hoja de Trabajo para listado'!$AB$155:$AB$1048576,0),MATCH((CUADRO!F$4&amp;$E868),'Hoja de Trabajo para listado'!$AB$151:$BA$151,0)),0)+IFERROR(INDEX('Hoja de Trabajo para listado'!$BC$155:$CB$1048576,MATCH($A868,'Hoja de Trabajo para listado'!$BC$155:$BC$1048576,0),MATCH((CUADRO!F$4&amp;$E868),'Hoja de Trabajo para listado'!$BC$151:$CB$151,0)),0)+IFERROR(INDEX('Hoja de Trabajo para listado'!$DE$153:$DG$274,MATCH($A868,'Hoja de Trabajo para listado'!$DE$153:$DE$1048576,0),MATCH((CUADRO!F$4&amp;$E868),'Hoja de Trabajo para listado'!$DE$151:$DG$151,0)),0)+IFERROR(INDEX('Hoja de Trabajo para listado'!$CD$155:$DC$1048576,MATCH($A868,'Hoja de Trabajo para listado'!$CD$155:$CD$1048576,0),MATCH((CUADRO!F$4&amp;$E868),'Hoja de Trabajo para listado'!$CD$151:$DC$151,0)),0)</f>
        <v>0</v>
      </c>
      <c r="G868" s="243">
        <f ca="1">+IFERROR(INDEX('Hoja de Trabajo para listado'!$A$155:$Z$1048576,MATCH($A868,'Hoja de Trabajo para listado'!$A$155:$A$1048576,0),MATCH((CUADRO!G$4&amp;$E868),'Hoja de Trabajo para listado'!$A$151:$Z$151,0)),0)+IFERROR(INDEX('Hoja de Trabajo para listado'!$AB$155:$BA$1048576,MATCH($A868,'Hoja de Trabajo para listado'!$AB$155:$AB$1048576,0),MATCH((CUADRO!G$4&amp;$E868),'Hoja de Trabajo para listado'!$AB$151:$BA$151,0)),0)+IFERROR(INDEX('Hoja de Trabajo para listado'!$BC$155:$CB$1048576,MATCH($A868,'Hoja de Trabajo para listado'!$BC$155:$BC$1048576,0),MATCH((CUADRO!G$4&amp;$E868),'Hoja de Trabajo para listado'!$BC$151:$CB$151,0)),0)+IFERROR(INDEX('Hoja de Trabajo para listado'!$DE$153:$DG$274,MATCH($A868,'Hoja de Trabajo para listado'!$DE$153:$DE$1048576,0),MATCH((CUADRO!G$4&amp;$E868),'Hoja de Trabajo para listado'!$DE$151:$DG$151,0)),0)+IFERROR(INDEX('Hoja de Trabajo para listado'!$CD$155:$DC$1048576,MATCH($A868,'Hoja de Trabajo para listado'!$CD$155:$CD$1048576,0),MATCH((CUADRO!G$4&amp;$E868),'Hoja de Trabajo para listado'!$CD$151:$DC$151,0)),0)</f>
        <v>0</v>
      </c>
      <c r="H868" s="243">
        <f ca="1">+IFERROR(INDEX('Hoja de Trabajo para listado'!$A$155:$Z$1048576,MATCH($A868,'Hoja de Trabajo para listado'!$A$155:$A$1048576,0),MATCH((CUADRO!H$4&amp;$E868),'Hoja de Trabajo para listado'!$A$151:$Z$151,0)),0)+IFERROR(INDEX('Hoja de Trabajo para listado'!$AB$155:$BA$1048576,MATCH($A868,'Hoja de Trabajo para listado'!$AB$155:$AB$1048576,0),MATCH((CUADRO!H$4&amp;$E868),'Hoja de Trabajo para listado'!$AB$151:$BA$151,0)),0)+IFERROR(INDEX('Hoja de Trabajo para listado'!$BC$155:$CB$1048576,MATCH($A868,'Hoja de Trabajo para listado'!$BC$155:$BC$1048576,0),MATCH((CUADRO!H$4&amp;$E868),'Hoja de Trabajo para listado'!$BC$151:$CB$151,0)),0)+IFERROR(INDEX('Hoja de Trabajo para listado'!$DE$153:$DG$274,MATCH($A868,'Hoja de Trabajo para listado'!$DE$153:$DE$1048576,0),MATCH((CUADRO!H$4&amp;$E868),'Hoja de Trabajo para listado'!$DE$151:$DG$151,0)),0)+IFERROR(INDEX('Hoja de Trabajo para listado'!$CD$155:$DC$1048576,MATCH($A868,'Hoja de Trabajo para listado'!$CD$155:$CD$1048576,0),MATCH((CUADRO!H$4&amp;$E868),'Hoja de Trabajo para listado'!$CD$151:$DC$151,0)),0)</f>
        <v>0</v>
      </c>
      <c r="I868" s="243">
        <f ca="1">+IFERROR(INDEX('Hoja de Trabajo para listado'!$A$155:$Z$1048576,MATCH($A868,'Hoja de Trabajo para listado'!$A$155:$A$1048576,0),MATCH((CUADRO!I$4&amp;$E868),'Hoja de Trabajo para listado'!$A$151:$Z$151,0)),0)+IFERROR(INDEX('Hoja de Trabajo para listado'!$AB$155:$BA$1048576,MATCH($A868,'Hoja de Trabajo para listado'!$AB$155:$AB$1048576,0),MATCH((CUADRO!I$4&amp;$E868),'Hoja de Trabajo para listado'!$AB$151:$BA$151,0)),0)+IFERROR(INDEX('Hoja de Trabajo para listado'!$BC$155:$CB$1048576,MATCH($A868,'Hoja de Trabajo para listado'!$BC$155:$BC$1048576,0),MATCH((CUADRO!I$4&amp;$E868),'Hoja de Trabajo para listado'!$BC$151:$CB$151,0)),0)+IFERROR(INDEX('Hoja de Trabajo para listado'!$DE$153:$DG$274,MATCH($A868,'Hoja de Trabajo para listado'!$DE$153:$DE$1048576,0),MATCH((CUADRO!I$4&amp;$E868),'Hoja de Trabajo para listado'!$DE$151:$DG$151,0)),0)+IFERROR(INDEX('Hoja de Trabajo para listado'!$CD$155:$DC$1048576,MATCH($A868,'Hoja de Trabajo para listado'!$CD$155:$CD$1048576,0),MATCH((CUADRO!I$4&amp;$E868),'Hoja de Trabajo para listado'!$CD$151:$DC$151,0)),0)</f>
        <v>0</v>
      </c>
      <c r="J868" s="243">
        <f ca="1">+IFERROR(INDEX('Hoja de Trabajo para listado'!$A$155:$Z$1048576,MATCH($A868,'Hoja de Trabajo para listado'!$A$155:$A$1048576,0),MATCH((CUADRO!J$4&amp;$E868),'Hoja de Trabajo para listado'!$A$151:$Z$151,0)),0)+IFERROR(INDEX('Hoja de Trabajo para listado'!$AB$155:$BA$1048576,MATCH($A868,'Hoja de Trabajo para listado'!$AB$155:$AB$1048576,0),MATCH((CUADRO!J$4&amp;$E868),'Hoja de Trabajo para listado'!$AB$151:$BA$151,0)),0)+IFERROR(INDEX('Hoja de Trabajo para listado'!$BC$155:$CB$1048576,MATCH($A868,'Hoja de Trabajo para listado'!$BC$155:$BC$1048576,0),MATCH((CUADRO!J$4&amp;$E868),'Hoja de Trabajo para listado'!$BC$151:$CB$151,0)),0)+IFERROR(INDEX('Hoja de Trabajo para listado'!$DE$153:$DG$274,MATCH($A868,'Hoja de Trabajo para listado'!$DE$153:$DE$1048576,0),MATCH((CUADRO!J$4&amp;$E868),'Hoja de Trabajo para listado'!$DE$151:$DG$151,0)),0)+IFERROR(INDEX('Hoja de Trabajo para listado'!$CD$155:$DC$1048576,MATCH($A868,'Hoja de Trabajo para listado'!$CD$155:$CD$1048576,0),MATCH((CUADRO!J$4&amp;$E868),'Hoja de Trabajo para listado'!$CD$151:$DC$151,0)),0)</f>
        <v>0</v>
      </c>
      <c r="K868" s="243">
        <f ca="1">+IFERROR(INDEX('Hoja de Trabajo para listado'!$A$155:$Z$1048576,MATCH($A868,'Hoja de Trabajo para listado'!$A$155:$A$1048576,0),MATCH((CUADRO!K$4&amp;$E868),'Hoja de Trabajo para listado'!$A$151:$Z$151,0)),0)+IFERROR(INDEX('Hoja de Trabajo para listado'!$AB$155:$BA$1048576,MATCH($A868,'Hoja de Trabajo para listado'!$AB$155:$AB$1048576,0),MATCH((CUADRO!K$4&amp;$E868),'Hoja de Trabajo para listado'!$AB$151:$BA$151,0)),0)+IFERROR(INDEX('Hoja de Trabajo para listado'!$BC$155:$CB$1048576,MATCH($A868,'Hoja de Trabajo para listado'!$BC$155:$BC$1048576,0),MATCH((CUADRO!K$4&amp;$E868),'Hoja de Trabajo para listado'!$BC$151:$CB$151,0)),0)+IFERROR(INDEX('Hoja de Trabajo para listado'!$DE$153:$DG$274,MATCH($A868,'Hoja de Trabajo para listado'!$DE$153:$DE$1048576,0),MATCH((CUADRO!K$4&amp;$E868),'Hoja de Trabajo para listado'!$DE$151:$DG$151,0)),0)+IFERROR(INDEX('Hoja de Trabajo para listado'!$CD$155:$DC$1048576,MATCH($A868,'Hoja de Trabajo para listado'!$CD$155:$CD$1048576,0),MATCH((CUADRO!K$4&amp;$E868),'Hoja de Trabajo para listado'!$CD$151:$DC$151,0)),0)</f>
        <v>0</v>
      </c>
      <c r="L868" s="243">
        <f ca="1">+IFERROR(INDEX('Hoja de Trabajo para listado'!$A$155:$Z$1048576,MATCH($A868,'Hoja de Trabajo para listado'!$A$155:$A$1048576,0),MATCH((CUADRO!L$4&amp;$E868),'Hoja de Trabajo para listado'!$A$151:$Z$151,0)),0)+IFERROR(INDEX('Hoja de Trabajo para listado'!$AB$155:$BA$1048576,MATCH($A868,'Hoja de Trabajo para listado'!$AB$155:$AB$1048576,0),MATCH((CUADRO!L$4&amp;$E868),'Hoja de Trabajo para listado'!$AB$151:$BA$151,0)),0)+IFERROR(INDEX('Hoja de Trabajo para listado'!$BC$155:$CB$1048576,MATCH($A868,'Hoja de Trabajo para listado'!$BC$155:$BC$1048576,0),MATCH((CUADRO!L$4&amp;$E868),'Hoja de Trabajo para listado'!$BC$151:$CB$151,0)),0)+IFERROR(INDEX('Hoja de Trabajo para listado'!$DE$153:$DG$274,MATCH($A868,'Hoja de Trabajo para listado'!$DE$153:$DE$1048576,0),MATCH((CUADRO!L$4&amp;$E868),'Hoja de Trabajo para listado'!$DE$151:$DG$151,0)),0)+IFERROR(INDEX('Hoja de Trabajo para listado'!$CD$155:$DC$1048576,MATCH($A868,'Hoja de Trabajo para listado'!$CD$155:$CD$1048576,0),MATCH((CUADRO!L$4&amp;$E868),'Hoja de Trabajo para listado'!$CD$151:$DC$151,0)),0)</f>
        <v>0</v>
      </c>
      <c r="M868" s="243">
        <f ca="1">+IFERROR(INDEX('Hoja de Trabajo para listado'!$A$155:$Z$1048576,MATCH($A868,'Hoja de Trabajo para listado'!$A$155:$A$1048576,0),MATCH((CUADRO!M$4&amp;$E868),'Hoja de Trabajo para listado'!$A$151:$Z$151,0)),0)+IFERROR(INDEX('Hoja de Trabajo para listado'!$AB$155:$BA$1048576,MATCH($A868,'Hoja de Trabajo para listado'!$AB$155:$AB$1048576,0),MATCH((CUADRO!M$4&amp;$E868),'Hoja de Trabajo para listado'!$AB$151:$BA$151,0)),0)+IFERROR(INDEX('Hoja de Trabajo para listado'!$BC$155:$CB$1048576,MATCH($A868,'Hoja de Trabajo para listado'!$BC$155:$BC$1048576,0),MATCH((CUADRO!M$4&amp;$E868),'Hoja de Trabajo para listado'!$BC$151:$CB$151,0)),0)+IFERROR(INDEX('Hoja de Trabajo para listado'!$DE$153:$DG$274,MATCH($A868,'Hoja de Trabajo para listado'!$DE$153:$DE$1048576,0),MATCH((CUADRO!M$4&amp;$E868),'Hoja de Trabajo para listado'!$DE$151:$DG$151,0)),0)+IFERROR(INDEX('Hoja de Trabajo para listado'!$CD$155:$DC$1048576,MATCH($A868,'Hoja de Trabajo para listado'!$CD$155:$CD$1048576,0),MATCH((CUADRO!M$4&amp;$E868),'Hoja de Trabajo para listado'!$CD$151:$DC$151,0)),0)</f>
        <v>0</v>
      </c>
      <c r="N868" s="243">
        <f ca="1">+IFERROR(INDEX('Hoja de Trabajo para listado'!$A$155:$Z$1048576,MATCH($A868,'Hoja de Trabajo para listado'!$A$155:$A$1048576,0),MATCH((CUADRO!N$4&amp;$E868),'Hoja de Trabajo para listado'!$A$151:$Z$151,0)),0)+IFERROR(INDEX('Hoja de Trabajo para listado'!$AB$155:$BA$1048576,MATCH($A868,'Hoja de Trabajo para listado'!$AB$155:$AB$1048576,0),MATCH((CUADRO!N$4&amp;$E868),'Hoja de Trabajo para listado'!$AB$151:$BA$151,0)),0)+IFERROR(INDEX('Hoja de Trabajo para listado'!$BC$155:$CB$1048576,MATCH($A868,'Hoja de Trabajo para listado'!$BC$155:$BC$1048576,0),MATCH((CUADRO!N$4&amp;$E868),'Hoja de Trabajo para listado'!$BC$151:$CB$151,0)),0)+IFERROR(INDEX('Hoja de Trabajo para listado'!$DE$153:$DG$274,MATCH($A868,'Hoja de Trabajo para listado'!$DE$153:$DE$1048576,0),MATCH((CUADRO!N$4&amp;$E868),'Hoja de Trabajo para listado'!$DE$151:$DG$151,0)),0)+IFERROR(INDEX('Hoja de Trabajo para listado'!$CD$155:$DC$1048576,MATCH($A868,'Hoja de Trabajo para listado'!$CD$155:$CD$1048576,0),MATCH((CUADRO!N$4&amp;$E868),'Hoja de Trabajo para listado'!$CD$151:$DC$151,0)),0)</f>
        <v>0</v>
      </c>
      <c r="O868" s="243">
        <f ca="1">+IFERROR(INDEX('Hoja de Trabajo para listado'!$A$155:$Z$1048576,MATCH($A868,'Hoja de Trabajo para listado'!$A$155:$A$1048576,0),MATCH((CUADRO!O$4&amp;$E868),'Hoja de Trabajo para listado'!$A$151:$Z$151,0)),0)+IFERROR(INDEX('Hoja de Trabajo para listado'!$AB$155:$BA$1048576,MATCH($A868,'Hoja de Trabajo para listado'!$AB$155:$AB$1048576,0),MATCH((CUADRO!O$4&amp;$E868),'Hoja de Trabajo para listado'!$AB$151:$BA$151,0)),0)+IFERROR(INDEX('Hoja de Trabajo para listado'!$BC$155:$CB$1048576,MATCH($A868,'Hoja de Trabajo para listado'!$BC$155:$BC$1048576,0),MATCH((CUADRO!O$4&amp;$E868),'Hoja de Trabajo para listado'!$BC$151:$CB$151,0)),0)+IFERROR(INDEX('Hoja de Trabajo para listado'!$DE$153:$DG$274,MATCH($A868,'Hoja de Trabajo para listado'!$DE$153:$DE$1048576,0),MATCH((CUADRO!O$4&amp;$E868),'Hoja de Trabajo para listado'!$DE$151:$DG$151,0)),0)+IFERROR(INDEX('Hoja de Trabajo para listado'!$CD$155:$DC$1048576,MATCH($A868,'Hoja de Trabajo para listado'!$CD$155:$CD$1048576,0),MATCH((CUADRO!O$4&amp;$E868),'Hoja de Trabajo para listado'!$CD$151:$DC$151,0)),0)</f>
        <v>0</v>
      </c>
      <c r="P868" s="243">
        <f ca="1">+IFERROR(INDEX('Hoja de Trabajo para listado'!$A$155:$Z$1048576,MATCH($A868,'Hoja de Trabajo para listado'!$A$155:$A$1048576,0),MATCH((CUADRO!P$4&amp;$E868),'Hoja de Trabajo para listado'!$A$151:$Z$151,0)),0)+IFERROR(INDEX('Hoja de Trabajo para listado'!$AB$155:$BA$1048576,MATCH($A868,'Hoja de Trabajo para listado'!$AB$155:$AB$1048576,0),MATCH((CUADRO!P$4&amp;$E868),'Hoja de Trabajo para listado'!$AB$151:$BA$151,0)),0)+IFERROR(INDEX('Hoja de Trabajo para listado'!$BC$155:$CB$1048576,MATCH($A868,'Hoja de Trabajo para listado'!$BC$155:$BC$1048576,0),MATCH((CUADRO!P$4&amp;$E868),'Hoja de Trabajo para listado'!$BC$151:$CB$151,0)),0)+IFERROR(INDEX('Hoja de Trabajo para listado'!$DE$153:$DG$274,MATCH($A868,'Hoja de Trabajo para listado'!$DE$153:$DE$1048576,0),MATCH((CUADRO!P$4&amp;$E868),'Hoja de Trabajo para listado'!$DE$151:$DG$151,0)),0)+IFERROR(INDEX('Hoja de Trabajo para listado'!$CD$155:$DC$1048576,MATCH($A868,'Hoja de Trabajo para listado'!$CD$155:$CD$1048576,0),MATCH((CUADRO!P$4&amp;$E868),'Hoja de Trabajo para listado'!$CD$151:$DC$151,0)),0)</f>
        <v>0</v>
      </c>
      <c r="Q868" s="243">
        <f ca="1">+IFERROR(INDEX('Hoja de Trabajo para listado'!$A$155:$Z$1048576,MATCH($A868,'Hoja de Trabajo para listado'!$A$155:$A$1048576,0),MATCH((CUADRO!Q$4&amp;$E868),'Hoja de Trabajo para listado'!$A$151:$Z$151,0)),0)+IFERROR(INDEX('Hoja de Trabajo para listado'!$AB$155:$BA$1048576,MATCH($A868,'Hoja de Trabajo para listado'!$AB$155:$AB$1048576,0),MATCH((CUADRO!Q$4&amp;$E868),'Hoja de Trabajo para listado'!$AB$151:$BA$151,0)),0)+IFERROR(INDEX('Hoja de Trabajo para listado'!$BC$155:$CB$1048576,MATCH($A868,'Hoja de Trabajo para listado'!$BC$155:$BC$1048576,0),MATCH((CUADRO!Q$4&amp;$E868),'Hoja de Trabajo para listado'!$BC$151:$CB$151,0)),0)+IFERROR(INDEX('Hoja de Trabajo para listado'!$DE$153:$DG$274,MATCH($A868,'Hoja de Trabajo para listado'!$DE$153:$DE$1048576,0),MATCH((CUADRO!Q$4&amp;$E868),'Hoja de Trabajo para listado'!$DE$151:$DG$151,0)),0)+IFERROR(INDEX('Hoja de Trabajo para listado'!$CD$155:$DC$1048576,MATCH($A868,'Hoja de Trabajo para listado'!$CD$155:$CD$1048576,0),MATCH((CUADRO!Q$4&amp;$E868),'Hoja de Trabajo para listado'!$CD$151:$DC$151,0)),0)</f>
        <v>0</v>
      </c>
      <c r="R868" s="243">
        <f t="shared" ca="1" si="33"/>
        <v>0</v>
      </c>
      <c r="S868" s="256">
        <f ca="1">+R867+R868</f>
        <v>0</v>
      </c>
      <c r="T868" s="243">
        <f ca="1">+S868</f>
        <v>0</v>
      </c>
      <c r="U868" s="242">
        <f t="shared" si="34"/>
        <v>2</v>
      </c>
      <c r="V868" s="327" t="str">
        <f>+VLOOKUP(A868,bd_lista!$A$3:$E$592,5,FALSE)</f>
        <v>Gobiernos Autonomos Municipales</v>
      </c>
      <c r="W868" s="398"/>
      <c r="X868" s="240">
        <f>+VLOOKUP(A868,[4]Sheet1!$A$13:$D$744,4,FALSE)</f>
        <v>0</v>
      </c>
      <c r="Y868" s="240" t="e">
        <f>+VLOOKUP(X868,bd_lista!$A$3:$C$592,3,FALSE)</f>
        <v>#N/A</v>
      </c>
      <c r="Z868" s="288"/>
      <c r="AA868" s="289"/>
    </row>
    <row r="869" spans="1:27" customFormat="1" ht="15" hidden="1" customHeight="1">
      <c r="A869" s="32">
        <v>1517</v>
      </c>
      <c r="B869" s="393">
        <f>+A869</f>
        <v>1517</v>
      </c>
      <c r="C869" s="245" t="str">
        <f>+VLOOKUP(A869,bd_lista!$A$3:$C$592,3,FALSE)</f>
        <v>Gobierno Autónomo Municipal de Cotagaita</v>
      </c>
      <c r="D869" s="395" t="str">
        <f>+C869</f>
        <v>Gobierno Autónomo Municipal de Cotagaita</v>
      </c>
      <c r="E869" s="240" t="s">
        <v>1303</v>
      </c>
      <c r="F869" s="241">
        <f ca="1">+IFERROR(INDEX('Hoja de Trabajo para listado'!$A$155:$Z$1048576,MATCH($A869,'Hoja de Trabajo para listado'!$A$155:$A$1048576,0),MATCH((CUADRO!F$4&amp;$E869),'Hoja de Trabajo para listado'!$A$151:$Z$151,0)),0)+IFERROR(INDEX('Hoja de Trabajo para listado'!$AB$155:$BA$1048576,MATCH($A869,'Hoja de Trabajo para listado'!$AB$155:$AB$1048576,0),MATCH((CUADRO!F$4&amp;$E869),'Hoja de Trabajo para listado'!$AB$151:$BA$151,0)),0)+IFERROR(INDEX('Hoja de Trabajo para listado'!$BC$155:$CB$1048576,MATCH($A869,'Hoja de Trabajo para listado'!$BC$155:$BC$1048576,0),MATCH((CUADRO!F$4&amp;$E869),'Hoja de Trabajo para listado'!$BC$151:$CB$151,0)),0)+IFERROR(INDEX('Hoja de Trabajo para listado'!$DE$153:$DG$274,MATCH($A869,'Hoja de Trabajo para listado'!$DE$153:$DE$1048576,0),MATCH((CUADRO!F$4&amp;$E869),'Hoja de Trabajo para listado'!$DE$151:$DG$151,0)),0)+IFERROR(INDEX('Hoja de Trabajo para listado'!$CD$155:$DC$1048576,MATCH($A869,'Hoja de Trabajo para listado'!$CD$155:$CD$1048576,0),MATCH((CUADRO!F$4&amp;$E869),'Hoja de Trabajo para listado'!$CD$151:$DC$151,0)),0)</f>
        <v>0</v>
      </c>
      <c r="G869" s="241">
        <f ca="1">+IFERROR(INDEX('Hoja de Trabajo para listado'!$A$155:$Z$1048576,MATCH($A869,'Hoja de Trabajo para listado'!$A$155:$A$1048576,0),MATCH((CUADRO!G$4&amp;$E869),'Hoja de Trabajo para listado'!$A$151:$Z$151,0)),0)+IFERROR(INDEX('Hoja de Trabajo para listado'!$AB$155:$BA$1048576,MATCH($A869,'Hoja de Trabajo para listado'!$AB$155:$AB$1048576,0),MATCH((CUADRO!G$4&amp;$E869),'Hoja de Trabajo para listado'!$AB$151:$BA$151,0)),0)+IFERROR(INDEX('Hoja de Trabajo para listado'!$BC$155:$CB$1048576,MATCH($A869,'Hoja de Trabajo para listado'!$BC$155:$BC$1048576,0),MATCH((CUADRO!G$4&amp;$E869),'Hoja de Trabajo para listado'!$BC$151:$CB$151,0)),0)+IFERROR(INDEX('Hoja de Trabajo para listado'!$DE$153:$DG$274,MATCH($A869,'Hoja de Trabajo para listado'!$DE$153:$DE$1048576,0),MATCH((CUADRO!G$4&amp;$E869),'Hoja de Trabajo para listado'!$DE$151:$DG$151,0)),0)+IFERROR(INDEX('Hoja de Trabajo para listado'!$CD$155:$DC$1048576,MATCH($A869,'Hoja de Trabajo para listado'!$CD$155:$CD$1048576,0),MATCH((CUADRO!G$4&amp;$E869),'Hoja de Trabajo para listado'!$CD$151:$DC$151,0)),0)</f>
        <v>0</v>
      </c>
      <c r="H869" s="241">
        <f ca="1">+IFERROR(INDEX('Hoja de Trabajo para listado'!$A$155:$Z$1048576,MATCH($A869,'Hoja de Trabajo para listado'!$A$155:$A$1048576,0),MATCH((CUADRO!H$4&amp;$E869),'Hoja de Trabajo para listado'!$A$151:$Z$151,0)),0)+IFERROR(INDEX('Hoja de Trabajo para listado'!$AB$155:$BA$1048576,MATCH($A869,'Hoja de Trabajo para listado'!$AB$155:$AB$1048576,0),MATCH((CUADRO!H$4&amp;$E869),'Hoja de Trabajo para listado'!$AB$151:$BA$151,0)),0)+IFERROR(INDEX('Hoja de Trabajo para listado'!$BC$155:$CB$1048576,MATCH($A869,'Hoja de Trabajo para listado'!$BC$155:$BC$1048576,0),MATCH((CUADRO!H$4&amp;$E869),'Hoja de Trabajo para listado'!$BC$151:$CB$151,0)),0)+IFERROR(INDEX('Hoja de Trabajo para listado'!$DE$153:$DG$274,MATCH($A869,'Hoja de Trabajo para listado'!$DE$153:$DE$1048576,0),MATCH((CUADRO!H$4&amp;$E869),'Hoja de Trabajo para listado'!$DE$151:$DG$151,0)),0)+IFERROR(INDEX('Hoja de Trabajo para listado'!$CD$155:$DC$1048576,MATCH($A869,'Hoja de Trabajo para listado'!$CD$155:$CD$1048576,0),MATCH((CUADRO!H$4&amp;$E869),'Hoja de Trabajo para listado'!$CD$151:$DC$151,0)),0)</f>
        <v>0</v>
      </c>
      <c r="I869" s="241">
        <f ca="1">+IFERROR(INDEX('Hoja de Trabajo para listado'!$A$155:$Z$1048576,MATCH($A869,'Hoja de Trabajo para listado'!$A$155:$A$1048576,0),MATCH((CUADRO!I$4&amp;$E869),'Hoja de Trabajo para listado'!$A$151:$Z$151,0)),0)+IFERROR(INDEX('Hoja de Trabajo para listado'!$AB$155:$BA$1048576,MATCH($A869,'Hoja de Trabajo para listado'!$AB$155:$AB$1048576,0),MATCH((CUADRO!I$4&amp;$E869),'Hoja de Trabajo para listado'!$AB$151:$BA$151,0)),0)+IFERROR(INDEX('Hoja de Trabajo para listado'!$BC$155:$CB$1048576,MATCH($A869,'Hoja de Trabajo para listado'!$BC$155:$BC$1048576,0),MATCH((CUADRO!I$4&amp;$E869),'Hoja de Trabajo para listado'!$BC$151:$CB$151,0)),0)+IFERROR(INDEX('Hoja de Trabajo para listado'!$DE$153:$DG$274,MATCH($A869,'Hoja de Trabajo para listado'!$DE$153:$DE$1048576,0),MATCH((CUADRO!I$4&amp;$E869),'Hoja de Trabajo para listado'!$DE$151:$DG$151,0)),0)+IFERROR(INDEX('Hoja de Trabajo para listado'!$CD$155:$DC$1048576,MATCH($A869,'Hoja de Trabajo para listado'!$CD$155:$CD$1048576,0),MATCH((CUADRO!I$4&amp;$E869),'Hoja de Trabajo para listado'!$CD$151:$DC$151,0)),0)</f>
        <v>0</v>
      </c>
      <c r="J869" s="241">
        <f ca="1">+IFERROR(INDEX('Hoja de Trabajo para listado'!$A$155:$Z$1048576,MATCH($A869,'Hoja de Trabajo para listado'!$A$155:$A$1048576,0),MATCH((CUADRO!J$4&amp;$E869),'Hoja de Trabajo para listado'!$A$151:$Z$151,0)),0)+IFERROR(INDEX('Hoja de Trabajo para listado'!$AB$155:$BA$1048576,MATCH($A869,'Hoja de Trabajo para listado'!$AB$155:$AB$1048576,0),MATCH((CUADRO!J$4&amp;$E869),'Hoja de Trabajo para listado'!$AB$151:$BA$151,0)),0)+IFERROR(INDEX('Hoja de Trabajo para listado'!$BC$155:$CB$1048576,MATCH($A869,'Hoja de Trabajo para listado'!$BC$155:$BC$1048576,0),MATCH((CUADRO!J$4&amp;$E869),'Hoja de Trabajo para listado'!$BC$151:$CB$151,0)),0)+IFERROR(INDEX('Hoja de Trabajo para listado'!$DE$153:$DG$274,MATCH($A869,'Hoja de Trabajo para listado'!$DE$153:$DE$1048576,0),MATCH((CUADRO!J$4&amp;$E869),'Hoja de Trabajo para listado'!$DE$151:$DG$151,0)),0)+IFERROR(INDEX('Hoja de Trabajo para listado'!$CD$155:$DC$1048576,MATCH($A869,'Hoja de Trabajo para listado'!$CD$155:$CD$1048576,0),MATCH((CUADRO!J$4&amp;$E869),'Hoja de Trabajo para listado'!$CD$151:$DC$151,0)),0)</f>
        <v>0</v>
      </c>
      <c r="K869" s="241">
        <f ca="1">+IFERROR(INDEX('Hoja de Trabajo para listado'!$A$155:$Z$1048576,MATCH($A869,'Hoja de Trabajo para listado'!$A$155:$A$1048576,0),MATCH((CUADRO!K$4&amp;$E869),'Hoja de Trabajo para listado'!$A$151:$Z$151,0)),0)+IFERROR(INDEX('Hoja de Trabajo para listado'!$AB$155:$BA$1048576,MATCH($A869,'Hoja de Trabajo para listado'!$AB$155:$AB$1048576,0),MATCH((CUADRO!K$4&amp;$E869),'Hoja de Trabajo para listado'!$AB$151:$BA$151,0)),0)+IFERROR(INDEX('Hoja de Trabajo para listado'!$BC$155:$CB$1048576,MATCH($A869,'Hoja de Trabajo para listado'!$BC$155:$BC$1048576,0),MATCH((CUADRO!K$4&amp;$E869),'Hoja de Trabajo para listado'!$BC$151:$CB$151,0)),0)+IFERROR(INDEX('Hoja de Trabajo para listado'!$DE$153:$DG$274,MATCH($A869,'Hoja de Trabajo para listado'!$DE$153:$DE$1048576,0),MATCH((CUADRO!K$4&amp;$E869),'Hoja de Trabajo para listado'!$DE$151:$DG$151,0)),0)+IFERROR(INDEX('Hoja de Trabajo para listado'!$CD$155:$DC$1048576,MATCH($A869,'Hoja de Trabajo para listado'!$CD$155:$CD$1048576,0),MATCH((CUADRO!K$4&amp;$E869),'Hoja de Trabajo para listado'!$CD$151:$DC$151,0)),0)</f>
        <v>0</v>
      </c>
      <c r="L869" s="241">
        <f ca="1">+IFERROR(INDEX('Hoja de Trabajo para listado'!$A$155:$Z$1048576,MATCH($A869,'Hoja de Trabajo para listado'!$A$155:$A$1048576,0),MATCH((CUADRO!L$4&amp;$E869),'Hoja de Trabajo para listado'!$A$151:$Z$151,0)),0)+IFERROR(INDEX('Hoja de Trabajo para listado'!$AB$155:$BA$1048576,MATCH($A869,'Hoja de Trabajo para listado'!$AB$155:$AB$1048576,0),MATCH((CUADRO!L$4&amp;$E869),'Hoja de Trabajo para listado'!$AB$151:$BA$151,0)),0)+IFERROR(INDEX('Hoja de Trabajo para listado'!$BC$155:$CB$1048576,MATCH($A869,'Hoja de Trabajo para listado'!$BC$155:$BC$1048576,0),MATCH((CUADRO!L$4&amp;$E869),'Hoja de Trabajo para listado'!$BC$151:$CB$151,0)),0)+IFERROR(INDEX('Hoja de Trabajo para listado'!$DE$153:$DG$274,MATCH($A869,'Hoja de Trabajo para listado'!$DE$153:$DE$1048576,0),MATCH((CUADRO!L$4&amp;$E869),'Hoja de Trabajo para listado'!$DE$151:$DG$151,0)),0)+IFERROR(INDEX('Hoja de Trabajo para listado'!$CD$155:$DC$1048576,MATCH($A869,'Hoja de Trabajo para listado'!$CD$155:$CD$1048576,0),MATCH((CUADRO!L$4&amp;$E869),'Hoja de Trabajo para listado'!$CD$151:$DC$151,0)),0)</f>
        <v>0</v>
      </c>
      <c r="M869" s="241">
        <f ca="1">+IFERROR(INDEX('Hoja de Trabajo para listado'!$A$155:$Z$1048576,MATCH($A869,'Hoja de Trabajo para listado'!$A$155:$A$1048576,0),MATCH((CUADRO!M$4&amp;$E869),'Hoja de Trabajo para listado'!$A$151:$Z$151,0)),0)+IFERROR(INDEX('Hoja de Trabajo para listado'!$AB$155:$BA$1048576,MATCH($A869,'Hoja de Trabajo para listado'!$AB$155:$AB$1048576,0),MATCH((CUADRO!M$4&amp;$E869),'Hoja de Trabajo para listado'!$AB$151:$BA$151,0)),0)+IFERROR(INDEX('Hoja de Trabajo para listado'!$BC$155:$CB$1048576,MATCH($A869,'Hoja de Trabajo para listado'!$BC$155:$BC$1048576,0),MATCH((CUADRO!M$4&amp;$E869),'Hoja de Trabajo para listado'!$BC$151:$CB$151,0)),0)+IFERROR(INDEX('Hoja de Trabajo para listado'!$DE$153:$DG$274,MATCH($A869,'Hoja de Trabajo para listado'!$DE$153:$DE$1048576,0),MATCH((CUADRO!M$4&amp;$E869),'Hoja de Trabajo para listado'!$DE$151:$DG$151,0)),0)+IFERROR(INDEX('Hoja de Trabajo para listado'!$CD$155:$DC$1048576,MATCH($A869,'Hoja de Trabajo para listado'!$CD$155:$CD$1048576,0),MATCH((CUADRO!M$4&amp;$E869),'Hoja de Trabajo para listado'!$CD$151:$DC$151,0)),0)</f>
        <v>0</v>
      </c>
      <c r="N869" s="241">
        <f ca="1">+IFERROR(INDEX('Hoja de Trabajo para listado'!$A$155:$Z$1048576,MATCH($A869,'Hoja de Trabajo para listado'!$A$155:$A$1048576,0),MATCH((CUADRO!N$4&amp;$E869),'Hoja de Trabajo para listado'!$A$151:$Z$151,0)),0)+IFERROR(INDEX('Hoja de Trabajo para listado'!$AB$155:$BA$1048576,MATCH($A869,'Hoja de Trabajo para listado'!$AB$155:$AB$1048576,0),MATCH((CUADRO!N$4&amp;$E869),'Hoja de Trabajo para listado'!$AB$151:$BA$151,0)),0)+IFERROR(INDEX('Hoja de Trabajo para listado'!$BC$155:$CB$1048576,MATCH($A869,'Hoja de Trabajo para listado'!$BC$155:$BC$1048576,0),MATCH((CUADRO!N$4&amp;$E869),'Hoja de Trabajo para listado'!$BC$151:$CB$151,0)),0)+IFERROR(INDEX('Hoja de Trabajo para listado'!$DE$153:$DG$274,MATCH($A869,'Hoja de Trabajo para listado'!$DE$153:$DE$1048576,0),MATCH((CUADRO!N$4&amp;$E869),'Hoja de Trabajo para listado'!$DE$151:$DG$151,0)),0)+IFERROR(INDEX('Hoja de Trabajo para listado'!$CD$155:$DC$1048576,MATCH($A869,'Hoja de Trabajo para listado'!$CD$155:$CD$1048576,0),MATCH((CUADRO!N$4&amp;$E869),'Hoja de Trabajo para listado'!$CD$151:$DC$151,0)),0)</f>
        <v>0</v>
      </c>
      <c r="O869" s="241">
        <f ca="1">+IFERROR(INDEX('Hoja de Trabajo para listado'!$A$155:$Z$1048576,MATCH($A869,'Hoja de Trabajo para listado'!$A$155:$A$1048576,0),MATCH((CUADRO!O$4&amp;$E869),'Hoja de Trabajo para listado'!$A$151:$Z$151,0)),0)+IFERROR(INDEX('Hoja de Trabajo para listado'!$AB$155:$BA$1048576,MATCH($A869,'Hoja de Trabajo para listado'!$AB$155:$AB$1048576,0),MATCH((CUADRO!O$4&amp;$E869),'Hoja de Trabajo para listado'!$AB$151:$BA$151,0)),0)+IFERROR(INDEX('Hoja de Trabajo para listado'!$BC$155:$CB$1048576,MATCH($A869,'Hoja de Trabajo para listado'!$BC$155:$BC$1048576,0),MATCH((CUADRO!O$4&amp;$E869),'Hoja de Trabajo para listado'!$BC$151:$CB$151,0)),0)+IFERROR(INDEX('Hoja de Trabajo para listado'!$DE$153:$DG$274,MATCH($A869,'Hoja de Trabajo para listado'!$DE$153:$DE$1048576,0),MATCH((CUADRO!O$4&amp;$E869),'Hoja de Trabajo para listado'!$DE$151:$DG$151,0)),0)+IFERROR(INDEX('Hoja de Trabajo para listado'!$CD$155:$DC$1048576,MATCH($A869,'Hoja de Trabajo para listado'!$CD$155:$CD$1048576,0),MATCH((CUADRO!O$4&amp;$E869),'Hoja de Trabajo para listado'!$CD$151:$DC$151,0)),0)</f>
        <v>0</v>
      </c>
      <c r="P869" s="241">
        <f ca="1">+IFERROR(INDEX('Hoja de Trabajo para listado'!$A$155:$Z$1048576,MATCH($A869,'Hoja de Trabajo para listado'!$A$155:$A$1048576,0),MATCH((CUADRO!P$4&amp;$E869),'Hoja de Trabajo para listado'!$A$151:$Z$151,0)),0)+IFERROR(INDEX('Hoja de Trabajo para listado'!$AB$155:$BA$1048576,MATCH($A869,'Hoja de Trabajo para listado'!$AB$155:$AB$1048576,0),MATCH((CUADRO!P$4&amp;$E869),'Hoja de Trabajo para listado'!$AB$151:$BA$151,0)),0)+IFERROR(INDEX('Hoja de Trabajo para listado'!$BC$155:$CB$1048576,MATCH($A869,'Hoja de Trabajo para listado'!$BC$155:$BC$1048576,0),MATCH((CUADRO!P$4&amp;$E869),'Hoja de Trabajo para listado'!$BC$151:$CB$151,0)),0)+IFERROR(INDEX('Hoja de Trabajo para listado'!$DE$153:$DG$274,MATCH($A869,'Hoja de Trabajo para listado'!$DE$153:$DE$1048576,0),MATCH((CUADRO!P$4&amp;$E869),'Hoja de Trabajo para listado'!$DE$151:$DG$151,0)),0)+IFERROR(INDEX('Hoja de Trabajo para listado'!$CD$155:$DC$1048576,MATCH($A869,'Hoja de Trabajo para listado'!$CD$155:$CD$1048576,0),MATCH((CUADRO!P$4&amp;$E869),'Hoja de Trabajo para listado'!$CD$151:$DC$151,0)),0)</f>
        <v>0</v>
      </c>
      <c r="Q869" s="241">
        <f ca="1">+IFERROR(INDEX('Hoja de Trabajo para listado'!$A$155:$Z$1048576,MATCH($A869,'Hoja de Trabajo para listado'!$A$155:$A$1048576,0),MATCH((CUADRO!Q$4&amp;$E869),'Hoja de Trabajo para listado'!$A$151:$Z$151,0)),0)+IFERROR(INDEX('Hoja de Trabajo para listado'!$AB$155:$BA$1048576,MATCH($A869,'Hoja de Trabajo para listado'!$AB$155:$AB$1048576,0),MATCH((CUADRO!Q$4&amp;$E869),'Hoja de Trabajo para listado'!$AB$151:$BA$151,0)),0)+IFERROR(INDEX('Hoja de Trabajo para listado'!$BC$155:$CB$1048576,MATCH($A869,'Hoja de Trabajo para listado'!$BC$155:$BC$1048576,0),MATCH((CUADRO!Q$4&amp;$E869),'Hoja de Trabajo para listado'!$BC$151:$CB$151,0)),0)+IFERROR(INDEX('Hoja de Trabajo para listado'!$DE$153:$DG$274,MATCH($A869,'Hoja de Trabajo para listado'!$DE$153:$DE$1048576,0),MATCH((CUADRO!Q$4&amp;$E869),'Hoja de Trabajo para listado'!$DE$151:$DG$151,0)),0)+IFERROR(INDEX('Hoja de Trabajo para listado'!$CD$155:$DC$1048576,MATCH($A869,'Hoja de Trabajo para listado'!$CD$155:$CD$1048576,0),MATCH((CUADRO!Q$4&amp;$E869),'Hoja de Trabajo para listado'!$CD$151:$DC$151,0)),0)</f>
        <v>0</v>
      </c>
      <c r="R869" s="241">
        <f t="shared" ca="1" si="33"/>
        <v>0</v>
      </c>
      <c r="S869" s="247"/>
      <c r="T869" s="241">
        <f ca="1">+T870</f>
        <v>0</v>
      </c>
      <c r="U869" s="240">
        <f t="shared" si="34"/>
        <v>1</v>
      </c>
      <c r="V869" s="327" t="str">
        <f>+VLOOKUP(A869,bd_lista!$A$3:$E$592,5,FALSE)</f>
        <v>Gobiernos Autonomos Municipales</v>
      </c>
      <c r="W869" s="397" t="str">
        <f>+V869</f>
        <v>Gobiernos Autonomos Municipales</v>
      </c>
      <c r="X869" s="240">
        <f>+VLOOKUP(A869,[4]Sheet1!$A$13:$D$744,4,FALSE)</f>
        <v>0</v>
      </c>
      <c r="Y869" s="240" t="e">
        <f>+VLOOKUP(X869,bd_lista!$A$3:$C$592,3,FALSE)</f>
        <v>#N/A</v>
      </c>
      <c r="Z869" s="290">
        <f>+X869</f>
        <v>0</v>
      </c>
      <c r="AA869" s="291" t="e">
        <f>+Y869</f>
        <v>#N/A</v>
      </c>
    </row>
    <row r="870" spans="1:27" customFormat="1" ht="15" hidden="1" customHeight="1">
      <c r="A870" s="32">
        <v>1517</v>
      </c>
      <c r="B870" s="394"/>
      <c r="C870" s="245" t="str">
        <f>+VLOOKUP(A870,bd_lista!$A$3:$C$592,3,FALSE)</f>
        <v>Gobierno Autónomo Municipal de Cotagaita</v>
      </c>
      <c r="D870" s="396"/>
      <c r="E870" s="242" t="s">
        <v>1304</v>
      </c>
      <c r="F870" s="243">
        <f ca="1">+IFERROR(INDEX('Hoja de Trabajo para listado'!$A$155:$Z$1048576,MATCH($A870,'Hoja de Trabajo para listado'!$A$155:$A$1048576,0),MATCH((CUADRO!F$4&amp;$E870),'Hoja de Trabajo para listado'!$A$151:$Z$151,0)),0)+IFERROR(INDEX('Hoja de Trabajo para listado'!$AB$155:$BA$1048576,MATCH($A870,'Hoja de Trabajo para listado'!$AB$155:$AB$1048576,0),MATCH((CUADRO!F$4&amp;$E870),'Hoja de Trabajo para listado'!$AB$151:$BA$151,0)),0)+IFERROR(INDEX('Hoja de Trabajo para listado'!$BC$155:$CB$1048576,MATCH($A870,'Hoja de Trabajo para listado'!$BC$155:$BC$1048576,0),MATCH((CUADRO!F$4&amp;$E870),'Hoja de Trabajo para listado'!$BC$151:$CB$151,0)),0)+IFERROR(INDEX('Hoja de Trabajo para listado'!$DE$153:$DG$274,MATCH($A870,'Hoja de Trabajo para listado'!$DE$153:$DE$1048576,0),MATCH((CUADRO!F$4&amp;$E870),'Hoja de Trabajo para listado'!$DE$151:$DG$151,0)),0)+IFERROR(INDEX('Hoja de Trabajo para listado'!$CD$155:$DC$1048576,MATCH($A870,'Hoja de Trabajo para listado'!$CD$155:$CD$1048576,0),MATCH((CUADRO!F$4&amp;$E870),'Hoja de Trabajo para listado'!$CD$151:$DC$151,0)),0)</f>
        <v>0</v>
      </c>
      <c r="G870" s="243">
        <f ca="1">+IFERROR(INDEX('Hoja de Trabajo para listado'!$A$155:$Z$1048576,MATCH($A870,'Hoja de Trabajo para listado'!$A$155:$A$1048576,0),MATCH((CUADRO!G$4&amp;$E870),'Hoja de Trabajo para listado'!$A$151:$Z$151,0)),0)+IFERROR(INDEX('Hoja de Trabajo para listado'!$AB$155:$BA$1048576,MATCH($A870,'Hoja de Trabajo para listado'!$AB$155:$AB$1048576,0),MATCH((CUADRO!G$4&amp;$E870),'Hoja de Trabajo para listado'!$AB$151:$BA$151,0)),0)+IFERROR(INDEX('Hoja de Trabajo para listado'!$BC$155:$CB$1048576,MATCH($A870,'Hoja de Trabajo para listado'!$BC$155:$BC$1048576,0),MATCH((CUADRO!G$4&amp;$E870),'Hoja de Trabajo para listado'!$BC$151:$CB$151,0)),0)+IFERROR(INDEX('Hoja de Trabajo para listado'!$DE$153:$DG$274,MATCH($A870,'Hoja de Trabajo para listado'!$DE$153:$DE$1048576,0),MATCH((CUADRO!G$4&amp;$E870),'Hoja de Trabajo para listado'!$DE$151:$DG$151,0)),0)+IFERROR(INDEX('Hoja de Trabajo para listado'!$CD$155:$DC$1048576,MATCH($A870,'Hoja de Trabajo para listado'!$CD$155:$CD$1048576,0),MATCH((CUADRO!G$4&amp;$E870),'Hoja de Trabajo para listado'!$CD$151:$DC$151,0)),0)</f>
        <v>0</v>
      </c>
      <c r="H870" s="243">
        <f ca="1">+IFERROR(INDEX('Hoja de Trabajo para listado'!$A$155:$Z$1048576,MATCH($A870,'Hoja de Trabajo para listado'!$A$155:$A$1048576,0),MATCH((CUADRO!H$4&amp;$E870),'Hoja de Trabajo para listado'!$A$151:$Z$151,0)),0)+IFERROR(INDEX('Hoja de Trabajo para listado'!$AB$155:$BA$1048576,MATCH($A870,'Hoja de Trabajo para listado'!$AB$155:$AB$1048576,0),MATCH((CUADRO!H$4&amp;$E870),'Hoja de Trabajo para listado'!$AB$151:$BA$151,0)),0)+IFERROR(INDEX('Hoja de Trabajo para listado'!$BC$155:$CB$1048576,MATCH($A870,'Hoja de Trabajo para listado'!$BC$155:$BC$1048576,0),MATCH((CUADRO!H$4&amp;$E870),'Hoja de Trabajo para listado'!$BC$151:$CB$151,0)),0)+IFERROR(INDEX('Hoja de Trabajo para listado'!$DE$153:$DG$274,MATCH($A870,'Hoja de Trabajo para listado'!$DE$153:$DE$1048576,0),MATCH((CUADRO!H$4&amp;$E870),'Hoja de Trabajo para listado'!$DE$151:$DG$151,0)),0)+IFERROR(INDEX('Hoja de Trabajo para listado'!$CD$155:$DC$1048576,MATCH($A870,'Hoja de Trabajo para listado'!$CD$155:$CD$1048576,0),MATCH((CUADRO!H$4&amp;$E870),'Hoja de Trabajo para listado'!$CD$151:$DC$151,0)),0)</f>
        <v>0</v>
      </c>
      <c r="I870" s="243">
        <f ca="1">+IFERROR(INDEX('Hoja de Trabajo para listado'!$A$155:$Z$1048576,MATCH($A870,'Hoja de Trabajo para listado'!$A$155:$A$1048576,0),MATCH((CUADRO!I$4&amp;$E870),'Hoja de Trabajo para listado'!$A$151:$Z$151,0)),0)+IFERROR(INDEX('Hoja de Trabajo para listado'!$AB$155:$BA$1048576,MATCH($A870,'Hoja de Trabajo para listado'!$AB$155:$AB$1048576,0),MATCH((CUADRO!I$4&amp;$E870),'Hoja de Trabajo para listado'!$AB$151:$BA$151,0)),0)+IFERROR(INDEX('Hoja de Trabajo para listado'!$BC$155:$CB$1048576,MATCH($A870,'Hoja de Trabajo para listado'!$BC$155:$BC$1048576,0),MATCH((CUADRO!I$4&amp;$E870),'Hoja de Trabajo para listado'!$BC$151:$CB$151,0)),0)+IFERROR(INDEX('Hoja de Trabajo para listado'!$DE$153:$DG$274,MATCH($A870,'Hoja de Trabajo para listado'!$DE$153:$DE$1048576,0),MATCH((CUADRO!I$4&amp;$E870),'Hoja de Trabajo para listado'!$DE$151:$DG$151,0)),0)+IFERROR(INDEX('Hoja de Trabajo para listado'!$CD$155:$DC$1048576,MATCH($A870,'Hoja de Trabajo para listado'!$CD$155:$CD$1048576,0),MATCH((CUADRO!I$4&amp;$E870),'Hoja de Trabajo para listado'!$CD$151:$DC$151,0)),0)</f>
        <v>0</v>
      </c>
      <c r="J870" s="243">
        <f ca="1">+IFERROR(INDEX('Hoja de Trabajo para listado'!$A$155:$Z$1048576,MATCH($A870,'Hoja de Trabajo para listado'!$A$155:$A$1048576,0),MATCH((CUADRO!J$4&amp;$E870),'Hoja de Trabajo para listado'!$A$151:$Z$151,0)),0)+IFERROR(INDEX('Hoja de Trabajo para listado'!$AB$155:$BA$1048576,MATCH($A870,'Hoja de Trabajo para listado'!$AB$155:$AB$1048576,0),MATCH((CUADRO!J$4&amp;$E870),'Hoja de Trabajo para listado'!$AB$151:$BA$151,0)),0)+IFERROR(INDEX('Hoja de Trabajo para listado'!$BC$155:$CB$1048576,MATCH($A870,'Hoja de Trabajo para listado'!$BC$155:$BC$1048576,0),MATCH((CUADRO!J$4&amp;$E870),'Hoja de Trabajo para listado'!$BC$151:$CB$151,0)),0)+IFERROR(INDEX('Hoja de Trabajo para listado'!$DE$153:$DG$274,MATCH($A870,'Hoja de Trabajo para listado'!$DE$153:$DE$1048576,0),MATCH((CUADRO!J$4&amp;$E870),'Hoja de Trabajo para listado'!$DE$151:$DG$151,0)),0)+IFERROR(INDEX('Hoja de Trabajo para listado'!$CD$155:$DC$1048576,MATCH($A870,'Hoja de Trabajo para listado'!$CD$155:$CD$1048576,0),MATCH((CUADRO!J$4&amp;$E870),'Hoja de Trabajo para listado'!$CD$151:$DC$151,0)),0)</f>
        <v>0</v>
      </c>
      <c r="K870" s="243">
        <f ca="1">+IFERROR(INDEX('Hoja de Trabajo para listado'!$A$155:$Z$1048576,MATCH($A870,'Hoja de Trabajo para listado'!$A$155:$A$1048576,0),MATCH((CUADRO!K$4&amp;$E870),'Hoja de Trabajo para listado'!$A$151:$Z$151,0)),0)+IFERROR(INDEX('Hoja de Trabajo para listado'!$AB$155:$BA$1048576,MATCH($A870,'Hoja de Trabajo para listado'!$AB$155:$AB$1048576,0),MATCH((CUADRO!K$4&amp;$E870),'Hoja de Trabajo para listado'!$AB$151:$BA$151,0)),0)+IFERROR(INDEX('Hoja de Trabajo para listado'!$BC$155:$CB$1048576,MATCH($A870,'Hoja de Trabajo para listado'!$BC$155:$BC$1048576,0),MATCH((CUADRO!K$4&amp;$E870),'Hoja de Trabajo para listado'!$BC$151:$CB$151,0)),0)+IFERROR(INDEX('Hoja de Trabajo para listado'!$DE$153:$DG$274,MATCH($A870,'Hoja de Trabajo para listado'!$DE$153:$DE$1048576,0),MATCH((CUADRO!K$4&amp;$E870),'Hoja de Trabajo para listado'!$DE$151:$DG$151,0)),0)+IFERROR(INDEX('Hoja de Trabajo para listado'!$CD$155:$DC$1048576,MATCH($A870,'Hoja de Trabajo para listado'!$CD$155:$CD$1048576,0),MATCH((CUADRO!K$4&amp;$E870),'Hoja de Trabajo para listado'!$CD$151:$DC$151,0)),0)</f>
        <v>0</v>
      </c>
      <c r="L870" s="243">
        <f ca="1">+IFERROR(INDEX('Hoja de Trabajo para listado'!$A$155:$Z$1048576,MATCH($A870,'Hoja de Trabajo para listado'!$A$155:$A$1048576,0),MATCH((CUADRO!L$4&amp;$E870),'Hoja de Trabajo para listado'!$A$151:$Z$151,0)),0)+IFERROR(INDEX('Hoja de Trabajo para listado'!$AB$155:$BA$1048576,MATCH($A870,'Hoja de Trabajo para listado'!$AB$155:$AB$1048576,0),MATCH((CUADRO!L$4&amp;$E870),'Hoja de Trabajo para listado'!$AB$151:$BA$151,0)),0)+IFERROR(INDEX('Hoja de Trabajo para listado'!$BC$155:$CB$1048576,MATCH($A870,'Hoja de Trabajo para listado'!$BC$155:$BC$1048576,0),MATCH((CUADRO!L$4&amp;$E870),'Hoja de Trabajo para listado'!$BC$151:$CB$151,0)),0)+IFERROR(INDEX('Hoja de Trabajo para listado'!$DE$153:$DG$274,MATCH($A870,'Hoja de Trabajo para listado'!$DE$153:$DE$1048576,0),MATCH((CUADRO!L$4&amp;$E870),'Hoja de Trabajo para listado'!$DE$151:$DG$151,0)),0)+IFERROR(INDEX('Hoja de Trabajo para listado'!$CD$155:$DC$1048576,MATCH($A870,'Hoja de Trabajo para listado'!$CD$155:$CD$1048576,0),MATCH((CUADRO!L$4&amp;$E870),'Hoja de Trabajo para listado'!$CD$151:$DC$151,0)),0)</f>
        <v>0</v>
      </c>
      <c r="M870" s="243">
        <f ca="1">+IFERROR(INDEX('Hoja de Trabajo para listado'!$A$155:$Z$1048576,MATCH($A870,'Hoja de Trabajo para listado'!$A$155:$A$1048576,0),MATCH((CUADRO!M$4&amp;$E870),'Hoja de Trabajo para listado'!$A$151:$Z$151,0)),0)+IFERROR(INDEX('Hoja de Trabajo para listado'!$AB$155:$BA$1048576,MATCH($A870,'Hoja de Trabajo para listado'!$AB$155:$AB$1048576,0),MATCH((CUADRO!M$4&amp;$E870),'Hoja de Trabajo para listado'!$AB$151:$BA$151,0)),0)+IFERROR(INDEX('Hoja de Trabajo para listado'!$BC$155:$CB$1048576,MATCH($A870,'Hoja de Trabajo para listado'!$BC$155:$BC$1048576,0),MATCH((CUADRO!M$4&amp;$E870),'Hoja de Trabajo para listado'!$BC$151:$CB$151,0)),0)+IFERROR(INDEX('Hoja de Trabajo para listado'!$DE$153:$DG$274,MATCH($A870,'Hoja de Trabajo para listado'!$DE$153:$DE$1048576,0),MATCH((CUADRO!M$4&amp;$E870),'Hoja de Trabajo para listado'!$DE$151:$DG$151,0)),0)+IFERROR(INDEX('Hoja de Trabajo para listado'!$CD$155:$DC$1048576,MATCH($A870,'Hoja de Trabajo para listado'!$CD$155:$CD$1048576,0),MATCH((CUADRO!M$4&amp;$E870),'Hoja de Trabajo para listado'!$CD$151:$DC$151,0)),0)</f>
        <v>0</v>
      </c>
      <c r="N870" s="243">
        <f ca="1">+IFERROR(INDEX('Hoja de Trabajo para listado'!$A$155:$Z$1048576,MATCH($A870,'Hoja de Trabajo para listado'!$A$155:$A$1048576,0),MATCH((CUADRO!N$4&amp;$E870),'Hoja de Trabajo para listado'!$A$151:$Z$151,0)),0)+IFERROR(INDEX('Hoja de Trabajo para listado'!$AB$155:$BA$1048576,MATCH($A870,'Hoja de Trabajo para listado'!$AB$155:$AB$1048576,0),MATCH((CUADRO!N$4&amp;$E870),'Hoja de Trabajo para listado'!$AB$151:$BA$151,0)),0)+IFERROR(INDEX('Hoja de Trabajo para listado'!$BC$155:$CB$1048576,MATCH($A870,'Hoja de Trabajo para listado'!$BC$155:$BC$1048576,0),MATCH((CUADRO!N$4&amp;$E870),'Hoja de Trabajo para listado'!$BC$151:$CB$151,0)),0)+IFERROR(INDEX('Hoja de Trabajo para listado'!$DE$153:$DG$274,MATCH($A870,'Hoja de Trabajo para listado'!$DE$153:$DE$1048576,0),MATCH((CUADRO!N$4&amp;$E870),'Hoja de Trabajo para listado'!$DE$151:$DG$151,0)),0)+IFERROR(INDEX('Hoja de Trabajo para listado'!$CD$155:$DC$1048576,MATCH($A870,'Hoja de Trabajo para listado'!$CD$155:$CD$1048576,0),MATCH((CUADRO!N$4&amp;$E870),'Hoja de Trabajo para listado'!$CD$151:$DC$151,0)),0)</f>
        <v>0</v>
      </c>
      <c r="O870" s="243">
        <f ca="1">+IFERROR(INDEX('Hoja de Trabajo para listado'!$A$155:$Z$1048576,MATCH($A870,'Hoja de Trabajo para listado'!$A$155:$A$1048576,0),MATCH((CUADRO!O$4&amp;$E870),'Hoja de Trabajo para listado'!$A$151:$Z$151,0)),0)+IFERROR(INDEX('Hoja de Trabajo para listado'!$AB$155:$BA$1048576,MATCH($A870,'Hoja de Trabajo para listado'!$AB$155:$AB$1048576,0),MATCH((CUADRO!O$4&amp;$E870),'Hoja de Trabajo para listado'!$AB$151:$BA$151,0)),0)+IFERROR(INDEX('Hoja de Trabajo para listado'!$BC$155:$CB$1048576,MATCH($A870,'Hoja de Trabajo para listado'!$BC$155:$BC$1048576,0),MATCH((CUADRO!O$4&amp;$E870),'Hoja de Trabajo para listado'!$BC$151:$CB$151,0)),0)+IFERROR(INDEX('Hoja de Trabajo para listado'!$DE$153:$DG$274,MATCH($A870,'Hoja de Trabajo para listado'!$DE$153:$DE$1048576,0),MATCH((CUADRO!O$4&amp;$E870),'Hoja de Trabajo para listado'!$DE$151:$DG$151,0)),0)+IFERROR(INDEX('Hoja de Trabajo para listado'!$CD$155:$DC$1048576,MATCH($A870,'Hoja de Trabajo para listado'!$CD$155:$CD$1048576,0),MATCH((CUADRO!O$4&amp;$E870),'Hoja de Trabajo para listado'!$CD$151:$DC$151,0)),0)</f>
        <v>0</v>
      </c>
      <c r="P870" s="243">
        <f ca="1">+IFERROR(INDEX('Hoja de Trabajo para listado'!$A$155:$Z$1048576,MATCH($A870,'Hoja de Trabajo para listado'!$A$155:$A$1048576,0),MATCH((CUADRO!P$4&amp;$E870),'Hoja de Trabajo para listado'!$A$151:$Z$151,0)),0)+IFERROR(INDEX('Hoja de Trabajo para listado'!$AB$155:$BA$1048576,MATCH($A870,'Hoja de Trabajo para listado'!$AB$155:$AB$1048576,0),MATCH((CUADRO!P$4&amp;$E870),'Hoja de Trabajo para listado'!$AB$151:$BA$151,0)),0)+IFERROR(INDEX('Hoja de Trabajo para listado'!$BC$155:$CB$1048576,MATCH($A870,'Hoja de Trabajo para listado'!$BC$155:$BC$1048576,0),MATCH((CUADRO!P$4&amp;$E870),'Hoja de Trabajo para listado'!$BC$151:$CB$151,0)),0)+IFERROR(INDEX('Hoja de Trabajo para listado'!$DE$153:$DG$274,MATCH($A870,'Hoja de Trabajo para listado'!$DE$153:$DE$1048576,0),MATCH((CUADRO!P$4&amp;$E870),'Hoja de Trabajo para listado'!$DE$151:$DG$151,0)),0)+IFERROR(INDEX('Hoja de Trabajo para listado'!$CD$155:$DC$1048576,MATCH($A870,'Hoja de Trabajo para listado'!$CD$155:$CD$1048576,0),MATCH((CUADRO!P$4&amp;$E870),'Hoja de Trabajo para listado'!$CD$151:$DC$151,0)),0)</f>
        <v>0</v>
      </c>
      <c r="Q870" s="243">
        <f ca="1">+IFERROR(INDEX('Hoja de Trabajo para listado'!$A$155:$Z$1048576,MATCH($A870,'Hoja de Trabajo para listado'!$A$155:$A$1048576,0),MATCH((CUADRO!Q$4&amp;$E870),'Hoja de Trabajo para listado'!$A$151:$Z$151,0)),0)+IFERROR(INDEX('Hoja de Trabajo para listado'!$AB$155:$BA$1048576,MATCH($A870,'Hoja de Trabajo para listado'!$AB$155:$AB$1048576,0),MATCH((CUADRO!Q$4&amp;$E870),'Hoja de Trabajo para listado'!$AB$151:$BA$151,0)),0)+IFERROR(INDEX('Hoja de Trabajo para listado'!$BC$155:$CB$1048576,MATCH($A870,'Hoja de Trabajo para listado'!$BC$155:$BC$1048576,0),MATCH((CUADRO!Q$4&amp;$E870),'Hoja de Trabajo para listado'!$BC$151:$CB$151,0)),0)+IFERROR(INDEX('Hoja de Trabajo para listado'!$DE$153:$DG$274,MATCH($A870,'Hoja de Trabajo para listado'!$DE$153:$DE$1048576,0),MATCH((CUADRO!Q$4&amp;$E870),'Hoja de Trabajo para listado'!$DE$151:$DG$151,0)),0)+IFERROR(INDEX('Hoja de Trabajo para listado'!$CD$155:$DC$1048576,MATCH($A870,'Hoja de Trabajo para listado'!$CD$155:$CD$1048576,0),MATCH((CUADRO!Q$4&amp;$E870),'Hoja de Trabajo para listado'!$CD$151:$DC$151,0)),0)</f>
        <v>0</v>
      </c>
      <c r="R870" s="243">
        <f t="shared" ca="1" si="33"/>
        <v>0</v>
      </c>
      <c r="S870" s="256">
        <f ca="1">+R869+R870</f>
        <v>0</v>
      </c>
      <c r="T870" s="243">
        <f ca="1">+S870</f>
        <v>0</v>
      </c>
      <c r="U870" s="242">
        <f t="shared" si="34"/>
        <v>2</v>
      </c>
      <c r="V870" s="327" t="str">
        <f>+VLOOKUP(A870,bd_lista!$A$3:$E$592,5,FALSE)</f>
        <v>Gobiernos Autonomos Municipales</v>
      </c>
      <c r="W870" s="398"/>
      <c r="X870" s="240">
        <f>+VLOOKUP(A870,[4]Sheet1!$A$13:$D$744,4,FALSE)</f>
        <v>0</v>
      </c>
      <c r="Y870" s="240" t="e">
        <f>+VLOOKUP(X870,bd_lista!$A$3:$C$592,3,FALSE)</f>
        <v>#N/A</v>
      </c>
      <c r="Z870" s="288"/>
      <c r="AA870" s="289"/>
    </row>
    <row r="871" spans="1:27" customFormat="1" ht="15" hidden="1" customHeight="1">
      <c r="A871" s="32">
        <v>1518</v>
      </c>
      <c r="B871" s="393">
        <f>+A871</f>
        <v>1518</v>
      </c>
      <c r="C871" s="245" t="str">
        <f>+VLOOKUP(A871,bd_lista!$A$3:$C$592,3,FALSE)</f>
        <v>Gobierno Autónomo Municipal de Vitichi</v>
      </c>
      <c r="D871" s="395" t="str">
        <f>+C871</f>
        <v>Gobierno Autónomo Municipal de Vitichi</v>
      </c>
      <c r="E871" s="240" t="s">
        <v>1303</v>
      </c>
      <c r="F871" s="241">
        <f ca="1">+IFERROR(INDEX('Hoja de Trabajo para listado'!$A$155:$Z$1048576,MATCH($A871,'Hoja de Trabajo para listado'!$A$155:$A$1048576,0),MATCH((CUADRO!F$4&amp;$E871),'Hoja de Trabajo para listado'!$A$151:$Z$151,0)),0)+IFERROR(INDEX('Hoja de Trabajo para listado'!$AB$155:$BA$1048576,MATCH($A871,'Hoja de Trabajo para listado'!$AB$155:$AB$1048576,0),MATCH((CUADRO!F$4&amp;$E871),'Hoja de Trabajo para listado'!$AB$151:$BA$151,0)),0)+IFERROR(INDEX('Hoja de Trabajo para listado'!$BC$155:$CB$1048576,MATCH($A871,'Hoja de Trabajo para listado'!$BC$155:$BC$1048576,0),MATCH((CUADRO!F$4&amp;$E871),'Hoja de Trabajo para listado'!$BC$151:$CB$151,0)),0)+IFERROR(INDEX('Hoja de Trabajo para listado'!$DE$153:$DG$274,MATCH($A871,'Hoja de Trabajo para listado'!$DE$153:$DE$1048576,0),MATCH((CUADRO!F$4&amp;$E871),'Hoja de Trabajo para listado'!$DE$151:$DG$151,0)),0)+IFERROR(INDEX('Hoja de Trabajo para listado'!$CD$155:$DC$1048576,MATCH($A871,'Hoja de Trabajo para listado'!$CD$155:$CD$1048576,0),MATCH((CUADRO!F$4&amp;$E871),'Hoja de Trabajo para listado'!$CD$151:$DC$151,0)),0)</f>
        <v>0</v>
      </c>
      <c r="G871" s="241">
        <f ca="1">+IFERROR(INDEX('Hoja de Trabajo para listado'!$A$155:$Z$1048576,MATCH($A871,'Hoja de Trabajo para listado'!$A$155:$A$1048576,0),MATCH((CUADRO!G$4&amp;$E871),'Hoja de Trabajo para listado'!$A$151:$Z$151,0)),0)+IFERROR(INDEX('Hoja de Trabajo para listado'!$AB$155:$BA$1048576,MATCH($A871,'Hoja de Trabajo para listado'!$AB$155:$AB$1048576,0),MATCH((CUADRO!G$4&amp;$E871),'Hoja de Trabajo para listado'!$AB$151:$BA$151,0)),0)+IFERROR(INDEX('Hoja de Trabajo para listado'!$BC$155:$CB$1048576,MATCH($A871,'Hoja de Trabajo para listado'!$BC$155:$BC$1048576,0),MATCH((CUADRO!G$4&amp;$E871),'Hoja de Trabajo para listado'!$BC$151:$CB$151,0)),0)+IFERROR(INDEX('Hoja de Trabajo para listado'!$DE$153:$DG$274,MATCH($A871,'Hoja de Trabajo para listado'!$DE$153:$DE$1048576,0),MATCH((CUADRO!G$4&amp;$E871),'Hoja de Trabajo para listado'!$DE$151:$DG$151,0)),0)+IFERROR(INDEX('Hoja de Trabajo para listado'!$CD$155:$DC$1048576,MATCH($A871,'Hoja de Trabajo para listado'!$CD$155:$CD$1048576,0),MATCH((CUADRO!G$4&amp;$E871),'Hoja de Trabajo para listado'!$CD$151:$DC$151,0)),0)</f>
        <v>0</v>
      </c>
      <c r="H871" s="241">
        <f ca="1">+IFERROR(INDEX('Hoja de Trabajo para listado'!$A$155:$Z$1048576,MATCH($A871,'Hoja de Trabajo para listado'!$A$155:$A$1048576,0),MATCH((CUADRO!H$4&amp;$E871),'Hoja de Trabajo para listado'!$A$151:$Z$151,0)),0)+IFERROR(INDEX('Hoja de Trabajo para listado'!$AB$155:$BA$1048576,MATCH($A871,'Hoja de Trabajo para listado'!$AB$155:$AB$1048576,0),MATCH((CUADRO!H$4&amp;$E871),'Hoja de Trabajo para listado'!$AB$151:$BA$151,0)),0)+IFERROR(INDEX('Hoja de Trabajo para listado'!$BC$155:$CB$1048576,MATCH($A871,'Hoja de Trabajo para listado'!$BC$155:$BC$1048576,0),MATCH((CUADRO!H$4&amp;$E871),'Hoja de Trabajo para listado'!$BC$151:$CB$151,0)),0)+IFERROR(INDEX('Hoja de Trabajo para listado'!$DE$153:$DG$274,MATCH($A871,'Hoja de Trabajo para listado'!$DE$153:$DE$1048576,0),MATCH((CUADRO!H$4&amp;$E871),'Hoja de Trabajo para listado'!$DE$151:$DG$151,0)),0)+IFERROR(INDEX('Hoja de Trabajo para listado'!$CD$155:$DC$1048576,MATCH($A871,'Hoja de Trabajo para listado'!$CD$155:$CD$1048576,0),MATCH((CUADRO!H$4&amp;$E871),'Hoja de Trabajo para listado'!$CD$151:$DC$151,0)),0)</f>
        <v>0</v>
      </c>
      <c r="I871" s="241">
        <f ca="1">+IFERROR(INDEX('Hoja de Trabajo para listado'!$A$155:$Z$1048576,MATCH($A871,'Hoja de Trabajo para listado'!$A$155:$A$1048576,0),MATCH((CUADRO!I$4&amp;$E871),'Hoja de Trabajo para listado'!$A$151:$Z$151,0)),0)+IFERROR(INDEX('Hoja de Trabajo para listado'!$AB$155:$BA$1048576,MATCH($A871,'Hoja de Trabajo para listado'!$AB$155:$AB$1048576,0),MATCH((CUADRO!I$4&amp;$E871),'Hoja de Trabajo para listado'!$AB$151:$BA$151,0)),0)+IFERROR(INDEX('Hoja de Trabajo para listado'!$BC$155:$CB$1048576,MATCH($A871,'Hoja de Trabajo para listado'!$BC$155:$BC$1048576,0),MATCH((CUADRO!I$4&amp;$E871),'Hoja de Trabajo para listado'!$BC$151:$CB$151,0)),0)+IFERROR(INDEX('Hoja de Trabajo para listado'!$DE$153:$DG$274,MATCH($A871,'Hoja de Trabajo para listado'!$DE$153:$DE$1048576,0),MATCH((CUADRO!I$4&amp;$E871),'Hoja de Trabajo para listado'!$DE$151:$DG$151,0)),0)+IFERROR(INDEX('Hoja de Trabajo para listado'!$CD$155:$DC$1048576,MATCH($A871,'Hoja de Trabajo para listado'!$CD$155:$CD$1048576,0),MATCH((CUADRO!I$4&amp;$E871),'Hoja de Trabajo para listado'!$CD$151:$DC$151,0)),0)</f>
        <v>0</v>
      </c>
      <c r="J871" s="241">
        <f ca="1">+IFERROR(INDEX('Hoja de Trabajo para listado'!$A$155:$Z$1048576,MATCH($A871,'Hoja de Trabajo para listado'!$A$155:$A$1048576,0),MATCH((CUADRO!J$4&amp;$E871),'Hoja de Trabajo para listado'!$A$151:$Z$151,0)),0)+IFERROR(INDEX('Hoja de Trabajo para listado'!$AB$155:$BA$1048576,MATCH($A871,'Hoja de Trabajo para listado'!$AB$155:$AB$1048576,0),MATCH((CUADRO!J$4&amp;$E871),'Hoja de Trabajo para listado'!$AB$151:$BA$151,0)),0)+IFERROR(INDEX('Hoja de Trabajo para listado'!$BC$155:$CB$1048576,MATCH($A871,'Hoja de Trabajo para listado'!$BC$155:$BC$1048576,0),MATCH((CUADRO!J$4&amp;$E871),'Hoja de Trabajo para listado'!$BC$151:$CB$151,0)),0)+IFERROR(INDEX('Hoja de Trabajo para listado'!$DE$153:$DG$274,MATCH($A871,'Hoja de Trabajo para listado'!$DE$153:$DE$1048576,0),MATCH((CUADRO!J$4&amp;$E871),'Hoja de Trabajo para listado'!$DE$151:$DG$151,0)),0)+IFERROR(INDEX('Hoja de Trabajo para listado'!$CD$155:$DC$1048576,MATCH($A871,'Hoja de Trabajo para listado'!$CD$155:$CD$1048576,0),MATCH((CUADRO!J$4&amp;$E871),'Hoja de Trabajo para listado'!$CD$151:$DC$151,0)),0)</f>
        <v>0</v>
      </c>
      <c r="K871" s="241">
        <f ca="1">+IFERROR(INDEX('Hoja de Trabajo para listado'!$A$155:$Z$1048576,MATCH($A871,'Hoja de Trabajo para listado'!$A$155:$A$1048576,0),MATCH((CUADRO!K$4&amp;$E871),'Hoja de Trabajo para listado'!$A$151:$Z$151,0)),0)+IFERROR(INDEX('Hoja de Trabajo para listado'!$AB$155:$BA$1048576,MATCH($A871,'Hoja de Trabajo para listado'!$AB$155:$AB$1048576,0),MATCH((CUADRO!K$4&amp;$E871),'Hoja de Trabajo para listado'!$AB$151:$BA$151,0)),0)+IFERROR(INDEX('Hoja de Trabajo para listado'!$BC$155:$CB$1048576,MATCH($A871,'Hoja de Trabajo para listado'!$BC$155:$BC$1048576,0),MATCH((CUADRO!K$4&amp;$E871),'Hoja de Trabajo para listado'!$BC$151:$CB$151,0)),0)+IFERROR(INDEX('Hoja de Trabajo para listado'!$DE$153:$DG$274,MATCH($A871,'Hoja de Trabajo para listado'!$DE$153:$DE$1048576,0),MATCH((CUADRO!K$4&amp;$E871),'Hoja de Trabajo para listado'!$DE$151:$DG$151,0)),0)+IFERROR(INDEX('Hoja de Trabajo para listado'!$CD$155:$DC$1048576,MATCH($A871,'Hoja de Trabajo para listado'!$CD$155:$CD$1048576,0),MATCH((CUADRO!K$4&amp;$E871),'Hoja de Trabajo para listado'!$CD$151:$DC$151,0)),0)</f>
        <v>0</v>
      </c>
      <c r="L871" s="241">
        <f ca="1">+IFERROR(INDEX('Hoja de Trabajo para listado'!$A$155:$Z$1048576,MATCH($A871,'Hoja de Trabajo para listado'!$A$155:$A$1048576,0),MATCH((CUADRO!L$4&amp;$E871),'Hoja de Trabajo para listado'!$A$151:$Z$151,0)),0)+IFERROR(INDEX('Hoja de Trabajo para listado'!$AB$155:$BA$1048576,MATCH($A871,'Hoja de Trabajo para listado'!$AB$155:$AB$1048576,0),MATCH((CUADRO!L$4&amp;$E871),'Hoja de Trabajo para listado'!$AB$151:$BA$151,0)),0)+IFERROR(INDEX('Hoja de Trabajo para listado'!$BC$155:$CB$1048576,MATCH($A871,'Hoja de Trabajo para listado'!$BC$155:$BC$1048576,0),MATCH((CUADRO!L$4&amp;$E871),'Hoja de Trabajo para listado'!$BC$151:$CB$151,0)),0)+IFERROR(INDEX('Hoja de Trabajo para listado'!$DE$153:$DG$274,MATCH($A871,'Hoja de Trabajo para listado'!$DE$153:$DE$1048576,0),MATCH((CUADRO!L$4&amp;$E871),'Hoja de Trabajo para listado'!$DE$151:$DG$151,0)),0)+IFERROR(INDEX('Hoja de Trabajo para listado'!$CD$155:$DC$1048576,MATCH($A871,'Hoja de Trabajo para listado'!$CD$155:$CD$1048576,0),MATCH((CUADRO!L$4&amp;$E871),'Hoja de Trabajo para listado'!$CD$151:$DC$151,0)),0)</f>
        <v>0</v>
      </c>
      <c r="M871" s="241">
        <f ca="1">+IFERROR(INDEX('Hoja de Trabajo para listado'!$A$155:$Z$1048576,MATCH($A871,'Hoja de Trabajo para listado'!$A$155:$A$1048576,0),MATCH((CUADRO!M$4&amp;$E871),'Hoja de Trabajo para listado'!$A$151:$Z$151,0)),0)+IFERROR(INDEX('Hoja de Trabajo para listado'!$AB$155:$BA$1048576,MATCH($A871,'Hoja de Trabajo para listado'!$AB$155:$AB$1048576,0),MATCH((CUADRO!M$4&amp;$E871),'Hoja de Trabajo para listado'!$AB$151:$BA$151,0)),0)+IFERROR(INDEX('Hoja de Trabajo para listado'!$BC$155:$CB$1048576,MATCH($A871,'Hoja de Trabajo para listado'!$BC$155:$BC$1048576,0),MATCH((CUADRO!M$4&amp;$E871),'Hoja de Trabajo para listado'!$BC$151:$CB$151,0)),0)+IFERROR(INDEX('Hoja de Trabajo para listado'!$DE$153:$DG$274,MATCH($A871,'Hoja de Trabajo para listado'!$DE$153:$DE$1048576,0),MATCH((CUADRO!M$4&amp;$E871),'Hoja de Trabajo para listado'!$DE$151:$DG$151,0)),0)+IFERROR(INDEX('Hoja de Trabajo para listado'!$CD$155:$DC$1048576,MATCH($A871,'Hoja de Trabajo para listado'!$CD$155:$CD$1048576,0),MATCH((CUADRO!M$4&amp;$E871),'Hoja de Trabajo para listado'!$CD$151:$DC$151,0)),0)</f>
        <v>0</v>
      </c>
      <c r="N871" s="241">
        <f ca="1">+IFERROR(INDEX('Hoja de Trabajo para listado'!$A$155:$Z$1048576,MATCH($A871,'Hoja de Trabajo para listado'!$A$155:$A$1048576,0),MATCH((CUADRO!N$4&amp;$E871),'Hoja de Trabajo para listado'!$A$151:$Z$151,0)),0)+IFERROR(INDEX('Hoja de Trabajo para listado'!$AB$155:$BA$1048576,MATCH($A871,'Hoja de Trabajo para listado'!$AB$155:$AB$1048576,0),MATCH((CUADRO!N$4&amp;$E871),'Hoja de Trabajo para listado'!$AB$151:$BA$151,0)),0)+IFERROR(INDEX('Hoja de Trabajo para listado'!$BC$155:$CB$1048576,MATCH($A871,'Hoja de Trabajo para listado'!$BC$155:$BC$1048576,0),MATCH((CUADRO!N$4&amp;$E871),'Hoja de Trabajo para listado'!$BC$151:$CB$151,0)),0)+IFERROR(INDEX('Hoja de Trabajo para listado'!$DE$153:$DG$274,MATCH($A871,'Hoja de Trabajo para listado'!$DE$153:$DE$1048576,0),MATCH((CUADRO!N$4&amp;$E871),'Hoja de Trabajo para listado'!$DE$151:$DG$151,0)),0)+IFERROR(INDEX('Hoja de Trabajo para listado'!$CD$155:$DC$1048576,MATCH($A871,'Hoja de Trabajo para listado'!$CD$155:$CD$1048576,0),MATCH((CUADRO!N$4&amp;$E871),'Hoja de Trabajo para listado'!$CD$151:$DC$151,0)),0)</f>
        <v>0</v>
      </c>
      <c r="O871" s="241">
        <f ca="1">+IFERROR(INDEX('Hoja de Trabajo para listado'!$A$155:$Z$1048576,MATCH($A871,'Hoja de Trabajo para listado'!$A$155:$A$1048576,0),MATCH((CUADRO!O$4&amp;$E871),'Hoja de Trabajo para listado'!$A$151:$Z$151,0)),0)+IFERROR(INDEX('Hoja de Trabajo para listado'!$AB$155:$BA$1048576,MATCH($A871,'Hoja de Trabajo para listado'!$AB$155:$AB$1048576,0),MATCH((CUADRO!O$4&amp;$E871),'Hoja de Trabajo para listado'!$AB$151:$BA$151,0)),0)+IFERROR(INDEX('Hoja de Trabajo para listado'!$BC$155:$CB$1048576,MATCH($A871,'Hoja de Trabajo para listado'!$BC$155:$BC$1048576,0),MATCH((CUADRO!O$4&amp;$E871),'Hoja de Trabajo para listado'!$BC$151:$CB$151,0)),0)+IFERROR(INDEX('Hoja de Trabajo para listado'!$DE$153:$DG$274,MATCH($A871,'Hoja de Trabajo para listado'!$DE$153:$DE$1048576,0),MATCH((CUADRO!O$4&amp;$E871),'Hoja de Trabajo para listado'!$DE$151:$DG$151,0)),0)+IFERROR(INDEX('Hoja de Trabajo para listado'!$CD$155:$DC$1048576,MATCH($A871,'Hoja de Trabajo para listado'!$CD$155:$CD$1048576,0),MATCH((CUADRO!O$4&amp;$E871),'Hoja de Trabajo para listado'!$CD$151:$DC$151,0)),0)</f>
        <v>0</v>
      </c>
      <c r="P871" s="241">
        <f ca="1">+IFERROR(INDEX('Hoja de Trabajo para listado'!$A$155:$Z$1048576,MATCH($A871,'Hoja de Trabajo para listado'!$A$155:$A$1048576,0),MATCH((CUADRO!P$4&amp;$E871),'Hoja de Trabajo para listado'!$A$151:$Z$151,0)),0)+IFERROR(INDEX('Hoja de Trabajo para listado'!$AB$155:$BA$1048576,MATCH($A871,'Hoja de Trabajo para listado'!$AB$155:$AB$1048576,0),MATCH((CUADRO!P$4&amp;$E871),'Hoja de Trabajo para listado'!$AB$151:$BA$151,0)),0)+IFERROR(INDEX('Hoja de Trabajo para listado'!$BC$155:$CB$1048576,MATCH($A871,'Hoja de Trabajo para listado'!$BC$155:$BC$1048576,0),MATCH((CUADRO!P$4&amp;$E871),'Hoja de Trabajo para listado'!$BC$151:$CB$151,0)),0)+IFERROR(INDEX('Hoja de Trabajo para listado'!$DE$153:$DG$274,MATCH($A871,'Hoja de Trabajo para listado'!$DE$153:$DE$1048576,0),MATCH((CUADRO!P$4&amp;$E871),'Hoja de Trabajo para listado'!$DE$151:$DG$151,0)),0)+IFERROR(INDEX('Hoja de Trabajo para listado'!$CD$155:$DC$1048576,MATCH($A871,'Hoja de Trabajo para listado'!$CD$155:$CD$1048576,0),MATCH((CUADRO!P$4&amp;$E871),'Hoja de Trabajo para listado'!$CD$151:$DC$151,0)),0)</f>
        <v>0</v>
      </c>
      <c r="Q871" s="241">
        <f ca="1">+IFERROR(INDEX('Hoja de Trabajo para listado'!$A$155:$Z$1048576,MATCH($A871,'Hoja de Trabajo para listado'!$A$155:$A$1048576,0),MATCH((CUADRO!Q$4&amp;$E871),'Hoja de Trabajo para listado'!$A$151:$Z$151,0)),0)+IFERROR(INDEX('Hoja de Trabajo para listado'!$AB$155:$BA$1048576,MATCH($A871,'Hoja de Trabajo para listado'!$AB$155:$AB$1048576,0),MATCH((CUADRO!Q$4&amp;$E871),'Hoja de Trabajo para listado'!$AB$151:$BA$151,0)),0)+IFERROR(INDEX('Hoja de Trabajo para listado'!$BC$155:$CB$1048576,MATCH($A871,'Hoja de Trabajo para listado'!$BC$155:$BC$1048576,0),MATCH((CUADRO!Q$4&amp;$E871),'Hoja de Trabajo para listado'!$BC$151:$CB$151,0)),0)+IFERROR(INDEX('Hoja de Trabajo para listado'!$DE$153:$DG$274,MATCH($A871,'Hoja de Trabajo para listado'!$DE$153:$DE$1048576,0),MATCH((CUADRO!Q$4&amp;$E871),'Hoja de Trabajo para listado'!$DE$151:$DG$151,0)),0)+IFERROR(INDEX('Hoja de Trabajo para listado'!$CD$155:$DC$1048576,MATCH($A871,'Hoja de Trabajo para listado'!$CD$155:$CD$1048576,0),MATCH((CUADRO!Q$4&amp;$E871),'Hoja de Trabajo para listado'!$CD$151:$DC$151,0)),0)</f>
        <v>0</v>
      </c>
      <c r="R871" s="241">
        <f t="shared" ca="1" si="33"/>
        <v>0</v>
      </c>
      <c r="S871" s="247"/>
      <c r="T871" s="241">
        <f ca="1">+T872</f>
        <v>0</v>
      </c>
      <c r="U871" s="240">
        <f t="shared" si="34"/>
        <v>1</v>
      </c>
      <c r="V871" s="327" t="str">
        <f>+VLOOKUP(A871,bd_lista!$A$3:$E$592,5,FALSE)</f>
        <v>Gobiernos Autonomos Municipales</v>
      </c>
      <c r="W871" s="397" t="str">
        <f>+V871</f>
        <v>Gobiernos Autonomos Municipales</v>
      </c>
      <c r="X871" s="240">
        <f>+VLOOKUP(A871,[4]Sheet1!$A$13:$D$744,4,FALSE)</f>
        <v>0</v>
      </c>
      <c r="Y871" s="240" t="e">
        <f>+VLOOKUP(X871,bd_lista!$A$3:$C$592,3,FALSE)</f>
        <v>#N/A</v>
      </c>
      <c r="Z871" s="290">
        <f>+X871</f>
        <v>0</v>
      </c>
      <c r="AA871" s="291" t="e">
        <f>+Y871</f>
        <v>#N/A</v>
      </c>
    </row>
    <row r="872" spans="1:27" customFormat="1" ht="15" hidden="1" customHeight="1">
      <c r="A872" s="32">
        <v>1518</v>
      </c>
      <c r="B872" s="394"/>
      <c r="C872" s="245" t="str">
        <f>+VLOOKUP(A872,bd_lista!$A$3:$C$592,3,FALSE)</f>
        <v>Gobierno Autónomo Municipal de Vitichi</v>
      </c>
      <c r="D872" s="396"/>
      <c r="E872" s="242" t="s">
        <v>1304</v>
      </c>
      <c r="F872" s="243">
        <f ca="1">+IFERROR(INDEX('Hoja de Trabajo para listado'!$A$155:$Z$1048576,MATCH($A872,'Hoja de Trabajo para listado'!$A$155:$A$1048576,0),MATCH((CUADRO!F$4&amp;$E872),'Hoja de Trabajo para listado'!$A$151:$Z$151,0)),0)+IFERROR(INDEX('Hoja de Trabajo para listado'!$AB$155:$BA$1048576,MATCH($A872,'Hoja de Trabajo para listado'!$AB$155:$AB$1048576,0),MATCH((CUADRO!F$4&amp;$E872),'Hoja de Trabajo para listado'!$AB$151:$BA$151,0)),0)+IFERROR(INDEX('Hoja de Trabajo para listado'!$BC$155:$CB$1048576,MATCH($A872,'Hoja de Trabajo para listado'!$BC$155:$BC$1048576,0),MATCH((CUADRO!F$4&amp;$E872),'Hoja de Trabajo para listado'!$BC$151:$CB$151,0)),0)+IFERROR(INDEX('Hoja de Trabajo para listado'!$DE$153:$DG$274,MATCH($A872,'Hoja de Trabajo para listado'!$DE$153:$DE$1048576,0),MATCH((CUADRO!F$4&amp;$E872),'Hoja de Trabajo para listado'!$DE$151:$DG$151,0)),0)+IFERROR(INDEX('Hoja de Trabajo para listado'!$CD$155:$DC$1048576,MATCH($A872,'Hoja de Trabajo para listado'!$CD$155:$CD$1048576,0),MATCH((CUADRO!F$4&amp;$E872),'Hoja de Trabajo para listado'!$CD$151:$DC$151,0)),0)</f>
        <v>0</v>
      </c>
      <c r="G872" s="243">
        <f ca="1">+IFERROR(INDEX('Hoja de Trabajo para listado'!$A$155:$Z$1048576,MATCH($A872,'Hoja de Trabajo para listado'!$A$155:$A$1048576,0),MATCH((CUADRO!G$4&amp;$E872),'Hoja de Trabajo para listado'!$A$151:$Z$151,0)),0)+IFERROR(INDEX('Hoja de Trabajo para listado'!$AB$155:$BA$1048576,MATCH($A872,'Hoja de Trabajo para listado'!$AB$155:$AB$1048576,0),MATCH((CUADRO!G$4&amp;$E872),'Hoja de Trabajo para listado'!$AB$151:$BA$151,0)),0)+IFERROR(INDEX('Hoja de Trabajo para listado'!$BC$155:$CB$1048576,MATCH($A872,'Hoja de Trabajo para listado'!$BC$155:$BC$1048576,0),MATCH((CUADRO!G$4&amp;$E872),'Hoja de Trabajo para listado'!$BC$151:$CB$151,0)),0)+IFERROR(INDEX('Hoja de Trabajo para listado'!$DE$153:$DG$274,MATCH($A872,'Hoja de Trabajo para listado'!$DE$153:$DE$1048576,0),MATCH((CUADRO!G$4&amp;$E872),'Hoja de Trabajo para listado'!$DE$151:$DG$151,0)),0)+IFERROR(INDEX('Hoja de Trabajo para listado'!$CD$155:$DC$1048576,MATCH($A872,'Hoja de Trabajo para listado'!$CD$155:$CD$1048576,0),MATCH((CUADRO!G$4&amp;$E872),'Hoja de Trabajo para listado'!$CD$151:$DC$151,0)),0)</f>
        <v>0</v>
      </c>
      <c r="H872" s="243">
        <f ca="1">+IFERROR(INDEX('Hoja de Trabajo para listado'!$A$155:$Z$1048576,MATCH($A872,'Hoja de Trabajo para listado'!$A$155:$A$1048576,0),MATCH((CUADRO!H$4&amp;$E872),'Hoja de Trabajo para listado'!$A$151:$Z$151,0)),0)+IFERROR(INDEX('Hoja de Trabajo para listado'!$AB$155:$BA$1048576,MATCH($A872,'Hoja de Trabajo para listado'!$AB$155:$AB$1048576,0),MATCH((CUADRO!H$4&amp;$E872),'Hoja de Trabajo para listado'!$AB$151:$BA$151,0)),0)+IFERROR(INDEX('Hoja de Trabajo para listado'!$BC$155:$CB$1048576,MATCH($A872,'Hoja de Trabajo para listado'!$BC$155:$BC$1048576,0),MATCH((CUADRO!H$4&amp;$E872),'Hoja de Trabajo para listado'!$BC$151:$CB$151,0)),0)+IFERROR(INDEX('Hoja de Trabajo para listado'!$DE$153:$DG$274,MATCH($A872,'Hoja de Trabajo para listado'!$DE$153:$DE$1048576,0),MATCH((CUADRO!H$4&amp;$E872),'Hoja de Trabajo para listado'!$DE$151:$DG$151,0)),0)+IFERROR(INDEX('Hoja de Trabajo para listado'!$CD$155:$DC$1048576,MATCH($A872,'Hoja de Trabajo para listado'!$CD$155:$CD$1048576,0),MATCH((CUADRO!H$4&amp;$E872),'Hoja de Trabajo para listado'!$CD$151:$DC$151,0)),0)</f>
        <v>0</v>
      </c>
      <c r="I872" s="243">
        <f ca="1">+IFERROR(INDEX('Hoja de Trabajo para listado'!$A$155:$Z$1048576,MATCH($A872,'Hoja de Trabajo para listado'!$A$155:$A$1048576,0),MATCH((CUADRO!I$4&amp;$E872),'Hoja de Trabajo para listado'!$A$151:$Z$151,0)),0)+IFERROR(INDEX('Hoja de Trabajo para listado'!$AB$155:$BA$1048576,MATCH($A872,'Hoja de Trabajo para listado'!$AB$155:$AB$1048576,0),MATCH((CUADRO!I$4&amp;$E872),'Hoja de Trabajo para listado'!$AB$151:$BA$151,0)),0)+IFERROR(INDEX('Hoja de Trabajo para listado'!$BC$155:$CB$1048576,MATCH($A872,'Hoja de Trabajo para listado'!$BC$155:$BC$1048576,0),MATCH((CUADRO!I$4&amp;$E872),'Hoja de Trabajo para listado'!$BC$151:$CB$151,0)),0)+IFERROR(INDEX('Hoja de Trabajo para listado'!$DE$153:$DG$274,MATCH($A872,'Hoja de Trabajo para listado'!$DE$153:$DE$1048576,0),MATCH((CUADRO!I$4&amp;$E872),'Hoja de Trabajo para listado'!$DE$151:$DG$151,0)),0)+IFERROR(INDEX('Hoja de Trabajo para listado'!$CD$155:$DC$1048576,MATCH($A872,'Hoja de Trabajo para listado'!$CD$155:$CD$1048576,0),MATCH((CUADRO!I$4&amp;$E872),'Hoja de Trabajo para listado'!$CD$151:$DC$151,0)),0)</f>
        <v>0</v>
      </c>
      <c r="J872" s="243">
        <f ca="1">+IFERROR(INDEX('Hoja de Trabajo para listado'!$A$155:$Z$1048576,MATCH($A872,'Hoja de Trabajo para listado'!$A$155:$A$1048576,0),MATCH((CUADRO!J$4&amp;$E872),'Hoja de Trabajo para listado'!$A$151:$Z$151,0)),0)+IFERROR(INDEX('Hoja de Trabajo para listado'!$AB$155:$BA$1048576,MATCH($A872,'Hoja de Trabajo para listado'!$AB$155:$AB$1048576,0),MATCH((CUADRO!J$4&amp;$E872),'Hoja de Trabajo para listado'!$AB$151:$BA$151,0)),0)+IFERROR(INDEX('Hoja de Trabajo para listado'!$BC$155:$CB$1048576,MATCH($A872,'Hoja de Trabajo para listado'!$BC$155:$BC$1048576,0),MATCH((CUADRO!J$4&amp;$E872),'Hoja de Trabajo para listado'!$BC$151:$CB$151,0)),0)+IFERROR(INDEX('Hoja de Trabajo para listado'!$DE$153:$DG$274,MATCH($A872,'Hoja de Trabajo para listado'!$DE$153:$DE$1048576,0),MATCH((CUADRO!J$4&amp;$E872),'Hoja de Trabajo para listado'!$DE$151:$DG$151,0)),0)+IFERROR(INDEX('Hoja de Trabajo para listado'!$CD$155:$DC$1048576,MATCH($A872,'Hoja de Trabajo para listado'!$CD$155:$CD$1048576,0),MATCH((CUADRO!J$4&amp;$E872),'Hoja de Trabajo para listado'!$CD$151:$DC$151,0)),0)</f>
        <v>0</v>
      </c>
      <c r="K872" s="243">
        <f ca="1">+IFERROR(INDEX('Hoja de Trabajo para listado'!$A$155:$Z$1048576,MATCH($A872,'Hoja de Trabajo para listado'!$A$155:$A$1048576,0),MATCH((CUADRO!K$4&amp;$E872),'Hoja de Trabajo para listado'!$A$151:$Z$151,0)),0)+IFERROR(INDEX('Hoja de Trabajo para listado'!$AB$155:$BA$1048576,MATCH($A872,'Hoja de Trabajo para listado'!$AB$155:$AB$1048576,0),MATCH((CUADRO!K$4&amp;$E872),'Hoja de Trabajo para listado'!$AB$151:$BA$151,0)),0)+IFERROR(INDEX('Hoja de Trabajo para listado'!$BC$155:$CB$1048576,MATCH($A872,'Hoja de Trabajo para listado'!$BC$155:$BC$1048576,0),MATCH((CUADRO!K$4&amp;$E872),'Hoja de Trabajo para listado'!$BC$151:$CB$151,0)),0)+IFERROR(INDEX('Hoja de Trabajo para listado'!$DE$153:$DG$274,MATCH($A872,'Hoja de Trabajo para listado'!$DE$153:$DE$1048576,0),MATCH((CUADRO!K$4&amp;$E872),'Hoja de Trabajo para listado'!$DE$151:$DG$151,0)),0)+IFERROR(INDEX('Hoja de Trabajo para listado'!$CD$155:$DC$1048576,MATCH($A872,'Hoja de Trabajo para listado'!$CD$155:$CD$1048576,0),MATCH((CUADRO!K$4&amp;$E872),'Hoja de Trabajo para listado'!$CD$151:$DC$151,0)),0)</f>
        <v>0</v>
      </c>
      <c r="L872" s="243">
        <f ca="1">+IFERROR(INDEX('Hoja de Trabajo para listado'!$A$155:$Z$1048576,MATCH($A872,'Hoja de Trabajo para listado'!$A$155:$A$1048576,0),MATCH((CUADRO!L$4&amp;$E872),'Hoja de Trabajo para listado'!$A$151:$Z$151,0)),0)+IFERROR(INDEX('Hoja de Trabajo para listado'!$AB$155:$BA$1048576,MATCH($A872,'Hoja de Trabajo para listado'!$AB$155:$AB$1048576,0),MATCH((CUADRO!L$4&amp;$E872),'Hoja de Trabajo para listado'!$AB$151:$BA$151,0)),0)+IFERROR(INDEX('Hoja de Trabajo para listado'!$BC$155:$CB$1048576,MATCH($A872,'Hoja de Trabajo para listado'!$BC$155:$BC$1048576,0),MATCH((CUADRO!L$4&amp;$E872),'Hoja de Trabajo para listado'!$BC$151:$CB$151,0)),0)+IFERROR(INDEX('Hoja de Trabajo para listado'!$DE$153:$DG$274,MATCH($A872,'Hoja de Trabajo para listado'!$DE$153:$DE$1048576,0),MATCH((CUADRO!L$4&amp;$E872),'Hoja de Trabajo para listado'!$DE$151:$DG$151,0)),0)+IFERROR(INDEX('Hoja de Trabajo para listado'!$CD$155:$DC$1048576,MATCH($A872,'Hoja de Trabajo para listado'!$CD$155:$CD$1048576,0),MATCH((CUADRO!L$4&amp;$E872),'Hoja de Trabajo para listado'!$CD$151:$DC$151,0)),0)</f>
        <v>0</v>
      </c>
      <c r="M872" s="243">
        <f ca="1">+IFERROR(INDEX('Hoja de Trabajo para listado'!$A$155:$Z$1048576,MATCH($A872,'Hoja de Trabajo para listado'!$A$155:$A$1048576,0),MATCH((CUADRO!M$4&amp;$E872),'Hoja de Trabajo para listado'!$A$151:$Z$151,0)),0)+IFERROR(INDEX('Hoja de Trabajo para listado'!$AB$155:$BA$1048576,MATCH($A872,'Hoja de Trabajo para listado'!$AB$155:$AB$1048576,0),MATCH((CUADRO!M$4&amp;$E872),'Hoja de Trabajo para listado'!$AB$151:$BA$151,0)),0)+IFERROR(INDEX('Hoja de Trabajo para listado'!$BC$155:$CB$1048576,MATCH($A872,'Hoja de Trabajo para listado'!$BC$155:$BC$1048576,0),MATCH((CUADRO!M$4&amp;$E872),'Hoja de Trabajo para listado'!$BC$151:$CB$151,0)),0)+IFERROR(INDEX('Hoja de Trabajo para listado'!$DE$153:$DG$274,MATCH($A872,'Hoja de Trabajo para listado'!$DE$153:$DE$1048576,0),MATCH((CUADRO!M$4&amp;$E872),'Hoja de Trabajo para listado'!$DE$151:$DG$151,0)),0)+IFERROR(INDEX('Hoja de Trabajo para listado'!$CD$155:$DC$1048576,MATCH($A872,'Hoja de Trabajo para listado'!$CD$155:$CD$1048576,0),MATCH((CUADRO!M$4&amp;$E872),'Hoja de Trabajo para listado'!$CD$151:$DC$151,0)),0)</f>
        <v>0</v>
      </c>
      <c r="N872" s="243">
        <f ca="1">+IFERROR(INDEX('Hoja de Trabajo para listado'!$A$155:$Z$1048576,MATCH($A872,'Hoja de Trabajo para listado'!$A$155:$A$1048576,0),MATCH((CUADRO!N$4&amp;$E872),'Hoja de Trabajo para listado'!$A$151:$Z$151,0)),0)+IFERROR(INDEX('Hoja de Trabajo para listado'!$AB$155:$BA$1048576,MATCH($A872,'Hoja de Trabajo para listado'!$AB$155:$AB$1048576,0),MATCH((CUADRO!N$4&amp;$E872),'Hoja de Trabajo para listado'!$AB$151:$BA$151,0)),0)+IFERROR(INDEX('Hoja de Trabajo para listado'!$BC$155:$CB$1048576,MATCH($A872,'Hoja de Trabajo para listado'!$BC$155:$BC$1048576,0),MATCH((CUADRO!N$4&amp;$E872),'Hoja de Trabajo para listado'!$BC$151:$CB$151,0)),0)+IFERROR(INDEX('Hoja de Trabajo para listado'!$DE$153:$DG$274,MATCH($A872,'Hoja de Trabajo para listado'!$DE$153:$DE$1048576,0),MATCH((CUADRO!N$4&amp;$E872),'Hoja de Trabajo para listado'!$DE$151:$DG$151,0)),0)+IFERROR(INDEX('Hoja de Trabajo para listado'!$CD$155:$DC$1048576,MATCH($A872,'Hoja de Trabajo para listado'!$CD$155:$CD$1048576,0),MATCH((CUADRO!N$4&amp;$E872),'Hoja de Trabajo para listado'!$CD$151:$DC$151,0)),0)</f>
        <v>0</v>
      </c>
      <c r="O872" s="243">
        <f ca="1">+IFERROR(INDEX('Hoja de Trabajo para listado'!$A$155:$Z$1048576,MATCH($A872,'Hoja de Trabajo para listado'!$A$155:$A$1048576,0),MATCH((CUADRO!O$4&amp;$E872),'Hoja de Trabajo para listado'!$A$151:$Z$151,0)),0)+IFERROR(INDEX('Hoja de Trabajo para listado'!$AB$155:$BA$1048576,MATCH($A872,'Hoja de Trabajo para listado'!$AB$155:$AB$1048576,0),MATCH((CUADRO!O$4&amp;$E872),'Hoja de Trabajo para listado'!$AB$151:$BA$151,0)),0)+IFERROR(INDEX('Hoja de Trabajo para listado'!$BC$155:$CB$1048576,MATCH($A872,'Hoja de Trabajo para listado'!$BC$155:$BC$1048576,0),MATCH((CUADRO!O$4&amp;$E872),'Hoja de Trabajo para listado'!$BC$151:$CB$151,0)),0)+IFERROR(INDEX('Hoja de Trabajo para listado'!$DE$153:$DG$274,MATCH($A872,'Hoja de Trabajo para listado'!$DE$153:$DE$1048576,0),MATCH((CUADRO!O$4&amp;$E872),'Hoja de Trabajo para listado'!$DE$151:$DG$151,0)),0)+IFERROR(INDEX('Hoja de Trabajo para listado'!$CD$155:$DC$1048576,MATCH($A872,'Hoja de Trabajo para listado'!$CD$155:$CD$1048576,0),MATCH((CUADRO!O$4&amp;$E872),'Hoja de Trabajo para listado'!$CD$151:$DC$151,0)),0)</f>
        <v>0</v>
      </c>
      <c r="P872" s="243">
        <f ca="1">+IFERROR(INDEX('Hoja de Trabajo para listado'!$A$155:$Z$1048576,MATCH($A872,'Hoja de Trabajo para listado'!$A$155:$A$1048576,0),MATCH((CUADRO!P$4&amp;$E872),'Hoja de Trabajo para listado'!$A$151:$Z$151,0)),0)+IFERROR(INDEX('Hoja de Trabajo para listado'!$AB$155:$BA$1048576,MATCH($A872,'Hoja de Trabajo para listado'!$AB$155:$AB$1048576,0),MATCH((CUADRO!P$4&amp;$E872),'Hoja de Trabajo para listado'!$AB$151:$BA$151,0)),0)+IFERROR(INDEX('Hoja de Trabajo para listado'!$BC$155:$CB$1048576,MATCH($A872,'Hoja de Trabajo para listado'!$BC$155:$BC$1048576,0),MATCH((CUADRO!P$4&amp;$E872),'Hoja de Trabajo para listado'!$BC$151:$CB$151,0)),0)+IFERROR(INDEX('Hoja de Trabajo para listado'!$DE$153:$DG$274,MATCH($A872,'Hoja de Trabajo para listado'!$DE$153:$DE$1048576,0),MATCH((CUADRO!P$4&amp;$E872),'Hoja de Trabajo para listado'!$DE$151:$DG$151,0)),0)+IFERROR(INDEX('Hoja de Trabajo para listado'!$CD$155:$DC$1048576,MATCH($A872,'Hoja de Trabajo para listado'!$CD$155:$CD$1048576,0),MATCH((CUADRO!P$4&amp;$E872),'Hoja de Trabajo para listado'!$CD$151:$DC$151,0)),0)</f>
        <v>0</v>
      </c>
      <c r="Q872" s="243">
        <f ca="1">+IFERROR(INDEX('Hoja de Trabajo para listado'!$A$155:$Z$1048576,MATCH($A872,'Hoja de Trabajo para listado'!$A$155:$A$1048576,0),MATCH((CUADRO!Q$4&amp;$E872),'Hoja de Trabajo para listado'!$A$151:$Z$151,0)),0)+IFERROR(INDEX('Hoja de Trabajo para listado'!$AB$155:$BA$1048576,MATCH($A872,'Hoja de Trabajo para listado'!$AB$155:$AB$1048576,0),MATCH((CUADRO!Q$4&amp;$E872),'Hoja de Trabajo para listado'!$AB$151:$BA$151,0)),0)+IFERROR(INDEX('Hoja de Trabajo para listado'!$BC$155:$CB$1048576,MATCH($A872,'Hoja de Trabajo para listado'!$BC$155:$BC$1048576,0),MATCH((CUADRO!Q$4&amp;$E872),'Hoja de Trabajo para listado'!$BC$151:$CB$151,0)),0)+IFERROR(INDEX('Hoja de Trabajo para listado'!$DE$153:$DG$274,MATCH($A872,'Hoja de Trabajo para listado'!$DE$153:$DE$1048576,0),MATCH((CUADRO!Q$4&amp;$E872),'Hoja de Trabajo para listado'!$DE$151:$DG$151,0)),0)+IFERROR(INDEX('Hoja de Trabajo para listado'!$CD$155:$DC$1048576,MATCH($A872,'Hoja de Trabajo para listado'!$CD$155:$CD$1048576,0),MATCH((CUADRO!Q$4&amp;$E872),'Hoja de Trabajo para listado'!$CD$151:$DC$151,0)),0)</f>
        <v>0</v>
      </c>
      <c r="R872" s="243">
        <f t="shared" ca="1" si="33"/>
        <v>0</v>
      </c>
      <c r="S872" s="256">
        <f ca="1">+R871+R872</f>
        <v>0</v>
      </c>
      <c r="T872" s="243">
        <f ca="1">+S872</f>
        <v>0</v>
      </c>
      <c r="U872" s="242">
        <f t="shared" si="34"/>
        <v>2</v>
      </c>
      <c r="V872" s="327" t="str">
        <f>+VLOOKUP(A872,bd_lista!$A$3:$E$592,5,FALSE)</f>
        <v>Gobiernos Autonomos Municipales</v>
      </c>
      <c r="W872" s="398"/>
      <c r="X872" s="240">
        <f>+VLOOKUP(A872,[4]Sheet1!$A$13:$D$744,4,FALSE)</f>
        <v>0</v>
      </c>
      <c r="Y872" s="240" t="e">
        <f>+VLOOKUP(X872,bd_lista!$A$3:$C$592,3,FALSE)</f>
        <v>#N/A</v>
      </c>
      <c r="Z872" s="288"/>
      <c r="AA872" s="289"/>
    </row>
    <row r="873" spans="1:27" customFormat="1" ht="15" hidden="1" customHeight="1">
      <c r="A873" s="32">
        <v>1519</v>
      </c>
      <c r="B873" s="393">
        <f>+A873</f>
        <v>1519</v>
      </c>
      <c r="C873" s="245" t="str">
        <f>+VLOOKUP(A873,bd_lista!$A$3:$C$592,3,FALSE)</f>
        <v>Gobierno Autónomo Municipal de Tupiza</v>
      </c>
      <c r="D873" s="395" t="str">
        <f>+C873</f>
        <v>Gobierno Autónomo Municipal de Tupiza</v>
      </c>
      <c r="E873" s="240" t="s">
        <v>1303</v>
      </c>
      <c r="F873" s="241">
        <f ca="1">+IFERROR(INDEX('Hoja de Trabajo para listado'!$A$155:$Z$1048576,MATCH($A873,'Hoja de Trabajo para listado'!$A$155:$A$1048576,0),MATCH((CUADRO!F$4&amp;$E873),'Hoja de Trabajo para listado'!$A$151:$Z$151,0)),0)+IFERROR(INDEX('Hoja de Trabajo para listado'!$AB$155:$BA$1048576,MATCH($A873,'Hoja de Trabajo para listado'!$AB$155:$AB$1048576,0),MATCH((CUADRO!F$4&amp;$E873),'Hoja de Trabajo para listado'!$AB$151:$BA$151,0)),0)+IFERROR(INDEX('Hoja de Trabajo para listado'!$BC$155:$CB$1048576,MATCH($A873,'Hoja de Trabajo para listado'!$BC$155:$BC$1048576,0),MATCH((CUADRO!F$4&amp;$E873),'Hoja de Trabajo para listado'!$BC$151:$CB$151,0)),0)+IFERROR(INDEX('Hoja de Trabajo para listado'!$DE$153:$DG$274,MATCH($A873,'Hoja de Trabajo para listado'!$DE$153:$DE$1048576,0),MATCH((CUADRO!F$4&amp;$E873),'Hoja de Trabajo para listado'!$DE$151:$DG$151,0)),0)+IFERROR(INDEX('Hoja de Trabajo para listado'!$CD$155:$DC$1048576,MATCH($A873,'Hoja de Trabajo para listado'!$CD$155:$CD$1048576,0),MATCH((CUADRO!F$4&amp;$E873),'Hoja de Trabajo para listado'!$CD$151:$DC$151,0)),0)</f>
        <v>0</v>
      </c>
      <c r="G873" s="241">
        <f ca="1">+IFERROR(INDEX('Hoja de Trabajo para listado'!$A$155:$Z$1048576,MATCH($A873,'Hoja de Trabajo para listado'!$A$155:$A$1048576,0),MATCH((CUADRO!G$4&amp;$E873),'Hoja de Trabajo para listado'!$A$151:$Z$151,0)),0)+IFERROR(INDEX('Hoja de Trabajo para listado'!$AB$155:$BA$1048576,MATCH($A873,'Hoja de Trabajo para listado'!$AB$155:$AB$1048576,0),MATCH((CUADRO!G$4&amp;$E873),'Hoja de Trabajo para listado'!$AB$151:$BA$151,0)),0)+IFERROR(INDEX('Hoja de Trabajo para listado'!$BC$155:$CB$1048576,MATCH($A873,'Hoja de Trabajo para listado'!$BC$155:$BC$1048576,0),MATCH((CUADRO!G$4&amp;$E873),'Hoja de Trabajo para listado'!$BC$151:$CB$151,0)),0)+IFERROR(INDEX('Hoja de Trabajo para listado'!$DE$153:$DG$274,MATCH($A873,'Hoja de Trabajo para listado'!$DE$153:$DE$1048576,0),MATCH((CUADRO!G$4&amp;$E873),'Hoja de Trabajo para listado'!$DE$151:$DG$151,0)),0)+IFERROR(INDEX('Hoja de Trabajo para listado'!$CD$155:$DC$1048576,MATCH($A873,'Hoja de Trabajo para listado'!$CD$155:$CD$1048576,0),MATCH((CUADRO!G$4&amp;$E873),'Hoja de Trabajo para listado'!$CD$151:$DC$151,0)),0)</f>
        <v>0</v>
      </c>
      <c r="H873" s="241">
        <f ca="1">+IFERROR(INDEX('Hoja de Trabajo para listado'!$A$155:$Z$1048576,MATCH($A873,'Hoja de Trabajo para listado'!$A$155:$A$1048576,0),MATCH((CUADRO!H$4&amp;$E873),'Hoja de Trabajo para listado'!$A$151:$Z$151,0)),0)+IFERROR(INDEX('Hoja de Trabajo para listado'!$AB$155:$BA$1048576,MATCH($A873,'Hoja de Trabajo para listado'!$AB$155:$AB$1048576,0),MATCH((CUADRO!H$4&amp;$E873),'Hoja de Trabajo para listado'!$AB$151:$BA$151,0)),0)+IFERROR(INDEX('Hoja de Trabajo para listado'!$BC$155:$CB$1048576,MATCH($A873,'Hoja de Trabajo para listado'!$BC$155:$BC$1048576,0),MATCH((CUADRO!H$4&amp;$E873),'Hoja de Trabajo para listado'!$BC$151:$CB$151,0)),0)+IFERROR(INDEX('Hoja de Trabajo para listado'!$DE$153:$DG$274,MATCH($A873,'Hoja de Trabajo para listado'!$DE$153:$DE$1048576,0),MATCH((CUADRO!H$4&amp;$E873),'Hoja de Trabajo para listado'!$DE$151:$DG$151,0)),0)+IFERROR(INDEX('Hoja de Trabajo para listado'!$CD$155:$DC$1048576,MATCH($A873,'Hoja de Trabajo para listado'!$CD$155:$CD$1048576,0),MATCH((CUADRO!H$4&amp;$E873),'Hoja de Trabajo para listado'!$CD$151:$DC$151,0)),0)</f>
        <v>0</v>
      </c>
      <c r="I873" s="241">
        <f ca="1">+IFERROR(INDEX('Hoja de Trabajo para listado'!$A$155:$Z$1048576,MATCH($A873,'Hoja de Trabajo para listado'!$A$155:$A$1048576,0),MATCH((CUADRO!I$4&amp;$E873),'Hoja de Trabajo para listado'!$A$151:$Z$151,0)),0)+IFERROR(INDEX('Hoja de Trabajo para listado'!$AB$155:$BA$1048576,MATCH($A873,'Hoja de Trabajo para listado'!$AB$155:$AB$1048576,0),MATCH((CUADRO!I$4&amp;$E873),'Hoja de Trabajo para listado'!$AB$151:$BA$151,0)),0)+IFERROR(INDEX('Hoja de Trabajo para listado'!$BC$155:$CB$1048576,MATCH($A873,'Hoja de Trabajo para listado'!$BC$155:$BC$1048576,0),MATCH((CUADRO!I$4&amp;$E873),'Hoja de Trabajo para listado'!$BC$151:$CB$151,0)),0)+IFERROR(INDEX('Hoja de Trabajo para listado'!$DE$153:$DG$274,MATCH($A873,'Hoja de Trabajo para listado'!$DE$153:$DE$1048576,0),MATCH((CUADRO!I$4&amp;$E873),'Hoja de Trabajo para listado'!$DE$151:$DG$151,0)),0)+IFERROR(INDEX('Hoja de Trabajo para listado'!$CD$155:$DC$1048576,MATCH($A873,'Hoja de Trabajo para listado'!$CD$155:$CD$1048576,0),MATCH((CUADRO!I$4&amp;$E873),'Hoja de Trabajo para listado'!$CD$151:$DC$151,0)),0)</f>
        <v>0</v>
      </c>
      <c r="J873" s="241">
        <f ca="1">+IFERROR(INDEX('Hoja de Trabajo para listado'!$A$155:$Z$1048576,MATCH($A873,'Hoja de Trabajo para listado'!$A$155:$A$1048576,0),MATCH((CUADRO!J$4&amp;$E873),'Hoja de Trabajo para listado'!$A$151:$Z$151,0)),0)+IFERROR(INDEX('Hoja de Trabajo para listado'!$AB$155:$BA$1048576,MATCH($A873,'Hoja de Trabajo para listado'!$AB$155:$AB$1048576,0),MATCH((CUADRO!J$4&amp;$E873),'Hoja de Trabajo para listado'!$AB$151:$BA$151,0)),0)+IFERROR(INDEX('Hoja de Trabajo para listado'!$BC$155:$CB$1048576,MATCH($A873,'Hoja de Trabajo para listado'!$BC$155:$BC$1048576,0),MATCH((CUADRO!J$4&amp;$E873),'Hoja de Trabajo para listado'!$BC$151:$CB$151,0)),0)+IFERROR(INDEX('Hoja de Trabajo para listado'!$DE$153:$DG$274,MATCH($A873,'Hoja de Trabajo para listado'!$DE$153:$DE$1048576,0),MATCH((CUADRO!J$4&amp;$E873),'Hoja de Trabajo para listado'!$DE$151:$DG$151,0)),0)+IFERROR(INDEX('Hoja de Trabajo para listado'!$CD$155:$DC$1048576,MATCH($A873,'Hoja de Trabajo para listado'!$CD$155:$CD$1048576,0),MATCH((CUADRO!J$4&amp;$E873),'Hoja de Trabajo para listado'!$CD$151:$DC$151,0)),0)</f>
        <v>0</v>
      </c>
      <c r="K873" s="241">
        <f ca="1">+IFERROR(INDEX('Hoja de Trabajo para listado'!$A$155:$Z$1048576,MATCH($A873,'Hoja de Trabajo para listado'!$A$155:$A$1048576,0),MATCH((CUADRO!K$4&amp;$E873),'Hoja de Trabajo para listado'!$A$151:$Z$151,0)),0)+IFERROR(INDEX('Hoja de Trabajo para listado'!$AB$155:$BA$1048576,MATCH($A873,'Hoja de Trabajo para listado'!$AB$155:$AB$1048576,0),MATCH((CUADRO!K$4&amp;$E873),'Hoja de Trabajo para listado'!$AB$151:$BA$151,0)),0)+IFERROR(INDEX('Hoja de Trabajo para listado'!$BC$155:$CB$1048576,MATCH($A873,'Hoja de Trabajo para listado'!$BC$155:$BC$1048576,0),MATCH((CUADRO!K$4&amp;$E873),'Hoja de Trabajo para listado'!$BC$151:$CB$151,0)),0)+IFERROR(INDEX('Hoja de Trabajo para listado'!$DE$153:$DG$274,MATCH($A873,'Hoja de Trabajo para listado'!$DE$153:$DE$1048576,0),MATCH((CUADRO!K$4&amp;$E873),'Hoja de Trabajo para listado'!$DE$151:$DG$151,0)),0)+IFERROR(INDEX('Hoja de Trabajo para listado'!$CD$155:$DC$1048576,MATCH($A873,'Hoja de Trabajo para listado'!$CD$155:$CD$1048576,0),MATCH((CUADRO!K$4&amp;$E873),'Hoja de Trabajo para listado'!$CD$151:$DC$151,0)),0)</f>
        <v>0</v>
      </c>
      <c r="L873" s="241">
        <f ca="1">+IFERROR(INDEX('Hoja de Trabajo para listado'!$A$155:$Z$1048576,MATCH($A873,'Hoja de Trabajo para listado'!$A$155:$A$1048576,0),MATCH((CUADRO!L$4&amp;$E873),'Hoja de Trabajo para listado'!$A$151:$Z$151,0)),0)+IFERROR(INDEX('Hoja de Trabajo para listado'!$AB$155:$BA$1048576,MATCH($A873,'Hoja de Trabajo para listado'!$AB$155:$AB$1048576,0),MATCH((CUADRO!L$4&amp;$E873),'Hoja de Trabajo para listado'!$AB$151:$BA$151,0)),0)+IFERROR(INDEX('Hoja de Trabajo para listado'!$BC$155:$CB$1048576,MATCH($A873,'Hoja de Trabajo para listado'!$BC$155:$BC$1048576,0),MATCH((CUADRO!L$4&amp;$E873),'Hoja de Trabajo para listado'!$BC$151:$CB$151,0)),0)+IFERROR(INDEX('Hoja de Trabajo para listado'!$DE$153:$DG$274,MATCH($A873,'Hoja de Trabajo para listado'!$DE$153:$DE$1048576,0),MATCH((CUADRO!L$4&amp;$E873),'Hoja de Trabajo para listado'!$DE$151:$DG$151,0)),0)+IFERROR(INDEX('Hoja de Trabajo para listado'!$CD$155:$DC$1048576,MATCH($A873,'Hoja de Trabajo para listado'!$CD$155:$CD$1048576,0),MATCH((CUADRO!L$4&amp;$E873),'Hoja de Trabajo para listado'!$CD$151:$DC$151,0)),0)</f>
        <v>0</v>
      </c>
      <c r="M873" s="241">
        <f ca="1">+IFERROR(INDEX('Hoja de Trabajo para listado'!$A$155:$Z$1048576,MATCH($A873,'Hoja de Trabajo para listado'!$A$155:$A$1048576,0),MATCH((CUADRO!M$4&amp;$E873),'Hoja de Trabajo para listado'!$A$151:$Z$151,0)),0)+IFERROR(INDEX('Hoja de Trabajo para listado'!$AB$155:$BA$1048576,MATCH($A873,'Hoja de Trabajo para listado'!$AB$155:$AB$1048576,0),MATCH((CUADRO!M$4&amp;$E873),'Hoja de Trabajo para listado'!$AB$151:$BA$151,0)),0)+IFERROR(INDEX('Hoja de Trabajo para listado'!$BC$155:$CB$1048576,MATCH($A873,'Hoja de Trabajo para listado'!$BC$155:$BC$1048576,0),MATCH((CUADRO!M$4&amp;$E873),'Hoja de Trabajo para listado'!$BC$151:$CB$151,0)),0)+IFERROR(INDEX('Hoja de Trabajo para listado'!$DE$153:$DG$274,MATCH($A873,'Hoja de Trabajo para listado'!$DE$153:$DE$1048576,0),MATCH((CUADRO!M$4&amp;$E873),'Hoja de Trabajo para listado'!$DE$151:$DG$151,0)),0)+IFERROR(INDEX('Hoja de Trabajo para listado'!$CD$155:$DC$1048576,MATCH($A873,'Hoja de Trabajo para listado'!$CD$155:$CD$1048576,0),MATCH((CUADRO!M$4&amp;$E873),'Hoja de Trabajo para listado'!$CD$151:$DC$151,0)),0)</f>
        <v>0</v>
      </c>
      <c r="N873" s="241">
        <f ca="1">+IFERROR(INDEX('Hoja de Trabajo para listado'!$A$155:$Z$1048576,MATCH($A873,'Hoja de Trabajo para listado'!$A$155:$A$1048576,0),MATCH((CUADRO!N$4&amp;$E873),'Hoja de Trabajo para listado'!$A$151:$Z$151,0)),0)+IFERROR(INDEX('Hoja de Trabajo para listado'!$AB$155:$BA$1048576,MATCH($A873,'Hoja de Trabajo para listado'!$AB$155:$AB$1048576,0),MATCH((CUADRO!N$4&amp;$E873),'Hoja de Trabajo para listado'!$AB$151:$BA$151,0)),0)+IFERROR(INDEX('Hoja de Trabajo para listado'!$BC$155:$CB$1048576,MATCH($A873,'Hoja de Trabajo para listado'!$BC$155:$BC$1048576,0),MATCH((CUADRO!N$4&amp;$E873),'Hoja de Trabajo para listado'!$BC$151:$CB$151,0)),0)+IFERROR(INDEX('Hoja de Trabajo para listado'!$DE$153:$DG$274,MATCH($A873,'Hoja de Trabajo para listado'!$DE$153:$DE$1048576,0),MATCH((CUADRO!N$4&amp;$E873),'Hoja de Trabajo para listado'!$DE$151:$DG$151,0)),0)+IFERROR(INDEX('Hoja de Trabajo para listado'!$CD$155:$DC$1048576,MATCH($A873,'Hoja de Trabajo para listado'!$CD$155:$CD$1048576,0),MATCH((CUADRO!N$4&amp;$E873),'Hoja de Trabajo para listado'!$CD$151:$DC$151,0)),0)</f>
        <v>0</v>
      </c>
      <c r="O873" s="241">
        <f ca="1">+IFERROR(INDEX('Hoja de Trabajo para listado'!$A$155:$Z$1048576,MATCH($A873,'Hoja de Trabajo para listado'!$A$155:$A$1048576,0),MATCH((CUADRO!O$4&amp;$E873),'Hoja de Trabajo para listado'!$A$151:$Z$151,0)),0)+IFERROR(INDEX('Hoja de Trabajo para listado'!$AB$155:$BA$1048576,MATCH($A873,'Hoja de Trabajo para listado'!$AB$155:$AB$1048576,0),MATCH((CUADRO!O$4&amp;$E873),'Hoja de Trabajo para listado'!$AB$151:$BA$151,0)),0)+IFERROR(INDEX('Hoja de Trabajo para listado'!$BC$155:$CB$1048576,MATCH($A873,'Hoja de Trabajo para listado'!$BC$155:$BC$1048576,0),MATCH((CUADRO!O$4&amp;$E873),'Hoja de Trabajo para listado'!$BC$151:$CB$151,0)),0)+IFERROR(INDEX('Hoja de Trabajo para listado'!$DE$153:$DG$274,MATCH($A873,'Hoja de Trabajo para listado'!$DE$153:$DE$1048576,0),MATCH((CUADRO!O$4&amp;$E873),'Hoja de Trabajo para listado'!$DE$151:$DG$151,0)),0)+IFERROR(INDEX('Hoja de Trabajo para listado'!$CD$155:$DC$1048576,MATCH($A873,'Hoja de Trabajo para listado'!$CD$155:$CD$1048576,0),MATCH((CUADRO!O$4&amp;$E873),'Hoja de Trabajo para listado'!$CD$151:$DC$151,0)),0)</f>
        <v>0</v>
      </c>
      <c r="P873" s="241">
        <f ca="1">+IFERROR(INDEX('Hoja de Trabajo para listado'!$A$155:$Z$1048576,MATCH($A873,'Hoja de Trabajo para listado'!$A$155:$A$1048576,0),MATCH((CUADRO!P$4&amp;$E873),'Hoja de Trabajo para listado'!$A$151:$Z$151,0)),0)+IFERROR(INDEX('Hoja de Trabajo para listado'!$AB$155:$BA$1048576,MATCH($A873,'Hoja de Trabajo para listado'!$AB$155:$AB$1048576,0),MATCH((CUADRO!P$4&amp;$E873),'Hoja de Trabajo para listado'!$AB$151:$BA$151,0)),0)+IFERROR(INDEX('Hoja de Trabajo para listado'!$BC$155:$CB$1048576,MATCH($A873,'Hoja de Trabajo para listado'!$BC$155:$BC$1048576,0),MATCH((CUADRO!P$4&amp;$E873),'Hoja de Trabajo para listado'!$BC$151:$CB$151,0)),0)+IFERROR(INDEX('Hoja de Trabajo para listado'!$DE$153:$DG$274,MATCH($A873,'Hoja de Trabajo para listado'!$DE$153:$DE$1048576,0),MATCH((CUADRO!P$4&amp;$E873),'Hoja de Trabajo para listado'!$DE$151:$DG$151,0)),0)+IFERROR(INDEX('Hoja de Trabajo para listado'!$CD$155:$DC$1048576,MATCH($A873,'Hoja de Trabajo para listado'!$CD$155:$CD$1048576,0),MATCH((CUADRO!P$4&amp;$E873),'Hoja de Trabajo para listado'!$CD$151:$DC$151,0)),0)</f>
        <v>0</v>
      </c>
      <c r="Q873" s="241">
        <f ca="1">+IFERROR(INDEX('Hoja de Trabajo para listado'!$A$155:$Z$1048576,MATCH($A873,'Hoja de Trabajo para listado'!$A$155:$A$1048576,0),MATCH((CUADRO!Q$4&amp;$E873),'Hoja de Trabajo para listado'!$A$151:$Z$151,0)),0)+IFERROR(INDEX('Hoja de Trabajo para listado'!$AB$155:$BA$1048576,MATCH($A873,'Hoja de Trabajo para listado'!$AB$155:$AB$1048576,0),MATCH((CUADRO!Q$4&amp;$E873),'Hoja de Trabajo para listado'!$AB$151:$BA$151,0)),0)+IFERROR(INDEX('Hoja de Trabajo para listado'!$BC$155:$CB$1048576,MATCH($A873,'Hoja de Trabajo para listado'!$BC$155:$BC$1048576,0),MATCH((CUADRO!Q$4&amp;$E873),'Hoja de Trabajo para listado'!$BC$151:$CB$151,0)),0)+IFERROR(INDEX('Hoja de Trabajo para listado'!$DE$153:$DG$274,MATCH($A873,'Hoja de Trabajo para listado'!$DE$153:$DE$1048576,0),MATCH((CUADRO!Q$4&amp;$E873),'Hoja de Trabajo para listado'!$DE$151:$DG$151,0)),0)+IFERROR(INDEX('Hoja de Trabajo para listado'!$CD$155:$DC$1048576,MATCH($A873,'Hoja de Trabajo para listado'!$CD$155:$CD$1048576,0),MATCH((CUADRO!Q$4&amp;$E873),'Hoja de Trabajo para listado'!$CD$151:$DC$151,0)),0)</f>
        <v>0</v>
      </c>
      <c r="R873" s="241">
        <f t="shared" ca="1" si="33"/>
        <v>0</v>
      </c>
      <c r="S873" s="247"/>
      <c r="T873" s="241">
        <f ca="1">+T874</f>
        <v>0</v>
      </c>
      <c r="U873" s="240">
        <f t="shared" si="34"/>
        <v>1</v>
      </c>
      <c r="V873" s="327" t="str">
        <f>+VLOOKUP(A873,bd_lista!$A$3:$E$592,5,FALSE)</f>
        <v>Gobiernos Autonomos Municipales</v>
      </c>
      <c r="W873" s="397" t="str">
        <f>+V873</f>
        <v>Gobiernos Autonomos Municipales</v>
      </c>
      <c r="X873" s="240">
        <f>+VLOOKUP(A873,[4]Sheet1!$A$13:$D$744,4,FALSE)</f>
        <v>0</v>
      </c>
      <c r="Y873" s="240" t="e">
        <f>+VLOOKUP(X873,bd_lista!$A$3:$C$592,3,FALSE)</f>
        <v>#N/A</v>
      </c>
      <c r="Z873" s="290">
        <f>+X873</f>
        <v>0</v>
      </c>
      <c r="AA873" s="291" t="e">
        <f>+Y873</f>
        <v>#N/A</v>
      </c>
    </row>
    <row r="874" spans="1:27" customFormat="1" ht="15" hidden="1" customHeight="1">
      <c r="A874" s="32">
        <v>1519</v>
      </c>
      <c r="B874" s="394"/>
      <c r="C874" s="245" t="str">
        <f>+VLOOKUP(A874,bd_lista!$A$3:$C$592,3,FALSE)</f>
        <v>Gobierno Autónomo Municipal de Tupiza</v>
      </c>
      <c r="D874" s="396"/>
      <c r="E874" s="242" t="s">
        <v>1304</v>
      </c>
      <c r="F874" s="243">
        <f ca="1">+IFERROR(INDEX('Hoja de Trabajo para listado'!$A$155:$Z$1048576,MATCH($A874,'Hoja de Trabajo para listado'!$A$155:$A$1048576,0),MATCH((CUADRO!F$4&amp;$E874),'Hoja de Trabajo para listado'!$A$151:$Z$151,0)),0)+IFERROR(INDEX('Hoja de Trabajo para listado'!$AB$155:$BA$1048576,MATCH($A874,'Hoja de Trabajo para listado'!$AB$155:$AB$1048576,0),MATCH((CUADRO!F$4&amp;$E874),'Hoja de Trabajo para listado'!$AB$151:$BA$151,0)),0)+IFERROR(INDEX('Hoja de Trabajo para listado'!$BC$155:$CB$1048576,MATCH($A874,'Hoja de Trabajo para listado'!$BC$155:$BC$1048576,0),MATCH((CUADRO!F$4&amp;$E874),'Hoja de Trabajo para listado'!$BC$151:$CB$151,0)),0)+IFERROR(INDEX('Hoja de Trabajo para listado'!$DE$153:$DG$274,MATCH($A874,'Hoja de Trabajo para listado'!$DE$153:$DE$1048576,0),MATCH((CUADRO!F$4&amp;$E874),'Hoja de Trabajo para listado'!$DE$151:$DG$151,0)),0)+IFERROR(INDEX('Hoja de Trabajo para listado'!$CD$155:$DC$1048576,MATCH($A874,'Hoja de Trabajo para listado'!$CD$155:$CD$1048576,0),MATCH((CUADRO!F$4&amp;$E874),'Hoja de Trabajo para listado'!$CD$151:$DC$151,0)),0)</f>
        <v>0</v>
      </c>
      <c r="G874" s="243">
        <f ca="1">+IFERROR(INDEX('Hoja de Trabajo para listado'!$A$155:$Z$1048576,MATCH($A874,'Hoja de Trabajo para listado'!$A$155:$A$1048576,0),MATCH((CUADRO!G$4&amp;$E874),'Hoja de Trabajo para listado'!$A$151:$Z$151,0)),0)+IFERROR(INDEX('Hoja de Trabajo para listado'!$AB$155:$BA$1048576,MATCH($A874,'Hoja de Trabajo para listado'!$AB$155:$AB$1048576,0),MATCH((CUADRO!G$4&amp;$E874),'Hoja de Trabajo para listado'!$AB$151:$BA$151,0)),0)+IFERROR(INDEX('Hoja de Trabajo para listado'!$BC$155:$CB$1048576,MATCH($A874,'Hoja de Trabajo para listado'!$BC$155:$BC$1048576,0),MATCH((CUADRO!G$4&amp;$E874),'Hoja de Trabajo para listado'!$BC$151:$CB$151,0)),0)+IFERROR(INDEX('Hoja de Trabajo para listado'!$DE$153:$DG$274,MATCH($A874,'Hoja de Trabajo para listado'!$DE$153:$DE$1048576,0),MATCH((CUADRO!G$4&amp;$E874),'Hoja de Trabajo para listado'!$DE$151:$DG$151,0)),0)+IFERROR(INDEX('Hoja de Trabajo para listado'!$CD$155:$DC$1048576,MATCH($A874,'Hoja de Trabajo para listado'!$CD$155:$CD$1048576,0),MATCH((CUADRO!G$4&amp;$E874),'Hoja de Trabajo para listado'!$CD$151:$DC$151,0)),0)</f>
        <v>0</v>
      </c>
      <c r="H874" s="243">
        <f ca="1">+IFERROR(INDEX('Hoja de Trabajo para listado'!$A$155:$Z$1048576,MATCH($A874,'Hoja de Trabajo para listado'!$A$155:$A$1048576,0),MATCH((CUADRO!H$4&amp;$E874),'Hoja de Trabajo para listado'!$A$151:$Z$151,0)),0)+IFERROR(INDEX('Hoja de Trabajo para listado'!$AB$155:$BA$1048576,MATCH($A874,'Hoja de Trabajo para listado'!$AB$155:$AB$1048576,0),MATCH((CUADRO!H$4&amp;$E874),'Hoja de Trabajo para listado'!$AB$151:$BA$151,0)),0)+IFERROR(INDEX('Hoja de Trabajo para listado'!$BC$155:$CB$1048576,MATCH($A874,'Hoja de Trabajo para listado'!$BC$155:$BC$1048576,0),MATCH((CUADRO!H$4&amp;$E874),'Hoja de Trabajo para listado'!$BC$151:$CB$151,0)),0)+IFERROR(INDEX('Hoja de Trabajo para listado'!$DE$153:$DG$274,MATCH($A874,'Hoja de Trabajo para listado'!$DE$153:$DE$1048576,0),MATCH((CUADRO!H$4&amp;$E874),'Hoja de Trabajo para listado'!$DE$151:$DG$151,0)),0)+IFERROR(INDEX('Hoja de Trabajo para listado'!$CD$155:$DC$1048576,MATCH($A874,'Hoja de Trabajo para listado'!$CD$155:$CD$1048576,0),MATCH((CUADRO!H$4&amp;$E874),'Hoja de Trabajo para listado'!$CD$151:$DC$151,0)),0)</f>
        <v>0</v>
      </c>
      <c r="I874" s="243">
        <f ca="1">+IFERROR(INDEX('Hoja de Trabajo para listado'!$A$155:$Z$1048576,MATCH($A874,'Hoja de Trabajo para listado'!$A$155:$A$1048576,0),MATCH((CUADRO!I$4&amp;$E874),'Hoja de Trabajo para listado'!$A$151:$Z$151,0)),0)+IFERROR(INDEX('Hoja de Trabajo para listado'!$AB$155:$BA$1048576,MATCH($A874,'Hoja de Trabajo para listado'!$AB$155:$AB$1048576,0),MATCH((CUADRO!I$4&amp;$E874),'Hoja de Trabajo para listado'!$AB$151:$BA$151,0)),0)+IFERROR(INDEX('Hoja de Trabajo para listado'!$BC$155:$CB$1048576,MATCH($A874,'Hoja de Trabajo para listado'!$BC$155:$BC$1048576,0),MATCH((CUADRO!I$4&amp;$E874),'Hoja de Trabajo para listado'!$BC$151:$CB$151,0)),0)+IFERROR(INDEX('Hoja de Trabajo para listado'!$DE$153:$DG$274,MATCH($A874,'Hoja de Trabajo para listado'!$DE$153:$DE$1048576,0),MATCH((CUADRO!I$4&amp;$E874),'Hoja de Trabajo para listado'!$DE$151:$DG$151,0)),0)+IFERROR(INDEX('Hoja de Trabajo para listado'!$CD$155:$DC$1048576,MATCH($A874,'Hoja de Trabajo para listado'!$CD$155:$CD$1048576,0),MATCH((CUADRO!I$4&amp;$E874),'Hoja de Trabajo para listado'!$CD$151:$DC$151,0)),0)</f>
        <v>0</v>
      </c>
      <c r="J874" s="243">
        <f ca="1">+IFERROR(INDEX('Hoja de Trabajo para listado'!$A$155:$Z$1048576,MATCH($A874,'Hoja de Trabajo para listado'!$A$155:$A$1048576,0),MATCH((CUADRO!J$4&amp;$E874),'Hoja de Trabajo para listado'!$A$151:$Z$151,0)),0)+IFERROR(INDEX('Hoja de Trabajo para listado'!$AB$155:$BA$1048576,MATCH($A874,'Hoja de Trabajo para listado'!$AB$155:$AB$1048576,0),MATCH((CUADRO!J$4&amp;$E874),'Hoja de Trabajo para listado'!$AB$151:$BA$151,0)),0)+IFERROR(INDEX('Hoja de Trabajo para listado'!$BC$155:$CB$1048576,MATCH($A874,'Hoja de Trabajo para listado'!$BC$155:$BC$1048576,0),MATCH((CUADRO!J$4&amp;$E874),'Hoja de Trabajo para listado'!$BC$151:$CB$151,0)),0)+IFERROR(INDEX('Hoja de Trabajo para listado'!$DE$153:$DG$274,MATCH($A874,'Hoja de Trabajo para listado'!$DE$153:$DE$1048576,0),MATCH((CUADRO!J$4&amp;$E874),'Hoja de Trabajo para listado'!$DE$151:$DG$151,0)),0)+IFERROR(INDEX('Hoja de Trabajo para listado'!$CD$155:$DC$1048576,MATCH($A874,'Hoja de Trabajo para listado'!$CD$155:$CD$1048576,0),MATCH((CUADRO!J$4&amp;$E874),'Hoja de Trabajo para listado'!$CD$151:$DC$151,0)),0)</f>
        <v>0</v>
      </c>
      <c r="K874" s="243">
        <f ca="1">+IFERROR(INDEX('Hoja de Trabajo para listado'!$A$155:$Z$1048576,MATCH($A874,'Hoja de Trabajo para listado'!$A$155:$A$1048576,0),MATCH((CUADRO!K$4&amp;$E874),'Hoja de Trabajo para listado'!$A$151:$Z$151,0)),0)+IFERROR(INDEX('Hoja de Trabajo para listado'!$AB$155:$BA$1048576,MATCH($A874,'Hoja de Trabajo para listado'!$AB$155:$AB$1048576,0),MATCH((CUADRO!K$4&amp;$E874),'Hoja de Trabajo para listado'!$AB$151:$BA$151,0)),0)+IFERROR(INDEX('Hoja de Trabajo para listado'!$BC$155:$CB$1048576,MATCH($A874,'Hoja de Trabajo para listado'!$BC$155:$BC$1048576,0),MATCH((CUADRO!K$4&amp;$E874),'Hoja de Trabajo para listado'!$BC$151:$CB$151,0)),0)+IFERROR(INDEX('Hoja de Trabajo para listado'!$DE$153:$DG$274,MATCH($A874,'Hoja de Trabajo para listado'!$DE$153:$DE$1048576,0),MATCH((CUADRO!K$4&amp;$E874),'Hoja de Trabajo para listado'!$DE$151:$DG$151,0)),0)+IFERROR(INDEX('Hoja de Trabajo para listado'!$CD$155:$DC$1048576,MATCH($A874,'Hoja de Trabajo para listado'!$CD$155:$CD$1048576,0),MATCH((CUADRO!K$4&amp;$E874),'Hoja de Trabajo para listado'!$CD$151:$DC$151,0)),0)</f>
        <v>0</v>
      </c>
      <c r="L874" s="243">
        <f ca="1">+IFERROR(INDEX('Hoja de Trabajo para listado'!$A$155:$Z$1048576,MATCH($A874,'Hoja de Trabajo para listado'!$A$155:$A$1048576,0),MATCH((CUADRO!L$4&amp;$E874),'Hoja de Trabajo para listado'!$A$151:$Z$151,0)),0)+IFERROR(INDEX('Hoja de Trabajo para listado'!$AB$155:$BA$1048576,MATCH($A874,'Hoja de Trabajo para listado'!$AB$155:$AB$1048576,0),MATCH((CUADRO!L$4&amp;$E874),'Hoja de Trabajo para listado'!$AB$151:$BA$151,0)),0)+IFERROR(INDEX('Hoja de Trabajo para listado'!$BC$155:$CB$1048576,MATCH($A874,'Hoja de Trabajo para listado'!$BC$155:$BC$1048576,0),MATCH((CUADRO!L$4&amp;$E874),'Hoja de Trabajo para listado'!$BC$151:$CB$151,0)),0)+IFERROR(INDEX('Hoja de Trabajo para listado'!$DE$153:$DG$274,MATCH($A874,'Hoja de Trabajo para listado'!$DE$153:$DE$1048576,0),MATCH((CUADRO!L$4&amp;$E874),'Hoja de Trabajo para listado'!$DE$151:$DG$151,0)),0)+IFERROR(INDEX('Hoja de Trabajo para listado'!$CD$155:$DC$1048576,MATCH($A874,'Hoja de Trabajo para listado'!$CD$155:$CD$1048576,0),MATCH((CUADRO!L$4&amp;$E874),'Hoja de Trabajo para listado'!$CD$151:$DC$151,0)),0)</f>
        <v>0</v>
      </c>
      <c r="M874" s="243">
        <f ca="1">+IFERROR(INDEX('Hoja de Trabajo para listado'!$A$155:$Z$1048576,MATCH($A874,'Hoja de Trabajo para listado'!$A$155:$A$1048576,0),MATCH((CUADRO!M$4&amp;$E874),'Hoja de Trabajo para listado'!$A$151:$Z$151,0)),0)+IFERROR(INDEX('Hoja de Trabajo para listado'!$AB$155:$BA$1048576,MATCH($A874,'Hoja de Trabajo para listado'!$AB$155:$AB$1048576,0),MATCH((CUADRO!M$4&amp;$E874),'Hoja de Trabajo para listado'!$AB$151:$BA$151,0)),0)+IFERROR(INDEX('Hoja de Trabajo para listado'!$BC$155:$CB$1048576,MATCH($A874,'Hoja de Trabajo para listado'!$BC$155:$BC$1048576,0),MATCH((CUADRO!M$4&amp;$E874),'Hoja de Trabajo para listado'!$BC$151:$CB$151,0)),0)+IFERROR(INDEX('Hoja de Trabajo para listado'!$DE$153:$DG$274,MATCH($A874,'Hoja de Trabajo para listado'!$DE$153:$DE$1048576,0),MATCH((CUADRO!M$4&amp;$E874),'Hoja de Trabajo para listado'!$DE$151:$DG$151,0)),0)+IFERROR(INDEX('Hoja de Trabajo para listado'!$CD$155:$DC$1048576,MATCH($A874,'Hoja de Trabajo para listado'!$CD$155:$CD$1048576,0),MATCH((CUADRO!M$4&amp;$E874),'Hoja de Trabajo para listado'!$CD$151:$DC$151,0)),0)</f>
        <v>0</v>
      </c>
      <c r="N874" s="243">
        <f ca="1">+IFERROR(INDEX('Hoja de Trabajo para listado'!$A$155:$Z$1048576,MATCH($A874,'Hoja de Trabajo para listado'!$A$155:$A$1048576,0),MATCH((CUADRO!N$4&amp;$E874),'Hoja de Trabajo para listado'!$A$151:$Z$151,0)),0)+IFERROR(INDEX('Hoja de Trabajo para listado'!$AB$155:$BA$1048576,MATCH($A874,'Hoja de Trabajo para listado'!$AB$155:$AB$1048576,0),MATCH((CUADRO!N$4&amp;$E874),'Hoja de Trabajo para listado'!$AB$151:$BA$151,0)),0)+IFERROR(INDEX('Hoja de Trabajo para listado'!$BC$155:$CB$1048576,MATCH($A874,'Hoja de Trabajo para listado'!$BC$155:$BC$1048576,0),MATCH((CUADRO!N$4&amp;$E874),'Hoja de Trabajo para listado'!$BC$151:$CB$151,0)),0)+IFERROR(INDEX('Hoja de Trabajo para listado'!$DE$153:$DG$274,MATCH($A874,'Hoja de Trabajo para listado'!$DE$153:$DE$1048576,0),MATCH((CUADRO!N$4&amp;$E874),'Hoja de Trabajo para listado'!$DE$151:$DG$151,0)),0)+IFERROR(INDEX('Hoja de Trabajo para listado'!$CD$155:$DC$1048576,MATCH($A874,'Hoja de Trabajo para listado'!$CD$155:$CD$1048576,0),MATCH((CUADRO!N$4&amp;$E874),'Hoja de Trabajo para listado'!$CD$151:$DC$151,0)),0)</f>
        <v>0</v>
      </c>
      <c r="O874" s="243">
        <f ca="1">+IFERROR(INDEX('Hoja de Trabajo para listado'!$A$155:$Z$1048576,MATCH($A874,'Hoja de Trabajo para listado'!$A$155:$A$1048576,0),MATCH((CUADRO!O$4&amp;$E874),'Hoja de Trabajo para listado'!$A$151:$Z$151,0)),0)+IFERROR(INDEX('Hoja de Trabajo para listado'!$AB$155:$BA$1048576,MATCH($A874,'Hoja de Trabajo para listado'!$AB$155:$AB$1048576,0),MATCH((CUADRO!O$4&amp;$E874),'Hoja de Trabajo para listado'!$AB$151:$BA$151,0)),0)+IFERROR(INDEX('Hoja de Trabajo para listado'!$BC$155:$CB$1048576,MATCH($A874,'Hoja de Trabajo para listado'!$BC$155:$BC$1048576,0),MATCH((CUADRO!O$4&amp;$E874),'Hoja de Trabajo para listado'!$BC$151:$CB$151,0)),0)+IFERROR(INDEX('Hoja de Trabajo para listado'!$DE$153:$DG$274,MATCH($A874,'Hoja de Trabajo para listado'!$DE$153:$DE$1048576,0),MATCH((CUADRO!O$4&amp;$E874),'Hoja de Trabajo para listado'!$DE$151:$DG$151,0)),0)+IFERROR(INDEX('Hoja de Trabajo para listado'!$CD$155:$DC$1048576,MATCH($A874,'Hoja de Trabajo para listado'!$CD$155:$CD$1048576,0),MATCH((CUADRO!O$4&amp;$E874),'Hoja de Trabajo para listado'!$CD$151:$DC$151,0)),0)</f>
        <v>0</v>
      </c>
      <c r="P874" s="243">
        <f ca="1">+IFERROR(INDEX('Hoja de Trabajo para listado'!$A$155:$Z$1048576,MATCH($A874,'Hoja de Trabajo para listado'!$A$155:$A$1048576,0),MATCH((CUADRO!P$4&amp;$E874),'Hoja de Trabajo para listado'!$A$151:$Z$151,0)),0)+IFERROR(INDEX('Hoja de Trabajo para listado'!$AB$155:$BA$1048576,MATCH($A874,'Hoja de Trabajo para listado'!$AB$155:$AB$1048576,0),MATCH((CUADRO!P$4&amp;$E874),'Hoja de Trabajo para listado'!$AB$151:$BA$151,0)),0)+IFERROR(INDEX('Hoja de Trabajo para listado'!$BC$155:$CB$1048576,MATCH($A874,'Hoja de Trabajo para listado'!$BC$155:$BC$1048576,0),MATCH((CUADRO!P$4&amp;$E874),'Hoja de Trabajo para listado'!$BC$151:$CB$151,0)),0)+IFERROR(INDEX('Hoja de Trabajo para listado'!$DE$153:$DG$274,MATCH($A874,'Hoja de Trabajo para listado'!$DE$153:$DE$1048576,0),MATCH((CUADRO!P$4&amp;$E874),'Hoja de Trabajo para listado'!$DE$151:$DG$151,0)),0)+IFERROR(INDEX('Hoja de Trabajo para listado'!$CD$155:$DC$1048576,MATCH($A874,'Hoja de Trabajo para listado'!$CD$155:$CD$1048576,0),MATCH((CUADRO!P$4&amp;$E874),'Hoja de Trabajo para listado'!$CD$151:$DC$151,0)),0)</f>
        <v>0</v>
      </c>
      <c r="Q874" s="243">
        <f ca="1">+IFERROR(INDEX('Hoja de Trabajo para listado'!$A$155:$Z$1048576,MATCH($A874,'Hoja de Trabajo para listado'!$A$155:$A$1048576,0),MATCH((CUADRO!Q$4&amp;$E874),'Hoja de Trabajo para listado'!$A$151:$Z$151,0)),0)+IFERROR(INDEX('Hoja de Trabajo para listado'!$AB$155:$BA$1048576,MATCH($A874,'Hoja de Trabajo para listado'!$AB$155:$AB$1048576,0),MATCH((CUADRO!Q$4&amp;$E874),'Hoja de Trabajo para listado'!$AB$151:$BA$151,0)),0)+IFERROR(INDEX('Hoja de Trabajo para listado'!$BC$155:$CB$1048576,MATCH($A874,'Hoja de Trabajo para listado'!$BC$155:$BC$1048576,0),MATCH((CUADRO!Q$4&amp;$E874),'Hoja de Trabajo para listado'!$BC$151:$CB$151,0)),0)+IFERROR(INDEX('Hoja de Trabajo para listado'!$DE$153:$DG$274,MATCH($A874,'Hoja de Trabajo para listado'!$DE$153:$DE$1048576,0),MATCH((CUADRO!Q$4&amp;$E874),'Hoja de Trabajo para listado'!$DE$151:$DG$151,0)),0)+IFERROR(INDEX('Hoja de Trabajo para listado'!$CD$155:$DC$1048576,MATCH($A874,'Hoja de Trabajo para listado'!$CD$155:$CD$1048576,0),MATCH((CUADRO!Q$4&amp;$E874),'Hoja de Trabajo para listado'!$CD$151:$DC$151,0)),0)</f>
        <v>0</v>
      </c>
      <c r="R874" s="243">
        <f t="shared" ca="1" si="33"/>
        <v>0</v>
      </c>
      <c r="S874" s="256">
        <f ca="1">+R873+R874</f>
        <v>0</v>
      </c>
      <c r="T874" s="243">
        <f ca="1">+S874</f>
        <v>0</v>
      </c>
      <c r="U874" s="242">
        <f t="shared" si="34"/>
        <v>2</v>
      </c>
      <c r="V874" s="327" t="str">
        <f>+VLOOKUP(A874,bd_lista!$A$3:$E$592,5,FALSE)</f>
        <v>Gobiernos Autonomos Municipales</v>
      </c>
      <c r="W874" s="398"/>
      <c r="X874" s="240">
        <f>+VLOOKUP(A874,[4]Sheet1!$A$13:$D$744,4,FALSE)</f>
        <v>0</v>
      </c>
      <c r="Y874" s="240" t="e">
        <f>+VLOOKUP(X874,bd_lista!$A$3:$C$592,3,FALSE)</f>
        <v>#N/A</v>
      </c>
      <c r="Z874" s="288"/>
      <c r="AA874" s="289"/>
    </row>
    <row r="875" spans="1:27" customFormat="1" ht="15" hidden="1" customHeight="1">
      <c r="A875" s="32">
        <v>1520</v>
      </c>
      <c r="B875" s="393">
        <f>+A875</f>
        <v>1520</v>
      </c>
      <c r="C875" s="245" t="str">
        <f>+VLOOKUP(A875,bd_lista!$A$3:$C$592,3,FALSE)</f>
        <v>Gobierno Autónomo Municipal de Atocha</v>
      </c>
      <c r="D875" s="395" t="str">
        <f>+C875</f>
        <v>Gobierno Autónomo Municipal de Atocha</v>
      </c>
      <c r="E875" s="240" t="s">
        <v>1303</v>
      </c>
      <c r="F875" s="241">
        <f ca="1">+IFERROR(INDEX('Hoja de Trabajo para listado'!$A$155:$Z$1048576,MATCH($A875,'Hoja de Trabajo para listado'!$A$155:$A$1048576,0),MATCH((CUADRO!F$4&amp;$E875),'Hoja de Trabajo para listado'!$A$151:$Z$151,0)),0)+IFERROR(INDEX('Hoja de Trabajo para listado'!$AB$155:$BA$1048576,MATCH($A875,'Hoja de Trabajo para listado'!$AB$155:$AB$1048576,0),MATCH((CUADRO!F$4&amp;$E875),'Hoja de Trabajo para listado'!$AB$151:$BA$151,0)),0)+IFERROR(INDEX('Hoja de Trabajo para listado'!$BC$155:$CB$1048576,MATCH($A875,'Hoja de Trabajo para listado'!$BC$155:$BC$1048576,0),MATCH((CUADRO!F$4&amp;$E875),'Hoja de Trabajo para listado'!$BC$151:$CB$151,0)),0)+IFERROR(INDEX('Hoja de Trabajo para listado'!$DE$153:$DG$274,MATCH($A875,'Hoja de Trabajo para listado'!$DE$153:$DE$1048576,0),MATCH((CUADRO!F$4&amp;$E875),'Hoja de Trabajo para listado'!$DE$151:$DG$151,0)),0)+IFERROR(INDEX('Hoja de Trabajo para listado'!$CD$155:$DC$1048576,MATCH($A875,'Hoja de Trabajo para listado'!$CD$155:$CD$1048576,0),MATCH((CUADRO!F$4&amp;$E875),'Hoja de Trabajo para listado'!$CD$151:$DC$151,0)),0)</f>
        <v>0</v>
      </c>
      <c r="G875" s="241">
        <f ca="1">+IFERROR(INDEX('Hoja de Trabajo para listado'!$A$155:$Z$1048576,MATCH($A875,'Hoja de Trabajo para listado'!$A$155:$A$1048576,0),MATCH((CUADRO!G$4&amp;$E875),'Hoja de Trabajo para listado'!$A$151:$Z$151,0)),0)+IFERROR(INDEX('Hoja de Trabajo para listado'!$AB$155:$BA$1048576,MATCH($A875,'Hoja de Trabajo para listado'!$AB$155:$AB$1048576,0),MATCH((CUADRO!G$4&amp;$E875),'Hoja de Trabajo para listado'!$AB$151:$BA$151,0)),0)+IFERROR(INDEX('Hoja de Trabajo para listado'!$BC$155:$CB$1048576,MATCH($A875,'Hoja de Trabajo para listado'!$BC$155:$BC$1048576,0),MATCH((CUADRO!G$4&amp;$E875),'Hoja de Trabajo para listado'!$BC$151:$CB$151,0)),0)+IFERROR(INDEX('Hoja de Trabajo para listado'!$DE$153:$DG$274,MATCH($A875,'Hoja de Trabajo para listado'!$DE$153:$DE$1048576,0),MATCH((CUADRO!G$4&amp;$E875),'Hoja de Trabajo para listado'!$DE$151:$DG$151,0)),0)+IFERROR(INDEX('Hoja de Trabajo para listado'!$CD$155:$DC$1048576,MATCH($A875,'Hoja de Trabajo para listado'!$CD$155:$CD$1048576,0),MATCH((CUADRO!G$4&amp;$E875),'Hoja de Trabajo para listado'!$CD$151:$DC$151,0)),0)</f>
        <v>0</v>
      </c>
      <c r="H875" s="241">
        <f ca="1">+IFERROR(INDEX('Hoja de Trabajo para listado'!$A$155:$Z$1048576,MATCH($A875,'Hoja de Trabajo para listado'!$A$155:$A$1048576,0),MATCH((CUADRO!H$4&amp;$E875),'Hoja de Trabajo para listado'!$A$151:$Z$151,0)),0)+IFERROR(INDEX('Hoja de Trabajo para listado'!$AB$155:$BA$1048576,MATCH($A875,'Hoja de Trabajo para listado'!$AB$155:$AB$1048576,0),MATCH((CUADRO!H$4&amp;$E875),'Hoja de Trabajo para listado'!$AB$151:$BA$151,0)),0)+IFERROR(INDEX('Hoja de Trabajo para listado'!$BC$155:$CB$1048576,MATCH($A875,'Hoja de Trabajo para listado'!$BC$155:$BC$1048576,0),MATCH((CUADRO!H$4&amp;$E875),'Hoja de Trabajo para listado'!$BC$151:$CB$151,0)),0)+IFERROR(INDEX('Hoja de Trabajo para listado'!$DE$153:$DG$274,MATCH($A875,'Hoja de Trabajo para listado'!$DE$153:$DE$1048576,0),MATCH((CUADRO!H$4&amp;$E875),'Hoja de Trabajo para listado'!$DE$151:$DG$151,0)),0)+IFERROR(INDEX('Hoja de Trabajo para listado'!$CD$155:$DC$1048576,MATCH($A875,'Hoja de Trabajo para listado'!$CD$155:$CD$1048576,0),MATCH((CUADRO!H$4&amp;$E875),'Hoja de Trabajo para listado'!$CD$151:$DC$151,0)),0)</f>
        <v>0</v>
      </c>
      <c r="I875" s="241">
        <f ca="1">+IFERROR(INDEX('Hoja de Trabajo para listado'!$A$155:$Z$1048576,MATCH($A875,'Hoja de Trabajo para listado'!$A$155:$A$1048576,0),MATCH((CUADRO!I$4&amp;$E875),'Hoja de Trabajo para listado'!$A$151:$Z$151,0)),0)+IFERROR(INDEX('Hoja de Trabajo para listado'!$AB$155:$BA$1048576,MATCH($A875,'Hoja de Trabajo para listado'!$AB$155:$AB$1048576,0),MATCH((CUADRO!I$4&amp;$E875),'Hoja de Trabajo para listado'!$AB$151:$BA$151,0)),0)+IFERROR(INDEX('Hoja de Trabajo para listado'!$BC$155:$CB$1048576,MATCH($A875,'Hoja de Trabajo para listado'!$BC$155:$BC$1048576,0),MATCH((CUADRO!I$4&amp;$E875),'Hoja de Trabajo para listado'!$BC$151:$CB$151,0)),0)+IFERROR(INDEX('Hoja de Trabajo para listado'!$DE$153:$DG$274,MATCH($A875,'Hoja de Trabajo para listado'!$DE$153:$DE$1048576,0),MATCH((CUADRO!I$4&amp;$E875),'Hoja de Trabajo para listado'!$DE$151:$DG$151,0)),0)+IFERROR(INDEX('Hoja de Trabajo para listado'!$CD$155:$DC$1048576,MATCH($A875,'Hoja de Trabajo para listado'!$CD$155:$CD$1048576,0),MATCH((CUADRO!I$4&amp;$E875),'Hoja de Trabajo para listado'!$CD$151:$DC$151,0)),0)</f>
        <v>0</v>
      </c>
      <c r="J875" s="241">
        <f ca="1">+IFERROR(INDEX('Hoja de Trabajo para listado'!$A$155:$Z$1048576,MATCH($A875,'Hoja de Trabajo para listado'!$A$155:$A$1048576,0),MATCH((CUADRO!J$4&amp;$E875),'Hoja de Trabajo para listado'!$A$151:$Z$151,0)),0)+IFERROR(INDEX('Hoja de Trabajo para listado'!$AB$155:$BA$1048576,MATCH($A875,'Hoja de Trabajo para listado'!$AB$155:$AB$1048576,0),MATCH((CUADRO!J$4&amp;$E875),'Hoja de Trabajo para listado'!$AB$151:$BA$151,0)),0)+IFERROR(INDEX('Hoja de Trabajo para listado'!$BC$155:$CB$1048576,MATCH($A875,'Hoja de Trabajo para listado'!$BC$155:$BC$1048576,0),MATCH((CUADRO!J$4&amp;$E875),'Hoja de Trabajo para listado'!$BC$151:$CB$151,0)),0)+IFERROR(INDEX('Hoja de Trabajo para listado'!$DE$153:$DG$274,MATCH($A875,'Hoja de Trabajo para listado'!$DE$153:$DE$1048576,0),MATCH((CUADRO!J$4&amp;$E875),'Hoja de Trabajo para listado'!$DE$151:$DG$151,0)),0)+IFERROR(INDEX('Hoja de Trabajo para listado'!$CD$155:$DC$1048576,MATCH($A875,'Hoja de Trabajo para listado'!$CD$155:$CD$1048576,0),MATCH((CUADRO!J$4&amp;$E875),'Hoja de Trabajo para listado'!$CD$151:$DC$151,0)),0)</f>
        <v>0</v>
      </c>
      <c r="K875" s="241">
        <f ca="1">+IFERROR(INDEX('Hoja de Trabajo para listado'!$A$155:$Z$1048576,MATCH($A875,'Hoja de Trabajo para listado'!$A$155:$A$1048576,0),MATCH((CUADRO!K$4&amp;$E875),'Hoja de Trabajo para listado'!$A$151:$Z$151,0)),0)+IFERROR(INDEX('Hoja de Trabajo para listado'!$AB$155:$BA$1048576,MATCH($A875,'Hoja de Trabajo para listado'!$AB$155:$AB$1048576,0),MATCH((CUADRO!K$4&amp;$E875),'Hoja de Trabajo para listado'!$AB$151:$BA$151,0)),0)+IFERROR(INDEX('Hoja de Trabajo para listado'!$BC$155:$CB$1048576,MATCH($A875,'Hoja de Trabajo para listado'!$BC$155:$BC$1048576,0),MATCH((CUADRO!K$4&amp;$E875),'Hoja de Trabajo para listado'!$BC$151:$CB$151,0)),0)+IFERROR(INDEX('Hoja de Trabajo para listado'!$DE$153:$DG$274,MATCH($A875,'Hoja de Trabajo para listado'!$DE$153:$DE$1048576,0),MATCH((CUADRO!K$4&amp;$E875),'Hoja de Trabajo para listado'!$DE$151:$DG$151,0)),0)+IFERROR(INDEX('Hoja de Trabajo para listado'!$CD$155:$DC$1048576,MATCH($A875,'Hoja de Trabajo para listado'!$CD$155:$CD$1048576,0),MATCH((CUADRO!K$4&amp;$E875),'Hoja de Trabajo para listado'!$CD$151:$DC$151,0)),0)</f>
        <v>0</v>
      </c>
      <c r="L875" s="241">
        <f ca="1">+IFERROR(INDEX('Hoja de Trabajo para listado'!$A$155:$Z$1048576,MATCH($A875,'Hoja de Trabajo para listado'!$A$155:$A$1048576,0),MATCH((CUADRO!L$4&amp;$E875),'Hoja de Trabajo para listado'!$A$151:$Z$151,0)),0)+IFERROR(INDEX('Hoja de Trabajo para listado'!$AB$155:$BA$1048576,MATCH($A875,'Hoja de Trabajo para listado'!$AB$155:$AB$1048576,0),MATCH((CUADRO!L$4&amp;$E875),'Hoja de Trabajo para listado'!$AB$151:$BA$151,0)),0)+IFERROR(INDEX('Hoja de Trabajo para listado'!$BC$155:$CB$1048576,MATCH($A875,'Hoja de Trabajo para listado'!$BC$155:$BC$1048576,0),MATCH((CUADRO!L$4&amp;$E875),'Hoja de Trabajo para listado'!$BC$151:$CB$151,0)),0)+IFERROR(INDEX('Hoja de Trabajo para listado'!$DE$153:$DG$274,MATCH($A875,'Hoja de Trabajo para listado'!$DE$153:$DE$1048576,0),MATCH((CUADRO!L$4&amp;$E875),'Hoja de Trabajo para listado'!$DE$151:$DG$151,0)),0)+IFERROR(INDEX('Hoja de Trabajo para listado'!$CD$155:$DC$1048576,MATCH($A875,'Hoja de Trabajo para listado'!$CD$155:$CD$1048576,0),MATCH((CUADRO!L$4&amp;$E875),'Hoja de Trabajo para listado'!$CD$151:$DC$151,0)),0)</f>
        <v>0</v>
      </c>
      <c r="M875" s="241">
        <f ca="1">+IFERROR(INDEX('Hoja de Trabajo para listado'!$A$155:$Z$1048576,MATCH($A875,'Hoja de Trabajo para listado'!$A$155:$A$1048576,0),MATCH((CUADRO!M$4&amp;$E875),'Hoja de Trabajo para listado'!$A$151:$Z$151,0)),0)+IFERROR(INDEX('Hoja de Trabajo para listado'!$AB$155:$BA$1048576,MATCH($A875,'Hoja de Trabajo para listado'!$AB$155:$AB$1048576,0),MATCH((CUADRO!M$4&amp;$E875),'Hoja de Trabajo para listado'!$AB$151:$BA$151,0)),0)+IFERROR(INDEX('Hoja de Trabajo para listado'!$BC$155:$CB$1048576,MATCH($A875,'Hoja de Trabajo para listado'!$BC$155:$BC$1048576,0),MATCH((CUADRO!M$4&amp;$E875),'Hoja de Trabajo para listado'!$BC$151:$CB$151,0)),0)+IFERROR(INDEX('Hoja de Trabajo para listado'!$DE$153:$DG$274,MATCH($A875,'Hoja de Trabajo para listado'!$DE$153:$DE$1048576,0),MATCH((CUADRO!M$4&amp;$E875),'Hoja de Trabajo para listado'!$DE$151:$DG$151,0)),0)+IFERROR(INDEX('Hoja de Trabajo para listado'!$CD$155:$DC$1048576,MATCH($A875,'Hoja de Trabajo para listado'!$CD$155:$CD$1048576,0),MATCH((CUADRO!M$4&amp;$E875),'Hoja de Trabajo para listado'!$CD$151:$DC$151,0)),0)</f>
        <v>0</v>
      </c>
      <c r="N875" s="241">
        <f ca="1">+IFERROR(INDEX('Hoja de Trabajo para listado'!$A$155:$Z$1048576,MATCH($A875,'Hoja de Trabajo para listado'!$A$155:$A$1048576,0),MATCH((CUADRO!N$4&amp;$E875),'Hoja de Trabajo para listado'!$A$151:$Z$151,0)),0)+IFERROR(INDEX('Hoja de Trabajo para listado'!$AB$155:$BA$1048576,MATCH($A875,'Hoja de Trabajo para listado'!$AB$155:$AB$1048576,0),MATCH((CUADRO!N$4&amp;$E875),'Hoja de Trabajo para listado'!$AB$151:$BA$151,0)),0)+IFERROR(INDEX('Hoja de Trabajo para listado'!$BC$155:$CB$1048576,MATCH($A875,'Hoja de Trabajo para listado'!$BC$155:$BC$1048576,0),MATCH((CUADRO!N$4&amp;$E875),'Hoja de Trabajo para listado'!$BC$151:$CB$151,0)),0)+IFERROR(INDEX('Hoja de Trabajo para listado'!$DE$153:$DG$274,MATCH($A875,'Hoja de Trabajo para listado'!$DE$153:$DE$1048576,0),MATCH((CUADRO!N$4&amp;$E875),'Hoja de Trabajo para listado'!$DE$151:$DG$151,0)),0)+IFERROR(INDEX('Hoja de Trabajo para listado'!$CD$155:$DC$1048576,MATCH($A875,'Hoja de Trabajo para listado'!$CD$155:$CD$1048576,0),MATCH((CUADRO!N$4&amp;$E875),'Hoja de Trabajo para listado'!$CD$151:$DC$151,0)),0)</f>
        <v>0</v>
      </c>
      <c r="O875" s="241">
        <f ca="1">+IFERROR(INDEX('Hoja de Trabajo para listado'!$A$155:$Z$1048576,MATCH($A875,'Hoja de Trabajo para listado'!$A$155:$A$1048576,0),MATCH((CUADRO!O$4&amp;$E875),'Hoja de Trabajo para listado'!$A$151:$Z$151,0)),0)+IFERROR(INDEX('Hoja de Trabajo para listado'!$AB$155:$BA$1048576,MATCH($A875,'Hoja de Trabajo para listado'!$AB$155:$AB$1048576,0),MATCH((CUADRO!O$4&amp;$E875),'Hoja de Trabajo para listado'!$AB$151:$BA$151,0)),0)+IFERROR(INDEX('Hoja de Trabajo para listado'!$BC$155:$CB$1048576,MATCH($A875,'Hoja de Trabajo para listado'!$BC$155:$BC$1048576,0),MATCH((CUADRO!O$4&amp;$E875),'Hoja de Trabajo para listado'!$BC$151:$CB$151,0)),0)+IFERROR(INDEX('Hoja de Trabajo para listado'!$DE$153:$DG$274,MATCH($A875,'Hoja de Trabajo para listado'!$DE$153:$DE$1048576,0),MATCH((CUADRO!O$4&amp;$E875),'Hoja de Trabajo para listado'!$DE$151:$DG$151,0)),0)+IFERROR(INDEX('Hoja de Trabajo para listado'!$CD$155:$DC$1048576,MATCH($A875,'Hoja de Trabajo para listado'!$CD$155:$CD$1048576,0),MATCH((CUADRO!O$4&amp;$E875),'Hoja de Trabajo para listado'!$CD$151:$DC$151,0)),0)</f>
        <v>0</v>
      </c>
      <c r="P875" s="241">
        <f ca="1">+IFERROR(INDEX('Hoja de Trabajo para listado'!$A$155:$Z$1048576,MATCH($A875,'Hoja de Trabajo para listado'!$A$155:$A$1048576,0),MATCH((CUADRO!P$4&amp;$E875),'Hoja de Trabajo para listado'!$A$151:$Z$151,0)),0)+IFERROR(INDEX('Hoja de Trabajo para listado'!$AB$155:$BA$1048576,MATCH($A875,'Hoja de Trabajo para listado'!$AB$155:$AB$1048576,0),MATCH((CUADRO!P$4&amp;$E875),'Hoja de Trabajo para listado'!$AB$151:$BA$151,0)),0)+IFERROR(INDEX('Hoja de Trabajo para listado'!$BC$155:$CB$1048576,MATCH($A875,'Hoja de Trabajo para listado'!$BC$155:$BC$1048576,0),MATCH((CUADRO!P$4&amp;$E875),'Hoja de Trabajo para listado'!$BC$151:$CB$151,0)),0)+IFERROR(INDEX('Hoja de Trabajo para listado'!$DE$153:$DG$274,MATCH($A875,'Hoja de Trabajo para listado'!$DE$153:$DE$1048576,0),MATCH((CUADRO!P$4&amp;$E875),'Hoja de Trabajo para listado'!$DE$151:$DG$151,0)),0)+IFERROR(INDEX('Hoja de Trabajo para listado'!$CD$155:$DC$1048576,MATCH($A875,'Hoja de Trabajo para listado'!$CD$155:$CD$1048576,0),MATCH((CUADRO!P$4&amp;$E875),'Hoja de Trabajo para listado'!$CD$151:$DC$151,0)),0)</f>
        <v>0</v>
      </c>
      <c r="Q875" s="241">
        <f ca="1">+IFERROR(INDEX('Hoja de Trabajo para listado'!$A$155:$Z$1048576,MATCH($A875,'Hoja de Trabajo para listado'!$A$155:$A$1048576,0),MATCH((CUADRO!Q$4&amp;$E875),'Hoja de Trabajo para listado'!$A$151:$Z$151,0)),0)+IFERROR(INDEX('Hoja de Trabajo para listado'!$AB$155:$BA$1048576,MATCH($A875,'Hoja de Trabajo para listado'!$AB$155:$AB$1048576,0),MATCH((CUADRO!Q$4&amp;$E875),'Hoja de Trabajo para listado'!$AB$151:$BA$151,0)),0)+IFERROR(INDEX('Hoja de Trabajo para listado'!$BC$155:$CB$1048576,MATCH($A875,'Hoja de Trabajo para listado'!$BC$155:$BC$1048576,0),MATCH((CUADRO!Q$4&amp;$E875),'Hoja de Trabajo para listado'!$BC$151:$CB$151,0)),0)+IFERROR(INDEX('Hoja de Trabajo para listado'!$DE$153:$DG$274,MATCH($A875,'Hoja de Trabajo para listado'!$DE$153:$DE$1048576,0),MATCH((CUADRO!Q$4&amp;$E875),'Hoja de Trabajo para listado'!$DE$151:$DG$151,0)),0)+IFERROR(INDEX('Hoja de Trabajo para listado'!$CD$155:$DC$1048576,MATCH($A875,'Hoja de Trabajo para listado'!$CD$155:$CD$1048576,0),MATCH((CUADRO!Q$4&amp;$E875),'Hoja de Trabajo para listado'!$CD$151:$DC$151,0)),0)</f>
        <v>0</v>
      </c>
      <c r="R875" s="241">
        <f t="shared" ca="1" si="33"/>
        <v>0</v>
      </c>
      <c r="S875" s="247"/>
      <c r="T875" s="241">
        <f ca="1">+T876</f>
        <v>0</v>
      </c>
      <c r="U875" s="240">
        <f t="shared" si="34"/>
        <v>1</v>
      </c>
      <c r="V875" s="327" t="str">
        <f>+VLOOKUP(A875,bd_lista!$A$3:$E$592,5,FALSE)</f>
        <v>Gobiernos Autonomos Municipales</v>
      </c>
      <c r="W875" s="397" t="str">
        <f>+V875</f>
        <v>Gobiernos Autonomos Municipales</v>
      </c>
      <c r="X875" s="240">
        <f>+VLOOKUP(A875,[4]Sheet1!$A$13:$D$744,4,FALSE)</f>
        <v>0</v>
      </c>
      <c r="Y875" s="240" t="e">
        <f>+VLOOKUP(X875,bd_lista!$A$3:$C$592,3,FALSE)</f>
        <v>#N/A</v>
      </c>
      <c r="Z875" s="290">
        <f>+X875</f>
        <v>0</v>
      </c>
      <c r="AA875" s="291" t="e">
        <f>+Y875</f>
        <v>#N/A</v>
      </c>
    </row>
    <row r="876" spans="1:27" customFormat="1" ht="15" hidden="1" customHeight="1">
      <c r="A876" s="32">
        <v>1520</v>
      </c>
      <c r="B876" s="394"/>
      <c r="C876" s="245" t="str">
        <f>+VLOOKUP(A876,bd_lista!$A$3:$C$592,3,FALSE)</f>
        <v>Gobierno Autónomo Municipal de Atocha</v>
      </c>
      <c r="D876" s="396"/>
      <c r="E876" s="242" t="s">
        <v>1304</v>
      </c>
      <c r="F876" s="243">
        <f ca="1">+IFERROR(INDEX('Hoja de Trabajo para listado'!$A$155:$Z$1048576,MATCH($A876,'Hoja de Trabajo para listado'!$A$155:$A$1048576,0),MATCH((CUADRO!F$4&amp;$E876),'Hoja de Trabajo para listado'!$A$151:$Z$151,0)),0)+IFERROR(INDEX('Hoja de Trabajo para listado'!$AB$155:$BA$1048576,MATCH($A876,'Hoja de Trabajo para listado'!$AB$155:$AB$1048576,0),MATCH((CUADRO!F$4&amp;$E876),'Hoja de Trabajo para listado'!$AB$151:$BA$151,0)),0)+IFERROR(INDEX('Hoja de Trabajo para listado'!$BC$155:$CB$1048576,MATCH($A876,'Hoja de Trabajo para listado'!$BC$155:$BC$1048576,0),MATCH((CUADRO!F$4&amp;$E876),'Hoja de Trabajo para listado'!$BC$151:$CB$151,0)),0)+IFERROR(INDEX('Hoja de Trabajo para listado'!$DE$153:$DG$274,MATCH($A876,'Hoja de Trabajo para listado'!$DE$153:$DE$1048576,0),MATCH((CUADRO!F$4&amp;$E876),'Hoja de Trabajo para listado'!$DE$151:$DG$151,0)),0)+IFERROR(INDEX('Hoja de Trabajo para listado'!$CD$155:$DC$1048576,MATCH($A876,'Hoja de Trabajo para listado'!$CD$155:$CD$1048576,0),MATCH((CUADRO!F$4&amp;$E876),'Hoja de Trabajo para listado'!$CD$151:$DC$151,0)),0)</f>
        <v>0</v>
      </c>
      <c r="G876" s="243">
        <f ca="1">+IFERROR(INDEX('Hoja de Trabajo para listado'!$A$155:$Z$1048576,MATCH($A876,'Hoja de Trabajo para listado'!$A$155:$A$1048576,0),MATCH((CUADRO!G$4&amp;$E876),'Hoja de Trabajo para listado'!$A$151:$Z$151,0)),0)+IFERROR(INDEX('Hoja de Trabajo para listado'!$AB$155:$BA$1048576,MATCH($A876,'Hoja de Trabajo para listado'!$AB$155:$AB$1048576,0),MATCH((CUADRO!G$4&amp;$E876),'Hoja de Trabajo para listado'!$AB$151:$BA$151,0)),0)+IFERROR(INDEX('Hoja de Trabajo para listado'!$BC$155:$CB$1048576,MATCH($A876,'Hoja de Trabajo para listado'!$BC$155:$BC$1048576,0),MATCH((CUADRO!G$4&amp;$E876),'Hoja de Trabajo para listado'!$BC$151:$CB$151,0)),0)+IFERROR(INDEX('Hoja de Trabajo para listado'!$DE$153:$DG$274,MATCH($A876,'Hoja de Trabajo para listado'!$DE$153:$DE$1048576,0),MATCH((CUADRO!G$4&amp;$E876),'Hoja de Trabajo para listado'!$DE$151:$DG$151,0)),0)+IFERROR(INDEX('Hoja de Trabajo para listado'!$CD$155:$DC$1048576,MATCH($A876,'Hoja de Trabajo para listado'!$CD$155:$CD$1048576,0),MATCH((CUADRO!G$4&amp;$E876),'Hoja de Trabajo para listado'!$CD$151:$DC$151,0)),0)</f>
        <v>0</v>
      </c>
      <c r="H876" s="243">
        <f ca="1">+IFERROR(INDEX('Hoja de Trabajo para listado'!$A$155:$Z$1048576,MATCH($A876,'Hoja de Trabajo para listado'!$A$155:$A$1048576,0),MATCH((CUADRO!H$4&amp;$E876),'Hoja de Trabajo para listado'!$A$151:$Z$151,0)),0)+IFERROR(INDEX('Hoja de Trabajo para listado'!$AB$155:$BA$1048576,MATCH($A876,'Hoja de Trabajo para listado'!$AB$155:$AB$1048576,0),MATCH((CUADRO!H$4&amp;$E876),'Hoja de Trabajo para listado'!$AB$151:$BA$151,0)),0)+IFERROR(INDEX('Hoja de Trabajo para listado'!$BC$155:$CB$1048576,MATCH($A876,'Hoja de Trabajo para listado'!$BC$155:$BC$1048576,0),MATCH((CUADRO!H$4&amp;$E876),'Hoja de Trabajo para listado'!$BC$151:$CB$151,0)),0)+IFERROR(INDEX('Hoja de Trabajo para listado'!$DE$153:$DG$274,MATCH($A876,'Hoja de Trabajo para listado'!$DE$153:$DE$1048576,0),MATCH((CUADRO!H$4&amp;$E876),'Hoja de Trabajo para listado'!$DE$151:$DG$151,0)),0)+IFERROR(INDEX('Hoja de Trabajo para listado'!$CD$155:$DC$1048576,MATCH($A876,'Hoja de Trabajo para listado'!$CD$155:$CD$1048576,0),MATCH((CUADRO!H$4&amp;$E876),'Hoja de Trabajo para listado'!$CD$151:$DC$151,0)),0)</f>
        <v>0</v>
      </c>
      <c r="I876" s="243">
        <f ca="1">+IFERROR(INDEX('Hoja de Trabajo para listado'!$A$155:$Z$1048576,MATCH($A876,'Hoja de Trabajo para listado'!$A$155:$A$1048576,0),MATCH((CUADRO!I$4&amp;$E876),'Hoja de Trabajo para listado'!$A$151:$Z$151,0)),0)+IFERROR(INDEX('Hoja de Trabajo para listado'!$AB$155:$BA$1048576,MATCH($A876,'Hoja de Trabajo para listado'!$AB$155:$AB$1048576,0),MATCH((CUADRO!I$4&amp;$E876),'Hoja de Trabajo para listado'!$AB$151:$BA$151,0)),0)+IFERROR(INDEX('Hoja de Trabajo para listado'!$BC$155:$CB$1048576,MATCH($A876,'Hoja de Trabajo para listado'!$BC$155:$BC$1048576,0),MATCH((CUADRO!I$4&amp;$E876),'Hoja de Trabajo para listado'!$BC$151:$CB$151,0)),0)+IFERROR(INDEX('Hoja de Trabajo para listado'!$DE$153:$DG$274,MATCH($A876,'Hoja de Trabajo para listado'!$DE$153:$DE$1048576,0),MATCH((CUADRO!I$4&amp;$E876),'Hoja de Trabajo para listado'!$DE$151:$DG$151,0)),0)+IFERROR(INDEX('Hoja de Trabajo para listado'!$CD$155:$DC$1048576,MATCH($A876,'Hoja de Trabajo para listado'!$CD$155:$CD$1048576,0),MATCH((CUADRO!I$4&amp;$E876),'Hoja de Trabajo para listado'!$CD$151:$DC$151,0)),0)</f>
        <v>0</v>
      </c>
      <c r="J876" s="243">
        <f ca="1">+IFERROR(INDEX('Hoja de Trabajo para listado'!$A$155:$Z$1048576,MATCH($A876,'Hoja de Trabajo para listado'!$A$155:$A$1048576,0),MATCH((CUADRO!J$4&amp;$E876),'Hoja de Trabajo para listado'!$A$151:$Z$151,0)),0)+IFERROR(INDEX('Hoja de Trabajo para listado'!$AB$155:$BA$1048576,MATCH($A876,'Hoja de Trabajo para listado'!$AB$155:$AB$1048576,0),MATCH((CUADRO!J$4&amp;$E876),'Hoja de Trabajo para listado'!$AB$151:$BA$151,0)),0)+IFERROR(INDEX('Hoja de Trabajo para listado'!$BC$155:$CB$1048576,MATCH($A876,'Hoja de Trabajo para listado'!$BC$155:$BC$1048576,0),MATCH((CUADRO!J$4&amp;$E876),'Hoja de Trabajo para listado'!$BC$151:$CB$151,0)),0)+IFERROR(INDEX('Hoja de Trabajo para listado'!$DE$153:$DG$274,MATCH($A876,'Hoja de Trabajo para listado'!$DE$153:$DE$1048576,0),MATCH((CUADRO!J$4&amp;$E876),'Hoja de Trabajo para listado'!$DE$151:$DG$151,0)),0)+IFERROR(INDEX('Hoja de Trabajo para listado'!$CD$155:$DC$1048576,MATCH($A876,'Hoja de Trabajo para listado'!$CD$155:$CD$1048576,0),MATCH((CUADRO!J$4&amp;$E876),'Hoja de Trabajo para listado'!$CD$151:$DC$151,0)),0)</f>
        <v>0</v>
      </c>
      <c r="K876" s="243">
        <f ca="1">+IFERROR(INDEX('Hoja de Trabajo para listado'!$A$155:$Z$1048576,MATCH($A876,'Hoja de Trabajo para listado'!$A$155:$A$1048576,0),MATCH((CUADRO!K$4&amp;$E876),'Hoja de Trabajo para listado'!$A$151:$Z$151,0)),0)+IFERROR(INDEX('Hoja de Trabajo para listado'!$AB$155:$BA$1048576,MATCH($A876,'Hoja de Trabajo para listado'!$AB$155:$AB$1048576,0),MATCH((CUADRO!K$4&amp;$E876),'Hoja de Trabajo para listado'!$AB$151:$BA$151,0)),0)+IFERROR(INDEX('Hoja de Trabajo para listado'!$BC$155:$CB$1048576,MATCH($A876,'Hoja de Trabajo para listado'!$BC$155:$BC$1048576,0),MATCH((CUADRO!K$4&amp;$E876),'Hoja de Trabajo para listado'!$BC$151:$CB$151,0)),0)+IFERROR(INDEX('Hoja de Trabajo para listado'!$DE$153:$DG$274,MATCH($A876,'Hoja de Trabajo para listado'!$DE$153:$DE$1048576,0),MATCH((CUADRO!K$4&amp;$E876),'Hoja de Trabajo para listado'!$DE$151:$DG$151,0)),0)+IFERROR(INDEX('Hoja de Trabajo para listado'!$CD$155:$DC$1048576,MATCH($A876,'Hoja de Trabajo para listado'!$CD$155:$CD$1048576,0),MATCH((CUADRO!K$4&amp;$E876),'Hoja de Trabajo para listado'!$CD$151:$DC$151,0)),0)</f>
        <v>0</v>
      </c>
      <c r="L876" s="243">
        <f ca="1">+IFERROR(INDEX('Hoja de Trabajo para listado'!$A$155:$Z$1048576,MATCH($A876,'Hoja de Trabajo para listado'!$A$155:$A$1048576,0),MATCH((CUADRO!L$4&amp;$E876),'Hoja de Trabajo para listado'!$A$151:$Z$151,0)),0)+IFERROR(INDEX('Hoja de Trabajo para listado'!$AB$155:$BA$1048576,MATCH($A876,'Hoja de Trabajo para listado'!$AB$155:$AB$1048576,0),MATCH((CUADRO!L$4&amp;$E876),'Hoja de Trabajo para listado'!$AB$151:$BA$151,0)),0)+IFERROR(INDEX('Hoja de Trabajo para listado'!$BC$155:$CB$1048576,MATCH($A876,'Hoja de Trabajo para listado'!$BC$155:$BC$1048576,0),MATCH((CUADRO!L$4&amp;$E876),'Hoja de Trabajo para listado'!$BC$151:$CB$151,0)),0)+IFERROR(INDEX('Hoja de Trabajo para listado'!$DE$153:$DG$274,MATCH($A876,'Hoja de Trabajo para listado'!$DE$153:$DE$1048576,0),MATCH((CUADRO!L$4&amp;$E876),'Hoja de Trabajo para listado'!$DE$151:$DG$151,0)),0)+IFERROR(INDEX('Hoja de Trabajo para listado'!$CD$155:$DC$1048576,MATCH($A876,'Hoja de Trabajo para listado'!$CD$155:$CD$1048576,0),MATCH((CUADRO!L$4&amp;$E876),'Hoja de Trabajo para listado'!$CD$151:$DC$151,0)),0)</f>
        <v>0</v>
      </c>
      <c r="M876" s="243">
        <f ca="1">+IFERROR(INDEX('Hoja de Trabajo para listado'!$A$155:$Z$1048576,MATCH($A876,'Hoja de Trabajo para listado'!$A$155:$A$1048576,0),MATCH((CUADRO!M$4&amp;$E876),'Hoja de Trabajo para listado'!$A$151:$Z$151,0)),0)+IFERROR(INDEX('Hoja de Trabajo para listado'!$AB$155:$BA$1048576,MATCH($A876,'Hoja de Trabajo para listado'!$AB$155:$AB$1048576,0),MATCH((CUADRO!M$4&amp;$E876),'Hoja de Trabajo para listado'!$AB$151:$BA$151,0)),0)+IFERROR(INDEX('Hoja de Trabajo para listado'!$BC$155:$CB$1048576,MATCH($A876,'Hoja de Trabajo para listado'!$BC$155:$BC$1048576,0),MATCH((CUADRO!M$4&amp;$E876),'Hoja de Trabajo para listado'!$BC$151:$CB$151,0)),0)+IFERROR(INDEX('Hoja de Trabajo para listado'!$DE$153:$DG$274,MATCH($A876,'Hoja de Trabajo para listado'!$DE$153:$DE$1048576,0),MATCH((CUADRO!M$4&amp;$E876),'Hoja de Trabajo para listado'!$DE$151:$DG$151,0)),0)+IFERROR(INDEX('Hoja de Trabajo para listado'!$CD$155:$DC$1048576,MATCH($A876,'Hoja de Trabajo para listado'!$CD$155:$CD$1048576,0),MATCH((CUADRO!M$4&amp;$E876),'Hoja de Trabajo para listado'!$CD$151:$DC$151,0)),0)</f>
        <v>0</v>
      </c>
      <c r="N876" s="243">
        <f ca="1">+IFERROR(INDEX('Hoja de Trabajo para listado'!$A$155:$Z$1048576,MATCH($A876,'Hoja de Trabajo para listado'!$A$155:$A$1048576,0),MATCH((CUADRO!N$4&amp;$E876),'Hoja de Trabajo para listado'!$A$151:$Z$151,0)),0)+IFERROR(INDEX('Hoja de Trabajo para listado'!$AB$155:$BA$1048576,MATCH($A876,'Hoja de Trabajo para listado'!$AB$155:$AB$1048576,0),MATCH((CUADRO!N$4&amp;$E876),'Hoja de Trabajo para listado'!$AB$151:$BA$151,0)),0)+IFERROR(INDEX('Hoja de Trabajo para listado'!$BC$155:$CB$1048576,MATCH($A876,'Hoja de Trabajo para listado'!$BC$155:$BC$1048576,0),MATCH((CUADRO!N$4&amp;$E876),'Hoja de Trabajo para listado'!$BC$151:$CB$151,0)),0)+IFERROR(INDEX('Hoja de Trabajo para listado'!$DE$153:$DG$274,MATCH($A876,'Hoja de Trabajo para listado'!$DE$153:$DE$1048576,0),MATCH((CUADRO!N$4&amp;$E876),'Hoja de Trabajo para listado'!$DE$151:$DG$151,0)),0)+IFERROR(INDEX('Hoja de Trabajo para listado'!$CD$155:$DC$1048576,MATCH($A876,'Hoja de Trabajo para listado'!$CD$155:$CD$1048576,0),MATCH((CUADRO!N$4&amp;$E876),'Hoja de Trabajo para listado'!$CD$151:$DC$151,0)),0)</f>
        <v>0</v>
      </c>
      <c r="O876" s="243">
        <f ca="1">+IFERROR(INDEX('Hoja de Trabajo para listado'!$A$155:$Z$1048576,MATCH($A876,'Hoja de Trabajo para listado'!$A$155:$A$1048576,0),MATCH((CUADRO!O$4&amp;$E876),'Hoja de Trabajo para listado'!$A$151:$Z$151,0)),0)+IFERROR(INDEX('Hoja de Trabajo para listado'!$AB$155:$BA$1048576,MATCH($A876,'Hoja de Trabajo para listado'!$AB$155:$AB$1048576,0),MATCH((CUADRO!O$4&amp;$E876),'Hoja de Trabajo para listado'!$AB$151:$BA$151,0)),0)+IFERROR(INDEX('Hoja de Trabajo para listado'!$BC$155:$CB$1048576,MATCH($A876,'Hoja de Trabajo para listado'!$BC$155:$BC$1048576,0),MATCH((CUADRO!O$4&amp;$E876),'Hoja de Trabajo para listado'!$BC$151:$CB$151,0)),0)+IFERROR(INDEX('Hoja de Trabajo para listado'!$DE$153:$DG$274,MATCH($A876,'Hoja de Trabajo para listado'!$DE$153:$DE$1048576,0),MATCH((CUADRO!O$4&amp;$E876),'Hoja de Trabajo para listado'!$DE$151:$DG$151,0)),0)+IFERROR(INDEX('Hoja de Trabajo para listado'!$CD$155:$DC$1048576,MATCH($A876,'Hoja de Trabajo para listado'!$CD$155:$CD$1048576,0),MATCH((CUADRO!O$4&amp;$E876),'Hoja de Trabajo para listado'!$CD$151:$DC$151,0)),0)</f>
        <v>0</v>
      </c>
      <c r="P876" s="243">
        <f ca="1">+IFERROR(INDEX('Hoja de Trabajo para listado'!$A$155:$Z$1048576,MATCH($A876,'Hoja de Trabajo para listado'!$A$155:$A$1048576,0),MATCH((CUADRO!P$4&amp;$E876),'Hoja de Trabajo para listado'!$A$151:$Z$151,0)),0)+IFERROR(INDEX('Hoja de Trabajo para listado'!$AB$155:$BA$1048576,MATCH($A876,'Hoja de Trabajo para listado'!$AB$155:$AB$1048576,0),MATCH((CUADRO!P$4&amp;$E876),'Hoja de Trabajo para listado'!$AB$151:$BA$151,0)),0)+IFERROR(INDEX('Hoja de Trabajo para listado'!$BC$155:$CB$1048576,MATCH($A876,'Hoja de Trabajo para listado'!$BC$155:$BC$1048576,0),MATCH((CUADRO!P$4&amp;$E876),'Hoja de Trabajo para listado'!$BC$151:$CB$151,0)),0)+IFERROR(INDEX('Hoja de Trabajo para listado'!$DE$153:$DG$274,MATCH($A876,'Hoja de Trabajo para listado'!$DE$153:$DE$1048576,0),MATCH((CUADRO!P$4&amp;$E876),'Hoja de Trabajo para listado'!$DE$151:$DG$151,0)),0)+IFERROR(INDEX('Hoja de Trabajo para listado'!$CD$155:$DC$1048576,MATCH($A876,'Hoja de Trabajo para listado'!$CD$155:$CD$1048576,0),MATCH((CUADRO!P$4&amp;$E876),'Hoja de Trabajo para listado'!$CD$151:$DC$151,0)),0)</f>
        <v>0</v>
      </c>
      <c r="Q876" s="243">
        <f ca="1">+IFERROR(INDEX('Hoja de Trabajo para listado'!$A$155:$Z$1048576,MATCH($A876,'Hoja de Trabajo para listado'!$A$155:$A$1048576,0),MATCH((CUADRO!Q$4&amp;$E876),'Hoja de Trabajo para listado'!$A$151:$Z$151,0)),0)+IFERROR(INDEX('Hoja de Trabajo para listado'!$AB$155:$BA$1048576,MATCH($A876,'Hoja de Trabajo para listado'!$AB$155:$AB$1048576,0),MATCH((CUADRO!Q$4&amp;$E876),'Hoja de Trabajo para listado'!$AB$151:$BA$151,0)),0)+IFERROR(INDEX('Hoja de Trabajo para listado'!$BC$155:$CB$1048576,MATCH($A876,'Hoja de Trabajo para listado'!$BC$155:$BC$1048576,0),MATCH((CUADRO!Q$4&amp;$E876),'Hoja de Trabajo para listado'!$BC$151:$CB$151,0)),0)+IFERROR(INDEX('Hoja de Trabajo para listado'!$DE$153:$DG$274,MATCH($A876,'Hoja de Trabajo para listado'!$DE$153:$DE$1048576,0),MATCH((CUADRO!Q$4&amp;$E876),'Hoja de Trabajo para listado'!$DE$151:$DG$151,0)),0)+IFERROR(INDEX('Hoja de Trabajo para listado'!$CD$155:$DC$1048576,MATCH($A876,'Hoja de Trabajo para listado'!$CD$155:$CD$1048576,0),MATCH((CUADRO!Q$4&amp;$E876),'Hoja de Trabajo para listado'!$CD$151:$DC$151,0)),0)</f>
        <v>0</v>
      </c>
      <c r="R876" s="243">
        <f t="shared" ca="1" si="33"/>
        <v>0</v>
      </c>
      <c r="S876" s="256">
        <f ca="1">+R875+R876</f>
        <v>0</v>
      </c>
      <c r="T876" s="243">
        <f ca="1">+S876</f>
        <v>0</v>
      </c>
      <c r="U876" s="242">
        <f t="shared" si="34"/>
        <v>2</v>
      </c>
      <c r="V876" s="327" t="str">
        <f>+VLOOKUP(A876,bd_lista!$A$3:$E$592,5,FALSE)</f>
        <v>Gobiernos Autonomos Municipales</v>
      </c>
      <c r="W876" s="398"/>
      <c r="X876" s="240">
        <f>+VLOOKUP(A876,[4]Sheet1!$A$13:$D$744,4,FALSE)</f>
        <v>0</v>
      </c>
      <c r="Y876" s="240" t="e">
        <f>+VLOOKUP(X876,bd_lista!$A$3:$C$592,3,FALSE)</f>
        <v>#N/A</v>
      </c>
      <c r="Z876" s="288"/>
      <c r="AA876" s="289"/>
    </row>
    <row r="877" spans="1:27" customFormat="1" ht="15" hidden="1" customHeight="1">
      <c r="A877" s="32">
        <v>1521</v>
      </c>
      <c r="B877" s="393">
        <f>+A877</f>
        <v>1521</v>
      </c>
      <c r="C877" s="245" t="str">
        <f>+VLOOKUP(A877,bd_lista!$A$3:$C$592,3,FALSE)</f>
        <v>Gobierno Autónomo Municipal de Colcha"K" (Villa Martín)</v>
      </c>
      <c r="D877" s="395" t="str">
        <f>+C877</f>
        <v>Gobierno Autónomo Municipal de Colcha"K" (Villa Martín)</v>
      </c>
      <c r="E877" s="240" t="s">
        <v>1303</v>
      </c>
      <c r="F877" s="241">
        <f ca="1">+IFERROR(INDEX('Hoja de Trabajo para listado'!$A$155:$Z$1048576,MATCH($A877,'Hoja de Trabajo para listado'!$A$155:$A$1048576,0),MATCH((CUADRO!F$4&amp;$E877),'Hoja de Trabajo para listado'!$A$151:$Z$151,0)),0)+IFERROR(INDEX('Hoja de Trabajo para listado'!$AB$155:$BA$1048576,MATCH($A877,'Hoja de Trabajo para listado'!$AB$155:$AB$1048576,0),MATCH((CUADRO!F$4&amp;$E877),'Hoja de Trabajo para listado'!$AB$151:$BA$151,0)),0)+IFERROR(INDEX('Hoja de Trabajo para listado'!$BC$155:$CB$1048576,MATCH($A877,'Hoja de Trabajo para listado'!$BC$155:$BC$1048576,0),MATCH((CUADRO!F$4&amp;$E877),'Hoja de Trabajo para listado'!$BC$151:$CB$151,0)),0)+IFERROR(INDEX('Hoja de Trabajo para listado'!$DE$153:$DG$274,MATCH($A877,'Hoja de Trabajo para listado'!$DE$153:$DE$1048576,0),MATCH((CUADRO!F$4&amp;$E877),'Hoja de Trabajo para listado'!$DE$151:$DG$151,0)),0)+IFERROR(INDEX('Hoja de Trabajo para listado'!$CD$155:$DC$1048576,MATCH($A877,'Hoja de Trabajo para listado'!$CD$155:$CD$1048576,0),MATCH((CUADRO!F$4&amp;$E877),'Hoja de Trabajo para listado'!$CD$151:$DC$151,0)),0)</f>
        <v>0</v>
      </c>
      <c r="G877" s="241">
        <f ca="1">+IFERROR(INDEX('Hoja de Trabajo para listado'!$A$155:$Z$1048576,MATCH($A877,'Hoja de Trabajo para listado'!$A$155:$A$1048576,0),MATCH((CUADRO!G$4&amp;$E877),'Hoja de Trabajo para listado'!$A$151:$Z$151,0)),0)+IFERROR(INDEX('Hoja de Trabajo para listado'!$AB$155:$BA$1048576,MATCH($A877,'Hoja de Trabajo para listado'!$AB$155:$AB$1048576,0),MATCH((CUADRO!G$4&amp;$E877),'Hoja de Trabajo para listado'!$AB$151:$BA$151,0)),0)+IFERROR(INDEX('Hoja de Trabajo para listado'!$BC$155:$CB$1048576,MATCH($A877,'Hoja de Trabajo para listado'!$BC$155:$BC$1048576,0),MATCH((CUADRO!G$4&amp;$E877),'Hoja de Trabajo para listado'!$BC$151:$CB$151,0)),0)+IFERROR(INDEX('Hoja de Trabajo para listado'!$DE$153:$DG$274,MATCH($A877,'Hoja de Trabajo para listado'!$DE$153:$DE$1048576,0),MATCH((CUADRO!G$4&amp;$E877),'Hoja de Trabajo para listado'!$DE$151:$DG$151,0)),0)+IFERROR(INDEX('Hoja de Trabajo para listado'!$CD$155:$DC$1048576,MATCH($A877,'Hoja de Trabajo para listado'!$CD$155:$CD$1048576,0),MATCH((CUADRO!G$4&amp;$E877),'Hoja de Trabajo para listado'!$CD$151:$DC$151,0)),0)</f>
        <v>0</v>
      </c>
      <c r="H877" s="241">
        <f ca="1">+IFERROR(INDEX('Hoja de Trabajo para listado'!$A$155:$Z$1048576,MATCH($A877,'Hoja de Trabajo para listado'!$A$155:$A$1048576,0),MATCH((CUADRO!H$4&amp;$E877),'Hoja de Trabajo para listado'!$A$151:$Z$151,0)),0)+IFERROR(INDEX('Hoja de Trabajo para listado'!$AB$155:$BA$1048576,MATCH($A877,'Hoja de Trabajo para listado'!$AB$155:$AB$1048576,0),MATCH((CUADRO!H$4&amp;$E877),'Hoja de Trabajo para listado'!$AB$151:$BA$151,0)),0)+IFERROR(INDEX('Hoja de Trabajo para listado'!$BC$155:$CB$1048576,MATCH($A877,'Hoja de Trabajo para listado'!$BC$155:$BC$1048576,0),MATCH((CUADRO!H$4&amp;$E877),'Hoja de Trabajo para listado'!$BC$151:$CB$151,0)),0)+IFERROR(INDEX('Hoja de Trabajo para listado'!$DE$153:$DG$274,MATCH($A877,'Hoja de Trabajo para listado'!$DE$153:$DE$1048576,0),MATCH((CUADRO!H$4&amp;$E877),'Hoja de Trabajo para listado'!$DE$151:$DG$151,0)),0)+IFERROR(INDEX('Hoja de Trabajo para listado'!$CD$155:$DC$1048576,MATCH($A877,'Hoja de Trabajo para listado'!$CD$155:$CD$1048576,0),MATCH((CUADRO!H$4&amp;$E877),'Hoja de Trabajo para listado'!$CD$151:$DC$151,0)),0)</f>
        <v>0</v>
      </c>
      <c r="I877" s="241">
        <f ca="1">+IFERROR(INDEX('Hoja de Trabajo para listado'!$A$155:$Z$1048576,MATCH($A877,'Hoja de Trabajo para listado'!$A$155:$A$1048576,0),MATCH((CUADRO!I$4&amp;$E877),'Hoja de Trabajo para listado'!$A$151:$Z$151,0)),0)+IFERROR(INDEX('Hoja de Trabajo para listado'!$AB$155:$BA$1048576,MATCH($A877,'Hoja de Trabajo para listado'!$AB$155:$AB$1048576,0),MATCH((CUADRO!I$4&amp;$E877),'Hoja de Trabajo para listado'!$AB$151:$BA$151,0)),0)+IFERROR(INDEX('Hoja de Trabajo para listado'!$BC$155:$CB$1048576,MATCH($A877,'Hoja de Trabajo para listado'!$BC$155:$BC$1048576,0),MATCH((CUADRO!I$4&amp;$E877),'Hoja de Trabajo para listado'!$BC$151:$CB$151,0)),0)+IFERROR(INDEX('Hoja de Trabajo para listado'!$DE$153:$DG$274,MATCH($A877,'Hoja de Trabajo para listado'!$DE$153:$DE$1048576,0),MATCH((CUADRO!I$4&amp;$E877),'Hoja de Trabajo para listado'!$DE$151:$DG$151,0)),0)+IFERROR(INDEX('Hoja de Trabajo para listado'!$CD$155:$DC$1048576,MATCH($A877,'Hoja de Trabajo para listado'!$CD$155:$CD$1048576,0),MATCH((CUADRO!I$4&amp;$E877),'Hoja de Trabajo para listado'!$CD$151:$DC$151,0)),0)</f>
        <v>0</v>
      </c>
      <c r="J877" s="241">
        <f ca="1">+IFERROR(INDEX('Hoja de Trabajo para listado'!$A$155:$Z$1048576,MATCH($A877,'Hoja de Trabajo para listado'!$A$155:$A$1048576,0),MATCH((CUADRO!J$4&amp;$E877),'Hoja de Trabajo para listado'!$A$151:$Z$151,0)),0)+IFERROR(INDEX('Hoja de Trabajo para listado'!$AB$155:$BA$1048576,MATCH($A877,'Hoja de Trabajo para listado'!$AB$155:$AB$1048576,0),MATCH((CUADRO!J$4&amp;$E877),'Hoja de Trabajo para listado'!$AB$151:$BA$151,0)),0)+IFERROR(INDEX('Hoja de Trabajo para listado'!$BC$155:$CB$1048576,MATCH($A877,'Hoja de Trabajo para listado'!$BC$155:$BC$1048576,0),MATCH((CUADRO!J$4&amp;$E877),'Hoja de Trabajo para listado'!$BC$151:$CB$151,0)),0)+IFERROR(INDEX('Hoja de Trabajo para listado'!$DE$153:$DG$274,MATCH($A877,'Hoja de Trabajo para listado'!$DE$153:$DE$1048576,0),MATCH((CUADRO!J$4&amp;$E877),'Hoja de Trabajo para listado'!$DE$151:$DG$151,0)),0)+IFERROR(INDEX('Hoja de Trabajo para listado'!$CD$155:$DC$1048576,MATCH($A877,'Hoja de Trabajo para listado'!$CD$155:$CD$1048576,0),MATCH((CUADRO!J$4&amp;$E877),'Hoja de Trabajo para listado'!$CD$151:$DC$151,0)),0)</f>
        <v>0</v>
      </c>
      <c r="K877" s="241">
        <f ca="1">+IFERROR(INDEX('Hoja de Trabajo para listado'!$A$155:$Z$1048576,MATCH($A877,'Hoja de Trabajo para listado'!$A$155:$A$1048576,0),MATCH((CUADRO!K$4&amp;$E877),'Hoja de Trabajo para listado'!$A$151:$Z$151,0)),0)+IFERROR(INDEX('Hoja de Trabajo para listado'!$AB$155:$BA$1048576,MATCH($A877,'Hoja de Trabajo para listado'!$AB$155:$AB$1048576,0),MATCH((CUADRO!K$4&amp;$E877),'Hoja de Trabajo para listado'!$AB$151:$BA$151,0)),0)+IFERROR(INDEX('Hoja de Trabajo para listado'!$BC$155:$CB$1048576,MATCH($A877,'Hoja de Trabajo para listado'!$BC$155:$BC$1048576,0),MATCH((CUADRO!K$4&amp;$E877),'Hoja de Trabajo para listado'!$BC$151:$CB$151,0)),0)+IFERROR(INDEX('Hoja de Trabajo para listado'!$DE$153:$DG$274,MATCH($A877,'Hoja de Trabajo para listado'!$DE$153:$DE$1048576,0),MATCH((CUADRO!K$4&amp;$E877),'Hoja de Trabajo para listado'!$DE$151:$DG$151,0)),0)+IFERROR(INDEX('Hoja de Trabajo para listado'!$CD$155:$DC$1048576,MATCH($A877,'Hoja de Trabajo para listado'!$CD$155:$CD$1048576,0),MATCH((CUADRO!K$4&amp;$E877),'Hoja de Trabajo para listado'!$CD$151:$DC$151,0)),0)</f>
        <v>0</v>
      </c>
      <c r="L877" s="241">
        <f ca="1">+IFERROR(INDEX('Hoja de Trabajo para listado'!$A$155:$Z$1048576,MATCH($A877,'Hoja de Trabajo para listado'!$A$155:$A$1048576,0),MATCH((CUADRO!L$4&amp;$E877),'Hoja de Trabajo para listado'!$A$151:$Z$151,0)),0)+IFERROR(INDEX('Hoja de Trabajo para listado'!$AB$155:$BA$1048576,MATCH($A877,'Hoja de Trabajo para listado'!$AB$155:$AB$1048576,0),MATCH((CUADRO!L$4&amp;$E877),'Hoja de Trabajo para listado'!$AB$151:$BA$151,0)),0)+IFERROR(INDEX('Hoja de Trabajo para listado'!$BC$155:$CB$1048576,MATCH($A877,'Hoja de Trabajo para listado'!$BC$155:$BC$1048576,0),MATCH((CUADRO!L$4&amp;$E877),'Hoja de Trabajo para listado'!$BC$151:$CB$151,0)),0)+IFERROR(INDEX('Hoja de Trabajo para listado'!$DE$153:$DG$274,MATCH($A877,'Hoja de Trabajo para listado'!$DE$153:$DE$1048576,0),MATCH((CUADRO!L$4&amp;$E877),'Hoja de Trabajo para listado'!$DE$151:$DG$151,0)),0)+IFERROR(INDEX('Hoja de Trabajo para listado'!$CD$155:$DC$1048576,MATCH($A877,'Hoja de Trabajo para listado'!$CD$155:$CD$1048576,0),MATCH((CUADRO!L$4&amp;$E877),'Hoja de Trabajo para listado'!$CD$151:$DC$151,0)),0)</f>
        <v>0</v>
      </c>
      <c r="M877" s="241">
        <f ca="1">+IFERROR(INDEX('Hoja de Trabajo para listado'!$A$155:$Z$1048576,MATCH($A877,'Hoja de Trabajo para listado'!$A$155:$A$1048576,0),MATCH((CUADRO!M$4&amp;$E877),'Hoja de Trabajo para listado'!$A$151:$Z$151,0)),0)+IFERROR(INDEX('Hoja de Trabajo para listado'!$AB$155:$BA$1048576,MATCH($A877,'Hoja de Trabajo para listado'!$AB$155:$AB$1048576,0),MATCH((CUADRO!M$4&amp;$E877),'Hoja de Trabajo para listado'!$AB$151:$BA$151,0)),0)+IFERROR(INDEX('Hoja de Trabajo para listado'!$BC$155:$CB$1048576,MATCH($A877,'Hoja de Trabajo para listado'!$BC$155:$BC$1048576,0),MATCH((CUADRO!M$4&amp;$E877),'Hoja de Trabajo para listado'!$BC$151:$CB$151,0)),0)+IFERROR(INDEX('Hoja de Trabajo para listado'!$DE$153:$DG$274,MATCH($A877,'Hoja de Trabajo para listado'!$DE$153:$DE$1048576,0),MATCH((CUADRO!M$4&amp;$E877),'Hoja de Trabajo para listado'!$DE$151:$DG$151,0)),0)+IFERROR(INDEX('Hoja de Trabajo para listado'!$CD$155:$DC$1048576,MATCH($A877,'Hoja de Trabajo para listado'!$CD$155:$CD$1048576,0),MATCH((CUADRO!M$4&amp;$E877),'Hoja de Trabajo para listado'!$CD$151:$DC$151,0)),0)</f>
        <v>0</v>
      </c>
      <c r="N877" s="241">
        <f ca="1">+IFERROR(INDEX('Hoja de Trabajo para listado'!$A$155:$Z$1048576,MATCH($A877,'Hoja de Trabajo para listado'!$A$155:$A$1048576,0),MATCH((CUADRO!N$4&amp;$E877),'Hoja de Trabajo para listado'!$A$151:$Z$151,0)),0)+IFERROR(INDEX('Hoja de Trabajo para listado'!$AB$155:$BA$1048576,MATCH($A877,'Hoja de Trabajo para listado'!$AB$155:$AB$1048576,0),MATCH((CUADRO!N$4&amp;$E877),'Hoja de Trabajo para listado'!$AB$151:$BA$151,0)),0)+IFERROR(INDEX('Hoja de Trabajo para listado'!$BC$155:$CB$1048576,MATCH($A877,'Hoja de Trabajo para listado'!$BC$155:$BC$1048576,0),MATCH((CUADRO!N$4&amp;$E877),'Hoja de Trabajo para listado'!$BC$151:$CB$151,0)),0)+IFERROR(INDEX('Hoja de Trabajo para listado'!$DE$153:$DG$274,MATCH($A877,'Hoja de Trabajo para listado'!$DE$153:$DE$1048576,0),MATCH((CUADRO!N$4&amp;$E877),'Hoja de Trabajo para listado'!$DE$151:$DG$151,0)),0)+IFERROR(INDEX('Hoja de Trabajo para listado'!$CD$155:$DC$1048576,MATCH($A877,'Hoja de Trabajo para listado'!$CD$155:$CD$1048576,0),MATCH((CUADRO!N$4&amp;$E877),'Hoja de Trabajo para listado'!$CD$151:$DC$151,0)),0)</f>
        <v>0</v>
      </c>
      <c r="O877" s="241">
        <f ca="1">+IFERROR(INDEX('Hoja de Trabajo para listado'!$A$155:$Z$1048576,MATCH($A877,'Hoja de Trabajo para listado'!$A$155:$A$1048576,0),MATCH((CUADRO!O$4&amp;$E877),'Hoja de Trabajo para listado'!$A$151:$Z$151,0)),0)+IFERROR(INDEX('Hoja de Trabajo para listado'!$AB$155:$BA$1048576,MATCH($A877,'Hoja de Trabajo para listado'!$AB$155:$AB$1048576,0),MATCH((CUADRO!O$4&amp;$E877),'Hoja de Trabajo para listado'!$AB$151:$BA$151,0)),0)+IFERROR(INDEX('Hoja de Trabajo para listado'!$BC$155:$CB$1048576,MATCH($A877,'Hoja de Trabajo para listado'!$BC$155:$BC$1048576,0),MATCH((CUADRO!O$4&amp;$E877),'Hoja de Trabajo para listado'!$BC$151:$CB$151,0)),0)+IFERROR(INDEX('Hoja de Trabajo para listado'!$DE$153:$DG$274,MATCH($A877,'Hoja de Trabajo para listado'!$DE$153:$DE$1048576,0),MATCH((CUADRO!O$4&amp;$E877),'Hoja de Trabajo para listado'!$DE$151:$DG$151,0)),0)+IFERROR(INDEX('Hoja de Trabajo para listado'!$CD$155:$DC$1048576,MATCH($A877,'Hoja de Trabajo para listado'!$CD$155:$CD$1048576,0),MATCH((CUADRO!O$4&amp;$E877),'Hoja de Trabajo para listado'!$CD$151:$DC$151,0)),0)</f>
        <v>0</v>
      </c>
      <c r="P877" s="241">
        <f ca="1">+IFERROR(INDEX('Hoja de Trabajo para listado'!$A$155:$Z$1048576,MATCH($A877,'Hoja de Trabajo para listado'!$A$155:$A$1048576,0),MATCH((CUADRO!P$4&amp;$E877),'Hoja de Trabajo para listado'!$A$151:$Z$151,0)),0)+IFERROR(INDEX('Hoja de Trabajo para listado'!$AB$155:$BA$1048576,MATCH($A877,'Hoja de Trabajo para listado'!$AB$155:$AB$1048576,0),MATCH((CUADRO!P$4&amp;$E877),'Hoja de Trabajo para listado'!$AB$151:$BA$151,0)),0)+IFERROR(INDEX('Hoja de Trabajo para listado'!$BC$155:$CB$1048576,MATCH($A877,'Hoja de Trabajo para listado'!$BC$155:$BC$1048576,0),MATCH((CUADRO!P$4&amp;$E877),'Hoja de Trabajo para listado'!$BC$151:$CB$151,0)),0)+IFERROR(INDEX('Hoja de Trabajo para listado'!$DE$153:$DG$274,MATCH($A877,'Hoja de Trabajo para listado'!$DE$153:$DE$1048576,0),MATCH((CUADRO!P$4&amp;$E877),'Hoja de Trabajo para listado'!$DE$151:$DG$151,0)),0)+IFERROR(INDEX('Hoja de Trabajo para listado'!$CD$155:$DC$1048576,MATCH($A877,'Hoja de Trabajo para listado'!$CD$155:$CD$1048576,0),MATCH((CUADRO!P$4&amp;$E877),'Hoja de Trabajo para listado'!$CD$151:$DC$151,0)),0)</f>
        <v>0</v>
      </c>
      <c r="Q877" s="241">
        <f ca="1">+IFERROR(INDEX('Hoja de Trabajo para listado'!$A$155:$Z$1048576,MATCH($A877,'Hoja de Trabajo para listado'!$A$155:$A$1048576,0),MATCH((CUADRO!Q$4&amp;$E877),'Hoja de Trabajo para listado'!$A$151:$Z$151,0)),0)+IFERROR(INDEX('Hoja de Trabajo para listado'!$AB$155:$BA$1048576,MATCH($A877,'Hoja de Trabajo para listado'!$AB$155:$AB$1048576,0),MATCH((CUADRO!Q$4&amp;$E877),'Hoja de Trabajo para listado'!$AB$151:$BA$151,0)),0)+IFERROR(INDEX('Hoja de Trabajo para listado'!$BC$155:$CB$1048576,MATCH($A877,'Hoja de Trabajo para listado'!$BC$155:$BC$1048576,0),MATCH((CUADRO!Q$4&amp;$E877),'Hoja de Trabajo para listado'!$BC$151:$CB$151,0)),0)+IFERROR(INDEX('Hoja de Trabajo para listado'!$DE$153:$DG$274,MATCH($A877,'Hoja de Trabajo para listado'!$DE$153:$DE$1048576,0),MATCH((CUADRO!Q$4&amp;$E877),'Hoja de Trabajo para listado'!$DE$151:$DG$151,0)),0)+IFERROR(INDEX('Hoja de Trabajo para listado'!$CD$155:$DC$1048576,MATCH($A877,'Hoja de Trabajo para listado'!$CD$155:$CD$1048576,0),MATCH((CUADRO!Q$4&amp;$E877),'Hoja de Trabajo para listado'!$CD$151:$DC$151,0)),0)</f>
        <v>0</v>
      </c>
      <c r="R877" s="241">
        <f t="shared" ca="1" si="33"/>
        <v>0</v>
      </c>
      <c r="S877" s="247"/>
      <c r="T877" s="241">
        <f ca="1">+T878</f>
        <v>0</v>
      </c>
      <c r="U877" s="240">
        <f t="shared" si="34"/>
        <v>1</v>
      </c>
      <c r="V877" s="327" t="str">
        <f>+VLOOKUP(A877,bd_lista!$A$3:$E$592,5,FALSE)</f>
        <v>Gobiernos Autonomos Municipales</v>
      </c>
      <c r="W877" s="397" t="str">
        <f>+V877</f>
        <v>Gobiernos Autonomos Municipales</v>
      </c>
      <c r="X877" s="240">
        <f>+VLOOKUP(A877,[4]Sheet1!$A$13:$D$744,4,FALSE)</f>
        <v>0</v>
      </c>
      <c r="Y877" s="240" t="e">
        <f>+VLOOKUP(X877,bd_lista!$A$3:$C$592,3,FALSE)</f>
        <v>#N/A</v>
      </c>
      <c r="Z877" s="290">
        <f>+X877</f>
        <v>0</v>
      </c>
      <c r="AA877" s="291" t="e">
        <f>+Y877</f>
        <v>#N/A</v>
      </c>
    </row>
    <row r="878" spans="1:27" customFormat="1" ht="15" hidden="1" customHeight="1">
      <c r="A878" s="32">
        <v>1521</v>
      </c>
      <c r="B878" s="394"/>
      <c r="C878" s="245" t="str">
        <f>+VLOOKUP(A878,bd_lista!$A$3:$C$592,3,FALSE)</f>
        <v>Gobierno Autónomo Municipal de Colcha"K" (Villa Martín)</v>
      </c>
      <c r="D878" s="396"/>
      <c r="E878" s="242" t="s">
        <v>1304</v>
      </c>
      <c r="F878" s="243">
        <f ca="1">+IFERROR(INDEX('Hoja de Trabajo para listado'!$A$155:$Z$1048576,MATCH($A878,'Hoja de Trabajo para listado'!$A$155:$A$1048576,0),MATCH((CUADRO!F$4&amp;$E878),'Hoja de Trabajo para listado'!$A$151:$Z$151,0)),0)+IFERROR(INDEX('Hoja de Trabajo para listado'!$AB$155:$BA$1048576,MATCH($A878,'Hoja de Trabajo para listado'!$AB$155:$AB$1048576,0),MATCH((CUADRO!F$4&amp;$E878),'Hoja de Trabajo para listado'!$AB$151:$BA$151,0)),0)+IFERROR(INDEX('Hoja de Trabajo para listado'!$BC$155:$CB$1048576,MATCH($A878,'Hoja de Trabajo para listado'!$BC$155:$BC$1048576,0),MATCH((CUADRO!F$4&amp;$E878),'Hoja de Trabajo para listado'!$BC$151:$CB$151,0)),0)+IFERROR(INDEX('Hoja de Trabajo para listado'!$DE$153:$DG$274,MATCH($A878,'Hoja de Trabajo para listado'!$DE$153:$DE$1048576,0),MATCH((CUADRO!F$4&amp;$E878),'Hoja de Trabajo para listado'!$DE$151:$DG$151,0)),0)+IFERROR(INDEX('Hoja de Trabajo para listado'!$CD$155:$DC$1048576,MATCH($A878,'Hoja de Trabajo para listado'!$CD$155:$CD$1048576,0),MATCH((CUADRO!F$4&amp;$E878),'Hoja de Trabajo para listado'!$CD$151:$DC$151,0)),0)</f>
        <v>0</v>
      </c>
      <c r="G878" s="243">
        <f ca="1">+IFERROR(INDEX('Hoja de Trabajo para listado'!$A$155:$Z$1048576,MATCH($A878,'Hoja de Trabajo para listado'!$A$155:$A$1048576,0),MATCH((CUADRO!G$4&amp;$E878),'Hoja de Trabajo para listado'!$A$151:$Z$151,0)),0)+IFERROR(INDEX('Hoja de Trabajo para listado'!$AB$155:$BA$1048576,MATCH($A878,'Hoja de Trabajo para listado'!$AB$155:$AB$1048576,0),MATCH((CUADRO!G$4&amp;$E878),'Hoja de Trabajo para listado'!$AB$151:$BA$151,0)),0)+IFERROR(INDEX('Hoja de Trabajo para listado'!$BC$155:$CB$1048576,MATCH($A878,'Hoja de Trabajo para listado'!$BC$155:$BC$1048576,0),MATCH((CUADRO!G$4&amp;$E878),'Hoja de Trabajo para listado'!$BC$151:$CB$151,0)),0)+IFERROR(INDEX('Hoja de Trabajo para listado'!$DE$153:$DG$274,MATCH($A878,'Hoja de Trabajo para listado'!$DE$153:$DE$1048576,0),MATCH((CUADRO!G$4&amp;$E878),'Hoja de Trabajo para listado'!$DE$151:$DG$151,0)),0)+IFERROR(INDEX('Hoja de Trabajo para listado'!$CD$155:$DC$1048576,MATCH($A878,'Hoja de Trabajo para listado'!$CD$155:$CD$1048576,0),MATCH((CUADRO!G$4&amp;$E878),'Hoja de Trabajo para listado'!$CD$151:$DC$151,0)),0)</f>
        <v>0</v>
      </c>
      <c r="H878" s="243">
        <f ca="1">+IFERROR(INDEX('Hoja de Trabajo para listado'!$A$155:$Z$1048576,MATCH($A878,'Hoja de Trabajo para listado'!$A$155:$A$1048576,0),MATCH((CUADRO!H$4&amp;$E878),'Hoja de Trabajo para listado'!$A$151:$Z$151,0)),0)+IFERROR(INDEX('Hoja de Trabajo para listado'!$AB$155:$BA$1048576,MATCH($A878,'Hoja de Trabajo para listado'!$AB$155:$AB$1048576,0),MATCH((CUADRO!H$4&amp;$E878),'Hoja de Trabajo para listado'!$AB$151:$BA$151,0)),0)+IFERROR(INDEX('Hoja de Trabajo para listado'!$BC$155:$CB$1048576,MATCH($A878,'Hoja de Trabajo para listado'!$BC$155:$BC$1048576,0),MATCH((CUADRO!H$4&amp;$E878),'Hoja de Trabajo para listado'!$BC$151:$CB$151,0)),0)+IFERROR(INDEX('Hoja de Trabajo para listado'!$DE$153:$DG$274,MATCH($A878,'Hoja de Trabajo para listado'!$DE$153:$DE$1048576,0),MATCH((CUADRO!H$4&amp;$E878),'Hoja de Trabajo para listado'!$DE$151:$DG$151,0)),0)+IFERROR(INDEX('Hoja de Trabajo para listado'!$CD$155:$DC$1048576,MATCH($A878,'Hoja de Trabajo para listado'!$CD$155:$CD$1048576,0),MATCH((CUADRO!H$4&amp;$E878),'Hoja de Trabajo para listado'!$CD$151:$DC$151,0)),0)</f>
        <v>0</v>
      </c>
      <c r="I878" s="243">
        <f ca="1">+IFERROR(INDEX('Hoja de Trabajo para listado'!$A$155:$Z$1048576,MATCH($A878,'Hoja de Trabajo para listado'!$A$155:$A$1048576,0),MATCH((CUADRO!I$4&amp;$E878),'Hoja de Trabajo para listado'!$A$151:$Z$151,0)),0)+IFERROR(INDEX('Hoja de Trabajo para listado'!$AB$155:$BA$1048576,MATCH($A878,'Hoja de Trabajo para listado'!$AB$155:$AB$1048576,0),MATCH((CUADRO!I$4&amp;$E878),'Hoja de Trabajo para listado'!$AB$151:$BA$151,0)),0)+IFERROR(INDEX('Hoja de Trabajo para listado'!$BC$155:$CB$1048576,MATCH($A878,'Hoja de Trabajo para listado'!$BC$155:$BC$1048576,0),MATCH((CUADRO!I$4&amp;$E878),'Hoja de Trabajo para listado'!$BC$151:$CB$151,0)),0)+IFERROR(INDEX('Hoja de Trabajo para listado'!$DE$153:$DG$274,MATCH($A878,'Hoja de Trabajo para listado'!$DE$153:$DE$1048576,0),MATCH((CUADRO!I$4&amp;$E878),'Hoja de Trabajo para listado'!$DE$151:$DG$151,0)),0)+IFERROR(INDEX('Hoja de Trabajo para listado'!$CD$155:$DC$1048576,MATCH($A878,'Hoja de Trabajo para listado'!$CD$155:$CD$1048576,0),MATCH((CUADRO!I$4&amp;$E878),'Hoja de Trabajo para listado'!$CD$151:$DC$151,0)),0)</f>
        <v>0</v>
      </c>
      <c r="J878" s="243">
        <f ca="1">+IFERROR(INDEX('Hoja de Trabajo para listado'!$A$155:$Z$1048576,MATCH($A878,'Hoja de Trabajo para listado'!$A$155:$A$1048576,0),MATCH((CUADRO!J$4&amp;$E878),'Hoja de Trabajo para listado'!$A$151:$Z$151,0)),0)+IFERROR(INDEX('Hoja de Trabajo para listado'!$AB$155:$BA$1048576,MATCH($A878,'Hoja de Trabajo para listado'!$AB$155:$AB$1048576,0),MATCH((CUADRO!J$4&amp;$E878),'Hoja de Trabajo para listado'!$AB$151:$BA$151,0)),0)+IFERROR(INDEX('Hoja de Trabajo para listado'!$BC$155:$CB$1048576,MATCH($A878,'Hoja de Trabajo para listado'!$BC$155:$BC$1048576,0),MATCH((CUADRO!J$4&amp;$E878),'Hoja de Trabajo para listado'!$BC$151:$CB$151,0)),0)+IFERROR(INDEX('Hoja de Trabajo para listado'!$DE$153:$DG$274,MATCH($A878,'Hoja de Trabajo para listado'!$DE$153:$DE$1048576,0),MATCH((CUADRO!J$4&amp;$E878),'Hoja de Trabajo para listado'!$DE$151:$DG$151,0)),0)+IFERROR(INDEX('Hoja de Trabajo para listado'!$CD$155:$DC$1048576,MATCH($A878,'Hoja de Trabajo para listado'!$CD$155:$CD$1048576,0),MATCH((CUADRO!J$4&amp;$E878),'Hoja de Trabajo para listado'!$CD$151:$DC$151,0)),0)</f>
        <v>0</v>
      </c>
      <c r="K878" s="243">
        <f ca="1">+IFERROR(INDEX('Hoja de Trabajo para listado'!$A$155:$Z$1048576,MATCH($A878,'Hoja de Trabajo para listado'!$A$155:$A$1048576,0),MATCH((CUADRO!K$4&amp;$E878),'Hoja de Trabajo para listado'!$A$151:$Z$151,0)),0)+IFERROR(INDEX('Hoja de Trabajo para listado'!$AB$155:$BA$1048576,MATCH($A878,'Hoja de Trabajo para listado'!$AB$155:$AB$1048576,0),MATCH((CUADRO!K$4&amp;$E878),'Hoja de Trabajo para listado'!$AB$151:$BA$151,0)),0)+IFERROR(INDEX('Hoja de Trabajo para listado'!$BC$155:$CB$1048576,MATCH($A878,'Hoja de Trabajo para listado'!$BC$155:$BC$1048576,0),MATCH((CUADRO!K$4&amp;$E878),'Hoja de Trabajo para listado'!$BC$151:$CB$151,0)),0)+IFERROR(INDEX('Hoja de Trabajo para listado'!$DE$153:$DG$274,MATCH($A878,'Hoja de Trabajo para listado'!$DE$153:$DE$1048576,0),MATCH((CUADRO!K$4&amp;$E878),'Hoja de Trabajo para listado'!$DE$151:$DG$151,0)),0)+IFERROR(INDEX('Hoja de Trabajo para listado'!$CD$155:$DC$1048576,MATCH($A878,'Hoja de Trabajo para listado'!$CD$155:$CD$1048576,0),MATCH((CUADRO!K$4&amp;$E878),'Hoja de Trabajo para listado'!$CD$151:$DC$151,0)),0)</f>
        <v>0</v>
      </c>
      <c r="L878" s="243">
        <f ca="1">+IFERROR(INDEX('Hoja de Trabajo para listado'!$A$155:$Z$1048576,MATCH($A878,'Hoja de Trabajo para listado'!$A$155:$A$1048576,0),MATCH((CUADRO!L$4&amp;$E878),'Hoja de Trabajo para listado'!$A$151:$Z$151,0)),0)+IFERROR(INDEX('Hoja de Trabajo para listado'!$AB$155:$BA$1048576,MATCH($A878,'Hoja de Trabajo para listado'!$AB$155:$AB$1048576,0),MATCH((CUADRO!L$4&amp;$E878),'Hoja de Trabajo para listado'!$AB$151:$BA$151,0)),0)+IFERROR(INDEX('Hoja de Trabajo para listado'!$BC$155:$CB$1048576,MATCH($A878,'Hoja de Trabajo para listado'!$BC$155:$BC$1048576,0),MATCH((CUADRO!L$4&amp;$E878),'Hoja de Trabajo para listado'!$BC$151:$CB$151,0)),0)+IFERROR(INDEX('Hoja de Trabajo para listado'!$DE$153:$DG$274,MATCH($A878,'Hoja de Trabajo para listado'!$DE$153:$DE$1048576,0),MATCH((CUADRO!L$4&amp;$E878),'Hoja de Trabajo para listado'!$DE$151:$DG$151,0)),0)+IFERROR(INDEX('Hoja de Trabajo para listado'!$CD$155:$DC$1048576,MATCH($A878,'Hoja de Trabajo para listado'!$CD$155:$CD$1048576,0),MATCH((CUADRO!L$4&amp;$E878),'Hoja de Trabajo para listado'!$CD$151:$DC$151,0)),0)</f>
        <v>0</v>
      </c>
      <c r="M878" s="243">
        <f ca="1">+IFERROR(INDEX('Hoja de Trabajo para listado'!$A$155:$Z$1048576,MATCH($A878,'Hoja de Trabajo para listado'!$A$155:$A$1048576,0),MATCH((CUADRO!M$4&amp;$E878),'Hoja de Trabajo para listado'!$A$151:$Z$151,0)),0)+IFERROR(INDEX('Hoja de Trabajo para listado'!$AB$155:$BA$1048576,MATCH($A878,'Hoja de Trabajo para listado'!$AB$155:$AB$1048576,0),MATCH((CUADRO!M$4&amp;$E878),'Hoja de Trabajo para listado'!$AB$151:$BA$151,0)),0)+IFERROR(INDEX('Hoja de Trabajo para listado'!$BC$155:$CB$1048576,MATCH($A878,'Hoja de Trabajo para listado'!$BC$155:$BC$1048576,0),MATCH((CUADRO!M$4&amp;$E878),'Hoja de Trabajo para listado'!$BC$151:$CB$151,0)),0)+IFERROR(INDEX('Hoja de Trabajo para listado'!$DE$153:$DG$274,MATCH($A878,'Hoja de Trabajo para listado'!$DE$153:$DE$1048576,0),MATCH((CUADRO!M$4&amp;$E878),'Hoja de Trabajo para listado'!$DE$151:$DG$151,0)),0)+IFERROR(INDEX('Hoja de Trabajo para listado'!$CD$155:$DC$1048576,MATCH($A878,'Hoja de Trabajo para listado'!$CD$155:$CD$1048576,0),MATCH((CUADRO!M$4&amp;$E878),'Hoja de Trabajo para listado'!$CD$151:$DC$151,0)),0)</f>
        <v>0</v>
      </c>
      <c r="N878" s="243">
        <f ca="1">+IFERROR(INDEX('Hoja de Trabajo para listado'!$A$155:$Z$1048576,MATCH($A878,'Hoja de Trabajo para listado'!$A$155:$A$1048576,0),MATCH((CUADRO!N$4&amp;$E878),'Hoja de Trabajo para listado'!$A$151:$Z$151,0)),0)+IFERROR(INDEX('Hoja de Trabajo para listado'!$AB$155:$BA$1048576,MATCH($A878,'Hoja de Trabajo para listado'!$AB$155:$AB$1048576,0),MATCH((CUADRO!N$4&amp;$E878),'Hoja de Trabajo para listado'!$AB$151:$BA$151,0)),0)+IFERROR(INDEX('Hoja de Trabajo para listado'!$BC$155:$CB$1048576,MATCH($A878,'Hoja de Trabajo para listado'!$BC$155:$BC$1048576,0),MATCH((CUADRO!N$4&amp;$E878),'Hoja de Trabajo para listado'!$BC$151:$CB$151,0)),0)+IFERROR(INDEX('Hoja de Trabajo para listado'!$DE$153:$DG$274,MATCH($A878,'Hoja de Trabajo para listado'!$DE$153:$DE$1048576,0),MATCH((CUADRO!N$4&amp;$E878),'Hoja de Trabajo para listado'!$DE$151:$DG$151,0)),0)+IFERROR(INDEX('Hoja de Trabajo para listado'!$CD$155:$DC$1048576,MATCH($A878,'Hoja de Trabajo para listado'!$CD$155:$CD$1048576,0),MATCH((CUADRO!N$4&amp;$E878),'Hoja de Trabajo para listado'!$CD$151:$DC$151,0)),0)</f>
        <v>0</v>
      </c>
      <c r="O878" s="243">
        <f ca="1">+IFERROR(INDEX('Hoja de Trabajo para listado'!$A$155:$Z$1048576,MATCH($A878,'Hoja de Trabajo para listado'!$A$155:$A$1048576,0),MATCH((CUADRO!O$4&amp;$E878),'Hoja de Trabajo para listado'!$A$151:$Z$151,0)),0)+IFERROR(INDEX('Hoja de Trabajo para listado'!$AB$155:$BA$1048576,MATCH($A878,'Hoja de Trabajo para listado'!$AB$155:$AB$1048576,0),MATCH((CUADRO!O$4&amp;$E878),'Hoja de Trabajo para listado'!$AB$151:$BA$151,0)),0)+IFERROR(INDEX('Hoja de Trabajo para listado'!$BC$155:$CB$1048576,MATCH($A878,'Hoja de Trabajo para listado'!$BC$155:$BC$1048576,0),MATCH((CUADRO!O$4&amp;$E878),'Hoja de Trabajo para listado'!$BC$151:$CB$151,0)),0)+IFERROR(INDEX('Hoja de Trabajo para listado'!$DE$153:$DG$274,MATCH($A878,'Hoja de Trabajo para listado'!$DE$153:$DE$1048576,0),MATCH((CUADRO!O$4&amp;$E878),'Hoja de Trabajo para listado'!$DE$151:$DG$151,0)),0)+IFERROR(INDEX('Hoja de Trabajo para listado'!$CD$155:$DC$1048576,MATCH($A878,'Hoja de Trabajo para listado'!$CD$155:$CD$1048576,0),MATCH((CUADRO!O$4&amp;$E878),'Hoja de Trabajo para listado'!$CD$151:$DC$151,0)),0)</f>
        <v>0</v>
      </c>
      <c r="P878" s="243">
        <f ca="1">+IFERROR(INDEX('Hoja de Trabajo para listado'!$A$155:$Z$1048576,MATCH($A878,'Hoja de Trabajo para listado'!$A$155:$A$1048576,0),MATCH((CUADRO!P$4&amp;$E878),'Hoja de Trabajo para listado'!$A$151:$Z$151,0)),0)+IFERROR(INDEX('Hoja de Trabajo para listado'!$AB$155:$BA$1048576,MATCH($A878,'Hoja de Trabajo para listado'!$AB$155:$AB$1048576,0),MATCH((CUADRO!P$4&amp;$E878),'Hoja de Trabajo para listado'!$AB$151:$BA$151,0)),0)+IFERROR(INDEX('Hoja de Trabajo para listado'!$BC$155:$CB$1048576,MATCH($A878,'Hoja de Trabajo para listado'!$BC$155:$BC$1048576,0),MATCH((CUADRO!P$4&amp;$E878),'Hoja de Trabajo para listado'!$BC$151:$CB$151,0)),0)+IFERROR(INDEX('Hoja de Trabajo para listado'!$DE$153:$DG$274,MATCH($A878,'Hoja de Trabajo para listado'!$DE$153:$DE$1048576,0),MATCH((CUADRO!P$4&amp;$E878),'Hoja de Trabajo para listado'!$DE$151:$DG$151,0)),0)+IFERROR(INDEX('Hoja de Trabajo para listado'!$CD$155:$DC$1048576,MATCH($A878,'Hoja de Trabajo para listado'!$CD$155:$CD$1048576,0),MATCH((CUADRO!P$4&amp;$E878),'Hoja de Trabajo para listado'!$CD$151:$DC$151,0)),0)</f>
        <v>0</v>
      </c>
      <c r="Q878" s="243">
        <f ca="1">+IFERROR(INDEX('Hoja de Trabajo para listado'!$A$155:$Z$1048576,MATCH($A878,'Hoja de Trabajo para listado'!$A$155:$A$1048576,0),MATCH((CUADRO!Q$4&amp;$E878),'Hoja de Trabajo para listado'!$A$151:$Z$151,0)),0)+IFERROR(INDEX('Hoja de Trabajo para listado'!$AB$155:$BA$1048576,MATCH($A878,'Hoja de Trabajo para listado'!$AB$155:$AB$1048576,0),MATCH((CUADRO!Q$4&amp;$E878),'Hoja de Trabajo para listado'!$AB$151:$BA$151,0)),0)+IFERROR(INDEX('Hoja de Trabajo para listado'!$BC$155:$CB$1048576,MATCH($A878,'Hoja de Trabajo para listado'!$BC$155:$BC$1048576,0),MATCH((CUADRO!Q$4&amp;$E878),'Hoja de Trabajo para listado'!$BC$151:$CB$151,0)),0)+IFERROR(INDEX('Hoja de Trabajo para listado'!$DE$153:$DG$274,MATCH($A878,'Hoja de Trabajo para listado'!$DE$153:$DE$1048576,0),MATCH((CUADRO!Q$4&amp;$E878),'Hoja de Trabajo para listado'!$DE$151:$DG$151,0)),0)+IFERROR(INDEX('Hoja de Trabajo para listado'!$CD$155:$DC$1048576,MATCH($A878,'Hoja de Trabajo para listado'!$CD$155:$CD$1048576,0),MATCH((CUADRO!Q$4&amp;$E878),'Hoja de Trabajo para listado'!$CD$151:$DC$151,0)),0)</f>
        <v>0</v>
      </c>
      <c r="R878" s="243">
        <f t="shared" ca="1" si="33"/>
        <v>0</v>
      </c>
      <c r="S878" s="256">
        <f ca="1">+R877+R878</f>
        <v>0</v>
      </c>
      <c r="T878" s="243">
        <f ca="1">+S878</f>
        <v>0</v>
      </c>
      <c r="U878" s="242">
        <f t="shared" si="34"/>
        <v>2</v>
      </c>
      <c r="V878" s="327" t="str">
        <f>+VLOOKUP(A878,bd_lista!$A$3:$E$592,5,FALSE)</f>
        <v>Gobiernos Autonomos Municipales</v>
      </c>
      <c r="W878" s="398"/>
      <c r="X878" s="240">
        <f>+VLOOKUP(A878,[4]Sheet1!$A$13:$D$744,4,FALSE)</f>
        <v>0</v>
      </c>
      <c r="Y878" s="240" t="e">
        <f>+VLOOKUP(X878,bd_lista!$A$3:$C$592,3,FALSE)</f>
        <v>#N/A</v>
      </c>
      <c r="Z878" s="288"/>
      <c r="AA878" s="289"/>
    </row>
    <row r="879" spans="1:27" customFormat="1" ht="15" hidden="1" customHeight="1">
      <c r="A879" s="32">
        <v>1522</v>
      </c>
      <c r="B879" s="393">
        <f>+A879</f>
        <v>1522</v>
      </c>
      <c r="C879" s="245" t="str">
        <f>+VLOOKUP(A879,bd_lista!$A$3:$C$592,3,FALSE)</f>
        <v>Gobierno Autónomo Municipal de San Pedro de Quemes</v>
      </c>
      <c r="D879" s="395" t="str">
        <f>+C879</f>
        <v>Gobierno Autónomo Municipal de San Pedro de Quemes</v>
      </c>
      <c r="E879" s="240" t="s">
        <v>1303</v>
      </c>
      <c r="F879" s="241">
        <f ca="1">+IFERROR(INDEX('Hoja de Trabajo para listado'!$A$155:$Z$1048576,MATCH($A879,'Hoja de Trabajo para listado'!$A$155:$A$1048576,0),MATCH((CUADRO!F$4&amp;$E879),'Hoja de Trabajo para listado'!$A$151:$Z$151,0)),0)+IFERROR(INDEX('Hoja de Trabajo para listado'!$AB$155:$BA$1048576,MATCH($A879,'Hoja de Trabajo para listado'!$AB$155:$AB$1048576,0),MATCH((CUADRO!F$4&amp;$E879),'Hoja de Trabajo para listado'!$AB$151:$BA$151,0)),0)+IFERROR(INDEX('Hoja de Trabajo para listado'!$BC$155:$CB$1048576,MATCH($A879,'Hoja de Trabajo para listado'!$BC$155:$BC$1048576,0),MATCH((CUADRO!F$4&amp;$E879),'Hoja de Trabajo para listado'!$BC$151:$CB$151,0)),0)+IFERROR(INDEX('Hoja de Trabajo para listado'!$DE$153:$DG$274,MATCH($A879,'Hoja de Trabajo para listado'!$DE$153:$DE$1048576,0),MATCH((CUADRO!F$4&amp;$E879),'Hoja de Trabajo para listado'!$DE$151:$DG$151,0)),0)+IFERROR(INDEX('Hoja de Trabajo para listado'!$CD$155:$DC$1048576,MATCH($A879,'Hoja de Trabajo para listado'!$CD$155:$CD$1048576,0),MATCH((CUADRO!F$4&amp;$E879),'Hoja de Trabajo para listado'!$CD$151:$DC$151,0)),0)</f>
        <v>0</v>
      </c>
      <c r="G879" s="241">
        <f ca="1">+IFERROR(INDEX('Hoja de Trabajo para listado'!$A$155:$Z$1048576,MATCH($A879,'Hoja de Trabajo para listado'!$A$155:$A$1048576,0),MATCH((CUADRO!G$4&amp;$E879),'Hoja de Trabajo para listado'!$A$151:$Z$151,0)),0)+IFERROR(INDEX('Hoja de Trabajo para listado'!$AB$155:$BA$1048576,MATCH($A879,'Hoja de Trabajo para listado'!$AB$155:$AB$1048576,0),MATCH((CUADRO!G$4&amp;$E879),'Hoja de Trabajo para listado'!$AB$151:$BA$151,0)),0)+IFERROR(INDEX('Hoja de Trabajo para listado'!$BC$155:$CB$1048576,MATCH($A879,'Hoja de Trabajo para listado'!$BC$155:$BC$1048576,0),MATCH((CUADRO!G$4&amp;$E879),'Hoja de Trabajo para listado'!$BC$151:$CB$151,0)),0)+IFERROR(INDEX('Hoja de Trabajo para listado'!$DE$153:$DG$274,MATCH($A879,'Hoja de Trabajo para listado'!$DE$153:$DE$1048576,0),MATCH((CUADRO!G$4&amp;$E879),'Hoja de Trabajo para listado'!$DE$151:$DG$151,0)),0)+IFERROR(INDEX('Hoja de Trabajo para listado'!$CD$155:$DC$1048576,MATCH($A879,'Hoja de Trabajo para listado'!$CD$155:$CD$1048576,0),MATCH((CUADRO!G$4&amp;$E879),'Hoja de Trabajo para listado'!$CD$151:$DC$151,0)),0)</f>
        <v>0</v>
      </c>
      <c r="H879" s="241">
        <f ca="1">+IFERROR(INDEX('Hoja de Trabajo para listado'!$A$155:$Z$1048576,MATCH($A879,'Hoja de Trabajo para listado'!$A$155:$A$1048576,0),MATCH((CUADRO!H$4&amp;$E879),'Hoja de Trabajo para listado'!$A$151:$Z$151,0)),0)+IFERROR(INDEX('Hoja de Trabajo para listado'!$AB$155:$BA$1048576,MATCH($A879,'Hoja de Trabajo para listado'!$AB$155:$AB$1048576,0),MATCH((CUADRO!H$4&amp;$E879),'Hoja de Trabajo para listado'!$AB$151:$BA$151,0)),0)+IFERROR(INDEX('Hoja de Trabajo para listado'!$BC$155:$CB$1048576,MATCH($A879,'Hoja de Trabajo para listado'!$BC$155:$BC$1048576,0),MATCH((CUADRO!H$4&amp;$E879),'Hoja de Trabajo para listado'!$BC$151:$CB$151,0)),0)+IFERROR(INDEX('Hoja de Trabajo para listado'!$DE$153:$DG$274,MATCH($A879,'Hoja de Trabajo para listado'!$DE$153:$DE$1048576,0),MATCH((CUADRO!H$4&amp;$E879),'Hoja de Trabajo para listado'!$DE$151:$DG$151,0)),0)+IFERROR(INDEX('Hoja de Trabajo para listado'!$CD$155:$DC$1048576,MATCH($A879,'Hoja de Trabajo para listado'!$CD$155:$CD$1048576,0),MATCH((CUADRO!H$4&amp;$E879),'Hoja de Trabajo para listado'!$CD$151:$DC$151,0)),0)</f>
        <v>0</v>
      </c>
      <c r="I879" s="241">
        <f ca="1">+IFERROR(INDEX('Hoja de Trabajo para listado'!$A$155:$Z$1048576,MATCH($A879,'Hoja de Trabajo para listado'!$A$155:$A$1048576,0),MATCH((CUADRO!I$4&amp;$E879),'Hoja de Trabajo para listado'!$A$151:$Z$151,0)),0)+IFERROR(INDEX('Hoja de Trabajo para listado'!$AB$155:$BA$1048576,MATCH($A879,'Hoja de Trabajo para listado'!$AB$155:$AB$1048576,0),MATCH((CUADRO!I$4&amp;$E879),'Hoja de Trabajo para listado'!$AB$151:$BA$151,0)),0)+IFERROR(INDEX('Hoja de Trabajo para listado'!$BC$155:$CB$1048576,MATCH($A879,'Hoja de Trabajo para listado'!$BC$155:$BC$1048576,0),MATCH((CUADRO!I$4&amp;$E879),'Hoja de Trabajo para listado'!$BC$151:$CB$151,0)),0)+IFERROR(INDEX('Hoja de Trabajo para listado'!$DE$153:$DG$274,MATCH($A879,'Hoja de Trabajo para listado'!$DE$153:$DE$1048576,0),MATCH((CUADRO!I$4&amp;$E879),'Hoja de Trabajo para listado'!$DE$151:$DG$151,0)),0)+IFERROR(INDEX('Hoja de Trabajo para listado'!$CD$155:$DC$1048576,MATCH($A879,'Hoja de Trabajo para listado'!$CD$155:$CD$1048576,0),MATCH((CUADRO!I$4&amp;$E879),'Hoja de Trabajo para listado'!$CD$151:$DC$151,0)),0)</f>
        <v>0</v>
      </c>
      <c r="J879" s="241">
        <f ca="1">+IFERROR(INDEX('Hoja de Trabajo para listado'!$A$155:$Z$1048576,MATCH($A879,'Hoja de Trabajo para listado'!$A$155:$A$1048576,0),MATCH((CUADRO!J$4&amp;$E879),'Hoja de Trabajo para listado'!$A$151:$Z$151,0)),0)+IFERROR(INDEX('Hoja de Trabajo para listado'!$AB$155:$BA$1048576,MATCH($A879,'Hoja de Trabajo para listado'!$AB$155:$AB$1048576,0),MATCH((CUADRO!J$4&amp;$E879),'Hoja de Trabajo para listado'!$AB$151:$BA$151,0)),0)+IFERROR(INDEX('Hoja de Trabajo para listado'!$BC$155:$CB$1048576,MATCH($A879,'Hoja de Trabajo para listado'!$BC$155:$BC$1048576,0),MATCH((CUADRO!J$4&amp;$E879),'Hoja de Trabajo para listado'!$BC$151:$CB$151,0)),0)+IFERROR(INDEX('Hoja de Trabajo para listado'!$DE$153:$DG$274,MATCH($A879,'Hoja de Trabajo para listado'!$DE$153:$DE$1048576,0),MATCH((CUADRO!J$4&amp;$E879),'Hoja de Trabajo para listado'!$DE$151:$DG$151,0)),0)+IFERROR(INDEX('Hoja de Trabajo para listado'!$CD$155:$DC$1048576,MATCH($A879,'Hoja de Trabajo para listado'!$CD$155:$CD$1048576,0),MATCH((CUADRO!J$4&amp;$E879),'Hoja de Trabajo para listado'!$CD$151:$DC$151,0)),0)</f>
        <v>0</v>
      </c>
      <c r="K879" s="241">
        <f ca="1">+IFERROR(INDEX('Hoja de Trabajo para listado'!$A$155:$Z$1048576,MATCH($A879,'Hoja de Trabajo para listado'!$A$155:$A$1048576,0),MATCH((CUADRO!K$4&amp;$E879),'Hoja de Trabajo para listado'!$A$151:$Z$151,0)),0)+IFERROR(INDEX('Hoja de Trabajo para listado'!$AB$155:$BA$1048576,MATCH($A879,'Hoja de Trabajo para listado'!$AB$155:$AB$1048576,0),MATCH((CUADRO!K$4&amp;$E879),'Hoja de Trabajo para listado'!$AB$151:$BA$151,0)),0)+IFERROR(INDEX('Hoja de Trabajo para listado'!$BC$155:$CB$1048576,MATCH($A879,'Hoja de Trabajo para listado'!$BC$155:$BC$1048576,0),MATCH((CUADRO!K$4&amp;$E879),'Hoja de Trabajo para listado'!$BC$151:$CB$151,0)),0)+IFERROR(INDEX('Hoja de Trabajo para listado'!$DE$153:$DG$274,MATCH($A879,'Hoja de Trabajo para listado'!$DE$153:$DE$1048576,0),MATCH((CUADRO!K$4&amp;$E879),'Hoja de Trabajo para listado'!$DE$151:$DG$151,0)),0)+IFERROR(INDEX('Hoja de Trabajo para listado'!$CD$155:$DC$1048576,MATCH($A879,'Hoja de Trabajo para listado'!$CD$155:$CD$1048576,0),MATCH((CUADRO!K$4&amp;$E879),'Hoja de Trabajo para listado'!$CD$151:$DC$151,0)),0)</f>
        <v>0</v>
      </c>
      <c r="L879" s="241">
        <f ca="1">+IFERROR(INDEX('Hoja de Trabajo para listado'!$A$155:$Z$1048576,MATCH($A879,'Hoja de Trabajo para listado'!$A$155:$A$1048576,0),MATCH((CUADRO!L$4&amp;$E879),'Hoja de Trabajo para listado'!$A$151:$Z$151,0)),0)+IFERROR(INDEX('Hoja de Trabajo para listado'!$AB$155:$BA$1048576,MATCH($A879,'Hoja de Trabajo para listado'!$AB$155:$AB$1048576,0),MATCH((CUADRO!L$4&amp;$E879),'Hoja de Trabajo para listado'!$AB$151:$BA$151,0)),0)+IFERROR(INDEX('Hoja de Trabajo para listado'!$BC$155:$CB$1048576,MATCH($A879,'Hoja de Trabajo para listado'!$BC$155:$BC$1048576,0),MATCH((CUADRO!L$4&amp;$E879),'Hoja de Trabajo para listado'!$BC$151:$CB$151,0)),0)+IFERROR(INDEX('Hoja de Trabajo para listado'!$DE$153:$DG$274,MATCH($A879,'Hoja de Trabajo para listado'!$DE$153:$DE$1048576,0),MATCH((CUADRO!L$4&amp;$E879),'Hoja de Trabajo para listado'!$DE$151:$DG$151,0)),0)+IFERROR(INDEX('Hoja de Trabajo para listado'!$CD$155:$DC$1048576,MATCH($A879,'Hoja de Trabajo para listado'!$CD$155:$CD$1048576,0),MATCH((CUADRO!L$4&amp;$E879),'Hoja de Trabajo para listado'!$CD$151:$DC$151,0)),0)</f>
        <v>0</v>
      </c>
      <c r="M879" s="241">
        <f ca="1">+IFERROR(INDEX('Hoja de Trabajo para listado'!$A$155:$Z$1048576,MATCH($A879,'Hoja de Trabajo para listado'!$A$155:$A$1048576,0),MATCH((CUADRO!M$4&amp;$E879),'Hoja de Trabajo para listado'!$A$151:$Z$151,0)),0)+IFERROR(INDEX('Hoja de Trabajo para listado'!$AB$155:$BA$1048576,MATCH($A879,'Hoja de Trabajo para listado'!$AB$155:$AB$1048576,0),MATCH((CUADRO!M$4&amp;$E879),'Hoja de Trabajo para listado'!$AB$151:$BA$151,0)),0)+IFERROR(INDEX('Hoja de Trabajo para listado'!$BC$155:$CB$1048576,MATCH($A879,'Hoja de Trabajo para listado'!$BC$155:$BC$1048576,0),MATCH((CUADRO!M$4&amp;$E879),'Hoja de Trabajo para listado'!$BC$151:$CB$151,0)),0)+IFERROR(INDEX('Hoja de Trabajo para listado'!$DE$153:$DG$274,MATCH($A879,'Hoja de Trabajo para listado'!$DE$153:$DE$1048576,0),MATCH((CUADRO!M$4&amp;$E879),'Hoja de Trabajo para listado'!$DE$151:$DG$151,0)),0)+IFERROR(INDEX('Hoja de Trabajo para listado'!$CD$155:$DC$1048576,MATCH($A879,'Hoja de Trabajo para listado'!$CD$155:$CD$1048576,0),MATCH((CUADRO!M$4&amp;$E879),'Hoja de Trabajo para listado'!$CD$151:$DC$151,0)),0)</f>
        <v>0</v>
      </c>
      <c r="N879" s="241">
        <f ca="1">+IFERROR(INDEX('Hoja de Trabajo para listado'!$A$155:$Z$1048576,MATCH($A879,'Hoja de Trabajo para listado'!$A$155:$A$1048576,0),MATCH((CUADRO!N$4&amp;$E879),'Hoja de Trabajo para listado'!$A$151:$Z$151,0)),0)+IFERROR(INDEX('Hoja de Trabajo para listado'!$AB$155:$BA$1048576,MATCH($A879,'Hoja de Trabajo para listado'!$AB$155:$AB$1048576,0),MATCH((CUADRO!N$4&amp;$E879),'Hoja de Trabajo para listado'!$AB$151:$BA$151,0)),0)+IFERROR(INDEX('Hoja de Trabajo para listado'!$BC$155:$CB$1048576,MATCH($A879,'Hoja de Trabajo para listado'!$BC$155:$BC$1048576,0),MATCH((CUADRO!N$4&amp;$E879),'Hoja de Trabajo para listado'!$BC$151:$CB$151,0)),0)+IFERROR(INDEX('Hoja de Trabajo para listado'!$DE$153:$DG$274,MATCH($A879,'Hoja de Trabajo para listado'!$DE$153:$DE$1048576,0),MATCH((CUADRO!N$4&amp;$E879),'Hoja de Trabajo para listado'!$DE$151:$DG$151,0)),0)+IFERROR(INDEX('Hoja de Trabajo para listado'!$CD$155:$DC$1048576,MATCH($A879,'Hoja de Trabajo para listado'!$CD$155:$CD$1048576,0),MATCH((CUADRO!N$4&amp;$E879),'Hoja de Trabajo para listado'!$CD$151:$DC$151,0)),0)</f>
        <v>0</v>
      </c>
      <c r="O879" s="241">
        <f ca="1">+IFERROR(INDEX('Hoja de Trabajo para listado'!$A$155:$Z$1048576,MATCH($A879,'Hoja de Trabajo para listado'!$A$155:$A$1048576,0),MATCH((CUADRO!O$4&amp;$E879),'Hoja de Trabajo para listado'!$A$151:$Z$151,0)),0)+IFERROR(INDEX('Hoja de Trabajo para listado'!$AB$155:$BA$1048576,MATCH($A879,'Hoja de Trabajo para listado'!$AB$155:$AB$1048576,0),MATCH((CUADRO!O$4&amp;$E879),'Hoja de Trabajo para listado'!$AB$151:$BA$151,0)),0)+IFERROR(INDEX('Hoja de Trabajo para listado'!$BC$155:$CB$1048576,MATCH($A879,'Hoja de Trabajo para listado'!$BC$155:$BC$1048576,0),MATCH((CUADRO!O$4&amp;$E879),'Hoja de Trabajo para listado'!$BC$151:$CB$151,0)),0)+IFERROR(INDEX('Hoja de Trabajo para listado'!$DE$153:$DG$274,MATCH($A879,'Hoja de Trabajo para listado'!$DE$153:$DE$1048576,0),MATCH((CUADRO!O$4&amp;$E879),'Hoja de Trabajo para listado'!$DE$151:$DG$151,0)),0)+IFERROR(INDEX('Hoja de Trabajo para listado'!$CD$155:$DC$1048576,MATCH($A879,'Hoja de Trabajo para listado'!$CD$155:$CD$1048576,0),MATCH((CUADRO!O$4&amp;$E879),'Hoja de Trabajo para listado'!$CD$151:$DC$151,0)),0)</f>
        <v>0</v>
      </c>
      <c r="P879" s="241">
        <f ca="1">+IFERROR(INDEX('Hoja de Trabajo para listado'!$A$155:$Z$1048576,MATCH($A879,'Hoja de Trabajo para listado'!$A$155:$A$1048576,0),MATCH((CUADRO!P$4&amp;$E879),'Hoja de Trabajo para listado'!$A$151:$Z$151,0)),0)+IFERROR(INDEX('Hoja de Trabajo para listado'!$AB$155:$BA$1048576,MATCH($A879,'Hoja de Trabajo para listado'!$AB$155:$AB$1048576,0),MATCH((CUADRO!P$4&amp;$E879),'Hoja de Trabajo para listado'!$AB$151:$BA$151,0)),0)+IFERROR(INDEX('Hoja de Trabajo para listado'!$BC$155:$CB$1048576,MATCH($A879,'Hoja de Trabajo para listado'!$BC$155:$BC$1048576,0),MATCH((CUADRO!P$4&amp;$E879),'Hoja de Trabajo para listado'!$BC$151:$CB$151,0)),0)+IFERROR(INDEX('Hoja de Trabajo para listado'!$DE$153:$DG$274,MATCH($A879,'Hoja de Trabajo para listado'!$DE$153:$DE$1048576,0),MATCH((CUADRO!P$4&amp;$E879),'Hoja de Trabajo para listado'!$DE$151:$DG$151,0)),0)+IFERROR(INDEX('Hoja de Trabajo para listado'!$CD$155:$DC$1048576,MATCH($A879,'Hoja de Trabajo para listado'!$CD$155:$CD$1048576,0),MATCH((CUADRO!P$4&amp;$E879),'Hoja de Trabajo para listado'!$CD$151:$DC$151,0)),0)</f>
        <v>0</v>
      </c>
      <c r="Q879" s="241">
        <f ca="1">+IFERROR(INDEX('Hoja de Trabajo para listado'!$A$155:$Z$1048576,MATCH($A879,'Hoja de Trabajo para listado'!$A$155:$A$1048576,0),MATCH((CUADRO!Q$4&amp;$E879),'Hoja de Trabajo para listado'!$A$151:$Z$151,0)),0)+IFERROR(INDEX('Hoja de Trabajo para listado'!$AB$155:$BA$1048576,MATCH($A879,'Hoja de Trabajo para listado'!$AB$155:$AB$1048576,0),MATCH((CUADRO!Q$4&amp;$E879),'Hoja de Trabajo para listado'!$AB$151:$BA$151,0)),0)+IFERROR(INDEX('Hoja de Trabajo para listado'!$BC$155:$CB$1048576,MATCH($A879,'Hoja de Trabajo para listado'!$BC$155:$BC$1048576,0),MATCH((CUADRO!Q$4&amp;$E879),'Hoja de Trabajo para listado'!$BC$151:$CB$151,0)),0)+IFERROR(INDEX('Hoja de Trabajo para listado'!$DE$153:$DG$274,MATCH($A879,'Hoja de Trabajo para listado'!$DE$153:$DE$1048576,0),MATCH((CUADRO!Q$4&amp;$E879),'Hoja de Trabajo para listado'!$DE$151:$DG$151,0)),0)+IFERROR(INDEX('Hoja de Trabajo para listado'!$CD$155:$DC$1048576,MATCH($A879,'Hoja de Trabajo para listado'!$CD$155:$CD$1048576,0),MATCH((CUADRO!Q$4&amp;$E879),'Hoja de Trabajo para listado'!$CD$151:$DC$151,0)),0)</f>
        <v>0</v>
      </c>
      <c r="R879" s="241">
        <f t="shared" ca="1" si="33"/>
        <v>0</v>
      </c>
      <c r="S879" s="247"/>
      <c r="T879" s="241">
        <f ca="1">+T880</f>
        <v>0</v>
      </c>
      <c r="U879" s="240">
        <f t="shared" si="34"/>
        <v>1</v>
      </c>
      <c r="V879" s="327" t="str">
        <f>+VLOOKUP(A879,bd_lista!$A$3:$E$592,5,FALSE)</f>
        <v>Gobiernos Autonomos Municipales</v>
      </c>
      <c r="W879" s="397" t="str">
        <f>+V879</f>
        <v>Gobiernos Autonomos Municipales</v>
      </c>
      <c r="X879" s="240">
        <f>+VLOOKUP(A879,[4]Sheet1!$A$13:$D$744,4,FALSE)</f>
        <v>0</v>
      </c>
      <c r="Y879" s="240" t="e">
        <f>+VLOOKUP(X879,bd_lista!$A$3:$C$592,3,FALSE)</f>
        <v>#N/A</v>
      </c>
      <c r="Z879" s="290">
        <f>+X879</f>
        <v>0</v>
      </c>
      <c r="AA879" s="291" t="e">
        <f>+Y879</f>
        <v>#N/A</v>
      </c>
    </row>
    <row r="880" spans="1:27" customFormat="1" ht="15" hidden="1" customHeight="1">
      <c r="A880" s="32">
        <v>1522</v>
      </c>
      <c r="B880" s="394"/>
      <c r="C880" s="245" t="str">
        <f>+VLOOKUP(A880,bd_lista!$A$3:$C$592,3,FALSE)</f>
        <v>Gobierno Autónomo Municipal de San Pedro de Quemes</v>
      </c>
      <c r="D880" s="396"/>
      <c r="E880" s="242" t="s">
        <v>1304</v>
      </c>
      <c r="F880" s="243">
        <f ca="1">+IFERROR(INDEX('Hoja de Trabajo para listado'!$A$155:$Z$1048576,MATCH($A880,'Hoja de Trabajo para listado'!$A$155:$A$1048576,0),MATCH((CUADRO!F$4&amp;$E880),'Hoja de Trabajo para listado'!$A$151:$Z$151,0)),0)+IFERROR(INDEX('Hoja de Trabajo para listado'!$AB$155:$BA$1048576,MATCH($A880,'Hoja de Trabajo para listado'!$AB$155:$AB$1048576,0),MATCH((CUADRO!F$4&amp;$E880),'Hoja de Trabajo para listado'!$AB$151:$BA$151,0)),0)+IFERROR(INDEX('Hoja de Trabajo para listado'!$BC$155:$CB$1048576,MATCH($A880,'Hoja de Trabajo para listado'!$BC$155:$BC$1048576,0),MATCH((CUADRO!F$4&amp;$E880),'Hoja de Trabajo para listado'!$BC$151:$CB$151,0)),0)+IFERROR(INDEX('Hoja de Trabajo para listado'!$DE$153:$DG$274,MATCH($A880,'Hoja de Trabajo para listado'!$DE$153:$DE$1048576,0),MATCH((CUADRO!F$4&amp;$E880),'Hoja de Trabajo para listado'!$DE$151:$DG$151,0)),0)+IFERROR(INDEX('Hoja de Trabajo para listado'!$CD$155:$DC$1048576,MATCH($A880,'Hoja de Trabajo para listado'!$CD$155:$CD$1048576,0),MATCH((CUADRO!F$4&amp;$E880),'Hoja de Trabajo para listado'!$CD$151:$DC$151,0)),0)</f>
        <v>0</v>
      </c>
      <c r="G880" s="243">
        <f ca="1">+IFERROR(INDEX('Hoja de Trabajo para listado'!$A$155:$Z$1048576,MATCH($A880,'Hoja de Trabajo para listado'!$A$155:$A$1048576,0),MATCH((CUADRO!G$4&amp;$E880),'Hoja de Trabajo para listado'!$A$151:$Z$151,0)),0)+IFERROR(INDEX('Hoja de Trabajo para listado'!$AB$155:$BA$1048576,MATCH($A880,'Hoja de Trabajo para listado'!$AB$155:$AB$1048576,0),MATCH((CUADRO!G$4&amp;$E880),'Hoja de Trabajo para listado'!$AB$151:$BA$151,0)),0)+IFERROR(INDEX('Hoja de Trabajo para listado'!$BC$155:$CB$1048576,MATCH($A880,'Hoja de Trabajo para listado'!$BC$155:$BC$1048576,0),MATCH((CUADRO!G$4&amp;$E880),'Hoja de Trabajo para listado'!$BC$151:$CB$151,0)),0)+IFERROR(INDEX('Hoja de Trabajo para listado'!$DE$153:$DG$274,MATCH($A880,'Hoja de Trabajo para listado'!$DE$153:$DE$1048576,0),MATCH((CUADRO!G$4&amp;$E880),'Hoja de Trabajo para listado'!$DE$151:$DG$151,0)),0)+IFERROR(INDEX('Hoja de Trabajo para listado'!$CD$155:$DC$1048576,MATCH($A880,'Hoja de Trabajo para listado'!$CD$155:$CD$1048576,0),MATCH((CUADRO!G$4&amp;$E880),'Hoja de Trabajo para listado'!$CD$151:$DC$151,0)),0)</f>
        <v>0</v>
      </c>
      <c r="H880" s="243">
        <f ca="1">+IFERROR(INDEX('Hoja de Trabajo para listado'!$A$155:$Z$1048576,MATCH($A880,'Hoja de Trabajo para listado'!$A$155:$A$1048576,0),MATCH((CUADRO!H$4&amp;$E880),'Hoja de Trabajo para listado'!$A$151:$Z$151,0)),0)+IFERROR(INDEX('Hoja de Trabajo para listado'!$AB$155:$BA$1048576,MATCH($A880,'Hoja de Trabajo para listado'!$AB$155:$AB$1048576,0),MATCH((CUADRO!H$4&amp;$E880),'Hoja de Trabajo para listado'!$AB$151:$BA$151,0)),0)+IFERROR(INDEX('Hoja de Trabajo para listado'!$BC$155:$CB$1048576,MATCH($A880,'Hoja de Trabajo para listado'!$BC$155:$BC$1048576,0),MATCH((CUADRO!H$4&amp;$E880),'Hoja de Trabajo para listado'!$BC$151:$CB$151,0)),0)+IFERROR(INDEX('Hoja de Trabajo para listado'!$DE$153:$DG$274,MATCH($A880,'Hoja de Trabajo para listado'!$DE$153:$DE$1048576,0),MATCH((CUADRO!H$4&amp;$E880),'Hoja de Trabajo para listado'!$DE$151:$DG$151,0)),0)+IFERROR(INDEX('Hoja de Trabajo para listado'!$CD$155:$DC$1048576,MATCH($A880,'Hoja de Trabajo para listado'!$CD$155:$CD$1048576,0),MATCH((CUADRO!H$4&amp;$E880),'Hoja de Trabajo para listado'!$CD$151:$DC$151,0)),0)</f>
        <v>0</v>
      </c>
      <c r="I880" s="243">
        <f ca="1">+IFERROR(INDEX('Hoja de Trabajo para listado'!$A$155:$Z$1048576,MATCH($A880,'Hoja de Trabajo para listado'!$A$155:$A$1048576,0),MATCH((CUADRO!I$4&amp;$E880),'Hoja de Trabajo para listado'!$A$151:$Z$151,0)),0)+IFERROR(INDEX('Hoja de Trabajo para listado'!$AB$155:$BA$1048576,MATCH($A880,'Hoja de Trabajo para listado'!$AB$155:$AB$1048576,0),MATCH((CUADRO!I$4&amp;$E880),'Hoja de Trabajo para listado'!$AB$151:$BA$151,0)),0)+IFERROR(INDEX('Hoja de Trabajo para listado'!$BC$155:$CB$1048576,MATCH($A880,'Hoja de Trabajo para listado'!$BC$155:$BC$1048576,0),MATCH((CUADRO!I$4&amp;$E880),'Hoja de Trabajo para listado'!$BC$151:$CB$151,0)),0)+IFERROR(INDEX('Hoja de Trabajo para listado'!$DE$153:$DG$274,MATCH($A880,'Hoja de Trabajo para listado'!$DE$153:$DE$1048576,0),MATCH((CUADRO!I$4&amp;$E880),'Hoja de Trabajo para listado'!$DE$151:$DG$151,0)),0)+IFERROR(INDEX('Hoja de Trabajo para listado'!$CD$155:$DC$1048576,MATCH($A880,'Hoja de Trabajo para listado'!$CD$155:$CD$1048576,0),MATCH((CUADRO!I$4&amp;$E880),'Hoja de Trabajo para listado'!$CD$151:$DC$151,0)),0)</f>
        <v>0</v>
      </c>
      <c r="J880" s="243">
        <f ca="1">+IFERROR(INDEX('Hoja de Trabajo para listado'!$A$155:$Z$1048576,MATCH($A880,'Hoja de Trabajo para listado'!$A$155:$A$1048576,0),MATCH((CUADRO!J$4&amp;$E880),'Hoja de Trabajo para listado'!$A$151:$Z$151,0)),0)+IFERROR(INDEX('Hoja de Trabajo para listado'!$AB$155:$BA$1048576,MATCH($A880,'Hoja de Trabajo para listado'!$AB$155:$AB$1048576,0),MATCH((CUADRO!J$4&amp;$E880),'Hoja de Trabajo para listado'!$AB$151:$BA$151,0)),0)+IFERROR(INDEX('Hoja de Trabajo para listado'!$BC$155:$CB$1048576,MATCH($A880,'Hoja de Trabajo para listado'!$BC$155:$BC$1048576,0),MATCH((CUADRO!J$4&amp;$E880),'Hoja de Trabajo para listado'!$BC$151:$CB$151,0)),0)+IFERROR(INDEX('Hoja de Trabajo para listado'!$DE$153:$DG$274,MATCH($A880,'Hoja de Trabajo para listado'!$DE$153:$DE$1048576,0),MATCH((CUADRO!J$4&amp;$E880),'Hoja de Trabajo para listado'!$DE$151:$DG$151,0)),0)+IFERROR(INDEX('Hoja de Trabajo para listado'!$CD$155:$DC$1048576,MATCH($A880,'Hoja de Trabajo para listado'!$CD$155:$CD$1048576,0),MATCH((CUADRO!J$4&amp;$E880),'Hoja de Trabajo para listado'!$CD$151:$DC$151,0)),0)</f>
        <v>0</v>
      </c>
      <c r="K880" s="243">
        <f ca="1">+IFERROR(INDEX('Hoja de Trabajo para listado'!$A$155:$Z$1048576,MATCH($A880,'Hoja de Trabajo para listado'!$A$155:$A$1048576,0),MATCH((CUADRO!K$4&amp;$E880),'Hoja de Trabajo para listado'!$A$151:$Z$151,0)),0)+IFERROR(INDEX('Hoja de Trabajo para listado'!$AB$155:$BA$1048576,MATCH($A880,'Hoja de Trabajo para listado'!$AB$155:$AB$1048576,0),MATCH((CUADRO!K$4&amp;$E880),'Hoja de Trabajo para listado'!$AB$151:$BA$151,0)),0)+IFERROR(INDEX('Hoja de Trabajo para listado'!$BC$155:$CB$1048576,MATCH($A880,'Hoja de Trabajo para listado'!$BC$155:$BC$1048576,0),MATCH((CUADRO!K$4&amp;$E880),'Hoja de Trabajo para listado'!$BC$151:$CB$151,0)),0)+IFERROR(INDEX('Hoja de Trabajo para listado'!$DE$153:$DG$274,MATCH($A880,'Hoja de Trabajo para listado'!$DE$153:$DE$1048576,0),MATCH((CUADRO!K$4&amp;$E880),'Hoja de Trabajo para listado'!$DE$151:$DG$151,0)),0)+IFERROR(INDEX('Hoja de Trabajo para listado'!$CD$155:$DC$1048576,MATCH($A880,'Hoja de Trabajo para listado'!$CD$155:$CD$1048576,0),MATCH((CUADRO!K$4&amp;$E880),'Hoja de Trabajo para listado'!$CD$151:$DC$151,0)),0)</f>
        <v>0</v>
      </c>
      <c r="L880" s="243">
        <f ca="1">+IFERROR(INDEX('Hoja de Trabajo para listado'!$A$155:$Z$1048576,MATCH($A880,'Hoja de Trabajo para listado'!$A$155:$A$1048576,0),MATCH((CUADRO!L$4&amp;$E880),'Hoja de Trabajo para listado'!$A$151:$Z$151,0)),0)+IFERROR(INDEX('Hoja de Trabajo para listado'!$AB$155:$BA$1048576,MATCH($A880,'Hoja de Trabajo para listado'!$AB$155:$AB$1048576,0),MATCH((CUADRO!L$4&amp;$E880),'Hoja de Trabajo para listado'!$AB$151:$BA$151,0)),0)+IFERROR(INDEX('Hoja de Trabajo para listado'!$BC$155:$CB$1048576,MATCH($A880,'Hoja de Trabajo para listado'!$BC$155:$BC$1048576,0),MATCH((CUADRO!L$4&amp;$E880),'Hoja de Trabajo para listado'!$BC$151:$CB$151,0)),0)+IFERROR(INDEX('Hoja de Trabajo para listado'!$DE$153:$DG$274,MATCH($A880,'Hoja de Trabajo para listado'!$DE$153:$DE$1048576,0),MATCH((CUADRO!L$4&amp;$E880),'Hoja de Trabajo para listado'!$DE$151:$DG$151,0)),0)+IFERROR(INDEX('Hoja de Trabajo para listado'!$CD$155:$DC$1048576,MATCH($A880,'Hoja de Trabajo para listado'!$CD$155:$CD$1048576,0),MATCH((CUADRO!L$4&amp;$E880),'Hoja de Trabajo para listado'!$CD$151:$DC$151,0)),0)</f>
        <v>0</v>
      </c>
      <c r="M880" s="243">
        <f ca="1">+IFERROR(INDEX('Hoja de Trabajo para listado'!$A$155:$Z$1048576,MATCH($A880,'Hoja de Trabajo para listado'!$A$155:$A$1048576,0),MATCH((CUADRO!M$4&amp;$E880),'Hoja de Trabajo para listado'!$A$151:$Z$151,0)),0)+IFERROR(INDEX('Hoja de Trabajo para listado'!$AB$155:$BA$1048576,MATCH($A880,'Hoja de Trabajo para listado'!$AB$155:$AB$1048576,0),MATCH((CUADRO!M$4&amp;$E880),'Hoja de Trabajo para listado'!$AB$151:$BA$151,0)),0)+IFERROR(INDEX('Hoja de Trabajo para listado'!$BC$155:$CB$1048576,MATCH($A880,'Hoja de Trabajo para listado'!$BC$155:$BC$1048576,0),MATCH((CUADRO!M$4&amp;$E880),'Hoja de Trabajo para listado'!$BC$151:$CB$151,0)),0)+IFERROR(INDEX('Hoja de Trabajo para listado'!$DE$153:$DG$274,MATCH($A880,'Hoja de Trabajo para listado'!$DE$153:$DE$1048576,0),MATCH((CUADRO!M$4&amp;$E880),'Hoja de Trabajo para listado'!$DE$151:$DG$151,0)),0)+IFERROR(INDEX('Hoja de Trabajo para listado'!$CD$155:$DC$1048576,MATCH($A880,'Hoja de Trabajo para listado'!$CD$155:$CD$1048576,0),MATCH((CUADRO!M$4&amp;$E880),'Hoja de Trabajo para listado'!$CD$151:$DC$151,0)),0)</f>
        <v>0</v>
      </c>
      <c r="N880" s="243">
        <f ca="1">+IFERROR(INDEX('Hoja de Trabajo para listado'!$A$155:$Z$1048576,MATCH($A880,'Hoja de Trabajo para listado'!$A$155:$A$1048576,0),MATCH((CUADRO!N$4&amp;$E880),'Hoja de Trabajo para listado'!$A$151:$Z$151,0)),0)+IFERROR(INDEX('Hoja de Trabajo para listado'!$AB$155:$BA$1048576,MATCH($A880,'Hoja de Trabajo para listado'!$AB$155:$AB$1048576,0),MATCH((CUADRO!N$4&amp;$E880),'Hoja de Trabajo para listado'!$AB$151:$BA$151,0)),0)+IFERROR(INDEX('Hoja de Trabajo para listado'!$BC$155:$CB$1048576,MATCH($A880,'Hoja de Trabajo para listado'!$BC$155:$BC$1048576,0),MATCH((CUADRO!N$4&amp;$E880),'Hoja de Trabajo para listado'!$BC$151:$CB$151,0)),0)+IFERROR(INDEX('Hoja de Trabajo para listado'!$DE$153:$DG$274,MATCH($A880,'Hoja de Trabajo para listado'!$DE$153:$DE$1048576,0),MATCH((CUADRO!N$4&amp;$E880),'Hoja de Trabajo para listado'!$DE$151:$DG$151,0)),0)+IFERROR(INDEX('Hoja de Trabajo para listado'!$CD$155:$DC$1048576,MATCH($A880,'Hoja de Trabajo para listado'!$CD$155:$CD$1048576,0),MATCH((CUADRO!N$4&amp;$E880),'Hoja de Trabajo para listado'!$CD$151:$DC$151,0)),0)</f>
        <v>0</v>
      </c>
      <c r="O880" s="243">
        <f ca="1">+IFERROR(INDEX('Hoja de Trabajo para listado'!$A$155:$Z$1048576,MATCH($A880,'Hoja de Trabajo para listado'!$A$155:$A$1048576,0),MATCH((CUADRO!O$4&amp;$E880),'Hoja de Trabajo para listado'!$A$151:$Z$151,0)),0)+IFERROR(INDEX('Hoja de Trabajo para listado'!$AB$155:$BA$1048576,MATCH($A880,'Hoja de Trabajo para listado'!$AB$155:$AB$1048576,0),MATCH((CUADRO!O$4&amp;$E880),'Hoja de Trabajo para listado'!$AB$151:$BA$151,0)),0)+IFERROR(INDEX('Hoja de Trabajo para listado'!$BC$155:$CB$1048576,MATCH($A880,'Hoja de Trabajo para listado'!$BC$155:$BC$1048576,0),MATCH((CUADRO!O$4&amp;$E880),'Hoja de Trabajo para listado'!$BC$151:$CB$151,0)),0)+IFERROR(INDEX('Hoja de Trabajo para listado'!$DE$153:$DG$274,MATCH($A880,'Hoja de Trabajo para listado'!$DE$153:$DE$1048576,0),MATCH((CUADRO!O$4&amp;$E880),'Hoja de Trabajo para listado'!$DE$151:$DG$151,0)),0)+IFERROR(INDEX('Hoja de Trabajo para listado'!$CD$155:$DC$1048576,MATCH($A880,'Hoja de Trabajo para listado'!$CD$155:$CD$1048576,0),MATCH((CUADRO!O$4&amp;$E880),'Hoja de Trabajo para listado'!$CD$151:$DC$151,0)),0)</f>
        <v>0</v>
      </c>
      <c r="P880" s="243">
        <f ca="1">+IFERROR(INDEX('Hoja de Trabajo para listado'!$A$155:$Z$1048576,MATCH($A880,'Hoja de Trabajo para listado'!$A$155:$A$1048576,0),MATCH((CUADRO!P$4&amp;$E880),'Hoja de Trabajo para listado'!$A$151:$Z$151,0)),0)+IFERROR(INDEX('Hoja de Trabajo para listado'!$AB$155:$BA$1048576,MATCH($A880,'Hoja de Trabajo para listado'!$AB$155:$AB$1048576,0),MATCH((CUADRO!P$4&amp;$E880),'Hoja de Trabajo para listado'!$AB$151:$BA$151,0)),0)+IFERROR(INDEX('Hoja de Trabajo para listado'!$BC$155:$CB$1048576,MATCH($A880,'Hoja de Trabajo para listado'!$BC$155:$BC$1048576,0),MATCH((CUADRO!P$4&amp;$E880),'Hoja de Trabajo para listado'!$BC$151:$CB$151,0)),0)+IFERROR(INDEX('Hoja de Trabajo para listado'!$DE$153:$DG$274,MATCH($A880,'Hoja de Trabajo para listado'!$DE$153:$DE$1048576,0),MATCH((CUADRO!P$4&amp;$E880),'Hoja de Trabajo para listado'!$DE$151:$DG$151,0)),0)+IFERROR(INDEX('Hoja de Trabajo para listado'!$CD$155:$DC$1048576,MATCH($A880,'Hoja de Trabajo para listado'!$CD$155:$CD$1048576,0),MATCH((CUADRO!P$4&amp;$E880),'Hoja de Trabajo para listado'!$CD$151:$DC$151,0)),0)</f>
        <v>0</v>
      </c>
      <c r="Q880" s="243">
        <f ca="1">+IFERROR(INDEX('Hoja de Trabajo para listado'!$A$155:$Z$1048576,MATCH($A880,'Hoja de Trabajo para listado'!$A$155:$A$1048576,0),MATCH((CUADRO!Q$4&amp;$E880),'Hoja de Trabajo para listado'!$A$151:$Z$151,0)),0)+IFERROR(INDEX('Hoja de Trabajo para listado'!$AB$155:$BA$1048576,MATCH($A880,'Hoja de Trabajo para listado'!$AB$155:$AB$1048576,0),MATCH((CUADRO!Q$4&amp;$E880),'Hoja de Trabajo para listado'!$AB$151:$BA$151,0)),0)+IFERROR(INDEX('Hoja de Trabajo para listado'!$BC$155:$CB$1048576,MATCH($A880,'Hoja de Trabajo para listado'!$BC$155:$BC$1048576,0),MATCH((CUADRO!Q$4&amp;$E880),'Hoja de Trabajo para listado'!$BC$151:$CB$151,0)),0)+IFERROR(INDEX('Hoja de Trabajo para listado'!$DE$153:$DG$274,MATCH($A880,'Hoja de Trabajo para listado'!$DE$153:$DE$1048576,0),MATCH((CUADRO!Q$4&amp;$E880),'Hoja de Trabajo para listado'!$DE$151:$DG$151,0)),0)+IFERROR(INDEX('Hoja de Trabajo para listado'!$CD$155:$DC$1048576,MATCH($A880,'Hoja de Trabajo para listado'!$CD$155:$CD$1048576,0),MATCH((CUADRO!Q$4&amp;$E880),'Hoja de Trabajo para listado'!$CD$151:$DC$151,0)),0)</f>
        <v>0</v>
      </c>
      <c r="R880" s="243">
        <f t="shared" ca="1" si="33"/>
        <v>0</v>
      </c>
      <c r="S880" s="256">
        <f ca="1">+R879+R880</f>
        <v>0</v>
      </c>
      <c r="T880" s="243">
        <f ca="1">+S880</f>
        <v>0</v>
      </c>
      <c r="U880" s="242">
        <f t="shared" si="34"/>
        <v>2</v>
      </c>
      <c r="V880" s="327" t="str">
        <f>+VLOOKUP(A880,bd_lista!$A$3:$E$592,5,FALSE)</f>
        <v>Gobiernos Autonomos Municipales</v>
      </c>
      <c r="W880" s="398"/>
      <c r="X880" s="240">
        <f>+VLOOKUP(A880,[4]Sheet1!$A$13:$D$744,4,FALSE)</f>
        <v>0</v>
      </c>
      <c r="Y880" s="240" t="e">
        <f>+VLOOKUP(X880,bd_lista!$A$3:$C$592,3,FALSE)</f>
        <v>#N/A</v>
      </c>
      <c r="Z880" s="288"/>
      <c r="AA880" s="289"/>
    </row>
    <row r="881" spans="1:27" customFormat="1" ht="15" hidden="1" customHeight="1">
      <c r="A881" s="32">
        <v>1523</v>
      </c>
      <c r="B881" s="393">
        <f>+A881</f>
        <v>1523</v>
      </c>
      <c r="C881" s="245" t="str">
        <f>+VLOOKUP(A881,bd_lista!$A$3:$C$592,3,FALSE)</f>
        <v>Gobierno Autónomo Municipal de San Pablo de Lípez</v>
      </c>
      <c r="D881" s="395" t="str">
        <f>+C881</f>
        <v>Gobierno Autónomo Municipal de San Pablo de Lípez</v>
      </c>
      <c r="E881" s="240" t="s">
        <v>1303</v>
      </c>
      <c r="F881" s="241">
        <f ca="1">+IFERROR(INDEX('Hoja de Trabajo para listado'!$A$155:$Z$1048576,MATCH($A881,'Hoja de Trabajo para listado'!$A$155:$A$1048576,0),MATCH((CUADRO!F$4&amp;$E881),'Hoja de Trabajo para listado'!$A$151:$Z$151,0)),0)+IFERROR(INDEX('Hoja de Trabajo para listado'!$AB$155:$BA$1048576,MATCH($A881,'Hoja de Trabajo para listado'!$AB$155:$AB$1048576,0),MATCH((CUADRO!F$4&amp;$E881),'Hoja de Trabajo para listado'!$AB$151:$BA$151,0)),0)+IFERROR(INDEX('Hoja de Trabajo para listado'!$BC$155:$CB$1048576,MATCH($A881,'Hoja de Trabajo para listado'!$BC$155:$BC$1048576,0),MATCH((CUADRO!F$4&amp;$E881),'Hoja de Trabajo para listado'!$BC$151:$CB$151,0)),0)+IFERROR(INDEX('Hoja de Trabajo para listado'!$DE$153:$DG$274,MATCH($A881,'Hoja de Trabajo para listado'!$DE$153:$DE$1048576,0),MATCH((CUADRO!F$4&amp;$E881),'Hoja de Trabajo para listado'!$DE$151:$DG$151,0)),0)+IFERROR(INDEX('Hoja de Trabajo para listado'!$CD$155:$DC$1048576,MATCH($A881,'Hoja de Trabajo para listado'!$CD$155:$CD$1048576,0),MATCH((CUADRO!F$4&amp;$E881),'Hoja de Trabajo para listado'!$CD$151:$DC$151,0)),0)</f>
        <v>0</v>
      </c>
      <c r="G881" s="241">
        <f ca="1">+IFERROR(INDEX('Hoja de Trabajo para listado'!$A$155:$Z$1048576,MATCH($A881,'Hoja de Trabajo para listado'!$A$155:$A$1048576,0),MATCH((CUADRO!G$4&amp;$E881),'Hoja de Trabajo para listado'!$A$151:$Z$151,0)),0)+IFERROR(INDEX('Hoja de Trabajo para listado'!$AB$155:$BA$1048576,MATCH($A881,'Hoja de Trabajo para listado'!$AB$155:$AB$1048576,0),MATCH((CUADRO!G$4&amp;$E881),'Hoja de Trabajo para listado'!$AB$151:$BA$151,0)),0)+IFERROR(INDEX('Hoja de Trabajo para listado'!$BC$155:$CB$1048576,MATCH($A881,'Hoja de Trabajo para listado'!$BC$155:$BC$1048576,0),MATCH((CUADRO!G$4&amp;$E881),'Hoja de Trabajo para listado'!$BC$151:$CB$151,0)),0)+IFERROR(INDEX('Hoja de Trabajo para listado'!$DE$153:$DG$274,MATCH($A881,'Hoja de Trabajo para listado'!$DE$153:$DE$1048576,0),MATCH((CUADRO!G$4&amp;$E881),'Hoja de Trabajo para listado'!$DE$151:$DG$151,0)),0)+IFERROR(INDEX('Hoja de Trabajo para listado'!$CD$155:$DC$1048576,MATCH($A881,'Hoja de Trabajo para listado'!$CD$155:$CD$1048576,0),MATCH((CUADRO!G$4&amp;$E881),'Hoja de Trabajo para listado'!$CD$151:$DC$151,0)),0)</f>
        <v>0</v>
      </c>
      <c r="H881" s="241">
        <f ca="1">+IFERROR(INDEX('Hoja de Trabajo para listado'!$A$155:$Z$1048576,MATCH($A881,'Hoja de Trabajo para listado'!$A$155:$A$1048576,0),MATCH((CUADRO!H$4&amp;$E881),'Hoja de Trabajo para listado'!$A$151:$Z$151,0)),0)+IFERROR(INDEX('Hoja de Trabajo para listado'!$AB$155:$BA$1048576,MATCH($A881,'Hoja de Trabajo para listado'!$AB$155:$AB$1048576,0),MATCH((CUADRO!H$4&amp;$E881),'Hoja de Trabajo para listado'!$AB$151:$BA$151,0)),0)+IFERROR(INDEX('Hoja de Trabajo para listado'!$BC$155:$CB$1048576,MATCH($A881,'Hoja de Trabajo para listado'!$BC$155:$BC$1048576,0),MATCH((CUADRO!H$4&amp;$E881),'Hoja de Trabajo para listado'!$BC$151:$CB$151,0)),0)+IFERROR(INDEX('Hoja de Trabajo para listado'!$DE$153:$DG$274,MATCH($A881,'Hoja de Trabajo para listado'!$DE$153:$DE$1048576,0),MATCH((CUADRO!H$4&amp;$E881),'Hoja de Trabajo para listado'!$DE$151:$DG$151,0)),0)+IFERROR(INDEX('Hoja de Trabajo para listado'!$CD$155:$DC$1048576,MATCH($A881,'Hoja de Trabajo para listado'!$CD$155:$CD$1048576,0),MATCH((CUADRO!H$4&amp;$E881),'Hoja de Trabajo para listado'!$CD$151:$DC$151,0)),0)</f>
        <v>0</v>
      </c>
      <c r="I881" s="241">
        <f ca="1">+IFERROR(INDEX('Hoja de Trabajo para listado'!$A$155:$Z$1048576,MATCH($A881,'Hoja de Trabajo para listado'!$A$155:$A$1048576,0),MATCH((CUADRO!I$4&amp;$E881),'Hoja de Trabajo para listado'!$A$151:$Z$151,0)),0)+IFERROR(INDEX('Hoja de Trabajo para listado'!$AB$155:$BA$1048576,MATCH($A881,'Hoja de Trabajo para listado'!$AB$155:$AB$1048576,0),MATCH((CUADRO!I$4&amp;$E881),'Hoja de Trabajo para listado'!$AB$151:$BA$151,0)),0)+IFERROR(INDEX('Hoja de Trabajo para listado'!$BC$155:$CB$1048576,MATCH($A881,'Hoja de Trabajo para listado'!$BC$155:$BC$1048576,0),MATCH((CUADRO!I$4&amp;$E881),'Hoja de Trabajo para listado'!$BC$151:$CB$151,0)),0)+IFERROR(INDEX('Hoja de Trabajo para listado'!$DE$153:$DG$274,MATCH($A881,'Hoja de Trabajo para listado'!$DE$153:$DE$1048576,0),MATCH((CUADRO!I$4&amp;$E881),'Hoja de Trabajo para listado'!$DE$151:$DG$151,0)),0)+IFERROR(INDEX('Hoja de Trabajo para listado'!$CD$155:$DC$1048576,MATCH($A881,'Hoja de Trabajo para listado'!$CD$155:$CD$1048576,0),MATCH((CUADRO!I$4&amp;$E881),'Hoja de Trabajo para listado'!$CD$151:$DC$151,0)),0)</f>
        <v>0</v>
      </c>
      <c r="J881" s="241">
        <f ca="1">+IFERROR(INDEX('Hoja de Trabajo para listado'!$A$155:$Z$1048576,MATCH($A881,'Hoja de Trabajo para listado'!$A$155:$A$1048576,0),MATCH((CUADRO!J$4&amp;$E881),'Hoja de Trabajo para listado'!$A$151:$Z$151,0)),0)+IFERROR(INDEX('Hoja de Trabajo para listado'!$AB$155:$BA$1048576,MATCH($A881,'Hoja de Trabajo para listado'!$AB$155:$AB$1048576,0),MATCH((CUADRO!J$4&amp;$E881),'Hoja de Trabajo para listado'!$AB$151:$BA$151,0)),0)+IFERROR(INDEX('Hoja de Trabajo para listado'!$BC$155:$CB$1048576,MATCH($A881,'Hoja de Trabajo para listado'!$BC$155:$BC$1048576,0),MATCH((CUADRO!J$4&amp;$E881),'Hoja de Trabajo para listado'!$BC$151:$CB$151,0)),0)+IFERROR(INDEX('Hoja de Trabajo para listado'!$DE$153:$DG$274,MATCH($A881,'Hoja de Trabajo para listado'!$DE$153:$DE$1048576,0),MATCH((CUADRO!J$4&amp;$E881),'Hoja de Trabajo para listado'!$DE$151:$DG$151,0)),0)+IFERROR(INDEX('Hoja de Trabajo para listado'!$CD$155:$DC$1048576,MATCH($A881,'Hoja de Trabajo para listado'!$CD$155:$CD$1048576,0),MATCH((CUADRO!J$4&amp;$E881),'Hoja de Trabajo para listado'!$CD$151:$DC$151,0)),0)</f>
        <v>0</v>
      </c>
      <c r="K881" s="241">
        <f ca="1">+IFERROR(INDEX('Hoja de Trabajo para listado'!$A$155:$Z$1048576,MATCH($A881,'Hoja de Trabajo para listado'!$A$155:$A$1048576,0),MATCH((CUADRO!K$4&amp;$E881),'Hoja de Trabajo para listado'!$A$151:$Z$151,0)),0)+IFERROR(INDEX('Hoja de Trabajo para listado'!$AB$155:$BA$1048576,MATCH($A881,'Hoja de Trabajo para listado'!$AB$155:$AB$1048576,0),MATCH((CUADRO!K$4&amp;$E881),'Hoja de Trabajo para listado'!$AB$151:$BA$151,0)),0)+IFERROR(INDEX('Hoja de Trabajo para listado'!$BC$155:$CB$1048576,MATCH($A881,'Hoja de Trabajo para listado'!$BC$155:$BC$1048576,0),MATCH((CUADRO!K$4&amp;$E881),'Hoja de Trabajo para listado'!$BC$151:$CB$151,0)),0)+IFERROR(INDEX('Hoja de Trabajo para listado'!$DE$153:$DG$274,MATCH($A881,'Hoja de Trabajo para listado'!$DE$153:$DE$1048576,0),MATCH((CUADRO!K$4&amp;$E881),'Hoja de Trabajo para listado'!$DE$151:$DG$151,0)),0)+IFERROR(INDEX('Hoja de Trabajo para listado'!$CD$155:$DC$1048576,MATCH($A881,'Hoja de Trabajo para listado'!$CD$155:$CD$1048576,0),MATCH((CUADRO!K$4&amp;$E881),'Hoja de Trabajo para listado'!$CD$151:$DC$151,0)),0)</f>
        <v>0</v>
      </c>
      <c r="L881" s="241">
        <f ca="1">+IFERROR(INDEX('Hoja de Trabajo para listado'!$A$155:$Z$1048576,MATCH($A881,'Hoja de Trabajo para listado'!$A$155:$A$1048576,0),MATCH((CUADRO!L$4&amp;$E881),'Hoja de Trabajo para listado'!$A$151:$Z$151,0)),0)+IFERROR(INDEX('Hoja de Trabajo para listado'!$AB$155:$BA$1048576,MATCH($A881,'Hoja de Trabajo para listado'!$AB$155:$AB$1048576,0),MATCH((CUADRO!L$4&amp;$E881),'Hoja de Trabajo para listado'!$AB$151:$BA$151,0)),0)+IFERROR(INDEX('Hoja de Trabajo para listado'!$BC$155:$CB$1048576,MATCH($A881,'Hoja de Trabajo para listado'!$BC$155:$BC$1048576,0),MATCH((CUADRO!L$4&amp;$E881),'Hoja de Trabajo para listado'!$BC$151:$CB$151,0)),0)+IFERROR(INDEX('Hoja de Trabajo para listado'!$DE$153:$DG$274,MATCH($A881,'Hoja de Trabajo para listado'!$DE$153:$DE$1048576,0),MATCH((CUADRO!L$4&amp;$E881),'Hoja de Trabajo para listado'!$DE$151:$DG$151,0)),0)+IFERROR(INDEX('Hoja de Trabajo para listado'!$CD$155:$DC$1048576,MATCH($A881,'Hoja de Trabajo para listado'!$CD$155:$CD$1048576,0),MATCH((CUADRO!L$4&amp;$E881),'Hoja de Trabajo para listado'!$CD$151:$DC$151,0)),0)</f>
        <v>0</v>
      </c>
      <c r="M881" s="241">
        <f ca="1">+IFERROR(INDEX('Hoja de Trabajo para listado'!$A$155:$Z$1048576,MATCH($A881,'Hoja de Trabajo para listado'!$A$155:$A$1048576,0),MATCH((CUADRO!M$4&amp;$E881),'Hoja de Trabajo para listado'!$A$151:$Z$151,0)),0)+IFERROR(INDEX('Hoja de Trabajo para listado'!$AB$155:$BA$1048576,MATCH($A881,'Hoja de Trabajo para listado'!$AB$155:$AB$1048576,0),MATCH((CUADRO!M$4&amp;$E881),'Hoja de Trabajo para listado'!$AB$151:$BA$151,0)),0)+IFERROR(INDEX('Hoja de Trabajo para listado'!$BC$155:$CB$1048576,MATCH($A881,'Hoja de Trabajo para listado'!$BC$155:$BC$1048576,0),MATCH((CUADRO!M$4&amp;$E881),'Hoja de Trabajo para listado'!$BC$151:$CB$151,0)),0)+IFERROR(INDEX('Hoja de Trabajo para listado'!$DE$153:$DG$274,MATCH($A881,'Hoja de Trabajo para listado'!$DE$153:$DE$1048576,0),MATCH((CUADRO!M$4&amp;$E881),'Hoja de Trabajo para listado'!$DE$151:$DG$151,0)),0)+IFERROR(INDEX('Hoja de Trabajo para listado'!$CD$155:$DC$1048576,MATCH($A881,'Hoja de Trabajo para listado'!$CD$155:$CD$1048576,0),MATCH((CUADRO!M$4&amp;$E881),'Hoja de Trabajo para listado'!$CD$151:$DC$151,0)),0)</f>
        <v>0</v>
      </c>
      <c r="N881" s="241">
        <f ca="1">+IFERROR(INDEX('Hoja de Trabajo para listado'!$A$155:$Z$1048576,MATCH($A881,'Hoja de Trabajo para listado'!$A$155:$A$1048576,0),MATCH((CUADRO!N$4&amp;$E881),'Hoja de Trabajo para listado'!$A$151:$Z$151,0)),0)+IFERROR(INDEX('Hoja de Trabajo para listado'!$AB$155:$BA$1048576,MATCH($A881,'Hoja de Trabajo para listado'!$AB$155:$AB$1048576,0),MATCH((CUADRO!N$4&amp;$E881),'Hoja de Trabajo para listado'!$AB$151:$BA$151,0)),0)+IFERROR(INDEX('Hoja de Trabajo para listado'!$BC$155:$CB$1048576,MATCH($A881,'Hoja de Trabajo para listado'!$BC$155:$BC$1048576,0),MATCH((CUADRO!N$4&amp;$E881),'Hoja de Trabajo para listado'!$BC$151:$CB$151,0)),0)+IFERROR(INDEX('Hoja de Trabajo para listado'!$DE$153:$DG$274,MATCH($A881,'Hoja de Trabajo para listado'!$DE$153:$DE$1048576,0),MATCH((CUADRO!N$4&amp;$E881),'Hoja de Trabajo para listado'!$DE$151:$DG$151,0)),0)+IFERROR(INDEX('Hoja de Trabajo para listado'!$CD$155:$DC$1048576,MATCH($A881,'Hoja de Trabajo para listado'!$CD$155:$CD$1048576,0),MATCH((CUADRO!N$4&amp;$E881),'Hoja de Trabajo para listado'!$CD$151:$DC$151,0)),0)</f>
        <v>0</v>
      </c>
      <c r="O881" s="241">
        <f ca="1">+IFERROR(INDEX('Hoja de Trabajo para listado'!$A$155:$Z$1048576,MATCH($A881,'Hoja de Trabajo para listado'!$A$155:$A$1048576,0),MATCH((CUADRO!O$4&amp;$E881),'Hoja de Trabajo para listado'!$A$151:$Z$151,0)),0)+IFERROR(INDEX('Hoja de Trabajo para listado'!$AB$155:$BA$1048576,MATCH($A881,'Hoja de Trabajo para listado'!$AB$155:$AB$1048576,0),MATCH((CUADRO!O$4&amp;$E881),'Hoja de Trabajo para listado'!$AB$151:$BA$151,0)),0)+IFERROR(INDEX('Hoja de Trabajo para listado'!$BC$155:$CB$1048576,MATCH($A881,'Hoja de Trabajo para listado'!$BC$155:$BC$1048576,0),MATCH((CUADRO!O$4&amp;$E881),'Hoja de Trabajo para listado'!$BC$151:$CB$151,0)),0)+IFERROR(INDEX('Hoja de Trabajo para listado'!$DE$153:$DG$274,MATCH($A881,'Hoja de Trabajo para listado'!$DE$153:$DE$1048576,0),MATCH((CUADRO!O$4&amp;$E881),'Hoja de Trabajo para listado'!$DE$151:$DG$151,0)),0)+IFERROR(INDEX('Hoja de Trabajo para listado'!$CD$155:$DC$1048576,MATCH($A881,'Hoja de Trabajo para listado'!$CD$155:$CD$1048576,0),MATCH((CUADRO!O$4&amp;$E881),'Hoja de Trabajo para listado'!$CD$151:$DC$151,0)),0)</f>
        <v>0</v>
      </c>
      <c r="P881" s="241">
        <f ca="1">+IFERROR(INDEX('Hoja de Trabajo para listado'!$A$155:$Z$1048576,MATCH($A881,'Hoja de Trabajo para listado'!$A$155:$A$1048576,0),MATCH((CUADRO!P$4&amp;$E881),'Hoja de Trabajo para listado'!$A$151:$Z$151,0)),0)+IFERROR(INDEX('Hoja de Trabajo para listado'!$AB$155:$BA$1048576,MATCH($A881,'Hoja de Trabajo para listado'!$AB$155:$AB$1048576,0),MATCH((CUADRO!P$4&amp;$E881),'Hoja de Trabajo para listado'!$AB$151:$BA$151,0)),0)+IFERROR(INDEX('Hoja de Trabajo para listado'!$BC$155:$CB$1048576,MATCH($A881,'Hoja de Trabajo para listado'!$BC$155:$BC$1048576,0),MATCH((CUADRO!P$4&amp;$E881),'Hoja de Trabajo para listado'!$BC$151:$CB$151,0)),0)+IFERROR(INDEX('Hoja de Trabajo para listado'!$DE$153:$DG$274,MATCH($A881,'Hoja de Trabajo para listado'!$DE$153:$DE$1048576,0),MATCH((CUADRO!P$4&amp;$E881),'Hoja de Trabajo para listado'!$DE$151:$DG$151,0)),0)+IFERROR(INDEX('Hoja de Trabajo para listado'!$CD$155:$DC$1048576,MATCH($A881,'Hoja de Trabajo para listado'!$CD$155:$CD$1048576,0),MATCH((CUADRO!P$4&amp;$E881),'Hoja de Trabajo para listado'!$CD$151:$DC$151,0)),0)</f>
        <v>0</v>
      </c>
      <c r="Q881" s="241">
        <f ca="1">+IFERROR(INDEX('Hoja de Trabajo para listado'!$A$155:$Z$1048576,MATCH($A881,'Hoja de Trabajo para listado'!$A$155:$A$1048576,0),MATCH((CUADRO!Q$4&amp;$E881),'Hoja de Trabajo para listado'!$A$151:$Z$151,0)),0)+IFERROR(INDEX('Hoja de Trabajo para listado'!$AB$155:$BA$1048576,MATCH($A881,'Hoja de Trabajo para listado'!$AB$155:$AB$1048576,0),MATCH((CUADRO!Q$4&amp;$E881),'Hoja de Trabajo para listado'!$AB$151:$BA$151,0)),0)+IFERROR(INDEX('Hoja de Trabajo para listado'!$BC$155:$CB$1048576,MATCH($A881,'Hoja de Trabajo para listado'!$BC$155:$BC$1048576,0),MATCH((CUADRO!Q$4&amp;$E881),'Hoja de Trabajo para listado'!$BC$151:$CB$151,0)),0)+IFERROR(INDEX('Hoja de Trabajo para listado'!$DE$153:$DG$274,MATCH($A881,'Hoja de Trabajo para listado'!$DE$153:$DE$1048576,0),MATCH((CUADRO!Q$4&amp;$E881),'Hoja de Trabajo para listado'!$DE$151:$DG$151,0)),0)+IFERROR(INDEX('Hoja de Trabajo para listado'!$CD$155:$DC$1048576,MATCH($A881,'Hoja de Trabajo para listado'!$CD$155:$CD$1048576,0),MATCH((CUADRO!Q$4&amp;$E881),'Hoja de Trabajo para listado'!$CD$151:$DC$151,0)),0)</f>
        <v>0</v>
      </c>
      <c r="R881" s="241">
        <f t="shared" ca="1" si="33"/>
        <v>0</v>
      </c>
      <c r="S881" s="247"/>
      <c r="T881" s="241">
        <f ca="1">+T882</f>
        <v>0</v>
      </c>
      <c r="U881" s="240">
        <f t="shared" si="34"/>
        <v>1</v>
      </c>
      <c r="V881" s="327" t="str">
        <f>+VLOOKUP(A881,bd_lista!$A$3:$E$592,5,FALSE)</f>
        <v>Gobiernos Autonomos Municipales</v>
      </c>
      <c r="W881" s="397" t="str">
        <f>+V881</f>
        <v>Gobiernos Autonomos Municipales</v>
      </c>
      <c r="X881" s="240">
        <f>+VLOOKUP(A881,[4]Sheet1!$A$13:$D$744,4,FALSE)</f>
        <v>0</v>
      </c>
      <c r="Y881" s="240" t="e">
        <f>+VLOOKUP(X881,bd_lista!$A$3:$C$592,3,FALSE)</f>
        <v>#N/A</v>
      </c>
      <c r="Z881" s="290">
        <f>+X881</f>
        <v>0</v>
      </c>
      <c r="AA881" s="291" t="e">
        <f>+Y881</f>
        <v>#N/A</v>
      </c>
    </row>
    <row r="882" spans="1:27" customFormat="1" ht="15" hidden="1" customHeight="1">
      <c r="A882" s="32">
        <v>1523</v>
      </c>
      <c r="B882" s="394"/>
      <c r="C882" s="245" t="str">
        <f>+VLOOKUP(A882,bd_lista!$A$3:$C$592,3,FALSE)</f>
        <v>Gobierno Autónomo Municipal de San Pablo de Lípez</v>
      </c>
      <c r="D882" s="396"/>
      <c r="E882" s="242" t="s">
        <v>1304</v>
      </c>
      <c r="F882" s="243">
        <f ca="1">+IFERROR(INDEX('Hoja de Trabajo para listado'!$A$155:$Z$1048576,MATCH($A882,'Hoja de Trabajo para listado'!$A$155:$A$1048576,0),MATCH((CUADRO!F$4&amp;$E882),'Hoja de Trabajo para listado'!$A$151:$Z$151,0)),0)+IFERROR(INDEX('Hoja de Trabajo para listado'!$AB$155:$BA$1048576,MATCH($A882,'Hoja de Trabajo para listado'!$AB$155:$AB$1048576,0),MATCH((CUADRO!F$4&amp;$E882),'Hoja de Trabajo para listado'!$AB$151:$BA$151,0)),0)+IFERROR(INDEX('Hoja de Trabajo para listado'!$BC$155:$CB$1048576,MATCH($A882,'Hoja de Trabajo para listado'!$BC$155:$BC$1048576,0),MATCH((CUADRO!F$4&amp;$E882),'Hoja de Trabajo para listado'!$BC$151:$CB$151,0)),0)+IFERROR(INDEX('Hoja de Trabajo para listado'!$DE$153:$DG$274,MATCH($A882,'Hoja de Trabajo para listado'!$DE$153:$DE$1048576,0),MATCH((CUADRO!F$4&amp;$E882),'Hoja de Trabajo para listado'!$DE$151:$DG$151,0)),0)+IFERROR(INDEX('Hoja de Trabajo para listado'!$CD$155:$DC$1048576,MATCH($A882,'Hoja de Trabajo para listado'!$CD$155:$CD$1048576,0),MATCH((CUADRO!F$4&amp;$E882),'Hoja de Trabajo para listado'!$CD$151:$DC$151,0)),0)</f>
        <v>0</v>
      </c>
      <c r="G882" s="243">
        <f ca="1">+IFERROR(INDEX('Hoja de Trabajo para listado'!$A$155:$Z$1048576,MATCH($A882,'Hoja de Trabajo para listado'!$A$155:$A$1048576,0),MATCH((CUADRO!G$4&amp;$E882),'Hoja de Trabajo para listado'!$A$151:$Z$151,0)),0)+IFERROR(INDEX('Hoja de Trabajo para listado'!$AB$155:$BA$1048576,MATCH($A882,'Hoja de Trabajo para listado'!$AB$155:$AB$1048576,0),MATCH((CUADRO!G$4&amp;$E882),'Hoja de Trabajo para listado'!$AB$151:$BA$151,0)),0)+IFERROR(INDEX('Hoja de Trabajo para listado'!$BC$155:$CB$1048576,MATCH($A882,'Hoja de Trabajo para listado'!$BC$155:$BC$1048576,0),MATCH((CUADRO!G$4&amp;$E882),'Hoja de Trabajo para listado'!$BC$151:$CB$151,0)),0)+IFERROR(INDEX('Hoja de Trabajo para listado'!$DE$153:$DG$274,MATCH($A882,'Hoja de Trabajo para listado'!$DE$153:$DE$1048576,0),MATCH((CUADRO!G$4&amp;$E882),'Hoja de Trabajo para listado'!$DE$151:$DG$151,0)),0)+IFERROR(INDEX('Hoja de Trabajo para listado'!$CD$155:$DC$1048576,MATCH($A882,'Hoja de Trabajo para listado'!$CD$155:$CD$1048576,0),MATCH((CUADRO!G$4&amp;$E882),'Hoja de Trabajo para listado'!$CD$151:$DC$151,0)),0)</f>
        <v>0</v>
      </c>
      <c r="H882" s="243">
        <f ca="1">+IFERROR(INDEX('Hoja de Trabajo para listado'!$A$155:$Z$1048576,MATCH($A882,'Hoja de Trabajo para listado'!$A$155:$A$1048576,0),MATCH((CUADRO!H$4&amp;$E882),'Hoja de Trabajo para listado'!$A$151:$Z$151,0)),0)+IFERROR(INDEX('Hoja de Trabajo para listado'!$AB$155:$BA$1048576,MATCH($A882,'Hoja de Trabajo para listado'!$AB$155:$AB$1048576,0),MATCH((CUADRO!H$4&amp;$E882),'Hoja de Trabajo para listado'!$AB$151:$BA$151,0)),0)+IFERROR(INDEX('Hoja de Trabajo para listado'!$BC$155:$CB$1048576,MATCH($A882,'Hoja de Trabajo para listado'!$BC$155:$BC$1048576,0),MATCH((CUADRO!H$4&amp;$E882),'Hoja de Trabajo para listado'!$BC$151:$CB$151,0)),0)+IFERROR(INDEX('Hoja de Trabajo para listado'!$DE$153:$DG$274,MATCH($A882,'Hoja de Trabajo para listado'!$DE$153:$DE$1048576,0),MATCH((CUADRO!H$4&amp;$E882),'Hoja de Trabajo para listado'!$DE$151:$DG$151,0)),0)+IFERROR(INDEX('Hoja de Trabajo para listado'!$CD$155:$DC$1048576,MATCH($A882,'Hoja de Trabajo para listado'!$CD$155:$CD$1048576,0),MATCH((CUADRO!H$4&amp;$E882),'Hoja de Trabajo para listado'!$CD$151:$DC$151,0)),0)</f>
        <v>0</v>
      </c>
      <c r="I882" s="243">
        <f ca="1">+IFERROR(INDEX('Hoja de Trabajo para listado'!$A$155:$Z$1048576,MATCH($A882,'Hoja de Trabajo para listado'!$A$155:$A$1048576,0),MATCH((CUADRO!I$4&amp;$E882),'Hoja de Trabajo para listado'!$A$151:$Z$151,0)),0)+IFERROR(INDEX('Hoja de Trabajo para listado'!$AB$155:$BA$1048576,MATCH($A882,'Hoja de Trabajo para listado'!$AB$155:$AB$1048576,0),MATCH((CUADRO!I$4&amp;$E882),'Hoja de Trabajo para listado'!$AB$151:$BA$151,0)),0)+IFERROR(INDEX('Hoja de Trabajo para listado'!$BC$155:$CB$1048576,MATCH($A882,'Hoja de Trabajo para listado'!$BC$155:$BC$1048576,0),MATCH((CUADRO!I$4&amp;$E882),'Hoja de Trabajo para listado'!$BC$151:$CB$151,0)),0)+IFERROR(INDEX('Hoja de Trabajo para listado'!$DE$153:$DG$274,MATCH($A882,'Hoja de Trabajo para listado'!$DE$153:$DE$1048576,0),MATCH((CUADRO!I$4&amp;$E882),'Hoja de Trabajo para listado'!$DE$151:$DG$151,0)),0)+IFERROR(INDEX('Hoja de Trabajo para listado'!$CD$155:$DC$1048576,MATCH($A882,'Hoja de Trabajo para listado'!$CD$155:$CD$1048576,0),MATCH((CUADRO!I$4&amp;$E882),'Hoja de Trabajo para listado'!$CD$151:$DC$151,0)),0)</f>
        <v>0</v>
      </c>
      <c r="J882" s="243">
        <f ca="1">+IFERROR(INDEX('Hoja de Trabajo para listado'!$A$155:$Z$1048576,MATCH($A882,'Hoja de Trabajo para listado'!$A$155:$A$1048576,0),MATCH((CUADRO!J$4&amp;$E882),'Hoja de Trabajo para listado'!$A$151:$Z$151,0)),0)+IFERROR(INDEX('Hoja de Trabajo para listado'!$AB$155:$BA$1048576,MATCH($A882,'Hoja de Trabajo para listado'!$AB$155:$AB$1048576,0),MATCH((CUADRO!J$4&amp;$E882),'Hoja de Trabajo para listado'!$AB$151:$BA$151,0)),0)+IFERROR(INDEX('Hoja de Trabajo para listado'!$BC$155:$CB$1048576,MATCH($A882,'Hoja de Trabajo para listado'!$BC$155:$BC$1048576,0),MATCH((CUADRO!J$4&amp;$E882),'Hoja de Trabajo para listado'!$BC$151:$CB$151,0)),0)+IFERROR(INDEX('Hoja de Trabajo para listado'!$DE$153:$DG$274,MATCH($A882,'Hoja de Trabajo para listado'!$DE$153:$DE$1048576,0),MATCH((CUADRO!J$4&amp;$E882),'Hoja de Trabajo para listado'!$DE$151:$DG$151,0)),0)+IFERROR(INDEX('Hoja de Trabajo para listado'!$CD$155:$DC$1048576,MATCH($A882,'Hoja de Trabajo para listado'!$CD$155:$CD$1048576,0),MATCH((CUADRO!J$4&amp;$E882),'Hoja de Trabajo para listado'!$CD$151:$DC$151,0)),0)</f>
        <v>0</v>
      </c>
      <c r="K882" s="243">
        <f ca="1">+IFERROR(INDEX('Hoja de Trabajo para listado'!$A$155:$Z$1048576,MATCH($A882,'Hoja de Trabajo para listado'!$A$155:$A$1048576,0),MATCH((CUADRO!K$4&amp;$E882),'Hoja de Trabajo para listado'!$A$151:$Z$151,0)),0)+IFERROR(INDEX('Hoja de Trabajo para listado'!$AB$155:$BA$1048576,MATCH($A882,'Hoja de Trabajo para listado'!$AB$155:$AB$1048576,0),MATCH((CUADRO!K$4&amp;$E882),'Hoja de Trabajo para listado'!$AB$151:$BA$151,0)),0)+IFERROR(INDEX('Hoja de Trabajo para listado'!$BC$155:$CB$1048576,MATCH($A882,'Hoja de Trabajo para listado'!$BC$155:$BC$1048576,0),MATCH((CUADRO!K$4&amp;$E882),'Hoja de Trabajo para listado'!$BC$151:$CB$151,0)),0)+IFERROR(INDEX('Hoja de Trabajo para listado'!$DE$153:$DG$274,MATCH($A882,'Hoja de Trabajo para listado'!$DE$153:$DE$1048576,0),MATCH((CUADRO!K$4&amp;$E882),'Hoja de Trabajo para listado'!$DE$151:$DG$151,0)),0)+IFERROR(INDEX('Hoja de Trabajo para listado'!$CD$155:$DC$1048576,MATCH($A882,'Hoja de Trabajo para listado'!$CD$155:$CD$1048576,0),MATCH((CUADRO!K$4&amp;$E882),'Hoja de Trabajo para listado'!$CD$151:$DC$151,0)),0)</f>
        <v>0</v>
      </c>
      <c r="L882" s="243">
        <f ca="1">+IFERROR(INDEX('Hoja de Trabajo para listado'!$A$155:$Z$1048576,MATCH($A882,'Hoja de Trabajo para listado'!$A$155:$A$1048576,0),MATCH((CUADRO!L$4&amp;$E882),'Hoja de Trabajo para listado'!$A$151:$Z$151,0)),0)+IFERROR(INDEX('Hoja de Trabajo para listado'!$AB$155:$BA$1048576,MATCH($A882,'Hoja de Trabajo para listado'!$AB$155:$AB$1048576,0),MATCH((CUADRO!L$4&amp;$E882),'Hoja de Trabajo para listado'!$AB$151:$BA$151,0)),0)+IFERROR(INDEX('Hoja de Trabajo para listado'!$BC$155:$CB$1048576,MATCH($A882,'Hoja de Trabajo para listado'!$BC$155:$BC$1048576,0),MATCH((CUADRO!L$4&amp;$E882),'Hoja de Trabajo para listado'!$BC$151:$CB$151,0)),0)+IFERROR(INDEX('Hoja de Trabajo para listado'!$DE$153:$DG$274,MATCH($A882,'Hoja de Trabajo para listado'!$DE$153:$DE$1048576,0),MATCH((CUADRO!L$4&amp;$E882),'Hoja de Trabajo para listado'!$DE$151:$DG$151,0)),0)+IFERROR(INDEX('Hoja de Trabajo para listado'!$CD$155:$DC$1048576,MATCH($A882,'Hoja de Trabajo para listado'!$CD$155:$CD$1048576,0),MATCH((CUADRO!L$4&amp;$E882),'Hoja de Trabajo para listado'!$CD$151:$DC$151,0)),0)</f>
        <v>0</v>
      </c>
      <c r="M882" s="243">
        <f ca="1">+IFERROR(INDEX('Hoja de Trabajo para listado'!$A$155:$Z$1048576,MATCH($A882,'Hoja de Trabajo para listado'!$A$155:$A$1048576,0),MATCH((CUADRO!M$4&amp;$E882),'Hoja de Trabajo para listado'!$A$151:$Z$151,0)),0)+IFERROR(INDEX('Hoja de Trabajo para listado'!$AB$155:$BA$1048576,MATCH($A882,'Hoja de Trabajo para listado'!$AB$155:$AB$1048576,0),MATCH((CUADRO!M$4&amp;$E882),'Hoja de Trabajo para listado'!$AB$151:$BA$151,0)),0)+IFERROR(INDEX('Hoja de Trabajo para listado'!$BC$155:$CB$1048576,MATCH($A882,'Hoja de Trabajo para listado'!$BC$155:$BC$1048576,0),MATCH((CUADRO!M$4&amp;$E882),'Hoja de Trabajo para listado'!$BC$151:$CB$151,0)),0)+IFERROR(INDEX('Hoja de Trabajo para listado'!$DE$153:$DG$274,MATCH($A882,'Hoja de Trabajo para listado'!$DE$153:$DE$1048576,0),MATCH((CUADRO!M$4&amp;$E882),'Hoja de Trabajo para listado'!$DE$151:$DG$151,0)),0)+IFERROR(INDEX('Hoja de Trabajo para listado'!$CD$155:$DC$1048576,MATCH($A882,'Hoja de Trabajo para listado'!$CD$155:$CD$1048576,0),MATCH((CUADRO!M$4&amp;$E882),'Hoja de Trabajo para listado'!$CD$151:$DC$151,0)),0)</f>
        <v>0</v>
      </c>
      <c r="N882" s="243">
        <f ca="1">+IFERROR(INDEX('Hoja de Trabajo para listado'!$A$155:$Z$1048576,MATCH($A882,'Hoja de Trabajo para listado'!$A$155:$A$1048576,0),MATCH((CUADRO!N$4&amp;$E882),'Hoja de Trabajo para listado'!$A$151:$Z$151,0)),0)+IFERROR(INDEX('Hoja de Trabajo para listado'!$AB$155:$BA$1048576,MATCH($A882,'Hoja de Trabajo para listado'!$AB$155:$AB$1048576,0),MATCH((CUADRO!N$4&amp;$E882),'Hoja de Trabajo para listado'!$AB$151:$BA$151,0)),0)+IFERROR(INDEX('Hoja de Trabajo para listado'!$BC$155:$CB$1048576,MATCH($A882,'Hoja de Trabajo para listado'!$BC$155:$BC$1048576,0),MATCH((CUADRO!N$4&amp;$E882),'Hoja de Trabajo para listado'!$BC$151:$CB$151,0)),0)+IFERROR(INDEX('Hoja de Trabajo para listado'!$DE$153:$DG$274,MATCH($A882,'Hoja de Trabajo para listado'!$DE$153:$DE$1048576,0),MATCH((CUADRO!N$4&amp;$E882),'Hoja de Trabajo para listado'!$DE$151:$DG$151,0)),0)+IFERROR(INDEX('Hoja de Trabajo para listado'!$CD$155:$DC$1048576,MATCH($A882,'Hoja de Trabajo para listado'!$CD$155:$CD$1048576,0),MATCH((CUADRO!N$4&amp;$E882),'Hoja de Trabajo para listado'!$CD$151:$DC$151,0)),0)</f>
        <v>0</v>
      </c>
      <c r="O882" s="243">
        <f ca="1">+IFERROR(INDEX('Hoja de Trabajo para listado'!$A$155:$Z$1048576,MATCH($A882,'Hoja de Trabajo para listado'!$A$155:$A$1048576,0),MATCH((CUADRO!O$4&amp;$E882),'Hoja de Trabajo para listado'!$A$151:$Z$151,0)),0)+IFERROR(INDEX('Hoja de Trabajo para listado'!$AB$155:$BA$1048576,MATCH($A882,'Hoja de Trabajo para listado'!$AB$155:$AB$1048576,0),MATCH((CUADRO!O$4&amp;$E882),'Hoja de Trabajo para listado'!$AB$151:$BA$151,0)),0)+IFERROR(INDEX('Hoja de Trabajo para listado'!$BC$155:$CB$1048576,MATCH($A882,'Hoja de Trabajo para listado'!$BC$155:$BC$1048576,0),MATCH((CUADRO!O$4&amp;$E882),'Hoja de Trabajo para listado'!$BC$151:$CB$151,0)),0)+IFERROR(INDEX('Hoja de Trabajo para listado'!$DE$153:$DG$274,MATCH($A882,'Hoja de Trabajo para listado'!$DE$153:$DE$1048576,0),MATCH((CUADRO!O$4&amp;$E882),'Hoja de Trabajo para listado'!$DE$151:$DG$151,0)),0)+IFERROR(INDEX('Hoja de Trabajo para listado'!$CD$155:$DC$1048576,MATCH($A882,'Hoja de Trabajo para listado'!$CD$155:$CD$1048576,0),MATCH((CUADRO!O$4&amp;$E882),'Hoja de Trabajo para listado'!$CD$151:$DC$151,0)),0)</f>
        <v>0</v>
      </c>
      <c r="P882" s="243">
        <f ca="1">+IFERROR(INDEX('Hoja de Trabajo para listado'!$A$155:$Z$1048576,MATCH($A882,'Hoja de Trabajo para listado'!$A$155:$A$1048576,0),MATCH((CUADRO!P$4&amp;$E882),'Hoja de Trabajo para listado'!$A$151:$Z$151,0)),0)+IFERROR(INDEX('Hoja de Trabajo para listado'!$AB$155:$BA$1048576,MATCH($A882,'Hoja de Trabajo para listado'!$AB$155:$AB$1048576,0),MATCH((CUADRO!P$4&amp;$E882),'Hoja de Trabajo para listado'!$AB$151:$BA$151,0)),0)+IFERROR(INDEX('Hoja de Trabajo para listado'!$BC$155:$CB$1048576,MATCH($A882,'Hoja de Trabajo para listado'!$BC$155:$BC$1048576,0),MATCH((CUADRO!P$4&amp;$E882),'Hoja de Trabajo para listado'!$BC$151:$CB$151,0)),0)+IFERROR(INDEX('Hoja de Trabajo para listado'!$DE$153:$DG$274,MATCH($A882,'Hoja de Trabajo para listado'!$DE$153:$DE$1048576,0),MATCH((CUADRO!P$4&amp;$E882),'Hoja de Trabajo para listado'!$DE$151:$DG$151,0)),0)+IFERROR(INDEX('Hoja de Trabajo para listado'!$CD$155:$DC$1048576,MATCH($A882,'Hoja de Trabajo para listado'!$CD$155:$CD$1048576,0),MATCH((CUADRO!P$4&amp;$E882),'Hoja de Trabajo para listado'!$CD$151:$DC$151,0)),0)</f>
        <v>0</v>
      </c>
      <c r="Q882" s="243">
        <f ca="1">+IFERROR(INDEX('Hoja de Trabajo para listado'!$A$155:$Z$1048576,MATCH($A882,'Hoja de Trabajo para listado'!$A$155:$A$1048576,0),MATCH((CUADRO!Q$4&amp;$E882),'Hoja de Trabajo para listado'!$A$151:$Z$151,0)),0)+IFERROR(INDEX('Hoja de Trabajo para listado'!$AB$155:$BA$1048576,MATCH($A882,'Hoja de Trabajo para listado'!$AB$155:$AB$1048576,0),MATCH((CUADRO!Q$4&amp;$E882),'Hoja de Trabajo para listado'!$AB$151:$BA$151,0)),0)+IFERROR(INDEX('Hoja de Trabajo para listado'!$BC$155:$CB$1048576,MATCH($A882,'Hoja de Trabajo para listado'!$BC$155:$BC$1048576,0),MATCH((CUADRO!Q$4&amp;$E882),'Hoja de Trabajo para listado'!$BC$151:$CB$151,0)),0)+IFERROR(INDEX('Hoja de Trabajo para listado'!$DE$153:$DG$274,MATCH($A882,'Hoja de Trabajo para listado'!$DE$153:$DE$1048576,0),MATCH((CUADRO!Q$4&amp;$E882),'Hoja de Trabajo para listado'!$DE$151:$DG$151,0)),0)+IFERROR(INDEX('Hoja de Trabajo para listado'!$CD$155:$DC$1048576,MATCH($A882,'Hoja de Trabajo para listado'!$CD$155:$CD$1048576,0),MATCH((CUADRO!Q$4&amp;$E882),'Hoja de Trabajo para listado'!$CD$151:$DC$151,0)),0)</f>
        <v>0</v>
      </c>
      <c r="R882" s="243">
        <f t="shared" ca="1" si="33"/>
        <v>0</v>
      </c>
      <c r="S882" s="256">
        <f ca="1">+R881+R882</f>
        <v>0</v>
      </c>
      <c r="T882" s="243">
        <f ca="1">+S882</f>
        <v>0</v>
      </c>
      <c r="U882" s="242">
        <f t="shared" si="34"/>
        <v>2</v>
      </c>
      <c r="V882" s="327" t="str">
        <f>+VLOOKUP(A882,bd_lista!$A$3:$E$592,5,FALSE)</f>
        <v>Gobiernos Autonomos Municipales</v>
      </c>
      <c r="W882" s="398"/>
      <c r="X882" s="240">
        <f>+VLOOKUP(A882,[4]Sheet1!$A$13:$D$744,4,FALSE)</f>
        <v>0</v>
      </c>
      <c r="Y882" s="240" t="e">
        <f>+VLOOKUP(X882,bd_lista!$A$3:$C$592,3,FALSE)</f>
        <v>#N/A</v>
      </c>
      <c r="Z882" s="288"/>
      <c r="AA882" s="289"/>
    </row>
    <row r="883" spans="1:27" customFormat="1" ht="15" hidden="1" customHeight="1">
      <c r="A883" s="32">
        <v>1524</v>
      </c>
      <c r="B883" s="393">
        <f>+A883</f>
        <v>1524</v>
      </c>
      <c r="C883" s="245" t="str">
        <f>+VLOOKUP(A883,bd_lista!$A$3:$C$592,3,FALSE)</f>
        <v>Gobierno Autónomo Municipal de Mojinete</v>
      </c>
      <c r="D883" s="395" t="str">
        <f>+C883</f>
        <v>Gobierno Autónomo Municipal de Mojinete</v>
      </c>
      <c r="E883" s="240" t="s">
        <v>1303</v>
      </c>
      <c r="F883" s="241">
        <f ca="1">+IFERROR(INDEX('Hoja de Trabajo para listado'!$A$155:$Z$1048576,MATCH($A883,'Hoja de Trabajo para listado'!$A$155:$A$1048576,0),MATCH((CUADRO!F$4&amp;$E883),'Hoja de Trabajo para listado'!$A$151:$Z$151,0)),0)+IFERROR(INDEX('Hoja de Trabajo para listado'!$AB$155:$BA$1048576,MATCH($A883,'Hoja de Trabajo para listado'!$AB$155:$AB$1048576,0),MATCH((CUADRO!F$4&amp;$E883),'Hoja de Trabajo para listado'!$AB$151:$BA$151,0)),0)+IFERROR(INDEX('Hoja de Trabajo para listado'!$BC$155:$CB$1048576,MATCH($A883,'Hoja de Trabajo para listado'!$BC$155:$BC$1048576,0),MATCH((CUADRO!F$4&amp;$E883),'Hoja de Trabajo para listado'!$BC$151:$CB$151,0)),0)+IFERROR(INDEX('Hoja de Trabajo para listado'!$DE$153:$DG$274,MATCH($A883,'Hoja de Trabajo para listado'!$DE$153:$DE$1048576,0),MATCH((CUADRO!F$4&amp;$E883),'Hoja de Trabajo para listado'!$DE$151:$DG$151,0)),0)+IFERROR(INDEX('Hoja de Trabajo para listado'!$CD$155:$DC$1048576,MATCH($A883,'Hoja de Trabajo para listado'!$CD$155:$CD$1048576,0),MATCH((CUADRO!F$4&amp;$E883),'Hoja de Trabajo para listado'!$CD$151:$DC$151,0)),0)</f>
        <v>0</v>
      </c>
      <c r="G883" s="241">
        <f ca="1">+IFERROR(INDEX('Hoja de Trabajo para listado'!$A$155:$Z$1048576,MATCH($A883,'Hoja de Trabajo para listado'!$A$155:$A$1048576,0),MATCH((CUADRO!G$4&amp;$E883),'Hoja de Trabajo para listado'!$A$151:$Z$151,0)),0)+IFERROR(INDEX('Hoja de Trabajo para listado'!$AB$155:$BA$1048576,MATCH($A883,'Hoja de Trabajo para listado'!$AB$155:$AB$1048576,0),MATCH((CUADRO!G$4&amp;$E883),'Hoja de Trabajo para listado'!$AB$151:$BA$151,0)),0)+IFERROR(INDEX('Hoja de Trabajo para listado'!$BC$155:$CB$1048576,MATCH($A883,'Hoja de Trabajo para listado'!$BC$155:$BC$1048576,0),MATCH((CUADRO!G$4&amp;$E883),'Hoja de Trabajo para listado'!$BC$151:$CB$151,0)),0)+IFERROR(INDEX('Hoja de Trabajo para listado'!$DE$153:$DG$274,MATCH($A883,'Hoja de Trabajo para listado'!$DE$153:$DE$1048576,0),MATCH((CUADRO!G$4&amp;$E883),'Hoja de Trabajo para listado'!$DE$151:$DG$151,0)),0)+IFERROR(INDEX('Hoja de Trabajo para listado'!$CD$155:$DC$1048576,MATCH($A883,'Hoja de Trabajo para listado'!$CD$155:$CD$1048576,0),MATCH((CUADRO!G$4&amp;$E883),'Hoja de Trabajo para listado'!$CD$151:$DC$151,0)),0)</f>
        <v>0</v>
      </c>
      <c r="H883" s="241">
        <f ca="1">+IFERROR(INDEX('Hoja de Trabajo para listado'!$A$155:$Z$1048576,MATCH($A883,'Hoja de Trabajo para listado'!$A$155:$A$1048576,0),MATCH((CUADRO!H$4&amp;$E883),'Hoja de Trabajo para listado'!$A$151:$Z$151,0)),0)+IFERROR(INDEX('Hoja de Trabajo para listado'!$AB$155:$BA$1048576,MATCH($A883,'Hoja de Trabajo para listado'!$AB$155:$AB$1048576,0),MATCH((CUADRO!H$4&amp;$E883),'Hoja de Trabajo para listado'!$AB$151:$BA$151,0)),0)+IFERROR(INDEX('Hoja de Trabajo para listado'!$BC$155:$CB$1048576,MATCH($A883,'Hoja de Trabajo para listado'!$BC$155:$BC$1048576,0),MATCH((CUADRO!H$4&amp;$E883),'Hoja de Trabajo para listado'!$BC$151:$CB$151,0)),0)+IFERROR(INDEX('Hoja de Trabajo para listado'!$DE$153:$DG$274,MATCH($A883,'Hoja de Trabajo para listado'!$DE$153:$DE$1048576,0),MATCH((CUADRO!H$4&amp;$E883),'Hoja de Trabajo para listado'!$DE$151:$DG$151,0)),0)+IFERROR(INDEX('Hoja de Trabajo para listado'!$CD$155:$DC$1048576,MATCH($A883,'Hoja de Trabajo para listado'!$CD$155:$CD$1048576,0),MATCH((CUADRO!H$4&amp;$E883),'Hoja de Trabajo para listado'!$CD$151:$DC$151,0)),0)</f>
        <v>0</v>
      </c>
      <c r="I883" s="241">
        <f ca="1">+IFERROR(INDEX('Hoja de Trabajo para listado'!$A$155:$Z$1048576,MATCH($A883,'Hoja de Trabajo para listado'!$A$155:$A$1048576,0),MATCH((CUADRO!I$4&amp;$E883),'Hoja de Trabajo para listado'!$A$151:$Z$151,0)),0)+IFERROR(INDEX('Hoja de Trabajo para listado'!$AB$155:$BA$1048576,MATCH($A883,'Hoja de Trabajo para listado'!$AB$155:$AB$1048576,0),MATCH((CUADRO!I$4&amp;$E883),'Hoja de Trabajo para listado'!$AB$151:$BA$151,0)),0)+IFERROR(INDEX('Hoja de Trabajo para listado'!$BC$155:$CB$1048576,MATCH($A883,'Hoja de Trabajo para listado'!$BC$155:$BC$1048576,0),MATCH((CUADRO!I$4&amp;$E883),'Hoja de Trabajo para listado'!$BC$151:$CB$151,0)),0)+IFERROR(INDEX('Hoja de Trabajo para listado'!$DE$153:$DG$274,MATCH($A883,'Hoja de Trabajo para listado'!$DE$153:$DE$1048576,0),MATCH((CUADRO!I$4&amp;$E883),'Hoja de Trabajo para listado'!$DE$151:$DG$151,0)),0)+IFERROR(INDEX('Hoja de Trabajo para listado'!$CD$155:$DC$1048576,MATCH($A883,'Hoja de Trabajo para listado'!$CD$155:$CD$1048576,0),MATCH((CUADRO!I$4&amp;$E883),'Hoja de Trabajo para listado'!$CD$151:$DC$151,0)),0)</f>
        <v>0</v>
      </c>
      <c r="J883" s="241">
        <f ca="1">+IFERROR(INDEX('Hoja de Trabajo para listado'!$A$155:$Z$1048576,MATCH($A883,'Hoja de Trabajo para listado'!$A$155:$A$1048576,0),MATCH((CUADRO!J$4&amp;$E883),'Hoja de Trabajo para listado'!$A$151:$Z$151,0)),0)+IFERROR(INDEX('Hoja de Trabajo para listado'!$AB$155:$BA$1048576,MATCH($A883,'Hoja de Trabajo para listado'!$AB$155:$AB$1048576,0),MATCH((CUADRO!J$4&amp;$E883),'Hoja de Trabajo para listado'!$AB$151:$BA$151,0)),0)+IFERROR(INDEX('Hoja de Trabajo para listado'!$BC$155:$CB$1048576,MATCH($A883,'Hoja de Trabajo para listado'!$BC$155:$BC$1048576,0),MATCH((CUADRO!J$4&amp;$E883),'Hoja de Trabajo para listado'!$BC$151:$CB$151,0)),0)+IFERROR(INDEX('Hoja de Trabajo para listado'!$DE$153:$DG$274,MATCH($A883,'Hoja de Trabajo para listado'!$DE$153:$DE$1048576,0),MATCH((CUADRO!J$4&amp;$E883),'Hoja de Trabajo para listado'!$DE$151:$DG$151,0)),0)+IFERROR(INDEX('Hoja de Trabajo para listado'!$CD$155:$DC$1048576,MATCH($A883,'Hoja de Trabajo para listado'!$CD$155:$CD$1048576,0),MATCH((CUADRO!J$4&amp;$E883),'Hoja de Trabajo para listado'!$CD$151:$DC$151,0)),0)</f>
        <v>0</v>
      </c>
      <c r="K883" s="241">
        <f ca="1">+IFERROR(INDEX('Hoja de Trabajo para listado'!$A$155:$Z$1048576,MATCH($A883,'Hoja de Trabajo para listado'!$A$155:$A$1048576,0),MATCH((CUADRO!K$4&amp;$E883),'Hoja de Trabajo para listado'!$A$151:$Z$151,0)),0)+IFERROR(INDEX('Hoja de Trabajo para listado'!$AB$155:$BA$1048576,MATCH($A883,'Hoja de Trabajo para listado'!$AB$155:$AB$1048576,0),MATCH((CUADRO!K$4&amp;$E883),'Hoja de Trabajo para listado'!$AB$151:$BA$151,0)),0)+IFERROR(INDEX('Hoja de Trabajo para listado'!$BC$155:$CB$1048576,MATCH($A883,'Hoja de Trabajo para listado'!$BC$155:$BC$1048576,0),MATCH((CUADRO!K$4&amp;$E883),'Hoja de Trabajo para listado'!$BC$151:$CB$151,0)),0)+IFERROR(INDEX('Hoja de Trabajo para listado'!$DE$153:$DG$274,MATCH($A883,'Hoja de Trabajo para listado'!$DE$153:$DE$1048576,0),MATCH((CUADRO!K$4&amp;$E883),'Hoja de Trabajo para listado'!$DE$151:$DG$151,0)),0)+IFERROR(INDEX('Hoja de Trabajo para listado'!$CD$155:$DC$1048576,MATCH($A883,'Hoja de Trabajo para listado'!$CD$155:$CD$1048576,0),MATCH((CUADRO!K$4&amp;$E883),'Hoja de Trabajo para listado'!$CD$151:$DC$151,0)),0)</f>
        <v>0</v>
      </c>
      <c r="L883" s="241">
        <f ca="1">+IFERROR(INDEX('Hoja de Trabajo para listado'!$A$155:$Z$1048576,MATCH($A883,'Hoja de Trabajo para listado'!$A$155:$A$1048576,0),MATCH((CUADRO!L$4&amp;$E883),'Hoja de Trabajo para listado'!$A$151:$Z$151,0)),0)+IFERROR(INDEX('Hoja de Trabajo para listado'!$AB$155:$BA$1048576,MATCH($A883,'Hoja de Trabajo para listado'!$AB$155:$AB$1048576,0),MATCH((CUADRO!L$4&amp;$E883),'Hoja de Trabajo para listado'!$AB$151:$BA$151,0)),0)+IFERROR(INDEX('Hoja de Trabajo para listado'!$BC$155:$CB$1048576,MATCH($A883,'Hoja de Trabajo para listado'!$BC$155:$BC$1048576,0),MATCH((CUADRO!L$4&amp;$E883),'Hoja de Trabajo para listado'!$BC$151:$CB$151,0)),0)+IFERROR(INDEX('Hoja de Trabajo para listado'!$DE$153:$DG$274,MATCH($A883,'Hoja de Trabajo para listado'!$DE$153:$DE$1048576,0),MATCH((CUADRO!L$4&amp;$E883),'Hoja de Trabajo para listado'!$DE$151:$DG$151,0)),0)+IFERROR(INDEX('Hoja de Trabajo para listado'!$CD$155:$DC$1048576,MATCH($A883,'Hoja de Trabajo para listado'!$CD$155:$CD$1048576,0),MATCH((CUADRO!L$4&amp;$E883),'Hoja de Trabajo para listado'!$CD$151:$DC$151,0)),0)</f>
        <v>0</v>
      </c>
      <c r="M883" s="241">
        <f ca="1">+IFERROR(INDEX('Hoja de Trabajo para listado'!$A$155:$Z$1048576,MATCH($A883,'Hoja de Trabajo para listado'!$A$155:$A$1048576,0),MATCH((CUADRO!M$4&amp;$E883),'Hoja de Trabajo para listado'!$A$151:$Z$151,0)),0)+IFERROR(INDEX('Hoja de Trabajo para listado'!$AB$155:$BA$1048576,MATCH($A883,'Hoja de Trabajo para listado'!$AB$155:$AB$1048576,0),MATCH((CUADRO!M$4&amp;$E883),'Hoja de Trabajo para listado'!$AB$151:$BA$151,0)),0)+IFERROR(INDEX('Hoja de Trabajo para listado'!$BC$155:$CB$1048576,MATCH($A883,'Hoja de Trabajo para listado'!$BC$155:$BC$1048576,0),MATCH((CUADRO!M$4&amp;$E883),'Hoja de Trabajo para listado'!$BC$151:$CB$151,0)),0)+IFERROR(INDEX('Hoja de Trabajo para listado'!$DE$153:$DG$274,MATCH($A883,'Hoja de Trabajo para listado'!$DE$153:$DE$1048576,0),MATCH((CUADRO!M$4&amp;$E883),'Hoja de Trabajo para listado'!$DE$151:$DG$151,0)),0)+IFERROR(INDEX('Hoja de Trabajo para listado'!$CD$155:$DC$1048576,MATCH($A883,'Hoja de Trabajo para listado'!$CD$155:$CD$1048576,0),MATCH((CUADRO!M$4&amp;$E883),'Hoja de Trabajo para listado'!$CD$151:$DC$151,0)),0)</f>
        <v>0</v>
      </c>
      <c r="N883" s="241">
        <f ca="1">+IFERROR(INDEX('Hoja de Trabajo para listado'!$A$155:$Z$1048576,MATCH($A883,'Hoja de Trabajo para listado'!$A$155:$A$1048576,0),MATCH((CUADRO!N$4&amp;$E883),'Hoja de Trabajo para listado'!$A$151:$Z$151,0)),0)+IFERROR(INDEX('Hoja de Trabajo para listado'!$AB$155:$BA$1048576,MATCH($A883,'Hoja de Trabajo para listado'!$AB$155:$AB$1048576,0),MATCH((CUADRO!N$4&amp;$E883),'Hoja de Trabajo para listado'!$AB$151:$BA$151,0)),0)+IFERROR(INDEX('Hoja de Trabajo para listado'!$BC$155:$CB$1048576,MATCH($A883,'Hoja de Trabajo para listado'!$BC$155:$BC$1048576,0),MATCH((CUADRO!N$4&amp;$E883),'Hoja de Trabajo para listado'!$BC$151:$CB$151,0)),0)+IFERROR(INDEX('Hoja de Trabajo para listado'!$DE$153:$DG$274,MATCH($A883,'Hoja de Trabajo para listado'!$DE$153:$DE$1048576,0),MATCH((CUADRO!N$4&amp;$E883),'Hoja de Trabajo para listado'!$DE$151:$DG$151,0)),0)+IFERROR(INDEX('Hoja de Trabajo para listado'!$CD$155:$DC$1048576,MATCH($A883,'Hoja de Trabajo para listado'!$CD$155:$CD$1048576,0),MATCH((CUADRO!N$4&amp;$E883),'Hoja de Trabajo para listado'!$CD$151:$DC$151,0)),0)</f>
        <v>0</v>
      </c>
      <c r="O883" s="241">
        <f ca="1">+IFERROR(INDEX('Hoja de Trabajo para listado'!$A$155:$Z$1048576,MATCH($A883,'Hoja de Trabajo para listado'!$A$155:$A$1048576,0),MATCH((CUADRO!O$4&amp;$E883),'Hoja de Trabajo para listado'!$A$151:$Z$151,0)),0)+IFERROR(INDEX('Hoja de Trabajo para listado'!$AB$155:$BA$1048576,MATCH($A883,'Hoja de Trabajo para listado'!$AB$155:$AB$1048576,0),MATCH((CUADRO!O$4&amp;$E883),'Hoja de Trabajo para listado'!$AB$151:$BA$151,0)),0)+IFERROR(INDEX('Hoja de Trabajo para listado'!$BC$155:$CB$1048576,MATCH($A883,'Hoja de Trabajo para listado'!$BC$155:$BC$1048576,0),MATCH((CUADRO!O$4&amp;$E883),'Hoja de Trabajo para listado'!$BC$151:$CB$151,0)),0)+IFERROR(INDEX('Hoja de Trabajo para listado'!$DE$153:$DG$274,MATCH($A883,'Hoja de Trabajo para listado'!$DE$153:$DE$1048576,0),MATCH((CUADRO!O$4&amp;$E883),'Hoja de Trabajo para listado'!$DE$151:$DG$151,0)),0)+IFERROR(INDEX('Hoja de Trabajo para listado'!$CD$155:$DC$1048576,MATCH($A883,'Hoja de Trabajo para listado'!$CD$155:$CD$1048576,0),MATCH((CUADRO!O$4&amp;$E883),'Hoja de Trabajo para listado'!$CD$151:$DC$151,0)),0)</f>
        <v>0</v>
      </c>
      <c r="P883" s="241">
        <f ca="1">+IFERROR(INDEX('Hoja de Trabajo para listado'!$A$155:$Z$1048576,MATCH($A883,'Hoja de Trabajo para listado'!$A$155:$A$1048576,0),MATCH((CUADRO!P$4&amp;$E883),'Hoja de Trabajo para listado'!$A$151:$Z$151,0)),0)+IFERROR(INDEX('Hoja de Trabajo para listado'!$AB$155:$BA$1048576,MATCH($A883,'Hoja de Trabajo para listado'!$AB$155:$AB$1048576,0),MATCH((CUADRO!P$4&amp;$E883),'Hoja de Trabajo para listado'!$AB$151:$BA$151,0)),0)+IFERROR(INDEX('Hoja de Trabajo para listado'!$BC$155:$CB$1048576,MATCH($A883,'Hoja de Trabajo para listado'!$BC$155:$BC$1048576,0),MATCH((CUADRO!P$4&amp;$E883),'Hoja de Trabajo para listado'!$BC$151:$CB$151,0)),0)+IFERROR(INDEX('Hoja de Trabajo para listado'!$DE$153:$DG$274,MATCH($A883,'Hoja de Trabajo para listado'!$DE$153:$DE$1048576,0),MATCH((CUADRO!P$4&amp;$E883),'Hoja de Trabajo para listado'!$DE$151:$DG$151,0)),0)+IFERROR(INDEX('Hoja de Trabajo para listado'!$CD$155:$DC$1048576,MATCH($A883,'Hoja de Trabajo para listado'!$CD$155:$CD$1048576,0),MATCH((CUADRO!P$4&amp;$E883),'Hoja de Trabajo para listado'!$CD$151:$DC$151,0)),0)</f>
        <v>0</v>
      </c>
      <c r="Q883" s="241">
        <f ca="1">+IFERROR(INDEX('Hoja de Trabajo para listado'!$A$155:$Z$1048576,MATCH($A883,'Hoja de Trabajo para listado'!$A$155:$A$1048576,0),MATCH((CUADRO!Q$4&amp;$E883),'Hoja de Trabajo para listado'!$A$151:$Z$151,0)),0)+IFERROR(INDEX('Hoja de Trabajo para listado'!$AB$155:$BA$1048576,MATCH($A883,'Hoja de Trabajo para listado'!$AB$155:$AB$1048576,0),MATCH((CUADRO!Q$4&amp;$E883),'Hoja de Trabajo para listado'!$AB$151:$BA$151,0)),0)+IFERROR(INDEX('Hoja de Trabajo para listado'!$BC$155:$CB$1048576,MATCH($A883,'Hoja de Trabajo para listado'!$BC$155:$BC$1048576,0),MATCH((CUADRO!Q$4&amp;$E883),'Hoja de Trabajo para listado'!$BC$151:$CB$151,0)),0)+IFERROR(INDEX('Hoja de Trabajo para listado'!$DE$153:$DG$274,MATCH($A883,'Hoja de Trabajo para listado'!$DE$153:$DE$1048576,0),MATCH((CUADRO!Q$4&amp;$E883),'Hoja de Trabajo para listado'!$DE$151:$DG$151,0)),0)+IFERROR(INDEX('Hoja de Trabajo para listado'!$CD$155:$DC$1048576,MATCH($A883,'Hoja de Trabajo para listado'!$CD$155:$CD$1048576,0),MATCH((CUADRO!Q$4&amp;$E883),'Hoja de Trabajo para listado'!$CD$151:$DC$151,0)),0)</f>
        <v>0</v>
      </c>
      <c r="R883" s="241">
        <f t="shared" ca="1" si="33"/>
        <v>0</v>
      </c>
      <c r="S883" s="247"/>
      <c r="T883" s="241">
        <f ca="1">+T884</f>
        <v>0</v>
      </c>
      <c r="U883" s="240">
        <f t="shared" si="34"/>
        <v>1</v>
      </c>
      <c r="V883" s="327" t="str">
        <f>+VLOOKUP(A883,bd_lista!$A$3:$E$592,5,FALSE)</f>
        <v>Gobiernos Autonomos Municipales</v>
      </c>
      <c r="W883" s="397" t="str">
        <f>+V883</f>
        <v>Gobiernos Autonomos Municipales</v>
      </c>
      <c r="X883" s="240">
        <f>+VLOOKUP(A883,[4]Sheet1!$A$13:$D$744,4,FALSE)</f>
        <v>0</v>
      </c>
      <c r="Y883" s="240" t="e">
        <f>+VLOOKUP(X883,bd_lista!$A$3:$C$592,3,FALSE)</f>
        <v>#N/A</v>
      </c>
      <c r="Z883" s="290">
        <f>+X883</f>
        <v>0</v>
      </c>
      <c r="AA883" s="291" t="e">
        <f>+Y883</f>
        <v>#N/A</v>
      </c>
    </row>
    <row r="884" spans="1:27" customFormat="1" ht="15" hidden="1" customHeight="1">
      <c r="A884" s="32">
        <v>1524</v>
      </c>
      <c r="B884" s="394"/>
      <c r="C884" s="245" t="str">
        <f>+VLOOKUP(A884,bd_lista!$A$3:$C$592,3,FALSE)</f>
        <v>Gobierno Autónomo Municipal de Mojinete</v>
      </c>
      <c r="D884" s="396"/>
      <c r="E884" s="242" t="s">
        <v>1304</v>
      </c>
      <c r="F884" s="243">
        <f ca="1">+IFERROR(INDEX('Hoja de Trabajo para listado'!$A$155:$Z$1048576,MATCH($A884,'Hoja de Trabajo para listado'!$A$155:$A$1048576,0),MATCH((CUADRO!F$4&amp;$E884),'Hoja de Trabajo para listado'!$A$151:$Z$151,0)),0)+IFERROR(INDEX('Hoja de Trabajo para listado'!$AB$155:$BA$1048576,MATCH($A884,'Hoja de Trabajo para listado'!$AB$155:$AB$1048576,0),MATCH((CUADRO!F$4&amp;$E884),'Hoja de Trabajo para listado'!$AB$151:$BA$151,0)),0)+IFERROR(INDEX('Hoja de Trabajo para listado'!$BC$155:$CB$1048576,MATCH($A884,'Hoja de Trabajo para listado'!$BC$155:$BC$1048576,0),MATCH((CUADRO!F$4&amp;$E884),'Hoja de Trabajo para listado'!$BC$151:$CB$151,0)),0)+IFERROR(INDEX('Hoja de Trabajo para listado'!$DE$153:$DG$274,MATCH($A884,'Hoja de Trabajo para listado'!$DE$153:$DE$1048576,0),MATCH((CUADRO!F$4&amp;$E884),'Hoja de Trabajo para listado'!$DE$151:$DG$151,0)),0)+IFERROR(INDEX('Hoja de Trabajo para listado'!$CD$155:$DC$1048576,MATCH($A884,'Hoja de Trabajo para listado'!$CD$155:$CD$1048576,0),MATCH((CUADRO!F$4&amp;$E884),'Hoja de Trabajo para listado'!$CD$151:$DC$151,0)),0)</f>
        <v>0</v>
      </c>
      <c r="G884" s="243">
        <f ca="1">+IFERROR(INDEX('Hoja de Trabajo para listado'!$A$155:$Z$1048576,MATCH($A884,'Hoja de Trabajo para listado'!$A$155:$A$1048576,0),MATCH((CUADRO!G$4&amp;$E884),'Hoja de Trabajo para listado'!$A$151:$Z$151,0)),0)+IFERROR(INDEX('Hoja de Trabajo para listado'!$AB$155:$BA$1048576,MATCH($A884,'Hoja de Trabajo para listado'!$AB$155:$AB$1048576,0),MATCH((CUADRO!G$4&amp;$E884),'Hoja de Trabajo para listado'!$AB$151:$BA$151,0)),0)+IFERROR(INDEX('Hoja de Trabajo para listado'!$BC$155:$CB$1048576,MATCH($A884,'Hoja de Trabajo para listado'!$BC$155:$BC$1048576,0),MATCH((CUADRO!G$4&amp;$E884),'Hoja de Trabajo para listado'!$BC$151:$CB$151,0)),0)+IFERROR(INDEX('Hoja de Trabajo para listado'!$DE$153:$DG$274,MATCH($A884,'Hoja de Trabajo para listado'!$DE$153:$DE$1048576,0),MATCH((CUADRO!G$4&amp;$E884),'Hoja de Trabajo para listado'!$DE$151:$DG$151,0)),0)+IFERROR(INDEX('Hoja de Trabajo para listado'!$CD$155:$DC$1048576,MATCH($A884,'Hoja de Trabajo para listado'!$CD$155:$CD$1048576,0),MATCH((CUADRO!G$4&amp;$E884),'Hoja de Trabajo para listado'!$CD$151:$DC$151,0)),0)</f>
        <v>0</v>
      </c>
      <c r="H884" s="243">
        <f ca="1">+IFERROR(INDEX('Hoja de Trabajo para listado'!$A$155:$Z$1048576,MATCH($A884,'Hoja de Trabajo para listado'!$A$155:$A$1048576,0),MATCH((CUADRO!H$4&amp;$E884),'Hoja de Trabajo para listado'!$A$151:$Z$151,0)),0)+IFERROR(INDEX('Hoja de Trabajo para listado'!$AB$155:$BA$1048576,MATCH($A884,'Hoja de Trabajo para listado'!$AB$155:$AB$1048576,0),MATCH((CUADRO!H$4&amp;$E884),'Hoja de Trabajo para listado'!$AB$151:$BA$151,0)),0)+IFERROR(INDEX('Hoja de Trabajo para listado'!$BC$155:$CB$1048576,MATCH($A884,'Hoja de Trabajo para listado'!$BC$155:$BC$1048576,0),MATCH((CUADRO!H$4&amp;$E884),'Hoja de Trabajo para listado'!$BC$151:$CB$151,0)),0)+IFERROR(INDEX('Hoja de Trabajo para listado'!$DE$153:$DG$274,MATCH($A884,'Hoja de Trabajo para listado'!$DE$153:$DE$1048576,0),MATCH((CUADRO!H$4&amp;$E884),'Hoja de Trabajo para listado'!$DE$151:$DG$151,0)),0)+IFERROR(INDEX('Hoja de Trabajo para listado'!$CD$155:$DC$1048576,MATCH($A884,'Hoja de Trabajo para listado'!$CD$155:$CD$1048576,0),MATCH((CUADRO!H$4&amp;$E884),'Hoja de Trabajo para listado'!$CD$151:$DC$151,0)),0)</f>
        <v>0</v>
      </c>
      <c r="I884" s="243">
        <f ca="1">+IFERROR(INDEX('Hoja de Trabajo para listado'!$A$155:$Z$1048576,MATCH($A884,'Hoja de Trabajo para listado'!$A$155:$A$1048576,0),MATCH((CUADRO!I$4&amp;$E884),'Hoja de Trabajo para listado'!$A$151:$Z$151,0)),0)+IFERROR(INDEX('Hoja de Trabajo para listado'!$AB$155:$BA$1048576,MATCH($A884,'Hoja de Trabajo para listado'!$AB$155:$AB$1048576,0),MATCH((CUADRO!I$4&amp;$E884),'Hoja de Trabajo para listado'!$AB$151:$BA$151,0)),0)+IFERROR(INDEX('Hoja de Trabajo para listado'!$BC$155:$CB$1048576,MATCH($A884,'Hoja de Trabajo para listado'!$BC$155:$BC$1048576,0),MATCH((CUADRO!I$4&amp;$E884),'Hoja de Trabajo para listado'!$BC$151:$CB$151,0)),0)+IFERROR(INDEX('Hoja de Trabajo para listado'!$DE$153:$DG$274,MATCH($A884,'Hoja de Trabajo para listado'!$DE$153:$DE$1048576,0),MATCH((CUADRO!I$4&amp;$E884),'Hoja de Trabajo para listado'!$DE$151:$DG$151,0)),0)+IFERROR(INDEX('Hoja de Trabajo para listado'!$CD$155:$DC$1048576,MATCH($A884,'Hoja de Trabajo para listado'!$CD$155:$CD$1048576,0),MATCH((CUADRO!I$4&amp;$E884),'Hoja de Trabajo para listado'!$CD$151:$DC$151,0)),0)</f>
        <v>0</v>
      </c>
      <c r="J884" s="243">
        <f ca="1">+IFERROR(INDEX('Hoja de Trabajo para listado'!$A$155:$Z$1048576,MATCH($A884,'Hoja de Trabajo para listado'!$A$155:$A$1048576,0),MATCH((CUADRO!J$4&amp;$E884),'Hoja de Trabajo para listado'!$A$151:$Z$151,0)),0)+IFERROR(INDEX('Hoja de Trabajo para listado'!$AB$155:$BA$1048576,MATCH($A884,'Hoja de Trabajo para listado'!$AB$155:$AB$1048576,0),MATCH((CUADRO!J$4&amp;$E884),'Hoja de Trabajo para listado'!$AB$151:$BA$151,0)),0)+IFERROR(INDEX('Hoja de Trabajo para listado'!$BC$155:$CB$1048576,MATCH($A884,'Hoja de Trabajo para listado'!$BC$155:$BC$1048576,0),MATCH((CUADRO!J$4&amp;$E884),'Hoja de Trabajo para listado'!$BC$151:$CB$151,0)),0)+IFERROR(INDEX('Hoja de Trabajo para listado'!$DE$153:$DG$274,MATCH($A884,'Hoja de Trabajo para listado'!$DE$153:$DE$1048576,0),MATCH((CUADRO!J$4&amp;$E884),'Hoja de Trabajo para listado'!$DE$151:$DG$151,0)),0)+IFERROR(INDEX('Hoja de Trabajo para listado'!$CD$155:$DC$1048576,MATCH($A884,'Hoja de Trabajo para listado'!$CD$155:$CD$1048576,0),MATCH((CUADRO!J$4&amp;$E884),'Hoja de Trabajo para listado'!$CD$151:$DC$151,0)),0)</f>
        <v>0</v>
      </c>
      <c r="K884" s="243">
        <f ca="1">+IFERROR(INDEX('Hoja de Trabajo para listado'!$A$155:$Z$1048576,MATCH($A884,'Hoja de Trabajo para listado'!$A$155:$A$1048576,0),MATCH((CUADRO!K$4&amp;$E884),'Hoja de Trabajo para listado'!$A$151:$Z$151,0)),0)+IFERROR(INDEX('Hoja de Trabajo para listado'!$AB$155:$BA$1048576,MATCH($A884,'Hoja de Trabajo para listado'!$AB$155:$AB$1048576,0),MATCH((CUADRO!K$4&amp;$E884),'Hoja de Trabajo para listado'!$AB$151:$BA$151,0)),0)+IFERROR(INDEX('Hoja de Trabajo para listado'!$BC$155:$CB$1048576,MATCH($A884,'Hoja de Trabajo para listado'!$BC$155:$BC$1048576,0),MATCH((CUADRO!K$4&amp;$E884),'Hoja de Trabajo para listado'!$BC$151:$CB$151,0)),0)+IFERROR(INDEX('Hoja de Trabajo para listado'!$DE$153:$DG$274,MATCH($A884,'Hoja de Trabajo para listado'!$DE$153:$DE$1048576,0),MATCH((CUADRO!K$4&amp;$E884),'Hoja de Trabajo para listado'!$DE$151:$DG$151,0)),0)+IFERROR(INDEX('Hoja de Trabajo para listado'!$CD$155:$DC$1048576,MATCH($A884,'Hoja de Trabajo para listado'!$CD$155:$CD$1048576,0),MATCH((CUADRO!K$4&amp;$E884),'Hoja de Trabajo para listado'!$CD$151:$DC$151,0)),0)</f>
        <v>0</v>
      </c>
      <c r="L884" s="243">
        <f ca="1">+IFERROR(INDEX('Hoja de Trabajo para listado'!$A$155:$Z$1048576,MATCH($A884,'Hoja de Trabajo para listado'!$A$155:$A$1048576,0),MATCH((CUADRO!L$4&amp;$E884),'Hoja de Trabajo para listado'!$A$151:$Z$151,0)),0)+IFERROR(INDEX('Hoja de Trabajo para listado'!$AB$155:$BA$1048576,MATCH($A884,'Hoja de Trabajo para listado'!$AB$155:$AB$1048576,0),MATCH((CUADRO!L$4&amp;$E884),'Hoja de Trabajo para listado'!$AB$151:$BA$151,0)),0)+IFERROR(INDEX('Hoja de Trabajo para listado'!$BC$155:$CB$1048576,MATCH($A884,'Hoja de Trabajo para listado'!$BC$155:$BC$1048576,0),MATCH((CUADRO!L$4&amp;$E884),'Hoja de Trabajo para listado'!$BC$151:$CB$151,0)),0)+IFERROR(INDEX('Hoja de Trabajo para listado'!$DE$153:$DG$274,MATCH($A884,'Hoja de Trabajo para listado'!$DE$153:$DE$1048576,0),MATCH((CUADRO!L$4&amp;$E884),'Hoja de Trabajo para listado'!$DE$151:$DG$151,0)),0)+IFERROR(INDEX('Hoja de Trabajo para listado'!$CD$155:$DC$1048576,MATCH($A884,'Hoja de Trabajo para listado'!$CD$155:$CD$1048576,0),MATCH((CUADRO!L$4&amp;$E884),'Hoja de Trabajo para listado'!$CD$151:$DC$151,0)),0)</f>
        <v>0</v>
      </c>
      <c r="M884" s="243">
        <f ca="1">+IFERROR(INDEX('Hoja de Trabajo para listado'!$A$155:$Z$1048576,MATCH($A884,'Hoja de Trabajo para listado'!$A$155:$A$1048576,0),MATCH((CUADRO!M$4&amp;$E884),'Hoja de Trabajo para listado'!$A$151:$Z$151,0)),0)+IFERROR(INDEX('Hoja de Trabajo para listado'!$AB$155:$BA$1048576,MATCH($A884,'Hoja de Trabajo para listado'!$AB$155:$AB$1048576,0),MATCH((CUADRO!M$4&amp;$E884),'Hoja de Trabajo para listado'!$AB$151:$BA$151,0)),0)+IFERROR(INDEX('Hoja de Trabajo para listado'!$BC$155:$CB$1048576,MATCH($A884,'Hoja de Trabajo para listado'!$BC$155:$BC$1048576,0),MATCH((CUADRO!M$4&amp;$E884),'Hoja de Trabajo para listado'!$BC$151:$CB$151,0)),0)+IFERROR(INDEX('Hoja de Trabajo para listado'!$DE$153:$DG$274,MATCH($A884,'Hoja de Trabajo para listado'!$DE$153:$DE$1048576,0),MATCH((CUADRO!M$4&amp;$E884),'Hoja de Trabajo para listado'!$DE$151:$DG$151,0)),0)+IFERROR(INDEX('Hoja de Trabajo para listado'!$CD$155:$DC$1048576,MATCH($A884,'Hoja de Trabajo para listado'!$CD$155:$CD$1048576,0),MATCH((CUADRO!M$4&amp;$E884),'Hoja de Trabajo para listado'!$CD$151:$DC$151,0)),0)</f>
        <v>0</v>
      </c>
      <c r="N884" s="243">
        <f ca="1">+IFERROR(INDEX('Hoja de Trabajo para listado'!$A$155:$Z$1048576,MATCH($A884,'Hoja de Trabajo para listado'!$A$155:$A$1048576,0),MATCH((CUADRO!N$4&amp;$E884),'Hoja de Trabajo para listado'!$A$151:$Z$151,0)),0)+IFERROR(INDEX('Hoja de Trabajo para listado'!$AB$155:$BA$1048576,MATCH($A884,'Hoja de Trabajo para listado'!$AB$155:$AB$1048576,0),MATCH((CUADRO!N$4&amp;$E884),'Hoja de Trabajo para listado'!$AB$151:$BA$151,0)),0)+IFERROR(INDEX('Hoja de Trabajo para listado'!$BC$155:$CB$1048576,MATCH($A884,'Hoja de Trabajo para listado'!$BC$155:$BC$1048576,0),MATCH((CUADRO!N$4&amp;$E884),'Hoja de Trabajo para listado'!$BC$151:$CB$151,0)),0)+IFERROR(INDEX('Hoja de Trabajo para listado'!$DE$153:$DG$274,MATCH($A884,'Hoja de Trabajo para listado'!$DE$153:$DE$1048576,0),MATCH((CUADRO!N$4&amp;$E884),'Hoja de Trabajo para listado'!$DE$151:$DG$151,0)),0)+IFERROR(INDEX('Hoja de Trabajo para listado'!$CD$155:$DC$1048576,MATCH($A884,'Hoja de Trabajo para listado'!$CD$155:$CD$1048576,0),MATCH((CUADRO!N$4&amp;$E884),'Hoja de Trabajo para listado'!$CD$151:$DC$151,0)),0)</f>
        <v>0</v>
      </c>
      <c r="O884" s="243">
        <f ca="1">+IFERROR(INDEX('Hoja de Trabajo para listado'!$A$155:$Z$1048576,MATCH($A884,'Hoja de Trabajo para listado'!$A$155:$A$1048576,0),MATCH((CUADRO!O$4&amp;$E884),'Hoja de Trabajo para listado'!$A$151:$Z$151,0)),0)+IFERROR(INDEX('Hoja de Trabajo para listado'!$AB$155:$BA$1048576,MATCH($A884,'Hoja de Trabajo para listado'!$AB$155:$AB$1048576,0),MATCH((CUADRO!O$4&amp;$E884),'Hoja de Trabajo para listado'!$AB$151:$BA$151,0)),0)+IFERROR(INDEX('Hoja de Trabajo para listado'!$BC$155:$CB$1048576,MATCH($A884,'Hoja de Trabajo para listado'!$BC$155:$BC$1048576,0),MATCH((CUADRO!O$4&amp;$E884),'Hoja de Trabajo para listado'!$BC$151:$CB$151,0)),0)+IFERROR(INDEX('Hoja de Trabajo para listado'!$DE$153:$DG$274,MATCH($A884,'Hoja de Trabajo para listado'!$DE$153:$DE$1048576,0),MATCH((CUADRO!O$4&amp;$E884),'Hoja de Trabajo para listado'!$DE$151:$DG$151,0)),0)+IFERROR(INDEX('Hoja de Trabajo para listado'!$CD$155:$DC$1048576,MATCH($A884,'Hoja de Trabajo para listado'!$CD$155:$CD$1048576,0),MATCH((CUADRO!O$4&amp;$E884),'Hoja de Trabajo para listado'!$CD$151:$DC$151,0)),0)</f>
        <v>0</v>
      </c>
      <c r="P884" s="243">
        <f ca="1">+IFERROR(INDEX('Hoja de Trabajo para listado'!$A$155:$Z$1048576,MATCH($A884,'Hoja de Trabajo para listado'!$A$155:$A$1048576,0),MATCH((CUADRO!P$4&amp;$E884),'Hoja de Trabajo para listado'!$A$151:$Z$151,0)),0)+IFERROR(INDEX('Hoja de Trabajo para listado'!$AB$155:$BA$1048576,MATCH($A884,'Hoja de Trabajo para listado'!$AB$155:$AB$1048576,0),MATCH((CUADRO!P$4&amp;$E884),'Hoja de Trabajo para listado'!$AB$151:$BA$151,0)),0)+IFERROR(INDEX('Hoja de Trabajo para listado'!$BC$155:$CB$1048576,MATCH($A884,'Hoja de Trabajo para listado'!$BC$155:$BC$1048576,0),MATCH((CUADRO!P$4&amp;$E884),'Hoja de Trabajo para listado'!$BC$151:$CB$151,0)),0)+IFERROR(INDEX('Hoja de Trabajo para listado'!$DE$153:$DG$274,MATCH($A884,'Hoja de Trabajo para listado'!$DE$153:$DE$1048576,0),MATCH((CUADRO!P$4&amp;$E884),'Hoja de Trabajo para listado'!$DE$151:$DG$151,0)),0)+IFERROR(INDEX('Hoja de Trabajo para listado'!$CD$155:$DC$1048576,MATCH($A884,'Hoja de Trabajo para listado'!$CD$155:$CD$1048576,0),MATCH((CUADRO!P$4&amp;$E884),'Hoja de Trabajo para listado'!$CD$151:$DC$151,0)),0)</f>
        <v>0</v>
      </c>
      <c r="Q884" s="243">
        <f ca="1">+IFERROR(INDEX('Hoja de Trabajo para listado'!$A$155:$Z$1048576,MATCH($A884,'Hoja de Trabajo para listado'!$A$155:$A$1048576,0),MATCH((CUADRO!Q$4&amp;$E884),'Hoja de Trabajo para listado'!$A$151:$Z$151,0)),0)+IFERROR(INDEX('Hoja de Trabajo para listado'!$AB$155:$BA$1048576,MATCH($A884,'Hoja de Trabajo para listado'!$AB$155:$AB$1048576,0),MATCH((CUADRO!Q$4&amp;$E884),'Hoja de Trabajo para listado'!$AB$151:$BA$151,0)),0)+IFERROR(INDEX('Hoja de Trabajo para listado'!$BC$155:$CB$1048576,MATCH($A884,'Hoja de Trabajo para listado'!$BC$155:$BC$1048576,0),MATCH((CUADRO!Q$4&amp;$E884),'Hoja de Trabajo para listado'!$BC$151:$CB$151,0)),0)+IFERROR(INDEX('Hoja de Trabajo para listado'!$DE$153:$DG$274,MATCH($A884,'Hoja de Trabajo para listado'!$DE$153:$DE$1048576,0),MATCH((CUADRO!Q$4&amp;$E884),'Hoja de Trabajo para listado'!$DE$151:$DG$151,0)),0)+IFERROR(INDEX('Hoja de Trabajo para listado'!$CD$155:$DC$1048576,MATCH($A884,'Hoja de Trabajo para listado'!$CD$155:$CD$1048576,0),MATCH((CUADRO!Q$4&amp;$E884),'Hoja de Trabajo para listado'!$CD$151:$DC$151,0)),0)</f>
        <v>0</v>
      </c>
      <c r="R884" s="243">
        <f t="shared" ca="1" si="33"/>
        <v>0</v>
      </c>
      <c r="S884" s="256">
        <f ca="1">+R883+R884</f>
        <v>0</v>
      </c>
      <c r="T884" s="243">
        <f ca="1">+S884</f>
        <v>0</v>
      </c>
      <c r="U884" s="242">
        <f t="shared" si="34"/>
        <v>2</v>
      </c>
      <c r="V884" s="327" t="str">
        <f>+VLOOKUP(A884,bd_lista!$A$3:$E$592,5,FALSE)</f>
        <v>Gobiernos Autonomos Municipales</v>
      </c>
      <c r="W884" s="398"/>
      <c r="X884" s="240">
        <f>+VLOOKUP(A884,[4]Sheet1!$A$13:$D$744,4,FALSE)</f>
        <v>0</v>
      </c>
      <c r="Y884" s="240" t="e">
        <f>+VLOOKUP(X884,bd_lista!$A$3:$C$592,3,FALSE)</f>
        <v>#N/A</v>
      </c>
      <c r="Z884" s="288"/>
      <c r="AA884" s="289"/>
    </row>
    <row r="885" spans="1:27" customFormat="1" ht="15" hidden="1" customHeight="1">
      <c r="A885" s="32">
        <v>1525</v>
      </c>
      <c r="B885" s="393">
        <f>+A885</f>
        <v>1525</v>
      </c>
      <c r="C885" s="245" t="str">
        <f>+VLOOKUP(A885,bd_lista!$A$3:$C$592,3,FALSE)</f>
        <v>Gobierno Autónomo Municipal de San Antonio de Esmoruco</v>
      </c>
      <c r="D885" s="395" t="str">
        <f>+C885</f>
        <v>Gobierno Autónomo Municipal de San Antonio de Esmoruco</v>
      </c>
      <c r="E885" s="240" t="s">
        <v>1303</v>
      </c>
      <c r="F885" s="241">
        <f ca="1">+IFERROR(INDEX('Hoja de Trabajo para listado'!$A$155:$Z$1048576,MATCH($A885,'Hoja de Trabajo para listado'!$A$155:$A$1048576,0),MATCH((CUADRO!F$4&amp;$E885),'Hoja de Trabajo para listado'!$A$151:$Z$151,0)),0)+IFERROR(INDEX('Hoja de Trabajo para listado'!$AB$155:$BA$1048576,MATCH($A885,'Hoja de Trabajo para listado'!$AB$155:$AB$1048576,0),MATCH((CUADRO!F$4&amp;$E885),'Hoja de Trabajo para listado'!$AB$151:$BA$151,0)),0)+IFERROR(INDEX('Hoja de Trabajo para listado'!$BC$155:$CB$1048576,MATCH($A885,'Hoja de Trabajo para listado'!$BC$155:$BC$1048576,0),MATCH((CUADRO!F$4&amp;$E885),'Hoja de Trabajo para listado'!$BC$151:$CB$151,0)),0)+IFERROR(INDEX('Hoja de Trabajo para listado'!$DE$153:$DG$274,MATCH($A885,'Hoja de Trabajo para listado'!$DE$153:$DE$1048576,0),MATCH((CUADRO!F$4&amp;$E885),'Hoja de Trabajo para listado'!$DE$151:$DG$151,0)),0)+IFERROR(INDEX('Hoja de Trabajo para listado'!$CD$155:$DC$1048576,MATCH($A885,'Hoja de Trabajo para listado'!$CD$155:$CD$1048576,0),MATCH((CUADRO!F$4&amp;$E885),'Hoja de Trabajo para listado'!$CD$151:$DC$151,0)),0)</f>
        <v>0</v>
      </c>
      <c r="G885" s="241">
        <f ca="1">+IFERROR(INDEX('Hoja de Trabajo para listado'!$A$155:$Z$1048576,MATCH($A885,'Hoja de Trabajo para listado'!$A$155:$A$1048576,0),MATCH((CUADRO!G$4&amp;$E885),'Hoja de Trabajo para listado'!$A$151:$Z$151,0)),0)+IFERROR(INDEX('Hoja de Trabajo para listado'!$AB$155:$BA$1048576,MATCH($A885,'Hoja de Trabajo para listado'!$AB$155:$AB$1048576,0),MATCH((CUADRO!G$4&amp;$E885),'Hoja de Trabajo para listado'!$AB$151:$BA$151,0)),0)+IFERROR(INDEX('Hoja de Trabajo para listado'!$BC$155:$CB$1048576,MATCH($A885,'Hoja de Trabajo para listado'!$BC$155:$BC$1048576,0),MATCH((CUADRO!G$4&amp;$E885),'Hoja de Trabajo para listado'!$BC$151:$CB$151,0)),0)+IFERROR(INDEX('Hoja de Trabajo para listado'!$DE$153:$DG$274,MATCH($A885,'Hoja de Trabajo para listado'!$DE$153:$DE$1048576,0),MATCH((CUADRO!G$4&amp;$E885),'Hoja de Trabajo para listado'!$DE$151:$DG$151,0)),0)+IFERROR(INDEX('Hoja de Trabajo para listado'!$CD$155:$DC$1048576,MATCH($A885,'Hoja de Trabajo para listado'!$CD$155:$CD$1048576,0),MATCH((CUADRO!G$4&amp;$E885),'Hoja de Trabajo para listado'!$CD$151:$DC$151,0)),0)</f>
        <v>0</v>
      </c>
      <c r="H885" s="241">
        <f ca="1">+IFERROR(INDEX('Hoja de Trabajo para listado'!$A$155:$Z$1048576,MATCH($A885,'Hoja de Trabajo para listado'!$A$155:$A$1048576,0),MATCH((CUADRO!H$4&amp;$E885),'Hoja de Trabajo para listado'!$A$151:$Z$151,0)),0)+IFERROR(INDEX('Hoja de Trabajo para listado'!$AB$155:$BA$1048576,MATCH($A885,'Hoja de Trabajo para listado'!$AB$155:$AB$1048576,0),MATCH((CUADRO!H$4&amp;$E885),'Hoja de Trabajo para listado'!$AB$151:$BA$151,0)),0)+IFERROR(INDEX('Hoja de Trabajo para listado'!$BC$155:$CB$1048576,MATCH($A885,'Hoja de Trabajo para listado'!$BC$155:$BC$1048576,0),MATCH((CUADRO!H$4&amp;$E885),'Hoja de Trabajo para listado'!$BC$151:$CB$151,0)),0)+IFERROR(INDEX('Hoja de Trabajo para listado'!$DE$153:$DG$274,MATCH($A885,'Hoja de Trabajo para listado'!$DE$153:$DE$1048576,0),MATCH((CUADRO!H$4&amp;$E885),'Hoja de Trabajo para listado'!$DE$151:$DG$151,0)),0)+IFERROR(INDEX('Hoja de Trabajo para listado'!$CD$155:$DC$1048576,MATCH($A885,'Hoja de Trabajo para listado'!$CD$155:$CD$1048576,0),MATCH((CUADRO!H$4&amp;$E885),'Hoja de Trabajo para listado'!$CD$151:$DC$151,0)),0)</f>
        <v>0</v>
      </c>
      <c r="I885" s="241">
        <f ca="1">+IFERROR(INDEX('Hoja de Trabajo para listado'!$A$155:$Z$1048576,MATCH($A885,'Hoja de Trabajo para listado'!$A$155:$A$1048576,0),MATCH((CUADRO!I$4&amp;$E885),'Hoja de Trabajo para listado'!$A$151:$Z$151,0)),0)+IFERROR(INDEX('Hoja de Trabajo para listado'!$AB$155:$BA$1048576,MATCH($A885,'Hoja de Trabajo para listado'!$AB$155:$AB$1048576,0),MATCH((CUADRO!I$4&amp;$E885),'Hoja de Trabajo para listado'!$AB$151:$BA$151,0)),0)+IFERROR(INDEX('Hoja de Trabajo para listado'!$BC$155:$CB$1048576,MATCH($A885,'Hoja de Trabajo para listado'!$BC$155:$BC$1048576,0),MATCH((CUADRO!I$4&amp;$E885),'Hoja de Trabajo para listado'!$BC$151:$CB$151,0)),0)+IFERROR(INDEX('Hoja de Trabajo para listado'!$DE$153:$DG$274,MATCH($A885,'Hoja de Trabajo para listado'!$DE$153:$DE$1048576,0),MATCH((CUADRO!I$4&amp;$E885),'Hoja de Trabajo para listado'!$DE$151:$DG$151,0)),0)+IFERROR(INDEX('Hoja de Trabajo para listado'!$CD$155:$DC$1048576,MATCH($A885,'Hoja de Trabajo para listado'!$CD$155:$CD$1048576,0),MATCH((CUADRO!I$4&amp;$E885),'Hoja de Trabajo para listado'!$CD$151:$DC$151,0)),0)</f>
        <v>0</v>
      </c>
      <c r="J885" s="241">
        <f ca="1">+IFERROR(INDEX('Hoja de Trabajo para listado'!$A$155:$Z$1048576,MATCH($A885,'Hoja de Trabajo para listado'!$A$155:$A$1048576,0),MATCH((CUADRO!J$4&amp;$E885),'Hoja de Trabajo para listado'!$A$151:$Z$151,0)),0)+IFERROR(INDEX('Hoja de Trabajo para listado'!$AB$155:$BA$1048576,MATCH($A885,'Hoja de Trabajo para listado'!$AB$155:$AB$1048576,0),MATCH((CUADRO!J$4&amp;$E885),'Hoja de Trabajo para listado'!$AB$151:$BA$151,0)),0)+IFERROR(INDEX('Hoja de Trabajo para listado'!$BC$155:$CB$1048576,MATCH($A885,'Hoja de Trabajo para listado'!$BC$155:$BC$1048576,0),MATCH((CUADRO!J$4&amp;$E885),'Hoja de Trabajo para listado'!$BC$151:$CB$151,0)),0)+IFERROR(INDEX('Hoja de Trabajo para listado'!$DE$153:$DG$274,MATCH($A885,'Hoja de Trabajo para listado'!$DE$153:$DE$1048576,0),MATCH((CUADRO!J$4&amp;$E885),'Hoja de Trabajo para listado'!$DE$151:$DG$151,0)),0)+IFERROR(INDEX('Hoja de Trabajo para listado'!$CD$155:$DC$1048576,MATCH($A885,'Hoja de Trabajo para listado'!$CD$155:$CD$1048576,0),MATCH((CUADRO!J$4&amp;$E885),'Hoja de Trabajo para listado'!$CD$151:$DC$151,0)),0)</f>
        <v>0</v>
      </c>
      <c r="K885" s="241">
        <f ca="1">+IFERROR(INDEX('Hoja de Trabajo para listado'!$A$155:$Z$1048576,MATCH($A885,'Hoja de Trabajo para listado'!$A$155:$A$1048576,0),MATCH((CUADRO!K$4&amp;$E885),'Hoja de Trabajo para listado'!$A$151:$Z$151,0)),0)+IFERROR(INDEX('Hoja de Trabajo para listado'!$AB$155:$BA$1048576,MATCH($A885,'Hoja de Trabajo para listado'!$AB$155:$AB$1048576,0),MATCH((CUADRO!K$4&amp;$E885),'Hoja de Trabajo para listado'!$AB$151:$BA$151,0)),0)+IFERROR(INDEX('Hoja de Trabajo para listado'!$BC$155:$CB$1048576,MATCH($A885,'Hoja de Trabajo para listado'!$BC$155:$BC$1048576,0),MATCH((CUADRO!K$4&amp;$E885),'Hoja de Trabajo para listado'!$BC$151:$CB$151,0)),0)+IFERROR(INDEX('Hoja de Trabajo para listado'!$DE$153:$DG$274,MATCH($A885,'Hoja de Trabajo para listado'!$DE$153:$DE$1048576,0),MATCH((CUADRO!K$4&amp;$E885),'Hoja de Trabajo para listado'!$DE$151:$DG$151,0)),0)+IFERROR(INDEX('Hoja de Trabajo para listado'!$CD$155:$DC$1048576,MATCH($A885,'Hoja de Trabajo para listado'!$CD$155:$CD$1048576,0),MATCH((CUADRO!K$4&amp;$E885),'Hoja de Trabajo para listado'!$CD$151:$DC$151,0)),0)</f>
        <v>0</v>
      </c>
      <c r="L885" s="241">
        <f ca="1">+IFERROR(INDEX('Hoja de Trabajo para listado'!$A$155:$Z$1048576,MATCH($A885,'Hoja de Trabajo para listado'!$A$155:$A$1048576,0),MATCH((CUADRO!L$4&amp;$E885),'Hoja de Trabajo para listado'!$A$151:$Z$151,0)),0)+IFERROR(INDEX('Hoja de Trabajo para listado'!$AB$155:$BA$1048576,MATCH($A885,'Hoja de Trabajo para listado'!$AB$155:$AB$1048576,0),MATCH((CUADRO!L$4&amp;$E885),'Hoja de Trabajo para listado'!$AB$151:$BA$151,0)),0)+IFERROR(INDEX('Hoja de Trabajo para listado'!$BC$155:$CB$1048576,MATCH($A885,'Hoja de Trabajo para listado'!$BC$155:$BC$1048576,0),MATCH((CUADRO!L$4&amp;$E885),'Hoja de Trabajo para listado'!$BC$151:$CB$151,0)),0)+IFERROR(INDEX('Hoja de Trabajo para listado'!$DE$153:$DG$274,MATCH($A885,'Hoja de Trabajo para listado'!$DE$153:$DE$1048576,0),MATCH((CUADRO!L$4&amp;$E885),'Hoja de Trabajo para listado'!$DE$151:$DG$151,0)),0)+IFERROR(INDEX('Hoja de Trabajo para listado'!$CD$155:$DC$1048576,MATCH($A885,'Hoja de Trabajo para listado'!$CD$155:$CD$1048576,0),MATCH((CUADRO!L$4&amp;$E885),'Hoja de Trabajo para listado'!$CD$151:$DC$151,0)),0)</f>
        <v>0</v>
      </c>
      <c r="M885" s="241">
        <f ca="1">+IFERROR(INDEX('Hoja de Trabajo para listado'!$A$155:$Z$1048576,MATCH($A885,'Hoja de Trabajo para listado'!$A$155:$A$1048576,0),MATCH((CUADRO!M$4&amp;$E885),'Hoja de Trabajo para listado'!$A$151:$Z$151,0)),0)+IFERROR(INDEX('Hoja de Trabajo para listado'!$AB$155:$BA$1048576,MATCH($A885,'Hoja de Trabajo para listado'!$AB$155:$AB$1048576,0),MATCH((CUADRO!M$4&amp;$E885),'Hoja de Trabajo para listado'!$AB$151:$BA$151,0)),0)+IFERROR(INDEX('Hoja de Trabajo para listado'!$BC$155:$CB$1048576,MATCH($A885,'Hoja de Trabajo para listado'!$BC$155:$BC$1048576,0),MATCH((CUADRO!M$4&amp;$E885),'Hoja de Trabajo para listado'!$BC$151:$CB$151,0)),0)+IFERROR(INDEX('Hoja de Trabajo para listado'!$DE$153:$DG$274,MATCH($A885,'Hoja de Trabajo para listado'!$DE$153:$DE$1048576,0),MATCH((CUADRO!M$4&amp;$E885),'Hoja de Trabajo para listado'!$DE$151:$DG$151,0)),0)+IFERROR(INDEX('Hoja de Trabajo para listado'!$CD$155:$DC$1048576,MATCH($A885,'Hoja de Trabajo para listado'!$CD$155:$CD$1048576,0),MATCH((CUADRO!M$4&amp;$E885),'Hoja de Trabajo para listado'!$CD$151:$DC$151,0)),0)</f>
        <v>0</v>
      </c>
      <c r="N885" s="241">
        <f ca="1">+IFERROR(INDEX('Hoja de Trabajo para listado'!$A$155:$Z$1048576,MATCH($A885,'Hoja de Trabajo para listado'!$A$155:$A$1048576,0),MATCH((CUADRO!N$4&amp;$E885),'Hoja de Trabajo para listado'!$A$151:$Z$151,0)),0)+IFERROR(INDEX('Hoja de Trabajo para listado'!$AB$155:$BA$1048576,MATCH($A885,'Hoja de Trabajo para listado'!$AB$155:$AB$1048576,0),MATCH((CUADRO!N$4&amp;$E885),'Hoja de Trabajo para listado'!$AB$151:$BA$151,0)),0)+IFERROR(INDEX('Hoja de Trabajo para listado'!$BC$155:$CB$1048576,MATCH($A885,'Hoja de Trabajo para listado'!$BC$155:$BC$1048576,0),MATCH((CUADRO!N$4&amp;$E885),'Hoja de Trabajo para listado'!$BC$151:$CB$151,0)),0)+IFERROR(INDEX('Hoja de Trabajo para listado'!$DE$153:$DG$274,MATCH($A885,'Hoja de Trabajo para listado'!$DE$153:$DE$1048576,0),MATCH((CUADRO!N$4&amp;$E885),'Hoja de Trabajo para listado'!$DE$151:$DG$151,0)),0)+IFERROR(INDEX('Hoja de Trabajo para listado'!$CD$155:$DC$1048576,MATCH($A885,'Hoja de Trabajo para listado'!$CD$155:$CD$1048576,0),MATCH((CUADRO!N$4&amp;$E885),'Hoja de Trabajo para listado'!$CD$151:$DC$151,0)),0)</f>
        <v>0</v>
      </c>
      <c r="O885" s="241">
        <f ca="1">+IFERROR(INDEX('Hoja de Trabajo para listado'!$A$155:$Z$1048576,MATCH($A885,'Hoja de Trabajo para listado'!$A$155:$A$1048576,0),MATCH((CUADRO!O$4&amp;$E885),'Hoja de Trabajo para listado'!$A$151:$Z$151,0)),0)+IFERROR(INDEX('Hoja de Trabajo para listado'!$AB$155:$BA$1048576,MATCH($A885,'Hoja de Trabajo para listado'!$AB$155:$AB$1048576,0),MATCH((CUADRO!O$4&amp;$E885),'Hoja de Trabajo para listado'!$AB$151:$BA$151,0)),0)+IFERROR(INDEX('Hoja de Trabajo para listado'!$BC$155:$CB$1048576,MATCH($A885,'Hoja de Trabajo para listado'!$BC$155:$BC$1048576,0),MATCH((CUADRO!O$4&amp;$E885),'Hoja de Trabajo para listado'!$BC$151:$CB$151,0)),0)+IFERROR(INDEX('Hoja de Trabajo para listado'!$DE$153:$DG$274,MATCH($A885,'Hoja de Trabajo para listado'!$DE$153:$DE$1048576,0),MATCH((CUADRO!O$4&amp;$E885),'Hoja de Trabajo para listado'!$DE$151:$DG$151,0)),0)+IFERROR(INDEX('Hoja de Trabajo para listado'!$CD$155:$DC$1048576,MATCH($A885,'Hoja de Trabajo para listado'!$CD$155:$CD$1048576,0),MATCH((CUADRO!O$4&amp;$E885),'Hoja de Trabajo para listado'!$CD$151:$DC$151,0)),0)</f>
        <v>0</v>
      </c>
      <c r="P885" s="241">
        <f ca="1">+IFERROR(INDEX('Hoja de Trabajo para listado'!$A$155:$Z$1048576,MATCH($A885,'Hoja de Trabajo para listado'!$A$155:$A$1048576,0),MATCH((CUADRO!P$4&amp;$E885),'Hoja de Trabajo para listado'!$A$151:$Z$151,0)),0)+IFERROR(INDEX('Hoja de Trabajo para listado'!$AB$155:$BA$1048576,MATCH($A885,'Hoja de Trabajo para listado'!$AB$155:$AB$1048576,0),MATCH((CUADRO!P$4&amp;$E885),'Hoja de Trabajo para listado'!$AB$151:$BA$151,0)),0)+IFERROR(INDEX('Hoja de Trabajo para listado'!$BC$155:$CB$1048576,MATCH($A885,'Hoja de Trabajo para listado'!$BC$155:$BC$1048576,0),MATCH((CUADRO!P$4&amp;$E885),'Hoja de Trabajo para listado'!$BC$151:$CB$151,0)),0)+IFERROR(INDEX('Hoja de Trabajo para listado'!$DE$153:$DG$274,MATCH($A885,'Hoja de Trabajo para listado'!$DE$153:$DE$1048576,0),MATCH((CUADRO!P$4&amp;$E885),'Hoja de Trabajo para listado'!$DE$151:$DG$151,0)),0)+IFERROR(INDEX('Hoja de Trabajo para listado'!$CD$155:$DC$1048576,MATCH($A885,'Hoja de Trabajo para listado'!$CD$155:$CD$1048576,0),MATCH((CUADRO!P$4&amp;$E885),'Hoja de Trabajo para listado'!$CD$151:$DC$151,0)),0)</f>
        <v>0</v>
      </c>
      <c r="Q885" s="241">
        <f ca="1">+IFERROR(INDEX('Hoja de Trabajo para listado'!$A$155:$Z$1048576,MATCH($A885,'Hoja de Trabajo para listado'!$A$155:$A$1048576,0),MATCH((CUADRO!Q$4&amp;$E885),'Hoja de Trabajo para listado'!$A$151:$Z$151,0)),0)+IFERROR(INDEX('Hoja de Trabajo para listado'!$AB$155:$BA$1048576,MATCH($A885,'Hoja de Trabajo para listado'!$AB$155:$AB$1048576,0),MATCH((CUADRO!Q$4&amp;$E885),'Hoja de Trabajo para listado'!$AB$151:$BA$151,0)),0)+IFERROR(INDEX('Hoja de Trabajo para listado'!$BC$155:$CB$1048576,MATCH($A885,'Hoja de Trabajo para listado'!$BC$155:$BC$1048576,0),MATCH((CUADRO!Q$4&amp;$E885),'Hoja de Trabajo para listado'!$BC$151:$CB$151,0)),0)+IFERROR(INDEX('Hoja de Trabajo para listado'!$DE$153:$DG$274,MATCH($A885,'Hoja de Trabajo para listado'!$DE$153:$DE$1048576,0),MATCH((CUADRO!Q$4&amp;$E885),'Hoja de Trabajo para listado'!$DE$151:$DG$151,0)),0)+IFERROR(INDEX('Hoja de Trabajo para listado'!$CD$155:$DC$1048576,MATCH($A885,'Hoja de Trabajo para listado'!$CD$155:$CD$1048576,0),MATCH((CUADRO!Q$4&amp;$E885),'Hoja de Trabajo para listado'!$CD$151:$DC$151,0)),0)</f>
        <v>0</v>
      </c>
      <c r="R885" s="241">
        <f t="shared" ca="1" si="33"/>
        <v>0</v>
      </c>
      <c r="S885" s="247"/>
      <c r="T885" s="241">
        <f ca="1">+T886</f>
        <v>0</v>
      </c>
      <c r="U885" s="240">
        <f t="shared" si="34"/>
        <v>1</v>
      </c>
      <c r="V885" s="327" t="str">
        <f>+VLOOKUP(A885,bd_lista!$A$3:$E$592,5,FALSE)</f>
        <v>Gobiernos Autonomos Municipales</v>
      </c>
      <c r="W885" s="397" t="str">
        <f>+V885</f>
        <v>Gobiernos Autonomos Municipales</v>
      </c>
      <c r="X885" s="240">
        <f>+VLOOKUP(A885,[4]Sheet1!$A$13:$D$744,4,FALSE)</f>
        <v>0</v>
      </c>
      <c r="Y885" s="240" t="e">
        <f>+VLOOKUP(X885,bd_lista!$A$3:$C$592,3,FALSE)</f>
        <v>#N/A</v>
      </c>
      <c r="Z885" s="290">
        <f>+X885</f>
        <v>0</v>
      </c>
      <c r="AA885" s="291" t="e">
        <f>+Y885</f>
        <v>#N/A</v>
      </c>
    </row>
    <row r="886" spans="1:27" customFormat="1" ht="15" hidden="1" customHeight="1">
      <c r="A886" s="32">
        <v>1525</v>
      </c>
      <c r="B886" s="394"/>
      <c r="C886" s="245" t="str">
        <f>+VLOOKUP(A886,bd_lista!$A$3:$C$592,3,FALSE)</f>
        <v>Gobierno Autónomo Municipal de San Antonio de Esmoruco</v>
      </c>
      <c r="D886" s="396"/>
      <c r="E886" s="242" t="s">
        <v>1304</v>
      </c>
      <c r="F886" s="243">
        <f ca="1">+IFERROR(INDEX('Hoja de Trabajo para listado'!$A$155:$Z$1048576,MATCH($A886,'Hoja de Trabajo para listado'!$A$155:$A$1048576,0),MATCH((CUADRO!F$4&amp;$E886),'Hoja de Trabajo para listado'!$A$151:$Z$151,0)),0)+IFERROR(INDEX('Hoja de Trabajo para listado'!$AB$155:$BA$1048576,MATCH($A886,'Hoja de Trabajo para listado'!$AB$155:$AB$1048576,0),MATCH((CUADRO!F$4&amp;$E886),'Hoja de Trabajo para listado'!$AB$151:$BA$151,0)),0)+IFERROR(INDEX('Hoja de Trabajo para listado'!$BC$155:$CB$1048576,MATCH($A886,'Hoja de Trabajo para listado'!$BC$155:$BC$1048576,0),MATCH((CUADRO!F$4&amp;$E886),'Hoja de Trabajo para listado'!$BC$151:$CB$151,0)),0)+IFERROR(INDEX('Hoja de Trabajo para listado'!$DE$153:$DG$274,MATCH($A886,'Hoja de Trabajo para listado'!$DE$153:$DE$1048576,0),MATCH((CUADRO!F$4&amp;$E886),'Hoja de Trabajo para listado'!$DE$151:$DG$151,0)),0)+IFERROR(INDEX('Hoja de Trabajo para listado'!$CD$155:$DC$1048576,MATCH($A886,'Hoja de Trabajo para listado'!$CD$155:$CD$1048576,0),MATCH((CUADRO!F$4&amp;$E886),'Hoja de Trabajo para listado'!$CD$151:$DC$151,0)),0)</f>
        <v>0</v>
      </c>
      <c r="G886" s="243">
        <f ca="1">+IFERROR(INDEX('Hoja de Trabajo para listado'!$A$155:$Z$1048576,MATCH($A886,'Hoja de Trabajo para listado'!$A$155:$A$1048576,0),MATCH((CUADRO!G$4&amp;$E886),'Hoja de Trabajo para listado'!$A$151:$Z$151,0)),0)+IFERROR(INDEX('Hoja de Trabajo para listado'!$AB$155:$BA$1048576,MATCH($A886,'Hoja de Trabajo para listado'!$AB$155:$AB$1048576,0),MATCH((CUADRO!G$4&amp;$E886),'Hoja de Trabajo para listado'!$AB$151:$BA$151,0)),0)+IFERROR(INDEX('Hoja de Trabajo para listado'!$BC$155:$CB$1048576,MATCH($A886,'Hoja de Trabajo para listado'!$BC$155:$BC$1048576,0),MATCH((CUADRO!G$4&amp;$E886),'Hoja de Trabajo para listado'!$BC$151:$CB$151,0)),0)+IFERROR(INDEX('Hoja de Trabajo para listado'!$DE$153:$DG$274,MATCH($A886,'Hoja de Trabajo para listado'!$DE$153:$DE$1048576,0),MATCH((CUADRO!G$4&amp;$E886),'Hoja de Trabajo para listado'!$DE$151:$DG$151,0)),0)+IFERROR(INDEX('Hoja de Trabajo para listado'!$CD$155:$DC$1048576,MATCH($A886,'Hoja de Trabajo para listado'!$CD$155:$CD$1048576,0),MATCH((CUADRO!G$4&amp;$E886),'Hoja de Trabajo para listado'!$CD$151:$DC$151,0)),0)</f>
        <v>0</v>
      </c>
      <c r="H886" s="243">
        <f ca="1">+IFERROR(INDEX('Hoja de Trabajo para listado'!$A$155:$Z$1048576,MATCH($A886,'Hoja de Trabajo para listado'!$A$155:$A$1048576,0),MATCH((CUADRO!H$4&amp;$E886),'Hoja de Trabajo para listado'!$A$151:$Z$151,0)),0)+IFERROR(INDEX('Hoja de Trabajo para listado'!$AB$155:$BA$1048576,MATCH($A886,'Hoja de Trabajo para listado'!$AB$155:$AB$1048576,0),MATCH((CUADRO!H$4&amp;$E886),'Hoja de Trabajo para listado'!$AB$151:$BA$151,0)),0)+IFERROR(INDEX('Hoja de Trabajo para listado'!$BC$155:$CB$1048576,MATCH($A886,'Hoja de Trabajo para listado'!$BC$155:$BC$1048576,0),MATCH((CUADRO!H$4&amp;$E886),'Hoja de Trabajo para listado'!$BC$151:$CB$151,0)),0)+IFERROR(INDEX('Hoja de Trabajo para listado'!$DE$153:$DG$274,MATCH($A886,'Hoja de Trabajo para listado'!$DE$153:$DE$1048576,0),MATCH((CUADRO!H$4&amp;$E886),'Hoja de Trabajo para listado'!$DE$151:$DG$151,0)),0)+IFERROR(INDEX('Hoja de Trabajo para listado'!$CD$155:$DC$1048576,MATCH($A886,'Hoja de Trabajo para listado'!$CD$155:$CD$1048576,0),MATCH((CUADRO!H$4&amp;$E886),'Hoja de Trabajo para listado'!$CD$151:$DC$151,0)),0)</f>
        <v>0</v>
      </c>
      <c r="I886" s="243">
        <f ca="1">+IFERROR(INDEX('Hoja de Trabajo para listado'!$A$155:$Z$1048576,MATCH($A886,'Hoja de Trabajo para listado'!$A$155:$A$1048576,0),MATCH((CUADRO!I$4&amp;$E886),'Hoja de Trabajo para listado'!$A$151:$Z$151,0)),0)+IFERROR(INDEX('Hoja de Trabajo para listado'!$AB$155:$BA$1048576,MATCH($A886,'Hoja de Trabajo para listado'!$AB$155:$AB$1048576,0),MATCH((CUADRO!I$4&amp;$E886),'Hoja de Trabajo para listado'!$AB$151:$BA$151,0)),0)+IFERROR(INDEX('Hoja de Trabajo para listado'!$BC$155:$CB$1048576,MATCH($A886,'Hoja de Trabajo para listado'!$BC$155:$BC$1048576,0),MATCH((CUADRO!I$4&amp;$E886),'Hoja de Trabajo para listado'!$BC$151:$CB$151,0)),0)+IFERROR(INDEX('Hoja de Trabajo para listado'!$DE$153:$DG$274,MATCH($A886,'Hoja de Trabajo para listado'!$DE$153:$DE$1048576,0),MATCH((CUADRO!I$4&amp;$E886),'Hoja de Trabajo para listado'!$DE$151:$DG$151,0)),0)+IFERROR(INDEX('Hoja de Trabajo para listado'!$CD$155:$DC$1048576,MATCH($A886,'Hoja de Trabajo para listado'!$CD$155:$CD$1048576,0),MATCH((CUADRO!I$4&amp;$E886),'Hoja de Trabajo para listado'!$CD$151:$DC$151,0)),0)</f>
        <v>0</v>
      </c>
      <c r="J886" s="243">
        <f ca="1">+IFERROR(INDEX('Hoja de Trabajo para listado'!$A$155:$Z$1048576,MATCH($A886,'Hoja de Trabajo para listado'!$A$155:$A$1048576,0),MATCH((CUADRO!J$4&amp;$E886),'Hoja de Trabajo para listado'!$A$151:$Z$151,0)),0)+IFERROR(INDEX('Hoja de Trabajo para listado'!$AB$155:$BA$1048576,MATCH($A886,'Hoja de Trabajo para listado'!$AB$155:$AB$1048576,0),MATCH((CUADRO!J$4&amp;$E886),'Hoja de Trabajo para listado'!$AB$151:$BA$151,0)),0)+IFERROR(INDEX('Hoja de Trabajo para listado'!$BC$155:$CB$1048576,MATCH($A886,'Hoja de Trabajo para listado'!$BC$155:$BC$1048576,0),MATCH((CUADRO!J$4&amp;$E886),'Hoja de Trabajo para listado'!$BC$151:$CB$151,0)),0)+IFERROR(INDEX('Hoja de Trabajo para listado'!$DE$153:$DG$274,MATCH($A886,'Hoja de Trabajo para listado'!$DE$153:$DE$1048576,0),MATCH((CUADRO!J$4&amp;$E886),'Hoja de Trabajo para listado'!$DE$151:$DG$151,0)),0)+IFERROR(INDEX('Hoja de Trabajo para listado'!$CD$155:$DC$1048576,MATCH($A886,'Hoja de Trabajo para listado'!$CD$155:$CD$1048576,0),MATCH((CUADRO!J$4&amp;$E886),'Hoja de Trabajo para listado'!$CD$151:$DC$151,0)),0)</f>
        <v>0</v>
      </c>
      <c r="K886" s="243">
        <f ca="1">+IFERROR(INDEX('Hoja de Trabajo para listado'!$A$155:$Z$1048576,MATCH($A886,'Hoja de Trabajo para listado'!$A$155:$A$1048576,0),MATCH((CUADRO!K$4&amp;$E886),'Hoja de Trabajo para listado'!$A$151:$Z$151,0)),0)+IFERROR(INDEX('Hoja de Trabajo para listado'!$AB$155:$BA$1048576,MATCH($A886,'Hoja de Trabajo para listado'!$AB$155:$AB$1048576,0),MATCH((CUADRO!K$4&amp;$E886),'Hoja de Trabajo para listado'!$AB$151:$BA$151,0)),0)+IFERROR(INDEX('Hoja de Trabajo para listado'!$BC$155:$CB$1048576,MATCH($A886,'Hoja de Trabajo para listado'!$BC$155:$BC$1048576,0),MATCH((CUADRO!K$4&amp;$E886),'Hoja de Trabajo para listado'!$BC$151:$CB$151,0)),0)+IFERROR(INDEX('Hoja de Trabajo para listado'!$DE$153:$DG$274,MATCH($A886,'Hoja de Trabajo para listado'!$DE$153:$DE$1048576,0),MATCH((CUADRO!K$4&amp;$E886),'Hoja de Trabajo para listado'!$DE$151:$DG$151,0)),0)+IFERROR(INDEX('Hoja de Trabajo para listado'!$CD$155:$DC$1048576,MATCH($A886,'Hoja de Trabajo para listado'!$CD$155:$CD$1048576,0),MATCH((CUADRO!K$4&amp;$E886),'Hoja de Trabajo para listado'!$CD$151:$DC$151,0)),0)</f>
        <v>0</v>
      </c>
      <c r="L886" s="243">
        <f ca="1">+IFERROR(INDEX('Hoja de Trabajo para listado'!$A$155:$Z$1048576,MATCH($A886,'Hoja de Trabajo para listado'!$A$155:$A$1048576,0),MATCH((CUADRO!L$4&amp;$E886),'Hoja de Trabajo para listado'!$A$151:$Z$151,0)),0)+IFERROR(INDEX('Hoja de Trabajo para listado'!$AB$155:$BA$1048576,MATCH($A886,'Hoja de Trabajo para listado'!$AB$155:$AB$1048576,0),MATCH((CUADRO!L$4&amp;$E886),'Hoja de Trabajo para listado'!$AB$151:$BA$151,0)),0)+IFERROR(INDEX('Hoja de Trabajo para listado'!$BC$155:$CB$1048576,MATCH($A886,'Hoja de Trabajo para listado'!$BC$155:$BC$1048576,0),MATCH((CUADRO!L$4&amp;$E886),'Hoja de Trabajo para listado'!$BC$151:$CB$151,0)),0)+IFERROR(INDEX('Hoja de Trabajo para listado'!$DE$153:$DG$274,MATCH($A886,'Hoja de Trabajo para listado'!$DE$153:$DE$1048576,0),MATCH((CUADRO!L$4&amp;$E886),'Hoja de Trabajo para listado'!$DE$151:$DG$151,0)),0)+IFERROR(INDEX('Hoja de Trabajo para listado'!$CD$155:$DC$1048576,MATCH($A886,'Hoja de Trabajo para listado'!$CD$155:$CD$1048576,0),MATCH((CUADRO!L$4&amp;$E886),'Hoja de Trabajo para listado'!$CD$151:$DC$151,0)),0)</f>
        <v>0</v>
      </c>
      <c r="M886" s="243">
        <f ca="1">+IFERROR(INDEX('Hoja de Trabajo para listado'!$A$155:$Z$1048576,MATCH($A886,'Hoja de Trabajo para listado'!$A$155:$A$1048576,0),MATCH((CUADRO!M$4&amp;$E886),'Hoja de Trabajo para listado'!$A$151:$Z$151,0)),0)+IFERROR(INDEX('Hoja de Trabajo para listado'!$AB$155:$BA$1048576,MATCH($A886,'Hoja de Trabajo para listado'!$AB$155:$AB$1048576,0),MATCH((CUADRO!M$4&amp;$E886),'Hoja de Trabajo para listado'!$AB$151:$BA$151,0)),0)+IFERROR(INDEX('Hoja de Trabajo para listado'!$BC$155:$CB$1048576,MATCH($A886,'Hoja de Trabajo para listado'!$BC$155:$BC$1048576,0),MATCH((CUADRO!M$4&amp;$E886),'Hoja de Trabajo para listado'!$BC$151:$CB$151,0)),0)+IFERROR(INDEX('Hoja de Trabajo para listado'!$DE$153:$DG$274,MATCH($A886,'Hoja de Trabajo para listado'!$DE$153:$DE$1048576,0),MATCH((CUADRO!M$4&amp;$E886),'Hoja de Trabajo para listado'!$DE$151:$DG$151,0)),0)+IFERROR(INDEX('Hoja de Trabajo para listado'!$CD$155:$DC$1048576,MATCH($A886,'Hoja de Trabajo para listado'!$CD$155:$CD$1048576,0),MATCH((CUADRO!M$4&amp;$E886),'Hoja de Trabajo para listado'!$CD$151:$DC$151,0)),0)</f>
        <v>0</v>
      </c>
      <c r="N886" s="243">
        <f ca="1">+IFERROR(INDEX('Hoja de Trabajo para listado'!$A$155:$Z$1048576,MATCH($A886,'Hoja de Trabajo para listado'!$A$155:$A$1048576,0),MATCH((CUADRO!N$4&amp;$E886),'Hoja de Trabajo para listado'!$A$151:$Z$151,0)),0)+IFERROR(INDEX('Hoja de Trabajo para listado'!$AB$155:$BA$1048576,MATCH($A886,'Hoja de Trabajo para listado'!$AB$155:$AB$1048576,0),MATCH((CUADRO!N$4&amp;$E886),'Hoja de Trabajo para listado'!$AB$151:$BA$151,0)),0)+IFERROR(INDEX('Hoja de Trabajo para listado'!$BC$155:$CB$1048576,MATCH($A886,'Hoja de Trabajo para listado'!$BC$155:$BC$1048576,0),MATCH((CUADRO!N$4&amp;$E886),'Hoja de Trabajo para listado'!$BC$151:$CB$151,0)),0)+IFERROR(INDEX('Hoja de Trabajo para listado'!$DE$153:$DG$274,MATCH($A886,'Hoja de Trabajo para listado'!$DE$153:$DE$1048576,0),MATCH((CUADRO!N$4&amp;$E886),'Hoja de Trabajo para listado'!$DE$151:$DG$151,0)),0)+IFERROR(INDEX('Hoja de Trabajo para listado'!$CD$155:$DC$1048576,MATCH($A886,'Hoja de Trabajo para listado'!$CD$155:$CD$1048576,0),MATCH((CUADRO!N$4&amp;$E886),'Hoja de Trabajo para listado'!$CD$151:$DC$151,0)),0)</f>
        <v>0</v>
      </c>
      <c r="O886" s="243">
        <f ca="1">+IFERROR(INDEX('Hoja de Trabajo para listado'!$A$155:$Z$1048576,MATCH($A886,'Hoja de Trabajo para listado'!$A$155:$A$1048576,0),MATCH((CUADRO!O$4&amp;$E886),'Hoja de Trabajo para listado'!$A$151:$Z$151,0)),0)+IFERROR(INDEX('Hoja de Trabajo para listado'!$AB$155:$BA$1048576,MATCH($A886,'Hoja de Trabajo para listado'!$AB$155:$AB$1048576,0),MATCH((CUADRO!O$4&amp;$E886),'Hoja de Trabajo para listado'!$AB$151:$BA$151,0)),0)+IFERROR(INDEX('Hoja de Trabajo para listado'!$BC$155:$CB$1048576,MATCH($A886,'Hoja de Trabajo para listado'!$BC$155:$BC$1048576,0),MATCH((CUADRO!O$4&amp;$E886),'Hoja de Trabajo para listado'!$BC$151:$CB$151,0)),0)+IFERROR(INDEX('Hoja de Trabajo para listado'!$DE$153:$DG$274,MATCH($A886,'Hoja de Trabajo para listado'!$DE$153:$DE$1048576,0),MATCH((CUADRO!O$4&amp;$E886),'Hoja de Trabajo para listado'!$DE$151:$DG$151,0)),0)+IFERROR(INDEX('Hoja de Trabajo para listado'!$CD$155:$DC$1048576,MATCH($A886,'Hoja de Trabajo para listado'!$CD$155:$CD$1048576,0),MATCH((CUADRO!O$4&amp;$E886),'Hoja de Trabajo para listado'!$CD$151:$DC$151,0)),0)</f>
        <v>0</v>
      </c>
      <c r="P886" s="243">
        <f ca="1">+IFERROR(INDEX('Hoja de Trabajo para listado'!$A$155:$Z$1048576,MATCH($A886,'Hoja de Trabajo para listado'!$A$155:$A$1048576,0),MATCH((CUADRO!P$4&amp;$E886),'Hoja de Trabajo para listado'!$A$151:$Z$151,0)),0)+IFERROR(INDEX('Hoja de Trabajo para listado'!$AB$155:$BA$1048576,MATCH($A886,'Hoja de Trabajo para listado'!$AB$155:$AB$1048576,0),MATCH((CUADRO!P$4&amp;$E886),'Hoja de Trabajo para listado'!$AB$151:$BA$151,0)),0)+IFERROR(INDEX('Hoja de Trabajo para listado'!$BC$155:$CB$1048576,MATCH($A886,'Hoja de Trabajo para listado'!$BC$155:$BC$1048576,0),MATCH((CUADRO!P$4&amp;$E886),'Hoja de Trabajo para listado'!$BC$151:$CB$151,0)),0)+IFERROR(INDEX('Hoja de Trabajo para listado'!$DE$153:$DG$274,MATCH($A886,'Hoja de Trabajo para listado'!$DE$153:$DE$1048576,0),MATCH((CUADRO!P$4&amp;$E886),'Hoja de Trabajo para listado'!$DE$151:$DG$151,0)),0)+IFERROR(INDEX('Hoja de Trabajo para listado'!$CD$155:$DC$1048576,MATCH($A886,'Hoja de Trabajo para listado'!$CD$155:$CD$1048576,0),MATCH((CUADRO!P$4&amp;$E886),'Hoja de Trabajo para listado'!$CD$151:$DC$151,0)),0)</f>
        <v>0</v>
      </c>
      <c r="Q886" s="243">
        <f ca="1">+IFERROR(INDEX('Hoja de Trabajo para listado'!$A$155:$Z$1048576,MATCH($A886,'Hoja de Trabajo para listado'!$A$155:$A$1048576,0),MATCH((CUADRO!Q$4&amp;$E886),'Hoja de Trabajo para listado'!$A$151:$Z$151,0)),0)+IFERROR(INDEX('Hoja de Trabajo para listado'!$AB$155:$BA$1048576,MATCH($A886,'Hoja de Trabajo para listado'!$AB$155:$AB$1048576,0),MATCH((CUADRO!Q$4&amp;$E886),'Hoja de Trabajo para listado'!$AB$151:$BA$151,0)),0)+IFERROR(INDEX('Hoja de Trabajo para listado'!$BC$155:$CB$1048576,MATCH($A886,'Hoja de Trabajo para listado'!$BC$155:$BC$1048576,0),MATCH((CUADRO!Q$4&amp;$E886),'Hoja de Trabajo para listado'!$BC$151:$CB$151,0)),0)+IFERROR(INDEX('Hoja de Trabajo para listado'!$DE$153:$DG$274,MATCH($A886,'Hoja de Trabajo para listado'!$DE$153:$DE$1048576,0),MATCH((CUADRO!Q$4&amp;$E886),'Hoja de Trabajo para listado'!$DE$151:$DG$151,0)),0)+IFERROR(INDEX('Hoja de Trabajo para listado'!$CD$155:$DC$1048576,MATCH($A886,'Hoja de Trabajo para listado'!$CD$155:$CD$1048576,0),MATCH((CUADRO!Q$4&amp;$E886),'Hoja de Trabajo para listado'!$CD$151:$DC$151,0)),0)</f>
        <v>0</v>
      </c>
      <c r="R886" s="243">
        <f t="shared" ca="1" si="33"/>
        <v>0</v>
      </c>
      <c r="S886" s="256">
        <f ca="1">+R885+R886</f>
        <v>0</v>
      </c>
      <c r="T886" s="243">
        <f ca="1">+S886</f>
        <v>0</v>
      </c>
      <c r="U886" s="242">
        <f t="shared" si="34"/>
        <v>2</v>
      </c>
      <c r="V886" s="327" t="str">
        <f>+VLOOKUP(A886,bd_lista!$A$3:$E$592,5,FALSE)</f>
        <v>Gobiernos Autonomos Municipales</v>
      </c>
      <c r="W886" s="398"/>
      <c r="X886" s="240">
        <f>+VLOOKUP(A886,[4]Sheet1!$A$13:$D$744,4,FALSE)</f>
        <v>0</v>
      </c>
      <c r="Y886" s="240" t="e">
        <f>+VLOOKUP(X886,bd_lista!$A$3:$C$592,3,FALSE)</f>
        <v>#N/A</v>
      </c>
      <c r="Z886" s="288"/>
      <c r="AA886" s="289"/>
    </row>
    <row r="887" spans="1:27" customFormat="1" ht="15" hidden="1" customHeight="1">
      <c r="A887" s="32">
        <v>1526</v>
      </c>
      <c r="B887" s="393">
        <f>+A887</f>
        <v>1526</v>
      </c>
      <c r="C887" s="245" t="str">
        <f>+VLOOKUP(A887,bd_lista!$A$3:$C$592,3,FALSE)</f>
        <v>Gobierno Autónomo Municipal de Sacaca (Villa de Sacaca)</v>
      </c>
      <c r="D887" s="395" t="str">
        <f>+C887</f>
        <v>Gobierno Autónomo Municipal de Sacaca (Villa de Sacaca)</v>
      </c>
      <c r="E887" s="240" t="s">
        <v>1303</v>
      </c>
      <c r="F887" s="241">
        <f ca="1">+IFERROR(INDEX('Hoja de Trabajo para listado'!$A$155:$Z$1048576,MATCH($A887,'Hoja de Trabajo para listado'!$A$155:$A$1048576,0),MATCH((CUADRO!F$4&amp;$E887),'Hoja de Trabajo para listado'!$A$151:$Z$151,0)),0)+IFERROR(INDEX('Hoja de Trabajo para listado'!$AB$155:$BA$1048576,MATCH($A887,'Hoja de Trabajo para listado'!$AB$155:$AB$1048576,0),MATCH((CUADRO!F$4&amp;$E887),'Hoja de Trabajo para listado'!$AB$151:$BA$151,0)),0)+IFERROR(INDEX('Hoja de Trabajo para listado'!$BC$155:$CB$1048576,MATCH($A887,'Hoja de Trabajo para listado'!$BC$155:$BC$1048576,0),MATCH((CUADRO!F$4&amp;$E887),'Hoja de Trabajo para listado'!$BC$151:$CB$151,0)),0)+IFERROR(INDEX('Hoja de Trabajo para listado'!$DE$153:$DG$274,MATCH($A887,'Hoja de Trabajo para listado'!$DE$153:$DE$1048576,0),MATCH((CUADRO!F$4&amp;$E887),'Hoja de Trabajo para listado'!$DE$151:$DG$151,0)),0)+IFERROR(INDEX('Hoja de Trabajo para listado'!$CD$155:$DC$1048576,MATCH($A887,'Hoja de Trabajo para listado'!$CD$155:$CD$1048576,0),MATCH((CUADRO!F$4&amp;$E887),'Hoja de Trabajo para listado'!$CD$151:$DC$151,0)),0)</f>
        <v>0</v>
      </c>
      <c r="G887" s="241">
        <f ca="1">+IFERROR(INDEX('Hoja de Trabajo para listado'!$A$155:$Z$1048576,MATCH($A887,'Hoja de Trabajo para listado'!$A$155:$A$1048576,0),MATCH((CUADRO!G$4&amp;$E887),'Hoja de Trabajo para listado'!$A$151:$Z$151,0)),0)+IFERROR(INDEX('Hoja de Trabajo para listado'!$AB$155:$BA$1048576,MATCH($A887,'Hoja de Trabajo para listado'!$AB$155:$AB$1048576,0),MATCH((CUADRO!G$4&amp;$E887),'Hoja de Trabajo para listado'!$AB$151:$BA$151,0)),0)+IFERROR(INDEX('Hoja de Trabajo para listado'!$BC$155:$CB$1048576,MATCH($A887,'Hoja de Trabajo para listado'!$BC$155:$BC$1048576,0),MATCH((CUADRO!G$4&amp;$E887),'Hoja de Trabajo para listado'!$BC$151:$CB$151,0)),0)+IFERROR(INDEX('Hoja de Trabajo para listado'!$DE$153:$DG$274,MATCH($A887,'Hoja de Trabajo para listado'!$DE$153:$DE$1048576,0),MATCH((CUADRO!G$4&amp;$E887),'Hoja de Trabajo para listado'!$DE$151:$DG$151,0)),0)+IFERROR(INDEX('Hoja de Trabajo para listado'!$CD$155:$DC$1048576,MATCH($A887,'Hoja de Trabajo para listado'!$CD$155:$CD$1048576,0),MATCH((CUADRO!G$4&amp;$E887),'Hoja de Trabajo para listado'!$CD$151:$DC$151,0)),0)</f>
        <v>0</v>
      </c>
      <c r="H887" s="241">
        <f ca="1">+IFERROR(INDEX('Hoja de Trabajo para listado'!$A$155:$Z$1048576,MATCH($A887,'Hoja de Trabajo para listado'!$A$155:$A$1048576,0),MATCH((CUADRO!H$4&amp;$E887),'Hoja de Trabajo para listado'!$A$151:$Z$151,0)),0)+IFERROR(INDEX('Hoja de Trabajo para listado'!$AB$155:$BA$1048576,MATCH($A887,'Hoja de Trabajo para listado'!$AB$155:$AB$1048576,0),MATCH((CUADRO!H$4&amp;$E887),'Hoja de Trabajo para listado'!$AB$151:$BA$151,0)),0)+IFERROR(INDEX('Hoja de Trabajo para listado'!$BC$155:$CB$1048576,MATCH($A887,'Hoja de Trabajo para listado'!$BC$155:$BC$1048576,0),MATCH((CUADRO!H$4&amp;$E887),'Hoja de Trabajo para listado'!$BC$151:$CB$151,0)),0)+IFERROR(INDEX('Hoja de Trabajo para listado'!$DE$153:$DG$274,MATCH($A887,'Hoja de Trabajo para listado'!$DE$153:$DE$1048576,0),MATCH((CUADRO!H$4&amp;$E887),'Hoja de Trabajo para listado'!$DE$151:$DG$151,0)),0)+IFERROR(INDEX('Hoja de Trabajo para listado'!$CD$155:$DC$1048576,MATCH($A887,'Hoja de Trabajo para listado'!$CD$155:$CD$1048576,0),MATCH((CUADRO!H$4&amp;$E887),'Hoja de Trabajo para listado'!$CD$151:$DC$151,0)),0)</f>
        <v>0</v>
      </c>
      <c r="I887" s="241">
        <f ca="1">+IFERROR(INDEX('Hoja de Trabajo para listado'!$A$155:$Z$1048576,MATCH($A887,'Hoja de Trabajo para listado'!$A$155:$A$1048576,0),MATCH((CUADRO!I$4&amp;$E887),'Hoja de Trabajo para listado'!$A$151:$Z$151,0)),0)+IFERROR(INDEX('Hoja de Trabajo para listado'!$AB$155:$BA$1048576,MATCH($A887,'Hoja de Trabajo para listado'!$AB$155:$AB$1048576,0),MATCH((CUADRO!I$4&amp;$E887),'Hoja de Trabajo para listado'!$AB$151:$BA$151,0)),0)+IFERROR(INDEX('Hoja de Trabajo para listado'!$BC$155:$CB$1048576,MATCH($A887,'Hoja de Trabajo para listado'!$BC$155:$BC$1048576,0),MATCH((CUADRO!I$4&amp;$E887),'Hoja de Trabajo para listado'!$BC$151:$CB$151,0)),0)+IFERROR(INDEX('Hoja de Trabajo para listado'!$DE$153:$DG$274,MATCH($A887,'Hoja de Trabajo para listado'!$DE$153:$DE$1048576,0),MATCH((CUADRO!I$4&amp;$E887),'Hoja de Trabajo para listado'!$DE$151:$DG$151,0)),0)+IFERROR(INDEX('Hoja de Trabajo para listado'!$CD$155:$DC$1048576,MATCH($A887,'Hoja de Trabajo para listado'!$CD$155:$CD$1048576,0),MATCH((CUADRO!I$4&amp;$E887),'Hoja de Trabajo para listado'!$CD$151:$DC$151,0)),0)</f>
        <v>0</v>
      </c>
      <c r="J887" s="241">
        <f ca="1">+IFERROR(INDEX('Hoja de Trabajo para listado'!$A$155:$Z$1048576,MATCH($A887,'Hoja de Trabajo para listado'!$A$155:$A$1048576,0),MATCH((CUADRO!J$4&amp;$E887),'Hoja de Trabajo para listado'!$A$151:$Z$151,0)),0)+IFERROR(INDEX('Hoja de Trabajo para listado'!$AB$155:$BA$1048576,MATCH($A887,'Hoja de Trabajo para listado'!$AB$155:$AB$1048576,0),MATCH((CUADRO!J$4&amp;$E887),'Hoja de Trabajo para listado'!$AB$151:$BA$151,0)),0)+IFERROR(INDEX('Hoja de Trabajo para listado'!$BC$155:$CB$1048576,MATCH($A887,'Hoja de Trabajo para listado'!$BC$155:$BC$1048576,0),MATCH((CUADRO!J$4&amp;$E887),'Hoja de Trabajo para listado'!$BC$151:$CB$151,0)),0)+IFERROR(INDEX('Hoja de Trabajo para listado'!$DE$153:$DG$274,MATCH($A887,'Hoja de Trabajo para listado'!$DE$153:$DE$1048576,0),MATCH((CUADRO!J$4&amp;$E887),'Hoja de Trabajo para listado'!$DE$151:$DG$151,0)),0)+IFERROR(INDEX('Hoja de Trabajo para listado'!$CD$155:$DC$1048576,MATCH($A887,'Hoja de Trabajo para listado'!$CD$155:$CD$1048576,0),MATCH((CUADRO!J$4&amp;$E887),'Hoja de Trabajo para listado'!$CD$151:$DC$151,0)),0)</f>
        <v>0</v>
      </c>
      <c r="K887" s="241">
        <f ca="1">+IFERROR(INDEX('Hoja de Trabajo para listado'!$A$155:$Z$1048576,MATCH($A887,'Hoja de Trabajo para listado'!$A$155:$A$1048576,0),MATCH((CUADRO!K$4&amp;$E887),'Hoja de Trabajo para listado'!$A$151:$Z$151,0)),0)+IFERROR(INDEX('Hoja de Trabajo para listado'!$AB$155:$BA$1048576,MATCH($A887,'Hoja de Trabajo para listado'!$AB$155:$AB$1048576,0),MATCH((CUADRO!K$4&amp;$E887),'Hoja de Trabajo para listado'!$AB$151:$BA$151,0)),0)+IFERROR(INDEX('Hoja de Trabajo para listado'!$BC$155:$CB$1048576,MATCH($A887,'Hoja de Trabajo para listado'!$BC$155:$BC$1048576,0),MATCH((CUADRO!K$4&amp;$E887),'Hoja de Trabajo para listado'!$BC$151:$CB$151,0)),0)+IFERROR(INDEX('Hoja de Trabajo para listado'!$DE$153:$DG$274,MATCH($A887,'Hoja de Trabajo para listado'!$DE$153:$DE$1048576,0),MATCH((CUADRO!K$4&amp;$E887),'Hoja de Trabajo para listado'!$DE$151:$DG$151,0)),0)+IFERROR(INDEX('Hoja de Trabajo para listado'!$CD$155:$DC$1048576,MATCH($A887,'Hoja de Trabajo para listado'!$CD$155:$CD$1048576,0),MATCH((CUADRO!K$4&amp;$E887),'Hoja de Trabajo para listado'!$CD$151:$DC$151,0)),0)</f>
        <v>0</v>
      </c>
      <c r="L887" s="241">
        <f ca="1">+IFERROR(INDEX('Hoja de Trabajo para listado'!$A$155:$Z$1048576,MATCH($A887,'Hoja de Trabajo para listado'!$A$155:$A$1048576,0),MATCH((CUADRO!L$4&amp;$E887),'Hoja de Trabajo para listado'!$A$151:$Z$151,0)),0)+IFERROR(INDEX('Hoja de Trabajo para listado'!$AB$155:$BA$1048576,MATCH($A887,'Hoja de Trabajo para listado'!$AB$155:$AB$1048576,0),MATCH((CUADRO!L$4&amp;$E887),'Hoja de Trabajo para listado'!$AB$151:$BA$151,0)),0)+IFERROR(INDEX('Hoja de Trabajo para listado'!$BC$155:$CB$1048576,MATCH($A887,'Hoja de Trabajo para listado'!$BC$155:$BC$1048576,0),MATCH((CUADRO!L$4&amp;$E887),'Hoja de Trabajo para listado'!$BC$151:$CB$151,0)),0)+IFERROR(INDEX('Hoja de Trabajo para listado'!$DE$153:$DG$274,MATCH($A887,'Hoja de Trabajo para listado'!$DE$153:$DE$1048576,0),MATCH((CUADRO!L$4&amp;$E887),'Hoja de Trabajo para listado'!$DE$151:$DG$151,0)),0)+IFERROR(INDEX('Hoja de Trabajo para listado'!$CD$155:$DC$1048576,MATCH($A887,'Hoja de Trabajo para listado'!$CD$155:$CD$1048576,0),MATCH((CUADRO!L$4&amp;$E887),'Hoja de Trabajo para listado'!$CD$151:$DC$151,0)),0)</f>
        <v>0</v>
      </c>
      <c r="M887" s="241">
        <f ca="1">+IFERROR(INDEX('Hoja de Trabajo para listado'!$A$155:$Z$1048576,MATCH($A887,'Hoja de Trabajo para listado'!$A$155:$A$1048576,0),MATCH((CUADRO!M$4&amp;$E887),'Hoja de Trabajo para listado'!$A$151:$Z$151,0)),0)+IFERROR(INDEX('Hoja de Trabajo para listado'!$AB$155:$BA$1048576,MATCH($A887,'Hoja de Trabajo para listado'!$AB$155:$AB$1048576,0),MATCH((CUADRO!M$4&amp;$E887),'Hoja de Trabajo para listado'!$AB$151:$BA$151,0)),0)+IFERROR(INDEX('Hoja de Trabajo para listado'!$BC$155:$CB$1048576,MATCH($A887,'Hoja de Trabajo para listado'!$BC$155:$BC$1048576,0),MATCH((CUADRO!M$4&amp;$E887),'Hoja de Trabajo para listado'!$BC$151:$CB$151,0)),0)+IFERROR(INDEX('Hoja de Trabajo para listado'!$DE$153:$DG$274,MATCH($A887,'Hoja de Trabajo para listado'!$DE$153:$DE$1048576,0),MATCH((CUADRO!M$4&amp;$E887),'Hoja de Trabajo para listado'!$DE$151:$DG$151,0)),0)+IFERROR(INDEX('Hoja de Trabajo para listado'!$CD$155:$DC$1048576,MATCH($A887,'Hoja de Trabajo para listado'!$CD$155:$CD$1048576,0),MATCH((CUADRO!M$4&amp;$E887),'Hoja de Trabajo para listado'!$CD$151:$DC$151,0)),0)</f>
        <v>0</v>
      </c>
      <c r="N887" s="241">
        <f ca="1">+IFERROR(INDEX('Hoja de Trabajo para listado'!$A$155:$Z$1048576,MATCH($A887,'Hoja de Trabajo para listado'!$A$155:$A$1048576,0),MATCH((CUADRO!N$4&amp;$E887),'Hoja de Trabajo para listado'!$A$151:$Z$151,0)),0)+IFERROR(INDEX('Hoja de Trabajo para listado'!$AB$155:$BA$1048576,MATCH($A887,'Hoja de Trabajo para listado'!$AB$155:$AB$1048576,0),MATCH((CUADRO!N$4&amp;$E887),'Hoja de Trabajo para listado'!$AB$151:$BA$151,0)),0)+IFERROR(INDEX('Hoja de Trabajo para listado'!$BC$155:$CB$1048576,MATCH($A887,'Hoja de Trabajo para listado'!$BC$155:$BC$1048576,0),MATCH((CUADRO!N$4&amp;$E887),'Hoja de Trabajo para listado'!$BC$151:$CB$151,0)),0)+IFERROR(INDEX('Hoja de Trabajo para listado'!$DE$153:$DG$274,MATCH($A887,'Hoja de Trabajo para listado'!$DE$153:$DE$1048576,0),MATCH((CUADRO!N$4&amp;$E887),'Hoja de Trabajo para listado'!$DE$151:$DG$151,0)),0)+IFERROR(INDEX('Hoja de Trabajo para listado'!$CD$155:$DC$1048576,MATCH($A887,'Hoja de Trabajo para listado'!$CD$155:$CD$1048576,0),MATCH((CUADRO!N$4&amp;$E887),'Hoja de Trabajo para listado'!$CD$151:$DC$151,0)),0)</f>
        <v>0</v>
      </c>
      <c r="O887" s="241">
        <f ca="1">+IFERROR(INDEX('Hoja de Trabajo para listado'!$A$155:$Z$1048576,MATCH($A887,'Hoja de Trabajo para listado'!$A$155:$A$1048576,0),MATCH((CUADRO!O$4&amp;$E887),'Hoja de Trabajo para listado'!$A$151:$Z$151,0)),0)+IFERROR(INDEX('Hoja de Trabajo para listado'!$AB$155:$BA$1048576,MATCH($A887,'Hoja de Trabajo para listado'!$AB$155:$AB$1048576,0),MATCH((CUADRO!O$4&amp;$E887),'Hoja de Trabajo para listado'!$AB$151:$BA$151,0)),0)+IFERROR(INDEX('Hoja de Trabajo para listado'!$BC$155:$CB$1048576,MATCH($A887,'Hoja de Trabajo para listado'!$BC$155:$BC$1048576,0),MATCH((CUADRO!O$4&amp;$E887),'Hoja de Trabajo para listado'!$BC$151:$CB$151,0)),0)+IFERROR(INDEX('Hoja de Trabajo para listado'!$DE$153:$DG$274,MATCH($A887,'Hoja de Trabajo para listado'!$DE$153:$DE$1048576,0),MATCH((CUADRO!O$4&amp;$E887),'Hoja de Trabajo para listado'!$DE$151:$DG$151,0)),0)+IFERROR(INDEX('Hoja de Trabajo para listado'!$CD$155:$DC$1048576,MATCH($A887,'Hoja de Trabajo para listado'!$CD$155:$CD$1048576,0),MATCH((CUADRO!O$4&amp;$E887),'Hoja de Trabajo para listado'!$CD$151:$DC$151,0)),0)</f>
        <v>0</v>
      </c>
      <c r="P887" s="241">
        <f ca="1">+IFERROR(INDEX('Hoja de Trabajo para listado'!$A$155:$Z$1048576,MATCH($A887,'Hoja de Trabajo para listado'!$A$155:$A$1048576,0),MATCH((CUADRO!P$4&amp;$E887),'Hoja de Trabajo para listado'!$A$151:$Z$151,0)),0)+IFERROR(INDEX('Hoja de Trabajo para listado'!$AB$155:$BA$1048576,MATCH($A887,'Hoja de Trabajo para listado'!$AB$155:$AB$1048576,0),MATCH((CUADRO!P$4&amp;$E887),'Hoja de Trabajo para listado'!$AB$151:$BA$151,0)),0)+IFERROR(INDEX('Hoja de Trabajo para listado'!$BC$155:$CB$1048576,MATCH($A887,'Hoja de Trabajo para listado'!$BC$155:$BC$1048576,0),MATCH((CUADRO!P$4&amp;$E887),'Hoja de Trabajo para listado'!$BC$151:$CB$151,0)),0)+IFERROR(INDEX('Hoja de Trabajo para listado'!$DE$153:$DG$274,MATCH($A887,'Hoja de Trabajo para listado'!$DE$153:$DE$1048576,0),MATCH((CUADRO!P$4&amp;$E887),'Hoja de Trabajo para listado'!$DE$151:$DG$151,0)),0)+IFERROR(INDEX('Hoja de Trabajo para listado'!$CD$155:$DC$1048576,MATCH($A887,'Hoja de Trabajo para listado'!$CD$155:$CD$1048576,0),MATCH((CUADRO!P$4&amp;$E887),'Hoja de Trabajo para listado'!$CD$151:$DC$151,0)),0)</f>
        <v>0</v>
      </c>
      <c r="Q887" s="241">
        <f ca="1">+IFERROR(INDEX('Hoja de Trabajo para listado'!$A$155:$Z$1048576,MATCH($A887,'Hoja de Trabajo para listado'!$A$155:$A$1048576,0),MATCH((CUADRO!Q$4&amp;$E887),'Hoja de Trabajo para listado'!$A$151:$Z$151,0)),0)+IFERROR(INDEX('Hoja de Trabajo para listado'!$AB$155:$BA$1048576,MATCH($A887,'Hoja de Trabajo para listado'!$AB$155:$AB$1048576,0),MATCH((CUADRO!Q$4&amp;$E887),'Hoja de Trabajo para listado'!$AB$151:$BA$151,0)),0)+IFERROR(INDEX('Hoja de Trabajo para listado'!$BC$155:$CB$1048576,MATCH($A887,'Hoja de Trabajo para listado'!$BC$155:$BC$1048576,0),MATCH((CUADRO!Q$4&amp;$E887),'Hoja de Trabajo para listado'!$BC$151:$CB$151,0)),0)+IFERROR(INDEX('Hoja de Trabajo para listado'!$DE$153:$DG$274,MATCH($A887,'Hoja de Trabajo para listado'!$DE$153:$DE$1048576,0),MATCH((CUADRO!Q$4&amp;$E887),'Hoja de Trabajo para listado'!$DE$151:$DG$151,0)),0)+IFERROR(INDEX('Hoja de Trabajo para listado'!$CD$155:$DC$1048576,MATCH($A887,'Hoja de Trabajo para listado'!$CD$155:$CD$1048576,0),MATCH((CUADRO!Q$4&amp;$E887),'Hoja de Trabajo para listado'!$CD$151:$DC$151,0)),0)</f>
        <v>0</v>
      </c>
      <c r="R887" s="241">
        <f t="shared" ca="1" si="33"/>
        <v>0</v>
      </c>
      <c r="S887" s="247"/>
      <c r="T887" s="241">
        <f ca="1">+T888</f>
        <v>0</v>
      </c>
      <c r="U887" s="240">
        <f t="shared" si="34"/>
        <v>1</v>
      </c>
      <c r="V887" s="327" t="str">
        <f>+VLOOKUP(A887,bd_lista!$A$3:$E$592,5,FALSE)</f>
        <v>Gobiernos Autonomos Municipales</v>
      </c>
      <c r="W887" s="397" t="str">
        <f>+V887</f>
        <v>Gobiernos Autonomos Municipales</v>
      </c>
      <c r="X887" s="240">
        <f>+VLOOKUP(A887,[4]Sheet1!$A$13:$D$744,4,FALSE)</f>
        <v>0</v>
      </c>
      <c r="Y887" s="240" t="e">
        <f>+VLOOKUP(X887,bd_lista!$A$3:$C$592,3,FALSE)</f>
        <v>#N/A</v>
      </c>
      <c r="Z887" s="290">
        <f>+X887</f>
        <v>0</v>
      </c>
      <c r="AA887" s="291" t="e">
        <f>+Y887</f>
        <v>#N/A</v>
      </c>
    </row>
    <row r="888" spans="1:27" customFormat="1" ht="27" hidden="1" customHeight="1">
      <c r="A888" s="32">
        <v>1526</v>
      </c>
      <c r="B888" s="394"/>
      <c r="C888" s="245" t="str">
        <f>+VLOOKUP(A888,bd_lista!$A$3:$C$592,3,FALSE)</f>
        <v>Gobierno Autónomo Municipal de Sacaca (Villa de Sacaca)</v>
      </c>
      <c r="D888" s="396"/>
      <c r="E888" s="242" t="s">
        <v>1304</v>
      </c>
      <c r="F888" s="243">
        <f ca="1">+IFERROR(INDEX('Hoja de Trabajo para listado'!$A$155:$Z$1048576,MATCH($A888,'Hoja de Trabajo para listado'!$A$155:$A$1048576,0),MATCH((CUADRO!F$4&amp;$E888),'Hoja de Trabajo para listado'!$A$151:$Z$151,0)),0)+IFERROR(INDEX('Hoja de Trabajo para listado'!$AB$155:$BA$1048576,MATCH($A888,'Hoja de Trabajo para listado'!$AB$155:$AB$1048576,0),MATCH((CUADRO!F$4&amp;$E888),'Hoja de Trabajo para listado'!$AB$151:$BA$151,0)),0)+IFERROR(INDEX('Hoja de Trabajo para listado'!$BC$155:$CB$1048576,MATCH($A888,'Hoja de Trabajo para listado'!$BC$155:$BC$1048576,0),MATCH((CUADRO!F$4&amp;$E888),'Hoja de Trabajo para listado'!$BC$151:$CB$151,0)),0)+IFERROR(INDEX('Hoja de Trabajo para listado'!$DE$153:$DG$274,MATCH($A888,'Hoja de Trabajo para listado'!$DE$153:$DE$1048576,0),MATCH((CUADRO!F$4&amp;$E888),'Hoja de Trabajo para listado'!$DE$151:$DG$151,0)),0)+IFERROR(INDEX('Hoja de Trabajo para listado'!$CD$155:$DC$1048576,MATCH($A888,'Hoja de Trabajo para listado'!$CD$155:$CD$1048576,0),MATCH((CUADRO!F$4&amp;$E888),'Hoja de Trabajo para listado'!$CD$151:$DC$151,0)),0)</f>
        <v>0</v>
      </c>
      <c r="G888" s="243">
        <f ca="1">+IFERROR(INDEX('Hoja de Trabajo para listado'!$A$155:$Z$1048576,MATCH($A888,'Hoja de Trabajo para listado'!$A$155:$A$1048576,0),MATCH((CUADRO!G$4&amp;$E888),'Hoja de Trabajo para listado'!$A$151:$Z$151,0)),0)+IFERROR(INDEX('Hoja de Trabajo para listado'!$AB$155:$BA$1048576,MATCH($A888,'Hoja de Trabajo para listado'!$AB$155:$AB$1048576,0),MATCH((CUADRO!G$4&amp;$E888),'Hoja de Trabajo para listado'!$AB$151:$BA$151,0)),0)+IFERROR(INDEX('Hoja de Trabajo para listado'!$BC$155:$CB$1048576,MATCH($A888,'Hoja de Trabajo para listado'!$BC$155:$BC$1048576,0),MATCH((CUADRO!G$4&amp;$E888),'Hoja de Trabajo para listado'!$BC$151:$CB$151,0)),0)+IFERROR(INDEX('Hoja de Trabajo para listado'!$DE$153:$DG$274,MATCH($A888,'Hoja de Trabajo para listado'!$DE$153:$DE$1048576,0),MATCH((CUADRO!G$4&amp;$E888),'Hoja de Trabajo para listado'!$DE$151:$DG$151,0)),0)+IFERROR(INDEX('Hoja de Trabajo para listado'!$CD$155:$DC$1048576,MATCH($A888,'Hoja de Trabajo para listado'!$CD$155:$CD$1048576,0),MATCH((CUADRO!G$4&amp;$E888),'Hoja de Trabajo para listado'!$CD$151:$DC$151,0)),0)</f>
        <v>0</v>
      </c>
      <c r="H888" s="243">
        <f ca="1">+IFERROR(INDEX('Hoja de Trabajo para listado'!$A$155:$Z$1048576,MATCH($A888,'Hoja de Trabajo para listado'!$A$155:$A$1048576,0),MATCH((CUADRO!H$4&amp;$E888),'Hoja de Trabajo para listado'!$A$151:$Z$151,0)),0)+IFERROR(INDEX('Hoja de Trabajo para listado'!$AB$155:$BA$1048576,MATCH($A888,'Hoja de Trabajo para listado'!$AB$155:$AB$1048576,0),MATCH((CUADRO!H$4&amp;$E888),'Hoja de Trabajo para listado'!$AB$151:$BA$151,0)),0)+IFERROR(INDEX('Hoja de Trabajo para listado'!$BC$155:$CB$1048576,MATCH($A888,'Hoja de Trabajo para listado'!$BC$155:$BC$1048576,0),MATCH((CUADRO!H$4&amp;$E888),'Hoja de Trabajo para listado'!$BC$151:$CB$151,0)),0)+IFERROR(INDEX('Hoja de Trabajo para listado'!$DE$153:$DG$274,MATCH($A888,'Hoja de Trabajo para listado'!$DE$153:$DE$1048576,0),MATCH((CUADRO!H$4&amp;$E888),'Hoja de Trabajo para listado'!$DE$151:$DG$151,0)),0)+IFERROR(INDEX('Hoja de Trabajo para listado'!$CD$155:$DC$1048576,MATCH($A888,'Hoja de Trabajo para listado'!$CD$155:$CD$1048576,0),MATCH((CUADRO!H$4&amp;$E888),'Hoja de Trabajo para listado'!$CD$151:$DC$151,0)),0)</f>
        <v>0</v>
      </c>
      <c r="I888" s="243">
        <f ca="1">+IFERROR(INDEX('Hoja de Trabajo para listado'!$A$155:$Z$1048576,MATCH($A888,'Hoja de Trabajo para listado'!$A$155:$A$1048576,0),MATCH((CUADRO!I$4&amp;$E888),'Hoja de Trabajo para listado'!$A$151:$Z$151,0)),0)+IFERROR(INDEX('Hoja de Trabajo para listado'!$AB$155:$BA$1048576,MATCH($A888,'Hoja de Trabajo para listado'!$AB$155:$AB$1048576,0),MATCH((CUADRO!I$4&amp;$E888),'Hoja de Trabajo para listado'!$AB$151:$BA$151,0)),0)+IFERROR(INDEX('Hoja de Trabajo para listado'!$BC$155:$CB$1048576,MATCH($A888,'Hoja de Trabajo para listado'!$BC$155:$BC$1048576,0),MATCH((CUADRO!I$4&amp;$E888),'Hoja de Trabajo para listado'!$BC$151:$CB$151,0)),0)+IFERROR(INDEX('Hoja de Trabajo para listado'!$DE$153:$DG$274,MATCH($A888,'Hoja de Trabajo para listado'!$DE$153:$DE$1048576,0),MATCH((CUADRO!I$4&amp;$E888),'Hoja de Trabajo para listado'!$DE$151:$DG$151,0)),0)+IFERROR(INDEX('Hoja de Trabajo para listado'!$CD$155:$DC$1048576,MATCH($A888,'Hoja de Trabajo para listado'!$CD$155:$CD$1048576,0),MATCH((CUADRO!I$4&amp;$E888),'Hoja de Trabajo para listado'!$CD$151:$DC$151,0)),0)</f>
        <v>0</v>
      </c>
      <c r="J888" s="243">
        <f ca="1">+IFERROR(INDEX('Hoja de Trabajo para listado'!$A$155:$Z$1048576,MATCH($A888,'Hoja de Trabajo para listado'!$A$155:$A$1048576,0),MATCH((CUADRO!J$4&amp;$E888),'Hoja de Trabajo para listado'!$A$151:$Z$151,0)),0)+IFERROR(INDEX('Hoja de Trabajo para listado'!$AB$155:$BA$1048576,MATCH($A888,'Hoja de Trabajo para listado'!$AB$155:$AB$1048576,0),MATCH((CUADRO!J$4&amp;$E888),'Hoja de Trabajo para listado'!$AB$151:$BA$151,0)),0)+IFERROR(INDEX('Hoja de Trabajo para listado'!$BC$155:$CB$1048576,MATCH($A888,'Hoja de Trabajo para listado'!$BC$155:$BC$1048576,0),MATCH((CUADRO!J$4&amp;$E888),'Hoja de Trabajo para listado'!$BC$151:$CB$151,0)),0)+IFERROR(INDEX('Hoja de Trabajo para listado'!$DE$153:$DG$274,MATCH($A888,'Hoja de Trabajo para listado'!$DE$153:$DE$1048576,0),MATCH((CUADRO!J$4&amp;$E888),'Hoja de Trabajo para listado'!$DE$151:$DG$151,0)),0)+IFERROR(INDEX('Hoja de Trabajo para listado'!$CD$155:$DC$1048576,MATCH($A888,'Hoja de Trabajo para listado'!$CD$155:$CD$1048576,0),MATCH((CUADRO!J$4&amp;$E888),'Hoja de Trabajo para listado'!$CD$151:$DC$151,0)),0)</f>
        <v>0</v>
      </c>
      <c r="K888" s="243">
        <f ca="1">+IFERROR(INDEX('Hoja de Trabajo para listado'!$A$155:$Z$1048576,MATCH($A888,'Hoja de Trabajo para listado'!$A$155:$A$1048576,0),MATCH((CUADRO!K$4&amp;$E888),'Hoja de Trabajo para listado'!$A$151:$Z$151,0)),0)+IFERROR(INDEX('Hoja de Trabajo para listado'!$AB$155:$BA$1048576,MATCH($A888,'Hoja de Trabajo para listado'!$AB$155:$AB$1048576,0),MATCH((CUADRO!K$4&amp;$E888),'Hoja de Trabajo para listado'!$AB$151:$BA$151,0)),0)+IFERROR(INDEX('Hoja de Trabajo para listado'!$BC$155:$CB$1048576,MATCH($A888,'Hoja de Trabajo para listado'!$BC$155:$BC$1048576,0),MATCH((CUADRO!K$4&amp;$E888),'Hoja de Trabajo para listado'!$BC$151:$CB$151,0)),0)+IFERROR(INDEX('Hoja de Trabajo para listado'!$DE$153:$DG$274,MATCH($A888,'Hoja de Trabajo para listado'!$DE$153:$DE$1048576,0),MATCH((CUADRO!K$4&amp;$E888),'Hoja de Trabajo para listado'!$DE$151:$DG$151,0)),0)+IFERROR(INDEX('Hoja de Trabajo para listado'!$CD$155:$DC$1048576,MATCH($A888,'Hoja de Trabajo para listado'!$CD$155:$CD$1048576,0),MATCH((CUADRO!K$4&amp;$E888),'Hoja de Trabajo para listado'!$CD$151:$DC$151,0)),0)</f>
        <v>0</v>
      </c>
      <c r="L888" s="243">
        <f ca="1">+IFERROR(INDEX('Hoja de Trabajo para listado'!$A$155:$Z$1048576,MATCH($A888,'Hoja de Trabajo para listado'!$A$155:$A$1048576,0),MATCH((CUADRO!L$4&amp;$E888),'Hoja de Trabajo para listado'!$A$151:$Z$151,0)),0)+IFERROR(INDEX('Hoja de Trabajo para listado'!$AB$155:$BA$1048576,MATCH($A888,'Hoja de Trabajo para listado'!$AB$155:$AB$1048576,0),MATCH((CUADRO!L$4&amp;$E888),'Hoja de Trabajo para listado'!$AB$151:$BA$151,0)),0)+IFERROR(INDEX('Hoja de Trabajo para listado'!$BC$155:$CB$1048576,MATCH($A888,'Hoja de Trabajo para listado'!$BC$155:$BC$1048576,0),MATCH((CUADRO!L$4&amp;$E888),'Hoja de Trabajo para listado'!$BC$151:$CB$151,0)),0)+IFERROR(INDEX('Hoja de Trabajo para listado'!$DE$153:$DG$274,MATCH($A888,'Hoja de Trabajo para listado'!$DE$153:$DE$1048576,0),MATCH((CUADRO!L$4&amp;$E888),'Hoja de Trabajo para listado'!$DE$151:$DG$151,0)),0)+IFERROR(INDEX('Hoja de Trabajo para listado'!$CD$155:$DC$1048576,MATCH($A888,'Hoja de Trabajo para listado'!$CD$155:$CD$1048576,0),MATCH((CUADRO!L$4&amp;$E888),'Hoja de Trabajo para listado'!$CD$151:$DC$151,0)),0)</f>
        <v>0</v>
      </c>
      <c r="M888" s="243">
        <f ca="1">+IFERROR(INDEX('Hoja de Trabajo para listado'!$A$155:$Z$1048576,MATCH($A888,'Hoja de Trabajo para listado'!$A$155:$A$1048576,0),MATCH((CUADRO!M$4&amp;$E888),'Hoja de Trabajo para listado'!$A$151:$Z$151,0)),0)+IFERROR(INDEX('Hoja de Trabajo para listado'!$AB$155:$BA$1048576,MATCH($A888,'Hoja de Trabajo para listado'!$AB$155:$AB$1048576,0),MATCH((CUADRO!M$4&amp;$E888),'Hoja de Trabajo para listado'!$AB$151:$BA$151,0)),0)+IFERROR(INDEX('Hoja de Trabajo para listado'!$BC$155:$CB$1048576,MATCH($A888,'Hoja de Trabajo para listado'!$BC$155:$BC$1048576,0),MATCH((CUADRO!M$4&amp;$E888),'Hoja de Trabajo para listado'!$BC$151:$CB$151,0)),0)+IFERROR(INDEX('Hoja de Trabajo para listado'!$DE$153:$DG$274,MATCH($A888,'Hoja de Trabajo para listado'!$DE$153:$DE$1048576,0),MATCH((CUADRO!M$4&amp;$E888),'Hoja de Trabajo para listado'!$DE$151:$DG$151,0)),0)+IFERROR(INDEX('Hoja de Trabajo para listado'!$CD$155:$DC$1048576,MATCH($A888,'Hoja de Trabajo para listado'!$CD$155:$CD$1048576,0),MATCH((CUADRO!M$4&amp;$E888),'Hoja de Trabajo para listado'!$CD$151:$DC$151,0)),0)</f>
        <v>0</v>
      </c>
      <c r="N888" s="243">
        <f ca="1">+IFERROR(INDEX('Hoja de Trabajo para listado'!$A$155:$Z$1048576,MATCH($A888,'Hoja de Trabajo para listado'!$A$155:$A$1048576,0),MATCH((CUADRO!N$4&amp;$E888),'Hoja de Trabajo para listado'!$A$151:$Z$151,0)),0)+IFERROR(INDEX('Hoja de Trabajo para listado'!$AB$155:$BA$1048576,MATCH($A888,'Hoja de Trabajo para listado'!$AB$155:$AB$1048576,0),MATCH((CUADRO!N$4&amp;$E888),'Hoja de Trabajo para listado'!$AB$151:$BA$151,0)),0)+IFERROR(INDEX('Hoja de Trabajo para listado'!$BC$155:$CB$1048576,MATCH($A888,'Hoja de Trabajo para listado'!$BC$155:$BC$1048576,0),MATCH((CUADRO!N$4&amp;$E888),'Hoja de Trabajo para listado'!$BC$151:$CB$151,0)),0)+IFERROR(INDEX('Hoja de Trabajo para listado'!$DE$153:$DG$274,MATCH($A888,'Hoja de Trabajo para listado'!$DE$153:$DE$1048576,0),MATCH((CUADRO!N$4&amp;$E888),'Hoja de Trabajo para listado'!$DE$151:$DG$151,0)),0)+IFERROR(INDEX('Hoja de Trabajo para listado'!$CD$155:$DC$1048576,MATCH($A888,'Hoja de Trabajo para listado'!$CD$155:$CD$1048576,0),MATCH((CUADRO!N$4&amp;$E888),'Hoja de Trabajo para listado'!$CD$151:$DC$151,0)),0)</f>
        <v>0</v>
      </c>
      <c r="O888" s="243">
        <f ca="1">+IFERROR(INDEX('Hoja de Trabajo para listado'!$A$155:$Z$1048576,MATCH($A888,'Hoja de Trabajo para listado'!$A$155:$A$1048576,0),MATCH((CUADRO!O$4&amp;$E888),'Hoja de Trabajo para listado'!$A$151:$Z$151,0)),0)+IFERROR(INDEX('Hoja de Trabajo para listado'!$AB$155:$BA$1048576,MATCH($A888,'Hoja de Trabajo para listado'!$AB$155:$AB$1048576,0),MATCH((CUADRO!O$4&amp;$E888),'Hoja de Trabajo para listado'!$AB$151:$BA$151,0)),0)+IFERROR(INDEX('Hoja de Trabajo para listado'!$BC$155:$CB$1048576,MATCH($A888,'Hoja de Trabajo para listado'!$BC$155:$BC$1048576,0),MATCH((CUADRO!O$4&amp;$E888),'Hoja de Trabajo para listado'!$BC$151:$CB$151,0)),0)+IFERROR(INDEX('Hoja de Trabajo para listado'!$DE$153:$DG$274,MATCH($A888,'Hoja de Trabajo para listado'!$DE$153:$DE$1048576,0),MATCH((CUADRO!O$4&amp;$E888),'Hoja de Trabajo para listado'!$DE$151:$DG$151,0)),0)+IFERROR(INDEX('Hoja de Trabajo para listado'!$CD$155:$DC$1048576,MATCH($A888,'Hoja de Trabajo para listado'!$CD$155:$CD$1048576,0),MATCH((CUADRO!O$4&amp;$E888),'Hoja de Trabajo para listado'!$CD$151:$DC$151,0)),0)</f>
        <v>0</v>
      </c>
      <c r="P888" s="243">
        <f ca="1">+IFERROR(INDEX('Hoja de Trabajo para listado'!$A$155:$Z$1048576,MATCH($A888,'Hoja de Trabajo para listado'!$A$155:$A$1048576,0),MATCH((CUADRO!P$4&amp;$E888),'Hoja de Trabajo para listado'!$A$151:$Z$151,0)),0)+IFERROR(INDEX('Hoja de Trabajo para listado'!$AB$155:$BA$1048576,MATCH($A888,'Hoja de Trabajo para listado'!$AB$155:$AB$1048576,0),MATCH((CUADRO!P$4&amp;$E888),'Hoja de Trabajo para listado'!$AB$151:$BA$151,0)),0)+IFERROR(INDEX('Hoja de Trabajo para listado'!$BC$155:$CB$1048576,MATCH($A888,'Hoja de Trabajo para listado'!$BC$155:$BC$1048576,0),MATCH((CUADRO!P$4&amp;$E888),'Hoja de Trabajo para listado'!$BC$151:$CB$151,0)),0)+IFERROR(INDEX('Hoja de Trabajo para listado'!$DE$153:$DG$274,MATCH($A888,'Hoja de Trabajo para listado'!$DE$153:$DE$1048576,0),MATCH((CUADRO!P$4&amp;$E888),'Hoja de Trabajo para listado'!$DE$151:$DG$151,0)),0)+IFERROR(INDEX('Hoja de Trabajo para listado'!$CD$155:$DC$1048576,MATCH($A888,'Hoja de Trabajo para listado'!$CD$155:$CD$1048576,0),MATCH((CUADRO!P$4&amp;$E888),'Hoja de Trabajo para listado'!$CD$151:$DC$151,0)),0)</f>
        <v>0</v>
      </c>
      <c r="Q888" s="243">
        <f ca="1">+IFERROR(INDEX('Hoja de Trabajo para listado'!$A$155:$Z$1048576,MATCH($A888,'Hoja de Trabajo para listado'!$A$155:$A$1048576,0),MATCH((CUADRO!Q$4&amp;$E888),'Hoja de Trabajo para listado'!$A$151:$Z$151,0)),0)+IFERROR(INDEX('Hoja de Trabajo para listado'!$AB$155:$BA$1048576,MATCH($A888,'Hoja de Trabajo para listado'!$AB$155:$AB$1048576,0),MATCH((CUADRO!Q$4&amp;$E888),'Hoja de Trabajo para listado'!$AB$151:$BA$151,0)),0)+IFERROR(INDEX('Hoja de Trabajo para listado'!$BC$155:$CB$1048576,MATCH($A888,'Hoja de Trabajo para listado'!$BC$155:$BC$1048576,0),MATCH((CUADRO!Q$4&amp;$E888),'Hoja de Trabajo para listado'!$BC$151:$CB$151,0)),0)+IFERROR(INDEX('Hoja de Trabajo para listado'!$DE$153:$DG$274,MATCH($A888,'Hoja de Trabajo para listado'!$DE$153:$DE$1048576,0),MATCH((CUADRO!Q$4&amp;$E888),'Hoja de Trabajo para listado'!$DE$151:$DG$151,0)),0)+IFERROR(INDEX('Hoja de Trabajo para listado'!$CD$155:$DC$1048576,MATCH($A888,'Hoja de Trabajo para listado'!$CD$155:$CD$1048576,0),MATCH((CUADRO!Q$4&amp;$E888),'Hoja de Trabajo para listado'!$CD$151:$DC$151,0)),0)</f>
        <v>0</v>
      </c>
      <c r="R888" s="243">
        <f t="shared" ca="1" si="33"/>
        <v>0</v>
      </c>
      <c r="S888" s="256">
        <f ca="1">+R887+R888</f>
        <v>0</v>
      </c>
      <c r="T888" s="243">
        <f ca="1">+S888</f>
        <v>0</v>
      </c>
      <c r="U888" s="242">
        <f t="shared" si="34"/>
        <v>2</v>
      </c>
      <c r="V888" s="327" t="str">
        <f>+VLOOKUP(A888,bd_lista!$A$3:$E$592,5,FALSE)</f>
        <v>Gobiernos Autonomos Municipales</v>
      </c>
      <c r="W888" s="398"/>
      <c r="X888" s="240">
        <f>+VLOOKUP(A888,[4]Sheet1!$A$13:$D$744,4,FALSE)</f>
        <v>0</v>
      </c>
      <c r="Y888" s="240" t="e">
        <f>+VLOOKUP(X888,bd_lista!$A$3:$C$592,3,FALSE)</f>
        <v>#N/A</v>
      </c>
      <c r="Z888" s="288"/>
      <c r="AA888" s="289"/>
    </row>
    <row r="889" spans="1:27" customFormat="1" ht="15" hidden="1" customHeight="1">
      <c r="A889" s="32">
        <v>1527</v>
      </c>
      <c r="B889" s="393">
        <f>+A889</f>
        <v>1527</v>
      </c>
      <c r="C889" s="245" t="str">
        <f>+VLOOKUP(A889,bd_lista!$A$3:$C$592,3,FALSE)</f>
        <v>Gobierno Autónomo Municipal de Caripuyo</v>
      </c>
      <c r="D889" s="395" t="str">
        <f>+C889</f>
        <v>Gobierno Autónomo Municipal de Caripuyo</v>
      </c>
      <c r="E889" s="240" t="s">
        <v>1303</v>
      </c>
      <c r="F889" s="241">
        <f ca="1">+IFERROR(INDEX('Hoja de Trabajo para listado'!$A$155:$Z$1048576,MATCH($A889,'Hoja de Trabajo para listado'!$A$155:$A$1048576,0),MATCH((CUADRO!F$4&amp;$E889),'Hoja de Trabajo para listado'!$A$151:$Z$151,0)),0)+IFERROR(INDEX('Hoja de Trabajo para listado'!$AB$155:$BA$1048576,MATCH($A889,'Hoja de Trabajo para listado'!$AB$155:$AB$1048576,0),MATCH((CUADRO!F$4&amp;$E889),'Hoja de Trabajo para listado'!$AB$151:$BA$151,0)),0)+IFERROR(INDEX('Hoja de Trabajo para listado'!$BC$155:$CB$1048576,MATCH($A889,'Hoja de Trabajo para listado'!$BC$155:$BC$1048576,0),MATCH((CUADRO!F$4&amp;$E889),'Hoja de Trabajo para listado'!$BC$151:$CB$151,0)),0)+IFERROR(INDEX('Hoja de Trabajo para listado'!$DE$153:$DG$274,MATCH($A889,'Hoja de Trabajo para listado'!$DE$153:$DE$1048576,0),MATCH((CUADRO!F$4&amp;$E889),'Hoja de Trabajo para listado'!$DE$151:$DG$151,0)),0)+IFERROR(INDEX('Hoja de Trabajo para listado'!$CD$155:$DC$1048576,MATCH($A889,'Hoja de Trabajo para listado'!$CD$155:$CD$1048576,0),MATCH((CUADRO!F$4&amp;$E889),'Hoja de Trabajo para listado'!$CD$151:$DC$151,0)),0)</f>
        <v>0</v>
      </c>
      <c r="G889" s="241">
        <f ca="1">+IFERROR(INDEX('Hoja de Trabajo para listado'!$A$155:$Z$1048576,MATCH($A889,'Hoja de Trabajo para listado'!$A$155:$A$1048576,0),MATCH((CUADRO!G$4&amp;$E889),'Hoja de Trabajo para listado'!$A$151:$Z$151,0)),0)+IFERROR(INDEX('Hoja de Trabajo para listado'!$AB$155:$BA$1048576,MATCH($A889,'Hoja de Trabajo para listado'!$AB$155:$AB$1048576,0),MATCH((CUADRO!G$4&amp;$E889),'Hoja de Trabajo para listado'!$AB$151:$BA$151,0)),0)+IFERROR(INDEX('Hoja de Trabajo para listado'!$BC$155:$CB$1048576,MATCH($A889,'Hoja de Trabajo para listado'!$BC$155:$BC$1048576,0),MATCH((CUADRO!G$4&amp;$E889),'Hoja de Trabajo para listado'!$BC$151:$CB$151,0)),0)+IFERROR(INDEX('Hoja de Trabajo para listado'!$DE$153:$DG$274,MATCH($A889,'Hoja de Trabajo para listado'!$DE$153:$DE$1048576,0),MATCH((CUADRO!G$4&amp;$E889),'Hoja de Trabajo para listado'!$DE$151:$DG$151,0)),0)+IFERROR(INDEX('Hoja de Trabajo para listado'!$CD$155:$DC$1048576,MATCH($A889,'Hoja de Trabajo para listado'!$CD$155:$CD$1048576,0),MATCH((CUADRO!G$4&amp;$E889),'Hoja de Trabajo para listado'!$CD$151:$DC$151,0)),0)</f>
        <v>0</v>
      </c>
      <c r="H889" s="241">
        <f ca="1">+IFERROR(INDEX('Hoja de Trabajo para listado'!$A$155:$Z$1048576,MATCH($A889,'Hoja de Trabajo para listado'!$A$155:$A$1048576,0),MATCH((CUADRO!H$4&amp;$E889),'Hoja de Trabajo para listado'!$A$151:$Z$151,0)),0)+IFERROR(INDEX('Hoja de Trabajo para listado'!$AB$155:$BA$1048576,MATCH($A889,'Hoja de Trabajo para listado'!$AB$155:$AB$1048576,0),MATCH((CUADRO!H$4&amp;$E889),'Hoja de Trabajo para listado'!$AB$151:$BA$151,0)),0)+IFERROR(INDEX('Hoja de Trabajo para listado'!$BC$155:$CB$1048576,MATCH($A889,'Hoja de Trabajo para listado'!$BC$155:$BC$1048576,0),MATCH((CUADRO!H$4&amp;$E889),'Hoja de Trabajo para listado'!$BC$151:$CB$151,0)),0)+IFERROR(INDEX('Hoja de Trabajo para listado'!$DE$153:$DG$274,MATCH($A889,'Hoja de Trabajo para listado'!$DE$153:$DE$1048576,0),MATCH((CUADRO!H$4&amp;$E889),'Hoja de Trabajo para listado'!$DE$151:$DG$151,0)),0)+IFERROR(INDEX('Hoja de Trabajo para listado'!$CD$155:$DC$1048576,MATCH($A889,'Hoja de Trabajo para listado'!$CD$155:$CD$1048576,0),MATCH((CUADRO!H$4&amp;$E889),'Hoja de Trabajo para listado'!$CD$151:$DC$151,0)),0)</f>
        <v>0</v>
      </c>
      <c r="I889" s="241">
        <f ca="1">+IFERROR(INDEX('Hoja de Trabajo para listado'!$A$155:$Z$1048576,MATCH($A889,'Hoja de Trabajo para listado'!$A$155:$A$1048576,0),MATCH((CUADRO!I$4&amp;$E889),'Hoja de Trabajo para listado'!$A$151:$Z$151,0)),0)+IFERROR(INDEX('Hoja de Trabajo para listado'!$AB$155:$BA$1048576,MATCH($A889,'Hoja de Trabajo para listado'!$AB$155:$AB$1048576,0),MATCH((CUADRO!I$4&amp;$E889),'Hoja de Trabajo para listado'!$AB$151:$BA$151,0)),0)+IFERROR(INDEX('Hoja de Trabajo para listado'!$BC$155:$CB$1048576,MATCH($A889,'Hoja de Trabajo para listado'!$BC$155:$BC$1048576,0),MATCH((CUADRO!I$4&amp;$E889),'Hoja de Trabajo para listado'!$BC$151:$CB$151,0)),0)+IFERROR(INDEX('Hoja de Trabajo para listado'!$DE$153:$DG$274,MATCH($A889,'Hoja de Trabajo para listado'!$DE$153:$DE$1048576,0),MATCH((CUADRO!I$4&amp;$E889),'Hoja de Trabajo para listado'!$DE$151:$DG$151,0)),0)+IFERROR(INDEX('Hoja de Trabajo para listado'!$CD$155:$DC$1048576,MATCH($A889,'Hoja de Trabajo para listado'!$CD$155:$CD$1048576,0),MATCH((CUADRO!I$4&amp;$E889),'Hoja de Trabajo para listado'!$CD$151:$DC$151,0)),0)</f>
        <v>0</v>
      </c>
      <c r="J889" s="241">
        <f ca="1">+IFERROR(INDEX('Hoja de Trabajo para listado'!$A$155:$Z$1048576,MATCH($A889,'Hoja de Trabajo para listado'!$A$155:$A$1048576,0),MATCH((CUADRO!J$4&amp;$E889),'Hoja de Trabajo para listado'!$A$151:$Z$151,0)),0)+IFERROR(INDEX('Hoja de Trabajo para listado'!$AB$155:$BA$1048576,MATCH($A889,'Hoja de Trabajo para listado'!$AB$155:$AB$1048576,0),MATCH((CUADRO!J$4&amp;$E889),'Hoja de Trabajo para listado'!$AB$151:$BA$151,0)),0)+IFERROR(INDEX('Hoja de Trabajo para listado'!$BC$155:$CB$1048576,MATCH($A889,'Hoja de Trabajo para listado'!$BC$155:$BC$1048576,0),MATCH((CUADRO!J$4&amp;$E889),'Hoja de Trabajo para listado'!$BC$151:$CB$151,0)),0)+IFERROR(INDEX('Hoja de Trabajo para listado'!$DE$153:$DG$274,MATCH($A889,'Hoja de Trabajo para listado'!$DE$153:$DE$1048576,0),MATCH((CUADRO!J$4&amp;$E889),'Hoja de Trabajo para listado'!$DE$151:$DG$151,0)),0)+IFERROR(INDEX('Hoja de Trabajo para listado'!$CD$155:$DC$1048576,MATCH($A889,'Hoja de Trabajo para listado'!$CD$155:$CD$1048576,0),MATCH((CUADRO!J$4&amp;$E889),'Hoja de Trabajo para listado'!$CD$151:$DC$151,0)),0)</f>
        <v>0</v>
      </c>
      <c r="K889" s="241">
        <f ca="1">+IFERROR(INDEX('Hoja de Trabajo para listado'!$A$155:$Z$1048576,MATCH($A889,'Hoja de Trabajo para listado'!$A$155:$A$1048576,0),MATCH((CUADRO!K$4&amp;$E889),'Hoja de Trabajo para listado'!$A$151:$Z$151,0)),0)+IFERROR(INDEX('Hoja de Trabajo para listado'!$AB$155:$BA$1048576,MATCH($A889,'Hoja de Trabajo para listado'!$AB$155:$AB$1048576,0),MATCH((CUADRO!K$4&amp;$E889),'Hoja de Trabajo para listado'!$AB$151:$BA$151,0)),0)+IFERROR(INDEX('Hoja de Trabajo para listado'!$BC$155:$CB$1048576,MATCH($A889,'Hoja de Trabajo para listado'!$BC$155:$BC$1048576,0),MATCH((CUADRO!K$4&amp;$E889),'Hoja de Trabajo para listado'!$BC$151:$CB$151,0)),0)+IFERROR(INDEX('Hoja de Trabajo para listado'!$DE$153:$DG$274,MATCH($A889,'Hoja de Trabajo para listado'!$DE$153:$DE$1048576,0),MATCH((CUADRO!K$4&amp;$E889),'Hoja de Trabajo para listado'!$DE$151:$DG$151,0)),0)+IFERROR(INDEX('Hoja de Trabajo para listado'!$CD$155:$DC$1048576,MATCH($A889,'Hoja de Trabajo para listado'!$CD$155:$CD$1048576,0),MATCH((CUADRO!K$4&amp;$E889),'Hoja de Trabajo para listado'!$CD$151:$DC$151,0)),0)</f>
        <v>0</v>
      </c>
      <c r="L889" s="241">
        <f ca="1">+IFERROR(INDEX('Hoja de Trabajo para listado'!$A$155:$Z$1048576,MATCH($A889,'Hoja de Trabajo para listado'!$A$155:$A$1048576,0),MATCH((CUADRO!L$4&amp;$E889),'Hoja de Trabajo para listado'!$A$151:$Z$151,0)),0)+IFERROR(INDEX('Hoja de Trabajo para listado'!$AB$155:$BA$1048576,MATCH($A889,'Hoja de Trabajo para listado'!$AB$155:$AB$1048576,0),MATCH((CUADRO!L$4&amp;$E889),'Hoja de Trabajo para listado'!$AB$151:$BA$151,0)),0)+IFERROR(INDEX('Hoja de Trabajo para listado'!$BC$155:$CB$1048576,MATCH($A889,'Hoja de Trabajo para listado'!$BC$155:$BC$1048576,0),MATCH((CUADRO!L$4&amp;$E889),'Hoja de Trabajo para listado'!$BC$151:$CB$151,0)),0)+IFERROR(INDEX('Hoja de Trabajo para listado'!$DE$153:$DG$274,MATCH($A889,'Hoja de Trabajo para listado'!$DE$153:$DE$1048576,0),MATCH((CUADRO!L$4&amp;$E889),'Hoja de Trabajo para listado'!$DE$151:$DG$151,0)),0)+IFERROR(INDEX('Hoja de Trabajo para listado'!$CD$155:$DC$1048576,MATCH($A889,'Hoja de Trabajo para listado'!$CD$155:$CD$1048576,0),MATCH((CUADRO!L$4&amp;$E889),'Hoja de Trabajo para listado'!$CD$151:$DC$151,0)),0)</f>
        <v>0</v>
      </c>
      <c r="M889" s="241">
        <f ca="1">+IFERROR(INDEX('Hoja de Trabajo para listado'!$A$155:$Z$1048576,MATCH($A889,'Hoja de Trabajo para listado'!$A$155:$A$1048576,0),MATCH((CUADRO!M$4&amp;$E889),'Hoja de Trabajo para listado'!$A$151:$Z$151,0)),0)+IFERROR(INDEX('Hoja de Trabajo para listado'!$AB$155:$BA$1048576,MATCH($A889,'Hoja de Trabajo para listado'!$AB$155:$AB$1048576,0),MATCH((CUADRO!M$4&amp;$E889),'Hoja de Trabajo para listado'!$AB$151:$BA$151,0)),0)+IFERROR(INDEX('Hoja de Trabajo para listado'!$BC$155:$CB$1048576,MATCH($A889,'Hoja de Trabajo para listado'!$BC$155:$BC$1048576,0),MATCH((CUADRO!M$4&amp;$E889),'Hoja de Trabajo para listado'!$BC$151:$CB$151,0)),0)+IFERROR(INDEX('Hoja de Trabajo para listado'!$DE$153:$DG$274,MATCH($A889,'Hoja de Trabajo para listado'!$DE$153:$DE$1048576,0),MATCH((CUADRO!M$4&amp;$E889),'Hoja de Trabajo para listado'!$DE$151:$DG$151,0)),0)+IFERROR(INDEX('Hoja de Trabajo para listado'!$CD$155:$DC$1048576,MATCH($A889,'Hoja de Trabajo para listado'!$CD$155:$CD$1048576,0),MATCH((CUADRO!M$4&amp;$E889),'Hoja de Trabajo para listado'!$CD$151:$DC$151,0)),0)</f>
        <v>0</v>
      </c>
      <c r="N889" s="241">
        <f ca="1">+IFERROR(INDEX('Hoja de Trabajo para listado'!$A$155:$Z$1048576,MATCH($A889,'Hoja de Trabajo para listado'!$A$155:$A$1048576,0),MATCH((CUADRO!N$4&amp;$E889),'Hoja de Trabajo para listado'!$A$151:$Z$151,0)),0)+IFERROR(INDEX('Hoja de Trabajo para listado'!$AB$155:$BA$1048576,MATCH($A889,'Hoja de Trabajo para listado'!$AB$155:$AB$1048576,0),MATCH((CUADRO!N$4&amp;$E889),'Hoja de Trabajo para listado'!$AB$151:$BA$151,0)),0)+IFERROR(INDEX('Hoja de Trabajo para listado'!$BC$155:$CB$1048576,MATCH($A889,'Hoja de Trabajo para listado'!$BC$155:$BC$1048576,0),MATCH((CUADRO!N$4&amp;$E889),'Hoja de Trabajo para listado'!$BC$151:$CB$151,0)),0)+IFERROR(INDEX('Hoja de Trabajo para listado'!$DE$153:$DG$274,MATCH($A889,'Hoja de Trabajo para listado'!$DE$153:$DE$1048576,0),MATCH((CUADRO!N$4&amp;$E889),'Hoja de Trabajo para listado'!$DE$151:$DG$151,0)),0)+IFERROR(INDEX('Hoja de Trabajo para listado'!$CD$155:$DC$1048576,MATCH($A889,'Hoja de Trabajo para listado'!$CD$155:$CD$1048576,0),MATCH((CUADRO!N$4&amp;$E889),'Hoja de Trabajo para listado'!$CD$151:$DC$151,0)),0)</f>
        <v>0</v>
      </c>
      <c r="O889" s="241">
        <f ca="1">+IFERROR(INDEX('Hoja de Trabajo para listado'!$A$155:$Z$1048576,MATCH($A889,'Hoja de Trabajo para listado'!$A$155:$A$1048576,0),MATCH((CUADRO!O$4&amp;$E889),'Hoja de Trabajo para listado'!$A$151:$Z$151,0)),0)+IFERROR(INDEX('Hoja de Trabajo para listado'!$AB$155:$BA$1048576,MATCH($A889,'Hoja de Trabajo para listado'!$AB$155:$AB$1048576,0),MATCH((CUADRO!O$4&amp;$E889),'Hoja de Trabajo para listado'!$AB$151:$BA$151,0)),0)+IFERROR(INDEX('Hoja de Trabajo para listado'!$BC$155:$CB$1048576,MATCH($A889,'Hoja de Trabajo para listado'!$BC$155:$BC$1048576,0),MATCH((CUADRO!O$4&amp;$E889),'Hoja de Trabajo para listado'!$BC$151:$CB$151,0)),0)+IFERROR(INDEX('Hoja de Trabajo para listado'!$DE$153:$DG$274,MATCH($A889,'Hoja de Trabajo para listado'!$DE$153:$DE$1048576,0),MATCH((CUADRO!O$4&amp;$E889),'Hoja de Trabajo para listado'!$DE$151:$DG$151,0)),0)+IFERROR(INDEX('Hoja de Trabajo para listado'!$CD$155:$DC$1048576,MATCH($A889,'Hoja de Trabajo para listado'!$CD$155:$CD$1048576,0),MATCH((CUADRO!O$4&amp;$E889),'Hoja de Trabajo para listado'!$CD$151:$DC$151,0)),0)</f>
        <v>0</v>
      </c>
      <c r="P889" s="241">
        <f ca="1">+IFERROR(INDEX('Hoja de Trabajo para listado'!$A$155:$Z$1048576,MATCH($A889,'Hoja de Trabajo para listado'!$A$155:$A$1048576,0),MATCH((CUADRO!P$4&amp;$E889),'Hoja de Trabajo para listado'!$A$151:$Z$151,0)),0)+IFERROR(INDEX('Hoja de Trabajo para listado'!$AB$155:$BA$1048576,MATCH($A889,'Hoja de Trabajo para listado'!$AB$155:$AB$1048576,0),MATCH((CUADRO!P$4&amp;$E889),'Hoja de Trabajo para listado'!$AB$151:$BA$151,0)),0)+IFERROR(INDEX('Hoja de Trabajo para listado'!$BC$155:$CB$1048576,MATCH($A889,'Hoja de Trabajo para listado'!$BC$155:$BC$1048576,0),MATCH((CUADRO!P$4&amp;$E889),'Hoja de Trabajo para listado'!$BC$151:$CB$151,0)),0)+IFERROR(INDEX('Hoja de Trabajo para listado'!$DE$153:$DG$274,MATCH($A889,'Hoja de Trabajo para listado'!$DE$153:$DE$1048576,0),MATCH((CUADRO!P$4&amp;$E889),'Hoja de Trabajo para listado'!$DE$151:$DG$151,0)),0)+IFERROR(INDEX('Hoja de Trabajo para listado'!$CD$155:$DC$1048576,MATCH($A889,'Hoja de Trabajo para listado'!$CD$155:$CD$1048576,0),MATCH((CUADRO!P$4&amp;$E889),'Hoja de Trabajo para listado'!$CD$151:$DC$151,0)),0)</f>
        <v>0</v>
      </c>
      <c r="Q889" s="241">
        <f ca="1">+IFERROR(INDEX('Hoja de Trabajo para listado'!$A$155:$Z$1048576,MATCH($A889,'Hoja de Trabajo para listado'!$A$155:$A$1048576,0),MATCH((CUADRO!Q$4&amp;$E889),'Hoja de Trabajo para listado'!$A$151:$Z$151,0)),0)+IFERROR(INDEX('Hoja de Trabajo para listado'!$AB$155:$BA$1048576,MATCH($A889,'Hoja de Trabajo para listado'!$AB$155:$AB$1048576,0),MATCH((CUADRO!Q$4&amp;$E889),'Hoja de Trabajo para listado'!$AB$151:$BA$151,0)),0)+IFERROR(INDEX('Hoja de Trabajo para listado'!$BC$155:$CB$1048576,MATCH($A889,'Hoja de Trabajo para listado'!$BC$155:$BC$1048576,0),MATCH((CUADRO!Q$4&amp;$E889),'Hoja de Trabajo para listado'!$BC$151:$CB$151,0)),0)+IFERROR(INDEX('Hoja de Trabajo para listado'!$DE$153:$DG$274,MATCH($A889,'Hoja de Trabajo para listado'!$DE$153:$DE$1048576,0),MATCH((CUADRO!Q$4&amp;$E889),'Hoja de Trabajo para listado'!$DE$151:$DG$151,0)),0)+IFERROR(INDEX('Hoja de Trabajo para listado'!$CD$155:$DC$1048576,MATCH($A889,'Hoja de Trabajo para listado'!$CD$155:$CD$1048576,0),MATCH((CUADRO!Q$4&amp;$E889),'Hoja de Trabajo para listado'!$CD$151:$DC$151,0)),0)</f>
        <v>0</v>
      </c>
      <c r="R889" s="241">
        <f t="shared" ca="1" si="33"/>
        <v>0</v>
      </c>
      <c r="S889" s="247"/>
      <c r="T889" s="241">
        <f ca="1">+T890</f>
        <v>0</v>
      </c>
      <c r="U889" s="240">
        <f t="shared" si="34"/>
        <v>1</v>
      </c>
      <c r="V889" s="327" t="str">
        <f>+VLOOKUP(A889,bd_lista!$A$3:$E$592,5,FALSE)</f>
        <v>Gobiernos Autonomos Municipales</v>
      </c>
      <c r="W889" s="397" t="str">
        <f>+V889</f>
        <v>Gobiernos Autonomos Municipales</v>
      </c>
      <c r="X889" s="240">
        <f>+VLOOKUP(A889,[4]Sheet1!$A$13:$D$744,4,FALSE)</f>
        <v>0</v>
      </c>
      <c r="Y889" s="240" t="e">
        <f>+VLOOKUP(X889,bd_lista!$A$3:$C$592,3,FALSE)</f>
        <v>#N/A</v>
      </c>
      <c r="Z889" s="290">
        <f>+X889</f>
        <v>0</v>
      </c>
      <c r="AA889" s="291" t="e">
        <f>+Y889</f>
        <v>#N/A</v>
      </c>
    </row>
    <row r="890" spans="1:27" customFormat="1" ht="15" hidden="1" customHeight="1">
      <c r="A890" s="32">
        <v>1527</v>
      </c>
      <c r="B890" s="394"/>
      <c r="C890" s="245" t="str">
        <f>+VLOOKUP(A890,bd_lista!$A$3:$C$592,3,FALSE)</f>
        <v>Gobierno Autónomo Municipal de Caripuyo</v>
      </c>
      <c r="D890" s="396"/>
      <c r="E890" s="242" t="s">
        <v>1304</v>
      </c>
      <c r="F890" s="243">
        <f ca="1">+IFERROR(INDEX('Hoja de Trabajo para listado'!$A$155:$Z$1048576,MATCH($A890,'Hoja de Trabajo para listado'!$A$155:$A$1048576,0),MATCH((CUADRO!F$4&amp;$E890),'Hoja de Trabajo para listado'!$A$151:$Z$151,0)),0)+IFERROR(INDEX('Hoja de Trabajo para listado'!$AB$155:$BA$1048576,MATCH($A890,'Hoja de Trabajo para listado'!$AB$155:$AB$1048576,0),MATCH((CUADRO!F$4&amp;$E890),'Hoja de Trabajo para listado'!$AB$151:$BA$151,0)),0)+IFERROR(INDEX('Hoja de Trabajo para listado'!$BC$155:$CB$1048576,MATCH($A890,'Hoja de Trabajo para listado'!$BC$155:$BC$1048576,0),MATCH((CUADRO!F$4&amp;$E890),'Hoja de Trabajo para listado'!$BC$151:$CB$151,0)),0)+IFERROR(INDEX('Hoja de Trabajo para listado'!$DE$153:$DG$274,MATCH($A890,'Hoja de Trabajo para listado'!$DE$153:$DE$1048576,0),MATCH((CUADRO!F$4&amp;$E890),'Hoja de Trabajo para listado'!$DE$151:$DG$151,0)),0)+IFERROR(INDEX('Hoja de Trabajo para listado'!$CD$155:$DC$1048576,MATCH($A890,'Hoja de Trabajo para listado'!$CD$155:$CD$1048576,0),MATCH((CUADRO!F$4&amp;$E890),'Hoja de Trabajo para listado'!$CD$151:$DC$151,0)),0)</f>
        <v>0</v>
      </c>
      <c r="G890" s="243">
        <f ca="1">+IFERROR(INDEX('Hoja de Trabajo para listado'!$A$155:$Z$1048576,MATCH($A890,'Hoja de Trabajo para listado'!$A$155:$A$1048576,0),MATCH((CUADRO!G$4&amp;$E890),'Hoja de Trabajo para listado'!$A$151:$Z$151,0)),0)+IFERROR(INDEX('Hoja de Trabajo para listado'!$AB$155:$BA$1048576,MATCH($A890,'Hoja de Trabajo para listado'!$AB$155:$AB$1048576,0),MATCH((CUADRO!G$4&amp;$E890),'Hoja de Trabajo para listado'!$AB$151:$BA$151,0)),0)+IFERROR(INDEX('Hoja de Trabajo para listado'!$BC$155:$CB$1048576,MATCH($A890,'Hoja de Trabajo para listado'!$BC$155:$BC$1048576,0),MATCH((CUADRO!G$4&amp;$E890),'Hoja de Trabajo para listado'!$BC$151:$CB$151,0)),0)+IFERROR(INDEX('Hoja de Trabajo para listado'!$DE$153:$DG$274,MATCH($A890,'Hoja de Trabajo para listado'!$DE$153:$DE$1048576,0),MATCH((CUADRO!G$4&amp;$E890),'Hoja de Trabajo para listado'!$DE$151:$DG$151,0)),0)+IFERROR(INDEX('Hoja de Trabajo para listado'!$CD$155:$DC$1048576,MATCH($A890,'Hoja de Trabajo para listado'!$CD$155:$CD$1048576,0),MATCH((CUADRO!G$4&amp;$E890),'Hoja de Trabajo para listado'!$CD$151:$DC$151,0)),0)</f>
        <v>0</v>
      </c>
      <c r="H890" s="243">
        <f ca="1">+IFERROR(INDEX('Hoja de Trabajo para listado'!$A$155:$Z$1048576,MATCH($A890,'Hoja de Trabajo para listado'!$A$155:$A$1048576,0),MATCH((CUADRO!H$4&amp;$E890),'Hoja de Trabajo para listado'!$A$151:$Z$151,0)),0)+IFERROR(INDEX('Hoja de Trabajo para listado'!$AB$155:$BA$1048576,MATCH($A890,'Hoja de Trabajo para listado'!$AB$155:$AB$1048576,0),MATCH((CUADRO!H$4&amp;$E890),'Hoja de Trabajo para listado'!$AB$151:$BA$151,0)),0)+IFERROR(INDEX('Hoja de Trabajo para listado'!$BC$155:$CB$1048576,MATCH($A890,'Hoja de Trabajo para listado'!$BC$155:$BC$1048576,0),MATCH((CUADRO!H$4&amp;$E890),'Hoja de Trabajo para listado'!$BC$151:$CB$151,0)),0)+IFERROR(INDEX('Hoja de Trabajo para listado'!$DE$153:$DG$274,MATCH($A890,'Hoja de Trabajo para listado'!$DE$153:$DE$1048576,0),MATCH((CUADRO!H$4&amp;$E890),'Hoja de Trabajo para listado'!$DE$151:$DG$151,0)),0)+IFERROR(INDEX('Hoja de Trabajo para listado'!$CD$155:$DC$1048576,MATCH($A890,'Hoja de Trabajo para listado'!$CD$155:$CD$1048576,0),MATCH((CUADRO!H$4&amp;$E890),'Hoja de Trabajo para listado'!$CD$151:$DC$151,0)),0)</f>
        <v>0</v>
      </c>
      <c r="I890" s="243">
        <f ca="1">+IFERROR(INDEX('Hoja de Trabajo para listado'!$A$155:$Z$1048576,MATCH($A890,'Hoja de Trabajo para listado'!$A$155:$A$1048576,0),MATCH((CUADRO!I$4&amp;$E890),'Hoja de Trabajo para listado'!$A$151:$Z$151,0)),0)+IFERROR(INDEX('Hoja de Trabajo para listado'!$AB$155:$BA$1048576,MATCH($A890,'Hoja de Trabajo para listado'!$AB$155:$AB$1048576,0),MATCH((CUADRO!I$4&amp;$E890),'Hoja de Trabajo para listado'!$AB$151:$BA$151,0)),0)+IFERROR(INDEX('Hoja de Trabajo para listado'!$BC$155:$CB$1048576,MATCH($A890,'Hoja de Trabajo para listado'!$BC$155:$BC$1048576,0),MATCH((CUADRO!I$4&amp;$E890),'Hoja de Trabajo para listado'!$BC$151:$CB$151,0)),0)+IFERROR(INDEX('Hoja de Trabajo para listado'!$DE$153:$DG$274,MATCH($A890,'Hoja de Trabajo para listado'!$DE$153:$DE$1048576,0),MATCH((CUADRO!I$4&amp;$E890),'Hoja de Trabajo para listado'!$DE$151:$DG$151,0)),0)+IFERROR(INDEX('Hoja de Trabajo para listado'!$CD$155:$DC$1048576,MATCH($A890,'Hoja de Trabajo para listado'!$CD$155:$CD$1048576,0),MATCH((CUADRO!I$4&amp;$E890),'Hoja de Trabajo para listado'!$CD$151:$DC$151,0)),0)</f>
        <v>0</v>
      </c>
      <c r="J890" s="243">
        <f ca="1">+IFERROR(INDEX('Hoja de Trabajo para listado'!$A$155:$Z$1048576,MATCH($A890,'Hoja de Trabajo para listado'!$A$155:$A$1048576,0),MATCH((CUADRO!J$4&amp;$E890),'Hoja de Trabajo para listado'!$A$151:$Z$151,0)),0)+IFERROR(INDEX('Hoja de Trabajo para listado'!$AB$155:$BA$1048576,MATCH($A890,'Hoja de Trabajo para listado'!$AB$155:$AB$1048576,0),MATCH((CUADRO!J$4&amp;$E890),'Hoja de Trabajo para listado'!$AB$151:$BA$151,0)),0)+IFERROR(INDEX('Hoja de Trabajo para listado'!$BC$155:$CB$1048576,MATCH($A890,'Hoja de Trabajo para listado'!$BC$155:$BC$1048576,0),MATCH((CUADRO!J$4&amp;$E890),'Hoja de Trabajo para listado'!$BC$151:$CB$151,0)),0)+IFERROR(INDEX('Hoja de Trabajo para listado'!$DE$153:$DG$274,MATCH($A890,'Hoja de Trabajo para listado'!$DE$153:$DE$1048576,0),MATCH((CUADRO!J$4&amp;$E890),'Hoja de Trabajo para listado'!$DE$151:$DG$151,0)),0)+IFERROR(INDEX('Hoja de Trabajo para listado'!$CD$155:$DC$1048576,MATCH($A890,'Hoja de Trabajo para listado'!$CD$155:$CD$1048576,0),MATCH((CUADRO!J$4&amp;$E890),'Hoja de Trabajo para listado'!$CD$151:$DC$151,0)),0)</f>
        <v>0</v>
      </c>
      <c r="K890" s="243">
        <f ca="1">+IFERROR(INDEX('Hoja de Trabajo para listado'!$A$155:$Z$1048576,MATCH($A890,'Hoja de Trabajo para listado'!$A$155:$A$1048576,0),MATCH((CUADRO!K$4&amp;$E890),'Hoja de Trabajo para listado'!$A$151:$Z$151,0)),0)+IFERROR(INDEX('Hoja de Trabajo para listado'!$AB$155:$BA$1048576,MATCH($A890,'Hoja de Trabajo para listado'!$AB$155:$AB$1048576,0),MATCH((CUADRO!K$4&amp;$E890),'Hoja de Trabajo para listado'!$AB$151:$BA$151,0)),0)+IFERROR(INDEX('Hoja de Trabajo para listado'!$BC$155:$CB$1048576,MATCH($A890,'Hoja de Trabajo para listado'!$BC$155:$BC$1048576,0),MATCH((CUADRO!K$4&amp;$E890),'Hoja de Trabajo para listado'!$BC$151:$CB$151,0)),0)+IFERROR(INDEX('Hoja de Trabajo para listado'!$DE$153:$DG$274,MATCH($A890,'Hoja de Trabajo para listado'!$DE$153:$DE$1048576,0),MATCH((CUADRO!K$4&amp;$E890),'Hoja de Trabajo para listado'!$DE$151:$DG$151,0)),0)+IFERROR(INDEX('Hoja de Trabajo para listado'!$CD$155:$DC$1048576,MATCH($A890,'Hoja de Trabajo para listado'!$CD$155:$CD$1048576,0),MATCH((CUADRO!K$4&amp;$E890),'Hoja de Trabajo para listado'!$CD$151:$DC$151,0)),0)</f>
        <v>0</v>
      </c>
      <c r="L890" s="243">
        <f ca="1">+IFERROR(INDEX('Hoja de Trabajo para listado'!$A$155:$Z$1048576,MATCH($A890,'Hoja de Trabajo para listado'!$A$155:$A$1048576,0),MATCH((CUADRO!L$4&amp;$E890),'Hoja de Trabajo para listado'!$A$151:$Z$151,0)),0)+IFERROR(INDEX('Hoja de Trabajo para listado'!$AB$155:$BA$1048576,MATCH($A890,'Hoja de Trabajo para listado'!$AB$155:$AB$1048576,0),MATCH((CUADRO!L$4&amp;$E890),'Hoja de Trabajo para listado'!$AB$151:$BA$151,0)),0)+IFERROR(INDEX('Hoja de Trabajo para listado'!$BC$155:$CB$1048576,MATCH($A890,'Hoja de Trabajo para listado'!$BC$155:$BC$1048576,0),MATCH((CUADRO!L$4&amp;$E890),'Hoja de Trabajo para listado'!$BC$151:$CB$151,0)),0)+IFERROR(INDEX('Hoja de Trabajo para listado'!$DE$153:$DG$274,MATCH($A890,'Hoja de Trabajo para listado'!$DE$153:$DE$1048576,0),MATCH((CUADRO!L$4&amp;$E890),'Hoja de Trabajo para listado'!$DE$151:$DG$151,0)),0)+IFERROR(INDEX('Hoja de Trabajo para listado'!$CD$155:$DC$1048576,MATCH($A890,'Hoja de Trabajo para listado'!$CD$155:$CD$1048576,0),MATCH((CUADRO!L$4&amp;$E890),'Hoja de Trabajo para listado'!$CD$151:$DC$151,0)),0)</f>
        <v>0</v>
      </c>
      <c r="M890" s="243">
        <f ca="1">+IFERROR(INDEX('Hoja de Trabajo para listado'!$A$155:$Z$1048576,MATCH($A890,'Hoja de Trabajo para listado'!$A$155:$A$1048576,0),MATCH((CUADRO!M$4&amp;$E890),'Hoja de Trabajo para listado'!$A$151:$Z$151,0)),0)+IFERROR(INDEX('Hoja de Trabajo para listado'!$AB$155:$BA$1048576,MATCH($A890,'Hoja de Trabajo para listado'!$AB$155:$AB$1048576,0),MATCH((CUADRO!M$4&amp;$E890),'Hoja de Trabajo para listado'!$AB$151:$BA$151,0)),0)+IFERROR(INDEX('Hoja de Trabajo para listado'!$BC$155:$CB$1048576,MATCH($A890,'Hoja de Trabajo para listado'!$BC$155:$BC$1048576,0),MATCH((CUADRO!M$4&amp;$E890),'Hoja de Trabajo para listado'!$BC$151:$CB$151,0)),0)+IFERROR(INDEX('Hoja de Trabajo para listado'!$DE$153:$DG$274,MATCH($A890,'Hoja de Trabajo para listado'!$DE$153:$DE$1048576,0),MATCH((CUADRO!M$4&amp;$E890),'Hoja de Trabajo para listado'!$DE$151:$DG$151,0)),0)+IFERROR(INDEX('Hoja de Trabajo para listado'!$CD$155:$DC$1048576,MATCH($A890,'Hoja de Trabajo para listado'!$CD$155:$CD$1048576,0),MATCH((CUADRO!M$4&amp;$E890),'Hoja de Trabajo para listado'!$CD$151:$DC$151,0)),0)</f>
        <v>0</v>
      </c>
      <c r="N890" s="243">
        <f ca="1">+IFERROR(INDEX('Hoja de Trabajo para listado'!$A$155:$Z$1048576,MATCH($A890,'Hoja de Trabajo para listado'!$A$155:$A$1048576,0),MATCH((CUADRO!N$4&amp;$E890),'Hoja de Trabajo para listado'!$A$151:$Z$151,0)),0)+IFERROR(INDEX('Hoja de Trabajo para listado'!$AB$155:$BA$1048576,MATCH($A890,'Hoja de Trabajo para listado'!$AB$155:$AB$1048576,0),MATCH((CUADRO!N$4&amp;$E890),'Hoja de Trabajo para listado'!$AB$151:$BA$151,0)),0)+IFERROR(INDEX('Hoja de Trabajo para listado'!$BC$155:$CB$1048576,MATCH($A890,'Hoja de Trabajo para listado'!$BC$155:$BC$1048576,0),MATCH((CUADRO!N$4&amp;$E890),'Hoja de Trabajo para listado'!$BC$151:$CB$151,0)),0)+IFERROR(INDEX('Hoja de Trabajo para listado'!$DE$153:$DG$274,MATCH($A890,'Hoja de Trabajo para listado'!$DE$153:$DE$1048576,0),MATCH((CUADRO!N$4&amp;$E890),'Hoja de Trabajo para listado'!$DE$151:$DG$151,0)),0)+IFERROR(INDEX('Hoja de Trabajo para listado'!$CD$155:$DC$1048576,MATCH($A890,'Hoja de Trabajo para listado'!$CD$155:$CD$1048576,0),MATCH((CUADRO!N$4&amp;$E890),'Hoja de Trabajo para listado'!$CD$151:$DC$151,0)),0)</f>
        <v>0</v>
      </c>
      <c r="O890" s="243">
        <f ca="1">+IFERROR(INDEX('Hoja de Trabajo para listado'!$A$155:$Z$1048576,MATCH($A890,'Hoja de Trabajo para listado'!$A$155:$A$1048576,0),MATCH((CUADRO!O$4&amp;$E890),'Hoja de Trabajo para listado'!$A$151:$Z$151,0)),0)+IFERROR(INDEX('Hoja de Trabajo para listado'!$AB$155:$BA$1048576,MATCH($A890,'Hoja de Trabajo para listado'!$AB$155:$AB$1048576,0),MATCH((CUADRO!O$4&amp;$E890),'Hoja de Trabajo para listado'!$AB$151:$BA$151,0)),0)+IFERROR(INDEX('Hoja de Trabajo para listado'!$BC$155:$CB$1048576,MATCH($A890,'Hoja de Trabajo para listado'!$BC$155:$BC$1048576,0),MATCH((CUADRO!O$4&amp;$E890),'Hoja de Trabajo para listado'!$BC$151:$CB$151,0)),0)+IFERROR(INDEX('Hoja de Trabajo para listado'!$DE$153:$DG$274,MATCH($A890,'Hoja de Trabajo para listado'!$DE$153:$DE$1048576,0),MATCH((CUADRO!O$4&amp;$E890),'Hoja de Trabajo para listado'!$DE$151:$DG$151,0)),0)+IFERROR(INDEX('Hoja de Trabajo para listado'!$CD$155:$DC$1048576,MATCH($A890,'Hoja de Trabajo para listado'!$CD$155:$CD$1048576,0),MATCH((CUADRO!O$4&amp;$E890),'Hoja de Trabajo para listado'!$CD$151:$DC$151,0)),0)</f>
        <v>0</v>
      </c>
      <c r="P890" s="243">
        <f ca="1">+IFERROR(INDEX('Hoja de Trabajo para listado'!$A$155:$Z$1048576,MATCH($A890,'Hoja de Trabajo para listado'!$A$155:$A$1048576,0),MATCH((CUADRO!P$4&amp;$E890),'Hoja de Trabajo para listado'!$A$151:$Z$151,0)),0)+IFERROR(INDEX('Hoja de Trabajo para listado'!$AB$155:$BA$1048576,MATCH($A890,'Hoja de Trabajo para listado'!$AB$155:$AB$1048576,0),MATCH((CUADRO!P$4&amp;$E890),'Hoja de Trabajo para listado'!$AB$151:$BA$151,0)),0)+IFERROR(INDEX('Hoja de Trabajo para listado'!$BC$155:$CB$1048576,MATCH($A890,'Hoja de Trabajo para listado'!$BC$155:$BC$1048576,0),MATCH((CUADRO!P$4&amp;$E890),'Hoja de Trabajo para listado'!$BC$151:$CB$151,0)),0)+IFERROR(INDEX('Hoja de Trabajo para listado'!$DE$153:$DG$274,MATCH($A890,'Hoja de Trabajo para listado'!$DE$153:$DE$1048576,0),MATCH((CUADRO!P$4&amp;$E890),'Hoja de Trabajo para listado'!$DE$151:$DG$151,0)),0)+IFERROR(INDEX('Hoja de Trabajo para listado'!$CD$155:$DC$1048576,MATCH($A890,'Hoja de Trabajo para listado'!$CD$155:$CD$1048576,0),MATCH((CUADRO!P$4&amp;$E890),'Hoja de Trabajo para listado'!$CD$151:$DC$151,0)),0)</f>
        <v>0</v>
      </c>
      <c r="Q890" s="243">
        <f ca="1">+IFERROR(INDEX('Hoja de Trabajo para listado'!$A$155:$Z$1048576,MATCH($A890,'Hoja de Trabajo para listado'!$A$155:$A$1048576,0),MATCH((CUADRO!Q$4&amp;$E890),'Hoja de Trabajo para listado'!$A$151:$Z$151,0)),0)+IFERROR(INDEX('Hoja de Trabajo para listado'!$AB$155:$BA$1048576,MATCH($A890,'Hoja de Trabajo para listado'!$AB$155:$AB$1048576,0),MATCH((CUADRO!Q$4&amp;$E890),'Hoja de Trabajo para listado'!$AB$151:$BA$151,0)),0)+IFERROR(INDEX('Hoja de Trabajo para listado'!$BC$155:$CB$1048576,MATCH($A890,'Hoja de Trabajo para listado'!$BC$155:$BC$1048576,0),MATCH((CUADRO!Q$4&amp;$E890),'Hoja de Trabajo para listado'!$BC$151:$CB$151,0)),0)+IFERROR(INDEX('Hoja de Trabajo para listado'!$DE$153:$DG$274,MATCH($A890,'Hoja de Trabajo para listado'!$DE$153:$DE$1048576,0),MATCH((CUADRO!Q$4&amp;$E890),'Hoja de Trabajo para listado'!$DE$151:$DG$151,0)),0)+IFERROR(INDEX('Hoja de Trabajo para listado'!$CD$155:$DC$1048576,MATCH($A890,'Hoja de Trabajo para listado'!$CD$155:$CD$1048576,0),MATCH((CUADRO!Q$4&amp;$E890),'Hoja de Trabajo para listado'!$CD$151:$DC$151,0)),0)</f>
        <v>0</v>
      </c>
      <c r="R890" s="243">
        <f t="shared" ca="1" si="33"/>
        <v>0</v>
      </c>
      <c r="S890" s="256">
        <f ca="1">+R889+R890</f>
        <v>0</v>
      </c>
      <c r="T890" s="243">
        <f ca="1">+S890</f>
        <v>0</v>
      </c>
      <c r="U890" s="242">
        <f t="shared" si="34"/>
        <v>2</v>
      </c>
      <c r="V890" s="327" t="str">
        <f>+VLOOKUP(A890,bd_lista!$A$3:$E$592,5,FALSE)</f>
        <v>Gobiernos Autonomos Municipales</v>
      </c>
      <c r="W890" s="398"/>
      <c r="X890" s="240">
        <f>+VLOOKUP(A890,[4]Sheet1!$A$13:$D$744,4,FALSE)</f>
        <v>0</v>
      </c>
      <c r="Y890" s="240" t="e">
        <f>+VLOOKUP(X890,bd_lista!$A$3:$C$592,3,FALSE)</f>
        <v>#N/A</v>
      </c>
      <c r="Z890" s="288"/>
      <c r="AA890" s="289"/>
    </row>
    <row r="891" spans="1:27" customFormat="1" ht="15" hidden="1" customHeight="1">
      <c r="A891" s="32">
        <v>1528</v>
      </c>
      <c r="B891" s="393">
        <f>+A891</f>
        <v>1528</v>
      </c>
      <c r="C891" s="245" t="str">
        <f>+VLOOKUP(A891,bd_lista!$A$3:$C$592,3,FALSE)</f>
        <v>Gobierno Autónomo Municipal de Puna (Villa Talavera)</v>
      </c>
      <c r="D891" s="395" t="str">
        <f>+C891</f>
        <v>Gobierno Autónomo Municipal de Puna (Villa Talavera)</v>
      </c>
      <c r="E891" s="240" t="s">
        <v>1303</v>
      </c>
      <c r="F891" s="241">
        <f ca="1">+IFERROR(INDEX('Hoja de Trabajo para listado'!$A$155:$Z$1048576,MATCH($A891,'Hoja de Trabajo para listado'!$A$155:$A$1048576,0),MATCH((CUADRO!F$4&amp;$E891),'Hoja de Trabajo para listado'!$A$151:$Z$151,0)),0)+IFERROR(INDEX('Hoja de Trabajo para listado'!$AB$155:$BA$1048576,MATCH($A891,'Hoja de Trabajo para listado'!$AB$155:$AB$1048576,0),MATCH((CUADRO!F$4&amp;$E891),'Hoja de Trabajo para listado'!$AB$151:$BA$151,0)),0)+IFERROR(INDEX('Hoja de Trabajo para listado'!$BC$155:$CB$1048576,MATCH($A891,'Hoja de Trabajo para listado'!$BC$155:$BC$1048576,0),MATCH((CUADRO!F$4&amp;$E891),'Hoja de Trabajo para listado'!$BC$151:$CB$151,0)),0)+IFERROR(INDEX('Hoja de Trabajo para listado'!$DE$153:$DG$274,MATCH($A891,'Hoja de Trabajo para listado'!$DE$153:$DE$1048576,0),MATCH((CUADRO!F$4&amp;$E891),'Hoja de Trabajo para listado'!$DE$151:$DG$151,0)),0)+IFERROR(INDEX('Hoja de Trabajo para listado'!$CD$155:$DC$1048576,MATCH($A891,'Hoja de Trabajo para listado'!$CD$155:$CD$1048576,0),MATCH((CUADRO!F$4&amp;$E891),'Hoja de Trabajo para listado'!$CD$151:$DC$151,0)),0)</f>
        <v>0</v>
      </c>
      <c r="G891" s="241">
        <f ca="1">+IFERROR(INDEX('Hoja de Trabajo para listado'!$A$155:$Z$1048576,MATCH($A891,'Hoja de Trabajo para listado'!$A$155:$A$1048576,0),MATCH((CUADRO!G$4&amp;$E891),'Hoja de Trabajo para listado'!$A$151:$Z$151,0)),0)+IFERROR(INDEX('Hoja de Trabajo para listado'!$AB$155:$BA$1048576,MATCH($A891,'Hoja de Trabajo para listado'!$AB$155:$AB$1048576,0),MATCH((CUADRO!G$4&amp;$E891),'Hoja de Trabajo para listado'!$AB$151:$BA$151,0)),0)+IFERROR(INDEX('Hoja de Trabajo para listado'!$BC$155:$CB$1048576,MATCH($A891,'Hoja de Trabajo para listado'!$BC$155:$BC$1048576,0),MATCH((CUADRO!G$4&amp;$E891),'Hoja de Trabajo para listado'!$BC$151:$CB$151,0)),0)+IFERROR(INDEX('Hoja de Trabajo para listado'!$DE$153:$DG$274,MATCH($A891,'Hoja de Trabajo para listado'!$DE$153:$DE$1048576,0),MATCH((CUADRO!G$4&amp;$E891),'Hoja de Trabajo para listado'!$DE$151:$DG$151,0)),0)+IFERROR(INDEX('Hoja de Trabajo para listado'!$CD$155:$DC$1048576,MATCH($A891,'Hoja de Trabajo para listado'!$CD$155:$CD$1048576,0),MATCH((CUADRO!G$4&amp;$E891),'Hoja de Trabajo para listado'!$CD$151:$DC$151,0)),0)</f>
        <v>0</v>
      </c>
      <c r="H891" s="241">
        <f ca="1">+IFERROR(INDEX('Hoja de Trabajo para listado'!$A$155:$Z$1048576,MATCH($A891,'Hoja de Trabajo para listado'!$A$155:$A$1048576,0),MATCH((CUADRO!H$4&amp;$E891),'Hoja de Trabajo para listado'!$A$151:$Z$151,0)),0)+IFERROR(INDEX('Hoja de Trabajo para listado'!$AB$155:$BA$1048576,MATCH($A891,'Hoja de Trabajo para listado'!$AB$155:$AB$1048576,0),MATCH((CUADRO!H$4&amp;$E891),'Hoja de Trabajo para listado'!$AB$151:$BA$151,0)),0)+IFERROR(INDEX('Hoja de Trabajo para listado'!$BC$155:$CB$1048576,MATCH($A891,'Hoja de Trabajo para listado'!$BC$155:$BC$1048576,0),MATCH((CUADRO!H$4&amp;$E891),'Hoja de Trabajo para listado'!$BC$151:$CB$151,0)),0)+IFERROR(INDEX('Hoja de Trabajo para listado'!$DE$153:$DG$274,MATCH($A891,'Hoja de Trabajo para listado'!$DE$153:$DE$1048576,0),MATCH((CUADRO!H$4&amp;$E891),'Hoja de Trabajo para listado'!$DE$151:$DG$151,0)),0)+IFERROR(INDEX('Hoja de Trabajo para listado'!$CD$155:$DC$1048576,MATCH($A891,'Hoja de Trabajo para listado'!$CD$155:$CD$1048576,0),MATCH((CUADRO!H$4&amp;$E891),'Hoja de Trabajo para listado'!$CD$151:$DC$151,0)),0)</f>
        <v>0</v>
      </c>
      <c r="I891" s="241">
        <f ca="1">+IFERROR(INDEX('Hoja de Trabajo para listado'!$A$155:$Z$1048576,MATCH($A891,'Hoja de Trabajo para listado'!$A$155:$A$1048576,0),MATCH((CUADRO!I$4&amp;$E891),'Hoja de Trabajo para listado'!$A$151:$Z$151,0)),0)+IFERROR(INDEX('Hoja de Trabajo para listado'!$AB$155:$BA$1048576,MATCH($A891,'Hoja de Trabajo para listado'!$AB$155:$AB$1048576,0),MATCH((CUADRO!I$4&amp;$E891),'Hoja de Trabajo para listado'!$AB$151:$BA$151,0)),0)+IFERROR(INDEX('Hoja de Trabajo para listado'!$BC$155:$CB$1048576,MATCH($A891,'Hoja de Trabajo para listado'!$BC$155:$BC$1048576,0),MATCH((CUADRO!I$4&amp;$E891),'Hoja de Trabajo para listado'!$BC$151:$CB$151,0)),0)+IFERROR(INDEX('Hoja de Trabajo para listado'!$DE$153:$DG$274,MATCH($A891,'Hoja de Trabajo para listado'!$DE$153:$DE$1048576,0),MATCH((CUADRO!I$4&amp;$E891),'Hoja de Trabajo para listado'!$DE$151:$DG$151,0)),0)+IFERROR(INDEX('Hoja de Trabajo para listado'!$CD$155:$DC$1048576,MATCH($A891,'Hoja de Trabajo para listado'!$CD$155:$CD$1048576,0),MATCH((CUADRO!I$4&amp;$E891),'Hoja de Trabajo para listado'!$CD$151:$DC$151,0)),0)</f>
        <v>0</v>
      </c>
      <c r="J891" s="241">
        <f ca="1">+IFERROR(INDEX('Hoja de Trabajo para listado'!$A$155:$Z$1048576,MATCH($A891,'Hoja de Trabajo para listado'!$A$155:$A$1048576,0),MATCH((CUADRO!J$4&amp;$E891),'Hoja de Trabajo para listado'!$A$151:$Z$151,0)),0)+IFERROR(INDEX('Hoja de Trabajo para listado'!$AB$155:$BA$1048576,MATCH($A891,'Hoja de Trabajo para listado'!$AB$155:$AB$1048576,0),MATCH((CUADRO!J$4&amp;$E891),'Hoja de Trabajo para listado'!$AB$151:$BA$151,0)),0)+IFERROR(INDEX('Hoja de Trabajo para listado'!$BC$155:$CB$1048576,MATCH($A891,'Hoja de Trabajo para listado'!$BC$155:$BC$1048576,0),MATCH((CUADRO!J$4&amp;$E891),'Hoja de Trabajo para listado'!$BC$151:$CB$151,0)),0)+IFERROR(INDEX('Hoja de Trabajo para listado'!$DE$153:$DG$274,MATCH($A891,'Hoja de Trabajo para listado'!$DE$153:$DE$1048576,0),MATCH((CUADRO!J$4&amp;$E891),'Hoja de Trabajo para listado'!$DE$151:$DG$151,0)),0)+IFERROR(INDEX('Hoja de Trabajo para listado'!$CD$155:$DC$1048576,MATCH($A891,'Hoja de Trabajo para listado'!$CD$155:$CD$1048576,0),MATCH((CUADRO!J$4&amp;$E891),'Hoja de Trabajo para listado'!$CD$151:$DC$151,0)),0)</f>
        <v>0</v>
      </c>
      <c r="K891" s="241">
        <f ca="1">+IFERROR(INDEX('Hoja de Trabajo para listado'!$A$155:$Z$1048576,MATCH($A891,'Hoja de Trabajo para listado'!$A$155:$A$1048576,0),MATCH((CUADRO!K$4&amp;$E891),'Hoja de Trabajo para listado'!$A$151:$Z$151,0)),0)+IFERROR(INDEX('Hoja de Trabajo para listado'!$AB$155:$BA$1048576,MATCH($A891,'Hoja de Trabajo para listado'!$AB$155:$AB$1048576,0),MATCH((CUADRO!K$4&amp;$E891),'Hoja de Trabajo para listado'!$AB$151:$BA$151,0)),0)+IFERROR(INDEX('Hoja de Trabajo para listado'!$BC$155:$CB$1048576,MATCH($A891,'Hoja de Trabajo para listado'!$BC$155:$BC$1048576,0),MATCH((CUADRO!K$4&amp;$E891),'Hoja de Trabajo para listado'!$BC$151:$CB$151,0)),0)+IFERROR(INDEX('Hoja de Trabajo para listado'!$DE$153:$DG$274,MATCH($A891,'Hoja de Trabajo para listado'!$DE$153:$DE$1048576,0),MATCH((CUADRO!K$4&amp;$E891),'Hoja de Trabajo para listado'!$DE$151:$DG$151,0)),0)+IFERROR(INDEX('Hoja de Trabajo para listado'!$CD$155:$DC$1048576,MATCH($A891,'Hoja de Trabajo para listado'!$CD$155:$CD$1048576,0),MATCH((CUADRO!K$4&amp;$E891),'Hoja de Trabajo para listado'!$CD$151:$DC$151,0)),0)</f>
        <v>0</v>
      </c>
      <c r="L891" s="241">
        <f ca="1">+IFERROR(INDEX('Hoja de Trabajo para listado'!$A$155:$Z$1048576,MATCH($A891,'Hoja de Trabajo para listado'!$A$155:$A$1048576,0),MATCH((CUADRO!L$4&amp;$E891),'Hoja de Trabajo para listado'!$A$151:$Z$151,0)),0)+IFERROR(INDEX('Hoja de Trabajo para listado'!$AB$155:$BA$1048576,MATCH($A891,'Hoja de Trabajo para listado'!$AB$155:$AB$1048576,0),MATCH((CUADRO!L$4&amp;$E891),'Hoja de Trabajo para listado'!$AB$151:$BA$151,0)),0)+IFERROR(INDEX('Hoja de Trabajo para listado'!$BC$155:$CB$1048576,MATCH($A891,'Hoja de Trabajo para listado'!$BC$155:$BC$1048576,0),MATCH((CUADRO!L$4&amp;$E891),'Hoja de Trabajo para listado'!$BC$151:$CB$151,0)),0)+IFERROR(INDEX('Hoja de Trabajo para listado'!$DE$153:$DG$274,MATCH($A891,'Hoja de Trabajo para listado'!$DE$153:$DE$1048576,0),MATCH((CUADRO!L$4&amp;$E891),'Hoja de Trabajo para listado'!$DE$151:$DG$151,0)),0)+IFERROR(INDEX('Hoja de Trabajo para listado'!$CD$155:$DC$1048576,MATCH($A891,'Hoja de Trabajo para listado'!$CD$155:$CD$1048576,0),MATCH((CUADRO!L$4&amp;$E891),'Hoja de Trabajo para listado'!$CD$151:$DC$151,0)),0)</f>
        <v>0</v>
      </c>
      <c r="M891" s="241">
        <f ca="1">+IFERROR(INDEX('Hoja de Trabajo para listado'!$A$155:$Z$1048576,MATCH($A891,'Hoja de Trabajo para listado'!$A$155:$A$1048576,0),MATCH((CUADRO!M$4&amp;$E891),'Hoja de Trabajo para listado'!$A$151:$Z$151,0)),0)+IFERROR(INDEX('Hoja de Trabajo para listado'!$AB$155:$BA$1048576,MATCH($A891,'Hoja de Trabajo para listado'!$AB$155:$AB$1048576,0),MATCH((CUADRO!M$4&amp;$E891),'Hoja de Trabajo para listado'!$AB$151:$BA$151,0)),0)+IFERROR(INDEX('Hoja de Trabajo para listado'!$BC$155:$CB$1048576,MATCH($A891,'Hoja de Trabajo para listado'!$BC$155:$BC$1048576,0),MATCH((CUADRO!M$4&amp;$E891),'Hoja de Trabajo para listado'!$BC$151:$CB$151,0)),0)+IFERROR(INDEX('Hoja de Trabajo para listado'!$DE$153:$DG$274,MATCH($A891,'Hoja de Trabajo para listado'!$DE$153:$DE$1048576,0),MATCH((CUADRO!M$4&amp;$E891),'Hoja de Trabajo para listado'!$DE$151:$DG$151,0)),0)+IFERROR(INDEX('Hoja de Trabajo para listado'!$CD$155:$DC$1048576,MATCH($A891,'Hoja de Trabajo para listado'!$CD$155:$CD$1048576,0),MATCH((CUADRO!M$4&amp;$E891),'Hoja de Trabajo para listado'!$CD$151:$DC$151,0)),0)</f>
        <v>0</v>
      </c>
      <c r="N891" s="241">
        <f ca="1">+IFERROR(INDEX('Hoja de Trabajo para listado'!$A$155:$Z$1048576,MATCH($A891,'Hoja de Trabajo para listado'!$A$155:$A$1048576,0),MATCH((CUADRO!N$4&amp;$E891),'Hoja de Trabajo para listado'!$A$151:$Z$151,0)),0)+IFERROR(INDEX('Hoja de Trabajo para listado'!$AB$155:$BA$1048576,MATCH($A891,'Hoja de Trabajo para listado'!$AB$155:$AB$1048576,0),MATCH((CUADRO!N$4&amp;$E891),'Hoja de Trabajo para listado'!$AB$151:$BA$151,0)),0)+IFERROR(INDEX('Hoja de Trabajo para listado'!$BC$155:$CB$1048576,MATCH($A891,'Hoja de Trabajo para listado'!$BC$155:$BC$1048576,0),MATCH((CUADRO!N$4&amp;$E891),'Hoja de Trabajo para listado'!$BC$151:$CB$151,0)),0)+IFERROR(INDEX('Hoja de Trabajo para listado'!$DE$153:$DG$274,MATCH($A891,'Hoja de Trabajo para listado'!$DE$153:$DE$1048576,0),MATCH((CUADRO!N$4&amp;$E891),'Hoja de Trabajo para listado'!$DE$151:$DG$151,0)),0)+IFERROR(INDEX('Hoja de Trabajo para listado'!$CD$155:$DC$1048576,MATCH($A891,'Hoja de Trabajo para listado'!$CD$155:$CD$1048576,0),MATCH((CUADRO!N$4&amp;$E891),'Hoja de Trabajo para listado'!$CD$151:$DC$151,0)),0)</f>
        <v>0</v>
      </c>
      <c r="O891" s="241">
        <f ca="1">+IFERROR(INDEX('Hoja de Trabajo para listado'!$A$155:$Z$1048576,MATCH($A891,'Hoja de Trabajo para listado'!$A$155:$A$1048576,0),MATCH((CUADRO!O$4&amp;$E891),'Hoja de Trabajo para listado'!$A$151:$Z$151,0)),0)+IFERROR(INDEX('Hoja de Trabajo para listado'!$AB$155:$BA$1048576,MATCH($A891,'Hoja de Trabajo para listado'!$AB$155:$AB$1048576,0),MATCH((CUADRO!O$4&amp;$E891),'Hoja de Trabajo para listado'!$AB$151:$BA$151,0)),0)+IFERROR(INDEX('Hoja de Trabajo para listado'!$BC$155:$CB$1048576,MATCH($A891,'Hoja de Trabajo para listado'!$BC$155:$BC$1048576,0),MATCH((CUADRO!O$4&amp;$E891),'Hoja de Trabajo para listado'!$BC$151:$CB$151,0)),0)+IFERROR(INDEX('Hoja de Trabajo para listado'!$DE$153:$DG$274,MATCH($A891,'Hoja de Trabajo para listado'!$DE$153:$DE$1048576,0),MATCH((CUADRO!O$4&amp;$E891),'Hoja de Trabajo para listado'!$DE$151:$DG$151,0)),0)+IFERROR(INDEX('Hoja de Trabajo para listado'!$CD$155:$DC$1048576,MATCH($A891,'Hoja de Trabajo para listado'!$CD$155:$CD$1048576,0),MATCH((CUADRO!O$4&amp;$E891),'Hoja de Trabajo para listado'!$CD$151:$DC$151,0)),0)</f>
        <v>0</v>
      </c>
      <c r="P891" s="241">
        <f ca="1">+IFERROR(INDEX('Hoja de Trabajo para listado'!$A$155:$Z$1048576,MATCH($A891,'Hoja de Trabajo para listado'!$A$155:$A$1048576,0),MATCH((CUADRO!P$4&amp;$E891),'Hoja de Trabajo para listado'!$A$151:$Z$151,0)),0)+IFERROR(INDEX('Hoja de Trabajo para listado'!$AB$155:$BA$1048576,MATCH($A891,'Hoja de Trabajo para listado'!$AB$155:$AB$1048576,0),MATCH((CUADRO!P$4&amp;$E891),'Hoja de Trabajo para listado'!$AB$151:$BA$151,0)),0)+IFERROR(INDEX('Hoja de Trabajo para listado'!$BC$155:$CB$1048576,MATCH($A891,'Hoja de Trabajo para listado'!$BC$155:$BC$1048576,0),MATCH((CUADRO!P$4&amp;$E891),'Hoja de Trabajo para listado'!$BC$151:$CB$151,0)),0)+IFERROR(INDEX('Hoja de Trabajo para listado'!$DE$153:$DG$274,MATCH($A891,'Hoja de Trabajo para listado'!$DE$153:$DE$1048576,0),MATCH((CUADRO!P$4&amp;$E891),'Hoja de Trabajo para listado'!$DE$151:$DG$151,0)),0)+IFERROR(INDEX('Hoja de Trabajo para listado'!$CD$155:$DC$1048576,MATCH($A891,'Hoja de Trabajo para listado'!$CD$155:$CD$1048576,0),MATCH((CUADRO!P$4&amp;$E891),'Hoja de Trabajo para listado'!$CD$151:$DC$151,0)),0)</f>
        <v>0</v>
      </c>
      <c r="Q891" s="241">
        <f ca="1">+IFERROR(INDEX('Hoja de Trabajo para listado'!$A$155:$Z$1048576,MATCH($A891,'Hoja de Trabajo para listado'!$A$155:$A$1048576,0),MATCH((CUADRO!Q$4&amp;$E891),'Hoja de Trabajo para listado'!$A$151:$Z$151,0)),0)+IFERROR(INDEX('Hoja de Trabajo para listado'!$AB$155:$BA$1048576,MATCH($A891,'Hoja de Trabajo para listado'!$AB$155:$AB$1048576,0),MATCH((CUADRO!Q$4&amp;$E891),'Hoja de Trabajo para listado'!$AB$151:$BA$151,0)),0)+IFERROR(INDEX('Hoja de Trabajo para listado'!$BC$155:$CB$1048576,MATCH($A891,'Hoja de Trabajo para listado'!$BC$155:$BC$1048576,0),MATCH((CUADRO!Q$4&amp;$E891),'Hoja de Trabajo para listado'!$BC$151:$CB$151,0)),0)+IFERROR(INDEX('Hoja de Trabajo para listado'!$DE$153:$DG$274,MATCH($A891,'Hoja de Trabajo para listado'!$DE$153:$DE$1048576,0),MATCH((CUADRO!Q$4&amp;$E891),'Hoja de Trabajo para listado'!$DE$151:$DG$151,0)),0)+IFERROR(INDEX('Hoja de Trabajo para listado'!$CD$155:$DC$1048576,MATCH($A891,'Hoja de Trabajo para listado'!$CD$155:$CD$1048576,0),MATCH((CUADRO!Q$4&amp;$E891),'Hoja de Trabajo para listado'!$CD$151:$DC$151,0)),0)</f>
        <v>0</v>
      </c>
      <c r="R891" s="241">
        <f t="shared" ca="1" si="33"/>
        <v>0</v>
      </c>
      <c r="S891" s="247"/>
      <c r="T891" s="241">
        <f ca="1">+T892</f>
        <v>0</v>
      </c>
      <c r="U891" s="240">
        <f t="shared" si="34"/>
        <v>1</v>
      </c>
      <c r="V891" s="327" t="str">
        <f>+VLOOKUP(A891,bd_lista!$A$3:$E$592,5,FALSE)</f>
        <v>Gobiernos Autonomos Municipales</v>
      </c>
      <c r="W891" s="397" t="str">
        <f>+V891</f>
        <v>Gobiernos Autonomos Municipales</v>
      </c>
      <c r="X891" s="240">
        <f>+VLOOKUP(A891,[4]Sheet1!$A$13:$D$744,4,FALSE)</f>
        <v>0</v>
      </c>
      <c r="Y891" s="240" t="e">
        <f>+VLOOKUP(X891,bd_lista!$A$3:$C$592,3,FALSE)</f>
        <v>#N/A</v>
      </c>
      <c r="Z891" s="290">
        <f>+X891</f>
        <v>0</v>
      </c>
      <c r="AA891" s="291" t="e">
        <f>+Y891</f>
        <v>#N/A</v>
      </c>
    </row>
    <row r="892" spans="1:27" customFormat="1" ht="15" hidden="1" customHeight="1">
      <c r="A892" s="32">
        <v>1528</v>
      </c>
      <c r="B892" s="394"/>
      <c r="C892" s="245" t="str">
        <f>+VLOOKUP(A892,bd_lista!$A$3:$C$592,3,FALSE)</f>
        <v>Gobierno Autónomo Municipal de Puna (Villa Talavera)</v>
      </c>
      <c r="D892" s="396"/>
      <c r="E892" s="242" t="s">
        <v>1304</v>
      </c>
      <c r="F892" s="243">
        <f ca="1">+IFERROR(INDEX('Hoja de Trabajo para listado'!$A$155:$Z$1048576,MATCH($A892,'Hoja de Trabajo para listado'!$A$155:$A$1048576,0),MATCH((CUADRO!F$4&amp;$E892),'Hoja de Trabajo para listado'!$A$151:$Z$151,0)),0)+IFERROR(INDEX('Hoja de Trabajo para listado'!$AB$155:$BA$1048576,MATCH($A892,'Hoja de Trabajo para listado'!$AB$155:$AB$1048576,0),MATCH((CUADRO!F$4&amp;$E892),'Hoja de Trabajo para listado'!$AB$151:$BA$151,0)),0)+IFERROR(INDEX('Hoja de Trabajo para listado'!$BC$155:$CB$1048576,MATCH($A892,'Hoja de Trabajo para listado'!$BC$155:$BC$1048576,0),MATCH((CUADRO!F$4&amp;$E892),'Hoja de Trabajo para listado'!$BC$151:$CB$151,0)),0)+IFERROR(INDEX('Hoja de Trabajo para listado'!$DE$153:$DG$274,MATCH($A892,'Hoja de Trabajo para listado'!$DE$153:$DE$1048576,0),MATCH((CUADRO!F$4&amp;$E892),'Hoja de Trabajo para listado'!$DE$151:$DG$151,0)),0)+IFERROR(INDEX('Hoja de Trabajo para listado'!$CD$155:$DC$1048576,MATCH($A892,'Hoja de Trabajo para listado'!$CD$155:$CD$1048576,0),MATCH((CUADRO!F$4&amp;$E892),'Hoja de Trabajo para listado'!$CD$151:$DC$151,0)),0)</f>
        <v>0</v>
      </c>
      <c r="G892" s="243">
        <f ca="1">+IFERROR(INDEX('Hoja de Trabajo para listado'!$A$155:$Z$1048576,MATCH($A892,'Hoja de Trabajo para listado'!$A$155:$A$1048576,0),MATCH((CUADRO!G$4&amp;$E892),'Hoja de Trabajo para listado'!$A$151:$Z$151,0)),0)+IFERROR(INDEX('Hoja de Trabajo para listado'!$AB$155:$BA$1048576,MATCH($A892,'Hoja de Trabajo para listado'!$AB$155:$AB$1048576,0),MATCH((CUADRO!G$4&amp;$E892),'Hoja de Trabajo para listado'!$AB$151:$BA$151,0)),0)+IFERROR(INDEX('Hoja de Trabajo para listado'!$BC$155:$CB$1048576,MATCH($A892,'Hoja de Trabajo para listado'!$BC$155:$BC$1048576,0),MATCH((CUADRO!G$4&amp;$E892),'Hoja de Trabajo para listado'!$BC$151:$CB$151,0)),0)+IFERROR(INDEX('Hoja de Trabajo para listado'!$DE$153:$DG$274,MATCH($A892,'Hoja de Trabajo para listado'!$DE$153:$DE$1048576,0),MATCH((CUADRO!G$4&amp;$E892),'Hoja de Trabajo para listado'!$DE$151:$DG$151,0)),0)+IFERROR(INDEX('Hoja de Trabajo para listado'!$CD$155:$DC$1048576,MATCH($A892,'Hoja de Trabajo para listado'!$CD$155:$CD$1048576,0),MATCH((CUADRO!G$4&amp;$E892),'Hoja de Trabajo para listado'!$CD$151:$DC$151,0)),0)</f>
        <v>0</v>
      </c>
      <c r="H892" s="243">
        <f ca="1">+IFERROR(INDEX('Hoja de Trabajo para listado'!$A$155:$Z$1048576,MATCH($A892,'Hoja de Trabajo para listado'!$A$155:$A$1048576,0),MATCH((CUADRO!H$4&amp;$E892),'Hoja de Trabajo para listado'!$A$151:$Z$151,0)),0)+IFERROR(INDEX('Hoja de Trabajo para listado'!$AB$155:$BA$1048576,MATCH($A892,'Hoja de Trabajo para listado'!$AB$155:$AB$1048576,0),MATCH((CUADRO!H$4&amp;$E892),'Hoja de Trabajo para listado'!$AB$151:$BA$151,0)),0)+IFERROR(INDEX('Hoja de Trabajo para listado'!$BC$155:$CB$1048576,MATCH($A892,'Hoja de Trabajo para listado'!$BC$155:$BC$1048576,0),MATCH((CUADRO!H$4&amp;$E892),'Hoja de Trabajo para listado'!$BC$151:$CB$151,0)),0)+IFERROR(INDEX('Hoja de Trabajo para listado'!$DE$153:$DG$274,MATCH($A892,'Hoja de Trabajo para listado'!$DE$153:$DE$1048576,0),MATCH((CUADRO!H$4&amp;$E892),'Hoja de Trabajo para listado'!$DE$151:$DG$151,0)),0)+IFERROR(INDEX('Hoja de Trabajo para listado'!$CD$155:$DC$1048576,MATCH($A892,'Hoja de Trabajo para listado'!$CD$155:$CD$1048576,0),MATCH((CUADRO!H$4&amp;$E892),'Hoja de Trabajo para listado'!$CD$151:$DC$151,0)),0)</f>
        <v>0</v>
      </c>
      <c r="I892" s="243">
        <f ca="1">+IFERROR(INDEX('Hoja de Trabajo para listado'!$A$155:$Z$1048576,MATCH($A892,'Hoja de Trabajo para listado'!$A$155:$A$1048576,0),MATCH((CUADRO!I$4&amp;$E892),'Hoja de Trabajo para listado'!$A$151:$Z$151,0)),0)+IFERROR(INDEX('Hoja de Trabajo para listado'!$AB$155:$BA$1048576,MATCH($A892,'Hoja de Trabajo para listado'!$AB$155:$AB$1048576,0),MATCH((CUADRO!I$4&amp;$E892),'Hoja de Trabajo para listado'!$AB$151:$BA$151,0)),0)+IFERROR(INDEX('Hoja de Trabajo para listado'!$BC$155:$CB$1048576,MATCH($A892,'Hoja de Trabajo para listado'!$BC$155:$BC$1048576,0),MATCH((CUADRO!I$4&amp;$E892),'Hoja de Trabajo para listado'!$BC$151:$CB$151,0)),0)+IFERROR(INDEX('Hoja de Trabajo para listado'!$DE$153:$DG$274,MATCH($A892,'Hoja de Trabajo para listado'!$DE$153:$DE$1048576,0),MATCH((CUADRO!I$4&amp;$E892),'Hoja de Trabajo para listado'!$DE$151:$DG$151,0)),0)+IFERROR(INDEX('Hoja de Trabajo para listado'!$CD$155:$DC$1048576,MATCH($A892,'Hoja de Trabajo para listado'!$CD$155:$CD$1048576,0),MATCH((CUADRO!I$4&amp;$E892),'Hoja de Trabajo para listado'!$CD$151:$DC$151,0)),0)</f>
        <v>0</v>
      </c>
      <c r="J892" s="243">
        <f ca="1">+IFERROR(INDEX('Hoja de Trabajo para listado'!$A$155:$Z$1048576,MATCH($A892,'Hoja de Trabajo para listado'!$A$155:$A$1048576,0),MATCH((CUADRO!J$4&amp;$E892),'Hoja de Trabajo para listado'!$A$151:$Z$151,0)),0)+IFERROR(INDEX('Hoja de Trabajo para listado'!$AB$155:$BA$1048576,MATCH($A892,'Hoja de Trabajo para listado'!$AB$155:$AB$1048576,0),MATCH((CUADRO!J$4&amp;$E892),'Hoja de Trabajo para listado'!$AB$151:$BA$151,0)),0)+IFERROR(INDEX('Hoja de Trabajo para listado'!$BC$155:$CB$1048576,MATCH($A892,'Hoja de Trabajo para listado'!$BC$155:$BC$1048576,0),MATCH((CUADRO!J$4&amp;$E892),'Hoja de Trabajo para listado'!$BC$151:$CB$151,0)),0)+IFERROR(INDEX('Hoja de Trabajo para listado'!$DE$153:$DG$274,MATCH($A892,'Hoja de Trabajo para listado'!$DE$153:$DE$1048576,0),MATCH((CUADRO!J$4&amp;$E892),'Hoja de Trabajo para listado'!$DE$151:$DG$151,0)),0)+IFERROR(INDEX('Hoja de Trabajo para listado'!$CD$155:$DC$1048576,MATCH($A892,'Hoja de Trabajo para listado'!$CD$155:$CD$1048576,0),MATCH((CUADRO!J$4&amp;$E892),'Hoja de Trabajo para listado'!$CD$151:$DC$151,0)),0)</f>
        <v>0</v>
      </c>
      <c r="K892" s="243">
        <f ca="1">+IFERROR(INDEX('Hoja de Trabajo para listado'!$A$155:$Z$1048576,MATCH($A892,'Hoja de Trabajo para listado'!$A$155:$A$1048576,0),MATCH((CUADRO!K$4&amp;$E892),'Hoja de Trabajo para listado'!$A$151:$Z$151,0)),0)+IFERROR(INDEX('Hoja de Trabajo para listado'!$AB$155:$BA$1048576,MATCH($A892,'Hoja de Trabajo para listado'!$AB$155:$AB$1048576,0),MATCH((CUADRO!K$4&amp;$E892),'Hoja de Trabajo para listado'!$AB$151:$BA$151,0)),0)+IFERROR(INDEX('Hoja de Trabajo para listado'!$BC$155:$CB$1048576,MATCH($A892,'Hoja de Trabajo para listado'!$BC$155:$BC$1048576,0),MATCH((CUADRO!K$4&amp;$E892),'Hoja de Trabajo para listado'!$BC$151:$CB$151,0)),0)+IFERROR(INDEX('Hoja de Trabajo para listado'!$DE$153:$DG$274,MATCH($A892,'Hoja de Trabajo para listado'!$DE$153:$DE$1048576,0),MATCH((CUADRO!K$4&amp;$E892),'Hoja de Trabajo para listado'!$DE$151:$DG$151,0)),0)+IFERROR(INDEX('Hoja de Trabajo para listado'!$CD$155:$DC$1048576,MATCH($A892,'Hoja de Trabajo para listado'!$CD$155:$CD$1048576,0),MATCH((CUADRO!K$4&amp;$E892),'Hoja de Trabajo para listado'!$CD$151:$DC$151,0)),0)</f>
        <v>0</v>
      </c>
      <c r="L892" s="243">
        <f ca="1">+IFERROR(INDEX('Hoja de Trabajo para listado'!$A$155:$Z$1048576,MATCH($A892,'Hoja de Trabajo para listado'!$A$155:$A$1048576,0),MATCH((CUADRO!L$4&amp;$E892),'Hoja de Trabajo para listado'!$A$151:$Z$151,0)),0)+IFERROR(INDEX('Hoja de Trabajo para listado'!$AB$155:$BA$1048576,MATCH($A892,'Hoja de Trabajo para listado'!$AB$155:$AB$1048576,0),MATCH((CUADRO!L$4&amp;$E892),'Hoja de Trabajo para listado'!$AB$151:$BA$151,0)),0)+IFERROR(INDEX('Hoja de Trabajo para listado'!$BC$155:$CB$1048576,MATCH($A892,'Hoja de Trabajo para listado'!$BC$155:$BC$1048576,0),MATCH((CUADRO!L$4&amp;$E892),'Hoja de Trabajo para listado'!$BC$151:$CB$151,0)),0)+IFERROR(INDEX('Hoja de Trabajo para listado'!$DE$153:$DG$274,MATCH($A892,'Hoja de Trabajo para listado'!$DE$153:$DE$1048576,0),MATCH((CUADRO!L$4&amp;$E892),'Hoja de Trabajo para listado'!$DE$151:$DG$151,0)),0)+IFERROR(INDEX('Hoja de Trabajo para listado'!$CD$155:$DC$1048576,MATCH($A892,'Hoja de Trabajo para listado'!$CD$155:$CD$1048576,0),MATCH((CUADRO!L$4&amp;$E892),'Hoja de Trabajo para listado'!$CD$151:$DC$151,0)),0)</f>
        <v>0</v>
      </c>
      <c r="M892" s="243">
        <f ca="1">+IFERROR(INDEX('Hoja de Trabajo para listado'!$A$155:$Z$1048576,MATCH($A892,'Hoja de Trabajo para listado'!$A$155:$A$1048576,0),MATCH((CUADRO!M$4&amp;$E892),'Hoja de Trabajo para listado'!$A$151:$Z$151,0)),0)+IFERROR(INDEX('Hoja de Trabajo para listado'!$AB$155:$BA$1048576,MATCH($A892,'Hoja de Trabajo para listado'!$AB$155:$AB$1048576,0),MATCH((CUADRO!M$4&amp;$E892),'Hoja de Trabajo para listado'!$AB$151:$BA$151,0)),0)+IFERROR(INDEX('Hoja de Trabajo para listado'!$BC$155:$CB$1048576,MATCH($A892,'Hoja de Trabajo para listado'!$BC$155:$BC$1048576,0),MATCH((CUADRO!M$4&amp;$E892),'Hoja de Trabajo para listado'!$BC$151:$CB$151,0)),0)+IFERROR(INDEX('Hoja de Trabajo para listado'!$DE$153:$DG$274,MATCH($A892,'Hoja de Trabajo para listado'!$DE$153:$DE$1048576,0),MATCH((CUADRO!M$4&amp;$E892),'Hoja de Trabajo para listado'!$DE$151:$DG$151,0)),0)+IFERROR(INDEX('Hoja de Trabajo para listado'!$CD$155:$DC$1048576,MATCH($A892,'Hoja de Trabajo para listado'!$CD$155:$CD$1048576,0),MATCH((CUADRO!M$4&amp;$E892),'Hoja de Trabajo para listado'!$CD$151:$DC$151,0)),0)</f>
        <v>0</v>
      </c>
      <c r="N892" s="243">
        <f ca="1">+IFERROR(INDEX('Hoja de Trabajo para listado'!$A$155:$Z$1048576,MATCH($A892,'Hoja de Trabajo para listado'!$A$155:$A$1048576,0),MATCH((CUADRO!N$4&amp;$E892),'Hoja de Trabajo para listado'!$A$151:$Z$151,0)),0)+IFERROR(INDEX('Hoja de Trabajo para listado'!$AB$155:$BA$1048576,MATCH($A892,'Hoja de Trabajo para listado'!$AB$155:$AB$1048576,0),MATCH((CUADRO!N$4&amp;$E892),'Hoja de Trabajo para listado'!$AB$151:$BA$151,0)),0)+IFERROR(INDEX('Hoja de Trabajo para listado'!$BC$155:$CB$1048576,MATCH($A892,'Hoja de Trabajo para listado'!$BC$155:$BC$1048576,0),MATCH((CUADRO!N$4&amp;$E892),'Hoja de Trabajo para listado'!$BC$151:$CB$151,0)),0)+IFERROR(INDEX('Hoja de Trabajo para listado'!$DE$153:$DG$274,MATCH($A892,'Hoja de Trabajo para listado'!$DE$153:$DE$1048576,0),MATCH((CUADRO!N$4&amp;$E892),'Hoja de Trabajo para listado'!$DE$151:$DG$151,0)),0)+IFERROR(INDEX('Hoja de Trabajo para listado'!$CD$155:$DC$1048576,MATCH($A892,'Hoja de Trabajo para listado'!$CD$155:$CD$1048576,0),MATCH((CUADRO!N$4&amp;$E892),'Hoja de Trabajo para listado'!$CD$151:$DC$151,0)),0)</f>
        <v>0</v>
      </c>
      <c r="O892" s="243">
        <f ca="1">+IFERROR(INDEX('Hoja de Trabajo para listado'!$A$155:$Z$1048576,MATCH($A892,'Hoja de Trabajo para listado'!$A$155:$A$1048576,0),MATCH((CUADRO!O$4&amp;$E892),'Hoja de Trabajo para listado'!$A$151:$Z$151,0)),0)+IFERROR(INDEX('Hoja de Trabajo para listado'!$AB$155:$BA$1048576,MATCH($A892,'Hoja de Trabajo para listado'!$AB$155:$AB$1048576,0),MATCH((CUADRO!O$4&amp;$E892),'Hoja de Trabajo para listado'!$AB$151:$BA$151,0)),0)+IFERROR(INDEX('Hoja de Trabajo para listado'!$BC$155:$CB$1048576,MATCH($A892,'Hoja de Trabajo para listado'!$BC$155:$BC$1048576,0),MATCH((CUADRO!O$4&amp;$E892),'Hoja de Trabajo para listado'!$BC$151:$CB$151,0)),0)+IFERROR(INDEX('Hoja de Trabajo para listado'!$DE$153:$DG$274,MATCH($A892,'Hoja de Trabajo para listado'!$DE$153:$DE$1048576,0),MATCH((CUADRO!O$4&amp;$E892),'Hoja de Trabajo para listado'!$DE$151:$DG$151,0)),0)+IFERROR(INDEX('Hoja de Trabajo para listado'!$CD$155:$DC$1048576,MATCH($A892,'Hoja de Trabajo para listado'!$CD$155:$CD$1048576,0),MATCH((CUADRO!O$4&amp;$E892),'Hoja de Trabajo para listado'!$CD$151:$DC$151,0)),0)</f>
        <v>0</v>
      </c>
      <c r="P892" s="243">
        <f ca="1">+IFERROR(INDEX('Hoja de Trabajo para listado'!$A$155:$Z$1048576,MATCH($A892,'Hoja de Trabajo para listado'!$A$155:$A$1048576,0),MATCH((CUADRO!P$4&amp;$E892),'Hoja de Trabajo para listado'!$A$151:$Z$151,0)),0)+IFERROR(INDEX('Hoja de Trabajo para listado'!$AB$155:$BA$1048576,MATCH($A892,'Hoja de Trabajo para listado'!$AB$155:$AB$1048576,0),MATCH((CUADRO!P$4&amp;$E892),'Hoja de Trabajo para listado'!$AB$151:$BA$151,0)),0)+IFERROR(INDEX('Hoja de Trabajo para listado'!$BC$155:$CB$1048576,MATCH($A892,'Hoja de Trabajo para listado'!$BC$155:$BC$1048576,0),MATCH((CUADRO!P$4&amp;$E892),'Hoja de Trabajo para listado'!$BC$151:$CB$151,0)),0)+IFERROR(INDEX('Hoja de Trabajo para listado'!$DE$153:$DG$274,MATCH($A892,'Hoja de Trabajo para listado'!$DE$153:$DE$1048576,0),MATCH((CUADRO!P$4&amp;$E892),'Hoja de Trabajo para listado'!$DE$151:$DG$151,0)),0)+IFERROR(INDEX('Hoja de Trabajo para listado'!$CD$155:$DC$1048576,MATCH($A892,'Hoja de Trabajo para listado'!$CD$155:$CD$1048576,0),MATCH((CUADRO!P$4&amp;$E892),'Hoja de Trabajo para listado'!$CD$151:$DC$151,0)),0)</f>
        <v>0</v>
      </c>
      <c r="Q892" s="243">
        <f ca="1">+IFERROR(INDEX('Hoja de Trabajo para listado'!$A$155:$Z$1048576,MATCH($A892,'Hoja de Trabajo para listado'!$A$155:$A$1048576,0),MATCH((CUADRO!Q$4&amp;$E892),'Hoja de Trabajo para listado'!$A$151:$Z$151,0)),0)+IFERROR(INDEX('Hoja de Trabajo para listado'!$AB$155:$BA$1048576,MATCH($A892,'Hoja de Trabajo para listado'!$AB$155:$AB$1048576,0),MATCH((CUADRO!Q$4&amp;$E892),'Hoja de Trabajo para listado'!$AB$151:$BA$151,0)),0)+IFERROR(INDEX('Hoja de Trabajo para listado'!$BC$155:$CB$1048576,MATCH($A892,'Hoja de Trabajo para listado'!$BC$155:$BC$1048576,0),MATCH((CUADRO!Q$4&amp;$E892),'Hoja de Trabajo para listado'!$BC$151:$CB$151,0)),0)+IFERROR(INDEX('Hoja de Trabajo para listado'!$DE$153:$DG$274,MATCH($A892,'Hoja de Trabajo para listado'!$DE$153:$DE$1048576,0),MATCH((CUADRO!Q$4&amp;$E892),'Hoja de Trabajo para listado'!$DE$151:$DG$151,0)),0)+IFERROR(INDEX('Hoja de Trabajo para listado'!$CD$155:$DC$1048576,MATCH($A892,'Hoja de Trabajo para listado'!$CD$155:$CD$1048576,0),MATCH((CUADRO!Q$4&amp;$E892),'Hoja de Trabajo para listado'!$CD$151:$DC$151,0)),0)</f>
        <v>0</v>
      </c>
      <c r="R892" s="243">
        <f t="shared" ca="1" si="33"/>
        <v>0</v>
      </c>
      <c r="S892" s="256">
        <f ca="1">+R891+R892</f>
        <v>0</v>
      </c>
      <c r="T892" s="243">
        <f ca="1">+S892</f>
        <v>0</v>
      </c>
      <c r="U892" s="242">
        <f t="shared" si="34"/>
        <v>2</v>
      </c>
      <c r="V892" s="327" t="str">
        <f>+VLOOKUP(A892,bd_lista!$A$3:$E$592,5,FALSE)</f>
        <v>Gobiernos Autonomos Municipales</v>
      </c>
      <c r="W892" s="398"/>
      <c r="X892" s="240">
        <f>+VLOOKUP(A892,[4]Sheet1!$A$13:$D$744,4,FALSE)</f>
        <v>0</v>
      </c>
      <c r="Y892" s="240" t="e">
        <f>+VLOOKUP(X892,bd_lista!$A$3:$C$592,3,FALSE)</f>
        <v>#N/A</v>
      </c>
      <c r="Z892" s="288"/>
      <c r="AA892" s="289"/>
    </row>
    <row r="893" spans="1:27" customFormat="1" ht="15" hidden="1" customHeight="1">
      <c r="A893" s="32">
        <v>1529</v>
      </c>
      <c r="B893" s="393">
        <f>+A893</f>
        <v>1529</v>
      </c>
      <c r="C893" s="245" t="str">
        <f>+VLOOKUP(A893,bd_lista!$A$3:$C$592,3,FALSE)</f>
        <v>Gobierno Autónomo Municipal de Caiza "D"</v>
      </c>
      <c r="D893" s="395" t="str">
        <f>+C893</f>
        <v>Gobierno Autónomo Municipal de Caiza "D"</v>
      </c>
      <c r="E893" s="240" t="s">
        <v>1303</v>
      </c>
      <c r="F893" s="241">
        <f ca="1">+IFERROR(INDEX('Hoja de Trabajo para listado'!$A$155:$Z$1048576,MATCH($A893,'Hoja de Trabajo para listado'!$A$155:$A$1048576,0),MATCH((CUADRO!F$4&amp;$E893),'Hoja de Trabajo para listado'!$A$151:$Z$151,0)),0)+IFERROR(INDEX('Hoja de Trabajo para listado'!$AB$155:$BA$1048576,MATCH($A893,'Hoja de Trabajo para listado'!$AB$155:$AB$1048576,0),MATCH((CUADRO!F$4&amp;$E893),'Hoja de Trabajo para listado'!$AB$151:$BA$151,0)),0)+IFERROR(INDEX('Hoja de Trabajo para listado'!$BC$155:$CB$1048576,MATCH($A893,'Hoja de Trabajo para listado'!$BC$155:$BC$1048576,0),MATCH((CUADRO!F$4&amp;$E893),'Hoja de Trabajo para listado'!$BC$151:$CB$151,0)),0)+IFERROR(INDEX('Hoja de Trabajo para listado'!$DE$153:$DG$274,MATCH($A893,'Hoja de Trabajo para listado'!$DE$153:$DE$1048576,0),MATCH((CUADRO!F$4&amp;$E893),'Hoja de Trabajo para listado'!$DE$151:$DG$151,0)),0)+IFERROR(INDEX('Hoja de Trabajo para listado'!$CD$155:$DC$1048576,MATCH($A893,'Hoja de Trabajo para listado'!$CD$155:$CD$1048576,0),MATCH((CUADRO!F$4&amp;$E893),'Hoja de Trabajo para listado'!$CD$151:$DC$151,0)),0)</f>
        <v>0</v>
      </c>
      <c r="G893" s="241">
        <f ca="1">+IFERROR(INDEX('Hoja de Trabajo para listado'!$A$155:$Z$1048576,MATCH($A893,'Hoja de Trabajo para listado'!$A$155:$A$1048576,0),MATCH((CUADRO!G$4&amp;$E893),'Hoja de Trabajo para listado'!$A$151:$Z$151,0)),0)+IFERROR(INDEX('Hoja de Trabajo para listado'!$AB$155:$BA$1048576,MATCH($A893,'Hoja de Trabajo para listado'!$AB$155:$AB$1048576,0),MATCH((CUADRO!G$4&amp;$E893),'Hoja de Trabajo para listado'!$AB$151:$BA$151,0)),0)+IFERROR(INDEX('Hoja de Trabajo para listado'!$BC$155:$CB$1048576,MATCH($A893,'Hoja de Trabajo para listado'!$BC$155:$BC$1048576,0),MATCH((CUADRO!G$4&amp;$E893),'Hoja de Trabajo para listado'!$BC$151:$CB$151,0)),0)+IFERROR(INDEX('Hoja de Trabajo para listado'!$DE$153:$DG$274,MATCH($A893,'Hoja de Trabajo para listado'!$DE$153:$DE$1048576,0),MATCH((CUADRO!G$4&amp;$E893),'Hoja de Trabajo para listado'!$DE$151:$DG$151,0)),0)+IFERROR(INDEX('Hoja de Trabajo para listado'!$CD$155:$DC$1048576,MATCH($A893,'Hoja de Trabajo para listado'!$CD$155:$CD$1048576,0),MATCH((CUADRO!G$4&amp;$E893),'Hoja de Trabajo para listado'!$CD$151:$DC$151,0)),0)</f>
        <v>0</v>
      </c>
      <c r="H893" s="241">
        <f ca="1">+IFERROR(INDEX('Hoja de Trabajo para listado'!$A$155:$Z$1048576,MATCH($A893,'Hoja de Trabajo para listado'!$A$155:$A$1048576,0),MATCH((CUADRO!H$4&amp;$E893),'Hoja de Trabajo para listado'!$A$151:$Z$151,0)),0)+IFERROR(INDEX('Hoja de Trabajo para listado'!$AB$155:$BA$1048576,MATCH($A893,'Hoja de Trabajo para listado'!$AB$155:$AB$1048576,0),MATCH((CUADRO!H$4&amp;$E893),'Hoja de Trabajo para listado'!$AB$151:$BA$151,0)),0)+IFERROR(INDEX('Hoja de Trabajo para listado'!$BC$155:$CB$1048576,MATCH($A893,'Hoja de Trabajo para listado'!$BC$155:$BC$1048576,0),MATCH((CUADRO!H$4&amp;$E893),'Hoja de Trabajo para listado'!$BC$151:$CB$151,0)),0)+IFERROR(INDEX('Hoja de Trabajo para listado'!$DE$153:$DG$274,MATCH($A893,'Hoja de Trabajo para listado'!$DE$153:$DE$1048576,0),MATCH((CUADRO!H$4&amp;$E893),'Hoja de Trabajo para listado'!$DE$151:$DG$151,0)),0)+IFERROR(INDEX('Hoja de Trabajo para listado'!$CD$155:$DC$1048576,MATCH($A893,'Hoja de Trabajo para listado'!$CD$155:$CD$1048576,0),MATCH((CUADRO!H$4&amp;$E893),'Hoja de Trabajo para listado'!$CD$151:$DC$151,0)),0)</f>
        <v>0</v>
      </c>
      <c r="I893" s="241">
        <f ca="1">+IFERROR(INDEX('Hoja de Trabajo para listado'!$A$155:$Z$1048576,MATCH($A893,'Hoja de Trabajo para listado'!$A$155:$A$1048576,0),MATCH((CUADRO!I$4&amp;$E893),'Hoja de Trabajo para listado'!$A$151:$Z$151,0)),0)+IFERROR(INDEX('Hoja de Trabajo para listado'!$AB$155:$BA$1048576,MATCH($A893,'Hoja de Trabajo para listado'!$AB$155:$AB$1048576,0),MATCH((CUADRO!I$4&amp;$E893),'Hoja de Trabajo para listado'!$AB$151:$BA$151,0)),0)+IFERROR(INDEX('Hoja de Trabajo para listado'!$BC$155:$CB$1048576,MATCH($A893,'Hoja de Trabajo para listado'!$BC$155:$BC$1048576,0),MATCH((CUADRO!I$4&amp;$E893),'Hoja de Trabajo para listado'!$BC$151:$CB$151,0)),0)+IFERROR(INDEX('Hoja de Trabajo para listado'!$DE$153:$DG$274,MATCH($A893,'Hoja de Trabajo para listado'!$DE$153:$DE$1048576,0),MATCH((CUADRO!I$4&amp;$E893),'Hoja de Trabajo para listado'!$DE$151:$DG$151,0)),0)+IFERROR(INDEX('Hoja de Trabajo para listado'!$CD$155:$DC$1048576,MATCH($A893,'Hoja de Trabajo para listado'!$CD$155:$CD$1048576,0),MATCH((CUADRO!I$4&amp;$E893),'Hoja de Trabajo para listado'!$CD$151:$DC$151,0)),0)</f>
        <v>0</v>
      </c>
      <c r="J893" s="241">
        <f ca="1">+IFERROR(INDEX('Hoja de Trabajo para listado'!$A$155:$Z$1048576,MATCH($A893,'Hoja de Trabajo para listado'!$A$155:$A$1048576,0),MATCH((CUADRO!J$4&amp;$E893),'Hoja de Trabajo para listado'!$A$151:$Z$151,0)),0)+IFERROR(INDEX('Hoja de Trabajo para listado'!$AB$155:$BA$1048576,MATCH($A893,'Hoja de Trabajo para listado'!$AB$155:$AB$1048576,0),MATCH((CUADRO!J$4&amp;$E893),'Hoja de Trabajo para listado'!$AB$151:$BA$151,0)),0)+IFERROR(INDEX('Hoja de Trabajo para listado'!$BC$155:$CB$1048576,MATCH($A893,'Hoja de Trabajo para listado'!$BC$155:$BC$1048576,0),MATCH((CUADRO!J$4&amp;$E893),'Hoja de Trabajo para listado'!$BC$151:$CB$151,0)),0)+IFERROR(INDEX('Hoja de Trabajo para listado'!$DE$153:$DG$274,MATCH($A893,'Hoja de Trabajo para listado'!$DE$153:$DE$1048576,0),MATCH((CUADRO!J$4&amp;$E893),'Hoja de Trabajo para listado'!$DE$151:$DG$151,0)),0)+IFERROR(INDEX('Hoja de Trabajo para listado'!$CD$155:$DC$1048576,MATCH($A893,'Hoja de Trabajo para listado'!$CD$155:$CD$1048576,0),MATCH((CUADRO!J$4&amp;$E893),'Hoja de Trabajo para listado'!$CD$151:$DC$151,0)),0)</f>
        <v>0</v>
      </c>
      <c r="K893" s="241">
        <f ca="1">+IFERROR(INDEX('Hoja de Trabajo para listado'!$A$155:$Z$1048576,MATCH($A893,'Hoja de Trabajo para listado'!$A$155:$A$1048576,0),MATCH((CUADRO!K$4&amp;$E893),'Hoja de Trabajo para listado'!$A$151:$Z$151,0)),0)+IFERROR(INDEX('Hoja de Trabajo para listado'!$AB$155:$BA$1048576,MATCH($A893,'Hoja de Trabajo para listado'!$AB$155:$AB$1048576,0),MATCH((CUADRO!K$4&amp;$E893),'Hoja de Trabajo para listado'!$AB$151:$BA$151,0)),0)+IFERROR(INDEX('Hoja de Trabajo para listado'!$BC$155:$CB$1048576,MATCH($A893,'Hoja de Trabajo para listado'!$BC$155:$BC$1048576,0),MATCH((CUADRO!K$4&amp;$E893),'Hoja de Trabajo para listado'!$BC$151:$CB$151,0)),0)+IFERROR(INDEX('Hoja de Trabajo para listado'!$DE$153:$DG$274,MATCH($A893,'Hoja de Trabajo para listado'!$DE$153:$DE$1048576,0),MATCH((CUADRO!K$4&amp;$E893),'Hoja de Trabajo para listado'!$DE$151:$DG$151,0)),0)+IFERROR(INDEX('Hoja de Trabajo para listado'!$CD$155:$DC$1048576,MATCH($A893,'Hoja de Trabajo para listado'!$CD$155:$CD$1048576,0),MATCH((CUADRO!K$4&amp;$E893),'Hoja de Trabajo para listado'!$CD$151:$DC$151,0)),0)</f>
        <v>0</v>
      </c>
      <c r="L893" s="241">
        <f ca="1">+IFERROR(INDEX('Hoja de Trabajo para listado'!$A$155:$Z$1048576,MATCH($A893,'Hoja de Trabajo para listado'!$A$155:$A$1048576,0),MATCH((CUADRO!L$4&amp;$E893),'Hoja de Trabajo para listado'!$A$151:$Z$151,0)),0)+IFERROR(INDEX('Hoja de Trabajo para listado'!$AB$155:$BA$1048576,MATCH($A893,'Hoja de Trabajo para listado'!$AB$155:$AB$1048576,0),MATCH((CUADRO!L$4&amp;$E893),'Hoja de Trabajo para listado'!$AB$151:$BA$151,0)),0)+IFERROR(INDEX('Hoja de Trabajo para listado'!$BC$155:$CB$1048576,MATCH($A893,'Hoja de Trabajo para listado'!$BC$155:$BC$1048576,0),MATCH((CUADRO!L$4&amp;$E893),'Hoja de Trabajo para listado'!$BC$151:$CB$151,0)),0)+IFERROR(INDEX('Hoja de Trabajo para listado'!$DE$153:$DG$274,MATCH($A893,'Hoja de Trabajo para listado'!$DE$153:$DE$1048576,0),MATCH((CUADRO!L$4&amp;$E893),'Hoja de Trabajo para listado'!$DE$151:$DG$151,0)),0)+IFERROR(INDEX('Hoja de Trabajo para listado'!$CD$155:$DC$1048576,MATCH($A893,'Hoja de Trabajo para listado'!$CD$155:$CD$1048576,0),MATCH((CUADRO!L$4&amp;$E893),'Hoja de Trabajo para listado'!$CD$151:$DC$151,0)),0)</f>
        <v>0</v>
      </c>
      <c r="M893" s="241">
        <f ca="1">+IFERROR(INDEX('Hoja de Trabajo para listado'!$A$155:$Z$1048576,MATCH($A893,'Hoja de Trabajo para listado'!$A$155:$A$1048576,0),MATCH((CUADRO!M$4&amp;$E893),'Hoja de Trabajo para listado'!$A$151:$Z$151,0)),0)+IFERROR(INDEX('Hoja de Trabajo para listado'!$AB$155:$BA$1048576,MATCH($A893,'Hoja de Trabajo para listado'!$AB$155:$AB$1048576,0),MATCH((CUADRO!M$4&amp;$E893),'Hoja de Trabajo para listado'!$AB$151:$BA$151,0)),0)+IFERROR(INDEX('Hoja de Trabajo para listado'!$BC$155:$CB$1048576,MATCH($A893,'Hoja de Trabajo para listado'!$BC$155:$BC$1048576,0),MATCH((CUADRO!M$4&amp;$E893),'Hoja de Trabajo para listado'!$BC$151:$CB$151,0)),0)+IFERROR(INDEX('Hoja de Trabajo para listado'!$DE$153:$DG$274,MATCH($A893,'Hoja de Trabajo para listado'!$DE$153:$DE$1048576,0),MATCH((CUADRO!M$4&amp;$E893),'Hoja de Trabajo para listado'!$DE$151:$DG$151,0)),0)+IFERROR(INDEX('Hoja de Trabajo para listado'!$CD$155:$DC$1048576,MATCH($A893,'Hoja de Trabajo para listado'!$CD$155:$CD$1048576,0),MATCH((CUADRO!M$4&amp;$E893),'Hoja de Trabajo para listado'!$CD$151:$DC$151,0)),0)</f>
        <v>0</v>
      </c>
      <c r="N893" s="241">
        <f ca="1">+IFERROR(INDEX('Hoja de Trabajo para listado'!$A$155:$Z$1048576,MATCH($A893,'Hoja de Trabajo para listado'!$A$155:$A$1048576,0),MATCH((CUADRO!N$4&amp;$E893),'Hoja de Trabajo para listado'!$A$151:$Z$151,0)),0)+IFERROR(INDEX('Hoja de Trabajo para listado'!$AB$155:$BA$1048576,MATCH($A893,'Hoja de Trabajo para listado'!$AB$155:$AB$1048576,0),MATCH((CUADRO!N$4&amp;$E893),'Hoja de Trabajo para listado'!$AB$151:$BA$151,0)),0)+IFERROR(INDEX('Hoja de Trabajo para listado'!$BC$155:$CB$1048576,MATCH($A893,'Hoja de Trabajo para listado'!$BC$155:$BC$1048576,0),MATCH((CUADRO!N$4&amp;$E893),'Hoja de Trabajo para listado'!$BC$151:$CB$151,0)),0)+IFERROR(INDEX('Hoja de Trabajo para listado'!$DE$153:$DG$274,MATCH($A893,'Hoja de Trabajo para listado'!$DE$153:$DE$1048576,0),MATCH((CUADRO!N$4&amp;$E893),'Hoja de Trabajo para listado'!$DE$151:$DG$151,0)),0)+IFERROR(INDEX('Hoja de Trabajo para listado'!$CD$155:$DC$1048576,MATCH($A893,'Hoja de Trabajo para listado'!$CD$155:$CD$1048576,0),MATCH((CUADRO!N$4&amp;$E893),'Hoja de Trabajo para listado'!$CD$151:$DC$151,0)),0)</f>
        <v>0</v>
      </c>
      <c r="O893" s="241">
        <f ca="1">+IFERROR(INDEX('Hoja de Trabajo para listado'!$A$155:$Z$1048576,MATCH($A893,'Hoja de Trabajo para listado'!$A$155:$A$1048576,0),MATCH((CUADRO!O$4&amp;$E893),'Hoja de Trabajo para listado'!$A$151:$Z$151,0)),0)+IFERROR(INDEX('Hoja de Trabajo para listado'!$AB$155:$BA$1048576,MATCH($A893,'Hoja de Trabajo para listado'!$AB$155:$AB$1048576,0),MATCH((CUADRO!O$4&amp;$E893),'Hoja de Trabajo para listado'!$AB$151:$BA$151,0)),0)+IFERROR(INDEX('Hoja de Trabajo para listado'!$BC$155:$CB$1048576,MATCH($A893,'Hoja de Trabajo para listado'!$BC$155:$BC$1048576,0),MATCH((CUADRO!O$4&amp;$E893),'Hoja de Trabajo para listado'!$BC$151:$CB$151,0)),0)+IFERROR(INDEX('Hoja de Trabajo para listado'!$DE$153:$DG$274,MATCH($A893,'Hoja de Trabajo para listado'!$DE$153:$DE$1048576,0),MATCH((CUADRO!O$4&amp;$E893),'Hoja de Trabajo para listado'!$DE$151:$DG$151,0)),0)+IFERROR(INDEX('Hoja de Trabajo para listado'!$CD$155:$DC$1048576,MATCH($A893,'Hoja de Trabajo para listado'!$CD$155:$CD$1048576,0),MATCH((CUADRO!O$4&amp;$E893),'Hoja de Trabajo para listado'!$CD$151:$DC$151,0)),0)</f>
        <v>0</v>
      </c>
      <c r="P893" s="241">
        <f ca="1">+IFERROR(INDEX('Hoja de Trabajo para listado'!$A$155:$Z$1048576,MATCH($A893,'Hoja de Trabajo para listado'!$A$155:$A$1048576,0),MATCH((CUADRO!P$4&amp;$E893),'Hoja de Trabajo para listado'!$A$151:$Z$151,0)),0)+IFERROR(INDEX('Hoja de Trabajo para listado'!$AB$155:$BA$1048576,MATCH($A893,'Hoja de Trabajo para listado'!$AB$155:$AB$1048576,0),MATCH((CUADRO!P$4&amp;$E893),'Hoja de Trabajo para listado'!$AB$151:$BA$151,0)),0)+IFERROR(INDEX('Hoja de Trabajo para listado'!$BC$155:$CB$1048576,MATCH($A893,'Hoja de Trabajo para listado'!$BC$155:$BC$1048576,0),MATCH((CUADRO!P$4&amp;$E893),'Hoja de Trabajo para listado'!$BC$151:$CB$151,0)),0)+IFERROR(INDEX('Hoja de Trabajo para listado'!$DE$153:$DG$274,MATCH($A893,'Hoja de Trabajo para listado'!$DE$153:$DE$1048576,0),MATCH((CUADRO!P$4&amp;$E893),'Hoja de Trabajo para listado'!$DE$151:$DG$151,0)),0)+IFERROR(INDEX('Hoja de Trabajo para listado'!$CD$155:$DC$1048576,MATCH($A893,'Hoja de Trabajo para listado'!$CD$155:$CD$1048576,0),MATCH((CUADRO!P$4&amp;$E893),'Hoja de Trabajo para listado'!$CD$151:$DC$151,0)),0)</f>
        <v>0</v>
      </c>
      <c r="Q893" s="241">
        <f ca="1">+IFERROR(INDEX('Hoja de Trabajo para listado'!$A$155:$Z$1048576,MATCH($A893,'Hoja de Trabajo para listado'!$A$155:$A$1048576,0),MATCH((CUADRO!Q$4&amp;$E893),'Hoja de Trabajo para listado'!$A$151:$Z$151,0)),0)+IFERROR(INDEX('Hoja de Trabajo para listado'!$AB$155:$BA$1048576,MATCH($A893,'Hoja de Trabajo para listado'!$AB$155:$AB$1048576,0),MATCH((CUADRO!Q$4&amp;$E893),'Hoja de Trabajo para listado'!$AB$151:$BA$151,0)),0)+IFERROR(INDEX('Hoja de Trabajo para listado'!$BC$155:$CB$1048576,MATCH($A893,'Hoja de Trabajo para listado'!$BC$155:$BC$1048576,0),MATCH((CUADRO!Q$4&amp;$E893),'Hoja de Trabajo para listado'!$BC$151:$CB$151,0)),0)+IFERROR(INDEX('Hoja de Trabajo para listado'!$DE$153:$DG$274,MATCH($A893,'Hoja de Trabajo para listado'!$DE$153:$DE$1048576,0),MATCH((CUADRO!Q$4&amp;$E893),'Hoja de Trabajo para listado'!$DE$151:$DG$151,0)),0)+IFERROR(INDEX('Hoja de Trabajo para listado'!$CD$155:$DC$1048576,MATCH($A893,'Hoja de Trabajo para listado'!$CD$155:$CD$1048576,0),MATCH((CUADRO!Q$4&amp;$E893),'Hoja de Trabajo para listado'!$CD$151:$DC$151,0)),0)</f>
        <v>0</v>
      </c>
      <c r="R893" s="241">
        <f t="shared" ca="1" si="33"/>
        <v>0</v>
      </c>
      <c r="S893" s="247"/>
      <c r="T893" s="241">
        <f ca="1">+T894</f>
        <v>0</v>
      </c>
      <c r="U893" s="240">
        <f t="shared" si="34"/>
        <v>1</v>
      </c>
      <c r="V893" s="327" t="str">
        <f>+VLOOKUP(A893,bd_lista!$A$3:$E$592,5,FALSE)</f>
        <v>Gobiernos Autonomos Municipales</v>
      </c>
      <c r="W893" s="397" t="str">
        <f>+V893</f>
        <v>Gobiernos Autonomos Municipales</v>
      </c>
      <c r="X893" s="240">
        <f>+VLOOKUP(A893,[4]Sheet1!$A$13:$D$744,4,FALSE)</f>
        <v>0</v>
      </c>
      <c r="Y893" s="240" t="e">
        <f>+VLOOKUP(X893,bd_lista!$A$3:$C$592,3,FALSE)</f>
        <v>#N/A</v>
      </c>
      <c r="Z893" s="290">
        <f>+X893</f>
        <v>0</v>
      </c>
      <c r="AA893" s="291" t="e">
        <f>+Y893</f>
        <v>#N/A</v>
      </c>
    </row>
    <row r="894" spans="1:27" customFormat="1" ht="15" hidden="1" customHeight="1">
      <c r="A894" s="32">
        <v>1529</v>
      </c>
      <c r="B894" s="394"/>
      <c r="C894" s="245" t="str">
        <f>+VLOOKUP(A894,bd_lista!$A$3:$C$592,3,FALSE)</f>
        <v>Gobierno Autónomo Municipal de Caiza "D"</v>
      </c>
      <c r="D894" s="396"/>
      <c r="E894" s="242" t="s">
        <v>1304</v>
      </c>
      <c r="F894" s="243">
        <f ca="1">+IFERROR(INDEX('Hoja de Trabajo para listado'!$A$155:$Z$1048576,MATCH($A894,'Hoja de Trabajo para listado'!$A$155:$A$1048576,0),MATCH((CUADRO!F$4&amp;$E894),'Hoja de Trabajo para listado'!$A$151:$Z$151,0)),0)+IFERROR(INDEX('Hoja de Trabajo para listado'!$AB$155:$BA$1048576,MATCH($A894,'Hoja de Trabajo para listado'!$AB$155:$AB$1048576,0),MATCH((CUADRO!F$4&amp;$E894),'Hoja de Trabajo para listado'!$AB$151:$BA$151,0)),0)+IFERROR(INDEX('Hoja de Trabajo para listado'!$BC$155:$CB$1048576,MATCH($A894,'Hoja de Trabajo para listado'!$BC$155:$BC$1048576,0),MATCH((CUADRO!F$4&amp;$E894),'Hoja de Trabajo para listado'!$BC$151:$CB$151,0)),0)+IFERROR(INDEX('Hoja de Trabajo para listado'!$DE$153:$DG$274,MATCH($A894,'Hoja de Trabajo para listado'!$DE$153:$DE$1048576,0),MATCH((CUADRO!F$4&amp;$E894),'Hoja de Trabajo para listado'!$DE$151:$DG$151,0)),0)+IFERROR(INDEX('Hoja de Trabajo para listado'!$CD$155:$DC$1048576,MATCH($A894,'Hoja de Trabajo para listado'!$CD$155:$CD$1048576,0),MATCH((CUADRO!F$4&amp;$E894),'Hoja de Trabajo para listado'!$CD$151:$DC$151,0)),0)</f>
        <v>0</v>
      </c>
      <c r="G894" s="243">
        <f ca="1">+IFERROR(INDEX('Hoja de Trabajo para listado'!$A$155:$Z$1048576,MATCH($A894,'Hoja de Trabajo para listado'!$A$155:$A$1048576,0),MATCH((CUADRO!G$4&amp;$E894),'Hoja de Trabajo para listado'!$A$151:$Z$151,0)),0)+IFERROR(INDEX('Hoja de Trabajo para listado'!$AB$155:$BA$1048576,MATCH($A894,'Hoja de Trabajo para listado'!$AB$155:$AB$1048576,0),MATCH((CUADRO!G$4&amp;$E894),'Hoja de Trabajo para listado'!$AB$151:$BA$151,0)),0)+IFERROR(INDEX('Hoja de Trabajo para listado'!$BC$155:$CB$1048576,MATCH($A894,'Hoja de Trabajo para listado'!$BC$155:$BC$1048576,0),MATCH((CUADRO!G$4&amp;$E894),'Hoja de Trabajo para listado'!$BC$151:$CB$151,0)),0)+IFERROR(INDEX('Hoja de Trabajo para listado'!$DE$153:$DG$274,MATCH($A894,'Hoja de Trabajo para listado'!$DE$153:$DE$1048576,0),MATCH((CUADRO!G$4&amp;$E894),'Hoja de Trabajo para listado'!$DE$151:$DG$151,0)),0)+IFERROR(INDEX('Hoja de Trabajo para listado'!$CD$155:$DC$1048576,MATCH($A894,'Hoja de Trabajo para listado'!$CD$155:$CD$1048576,0),MATCH((CUADRO!G$4&amp;$E894),'Hoja de Trabajo para listado'!$CD$151:$DC$151,0)),0)</f>
        <v>0</v>
      </c>
      <c r="H894" s="243">
        <f ca="1">+IFERROR(INDEX('Hoja de Trabajo para listado'!$A$155:$Z$1048576,MATCH($A894,'Hoja de Trabajo para listado'!$A$155:$A$1048576,0),MATCH((CUADRO!H$4&amp;$E894),'Hoja de Trabajo para listado'!$A$151:$Z$151,0)),0)+IFERROR(INDEX('Hoja de Trabajo para listado'!$AB$155:$BA$1048576,MATCH($A894,'Hoja de Trabajo para listado'!$AB$155:$AB$1048576,0),MATCH((CUADRO!H$4&amp;$E894),'Hoja de Trabajo para listado'!$AB$151:$BA$151,0)),0)+IFERROR(INDEX('Hoja de Trabajo para listado'!$BC$155:$CB$1048576,MATCH($A894,'Hoja de Trabajo para listado'!$BC$155:$BC$1048576,0),MATCH((CUADRO!H$4&amp;$E894),'Hoja de Trabajo para listado'!$BC$151:$CB$151,0)),0)+IFERROR(INDEX('Hoja de Trabajo para listado'!$DE$153:$DG$274,MATCH($A894,'Hoja de Trabajo para listado'!$DE$153:$DE$1048576,0),MATCH((CUADRO!H$4&amp;$E894),'Hoja de Trabajo para listado'!$DE$151:$DG$151,0)),0)+IFERROR(INDEX('Hoja de Trabajo para listado'!$CD$155:$DC$1048576,MATCH($A894,'Hoja de Trabajo para listado'!$CD$155:$CD$1048576,0),MATCH((CUADRO!H$4&amp;$E894),'Hoja de Trabajo para listado'!$CD$151:$DC$151,0)),0)</f>
        <v>0</v>
      </c>
      <c r="I894" s="243">
        <f ca="1">+IFERROR(INDEX('Hoja de Trabajo para listado'!$A$155:$Z$1048576,MATCH($A894,'Hoja de Trabajo para listado'!$A$155:$A$1048576,0),MATCH((CUADRO!I$4&amp;$E894),'Hoja de Trabajo para listado'!$A$151:$Z$151,0)),0)+IFERROR(INDEX('Hoja de Trabajo para listado'!$AB$155:$BA$1048576,MATCH($A894,'Hoja de Trabajo para listado'!$AB$155:$AB$1048576,0),MATCH((CUADRO!I$4&amp;$E894),'Hoja de Trabajo para listado'!$AB$151:$BA$151,0)),0)+IFERROR(INDEX('Hoja de Trabajo para listado'!$BC$155:$CB$1048576,MATCH($A894,'Hoja de Trabajo para listado'!$BC$155:$BC$1048576,0),MATCH((CUADRO!I$4&amp;$E894),'Hoja de Trabajo para listado'!$BC$151:$CB$151,0)),0)+IFERROR(INDEX('Hoja de Trabajo para listado'!$DE$153:$DG$274,MATCH($A894,'Hoja de Trabajo para listado'!$DE$153:$DE$1048576,0),MATCH((CUADRO!I$4&amp;$E894),'Hoja de Trabajo para listado'!$DE$151:$DG$151,0)),0)+IFERROR(INDEX('Hoja de Trabajo para listado'!$CD$155:$DC$1048576,MATCH($A894,'Hoja de Trabajo para listado'!$CD$155:$CD$1048576,0),MATCH((CUADRO!I$4&amp;$E894),'Hoja de Trabajo para listado'!$CD$151:$DC$151,0)),0)</f>
        <v>0</v>
      </c>
      <c r="J894" s="243">
        <f ca="1">+IFERROR(INDEX('Hoja de Trabajo para listado'!$A$155:$Z$1048576,MATCH($A894,'Hoja de Trabajo para listado'!$A$155:$A$1048576,0),MATCH((CUADRO!J$4&amp;$E894),'Hoja de Trabajo para listado'!$A$151:$Z$151,0)),0)+IFERROR(INDEX('Hoja de Trabajo para listado'!$AB$155:$BA$1048576,MATCH($A894,'Hoja de Trabajo para listado'!$AB$155:$AB$1048576,0),MATCH((CUADRO!J$4&amp;$E894),'Hoja de Trabajo para listado'!$AB$151:$BA$151,0)),0)+IFERROR(INDEX('Hoja de Trabajo para listado'!$BC$155:$CB$1048576,MATCH($A894,'Hoja de Trabajo para listado'!$BC$155:$BC$1048576,0),MATCH((CUADRO!J$4&amp;$E894),'Hoja de Trabajo para listado'!$BC$151:$CB$151,0)),0)+IFERROR(INDEX('Hoja de Trabajo para listado'!$DE$153:$DG$274,MATCH($A894,'Hoja de Trabajo para listado'!$DE$153:$DE$1048576,0),MATCH((CUADRO!J$4&amp;$E894),'Hoja de Trabajo para listado'!$DE$151:$DG$151,0)),0)+IFERROR(INDEX('Hoja de Trabajo para listado'!$CD$155:$DC$1048576,MATCH($A894,'Hoja de Trabajo para listado'!$CD$155:$CD$1048576,0),MATCH((CUADRO!J$4&amp;$E894),'Hoja de Trabajo para listado'!$CD$151:$DC$151,0)),0)</f>
        <v>0</v>
      </c>
      <c r="K894" s="243">
        <f ca="1">+IFERROR(INDEX('Hoja de Trabajo para listado'!$A$155:$Z$1048576,MATCH($A894,'Hoja de Trabajo para listado'!$A$155:$A$1048576,0),MATCH((CUADRO!K$4&amp;$E894),'Hoja de Trabajo para listado'!$A$151:$Z$151,0)),0)+IFERROR(INDEX('Hoja de Trabajo para listado'!$AB$155:$BA$1048576,MATCH($A894,'Hoja de Trabajo para listado'!$AB$155:$AB$1048576,0),MATCH((CUADRO!K$4&amp;$E894),'Hoja de Trabajo para listado'!$AB$151:$BA$151,0)),0)+IFERROR(INDEX('Hoja de Trabajo para listado'!$BC$155:$CB$1048576,MATCH($A894,'Hoja de Trabajo para listado'!$BC$155:$BC$1048576,0),MATCH((CUADRO!K$4&amp;$E894),'Hoja de Trabajo para listado'!$BC$151:$CB$151,0)),0)+IFERROR(INDEX('Hoja de Trabajo para listado'!$DE$153:$DG$274,MATCH($A894,'Hoja de Trabajo para listado'!$DE$153:$DE$1048576,0),MATCH((CUADRO!K$4&amp;$E894),'Hoja de Trabajo para listado'!$DE$151:$DG$151,0)),0)+IFERROR(INDEX('Hoja de Trabajo para listado'!$CD$155:$DC$1048576,MATCH($A894,'Hoja de Trabajo para listado'!$CD$155:$CD$1048576,0),MATCH((CUADRO!K$4&amp;$E894),'Hoja de Trabajo para listado'!$CD$151:$DC$151,0)),0)</f>
        <v>0</v>
      </c>
      <c r="L894" s="243">
        <f ca="1">+IFERROR(INDEX('Hoja de Trabajo para listado'!$A$155:$Z$1048576,MATCH($A894,'Hoja de Trabajo para listado'!$A$155:$A$1048576,0),MATCH((CUADRO!L$4&amp;$E894),'Hoja de Trabajo para listado'!$A$151:$Z$151,0)),0)+IFERROR(INDEX('Hoja de Trabajo para listado'!$AB$155:$BA$1048576,MATCH($A894,'Hoja de Trabajo para listado'!$AB$155:$AB$1048576,0),MATCH((CUADRO!L$4&amp;$E894),'Hoja de Trabajo para listado'!$AB$151:$BA$151,0)),0)+IFERROR(INDEX('Hoja de Trabajo para listado'!$BC$155:$CB$1048576,MATCH($A894,'Hoja de Trabajo para listado'!$BC$155:$BC$1048576,0),MATCH((CUADRO!L$4&amp;$E894),'Hoja de Trabajo para listado'!$BC$151:$CB$151,0)),0)+IFERROR(INDEX('Hoja de Trabajo para listado'!$DE$153:$DG$274,MATCH($A894,'Hoja de Trabajo para listado'!$DE$153:$DE$1048576,0),MATCH((CUADRO!L$4&amp;$E894),'Hoja de Trabajo para listado'!$DE$151:$DG$151,0)),0)+IFERROR(INDEX('Hoja de Trabajo para listado'!$CD$155:$DC$1048576,MATCH($A894,'Hoja de Trabajo para listado'!$CD$155:$CD$1048576,0),MATCH((CUADRO!L$4&amp;$E894),'Hoja de Trabajo para listado'!$CD$151:$DC$151,0)),0)</f>
        <v>0</v>
      </c>
      <c r="M894" s="243">
        <f ca="1">+IFERROR(INDEX('Hoja de Trabajo para listado'!$A$155:$Z$1048576,MATCH($A894,'Hoja de Trabajo para listado'!$A$155:$A$1048576,0),MATCH((CUADRO!M$4&amp;$E894),'Hoja de Trabajo para listado'!$A$151:$Z$151,0)),0)+IFERROR(INDEX('Hoja de Trabajo para listado'!$AB$155:$BA$1048576,MATCH($A894,'Hoja de Trabajo para listado'!$AB$155:$AB$1048576,0),MATCH((CUADRO!M$4&amp;$E894),'Hoja de Trabajo para listado'!$AB$151:$BA$151,0)),0)+IFERROR(INDEX('Hoja de Trabajo para listado'!$BC$155:$CB$1048576,MATCH($A894,'Hoja de Trabajo para listado'!$BC$155:$BC$1048576,0),MATCH((CUADRO!M$4&amp;$E894),'Hoja de Trabajo para listado'!$BC$151:$CB$151,0)),0)+IFERROR(INDEX('Hoja de Trabajo para listado'!$DE$153:$DG$274,MATCH($A894,'Hoja de Trabajo para listado'!$DE$153:$DE$1048576,0),MATCH((CUADRO!M$4&amp;$E894),'Hoja de Trabajo para listado'!$DE$151:$DG$151,0)),0)+IFERROR(INDEX('Hoja de Trabajo para listado'!$CD$155:$DC$1048576,MATCH($A894,'Hoja de Trabajo para listado'!$CD$155:$CD$1048576,0),MATCH((CUADRO!M$4&amp;$E894),'Hoja de Trabajo para listado'!$CD$151:$DC$151,0)),0)</f>
        <v>0</v>
      </c>
      <c r="N894" s="243">
        <f ca="1">+IFERROR(INDEX('Hoja de Trabajo para listado'!$A$155:$Z$1048576,MATCH($A894,'Hoja de Trabajo para listado'!$A$155:$A$1048576,0),MATCH((CUADRO!N$4&amp;$E894),'Hoja de Trabajo para listado'!$A$151:$Z$151,0)),0)+IFERROR(INDEX('Hoja de Trabajo para listado'!$AB$155:$BA$1048576,MATCH($A894,'Hoja de Trabajo para listado'!$AB$155:$AB$1048576,0),MATCH((CUADRO!N$4&amp;$E894),'Hoja de Trabajo para listado'!$AB$151:$BA$151,0)),0)+IFERROR(INDEX('Hoja de Trabajo para listado'!$BC$155:$CB$1048576,MATCH($A894,'Hoja de Trabajo para listado'!$BC$155:$BC$1048576,0),MATCH((CUADRO!N$4&amp;$E894),'Hoja de Trabajo para listado'!$BC$151:$CB$151,0)),0)+IFERROR(INDEX('Hoja de Trabajo para listado'!$DE$153:$DG$274,MATCH($A894,'Hoja de Trabajo para listado'!$DE$153:$DE$1048576,0),MATCH((CUADRO!N$4&amp;$E894),'Hoja de Trabajo para listado'!$DE$151:$DG$151,0)),0)+IFERROR(INDEX('Hoja de Trabajo para listado'!$CD$155:$DC$1048576,MATCH($A894,'Hoja de Trabajo para listado'!$CD$155:$CD$1048576,0),MATCH((CUADRO!N$4&amp;$E894),'Hoja de Trabajo para listado'!$CD$151:$DC$151,0)),0)</f>
        <v>0</v>
      </c>
      <c r="O894" s="243">
        <f ca="1">+IFERROR(INDEX('Hoja de Trabajo para listado'!$A$155:$Z$1048576,MATCH($A894,'Hoja de Trabajo para listado'!$A$155:$A$1048576,0),MATCH((CUADRO!O$4&amp;$E894),'Hoja de Trabajo para listado'!$A$151:$Z$151,0)),0)+IFERROR(INDEX('Hoja de Trabajo para listado'!$AB$155:$BA$1048576,MATCH($A894,'Hoja de Trabajo para listado'!$AB$155:$AB$1048576,0),MATCH((CUADRO!O$4&amp;$E894),'Hoja de Trabajo para listado'!$AB$151:$BA$151,0)),0)+IFERROR(INDEX('Hoja de Trabajo para listado'!$BC$155:$CB$1048576,MATCH($A894,'Hoja de Trabajo para listado'!$BC$155:$BC$1048576,0),MATCH((CUADRO!O$4&amp;$E894),'Hoja de Trabajo para listado'!$BC$151:$CB$151,0)),0)+IFERROR(INDEX('Hoja de Trabajo para listado'!$DE$153:$DG$274,MATCH($A894,'Hoja de Trabajo para listado'!$DE$153:$DE$1048576,0),MATCH((CUADRO!O$4&amp;$E894),'Hoja de Trabajo para listado'!$DE$151:$DG$151,0)),0)+IFERROR(INDEX('Hoja de Trabajo para listado'!$CD$155:$DC$1048576,MATCH($A894,'Hoja de Trabajo para listado'!$CD$155:$CD$1048576,0),MATCH((CUADRO!O$4&amp;$E894),'Hoja de Trabajo para listado'!$CD$151:$DC$151,0)),0)</f>
        <v>0</v>
      </c>
      <c r="P894" s="243">
        <f ca="1">+IFERROR(INDEX('Hoja de Trabajo para listado'!$A$155:$Z$1048576,MATCH($A894,'Hoja de Trabajo para listado'!$A$155:$A$1048576,0),MATCH((CUADRO!P$4&amp;$E894),'Hoja de Trabajo para listado'!$A$151:$Z$151,0)),0)+IFERROR(INDEX('Hoja de Trabajo para listado'!$AB$155:$BA$1048576,MATCH($A894,'Hoja de Trabajo para listado'!$AB$155:$AB$1048576,0),MATCH((CUADRO!P$4&amp;$E894),'Hoja de Trabajo para listado'!$AB$151:$BA$151,0)),0)+IFERROR(INDEX('Hoja de Trabajo para listado'!$BC$155:$CB$1048576,MATCH($A894,'Hoja de Trabajo para listado'!$BC$155:$BC$1048576,0),MATCH((CUADRO!P$4&amp;$E894),'Hoja de Trabajo para listado'!$BC$151:$CB$151,0)),0)+IFERROR(INDEX('Hoja de Trabajo para listado'!$DE$153:$DG$274,MATCH($A894,'Hoja de Trabajo para listado'!$DE$153:$DE$1048576,0),MATCH((CUADRO!P$4&amp;$E894),'Hoja de Trabajo para listado'!$DE$151:$DG$151,0)),0)+IFERROR(INDEX('Hoja de Trabajo para listado'!$CD$155:$DC$1048576,MATCH($A894,'Hoja de Trabajo para listado'!$CD$155:$CD$1048576,0),MATCH((CUADRO!P$4&amp;$E894),'Hoja de Trabajo para listado'!$CD$151:$DC$151,0)),0)</f>
        <v>0</v>
      </c>
      <c r="Q894" s="243">
        <f ca="1">+IFERROR(INDEX('Hoja de Trabajo para listado'!$A$155:$Z$1048576,MATCH($A894,'Hoja de Trabajo para listado'!$A$155:$A$1048576,0),MATCH((CUADRO!Q$4&amp;$E894),'Hoja de Trabajo para listado'!$A$151:$Z$151,0)),0)+IFERROR(INDEX('Hoja de Trabajo para listado'!$AB$155:$BA$1048576,MATCH($A894,'Hoja de Trabajo para listado'!$AB$155:$AB$1048576,0),MATCH((CUADRO!Q$4&amp;$E894),'Hoja de Trabajo para listado'!$AB$151:$BA$151,0)),0)+IFERROR(INDEX('Hoja de Trabajo para listado'!$BC$155:$CB$1048576,MATCH($A894,'Hoja de Trabajo para listado'!$BC$155:$BC$1048576,0),MATCH((CUADRO!Q$4&amp;$E894),'Hoja de Trabajo para listado'!$BC$151:$CB$151,0)),0)+IFERROR(INDEX('Hoja de Trabajo para listado'!$DE$153:$DG$274,MATCH($A894,'Hoja de Trabajo para listado'!$DE$153:$DE$1048576,0),MATCH((CUADRO!Q$4&amp;$E894),'Hoja de Trabajo para listado'!$DE$151:$DG$151,0)),0)+IFERROR(INDEX('Hoja de Trabajo para listado'!$CD$155:$DC$1048576,MATCH($A894,'Hoja de Trabajo para listado'!$CD$155:$CD$1048576,0),MATCH((CUADRO!Q$4&amp;$E894),'Hoja de Trabajo para listado'!$CD$151:$DC$151,0)),0)</f>
        <v>0</v>
      </c>
      <c r="R894" s="243">
        <f t="shared" ca="1" si="33"/>
        <v>0</v>
      </c>
      <c r="S894" s="256">
        <f ca="1">+R893+R894</f>
        <v>0</v>
      </c>
      <c r="T894" s="243">
        <f ca="1">+S894</f>
        <v>0</v>
      </c>
      <c r="U894" s="242">
        <f t="shared" si="34"/>
        <v>2</v>
      </c>
      <c r="V894" s="327" t="str">
        <f>+VLOOKUP(A894,bd_lista!$A$3:$E$592,5,FALSE)</f>
        <v>Gobiernos Autonomos Municipales</v>
      </c>
      <c r="W894" s="398"/>
      <c r="X894" s="240">
        <f>+VLOOKUP(A894,[4]Sheet1!$A$13:$D$744,4,FALSE)</f>
        <v>0</v>
      </c>
      <c r="Y894" s="240" t="e">
        <f>+VLOOKUP(X894,bd_lista!$A$3:$C$592,3,FALSE)</f>
        <v>#N/A</v>
      </c>
      <c r="Z894" s="288"/>
      <c r="AA894" s="289"/>
    </row>
    <row r="895" spans="1:27" customFormat="1" ht="15" hidden="1" customHeight="1">
      <c r="A895" s="32">
        <v>1530</v>
      </c>
      <c r="B895" s="393">
        <f>+A895</f>
        <v>1530</v>
      </c>
      <c r="C895" s="245" t="str">
        <f>+VLOOKUP(A895,bd_lista!$A$3:$C$592,3,FALSE)</f>
        <v>Gobierno Autónomo Municipal de Uyuni</v>
      </c>
      <c r="D895" s="395" t="str">
        <f>+C895</f>
        <v>Gobierno Autónomo Municipal de Uyuni</v>
      </c>
      <c r="E895" s="240" t="s">
        <v>1303</v>
      </c>
      <c r="F895" s="241">
        <f ca="1">+IFERROR(INDEX('Hoja de Trabajo para listado'!$A$155:$Z$1048576,MATCH($A895,'Hoja de Trabajo para listado'!$A$155:$A$1048576,0),MATCH((CUADRO!F$4&amp;$E895),'Hoja de Trabajo para listado'!$A$151:$Z$151,0)),0)+IFERROR(INDEX('Hoja de Trabajo para listado'!$AB$155:$BA$1048576,MATCH($A895,'Hoja de Trabajo para listado'!$AB$155:$AB$1048576,0),MATCH((CUADRO!F$4&amp;$E895),'Hoja de Trabajo para listado'!$AB$151:$BA$151,0)),0)+IFERROR(INDEX('Hoja de Trabajo para listado'!$BC$155:$CB$1048576,MATCH($A895,'Hoja de Trabajo para listado'!$BC$155:$BC$1048576,0),MATCH((CUADRO!F$4&amp;$E895),'Hoja de Trabajo para listado'!$BC$151:$CB$151,0)),0)+IFERROR(INDEX('Hoja de Trabajo para listado'!$DE$153:$DG$274,MATCH($A895,'Hoja de Trabajo para listado'!$DE$153:$DE$1048576,0),MATCH((CUADRO!F$4&amp;$E895),'Hoja de Trabajo para listado'!$DE$151:$DG$151,0)),0)+IFERROR(INDEX('Hoja de Trabajo para listado'!$CD$155:$DC$1048576,MATCH($A895,'Hoja de Trabajo para listado'!$CD$155:$CD$1048576,0),MATCH((CUADRO!F$4&amp;$E895),'Hoja de Trabajo para listado'!$CD$151:$DC$151,0)),0)</f>
        <v>0</v>
      </c>
      <c r="G895" s="241">
        <f ca="1">+IFERROR(INDEX('Hoja de Trabajo para listado'!$A$155:$Z$1048576,MATCH($A895,'Hoja de Trabajo para listado'!$A$155:$A$1048576,0),MATCH((CUADRO!G$4&amp;$E895),'Hoja de Trabajo para listado'!$A$151:$Z$151,0)),0)+IFERROR(INDEX('Hoja de Trabajo para listado'!$AB$155:$BA$1048576,MATCH($A895,'Hoja de Trabajo para listado'!$AB$155:$AB$1048576,0),MATCH((CUADRO!G$4&amp;$E895),'Hoja de Trabajo para listado'!$AB$151:$BA$151,0)),0)+IFERROR(INDEX('Hoja de Trabajo para listado'!$BC$155:$CB$1048576,MATCH($A895,'Hoja de Trabajo para listado'!$BC$155:$BC$1048576,0),MATCH((CUADRO!G$4&amp;$E895),'Hoja de Trabajo para listado'!$BC$151:$CB$151,0)),0)+IFERROR(INDEX('Hoja de Trabajo para listado'!$DE$153:$DG$274,MATCH($A895,'Hoja de Trabajo para listado'!$DE$153:$DE$1048576,0),MATCH((CUADRO!G$4&amp;$E895),'Hoja de Trabajo para listado'!$DE$151:$DG$151,0)),0)+IFERROR(INDEX('Hoja de Trabajo para listado'!$CD$155:$DC$1048576,MATCH($A895,'Hoja de Trabajo para listado'!$CD$155:$CD$1048576,0),MATCH((CUADRO!G$4&amp;$E895),'Hoja de Trabajo para listado'!$CD$151:$DC$151,0)),0)</f>
        <v>0</v>
      </c>
      <c r="H895" s="241">
        <f ca="1">+IFERROR(INDEX('Hoja de Trabajo para listado'!$A$155:$Z$1048576,MATCH($A895,'Hoja de Trabajo para listado'!$A$155:$A$1048576,0),MATCH((CUADRO!H$4&amp;$E895),'Hoja de Trabajo para listado'!$A$151:$Z$151,0)),0)+IFERROR(INDEX('Hoja de Trabajo para listado'!$AB$155:$BA$1048576,MATCH($A895,'Hoja de Trabajo para listado'!$AB$155:$AB$1048576,0),MATCH((CUADRO!H$4&amp;$E895),'Hoja de Trabajo para listado'!$AB$151:$BA$151,0)),0)+IFERROR(INDEX('Hoja de Trabajo para listado'!$BC$155:$CB$1048576,MATCH($A895,'Hoja de Trabajo para listado'!$BC$155:$BC$1048576,0),MATCH((CUADRO!H$4&amp;$E895),'Hoja de Trabajo para listado'!$BC$151:$CB$151,0)),0)+IFERROR(INDEX('Hoja de Trabajo para listado'!$DE$153:$DG$274,MATCH($A895,'Hoja de Trabajo para listado'!$DE$153:$DE$1048576,0),MATCH((CUADRO!H$4&amp;$E895),'Hoja de Trabajo para listado'!$DE$151:$DG$151,0)),0)+IFERROR(INDEX('Hoja de Trabajo para listado'!$CD$155:$DC$1048576,MATCH($A895,'Hoja de Trabajo para listado'!$CD$155:$CD$1048576,0),MATCH((CUADRO!H$4&amp;$E895),'Hoja de Trabajo para listado'!$CD$151:$DC$151,0)),0)</f>
        <v>0</v>
      </c>
      <c r="I895" s="241">
        <f ca="1">+IFERROR(INDEX('Hoja de Trabajo para listado'!$A$155:$Z$1048576,MATCH($A895,'Hoja de Trabajo para listado'!$A$155:$A$1048576,0),MATCH((CUADRO!I$4&amp;$E895),'Hoja de Trabajo para listado'!$A$151:$Z$151,0)),0)+IFERROR(INDEX('Hoja de Trabajo para listado'!$AB$155:$BA$1048576,MATCH($A895,'Hoja de Trabajo para listado'!$AB$155:$AB$1048576,0),MATCH((CUADRO!I$4&amp;$E895),'Hoja de Trabajo para listado'!$AB$151:$BA$151,0)),0)+IFERROR(INDEX('Hoja de Trabajo para listado'!$BC$155:$CB$1048576,MATCH($A895,'Hoja de Trabajo para listado'!$BC$155:$BC$1048576,0),MATCH((CUADRO!I$4&amp;$E895),'Hoja de Trabajo para listado'!$BC$151:$CB$151,0)),0)+IFERROR(INDEX('Hoja de Trabajo para listado'!$DE$153:$DG$274,MATCH($A895,'Hoja de Trabajo para listado'!$DE$153:$DE$1048576,0),MATCH((CUADRO!I$4&amp;$E895),'Hoja de Trabajo para listado'!$DE$151:$DG$151,0)),0)+IFERROR(INDEX('Hoja de Trabajo para listado'!$CD$155:$DC$1048576,MATCH($A895,'Hoja de Trabajo para listado'!$CD$155:$CD$1048576,0),MATCH((CUADRO!I$4&amp;$E895),'Hoja de Trabajo para listado'!$CD$151:$DC$151,0)),0)</f>
        <v>0</v>
      </c>
      <c r="J895" s="241">
        <f ca="1">+IFERROR(INDEX('Hoja de Trabajo para listado'!$A$155:$Z$1048576,MATCH($A895,'Hoja de Trabajo para listado'!$A$155:$A$1048576,0),MATCH((CUADRO!J$4&amp;$E895),'Hoja de Trabajo para listado'!$A$151:$Z$151,0)),0)+IFERROR(INDEX('Hoja de Trabajo para listado'!$AB$155:$BA$1048576,MATCH($A895,'Hoja de Trabajo para listado'!$AB$155:$AB$1048576,0),MATCH((CUADRO!J$4&amp;$E895),'Hoja de Trabajo para listado'!$AB$151:$BA$151,0)),0)+IFERROR(INDEX('Hoja de Trabajo para listado'!$BC$155:$CB$1048576,MATCH($A895,'Hoja de Trabajo para listado'!$BC$155:$BC$1048576,0),MATCH((CUADRO!J$4&amp;$E895),'Hoja de Trabajo para listado'!$BC$151:$CB$151,0)),0)+IFERROR(INDEX('Hoja de Trabajo para listado'!$DE$153:$DG$274,MATCH($A895,'Hoja de Trabajo para listado'!$DE$153:$DE$1048576,0),MATCH((CUADRO!J$4&amp;$E895),'Hoja de Trabajo para listado'!$DE$151:$DG$151,0)),0)+IFERROR(INDEX('Hoja de Trabajo para listado'!$CD$155:$DC$1048576,MATCH($A895,'Hoja de Trabajo para listado'!$CD$155:$CD$1048576,0),MATCH((CUADRO!J$4&amp;$E895),'Hoja de Trabajo para listado'!$CD$151:$DC$151,0)),0)</f>
        <v>0</v>
      </c>
      <c r="K895" s="241">
        <f ca="1">+IFERROR(INDEX('Hoja de Trabajo para listado'!$A$155:$Z$1048576,MATCH($A895,'Hoja de Trabajo para listado'!$A$155:$A$1048576,0),MATCH((CUADRO!K$4&amp;$E895),'Hoja de Trabajo para listado'!$A$151:$Z$151,0)),0)+IFERROR(INDEX('Hoja de Trabajo para listado'!$AB$155:$BA$1048576,MATCH($A895,'Hoja de Trabajo para listado'!$AB$155:$AB$1048576,0),MATCH((CUADRO!K$4&amp;$E895),'Hoja de Trabajo para listado'!$AB$151:$BA$151,0)),0)+IFERROR(INDEX('Hoja de Trabajo para listado'!$BC$155:$CB$1048576,MATCH($A895,'Hoja de Trabajo para listado'!$BC$155:$BC$1048576,0),MATCH((CUADRO!K$4&amp;$E895),'Hoja de Trabajo para listado'!$BC$151:$CB$151,0)),0)+IFERROR(INDEX('Hoja de Trabajo para listado'!$DE$153:$DG$274,MATCH($A895,'Hoja de Trabajo para listado'!$DE$153:$DE$1048576,0),MATCH((CUADRO!K$4&amp;$E895),'Hoja de Trabajo para listado'!$DE$151:$DG$151,0)),0)+IFERROR(INDEX('Hoja de Trabajo para listado'!$CD$155:$DC$1048576,MATCH($A895,'Hoja de Trabajo para listado'!$CD$155:$CD$1048576,0),MATCH((CUADRO!K$4&amp;$E895),'Hoja de Trabajo para listado'!$CD$151:$DC$151,0)),0)</f>
        <v>0</v>
      </c>
      <c r="L895" s="241">
        <f ca="1">+IFERROR(INDEX('Hoja de Trabajo para listado'!$A$155:$Z$1048576,MATCH($A895,'Hoja de Trabajo para listado'!$A$155:$A$1048576,0),MATCH((CUADRO!L$4&amp;$E895),'Hoja de Trabajo para listado'!$A$151:$Z$151,0)),0)+IFERROR(INDEX('Hoja de Trabajo para listado'!$AB$155:$BA$1048576,MATCH($A895,'Hoja de Trabajo para listado'!$AB$155:$AB$1048576,0),MATCH((CUADRO!L$4&amp;$E895),'Hoja de Trabajo para listado'!$AB$151:$BA$151,0)),0)+IFERROR(INDEX('Hoja de Trabajo para listado'!$BC$155:$CB$1048576,MATCH($A895,'Hoja de Trabajo para listado'!$BC$155:$BC$1048576,0),MATCH((CUADRO!L$4&amp;$E895),'Hoja de Trabajo para listado'!$BC$151:$CB$151,0)),0)+IFERROR(INDEX('Hoja de Trabajo para listado'!$DE$153:$DG$274,MATCH($A895,'Hoja de Trabajo para listado'!$DE$153:$DE$1048576,0),MATCH((CUADRO!L$4&amp;$E895),'Hoja de Trabajo para listado'!$DE$151:$DG$151,0)),0)+IFERROR(INDEX('Hoja de Trabajo para listado'!$CD$155:$DC$1048576,MATCH($A895,'Hoja de Trabajo para listado'!$CD$155:$CD$1048576,0),MATCH((CUADRO!L$4&amp;$E895),'Hoja de Trabajo para listado'!$CD$151:$DC$151,0)),0)</f>
        <v>0</v>
      </c>
      <c r="M895" s="241">
        <f ca="1">+IFERROR(INDEX('Hoja de Trabajo para listado'!$A$155:$Z$1048576,MATCH($A895,'Hoja de Trabajo para listado'!$A$155:$A$1048576,0),MATCH((CUADRO!M$4&amp;$E895),'Hoja de Trabajo para listado'!$A$151:$Z$151,0)),0)+IFERROR(INDEX('Hoja de Trabajo para listado'!$AB$155:$BA$1048576,MATCH($A895,'Hoja de Trabajo para listado'!$AB$155:$AB$1048576,0),MATCH((CUADRO!M$4&amp;$E895),'Hoja de Trabajo para listado'!$AB$151:$BA$151,0)),0)+IFERROR(INDEX('Hoja de Trabajo para listado'!$BC$155:$CB$1048576,MATCH($A895,'Hoja de Trabajo para listado'!$BC$155:$BC$1048576,0),MATCH((CUADRO!M$4&amp;$E895),'Hoja de Trabajo para listado'!$BC$151:$CB$151,0)),0)+IFERROR(INDEX('Hoja de Trabajo para listado'!$DE$153:$DG$274,MATCH($A895,'Hoja de Trabajo para listado'!$DE$153:$DE$1048576,0),MATCH((CUADRO!M$4&amp;$E895),'Hoja de Trabajo para listado'!$DE$151:$DG$151,0)),0)+IFERROR(INDEX('Hoja de Trabajo para listado'!$CD$155:$DC$1048576,MATCH($A895,'Hoja de Trabajo para listado'!$CD$155:$CD$1048576,0),MATCH((CUADRO!M$4&amp;$E895),'Hoja de Trabajo para listado'!$CD$151:$DC$151,0)),0)</f>
        <v>0</v>
      </c>
      <c r="N895" s="241">
        <f ca="1">+IFERROR(INDEX('Hoja de Trabajo para listado'!$A$155:$Z$1048576,MATCH($A895,'Hoja de Trabajo para listado'!$A$155:$A$1048576,0),MATCH((CUADRO!N$4&amp;$E895),'Hoja de Trabajo para listado'!$A$151:$Z$151,0)),0)+IFERROR(INDEX('Hoja de Trabajo para listado'!$AB$155:$BA$1048576,MATCH($A895,'Hoja de Trabajo para listado'!$AB$155:$AB$1048576,0),MATCH((CUADRO!N$4&amp;$E895),'Hoja de Trabajo para listado'!$AB$151:$BA$151,0)),0)+IFERROR(INDEX('Hoja de Trabajo para listado'!$BC$155:$CB$1048576,MATCH($A895,'Hoja de Trabajo para listado'!$BC$155:$BC$1048576,0),MATCH((CUADRO!N$4&amp;$E895),'Hoja de Trabajo para listado'!$BC$151:$CB$151,0)),0)+IFERROR(INDEX('Hoja de Trabajo para listado'!$DE$153:$DG$274,MATCH($A895,'Hoja de Trabajo para listado'!$DE$153:$DE$1048576,0),MATCH((CUADRO!N$4&amp;$E895),'Hoja de Trabajo para listado'!$DE$151:$DG$151,0)),0)+IFERROR(INDEX('Hoja de Trabajo para listado'!$CD$155:$DC$1048576,MATCH($A895,'Hoja de Trabajo para listado'!$CD$155:$CD$1048576,0),MATCH((CUADRO!N$4&amp;$E895),'Hoja de Trabajo para listado'!$CD$151:$DC$151,0)),0)</f>
        <v>0</v>
      </c>
      <c r="O895" s="241">
        <f ca="1">+IFERROR(INDEX('Hoja de Trabajo para listado'!$A$155:$Z$1048576,MATCH($A895,'Hoja de Trabajo para listado'!$A$155:$A$1048576,0),MATCH((CUADRO!O$4&amp;$E895),'Hoja de Trabajo para listado'!$A$151:$Z$151,0)),0)+IFERROR(INDEX('Hoja de Trabajo para listado'!$AB$155:$BA$1048576,MATCH($A895,'Hoja de Trabajo para listado'!$AB$155:$AB$1048576,0),MATCH((CUADRO!O$4&amp;$E895),'Hoja de Trabajo para listado'!$AB$151:$BA$151,0)),0)+IFERROR(INDEX('Hoja de Trabajo para listado'!$BC$155:$CB$1048576,MATCH($A895,'Hoja de Trabajo para listado'!$BC$155:$BC$1048576,0),MATCH((CUADRO!O$4&amp;$E895),'Hoja de Trabajo para listado'!$BC$151:$CB$151,0)),0)+IFERROR(INDEX('Hoja de Trabajo para listado'!$DE$153:$DG$274,MATCH($A895,'Hoja de Trabajo para listado'!$DE$153:$DE$1048576,0),MATCH((CUADRO!O$4&amp;$E895),'Hoja de Trabajo para listado'!$DE$151:$DG$151,0)),0)+IFERROR(INDEX('Hoja de Trabajo para listado'!$CD$155:$DC$1048576,MATCH($A895,'Hoja de Trabajo para listado'!$CD$155:$CD$1048576,0),MATCH((CUADRO!O$4&amp;$E895),'Hoja de Trabajo para listado'!$CD$151:$DC$151,0)),0)</f>
        <v>0</v>
      </c>
      <c r="P895" s="241">
        <f ca="1">+IFERROR(INDEX('Hoja de Trabajo para listado'!$A$155:$Z$1048576,MATCH($A895,'Hoja de Trabajo para listado'!$A$155:$A$1048576,0),MATCH((CUADRO!P$4&amp;$E895),'Hoja de Trabajo para listado'!$A$151:$Z$151,0)),0)+IFERROR(INDEX('Hoja de Trabajo para listado'!$AB$155:$BA$1048576,MATCH($A895,'Hoja de Trabajo para listado'!$AB$155:$AB$1048576,0),MATCH((CUADRO!P$4&amp;$E895),'Hoja de Trabajo para listado'!$AB$151:$BA$151,0)),0)+IFERROR(INDEX('Hoja de Trabajo para listado'!$BC$155:$CB$1048576,MATCH($A895,'Hoja de Trabajo para listado'!$BC$155:$BC$1048576,0),MATCH((CUADRO!P$4&amp;$E895),'Hoja de Trabajo para listado'!$BC$151:$CB$151,0)),0)+IFERROR(INDEX('Hoja de Trabajo para listado'!$DE$153:$DG$274,MATCH($A895,'Hoja de Trabajo para listado'!$DE$153:$DE$1048576,0),MATCH((CUADRO!P$4&amp;$E895),'Hoja de Trabajo para listado'!$DE$151:$DG$151,0)),0)+IFERROR(INDEX('Hoja de Trabajo para listado'!$CD$155:$DC$1048576,MATCH($A895,'Hoja de Trabajo para listado'!$CD$155:$CD$1048576,0),MATCH((CUADRO!P$4&amp;$E895),'Hoja de Trabajo para listado'!$CD$151:$DC$151,0)),0)</f>
        <v>0</v>
      </c>
      <c r="Q895" s="241">
        <f ca="1">+IFERROR(INDEX('Hoja de Trabajo para listado'!$A$155:$Z$1048576,MATCH($A895,'Hoja de Trabajo para listado'!$A$155:$A$1048576,0),MATCH((CUADRO!Q$4&amp;$E895),'Hoja de Trabajo para listado'!$A$151:$Z$151,0)),0)+IFERROR(INDEX('Hoja de Trabajo para listado'!$AB$155:$BA$1048576,MATCH($A895,'Hoja de Trabajo para listado'!$AB$155:$AB$1048576,0),MATCH((CUADRO!Q$4&amp;$E895),'Hoja de Trabajo para listado'!$AB$151:$BA$151,0)),0)+IFERROR(INDEX('Hoja de Trabajo para listado'!$BC$155:$CB$1048576,MATCH($A895,'Hoja de Trabajo para listado'!$BC$155:$BC$1048576,0),MATCH((CUADRO!Q$4&amp;$E895),'Hoja de Trabajo para listado'!$BC$151:$CB$151,0)),0)+IFERROR(INDEX('Hoja de Trabajo para listado'!$DE$153:$DG$274,MATCH($A895,'Hoja de Trabajo para listado'!$DE$153:$DE$1048576,0),MATCH((CUADRO!Q$4&amp;$E895),'Hoja de Trabajo para listado'!$DE$151:$DG$151,0)),0)+IFERROR(INDEX('Hoja de Trabajo para listado'!$CD$155:$DC$1048576,MATCH($A895,'Hoja de Trabajo para listado'!$CD$155:$CD$1048576,0),MATCH((CUADRO!Q$4&amp;$E895),'Hoja de Trabajo para listado'!$CD$151:$DC$151,0)),0)</f>
        <v>0</v>
      </c>
      <c r="R895" s="241">
        <f t="shared" ca="1" si="33"/>
        <v>0</v>
      </c>
      <c r="S895" s="247"/>
      <c r="T895" s="241">
        <f ca="1">+T896</f>
        <v>0</v>
      </c>
      <c r="U895" s="240">
        <f t="shared" si="34"/>
        <v>1</v>
      </c>
      <c r="V895" s="327" t="str">
        <f>+VLOOKUP(A895,bd_lista!$A$3:$E$592,5,FALSE)</f>
        <v>Gobiernos Autonomos Municipales</v>
      </c>
      <c r="W895" s="397" t="str">
        <f>+V895</f>
        <v>Gobiernos Autonomos Municipales</v>
      </c>
      <c r="X895" s="240">
        <f>+VLOOKUP(A895,[4]Sheet1!$A$13:$D$744,4,FALSE)</f>
        <v>0</v>
      </c>
      <c r="Y895" s="240" t="e">
        <f>+VLOOKUP(X895,bd_lista!$A$3:$C$592,3,FALSE)</f>
        <v>#N/A</v>
      </c>
      <c r="Z895" s="290">
        <f>+X895</f>
        <v>0</v>
      </c>
      <c r="AA895" s="291" t="e">
        <f>+Y895</f>
        <v>#N/A</v>
      </c>
    </row>
    <row r="896" spans="1:27" customFormat="1" ht="15" hidden="1" customHeight="1">
      <c r="A896" s="32">
        <v>1530</v>
      </c>
      <c r="B896" s="394"/>
      <c r="C896" s="245" t="str">
        <f>+VLOOKUP(A896,bd_lista!$A$3:$C$592,3,FALSE)</f>
        <v>Gobierno Autónomo Municipal de Uyuni</v>
      </c>
      <c r="D896" s="396"/>
      <c r="E896" s="242" t="s">
        <v>1304</v>
      </c>
      <c r="F896" s="243">
        <f ca="1">+IFERROR(INDEX('Hoja de Trabajo para listado'!$A$155:$Z$1048576,MATCH($A896,'Hoja de Trabajo para listado'!$A$155:$A$1048576,0),MATCH((CUADRO!F$4&amp;$E896),'Hoja de Trabajo para listado'!$A$151:$Z$151,0)),0)+IFERROR(INDEX('Hoja de Trabajo para listado'!$AB$155:$BA$1048576,MATCH($A896,'Hoja de Trabajo para listado'!$AB$155:$AB$1048576,0),MATCH((CUADRO!F$4&amp;$E896),'Hoja de Trabajo para listado'!$AB$151:$BA$151,0)),0)+IFERROR(INDEX('Hoja de Trabajo para listado'!$BC$155:$CB$1048576,MATCH($A896,'Hoja de Trabajo para listado'!$BC$155:$BC$1048576,0),MATCH((CUADRO!F$4&amp;$E896),'Hoja de Trabajo para listado'!$BC$151:$CB$151,0)),0)+IFERROR(INDEX('Hoja de Trabajo para listado'!$DE$153:$DG$274,MATCH($A896,'Hoja de Trabajo para listado'!$DE$153:$DE$1048576,0),MATCH((CUADRO!F$4&amp;$E896),'Hoja de Trabajo para listado'!$DE$151:$DG$151,0)),0)+IFERROR(INDEX('Hoja de Trabajo para listado'!$CD$155:$DC$1048576,MATCH($A896,'Hoja de Trabajo para listado'!$CD$155:$CD$1048576,0),MATCH((CUADRO!F$4&amp;$E896),'Hoja de Trabajo para listado'!$CD$151:$DC$151,0)),0)</f>
        <v>0</v>
      </c>
      <c r="G896" s="243">
        <f ca="1">+IFERROR(INDEX('Hoja de Trabajo para listado'!$A$155:$Z$1048576,MATCH($A896,'Hoja de Trabajo para listado'!$A$155:$A$1048576,0),MATCH((CUADRO!G$4&amp;$E896),'Hoja de Trabajo para listado'!$A$151:$Z$151,0)),0)+IFERROR(INDEX('Hoja de Trabajo para listado'!$AB$155:$BA$1048576,MATCH($A896,'Hoja de Trabajo para listado'!$AB$155:$AB$1048576,0),MATCH((CUADRO!G$4&amp;$E896),'Hoja de Trabajo para listado'!$AB$151:$BA$151,0)),0)+IFERROR(INDEX('Hoja de Trabajo para listado'!$BC$155:$CB$1048576,MATCH($A896,'Hoja de Trabajo para listado'!$BC$155:$BC$1048576,0),MATCH((CUADRO!G$4&amp;$E896),'Hoja de Trabajo para listado'!$BC$151:$CB$151,0)),0)+IFERROR(INDEX('Hoja de Trabajo para listado'!$DE$153:$DG$274,MATCH($A896,'Hoja de Trabajo para listado'!$DE$153:$DE$1048576,0),MATCH((CUADRO!G$4&amp;$E896),'Hoja de Trabajo para listado'!$DE$151:$DG$151,0)),0)+IFERROR(INDEX('Hoja de Trabajo para listado'!$CD$155:$DC$1048576,MATCH($A896,'Hoja de Trabajo para listado'!$CD$155:$CD$1048576,0),MATCH((CUADRO!G$4&amp;$E896),'Hoja de Trabajo para listado'!$CD$151:$DC$151,0)),0)</f>
        <v>0</v>
      </c>
      <c r="H896" s="243">
        <f ca="1">+IFERROR(INDEX('Hoja de Trabajo para listado'!$A$155:$Z$1048576,MATCH($A896,'Hoja de Trabajo para listado'!$A$155:$A$1048576,0),MATCH((CUADRO!H$4&amp;$E896),'Hoja de Trabajo para listado'!$A$151:$Z$151,0)),0)+IFERROR(INDEX('Hoja de Trabajo para listado'!$AB$155:$BA$1048576,MATCH($A896,'Hoja de Trabajo para listado'!$AB$155:$AB$1048576,0),MATCH((CUADRO!H$4&amp;$E896),'Hoja de Trabajo para listado'!$AB$151:$BA$151,0)),0)+IFERROR(INDEX('Hoja de Trabajo para listado'!$BC$155:$CB$1048576,MATCH($A896,'Hoja de Trabajo para listado'!$BC$155:$BC$1048576,0),MATCH((CUADRO!H$4&amp;$E896),'Hoja de Trabajo para listado'!$BC$151:$CB$151,0)),0)+IFERROR(INDEX('Hoja de Trabajo para listado'!$DE$153:$DG$274,MATCH($A896,'Hoja de Trabajo para listado'!$DE$153:$DE$1048576,0),MATCH((CUADRO!H$4&amp;$E896),'Hoja de Trabajo para listado'!$DE$151:$DG$151,0)),0)+IFERROR(INDEX('Hoja de Trabajo para listado'!$CD$155:$DC$1048576,MATCH($A896,'Hoja de Trabajo para listado'!$CD$155:$CD$1048576,0),MATCH((CUADRO!H$4&amp;$E896),'Hoja de Trabajo para listado'!$CD$151:$DC$151,0)),0)</f>
        <v>0</v>
      </c>
      <c r="I896" s="243">
        <f ca="1">+IFERROR(INDEX('Hoja de Trabajo para listado'!$A$155:$Z$1048576,MATCH($A896,'Hoja de Trabajo para listado'!$A$155:$A$1048576,0),MATCH((CUADRO!I$4&amp;$E896),'Hoja de Trabajo para listado'!$A$151:$Z$151,0)),0)+IFERROR(INDEX('Hoja de Trabajo para listado'!$AB$155:$BA$1048576,MATCH($A896,'Hoja de Trabajo para listado'!$AB$155:$AB$1048576,0),MATCH((CUADRO!I$4&amp;$E896),'Hoja de Trabajo para listado'!$AB$151:$BA$151,0)),0)+IFERROR(INDEX('Hoja de Trabajo para listado'!$BC$155:$CB$1048576,MATCH($A896,'Hoja de Trabajo para listado'!$BC$155:$BC$1048576,0),MATCH((CUADRO!I$4&amp;$E896),'Hoja de Trabajo para listado'!$BC$151:$CB$151,0)),0)+IFERROR(INDEX('Hoja de Trabajo para listado'!$DE$153:$DG$274,MATCH($A896,'Hoja de Trabajo para listado'!$DE$153:$DE$1048576,0),MATCH((CUADRO!I$4&amp;$E896),'Hoja de Trabajo para listado'!$DE$151:$DG$151,0)),0)+IFERROR(INDEX('Hoja de Trabajo para listado'!$CD$155:$DC$1048576,MATCH($A896,'Hoja de Trabajo para listado'!$CD$155:$CD$1048576,0),MATCH((CUADRO!I$4&amp;$E896),'Hoja de Trabajo para listado'!$CD$151:$DC$151,0)),0)</f>
        <v>0</v>
      </c>
      <c r="J896" s="243">
        <f ca="1">+IFERROR(INDEX('Hoja de Trabajo para listado'!$A$155:$Z$1048576,MATCH($A896,'Hoja de Trabajo para listado'!$A$155:$A$1048576,0),MATCH((CUADRO!J$4&amp;$E896),'Hoja de Trabajo para listado'!$A$151:$Z$151,0)),0)+IFERROR(INDEX('Hoja de Trabajo para listado'!$AB$155:$BA$1048576,MATCH($A896,'Hoja de Trabajo para listado'!$AB$155:$AB$1048576,0),MATCH((CUADRO!J$4&amp;$E896),'Hoja de Trabajo para listado'!$AB$151:$BA$151,0)),0)+IFERROR(INDEX('Hoja de Trabajo para listado'!$BC$155:$CB$1048576,MATCH($A896,'Hoja de Trabajo para listado'!$BC$155:$BC$1048576,0),MATCH((CUADRO!J$4&amp;$E896),'Hoja de Trabajo para listado'!$BC$151:$CB$151,0)),0)+IFERROR(INDEX('Hoja de Trabajo para listado'!$DE$153:$DG$274,MATCH($A896,'Hoja de Trabajo para listado'!$DE$153:$DE$1048576,0),MATCH((CUADRO!J$4&amp;$E896),'Hoja de Trabajo para listado'!$DE$151:$DG$151,0)),0)+IFERROR(INDEX('Hoja de Trabajo para listado'!$CD$155:$DC$1048576,MATCH($A896,'Hoja de Trabajo para listado'!$CD$155:$CD$1048576,0),MATCH((CUADRO!J$4&amp;$E896),'Hoja de Trabajo para listado'!$CD$151:$DC$151,0)),0)</f>
        <v>0</v>
      </c>
      <c r="K896" s="243">
        <f ca="1">+IFERROR(INDEX('Hoja de Trabajo para listado'!$A$155:$Z$1048576,MATCH($A896,'Hoja de Trabajo para listado'!$A$155:$A$1048576,0),MATCH((CUADRO!K$4&amp;$E896),'Hoja de Trabajo para listado'!$A$151:$Z$151,0)),0)+IFERROR(INDEX('Hoja de Trabajo para listado'!$AB$155:$BA$1048576,MATCH($A896,'Hoja de Trabajo para listado'!$AB$155:$AB$1048576,0),MATCH((CUADRO!K$4&amp;$E896),'Hoja de Trabajo para listado'!$AB$151:$BA$151,0)),0)+IFERROR(INDEX('Hoja de Trabajo para listado'!$BC$155:$CB$1048576,MATCH($A896,'Hoja de Trabajo para listado'!$BC$155:$BC$1048576,0),MATCH((CUADRO!K$4&amp;$E896),'Hoja de Trabajo para listado'!$BC$151:$CB$151,0)),0)+IFERROR(INDEX('Hoja de Trabajo para listado'!$DE$153:$DG$274,MATCH($A896,'Hoja de Trabajo para listado'!$DE$153:$DE$1048576,0),MATCH((CUADRO!K$4&amp;$E896),'Hoja de Trabajo para listado'!$DE$151:$DG$151,0)),0)+IFERROR(INDEX('Hoja de Trabajo para listado'!$CD$155:$DC$1048576,MATCH($A896,'Hoja de Trabajo para listado'!$CD$155:$CD$1048576,0),MATCH((CUADRO!K$4&amp;$E896),'Hoja de Trabajo para listado'!$CD$151:$DC$151,0)),0)</f>
        <v>0</v>
      </c>
      <c r="L896" s="243">
        <f ca="1">+IFERROR(INDEX('Hoja de Trabajo para listado'!$A$155:$Z$1048576,MATCH($A896,'Hoja de Trabajo para listado'!$A$155:$A$1048576,0),MATCH((CUADRO!L$4&amp;$E896),'Hoja de Trabajo para listado'!$A$151:$Z$151,0)),0)+IFERROR(INDEX('Hoja de Trabajo para listado'!$AB$155:$BA$1048576,MATCH($A896,'Hoja de Trabajo para listado'!$AB$155:$AB$1048576,0),MATCH((CUADRO!L$4&amp;$E896),'Hoja de Trabajo para listado'!$AB$151:$BA$151,0)),0)+IFERROR(INDEX('Hoja de Trabajo para listado'!$BC$155:$CB$1048576,MATCH($A896,'Hoja de Trabajo para listado'!$BC$155:$BC$1048576,0),MATCH((CUADRO!L$4&amp;$E896),'Hoja de Trabajo para listado'!$BC$151:$CB$151,0)),0)+IFERROR(INDEX('Hoja de Trabajo para listado'!$DE$153:$DG$274,MATCH($A896,'Hoja de Trabajo para listado'!$DE$153:$DE$1048576,0),MATCH((CUADRO!L$4&amp;$E896),'Hoja de Trabajo para listado'!$DE$151:$DG$151,0)),0)+IFERROR(INDEX('Hoja de Trabajo para listado'!$CD$155:$DC$1048576,MATCH($A896,'Hoja de Trabajo para listado'!$CD$155:$CD$1048576,0),MATCH((CUADRO!L$4&amp;$E896),'Hoja de Trabajo para listado'!$CD$151:$DC$151,0)),0)</f>
        <v>0</v>
      </c>
      <c r="M896" s="243">
        <f ca="1">+IFERROR(INDEX('Hoja de Trabajo para listado'!$A$155:$Z$1048576,MATCH($A896,'Hoja de Trabajo para listado'!$A$155:$A$1048576,0),MATCH((CUADRO!M$4&amp;$E896),'Hoja de Trabajo para listado'!$A$151:$Z$151,0)),0)+IFERROR(INDEX('Hoja de Trabajo para listado'!$AB$155:$BA$1048576,MATCH($A896,'Hoja de Trabajo para listado'!$AB$155:$AB$1048576,0),MATCH((CUADRO!M$4&amp;$E896),'Hoja de Trabajo para listado'!$AB$151:$BA$151,0)),0)+IFERROR(INDEX('Hoja de Trabajo para listado'!$BC$155:$CB$1048576,MATCH($A896,'Hoja de Trabajo para listado'!$BC$155:$BC$1048576,0),MATCH((CUADRO!M$4&amp;$E896),'Hoja de Trabajo para listado'!$BC$151:$CB$151,0)),0)+IFERROR(INDEX('Hoja de Trabajo para listado'!$DE$153:$DG$274,MATCH($A896,'Hoja de Trabajo para listado'!$DE$153:$DE$1048576,0),MATCH((CUADRO!M$4&amp;$E896),'Hoja de Trabajo para listado'!$DE$151:$DG$151,0)),0)+IFERROR(INDEX('Hoja de Trabajo para listado'!$CD$155:$DC$1048576,MATCH($A896,'Hoja de Trabajo para listado'!$CD$155:$CD$1048576,0),MATCH((CUADRO!M$4&amp;$E896),'Hoja de Trabajo para listado'!$CD$151:$DC$151,0)),0)</f>
        <v>0</v>
      </c>
      <c r="N896" s="243">
        <f ca="1">+IFERROR(INDEX('Hoja de Trabajo para listado'!$A$155:$Z$1048576,MATCH($A896,'Hoja de Trabajo para listado'!$A$155:$A$1048576,0),MATCH((CUADRO!N$4&amp;$E896),'Hoja de Trabajo para listado'!$A$151:$Z$151,0)),0)+IFERROR(INDEX('Hoja de Trabajo para listado'!$AB$155:$BA$1048576,MATCH($A896,'Hoja de Trabajo para listado'!$AB$155:$AB$1048576,0),MATCH((CUADRO!N$4&amp;$E896),'Hoja de Trabajo para listado'!$AB$151:$BA$151,0)),0)+IFERROR(INDEX('Hoja de Trabajo para listado'!$BC$155:$CB$1048576,MATCH($A896,'Hoja de Trabajo para listado'!$BC$155:$BC$1048576,0),MATCH((CUADRO!N$4&amp;$E896),'Hoja de Trabajo para listado'!$BC$151:$CB$151,0)),0)+IFERROR(INDEX('Hoja de Trabajo para listado'!$DE$153:$DG$274,MATCH($A896,'Hoja de Trabajo para listado'!$DE$153:$DE$1048576,0),MATCH((CUADRO!N$4&amp;$E896),'Hoja de Trabajo para listado'!$DE$151:$DG$151,0)),0)+IFERROR(INDEX('Hoja de Trabajo para listado'!$CD$155:$DC$1048576,MATCH($A896,'Hoja de Trabajo para listado'!$CD$155:$CD$1048576,0),MATCH((CUADRO!N$4&amp;$E896),'Hoja de Trabajo para listado'!$CD$151:$DC$151,0)),0)</f>
        <v>0</v>
      </c>
      <c r="O896" s="243">
        <f ca="1">+IFERROR(INDEX('Hoja de Trabajo para listado'!$A$155:$Z$1048576,MATCH($A896,'Hoja de Trabajo para listado'!$A$155:$A$1048576,0),MATCH((CUADRO!O$4&amp;$E896),'Hoja de Trabajo para listado'!$A$151:$Z$151,0)),0)+IFERROR(INDEX('Hoja de Trabajo para listado'!$AB$155:$BA$1048576,MATCH($A896,'Hoja de Trabajo para listado'!$AB$155:$AB$1048576,0),MATCH((CUADRO!O$4&amp;$E896),'Hoja de Trabajo para listado'!$AB$151:$BA$151,0)),0)+IFERROR(INDEX('Hoja de Trabajo para listado'!$BC$155:$CB$1048576,MATCH($A896,'Hoja de Trabajo para listado'!$BC$155:$BC$1048576,0),MATCH((CUADRO!O$4&amp;$E896),'Hoja de Trabajo para listado'!$BC$151:$CB$151,0)),0)+IFERROR(INDEX('Hoja de Trabajo para listado'!$DE$153:$DG$274,MATCH($A896,'Hoja de Trabajo para listado'!$DE$153:$DE$1048576,0),MATCH((CUADRO!O$4&amp;$E896),'Hoja de Trabajo para listado'!$DE$151:$DG$151,0)),0)+IFERROR(INDEX('Hoja de Trabajo para listado'!$CD$155:$DC$1048576,MATCH($A896,'Hoja de Trabajo para listado'!$CD$155:$CD$1048576,0),MATCH((CUADRO!O$4&amp;$E896),'Hoja de Trabajo para listado'!$CD$151:$DC$151,0)),0)</f>
        <v>0</v>
      </c>
      <c r="P896" s="243">
        <f ca="1">+IFERROR(INDEX('Hoja de Trabajo para listado'!$A$155:$Z$1048576,MATCH($A896,'Hoja de Trabajo para listado'!$A$155:$A$1048576,0),MATCH((CUADRO!P$4&amp;$E896),'Hoja de Trabajo para listado'!$A$151:$Z$151,0)),0)+IFERROR(INDEX('Hoja de Trabajo para listado'!$AB$155:$BA$1048576,MATCH($A896,'Hoja de Trabajo para listado'!$AB$155:$AB$1048576,0),MATCH((CUADRO!P$4&amp;$E896),'Hoja de Trabajo para listado'!$AB$151:$BA$151,0)),0)+IFERROR(INDEX('Hoja de Trabajo para listado'!$BC$155:$CB$1048576,MATCH($A896,'Hoja de Trabajo para listado'!$BC$155:$BC$1048576,0),MATCH((CUADRO!P$4&amp;$E896),'Hoja de Trabajo para listado'!$BC$151:$CB$151,0)),0)+IFERROR(INDEX('Hoja de Trabajo para listado'!$DE$153:$DG$274,MATCH($A896,'Hoja de Trabajo para listado'!$DE$153:$DE$1048576,0),MATCH((CUADRO!P$4&amp;$E896),'Hoja de Trabajo para listado'!$DE$151:$DG$151,0)),0)+IFERROR(INDEX('Hoja de Trabajo para listado'!$CD$155:$DC$1048576,MATCH($A896,'Hoja de Trabajo para listado'!$CD$155:$CD$1048576,0),MATCH((CUADRO!P$4&amp;$E896),'Hoja de Trabajo para listado'!$CD$151:$DC$151,0)),0)</f>
        <v>0</v>
      </c>
      <c r="Q896" s="243">
        <f ca="1">+IFERROR(INDEX('Hoja de Trabajo para listado'!$A$155:$Z$1048576,MATCH($A896,'Hoja de Trabajo para listado'!$A$155:$A$1048576,0),MATCH((CUADRO!Q$4&amp;$E896),'Hoja de Trabajo para listado'!$A$151:$Z$151,0)),0)+IFERROR(INDEX('Hoja de Trabajo para listado'!$AB$155:$BA$1048576,MATCH($A896,'Hoja de Trabajo para listado'!$AB$155:$AB$1048576,0),MATCH((CUADRO!Q$4&amp;$E896),'Hoja de Trabajo para listado'!$AB$151:$BA$151,0)),0)+IFERROR(INDEX('Hoja de Trabajo para listado'!$BC$155:$CB$1048576,MATCH($A896,'Hoja de Trabajo para listado'!$BC$155:$BC$1048576,0),MATCH((CUADRO!Q$4&amp;$E896),'Hoja de Trabajo para listado'!$BC$151:$CB$151,0)),0)+IFERROR(INDEX('Hoja de Trabajo para listado'!$DE$153:$DG$274,MATCH($A896,'Hoja de Trabajo para listado'!$DE$153:$DE$1048576,0),MATCH((CUADRO!Q$4&amp;$E896),'Hoja de Trabajo para listado'!$DE$151:$DG$151,0)),0)+IFERROR(INDEX('Hoja de Trabajo para listado'!$CD$155:$DC$1048576,MATCH($A896,'Hoja de Trabajo para listado'!$CD$155:$CD$1048576,0),MATCH((CUADRO!Q$4&amp;$E896),'Hoja de Trabajo para listado'!$CD$151:$DC$151,0)),0)</f>
        <v>0</v>
      </c>
      <c r="R896" s="243">
        <f t="shared" ca="1" si="33"/>
        <v>0</v>
      </c>
      <c r="S896" s="256">
        <f ca="1">+R895+R896</f>
        <v>0</v>
      </c>
      <c r="T896" s="243">
        <f ca="1">+S896</f>
        <v>0</v>
      </c>
      <c r="U896" s="242">
        <f t="shared" si="34"/>
        <v>2</v>
      </c>
      <c r="V896" s="327" t="str">
        <f>+VLOOKUP(A896,bd_lista!$A$3:$E$592,5,FALSE)</f>
        <v>Gobiernos Autonomos Municipales</v>
      </c>
      <c r="W896" s="398"/>
      <c r="X896" s="240">
        <f>+VLOOKUP(A896,[4]Sheet1!$A$13:$D$744,4,FALSE)</f>
        <v>0</v>
      </c>
      <c r="Y896" s="240" t="e">
        <f>+VLOOKUP(X896,bd_lista!$A$3:$C$592,3,FALSE)</f>
        <v>#N/A</v>
      </c>
      <c r="Z896" s="288"/>
      <c r="AA896" s="289"/>
    </row>
    <row r="897" spans="1:27" customFormat="1" ht="15" hidden="1" customHeight="1">
      <c r="A897" s="32">
        <v>1531</v>
      </c>
      <c r="B897" s="393">
        <f>+A897</f>
        <v>1531</v>
      </c>
      <c r="C897" s="245" t="str">
        <f>+VLOOKUP(A897,bd_lista!$A$3:$C$592,3,FALSE)</f>
        <v>Gobierno Autónomo Municipal de Tomave</v>
      </c>
      <c r="D897" s="395" t="str">
        <f>+C897</f>
        <v>Gobierno Autónomo Municipal de Tomave</v>
      </c>
      <c r="E897" s="240" t="s">
        <v>1303</v>
      </c>
      <c r="F897" s="241">
        <f ca="1">+IFERROR(INDEX('Hoja de Trabajo para listado'!$A$155:$Z$1048576,MATCH($A897,'Hoja de Trabajo para listado'!$A$155:$A$1048576,0),MATCH((CUADRO!F$4&amp;$E897),'Hoja de Trabajo para listado'!$A$151:$Z$151,0)),0)+IFERROR(INDEX('Hoja de Trabajo para listado'!$AB$155:$BA$1048576,MATCH($A897,'Hoja de Trabajo para listado'!$AB$155:$AB$1048576,0),MATCH((CUADRO!F$4&amp;$E897),'Hoja de Trabajo para listado'!$AB$151:$BA$151,0)),0)+IFERROR(INDEX('Hoja de Trabajo para listado'!$BC$155:$CB$1048576,MATCH($A897,'Hoja de Trabajo para listado'!$BC$155:$BC$1048576,0),MATCH((CUADRO!F$4&amp;$E897),'Hoja de Trabajo para listado'!$BC$151:$CB$151,0)),0)+IFERROR(INDEX('Hoja de Trabajo para listado'!$DE$153:$DG$274,MATCH($A897,'Hoja de Trabajo para listado'!$DE$153:$DE$1048576,0),MATCH((CUADRO!F$4&amp;$E897),'Hoja de Trabajo para listado'!$DE$151:$DG$151,0)),0)+IFERROR(INDEX('Hoja de Trabajo para listado'!$CD$155:$DC$1048576,MATCH($A897,'Hoja de Trabajo para listado'!$CD$155:$CD$1048576,0),MATCH((CUADRO!F$4&amp;$E897),'Hoja de Trabajo para listado'!$CD$151:$DC$151,0)),0)</f>
        <v>0</v>
      </c>
      <c r="G897" s="241">
        <f ca="1">+IFERROR(INDEX('Hoja de Trabajo para listado'!$A$155:$Z$1048576,MATCH($A897,'Hoja de Trabajo para listado'!$A$155:$A$1048576,0),MATCH((CUADRO!G$4&amp;$E897),'Hoja de Trabajo para listado'!$A$151:$Z$151,0)),0)+IFERROR(INDEX('Hoja de Trabajo para listado'!$AB$155:$BA$1048576,MATCH($A897,'Hoja de Trabajo para listado'!$AB$155:$AB$1048576,0),MATCH((CUADRO!G$4&amp;$E897),'Hoja de Trabajo para listado'!$AB$151:$BA$151,0)),0)+IFERROR(INDEX('Hoja de Trabajo para listado'!$BC$155:$CB$1048576,MATCH($A897,'Hoja de Trabajo para listado'!$BC$155:$BC$1048576,0),MATCH((CUADRO!G$4&amp;$E897),'Hoja de Trabajo para listado'!$BC$151:$CB$151,0)),0)+IFERROR(INDEX('Hoja de Trabajo para listado'!$DE$153:$DG$274,MATCH($A897,'Hoja de Trabajo para listado'!$DE$153:$DE$1048576,0),MATCH((CUADRO!G$4&amp;$E897),'Hoja de Trabajo para listado'!$DE$151:$DG$151,0)),0)+IFERROR(INDEX('Hoja de Trabajo para listado'!$CD$155:$DC$1048576,MATCH($A897,'Hoja de Trabajo para listado'!$CD$155:$CD$1048576,0),MATCH((CUADRO!G$4&amp;$E897),'Hoja de Trabajo para listado'!$CD$151:$DC$151,0)),0)</f>
        <v>0</v>
      </c>
      <c r="H897" s="241">
        <f ca="1">+IFERROR(INDEX('Hoja de Trabajo para listado'!$A$155:$Z$1048576,MATCH($A897,'Hoja de Trabajo para listado'!$A$155:$A$1048576,0),MATCH((CUADRO!H$4&amp;$E897),'Hoja de Trabajo para listado'!$A$151:$Z$151,0)),0)+IFERROR(INDEX('Hoja de Trabajo para listado'!$AB$155:$BA$1048576,MATCH($A897,'Hoja de Trabajo para listado'!$AB$155:$AB$1048576,0),MATCH((CUADRO!H$4&amp;$E897),'Hoja de Trabajo para listado'!$AB$151:$BA$151,0)),0)+IFERROR(INDEX('Hoja de Trabajo para listado'!$BC$155:$CB$1048576,MATCH($A897,'Hoja de Trabajo para listado'!$BC$155:$BC$1048576,0),MATCH((CUADRO!H$4&amp;$E897),'Hoja de Trabajo para listado'!$BC$151:$CB$151,0)),0)+IFERROR(INDEX('Hoja de Trabajo para listado'!$DE$153:$DG$274,MATCH($A897,'Hoja de Trabajo para listado'!$DE$153:$DE$1048576,0),MATCH((CUADRO!H$4&amp;$E897),'Hoja de Trabajo para listado'!$DE$151:$DG$151,0)),0)+IFERROR(INDEX('Hoja de Trabajo para listado'!$CD$155:$DC$1048576,MATCH($A897,'Hoja de Trabajo para listado'!$CD$155:$CD$1048576,0),MATCH((CUADRO!H$4&amp;$E897),'Hoja de Trabajo para listado'!$CD$151:$DC$151,0)),0)</f>
        <v>0</v>
      </c>
      <c r="I897" s="241">
        <f ca="1">+IFERROR(INDEX('Hoja de Trabajo para listado'!$A$155:$Z$1048576,MATCH($A897,'Hoja de Trabajo para listado'!$A$155:$A$1048576,0),MATCH((CUADRO!I$4&amp;$E897),'Hoja de Trabajo para listado'!$A$151:$Z$151,0)),0)+IFERROR(INDEX('Hoja de Trabajo para listado'!$AB$155:$BA$1048576,MATCH($A897,'Hoja de Trabajo para listado'!$AB$155:$AB$1048576,0),MATCH((CUADRO!I$4&amp;$E897),'Hoja de Trabajo para listado'!$AB$151:$BA$151,0)),0)+IFERROR(INDEX('Hoja de Trabajo para listado'!$BC$155:$CB$1048576,MATCH($A897,'Hoja de Trabajo para listado'!$BC$155:$BC$1048576,0),MATCH((CUADRO!I$4&amp;$E897),'Hoja de Trabajo para listado'!$BC$151:$CB$151,0)),0)+IFERROR(INDEX('Hoja de Trabajo para listado'!$DE$153:$DG$274,MATCH($A897,'Hoja de Trabajo para listado'!$DE$153:$DE$1048576,0),MATCH((CUADRO!I$4&amp;$E897),'Hoja de Trabajo para listado'!$DE$151:$DG$151,0)),0)+IFERROR(INDEX('Hoja de Trabajo para listado'!$CD$155:$DC$1048576,MATCH($A897,'Hoja de Trabajo para listado'!$CD$155:$CD$1048576,0),MATCH((CUADRO!I$4&amp;$E897),'Hoja de Trabajo para listado'!$CD$151:$DC$151,0)),0)</f>
        <v>0</v>
      </c>
      <c r="J897" s="241">
        <f ca="1">+IFERROR(INDEX('Hoja de Trabajo para listado'!$A$155:$Z$1048576,MATCH($A897,'Hoja de Trabajo para listado'!$A$155:$A$1048576,0),MATCH((CUADRO!J$4&amp;$E897),'Hoja de Trabajo para listado'!$A$151:$Z$151,0)),0)+IFERROR(INDEX('Hoja de Trabajo para listado'!$AB$155:$BA$1048576,MATCH($A897,'Hoja de Trabajo para listado'!$AB$155:$AB$1048576,0),MATCH((CUADRO!J$4&amp;$E897),'Hoja de Trabajo para listado'!$AB$151:$BA$151,0)),0)+IFERROR(INDEX('Hoja de Trabajo para listado'!$BC$155:$CB$1048576,MATCH($A897,'Hoja de Trabajo para listado'!$BC$155:$BC$1048576,0),MATCH((CUADRO!J$4&amp;$E897),'Hoja de Trabajo para listado'!$BC$151:$CB$151,0)),0)+IFERROR(INDEX('Hoja de Trabajo para listado'!$DE$153:$DG$274,MATCH($A897,'Hoja de Trabajo para listado'!$DE$153:$DE$1048576,0),MATCH((CUADRO!J$4&amp;$E897),'Hoja de Trabajo para listado'!$DE$151:$DG$151,0)),0)+IFERROR(INDEX('Hoja de Trabajo para listado'!$CD$155:$DC$1048576,MATCH($A897,'Hoja de Trabajo para listado'!$CD$155:$CD$1048576,0),MATCH((CUADRO!J$4&amp;$E897),'Hoja de Trabajo para listado'!$CD$151:$DC$151,0)),0)</f>
        <v>0</v>
      </c>
      <c r="K897" s="241">
        <f ca="1">+IFERROR(INDEX('Hoja de Trabajo para listado'!$A$155:$Z$1048576,MATCH($A897,'Hoja de Trabajo para listado'!$A$155:$A$1048576,0),MATCH((CUADRO!K$4&amp;$E897),'Hoja de Trabajo para listado'!$A$151:$Z$151,0)),0)+IFERROR(INDEX('Hoja de Trabajo para listado'!$AB$155:$BA$1048576,MATCH($A897,'Hoja de Trabajo para listado'!$AB$155:$AB$1048576,0),MATCH((CUADRO!K$4&amp;$E897),'Hoja de Trabajo para listado'!$AB$151:$BA$151,0)),0)+IFERROR(INDEX('Hoja de Trabajo para listado'!$BC$155:$CB$1048576,MATCH($A897,'Hoja de Trabajo para listado'!$BC$155:$BC$1048576,0),MATCH((CUADRO!K$4&amp;$E897),'Hoja de Trabajo para listado'!$BC$151:$CB$151,0)),0)+IFERROR(INDEX('Hoja de Trabajo para listado'!$DE$153:$DG$274,MATCH($A897,'Hoja de Trabajo para listado'!$DE$153:$DE$1048576,0),MATCH((CUADRO!K$4&amp;$E897),'Hoja de Trabajo para listado'!$DE$151:$DG$151,0)),0)+IFERROR(INDEX('Hoja de Trabajo para listado'!$CD$155:$DC$1048576,MATCH($A897,'Hoja de Trabajo para listado'!$CD$155:$CD$1048576,0),MATCH((CUADRO!K$4&amp;$E897),'Hoja de Trabajo para listado'!$CD$151:$DC$151,0)),0)</f>
        <v>0</v>
      </c>
      <c r="L897" s="241">
        <f ca="1">+IFERROR(INDEX('Hoja de Trabajo para listado'!$A$155:$Z$1048576,MATCH($A897,'Hoja de Trabajo para listado'!$A$155:$A$1048576,0),MATCH((CUADRO!L$4&amp;$E897),'Hoja de Trabajo para listado'!$A$151:$Z$151,0)),0)+IFERROR(INDEX('Hoja de Trabajo para listado'!$AB$155:$BA$1048576,MATCH($A897,'Hoja de Trabajo para listado'!$AB$155:$AB$1048576,0),MATCH((CUADRO!L$4&amp;$E897),'Hoja de Trabajo para listado'!$AB$151:$BA$151,0)),0)+IFERROR(INDEX('Hoja de Trabajo para listado'!$BC$155:$CB$1048576,MATCH($A897,'Hoja de Trabajo para listado'!$BC$155:$BC$1048576,0),MATCH((CUADRO!L$4&amp;$E897),'Hoja de Trabajo para listado'!$BC$151:$CB$151,0)),0)+IFERROR(INDEX('Hoja de Trabajo para listado'!$DE$153:$DG$274,MATCH($A897,'Hoja de Trabajo para listado'!$DE$153:$DE$1048576,0),MATCH((CUADRO!L$4&amp;$E897),'Hoja de Trabajo para listado'!$DE$151:$DG$151,0)),0)+IFERROR(INDEX('Hoja de Trabajo para listado'!$CD$155:$DC$1048576,MATCH($A897,'Hoja de Trabajo para listado'!$CD$155:$CD$1048576,0),MATCH((CUADRO!L$4&amp;$E897),'Hoja de Trabajo para listado'!$CD$151:$DC$151,0)),0)</f>
        <v>0</v>
      </c>
      <c r="M897" s="241">
        <f ca="1">+IFERROR(INDEX('Hoja de Trabajo para listado'!$A$155:$Z$1048576,MATCH($A897,'Hoja de Trabajo para listado'!$A$155:$A$1048576,0),MATCH((CUADRO!M$4&amp;$E897),'Hoja de Trabajo para listado'!$A$151:$Z$151,0)),0)+IFERROR(INDEX('Hoja de Trabajo para listado'!$AB$155:$BA$1048576,MATCH($A897,'Hoja de Trabajo para listado'!$AB$155:$AB$1048576,0),MATCH((CUADRO!M$4&amp;$E897),'Hoja de Trabajo para listado'!$AB$151:$BA$151,0)),0)+IFERROR(INDEX('Hoja de Trabajo para listado'!$BC$155:$CB$1048576,MATCH($A897,'Hoja de Trabajo para listado'!$BC$155:$BC$1048576,0),MATCH((CUADRO!M$4&amp;$E897),'Hoja de Trabajo para listado'!$BC$151:$CB$151,0)),0)+IFERROR(INDEX('Hoja de Trabajo para listado'!$DE$153:$DG$274,MATCH($A897,'Hoja de Trabajo para listado'!$DE$153:$DE$1048576,0),MATCH((CUADRO!M$4&amp;$E897),'Hoja de Trabajo para listado'!$DE$151:$DG$151,0)),0)+IFERROR(INDEX('Hoja de Trabajo para listado'!$CD$155:$DC$1048576,MATCH($A897,'Hoja de Trabajo para listado'!$CD$155:$CD$1048576,0),MATCH((CUADRO!M$4&amp;$E897),'Hoja de Trabajo para listado'!$CD$151:$DC$151,0)),0)</f>
        <v>0</v>
      </c>
      <c r="N897" s="241">
        <f ca="1">+IFERROR(INDEX('Hoja de Trabajo para listado'!$A$155:$Z$1048576,MATCH($A897,'Hoja de Trabajo para listado'!$A$155:$A$1048576,0),MATCH((CUADRO!N$4&amp;$E897),'Hoja de Trabajo para listado'!$A$151:$Z$151,0)),0)+IFERROR(INDEX('Hoja de Trabajo para listado'!$AB$155:$BA$1048576,MATCH($A897,'Hoja de Trabajo para listado'!$AB$155:$AB$1048576,0),MATCH((CUADRO!N$4&amp;$E897),'Hoja de Trabajo para listado'!$AB$151:$BA$151,0)),0)+IFERROR(INDEX('Hoja de Trabajo para listado'!$BC$155:$CB$1048576,MATCH($A897,'Hoja de Trabajo para listado'!$BC$155:$BC$1048576,0),MATCH((CUADRO!N$4&amp;$E897),'Hoja de Trabajo para listado'!$BC$151:$CB$151,0)),0)+IFERROR(INDEX('Hoja de Trabajo para listado'!$DE$153:$DG$274,MATCH($A897,'Hoja de Trabajo para listado'!$DE$153:$DE$1048576,0),MATCH((CUADRO!N$4&amp;$E897),'Hoja de Trabajo para listado'!$DE$151:$DG$151,0)),0)+IFERROR(INDEX('Hoja de Trabajo para listado'!$CD$155:$DC$1048576,MATCH($A897,'Hoja de Trabajo para listado'!$CD$155:$CD$1048576,0),MATCH((CUADRO!N$4&amp;$E897),'Hoja de Trabajo para listado'!$CD$151:$DC$151,0)),0)</f>
        <v>0</v>
      </c>
      <c r="O897" s="241">
        <f ca="1">+IFERROR(INDEX('Hoja de Trabajo para listado'!$A$155:$Z$1048576,MATCH($A897,'Hoja de Trabajo para listado'!$A$155:$A$1048576,0),MATCH((CUADRO!O$4&amp;$E897),'Hoja de Trabajo para listado'!$A$151:$Z$151,0)),0)+IFERROR(INDEX('Hoja de Trabajo para listado'!$AB$155:$BA$1048576,MATCH($A897,'Hoja de Trabajo para listado'!$AB$155:$AB$1048576,0),MATCH((CUADRO!O$4&amp;$E897),'Hoja de Trabajo para listado'!$AB$151:$BA$151,0)),0)+IFERROR(INDEX('Hoja de Trabajo para listado'!$BC$155:$CB$1048576,MATCH($A897,'Hoja de Trabajo para listado'!$BC$155:$BC$1048576,0),MATCH((CUADRO!O$4&amp;$E897),'Hoja de Trabajo para listado'!$BC$151:$CB$151,0)),0)+IFERROR(INDEX('Hoja de Trabajo para listado'!$DE$153:$DG$274,MATCH($A897,'Hoja de Trabajo para listado'!$DE$153:$DE$1048576,0),MATCH((CUADRO!O$4&amp;$E897),'Hoja de Trabajo para listado'!$DE$151:$DG$151,0)),0)+IFERROR(INDEX('Hoja de Trabajo para listado'!$CD$155:$DC$1048576,MATCH($A897,'Hoja de Trabajo para listado'!$CD$155:$CD$1048576,0),MATCH((CUADRO!O$4&amp;$E897),'Hoja de Trabajo para listado'!$CD$151:$DC$151,0)),0)</f>
        <v>0</v>
      </c>
      <c r="P897" s="241">
        <f ca="1">+IFERROR(INDEX('Hoja de Trabajo para listado'!$A$155:$Z$1048576,MATCH($A897,'Hoja de Trabajo para listado'!$A$155:$A$1048576,0),MATCH((CUADRO!P$4&amp;$E897),'Hoja de Trabajo para listado'!$A$151:$Z$151,0)),0)+IFERROR(INDEX('Hoja de Trabajo para listado'!$AB$155:$BA$1048576,MATCH($A897,'Hoja de Trabajo para listado'!$AB$155:$AB$1048576,0),MATCH((CUADRO!P$4&amp;$E897),'Hoja de Trabajo para listado'!$AB$151:$BA$151,0)),0)+IFERROR(INDEX('Hoja de Trabajo para listado'!$BC$155:$CB$1048576,MATCH($A897,'Hoja de Trabajo para listado'!$BC$155:$BC$1048576,0),MATCH((CUADRO!P$4&amp;$E897),'Hoja de Trabajo para listado'!$BC$151:$CB$151,0)),0)+IFERROR(INDEX('Hoja de Trabajo para listado'!$DE$153:$DG$274,MATCH($A897,'Hoja de Trabajo para listado'!$DE$153:$DE$1048576,0),MATCH((CUADRO!P$4&amp;$E897),'Hoja de Trabajo para listado'!$DE$151:$DG$151,0)),0)+IFERROR(INDEX('Hoja de Trabajo para listado'!$CD$155:$DC$1048576,MATCH($A897,'Hoja de Trabajo para listado'!$CD$155:$CD$1048576,0),MATCH((CUADRO!P$4&amp;$E897),'Hoja de Trabajo para listado'!$CD$151:$DC$151,0)),0)</f>
        <v>0</v>
      </c>
      <c r="Q897" s="241">
        <f ca="1">+IFERROR(INDEX('Hoja de Trabajo para listado'!$A$155:$Z$1048576,MATCH($A897,'Hoja de Trabajo para listado'!$A$155:$A$1048576,0),MATCH((CUADRO!Q$4&amp;$E897),'Hoja de Trabajo para listado'!$A$151:$Z$151,0)),0)+IFERROR(INDEX('Hoja de Trabajo para listado'!$AB$155:$BA$1048576,MATCH($A897,'Hoja de Trabajo para listado'!$AB$155:$AB$1048576,0),MATCH((CUADRO!Q$4&amp;$E897),'Hoja de Trabajo para listado'!$AB$151:$BA$151,0)),0)+IFERROR(INDEX('Hoja de Trabajo para listado'!$BC$155:$CB$1048576,MATCH($A897,'Hoja de Trabajo para listado'!$BC$155:$BC$1048576,0),MATCH((CUADRO!Q$4&amp;$E897),'Hoja de Trabajo para listado'!$BC$151:$CB$151,0)),0)+IFERROR(INDEX('Hoja de Trabajo para listado'!$DE$153:$DG$274,MATCH($A897,'Hoja de Trabajo para listado'!$DE$153:$DE$1048576,0),MATCH((CUADRO!Q$4&amp;$E897),'Hoja de Trabajo para listado'!$DE$151:$DG$151,0)),0)+IFERROR(INDEX('Hoja de Trabajo para listado'!$CD$155:$DC$1048576,MATCH($A897,'Hoja de Trabajo para listado'!$CD$155:$CD$1048576,0),MATCH((CUADRO!Q$4&amp;$E897),'Hoja de Trabajo para listado'!$CD$151:$DC$151,0)),0)</f>
        <v>0</v>
      </c>
      <c r="R897" s="241">
        <f t="shared" ca="1" si="33"/>
        <v>0</v>
      </c>
      <c r="S897" s="247"/>
      <c r="T897" s="241">
        <f ca="1">+T898</f>
        <v>0</v>
      </c>
      <c r="U897" s="240">
        <f t="shared" si="34"/>
        <v>1</v>
      </c>
      <c r="V897" s="327" t="str">
        <f>+VLOOKUP(A897,bd_lista!$A$3:$E$592,5,FALSE)</f>
        <v>Gobiernos Autonomos Municipales</v>
      </c>
      <c r="W897" s="397" t="str">
        <f>+V897</f>
        <v>Gobiernos Autonomos Municipales</v>
      </c>
      <c r="X897" s="240">
        <f>+VLOOKUP(A897,[4]Sheet1!$A$13:$D$744,4,FALSE)</f>
        <v>0</v>
      </c>
      <c r="Y897" s="240" t="e">
        <f>+VLOOKUP(X897,bd_lista!$A$3:$C$592,3,FALSE)</f>
        <v>#N/A</v>
      </c>
      <c r="Z897" s="290">
        <f>+X897</f>
        <v>0</v>
      </c>
      <c r="AA897" s="291" t="e">
        <f>+Y897</f>
        <v>#N/A</v>
      </c>
    </row>
    <row r="898" spans="1:27" customFormat="1" ht="15" hidden="1" customHeight="1">
      <c r="A898" s="32">
        <v>1531</v>
      </c>
      <c r="B898" s="394"/>
      <c r="C898" s="245" t="str">
        <f>+VLOOKUP(A898,bd_lista!$A$3:$C$592,3,FALSE)</f>
        <v>Gobierno Autónomo Municipal de Tomave</v>
      </c>
      <c r="D898" s="396"/>
      <c r="E898" s="242" t="s">
        <v>1304</v>
      </c>
      <c r="F898" s="243">
        <f ca="1">+IFERROR(INDEX('Hoja de Trabajo para listado'!$A$155:$Z$1048576,MATCH($A898,'Hoja de Trabajo para listado'!$A$155:$A$1048576,0),MATCH((CUADRO!F$4&amp;$E898),'Hoja de Trabajo para listado'!$A$151:$Z$151,0)),0)+IFERROR(INDEX('Hoja de Trabajo para listado'!$AB$155:$BA$1048576,MATCH($A898,'Hoja de Trabajo para listado'!$AB$155:$AB$1048576,0),MATCH((CUADRO!F$4&amp;$E898),'Hoja de Trabajo para listado'!$AB$151:$BA$151,0)),0)+IFERROR(INDEX('Hoja de Trabajo para listado'!$BC$155:$CB$1048576,MATCH($A898,'Hoja de Trabajo para listado'!$BC$155:$BC$1048576,0),MATCH((CUADRO!F$4&amp;$E898),'Hoja de Trabajo para listado'!$BC$151:$CB$151,0)),0)+IFERROR(INDEX('Hoja de Trabajo para listado'!$DE$153:$DG$274,MATCH($A898,'Hoja de Trabajo para listado'!$DE$153:$DE$1048576,0),MATCH((CUADRO!F$4&amp;$E898),'Hoja de Trabajo para listado'!$DE$151:$DG$151,0)),0)+IFERROR(INDEX('Hoja de Trabajo para listado'!$CD$155:$DC$1048576,MATCH($A898,'Hoja de Trabajo para listado'!$CD$155:$CD$1048576,0),MATCH((CUADRO!F$4&amp;$E898),'Hoja de Trabajo para listado'!$CD$151:$DC$151,0)),0)</f>
        <v>0</v>
      </c>
      <c r="G898" s="243">
        <f ca="1">+IFERROR(INDEX('Hoja de Trabajo para listado'!$A$155:$Z$1048576,MATCH($A898,'Hoja de Trabajo para listado'!$A$155:$A$1048576,0),MATCH((CUADRO!G$4&amp;$E898),'Hoja de Trabajo para listado'!$A$151:$Z$151,0)),0)+IFERROR(INDEX('Hoja de Trabajo para listado'!$AB$155:$BA$1048576,MATCH($A898,'Hoja de Trabajo para listado'!$AB$155:$AB$1048576,0),MATCH((CUADRO!G$4&amp;$E898),'Hoja de Trabajo para listado'!$AB$151:$BA$151,0)),0)+IFERROR(INDEX('Hoja de Trabajo para listado'!$BC$155:$CB$1048576,MATCH($A898,'Hoja de Trabajo para listado'!$BC$155:$BC$1048576,0),MATCH((CUADRO!G$4&amp;$E898),'Hoja de Trabajo para listado'!$BC$151:$CB$151,0)),0)+IFERROR(INDEX('Hoja de Trabajo para listado'!$DE$153:$DG$274,MATCH($A898,'Hoja de Trabajo para listado'!$DE$153:$DE$1048576,0),MATCH((CUADRO!G$4&amp;$E898),'Hoja de Trabajo para listado'!$DE$151:$DG$151,0)),0)+IFERROR(INDEX('Hoja de Trabajo para listado'!$CD$155:$DC$1048576,MATCH($A898,'Hoja de Trabajo para listado'!$CD$155:$CD$1048576,0),MATCH((CUADRO!G$4&amp;$E898),'Hoja de Trabajo para listado'!$CD$151:$DC$151,0)),0)</f>
        <v>0</v>
      </c>
      <c r="H898" s="243">
        <f ca="1">+IFERROR(INDEX('Hoja de Trabajo para listado'!$A$155:$Z$1048576,MATCH($A898,'Hoja de Trabajo para listado'!$A$155:$A$1048576,0),MATCH((CUADRO!H$4&amp;$E898),'Hoja de Trabajo para listado'!$A$151:$Z$151,0)),0)+IFERROR(INDEX('Hoja de Trabajo para listado'!$AB$155:$BA$1048576,MATCH($A898,'Hoja de Trabajo para listado'!$AB$155:$AB$1048576,0),MATCH((CUADRO!H$4&amp;$E898),'Hoja de Trabajo para listado'!$AB$151:$BA$151,0)),0)+IFERROR(INDEX('Hoja de Trabajo para listado'!$BC$155:$CB$1048576,MATCH($A898,'Hoja de Trabajo para listado'!$BC$155:$BC$1048576,0),MATCH((CUADRO!H$4&amp;$E898),'Hoja de Trabajo para listado'!$BC$151:$CB$151,0)),0)+IFERROR(INDEX('Hoja de Trabajo para listado'!$DE$153:$DG$274,MATCH($A898,'Hoja de Trabajo para listado'!$DE$153:$DE$1048576,0),MATCH((CUADRO!H$4&amp;$E898),'Hoja de Trabajo para listado'!$DE$151:$DG$151,0)),0)+IFERROR(INDEX('Hoja de Trabajo para listado'!$CD$155:$DC$1048576,MATCH($A898,'Hoja de Trabajo para listado'!$CD$155:$CD$1048576,0),MATCH((CUADRO!H$4&amp;$E898),'Hoja de Trabajo para listado'!$CD$151:$DC$151,0)),0)</f>
        <v>0</v>
      </c>
      <c r="I898" s="243">
        <f ca="1">+IFERROR(INDEX('Hoja de Trabajo para listado'!$A$155:$Z$1048576,MATCH($A898,'Hoja de Trabajo para listado'!$A$155:$A$1048576,0),MATCH((CUADRO!I$4&amp;$E898),'Hoja de Trabajo para listado'!$A$151:$Z$151,0)),0)+IFERROR(INDEX('Hoja de Trabajo para listado'!$AB$155:$BA$1048576,MATCH($A898,'Hoja de Trabajo para listado'!$AB$155:$AB$1048576,0),MATCH((CUADRO!I$4&amp;$E898),'Hoja de Trabajo para listado'!$AB$151:$BA$151,0)),0)+IFERROR(INDEX('Hoja de Trabajo para listado'!$BC$155:$CB$1048576,MATCH($A898,'Hoja de Trabajo para listado'!$BC$155:$BC$1048576,0),MATCH((CUADRO!I$4&amp;$E898),'Hoja de Trabajo para listado'!$BC$151:$CB$151,0)),0)+IFERROR(INDEX('Hoja de Trabajo para listado'!$DE$153:$DG$274,MATCH($A898,'Hoja de Trabajo para listado'!$DE$153:$DE$1048576,0),MATCH((CUADRO!I$4&amp;$E898),'Hoja de Trabajo para listado'!$DE$151:$DG$151,0)),0)+IFERROR(INDEX('Hoja de Trabajo para listado'!$CD$155:$DC$1048576,MATCH($A898,'Hoja de Trabajo para listado'!$CD$155:$CD$1048576,0),MATCH((CUADRO!I$4&amp;$E898),'Hoja de Trabajo para listado'!$CD$151:$DC$151,0)),0)</f>
        <v>0</v>
      </c>
      <c r="J898" s="243">
        <f ca="1">+IFERROR(INDEX('Hoja de Trabajo para listado'!$A$155:$Z$1048576,MATCH($A898,'Hoja de Trabajo para listado'!$A$155:$A$1048576,0),MATCH((CUADRO!J$4&amp;$E898),'Hoja de Trabajo para listado'!$A$151:$Z$151,0)),0)+IFERROR(INDEX('Hoja de Trabajo para listado'!$AB$155:$BA$1048576,MATCH($A898,'Hoja de Trabajo para listado'!$AB$155:$AB$1048576,0),MATCH((CUADRO!J$4&amp;$E898),'Hoja de Trabajo para listado'!$AB$151:$BA$151,0)),0)+IFERROR(INDEX('Hoja de Trabajo para listado'!$BC$155:$CB$1048576,MATCH($A898,'Hoja de Trabajo para listado'!$BC$155:$BC$1048576,0),MATCH((CUADRO!J$4&amp;$E898),'Hoja de Trabajo para listado'!$BC$151:$CB$151,0)),0)+IFERROR(INDEX('Hoja de Trabajo para listado'!$DE$153:$DG$274,MATCH($A898,'Hoja de Trabajo para listado'!$DE$153:$DE$1048576,0),MATCH((CUADRO!J$4&amp;$E898),'Hoja de Trabajo para listado'!$DE$151:$DG$151,0)),0)+IFERROR(INDEX('Hoja de Trabajo para listado'!$CD$155:$DC$1048576,MATCH($A898,'Hoja de Trabajo para listado'!$CD$155:$CD$1048576,0),MATCH((CUADRO!J$4&amp;$E898),'Hoja de Trabajo para listado'!$CD$151:$DC$151,0)),0)</f>
        <v>0</v>
      </c>
      <c r="K898" s="243">
        <f ca="1">+IFERROR(INDEX('Hoja de Trabajo para listado'!$A$155:$Z$1048576,MATCH($A898,'Hoja de Trabajo para listado'!$A$155:$A$1048576,0),MATCH((CUADRO!K$4&amp;$E898),'Hoja de Trabajo para listado'!$A$151:$Z$151,0)),0)+IFERROR(INDEX('Hoja de Trabajo para listado'!$AB$155:$BA$1048576,MATCH($A898,'Hoja de Trabajo para listado'!$AB$155:$AB$1048576,0),MATCH((CUADRO!K$4&amp;$E898),'Hoja de Trabajo para listado'!$AB$151:$BA$151,0)),0)+IFERROR(INDEX('Hoja de Trabajo para listado'!$BC$155:$CB$1048576,MATCH($A898,'Hoja de Trabajo para listado'!$BC$155:$BC$1048576,0),MATCH((CUADRO!K$4&amp;$E898),'Hoja de Trabajo para listado'!$BC$151:$CB$151,0)),0)+IFERROR(INDEX('Hoja de Trabajo para listado'!$DE$153:$DG$274,MATCH($A898,'Hoja de Trabajo para listado'!$DE$153:$DE$1048576,0),MATCH((CUADRO!K$4&amp;$E898),'Hoja de Trabajo para listado'!$DE$151:$DG$151,0)),0)+IFERROR(INDEX('Hoja de Trabajo para listado'!$CD$155:$DC$1048576,MATCH($A898,'Hoja de Trabajo para listado'!$CD$155:$CD$1048576,0),MATCH((CUADRO!K$4&amp;$E898),'Hoja de Trabajo para listado'!$CD$151:$DC$151,0)),0)</f>
        <v>0</v>
      </c>
      <c r="L898" s="243">
        <f ca="1">+IFERROR(INDEX('Hoja de Trabajo para listado'!$A$155:$Z$1048576,MATCH($A898,'Hoja de Trabajo para listado'!$A$155:$A$1048576,0),MATCH((CUADRO!L$4&amp;$E898),'Hoja de Trabajo para listado'!$A$151:$Z$151,0)),0)+IFERROR(INDEX('Hoja de Trabajo para listado'!$AB$155:$BA$1048576,MATCH($A898,'Hoja de Trabajo para listado'!$AB$155:$AB$1048576,0),MATCH((CUADRO!L$4&amp;$E898),'Hoja de Trabajo para listado'!$AB$151:$BA$151,0)),0)+IFERROR(INDEX('Hoja de Trabajo para listado'!$BC$155:$CB$1048576,MATCH($A898,'Hoja de Trabajo para listado'!$BC$155:$BC$1048576,0),MATCH((CUADRO!L$4&amp;$E898),'Hoja de Trabajo para listado'!$BC$151:$CB$151,0)),0)+IFERROR(INDEX('Hoja de Trabajo para listado'!$DE$153:$DG$274,MATCH($A898,'Hoja de Trabajo para listado'!$DE$153:$DE$1048576,0),MATCH((CUADRO!L$4&amp;$E898),'Hoja de Trabajo para listado'!$DE$151:$DG$151,0)),0)+IFERROR(INDEX('Hoja de Trabajo para listado'!$CD$155:$DC$1048576,MATCH($A898,'Hoja de Trabajo para listado'!$CD$155:$CD$1048576,0),MATCH((CUADRO!L$4&amp;$E898),'Hoja de Trabajo para listado'!$CD$151:$DC$151,0)),0)</f>
        <v>0</v>
      </c>
      <c r="M898" s="243">
        <f ca="1">+IFERROR(INDEX('Hoja de Trabajo para listado'!$A$155:$Z$1048576,MATCH($A898,'Hoja de Trabajo para listado'!$A$155:$A$1048576,0),MATCH((CUADRO!M$4&amp;$E898),'Hoja de Trabajo para listado'!$A$151:$Z$151,0)),0)+IFERROR(INDEX('Hoja de Trabajo para listado'!$AB$155:$BA$1048576,MATCH($A898,'Hoja de Trabajo para listado'!$AB$155:$AB$1048576,0),MATCH((CUADRO!M$4&amp;$E898),'Hoja de Trabajo para listado'!$AB$151:$BA$151,0)),0)+IFERROR(INDEX('Hoja de Trabajo para listado'!$BC$155:$CB$1048576,MATCH($A898,'Hoja de Trabajo para listado'!$BC$155:$BC$1048576,0),MATCH((CUADRO!M$4&amp;$E898),'Hoja de Trabajo para listado'!$BC$151:$CB$151,0)),0)+IFERROR(INDEX('Hoja de Trabajo para listado'!$DE$153:$DG$274,MATCH($A898,'Hoja de Trabajo para listado'!$DE$153:$DE$1048576,0),MATCH((CUADRO!M$4&amp;$E898),'Hoja de Trabajo para listado'!$DE$151:$DG$151,0)),0)+IFERROR(INDEX('Hoja de Trabajo para listado'!$CD$155:$DC$1048576,MATCH($A898,'Hoja de Trabajo para listado'!$CD$155:$CD$1048576,0),MATCH((CUADRO!M$4&amp;$E898),'Hoja de Trabajo para listado'!$CD$151:$DC$151,0)),0)</f>
        <v>0</v>
      </c>
      <c r="N898" s="243">
        <f ca="1">+IFERROR(INDEX('Hoja de Trabajo para listado'!$A$155:$Z$1048576,MATCH($A898,'Hoja de Trabajo para listado'!$A$155:$A$1048576,0),MATCH((CUADRO!N$4&amp;$E898),'Hoja de Trabajo para listado'!$A$151:$Z$151,0)),0)+IFERROR(INDEX('Hoja de Trabajo para listado'!$AB$155:$BA$1048576,MATCH($A898,'Hoja de Trabajo para listado'!$AB$155:$AB$1048576,0),MATCH((CUADRO!N$4&amp;$E898),'Hoja de Trabajo para listado'!$AB$151:$BA$151,0)),0)+IFERROR(INDEX('Hoja de Trabajo para listado'!$BC$155:$CB$1048576,MATCH($A898,'Hoja de Trabajo para listado'!$BC$155:$BC$1048576,0),MATCH((CUADRO!N$4&amp;$E898),'Hoja de Trabajo para listado'!$BC$151:$CB$151,0)),0)+IFERROR(INDEX('Hoja de Trabajo para listado'!$DE$153:$DG$274,MATCH($A898,'Hoja de Trabajo para listado'!$DE$153:$DE$1048576,0),MATCH((CUADRO!N$4&amp;$E898),'Hoja de Trabajo para listado'!$DE$151:$DG$151,0)),0)+IFERROR(INDEX('Hoja de Trabajo para listado'!$CD$155:$DC$1048576,MATCH($A898,'Hoja de Trabajo para listado'!$CD$155:$CD$1048576,0),MATCH((CUADRO!N$4&amp;$E898),'Hoja de Trabajo para listado'!$CD$151:$DC$151,0)),0)</f>
        <v>0</v>
      </c>
      <c r="O898" s="243">
        <f ca="1">+IFERROR(INDEX('Hoja de Trabajo para listado'!$A$155:$Z$1048576,MATCH($A898,'Hoja de Trabajo para listado'!$A$155:$A$1048576,0),MATCH((CUADRO!O$4&amp;$E898),'Hoja de Trabajo para listado'!$A$151:$Z$151,0)),0)+IFERROR(INDEX('Hoja de Trabajo para listado'!$AB$155:$BA$1048576,MATCH($A898,'Hoja de Trabajo para listado'!$AB$155:$AB$1048576,0),MATCH((CUADRO!O$4&amp;$E898),'Hoja de Trabajo para listado'!$AB$151:$BA$151,0)),0)+IFERROR(INDEX('Hoja de Trabajo para listado'!$BC$155:$CB$1048576,MATCH($A898,'Hoja de Trabajo para listado'!$BC$155:$BC$1048576,0),MATCH((CUADRO!O$4&amp;$E898),'Hoja de Trabajo para listado'!$BC$151:$CB$151,0)),0)+IFERROR(INDEX('Hoja de Trabajo para listado'!$DE$153:$DG$274,MATCH($A898,'Hoja de Trabajo para listado'!$DE$153:$DE$1048576,0),MATCH((CUADRO!O$4&amp;$E898),'Hoja de Trabajo para listado'!$DE$151:$DG$151,0)),0)+IFERROR(INDEX('Hoja de Trabajo para listado'!$CD$155:$DC$1048576,MATCH($A898,'Hoja de Trabajo para listado'!$CD$155:$CD$1048576,0),MATCH((CUADRO!O$4&amp;$E898),'Hoja de Trabajo para listado'!$CD$151:$DC$151,0)),0)</f>
        <v>0</v>
      </c>
      <c r="P898" s="243">
        <f ca="1">+IFERROR(INDEX('Hoja de Trabajo para listado'!$A$155:$Z$1048576,MATCH($A898,'Hoja de Trabajo para listado'!$A$155:$A$1048576,0),MATCH((CUADRO!P$4&amp;$E898),'Hoja de Trabajo para listado'!$A$151:$Z$151,0)),0)+IFERROR(INDEX('Hoja de Trabajo para listado'!$AB$155:$BA$1048576,MATCH($A898,'Hoja de Trabajo para listado'!$AB$155:$AB$1048576,0),MATCH((CUADRO!P$4&amp;$E898),'Hoja de Trabajo para listado'!$AB$151:$BA$151,0)),0)+IFERROR(INDEX('Hoja de Trabajo para listado'!$BC$155:$CB$1048576,MATCH($A898,'Hoja de Trabajo para listado'!$BC$155:$BC$1048576,0),MATCH((CUADRO!P$4&amp;$E898),'Hoja de Trabajo para listado'!$BC$151:$CB$151,0)),0)+IFERROR(INDEX('Hoja de Trabajo para listado'!$DE$153:$DG$274,MATCH($A898,'Hoja de Trabajo para listado'!$DE$153:$DE$1048576,0),MATCH((CUADRO!P$4&amp;$E898),'Hoja de Trabajo para listado'!$DE$151:$DG$151,0)),0)+IFERROR(INDEX('Hoja de Trabajo para listado'!$CD$155:$DC$1048576,MATCH($A898,'Hoja de Trabajo para listado'!$CD$155:$CD$1048576,0),MATCH((CUADRO!P$4&amp;$E898),'Hoja de Trabajo para listado'!$CD$151:$DC$151,0)),0)</f>
        <v>0</v>
      </c>
      <c r="Q898" s="243">
        <f ca="1">+IFERROR(INDEX('Hoja de Trabajo para listado'!$A$155:$Z$1048576,MATCH($A898,'Hoja de Trabajo para listado'!$A$155:$A$1048576,0),MATCH((CUADRO!Q$4&amp;$E898),'Hoja de Trabajo para listado'!$A$151:$Z$151,0)),0)+IFERROR(INDEX('Hoja de Trabajo para listado'!$AB$155:$BA$1048576,MATCH($A898,'Hoja de Trabajo para listado'!$AB$155:$AB$1048576,0),MATCH((CUADRO!Q$4&amp;$E898),'Hoja de Trabajo para listado'!$AB$151:$BA$151,0)),0)+IFERROR(INDEX('Hoja de Trabajo para listado'!$BC$155:$CB$1048576,MATCH($A898,'Hoja de Trabajo para listado'!$BC$155:$BC$1048576,0),MATCH((CUADRO!Q$4&amp;$E898),'Hoja de Trabajo para listado'!$BC$151:$CB$151,0)),0)+IFERROR(INDEX('Hoja de Trabajo para listado'!$DE$153:$DG$274,MATCH($A898,'Hoja de Trabajo para listado'!$DE$153:$DE$1048576,0),MATCH((CUADRO!Q$4&amp;$E898),'Hoja de Trabajo para listado'!$DE$151:$DG$151,0)),0)+IFERROR(INDEX('Hoja de Trabajo para listado'!$CD$155:$DC$1048576,MATCH($A898,'Hoja de Trabajo para listado'!$CD$155:$CD$1048576,0),MATCH((CUADRO!Q$4&amp;$E898),'Hoja de Trabajo para listado'!$CD$151:$DC$151,0)),0)</f>
        <v>0</v>
      </c>
      <c r="R898" s="243">
        <f t="shared" ca="1" si="33"/>
        <v>0</v>
      </c>
      <c r="S898" s="256">
        <f ca="1">+R897+R898</f>
        <v>0</v>
      </c>
      <c r="T898" s="243">
        <f ca="1">+S898</f>
        <v>0</v>
      </c>
      <c r="U898" s="242">
        <f t="shared" si="34"/>
        <v>2</v>
      </c>
      <c r="V898" s="327" t="str">
        <f>+VLOOKUP(A898,bd_lista!$A$3:$E$592,5,FALSE)</f>
        <v>Gobiernos Autonomos Municipales</v>
      </c>
      <c r="W898" s="398"/>
      <c r="X898" s="240">
        <f>+VLOOKUP(A898,[4]Sheet1!$A$13:$D$744,4,FALSE)</f>
        <v>0</v>
      </c>
      <c r="Y898" s="240" t="e">
        <f>+VLOOKUP(X898,bd_lista!$A$3:$C$592,3,FALSE)</f>
        <v>#N/A</v>
      </c>
      <c r="Z898" s="288"/>
      <c r="AA898" s="289"/>
    </row>
    <row r="899" spans="1:27" customFormat="1" ht="15" hidden="1" customHeight="1">
      <c r="A899" s="32">
        <v>1532</v>
      </c>
      <c r="B899" s="393">
        <f>+A899</f>
        <v>1532</v>
      </c>
      <c r="C899" s="245" t="str">
        <f>+VLOOKUP(A899,bd_lista!$A$3:$C$592,3,FALSE)</f>
        <v>Gobierno Autónomo Municipal de Porco</v>
      </c>
      <c r="D899" s="395" t="str">
        <f>+C899</f>
        <v>Gobierno Autónomo Municipal de Porco</v>
      </c>
      <c r="E899" s="240" t="s">
        <v>1303</v>
      </c>
      <c r="F899" s="241">
        <f ca="1">+IFERROR(INDEX('Hoja de Trabajo para listado'!$A$155:$Z$1048576,MATCH($A899,'Hoja de Trabajo para listado'!$A$155:$A$1048576,0),MATCH((CUADRO!F$4&amp;$E899),'Hoja de Trabajo para listado'!$A$151:$Z$151,0)),0)+IFERROR(INDEX('Hoja de Trabajo para listado'!$AB$155:$BA$1048576,MATCH($A899,'Hoja de Trabajo para listado'!$AB$155:$AB$1048576,0),MATCH((CUADRO!F$4&amp;$E899),'Hoja de Trabajo para listado'!$AB$151:$BA$151,0)),0)+IFERROR(INDEX('Hoja de Trabajo para listado'!$BC$155:$CB$1048576,MATCH($A899,'Hoja de Trabajo para listado'!$BC$155:$BC$1048576,0),MATCH((CUADRO!F$4&amp;$E899),'Hoja de Trabajo para listado'!$BC$151:$CB$151,0)),0)+IFERROR(INDEX('Hoja de Trabajo para listado'!$DE$153:$DG$274,MATCH($A899,'Hoja de Trabajo para listado'!$DE$153:$DE$1048576,0),MATCH((CUADRO!F$4&amp;$E899),'Hoja de Trabajo para listado'!$DE$151:$DG$151,0)),0)+IFERROR(INDEX('Hoja de Trabajo para listado'!$CD$155:$DC$1048576,MATCH($A899,'Hoja de Trabajo para listado'!$CD$155:$CD$1048576,0),MATCH((CUADRO!F$4&amp;$E899),'Hoja de Trabajo para listado'!$CD$151:$DC$151,0)),0)</f>
        <v>0</v>
      </c>
      <c r="G899" s="241">
        <f ca="1">+IFERROR(INDEX('Hoja de Trabajo para listado'!$A$155:$Z$1048576,MATCH($A899,'Hoja de Trabajo para listado'!$A$155:$A$1048576,0),MATCH((CUADRO!G$4&amp;$E899),'Hoja de Trabajo para listado'!$A$151:$Z$151,0)),0)+IFERROR(INDEX('Hoja de Trabajo para listado'!$AB$155:$BA$1048576,MATCH($A899,'Hoja de Trabajo para listado'!$AB$155:$AB$1048576,0),MATCH((CUADRO!G$4&amp;$E899),'Hoja de Trabajo para listado'!$AB$151:$BA$151,0)),0)+IFERROR(INDEX('Hoja de Trabajo para listado'!$BC$155:$CB$1048576,MATCH($A899,'Hoja de Trabajo para listado'!$BC$155:$BC$1048576,0),MATCH((CUADRO!G$4&amp;$E899),'Hoja de Trabajo para listado'!$BC$151:$CB$151,0)),0)+IFERROR(INDEX('Hoja de Trabajo para listado'!$DE$153:$DG$274,MATCH($A899,'Hoja de Trabajo para listado'!$DE$153:$DE$1048576,0),MATCH((CUADRO!G$4&amp;$E899),'Hoja de Trabajo para listado'!$DE$151:$DG$151,0)),0)+IFERROR(INDEX('Hoja de Trabajo para listado'!$CD$155:$DC$1048576,MATCH($A899,'Hoja de Trabajo para listado'!$CD$155:$CD$1048576,0),MATCH((CUADRO!G$4&amp;$E899),'Hoja de Trabajo para listado'!$CD$151:$DC$151,0)),0)</f>
        <v>0</v>
      </c>
      <c r="H899" s="241">
        <f ca="1">+IFERROR(INDEX('Hoja de Trabajo para listado'!$A$155:$Z$1048576,MATCH($A899,'Hoja de Trabajo para listado'!$A$155:$A$1048576,0),MATCH((CUADRO!H$4&amp;$E899),'Hoja de Trabajo para listado'!$A$151:$Z$151,0)),0)+IFERROR(INDEX('Hoja de Trabajo para listado'!$AB$155:$BA$1048576,MATCH($A899,'Hoja de Trabajo para listado'!$AB$155:$AB$1048576,0),MATCH((CUADRO!H$4&amp;$E899),'Hoja de Trabajo para listado'!$AB$151:$BA$151,0)),0)+IFERROR(INDEX('Hoja de Trabajo para listado'!$BC$155:$CB$1048576,MATCH($A899,'Hoja de Trabajo para listado'!$BC$155:$BC$1048576,0),MATCH((CUADRO!H$4&amp;$E899),'Hoja de Trabajo para listado'!$BC$151:$CB$151,0)),0)+IFERROR(INDEX('Hoja de Trabajo para listado'!$DE$153:$DG$274,MATCH($A899,'Hoja de Trabajo para listado'!$DE$153:$DE$1048576,0),MATCH((CUADRO!H$4&amp;$E899),'Hoja de Trabajo para listado'!$DE$151:$DG$151,0)),0)+IFERROR(INDEX('Hoja de Trabajo para listado'!$CD$155:$DC$1048576,MATCH($A899,'Hoja de Trabajo para listado'!$CD$155:$CD$1048576,0),MATCH((CUADRO!H$4&amp;$E899),'Hoja de Trabajo para listado'!$CD$151:$DC$151,0)),0)</f>
        <v>0</v>
      </c>
      <c r="I899" s="241">
        <f ca="1">+IFERROR(INDEX('Hoja de Trabajo para listado'!$A$155:$Z$1048576,MATCH($A899,'Hoja de Trabajo para listado'!$A$155:$A$1048576,0),MATCH((CUADRO!I$4&amp;$E899),'Hoja de Trabajo para listado'!$A$151:$Z$151,0)),0)+IFERROR(INDEX('Hoja de Trabajo para listado'!$AB$155:$BA$1048576,MATCH($A899,'Hoja de Trabajo para listado'!$AB$155:$AB$1048576,0),MATCH((CUADRO!I$4&amp;$E899),'Hoja de Trabajo para listado'!$AB$151:$BA$151,0)),0)+IFERROR(INDEX('Hoja de Trabajo para listado'!$BC$155:$CB$1048576,MATCH($A899,'Hoja de Trabajo para listado'!$BC$155:$BC$1048576,0),MATCH((CUADRO!I$4&amp;$E899),'Hoja de Trabajo para listado'!$BC$151:$CB$151,0)),0)+IFERROR(INDEX('Hoja de Trabajo para listado'!$DE$153:$DG$274,MATCH($A899,'Hoja de Trabajo para listado'!$DE$153:$DE$1048576,0),MATCH((CUADRO!I$4&amp;$E899),'Hoja de Trabajo para listado'!$DE$151:$DG$151,0)),0)+IFERROR(INDEX('Hoja de Trabajo para listado'!$CD$155:$DC$1048576,MATCH($A899,'Hoja de Trabajo para listado'!$CD$155:$CD$1048576,0),MATCH((CUADRO!I$4&amp;$E899),'Hoja de Trabajo para listado'!$CD$151:$DC$151,0)),0)</f>
        <v>0</v>
      </c>
      <c r="J899" s="241">
        <f ca="1">+IFERROR(INDEX('Hoja de Trabajo para listado'!$A$155:$Z$1048576,MATCH($A899,'Hoja de Trabajo para listado'!$A$155:$A$1048576,0),MATCH((CUADRO!J$4&amp;$E899),'Hoja de Trabajo para listado'!$A$151:$Z$151,0)),0)+IFERROR(INDEX('Hoja de Trabajo para listado'!$AB$155:$BA$1048576,MATCH($A899,'Hoja de Trabajo para listado'!$AB$155:$AB$1048576,0),MATCH((CUADRO!J$4&amp;$E899),'Hoja de Trabajo para listado'!$AB$151:$BA$151,0)),0)+IFERROR(INDEX('Hoja de Trabajo para listado'!$BC$155:$CB$1048576,MATCH($A899,'Hoja de Trabajo para listado'!$BC$155:$BC$1048576,0),MATCH((CUADRO!J$4&amp;$E899),'Hoja de Trabajo para listado'!$BC$151:$CB$151,0)),0)+IFERROR(INDEX('Hoja de Trabajo para listado'!$DE$153:$DG$274,MATCH($A899,'Hoja de Trabajo para listado'!$DE$153:$DE$1048576,0),MATCH((CUADRO!J$4&amp;$E899),'Hoja de Trabajo para listado'!$DE$151:$DG$151,0)),0)+IFERROR(INDEX('Hoja de Trabajo para listado'!$CD$155:$DC$1048576,MATCH($A899,'Hoja de Trabajo para listado'!$CD$155:$CD$1048576,0),MATCH((CUADRO!J$4&amp;$E899),'Hoja de Trabajo para listado'!$CD$151:$DC$151,0)),0)</f>
        <v>0</v>
      </c>
      <c r="K899" s="241">
        <f ca="1">+IFERROR(INDEX('Hoja de Trabajo para listado'!$A$155:$Z$1048576,MATCH($A899,'Hoja de Trabajo para listado'!$A$155:$A$1048576,0),MATCH((CUADRO!K$4&amp;$E899),'Hoja de Trabajo para listado'!$A$151:$Z$151,0)),0)+IFERROR(INDEX('Hoja de Trabajo para listado'!$AB$155:$BA$1048576,MATCH($A899,'Hoja de Trabajo para listado'!$AB$155:$AB$1048576,0),MATCH((CUADRO!K$4&amp;$E899),'Hoja de Trabajo para listado'!$AB$151:$BA$151,0)),0)+IFERROR(INDEX('Hoja de Trabajo para listado'!$BC$155:$CB$1048576,MATCH($A899,'Hoja de Trabajo para listado'!$BC$155:$BC$1048576,0),MATCH((CUADRO!K$4&amp;$E899),'Hoja de Trabajo para listado'!$BC$151:$CB$151,0)),0)+IFERROR(INDEX('Hoja de Trabajo para listado'!$DE$153:$DG$274,MATCH($A899,'Hoja de Trabajo para listado'!$DE$153:$DE$1048576,0),MATCH((CUADRO!K$4&amp;$E899),'Hoja de Trabajo para listado'!$DE$151:$DG$151,0)),0)+IFERROR(INDEX('Hoja de Trabajo para listado'!$CD$155:$DC$1048576,MATCH($A899,'Hoja de Trabajo para listado'!$CD$155:$CD$1048576,0),MATCH((CUADRO!K$4&amp;$E899),'Hoja de Trabajo para listado'!$CD$151:$DC$151,0)),0)</f>
        <v>0</v>
      </c>
      <c r="L899" s="241">
        <f ca="1">+IFERROR(INDEX('Hoja de Trabajo para listado'!$A$155:$Z$1048576,MATCH($A899,'Hoja de Trabajo para listado'!$A$155:$A$1048576,0),MATCH((CUADRO!L$4&amp;$E899),'Hoja de Trabajo para listado'!$A$151:$Z$151,0)),0)+IFERROR(INDEX('Hoja de Trabajo para listado'!$AB$155:$BA$1048576,MATCH($A899,'Hoja de Trabajo para listado'!$AB$155:$AB$1048576,0),MATCH((CUADRO!L$4&amp;$E899),'Hoja de Trabajo para listado'!$AB$151:$BA$151,0)),0)+IFERROR(INDEX('Hoja de Trabajo para listado'!$BC$155:$CB$1048576,MATCH($A899,'Hoja de Trabajo para listado'!$BC$155:$BC$1048576,0),MATCH((CUADRO!L$4&amp;$E899),'Hoja de Trabajo para listado'!$BC$151:$CB$151,0)),0)+IFERROR(INDEX('Hoja de Trabajo para listado'!$DE$153:$DG$274,MATCH($A899,'Hoja de Trabajo para listado'!$DE$153:$DE$1048576,0),MATCH((CUADRO!L$4&amp;$E899),'Hoja de Trabajo para listado'!$DE$151:$DG$151,0)),0)+IFERROR(INDEX('Hoja de Trabajo para listado'!$CD$155:$DC$1048576,MATCH($A899,'Hoja de Trabajo para listado'!$CD$155:$CD$1048576,0),MATCH((CUADRO!L$4&amp;$E899),'Hoja de Trabajo para listado'!$CD$151:$DC$151,0)),0)</f>
        <v>0</v>
      </c>
      <c r="M899" s="241">
        <f ca="1">+IFERROR(INDEX('Hoja de Trabajo para listado'!$A$155:$Z$1048576,MATCH($A899,'Hoja de Trabajo para listado'!$A$155:$A$1048576,0),MATCH((CUADRO!M$4&amp;$E899),'Hoja de Trabajo para listado'!$A$151:$Z$151,0)),0)+IFERROR(INDEX('Hoja de Trabajo para listado'!$AB$155:$BA$1048576,MATCH($A899,'Hoja de Trabajo para listado'!$AB$155:$AB$1048576,0),MATCH((CUADRO!M$4&amp;$E899),'Hoja de Trabajo para listado'!$AB$151:$BA$151,0)),0)+IFERROR(INDEX('Hoja de Trabajo para listado'!$BC$155:$CB$1048576,MATCH($A899,'Hoja de Trabajo para listado'!$BC$155:$BC$1048576,0),MATCH((CUADRO!M$4&amp;$E899),'Hoja de Trabajo para listado'!$BC$151:$CB$151,0)),0)+IFERROR(INDEX('Hoja de Trabajo para listado'!$DE$153:$DG$274,MATCH($A899,'Hoja de Trabajo para listado'!$DE$153:$DE$1048576,0),MATCH((CUADRO!M$4&amp;$E899),'Hoja de Trabajo para listado'!$DE$151:$DG$151,0)),0)+IFERROR(INDEX('Hoja de Trabajo para listado'!$CD$155:$DC$1048576,MATCH($A899,'Hoja de Trabajo para listado'!$CD$155:$CD$1048576,0),MATCH((CUADRO!M$4&amp;$E899),'Hoja de Trabajo para listado'!$CD$151:$DC$151,0)),0)</f>
        <v>0</v>
      </c>
      <c r="N899" s="241">
        <f ca="1">+IFERROR(INDEX('Hoja de Trabajo para listado'!$A$155:$Z$1048576,MATCH($A899,'Hoja de Trabajo para listado'!$A$155:$A$1048576,0),MATCH((CUADRO!N$4&amp;$E899),'Hoja de Trabajo para listado'!$A$151:$Z$151,0)),0)+IFERROR(INDEX('Hoja de Trabajo para listado'!$AB$155:$BA$1048576,MATCH($A899,'Hoja de Trabajo para listado'!$AB$155:$AB$1048576,0),MATCH((CUADRO!N$4&amp;$E899),'Hoja de Trabajo para listado'!$AB$151:$BA$151,0)),0)+IFERROR(INDEX('Hoja de Trabajo para listado'!$BC$155:$CB$1048576,MATCH($A899,'Hoja de Trabajo para listado'!$BC$155:$BC$1048576,0),MATCH((CUADRO!N$4&amp;$E899),'Hoja de Trabajo para listado'!$BC$151:$CB$151,0)),0)+IFERROR(INDEX('Hoja de Trabajo para listado'!$DE$153:$DG$274,MATCH($A899,'Hoja de Trabajo para listado'!$DE$153:$DE$1048576,0),MATCH((CUADRO!N$4&amp;$E899),'Hoja de Trabajo para listado'!$DE$151:$DG$151,0)),0)+IFERROR(INDEX('Hoja de Trabajo para listado'!$CD$155:$DC$1048576,MATCH($A899,'Hoja de Trabajo para listado'!$CD$155:$CD$1048576,0),MATCH((CUADRO!N$4&amp;$E899),'Hoja de Trabajo para listado'!$CD$151:$DC$151,0)),0)</f>
        <v>0</v>
      </c>
      <c r="O899" s="241">
        <f ca="1">+IFERROR(INDEX('Hoja de Trabajo para listado'!$A$155:$Z$1048576,MATCH($A899,'Hoja de Trabajo para listado'!$A$155:$A$1048576,0),MATCH((CUADRO!O$4&amp;$E899),'Hoja de Trabajo para listado'!$A$151:$Z$151,0)),0)+IFERROR(INDEX('Hoja de Trabajo para listado'!$AB$155:$BA$1048576,MATCH($A899,'Hoja de Trabajo para listado'!$AB$155:$AB$1048576,0),MATCH((CUADRO!O$4&amp;$E899),'Hoja de Trabajo para listado'!$AB$151:$BA$151,0)),0)+IFERROR(INDEX('Hoja de Trabajo para listado'!$BC$155:$CB$1048576,MATCH($A899,'Hoja de Trabajo para listado'!$BC$155:$BC$1048576,0),MATCH((CUADRO!O$4&amp;$E899),'Hoja de Trabajo para listado'!$BC$151:$CB$151,0)),0)+IFERROR(INDEX('Hoja de Trabajo para listado'!$DE$153:$DG$274,MATCH($A899,'Hoja de Trabajo para listado'!$DE$153:$DE$1048576,0),MATCH((CUADRO!O$4&amp;$E899),'Hoja de Trabajo para listado'!$DE$151:$DG$151,0)),0)+IFERROR(INDEX('Hoja de Trabajo para listado'!$CD$155:$DC$1048576,MATCH($A899,'Hoja de Trabajo para listado'!$CD$155:$CD$1048576,0),MATCH((CUADRO!O$4&amp;$E899),'Hoja de Trabajo para listado'!$CD$151:$DC$151,0)),0)</f>
        <v>0</v>
      </c>
      <c r="P899" s="241">
        <f ca="1">+IFERROR(INDEX('Hoja de Trabajo para listado'!$A$155:$Z$1048576,MATCH($A899,'Hoja de Trabajo para listado'!$A$155:$A$1048576,0),MATCH((CUADRO!P$4&amp;$E899),'Hoja de Trabajo para listado'!$A$151:$Z$151,0)),0)+IFERROR(INDEX('Hoja de Trabajo para listado'!$AB$155:$BA$1048576,MATCH($A899,'Hoja de Trabajo para listado'!$AB$155:$AB$1048576,0),MATCH((CUADRO!P$4&amp;$E899),'Hoja de Trabajo para listado'!$AB$151:$BA$151,0)),0)+IFERROR(INDEX('Hoja de Trabajo para listado'!$BC$155:$CB$1048576,MATCH($A899,'Hoja de Trabajo para listado'!$BC$155:$BC$1048576,0),MATCH((CUADRO!P$4&amp;$E899),'Hoja de Trabajo para listado'!$BC$151:$CB$151,0)),0)+IFERROR(INDEX('Hoja de Trabajo para listado'!$DE$153:$DG$274,MATCH($A899,'Hoja de Trabajo para listado'!$DE$153:$DE$1048576,0),MATCH((CUADRO!P$4&amp;$E899),'Hoja de Trabajo para listado'!$DE$151:$DG$151,0)),0)+IFERROR(INDEX('Hoja de Trabajo para listado'!$CD$155:$DC$1048576,MATCH($A899,'Hoja de Trabajo para listado'!$CD$155:$CD$1048576,0),MATCH((CUADRO!P$4&amp;$E899),'Hoja de Trabajo para listado'!$CD$151:$DC$151,0)),0)</f>
        <v>0</v>
      </c>
      <c r="Q899" s="241">
        <f ca="1">+IFERROR(INDEX('Hoja de Trabajo para listado'!$A$155:$Z$1048576,MATCH($A899,'Hoja de Trabajo para listado'!$A$155:$A$1048576,0),MATCH((CUADRO!Q$4&amp;$E899),'Hoja de Trabajo para listado'!$A$151:$Z$151,0)),0)+IFERROR(INDEX('Hoja de Trabajo para listado'!$AB$155:$BA$1048576,MATCH($A899,'Hoja de Trabajo para listado'!$AB$155:$AB$1048576,0),MATCH((CUADRO!Q$4&amp;$E899),'Hoja de Trabajo para listado'!$AB$151:$BA$151,0)),0)+IFERROR(INDEX('Hoja de Trabajo para listado'!$BC$155:$CB$1048576,MATCH($A899,'Hoja de Trabajo para listado'!$BC$155:$BC$1048576,0),MATCH((CUADRO!Q$4&amp;$E899),'Hoja de Trabajo para listado'!$BC$151:$CB$151,0)),0)+IFERROR(INDEX('Hoja de Trabajo para listado'!$DE$153:$DG$274,MATCH($A899,'Hoja de Trabajo para listado'!$DE$153:$DE$1048576,0),MATCH((CUADRO!Q$4&amp;$E899),'Hoja de Trabajo para listado'!$DE$151:$DG$151,0)),0)+IFERROR(INDEX('Hoja de Trabajo para listado'!$CD$155:$DC$1048576,MATCH($A899,'Hoja de Trabajo para listado'!$CD$155:$CD$1048576,0),MATCH((CUADRO!Q$4&amp;$E899),'Hoja de Trabajo para listado'!$CD$151:$DC$151,0)),0)</f>
        <v>0</v>
      </c>
      <c r="R899" s="241">
        <f t="shared" ca="1" si="33"/>
        <v>0</v>
      </c>
      <c r="S899" s="247"/>
      <c r="T899" s="241">
        <f ca="1">+T900</f>
        <v>0</v>
      </c>
      <c r="U899" s="240">
        <f t="shared" si="34"/>
        <v>1</v>
      </c>
      <c r="V899" s="327" t="str">
        <f>+VLOOKUP(A899,bd_lista!$A$3:$E$592,5,FALSE)</f>
        <v>Gobiernos Autonomos Municipales</v>
      </c>
      <c r="W899" s="397" t="str">
        <f>+V899</f>
        <v>Gobiernos Autonomos Municipales</v>
      </c>
      <c r="X899" s="240">
        <f>+VLOOKUP(A899,[4]Sheet1!$A$13:$D$744,4,FALSE)</f>
        <v>0</v>
      </c>
      <c r="Y899" s="240" t="e">
        <f>+VLOOKUP(X899,bd_lista!$A$3:$C$592,3,FALSE)</f>
        <v>#N/A</v>
      </c>
      <c r="Z899" s="290">
        <f>+X899</f>
        <v>0</v>
      </c>
      <c r="AA899" s="291" t="e">
        <f>+Y899</f>
        <v>#N/A</v>
      </c>
    </row>
    <row r="900" spans="1:27" customFormat="1" ht="15" hidden="1" customHeight="1">
      <c r="A900" s="32">
        <v>1532</v>
      </c>
      <c r="B900" s="394"/>
      <c r="C900" s="245" t="str">
        <f>+VLOOKUP(A900,bd_lista!$A$3:$C$592,3,FALSE)</f>
        <v>Gobierno Autónomo Municipal de Porco</v>
      </c>
      <c r="D900" s="396"/>
      <c r="E900" s="242" t="s">
        <v>1304</v>
      </c>
      <c r="F900" s="243">
        <f ca="1">+IFERROR(INDEX('Hoja de Trabajo para listado'!$A$155:$Z$1048576,MATCH($A900,'Hoja de Trabajo para listado'!$A$155:$A$1048576,0),MATCH((CUADRO!F$4&amp;$E900),'Hoja de Trabajo para listado'!$A$151:$Z$151,0)),0)+IFERROR(INDEX('Hoja de Trabajo para listado'!$AB$155:$BA$1048576,MATCH($A900,'Hoja de Trabajo para listado'!$AB$155:$AB$1048576,0),MATCH((CUADRO!F$4&amp;$E900),'Hoja de Trabajo para listado'!$AB$151:$BA$151,0)),0)+IFERROR(INDEX('Hoja de Trabajo para listado'!$BC$155:$CB$1048576,MATCH($A900,'Hoja de Trabajo para listado'!$BC$155:$BC$1048576,0),MATCH((CUADRO!F$4&amp;$E900),'Hoja de Trabajo para listado'!$BC$151:$CB$151,0)),0)+IFERROR(INDEX('Hoja de Trabajo para listado'!$DE$153:$DG$274,MATCH($A900,'Hoja de Trabajo para listado'!$DE$153:$DE$1048576,0),MATCH((CUADRO!F$4&amp;$E900),'Hoja de Trabajo para listado'!$DE$151:$DG$151,0)),0)+IFERROR(INDEX('Hoja de Trabajo para listado'!$CD$155:$DC$1048576,MATCH($A900,'Hoja de Trabajo para listado'!$CD$155:$CD$1048576,0),MATCH((CUADRO!F$4&amp;$E900),'Hoja de Trabajo para listado'!$CD$151:$DC$151,0)),0)</f>
        <v>0</v>
      </c>
      <c r="G900" s="243">
        <f ca="1">+IFERROR(INDEX('Hoja de Trabajo para listado'!$A$155:$Z$1048576,MATCH($A900,'Hoja de Trabajo para listado'!$A$155:$A$1048576,0),MATCH((CUADRO!G$4&amp;$E900),'Hoja de Trabajo para listado'!$A$151:$Z$151,0)),0)+IFERROR(INDEX('Hoja de Trabajo para listado'!$AB$155:$BA$1048576,MATCH($A900,'Hoja de Trabajo para listado'!$AB$155:$AB$1048576,0),MATCH((CUADRO!G$4&amp;$E900),'Hoja de Trabajo para listado'!$AB$151:$BA$151,0)),0)+IFERROR(INDEX('Hoja de Trabajo para listado'!$BC$155:$CB$1048576,MATCH($A900,'Hoja de Trabajo para listado'!$BC$155:$BC$1048576,0),MATCH((CUADRO!G$4&amp;$E900),'Hoja de Trabajo para listado'!$BC$151:$CB$151,0)),0)+IFERROR(INDEX('Hoja de Trabajo para listado'!$DE$153:$DG$274,MATCH($A900,'Hoja de Trabajo para listado'!$DE$153:$DE$1048576,0),MATCH((CUADRO!G$4&amp;$E900),'Hoja de Trabajo para listado'!$DE$151:$DG$151,0)),0)+IFERROR(INDEX('Hoja de Trabajo para listado'!$CD$155:$DC$1048576,MATCH($A900,'Hoja de Trabajo para listado'!$CD$155:$CD$1048576,0),MATCH((CUADRO!G$4&amp;$E900),'Hoja de Trabajo para listado'!$CD$151:$DC$151,0)),0)</f>
        <v>0</v>
      </c>
      <c r="H900" s="243">
        <f ca="1">+IFERROR(INDEX('Hoja de Trabajo para listado'!$A$155:$Z$1048576,MATCH($A900,'Hoja de Trabajo para listado'!$A$155:$A$1048576,0),MATCH((CUADRO!H$4&amp;$E900),'Hoja de Trabajo para listado'!$A$151:$Z$151,0)),0)+IFERROR(INDEX('Hoja de Trabajo para listado'!$AB$155:$BA$1048576,MATCH($A900,'Hoja de Trabajo para listado'!$AB$155:$AB$1048576,0),MATCH((CUADRO!H$4&amp;$E900),'Hoja de Trabajo para listado'!$AB$151:$BA$151,0)),0)+IFERROR(INDEX('Hoja de Trabajo para listado'!$BC$155:$CB$1048576,MATCH($A900,'Hoja de Trabajo para listado'!$BC$155:$BC$1048576,0),MATCH((CUADRO!H$4&amp;$E900),'Hoja de Trabajo para listado'!$BC$151:$CB$151,0)),0)+IFERROR(INDEX('Hoja de Trabajo para listado'!$DE$153:$DG$274,MATCH($A900,'Hoja de Trabajo para listado'!$DE$153:$DE$1048576,0),MATCH((CUADRO!H$4&amp;$E900),'Hoja de Trabajo para listado'!$DE$151:$DG$151,0)),0)+IFERROR(INDEX('Hoja de Trabajo para listado'!$CD$155:$DC$1048576,MATCH($A900,'Hoja de Trabajo para listado'!$CD$155:$CD$1048576,0),MATCH((CUADRO!H$4&amp;$E900),'Hoja de Trabajo para listado'!$CD$151:$DC$151,0)),0)</f>
        <v>0</v>
      </c>
      <c r="I900" s="243">
        <f ca="1">+IFERROR(INDEX('Hoja de Trabajo para listado'!$A$155:$Z$1048576,MATCH($A900,'Hoja de Trabajo para listado'!$A$155:$A$1048576,0),MATCH((CUADRO!I$4&amp;$E900),'Hoja de Trabajo para listado'!$A$151:$Z$151,0)),0)+IFERROR(INDEX('Hoja de Trabajo para listado'!$AB$155:$BA$1048576,MATCH($A900,'Hoja de Trabajo para listado'!$AB$155:$AB$1048576,0),MATCH((CUADRO!I$4&amp;$E900),'Hoja de Trabajo para listado'!$AB$151:$BA$151,0)),0)+IFERROR(INDEX('Hoja de Trabajo para listado'!$BC$155:$CB$1048576,MATCH($A900,'Hoja de Trabajo para listado'!$BC$155:$BC$1048576,0),MATCH((CUADRO!I$4&amp;$E900),'Hoja de Trabajo para listado'!$BC$151:$CB$151,0)),0)+IFERROR(INDEX('Hoja de Trabajo para listado'!$DE$153:$DG$274,MATCH($A900,'Hoja de Trabajo para listado'!$DE$153:$DE$1048576,0),MATCH((CUADRO!I$4&amp;$E900),'Hoja de Trabajo para listado'!$DE$151:$DG$151,0)),0)+IFERROR(INDEX('Hoja de Trabajo para listado'!$CD$155:$DC$1048576,MATCH($A900,'Hoja de Trabajo para listado'!$CD$155:$CD$1048576,0),MATCH((CUADRO!I$4&amp;$E900),'Hoja de Trabajo para listado'!$CD$151:$DC$151,0)),0)</f>
        <v>0</v>
      </c>
      <c r="J900" s="243">
        <f ca="1">+IFERROR(INDEX('Hoja de Trabajo para listado'!$A$155:$Z$1048576,MATCH($A900,'Hoja de Trabajo para listado'!$A$155:$A$1048576,0),MATCH((CUADRO!J$4&amp;$E900),'Hoja de Trabajo para listado'!$A$151:$Z$151,0)),0)+IFERROR(INDEX('Hoja de Trabajo para listado'!$AB$155:$BA$1048576,MATCH($A900,'Hoja de Trabajo para listado'!$AB$155:$AB$1048576,0),MATCH((CUADRO!J$4&amp;$E900),'Hoja de Trabajo para listado'!$AB$151:$BA$151,0)),0)+IFERROR(INDEX('Hoja de Trabajo para listado'!$BC$155:$CB$1048576,MATCH($A900,'Hoja de Trabajo para listado'!$BC$155:$BC$1048576,0),MATCH((CUADRO!J$4&amp;$E900),'Hoja de Trabajo para listado'!$BC$151:$CB$151,0)),0)+IFERROR(INDEX('Hoja de Trabajo para listado'!$DE$153:$DG$274,MATCH($A900,'Hoja de Trabajo para listado'!$DE$153:$DE$1048576,0),MATCH((CUADRO!J$4&amp;$E900),'Hoja de Trabajo para listado'!$DE$151:$DG$151,0)),0)+IFERROR(INDEX('Hoja de Trabajo para listado'!$CD$155:$DC$1048576,MATCH($A900,'Hoja de Trabajo para listado'!$CD$155:$CD$1048576,0),MATCH((CUADRO!J$4&amp;$E900),'Hoja de Trabajo para listado'!$CD$151:$DC$151,0)),0)</f>
        <v>0</v>
      </c>
      <c r="K900" s="243">
        <f ca="1">+IFERROR(INDEX('Hoja de Trabajo para listado'!$A$155:$Z$1048576,MATCH($A900,'Hoja de Trabajo para listado'!$A$155:$A$1048576,0),MATCH((CUADRO!K$4&amp;$E900),'Hoja de Trabajo para listado'!$A$151:$Z$151,0)),0)+IFERROR(INDEX('Hoja de Trabajo para listado'!$AB$155:$BA$1048576,MATCH($A900,'Hoja de Trabajo para listado'!$AB$155:$AB$1048576,0),MATCH((CUADRO!K$4&amp;$E900),'Hoja de Trabajo para listado'!$AB$151:$BA$151,0)),0)+IFERROR(INDEX('Hoja de Trabajo para listado'!$BC$155:$CB$1048576,MATCH($A900,'Hoja de Trabajo para listado'!$BC$155:$BC$1048576,0),MATCH((CUADRO!K$4&amp;$E900),'Hoja de Trabajo para listado'!$BC$151:$CB$151,0)),0)+IFERROR(INDEX('Hoja de Trabajo para listado'!$DE$153:$DG$274,MATCH($A900,'Hoja de Trabajo para listado'!$DE$153:$DE$1048576,0),MATCH((CUADRO!K$4&amp;$E900),'Hoja de Trabajo para listado'!$DE$151:$DG$151,0)),0)+IFERROR(INDEX('Hoja de Trabajo para listado'!$CD$155:$DC$1048576,MATCH($A900,'Hoja de Trabajo para listado'!$CD$155:$CD$1048576,0),MATCH((CUADRO!K$4&amp;$E900),'Hoja de Trabajo para listado'!$CD$151:$DC$151,0)),0)</f>
        <v>0</v>
      </c>
      <c r="L900" s="243">
        <f ca="1">+IFERROR(INDEX('Hoja de Trabajo para listado'!$A$155:$Z$1048576,MATCH($A900,'Hoja de Trabajo para listado'!$A$155:$A$1048576,0),MATCH((CUADRO!L$4&amp;$E900),'Hoja de Trabajo para listado'!$A$151:$Z$151,0)),0)+IFERROR(INDEX('Hoja de Trabajo para listado'!$AB$155:$BA$1048576,MATCH($A900,'Hoja de Trabajo para listado'!$AB$155:$AB$1048576,0),MATCH((CUADRO!L$4&amp;$E900),'Hoja de Trabajo para listado'!$AB$151:$BA$151,0)),0)+IFERROR(INDEX('Hoja de Trabajo para listado'!$BC$155:$CB$1048576,MATCH($A900,'Hoja de Trabajo para listado'!$BC$155:$BC$1048576,0),MATCH((CUADRO!L$4&amp;$E900),'Hoja de Trabajo para listado'!$BC$151:$CB$151,0)),0)+IFERROR(INDEX('Hoja de Trabajo para listado'!$DE$153:$DG$274,MATCH($A900,'Hoja de Trabajo para listado'!$DE$153:$DE$1048576,0),MATCH((CUADRO!L$4&amp;$E900),'Hoja de Trabajo para listado'!$DE$151:$DG$151,0)),0)+IFERROR(INDEX('Hoja de Trabajo para listado'!$CD$155:$DC$1048576,MATCH($A900,'Hoja de Trabajo para listado'!$CD$155:$CD$1048576,0),MATCH((CUADRO!L$4&amp;$E900),'Hoja de Trabajo para listado'!$CD$151:$DC$151,0)),0)</f>
        <v>0</v>
      </c>
      <c r="M900" s="243">
        <f ca="1">+IFERROR(INDEX('Hoja de Trabajo para listado'!$A$155:$Z$1048576,MATCH($A900,'Hoja de Trabajo para listado'!$A$155:$A$1048576,0),MATCH((CUADRO!M$4&amp;$E900),'Hoja de Trabajo para listado'!$A$151:$Z$151,0)),0)+IFERROR(INDEX('Hoja de Trabajo para listado'!$AB$155:$BA$1048576,MATCH($A900,'Hoja de Trabajo para listado'!$AB$155:$AB$1048576,0),MATCH((CUADRO!M$4&amp;$E900),'Hoja de Trabajo para listado'!$AB$151:$BA$151,0)),0)+IFERROR(INDEX('Hoja de Trabajo para listado'!$BC$155:$CB$1048576,MATCH($A900,'Hoja de Trabajo para listado'!$BC$155:$BC$1048576,0),MATCH((CUADRO!M$4&amp;$E900),'Hoja de Trabajo para listado'!$BC$151:$CB$151,0)),0)+IFERROR(INDEX('Hoja de Trabajo para listado'!$DE$153:$DG$274,MATCH($A900,'Hoja de Trabajo para listado'!$DE$153:$DE$1048576,0),MATCH((CUADRO!M$4&amp;$E900),'Hoja de Trabajo para listado'!$DE$151:$DG$151,0)),0)+IFERROR(INDEX('Hoja de Trabajo para listado'!$CD$155:$DC$1048576,MATCH($A900,'Hoja de Trabajo para listado'!$CD$155:$CD$1048576,0),MATCH((CUADRO!M$4&amp;$E900),'Hoja de Trabajo para listado'!$CD$151:$DC$151,0)),0)</f>
        <v>0</v>
      </c>
      <c r="N900" s="243">
        <f ca="1">+IFERROR(INDEX('Hoja de Trabajo para listado'!$A$155:$Z$1048576,MATCH($A900,'Hoja de Trabajo para listado'!$A$155:$A$1048576,0),MATCH((CUADRO!N$4&amp;$E900),'Hoja de Trabajo para listado'!$A$151:$Z$151,0)),0)+IFERROR(INDEX('Hoja de Trabajo para listado'!$AB$155:$BA$1048576,MATCH($A900,'Hoja de Trabajo para listado'!$AB$155:$AB$1048576,0),MATCH((CUADRO!N$4&amp;$E900),'Hoja de Trabajo para listado'!$AB$151:$BA$151,0)),0)+IFERROR(INDEX('Hoja de Trabajo para listado'!$BC$155:$CB$1048576,MATCH($A900,'Hoja de Trabajo para listado'!$BC$155:$BC$1048576,0),MATCH((CUADRO!N$4&amp;$E900),'Hoja de Trabajo para listado'!$BC$151:$CB$151,0)),0)+IFERROR(INDEX('Hoja de Trabajo para listado'!$DE$153:$DG$274,MATCH($A900,'Hoja de Trabajo para listado'!$DE$153:$DE$1048576,0),MATCH((CUADRO!N$4&amp;$E900),'Hoja de Trabajo para listado'!$DE$151:$DG$151,0)),0)+IFERROR(INDEX('Hoja de Trabajo para listado'!$CD$155:$DC$1048576,MATCH($A900,'Hoja de Trabajo para listado'!$CD$155:$CD$1048576,0),MATCH((CUADRO!N$4&amp;$E900),'Hoja de Trabajo para listado'!$CD$151:$DC$151,0)),0)</f>
        <v>0</v>
      </c>
      <c r="O900" s="243">
        <f ca="1">+IFERROR(INDEX('Hoja de Trabajo para listado'!$A$155:$Z$1048576,MATCH($A900,'Hoja de Trabajo para listado'!$A$155:$A$1048576,0),MATCH((CUADRO!O$4&amp;$E900),'Hoja de Trabajo para listado'!$A$151:$Z$151,0)),0)+IFERROR(INDEX('Hoja de Trabajo para listado'!$AB$155:$BA$1048576,MATCH($A900,'Hoja de Trabajo para listado'!$AB$155:$AB$1048576,0),MATCH((CUADRO!O$4&amp;$E900),'Hoja de Trabajo para listado'!$AB$151:$BA$151,0)),0)+IFERROR(INDEX('Hoja de Trabajo para listado'!$BC$155:$CB$1048576,MATCH($A900,'Hoja de Trabajo para listado'!$BC$155:$BC$1048576,0),MATCH((CUADRO!O$4&amp;$E900),'Hoja de Trabajo para listado'!$BC$151:$CB$151,0)),0)+IFERROR(INDEX('Hoja de Trabajo para listado'!$DE$153:$DG$274,MATCH($A900,'Hoja de Trabajo para listado'!$DE$153:$DE$1048576,0),MATCH((CUADRO!O$4&amp;$E900),'Hoja de Trabajo para listado'!$DE$151:$DG$151,0)),0)+IFERROR(INDEX('Hoja de Trabajo para listado'!$CD$155:$DC$1048576,MATCH($A900,'Hoja de Trabajo para listado'!$CD$155:$CD$1048576,0),MATCH((CUADRO!O$4&amp;$E900),'Hoja de Trabajo para listado'!$CD$151:$DC$151,0)),0)</f>
        <v>0</v>
      </c>
      <c r="P900" s="243">
        <f ca="1">+IFERROR(INDEX('Hoja de Trabajo para listado'!$A$155:$Z$1048576,MATCH($A900,'Hoja de Trabajo para listado'!$A$155:$A$1048576,0),MATCH((CUADRO!P$4&amp;$E900),'Hoja de Trabajo para listado'!$A$151:$Z$151,0)),0)+IFERROR(INDEX('Hoja de Trabajo para listado'!$AB$155:$BA$1048576,MATCH($A900,'Hoja de Trabajo para listado'!$AB$155:$AB$1048576,0),MATCH((CUADRO!P$4&amp;$E900),'Hoja de Trabajo para listado'!$AB$151:$BA$151,0)),0)+IFERROR(INDEX('Hoja de Trabajo para listado'!$BC$155:$CB$1048576,MATCH($A900,'Hoja de Trabajo para listado'!$BC$155:$BC$1048576,0),MATCH((CUADRO!P$4&amp;$E900),'Hoja de Trabajo para listado'!$BC$151:$CB$151,0)),0)+IFERROR(INDEX('Hoja de Trabajo para listado'!$DE$153:$DG$274,MATCH($A900,'Hoja de Trabajo para listado'!$DE$153:$DE$1048576,0),MATCH((CUADRO!P$4&amp;$E900),'Hoja de Trabajo para listado'!$DE$151:$DG$151,0)),0)+IFERROR(INDEX('Hoja de Trabajo para listado'!$CD$155:$DC$1048576,MATCH($A900,'Hoja de Trabajo para listado'!$CD$155:$CD$1048576,0),MATCH((CUADRO!P$4&amp;$E900),'Hoja de Trabajo para listado'!$CD$151:$DC$151,0)),0)</f>
        <v>0</v>
      </c>
      <c r="Q900" s="243">
        <f ca="1">+IFERROR(INDEX('Hoja de Trabajo para listado'!$A$155:$Z$1048576,MATCH($A900,'Hoja de Trabajo para listado'!$A$155:$A$1048576,0),MATCH((CUADRO!Q$4&amp;$E900),'Hoja de Trabajo para listado'!$A$151:$Z$151,0)),0)+IFERROR(INDEX('Hoja de Trabajo para listado'!$AB$155:$BA$1048576,MATCH($A900,'Hoja de Trabajo para listado'!$AB$155:$AB$1048576,0),MATCH((CUADRO!Q$4&amp;$E900),'Hoja de Trabajo para listado'!$AB$151:$BA$151,0)),0)+IFERROR(INDEX('Hoja de Trabajo para listado'!$BC$155:$CB$1048576,MATCH($A900,'Hoja de Trabajo para listado'!$BC$155:$BC$1048576,0),MATCH((CUADRO!Q$4&amp;$E900),'Hoja de Trabajo para listado'!$BC$151:$CB$151,0)),0)+IFERROR(INDEX('Hoja de Trabajo para listado'!$DE$153:$DG$274,MATCH($A900,'Hoja de Trabajo para listado'!$DE$153:$DE$1048576,0),MATCH((CUADRO!Q$4&amp;$E900),'Hoja de Trabajo para listado'!$DE$151:$DG$151,0)),0)+IFERROR(INDEX('Hoja de Trabajo para listado'!$CD$155:$DC$1048576,MATCH($A900,'Hoja de Trabajo para listado'!$CD$155:$CD$1048576,0),MATCH((CUADRO!Q$4&amp;$E900),'Hoja de Trabajo para listado'!$CD$151:$DC$151,0)),0)</f>
        <v>0</v>
      </c>
      <c r="R900" s="243">
        <f t="shared" ca="1" si="33"/>
        <v>0</v>
      </c>
      <c r="S900" s="256">
        <f ca="1">+R899+R900</f>
        <v>0</v>
      </c>
      <c r="T900" s="243">
        <f ca="1">+S900</f>
        <v>0</v>
      </c>
      <c r="U900" s="242">
        <f t="shared" si="34"/>
        <v>2</v>
      </c>
      <c r="V900" s="327" t="str">
        <f>+VLOOKUP(A900,bd_lista!$A$3:$E$592,5,FALSE)</f>
        <v>Gobiernos Autonomos Municipales</v>
      </c>
      <c r="W900" s="398"/>
      <c r="X900" s="240">
        <f>+VLOOKUP(A900,[4]Sheet1!$A$13:$D$744,4,FALSE)</f>
        <v>0</v>
      </c>
      <c r="Y900" s="240" t="e">
        <f>+VLOOKUP(X900,bd_lista!$A$3:$C$592,3,FALSE)</f>
        <v>#N/A</v>
      </c>
      <c r="Z900" s="288"/>
      <c r="AA900" s="289"/>
    </row>
    <row r="901" spans="1:27" customFormat="1" ht="15" hidden="1" customHeight="1">
      <c r="A901" s="32">
        <v>1533</v>
      </c>
      <c r="B901" s="393">
        <f>+A901</f>
        <v>1533</v>
      </c>
      <c r="C901" s="245" t="str">
        <f>+VLOOKUP(A901,bd_lista!$A$3:$C$592,3,FALSE)</f>
        <v>Gobierno Autónomo Municipal de Arampampa</v>
      </c>
      <c r="D901" s="395" t="str">
        <f>+C901</f>
        <v>Gobierno Autónomo Municipal de Arampampa</v>
      </c>
      <c r="E901" s="240" t="s">
        <v>1303</v>
      </c>
      <c r="F901" s="241">
        <f ca="1">+IFERROR(INDEX('Hoja de Trabajo para listado'!$A$155:$Z$1048576,MATCH($A901,'Hoja de Trabajo para listado'!$A$155:$A$1048576,0),MATCH((CUADRO!F$4&amp;$E901),'Hoja de Trabajo para listado'!$A$151:$Z$151,0)),0)+IFERROR(INDEX('Hoja de Trabajo para listado'!$AB$155:$BA$1048576,MATCH($A901,'Hoja de Trabajo para listado'!$AB$155:$AB$1048576,0),MATCH((CUADRO!F$4&amp;$E901),'Hoja de Trabajo para listado'!$AB$151:$BA$151,0)),0)+IFERROR(INDEX('Hoja de Trabajo para listado'!$BC$155:$CB$1048576,MATCH($A901,'Hoja de Trabajo para listado'!$BC$155:$BC$1048576,0),MATCH((CUADRO!F$4&amp;$E901),'Hoja de Trabajo para listado'!$BC$151:$CB$151,0)),0)+IFERROR(INDEX('Hoja de Trabajo para listado'!$DE$153:$DG$274,MATCH($A901,'Hoja de Trabajo para listado'!$DE$153:$DE$1048576,0),MATCH((CUADRO!F$4&amp;$E901),'Hoja de Trabajo para listado'!$DE$151:$DG$151,0)),0)+IFERROR(INDEX('Hoja de Trabajo para listado'!$CD$155:$DC$1048576,MATCH($A901,'Hoja de Trabajo para listado'!$CD$155:$CD$1048576,0),MATCH((CUADRO!F$4&amp;$E901),'Hoja de Trabajo para listado'!$CD$151:$DC$151,0)),0)</f>
        <v>0</v>
      </c>
      <c r="G901" s="241">
        <f ca="1">+IFERROR(INDEX('Hoja de Trabajo para listado'!$A$155:$Z$1048576,MATCH($A901,'Hoja de Trabajo para listado'!$A$155:$A$1048576,0),MATCH((CUADRO!G$4&amp;$E901),'Hoja de Trabajo para listado'!$A$151:$Z$151,0)),0)+IFERROR(INDEX('Hoja de Trabajo para listado'!$AB$155:$BA$1048576,MATCH($A901,'Hoja de Trabajo para listado'!$AB$155:$AB$1048576,0),MATCH((CUADRO!G$4&amp;$E901),'Hoja de Trabajo para listado'!$AB$151:$BA$151,0)),0)+IFERROR(INDEX('Hoja de Trabajo para listado'!$BC$155:$CB$1048576,MATCH($A901,'Hoja de Trabajo para listado'!$BC$155:$BC$1048576,0),MATCH((CUADRO!G$4&amp;$E901),'Hoja de Trabajo para listado'!$BC$151:$CB$151,0)),0)+IFERROR(INDEX('Hoja de Trabajo para listado'!$DE$153:$DG$274,MATCH($A901,'Hoja de Trabajo para listado'!$DE$153:$DE$1048576,0),MATCH((CUADRO!G$4&amp;$E901),'Hoja de Trabajo para listado'!$DE$151:$DG$151,0)),0)+IFERROR(INDEX('Hoja de Trabajo para listado'!$CD$155:$DC$1048576,MATCH($A901,'Hoja de Trabajo para listado'!$CD$155:$CD$1048576,0),MATCH((CUADRO!G$4&amp;$E901),'Hoja de Trabajo para listado'!$CD$151:$DC$151,0)),0)</f>
        <v>0</v>
      </c>
      <c r="H901" s="241">
        <f ca="1">+IFERROR(INDEX('Hoja de Trabajo para listado'!$A$155:$Z$1048576,MATCH($A901,'Hoja de Trabajo para listado'!$A$155:$A$1048576,0),MATCH((CUADRO!H$4&amp;$E901),'Hoja de Trabajo para listado'!$A$151:$Z$151,0)),0)+IFERROR(INDEX('Hoja de Trabajo para listado'!$AB$155:$BA$1048576,MATCH($A901,'Hoja de Trabajo para listado'!$AB$155:$AB$1048576,0),MATCH((CUADRO!H$4&amp;$E901),'Hoja de Trabajo para listado'!$AB$151:$BA$151,0)),0)+IFERROR(INDEX('Hoja de Trabajo para listado'!$BC$155:$CB$1048576,MATCH($A901,'Hoja de Trabajo para listado'!$BC$155:$BC$1048576,0),MATCH((CUADRO!H$4&amp;$E901),'Hoja de Trabajo para listado'!$BC$151:$CB$151,0)),0)+IFERROR(INDEX('Hoja de Trabajo para listado'!$DE$153:$DG$274,MATCH($A901,'Hoja de Trabajo para listado'!$DE$153:$DE$1048576,0),MATCH((CUADRO!H$4&amp;$E901),'Hoja de Trabajo para listado'!$DE$151:$DG$151,0)),0)+IFERROR(INDEX('Hoja de Trabajo para listado'!$CD$155:$DC$1048576,MATCH($A901,'Hoja de Trabajo para listado'!$CD$155:$CD$1048576,0),MATCH((CUADRO!H$4&amp;$E901),'Hoja de Trabajo para listado'!$CD$151:$DC$151,0)),0)</f>
        <v>0</v>
      </c>
      <c r="I901" s="241">
        <f ca="1">+IFERROR(INDEX('Hoja de Trabajo para listado'!$A$155:$Z$1048576,MATCH($A901,'Hoja de Trabajo para listado'!$A$155:$A$1048576,0),MATCH((CUADRO!I$4&amp;$E901),'Hoja de Trabajo para listado'!$A$151:$Z$151,0)),0)+IFERROR(INDEX('Hoja de Trabajo para listado'!$AB$155:$BA$1048576,MATCH($A901,'Hoja de Trabajo para listado'!$AB$155:$AB$1048576,0),MATCH((CUADRO!I$4&amp;$E901),'Hoja de Trabajo para listado'!$AB$151:$BA$151,0)),0)+IFERROR(INDEX('Hoja de Trabajo para listado'!$BC$155:$CB$1048576,MATCH($A901,'Hoja de Trabajo para listado'!$BC$155:$BC$1048576,0),MATCH((CUADRO!I$4&amp;$E901),'Hoja de Trabajo para listado'!$BC$151:$CB$151,0)),0)+IFERROR(INDEX('Hoja de Trabajo para listado'!$DE$153:$DG$274,MATCH($A901,'Hoja de Trabajo para listado'!$DE$153:$DE$1048576,0),MATCH((CUADRO!I$4&amp;$E901),'Hoja de Trabajo para listado'!$DE$151:$DG$151,0)),0)+IFERROR(INDEX('Hoja de Trabajo para listado'!$CD$155:$DC$1048576,MATCH($A901,'Hoja de Trabajo para listado'!$CD$155:$CD$1048576,0),MATCH((CUADRO!I$4&amp;$E901),'Hoja de Trabajo para listado'!$CD$151:$DC$151,0)),0)</f>
        <v>0</v>
      </c>
      <c r="J901" s="241">
        <f ca="1">+IFERROR(INDEX('Hoja de Trabajo para listado'!$A$155:$Z$1048576,MATCH($A901,'Hoja de Trabajo para listado'!$A$155:$A$1048576,0),MATCH((CUADRO!J$4&amp;$E901),'Hoja de Trabajo para listado'!$A$151:$Z$151,0)),0)+IFERROR(INDEX('Hoja de Trabajo para listado'!$AB$155:$BA$1048576,MATCH($A901,'Hoja de Trabajo para listado'!$AB$155:$AB$1048576,0),MATCH((CUADRO!J$4&amp;$E901),'Hoja de Trabajo para listado'!$AB$151:$BA$151,0)),0)+IFERROR(INDEX('Hoja de Trabajo para listado'!$BC$155:$CB$1048576,MATCH($A901,'Hoja de Trabajo para listado'!$BC$155:$BC$1048576,0),MATCH((CUADRO!J$4&amp;$E901),'Hoja de Trabajo para listado'!$BC$151:$CB$151,0)),0)+IFERROR(INDEX('Hoja de Trabajo para listado'!$DE$153:$DG$274,MATCH($A901,'Hoja de Trabajo para listado'!$DE$153:$DE$1048576,0),MATCH((CUADRO!J$4&amp;$E901),'Hoja de Trabajo para listado'!$DE$151:$DG$151,0)),0)+IFERROR(INDEX('Hoja de Trabajo para listado'!$CD$155:$DC$1048576,MATCH($A901,'Hoja de Trabajo para listado'!$CD$155:$CD$1048576,0),MATCH((CUADRO!J$4&amp;$E901),'Hoja de Trabajo para listado'!$CD$151:$DC$151,0)),0)</f>
        <v>0</v>
      </c>
      <c r="K901" s="241">
        <f ca="1">+IFERROR(INDEX('Hoja de Trabajo para listado'!$A$155:$Z$1048576,MATCH($A901,'Hoja de Trabajo para listado'!$A$155:$A$1048576,0),MATCH((CUADRO!K$4&amp;$E901),'Hoja de Trabajo para listado'!$A$151:$Z$151,0)),0)+IFERROR(INDEX('Hoja de Trabajo para listado'!$AB$155:$BA$1048576,MATCH($A901,'Hoja de Trabajo para listado'!$AB$155:$AB$1048576,0),MATCH((CUADRO!K$4&amp;$E901),'Hoja de Trabajo para listado'!$AB$151:$BA$151,0)),0)+IFERROR(INDEX('Hoja de Trabajo para listado'!$BC$155:$CB$1048576,MATCH($A901,'Hoja de Trabajo para listado'!$BC$155:$BC$1048576,0),MATCH((CUADRO!K$4&amp;$E901),'Hoja de Trabajo para listado'!$BC$151:$CB$151,0)),0)+IFERROR(INDEX('Hoja de Trabajo para listado'!$DE$153:$DG$274,MATCH($A901,'Hoja de Trabajo para listado'!$DE$153:$DE$1048576,0),MATCH((CUADRO!K$4&amp;$E901),'Hoja de Trabajo para listado'!$DE$151:$DG$151,0)),0)+IFERROR(INDEX('Hoja de Trabajo para listado'!$CD$155:$DC$1048576,MATCH($A901,'Hoja de Trabajo para listado'!$CD$155:$CD$1048576,0),MATCH((CUADRO!K$4&amp;$E901),'Hoja de Trabajo para listado'!$CD$151:$DC$151,0)),0)</f>
        <v>0</v>
      </c>
      <c r="L901" s="241">
        <f ca="1">+IFERROR(INDEX('Hoja de Trabajo para listado'!$A$155:$Z$1048576,MATCH($A901,'Hoja de Trabajo para listado'!$A$155:$A$1048576,0),MATCH((CUADRO!L$4&amp;$E901),'Hoja de Trabajo para listado'!$A$151:$Z$151,0)),0)+IFERROR(INDEX('Hoja de Trabajo para listado'!$AB$155:$BA$1048576,MATCH($A901,'Hoja de Trabajo para listado'!$AB$155:$AB$1048576,0),MATCH((CUADRO!L$4&amp;$E901),'Hoja de Trabajo para listado'!$AB$151:$BA$151,0)),0)+IFERROR(INDEX('Hoja de Trabajo para listado'!$BC$155:$CB$1048576,MATCH($A901,'Hoja de Trabajo para listado'!$BC$155:$BC$1048576,0),MATCH((CUADRO!L$4&amp;$E901),'Hoja de Trabajo para listado'!$BC$151:$CB$151,0)),0)+IFERROR(INDEX('Hoja de Trabajo para listado'!$DE$153:$DG$274,MATCH($A901,'Hoja de Trabajo para listado'!$DE$153:$DE$1048576,0),MATCH((CUADRO!L$4&amp;$E901),'Hoja de Trabajo para listado'!$DE$151:$DG$151,0)),0)+IFERROR(INDEX('Hoja de Trabajo para listado'!$CD$155:$DC$1048576,MATCH($A901,'Hoja de Trabajo para listado'!$CD$155:$CD$1048576,0),MATCH((CUADRO!L$4&amp;$E901),'Hoja de Trabajo para listado'!$CD$151:$DC$151,0)),0)</f>
        <v>0</v>
      </c>
      <c r="M901" s="241">
        <f ca="1">+IFERROR(INDEX('Hoja de Trabajo para listado'!$A$155:$Z$1048576,MATCH($A901,'Hoja de Trabajo para listado'!$A$155:$A$1048576,0),MATCH((CUADRO!M$4&amp;$E901),'Hoja de Trabajo para listado'!$A$151:$Z$151,0)),0)+IFERROR(INDEX('Hoja de Trabajo para listado'!$AB$155:$BA$1048576,MATCH($A901,'Hoja de Trabajo para listado'!$AB$155:$AB$1048576,0),MATCH((CUADRO!M$4&amp;$E901),'Hoja de Trabajo para listado'!$AB$151:$BA$151,0)),0)+IFERROR(INDEX('Hoja de Trabajo para listado'!$BC$155:$CB$1048576,MATCH($A901,'Hoja de Trabajo para listado'!$BC$155:$BC$1048576,0),MATCH((CUADRO!M$4&amp;$E901),'Hoja de Trabajo para listado'!$BC$151:$CB$151,0)),0)+IFERROR(INDEX('Hoja de Trabajo para listado'!$DE$153:$DG$274,MATCH($A901,'Hoja de Trabajo para listado'!$DE$153:$DE$1048576,0),MATCH((CUADRO!M$4&amp;$E901),'Hoja de Trabajo para listado'!$DE$151:$DG$151,0)),0)+IFERROR(INDEX('Hoja de Trabajo para listado'!$CD$155:$DC$1048576,MATCH($A901,'Hoja de Trabajo para listado'!$CD$155:$CD$1048576,0),MATCH((CUADRO!M$4&amp;$E901),'Hoja de Trabajo para listado'!$CD$151:$DC$151,0)),0)</f>
        <v>0</v>
      </c>
      <c r="N901" s="241">
        <f ca="1">+IFERROR(INDEX('Hoja de Trabajo para listado'!$A$155:$Z$1048576,MATCH($A901,'Hoja de Trabajo para listado'!$A$155:$A$1048576,0),MATCH((CUADRO!N$4&amp;$E901),'Hoja de Trabajo para listado'!$A$151:$Z$151,0)),0)+IFERROR(INDEX('Hoja de Trabajo para listado'!$AB$155:$BA$1048576,MATCH($A901,'Hoja de Trabajo para listado'!$AB$155:$AB$1048576,0),MATCH((CUADRO!N$4&amp;$E901),'Hoja de Trabajo para listado'!$AB$151:$BA$151,0)),0)+IFERROR(INDEX('Hoja de Trabajo para listado'!$BC$155:$CB$1048576,MATCH($A901,'Hoja de Trabajo para listado'!$BC$155:$BC$1048576,0),MATCH((CUADRO!N$4&amp;$E901),'Hoja de Trabajo para listado'!$BC$151:$CB$151,0)),0)+IFERROR(INDEX('Hoja de Trabajo para listado'!$DE$153:$DG$274,MATCH($A901,'Hoja de Trabajo para listado'!$DE$153:$DE$1048576,0),MATCH((CUADRO!N$4&amp;$E901),'Hoja de Trabajo para listado'!$DE$151:$DG$151,0)),0)+IFERROR(INDEX('Hoja de Trabajo para listado'!$CD$155:$DC$1048576,MATCH($A901,'Hoja de Trabajo para listado'!$CD$155:$CD$1048576,0),MATCH((CUADRO!N$4&amp;$E901),'Hoja de Trabajo para listado'!$CD$151:$DC$151,0)),0)</f>
        <v>0</v>
      </c>
      <c r="O901" s="241">
        <f ca="1">+IFERROR(INDEX('Hoja de Trabajo para listado'!$A$155:$Z$1048576,MATCH($A901,'Hoja de Trabajo para listado'!$A$155:$A$1048576,0),MATCH((CUADRO!O$4&amp;$E901),'Hoja de Trabajo para listado'!$A$151:$Z$151,0)),0)+IFERROR(INDEX('Hoja de Trabajo para listado'!$AB$155:$BA$1048576,MATCH($A901,'Hoja de Trabajo para listado'!$AB$155:$AB$1048576,0),MATCH((CUADRO!O$4&amp;$E901),'Hoja de Trabajo para listado'!$AB$151:$BA$151,0)),0)+IFERROR(INDEX('Hoja de Trabajo para listado'!$BC$155:$CB$1048576,MATCH($A901,'Hoja de Trabajo para listado'!$BC$155:$BC$1048576,0),MATCH((CUADRO!O$4&amp;$E901),'Hoja de Trabajo para listado'!$BC$151:$CB$151,0)),0)+IFERROR(INDEX('Hoja de Trabajo para listado'!$DE$153:$DG$274,MATCH($A901,'Hoja de Trabajo para listado'!$DE$153:$DE$1048576,0),MATCH((CUADRO!O$4&amp;$E901),'Hoja de Trabajo para listado'!$DE$151:$DG$151,0)),0)+IFERROR(INDEX('Hoja de Trabajo para listado'!$CD$155:$DC$1048576,MATCH($A901,'Hoja de Trabajo para listado'!$CD$155:$CD$1048576,0),MATCH((CUADRO!O$4&amp;$E901),'Hoja de Trabajo para listado'!$CD$151:$DC$151,0)),0)</f>
        <v>0</v>
      </c>
      <c r="P901" s="241">
        <f ca="1">+IFERROR(INDEX('Hoja de Trabajo para listado'!$A$155:$Z$1048576,MATCH($A901,'Hoja de Trabajo para listado'!$A$155:$A$1048576,0),MATCH((CUADRO!P$4&amp;$E901),'Hoja de Trabajo para listado'!$A$151:$Z$151,0)),0)+IFERROR(INDEX('Hoja de Trabajo para listado'!$AB$155:$BA$1048576,MATCH($A901,'Hoja de Trabajo para listado'!$AB$155:$AB$1048576,0),MATCH((CUADRO!P$4&amp;$E901),'Hoja de Trabajo para listado'!$AB$151:$BA$151,0)),0)+IFERROR(INDEX('Hoja de Trabajo para listado'!$BC$155:$CB$1048576,MATCH($A901,'Hoja de Trabajo para listado'!$BC$155:$BC$1048576,0),MATCH((CUADRO!P$4&amp;$E901),'Hoja de Trabajo para listado'!$BC$151:$CB$151,0)),0)+IFERROR(INDEX('Hoja de Trabajo para listado'!$DE$153:$DG$274,MATCH($A901,'Hoja de Trabajo para listado'!$DE$153:$DE$1048576,0),MATCH((CUADRO!P$4&amp;$E901),'Hoja de Trabajo para listado'!$DE$151:$DG$151,0)),0)+IFERROR(INDEX('Hoja de Trabajo para listado'!$CD$155:$DC$1048576,MATCH($A901,'Hoja de Trabajo para listado'!$CD$155:$CD$1048576,0),MATCH((CUADRO!P$4&amp;$E901),'Hoja de Trabajo para listado'!$CD$151:$DC$151,0)),0)</f>
        <v>0</v>
      </c>
      <c r="Q901" s="241">
        <f ca="1">+IFERROR(INDEX('Hoja de Trabajo para listado'!$A$155:$Z$1048576,MATCH($A901,'Hoja de Trabajo para listado'!$A$155:$A$1048576,0),MATCH((CUADRO!Q$4&amp;$E901),'Hoja de Trabajo para listado'!$A$151:$Z$151,0)),0)+IFERROR(INDEX('Hoja de Trabajo para listado'!$AB$155:$BA$1048576,MATCH($A901,'Hoja de Trabajo para listado'!$AB$155:$AB$1048576,0),MATCH((CUADRO!Q$4&amp;$E901),'Hoja de Trabajo para listado'!$AB$151:$BA$151,0)),0)+IFERROR(INDEX('Hoja de Trabajo para listado'!$BC$155:$CB$1048576,MATCH($A901,'Hoja de Trabajo para listado'!$BC$155:$BC$1048576,0),MATCH((CUADRO!Q$4&amp;$E901),'Hoja de Trabajo para listado'!$BC$151:$CB$151,0)),0)+IFERROR(INDEX('Hoja de Trabajo para listado'!$DE$153:$DG$274,MATCH($A901,'Hoja de Trabajo para listado'!$DE$153:$DE$1048576,0),MATCH((CUADRO!Q$4&amp;$E901),'Hoja de Trabajo para listado'!$DE$151:$DG$151,0)),0)+IFERROR(INDEX('Hoja de Trabajo para listado'!$CD$155:$DC$1048576,MATCH($A901,'Hoja de Trabajo para listado'!$CD$155:$CD$1048576,0),MATCH((CUADRO!Q$4&amp;$E901),'Hoja de Trabajo para listado'!$CD$151:$DC$151,0)),0)</f>
        <v>0</v>
      </c>
      <c r="R901" s="241">
        <f t="shared" ca="1" si="33"/>
        <v>0</v>
      </c>
      <c r="S901" s="247"/>
      <c r="T901" s="241">
        <f ca="1">+T902</f>
        <v>0</v>
      </c>
      <c r="U901" s="240">
        <f t="shared" si="34"/>
        <v>1</v>
      </c>
      <c r="V901" s="327" t="str">
        <f>+VLOOKUP(A901,bd_lista!$A$3:$E$592,5,FALSE)</f>
        <v>Gobiernos Autonomos Municipales</v>
      </c>
      <c r="W901" s="397" t="str">
        <f>+V901</f>
        <v>Gobiernos Autonomos Municipales</v>
      </c>
      <c r="X901" s="240">
        <f>+VLOOKUP(A901,[4]Sheet1!$A$13:$D$744,4,FALSE)</f>
        <v>0</v>
      </c>
      <c r="Y901" s="240" t="e">
        <f>+VLOOKUP(X901,bd_lista!$A$3:$C$592,3,FALSE)</f>
        <v>#N/A</v>
      </c>
      <c r="Z901" s="290">
        <f>+X901</f>
        <v>0</v>
      </c>
      <c r="AA901" s="291" t="e">
        <f>+Y901</f>
        <v>#N/A</v>
      </c>
    </row>
    <row r="902" spans="1:27" customFormat="1" ht="15" hidden="1" customHeight="1">
      <c r="A902" s="32">
        <v>1533</v>
      </c>
      <c r="B902" s="394"/>
      <c r="C902" s="245" t="str">
        <f>+VLOOKUP(A902,bd_lista!$A$3:$C$592,3,FALSE)</f>
        <v>Gobierno Autónomo Municipal de Arampampa</v>
      </c>
      <c r="D902" s="396"/>
      <c r="E902" s="242" t="s">
        <v>1304</v>
      </c>
      <c r="F902" s="243">
        <f ca="1">+IFERROR(INDEX('Hoja de Trabajo para listado'!$A$155:$Z$1048576,MATCH($A902,'Hoja de Trabajo para listado'!$A$155:$A$1048576,0),MATCH((CUADRO!F$4&amp;$E902),'Hoja de Trabajo para listado'!$A$151:$Z$151,0)),0)+IFERROR(INDEX('Hoja de Trabajo para listado'!$AB$155:$BA$1048576,MATCH($A902,'Hoja de Trabajo para listado'!$AB$155:$AB$1048576,0),MATCH((CUADRO!F$4&amp;$E902),'Hoja de Trabajo para listado'!$AB$151:$BA$151,0)),0)+IFERROR(INDEX('Hoja de Trabajo para listado'!$BC$155:$CB$1048576,MATCH($A902,'Hoja de Trabajo para listado'!$BC$155:$BC$1048576,0),MATCH((CUADRO!F$4&amp;$E902),'Hoja de Trabajo para listado'!$BC$151:$CB$151,0)),0)+IFERROR(INDEX('Hoja de Trabajo para listado'!$DE$153:$DG$274,MATCH($A902,'Hoja de Trabajo para listado'!$DE$153:$DE$1048576,0),MATCH((CUADRO!F$4&amp;$E902),'Hoja de Trabajo para listado'!$DE$151:$DG$151,0)),0)+IFERROR(INDEX('Hoja de Trabajo para listado'!$CD$155:$DC$1048576,MATCH($A902,'Hoja de Trabajo para listado'!$CD$155:$CD$1048576,0),MATCH((CUADRO!F$4&amp;$E902),'Hoja de Trabajo para listado'!$CD$151:$DC$151,0)),0)</f>
        <v>0</v>
      </c>
      <c r="G902" s="243">
        <f ca="1">+IFERROR(INDEX('Hoja de Trabajo para listado'!$A$155:$Z$1048576,MATCH($A902,'Hoja de Trabajo para listado'!$A$155:$A$1048576,0),MATCH((CUADRO!G$4&amp;$E902),'Hoja de Trabajo para listado'!$A$151:$Z$151,0)),0)+IFERROR(INDEX('Hoja de Trabajo para listado'!$AB$155:$BA$1048576,MATCH($A902,'Hoja de Trabajo para listado'!$AB$155:$AB$1048576,0),MATCH((CUADRO!G$4&amp;$E902),'Hoja de Trabajo para listado'!$AB$151:$BA$151,0)),0)+IFERROR(INDEX('Hoja de Trabajo para listado'!$BC$155:$CB$1048576,MATCH($A902,'Hoja de Trabajo para listado'!$BC$155:$BC$1048576,0),MATCH((CUADRO!G$4&amp;$E902),'Hoja de Trabajo para listado'!$BC$151:$CB$151,0)),0)+IFERROR(INDEX('Hoja de Trabajo para listado'!$DE$153:$DG$274,MATCH($A902,'Hoja de Trabajo para listado'!$DE$153:$DE$1048576,0),MATCH((CUADRO!G$4&amp;$E902),'Hoja de Trabajo para listado'!$DE$151:$DG$151,0)),0)+IFERROR(INDEX('Hoja de Trabajo para listado'!$CD$155:$DC$1048576,MATCH($A902,'Hoja de Trabajo para listado'!$CD$155:$CD$1048576,0),MATCH((CUADRO!G$4&amp;$E902),'Hoja de Trabajo para listado'!$CD$151:$DC$151,0)),0)</f>
        <v>0</v>
      </c>
      <c r="H902" s="243">
        <f ca="1">+IFERROR(INDEX('Hoja de Trabajo para listado'!$A$155:$Z$1048576,MATCH($A902,'Hoja de Trabajo para listado'!$A$155:$A$1048576,0),MATCH((CUADRO!H$4&amp;$E902),'Hoja de Trabajo para listado'!$A$151:$Z$151,0)),0)+IFERROR(INDEX('Hoja de Trabajo para listado'!$AB$155:$BA$1048576,MATCH($A902,'Hoja de Trabajo para listado'!$AB$155:$AB$1048576,0),MATCH((CUADRO!H$4&amp;$E902),'Hoja de Trabajo para listado'!$AB$151:$BA$151,0)),0)+IFERROR(INDEX('Hoja de Trabajo para listado'!$BC$155:$CB$1048576,MATCH($A902,'Hoja de Trabajo para listado'!$BC$155:$BC$1048576,0),MATCH((CUADRO!H$4&amp;$E902),'Hoja de Trabajo para listado'!$BC$151:$CB$151,0)),0)+IFERROR(INDEX('Hoja de Trabajo para listado'!$DE$153:$DG$274,MATCH($A902,'Hoja de Trabajo para listado'!$DE$153:$DE$1048576,0),MATCH((CUADRO!H$4&amp;$E902),'Hoja de Trabajo para listado'!$DE$151:$DG$151,0)),0)+IFERROR(INDEX('Hoja de Trabajo para listado'!$CD$155:$DC$1048576,MATCH($A902,'Hoja de Trabajo para listado'!$CD$155:$CD$1048576,0),MATCH((CUADRO!H$4&amp;$E902),'Hoja de Trabajo para listado'!$CD$151:$DC$151,0)),0)</f>
        <v>0</v>
      </c>
      <c r="I902" s="243">
        <f ca="1">+IFERROR(INDEX('Hoja de Trabajo para listado'!$A$155:$Z$1048576,MATCH($A902,'Hoja de Trabajo para listado'!$A$155:$A$1048576,0),MATCH((CUADRO!I$4&amp;$E902),'Hoja de Trabajo para listado'!$A$151:$Z$151,0)),0)+IFERROR(INDEX('Hoja de Trabajo para listado'!$AB$155:$BA$1048576,MATCH($A902,'Hoja de Trabajo para listado'!$AB$155:$AB$1048576,0),MATCH((CUADRO!I$4&amp;$E902),'Hoja de Trabajo para listado'!$AB$151:$BA$151,0)),0)+IFERROR(INDEX('Hoja de Trabajo para listado'!$BC$155:$CB$1048576,MATCH($A902,'Hoja de Trabajo para listado'!$BC$155:$BC$1048576,0),MATCH((CUADRO!I$4&amp;$E902),'Hoja de Trabajo para listado'!$BC$151:$CB$151,0)),0)+IFERROR(INDEX('Hoja de Trabajo para listado'!$DE$153:$DG$274,MATCH($A902,'Hoja de Trabajo para listado'!$DE$153:$DE$1048576,0),MATCH((CUADRO!I$4&amp;$E902),'Hoja de Trabajo para listado'!$DE$151:$DG$151,0)),0)+IFERROR(INDEX('Hoja de Trabajo para listado'!$CD$155:$DC$1048576,MATCH($A902,'Hoja de Trabajo para listado'!$CD$155:$CD$1048576,0),MATCH((CUADRO!I$4&amp;$E902),'Hoja de Trabajo para listado'!$CD$151:$DC$151,0)),0)</f>
        <v>0</v>
      </c>
      <c r="J902" s="243">
        <f ca="1">+IFERROR(INDEX('Hoja de Trabajo para listado'!$A$155:$Z$1048576,MATCH($A902,'Hoja de Trabajo para listado'!$A$155:$A$1048576,0),MATCH((CUADRO!J$4&amp;$E902),'Hoja de Trabajo para listado'!$A$151:$Z$151,0)),0)+IFERROR(INDEX('Hoja de Trabajo para listado'!$AB$155:$BA$1048576,MATCH($A902,'Hoja de Trabajo para listado'!$AB$155:$AB$1048576,0),MATCH((CUADRO!J$4&amp;$E902),'Hoja de Trabajo para listado'!$AB$151:$BA$151,0)),0)+IFERROR(INDEX('Hoja de Trabajo para listado'!$BC$155:$CB$1048576,MATCH($A902,'Hoja de Trabajo para listado'!$BC$155:$BC$1048576,0),MATCH((CUADRO!J$4&amp;$E902),'Hoja de Trabajo para listado'!$BC$151:$CB$151,0)),0)+IFERROR(INDEX('Hoja de Trabajo para listado'!$DE$153:$DG$274,MATCH($A902,'Hoja de Trabajo para listado'!$DE$153:$DE$1048576,0),MATCH((CUADRO!J$4&amp;$E902),'Hoja de Trabajo para listado'!$DE$151:$DG$151,0)),0)+IFERROR(INDEX('Hoja de Trabajo para listado'!$CD$155:$DC$1048576,MATCH($A902,'Hoja de Trabajo para listado'!$CD$155:$CD$1048576,0),MATCH((CUADRO!J$4&amp;$E902),'Hoja de Trabajo para listado'!$CD$151:$DC$151,0)),0)</f>
        <v>0</v>
      </c>
      <c r="K902" s="243">
        <f ca="1">+IFERROR(INDEX('Hoja de Trabajo para listado'!$A$155:$Z$1048576,MATCH($A902,'Hoja de Trabajo para listado'!$A$155:$A$1048576,0),MATCH((CUADRO!K$4&amp;$E902),'Hoja de Trabajo para listado'!$A$151:$Z$151,0)),0)+IFERROR(INDEX('Hoja de Trabajo para listado'!$AB$155:$BA$1048576,MATCH($A902,'Hoja de Trabajo para listado'!$AB$155:$AB$1048576,0),MATCH((CUADRO!K$4&amp;$E902),'Hoja de Trabajo para listado'!$AB$151:$BA$151,0)),0)+IFERROR(INDEX('Hoja de Trabajo para listado'!$BC$155:$CB$1048576,MATCH($A902,'Hoja de Trabajo para listado'!$BC$155:$BC$1048576,0),MATCH((CUADRO!K$4&amp;$E902),'Hoja de Trabajo para listado'!$BC$151:$CB$151,0)),0)+IFERROR(INDEX('Hoja de Trabajo para listado'!$DE$153:$DG$274,MATCH($A902,'Hoja de Trabajo para listado'!$DE$153:$DE$1048576,0),MATCH((CUADRO!K$4&amp;$E902),'Hoja de Trabajo para listado'!$DE$151:$DG$151,0)),0)+IFERROR(INDEX('Hoja de Trabajo para listado'!$CD$155:$DC$1048576,MATCH($A902,'Hoja de Trabajo para listado'!$CD$155:$CD$1048576,0),MATCH((CUADRO!K$4&amp;$E902),'Hoja de Trabajo para listado'!$CD$151:$DC$151,0)),0)</f>
        <v>0</v>
      </c>
      <c r="L902" s="243">
        <f ca="1">+IFERROR(INDEX('Hoja de Trabajo para listado'!$A$155:$Z$1048576,MATCH($A902,'Hoja de Trabajo para listado'!$A$155:$A$1048576,0),MATCH((CUADRO!L$4&amp;$E902),'Hoja de Trabajo para listado'!$A$151:$Z$151,0)),0)+IFERROR(INDEX('Hoja de Trabajo para listado'!$AB$155:$BA$1048576,MATCH($A902,'Hoja de Trabajo para listado'!$AB$155:$AB$1048576,0),MATCH((CUADRO!L$4&amp;$E902),'Hoja de Trabajo para listado'!$AB$151:$BA$151,0)),0)+IFERROR(INDEX('Hoja de Trabajo para listado'!$BC$155:$CB$1048576,MATCH($A902,'Hoja de Trabajo para listado'!$BC$155:$BC$1048576,0),MATCH((CUADRO!L$4&amp;$E902),'Hoja de Trabajo para listado'!$BC$151:$CB$151,0)),0)+IFERROR(INDEX('Hoja de Trabajo para listado'!$DE$153:$DG$274,MATCH($A902,'Hoja de Trabajo para listado'!$DE$153:$DE$1048576,0),MATCH((CUADRO!L$4&amp;$E902),'Hoja de Trabajo para listado'!$DE$151:$DG$151,0)),0)+IFERROR(INDEX('Hoja de Trabajo para listado'!$CD$155:$DC$1048576,MATCH($A902,'Hoja de Trabajo para listado'!$CD$155:$CD$1048576,0),MATCH((CUADRO!L$4&amp;$E902),'Hoja de Trabajo para listado'!$CD$151:$DC$151,0)),0)</f>
        <v>0</v>
      </c>
      <c r="M902" s="243">
        <f ca="1">+IFERROR(INDEX('Hoja de Trabajo para listado'!$A$155:$Z$1048576,MATCH($A902,'Hoja de Trabajo para listado'!$A$155:$A$1048576,0),MATCH((CUADRO!M$4&amp;$E902),'Hoja de Trabajo para listado'!$A$151:$Z$151,0)),0)+IFERROR(INDEX('Hoja de Trabajo para listado'!$AB$155:$BA$1048576,MATCH($A902,'Hoja de Trabajo para listado'!$AB$155:$AB$1048576,0),MATCH((CUADRO!M$4&amp;$E902),'Hoja de Trabajo para listado'!$AB$151:$BA$151,0)),0)+IFERROR(INDEX('Hoja de Trabajo para listado'!$BC$155:$CB$1048576,MATCH($A902,'Hoja de Trabajo para listado'!$BC$155:$BC$1048576,0),MATCH((CUADRO!M$4&amp;$E902),'Hoja de Trabajo para listado'!$BC$151:$CB$151,0)),0)+IFERROR(INDEX('Hoja de Trabajo para listado'!$DE$153:$DG$274,MATCH($A902,'Hoja de Trabajo para listado'!$DE$153:$DE$1048576,0),MATCH((CUADRO!M$4&amp;$E902),'Hoja de Trabajo para listado'!$DE$151:$DG$151,0)),0)+IFERROR(INDEX('Hoja de Trabajo para listado'!$CD$155:$DC$1048576,MATCH($A902,'Hoja de Trabajo para listado'!$CD$155:$CD$1048576,0),MATCH((CUADRO!M$4&amp;$E902),'Hoja de Trabajo para listado'!$CD$151:$DC$151,0)),0)</f>
        <v>0</v>
      </c>
      <c r="N902" s="243">
        <f ca="1">+IFERROR(INDEX('Hoja de Trabajo para listado'!$A$155:$Z$1048576,MATCH($A902,'Hoja de Trabajo para listado'!$A$155:$A$1048576,0),MATCH((CUADRO!N$4&amp;$E902),'Hoja de Trabajo para listado'!$A$151:$Z$151,0)),0)+IFERROR(INDEX('Hoja de Trabajo para listado'!$AB$155:$BA$1048576,MATCH($A902,'Hoja de Trabajo para listado'!$AB$155:$AB$1048576,0),MATCH((CUADRO!N$4&amp;$E902),'Hoja de Trabajo para listado'!$AB$151:$BA$151,0)),0)+IFERROR(INDEX('Hoja de Trabajo para listado'!$BC$155:$CB$1048576,MATCH($A902,'Hoja de Trabajo para listado'!$BC$155:$BC$1048576,0),MATCH((CUADRO!N$4&amp;$E902),'Hoja de Trabajo para listado'!$BC$151:$CB$151,0)),0)+IFERROR(INDEX('Hoja de Trabajo para listado'!$DE$153:$DG$274,MATCH($A902,'Hoja de Trabajo para listado'!$DE$153:$DE$1048576,0),MATCH((CUADRO!N$4&amp;$E902),'Hoja de Trabajo para listado'!$DE$151:$DG$151,0)),0)+IFERROR(INDEX('Hoja de Trabajo para listado'!$CD$155:$DC$1048576,MATCH($A902,'Hoja de Trabajo para listado'!$CD$155:$CD$1048576,0),MATCH((CUADRO!N$4&amp;$E902),'Hoja de Trabajo para listado'!$CD$151:$DC$151,0)),0)</f>
        <v>0</v>
      </c>
      <c r="O902" s="243">
        <f ca="1">+IFERROR(INDEX('Hoja de Trabajo para listado'!$A$155:$Z$1048576,MATCH($A902,'Hoja de Trabajo para listado'!$A$155:$A$1048576,0),MATCH((CUADRO!O$4&amp;$E902),'Hoja de Trabajo para listado'!$A$151:$Z$151,0)),0)+IFERROR(INDEX('Hoja de Trabajo para listado'!$AB$155:$BA$1048576,MATCH($A902,'Hoja de Trabajo para listado'!$AB$155:$AB$1048576,0),MATCH((CUADRO!O$4&amp;$E902),'Hoja de Trabajo para listado'!$AB$151:$BA$151,0)),0)+IFERROR(INDEX('Hoja de Trabajo para listado'!$BC$155:$CB$1048576,MATCH($A902,'Hoja de Trabajo para listado'!$BC$155:$BC$1048576,0),MATCH((CUADRO!O$4&amp;$E902),'Hoja de Trabajo para listado'!$BC$151:$CB$151,0)),0)+IFERROR(INDEX('Hoja de Trabajo para listado'!$DE$153:$DG$274,MATCH($A902,'Hoja de Trabajo para listado'!$DE$153:$DE$1048576,0),MATCH((CUADRO!O$4&amp;$E902),'Hoja de Trabajo para listado'!$DE$151:$DG$151,0)),0)+IFERROR(INDEX('Hoja de Trabajo para listado'!$CD$155:$DC$1048576,MATCH($A902,'Hoja de Trabajo para listado'!$CD$155:$CD$1048576,0),MATCH((CUADRO!O$4&amp;$E902),'Hoja de Trabajo para listado'!$CD$151:$DC$151,0)),0)</f>
        <v>0</v>
      </c>
      <c r="P902" s="243">
        <f ca="1">+IFERROR(INDEX('Hoja de Trabajo para listado'!$A$155:$Z$1048576,MATCH($A902,'Hoja de Trabajo para listado'!$A$155:$A$1048576,0),MATCH((CUADRO!P$4&amp;$E902),'Hoja de Trabajo para listado'!$A$151:$Z$151,0)),0)+IFERROR(INDEX('Hoja de Trabajo para listado'!$AB$155:$BA$1048576,MATCH($A902,'Hoja de Trabajo para listado'!$AB$155:$AB$1048576,0),MATCH((CUADRO!P$4&amp;$E902),'Hoja de Trabajo para listado'!$AB$151:$BA$151,0)),0)+IFERROR(INDEX('Hoja de Trabajo para listado'!$BC$155:$CB$1048576,MATCH($A902,'Hoja de Trabajo para listado'!$BC$155:$BC$1048576,0),MATCH((CUADRO!P$4&amp;$E902),'Hoja de Trabajo para listado'!$BC$151:$CB$151,0)),0)+IFERROR(INDEX('Hoja de Trabajo para listado'!$DE$153:$DG$274,MATCH($A902,'Hoja de Trabajo para listado'!$DE$153:$DE$1048576,0),MATCH((CUADRO!P$4&amp;$E902),'Hoja de Trabajo para listado'!$DE$151:$DG$151,0)),0)+IFERROR(INDEX('Hoja de Trabajo para listado'!$CD$155:$DC$1048576,MATCH($A902,'Hoja de Trabajo para listado'!$CD$155:$CD$1048576,0),MATCH((CUADRO!P$4&amp;$E902),'Hoja de Trabajo para listado'!$CD$151:$DC$151,0)),0)</f>
        <v>0</v>
      </c>
      <c r="Q902" s="243">
        <f ca="1">+IFERROR(INDEX('Hoja de Trabajo para listado'!$A$155:$Z$1048576,MATCH($A902,'Hoja de Trabajo para listado'!$A$155:$A$1048576,0),MATCH((CUADRO!Q$4&amp;$E902),'Hoja de Trabajo para listado'!$A$151:$Z$151,0)),0)+IFERROR(INDEX('Hoja de Trabajo para listado'!$AB$155:$BA$1048576,MATCH($A902,'Hoja de Trabajo para listado'!$AB$155:$AB$1048576,0),MATCH((CUADRO!Q$4&amp;$E902),'Hoja de Trabajo para listado'!$AB$151:$BA$151,0)),0)+IFERROR(INDEX('Hoja de Trabajo para listado'!$BC$155:$CB$1048576,MATCH($A902,'Hoja de Trabajo para listado'!$BC$155:$BC$1048576,0),MATCH((CUADRO!Q$4&amp;$E902),'Hoja de Trabajo para listado'!$BC$151:$CB$151,0)),0)+IFERROR(INDEX('Hoja de Trabajo para listado'!$DE$153:$DG$274,MATCH($A902,'Hoja de Trabajo para listado'!$DE$153:$DE$1048576,0),MATCH((CUADRO!Q$4&amp;$E902),'Hoja de Trabajo para listado'!$DE$151:$DG$151,0)),0)+IFERROR(INDEX('Hoja de Trabajo para listado'!$CD$155:$DC$1048576,MATCH($A902,'Hoja de Trabajo para listado'!$CD$155:$CD$1048576,0),MATCH((CUADRO!Q$4&amp;$E902),'Hoja de Trabajo para listado'!$CD$151:$DC$151,0)),0)</f>
        <v>0</v>
      </c>
      <c r="R902" s="243">
        <f t="shared" ca="1" si="33"/>
        <v>0</v>
      </c>
      <c r="S902" s="256">
        <f ca="1">+R901+R902</f>
        <v>0</v>
      </c>
      <c r="T902" s="243">
        <f ca="1">+S902</f>
        <v>0</v>
      </c>
      <c r="U902" s="242">
        <f t="shared" si="34"/>
        <v>2</v>
      </c>
      <c r="V902" s="327" t="str">
        <f>+VLOOKUP(A902,bd_lista!$A$3:$E$592,5,FALSE)</f>
        <v>Gobiernos Autonomos Municipales</v>
      </c>
      <c r="W902" s="398"/>
      <c r="X902" s="240">
        <f>+VLOOKUP(A902,[4]Sheet1!$A$13:$D$744,4,FALSE)</f>
        <v>0</v>
      </c>
      <c r="Y902" s="240" t="e">
        <f>+VLOOKUP(X902,bd_lista!$A$3:$C$592,3,FALSE)</f>
        <v>#N/A</v>
      </c>
      <c r="Z902" s="288"/>
      <c r="AA902" s="289"/>
    </row>
    <row r="903" spans="1:27" customFormat="1" ht="15" hidden="1" customHeight="1">
      <c r="A903" s="32">
        <v>1534</v>
      </c>
      <c r="B903" s="393">
        <f>+A903</f>
        <v>1534</v>
      </c>
      <c r="C903" s="245" t="str">
        <f>+VLOOKUP(A903,bd_lista!$A$3:$C$592,3,FALSE)</f>
        <v>Gobierno Autónomo Municipal de Acasio</v>
      </c>
      <c r="D903" s="395" t="str">
        <f>+C903</f>
        <v>Gobierno Autónomo Municipal de Acasio</v>
      </c>
      <c r="E903" s="240" t="s">
        <v>1303</v>
      </c>
      <c r="F903" s="241">
        <f ca="1">+IFERROR(INDEX('Hoja de Trabajo para listado'!$A$155:$Z$1048576,MATCH($A903,'Hoja de Trabajo para listado'!$A$155:$A$1048576,0),MATCH((CUADRO!F$4&amp;$E903),'Hoja de Trabajo para listado'!$A$151:$Z$151,0)),0)+IFERROR(INDEX('Hoja de Trabajo para listado'!$AB$155:$BA$1048576,MATCH($A903,'Hoja de Trabajo para listado'!$AB$155:$AB$1048576,0),MATCH((CUADRO!F$4&amp;$E903),'Hoja de Trabajo para listado'!$AB$151:$BA$151,0)),0)+IFERROR(INDEX('Hoja de Trabajo para listado'!$BC$155:$CB$1048576,MATCH($A903,'Hoja de Trabajo para listado'!$BC$155:$BC$1048576,0),MATCH((CUADRO!F$4&amp;$E903),'Hoja de Trabajo para listado'!$BC$151:$CB$151,0)),0)+IFERROR(INDEX('Hoja de Trabajo para listado'!$DE$153:$DG$274,MATCH($A903,'Hoja de Trabajo para listado'!$DE$153:$DE$1048576,0),MATCH((CUADRO!F$4&amp;$E903),'Hoja de Trabajo para listado'!$DE$151:$DG$151,0)),0)+IFERROR(INDEX('Hoja de Trabajo para listado'!$CD$155:$DC$1048576,MATCH($A903,'Hoja de Trabajo para listado'!$CD$155:$CD$1048576,0),MATCH((CUADRO!F$4&amp;$E903),'Hoja de Trabajo para listado'!$CD$151:$DC$151,0)),0)</f>
        <v>0</v>
      </c>
      <c r="G903" s="241">
        <f ca="1">+IFERROR(INDEX('Hoja de Trabajo para listado'!$A$155:$Z$1048576,MATCH($A903,'Hoja de Trabajo para listado'!$A$155:$A$1048576,0),MATCH((CUADRO!G$4&amp;$E903),'Hoja de Trabajo para listado'!$A$151:$Z$151,0)),0)+IFERROR(INDEX('Hoja de Trabajo para listado'!$AB$155:$BA$1048576,MATCH($A903,'Hoja de Trabajo para listado'!$AB$155:$AB$1048576,0),MATCH((CUADRO!G$4&amp;$E903),'Hoja de Trabajo para listado'!$AB$151:$BA$151,0)),0)+IFERROR(INDEX('Hoja de Trabajo para listado'!$BC$155:$CB$1048576,MATCH($A903,'Hoja de Trabajo para listado'!$BC$155:$BC$1048576,0),MATCH((CUADRO!G$4&amp;$E903),'Hoja de Trabajo para listado'!$BC$151:$CB$151,0)),0)+IFERROR(INDEX('Hoja de Trabajo para listado'!$DE$153:$DG$274,MATCH($A903,'Hoja de Trabajo para listado'!$DE$153:$DE$1048576,0),MATCH((CUADRO!G$4&amp;$E903),'Hoja de Trabajo para listado'!$DE$151:$DG$151,0)),0)+IFERROR(INDEX('Hoja de Trabajo para listado'!$CD$155:$DC$1048576,MATCH($A903,'Hoja de Trabajo para listado'!$CD$155:$CD$1048576,0),MATCH((CUADRO!G$4&amp;$E903),'Hoja de Trabajo para listado'!$CD$151:$DC$151,0)),0)</f>
        <v>0</v>
      </c>
      <c r="H903" s="241">
        <f ca="1">+IFERROR(INDEX('Hoja de Trabajo para listado'!$A$155:$Z$1048576,MATCH($A903,'Hoja de Trabajo para listado'!$A$155:$A$1048576,0),MATCH((CUADRO!H$4&amp;$E903),'Hoja de Trabajo para listado'!$A$151:$Z$151,0)),0)+IFERROR(INDEX('Hoja de Trabajo para listado'!$AB$155:$BA$1048576,MATCH($A903,'Hoja de Trabajo para listado'!$AB$155:$AB$1048576,0),MATCH((CUADRO!H$4&amp;$E903),'Hoja de Trabajo para listado'!$AB$151:$BA$151,0)),0)+IFERROR(INDEX('Hoja de Trabajo para listado'!$BC$155:$CB$1048576,MATCH($A903,'Hoja de Trabajo para listado'!$BC$155:$BC$1048576,0),MATCH((CUADRO!H$4&amp;$E903),'Hoja de Trabajo para listado'!$BC$151:$CB$151,0)),0)+IFERROR(INDEX('Hoja de Trabajo para listado'!$DE$153:$DG$274,MATCH($A903,'Hoja de Trabajo para listado'!$DE$153:$DE$1048576,0),MATCH((CUADRO!H$4&amp;$E903),'Hoja de Trabajo para listado'!$DE$151:$DG$151,0)),0)+IFERROR(INDEX('Hoja de Trabajo para listado'!$CD$155:$DC$1048576,MATCH($A903,'Hoja de Trabajo para listado'!$CD$155:$CD$1048576,0),MATCH((CUADRO!H$4&amp;$E903),'Hoja de Trabajo para listado'!$CD$151:$DC$151,0)),0)</f>
        <v>0</v>
      </c>
      <c r="I903" s="241">
        <f ca="1">+IFERROR(INDEX('Hoja de Trabajo para listado'!$A$155:$Z$1048576,MATCH($A903,'Hoja de Trabajo para listado'!$A$155:$A$1048576,0),MATCH((CUADRO!I$4&amp;$E903),'Hoja de Trabajo para listado'!$A$151:$Z$151,0)),0)+IFERROR(INDEX('Hoja de Trabajo para listado'!$AB$155:$BA$1048576,MATCH($A903,'Hoja de Trabajo para listado'!$AB$155:$AB$1048576,0),MATCH((CUADRO!I$4&amp;$E903),'Hoja de Trabajo para listado'!$AB$151:$BA$151,0)),0)+IFERROR(INDEX('Hoja de Trabajo para listado'!$BC$155:$CB$1048576,MATCH($A903,'Hoja de Trabajo para listado'!$BC$155:$BC$1048576,0),MATCH((CUADRO!I$4&amp;$E903),'Hoja de Trabajo para listado'!$BC$151:$CB$151,0)),0)+IFERROR(INDEX('Hoja de Trabajo para listado'!$DE$153:$DG$274,MATCH($A903,'Hoja de Trabajo para listado'!$DE$153:$DE$1048576,0),MATCH((CUADRO!I$4&amp;$E903),'Hoja de Trabajo para listado'!$DE$151:$DG$151,0)),0)+IFERROR(INDEX('Hoja de Trabajo para listado'!$CD$155:$DC$1048576,MATCH($A903,'Hoja de Trabajo para listado'!$CD$155:$CD$1048576,0),MATCH((CUADRO!I$4&amp;$E903),'Hoja de Trabajo para listado'!$CD$151:$DC$151,0)),0)</f>
        <v>0</v>
      </c>
      <c r="J903" s="241">
        <f ca="1">+IFERROR(INDEX('Hoja de Trabajo para listado'!$A$155:$Z$1048576,MATCH($A903,'Hoja de Trabajo para listado'!$A$155:$A$1048576,0),MATCH((CUADRO!J$4&amp;$E903),'Hoja de Trabajo para listado'!$A$151:$Z$151,0)),0)+IFERROR(INDEX('Hoja de Trabajo para listado'!$AB$155:$BA$1048576,MATCH($A903,'Hoja de Trabajo para listado'!$AB$155:$AB$1048576,0),MATCH((CUADRO!J$4&amp;$E903),'Hoja de Trabajo para listado'!$AB$151:$BA$151,0)),0)+IFERROR(INDEX('Hoja de Trabajo para listado'!$BC$155:$CB$1048576,MATCH($A903,'Hoja de Trabajo para listado'!$BC$155:$BC$1048576,0),MATCH((CUADRO!J$4&amp;$E903),'Hoja de Trabajo para listado'!$BC$151:$CB$151,0)),0)+IFERROR(INDEX('Hoja de Trabajo para listado'!$DE$153:$DG$274,MATCH($A903,'Hoja de Trabajo para listado'!$DE$153:$DE$1048576,0),MATCH((CUADRO!J$4&amp;$E903),'Hoja de Trabajo para listado'!$DE$151:$DG$151,0)),0)+IFERROR(INDEX('Hoja de Trabajo para listado'!$CD$155:$DC$1048576,MATCH($A903,'Hoja de Trabajo para listado'!$CD$155:$CD$1048576,0),MATCH((CUADRO!J$4&amp;$E903),'Hoja de Trabajo para listado'!$CD$151:$DC$151,0)),0)</f>
        <v>0</v>
      </c>
      <c r="K903" s="241">
        <f ca="1">+IFERROR(INDEX('Hoja de Trabajo para listado'!$A$155:$Z$1048576,MATCH($A903,'Hoja de Trabajo para listado'!$A$155:$A$1048576,0),MATCH((CUADRO!K$4&amp;$E903),'Hoja de Trabajo para listado'!$A$151:$Z$151,0)),0)+IFERROR(INDEX('Hoja de Trabajo para listado'!$AB$155:$BA$1048576,MATCH($A903,'Hoja de Trabajo para listado'!$AB$155:$AB$1048576,0),MATCH((CUADRO!K$4&amp;$E903),'Hoja de Trabajo para listado'!$AB$151:$BA$151,0)),0)+IFERROR(INDEX('Hoja de Trabajo para listado'!$BC$155:$CB$1048576,MATCH($A903,'Hoja de Trabajo para listado'!$BC$155:$BC$1048576,0),MATCH((CUADRO!K$4&amp;$E903),'Hoja de Trabajo para listado'!$BC$151:$CB$151,0)),0)+IFERROR(INDEX('Hoja de Trabajo para listado'!$DE$153:$DG$274,MATCH($A903,'Hoja de Trabajo para listado'!$DE$153:$DE$1048576,0),MATCH((CUADRO!K$4&amp;$E903),'Hoja de Trabajo para listado'!$DE$151:$DG$151,0)),0)+IFERROR(INDEX('Hoja de Trabajo para listado'!$CD$155:$DC$1048576,MATCH($A903,'Hoja de Trabajo para listado'!$CD$155:$CD$1048576,0),MATCH((CUADRO!K$4&amp;$E903),'Hoja de Trabajo para listado'!$CD$151:$DC$151,0)),0)</f>
        <v>0</v>
      </c>
      <c r="L903" s="241">
        <f ca="1">+IFERROR(INDEX('Hoja de Trabajo para listado'!$A$155:$Z$1048576,MATCH($A903,'Hoja de Trabajo para listado'!$A$155:$A$1048576,0),MATCH((CUADRO!L$4&amp;$E903),'Hoja de Trabajo para listado'!$A$151:$Z$151,0)),0)+IFERROR(INDEX('Hoja de Trabajo para listado'!$AB$155:$BA$1048576,MATCH($A903,'Hoja de Trabajo para listado'!$AB$155:$AB$1048576,0),MATCH((CUADRO!L$4&amp;$E903),'Hoja de Trabajo para listado'!$AB$151:$BA$151,0)),0)+IFERROR(INDEX('Hoja de Trabajo para listado'!$BC$155:$CB$1048576,MATCH($A903,'Hoja de Trabajo para listado'!$BC$155:$BC$1048576,0),MATCH((CUADRO!L$4&amp;$E903),'Hoja de Trabajo para listado'!$BC$151:$CB$151,0)),0)+IFERROR(INDEX('Hoja de Trabajo para listado'!$DE$153:$DG$274,MATCH($A903,'Hoja de Trabajo para listado'!$DE$153:$DE$1048576,0),MATCH((CUADRO!L$4&amp;$E903),'Hoja de Trabajo para listado'!$DE$151:$DG$151,0)),0)+IFERROR(INDEX('Hoja de Trabajo para listado'!$CD$155:$DC$1048576,MATCH($A903,'Hoja de Trabajo para listado'!$CD$155:$CD$1048576,0),MATCH((CUADRO!L$4&amp;$E903),'Hoja de Trabajo para listado'!$CD$151:$DC$151,0)),0)</f>
        <v>0</v>
      </c>
      <c r="M903" s="241">
        <f ca="1">+IFERROR(INDEX('Hoja de Trabajo para listado'!$A$155:$Z$1048576,MATCH($A903,'Hoja de Trabajo para listado'!$A$155:$A$1048576,0),MATCH((CUADRO!M$4&amp;$E903),'Hoja de Trabajo para listado'!$A$151:$Z$151,0)),0)+IFERROR(INDEX('Hoja de Trabajo para listado'!$AB$155:$BA$1048576,MATCH($A903,'Hoja de Trabajo para listado'!$AB$155:$AB$1048576,0),MATCH((CUADRO!M$4&amp;$E903),'Hoja de Trabajo para listado'!$AB$151:$BA$151,0)),0)+IFERROR(INDEX('Hoja de Trabajo para listado'!$BC$155:$CB$1048576,MATCH($A903,'Hoja de Trabajo para listado'!$BC$155:$BC$1048576,0),MATCH((CUADRO!M$4&amp;$E903),'Hoja de Trabajo para listado'!$BC$151:$CB$151,0)),0)+IFERROR(INDEX('Hoja de Trabajo para listado'!$DE$153:$DG$274,MATCH($A903,'Hoja de Trabajo para listado'!$DE$153:$DE$1048576,0),MATCH((CUADRO!M$4&amp;$E903),'Hoja de Trabajo para listado'!$DE$151:$DG$151,0)),0)+IFERROR(INDEX('Hoja de Trabajo para listado'!$CD$155:$DC$1048576,MATCH($A903,'Hoja de Trabajo para listado'!$CD$155:$CD$1048576,0),MATCH((CUADRO!M$4&amp;$E903),'Hoja de Trabajo para listado'!$CD$151:$DC$151,0)),0)</f>
        <v>0</v>
      </c>
      <c r="N903" s="241">
        <f ca="1">+IFERROR(INDEX('Hoja de Trabajo para listado'!$A$155:$Z$1048576,MATCH($A903,'Hoja de Trabajo para listado'!$A$155:$A$1048576,0),MATCH((CUADRO!N$4&amp;$E903),'Hoja de Trabajo para listado'!$A$151:$Z$151,0)),0)+IFERROR(INDEX('Hoja de Trabajo para listado'!$AB$155:$BA$1048576,MATCH($A903,'Hoja de Trabajo para listado'!$AB$155:$AB$1048576,0),MATCH((CUADRO!N$4&amp;$E903),'Hoja de Trabajo para listado'!$AB$151:$BA$151,0)),0)+IFERROR(INDEX('Hoja de Trabajo para listado'!$BC$155:$CB$1048576,MATCH($A903,'Hoja de Trabajo para listado'!$BC$155:$BC$1048576,0),MATCH((CUADRO!N$4&amp;$E903),'Hoja de Trabajo para listado'!$BC$151:$CB$151,0)),0)+IFERROR(INDEX('Hoja de Trabajo para listado'!$DE$153:$DG$274,MATCH($A903,'Hoja de Trabajo para listado'!$DE$153:$DE$1048576,0),MATCH((CUADRO!N$4&amp;$E903),'Hoja de Trabajo para listado'!$DE$151:$DG$151,0)),0)+IFERROR(INDEX('Hoja de Trabajo para listado'!$CD$155:$DC$1048576,MATCH($A903,'Hoja de Trabajo para listado'!$CD$155:$CD$1048576,0),MATCH((CUADRO!N$4&amp;$E903),'Hoja de Trabajo para listado'!$CD$151:$DC$151,0)),0)</f>
        <v>0</v>
      </c>
      <c r="O903" s="241">
        <f ca="1">+IFERROR(INDEX('Hoja de Trabajo para listado'!$A$155:$Z$1048576,MATCH($A903,'Hoja de Trabajo para listado'!$A$155:$A$1048576,0),MATCH((CUADRO!O$4&amp;$E903),'Hoja de Trabajo para listado'!$A$151:$Z$151,0)),0)+IFERROR(INDEX('Hoja de Trabajo para listado'!$AB$155:$BA$1048576,MATCH($A903,'Hoja de Trabajo para listado'!$AB$155:$AB$1048576,0),MATCH((CUADRO!O$4&amp;$E903),'Hoja de Trabajo para listado'!$AB$151:$BA$151,0)),0)+IFERROR(INDEX('Hoja de Trabajo para listado'!$BC$155:$CB$1048576,MATCH($A903,'Hoja de Trabajo para listado'!$BC$155:$BC$1048576,0),MATCH((CUADRO!O$4&amp;$E903),'Hoja de Trabajo para listado'!$BC$151:$CB$151,0)),0)+IFERROR(INDEX('Hoja de Trabajo para listado'!$DE$153:$DG$274,MATCH($A903,'Hoja de Trabajo para listado'!$DE$153:$DE$1048576,0),MATCH((CUADRO!O$4&amp;$E903),'Hoja de Trabajo para listado'!$DE$151:$DG$151,0)),0)+IFERROR(INDEX('Hoja de Trabajo para listado'!$CD$155:$DC$1048576,MATCH($A903,'Hoja de Trabajo para listado'!$CD$155:$CD$1048576,0),MATCH((CUADRO!O$4&amp;$E903),'Hoja de Trabajo para listado'!$CD$151:$DC$151,0)),0)</f>
        <v>0</v>
      </c>
      <c r="P903" s="241">
        <f ca="1">+IFERROR(INDEX('Hoja de Trabajo para listado'!$A$155:$Z$1048576,MATCH($A903,'Hoja de Trabajo para listado'!$A$155:$A$1048576,0),MATCH((CUADRO!P$4&amp;$E903),'Hoja de Trabajo para listado'!$A$151:$Z$151,0)),0)+IFERROR(INDEX('Hoja de Trabajo para listado'!$AB$155:$BA$1048576,MATCH($A903,'Hoja de Trabajo para listado'!$AB$155:$AB$1048576,0),MATCH((CUADRO!P$4&amp;$E903),'Hoja de Trabajo para listado'!$AB$151:$BA$151,0)),0)+IFERROR(INDEX('Hoja de Trabajo para listado'!$BC$155:$CB$1048576,MATCH($A903,'Hoja de Trabajo para listado'!$BC$155:$BC$1048576,0),MATCH((CUADRO!P$4&amp;$E903),'Hoja de Trabajo para listado'!$BC$151:$CB$151,0)),0)+IFERROR(INDEX('Hoja de Trabajo para listado'!$DE$153:$DG$274,MATCH($A903,'Hoja de Trabajo para listado'!$DE$153:$DE$1048576,0),MATCH((CUADRO!P$4&amp;$E903),'Hoja de Trabajo para listado'!$DE$151:$DG$151,0)),0)+IFERROR(INDEX('Hoja de Trabajo para listado'!$CD$155:$DC$1048576,MATCH($A903,'Hoja de Trabajo para listado'!$CD$155:$CD$1048576,0),MATCH((CUADRO!P$4&amp;$E903),'Hoja de Trabajo para listado'!$CD$151:$DC$151,0)),0)</f>
        <v>0</v>
      </c>
      <c r="Q903" s="241">
        <f ca="1">+IFERROR(INDEX('Hoja de Trabajo para listado'!$A$155:$Z$1048576,MATCH($A903,'Hoja de Trabajo para listado'!$A$155:$A$1048576,0),MATCH((CUADRO!Q$4&amp;$E903),'Hoja de Trabajo para listado'!$A$151:$Z$151,0)),0)+IFERROR(INDEX('Hoja de Trabajo para listado'!$AB$155:$BA$1048576,MATCH($A903,'Hoja de Trabajo para listado'!$AB$155:$AB$1048576,0),MATCH((CUADRO!Q$4&amp;$E903),'Hoja de Trabajo para listado'!$AB$151:$BA$151,0)),0)+IFERROR(INDEX('Hoja de Trabajo para listado'!$BC$155:$CB$1048576,MATCH($A903,'Hoja de Trabajo para listado'!$BC$155:$BC$1048576,0),MATCH((CUADRO!Q$4&amp;$E903),'Hoja de Trabajo para listado'!$BC$151:$CB$151,0)),0)+IFERROR(INDEX('Hoja de Trabajo para listado'!$DE$153:$DG$274,MATCH($A903,'Hoja de Trabajo para listado'!$DE$153:$DE$1048576,0),MATCH((CUADRO!Q$4&amp;$E903),'Hoja de Trabajo para listado'!$DE$151:$DG$151,0)),0)+IFERROR(INDEX('Hoja de Trabajo para listado'!$CD$155:$DC$1048576,MATCH($A903,'Hoja de Trabajo para listado'!$CD$155:$CD$1048576,0),MATCH((CUADRO!Q$4&amp;$E903),'Hoja de Trabajo para listado'!$CD$151:$DC$151,0)),0)</f>
        <v>0</v>
      </c>
      <c r="R903" s="241">
        <f t="shared" ca="1" si="33"/>
        <v>0</v>
      </c>
      <c r="S903" s="247"/>
      <c r="T903" s="241">
        <f ca="1">+T904</f>
        <v>0</v>
      </c>
      <c r="U903" s="240">
        <f t="shared" si="34"/>
        <v>1</v>
      </c>
      <c r="V903" s="327" t="str">
        <f>+VLOOKUP(A903,bd_lista!$A$3:$E$592,5,FALSE)</f>
        <v>Gobiernos Autonomos Municipales</v>
      </c>
      <c r="W903" s="397" t="str">
        <f>+V903</f>
        <v>Gobiernos Autonomos Municipales</v>
      </c>
      <c r="X903" s="240">
        <f>+VLOOKUP(A903,[4]Sheet1!$A$13:$D$744,4,FALSE)</f>
        <v>0</v>
      </c>
      <c r="Y903" s="240" t="e">
        <f>+VLOOKUP(X903,bd_lista!$A$3:$C$592,3,FALSE)</f>
        <v>#N/A</v>
      </c>
      <c r="Z903" s="290">
        <f>+X903</f>
        <v>0</v>
      </c>
      <c r="AA903" s="291" t="e">
        <f>+Y903</f>
        <v>#N/A</v>
      </c>
    </row>
    <row r="904" spans="1:27" customFormat="1" ht="15" hidden="1" customHeight="1">
      <c r="A904" s="32">
        <v>1534</v>
      </c>
      <c r="B904" s="394"/>
      <c r="C904" s="245" t="str">
        <f>+VLOOKUP(A904,bd_lista!$A$3:$C$592,3,FALSE)</f>
        <v>Gobierno Autónomo Municipal de Acasio</v>
      </c>
      <c r="D904" s="396"/>
      <c r="E904" s="242" t="s">
        <v>1304</v>
      </c>
      <c r="F904" s="243">
        <f ca="1">+IFERROR(INDEX('Hoja de Trabajo para listado'!$A$155:$Z$1048576,MATCH($A904,'Hoja de Trabajo para listado'!$A$155:$A$1048576,0),MATCH((CUADRO!F$4&amp;$E904),'Hoja de Trabajo para listado'!$A$151:$Z$151,0)),0)+IFERROR(INDEX('Hoja de Trabajo para listado'!$AB$155:$BA$1048576,MATCH($A904,'Hoja de Trabajo para listado'!$AB$155:$AB$1048576,0),MATCH((CUADRO!F$4&amp;$E904),'Hoja de Trabajo para listado'!$AB$151:$BA$151,0)),0)+IFERROR(INDEX('Hoja de Trabajo para listado'!$BC$155:$CB$1048576,MATCH($A904,'Hoja de Trabajo para listado'!$BC$155:$BC$1048576,0),MATCH((CUADRO!F$4&amp;$E904),'Hoja de Trabajo para listado'!$BC$151:$CB$151,0)),0)+IFERROR(INDEX('Hoja de Trabajo para listado'!$DE$153:$DG$274,MATCH($A904,'Hoja de Trabajo para listado'!$DE$153:$DE$1048576,0),MATCH((CUADRO!F$4&amp;$E904),'Hoja de Trabajo para listado'!$DE$151:$DG$151,0)),0)+IFERROR(INDEX('Hoja de Trabajo para listado'!$CD$155:$DC$1048576,MATCH($A904,'Hoja de Trabajo para listado'!$CD$155:$CD$1048576,0),MATCH((CUADRO!F$4&amp;$E904),'Hoja de Trabajo para listado'!$CD$151:$DC$151,0)),0)</f>
        <v>0</v>
      </c>
      <c r="G904" s="243">
        <f ca="1">+IFERROR(INDEX('Hoja de Trabajo para listado'!$A$155:$Z$1048576,MATCH($A904,'Hoja de Trabajo para listado'!$A$155:$A$1048576,0),MATCH((CUADRO!G$4&amp;$E904),'Hoja de Trabajo para listado'!$A$151:$Z$151,0)),0)+IFERROR(INDEX('Hoja de Trabajo para listado'!$AB$155:$BA$1048576,MATCH($A904,'Hoja de Trabajo para listado'!$AB$155:$AB$1048576,0),MATCH((CUADRO!G$4&amp;$E904),'Hoja de Trabajo para listado'!$AB$151:$BA$151,0)),0)+IFERROR(INDEX('Hoja de Trabajo para listado'!$BC$155:$CB$1048576,MATCH($A904,'Hoja de Trabajo para listado'!$BC$155:$BC$1048576,0),MATCH((CUADRO!G$4&amp;$E904),'Hoja de Trabajo para listado'!$BC$151:$CB$151,0)),0)+IFERROR(INDEX('Hoja de Trabajo para listado'!$DE$153:$DG$274,MATCH($A904,'Hoja de Trabajo para listado'!$DE$153:$DE$1048576,0),MATCH((CUADRO!G$4&amp;$E904),'Hoja de Trabajo para listado'!$DE$151:$DG$151,0)),0)+IFERROR(INDEX('Hoja de Trabajo para listado'!$CD$155:$DC$1048576,MATCH($A904,'Hoja de Trabajo para listado'!$CD$155:$CD$1048576,0),MATCH((CUADRO!G$4&amp;$E904),'Hoja de Trabajo para listado'!$CD$151:$DC$151,0)),0)</f>
        <v>0</v>
      </c>
      <c r="H904" s="243">
        <f ca="1">+IFERROR(INDEX('Hoja de Trabajo para listado'!$A$155:$Z$1048576,MATCH($A904,'Hoja de Trabajo para listado'!$A$155:$A$1048576,0),MATCH((CUADRO!H$4&amp;$E904),'Hoja de Trabajo para listado'!$A$151:$Z$151,0)),0)+IFERROR(INDEX('Hoja de Trabajo para listado'!$AB$155:$BA$1048576,MATCH($A904,'Hoja de Trabajo para listado'!$AB$155:$AB$1048576,0),MATCH((CUADRO!H$4&amp;$E904),'Hoja de Trabajo para listado'!$AB$151:$BA$151,0)),0)+IFERROR(INDEX('Hoja de Trabajo para listado'!$BC$155:$CB$1048576,MATCH($A904,'Hoja de Trabajo para listado'!$BC$155:$BC$1048576,0),MATCH((CUADRO!H$4&amp;$E904),'Hoja de Trabajo para listado'!$BC$151:$CB$151,0)),0)+IFERROR(INDEX('Hoja de Trabajo para listado'!$DE$153:$DG$274,MATCH($A904,'Hoja de Trabajo para listado'!$DE$153:$DE$1048576,0),MATCH((CUADRO!H$4&amp;$E904),'Hoja de Trabajo para listado'!$DE$151:$DG$151,0)),0)+IFERROR(INDEX('Hoja de Trabajo para listado'!$CD$155:$DC$1048576,MATCH($A904,'Hoja de Trabajo para listado'!$CD$155:$CD$1048576,0),MATCH((CUADRO!H$4&amp;$E904),'Hoja de Trabajo para listado'!$CD$151:$DC$151,0)),0)</f>
        <v>0</v>
      </c>
      <c r="I904" s="243">
        <f ca="1">+IFERROR(INDEX('Hoja de Trabajo para listado'!$A$155:$Z$1048576,MATCH($A904,'Hoja de Trabajo para listado'!$A$155:$A$1048576,0),MATCH((CUADRO!I$4&amp;$E904),'Hoja de Trabajo para listado'!$A$151:$Z$151,0)),0)+IFERROR(INDEX('Hoja de Trabajo para listado'!$AB$155:$BA$1048576,MATCH($A904,'Hoja de Trabajo para listado'!$AB$155:$AB$1048576,0),MATCH((CUADRO!I$4&amp;$E904),'Hoja de Trabajo para listado'!$AB$151:$BA$151,0)),0)+IFERROR(INDEX('Hoja de Trabajo para listado'!$BC$155:$CB$1048576,MATCH($A904,'Hoja de Trabajo para listado'!$BC$155:$BC$1048576,0),MATCH((CUADRO!I$4&amp;$E904),'Hoja de Trabajo para listado'!$BC$151:$CB$151,0)),0)+IFERROR(INDEX('Hoja de Trabajo para listado'!$DE$153:$DG$274,MATCH($A904,'Hoja de Trabajo para listado'!$DE$153:$DE$1048576,0),MATCH((CUADRO!I$4&amp;$E904),'Hoja de Trabajo para listado'!$DE$151:$DG$151,0)),0)+IFERROR(INDEX('Hoja de Trabajo para listado'!$CD$155:$DC$1048576,MATCH($A904,'Hoja de Trabajo para listado'!$CD$155:$CD$1048576,0),MATCH((CUADRO!I$4&amp;$E904),'Hoja de Trabajo para listado'!$CD$151:$DC$151,0)),0)</f>
        <v>0</v>
      </c>
      <c r="J904" s="243">
        <f ca="1">+IFERROR(INDEX('Hoja de Trabajo para listado'!$A$155:$Z$1048576,MATCH($A904,'Hoja de Trabajo para listado'!$A$155:$A$1048576,0),MATCH((CUADRO!J$4&amp;$E904),'Hoja de Trabajo para listado'!$A$151:$Z$151,0)),0)+IFERROR(INDEX('Hoja de Trabajo para listado'!$AB$155:$BA$1048576,MATCH($A904,'Hoja de Trabajo para listado'!$AB$155:$AB$1048576,0),MATCH((CUADRO!J$4&amp;$E904),'Hoja de Trabajo para listado'!$AB$151:$BA$151,0)),0)+IFERROR(INDEX('Hoja de Trabajo para listado'!$BC$155:$CB$1048576,MATCH($A904,'Hoja de Trabajo para listado'!$BC$155:$BC$1048576,0),MATCH((CUADRO!J$4&amp;$E904),'Hoja de Trabajo para listado'!$BC$151:$CB$151,0)),0)+IFERROR(INDEX('Hoja de Trabajo para listado'!$DE$153:$DG$274,MATCH($A904,'Hoja de Trabajo para listado'!$DE$153:$DE$1048576,0),MATCH((CUADRO!J$4&amp;$E904),'Hoja de Trabajo para listado'!$DE$151:$DG$151,0)),0)+IFERROR(INDEX('Hoja de Trabajo para listado'!$CD$155:$DC$1048576,MATCH($A904,'Hoja de Trabajo para listado'!$CD$155:$CD$1048576,0),MATCH((CUADRO!J$4&amp;$E904),'Hoja de Trabajo para listado'!$CD$151:$DC$151,0)),0)</f>
        <v>0</v>
      </c>
      <c r="K904" s="243">
        <f ca="1">+IFERROR(INDEX('Hoja de Trabajo para listado'!$A$155:$Z$1048576,MATCH($A904,'Hoja de Trabajo para listado'!$A$155:$A$1048576,0),MATCH((CUADRO!K$4&amp;$E904),'Hoja de Trabajo para listado'!$A$151:$Z$151,0)),0)+IFERROR(INDEX('Hoja de Trabajo para listado'!$AB$155:$BA$1048576,MATCH($A904,'Hoja de Trabajo para listado'!$AB$155:$AB$1048576,0),MATCH((CUADRO!K$4&amp;$E904),'Hoja de Trabajo para listado'!$AB$151:$BA$151,0)),0)+IFERROR(INDEX('Hoja de Trabajo para listado'!$BC$155:$CB$1048576,MATCH($A904,'Hoja de Trabajo para listado'!$BC$155:$BC$1048576,0),MATCH((CUADRO!K$4&amp;$E904),'Hoja de Trabajo para listado'!$BC$151:$CB$151,0)),0)+IFERROR(INDEX('Hoja de Trabajo para listado'!$DE$153:$DG$274,MATCH($A904,'Hoja de Trabajo para listado'!$DE$153:$DE$1048576,0),MATCH((CUADRO!K$4&amp;$E904),'Hoja de Trabajo para listado'!$DE$151:$DG$151,0)),0)+IFERROR(INDEX('Hoja de Trabajo para listado'!$CD$155:$DC$1048576,MATCH($A904,'Hoja de Trabajo para listado'!$CD$155:$CD$1048576,0),MATCH((CUADRO!K$4&amp;$E904),'Hoja de Trabajo para listado'!$CD$151:$DC$151,0)),0)</f>
        <v>0</v>
      </c>
      <c r="L904" s="243">
        <f ca="1">+IFERROR(INDEX('Hoja de Trabajo para listado'!$A$155:$Z$1048576,MATCH($A904,'Hoja de Trabajo para listado'!$A$155:$A$1048576,0),MATCH((CUADRO!L$4&amp;$E904),'Hoja de Trabajo para listado'!$A$151:$Z$151,0)),0)+IFERROR(INDEX('Hoja de Trabajo para listado'!$AB$155:$BA$1048576,MATCH($A904,'Hoja de Trabajo para listado'!$AB$155:$AB$1048576,0),MATCH((CUADRO!L$4&amp;$E904),'Hoja de Trabajo para listado'!$AB$151:$BA$151,0)),0)+IFERROR(INDEX('Hoja de Trabajo para listado'!$BC$155:$CB$1048576,MATCH($A904,'Hoja de Trabajo para listado'!$BC$155:$BC$1048576,0),MATCH((CUADRO!L$4&amp;$E904),'Hoja de Trabajo para listado'!$BC$151:$CB$151,0)),0)+IFERROR(INDEX('Hoja de Trabajo para listado'!$DE$153:$DG$274,MATCH($A904,'Hoja de Trabajo para listado'!$DE$153:$DE$1048576,0),MATCH((CUADRO!L$4&amp;$E904),'Hoja de Trabajo para listado'!$DE$151:$DG$151,0)),0)+IFERROR(INDEX('Hoja de Trabajo para listado'!$CD$155:$DC$1048576,MATCH($A904,'Hoja de Trabajo para listado'!$CD$155:$CD$1048576,0),MATCH((CUADRO!L$4&amp;$E904),'Hoja de Trabajo para listado'!$CD$151:$DC$151,0)),0)</f>
        <v>0</v>
      </c>
      <c r="M904" s="243">
        <f ca="1">+IFERROR(INDEX('Hoja de Trabajo para listado'!$A$155:$Z$1048576,MATCH($A904,'Hoja de Trabajo para listado'!$A$155:$A$1048576,0),MATCH((CUADRO!M$4&amp;$E904),'Hoja de Trabajo para listado'!$A$151:$Z$151,0)),0)+IFERROR(INDEX('Hoja de Trabajo para listado'!$AB$155:$BA$1048576,MATCH($A904,'Hoja de Trabajo para listado'!$AB$155:$AB$1048576,0),MATCH((CUADRO!M$4&amp;$E904),'Hoja de Trabajo para listado'!$AB$151:$BA$151,0)),0)+IFERROR(INDEX('Hoja de Trabajo para listado'!$BC$155:$CB$1048576,MATCH($A904,'Hoja de Trabajo para listado'!$BC$155:$BC$1048576,0),MATCH((CUADRO!M$4&amp;$E904),'Hoja de Trabajo para listado'!$BC$151:$CB$151,0)),0)+IFERROR(INDEX('Hoja de Trabajo para listado'!$DE$153:$DG$274,MATCH($A904,'Hoja de Trabajo para listado'!$DE$153:$DE$1048576,0),MATCH((CUADRO!M$4&amp;$E904),'Hoja de Trabajo para listado'!$DE$151:$DG$151,0)),0)+IFERROR(INDEX('Hoja de Trabajo para listado'!$CD$155:$DC$1048576,MATCH($A904,'Hoja de Trabajo para listado'!$CD$155:$CD$1048576,0),MATCH((CUADRO!M$4&amp;$E904),'Hoja de Trabajo para listado'!$CD$151:$DC$151,0)),0)</f>
        <v>0</v>
      </c>
      <c r="N904" s="243">
        <f ca="1">+IFERROR(INDEX('Hoja de Trabajo para listado'!$A$155:$Z$1048576,MATCH($A904,'Hoja de Trabajo para listado'!$A$155:$A$1048576,0),MATCH((CUADRO!N$4&amp;$E904),'Hoja de Trabajo para listado'!$A$151:$Z$151,0)),0)+IFERROR(INDEX('Hoja de Trabajo para listado'!$AB$155:$BA$1048576,MATCH($A904,'Hoja de Trabajo para listado'!$AB$155:$AB$1048576,0),MATCH((CUADRO!N$4&amp;$E904),'Hoja de Trabajo para listado'!$AB$151:$BA$151,0)),0)+IFERROR(INDEX('Hoja de Trabajo para listado'!$BC$155:$CB$1048576,MATCH($A904,'Hoja de Trabajo para listado'!$BC$155:$BC$1048576,0),MATCH((CUADRO!N$4&amp;$E904),'Hoja de Trabajo para listado'!$BC$151:$CB$151,0)),0)+IFERROR(INDEX('Hoja de Trabajo para listado'!$DE$153:$DG$274,MATCH($A904,'Hoja de Trabajo para listado'!$DE$153:$DE$1048576,0),MATCH((CUADRO!N$4&amp;$E904),'Hoja de Trabajo para listado'!$DE$151:$DG$151,0)),0)+IFERROR(INDEX('Hoja de Trabajo para listado'!$CD$155:$DC$1048576,MATCH($A904,'Hoja de Trabajo para listado'!$CD$155:$CD$1048576,0),MATCH((CUADRO!N$4&amp;$E904),'Hoja de Trabajo para listado'!$CD$151:$DC$151,0)),0)</f>
        <v>0</v>
      </c>
      <c r="O904" s="243">
        <f ca="1">+IFERROR(INDEX('Hoja de Trabajo para listado'!$A$155:$Z$1048576,MATCH($A904,'Hoja de Trabajo para listado'!$A$155:$A$1048576,0),MATCH((CUADRO!O$4&amp;$E904),'Hoja de Trabajo para listado'!$A$151:$Z$151,0)),0)+IFERROR(INDEX('Hoja de Trabajo para listado'!$AB$155:$BA$1048576,MATCH($A904,'Hoja de Trabajo para listado'!$AB$155:$AB$1048576,0),MATCH((CUADRO!O$4&amp;$E904),'Hoja de Trabajo para listado'!$AB$151:$BA$151,0)),0)+IFERROR(INDEX('Hoja de Trabajo para listado'!$BC$155:$CB$1048576,MATCH($A904,'Hoja de Trabajo para listado'!$BC$155:$BC$1048576,0),MATCH((CUADRO!O$4&amp;$E904),'Hoja de Trabajo para listado'!$BC$151:$CB$151,0)),0)+IFERROR(INDEX('Hoja de Trabajo para listado'!$DE$153:$DG$274,MATCH($A904,'Hoja de Trabajo para listado'!$DE$153:$DE$1048576,0),MATCH((CUADRO!O$4&amp;$E904),'Hoja de Trabajo para listado'!$DE$151:$DG$151,0)),0)+IFERROR(INDEX('Hoja de Trabajo para listado'!$CD$155:$DC$1048576,MATCH($A904,'Hoja de Trabajo para listado'!$CD$155:$CD$1048576,0),MATCH((CUADRO!O$4&amp;$E904),'Hoja de Trabajo para listado'!$CD$151:$DC$151,0)),0)</f>
        <v>0</v>
      </c>
      <c r="P904" s="243">
        <f ca="1">+IFERROR(INDEX('Hoja de Trabajo para listado'!$A$155:$Z$1048576,MATCH($A904,'Hoja de Trabajo para listado'!$A$155:$A$1048576,0),MATCH((CUADRO!P$4&amp;$E904),'Hoja de Trabajo para listado'!$A$151:$Z$151,0)),0)+IFERROR(INDEX('Hoja de Trabajo para listado'!$AB$155:$BA$1048576,MATCH($A904,'Hoja de Trabajo para listado'!$AB$155:$AB$1048576,0),MATCH((CUADRO!P$4&amp;$E904),'Hoja de Trabajo para listado'!$AB$151:$BA$151,0)),0)+IFERROR(INDEX('Hoja de Trabajo para listado'!$BC$155:$CB$1048576,MATCH($A904,'Hoja de Trabajo para listado'!$BC$155:$BC$1048576,0),MATCH((CUADRO!P$4&amp;$E904),'Hoja de Trabajo para listado'!$BC$151:$CB$151,0)),0)+IFERROR(INDEX('Hoja de Trabajo para listado'!$DE$153:$DG$274,MATCH($A904,'Hoja de Trabajo para listado'!$DE$153:$DE$1048576,0),MATCH((CUADRO!P$4&amp;$E904),'Hoja de Trabajo para listado'!$DE$151:$DG$151,0)),0)+IFERROR(INDEX('Hoja de Trabajo para listado'!$CD$155:$DC$1048576,MATCH($A904,'Hoja de Trabajo para listado'!$CD$155:$CD$1048576,0),MATCH((CUADRO!P$4&amp;$E904),'Hoja de Trabajo para listado'!$CD$151:$DC$151,0)),0)</f>
        <v>0</v>
      </c>
      <c r="Q904" s="243">
        <f ca="1">+IFERROR(INDEX('Hoja de Trabajo para listado'!$A$155:$Z$1048576,MATCH($A904,'Hoja de Trabajo para listado'!$A$155:$A$1048576,0),MATCH((CUADRO!Q$4&amp;$E904),'Hoja de Trabajo para listado'!$A$151:$Z$151,0)),0)+IFERROR(INDEX('Hoja de Trabajo para listado'!$AB$155:$BA$1048576,MATCH($A904,'Hoja de Trabajo para listado'!$AB$155:$AB$1048576,0),MATCH((CUADRO!Q$4&amp;$E904),'Hoja de Trabajo para listado'!$AB$151:$BA$151,0)),0)+IFERROR(INDEX('Hoja de Trabajo para listado'!$BC$155:$CB$1048576,MATCH($A904,'Hoja de Trabajo para listado'!$BC$155:$BC$1048576,0),MATCH((CUADRO!Q$4&amp;$E904),'Hoja de Trabajo para listado'!$BC$151:$CB$151,0)),0)+IFERROR(INDEX('Hoja de Trabajo para listado'!$DE$153:$DG$274,MATCH($A904,'Hoja de Trabajo para listado'!$DE$153:$DE$1048576,0),MATCH((CUADRO!Q$4&amp;$E904),'Hoja de Trabajo para listado'!$DE$151:$DG$151,0)),0)+IFERROR(INDEX('Hoja de Trabajo para listado'!$CD$155:$DC$1048576,MATCH($A904,'Hoja de Trabajo para listado'!$CD$155:$CD$1048576,0),MATCH((CUADRO!Q$4&amp;$E904),'Hoja de Trabajo para listado'!$CD$151:$DC$151,0)),0)</f>
        <v>0</v>
      </c>
      <c r="R904" s="243">
        <f t="shared" ca="1" si="33"/>
        <v>0</v>
      </c>
      <c r="S904" s="256">
        <f ca="1">+R903+R904</f>
        <v>0</v>
      </c>
      <c r="T904" s="243">
        <f ca="1">+S904</f>
        <v>0</v>
      </c>
      <c r="U904" s="242">
        <f t="shared" si="34"/>
        <v>2</v>
      </c>
      <c r="V904" s="327" t="str">
        <f>+VLOOKUP(A904,bd_lista!$A$3:$E$592,5,FALSE)</f>
        <v>Gobiernos Autonomos Municipales</v>
      </c>
      <c r="W904" s="398"/>
      <c r="X904" s="240">
        <f>+VLOOKUP(A904,[4]Sheet1!$A$13:$D$744,4,FALSE)</f>
        <v>0</v>
      </c>
      <c r="Y904" s="240" t="e">
        <f>+VLOOKUP(X904,bd_lista!$A$3:$C$592,3,FALSE)</f>
        <v>#N/A</v>
      </c>
      <c r="Z904" s="288"/>
      <c r="AA904" s="289"/>
    </row>
    <row r="905" spans="1:27" customFormat="1" ht="15" hidden="1" customHeight="1">
      <c r="A905" s="32">
        <v>1535</v>
      </c>
      <c r="B905" s="393">
        <f>+A905</f>
        <v>1535</v>
      </c>
      <c r="C905" s="245" t="str">
        <f>+VLOOKUP(A905,bd_lista!$A$3:$C$592,3,FALSE)</f>
        <v>Gobierno Autónomo Municipal de Llica</v>
      </c>
      <c r="D905" s="395" t="str">
        <f>+C905</f>
        <v>Gobierno Autónomo Municipal de Llica</v>
      </c>
      <c r="E905" s="240" t="s">
        <v>1303</v>
      </c>
      <c r="F905" s="241">
        <f ca="1">+IFERROR(INDEX('Hoja de Trabajo para listado'!$A$155:$Z$1048576,MATCH($A905,'Hoja de Trabajo para listado'!$A$155:$A$1048576,0),MATCH((CUADRO!F$4&amp;$E905),'Hoja de Trabajo para listado'!$A$151:$Z$151,0)),0)+IFERROR(INDEX('Hoja de Trabajo para listado'!$AB$155:$BA$1048576,MATCH($A905,'Hoja de Trabajo para listado'!$AB$155:$AB$1048576,0),MATCH((CUADRO!F$4&amp;$E905),'Hoja de Trabajo para listado'!$AB$151:$BA$151,0)),0)+IFERROR(INDEX('Hoja de Trabajo para listado'!$BC$155:$CB$1048576,MATCH($A905,'Hoja de Trabajo para listado'!$BC$155:$BC$1048576,0),MATCH((CUADRO!F$4&amp;$E905),'Hoja de Trabajo para listado'!$BC$151:$CB$151,0)),0)+IFERROR(INDEX('Hoja de Trabajo para listado'!$DE$153:$DG$274,MATCH($A905,'Hoja de Trabajo para listado'!$DE$153:$DE$1048576,0),MATCH((CUADRO!F$4&amp;$E905),'Hoja de Trabajo para listado'!$DE$151:$DG$151,0)),0)+IFERROR(INDEX('Hoja de Trabajo para listado'!$CD$155:$DC$1048576,MATCH($A905,'Hoja de Trabajo para listado'!$CD$155:$CD$1048576,0),MATCH((CUADRO!F$4&amp;$E905),'Hoja de Trabajo para listado'!$CD$151:$DC$151,0)),0)</f>
        <v>0</v>
      </c>
      <c r="G905" s="241">
        <f ca="1">+IFERROR(INDEX('Hoja de Trabajo para listado'!$A$155:$Z$1048576,MATCH($A905,'Hoja de Trabajo para listado'!$A$155:$A$1048576,0),MATCH((CUADRO!G$4&amp;$E905),'Hoja de Trabajo para listado'!$A$151:$Z$151,0)),0)+IFERROR(INDEX('Hoja de Trabajo para listado'!$AB$155:$BA$1048576,MATCH($A905,'Hoja de Trabajo para listado'!$AB$155:$AB$1048576,0),MATCH((CUADRO!G$4&amp;$E905),'Hoja de Trabajo para listado'!$AB$151:$BA$151,0)),0)+IFERROR(INDEX('Hoja de Trabajo para listado'!$BC$155:$CB$1048576,MATCH($A905,'Hoja de Trabajo para listado'!$BC$155:$BC$1048576,0),MATCH((CUADRO!G$4&amp;$E905),'Hoja de Trabajo para listado'!$BC$151:$CB$151,0)),0)+IFERROR(INDEX('Hoja de Trabajo para listado'!$DE$153:$DG$274,MATCH($A905,'Hoja de Trabajo para listado'!$DE$153:$DE$1048576,0),MATCH((CUADRO!G$4&amp;$E905),'Hoja de Trabajo para listado'!$DE$151:$DG$151,0)),0)+IFERROR(INDEX('Hoja de Trabajo para listado'!$CD$155:$DC$1048576,MATCH($A905,'Hoja de Trabajo para listado'!$CD$155:$CD$1048576,0),MATCH((CUADRO!G$4&amp;$E905),'Hoja de Trabajo para listado'!$CD$151:$DC$151,0)),0)</f>
        <v>0</v>
      </c>
      <c r="H905" s="241">
        <f ca="1">+IFERROR(INDEX('Hoja de Trabajo para listado'!$A$155:$Z$1048576,MATCH($A905,'Hoja de Trabajo para listado'!$A$155:$A$1048576,0),MATCH((CUADRO!H$4&amp;$E905),'Hoja de Trabajo para listado'!$A$151:$Z$151,0)),0)+IFERROR(INDEX('Hoja de Trabajo para listado'!$AB$155:$BA$1048576,MATCH($A905,'Hoja de Trabajo para listado'!$AB$155:$AB$1048576,0),MATCH((CUADRO!H$4&amp;$E905),'Hoja de Trabajo para listado'!$AB$151:$BA$151,0)),0)+IFERROR(INDEX('Hoja de Trabajo para listado'!$BC$155:$CB$1048576,MATCH($A905,'Hoja de Trabajo para listado'!$BC$155:$BC$1048576,0),MATCH((CUADRO!H$4&amp;$E905),'Hoja de Trabajo para listado'!$BC$151:$CB$151,0)),0)+IFERROR(INDEX('Hoja de Trabajo para listado'!$DE$153:$DG$274,MATCH($A905,'Hoja de Trabajo para listado'!$DE$153:$DE$1048576,0),MATCH((CUADRO!H$4&amp;$E905),'Hoja de Trabajo para listado'!$DE$151:$DG$151,0)),0)+IFERROR(INDEX('Hoja de Trabajo para listado'!$CD$155:$DC$1048576,MATCH($A905,'Hoja de Trabajo para listado'!$CD$155:$CD$1048576,0),MATCH((CUADRO!H$4&amp;$E905),'Hoja de Trabajo para listado'!$CD$151:$DC$151,0)),0)</f>
        <v>0</v>
      </c>
      <c r="I905" s="241">
        <f ca="1">+IFERROR(INDEX('Hoja de Trabajo para listado'!$A$155:$Z$1048576,MATCH($A905,'Hoja de Trabajo para listado'!$A$155:$A$1048576,0),MATCH((CUADRO!I$4&amp;$E905),'Hoja de Trabajo para listado'!$A$151:$Z$151,0)),0)+IFERROR(INDEX('Hoja de Trabajo para listado'!$AB$155:$BA$1048576,MATCH($A905,'Hoja de Trabajo para listado'!$AB$155:$AB$1048576,0),MATCH((CUADRO!I$4&amp;$E905),'Hoja de Trabajo para listado'!$AB$151:$BA$151,0)),0)+IFERROR(INDEX('Hoja de Trabajo para listado'!$BC$155:$CB$1048576,MATCH($A905,'Hoja de Trabajo para listado'!$BC$155:$BC$1048576,0),MATCH((CUADRO!I$4&amp;$E905),'Hoja de Trabajo para listado'!$BC$151:$CB$151,0)),0)+IFERROR(INDEX('Hoja de Trabajo para listado'!$DE$153:$DG$274,MATCH($A905,'Hoja de Trabajo para listado'!$DE$153:$DE$1048576,0),MATCH((CUADRO!I$4&amp;$E905),'Hoja de Trabajo para listado'!$DE$151:$DG$151,0)),0)+IFERROR(INDEX('Hoja de Trabajo para listado'!$CD$155:$DC$1048576,MATCH($A905,'Hoja de Trabajo para listado'!$CD$155:$CD$1048576,0),MATCH((CUADRO!I$4&amp;$E905),'Hoja de Trabajo para listado'!$CD$151:$DC$151,0)),0)</f>
        <v>0</v>
      </c>
      <c r="J905" s="241">
        <f ca="1">+IFERROR(INDEX('Hoja de Trabajo para listado'!$A$155:$Z$1048576,MATCH($A905,'Hoja de Trabajo para listado'!$A$155:$A$1048576,0),MATCH((CUADRO!J$4&amp;$E905),'Hoja de Trabajo para listado'!$A$151:$Z$151,0)),0)+IFERROR(INDEX('Hoja de Trabajo para listado'!$AB$155:$BA$1048576,MATCH($A905,'Hoja de Trabajo para listado'!$AB$155:$AB$1048576,0),MATCH((CUADRO!J$4&amp;$E905),'Hoja de Trabajo para listado'!$AB$151:$BA$151,0)),0)+IFERROR(INDEX('Hoja de Trabajo para listado'!$BC$155:$CB$1048576,MATCH($A905,'Hoja de Trabajo para listado'!$BC$155:$BC$1048576,0),MATCH((CUADRO!J$4&amp;$E905),'Hoja de Trabajo para listado'!$BC$151:$CB$151,0)),0)+IFERROR(INDEX('Hoja de Trabajo para listado'!$DE$153:$DG$274,MATCH($A905,'Hoja de Trabajo para listado'!$DE$153:$DE$1048576,0),MATCH((CUADRO!J$4&amp;$E905),'Hoja de Trabajo para listado'!$DE$151:$DG$151,0)),0)+IFERROR(INDEX('Hoja de Trabajo para listado'!$CD$155:$DC$1048576,MATCH($A905,'Hoja de Trabajo para listado'!$CD$155:$CD$1048576,0),MATCH((CUADRO!J$4&amp;$E905),'Hoja de Trabajo para listado'!$CD$151:$DC$151,0)),0)</f>
        <v>0</v>
      </c>
      <c r="K905" s="241">
        <f ca="1">+IFERROR(INDEX('Hoja de Trabajo para listado'!$A$155:$Z$1048576,MATCH($A905,'Hoja de Trabajo para listado'!$A$155:$A$1048576,0),MATCH((CUADRO!K$4&amp;$E905),'Hoja de Trabajo para listado'!$A$151:$Z$151,0)),0)+IFERROR(INDEX('Hoja de Trabajo para listado'!$AB$155:$BA$1048576,MATCH($A905,'Hoja de Trabajo para listado'!$AB$155:$AB$1048576,0),MATCH((CUADRO!K$4&amp;$E905),'Hoja de Trabajo para listado'!$AB$151:$BA$151,0)),0)+IFERROR(INDEX('Hoja de Trabajo para listado'!$BC$155:$CB$1048576,MATCH($A905,'Hoja de Trabajo para listado'!$BC$155:$BC$1048576,0),MATCH((CUADRO!K$4&amp;$E905),'Hoja de Trabajo para listado'!$BC$151:$CB$151,0)),0)+IFERROR(INDEX('Hoja de Trabajo para listado'!$DE$153:$DG$274,MATCH($A905,'Hoja de Trabajo para listado'!$DE$153:$DE$1048576,0),MATCH((CUADRO!K$4&amp;$E905),'Hoja de Trabajo para listado'!$DE$151:$DG$151,0)),0)+IFERROR(INDEX('Hoja de Trabajo para listado'!$CD$155:$DC$1048576,MATCH($A905,'Hoja de Trabajo para listado'!$CD$155:$CD$1048576,0),MATCH((CUADRO!K$4&amp;$E905),'Hoja de Trabajo para listado'!$CD$151:$DC$151,0)),0)</f>
        <v>0</v>
      </c>
      <c r="L905" s="241">
        <f ca="1">+IFERROR(INDEX('Hoja de Trabajo para listado'!$A$155:$Z$1048576,MATCH($A905,'Hoja de Trabajo para listado'!$A$155:$A$1048576,0),MATCH((CUADRO!L$4&amp;$E905),'Hoja de Trabajo para listado'!$A$151:$Z$151,0)),0)+IFERROR(INDEX('Hoja de Trabajo para listado'!$AB$155:$BA$1048576,MATCH($A905,'Hoja de Trabajo para listado'!$AB$155:$AB$1048576,0),MATCH((CUADRO!L$4&amp;$E905),'Hoja de Trabajo para listado'!$AB$151:$BA$151,0)),0)+IFERROR(INDEX('Hoja de Trabajo para listado'!$BC$155:$CB$1048576,MATCH($A905,'Hoja de Trabajo para listado'!$BC$155:$BC$1048576,0),MATCH((CUADRO!L$4&amp;$E905),'Hoja de Trabajo para listado'!$BC$151:$CB$151,0)),0)+IFERROR(INDEX('Hoja de Trabajo para listado'!$DE$153:$DG$274,MATCH($A905,'Hoja de Trabajo para listado'!$DE$153:$DE$1048576,0),MATCH((CUADRO!L$4&amp;$E905),'Hoja de Trabajo para listado'!$DE$151:$DG$151,0)),0)+IFERROR(INDEX('Hoja de Trabajo para listado'!$CD$155:$DC$1048576,MATCH($A905,'Hoja de Trabajo para listado'!$CD$155:$CD$1048576,0),MATCH((CUADRO!L$4&amp;$E905),'Hoja de Trabajo para listado'!$CD$151:$DC$151,0)),0)</f>
        <v>0</v>
      </c>
      <c r="M905" s="241">
        <f ca="1">+IFERROR(INDEX('Hoja de Trabajo para listado'!$A$155:$Z$1048576,MATCH($A905,'Hoja de Trabajo para listado'!$A$155:$A$1048576,0),MATCH((CUADRO!M$4&amp;$E905),'Hoja de Trabajo para listado'!$A$151:$Z$151,0)),0)+IFERROR(INDEX('Hoja de Trabajo para listado'!$AB$155:$BA$1048576,MATCH($A905,'Hoja de Trabajo para listado'!$AB$155:$AB$1048576,0),MATCH((CUADRO!M$4&amp;$E905),'Hoja de Trabajo para listado'!$AB$151:$BA$151,0)),0)+IFERROR(INDEX('Hoja de Trabajo para listado'!$BC$155:$CB$1048576,MATCH($A905,'Hoja de Trabajo para listado'!$BC$155:$BC$1048576,0),MATCH((CUADRO!M$4&amp;$E905),'Hoja de Trabajo para listado'!$BC$151:$CB$151,0)),0)+IFERROR(INDEX('Hoja de Trabajo para listado'!$DE$153:$DG$274,MATCH($A905,'Hoja de Trabajo para listado'!$DE$153:$DE$1048576,0),MATCH((CUADRO!M$4&amp;$E905),'Hoja de Trabajo para listado'!$DE$151:$DG$151,0)),0)+IFERROR(INDEX('Hoja de Trabajo para listado'!$CD$155:$DC$1048576,MATCH($A905,'Hoja de Trabajo para listado'!$CD$155:$CD$1048576,0),MATCH((CUADRO!M$4&amp;$E905),'Hoja de Trabajo para listado'!$CD$151:$DC$151,0)),0)</f>
        <v>0</v>
      </c>
      <c r="N905" s="241">
        <f ca="1">+IFERROR(INDEX('Hoja de Trabajo para listado'!$A$155:$Z$1048576,MATCH($A905,'Hoja de Trabajo para listado'!$A$155:$A$1048576,0),MATCH((CUADRO!N$4&amp;$E905),'Hoja de Trabajo para listado'!$A$151:$Z$151,0)),0)+IFERROR(INDEX('Hoja de Trabajo para listado'!$AB$155:$BA$1048576,MATCH($A905,'Hoja de Trabajo para listado'!$AB$155:$AB$1048576,0),MATCH((CUADRO!N$4&amp;$E905),'Hoja de Trabajo para listado'!$AB$151:$BA$151,0)),0)+IFERROR(INDEX('Hoja de Trabajo para listado'!$BC$155:$CB$1048576,MATCH($A905,'Hoja de Trabajo para listado'!$BC$155:$BC$1048576,0),MATCH((CUADRO!N$4&amp;$E905),'Hoja de Trabajo para listado'!$BC$151:$CB$151,0)),0)+IFERROR(INDEX('Hoja de Trabajo para listado'!$DE$153:$DG$274,MATCH($A905,'Hoja de Trabajo para listado'!$DE$153:$DE$1048576,0),MATCH((CUADRO!N$4&amp;$E905),'Hoja de Trabajo para listado'!$DE$151:$DG$151,0)),0)+IFERROR(INDEX('Hoja de Trabajo para listado'!$CD$155:$DC$1048576,MATCH($A905,'Hoja de Trabajo para listado'!$CD$155:$CD$1048576,0),MATCH((CUADRO!N$4&amp;$E905),'Hoja de Trabajo para listado'!$CD$151:$DC$151,0)),0)</f>
        <v>0</v>
      </c>
      <c r="O905" s="241">
        <f ca="1">+IFERROR(INDEX('Hoja de Trabajo para listado'!$A$155:$Z$1048576,MATCH($A905,'Hoja de Trabajo para listado'!$A$155:$A$1048576,0),MATCH((CUADRO!O$4&amp;$E905),'Hoja de Trabajo para listado'!$A$151:$Z$151,0)),0)+IFERROR(INDEX('Hoja de Trabajo para listado'!$AB$155:$BA$1048576,MATCH($A905,'Hoja de Trabajo para listado'!$AB$155:$AB$1048576,0),MATCH((CUADRO!O$4&amp;$E905),'Hoja de Trabajo para listado'!$AB$151:$BA$151,0)),0)+IFERROR(INDEX('Hoja de Trabajo para listado'!$BC$155:$CB$1048576,MATCH($A905,'Hoja de Trabajo para listado'!$BC$155:$BC$1048576,0),MATCH((CUADRO!O$4&amp;$E905),'Hoja de Trabajo para listado'!$BC$151:$CB$151,0)),0)+IFERROR(INDEX('Hoja de Trabajo para listado'!$DE$153:$DG$274,MATCH($A905,'Hoja de Trabajo para listado'!$DE$153:$DE$1048576,0),MATCH((CUADRO!O$4&amp;$E905),'Hoja de Trabajo para listado'!$DE$151:$DG$151,0)),0)+IFERROR(INDEX('Hoja de Trabajo para listado'!$CD$155:$DC$1048576,MATCH($A905,'Hoja de Trabajo para listado'!$CD$155:$CD$1048576,0),MATCH((CUADRO!O$4&amp;$E905),'Hoja de Trabajo para listado'!$CD$151:$DC$151,0)),0)</f>
        <v>0</v>
      </c>
      <c r="P905" s="241">
        <f ca="1">+IFERROR(INDEX('Hoja de Trabajo para listado'!$A$155:$Z$1048576,MATCH($A905,'Hoja de Trabajo para listado'!$A$155:$A$1048576,0),MATCH((CUADRO!P$4&amp;$E905),'Hoja de Trabajo para listado'!$A$151:$Z$151,0)),0)+IFERROR(INDEX('Hoja de Trabajo para listado'!$AB$155:$BA$1048576,MATCH($A905,'Hoja de Trabajo para listado'!$AB$155:$AB$1048576,0),MATCH((CUADRO!P$4&amp;$E905),'Hoja de Trabajo para listado'!$AB$151:$BA$151,0)),0)+IFERROR(INDEX('Hoja de Trabajo para listado'!$BC$155:$CB$1048576,MATCH($A905,'Hoja de Trabajo para listado'!$BC$155:$BC$1048576,0),MATCH((CUADRO!P$4&amp;$E905),'Hoja de Trabajo para listado'!$BC$151:$CB$151,0)),0)+IFERROR(INDEX('Hoja de Trabajo para listado'!$DE$153:$DG$274,MATCH($A905,'Hoja de Trabajo para listado'!$DE$153:$DE$1048576,0),MATCH((CUADRO!P$4&amp;$E905),'Hoja de Trabajo para listado'!$DE$151:$DG$151,0)),0)+IFERROR(INDEX('Hoja de Trabajo para listado'!$CD$155:$DC$1048576,MATCH($A905,'Hoja de Trabajo para listado'!$CD$155:$CD$1048576,0),MATCH((CUADRO!P$4&amp;$E905),'Hoja de Trabajo para listado'!$CD$151:$DC$151,0)),0)</f>
        <v>0</v>
      </c>
      <c r="Q905" s="241">
        <f ca="1">+IFERROR(INDEX('Hoja de Trabajo para listado'!$A$155:$Z$1048576,MATCH($A905,'Hoja de Trabajo para listado'!$A$155:$A$1048576,0),MATCH((CUADRO!Q$4&amp;$E905),'Hoja de Trabajo para listado'!$A$151:$Z$151,0)),0)+IFERROR(INDEX('Hoja de Trabajo para listado'!$AB$155:$BA$1048576,MATCH($A905,'Hoja de Trabajo para listado'!$AB$155:$AB$1048576,0),MATCH((CUADRO!Q$4&amp;$E905),'Hoja de Trabajo para listado'!$AB$151:$BA$151,0)),0)+IFERROR(INDEX('Hoja de Trabajo para listado'!$BC$155:$CB$1048576,MATCH($A905,'Hoja de Trabajo para listado'!$BC$155:$BC$1048576,0),MATCH((CUADRO!Q$4&amp;$E905),'Hoja de Trabajo para listado'!$BC$151:$CB$151,0)),0)+IFERROR(INDEX('Hoja de Trabajo para listado'!$DE$153:$DG$274,MATCH($A905,'Hoja de Trabajo para listado'!$DE$153:$DE$1048576,0),MATCH((CUADRO!Q$4&amp;$E905),'Hoja de Trabajo para listado'!$DE$151:$DG$151,0)),0)+IFERROR(INDEX('Hoja de Trabajo para listado'!$CD$155:$DC$1048576,MATCH($A905,'Hoja de Trabajo para listado'!$CD$155:$CD$1048576,0),MATCH((CUADRO!Q$4&amp;$E905),'Hoja de Trabajo para listado'!$CD$151:$DC$151,0)),0)</f>
        <v>0</v>
      </c>
      <c r="R905" s="241">
        <f t="shared" ref="R905:R968" ca="1" si="35">+SUM(F905:Q905)</f>
        <v>0</v>
      </c>
      <c r="S905" s="247"/>
      <c r="T905" s="241">
        <f ca="1">+T906</f>
        <v>0</v>
      </c>
      <c r="U905" s="240">
        <f t="shared" ref="U905:U968" si="36">+IF(E905="Débitos",1,2)</f>
        <v>1</v>
      </c>
      <c r="V905" s="327" t="str">
        <f>+VLOOKUP(A905,bd_lista!$A$3:$E$592,5,FALSE)</f>
        <v>Gobiernos Autonomos Municipales</v>
      </c>
      <c r="W905" s="397" t="str">
        <f>+V905</f>
        <v>Gobiernos Autonomos Municipales</v>
      </c>
      <c r="X905" s="240">
        <f>+VLOOKUP(A905,[4]Sheet1!$A$13:$D$744,4,FALSE)</f>
        <v>0</v>
      </c>
      <c r="Y905" s="240" t="e">
        <f>+VLOOKUP(X905,bd_lista!$A$3:$C$592,3,FALSE)</f>
        <v>#N/A</v>
      </c>
      <c r="Z905" s="290">
        <f>+X905</f>
        <v>0</v>
      </c>
      <c r="AA905" s="291" t="e">
        <f>+Y905</f>
        <v>#N/A</v>
      </c>
    </row>
    <row r="906" spans="1:27" customFormat="1" ht="15" hidden="1" customHeight="1">
      <c r="A906" s="32">
        <v>1535</v>
      </c>
      <c r="B906" s="394"/>
      <c r="C906" s="245" t="str">
        <f>+VLOOKUP(A906,bd_lista!$A$3:$C$592,3,FALSE)</f>
        <v>Gobierno Autónomo Municipal de Llica</v>
      </c>
      <c r="D906" s="396"/>
      <c r="E906" s="242" t="s">
        <v>1304</v>
      </c>
      <c r="F906" s="243">
        <f ca="1">+IFERROR(INDEX('Hoja de Trabajo para listado'!$A$155:$Z$1048576,MATCH($A906,'Hoja de Trabajo para listado'!$A$155:$A$1048576,0),MATCH((CUADRO!F$4&amp;$E906),'Hoja de Trabajo para listado'!$A$151:$Z$151,0)),0)+IFERROR(INDEX('Hoja de Trabajo para listado'!$AB$155:$BA$1048576,MATCH($A906,'Hoja de Trabajo para listado'!$AB$155:$AB$1048576,0),MATCH((CUADRO!F$4&amp;$E906),'Hoja de Trabajo para listado'!$AB$151:$BA$151,0)),0)+IFERROR(INDEX('Hoja de Trabajo para listado'!$BC$155:$CB$1048576,MATCH($A906,'Hoja de Trabajo para listado'!$BC$155:$BC$1048576,0),MATCH((CUADRO!F$4&amp;$E906),'Hoja de Trabajo para listado'!$BC$151:$CB$151,0)),0)+IFERROR(INDEX('Hoja de Trabajo para listado'!$DE$153:$DG$274,MATCH($A906,'Hoja de Trabajo para listado'!$DE$153:$DE$1048576,0),MATCH((CUADRO!F$4&amp;$E906),'Hoja de Trabajo para listado'!$DE$151:$DG$151,0)),0)+IFERROR(INDEX('Hoja de Trabajo para listado'!$CD$155:$DC$1048576,MATCH($A906,'Hoja de Trabajo para listado'!$CD$155:$CD$1048576,0),MATCH((CUADRO!F$4&amp;$E906),'Hoja de Trabajo para listado'!$CD$151:$DC$151,0)),0)</f>
        <v>0</v>
      </c>
      <c r="G906" s="243">
        <f ca="1">+IFERROR(INDEX('Hoja de Trabajo para listado'!$A$155:$Z$1048576,MATCH($A906,'Hoja de Trabajo para listado'!$A$155:$A$1048576,0),MATCH((CUADRO!G$4&amp;$E906),'Hoja de Trabajo para listado'!$A$151:$Z$151,0)),0)+IFERROR(INDEX('Hoja de Trabajo para listado'!$AB$155:$BA$1048576,MATCH($A906,'Hoja de Trabajo para listado'!$AB$155:$AB$1048576,0),MATCH((CUADRO!G$4&amp;$E906),'Hoja de Trabajo para listado'!$AB$151:$BA$151,0)),0)+IFERROR(INDEX('Hoja de Trabajo para listado'!$BC$155:$CB$1048576,MATCH($A906,'Hoja de Trabajo para listado'!$BC$155:$BC$1048576,0),MATCH((CUADRO!G$4&amp;$E906),'Hoja de Trabajo para listado'!$BC$151:$CB$151,0)),0)+IFERROR(INDEX('Hoja de Trabajo para listado'!$DE$153:$DG$274,MATCH($A906,'Hoja de Trabajo para listado'!$DE$153:$DE$1048576,0),MATCH((CUADRO!G$4&amp;$E906),'Hoja de Trabajo para listado'!$DE$151:$DG$151,0)),0)+IFERROR(INDEX('Hoja de Trabajo para listado'!$CD$155:$DC$1048576,MATCH($A906,'Hoja de Trabajo para listado'!$CD$155:$CD$1048576,0),MATCH((CUADRO!G$4&amp;$E906),'Hoja de Trabajo para listado'!$CD$151:$DC$151,0)),0)</f>
        <v>0</v>
      </c>
      <c r="H906" s="243">
        <f ca="1">+IFERROR(INDEX('Hoja de Trabajo para listado'!$A$155:$Z$1048576,MATCH($A906,'Hoja de Trabajo para listado'!$A$155:$A$1048576,0),MATCH((CUADRO!H$4&amp;$E906),'Hoja de Trabajo para listado'!$A$151:$Z$151,0)),0)+IFERROR(INDEX('Hoja de Trabajo para listado'!$AB$155:$BA$1048576,MATCH($A906,'Hoja de Trabajo para listado'!$AB$155:$AB$1048576,0),MATCH((CUADRO!H$4&amp;$E906),'Hoja de Trabajo para listado'!$AB$151:$BA$151,0)),0)+IFERROR(INDEX('Hoja de Trabajo para listado'!$BC$155:$CB$1048576,MATCH($A906,'Hoja de Trabajo para listado'!$BC$155:$BC$1048576,0),MATCH((CUADRO!H$4&amp;$E906),'Hoja de Trabajo para listado'!$BC$151:$CB$151,0)),0)+IFERROR(INDEX('Hoja de Trabajo para listado'!$DE$153:$DG$274,MATCH($A906,'Hoja de Trabajo para listado'!$DE$153:$DE$1048576,0),MATCH((CUADRO!H$4&amp;$E906),'Hoja de Trabajo para listado'!$DE$151:$DG$151,0)),0)+IFERROR(INDEX('Hoja de Trabajo para listado'!$CD$155:$DC$1048576,MATCH($A906,'Hoja de Trabajo para listado'!$CD$155:$CD$1048576,0),MATCH((CUADRO!H$4&amp;$E906),'Hoja de Trabajo para listado'!$CD$151:$DC$151,0)),0)</f>
        <v>0</v>
      </c>
      <c r="I906" s="243">
        <f ca="1">+IFERROR(INDEX('Hoja de Trabajo para listado'!$A$155:$Z$1048576,MATCH($A906,'Hoja de Trabajo para listado'!$A$155:$A$1048576,0),MATCH((CUADRO!I$4&amp;$E906),'Hoja de Trabajo para listado'!$A$151:$Z$151,0)),0)+IFERROR(INDEX('Hoja de Trabajo para listado'!$AB$155:$BA$1048576,MATCH($A906,'Hoja de Trabajo para listado'!$AB$155:$AB$1048576,0),MATCH((CUADRO!I$4&amp;$E906),'Hoja de Trabajo para listado'!$AB$151:$BA$151,0)),0)+IFERROR(INDEX('Hoja de Trabajo para listado'!$BC$155:$CB$1048576,MATCH($A906,'Hoja de Trabajo para listado'!$BC$155:$BC$1048576,0),MATCH((CUADRO!I$4&amp;$E906),'Hoja de Trabajo para listado'!$BC$151:$CB$151,0)),0)+IFERROR(INDEX('Hoja de Trabajo para listado'!$DE$153:$DG$274,MATCH($A906,'Hoja de Trabajo para listado'!$DE$153:$DE$1048576,0),MATCH((CUADRO!I$4&amp;$E906),'Hoja de Trabajo para listado'!$DE$151:$DG$151,0)),0)+IFERROR(INDEX('Hoja de Trabajo para listado'!$CD$155:$DC$1048576,MATCH($A906,'Hoja de Trabajo para listado'!$CD$155:$CD$1048576,0),MATCH((CUADRO!I$4&amp;$E906),'Hoja de Trabajo para listado'!$CD$151:$DC$151,0)),0)</f>
        <v>0</v>
      </c>
      <c r="J906" s="243">
        <f ca="1">+IFERROR(INDEX('Hoja de Trabajo para listado'!$A$155:$Z$1048576,MATCH($A906,'Hoja de Trabajo para listado'!$A$155:$A$1048576,0),MATCH((CUADRO!J$4&amp;$E906),'Hoja de Trabajo para listado'!$A$151:$Z$151,0)),0)+IFERROR(INDEX('Hoja de Trabajo para listado'!$AB$155:$BA$1048576,MATCH($A906,'Hoja de Trabajo para listado'!$AB$155:$AB$1048576,0),MATCH((CUADRO!J$4&amp;$E906),'Hoja de Trabajo para listado'!$AB$151:$BA$151,0)),0)+IFERROR(INDEX('Hoja de Trabajo para listado'!$BC$155:$CB$1048576,MATCH($A906,'Hoja de Trabajo para listado'!$BC$155:$BC$1048576,0),MATCH((CUADRO!J$4&amp;$E906),'Hoja de Trabajo para listado'!$BC$151:$CB$151,0)),0)+IFERROR(INDEX('Hoja de Trabajo para listado'!$DE$153:$DG$274,MATCH($A906,'Hoja de Trabajo para listado'!$DE$153:$DE$1048576,0),MATCH((CUADRO!J$4&amp;$E906),'Hoja de Trabajo para listado'!$DE$151:$DG$151,0)),0)+IFERROR(INDEX('Hoja de Trabajo para listado'!$CD$155:$DC$1048576,MATCH($A906,'Hoja de Trabajo para listado'!$CD$155:$CD$1048576,0),MATCH((CUADRO!J$4&amp;$E906),'Hoja de Trabajo para listado'!$CD$151:$DC$151,0)),0)</f>
        <v>0</v>
      </c>
      <c r="K906" s="243">
        <f ca="1">+IFERROR(INDEX('Hoja de Trabajo para listado'!$A$155:$Z$1048576,MATCH($A906,'Hoja de Trabajo para listado'!$A$155:$A$1048576,0),MATCH((CUADRO!K$4&amp;$E906),'Hoja de Trabajo para listado'!$A$151:$Z$151,0)),0)+IFERROR(INDEX('Hoja de Trabajo para listado'!$AB$155:$BA$1048576,MATCH($A906,'Hoja de Trabajo para listado'!$AB$155:$AB$1048576,0),MATCH((CUADRO!K$4&amp;$E906),'Hoja de Trabajo para listado'!$AB$151:$BA$151,0)),0)+IFERROR(INDEX('Hoja de Trabajo para listado'!$BC$155:$CB$1048576,MATCH($A906,'Hoja de Trabajo para listado'!$BC$155:$BC$1048576,0),MATCH((CUADRO!K$4&amp;$E906),'Hoja de Trabajo para listado'!$BC$151:$CB$151,0)),0)+IFERROR(INDEX('Hoja de Trabajo para listado'!$DE$153:$DG$274,MATCH($A906,'Hoja de Trabajo para listado'!$DE$153:$DE$1048576,0),MATCH((CUADRO!K$4&amp;$E906),'Hoja de Trabajo para listado'!$DE$151:$DG$151,0)),0)+IFERROR(INDEX('Hoja de Trabajo para listado'!$CD$155:$DC$1048576,MATCH($A906,'Hoja de Trabajo para listado'!$CD$155:$CD$1048576,0),MATCH((CUADRO!K$4&amp;$E906),'Hoja de Trabajo para listado'!$CD$151:$DC$151,0)),0)</f>
        <v>0</v>
      </c>
      <c r="L906" s="243">
        <f ca="1">+IFERROR(INDEX('Hoja de Trabajo para listado'!$A$155:$Z$1048576,MATCH($A906,'Hoja de Trabajo para listado'!$A$155:$A$1048576,0),MATCH((CUADRO!L$4&amp;$E906),'Hoja de Trabajo para listado'!$A$151:$Z$151,0)),0)+IFERROR(INDEX('Hoja de Trabajo para listado'!$AB$155:$BA$1048576,MATCH($A906,'Hoja de Trabajo para listado'!$AB$155:$AB$1048576,0),MATCH((CUADRO!L$4&amp;$E906),'Hoja de Trabajo para listado'!$AB$151:$BA$151,0)),0)+IFERROR(INDEX('Hoja de Trabajo para listado'!$BC$155:$CB$1048576,MATCH($A906,'Hoja de Trabajo para listado'!$BC$155:$BC$1048576,0),MATCH((CUADRO!L$4&amp;$E906),'Hoja de Trabajo para listado'!$BC$151:$CB$151,0)),0)+IFERROR(INDEX('Hoja de Trabajo para listado'!$DE$153:$DG$274,MATCH($A906,'Hoja de Trabajo para listado'!$DE$153:$DE$1048576,0),MATCH((CUADRO!L$4&amp;$E906),'Hoja de Trabajo para listado'!$DE$151:$DG$151,0)),0)+IFERROR(INDEX('Hoja de Trabajo para listado'!$CD$155:$DC$1048576,MATCH($A906,'Hoja de Trabajo para listado'!$CD$155:$CD$1048576,0),MATCH((CUADRO!L$4&amp;$E906),'Hoja de Trabajo para listado'!$CD$151:$DC$151,0)),0)</f>
        <v>0</v>
      </c>
      <c r="M906" s="243">
        <f ca="1">+IFERROR(INDEX('Hoja de Trabajo para listado'!$A$155:$Z$1048576,MATCH($A906,'Hoja de Trabajo para listado'!$A$155:$A$1048576,0),MATCH((CUADRO!M$4&amp;$E906),'Hoja de Trabajo para listado'!$A$151:$Z$151,0)),0)+IFERROR(INDEX('Hoja de Trabajo para listado'!$AB$155:$BA$1048576,MATCH($A906,'Hoja de Trabajo para listado'!$AB$155:$AB$1048576,0),MATCH((CUADRO!M$4&amp;$E906),'Hoja de Trabajo para listado'!$AB$151:$BA$151,0)),0)+IFERROR(INDEX('Hoja de Trabajo para listado'!$BC$155:$CB$1048576,MATCH($A906,'Hoja de Trabajo para listado'!$BC$155:$BC$1048576,0),MATCH((CUADRO!M$4&amp;$E906),'Hoja de Trabajo para listado'!$BC$151:$CB$151,0)),0)+IFERROR(INDEX('Hoja de Trabajo para listado'!$DE$153:$DG$274,MATCH($A906,'Hoja de Trabajo para listado'!$DE$153:$DE$1048576,0),MATCH((CUADRO!M$4&amp;$E906),'Hoja de Trabajo para listado'!$DE$151:$DG$151,0)),0)+IFERROR(INDEX('Hoja de Trabajo para listado'!$CD$155:$DC$1048576,MATCH($A906,'Hoja de Trabajo para listado'!$CD$155:$CD$1048576,0),MATCH((CUADRO!M$4&amp;$E906),'Hoja de Trabajo para listado'!$CD$151:$DC$151,0)),0)</f>
        <v>0</v>
      </c>
      <c r="N906" s="243">
        <f ca="1">+IFERROR(INDEX('Hoja de Trabajo para listado'!$A$155:$Z$1048576,MATCH($A906,'Hoja de Trabajo para listado'!$A$155:$A$1048576,0),MATCH((CUADRO!N$4&amp;$E906),'Hoja de Trabajo para listado'!$A$151:$Z$151,0)),0)+IFERROR(INDEX('Hoja de Trabajo para listado'!$AB$155:$BA$1048576,MATCH($A906,'Hoja de Trabajo para listado'!$AB$155:$AB$1048576,0),MATCH((CUADRO!N$4&amp;$E906),'Hoja de Trabajo para listado'!$AB$151:$BA$151,0)),0)+IFERROR(INDEX('Hoja de Trabajo para listado'!$BC$155:$CB$1048576,MATCH($A906,'Hoja de Trabajo para listado'!$BC$155:$BC$1048576,0),MATCH((CUADRO!N$4&amp;$E906),'Hoja de Trabajo para listado'!$BC$151:$CB$151,0)),0)+IFERROR(INDEX('Hoja de Trabajo para listado'!$DE$153:$DG$274,MATCH($A906,'Hoja de Trabajo para listado'!$DE$153:$DE$1048576,0),MATCH((CUADRO!N$4&amp;$E906),'Hoja de Trabajo para listado'!$DE$151:$DG$151,0)),0)+IFERROR(INDEX('Hoja de Trabajo para listado'!$CD$155:$DC$1048576,MATCH($A906,'Hoja de Trabajo para listado'!$CD$155:$CD$1048576,0),MATCH((CUADRO!N$4&amp;$E906),'Hoja de Trabajo para listado'!$CD$151:$DC$151,0)),0)</f>
        <v>0</v>
      </c>
      <c r="O906" s="243">
        <f ca="1">+IFERROR(INDEX('Hoja de Trabajo para listado'!$A$155:$Z$1048576,MATCH($A906,'Hoja de Trabajo para listado'!$A$155:$A$1048576,0),MATCH((CUADRO!O$4&amp;$E906),'Hoja de Trabajo para listado'!$A$151:$Z$151,0)),0)+IFERROR(INDEX('Hoja de Trabajo para listado'!$AB$155:$BA$1048576,MATCH($A906,'Hoja de Trabajo para listado'!$AB$155:$AB$1048576,0),MATCH((CUADRO!O$4&amp;$E906),'Hoja de Trabajo para listado'!$AB$151:$BA$151,0)),0)+IFERROR(INDEX('Hoja de Trabajo para listado'!$BC$155:$CB$1048576,MATCH($A906,'Hoja de Trabajo para listado'!$BC$155:$BC$1048576,0),MATCH((CUADRO!O$4&amp;$E906),'Hoja de Trabajo para listado'!$BC$151:$CB$151,0)),0)+IFERROR(INDEX('Hoja de Trabajo para listado'!$DE$153:$DG$274,MATCH($A906,'Hoja de Trabajo para listado'!$DE$153:$DE$1048576,0),MATCH((CUADRO!O$4&amp;$E906),'Hoja de Trabajo para listado'!$DE$151:$DG$151,0)),0)+IFERROR(INDEX('Hoja de Trabajo para listado'!$CD$155:$DC$1048576,MATCH($A906,'Hoja de Trabajo para listado'!$CD$155:$CD$1048576,0),MATCH((CUADRO!O$4&amp;$E906),'Hoja de Trabajo para listado'!$CD$151:$DC$151,0)),0)</f>
        <v>0</v>
      </c>
      <c r="P906" s="243">
        <f ca="1">+IFERROR(INDEX('Hoja de Trabajo para listado'!$A$155:$Z$1048576,MATCH($A906,'Hoja de Trabajo para listado'!$A$155:$A$1048576,0),MATCH((CUADRO!P$4&amp;$E906),'Hoja de Trabajo para listado'!$A$151:$Z$151,0)),0)+IFERROR(INDEX('Hoja de Trabajo para listado'!$AB$155:$BA$1048576,MATCH($A906,'Hoja de Trabajo para listado'!$AB$155:$AB$1048576,0),MATCH((CUADRO!P$4&amp;$E906),'Hoja de Trabajo para listado'!$AB$151:$BA$151,0)),0)+IFERROR(INDEX('Hoja de Trabajo para listado'!$BC$155:$CB$1048576,MATCH($A906,'Hoja de Trabajo para listado'!$BC$155:$BC$1048576,0),MATCH((CUADRO!P$4&amp;$E906),'Hoja de Trabajo para listado'!$BC$151:$CB$151,0)),0)+IFERROR(INDEX('Hoja de Trabajo para listado'!$DE$153:$DG$274,MATCH($A906,'Hoja de Trabajo para listado'!$DE$153:$DE$1048576,0),MATCH((CUADRO!P$4&amp;$E906),'Hoja de Trabajo para listado'!$DE$151:$DG$151,0)),0)+IFERROR(INDEX('Hoja de Trabajo para listado'!$CD$155:$DC$1048576,MATCH($A906,'Hoja de Trabajo para listado'!$CD$155:$CD$1048576,0),MATCH((CUADRO!P$4&amp;$E906),'Hoja de Trabajo para listado'!$CD$151:$DC$151,0)),0)</f>
        <v>0</v>
      </c>
      <c r="Q906" s="243">
        <f ca="1">+IFERROR(INDEX('Hoja de Trabajo para listado'!$A$155:$Z$1048576,MATCH($A906,'Hoja de Trabajo para listado'!$A$155:$A$1048576,0),MATCH((CUADRO!Q$4&amp;$E906),'Hoja de Trabajo para listado'!$A$151:$Z$151,0)),0)+IFERROR(INDEX('Hoja de Trabajo para listado'!$AB$155:$BA$1048576,MATCH($A906,'Hoja de Trabajo para listado'!$AB$155:$AB$1048576,0),MATCH((CUADRO!Q$4&amp;$E906),'Hoja de Trabajo para listado'!$AB$151:$BA$151,0)),0)+IFERROR(INDEX('Hoja de Trabajo para listado'!$BC$155:$CB$1048576,MATCH($A906,'Hoja de Trabajo para listado'!$BC$155:$BC$1048576,0),MATCH((CUADRO!Q$4&amp;$E906),'Hoja de Trabajo para listado'!$BC$151:$CB$151,0)),0)+IFERROR(INDEX('Hoja de Trabajo para listado'!$DE$153:$DG$274,MATCH($A906,'Hoja de Trabajo para listado'!$DE$153:$DE$1048576,0),MATCH((CUADRO!Q$4&amp;$E906),'Hoja de Trabajo para listado'!$DE$151:$DG$151,0)),0)+IFERROR(INDEX('Hoja de Trabajo para listado'!$CD$155:$DC$1048576,MATCH($A906,'Hoja de Trabajo para listado'!$CD$155:$CD$1048576,0),MATCH((CUADRO!Q$4&amp;$E906),'Hoja de Trabajo para listado'!$CD$151:$DC$151,0)),0)</f>
        <v>0</v>
      </c>
      <c r="R906" s="243">
        <f t="shared" ca="1" si="35"/>
        <v>0</v>
      </c>
      <c r="S906" s="256">
        <f ca="1">+R905+R906</f>
        <v>0</v>
      </c>
      <c r="T906" s="243">
        <f ca="1">+S906</f>
        <v>0</v>
      </c>
      <c r="U906" s="242">
        <f t="shared" si="36"/>
        <v>2</v>
      </c>
      <c r="V906" s="327" t="str">
        <f>+VLOOKUP(A906,bd_lista!$A$3:$E$592,5,FALSE)</f>
        <v>Gobiernos Autonomos Municipales</v>
      </c>
      <c r="W906" s="398"/>
      <c r="X906" s="240">
        <f>+VLOOKUP(A906,[4]Sheet1!$A$13:$D$744,4,FALSE)</f>
        <v>0</v>
      </c>
      <c r="Y906" s="240" t="e">
        <f>+VLOOKUP(X906,bd_lista!$A$3:$C$592,3,FALSE)</f>
        <v>#N/A</v>
      </c>
      <c r="Z906" s="288"/>
      <c r="AA906" s="289"/>
    </row>
    <row r="907" spans="1:27" customFormat="1" ht="15" hidden="1" customHeight="1">
      <c r="A907" s="32">
        <v>1536</v>
      </c>
      <c r="B907" s="393">
        <f>+A907</f>
        <v>1536</v>
      </c>
      <c r="C907" s="245" t="str">
        <f>+VLOOKUP(A907,bd_lista!$A$3:$C$592,3,FALSE)</f>
        <v>Gobierno Autónomo Municipal de Tahua</v>
      </c>
      <c r="D907" s="395" t="str">
        <f>+C907</f>
        <v>Gobierno Autónomo Municipal de Tahua</v>
      </c>
      <c r="E907" s="240" t="s">
        <v>1303</v>
      </c>
      <c r="F907" s="241">
        <f ca="1">+IFERROR(INDEX('Hoja de Trabajo para listado'!$A$155:$Z$1048576,MATCH($A907,'Hoja de Trabajo para listado'!$A$155:$A$1048576,0),MATCH((CUADRO!F$4&amp;$E907),'Hoja de Trabajo para listado'!$A$151:$Z$151,0)),0)+IFERROR(INDEX('Hoja de Trabajo para listado'!$AB$155:$BA$1048576,MATCH($A907,'Hoja de Trabajo para listado'!$AB$155:$AB$1048576,0),MATCH((CUADRO!F$4&amp;$E907),'Hoja de Trabajo para listado'!$AB$151:$BA$151,0)),0)+IFERROR(INDEX('Hoja de Trabajo para listado'!$BC$155:$CB$1048576,MATCH($A907,'Hoja de Trabajo para listado'!$BC$155:$BC$1048576,0),MATCH((CUADRO!F$4&amp;$E907),'Hoja de Trabajo para listado'!$BC$151:$CB$151,0)),0)+IFERROR(INDEX('Hoja de Trabajo para listado'!$DE$153:$DG$274,MATCH($A907,'Hoja de Trabajo para listado'!$DE$153:$DE$1048576,0),MATCH((CUADRO!F$4&amp;$E907),'Hoja de Trabajo para listado'!$DE$151:$DG$151,0)),0)+IFERROR(INDEX('Hoja de Trabajo para listado'!$CD$155:$DC$1048576,MATCH($A907,'Hoja de Trabajo para listado'!$CD$155:$CD$1048576,0),MATCH((CUADRO!F$4&amp;$E907),'Hoja de Trabajo para listado'!$CD$151:$DC$151,0)),0)</f>
        <v>0</v>
      </c>
      <c r="G907" s="241">
        <f ca="1">+IFERROR(INDEX('Hoja de Trabajo para listado'!$A$155:$Z$1048576,MATCH($A907,'Hoja de Trabajo para listado'!$A$155:$A$1048576,0),MATCH((CUADRO!G$4&amp;$E907),'Hoja de Trabajo para listado'!$A$151:$Z$151,0)),0)+IFERROR(INDEX('Hoja de Trabajo para listado'!$AB$155:$BA$1048576,MATCH($A907,'Hoja de Trabajo para listado'!$AB$155:$AB$1048576,0),MATCH((CUADRO!G$4&amp;$E907),'Hoja de Trabajo para listado'!$AB$151:$BA$151,0)),0)+IFERROR(INDEX('Hoja de Trabajo para listado'!$BC$155:$CB$1048576,MATCH($A907,'Hoja de Trabajo para listado'!$BC$155:$BC$1048576,0),MATCH((CUADRO!G$4&amp;$E907),'Hoja de Trabajo para listado'!$BC$151:$CB$151,0)),0)+IFERROR(INDEX('Hoja de Trabajo para listado'!$DE$153:$DG$274,MATCH($A907,'Hoja de Trabajo para listado'!$DE$153:$DE$1048576,0),MATCH((CUADRO!G$4&amp;$E907),'Hoja de Trabajo para listado'!$DE$151:$DG$151,0)),0)+IFERROR(INDEX('Hoja de Trabajo para listado'!$CD$155:$DC$1048576,MATCH($A907,'Hoja de Trabajo para listado'!$CD$155:$CD$1048576,0),MATCH((CUADRO!G$4&amp;$E907),'Hoja de Trabajo para listado'!$CD$151:$DC$151,0)),0)</f>
        <v>0</v>
      </c>
      <c r="H907" s="241">
        <f ca="1">+IFERROR(INDEX('Hoja de Trabajo para listado'!$A$155:$Z$1048576,MATCH($A907,'Hoja de Trabajo para listado'!$A$155:$A$1048576,0),MATCH((CUADRO!H$4&amp;$E907),'Hoja de Trabajo para listado'!$A$151:$Z$151,0)),0)+IFERROR(INDEX('Hoja de Trabajo para listado'!$AB$155:$BA$1048576,MATCH($A907,'Hoja de Trabajo para listado'!$AB$155:$AB$1048576,0),MATCH((CUADRO!H$4&amp;$E907),'Hoja de Trabajo para listado'!$AB$151:$BA$151,0)),0)+IFERROR(INDEX('Hoja de Trabajo para listado'!$BC$155:$CB$1048576,MATCH($A907,'Hoja de Trabajo para listado'!$BC$155:$BC$1048576,0),MATCH((CUADRO!H$4&amp;$E907),'Hoja de Trabajo para listado'!$BC$151:$CB$151,0)),0)+IFERROR(INDEX('Hoja de Trabajo para listado'!$DE$153:$DG$274,MATCH($A907,'Hoja de Trabajo para listado'!$DE$153:$DE$1048576,0),MATCH((CUADRO!H$4&amp;$E907),'Hoja de Trabajo para listado'!$DE$151:$DG$151,0)),0)+IFERROR(INDEX('Hoja de Trabajo para listado'!$CD$155:$DC$1048576,MATCH($A907,'Hoja de Trabajo para listado'!$CD$155:$CD$1048576,0),MATCH((CUADRO!H$4&amp;$E907),'Hoja de Trabajo para listado'!$CD$151:$DC$151,0)),0)</f>
        <v>0</v>
      </c>
      <c r="I907" s="241">
        <f ca="1">+IFERROR(INDEX('Hoja de Trabajo para listado'!$A$155:$Z$1048576,MATCH($A907,'Hoja de Trabajo para listado'!$A$155:$A$1048576,0),MATCH((CUADRO!I$4&amp;$E907),'Hoja de Trabajo para listado'!$A$151:$Z$151,0)),0)+IFERROR(INDEX('Hoja de Trabajo para listado'!$AB$155:$BA$1048576,MATCH($A907,'Hoja de Trabajo para listado'!$AB$155:$AB$1048576,0),MATCH((CUADRO!I$4&amp;$E907),'Hoja de Trabajo para listado'!$AB$151:$BA$151,0)),0)+IFERROR(INDEX('Hoja de Trabajo para listado'!$BC$155:$CB$1048576,MATCH($A907,'Hoja de Trabajo para listado'!$BC$155:$BC$1048576,0),MATCH((CUADRO!I$4&amp;$E907),'Hoja de Trabajo para listado'!$BC$151:$CB$151,0)),0)+IFERROR(INDEX('Hoja de Trabajo para listado'!$DE$153:$DG$274,MATCH($A907,'Hoja de Trabajo para listado'!$DE$153:$DE$1048576,0),MATCH((CUADRO!I$4&amp;$E907),'Hoja de Trabajo para listado'!$DE$151:$DG$151,0)),0)+IFERROR(INDEX('Hoja de Trabajo para listado'!$CD$155:$DC$1048576,MATCH($A907,'Hoja de Trabajo para listado'!$CD$155:$CD$1048576,0),MATCH((CUADRO!I$4&amp;$E907),'Hoja de Trabajo para listado'!$CD$151:$DC$151,0)),0)</f>
        <v>0</v>
      </c>
      <c r="J907" s="241">
        <f ca="1">+IFERROR(INDEX('Hoja de Trabajo para listado'!$A$155:$Z$1048576,MATCH($A907,'Hoja de Trabajo para listado'!$A$155:$A$1048576,0),MATCH((CUADRO!J$4&amp;$E907),'Hoja de Trabajo para listado'!$A$151:$Z$151,0)),0)+IFERROR(INDEX('Hoja de Trabajo para listado'!$AB$155:$BA$1048576,MATCH($A907,'Hoja de Trabajo para listado'!$AB$155:$AB$1048576,0),MATCH((CUADRO!J$4&amp;$E907),'Hoja de Trabajo para listado'!$AB$151:$BA$151,0)),0)+IFERROR(INDEX('Hoja de Trabajo para listado'!$BC$155:$CB$1048576,MATCH($A907,'Hoja de Trabajo para listado'!$BC$155:$BC$1048576,0),MATCH((CUADRO!J$4&amp;$E907),'Hoja de Trabajo para listado'!$BC$151:$CB$151,0)),0)+IFERROR(INDEX('Hoja de Trabajo para listado'!$DE$153:$DG$274,MATCH($A907,'Hoja de Trabajo para listado'!$DE$153:$DE$1048576,0),MATCH((CUADRO!J$4&amp;$E907),'Hoja de Trabajo para listado'!$DE$151:$DG$151,0)),0)+IFERROR(INDEX('Hoja de Trabajo para listado'!$CD$155:$DC$1048576,MATCH($A907,'Hoja de Trabajo para listado'!$CD$155:$CD$1048576,0),MATCH((CUADRO!J$4&amp;$E907),'Hoja de Trabajo para listado'!$CD$151:$DC$151,0)),0)</f>
        <v>0</v>
      </c>
      <c r="K907" s="241">
        <f ca="1">+IFERROR(INDEX('Hoja de Trabajo para listado'!$A$155:$Z$1048576,MATCH($A907,'Hoja de Trabajo para listado'!$A$155:$A$1048576,0),MATCH((CUADRO!K$4&amp;$E907),'Hoja de Trabajo para listado'!$A$151:$Z$151,0)),0)+IFERROR(INDEX('Hoja de Trabajo para listado'!$AB$155:$BA$1048576,MATCH($A907,'Hoja de Trabajo para listado'!$AB$155:$AB$1048576,0),MATCH((CUADRO!K$4&amp;$E907),'Hoja de Trabajo para listado'!$AB$151:$BA$151,0)),0)+IFERROR(INDEX('Hoja de Trabajo para listado'!$BC$155:$CB$1048576,MATCH($A907,'Hoja de Trabajo para listado'!$BC$155:$BC$1048576,0),MATCH((CUADRO!K$4&amp;$E907),'Hoja de Trabajo para listado'!$BC$151:$CB$151,0)),0)+IFERROR(INDEX('Hoja de Trabajo para listado'!$DE$153:$DG$274,MATCH($A907,'Hoja de Trabajo para listado'!$DE$153:$DE$1048576,0),MATCH((CUADRO!K$4&amp;$E907),'Hoja de Trabajo para listado'!$DE$151:$DG$151,0)),0)+IFERROR(INDEX('Hoja de Trabajo para listado'!$CD$155:$DC$1048576,MATCH($A907,'Hoja de Trabajo para listado'!$CD$155:$CD$1048576,0),MATCH((CUADRO!K$4&amp;$E907),'Hoja de Trabajo para listado'!$CD$151:$DC$151,0)),0)</f>
        <v>0</v>
      </c>
      <c r="L907" s="241">
        <f ca="1">+IFERROR(INDEX('Hoja de Trabajo para listado'!$A$155:$Z$1048576,MATCH($A907,'Hoja de Trabajo para listado'!$A$155:$A$1048576,0),MATCH((CUADRO!L$4&amp;$E907),'Hoja de Trabajo para listado'!$A$151:$Z$151,0)),0)+IFERROR(INDEX('Hoja de Trabajo para listado'!$AB$155:$BA$1048576,MATCH($A907,'Hoja de Trabajo para listado'!$AB$155:$AB$1048576,0),MATCH((CUADRO!L$4&amp;$E907),'Hoja de Trabajo para listado'!$AB$151:$BA$151,0)),0)+IFERROR(INDEX('Hoja de Trabajo para listado'!$BC$155:$CB$1048576,MATCH($A907,'Hoja de Trabajo para listado'!$BC$155:$BC$1048576,0),MATCH((CUADRO!L$4&amp;$E907),'Hoja de Trabajo para listado'!$BC$151:$CB$151,0)),0)+IFERROR(INDEX('Hoja de Trabajo para listado'!$DE$153:$DG$274,MATCH($A907,'Hoja de Trabajo para listado'!$DE$153:$DE$1048576,0),MATCH((CUADRO!L$4&amp;$E907),'Hoja de Trabajo para listado'!$DE$151:$DG$151,0)),0)+IFERROR(INDEX('Hoja de Trabajo para listado'!$CD$155:$DC$1048576,MATCH($A907,'Hoja de Trabajo para listado'!$CD$155:$CD$1048576,0),MATCH((CUADRO!L$4&amp;$E907),'Hoja de Trabajo para listado'!$CD$151:$DC$151,0)),0)</f>
        <v>0</v>
      </c>
      <c r="M907" s="241">
        <f ca="1">+IFERROR(INDEX('Hoja de Trabajo para listado'!$A$155:$Z$1048576,MATCH($A907,'Hoja de Trabajo para listado'!$A$155:$A$1048576,0),MATCH((CUADRO!M$4&amp;$E907),'Hoja de Trabajo para listado'!$A$151:$Z$151,0)),0)+IFERROR(INDEX('Hoja de Trabajo para listado'!$AB$155:$BA$1048576,MATCH($A907,'Hoja de Trabajo para listado'!$AB$155:$AB$1048576,0),MATCH((CUADRO!M$4&amp;$E907),'Hoja de Trabajo para listado'!$AB$151:$BA$151,0)),0)+IFERROR(INDEX('Hoja de Trabajo para listado'!$BC$155:$CB$1048576,MATCH($A907,'Hoja de Trabajo para listado'!$BC$155:$BC$1048576,0),MATCH((CUADRO!M$4&amp;$E907),'Hoja de Trabajo para listado'!$BC$151:$CB$151,0)),0)+IFERROR(INDEX('Hoja de Trabajo para listado'!$DE$153:$DG$274,MATCH($A907,'Hoja de Trabajo para listado'!$DE$153:$DE$1048576,0),MATCH((CUADRO!M$4&amp;$E907),'Hoja de Trabajo para listado'!$DE$151:$DG$151,0)),0)+IFERROR(INDEX('Hoja de Trabajo para listado'!$CD$155:$DC$1048576,MATCH($A907,'Hoja de Trabajo para listado'!$CD$155:$CD$1048576,0),MATCH((CUADRO!M$4&amp;$E907),'Hoja de Trabajo para listado'!$CD$151:$DC$151,0)),0)</f>
        <v>0</v>
      </c>
      <c r="N907" s="241">
        <f ca="1">+IFERROR(INDEX('Hoja de Trabajo para listado'!$A$155:$Z$1048576,MATCH($A907,'Hoja de Trabajo para listado'!$A$155:$A$1048576,0),MATCH((CUADRO!N$4&amp;$E907),'Hoja de Trabajo para listado'!$A$151:$Z$151,0)),0)+IFERROR(INDEX('Hoja de Trabajo para listado'!$AB$155:$BA$1048576,MATCH($A907,'Hoja de Trabajo para listado'!$AB$155:$AB$1048576,0),MATCH((CUADRO!N$4&amp;$E907),'Hoja de Trabajo para listado'!$AB$151:$BA$151,0)),0)+IFERROR(INDEX('Hoja de Trabajo para listado'!$BC$155:$CB$1048576,MATCH($A907,'Hoja de Trabajo para listado'!$BC$155:$BC$1048576,0),MATCH((CUADRO!N$4&amp;$E907),'Hoja de Trabajo para listado'!$BC$151:$CB$151,0)),0)+IFERROR(INDEX('Hoja de Trabajo para listado'!$DE$153:$DG$274,MATCH($A907,'Hoja de Trabajo para listado'!$DE$153:$DE$1048576,0),MATCH((CUADRO!N$4&amp;$E907),'Hoja de Trabajo para listado'!$DE$151:$DG$151,0)),0)+IFERROR(INDEX('Hoja de Trabajo para listado'!$CD$155:$DC$1048576,MATCH($A907,'Hoja de Trabajo para listado'!$CD$155:$CD$1048576,0),MATCH((CUADRO!N$4&amp;$E907),'Hoja de Trabajo para listado'!$CD$151:$DC$151,0)),0)</f>
        <v>0</v>
      </c>
      <c r="O907" s="241">
        <f ca="1">+IFERROR(INDEX('Hoja de Trabajo para listado'!$A$155:$Z$1048576,MATCH($A907,'Hoja de Trabajo para listado'!$A$155:$A$1048576,0),MATCH((CUADRO!O$4&amp;$E907),'Hoja de Trabajo para listado'!$A$151:$Z$151,0)),0)+IFERROR(INDEX('Hoja de Trabajo para listado'!$AB$155:$BA$1048576,MATCH($A907,'Hoja de Trabajo para listado'!$AB$155:$AB$1048576,0),MATCH((CUADRO!O$4&amp;$E907),'Hoja de Trabajo para listado'!$AB$151:$BA$151,0)),0)+IFERROR(INDEX('Hoja de Trabajo para listado'!$BC$155:$CB$1048576,MATCH($A907,'Hoja de Trabajo para listado'!$BC$155:$BC$1048576,0),MATCH((CUADRO!O$4&amp;$E907),'Hoja de Trabajo para listado'!$BC$151:$CB$151,0)),0)+IFERROR(INDEX('Hoja de Trabajo para listado'!$DE$153:$DG$274,MATCH($A907,'Hoja de Trabajo para listado'!$DE$153:$DE$1048576,0),MATCH((CUADRO!O$4&amp;$E907),'Hoja de Trabajo para listado'!$DE$151:$DG$151,0)),0)+IFERROR(INDEX('Hoja de Trabajo para listado'!$CD$155:$DC$1048576,MATCH($A907,'Hoja de Trabajo para listado'!$CD$155:$CD$1048576,0),MATCH((CUADRO!O$4&amp;$E907),'Hoja de Trabajo para listado'!$CD$151:$DC$151,0)),0)</f>
        <v>0</v>
      </c>
      <c r="P907" s="241">
        <f ca="1">+IFERROR(INDEX('Hoja de Trabajo para listado'!$A$155:$Z$1048576,MATCH($A907,'Hoja de Trabajo para listado'!$A$155:$A$1048576,0),MATCH((CUADRO!P$4&amp;$E907),'Hoja de Trabajo para listado'!$A$151:$Z$151,0)),0)+IFERROR(INDEX('Hoja de Trabajo para listado'!$AB$155:$BA$1048576,MATCH($A907,'Hoja de Trabajo para listado'!$AB$155:$AB$1048576,0),MATCH((CUADRO!P$4&amp;$E907),'Hoja de Trabajo para listado'!$AB$151:$BA$151,0)),0)+IFERROR(INDEX('Hoja de Trabajo para listado'!$BC$155:$CB$1048576,MATCH($A907,'Hoja de Trabajo para listado'!$BC$155:$BC$1048576,0),MATCH((CUADRO!P$4&amp;$E907),'Hoja de Trabajo para listado'!$BC$151:$CB$151,0)),0)+IFERROR(INDEX('Hoja de Trabajo para listado'!$DE$153:$DG$274,MATCH($A907,'Hoja de Trabajo para listado'!$DE$153:$DE$1048576,0),MATCH((CUADRO!P$4&amp;$E907),'Hoja de Trabajo para listado'!$DE$151:$DG$151,0)),0)+IFERROR(INDEX('Hoja de Trabajo para listado'!$CD$155:$DC$1048576,MATCH($A907,'Hoja de Trabajo para listado'!$CD$155:$CD$1048576,0),MATCH((CUADRO!P$4&amp;$E907),'Hoja de Trabajo para listado'!$CD$151:$DC$151,0)),0)</f>
        <v>0</v>
      </c>
      <c r="Q907" s="241">
        <f ca="1">+IFERROR(INDEX('Hoja de Trabajo para listado'!$A$155:$Z$1048576,MATCH($A907,'Hoja de Trabajo para listado'!$A$155:$A$1048576,0),MATCH((CUADRO!Q$4&amp;$E907),'Hoja de Trabajo para listado'!$A$151:$Z$151,0)),0)+IFERROR(INDEX('Hoja de Trabajo para listado'!$AB$155:$BA$1048576,MATCH($A907,'Hoja de Trabajo para listado'!$AB$155:$AB$1048576,0),MATCH((CUADRO!Q$4&amp;$E907),'Hoja de Trabajo para listado'!$AB$151:$BA$151,0)),0)+IFERROR(INDEX('Hoja de Trabajo para listado'!$BC$155:$CB$1048576,MATCH($A907,'Hoja de Trabajo para listado'!$BC$155:$BC$1048576,0),MATCH((CUADRO!Q$4&amp;$E907),'Hoja de Trabajo para listado'!$BC$151:$CB$151,0)),0)+IFERROR(INDEX('Hoja de Trabajo para listado'!$DE$153:$DG$274,MATCH($A907,'Hoja de Trabajo para listado'!$DE$153:$DE$1048576,0),MATCH((CUADRO!Q$4&amp;$E907),'Hoja de Trabajo para listado'!$DE$151:$DG$151,0)),0)+IFERROR(INDEX('Hoja de Trabajo para listado'!$CD$155:$DC$1048576,MATCH($A907,'Hoja de Trabajo para listado'!$CD$155:$CD$1048576,0),MATCH((CUADRO!Q$4&amp;$E907),'Hoja de Trabajo para listado'!$CD$151:$DC$151,0)),0)</f>
        <v>0</v>
      </c>
      <c r="R907" s="241">
        <f t="shared" ca="1" si="35"/>
        <v>0</v>
      </c>
      <c r="S907" s="247"/>
      <c r="T907" s="241">
        <f ca="1">+T908</f>
        <v>0</v>
      </c>
      <c r="U907" s="240">
        <f t="shared" si="36"/>
        <v>1</v>
      </c>
      <c r="V907" s="327" t="str">
        <f>+VLOOKUP(A907,bd_lista!$A$3:$E$592,5,FALSE)</f>
        <v>Gobiernos Autonomos Municipales</v>
      </c>
      <c r="W907" s="397" t="str">
        <f>+V907</f>
        <v>Gobiernos Autonomos Municipales</v>
      </c>
      <c r="X907" s="240">
        <f>+VLOOKUP(A907,[4]Sheet1!$A$13:$D$744,4,FALSE)</f>
        <v>0</v>
      </c>
      <c r="Y907" s="240" t="e">
        <f>+VLOOKUP(X907,bd_lista!$A$3:$C$592,3,FALSE)</f>
        <v>#N/A</v>
      </c>
      <c r="Z907" s="290">
        <f>+X907</f>
        <v>0</v>
      </c>
      <c r="AA907" s="291" t="e">
        <f>+Y907</f>
        <v>#N/A</v>
      </c>
    </row>
    <row r="908" spans="1:27" customFormat="1" ht="15" hidden="1" customHeight="1">
      <c r="A908" s="32">
        <v>1536</v>
      </c>
      <c r="B908" s="394"/>
      <c r="C908" s="245" t="str">
        <f>+VLOOKUP(A908,bd_lista!$A$3:$C$592,3,FALSE)</f>
        <v>Gobierno Autónomo Municipal de Tahua</v>
      </c>
      <c r="D908" s="396"/>
      <c r="E908" s="242" t="s">
        <v>1304</v>
      </c>
      <c r="F908" s="243">
        <f ca="1">+IFERROR(INDEX('Hoja de Trabajo para listado'!$A$155:$Z$1048576,MATCH($A908,'Hoja de Trabajo para listado'!$A$155:$A$1048576,0),MATCH((CUADRO!F$4&amp;$E908),'Hoja de Trabajo para listado'!$A$151:$Z$151,0)),0)+IFERROR(INDEX('Hoja de Trabajo para listado'!$AB$155:$BA$1048576,MATCH($A908,'Hoja de Trabajo para listado'!$AB$155:$AB$1048576,0),MATCH((CUADRO!F$4&amp;$E908),'Hoja de Trabajo para listado'!$AB$151:$BA$151,0)),0)+IFERROR(INDEX('Hoja de Trabajo para listado'!$BC$155:$CB$1048576,MATCH($A908,'Hoja de Trabajo para listado'!$BC$155:$BC$1048576,0),MATCH((CUADRO!F$4&amp;$E908),'Hoja de Trabajo para listado'!$BC$151:$CB$151,0)),0)+IFERROR(INDEX('Hoja de Trabajo para listado'!$DE$153:$DG$274,MATCH($A908,'Hoja de Trabajo para listado'!$DE$153:$DE$1048576,0),MATCH((CUADRO!F$4&amp;$E908),'Hoja de Trabajo para listado'!$DE$151:$DG$151,0)),0)+IFERROR(INDEX('Hoja de Trabajo para listado'!$CD$155:$DC$1048576,MATCH($A908,'Hoja de Trabajo para listado'!$CD$155:$CD$1048576,0),MATCH((CUADRO!F$4&amp;$E908),'Hoja de Trabajo para listado'!$CD$151:$DC$151,0)),0)</f>
        <v>0</v>
      </c>
      <c r="G908" s="243">
        <f ca="1">+IFERROR(INDEX('Hoja de Trabajo para listado'!$A$155:$Z$1048576,MATCH($A908,'Hoja de Trabajo para listado'!$A$155:$A$1048576,0),MATCH((CUADRO!G$4&amp;$E908),'Hoja de Trabajo para listado'!$A$151:$Z$151,0)),0)+IFERROR(INDEX('Hoja de Trabajo para listado'!$AB$155:$BA$1048576,MATCH($A908,'Hoja de Trabajo para listado'!$AB$155:$AB$1048576,0),MATCH((CUADRO!G$4&amp;$E908),'Hoja de Trabajo para listado'!$AB$151:$BA$151,0)),0)+IFERROR(INDEX('Hoja de Trabajo para listado'!$BC$155:$CB$1048576,MATCH($A908,'Hoja de Trabajo para listado'!$BC$155:$BC$1048576,0),MATCH((CUADRO!G$4&amp;$E908),'Hoja de Trabajo para listado'!$BC$151:$CB$151,0)),0)+IFERROR(INDEX('Hoja de Trabajo para listado'!$DE$153:$DG$274,MATCH($A908,'Hoja de Trabajo para listado'!$DE$153:$DE$1048576,0),MATCH((CUADRO!G$4&amp;$E908),'Hoja de Trabajo para listado'!$DE$151:$DG$151,0)),0)+IFERROR(INDEX('Hoja de Trabajo para listado'!$CD$155:$DC$1048576,MATCH($A908,'Hoja de Trabajo para listado'!$CD$155:$CD$1048576,0),MATCH((CUADRO!G$4&amp;$E908),'Hoja de Trabajo para listado'!$CD$151:$DC$151,0)),0)</f>
        <v>0</v>
      </c>
      <c r="H908" s="243">
        <f ca="1">+IFERROR(INDEX('Hoja de Trabajo para listado'!$A$155:$Z$1048576,MATCH($A908,'Hoja de Trabajo para listado'!$A$155:$A$1048576,0),MATCH((CUADRO!H$4&amp;$E908),'Hoja de Trabajo para listado'!$A$151:$Z$151,0)),0)+IFERROR(INDEX('Hoja de Trabajo para listado'!$AB$155:$BA$1048576,MATCH($A908,'Hoja de Trabajo para listado'!$AB$155:$AB$1048576,0),MATCH((CUADRO!H$4&amp;$E908),'Hoja de Trabajo para listado'!$AB$151:$BA$151,0)),0)+IFERROR(INDEX('Hoja de Trabajo para listado'!$BC$155:$CB$1048576,MATCH($A908,'Hoja de Trabajo para listado'!$BC$155:$BC$1048576,0),MATCH((CUADRO!H$4&amp;$E908),'Hoja de Trabajo para listado'!$BC$151:$CB$151,0)),0)+IFERROR(INDEX('Hoja de Trabajo para listado'!$DE$153:$DG$274,MATCH($A908,'Hoja de Trabajo para listado'!$DE$153:$DE$1048576,0),MATCH((CUADRO!H$4&amp;$E908),'Hoja de Trabajo para listado'!$DE$151:$DG$151,0)),0)+IFERROR(INDEX('Hoja de Trabajo para listado'!$CD$155:$DC$1048576,MATCH($A908,'Hoja de Trabajo para listado'!$CD$155:$CD$1048576,0),MATCH((CUADRO!H$4&amp;$E908),'Hoja de Trabajo para listado'!$CD$151:$DC$151,0)),0)</f>
        <v>0</v>
      </c>
      <c r="I908" s="243">
        <f ca="1">+IFERROR(INDEX('Hoja de Trabajo para listado'!$A$155:$Z$1048576,MATCH($A908,'Hoja de Trabajo para listado'!$A$155:$A$1048576,0),MATCH((CUADRO!I$4&amp;$E908),'Hoja de Trabajo para listado'!$A$151:$Z$151,0)),0)+IFERROR(INDEX('Hoja de Trabajo para listado'!$AB$155:$BA$1048576,MATCH($A908,'Hoja de Trabajo para listado'!$AB$155:$AB$1048576,0),MATCH((CUADRO!I$4&amp;$E908),'Hoja de Trabajo para listado'!$AB$151:$BA$151,0)),0)+IFERROR(INDEX('Hoja de Trabajo para listado'!$BC$155:$CB$1048576,MATCH($A908,'Hoja de Trabajo para listado'!$BC$155:$BC$1048576,0),MATCH((CUADRO!I$4&amp;$E908),'Hoja de Trabajo para listado'!$BC$151:$CB$151,0)),0)+IFERROR(INDEX('Hoja de Trabajo para listado'!$DE$153:$DG$274,MATCH($A908,'Hoja de Trabajo para listado'!$DE$153:$DE$1048576,0),MATCH((CUADRO!I$4&amp;$E908),'Hoja de Trabajo para listado'!$DE$151:$DG$151,0)),0)+IFERROR(INDEX('Hoja de Trabajo para listado'!$CD$155:$DC$1048576,MATCH($A908,'Hoja de Trabajo para listado'!$CD$155:$CD$1048576,0),MATCH((CUADRO!I$4&amp;$E908),'Hoja de Trabajo para listado'!$CD$151:$DC$151,0)),0)</f>
        <v>0</v>
      </c>
      <c r="J908" s="243">
        <f ca="1">+IFERROR(INDEX('Hoja de Trabajo para listado'!$A$155:$Z$1048576,MATCH($A908,'Hoja de Trabajo para listado'!$A$155:$A$1048576,0),MATCH((CUADRO!J$4&amp;$E908),'Hoja de Trabajo para listado'!$A$151:$Z$151,0)),0)+IFERROR(INDEX('Hoja de Trabajo para listado'!$AB$155:$BA$1048576,MATCH($A908,'Hoja de Trabajo para listado'!$AB$155:$AB$1048576,0),MATCH((CUADRO!J$4&amp;$E908),'Hoja de Trabajo para listado'!$AB$151:$BA$151,0)),0)+IFERROR(INDEX('Hoja de Trabajo para listado'!$BC$155:$CB$1048576,MATCH($A908,'Hoja de Trabajo para listado'!$BC$155:$BC$1048576,0),MATCH((CUADRO!J$4&amp;$E908),'Hoja de Trabajo para listado'!$BC$151:$CB$151,0)),0)+IFERROR(INDEX('Hoja de Trabajo para listado'!$DE$153:$DG$274,MATCH($A908,'Hoja de Trabajo para listado'!$DE$153:$DE$1048576,0),MATCH((CUADRO!J$4&amp;$E908),'Hoja de Trabajo para listado'!$DE$151:$DG$151,0)),0)+IFERROR(INDEX('Hoja de Trabajo para listado'!$CD$155:$DC$1048576,MATCH($A908,'Hoja de Trabajo para listado'!$CD$155:$CD$1048576,0),MATCH((CUADRO!J$4&amp;$E908),'Hoja de Trabajo para listado'!$CD$151:$DC$151,0)),0)</f>
        <v>0</v>
      </c>
      <c r="K908" s="243">
        <f ca="1">+IFERROR(INDEX('Hoja de Trabajo para listado'!$A$155:$Z$1048576,MATCH($A908,'Hoja de Trabajo para listado'!$A$155:$A$1048576,0),MATCH((CUADRO!K$4&amp;$E908),'Hoja de Trabajo para listado'!$A$151:$Z$151,0)),0)+IFERROR(INDEX('Hoja de Trabajo para listado'!$AB$155:$BA$1048576,MATCH($A908,'Hoja de Trabajo para listado'!$AB$155:$AB$1048576,0),MATCH((CUADRO!K$4&amp;$E908),'Hoja de Trabajo para listado'!$AB$151:$BA$151,0)),0)+IFERROR(INDEX('Hoja de Trabajo para listado'!$BC$155:$CB$1048576,MATCH($A908,'Hoja de Trabajo para listado'!$BC$155:$BC$1048576,0),MATCH((CUADRO!K$4&amp;$E908),'Hoja de Trabajo para listado'!$BC$151:$CB$151,0)),0)+IFERROR(INDEX('Hoja de Trabajo para listado'!$DE$153:$DG$274,MATCH($A908,'Hoja de Trabajo para listado'!$DE$153:$DE$1048576,0),MATCH((CUADRO!K$4&amp;$E908),'Hoja de Trabajo para listado'!$DE$151:$DG$151,0)),0)+IFERROR(INDEX('Hoja de Trabajo para listado'!$CD$155:$DC$1048576,MATCH($A908,'Hoja de Trabajo para listado'!$CD$155:$CD$1048576,0),MATCH((CUADRO!K$4&amp;$E908),'Hoja de Trabajo para listado'!$CD$151:$DC$151,0)),0)</f>
        <v>0</v>
      </c>
      <c r="L908" s="243">
        <f ca="1">+IFERROR(INDEX('Hoja de Trabajo para listado'!$A$155:$Z$1048576,MATCH($A908,'Hoja de Trabajo para listado'!$A$155:$A$1048576,0),MATCH((CUADRO!L$4&amp;$E908),'Hoja de Trabajo para listado'!$A$151:$Z$151,0)),0)+IFERROR(INDEX('Hoja de Trabajo para listado'!$AB$155:$BA$1048576,MATCH($A908,'Hoja de Trabajo para listado'!$AB$155:$AB$1048576,0),MATCH((CUADRO!L$4&amp;$E908),'Hoja de Trabajo para listado'!$AB$151:$BA$151,0)),0)+IFERROR(INDEX('Hoja de Trabajo para listado'!$BC$155:$CB$1048576,MATCH($A908,'Hoja de Trabajo para listado'!$BC$155:$BC$1048576,0),MATCH((CUADRO!L$4&amp;$E908),'Hoja de Trabajo para listado'!$BC$151:$CB$151,0)),0)+IFERROR(INDEX('Hoja de Trabajo para listado'!$DE$153:$DG$274,MATCH($A908,'Hoja de Trabajo para listado'!$DE$153:$DE$1048576,0),MATCH((CUADRO!L$4&amp;$E908),'Hoja de Trabajo para listado'!$DE$151:$DG$151,0)),0)+IFERROR(INDEX('Hoja de Trabajo para listado'!$CD$155:$DC$1048576,MATCH($A908,'Hoja de Trabajo para listado'!$CD$155:$CD$1048576,0),MATCH((CUADRO!L$4&amp;$E908),'Hoja de Trabajo para listado'!$CD$151:$DC$151,0)),0)</f>
        <v>0</v>
      </c>
      <c r="M908" s="243">
        <f ca="1">+IFERROR(INDEX('Hoja de Trabajo para listado'!$A$155:$Z$1048576,MATCH($A908,'Hoja de Trabajo para listado'!$A$155:$A$1048576,0),MATCH((CUADRO!M$4&amp;$E908),'Hoja de Trabajo para listado'!$A$151:$Z$151,0)),0)+IFERROR(INDEX('Hoja de Trabajo para listado'!$AB$155:$BA$1048576,MATCH($A908,'Hoja de Trabajo para listado'!$AB$155:$AB$1048576,0),MATCH((CUADRO!M$4&amp;$E908),'Hoja de Trabajo para listado'!$AB$151:$BA$151,0)),0)+IFERROR(INDEX('Hoja de Trabajo para listado'!$BC$155:$CB$1048576,MATCH($A908,'Hoja de Trabajo para listado'!$BC$155:$BC$1048576,0),MATCH((CUADRO!M$4&amp;$E908),'Hoja de Trabajo para listado'!$BC$151:$CB$151,0)),0)+IFERROR(INDEX('Hoja de Trabajo para listado'!$DE$153:$DG$274,MATCH($A908,'Hoja de Trabajo para listado'!$DE$153:$DE$1048576,0),MATCH((CUADRO!M$4&amp;$E908),'Hoja de Trabajo para listado'!$DE$151:$DG$151,0)),0)+IFERROR(INDEX('Hoja de Trabajo para listado'!$CD$155:$DC$1048576,MATCH($A908,'Hoja de Trabajo para listado'!$CD$155:$CD$1048576,0),MATCH((CUADRO!M$4&amp;$E908),'Hoja de Trabajo para listado'!$CD$151:$DC$151,0)),0)</f>
        <v>0</v>
      </c>
      <c r="N908" s="243">
        <f ca="1">+IFERROR(INDEX('Hoja de Trabajo para listado'!$A$155:$Z$1048576,MATCH($A908,'Hoja de Trabajo para listado'!$A$155:$A$1048576,0),MATCH((CUADRO!N$4&amp;$E908),'Hoja de Trabajo para listado'!$A$151:$Z$151,0)),0)+IFERROR(INDEX('Hoja de Trabajo para listado'!$AB$155:$BA$1048576,MATCH($A908,'Hoja de Trabajo para listado'!$AB$155:$AB$1048576,0),MATCH((CUADRO!N$4&amp;$E908),'Hoja de Trabajo para listado'!$AB$151:$BA$151,0)),0)+IFERROR(INDEX('Hoja de Trabajo para listado'!$BC$155:$CB$1048576,MATCH($A908,'Hoja de Trabajo para listado'!$BC$155:$BC$1048576,0),MATCH((CUADRO!N$4&amp;$E908),'Hoja de Trabajo para listado'!$BC$151:$CB$151,0)),0)+IFERROR(INDEX('Hoja de Trabajo para listado'!$DE$153:$DG$274,MATCH($A908,'Hoja de Trabajo para listado'!$DE$153:$DE$1048576,0),MATCH((CUADRO!N$4&amp;$E908),'Hoja de Trabajo para listado'!$DE$151:$DG$151,0)),0)+IFERROR(INDEX('Hoja de Trabajo para listado'!$CD$155:$DC$1048576,MATCH($A908,'Hoja de Trabajo para listado'!$CD$155:$CD$1048576,0),MATCH((CUADRO!N$4&amp;$E908),'Hoja de Trabajo para listado'!$CD$151:$DC$151,0)),0)</f>
        <v>0</v>
      </c>
      <c r="O908" s="243">
        <f ca="1">+IFERROR(INDEX('Hoja de Trabajo para listado'!$A$155:$Z$1048576,MATCH($A908,'Hoja de Trabajo para listado'!$A$155:$A$1048576,0),MATCH((CUADRO!O$4&amp;$E908),'Hoja de Trabajo para listado'!$A$151:$Z$151,0)),0)+IFERROR(INDEX('Hoja de Trabajo para listado'!$AB$155:$BA$1048576,MATCH($A908,'Hoja de Trabajo para listado'!$AB$155:$AB$1048576,0),MATCH((CUADRO!O$4&amp;$E908),'Hoja de Trabajo para listado'!$AB$151:$BA$151,0)),0)+IFERROR(INDEX('Hoja de Trabajo para listado'!$BC$155:$CB$1048576,MATCH($A908,'Hoja de Trabajo para listado'!$BC$155:$BC$1048576,0),MATCH((CUADRO!O$4&amp;$E908),'Hoja de Trabajo para listado'!$BC$151:$CB$151,0)),0)+IFERROR(INDEX('Hoja de Trabajo para listado'!$DE$153:$DG$274,MATCH($A908,'Hoja de Trabajo para listado'!$DE$153:$DE$1048576,0),MATCH((CUADRO!O$4&amp;$E908),'Hoja de Trabajo para listado'!$DE$151:$DG$151,0)),0)+IFERROR(INDEX('Hoja de Trabajo para listado'!$CD$155:$DC$1048576,MATCH($A908,'Hoja de Trabajo para listado'!$CD$155:$CD$1048576,0),MATCH((CUADRO!O$4&amp;$E908),'Hoja de Trabajo para listado'!$CD$151:$DC$151,0)),0)</f>
        <v>0</v>
      </c>
      <c r="P908" s="243">
        <f ca="1">+IFERROR(INDEX('Hoja de Trabajo para listado'!$A$155:$Z$1048576,MATCH($A908,'Hoja de Trabajo para listado'!$A$155:$A$1048576,0),MATCH((CUADRO!P$4&amp;$E908),'Hoja de Trabajo para listado'!$A$151:$Z$151,0)),0)+IFERROR(INDEX('Hoja de Trabajo para listado'!$AB$155:$BA$1048576,MATCH($A908,'Hoja de Trabajo para listado'!$AB$155:$AB$1048576,0),MATCH((CUADRO!P$4&amp;$E908),'Hoja de Trabajo para listado'!$AB$151:$BA$151,0)),0)+IFERROR(INDEX('Hoja de Trabajo para listado'!$BC$155:$CB$1048576,MATCH($A908,'Hoja de Trabajo para listado'!$BC$155:$BC$1048576,0),MATCH((CUADRO!P$4&amp;$E908),'Hoja de Trabajo para listado'!$BC$151:$CB$151,0)),0)+IFERROR(INDEX('Hoja de Trabajo para listado'!$DE$153:$DG$274,MATCH($A908,'Hoja de Trabajo para listado'!$DE$153:$DE$1048576,0),MATCH((CUADRO!P$4&amp;$E908),'Hoja de Trabajo para listado'!$DE$151:$DG$151,0)),0)+IFERROR(INDEX('Hoja de Trabajo para listado'!$CD$155:$DC$1048576,MATCH($A908,'Hoja de Trabajo para listado'!$CD$155:$CD$1048576,0),MATCH((CUADRO!P$4&amp;$E908),'Hoja de Trabajo para listado'!$CD$151:$DC$151,0)),0)</f>
        <v>0</v>
      </c>
      <c r="Q908" s="243">
        <f ca="1">+IFERROR(INDEX('Hoja de Trabajo para listado'!$A$155:$Z$1048576,MATCH($A908,'Hoja de Trabajo para listado'!$A$155:$A$1048576,0),MATCH((CUADRO!Q$4&amp;$E908),'Hoja de Trabajo para listado'!$A$151:$Z$151,0)),0)+IFERROR(INDEX('Hoja de Trabajo para listado'!$AB$155:$BA$1048576,MATCH($A908,'Hoja de Trabajo para listado'!$AB$155:$AB$1048576,0),MATCH((CUADRO!Q$4&amp;$E908),'Hoja de Trabajo para listado'!$AB$151:$BA$151,0)),0)+IFERROR(INDEX('Hoja de Trabajo para listado'!$BC$155:$CB$1048576,MATCH($A908,'Hoja de Trabajo para listado'!$BC$155:$BC$1048576,0),MATCH((CUADRO!Q$4&amp;$E908),'Hoja de Trabajo para listado'!$BC$151:$CB$151,0)),0)+IFERROR(INDEX('Hoja de Trabajo para listado'!$DE$153:$DG$274,MATCH($A908,'Hoja de Trabajo para listado'!$DE$153:$DE$1048576,0),MATCH((CUADRO!Q$4&amp;$E908),'Hoja de Trabajo para listado'!$DE$151:$DG$151,0)),0)+IFERROR(INDEX('Hoja de Trabajo para listado'!$CD$155:$DC$1048576,MATCH($A908,'Hoja de Trabajo para listado'!$CD$155:$CD$1048576,0),MATCH((CUADRO!Q$4&amp;$E908),'Hoja de Trabajo para listado'!$CD$151:$DC$151,0)),0)</f>
        <v>0</v>
      </c>
      <c r="R908" s="243">
        <f t="shared" ca="1" si="35"/>
        <v>0</v>
      </c>
      <c r="S908" s="256">
        <f ca="1">+R907+R908</f>
        <v>0</v>
      </c>
      <c r="T908" s="243">
        <f ca="1">+S908</f>
        <v>0</v>
      </c>
      <c r="U908" s="242">
        <f t="shared" si="36"/>
        <v>2</v>
      </c>
      <c r="V908" s="327" t="str">
        <f>+VLOOKUP(A908,bd_lista!$A$3:$E$592,5,FALSE)</f>
        <v>Gobiernos Autonomos Municipales</v>
      </c>
      <c r="W908" s="398"/>
      <c r="X908" s="240">
        <f>+VLOOKUP(A908,[4]Sheet1!$A$13:$D$744,4,FALSE)</f>
        <v>0</v>
      </c>
      <c r="Y908" s="240" t="e">
        <f>+VLOOKUP(X908,bd_lista!$A$3:$C$592,3,FALSE)</f>
        <v>#N/A</v>
      </c>
      <c r="Z908" s="288"/>
      <c r="AA908" s="289"/>
    </row>
    <row r="909" spans="1:27" customFormat="1" ht="15" hidden="1" customHeight="1">
      <c r="A909" s="32">
        <v>1537</v>
      </c>
      <c r="B909" s="393">
        <f>+A909</f>
        <v>1537</v>
      </c>
      <c r="C909" s="245" t="str">
        <f>+VLOOKUP(A909,bd_lista!$A$3:$C$592,3,FALSE)</f>
        <v>Gobierno Autónomo Municipal de Villazón</v>
      </c>
      <c r="D909" s="395" t="str">
        <f>+C909</f>
        <v>Gobierno Autónomo Municipal de Villazón</v>
      </c>
      <c r="E909" s="240" t="s">
        <v>1303</v>
      </c>
      <c r="F909" s="241">
        <f ca="1">+IFERROR(INDEX('Hoja de Trabajo para listado'!$A$155:$Z$1048576,MATCH($A909,'Hoja de Trabajo para listado'!$A$155:$A$1048576,0),MATCH((CUADRO!F$4&amp;$E909),'Hoja de Trabajo para listado'!$A$151:$Z$151,0)),0)+IFERROR(INDEX('Hoja de Trabajo para listado'!$AB$155:$BA$1048576,MATCH($A909,'Hoja de Trabajo para listado'!$AB$155:$AB$1048576,0),MATCH((CUADRO!F$4&amp;$E909),'Hoja de Trabajo para listado'!$AB$151:$BA$151,0)),0)+IFERROR(INDEX('Hoja de Trabajo para listado'!$BC$155:$CB$1048576,MATCH($A909,'Hoja de Trabajo para listado'!$BC$155:$BC$1048576,0),MATCH((CUADRO!F$4&amp;$E909),'Hoja de Trabajo para listado'!$BC$151:$CB$151,0)),0)+IFERROR(INDEX('Hoja de Trabajo para listado'!$DE$153:$DG$274,MATCH($A909,'Hoja de Trabajo para listado'!$DE$153:$DE$1048576,0),MATCH((CUADRO!F$4&amp;$E909),'Hoja de Trabajo para listado'!$DE$151:$DG$151,0)),0)+IFERROR(INDEX('Hoja de Trabajo para listado'!$CD$155:$DC$1048576,MATCH($A909,'Hoja de Trabajo para listado'!$CD$155:$CD$1048576,0),MATCH((CUADRO!F$4&amp;$E909),'Hoja de Trabajo para listado'!$CD$151:$DC$151,0)),0)</f>
        <v>0</v>
      </c>
      <c r="G909" s="241">
        <f ca="1">+IFERROR(INDEX('Hoja de Trabajo para listado'!$A$155:$Z$1048576,MATCH($A909,'Hoja de Trabajo para listado'!$A$155:$A$1048576,0),MATCH((CUADRO!G$4&amp;$E909),'Hoja de Trabajo para listado'!$A$151:$Z$151,0)),0)+IFERROR(INDEX('Hoja de Trabajo para listado'!$AB$155:$BA$1048576,MATCH($A909,'Hoja de Trabajo para listado'!$AB$155:$AB$1048576,0),MATCH((CUADRO!G$4&amp;$E909),'Hoja de Trabajo para listado'!$AB$151:$BA$151,0)),0)+IFERROR(INDEX('Hoja de Trabajo para listado'!$BC$155:$CB$1048576,MATCH($A909,'Hoja de Trabajo para listado'!$BC$155:$BC$1048576,0),MATCH((CUADRO!G$4&amp;$E909),'Hoja de Trabajo para listado'!$BC$151:$CB$151,0)),0)+IFERROR(INDEX('Hoja de Trabajo para listado'!$DE$153:$DG$274,MATCH($A909,'Hoja de Trabajo para listado'!$DE$153:$DE$1048576,0),MATCH((CUADRO!G$4&amp;$E909),'Hoja de Trabajo para listado'!$DE$151:$DG$151,0)),0)+IFERROR(INDEX('Hoja de Trabajo para listado'!$CD$155:$DC$1048576,MATCH($A909,'Hoja de Trabajo para listado'!$CD$155:$CD$1048576,0),MATCH((CUADRO!G$4&amp;$E909),'Hoja de Trabajo para listado'!$CD$151:$DC$151,0)),0)</f>
        <v>0</v>
      </c>
      <c r="H909" s="241">
        <f ca="1">+IFERROR(INDEX('Hoja de Trabajo para listado'!$A$155:$Z$1048576,MATCH($A909,'Hoja de Trabajo para listado'!$A$155:$A$1048576,0),MATCH((CUADRO!H$4&amp;$E909),'Hoja de Trabajo para listado'!$A$151:$Z$151,0)),0)+IFERROR(INDEX('Hoja de Trabajo para listado'!$AB$155:$BA$1048576,MATCH($A909,'Hoja de Trabajo para listado'!$AB$155:$AB$1048576,0),MATCH((CUADRO!H$4&amp;$E909),'Hoja de Trabajo para listado'!$AB$151:$BA$151,0)),0)+IFERROR(INDEX('Hoja de Trabajo para listado'!$BC$155:$CB$1048576,MATCH($A909,'Hoja de Trabajo para listado'!$BC$155:$BC$1048576,0),MATCH((CUADRO!H$4&amp;$E909),'Hoja de Trabajo para listado'!$BC$151:$CB$151,0)),0)+IFERROR(INDEX('Hoja de Trabajo para listado'!$DE$153:$DG$274,MATCH($A909,'Hoja de Trabajo para listado'!$DE$153:$DE$1048576,0),MATCH((CUADRO!H$4&amp;$E909),'Hoja de Trabajo para listado'!$DE$151:$DG$151,0)),0)+IFERROR(INDEX('Hoja de Trabajo para listado'!$CD$155:$DC$1048576,MATCH($A909,'Hoja de Trabajo para listado'!$CD$155:$CD$1048576,0),MATCH((CUADRO!H$4&amp;$E909),'Hoja de Trabajo para listado'!$CD$151:$DC$151,0)),0)</f>
        <v>0</v>
      </c>
      <c r="I909" s="241">
        <f ca="1">+IFERROR(INDEX('Hoja de Trabajo para listado'!$A$155:$Z$1048576,MATCH($A909,'Hoja de Trabajo para listado'!$A$155:$A$1048576,0),MATCH((CUADRO!I$4&amp;$E909),'Hoja de Trabajo para listado'!$A$151:$Z$151,0)),0)+IFERROR(INDEX('Hoja de Trabajo para listado'!$AB$155:$BA$1048576,MATCH($A909,'Hoja de Trabajo para listado'!$AB$155:$AB$1048576,0),MATCH((CUADRO!I$4&amp;$E909),'Hoja de Trabajo para listado'!$AB$151:$BA$151,0)),0)+IFERROR(INDEX('Hoja de Trabajo para listado'!$BC$155:$CB$1048576,MATCH($A909,'Hoja de Trabajo para listado'!$BC$155:$BC$1048576,0),MATCH((CUADRO!I$4&amp;$E909),'Hoja de Trabajo para listado'!$BC$151:$CB$151,0)),0)+IFERROR(INDEX('Hoja de Trabajo para listado'!$DE$153:$DG$274,MATCH($A909,'Hoja de Trabajo para listado'!$DE$153:$DE$1048576,0),MATCH((CUADRO!I$4&amp;$E909),'Hoja de Trabajo para listado'!$DE$151:$DG$151,0)),0)+IFERROR(INDEX('Hoja de Trabajo para listado'!$CD$155:$DC$1048576,MATCH($A909,'Hoja de Trabajo para listado'!$CD$155:$CD$1048576,0),MATCH((CUADRO!I$4&amp;$E909),'Hoja de Trabajo para listado'!$CD$151:$DC$151,0)),0)</f>
        <v>0</v>
      </c>
      <c r="J909" s="241">
        <f ca="1">+IFERROR(INDEX('Hoja de Trabajo para listado'!$A$155:$Z$1048576,MATCH($A909,'Hoja de Trabajo para listado'!$A$155:$A$1048576,0),MATCH((CUADRO!J$4&amp;$E909),'Hoja de Trabajo para listado'!$A$151:$Z$151,0)),0)+IFERROR(INDEX('Hoja de Trabajo para listado'!$AB$155:$BA$1048576,MATCH($A909,'Hoja de Trabajo para listado'!$AB$155:$AB$1048576,0),MATCH((CUADRO!J$4&amp;$E909),'Hoja de Trabajo para listado'!$AB$151:$BA$151,0)),0)+IFERROR(INDEX('Hoja de Trabajo para listado'!$BC$155:$CB$1048576,MATCH($A909,'Hoja de Trabajo para listado'!$BC$155:$BC$1048576,0),MATCH((CUADRO!J$4&amp;$E909),'Hoja de Trabajo para listado'!$BC$151:$CB$151,0)),0)+IFERROR(INDEX('Hoja de Trabajo para listado'!$DE$153:$DG$274,MATCH($A909,'Hoja de Trabajo para listado'!$DE$153:$DE$1048576,0),MATCH((CUADRO!J$4&amp;$E909),'Hoja de Trabajo para listado'!$DE$151:$DG$151,0)),0)+IFERROR(INDEX('Hoja de Trabajo para listado'!$CD$155:$DC$1048576,MATCH($A909,'Hoja de Trabajo para listado'!$CD$155:$CD$1048576,0),MATCH((CUADRO!J$4&amp;$E909),'Hoja de Trabajo para listado'!$CD$151:$DC$151,0)),0)</f>
        <v>0</v>
      </c>
      <c r="K909" s="241">
        <f ca="1">+IFERROR(INDEX('Hoja de Trabajo para listado'!$A$155:$Z$1048576,MATCH($A909,'Hoja de Trabajo para listado'!$A$155:$A$1048576,0),MATCH((CUADRO!K$4&amp;$E909),'Hoja de Trabajo para listado'!$A$151:$Z$151,0)),0)+IFERROR(INDEX('Hoja de Trabajo para listado'!$AB$155:$BA$1048576,MATCH($A909,'Hoja de Trabajo para listado'!$AB$155:$AB$1048576,0),MATCH((CUADRO!K$4&amp;$E909),'Hoja de Trabajo para listado'!$AB$151:$BA$151,0)),0)+IFERROR(INDEX('Hoja de Trabajo para listado'!$BC$155:$CB$1048576,MATCH($A909,'Hoja de Trabajo para listado'!$BC$155:$BC$1048576,0),MATCH((CUADRO!K$4&amp;$E909),'Hoja de Trabajo para listado'!$BC$151:$CB$151,0)),0)+IFERROR(INDEX('Hoja de Trabajo para listado'!$DE$153:$DG$274,MATCH($A909,'Hoja de Trabajo para listado'!$DE$153:$DE$1048576,0),MATCH((CUADRO!K$4&amp;$E909),'Hoja de Trabajo para listado'!$DE$151:$DG$151,0)),0)+IFERROR(INDEX('Hoja de Trabajo para listado'!$CD$155:$DC$1048576,MATCH($A909,'Hoja de Trabajo para listado'!$CD$155:$CD$1048576,0),MATCH((CUADRO!K$4&amp;$E909),'Hoja de Trabajo para listado'!$CD$151:$DC$151,0)),0)</f>
        <v>0</v>
      </c>
      <c r="L909" s="241">
        <f ca="1">+IFERROR(INDEX('Hoja de Trabajo para listado'!$A$155:$Z$1048576,MATCH($A909,'Hoja de Trabajo para listado'!$A$155:$A$1048576,0),MATCH((CUADRO!L$4&amp;$E909),'Hoja de Trabajo para listado'!$A$151:$Z$151,0)),0)+IFERROR(INDEX('Hoja de Trabajo para listado'!$AB$155:$BA$1048576,MATCH($A909,'Hoja de Trabajo para listado'!$AB$155:$AB$1048576,0),MATCH((CUADRO!L$4&amp;$E909),'Hoja de Trabajo para listado'!$AB$151:$BA$151,0)),0)+IFERROR(INDEX('Hoja de Trabajo para listado'!$BC$155:$CB$1048576,MATCH($A909,'Hoja de Trabajo para listado'!$BC$155:$BC$1048576,0),MATCH((CUADRO!L$4&amp;$E909),'Hoja de Trabajo para listado'!$BC$151:$CB$151,0)),0)+IFERROR(INDEX('Hoja de Trabajo para listado'!$DE$153:$DG$274,MATCH($A909,'Hoja de Trabajo para listado'!$DE$153:$DE$1048576,0),MATCH((CUADRO!L$4&amp;$E909),'Hoja de Trabajo para listado'!$DE$151:$DG$151,0)),0)+IFERROR(INDEX('Hoja de Trabajo para listado'!$CD$155:$DC$1048576,MATCH($A909,'Hoja de Trabajo para listado'!$CD$155:$CD$1048576,0),MATCH((CUADRO!L$4&amp;$E909),'Hoja de Trabajo para listado'!$CD$151:$DC$151,0)),0)</f>
        <v>0</v>
      </c>
      <c r="M909" s="241">
        <f ca="1">+IFERROR(INDEX('Hoja de Trabajo para listado'!$A$155:$Z$1048576,MATCH($A909,'Hoja de Trabajo para listado'!$A$155:$A$1048576,0),MATCH((CUADRO!M$4&amp;$E909),'Hoja de Trabajo para listado'!$A$151:$Z$151,0)),0)+IFERROR(INDEX('Hoja de Trabajo para listado'!$AB$155:$BA$1048576,MATCH($A909,'Hoja de Trabajo para listado'!$AB$155:$AB$1048576,0),MATCH((CUADRO!M$4&amp;$E909),'Hoja de Trabajo para listado'!$AB$151:$BA$151,0)),0)+IFERROR(INDEX('Hoja de Trabajo para listado'!$BC$155:$CB$1048576,MATCH($A909,'Hoja de Trabajo para listado'!$BC$155:$BC$1048576,0),MATCH((CUADRO!M$4&amp;$E909),'Hoja de Trabajo para listado'!$BC$151:$CB$151,0)),0)+IFERROR(INDEX('Hoja de Trabajo para listado'!$DE$153:$DG$274,MATCH($A909,'Hoja de Trabajo para listado'!$DE$153:$DE$1048576,0),MATCH((CUADRO!M$4&amp;$E909),'Hoja de Trabajo para listado'!$DE$151:$DG$151,0)),0)+IFERROR(INDEX('Hoja de Trabajo para listado'!$CD$155:$DC$1048576,MATCH($A909,'Hoja de Trabajo para listado'!$CD$155:$CD$1048576,0),MATCH((CUADRO!M$4&amp;$E909),'Hoja de Trabajo para listado'!$CD$151:$DC$151,0)),0)</f>
        <v>0</v>
      </c>
      <c r="N909" s="241">
        <f ca="1">+IFERROR(INDEX('Hoja de Trabajo para listado'!$A$155:$Z$1048576,MATCH($A909,'Hoja de Trabajo para listado'!$A$155:$A$1048576,0),MATCH((CUADRO!N$4&amp;$E909),'Hoja de Trabajo para listado'!$A$151:$Z$151,0)),0)+IFERROR(INDEX('Hoja de Trabajo para listado'!$AB$155:$BA$1048576,MATCH($A909,'Hoja de Trabajo para listado'!$AB$155:$AB$1048576,0),MATCH((CUADRO!N$4&amp;$E909),'Hoja de Trabajo para listado'!$AB$151:$BA$151,0)),0)+IFERROR(INDEX('Hoja de Trabajo para listado'!$BC$155:$CB$1048576,MATCH($A909,'Hoja de Trabajo para listado'!$BC$155:$BC$1048576,0),MATCH((CUADRO!N$4&amp;$E909),'Hoja de Trabajo para listado'!$BC$151:$CB$151,0)),0)+IFERROR(INDEX('Hoja de Trabajo para listado'!$DE$153:$DG$274,MATCH($A909,'Hoja de Trabajo para listado'!$DE$153:$DE$1048576,0),MATCH((CUADRO!N$4&amp;$E909),'Hoja de Trabajo para listado'!$DE$151:$DG$151,0)),0)+IFERROR(INDEX('Hoja de Trabajo para listado'!$CD$155:$DC$1048576,MATCH($A909,'Hoja de Trabajo para listado'!$CD$155:$CD$1048576,0),MATCH((CUADRO!N$4&amp;$E909),'Hoja de Trabajo para listado'!$CD$151:$DC$151,0)),0)</f>
        <v>0</v>
      </c>
      <c r="O909" s="241">
        <f ca="1">+IFERROR(INDEX('Hoja de Trabajo para listado'!$A$155:$Z$1048576,MATCH($A909,'Hoja de Trabajo para listado'!$A$155:$A$1048576,0),MATCH((CUADRO!O$4&amp;$E909),'Hoja de Trabajo para listado'!$A$151:$Z$151,0)),0)+IFERROR(INDEX('Hoja de Trabajo para listado'!$AB$155:$BA$1048576,MATCH($A909,'Hoja de Trabajo para listado'!$AB$155:$AB$1048576,0),MATCH((CUADRO!O$4&amp;$E909),'Hoja de Trabajo para listado'!$AB$151:$BA$151,0)),0)+IFERROR(INDEX('Hoja de Trabajo para listado'!$BC$155:$CB$1048576,MATCH($A909,'Hoja de Trabajo para listado'!$BC$155:$BC$1048576,0),MATCH((CUADRO!O$4&amp;$E909),'Hoja de Trabajo para listado'!$BC$151:$CB$151,0)),0)+IFERROR(INDEX('Hoja de Trabajo para listado'!$DE$153:$DG$274,MATCH($A909,'Hoja de Trabajo para listado'!$DE$153:$DE$1048576,0),MATCH((CUADRO!O$4&amp;$E909),'Hoja de Trabajo para listado'!$DE$151:$DG$151,0)),0)+IFERROR(INDEX('Hoja de Trabajo para listado'!$CD$155:$DC$1048576,MATCH($A909,'Hoja de Trabajo para listado'!$CD$155:$CD$1048576,0),MATCH((CUADRO!O$4&amp;$E909),'Hoja de Trabajo para listado'!$CD$151:$DC$151,0)),0)</f>
        <v>0</v>
      </c>
      <c r="P909" s="241">
        <f ca="1">+IFERROR(INDEX('Hoja de Trabajo para listado'!$A$155:$Z$1048576,MATCH($A909,'Hoja de Trabajo para listado'!$A$155:$A$1048576,0),MATCH((CUADRO!P$4&amp;$E909),'Hoja de Trabajo para listado'!$A$151:$Z$151,0)),0)+IFERROR(INDEX('Hoja de Trabajo para listado'!$AB$155:$BA$1048576,MATCH($A909,'Hoja de Trabajo para listado'!$AB$155:$AB$1048576,0),MATCH((CUADRO!P$4&amp;$E909),'Hoja de Trabajo para listado'!$AB$151:$BA$151,0)),0)+IFERROR(INDEX('Hoja de Trabajo para listado'!$BC$155:$CB$1048576,MATCH($A909,'Hoja de Trabajo para listado'!$BC$155:$BC$1048576,0),MATCH((CUADRO!P$4&amp;$E909),'Hoja de Trabajo para listado'!$BC$151:$CB$151,0)),0)+IFERROR(INDEX('Hoja de Trabajo para listado'!$DE$153:$DG$274,MATCH($A909,'Hoja de Trabajo para listado'!$DE$153:$DE$1048576,0),MATCH((CUADRO!P$4&amp;$E909),'Hoja de Trabajo para listado'!$DE$151:$DG$151,0)),0)+IFERROR(INDEX('Hoja de Trabajo para listado'!$CD$155:$DC$1048576,MATCH($A909,'Hoja de Trabajo para listado'!$CD$155:$CD$1048576,0),MATCH((CUADRO!P$4&amp;$E909),'Hoja de Trabajo para listado'!$CD$151:$DC$151,0)),0)</f>
        <v>0</v>
      </c>
      <c r="Q909" s="241">
        <f ca="1">+IFERROR(INDEX('Hoja de Trabajo para listado'!$A$155:$Z$1048576,MATCH($A909,'Hoja de Trabajo para listado'!$A$155:$A$1048576,0),MATCH((CUADRO!Q$4&amp;$E909),'Hoja de Trabajo para listado'!$A$151:$Z$151,0)),0)+IFERROR(INDEX('Hoja de Trabajo para listado'!$AB$155:$BA$1048576,MATCH($A909,'Hoja de Trabajo para listado'!$AB$155:$AB$1048576,0),MATCH((CUADRO!Q$4&amp;$E909),'Hoja de Trabajo para listado'!$AB$151:$BA$151,0)),0)+IFERROR(INDEX('Hoja de Trabajo para listado'!$BC$155:$CB$1048576,MATCH($A909,'Hoja de Trabajo para listado'!$BC$155:$BC$1048576,0),MATCH((CUADRO!Q$4&amp;$E909),'Hoja de Trabajo para listado'!$BC$151:$CB$151,0)),0)+IFERROR(INDEX('Hoja de Trabajo para listado'!$DE$153:$DG$274,MATCH($A909,'Hoja de Trabajo para listado'!$DE$153:$DE$1048576,0),MATCH((CUADRO!Q$4&amp;$E909),'Hoja de Trabajo para listado'!$DE$151:$DG$151,0)),0)+IFERROR(INDEX('Hoja de Trabajo para listado'!$CD$155:$DC$1048576,MATCH($A909,'Hoja de Trabajo para listado'!$CD$155:$CD$1048576,0),MATCH((CUADRO!Q$4&amp;$E909),'Hoja de Trabajo para listado'!$CD$151:$DC$151,0)),0)</f>
        <v>0</v>
      </c>
      <c r="R909" s="241">
        <f t="shared" ca="1" si="35"/>
        <v>0</v>
      </c>
      <c r="S909" s="247"/>
      <c r="T909" s="241">
        <f ca="1">+T910</f>
        <v>0</v>
      </c>
      <c r="U909" s="240">
        <f t="shared" si="36"/>
        <v>1</v>
      </c>
      <c r="V909" s="327" t="str">
        <f>+VLOOKUP(A909,bd_lista!$A$3:$E$592,5,FALSE)</f>
        <v>Gobiernos Autonomos Municipales</v>
      </c>
      <c r="W909" s="397" t="str">
        <f>+V909</f>
        <v>Gobiernos Autonomos Municipales</v>
      </c>
      <c r="X909" s="240">
        <f>+VLOOKUP(A909,[4]Sheet1!$A$13:$D$744,4,FALSE)</f>
        <v>0</v>
      </c>
      <c r="Y909" s="240" t="e">
        <f>+VLOOKUP(X909,bd_lista!$A$3:$C$592,3,FALSE)</f>
        <v>#N/A</v>
      </c>
      <c r="Z909" s="290">
        <f>+X909</f>
        <v>0</v>
      </c>
      <c r="AA909" s="291" t="e">
        <f>+Y909</f>
        <v>#N/A</v>
      </c>
    </row>
    <row r="910" spans="1:27" customFormat="1" ht="15" hidden="1" customHeight="1">
      <c r="A910" s="32">
        <v>1537</v>
      </c>
      <c r="B910" s="394"/>
      <c r="C910" s="245" t="str">
        <f>+VLOOKUP(A910,bd_lista!$A$3:$C$592,3,FALSE)</f>
        <v>Gobierno Autónomo Municipal de Villazón</v>
      </c>
      <c r="D910" s="396"/>
      <c r="E910" s="242" t="s">
        <v>1304</v>
      </c>
      <c r="F910" s="243">
        <f ca="1">+IFERROR(INDEX('Hoja de Trabajo para listado'!$A$155:$Z$1048576,MATCH($A910,'Hoja de Trabajo para listado'!$A$155:$A$1048576,0),MATCH((CUADRO!F$4&amp;$E910),'Hoja de Trabajo para listado'!$A$151:$Z$151,0)),0)+IFERROR(INDEX('Hoja de Trabajo para listado'!$AB$155:$BA$1048576,MATCH($A910,'Hoja de Trabajo para listado'!$AB$155:$AB$1048576,0),MATCH((CUADRO!F$4&amp;$E910),'Hoja de Trabajo para listado'!$AB$151:$BA$151,0)),0)+IFERROR(INDEX('Hoja de Trabajo para listado'!$BC$155:$CB$1048576,MATCH($A910,'Hoja de Trabajo para listado'!$BC$155:$BC$1048576,0),MATCH((CUADRO!F$4&amp;$E910),'Hoja de Trabajo para listado'!$BC$151:$CB$151,0)),0)+IFERROR(INDEX('Hoja de Trabajo para listado'!$DE$153:$DG$274,MATCH($A910,'Hoja de Trabajo para listado'!$DE$153:$DE$1048576,0),MATCH((CUADRO!F$4&amp;$E910),'Hoja de Trabajo para listado'!$DE$151:$DG$151,0)),0)+IFERROR(INDEX('Hoja de Trabajo para listado'!$CD$155:$DC$1048576,MATCH($A910,'Hoja de Trabajo para listado'!$CD$155:$CD$1048576,0),MATCH((CUADRO!F$4&amp;$E910),'Hoja de Trabajo para listado'!$CD$151:$DC$151,0)),0)</f>
        <v>0</v>
      </c>
      <c r="G910" s="243">
        <f ca="1">+IFERROR(INDEX('Hoja de Trabajo para listado'!$A$155:$Z$1048576,MATCH($A910,'Hoja de Trabajo para listado'!$A$155:$A$1048576,0),MATCH((CUADRO!G$4&amp;$E910),'Hoja de Trabajo para listado'!$A$151:$Z$151,0)),0)+IFERROR(INDEX('Hoja de Trabajo para listado'!$AB$155:$BA$1048576,MATCH($A910,'Hoja de Trabajo para listado'!$AB$155:$AB$1048576,0),MATCH((CUADRO!G$4&amp;$E910),'Hoja de Trabajo para listado'!$AB$151:$BA$151,0)),0)+IFERROR(INDEX('Hoja de Trabajo para listado'!$BC$155:$CB$1048576,MATCH($A910,'Hoja de Trabajo para listado'!$BC$155:$BC$1048576,0),MATCH((CUADRO!G$4&amp;$E910),'Hoja de Trabajo para listado'!$BC$151:$CB$151,0)),0)+IFERROR(INDEX('Hoja de Trabajo para listado'!$DE$153:$DG$274,MATCH($A910,'Hoja de Trabajo para listado'!$DE$153:$DE$1048576,0),MATCH((CUADRO!G$4&amp;$E910),'Hoja de Trabajo para listado'!$DE$151:$DG$151,0)),0)+IFERROR(INDEX('Hoja de Trabajo para listado'!$CD$155:$DC$1048576,MATCH($A910,'Hoja de Trabajo para listado'!$CD$155:$CD$1048576,0),MATCH((CUADRO!G$4&amp;$E910),'Hoja de Trabajo para listado'!$CD$151:$DC$151,0)),0)</f>
        <v>0</v>
      </c>
      <c r="H910" s="243">
        <f ca="1">+IFERROR(INDEX('Hoja de Trabajo para listado'!$A$155:$Z$1048576,MATCH($A910,'Hoja de Trabajo para listado'!$A$155:$A$1048576,0),MATCH((CUADRO!H$4&amp;$E910),'Hoja de Trabajo para listado'!$A$151:$Z$151,0)),0)+IFERROR(INDEX('Hoja de Trabajo para listado'!$AB$155:$BA$1048576,MATCH($A910,'Hoja de Trabajo para listado'!$AB$155:$AB$1048576,0),MATCH((CUADRO!H$4&amp;$E910),'Hoja de Trabajo para listado'!$AB$151:$BA$151,0)),0)+IFERROR(INDEX('Hoja de Trabajo para listado'!$BC$155:$CB$1048576,MATCH($A910,'Hoja de Trabajo para listado'!$BC$155:$BC$1048576,0),MATCH((CUADRO!H$4&amp;$E910),'Hoja de Trabajo para listado'!$BC$151:$CB$151,0)),0)+IFERROR(INDEX('Hoja de Trabajo para listado'!$DE$153:$DG$274,MATCH($A910,'Hoja de Trabajo para listado'!$DE$153:$DE$1048576,0),MATCH((CUADRO!H$4&amp;$E910),'Hoja de Trabajo para listado'!$DE$151:$DG$151,0)),0)+IFERROR(INDEX('Hoja de Trabajo para listado'!$CD$155:$DC$1048576,MATCH($A910,'Hoja de Trabajo para listado'!$CD$155:$CD$1048576,0),MATCH((CUADRO!H$4&amp;$E910),'Hoja de Trabajo para listado'!$CD$151:$DC$151,0)),0)</f>
        <v>0</v>
      </c>
      <c r="I910" s="243">
        <f ca="1">+IFERROR(INDEX('Hoja de Trabajo para listado'!$A$155:$Z$1048576,MATCH($A910,'Hoja de Trabajo para listado'!$A$155:$A$1048576,0),MATCH((CUADRO!I$4&amp;$E910),'Hoja de Trabajo para listado'!$A$151:$Z$151,0)),0)+IFERROR(INDEX('Hoja de Trabajo para listado'!$AB$155:$BA$1048576,MATCH($A910,'Hoja de Trabajo para listado'!$AB$155:$AB$1048576,0),MATCH((CUADRO!I$4&amp;$E910),'Hoja de Trabajo para listado'!$AB$151:$BA$151,0)),0)+IFERROR(INDEX('Hoja de Trabajo para listado'!$BC$155:$CB$1048576,MATCH($A910,'Hoja de Trabajo para listado'!$BC$155:$BC$1048576,0),MATCH((CUADRO!I$4&amp;$E910),'Hoja de Trabajo para listado'!$BC$151:$CB$151,0)),0)+IFERROR(INDEX('Hoja de Trabajo para listado'!$DE$153:$DG$274,MATCH($A910,'Hoja de Trabajo para listado'!$DE$153:$DE$1048576,0),MATCH((CUADRO!I$4&amp;$E910),'Hoja de Trabajo para listado'!$DE$151:$DG$151,0)),0)+IFERROR(INDEX('Hoja de Trabajo para listado'!$CD$155:$DC$1048576,MATCH($A910,'Hoja de Trabajo para listado'!$CD$155:$CD$1048576,0),MATCH((CUADRO!I$4&amp;$E910),'Hoja de Trabajo para listado'!$CD$151:$DC$151,0)),0)</f>
        <v>0</v>
      </c>
      <c r="J910" s="243">
        <f ca="1">+IFERROR(INDEX('Hoja de Trabajo para listado'!$A$155:$Z$1048576,MATCH($A910,'Hoja de Trabajo para listado'!$A$155:$A$1048576,0),MATCH((CUADRO!J$4&amp;$E910),'Hoja de Trabajo para listado'!$A$151:$Z$151,0)),0)+IFERROR(INDEX('Hoja de Trabajo para listado'!$AB$155:$BA$1048576,MATCH($A910,'Hoja de Trabajo para listado'!$AB$155:$AB$1048576,0),MATCH((CUADRO!J$4&amp;$E910),'Hoja de Trabajo para listado'!$AB$151:$BA$151,0)),0)+IFERROR(INDEX('Hoja de Trabajo para listado'!$BC$155:$CB$1048576,MATCH($A910,'Hoja de Trabajo para listado'!$BC$155:$BC$1048576,0),MATCH((CUADRO!J$4&amp;$E910),'Hoja de Trabajo para listado'!$BC$151:$CB$151,0)),0)+IFERROR(INDEX('Hoja de Trabajo para listado'!$DE$153:$DG$274,MATCH($A910,'Hoja de Trabajo para listado'!$DE$153:$DE$1048576,0),MATCH((CUADRO!J$4&amp;$E910),'Hoja de Trabajo para listado'!$DE$151:$DG$151,0)),0)+IFERROR(INDEX('Hoja de Trabajo para listado'!$CD$155:$DC$1048576,MATCH($A910,'Hoja de Trabajo para listado'!$CD$155:$CD$1048576,0),MATCH((CUADRO!J$4&amp;$E910),'Hoja de Trabajo para listado'!$CD$151:$DC$151,0)),0)</f>
        <v>0</v>
      </c>
      <c r="K910" s="243">
        <f ca="1">+IFERROR(INDEX('Hoja de Trabajo para listado'!$A$155:$Z$1048576,MATCH($A910,'Hoja de Trabajo para listado'!$A$155:$A$1048576,0),MATCH((CUADRO!K$4&amp;$E910),'Hoja de Trabajo para listado'!$A$151:$Z$151,0)),0)+IFERROR(INDEX('Hoja de Trabajo para listado'!$AB$155:$BA$1048576,MATCH($A910,'Hoja de Trabajo para listado'!$AB$155:$AB$1048576,0),MATCH((CUADRO!K$4&amp;$E910),'Hoja de Trabajo para listado'!$AB$151:$BA$151,0)),0)+IFERROR(INDEX('Hoja de Trabajo para listado'!$BC$155:$CB$1048576,MATCH($A910,'Hoja de Trabajo para listado'!$BC$155:$BC$1048576,0),MATCH((CUADRO!K$4&amp;$E910),'Hoja de Trabajo para listado'!$BC$151:$CB$151,0)),0)+IFERROR(INDEX('Hoja de Trabajo para listado'!$DE$153:$DG$274,MATCH($A910,'Hoja de Trabajo para listado'!$DE$153:$DE$1048576,0),MATCH((CUADRO!K$4&amp;$E910),'Hoja de Trabajo para listado'!$DE$151:$DG$151,0)),0)+IFERROR(INDEX('Hoja de Trabajo para listado'!$CD$155:$DC$1048576,MATCH($A910,'Hoja de Trabajo para listado'!$CD$155:$CD$1048576,0),MATCH((CUADRO!K$4&amp;$E910),'Hoja de Trabajo para listado'!$CD$151:$DC$151,0)),0)</f>
        <v>0</v>
      </c>
      <c r="L910" s="243">
        <f ca="1">+IFERROR(INDEX('Hoja de Trabajo para listado'!$A$155:$Z$1048576,MATCH($A910,'Hoja de Trabajo para listado'!$A$155:$A$1048576,0),MATCH((CUADRO!L$4&amp;$E910),'Hoja de Trabajo para listado'!$A$151:$Z$151,0)),0)+IFERROR(INDEX('Hoja de Trabajo para listado'!$AB$155:$BA$1048576,MATCH($A910,'Hoja de Trabajo para listado'!$AB$155:$AB$1048576,0),MATCH((CUADRO!L$4&amp;$E910),'Hoja de Trabajo para listado'!$AB$151:$BA$151,0)),0)+IFERROR(INDEX('Hoja de Trabajo para listado'!$BC$155:$CB$1048576,MATCH($A910,'Hoja de Trabajo para listado'!$BC$155:$BC$1048576,0),MATCH((CUADRO!L$4&amp;$E910),'Hoja de Trabajo para listado'!$BC$151:$CB$151,0)),0)+IFERROR(INDEX('Hoja de Trabajo para listado'!$DE$153:$DG$274,MATCH($A910,'Hoja de Trabajo para listado'!$DE$153:$DE$1048576,0),MATCH((CUADRO!L$4&amp;$E910),'Hoja de Trabajo para listado'!$DE$151:$DG$151,0)),0)+IFERROR(INDEX('Hoja de Trabajo para listado'!$CD$155:$DC$1048576,MATCH($A910,'Hoja de Trabajo para listado'!$CD$155:$CD$1048576,0),MATCH((CUADRO!L$4&amp;$E910),'Hoja de Trabajo para listado'!$CD$151:$DC$151,0)),0)</f>
        <v>0</v>
      </c>
      <c r="M910" s="243">
        <f ca="1">+IFERROR(INDEX('Hoja de Trabajo para listado'!$A$155:$Z$1048576,MATCH($A910,'Hoja de Trabajo para listado'!$A$155:$A$1048576,0),MATCH((CUADRO!M$4&amp;$E910),'Hoja de Trabajo para listado'!$A$151:$Z$151,0)),0)+IFERROR(INDEX('Hoja de Trabajo para listado'!$AB$155:$BA$1048576,MATCH($A910,'Hoja de Trabajo para listado'!$AB$155:$AB$1048576,0),MATCH((CUADRO!M$4&amp;$E910),'Hoja de Trabajo para listado'!$AB$151:$BA$151,0)),0)+IFERROR(INDEX('Hoja de Trabajo para listado'!$BC$155:$CB$1048576,MATCH($A910,'Hoja de Trabajo para listado'!$BC$155:$BC$1048576,0),MATCH((CUADRO!M$4&amp;$E910),'Hoja de Trabajo para listado'!$BC$151:$CB$151,0)),0)+IFERROR(INDEX('Hoja de Trabajo para listado'!$DE$153:$DG$274,MATCH($A910,'Hoja de Trabajo para listado'!$DE$153:$DE$1048576,0),MATCH((CUADRO!M$4&amp;$E910),'Hoja de Trabajo para listado'!$DE$151:$DG$151,0)),0)+IFERROR(INDEX('Hoja de Trabajo para listado'!$CD$155:$DC$1048576,MATCH($A910,'Hoja de Trabajo para listado'!$CD$155:$CD$1048576,0),MATCH((CUADRO!M$4&amp;$E910),'Hoja de Trabajo para listado'!$CD$151:$DC$151,0)),0)</f>
        <v>0</v>
      </c>
      <c r="N910" s="243">
        <f ca="1">+IFERROR(INDEX('Hoja de Trabajo para listado'!$A$155:$Z$1048576,MATCH($A910,'Hoja de Trabajo para listado'!$A$155:$A$1048576,0),MATCH((CUADRO!N$4&amp;$E910),'Hoja de Trabajo para listado'!$A$151:$Z$151,0)),0)+IFERROR(INDEX('Hoja de Trabajo para listado'!$AB$155:$BA$1048576,MATCH($A910,'Hoja de Trabajo para listado'!$AB$155:$AB$1048576,0),MATCH((CUADRO!N$4&amp;$E910),'Hoja de Trabajo para listado'!$AB$151:$BA$151,0)),0)+IFERROR(INDEX('Hoja de Trabajo para listado'!$BC$155:$CB$1048576,MATCH($A910,'Hoja de Trabajo para listado'!$BC$155:$BC$1048576,0),MATCH((CUADRO!N$4&amp;$E910),'Hoja de Trabajo para listado'!$BC$151:$CB$151,0)),0)+IFERROR(INDEX('Hoja de Trabajo para listado'!$DE$153:$DG$274,MATCH($A910,'Hoja de Trabajo para listado'!$DE$153:$DE$1048576,0),MATCH((CUADRO!N$4&amp;$E910),'Hoja de Trabajo para listado'!$DE$151:$DG$151,0)),0)+IFERROR(INDEX('Hoja de Trabajo para listado'!$CD$155:$DC$1048576,MATCH($A910,'Hoja de Trabajo para listado'!$CD$155:$CD$1048576,0),MATCH((CUADRO!N$4&amp;$E910),'Hoja de Trabajo para listado'!$CD$151:$DC$151,0)),0)</f>
        <v>0</v>
      </c>
      <c r="O910" s="243">
        <f ca="1">+IFERROR(INDEX('Hoja de Trabajo para listado'!$A$155:$Z$1048576,MATCH($A910,'Hoja de Trabajo para listado'!$A$155:$A$1048576,0),MATCH((CUADRO!O$4&amp;$E910),'Hoja de Trabajo para listado'!$A$151:$Z$151,0)),0)+IFERROR(INDEX('Hoja de Trabajo para listado'!$AB$155:$BA$1048576,MATCH($A910,'Hoja de Trabajo para listado'!$AB$155:$AB$1048576,0),MATCH((CUADRO!O$4&amp;$E910),'Hoja de Trabajo para listado'!$AB$151:$BA$151,0)),0)+IFERROR(INDEX('Hoja de Trabajo para listado'!$BC$155:$CB$1048576,MATCH($A910,'Hoja de Trabajo para listado'!$BC$155:$BC$1048576,0),MATCH((CUADRO!O$4&amp;$E910),'Hoja de Trabajo para listado'!$BC$151:$CB$151,0)),0)+IFERROR(INDEX('Hoja de Trabajo para listado'!$DE$153:$DG$274,MATCH($A910,'Hoja de Trabajo para listado'!$DE$153:$DE$1048576,0),MATCH((CUADRO!O$4&amp;$E910),'Hoja de Trabajo para listado'!$DE$151:$DG$151,0)),0)+IFERROR(INDEX('Hoja de Trabajo para listado'!$CD$155:$DC$1048576,MATCH($A910,'Hoja de Trabajo para listado'!$CD$155:$CD$1048576,0),MATCH((CUADRO!O$4&amp;$E910),'Hoja de Trabajo para listado'!$CD$151:$DC$151,0)),0)</f>
        <v>0</v>
      </c>
      <c r="P910" s="243">
        <f ca="1">+IFERROR(INDEX('Hoja de Trabajo para listado'!$A$155:$Z$1048576,MATCH($A910,'Hoja de Trabajo para listado'!$A$155:$A$1048576,0),MATCH((CUADRO!P$4&amp;$E910),'Hoja de Trabajo para listado'!$A$151:$Z$151,0)),0)+IFERROR(INDEX('Hoja de Trabajo para listado'!$AB$155:$BA$1048576,MATCH($A910,'Hoja de Trabajo para listado'!$AB$155:$AB$1048576,0),MATCH((CUADRO!P$4&amp;$E910),'Hoja de Trabajo para listado'!$AB$151:$BA$151,0)),0)+IFERROR(INDEX('Hoja de Trabajo para listado'!$BC$155:$CB$1048576,MATCH($A910,'Hoja de Trabajo para listado'!$BC$155:$BC$1048576,0),MATCH((CUADRO!P$4&amp;$E910),'Hoja de Trabajo para listado'!$BC$151:$CB$151,0)),0)+IFERROR(INDEX('Hoja de Trabajo para listado'!$DE$153:$DG$274,MATCH($A910,'Hoja de Trabajo para listado'!$DE$153:$DE$1048576,0),MATCH((CUADRO!P$4&amp;$E910),'Hoja de Trabajo para listado'!$DE$151:$DG$151,0)),0)+IFERROR(INDEX('Hoja de Trabajo para listado'!$CD$155:$DC$1048576,MATCH($A910,'Hoja de Trabajo para listado'!$CD$155:$CD$1048576,0),MATCH((CUADRO!P$4&amp;$E910),'Hoja de Trabajo para listado'!$CD$151:$DC$151,0)),0)</f>
        <v>0</v>
      </c>
      <c r="Q910" s="243">
        <f ca="1">+IFERROR(INDEX('Hoja de Trabajo para listado'!$A$155:$Z$1048576,MATCH($A910,'Hoja de Trabajo para listado'!$A$155:$A$1048576,0),MATCH((CUADRO!Q$4&amp;$E910),'Hoja de Trabajo para listado'!$A$151:$Z$151,0)),0)+IFERROR(INDEX('Hoja de Trabajo para listado'!$AB$155:$BA$1048576,MATCH($A910,'Hoja de Trabajo para listado'!$AB$155:$AB$1048576,0),MATCH((CUADRO!Q$4&amp;$E910),'Hoja de Trabajo para listado'!$AB$151:$BA$151,0)),0)+IFERROR(INDEX('Hoja de Trabajo para listado'!$BC$155:$CB$1048576,MATCH($A910,'Hoja de Trabajo para listado'!$BC$155:$BC$1048576,0),MATCH((CUADRO!Q$4&amp;$E910),'Hoja de Trabajo para listado'!$BC$151:$CB$151,0)),0)+IFERROR(INDEX('Hoja de Trabajo para listado'!$DE$153:$DG$274,MATCH($A910,'Hoja de Trabajo para listado'!$DE$153:$DE$1048576,0),MATCH((CUADRO!Q$4&amp;$E910),'Hoja de Trabajo para listado'!$DE$151:$DG$151,0)),0)+IFERROR(INDEX('Hoja de Trabajo para listado'!$CD$155:$DC$1048576,MATCH($A910,'Hoja de Trabajo para listado'!$CD$155:$CD$1048576,0),MATCH((CUADRO!Q$4&amp;$E910),'Hoja de Trabajo para listado'!$CD$151:$DC$151,0)),0)</f>
        <v>0</v>
      </c>
      <c r="R910" s="243">
        <f t="shared" ca="1" si="35"/>
        <v>0</v>
      </c>
      <c r="S910" s="256">
        <f ca="1">+R909+R910</f>
        <v>0</v>
      </c>
      <c r="T910" s="243">
        <f ca="1">+S910</f>
        <v>0</v>
      </c>
      <c r="U910" s="242">
        <f t="shared" si="36"/>
        <v>2</v>
      </c>
      <c r="V910" s="327" t="str">
        <f>+VLOOKUP(A910,bd_lista!$A$3:$E$592,5,FALSE)</f>
        <v>Gobiernos Autonomos Municipales</v>
      </c>
      <c r="W910" s="398"/>
      <c r="X910" s="240">
        <f>+VLOOKUP(A910,[4]Sheet1!$A$13:$D$744,4,FALSE)</f>
        <v>0</v>
      </c>
      <c r="Y910" s="240" t="e">
        <f>+VLOOKUP(X910,bd_lista!$A$3:$C$592,3,FALSE)</f>
        <v>#N/A</v>
      </c>
      <c r="Z910" s="288"/>
      <c r="AA910" s="289"/>
    </row>
    <row r="911" spans="1:27" customFormat="1" ht="15" hidden="1" customHeight="1">
      <c r="A911" s="32">
        <v>1538</v>
      </c>
      <c r="B911" s="393">
        <f>+A911</f>
        <v>1538</v>
      </c>
      <c r="C911" s="245" t="str">
        <f>+VLOOKUP(A911,bd_lista!$A$3:$C$592,3,FALSE)</f>
        <v>Gobierno Autónomo Municipal de San Agustín</v>
      </c>
      <c r="D911" s="395" t="str">
        <f>+C911</f>
        <v>Gobierno Autónomo Municipal de San Agustín</v>
      </c>
      <c r="E911" s="240" t="s">
        <v>1303</v>
      </c>
      <c r="F911" s="241">
        <f ca="1">+IFERROR(INDEX('Hoja de Trabajo para listado'!$A$155:$Z$1048576,MATCH($A911,'Hoja de Trabajo para listado'!$A$155:$A$1048576,0),MATCH((CUADRO!F$4&amp;$E911),'Hoja de Trabajo para listado'!$A$151:$Z$151,0)),0)+IFERROR(INDEX('Hoja de Trabajo para listado'!$AB$155:$BA$1048576,MATCH($A911,'Hoja de Trabajo para listado'!$AB$155:$AB$1048576,0),MATCH((CUADRO!F$4&amp;$E911),'Hoja de Trabajo para listado'!$AB$151:$BA$151,0)),0)+IFERROR(INDEX('Hoja de Trabajo para listado'!$BC$155:$CB$1048576,MATCH($A911,'Hoja de Trabajo para listado'!$BC$155:$BC$1048576,0),MATCH((CUADRO!F$4&amp;$E911),'Hoja de Trabajo para listado'!$BC$151:$CB$151,0)),0)+IFERROR(INDEX('Hoja de Trabajo para listado'!$DE$153:$DG$274,MATCH($A911,'Hoja de Trabajo para listado'!$DE$153:$DE$1048576,0),MATCH((CUADRO!F$4&amp;$E911),'Hoja de Trabajo para listado'!$DE$151:$DG$151,0)),0)+IFERROR(INDEX('Hoja de Trabajo para listado'!$CD$155:$DC$1048576,MATCH($A911,'Hoja de Trabajo para listado'!$CD$155:$CD$1048576,0),MATCH((CUADRO!F$4&amp;$E911),'Hoja de Trabajo para listado'!$CD$151:$DC$151,0)),0)</f>
        <v>0</v>
      </c>
      <c r="G911" s="241">
        <f ca="1">+IFERROR(INDEX('Hoja de Trabajo para listado'!$A$155:$Z$1048576,MATCH($A911,'Hoja de Trabajo para listado'!$A$155:$A$1048576,0),MATCH((CUADRO!G$4&amp;$E911),'Hoja de Trabajo para listado'!$A$151:$Z$151,0)),0)+IFERROR(INDEX('Hoja de Trabajo para listado'!$AB$155:$BA$1048576,MATCH($A911,'Hoja de Trabajo para listado'!$AB$155:$AB$1048576,0),MATCH((CUADRO!G$4&amp;$E911),'Hoja de Trabajo para listado'!$AB$151:$BA$151,0)),0)+IFERROR(INDEX('Hoja de Trabajo para listado'!$BC$155:$CB$1048576,MATCH($A911,'Hoja de Trabajo para listado'!$BC$155:$BC$1048576,0),MATCH((CUADRO!G$4&amp;$E911),'Hoja de Trabajo para listado'!$BC$151:$CB$151,0)),0)+IFERROR(INDEX('Hoja de Trabajo para listado'!$DE$153:$DG$274,MATCH($A911,'Hoja de Trabajo para listado'!$DE$153:$DE$1048576,0),MATCH((CUADRO!G$4&amp;$E911),'Hoja de Trabajo para listado'!$DE$151:$DG$151,0)),0)+IFERROR(INDEX('Hoja de Trabajo para listado'!$CD$155:$DC$1048576,MATCH($A911,'Hoja de Trabajo para listado'!$CD$155:$CD$1048576,0),MATCH((CUADRO!G$4&amp;$E911),'Hoja de Trabajo para listado'!$CD$151:$DC$151,0)),0)</f>
        <v>0</v>
      </c>
      <c r="H911" s="241">
        <f ca="1">+IFERROR(INDEX('Hoja de Trabajo para listado'!$A$155:$Z$1048576,MATCH($A911,'Hoja de Trabajo para listado'!$A$155:$A$1048576,0),MATCH((CUADRO!H$4&amp;$E911),'Hoja de Trabajo para listado'!$A$151:$Z$151,0)),0)+IFERROR(INDEX('Hoja de Trabajo para listado'!$AB$155:$BA$1048576,MATCH($A911,'Hoja de Trabajo para listado'!$AB$155:$AB$1048576,0),MATCH((CUADRO!H$4&amp;$E911),'Hoja de Trabajo para listado'!$AB$151:$BA$151,0)),0)+IFERROR(INDEX('Hoja de Trabajo para listado'!$BC$155:$CB$1048576,MATCH($A911,'Hoja de Trabajo para listado'!$BC$155:$BC$1048576,0),MATCH((CUADRO!H$4&amp;$E911),'Hoja de Trabajo para listado'!$BC$151:$CB$151,0)),0)+IFERROR(INDEX('Hoja de Trabajo para listado'!$DE$153:$DG$274,MATCH($A911,'Hoja de Trabajo para listado'!$DE$153:$DE$1048576,0),MATCH((CUADRO!H$4&amp;$E911),'Hoja de Trabajo para listado'!$DE$151:$DG$151,0)),0)+IFERROR(INDEX('Hoja de Trabajo para listado'!$CD$155:$DC$1048576,MATCH($A911,'Hoja de Trabajo para listado'!$CD$155:$CD$1048576,0),MATCH((CUADRO!H$4&amp;$E911),'Hoja de Trabajo para listado'!$CD$151:$DC$151,0)),0)</f>
        <v>0</v>
      </c>
      <c r="I911" s="241">
        <f ca="1">+IFERROR(INDEX('Hoja de Trabajo para listado'!$A$155:$Z$1048576,MATCH($A911,'Hoja de Trabajo para listado'!$A$155:$A$1048576,0),MATCH((CUADRO!I$4&amp;$E911),'Hoja de Trabajo para listado'!$A$151:$Z$151,0)),0)+IFERROR(INDEX('Hoja de Trabajo para listado'!$AB$155:$BA$1048576,MATCH($A911,'Hoja de Trabajo para listado'!$AB$155:$AB$1048576,0),MATCH((CUADRO!I$4&amp;$E911),'Hoja de Trabajo para listado'!$AB$151:$BA$151,0)),0)+IFERROR(INDEX('Hoja de Trabajo para listado'!$BC$155:$CB$1048576,MATCH($A911,'Hoja de Trabajo para listado'!$BC$155:$BC$1048576,0),MATCH((CUADRO!I$4&amp;$E911),'Hoja de Trabajo para listado'!$BC$151:$CB$151,0)),0)+IFERROR(INDEX('Hoja de Trabajo para listado'!$DE$153:$DG$274,MATCH($A911,'Hoja de Trabajo para listado'!$DE$153:$DE$1048576,0),MATCH((CUADRO!I$4&amp;$E911),'Hoja de Trabajo para listado'!$DE$151:$DG$151,0)),0)+IFERROR(INDEX('Hoja de Trabajo para listado'!$CD$155:$DC$1048576,MATCH($A911,'Hoja de Trabajo para listado'!$CD$155:$CD$1048576,0),MATCH((CUADRO!I$4&amp;$E911),'Hoja de Trabajo para listado'!$CD$151:$DC$151,0)),0)</f>
        <v>0</v>
      </c>
      <c r="J911" s="241">
        <f ca="1">+IFERROR(INDEX('Hoja de Trabajo para listado'!$A$155:$Z$1048576,MATCH($A911,'Hoja de Trabajo para listado'!$A$155:$A$1048576,0),MATCH((CUADRO!J$4&amp;$E911),'Hoja de Trabajo para listado'!$A$151:$Z$151,0)),0)+IFERROR(INDEX('Hoja de Trabajo para listado'!$AB$155:$BA$1048576,MATCH($A911,'Hoja de Trabajo para listado'!$AB$155:$AB$1048576,0),MATCH((CUADRO!J$4&amp;$E911),'Hoja de Trabajo para listado'!$AB$151:$BA$151,0)),0)+IFERROR(INDEX('Hoja de Trabajo para listado'!$BC$155:$CB$1048576,MATCH($A911,'Hoja de Trabajo para listado'!$BC$155:$BC$1048576,0),MATCH((CUADRO!J$4&amp;$E911),'Hoja de Trabajo para listado'!$BC$151:$CB$151,0)),0)+IFERROR(INDEX('Hoja de Trabajo para listado'!$DE$153:$DG$274,MATCH($A911,'Hoja de Trabajo para listado'!$DE$153:$DE$1048576,0),MATCH((CUADRO!J$4&amp;$E911),'Hoja de Trabajo para listado'!$DE$151:$DG$151,0)),0)+IFERROR(INDEX('Hoja de Trabajo para listado'!$CD$155:$DC$1048576,MATCH($A911,'Hoja de Trabajo para listado'!$CD$155:$CD$1048576,0),MATCH((CUADRO!J$4&amp;$E911),'Hoja de Trabajo para listado'!$CD$151:$DC$151,0)),0)</f>
        <v>0</v>
      </c>
      <c r="K911" s="241">
        <f ca="1">+IFERROR(INDEX('Hoja de Trabajo para listado'!$A$155:$Z$1048576,MATCH($A911,'Hoja de Trabajo para listado'!$A$155:$A$1048576,0),MATCH((CUADRO!K$4&amp;$E911),'Hoja de Trabajo para listado'!$A$151:$Z$151,0)),0)+IFERROR(INDEX('Hoja de Trabajo para listado'!$AB$155:$BA$1048576,MATCH($A911,'Hoja de Trabajo para listado'!$AB$155:$AB$1048576,0),MATCH((CUADRO!K$4&amp;$E911),'Hoja de Trabajo para listado'!$AB$151:$BA$151,0)),0)+IFERROR(INDEX('Hoja de Trabajo para listado'!$BC$155:$CB$1048576,MATCH($A911,'Hoja de Trabajo para listado'!$BC$155:$BC$1048576,0),MATCH((CUADRO!K$4&amp;$E911),'Hoja de Trabajo para listado'!$BC$151:$CB$151,0)),0)+IFERROR(INDEX('Hoja de Trabajo para listado'!$DE$153:$DG$274,MATCH($A911,'Hoja de Trabajo para listado'!$DE$153:$DE$1048576,0),MATCH((CUADRO!K$4&amp;$E911),'Hoja de Trabajo para listado'!$DE$151:$DG$151,0)),0)+IFERROR(INDEX('Hoja de Trabajo para listado'!$CD$155:$DC$1048576,MATCH($A911,'Hoja de Trabajo para listado'!$CD$155:$CD$1048576,0),MATCH((CUADRO!K$4&amp;$E911),'Hoja de Trabajo para listado'!$CD$151:$DC$151,0)),0)</f>
        <v>0</v>
      </c>
      <c r="L911" s="241">
        <f ca="1">+IFERROR(INDEX('Hoja de Trabajo para listado'!$A$155:$Z$1048576,MATCH($A911,'Hoja de Trabajo para listado'!$A$155:$A$1048576,0),MATCH((CUADRO!L$4&amp;$E911),'Hoja de Trabajo para listado'!$A$151:$Z$151,0)),0)+IFERROR(INDEX('Hoja de Trabajo para listado'!$AB$155:$BA$1048576,MATCH($A911,'Hoja de Trabajo para listado'!$AB$155:$AB$1048576,0),MATCH((CUADRO!L$4&amp;$E911),'Hoja de Trabajo para listado'!$AB$151:$BA$151,0)),0)+IFERROR(INDEX('Hoja de Trabajo para listado'!$BC$155:$CB$1048576,MATCH($A911,'Hoja de Trabajo para listado'!$BC$155:$BC$1048576,0),MATCH((CUADRO!L$4&amp;$E911),'Hoja de Trabajo para listado'!$BC$151:$CB$151,0)),0)+IFERROR(INDEX('Hoja de Trabajo para listado'!$DE$153:$DG$274,MATCH($A911,'Hoja de Trabajo para listado'!$DE$153:$DE$1048576,0),MATCH((CUADRO!L$4&amp;$E911),'Hoja de Trabajo para listado'!$DE$151:$DG$151,0)),0)+IFERROR(INDEX('Hoja de Trabajo para listado'!$CD$155:$DC$1048576,MATCH($A911,'Hoja de Trabajo para listado'!$CD$155:$CD$1048576,0),MATCH((CUADRO!L$4&amp;$E911),'Hoja de Trabajo para listado'!$CD$151:$DC$151,0)),0)</f>
        <v>0</v>
      </c>
      <c r="M911" s="241">
        <f ca="1">+IFERROR(INDEX('Hoja de Trabajo para listado'!$A$155:$Z$1048576,MATCH($A911,'Hoja de Trabajo para listado'!$A$155:$A$1048576,0),MATCH((CUADRO!M$4&amp;$E911),'Hoja de Trabajo para listado'!$A$151:$Z$151,0)),0)+IFERROR(INDEX('Hoja de Trabajo para listado'!$AB$155:$BA$1048576,MATCH($A911,'Hoja de Trabajo para listado'!$AB$155:$AB$1048576,0),MATCH((CUADRO!M$4&amp;$E911),'Hoja de Trabajo para listado'!$AB$151:$BA$151,0)),0)+IFERROR(INDEX('Hoja de Trabajo para listado'!$BC$155:$CB$1048576,MATCH($A911,'Hoja de Trabajo para listado'!$BC$155:$BC$1048576,0),MATCH((CUADRO!M$4&amp;$E911),'Hoja de Trabajo para listado'!$BC$151:$CB$151,0)),0)+IFERROR(INDEX('Hoja de Trabajo para listado'!$DE$153:$DG$274,MATCH($A911,'Hoja de Trabajo para listado'!$DE$153:$DE$1048576,0),MATCH((CUADRO!M$4&amp;$E911),'Hoja de Trabajo para listado'!$DE$151:$DG$151,0)),0)+IFERROR(INDEX('Hoja de Trabajo para listado'!$CD$155:$DC$1048576,MATCH($A911,'Hoja de Trabajo para listado'!$CD$155:$CD$1048576,0),MATCH((CUADRO!M$4&amp;$E911),'Hoja de Trabajo para listado'!$CD$151:$DC$151,0)),0)</f>
        <v>0</v>
      </c>
      <c r="N911" s="241">
        <f ca="1">+IFERROR(INDEX('Hoja de Trabajo para listado'!$A$155:$Z$1048576,MATCH($A911,'Hoja de Trabajo para listado'!$A$155:$A$1048576,0),MATCH((CUADRO!N$4&amp;$E911),'Hoja de Trabajo para listado'!$A$151:$Z$151,0)),0)+IFERROR(INDEX('Hoja de Trabajo para listado'!$AB$155:$BA$1048576,MATCH($A911,'Hoja de Trabajo para listado'!$AB$155:$AB$1048576,0),MATCH((CUADRO!N$4&amp;$E911),'Hoja de Trabajo para listado'!$AB$151:$BA$151,0)),0)+IFERROR(INDEX('Hoja de Trabajo para listado'!$BC$155:$CB$1048576,MATCH($A911,'Hoja de Trabajo para listado'!$BC$155:$BC$1048576,0),MATCH((CUADRO!N$4&amp;$E911),'Hoja de Trabajo para listado'!$BC$151:$CB$151,0)),0)+IFERROR(INDEX('Hoja de Trabajo para listado'!$DE$153:$DG$274,MATCH($A911,'Hoja de Trabajo para listado'!$DE$153:$DE$1048576,0),MATCH((CUADRO!N$4&amp;$E911),'Hoja de Trabajo para listado'!$DE$151:$DG$151,0)),0)+IFERROR(INDEX('Hoja de Trabajo para listado'!$CD$155:$DC$1048576,MATCH($A911,'Hoja de Trabajo para listado'!$CD$155:$CD$1048576,0),MATCH((CUADRO!N$4&amp;$E911),'Hoja de Trabajo para listado'!$CD$151:$DC$151,0)),0)</f>
        <v>0</v>
      </c>
      <c r="O911" s="241">
        <f ca="1">+IFERROR(INDEX('Hoja de Trabajo para listado'!$A$155:$Z$1048576,MATCH($A911,'Hoja de Trabajo para listado'!$A$155:$A$1048576,0),MATCH((CUADRO!O$4&amp;$E911),'Hoja de Trabajo para listado'!$A$151:$Z$151,0)),0)+IFERROR(INDEX('Hoja de Trabajo para listado'!$AB$155:$BA$1048576,MATCH($A911,'Hoja de Trabajo para listado'!$AB$155:$AB$1048576,0),MATCH((CUADRO!O$4&amp;$E911),'Hoja de Trabajo para listado'!$AB$151:$BA$151,0)),0)+IFERROR(INDEX('Hoja de Trabajo para listado'!$BC$155:$CB$1048576,MATCH($A911,'Hoja de Trabajo para listado'!$BC$155:$BC$1048576,0),MATCH((CUADRO!O$4&amp;$E911),'Hoja de Trabajo para listado'!$BC$151:$CB$151,0)),0)+IFERROR(INDEX('Hoja de Trabajo para listado'!$DE$153:$DG$274,MATCH($A911,'Hoja de Trabajo para listado'!$DE$153:$DE$1048576,0),MATCH((CUADRO!O$4&amp;$E911),'Hoja de Trabajo para listado'!$DE$151:$DG$151,0)),0)+IFERROR(INDEX('Hoja de Trabajo para listado'!$CD$155:$DC$1048576,MATCH($A911,'Hoja de Trabajo para listado'!$CD$155:$CD$1048576,0),MATCH((CUADRO!O$4&amp;$E911),'Hoja de Trabajo para listado'!$CD$151:$DC$151,0)),0)</f>
        <v>0</v>
      </c>
      <c r="P911" s="241">
        <f ca="1">+IFERROR(INDEX('Hoja de Trabajo para listado'!$A$155:$Z$1048576,MATCH($A911,'Hoja de Trabajo para listado'!$A$155:$A$1048576,0),MATCH((CUADRO!P$4&amp;$E911),'Hoja de Trabajo para listado'!$A$151:$Z$151,0)),0)+IFERROR(INDEX('Hoja de Trabajo para listado'!$AB$155:$BA$1048576,MATCH($A911,'Hoja de Trabajo para listado'!$AB$155:$AB$1048576,0),MATCH((CUADRO!P$4&amp;$E911),'Hoja de Trabajo para listado'!$AB$151:$BA$151,0)),0)+IFERROR(INDEX('Hoja de Trabajo para listado'!$BC$155:$CB$1048576,MATCH($A911,'Hoja de Trabajo para listado'!$BC$155:$BC$1048576,0),MATCH((CUADRO!P$4&amp;$E911),'Hoja de Trabajo para listado'!$BC$151:$CB$151,0)),0)+IFERROR(INDEX('Hoja de Trabajo para listado'!$DE$153:$DG$274,MATCH($A911,'Hoja de Trabajo para listado'!$DE$153:$DE$1048576,0),MATCH((CUADRO!P$4&amp;$E911),'Hoja de Trabajo para listado'!$DE$151:$DG$151,0)),0)+IFERROR(INDEX('Hoja de Trabajo para listado'!$CD$155:$DC$1048576,MATCH($A911,'Hoja de Trabajo para listado'!$CD$155:$CD$1048576,0),MATCH((CUADRO!P$4&amp;$E911),'Hoja de Trabajo para listado'!$CD$151:$DC$151,0)),0)</f>
        <v>0</v>
      </c>
      <c r="Q911" s="241">
        <f ca="1">+IFERROR(INDEX('Hoja de Trabajo para listado'!$A$155:$Z$1048576,MATCH($A911,'Hoja de Trabajo para listado'!$A$155:$A$1048576,0),MATCH((CUADRO!Q$4&amp;$E911),'Hoja de Trabajo para listado'!$A$151:$Z$151,0)),0)+IFERROR(INDEX('Hoja de Trabajo para listado'!$AB$155:$BA$1048576,MATCH($A911,'Hoja de Trabajo para listado'!$AB$155:$AB$1048576,0),MATCH((CUADRO!Q$4&amp;$E911),'Hoja de Trabajo para listado'!$AB$151:$BA$151,0)),0)+IFERROR(INDEX('Hoja de Trabajo para listado'!$BC$155:$CB$1048576,MATCH($A911,'Hoja de Trabajo para listado'!$BC$155:$BC$1048576,0),MATCH((CUADRO!Q$4&amp;$E911),'Hoja de Trabajo para listado'!$BC$151:$CB$151,0)),0)+IFERROR(INDEX('Hoja de Trabajo para listado'!$DE$153:$DG$274,MATCH($A911,'Hoja de Trabajo para listado'!$DE$153:$DE$1048576,0),MATCH((CUADRO!Q$4&amp;$E911),'Hoja de Trabajo para listado'!$DE$151:$DG$151,0)),0)+IFERROR(INDEX('Hoja de Trabajo para listado'!$CD$155:$DC$1048576,MATCH($A911,'Hoja de Trabajo para listado'!$CD$155:$CD$1048576,0),MATCH((CUADRO!Q$4&amp;$E911),'Hoja de Trabajo para listado'!$CD$151:$DC$151,0)),0)</f>
        <v>0</v>
      </c>
      <c r="R911" s="241">
        <f t="shared" ca="1" si="35"/>
        <v>0</v>
      </c>
      <c r="S911" s="247"/>
      <c r="T911" s="241">
        <f ca="1">+T912</f>
        <v>0</v>
      </c>
      <c r="U911" s="240">
        <f t="shared" si="36"/>
        <v>1</v>
      </c>
      <c r="V911" s="327" t="str">
        <f>+VLOOKUP(A911,bd_lista!$A$3:$E$592,5,FALSE)</f>
        <v>Gobiernos Autonomos Municipales</v>
      </c>
      <c r="W911" s="397" t="str">
        <f>+V911</f>
        <v>Gobiernos Autonomos Municipales</v>
      </c>
      <c r="X911" s="240">
        <f>+VLOOKUP(A911,[4]Sheet1!$A$13:$D$744,4,FALSE)</f>
        <v>0</v>
      </c>
      <c r="Y911" s="240" t="e">
        <f>+VLOOKUP(X911,bd_lista!$A$3:$C$592,3,FALSE)</f>
        <v>#N/A</v>
      </c>
      <c r="Z911" s="290">
        <f>+X911</f>
        <v>0</v>
      </c>
      <c r="AA911" s="291" t="e">
        <f>+Y911</f>
        <v>#N/A</v>
      </c>
    </row>
    <row r="912" spans="1:27" customFormat="1" ht="15" hidden="1" customHeight="1">
      <c r="A912" s="32">
        <v>1538</v>
      </c>
      <c r="B912" s="394"/>
      <c r="C912" s="245" t="str">
        <f>+VLOOKUP(A912,bd_lista!$A$3:$C$592,3,FALSE)</f>
        <v>Gobierno Autónomo Municipal de San Agustín</v>
      </c>
      <c r="D912" s="396"/>
      <c r="E912" s="242" t="s">
        <v>1304</v>
      </c>
      <c r="F912" s="243">
        <f ca="1">+IFERROR(INDEX('Hoja de Trabajo para listado'!$A$155:$Z$1048576,MATCH($A912,'Hoja de Trabajo para listado'!$A$155:$A$1048576,0),MATCH((CUADRO!F$4&amp;$E912),'Hoja de Trabajo para listado'!$A$151:$Z$151,0)),0)+IFERROR(INDEX('Hoja de Trabajo para listado'!$AB$155:$BA$1048576,MATCH($A912,'Hoja de Trabajo para listado'!$AB$155:$AB$1048576,0),MATCH((CUADRO!F$4&amp;$E912),'Hoja de Trabajo para listado'!$AB$151:$BA$151,0)),0)+IFERROR(INDEX('Hoja de Trabajo para listado'!$BC$155:$CB$1048576,MATCH($A912,'Hoja de Trabajo para listado'!$BC$155:$BC$1048576,0),MATCH((CUADRO!F$4&amp;$E912),'Hoja de Trabajo para listado'!$BC$151:$CB$151,0)),0)+IFERROR(INDEX('Hoja de Trabajo para listado'!$DE$153:$DG$274,MATCH($A912,'Hoja de Trabajo para listado'!$DE$153:$DE$1048576,0),MATCH((CUADRO!F$4&amp;$E912),'Hoja de Trabajo para listado'!$DE$151:$DG$151,0)),0)+IFERROR(INDEX('Hoja de Trabajo para listado'!$CD$155:$DC$1048576,MATCH($A912,'Hoja de Trabajo para listado'!$CD$155:$CD$1048576,0),MATCH((CUADRO!F$4&amp;$E912),'Hoja de Trabajo para listado'!$CD$151:$DC$151,0)),0)</f>
        <v>0</v>
      </c>
      <c r="G912" s="243">
        <f ca="1">+IFERROR(INDEX('Hoja de Trabajo para listado'!$A$155:$Z$1048576,MATCH($A912,'Hoja de Trabajo para listado'!$A$155:$A$1048576,0),MATCH((CUADRO!G$4&amp;$E912),'Hoja de Trabajo para listado'!$A$151:$Z$151,0)),0)+IFERROR(INDEX('Hoja de Trabajo para listado'!$AB$155:$BA$1048576,MATCH($A912,'Hoja de Trabajo para listado'!$AB$155:$AB$1048576,0),MATCH((CUADRO!G$4&amp;$E912),'Hoja de Trabajo para listado'!$AB$151:$BA$151,0)),0)+IFERROR(INDEX('Hoja de Trabajo para listado'!$BC$155:$CB$1048576,MATCH($A912,'Hoja de Trabajo para listado'!$BC$155:$BC$1048576,0),MATCH((CUADRO!G$4&amp;$E912),'Hoja de Trabajo para listado'!$BC$151:$CB$151,0)),0)+IFERROR(INDEX('Hoja de Trabajo para listado'!$DE$153:$DG$274,MATCH($A912,'Hoja de Trabajo para listado'!$DE$153:$DE$1048576,0),MATCH((CUADRO!G$4&amp;$E912),'Hoja de Trabajo para listado'!$DE$151:$DG$151,0)),0)+IFERROR(INDEX('Hoja de Trabajo para listado'!$CD$155:$DC$1048576,MATCH($A912,'Hoja de Trabajo para listado'!$CD$155:$CD$1048576,0),MATCH((CUADRO!G$4&amp;$E912),'Hoja de Trabajo para listado'!$CD$151:$DC$151,0)),0)</f>
        <v>0</v>
      </c>
      <c r="H912" s="243">
        <f ca="1">+IFERROR(INDEX('Hoja de Trabajo para listado'!$A$155:$Z$1048576,MATCH($A912,'Hoja de Trabajo para listado'!$A$155:$A$1048576,0),MATCH((CUADRO!H$4&amp;$E912),'Hoja de Trabajo para listado'!$A$151:$Z$151,0)),0)+IFERROR(INDEX('Hoja de Trabajo para listado'!$AB$155:$BA$1048576,MATCH($A912,'Hoja de Trabajo para listado'!$AB$155:$AB$1048576,0),MATCH((CUADRO!H$4&amp;$E912),'Hoja de Trabajo para listado'!$AB$151:$BA$151,0)),0)+IFERROR(INDEX('Hoja de Trabajo para listado'!$BC$155:$CB$1048576,MATCH($A912,'Hoja de Trabajo para listado'!$BC$155:$BC$1048576,0),MATCH((CUADRO!H$4&amp;$E912),'Hoja de Trabajo para listado'!$BC$151:$CB$151,0)),0)+IFERROR(INDEX('Hoja de Trabajo para listado'!$DE$153:$DG$274,MATCH($A912,'Hoja de Trabajo para listado'!$DE$153:$DE$1048576,0),MATCH((CUADRO!H$4&amp;$E912),'Hoja de Trabajo para listado'!$DE$151:$DG$151,0)),0)+IFERROR(INDEX('Hoja de Trabajo para listado'!$CD$155:$DC$1048576,MATCH($A912,'Hoja de Trabajo para listado'!$CD$155:$CD$1048576,0),MATCH((CUADRO!H$4&amp;$E912),'Hoja de Trabajo para listado'!$CD$151:$DC$151,0)),0)</f>
        <v>0</v>
      </c>
      <c r="I912" s="243">
        <f ca="1">+IFERROR(INDEX('Hoja de Trabajo para listado'!$A$155:$Z$1048576,MATCH($A912,'Hoja de Trabajo para listado'!$A$155:$A$1048576,0),MATCH((CUADRO!I$4&amp;$E912),'Hoja de Trabajo para listado'!$A$151:$Z$151,0)),0)+IFERROR(INDEX('Hoja de Trabajo para listado'!$AB$155:$BA$1048576,MATCH($A912,'Hoja de Trabajo para listado'!$AB$155:$AB$1048576,0),MATCH((CUADRO!I$4&amp;$E912),'Hoja de Trabajo para listado'!$AB$151:$BA$151,0)),0)+IFERROR(INDEX('Hoja de Trabajo para listado'!$BC$155:$CB$1048576,MATCH($A912,'Hoja de Trabajo para listado'!$BC$155:$BC$1048576,0),MATCH((CUADRO!I$4&amp;$E912),'Hoja de Trabajo para listado'!$BC$151:$CB$151,0)),0)+IFERROR(INDEX('Hoja de Trabajo para listado'!$DE$153:$DG$274,MATCH($A912,'Hoja de Trabajo para listado'!$DE$153:$DE$1048576,0),MATCH((CUADRO!I$4&amp;$E912),'Hoja de Trabajo para listado'!$DE$151:$DG$151,0)),0)+IFERROR(INDEX('Hoja de Trabajo para listado'!$CD$155:$DC$1048576,MATCH($A912,'Hoja de Trabajo para listado'!$CD$155:$CD$1048576,0),MATCH((CUADRO!I$4&amp;$E912),'Hoja de Trabajo para listado'!$CD$151:$DC$151,0)),0)</f>
        <v>0</v>
      </c>
      <c r="J912" s="243">
        <f ca="1">+IFERROR(INDEX('Hoja de Trabajo para listado'!$A$155:$Z$1048576,MATCH($A912,'Hoja de Trabajo para listado'!$A$155:$A$1048576,0),MATCH((CUADRO!J$4&amp;$E912),'Hoja de Trabajo para listado'!$A$151:$Z$151,0)),0)+IFERROR(INDEX('Hoja de Trabajo para listado'!$AB$155:$BA$1048576,MATCH($A912,'Hoja de Trabajo para listado'!$AB$155:$AB$1048576,0),MATCH((CUADRO!J$4&amp;$E912),'Hoja de Trabajo para listado'!$AB$151:$BA$151,0)),0)+IFERROR(INDEX('Hoja de Trabajo para listado'!$BC$155:$CB$1048576,MATCH($A912,'Hoja de Trabajo para listado'!$BC$155:$BC$1048576,0),MATCH((CUADRO!J$4&amp;$E912),'Hoja de Trabajo para listado'!$BC$151:$CB$151,0)),0)+IFERROR(INDEX('Hoja de Trabajo para listado'!$DE$153:$DG$274,MATCH($A912,'Hoja de Trabajo para listado'!$DE$153:$DE$1048576,0),MATCH((CUADRO!J$4&amp;$E912),'Hoja de Trabajo para listado'!$DE$151:$DG$151,0)),0)+IFERROR(INDEX('Hoja de Trabajo para listado'!$CD$155:$DC$1048576,MATCH($A912,'Hoja de Trabajo para listado'!$CD$155:$CD$1048576,0),MATCH((CUADRO!J$4&amp;$E912),'Hoja de Trabajo para listado'!$CD$151:$DC$151,0)),0)</f>
        <v>0</v>
      </c>
      <c r="K912" s="243">
        <f ca="1">+IFERROR(INDEX('Hoja de Trabajo para listado'!$A$155:$Z$1048576,MATCH($A912,'Hoja de Trabajo para listado'!$A$155:$A$1048576,0),MATCH((CUADRO!K$4&amp;$E912),'Hoja de Trabajo para listado'!$A$151:$Z$151,0)),0)+IFERROR(INDEX('Hoja de Trabajo para listado'!$AB$155:$BA$1048576,MATCH($A912,'Hoja de Trabajo para listado'!$AB$155:$AB$1048576,0),MATCH((CUADRO!K$4&amp;$E912),'Hoja de Trabajo para listado'!$AB$151:$BA$151,0)),0)+IFERROR(INDEX('Hoja de Trabajo para listado'!$BC$155:$CB$1048576,MATCH($A912,'Hoja de Trabajo para listado'!$BC$155:$BC$1048576,0),MATCH((CUADRO!K$4&amp;$E912),'Hoja de Trabajo para listado'!$BC$151:$CB$151,0)),0)+IFERROR(INDEX('Hoja de Trabajo para listado'!$DE$153:$DG$274,MATCH($A912,'Hoja de Trabajo para listado'!$DE$153:$DE$1048576,0),MATCH((CUADRO!K$4&amp;$E912),'Hoja de Trabajo para listado'!$DE$151:$DG$151,0)),0)+IFERROR(INDEX('Hoja de Trabajo para listado'!$CD$155:$DC$1048576,MATCH($A912,'Hoja de Trabajo para listado'!$CD$155:$CD$1048576,0),MATCH((CUADRO!K$4&amp;$E912),'Hoja de Trabajo para listado'!$CD$151:$DC$151,0)),0)</f>
        <v>0</v>
      </c>
      <c r="L912" s="243">
        <f ca="1">+IFERROR(INDEX('Hoja de Trabajo para listado'!$A$155:$Z$1048576,MATCH($A912,'Hoja de Trabajo para listado'!$A$155:$A$1048576,0),MATCH((CUADRO!L$4&amp;$E912),'Hoja de Trabajo para listado'!$A$151:$Z$151,0)),0)+IFERROR(INDEX('Hoja de Trabajo para listado'!$AB$155:$BA$1048576,MATCH($A912,'Hoja de Trabajo para listado'!$AB$155:$AB$1048576,0),MATCH((CUADRO!L$4&amp;$E912),'Hoja de Trabajo para listado'!$AB$151:$BA$151,0)),0)+IFERROR(INDEX('Hoja de Trabajo para listado'!$BC$155:$CB$1048576,MATCH($A912,'Hoja de Trabajo para listado'!$BC$155:$BC$1048576,0),MATCH((CUADRO!L$4&amp;$E912),'Hoja de Trabajo para listado'!$BC$151:$CB$151,0)),0)+IFERROR(INDEX('Hoja de Trabajo para listado'!$DE$153:$DG$274,MATCH($A912,'Hoja de Trabajo para listado'!$DE$153:$DE$1048576,0),MATCH((CUADRO!L$4&amp;$E912),'Hoja de Trabajo para listado'!$DE$151:$DG$151,0)),0)+IFERROR(INDEX('Hoja de Trabajo para listado'!$CD$155:$DC$1048576,MATCH($A912,'Hoja de Trabajo para listado'!$CD$155:$CD$1048576,0),MATCH((CUADRO!L$4&amp;$E912),'Hoja de Trabajo para listado'!$CD$151:$DC$151,0)),0)</f>
        <v>0</v>
      </c>
      <c r="M912" s="243">
        <f ca="1">+IFERROR(INDEX('Hoja de Trabajo para listado'!$A$155:$Z$1048576,MATCH($A912,'Hoja de Trabajo para listado'!$A$155:$A$1048576,0),MATCH((CUADRO!M$4&amp;$E912),'Hoja de Trabajo para listado'!$A$151:$Z$151,0)),0)+IFERROR(INDEX('Hoja de Trabajo para listado'!$AB$155:$BA$1048576,MATCH($A912,'Hoja de Trabajo para listado'!$AB$155:$AB$1048576,0),MATCH((CUADRO!M$4&amp;$E912),'Hoja de Trabajo para listado'!$AB$151:$BA$151,0)),0)+IFERROR(INDEX('Hoja de Trabajo para listado'!$BC$155:$CB$1048576,MATCH($A912,'Hoja de Trabajo para listado'!$BC$155:$BC$1048576,0),MATCH((CUADRO!M$4&amp;$E912),'Hoja de Trabajo para listado'!$BC$151:$CB$151,0)),0)+IFERROR(INDEX('Hoja de Trabajo para listado'!$DE$153:$DG$274,MATCH($A912,'Hoja de Trabajo para listado'!$DE$153:$DE$1048576,0),MATCH((CUADRO!M$4&amp;$E912),'Hoja de Trabajo para listado'!$DE$151:$DG$151,0)),0)+IFERROR(INDEX('Hoja de Trabajo para listado'!$CD$155:$DC$1048576,MATCH($A912,'Hoja de Trabajo para listado'!$CD$155:$CD$1048576,0),MATCH((CUADRO!M$4&amp;$E912),'Hoja de Trabajo para listado'!$CD$151:$DC$151,0)),0)</f>
        <v>0</v>
      </c>
      <c r="N912" s="243">
        <f ca="1">+IFERROR(INDEX('Hoja de Trabajo para listado'!$A$155:$Z$1048576,MATCH($A912,'Hoja de Trabajo para listado'!$A$155:$A$1048576,0),MATCH((CUADRO!N$4&amp;$E912),'Hoja de Trabajo para listado'!$A$151:$Z$151,0)),0)+IFERROR(INDEX('Hoja de Trabajo para listado'!$AB$155:$BA$1048576,MATCH($A912,'Hoja de Trabajo para listado'!$AB$155:$AB$1048576,0),MATCH((CUADRO!N$4&amp;$E912),'Hoja de Trabajo para listado'!$AB$151:$BA$151,0)),0)+IFERROR(INDEX('Hoja de Trabajo para listado'!$BC$155:$CB$1048576,MATCH($A912,'Hoja de Trabajo para listado'!$BC$155:$BC$1048576,0),MATCH((CUADRO!N$4&amp;$E912),'Hoja de Trabajo para listado'!$BC$151:$CB$151,0)),0)+IFERROR(INDEX('Hoja de Trabajo para listado'!$DE$153:$DG$274,MATCH($A912,'Hoja de Trabajo para listado'!$DE$153:$DE$1048576,0),MATCH((CUADRO!N$4&amp;$E912),'Hoja de Trabajo para listado'!$DE$151:$DG$151,0)),0)+IFERROR(INDEX('Hoja de Trabajo para listado'!$CD$155:$DC$1048576,MATCH($A912,'Hoja de Trabajo para listado'!$CD$155:$CD$1048576,0),MATCH((CUADRO!N$4&amp;$E912),'Hoja de Trabajo para listado'!$CD$151:$DC$151,0)),0)</f>
        <v>0</v>
      </c>
      <c r="O912" s="243">
        <f ca="1">+IFERROR(INDEX('Hoja de Trabajo para listado'!$A$155:$Z$1048576,MATCH($A912,'Hoja de Trabajo para listado'!$A$155:$A$1048576,0),MATCH((CUADRO!O$4&amp;$E912),'Hoja de Trabajo para listado'!$A$151:$Z$151,0)),0)+IFERROR(INDEX('Hoja de Trabajo para listado'!$AB$155:$BA$1048576,MATCH($A912,'Hoja de Trabajo para listado'!$AB$155:$AB$1048576,0),MATCH((CUADRO!O$4&amp;$E912),'Hoja de Trabajo para listado'!$AB$151:$BA$151,0)),0)+IFERROR(INDEX('Hoja de Trabajo para listado'!$BC$155:$CB$1048576,MATCH($A912,'Hoja de Trabajo para listado'!$BC$155:$BC$1048576,0),MATCH((CUADRO!O$4&amp;$E912),'Hoja de Trabajo para listado'!$BC$151:$CB$151,0)),0)+IFERROR(INDEX('Hoja de Trabajo para listado'!$DE$153:$DG$274,MATCH($A912,'Hoja de Trabajo para listado'!$DE$153:$DE$1048576,0),MATCH((CUADRO!O$4&amp;$E912),'Hoja de Trabajo para listado'!$DE$151:$DG$151,0)),0)+IFERROR(INDEX('Hoja de Trabajo para listado'!$CD$155:$DC$1048576,MATCH($A912,'Hoja de Trabajo para listado'!$CD$155:$CD$1048576,0),MATCH((CUADRO!O$4&amp;$E912),'Hoja de Trabajo para listado'!$CD$151:$DC$151,0)),0)</f>
        <v>0</v>
      </c>
      <c r="P912" s="243">
        <f ca="1">+IFERROR(INDEX('Hoja de Trabajo para listado'!$A$155:$Z$1048576,MATCH($A912,'Hoja de Trabajo para listado'!$A$155:$A$1048576,0),MATCH((CUADRO!P$4&amp;$E912),'Hoja de Trabajo para listado'!$A$151:$Z$151,0)),0)+IFERROR(INDEX('Hoja de Trabajo para listado'!$AB$155:$BA$1048576,MATCH($A912,'Hoja de Trabajo para listado'!$AB$155:$AB$1048576,0),MATCH((CUADRO!P$4&amp;$E912),'Hoja de Trabajo para listado'!$AB$151:$BA$151,0)),0)+IFERROR(INDEX('Hoja de Trabajo para listado'!$BC$155:$CB$1048576,MATCH($A912,'Hoja de Trabajo para listado'!$BC$155:$BC$1048576,0),MATCH((CUADRO!P$4&amp;$E912),'Hoja de Trabajo para listado'!$BC$151:$CB$151,0)),0)+IFERROR(INDEX('Hoja de Trabajo para listado'!$DE$153:$DG$274,MATCH($A912,'Hoja de Trabajo para listado'!$DE$153:$DE$1048576,0),MATCH((CUADRO!P$4&amp;$E912),'Hoja de Trabajo para listado'!$DE$151:$DG$151,0)),0)+IFERROR(INDEX('Hoja de Trabajo para listado'!$CD$155:$DC$1048576,MATCH($A912,'Hoja de Trabajo para listado'!$CD$155:$CD$1048576,0),MATCH((CUADRO!P$4&amp;$E912),'Hoja de Trabajo para listado'!$CD$151:$DC$151,0)),0)</f>
        <v>0</v>
      </c>
      <c r="Q912" s="243">
        <f ca="1">+IFERROR(INDEX('Hoja de Trabajo para listado'!$A$155:$Z$1048576,MATCH($A912,'Hoja de Trabajo para listado'!$A$155:$A$1048576,0),MATCH((CUADRO!Q$4&amp;$E912),'Hoja de Trabajo para listado'!$A$151:$Z$151,0)),0)+IFERROR(INDEX('Hoja de Trabajo para listado'!$AB$155:$BA$1048576,MATCH($A912,'Hoja de Trabajo para listado'!$AB$155:$AB$1048576,0),MATCH((CUADRO!Q$4&amp;$E912),'Hoja de Trabajo para listado'!$AB$151:$BA$151,0)),0)+IFERROR(INDEX('Hoja de Trabajo para listado'!$BC$155:$CB$1048576,MATCH($A912,'Hoja de Trabajo para listado'!$BC$155:$BC$1048576,0),MATCH((CUADRO!Q$4&amp;$E912),'Hoja de Trabajo para listado'!$BC$151:$CB$151,0)),0)+IFERROR(INDEX('Hoja de Trabajo para listado'!$DE$153:$DG$274,MATCH($A912,'Hoja de Trabajo para listado'!$DE$153:$DE$1048576,0),MATCH((CUADRO!Q$4&amp;$E912),'Hoja de Trabajo para listado'!$DE$151:$DG$151,0)),0)+IFERROR(INDEX('Hoja de Trabajo para listado'!$CD$155:$DC$1048576,MATCH($A912,'Hoja de Trabajo para listado'!$CD$155:$CD$1048576,0),MATCH((CUADRO!Q$4&amp;$E912),'Hoja de Trabajo para listado'!$CD$151:$DC$151,0)),0)</f>
        <v>0</v>
      </c>
      <c r="R912" s="243">
        <f t="shared" ca="1" si="35"/>
        <v>0</v>
      </c>
      <c r="S912" s="256">
        <f ca="1">+R911+R912</f>
        <v>0</v>
      </c>
      <c r="T912" s="243">
        <f ca="1">+S912</f>
        <v>0</v>
      </c>
      <c r="U912" s="242">
        <f t="shared" si="36"/>
        <v>2</v>
      </c>
      <c r="V912" s="327" t="str">
        <f>+VLOOKUP(A912,bd_lista!$A$3:$E$592,5,FALSE)</f>
        <v>Gobiernos Autonomos Municipales</v>
      </c>
      <c r="W912" s="398"/>
      <c r="X912" s="240">
        <f>+VLOOKUP(A912,[4]Sheet1!$A$13:$D$744,4,FALSE)</f>
        <v>0</v>
      </c>
      <c r="Y912" s="240" t="e">
        <f>+VLOOKUP(X912,bd_lista!$A$3:$C$592,3,FALSE)</f>
        <v>#N/A</v>
      </c>
      <c r="Z912" s="288"/>
      <c r="AA912" s="289"/>
    </row>
    <row r="913" spans="1:27" customFormat="1" ht="15" hidden="1" customHeight="1">
      <c r="A913" s="32">
        <v>1539</v>
      </c>
      <c r="B913" s="393">
        <f>+A913</f>
        <v>1539</v>
      </c>
      <c r="C913" s="245" t="str">
        <f>+VLOOKUP(A913,bd_lista!$A$3:$C$592,3,FALSE)</f>
        <v>Gobierno Autónomo Municipal de Ckochas</v>
      </c>
      <c r="D913" s="395" t="str">
        <f>+C913</f>
        <v>Gobierno Autónomo Municipal de Ckochas</v>
      </c>
      <c r="E913" s="240" t="s">
        <v>1303</v>
      </c>
      <c r="F913" s="241">
        <f ca="1">+IFERROR(INDEX('Hoja de Trabajo para listado'!$A$155:$Z$1048576,MATCH($A913,'Hoja de Trabajo para listado'!$A$155:$A$1048576,0),MATCH((CUADRO!F$4&amp;$E913),'Hoja de Trabajo para listado'!$A$151:$Z$151,0)),0)+IFERROR(INDEX('Hoja de Trabajo para listado'!$AB$155:$BA$1048576,MATCH($A913,'Hoja de Trabajo para listado'!$AB$155:$AB$1048576,0),MATCH((CUADRO!F$4&amp;$E913),'Hoja de Trabajo para listado'!$AB$151:$BA$151,0)),0)+IFERROR(INDEX('Hoja de Trabajo para listado'!$BC$155:$CB$1048576,MATCH($A913,'Hoja de Trabajo para listado'!$BC$155:$BC$1048576,0),MATCH((CUADRO!F$4&amp;$E913),'Hoja de Trabajo para listado'!$BC$151:$CB$151,0)),0)+IFERROR(INDEX('Hoja de Trabajo para listado'!$DE$153:$DG$274,MATCH($A913,'Hoja de Trabajo para listado'!$DE$153:$DE$1048576,0),MATCH((CUADRO!F$4&amp;$E913),'Hoja de Trabajo para listado'!$DE$151:$DG$151,0)),0)+IFERROR(INDEX('Hoja de Trabajo para listado'!$CD$155:$DC$1048576,MATCH($A913,'Hoja de Trabajo para listado'!$CD$155:$CD$1048576,0),MATCH((CUADRO!F$4&amp;$E913),'Hoja de Trabajo para listado'!$CD$151:$DC$151,0)),0)</f>
        <v>0</v>
      </c>
      <c r="G913" s="241">
        <f ca="1">+IFERROR(INDEX('Hoja de Trabajo para listado'!$A$155:$Z$1048576,MATCH($A913,'Hoja de Trabajo para listado'!$A$155:$A$1048576,0),MATCH((CUADRO!G$4&amp;$E913),'Hoja de Trabajo para listado'!$A$151:$Z$151,0)),0)+IFERROR(INDEX('Hoja de Trabajo para listado'!$AB$155:$BA$1048576,MATCH($A913,'Hoja de Trabajo para listado'!$AB$155:$AB$1048576,0),MATCH((CUADRO!G$4&amp;$E913),'Hoja de Trabajo para listado'!$AB$151:$BA$151,0)),0)+IFERROR(INDEX('Hoja de Trabajo para listado'!$BC$155:$CB$1048576,MATCH($A913,'Hoja de Trabajo para listado'!$BC$155:$BC$1048576,0),MATCH((CUADRO!G$4&amp;$E913),'Hoja de Trabajo para listado'!$BC$151:$CB$151,0)),0)+IFERROR(INDEX('Hoja de Trabajo para listado'!$DE$153:$DG$274,MATCH($A913,'Hoja de Trabajo para listado'!$DE$153:$DE$1048576,0),MATCH((CUADRO!G$4&amp;$E913),'Hoja de Trabajo para listado'!$DE$151:$DG$151,0)),0)+IFERROR(INDEX('Hoja de Trabajo para listado'!$CD$155:$DC$1048576,MATCH($A913,'Hoja de Trabajo para listado'!$CD$155:$CD$1048576,0),MATCH((CUADRO!G$4&amp;$E913),'Hoja de Trabajo para listado'!$CD$151:$DC$151,0)),0)</f>
        <v>0</v>
      </c>
      <c r="H913" s="241">
        <f ca="1">+IFERROR(INDEX('Hoja de Trabajo para listado'!$A$155:$Z$1048576,MATCH($A913,'Hoja de Trabajo para listado'!$A$155:$A$1048576,0),MATCH((CUADRO!H$4&amp;$E913),'Hoja de Trabajo para listado'!$A$151:$Z$151,0)),0)+IFERROR(INDEX('Hoja de Trabajo para listado'!$AB$155:$BA$1048576,MATCH($A913,'Hoja de Trabajo para listado'!$AB$155:$AB$1048576,0),MATCH((CUADRO!H$4&amp;$E913),'Hoja de Trabajo para listado'!$AB$151:$BA$151,0)),0)+IFERROR(INDEX('Hoja de Trabajo para listado'!$BC$155:$CB$1048576,MATCH($A913,'Hoja de Trabajo para listado'!$BC$155:$BC$1048576,0),MATCH((CUADRO!H$4&amp;$E913),'Hoja de Trabajo para listado'!$BC$151:$CB$151,0)),0)+IFERROR(INDEX('Hoja de Trabajo para listado'!$DE$153:$DG$274,MATCH($A913,'Hoja de Trabajo para listado'!$DE$153:$DE$1048576,0),MATCH((CUADRO!H$4&amp;$E913),'Hoja de Trabajo para listado'!$DE$151:$DG$151,0)),0)+IFERROR(INDEX('Hoja de Trabajo para listado'!$CD$155:$DC$1048576,MATCH($A913,'Hoja de Trabajo para listado'!$CD$155:$CD$1048576,0),MATCH((CUADRO!H$4&amp;$E913),'Hoja de Trabajo para listado'!$CD$151:$DC$151,0)),0)</f>
        <v>0</v>
      </c>
      <c r="I913" s="241">
        <f ca="1">+IFERROR(INDEX('Hoja de Trabajo para listado'!$A$155:$Z$1048576,MATCH($A913,'Hoja de Trabajo para listado'!$A$155:$A$1048576,0),MATCH((CUADRO!I$4&amp;$E913),'Hoja de Trabajo para listado'!$A$151:$Z$151,0)),0)+IFERROR(INDEX('Hoja de Trabajo para listado'!$AB$155:$BA$1048576,MATCH($A913,'Hoja de Trabajo para listado'!$AB$155:$AB$1048576,0),MATCH((CUADRO!I$4&amp;$E913),'Hoja de Trabajo para listado'!$AB$151:$BA$151,0)),0)+IFERROR(INDEX('Hoja de Trabajo para listado'!$BC$155:$CB$1048576,MATCH($A913,'Hoja de Trabajo para listado'!$BC$155:$BC$1048576,0),MATCH((CUADRO!I$4&amp;$E913),'Hoja de Trabajo para listado'!$BC$151:$CB$151,0)),0)+IFERROR(INDEX('Hoja de Trabajo para listado'!$DE$153:$DG$274,MATCH($A913,'Hoja de Trabajo para listado'!$DE$153:$DE$1048576,0),MATCH((CUADRO!I$4&amp;$E913),'Hoja de Trabajo para listado'!$DE$151:$DG$151,0)),0)+IFERROR(INDEX('Hoja de Trabajo para listado'!$CD$155:$DC$1048576,MATCH($A913,'Hoja de Trabajo para listado'!$CD$155:$CD$1048576,0),MATCH((CUADRO!I$4&amp;$E913),'Hoja de Trabajo para listado'!$CD$151:$DC$151,0)),0)</f>
        <v>0</v>
      </c>
      <c r="J913" s="241">
        <f ca="1">+IFERROR(INDEX('Hoja de Trabajo para listado'!$A$155:$Z$1048576,MATCH($A913,'Hoja de Trabajo para listado'!$A$155:$A$1048576,0),MATCH((CUADRO!J$4&amp;$E913),'Hoja de Trabajo para listado'!$A$151:$Z$151,0)),0)+IFERROR(INDEX('Hoja de Trabajo para listado'!$AB$155:$BA$1048576,MATCH($A913,'Hoja de Trabajo para listado'!$AB$155:$AB$1048576,0),MATCH((CUADRO!J$4&amp;$E913),'Hoja de Trabajo para listado'!$AB$151:$BA$151,0)),0)+IFERROR(INDEX('Hoja de Trabajo para listado'!$BC$155:$CB$1048576,MATCH($A913,'Hoja de Trabajo para listado'!$BC$155:$BC$1048576,0),MATCH((CUADRO!J$4&amp;$E913),'Hoja de Trabajo para listado'!$BC$151:$CB$151,0)),0)+IFERROR(INDEX('Hoja de Trabajo para listado'!$DE$153:$DG$274,MATCH($A913,'Hoja de Trabajo para listado'!$DE$153:$DE$1048576,0),MATCH((CUADRO!J$4&amp;$E913),'Hoja de Trabajo para listado'!$DE$151:$DG$151,0)),0)+IFERROR(INDEX('Hoja de Trabajo para listado'!$CD$155:$DC$1048576,MATCH($A913,'Hoja de Trabajo para listado'!$CD$155:$CD$1048576,0),MATCH((CUADRO!J$4&amp;$E913),'Hoja de Trabajo para listado'!$CD$151:$DC$151,0)),0)</f>
        <v>0</v>
      </c>
      <c r="K913" s="241">
        <f ca="1">+IFERROR(INDEX('Hoja de Trabajo para listado'!$A$155:$Z$1048576,MATCH($A913,'Hoja de Trabajo para listado'!$A$155:$A$1048576,0),MATCH((CUADRO!K$4&amp;$E913),'Hoja de Trabajo para listado'!$A$151:$Z$151,0)),0)+IFERROR(INDEX('Hoja de Trabajo para listado'!$AB$155:$BA$1048576,MATCH($A913,'Hoja de Trabajo para listado'!$AB$155:$AB$1048576,0),MATCH((CUADRO!K$4&amp;$E913),'Hoja de Trabajo para listado'!$AB$151:$BA$151,0)),0)+IFERROR(INDEX('Hoja de Trabajo para listado'!$BC$155:$CB$1048576,MATCH($A913,'Hoja de Trabajo para listado'!$BC$155:$BC$1048576,0),MATCH((CUADRO!K$4&amp;$E913),'Hoja de Trabajo para listado'!$BC$151:$CB$151,0)),0)+IFERROR(INDEX('Hoja de Trabajo para listado'!$DE$153:$DG$274,MATCH($A913,'Hoja de Trabajo para listado'!$DE$153:$DE$1048576,0),MATCH((CUADRO!K$4&amp;$E913),'Hoja de Trabajo para listado'!$DE$151:$DG$151,0)),0)+IFERROR(INDEX('Hoja de Trabajo para listado'!$CD$155:$DC$1048576,MATCH($A913,'Hoja de Trabajo para listado'!$CD$155:$CD$1048576,0),MATCH((CUADRO!K$4&amp;$E913),'Hoja de Trabajo para listado'!$CD$151:$DC$151,0)),0)</f>
        <v>0</v>
      </c>
      <c r="L913" s="241">
        <f ca="1">+IFERROR(INDEX('Hoja de Trabajo para listado'!$A$155:$Z$1048576,MATCH($A913,'Hoja de Trabajo para listado'!$A$155:$A$1048576,0),MATCH((CUADRO!L$4&amp;$E913),'Hoja de Trabajo para listado'!$A$151:$Z$151,0)),0)+IFERROR(INDEX('Hoja de Trabajo para listado'!$AB$155:$BA$1048576,MATCH($A913,'Hoja de Trabajo para listado'!$AB$155:$AB$1048576,0),MATCH((CUADRO!L$4&amp;$E913),'Hoja de Trabajo para listado'!$AB$151:$BA$151,0)),0)+IFERROR(INDEX('Hoja de Trabajo para listado'!$BC$155:$CB$1048576,MATCH($A913,'Hoja de Trabajo para listado'!$BC$155:$BC$1048576,0),MATCH((CUADRO!L$4&amp;$E913),'Hoja de Trabajo para listado'!$BC$151:$CB$151,0)),0)+IFERROR(INDEX('Hoja de Trabajo para listado'!$DE$153:$DG$274,MATCH($A913,'Hoja de Trabajo para listado'!$DE$153:$DE$1048576,0),MATCH((CUADRO!L$4&amp;$E913),'Hoja de Trabajo para listado'!$DE$151:$DG$151,0)),0)+IFERROR(INDEX('Hoja de Trabajo para listado'!$CD$155:$DC$1048576,MATCH($A913,'Hoja de Trabajo para listado'!$CD$155:$CD$1048576,0),MATCH((CUADRO!L$4&amp;$E913),'Hoja de Trabajo para listado'!$CD$151:$DC$151,0)),0)</f>
        <v>0</v>
      </c>
      <c r="M913" s="241">
        <f ca="1">+IFERROR(INDEX('Hoja de Trabajo para listado'!$A$155:$Z$1048576,MATCH($A913,'Hoja de Trabajo para listado'!$A$155:$A$1048576,0),MATCH((CUADRO!M$4&amp;$E913),'Hoja de Trabajo para listado'!$A$151:$Z$151,0)),0)+IFERROR(INDEX('Hoja de Trabajo para listado'!$AB$155:$BA$1048576,MATCH($A913,'Hoja de Trabajo para listado'!$AB$155:$AB$1048576,0),MATCH((CUADRO!M$4&amp;$E913),'Hoja de Trabajo para listado'!$AB$151:$BA$151,0)),0)+IFERROR(INDEX('Hoja de Trabajo para listado'!$BC$155:$CB$1048576,MATCH($A913,'Hoja de Trabajo para listado'!$BC$155:$BC$1048576,0),MATCH((CUADRO!M$4&amp;$E913),'Hoja de Trabajo para listado'!$BC$151:$CB$151,0)),0)+IFERROR(INDEX('Hoja de Trabajo para listado'!$DE$153:$DG$274,MATCH($A913,'Hoja de Trabajo para listado'!$DE$153:$DE$1048576,0),MATCH((CUADRO!M$4&amp;$E913),'Hoja de Trabajo para listado'!$DE$151:$DG$151,0)),0)+IFERROR(INDEX('Hoja de Trabajo para listado'!$CD$155:$DC$1048576,MATCH($A913,'Hoja de Trabajo para listado'!$CD$155:$CD$1048576,0),MATCH((CUADRO!M$4&amp;$E913),'Hoja de Trabajo para listado'!$CD$151:$DC$151,0)),0)</f>
        <v>0</v>
      </c>
      <c r="N913" s="241">
        <f ca="1">+IFERROR(INDEX('Hoja de Trabajo para listado'!$A$155:$Z$1048576,MATCH($A913,'Hoja de Trabajo para listado'!$A$155:$A$1048576,0),MATCH((CUADRO!N$4&amp;$E913),'Hoja de Trabajo para listado'!$A$151:$Z$151,0)),0)+IFERROR(INDEX('Hoja de Trabajo para listado'!$AB$155:$BA$1048576,MATCH($A913,'Hoja de Trabajo para listado'!$AB$155:$AB$1048576,0),MATCH((CUADRO!N$4&amp;$E913),'Hoja de Trabajo para listado'!$AB$151:$BA$151,0)),0)+IFERROR(INDEX('Hoja de Trabajo para listado'!$BC$155:$CB$1048576,MATCH($A913,'Hoja de Trabajo para listado'!$BC$155:$BC$1048576,0),MATCH((CUADRO!N$4&amp;$E913),'Hoja de Trabajo para listado'!$BC$151:$CB$151,0)),0)+IFERROR(INDEX('Hoja de Trabajo para listado'!$DE$153:$DG$274,MATCH($A913,'Hoja de Trabajo para listado'!$DE$153:$DE$1048576,0),MATCH((CUADRO!N$4&amp;$E913),'Hoja de Trabajo para listado'!$DE$151:$DG$151,0)),0)+IFERROR(INDEX('Hoja de Trabajo para listado'!$CD$155:$DC$1048576,MATCH($A913,'Hoja de Trabajo para listado'!$CD$155:$CD$1048576,0),MATCH((CUADRO!N$4&amp;$E913),'Hoja de Trabajo para listado'!$CD$151:$DC$151,0)),0)</f>
        <v>0</v>
      </c>
      <c r="O913" s="241">
        <f ca="1">+IFERROR(INDEX('Hoja de Trabajo para listado'!$A$155:$Z$1048576,MATCH($A913,'Hoja de Trabajo para listado'!$A$155:$A$1048576,0),MATCH((CUADRO!O$4&amp;$E913),'Hoja de Trabajo para listado'!$A$151:$Z$151,0)),0)+IFERROR(INDEX('Hoja de Trabajo para listado'!$AB$155:$BA$1048576,MATCH($A913,'Hoja de Trabajo para listado'!$AB$155:$AB$1048576,0),MATCH((CUADRO!O$4&amp;$E913),'Hoja de Trabajo para listado'!$AB$151:$BA$151,0)),0)+IFERROR(INDEX('Hoja de Trabajo para listado'!$BC$155:$CB$1048576,MATCH($A913,'Hoja de Trabajo para listado'!$BC$155:$BC$1048576,0),MATCH((CUADRO!O$4&amp;$E913),'Hoja de Trabajo para listado'!$BC$151:$CB$151,0)),0)+IFERROR(INDEX('Hoja de Trabajo para listado'!$DE$153:$DG$274,MATCH($A913,'Hoja de Trabajo para listado'!$DE$153:$DE$1048576,0),MATCH((CUADRO!O$4&amp;$E913),'Hoja de Trabajo para listado'!$DE$151:$DG$151,0)),0)+IFERROR(INDEX('Hoja de Trabajo para listado'!$CD$155:$DC$1048576,MATCH($A913,'Hoja de Trabajo para listado'!$CD$155:$CD$1048576,0),MATCH((CUADRO!O$4&amp;$E913),'Hoja de Trabajo para listado'!$CD$151:$DC$151,0)),0)</f>
        <v>0</v>
      </c>
      <c r="P913" s="241">
        <f ca="1">+IFERROR(INDEX('Hoja de Trabajo para listado'!$A$155:$Z$1048576,MATCH($A913,'Hoja de Trabajo para listado'!$A$155:$A$1048576,0),MATCH((CUADRO!P$4&amp;$E913),'Hoja de Trabajo para listado'!$A$151:$Z$151,0)),0)+IFERROR(INDEX('Hoja de Trabajo para listado'!$AB$155:$BA$1048576,MATCH($A913,'Hoja de Trabajo para listado'!$AB$155:$AB$1048576,0),MATCH((CUADRO!P$4&amp;$E913),'Hoja de Trabajo para listado'!$AB$151:$BA$151,0)),0)+IFERROR(INDEX('Hoja de Trabajo para listado'!$BC$155:$CB$1048576,MATCH($A913,'Hoja de Trabajo para listado'!$BC$155:$BC$1048576,0),MATCH((CUADRO!P$4&amp;$E913),'Hoja de Trabajo para listado'!$BC$151:$CB$151,0)),0)+IFERROR(INDEX('Hoja de Trabajo para listado'!$DE$153:$DG$274,MATCH($A913,'Hoja de Trabajo para listado'!$DE$153:$DE$1048576,0),MATCH((CUADRO!P$4&amp;$E913),'Hoja de Trabajo para listado'!$DE$151:$DG$151,0)),0)+IFERROR(INDEX('Hoja de Trabajo para listado'!$CD$155:$DC$1048576,MATCH($A913,'Hoja de Trabajo para listado'!$CD$155:$CD$1048576,0),MATCH((CUADRO!P$4&amp;$E913),'Hoja de Trabajo para listado'!$CD$151:$DC$151,0)),0)</f>
        <v>0</v>
      </c>
      <c r="Q913" s="241">
        <f ca="1">+IFERROR(INDEX('Hoja de Trabajo para listado'!$A$155:$Z$1048576,MATCH($A913,'Hoja de Trabajo para listado'!$A$155:$A$1048576,0),MATCH((CUADRO!Q$4&amp;$E913),'Hoja de Trabajo para listado'!$A$151:$Z$151,0)),0)+IFERROR(INDEX('Hoja de Trabajo para listado'!$AB$155:$BA$1048576,MATCH($A913,'Hoja de Trabajo para listado'!$AB$155:$AB$1048576,0),MATCH((CUADRO!Q$4&amp;$E913),'Hoja de Trabajo para listado'!$AB$151:$BA$151,0)),0)+IFERROR(INDEX('Hoja de Trabajo para listado'!$BC$155:$CB$1048576,MATCH($A913,'Hoja de Trabajo para listado'!$BC$155:$BC$1048576,0),MATCH((CUADRO!Q$4&amp;$E913),'Hoja de Trabajo para listado'!$BC$151:$CB$151,0)),0)+IFERROR(INDEX('Hoja de Trabajo para listado'!$DE$153:$DG$274,MATCH($A913,'Hoja de Trabajo para listado'!$DE$153:$DE$1048576,0),MATCH((CUADRO!Q$4&amp;$E913),'Hoja de Trabajo para listado'!$DE$151:$DG$151,0)),0)+IFERROR(INDEX('Hoja de Trabajo para listado'!$CD$155:$DC$1048576,MATCH($A913,'Hoja de Trabajo para listado'!$CD$155:$CD$1048576,0),MATCH((CUADRO!Q$4&amp;$E913),'Hoja de Trabajo para listado'!$CD$151:$DC$151,0)),0)</f>
        <v>0</v>
      </c>
      <c r="R913" s="241">
        <f t="shared" ca="1" si="35"/>
        <v>0</v>
      </c>
      <c r="S913" s="247"/>
      <c r="T913" s="241">
        <f ca="1">+T914</f>
        <v>0</v>
      </c>
      <c r="U913" s="240">
        <f t="shared" si="36"/>
        <v>1</v>
      </c>
      <c r="V913" s="327" t="str">
        <f>+VLOOKUP(A913,bd_lista!$A$3:$E$592,5,FALSE)</f>
        <v>Gobiernos Autonomos Municipales</v>
      </c>
      <c r="W913" s="397" t="str">
        <f>+V913</f>
        <v>Gobiernos Autonomos Municipales</v>
      </c>
      <c r="X913" s="240">
        <f>+VLOOKUP(A913,[4]Sheet1!$A$13:$D$744,4,FALSE)</f>
        <v>0</v>
      </c>
      <c r="Y913" s="240" t="e">
        <f>+VLOOKUP(X913,bd_lista!$A$3:$C$592,3,FALSE)</f>
        <v>#N/A</v>
      </c>
      <c r="Z913" s="290">
        <f>+X913</f>
        <v>0</v>
      </c>
      <c r="AA913" s="291" t="e">
        <f>+Y913</f>
        <v>#N/A</v>
      </c>
    </row>
    <row r="914" spans="1:27" customFormat="1" ht="15" hidden="1" customHeight="1">
      <c r="A914" s="32">
        <v>1539</v>
      </c>
      <c r="B914" s="394"/>
      <c r="C914" s="245" t="str">
        <f>+VLOOKUP(A914,bd_lista!$A$3:$C$592,3,FALSE)</f>
        <v>Gobierno Autónomo Municipal de Ckochas</v>
      </c>
      <c r="D914" s="396"/>
      <c r="E914" s="242" t="s">
        <v>1304</v>
      </c>
      <c r="F914" s="243">
        <f ca="1">+IFERROR(INDEX('Hoja de Trabajo para listado'!$A$155:$Z$1048576,MATCH($A914,'Hoja de Trabajo para listado'!$A$155:$A$1048576,0),MATCH((CUADRO!F$4&amp;$E914),'Hoja de Trabajo para listado'!$A$151:$Z$151,0)),0)+IFERROR(INDEX('Hoja de Trabajo para listado'!$AB$155:$BA$1048576,MATCH($A914,'Hoja de Trabajo para listado'!$AB$155:$AB$1048576,0),MATCH((CUADRO!F$4&amp;$E914),'Hoja de Trabajo para listado'!$AB$151:$BA$151,0)),0)+IFERROR(INDEX('Hoja de Trabajo para listado'!$BC$155:$CB$1048576,MATCH($A914,'Hoja de Trabajo para listado'!$BC$155:$BC$1048576,0),MATCH((CUADRO!F$4&amp;$E914),'Hoja de Trabajo para listado'!$BC$151:$CB$151,0)),0)+IFERROR(INDEX('Hoja de Trabajo para listado'!$DE$153:$DG$274,MATCH($A914,'Hoja de Trabajo para listado'!$DE$153:$DE$1048576,0),MATCH((CUADRO!F$4&amp;$E914),'Hoja de Trabajo para listado'!$DE$151:$DG$151,0)),0)+IFERROR(INDEX('Hoja de Trabajo para listado'!$CD$155:$DC$1048576,MATCH($A914,'Hoja de Trabajo para listado'!$CD$155:$CD$1048576,0),MATCH((CUADRO!F$4&amp;$E914),'Hoja de Trabajo para listado'!$CD$151:$DC$151,0)),0)</f>
        <v>0</v>
      </c>
      <c r="G914" s="243">
        <f ca="1">+IFERROR(INDEX('Hoja de Trabajo para listado'!$A$155:$Z$1048576,MATCH($A914,'Hoja de Trabajo para listado'!$A$155:$A$1048576,0),MATCH((CUADRO!G$4&amp;$E914),'Hoja de Trabajo para listado'!$A$151:$Z$151,0)),0)+IFERROR(INDEX('Hoja de Trabajo para listado'!$AB$155:$BA$1048576,MATCH($A914,'Hoja de Trabajo para listado'!$AB$155:$AB$1048576,0),MATCH((CUADRO!G$4&amp;$E914),'Hoja de Trabajo para listado'!$AB$151:$BA$151,0)),0)+IFERROR(INDEX('Hoja de Trabajo para listado'!$BC$155:$CB$1048576,MATCH($A914,'Hoja de Trabajo para listado'!$BC$155:$BC$1048576,0),MATCH((CUADRO!G$4&amp;$E914),'Hoja de Trabajo para listado'!$BC$151:$CB$151,0)),0)+IFERROR(INDEX('Hoja de Trabajo para listado'!$DE$153:$DG$274,MATCH($A914,'Hoja de Trabajo para listado'!$DE$153:$DE$1048576,0),MATCH((CUADRO!G$4&amp;$E914),'Hoja de Trabajo para listado'!$DE$151:$DG$151,0)),0)+IFERROR(INDEX('Hoja de Trabajo para listado'!$CD$155:$DC$1048576,MATCH($A914,'Hoja de Trabajo para listado'!$CD$155:$CD$1048576,0),MATCH((CUADRO!G$4&amp;$E914),'Hoja de Trabajo para listado'!$CD$151:$DC$151,0)),0)</f>
        <v>0</v>
      </c>
      <c r="H914" s="243">
        <f ca="1">+IFERROR(INDEX('Hoja de Trabajo para listado'!$A$155:$Z$1048576,MATCH($A914,'Hoja de Trabajo para listado'!$A$155:$A$1048576,0),MATCH((CUADRO!H$4&amp;$E914),'Hoja de Trabajo para listado'!$A$151:$Z$151,0)),0)+IFERROR(INDEX('Hoja de Trabajo para listado'!$AB$155:$BA$1048576,MATCH($A914,'Hoja de Trabajo para listado'!$AB$155:$AB$1048576,0),MATCH((CUADRO!H$4&amp;$E914),'Hoja de Trabajo para listado'!$AB$151:$BA$151,0)),0)+IFERROR(INDEX('Hoja de Trabajo para listado'!$BC$155:$CB$1048576,MATCH($A914,'Hoja de Trabajo para listado'!$BC$155:$BC$1048576,0),MATCH((CUADRO!H$4&amp;$E914),'Hoja de Trabajo para listado'!$BC$151:$CB$151,0)),0)+IFERROR(INDEX('Hoja de Trabajo para listado'!$DE$153:$DG$274,MATCH($A914,'Hoja de Trabajo para listado'!$DE$153:$DE$1048576,0),MATCH((CUADRO!H$4&amp;$E914),'Hoja de Trabajo para listado'!$DE$151:$DG$151,0)),0)+IFERROR(INDEX('Hoja de Trabajo para listado'!$CD$155:$DC$1048576,MATCH($A914,'Hoja de Trabajo para listado'!$CD$155:$CD$1048576,0),MATCH((CUADRO!H$4&amp;$E914),'Hoja de Trabajo para listado'!$CD$151:$DC$151,0)),0)</f>
        <v>0</v>
      </c>
      <c r="I914" s="243">
        <f ca="1">+IFERROR(INDEX('Hoja de Trabajo para listado'!$A$155:$Z$1048576,MATCH($A914,'Hoja de Trabajo para listado'!$A$155:$A$1048576,0),MATCH((CUADRO!I$4&amp;$E914),'Hoja de Trabajo para listado'!$A$151:$Z$151,0)),0)+IFERROR(INDEX('Hoja de Trabajo para listado'!$AB$155:$BA$1048576,MATCH($A914,'Hoja de Trabajo para listado'!$AB$155:$AB$1048576,0),MATCH((CUADRO!I$4&amp;$E914),'Hoja de Trabajo para listado'!$AB$151:$BA$151,0)),0)+IFERROR(INDEX('Hoja de Trabajo para listado'!$BC$155:$CB$1048576,MATCH($A914,'Hoja de Trabajo para listado'!$BC$155:$BC$1048576,0),MATCH((CUADRO!I$4&amp;$E914),'Hoja de Trabajo para listado'!$BC$151:$CB$151,0)),0)+IFERROR(INDEX('Hoja de Trabajo para listado'!$DE$153:$DG$274,MATCH($A914,'Hoja de Trabajo para listado'!$DE$153:$DE$1048576,0),MATCH((CUADRO!I$4&amp;$E914),'Hoja de Trabajo para listado'!$DE$151:$DG$151,0)),0)+IFERROR(INDEX('Hoja de Trabajo para listado'!$CD$155:$DC$1048576,MATCH($A914,'Hoja de Trabajo para listado'!$CD$155:$CD$1048576,0),MATCH((CUADRO!I$4&amp;$E914),'Hoja de Trabajo para listado'!$CD$151:$DC$151,0)),0)</f>
        <v>0</v>
      </c>
      <c r="J914" s="243">
        <f ca="1">+IFERROR(INDEX('Hoja de Trabajo para listado'!$A$155:$Z$1048576,MATCH($A914,'Hoja de Trabajo para listado'!$A$155:$A$1048576,0),MATCH((CUADRO!J$4&amp;$E914),'Hoja de Trabajo para listado'!$A$151:$Z$151,0)),0)+IFERROR(INDEX('Hoja de Trabajo para listado'!$AB$155:$BA$1048576,MATCH($A914,'Hoja de Trabajo para listado'!$AB$155:$AB$1048576,0),MATCH((CUADRO!J$4&amp;$E914),'Hoja de Trabajo para listado'!$AB$151:$BA$151,0)),0)+IFERROR(INDEX('Hoja de Trabajo para listado'!$BC$155:$CB$1048576,MATCH($A914,'Hoja de Trabajo para listado'!$BC$155:$BC$1048576,0),MATCH((CUADRO!J$4&amp;$E914),'Hoja de Trabajo para listado'!$BC$151:$CB$151,0)),0)+IFERROR(INDEX('Hoja de Trabajo para listado'!$DE$153:$DG$274,MATCH($A914,'Hoja de Trabajo para listado'!$DE$153:$DE$1048576,0),MATCH((CUADRO!J$4&amp;$E914),'Hoja de Trabajo para listado'!$DE$151:$DG$151,0)),0)+IFERROR(INDEX('Hoja de Trabajo para listado'!$CD$155:$DC$1048576,MATCH($A914,'Hoja de Trabajo para listado'!$CD$155:$CD$1048576,0),MATCH((CUADRO!J$4&amp;$E914),'Hoja de Trabajo para listado'!$CD$151:$DC$151,0)),0)</f>
        <v>0</v>
      </c>
      <c r="K914" s="243">
        <f ca="1">+IFERROR(INDEX('Hoja de Trabajo para listado'!$A$155:$Z$1048576,MATCH($A914,'Hoja de Trabajo para listado'!$A$155:$A$1048576,0),MATCH((CUADRO!K$4&amp;$E914),'Hoja de Trabajo para listado'!$A$151:$Z$151,0)),0)+IFERROR(INDEX('Hoja de Trabajo para listado'!$AB$155:$BA$1048576,MATCH($A914,'Hoja de Trabajo para listado'!$AB$155:$AB$1048576,0),MATCH((CUADRO!K$4&amp;$E914),'Hoja de Trabajo para listado'!$AB$151:$BA$151,0)),0)+IFERROR(INDEX('Hoja de Trabajo para listado'!$BC$155:$CB$1048576,MATCH($A914,'Hoja de Trabajo para listado'!$BC$155:$BC$1048576,0),MATCH((CUADRO!K$4&amp;$E914),'Hoja de Trabajo para listado'!$BC$151:$CB$151,0)),0)+IFERROR(INDEX('Hoja de Trabajo para listado'!$DE$153:$DG$274,MATCH($A914,'Hoja de Trabajo para listado'!$DE$153:$DE$1048576,0),MATCH((CUADRO!K$4&amp;$E914),'Hoja de Trabajo para listado'!$DE$151:$DG$151,0)),0)+IFERROR(INDEX('Hoja de Trabajo para listado'!$CD$155:$DC$1048576,MATCH($A914,'Hoja de Trabajo para listado'!$CD$155:$CD$1048576,0),MATCH((CUADRO!K$4&amp;$E914),'Hoja de Trabajo para listado'!$CD$151:$DC$151,0)),0)</f>
        <v>0</v>
      </c>
      <c r="L914" s="243">
        <f ca="1">+IFERROR(INDEX('Hoja de Trabajo para listado'!$A$155:$Z$1048576,MATCH($A914,'Hoja de Trabajo para listado'!$A$155:$A$1048576,0),MATCH((CUADRO!L$4&amp;$E914),'Hoja de Trabajo para listado'!$A$151:$Z$151,0)),0)+IFERROR(INDEX('Hoja de Trabajo para listado'!$AB$155:$BA$1048576,MATCH($A914,'Hoja de Trabajo para listado'!$AB$155:$AB$1048576,0),MATCH((CUADRO!L$4&amp;$E914),'Hoja de Trabajo para listado'!$AB$151:$BA$151,0)),0)+IFERROR(INDEX('Hoja de Trabajo para listado'!$BC$155:$CB$1048576,MATCH($A914,'Hoja de Trabajo para listado'!$BC$155:$BC$1048576,0),MATCH((CUADRO!L$4&amp;$E914),'Hoja de Trabajo para listado'!$BC$151:$CB$151,0)),0)+IFERROR(INDEX('Hoja de Trabajo para listado'!$DE$153:$DG$274,MATCH($A914,'Hoja de Trabajo para listado'!$DE$153:$DE$1048576,0),MATCH((CUADRO!L$4&amp;$E914),'Hoja de Trabajo para listado'!$DE$151:$DG$151,0)),0)+IFERROR(INDEX('Hoja de Trabajo para listado'!$CD$155:$DC$1048576,MATCH($A914,'Hoja de Trabajo para listado'!$CD$155:$CD$1048576,0),MATCH((CUADRO!L$4&amp;$E914),'Hoja de Trabajo para listado'!$CD$151:$DC$151,0)),0)</f>
        <v>0</v>
      </c>
      <c r="M914" s="243">
        <f ca="1">+IFERROR(INDEX('Hoja de Trabajo para listado'!$A$155:$Z$1048576,MATCH($A914,'Hoja de Trabajo para listado'!$A$155:$A$1048576,0),MATCH((CUADRO!M$4&amp;$E914),'Hoja de Trabajo para listado'!$A$151:$Z$151,0)),0)+IFERROR(INDEX('Hoja de Trabajo para listado'!$AB$155:$BA$1048576,MATCH($A914,'Hoja de Trabajo para listado'!$AB$155:$AB$1048576,0),MATCH((CUADRO!M$4&amp;$E914),'Hoja de Trabajo para listado'!$AB$151:$BA$151,0)),0)+IFERROR(INDEX('Hoja de Trabajo para listado'!$BC$155:$CB$1048576,MATCH($A914,'Hoja de Trabajo para listado'!$BC$155:$BC$1048576,0),MATCH((CUADRO!M$4&amp;$E914),'Hoja de Trabajo para listado'!$BC$151:$CB$151,0)),0)+IFERROR(INDEX('Hoja de Trabajo para listado'!$DE$153:$DG$274,MATCH($A914,'Hoja de Trabajo para listado'!$DE$153:$DE$1048576,0),MATCH((CUADRO!M$4&amp;$E914),'Hoja de Trabajo para listado'!$DE$151:$DG$151,0)),0)+IFERROR(INDEX('Hoja de Trabajo para listado'!$CD$155:$DC$1048576,MATCH($A914,'Hoja de Trabajo para listado'!$CD$155:$CD$1048576,0),MATCH((CUADRO!M$4&amp;$E914),'Hoja de Trabajo para listado'!$CD$151:$DC$151,0)),0)</f>
        <v>0</v>
      </c>
      <c r="N914" s="243">
        <f ca="1">+IFERROR(INDEX('Hoja de Trabajo para listado'!$A$155:$Z$1048576,MATCH($A914,'Hoja de Trabajo para listado'!$A$155:$A$1048576,0),MATCH((CUADRO!N$4&amp;$E914),'Hoja de Trabajo para listado'!$A$151:$Z$151,0)),0)+IFERROR(INDEX('Hoja de Trabajo para listado'!$AB$155:$BA$1048576,MATCH($A914,'Hoja de Trabajo para listado'!$AB$155:$AB$1048576,0),MATCH((CUADRO!N$4&amp;$E914),'Hoja de Trabajo para listado'!$AB$151:$BA$151,0)),0)+IFERROR(INDEX('Hoja de Trabajo para listado'!$BC$155:$CB$1048576,MATCH($A914,'Hoja de Trabajo para listado'!$BC$155:$BC$1048576,0),MATCH((CUADRO!N$4&amp;$E914),'Hoja de Trabajo para listado'!$BC$151:$CB$151,0)),0)+IFERROR(INDEX('Hoja de Trabajo para listado'!$DE$153:$DG$274,MATCH($A914,'Hoja de Trabajo para listado'!$DE$153:$DE$1048576,0),MATCH((CUADRO!N$4&amp;$E914),'Hoja de Trabajo para listado'!$DE$151:$DG$151,0)),0)+IFERROR(INDEX('Hoja de Trabajo para listado'!$CD$155:$DC$1048576,MATCH($A914,'Hoja de Trabajo para listado'!$CD$155:$CD$1048576,0),MATCH((CUADRO!N$4&amp;$E914),'Hoja de Trabajo para listado'!$CD$151:$DC$151,0)),0)</f>
        <v>0</v>
      </c>
      <c r="O914" s="243">
        <f ca="1">+IFERROR(INDEX('Hoja de Trabajo para listado'!$A$155:$Z$1048576,MATCH($A914,'Hoja de Trabajo para listado'!$A$155:$A$1048576,0),MATCH((CUADRO!O$4&amp;$E914),'Hoja de Trabajo para listado'!$A$151:$Z$151,0)),0)+IFERROR(INDEX('Hoja de Trabajo para listado'!$AB$155:$BA$1048576,MATCH($A914,'Hoja de Trabajo para listado'!$AB$155:$AB$1048576,0),MATCH((CUADRO!O$4&amp;$E914),'Hoja de Trabajo para listado'!$AB$151:$BA$151,0)),0)+IFERROR(INDEX('Hoja de Trabajo para listado'!$BC$155:$CB$1048576,MATCH($A914,'Hoja de Trabajo para listado'!$BC$155:$BC$1048576,0),MATCH((CUADRO!O$4&amp;$E914),'Hoja de Trabajo para listado'!$BC$151:$CB$151,0)),0)+IFERROR(INDEX('Hoja de Trabajo para listado'!$DE$153:$DG$274,MATCH($A914,'Hoja de Trabajo para listado'!$DE$153:$DE$1048576,0),MATCH((CUADRO!O$4&amp;$E914),'Hoja de Trabajo para listado'!$DE$151:$DG$151,0)),0)+IFERROR(INDEX('Hoja de Trabajo para listado'!$CD$155:$DC$1048576,MATCH($A914,'Hoja de Trabajo para listado'!$CD$155:$CD$1048576,0),MATCH((CUADRO!O$4&amp;$E914),'Hoja de Trabajo para listado'!$CD$151:$DC$151,0)),0)</f>
        <v>0</v>
      </c>
      <c r="P914" s="243">
        <f ca="1">+IFERROR(INDEX('Hoja de Trabajo para listado'!$A$155:$Z$1048576,MATCH($A914,'Hoja de Trabajo para listado'!$A$155:$A$1048576,0),MATCH((CUADRO!P$4&amp;$E914),'Hoja de Trabajo para listado'!$A$151:$Z$151,0)),0)+IFERROR(INDEX('Hoja de Trabajo para listado'!$AB$155:$BA$1048576,MATCH($A914,'Hoja de Trabajo para listado'!$AB$155:$AB$1048576,0),MATCH((CUADRO!P$4&amp;$E914),'Hoja de Trabajo para listado'!$AB$151:$BA$151,0)),0)+IFERROR(INDEX('Hoja de Trabajo para listado'!$BC$155:$CB$1048576,MATCH($A914,'Hoja de Trabajo para listado'!$BC$155:$BC$1048576,0),MATCH((CUADRO!P$4&amp;$E914),'Hoja de Trabajo para listado'!$BC$151:$CB$151,0)),0)+IFERROR(INDEX('Hoja de Trabajo para listado'!$DE$153:$DG$274,MATCH($A914,'Hoja de Trabajo para listado'!$DE$153:$DE$1048576,0),MATCH((CUADRO!P$4&amp;$E914),'Hoja de Trabajo para listado'!$DE$151:$DG$151,0)),0)+IFERROR(INDEX('Hoja de Trabajo para listado'!$CD$155:$DC$1048576,MATCH($A914,'Hoja de Trabajo para listado'!$CD$155:$CD$1048576,0),MATCH((CUADRO!P$4&amp;$E914),'Hoja de Trabajo para listado'!$CD$151:$DC$151,0)),0)</f>
        <v>0</v>
      </c>
      <c r="Q914" s="243">
        <f ca="1">+IFERROR(INDEX('Hoja de Trabajo para listado'!$A$155:$Z$1048576,MATCH($A914,'Hoja de Trabajo para listado'!$A$155:$A$1048576,0),MATCH((CUADRO!Q$4&amp;$E914),'Hoja de Trabajo para listado'!$A$151:$Z$151,0)),0)+IFERROR(INDEX('Hoja de Trabajo para listado'!$AB$155:$BA$1048576,MATCH($A914,'Hoja de Trabajo para listado'!$AB$155:$AB$1048576,0),MATCH((CUADRO!Q$4&amp;$E914),'Hoja de Trabajo para listado'!$AB$151:$BA$151,0)),0)+IFERROR(INDEX('Hoja de Trabajo para listado'!$BC$155:$CB$1048576,MATCH($A914,'Hoja de Trabajo para listado'!$BC$155:$BC$1048576,0),MATCH((CUADRO!Q$4&amp;$E914),'Hoja de Trabajo para listado'!$BC$151:$CB$151,0)),0)+IFERROR(INDEX('Hoja de Trabajo para listado'!$DE$153:$DG$274,MATCH($A914,'Hoja de Trabajo para listado'!$DE$153:$DE$1048576,0),MATCH((CUADRO!Q$4&amp;$E914),'Hoja de Trabajo para listado'!$DE$151:$DG$151,0)),0)+IFERROR(INDEX('Hoja de Trabajo para listado'!$CD$155:$DC$1048576,MATCH($A914,'Hoja de Trabajo para listado'!$CD$155:$CD$1048576,0),MATCH((CUADRO!Q$4&amp;$E914),'Hoja de Trabajo para listado'!$CD$151:$DC$151,0)),0)</f>
        <v>0</v>
      </c>
      <c r="R914" s="243">
        <f t="shared" ca="1" si="35"/>
        <v>0</v>
      </c>
      <c r="S914" s="256">
        <f ca="1">+R913+R914</f>
        <v>0</v>
      </c>
      <c r="T914" s="243">
        <f ca="1">+S914</f>
        <v>0</v>
      </c>
      <c r="U914" s="242">
        <f t="shared" si="36"/>
        <v>2</v>
      </c>
      <c r="V914" s="327" t="str">
        <f>+VLOOKUP(A914,bd_lista!$A$3:$E$592,5,FALSE)</f>
        <v>Gobiernos Autonomos Municipales</v>
      </c>
      <c r="W914" s="398"/>
      <c r="X914" s="240">
        <f>+VLOOKUP(A914,[4]Sheet1!$A$13:$D$744,4,FALSE)</f>
        <v>0</v>
      </c>
      <c r="Y914" s="240" t="e">
        <f>+VLOOKUP(X914,bd_lista!$A$3:$C$592,3,FALSE)</f>
        <v>#N/A</v>
      </c>
      <c r="Z914" s="288"/>
      <c r="AA914" s="289"/>
    </row>
    <row r="915" spans="1:27" customFormat="1" ht="15" hidden="1" customHeight="1">
      <c r="A915" s="32">
        <v>1540</v>
      </c>
      <c r="B915" s="393">
        <f>+A915</f>
        <v>1540</v>
      </c>
      <c r="C915" s="245" t="str">
        <f>+VLOOKUP(A915,bd_lista!$A$3:$C$592,3,FALSE)</f>
        <v>Gobierno Autónomo Municipal de Chuquihuta Ayllu Jucumani</v>
      </c>
      <c r="D915" s="395" t="str">
        <f>+C915</f>
        <v>Gobierno Autónomo Municipal de Chuquihuta Ayllu Jucumani</v>
      </c>
      <c r="E915" s="240" t="s">
        <v>1303</v>
      </c>
      <c r="F915" s="241">
        <f ca="1">+IFERROR(INDEX('Hoja de Trabajo para listado'!$A$155:$Z$1048576,MATCH($A915,'Hoja de Trabajo para listado'!$A$155:$A$1048576,0),MATCH((CUADRO!F$4&amp;$E915),'Hoja de Trabajo para listado'!$A$151:$Z$151,0)),0)+IFERROR(INDEX('Hoja de Trabajo para listado'!$AB$155:$BA$1048576,MATCH($A915,'Hoja de Trabajo para listado'!$AB$155:$AB$1048576,0),MATCH((CUADRO!F$4&amp;$E915),'Hoja de Trabajo para listado'!$AB$151:$BA$151,0)),0)+IFERROR(INDEX('Hoja de Trabajo para listado'!$BC$155:$CB$1048576,MATCH($A915,'Hoja de Trabajo para listado'!$BC$155:$BC$1048576,0),MATCH((CUADRO!F$4&amp;$E915),'Hoja de Trabajo para listado'!$BC$151:$CB$151,0)),0)+IFERROR(INDEX('Hoja de Trabajo para listado'!$DE$153:$DG$274,MATCH($A915,'Hoja de Trabajo para listado'!$DE$153:$DE$1048576,0),MATCH((CUADRO!F$4&amp;$E915),'Hoja de Trabajo para listado'!$DE$151:$DG$151,0)),0)+IFERROR(INDEX('Hoja de Trabajo para listado'!$CD$155:$DC$1048576,MATCH($A915,'Hoja de Trabajo para listado'!$CD$155:$CD$1048576,0),MATCH((CUADRO!F$4&amp;$E915),'Hoja de Trabajo para listado'!$CD$151:$DC$151,0)),0)</f>
        <v>0</v>
      </c>
      <c r="G915" s="241">
        <f ca="1">+IFERROR(INDEX('Hoja de Trabajo para listado'!$A$155:$Z$1048576,MATCH($A915,'Hoja de Trabajo para listado'!$A$155:$A$1048576,0),MATCH((CUADRO!G$4&amp;$E915),'Hoja de Trabajo para listado'!$A$151:$Z$151,0)),0)+IFERROR(INDEX('Hoja de Trabajo para listado'!$AB$155:$BA$1048576,MATCH($A915,'Hoja de Trabajo para listado'!$AB$155:$AB$1048576,0),MATCH((CUADRO!G$4&amp;$E915),'Hoja de Trabajo para listado'!$AB$151:$BA$151,0)),0)+IFERROR(INDEX('Hoja de Trabajo para listado'!$BC$155:$CB$1048576,MATCH($A915,'Hoja de Trabajo para listado'!$BC$155:$BC$1048576,0),MATCH((CUADRO!G$4&amp;$E915),'Hoja de Trabajo para listado'!$BC$151:$CB$151,0)),0)+IFERROR(INDEX('Hoja de Trabajo para listado'!$DE$153:$DG$274,MATCH($A915,'Hoja de Trabajo para listado'!$DE$153:$DE$1048576,0),MATCH((CUADRO!G$4&amp;$E915),'Hoja de Trabajo para listado'!$DE$151:$DG$151,0)),0)+IFERROR(INDEX('Hoja de Trabajo para listado'!$CD$155:$DC$1048576,MATCH($A915,'Hoja de Trabajo para listado'!$CD$155:$CD$1048576,0),MATCH((CUADRO!G$4&amp;$E915),'Hoja de Trabajo para listado'!$CD$151:$DC$151,0)),0)</f>
        <v>0</v>
      </c>
      <c r="H915" s="241">
        <f ca="1">+IFERROR(INDEX('Hoja de Trabajo para listado'!$A$155:$Z$1048576,MATCH($A915,'Hoja de Trabajo para listado'!$A$155:$A$1048576,0),MATCH((CUADRO!H$4&amp;$E915),'Hoja de Trabajo para listado'!$A$151:$Z$151,0)),0)+IFERROR(INDEX('Hoja de Trabajo para listado'!$AB$155:$BA$1048576,MATCH($A915,'Hoja de Trabajo para listado'!$AB$155:$AB$1048576,0),MATCH((CUADRO!H$4&amp;$E915),'Hoja de Trabajo para listado'!$AB$151:$BA$151,0)),0)+IFERROR(INDEX('Hoja de Trabajo para listado'!$BC$155:$CB$1048576,MATCH($A915,'Hoja de Trabajo para listado'!$BC$155:$BC$1048576,0),MATCH((CUADRO!H$4&amp;$E915),'Hoja de Trabajo para listado'!$BC$151:$CB$151,0)),0)+IFERROR(INDEX('Hoja de Trabajo para listado'!$DE$153:$DG$274,MATCH($A915,'Hoja de Trabajo para listado'!$DE$153:$DE$1048576,0),MATCH((CUADRO!H$4&amp;$E915),'Hoja de Trabajo para listado'!$DE$151:$DG$151,0)),0)+IFERROR(INDEX('Hoja de Trabajo para listado'!$CD$155:$DC$1048576,MATCH($A915,'Hoja de Trabajo para listado'!$CD$155:$CD$1048576,0),MATCH((CUADRO!H$4&amp;$E915),'Hoja de Trabajo para listado'!$CD$151:$DC$151,0)),0)</f>
        <v>0</v>
      </c>
      <c r="I915" s="241">
        <f ca="1">+IFERROR(INDEX('Hoja de Trabajo para listado'!$A$155:$Z$1048576,MATCH($A915,'Hoja de Trabajo para listado'!$A$155:$A$1048576,0),MATCH((CUADRO!I$4&amp;$E915),'Hoja de Trabajo para listado'!$A$151:$Z$151,0)),0)+IFERROR(INDEX('Hoja de Trabajo para listado'!$AB$155:$BA$1048576,MATCH($A915,'Hoja de Trabajo para listado'!$AB$155:$AB$1048576,0),MATCH((CUADRO!I$4&amp;$E915),'Hoja de Trabajo para listado'!$AB$151:$BA$151,0)),0)+IFERROR(INDEX('Hoja de Trabajo para listado'!$BC$155:$CB$1048576,MATCH($A915,'Hoja de Trabajo para listado'!$BC$155:$BC$1048576,0),MATCH((CUADRO!I$4&amp;$E915),'Hoja de Trabajo para listado'!$BC$151:$CB$151,0)),0)+IFERROR(INDEX('Hoja de Trabajo para listado'!$DE$153:$DG$274,MATCH($A915,'Hoja de Trabajo para listado'!$DE$153:$DE$1048576,0),MATCH((CUADRO!I$4&amp;$E915),'Hoja de Trabajo para listado'!$DE$151:$DG$151,0)),0)+IFERROR(INDEX('Hoja de Trabajo para listado'!$CD$155:$DC$1048576,MATCH($A915,'Hoja de Trabajo para listado'!$CD$155:$CD$1048576,0),MATCH((CUADRO!I$4&amp;$E915),'Hoja de Trabajo para listado'!$CD$151:$DC$151,0)),0)</f>
        <v>0</v>
      </c>
      <c r="J915" s="241">
        <f ca="1">+IFERROR(INDEX('Hoja de Trabajo para listado'!$A$155:$Z$1048576,MATCH($A915,'Hoja de Trabajo para listado'!$A$155:$A$1048576,0),MATCH((CUADRO!J$4&amp;$E915),'Hoja de Trabajo para listado'!$A$151:$Z$151,0)),0)+IFERROR(INDEX('Hoja de Trabajo para listado'!$AB$155:$BA$1048576,MATCH($A915,'Hoja de Trabajo para listado'!$AB$155:$AB$1048576,0),MATCH((CUADRO!J$4&amp;$E915),'Hoja de Trabajo para listado'!$AB$151:$BA$151,0)),0)+IFERROR(INDEX('Hoja de Trabajo para listado'!$BC$155:$CB$1048576,MATCH($A915,'Hoja de Trabajo para listado'!$BC$155:$BC$1048576,0),MATCH((CUADRO!J$4&amp;$E915),'Hoja de Trabajo para listado'!$BC$151:$CB$151,0)),0)+IFERROR(INDEX('Hoja de Trabajo para listado'!$DE$153:$DG$274,MATCH($A915,'Hoja de Trabajo para listado'!$DE$153:$DE$1048576,0),MATCH((CUADRO!J$4&amp;$E915),'Hoja de Trabajo para listado'!$DE$151:$DG$151,0)),0)+IFERROR(INDEX('Hoja de Trabajo para listado'!$CD$155:$DC$1048576,MATCH($A915,'Hoja de Trabajo para listado'!$CD$155:$CD$1048576,0),MATCH((CUADRO!J$4&amp;$E915),'Hoja de Trabajo para listado'!$CD$151:$DC$151,0)),0)</f>
        <v>0</v>
      </c>
      <c r="K915" s="241">
        <f ca="1">+IFERROR(INDEX('Hoja de Trabajo para listado'!$A$155:$Z$1048576,MATCH($A915,'Hoja de Trabajo para listado'!$A$155:$A$1048576,0),MATCH((CUADRO!K$4&amp;$E915),'Hoja de Trabajo para listado'!$A$151:$Z$151,0)),0)+IFERROR(INDEX('Hoja de Trabajo para listado'!$AB$155:$BA$1048576,MATCH($A915,'Hoja de Trabajo para listado'!$AB$155:$AB$1048576,0),MATCH((CUADRO!K$4&amp;$E915),'Hoja de Trabajo para listado'!$AB$151:$BA$151,0)),0)+IFERROR(INDEX('Hoja de Trabajo para listado'!$BC$155:$CB$1048576,MATCH($A915,'Hoja de Trabajo para listado'!$BC$155:$BC$1048576,0),MATCH((CUADRO!K$4&amp;$E915),'Hoja de Trabajo para listado'!$BC$151:$CB$151,0)),0)+IFERROR(INDEX('Hoja de Trabajo para listado'!$DE$153:$DG$274,MATCH($A915,'Hoja de Trabajo para listado'!$DE$153:$DE$1048576,0),MATCH((CUADRO!K$4&amp;$E915),'Hoja de Trabajo para listado'!$DE$151:$DG$151,0)),0)+IFERROR(INDEX('Hoja de Trabajo para listado'!$CD$155:$DC$1048576,MATCH($A915,'Hoja de Trabajo para listado'!$CD$155:$CD$1048576,0),MATCH((CUADRO!K$4&amp;$E915),'Hoja de Trabajo para listado'!$CD$151:$DC$151,0)),0)</f>
        <v>0</v>
      </c>
      <c r="L915" s="241">
        <f ca="1">+IFERROR(INDEX('Hoja de Trabajo para listado'!$A$155:$Z$1048576,MATCH($A915,'Hoja de Trabajo para listado'!$A$155:$A$1048576,0),MATCH((CUADRO!L$4&amp;$E915),'Hoja de Trabajo para listado'!$A$151:$Z$151,0)),0)+IFERROR(INDEX('Hoja de Trabajo para listado'!$AB$155:$BA$1048576,MATCH($A915,'Hoja de Trabajo para listado'!$AB$155:$AB$1048576,0),MATCH((CUADRO!L$4&amp;$E915),'Hoja de Trabajo para listado'!$AB$151:$BA$151,0)),0)+IFERROR(INDEX('Hoja de Trabajo para listado'!$BC$155:$CB$1048576,MATCH($A915,'Hoja de Trabajo para listado'!$BC$155:$BC$1048576,0),MATCH((CUADRO!L$4&amp;$E915),'Hoja de Trabajo para listado'!$BC$151:$CB$151,0)),0)+IFERROR(INDEX('Hoja de Trabajo para listado'!$DE$153:$DG$274,MATCH($A915,'Hoja de Trabajo para listado'!$DE$153:$DE$1048576,0),MATCH((CUADRO!L$4&amp;$E915),'Hoja de Trabajo para listado'!$DE$151:$DG$151,0)),0)+IFERROR(INDEX('Hoja de Trabajo para listado'!$CD$155:$DC$1048576,MATCH($A915,'Hoja de Trabajo para listado'!$CD$155:$CD$1048576,0),MATCH((CUADRO!L$4&amp;$E915),'Hoja de Trabajo para listado'!$CD$151:$DC$151,0)),0)</f>
        <v>0</v>
      </c>
      <c r="M915" s="241">
        <f ca="1">+IFERROR(INDEX('Hoja de Trabajo para listado'!$A$155:$Z$1048576,MATCH($A915,'Hoja de Trabajo para listado'!$A$155:$A$1048576,0),MATCH((CUADRO!M$4&amp;$E915),'Hoja de Trabajo para listado'!$A$151:$Z$151,0)),0)+IFERROR(INDEX('Hoja de Trabajo para listado'!$AB$155:$BA$1048576,MATCH($A915,'Hoja de Trabajo para listado'!$AB$155:$AB$1048576,0),MATCH((CUADRO!M$4&amp;$E915),'Hoja de Trabajo para listado'!$AB$151:$BA$151,0)),0)+IFERROR(INDEX('Hoja de Trabajo para listado'!$BC$155:$CB$1048576,MATCH($A915,'Hoja de Trabajo para listado'!$BC$155:$BC$1048576,0),MATCH((CUADRO!M$4&amp;$E915),'Hoja de Trabajo para listado'!$BC$151:$CB$151,0)),0)+IFERROR(INDEX('Hoja de Trabajo para listado'!$DE$153:$DG$274,MATCH($A915,'Hoja de Trabajo para listado'!$DE$153:$DE$1048576,0),MATCH((CUADRO!M$4&amp;$E915),'Hoja de Trabajo para listado'!$DE$151:$DG$151,0)),0)+IFERROR(INDEX('Hoja de Trabajo para listado'!$CD$155:$DC$1048576,MATCH($A915,'Hoja de Trabajo para listado'!$CD$155:$CD$1048576,0),MATCH((CUADRO!M$4&amp;$E915),'Hoja de Trabajo para listado'!$CD$151:$DC$151,0)),0)</f>
        <v>0</v>
      </c>
      <c r="N915" s="241">
        <f ca="1">+IFERROR(INDEX('Hoja de Trabajo para listado'!$A$155:$Z$1048576,MATCH($A915,'Hoja de Trabajo para listado'!$A$155:$A$1048576,0),MATCH((CUADRO!N$4&amp;$E915),'Hoja de Trabajo para listado'!$A$151:$Z$151,0)),0)+IFERROR(INDEX('Hoja de Trabajo para listado'!$AB$155:$BA$1048576,MATCH($A915,'Hoja de Trabajo para listado'!$AB$155:$AB$1048576,0),MATCH((CUADRO!N$4&amp;$E915),'Hoja de Trabajo para listado'!$AB$151:$BA$151,0)),0)+IFERROR(INDEX('Hoja de Trabajo para listado'!$BC$155:$CB$1048576,MATCH($A915,'Hoja de Trabajo para listado'!$BC$155:$BC$1048576,0),MATCH((CUADRO!N$4&amp;$E915),'Hoja de Trabajo para listado'!$BC$151:$CB$151,0)),0)+IFERROR(INDEX('Hoja de Trabajo para listado'!$DE$153:$DG$274,MATCH($A915,'Hoja de Trabajo para listado'!$DE$153:$DE$1048576,0),MATCH((CUADRO!N$4&amp;$E915),'Hoja de Trabajo para listado'!$DE$151:$DG$151,0)),0)+IFERROR(INDEX('Hoja de Trabajo para listado'!$CD$155:$DC$1048576,MATCH($A915,'Hoja de Trabajo para listado'!$CD$155:$CD$1048576,0),MATCH((CUADRO!N$4&amp;$E915),'Hoja de Trabajo para listado'!$CD$151:$DC$151,0)),0)</f>
        <v>0</v>
      </c>
      <c r="O915" s="241">
        <f ca="1">+IFERROR(INDEX('Hoja de Trabajo para listado'!$A$155:$Z$1048576,MATCH($A915,'Hoja de Trabajo para listado'!$A$155:$A$1048576,0),MATCH((CUADRO!O$4&amp;$E915),'Hoja de Trabajo para listado'!$A$151:$Z$151,0)),0)+IFERROR(INDEX('Hoja de Trabajo para listado'!$AB$155:$BA$1048576,MATCH($A915,'Hoja de Trabajo para listado'!$AB$155:$AB$1048576,0),MATCH((CUADRO!O$4&amp;$E915),'Hoja de Trabajo para listado'!$AB$151:$BA$151,0)),0)+IFERROR(INDEX('Hoja de Trabajo para listado'!$BC$155:$CB$1048576,MATCH($A915,'Hoja de Trabajo para listado'!$BC$155:$BC$1048576,0),MATCH((CUADRO!O$4&amp;$E915),'Hoja de Trabajo para listado'!$BC$151:$CB$151,0)),0)+IFERROR(INDEX('Hoja de Trabajo para listado'!$DE$153:$DG$274,MATCH($A915,'Hoja de Trabajo para listado'!$DE$153:$DE$1048576,0),MATCH((CUADRO!O$4&amp;$E915),'Hoja de Trabajo para listado'!$DE$151:$DG$151,0)),0)+IFERROR(INDEX('Hoja de Trabajo para listado'!$CD$155:$DC$1048576,MATCH($A915,'Hoja de Trabajo para listado'!$CD$155:$CD$1048576,0),MATCH((CUADRO!O$4&amp;$E915),'Hoja de Trabajo para listado'!$CD$151:$DC$151,0)),0)</f>
        <v>0</v>
      </c>
      <c r="P915" s="241">
        <f ca="1">+IFERROR(INDEX('Hoja de Trabajo para listado'!$A$155:$Z$1048576,MATCH($A915,'Hoja de Trabajo para listado'!$A$155:$A$1048576,0),MATCH((CUADRO!P$4&amp;$E915),'Hoja de Trabajo para listado'!$A$151:$Z$151,0)),0)+IFERROR(INDEX('Hoja de Trabajo para listado'!$AB$155:$BA$1048576,MATCH($A915,'Hoja de Trabajo para listado'!$AB$155:$AB$1048576,0),MATCH((CUADRO!P$4&amp;$E915),'Hoja de Trabajo para listado'!$AB$151:$BA$151,0)),0)+IFERROR(INDEX('Hoja de Trabajo para listado'!$BC$155:$CB$1048576,MATCH($A915,'Hoja de Trabajo para listado'!$BC$155:$BC$1048576,0),MATCH((CUADRO!P$4&amp;$E915),'Hoja de Trabajo para listado'!$BC$151:$CB$151,0)),0)+IFERROR(INDEX('Hoja de Trabajo para listado'!$DE$153:$DG$274,MATCH($A915,'Hoja de Trabajo para listado'!$DE$153:$DE$1048576,0),MATCH((CUADRO!P$4&amp;$E915),'Hoja de Trabajo para listado'!$DE$151:$DG$151,0)),0)+IFERROR(INDEX('Hoja de Trabajo para listado'!$CD$155:$DC$1048576,MATCH($A915,'Hoja de Trabajo para listado'!$CD$155:$CD$1048576,0),MATCH((CUADRO!P$4&amp;$E915),'Hoja de Trabajo para listado'!$CD$151:$DC$151,0)),0)</f>
        <v>0</v>
      </c>
      <c r="Q915" s="241">
        <f ca="1">+IFERROR(INDEX('Hoja de Trabajo para listado'!$A$155:$Z$1048576,MATCH($A915,'Hoja de Trabajo para listado'!$A$155:$A$1048576,0),MATCH((CUADRO!Q$4&amp;$E915),'Hoja de Trabajo para listado'!$A$151:$Z$151,0)),0)+IFERROR(INDEX('Hoja de Trabajo para listado'!$AB$155:$BA$1048576,MATCH($A915,'Hoja de Trabajo para listado'!$AB$155:$AB$1048576,0),MATCH((CUADRO!Q$4&amp;$E915),'Hoja de Trabajo para listado'!$AB$151:$BA$151,0)),0)+IFERROR(INDEX('Hoja de Trabajo para listado'!$BC$155:$CB$1048576,MATCH($A915,'Hoja de Trabajo para listado'!$BC$155:$BC$1048576,0),MATCH((CUADRO!Q$4&amp;$E915),'Hoja de Trabajo para listado'!$BC$151:$CB$151,0)),0)+IFERROR(INDEX('Hoja de Trabajo para listado'!$DE$153:$DG$274,MATCH($A915,'Hoja de Trabajo para listado'!$DE$153:$DE$1048576,0),MATCH((CUADRO!Q$4&amp;$E915),'Hoja de Trabajo para listado'!$DE$151:$DG$151,0)),0)+IFERROR(INDEX('Hoja de Trabajo para listado'!$CD$155:$DC$1048576,MATCH($A915,'Hoja de Trabajo para listado'!$CD$155:$CD$1048576,0),MATCH((CUADRO!Q$4&amp;$E915),'Hoja de Trabajo para listado'!$CD$151:$DC$151,0)),0)</f>
        <v>0</v>
      </c>
      <c r="R915" s="241">
        <f t="shared" ca="1" si="35"/>
        <v>0</v>
      </c>
      <c r="S915" s="247"/>
      <c r="T915" s="241">
        <f ca="1">+T916</f>
        <v>0</v>
      </c>
      <c r="U915" s="240">
        <f t="shared" si="36"/>
        <v>1</v>
      </c>
      <c r="V915" s="327" t="str">
        <f>+VLOOKUP(A915,bd_lista!$A$3:$E$592,5,FALSE)</f>
        <v>Gobiernos Autonomos Municipales</v>
      </c>
      <c r="W915" s="397" t="str">
        <f>+V915</f>
        <v>Gobiernos Autonomos Municipales</v>
      </c>
      <c r="X915" s="240">
        <f>+VLOOKUP(A915,[4]Sheet1!$A$13:$D$744,4,FALSE)</f>
        <v>0</v>
      </c>
      <c r="Y915" s="240" t="e">
        <f>+VLOOKUP(X915,bd_lista!$A$3:$C$592,3,FALSE)</f>
        <v>#N/A</v>
      </c>
      <c r="Z915" s="290">
        <f>+X915</f>
        <v>0</v>
      </c>
      <c r="AA915" s="291" t="e">
        <f>+Y915</f>
        <v>#N/A</v>
      </c>
    </row>
    <row r="916" spans="1:27" customFormat="1" ht="15" hidden="1" customHeight="1">
      <c r="A916" s="32">
        <v>1540</v>
      </c>
      <c r="B916" s="394"/>
      <c r="C916" s="245" t="str">
        <f>+VLOOKUP(A916,bd_lista!$A$3:$C$592,3,FALSE)</f>
        <v>Gobierno Autónomo Municipal de Chuquihuta Ayllu Jucumani</v>
      </c>
      <c r="D916" s="396"/>
      <c r="E916" s="242" t="s">
        <v>1304</v>
      </c>
      <c r="F916" s="243">
        <f ca="1">+IFERROR(INDEX('Hoja de Trabajo para listado'!$A$155:$Z$1048576,MATCH($A916,'Hoja de Trabajo para listado'!$A$155:$A$1048576,0),MATCH((CUADRO!F$4&amp;$E916),'Hoja de Trabajo para listado'!$A$151:$Z$151,0)),0)+IFERROR(INDEX('Hoja de Trabajo para listado'!$AB$155:$BA$1048576,MATCH($A916,'Hoja de Trabajo para listado'!$AB$155:$AB$1048576,0),MATCH((CUADRO!F$4&amp;$E916),'Hoja de Trabajo para listado'!$AB$151:$BA$151,0)),0)+IFERROR(INDEX('Hoja de Trabajo para listado'!$BC$155:$CB$1048576,MATCH($A916,'Hoja de Trabajo para listado'!$BC$155:$BC$1048576,0),MATCH((CUADRO!F$4&amp;$E916),'Hoja de Trabajo para listado'!$BC$151:$CB$151,0)),0)+IFERROR(INDEX('Hoja de Trabajo para listado'!$DE$153:$DG$274,MATCH($A916,'Hoja de Trabajo para listado'!$DE$153:$DE$1048576,0),MATCH((CUADRO!F$4&amp;$E916),'Hoja de Trabajo para listado'!$DE$151:$DG$151,0)),0)+IFERROR(INDEX('Hoja de Trabajo para listado'!$CD$155:$DC$1048576,MATCH($A916,'Hoja de Trabajo para listado'!$CD$155:$CD$1048576,0),MATCH((CUADRO!F$4&amp;$E916),'Hoja de Trabajo para listado'!$CD$151:$DC$151,0)),0)</f>
        <v>0</v>
      </c>
      <c r="G916" s="243">
        <f ca="1">+IFERROR(INDEX('Hoja de Trabajo para listado'!$A$155:$Z$1048576,MATCH($A916,'Hoja de Trabajo para listado'!$A$155:$A$1048576,0),MATCH((CUADRO!G$4&amp;$E916),'Hoja de Trabajo para listado'!$A$151:$Z$151,0)),0)+IFERROR(INDEX('Hoja de Trabajo para listado'!$AB$155:$BA$1048576,MATCH($A916,'Hoja de Trabajo para listado'!$AB$155:$AB$1048576,0),MATCH((CUADRO!G$4&amp;$E916),'Hoja de Trabajo para listado'!$AB$151:$BA$151,0)),0)+IFERROR(INDEX('Hoja de Trabajo para listado'!$BC$155:$CB$1048576,MATCH($A916,'Hoja de Trabajo para listado'!$BC$155:$BC$1048576,0),MATCH((CUADRO!G$4&amp;$E916),'Hoja de Trabajo para listado'!$BC$151:$CB$151,0)),0)+IFERROR(INDEX('Hoja de Trabajo para listado'!$DE$153:$DG$274,MATCH($A916,'Hoja de Trabajo para listado'!$DE$153:$DE$1048576,0),MATCH((CUADRO!G$4&amp;$E916),'Hoja de Trabajo para listado'!$DE$151:$DG$151,0)),0)+IFERROR(INDEX('Hoja de Trabajo para listado'!$CD$155:$DC$1048576,MATCH($A916,'Hoja de Trabajo para listado'!$CD$155:$CD$1048576,0),MATCH((CUADRO!G$4&amp;$E916),'Hoja de Trabajo para listado'!$CD$151:$DC$151,0)),0)</f>
        <v>0</v>
      </c>
      <c r="H916" s="243">
        <f ca="1">+IFERROR(INDEX('Hoja de Trabajo para listado'!$A$155:$Z$1048576,MATCH($A916,'Hoja de Trabajo para listado'!$A$155:$A$1048576,0),MATCH((CUADRO!H$4&amp;$E916),'Hoja de Trabajo para listado'!$A$151:$Z$151,0)),0)+IFERROR(INDEX('Hoja de Trabajo para listado'!$AB$155:$BA$1048576,MATCH($A916,'Hoja de Trabajo para listado'!$AB$155:$AB$1048576,0),MATCH((CUADRO!H$4&amp;$E916),'Hoja de Trabajo para listado'!$AB$151:$BA$151,0)),0)+IFERROR(INDEX('Hoja de Trabajo para listado'!$BC$155:$CB$1048576,MATCH($A916,'Hoja de Trabajo para listado'!$BC$155:$BC$1048576,0),MATCH((CUADRO!H$4&amp;$E916),'Hoja de Trabajo para listado'!$BC$151:$CB$151,0)),0)+IFERROR(INDEX('Hoja de Trabajo para listado'!$DE$153:$DG$274,MATCH($A916,'Hoja de Trabajo para listado'!$DE$153:$DE$1048576,0),MATCH((CUADRO!H$4&amp;$E916),'Hoja de Trabajo para listado'!$DE$151:$DG$151,0)),0)+IFERROR(INDEX('Hoja de Trabajo para listado'!$CD$155:$DC$1048576,MATCH($A916,'Hoja de Trabajo para listado'!$CD$155:$CD$1048576,0),MATCH((CUADRO!H$4&amp;$E916),'Hoja de Trabajo para listado'!$CD$151:$DC$151,0)),0)</f>
        <v>0</v>
      </c>
      <c r="I916" s="243">
        <f ca="1">+IFERROR(INDEX('Hoja de Trabajo para listado'!$A$155:$Z$1048576,MATCH($A916,'Hoja de Trabajo para listado'!$A$155:$A$1048576,0),MATCH((CUADRO!I$4&amp;$E916),'Hoja de Trabajo para listado'!$A$151:$Z$151,0)),0)+IFERROR(INDEX('Hoja de Trabajo para listado'!$AB$155:$BA$1048576,MATCH($A916,'Hoja de Trabajo para listado'!$AB$155:$AB$1048576,0),MATCH((CUADRO!I$4&amp;$E916),'Hoja de Trabajo para listado'!$AB$151:$BA$151,0)),0)+IFERROR(INDEX('Hoja de Trabajo para listado'!$BC$155:$CB$1048576,MATCH($A916,'Hoja de Trabajo para listado'!$BC$155:$BC$1048576,0),MATCH((CUADRO!I$4&amp;$E916),'Hoja de Trabajo para listado'!$BC$151:$CB$151,0)),0)+IFERROR(INDEX('Hoja de Trabajo para listado'!$DE$153:$DG$274,MATCH($A916,'Hoja de Trabajo para listado'!$DE$153:$DE$1048576,0),MATCH((CUADRO!I$4&amp;$E916),'Hoja de Trabajo para listado'!$DE$151:$DG$151,0)),0)+IFERROR(INDEX('Hoja de Trabajo para listado'!$CD$155:$DC$1048576,MATCH($A916,'Hoja de Trabajo para listado'!$CD$155:$CD$1048576,0),MATCH((CUADRO!I$4&amp;$E916),'Hoja de Trabajo para listado'!$CD$151:$DC$151,0)),0)</f>
        <v>0</v>
      </c>
      <c r="J916" s="243">
        <f ca="1">+IFERROR(INDEX('Hoja de Trabajo para listado'!$A$155:$Z$1048576,MATCH($A916,'Hoja de Trabajo para listado'!$A$155:$A$1048576,0),MATCH((CUADRO!J$4&amp;$E916),'Hoja de Trabajo para listado'!$A$151:$Z$151,0)),0)+IFERROR(INDEX('Hoja de Trabajo para listado'!$AB$155:$BA$1048576,MATCH($A916,'Hoja de Trabajo para listado'!$AB$155:$AB$1048576,0),MATCH((CUADRO!J$4&amp;$E916),'Hoja de Trabajo para listado'!$AB$151:$BA$151,0)),0)+IFERROR(INDEX('Hoja de Trabajo para listado'!$BC$155:$CB$1048576,MATCH($A916,'Hoja de Trabajo para listado'!$BC$155:$BC$1048576,0),MATCH((CUADRO!J$4&amp;$E916),'Hoja de Trabajo para listado'!$BC$151:$CB$151,0)),0)+IFERROR(INDEX('Hoja de Trabajo para listado'!$DE$153:$DG$274,MATCH($A916,'Hoja de Trabajo para listado'!$DE$153:$DE$1048576,0),MATCH((CUADRO!J$4&amp;$E916),'Hoja de Trabajo para listado'!$DE$151:$DG$151,0)),0)+IFERROR(INDEX('Hoja de Trabajo para listado'!$CD$155:$DC$1048576,MATCH($A916,'Hoja de Trabajo para listado'!$CD$155:$CD$1048576,0),MATCH((CUADRO!J$4&amp;$E916),'Hoja de Trabajo para listado'!$CD$151:$DC$151,0)),0)</f>
        <v>0</v>
      </c>
      <c r="K916" s="243">
        <f ca="1">+IFERROR(INDEX('Hoja de Trabajo para listado'!$A$155:$Z$1048576,MATCH($A916,'Hoja de Trabajo para listado'!$A$155:$A$1048576,0),MATCH((CUADRO!K$4&amp;$E916),'Hoja de Trabajo para listado'!$A$151:$Z$151,0)),0)+IFERROR(INDEX('Hoja de Trabajo para listado'!$AB$155:$BA$1048576,MATCH($A916,'Hoja de Trabajo para listado'!$AB$155:$AB$1048576,0),MATCH((CUADRO!K$4&amp;$E916),'Hoja de Trabajo para listado'!$AB$151:$BA$151,0)),0)+IFERROR(INDEX('Hoja de Trabajo para listado'!$BC$155:$CB$1048576,MATCH($A916,'Hoja de Trabajo para listado'!$BC$155:$BC$1048576,0),MATCH((CUADRO!K$4&amp;$E916),'Hoja de Trabajo para listado'!$BC$151:$CB$151,0)),0)+IFERROR(INDEX('Hoja de Trabajo para listado'!$DE$153:$DG$274,MATCH($A916,'Hoja de Trabajo para listado'!$DE$153:$DE$1048576,0),MATCH((CUADRO!K$4&amp;$E916),'Hoja de Trabajo para listado'!$DE$151:$DG$151,0)),0)+IFERROR(INDEX('Hoja de Trabajo para listado'!$CD$155:$DC$1048576,MATCH($A916,'Hoja de Trabajo para listado'!$CD$155:$CD$1048576,0),MATCH((CUADRO!K$4&amp;$E916),'Hoja de Trabajo para listado'!$CD$151:$DC$151,0)),0)</f>
        <v>0</v>
      </c>
      <c r="L916" s="243">
        <f ca="1">+IFERROR(INDEX('Hoja de Trabajo para listado'!$A$155:$Z$1048576,MATCH($A916,'Hoja de Trabajo para listado'!$A$155:$A$1048576,0),MATCH((CUADRO!L$4&amp;$E916),'Hoja de Trabajo para listado'!$A$151:$Z$151,0)),0)+IFERROR(INDEX('Hoja de Trabajo para listado'!$AB$155:$BA$1048576,MATCH($A916,'Hoja de Trabajo para listado'!$AB$155:$AB$1048576,0),MATCH((CUADRO!L$4&amp;$E916),'Hoja de Trabajo para listado'!$AB$151:$BA$151,0)),0)+IFERROR(INDEX('Hoja de Trabajo para listado'!$BC$155:$CB$1048576,MATCH($A916,'Hoja de Trabajo para listado'!$BC$155:$BC$1048576,0),MATCH((CUADRO!L$4&amp;$E916),'Hoja de Trabajo para listado'!$BC$151:$CB$151,0)),0)+IFERROR(INDEX('Hoja de Trabajo para listado'!$DE$153:$DG$274,MATCH($A916,'Hoja de Trabajo para listado'!$DE$153:$DE$1048576,0),MATCH((CUADRO!L$4&amp;$E916),'Hoja de Trabajo para listado'!$DE$151:$DG$151,0)),0)+IFERROR(INDEX('Hoja de Trabajo para listado'!$CD$155:$DC$1048576,MATCH($A916,'Hoja de Trabajo para listado'!$CD$155:$CD$1048576,0),MATCH((CUADRO!L$4&amp;$E916),'Hoja de Trabajo para listado'!$CD$151:$DC$151,0)),0)</f>
        <v>0</v>
      </c>
      <c r="M916" s="243">
        <f ca="1">+IFERROR(INDEX('Hoja de Trabajo para listado'!$A$155:$Z$1048576,MATCH($A916,'Hoja de Trabajo para listado'!$A$155:$A$1048576,0),MATCH((CUADRO!M$4&amp;$E916),'Hoja de Trabajo para listado'!$A$151:$Z$151,0)),0)+IFERROR(INDEX('Hoja de Trabajo para listado'!$AB$155:$BA$1048576,MATCH($A916,'Hoja de Trabajo para listado'!$AB$155:$AB$1048576,0),MATCH((CUADRO!M$4&amp;$E916),'Hoja de Trabajo para listado'!$AB$151:$BA$151,0)),0)+IFERROR(INDEX('Hoja de Trabajo para listado'!$BC$155:$CB$1048576,MATCH($A916,'Hoja de Trabajo para listado'!$BC$155:$BC$1048576,0),MATCH((CUADRO!M$4&amp;$E916),'Hoja de Trabajo para listado'!$BC$151:$CB$151,0)),0)+IFERROR(INDEX('Hoja de Trabajo para listado'!$DE$153:$DG$274,MATCH($A916,'Hoja de Trabajo para listado'!$DE$153:$DE$1048576,0),MATCH((CUADRO!M$4&amp;$E916),'Hoja de Trabajo para listado'!$DE$151:$DG$151,0)),0)+IFERROR(INDEX('Hoja de Trabajo para listado'!$CD$155:$DC$1048576,MATCH($A916,'Hoja de Trabajo para listado'!$CD$155:$CD$1048576,0),MATCH((CUADRO!M$4&amp;$E916),'Hoja de Trabajo para listado'!$CD$151:$DC$151,0)),0)</f>
        <v>0</v>
      </c>
      <c r="N916" s="243">
        <f ca="1">+IFERROR(INDEX('Hoja de Trabajo para listado'!$A$155:$Z$1048576,MATCH($A916,'Hoja de Trabajo para listado'!$A$155:$A$1048576,0),MATCH((CUADRO!N$4&amp;$E916),'Hoja de Trabajo para listado'!$A$151:$Z$151,0)),0)+IFERROR(INDEX('Hoja de Trabajo para listado'!$AB$155:$BA$1048576,MATCH($A916,'Hoja de Trabajo para listado'!$AB$155:$AB$1048576,0),MATCH((CUADRO!N$4&amp;$E916),'Hoja de Trabajo para listado'!$AB$151:$BA$151,0)),0)+IFERROR(INDEX('Hoja de Trabajo para listado'!$BC$155:$CB$1048576,MATCH($A916,'Hoja de Trabajo para listado'!$BC$155:$BC$1048576,0),MATCH((CUADRO!N$4&amp;$E916),'Hoja de Trabajo para listado'!$BC$151:$CB$151,0)),0)+IFERROR(INDEX('Hoja de Trabajo para listado'!$DE$153:$DG$274,MATCH($A916,'Hoja de Trabajo para listado'!$DE$153:$DE$1048576,0),MATCH((CUADRO!N$4&amp;$E916),'Hoja de Trabajo para listado'!$DE$151:$DG$151,0)),0)+IFERROR(INDEX('Hoja de Trabajo para listado'!$CD$155:$DC$1048576,MATCH($A916,'Hoja de Trabajo para listado'!$CD$155:$CD$1048576,0),MATCH((CUADRO!N$4&amp;$E916),'Hoja de Trabajo para listado'!$CD$151:$DC$151,0)),0)</f>
        <v>0</v>
      </c>
      <c r="O916" s="243">
        <f ca="1">+IFERROR(INDEX('Hoja de Trabajo para listado'!$A$155:$Z$1048576,MATCH($A916,'Hoja de Trabajo para listado'!$A$155:$A$1048576,0),MATCH((CUADRO!O$4&amp;$E916),'Hoja de Trabajo para listado'!$A$151:$Z$151,0)),0)+IFERROR(INDEX('Hoja de Trabajo para listado'!$AB$155:$BA$1048576,MATCH($A916,'Hoja de Trabajo para listado'!$AB$155:$AB$1048576,0),MATCH((CUADRO!O$4&amp;$E916),'Hoja de Trabajo para listado'!$AB$151:$BA$151,0)),0)+IFERROR(INDEX('Hoja de Trabajo para listado'!$BC$155:$CB$1048576,MATCH($A916,'Hoja de Trabajo para listado'!$BC$155:$BC$1048576,0),MATCH((CUADRO!O$4&amp;$E916),'Hoja de Trabajo para listado'!$BC$151:$CB$151,0)),0)+IFERROR(INDEX('Hoja de Trabajo para listado'!$DE$153:$DG$274,MATCH($A916,'Hoja de Trabajo para listado'!$DE$153:$DE$1048576,0),MATCH((CUADRO!O$4&amp;$E916),'Hoja de Trabajo para listado'!$DE$151:$DG$151,0)),0)+IFERROR(INDEX('Hoja de Trabajo para listado'!$CD$155:$DC$1048576,MATCH($A916,'Hoja de Trabajo para listado'!$CD$155:$CD$1048576,0),MATCH((CUADRO!O$4&amp;$E916),'Hoja de Trabajo para listado'!$CD$151:$DC$151,0)),0)</f>
        <v>0</v>
      </c>
      <c r="P916" s="243">
        <f ca="1">+IFERROR(INDEX('Hoja de Trabajo para listado'!$A$155:$Z$1048576,MATCH($A916,'Hoja de Trabajo para listado'!$A$155:$A$1048576,0),MATCH((CUADRO!P$4&amp;$E916),'Hoja de Trabajo para listado'!$A$151:$Z$151,0)),0)+IFERROR(INDEX('Hoja de Trabajo para listado'!$AB$155:$BA$1048576,MATCH($A916,'Hoja de Trabajo para listado'!$AB$155:$AB$1048576,0),MATCH((CUADRO!P$4&amp;$E916),'Hoja de Trabajo para listado'!$AB$151:$BA$151,0)),0)+IFERROR(INDEX('Hoja de Trabajo para listado'!$BC$155:$CB$1048576,MATCH($A916,'Hoja de Trabajo para listado'!$BC$155:$BC$1048576,0),MATCH((CUADRO!P$4&amp;$E916),'Hoja de Trabajo para listado'!$BC$151:$CB$151,0)),0)+IFERROR(INDEX('Hoja de Trabajo para listado'!$DE$153:$DG$274,MATCH($A916,'Hoja de Trabajo para listado'!$DE$153:$DE$1048576,0),MATCH((CUADRO!P$4&amp;$E916),'Hoja de Trabajo para listado'!$DE$151:$DG$151,0)),0)+IFERROR(INDEX('Hoja de Trabajo para listado'!$CD$155:$DC$1048576,MATCH($A916,'Hoja de Trabajo para listado'!$CD$155:$CD$1048576,0),MATCH((CUADRO!P$4&amp;$E916),'Hoja de Trabajo para listado'!$CD$151:$DC$151,0)),0)</f>
        <v>0</v>
      </c>
      <c r="Q916" s="243">
        <f ca="1">+IFERROR(INDEX('Hoja de Trabajo para listado'!$A$155:$Z$1048576,MATCH($A916,'Hoja de Trabajo para listado'!$A$155:$A$1048576,0),MATCH((CUADRO!Q$4&amp;$E916),'Hoja de Trabajo para listado'!$A$151:$Z$151,0)),0)+IFERROR(INDEX('Hoja de Trabajo para listado'!$AB$155:$BA$1048576,MATCH($A916,'Hoja de Trabajo para listado'!$AB$155:$AB$1048576,0),MATCH((CUADRO!Q$4&amp;$E916),'Hoja de Trabajo para listado'!$AB$151:$BA$151,0)),0)+IFERROR(INDEX('Hoja de Trabajo para listado'!$BC$155:$CB$1048576,MATCH($A916,'Hoja de Trabajo para listado'!$BC$155:$BC$1048576,0),MATCH((CUADRO!Q$4&amp;$E916),'Hoja de Trabajo para listado'!$BC$151:$CB$151,0)),0)+IFERROR(INDEX('Hoja de Trabajo para listado'!$DE$153:$DG$274,MATCH($A916,'Hoja de Trabajo para listado'!$DE$153:$DE$1048576,0),MATCH((CUADRO!Q$4&amp;$E916),'Hoja de Trabajo para listado'!$DE$151:$DG$151,0)),0)+IFERROR(INDEX('Hoja de Trabajo para listado'!$CD$155:$DC$1048576,MATCH($A916,'Hoja de Trabajo para listado'!$CD$155:$CD$1048576,0),MATCH((CUADRO!Q$4&amp;$E916),'Hoja de Trabajo para listado'!$CD$151:$DC$151,0)),0)</f>
        <v>0</v>
      </c>
      <c r="R916" s="243">
        <f t="shared" ca="1" si="35"/>
        <v>0</v>
      </c>
      <c r="S916" s="256">
        <f ca="1">+R915+R916</f>
        <v>0</v>
      </c>
      <c r="T916" s="243">
        <f ca="1">+S916</f>
        <v>0</v>
      </c>
      <c r="U916" s="242">
        <f t="shared" si="36"/>
        <v>2</v>
      </c>
      <c r="V916" s="327" t="str">
        <f>+VLOOKUP(A916,bd_lista!$A$3:$E$592,5,FALSE)</f>
        <v>Gobiernos Autonomos Municipales</v>
      </c>
      <c r="W916" s="398"/>
      <c r="X916" s="240">
        <f>+VLOOKUP(A916,[4]Sheet1!$A$13:$D$744,4,FALSE)</f>
        <v>0</v>
      </c>
      <c r="Y916" s="240" t="e">
        <f>+VLOOKUP(X916,bd_lista!$A$3:$C$592,3,FALSE)</f>
        <v>#N/A</v>
      </c>
      <c r="Z916" s="288"/>
      <c r="AA916" s="289"/>
    </row>
    <row r="917" spans="1:27" customFormat="1" ht="15" hidden="1" customHeight="1">
      <c r="A917" s="32">
        <v>1601</v>
      </c>
      <c r="B917" s="393">
        <f>+A917</f>
        <v>1601</v>
      </c>
      <c r="C917" s="245" t="str">
        <f>+VLOOKUP(A917,bd_lista!$A$3:$C$592,3,FALSE)</f>
        <v>Gobierno Autónomo Municipal de Tarija</v>
      </c>
      <c r="D917" s="395" t="str">
        <f>+C917</f>
        <v>Gobierno Autónomo Municipal de Tarija</v>
      </c>
      <c r="E917" s="240" t="s">
        <v>1303</v>
      </c>
      <c r="F917" s="241">
        <f ca="1">+IFERROR(INDEX('Hoja de Trabajo para listado'!$A$155:$Z$1048576,MATCH($A917,'Hoja de Trabajo para listado'!$A$155:$A$1048576,0),MATCH((CUADRO!F$4&amp;$E917),'Hoja de Trabajo para listado'!$A$151:$Z$151,0)),0)+IFERROR(INDEX('Hoja de Trabajo para listado'!$AB$155:$BA$1048576,MATCH($A917,'Hoja de Trabajo para listado'!$AB$155:$AB$1048576,0),MATCH((CUADRO!F$4&amp;$E917),'Hoja de Trabajo para listado'!$AB$151:$BA$151,0)),0)+IFERROR(INDEX('Hoja de Trabajo para listado'!$BC$155:$CB$1048576,MATCH($A917,'Hoja de Trabajo para listado'!$BC$155:$BC$1048576,0),MATCH((CUADRO!F$4&amp;$E917),'Hoja de Trabajo para listado'!$BC$151:$CB$151,0)),0)+IFERROR(INDEX('Hoja de Trabajo para listado'!$DE$153:$DG$274,MATCH($A917,'Hoja de Trabajo para listado'!$DE$153:$DE$1048576,0),MATCH((CUADRO!F$4&amp;$E917),'Hoja de Trabajo para listado'!$DE$151:$DG$151,0)),0)+IFERROR(INDEX('Hoja de Trabajo para listado'!$CD$155:$DC$1048576,MATCH($A917,'Hoja de Trabajo para listado'!$CD$155:$CD$1048576,0),MATCH((CUADRO!F$4&amp;$E917),'Hoja de Trabajo para listado'!$CD$151:$DC$151,0)),0)</f>
        <v>0</v>
      </c>
      <c r="G917" s="241">
        <f ca="1">+IFERROR(INDEX('Hoja de Trabajo para listado'!$A$155:$Z$1048576,MATCH($A917,'Hoja de Trabajo para listado'!$A$155:$A$1048576,0),MATCH((CUADRO!G$4&amp;$E917),'Hoja de Trabajo para listado'!$A$151:$Z$151,0)),0)+IFERROR(INDEX('Hoja de Trabajo para listado'!$AB$155:$BA$1048576,MATCH($A917,'Hoja de Trabajo para listado'!$AB$155:$AB$1048576,0),MATCH((CUADRO!G$4&amp;$E917),'Hoja de Trabajo para listado'!$AB$151:$BA$151,0)),0)+IFERROR(INDEX('Hoja de Trabajo para listado'!$BC$155:$CB$1048576,MATCH($A917,'Hoja de Trabajo para listado'!$BC$155:$BC$1048576,0),MATCH((CUADRO!G$4&amp;$E917),'Hoja de Trabajo para listado'!$BC$151:$CB$151,0)),0)+IFERROR(INDEX('Hoja de Trabajo para listado'!$DE$153:$DG$274,MATCH($A917,'Hoja de Trabajo para listado'!$DE$153:$DE$1048576,0),MATCH((CUADRO!G$4&amp;$E917),'Hoja de Trabajo para listado'!$DE$151:$DG$151,0)),0)+IFERROR(INDEX('Hoja de Trabajo para listado'!$CD$155:$DC$1048576,MATCH($A917,'Hoja de Trabajo para listado'!$CD$155:$CD$1048576,0),MATCH((CUADRO!G$4&amp;$E917),'Hoja de Trabajo para listado'!$CD$151:$DC$151,0)),0)</f>
        <v>0</v>
      </c>
      <c r="H917" s="241">
        <f ca="1">+IFERROR(INDEX('Hoja de Trabajo para listado'!$A$155:$Z$1048576,MATCH($A917,'Hoja de Trabajo para listado'!$A$155:$A$1048576,0),MATCH((CUADRO!H$4&amp;$E917),'Hoja de Trabajo para listado'!$A$151:$Z$151,0)),0)+IFERROR(INDEX('Hoja de Trabajo para listado'!$AB$155:$BA$1048576,MATCH($A917,'Hoja de Trabajo para listado'!$AB$155:$AB$1048576,0),MATCH((CUADRO!H$4&amp;$E917),'Hoja de Trabajo para listado'!$AB$151:$BA$151,0)),0)+IFERROR(INDEX('Hoja de Trabajo para listado'!$BC$155:$CB$1048576,MATCH($A917,'Hoja de Trabajo para listado'!$BC$155:$BC$1048576,0),MATCH((CUADRO!H$4&amp;$E917),'Hoja de Trabajo para listado'!$BC$151:$CB$151,0)),0)+IFERROR(INDEX('Hoja de Trabajo para listado'!$DE$153:$DG$274,MATCH($A917,'Hoja de Trabajo para listado'!$DE$153:$DE$1048576,0),MATCH((CUADRO!H$4&amp;$E917),'Hoja de Trabajo para listado'!$DE$151:$DG$151,0)),0)+IFERROR(INDEX('Hoja de Trabajo para listado'!$CD$155:$DC$1048576,MATCH($A917,'Hoja de Trabajo para listado'!$CD$155:$CD$1048576,0),MATCH((CUADRO!H$4&amp;$E917),'Hoja de Trabajo para listado'!$CD$151:$DC$151,0)),0)</f>
        <v>0</v>
      </c>
      <c r="I917" s="241">
        <f ca="1">+IFERROR(INDEX('Hoja de Trabajo para listado'!$A$155:$Z$1048576,MATCH($A917,'Hoja de Trabajo para listado'!$A$155:$A$1048576,0),MATCH((CUADRO!I$4&amp;$E917),'Hoja de Trabajo para listado'!$A$151:$Z$151,0)),0)+IFERROR(INDEX('Hoja de Trabajo para listado'!$AB$155:$BA$1048576,MATCH($A917,'Hoja de Trabajo para listado'!$AB$155:$AB$1048576,0),MATCH((CUADRO!I$4&amp;$E917),'Hoja de Trabajo para listado'!$AB$151:$BA$151,0)),0)+IFERROR(INDEX('Hoja de Trabajo para listado'!$BC$155:$CB$1048576,MATCH($A917,'Hoja de Trabajo para listado'!$BC$155:$BC$1048576,0),MATCH((CUADRO!I$4&amp;$E917),'Hoja de Trabajo para listado'!$BC$151:$CB$151,0)),0)+IFERROR(INDEX('Hoja de Trabajo para listado'!$DE$153:$DG$274,MATCH($A917,'Hoja de Trabajo para listado'!$DE$153:$DE$1048576,0),MATCH((CUADRO!I$4&amp;$E917),'Hoja de Trabajo para listado'!$DE$151:$DG$151,0)),0)+IFERROR(INDEX('Hoja de Trabajo para listado'!$CD$155:$DC$1048576,MATCH($A917,'Hoja de Trabajo para listado'!$CD$155:$CD$1048576,0),MATCH((CUADRO!I$4&amp;$E917),'Hoja de Trabajo para listado'!$CD$151:$DC$151,0)),0)</f>
        <v>0</v>
      </c>
      <c r="J917" s="241">
        <f ca="1">+IFERROR(INDEX('Hoja de Trabajo para listado'!$A$155:$Z$1048576,MATCH($A917,'Hoja de Trabajo para listado'!$A$155:$A$1048576,0),MATCH((CUADRO!J$4&amp;$E917),'Hoja de Trabajo para listado'!$A$151:$Z$151,0)),0)+IFERROR(INDEX('Hoja de Trabajo para listado'!$AB$155:$BA$1048576,MATCH($A917,'Hoja de Trabajo para listado'!$AB$155:$AB$1048576,0),MATCH((CUADRO!J$4&amp;$E917),'Hoja de Trabajo para listado'!$AB$151:$BA$151,0)),0)+IFERROR(INDEX('Hoja de Trabajo para listado'!$BC$155:$CB$1048576,MATCH($A917,'Hoja de Trabajo para listado'!$BC$155:$BC$1048576,0),MATCH((CUADRO!J$4&amp;$E917),'Hoja de Trabajo para listado'!$BC$151:$CB$151,0)),0)+IFERROR(INDEX('Hoja de Trabajo para listado'!$DE$153:$DG$274,MATCH($A917,'Hoja de Trabajo para listado'!$DE$153:$DE$1048576,0),MATCH((CUADRO!J$4&amp;$E917),'Hoja de Trabajo para listado'!$DE$151:$DG$151,0)),0)+IFERROR(INDEX('Hoja de Trabajo para listado'!$CD$155:$DC$1048576,MATCH($A917,'Hoja de Trabajo para listado'!$CD$155:$CD$1048576,0),MATCH((CUADRO!J$4&amp;$E917),'Hoja de Trabajo para listado'!$CD$151:$DC$151,0)),0)</f>
        <v>0</v>
      </c>
      <c r="K917" s="241">
        <f ca="1">+IFERROR(INDEX('Hoja de Trabajo para listado'!$A$155:$Z$1048576,MATCH($A917,'Hoja de Trabajo para listado'!$A$155:$A$1048576,0),MATCH((CUADRO!K$4&amp;$E917),'Hoja de Trabajo para listado'!$A$151:$Z$151,0)),0)+IFERROR(INDEX('Hoja de Trabajo para listado'!$AB$155:$BA$1048576,MATCH($A917,'Hoja de Trabajo para listado'!$AB$155:$AB$1048576,0),MATCH((CUADRO!K$4&amp;$E917),'Hoja de Trabajo para listado'!$AB$151:$BA$151,0)),0)+IFERROR(INDEX('Hoja de Trabajo para listado'!$BC$155:$CB$1048576,MATCH($A917,'Hoja de Trabajo para listado'!$BC$155:$BC$1048576,0),MATCH((CUADRO!K$4&amp;$E917),'Hoja de Trabajo para listado'!$BC$151:$CB$151,0)),0)+IFERROR(INDEX('Hoja de Trabajo para listado'!$DE$153:$DG$274,MATCH($A917,'Hoja de Trabajo para listado'!$DE$153:$DE$1048576,0),MATCH((CUADRO!K$4&amp;$E917),'Hoja de Trabajo para listado'!$DE$151:$DG$151,0)),0)+IFERROR(INDEX('Hoja de Trabajo para listado'!$CD$155:$DC$1048576,MATCH($A917,'Hoja de Trabajo para listado'!$CD$155:$CD$1048576,0),MATCH((CUADRO!K$4&amp;$E917),'Hoja de Trabajo para listado'!$CD$151:$DC$151,0)),0)</f>
        <v>0</v>
      </c>
      <c r="L917" s="241">
        <f ca="1">+IFERROR(INDEX('Hoja de Trabajo para listado'!$A$155:$Z$1048576,MATCH($A917,'Hoja de Trabajo para listado'!$A$155:$A$1048576,0),MATCH((CUADRO!L$4&amp;$E917),'Hoja de Trabajo para listado'!$A$151:$Z$151,0)),0)+IFERROR(INDEX('Hoja de Trabajo para listado'!$AB$155:$BA$1048576,MATCH($A917,'Hoja de Trabajo para listado'!$AB$155:$AB$1048576,0),MATCH((CUADRO!L$4&amp;$E917),'Hoja de Trabajo para listado'!$AB$151:$BA$151,0)),0)+IFERROR(INDEX('Hoja de Trabajo para listado'!$BC$155:$CB$1048576,MATCH($A917,'Hoja de Trabajo para listado'!$BC$155:$BC$1048576,0),MATCH((CUADRO!L$4&amp;$E917),'Hoja de Trabajo para listado'!$BC$151:$CB$151,0)),0)+IFERROR(INDEX('Hoja de Trabajo para listado'!$DE$153:$DG$274,MATCH($A917,'Hoja de Trabajo para listado'!$DE$153:$DE$1048576,0),MATCH((CUADRO!L$4&amp;$E917),'Hoja de Trabajo para listado'!$DE$151:$DG$151,0)),0)+IFERROR(INDEX('Hoja de Trabajo para listado'!$CD$155:$DC$1048576,MATCH($A917,'Hoja de Trabajo para listado'!$CD$155:$CD$1048576,0),MATCH((CUADRO!L$4&amp;$E917),'Hoja de Trabajo para listado'!$CD$151:$DC$151,0)),0)</f>
        <v>0</v>
      </c>
      <c r="M917" s="241">
        <f ca="1">+IFERROR(INDEX('Hoja de Trabajo para listado'!$A$155:$Z$1048576,MATCH($A917,'Hoja de Trabajo para listado'!$A$155:$A$1048576,0),MATCH((CUADRO!M$4&amp;$E917),'Hoja de Trabajo para listado'!$A$151:$Z$151,0)),0)+IFERROR(INDEX('Hoja de Trabajo para listado'!$AB$155:$BA$1048576,MATCH($A917,'Hoja de Trabajo para listado'!$AB$155:$AB$1048576,0),MATCH((CUADRO!M$4&amp;$E917),'Hoja de Trabajo para listado'!$AB$151:$BA$151,0)),0)+IFERROR(INDEX('Hoja de Trabajo para listado'!$BC$155:$CB$1048576,MATCH($A917,'Hoja de Trabajo para listado'!$BC$155:$BC$1048576,0),MATCH((CUADRO!M$4&amp;$E917),'Hoja de Trabajo para listado'!$BC$151:$CB$151,0)),0)+IFERROR(INDEX('Hoja de Trabajo para listado'!$DE$153:$DG$274,MATCH($A917,'Hoja de Trabajo para listado'!$DE$153:$DE$1048576,0),MATCH((CUADRO!M$4&amp;$E917),'Hoja de Trabajo para listado'!$DE$151:$DG$151,0)),0)+IFERROR(INDEX('Hoja de Trabajo para listado'!$CD$155:$DC$1048576,MATCH($A917,'Hoja de Trabajo para listado'!$CD$155:$CD$1048576,0),MATCH((CUADRO!M$4&amp;$E917),'Hoja de Trabajo para listado'!$CD$151:$DC$151,0)),0)</f>
        <v>0</v>
      </c>
      <c r="N917" s="241">
        <f ca="1">+IFERROR(INDEX('Hoja de Trabajo para listado'!$A$155:$Z$1048576,MATCH($A917,'Hoja de Trabajo para listado'!$A$155:$A$1048576,0),MATCH((CUADRO!N$4&amp;$E917),'Hoja de Trabajo para listado'!$A$151:$Z$151,0)),0)+IFERROR(INDEX('Hoja de Trabajo para listado'!$AB$155:$BA$1048576,MATCH($A917,'Hoja de Trabajo para listado'!$AB$155:$AB$1048576,0),MATCH((CUADRO!N$4&amp;$E917),'Hoja de Trabajo para listado'!$AB$151:$BA$151,0)),0)+IFERROR(INDEX('Hoja de Trabajo para listado'!$BC$155:$CB$1048576,MATCH($A917,'Hoja de Trabajo para listado'!$BC$155:$BC$1048576,0),MATCH((CUADRO!N$4&amp;$E917),'Hoja de Trabajo para listado'!$BC$151:$CB$151,0)),0)+IFERROR(INDEX('Hoja de Trabajo para listado'!$DE$153:$DG$274,MATCH($A917,'Hoja de Trabajo para listado'!$DE$153:$DE$1048576,0),MATCH((CUADRO!N$4&amp;$E917),'Hoja de Trabajo para listado'!$DE$151:$DG$151,0)),0)+IFERROR(INDEX('Hoja de Trabajo para listado'!$CD$155:$DC$1048576,MATCH($A917,'Hoja de Trabajo para listado'!$CD$155:$CD$1048576,0),MATCH((CUADRO!N$4&amp;$E917),'Hoja de Trabajo para listado'!$CD$151:$DC$151,0)),0)</f>
        <v>0</v>
      </c>
      <c r="O917" s="241">
        <f ca="1">+IFERROR(INDEX('Hoja de Trabajo para listado'!$A$155:$Z$1048576,MATCH($A917,'Hoja de Trabajo para listado'!$A$155:$A$1048576,0),MATCH((CUADRO!O$4&amp;$E917),'Hoja de Trabajo para listado'!$A$151:$Z$151,0)),0)+IFERROR(INDEX('Hoja de Trabajo para listado'!$AB$155:$BA$1048576,MATCH($A917,'Hoja de Trabajo para listado'!$AB$155:$AB$1048576,0),MATCH((CUADRO!O$4&amp;$E917),'Hoja de Trabajo para listado'!$AB$151:$BA$151,0)),0)+IFERROR(INDEX('Hoja de Trabajo para listado'!$BC$155:$CB$1048576,MATCH($A917,'Hoja de Trabajo para listado'!$BC$155:$BC$1048576,0),MATCH((CUADRO!O$4&amp;$E917),'Hoja de Trabajo para listado'!$BC$151:$CB$151,0)),0)+IFERROR(INDEX('Hoja de Trabajo para listado'!$DE$153:$DG$274,MATCH($A917,'Hoja de Trabajo para listado'!$DE$153:$DE$1048576,0),MATCH((CUADRO!O$4&amp;$E917),'Hoja de Trabajo para listado'!$DE$151:$DG$151,0)),0)+IFERROR(INDEX('Hoja de Trabajo para listado'!$CD$155:$DC$1048576,MATCH($A917,'Hoja de Trabajo para listado'!$CD$155:$CD$1048576,0),MATCH((CUADRO!O$4&amp;$E917),'Hoja de Trabajo para listado'!$CD$151:$DC$151,0)),0)</f>
        <v>0</v>
      </c>
      <c r="P917" s="241">
        <f ca="1">+IFERROR(INDEX('Hoja de Trabajo para listado'!$A$155:$Z$1048576,MATCH($A917,'Hoja de Trabajo para listado'!$A$155:$A$1048576,0),MATCH((CUADRO!P$4&amp;$E917),'Hoja de Trabajo para listado'!$A$151:$Z$151,0)),0)+IFERROR(INDEX('Hoja de Trabajo para listado'!$AB$155:$BA$1048576,MATCH($A917,'Hoja de Trabajo para listado'!$AB$155:$AB$1048576,0),MATCH((CUADRO!P$4&amp;$E917),'Hoja de Trabajo para listado'!$AB$151:$BA$151,0)),0)+IFERROR(INDEX('Hoja de Trabajo para listado'!$BC$155:$CB$1048576,MATCH($A917,'Hoja de Trabajo para listado'!$BC$155:$BC$1048576,0),MATCH((CUADRO!P$4&amp;$E917),'Hoja de Trabajo para listado'!$BC$151:$CB$151,0)),0)+IFERROR(INDEX('Hoja de Trabajo para listado'!$DE$153:$DG$274,MATCH($A917,'Hoja de Trabajo para listado'!$DE$153:$DE$1048576,0),MATCH((CUADRO!P$4&amp;$E917),'Hoja de Trabajo para listado'!$DE$151:$DG$151,0)),0)+IFERROR(INDEX('Hoja de Trabajo para listado'!$CD$155:$DC$1048576,MATCH($A917,'Hoja de Trabajo para listado'!$CD$155:$CD$1048576,0),MATCH((CUADRO!P$4&amp;$E917),'Hoja de Trabajo para listado'!$CD$151:$DC$151,0)),0)</f>
        <v>0</v>
      </c>
      <c r="Q917" s="241">
        <f ca="1">+IFERROR(INDEX('Hoja de Trabajo para listado'!$A$155:$Z$1048576,MATCH($A917,'Hoja de Trabajo para listado'!$A$155:$A$1048576,0),MATCH((CUADRO!Q$4&amp;$E917),'Hoja de Trabajo para listado'!$A$151:$Z$151,0)),0)+IFERROR(INDEX('Hoja de Trabajo para listado'!$AB$155:$BA$1048576,MATCH($A917,'Hoja de Trabajo para listado'!$AB$155:$AB$1048576,0),MATCH((CUADRO!Q$4&amp;$E917),'Hoja de Trabajo para listado'!$AB$151:$BA$151,0)),0)+IFERROR(INDEX('Hoja de Trabajo para listado'!$BC$155:$CB$1048576,MATCH($A917,'Hoja de Trabajo para listado'!$BC$155:$BC$1048576,0),MATCH((CUADRO!Q$4&amp;$E917),'Hoja de Trabajo para listado'!$BC$151:$CB$151,0)),0)+IFERROR(INDEX('Hoja de Trabajo para listado'!$DE$153:$DG$274,MATCH($A917,'Hoja de Trabajo para listado'!$DE$153:$DE$1048576,0),MATCH((CUADRO!Q$4&amp;$E917),'Hoja de Trabajo para listado'!$DE$151:$DG$151,0)),0)+IFERROR(INDEX('Hoja de Trabajo para listado'!$CD$155:$DC$1048576,MATCH($A917,'Hoja de Trabajo para listado'!$CD$155:$CD$1048576,0),MATCH((CUADRO!Q$4&amp;$E917),'Hoja de Trabajo para listado'!$CD$151:$DC$151,0)),0)</f>
        <v>0</v>
      </c>
      <c r="R917" s="241">
        <f t="shared" ca="1" si="35"/>
        <v>0</v>
      </c>
      <c r="S917" s="247"/>
      <c r="T917" s="241">
        <f ca="1">+T918</f>
        <v>0</v>
      </c>
      <c r="U917" s="240">
        <f t="shared" si="36"/>
        <v>1</v>
      </c>
      <c r="V917" s="327" t="str">
        <f>+VLOOKUP(A917,bd_lista!$A$3:$E$592,5,FALSE)</f>
        <v>Gobiernos Autonomos Municipales</v>
      </c>
      <c r="W917" s="397" t="str">
        <f>+V917</f>
        <v>Gobiernos Autonomos Municipales</v>
      </c>
      <c r="X917" s="240">
        <f>+VLOOKUP(A917,[4]Sheet1!$A$13:$D$744,4,FALSE)</f>
        <v>0</v>
      </c>
      <c r="Y917" s="240" t="e">
        <f>+VLOOKUP(X917,bd_lista!$A$3:$C$592,3,FALSE)</f>
        <v>#N/A</v>
      </c>
      <c r="Z917" s="290">
        <f>+X917</f>
        <v>0</v>
      </c>
      <c r="AA917" s="291" t="e">
        <f>+Y917</f>
        <v>#N/A</v>
      </c>
    </row>
    <row r="918" spans="1:27" customFormat="1" ht="15" hidden="1" customHeight="1">
      <c r="A918" s="32">
        <v>1601</v>
      </c>
      <c r="B918" s="394"/>
      <c r="C918" s="245" t="str">
        <f>+VLOOKUP(A918,bd_lista!$A$3:$C$592,3,FALSE)</f>
        <v>Gobierno Autónomo Municipal de Tarija</v>
      </c>
      <c r="D918" s="396"/>
      <c r="E918" s="242" t="s">
        <v>1304</v>
      </c>
      <c r="F918" s="243">
        <f ca="1">+IFERROR(INDEX('Hoja de Trabajo para listado'!$A$155:$Z$1048576,MATCH($A918,'Hoja de Trabajo para listado'!$A$155:$A$1048576,0),MATCH((CUADRO!F$4&amp;$E918),'Hoja de Trabajo para listado'!$A$151:$Z$151,0)),0)+IFERROR(INDEX('Hoja de Trabajo para listado'!$AB$155:$BA$1048576,MATCH($A918,'Hoja de Trabajo para listado'!$AB$155:$AB$1048576,0),MATCH((CUADRO!F$4&amp;$E918),'Hoja de Trabajo para listado'!$AB$151:$BA$151,0)),0)+IFERROR(INDEX('Hoja de Trabajo para listado'!$BC$155:$CB$1048576,MATCH($A918,'Hoja de Trabajo para listado'!$BC$155:$BC$1048576,0),MATCH((CUADRO!F$4&amp;$E918),'Hoja de Trabajo para listado'!$BC$151:$CB$151,0)),0)+IFERROR(INDEX('Hoja de Trabajo para listado'!$DE$153:$DG$274,MATCH($A918,'Hoja de Trabajo para listado'!$DE$153:$DE$1048576,0),MATCH((CUADRO!F$4&amp;$E918),'Hoja de Trabajo para listado'!$DE$151:$DG$151,0)),0)+IFERROR(INDEX('Hoja de Trabajo para listado'!$CD$155:$DC$1048576,MATCH($A918,'Hoja de Trabajo para listado'!$CD$155:$CD$1048576,0),MATCH((CUADRO!F$4&amp;$E918),'Hoja de Trabajo para listado'!$CD$151:$DC$151,0)),0)</f>
        <v>0</v>
      </c>
      <c r="G918" s="243">
        <f ca="1">+IFERROR(INDEX('Hoja de Trabajo para listado'!$A$155:$Z$1048576,MATCH($A918,'Hoja de Trabajo para listado'!$A$155:$A$1048576,0),MATCH((CUADRO!G$4&amp;$E918),'Hoja de Trabajo para listado'!$A$151:$Z$151,0)),0)+IFERROR(INDEX('Hoja de Trabajo para listado'!$AB$155:$BA$1048576,MATCH($A918,'Hoja de Trabajo para listado'!$AB$155:$AB$1048576,0),MATCH((CUADRO!G$4&amp;$E918),'Hoja de Trabajo para listado'!$AB$151:$BA$151,0)),0)+IFERROR(INDEX('Hoja de Trabajo para listado'!$BC$155:$CB$1048576,MATCH($A918,'Hoja de Trabajo para listado'!$BC$155:$BC$1048576,0),MATCH((CUADRO!G$4&amp;$E918),'Hoja de Trabajo para listado'!$BC$151:$CB$151,0)),0)+IFERROR(INDEX('Hoja de Trabajo para listado'!$DE$153:$DG$274,MATCH($A918,'Hoja de Trabajo para listado'!$DE$153:$DE$1048576,0),MATCH((CUADRO!G$4&amp;$E918),'Hoja de Trabajo para listado'!$DE$151:$DG$151,0)),0)+IFERROR(INDEX('Hoja de Trabajo para listado'!$CD$155:$DC$1048576,MATCH($A918,'Hoja de Trabajo para listado'!$CD$155:$CD$1048576,0),MATCH((CUADRO!G$4&amp;$E918),'Hoja de Trabajo para listado'!$CD$151:$DC$151,0)),0)</f>
        <v>0</v>
      </c>
      <c r="H918" s="243">
        <f ca="1">+IFERROR(INDEX('Hoja de Trabajo para listado'!$A$155:$Z$1048576,MATCH($A918,'Hoja de Trabajo para listado'!$A$155:$A$1048576,0),MATCH((CUADRO!H$4&amp;$E918),'Hoja de Trabajo para listado'!$A$151:$Z$151,0)),0)+IFERROR(INDEX('Hoja de Trabajo para listado'!$AB$155:$BA$1048576,MATCH($A918,'Hoja de Trabajo para listado'!$AB$155:$AB$1048576,0),MATCH((CUADRO!H$4&amp;$E918),'Hoja de Trabajo para listado'!$AB$151:$BA$151,0)),0)+IFERROR(INDEX('Hoja de Trabajo para listado'!$BC$155:$CB$1048576,MATCH($A918,'Hoja de Trabajo para listado'!$BC$155:$BC$1048576,0),MATCH((CUADRO!H$4&amp;$E918),'Hoja de Trabajo para listado'!$BC$151:$CB$151,0)),0)+IFERROR(INDEX('Hoja de Trabajo para listado'!$DE$153:$DG$274,MATCH($A918,'Hoja de Trabajo para listado'!$DE$153:$DE$1048576,0),MATCH((CUADRO!H$4&amp;$E918),'Hoja de Trabajo para listado'!$DE$151:$DG$151,0)),0)+IFERROR(INDEX('Hoja de Trabajo para listado'!$CD$155:$DC$1048576,MATCH($A918,'Hoja de Trabajo para listado'!$CD$155:$CD$1048576,0),MATCH((CUADRO!H$4&amp;$E918),'Hoja de Trabajo para listado'!$CD$151:$DC$151,0)),0)</f>
        <v>0</v>
      </c>
      <c r="I918" s="243">
        <f ca="1">+IFERROR(INDEX('Hoja de Trabajo para listado'!$A$155:$Z$1048576,MATCH($A918,'Hoja de Trabajo para listado'!$A$155:$A$1048576,0),MATCH((CUADRO!I$4&amp;$E918),'Hoja de Trabajo para listado'!$A$151:$Z$151,0)),0)+IFERROR(INDEX('Hoja de Trabajo para listado'!$AB$155:$BA$1048576,MATCH($A918,'Hoja de Trabajo para listado'!$AB$155:$AB$1048576,0),MATCH((CUADRO!I$4&amp;$E918),'Hoja de Trabajo para listado'!$AB$151:$BA$151,0)),0)+IFERROR(INDEX('Hoja de Trabajo para listado'!$BC$155:$CB$1048576,MATCH($A918,'Hoja de Trabajo para listado'!$BC$155:$BC$1048576,0),MATCH((CUADRO!I$4&amp;$E918),'Hoja de Trabajo para listado'!$BC$151:$CB$151,0)),0)+IFERROR(INDEX('Hoja de Trabajo para listado'!$DE$153:$DG$274,MATCH($A918,'Hoja de Trabajo para listado'!$DE$153:$DE$1048576,0),MATCH((CUADRO!I$4&amp;$E918),'Hoja de Trabajo para listado'!$DE$151:$DG$151,0)),0)+IFERROR(INDEX('Hoja de Trabajo para listado'!$CD$155:$DC$1048576,MATCH($A918,'Hoja de Trabajo para listado'!$CD$155:$CD$1048576,0),MATCH((CUADRO!I$4&amp;$E918),'Hoja de Trabajo para listado'!$CD$151:$DC$151,0)),0)</f>
        <v>0</v>
      </c>
      <c r="J918" s="243">
        <f ca="1">+IFERROR(INDEX('Hoja de Trabajo para listado'!$A$155:$Z$1048576,MATCH($A918,'Hoja de Trabajo para listado'!$A$155:$A$1048576,0),MATCH((CUADRO!J$4&amp;$E918),'Hoja de Trabajo para listado'!$A$151:$Z$151,0)),0)+IFERROR(INDEX('Hoja de Trabajo para listado'!$AB$155:$BA$1048576,MATCH($A918,'Hoja de Trabajo para listado'!$AB$155:$AB$1048576,0),MATCH((CUADRO!J$4&amp;$E918),'Hoja de Trabajo para listado'!$AB$151:$BA$151,0)),0)+IFERROR(INDEX('Hoja de Trabajo para listado'!$BC$155:$CB$1048576,MATCH($A918,'Hoja de Trabajo para listado'!$BC$155:$BC$1048576,0),MATCH((CUADRO!J$4&amp;$E918),'Hoja de Trabajo para listado'!$BC$151:$CB$151,0)),0)+IFERROR(INDEX('Hoja de Trabajo para listado'!$DE$153:$DG$274,MATCH($A918,'Hoja de Trabajo para listado'!$DE$153:$DE$1048576,0),MATCH((CUADRO!J$4&amp;$E918),'Hoja de Trabajo para listado'!$DE$151:$DG$151,0)),0)+IFERROR(INDEX('Hoja de Trabajo para listado'!$CD$155:$DC$1048576,MATCH($A918,'Hoja de Trabajo para listado'!$CD$155:$CD$1048576,0),MATCH((CUADRO!J$4&amp;$E918),'Hoja de Trabajo para listado'!$CD$151:$DC$151,0)),0)</f>
        <v>0</v>
      </c>
      <c r="K918" s="243">
        <f ca="1">+IFERROR(INDEX('Hoja de Trabajo para listado'!$A$155:$Z$1048576,MATCH($A918,'Hoja de Trabajo para listado'!$A$155:$A$1048576,0),MATCH((CUADRO!K$4&amp;$E918),'Hoja de Trabajo para listado'!$A$151:$Z$151,0)),0)+IFERROR(INDEX('Hoja de Trabajo para listado'!$AB$155:$BA$1048576,MATCH($A918,'Hoja de Trabajo para listado'!$AB$155:$AB$1048576,0),MATCH((CUADRO!K$4&amp;$E918),'Hoja de Trabajo para listado'!$AB$151:$BA$151,0)),0)+IFERROR(INDEX('Hoja de Trabajo para listado'!$BC$155:$CB$1048576,MATCH($A918,'Hoja de Trabajo para listado'!$BC$155:$BC$1048576,0),MATCH((CUADRO!K$4&amp;$E918),'Hoja de Trabajo para listado'!$BC$151:$CB$151,0)),0)+IFERROR(INDEX('Hoja de Trabajo para listado'!$DE$153:$DG$274,MATCH($A918,'Hoja de Trabajo para listado'!$DE$153:$DE$1048576,0),MATCH((CUADRO!K$4&amp;$E918),'Hoja de Trabajo para listado'!$DE$151:$DG$151,0)),0)+IFERROR(INDEX('Hoja de Trabajo para listado'!$CD$155:$DC$1048576,MATCH($A918,'Hoja de Trabajo para listado'!$CD$155:$CD$1048576,0),MATCH((CUADRO!K$4&amp;$E918),'Hoja de Trabajo para listado'!$CD$151:$DC$151,0)),0)</f>
        <v>0</v>
      </c>
      <c r="L918" s="243">
        <f ca="1">+IFERROR(INDEX('Hoja de Trabajo para listado'!$A$155:$Z$1048576,MATCH($A918,'Hoja de Trabajo para listado'!$A$155:$A$1048576,0),MATCH((CUADRO!L$4&amp;$E918),'Hoja de Trabajo para listado'!$A$151:$Z$151,0)),0)+IFERROR(INDEX('Hoja de Trabajo para listado'!$AB$155:$BA$1048576,MATCH($A918,'Hoja de Trabajo para listado'!$AB$155:$AB$1048576,0),MATCH((CUADRO!L$4&amp;$E918),'Hoja de Trabajo para listado'!$AB$151:$BA$151,0)),0)+IFERROR(INDEX('Hoja de Trabajo para listado'!$BC$155:$CB$1048576,MATCH($A918,'Hoja de Trabajo para listado'!$BC$155:$BC$1048576,0),MATCH((CUADRO!L$4&amp;$E918),'Hoja de Trabajo para listado'!$BC$151:$CB$151,0)),0)+IFERROR(INDEX('Hoja de Trabajo para listado'!$DE$153:$DG$274,MATCH($A918,'Hoja de Trabajo para listado'!$DE$153:$DE$1048576,0),MATCH((CUADRO!L$4&amp;$E918),'Hoja de Trabajo para listado'!$DE$151:$DG$151,0)),0)+IFERROR(INDEX('Hoja de Trabajo para listado'!$CD$155:$DC$1048576,MATCH($A918,'Hoja de Trabajo para listado'!$CD$155:$CD$1048576,0),MATCH((CUADRO!L$4&amp;$E918),'Hoja de Trabajo para listado'!$CD$151:$DC$151,0)),0)</f>
        <v>0</v>
      </c>
      <c r="M918" s="243">
        <f ca="1">+IFERROR(INDEX('Hoja de Trabajo para listado'!$A$155:$Z$1048576,MATCH($A918,'Hoja de Trabajo para listado'!$A$155:$A$1048576,0),MATCH((CUADRO!M$4&amp;$E918),'Hoja de Trabajo para listado'!$A$151:$Z$151,0)),0)+IFERROR(INDEX('Hoja de Trabajo para listado'!$AB$155:$BA$1048576,MATCH($A918,'Hoja de Trabajo para listado'!$AB$155:$AB$1048576,0),MATCH((CUADRO!M$4&amp;$E918),'Hoja de Trabajo para listado'!$AB$151:$BA$151,0)),0)+IFERROR(INDEX('Hoja de Trabajo para listado'!$BC$155:$CB$1048576,MATCH($A918,'Hoja de Trabajo para listado'!$BC$155:$BC$1048576,0),MATCH((CUADRO!M$4&amp;$E918),'Hoja de Trabajo para listado'!$BC$151:$CB$151,0)),0)+IFERROR(INDEX('Hoja de Trabajo para listado'!$DE$153:$DG$274,MATCH($A918,'Hoja de Trabajo para listado'!$DE$153:$DE$1048576,0),MATCH((CUADRO!M$4&amp;$E918),'Hoja de Trabajo para listado'!$DE$151:$DG$151,0)),0)+IFERROR(INDEX('Hoja de Trabajo para listado'!$CD$155:$DC$1048576,MATCH($A918,'Hoja de Trabajo para listado'!$CD$155:$CD$1048576,0),MATCH((CUADRO!M$4&amp;$E918),'Hoja de Trabajo para listado'!$CD$151:$DC$151,0)),0)</f>
        <v>0</v>
      </c>
      <c r="N918" s="243">
        <f ca="1">+IFERROR(INDEX('Hoja de Trabajo para listado'!$A$155:$Z$1048576,MATCH($A918,'Hoja de Trabajo para listado'!$A$155:$A$1048576,0),MATCH((CUADRO!N$4&amp;$E918),'Hoja de Trabajo para listado'!$A$151:$Z$151,0)),0)+IFERROR(INDEX('Hoja de Trabajo para listado'!$AB$155:$BA$1048576,MATCH($A918,'Hoja de Trabajo para listado'!$AB$155:$AB$1048576,0),MATCH((CUADRO!N$4&amp;$E918),'Hoja de Trabajo para listado'!$AB$151:$BA$151,0)),0)+IFERROR(INDEX('Hoja de Trabajo para listado'!$BC$155:$CB$1048576,MATCH($A918,'Hoja de Trabajo para listado'!$BC$155:$BC$1048576,0),MATCH((CUADRO!N$4&amp;$E918),'Hoja de Trabajo para listado'!$BC$151:$CB$151,0)),0)+IFERROR(INDEX('Hoja de Trabajo para listado'!$DE$153:$DG$274,MATCH($A918,'Hoja de Trabajo para listado'!$DE$153:$DE$1048576,0),MATCH((CUADRO!N$4&amp;$E918),'Hoja de Trabajo para listado'!$DE$151:$DG$151,0)),0)+IFERROR(INDEX('Hoja de Trabajo para listado'!$CD$155:$DC$1048576,MATCH($A918,'Hoja de Trabajo para listado'!$CD$155:$CD$1048576,0),MATCH((CUADRO!N$4&amp;$E918),'Hoja de Trabajo para listado'!$CD$151:$DC$151,0)),0)</f>
        <v>0</v>
      </c>
      <c r="O918" s="243">
        <f ca="1">+IFERROR(INDEX('Hoja de Trabajo para listado'!$A$155:$Z$1048576,MATCH($A918,'Hoja de Trabajo para listado'!$A$155:$A$1048576,0),MATCH((CUADRO!O$4&amp;$E918),'Hoja de Trabajo para listado'!$A$151:$Z$151,0)),0)+IFERROR(INDEX('Hoja de Trabajo para listado'!$AB$155:$BA$1048576,MATCH($A918,'Hoja de Trabajo para listado'!$AB$155:$AB$1048576,0),MATCH((CUADRO!O$4&amp;$E918),'Hoja de Trabajo para listado'!$AB$151:$BA$151,0)),0)+IFERROR(INDEX('Hoja de Trabajo para listado'!$BC$155:$CB$1048576,MATCH($A918,'Hoja de Trabajo para listado'!$BC$155:$BC$1048576,0),MATCH((CUADRO!O$4&amp;$E918),'Hoja de Trabajo para listado'!$BC$151:$CB$151,0)),0)+IFERROR(INDEX('Hoja de Trabajo para listado'!$DE$153:$DG$274,MATCH($A918,'Hoja de Trabajo para listado'!$DE$153:$DE$1048576,0),MATCH((CUADRO!O$4&amp;$E918),'Hoja de Trabajo para listado'!$DE$151:$DG$151,0)),0)+IFERROR(INDEX('Hoja de Trabajo para listado'!$CD$155:$DC$1048576,MATCH($A918,'Hoja de Trabajo para listado'!$CD$155:$CD$1048576,0),MATCH((CUADRO!O$4&amp;$E918),'Hoja de Trabajo para listado'!$CD$151:$DC$151,0)),0)</f>
        <v>0</v>
      </c>
      <c r="P918" s="243">
        <f ca="1">+IFERROR(INDEX('Hoja de Trabajo para listado'!$A$155:$Z$1048576,MATCH($A918,'Hoja de Trabajo para listado'!$A$155:$A$1048576,0),MATCH((CUADRO!P$4&amp;$E918),'Hoja de Trabajo para listado'!$A$151:$Z$151,0)),0)+IFERROR(INDEX('Hoja de Trabajo para listado'!$AB$155:$BA$1048576,MATCH($A918,'Hoja de Trabajo para listado'!$AB$155:$AB$1048576,0),MATCH((CUADRO!P$4&amp;$E918),'Hoja de Trabajo para listado'!$AB$151:$BA$151,0)),0)+IFERROR(INDEX('Hoja de Trabajo para listado'!$BC$155:$CB$1048576,MATCH($A918,'Hoja de Trabajo para listado'!$BC$155:$BC$1048576,0),MATCH((CUADRO!P$4&amp;$E918),'Hoja de Trabajo para listado'!$BC$151:$CB$151,0)),0)+IFERROR(INDEX('Hoja de Trabajo para listado'!$DE$153:$DG$274,MATCH($A918,'Hoja de Trabajo para listado'!$DE$153:$DE$1048576,0),MATCH((CUADRO!P$4&amp;$E918),'Hoja de Trabajo para listado'!$DE$151:$DG$151,0)),0)+IFERROR(INDEX('Hoja de Trabajo para listado'!$CD$155:$DC$1048576,MATCH($A918,'Hoja de Trabajo para listado'!$CD$155:$CD$1048576,0),MATCH((CUADRO!P$4&amp;$E918),'Hoja de Trabajo para listado'!$CD$151:$DC$151,0)),0)</f>
        <v>0</v>
      </c>
      <c r="Q918" s="243">
        <f ca="1">+IFERROR(INDEX('Hoja de Trabajo para listado'!$A$155:$Z$1048576,MATCH($A918,'Hoja de Trabajo para listado'!$A$155:$A$1048576,0),MATCH((CUADRO!Q$4&amp;$E918),'Hoja de Trabajo para listado'!$A$151:$Z$151,0)),0)+IFERROR(INDEX('Hoja de Trabajo para listado'!$AB$155:$BA$1048576,MATCH($A918,'Hoja de Trabajo para listado'!$AB$155:$AB$1048576,0),MATCH((CUADRO!Q$4&amp;$E918),'Hoja de Trabajo para listado'!$AB$151:$BA$151,0)),0)+IFERROR(INDEX('Hoja de Trabajo para listado'!$BC$155:$CB$1048576,MATCH($A918,'Hoja de Trabajo para listado'!$BC$155:$BC$1048576,0),MATCH((CUADRO!Q$4&amp;$E918),'Hoja de Trabajo para listado'!$BC$151:$CB$151,0)),0)+IFERROR(INDEX('Hoja de Trabajo para listado'!$DE$153:$DG$274,MATCH($A918,'Hoja de Trabajo para listado'!$DE$153:$DE$1048576,0),MATCH((CUADRO!Q$4&amp;$E918),'Hoja de Trabajo para listado'!$DE$151:$DG$151,0)),0)+IFERROR(INDEX('Hoja de Trabajo para listado'!$CD$155:$DC$1048576,MATCH($A918,'Hoja de Trabajo para listado'!$CD$155:$CD$1048576,0),MATCH((CUADRO!Q$4&amp;$E918),'Hoja de Trabajo para listado'!$CD$151:$DC$151,0)),0)</f>
        <v>0</v>
      </c>
      <c r="R918" s="243">
        <f t="shared" ca="1" si="35"/>
        <v>0</v>
      </c>
      <c r="S918" s="256">
        <f ca="1">+R917+R918</f>
        <v>0</v>
      </c>
      <c r="T918" s="243">
        <f ca="1">+S918</f>
        <v>0</v>
      </c>
      <c r="U918" s="242">
        <f t="shared" si="36"/>
        <v>2</v>
      </c>
      <c r="V918" s="327" t="str">
        <f>+VLOOKUP(A918,bd_lista!$A$3:$E$592,5,FALSE)</f>
        <v>Gobiernos Autonomos Municipales</v>
      </c>
      <c r="W918" s="398"/>
      <c r="X918" s="240">
        <f>+VLOOKUP(A918,[4]Sheet1!$A$13:$D$744,4,FALSE)</f>
        <v>0</v>
      </c>
      <c r="Y918" s="240" t="e">
        <f>+VLOOKUP(X918,bd_lista!$A$3:$C$592,3,FALSE)</f>
        <v>#N/A</v>
      </c>
      <c r="Z918" s="288"/>
      <c r="AA918" s="289"/>
    </row>
    <row r="919" spans="1:27" customFormat="1" ht="15" hidden="1" customHeight="1">
      <c r="A919" s="32">
        <v>1602</v>
      </c>
      <c r="B919" s="393">
        <f>+A919</f>
        <v>1602</v>
      </c>
      <c r="C919" s="245" t="str">
        <f>+VLOOKUP(A919,bd_lista!$A$3:$C$592,3,FALSE)</f>
        <v>Gobierno Autónomo Municipal de Padcaya</v>
      </c>
      <c r="D919" s="395" t="str">
        <f>+C919</f>
        <v>Gobierno Autónomo Municipal de Padcaya</v>
      </c>
      <c r="E919" s="240" t="s">
        <v>1303</v>
      </c>
      <c r="F919" s="241">
        <f ca="1">+IFERROR(INDEX('Hoja de Trabajo para listado'!$A$155:$Z$1048576,MATCH($A919,'Hoja de Trabajo para listado'!$A$155:$A$1048576,0),MATCH((CUADRO!F$4&amp;$E919),'Hoja de Trabajo para listado'!$A$151:$Z$151,0)),0)+IFERROR(INDEX('Hoja de Trabajo para listado'!$AB$155:$BA$1048576,MATCH($A919,'Hoja de Trabajo para listado'!$AB$155:$AB$1048576,0),MATCH((CUADRO!F$4&amp;$E919),'Hoja de Trabajo para listado'!$AB$151:$BA$151,0)),0)+IFERROR(INDEX('Hoja de Trabajo para listado'!$BC$155:$CB$1048576,MATCH($A919,'Hoja de Trabajo para listado'!$BC$155:$BC$1048576,0),MATCH((CUADRO!F$4&amp;$E919),'Hoja de Trabajo para listado'!$BC$151:$CB$151,0)),0)+IFERROR(INDEX('Hoja de Trabajo para listado'!$DE$153:$DG$274,MATCH($A919,'Hoja de Trabajo para listado'!$DE$153:$DE$1048576,0),MATCH((CUADRO!F$4&amp;$E919),'Hoja de Trabajo para listado'!$DE$151:$DG$151,0)),0)+IFERROR(INDEX('Hoja de Trabajo para listado'!$CD$155:$DC$1048576,MATCH($A919,'Hoja de Trabajo para listado'!$CD$155:$CD$1048576,0),MATCH((CUADRO!F$4&amp;$E919),'Hoja de Trabajo para listado'!$CD$151:$DC$151,0)),0)</f>
        <v>0</v>
      </c>
      <c r="G919" s="241">
        <f ca="1">+IFERROR(INDEX('Hoja de Trabajo para listado'!$A$155:$Z$1048576,MATCH($A919,'Hoja de Trabajo para listado'!$A$155:$A$1048576,0),MATCH((CUADRO!G$4&amp;$E919),'Hoja de Trabajo para listado'!$A$151:$Z$151,0)),0)+IFERROR(INDEX('Hoja de Trabajo para listado'!$AB$155:$BA$1048576,MATCH($A919,'Hoja de Trabajo para listado'!$AB$155:$AB$1048576,0),MATCH((CUADRO!G$4&amp;$E919),'Hoja de Trabajo para listado'!$AB$151:$BA$151,0)),0)+IFERROR(INDEX('Hoja de Trabajo para listado'!$BC$155:$CB$1048576,MATCH($A919,'Hoja de Trabajo para listado'!$BC$155:$BC$1048576,0),MATCH((CUADRO!G$4&amp;$E919),'Hoja de Trabajo para listado'!$BC$151:$CB$151,0)),0)+IFERROR(INDEX('Hoja de Trabajo para listado'!$DE$153:$DG$274,MATCH($A919,'Hoja de Trabajo para listado'!$DE$153:$DE$1048576,0),MATCH((CUADRO!G$4&amp;$E919),'Hoja de Trabajo para listado'!$DE$151:$DG$151,0)),0)+IFERROR(INDEX('Hoja de Trabajo para listado'!$CD$155:$DC$1048576,MATCH($A919,'Hoja de Trabajo para listado'!$CD$155:$CD$1048576,0),MATCH((CUADRO!G$4&amp;$E919),'Hoja de Trabajo para listado'!$CD$151:$DC$151,0)),0)</f>
        <v>0</v>
      </c>
      <c r="H919" s="241">
        <f ca="1">+IFERROR(INDEX('Hoja de Trabajo para listado'!$A$155:$Z$1048576,MATCH($A919,'Hoja de Trabajo para listado'!$A$155:$A$1048576,0),MATCH((CUADRO!H$4&amp;$E919),'Hoja de Trabajo para listado'!$A$151:$Z$151,0)),0)+IFERROR(INDEX('Hoja de Trabajo para listado'!$AB$155:$BA$1048576,MATCH($A919,'Hoja de Trabajo para listado'!$AB$155:$AB$1048576,0),MATCH((CUADRO!H$4&amp;$E919),'Hoja de Trabajo para listado'!$AB$151:$BA$151,0)),0)+IFERROR(INDEX('Hoja de Trabajo para listado'!$BC$155:$CB$1048576,MATCH($A919,'Hoja de Trabajo para listado'!$BC$155:$BC$1048576,0),MATCH((CUADRO!H$4&amp;$E919),'Hoja de Trabajo para listado'!$BC$151:$CB$151,0)),0)+IFERROR(INDEX('Hoja de Trabajo para listado'!$DE$153:$DG$274,MATCH($A919,'Hoja de Trabajo para listado'!$DE$153:$DE$1048576,0),MATCH((CUADRO!H$4&amp;$E919),'Hoja de Trabajo para listado'!$DE$151:$DG$151,0)),0)+IFERROR(INDEX('Hoja de Trabajo para listado'!$CD$155:$DC$1048576,MATCH($A919,'Hoja de Trabajo para listado'!$CD$155:$CD$1048576,0),MATCH((CUADRO!H$4&amp;$E919),'Hoja de Trabajo para listado'!$CD$151:$DC$151,0)),0)</f>
        <v>0</v>
      </c>
      <c r="I919" s="241">
        <f ca="1">+IFERROR(INDEX('Hoja de Trabajo para listado'!$A$155:$Z$1048576,MATCH($A919,'Hoja de Trabajo para listado'!$A$155:$A$1048576,0),MATCH((CUADRO!I$4&amp;$E919),'Hoja de Trabajo para listado'!$A$151:$Z$151,0)),0)+IFERROR(INDEX('Hoja de Trabajo para listado'!$AB$155:$BA$1048576,MATCH($A919,'Hoja de Trabajo para listado'!$AB$155:$AB$1048576,0),MATCH((CUADRO!I$4&amp;$E919),'Hoja de Trabajo para listado'!$AB$151:$BA$151,0)),0)+IFERROR(INDEX('Hoja de Trabajo para listado'!$BC$155:$CB$1048576,MATCH($A919,'Hoja de Trabajo para listado'!$BC$155:$BC$1048576,0),MATCH((CUADRO!I$4&amp;$E919),'Hoja de Trabajo para listado'!$BC$151:$CB$151,0)),0)+IFERROR(INDEX('Hoja de Trabajo para listado'!$DE$153:$DG$274,MATCH($A919,'Hoja de Trabajo para listado'!$DE$153:$DE$1048576,0),MATCH((CUADRO!I$4&amp;$E919),'Hoja de Trabajo para listado'!$DE$151:$DG$151,0)),0)+IFERROR(INDEX('Hoja de Trabajo para listado'!$CD$155:$DC$1048576,MATCH($A919,'Hoja de Trabajo para listado'!$CD$155:$CD$1048576,0),MATCH((CUADRO!I$4&amp;$E919),'Hoja de Trabajo para listado'!$CD$151:$DC$151,0)),0)</f>
        <v>0</v>
      </c>
      <c r="J919" s="241">
        <f ca="1">+IFERROR(INDEX('Hoja de Trabajo para listado'!$A$155:$Z$1048576,MATCH($A919,'Hoja de Trabajo para listado'!$A$155:$A$1048576,0),MATCH((CUADRO!J$4&amp;$E919),'Hoja de Trabajo para listado'!$A$151:$Z$151,0)),0)+IFERROR(INDEX('Hoja de Trabajo para listado'!$AB$155:$BA$1048576,MATCH($A919,'Hoja de Trabajo para listado'!$AB$155:$AB$1048576,0),MATCH((CUADRO!J$4&amp;$E919),'Hoja de Trabajo para listado'!$AB$151:$BA$151,0)),0)+IFERROR(INDEX('Hoja de Trabajo para listado'!$BC$155:$CB$1048576,MATCH($A919,'Hoja de Trabajo para listado'!$BC$155:$BC$1048576,0),MATCH((CUADRO!J$4&amp;$E919),'Hoja de Trabajo para listado'!$BC$151:$CB$151,0)),0)+IFERROR(INDEX('Hoja de Trabajo para listado'!$DE$153:$DG$274,MATCH($A919,'Hoja de Trabajo para listado'!$DE$153:$DE$1048576,0),MATCH((CUADRO!J$4&amp;$E919),'Hoja de Trabajo para listado'!$DE$151:$DG$151,0)),0)+IFERROR(INDEX('Hoja de Trabajo para listado'!$CD$155:$DC$1048576,MATCH($A919,'Hoja de Trabajo para listado'!$CD$155:$CD$1048576,0),MATCH((CUADRO!J$4&amp;$E919),'Hoja de Trabajo para listado'!$CD$151:$DC$151,0)),0)</f>
        <v>0</v>
      </c>
      <c r="K919" s="241">
        <f ca="1">+IFERROR(INDEX('Hoja de Trabajo para listado'!$A$155:$Z$1048576,MATCH($A919,'Hoja de Trabajo para listado'!$A$155:$A$1048576,0),MATCH((CUADRO!K$4&amp;$E919),'Hoja de Trabajo para listado'!$A$151:$Z$151,0)),0)+IFERROR(INDEX('Hoja de Trabajo para listado'!$AB$155:$BA$1048576,MATCH($A919,'Hoja de Trabajo para listado'!$AB$155:$AB$1048576,0),MATCH((CUADRO!K$4&amp;$E919),'Hoja de Trabajo para listado'!$AB$151:$BA$151,0)),0)+IFERROR(INDEX('Hoja de Trabajo para listado'!$BC$155:$CB$1048576,MATCH($A919,'Hoja de Trabajo para listado'!$BC$155:$BC$1048576,0),MATCH((CUADRO!K$4&amp;$E919),'Hoja de Trabajo para listado'!$BC$151:$CB$151,0)),0)+IFERROR(INDEX('Hoja de Trabajo para listado'!$DE$153:$DG$274,MATCH($A919,'Hoja de Trabajo para listado'!$DE$153:$DE$1048576,0),MATCH((CUADRO!K$4&amp;$E919),'Hoja de Trabajo para listado'!$DE$151:$DG$151,0)),0)+IFERROR(INDEX('Hoja de Trabajo para listado'!$CD$155:$DC$1048576,MATCH($A919,'Hoja de Trabajo para listado'!$CD$155:$CD$1048576,0),MATCH((CUADRO!K$4&amp;$E919),'Hoja de Trabajo para listado'!$CD$151:$DC$151,0)),0)</f>
        <v>0</v>
      </c>
      <c r="L919" s="241">
        <f ca="1">+IFERROR(INDEX('Hoja de Trabajo para listado'!$A$155:$Z$1048576,MATCH($A919,'Hoja de Trabajo para listado'!$A$155:$A$1048576,0),MATCH((CUADRO!L$4&amp;$E919),'Hoja de Trabajo para listado'!$A$151:$Z$151,0)),0)+IFERROR(INDEX('Hoja de Trabajo para listado'!$AB$155:$BA$1048576,MATCH($A919,'Hoja de Trabajo para listado'!$AB$155:$AB$1048576,0),MATCH((CUADRO!L$4&amp;$E919),'Hoja de Trabajo para listado'!$AB$151:$BA$151,0)),0)+IFERROR(INDEX('Hoja de Trabajo para listado'!$BC$155:$CB$1048576,MATCH($A919,'Hoja de Trabajo para listado'!$BC$155:$BC$1048576,0),MATCH((CUADRO!L$4&amp;$E919),'Hoja de Trabajo para listado'!$BC$151:$CB$151,0)),0)+IFERROR(INDEX('Hoja de Trabajo para listado'!$DE$153:$DG$274,MATCH($A919,'Hoja de Trabajo para listado'!$DE$153:$DE$1048576,0),MATCH((CUADRO!L$4&amp;$E919),'Hoja de Trabajo para listado'!$DE$151:$DG$151,0)),0)+IFERROR(INDEX('Hoja de Trabajo para listado'!$CD$155:$DC$1048576,MATCH($A919,'Hoja de Trabajo para listado'!$CD$155:$CD$1048576,0),MATCH((CUADRO!L$4&amp;$E919),'Hoja de Trabajo para listado'!$CD$151:$DC$151,0)),0)</f>
        <v>0</v>
      </c>
      <c r="M919" s="241">
        <f ca="1">+IFERROR(INDEX('Hoja de Trabajo para listado'!$A$155:$Z$1048576,MATCH($A919,'Hoja de Trabajo para listado'!$A$155:$A$1048576,0),MATCH((CUADRO!M$4&amp;$E919),'Hoja de Trabajo para listado'!$A$151:$Z$151,0)),0)+IFERROR(INDEX('Hoja de Trabajo para listado'!$AB$155:$BA$1048576,MATCH($A919,'Hoja de Trabajo para listado'!$AB$155:$AB$1048576,0),MATCH((CUADRO!M$4&amp;$E919),'Hoja de Trabajo para listado'!$AB$151:$BA$151,0)),0)+IFERROR(INDEX('Hoja de Trabajo para listado'!$BC$155:$CB$1048576,MATCH($A919,'Hoja de Trabajo para listado'!$BC$155:$BC$1048576,0),MATCH((CUADRO!M$4&amp;$E919),'Hoja de Trabajo para listado'!$BC$151:$CB$151,0)),0)+IFERROR(INDEX('Hoja de Trabajo para listado'!$DE$153:$DG$274,MATCH($A919,'Hoja de Trabajo para listado'!$DE$153:$DE$1048576,0),MATCH((CUADRO!M$4&amp;$E919),'Hoja de Trabajo para listado'!$DE$151:$DG$151,0)),0)+IFERROR(INDEX('Hoja de Trabajo para listado'!$CD$155:$DC$1048576,MATCH($A919,'Hoja de Trabajo para listado'!$CD$155:$CD$1048576,0),MATCH((CUADRO!M$4&amp;$E919),'Hoja de Trabajo para listado'!$CD$151:$DC$151,0)),0)</f>
        <v>0</v>
      </c>
      <c r="N919" s="241">
        <f ca="1">+IFERROR(INDEX('Hoja de Trabajo para listado'!$A$155:$Z$1048576,MATCH($A919,'Hoja de Trabajo para listado'!$A$155:$A$1048576,0),MATCH((CUADRO!N$4&amp;$E919),'Hoja de Trabajo para listado'!$A$151:$Z$151,0)),0)+IFERROR(INDEX('Hoja de Trabajo para listado'!$AB$155:$BA$1048576,MATCH($A919,'Hoja de Trabajo para listado'!$AB$155:$AB$1048576,0),MATCH((CUADRO!N$4&amp;$E919),'Hoja de Trabajo para listado'!$AB$151:$BA$151,0)),0)+IFERROR(INDEX('Hoja de Trabajo para listado'!$BC$155:$CB$1048576,MATCH($A919,'Hoja de Trabajo para listado'!$BC$155:$BC$1048576,0),MATCH((CUADRO!N$4&amp;$E919),'Hoja de Trabajo para listado'!$BC$151:$CB$151,0)),0)+IFERROR(INDEX('Hoja de Trabajo para listado'!$DE$153:$DG$274,MATCH($A919,'Hoja de Trabajo para listado'!$DE$153:$DE$1048576,0),MATCH((CUADRO!N$4&amp;$E919),'Hoja de Trabajo para listado'!$DE$151:$DG$151,0)),0)+IFERROR(INDEX('Hoja de Trabajo para listado'!$CD$155:$DC$1048576,MATCH($A919,'Hoja de Trabajo para listado'!$CD$155:$CD$1048576,0),MATCH((CUADRO!N$4&amp;$E919),'Hoja de Trabajo para listado'!$CD$151:$DC$151,0)),0)</f>
        <v>0</v>
      </c>
      <c r="O919" s="241">
        <f ca="1">+IFERROR(INDEX('Hoja de Trabajo para listado'!$A$155:$Z$1048576,MATCH($A919,'Hoja de Trabajo para listado'!$A$155:$A$1048576,0),MATCH((CUADRO!O$4&amp;$E919),'Hoja de Trabajo para listado'!$A$151:$Z$151,0)),0)+IFERROR(INDEX('Hoja de Trabajo para listado'!$AB$155:$BA$1048576,MATCH($A919,'Hoja de Trabajo para listado'!$AB$155:$AB$1048576,0),MATCH((CUADRO!O$4&amp;$E919),'Hoja de Trabajo para listado'!$AB$151:$BA$151,0)),0)+IFERROR(INDEX('Hoja de Trabajo para listado'!$BC$155:$CB$1048576,MATCH($A919,'Hoja de Trabajo para listado'!$BC$155:$BC$1048576,0),MATCH((CUADRO!O$4&amp;$E919),'Hoja de Trabajo para listado'!$BC$151:$CB$151,0)),0)+IFERROR(INDEX('Hoja de Trabajo para listado'!$DE$153:$DG$274,MATCH($A919,'Hoja de Trabajo para listado'!$DE$153:$DE$1048576,0),MATCH((CUADRO!O$4&amp;$E919),'Hoja de Trabajo para listado'!$DE$151:$DG$151,0)),0)+IFERROR(INDEX('Hoja de Trabajo para listado'!$CD$155:$DC$1048576,MATCH($A919,'Hoja de Trabajo para listado'!$CD$155:$CD$1048576,0),MATCH((CUADRO!O$4&amp;$E919),'Hoja de Trabajo para listado'!$CD$151:$DC$151,0)),0)</f>
        <v>0</v>
      </c>
      <c r="P919" s="241">
        <f ca="1">+IFERROR(INDEX('Hoja de Trabajo para listado'!$A$155:$Z$1048576,MATCH($A919,'Hoja de Trabajo para listado'!$A$155:$A$1048576,0),MATCH((CUADRO!P$4&amp;$E919),'Hoja de Trabajo para listado'!$A$151:$Z$151,0)),0)+IFERROR(INDEX('Hoja de Trabajo para listado'!$AB$155:$BA$1048576,MATCH($A919,'Hoja de Trabajo para listado'!$AB$155:$AB$1048576,0),MATCH((CUADRO!P$4&amp;$E919),'Hoja de Trabajo para listado'!$AB$151:$BA$151,0)),0)+IFERROR(INDEX('Hoja de Trabajo para listado'!$BC$155:$CB$1048576,MATCH($A919,'Hoja de Trabajo para listado'!$BC$155:$BC$1048576,0),MATCH((CUADRO!P$4&amp;$E919),'Hoja de Trabajo para listado'!$BC$151:$CB$151,0)),0)+IFERROR(INDEX('Hoja de Trabajo para listado'!$DE$153:$DG$274,MATCH($A919,'Hoja de Trabajo para listado'!$DE$153:$DE$1048576,0),MATCH((CUADRO!P$4&amp;$E919),'Hoja de Trabajo para listado'!$DE$151:$DG$151,0)),0)+IFERROR(INDEX('Hoja de Trabajo para listado'!$CD$155:$DC$1048576,MATCH($A919,'Hoja de Trabajo para listado'!$CD$155:$CD$1048576,0),MATCH((CUADRO!P$4&amp;$E919),'Hoja de Trabajo para listado'!$CD$151:$DC$151,0)),0)</f>
        <v>0</v>
      </c>
      <c r="Q919" s="241">
        <f ca="1">+IFERROR(INDEX('Hoja de Trabajo para listado'!$A$155:$Z$1048576,MATCH($A919,'Hoja de Trabajo para listado'!$A$155:$A$1048576,0),MATCH((CUADRO!Q$4&amp;$E919),'Hoja de Trabajo para listado'!$A$151:$Z$151,0)),0)+IFERROR(INDEX('Hoja de Trabajo para listado'!$AB$155:$BA$1048576,MATCH($A919,'Hoja de Trabajo para listado'!$AB$155:$AB$1048576,0),MATCH((CUADRO!Q$4&amp;$E919),'Hoja de Trabajo para listado'!$AB$151:$BA$151,0)),0)+IFERROR(INDEX('Hoja de Trabajo para listado'!$BC$155:$CB$1048576,MATCH($A919,'Hoja de Trabajo para listado'!$BC$155:$BC$1048576,0),MATCH((CUADRO!Q$4&amp;$E919),'Hoja de Trabajo para listado'!$BC$151:$CB$151,0)),0)+IFERROR(INDEX('Hoja de Trabajo para listado'!$DE$153:$DG$274,MATCH($A919,'Hoja de Trabajo para listado'!$DE$153:$DE$1048576,0),MATCH((CUADRO!Q$4&amp;$E919),'Hoja de Trabajo para listado'!$DE$151:$DG$151,0)),0)+IFERROR(INDEX('Hoja de Trabajo para listado'!$CD$155:$DC$1048576,MATCH($A919,'Hoja de Trabajo para listado'!$CD$155:$CD$1048576,0),MATCH((CUADRO!Q$4&amp;$E919),'Hoja de Trabajo para listado'!$CD$151:$DC$151,0)),0)</f>
        <v>0</v>
      </c>
      <c r="R919" s="241">
        <f t="shared" ca="1" si="35"/>
        <v>0</v>
      </c>
      <c r="S919" s="247"/>
      <c r="T919" s="241">
        <f ca="1">+T920</f>
        <v>0</v>
      </c>
      <c r="U919" s="240">
        <f t="shared" si="36"/>
        <v>1</v>
      </c>
      <c r="V919" s="327" t="str">
        <f>+VLOOKUP(A919,bd_lista!$A$3:$E$592,5,FALSE)</f>
        <v>Gobiernos Autonomos Municipales</v>
      </c>
      <c r="W919" s="397" t="str">
        <f>+V919</f>
        <v>Gobiernos Autonomos Municipales</v>
      </c>
      <c r="X919" s="240">
        <f>+VLOOKUP(A919,[4]Sheet1!$A$13:$D$744,4,FALSE)</f>
        <v>0</v>
      </c>
      <c r="Y919" s="240" t="e">
        <f>+VLOOKUP(X919,bd_lista!$A$3:$C$592,3,FALSE)</f>
        <v>#N/A</v>
      </c>
      <c r="Z919" s="290">
        <f>+X919</f>
        <v>0</v>
      </c>
      <c r="AA919" s="291" t="e">
        <f>+Y919</f>
        <v>#N/A</v>
      </c>
    </row>
    <row r="920" spans="1:27" customFormat="1" ht="15" hidden="1" customHeight="1">
      <c r="A920" s="32">
        <v>1602</v>
      </c>
      <c r="B920" s="394"/>
      <c r="C920" s="245" t="str">
        <f>+VLOOKUP(A920,bd_lista!$A$3:$C$592,3,FALSE)</f>
        <v>Gobierno Autónomo Municipal de Padcaya</v>
      </c>
      <c r="D920" s="396"/>
      <c r="E920" s="242" t="s">
        <v>1304</v>
      </c>
      <c r="F920" s="243">
        <f ca="1">+IFERROR(INDEX('Hoja de Trabajo para listado'!$A$155:$Z$1048576,MATCH($A920,'Hoja de Trabajo para listado'!$A$155:$A$1048576,0),MATCH((CUADRO!F$4&amp;$E920),'Hoja de Trabajo para listado'!$A$151:$Z$151,0)),0)+IFERROR(INDEX('Hoja de Trabajo para listado'!$AB$155:$BA$1048576,MATCH($A920,'Hoja de Trabajo para listado'!$AB$155:$AB$1048576,0),MATCH((CUADRO!F$4&amp;$E920),'Hoja de Trabajo para listado'!$AB$151:$BA$151,0)),0)+IFERROR(INDEX('Hoja de Trabajo para listado'!$BC$155:$CB$1048576,MATCH($A920,'Hoja de Trabajo para listado'!$BC$155:$BC$1048576,0),MATCH((CUADRO!F$4&amp;$E920),'Hoja de Trabajo para listado'!$BC$151:$CB$151,0)),0)+IFERROR(INDEX('Hoja de Trabajo para listado'!$DE$153:$DG$274,MATCH($A920,'Hoja de Trabajo para listado'!$DE$153:$DE$1048576,0),MATCH((CUADRO!F$4&amp;$E920),'Hoja de Trabajo para listado'!$DE$151:$DG$151,0)),0)+IFERROR(INDEX('Hoja de Trabajo para listado'!$CD$155:$DC$1048576,MATCH($A920,'Hoja de Trabajo para listado'!$CD$155:$CD$1048576,0),MATCH((CUADRO!F$4&amp;$E920),'Hoja de Trabajo para listado'!$CD$151:$DC$151,0)),0)</f>
        <v>0</v>
      </c>
      <c r="G920" s="243">
        <f ca="1">+IFERROR(INDEX('Hoja de Trabajo para listado'!$A$155:$Z$1048576,MATCH($A920,'Hoja de Trabajo para listado'!$A$155:$A$1048576,0),MATCH((CUADRO!G$4&amp;$E920),'Hoja de Trabajo para listado'!$A$151:$Z$151,0)),0)+IFERROR(INDEX('Hoja de Trabajo para listado'!$AB$155:$BA$1048576,MATCH($A920,'Hoja de Trabajo para listado'!$AB$155:$AB$1048576,0),MATCH((CUADRO!G$4&amp;$E920),'Hoja de Trabajo para listado'!$AB$151:$BA$151,0)),0)+IFERROR(INDEX('Hoja de Trabajo para listado'!$BC$155:$CB$1048576,MATCH($A920,'Hoja de Trabajo para listado'!$BC$155:$BC$1048576,0),MATCH((CUADRO!G$4&amp;$E920),'Hoja de Trabajo para listado'!$BC$151:$CB$151,0)),0)+IFERROR(INDEX('Hoja de Trabajo para listado'!$DE$153:$DG$274,MATCH($A920,'Hoja de Trabajo para listado'!$DE$153:$DE$1048576,0),MATCH((CUADRO!G$4&amp;$E920),'Hoja de Trabajo para listado'!$DE$151:$DG$151,0)),0)+IFERROR(INDEX('Hoja de Trabajo para listado'!$CD$155:$DC$1048576,MATCH($A920,'Hoja de Trabajo para listado'!$CD$155:$CD$1048576,0),MATCH((CUADRO!G$4&amp;$E920),'Hoja de Trabajo para listado'!$CD$151:$DC$151,0)),0)</f>
        <v>0</v>
      </c>
      <c r="H920" s="243">
        <f ca="1">+IFERROR(INDEX('Hoja de Trabajo para listado'!$A$155:$Z$1048576,MATCH($A920,'Hoja de Trabajo para listado'!$A$155:$A$1048576,0),MATCH((CUADRO!H$4&amp;$E920),'Hoja de Trabajo para listado'!$A$151:$Z$151,0)),0)+IFERROR(INDEX('Hoja de Trabajo para listado'!$AB$155:$BA$1048576,MATCH($A920,'Hoja de Trabajo para listado'!$AB$155:$AB$1048576,0),MATCH((CUADRO!H$4&amp;$E920),'Hoja de Trabajo para listado'!$AB$151:$BA$151,0)),0)+IFERROR(INDEX('Hoja de Trabajo para listado'!$BC$155:$CB$1048576,MATCH($A920,'Hoja de Trabajo para listado'!$BC$155:$BC$1048576,0),MATCH((CUADRO!H$4&amp;$E920),'Hoja de Trabajo para listado'!$BC$151:$CB$151,0)),0)+IFERROR(INDEX('Hoja de Trabajo para listado'!$DE$153:$DG$274,MATCH($A920,'Hoja de Trabajo para listado'!$DE$153:$DE$1048576,0),MATCH((CUADRO!H$4&amp;$E920),'Hoja de Trabajo para listado'!$DE$151:$DG$151,0)),0)+IFERROR(INDEX('Hoja de Trabajo para listado'!$CD$155:$DC$1048576,MATCH($A920,'Hoja de Trabajo para listado'!$CD$155:$CD$1048576,0),MATCH((CUADRO!H$4&amp;$E920),'Hoja de Trabajo para listado'!$CD$151:$DC$151,0)),0)</f>
        <v>0</v>
      </c>
      <c r="I920" s="243">
        <f ca="1">+IFERROR(INDEX('Hoja de Trabajo para listado'!$A$155:$Z$1048576,MATCH($A920,'Hoja de Trabajo para listado'!$A$155:$A$1048576,0),MATCH((CUADRO!I$4&amp;$E920),'Hoja de Trabajo para listado'!$A$151:$Z$151,0)),0)+IFERROR(INDEX('Hoja de Trabajo para listado'!$AB$155:$BA$1048576,MATCH($A920,'Hoja de Trabajo para listado'!$AB$155:$AB$1048576,0),MATCH((CUADRO!I$4&amp;$E920),'Hoja de Trabajo para listado'!$AB$151:$BA$151,0)),0)+IFERROR(INDEX('Hoja de Trabajo para listado'!$BC$155:$CB$1048576,MATCH($A920,'Hoja de Trabajo para listado'!$BC$155:$BC$1048576,0),MATCH((CUADRO!I$4&amp;$E920),'Hoja de Trabajo para listado'!$BC$151:$CB$151,0)),0)+IFERROR(INDEX('Hoja de Trabajo para listado'!$DE$153:$DG$274,MATCH($A920,'Hoja de Trabajo para listado'!$DE$153:$DE$1048576,0),MATCH((CUADRO!I$4&amp;$E920),'Hoja de Trabajo para listado'!$DE$151:$DG$151,0)),0)+IFERROR(INDEX('Hoja de Trabajo para listado'!$CD$155:$DC$1048576,MATCH($A920,'Hoja de Trabajo para listado'!$CD$155:$CD$1048576,0),MATCH((CUADRO!I$4&amp;$E920),'Hoja de Trabajo para listado'!$CD$151:$DC$151,0)),0)</f>
        <v>0</v>
      </c>
      <c r="J920" s="243">
        <f ca="1">+IFERROR(INDEX('Hoja de Trabajo para listado'!$A$155:$Z$1048576,MATCH($A920,'Hoja de Trabajo para listado'!$A$155:$A$1048576,0),MATCH((CUADRO!J$4&amp;$E920),'Hoja de Trabajo para listado'!$A$151:$Z$151,0)),0)+IFERROR(INDEX('Hoja de Trabajo para listado'!$AB$155:$BA$1048576,MATCH($A920,'Hoja de Trabajo para listado'!$AB$155:$AB$1048576,0),MATCH((CUADRO!J$4&amp;$E920),'Hoja de Trabajo para listado'!$AB$151:$BA$151,0)),0)+IFERROR(INDEX('Hoja de Trabajo para listado'!$BC$155:$CB$1048576,MATCH($A920,'Hoja de Trabajo para listado'!$BC$155:$BC$1048576,0),MATCH((CUADRO!J$4&amp;$E920),'Hoja de Trabajo para listado'!$BC$151:$CB$151,0)),0)+IFERROR(INDEX('Hoja de Trabajo para listado'!$DE$153:$DG$274,MATCH($A920,'Hoja de Trabajo para listado'!$DE$153:$DE$1048576,0),MATCH((CUADRO!J$4&amp;$E920),'Hoja de Trabajo para listado'!$DE$151:$DG$151,0)),0)+IFERROR(INDEX('Hoja de Trabajo para listado'!$CD$155:$DC$1048576,MATCH($A920,'Hoja de Trabajo para listado'!$CD$155:$CD$1048576,0),MATCH((CUADRO!J$4&amp;$E920),'Hoja de Trabajo para listado'!$CD$151:$DC$151,0)),0)</f>
        <v>0</v>
      </c>
      <c r="K920" s="243">
        <f ca="1">+IFERROR(INDEX('Hoja de Trabajo para listado'!$A$155:$Z$1048576,MATCH($A920,'Hoja de Trabajo para listado'!$A$155:$A$1048576,0),MATCH((CUADRO!K$4&amp;$E920),'Hoja de Trabajo para listado'!$A$151:$Z$151,0)),0)+IFERROR(INDEX('Hoja de Trabajo para listado'!$AB$155:$BA$1048576,MATCH($A920,'Hoja de Trabajo para listado'!$AB$155:$AB$1048576,0),MATCH((CUADRO!K$4&amp;$E920),'Hoja de Trabajo para listado'!$AB$151:$BA$151,0)),0)+IFERROR(INDEX('Hoja de Trabajo para listado'!$BC$155:$CB$1048576,MATCH($A920,'Hoja de Trabajo para listado'!$BC$155:$BC$1048576,0),MATCH((CUADRO!K$4&amp;$E920),'Hoja de Trabajo para listado'!$BC$151:$CB$151,0)),0)+IFERROR(INDEX('Hoja de Trabajo para listado'!$DE$153:$DG$274,MATCH($A920,'Hoja de Trabajo para listado'!$DE$153:$DE$1048576,0),MATCH((CUADRO!K$4&amp;$E920),'Hoja de Trabajo para listado'!$DE$151:$DG$151,0)),0)+IFERROR(INDEX('Hoja de Trabajo para listado'!$CD$155:$DC$1048576,MATCH($A920,'Hoja de Trabajo para listado'!$CD$155:$CD$1048576,0),MATCH((CUADRO!K$4&amp;$E920),'Hoja de Trabajo para listado'!$CD$151:$DC$151,0)),0)</f>
        <v>0</v>
      </c>
      <c r="L920" s="243">
        <f ca="1">+IFERROR(INDEX('Hoja de Trabajo para listado'!$A$155:$Z$1048576,MATCH($A920,'Hoja de Trabajo para listado'!$A$155:$A$1048576,0),MATCH((CUADRO!L$4&amp;$E920),'Hoja de Trabajo para listado'!$A$151:$Z$151,0)),0)+IFERROR(INDEX('Hoja de Trabajo para listado'!$AB$155:$BA$1048576,MATCH($A920,'Hoja de Trabajo para listado'!$AB$155:$AB$1048576,0),MATCH((CUADRO!L$4&amp;$E920),'Hoja de Trabajo para listado'!$AB$151:$BA$151,0)),0)+IFERROR(INDEX('Hoja de Trabajo para listado'!$BC$155:$CB$1048576,MATCH($A920,'Hoja de Trabajo para listado'!$BC$155:$BC$1048576,0),MATCH((CUADRO!L$4&amp;$E920),'Hoja de Trabajo para listado'!$BC$151:$CB$151,0)),0)+IFERROR(INDEX('Hoja de Trabajo para listado'!$DE$153:$DG$274,MATCH($A920,'Hoja de Trabajo para listado'!$DE$153:$DE$1048576,0),MATCH((CUADRO!L$4&amp;$E920),'Hoja de Trabajo para listado'!$DE$151:$DG$151,0)),0)+IFERROR(INDEX('Hoja de Trabajo para listado'!$CD$155:$DC$1048576,MATCH($A920,'Hoja de Trabajo para listado'!$CD$155:$CD$1048576,0),MATCH((CUADRO!L$4&amp;$E920),'Hoja de Trabajo para listado'!$CD$151:$DC$151,0)),0)</f>
        <v>0</v>
      </c>
      <c r="M920" s="243">
        <f ca="1">+IFERROR(INDEX('Hoja de Trabajo para listado'!$A$155:$Z$1048576,MATCH($A920,'Hoja de Trabajo para listado'!$A$155:$A$1048576,0),MATCH((CUADRO!M$4&amp;$E920),'Hoja de Trabajo para listado'!$A$151:$Z$151,0)),0)+IFERROR(INDEX('Hoja de Trabajo para listado'!$AB$155:$BA$1048576,MATCH($A920,'Hoja de Trabajo para listado'!$AB$155:$AB$1048576,0),MATCH((CUADRO!M$4&amp;$E920),'Hoja de Trabajo para listado'!$AB$151:$BA$151,0)),0)+IFERROR(INDEX('Hoja de Trabajo para listado'!$BC$155:$CB$1048576,MATCH($A920,'Hoja de Trabajo para listado'!$BC$155:$BC$1048576,0),MATCH((CUADRO!M$4&amp;$E920),'Hoja de Trabajo para listado'!$BC$151:$CB$151,0)),0)+IFERROR(INDEX('Hoja de Trabajo para listado'!$DE$153:$DG$274,MATCH($A920,'Hoja de Trabajo para listado'!$DE$153:$DE$1048576,0),MATCH((CUADRO!M$4&amp;$E920),'Hoja de Trabajo para listado'!$DE$151:$DG$151,0)),0)+IFERROR(INDEX('Hoja de Trabajo para listado'!$CD$155:$DC$1048576,MATCH($A920,'Hoja de Trabajo para listado'!$CD$155:$CD$1048576,0),MATCH((CUADRO!M$4&amp;$E920),'Hoja de Trabajo para listado'!$CD$151:$DC$151,0)),0)</f>
        <v>0</v>
      </c>
      <c r="N920" s="243">
        <f ca="1">+IFERROR(INDEX('Hoja de Trabajo para listado'!$A$155:$Z$1048576,MATCH($A920,'Hoja de Trabajo para listado'!$A$155:$A$1048576,0),MATCH((CUADRO!N$4&amp;$E920),'Hoja de Trabajo para listado'!$A$151:$Z$151,0)),0)+IFERROR(INDEX('Hoja de Trabajo para listado'!$AB$155:$BA$1048576,MATCH($A920,'Hoja de Trabajo para listado'!$AB$155:$AB$1048576,0),MATCH((CUADRO!N$4&amp;$E920),'Hoja de Trabajo para listado'!$AB$151:$BA$151,0)),0)+IFERROR(INDEX('Hoja de Trabajo para listado'!$BC$155:$CB$1048576,MATCH($A920,'Hoja de Trabajo para listado'!$BC$155:$BC$1048576,0),MATCH((CUADRO!N$4&amp;$E920),'Hoja de Trabajo para listado'!$BC$151:$CB$151,0)),0)+IFERROR(INDEX('Hoja de Trabajo para listado'!$DE$153:$DG$274,MATCH($A920,'Hoja de Trabajo para listado'!$DE$153:$DE$1048576,0),MATCH((CUADRO!N$4&amp;$E920),'Hoja de Trabajo para listado'!$DE$151:$DG$151,0)),0)+IFERROR(INDEX('Hoja de Trabajo para listado'!$CD$155:$DC$1048576,MATCH($A920,'Hoja de Trabajo para listado'!$CD$155:$CD$1048576,0),MATCH((CUADRO!N$4&amp;$E920),'Hoja de Trabajo para listado'!$CD$151:$DC$151,0)),0)</f>
        <v>0</v>
      </c>
      <c r="O920" s="243">
        <f ca="1">+IFERROR(INDEX('Hoja de Trabajo para listado'!$A$155:$Z$1048576,MATCH($A920,'Hoja de Trabajo para listado'!$A$155:$A$1048576,0),MATCH((CUADRO!O$4&amp;$E920),'Hoja de Trabajo para listado'!$A$151:$Z$151,0)),0)+IFERROR(INDEX('Hoja de Trabajo para listado'!$AB$155:$BA$1048576,MATCH($A920,'Hoja de Trabajo para listado'!$AB$155:$AB$1048576,0),MATCH((CUADRO!O$4&amp;$E920),'Hoja de Trabajo para listado'!$AB$151:$BA$151,0)),0)+IFERROR(INDEX('Hoja de Trabajo para listado'!$BC$155:$CB$1048576,MATCH($A920,'Hoja de Trabajo para listado'!$BC$155:$BC$1048576,0),MATCH((CUADRO!O$4&amp;$E920),'Hoja de Trabajo para listado'!$BC$151:$CB$151,0)),0)+IFERROR(INDEX('Hoja de Trabajo para listado'!$DE$153:$DG$274,MATCH($A920,'Hoja de Trabajo para listado'!$DE$153:$DE$1048576,0),MATCH((CUADRO!O$4&amp;$E920),'Hoja de Trabajo para listado'!$DE$151:$DG$151,0)),0)+IFERROR(INDEX('Hoja de Trabajo para listado'!$CD$155:$DC$1048576,MATCH($A920,'Hoja de Trabajo para listado'!$CD$155:$CD$1048576,0),MATCH((CUADRO!O$4&amp;$E920),'Hoja de Trabajo para listado'!$CD$151:$DC$151,0)),0)</f>
        <v>0</v>
      </c>
      <c r="P920" s="243">
        <f ca="1">+IFERROR(INDEX('Hoja de Trabajo para listado'!$A$155:$Z$1048576,MATCH($A920,'Hoja de Trabajo para listado'!$A$155:$A$1048576,0),MATCH((CUADRO!P$4&amp;$E920),'Hoja de Trabajo para listado'!$A$151:$Z$151,0)),0)+IFERROR(INDEX('Hoja de Trabajo para listado'!$AB$155:$BA$1048576,MATCH($A920,'Hoja de Trabajo para listado'!$AB$155:$AB$1048576,0),MATCH((CUADRO!P$4&amp;$E920),'Hoja de Trabajo para listado'!$AB$151:$BA$151,0)),0)+IFERROR(INDEX('Hoja de Trabajo para listado'!$BC$155:$CB$1048576,MATCH($A920,'Hoja de Trabajo para listado'!$BC$155:$BC$1048576,0),MATCH((CUADRO!P$4&amp;$E920),'Hoja de Trabajo para listado'!$BC$151:$CB$151,0)),0)+IFERROR(INDEX('Hoja de Trabajo para listado'!$DE$153:$DG$274,MATCH($A920,'Hoja de Trabajo para listado'!$DE$153:$DE$1048576,0),MATCH((CUADRO!P$4&amp;$E920),'Hoja de Trabajo para listado'!$DE$151:$DG$151,0)),0)+IFERROR(INDEX('Hoja de Trabajo para listado'!$CD$155:$DC$1048576,MATCH($A920,'Hoja de Trabajo para listado'!$CD$155:$CD$1048576,0),MATCH((CUADRO!P$4&amp;$E920),'Hoja de Trabajo para listado'!$CD$151:$DC$151,0)),0)</f>
        <v>0</v>
      </c>
      <c r="Q920" s="243">
        <f ca="1">+IFERROR(INDEX('Hoja de Trabajo para listado'!$A$155:$Z$1048576,MATCH($A920,'Hoja de Trabajo para listado'!$A$155:$A$1048576,0),MATCH((CUADRO!Q$4&amp;$E920),'Hoja de Trabajo para listado'!$A$151:$Z$151,0)),0)+IFERROR(INDEX('Hoja de Trabajo para listado'!$AB$155:$BA$1048576,MATCH($A920,'Hoja de Trabajo para listado'!$AB$155:$AB$1048576,0),MATCH((CUADRO!Q$4&amp;$E920),'Hoja de Trabajo para listado'!$AB$151:$BA$151,0)),0)+IFERROR(INDEX('Hoja de Trabajo para listado'!$BC$155:$CB$1048576,MATCH($A920,'Hoja de Trabajo para listado'!$BC$155:$BC$1048576,0),MATCH((CUADRO!Q$4&amp;$E920),'Hoja de Trabajo para listado'!$BC$151:$CB$151,0)),0)+IFERROR(INDEX('Hoja de Trabajo para listado'!$DE$153:$DG$274,MATCH($A920,'Hoja de Trabajo para listado'!$DE$153:$DE$1048576,0),MATCH((CUADRO!Q$4&amp;$E920),'Hoja de Trabajo para listado'!$DE$151:$DG$151,0)),0)+IFERROR(INDEX('Hoja de Trabajo para listado'!$CD$155:$DC$1048576,MATCH($A920,'Hoja de Trabajo para listado'!$CD$155:$CD$1048576,0),MATCH((CUADRO!Q$4&amp;$E920),'Hoja de Trabajo para listado'!$CD$151:$DC$151,0)),0)</f>
        <v>0</v>
      </c>
      <c r="R920" s="243">
        <f t="shared" ca="1" si="35"/>
        <v>0</v>
      </c>
      <c r="S920" s="256">
        <f ca="1">+R919+R920</f>
        <v>0</v>
      </c>
      <c r="T920" s="243">
        <f ca="1">+S920</f>
        <v>0</v>
      </c>
      <c r="U920" s="242">
        <f t="shared" si="36"/>
        <v>2</v>
      </c>
      <c r="V920" s="327" t="str">
        <f>+VLOOKUP(A920,bd_lista!$A$3:$E$592,5,FALSE)</f>
        <v>Gobiernos Autonomos Municipales</v>
      </c>
      <c r="W920" s="398"/>
      <c r="X920" s="240">
        <f>+VLOOKUP(A920,[4]Sheet1!$A$13:$D$744,4,FALSE)</f>
        <v>0</v>
      </c>
      <c r="Y920" s="240" t="e">
        <f>+VLOOKUP(X920,bd_lista!$A$3:$C$592,3,FALSE)</f>
        <v>#N/A</v>
      </c>
      <c r="Z920" s="288"/>
      <c r="AA920" s="289"/>
    </row>
    <row r="921" spans="1:27" customFormat="1" ht="15" hidden="1" customHeight="1">
      <c r="A921" s="32">
        <v>1603</v>
      </c>
      <c r="B921" s="393">
        <f>+A921</f>
        <v>1603</v>
      </c>
      <c r="C921" s="245" t="str">
        <f>+VLOOKUP(A921,bd_lista!$A$3:$C$592,3,FALSE)</f>
        <v>Gobierno Autónomo Municipal de Bermejo</v>
      </c>
      <c r="D921" s="395" t="str">
        <f>+C921</f>
        <v>Gobierno Autónomo Municipal de Bermejo</v>
      </c>
      <c r="E921" s="240" t="s">
        <v>1303</v>
      </c>
      <c r="F921" s="241">
        <f ca="1">+IFERROR(INDEX('Hoja de Trabajo para listado'!$A$155:$Z$1048576,MATCH($A921,'Hoja de Trabajo para listado'!$A$155:$A$1048576,0),MATCH((CUADRO!F$4&amp;$E921),'Hoja de Trabajo para listado'!$A$151:$Z$151,0)),0)+IFERROR(INDEX('Hoja de Trabajo para listado'!$AB$155:$BA$1048576,MATCH($A921,'Hoja de Trabajo para listado'!$AB$155:$AB$1048576,0),MATCH((CUADRO!F$4&amp;$E921),'Hoja de Trabajo para listado'!$AB$151:$BA$151,0)),0)+IFERROR(INDEX('Hoja de Trabajo para listado'!$BC$155:$CB$1048576,MATCH($A921,'Hoja de Trabajo para listado'!$BC$155:$BC$1048576,0),MATCH((CUADRO!F$4&amp;$E921),'Hoja de Trabajo para listado'!$BC$151:$CB$151,0)),0)+IFERROR(INDEX('Hoja de Trabajo para listado'!$DE$153:$DG$274,MATCH($A921,'Hoja de Trabajo para listado'!$DE$153:$DE$1048576,0),MATCH((CUADRO!F$4&amp;$E921),'Hoja de Trabajo para listado'!$DE$151:$DG$151,0)),0)+IFERROR(INDEX('Hoja de Trabajo para listado'!$CD$155:$DC$1048576,MATCH($A921,'Hoja de Trabajo para listado'!$CD$155:$CD$1048576,0),MATCH((CUADRO!F$4&amp;$E921),'Hoja de Trabajo para listado'!$CD$151:$DC$151,0)),0)</f>
        <v>0</v>
      </c>
      <c r="G921" s="241">
        <f ca="1">+IFERROR(INDEX('Hoja de Trabajo para listado'!$A$155:$Z$1048576,MATCH($A921,'Hoja de Trabajo para listado'!$A$155:$A$1048576,0),MATCH((CUADRO!G$4&amp;$E921),'Hoja de Trabajo para listado'!$A$151:$Z$151,0)),0)+IFERROR(INDEX('Hoja de Trabajo para listado'!$AB$155:$BA$1048576,MATCH($A921,'Hoja de Trabajo para listado'!$AB$155:$AB$1048576,0),MATCH((CUADRO!G$4&amp;$E921),'Hoja de Trabajo para listado'!$AB$151:$BA$151,0)),0)+IFERROR(INDEX('Hoja de Trabajo para listado'!$BC$155:$CB$1048576,MATCH($A921,'Hoja de Trabajo para listado'!$BC$155:$BC$1048576,0),MATCH((CUADRO!G$4&amp;$E921),'Hoja de Trabajo para listado'!$BC$151:$CB$151,0)),0)+IFERROR(INDEX('Hoja de Trabajo para listado'!$DE$153:$DG$274,MATCH($A921,'Hoja de Trabajo para listado'!$DE$153:$DE$1048576,0),MATCH((CUADRO!G$4&amp;$E921),'Hoja de Trabajo para listado'!$DE$151:$DG$151,0)),0)+IFERROR(INDEX('Hoja de Trabajo para listado'!$CD$155:$DC$1048576,MATCH($A921,'Hoja de Trabajo para listado'!$CD$155:$CD$1048576,0),MATCH((CUADRO!G$4&amp;$E921),'Hoja de Trabajo para listado'!$CD$151:$DC$151,0)),0)</f>
        <v>0</v>
      </c>
      <c r="H921" s="241">
        <f ca="1">+IFERROR(INDEX('Hoja de Trabajo para listado'!$A$155:$Z$1048576,MATCH($A921,'Hoja de Trabajo para listado'!$A$155:$A$1048576,0),MATCH((CUADRO!H$4&amp;$E921),'Hoja de Trabajo para listado'!$A$151:$Z$151,0)),0)+IFERROR(INDEX('Hoja de Trabajo para listado'!$AB$155:$BA$1048576,MATCH($A921,'Hoja de Trabajo para listado'!$AB$155:$AB$1048576,0),MATCH((CUADRO!H$4&amp;$E921),'Hoja de Trabajo para listado'!$AB$151:$BA$151,0)),0)+IFERROR(INDEX('Hoja de Trabajo para listado'!$BC$155:$CB$1048576,MATCH($A921,'Hoja de Trabajo para listado'!$BC$155:$BC$1048576,0),MATCH((CUADRO!H$4&amp;$E921),'Hoja de Trabajo para listado'!$BC$151:$CB$151,0)),0)+IFERROR(INDEX('Hoja de Trabajo para listado'!$DE$153:$DG$274,MATCH($A921,'Hoja de Trabajo para listado'!$DE$153:$DE$1048576,0),MATCH((CUADRO!H$4&amp;$E921),'Hoja de Trabajo para listado'!$DE$151:$DG$151,0)),0)+IFERROR(INDEX('Hoja de Trabajo para listado'!$CD$155:$DC$1048576,MATCH($A921,'Hoja de Trabajo para listado'!$CD$155:$CD$1048576,0),MATCH((CUADRO!H$4&amp;$E921),'Hoja de Trabajo para listado'!$CD$151:$DC$151,0)),0)</f>
        <v>0</v>
      </c>
      <c r="I921" s="241">
        <f ca="1">+IFERROR(INDEX('Hoja de Trabajo para listado'!$A$155:$Z$1048576,MATCH($A921,'Hoja de Trabajo para listado'!$A$155:$A$1048576,0),MATCH((CUADRO!I$4&amp;$E921),'Hoja de Trabajo para listado'!$A$151:$Z$151,0)),0)+IFERROR(INDEX('Hoja de Trabajo para listado'!$AB$155:$BA$1048576,MATCH($A921,'Hoja de Trabajo para listado'!$AB$155:$AB$1048576,0),MATCH((CUADRO!I$4&amp;$E921),'Hoja de Trabajo para listado'!$AB$151:$BA$151,0)),0)+IFERROR(INDEX('Hoja de Trabajo para listado'!$BC$155:$CB$1048576,MATCH($A921,'Hoja de Trabajo para listado'!$BC$155:$BC$1048576,0),MATCH((CUADRO!I$4&amp;$E921),'Hoja de Trabajo para listado'!$BC$151:$CB$151,0)),0)+IFERROR(INDEX('Hoja de Trabajo para listado'!$DE$153:$DG$274,MATCH($A921,'Hoja de Trabajo para listado'!$DE$153:$DE$1048576,0),MATCH((CUADRO!I$4&amp;$E921),'Hoja de Trabajo para listado'!$DE$151:$DG$151,0)),0)+IFERROR(INDEX('Hoja de Trabajo para listado'!$CD$155:$DC$1048576,MATCH($A921,'Hoja de Trabajo para listado'!$CD$155:$CD$1048576,0),MATCH((CUADRO!I$4&amp;$E921),'Hoja de Trabajo para listado'!$CD$151:$DC$151,0)),0)</f>
        <v>0</v>
      </c>
      <c r="J921" s="241">
        <f ca="1">+IFERROR(INDEX('Hoja de Trabajo para listado'!$A$155:$Z$1048576,MATCH($A921,'Hoja de Trabajo para listado'!$A$155:$A$1048576,0),MATCH((CUADRO!J$4&amp;$E921),'Hoja de Trabajo para listado'!$A$151:$Z$151,0)),0)+IFERROR(INDEX('Hoja de Trabajo para listado'!$AB$155:$BA$1048576,MATCH($A921,'Hoja de Trabajo para listado'!$AB$155:$AB$1048576,0),MATCH((CUADRO!J$4&amp;$E921),'Hoja de Trabajo para listado'!$AB$151:$BA$151,0)),0)+IFERROR(INDEX('Hoja de Trabajo para listado'!$BC$155:$CB$1048576,MATCH($A921,'Hoja de Trabajo para listado'!$BC$155:$BC$1048576,0),MATCH((CUADRO!J$4&amp;$E921),'Hoja de Trabajo para listado'!$BC$151:$CB$151,0)),0)+IFERROR(INDEX('Hoja de Trabajo para listado'!$DE$153:$DG$274,MATCH($A921,'Hoja de Trabajo para listado'!$DE$153:$DE$1048576,0),MATCH((CUADRO!J$4&amp;$E921),'Hoja de Trabajo para listado'!$DE$151:$DG$151,0)),0)+IFERROR(INDEX('Hoja de Trabajo para listado'!$CD$155:$DC$1048576,MATCH($A921,'Hoja de Trabajo para listado'!$CD$155:$CD$1048576,0),MATCH((CUADRO!J$4&amp;$E921),'Hoja de Trabajo para listado'!$CD$151:$DC$151,0)),0)</f>
        <v>0</v>
      </c>
      <c r="K921" s="241">
        <f ca="1">+IFERROR(INDEX('Hoja de Trabajo para listado'!$A$155:$Z$1048576,MATCH($A921,'Hoja de Trabajo para listado'!$A$155:$A$1048576,0),MATCH((CUADRO!K$4&amp;$E921),'Hoja de Trabajo para listado'!$A$151:$Z$151,0)),0)+IFERROR(INDEX('Hoja de Trabajo para listado'!$AB$155:$BA$1048576,MATCH($A921,'Hoja de Trabajo para listado'!$AB$155:$AB$1048576,0),MATCH((CUADRO!K$4&amp;$E921),'Hoja de Trabajo para listado'!$AB$151:$BA$151,0)),0)+IFERROR(INDEX('Hoja de Trabajo para listado'!$BC$155:$CB$1048576,MATCH($A921,'Hoja de Trabajo para listado'!$BC$155:$BC$1048576,0),MATCH((CUADRO!K$4&amp;$E921),'Hoja de Trabajo para listado'!$BC$151:$CB$151,0)),0)+IFERROR(INDEX('Hoja de Trabajo para listado'!$DE$153:$DG$274,MATCH($A921,'Hoja de Trabajo para listado'!$DE$153:$DE$1048576,0),MATCH((CUADRO!K$4&amp;$E921),'Hoja de Trabajo para listado'!$DE$151:$DG$151,0)),0)+IFERROR(INDEX('Hoja de Trabajo para listado'!$CD$155:$DC$1048576,MATCH($A921,'Hoja de Trabajo para listado'!$CD$155:$CD$1048576,0),MATCH((CUADRO!K$4&amp;$E921),'Hoja de Trabajo para listado'!$CD$151:$DC$151,0)),0)</f>
        <v>0</v>
      </c>
      <c r="L921" s="241">
        <f ca="1">+IFERROR(INDEX('Hoja de Trabajo para listado'!$A$155:$Z$1048576,MATCH($A921,'Hoja de Trabajo para listado'!$A$155:$A$1048576,0),MATCH((CUADRO!L$4&amp;$E921),'Hoja de Trabajo para listado'!$A$151:$Z$151,0)),0)+IFERROR(INDEX('Hoja de Trabajo para listado'!$AB$155:$BA$1048576,MATCH($A921,'Hoja de Trabajo para listado'!$AB$155:$AB$1048576,0),MATCH((CUADRO!L$4&amp;$E921),'Hoja de Trabajo para listado'!$AB$151:$BA$151,0)),0)+IFERROR(INDEX('Hoja de Trabajo para listado'!$BC$155:$CB$1048576,MATCH($A921,'Hoja de Trabajo para listado'!$BC$155:$BC$1048576,0),MATCH((CUADRO!L$4&amp;$E921),'Hoja de Trabajo para listado'!$BC$151:$CB$151,0)),0)+IFERROR(INDEX('Hoja de Trabajo para listado'!$DE$153:$DG$274,MATCH($A921,'Hoja de Trabajo para listado'!$DE$153:$DE$1048576,0),MATCH((CUADRO!L$4&amp;$E921),'Hoja de Trabajo para listado'!$DE$151:$DG$151,0)),0)+IFERROR(INDEX('Hoja de Trabajo para listado'!$CD$155:$DC$1048576,MATCH($A921,'Hoja de Trabajo para listado'!$CD$155:$CD$1048576,0),MATCH((CUADRO!L$4&amp;$E921),'Hoja de Trabajo para listado'!$CD$151:$DC$151,0)),0)</f>
        <v>0</v>
      </c>
      <c r="M921" s="241">
        <f ca="1">+IFERROR(INDEX('Hoja de Trabajo para listado'!$A$155:$Z$1048576,MATCH($A921,'Hoja de Trabajo para listado'!$A$155:$A$1048576,0),MATCH((CUADRO!M$4&amp;$E921),'Hoja de Trabajo para listado'!$A$151:$Z$151,0)),0)+IFERROR(INDEX('Hoja de Trabajo para listado'!$AB$155:$BA$1048576,MATCH($A921,'Hoja de Trabajo para listado'!$AB$155:$AB$1048576,0),MATCH((CUADRO!M$4&amp;$E921),'Hoja de Trabajo para listado'!$AB$151:$BA$151,0)),0)+IFERROR(INDEX('Hoja de Trabajo para listado'!$BC$155:$CB$1048576,MATCH($A921,'Hoja de Trabajo para listado'!$BC$155:$BC$1048576,0),MATCH((CUADRO!M$4&amp;$E921),'Hoja de Trabajo para listado'!$BC$151:$CB$151,0)),0)+IFERROR(INDEX('Hoja de Trabajo para listado'!$DE$153:$DG$274,MATCH($A921,'Hoja de Trabajo para listado'!$DE$153:$DE$1048576,0),MATCH((CUADRO!M$4&amp;$E921),'Hoja de Trabajo para listado'!$DE$151:$DG$151,0)),0)+IFERROR(INDEX('Hoja de Trabajo para listado'!$CD$155:$DC$1048576,MATCH($A921,'Hoja de Trabajo para listado'!$CD$155:$CD$1048576,0),MATCH((CUADRO!M$4&amp;$E921),'Hoja de Trabajo para listado'!$CD$151:$DC$151,0)),0)</f>
        <v>0</v>
      </c>
      <c r="N921" s="241">
        <f ca="1">+IFERROR(INDEX('Hoja de Trabajo para listado'!$A$155:$Z$1048576,MATCH($A921,'Hoja de Trabajo para listado'!$A$155:$A$1048576,0),MATCH((CUADRO!N$4&amp;$E921),'Hoja de Trabajo para listado'!$A$151:$Z$151,0)),0)+IFERROR(INDEX('Hoja de Trabajo para listado'!$AB$155:$BA$1048576,MATCH($A921,'Hoja de Trabajo para listado'!$AB$155:$AB$1048576,0),MATCH((CUADRO!N$4&amp;$E921),'Hoja de Trabajo para listado'!$AB$151:$BA$151,0)),0)+IFERROR(INDEX('Hoja de Trabajo para listado'!$BC$155:$CB$1048576,MATCH($A921,'Hoja de Trabajo para listado'!$BC$155:$BC$1048576,0),MATCH((CUADRO!N$4&amp;$E921),'Hoja de Trabajo para listado'!$BC$151:$CB$151,0)),0)+IFERROR(INDEX('Hoja de Trabajo para listado'!$DE$153:$DG$274,MATCH($A921,'Hoja de Trabajo para listado'!$DE$153:$DE$1048576,0),MATCH((CUADRO!N$4&amp;$E921),'Hoja de Trabajo para listado'!$DE$151:$DG$151,0)),0)+IFERROR(INDEX('Hoja de Trabajo para listado'!$CD$155:$DC$1048576,MATCH($A921,'Hoja de Trabajo para listado'!$CD$155:$CD$1048576,0),MATCH((CUADRO!N$4&amp;$E921),'Hoja de Trabajo para listado'!$CD$151:$DC$151,0)),0)</f>
        <v>0</v>
      </c>
      <c r="O921" s="241">
        <f ca="1">+IFERROR(INDEX('Hoja de Trabajo para listado'!$A$155:$Z$1048576,MATCH($A921,'Hoja de Trabajo para listado'!$A$155:$A$1048576,0),MATCH((CUADRO!O$4&amp;$E921),'Hoja de Trabajo para listado'!$A$151:$Z$151,0)),0)+IFERROR(INDEX('Hoja de Trabajo para listado'!$AB$155:$BA$1048576,MATCH($A921,'Hoja de Trabajo para listado'!$AB$155:$AB$1048576,0),MATCH((CUADRO!O$4&amp;$E921),'Hoja de Trabajo para listado'!$AB$151:$BA$151,0)),0)+IFERROR(INDEX('Hoja de Trabajo para listado'!$BC$155:$CB$1048576,MATCH($A921,'Hoja de Trabajo para listado'!$BC$155:$BC$1048576,0),MATCH((CUADRO!O$4&amp;$E921),'Hoja de Trabajo para listado'!$BC$151:$CB$151,0)),0)+IFERROR(INDEX('Hoja de Trabajo para listado'!$DE$153:$DG$274,MATCH($A921,'Hoja de Trabajo para listado'!$DE$153:$DE$1048576,0),MATCH((CUADRO!O$4&amp;$E921),'Hoja de Trabajo para listado'!$DE$151:$DG$151,0)),0)+IFERROR(INDEX('Hoja de Trabajo para listado'!$CD$155:$DC$1048576,MATCH($A921,'Hoja de Trabajo para listado'!$CD$155:$CD$1048576,0),MATCH((CUADRO!O$4&amp;$E921),'Hoja de Trabajo para listado'!$CD$151:$DC$151,0)),0)</f>
        <v>0</v>
      </c>
      <c r="P921" s="241">
        <f ca="1">+IFERROR(INDEX('Hoja de Trabajo para listado'!$A$155:$Z$1048576,MATCH($A921,'Hoja de Trabajo para listado'!$A$155:$A$1048576,0),MATCH((CUADRO!P$4&amp;$E921),'Hoja de Trabajo para listado'!$A$151:$Z$151,0)),0)+IFERROR(INDEX('Hoja de Trabajo para listado'!$AB$155:$BA$1048576,MATCH($A921,'Hoja de Trabajo para listado'!$AB$155:$AB$1048576,0),MATCH((CUADRO!P$4&amp;$E921),'Hoja de Trabajo para listado'!$AB$151:$BA$151,0)),0)+IFERROR(INDEX('Hoja de Trabajo para listado'!$BC$155:$CB$1048576,MATCH($A921,'Hoja de Trabajo para listado'!$BC$155:$BC$1048576,0),MATCH((CUADRO!P$4&amp;$E921),'Hoja de Trabajo para listado'!$BC$151:$CB$151,0)),0)+IFERROR(INDEX('Hoja de Trabajo para listado'!$DE$153:$DG$274,MATCH($A921,'Hoja de Trabajo para listado'!$DE$153:$DE$1048576,0),MATCH((CUADRO!P$4&amp;$E921),'Hoja de Trabajo para listado'!$DE$151:$DG$151,0)),0)+IFERROR(INDEX('Hoja de Trabajo para listado'!$CD$155:$DC$1048576,MATCH($A921,'Hoja de Trabajo para listado'!$CD$155:$CD$1048576,0),MATCH((CUADRO!P$4&amp;$E921),'Hoja de Trabajo para listado'!$CD$151:$DC$151,0)),0)</f>
        <v>0</v>
      </c>
      <c r="Q921" s="241">
        <f ca="1">+IFERROR(INDEX('Hoja de Trabajo para listado'!$A$155:$Z$1048576,MATCH($A921,'Hoja de Trabajo para listado'!$A$155:$A$1048576,0),MATCH((CUADRO!Q$4&amp;$E921),'Hoja de Trabajo para listado'!$A$151:$Z$151,0)),0)+IFERROR(INDEX('Hoja de Trabajo para listado'!$AB$155:$BA$1048576,MATCH($A921,'Hoja de Trabajo para listado'!$AB$155:$AB$1048576,0),MATCH((CUADRO!Q$4&amp;$E921),'Hoja de Trabajo para listado'!$AB$151:$BA$151,0)),0)+IFERROR(INDEX('Hoja de Trabajo para listado'!$BC$155:$CB$1048576,MATCH($A921,'Hoja de Trabajo para listado'!$BC$155:$BC$1048576,0),MATCH((CUADRO!Q$4&amp;$E921),'Hoja de Trabajo para listado'!$BC$151:$CB$151,0)),0)+IFERROR(INDEX('Hoja de Trabajo para listado'!$DE$153:$DG$274,MATCH($A921,'Hoja de Trabajo para listado'!$DE$153:$DE$1048576,0),MATCH((CUADRO!Q$4&amp;$E921),'Hoja de Trabajo para listado'!$DE$151:$DG$151,0)),0)+IFERROR(INDEX('Hoja de Trabajo para listado'!$CD$155:$DC$1048576,MATCH($A921,'Hoja de Trabajo para listado'!$CD$155:$CD$1048576,0),MATCH((CUADRO!Q$4&amp;$E921),'Hoja de Trabajo para listado'!$CD$151:$DC$151,0)),0)</f>
        <v>0</v>
      </c>
      <c r="R921" s="241">
        <f t="shared" ca="1" si="35"/>
        <v>0</v>
      </c>
      <c r="S921" s="247"/>
      <c r="T921" s="241">
        <f ca="1">+T922</f>
        <v>0</v>
      </c>
      <c r="U921" s="240">
        <f t="shared" si="36"/>
        <v>1</v>
      </c>
      <c r="V921" s="327" t="str">
        <f>+VLOOKUP(A921,bd_lista!$A$3:$E$592,5,FALSE)</f>
        <v>Gobiernos Autonomos Municipales</v>
      </c>
      <c r="W921" s="397" t="str">
        <f>+V921</f>
        <v>Gobiernos Autonomos Municipales</v>
      </c>
      <c r="X921" s="240">
        <f>+VLOOKUP(A921,[4]Sheet1!$A$13:$D$744,4,FALSE)</f>
        <v>0</v>
      </c>
      <c r="Y921" s="240" t="e">
        <f>+VLOOKUP(X921,bd_lista!$A$3:$C$592,3,FALSE)</f>
        <v>#N/A</v>
      </c>
      <c r="Z921" s="290">
        <f>+X921</f>
        <v>0</v>
      </c>
      <c r="AA921" s="291" t="e">
        <f>+Y921</f>
        <v>#N/A</v>
      </c>
    </row>
    <row r="922" spans="1:27" customFormat="1" ht="15" hidden="1" customHeight="1">
      <c r="A922" s="32">
        <v>1603</v>
      </c>
      <c r="B922" s="394"/>
      <c r="C922" s="245" t="str">
        <f>+VLOOKUP(A922,bd_lista!$A$3:$C$592,3,FALSE)</f>
        <v>Gobierno Autónomo Municipal de Bermejo</v>
      </c>
      <c r="D922" s="396"/>
      <c r="E922" s="242" t="s">
        <v>1304</v>
      </c>
      <c r="F922" s="243">
        <f ca="1">+IFERROR(INDEX('Hoja de Trabajo para listado'!$A$155:$Z$1048576,MATCH($A922,'Hoja de Trabajo para listado'!$A$155:$A$1048576,0),MATCH((CUADRO!F$4&amp;$E922),'Hoja de Trabajo para listado'!$A$151:$Z$151,0)),0)+IFERROR(INDEX('Hoja de Trabajo para listado'!$AB$155:$BA$1048576,MATCH($A922,'Hoja de Trabajo para listado'!$AB$155:$AB$1048576,0),MATCH((CUADRO!F$4&amp;$E922),'Hoja de Trabajo para listado'!$AB$151:$BA$151,0)),0)+IFERROR(INDEX('Hoja de Trabajo para listado'!$BC$155:$CB$1048576,MATCH($A922,'Hoja de Trabajo para listado'!$BC$155:$BC$1048576,0),MATCH((CUADRO!F$4&amp;$E922),'Hoja de Trabajo para listado'!$BC$151:$CB$151,0)),0)+IFERROR(INDEX('Hoja de Trabajo para listado'!$DE$153:$DG$274,MATCH($A922,'Hoja de Trabajo para listado'!$DE$153:$DE$1048576,0),MATCH((CUADRO!F$4&amp;$E922),'Hoja de Trabajo para listado'!$DE$151:$DG$151,0)),0)+IFERROR(INDEX('Hoja de Trabajo para listado'!$CD$155:$DC$1048576,MATCH($A922,'Hoja de Trabajo para listado'!$CD$155:$CD$1048576,0),MATCH((CUADRO!F$4&amp;$E922),'Hoja de Trabajo para listado'!$CD$151:$DC$151,0)),0)</f>
        <v>0</v>
      </c>
      <c r="G922" s="243">
        <f ca="1">+IFERROR(INDEX('Hoja de Trabajo para listado'!$A$155:$Z$1048576,MATCH($A922,'Hoja de Trabajo para listado'!$A$155:$A$1048576,0),MATCH((CUADRO!G$4&amp;$E922),'Hoja de Trabajo para listado'!$A$151:$Z$151,0)),0)+IFERROR(INDEX('Hoja de Trabajo para listado'!$AB$155:$BA$1048576,MATCH($A922,'Hoja de Trabajo para listado'!$AB$155:$AB$1048576,0),MATCH((CUADRO!G$4&amp;$E922),'Hoja de Trabajo para listado'!$AB$151:$BA$151,0)),0)+IFERROR(INDEX('Hoja de Trabajo para listado'!$BC$155:$CB$1048576,MATCH($A922,'Hoja de Trabajo para listado'!$BC$155:$BC$1048576,0),MATCH((CUADRO!G$4&amp;$E922),'Hoja de Trabajo para listado'!$BC$151:$CB$151,0)),0)+IFERROR(INDEX('Hoja de Trabajo para listado'!$DE$153:$DG$274,MATCH($A922,'Hoja de Trabajo para listado'!$DE$153:$DE$1048576,0),MATCH((CUADRO!G$4&amp;$E922),'Hoja de Trabajo para listado'!$DE$151:$DG$151,0)),0)+IFERROR(INDEX('Hoja de Trabajo para listado'!$CD$155:$DC$1048576,MATCH($A922,'Hoja de Trabajo para listado'!$CD$155:$CD$1048576,0),MATCH((CUADRO!G$4&amp;$E922),'Hoja de Trabajo para listado'!$CD$151:$DC$151,0)),0)</f>
        <v>0</v>
      </c>
      <c r="H922" s="243">
        <f ca="1">+IFERROR(INDEX('Hoja de Trabajo para listado'!$A$155:$Z$1048576,MATCH($A922,'Hoja de Trabajo para listado'!$A$155:$A$1048576,0),MATCH((CUADRO!H$4&amp;$E922),'Hoja de Trabajo para listado'!$A$151:$Z$151,0)),0)+IFERROR(INDEX('Hoja de Trabajo para listado'!$AB$155:$BA$1048576,MATCH($A922,'Hoja de Trabajo para listado'!$AB$155:$AB$1048576,0),MATCH((CUADRO!H$4&amp;$E922),'Hoja de Trabajo para listado'!$AB$151:$BA$151,0)),0)+IFERROR(INDEX('Hoja de Trabajo para listado'!$BC$155:$CB$1048576,MATCH($A922,'Hoja de Trabajo para listado'!$BC$155:$BC$1048576,0),MATCH((CUADRO!H$4&amp;$E922),'Hoja de Trabajo para listado'!$BC$151:$CB$151,0)),0)+IFERROR(INDEX('Hoja de Trabajo para listado'!$DE$153:$DG$274,MATCH($A922,'Hoja de Trabajo para listado'!$DE$153:$DE$1048576,0),MATCH((CUADRO!H$4&amp;$E922),'Hoja de Trabajo para listado'!$DE$151:$DG$151,0)),0)+IFERROR(INDEX('Hoja de Trabajo para listado'!$CD$155:$DC$1048576,MATCH($A922,'Hoja de Trabajo para listado'!$CD$155:$CD$1048576,0),MATCH((CUADRO!H$4&amp;$E922),'Hoja de Trabajo para listado'!$CD$151:$DC$151,0)),0)</f>
        <v>0</v>
      </c>
      <c r="I922" s="243">
        <f ca="1">+IFERROR(INDEX('Hoja de Trabajo para listado'!$A$155:$Z$1048576,MATCH($A922,'Hoja de Trabajo para listado'!$A$155:$A$1048576,0),MATCH((CUADRO!I$4&amp;$E922),'Hoja de Trabajo para listado'!$A$151:$Z$151,0)),0)+IFERROR(INDEX('Hoja de Trabajo para listado'!$AB$155:$BA$1048576,MATCH($A922,'Hoja de Trabajo para listado'!$AB$155:$AB$1048576,0),MATCH((CUADRO!I$4&amp;$E922),'Hoja de Trabajo para listado'!$AB$151:$BA$151,0)),0)+IFERROR(INDEX('Hoja de Trabajo para listado'!$BC$155:$CB$1048576,MATCH($A922,'Hoja de Trabajo para listado'!$BC$155:$BC$1048576,0),MATCH((CUADRO!I$4&amp;$E922),'Hoja de Trabajo para listado'!$BC$151:$CB$151,0)),0)+IFERROR(INDEX('Hoja de Trabajo para listado'!$DE$153:$DG$274,MATCH($A922,'Hoja de Trabajo para listado'!$DE$153:$DE$1048576,0),MATCH((CUADRO!I$4&amp;$E922),'Hoja de Trabajo para listado'!$DE$151:$DG$151,0)),0)+IFERROR(INDEX('Hoja de Trabajo para listado'!$CD$155:$DC$1048576,MATCH($A922,'Hoja de Trabajo para listado'!$CD$155:$CD$1048576,0),MATCH((CUADRO!I$4&amp;$E922),'Hoja de Trabajo para listado'!$CD$151:$DC$151,0)),0)</f>
        <v>0</v>
      </c>
      <c r="J922" s="243">
        <f ca="1">+IFERROR(INDEX('Hoja de Trabajo para listado'!$A$155:$Z$1048576,MATCH($A922,'Hoja de Trabajo para listado'!$A$155:$A$1048576,0),MATCH((CUADRO!J$4&amp;$E922),'Hoja de Trabajo para listado'!$A$151:$Z$151,0)),0)+IFERROR(INDEX('Hoja de Trabajo para listado'!$AB$155:$BA$1048576,MATCH($A922,'Hoja de Trabajo para listado'!$AB$155:$AB$1048576,0),MATCH((CUADRO!J$4&amp;$E922),'Hoja de Trabajo para listado'!$AB$151:$BA$151,0)),0)+IFERROR(INDEX('Hoja de Trabajo para listado'!$BC$155:$CB$1048576,MATCH($A922,'Hoja de Trabajo para listado'!$BC$155:$BC$1048576,0),MATCH((CUADRO!J$4&amp;$E922),'Hoja de Trabajo para listado'!$BC$151:$CB$151,0)),0)+IFERROR(INDEX('Hoja de Trabajo para listado'!$DE$153:$DG$274,MATCH($A922,'Hoja de Trabajo para listado'!$DE$153:$DE$1048576,0),MATCH((CUADRO!J$4&amp;$E922),'Hoja de Trabajo para listado'!$DE$151:$DG$151,0)),0)+IFERROR(INDEX('Hoja de Trabajo para listado'!$CD$155:$DC$1048576,MATCH($A922,'Hoja de Trabajo para listado'!$CD$155:$CD$1048576,0),MATCH((CUADRO!J$4&amp;$E922),'Hoja de Trabajo para listado'!$CD$151:$DC$151,0)),0)</f>
        <v>0</v>
      </c>
      <c r="K922" s="243">
        <f ca="1">+IFERROR(INDEX('Hoja de Trabajo para listado'!$A$155:$Z$1048576,MATCH($A922,'Hoja de Trabajo para listado'!$A$155:$A$1048576,0),MATCH((CUADRO!K$4&amp;$E922),'Hoja de Trabajo para listado'!$A$151:$Z$151,0)),0)+IFERROR(INDEX('Hoja de Trabajo para listado'!$AB$155:$BA$1048576,MATCH($A922,'Hoja de Trabajo para listado'!$AB$155:$AB$1048576,0),MATCH((CUADRO!K$4&amp;$E922),'Hoja de Trabajo para listado'!$AB$151:$BA$151,0)),0)+IFERROR(INDEX('Hoja de Trabajo para listado'!$BC$155:$CB$1048576,MATCH($A922,'Hoja de Trabajo para listado'!$BC$155:$BC$1048576,0),MATCH((CUADRO!K$4&amp;$E922),'Hoja de Trabajo para listado'!$BC$151:$CB$151,0)),0)+IFERROR(INDEX('Hoja de Trabajo para listado'!$DE$153:$DG$274,MATCH($A922,'Hoja de Trabajo para listado'!$DE$153:$DE$1048576,0),MATCH((CUADRO!K$4&amp;$E922),'Hoja de Trabajo para listado'!$DE$151:$DG$151,0)),0)+IFERROR(INDEX('Hoja de Trabajo para listado'!$CD$155:$DC$1048576,MATCH($A922,'Hoja de Trabajo para listado'!$CD$155:$CD$1048576,0),MATCH((CUADRO!K$4&amp;$E922),'Hoja de Trabajo para listado'!$CD$151:$DC$151,0)),0)</f>
        <v>0</v>
      </c>
      <c r="L922" s="243">
        <f ca="1">+IFERROR(INDEX('Hoja de Trabajo para listado'!$A$155:$Z$1048576,MATCH($A922,'Hoja de Trabajo para listado'!$A$155:$A$1048576,0),MATCH((CUADRO!L$4&amp;$E922),'Hoja de Trabajo para listado'!$A$151:$Z$151,0)),0)+IFERROR(INDEX('Hoja de Trabajo para listado'!$AB$155:$BA$1048576,MATCH($A922,'Hoja de Trabajo para listado'!$AB$155:$AB$1048576,0),MATCH((CUADRO!L$4&amp;$E922),'Hoja de Trabajo para listado'!$AB$151:$BA$151,0)),0)+IFERROR(INDEX('Hoja de Trabajo para listado'!$BC$155:$CB$1048576,MATCH($A922,'Hoja de Trabajo para listado'!$BC$155:$BC$1048576,0),MATCH((CUADRO!L$4&amp;$E922),'Hoja de Trabajo para listado'!$BC$151:$CB$151,0)),0)+IFERROR(INDEX('Hoja de Trabajo para listado'!$DE$153:$DG$274,MATCH($A922,'Hoja de Trabajo para listado'!$DE$153:$DE$1048576,0),MATCH((CUADRO!L$4&amp;$E922),'Hoja de Trabajo para listado'!$DE$151:$DG$151,0)),0)+IFERROR(INDEX('Hoja de Trabajo para listado'!$CD$155:$DC$1048576,MATCH($A922,'Hoja de Trabajo para listado'!$CD$155:$CD$1048576,0),MATCH((CUADRO!L$4&amp;$E922),'Hoja de Trabajo para listado'!$CD$151:$DC$151,0)),0)</f>
        <v>0</v>
      </c>
      <c r="M922" s="243">
        <f ca="1">+IFERROR(INDEX('Hoja de Trabajo para listado'!$A$155:$Z$1048576,MATCH($A922,'Hoja de Trabajo para listado'!$A$155:$A$1048576,0),MATCH((CUADRO!M$4&amp;$E922),'Hoja de Trabajo para listado'!$A$151:$Z$151,0)),0)+IFERROR(INDEX('Hoja de Trabajo para listado'!$AB$155:$BA$1048576,MATCH($A922,'Hoja de Trabajo para listado'!$AB$155:$AB$1048576,0),MATCH((CUADRO!M$4&amp;$E922),'Hoja de Trabajo para listado'!$AB$151:$BA$151,0)),0)+IFERROR(INDEX('Hoja de Trabajo para listado'!$BC$155:$CB$1048576,MATCH($A922,'Hoja de Trabajo para listado'!$BC$155:$BC$1048576,0),MATCH((CUADRO!M$4&amp;$E922),'Hoja de Trabajo para listado'!$BC$151:$CB$151,0)),0)+IFERROR(INDEX('Hoja de Trabajo para listado'!$DE$153:$DG$274,MATCH($A922,'Hoja de Trabajo para listado'!$DE$153:$DE$1048576,0),MATCH((CUADRO!M$4&amp;$E922),'Hoja de Trabajo para listado'!$DE$151:$DG$151,0)),0)+IFERROR(INDEX('Hoja de Trabajo para listado'!$CD$155:$DC$1048576,MATCH($A922,'Hoja de Trabajo para listado'!$CD$155:$CD$1048576,0),MATCH((CUADRO!M$4&amp;$E922),'Hoja de Trabajo para listado'!$CD$151:$DC$151,0)),0)</f>
        <v>0</v>
      </c>
      <c r="N922" s="243">
        <f ca="1">+IFERROR(INDEX('Hoja de Trabajo para listado'!$A$155:$Z$1048576,MATCH($A922,'Hoja de Trabajo para listado'!$A$155:$A$1048576,0),MATCH((CUADRO!N$4&amp;$E922),'Hoja de Trabajo para listado'!$A$151:$Z$151,0)),0)+IFERROR(INDEX('Hoja de Trabajo para listado'!$AB$155:$BA$1048576,MATCH($A922,'Hoja de Trabajo para listado'!$AB$155:$AB$1048576,0),MATCH((CUADRO!N$4&amp;$E922),'Hoja de Trabajo para listado'!$AB$151:$BA$151,0)),0)+IFERROR(INDEX('Hoja de Trabajo para listado'!$BC$155:$CB$1048576,MATCH($A922,'Hoja de Trabajo para listado'!$BC$155:$BC$1048576,0),MATCH((CUADRO!N$4&amp;$E922),'Hoja de Trabajo para listado'!$BC$151:$CB$151,0)),0)+IFERROR(INDEX('Hoja de Trabajo para listado'!$DE$153:$DG$274,MATCH($A922,'Hoja de Trabajo para listado'!$DE$153:$DE$1048576,0),MATCH((CUADRO!N$4&amp;$E922),'Hoja de Trabajo para listado'!$DE$151:$DG$151,0)),0)+IFERROR(INDEX('Hoja de Trabajo para listado'!$CD$155:$DC$1048576,MATCH($A922,'Hoja de Trabajo para listado'!$CD$155:$CD$1048576,0),MATCH((CUADRO!N$4&amp;$E922),'Hoja de Trabajo para listado'!$CD$151:$DC$151,0)),0)</f>
        <v>0</v>
      </c>
      <c r="O922" s="243">
        <f ca="1">+IFERROR(INDEX('Hoja de Trabajo para listado'!$A$155:$Z$1048576,MATCH($A922,'Hoja de Trabajo para listado'!$A$155:$A$1048576,0),MATCH((CUADRO!O$4&amp;$E922),'Hoja de Trabajo para listado'!$A$151:$Z$151,0)),0)+IFERROR(INDEX('Hoja de Trabajo para listado'!$AB$155:$BA$1048576,MATCH($A922,'Hoja de Trabajo para listado'!$AB$155:$AB$1048576,0),MATCH((CUADRO!O$4&amp;$E922),'Hoja de Trabajo para listado'!$AB$151:$BA$151,0)),0)+IFERROR(INDEX('Hoja de Trabajo para listado'!$BC$155:$CB$1048576,MATCH($A922,'Hoja de Trabajo para listado'!$BC$155:$BC$1048576,0),MATCH((CUADRO!O$4&amp;$E922),'Hoja de Trabajo para listado'!$BC$151:$CB$151,0)),0)+IFERROR(INDEX('Hoja de Trabajo para listado'!$DE$153:$DG$274,MATCH($A922,'Hoja de Trabajo para listado'!$DE$153:$DE$1048576,0),MATCH((CUADRO!O$4&amp;$E922),'Hoja de Trabajo para listado'!$DE$151:$DG$151,0)),0)+IFERROR(INDEX('Hoja de Trabajo para listado'!$CD$155:$DC$1048576,MATCH($A922,'Hoja de Trabajo para listado'!$CD$155:$CD$1048576,0),MATCH((CUADRO!O$4&amp;$E922),'Hoja de Trabajo para listado'!$CD$151:$DC$151,0)),0)</f>
        <v>0</v>
      </c>
      <c r="P922" s="243">
        <f ca="1">+IFERROR(INDEX('Hoja de Trabajo para listado'!$A$155:$Z$1048576,MATCH($A922,'Hoja de Trabajo para listado'!$A$155:$A$1048576,0),MATCH((CUADRO!P$4&amp;$E922),'Hoja de Trabajo para listado'!$A$151:$Z$151,0)),0)+IFERROR(INDEX('Hoja de Trabajo para listado'!$AB$155:$BA$1048576,MATCH($A922,'Hoja de Trabajo para listado'!$AB$155:$AB$1048576,0),MATCH((CUADRO!P$4&amp;$E922),'Hoja de Trabajo para listado'!$AB$151:$BA$151,0)),0)+IFERROR(INDEX('Hoja de Trabajo para listado'!$BC$155:$CB$1048576,MATCH($A922,'Hoja de Trabajo para listado'!$BC$155:$BC$1048576,0),MATCH((CUADRO!P$4&amp;$E922),'Hoja de Trabajo para listado'!$BC$151:$CB$151,0)),0)+IFERROR(INDEX('Hoja de Trabajo para listado'!$DE$153:$DG$274,MATCH($A922,'Hoja de Trabajo para listado'!$DE$153:$DE$1048576,0),MATCH((CUADRO!P$4&amp;$E922),'Hoja de Trabajo para listado'!$DE$151:$DG$151,0)),0)+IFERROR(INDEX('Hoja de Trabajo para listado'!$CD$155:$DC$1048576,MATCH($A922,'Hoja de Trabajo para listado'!$CD$155:$CD$1048576,0),MATCH((CUADRO!P$4&amp;$E922),'Hoja de Trabajo para listado'!$CD$151:$DC$151,0)),0)</f>
        <v>0</v>
      </c>
      <c r="Q922" s="243">
        <f ca="1">+IFERROR(INDEX('Hoja de Trabajo para listado'!$A$155:$Z$1048576,MATCH($A922,'Hoja de Trabajo para listado'!$A$155:$A$1048576,0),MATCH((CUADRO!Q$4&amp;$E922),'Hoja de Trabajo para listado'!$A$151:$Z$151,0)),0)+IFERROR(INDEX('Hoja de Trabajo para listado'!$AB$155:$BA$1048576,MATCH($A922,'Hoja de Trabajo para listado'!$AB$155:$AB$1048576,0),MATCH((CUADRO!Q$4&amp;$E922),'Hoja de Trabajo para listado'!$AB$151:$BA$151,0)),0)+IFERROR(INDEX('Hoja de Trabajo para listado'!$BC$155:$CB$1048576,MATCH($A922,'Hoja de Trabajo para listado'!$BC$155:$BC$1048576,0),MATCH((CUADRO!Q$4&amp;$E922),'Hoja de Trabajo para listado'!$BC$151:$CB$151,0)),0)+IFERROR(INDEX('Hoja de Trabajo para listado'!$DE$153:$DG$274,MATCH($A922,'Hoja de Trabajo para listado'!$DE$153:$DE$1048576,0),MATCH((CUADRO!Q$4&amp;$E922),'Hoja de Trabajo para listado'!$DE$151:$DG$151,0)),0)+IFERROR(INDEX('Hoja de Trabajo para listado'!$CD$155:$DC$1048576,MATCH($A922,'Hoja de Trabajo para listado'!$CD$155:$CD$1048576,0),MATCH((CUADRO!Q$4&amp;$E922),'Hoja de Trabajo para listado'!$CD$151:$DC$151,0)),0)</f>
        <v>0</v>
      </c>
      <c r="R922" s="243">
        <f t="shared" ca="1" si="35"/>
        <v>0</v>
      </c>
      <c r="S922" s="256">
        <f ca="1">+R921+R922</f>
        <v>0</v>
      </c>
      <c r="T922" s="243">
        <f ca="1">+S922</f>
        <v>0</v>
      </c>
      <c r="U922" s="242">
        <f t="shared" si="36"/>
        <v>2</v>
      </c>
      <c r="V922" s="327" t="str">
        <f>+VLOOKUP(A922,bd_lista!$A$3:$E$592,5,FALSE)</f>
        <v>Gobiernos Autonomos Municipales</v>
      </c>
      <c r="W922" s="398"/>
      <c r="X922" s="240">
        <f>+VLOOKUP(A922,[4]Sheet1!$A$13:$D$744,4,FALSE)</f>
        <v>0</v>
      </c>
      <c r="Y922" s="240" t="e">
        <f>+VLOOKUP(X922,bd_lista!$A$3:$C$592,3,FALSE)</f>
        <v>#N/A</v>
      </c>
      <c r="Z922" s="288"/>
      <c r="AA922" s="289"/>
    </row>
    <row r="923" spans="1:27" customFormat="1" ht="15" hidden="1" customHeight="1">
      <c r="A923" s="32">
        <v>1604</v>
      </c>
      <c r="B923" s="393">
        <f>+A923</f>
        <v>1604</v>
      </c>
      <c r="C923" s="245" t="str">
        <f>+VLOOKUP(A923,bd_lista!$A$3:$C$592,3,FALSE)</f>
        <v>Gobierno Autónomo Municipal de Yacuiba</v>
      </c>
      <c r="D923" s="395" t="str">
        <f>+C923</f>
        <v>Gobierno Autónomo Municipal de Yacuiba</v>
      </c>
      <c r="E923" s="240" t="s">
        <v>1303</v>
      </c>
      <c r="F923" s="241">
        <f ca="1">+IFERROR(INDEX('Hoja de Trabajo para listado'!$A$155:$Z$1048576,MATCH($A923,'Hoja de Trabajo para listado'!$A$155:$A$1048576,0),MATCH((CUADRO!F$4&amp;$E923),'Hoja de Trabajo para listado'!$A$151:$Z$151,0)),0)+IFERROR(INDEX('Hoja de Trabajo para listado'!$AB$155:$BA$1048576,MATCH($A923,'Hoja de Trabajo para listado'!$AB$155:$AB$1048576,0),MATCH((CUADRO!F$4&amp;$E923),'Hoja de Trabajo para listado'!$AB$151:$BA$151,0)),0)+IFERROR(INDEX('Hoja de Trabajo para listado'!$BC$155:$CB$1048576,MATCH($A923,'Hoja de Trabajo para listado'!$BC$155:$BC$1048576,0),MATCH((CUADRO!F$4&amp;$E923),'Hoja de Trabajo para listado'!$BC$151:$CB$151,0)),0)+IFERROR(INDEX('Hoja de Trabajo para listado'!$DE$153:$DG$274,MATCH($A923,'Hoja de Trabajo para listado'!$DE$153:$DE$1048576,0),MATCH((CUADRO!F$4&amp;$E923),'Hoja de Trabajo para listado'!$DE$151:$DG$151,0)),0)+IFERROR(INDEX('Hoja de Trabajo para listado'!$CD$155:$DC$1048576,MATCH($A923,'Hoja de Trabajo para listado'!$CD$155:$CD$1048576,0),MATCH((CUADRO!F$4&amp;$E923),'Hoja de Trabajo para listado'!$CD$151:$DC$151,0)),0)</f>
        <v>0</v>
      </c>
      <c r="G923" s="241">
        <f ca="1">+IFERROR(INDEX('Hoja de Trabajo para listado'!$A$155:$Z$1048576,MATCH($A923,'Hoja de Trabajo para listado'!$A$155:$A$1048576,0),MATCH((CUADRO!G$4&amp;$E923),'Hoja de Trabajo para listado'!$A$151:$Z$151,0)),0)+IFERROR(INDEX('Hoja de Trabajo para listado'!$AB$155:$BA$1048576,MATCH($A923,'Hoja de Trabajo para listado'!$AB$155:$AB$1048576,0),MATCH((CUADRO!G$4&amp;$E923),'Hoja de Trabajo para listado'!$AB$151:$BA$151,0)),0)+IFERROR(INDEX('Hoja de Trabajo para listado'!$BC$155:$CB$1048576,MATCH($A923,'Hoja de Trabajo para listado'!$BC$155:$BC$1048576,0),MATCH((CUADRO!G$4&amp;$E923),'Hoja de Trabajo para listado'!$BC$151:$CB$151,0)),0)+IFERROR(INDEX('Hoja de Trabajo para listado'!$DE$153:$DG$274,MATCH($A923,'Hoja de Trabajo para listado'!$DE$153:$DE$1048576,0),MATCH((CUADRO!G$4&amp;$E923),'Hoja de Trabajo para listado'!$DE$151:$DG$151,0)),0)+IFERROR(INDEX('Hoja de Trabajo para listado'!$CD$155:$DC$1048576,MATCH($A923,'Hoja de Trabajo para listado'!$CD$155:$CD$1048576,0),MATCH((CUADRO!G$4&amp;$E923),'Hoja de Trabajo para listado'!$CD$151:$DC$151,0)),0)</f>
        <v>0</v>
      </c>
      <c r="H923" s="241">
        <f ca="1">+IFERROR(INDEX('Hoja de Trabajo para listado'!$A$155:$Z$1048576,MATCH($A923,'Hoja de Trabajo para listado'!$A$155:$A$1048576,0),MATCH((CUADRO!H$4&amp;$E923),'Hoja de Trabajo para listado'!$A$151:$Z$151,0)),0)+IFERROR(INDEX('Hoja de Trabajo para listado'!$AB$155:$BA$1048576,MATCH($A923,'Hoja de Trabajo para listado'!$AB$155:$AB$1048576,0),MATCH((CUADRO!H$4&amp;$E923),'Hoja de Trabajo para listado'!$AB$151:$BA$151,0)),0)+IFERROR(INDEX('Hoja de Trabajo para listado'!$BC$155:$CB$1048576,MATCH($A923,'Hoja de Trabajo para listado'!$BC$155:$BC$1048576,0),MATCH((CUADRO!H$4&amp;$E923),'Hoja de Trabajo para listado'!$BC$151:$CB$151,0)),0)+IFERROR(INDEX('Hoja de Trabajo para listado'!$DE$153:$DG$274,MATCH($A923,'Hoja de Trabajo para listado'!$DE$153:$DE$1048576,0),MATCH((CUADRO!H$4&amp;$E923),'Hoja de Trabajo para listado'!$DE$151:$DG$151,0)),0)+IFERROR(INDEX('Hoja de Trabajo para listado'!$CD$155:$DC$1048576,MATCH($A923,'Hoja de Trabajo para listado'!$CD$155:$CD$1048576,0),MATCH((CUADRO!H$4&amp;$E923),'Hoja de Trabajo para listado'!$CD$151:$DC$151,0)),0)</f>
        <v>0</v>
      </c>
      <c r="I923" s="241">
        <f ca="1">+IFERROR(INDEX('Hoja de Trabajo para listado'!$A$155:$Z$1048576,MATCH($A923,'Hoja de Trabajo para listado'!$A$155:$A$1048576,0),MATCH((CUADRO!I$4&amp;$E923),'Hoja de Trabajo para listado'!$A$151:$Z$151,0)),0)+IFERROR(INDEX('Hoja de Trabajo para listado'!$AB$155:$BA$1048576,MATCH($A923,'Hoja de Trabajo para listado'!$AB$155:$AB$1048576,0),MATCH((CUADRO!I$4&amp;$E923),'Hoja de Trabajo para listado'!$AB$151:$BA$151,0)),0)+IFERROR(INDEX('Hoja de Trabajo para listado'!$BC$155:$CB$1048576,MATCH($A923,'Hoja de Trabajo para listado'!$BC$155:$BC$1048576,0),MATCH((CUADRO!I$4&amp;$E923),'Hoja de Trabajo para listado'!$BC$151:$CB$151,0)),0)+IFERROR(INDEX('Hoja de Trabajo para listado'!$DE$153:$DG$274,MATCH($A923,'Hoja de Trabajo para listado'!$DE$153:$DE$1048576,0),MATCH((CUADRO!I$4&amp;$E923),'Hoja de Trabajo para listado'!$DE$151:$DG$151,0)),0)+IFERROR(INDEX('Hoja de Trabajo para listado'!$CD$155:$DC$1048576,MATCH($A923,'Hoja de Trabajo para listado'!$CD$155:$CD$1048576,0),MATCH((CUADRO!I$4&amp;$E923),'Hoja de Trabajo para listado'!$CD$151:$DC$151,0)),0)</f>
        <v>0</v>
      </c>
      <c r="J923" s="241">
        <f ca="1">+IFERROR(INDEX('Hoja de Trabajo para listado'!$A$155:$Z$1048576,MATCH($A923,'Hoja de Trabajo para listado'!$A$155:$A$1048576,0),MATCH((CUADRO!J$4&amp;$E923),'Hoja de Trabajo para listado'!$A$151:$Z$151,0)),0)+IFERROR(INDEX('Hoja de Trabajo para listado'!$AB$155:$BA$1048576,MATCH($A923,'Hoja de Trabajo para listado'!$AB$155:$AB$1048576,0),MATCH((CUADRO!J$4&amp;$E923),'Hoja de Trabajo para listado'!$AB$151:$BA$151,0)),0)+IFERROR(INDEX('Hoja de Trabajo para listado'!$BC$155:$CB$1048576,MATCH($A923,'Hoja de Trabajo para listado'!$BC$155:$BC$1048576,0),MATCH((CUADRO!J$4&amp;$E923),'Hoja de Trabajo para listado'!$BC$151:$CB$151,0)),0)+IFERROR(INDEX('Hoja de Trabajo para listado'!$DE$153:$DG$274,MATCH($A923,'Hoja de Trabajo para listado'!$DE$153:$DE$1048576,0),MATCH((CUADRO!J$4&amp;$E923),'Hoja de Trabajo para listado'!$DE$151:$DG$151,0)),0)+IFERROR(INDEX('Hoja de Trabajo para listado'!$CD$155:$DC$1048576,MATCH($A923,'Hoja de Trabajo para listado'!$CD$155:$CD$1048576,0),MATCH((CUADRO!J$4&amp;$E923),'Hoja de Trabajo para listado'!$CD$151:$DC$151,0)),0)</f>
        <v>0</v>
      </c>
      <c r="K923" s="241">
        <f ca="1">+IFERROR(INDEX('Hoja de Trabajo para listado'!$A$155:$Z$1048576,MATCH($A923,'Hoja de Trabajo para listado'!$A$155:$A$1048576,0),MATCH((CUADRO!K$4&amp;$E923),'Hoja de Trabajo para listado'!$A$151:$Z$151,0)),0)+IFERROR(INDEX('Hoja de Trabajo para listado'!$AB$155:$BA$1048576,MATCH($A923,'Hoja de Trabajo para listado'!$AB$155:$AB$1048576,0),MATCH((CUADRO!K$4&amp;$E923),'Hoja de Trabajo para listado'!$AB$151:$BA$151,0)),0)+IFERROR(INDEX('Hoja de Trabajo para listado'!$BC$155:$CB$1048576,MATCH($A923,'Hoja de Trabajo para listado'!$BC$155:$BC$1048576,0),MATCH((CUADRO!K$4&amp;$E923),'Hoja de Trabajo para listado'!$BC$151:$CB$151,0)),0)+IFERROR(INDEX('Hoja de Trabajo para listado'!$DE$153:$DG$274,MATCH($A923,'Hoja de Trabajo para listado'!$DE$153:$DE$1048576,0),MATCH((CUADRO!K$4&amp;$E923),'Hoja de Trabajo para listado'!$DE$151:$DG$151,0)),0)+IFERROR(INDEX('Hoja de Trabajo para listado'!$CD$155:$DC$1048576,MATCH($A923,'Hoja de Trabajo para listado'!$CD$155:$CD$1048576,0),MATCH((CUADRO!K$4&amp;$E923),'Hoja de Trabajo para listado'!$CD$151:$DC$151,0)),0)</f>
        <v>0</v>
      </c>
      <c r="L923" s="241">
        <f ca="1">+IFERROR(INDEX('Hoja de Trabajo para listado'!$A$155:$Z$1048576,MATCH($A923,'Hoja de Trabajo para listado'!$A$155:$A$1048576,0),MATCH((CUADRO!L$4&amp;$E923),'Hoja de Trabajo para listado'!$A$151:$Z$151,0)),0)+IFERROR(INDEX('Hoja de Trabajo para listado'!$AB$155:$BA$1048576,MATCH($A923,'Hoja de Trabajo para listado'!$AB$155:$AB$1048576,0),MATCH((CUADRO!L$4&amp;$E923),'Hoja de Trabajo para listado'!$AB$151:$BA$151,0)),0)+IFERROR(INDEX('Hoja de Trabajo para listado'!$BC$155:$CB$1048576,MATCH($A923,'Hoja de Trabajo para listado'!$BC$155:$BC$1048576,0),MATCH((CUADRO!L$4&amp;$E923),'Hoja de Trabajo para listado'!$BC$151:$CB$151,0)),0)+IFERROR(INDEX('Hoja de Trabajo para listado'!$DE$153:$DG$274,MATCH($A923,'Hoja de Trabajo para listado'!$DE$153:$DE$1048576,0),MATCH((CUADRO!L$4&amp;$E923),'Hoja de Trabajo para listado'!$DE$151:$DG$151,0)),0)+IFERROR(INDEX('Hoja de Trabajo para listado'!$CD$155:$DC$1048576,MATCH($A923,'Hoja de Trabajo para listado'!$CD$155:$CD$1048576,0),MATCH((CUADRO!L$4&amp;$E923),'Hoja de Trabajo para listado'!$CD$151:$DC$151,0)),0)</f>
        <v>0</v>
      </c>
      <c r="M923" s="241">
        <f ca="1">+IFERROR(INDEX('Hoja de Trabajo para listado'!$A$155:$Z$1048576,MATCH($A923,'Hoja de Trabajo para listado'!$A$155:$A$1048576,0),MATCH((CUADRO!M$4&amp;$E923),'Hoja de Trabajo para listado'!$A$151:$Z$151,0)),0)+IFERROR(INDEX('Hoja de Trabajo para listado'!$AB$155:$BA$1048576,MATCH($A923,'Hoja de Trabajo para listado'!$AB$155:$AB$1048576,0),MATCH((CUADRO!M$4&amp;$E923),'Hoja de Trabajo para listado'!$AB$151:$BA$151,0)),0)+IFERROR(INDEX('Hoja de Trabajo para listado'!$BC$155:$CB$1048576,MATCH($A923,'Hoja de Trabajo para listado'!$BC$155:$BC$1048576,0),MATCH((CUADRO!M$4&amp;$E923),'Hoja de Trabajo para listado'!$BC$151:$CB$151,0)),0)+IFERROR(INDEX('Hoja de Trabajo para listado'!$DE$153:$DG$274,MATCH($A923,'Hoja de Trabajo para listado'!$DE$153:$DE$1048576,0),MATCH((CUADRO!M$4&amp;$E923),'Hoja de Trabajo para listado'!$DE$151:$DG$151,0)),0)+IFERROR(INDEX('Hoja de Trabajo para listado'!$CD$155:$DC$1048576,MATCH($A923,'Hoja de Trabajo para listado'!$CD$155:$CD$1048576,0),MATCH((CUADRO!M$4&amp;$E923),'Hoja de Trabajo para listado'!$CD$151:$DC$151,0)),0)</f>
        <v>0</v>
      </c>
      <c r="N923" s="241">
        <f ca="1">+IFERROR(INDEX('Hoja de Trabajo para listado'!$A$155:$Z$1048576,MATCH($A923,'Hoja de Trabajo para listado'!$A$155:$A$1048576,0),MATCH((CUADRO!N$4&amp;$E923),'Hoja de Trabajo para listado'!$A$151:$Z$151,0)),0)+IFERROR(INDEX('Hoja de Trabajo para listado'!$AB$155:$BA$1048576,MATCH($A923,'Hoja de Trabajo para listado'!$AB$155:$AB$1048576,0),MATCH((CUADRO!N$4&amp;$E923),'Hoja de Trabajo para listado'!$AB$151:$BA$151,0)),0)+IFERROR(INDEX('Hoja de Trabajo para listado'!$BC$155:$CB$1048576,MATCH($A923,'Hoja de Trabajo para listado'!$BC$155:$BC$1048576,0),MATCH((CUADRO!N$4&amp;$E923),'Hoja de Trabajo para listado'!$BC$151:$CB$151,0)),0)+IFERROR(INDEX('Hoja de Trabajo para listado'!$DE$153:$DG$274,MATCH($A923,'Hoja de Trabajo para listado'!$DE$153:$DE$1048576,0),MATCH((CUADRO!N$4&amp;$E923),'Hoja de Trabajo para listado'!$DE$151:$DG$151,0)),0)+IFERROR(INDEX('Hoja de Trabajo para listado'!$CD$155:$DC$1048576,MATCH($A923,'Hoja de Trabajo para listado'!$CD$155:$CD$1048576,0),MATCH((CUADRO!N$4&amp;$E923),'Hoja de Trabajo para listado'!$CD$151:$DC$151,0)),0)</f>
        <v>0</v>
      </c>
      <c r="O923" s="241">
        <f ca="1">+IFERROR(INDEX('Hoja de Trabajo para listado'!$A$155:$Z$1048576,MATCH($A923,'Hoja de Trabajo para listado'!$A$155:$A$1048576,0),MATCH((CUADRO!O$4&amp;$E923),'Hoja de Trabajo para listado'!$A$151:$Z$151,0)),0)+IFERROR(INDEX('Hoja de Trabajo para listado'!$AB$155:$BA$1048576,MATCH($A923,'Hoja de Trabajo para listado'!$AB$155:$AB$1048576,0),MATCH((CUADRO!O$4&amp;$E923),'Hoja de Trabajo para listado'!$AB$151:$BA$151,0)),0)+IFERROR(INDEX('Hoja de Trabajo para listado'!$BC$155:$CB$1048576,MATCH($A923,'Hoja de Trabajo para listado'!$BC$155:$BC$1048576,0),MATCH((CUADRO!O$4&amp;$E923),'Hoja de Trabajo para listado'!$BC$151:$CB$151,0)),0)+IFERROR(INDEX('Hoja de Trabajo para listado'!$DE$153:$DG$274,MATCH($A923,'Hoja de Trabajo para listado'!$DE$153:$DE$1048576,0),MATCH((CUADRO!O$4&amp;$E923),'Hoja de Trabajo para listado'!$DE$151:$DG$151,0)),0)+IFERROR(INDEX('Hoja de Trabajo para listado'!$CD$155:$DC$1048576,MATCH($A923,'Hoja de Trabajo para listado'!$CD$155:$CD$1048576,0),MATCH((CUADRO!O$4&amp;$E923),'Hoja de Trabajo para listado'!$CD$151:$DC$151,0)),0)</f>
        <v>0</v>
      </c>
      <c r="P923" s="241">
        <f ca="1">+IFERROR(INDEX('Hoja de Trabajo para listado'!$A$155:$Z$1048576,MATCH($A923,'Hoja de Trabajo para listado'!$A$155:$A$1048576,0),MATCH((CUADRO!P$4&amp;$E923),'Hoja de Trabajo para listado'!$A$151:$Z$151,0)),0)+IFERROR(INDEX('Hoja de Trabajo para listado'!$AB$155:$BA$1048576,MATCH($A923,'Hoja de Trabajo para listado'!$AB$155:$AB$1048576,0),MATCH((CUADRO!P$4&amp;$E923),'Hoja de Trabajo para listado'!$AB$151:$BA$151,0)),0)+IFERROR(INDEX('Hoja de Trabajo para listado'!$BC$155:$CB$1048576,MATCH($A923,'Hoja de Trabajo para listado'!$BC$155:$BC$1048576,0),MATCH((CUADRO!P$4&amp;$E923),'Hoja de Trabajo para listado'!$BC$151:$CB$151,0)),0)+IFERROR(INDEX('Hoja de Trabajo para listado'!$DE$153:$DG$274,MATCH($A923,'Hoja de Trabajo para listado'!$DE$153:$DE$1048576,0),MATCH((CUADRO!P$4&amp;$E923),'Hoja de Trabajo para listado'!$DE$151:$DG$151,0)),0)+IFERROR(INDEX('Hoja de Trabajo para listado'!$CD$155:$DC$1048576,MATCH($A923,'Hoja de Trabajo para listado'!$CD$155:$CD$1048576,0),MATCH((CUADRO!P$4&amp;$E923),'Hoja de Trabajo para listado'!$CD$151:$DC$151,0)),0)</f>
        <v>0</v>
      </c>
      <c r="Q923" s="241">
        <f ca="1">+IFERROR(INDEX('Hoja de Trabajo para listado'!$A$155:$Z$1048576,MATCH($A923,'Hoja de Trabajo para listado'!$A$155:$A$1048576,0),MATCH((CUADRO!Q$4&amp;$E923),'Hoja de Trabajo para listado'!$A$151:$Z$151,0)),0)+IFERROR(INDEX('Hoja de Trabajo para listado'!$AB$155:$BA$1048576,MATCH($A923,'Hoja de Trabajo para listado'!$AB$155:$AB$1048576,0),MATCH((CUADRO!Q$4&amp;$E923),'Hoja de Trabajo para listado'!$AB$151:$BA$151,0)),0)+IFERROR(INDEX('Hoja de Trabajo para listado'!$BC$155:$CB$1048576,MATCH($A923,'Hoja de Trabajo para listado'!$BC$155:$BC$1048576,0),MATCH((CUADRO!Q$4&amp;$E923),'Hoja de Trabajo para listado'!$BC$151:$CB$151,0)),0)+IFERROR(INDEX('Hoja de Trabajo para listado'!$DE$153:$DG$274,MATCH($A923,'Hoja de Trabajo para listado'!$DE$153:$DE$1048576,0),MATCH((CUADRO!Q$4&amp;$E923),'Hoja de Trabajo para listado'!$DE$151:$DG$151,0)),0)+IFERROR(INDEX('Hoja de Trabajo para listado'!$CD$155:$DC$1048576,MATCH($A923,'Hoja de Trabajo para listado'!$CD$155:$CD$1048576,0),MATCH((CUADRO!Q$4&amp;$E923),'Hoja de Trabajo para listado'!$CD$151:$DC$151,0)),0)</f>
        <v>0</v>
      </c>
      <c r="R923" s="241">
        <f t="shared" ca="1" si="35"/>
        <v>0</v>
      </c>
      <c r="S923" s="247"/>
      <c r="T923" s="241">
        <f ca="1">+T924</f>
        <v>0</v>
      </c>
      <c r="U923" s="240">
        <f t="shared" si="36"/>
        <v>1</v>
      </c>
      <c r="V923" s="327" t="str">
        <f>+VLOOKUP(A923,bd_lista!$A$3:$E$592,5,FALSE)</f>
        <v>Gobiernos Autonomos Municipales</v>
      </c>
      <c r="W923" s="397" t="str">
        <f>+V923</f>
        <v>Gobiernos Autonomos Municipales</v>
      </c>
      <c r="X923" s="240">
        <f>+VLOOKUP(A923,[4]Sheet1!$A$13:$D$744,4,FALSE)</f>
        <v>0</v>
      </c>
      <c r="Y923" s="240" t="e">
        <f>+VLOOKUP(X923,bd_lista!$A$3:$C$592,3,FALSE)</f>
        <v>#N/A</v>
      </c>
      <c r="Z923" s="290">
        <f>+X923</f>
        <v>0</v>
      </c>
      <c r="AA923" s="291" t="e">
        <f>+Y923</f>
        <v>#N/A</v>
      </c>
    </row>
    <row r="924" spans="1:27" customFormat="1" ht="15" hidden="1" customHeight="1">
      <c r="A924" s="32">
        <v>1604</v>
      </c>
      <c r="B924" s="394"/>
      <c r="C924" s="245" t="str">
        <f>+VLOOKUP(A924,bd_lista!$A$3:$C$592,3,FALSE)</f>
        <v>Gobierno Autónomo Municipal de Yacuiba</v>
      </c>
      <c r="D924" s="396"/>
      <c r="E924" s="242" t="s">
        <v>1304</v>
      </c>
      <c r="F924" s="243">
        <f ca="1">+IFERROR(INDEX('Hoja de Trabajo para listado'!$A$155:$Z$1048576,MATCH($A924,'Hoja de Trabajo para listado'!$A$155:$A$1048576,0),MATCH((CUADRO!F$4&amp;$E924),'Hoja de Trabajo para listado'!$A$151:$Z$151,0)),0)+IFERROR(INDEX('Hoja de Trabajo para listado'!$AB$155:$BA$1048576,MATCH($A924,'Hoja de Trabajo para listado'!$AB$155:$AB$1048576,0),MATCH((CUADRO!F$4&amp;$E924),'Hoja de Trabajo para listado'!$AB$151:$BA$151,0)),0)+IFERROR(INDEX('Hoja de Trabajo para listado'!$BC$155:$CB$1048576,MATCH($A924,'Hoja de Trabajo para listado'!$BC$155:$BC$1048576,0),MATCH((CUADRO!F$4&amp;$E924),'Hoja de Trabajo para listado'!$BC$151:$CB$151,0)),0)+IFERROR(INDEX('Hoja de Trabajo para listado'!$DE$153:$DG$274,MATCH($A924,'Hoja de Trabajo para listado'!$DE$153:$DE$1048576,0),MATCH((CUADRO!F$4&amp;$E924),'Hoja de Trabajo para listado'!$DE$151:$DG$151,0)),0)+IFERROR(INDEX('Hoja de Trabajo para listado'!$CD$155:$DC$1048576,MATCH($A924,'Hoja de Trabajo para listado'!$CD$155:$CD$1048576,0),MATCH((CUADRO!F$4&amp;$E924),'Hoja de Trabajo para listado'!$CD$151:$DC$151,0)),0)</f>
        <v>0</v>
      </c>
      <c r="G924" s="243">
        <f ca="1">+IFERROR(INDEX('Hoja de Trabajo para listado'!$A$155:$Z$1048576,MATCH($A924,'Hoja de Trabajo para listado'!$A$155:$A$1048576,0),MATCH((CUADRO!G$4&amp;$E924),'Hoja de Trabajo para listado'!$A$151:$Z$151,0)),0)+IFERROR(INDEX('Hoja de Trabajo para listado'!$AB$155:$BA$1048576,MATCH($A924,'Hoja de Trabajo para listado'!$AB$155:$AB$1048576,0),MATCH((CUADRO!G$4&amp;$E924),'Hoja de Trabajo para listado'!$AB$151:$BA$151,0)),0)+IFERROR(INDEX('Hoja de Trabajo para listado'!$BC$155:$CB$1048576,MATCH($A924,'Hoja de Trabajo para listado'!$BC$155:$BC$1048576,0),MATCH((CUADRO!G$4&amp;$E924),'Hoja de Trabajo para listado'!$BC$151:$CB$151,0)),0)+IFERROR(INDEX('Hoja de Trabajo para listado'!$DE$153:$DG$274,MATCH($A924,'Hoja de Trabajo para listado'!$DE$153:$DE$1048576,0),MATCH((CUADRO!G$4&amp;$E924),'Hoja de Trabajo para listado'!$DE$151:$DG$151,0)),0)+IFERROR(INDEX('Hoja de Trabajo para listado'!$CD$155:$DC$1048576,MATCH($A924,'Hoja de Trabajo para listado'!$CD$155:$CD$1048576,0),MATCH((CUADRO!G$4&amp;$E924),'Hoja de Trabajo para listado'!$CD$151:$DC$151,0)),0)</f>
        <v>0</v>
      </c>
      <c r="H924" s="243">
        <f ca="1">+IFERROR(INDEX('Hoja de Trabajo para listado'!$A$155:$Z$1048576,MATCH($A924,'Hoja de Trabajo para listado'!$A$155:$A$1048576,0),MATCH((CUADRO!H$4&amp;$E924),'Hoja de Trabajo para listado'!$A$151:$Z$151,0)),0)+IFERROR(INDEX('Hoja de Trabajo para listado'!$AB$155:$BA$1048576,MATCH($A924,'Hoja de Trabajo para listado'!$AB$155:$AB$1048576,0),MATCH((CUADRO!H$4&amp;$E924),'Hoja de Trabajo para listado'!$AB$151:$BA$151,0)),0)+IFERROR(INDEX('Hoja de Trabajo para listado'!$BC$155:$CB$1048576,MATCH($A924,'Hoja de Trabajo para listado'!$BC$155:$BC$1048576,0),MATCH((CUADRO!H$4&amp;$E924),'Hoja de Trabajo para listado'!$BC$151:$CB$151,0)),0)+IFERROR(INDEX('Hoja de Trabajo para listado'!$DE$153:$DG$274,MATCH($A924,'Hoja de Trabajo para listado'!$DE$153:$DE$1048576,0),MATCH((CUADRO!H$4&amp;$E924),'Hoja de Trabajo para listado'!$DE$151:$DG$151,0)),0)+IFERROR(INDEX('Hoja de Trabajo para listado'!$CD$155:$DC$1048576,MATCH($A924,'Hoja de Trabajo para listado'!$CD$155:$CD$1048576,0),MATCH((CUADRO!H$4&amp;$E924),'Hoja de Trabajo para listado'!$CD$151:$DC$151,0)),0)</f>
        <v>0</v>
      </c>
      <c r="I924" s="243">
        <f ca="1">+IFERROR(INDEX('Hoja de Trabajo para listado'!$A$155:$Z$1048576,MATCH($A924,'Hoja de Trabajo para listado'!$A$155:$A$1048576,0),MATCH((CUADRO!I$4&amp;$E924),'Hoja de Trabajo para listado'!$A$151:$Z$151,0)),0)+IFERROR(INDEX('Hoja de Trabajo para listado'!$AB$155:$BA$1048576,MATCH($A924,'Hoja de Trabajo para listado'!$AB$155:$AB$1048576,0),MATCH((CUADRO!I$4&amp;$E924),'Hoja de Trabajo para listado'!$AB$151:$BA$151,0)),0)+IFERROR(INDEX('Hoja de Trabajo para listado'!$BC$155:$CB$1048576,MATCH($A924,'Hoja de Trabajo para listado'!$BC$155:$BC$1048576,0),MATCH((CUADRO!I$4&amp;$E924),'Hoja de Trabajo para listado'!$BC$151:$CB$151,0)),0)+IFERROR(INDEX('Hoja de Trabajo para listado'!$DE$153:$DG$274,MATCH($A924,'Hoja de Trabajo para listado'!$DE$153:$DE$1048576,0),MATCH((CUADRO!I$4&amp;$E924),'Hoja de Trabajo para listado'!$DE$151:$DG$151,0)),0)+IFERROR(INDEX('Hoja de Trabajo para listado'!$CD$155:$DC$1048576,MATCH($A924,'Hoja de Trabajo para listado'!$CD$155:$CD$1048576,0),MATCH((CUADRO!I$4&amp;$E924),'Hoja de Trabajo para listado'!$CD$151:$DC$151,0)),0)</f>
        <v>0</v>
      </c>
      <c r="J924" s="243">
        <f ca="1">+IFERROR(INDEX('Hoja de Trabajo para listado'!$A$155:$Z$1048576,MATCH($A924,'Hoja de Trabajo para listado'!$A$155:$A$1048576,0),MATCH((CUADRO!J$4&amp;$E924),'Hoja de Trabajo para listado'!$A$151:$Z$151,0)),0)+IFERROR(INDEX('Hoja de Trabajo para listado'!$AB$155:$BA$1048576,MATCH($A924,'Hoja de Trabajo para listado'!$AB$155:$AB$1048576,0),MATCH((CUADRO!J$4&amp;$E924),'Hoja de Trabajo para listado'!$AB$151:$BA$151,0)),0)+IFERROR(INDEX('Hoja de Trabajo para listado'!$BC$155:$CB$1048576,MATCH($A924,'Hoja de Trabajo para listado'!$BC$155:$BC$1048576,0),MATCH((CUADRO!J$4&amp;$E924),'Hoja de Trabajo para listado'!$BC$151:$CB$151,0)),0)+IFERROR(INDEX('Hoja de Trabajo para listado'!$DE$153:$DG$274,MATCH($A924,'Hoja de Trabajo para listado'!$DE$153:$DE$1048576,0),MATCH((CUADRO!J$4&amp;$E924),'Hoja de Trabajo para listado'!$DE$151:$DG$151,0)),0)+IFERROR(INDEX('Hoja de Trabajo para listado'!$CD$155:$DC$1048576,MATCH($A924,'Hoja de Trabajo para listado'!$CD$155:$CD$1048576,0),MATCH((CUADRO!J$4&amp;$E924),'Hoja de Trabajo para listado'!$CD$151:$DC$151,0)),0)</f>
        <v>0</v>
      </c>
      <c r="K924" s="243">
        <f ca="1">+IFERROR(INDEX('Hoja de Trabajo para listado'!$A$155:$Z$1048576,MATCH($A924,'Hoja de Trabajo para listado'!$A$155:$A$1048576,0),MATCH((CUADRO!K$4&amp;$E924),'Hoja de Trabajo para listado'!$A$151:$Z$151,0)),0)+IFERROR(INDEX('Hoja de Trabajo para listado'!$AB$155:$BA$1048576,MATCH($A924,'Hoja de Trabajo para listado'!$AB$155:$AB$1048576,0),MATCH((CUADRO!K$4&amp;$E924),'Hoja de Trabajo para listado'!$AB$151:$BA$151,0)),0)+IFERROR(INDEX('Hoja de Trabajo para listado'!$BC$155:$CB$1048576,MATCH($A924,'Hoja de Trabajo para listado'!$BC$155:$BC$1048576,0),MATCH((CUADRO!K$4&amp;$E924),'Hoja de Trabajo para listado'!$BC$151:$CB$151,0)),0)+IFERROR(INDEX('Hoja de Trabajo para listado'!$DE$153:$DG$274,MATCH($A924,'Hoja de Trabajo para listado'!$DE$153:$DE$1048576,0),MATCH((CUADRO!K$4&amp;$E924),'Hoja de Trabajo para listado'!$DE$151:$DG$151,0)),0)+IFERROR(INDEX('Hoja de Trabajo para listado'!$CD$155:$DC$1048576,MATCH($A924,'Hoja de Trabajo para listado'!$CD$155:$CD$1048576,0),MATCH((CUADRO!K$4&amp;$E924),'Hoja de Trabajo para listado'!$CD$151:$DC$151,0)),0)</f>
        <v>0</v>
      </c>
      <c r="L924" s="243">
        <f ca="1">+IFERROR(INDEX('Hoja de Trabajo para listado'!$A$155:$Z$1048576,MATCH($A924,'Hoja de Trabajo para listado'!$A$155:$A$1048576,0),MATCH((CUADRO!L$4&amp;$E924),'Hoja de Trabajo para listado'!$A$151:$Z$151,0)),0)+IFERROR(INDEX('Hoja de Trabajo para listado'!$AB$155:$BA$1048576,MATCH($A924,'Hoja de Trabajo para listado'!$AB$155:$AB$1048576,0),MATCH((CUADRO!L$4&amp;$E924),'Hoja de Trabajo para listado'!$AB$151:$BA$151,0)),0)+IFERROR(INDEX('Hoja de Trabajo para listado'!$BC$155:$CB$1048576,MATCH($A924,'Hoja de Trabajo para listado'!$BC$155:$BC$1048576,0),MATCH((CUADRO!L$4&amp;$E924),'Hoja de Trabajo para listado'!$BC$151:$CB$151,0)),0)+IFERROR(INDEX('Hoja de Trabajo para listado'!$DE$153:$DG$274,MATCH($A924,'Hoja de Trabajo para listado'!$DE$153:$DE$1048576,0),MATCH((CUADRO!L$4&amp;$E924),'Hoja de Trabajo para listado'!$DE$151:$DG$151,0)),0)+IFERROR(INDEX('Hoja de Trabajo para listado'!$CD$155:$DC$1048576,MATCH($A924,'Hoja de Trabajo para listado'!$CD$155:$CD$1048576,0),MATCH((CUADRO!L$4&amp;$E924),'Hoja de Trabajo para listado'!$CD$151:$DC$151,0)),0)</f>
        <v>0</v>
      </c>
      <c r="M924" s="243">
        <f ca="1">+IFERROR(INDEX('Hoja de Trabajo para listado'!$A$155:$Z$1048576,MATCH($A924,'Hoja de Trabajo para listado'!$A$155:$A$1048576,0),MATCH((CUADRO!M$4&amp;$E924),'Hoja de Trabajo para listado'!$A$151:$Z$151,0)),0)+IFERROR(INDEX('Hoja de Trabajo para listado'!$AB$155:$BA$1048576,MATCH($A924,'Hoja de Trabajo para listado'!$AB$155:$AB$1048576,0),MATCH((CUADRO!M$4&amp;$E924),'Hoja de Trabajo para listado'!$AB$151:$BA$151,0)),0)+IFERROR(INDEX('Hoja de Trabajo para listado'!$BC$155:$CB$1048576,MATCH($A924,'Hoja de Trabajo para listado'!$BC$155:$BC$1048576,0),MATCH((CUADRO!M$4&amp;$E924),'Hoja de Trabajo para listado'!$BC$151:$CB$151,0)),0)+IFERROR(INDEX('Hoja de Trabajo para listado'!$DE$153:$DG$274,MATCH($A924,'Hoja de Trabajo para listado'!$DE$153:$DE$1048576,0),MATCH((CUADRO!M$4&amp;$E924),'Hoja de Trabajo para listado'!$DE$151:$DG$151,0)),0)+IFERROR(INDEX('Hoja de Trabajo para listado'!$CD$155:$DC$1048576,MATCH($A924,'Hoja de Trabajo para listado'!$CD$155:$CD$1048576,0),MATCH((CUADRO!M$4&amp;$E924),'Hoja de Trabajo para listado'!$CD$151:$DC$151,0)),0)</f>
        <v>0</v>
      </c>
      <c r="N924" s="243">
        <f ca="1">+IFERROR(INDEX('Hoja de Trabajo para listado'!$A$155:$Z$1048576,MATCH($A924,'Hoja de Trabajo para listado'!$A$155:$A$1048576,0),MATCH((CUADRO!N$4&amp;$E924),'Hoja de Trabajo para listado'!$A$151:$Z$151,0)),0)+IFERROR(INDEX('Hoja de Trabajo para listado'!$AB$155:$BA$1048576,MATCH($A924,'Hoja de Trabajo para listado'!$AB$155:$AB$1048576,0),MATCH((CUADRO!N$4&amp;$E924),'Hoja de Trabajo para listado'!$AB$151:$BA$151,0)),0)+IFERROR(INDEX('Hoja de Trabajo para listado'!$BC$155:$CB$1048576,MATCH($A924,'Hoja de Trabajo para listado'!$BC$155:$BC$1048576,0),MATCH((CUADRO!N$4&amp;$E924),'Hoja de Trabajo para listado'!$BC$151:$CB$151,0)),0)+IFERROR(INDEX('Hoja de Trabajo para listado'!$DE$153:$DG$274,MATCH($A924,'Hoja de Trabajo para listado'!$DE$153:$DE$1048576,0),MATCH((CUADRO!N$4&amp;$E924),'Hoja de Trabajo para listado'!$DE$151:$DG$151,0)),0)+IFERROR(INDEX('Hoja de Trabajo para listado'!$CD$155:$DC$1048576,MATCH($A924,'Hoja de Trabajo para listado'!$CD$155:$CD$1048576,0),MATCH((CUADRO!N$4&amp;$E924),'Hoja de Trabajo para listado'!$CD$151:$DC$151,0)),0)</f>
        <v>0</v>
      </c>
      <c r="O924" s="243">
        <f ca="1">+IFERROR(INDEX('Hoja de Trabajo para listado'!$A$155:$Z$1048576,MATCH($A924,'Hoja de Trabajo para listado'!$A$155:$A$1048576,0),MATCH((CUADRO!O$4&amp;$E924),'Hoja de Trabajo para listado'!$A$151:$Z$151,0)),0)+IFERROR(INDEX('Hoja de Trabajo para listado'!$AB$155:$BA$1048576,MATCH($A924,'Hoja de Trabajo para listado'!$AB$155:$AB$1048576,0),MATCH((CUADRO!O$4&amp;$E924),'Hoja de Trabajo para listado'!$AB$151:$BA$151,0)),0)+IFERROR(INDEX('Hoja de Trabajo para listado'!$BC$155:$CB$1048576,MATCH($A924,'Hoja de Trabajo para listado'!$BC$155:$BC$1048576,0),MATCH((CUADRO!O$4&amp;$E924),'Hoja de Trabajo para listado'!$BC$151:$CB$151,0)),0)+IFERROR(INDEX('Hoja de Trabajo para listado'!$DE$153:$DG$274,MATCH($A924,'Hoja de Trabajo para listado'!$DE$153:$DE$1048576,0),MATCH((CUADRO!O$4&amp;$E924),'Hoja de Trabajo para listado'!$DE$151:$DG$151,0)),0)+IFERROR(INDEX('Hoja de Trabajo para listado'!$CD$155:$DC$1048576,MATCH($A924,'Hoja de Trabajo para listado'!$CD$155:$CD$1048576,0),MATCH((CUADRO!O$4&amp;$E924),'Hoja de Trabajo para listado'!$CD$151:$DC$151,0)),0)</f>
        <v>0</v>
      </c>
      <c r="P924" s="243">
        <f ca="1">+IFERROR(INDEX('Hoja de Trabajo para listado'!$A$155:$Z$1048576,MATCH($A924,'Hoja de Trabajo para listado'!$A$155:$A$1048576,0),MATCH((CUADRO!P$4&amp;$E924),'Hoja de Trabajo para listado'!$A$151:$Z$151,0)),0)+IFERROR(INDEX('Hoja de Trabajo para listado'!$AB$155:$BA$1048576,MATCH($A924,'Hoja de Trabajo para listado'!$AB$155:$AB$1048576,0),MATCH((CUADRO!P$4&amp;$E924),'Hoja de Trabajo para listado'!$AB$151:$BA$151,0)),0)+IFERROR(INDEX('Hoja de Trabajo para listado'!$BC$155:$CB$1048576,MATCH($A924,'Hoja de Trabajo para listado'!$BC$155:$BC$1048576,0),MATCH((CUADRO!P$4&amp;$E924),'Hoja de Trabajo para listado'!$BC$151:$CB$151,0)),0)+IFERROR(INDEX('Hoja de Trabajo para listado'!$DE$153:$DG$274,MATCH($A924,'Hoja de Trabajo para listado'!$DE$153:$DE$1048576,0),MATCH((CUADRO!P$4&amp;$E924),'Hoja de Trabajo para listado'!$DE$151:$DG$151,0)),0)+IFERROR(INDEX('Hoja de Trabajo para listado'!$CD$155:$DC$1048576,MATCH($A924,'Hoja de Trabajo para listado'!$CD$155:$CD$1048576,0),MATCH((CUADRO!P$4&amp;$E924),'Hoja de Trabajo para listado'!$CD$151:$DC$151,0)),0)</f>
        <v>0</v>
      </c>
      <c r="Q924" s="243">
        <f ca="1">+IFERROR(INDEX('Hoja de Trabajo para listado'!$A$155:$Z$1048576,MATCH($A924,'Hoja de Trabajo para listado'!$A$155:$A$1048576,0),MATCH((CUADRO!Q$4&amp;$E924),'Hoja de Trabajo para listado'!$A$151:$Z$151,0)),0)+IFERROR(INDEX('Hoja de Trabajo para listado'!$AB$155:$BA$1048576,MATCH($A924,'Hoja de Trabajo para listado'!$AB$155:$AB$1048576,0),MATCH((CUADRO!Q$4&amp;$E924),'Hoja de Trabajo para listado'!$AB$151:$BA$151,0)),0)+IFERROR(INDEX('Hoja de Trabajo para listado'!$BC$155:$CB$1048576,MATCH($A924,'Hoja de Trabajo para listado'!$BC$155:$BC$1048576,0),MATCH((CUADRO!Q$4&amp;$E924),'Hoja de Trabajo para listado'!$BC$151:$CB$151,0)),0)+IFERROR(INDEX('Hoja de Trabajo para listado'!$DE$153:$DG$274,MATCH($A924,'Hoja de Trabajo para listado'!$DE$153:$DE$1048576,0),MATCH((CUADRO!Q$4&amp;$E924),'Hoja de Trabajo para listado'!$DE$151:$DG$151,0)),0)+IFERROR(INDEX('Hoja de Trabajo para listado'!$CD$155:$DC$1048576,MATCH($A924,'Hoja de Trabajo para listado'!$CD$155:$CD$1048576,0),MATCH((CUADRO!Q$4&amp;$E924),'Hoja de Trabajo para listado'!$CD$151:$DC$151,0)),0)</f>
        <v>0</v>
      </c>
      <c r="R924" s="243">
        <f t="shared" ca="1" si="35"/>
        <v>0</v>
      </c>
      <c r="S924" s="256">
        <f ca="1">+R923+R924</f>
        <v>0</v>
      </c>
      <c r="T924" s="243">
        <f ca="1">+S924</f>
        <v>0</v>
      </c>
      <c r="U924" s="242">
        <f t="shared" si="36"/>
        <v>2</v>
      </c>
      <c r="V924" s="327" t="str">
        <f>+VLOOKUP(A924,bd_lista!$A$3:$E$592,5,FALSE)</f>
        <v>Gobiernos Autonomos Municipales</v>
      </c>
      <c r="W924" s="398"/>
      <c r="X924" s="240">
        <f>+VLOOKUP(A924,[4]Sheet1!$A$13:$D$744,4,FALSE)</f>
        <v>0</v>
      </c>
      <c r="Y924" s="240" t="e">
        <f>+VLOOKUP(X924,bd_lista!$A$3:$C$592,3,FALSE)</f>
        <v>#N/A</v>
      </c>
      <c r="Z924" s="288"/>
      <c r="AA924" s="289"/>
    </row>
    <row r="925" spans="1:27" customFormat="1" ht="15" hidden="1" customHeight="1">
      <c r="A925" s="32">
        <v>1605</v>
      </c>
      <c r="B925" s="393">
        <f>+A925</f>
        <v>1605</v>
      </c>
      <c r="C925" s="245" t="str">
        <f>+VLOOKUP(A925,bd_lista!$A$3:$C$592,3,FALSE)</f>
        <v>Gobierno Autónomo Municipal de Caraparí</v>
      </c>
      <c r="D925" s="395" t="str">
        <f>+C925</f>
        <v>Gobierno Autónomo Municipal de Caraparí</v>
      </c>
      <c r="E925" s="240" t="s">
        <v>1303</v>
      </c>
      <c r="F925" s="241">
        <f ca="1">+IFERROR(INDEX('Hoja de Trabajo para listado'!$A$155:$Z$1048576,MATCH($A925,'Hoja de Trabajo para listado'!$A$155:$A$1048576,0),MATCH((CUADRO!F$4&amp;$E925),'Hoja de Trabajo para listado'!$A$151:$Z$151,0)),0)+IFERROR(INDEX('Hoja de Trabajo para listado'!$AB$155:$BA$1048576,MATCH($A925,'Hoja de Trabajo para listado'!$AB$155:$AB$1048576,0),MATCH((CUADRO!F$4&amp;$E925),'Hoja de Trabajo para listado'!$AB$151:$BA$151,0)),0)+IFERROR(INDEX('Hoja de Trabajo para listado'!$BC$155:$CB$1048576,MATCH($A925,'Hoja de Trabajo para listado'!$BC$155:$BC$1048576,0),MATCH((CUADRO!F$4&amp;$E925),'Hoja de Trabajo para listado'!$BC$151:$CB$151,0)),0)+IFERROR(INDEX('Hoja de Trabajo para listado'!$DE$153:$DG$274,MATCH($A925,'Hoja de Trabajo para listado'!$DE$153:$DE$1048576,0),MATCH((CUADRO!F$4&amp;$E925),'Hoja de Trabajo para listado'!$DE$151:$DG$151,0)),0)+IFERROR(INDEX('Hoja de Trabajo para listado'!$CD$155:$DC$1048576,MATCH($A925,'Hoja de Trabajo para listado'!$CD$155:$CD$1048576,0),MATCH((CUADRO!F$4&amp;$E925),'Hoja de Trabajo para listado'!$CD$151:$DC$151,0)),0)</f>
        <v>0</v>
      </c>
      <c r="G925" s="241">
        <f ca="1">+IFERROR(INDEX('Hoja de Trabajo para listado'!$A$155:$Z$1048576,MATCH($A925,'Hoja de Trabajo para listado'!$A$155:$A$1048576,0),MATCH((CUADRO!G$4&amp;$E925),'Hoja de Trabajo para listado'!$A$151:$Z$151,0)),0)+IFERROR(INDEX('Hoja de Trabajo para listado'!$AB$155:$BA$1048576,MATCH($A925,'Hoja de Trabajo para listado'!$AB$155:$AB$1048576,0),MATCH((CUADRO!G$4&amp;$E925),'Hoja de Trabajo para listado'!$AB$151:$BA$151,0)),0)+IFERROR(INDEX('Hoja de Trabajo para listado'!$BC$155:$CB$1048576,MATCH($A925,'Hoja de Trabajo para listado'!$BC$155:$BC$1048576,0),MATCH((CUADRO!G$4&amp;$E925),'Hoja de Trabajo para listado'!$BC$151:$CB$151,0)),0)+IFERROR(INDEX('Hoja de Trabajo para listado'!$DE$153:$DG$274,MATCH($A925,'Hoja de Trabajo para listado'!$DE$153:$DE$1048576,0),MATCH((CUADRO!G$4&amp;$E925),'Hoja de Trabajo para listado'!$DE$151:$DG$151,0)),0)+IFERROR(INDEX('Hoja de Trabajo para listado'!$CD$155:$DC$1048576,MATCH($A925,'Hoja de Trabajo para listado'!$CD$155:$CD$1048576,0),MATCH((CUADRO!G$4&amp;$E925),'Hoja de Trabajo para listado'!$CD$151:$DC$151,0)),0)</f>
        <v>0</v>
      </c>
      <c r="H925" s="241">
        <f ca="1">+IFERROR(INDEX('Hoja de Trabajo para listado'!$A$155:$Z$1048576,MATCH($A925,'Hoja de Trabajo para listado'!$A$155:$A$1048576,0),MATCH((CUADRO!H$4&amp;$E925),'Hoja de Trabajo para listado'!$A$151:$Z$151,0)),0)+IFERROR(INDEX('Hoja de Trabajo para listado'!$AB$155:$BA$1048576,MATCH($A925,'Hoja de Trabajo para listado'!$AB$155:$AB$1048576,0),MATCH((CUADRO!H$4&amp;$E925),'Hoja de Trabajo para listado'!$AB$151:$BA$151,0)),0)+IFERROR(INDEX('Hoja de Trabajo para listado'!$BC$155:$CB$1048576,MATCH($A925,'Hoja de Trabajo para listado'!$BC$155:$BC$1048576,0),MATCH((CUADRO!H$4&amp;$E925),'Hoja de Trabajo para listado'!$BC$151:$CB$151,0)),0)+IFERROR(INDEX('Hoja de Trabajo para listado'!$DE$153:$DG$274,MATCH($A925,'Hoja de Trabajo para listado'!$DE$153:$DE$1048576,0),MATCH((CUADRO!H$4&amp;$E925),'Hoja de Trabajo para listado'!$DE$151:$DG$151,0)),0)+IFERROR(INDEX('Hoja de Trabajo para listado'!$CD$155:$DC$1048576,MATCH($A925,'Hoja de Trabajo para listado'!$CD$155:$CD$1048576,0),MATCH((CUADRO!H$4&amp;$E925),'Hoja de Trabajo para listado'!$CD$151:$DC$151,0)),0)</f>
        <v>0</v>
      </c>
      <c r="I925" s="241">
        <f ca="1">+IFERROR(INDEX('Hoja de Trabajo para listado'!$A$155:$Z$1048576,MATCH($A925,'Hoja de Trabajo para listado'!$A$155:$A$1048576,0),MATCH((CUADRO!I$4&amp;$E925),'Hoja de Trabajo para listado'!$A$151:$Z$151,0)),0)+IFERROR(INDEX('Hoja de Trabajo para listado'!$AB$155:$BA$1048576,MATCH($A925,'Hoja de Trabajo para listado'!$AB$155:$AB$1048576,0),MATCH((CUADRO!I$4&amp;$E925),'Hoja de Trabajo para listado'!$AB$151:$BA$151,0)),0)+IFERROR(INDEX('Hoja de Trabajo para listado'!$BC$155:$CB$1048576,MATCH($A925,'Hoja de Trabajo para listado'!$BC$155:$BC$1048576,0),MATCH((CUADRO!I$4&amp;$E925),'Hoja de Trabajo para listado'!$BC$151:$CB$151,0)),0)+IFERROR(INDEX('Hoja de Trabajo para listado'!$DE$153:$DG$274,MATCH($A925,'Hoja de Trabajo para listado'!$DE$153:$DE$1048576,0),MATCH((CUADRO!I$4&amp;$E925),'Hoja de Trabajo para listado'!$DE$151:$DG$151,0)),0)+IFERROR(INDEX('Hoja de Trabajo para listado'!$CD$155:$DC$1048576,MATCH($A925,'Hoja de Trabajo para listado'!$CD$155:$CD$1048576,0),MATCH((CUADRO!I$4&amp;$E925),'Hoja de Trabajo para listado'!$CD$151:$DC$151,0)),0)</f>
        <v>0</v>
      </c>
      <c r="J925" s="241">
        <f ca="1">+IFERROR(INDEX('Hoja de Trabajo para listado'!$A$155:$Z$1048576,MATCH($A925,'Hoja de Trabajo para listado'!$A$155:$A$1048576,0),MATCH((CUADRO!J$4&amp;$E925),'Hoja de Trabajo para listado'!$A$151:$Z$151,0)),0)+IFERROR(INDEX('Hoja de Trabajo para listado'!$AB$155:$BA$1048576,MATCH($A925,'Hoja de Trabajo para listado'!$AB$155:$AB$1048576,0),MATCH((CUADRO!J$4&amp;$E925),'Hoja de Trabajo para listado'!$AB$151:$BA$151,0)),0)+IFERROR(INDEX('Hoja de Trabajo para listado'!$BC$155:$CB$1048576,MATCH($A925,'Hoja de Trabajo para listado'!$BC$155:$BC$1048576,0),MATCH((CUADRO!J$4&amp;$E925),'Hoja de Trabajo para listado'!$BC$151:$CB$151,0)),0)+IFERROR(INDEX('Hoja de Trabajo para listado'!$DE$153:$DG$274,MATCH($A925,'Hoja de Trabajo para listado'!$DE$153:$DE$1048576,0),MATCH((CUADRO!J$4&amp;$E925),'Hoja de Trabajo para listado'!$DE$151:$DG$151,0)),0)+IFERROR(INDEX('Hoja de Trabajo para listado'!$CD$155:$DC$1048576,MATCH($A925,'Hoja de Trabajo para listado'!$CD$155:$CD$1048576,0),MATCH((CUADRO!J$4&amp;$E925),'Hoja de Trabajo para listado'!$CD$151:$DC$151,0)),0)</f>
        <v>0</v>
      </c>
      <c r="K925" s="241">
        <f ca="1">+IFERROR(INDEX('Hoja de Trabajo para listado'!$A$155:$Z$1048576,MATCH($A925,'Hoja de Trabajo para listado'!$A$155:$A$1048576,0),MATCH((CUADRO!K$4&amp;$E925),'Hoja de Trabajo para listado'!$A$151:$Z$151,0)),0)+IFERROR(INDEX('Hoja de Trabajo para listado'!$AB$155:$BA$1048576,MATCH($A925,'Hoja de Trabajo para listado'!$AB$155:$AB$1048576,0),MATCH((CUADRO!K$4&amp;$E925),'Hoja de Trabajo para listado'!$AB$151:$BA$151,0)),0)+IFERROR(INDEX('Hoja de Trabajo para listado'!$BC$155:$CB$1048576,MATCH($A925,'Hoja de Trabajo para listado'!$BC$155:$BC$1048576,0),MATCH((CUADRO!K$4&amp;$E925),'Hoja de Trabajo para listado'!$BC$151:$CB$151,0)),0)+IFERROR(INDEX('Hoja de Trabajo para listado'!$DE$153:$DG$274,MATCH($A925,'Hoja de Trabajo para listado'!$DE$153:$DE$1048576,0),MATCH((CUADRO!K$4&amp;$E925),'Hoja de Trabajo para listado'!$DE$151:$DG$151,0)),0)+IFERROR(INDEX('Hoja de Trabajo para listado'!$CD$155:$DC$1048576,MATCH($A925,'Hoja de Trabajo para listado'!$CD$155:$CD$1048576,0),MATCH((CUADRO!K$4&amp;$E925),'Hoja de Trabajo para listado'!$CD$151:$DC$151,0)),0)</f>
        <v>0</v>
      </c>
      <c r="L925" s="241">
        <f ca="1">+IFERROR(INDEX('Hoja de Trabajo para listado'!$A$155:$Z$1048576,MATCH($A925,'Hoja de Trabajo para listado'!$A$155:$A$1048576,0),MATCH((CUADRO!L$4&amp;$E925),'Hoja de Trabajo para listado'!$A$151:$Z$151,0)),0)+IFERROR(INDEX('Hoja de Trabajo para listado'!$AB$155:$BA$1048576,MATCH($A925,'Hoja de Trabajo para listado'!$AB$155:$AB$1048576,0),MATCH((CUADRO!L$4&amp;$E925),'Hoja de Trabajo para listado'!$AB$151:$BA$151,0)),0)+IFERROR(INDEX('Hoja de Trabajo para listado'!$BC$155:$CB$1048576,MATCH($A925,'Hoja de Trabajo para listado'!$BC$155:$BC$1048576,0),MATCH((CUADRO!L$4&amp;$E925),'Hoja de Trabajo para listado'!$BC$151:$CB$151,0)),0)+IFERROR(INDEX('Hoja de Trabajo para listado'!$DE$153:$DG$274,MATCH($A925,'Hoja de Trabajo para listado'!$DE$153:$DE$1048576,0),MATCH((CUADRO!L$4&amp;$E925),'Hoja de Trabajo para listado'!$DE$151:$DG$151,0)),0)+IFERROR(INDEX('Hoja de Trabajo para listado'!$CD$155:$DC$1048576,MATCH($A925,'Hoja de Trabajo para listado'!$CD$155:$CD$1048576,0),MATCH((CUADRO!L$4&amp;$E925),'Hoja de Trabajo para listado'!$CD$151:$DC$151,0)),0)</f>
        <v>0</v>
      </c>
      <c r="M925" s="241">
        <f ca="1">+IFERROR(INDEX('Hoja de Trabajo para listado'!$A$155:$Z$1048576,MATCH($A925,'Hoja de Trabajo para listado'!$A$155:$A$1048576,0),MATCH((CUADRO!M$4&amp;$E925),'Hoja de Trabajo para listado'!$A$151:$Z$151,0)),0)+IFERROR(INDEX('Hoja de Trabajo para listado'!$AB$155:$BA$1048576,MATCH($A925,'Hoja de Trabajo para listado'!$AB$155:$AB$1048576,0),MATCH((CUADRO!M$4&amp;$E925),'Hoja de Trabajo para listado'!$AB$151:$BA$151,0)),0)+IFERROR(INDEX('Hoja de Trabajo para listado'!$BC$155:$CB$1048576,MATCH($A925,'Hoja de Trabajo para listado'!$BC$155:$BC$1048576,0),MATCH((CUADRO!M$4&amp;$E925),'Hoja de Trabajo para listado'!$BC$151:$CB$151,0)),0)+IFERROR(INDEX('Hoja de Trabajo para listado'!$DE$153:$DG$274,MATCH($A925,'Hoja de Trabajo para listado'!$DE$153:$DE$1048576,0),MATCH((CUADRO!M$4&amp;$E925),'Hoja de Trabajo para listado'!$DE$151:$DG$151,0)),0)+IFERROR(INDEX('Hoja de Trabajo para listado'!$CD$155:$DC$1048576,MATCH($A925,'Hoja de Trabajo para listado'!$CD$155:$CD$1048576,0),MATCH((CUADRO!M$4&amp;$E925),'Hoja de Trabajo para listado'!$CD$151:$DC$151,0)),0)</f>
        <v>0</v>
      </c>
      <c r="N925" s="241">
        <f ca="1">+IFERROR(INDEX('Hoja de Trabajo para listado'!$A$155:$Z$1048576,MATCH($A925,'Hoja de Trabajo para listado'!$A$155:$A$1048576,0),MATCH((CUADRO!N$4&amp;$E925),'Hoja de Trabajo para listado'!$A$151:$Z$151,0)),0)+IFERROR(INDEX('Hoja de Trabajo para listado'!$AB$155:$BA$1048576,MATCH($A925,'Hoja de Trabajo para listado'!$AB$155:$AB$1048576,0),MATCH((CUADRO!N$4&amp;$E925),'Hoja de Trabajo para listado'!$AB$151:$BA$151,0)),0)+IFERROR(INDEX('Hoja de Trabajo para listado'!$BC$155:$CB$1048576,MATCH($A925,'Hoja de Trabajo para listado'!$BC$155:$BC$1048576,0),MATCH((CUADRO!N$4&amp;$E925),'Hoja de Trabajo para listado'!$BC$151:$CB$151,0)),0)+IFERROR(INDEX('Hoja de Trabajo para listado'!$DE$153:$DG$274,MATCH($A925,'Hoja de Trabajo para listado'!$DE$153:$DE$1048576,0),MATCH((CUADRO!N$4&amp;$E925),'Hoja de Trabajo para listado'!$DE$151:$DG$151,0)),0)+IFERROR(INDEX('Hoja de Trabajo para listado'!$CD$155:$DC$1048576,MATCH($A925,'Hoja de Trabajo para listado'!$CD$155:$CD$1048576,0),MATCH((CUADRO!N$4&amp;$E925),'Hoja de Trabajo para listado'!$CD$151:$DC$151,0)),0)</f>
        <v>0</v>
      </c>
      <c r="O925" s="241">
        <f ca="1">+IFERROR(INDEX('Hoja de Trabajo para listado'!$A$155:$Z$1048576,MATCH($A925,'Hoja de Trabajo para listado'!$A$155:$A$1048576,0),MATCH((CUADRO!O$4&amp;$E925),'Hoja de Trabajo para listado'!$A$151:$Z$151,0)),0)+IFERROR(INDEX('Hoja de Trabajo para listado'!$AB$155:$BA$1048576,MATCH($A925,'Hoja de Trabajo para listado'!$AB$155:$AB$1048576,0),MATCH((CUADRO!O$4&amp;$E925),'Hoja de Trabajo para listado'!$AB$151:$BA$151,0)),0)+IFERROR(INDEX('Hoja de Trabajo para listado'!$BC$155:$CB$1048576,MATCH($A925,'Hoja de Trabajo para listado'!$BC$155:$BC$1048576,0),MATCH((CUADRO!O$4&amp;$E925),'Hoja de Trabajo para listado'!$BC$151:$CB$151,0)),0)+IFERROR(INDEX('Hoja de Trabajo para listado'!$DE$153:$DG$274,MATCH($A925,'Hoja de Trabajo para listado'!$DE$153:$DE$1048576,0),MATCH((CUADRO!O$4&amp;$E925),'Hoja de Trabajo para listado'!$DE$151:$DG$151,0)),0)+IFERROR(INDEX('Hoja de Trabajo para listado'!$CD$155:$DC$1048576,MATCH($A925,'Hoja de Trabajo para listado'!$CD$155:$CD$1048576,0),MATCH((CUADRO!O$4&amp;$E925),'Hoja de Trabajo para listado'!$CD$151:$DC$151,0)),0)</f>
        <v>0</v>
      </c>
      <c r="P925" s="241">
        <f ca="1">+IFERROR(INDEX('Hoja de Trabajo para listado'!$A$155:$Z$1048576,MATCH($A925,'Hoja de Trabajo para listado'!$A$155:$A$1048576,0),MATCH((CUADRO!P$4&amp;$E925),'Hoja de Trabajo para listado'!$A$151:$Z$151,0)),0)+IFERROR(INDEX('Hoja de Trabajo para listado'!$AB$155:$BA$1048576,MATCH($A925,'Hoja de Trabajo para listado'!$AB$155:$AB$1048576,0),MATCH((CUADRO!P$4&amp;$E925),'Hoja de Trabajo para listado'!$AB$151:$BA$151,0)),0)+IFERROR(INDEX('Hoja de Trabajo para listado'!$BC$155:$CB$1048576,MATCH($A925,'Hoja de Trabajo para listado'!$BC$155:$BC$1048576,0),MATCH((CUADRO!P$4&amp;$E925),'Hoja de Trabajo para listado'!$BC$151:$CB$151,0)),0)+IFERROR(INDEX('Hoja de Trabajo para listado'!$DE$153:$DG$274,MATCH($A925,'Hoja de Trabajo para listado'!$DE$153:$DE$1048576,0),MATCH((CUADRO!P$4&amp;$E925),'Hoja de Trabajo para listado'!$DE$151:$DG$151,0)),0)+IFERROR(INDEX('Hoja de Trabajo para listado'!$CD$155:$DC$1048576,MATCH($A925,'Hoja de Trabajo para listado'!$CD$155:$CD$1048576,0),MATCH((CUADRO!P$4&amp;$E925),'Hoja de Trabajo para listado'!$CD$151:$DC$151,0)),0)</f>
        <v>0</v>
      </c>
      <c r="Q925" s="241">
        <f ca="1">+IFERROR(INDEX('Hoja de Trabajo para listado'!$A$155:$Z$1048576,MATCH($A925,'Hoja de Trabajo para listado'!$A$155:$A$1048576,0),MATCH((CUADRO!Q$4&amp;$E925),'Hoja de Trabajo para listado'!$A$151:$Z$151,0)),0)+IFERROR(INDEX('Hoja de Trabajo para listado'!$AB$155:$BA$1048576,MATCH($A925,'Hoja de Trabajo para listado'!$AB$155:$AB$1048576,0),MATCH((CUADRO!Q$4&amp;$E925),'Hoja de Trabajo para listado'!$AB$151:$BA$151,0)),0)+IFERROR(INDEX('Hoja de Trabajo para listado'!$BC$155:$CB$1048576,MATCH($A925,'Hoja de Trabajo para listado'!$BC$155:$BC$1048576,0),MATCH((CUADRO!Q$4&amp;$E925),'Hoja de Trabajo para listado'!$BC$151:$CB$151,0)),0)+IFERROR(INDEX('Hoja de Trabajo para listado'!$DE$153:$DG$274,MATCH($A925,'Hoja de Trabajo para listado'!$DE$153:$DE$1048576,0),MATCH((CUADRO!Q$4&amp;$E925),'Hoja de Trabajo para listado'!$DE$151:$DG$151,0)),0)+IFERROR(INDEX('Hoja de Trabajo para listado'!$CD$155:$DC$1048576,MATCH($A925,'Hoja de Trabajo para listado'!$CD$155:$CD$1048576,0),MATCH((CUADRO!Q$4&amp;$E925),'Hoja de Trabajo para listado'!$CD$151:$DC$151,0)),0)</f>
        <v>0</v>
      </c>
      <c r="R925" s="241">
        <f t="shared" ca="1" si="35"/>
        <v>0</v>
      </c>
      <c r="S925" s="247"/>
      <c r="T925" s="241">
        <f ca="1">+T926</f>
        <v>0</v>
      </c>
      <c r="U925" s="240">
        <f t="shared" si="36"/>
        <v>1</v>
      </c>
      <c r="V925" s="327" t="str">
        <f>+VLOOKUP(A925,bd_lista!$A$3:$E$592,5,FALSE)</f>
        <v>Gobiernos Autonomos Municipales</v>
      </c>
      <c r="W925" s="397" t="str">
        <f>+V925</f>
        <v>Gobiernos Autonomos Municipales</v>
      </c>
      <c r="X925" s="240">
        <f>+VLOOKUP(A925,[4]Sheet1!$A$13:$D$744,4,FALSE)</f>
        <v>0</v>
      </c>
      <c r="Y925" s="240" t="e">
        <f>+VLOOKUP(X925,bd_lista!$A$3:$C$592,3,FALSE)</f>
        <v>#N/A</v>
      </c>
      <c r="Z925" s="290">
        <f>+X925</f>
        <v>0</v>
      </c>
      <c r="AA925" s="291" t="e">
        <f>+Y925</f>
        <v>#N/A</v>
      </c>
    </row>
    <row r="926" spans="1:27" customFormat="1" ht="15" hidden="1" customHeight="1">
      <c r="A926" s="32">
        <v>1605</v>
      </c>
      <c r="B926" s="394"/>
      <c r="C926" s="245" t="str">
        <f>+VLOOKUP(A926,bd_lista!$A$3:$C$592,3,FALSE)</f>
        <v>Gobierno Autónomo Municipal de Caraparí</v>
      </c>
      <c r="D926" s="396"/>
      <c r="E926" s="242" t="s">
        <v>1304</v>
      </c>
      <c r="F926" s="243">
        <f ca="1">+IFERROR(INDEX('Hoja de Trabajo para listado'!$A$155:$Z$1048576,MATCH($A926,'Hoja de Trabajo para listado'!$A$155:$A$1048576,0),MATCH((CUADRO!F$4&amp;$E926),'Hoja de Trabajo para listado'!$A$151:$Z$151,0)),0)+IFERROR(INDEX('Hoja de Trabajo para listado'!$AB$155:$BA$1048576,MATCH($A926,'Hoja de Trabajo para listado'!$AB$155:$AB$1048576,0),MATCH((CUADRO!F$4&amp;$E926),'Hoja de Trabajo para listado'!$AB$151:$BA$151,0)),0)+IFERROR(INDEX('Hoja de Trabajo para listado'!$BC$155:$CB$1048576,MATCH($A926,'Hoja de Trabajo para listado'!$BC$155:$BC$1048576,0),MATCH((CUADRO!F$4&amp;$E926),'Hoja de Trabajo para listado'!$BC$151:$CB$151,0)),0)+IFERROR(INDEX('Hoja de Trabajo para listado'!$DE$153:$DG$274,MATCH($A926,'Hoja de Trabajo para listado'!$DE$153:$DE$1048576,0),MATCH((CUADRO!F$4&amp;$E926),'Hoja de Trabajo para listado'!$DE$151:$DG$151,0)),0)+IFERROR(INDEX('Hoja de Trabajo para listado'!$CD$155:$DC$1048576,MATCH($A926,'Hoja de Trabajo para listado'!$CD$155:$CD$1048576,0),MATCH((CUADRO!F$4&amp;$E926),'Hoja de Trabajo para listado'!$CD$151:$DC$151,0)),0)</f>
        <v>0</v>
      </c>
      <c r="G926" s="243">
        <f ca="1">+IFERROR(INDEX('Hoja de Trabajo para listado'!$A$155:$Z$1048576,MATCH($A926,'Hoja de Trabajo para listado'!$A$155:$A$1048576,0),MATCH((CUADRO!G$4&amp;$E926),'Hoja de Trabajo para listado'!$A$151:$Z$151,0)),0)+IFERROR(INDEX('Hoja de Trabajo para listado'!$AB$155:$BA$1048576,MATCH($A926,'Hoja de Trabajo para listado'!$AB$155:$AB$1048576,0),MATCH((CUADRO!G$4&amp;$E926),'Hoja de Trabajo para listado'!$AB$151:$BA$151,0)),0)+IFERROR(INDEX('Hoja de Trabajo para listado'!$BC$155:$CB$1048576,MATCH($A926,'Hoja de Trabajo para listado'!$BC$155:$BC$1048576,0),MATCH((CUADRO!G$4&amp;$E926),'Hoja de Trabajo para listado'!$BC$151:$CB$151,0)),0)+IFERROR(INDEX('Hoja de Trabajo para listado'!$DE$153:$DG$274,MATCH($A926,'Hoja de Trabajo para listado'!$DE$153:$DE$1048576,0),MATCH((CUADRO!G$4&amp;$E926),'Hoja de Trabajo para listado'!$DE$151:$DG$151,0)),0)+IFERROR(INDEX('Hoja de Trabajo para listado'!$CD$155:$DC$1048576,MATCH($A926,'Hoja de Trabajo para listado'!$CD$155:$CD$1048576,0),MATCH((CUADRO!G$4&amp;$E926),'Hoja de Trabajo para listado'!$CD$151:$DC$151,0)),0)</f>
        <v>0</v>
      </c>
      <c r="H926" s="243">
        <f ca="1">+IFERROR(INDEX('Hoja de Trabajo para listado'!$A$155:$Z$1048576,MATCH($A926,'Hoja de Trabajo para listado'!$A$155:$A$1048576,0),MATCH((CUADRO!H$4&amp;$E926),'Hoja de Trabajo para listado'!$A$151:$Z$151,0)),0)+IFERROR(INDEX('Hoja de Trabajo para listado'!$AB$155:$BA$1048576,MATCH($A926,'Hoja de Trabajo para listado'!$AB$155:$AB$1048576,0),MATCH((CUADRO!H$4&amp;$E926),'Hoja de Trabajo para listado'!$AB$151:$BA$151,0)),0)+IFERROR(INDEX('Hoja de Trabajo para listado'!$BC$155:$CB$1048576,MATCH($A926,'Hoja de Trabajo para listado'!$BC$155:$BC$1048576,0),MATCH((CUADRO!H$4&amp;$E926),'Hoja de Trabajo para listado'!$BC$151:$CB$151,0)),0)+IFERROR(INDEX('Hoja de Trabajo para listado'!$DE$153:$DG$274,MATCH($A926,'Hoja de Trabajo para listado'!$DE$153:$DE$1048576,0),MATCH((CUADRO!H$4&amp;$E926),'Hoja de Trabajo para listado'!$DE$151:$DG$151,0)),0)+IFERROR(INDEX('Hoja de Trabajo para listado'!$CD$155:$DC$1048576,MATCH($A926,'Hoja de Trabajo para listado'!$CD$155:$CD$1048576,0),MATCH((CUADRO!H$4&amp;$E926),'Hoja de Trabajo para listado'!$CD$151:$DC$151,0)),0)</f>
        <v>0</v>
      </c>
      <c r="I926" s="243">
        <f ca="1">+IFERROR(INDEX('Hoja de Trabajo para listado'!$A$155:$Z$1048576,MATCH($A926,'Hoja de Trabajo para listado'!$A$155:$A$1048576,0),MATCH((CUADRO!I$4&amp;$E926),'Hoja de Trabajo para listado'!$A$151:$Z$151,0)),0)+IFERROR(INDEX('Hoja de Trabajo para listado'!$AB$155:$BA$1048576,MATCH($A926,'Hoja de Trabajo para listado'!$AB$155:$AB$1048576,0),MATCH((CUADRO!I$4&amp;$E926),'Hoja de Trabajo para listado'!$AB$151:$BA$151,0)),0)+IFERROR(INDEX('Hoja de Trabajo para listado'!$BC$155:$CB$1048576,MATCH($A926,'Hoja de Trabajo para listado'!$BC$155:$BC$1048576,0),MATCH((CUADRO!I$4&amp;$E926),'Hoja de Trabajo para listado'!$BC$151:$CB$151,0)),0)+IFERROR(INDEX('Hoja de Trabajo para listado'!$DE$153:$DG$274,MATCH($A926,'Hoja de Trabajo para listado'!$DE$153:$DE$1048576,0),MATCH((CUADRO!I$4&amp;$E926),'Hoja de Trabajo para listado'!$DE$151:$DG$151,0)),0)+IFERROR(INDEX('Hoja de Trabajo para listado'!$CD$155:$DC$1048576,MATCH($A926,'Hoja de Trabajo para listado'!$CD$155:$CD$1048576,0),MATCH((CUADRO!I$4&amp;$E926),'Hoja de Trabajo para listado'!$CD$151:$DC$151,0)),0)</f>
        <v>0</v>
      </c>
      <c r="J926" s="243">
        <f ca="1">+IFERROR(INDEX('Hoja de Trabajo para listado'!$A$155:$Z$1048576,MATCH($A926,'Hoja de Trabajo para listado'!$A$155:$A$1048576,0),MATCH((CUADRO!J$4&amp;$E926),'Hoja de Trabajo para listado'!$A$151:$Z$151,0)),0)+IFERROR(INDEX('Hoja de Trabajo para listado'!$AB$155:$BA$1048576,MATCH($A926,'Hoja de Trabajo para listado'!$AB$155:$AB$1048576,0),MATCH((CUADRO!J$4&amp;$E926),'Hoja de Trabajo para listado'!$AB$151:$BA$151,0)),0)+IFERROR(INDEX('Hoja de Trabajo para listado'!$BC$155:$CB$1048576,MATCH($A926,'Hoja de Trabajo para listado'!$BC$155:$BC$1048576,0),MATCH((CUADRO!J$4&amp;$E926),'Hoja de Trabajo para listado'!$BC$151:$CB$151,0)),0)+IFERROR(INDEX('Hoja de Trabajo para listado'!$DE$153:$DG$274,MATCH($A926,'Hoja de Trabajo para listado'!$DE$153:$DE$1048576,0),MATCH((CUADRO!J$4&amp;$E926),'Hoja de Trabajo para listado'!$DE$151:$DG$151,0)),0)+IFERROR(INDEX('Hoja de Trabajo para listado'!$CD$155:$DC$1048576,MATCH($A926,'Hoja de Trabajo para listado'!$CD$155:$CD$1048576,0),MATCH((CUADRO!J$4&amp;$E926),'Hoja de Trabajo para listado'!$CD$151:$DC$151,0)),0)</f>
        <v>0</v>
      </c>
      <c r="K926" s="243">
        <f ca="1">+IFERROR(INDEX('Hoja de Trabajo para listado'!$A$155:$Z$1048576,MATCH($A926,'Hoja de Trabajo para listado'!$A$155:$A$1048576,0),MATCH((CUADRO!K$4&amp;$E926),'Hoja de Trabajo para listado'!$A$151:$Z$151,0)),0)+IFERROR(INDEX('Hoja de Trabajo para listado'!$AB$155:$BA$1048576,MATCH($A926,'Hoja de Trabajo para listado'!$AB$155:$AB$1048576,0),MATCH((CUADRO!K$4&amp;$E926),'Hoja de Trabajo para listado'!$AB$151:$BA$151,0)),0)+IFERROR(INDEX('Hoja de Trabajo para listado'!$BC$155:$CB$1048576,MATCH($A926,'Hoja de Trabajo para listado'!$BC$155:$BC$1048576,0),MATCH((CUADRO!K$4&amp;$E926),'Hoja de Trabajo para listado'!$BC$151:$CB$151,0)),0)+IFERROR(INDEX('Hoja de Trabajo para listado'!$DE$153:$DG$274,MATCH($A926,'Hoja de Trabajo para listado'!$DE$153:$DE$1048576,0),MATCH((CUADRO!K$4&amp;$E926),'Hoja de Trabajo para listado'!$DE$151:$DG$151,0)),0)+IFERROR(INDEX('Hoja de Trabajo para listado'!$CD$155:$DC$1048576,MATCH($A926,'Hoja de Trabajo para listado'!$CD$155:$CD$1048576,0),MATCH((CUADRO!K$4&amp;$E926),'Hoja de Trabajo para listado'!$CD$151:$DC$151,0)),0)</f>
        <v>0</v>
      </c>
      <c r="L926" s="243">
        <f ca="1">+IFERROR(INDEX('Hoja de Trabajo para listado'!$A$155:$Z$1048576,MATCH($A926,'Hoja de Trabajo para listado'!$A$155:$A$1048576,0),MATCH((CUADRO!L$4&amp;$E926),'Hoja de Trabajo para listado'!$A$151:$Z$151,0)),0)+IFERROR(INDEX('Hoja de Trabajo para listado'!$AB$155:$BA$1048576,MATCH($A926,'Hoja de Trabajo para listado'!$AB$155:$AB$1048576,0),MATCH((CUADRO!L$4&amp;$E926),'Hoja de Trabajo para listado'!$AB$151:$BA$151,0)),0)+IFERROR(INDEX('Hoja de Trabajo para listado'!$BC$155:$CB$1048576,MATCH($A926,'Hoja de Trabajo para listado'!$BC$155:$BC$1048576,0),MATCH((CUADRO!L$4&amp;$E926),'Hoja de Trabajo para listado'!$BC$151:$CB$151,0)),0)+IFERROR(INDEX('Hoja de Trabajo para listado'!$DE$153:$DG$274,MATCH($A926,'Hoja de Trabajo para listado'!$DE$153:$DE$1048576,0),MATCH((CUADRO!L$4&amp;$E926),'Hoja de Trabajo para listado'!$DE$151:$DG$151,0)),0)+IFERROR(INDEX('Hoja de Trabajo para listado'!$CD$155:$DC$1048576,MATCH($A926,'Hoja de Trabajo para listado'!$CD$155:$CD$1048576,0),MATCH((CUADRO!L$4&amp;$E926),'Hoja de Trabajo para listado'!$CD$151:$DC$151,0)),0)</f>
        <v>0</v>
      </c>
      <c r="M926" s="243">
        <f ca="1">+IFERROR(INDEX('Hoja de Trabajo para listado'!$A$155:$Z$1048576,MATCH($A926,'Hoja de Trabajo para listado'!$A$155:$A$1048576,0),MATCH((CUADRO!M$4&amp;$E926),'Hoja de Trabajo para listado'!$A$151:$Z$151,0)),0)+IFERROR(INDEX('Hoja de Trabajo para listado'!$AB$155:$BA$1048576,MATCH($A926,'Hoja de Trabajo para listado'!$AB$155:$AB$1048576,0),MATCH((CUADRO!M$4&amp;$E926),'Hoja de Trabajo para listado'!$AB$151:$BA$151,0)),0)+IFERROR(INDEX('Hoja de Trabajo para listado'!$BC$155:$CB$1048576,MATCH($A926,'Hoja de Trabajo para listado'!$BC$155:$BC$1048576,0),MATCH((CUADRO!M$4&amp;$E926),'Hoja de Trabajo para listado'!$BC$151:$CB$151,0)),0)+IFERROR(INDEX('Hoja de Trabajo para listado'!$DE$153:$DG$274,MATCH($A926,'Hoja de Trabajo para listado'!$DE$153:$DE$1048576,0),MATCH((CUADRO!M$4&amp;$E926),'Hoja de Trabajo para listado'!$DE$151:$DG$151,0)),0)+IFERROR(INDEX('Hoja de Trabajo para listado'!$CD$155:$DC$1048576,MATCH($A926,'Hoja de Trabajo para listado'!$CD$155:$CD$1048576,0),MATCH((CUADRO!M$4&amp;$E926),'Hoja de Trabajo para listado'!$CD$151:$DC$151,0)),0)</f>
        <v>0</v>
      </c>
      <c r="N926" s="243">
        <f ca="1">+IFERROR(INDEX('Hoja de Trabajo para listado'!$A$155:$Z$1048576,MATCH($A926,'Hoja de Trabajo para listado'!$A$155:$A$1048576,0),MATCH((CUADRO!N$4&amp;$E926),'Hoja de Trabajo para listado'!$A$151:$Z$151,0)),0)+IFERROR(INDEX('Hoja de Trabajo para listado'!$AB$155:$BA$1048576,MATCH($A926,'Hoja de Trabajo para listado'!$AB$155:$AB$1048576,0),MATCH((CUADRO!N$4&amp;$E926),'Hoja de Trabajo para listado'!$AB$151:$BA$151,0)),0)+IFERROR(INDEX('Hoja de Trabajo para listado'!$BC$155:$CB$1048576,MATCH($A926,'Hoja de Trabajo para listado'!$BC$155:$BC$1048576,0),MATCH((CUADRO!N$4&amp;$E926),'Hoja de Trabajo para listado'!$BC$151:$CB$151,0)),0)+IFERROR(INDEX('Hoja de Trabajo para listado'!$DE$153:$DG$274,MATCH($A926,'Hoja de Trabajo para listado'!$DE$153:$DE$1048576,0),MATCH((CUADRO!N$4&amp;$E926),'Hoja de Trabajo para listado'!$DE$151:$DG$151,0)),0)+IFERROR(INDEX('Hoja de Trabajo para listado'!$CD$155:$DC$1048576,MATCH($A926,'Hoja de Trabajo para listado'!$CD$155:$CD$1048576,0),MATCH((CUADRO!N$4&amp;$E926),'Hoja de Trabajo para listado'!$CD$151:$DC$151,0)),0)</f>
        <v>0</v>
      </c>
      <c r="O926" s="243">
        <f ca="1">+IFERROR(INDEX('Hoja de Trabajo para listado'!$A$155:$Z$1048576,MATCH($A926,'Hoja de Trabajo para listado'!$A$155:$A$1048576,0),MATCH((CUADRO!O$4&amp;$E926),'Hoja de Trabajo para listado'!$A$151:$Z$151,0)),0)+IFERROR(INDEX('Hoja de Trabajo para listado'!$AB$155:$BA$1048576,MATCH($A926,'Hoja de Trabajo para listado'!$AB$155:$AB$1048576,0),MATCH((CUADRO!O$4&amp;$E926),'Hoja de Trabajo para listado'!$AB$151:$BA$151,0)),0)+IFERROR(INDEX('Hoja de Trabajo para listado'!$BC$155:$CB$1048576,MATCH($A926,'Hoja de Trabajo para listado'!$BC$155:$BC$1048576,0),MATCH((CUADRO!O$4&amp;$E926),'Hoja de Trabajo para listado'!$BC$151:$CB$151,0)),0)+IFERROR(INDEX('Hoja de Trabajo para listado'!$DE$153:$DG$274,MATCH($A926,'Hoja de Trabajo para listado'!$DE$153:$DE$1048576,0),MATCH((CUADRO!O$4&amp;$E926),'Hoja de Trabajo para listado'!$DE$151:$DG$151,0)),0)+IFERROR(INDEX('Hoja de Trabajo para listado'!$CD$155:$DC$1048576,MATCH($A926,'Hoja de Trabajo para listado'!$CD$155:$CD$1048576,0),MATCH((CUADRO!O$4&amp;$E926),'Hoja de Trabajo para listado'!$CD$151:$DC$151,0)),0)</f>
        <v>0</v>
      </c>
      <c r="P926" s="243">
        <f ca="1">+IFERROR(INDEX('Hoja de Trabajo para listado'!$A$155:$Z$1048576,MATCH($A926,'Hoja de Trabajo para listado'!$A$155:$A$1048576,0),MATCH((CUADRO!P$4&amp;$E926),'Hoja de Trabajo para listado'!$A$151:$Z$151,0)),0)+IFERROR(INDEX('Hoja de Trabajo para listado'!$AB$155:$BA$1048576,MATCH($A926,'Hoja de Trabajo para listado'!$AB$155:$AB$1048576,0),MATCH((CUADRO!P$4&amp;$E926),'Hoja de Trabajo para listado'!$AB$151:$BA$151,0)),0)+IFERROR(INDEX('Hoja de Trabajo para listado'!$BC$155:$CB$1048576,MATCH($A926,'Hoja de Trabajo para listado'!$BC$155:$BC$1048576,0),MATCH((CUADRO!P$4&amp;$E926),'Hoja de Trabajo para listado'!$BC$151:$CB$151,0)),0)+IFERROR(INDEX('Hoja de Trabajo para listado'!$DE$153:$DG$274,MATCH($A926,'Hoja de Trabajo para listado'!$DE$153:$DE$1048576,0),MATCH((CUADRO!P$4&amp;$E926),'Hoja de Trabajo para listado'!$DE$151:$DG$151,0)),0)+IFERROR(INDEX('Hoja de Trabajo para listado'!$CD$155:$DC$1048576,MATCH($A926,'Hoja de Trabajo para listado'!$CD$155:$CD$1048576,0),MATCH((CUADRO!P$4&amp;$E926),'Hoja de Trabajo para listado'!$CD$151:$DC$151,0)),0)</f>
        <v>0</v>
      </c>
      <c r="Q926" s="243">
        <f ca="1">+IFERROR(INDEX('Hoja de Trabajo para listado'!$A$155:$Z$1048576,MATCH($A926,'Hoja de Trabajo para listado'!$A$155:$A$1048576,0),MATCH((CUADRO!Q$4&amp;$E926),'Hoja de Trabajo para listado'!$A$151:$Z$151,0)),0)+IFERROR(INDEX('Hoja de Trabajo para listado'!$AB$155:$BA$1048576,MATCH($A926,'Hoja de Trabajo para listado'!$AB$155:$AB$1048576,0),MATCH((CUADRO!Q$4&amp;$E926),'Hoja de Trabajo para listado'!$AB$151:$BA$151,0)),0)+IFERROR(INDEX('Hoja de Trabajo para listado'!$BC$155:$CB$1048576,MATCH($A926,'Hoja de Trabajo para listado'!$BC$155:$BC$1048576,0),MATCH((CUADRO!Q$4&amp;$E926),'Hoja de Trabajo para listado'!$BC$151:$CB$151,0)),0)+IFERROR(INDEX('Hoja de Trabajo para listado'!$DE$153:$DG$274,MATCH($A926,'Hoja de Trabajo para listado'!$DE$153:$DE$1048576,0),MATCH((CUADRO!Q$4&amp;$E926),'Hoja de Trabajo para listado'!$DE$151:$DG$151,0)),0)+IFERROR(INDEX('Hoja de Trabajo para listado'!$CD$155:$DC$1048576,MATCH($A926,'Hoja de Trabajo para listado'!$CD$155:$CD$1048576,0),MATCH((CUADRO!Q$4&amp;$E926),'Hoja de Trabajo para listado'!$CD$151:$DC$151,0)),0)</f>
        <v>0</v>
      </c>
      <c r="R926" s="243">
        <f t="shared" ca="1" si="35"/>
        <v>0</v>
      </c>
      <c r="S926" s="256">
        <f ca="1">+R925+R926</f>
        <v>0</v>
      </c>
      <c r="T926" s="243">
        <f ca="1">+S926</f>
        <v>0</v>
      </c>
      <c r="U926" s="242">
        <f t="shared" si="36"/>
        <v>2</v>
      </c>
      <c r="V926" s="327" t="str">
        <f>+VLOOKUP(A926,bd_lista!$A$3:$E$592,5,FALSE)</f>
        <v>Gobiernos Autonomos Municipales</v>
      </c>
      <c r="W926" s="398"/>
      <c r="X926" s="240">
        <f>+VLOOKUP(A926,[4]Sheet1!$A$13:$D$744,4,FALSE)</f>
        <v>0</v>
      </c>
      <c r="Y926" s="240" t="e">
        <f>+VLOOKUP(X926,bd_lista!$A$3:$C$592,3,FALSE)</f>
        <v>#N/A</v>
      </c>
      <c r="Z926" s="288"/>
      <c r="AA926" s="289"/>
    </row>
    <row r="927" spans="1:27" customFormat="1" ht="15" hidden="1" customHeight="1">
      <c r="A927" s="32">
        <v>1606</v>
      </c>
      <c r="B927" s="393">
        <f>+A927</f>
        <v>1606</v>
      </c>
      <c r="C927" s="245" t="str">
        <f>+VLOOKUP(A927,bd_lista!$A$3:$C$592,3,FALSE)</f>
        <v>Gobierno Autónomo Municipal de Villamontes</v>
      </c>
      <c r="D927" s="395" t="str">
        <f>+C927</f>
        <v>Gobierno Autónomo Municipal de Villamontes</v>
      </c>
      <c r="E927" s="240" t="s">
        <v>1303</v>
      </c>
      <c r="F927" s="241">
        <f ca="1">+IFERROR(INDEX('Hoja de Trabajo para listado'!$A$155:$Z$1048576,MATCH($A927,'Hoja de Trabajo para listado'!$A$155:$A$1048576,0),MATCH((CUADRO!F$4&amp;$E927),'Hoja de Trabajo para listado'!$A$151:$Z$151,0)),0)+IFERROR(INDEX('Hoja de Trabajo para listado'!$AB$155:$BA$1048576,MATCH($A927,'Hoja de Trabajo para listado'!$AB$155:$AB$1048576,0),MATCH((CUADRO!F$4&amp;$E927),'Hoja de Trabajo para listado'!$AB$151:$BA$151,0)),0)+IFERROR(INDEX('Hoja de Trabajo para listado'!$BC$155:$CB$1048576,MATCH($A927,'Hoja de Trabajo para listado'!$BC$155:$BC$1048576,0),MATCH((CUADRO!F$4&amp;$E927),'Hoja de Trabajo para listado'!$BC$151:$CB$151,0)),0)+IFERROR(INDEX('Hoja de Trabajo para listado'!$DE$153:$DG$274,MATCH($A927,'Hoja de Trabajo para listado'!$DE$153:$DE$1048576,0),MATCH((CUADRO!F$4&amp;$E927),'Hoja de Trabajo para listado'!$DE$151:$DG$151,0)),0)+IFERROR(INDEX('Hoja de Trabajo para listado'!$CD$155:$DC$1048576,MATCH($A927,'Hoja de Trabajo para listado'!$CD$155:$CD$1048576,0),MATCH((CUADRO!F$4&amp;$E927),'Hoja de Trabajo para listado'!$CD$151:$DC$151,0)),0)</f>
        <v>0</v>
      </c>
      <c r="G927" s="241">
        <f ca="1">+IFERROR(INDEX('Hoja de Trabajo para listado'!$A$155:$Z$1048576,MATCH($A927,'Hoja de Trabajo para listado'!$A$155:$A$1048576,0),MATCH((CUADRO!G$4&amp;$E927),'Hoja de Trabajo para listado'!$A$151:$Z$151,0)),0)+IFERROR(INDEX('Hoja de Trabajo para listado'!$AB$155:$BA$1048576,MATCH($A927,'Hoja de Trabajo para listado'!$AB$155:$AB$1048576,0),MATCH((CUADRO!G$4&amp;$E927),'Hoja de Trabajo para listado'!$AB$151:$BA$151,0)),0)+IFERROR(INDEX('Hoja de Trabajo para listado'!$BC$155:$CB$1048576,MATCH($A927,'Hoja de Trabajo para listado'!$BC$155:$BC$1048576,0),MATCH((CUADRO!G$4&amp;$E927),'Hoja de Trabajo para listado'!$BC$151:$CB$151,0)),0)+IFERROR(INDEX('Hoja de Trabajo para listado'!$DE$153:$DG$274,MATCH($A927,'Hoja de Trabajo para listado'!$DE$153:$DE$1048576,0),MATCH((CUADRO!G$4&amp;$E927),'Hoja de Trabajo para listado'!$DE$151:$DG$151,0)),0)+IFERROR(INDEX('Hoja de Trabajo para listado'!$CD$155:$DC$1048576,MATCH($A927,'Hoja de Trabajo para listado'!$CD$155:$CD$1048576,0),MATCH((CUADRO!G$4&amp;$E927),'Hoja de Trabajo para listado'!$CD$151:$DC$151,0)),0)</f>
        <v>0</v>
      </c>
      <c r="H927" s="241">
        <f ca="1">+IFERROR(INDEX('Hoja de Trabajo para listado'!$A$155:$Z$1048576,MATCH($A927,'Hoja de Trabajo para listado'!$A$155:$A$1048576,0),MATCH((CUADRO!H$4&amp;$E927),'Hoja de Trabajo para listado'!$A$151:$Z$151,0)),0)+IFERROR(INDEX('Hoja de Trabajo para listado'!$AB$155:$BA$1048576,MATCH($A927,'Hoja de Trabajo para listado'!$AB$155:$AB$1048576,0),MATCH((CUADRO!H$4&amp;$E927),'Hoja de Trabajo para listado'!$AB$151:$BA$151,0)),0)+IFERROR(INDEX('Hoja de Trabajo para listado'!$BC$155:$CB$1048576,MATCH($A927,'Hoja de Trabajo para listado'!$BC$155:$BC$1048576,0),MATCH((CUADRO!H$4&amp;$E927),'Hoja de Trabajo para listado'!$BC$151:$CB$151,0)),0)+IFERROR(INDEX('Hoja de Trabajo para listado'!$DE$153:$DG$274,MATCH($A927,'Hoja de Trabajo para listado'!$DE$153:$DE$1048576,0),MATCH((CUADRO!H$4&amp;$E927),'Hoja de Trabajo para listado'!$DE$151:$DG$151,0)),0)+IFERROR(INDEX('Hoja de Trabajo para listado'!$CD$155:$DC$1048576,MATCH($A927,'Hoja de Trabajo para listado'!$CD$155:$CD$1048576,0),MATCH((CUADRO!H$4&amp;$E927),'Hoja de Trabajo para listado'!$CD$151:$DC$151,0)),0)</f>
        <v>0</v>
      </c>
      <c r="I927" s="241">
        <f ca="1">+IFERROR(INDEX('Hoja de Trabajo para listado'!$A$155:$Z$1048576,MATCH($A927,'Hoja de Trabajo para listado'!$A$155:$A$1048576,0),MATCH((CUADRO!I$4&amp;$E927),'Hoja de Trabajo para listado'!$A$151:$Z$151,0)),0)+IFERROR(INDEX('Hoja de Trabajo para listado'!$AB$155:$BA$1048576,MATCH($A927,'Hoja de Trabajo para listado'!$AB$155:$AB$1048576,0),MATCH((CUADRO!I$4&amp;$E927),'Hoja de Trabajo para listado'!$AB$151:$BA$151,0)),0)+IFERROR(INDEX('Hoja de Trabajo para listado'!$BC$155:$CB$1048576,MATCH($A927,'Hoja de Trabajo para listado'!$BC$155:$BC$1048576,0),MATCH((CUADRO!I$4&amp;$E927),'Hoja de Trabajo para listado'!$BC$151:$CB$151,0)),0)+IFERROR(INDEX('Hoja de Trabajo para listado'!$DE$153:$DG$274,MATCH($A927,'Hoja de Trabajo para listado'!$DE$153:$DE$1048576,0),MATCH((CUADRO!I$4&amp;$E927),'Hoja de Trabajo para listado'!$DE$151:$DG$151,0)),0)+IFERROR(INDEX('Hoja de Trabajo para listado'!$CD$155:$DC$1048576,MATCH($A927,'Hoja de Trabajo para listado'!$CD$155:$CD$1048576,0),MATCH((CUADRO!I$4&amp;$E927),'Hoja de Trabajo para listado'!$CD$151:$DC$151,0)),0)</f>
        <v>0</v>
      </c>
      <c r="J927" s="241">
        <f ca="1">+IFERROR(INDEX('Hoja de Trabajo para listado'!$A$155:$Z$1048576,MATCH($A927,'Hoja de Trabajo para listado'!$A$155:$A$1048576,0),MATCH((CUADRO!J$4&amp;$E927),'Hoja de Trabajo para listado'!$A$151:$Z$151,0)),0)+IFERROR(INDEX('Hoja de Trabajo para listado'!$AB$155:$BA$1048576,MATCH($A927,'Hoja de Trabajo para listado'!$AB$155:$AB$1048576,0),MATCH((CUADRO!J$4&amp;$E927),'Hoja de Trabajo para listado'!$AB$151:$BA$151,0)),0)+IFERROR(INDEX('Hoja de Trabajo para listado'!$BC$155:$CB$1048576,MATCH($A927,'Hoja de Trabajo para listado'!$BC$155:$BC$1048576,0),MATCH((CUADRO!J$4&amp;$E927),'Hoja de Trabajo para listado'!$BC$151:$CB$151,0)),0)+IFERROR(INDEX('Hoja de Trabajo para listado'!$DE$153:$DG$274,MATCH($A927,'Hoja de Trabajo para listado'!$DE$153:$DE$1048576,0),MATCH((CUADRO!J$4&amp;$E927),'Hoja de Trabajo para listado'!$DE$151:$DG$151,0)),0)+IFERROR(INDEX('Hoja de Trabajo para listado'!$CD$155:$DC$1048576,MATCH($A927,'Hoja de Trabajo para listado'!$CD$155:$CD$1048576,0),MATCH((CUADRO!J$4&amp;$E927),'Hoja de Trabajo para listado'!$CD$151:$DC$151,0)),0)</f>
        <v>0</v>
      </c>
      <c r="K927" s="241">
        <f ca="1">+IFERROR(INDEX('Hoja de Trabajo para listado'!$A$155:$Z$1048576,MATCH($A927,'Hoja de Trabajo para listado'!$A$155:$A$1048576,0),MATCH((CUADRO!K$4&amp;$E927),'Hoja de Trabajo para listado'!$A$151:$Z$151,0)),0)+IFERROR(INDEX('Hoja de Trabajo para listado'!$AB$155:$BA$1048576,MATCH($A927,'Hoja de Trabajo para listado'!$AB$155:$AB$1048576,0),MATCH((CUADRO!K$4&amp;$E927),'Hoja de Trabajo para listado'!$AB$151:$BA$151,0)),0)+IFERROR(INDEX('Hoja de Trabajo para listado'!$BC$155:$CB$1048576,MATCH($A927,'Hoja de Trabajo para listado'!$BC$155:$BC$1048576,0),MATCH((CUADRO!K$4&amp;$E927),'Hoja de Trabajo para listado'!$BC$151:$CB$151,0)),0)+IFERROR(INDEX('Hoja de Trabajo para listado'!$DE$153:$DG$274,MATCH($A927,'Hoja de Trabajo para listado'!$DE$153:$DE$1048576,0),MATCH((CUADRO!K$4&amp;$E927),'Hoja de Trabajo para listado'!$DE$151:$DG$151,0)),0)+IFERROR(INDEX('Hoja de Trabajo para listado'!$CD$155:$DC$1048576,MATCH($A927,'Hoja de Trabajo para listado'!$CD$155:$CD$1048576,0),MATCH((CUADRO!K$4&amp;$E927),'Hoja de Trabajo para listado'!$CD$151:$DC$151,0)),0)</f>
        <v>0</v>
      </c>
      <c r="L927" s="241">
        <f ca="1">+IFERROR(INDEX('Hoja de Trabajo para listado'!$A$155:$Z$1048576,MATCH($A927,'Hoja de Trabajo para listado'!$A$155:$A$1048576,0),MATCH((CUADRO!L$4&amp;$E927),'Hoja de Trabajo para listado'!$A$151:$Z$151,0)),0)+IFERROR(INDEX('Hoja de Trabajo para listado'!$AB$155:$BA$1048576,MATCH($A927,'Hoja de Trabajo para listado'!$AB$155:$AB$1048576,0),MATCH((CUADRO!L$4&amp;$E927),'Hoja de Trabajo para listado'!$AB$151:$BA$151,0)),0)+IFERROR(INDEX('Hoja de Trabajo para listado'!$BC$155:$CB$1048576,MATCH($A927,'Hoja de Trabajo para listado'!$BC$155:$BC$1048576,0),MATCH((CUADRO!L$4&amp;$E927),'Hoja de Trabajo para listado'!$BC$151:$CB$151,0)),0)+IFERROR(INDEX('Hoja de Trabajo para listado'!$DE$153:$DG$274,MATCH($A927,'Hoja de Trabajo para listado'!$DE$153:$DE$1048576,0),MATCH((CUADRO!L$4&amp;$E927),'Hoja de Trabajo para listado'!$DE$151:$DG$151,0)),0)+IFERROR(INDEX('Hoja de Trabajo para listado'!$CD$155:$DC$1048576,MATCH($A927,'Hoja de Trabajo para listado'!$CD$155:$CD$1048576,0),MATCH((CUADRO!L$4&amp;$E927),'Hoja de Trabajo para listado'!$CD$151:$DC$151,0)),0)</f>
        <v>0</v>
      </c>
      <c r="M927" s="241">
        <f ca="1">+IFERROR(INDEX('Hoja de Trabajo para listado'!$A$155:$Z$1048576,MATCH($A927,'Hoja de Trabajo para listado'!$A$155:$A$1048576,0),MATCH((CUADRO!M$4&amp;$E927),'Hoja de Trabajo para listado'!$A$151:$Z$151,0)),0)+IFERROR(INDEX('Hoja de Trabajo para listado'!$AB$155:$BA$1048576,MATCH($A927,'Hoja de Trabajo para listado'!$AB$155:$AB$1048576,0),MATCH((CUADRO!M$4&amp;$E927),'Hoja de Trabajo para listado'!$AB$151:$BA$151,0)),0)+IFERROR(INDEX('Hoja de Trabajo para listado'!$BC$155:$CB$1048576,MATCH($A927,'Hoja de Trabajo para listado'!$BC$155:$BC$1048576,0),MATCH((CUADRO!M$4&amp;$E927),'Hoja de Trabajo para listado'!$BC$151:$CB$151,0)),0)+IFERROR(INDEX('Hoja de Trabajo para listado'!$DE$153:$DG$274,MATCH($A927,'Hoja de Trabajo para listado'!$DE$153:$DE$1048576,0),MATCH((CUADRO!M$4&amp;$E927),'Hoja de Trabajo para listado'!$DE$151:$DG$151,0)),0)+IFERROR(INDEX('Hoja de Trabajo para listado'!$CD$155:$DC$1048576,MATCH($A927,'Hoja de Trabajo para listado'!$CD$155:$CD$1048576,0),MATCH((CUADRO!M$4&amp;$E927),'Hoja de Trabajo para listado'!$CD$151:$DC$151,0)),0)</f>
        <v>0</v>
      </c>
      <c r="N927" s="241">
        <f ca="1">+IFERROR(INDEX('Hoja de Trabajo para listado'!$A$155:$Z$1048576,MATCH($A927,'Hoja de Trabajo para listado'!$A$155:$A$1048576,0),MATCH((CUADRO!N$4&amp;$E927),'Hoja de Trabajo para listado'!$A$151:$Z$151,0)),0)+IFERROR(INDEX('Hoja de Trabajo para listado'!$AB$155:$BA$1048576,MATCH($A927,'Hoja de Trabajo para listado'!$AB$155:$AB$1048576,0),MATCH((CUADRO!N$4&amp;$E927),'Hoja de Trabajo para listado'!$AB$151:$BA$151,0)),0)+IFERROR(INDEX('Hoja de Trabajo para listado'!$BC$155:$CB$1048576,MATCH($A927,'Hoja de Trabajo para listado'!$BC$155:$BC$1048576,0),MATCH((CUADRO!N$4&amp;$E927),'Hoja de Trabajo para listado'!$BC$151:$CB$151,0)),0)+IFERROR(INDEX('Hoja de Trabajo para listado'!$DE$153:$DG$274,MATCH($A927,'Hoja de Trabajo para listado'!$DE$153:$DE$1048576,0),MATCH((CUADRO!N$4&amp;$E927),'Hoja de Trabajo para listado'!$DE$151:$DG$151,0)),0)+IFERROR(INDEX('Hoja de Trabajo para listado'!$CD$155:$DC$1048576,MATCH($A927,'Hoja de Trabajo para listado'!$CD$155:$CD$1048576,0),MATCH((CUADRO!N$4&amp;$E927),'Hoja de Trabajo para listado'!$CD$151:$DC$151,0)),0)</f>
        <v>0</v>
      </c>
      <c r="O927" s="241">
        <f ca="1">+IFERROR(INDEX('Hoja de Trabajo para listado'!$A$155:$Z$1048576,MATCH($A927,'Hoja de Trabajo para listado'!$A$155:$A$1048576,0),MATCH((CUADRO!O$4&amp;$E927),'Hoja de Trabajo para listado'!$A$151:$Z$151,0)),0)+IFERROR(INDEX('Hoja de Trabajo para listado'!$AB$155:$BA$1048576,MATCH($A927,'Hoja de Trabajo para listado'!$AB$155:$AB$1048576,0),MATCH((CUADRO!O$4&amp;$E927),'Hoja de Trabajo para listado'!$AB$151:$BA$151,0)),0)+IFERROR(INDEX('Hoja de Trabajo para listado'!$BC$155:$CB$1048576,MATCH($A927,'Hoja de Trabajo para listado'!$BC$155:$BC$1048576,0),MATCH((CUADRO!O$4&amp;$E927),'Hoja de Trabajo para listado'!$BC$151:$CB$151,0)),0)+IFERROR(INDEX('Hoja de Trabajo para listado'!$DE$153:$DG$274,MATCH($A927,'Hoja de Trabajo para listado'!$DE$153:$DE$1048576,0),MATCH((CUADRO!O$4&amp;$E927),'Hoja de Trabajo para listado'!$DE$151:$DG$151,0)),0)+IFERROR(INDEX('Hoja de Trabajo para listado'!$CD$155:$DC$1048576,MATCH($A927,'Hoja de Trabajo para listado'!$CD$155:$CD$1048576,0),MATCH((CUADRO!O$4&amp;$E927),'Hoja de Trabajo para listado'!$CD$151:$DC$151,0)),0)</f>
        <v>0</v>
      </c>
      <c r="P927" s="241">
        <f ca="1">+IFERROR(INDEX('Hoja de Trabajo para listado'!$A$155:$Z$1048576,MATCH($A927,'Hoja de Trabajo para listado'!$A$155:$A$1048576,0),MATCH((CUADRO!P$4&amp;$E927),'Hoja de Trabajo para listado'!$A$151:$Z$151,0)),0)+IFERROR(INDEX('Hoja de Trabajo para listado'!$AB$155:$BA$1048576,MATCH($A927,'Hoja de Trabajo para listado'!$AB$155:$AB$1048576,0),MATCH((CUADRO!P$4&amp;$E927),'Hoja de Trabajo para listado'!$AB$151:$BA$151,0)),0)+IFERROR(INDEX('Hoja de Trabajo para listado'!$BC$155:$CB$1048576,MATCH($A927,'Hoja de Trabajo para listado'!$BC$155:$BC$1048576,0),MATCH((CUADRO!P$4&amp;$E927),'Hoja de Trabajo para listado'!$BC$151:$CB$151,0)),0)+IFERROR(INDEX('Hoja de Trabajo para listado'!$DE$153:$DG$274,MATCH($A927,'Hoja de Trabajo para listado'!$DE$153:$DE$1048576,0),MATCH((CUADRO!P$4&amp;$E927),'Hoja de Trabajo para listado'!$DE$151:$DG$151,0)),0)+IFERROR(INDEX('Hoja de Trabajo para listado'!$CD$155:$DC$1048576,MATCH($A927,'Hoja de Trabajo para listado'!$CD$155:$CD$1048576,0),MATCH((CUADRO!P$4&amp;$E927),'Hoja de Trabajo para listado'!$CD$151:$DC$151,0)),0)</f>
        <v>0</v>
      </c>
      <c r="Q927" s="241">
        <f ca="1">+IFERROR(INDEX('Hoja de Trabajo para listado'!$A$155:$Z$1048576,MATCH($A927,'Hoja de Trabajo para listado'!$A$155:$A$1048576,0),MATCH((CUADRO!Q$4&amp;$E927),'Hoja de Trabajo para listado'!$A$151:$Z$151,0)),0)+IFERROR(INDEX('Hoja de Trabajo para listado'!$AB$155:$BA$1048576,MATCH($A927,'Hoja de Trabajo para listado'!$AB$155:$AB$1048576,0),MATCH((CUADRO!Q$4&amp;$E927),'Hoja de Trabajo para listado'!$AB$151:$BA$151,0)),0)+IFERROR(INDEX('Hoja de Trabajo para listado'!$BC$155:$CB$1048576,MATCH($A927,'Hoja de Trabajo para listado'!$BC$155:$BC$1048576,0),MATCH((CUADRO!Q$4&amp;$E927),'Hoja de Trabajo para listado'!$BC$151:$CB$151,0)),0)+IFERROR(INDEX('Hoja de Trabajo para listado'!$DE$153:$DG$274,MATCH($A927,'Hoja de Trabajo para listado'!$DE$153:$DE$1048576,0),MATCH((CUADRO!Q$4&amp;$E927),'Hoja de Trabajo para listado'!$DE$151:$DG$151,0)),0)+IFERROR(INDEX('Hoja de Trabajo para listado'!$CD$155:$DC$1048576,MATCH($A927,'Hoja de Trabajo para listado'!$CD$155:$CD$1048576,0),MATCH((CUADRO!Q$4&amp;$E927),'Hoja de Trabajo para listado'!$CD$151:$DC$151,0)),0)</f>
        <v>0</v>
      </c>
      <c r="R927" s="241">
        <f t="shared" ca="1" si="35"/>
        <v>0</v>
      </c>
      <c r="S927" s="247"/>
      <c r="T927" s="241">
        <f ca="1">+T928</f>
        <v>0</v>
      </c>
      <c r="U927" s="240">
        <f t="shared" si="36"/>
        <v>1</v>
      </c>
      <c r="V927" s="327" t="str">
        <f>+VLOOKUP(A927,bd_lista!$A$3:$E$592,5,FALSE)</f>
        <v>Gobiernos Autonomos Municipales</v>
      </c>
      <c r="W927" s="397" t="str">
        <f>+V927</f>
        <v>Gobiernos Autonomos Municipales</v>
      </c>
      <c r="X927" s="240">
        <f>+VLOOKUP(A927,[4]Sheet1!$A$13:$D$744,4,FALSE)</f>
        <v>0</v>
      </c>
      <c r="Y927" s="240" t="e">
        <f>+VLOOKUP(X927,bd_lista!$A$3:$C$592,3,FALSE)</f>
        <v>#N/A</v>
      </c>
      <c r="Z927" s="290">
        <f>+X927</f>
        <v>0</v>
      </c>
      <c r="AA927" s="291" t="e">
        <f>+Y927</f>
        <v>#N/A</v>
      </c>
    </row>
    <row r="928" spans="1:27" customFormat="1" ht="15" hidden="1" customHeight="1">
      <c r="A928" s="32">
        <v>1606</v>
      </c>
      <c r="B928" s="394"/>
      <c r="C928" s="245" t="str">
        <f>+VLOOKUP(A928,bd_lista!$A$3:$C$592,3,FALSE)</f>
        <v>Gobierno Autónomo Municipal de Villamontes</v>
      </c>
      <c r="D928" s="396"/>
      <c r="E928" s="242" t="s">
        <v>1304</v>
      </c>
      <c r="F928" s="243">
        <f ca="1">+IFERROR(INDEX('Hoja de Trabajo para listado'!$A$155:$Z$1048576,MATCH($A928,'Hoja de Trabajo para listado'!$A$155:$A$1048576,0),MATCH((CUADRO!F$4&amp;$E928),'Hoja de Trabajo para listado'!$A$151:$Z$151,0)),0)+IFERROR(INDEX('Hoja de Trabajo para listado'!$AB$155:$BA$1048576,MATCH($A928,'Hoja de Trabajo para listado'!$AB$155:$AB$1048576,0),MATCH((CUADRO!F$4&amp;$E928),'Hoja de Trabajo para listado'!$AB$151:$BA$151,0)),0)+IFERROR(INDEX('Hoja de Trabajo para listado'!$BC$155:$CB$1048576,MATCH($A928,'Hoja de Trabajo para listado'!$BC$155:$BC$1048576,0),MATCH((CUADRO!F$4&amp;$E928),'Hoja de Trabajo para listado'!$BC$151:$CB$151,0)),0)+IFERROR(INDEX('Hoja de Trabajo para listado'!$DE$153:$DG$274,MATCH($A928,'Hoja de Trabajo para listado'!$DE$153:$DE$1048576,0),MATCH((CUADRO!F$4&amp;$E928),'Hoja de Trabajo para listado'!$DE$151:$DG$151,0)),0)+IFERROR(INDEX('Hoja de Trabajo para listado'!$CD$155:$DC$1048576,MATCH($A928,'Hoja de Trabajo para listado'!$CD$155:$CD$1048576,0),MATCH((CUADRO!F$4&amp;$E928),'Hoja de Trabajo para listado'!$CD$151:$DC$151,0)),0)</f>
        <v>0</v>
      </c>
      <c r="G928" s="243">
        <f ca="1">+IFERROR(INDEX('Hoja de Trabajo para listado'!$A$155:$Z$1048576,MATCH($A928,'Hoja de Trabajo para listado'!$A$155:$A$1048576,0),MATCH((CUADRO!G$4&amp;$E928),'Hoja de Trabajo para listado'!$A$151:$Z$151,0)),0)+IFERROR(INDEX('Hoja de Trabajo para listado'!$AB$155:$BA$1048576,MATCH($A928,'Hoja de Trabajo para listado'!$AB$155:$AB$1048576,0),MATCH((CUADRO!G$4&amp;$E928),'Hoja de Trabajo para listado'!$AB$151:$BA$151,0)),0)+IFERROR(INDEX('Hoja de Trabajo para listado'!$BC$155:$CB$1048576,MATCH($A928,'Hoja de Trabajo para listado'!$BC$155:$BC$1048576,0),MATCH((CUADRO!G$4&amp;$E928),'Hoja de Trabajo para listado'!$BC$151:$CB$151,0)),0)+IFERROR(INDEX('Hoja de Trabajo para listado'!$DE$153:$DG$274,MATCH($A928,'Hoja de Trabajo para listado'!$DE$153:$DE$1048576,0),MATCH((CUADRO!G$4&amp;$E928),'Hoja de Trabajo para listado'!$DE$151:$DG$151,0)),0)+IFERROR(INDEX('Hoja de Trabajo para listado'!$CD$155:$DC$1048576,MATCH($A928,'Hoja de Trabajo para listado'!$CD$155:$CD$1048576,0),MATCH((CUADRO!G$4&amp;$E928),'Hoja de Trabajo para listado'!$CD$151:$DC$151,0)),0)</f>
        <v>0</v>
      </c>
      <c r="H928" s="243">
        <f ca="1">+IFERROR(INDEX('Hoja de Trabajo para listado'!$A$155:$Z$1048576,MATCH($A928,'Hoja de Trabajo para listado'!$A$155:$A$1048576,0),MATCH((CUADRO!H$4&amp;$E928),'Hoja de Trabajo para listado'!$A$151:$Z$151,0)),0)+IFERROR(INDEX('Hoja de Trabajo para listado'!$AB$155:$BA$1048576,MATCH($A928,'Hoja de Trabajo para listado'!$AB$155:$AB$1048576,0),MATCH((CUADRO!H$4&amp;$E928),'Hoja de Trabajo para listado'!$AB$151:$BA$151,0)),0)+IFERROR(INDEX('Hoja de Trabajo para listado'!$BC$155:$CB$1048576,MATCH($A928,'Hoja de Trabajo para listado'!$BC$155:$BC$1048576,0),MATCH((CUADRO!H$4&amp;$E928),'Hoja de Trabajo para listado'!$BC$151:$CB$151,0)),0)+IFERROR(INDEX('Hoja de Trabajo para listado'!$DE$153:$DG$274,MATCH($A928,'Hoja de Trabajo para listado'!$DE$153:$DE$1048576,0),MATCH((CUADRO!H$4&amp;$E928),'Hoja de Trabajo para listado'!$DE$151:$DG$151,0)),0)+IFERROR(INDEX('Hoja de Trabajo para listado'!$CD$155:$DC$1048576,MATCH($A928,'Hoja de Trabajo para listado'!$CD$155:$CD$1048576,0),MATCH((CUADRO!H$4&amp;$E928),'Hoja de Trabajo para listado'!$CD$151:$DC$151,0)),0)</f>
        <v>0</v>
      </c>
      <c r="I928" s="243">
        <f ca="1">+IFERROR(INDEX('Hoja de Trabajo para listado'!$A$155:$Z$1048576,MATCH($A928,'Hoja de Trabajo para listado'!$A$155:$A$1048576,0),MATCH((CUADRO!I$4&amp;$E928),'Hoja de Trabajo para listado'!$A$151:$Z$151,0)),0)+IFERROR(INDEX('Hoja de Trabajo para listado'!$AB$155:$BA$1048576,MATCH($A928,'Hoja de Trabajo para listado'!$AB$155:$AB$1048576,0),MATCH((CUADRO!I$4&amp;$E928),'Hoja de Trabajo para listado'!$AB$151:$BA$151,0)),0)+IFERROR(INDEX('Hoja de Trabajo para listado'!$BC$155:$CB$1048576,MATCH($A928,'Hoja de Trabajo para listado'!$BC$155:$BC$1048576,0),MATCH((CUADRO!I$4&amp;$E928),'Hoja de Trabajo para listado'!$BC$151:$CB$151,0)),0)+IFERROR(INDEX('Hoja de Trabajo para listado'!$DE$153:$DG$274,MATCH($A928,'Hoja de Trabajo para listado'!$DE$153:$DE$1048576,0),MATCH((CUADRO!I$4&amp;$E928),'Hoja de Trabajo para listado'!$DE$151:$DG$151,0)),0)+IFERROR(INDEX('Hoja de Trabajo para listado'!$CD$155:$DC$1048576,MATCH($A928,'Hoja de Trabajo para listado'!$CD$155:$CD$1048576,0),MATCH((CUADRO!I$4&amp;$E928),'Hoja de Trabajo para listado'!$CD$151:$DC$151,0)),0)</f>
        <v>0</v>
      </c>
      <c r="J928" s="243">
        <f ca="1">+IFERROR(INDEX('Hoja de Trabajo para listado'!$A$155:$Z$1048576,MATCH($A928,'Hoja de Trabajo para listado'!$A$155:$A$1048576,0),MATCH((CUADRO!J$4&amp;$E928),'Hoja de Trabajo para listado'!$A$151:$Z$151,0)),0)+IFERROR(INDEX('Hoja de Trabajo para listado'!$AB$155:$BA$1048576,MATCH($A928,'Hoja de Trabajo para listado'!$AB$155:$AB$1048576,0),MATCH((CUADRO!J$4&amp;$E928),'Hoja de Trabajo para listado'!$AB$151:$BA$151,0)),0)+IFERROR(INDEX('Hoja de Trabajo para listado'!$BC$155:$CB$1048576,MATCH($A928,'Hoja de Trabajo para listado'!$BC$155:$BC$1048576,0),MATCH((CUADRO!J$4&amp;$E928),'Hoja de Trabajo para listado'!$BC$151:$CB$151,0)),0)+IFERROR(INDEX('Hoja de Trabajo para listado'!$DE$153:$DG$274,MATCH($A928,'Hoja de Trabajo para listado'!$DE$153:$DE$1048576,0),MATCH((CUADRO!J$4&amp;$E928),'Hoja de Trabajo para listado'!$DE$151:$DG$151,0)),0)+IFERROR(INDEX('Hoja de Trabajo para listado'!$CD$155:$DC$1048576,MATCH($A928,'Hoja de Trabajo para listado'!$CD$155:$CD$1048576,0),MATCH((CUADRO!J$4&amp;$E928),'Hoja de Trabajo para listado'!$CD$151:$DC$151,0)),0)</f>
        <v>0</v>
      </c>
      <c r="K928" s="243">
        <f ca="1">+IFERROR(INDEX('Hoja de Trabajo para listado'!$A$155:$Z$1048576,MATCH($A928,'Hoja de Trabajo para listado'!$A$155:$A$1048576,0),MATCH((CUADRO!K$4&amp;$E928),'Hoja de Trabajo para listado'!$A$151:$Z$151,0)),0)+IFERROR(INDEX('Hoja de Trabajo para listado'!$AB$155:$BA$1048576,MATCH($A928,'Hoja de Trabajo para listado'!$AB$155:$AB$1048576,0),MATCH((CUADRO!K$4&amp;$E928),'Hoja de Trabajo para listado'!$AB$151:$BA$151,0)),0)+IFERROR(INDEX('Hoja de Trabajo para listado'!$BC$155:$CB$1048576,MATCH($A928,'Hoja de Trabajo para listado'!$BC$155:$BC$1048576,0),MATCH((CUADRO!K$4&amp;$E928),'Hoja de Trabajo para listado'!$BC$151:$CB$151,0)),0)+IFERROR(INDEX('Hoja de Trabajo para listado'!$DE$153:$DG$274,MATCH($A928,'Hoja de Trabajo para listado'!$DE$153:$DE$1048576,0),MATCH((CUADRO!K$4&amp;$E928),'Hoja de Trabajo para listado'!$DE$151:$DG$151,0)),0)+IFERROR(INDEX('Hoja de Trabajo para listado'!$CD$155:$DC$1048576,MATCH($A928,'Hoja de Trabajo para listado'!$CD$155:$CD$1048576,0),MATCH((CUADRO!K$4&amp;$E928),'Hoja de Trabajo para listado'!$CD$151:$DC$151,0)),0)</f>
        <v>0</v>
      </c>
      <c r="L928" s="243">
        <f ca="1">+IFERROR(INDEX('Hoja de Trabajo para listado'!$A$155:$Z$1048576,MATCH($A928,'Hoja de Trabajo para listado'!$A$155:$A$1048576,0),MATCH((CUADRO!L$4&amp;$E928),'Hoja de Trabajo para listado'!$A$151:$Z$151,0)),0)+IFERROR(INDEX('Hoja de Trabajo para listado'!$AB$155:$BA$1048576,MATCH($A928,'Hoja de Trabajo para listado'!$AB$155:$AB$1048576,0),MATCH((CUADRO!L$4&amp;$E928),'Hoja de Trabajo para listado'!$AB$151:$BA$151,0)),0)+IFERROR(INDEX('Hoja de Trabajo para listado'!$BC$155:$CB$1048576,MATCH($A928,'Hoja de Trabajo para listado'!$BC$155:$BC$1048576,0),MATCH((CUADRO!L$4&amp;$E928),'Hoja de Trabajo para listado'!$BC$151:$CB$151,0)),0)+IFERROR(INDEX('Hoja de Trabajo para listado'!$DE$153:$DG$274,MATCH($A928,'Hoja de Trabajo para listado'!$DE$153:$DE$1048576,0),MATCH((CUADRO!L$4&amp;$E928),'Hoja de Trabajo para listado'!$DE$151:$DG$151,0)),0)+IFERROR(INDEX('Hoja de Trabajo para listado'!$CD$155:$DC$1048576,MATCH($A928,'Hoja de Trabajo para listado'!$CD$155:$CD$1048576,0),MATCH((CUADRO!L$4&amp;$E928),'Hoja de Trabajo para listado'!$CD$151:$DC$151,0)),0)</f>
        <v>0</v>
      </c>
      <c r="M928" s="243">
        <f ca="1">+IFERROR(INDEX('Hoja de Trabajo para listado'!$A$155:$Z$1048576,MATCH($A928,'Hoja de Trabajo para listado'!$A$155:$A$1048576,0),MATCH((CUADRO!M$4&amp;$E928),'Hoja de Trabajo para listado'!$A$151:$Z$151,0)),0)+IFERROR(INDEX('Hoja de Trabajo para listado'!$AB$155:$BA$1048576,MATCH($A928,'Hoja de Trabajo para listado'!$AB$155:$AB$1048576,0),MATCH((CUADRO!M$4&amp;$E928),'Hoja de Trabajo para listado'!$AB$151:$BA$151,0)),0)+IFERROR(INDEX('Hoja de Trabajo para listado'!$BC$155:$CB$1048576,MATCH($A928,'Hoja de Trabajo para listado'!$BC$155:$BC$1048576,0),MATCH((CUADRO!M$4&amp;$E928),'Hoja de Trabajo para listado'!$BC$151:$CB$151,0)),0)+IFERROR(INDEX('Hoja de Trabajo para listado'!$DE$153:$DG$274,MATCH($A928,'Hoja de Trabajo para listado'!$DE$153:$DE$1048576,0),MATCH((CUADRO!M$4&amp;$E928),'Hoja de Trabajo para listado'!$DE$151:$DG$151,0)),0)+IFERROR(INDEX('Hoja de Trabajo para listado'!$CD$155:$DC$1048576,MATCH($A928,'Hoja de Trabajo para listado'!$CD$155:$CD$1048576,0),MATCH((CUADRO!M$4&amp;$E928),'Hoja de Trabajo para listado'!$CD$151:$DC$151,0)),0)</f>
        <v>0</v>
      </c>
      <c r="N928" s="243">
        <f ca="1">+IFERROR(INDEX('Hoja de Trabajo para listado'!$A$155:$Z$1048576,MATCH($A928,'Hoja de Trabajo para listado'!$A$155:$A$1048576,0),MATCH((CUADRO!N$4&amp;$E928),'Hoja de Trabajo para listado'!$A$151:$Z$151,0)),0)+IFERROR(INDEX('Hoja de Trabajo para listado'!$AB$155:$BA$1048576,MATCH($A928,'Hoja de Trabajo para listado'!$AB$155:$AB$1048576,0),MATCH((CUADRO!N$4&amp;$E928),'Hoja de Trabajo para listado'!$AB$151:$BA$151,0)),0)+IFERROR(INDEX('Hoja de Trabajo para listado'!$BC$155:$CB$1048576,MATCH($A928,'Hoja de Trabajo para listado'!$BC$155:$BC$1048576,0),MATCH((CUADRO!N$4&amp;$E928),'Hoja de Trabajo para listado'!$BC$151:$CB$151,0)),0)+IFERROR(INDEX('Hoja de Trabajo para listado'!$DE$153:$DG$274,MATCH($A928,'Hoja de Trabajo para listado'!$DE$153:$DE$1048576,0),MATCH((CUADRO!N$4&amp;$E928),'Hoja de Trabajo para listado'!$DE$151:$DG$151,0)),0)+IFERROR(INDEX('Hoja de Trabajo para listado'!$CD$155:$DC$1048576,MATCH($A928,'Hoja de Trabajo para listado'!$CD$155:$CD$1048576,0),MATCH((CUADRO!N$4&amp;$E928),'Hoja de Trabajo para listado'!$CD$151:$DC$151,0)),0)</f>
        <v>0</v>
      </c>
      <c r="O928" s="243">
        <f ca="1">+IFERROR(INDEX('Hoja de Trabajo para listado'!$A$155:$Z$1048576,MATCH($A928,'Hoja de Trabajo para listado'!$A$155:$A$1048576,0),MATCH((CUADRO!O$4&amp;$E928),'Hoja de Trabajo para listado'!$A$151:$Z$151,0)),0)+IFERROR(INDEX('Hoja de Trabajo para listado'!$AB$155:$BA$1048576,MATCH($A928,'Hoja de Trabajo para listado'!$AB$155:$AB$1048576,0),MATCH((CUADRO!O$4&amp;$E928),'Hoja de Trabajo para listado'!$AB$151:$BA$151,0)),0)+IFERROR(INDEX('Hoja de Trabajo para listado'!$BC$155:$CB$1048576,MATCH($A928,'Hoja de Trabajo para listado'!$BC$155:$BC$1048576,0),MATCH((CUADRO!O$4&amp;$E928),'Hoja de Trabajo para listado'!$BC$151:$CB$151,0)),0)+IFERROR(INDEX('Hoja de Trabajo para listado'!$DE$153:$DG$274,MATCH($A928,'Hoja de Trabajo para listado'!$DE$153:$DE$1048576,0),MATCH((CUADRO!O$4&amp;$E928),'Hoja de Trabajo para listado'!$DE$151:$DG$151,0)),0)+IFERROR(INDEX('Hoja de Trabajo para listado'!$CD$155:$DC$1048576,MATCH($A928,'Hoja de Trabajo para listado'!$CD$155:$CD$1048576,0),MATCH((CUADRO!O$4&amp;$E928),'Hoja de Trabajo para listado'!$CD$151:$DC$151,0)),0)</f>
        <v>0</v>
      </c>
      <c r="P928" s="243">
        <f ca="1">+IFERROR(INDEX('Hoja de Trabajo para listado'!$A$155:$Z$1048576,MATCH($A928,'Hoja de Trabajo para listado'!$A$155:$A$1048576,0),MATCH((CUADRO!P$4&amp;$E928),'Hoja de Trabajo para listado'!$A$151:$Z$151,0)),0)+IFERROR(INDEX('Hoja de Trabajo para listado'!$AB$155:$BA$1048576,MATCH($A928,'Hoja de Trabajo para listado'!$AB$155:$AB$1048576,0),MATCH((CUADRO!P$4&amp;$E928),'Hoja de Trabajo para listado'!$AB$151:$BA$151,0)),0)+IFERROR(INDEX('Hoja de Trabajo para listado'!$BC$155:$CB$1048576,MATCH($A928,'Hoja de Trabajo para listado'!$BC$155:$BC$1048576,0),MATCH((CUADRO!P$4&amp;$E928),'Hoja de Trabajo para listado'!$BC$151:$CB$151,0)),0)+IFERROR(INDEX('Hoja de Trabajo para listado'!$DE$153:$DG$274,MATCH($A928,'Hoja de Trabajo para listado'!$DE$153:$DE$1048576,0),MATCH((CUADRO!P$4&amp;$E928),'Hoja de Trabajo para listado'!$DE$151:$DG$151,0)),0)+IFERROR(INDEX('Hoja de Trabajo para listado'!$CD$155:$DC$1048576,MATCH($A928,'Hoja de Trabajo para listado'!$CD$155:$CD$1048576,0),MATCH((CUADRO!P$4&amp;$E928),'Hoja de Trabajo para listado'!$CD$151:$DC$151,0)),0)</f>
        <v>0</v>
      </c>
      <c r="Q928" s="243">
        <f ca="1">+IFERROR(INDEX('Hoja de Trabajo para listado'!$A$155:$Z$1048576,MATCH($A928,'Hoja de Trabajo para listado'!$A$155:$A$1048576,0),MATCH((CUADRO!Q$4&amp;$E928),'Hoja de Trabajo para listado'!$A$151:$Z$151,0)),0)+IFERROR(INDEX('Hoja de Trabajo para listado'!$AB$155:$BA$1048576,MATCH($A928,'Hoja de Trabajo para listado'!$AB$155:$AB$1048576,0),MATCH((CUADRO!Q$4&amp;$E928),'Hoja de Trabajo para listado'!$AB$151:$BA$151,0)),0)+IFERROR(INDEX('Hoja de Trabajo para listado'!$BC$155:$CB$1048576,MATCH($A928,'Hoja de Trabajo para listado'!$BC$155:$BC$1048576,0),MATCH((CUADRO!Q$4&amp;$E928),'Hoja de Trabajo para listado'!$BC$151:$CB$151,0)),0)+IFERROR(INDEX('Hoja de Trabajo para listado'!$DE$153:$DG$274,MATCH($A928,'Hoja de Trabajo para listado'!$DE$153:$DE$1048576,0),MATCH((CUADRO!Q$4&amp;$E928),'Hoja de Trabajo para listado'!$DE$151:$DG$151,0)),0)+IFERROR(INDEX('Hoja de Trabajo para listado'!$CD$155:$DC$1048576,MATCH($A928,'Hoja de Trabajo para listado'!$CD$155:$CD$1048576,0),MATCH((CUADRO!Q$4&amp;$E928),'Hoja de Trabajo para listado'!$CD$151:$DC$151,0)),0)</f>
        <v>0</v>
      </c>
      <c r="R928" s="243">
        <f t="shared" ca="1" si="35"/>
        <v>0</v>
      </c>
      <c r="S928" s="256">
        <f ca="1">+R927+R928</f>
        <v>0</v>
      </c>
      <c r="T928" s="243">
        <f ca="1">+S928</f>
        <v>0</v>
      </c>
      <c r="U928" s="242">
        <f t="shared" si="36"/>
        <v>2</v>
      </c>
      <c r="V928" s="327" t="str">
        <f>+VLOOKUP(A928,bd_lista!$A$3:$E$592,5,FALSE)</f>
        <v>Gobiernos Autonomos Municipales</v>
      </c>
      <c r="W928" s="398"/>
      <c r="X928" s="240">
        <f>+VLOOKUP(A928,[4]Sheet1!$A$13:$D$744,4,FALSE)</f>
        <v>0</v>
      </c>
      <c r="Y928" s="240" t="e">
        <f>+VLOOKUP(X928,bd_lista!$A$3:$C$592,3,FALSE)</f>
        <v>#N/A</v>
      </c>
      <c r="Z928" s="288"/>
      <c r="AA928" s="289"/>
    </row>
    <row r="929" spans="1:27" customFormat="1" ht="15" hidden="1" customHeight="1">
      <c r="A929" s="32">
        <v>1607</v>
      </c>
      <c r="B929" s="393">
        <f>+A929</f>
        <v>1607</v>
      </c>
      <c r="C929" s="245" t="str">
        <f>+VLOOKUP(A929,bd_lista!$A$3:$C$592,3,FALSE)</f>
        <v>Gobierno Autónomo Municipal de Uriondo (Concepción)</v>
      </c>
      <c r="D929" s="395" t="str">
        <f>+C929</f>
        <v>Gobierno Autónomo Municipal de Uriondo (Concepción)</v>
      </c>
      <c r="E929" s="240" t="s">
        <v>1303</v>
      </c>
      <c r="F929" s="241">
        <f ca="1">+IFERROR(INDEX('Hoja de Trabajo para listado'!$A$155:$Z$1048576,MATCH($A929,'Hoja de Trabajo para listado'!$A$155:$A$1048576,0),MATCH((CUADRO!F$4&amp;$E929),'Hoja de Trabajo para listado'!$A$151:$Z$151,0)),0)+IFERROR(INDEX('Hoja de Trabajo para listado'!$AB$155:$BA$1048576,MATCH($A929,'Hoja de Trabajo para listado'!$AB$155:$AB$1048576,0),MATCH((CUADRO!F$4&amp;$E929),'Hoja de Trabajo para listado'!$AB$151:$BA$151,0)),0)+IFERROR(INDEX('Hoja de Trabajo para listado'!$BC$155:$CB$1048576,MATCH($A929,'Hoja de Trabajo para listado'!$BC$155:$BC$1048576,0),MATCH((CUADRO!F$4&amp;$E929),'Hoja de Trabajo para listado'!$BC$151:$CB$151,0)),0)+IFERROR(INDEX('Hoja de Trabajo para listado'!$DE$153:$DG$274,MATCH($A929,'Hoja de Trabajo para listado'!$DE$153:$DE$1048576,0),MATCH((CUADRO!F$4&amp;$E929),'Hoja de Trabajo para listado'!$DE$151:$DG$151,0)),0)+IFERROR(INDEX('Hoja de Trabajo para listado'!$CD$155:$DC$1048576,MATCH($A929,'Hoja de Trabajo para listado'!$CD$155:$CD$1048576,0),MATCH((CUADRO!F$4&amp;$E929),'Hoja de Trabajo para listado'!$CD$151:$DC$151,0)),0)</f>
        <v>0</v>
      </c>
      <c r="G929" s="241">
        <f ca="1">+IFERROR(INDEX('Hoja de Trabajo para listado'!$A$155:$Z$1048576,MATCH($A929,'Hoja de Trabajo para listado'!$A$155:$A$1048576,0),MATCH((CUADRO!G$4&amp;$E929),'Hoja de Trabajo para listado'!$A$151:$Z$151,0)),0)+IFERROR(INDEX('Hoja de Trabajo para listado'!$AB$155:$BA$1048576,MATCH($A929,'Hoja de Trabajo para listado'!$AB$155:$AB$1048576,0),MATCH((CUADRO!G$4&amp;$E929),'Hoja de Trabajo para listado'!$AB$151:$BA$151,0)),0)+IFERROR(INDEX('Hoja de Trabajo para listado'!$BC$155:$CB$1048576,MATCH($A929,'Hoja de Trabajo para listado'!$BC$155:$BC$1048576,0),MATCH((CUADRO!G$4&amp;$E929),'Hoja de Trabajo para listado'!$BC$151:$CB$151,0)),0)+IFERROR(INDEX('Hoja de Trabajo para listado'!$DE$153:$DG$274,MATCH($A929,'Hoja de Trabajo para listado'!$DE$153:$DE$1048576,0),MATCH((CUADRO!G$4&amp;$E929),'Hoja de Trabajo para listado'!$DE$151:$DG$151,0)),0)+IFERROR(INDEX('Hoja de Trabajo para listado'!$CD$155:$DC$1048576,MATCH($A929,'Hoja de Trabajo para listado'!$CD$155:$CD$1048576,0),MATCH((CUADRO!G$4&amp;$E929),'Hoja de Trabajo para listado'!$CD$151:$DC$151,0)),0)</f>
        <v>0</v>
      </c>
      <c r="H929" s="241">
        <f ca="1">+IFERROR(INDEX('Hoja de Trabajo para listado'!$A$155:$Z$1048576,MATCH($A929,'Hoja de Trabajo para listado'!$A$155:$A$1048576,0),MATCH((CUADRO!H$4&amp;$E929),'Hoja de Trabajo para listado'!$A$151:$Z$151,0)),0)+IFERROR(INDEX('Hoja de Trabajo para listado'!$AB$155:$BA$1048576,MATCH($A929,'Hoja de Trabajo para listado'!$AB$155:$AB$1048576,0),MATCH((CUADRO!H$4&amp;$E929),'Hoja de Trabajo para listado'!$AB$151:$BA$151,0)),0)+IFERROR(INDEX('Hoja de Trabajo para listado'!$BC$155:$CB$1048576,MATCH($A929,'Hoja de Trabajo para listado'!$BC$155:$BC$1048576,0),MATCH((CUADRO!H$4&amp;$E929),'Hoja de Trabajo para listado'!$BC$151:$CB$151,0)),0)+IFERROR(INDEX('Hoja de Trabajo para listado'!$DE$153:$DG$274,MATCH($A929,'Hoja de Trabajo para listado'!$DE$153:$DE$1048576,0),MATCH((CUADRO!H$4&amp;$E929),'Hoja de Trabajo para listado'!$DE$151:$DG$151,0)),0)+IFERROR(INDEX('Hoja de Trabajo para listado'!$CD$155:$DC$1048576,MATCH($A929,'Hoja de Trabajo para listado'!$CD$155:$CD$1048576,0),MATCH((CUADRO!H$4&amp;$E929),'Hoja de Trabajo para listado'!$CD$151:$DC$151,0)),0)</f>
        <v>0</v>
      </c>
      <c r="I929" s="241">
        <f ca="1">+IFERROR(INDEX('Hoja de Trabajo para listado'!$A$155:$Z$1048576,MATCH($A929,'Hoja de Trabajo para listado'!$A$155:$A$1048576,0),MATCH((CUADRO!I$4&amp;$E929),'Hoja de Trabajo para listado'!$A$151:$Z$151,0)),0)+IFERROR(INDEX('Hoja de Trabajo para listado'!$AB$155:$BA$1048576,MATCH($A929,'Hoja de Trabajo para listado'!$AB$155:$AB$1048576,0),MATCH((CUADRO!I$4&amp;$E929),'Hoja de Trabajo para listado'!$AB$151:$BA$151,0)),0)+IFERROR(INDEX('Hoja de Trabajo para listado'!$BC$155:$CB$1048576,MATCH($A929,'Hoja de Trabajo para listado'!$BC$155:$BC$1048576,0),MATCH((CUADRO!I$4&amp;$E929),'Hoja de Trabajo para listado'!$BC$151:$CB$151,0)),0)+IFERROR(INDEX('Hoja de Trabajo para listado'!$DE$153:$DG$274,MATCH($A929,'Hoja de Trabajo para listado'!$DE$153:$DE$1048576,0),MATCH((CUADRO!I$4&amp;$E929),'Hoja de Trabajo para listado'!$DE$151:$DG$151,0)),0)+IFERROR(INDEX('Hoja de Trabajo para listado'!$CD$155:$DC$1048576,MATCH($A929,'Hoja de Trabajo para listado'!$CD$155:$CD$1048576,0),MATCH((CUADRO!I$4&amp;$E929),'Hoja de Trabajo para listado'!$CD$151:$DC$151,0)),0)</f>
        <v>0</v>
      </c>
      <c r="J929" s="241">
        <f ca="1">+IFERROR(INDEX('Hoja de Trabajo para listado'!$A$155:$Z$1048576,MATCH($A929,'Hoja de Trabajo para listado'!$A$155:$A$1048576,0),MATCH((CUADRO!J$4&amp;$E929),'Hoja de Trabajo para listado'!$A$151:$Z$151,0)),0)+IFERROR(INDEX('Hoja de Trabajo para listado'!$AB$155:$BA$1048576,MATCH($A929,'Hoja de Trabajo para listado'!$AB$155:$AB$1048576,0),MATCH((CUADRO!J$4&amp;$E929),'Hoja de Trabajo para listado'!$AB$151:$BA$151,0)),0)+IFERROR(INDEX('Hoja de Trabajo para listado'!$BC$155:$CB$1048576,MATCH($A929,'Hoja de Trabajo para listado'!$BC$155:$BC$1048576,0),MATCH((CUADRO!J$4&amp;$E929),'Hoja de Trabajo para listado'!$BC$151:$CB$151,0)),0)+IFERROR(INDEX('Hoja de Trabajo para listado'!$DE$153:$DG$274,MATCH($A929,'Hoja de Trabajo para listado'!$DE$153:$DE$1048576,0),MATCH((CUADRO!J$4&amp;$E929),'Hoja de Trabajo para listado'!$DE$151:$DG$151,0)),0)+IFERROR(INDEX('Hoja de Trabajo para listado'!$CD$155:$DC$1048576,MATCH($A929,'Hoja de Trabajo para listado'!$CD$155:$CD$1048576,0),MATCH((CUADRO!J$4&amp;$E929),'Hoja de Trabajo para listado'!$CD$151:$DC$151,0)),0)</f>
        <v>0</v>
      </c>
      <c r="K929" s="241">
        <f ca="1">+IFERROR(INDEX('Hoja de Trabajo para listado'!$A$155:$Z$1048576,MATCH($A929,'Hoja de Trabajo para listado'!$A$155:$A$1048576,0),MATCH((CUADRO!K$4&amp;$E929),'Hoja de Trabajo para listado'!$A$151:$Z$151,0)),0)+IFERROR(INDEX('Hoja de Trabajo para listado'!$AB$155:$BA$1048576,MATCH($A929,'Hoja de Trabajo para listado'!$AB$155:$AB$1048576,0),MATCH((CUADRO!K$4&amp;$E929),'Hoja de Trabajo para listado'!$AB$151:$BA$151,0)),0)+IFERROR(INDEX('Hoja de Trabajo para listado'!$BC$155:$CB$1048576,MATCH($A929,'Hoja de Trabajo para listado'!$BC$155:$BC$1048576,0),MATCH((CUADRO!K$4&amp;$E929),'Hoja de Trabajo para listado'!$BC$151:$CB$151,0)),0)+IFERROR(INDEX('Hoja de Trabajo para listado'!$DE$153:$DG$274,MATCH($A929,'Hoja de Trabajo para listado'!$DE$153:$DE$1048576,0),MATCH((CUADRO!K$4&amp;$E929),'Hoja de Trabajo para listado'!$DE$151:$DG$151,0)),0)+IFERROR(INDEX('Hoja de Trabajo para listado'!$CD$155:$DC$1048576,MATCH($A929,'Hoja de Trabajo para listado'!$CD$155:$CD$1048576,0),MATCH((CUADRO!K$4&amp;$E929),'Hoja de Trabajo para listado'!$CD$151:$DC$151,0)),0)</f>
        <v>0</v>
      </c>
      <c r="L929" s="241">
        <f ca="1">+IFERROR(INDEX('Hoja de Trabajo para listado'!$A$155:$Z$1048576,MATCH($A929,'Hoja de Trabajo para listado'!$A$155:$A$1048576,0),MATCH((CUADRO!L$4&amp;$E929),'Hoja de Trabajo para listado'!$A$151:$Z$151,0)),0)+IFERROR(INDEX('Hoja de Trabajo para listado'!$AB$155:$BA$1048576,MATCH($A929,'Hoja de Trabajo para listado'!$AB$155:$AB$1048576,0),MATCH((CUADRO!L$4&amp;$E929),'Hoja de Trabajo para listado'!$AB$151:$BA$151,0)),0)+IFERROR(INDEX('Hoja de Trabajo para listado'!$BC$155:$CB$1048576,MATCH($A929,'Hoja de Trabajo para listado'!$BC$155:$BC$1048576,0),MATCH((CUADRO!L$4&amp;$E929),'Hoja de Trabajo para listado'!$BC$151:$CB$151,0)),0)+IFERROR(INDEX('Hoja de Trabajo para listado'!$DE$153:$DG$274,MATCH($A929,'Hoja de Trabajo para listado'!$DE$153:$DE$1048576,0),MATCH((CUADRO!L$4&amp;$E929),'Hoja de Trabajo para listado'!$DE$151:$DG$151,0)),0)+IFERROR(INDEX('Hoja de Trabajo para listado'!$CD$155:$DC$1048576,MATCH($A929,'Hoja de Trabajo para listado'!$CD$155:$CD$1048576,0),MATCH((CUADRO!L$4&amp;$E929),'Hoja de Trabajo para listado'!$CD$151:$DC$151,0)),0)</f>
        <v>0</v>
      </c>
      <c r="M929" s="241">
        <f ca="1">+IFERROR(INDEX('Hoja de Trabajo para listado'!$A$155:$Z$1048576,MATCH($A929,'Hoja de Trabajo para listado'!$A$155:$A$1048576,0),MATCH((CUADRO!M$4&amp;$E929),'Hoja de Trabajo para listado'!$A$151:$Z$151,0)),0)+IFERROR(INDEX('Hoja de Trabajo para listado'!$AB$155:$BA$1048576,MATCH($A929,'Hoja de Trabajo para listado'!$AB$155:$AB$1048576,0),MATCH((CUADRO!M$4&amp;$E929),'Hoja de Trabajo para listado'!$AB$151:$BA$151,0)),0)+IFERROR(INDEX('Hoja de Trabajo para listado'!$BC$155:$CB$1048576,MATCH($A929,'Hoja de Trabajo para listado'!$BC$155:$BC$1048576,0),MATCH((CUADRO!M$4&amp;$E929),'Hoja de Trabajo para listado'!$BC$151:$CB$151,0)),0)+IFERROR(INDEX('Hoja de Trabajo para listado'!$DE$153:$DG$274,MATCH($A929,'Hoja de Trabajo para listado'!$DE$153:$DE$1048576,0),MATCH((CUADRO!M$4&amp;$E929),'Hoja de Trabajo para listado'!$DE$151:$DG$151,0)),0)+IFERROR(INDEX('Hoja de Trabajo para listado'!$CD$155:$DC$1048576,MATCH($A929,'Hoja de Trabajo para listado'!$CD$155:$CD$1048576,0),MATCH((CUADRO!M$4&amp;$E929),'Hoja de Trabajo para listado'!$CD$151:$DC$151,0)),0)</f>
        <v>0</v>
      </c>
      <c r="N929" s="241">
        <f ca="1">+IFERROR(INDEX('Hoja de Trabajo para listado'!$A$155:$Z$1048576,MATCH($A929,'Hoja de Trabajo para listado'!$A$155:$A$1048576,0),MATCH((CUADRO!N$4&amp;$E929),'Hoja de Trabajo para listado'!$A$151:$Z$151,0)),0)+IFERROR(INDEX('Hoja de Trabajo para listado'!$AB$155:$BA$1048576,MATCH($A929,'Hoja de Trabajo para listado'!$AB$155:$AB$1048576,0),MATCH((CUADRO!N$4&amp;$E929),'Hoja de Trabajo para listado'!$AB$151:$BA$151,0)),0)+IFERROR(INDEX('Hoja de Trabajo para listado'!$BC$155:$CB$1048576,MATCH($A929,'Hoja de Trabajo para listado'!$BC$155:$BC$1048576,0),MATCH((CUADRO!N$4&amp;$E929),'Hoja de Trabajo para listado'!$BC$151:$CB$151,0)),0)+IFERROR(INDEX('Hoja de Trabajo para listado'!$DE$153:$DG$274,MATCH($A929,'Hoja de Trabajo para listado'!$DE$153:$DE$1048576,0),MATCH((CUADRO!N$4&amp;$E929),'Hoja de Trabajo para listado'!$DE$151:$DG$151,0)),0)+IFERROR(INDEX('Hoja de Trabajo para listado'!$CD$155:$DC$1048576,MATCH($A929,'Hoja de Trabajo para listado'!$CD$155:$CD$1048576,0),MATCH((CUADRO!N$4&amp;$E929),'Hoja de Trabajo para listado'!$CD$151:$DC$151,0)),0)</f>
        <v>0</v>
      </c>
      <c r="O929" s="241">
        <f ca="1">+IFERROR(INDEX('Hoja de Trabajo para listado'!$A$155:$Z$1048576,MATCH($A929,'Hoja de Trabajo para listado'!$A$155:$A$1048576,0),MATCH((CUADRO!O$4&amp;$E929),'Hoja de Trabajo para listado'!$A$151:$Z$151,0)),0)+IFERROR(INDEX('Hoja de Trabajo para listado'!$AB$155:$BA$1048576,MATCH($A929,'Hoja de Trabajo para listado'!$AB$155:$AB$1048576,0),MATCH((CUADRO!O$4&amp;$E929),'Hoja de Trabajo para listado'!$AB$151:$BA$151,0)),0)+IFERROR(INDEX('Hoja de Trabajo para listado'!$BC$155:$CB$1048576,MATCH($A929,'Hoja de Trabajo para listado'!$BC$155:$BC$1048576,0),MATCH((CUADRO!O$4&amp;$E929),'Hoja de Trabajo para listado'!$BC$151:$CB$151,0)),0)+IFERROR(INDEX('Hoja de Trabajo para listado'!$DE$153:$DG$274,MATCH($A929,'Hoja de Trabajo para listado'!$DE$153:$DE$1048576,0),MATCH((CUADRO!O$4&amp;$E929),'Hoja de Trabajo para listado'!$DE$151:$DG$151,0)),0)+IFERROR(INDEX('Hoja de Trabajo para listado'!$CD$155:$DC$1048576,MATCH($A929,'Hoja de Trabajo para listado'!$CD$155:$CD$1048576,0),MATCH((CUADRO!O$4&amp;$E929),'Hoja de Trabajo para listado'!$CD$151:$DC$151,0)),0)</f>
        <v>0</v>
      </c>
      <c r="P929" s="241">
        <f ca="1">+IFERROR(INDEX('Hoja de Trabajo para listado'!$A$155:$Z$1048576,MATCH($A929,'Hoja de Trabajo para listado'!$A$155:$A$1048576,0),MATCH((CUADRO!P$4&amp;$E929),'Hoja de Trabajo para listado'!$A$151:$Z$151,0)),0)+IFERROR(INDEX('Hoja de Trabajo para listado'!$AB$155:$BA$1048576,MATCH($A929,'Hoja de Trabajo para listado'!$AB$155:$AB$1048576,0),MATCH((CUADRO!P$4&amp;$E929),'Hoja de Trabajo para listado'!$AB$151:$BA$151,0)),0)+IFERROR(INDEX('Hoja de Trabajo para listado'!$BC$155:$CB$1048576,MATCH($A929,'Hoja de Trabajo para listado'!$BC$155:$BC$1048576,0),MATCH((CUADRO!P$4&amp;$E929),'Hoja de Trabajo para listado'!$BC$151:$CB$151,0)),0)+IFERROR(INDEX('Hoja de Trabajo para listado'!$DE$153:$DG$274,MATCH($A929,'Hoja de Trabajo para listado'!$DE$153:$DE$1048576,0),MATCH((CUADRO!P$4&amp;$E929),'Hoja de Trabajo para listado'!$DE$151:$DG$151,0)),0)+IFERROR(INDEX('Hoja de Trabajo para listado'!$CD$155:$DC$1048576,MATCH($A929,'Hoja de Trabajo para listado'!$CD$155:$CD$1048576,0),MATCH((CUADRO!P$4&amp;$E929),'Hoja de Trabajo para listado'!$CD$151:$DC$151,0)),0)</f>
        <v>0</v>
      </c>
      <c r="Q929" s="241">
        <f ca="1">+IFERROR(INDEX('Hoja de Trabajo para listado'!$A$155:$Z$1048576,MATCH($A929,'Hoja de Trabajo para listado'!$A$155:$A$1048576,0),MATCH((CUADRO!Q$4&amp;$E929),'Hoja de Trabajo para listado'!$A$151:$Z$151,0)),0)+IFERROR(INDEX('Hoja de Trabajo para listado'!$AB$155:$BA$1048576,MATCH($A929,'Hoja de Trabajo para listado'!$AB$155:$AB$1048576,0),MATCH((CUADRO!Q$4&amp;$E929),'Hoja de Trabajo para listado'!$AB$151:$BA$151,0)),0)+IFERROR(INDEX('Hoja de Trabajo para listado'!$BC$155:$CB$1048576,MATCH($A929,'Hoja de Trabajo para listado'!$BC$155:$BC$1048576,0),MATCH((CUADRO!Q$4&amp;$E929),'Hoja de Trabajo para listado'!$BC$151:$CB$151,0)),0)+IFERROR(INDEX('Hoja de Trabajo para listado'!$DE$153:$DG$274,MATCH($A929,'Hoja de Trabajo para listado'!$DE$153:$DE$1048576,0),MATCH((CUADRO!Q$4&amp;$E929),'Hoja de Trabajo para listado'!$DE$151:$DG$151,0)),0)+IFERROR(INDEX('Hoja de Trabajo para listado'!$CD$155:$DC$1048576,MATCH($A929,'Hoja de Trabajo para listado'!$CD$155:$CD$1048576,0),MATCH((CUADRO!Q$4&amp;$E929),'Hoja de Trabajo para listado'!$CD$151:$DC$151,0)),0)</f>
        <v>0</v>
      </c>
      <c r="R929" s="241">
        <f t="shared" ca="1" si="35"/>
        <v>0</v>
      </c>
      <c r="S929" s="247"/>
      <c r="T929" s="241">
        <f ca="1">+T930</f>
        <v>0</v>
      </c>
      <c r="U929" s="240">
        <f t="shared" si="36"/>
        <v>1</v>
      </c>
      <c r="V929" s="327" t="str">
        <f>+VLOOKUP(A929,bd_lista!$A$3:$E$592,5,FALSE)</f>
        <v>Gobiernos Autonomos Municipales</v>
      </c>
      <c r="W929" s="397" t="str">
        <f>+V929</f>
        <v>Gobiernos Autonomos Municipales</v>
      </c>
      <c r="X929" s="240">
        <f>+VLOOKUP(A929,[4]Sheet1!$A$13:$D$744,4,FALSE)</f>
        <v>0</v>
      </c>
      <c r="Y929" s="240" t="e">
        <f>+VLOOKUP(X929,bd_lista!$A$3:$C$592,3,FALSE)</f>
        <v>#N/A</v>
      </c>
      <c r="Z929" s="290">
        <f>+X929</f>
        <v>0</v>
      </c>
      <c r="AA929" s="291" t="e">
        <f>+Y929</f>
        <v>#N/A</v>
      </c>
    </row>
    <row r="930" spans="1:27" customFormat="1" ht="15" hidden="1" customHeight="1">
      <c r="A930" s="32">
        <v>1607</v>
      </c>
      <c r="B930" s="394"/>
      <c r="C930" s="245" t="str">
        <f>+VLOOKUP(A930,bd_lista!$A$3:$C$592,3,FALSE)</f>
        <v>Gobierno Autónomo Municipal de Uriondo (Concepción)</v>
      </c>
      <c r="D930" s="396"/>
      <c r="E930" s="242" t="s">
        <v>1304</v>
      </c>
      <c r="F930" s="243">
        <f ca="1">+IFERROR(INDEX('Hoja de Trabajo para listado'!$A$155:$Z$1048576,MATCH($A930,'Hoja de Trabajo para listado'!$A$155:$A$1048576,0),MATCH((CUADRO!F$4&amp;$E930),'Hoja de Trabajo para listado'!$A$151:$Z$151,0)),0)+IFERROR(INDEX('Hoja de Trabajo para listado'!$AB$155:$BA$1048576,MATCH($A930,'Hoja de Trabajo para listado'!$AB$155:$AB$1048576,0),MATCH((CUADRO!F$4&amp;$E930),'Hoja de Trabajo para listado'!$AB$151:$BA$151,0)),0)+IFERROR(INDEX('Hoja de Trabajo para listado'!$BC$155:$CB$1048576,MATCH($A930,'Hoja de Trabajo para listado'!$BC$155:$BC$1048576,0),MATCH((CUADRO!F$4&amp;$E930),'Hoja de Trabajo para listado'!$BC$151:$CB$151,0)),0)+IFERROR(INDEX('Hoja de Trabajo para listado'!$DE$153:$DG$274,MATCH($A930,'Hoja de Trabajo para listado'!$DE$153:$DE$1048576,0),MATCH((CUADRO!F$4&amp;$E930),'Hoja de Trabajo para listado'!$DE$151:$DG$151,0)),0)+IFERROR(INDEX('Hoja de Trabajo para listado'!$CD$155:$DC$1048576,MATCH($A930,'Hoja de Trabajo para listado'!$CD$155:$CD$1048576,0),MATCH((CUADRO!F$4&amp;$E930),'Hoja de Trabajo para listado'!$CD$151:$DC$151,0)),0)</f>
        <v>0</v>
      </c>
      <c r="G930" s="243">
        <f ca="1">+IFERROR(INDEX('Hoja de Trabajo para listado'!$A$155:$Z$1048576,MATCH($A930,'Hoja de Trabajo para listado'!$A$155:$A$1048576,0),MATCH((CUADRO!G$4&amp;$E930),'Hoja de Trabajo para listado'!$A$151:$Z$151,0)),0)+IFERROR(INDEX('Hoja de Trabajo para listado'!$AB$155:$BA$1048576,MATCH($A930,'Hoja de Trabajo para listado'!$AB$155:$AB$1048576,0),MATCH((CUADRO!G$4&amp;$E930),'Hoja de Trabajo para listado'!$AB$151:$BA$151,0)),0)+IFERROR(INDEX('Hoja de Trabajo para listado'!$BC$155:$CB$1048576,MATCH($A930,'Hoja de Trabajo para listado'!$BC$155:$BC$1048576,0),MATCH((CUADRO!G$4&amp;$E930),'Hoja de Trabajo para listado'!$BC$151:$CB$151,0)),0)+IFERROR(INDEX('Hoja de Trabajo para listado'!$DE$153:$DG$274,MATCH($A930,'Hoja de Trabajo para listado'!$DE$153:$DE$1048576,0),MATCH((CUADRO!G$4&amp;$E930),'Hoja de Trabajo para listado'!$DE$151:$DG$151,0)),0)+IFERROR(INDEX('Hoja de Trabajo para listado'!$CD$155:$DC$1048576,MATCH($A930,'Hoja de Trabajo para listado'!$CD$155:$CD$1048576,0),MATCH((CUADRO!G$4&amp;$E930),'Hoja de Trabajo para listado'!$CD$151:$DC$151,0)),0)</f>
        <v>0</v>
      </c>
      <c r="H930" s="243">
        <f ca="1">+IFERROR(INDEX('Hoja de Trabajo para listado'!$A$155:$Z$1048576,MATCH($A930,'Hoja de Trabajo para listado'!$A$155:$A$1048576,0),MATCH((CUADRO!H$4&amp;$E930),'Hoja de Trabajo para listado'!$A$151:$Z$151,0)),0)+IFERROR(INDEX('Hoja de Trabajo para listado'!$AB$155:$BA$1048576,MATCH($A930,'Hoja de Trabajo para listado'!$AB$155:$AB$1048576,0),MATCH((CUADRO!H$4&amp;$E930),'Hoja de Trabajo para listado'!$AB$151:$BA$151,0)),0)+IFERROR(INDEX('Hoja de Trabajo para listado'!$BC$155:$CB$1048576,MATCH($A930,'Hoja de Trabajo para listado'!$BC$155:$BC$1048576,0),MATCH((CUADRO!H$4&amp;$E930),'Hoja de Trabajo para listado'!$BC$151:$CB$151,0)),0)+IFERROR(INDEX('Hoja de Trabajo para listado'!$DE$153:$DG$274,MATCH($A930,'Hoja de Trabajo para listado'!$DE$153:$DE$1048576,0),MATCH((CUADRO!H$4&amp;$E930),'Hoja de Trabajo para listado'!$DE$151:$DG$151,0)),0)+IFERROR(INDEX('Hoja de Trabajo para listado'!$CD$155:$DC$1048576,MATCH($A930,'Hoja de Trabajo para listado'!$CD$155:$CD$1048576,0),MATCH((CUADRO!H$4&amp;$E930),'Hoja de Trabajo para listado'!$CD$151:$DC$151,0)),0)</f>
        <v>0</v>
      </c>
      <c r="I930" s="243">
        <f ca="1">+IFERROR(INDEX('Hoja de Trabajo para listado'!$A$155:$Z$1048576,MATCH($A930,'Hoja de Trabajo para listado'!$A$155:$A$1048576,0),MATCH((CUADRO!I$4&amp;$E930),'Hoja de Trabajo para listado'!$A$151:$Z$151,0)),0)+IFERROR(INDEX('Hoja de Trabajo para listado'!$AB$155:$BA$1048576,MATCH($A930,'Hoja de Trabajo para listado'!$AB$155:$AB$1048576,0),MATCH((CUADRO!I$4&amp;$E930),'Hoja de Trabajo para listado'!$AB$151:$BA$151,0)),0)+IFERROR(INDEX('Hoja de Trabajo para listado'!$BC$155:$CB$1048576,MATCH($A930,'Hoja de Trabajo para listado'!$BC$155:$BC$1048576,0),MATCH((CUADRO!I$4&amp;$E930),'Hoja de Trabajo para listado'!$BC$151:$CB$151,0)),0)+IFERROR(INDEX('Hoja de Trabajo para listado'!$DE$153:$DG$274,MATCH($A930,'Hoja de Trabajo para listado'!$DE$153:$DE$1048576,0),MATCH((CUADRO!I$4&amp;$E930),'Hoja de Trabajo para listado'!$DE$151:$DG$151,0)),0)+IFERROR(INDEX('Hoja de Trabajo para listado'!$CD$155:$DC$1048576,MATCH($A930,'Hoja de Trabajo para listado'!$CD$155:$CD$1048576,0),MATCH((CUADRO!I$4&amp;$E930),'Hoja de Trabajo para listado'!$CD$151:$DC$151,0)),0)</f>
        <v>0</v>
      </c>
      <c r="J930" s="243">
        <f ca="1">+IFERROR(INDEX('Hoja de Trabajo para listado'!$A$155:$Z$1048576,MATCH($A930,'Hoja de Trabajo para listado'!$A$155:$A$1048576,0),MATCH((CUADRO!J$4&amp;$E930),'Hoja de Trabajo para listado'!$A$151:$Z$151,0)),0)+IFERROR(INDEX('Hoja de Trabajo para listado'!$AB$155:$BA$1048576,MATCH($A930,'Hoja de Trabajo para listado'!$AB$155:$AB$1048576,0),MATCH((CUADRO!J$4&amp;$E930),'Hoja de Trabajo para listado'!$AB$151:$BA$151,0)),0)+IFERROR(INDEX('Hoja de Trabajo para listado'!$BC$155:$CB$1048576,MATCH($A930,'Hoja de Trabajo para listado'!$BC$155:$BC$1048576,0),MATCH((CUADRO!J$4&amp;$E930),'Hoja de Trabajo para listado'!$BC$151:$CB$151,0)),0)+IFERROR(INDEX('Hoja de Trabajo para listado'!$DE$153:$DG$274,MATCH($A930,'Hoja de Trabajo para listado'!$DE$153:$DE$1048576,0),MATCH((CUADRO!J$4&amp;$E930),'Hoja de Trabajo para listado'!$DE$151:$DG$151,0)),0)+IFERROR(INDEX('Hoja de Trabajo para listado'!$CD$155:$DC$1048576,MATCH($A930,'Hoja de Trabajo para listado'!$CD$155:$CD$1048576,0),MATCH((CUADRO!J$4&amp;$E930),'Hoja de Trabajo para listado'!$CD$151:$DC$151,0)),0)</f>
        <v>0</v>
      </c>
      <c r="K930" s="243">
        <f ca="1">+IFERROR(INDEX('Hoja de Trabajo para listado'!$A$155:$Z$1048576,MATCH($A930,'Hoja de Trabajo para listado'!$A$155:$A$1048576,0),MATCH((CUADRO!K$4&amp;$E930),'Hoja de Trabajo para listado'!$A$151:$Z$151,0)),0)+IFERROR(INDEX('Hoja de Trabajo para listado'!$AB$155:$BA$1048576,MATCH($A930,'Hoja de Trabajo para listado'!$AB$155:$AB$1048576,0),MATCH((CUADRO!K$4&amp;$E930),'Hoja de Trabajo para listado'!$AB$151:$BA$151,0)),0)+IFERROR(INDEX('Hoja de Trabajo para listado'!$BC$155:$CB$1048576,MATCH($A930,'Hoja de Trabajo para listado'!$BC$155:$BC$1048576,0),MATCH((CUADRO!K$4&amp;$E930),'Hoja de Trabajo para listado'!$BC$151:$CB$151,0)),0)+IFERROR(INDEX('Hoja de Trabajo para listado'!$DE$153:$DG$274,MATCH($A930,'Hoja de Trabajo para listado'!$DE$153:$DE$1048576,0),MATCH((CUADRO!K$4&amp;$E930),'Hoja de Trabajo para listado'!$DE$151:$DG$151,0)),0)+IFERROR(INDEX('Hoja de Trabajo para listado'!$CD$155:$DC$1048576,MATCH($A930,'Hoja de Trabajo para listado'!$CD$155:$CD$1048576,0),MATCH((CUADRO!K$4&amp;$E930),'Hoja de Trabajo para listado'!$CD$151:$DC$151,0)),0)</f>
        <v>0</v>
      </c>
      <c r="L930" s="243">
        <f ca="1">+IFERROR(INDEX('Hoja de Trabajo para listado'!$A$155:$Z$1048576,MATCH($A930,'Hoja de Trabajo para listado'!$A$155:$A$1048576,0),MATCH((CUADRO!L$4&amp;$E930),'Hoja de Trabajo para listado'!$A$151:$Z$151,0)),0)+IFERROR(INDEX('Hoja de Trabajo para listado'!$AB$155:$BA$1048576,MATCH($A930,'Hoja de Trabajo para listado'!$AB$155:$AB$1048576,0),MATCH((CUADRO!L$4&amp;$E930),'Hoja de Trabajo para listado'!$AB$151:$BA$151,0)),0)+IFERROR(INDEX('Hoja de Trabajo para listado'!$BC$155:$CB$1048576,MATCH($A930,'Hoja de Trabajo para listado'!$BC$155:$BC$1048576,0),MATCH((CUADRO!L$4&amp;$E930),'Hoja de Trabajo para listado'!$BC$151:$CB$151,0)),0)+IFERROR(INDEX('Hoja de Trabajo para listado'!$DE$153:$DG$274,MATCH($A930,'Hoja de Trabajo para listado'!$DE$153:$DE$1048576,0),MATCH((CUADRO!L$4&amp;$E930),'Hoja de Trabajo para listado'!$DE$151:$DG$151,0)),0)+IFERROR(INDEX('Hoja de Trabajo para listado'!$CD$155:$DC$1048576,MATCH($A930,'Hoja de Trabajo para listado'!$CD$155:$CD$1048576,0),MATCH((CUADRO!L$4&amp;$E930),'Hoja de Trabajo para listado'!$CD$151:$DC$151,0)),0)</f>
        <v>0</v>
      </c>
      <c r="M930" s="243">
        <f ca="1">+IFERROR(INDEX('Hoja de Trabajo para listado'!$A$155:$Z$1048576,MATCH($A930,'Hoja de Trabajo para listado'!$A$155:$A$1048576,0),MATCH((CUADRO!M$4&amp;$E930),'Hoja de Trabajo para listado'!$A$151:$Z$151,0)),0)+IFERROR(INDEX('Hoja de Trabajo para listado'!$AB$155:$BA$1048576,MATCH($A930,'Hoja de Trabajo para listado'!$AB$155:$AB$1048576,0),MATCH((CUADRO!M$4&amp;$E930),'Hoja de Trabajo para listado'!$AB$151:$BA$151,0)),0)+IFERROR(INDEX('Hoja de Trabajo para listado'!$BC$155:$CB$1048576,MATCH($A930,'Hoja de Trabajo para listado'!$BC$155:$BC$1048576,0),MATCH((CUADRO!M$4&amp;$E930),'Hoja de Trabajo para listado'!$BC$151:$CB$151,0)),0)+IFERROR(INDEX('Hoja de Trabajo para listado'!$DE$153:$DG$274,MATCH($A930,'Hoja de Trabajo para listado'!$DE$153:$DE$1048576,0),MATCH((CUADRO!M$4&amp;$E930),'Hoja de Trabajo para listado'!$DE$151:$DG$151,0)),0)+IFERROR(INDEX('Hoja de Trabajo para listado'!$CD$155:$DC$1048576,MATCH($A930,'Hoja de Trabajo para listado'!$CD$155:$CD$1048576,0),MATCH((CUADRO!M$4&amp;$E930),'Hoja de Trabajo para listado'!$CD$151:$DC$151,0)),0)</f>
        <v>0</v>
      </c>
      <c r="N930" s="243">
        <f ca="1">+IFERROR(INDEX('Hoja de Trabajo para listado'!$A$155:$Z$1048576,MATCH($A930,'Hoja de Trabajo para listado'!$A$155:$A$1048576,0),MATCH((CUADRO!N$4&amp;$E930),'Hoja de Trabajo para listado'!$A$151:$Z$151,0)),0)+IFERROR(INDEX('Hoja de Trabajo para listado'!$AB$155:$BA$1048576,MATCH($A930,'Hoja de Trabajo para listado'!$AB$155:$AB$1048576,0),MATCH((CUADRO!N$4&amp;$E930),'Hoja de Trabajo para listado'!$AB$151:$BA$151,0)),0)+IFERROR(INDEX('Hoja de Trabajo para listado'!$BC$155:$CB$1048576,MATCH($A930,'Hoja de Trabajo para listado'!$BC$155:$BC$1048576,0),MATCH((CUADRO!N$4&amp;$E930),'Hoja de Trabajo para listado'!$BC$151:$CB$151,0)),0)+IFERROR(INDEX('Hoja de Trabajo para listado'!$DE$153:$DG$274,MATCH($A930,'Hoja de Trabajo para listado'!$DE$153:$DE$1048576,0),MATCH((CUADRO!N$4&amp;$E930),'Hoja de Trabajo para listado'!$DE$151:$DG$151,0)),0)+IFERROR(INDEX('Hoja de Trabajo para listado'!$CD$155:$DC$1048576,MATCH($A930,'Hoja de Trabajo para listado'!$CD$155:$CD$1048576,0),MATCH((CUADRO!N$4&amp;$E930),'Hoja de Trabajo para listado'!$CD$151:$DC$151,0)),0)</f>
        <v>0</v>
      </c>
      <c r="O930" s="243">
        <f ca="1">+IFERROR(INDEX('Hoja de Trabajo para listado'!$A$155:$Z$1048576,MATCH($A930,'Hoja de Trabajo para listado'!$A$155:$A$1048576,0),MATCH((CUADRO!O$4&amp;$E930),'Hoja de Trabajo para listado'!$A$151:$Z$151,0)),0)+IFERROR(INDEX('Hoja de Trabajo para listado'!$AB$155:$BA$1048576,MATCH($A930,'Hoja de Trabajo para listado'!$AB$155:$AB$1048576,0),MATCH((CUADRO!O$4&amp;$E930),'Hoja de Trabajo para listado'!$AB$151:$BA$151,0)),0)+IFERROR(INDEX('Hoja de Trabajo para listado'!$BC$155:$CB$1048576,MATCH($A930,'Hoja de Trabajo para listado'!$BC$155:$BC$1048576,0),MATCH((CUADRO!O$4&amp;$E930),'Hoja de Trabajo para listado'!$BC$151:$CB$151,0)),0)+IFERROR(INDEX('Hoja de Trabajo para listado'!$DE$153:$DG$274,MATCH($A930,'Hoja de Trabajo para listado'!$DE$153:$DE$1048576,0),MATCH((CUADRO!O$4&amp;$E930),'Hoja de Trabajo para listado'!$DE$151:$DG$151,0)),0)+IFERROR(INDEX('Hoja de Trabajo para listado'!$CD$155:$DC$1048576,MATCH($A930,'Hoja de Trabajo para listado'!$CD$155:$CD$1048576,0),MATCH((CUADRO!O$4&amp;$E930),'Hoja de Trabajo para listado'!$CD$151:$DC$151,0)),0)</f>
        <v>0</v>
      </c>
      <c r="P930" s="243">
        <f ca="1">+IFERROR(INDEX('Hoja de Trabajo para listado'!$A$155:$Z$1048576,MATCH($A930,'Hoja de Trabajo para listado'!$A$155:$A$1048576,0),MATCH((CUADRO!P$4&amp;$E930),'Hoja de Trabajo para listado'!$A$151:$Z$151,0)),0)+IFERROR(INDEX('Hoja de Trabajo para listado'!$AB$155:$BA$1048576,MATCH($A930,'Hoja de Trabajo para listado'!$AB$155:$AB$1048576,0),MATCH((CUADRO!P$4&amp;$E930),'Hoja de Trabajo para listado'!$AB$151:$BA$151,0)),0)+IFERROR(INDEX('Hoja de Trabajo para listado'!$BC$155:$CB$1048576,MATCH($A930,'Hoja de Trabajo para listado'!$BC$155:$BC$1048576,0),MATCH((CUADRO!P$4&amp;$E930),'Hoja de Trabajo para listado'!$BC$151:$CB$151,0)),0)+IFERROR(INDEX('Hoja de Trabajo para listado'!$DE$153:$DG$274,MATCH($A930,'Hoja de Trabajo para listado'!$DE$153:$DE$1048576,0),MATCH((CUADRO!P$4&amp;$E930),'Hoja de Trabajo para listado'!$DE$151:$DG$151,0)),0)+IFERROR(INDEX('Hoja de Trabajo para listado'!$CD$155:$DC$1048576,MATCH($A930,'Hoja de Trabajo para listado'!$CD$155:$CD$1048576,0),MATCH((CUADRO!P$4&amp;$E930),'Hoja de Trabajo para listado'!$CD$151:$DC$151,0)),0)</f>
        <v>0</v>
      </c>
      <c r="Q930" s="243">
        <f ca="1">+IFERROR(INDEX('Hoja de Trabajo para listado'!$A$155:$Z$1048576,MATCH($A930,'Hoja de Trabajo para listado'!$A$155:$A$1048576,0),MATCH((CUADRO!Q$4&amp;$E930),'Hoja de Trabajo para listado'!$A$151:$Z$151,0)),0)+IFERROR(INDEX('Hoja de Trabajo para listado'!$AB$155:$BA$1048576,MATCH($A930,'Hoja de Trabajo para listado'!$AB$155:$AB$1048576,0),MATCH((CUADRO!Q$4&amp;$E930),'Hoja de Trabajo para listado'!$AB$151:$BA$151,0)),0)+IFERROR(INDEX('Hoja de Trabajo para listado'!$BC$155:$CB$1048576,MATCH($A930,'Hoja de Trabajo para listado'!$BC$155:$BC$1048576,0),MATCH((CUADRO!Q$4&amp;$E930),'Hoja de Trabajo para listado'!$BC$151:$CB$151,0)),0)+IFERROR(INDEX('Hoja de Trabajo para listado'!$DE$153:$DG$274,MATCH($A930,'Hoja de Trabajo para listado'!$DE$153:$DE$1048576,0),MATCH((CUADRO!Q$4&amp;$E930),'Hoja de Trabajo para listado'!$DE$151:$DG$151,0)),0)+IFERROR(INDEX('Hoja de Trabajo para listado'!$CD$155:$DC$1048576,MATCH($A930,'Hoja de Trabajo para listado'!$CD$155:$CD$1048576,0),MATCH((CUADRO!Q$4&amp;$E930),'Hoja de Trabajo para listado'!$CD$151:$DC$151,0)),0)</f>
        <v>0</v>
      </c>
      <c r="R930" s="243">
        <f t="shared" ca="1" si="35"/>
        <v>0</v>
      </c>
      <c r="S930" s="256">
        <f ca="1">+R929+R930</f>
        <v>0</v>
      </c>
      <c r="T930" s="243">
        <f ca="1">+S930</f>
        <v>0</v>
      </c>
      <c r="U930" s="242">
        <f t="shared" si="36"/>
        <v>2</v>
      </c>
      <c r="V930" s="327" t="str">
        <f>+VLOOKUP(A930,bd_lista!$A$3:$E$592,5,FALSE)</f>
        <v>Gobiernos Autonomos Municipales</v>
      </c>
      <c r="W930" s="398"/>
      <c r="X930" s="240">
        <f>+VLOOKUP(A930,[4]Sheet1!$A$13:$D$744,4,FALSE)</f>
        <v>0</v>
      </c>
      <c r="Y930" s="240" t="e">
        <f>+VLOOKUP(X930,bd_lista!$A$3:$C$592,3,FALSE)</f>
        <v>#N/A</v>
      </c>
      <c r="Z930" s="288"/>
      <c r="AA930" s="289"/>
    </row>
    <row r="931" spans="1:27" customFormat="1" ht="15" hidden="1" customHeight="1">
      <c r="A931" s="32">
        <v>1608</v>
      </c>
      <c r="B931" s="393">
        <f>+A931</f>
        <v>1608</v>
      </c>
      <c r="C931" s="245" t="str">
        <f>+VLOOKUP(A931,bd_lista!$A$3:$C$592,3,FALSE)</f>
        <v>Gobierno Autónomo Municipal de Yunchara</v>
      </c>
      <c r="D931" s="395" t="str">
        <f>+C931</f>
        <v>Gobierno Autónomo Municipal de Yunchara</v>
      </c>
      <c r="E931" s="240" t="s">
        <v>1303</v>
      </c>
      <c r="F931" s="241">
        <f ca="1">+IFERROR(INDEX('Hoja de Trabajo para listado'!$A$155:$Z$1048576,MATCH($A931,'Hoja de Trabajo para listado'!$A$155:$A$1048576,0),MATCH((CUADRO!F$4&amp;$E931),'Hoja de Trabajo para listado'!$A$151:$Z$151,0)),0)+IFERROR(INDEX('Hoja de Trabajo para listado'!$AB$155:$BA$1048576,MATCH($A931,'Hoja de Trabajo para listado'!$AB$155:$AB$1048576,0),MATCH((CUADRO!F$4&amp;$E931),'Hoja de Trabajo para listado'!$AB$151:$BA$151,0)),0)+IFERROR(INDEX('Hoja de Trabajo para listado'!$BC$155:$CB$1048576,MATCH($A931,'Hoja de Trabajo para listado'!$BC$155:$BC$1048576,0),MATCH((CUADRO!F$4&amp;$E931),'Hoja de Trabajo para listado'!$BC$151:$CB$151,0)),0)+IFERROR(INDEX('Hoja de Trabajo para listado'!$DE$153:$DG$274,MATCH($A931,'Hoja de Trabajo para listado'!$DE$153:$DE$1048576,0),MATCH((CUADRO!F$4&amp;$E931),'Hoja de Trabajo para listado'!$DE$151:$DG$151,0)),0)+IFERROR(INDEX('Hoja de Trabajo para listado'!$CD$155:$DC$1048576,MATCH($A931,'Hoja de Trabajo para listado'!$CD$155:$CD$1048576,0),MATCH((CUADRO!F$4&amp;$E931),'Hoja de Trabajo para listado'!$CD$151:$DC$151,0)),0)</f>
        <v>0</v>
      </c>
      <c r="G931" s="241">
        <f ca="1">+IFERROR(INDEX('Hoja de Trabajo para listado'!$A$155:$Z$1048576,MATCH($A931,'Hoja de Trabajo para listado'!$A$155:$A$1048576,0),MATCH((CUADRO!G$4&amp;$E931),'Hoja de Trabajo para listado'!$A$151:$Z$151,0)),0)+IFERROR(INDEX('Hoja de Trabajo para listado'!$AB$155:$BA$1048576,MATCH($A931,'Hoja de Trabajo para listado'!$AB$155:$AB$1048576,0),MATCH((CUADRO!G$4&amp;$E931),'Hoja de Trabajo para listado'!$AB$151:$BA$151,0)),0)+IFERROR(INDEX('Hoja de Trabajo para listado'!$BC$155:$CB$1048576,MATCH($A931,'Hoja de Trabajo para listado'!$BC$155:$BC$1048576,0),MATCH((CUADRO!G$4&amp;$E931),'Hoja de Trabajo para listado'!$BC$151:$CB$151,0)),0)+IFERROR(INDEX('Hoja de Trabajo para listado'!$DE$153:$DG$274,MATCH($A931,'Hoja de Trabajo para listado'!$DE$153:$DE$1048576,0),MATCH((CUADRO!G$4&amp;$E931),'Hoja de Trabajo para listado'!$DE$151:$DG$151,0)),0)+IFERROR(INDEX('Hoja de Trabajo para listado'!$CD$155:$DC$1048576,MATCH($A931,'Hoja de Trabajo para listado'!$CD$155:$CD$1048576,0),MATCH((CUADRO!G$4&amp;$E931),'Hoja de Trabajo para listado'!$CD$151:$DC$151,0)),0)</f>
        <v>0</v>
      </c>
      <c r="H931" s="241">
        <f ca="1">+IFERROR(INDEX('Hoja de Trabajo para listado'!$A$155:$Z$1048576,MATCH($A931,'Hoja de Trabajo para listado'!$A$155:$A$1048576,0),MATCH((CUADRO!H$4&amp;$E931),'Hoja de Trabajo para listado'!$A$151:$Z$151,0)),0)+IFERROR(INDEX('Hoja de Trabajo para listado'!$AB$155:$BA$1048576,MATCH($A931,'Hoja de Trabajo para listado'!$AB$155:$AB$1048576,0),MATCH((CUADRO!H$4&amp;$E931),'Hoja de Trabajo para listado'!$AB$151:$BA$151,0)),0)+IFERROR(INDEX('Hoja de Trabajo para listado'!$BC$155:$CB$1048576,MATCH($A931,'Hoja de Trabajo para listado'!$BC$155:$BC$1048576,0),MATCH((CUADRO!H$4&amp;$E931),'Hoja de Trabajo para listado'!$BC$151:$CB$151,0)),0)+IFERROR(INDEX('Hoja de Trabajo para listado'!$DE$153:$DG$274,MATCH($A931,'Hoja de Trabajo para listado'!$DE$153:$DE$1048576,0),MATCH((CUADRO!H$4&amp;$E931),'Hoja de Trabajo para listado'!$DE$151:$DG$151,0)),0)+IFERROR(INDEX('Hoja de Trabajo para listado'!$CD$155:$DC$1048576,MATCH($A931,'Hoja de Trabajo para listado'!$CD$155:$CD$1048576,0),MATCH((CUADRO!H$4&amp;$E931),'Hoja de Trabajo para listado'!$CD$151:$DC$151,0)),0)</f>
        <v>0</v>
      </c>
      <c r="I931" s="241">
        <f ca="1">+IFERROR(INDEX('Hoja de Trabajo para listado'!$A$155:$Z$1048576,MATCH($A931,'Hoja de Trabajo para listado'!$A$155:$A$1048576,0),MATCH((CUADRO!I$4&amp;$E931),'Hoja de Trabajo para listado'!$A$151:$Z$151,0)),0)+IFERROR(INDEX('Hoja de Trabajo para listado'!$AB$155:$BA$1048576,MATCH($A931,'Hoja de Trabajo para listado'!$AB$155:$AB$1048576,0),MATCH((CUADRO!I$4&amp;$E931),'Hoja de Trabajo para listado'!$AB$151:$BA$151,0)),0)+IFERROR(INDEX('Hoja de Trabajo para listado'!$BC$155:$CB$1048576,MATCH($A931,'Hoja de Trabajo para listado'!$BC$155:$BC$1048576,0),MATCH((CUADRO!I$4&amp;$E931),'Hoja de Trabajo para listado'!$BC$151:$CB$151,0)),0)+IFERROR(INDEX('Hoja de Trabajo para listado'!$DE$153:$DG$274,MATCH($A931,'Hoja de Trabajo para listado'!$DE$153:$DE$1048576,0),MATCH((CUADRO!I$4&amp;$E931),'Hoja de Trabajo para listado'!$DE$151:$DG$151,0)),0)+IFERROR(INDEX('Hoja de Trabajo para listado'!$CD$155:$DC$1048576,MATCH($A931,'Hoja de Trabajo para listado'!$CD$155:$CD$1048576,0),MATCH((CUADRO!I$4&amp;$E931),'Hoja de Trabajo para listado'!$CD$151:$DC$151,0)),0)</f>
        <v>0</v>
      </c>
      <c r="J931" s="241">
        <f ca="1">+IFERROR(INDEX('Hoja de Trabajo para listado'!$A$155:$Z$1048576,MATCH($A931,'Hoja de Trabajo para listado'!$A$155:$A$1048576,0),MATCH((CUADRO!J$4&amp;$E931),'Hoja de Trabajo para listado'!$A$151:$Z$151,0)),0)+IFERROR(INDEX('Hoja de Trabajo para listado'!$AB$155:$BA$1048576,MATCH($A931,'Hoja de Trabajo para listado'!$AB$155:$AB$1048576,0),MATCH((CUADRO!J$4&amp;$E931),'Hoja de Trabajo para listado'!$AB$151:$BA$151,0)),0)+IFERROR(INDEX('Hoja de Trabajo para listado'!$BC$155:$CB$1048576,MATCH($A931,'Hoja de Trabajo para listado'!$BC$155:$BC$1048576,0),MATCH((CUADRO!J$4&amp;$E931),'Hoja de Trabajo para listado'!$BC$151:$CB$151,0)),0)+IFERROR(INDEX('Hoja de Trabajo para listado'!$DE$153:$DG$274,MATCH($A931,'Hoja de Trabajo para listado'!$DE$153:$DE$1048576,0),MATCH((CUADRO!J$4&amp;$E931),'Hoja de Trabajo para listado'!$DE$151:$DG$151,0)),0)+IFERROR(INDEX('Hoja de Trabajo para listado'!$CD$155:$DC$1048576,MATCH($A931,'Hoja de Trabajo para listado'!$CD$155:$CD$1048576,0),MATCH((CUADRO!J$4&amp;$E931),'Hoja de Trabajo para listado'!$CD$151:$DC$151,0)),0)</f>
        <v>0</v>
      </c>
      <c r="K931" s="241">
        <f ca="1">+IFERROR(INDEX('Hoja de Trabajo para listado'!$A$155:$Z$1048576,MATCH($A931,'Hoja de Trabajo para listado'!$A$155:$A$1048576,0),MATCH((CUADRO!K$4&amp;$E931),'Hoja de Trabajo para listado'!$A$151:$Z$151,0)),0)+IFERROR(INDEX('Hoja de Trabajo para listado'!$AB$155:$BA$1048576,MATCH($A931,'Hoja de Trabajo para listado'!$AB$155:$AB$1048576,0),MATCH((CUADRO!K$4&amp;$E931),'Hoja de Trabajo para listado'!$AB$151:$BA$151,0)),0)+IFERROR(INDEX('Hoja de Trabajo para listado'!$BC$155:$CB$1048576,MATCH($A931,'Hoja de Trabajo para listado'!$BC$155:$BC$1048576,0),MATCH((CUADRO!K$4&amp;$E931),'Hoja de Trabajo para listado'!$BC$151:$CB$151,0)),0)+IFERROR(INDEX('Hoja de Trabajo para listado'!$DE$153:$DG$274,MATCH($A931,'Hoja de Trabajo para listado'!$DE$153:$DE$1048576,0),MATCH((CUADRO!K$4&amp;$E931),'Hoja de Trabajo para listado'!$DE$151:$DG$151,0)),0)+IFERROR(INDEX('Hoja de Trabajo para listado'!$CD$155:$DC$1048576,MATCH($A931,'Hoja de Trabajo para listado'!$CD$155:$CD$1048576,0),MATCH((CUADRO!K$4&amp;$E931),'Hoja de Trabajo para listado'!$CD$151:$DC$151,0)),0)</f>
        <v>0</v>
      </c>
      <c r="L931" s="241">
        <f ca="1">+IFERROR(INDEX('Hoja de Trabajo para listado'!$A$155:$Z$1048576,MATCH($A931,'Hoja de Trabajo para listado'!$A$155:$A$1048576,0),MATCH((CUADRO!L$4&amp;$E931),'Hoja de Trabajo para listado'!$A$151:$Z$151,0)),0)+IFERROR(INDEX('Hoja de Trabajo para listado'!$AB$155:$BA$1048576,MATCH($A931,'Hoja de Trabajo para listado'!$AB$155:$AB$1048576,0),MATCH((CUADRO!L$4&amp;$E931),'Hoja de Trabajo para listado'!$AB$151:$BA$151,0)),0)+IFERROR(INDEX('Hoja de Trabajo para listado'!$BC$155:$CB$1048576,MATCH($A931,'Hoja de Trabajo para listado'!$BC$155:$BC$1048576,0),MATCH((CUADRO!L$4&amp;$E931),'Hoja de Trabajo para listado'!$BC$151:$CB$151,0)),0)+IFERROR(INDEX('Hoja de Trabajo para listado'!$DE$153:$DG$274,MATCH($A931,'Hoja de Trabajo para listado'!$DE$153:$DE$1048576,0),MATCH((CUADRO!L$4&amp;$E931),'Hoja de Trabajo para listado'!$DE$151:$DG$151,0)),0)+IFERROR(INDEX('Hoja de Trabajo para listado'!$CD$155:$DC$1048576,MATCH($A931,'Hoja de Trabajo para listado'!$CD$155:$CD$1048576,0),MATCH((CUADRO!L$4&amp;$E931),'Hoja de Trabajo para listado'!$CD$151:$DC$151,0)),0)</f>
        <v>0</v>
      </c>
      <c r="M931" s="241">
        <f ca="1">+IFERROR(INDEX('Hoja de Trabajo para listado'!$A$155:$Z$1048576,MATCH($A931,'Hoja de Trabajo para listado'!$A$155:$A$1048576,0),MATCH((CUADRO!M$4&amp;$E931),'Hoja de Trabajo para listado'!$A$151:$Z$151,0)),0)+IFERROR(INDEX('Hoja de Trabajo para listado'!$AB$155:$BA$1048576,MATCH($A931,'Hoja de Trabajo para listado'!$AB$155:$AB$1048576,0),MATCH((CUADRO!M$4&amp;$E931),'Hoja de Trabajo para listado'!$AB$151:$BA$151,0)),0)+IFERROR(INDEX('Hoja de Trabajo para listado'!$BC$155:$CB$1048576,MATCH($A931,'Hoja de Trabajo para listado'!$BC$155:$BC$1048576,0),MATCH((CUADRO!M$4&amp;$E931),'Hoja de Trabajo para listado'!$BC$151:$CB$151,0)),0)+IFERROR(INDEX('Hoja de Trabajo para listado'!$DE$153:$DG$274,MATCH($A931,'Hoja de Trabajo para listado'!$DE$153:$DE$1048576,0),MATCH((CUADRO!M$4&amp;$E931),'Hoja de Trabajo para listado'!$DE$151:$DG$151,0)),0)+IFERROR(INDEX('Hoja de Trabajo para listado'!$CD$155:$DC$1048576,MATCH($A931,'Hoja de Trabajo para listado'!$CD$155:$CD$1048576,0),MATCH((CUADRO!M$4&amp;$E931),'Hoja de Trabajo para listado'!$CD$151:$DC$151,0)),0)</f>
        <v>0</v>
      </c>
      <c r="N931" s="241">
        <f ca="1">+IFERROR(INDEX('Hoja de Trabajo para listado'!$A$155:$Z$1048576,MATCH($A931,'Hoja de Trabajo para listado'!$A$155:$A$1048576,0),MATCH((CUADRO!N$4&amp;$E931),'Hoja de Trabajo para listado'!$A$151:$Z$151,0)),0)+IFERROR(INDEX('Hoja de Trabajo para listado'!$AB$155:$BA$1048576,MATCH($A931,'Hoja de Trabajo para listado'!$AB$155:$AB$1048576,0),MATCH((CUADRO!N$4&amp;$E931),'Hoja de Trabajo para listado'!$AB$151:$BA$151,0)),0)+IFERROR(INDEX('Hoja de Trabajo para listado'!$BC$155:$CB$1048576,MATCH($A931,'Hoja de Trabajo para listado'!$BC$155:$BC$1048576,0),MATCH((CUADRO!N$4&amp;$E931),'Hoja de Trabajo para listado'!$BC$151:$CB$151,0)),0)+IFERROR(INDEX('Hoja de Trabajo para listado'!$DE$153:$DG$274,MATCH($A931,'Hoja de Trabajo para listado'!$DE$153:$DE$1048576,0),MATCH((CUADRO!N$4&amp;$E931),'Hoja de Trabajo para listado'!$DE$151:$DG$151,0)),0)+IFERROR(INDEX('Hoja de Trabajo para listado'!$CD$155:$DC$1048576,MATCH($A931,'Hoja de Trabajo para listado'!$CD$155:$CD$1048576,0),MATCH((CUADRO!N$4&amp;$E931),'Hoja de Trabajo para listado'!$CD$151:$DC$151,0)),0)</f>
        <v>0</v>
      </c>
      <c r="O931" s="241">
        <f ca="1">+IFERROR(INDEX('Hoja de Trabajo para listado'!$A$155:$Z$1048576,MATCH($A931,'Hoja de Trabajo para listado'!$A$155:$A$1048576,0),MATCH((CUADRO!O$4&amp;$E931),'Hoja de Trabajo para listado'!$A$151:$Z$151,0)),0)+IFERROR(INDEX('Hoja de Trabajo para listado'!$AB$155:$BA$1048576,MATCH($A931,'Hoja de Trabajo para listado'!$AB$155:$AB$1048576,0),MATCH((CUADRO!O$4&amp;$E931),'Hoja de Trabajo para listado'!$AB$151:$BA$151,0)),0)+IFERROR(INDEX('Hoja de Trabajo para listado'!$BC$155:$CB$1048576,MATCH($A931,'Hoja de Trabajo para listado'!$BC$155:$BC$1048576,0),MATCH((CUADRO!O$4&amp;$E931),'Hoja de Trabajo para listado'!$BC$151:$CB$151,0)),0)+IFERROR(INDEX('Hoja de Trabajo para listado'!$DE$153:$DG$274,MATCH($A931,'Hoja de Trabajo para listado'!$DE$153:$DE$1048576,0),MATCH((CUADRO!O$4&amp;$E931),'Hoja de Trabajo para listado'!$DE$151:$DG$151,0)),0)+IFERROR(INDEX('Hoja de Trabajo para listado'!$CD$155:$DC$1048576,MATCH($A931,'Hoja de Trabajo para listado'!$CD$155:$CD$1048576,0),MATCH((CUADRO!O$4&amp;$E931),'Hoja de Trabajo para listado'!$CD$151:$DC$151,0)),0)</f>
        <v>0</v>
      </c>
      <c r="P931" s="241">
        <f ca="1">+IFERROR(INDEX('Hoja de Trabajo para listado'!$A$155:$Z$1048576,MATCH($A931,'Hoja de Trabajo para listado'!$A$155:$A$1048576,0),MATCH((CUADRO!P$4&amp;$E931),'Hoja de Trabajo para listado'!$A$151:$Z$151,0)),0)+IFERROR(INDEX('Hoja de Trabajo para listado'!$AB$155:$BA$1048576,MATCH($A931,'Hoja de Trabajo para listado'!$AB$155:$AB$1048576,0),MATCH((CUADRO!P$4&amp;$E931),'Hoja de Trabajo para listado'!$AB$151:$BA$151,0)),0)+IFERROR(INDEX('Hoja de Trabajo para listado'!$BC$155:$CB$1048576,MATCH($A931,'Hoja de Trabajo para listado'!$BC$155:$BC$1048576,0),MATCH((CUADRO!P$4&amp;$E931),'Hoja de Trabajo para listado'!$BC$151:$CB$151,0)),0)+IFERROR(INDEX('Hoja de Trabajo para listado'!$DE$153:$DG$274,MATCH($A931,'Hoja de Trabajo para listado'!$DE$153:$DE$1048576,0),MATCH((CUADRO!P$4&amp;$E931),'Hoja de Trabajo para listado'!$DE$151:$DG$151,0)),0)+IFERROR(INDEX('Hoja de Trabajo para listado'!$CD$155:$DC$1048576,MATCH($A931,'Hoja de Trabajo para listado'!$CD$155:$CD$1048576,0),MATCH((CUADRO!P$4&amp;$E931),'Hoja de Trabajo para listado'!$CD$151:$DC$151,0)),0)</f>
        <v>0</v>
      </c>
      <c r="Q931" s="241">
        <f ca="1">+IFERROR(INDEX('Hoja de Trabajo para listado'!$A$155:$Z$1048576,MATCH($A931,'Hoja de Trabajo para listado'!$A$155:$A$1048576,0),MATCH((CUADRO!Q$4&amp;$E931),'Hoja de Trabajo para listado'!$A$151:$Z$151,0)),0)+IFERROR(INDEX('Hoja de Trabajo para listado'!$AB$155:$BA$1048576,MATCH($A931,'Hoja de Trabajo para listado'!$AB$155:$AB$1048576,0),MATCH((CUADRO!Q$4&amp;$E931),'Hoja de Trabajo para listado'!$AB$151:$BA$151,0)),0)+IFERROR(INDEX('Hoja de Trabajo para listado'!$BC$155:$CB$1048576,MATCH($A931,'Hoja de Trabajo para listado'!$BC$155:$BC$1048576,0),MATCH((CUADRO!Q$4&amp;$E931),'Hoja de Trabajo para listado'!$BC$151:$CB$151,0)),0)+IFERROR(INDEX('Hoja de Trabajo para listado'!$DE$153:$DG$274,MATCH($A931,'Hoja de Trabajo para listado'!$DE$153:$DE$1048576,0),MATCH((CUADRO!Q$4&amp;$E931),'Hoja de Trabajo para listado'!$DE$151:$DG$151,0)),0)+IFERROR(INDEX('Hoja de Trabajo para listado'!$CD$155:$DC$1048576,MATCH($A931,'Hoja de Trabajo para listado'!$CD$155:$CD$1048576,0),MATCH((CUADRO!Q$4&amp;$E931),'Hoja de Trabajo para listado'!$CD$151:$DC$151,0)),0)</f>
        <v>0</v>
      </c>
      <c r="R931" s="241">
        <f t="shared" ca="1" si="35"/>
        <v>0</v>
      </c>
      <c r="S931" s="247"/>
      <c r="T931" s="241">
        <f ca="1">+T932</f>
        <v>0</v>
      </c>
      <c r="U931" s="240">
        <f t="shared" si="36"/>
        <v>1</v>
      </c>
      <c r="V931" s="327" t="str">
        <f>+VLOOKUP(A931,bd_lista!$A$3:$E$592,5,FALSE)</f>
        <v>Gobiernos Autonomos Municipales</v>
      </c>
      <c r="W931" s="397" t="str">
        <f>+V931</f>
        <v>Gobiernos Autonomos Municipales</v>
      </c>
      <c r="X931" s="240">
        <f>+VLOOKUP(A931,[4]Sheet1!$A$13:$D$744,4,FALSE)</f>
        <v>0</v>
      </c>
      <c r="Y931" s="240" t="e">
        <f>+VLOOKUP(X931,bd_lista!$A$3:$C$592,3,FALSE)</f>
        <v>#N/A</v>
      </c>
      <c r="Z931" s="290">
        <f>+X931</f>
        <v>0</v>
      </c>
      <c r="AA931" s="291" t="e">
        <f>+Y931</f>
        <v>#N/A</v>
      </c>
    </row>
    <row r="932" spans="1:27" customFormat="1" ht="15" hidden="1" customHeight="1">
      <c r="A932" s="32">
        <v>1608</v>
      </c>
      <c r="B932" s="394"/>
      <c r="C932" s="245" t="str">
        <f>+VLOOKUP(A932,bd_lista!$A$3:$C$592,3,FALSE)</f>
        <v>Gobierno Autónomo Municipal de Yunchara</v>
      </c>
      <c r="D932" s="396"/>
      <c r="E932" s="242" t="s">
        <v>1304</v>
      </c>
      <c r="F932" s="243">
        <f ca="1">+IFERROR(INDEX('Hoja de Trabajo para listado'!$A$155:$Z$1048576,MATCH($A932,'Hoja de Trabajo para listado'!$A$155:$A$1048576,0),MATCH((CUADRO!F$4&amp;$E932),'Hoja de Trabajo para listado'!$A$151:$Z$151,0)),0)+IFERROR(INDEX('Hoja de Trabajo para listado'!$AB$155:$BA$1048576,MATCH($A932,'Hoja de Trabajo para listado'!$AB$155:$AB$1048576,0),MATCH((CUADRO!F$4&amp;$E932),'Hoja de Trabajo para listado'!$AB$151:$BA$151,0)),0)+IFERROR(INDEX('Hoja de Trabajo para listado'!$BC$155:$CB$1048576,MATCH($A932,'Hoja de Trabajo para listado'!$BC$155:$BC$1048576,0),MATCH((CUADRO!F$4&amp;$E932),'Hoja de Trabajo para listado'!$BC$151:$CB$151,0)),0)+IFERROR(INDEX('Hoja de Trabajo para listado'!$DE$153:$DG$274,MATCH($A932,'Hoja de Trabajo para listado'!$DE$153:$DE$1048576,0),MATCH((CUADRO!F$4&amp;$E932),'Hoja de Trabajo para listado'!$DE$151:$DG$151,0)),0)+IFERROR(INDEX('Hoja de Trabajo para listado'!$CD$155:$DC$1048576,MATCH($A932,'Hoja de Trabajo para listado'!$CD$155:$CD$1048576,0),MATCH((CUADRO!F$4&amp;$E932),'Hoja de Trabajo para listado'!$CD$151:$DC$151,0)),0)</f>
        <v>0</v>
      </c>
      <c r="G932" s="243">
        <f ca="1">+IFERROR(INDEX('Hoja de Trabajo para listado'!$A$155:$Z$1048576,MATCH($A932,'Hoja de Trabajo para listado'!$A$155:$A$1048576,0),MATCH((CUADRO!G$4&amp;$E932),'Hoja de Trabajo para listado'!$A$151:$Z$151,0)),0)+IFERROR(INDEX('Hoja de Trabajo para listado'!$AB$155:$BA$1048576,MATCH($A932,'Hoja de Trabajo para listado'!$AB$155:$AB$1048576,0),MATCH((CUADRO!G$4&amp;$E932),'Hoja de Trabajo para listado'!$AB$151:$BA$151,0)),0)+IFERROR(INDEX('Hoja de Trabajo para listado'!$BC$155:$CB$1048576,MATCH($A932,'Hoja de Trabajo para listado'!$BC$155:$BC$1048576,0),MATCH((CUADRO!G$4&amp;$E932),'Hoja de Trabajo para listado'!$BC$151:$CB$151,0)),0)+IFERROR(INDEX('Hoja de Trabajo para listado'!$DE$153:$DG$274,MATCH($A932,'Hoja de Trabajo para listado'!$DE$153:$DE$1048576,0),MATCH((CUADRO!G$4&amp;$E932),'Hoja de Trabajo para listado'!$DE$151:$DG$151,0)),0)+IFERROR(INDEX('Hoja de Trabajo para listado'!$CD$155:$DC$1048576,MATCH($A932,'Hoja de Trabajo para listado'!$CD$155:$CD$1048576,0),MATCH((CUADRO!G$4&amp;$E932),'Hoja de Trabajo para listado'!$CD$151:$DC$151,0)),0)</f>
        <v>0</v>
      </c>
      <c r="H932" s="243">
        <f ca="1">+IFERROR(INDEX('Hoja de Trabajo para listado'!$A$155:$Z$1048576,MATCH($A932,'Hoja de Trabajo para listado'!$A$155:$A$1048576,0),MATCH((CUADRO!H$4&amp;$E932),'Hoja de Trabajo para listado'!$A$151:$Z$151,0)),0)+IFERROR(INDEX('Hoja de Trabajo para listado'!$AB$155:$BA$1048576,MATCH($A932,'Hoja de Trabajo para listado'!$AB$155:$AB$1048576,0),MATCH((CUADRO!H$4&amp;$E932),'Hoja de Trabajo para listado'!$AB$151:$BA$151,0)),0)+IFERROR(INDEX('Hoja de Trabajo para listado'!$BC$155:$CB$1048576,MATCH($A932,'Hoja de Trabajo para listado'!$BC$155:$BC$1048576,0),MATCH((CUADRO!H$4&amp;$E932),'Hoja de Trabajo para listado'!$BC$151:$CB$151,0)),0)+IFERROR(INDEX('Hoja de Trabajo para listado'!$DE$153:$DG$274,MATCH($A932,'Hoja de Trabajo para listado'!$DE$153:$DE$1048576,0),MATCH((CUADRO!H$4&amp;$E932),'Hoja de Trabajo para listado'!$DE$151:$DG$151,0)),0)+IFERROR(INDEX('Hoja de Trabajo para listado'!$CD$155:$DC$1048576,MATCH($A932,'Hoja de Trabajo para listado'!$CD$155:$CD$1048576,0),MATCH((CUADRO!H$4&amp;$E932),'Hoja de Trabajo para listado'!$CD$151:$DC$151,0)),0)</f>
        <v>0</v>
      </c>
      <c r="I932" s="243">
        <f ca="1">+IFERROR(INDEX('Hoja de Trabajo para listado'!$A$155:$Z$1048576,MATCH($A932,'Hoja de Trabajo para listado'!$A$155:$A$1048576,0),MATCH((CUADRO!I$4&amp;$E932),'Hoja de Trabajo para listado'!$A$151:$Z$151,0)),0)+IFERROR(INDEX('Hoja de Trabajo para listado'!$AB$155:$BA$1048576,MATCH($A932,'Hoja de Trabajo para listado'!$AB$155:$AB$1048576,0),MATCH((CUADRO!I$4&amp;$E932),'Hoja de Trabajo para listado'!$AB$151:$BA$151,0)),0)+IFERROR(INDEX('Hoja de Trabajo para listado'!$BC$155:$CB$1048576,MATCH($A932,'Hoja de Trabajo para listado'!$BC$155:$BC$1048576,0),MATCH((CUADRO!I$4&amp;$E932),'Hoja de Trabajo para listado'!$BC$151:$CB$151,0)),0)+IFERROR(INDEX('Hoja de Trabajo para listado'!$DE$153:$DG$274,MATCH($A932,'Hoja de Trabajo para listado'!$DE$153:$DE$1048576,0),MATCH((CUADRO!I$4&amp;$E932),'Hoja de Trabajo para listado'!$DE$151:$DG$151,0)),0)+IFERROR(INDEX('Hoja de Trabajo para listado'!$CD$155:$DC$1048576,MATCH($A932,'Hoja de Trabajo para listado'!$CD$155:$CD$1048576,0),MATCH((CUADRO!I$4&amp;$E932),'Hoja de Trabajo para listado'!$CD$151:$DC$151,0)),0)</f>
        <v>0</v>
      </c>
      <c r="J932" s="243">
        <f ca="1">+IFERROR(INDEX('Hoja de Trabajo para listado'!$A$155:$Z$1048576,MATCH($A932,'Hoja de Trabajo para listado'!$A$155:$A$1048576,0),MATCH((CUADRO!J$4&amp;$E932),'Hoja de Trabajo para listado'!$A$151:$Z$151,0)),0)+IFERROR(INDEX('Hoja de Trabajo para listado'!$AB$155:$BA$1048576,MATCH($A932,'Hoja de Trabajo para listado'!$AB$155:$AB$1048576,0),MATCH((CUADRO!J$4&amp;$E932),'Hoja de Trabajo para listado'!$AB$151:$BA$151,0)),0)+IFERROR(INDEX('Hoja de Trabajo para listado'!$BC$155:$CB$1048576,MATCH($A932,'Hoja de Trabajo para listado'!$BC$155:$BC$1048576,0),MATCH((CUADRO!J$4&amp;$E932),'Hoja de Trabajo para listado'!$BC$151:$CB$151,0)),0)+IFERROR(INDEX('Hoja de Trabajo para listado'!$DE$153:$DG$274,MATCH($A932,'Hoja de Trabajo para listado'!$DE$153:$DE$1048576,0),MATCH((CUADRO!J$4&amp;$E932),'Hoja de Trabajo para listado'!$DE$151:$DG$151,0)),0)+IFERROR(INDEX('Hoja de Trabajo para listado'!$CD$155:$DC$1048576,MATCH($A932,'Hoja de Trabajo para listado'!$CD$155:$CD$1048576,0),MATCH((CUADRO!J$4&amp;$E932),'Hoja de Trabajo para listado'!$CD$151:$DC$151,0)),0)</f>
        <v>0</v>
      </c>
      <c r="K932" s="243">
        <f ca="1">+IFERROR(INDEX('Hoja de Trabajo para listado'!$A$155:$Z$1048576,MATCH($A932,'Hoja de Trabajo para listado'!$A$155:$A$1048576,0),MATCH((CUADRO!K$4&amp;$E932),'Hoja de Trabajo para listado'!$A$151:$Z$151,0)),0)+IFERROR(INDEX('Hoja de Trabajo para listado'!$AB$155:$BA$1048576,MATCH($A932,'Hoja de Trabajo para listado'!$AB$155:$AB$1048576,0),MATCH((CUADRO!K$4&amp;$E932),'Hoja de Trabajo para listado'!$AB$151:$BA$151,0)),0)+IFERROR(INDEX('Hoja de Trabajo para listado'!$BC$155:$CB$1048576,MATCH($A932,'Hoja de Trabajo para listado'!$BC$155:$BC$1048576,0),MATCH((CUADRO!K$4&amp;$E932),'Hoja de Trabajo para listado'!$BC$151:$CB$151,0)),0)+IFERROR(INDEX('Hoja de Trabajo para listado'!$DE$153:$DG$274,MATCH($A932,'Hoja de Trabajo para listado'!$DE$153:$DE$1048576,0),MATCH((CUADRO!K$4&amp;$E932),'Hoja de Trabajo para listado'!$DE$151:$DG$151,0)),0)+IFERROR(INDEX('Hoja de Trabajo para listado'!$CD$155:$DC$1048576,MATCH($A932,'Hoja de Trabajo para listado'!$CD$155:$CD$1048576,0),MATCH((CUADRO!K$4&amp;$E932),'Hoja de Trabajo para listado'!$CD$151:$DC$151,0)),0)</f>
        <v>0</v>
      </c>
      <c r="L932" s="243">
        <f ca="1">+IFERROR(INDEX('Hoja de Trabajo para listado'!$A$155:$Z$1048576,MATCH($A932,'Hoja de Trabajo para listado'!$A$155:$A$1048576,0),MATCH((CUADRO!L$4&amp;$E932),'Hoja de Trabajo para listado'!$A$151:$Z$151,0)),0)+IFERROR(INDEX('Hoja de Trabajo para listado'!$AB$155:$BA$1048576,MATCH($A932,'Hoja de Trabajo para listado'!$AB$155:$AB$1048576,0),MATCH((CUADRO!L$4&amp;$E932),'Hoja de Trabajo para listado'!$AB$151:$BA$151,0)),0)+IFERROR(INDEX('Hoja de Trabajo para listado'!$BC$155:$CB$1048576,MATCH($A932,'Hoja de Trabajo para listado'!$BC$155:$BC$1048576,0),MATCH((CUADRO!L$4&amp;$E932),'Hoja de Trabajo para listado'!$BC$151:$CB$151,0)),0)+IFERROR(INDEX('Hoja de Trabajo para listado'!$DE$153:$DG$274,MATCH($A932,'Hoja de Trabajo para listado'!$DE$153:$DE$1048576,0),MATCH((CUADRO!L$4&amp;$E932),'Hoja de Trabajo para listado'!$DE$151:$DG$151,0)),0)+IFERROR(INDEX('Hoja de Trabajo para listado'!$CD$155:$DC$1048576,MATCH($A932,'Hoja de Trabajo para listado'!$CD$155:$CD$1048576,0),MATCH((CUADRO!L$4&amp;$E932),'Hoja de Trabajo para listado'!$CD$151:$DC$151,0)),0)</f>
        <v>0</v>
      </c>
      <c r="M932" s="243">
        <f ca="1">+IFERROR(INDEX('Hoja de Trabajo para listado'!$A$155:$Z$1048576,MATCH($A932,'Hoja de Trabajo para listado'!$A$155:$A$1048576,0),MATCH((CUADRO!M$4&amp;$E932),'Hoja de Trabajo para listado'!$A$151:$Z$151,0)),0)+IFERROR(INDEX('Hoja de Trabajo para listado'!$AB$155:$BA$1048576,MATCH($A932,'Hoja de Trabajo para listado'!$AB$155:$AB$1048576,0),MATCH((CUADRO!M$4&amp;$E932),'Hoja de Trabajo para listado'!$AB$151:$BA$151,0)),0)+IFERROR(INDEX('Hoja de Trabajo para listado'!$BC$155:$CB$1048576,MATCH($A932,'Hoja de Trabajo para listado'!$BC$155:$BC$1048576,0),MATCH((CUADRO!M$4&amp;$E932),'Hoja de Trabajo para listado'!$BC$151:$CB$151,0)),0)+IFERROR(INDEX('Hoja de Trabajo para listado'!$DE$153:$DG$274,MATCH($A932,'Hoja de Trabajo para listado'!$DE$153:$DE$1048576,0),MATCH((CUADRO!M$4&amp;$E932),'Hoja de Trabajo para listado'!$DE$151:$DG$151,0)),0)+IFERROR(INDEX('Hoja de Trabajo para listado'!$CD$155:$DC$1048576,MATCH($A932,'Hoja de Trabajo para listado'!$CD$155:$CD$1048576,0),MATCH((CUADRO!M$4&amp;$E932),'Hoja de Trabajo para listado'!$CD$151:$DC$151,0)),0)</f>
        <v>0</v>
      </c>
      <c r="N932" s="243">
        <f ca="1">+IFERROR(INDEX('Hoja de Trabajo para listado'!$A$155:$Z$1048576,MATCH($A932,'Hoja de Trabajo para listado'!$A$155:$A$1048576,0),MATCH((CUADRO!N$4&amp;$E932),'Hoja de Trabajo para listado'!$A$151:$Z$151,0)),0)+IFERROR(INDEX('Hoja de Trabajo para listado'!$AB$155:$BA$1048576,MATCH($A932,'Hoja de Trabajo para listado'!$AB$155:$AB$1048576,0),MATCH((CUADRO!N$4&amp;$E932),'Hoja de Trabajo para listado'!$AB$151:$BA$151,0)),0)+IFERROR(INDEX('Hoja de Trabajo para listado'!$BC$155:$CB$1048576,MATCH($A932,'Hoja de Trabajo para listado'!$BC$155:$BC$1048576,0),MATCH((CUADRO!N$4&amp;$E932),'Hoja de Trabajo para listado'!$BC$151:$CB$151,0)),0)+IFERROR(INDEX('Hoja de Trabajo para listado'!$DE$153:$DG$274,MATCH($A932,'Hoja de Trabajo para listado'!$DE$153:$DE$1048576,0),MATCH((CUADRO!N$4&amp;$E932),'Hoja de Trabajo para listado'!$DE$151:$DG$151,0)),0)+IFERROR(INDEX('Hoja de Trabajo para listado'!$CD$155:$DC$1048576,MATCH($A932,'Hoja de Trabajo para listado'!$CD$155:$CD$1048576,0),MATCH((CUADRO!N$4&amp;$E932),'Hoja de Trabajo para listado'!$CD$151:$DC$151,0)),0)</f>
        <v>0</v>
      </c>
      <c r="O932" s="243">
        <f ca="1">+IFERROR(INDEX('Hoja de Trabajo para listado'!$A$155:$Z$1048576,MATCH($A932,'Hoja de Trabajo para listado'!$A$155:$A$1048576,0),MATCH((CUADRO!O$4&amp;$E932),'Hoja de Trabajo para listado'!$A$151:$Z$151,0)),0)+IFERROR(INDEX('Hoja de Trabajo para listado'!$AB$155:$BA$1048576,MATCH($A932,'Hoja de Trabajo para listado'!$AB$155:$AB$1048576,0),MATCH((CUADRO!O$4&amp;$E932),'Hoja de Trabajo para listado'!$AB$151:$BA$151,0)),0)+IFERROR(INDEX('Hoja de Trabajo para listado'!$BC$155:$CB$1048576,MATCH($A932,'Hoja de Trabajo para listado'!$BC$155:$BC$1048576,0),MATCH((CUADRO!O$4&amp;$E932),'Hoja de Trabajo para listado'!$BC$151:$CB$151,0)),0)+IFERROR(INDEX('Hoja de Trabajo para listado'!$DE$153:$DG$274,MATCH($A932,'Hoja de Trabajo para listado'!$DE$153:$DE$1048576,0),MATCH((CUADRO!O$4&amp;$E932),'Hoja de Trabajo para listado'!$DE$151:$DG$151,0)),0)+IFERROR(INDEX('Hoja de Trabajo para listado'!$CD$155:$DC$1048576,MATCH($A932,'Hoja de Trabajo para listado'!$CD$155:$CD$1048576,0),MATCH((CUADRO!O$4&amp;$E932),'Hoja de Trabajo para listado'!$CD$151:$DC$151,0)),0)</f>
        <v>0</v>
      </c>
      <c r="P932" s="243">
        <f ca="1">+IFERROR(INDEX('Hoja de Trabajo para listado'!$A$155:$Z$1048576,MATCH($A932,'Hoja de Trabajo para listado'!$A$155:$A$1048576,0),MATCH((CUADRO!P$4&amp;$E932),'Hoja de Trabajo para listado'!$A$151:$Z$151,0)),0)+IFERROR(INDEX('Hoja de Trabajo para listado'!$AB$155:$BA$1048576,MATCH($A932,'Hoja de Trabajo para listado'!$AB$155:$AB$1048576,0),MATCH((CUADRO!P$4&amp;$E932),'Hoja de Trabajo para listado'!$AB$151:$BA$151,0)),0)+IFERROR(INDEX('Hoja de Trabajo para listado'!$BC$155:$CB$1048576,MATCH($A932,'Hoja de Trabajo para listado'!$BC$155:$BC$1048576,0),MATCH((CUADRO!P$4&amp;$E932),'Hoja de Trabajo para listado'!$BC$151:$CB$151,0)),0)+IFERROR(INDEX('Hoja de Trabajo para listado'!$DE$153:$DG$274,MATCH($A932,'Hoja de Trabajo para listado'!$DE$153:$DE$1048576,0),MATCH((CUADRO!P$4&amp;$E932),'Hoja de Trabajo para listado'!$DE$151:$DG$151,0)),0)+IFERROR(INDEX('Hoja de Trabajo para listado'!$CD$155:$DC$1048576,MATCH($A932,'Hoja de Trabajo para listado'!$CD$155:$CD$1048576,0),MATCH((CUADRO!P$4&amp;$E932),'Hoja de Trabajo para listado'!$CD$151:$DC$151,0)),0)</f>
        <v>0</v>
      </c>
      <c r="Q932" s="243">
        <f ca="1">+IFERROR(INDEX('Hoja de Trabajo para listado'!$A$155:$Z$1048576,MATCH($A932,'Hoja de Trabajo para listado'!$A$155:$A$1048576,0),MATCH((CUADRO!Q$4&amp;$E932),'Hoja de Trabajo para listado'!$A$151:$Z$151,0)),0)+IFERROR(INDEX('Hoja de Trabajo para listado'!$AB$155:$BA$1048576,MATCH($A932,'Hoja de Trabajo para listado'!$AB$155:$AB$1048576,0),MATCH((CUADRO!Q$4&amp;$E932),'Hoja de Trabajo para listado'!$AB$151:$BA$151,0)),0)+IFERROR(INDEX('Hoja de Trabajo para listado'!$BC$155:$CB$1048576,MATCH($A932,'Hoja de Trabajo para listado'!$BC$155:$BC$1048576,0),MATCH((CUADRO!Q$4&amp;$E932),'Hoja de Trabajo para listado'!$BC$151:$CB$151,0)),0)+IFERROR(INDEX('Hoja de Trabajo para listado'!$DE$153:$DG$274,MATCH($A932,'Hoja de Trabajo para listado'!$DE$153:$DE$1048576,0),MATCH((CUADRO!Q$4&amp;$E932),'Hoja de Trabajo para listado'!$DE$151:$DG$151,0)),0)+IFERROR(INDEX('Hoja de Trabajo para listado'!$CD$155:$DC$1048576,MATCH($A932,'Hoja de Trabajo para listado'!$CD$155:$CD$1048576,0),MATCH((CUADRO!Q$4&amp;$E932),'Hoja de Trabajo para listado'!$CD$151:$DC$151,0)),0)</f>
        <v>0</v>
      </c>
      <c r="R932" s="243">
        <f t="shared" ca="1" si="35"/>
        <v>0</v>
      </c>
      <c r="S932" s="256">
        <f ca="1">+R931+R932</f>
        <v>0</v>
      </c>
      <c r="T932" s="243">
        <f ca="1">+S932</f>
        <v>0</v>
      </c>
      <c r="U932" s="242">
        <f t="shared" si="36"/>
        <v>2</v>
      </c>
      <c r="V932" s="327" t="str">
        <f>+VLOOKUP(A932,bd_lista!$A$3:$E$592,5,FALSE)</f>
        <v>Gobiernos Autonomos Municipales</v>
      </c>
      <c r="W932" s="398"/>
      <c r="X932" s="240">
        <f>+VLOOKUP(A932,[4]Sheet1!$A$13:$D$744,4,FALSE)</f>
        <v>0</v>
      </c>
      <c r="Y932" s="240" t="e">
        <f>+VLOOKUP(X932,bd_lista!$A$3:$C$592,3,FALSE)</f>
        <v>#N/A</v>
      </c>
      <c r="Z932" s="288"/>
      <c r="AA932" s="289"/>
    </row>
    <row r="933" spans="1:27" customFormat="1" ht="15" hidden="1" customHeight="1">
      <c r="A933" s="32">
        <v>1609</v>
      </c>
      <c r="B933" s="393">
        <f>+A933</f>
        <v>1609</v>
      </c>
      <c r="C933" s="245" t="str">
        <f>+VLOOKUP(A933,bd_lista!$A$3:$C$592,3,FALSE)</f>
        <v>Gobierno Autónomo Municipal de San Lorenzo</v>
      </c>
      <c r="D933" s="395" t="str">
        <f>+C933</f>
        <v>Gobierno Autónomo Municipal de San Lorenzo</v>
      </c>
      <c r="E933" s="240" t="s">
        <v>1303</v>
      </c>
      <c r="F933" s="241">
        <f ca="1">+IFERROR(INDEX('Hoja de Trabajo para listado'!$A$155:$Z$1048576,MATCH($A933,'Hoja de Trabajo para listado'!$A$155:$A$1048576,0),MATCH((CUADRO!F$4&amp;$E933),'Hoja de Trabajo para listado'!$A$151:$Z$151,0)),0)+IFERROR(INDEX('Hoja de Trabajo para listado'!$AB$155:$BA$1048576,MATCH($A933,'Hoja de Trabajo para listado'!$AB$155:$AB$1048576,0),MATCH((CUADRO!F$4&amp;$E933),'Hoja de Trabajo para listado'!$AB$151:$BA$151,0)),0)+IFERROR(INDEX('Hoja de Trabajo para listado'!$BC$155:$CB$1048576,MATCH($A933,'Hoja de Trabajo para listado'!$BC$155:$BC$1048576,0),MATCH((CUADRO!F$4&amp;$E933),'Hoja de Trabajo para listado'!$BC$151:$CB$151,0)),0)+IFERROR(INDEX('Hoja de Trabajo para listado'!$DE$153:$DG$274,MATCH($A933,'Hoja de Trabajo para listado'!$DE$153:$DE$1048576,0),MATCH((CUADRO!F$4&amp;$E933),'Hoja de Trabajo para listado'!$DE$151:$DG$151,0)),0)+IFERROR(INDEX('Hoja de Trabajo para listado'!$CD$155:$DC$1048576,MATCH($A933,'Hoja de Trabajo para listado'!$CD$155:$CD$1048576,0),MATCH((CUADRO!F$4&amp;$E933),'Hoja de Trabajo para listado'!$CD$151:$DC$151,0)),0)</f>
        <v>0</v>
      </c>
      <c r="G933" s="241">
        <f ca="1">+IFERROR(INDEX('Hoja de Trabajo para listado'!$A$155:$Z$1048576,MATCH($A933,'Hoja de Trabajo para listado'!$A$155:$A$1048576,0),MATCH((CUADRO!G$4&amp;$E933),'Hoja de Trabajo para listado'!$A$151:$Z$151,0)),0)+IFERROR(INDEX('Hoja de Trabajo para listado'!$AB$155:$BA$1048576,MATCH($A933,'Hoja de Trabajo para listado'!$AB$155:$AB$1048576,0),MATCH((CUADRO!G$4&amp;$E933),'Hoja de Trabajo para listado'!$AB$151:$BA$151,0)),0)+IFERROR(INDEX('Hoja de Trabajo para listado'!$BC$155:$CB$1048576,MATCH($A933,'Hoja de Trabajo para listado'!$BC$155:$BC$1048576,0),MATCH((CUADRO!G$4&amp;$E933),'Hoja de Trabajo para listado'!$BC$151:$CB$151,0)),0)+IFERROR(INDEX('Hoja de Trabajo para listado'!$DE$153:$DG$274,MATCH($A933,'Hoja de Trabajo para listado'!$DE$153:$DE$1048576,0),MATCH((CUADRO!G$4&amp;$E933),'Hoja de Trabajo para listado'!$DE$151:$DG$151,0)),0)+IFERROR(INDEX('Hoja de Trabajo para listado'!$CD$155:$DC$1048576,MATCH($A933,'Hoja de Trabajo para listado'!$CD$155:$CD$1048576,0),MATCH((CUADRO!G$4&amp;$E933),'Hoja de Trabajo para listado'!$CD$151:$DC$151,0)),0)</f>
        <v>0</v>
      </c>
      <c r="H933" s="241">
        <f ca="1">+IFERROR(INDEX('Hoja de Trabajo para listado'!$A$155:$Z$1048576,MATCH($A933,'Hoja de Trabajo para listado'!$A$155:$A$1048576,0),MATCH((CUADRO!H$4&amp;$E933),'Hoja de Trabajo para listado'!$A$151:$Z$151,0)),0)+IFERROR(INDEX('Hoja de Trabajo para listado'!$AB$155:$BA$1048576,MATCH($A933,'Hoja de Trabajo para listado'!$AB$155:$AB$1048576,0),MATCH((CUADRO!H$4&amp;$E933),'Hoja de Trabajo para listado'!$AB$151:$BA$151,0)),0)+IFERROR(INDEX('Hoja de Trabajo para listado'!$BC$155:$CB$1048576,MATCH($A933,'Hoja de Trabajo para listado'!$BC$155:$BC$1048576,0),MATCH((CUADRO!H$4&amp;$E933),'Hoja de Trabajo para listado'!$BC$151:$CB$151,0)),0)+IFERROR(INDEX('Hoja de Trabajo para listado'!$DE$153:$DG$274,MATCH($A933,'Hoja de Trabajo para listado'!$DE$153:$DE$1048576,0),MATCH((CUADRO!H$4&amp;$E933),'Hoja de Trabajo para listado'!$DE$151:$DG$151,0)),0)+IFERROR(INDEX('Hoja de Trabajo para listado'!$CD$155:$DC$1048576,MATCH($A933,'Hoja de Trabajo para listado'!$CD$155:$CD$1048576,0),MATCH((CUADRO!H$4&amp;$E933),'Hoja de Trabajo para listado'!$CD$151:$DC$151,0)),0)</f>
        <v>0</v>
      </c>
      <c r="I933" s="241">
        <f ca="1">+IFERROR(INDEX('Hoja de Trabajo para listado'!$A$155:$Z$1048576,MATCH($A933,'Hoja de Trabajo para listado'!$A$155:$A$1048576,0),MATCH((CUADRO!I$4&amp;$E933),'Hoja de Trabajo para listado'!$A$151:$Z$151,0)),0)+IFERROR(INDEX('Hoja de Trabajo para listado'!$AB$155:$BA$1048576,MATCH($A933,'Hoja de Trabajo para listado'!$AB$155:$AB$1048576,0),MATCH((CUADRO!I$4&amp;$E933),'Hoja de Trabajo para listado'!$AB$151:$BA$151,0)),0)+IFERROR(INDEX('Hoja de Trabajo para listado'!$BC$155:$CB$1048576,MATCH($A933,'Hoja de Trabajo para listado'!$BC$155:$BC$1048576,0),MATCH((CUADRO!I$4&amp;$E933),'Hoja de Trabajo para listado'!$BC$151:$CB$151,0)),0)+IFERROR(INDEX('Hoja de Trabajo para listado'!$DE$153:$DG$274,MATCH($A933,'Hoja de Trabajo para listado'!$DE$153:$DE$1048576,0),MATCH((CUADRO!I$4&amp;$E933),'Hoja de Trabajo para listado'!$DE$151:$DG$151,0)),0)+IFERROR(INDEX('Hoja de Trabajo para listado'!$CD$155:$DC$1048576,MATCH($A933,'Hoja de Trabajo para listado'!$CD$155:$CD$1048576,0),MATCH((CUADRO!I$4&amp;$E933),'Hoja de Trabajo para listado'!$CD$151:$DC$151,0)),0)</f>
        <v>0</v>
      </c>
      <c r="J933" s="241">
        <f ca="1">+IFERROR(INDEX('Hoja de Trabajo para listado'!$A$155:$Z$1048576,MATCH($A933,'Hoja de Trabajo para listado'!$A$155:$A$1048576,0),MATCH((CUADRO!J$4&amp;$E933),'Hoja de Trabajo para listado'!$A$151:$Z$151,0)),0)+IFERROR(INDEX('Hoja de Trabajo para listado'!$AB$155:$BA$1048576,MATCH($A933,'Hoja de Trabajo para listado'!$AB$155:$AB$1048576,0),MATCH((CUADRO!J$4&amp;$E933),'Hoja de Trabajo para listado'!$AB$151:$BA$151,0)),0)+IFERROR(INDEX('Hoja de Trabajo para listado'!$BC$155:$CB$1048576,MATCH($A933,'Hoja de Trabajo para listado'!$BC$155:$BC$1048576,0),MATCH((CUADRO!J$4&amp;$E933),'Hoja de Trabajo para listado'!$BC$151:$CB$151,0)),0)+IFERROR(INDEX('Hoja de Trabajo para listado'!$DE$153:$DG$274,MATCH($A933,'Hoja de Trabajo para listado'!$DE$153:$DE$1048576,0),MATCH((CUADRO!J$4&amp;$E933),'Hoja de Trabajo para listado'!$DE$151:$DG$151,0)),0)+IFERROR(INDEX('Hoja de Trabajo para listado'!$CD$155:$DC$1048576,MATCH($A933,'Hoja de Trabajo para listado'!$CD$155:$CD$1048576,0),MATCH((CUADRO!J$4&amp;$E933),'Hoja de Trabajo para listado'!$CD$151:$DC$151,0)),0)</f>
        <v>0</v>
      </c>
      <c r="K933" s="241">
        <f ca="1">+IFERROR(INDEX('Hoja de Trabajo para listado'!$A$155:$Z$1048576,MATCH($A933,'Hoja de Trabajo para listado'!$A$155:$A$1048576,0),MATCH((CUADRO!K$4&amp;$E933),'Hoja de Trabajo para listado'!$A$151:$Z$151,0)),0)+IFERROR(INDEX('Hoja de Trabajo para listado'!$AB$155:$BA$1048576,MATCH($A933,'Hoja de Trabajo para listado'!$AB$155:$AB$1048576,0),MATCH((CUADRO!K$4&amp;$E933),'Hoja de Trabajo para listado'!$AB$151:$BA$151,0)),0)+IFERROR(INDEX('Hoja de Trabajo para listado'!$BC$155:$CB$1048576,MATCH($A933,'Hoja de Trabajo para listado'!$BC$155:$BC$1048576,0),MATCH((CUADRO!K$4&amp;$E933),'Hoja de Trabajo para listado'!$BC$151:$CB$151,0)),0)+IFERROR(INDEX('Hoja de Trabajo para listado'!$DE$153:$DG$274,MATCH($A933,'Hoja de Trabajo para listado'!$DE$153:$DE$1048576,0),MATCH((CUADRO!K$4&amp;$E933),'Hoja de Trabajo para listado'!$DE$151:$DG$151,0)),0)+IFERROR(INDEX('Hoja de Trabajo para listado'!$CD$155:$DC$1048576,MATCH($A933,'Hoja de Trabajo para listado'!$CD$155:$CD$1048576,0),MATCH((CUADRO!K$4&amp;$E933),'Hoja de Trabajo para listado'!$CD$151:$DC$151,0)),0)</f>
        <v>0</v>
      </c>
      <c r="L933" s="241">
        <f ca="1">+IFERROR(INDEX('Hoja de Trabajo para listado'!$A$155:$Z$1048576,MATCH($A933,'Hoja de Trabajo para listado'!$A$155:$A$1048576,0),MATCH((CUADRO!L$4&amp;$E933),'Hoja de Trabajo para listado'!$A$151:$Z$151,0)),0)+IFERROR(INDEX('Hoja de Trabajo para listado'!$AB$155:$BA$1048576,MATCH($A933,'Hoja de Trabajo para listado'!$AB$155:$AB$1048576,0),MATCH((CUADRO!L$4&amp;$E933),'Hoja de Trabajo para listado'!$AB$151:$BA$151,0)),0)+IFERROR(INDEX('Hoja de Trabajo para listado'!$BC$155:$CB$1048576,MATCH($A933,'Hoja de Trabajo para listado'!$BC$155:$BC$1048576,0),MATCH((CUADRO!L$4&amp;$E933),'Hoja de Trabajo para listado'!$BC$151:$CB$151,0)),0)+IFERROR(INDEX('Hoja de Trabajo para listado'!$DE$153:$DG$274,MATCH($A933,'Hoja de Trabajo para listado'!$DE$153:$DE$1048576,0),MATCH((CUADRO!L$4&amp;$E933),'Hoja de Trabajo para listado'!$DE$151:$DG$151,0)),0)+IFERROR(INDEX('Hoja de Trabajo para listado'!$CD$155:$DC$1048576,MATCH($A933,'Hoja de Trabajo para listado'!$CD$155:$CD$1048576,0),MATCH((CUADRO!L$4&amp;$E933),'Hoja de Trabajo para listado'!$CD$151:$DC$151,0)),0)</f>
        <v>0</v>
      </c>
      <c r="M933" s="241">
        <f ca="1">+IFERROR(INDEX('Hoja de Trabajo para listado'!$A$155:$Z$1048576,MATCH($A933,'Hoja de Trabajo para listado'!$A$155:$A$1048576,0),MATCH((CUADRO!M$4&amp;$E933),'Hoja de Trabajo para listado'!$A$151:$Z$151,0)),0)+IFERROR(INDEX('Hoja de Trabajo para listado'!$AB$155:$BA$1048576,MATCH($A933,'Hoja de Trabajo para listado'!$AB$155:$AB$1048576,0),MATCH((CUADRO!M$4&amp;$E933),'Hoja de Trabajo para listado'!$AB$151:$BA$151,0)),0)+IFERROR(INDEX('Hoja de Trabajo para listado'!$BC$155:$CB$1048576,MATCH($A933,'Hoja de Trabajo para listado'!$BC$155:$BC$1048576,0),MATCH((CUADRO!M$4&amp;$E933),'Hoja de Trabajo para listado'!$BC$151:$CB$151,0)),0)+IFERROR(INDEX('Hoja de Trabajo para listado'!$DE$153:$DG$274,MATCH($A933,'Hoja de Trabajo para listado'!$DE$153:$DE$1048576,0),MATCH((CUADRO!M$4&amp;$E933),'Hoja de Trabajo para listado'!$DE$151:$DG$151,0)),0)+IFERROR(INDEX('Hoja de Trabajo para listado'!$CD$155:$DC$1048576,MATCH($A933,'Hoja de Trabajo para listado'!$CD$155:$CD$1048576,0),MATCH((CUADRO!M$4&amp;$E933),'Hoja de Trabajo para listado'!$CD$151:$DC$151,0)),0)</f>
        <v>0</v>
      </c>
      <c r="N933" s="241">
        <f ca="1">+IFERROR(INDEX('Hoja de Trabajo para listado'!$A$155:$Z$1048576,MATCH($A933,'Hoja de Trabajo para listado'!$A$155:$A$1048576,0),MATCH((CUADRO!N$4&amp;$E933),'Hoja de Trabajo para listado'!$A$151:$Z$151,0)),0)+IFERROR(INDEX('Hoja de Trabajo para listado'!$AB$155:$BA$1048576,MATCH($A933,'Hoja de Trabajo para listado'!$AB$155:$AB$1048576,0),MATCH((CUADRO!N$4&amp;$E933),'Hoja de Trabajo para listado'!$AB$151:$BA$151,0)),0)+IFERROR(INDEX('Hoja de Trabajo para listado'!$BC$155:$CB$1048576,MATCH($A933,'Hoja de Trabajo para listado'!$BC$155:$BC$1048576,0),MATCH((CUADRO!N$4&amp;$E933),'Hoja de Trabajo para listado'!$BC$151:$CB$151,0)),0)+IFERROR(INDEX('Hoja de Trabajo para listado'!$DE$153:$DG$274,MATCH($A933,'Hoja de Trabajo para listado'!$DE$153:$DE$1048576,0),MATCH((CUADRO!N$4&amp;$E933),'Hoja de Trabajo para listado'!$DE$151:$DG$151,0)),0)+IFERROR(INDEX('Hoja de Trabajo para listado'!$CD$155:$DC$1048576,MATCH($A933,'Hoja de Trabajo para listado'!$CD$155:$CD$1048576,0),MATCH((CUADRO!N$4&amp;$E933),'Hoja de Trabajo para listado'!$CD$151:$DC$151,0)),0)</f>
        <v>0</v>
      </c>
      <c r="O933" s="241">
        <f ca="1">+IFERROR(INDEX('Hoja de Trabajo para listado'!$A$155:$Z$1048576,MATCH($A933,'Hoja de Trabajo para listado'!$A$155:$A$1048576,0),MATCH((CUADRO!O$4&amp;$E933),'Hoja de Trabajo para listado'!$A$151:$Z$151,0)),0)+IFERROR(INDEX('Hoja de Trabajo para listado'!$AB$155:$BA$1048576,MATCH($A933,'Hoja de Trabajo para listado'!$AB$155:$AB$1048576,0),MATCH((CUADRO!O$4&amp;$E933),'Hoja de Trabajo para listado'!$AB$151:$BA$151,0)),0)+IFERROR(INDEX('Hoja de Trabajo para listado'!$BC$155:$CB$1048576,MATCH($A933,'Hoja de Trabajo para listado'!$BC$155:$BC$1048576,0),MATCH((CUADRO!O$4&amp;$E933),'Hoja de Trabajo para listado'!$BC$151:$CB$151,0)),0)+IFERROR(INDEX('Hoja de Trabajo para listado'!$DE$153:$DG$274,MATCH($A933,'Hoja de Trabajo para listado'!$DE$153:$DE$1048576,0),MATCH((CUADRO!O$4&amp;$E933),'Hoja de Trabajo para listado'!$DE$151:$DG$151,0)),0)+IFERROR(INDEX('Hoja de Trabajo para listado'!$CD$155:$DC$1048576,MATCH($A933,'Hoja de Trabajo para listado'!$CD$155:$CD$1048576,0),MATCH((CUADRO!O$4&amp;$E933),'Hoja de Trabajo para listado'!$CD$151:$DC$151,0)),0)</f>
        <v>0</v>
      </c>
      <c r="P933" s="241">
        <f ca="1">+IFERROR(INDEX('Hoja de Trabajo para listado'!$A$155:$Z$1048576,MATCH($A933,'Hoja de Trabajo para listado'!$A$155:$A$1048576,0),MATCH((CUADRO!P$4&amp;$E933),'Hoja de Trabajo para listado'!$A$151:$Z$151,0)),0)+IFERROR(INDEX('Hoja de Trabajo para listado'!$AB$155:$BA$1048576,MATCH($A933,'Hoja de Trabajo para listado'!$AB$155:$AB$1048576,0),MATCH((CUADRO!P$4&amp;$E933),'Hoja de Trabajo para listado'!$AB$151:$BA$151,0)),0)+IFERROR(INDEX('Hoja de Trabajo para listado'!$BC$155:$CB$1048576,MATCH($A933,'Hoja de Trabajo para listado'!$BC$155:$BC$1048576,0),MATCH((CUADRO!P$4&amp;$E933),'Hoja de Trabajo para listado'!$BC$151:$CB$151,0)),0)+IFERROR(INDEX('Hoja de Trabajo para listado'!$DE$153:$DG$274,MATCH($A933,'Hoja de Trabajo para listado'!$DE$153:$DE$1048576,0),MATCH((CUADRO!P$4&amp;$E933),'Hoja de Trabajo para listado'!$DE$151:$DG$151,0)),0)+IFERROR(INDEX('Hoja de Trabajo para listado'!$CD$155:$DC$1048576,MATCH($A933,'Hoja de Trabajo para listado'!$CD$155:$CD$1048576,0),MATCH((CUADRO!P$4&amp;$E933),'Hoja de Trabajo para listado'!$CD$151:$DC$151,0)),0)</f>
        <v>0</v>
      </c>
      <c r="Q933" s="241">
        <f ca="1">+IFERROR(INDEX('Hoja de Trabajo para listado'!$A$155:$Z$1048576,MATCH($A933,'Hoja de Trabajo para listado'!$A$155:$A$1048576,0),MATCH((CUADRO!Q$4&amp;$E933),'Hoja de Trabajo para listado'!$A$151:$Z$151,0)),0)+IFERROR(INDEX('Hoja de Trabajo para listado'!$AB$155:$BA$1048576,MATCH($A933,'Hoja de Trabajo para listado'!$AB$155:$AB$1048576,0),MATCH((CUADRO!Q$4&amp;$E933),'Hoja de Trabajo para listado'!$AB$151:$BA$151,0)),0)+IFERROR(INDEX('Hoja de Trabajo para listado'!$BC$155:$CB$1048576,MATCH($A933,'Hoja de Trabajo para listado'!$BC$155:$BC$1048576,0),MATCH((CUADRO!Q$4&amp;$E933),'Hoja de Trabajo para listado'!$BC$151:$CB$151,0)),0)+IFERROR(INDEX('Hoja de Trabajo para listado'!$DE$153:$DG$274,MATCH($A933,'Hoja de Trabajo para listado'!$DE$153:$DE$1048576,0),MATCH((CUADRO!Q$4&amp;$E933),'Hoja de Trabajo para listado'!$DE$151:$DG$151,0)),0)+IFERROR(INDEX('Hoja de Trabajo para listado'!$CD$155:$DC$1048576,MATCH($A933,'Hoja de Trabajo para listado'!$CD$155:$CD$1048576,0),MATCH((CUADRO!Q$4&amp;$E933),'Hoja de Trabajo para listado'!$CD$151:$DC$151,0)),0)</f>
        <v>0</v>
      </c>
      <c r="R933" s="241">
        <f t="shared" ca="1" si="35"/>
        <v>0</v>
      </c>
      <c r="S933" s="247"/>
      <c r="T933" s="241">
        <f ca="1">+T934</f>
        <v>0</v>
      </c>
      <c r="U933" s="240">
        <f t="shared" si="36"/>
        <v>1</v>
      </c>
      <c r="V933" s="327" t="str">
        <f>+VLOOKUP(A933,bd_lista!$A$3:$E$592,5,FALSE)</f>
        <v>Gobiernos Autonomos Municipales</v>
      </c>
      <c r="W933" s="397" t="str">
        <f>+V933</f>
        <v>Gobiernos Autonomos Municipales</v>
      </c>
      <c r="X933" s="240">
        <f>+VLOOKUP(A933,[4]Sheet1!$A$13:$D$744,4,FALSE)</f>
        <v>0</v>
      </c>
      <c r="Y933" s="240" t="e">
        <f>+VLOOKUP(X933,bd_lista!$A$3:$C$592,3,FALSE)</f>
        <v>#N/A</v>
      </c>
      <c r="Z933" s="290">
        <f>+X933</f>
        <v>0</v>
      </c>
      <c r="AA933" s="291" t="e">
        <f>+Y933</f>
        <v>#N/A</v>
      </c>
    </row>
    <row r="934" spans="1:27" customFormat="1" ht="15" hidden="1" customHeight="1">
      <c r="A934" s="32">
        <v>1609</v>
      </c>
      <c r="B934" s="394"/>
      <c r="C934" s="245" t="str">
        <f>+VLOOKUP(A934,bd_lista!$A$3:$C$592,3,FALSE)</f>
        <v>Gobierno Autónomo Municipal de San Lorenzo</v>
      </c>
      <c r="D934" s="396"/>
      <c r="E934" s="242" t="s">
        <v>1304</v>
      </c>
      <c r="F934" s="243">
        <f ca="1">+IFERROR(INDEX('Hoja de Trabajo para listado'!$A$155:$Z$1048576,MATCH($A934,'Hoja de Trabajo para listado'!$A$155:$A$1048576,0),MATCH((CUADRO!F$4&amp;$E934),'Hoja de Trabajo para listado'!$A$151:$Z$151,0)),0)+IFERROR(INDEX('Hoja de Trabajo para listado'!$AB$155:$BA$1048576,MATCH($A934,'Hoja de Trabajo para listado'!$AB$155:$AB$1048576,0),MATCH((CUADRO!F$4&amp;$E934),'Hoja de Trabajo para listado'!$AB$151:$BA$151,0)),0)+IFERROR(INDEX('Hoja de Trabajo para listado'!$BC$155:$CB$1048576,MATCH($A934,'Hoja de Trabajo para listado'!$BC$155:$BC$1048576,0),MATCH((CUADRO!F$4&amp;$E934),'Hoja de Trabajo para listado'!$BC$151:$CB$151,0)),0)+IFERROR(INDEX('Hoja de Trabajo para listado'!$DE$153:$DG$274,MATCH($A934,'Hoja de Trabajo para listado'!$DE$153:$DE$1048576,0),MATCH((CUADRO!F$4&amp;$E934),'Hoja de Trabajo para listado'!$DE$151:$DG$151,0)),0)+IFERROR(INDEX('Hoja de Trabajo para listado'!$CD$155:$DC$1048576,MATCH($A934,'Hoja de Trabajo para listado'!$CD$155:$CD$1048576,0),MATCH((CUADRO!F$4&amp;$E934),'Hoja de Trabajo para listado'!$CD$151:$DC$151,0)),0)</f>
        <v>0</v>
      </c>
      <c r="G934" s="243">
        <f ca="1">+IFERROR(INDEX('Hoja de Trabajo para listado'!$A$155:$Z$1048576,MATCH($A934,'Hoja de Trabajo para listado'!$A$155:$A$1048576,0),MATCH((CUADRO!G$4&amp;$E934),'Hoja de Trabajo para listado'!$A$151:$Z$151,0)),0)+IFERROR(INDEX('Hoja de Trabajo para listado'!$AB$155:$BA$1048576,MATCH($A934,'Hoja de Trabajo para listado'!$AB$155:$AB$1048576,0),MATCH((CUADRO!G$4&amp;$E934),'Hoja de Trabajo para listado'!$AB$151:$BA$151,0)),0)+IFERROR(INDEX('Hoja de Trabajo para listado'!$BC$155:$CB$1048576,MATCH($A934,'Hoja de Trabajo para listado'!$BC$155:$BC$1048576,0),MATCH((CUADRO!G$4&amp;$E934),'Hoja de Trabajo para listado'!$BC$151:$CB$151,0)),0)+IFERROR(INDEX('Hoja de Trabajo para listado'!$DE$153:$DG$274,MATCH($A934,'Hoja de Trabajo para listado'!$DE$153:$DE$1048576,0),MATCH((CUADRO!G$4&amp;$E934),'Hoja de Trabajo para listado'!$DE$151:$DG$151,0)),0)+IFERROR(INDEX('Hoja de Trabajo para listado'!$CD$155:$DC$1048576,MATCH($A934,'Hoja de Trabajo para listado'!$CD$155:$CD$1048576,0),MATCH((CUADRO!G$4&amp;$E934),'Hoja de Trabajo para listado'!$CD$151:$DC$151,0)),0)</f>
        <v>0</v>
      </c>
      <c r="H934" s="243">
        <f ca="1">+IFERROR(INDEX('Hoja de Trabajo para listado'!$A$155:$Z$1048576,MATCH($A934,'Hoja de Trabajo para listado'!$A$155:$A$1048576,0),MATCH((CUADRO!H$4&amp;$E934),'Hoja de Trabajo para listado'!$A$151:$Z$151,0)),0)+IFERROR(INDEX('Hoja de Trabajo para listado'!$AB$155:$BA$1048576,MATCH($A934,'Hoja de Trabajo para listado'!$AB$155:$AB$1048576,0),MATCH((CUADRO!H$4&amp;$E934),'Hoja de Trabajo para listado'!$AB$151:$BA$151,0)),0)+IFERROR(INDEX('Hoja de Trabajo para listado'!$BC$155:$CB$1048576,MATCH($A934,'Hoja de Trabajo para listado'!$BC$155:$BC$1048576,0),MATCH((CUADRO!H$4&amp;$E934),'Hoja de Trabajo para listado'!$BC$151:$CB$151,0)),0)+IFERROR(INDEX('Hoja de Trabajo para listado'!$DE$153:$DG$274,MATCH($A934,'Hoja de Trabajo para listado'!$DE$153:$DE$1048576,0),MATCH((CUADRO!H$4&amp;$E934),'Hoja de Trabajo para listado'!$DE$151:$DG$151,0)),0)+IFERROR(INDEX('Hoja de Trabajo para listado'!$CD$155:$DC$1048576,MATCH($A934,'Hoja de Trabajo para listado'!$CD$155:$CD$1048576,0),MATCH((CUADRO!H$4&amp;$E934),'Hoja de Trabajo para listado'!$CD$151:$DC$151,0)),0)</f>
        <v>0</v>
      </c>
      <c r="I934" s="243">
        <f ca="1">+IFERROR(INDEX('Hoja de Trabajo para listado'!$A$155:$Z$1048576,MATCH($A934,'Hoja de Trabajo para listado'!$A$155:$A$1048576,0),MATCH((CUADRO!I$4&amp;$E934),'Hoja de Trabajo para listado'!$A$151:$Z$151,0)),0)+IFERROR(INDEX('Hoja de Trabajo para listado'!$AB$155:$BA$1048576,MATCH($A934,'Hoja de Trabajo para listado'!$AB$155:$AB$1048576,0),MATCH((CUADRO!I$4&amp;$E934),'Hoja de Trabajo para listado'!$AB$151:$BA$151,0)),0)+IFERROR(INDEX('Hoja de Trabajo para listado'!$BC$155:$CB$1048576,MATCH($A934,'Hoja de Trabajo para listado'!$BC$155:$BC$1048576,0),MATCH((CUADRO!I$4&amp;$E934),'Hoja de Trabajo para listado'!$BC$151:$CB$151,0)),0)+IFERROR(INDEX('Hoja de Trabajo para listado'!$DE$153:$DG$274,MATCH($A934,'Hoja de Trabajo para listado'!$DE$153:$DE$1048576,0),MATCH((CUADRO!I$4&amp;$E934),'Hoja de Trabajo para listado'!$DE$151:$DG$151,0)),0)+IFERROR(INDEX('Hoja de Trabajo para listado'!$CD$155:$DC$1048576,MATCH($A934,'Hoja de Trabajo para listado'!$CD$155:$CD$1048576,0),MATCH((CUADRO!I$4&amp;$E934),'Hoja de Trabajo para listado'!$CD$151:$DC$151,0)),0)</f>
        <v>0</v>
      </c>
      <c r="J934" s="243">
        <f ca="1">+IFERROR(INDEX('Hoja de Trabajo para listado'!$A$155:$Z$1048576,MATCH($A934,'Hoja de Trabajo para listado'!$A$155:$A$1048576,0),MATCH((CUADRO!J$4&amp;$E934),'Hoja de Trabajo para listado'!$A$151:$Z$151,0)),0)+IFERROR(INDEX('Hoja de Trabajo para listado'!$AB$155:$BA$1048576,MATCH($A934,'Hoja de Trabajo para listado'!$AB$155:$AB$1048576,0),MATCH((CUADRO!J$4&amp;$E934),'Hoja de Trabajo para listado'!$AB$151:$BA$151,0)),0)+IFERROR(INDEX('Hoja de Trabajo para listado'!$BC$155:$CB$1048576,MATCH($A934,'Hoja de Trabajo para listado'!$BC$155:$BC$1048576,0),MATCH((CUADRO!J$4&amp;$E934),'Hoja de Trabajo para listado'!$BC$151:$CB$151,0)),0)+IFERROR(INDEX('Hoja de Trabajo para listado'!$DE$153:$DG$274,MATCH($A934,'Hoja de Trabajo para listado'!$DE$153:$DE$1048576,0),MATCH((CUADRO!J$4&amp;$E934),'Hoja de Trabajo para listado'!$DE$151:$DG$151,0)),0)+IFERROR(INDEX('Hoja de Trabajo para listado'!$CD$155:$DC$1048576,MATCH($A934,'Hoja de Trabajo para listado'!$CD$155:$CD$1048576,0),MATCH((CUADRO!J$4&amp;$E934),'Hoja de Trabajo para listado'!$CD$151:$DC$151,0)),0)</f>
        <v>0</v>
      </c>
      <c r="K934" s="243">
        <f ca="1">+IFERROR(INDEX('Hoja de Trabajo para listado'!$A$155:$Z$1048576,MATCH($A934,'Hoja de Trabajo para listado'!$A$155:$A$1048576,0),MATCH((CUADRO!K$4&amp;$E934),'Hoja de Trabajo para listado'!$A$151:$Z$151,0)),0)+IFERROR(INDEX('Hoja de Trabajo para listado'!$AB$155:$BA$1048576,MATCH($A934,'Hoja de Trabajo para listado'!$AB$155:$AB$1048576,0),MATCH((CUADRO!K$4&amp;$E934),'Hoja de Trabajo para listado'!$AB$151:$BA$151,0)),0)+IFERROR(INDEX('Hoja de Trabajo para listado'!$BC$155:$CB$1048576,MATCH($A934,'Hoja de Trabajo para listado'!$BC$155:$BC$1048576,0),MATCH((CUADRO!K$4&amp;$E934),'Hoja de Trabajo para listado'!$BC$151:$CB$151,0)),0)+IFERROR(INDEX('Hoja de Trabajo para listado'!$DE$153:$DG$274,MATCH($A934,'Hoja de Trabajo para listado'!$DE$153:$DE$1048576,0),MATCH((CUADRO!K$4&amp;$E934),'Hoja de Trabajo para listado'!$DE$151:$DG$151,0)),0)+IFERROR(INDEX('Hoja de Trabajo para listado'!$CD$155:$DC$1048576,MATCH($A934,'Hoja de Trabajo para listado'!$CD$155:$CD$1048576,0),MATCH((CUADRO!K$4&amp;$E934),'Hoja de Trabajo para listado'!$CD$151:$DC$151,0)),0)</f>
        <v>0</v>
      </c>
      <c r="L934" s="243">
        <f ca="1">+IFERROR(INDEX('Hoja de Trabajo para listado'!$A$155:$Z$1048576,MATCH($A934,'Hoja de Trabajo para listado'!$A$155:$A$1048576,0),MATCH((CUADRO!L$4&amp;$E934),'Hoja de Trabajo para listado'!$A$151:$Z$151,0)),0)+IFERROR(INDEX('Hoja de Trabajo para listado'!$AB$155:$BA$1048576,MATCH($A934,'Hoja de Trabajo para listado'!$AB$155:$AB$1048576,0),MATCH((CUADRO!L$4&amp;$E934),'Hoja de Trabajo para listado'!$AB$151:$BA$151,0)),0)+IFERROR(INDEX('Hoja de Trabajo para listado'!$BC$155:$CB$1048576,MATCH($A934,'Hoja de Trabajo para listado'!$BC$155:$BC$1048576,0),MATCH((CUADRO!L$4&amp;$E934),'Hoja de Trabajo para listado'!$BC$151:$CB$151,0)),0)+IFERROR(INDEX('Hoja de Trabajo para listado'!$DE$153:$DG$274,MATCH($A934,'Hoja de Trabajo para listado'!$DE$153:$DE$1048576,0),MATCH((CUADRO!L$4&amp;$E934),'Hoja de Trabajo para listado'!$DE$151:$DG$151,0)),0)+IFERROR(INDEX('Hoja de Trabajo para listado'!$CD$155:$DC$1048576,MATCH($A934,'Hoja de Trabajo para listado'!$CD$155:$CD$1048576,0),MATCH((CUADRO!L$4&amp;$E934),'Hoja de Trabajo para listado'!$CD$151:$DC$151,0)),0)</f>
        <v>0</v>
      </c>
      <c r="M934" s="243">
        <f ca="1">+IFERROR(INDEX('Hoja de Trabajo para listado'!$A$155:$Z$1048576,MATCH($A934,'Hoja de Trabajo para listado'!$A$155:$A$1048576,0),MATCH((CUADRO!M$4&amp;$E934),'Hoja de Trabajo para listado'!$A$151:$Z$151,0)),0)+IFERROR(INDEX('Hoja de Trabajo para listado'!$AB$155:$BA$1048576,MATCH($A934,'Hoja de Trabajo para listado'!$AB$155:$AB$1048576,0),MATCH((CUADRO!M$4&amp;$E934),'Hoja de Trabajo para listado'!$AB$151:$BA$151,0)),0)+IFERROR(INDEX('Hoja de Trabajo para listado'!$BC$155:$CB$1048576,MATCH($A934,'Hoja de Trabajo para listado'!$BC$155:$BC$1048576,0),MATCH((CUADRO!M$4&amp;$E934),'Hoja de Trabajo para listado'!$BC$151:$CB$151,0)),0)+IFERROR(INDEX('Hoja de Trabajo para listado'!$DE$153:$DG$274,MATCH($A934,'Hoja de Trabajo para listado'!$DE$153:$DE$1048576,0),MATCH((CUADRO!M$4&amp;$E934),'Hoja de Trabajo para listado'!$DE$151:$DG$151,0)),0)+IFERROR(INDEX('Hoja de Trabajo para listado'!$CD$155:$DC$1048576,MATCH($A934,'Hoja de Trabajo para listado'!$CD$155:$CD$1048576,0),MATCH((CUADRO!M$4&amp;$E934),'Hoja de Trabajo para listado'!$CD$151:$DC$151,0)),0)</f>
        <v>0</v>
      </c>
      <c r="N934" s="243">
        <f ca="1">+IFERROR(INDEX('Hoja de Trabajo para listado'!$A$155:$Z$1048576,MATCH($A934,'Hoja de Trabajo para listado'!$A$155:$A$1048576,0),MATCH((CUADRO!N$4&amp;$E934),'Hoja de Trabajo para listado'!$A$151:$Z$151,0)),0)+IFERROR(INDEX('Hoja de Trabajo para listado'!$AB$155:$BA$1048576,MATCH($A934,'Hoja de Trabajo para listado'!$AB$155:$AB$1048576,0),MATCH((CUADRO!N$4&amp;$E934),'Hoja de Trabajo para listado'!$AB$151:$BA$151,0)),0)+IFERROR(INDEX('Hoja de Trabajo para listado'!$BC$155:$CB$1048576,MATCH($A934,'Hoja de Trabajo para listado'!$BC$155:$BC$1048576,0),MATCH((CUADRO!N$4&amp;$E934),'Hoja de Trabajo para listado'!$BC$151:$CB$151,0)),0)+IFERROR(INDEX('Hoja de Trabajo para listado'!$DE$153:$DG$274,MATCH($A934,'Hoja de Trabajo para listado'!$DE$153:$DE$1048576,0),MATCH((CUADRO!N$4&amp;$E934),'Hoja de Trabajo para listado'!$DE$151:$DG$151,0)),0)+IFERROR(INDEX('Hoja de Trabajo para listado'!$CD$155:$DC$1048576,MATCH($A934,'Hoja de Trabajo para listado'!$CD$155:$CD$1048576,0),MATCH((CUADRO!N$4&amp;$E934),'Hoja de Trabajo para listado'!$CD$151:$DC$151,0)),0)</f>
        <v>0</v>
      </c>
      <c r="O934" s="243">
        <f ca="1">+IFERROR(INDEX('Hoja de Trabajo para listado'!$A$155:$Z$1048576,MATCH($A934,'Hoja de Trabajo para listado'!$A$155:$A$1048576,0),MATCH((CUADRO!O$4&amp;$E934),'Hoja de Trabajo para listado'!$A$151:$Z$151,0)),0)+IFERROR(INDEX('Hoja de Trabajo para listado'!$AB$155:$BA$1048576,MATCH($A934,'Hoja de Trabajo para listado'!$AB$155:$AB$1048576,0),MATCH((CUADRO!O$4&amp;$E934),'Hoja de Trabajo para listado'!$AB$151:$BA$151,0)),0)+IFERROR(INDEX('Hoja de Trabajo para listado'!$BC$155:$CB$1048576,MATCH($A934,'Hoja de Trabajo para listado'!$BC$155:$BC$1048576,0),MATCH((CUADRO!O$4&amp;$E934),'Hoja de Trabajo para listado'!$BC$151:$CB$151,0)),0)+IFERROR(INDEX('Hoja de Trabajo para listado'!$DE$153:$DG$274,MATCH($A934,'Hoja de Trabajo para listado'!$DE$153:$DE$1048576,0),MATCH((CUADRO!O$4&amp;$E934),'Hoja de Trabajo para listado'!$DE$151:$DG$151,0)),0)+IFERROR(INDEX('Hoja de Trabajo para listado'!$CD$155:$DC$1048576,MATCH($A934,'Hoja de Trabajo para listado'!$CD$155:$CD$1048576,0),MATCH((CUADRO!O$4&amp;$E934),'Hoja de Trabajo para listado'!$CD$151:$DC$151,0)),0)</f>
        <v>0</v>
      </c>
      <c r="P934" s="243">
        <f ca="1">+IFERROR(INDEX('Hoja de Trabajo para listado'!$A$155:$Z$1048576,MATCH($A934,'Hoja de Trabajo para listado'!$A$155:$A$1048576,0),MATCH((CUADRO!P$4&amp;$E934),'Hoja de Trabajo para listado'!$A$151:$Z$151,0)),0)+IFERROR(INDEX('Hoja de Trabajo para listado'!$AB$155:$BA$1048576,MATCH($A934,'Hoja de Trabajo para listado'!$AB$155:$AB$1048576,0),MATCH((CUADRO!P$4&amp;$E934),'Hoja de Trabajo para listado'!$AB$151:$BA$151,0)),0)+IFERROR(INDEX('Hoja de Trabajo para listado'!$BC$155:$CB$1048576,MATCH($A934,'Hoja de Trabajo para listado'!$BC$155:$BC$1048576,0),MATCH((CUADRO!P$4&amp;$E934),'Hoja de Trabajo para listado'!$BC$151:$CB$151,0)),0)+IFERROR(INDEX('Hoja de Trabajo para listado'!$DE$153:$DG$274,MATCH($A934,'Hoja de Trabajo para listado'!$DE$153:$DE$1048576,0),MATCH((CUADRO!P$4&amp;$E934),'Hoja de Trabajo para listado'!$DE$151:$DG$151,0)),0)+IFERROR(INDEX('Hoja de Trabajo para listado'!$CD$155:$DC$1048576,MATCH($A934,'Hoja de Trabajo para listado'!$CD$155:$CD$1048576,0),MATCH((CUADRO!P$4&amp;$E934),'Hoja de Trabajo para listado'!$CD$151:$DC$151,0)),0)</f>
        <v>0</v>
      </c>
      <c r="Q934" s="243">
        <f ca="1">+IFERROR(INDEX('Hoja de Trabajo para listado'!$A$155:$Z$1048576,MATCH($A934,'Hoja de Trabajo para listado'!$A$155:$A$1048576,0),MATCH((CUADRO!Q$4&amp;$E934),'Hoja de Trabajo para listado'!$A$151:$Z$151,0)),0)+IFERROR(INDEX('Hoja de Trabajo para listado'!$AB$155:$BA$1048576,MATCH($A934,'Hoja de Trabajo para listado'!$AB$155:$AB$1048576,0),MATCH((CUADRO!Q$4&amp;$E934),'Hoja de Trabajo para listado'!$AB$151:$BA$151,0)),0)+IFERROR(INDEX('Hoja de Trabajo para listado'!$BC$155:$CB$1048576,MATCH($A934,'Hoja de Trabajo para listado'!$BC$155:$BC$1048576,0),MATCH((CUADRO!Q$4&amp;$E934),'Hoja de Trabajo para listado'!$BC$151:$CB$151,0)),0)+IFERROR(INDEX('Hoja de Trabajo para listado'!$DE$153:$DG$274,MATCH($A934,'Hoja de Trabajo para listado'!$DE$153:$DE$1048576,0),MATCH((CUADRO!Q$4&amp;$E934),'Hoja de Trabajo para listado'!$DE$151:$DG$151,0)),0)+IFERROR(INDEX('Hoja de Trabajo para listado'!$CD$155:$DC$1048576,MATCH($A934,'Hoja de Trabajo para listado'!$CD$155:$CD$1048576,0),MATCH((CUADRO!Q$4&amp;$E934),'Hoja de Trabajo para listado'!$CD$151:$DC$151,0)),0)</f>
        <v>0</v>
      </c>
      <c r="R934" s="243">
        <f t="shared" ca="1" si="35"/>
        <v>0</v>
      </c>
      <c r="S934" s="256">
        <f ca="1">+R933+R934</f>
        <v>0</v>
      </c>
      <c r="T934" s="243">
        <f ca="1">+S934</f>
        <v>0</v>
      </c>
      <c r="U934" s="242">
        <f t="shared" si="36"/>
        <v>2</v>
      </c>
      <c r="V934" s="327" t="str">
        <f>+VLOOKUP(A934,bd_lista!$A$3:$E$592,5,FALSE)</f>
        <v>Gobiernos Autonomos Municipales</v>
      </c>
      <c r="W934" s="398"/>
      <c r="X934" s="240">
        <f>+VLOOKUP(A934,[4]Sheet1!$A$13:$D$744,4,FALSE)</f>
        <v>0</v>
      </c>
      <c r="Y934" s="240" t="e">
        <f>+VLOOKUP(X934,bd_lista!$A$3:$C$592,3,FALSE)</f>
        <v>#N/A</v>
      </c>
      <c r="Z934" s="288"/>
      <c r="AA934" s="289"/>
    </row>
    <row r="935" spans="1:27" customFormat="1" ht="15" hidden="1" customHeight="1">
      <c r="A935" s="32">
        <v>1610</v>
      </c>
      <c r="B935" s="393">
        <f>+A935</f>
        <v>1610</v>
      </c>
      <c r="C935" s="245" t="str">
        <f>+VLOOKUP(A935,bd_lista!$A$3:$C$592,3,FALSE)</f>
        <v>Gobierno Autónomo Municipal de El Puente</v>
      </c>
      <c r="D935" s="395" t="str">
        <f>+C935</f>
        <v>Gobierno Autónomo Municipal de El Puente</v>
      </c>
      <c r="E935" s="240" t="s">
        <v>1303</v>
      </c>
      <c r="F935" s="241">
        <f ca="1">+IFERROR(INDEX('Hoja de Trabajo para listado'!$A$155:$Z$1048576,MATCH($A935,'Hoja de Trabajo para listado'!$A$155:$A$1048576,0),MATCH((CUADRO!F$4&amp;$E935),'Hoja de Trabajo para listado'!$A$151:$Z$151,0)),0)+IFERROR(INDEX('Hoja de Trabajo para listado'!$AB$155:$BA$1048576,MATCH($A935,'Hoja de Trabajo para listado'!$AB$155:$AB$1048576,0),MATCH((CUADRO!F$4&amp;$E935),'Hoja de Trabajo para listado'!$AB$151:$BA$151,0)),0)+IFERROR(INDEX('Hoja de Trabajo para listado'!$BC$155:$CB$1048576,MATCH($A935,'Hoja de Trabajo para listado'!$BC$155:$BC$1048576,0),MATCH((CUADRO!F$4&amp;$E935),'Hoja de Trabajo para listado'!$BC$151:$CB$151,0)),0)+IFERROR(INDEX('Hoja de Trabajo para listado'!$DE$153:$DG$274,MATCH($A935,'Hoja de Trabajo para listado'!$DE$153:$DE$1048576,0),MATCH((CUADRO!F$4&amp;$E935),'Hoja de Trabajo para listado'!$DE$151:$DG$151,0)),0)+IFERROR(INDEX('Hoja de Trabajo para listado'!$CD$155:$DC$1048576,MATCH($A935,'Hoja de Trabajo para listado'!$CD$155:$CD$1048576,0),MATCH((CUADRO!F$4&amp;$E935),'Hoja de Trabajo para listado'!$CD$151:$DC$151,0)),0)</f>
        <v>0</v>
      </c>
      <c r="G935" s="241">
        <f ca="1">+IFERROR(INDEX('Hoja de Trabajo para listado'!$A$155:$Z$1048576,MATCH($A935,'Hoja de Trabajo para listado'!$A$155:$A$1048576,0),MATCH((CUADRO!G$4&amp;$E935),'Hoja de Trabajo para listado'!$A$151:$Z$151,0)),0)+IFERROR(INDEX('Hoja de Trabajo para listado'!$AB$155:$BA$1048576,MATCH($A935,'Hoja de Trabajo para listado'!$AB$155:$AB$1048576,0),MATCH((CUADRO!G$4&amp;$E935),'Hoja de Trabajo para listado'!$AB$151:$BA$151,0)),0)+IFERROR(INDEX('Hoja de Trabajo para listado'!$BC$155:$CB$1048576,MATCH($A935,'Hoja de Trabajo para listado'!$BC$155:$BC$1048576,0),MATCH((CUADRO!G$4&amp;$E935),'Hoja de Trabajo para listado'!$BC$151:$CB$151,0)),0)+IFERROR(INDEX('Hoja de Trabajo para listado'!$DE$153:$DG$274,MATCH($A935,'Hoja de Trabajo para listado'!$DE$153:$DE$1048576,0),MATCH((CUADRO!G$4&amp;$E935),'Hoja de Trabajo para listado'!$DE$151:$DG$151,0)),0)+IFERROR(INDEX('Hoja de Trabajo para listado'!$CD$155:$DC$1048576,MATCH($A935,'Hoja de Trabajo para listado'!$CD$155:$CD$1048576,0),MATCH((CUADRO!G$4&amp;$E935),'Hoja de Trabajo para listado'!$CD$151:$DC$151,0)),0)</f>
        <v>0</v>
      </c>
      <c r="H935" s="241">
        <f ca="1">+IFERROR(INDEX('Hoja de Trabajo para listado'!$A$155:$Z$1048576,MATCH($A935,'Hoja de Trabajo para listado'!$A$155:$A$1048576,0),MATCH((CUADRO!H$4&amp;$E935),'Hoja de Trabajo para listado'!$A$151:$Z$151,0)),0)+IFERROR(INDEX('Hoja de Trabajo para listado'!$AB$155:$BA$1048576,MATCH($A935,'Hoja de Trabajo para listado'!$AB$155:$AB$1048576,0),MATCH((CUADRO!H$4&amp;$E935),'Hoja de Trabajo para listado'!$AB$151:$BA$151,0)),0)+IFERROR(INDEX('Hoja de Trabajo para listado'!$BC$155:$CB$1048576,MATCH($A935,'Hoja de Trabajo para listado'!$BC$155:$BC$1048576,0),MATCH((CUADRO!H$4&amp;$E935),'Hoja de Trabajo para listado'!$BC$151:$CB$151,0)),0)+IFERROR(INDEX('Hoja de Trabajo para listado'!$DE$153:$DG$274,MATCH($A935,'Hoja de Trabajo para listado'!$DE$153:$DE$1048576,0),MATCH((CUADRO!H$4&amp;$E935),'Hoja de Trabajo para listado'!$DE$151:$DG$151,0)),0)+IFERROR(INDEX('Hoja de Trabajo para listado'!$CD$155:$DC$1048576,MATCH($A935,'Hoja de Trabajo para listado'!$CD$155:$CD$1048576,0),MATCH((CUADRO!H$4&amp;$E935),'Hoja de Trabajo para listado'!$CD$151:$DC$151,0)),0)</f>
        <v>0</v>
      </c>
      <c r="I935" s="241">
        <f ca="1">+IFERROR(INDEX('Hoja de Trabajo para listado'!$A$155:$Z$1048576,MATCH($A935,'Hoja de Trabajo para listado'!$A$155:$A$1048576,0),MATCH((CUADRO!I$4&amp;$E935),'Hoja de Trabajo para listado'!$A$151:$Z$151,0)),0)+IFERROR(INDEX('Hoja de Trabajo para listado'!$AB$155:$BA$1048576,MATCH($A935,'Hoja de Trabajo para listado'!$AB$155:$AB$1048576,0),MATCH((CUADRO!I$4&amp;$E935),'Hoja de Trabajo para listado'!$AB$151:$BA$151,0)),0)+IFERROR(INDEX('Hoja de Trabajo para listado'!$BC$155:$CB$1048576,MATCH($A935,'Hoja de Trabajo para listado'!$BC$155:$BC$1048576,0),MATCH((CUADRO!I$4&amp;$E935),'Hoja de Trabajo para listado'!$BC$151:$CB$151,0)),0)+IFERROR(INDEX('Hoja de Trabajo para listado'!$DE$153:$DG$274,MATCH($A935,'Hoja de Trabajo para listado'!$DE$153:$DE$1048576,0),MATCH((CUADRO!I$4&amp;$E935),'Hoja de Trabajo para listado'!$DE$151:$DG$151,0)),0)+IFERROR(INDEX('Hoja de Trabajo para listado'!$CD$155:$DC$1048576,MATCH($A935,'Hoja de Trabajo para listado'!$CD$155:$CD$1048576,0),MATCH((CUADRO!I$4&amp;$E935),'Hoja de Trabajo para listado'!$CD$151:$DC$151,0)),0)</f>
        <v>0</v>
      </c>
      <c r="J935" s="241">
        <f ca="1">+IFERROR(INDEX('Hoja de Trabajo para listado'!$A$155:$Z$1048576,MATCH($A935,'Hoja de Trabajo para listado'!$A$155:$A$1048576,0),MATCH((CUADRO!J$4&amp;$E935),'Hoja de Trabajo para listado'!$A$151:$Z$151,0)),0)+IFERROR(INDEX('Hoja de Trabajo para listado'!$AB$155:$BA$1048576,MATCH($A935,'Hoja de Trabajo para listado'!$AB$155:$AB$1048576,0),MATCH((CUADRO!J$4&amp;$E935),'Hoja de Trabajo para listado'!$AB$151:$BA$151,0)),0)+IFERROR(INDEX('Hoja de Trabajo para listado'!$BC$155:$CB$1048576,MATCH($A935,'Hoja de Trabajo para listado'!$BC$155:$BC$1048576,0),MATCH((CUADRO!J$4&amp;$E935),'Hoja de Trabajo para listado'!$BC$151:$CB$151,0)),0)+IFERROR(INDEX('Hoja de Trabajo para listado'!$DE$153:$DG$274,MATCH($A935,'Hoja de Trabajo para listado'!$DE$153:$DE$1048576,0),MATCH((CUADRO!J$4&amp;$E935),'Hoja de Trabajo para listado'!$DE$151:$DG$151,0)),0)+IFERROR(INDEX('Hoja de Trabajo para listado'!$CD$155:$DC$1048576,MATCH($A935,'Hoja de Trabajo para listado'!$CD$155:$CD$1048576,0),MATCH((CUADRO!J$4&amp;$E935),'Hoja de Trabajo para listado'!$CD$151:$DC$151,0)),0)</f>
        <v>0</v>
      </c>
      <c r="K935" s="241">
        <f ca="1">+IFERROR(INDEX('Hoja de Trabajo para listado'!$A$155:$Z$1048576,MATCH($A935,'Hoja de Trabajo para listado'!$A$155:$A$1048576,0),MATCH((CUADRO!K$4&amp;$E935),'Hoja de Trabajo para listado'!$A$151:$Z$151,0)),0)+IFERROR(INDEX('Hoja de Trabajo para listado'!$AB$155:$BA$1048576,MATCH($A935,'Hoja de Trabajo para listado'!$AB$155:$AB$1048576,0),MATCH((CUADRO!K$4&amp;$E935),'Hoja de Trabajo para listado'!$AB$151:$BA$151,0)),0)+IFERROR(INDEX('Hoja de Trabajo para listado'!$BC$155:$CB$1048576,MATCH($A935,'Hoja de Trabajo para listado'!$BC$155:$BC$1048576,0),MATCH((CUADRO!K$4&amp;$E935),'Hoja de Trabajo para listado'!$BC$151:$CB$151,0)),0)+IFERROR(INDEX('Hoja de Trabajo para listado'!$DE$153:$DG$274,MATCH($A935,'Hoja de Trabajo para listado'!$DE$153:$DE$1048576,0),MATCH((CUADRO!K$4&amp;$E935),'Hoja de Trabajo para listado'!$DE$151:$DG$151,0)),0)+IFERROR(INDEX('Hoja de Trabajo para listado'!$CD$155:$DC$1048576,MATCH($A935,'Hoja de Trabajo para listado'!$CD$155:$CD$1048576,0),MATCH((CUADRO!K$4&amp;$E935),'Hoja de Trabajo para listado'!$CD$151:$DC$151,0)),0)</f>
        <v>0</v>
      </c>
      <c r="L935" s="241">
        <f ca="1">+IFERROR(INDEX('Hoja de Trabajo para listado'!$A$155:$Z$1048576,MATCH($A935,'Hoja de Trabajo para listado'!$A$155:$A$1048576,0),MATCH((CUADRO!L$4&amp;$E935),'Hoja de Trabajo para listado'!$A$151:$Z$151,0)),0)+IFERROR(INDEX('Hoja de Trabajo para listado'!$AB$155:$BA$1048576,MATCH($A935,'Hoja de Trabajo para listado'!$AB$155:$AB$1048576,0),MATCH((CUADRO!L$4&amp;$E935),'Hoja de Trabajo para listado'!$AB$151:$BA$151,0)),0)+IFERROR(INDEX('Hoja de Trabajo para listado'!$BC$155:$CB$1048576,MATCH($A935,'Hoja de Trabajo para listado'!$BC$155:$BC$1048576,0),MATCH((CUADRO!L$4&amp;$E935),'Hoja de Trabajo para listado'!$BC$151:$CB$151,0)),0)+IFERROR(INDEX('Hoja de Trabajo para listado'!$DE$153:$DG$274,MATCH($A935,'Hoja de Trabajo para listado'!$DE$153:$DE$1048576,0),MATCH((CUADRO!L$4&amp;$E935),'Hoja de Trabajo para listado'!$DE$151:$DG$151,0)),0)+IFERROR(INDEX('Hoja de Trabajo para listado'!$CD$155:$DC$1048576,MATCH($A935,'Hoja de Trabajo para listado'!$CD$155:$CD$1048576,0),MATCH((CUADRO!L$4&amp;$E935),'Hoja de Trabajo para listado'!$CD$151:$DC$151,0)),0)</f>
        <v>0</v>
      </c>
      <c r="M935" s="241">
        <f ca="1">+IFERROR(INDEX('Hoja de Trabajo para listado'!$A$155:$Z$1048576,MATCH($A935,'Hoja de Trabajo para listado'!$A$155:$A$1048576,0),MATCH((CUADRO!M$4&amp;$E935),'Hoja de Trabajo para listado'!$A$151:$Z$151,0)),0)+IFERROR(INDEX('Hoja de Trabajo para listado'!$AB$155:$BA$1048576,MATCH($A935,'Hoja de Trabajo para listado'!$AB$155:$AB$1048576,0),MATCH((CUADRO!M$4&amp;$E935),'Hoja de Trabajo para listado'!$AB$151:$BA$151,0)),0)+IFERROR(INDEX('Hoja de Trabajo para listado'!$BC$155:$CB$1048576,MATCH($A935,'Hoja de Trabajo para listado'!$BC$155:$BC$1048576,0),MATCH((CUADRO!M$4&amp;$E935),'Hoja de Trabajo para listado'!$BC$151:$CB$151,0)),0)+IFERROR(INDEX('Hoja de Trabajo para listado'!$DE$153:$DG$274,MATCH($A935,'Hoja de Trabajo para listado'!$DE$153:$DE$1048576,0),MATCH((CUADRO!M$4&amp;$E935),'Hoja de Trabajo para listado'!$DE$151:$DG$151,0)),0)+IFERROR(INDEX('Hoja de Trabajo para listado'!$CD$155:$DC$1048576,MATCH($A935,'Hoja de Trabajo para listado'!$CD$155:$CD$1048576,0),MATCH((CUADRO!M$4&amp;$E935),'Hoja de Trabajo para listado'!$CD$151:$DC$151,0)),0)</f>
        <v>0</v>
      </c>
      <c r="N935" s="241">
        <f ca="1">+IFERROR(INDEX('Hoja de Trabajo para listado'!$A$155:$Z$1048576,MATCH($A935,'Hoja de Trabajo para listado'!$A$155:$A$1048576,0),MATCH((CUADRO!N$4&amp;$E935),'Hoja de Trabajo para listado'!$A$151:$Z$151,0)),0)+IFERROR(INDEX('Hoja de Trabajo para listado'!$AB$155:$BA$1048576,MATCH($A935,'Hoja de Trabajo para listado'!$AB$155:$AB$1048576,0),MATCH((CUADRO!N$4&amp;$E935),'Hoja de Trabajo para listado'!$AB$151:$BA$151,0)),0)+IFERROR(INDEX('Hoja de Trabajo para listado'!$BC$155:$CB$1048576,MATCH($A935,'Hoja de Trabajo para listado'!$BC$155:$BC$1048576,0),MATCH((CUADRO!N$4&amp;$E935),'Hoja de Trabajo para listado'!$BC$151:$CB$151,0)),0)+IFERROR(INDEX('Hoja de Trabajo para listado'!$DE$153:$DG$274,MATCH($A935,'Hoja de Trabajo para listado'!$DE$153:$DE$1048576,0),MATCH((CUADRO!N$4&amp;$E935),'Hoja de Trabajo para listado'!$DE$151:$DG$151,0)),0)+IFERROR(INDEX('Hoja de Trabajo para listado'!$CD$155:$DC$1048576,MATCH($A935,'Hoja de Trabajo para listado'!$CD$155:$CD$1048576,0),MATCH((CUADRO!N$4&amp;$E935),'Hoja de Trabajo para listado'!$CD$151:$DC$151,0)),0)</f>
        <v>0</v>
      </c>
      <c r="O935" s="241">
        <f ca="1">+IFERROR(INDEX('Hoja de Trabajo para listado'!$A$155:$Z$1048576,MATCH($A935,'Hoja de Trabajo para listado'!$A$155:$A$1048576,0),MATCH((CUADRO!O$4&amp;$E935),'Hoja de Trabajo para listado'!$A$151:$Z$151,0)),0)+IFERROR(INDEX('Hoja de Trabajo para listado'!$AB$155:$BA$1048576,MATCH($A935,'Hoja de Trabajo para listado'!$AB$155:$AB$1048576,0),MATCH((CUADRO!O$4&amp;$E935),'Hoja de Trabajo para listado'!$AB$151:$BA$151,0)),0)+IFERROR(INDEX('Hoja de Trabajo para listado'!$BC$155:$CB$1048576,MATCH($A935,'Hoja de Trabajo para listado'!$BC$155:$BC$1048576,0),MATCH((CUADRO!O$4&amp;$E935),'Hoja de Trabajo para listado'!$BC$151:$CB$151,0)),0)+IFERROR(INDEX('Hoja de Trabajo para listado'!$DE$153:$DG$274,MATCH($A935,'Hoja de Trabajo para listado'!$DE$153:$DE$1048576,0),MATCH((CUADRO!O$4&amp;$E935),'Hoja de Trabajo para listado'!$DE$151:$DG$151,0)),0)+IFERROR(INDEX('Hoja de Trabajo para listado'!$CD$155:$DC$1048576,MATCH($A935,'Hoja de Trabajo para listado'!$CD$155:$CD$1048576,0),MATCH((CUADRO!O$4&amp;$E935),'Hoja de Trabajo para listado'!$CD$151:$DC$151,0)),0)</f>
        <v>0</v>
      </c>
      <c r="P935" s="241">
        <f ca="1">+IFERROR(INDEX('Hoja de Trabajo para listado'!$A$155:$Z$1048576,MATCH($A935,'Hoja de Trabajo para listado'!$A$155:$A$1048576,0),MATCH((CUADRO!P$4&amp;$E935),'Hoja de Trabajo para listado'!$A$151:$Z$151,0)),0)+IFERROR(INDEX('Hoja de Trabajo para listado'!$AB$155:$BA$1048576,MATCH($A935,'Hoja de Trabajo para listado'!$AB$155:$AB$1048576,0),MATCH((CUADRO!P$4&amp;$E935),'Hoja de Trabajo para listado'!$AB$151:$BA$151,0)),0)+IFERROR(INDEX('Hoja de Trabajo para listado'!$BC$155:$CB$1048576,MATCH($A935,'Hoja de Trabajo para listado'!$BC$155:$BC$1048576,0),MATCH((CUADRO!P$4&amp;$E935),'Hoja de Trabajo para listado'!$BC$151:$CB$151,0)),0)+IFERROR(INDEX('Hoja de Trabajo para listado'!$DE$153:$DG$274,MATCH($A935,'Hoja de Trabajo para listado'!$DE$153:$DE$1048576,0),MATCH((CUADRO!P$4&amp;$E935),'Hoja de Trabajo para listado'!$DE$151:$DG$151,0)),0)+IFERROR(INDEX('Hoja de Trabajo para listado'!$CD$155:$DC$1048576,MATCH($A935,'Hoja de Trabajo para listado'!$CD$155:$CD$1048576,0),MATCH((CUADRO!P$4&amp;$E935),'Hoja de Trabajo para listado'!$CD$151:$DC$151,0)),0)</f>
        <v>0</v>
      </c>
      <c r="Q935" s="241">
        <f ca="1">+IFERROR(INDEX('Hoja de Trabajo para listado'!$A$155:$Z$1048576,MATCH($A935,'Hoja de Trabajo para listado'!$A$155:$A$1048576,0),MATCH((CUADRO!Q$4&amp;$E935),'Hoja de Trabajo para listado'!$A$151:$Z$151,0)),0)+IFERROR(INDEX('Hoja de Trabajo para listado'!$AB$155:$BA$1048576,MATCH($A935,'Hoja de Trabajo para listado'!$AB$155:$AB$1048576,0),MATCH((CUADRO!Q$4&amp;$E935),'Hoja de Trabajo para listado'!$AB$151:$BA$151,0)),0)+IFERROR(INDEX('Hoja de Trabajo para listado'!$BC$155:$CB$1048576,MATCH($A935,'Hoja de Trabajo para listado'!$BC$155:$BC$1048576,0),MATCH((CUADRO!Q$4&amp;$E935),'Hoja de Trabajo para listado'!$BC$151:$CB$151,0)),0)+IFERROR(INDEX('Hoja de Trabajo para listado'!$DE$153:$DG$274,MATCH($A935,'Hoja de Trabajo para listado'!$DE$153:$DE$1048576,0),MATCH((CUADRO!Q$4&amp;$E935),'Hoja de Trabajo para listado'!$DE$151:$DG$151,0)),0)+IFERROR(INDEX('Hoja de Trabajo para listado'!$CD$155:$DC$1048576,MATCH($A935,'Hoja de Trabajo para listado'!$CD$155:$CD$1048576,0),MATCH((CUADRO!Q$4&amp;$E935),'Hoja de Trabajo para listado'!$CD$151:$DC$151,0)),0)</f>
        <v>0</v>
      </c>
      <c r="R935" s="241">
        <f t="shared" ca="1" si="35"/>
        <v>0</v>
      </c>
      <c r="S935" s="247"/>
      <c r="T935" s="241">
        <f ca="1">+T936</f>
        <v>0</v>
      </c>
      <c r="U935" s="240">
        <f t="shared" si="36"/>
        <v>1</v>
      </c>
      <c r="V935" s="327" t="str">
        <f>+VLOOKUP(A935,bd_lista!$A$3:$E$592,5,FALSE)</f>
        <v>Gobiernos Autonomos Municipales</v>
      </c>
      <c r="W935" s="397" t="str">
        <f>+V935</f>
        <v>Gobiernos Autonomos Municipales</v>
      </c>
      <c r="X935" s="240">
        <f>+VLOOKUP(A935,[4]Sheet1!$A$13:$D$744,4,FALSE)</f>
        <v>0</v>
      </c>
      <c r="Y935" s="240" t="e">
        <f>+VLOOKUP(X935,bd_lista!$A$3:$C$592,3,FALSE)</f>
        <v>#N/A</v>
      </c>
      <c r="Z935" s="290">
        <f>+X935</f>
        <v>0</v>
      </c>
      <c r="AA935" s="291" t="e">
        <f>+Y935</f>
        <v>#N/A</v>
      </c>
    </row>
    <row r="936" spans="1:27" customFormat="1" ht="15" hidden="1" customHeight="1">
      <c r="A936" s="32">
        <v>1610</v>
      </c>
      <c r="B936" s="394"/>
      <c r="C936" s="245" t="str">
        <f>+VLOOKUP(A936,bd_lista!$A$3:$C$592,3,FALSE)</f>
        <v>Gobierno Autónomo Municipal de El Puente</v>
      </c>
      <c r="D936" s="396"/>
      <c r="E936" s="242" t="s">
        <v>1304</v>
      </c>
      <c r="F936" s="243">
        <f ca="1">+IFERROR(INDEX('Hoja de Trabajo para listado'!$A$155:$Z$1048576,MATCH($A936,'Hoja de Trabajo para listado'!$A$155:$A$1048576,0),MATCH((CUADRO!F$4&amp;$E936),'Hoja de Trabajo para listado'!$A$151:$Z$151,0)),0)+IFERROR(INDEX('Hoja de Trabajo para listado'!$AB$155:$BA$1048576,MATCH($A936,'Hoja de Trabajo para listado'!$AB$155:$AB$1048576,0),MATCH((CUADRO!F$4&amp;$E936),'Hoja de Trabajo para listado'!$AB$151:$BA$151,0)),0)+IFERROR(INDEX('Hoja de Trabajo para listado'!$BC$155:$CB$1048576,MATCH($A936,'Hoja de Trabajo para listado'!$BC$155:$BC$1048576,0),MATCH((CUADRO!F$4&amp;$E936),'Hoja de Trabajo para listado'!$BC$151:$CB$151,0)),0)+IFERROR(INDEX('Hoja de Trabajo para listado'!$DE$153:$DG$274,MATCH($A936,'Hoja de Trabajo para listado'!$DE$153:$DE$1048576,0),MATCH((CUADRO!F$4&amp;$E936),'Hoja de Trabajo para listado'!$DE$151:$DG$151,0)),0)+IFERROR(INDEX('Hoja de Trabajo para listado'!$CD$155:$DC$1048576,MATCH($A936,'Hoja de Trabajo para listado'!$CD$155:$CD$1048576,0),MATCH((CUADRO!F$4&amp;$E936),'Hoja de Trabajo para listado'!$CD$151:$DC$151,0)),0)</f>
        <v>0</v>
      </c>
      <c r="G936" s="243">
        <f ca="1">+IFERROR(INDEX('Hoja de Trabajo para listado'!$A$155:$Z$1048576,MATCH($A936,'Hoja de Trabajo para listado'!$A$155:$A$1048576,0),MATCH((CUADRO!G$4&amp;$E936),'Hoja de Trabajo para listado'!$A$151:$Z$151,0)),0)+IFERROR(INDEX('Hoja de Trabajo para listado'!$AB$155:$BA$1048576,MATCH($A936,'Hoja de Trabajo para listado'!$AB$155:$AB$1048576,0),MATCH((CUADRO!G$4&amp;$E936),'Hoja de Trabajo para listado'!$AB$151:$BA$151,0)),0)+IFERROR(INDEX('Hoja de Trabajo para listado'!$BC$155:$CB$1048576,MATCH($A936,'Hoja de Trabajo para listado'!$BC$155:$BC$1048576,0),MATCH((CUADRO!G$4&amp;$E936),'Hoja de Trabajo para listado'!$BC$151:$CB$151,0)),0)+IFERROR(INDEX('Hoja de Trabajo para listado'!$DE$153:$DG$274,MATCH($A936,'Hoja de Trabajo para listado'!$DE$153:$DE$1048576,0),MATCH((CUADRO!G$4&amp;$E936),'Hoja de Trabajo para listado'!$DE$151:$DG$151,0)),0)+IFERROR(INDEX('Hoja de Trabajo para listado'!$CD$155:$DC$1048576,MATCH($A936,'Hoja de Trabajo para listado'!$CD$155:$CD$1048576,0),MATCH((CUADRO!G$4&amp;$E936),'Hoja de Trabajo para listado'!$CD$151:$DC$151,0)),0)</f>
        <v>0</v>
      </c>
      <c r="H936" s="243">
        <f ca="1">+IFERROR(INDEX('Hoja de Trabajo para listado'!$A$155:$Z$1048576,MATCH($A936,'Hoja de Trabajo para listado'!$A$155:$A$1048576,0),MATCH((CUADRO!H$4&amp;$E936),'Hoja de Trabajo para listado'!$A$151:$Z$151,0)),0)+IFERROR(INDEX('Hoja de Trabajo para listado'!$AB$155:$BA$1048576,MATCH($A936,'Hoja de Trabajo para listado'!$AB$155:$AB$1048576,0),MATCH((CUADRO!H$4&amp;$E936),'Hoja de Trabajo para listado'!$AB$151:$BA$151,0)),0)+IFERROR(INDEX('Hoja de Trabajo para listado'!$BC$155:$CB$1048576,MATCH($A936,'Hoja de Trabajo para listado'!$BC$155:$BC$1048576,0),MATCH((CUADRO!H$4&amp;$E936),'Hoja de Trabajo para listado'!$BC$151:$CB$151,0)),0)+IFERROR(INDEX('Hoja de Trabajo para listado'!$DE$153:$DG$274,MATCH($A936,'Hoja de Trabajo para listado'!$DE$153:$DE$1048576,0),MATCH((CUADRO!H$4&amp;$E936),'Hoja de Trabajo para listado'!$DE$151:$DG$151,0)),0)+IFERROR(INDEX('Hoja de Trabajo para listado'!$CD$155:$DC$1048576,MATCH($A936,'Hoja de Trabajo para listado'!$CD$155:$CD$1048576,0),MATCH((CUADRO!H$4&amp;$E936),'Hoja de Trabajo para listado'!$CD$151:$DC$151,0)),0)</f>
        <v>0</v>
      </c>
      <c r="I936" s="243">
        <f ca="1">+IFERROR(INDEX('Hoja de Trabajo para listado'!$A$155:$Z$1048576,MATCH($A936,'Hoja de Trabajo para listado'!$A$155:$A$1048576,0),MATCH((CUADRO!I$4&amp;$E936),'Hoja de Trabajo para listado'!$A$151:$Z$151,0)),0)+IFERROR(INDEX('Hoja de Trabajo para listado'!$AB$155:$BA$1048576,MATCH($A936,'Hoja de Trabajo para listado'!$AB$155:$AB$1048576,0),MATCH((CUADRO!I$4&amp;$E936),'Hoja de Trabajo para listado'!$AB$151:$BA$151,0)),0)+IFERROR(INDEX('Hoja de Trabajo para listado'!$BC$155:$CB$1048576,MATCH($A936,'Hoja de Trabajo para listado'!$BC$155:$BC$1048576,0),MATCH((CUADRO!I$4&amp;$E936),'Hoja de Trabajo para listado'!$BC$151:$CB$151,0)),0)+IFERROR(INDEX('Hoja de Trabajo para listado'!$DE$153:$DG$274,MATCH($A936,'Hoja de Trabajo para listado'!$DE$153:$DE$1048576,0),MATCH((CUADRO!I$4&amp;$E936),'Hoja de Trabajo para listado'!$DE$151:$DG$151,0)),0)+IFERROR(INDEX('Hoja de Trabajo para listado'!$CD$155:$DC$1048576,MATCH($A936,'Hoja de Trabajo para listado'!$CD$155:$CD$1048576,0),MATCH((CUADRO!I$4&amp;$E936),'Hoja de Trabajo para listado'!$CD$151:$DC$151,0)),0)</f>
        <v>0</v>
      </c>
      <c r="J936" s="243">
        <f ca="1">+IFERROR(INDEX('Hoja de Trabajo para listado'!$A$155:$Z$1048576,MATCH($A936,'Hoja de Trabajo para listado'!$A$155:$A$1048576,0),MATCH((CUADRO!J$4&amp;$E936),'Hoja de Trabajo para listado'!$A$151:$Z$151,0)),0)+IFERROR(INDEX('Hoja de Trabajo para listado'!$AB$155:$BA$1048576,MATCH($A936,'Hoja de Trabajo para listado'!$AB$155:$AB$1048576,0),MATCH((CUADRO!J$4&amp;$E936),'Hoja de Trabajo para listado'!$AB$151:$BA$151,0)),0)+IFERROR(INDEX('Hoja de Trabajo para listado'!$BC$155:$CB$1048576,MATCH($A936,'Hoja de Trabajo para listado'!$BC$155:$BC$1048576,0),MATCH((CUADRO!J$4&amp;$E936),'Hoja de Trabajo para listado'!$BC$151:$CB$151,0)),0)+IFERROR(INDEX('Hoja de Trabajo para listado'!$DE$153:$DG$274,MATCH($A936,'Hoja de Trabajo para listado'!$DE$153:$DE$1048576,0),MATCH((CUADRO!J$4&amp;$E936),'Hoja de Trabajo para listado'!$DE$151:$DG$151,0)),0)+IFERROR(INDEX('Hoja de Trabajo para listado'!$CD$155:$DC$1048576,MATCH($A936,'Hoja de Trabajo para listado'!$CD$155:$CD$1048576,0),MATCH((CUADRO!J$4&amp;$E936),'Hoja de Trabajo para listado'!$CD$151:$DC$151,0)),0)</f>
        <v>0</v>
      </c>
      <c r="K936" s="243">
        <f ca="1">+IFERROR(INDEX('Hoja de Trabajo para listado'!$A$155:$Z$1048576,MATCH($A936,'Hoja de Trabajo para listado'!$A$155:$A$1048576,0),MATCH((CUADRO!K$4&amp;$E936),'Hoja de Trabajo para listado'!$A$151:$Z$151,0)),0)+IFERROR(INDEX('Hoja de Trabajo para listado'!$AB$155:$BA$1048576,MATCH($A936,'Hoja de Trabajo para listado'!$AB$155:$AB$1048576,0),MATCH((CUADRO!K$4&amp;$E936),'Hoja de Trabajo para listado'!$AB$151:$BA$151,0)),0)+IFERROR(INDEX('Hoja de Trabajo para listado'!$BC$155:$CB$1048576,MATCH($A936,'Hoja de Trabajo para listado'!$BC$155:$BC$1048576,0),MATCH((CUADRO!K$4&amp;$E936),'Hoja de Trabajo para listado'!$BC$151:$CB$151,0)),0)+IFERROR(INDEX('Hoja de Trabajo para listado'!$DE$153:$DG$274,MATCH($A936,'Hoja de Trabajo para listado'!$DE$153:$DE$1048576,0),MATCH((CUADRO!K$4&amp;$E936),'Hoja de Trabajo para listado'!$DE$151:$DG$151,0)),0)+IFERROR(INDEX('Hoja de Trabajo para listado'!$CD$155:$DC$1048576,MATCH($A936,'Hoja de Trabajo para listado'!$CD$155:$CD$1048576,0),MATCH((CUADRO!K$4&amp;$E936),'Hoja de Trabajo para listado'!$CD$151:$DC$151,0)),0)</f>
        <v>0</v>
      </c>
      <c r="L936" s="243">
        <f ca="1">+IFERROR(INDEX('Hoja de Trabajo para listado'!$A$155:$Z$1048576,MATCH($A936,'Hoja de Trabajo para listado'!$A$155:$A$1048576,0),MATCH((CUADRO!L$4&amp;$E936),'Hoja de Trabajo para listado'!$A$151:$Z$151,0)),0)+IFERROR(INDEX('Hoja de Trabajo para listado'!$AB$155:$BA$1048576,MATCH($A936,'Hoja de Trabajo para listado'!$AB$155:$AB$1048576,0),MATCH((CUADRO!L$4&amp;$E936),'Hoja de Trabajo para listado'!$AB$151:$BA$151,0)),0)+IFERROR(INDEX('Hoja de Trabajo para listado'!$BC$155:$CB$1048576,MATCH($A936,'Hoja de Trabajo para listado'!$BC$155:$BC$1048576,0),MATCH((CUADRO!L$4&amp;$E936),'Hoja de Trabajo para listado'!$BC$151:$CB$151,0)),0)+IFERROR(INDEX('Hoja de Trabajo para listado'!$DE$153:$DG$274,MATCH($A936,'Hoja de Trabajo para listado'!$DE$153:$DE$1048576,0),MATCH((CUADRO!L$4&amp;$E936),'Hoja de Trabajo para listado'!$DE$151:$DG$151,0)),0)+IFERROR(INDEX('Hoja de Trabajo para listado'!$CD$155:$DC$1048576,MATCH($A936,'Hoja de Trabajo para listado'!$CD$155:$CD$1048576,0),MATCH((CUADRO!L$4&amp;$E936),'Hoja de Trabajo para listado'!$CD$151:$DC$151,0)),0)</f>
        <v>0</v>
      </c>
      <c r="M936" s="243">
        <f ca="1">+IFERROR(INDEX('Hoja de Trabajo para listado'!$A$155:$Z$1048576,MATCH($A936,'Hoja de Trabajo para listado'!$A$155:$A$1048576,0),MATCH((CUADRO!M$4&amp;$E936),'Hoja de Trabajo para listado'!$A$151:$Z$151,0)),0)+IFERROR(INDEX('Hoja de Trabajo para listado'!$AB$155:$BA$1048576,MATCH($A936,'Hoja de Trabajo para listado'!$AB$155:$AB$1048576,0),MATCH((CUADRO!M$4&amp;$E936),'Hoja de Trabajo para listado'!$AB$151:$BA$151,0)),0)+IFERROR(INDEX('Hoja de Trabajo para listado'!$BC$155:$CB$1048576,MATCH($A936,'Hoja de Trabajo para listado'!$BC$155:$BC$1048576,0),MATCH((CUADRO!M$4&amp;$E936),'Hoja de Trabajo para listado'!$BC$151:$CB$151,0)),0)+IFERROR(INDEX('Hoja de Trabajo para listado'!$DE$153:$DG$274,MATCH($A936,'Hoja de Trabajo para listado'!$DE$153:$DE$1048576,0),MATCH((CUADRO!M$4&amp;$E936),'Hoja de Trabajo para listado'!$DE$151:$DG$151,0)),0)+IFERROR(INDEX('Hoja de Trabajo para listado'!$CD$155:$DC$1048576,MATCH($A936,'Hoja de Trabajo para listado'!$CD$155:$CD$1048576,0),MATCH((CUADRO!M$4&amp;$E936),'Hoja de Trabajo para listado'!$CD$151:$DC$151,0)),0)</f>
        <v>0</v>
      </c>
      <c r="N936" s="243">
        <f ca="1">+IFERROR(INDEX('Hoja de Trabajo para listado'!$A$155:$Z$1048576,MATCH($A936,'Hoja de Trabajo para listado'!$A$155:$A$1048576,0),MATCH((CUADRO!N$4&amp;$E936),'Hoja de Trabajo para listado'!$A$151:$Z$151,0)),0)+IFERROR(INDEX('Hoja de Trabajo para listado'!$AB$155:$BA$1048576,MATCH($A936,'Hoja de Trabajo para listado'!$AB$155:$AB$1048576,0),MATCH((CUADRO!N$4&amp;$E936),'Hoja de Trabajo para listado'!$AB$151:$BA$151,0)),0)+IFERROR(INDEX('Hoja de Trabajo para listado'!$BC$155:$CB$1048576,MATCH($A936,'Hoja de Trabajo para listado'!$BC$155:$BC$1048576,0),MATCH((CUADRO!N$4&amp;$E936),'Hoja de Trabajo para listado'!$BC$151:$CB$151,0)),0)+IFERROR(INDEX('Hoja de Trabajo para listado'!$DE$153:$DG$274,MATCH($A936,'Hoja de Trabajo para listado'!$DE$153:$DE$1048576,0),MATCH((CUADRO!N$4&amp;$E936),'Hoja de Trabajo para listado'!$DE$151:$DG$151,0)),0)+IFERROR(INDEX('Hoja de Trabajo para listado'!$CD$155:$DC$1048576,MATCH($A936,'Hoja de Trabajo para listado'!$CD$155:$CD$1048576,0),MATCH((CUADRO!N$4&amp;$E936),'Hoja de Trabajo para listado'!$CD$151:$DC$151,0)),0)</f>
        <v>0</v>
      </c>
      <c r="O936" s="243">
        <f ca="1">+IFERROR(INDEX('Hoja de Trabajo para listado'!$A$155:$Z$1048576,MATCH($A936,'Hoja de Trabajo para listado'!$A$155:$A$1048576,0),MATCH((CUADRO!O$4&amp;$E936),'Hoja de Trabajo para listado'!$A$151:$Z$151,0)),0)+IFERROR(INDEX('Hoja de Trabajo para listado'!$AB$155:$BA$1048576,MATCH($A936,'Hoja de Trabajo para listado'!$AB$155:$AB$1048576,0),MATCH((CUADRO!O$4&amp;$E936),'Hoja de Trabajo para listado'!$AB$151:$BA$151,0)),0)+IFERROR(INDEX('Hoja de Trabajo para listado'!$BC$155:$CB$1048576,MATCH($A936,'Hoja de Trabajo para listado'!$BC$155:$BC$1048576,0),MATCH((CUADRO!O$4&amp;$E936),'Hoja de Trabajo para listado'!$BC$151:$CB$151,0)),0)+IFERROR(INDEX('Hoja de Trabajo para listado'!$DE$153:$DG$274,MATCH($A936,'Hoja de Trabajo para listado'!$DE$153:$DE$1048576,0),MATCH((CUADRO!O$4&amp;$E936),'Hoja de Trabajo para listado'!$DE$151:$DG$151,0)),0)+IFERROR(INDEX('Hoja de Trabajo para listado'!$CD$155:$DC$1048576,MATCH($A936,'Hoja de Trabajo para listado'!$CD$155:$CD$1048576,0),MATCH((CUADRO!O$4&amp;$E936),'Hoja de Trabajo para listado'!$CD$151:$DC$151,0)),0)</f>
        <v>0</v>
      </c>
      <c r="P936" s="243">
        <f ca="1">+IFERROR(INDEX('Hoja de Trabajo para listado'!$A$155:$Z$1048576,MATCH($A936,'Hoja de Trabajo para listado'!$A$155:$A$1048576,0),MATCH((CUADRO!P$4&amp;$E936),'Hoja de Trabajo para listado'!$A$151:$Z$151,0)),0)+IFERROR(INDEX('Hoja de Trabajo para listado'!$AB$155:$BA$1048576,MATCH($A936,'Hoja de Trabajo para listado'!$AB$155:$AB$1048576,0),MATCH((CUADRO!P$4&amp;$E936),'Hoja de Trabajo para listado'!$AB$151:$BA$151,0)),0)+IFERROR(INDEX('Hoja de Trabajo para listado'!$BC$155:$CB$1048576,MATCH($A936,'Hoja de Trabajo para listado'!$BC$155:$BC$1048576,0),MATCH((CUADRO!P$4&amp;$E936),'Hoja de Trabajo para listado'!$BC$151:$CB$151,0)),0)+IFERROR(INDEX('Hoja de Trabajo para listado'!$DE$153:$DG$274,MATCH($A936,'Hoja de Trabajo para listado'!$DE$153:$DE$1048576,0),MATCH((CUADRO!P$4&amp;$E936),'Hoja de Trabajo para listado'!$DE$151:$DG$151,0)),0)+IFERROR(INDEX('Hoja de Trabajo para listado'!$CD$155:$DC$1048576,MATCH($A936,'Hoja de Trabajo para listado'!$CD$155:$CD$1048576,0),MATCH((CUADRO!P$4&amp;$E936),'Hoja de Trabajo para listado'!$CD$151:$DC$151,0)),0)</f>
        <v>0</v>
      </c>
      <c r="Q936" s="243">
        <f ca="1">+IFERROR(INDEX('Hoja de Trabajo para listado'!$A$155:$Z$1048576,MATCH($A936,'Hoja de Trabajo para listado'!$A$155:$A$1048576,0),MATCH((CUADRO!Q$4&amp;$E936),'Hoja de Trabajo para listado'!$A$151:$Z$151,0)),0)+IFERROR(INDEX('Hoja de Trabajo para listado'!$AB$155:$BA$1048576,MATCH($A936,'Hoja de Trabajo para listado'!$AB$155:$AB$1048576,0),MATCH((CUADRO!Q$4&amp;$E936),'Hoja de Trabajo para listado'!$AB$151:$BA$151,0)),0)+IFERROR(INDEX('Hoja de Trabajo para listado'!$BC$155:$CB$1048576,MATCH($A936,'Hoja de Trabajo para listado'!$BC$155:$BC$1048576,0),MATCH((CUADRO!Q$4&amp;$E936),'Hoja de Trabajo para listado'!$BC$151:$CB$151,0)),0)+IFERROR(INDEX('Hoja de Trabajo para listado'!$DE$153:$DG$274,MATCH($A936,'Hoja de Trabajo para listado'!$DE$153:$DE$1048576,0),MATCH((CUADRO!Q$4&amp;$E936),'Hoja de Trabajo para listado'!$DE$151:$DG$151,0)),0)+IFERROR(INDEX('Hoja de Trabajo para listado'!$CD$155:$DC$1048576,MATCH($A936,'Hoja de Trabajo para listado'!$CD$155:$CD$1048576,0),MATCH((CUADRO!Q$4&amp;$E936),'Hoja de Trabajo para listado'!$CD$151:$DC$151,0)),0)</f>
        <v>0</v>
      </c>
      <c r="R936" s="243">
        <f t="shared" ca="1" si="35"/>
        <v>0</v>
      </c>
      <c r="S936" s="256">
        <f ca="1">+R935+R936</f>
        <v>0</v>
      </c>
      <c r="T936" s="243">
        <f ca="1">+S936</f>
        <v>0</v>
      </c>
      <c r="U936" s="242">
        <f t="shared" si="36"/>
        <v>2</v>
      </c>
      <c r="V936" s="327" t="str">
        <f>+VLOOKUP(A936,bd_lista!$A$3:$E$592,5,FALSE)</f>
        <v>Gobiernos Autonomos Municipales</v>
      </c>
      <c r="W936" s="398"/>
      <c r="X936" s="240">
        <f>+VLOOKUP(A936,[4]Sheet1!$A$13:$D$744,4,FALSE)</f>
        <v>0</v>
      </c>
      <c r="Y936" s="240" t="e">
        <f>+VLOOKUP(X936,bd_lista!$A$3:$C$592,3,FALSE)</f>
        <v>#N/A</v>
      </c>
      <c r="Z936" s="288"/>
      <c r="AA936" s="289"/>
    </row>
    <row r="937" spans="1:27" customFormat="1" ht="15" hidden="1" customHeight="1">
      <c r="A937" s="32">
        <v>1611</v>
      </c>
      <c r="B937" s="393">
        <f>+A937</f>
        <v>1611</v>
      </c>
      <c r="C937" s="245" t="str">
        <f>+VLOOKUP(A937,bd_lista!$A$3:$C$592,3,FALSE)</f>
        <v>Gobierno Autónomo Municipal de Entre Ríos</v>
      </c>
      <c r="D937" s="395" t="str">
        <f>+C937</f>
        <v>Gobierno Autónomo Municipal de Entre Ríos</v>
      </c>
      <c r="E937" s="240" t="s">
        <v>1303</v>
      </c>
      <c r="F937" s="241">
        <f ca="1">+IFERROR(INDEX('Hoja de Trabajo para listado'!$A$155:$Z$1048576,MATCH($A937,'Hoja de Trabajo para listado'!$A$155:$A$1048576,0),MATCH((CUADRO!F$4&amp;$E937),'Hoja de Trabajo para listado'!$A$151:$Z$151,0)),0)+IFERROR(INDEX('Hoja de Trabajo para listado'!$AB$155:$BA$1048576,MATCH($A937,'Hoja de Trabajo para listado'!$AB$155:$AB$1048576,0),MATCH((CUADRO!F$4&amp;$E937),'Hoja de Trabajo para listado'!$AB$151:$BA$151,0)),0)+IFERROR(INDEX('Hoja de Trabajo para listado'!$BC$155:$CB$1048576,MATCH($A937,'Hoja de Trabajo para listado'!$BC$155:$BC$1048576,0),MATCH((CUADRO!F$4&amp;$E937),'Hoja de Trabajo para listado'!$BC$151:$CB$151,0)),0)+IFERROR(INDEX('Hoja de Trabajo para listado'!$DE$153:$DG$274,MATCH($A937,'Hoja de Trabajo para listado'!$DE$153:$DE$1048576,0),MATCH((CUADRO!F$4&amp;$E937),'Hoja de Trabajo para listado'!$DE$151:$DG$151,0)),0)+IFERROR(INDEX('Hoja de Trabajo para listado'!$CD$155:$DC$1048576,MATCH($A937,'Hoja de Trabajo para listado'!$CD$155:$CD$1048576,0),MATCH((CUADRO!F$4&amp;$E937),'Hoja de Trabajo para listado'!$CD$151:$DC$151,0)),0)</f>
        <v>0</v>
      </c>
      <c r="G937" s="241">
        <f ca="1">+IFERROR(INDEX('Hoja de Trabajo para listado'!$A$155:$Z$1048576,MATCH($A937,'Hoja de Trabajo para listado'!$A$155:$A$1048576,0),MATCH((CUADRO!G$4&amp;$E937),'Hoja de Trabajo para listado'!$A$151:$Z$151,0)),0)+IFERROR(INDEX('Hoja de Trabajo para listado'!$AB$155:$BA$1048576,MATCH($A937,'Hoja de Trabajo para listado'!$AB$155:$AB$1048576,0),MATCH((CUADRO!G$4&amp;$E937),'Hoja de Trabajo para listado'!$AB$151:$BA$151,0)),0)+IFERROR(INDEX('Hoja de Trabajo para listado'!$BC$155:$CB$1048576,MATCH($A937,'Hoja de Trabajo para listado'!$BC$155:$BC$1048576,0),MATCH((CUADRO!G$4&amp;$E937),'Hoja de Trabajo para listado'!$BC$151:$CB$151,0)),0)+IFERROR(INDEX('Hoja de Trabajo para listado'!$DE$153:$DG$274,MATCH($A937,'Hoja de Trabajo para listado'!$DE$153:$DE$1048576,0),MATCH((CUADRO!G$4&amp;$E937),'Hoja de Trabajo para listado'!$DE$151:$DG$151,0)),0)+IFERROR(INDEX('Hoja de Trabajo para listado'!$CD$155:$DC$1048576,MATCH($A937,'Hoja de Trabajo para listado'!$CD$155:$CD$1048576,0),MATCH((CUADRO!G$4&amp;$E937),'Hoja de Trabajo para listado'!$CD$151:$DC$151,0)),0)</f>
        <v>0</v>
      </c>
      <c r="H937" s="241">
        <f ca="1">+IFERROR(INDEX('Hoja de Trabajo para listado'!$A$155:$Z$1048576,MATCH($A937,'Hoja de Trabajo para listado'!$A$155:$A$1048576,0),MATCH((CUADRO!H$4&amp;$E937),'Hoja de Trabajo para listado'!$A$151:$Z$151,0)),0)+IFERROR(INDEX('Hoja de Trabajo para listado'!$AB$155:$BA$1048576,MATCH($A937,'Hoja de Trabajo para listado'!$AB$155:$AB$1048576,0),MATCH((CUADRO!H$4&amp;$E937),'Hoja de Trabajo para listado'!$AB$151:$BA$151,0)),0)+IFERROR(INDEX('Hoja de Trabajo para listado'!$BC$155:$CB$1048576,MATCH($A937,'Hoja de Trabajo para listado'!$BC$155:$BC$1048576,0),MATCH((CUADRO!H$4&amp;$E937),'Hoja de Trabajo para listado'!$BC$151:$CB$151,0)),0)+IFERROR(INDEX('Hoja de Trabajo para listado'!$DE$153:$DG$274,MATCH($A937,'Hoja de Trabajo para listado'!$DE$153:$DE$1048576,0),MATCH((CUADRO!H$4&amp;$E937),'Hoja de Trabajo para listado'!$DE$151:$DG$151,0)),0)+IFERROR(INDEX('Hoja de Trabajo para listado'!$CD$155:$DC$1048576,MATCH($A937,'Hoja de Trabajo para listado'!$CD$155:$CD$1048576,0),MATCH((CUADRO!H$4&amp;$E937),'Hoja de Trabajo para listado'!$CD$151:$DC$151,0)),0)</f>
        <v>0</v>
      </c>
      <c r="I937" s="241">
        <f ca="1">+IFERROR(INDEX('Hoja de Trabajo para listado'!$A$155:$Z$1048576,MATCH($A937,'Hoja de Trabajo para listado'!$A$155:$A$1048576,0),MATCH((CUADRO!I$4&amp;$E937),'Hoja de Trabajo para listado'!$A$151:$Z$151,0)),0)+IFERROR(INDEX('Hoja de Trabajo para listado'!$AB$155:$BA$1048576,MATCH($A937,'Hoja de Trabajo para listado'!$AB$155:$AB$1048576,0),MATCH((CUADRO!I$4&amp;$E937),'Hoja de Trabajo para listado'!$AB$151:$BA$151,0)),0)+IFERROR(INDEX('Hoja de Trabajo para listado'!$BC$155:$CB$1048576,MATCH($A937,'Hoja de Trabajo para listado'!$BC$155:$BC$1048576,0),MATCH((CUADRO!I$4&amp;$E937),'Hoja de Trabajo para listado'!$BC$151:$CB$151,0)),0)+IFERROR(INDEX('Hoja de Trabajo para listado'!$DE$153:$DG$274,MATCH($A937,'Hoja de Trabajo para listado'!$DE$153:$DE$1048576,0),MATCH((CUADRO!I$4&amp;$E937),'Hoja de Trabajo para listado'!$DE$151:$DG$151,0)),0)+IFERROR(INDEX('Hoja de Trabajo para listado'!$CD$155:$DC$1048576,MATCH($A937,'Hoja de Trabajo para listado'!$CD$155:$CD$1048576,0),MATCH((CUADRO!I$4&amp;$E937),'Hoja de Trabajo para listado'!$CD$151:$DC$151,0)),0)</f>
        <v>0</v>
      </c>
      <c r="J937" s="241">
        <f ca="1">+IFERROR(INDEX('Hoja de Trabajo para listado'!$A$155:$Z$1048576,MATCH($A937,'Hoja de Trabajo para listado'!$A$155:$A$1048576,0),MATCH((CUADRO!J$4&amp;$E937),'Hoja de Trabajo para listado'!$A$151:$Z$151,0)),0)+IFERROR(INDEX('Hoja de Trabajo para listado'!$AB$155:$BA$1048576,MATCH($A937,'Hoja de Trabajo para listado'!$AB$155:$AB$1048576,0),MATCH((CUADRO!J$4&amp;$E937),'Hoja de Trabajo para listado'!$AB$151:$BA$151,0)),0)+IFERROR(INDEX('Hoja de Trabajo para listado'!$BC$155:$CB$1048576,MATCH($A937,'Hoja de Trabajo para listado'!$BC$155:$BC$1048576,0),MATCH((CUADRO!J$4&amp;$E937),'Hoja de Trabajo para listado'!$BC$151:$CB$151,0)),0)+IFERROR(INDEX('Hoja de Trabajo para listado'!$DE$153:$DG$274,MATCH($A937,'Hoja de Trabajo para listado'!$DE$153:$DE$1048576,0),MATCH((CUADRO!J$4&amp;$E937),'Hoja de Trabajo para listado'!$DE$151:$DG$151,0)),0)+IFERROR(INDEX('Hoja de Trabajo para listado'!$CD$155:$DC$1048576,MATCH($A937,'Hoja de Trabajo para listado'!$CD$155:$CD$1048576,0),MATCH((CUADRO!J$4&amp;$E937),'Hoja de Trabajo para listado'!$CD$151:$DC$151,0)),0)</f>
        <v>0</v>
      </c>
      <c r="K937" s="241">
        <f ca="1">+IFERROR(INDEX('Hoja de Trabajo para listado'!$A$155:$Z$1048576,MATCH($A937,'Hoja de Trabajo para listado'!$A$155:$A$1048576,0),MATCH((CUADRO!K$4&amp;$E937),'Hoja de Trabajo para listado'!$A$151:$Z$151,0)),0)+IFERROR(INDEX('Hoja de Trabajo para listado'!$AB$155:$BA$1048576,MATCH($A937,'Hoja de Trabajo para listado'!$AB$155:$AB$1048576,0),MATCH((CUADRO!K$4&amp;$E937),'Hoja de Trabajo para listado'!$AB$151:$BA$151,0)),0)+IFERROR(INDEX('Hoja de Trabajo para listado'!$BC$155:$CB$1048576,MATCH($A937,'Hoja de Trabajo para listado'!$BC$155:$BC$1048576,0),MATCH((CUADRO!K$4&amp;$E937),'Hoja de Trabajo para listado'!$BC$151:$CB$151,0)),0)+IFERROR(INDEX('Hoja de Trabajo para listado'!$DE$153:$DG$274,MATCH($A937,'Hoja de Trabajo para listado'!$DE$153:$DE$1048576,0),MATCH((CUADRO!K$4&amp;$E937),'Hoja de Trabajo para listado'!$DE$151:$DG$151,0)),0)+IFERROR(INDEX('Hoja de Trabajo para listado'!$CD$155:$DC$1048576,MATCH($A937,'Hoja de Trabajo para listado'!$CD$155:$CD$1048576,0),MATCH((CUADRO!K$4&amp;$E937),'Hoja de Trabajo para listado'!$CD$151:$DC$151,0)),0)</f>
        <v>0</v>
      </c>
      <c r="L937" s="241">
        <f ca="1">+IFERROR(INDEX('Hoja de Trabajo para listado'!$A$155:$Z$1048576,MATCH($A937,'Hoja de Trabajo para listado'!$A$155:$A$1048576,0),MATCH((CUADRO!L$4&amp;$E937),'Hoja de Trabajo para listado'!$A$151:$Z$151,0)),0)+IFERROR(INDEX('Hoja de Trabajo para listado'!$AB$155:$BA$1048576,MATCH($A937,'Hoja de Trabajo para listado'!$AB$155:$AB$1048576,0),MATCH((CUADRO!L$4&amp;$E937),'Hoja de Trabajo para listado'!$AB$151:$BA$151,0)),0)+IFERROR(INDEX('Hoja de Trabajo para listado'!$BC$155:$CB$1048576,MATCH($A937,'Hoja de Trabajo para listado'!$BC$155:$BC$1048576,0),MATCH((CUADRO!L$4&amp;$E937),'Hoja de Trabajo para listado'!$BC$151:$CB$151,0)),0)+IFERROR(INDEX('Hoja de Trabajo para listado'!$DE$153:$DG$274,MATCH($A937,'Hoja de Trabajo para listado'!$DE$153:$DE$1048576,0),MATCH((CUADRO!L$4&amp;$E937),'Hoja de Trabajo para listado'!$DE$151:$DG$151,0)),0)+IFERROR(INDEX('Hoja de Trabajo para listado'!$CD$155:$DC$1048576,MATCH($A937,'Hoja de Trabajo para listado'!$CD$155:$CD$1048576,0),MATCH((CUADRO!L$4&amp;$E937),'Hoja de Trabajo para listado'!$CD$151:$DC$151,0)),0)</f>
        <v>0</v>
      </c>
      <c r="M937" s="241">
        <f ca="1">+IFERROR(INDEX('Hoja de Trabajo para listado'!$A$155:$Z$1048576,MATCH($A937,'Hoja de Trabajo para listado'!$A$155:$A$1048576,0),MATCH((CUADRO!M$4&amp;$E937),'Hoja de Trabajo para listado'!$A$151:$Z$151,0)),0)+IFERROR(INDEX('Hoja de Trabajo para listado'!$AB$155:$BA$1048576,MATCH($A937,'Hoja de Trabajo para listado'!$AB$155:$AB$1048576,0),MATCH((CUADRO!M$4&amp;$E937),'Hoja de Trabajo para listado'!$AB$151:$BA$151,0)),0)+IFERROR(INDEX('Hoja de Trabajo para listado'!$BC$155:$CB$1048576,MATCH($A937,'Hoja de Trabajo para listado'!$BC$155:$BC$1048576,0),MATCH((CUADRO!M$4&amp;$E937),'Hoja de Trabajo para listado'!$BC$151:$CB$151,0)),0)+IFERROR(INDEX('Hoja de Trabajo para listado'!$DE$153:$DG$274,MATCH($A937,'Hoja de Trabajo para listado'!$DE$153:$DE$1048576,0),MATCH((CUADRO!M$4&amp;$E937),'Hoja de Trabajo para listado'!$DE$151:$DG$151,0)),0)+IFERROR(INDEX('Hoja de Trabajo para listado'!$CD$155:$DC$1048576,MATCH($A937,'Hoja de Trabajo para listado'!$CD$155:$CD$1048576,0),MATCH((CUADRO!M$4&amp;$E937),'Hoja de Trabajo para listado'!$CD$151:$DC$151,0)),0)</f>
        <v>0</v>
      </c>
      <c r="N937" s="241">
        <f ca="1">+IFERROR(INDEX('Hoja de Trabajo para listado'!$A$155:$Z$1048576,MATCH($A937,'Hoja de Trabajo para listado'!$A$155:$A$1048576,0),MATCH((CUADRO!N$4&amp;$E937),'Hoja de Trabajo para listado'!$A$151:$Z$151,0)),0)+IFERROR(INDEX('Hoja de Trabajo para listado'!$AB$155:$BA$1048576,MATCH($A937,'Hoja de Trabajo para listado'!$AB$155:$AB$1048576,0),MATCH((CUADRO!N$4&amp;$E937),'Hoja de Trabajo para listado'!$AB$151:$BA$151,0)),0)+IFERROR(INDEX('Hoja de Trabajo para listado'!$BC$155:$CB$1048576,MATCH($A937,'Hoja de Trabajo para listado'!$BC$155:$BC$1048576,0),MATCH((CUADRO!N$4&amp;$E937),'Hoja de Trabajo para listado'!$BC$151:$CB$151,0)),0)+IFERROR(INDEX('Hoja de Trabajo para listado'!$DE$153:$DG$274,MATCH($A937,'Hoja de Trabajo para listado'!$DE$153:$DE$1048576,0),MATCH((CUADRO!N$4&amp;$E937),'Hoja de Trabajo para listado'!$DE$151:$DG$151,0)),0)+IFERROR(INDEX('Hoja de Trabajo para listado'!$CD$155:$DC$1048576,MATCH($A937,'Hoja de Trabajo para listado'!$CD$155:$CD$1048576,0),MATCH((CUADRO!N$4&amp;$E937),'Hoja de Trabajo para listado'!$CD$151:$DC$151,0)),0)</f>
        <v>0</v>
      </c>
      <c r="O937" s="241">
        <f ca="1">+IFERROR(INDEX('Hoja de Trabajo para listado'!$A$155:$Z$1048576,MATCH($A937,'Hoja de Trabajo para listado'!$A$155:$A$1048576,0),MATCH((CUADRO!O$4&amp;$E937),'Hoja de Trabajo para listado'!$A$151:$Z$151,0)),0)+IFERROR(INDEX('Hoja de Trabajo para listado'!$AB$155:$BA$1048576,MATCH($A937,'Hoja de Trabajo para listado'!$AB$155:$AB$1048576,0),MATCH((CUADRO!O$4&amp;$E937),'Hoja de Trabajo para listado'!$AB$151:$BA$151,0)),0)+IFERROR(INDEX('Hoja de Trabajo para listado'!$BC$155:$CB$1048576,MATCH($A937,'Hoja de Trabajo para listado'!$BC$155:$BC$1048576,0),MATCH((CUADRO!O$4&amp;$E937),'Hoja de Trabajo para listado'!$BC$151:$CB$151,0)),0)+IFERROR(INDEX('Hoja de Trabajo para listado'!$DE$153:$DG$274,MATCH($A937,'Hoja de Trabajo para listado'!$DE$153:$DE$1048576,0),MATCH((CUADRO!O$4&amp;$E937),'Hoja de Trabajo para listado'!$DE$151:$DG$151,0)),0)+IFERROR(INDEX('Hoja de Trabajo para listado'!$CD$155:$DC$1048576,MATCH($A937,'Hoja de Trabajo para listado'!$CD$155:$CD$1048576,0),MATCH((CUADRO!O$4&amp;$E937),'Hoja de Trabajo para listado'!$CD$151:$DC$151,0)),0)</f>
        <v>0</v>
      </c>
      <c r="P937" s="241">
        <f ca="1">+IFERROR(INDEX('Hoja de Trabajo para listado'!$A$155:$Z$1048576,MATCH($A937,'Hoja de Trabajo para listado'!$A$155:$A$1048576,0),MATCH((CUADRO!P$4&amp;$E937),'Hoja de Trabajo para listado'!$A$151:$Z$151,0)),0)+IFERROR(INDEX('Hoja de Trabajo para listado'!$AB$155:$BA$1048576,MATCH($A937,'Hoja de Trabajo para listado'!$AB$155:$AB$1048576,0),MATCH((CUADRO!P$4&amp;$E937),'Hoja de Trabajo para listado'!$AB$151:$BA$151,0)),0)+IFERROR(INDEX('Hoja de Trabajo para listado'!$BC$155:$CB$1048576,MATCH($A937,'Hoja de Trabajo para listado'!$BC$155:$BC$1048576,0),MATCH((CUADRO!P$4&amp;$E937),'Hoja de Trabajo para listado'!$BC$151:$CB$151,0)),0)+IFERROR(INDEX('Hoja de Trabajo para listado'!$DE$153:$DG$274,MATCH($A937,'Hoja de Trabajo para listado'!$DE$153:$DE$1048576,0),MATCH((CUADRO!P$4&amp;$E937),'Hoja de Trabajo para listado'!$DE$151:$DG$151,0)),0)+IFERROR(INDEX('Hoja de Trabajo para listado'!$CD$155:$DC$1048576,MATCH($A937,'Hoja de Trabajo para listado'!$CD$155:$CD$1048576,0),MATCH((CUADRO!P$4&amp;$E937),'Hoja de Trabajo para listado'!$CD$151:$DC$151,0)),0)</f>
        <v>0</v>
      </c>
      <c r="Q937" s="241">
        <f ca="1">+IFERROR(INDEX('Hoja de Trabajo para listado'!$A$155:$Z$1048576,MATCH($A937,'Hoja de Trabajo para listado'!$A$155:$A$1048576,0),MATCH((CUADRO!Q$4&amp;$E937),'Hoja de Trabajo para listado'!$A$151:$Z$151,0)),0)+IFERROR(INDEX('Hoja de Trabajo para listado'!$AB$155:$BA$1048576,MATCH($A937,'Hoja de Trabajo para listado'!$AB$155:$AB$1048576,0),MATCH((CUADRO!Q$4&amp;$E937),'Hoja de Trabajo para listado'!$AB$151:$BA$151,0)),0)+IFERROR(INDEX('Hoja de Trabajo para listado'!$BC$155:$CB$1048576,MATCH($A937,'Hoja de Trabajo para listado'!$BC$155:$BC$1048576,0),MATCH((CUADRO!Q$4&amp;$E937),'Hoja de Trabajo para listado'!$BC$151:$CB$151,0)),0)+IFERROR(INDEX('Hoja de Trabajo para listado'!$DE$153:$DG$274,MATCH($A937,'Hoja de Trabajo para listado'!$DE$153:$DE$1048576,0),MATCH((CUADRO!Q$4&amp;$E937),'Hoja de Trabajo para listado'!$DE$151:$DG$151,0)),0)+IFERROR(INDEX('Hoja de Trabajo para listado'!$CD$155:$DC$1048576,MATCH($A937,'Hoja de Trabajo para listado'!$CD$155:$CD$1048576,0),MATCH((CUADRO!Q$4&amp;$E937),'Hoja de Trabajo para listado'!$CD$151:$DC$151,0)),0)</f>
        <v>0</v>
      </c>
      <c r="R937" s="241">
        <f t="shared" ca="1" si="35"/>
        <v>0</v>
      </c>
      <c r="S937" s="247"/>
      <c r="T937" s="241">
        <f ca="1">+T938</f>
        <v>0</v>
      </c>
      <c r="U937" s="240">
        <f t="shared" si="36"/>
        <v>1</v>
      </c>
      <c r="V937" s="327" t="str">
        <f>+VLOOKUP(A937,bd_lista!$A$3:$E$592,5,FALSE)</f>
        <v>Gobiernos Autonomos Municipales</v>
      </c>
      <c r="W937" s="397" t="str">
        <f>+V937</f>
        <v>Gobiernos Autonomos Municipales</v>
      </c>
      <c r="X937" s="240">
        <f>+VLOOKUP(A937,[4]Sheet1!$A$13:$D$744,4,FALSE)</f>
        <v>0</v>
      </c>
      <c r="Y937" s="240" t="e">
        <f>+VLOOKUP(X937,bd_lista!$A$3:$C$592,3,FALSE)</f>
        <v>#N/A</v>
      </c>
      <c r="Z937" s="290">
        <f>+X937</f>
        <v>0</v>
      </c>
      <c r="AA937" s="291" t="e">
        <f>+Y937</f>
        <v>#N/A</v>
      </c>
    </row>
    <row r="938" spans="1:27" customFormat="1" ht="15" hidden="1" customHeight="1">
      <c r="A938" s="32">
        <v>1611</v>
      </c>
      <c r="B938" s="394"/>
      <c r="C938" s="245" t="str">
        <f>+VLOOKUP(A938,bd_lista!$A$3:$C$592,3,FALSE)</f>
        <v>Gobierno Autónomo Municipal de Entre Ríos</v>
      </c>
      <c r="D938" s="396"/>
      <c r="E938" s="242" t="s">
        <v>1304</v>
      </c>
      <c r="F938" s="243">
        <f ca="1">+IFERROR(INDEX('Hoja de Trabajo para listado'!$A$155:$Z$1048576,MATCH($A938,'Hoja de Trabajo para listado'!$A$155:$A$1048576,0),MATCH((CUADRO!F$4&amp;$E938),'Hoja de Trabajo para listado'!$A$151:$Z$151,0)),0)+IFERROR(INDEX('Hoja de Trabajo para listado'!$AB$155:$BA$1048576,MATCH($A938,'Hoja de Trabajo para listado'!$AB$155:$AB$1048576,0),MATCH((CUADRO!F$4&amp;$E938),'Hoja de Trabajo para listado'!$AB$151:$BA$151,0)),0)+IFERROR(INDEX('Hoja de Trabajo para listado'!$BC$155:$CB$1048576,MATCH($A938,'Hoja de Trabajo para listado'!$BC$155:$BC$1048576,0),MATCH((CUADRO!F$4&amp;$E938),'Hoja de Trabajo para listado'!$BC$151:$CB$151,0)),0)+IFERROR(INDEX('Hoja de Trabajo para listado'!$DE$153:$DG$274,MATCH($A938,'Hoja de Trabajo para listado'!$DE$153:$DE$1048576,0),MATCH((CUADRO!F$4&amp;$E938),'Hoja de Trabajo para listado'!$DE$151:$DG$151,0)),0)+IFERROR(INDEX('Hoja de Trabajo para listado'!$CD$155:$DC$1048576,MATCH($A938,'Hoja de Trabajo para listado'!$CD$155:$CD$1048576,0),MATCH((CUADRO!F$4&amp;$E938),'Hoja de Trabajo para listado'!$CD$151:$DC$151,0)),0)</f>
        <v>0</v>
      </c>
      <c r="G938" s="243">
        <f ca="1">+IFERROR(INDEX('Hoja de Trabajo para listado'!$A$155:$Z$1048576,MATCH($A938,'Hoja de Trabajo para listado'!$A$155:$A$1048576,0),MATCH((CUADRO!G$4&amp;$E938),'Hoja de Trabajo para listado'!$A$151:$Z$151,0)),0)+IFERROR(INDEX('Hoja de Trabajo para listado'!$AB$155:$BA$1048576,MATCH($A938,'Hoja de Trabajo para listado'!$AB$155:$AB$1048576,0),MATCH((CUADRO!G$4&amp;$E938),'Hoja de Trabajo para listado'!$AB$151:$BA$151,0)),0)+IFERROR(INDEX('Hoja de Trabajo para listado'!$BC$155:$CB$1048576,MATCH($A938,'Hoja de Trabajo para listado'!$BC$155:$BC$1048576,0),MATCH((CUADRO!G$4&amp;$E938),'Hoja de Trabajo para listado'!$BC$151:$CB$151,0)),0)+IFERROR(INDEX('Hoja de Trabajo para listado'!$DE$153:$DG$274,MATCH($A938,'Hoja de Trabajo para listado'!$DE$153:$DE$1048576,0),MATCH((CUADRO!G$4&amp;$E938),'Hoja de Trabajo para listado'!$DE$151:$DG$151,0)),0)+IFERROR(INDEX('Hoja de Trabajo para listado'!$CD$155:$DC$1048576,MATCH($A938,'Hoja de Trabajo para listado'!$CD$155:$CD$1048576,0),MATCH((CUADRO!G$4&amp;$E938),'Hoja de Trabajo para listado'!$CD$151:$DC$151,0)),0)</f>
        <v>0</v>
      </c>
      <c r="H938" s="243">
        <f ca="1">+IFERROR(INDEX('Hoja de Trabajo para listado'!$A$155:$Z$1048576,MATCH($A938,'Hoja de Trabajo para listado'!$A$155:$A$1048576,0),MATCH((CUADRO!H$4&amp;$E938),'Hoja de Trabajo para listado'!$A$151:$Z$151,0)),0)+IFERROR(INDEX('Hoja de Trabajo para listado'!$AB$155:$BA$1048576,MATCH($A938,'Hoja de Trabajo para listado'!$AB$155:$AB$1048576,0),MATCH((CUADRO!H$4&amp;$E938),'Hoja de Trabajo para listado'!$AB$151:$BA$151,0)),0)+IFERROR(INDEX('Hoja de Trabajo para listado'!$BC$155:$CB$1048576,MATCH($A938,'Hoja de Trabajo para listado'!$BC$155:$BC$1048576,0),MATCH((CUADRO!H$4&amp;$E938),'Hoja de Trabajo para listado'!$BC$151:$CB$151,0)),0)+IFERROR(INDEX('Hoja de Trabajo para listado'!$DE$153:$DG$274,MATCH($A938,'Hoja de Trabajo para listado'!$DE$153:$DE$1048576,0),MATCH((CUADRO!H$4&amp;$E938),'Hoja de Trabajo para listado'!$DE$151:$DG$151,0)),0)+IFERROR(INDEX('Hoja de Trabajo para listado'!$CD$155:$DC$1048576,MATCH($A938,'Hoja de Trabajo para listado'!$CD$155:$CD$1048576,0),MATCH((CUADRO!H$4&amp;$E938),'Hoja de Trabajo para listado'!$CD$151:$DC$151,0)),0)</f>
        <v>0</v>
      </c>
      <c r="I938" s="243">
        <f ca="1">+IFERROR(INDEX('Hoja de Trabajo para listado'!$A$155:$Z$1048576,MATCH($A938,'Hoja de Trabajo para listado'!$A$155:$A$1048576,0),MATCH((CUADRO!I$4&amp;$E938),'Hoja de Trabajo para listado'!$A$151:$Z$151,0)),0)+IFERROR(INDEX('Hoja de Trabajo para listado'!$AB$155:$BA$1048576,MATCH($A938,'Hoja de Trabajo para listado'!$AB$155:$AB$1048576,0),MATCH((CUADRO!I$4&amp;$E938),'Hoja de Trabajo para listado'!$AB$151:$BA$151,0)),0)+IFERROR(INDEX('Hoja de Trabajo para listado'!$BC$155:$CB$1048576,MATCH($A938,'Hoja de Trabajo para listado'!$BC$155:$BC$1048576,0),MATCH((CUADRO!I$4&amp;$E938),'Hoja de Trabajo para listado'!$BC$151:$CB$151,0)),0)+IFERROR(INDEX('Hoja de Trabajo para listado'!$DE$153:$DG$274,MATCH($A938,'Hoja de Trabajo para listado'!$DE$153:$DE$1048576,0),MATCH((CUADRO!I$4&amp;$E938),'Hoja de Trabajo para listado'!$DE$151:$DG$151,0)),0)+IFERROR(INDEX('Hoja de Trabajo para listado'!$CD$155:$DC$1048576,MATCH($A938,'Hoja de Trabajo para listado'!$CD$155:$CD$1048576,0),MATCH((CUADRO!I$4&amp;$E938),'Hoja de Trabajo para listado'!$CD$151:$DC$151,0)),0)</f>
        <v>0</v>
      </c>
      <c r="J938" s="243">
        <f ca="1">+IFERROR(INDEX('Hoja de Trabajo para listado'!$A$155:$Z$1048576,MATCH($A938,'Hoja de Trabajo para listado'!$A$155:$A$1048576,0),MATCH((CUADRO!J$4&amp;$E938),'Hoja de Trabajo para listado'!$A$151:$Z$151,0)),0)+IFERROR(INDEX('Hoja de Trabajo para listado'!$AB$155:$BA$1048576,MATCH($A938,'Hoja de Trabajo para listado'!$AB$155:$AB$1048576,0),MATCH((CUADRO!J$4&amp;$E938),'Hoja de Trabajo para listado'!$AB$151:$BA$151,0)),0)+IFERROR(INDEX('Hoja de Trabajo para listado'!$BC$155:$CB$1048576,MATCH($A938,'Hoja de Trabajo para listado'!$BC$155:$BC$1048576,0),MATCH((CUADRO!J$4&amp;$E938),'Hoja de Trabajo para listado'!$BC$151:$CB$151,0)),0)+IFERROR(INDEX('Hoja de Trabajo para listado'!$DE$153:$DG$274,MATCH($A938,'Hoja de Trabajo para listado'!$DE$153:$DE$1048576,0),MATCH((CUADRO!J$4&amp;$E938),'Hoja de Trabajo para listado'!$DE$151:$DG$151,0)),0)+IFERROR(INDEX('Hoja de Trabajo para listado'!$CD$155:$DC$1048576,MATCH($A938,'Hoja de Trabajo para listado'!$CD$155:$CD$1048576,0),MATCH((CUADRO!J$4&amp;$E938),'Hoja de Trabajo para listado'!$CD$151:$DC$151,0)),0)</f>
        <v>0</v>
      </c>
      <c r="K938" s="243">
        <f ca="1">+IFERROR(INDEX('Hoja de Trabajo para listado'!$A$155:$Z$1048576,MATCH($A938,'Hoja de Trabajo para listado'!$A$155:$A$1048576,0),MATCH((CUADRO!K$4&amp;$E938),'Hoja de Trabajo para listado'!$A$151:$Z$151,0)),0)+IFERROR(INDEX('Hoja de Trabajo para listado'!$AB$155:$BA$1048576,MATCH($A938,'Hoja de Trabajo para listado'!$AB$155:$AB$1048576,0),MATCH((CUADRO!K$4&amp;$E938),'Hoja de Trabajo para listado'!$AB$151:$BA$151,0)),0)+IFERROR(INDEX('Hoja de Trabajo para listado'!$BC$155:$CB$1048576,MATCH($A938,'Hoja de Trabajo para listado'!$BC$155:$BC$1048576,0),MATCH((CUADRO!K$4&amp;$E938),'Hoja de Trabajo para listado'!$BC$151:$CB$151,0)),0)+IFERROR(INDEX('Hoja de Trabajo para listado'!$DE$153:$DG$274,MATCH($A938,'Hoja de Trabajo para listado'!$DE$153:$DE$1048576,0),MATCH((CUADRO!K$4&amp;$E938),'Hoja de Trabajo para listado'!$DE$151:$DG$151,0)),0)+IFERROR(INDEX('Hoja de Trabajo para listado'!$CD$155:$DC$1048576,MATCH($A938,'Hoja de Trabajo para listado'!$CD$155:$CD$1048576,0),MATCH((CUADRO!K$4&amp;$E938),'Hoja de Trabajo para listado'!$CD$151:$DC$151,0)),0)</f>
        <v>0</v>
      </c>
      <c r="L938" s="243">
        <f ca="1">+IFERROR(INDEX('Hoja de Trabajo para listado'!$A$155:$Z$1048576,MATCH($A938,'Hoja de Trabajo para listado'!$A$155:$A$1048576,0),MATCH((CUADRO!L$4&amp;$E938),'Hoja de Trabajo para listado'!$A$151:$Z$151,0)),0)+IFERROR(INDEX('Hoja de Trabajo para listado'!$AB$155:$BA$1048576,MATCH($A938,'Hoja de Trabajo para listado'!$AB$155:$AB$1048576,0),MATCH((CUADRO!L$4&amp;$E938),'Hoja de Trabajo para listado'!$AB$151:$BA$151,0)),0)+IFERROR(INDEX('Hoja de Trabajo para listado'!$BC$155:$CB$1048576,MATCH($A938,'Hoja de Trabajo para listado'!$BC$155:$BC$1048576,0),MATCH((CUADRO!L$4&amp;$E938),'Hoja de Trabajo para listado'!$BC$151:$CB$151,0)),0)+IFERROR(INDEX('Hoja de Trabajo para listado'!$DE$153:$DG$274,MATCH($A938,'Hoja de Trabajo para listado'!$DE$153:$DE$1048576,0),MATCH((CUADRO!L$4&amp;$E938),'Hoja de Trabajo para listado'!$DE$151:$DG$151,0)),0)+IFERROR(INDEX('Hoja de Trabajo para listado'!$CD$155:$DC$1048576,MATCH($A938,'Hoja de Trabajo para listado'!$CD$155:$CD$1048576,0),MATCH((CUADRO!L$4&amp;$E938),'Hoja de Trabajo para listado'!$CD$151:$DC$151,0)),0)</f>
        <v>0</v>
      </c>
      <c r="M938" s="243">
        <f ca="1">+IFERROR(INDEX('Hoja de Trabajo para listado'!$A$155:$Z$1048576,MATCH($A938,'Hoja de Trabajo para listado'!$A$155:$A$1048576,0),MATCH((CUADRO!M$4&amp;$E938),'Hoja de Trabajo para listado'!$A$151:$Z$151,0)),0)+IFERROR(INDEX('Hoja de Trabajo para listado'!$AB$155:$BA$1048576,MATCH($A938,'Hoja de Trabajo para listado'!$AB$155:$AB$1048576,0),MATCH((CUADRO!M$4&amp;$E938),'Hoja de Trabajo para listado'!$AB$151:$BA$151,0)),0)+IFERROR(INDEX('Hoja de Trabajo para listado'!$BC$155:$CB$1048576,MATCH($A938,'Hoja de Trabajo para listado'!$BC$155:$BC$1048576,0),MATCH((CUADRO!M$4&amp;$E938),'Hoja de Trabajo para listado'!$BC$151:$CB$151,0)),0)+IFERROR(INDEX('Hoja de Trabajo para listado'!$DE$153:$DG$274,MATCH($A938,'Hoja de Trabajo para listado'!$DE$153:$DE$1048576,0),MATCH((CUADRO!M$4&amp;$E938),'Hoja de Trabajo para listado'!$DE$151:$DG$151,0)),0)+IFERROR(INDEX('Hoja de Trabajo para listado'!$CD$155:$DC$1048576,MATCH($A938,'Hoja de Trabajo para listado'!$CD$155:$CD$1048576,0),MATCH((CUADRO!M$4&amp;$E938),'Hoja de Trabajo para listado'!$CD$151:$DC$151,0)),0)</f>
        <v>0</v>
      </c>
      <c r="N938" s="243">
        <f ca="1">+IFERROR(INDEX('Hoja de Trabajo para listado'!$A$155:$Z$1048576,MATCH($A938,'Hoja de Trabajo para listado'!$A$155:$A$1048576,0),MATCH((CUADRO!N$4&amp;$E938),'Hoja de Trabajo para listado'!$A$151:$Z$151,0)),0)+IFERROR(INDEX('Hoja de Trabajo para listado'!$AB$155:$BA$1048576,MATCH($A938,'Hoja de Trabajo para listado'!$AB$155:$AB$1048576,0),MATCH((CUADRO!N$4&amp;$E938),'Hoja de Trabajo para listado'!$AB$151:$BA$151,0)),0)+IFERROR(INDEX('Hoja de Trabajo para listado'!$BC$155:$CB$1048576,MATCH($A938,'Hoja de Trabajo para listado'!$BC$155:$BC$1048576,0),MATCH((CUADRO!N$4&amp;$E938),'Hoja de Trabajo para listado'!$BC$151:$CB$151,0)),0)+IFERROR(INDEX('Hoja de Trabajo para listado'!$DE$153:$DG$274,MATCH($A938,'Hoja de Trabajo para listado'!$DE$153:$DE$1048576,0),MATCH((CUADRO!N$4&amp;$E938),'Hoja de Trabajo para listado'!$DE$151:$DG$151,0)),0)+IFERROR(INDEX('Hoja de Trabajo para listado'!$CD$155:$DC$1048576,MATCH($A938,'Hoja de Trabajo para listado'!$CD$155:$CD$1048576,0),MATCH((CUADRO!N$4&amp;$E938),'Hoja de Trabajo para listado'!$CD$151:$DC$151,0)),0)</f>
        <v>0</v>
      </c>
      <c r="O938" s="243">
        <f ca="1">+IFERROR(INDEX('Hoja de Trabajo para listado'!$A$155:$Z$1048576,MATCH($A938,'Hoja de Trabajo para listado'!$A$155:$A$1048576,0),MATCH((CUADRO!O$4&amp;$E938),'Hoja de Trabajo para listado'!$A$151:$Z$151,0)),0)+IFERROR(INDEX('Hoja de Trabajo para listado'!$AB$155:$BA$1048576,MATCH($A938,'Hoja de Trabajo para listado'!$AB$155:$AB$1048576,0),MATCH((CUADRO!O$4&amp;$E938),'Hoja de Trabajo para listado'!$AB$151:$BA$151,0)),0)+IFERROR(INDEX('Hoja de Trabajo para listado'!$BC$155:$CB$1048576,MATCH($A938,'Hoja de Trabajo para listado'!$BC$155:$BC$1048576,0),MATCH((CUADRO!O$4&amp;$E938),'Hoja de Trabajo para listado'!$BC$151:$CB$151,0)),0)+IFERROR(INDEX('Hoja de Trabajo para listado'!$DE$153:$DG$274,MATCH($A938,'Hoja de Trabajo para listado'!$DE$153:$DE$1048576,0),MATCH((CUADRO!O$4&amp;$E938),'Hoja de Trabajo para listado'!$DE$151:$DG$151,0)),0)+IFERROR(INDEX('Hoja de Trabajo para listado'!$CD$155:$DC$1048576,MATCH($A938,'Hoja de Trabajo para listado'!$CD$155:$CD$1048576,0),MATCH((CUADRO!O$4&amp;$E938),'Hoja de Trabajo para listado'!$CD$151:$DC$151,0)),0)</f>
        <v>0</v>
      </c>
      <c r="P938" s="243">
        <f ca="1">+IFERROR(INDEX('Hoja de Trabajo para listado'!$A$155:$Z$1048576,MATCH($A938,'Hoja de Trabajo para listado'!$A$155:$A$1048576,0),MATCH((CUADRO!P$4&amp;$E938),'Hoja de Trabajo para listado'!$A$151:$Z$151,0)),0)+IFERROR(INDEX('Hoja de Trabajo para listado'!$AB$155:$BA$1048576,MATCH($A938,'Hoja de Trabajo para listado'!$AB$155:$AB$1048576,0),MATCH((CUADRO!P$4&amp;$E938),'Hoja de Trabajo para listado'!$AB$151:$BA$151,0)),0)+IFERROR(INDEX('Hoja de Trabajo para listado'!$BC$155:$CB$1048576,MATCH($A938,'Hoja de Trabajo para listado'!$BC$155:$BC$1048576,0),MATCH((CUADRO!P$4&amp;$E938),'Hoja de Trabajo para listado'!$BC$151:$CB$151,0)),0)+IFERROR(INDEX('Hoja de Trabajo para listado'!$DE$153:$DG$274,MATCH($A938,'Hoja de Trabajo para listado'!$DE$153:$DE$1048576,0),MATCH((CUADRO!P$4&amp;$E938),'Hoja de Trabajo para listado'!$DE$151:$DG$151,0)),0)+IFERROR(INDEX('Hoja de Trabajo para listado'!$CD$155:$DC$1048576,MATCH($A938,'Hoja de Trabajo para listado'!$CD$155:$CD$1048576,0),MATCH((CUADRO!P$4&amp;$E938),'Hoja de Trabajo para listado'!$CD$151:$DC$151,0)),0)</f>
        <v>0</v>
      </c>
      <c r="Q938" s="243">
        <f ca="1">+IFERROR(INDEX('Hoja de Trabajo para listado'!$A$155:$Z$1048576,MATCH($A938,'Hoja de Trabajo para listado'!$A$155:$A$1048576,0),MATCH((CUADRO!Q$4&amp;$E938),'Hoja de Trabajo para listado'!$A$151:$Z$151,0)),0)+IFERROR(INDEX('Hoja de Trabajo para listado'!$AB$155:$BA$1048576,MATCH($A938,'Hoja de Trabajo para listado'!$AB$155:$AB$1048576,0),MATCH((CUADRO!Q$4&amp;$E938),'Hoja de Trabajo para listado'!$AB$151:$BA$151,0)),0)+IFERROR(INDEX('Hoja de Trabajo para listado'!$BC$155:$CB$1048576,MATCH($A938,'Hoja de Trabajo para listado'!$BC$155:$BC$1048576,0),MATCH((CUADRO!Q$4&amp;$E938),'Hoja de Trabajo para listado'!$BC$151:$CB$151,0)),0)+IFERROR(INDEX('Hoja de Trabajo para listado'!$DE$153:$DG$274,MATCH($A938,'Hoja de Trabajo para listado'!$DE$153:$DE$1048576,0),MATCH((CUADRO!Q$4&amp;$E938),'Hoja de Trabajo para listado'!$DE$151:$DG$151,0)),0)+IFERROR(INDEX('Hoja de Trabajo para listado'!$CD$155:$DC$1048576,MATCH($A938,'Hoja de Trabajo para listado'!$CD$155:$CD$1048576,0),MATCH((CUADRO!Q$4&amp;$E938),'Hoja de Trabajo para listado'!$CD$151:$DC$151,0)),0)</f>
        <v>0</v>
      </c>
      <c r="R938" s="243">
        <f t="shared" ca="1" si="35"/>
        <v>0</v>
      </c>
      <c r="S938" s="256">
        <f ca="1">+R937+R938</f>
        <v>0</v>
      </c>
      <c r="T938" s="243">
        <f ca="1">+S938</f>
        <v>0</v>
      </c>
      <c r="U938" s="242">
        <f t="shared" si="36"/>
        <v>2</v>
      </c>
      <c r="V938" s="327" t="str">
        <f>+VLOOKUP(A938,bd_lista!$A$3:$E$592,5,FALSE)</f>
        <v>Gobiernos Autonomos Municipales</v>
      </c>
      <c r="W938" s="398"/>
      <c r="X938" s="240">
        <f>+VLOOKUP(A938,[4]Sheet1!$A$13:$D$744,4,FALSE)</f>
        <v>0</v>
      </c>
      <c r="Y938" s="240" t="e">
        <f>+VLOOKUP(X938,bd_lista!$A$3:$C$592,3,FALSE)</f>
        <v>#N/A</v>
      </c>
      <c r="Z938" s="288"/>
      <c r="AA938" s="289"/>
    </row>
    <row r="939" spans="1:27" customFormat="1" ht="15" hidden="1" customHeight="1">
      <c r="A939" s="32">
        <v>1701</v>
      </c>
      <c r="B939" s="393">
        <f>+A939</f>
        <v>1701</v>
      </c>
      <c r="C939" s="245" t="str">
        <f>+VLOOKUP(A939,bd_lista!$A$3:$C$592,3,FALSE)</f>
        <v>Gobierno Autónomo Municipal de Santa Cruz de La Sierra</v>
      </c>
      <c r="D939" s="395" t="str">
        <f>+C939</f>
        <v>Gobierno Autónomo Municipal de Santa Cruz de La Sierra</v>
      </c>
      <c r="E939" s="240" t="s">
        <v>1303</v>
      </c>
      <c r="F939" s="241">
        <f ca="1">+IFERROR(INDEX('Hoja de Trabajo para listado'!$A$155:$Z$1048576,MATCH($A939,'Hoja de Trabajo para listado'!$A$155:$A$1048576,0),MATCH((CUADRO!F$4&amp;$E939),'Hoja de Trabajo para listado'!$A$151:$Z$151,0)),0)+IFERROR(INDEX('Hoja de Trabajo para listado'!$AB$155:$BA$1048576,MATCH($A939,'Hoja de Trabajo para listado'!$AB$155:$AB$1048576,0),MATCH((CUADRO!F$4&amp;$E939),'Hoja de Trabajo para listado'!$AB$151:$BA$151,0)),0)+IFERROR(INDEX('Hoja de Trabajo para listado'!$BC$155:$CB$1048576,MATCH($A939,'Hoja de Trabajo para listado'!$BC$155:$BC$1048576,0),MATCH((CUADRO!F$4&amp;$E939),'Hoja de Trabajo para listado'!$BC$151:$CB$151,0)),0)+IFERROR(INDEX('Hoja de Trabajo para listado'!$DE$153:$DG$274,MATCH($A939,'Hoja de Trabajo para listado'!$DE$153:$DE$1048576,0),MATCH((CUADRO!F$4&amp;$E939),'Hoja de Trabajo para listado'!$DE$151:$DG$151,0)),0)+IFERROR(INDEX('Hoja de Trabajo para listado'!$CD$155:$DC$1048576,MATCH($A939,'Hoja de Trabajo para listado'!$CD$155:$CD$1048576,0),MATCH((CUADRO!F$4&amp;$E939),'Hoja de Trabajo para listado'!$CD$151:$DC$151,0)),0)</f>
        <v>0</v>
      </c>
      <c r="G939" s="241">
        <f ca="1">+IFERROR(INDEX('Hoja de Trabajo para listado'!$A$155:$Z$1048576,MATCH($A939,'Hoja de Trabajo para listado'!$A$155:$A$1048576,0),MATCH((CUADRO!G$4&amp;$E939),'Hoja de Trabajo para listado'!$A$151:$Z$151,0)),0)+IFERROR(INDEX('Hoja de Trabajo para listado'!$AB$155:$BA$1048576,MATCH($A939,'Hoja de Trabajo para listado'!$AB$155:$AB$1048576,0),MATCH((CUADRO!G$4&amp;$E939),'Hoja de Trabajo para listado'!$AB$151:$BA$151,0)),0)+IFERROR(INDEX('Hoja de Trabajo para listado'!$BC$155:$CB$1048576,MATCH($A939,'Hoja de Trabajo para listado'!$BC$155:$BC$1048576,0),MATCH((CUADRO!G$4&amp;$E939),'Hoja de Trabajo para listado'!$BC$151:$CB$151,0)),0)+IFERROR(INDEX('Hoja de Trabajo para listado'!$DE$153:$DG$274,MATCH($A939,'Hoja de Trabajo para listado'!$DE$153:$DE$1048576,0),MATCH((CUADRO!G$4&amp;$E939),'Hoja de Trabajo para listado'!$DE$151:$DG$151,0)),0)+IFERROR(INDEX('Hoja de Trabajo para listado'!$CD$155:$DC$1048576,MATCH($A939,'Hoja de Trabajo para listado'!$CD$155:$CD$1048576,0),MATCH((CUADRO!G$4&amp;$E939),'Hoja de Trabajo para listado'!$CD$151:$DC$151,0)),0)</f>
        <v>0</v>
      </c>
      <c r="H939" s="241">
        <f ca="1">+IFERROR(INDEX('Hoja de Trabajo para listado'!$A$155:$Z$1048576,MATCH($A939,'Hoja de Trabajo para listado'!$A$155:$A$1048576,0),MATCH((CUADRO!H$4&amp;$E939),'Hoja de Trabajo para listado'!$A$151:$Z$151,0)),0)+IFERROR(INDEX('Hoja de Trabajo para listado'!$AB$155:$BA$1048576,MATCH($A939,'Hoja de Trabajo para listado'!$AB$155:$AB$1048576,0),MATCH((CUADRO!H$4&amp;$E939),'Hoja de Trabajo para listado'!$AB$151:$BA$151,0)),0)+IFERROR(INDEX('Hoja de Trabajo para listado'!$BC$155:$CB$1048576,MATCH($A939,'Hoja de Trabajo para listado'!$BC$155:$BC$1048576,0),MATCH((CUADRO!H$4&amp;$E939),'Hoja de Trabajo para listado'!$BC$151:$CB$151,0)),0)+IFERROR(INDEX('Hoja de Trabajo para listado'!$DE$153:$DG$274,MATCH($A939,'Hoja de Trabajo para listado'!$DE$153:$DE$1048576,0),MATCH((CUADRO!H$4&amp;$E939),'Hoja de Trabajo para listado'!$DE$151:$DG$151,0)),0)+IFERROR(INDEX('Hoja de Trabajo para listado'!$CD$155:$DC$1048576,MATCH($A939,'Hoja de Trabajo para listado'!$CD$155:$CD$1048576,0),MATCH((CUADRO!H$4&amp;$E939),'Hoja de Trabajo para listado'!$CD$151:$DC$151,0)),0)</f>
        <v>0</v>
      </c>
      <c r="I939" s="241">
        <f ca="1">+IFERROR(INDEX('Hoja de Trabajo para listado'!$A$155:$Z$1048576,MATCH($A939,'Hoja de Trabajo para listado'!$A$155:$A$1048576,0),MATCH((CUADRO!I$4&amp;$E939),'Hoja de Trabajo para listado'!$A$151:$Z$151,0)),0)+IFERROR(INDEX('Hoja de Trabajo para listado'!$AB$155:$BA$1048576,MATCH($A939,'Hoja de Trabajo para listado'!$AB$155:$AB$1048576,0),MATCH((CUADRO!I$4&amp;$E939),'Hoja de Trabajo para listado'!$AB$151:$BA$151,0)),0)+IFERROR(INDEX('Hoja de Trabajo para listado'!$BC$155:$CB$1048576,MATCH($A939,'Hoja de Trabajo para listado'!$BC$155:$BC$1048576,0),MATCH((CUADRO!I$4&amp;$E939),'Hoja de Trabajo para listado'!$BC$151:$CB$151,0)),0)+IFERROR(INDEX('Hoja de Trabajo para listado'!$DE$153:$DG$274,MATCH($A939,'Hoja de Trabajo para listado'!$DE$153:$DE$1048576,0),MATCH((CUADRO!I$4&amp;$E939),'Hoja de Trabajo para listado'!$DE$151:$DG$151,0)),0)+IFERROR(INDEX('Hoja de Trabajo para listado'!$CD$155:$DC$1048576,MATCH($A939,'Hoja de Trabajo para listado'!$CD$155:$CD$1048576,0),MATCH((CUADRO!I$4&amp;$E939),'Hoja de Trabajo para listado'!$CD$151:$DC$151,0)),0)</f>
        <v>0</v>
      </c>
      <c r="J939" s="241">
        <f ca="1">+IFERROR(INDEX('Hoja de Trabajo para listado'!$A$155:$Z$1048576,MATCH($A939,'Hoja de Trabajo para listado'!$A$155:$A$1048576,0),MATCH((CUADRO!J$4&amp;$E939),'Hoja de Trabajo para listado'!$A$151:$Z$151,0)),0)+IFERROR(INDEX('Hoja de Trabajo para listado'!$AB$155:$BA$1048576,MATCH($A939,'Hoja de Trabajo para listado'!$AB$155:$AB$1048576,0),MATCH((CUADRO!J$4&amp;$E939),'Hoja de Trabajo para listado'!$AB$151:$BA$151,0)),0)+IFERROR(INDEX('Hoja de Trabajo para listado'!$BC$155:$CB$1048576,MATCH($A939,'Hoja de Trabajo para listado'!$BC$155:$BC$1048576,0),MATCH((CUADRO!J$4&amp;$E939),'Hoja de Trabajo para listado'!$BC$151:$CB$151,0)),0)+IFERROR(INDEX('Hoja de Trabajo para listado'!$DE$153:$DG$274,MATCH($A939,'Hoja de Trabajo para listado'!$DE$153:$DE$1048576,0),MATCH((CUADRO!J$4&amp;$E939),'Hoja de Trabajo para listado'!$DE$151:$DG$151,0)),0)+IFERROR(INDEX('Hoja de Trabajo para listado'!$CD$155:$DC$1048576,MATCH($A939,'Hoja de Trabajo para listado'!$CD$155:$CD$1048576,0),MATCH((CUADRO!J$4&amp;$E939),'Hoja de Trabajo para listado'!$CD$151:$DC$151,0)),0)</f>
        <v>0</v>
      </c>
      <c r="K939" s="241">
        <f ca="1">+IFERROR(INDEX('Hoja de Trabajo para listado'!$A$155:$Z$1048576,MATCH($A939,'Hoja de Trabajo para listado'!$A$155:$A$1048576,0),MATCH((CUADRO!K$4&amp;$E939),'Hoja de Trabajo para listado'!$A$151:$Z$151,0)),0)+IFERROR(INDEX('Hoja de Trabajo para listado'!$AB$155:$BA$1048576,MATCH($A939,'Hoja de Trabajo para listado'!$AB$155:$AB$1048576,0),MATCH((CUADRO!K$4&amp;$E939),'Hoja de Trabajo para listado'!$AB$151:$BA$151,0)),0)+IFERROR(INDEX('Hoja de Trabajo para listado'!$BC$155:$CB$1048576,MATCH($A939,'Hoja de Trabajo para listado'!$BC$155:$BC$1048576,0),MATCH((CUADRO!K$4&amp;$E939),'Hoja de Trabajo para listado'!$BC$151:$CB$151,0)),0)+IFERROR(INDEX('Hoja de Trabajo para listado'!$DE$153:$DG$274,MATCH($A939,'Hoja de Trabajo para listado'!$DE$153:$DE$1048576,0),MATCH((CUADRO!K$4&amp;$E939),'Hoja de Trabajo para listado'!$DE$151:$DG$151,0)),0)+IFERROR(INDEX('Hoja de Trabajo para listado'!$CD$155:$DC$1048576,MATCH($A939,'Hoja de Trabajo para listado'!$CD$155:$CD$1048576,0),MATCH((CUADRO!K$4&amp;$E939),'Hoja de Trabajo para listado'!$CD$151:$DC$151,0)),0)</f>
        <v>0</v>
      </c>
      <c r="L939" s="241">
        <f ca="1">+IFERROR(INDEX('Hoja de Trabajo para listado'!$A$155:$Z$1048576,MATCH($A939,'Hoja de Trabajo para listado'!$A$155:$A$1048576,0),MATCH((CUADRO!L$4&amp;$E939),'Hoja de Trabajo para listado'!$A$151:$Z$151,0)),0)+IFERROR(INDEX('Hoja de Trabajo para listado'!$AB$155:$BA$1048576,MATCH($A939,'Hoja de Trabajo para listado'!$AB$155:$AB$1048576,0),MATCH((CUADRO!L$4&amp;$E939),'Hoja de Trabajo para listado'!$AB$151:$BA$151,0)),0)+IFERROR(INDEX('Hoja de Trabajo para listado'!$BC$155:$CB$1048576,MATCH($A939,'Hoja de Trabajo para listado'!$BC$155:$BC$1048576,0),MATCH((CUADRO!L$4&amp;$E939),'Hoja de Trabajo para listado'!$BC$151:$CB$151,0)),0)+IFERROR(INDEX('Hoja de Trabajo para listado'!$DE$153:$DG$274,MATCH($A939,'Hoja de Trabajo para listado'!$DE$153:$DE$1048576,0),MATCH((CUADRO!L$4&amp;$E939),'Hoja de Trabajo para listado'!$DE$151:$DG$151,0)),0)+IFERROR(INDEX('Hoja de Trabajo para listado'!$CD$155:$DC$1048576,MATCH($A939,'Hoja de Trabajo para listado'!$CD$155:$CD$1048576,0),MATCH((CUADRO!L$4&amp;$E939),'Hoja de Trabajo para listado'!$CD$151:$DC$151,0)),0)</f>
        <v>0</v>
      </c>
      <c r="M939" s="241">
        <f ca="1">+IFERROR(INDEX('Hoja de Trabajo para listado'!$A$155:$Z$1048576,MATCH($A939,'Hoja de Trabajo para listado'!$A$155:$A$1048576,0),MATCH((CUADRO!M$4&amp;$E939),'Hoja de Trabajo para listado'!$A$151:$Z$151,0)),0)+IFERROR(INDEX('Hoja de Trabajo para listado'!$AB$155:$BA$1048576,MATCH($A939,'Hoja de Trabajo para listado'!$AB$155:$AB$1048576,0),MATCH((CUADRO!M$4&amp;$E939),'Hoja de Trabajo para listado'!$AB$151:$BA$151,0)),0)+IFERROR(INDEX('Hoja de Trabajo para listado'!$BC$155:$CB$1048576,MATCH($A939,'Hoja de Trabajo para listado'!$BC$155:$BC$1048576,0),MATCH((CUADRO!M$4&amp;$E939),'Hoja de Trabajo para listado'!$BC$151:$CB$151,0)),0)+IFERROR(INDEX('Hoja de Trabajo para listado'!$DE$153:$DG$274,MATCH($A939,'Hoja de Trabajo para listado'!$DE$153:$DE$1048576,0),MATCH((CUADRO!M$4&amp;$E939),'Hoja de Trabajo para listado'!$DE$151:$DG$151,0)),0)+IFERROR(INDEX('Hoja de Trabajo para listado'!$CD$155:$DC$1048576,MATCH($A939,'Hoja de Trabajo para listado'!$CD$155:$CD$1048576,0),MATCH((CUADRO!M$4&amp;$E939),'Hoja de Trabajo para listado'!$CD$151:$DC$151,0)),0)</f>
        <v>0</v>
      </c>
      <c r="N939" s="241">
        <f ca="1">+IFERROR(INDEX('Hoja de Trabajo para listado'!$A$155:$Z$1048576,MATCH($A939,'Hoja de Trabajo para listado'!$A$155:$A$1048576,0),MATCH((CUADRO!N$4&amp;$E939),'Hoja de Trabajo para listado'!$A$151:$Z$151,0)),0)+IFERROR(INDEX('Hoja de Trabajo para listado'!$AB$155:$BA$1048576,MATCH($A939,'Hoja de Trabajo para listado'!$AB$155:$AB$1048576,0),MATCH((CUADRO!N$4&amp;$E939),'Hoja de Trabajo para listado'!$AB$151:$BA$151,0)),0)+IFERROR(INDEX('Hoja de Trabajo para listado'!$BC$155:$CB$1048576,MATCH($A939,'Hoja de Trabajo para listado'!$BC$155:$BC$1048576,0),MATCH((CUADRO!N$4&amp;$E939),'Hoja de Trabajo para listado'!$BC$151:$CB$151,0)),0)+IFERROR(INDEX('Hoja de Trabajo para listado'!$DE$153:$DG$274,MATCH($A939,'Hoja de Trabajo para listado'!$DE$153:$DE$1048576,0),MATCH((CUADRO!N$4&amp;$E939),'Hoja de Trabajo para listado'!$DE$151:$DG$151,0)),0)+IFERROR(INDEX('Hoja de Trabajo para listado'!$CD$155:$DC$1048576,MATCH($A939,'Hoja de Trabajo para listado'!$CD$155:$CD$1048576,0),MATCH((CUADRO!N$4&amp;$E939),'Hoja de Trabajo para listado'!$CD$151:$DC$151,0)),0)</f>
        <v>0</v>
      </c>
      <c r="O939" s="241">
        <f ca="1">+IFERROR(INDEX('Hoja de Trabajo para listado'!$A$155:$Z$1048576,MATCH($A939,'Hoja de Trabajo para listado'!$A$155:$A$1048576,0),MATCH((CUADRO!O$4&amp;$E939),'Hoja de Trabajo para listado'!$A$151:$Z$151,0)),0)+IFERROR(INDEX('Hoja de Trabajo para listado'!$AB$155:$BA$1048576,MATCH($A939,'Hoja de Trabajo para listado'!$AB$155:$AB$1048576,0),MATCH((CUADRO!O$4&amp;$E939),'Hoja de Trabajo para listado'!$AB$151:$BA$151,0)),0)+IFERROR(INDEX('Hoja de Trabajo para listado'!$BC$155:$CB$1048576,MATCH($A939,'Hoja de Trabajo para listado'!$BC$155:$BC$1048576,0),MATCH((CUADRO!O$4&amp;$E939),'Hoja de Trabajo para listado'!$BC$151:$CB$151,0)),0)+IFERROR(INDEX('Hoja de Trabajo para listado'!$DE$153:$DG$274,MATCH($A939,'Hoja de Trabajo para listado'!$DE$153:$DE$1048576,0),MATCH((CUADRO!O$4&amp;$E939),'Hoja de Trabajo para listado'!$DE$151:$DG$151,0)),0)+IFERROR(INDEX('Hoja de Trabajo para listado'!$CD$155:$DC$1048576,MATCH($A939,'Hoja de Trabajo para listado'!$CD$155:$CD$1048576,0),MATCH((CUADRO!O$4&amp;$E939),'Hoja de Trabajo para listado'!$CD$151:$DC$151,0)),0)</f>
        <v>0</v>
      </c>
      <c r="P939" s="241">
        <f ca="1">+IFERROR(INDEX('Hoja de Trabajo para listado'!$A$155:$Z$1048576,MATCH($A939,'Hoja de Trabajo para listado'!$A$155:$A$1048576,0),MATCH((CUADRO!P$4&amp;$E939),'Hoja de Trabajo para listado'!$A$151:$Z$151,0)),0)+IFERROR(INDEX('Hoja de Trabajo para listado'!$AB$155:$BA$1048576,MATCH($A939,'Hoja de Trabajo para listado'!$AB$155:$AB$1048576,0),MATCH((CUADRO!P$4&amp;$E939),'Hoja de Trabajo para listado'!$AB$151:$BA$151,0)),0)+IFERROR(INDEX('Hoja de Trabajo para listado'!$BC$155:$CB$1048576,MATCH($A939,'Hoja de Trabajo para listado'!$BC$155:$BC$1048576,0),MATCH((CUADRO!P$4&amp;$E939),'Hoja de Trabajo para listado'!$BC$151:$CB$151,0)),0)+IFERROR(INDEX('Hoja de Trabajo para listado'!$DE$153:$DG$274,MATCH($A939,'Hoja de Trabajo para listado'!$DE$153:$DE$1048576,0),MATCH((CUADRO!P$4&amp;$E939),'Hoja de Trabajo para listado'!$DE$151:$DG$151,0)),0)+IFERROR(INDEX('Hoja de Trabajo para listado'!$CD$155:$DC$1048576,MATCH($A939,'Hoja de Trabajo para listado'!$CD$155:$CD$1048576,0),MATCH((CUADRO!P$4&amp;$E939),'Hoja de Trabajo para listado'!$CD$151:$DC$151,0)),0)</f>
        <v>0</v>
      </c>
      <c r="Q939" s="241">
        <f ca="1">+IFERROR(INDEX('Hoja de Trabajo para listado'!$A$155:$Z$1048576,MATCH($A939,'Hoja de Trabajo para listado'!$A$155:$A$1048576,0),MATCH((CUADRO!Q$4&amp;$E939),'Hoja de Trabajo para listado'!$A$151:$Z$151,0)),0)+IFERROR(INDEX('Hoja de Trabajo para listado'!$AB$155:$BA$1048576,MATCH($A939,'Hoja de Trabajo para listado'!$AB$155:$AB$1048576,0),MATCH((CUADRO!Q$4&amp;$E939),'Hoja de Trabajo para listado'!$AB$151:$BA$151,0)),0)+IFERROR(INDEX('Hoja de Trabajo para listado'!$BC$155:$CB$1048576,MATCH($A939,'Hoja de Trabajo para listado'!$BC$155:$BC$1048576,0),MATCH((CUADRO!Q$4&amp;$E939),'Hoja de Trabajo para listado'!$BC$151:$CB$151,0)),0)+IFERROR(INDEX('Hoja de Trabajo para listado'!$DE$153:$DG$274,MATCH($A939,'Hoja de Trabajo para listado'!$DE$153:$DE$1048576,0),MATCH((CUADRO!Q$4&amp;$E939),'Hoja de Trabajo para listado'!$DE$151:$DG$151,0)),0)+IFERROR(INDEX('Hoja de Trabajo para listado'!$CD$155:$DC$1048576,MATCH($A939,'Hoja de Trabajo para listado'!$CD$155:$CD$1048576,0),MATCH((CUADRO!Q$4&amp;$E939),'Hoja de Trabajo para listado'!$CD$151:$DC$151,0)),0)</f>
        <v>0</v>
      </c>
      <c r="R939" s="241">
        <f t="shared" ca="1" si="35"/>
        <v>0</v>
      </c>
      <c r="S939" s="247"/>
      <c r="T939" s="241">
        <f ca="1">+T940</f>
        <v>0</v>
      </c>
      <c r="U939" s="240">
        <f t="shared" si="36"/>
        <v>1</v>
      </c>
      <c r="V939" s="327" t="str">
        <f>+VLOOKUP(A939,bd_lista!$A$3:$E$592,5,FALSE)</f>
        <v>Gobiernos Autonomos Municipales</v>
      </c>
      <c r="W939" s="397" t="str">
        <f>+V939</f>
        <v>Gobiernos Autonomos Municipales</v>
      </c>
      <c r="X939" s="240">
        <f>+VLOOKUP(A939,[4]Sheet1!$A$13:$D$744,4,FALSE)</f>
        <v>0</v>
      </c>
      <c r="Y939" s="240" t="e">
        <f>+VLOOKUP(X939,bd_lista!$A$3:$C$592,3,FALSE)</f>
        <v>#N/A</v>
      </c>
      <c r="Z939" s="290">
        <f>+X939</f>
        <v>0</v>
      </c>
      <c r="AA939" s="291" t="e">
        <f>+Y939</f>
        <v>#N/A</v>
      </c>
    </row>
    <row r="940" spans="1:27" customFormat="1" ht="15" hidden="1" customHeight="1">
      <c r="A940" s="32">
        <v>1701</v>
      </c>
      <c r="B940" s="394"/>
      <c r="C940" s="245" t="str">
        <f>+VLOOKUP(A940,bd_lista!$A$3:$C$592,3,FALSE)</f>
        <v>Gobierno Autónomo Municipal de Santa Cruz de La Sierra</v>
      </c>
      <c r="D940" s="396"/>
      <c r="E940" s="242" t="s">
        <v>1304</v>
      </c>
      <c r="F940" s="243">
        <f ca="1">+IFERROR(INDEX('Hoja de Trabajo para listado'!$A$155:$Z$1048576,MATCH($A940,'Hoja de Trabajo para listado'!$A$155:$A$1048576,0),MATCH((CUADRO!F$4&amp;$E940),'Hoja de Trabajo para listado'!$A$151:$Z$151,0)),0)+IFERROR(INDEX('Hoja de Trabajo para listado'!$AB$155:$BA$1048576,MATCH($A940,'Hoja de Trabajo para listado'!$AB$155:$AB$1048576,0),MATCH((CUADRO!F$4&amp;$E940),'Hoja de Trabajo para listado'!$AB$151:$BA$151,0)),0)+IFERROR(INDEX('Hoja de Trabajo para listado'!$BC$155:$CB$1048576,MATCH($A940,'Hoja de Trabajo para listado'!$BC$155:$BC$1048576,0),MATCH((CUADRO!F$4&amp;$E940),'Hoja de Trabajo para listado'!$BC$151:$CB$151,0)),0)+IFERROR(INDEX('Hoja de Trabajo para listado'!$DE$153:$DG$274,MATCH($A940,'Hoja de Trabajo para listado'!$DE$153:$DE$1048576,0),MATCH((CUADRO!F$4&amp;$E940),'Hoja de Trabajo para listado'!$DE$151:$DG$151,0)),0)+IFERROR(INDEX('Hoja de Trabajo para listado'!$CD$155:$DC$1048576,MATCH($A940,'Hoja de Trabajo para listado'!$CD$155:$CD$1048576,0),MATCH((CUADRO!F$4&amp;$E940),'Hoja de Trabajo para listado'!$CD$151:$DC$151,0)),0)</f>
        <v>0</v>
      </c>
      <c r="G940" s="243">
        <f ca="1">+IFERROR(INDEX('Hoja de Trabajo para listado'!$A$155:$Z$1048576,MATCH($A940,'Hoja de Trabajo para listado'!$A$155:$A$1048576,0),MATCH((CUADRO!G$4&amp;$E940),'Hoja de Trabajo para listado'!$A$151:$Z$151,0)),0)+IFERROR(INDEX('Hoja de Trabajo para listado'!$AB$155:$BA$1048576,MATCH($A940,'Hoja de Trabajo para listado'!$AB$155:$AB$1048576,0),MATCH((CUADRO!G$4&amp;$E940),'Hoja de Trabajo para listado'!$AB$151:$BA$151,0)),0)+IFERROR(INDEX('Hoja de Trabajo para listado'!$BC$155:$CB$1048576,MATCH($A940,'Hoja de Trabajo para listado'!$BC$155:$BC$1048576,0),MATCH((CUADRO!G$4&amp;$E940),'Hoja de Trabajo para listado'!$BC$151:$CB$151,0)),0)+IFERROR(INDEX('Hoja de Trabajo para listado'!$DE$153:$DG$274,MATCH($A940,'Hoja de Trabajo para listado'!$DE$153:$DE$1048576,0),MATCH((CUADRO!G$4&amp;$E940),'Hoja de Trabajo para listado'!$DE$151:$DG$151,0)),0)+IFERROR(INDEX('Hoja de Trabajo para listado'!$CD$155:$DC$1048576,MATCH($A940,'Hoja de Trabajo para listado'!$CD$155:$CD$1048576,0),MATCH((CUADRO!G$4&amp;$E940),'Hoja de Trabajo para listado'!$CD$151:$DC$151,0)),0)</f>
        <v>0</v>
      </c>
      <c r="H940" s="243">
        <f ca="1">+IFERROR(INDEX('Hoja de Trabajo para listado'!$A$155:$Z$1048576,MATCH($A940,'Hoja de Trabajo para listado'!$A$155:$A$1048576,0),MATCH((CUADRO!H$4&amp;$E940),'Hoja de Trabajo para listado'!$A$151:$Z$151,0)),0)+IFERROR(INDEX('Hoja de Trabajo para listado'!$AB$155:$BA$1048576,MATCH($A940,'Hoja de Trabajo para listado'!$AB$155:$AB$1048576,0),MATCH((CUADRO!H$4&amp;$E940),'Hoja de Trabajo para listado'!$AB$151:$BA$151,0)),0)+IFERROR(INDEX('Hoja de Trabajo para listado'!$BC$155:$CB$1048576,MATCH($A940,'Hoja de Trabajo para listado'!$BC$155:$BC$1048576,0),MATCH((CUADRO!H$4&amp;$E940),'Hoja de Trabajo para listado'!$BC$151:$CB$151,0)),0)+IFERROR(INDEX('Hoja de Trabajo para listado'!$DE$153:$DG$274,MATCH($A940,'Hoja de Trabajo para listado'!$DE$153:$DE$1048576,0),MATCH((CUADRO!H$4&amp;$E940),'Hoja de Trabajo para listado'!$DE$151:$DG$151,0)),0)+IFERROR(INDEX('Hoja de Trabajo para listado'!$CD$155:$DC$1048576,MATCH($A940,'Hoja de Trabajo para listado'!$CD$155:$CD$1048576,0),MATCH((CUADRO!H$4&amp;$E940),'Hoja de Trabajo para listado'!$CD$151:$DC$151,0)),0)</f>
        <v>0</v>
      </c>
      <c r="I940" s="243">
        <f ca="1">+IFERROR(INDEX('Hoja de Trabajo para listado'!$A$155:$Z$1048576,MATCH($A940,'Hoja de Trabajo para listado'!$A$155:$A$1048576,0),MATCH((CUADRO!I$4&amp;$E940),'Hoja de Trabajo para listado'!$A$151:$Z$151,0)),0)+IFERROR(INDEX('Hoja de Trabajo para listado'!$AB$155:$BA$1048576,MATCH($A940,'Hoja de Trabajo para listado'!$AB$155:$AB$1048576,0),MATCH((CUADRO!I$4&amp;$E940),'Hoja de Trabajo para listado'!$AB$151:$BA$151,0)),0)+IFERROR(INDEX('Hoja de Trabajo para listado'!$BC$155:$CB$1048576,MATCH($A940,'Hoja de Trabajo para listado'!$BC$155:$BC$1048576,0),MATCH((CUADRO!I$4&amp;$E940),'Hoja de Trabajo para listado'!$BC$151:$CB$151,0)),0)+IFERROR(INDEX('Hoja de Trabajo para listado'!$DE$153:$DG$274,MATCH($A940,'Hoja de Trabajo para listado'!$DE$153:$DE$1048576,0),MATCH((CUADRO!I$4&amp;$E940),'Hoja de Trabajo para listado'!$DE$151:$DG$151,0)),0)+IFERROR(INDEX('Hoja de Trabajo para listado'!$CD$155:$DC$1048576,MATCH($A940,'Hoja de Trabajo para listado'!$CD$155:$CD$1048576,0),MATCH((CUADRO!I$4&amp;$E940),'Hoja de Trabajo para listado'!$CD$151:$DC$151,0)),0)</f>
        <v>0</v>
      </c>
      <c r="J940" s="243">
        <f ca="1">+IFERROR(INDEX('Hoja de Trabajo para listado'!$A$155:$Z$1048576,MATCH($A940,'Hoja de Trabajo para listado'!$A$155:$A$1048576,0),MATCH((CUADRO!J$4&amp;$E940),'Hoja de Trabajo para listado'!$A$151:$Z$151,0)),0)+IFERROR(INDEX('Hoja de Trabajo para listado'!$AB$155:$BA$1048576,MATCH($A940,'Hoja de Trabajo para listado'!$AB$155:$AB$1048576,0),MATCH((CUADRO!J$4&amp;$E940),'Hoja de Trabajo para listado'!$AB$151:$BA$151,0)),0)+IFERROR(INDEX('Hoja de Trabajo para listado'!$BC$155:$CB$1048576,MATCH($A940,'Hoja de Trabajo para listado'!$BC$155:$BC$1048576,0),MATCH((CUADRO!J$4&amp;$E940),'Hoja de Trabajo para listado'!$BC$151:$CB$151,0)),0)+IFERROR(INDEX('Hoja de Trabajo para listado'!$DE$153:$DG$274,MATCH($A940,'Hoja de Trabajo para listado'!$DE$153:$DE$1048576,0),MATCH((CUADRO!J$4&amp;$E940),'Hoja de Trabajo para listado'!$DE$151:$DG$151,0)),0)+IFERROR(INDEX('Hoja de Trabajo para listado'!$CD$155:$DC$1048576,MATCH($A940,'Hoja de Trabajo para listado'!$CD$155:$CD$1048576,0),MATCH((CUADRO!J$4&amp;$E940),'Hoja de Trabajo para listado'!$CD$151:$DC$151,0)),0)</f>
        <v>0</v>
      </c>
      <c r="K940" s="243">
        <f ca="1">+IFERROR(INDEX('Hoja de Trabajo para listado'!$A$155:$Z$1048576,MATCH($A940,'Hoja de Trabajo para listado'!$A$155:$A$1048576,0),MATCH((CUADRO!K$4&amp;$E940),'Hoja de Trabajo para listado'!$A$151:$Z$151,0)),0)+IFERROR(INDEX('Hoja de Trabajo para listado'!$AB$155:$BA$1048576,MATCH($A940,'Hoja de Trabajo para listado'!$AB$155:$AB$1048576,0),MATCH((CUADRO!K$4&amp;$E940),'Hoja de Trabajo para listado'!$AB$151:$BA$151,0)),0)+IFERROR(INDEX('Hoja de Trabajo para listado'!$BC$155:$CB$1048576,MATCH($A940,'Hoja de Trabajo para listado'!$BC$155:$BC$1048576,0),MATCH((CUADRO!K$4&amp;$E940),'Hoja de Trabajo para listado'!$BC$151:$CB$151,0)),0)+IFERROR(INDEX('Hoja de Trabajo para listado'!$DE$153:$DG$274,MATCH($A940,'Hoja de Trabajo para listado'!$DE$153:$DE$1048576,0),MATCH((CUADRO!K$4&amp;$E940),'Hoja de Trabajo para listado'!$DE$151:$DG$151,0)),0)+IFERROR(INDEX('Hoja de Trabajo para listado'!$CD$155:$DC$1048576,MATCH($A940,'Hoja de Trabajo para listado'!$CD$155:$CD$1048576,0),MATCH((CUADRO!K$4&amp;$E940),'Hoja de Trabajo para listado'!$CD$151:$DC$151,0)),0)</f>
        <v>0</v>
      </c>
      <c r="L940" s="243">
        <f ca="1">+IFERROR(INDEX('Hoja de Trabajo para listado'!$A$155:$Z$1048576,MATCH($A940,'Hoja de Trabajo para listado'!$A$155:$A$1048576,0),MATCH((CUADRO!L$4&amp;$E940),'Hoja de Trabajo para listado'!$A$151:$Z$151,0)),0)+IFERROR(INDEX('Hoja de Trabajo para listado'!$AB$155:$BA$1048576,MATCH($A940,'Hoja de Trabajo para listado'!$AB$155:$AB$1048576,0),MATCH((CUADRO!L$4&amp;$E940),'Hoja de Trabajo para listado'!$AB$151:$BA$151,0)),0)+IFERROR(INDEX('Hoja de Trabajo para listado'!$BC$155:$CB$1048576,MATCH($A940,'Hoja de Trabajo para listado'!$BC$155:$BC$1048576,0),MATCH((CUADRO!L$4&amp;$E940),'Hoja de Trabajo para listado'!$BC$151:$CB$151,0)),0)+IFERROR(INDEX('Hoja de Trabajo para listado'!$DE$153:$DG$274,MATCH($A940,'Hoja de Trabajo para listado'!$DE$153:$DE$1048576,0),MATCH((CUADRO!L$4&amp;$E940),'Hoja de Trabajo para listado'!$DE$151:$DG$151,0)),0)+IFERROR(INDEX('Hoja de Trabajo para listado'!$CD$155:$DC$1048576,MATCH($A940,'Hoja de Trabajo para listado'!$CD$155:$CD$1048576,0),MATCH((CUADRO!L$4&amp;$E940),'Hoja de Trabajo para listado'!$CD$151:$DC$151,0)),0)</f>
        <v>0</v>
      </c>
      <c r="M940" s="243">
        <f ca="1">+IFERROR(INDEX('Hoja de Trabajo para listado'!$A$155:$Z$1048576,MATCH($A940,'Hoja de Trabajo para listado'!$A$155:$A$1048576,0),MATCH((CUADRO!M$4&amp;$E940),'Hoja de Trabajo para listado'!$A$151:$Z$151,0)),0)+IFERROR(INDEX('Hoja de Trabajo para listado'!$AB$155:$BA$1048576,MATCH($A940,'Hoja de Trabajo para listado'!$AB$155:$AB$1048576,0),MATCH((CUADRO!M$4&amp;$E940),'Hoja de Trabajo para listado'!$AB$151:$BA$151,0)),0)+IFERROR(INDEX('Hoja de Trabajo para listado'!$BC$155:$CB$1048576,MATCH($A940,'Hoja de Trabajo para listado'!$BC$155:$BC$1048576,0),MATCH((CUADRO!M$4&amp;$E940),'Hoja de Trabajo para listado'!$BC$151:$CB$151,0)),0)+IFERROR(INDEX('Hoja de Trabajo para listado'!$DE$153:$DG$274,MATCH($A940,'Hoja de Trabajo para listado'!$DE$153:$DE$1048576,0),MATCH((CUADRO!M$4&amp;$E940),'Hoja de Trabajo para listado'!$DE$151:$DG$151,0)),0)+IFERROR(INDEX('Hoja de Trabajo para listado'!$CD$155:$DC$1048576,MATCH($A940,'Hoja de Trabajo para listado'!$CD$155:$CD$1048576,0),MATCH((CUADRO!M$4&amp;$E940),'Hoja de Trabajo para listado'!$CD$151:$DC$151,0)),0)</f>
        <v>0</v>
      </c>
      <c r="N940" s="243">
        <f ca="1">+IFERROR(INDEX('Hoja de Trabajo para listado'!$A$155:$Z$1048576,MATCH($A940,'Hoja de Trabajo para listado'!$A$155:$A$1048576,0),MATCH((CUADRO!N$4&amp;$E940),'Hoja de Trabajo para listado'!$A$151:$Z$151,0)),0)+IFERROR(INDEX('Hoja de Trabajo para listado'!$AB$155:$BA$1048576,MATCH($A940,'Hoja de Trabajo para listado'!$AB$155:$AB$1048576,0),MATCH((CUADRO!N$4&amp;$E940),'Hoja de Trabajo para listado'!$AB$151:$BA$151,0)),0)+IFERROR(INDEX('Hoja de Trabajo para listado'!$BC$155:$CB$1048576,MATCH($A940,'Hoja de Trabajo para listado'!$BC$155:$BC$1048576,0),MATCH((CUADRO!N$4&amp;$E940),'Hoja de Trabajo para listado'!$BC$151:$CB$151,0)),0)+IFERROR(INDEX('Hoja de Trabajo para listado'!$DE$153:$DG$274,MATCH($A940,'Hoja de Trabajo para listado'!$DE$153:$DE$1048576,0),MATCH((CUADRO!N$4&amp;$E940),'Hoja de Trabajo para listado'!$DE$151:$DG$151,0)),0)+IFERROR(INDEX('Hoja de Trabajo para listado'!$CD$155:$DC$1048576,MATCH($A940,'Hoja de Trabajo para listado'!$CD$155:$CD$1048576,0),MATCH((CUADRO!N$4&amp;$E940),'Hoja de Trabajo para listado'!$CD$151:$DC$151,0)),0)</f>
        <v>0</v>
      </c>
      <c r="O940" s="243">
        <f ca="1">+IFERROR(INDEX('Hoja de Trabajo para listado'!$A$155:$Z$1048576,MATCH($A940,'Hoja de Trabajo para listado'!$A$155:$A$1048576,0),MATCH((CUADRO!O$4&amp;$E940),'Hoja de Trabajo para listado'!$A$151:$Z$151,0)),0)+IFERROR(INDEX('Hoja de Trabajo para listado'!$AB$155:$BA$1048576,MATCH($A940,'Hoja de Trabajo para listado'!$AB$155:$AB$1048576,0),MATCH((CUADRO!O$4&amp;$E940),'Hoja de Trabajo para listado'!$AB$151:$BA$151,0)),0)+IFERROR(INDEX('Hoja de Trabajo para listado'!$BC$155:$CB$1048576,MATCH($A940,'Hoja de Trabajo para listado'!$BC$155:$BC$1048576,0),MATCH((CUADRO!O$4&amp;$E940),'Hoja de Trabajo para listado'!$BC$151:$CB$151,0)),0)+IFERROR(INDEX('Hoja de Trabajo para listado'!$DE$153:$DG$274,MATCH($A940,'Hoja de Trabajo para listado'!$DE$153:$DE$1048576,0),MATCH((CUADRO!O$4&amp;$E940),'Hoja de Trabajo para listado'!$DE$151:$DG$151,0)),0)+IFERROR(INDEX('Hoja de Trabajo para listado'!$CD$155:$DC$1048576,MATCH($A940,'Hoja de Trabajo para listado'!$CD$155:$CD$1048576,0),MATCH((CUADRO!O$4&amp;$E940),'Hoja de Trabajo para listado'!$CD$151:$DC$151,0)),0)</f>
        <v>0</v>
      </c>
      <c r="P940" s="243">
        <f ca="1">+IFERROR(INDEX('Hoja de Trabajo para listado'!$A$155:$Z$1048576,MATCH($A940,'Hoja de Trabajo para listado'!$A$155:$A$1048576,0),MATCH((CUADRO!P$4&amp;$E940),'Hoja de Trabajo para listado'!$A$151:$Z$151,0)),0)+IFERROR(INDEX('Hoja de Trabajo para listado'!$AB$155:$BA$1048576,MATCH($A940,'Hoja de Trabajo para listado'!$AB$155:$AB$1048576,0),MATCH((CUADRO!P$4&amp;$E940),'Hoja de Trabajo para listado'!$AB$151:$BA$151,0)),0)+IFERROR(INDEX('Hoja de Trabajo para listado'!$BC$155:$CB$1048576,MATCH($A940,'Hoja de Trabajo para listado'!$BC$155:$BC$1048576,0),MATCH((CUADRO!P$4&amp;$E940),'Hoja de Trabajo para listado'!$BC$151:$CB$151,0)),0)+IFERROR(INDEX('Hoja de Trabajo para listado'!$DE$153:$DG$274,MATCH($A940,'Hoja de Trabajo para listado'!$DE$153:$DE$1048576,0),MATCH((CUADRO!P$4&amp;$E940),'Hoja de Trabajo para listado'!$DE$151:$DG$151,0)),0)+IFERROR(INDEX('Hoja de Trabajo para listado'!$CD$155:$DC$1048576,MATCH($A940,'Hoja de Trabajo para listado'!$CD$155:$CD$1048576,0),MATCH((CUADRO!P$4&amp;$E940),'Hoja de Trabajo para listado'!$CD$151:$DC$151,0)),0)</f>
        <v>0</v>
      </c>
      <c r="Q940" s="243">
        <f ca="1">+IFERROR(INDEX('Hoja de Trabajo para listado'!$A$155:$Z$1048576,MATCH($A940,'Hoja de Trabajo para listado'!$A$155:$A$1048576,0),MATCH((CUADRO!Q$4&amp;$E940),'Hoja de Trabajo para listado'!$A$151:$Z$151,0)),0)+IFERROR(INDEX('Hoja de Trabajo para listado'!$AB$155:$BA$1048576,MATCH($A940,'Hoja de Trabajo para listado'!$AB$155:$AB$1048576,0),MATCH((CUADRO!Q$4&amp;$E940),'Hoja de Trabajo para listado'!$AB$151:$BA$151,0)),0)+IFERROR(INDEX('Hoja de Trabajo para listado'!$BC$155:$CB$1048576,MATCH($A940,'Hoja de Trabajo para listado'!$BC$155:$BC$1048576,0),MATCH((CUADRO!Q$4&amp;$E940),'Hoja de Trabajo para listado'!$BC$151:$CB$151,0)),0)+IFERROR(INDEX('Hoja de Trabajo para listado'!$DE$153:$DG$274,MATCH($A940,'Hoja de Trabajo para listado'!$DE$153:$DE$1048576,0),MATCH((CUADRO!Q$4&amp;$E940),'Hoja de Trabajo para listado'!$DE$151:$DG$151,0)),0)+IFERROR(INDEX('Hoja de Trabajo para listado'!$CD$155:$DC$1048576,MATCH($A940,'Hoja de Trabajo para listado'!$CD$155:$CD$1048576,0),MATCH((CUADRO!Q$4&amp;$E940),'Hoja de Trabajo para listado'!$CD$151:$DC$151,0)),0)</f>
        <v>0</v>
      </c>
      <c r="R940" s="243">
        <f t="shared" ca="1" si="35"/>
        <v>0</v>
      </c>
      <c r="S940" s="256">
        <f ca="1">+R939+R940</f>
        <v>0</v>
      </c>
      <c r="T940" s="243">
        <f ca="1">+S940</f>
        <v>0</v>
      </c>
      <c r="U940" s="242">
        <f t="shared" si="36"/>
        <v>2</v>
      </c>
      <c r="V940" s="327" t="str">
        <f>+VLOOKUP(A940,bd_lista!$A$3:$E$592,5,FALSE)</f>
        <v>Gobiernos Autonomos Municipales</v>
      </c>
      <c r="W940" s="398"/>
      <c r="X940" s="240">
        <f>+VLOOKUP(A940,[4]Sheet1!$A$13:$D$744,4,FALSE)</f>
        <v>0</v>
      </c>
      <c r="Y940" s="240" t="e">
        <f>+VLOOKUP(X940,bd_lista!$A$3:$C$592,3,FALSE)</f>
        <v>#N/A</v>
      </c>
      <c r="Z940" s="288"/>
      <c r="AA940" s="289"/>
    </row>
    <row r="941" spans="1:27" customFormat="1" ht="15" hidden="1" customHeight="1">
      <c r="A941" s="32">
        <v>1702</v>
      </c>
      <c r="B941" s="393">
        <f>+A941</f>
        <v>1702</v>
      </c>
      <c r="C941" s="245" t="str">
        <f>+VLOOKUP(A941,bd_lista!$A$3:$C$592,3,FALSE)</f>
        <v>Gobierno Autónomo Municipal de Cotoca</v>
      </c>
      <c r="D941" s="395" t="str">
        <f>+C941</f>
        <v>Gobierno Autónomo Municipal de Cotoca</v>
      </c>
      <c r="E941" s="240" t="s">
        <v>1303</v>
      </c>
      <c r="F941" s="241">
        <f ca="1">+IFERROR(INDEX('Hoja de Trabajo para listado'!$A$155:$Z$1048576,MATCH($A941,'Hoja de Trabajo para listado'!$A$155:$A$1048576,0),MATCH((CUADRO!F$4&amp;$E941),'Hoja de Trabajo para listado'!$A$151:$Z$151,0)),0)+IFERROR(INDEX('Hoja de Trabajo para listado'!$AB$155:$BA$1048576,MATCH($A941,'Hoja de Trabajo para listado'!$AB$155:$AB$1048576,0),MATCH((CUADRO!F$4&amp;$E941),'Hoja de Trabajo para listado'!$AB$151:$BA$151,0)),0)+IFERROR(INDEX('Hoja de Trabajo para listado'!$BC$155:$CB$1048576,MATCH($A941,'Hoja de Trabajo para listado'!$BC$155:$BC$1048576,0),MATCH((CUADRO!F$4&amp;$E941),'Hoja de Trabajo para listado'!$BC$151:$CB$151,0)),0)+IFERROR(INDEX('Hoja de Trabajo para listado'!$DE$153:$DG$274,MATCH($A941,'Hoja de Trabajo para listado'!$DE$153:$DE$1048576,0),MATCH((CUADRO!F$4&amp;$E941),'Hoja de Trabajo para listado'!$DE$151:$DG$151,0)),0)+IFERROR(INDEX('Hoja de Trabajo para listado'!$CD$155:$DC$1048576,MATCH($A941,'Hoja de Trabajo para listado'!$CD$155:$CD$1048576,0),MATCH((CUADRO!F$4&amp;$E941),'Hoja de Trabajo para listado'!$CD$151:$DC$151,0)),0)</f>
        <v>0</v>
      </c>
      <c r="G941" s="241">
        <f ca="1">+IFERROR(INDEX('Hoja de Trabajo para listado'!$A$155:$Z$1048576,MATCH($A941,'Hoja de Trabajo para listado'!$A$155:$A$1048576,0),MATCH((CUADRO!G$4&amp;$E941),'Hoja de Trabajo para listado'!$A$151:$Z$151,0)),0)+IFERROR(INDEX('Hoja de Trabajo para listado'!$AB$155:$BA$1048576,MATCH($A941,'Hoja de Trabajo para listado'!$AB$155:$AB$1048576,0),MATCH((CUADRO!G$4&amp;$E941),'Hoja de Trabajo para listado'!$AB$151:$BA$151,0)),0)+IFERROR(INDEX('Hoja de Trabajo para listado'!$BC$155:$CB$1048576,MATCH($A941,'Hoja de Trabajo para listado'!$BC$155:$BC$1048576,0),MATCH((CUADRO!G$4&amp;$E941),'Hoja de Trabajo para listado'!$BC$151:$CB$151,0)),0)+IFERROR(INDEX('Hoja de Trabajo para listado'!$DE$153:$DG$274,MATCH($A941,'Hoja de Trabajo para listado'!$DE$153:$DE$1048576,0),MATCH((CUADRO!G$4&amp;$E941),'Hoja de Trabajo para listado'!$DE$151:$DG$151,0)),0)+IFERROR(INDEX('Hoja de Trabajo para listado'!$CD$155:$DC$1048576,MATCH($A941,'Hoja de Trabajo para listado'!$CD$155:$CD$1048576,0),MATCH((CUADRO!G$4&amp;$E941),'Hoja de Trabajo para listado'!$CD$151:$DC$151,0)),0)</f>
        <v>0</v>
      </c>
      <c r="H941" s="241">
        <f ca="1">+IFERROR(INDEX('Hoja de Trabajo para listado'!$A$155:$Z$1048576,MATCH($A941,'Hoja de Trabajo para listado'!$A$155:$A$1048576,0),MATCH((CUADRO!H$4&amp;$E941),'Hoja de Trabajo para listado'!$A$151:$Z$151,0)),0)+IFERROR(INDEX('Hoja de Trabajo para listado'!$AB$155:$BA$1048576,MATCH($A941,'Hoja de Trabajo para listado'!$AB$155:$AB$1048576,0),MATCH((CUADRO!H$4&amp;$E941),'Hoja de Trabajo para listado'!$AB$151:$BA$151,0)),0)+IFERROR(INDEX('Hoja de Trabajo para listado'!$BC$155:$CB$1048576,MATCH($A941,'Hoja de Trabajo para listado'!$BC$155:$BC$1048576,0),MATCH((CUADRO!H$4&amp;$E941),'Hoja de Trabajo para listado'!$BC$151:$CB$151,0)),0)+IFERROR(INDEX('Hoja de Trabajo para listado'!$DE$153:$DG$274,MATCH($A941,'Hoja de Trabajo para listado'!$DE$153:$DE$1048576,0),MATCH((CUADRO!H$4&amp;$E941),'Hoja de Trabajo para listado'!$DE$151:$DG$151,0)),0)+IFERROR(INDEX('Hoja de Trabajo para listado'!$CD$155:$DC$1048576,MATCH($A941,'Hoja de Trabajo para listado'!$CD$155:$CD$1048576,0),MATCH((CUADRO!H$4&amp;$E941),'Hoja de Trabajo para listado'!$CD$151:$DC$151,0)),0)</f>
        <v>0</v>
      </c>
      <c r="I941" s="241">
        <f ca="1">+IFERROR(INDEX('Hoja de Trabajo para listado'!$A$155:$Z$1048576,MATCH($A941,'Hoja de Trabajo para listado'!$A$155:$A$1048576,0),MATCH((CUADRO!I$4&amp;$E941),'Hoja de Trabajo para listado'!$A$151:$Z$151,0)),0)+IFERROR(INDEX('Hoja de Trabajo para listado'!$AB$155:$BA$1048576,MATCH($A941,'Hoja de Trabajo para listado'!$AB$155:$AB$1048576,0),MATCH((CUADRO!I$4&amp;$E941),'Hoja de Trabajo para listado'!$AB$151:$BA$151,0)),0)+IFERROR(INDEX('Hoja de Trabajo para listado'!$BC$155:$CB$1048576,MATCH($A941,'Hoja de Trabajo para listado'!$BC$155:$BC$1048576,0),MATCH((CUADRO!I$4&amp;$E941),'Hoja de Trabajo para listado'!$BC$151:$CB$151,0)),0)+IFERROR(INDEX('Hoja de Trabajo para listado'!$DE$153:$DG$274,MATCH($A941,'Hoja de Trabajo para listado'!$DE$153:$DE$1048576,0),MATCH((CUADRO!I$4&amp;$E941),'Hoja de Trabajo para listado'!$DE$151:$DG$151,0)),0)+IFERROR(INDEX('Hoja de Trabajo para listado'!$CD$155:$DC$1048576,MATCH($A941,'Hoja de Trabajo para listado'!$CD$155:$CD$1048576,0),MATCH((CUADRO!I$4&amp;$E941),'Hoja de Trabajo para listado'!$CD$151:$DC$151,0)),0)</f>
        <v>0</v>
      </c>
      <c r="J941" s="241">
        <f ca="1">+IFERROR(INDEX('Hoja de Trabajo para listado'!$A$155:$Z$1048576,MATCH($A941,'Hoja de Trabajo para listado'!$A$155:$A$1048576,0),MATCH((CUADRO!J$4&amp;$E941),'Hoja de Trabajo para listado'!$A$151:$Z$151,0)),0)+IFERROR(INDEX('Hoja de Trabajo para listado'!$AB$155:$BA$1048576,MATCH($A941,'Hoja de Trabajo para listado'!$AB$155:$AB$1048576,0),MATCH((CUADRO!J$4&amp;$E941),'Hoja de Trabajo para listado'!$AB$151:$BA$151,0)),0)+IFERROR(INDEX('Hoja de Trabajo para listado'!$BC$155:$CB$1048576,MATCH($A941,'Hoja de Trabajo para listado'!$BC$155:$BC$1048576,0),MATCH((CUADRO!J$4&amp;$E941),'Hoja de Trabajo para listado'!$BC$151:$CB$151,0)),0)+IFERROR(INDEX('Hoja de Trabajo para listado'!$DE$153:$DG$274,MATCH($A941,'Hoja de Trabajo para listado'!$DE$153:$DE$1048576,0),MATCH((CUADRO!J$4&amp;$E941),'Hoja de Trabajo para listado'!$DE$151:$DG$151,0)),0)+IFERROR(INDEX('Hoja de Trabajo para listado'!$CD$155:$DC$1048576,MATCH($A941,'Hoja de Trabajo para listado'!$CD$155:$CD$1048576,0),MATCH((CUADRO!J$4&amp;$E941),'Hoja de Trabajo para listado'!$CD$151:$DC$151,0)),0)</f>
        <v>0</v>
      </c>
      <c r="K941" s="241">
        <f ca="1">+IFERROR(INDEX('Hoja de Trabajo para listado'!$A$155:$Z$1048576,MATCH($A941,'Hoja de Trabajo para listado'!$A$155:$A$1048576,0),MATCH((CUADRO!K$4&amp;$E941),'Hoja de Trabajo para listado'!$A$151:$Z$151,0)),0)+IFERROR(INDEX('Hoja de Trabajo para listado'!$AB$155:$BA$1048576,MATCH($A941,'Hoja de Trabajo para listado'!$AB$155:$AB$1048576,0),MATCH((CUADRO!K$4&amp;$E941),'Hoja de Trabajo para listado'!$AB$151:$BA$151,0)),0)+IFERROR(INDEX('Hoja de Trabajo para listado'!$BC$155:$CB$1048576,MATCH($A941,'Hoja de Trabajo para listado'!$BC$155:$BC$1048576,0),MATCH((CUADRO!K$4&amp;$E941),'Hoja de Trabajo para listado'!$BC$151:$CB$151,0)),0)+IFERROR(INDEX('Hoja de Trabajo para listado'!$DE$153:$DG$274,MATCH($A941,'Hoja de Trabajo para listado'!$DE$153:$DE$1048576,0),MATCH((CUADRO!K$4&amp;$E941),'Hoja de Trabajo para listado'!$DE$151:$DG$151,0)),0)+IFERROR(INDEX('Hoja de Trabajo para listado'!$CD$155:$DC$1048576,MATCH($A941,'Hoja de Trabajo para listado'!$CD$155:$CD$1048576,0),MATCH((CUADRO!K$4&amp;$E941),'Hoja de Trabajo para listado'!$CD$151:$DC$151,0)),0)</f>
        <v>0</v>
      </c>
      <c r="L941" s="241">
        <f ca="1">+IFERROR(INDEX('Hoja de Trabajo para listado'!$A$155:$Z$1048576,MATCH($A941,'Hoja de Trabajo para listado'!$A$155:$A$1048576,0),MATCH((CUADRO!L$4&amp;$E941),'Hoja de Trabajo para listado'!$A$151:$Z$151,0)),0)+IFERROR(INDEX('Hoja de Trabajo para listado'!$AB$155:$BA$1048576,MATCH($A941,'Hoja de Trabajo para listado'!$AB$155:$AB$1048576,0),MATCH((CUADRO!L$4&amp;$E941),'Hoja de Trabajo para listado'!$AB$151:$BA$151,0)),0)+IFERROR(INDEX('Hoja de Trabajo para listado'!$BC$155:$CB$1048576,MATCH($A941,'Hoja de Trabajo para listado'!$BC$155:$BC$1048576,0),MATCH((CUADRO!L$4&amp;$E941),'Hoja de Trabajo para listado'!$BC$151:$CB$151,0)),0)+IFERROR(INDEX('Hoja de Trabajo para listado'!$DE$153:$DG$274,MATCH($A941,'Hoja de Trabajo para listado'!$DE$153:$DE$1048576,0),MATCH((CUADRO!L$4&amp;$E941),'Hoja de Trabajo para listado'!$DE$151:$DG$151,0)),0)+IFERROR(INDEX('Hoja de Trabajo para listado'!$CD$155:$DC$1048576,MATCH($A941,'Hoja de Trabajo para listado'!$CD$155:$CD$1048576,0),MATCH((CUADRO!L$4&amp;$E941),'Hoja de Trabajo para listado'!$CD$151:$DC$151,0)),0)</f>
        <v>0</v>
      </c>
      <c r="M941" s="241">
        <f ca="1">+IFERROR(INDEX('Hoja de Trabajo para listado'!$A$155:$Z$1048576,MATCH($A941,'Hoja de Trabajo para listado'!$A$155:$A$1048576,0),MATCH((CUADRO!M$4&amp;$E941),'Hoja de Trabajo para listado'!$A$151:$Z$151,0)),0)+IFERROR(INDEX('Hoja de Trabajo para listado'!$AB$155:$BA$1048576,MATCH($A941,'Hoja de Trabajo para listado'!$AB$155:$AB$1048576,0),MATCH((CUADRO!M$4&amp;$E941),'Hoja de Trabajo para listado'!$AB$151:$BA$151,0)),0)+IFERROR(INDEX('Hoja de Trabajo para listado'!$BC$155:$CB$1048576,MATCH($A941,'Hoja de Trabajo para listado'!$BC$155:$BC$1048576,0),MATCH((CUADRO!M$4&amp;$E941),'Hoja de Trabajo para listado'!$BC$151:$CB$151,0)),0)+IFERROR(INDEX('Hoja de Trabajo para listado'!$DE$153:$DG$274,MATCH($A941,'Hoja de Trabajo para listado'!$DE$153:$DE$1048576,0),MATCH((CUADRO!M$4&amp;$E941),'Hoja de Trabajo para listado'!$DE$151:$DG$151,0)),0)+IFERROR(INDEX('Hoja de Trabajo para listado'!$CD$155:$DC$1048576,MATCH($A941,'Hoja de Trabajo para listado'!$CD$155:$CD$1048576,0),MATCH((CUADRO!M$4&amp;$E941),'Hoja de Trabajo para listado'!$CD$151:$DC$151,0)),0)</f>
        <v>0</v>
      </c>
      <c r="N941" s="241">
        <f ca="1">+IFERROR(INDEX('Hoja de Trabajo para listado'!$A$155:$Z$1048576,MATCH($A941,'Hoja de Trabajo para listado'!$A$155:$A$1048576,0),MATCH((CUADRO!N$4&amp;$E941),'Hoja de Trabajo para listado'!$A$151:$Z$151,0)),0)+IFERROR(INDEX('Hoja de Trabajo para listado'!$AB$155:$BA$1048576,MATCH($A941,'Hoja de Trabajo para listado'!$AB$155:$AB$1048576,0),MATCH((CUADRO!N$4&amp;$E941),'Hoja de Trabajo para listado'!$AB$151:$BA$151,0)),0)+IFERROR(INDEX('Hoja de Trabajo para listado'!$BC$155:$CB$1048576,MATCH($A941,'Hoja de Trabajo para listado'!$BC$155:$BC$1048576,0),MATCH((CUADRO!N$4&amp;$E941),'Hoja de Trabajo para listado'!$BC$151:$CB$151,0)),0)+IFERROR(INDEX('Hoja de Trabajo para listado'!$DE$153:$DG$274,MATCH($A941,'Hoja de Trabajo para listado'!$DE$153:$DE$1048576,0),MATCH((CUADRO!N$4&amp;$E941),'Hoja de Trabajo para listado'!$DE$151:$DG$151,0)),0)+IFERROR(INDEX('Hoja de Trabajo para listado'!$CD$155:$DC$1048576,MATCH($A941,'Hoja de Trabajo para listado'!$CD$155:$CD$1048576,0),MATCH((CUADRO!N$4&amp;$E941),'Hoja de Trabajo para listado'!$CD$151:$DC$151,0)),0)</f>
        <v>0</v>
      </c>
      <c r="O941" s="241">
        <f ca="1">+IFERROR(INDEX('Hoja de Trabajo para listado'!$A$155:$Z$1048576,MATCH($A941,'Hoja de Trabajo para listado'!$A$155:$A$1048576,0),MATCH((CUADRO!O$4&amp;$E941),'Hoja de Trabajo para listado'!$A$151:$Z$151,0)),0)+IFERROR(INDEX('Hoja de Trabajo para listado'!$AB$155:$BA$1048576,MATCH($A941,'Hoja de Trabajo para listado'!$AB$155:$AB$1048576,0),MATCH((CUADRO!O$4&amp;$E941),'Hoja de Trabajo para listado'!$AB$151:$BA$151,0)),0)+IFERROR(INDEX('Hoja de Trabajo para listado'!$BC$155:$CB$1048576,MATCH($A941,'Hoja de Trabajo para listado'!$BC$155:$BC$1048576,0),MATCH((CUADRO!O$4&amp;$E941),'Hoja de Trabajo para listado'!$BC$151:$CB$151,0)),0)+IFERROR(INDEX('Hoja de Trabajo para listado'!$DE$153:$DG$274,MATCH($A941,'Hoja de Trabajo para listado'!$DE$153:$DE$1048576,0),MATCH((CUADRO!O$4&amp;$E941),'Hoja de Trabajo para listado'!$DE$151:$DG$151,0)),0)+IFERROR(INDEX('Hoja de Trabajo para listado'!$CD$155:$DC$1048576,MATCH($A941,'Hoja de Trabajo para listado'!$CD$155:$CD$1048576,0),MATCH((CUADRO!O$4&amp;$E941),'Hoja de Trabajo para listado'!$CD$151:$DC$151,0)),0)</f>
        <v>0</v>
      </c>
      <c r="P941" s="241">
        <f ca="1">+IFERROR(INDEX('Hoja de Trabajo para listado'!$A$155:$Z$1048576,MATCH($A941,'Hoja de Trabajo para listado'!$A$155:$A$1048576,0),MATCH((CUADRO!P$4&amp;$E941),'Hoja de Trabajo para listado'!$A$151:$Z$151,0)),0)+IFERROR(INDEX('Hoja de Trabajo para listado'!$AB$155:$BA$1048576,MATCH($A941,'Hoja de Trabajo para listado'!$AB$155:$AB$1048576,0),MATCH((CUADRO!P$4&amp;$E941),'Hoja de Trabajo para listado'!$AB$151:$BA$151,0)),0)+IFERROR(INDEX('Hoja de Trabajo para listado'!$BC$155:$CB$1048576,MATCH($A941,'Hoja de Trabajo para listado'!$BC$155:$BC$1048576,0),MATCH((CUADRO!P$4&amp;$E941),'Hoja de Trabajo para listado'!$BC$151:$CB$151,0)),0)+IFERROR(INDEX('Hoja de Trabajo para listado'!$DE$153:$DG$274,MATCH($A941,'Hoja de Trabajo para listado'!$DE$153:$DE$1048576,0),MATCH((CUADRO!P$4&amp;$E941),'Hoja de Trabajo para listado'!$DE$151:$DG$151,0)),0)+IFERROR(INDEX('Hoja de Trabajo para listado'!$CD$155:$DC$1048576,MATCH($A941,'Hoja de Trabajo para listado'!$CD$155:$CD$1048576,0),MATCH((CUADRO!P$4&amp;$E941),'Hoja de Trabajo para listado'!$CD$151:$DC$151,0)),0)</f>
        <v>0</v>
      </c>
      <c r="Q941" s="241">
        <f ca="1">+IFERROR(INDEX('Hoja de Trabajo para listado'!$A$155:$Z$1048576,MATCH($A941,'Hoja de Trabajo para listado'!$A$155:$A$1048576,0),MATCH((CUADRO!Q$4&amp;$E941),'Hoja de Trabajo para listado'!$A$151:$Z$151,0)),0)+IFERROR(INDEX('Hoja de Trabajo para listado'!$AB$155:$BA$1048576,MATCH($A941,'Hoja de Trabajo para listado'!$AB$155:$AB$1048576,0),MATCH((CUADRO!Q$4&amp;$E941),'Hoja de Trabajo para listado'!$AB$151:$BA$151,0)),0)+IFERROR(INDEX('Hoja de Trabajo para listado'!$BC$155:$CB$1048576,MATCH($A941,'Hoja de Trabajo para listado'!$BC$155:$BC$1048576,0),MATCH((CUADRO!Q$4&amp;$E941),'Hoja de Trabajo para listado'!$BC$151:$CB$151,0)),0)+IFERROR(INDEX('Hoja de Trabajo para listado'!$DE$153:$DG$274,MATCH($A941,'Hoja de Trabajo para listado'!$DE$153:$DE$1048576,0),MATCH((CUADRO!Q$4&amp;$E941),'Hoja de Trabajo para listado'!$DE$151:$DG$151,0)),0)+IFERROR(INDEX('Hoja de Trabajo para listado'!$CD$155:$DC$1048576,MATCH($A941,'Hoja de Trabajo para listado'!$CD$155:$CD$1048576,0),MATCH((CUADRO!Q$4&amp;$E941),'Hoja de Trabajo para listado'!$CD$151:$DC$151,0)),0)</f>
        <v>0</v>
      </c>
      <c r="R941" s="241">
        <f t="shared" ca="1" si="35"/>
        <v>0</v>
      </c>
      <c r="S941" s="247"/>
      <c r="T941" s="241">
        <f ca="1">+T942</f>
        <v>0</v>
      </c>
      <c r="U941" s="240">
        <f t="shared" si="36"/>
        <v>1</v>
      </c>
      <c r="V941" s="327" t="str">
        <f>+VLOOKUP(A941,bd_lista!$A$3:$E$592,5,FALSE)</f>
        <v>Gobiernos Autonomos Municipales</v>
      </c>
      <c r="W941" s="397" t="str">
        <f>+V941</f>
        <v>Gobiernos Autonomos Municipales</v>
      </c>
      <c r="X941" s="240">
        <f>+VLOOKUP(A941,[4]Sheet1!$A$13:$D$744,4,FALSE)</f>
        <v>0</v>
      </c>
      <c r="Y941" s="240" t="e">
        <f>+VLOOKUP(X941,bd_lista!$A$3:$C$592,3,FALSE)</f>
        <v>#N/A</v>
      </c>
      <c r="Z941" s="290">
        <f>+X941</f>
        <v>0</v>
      </c>
      <c r="AA941" s="291" t="e">
        <f>+Y941</f>
        <v>#N/A</v>
      </c>
    </row>
    <row r="942" spans="1:27" customFormat="1" ht="15" hidden="1" customHeight="1">
      <c r="A942" s="32">
        <v>1702</v>
      </c>
      <c r="B942" s="394"/>
      <c r="C942" s="245" t="str">
        <f>+VLOOKUP(A942,bd_lista!$A$3:$C$592,3,FALSE)</f>
        <v>Gobierno Autónomo Municipal de Cotoca</v>
      </c>
      <c r="D942" s="396"/>
      <c r="E942" s="242" t="s">
        <v>1304</v>
      </c>
      <c r="F942" s="243">
        <f ca="1">+IFERROR(INDEX('Hoja de Trabajo para listado'!$A$155:$Z$1048576,MATCH($A942,'Hoja de Trabajo para listado'!$A$155:$A$1048576,0),MATCH((CUADRO!F$4&amp;$E942),'Hoja de Trabajo para listado'!$A$151:$Z$151,0)),0)+IFERROR(INDEX('Hoja de Trabajo para listado'!$AB$155:$BA$1048576,MATCH($A942,'Hoja de Trabajo para listado'!$AB$155:$AB$1048576,0),MATCH((CUADRO!F$4&amp;$E942),'Hoja de Trabajo para listado'!$AB$151:$BA$151,0)),0)+IFERROR(INDEX('Hoja de Trabajo para listado'!$BC$155:$CB$1048576,MATCH($A942,'Hoja de Trabajo para listado'!$BC$155:$BC$1048576,0),MATCH((CUADRO!F$4&amp;$E942),'Hoja de Trabajo para listado'!$BC$151:$CB$151,0)),0)+IFERROR(INDEX('Hoja de Trabajo para listado'!$DE$153:$DG$274,MATCH($A942,'Hoja de Trabajo para listado'!$DE$153:$DE$1048576,0),MATCH((CUADRO!F$4&amp;$E942),'Hoja de Trabajo para listado'!$DE$151:$DG$151,0)),0)+IFERROR(INDEX('Hoja de Trabajo para listado'!$CD$155:$DC$1048576,MATCH($A942,'Hoja de Trabajo para listado'!$CD$155:$CD$1048576,0),MATCH((CUADRO!F$4&amp;$E942),'Hoja de Trabajo para listado'!$CD$151:$DC$151,0)),0)</f>
        <v>0</v>
      </c>
      <c r="G942" s="243">
        <f ca="1">+IFERROR(INDEX('Hoja de Trabajo para listado'!$A$155:$Z$1048576,MATCH($A942,'Hoja de Trabajo para listado'!$A$155:$A$1048576,0),MATCH((CUADRO!G$4&amp;$E942),'Hoja de Trabajo para listado'!$A$151:$Z$151,0)),0)+IFERROR(INDEX('Hoja de Trabajo para listado'!$AB$155:$BA$1048576,MATCH($A942,'Hoja de Trabajo para listado'!$AB$155:$AB$1048576,0),MATCH((CUADRO!G$4&amp;$E942),'Hoja de Trabajo para listado'!$AB$151:$BA$151,0)),0)+IFERROR(INDEX('Hoja de Trabajo para listado'!$BC$155:$CB$1048576,MATCH($A942,'Hoja de Trabajo para listado'!$BC$155:$BC$1048576,0),MATCH((CUADRO!G$4&amp;$E942),'Hoja de Trabajo para listado'!$BC$151:$CB$151,0)),0)+IFERROR(INDEX('Hoja de Trabajo para listado'!$DE$153:$DG$274,MATCH($A942,'Hoja de Trabajo para listado'!$DE$153:$DE$1048576,0),MATCH((CUADRO!G$4&amp;$E942),'Hoja de Trabajo para listado'!$DE$151:$DG$151,0)),0)+IFERROR(INDEX('Hoja de Trabajo para listado'!$CD$155:$DC$1048576,MATCH($A942,'Hoja de Trabajo para listado'!$CD$155:$CD$1048576,0),MATCH((CUADRO!G$4&amp;$E942),'Hoja de Trabajo para listado'!$CD$151:$DC$151,0)),0)</f>
        <v>0</v>
      </c>
      <c r="H942" s="243">
        <f ca="1">+IFERROR(INDEX('Hoja de Trabajo para listado'!$A$155:$Z$1048576,MATCH($A942,'Hoja de Trabajo para listado'!$A$155:$A$1048576,0),MATCH((CUADRO!H$4&amp;$E942),'Hoja de Trabajo para listado'!$A$151:$Z$151,0)),0)+IFERROR(INDEX('Hoja de Trabajo para listado'!$AB$155:$BA$1048576,MATCH($A942,'Hoja de Trabajo para listado'!$AB$155:$AB$1048576,0),MATCH((CUADRO!H$4&amp;$E942),'Hoja de Trabajo para listado'!$AB$151:$BA$151,0)),0)+IFERROR(INDEX('Hoja de Trabajo para listado'!$BC$155:$CB$1048576,MATCH($A942,'Hoja de Trabajo para listado'!$BC$155:$BC$1048576,0),MATCH((CUADRO!H$4&amp;$E942),'Hoja de Trabajo para listado'!$BC$151:$CB$151,0)),0)+IFERROR(INDEX('Hoja de Trabajo para listado'!$DE$153:$DG$274,MATCH($A942,'Hoja de Trabajo para listado'!$DE$153:$DE$1048576,0),MATCH((CUADRO!H$4&amp;$E942),'Hoja de Trabajo para listado'!$DE$151:$DG$151,0)),0)+IFERROR(INDEX('Hoja de Trabajo para listado'!$CD$155:$DC$1048576,MATCH($A942,'Hoja de Trabajo para listado'!$CD$155:$CD$1048576,0),MATCH((CUADRO!H$4&amp;$E942),'Hoja de Trabajo para listado'!$CD$151:$DC$151,0)),0)</f>
        <v>0</v>
      </c>
      <c r="I942" s="243">
        <f ca="1">+IFERROR(INDEX('Hoja de Trabajo para listado'!$A$155:$Z$1048576,MATCH($A942,'Hoja de Trabajo para listado'!$A$155:$A$1048576,0),MATCH((CUADRO!I$4&amp;$E942),'Hoja de Trabajo para listado'!$A$151:$Z$151,0)),0)+IFERROR(INDEX('Hoja de Trabajo para listado'!$AB$155:$BA$1048576,MATCH($A942,'Hoja de Trabajo para listado'!$AB$155:$AB$1048576,0),MATCH((CUADRO!I$4&amp;$E942),'Hoja de Trabajo para listado'!$AB$151:$BA$151,0)),0)+IFERROR(INDEX('Hoja de Trabajo para listado'!$BC$155:$CB$1048576,MATCH($A942,'Hoja de Trabajo para listado'!$BC$155:$BC$1048576,0),MATCH((CUADRO!I$4&amp;$E942),'Hoja de Trabajo para listado'!$BC$151:$CB$151,0)),0)+IFERROR(INDEX('Hoja de Trabajo para listado'!$DE$153:$DG$274,MATCH($A942,'Hoja de Trabajo para listado'!$DE$153:$DE$1048576,0),MATCH((CUADRO!I$4&amp;$E942),'Hoja de Trabajo para listado'!$DE$151:$DG$151,0)),0)+IFERROR(INDEX('Hoja de Trabajo para listado'!$CD$155:$DC$1048576,MATCH($A942,'Hoja de Trabajo para listado'!$CD$155:$CD$1048576,0),MATCH((CUADRO!I$4&amp;$E942),'Hoja de Trabajo para listado'!$CD$151:$DC$151,0)),0)</f>
        <v>0</v>
      </c>
      <c r="J942" s="243">
        <f ca="1">+IFERROR(INDEX('Hoja de Trabajo para listado'!$A$155:$Z$1048576,MATCH($A942,'Hoja de Trabajo para listado'!$A$155:$A$1048576,0),MATCH((CUADRO!J$4&amp;$E942),'Hoja de Trabajo para listado'!$A$151:$Z$151,0)),0)+IFERROR(INDEX('Hoja de Trabajo para listado'!$AB$155:$BA$1048576,MATCH($A942,'Hoja de Trabajo para listado'!$AB$155:$AB$1048576,0),MATCH((CUADRO!J$4&amp;$E942),'Hoja de Trabajo para listado'!$AB$151:$BA$151,0)),0)+IFERROR(INDEX('Hoja de Trabajo para listado'!$BC$155:$CB$1048576,MATCH($A942,'Hoja de Trabajo para listado'!$BC$155:$BC$1048576,0),MATCH((CUADRO!J$4&amp;$E942),'Hoja de Trabajo para listado'!$BC$151:$CB$151,0)),0)+IFERROR(INDEX('Hoja de Trabajo para listado'!$DE$153:$DG$274,MATCH($A942,'Hoja de Trabajo para listado'!$DE$153:$DE$1048576,0),MATCH((CUADRO!J$4&amp;$E942),'Hoja de Trabajo para listado'!$DE$151:$DG$151,0)),0)+IFERROR(INDEX('Hoja de Trabajo para listado'!$CD$155:$DC$1048576,MATCH($A942,'Hoja de Trabajo para listado'!$CD$155:$CD$1048576,0),MATCH((CUADRO!J$4&amp;$E942),'Hoja de Trabajo para listado'!$CD$151:$DC$151,0)),0)</f>
        <v>0</v>
      </c>
      <c r="K942" s="243">
        <f ca="1">+IFERROR(INDEX('Hoja de Trabajo para listado'!$A$155:$Z$1048576,MATCH($A942,'Hoja de Trabajo para listado'!$A$155:$A$1048576,0),MATCH((CUADRO!K$4&amp;$E942),'Hoja de Trabajo para listado'!$A$151:$Z$151,0)),0)+IFERROR(INDEX('Hoja de Trabajo para listado'!$AB$155:$BA$1048576,MATCH($A942,'Hoja de Trabajo para listado'!$AB$155:$AB$1048576,0),MATCH((CUADRO!K$4&amp;$E942),'Hoja de Trabajo para listado'!$AB$151:$BA$151,0)),0)+IFERROR(INDEX('Hoja de Trabajo para listado'!$BC$155:$CB$1048576,MATCH($A942,'Hoja de Trabajo para listado'!$BC$155:$BC$1048576,0),MATCH((CUADRO!K$4&amp;$E942),'Hoja de Trabajo para listado'!$BC$151:$CB$151,0)),0)+IFERROR(INDEX('Hoja de Trabajo para listado'!$DE$153:$DG$274,MATCH($A942,'Hoja de Trabajo para listado'!$DE$153:$DE$1048576,0),MATCH((CUADRO!K$4&amp;$E942),'Hoja de Trabajo para listado'!$DE$151:$DG$151,0)),0)+IFERROR(INDEX('Hoja de Trabajo para listado'!$CD$155:$DC$1048576,MATCH($A942,'Hoja de Trabajo para listado'!$CD$155:$CD$1048576,0),MATCH((CUADRO!K$4&amp;$E942),'Hoja de Trabajo para listado'!$CD$151:$DC$151,0)),0)</f>
        <v>0</v>
      </c>
      <c r="L942" s="243">
        <f ca="1">+IFERROR(INDEX('Hoja de Trabajo para listado'!$A$155:$Z$1048576,MATCH($A942,'Hoja de Trabajo para listado'!$A$155:$A$1048576,0),MATCH((CUADRO!L$4&amp;$E942),'Hoja de Trabajo para listado'!$A$151:$Z$151,0)),0)+IFERROR(INDEX('Hoja de Trabajo para listado'!$AB$155:$BA$1048576,MATCH($A942,'Hoja de Trabajo para listado'!$AB$155:$AB$1048576,0),MATCH((CUADRO!L$4&amp;$E942),'Hoja de Trabajo para listado'!$AB$151:$BA$151,0)),0)+IFERROR(INDEX('Hoja de Trabajo para listado'!$BC$155:$CB$1048576,MATCH($A942,'Hoja de Trabajo para listado'!$BC$155:$BC$1048576,0),MATCH((CUADRO!L$4&amp;$E942),'Hoja de Trabajo para listado'!$BC$151:$CB$151,0)),0)+IFERROR(INDEX('Hoja de Trabajo para listado'!$DE$153:$DG$274,MATCH($A942,'Hoja de Trabajo para listado'!$DE$153:$DE$1048576,0),MATCH((CUADRO!L$4&amp;$E942),'Hoja de Trabajo para listado'!$DE$151:$DG$151,0)),0)+IFERROR(INDEX('Hoja de Trabajo para listado'!$CD$155:$DC$1048576,MATCH($A942,'Hoja de Trabajo para listado'!$CD$155:$CD$1048576,0),MATCH((CUADRO!L$4&amp;$E942),'Hoja de Trabajo para listado'!$CD$151:$DC$151,0)),0)</f>
        <v>0</v>
      </c>
      <c r="M942" s="243">
        <f ca="1">+IFERROR(INDEX('Hoja de Trabajo para listado'!$A$155:$Z$1048576,MATCH($A942,'Hoja de Trabajo para listado'!$A$155:$A$1048576,0),MATCH((CUADRO!M$4&amp;$E942),'Hoja de Trabajo para listado'!$A$151:$Z$151,0)),0)+IFERROR(INDEX('Hoja de Trabajo para listado'!$AB$155:$BA$1048576,MATCH($A942,'Hoja de Trabajo para listado'!$AB$155:$AB$1048576,0),MATCH((CUADRO!M$4&amp;$E942),'Hoja de Trabajo para listado'!$AB$151:$BA$151,0)),0)+IFERROR(INDEX('Hoja de Trabajo para listado'!$BC$155:$CB$1048576,MATCH($A942,'Hoja de Trabajo para listado'!$BC$155:$BC$1048576,0),MATCH((CUADRO!M$4&amp;$E942),'Hoja de Trabajo para listado'!$BC$151:$CB$151,0)),0)+IFERROR(INDEX('Hoja de Trabajo para listado'!$DE$153:$DG$274,MATCH($A942,'Hoja de Trabajo para listado'!$DE$153:$DE$1048576,0),MATCH((CUADRO!M$4&amp;$E942),'Hoja de Trabajo para listado'!$DE$151:$DG$151,0)),0)+IFERROR(INDEX('Hoja de Trabajo para listado'!$CD$155:$DC$1048576,MATCH($A942,'Hoja de Trabajo para listado'!$CD$155:$CD$1048576,0),MATCH((CUADRO!M$4&amp;$E942),'Hoja de Trabajo para listado'!$CD$151:$DC$151,0)),0)</f>
        <v>0</v>
      </c>
      <c r="N942" s="243">
        <f ca="1">+IFERROR(INDEX('Hoja de Trabajo para listado'!$A$155:$Z$1048576,MATCH($A942,'Hoja de Trabajo para listado'!$A$155:$A$1048576,0),MATCH((CUADRO!N$4&amp;$E942),'Hoja de Trabajo para listado'!$A$151:$Z$151,0)),0)+IFERROR(INDEX('Hoja de Trabajo para listado'!$AB$155:$BA$1048576,MATCH($A942,'Hoja de Trabajo para listado'!$AB$155:$AB$1048576,0),MATCH((CUADRO!N$4&amp;$E942),'Hoja de Trabajo para listado'!$AB$151:$BA$151,0)),0)+IFERROR(INDEX('Hoja de Trabajo para listado'!$BC$155:$CB$1048576,MATCH($A942,'Hoja de Trabajo para listado'!$BC$155:$BC$1048576,0),MATCH((CUADRO!N$4&amp;$E942),'Hoja de Trabajo para listado'!$BC$151:$CB$151,0)),0)+IFERROR(INDEX('Hoja de Trabajo para listado'!$DE$153:$DG$274,MATCH($A942,'Hoja de Trabajo para listado'!$DE$153:$DE$1048576,0),MATCH((CUADRO!N$4&amp;$E942),'Hoja de Trabajo para listado'!$DE$151:$DG$151,0)),0)+IFERROR(INDEX('Hoja de Trabajo para listado'!$CD$155:$DC$1048576,MATCH($A942,'Hoja de Trabajo para listado'!$CD$155:$CD$1048576,0),MATCH((CUADRO!N$4&amp;$E942),'Hoja de Trabajo para listado'!$CD$151:$DC$151,0)),0)</f>
        <v>0</v>
      </c>
      <c r="O942" s="243">
        <f ca="1">+IFERROR(INDEX('Hoja de Trabajo para listado'!$A$155:$Z$1048576,MATCH($A942,'Hoja de Trabajo para listado'!$A$155:$A$1048576,0),MATCH((CUADRO!O$4&amp;$E942),'Hoja de Trabajo para listado'!$A$151:$Z$151,0)),0)+IFERROR(INDEX('Hoja de Trabajo para listado'!$AB$155:$BA$1048576,MATCH($A942,'Hoja de Trabajo para listado'!$AB$155:$AB$1048576,0),MATCH((CUADRO!O$4&amp;$E942),'Hoja de Trabajo para listado'!$AB$151:$BA$151,0)),0)+IFERROR(INDEX('Hoja de Trabajo para listado'!$BC$155:$CB$1048576,MATCH($A942,'Hoja de Trabajo para listado'!$BC$155:$BC$1048576,0),MATCH((CUADRO!O$4&amp;$E942),'Hoja de Trabajo para listado'!$BC$151:$CB$151,0)),0)+IFERROR(INDEX('Hoja de Trabajo para listado'!$DE$153:$DG$274,MATCH($A942,'Hoja de Trabajo para listado'!$DE$153:$DE$1048576,0),MATCH((CUADRO!O$4&amp;$E942),'Hoja de Trabajo para listado'!$DE$151:$DG$151,0)),0)+IFERROR(INDEX('Hoja de Trabajo para listado'!$CD$155:$DC$1048576,MATCH($A942,'Hoja de Trabajo para listado'!$CD$155:$CD$1048576,0),MATCH((CUADRO!O$4&amp;$E942),'Hoja de Trabajo para listado'!$CD$151:$DC$151,0)),0)</f>
        <v>0</v>
      </c>
      <c r="P942" s="243">
        <f ca="1">+IFERROR(INDEX('Hoja de Trabajo para listado'!$A$155:$Z$1048576,MATCH($A942,'Hoja de Trabajo para listado'!$A$155:$A$1048576,0),MATCH((CUADRO!P$4&amp;$E942),'Hoja de Trabajo para listado'!$A$151:$Z$151,0)),0)+IFERROR(INDEX('Hoja de Trabajo para listado'!$AB$155:$BA$1048576,MATCH($A942,'Hoja de Trabajo para listado'!$AB$155:$AB$1048576,0),MATCH((CUADRO!P$4&amp;$E942),'Hoja de Trabajo para listado'!$AB$151:$BA$151,0)),0)+IFERROR(INDEX('Hoja de Trabajo para listado'!$BC$155:$CB$1048576,MATCH($A942,'Hoja de Trabajo para listado'!$BC$155:$BC$1048576,0),MATCH((CUADRO!P$4&amp;$E942),'Hoja de Trabajo para listado'!$BC$151:$CB$151,0)),0)+IFERROR(INDEX('Hoja de Trabajo para listado'!$DE$153:$DG$274,MATCH($A942,'Hoja de Trabajo para listado'!$DE$153:$DE$1048576,0),MATCH((CUADRO!P$4&amp;$E942),'Hoja de Trabajo para listado'!$DE$151:$DG$151,0)),0)+IFERROR(INDEX('Hoja de Trabajo para listado'!$CD$155:$DC$1048576,MATCH($A942,'Hoja de Trabajo para listado'!$CD$155:$CD$1048576,0),MATCH((CUADRO!P$4&amp;$E942),'Hoja de Trabajo para listado'!$CD$151:$DC$151,0)),0)</f>
        <v>0</v>
      </c>
      <c r="Q942" s="243">
        <f ca="1">+IFERROR(INDEX('Hoja de Trabajo para listado'!$A$155:$Z$1048576,MATCH($A942,'Hoja de Trabajo para listado'!$A$155:$A$1048576,0),MATCH((CUADRO!Q$4&amp;$E942),'Hoja de Trabajo para listado'!$A$151:$Z$151,0)),0)+IFERROR(INDEX('Hoja de Trabajo para listado'!$AB$155:$BA$1048576,MATCH($A942,'Hoja de Trabajo para listado'!$AB$155:$AB$1048576,0),MATCH((CUADRO!Q$4&amp;$E942),'Hoja de Trabajo para listado'!$AB$151:$BA$151,0)),0)+IFERROR(INDEX('Hoja de Trabajo para listado'!$BC$155:$CB$1048576,MATCH($A942,'Hoja de Trabajo para listado'!$BC$155:$BC$1048576,0),MATCH((CUADRO!Q$4&amp;$E942),'Hoja de Trabajo para listado'!$BC$151:$CB$151,0)),0)+IFERROR(INDEX('Hoja de Trabajo para listado'!$DE$153:$DG$274,MATCH($A942,'Hoja de Trabajo para listado'!$DE$153:$DE$1048576,0),MATCH((CUADRO!Q$4&amp;$E942),'Hoja de Trabajo para listado'!$DE$151:$DG$151,0)),0)+IFERROR(INDEX('Hoja de Trabajo para listado'!$CD$155:$DC$1048576,MATCH($A942,'Hoja de Trabajo para listado'!$CD$155:$CD$1048576,0),MATCH((CUADRO!Q$4&amp;$E942),'Hoja de Trabajo para listado'!$CD$151:$DC$151,0)),0)</f>
        <v>0</v>
      </c>
      <c r="R942" s="243">
        <f t="shared" ca="1" si="35"/>
        <v>0</v>
      </c>
      <c r="S942" s="256">
        <f ca="1">+R941+R942</f>
        <v>0</v>
      </c>
      <c r="T942" s="243">
        <f ca="1">+S942</f>
        <v>0</v>
      </c>
      <c r="U942" s="242">
        <f t="shared" si="36"/>
        <v>2</v>
      </c>
      <c r="V942" s="327" t="str">
        <f>+VLOOKUP(A942,bd_lista!$A$3:$E$592,5,FALSE)</f>
        <v>Gobiernos Autonomos Municipales</v>
      </c>
      <c r="W942" s="398"/>
      <c r="X942" s="240">
        <f>+VLOOKUP(A942,[4]Sheet1!$A$13:$D$744,4,FALSE)</f>
        <v>0</v>
      </c>
      <c r="Y942" s="240" t="e">
        <f>+VLOOKUP(X942,bd_lista!$A$3:$C$592,3,FALSE)</f>
        <v>#N/A</v>
      </c>
      <c r="Z942" s="288"/>
      <c r="AA942" s="289"/>
    </row>
    <row r="943" spans="1:27" customFormat="1" ht="15" hidden="1" customHeight="1">
      <c r="A943" s="32">
        <v>1703</v>
      </c>
      <c r="B943" s="393">
        <f>+A943</f>
        <v>1703</v>
      </c>
      <c r="C943" s="245" t="str">
        <f>+VLOOKUP(A943,bd_lista!$A$3:$C$592,3,FALSE)</f>
        <v>Gobierno Autónomo Municipal de Porongo (Ayacucho)</v>
      </c>
      <c r="D943" s="395" t="str">
        <f>+C943</f>
        <v>Gobierno Autónomo Municipal de Porongo (Ayacucho)</v>
      </c>
      <c r="E943" s="240" t="s">
        <v>1303</v>
      </c>
      <c r="F943" s="241">
        <f ca="1">+IFERROR(INDEX('Hoja de Trabajo para listado'!$A$155:$Z$1048576,MATCH($A943,'Hoja de Trabajo para listado'!$A$155:$A$1048576,0),MATCH((CUADRO!F$4&amp;$E943),'Hoja de Trabajo para listado'!$A$151:$Z$151,0)),0)+IFERROR(INDEX('Hoja de Trabajo para listado'!$AB$155:$BA$1048576,MATCH($A943,'Hoja de Trabajo para listado'!$AB$155:$AB$1048576,0),MATCH((CUADRO!F$4&amp;$E943),'Hoja de Trabajo para listado'!$AB$151:$BA$151,0)),0)+IFERROR(INDEX('Hoja de Trabajo para listado'!$BC$155:$CB$1048576,MATCH($A943,'Hoja de Trabajo para listado'!$BC$155:$BC$1048576,0),MATCH((CUADRO!F$4&amp;$E943),'Hoja de Trabajo para listado'!$BC$151:$CB$151,0)),0)+IFERROR(INDEX('Hoja de Trabajo para listado'!$DE$153:$DG$274,MATCH($A943,'Hoja de Trabajo para listado'!$DE$153:$DE$1048576,0),MATCH((CUADRO!F$4&amp;$E943),'Hoja de Trabajo para listado'!$DE$151:$DG$151,0)),0)+IFERROR(INDEX('Hoja de Trabajo para listado'!$CD$155:$DC$1048576,MATCH($A943,'Hoja de Trabajo para listado'!$CD$155:$CD$1048576,0),MATCH((CUADRO!F$4&amp;$E943),'Hoja de Trabajo para listado'!$CD$151:$DC$151,0)),0)</f>
        <v>0</v>
      </c>
      <c r="G943" s="241">
        <f ca="1">+IFERROR(INDEX('Hoja de Trabajo para listado'!$A$155:$Z$1048576,MATCH($A943,'Hoja de Trabajo para listado'!$A$155:$A$1048576,0),MATCH((CUADRO!G$4&amp;$E943),'Hoja de Trabajo para listado'!$A$151:$Z$151,0)),0)+IFERROR(INDEX('Hoja de Trabajo para listado'!$AB$155:$BA$1048576,MATCH($A943,'Hoja de Trabajo para listado'!$AB$155:$AB$1048576,0),MATCH((CUADRO!G$4&amp;$E943),'Hoja de Trabajo para listado'!$AB$151:$BA$151,0)),0)+IFERROR(INDEX('Hoja de Trabajo para listado'!$BC$155:$CB$1048576,MATCH($A943,'Hoja de Trabajo para listado'!$BC$155:$BC$1048576,0),MATCH((CUADRO!G$4&amp;$E943),'Hoja de Trabajo para listado'!$BC$151:$CB$151,0)),0)+IFERROR(INDEX('Hoja de Trabajo para listado'!$DE$153:$DG$274,MATCH($A943,'Hoja de Trabajo para listado'!$DE$153:$DE$1048576,0),MATCH((CUADRO!G$4&amp;$E943),'Hoja de Trabajo para listado'!$DE$151:$DG$151,0)),0)+IFERROR(INDEX('Hoja de Trabajo para listado'!$CD$155:$DC$1048576,MATCH($A943,'Hoja de Trabajo para listado'!$CD$155:$CD$1048576,0),MATCH((CUADRO!G$4&amp;$E943),'Hoja de Trabajo para listado'!$CD$151:$DC$151,0)),0)</f>
        <v>0</v>
      </c>
      <c r="H943" s="241">
        <f ca="1">+IFERROR(INDEX('Hoja de Trabajo para listado'!$A$155:$Z$1048576,MATCH($A943,'Hoja de Trabajo para listado'!$A$155:$A$1048576,0),MATCH((CUADRO!H$4&amp;$E943),'Hoja de Trabajo para listado'!$A$151:$Z$151,0)),0)+IFERROR(INDEX('Hoja de Trabajo para listado'!$AB$155:$BA$1048576,MATCH($A943,'Hoja de Trabajo para listado'!$AB$155:$AB$1048576,0),MATCH((CUADRO!H$4&amp;$E943),'Hoja de Trabajo para listado'!$AB$151:$BA$151,0)),0)+IFERROR(INDEX('Hoja de Trabajo para listado'!$BC$155:$CB$1048576,MATCH($A943,'Hoja de Trabajo para listado'!$BC$155:$BC$1048576,0),MATCH((CUADRO!H$4&amp;$E943),'Hoja de Trabajo para listado'!$BC$151:$CB$151,0)),0)+IFERROR(INDEX('Hoja de Trabajo para listado'!$DE$153:$DG$274,MATCH($A943,'Hoja de Trabajo para listado'!$DE$153:$DE$1048576,0),MATCH((CUADRO!H$4&amp;$E943),'Hoja de Trabajo para listado'!$DE$151:$DG$151,0)),0)+IFERROR(INDEX('Hoja de Trabajo para listado'!$CD$155:$DC$1048576,MATCH($A943,'Hoja de Trabajo para listado'!$CD$155:$CD$1048576,0),MATCH((CUADRO!H$4&amp;$E943),'Hoja de Trabajo para listado'!$CD$151:$DC$151,0)),0)</f>
        <v>0</v>
      </c>
      <c r="I943" s="241">
        <f ca="1">+IFERROR(INDEX('Hoja de Trabajo para listado'!$A$155:$Z$1048576,MATCH($A943,'Hoja de Trabajo para listado'!$A$155:$A$1048576,0),MATCH((CUADRO!I$4&amp;$E943),'Hoja de Trabajo para listado'!$A$151:$Z$151,0)),0)+IFERROR(INDEX('Hoja de Trabajo para listado'!$AB$155:$BA$1048576,MATCH($A943,'Hoja de Trabajo para listado'!$AB$155:$AB$1048576,0),MATCH((CUADRO!I$4&amp;$E943),'Hoja de Trabajo para listado'!$AB$151:$BA$151,0)),0)+IFERROR(INDEX('Hoja de Trabajo para listado'!$BC$155:$CB$1048576,MATCH($A943,'Hoja de Trabajo para listado'!$BC$155:$BC$1048576,0),MATCH((CUADRO!I$4&amp;$E943),'Hoja de Trabajo para listado'!$BC$151:$CB$151,0)),0)+IFERROR(INDEX('Hoja de Trabajo para listado'!$DE$153:$DG$274,MATCH($A943,'Hoja de Trabajo para listado'!$DE$153:$DE$1048576,0),MATCH((CUADRO!I$4&amp;$E943),'Hoja de Trabajo para listado'!$DE$151:$DG$151,0)),0)+IFERROR(INDEX('Hoja de Trabajo para listado'!$CD$155:$DC$1048576,MATCH($A943,'Hoja de Trabajo para listado'!$CD$155:$CD$1048576,0),MATCH((CUADRO!I$4&amp;$E943),'Hoja de Trabajo para listado'!$CD$151:$DC$151,0)),0)</f>
        <v>0</v>
      </c>
      <c r="J943" s="241">
        <f ca="1">+IFERROR(INDEX('Hoja de Trabajo para listado'!$A$155:$Z$1048576,MATCH($A943,'Hoja de Trabajo para listado'!$A$155:$A$1048576,0),MATCH((CUADRO!J$4&amp;$E943),'Hoja de Trabajo para listado'!$A$151:$Z$151,0)),0)+IFERROR(INDEX('Hoja de Trabajo para listado'!$AB$155:$BA$1048576,MATCH($A943,'Hoja de Trabajo para listado'!$AB$155:$AB$1048576,0),MATCH((CUADRO!J$4&amp;$E943),'Hoja de Trabajo para listado'!$AB$151:$BA$151,0)),0)+IFERROR(INDEX('Hoja de Trabajo para listado'!$BC$155:$CB$1048576,MATCH($A943,'Hoja de Trabajo para listado'!$BC$155:$BC$1048576,0),MATCH((CUADRO!J$4&amp;$E943),'Hoja de Trabajo para listado'!$BC$151:$CB$151,0)),0)+IFERROR(INDEX('Hoja de Trabajo para listado'!$DE$153:$DG$274,MATCH($A943,'Hoja de Trabajo para listado'!$DE$153:$DE$1048576,0),MATCH((CUADRO!J$4&amp;$E943),'Hoja de Trabajo para listado'!$DE$151:$DG$151,0)),0)+IFERROR(INDEX('Hoja de Trabajo para listado'!$CD$155:$DC$1048576,MATCH($A943,'Hoja de Trabajo para listado'!$CD$155:$CD$1048576,0),MATCH((CUADRO!J$4&amp;$E943),'Hoja de Trabajo para listado'!$CD$151:$DC$151,0)),0)</f>
        <v>0</v>
      </c>
      <c r="K943" s="241">
        <f ca="1">+IFERROR(INDEX('Hoja de Trabajo para listado'!$A$155:$Z$1048576,MATCH($A943,'Hoja de Trabajo para listado'!$A$155:$A$1048576,0),MATCH((CUADRO!K$4&amp;$E943),'Hoja de Trabajo para listado'!$A$151:$Z$151,0)),0)+IFERROR(INDEX('Hoja de Trabajo para listado'!$AB$155:$BA$1048576,MATCH($A943,'Hoja de Trabajo para listado'!$AB$155:$AB$1048576,0),MATCH((CUADRO!K$4&amp;$E943),'Hoja de Trabajo para listado'!$AB$151:$BA$151,0)),0)+IFERROR(INDEX('Hoja de Trabajo para listado'!$BC$155:$CB$1048576,MATCH($A943,'Hoja de Trabajo para listado'!$BC$155:$BC$1048576,0),MATCH((CUADRO!K$4&amp;$E943),'Hoja de Trabajo para listado'!$BC$151:$CB$151,0)),0)+IFERROR(INDEX('Hoja de Trabajo para listado'!$DE$153:$DG$274,MATCH($A943,'Hoja de Trabajo para listado'!$DE$153:$DE$1048576,0),MATCH((CUADRO!K$4&amp;$E943),'Hoja de Trabajo para listado'!$DE$151:$DG$151,0)),0)+IFERROR(INDEX('Hoja de Trabajo para listado'!$CD$155:$DC$1048576,MATCH($A943,'Hoja de Trabajo para listado'!$CD$155:$CD$1048576,0),MATCH((CUADRO!K$4&amp;$E943),'Hoja de Trabajo para listado'!$CD$151:$DC$151,0)),0)</f>
        <v>0</v>
      </c>
      <c r="L943" s="241">
        <f ca="1">+IFERROR(INDEX('Hoja de Trabajo para listado'!$A$155:$Z$1048576,MATCH($A943,'Hoja de Trabajo para listado'!$A$155:$A$1048576,0),MATCH((CUADRO!L$4&amp;$E943),'Hoja de Trabajo para listado'!$A$151:$Z$151,0)),0)+IFERROR(INDEX('Hoja de Trabajo para listado'!$AB$155:$BA$1048576,MATCH($A943,'Hoja de Trabajo para listado'!$AB$155:$AB$1048576,0),MATCH((CUADRO!L$4&amp;$E943),'Hoja de Trabajo para listado'!$AB$151:$BA$151,0)),0)+IFERROR(INDEX('Hoja de Trabajo para listado'!$BC$155:$CB$1048576,MATCH($A943,'Hoja de Trabajo para listado'!$BC$155:$BC$1048576,0),MATCH((CUADRO!L$4&amp;$E943),'Hoja de Trabajo para listado'!$BC$151:$CB$151,0)),0)+IFERROR(INDEX('Hoja de Trabajo para listado'!$DE$153:$DG$274,MATCH($A943,'Hoja de Trabajo para listado'!$DE$153:$DE$1048576,0),MATCH((CUADRO!L$4&amp;$E943),'Hoja de Trabajo para listado'!$DE$151:$DG$151,0)),0)+IFERROR(INDEX('Hoja de Trabajo para listado'!$CD$155:$DC$1048576,MATCH($A943,'Hoja de Trabajo para listado'!$CD$155:$CD$1048576,0),MATCH((CUADRO!L$4&amp;$E943),'Hoja de Trabajo para listado'!$CD$151:$DC$151,0)),0)</f>
        <v>0</v>
      </c>
      <c r="M943" s="241">
        <f ca="1">+IFERROR(INDEX('Hoja de Trabajo para listado'!$A$155:$Z$1048576,MATCH($A943,'Hoja de Trabajo para listado'!$A$155:$A$1048576,0),MATCH((CUADRO!M$4&amp;$E943),'Hoja de Trabajo para listado'!$A$151:$Z$151,0)),0)+IFERROR(INDEX('Hoja de Trabajo para listado'!$AB$155:$BA$1048576,MATCH($A943,'Hoja de Trabajo para listado'!$AB$155:$AB$1048576,0),MATCH((CUADRO!M$4&amp;$E943),'Hoja de Trabajo para listado'!$AB$151:$BA$151,0)),0)+IFERROR(INDEX('Hoja de Trabajo para listado'!$BC$155:$CB$1048576,MATCH($A943,'Hoja de Trabajo para listado'!$BC$155:$BC$1048576,0),MATCH((CUADRO!M$4&amp;$E943),'Hoja de Trabajo para listado'!$BC$151:$CB$151,0)),0)+IFERROR(INDEX('Hoja de Trabajo para listado'!$DE$153:$DG$274,MATCH($A943,'Hoja de Trabajo para listado'!$DE$153:$DE$1048576,0),MATCH((CUADRO!M$4&amp;$E943),'Hoja de Trabajo para listado'!$DE$151:$DG$151,0)),0)+IFERROR(INDEX('Hoja de Trabajo para listado'!$CD$155:$DC$1048576,MATCH($A943,'Hoja de Trabajo para listado'!$CD$155:$CD$1048576,0),MATCH((CUADRO!M$4&amp;$E943),'Hoja de Trabajo para listado'!$CD$151:$DC$151,0)),0)</f>
        <v>0</v>
      </c>
      <c r="N943" s="241">
        <f ca="1">+IFERROR(INDEX('Hoja de Trabajo para listado'!$A$155:$Z$1048576,MATCH($A943,'Hoja de Trabajo para listado'!$A$155:$A$1048576,0),MATCH((CUADRO!N$4&amp;$E943),'Hoja de Trabajo para listado'!$A$151:$Z$151,0)),0)+IFERROR(INDEX('Hoja de Trabajo para listado'!$AB$155:$BA$1048576,MATCH($A943,'Hoja de Trabajo para listado'!$AB$155:$AB$1048576,0),MATCH((CUADRO!N$4&amp;$E943),'Hoja de Trabajo para listado'!$AB$151:$BA$151,0)),0)+IFERROR(INDEX('Hoja de Trabajo para listado'!$BC$155:$CB$1048576,MATCH($A943,'Hoja de Trabajo para listado'!$BC$155:$BC$1048576,0),MATCH((CUADRO!N$4&amp;$E943),'Hoja de Trabajo para listado'!$BC$151:$CB$151,0)),0)+IFERROR(INDEX('Hoja de Trabajo para listado'!$DE$153:$DG$274,MATCH($A943,'Hoja de Trabajo para listado'!$DE$153:$DE$1048576,0),MATCH((CUADRO!N$4&amp;$E943),'Hoja de Trabajo para listado'!$DE$151:$DG$151,0)),0)+IFERROR(INDEX('Hoja de Trabajo para listado'!$CD$155:$DC$1048576,MATCH($A943,'Hoja de Trabajo para listado'!$CD$155:$CD$1048576,0),MATCH((CUADRO!N$4&amp;$E943),'Hoja de Trabajo para listado'!$CD$151:$DC$151,0)),0)</f>
        <v>0</v>
      </c>
      <c r="O943" s="241">
        <f ca="1">+IFERROR(INDEX('Hoja de Trabajo para listado'!$A$155:$Z$1048576,MATCH($A943,'Hoja de Trabajo para listado'!$A$155:$A$1048576,0),MATCH((CUADRO!O$4&amp;$E943),'Hoja de Trabajo para listado'!$A$151:$Z$151,0)),0)+IFERROR(INDEX('Hoja de Trabajo para listado'!$AB$155:$BA$1048576,MATCH($A943,'Hoja de Trabajo para listado'!$AB$155:$AB$1048576,0),MATCH((CUADRO!O$4&amp;$E943),'Hoja de Trabajo para listado'!$AB$151:$BA$151,0)),0)+IFERROR(INDEX('Hoja de Trabajo para listado'!$BC$155:$CB$1048576,MATCH($A943,'Hoja de Trabajo para listado'!$BC$155:$BC$1048576,0),MATCH((CUADRO!O$4&amp;$E943),'Hoja de Trabajo para listado'!$BC$151:$CB$151,0)),0)+IFERROR(INDEX('Hoja de Trabajo para listado'!$DE$153:$DG$274,MATCH($A943,'Hoja de Trabajo para listado'!$DE$153:$DE$1048576,0),MATCH((CUADRO!O$4&amp;$E943),'Hoja de Trabajo para listado'!$DE$151:$DG$151,0)),0)+IFERROR(INDEX('Hoja de Trabajo para listado'!$CD$155:$DC$1048576,MATCH($A943,'Hoja de Trabajo para listado'!$CD$155:$CD$1048576,0),MATCH((CUADRO!O$4&amp;$E943),'Hoja de Trabajo para listado'!$CD$151:$DC$151,0)),0)</f>
        <v>0</v>
      </c>
      <c r="P943" s="241">
        <f ca="1">+IFERROR(INDEX('Hoja de Trabajo para listado'!$A$155:$Z$1048576,MATCH($A943,'Hoja de Trabajo para listado'!$A$155:$A$1048576,0),MATCH((CUADRO!P$4&amp;$E943),'Hoja de Trabajo para listado'!$A$151:$Z$151,0)),0)+IFERROR(INDEX('Hoja de Trabajo para listado'!$AB$155:$BA$1048576,MATCH($A943,'Hoja de Trabajo para listado'!$AB$155:$AB$1048576,0),MATCH((CUADRO!P$4&amp;$E943),'Hoja de Trabajo para listado'!$AB$151:$BA$151,0)),0)+IFERROR(INDEX('Hoja de Trabajo para listado'!$BC$155:$CB$1048576,MATCH($A943,'Hoja de Trabajo para listado'!$BC$155:$BC$1048576,0),MATCH((CUADRO!P$4&amp;$E943),'Hoja de Trabajo para listado'!$BC$151:$CB$151,0)),0)+IFERROR(INDEX('Hoja de Trabajo para listado'!$DE$153:$DG$274,MATCH($A943,'Hoja de Trabajo para listado'!$DE$153:$DE$1048576,0),MATCH((CUADRO!P$4&amp;$E943),'Hoja de Trabajo para listado'!$DE$151:$DG$151,0)),0)+IFERROR(INDEX('Hoja de Trabajo para listado'!$CD$155:$DC$1048576,MATCH($A943,'Hoja de Trabajo para listado'!$CD$155:$CD$1048576,0),MATCH((CUADRO!P$4&amp;$E943),'Hoja de Trabajo para listado'!$CD$151:$DC$151,0)),0)</f>
        <v>0</v>
      </c>
      <c r="Q943" s="241">
        <f ca="1">+IFERROR(INDEX('Hoja de Trabajo para listado'!$A$155:$Z$1048576,MATCH($A943,'Hoja de Trabajo para listado'!$A$155:$A$1048576,0),MATCH((CUADRO!Q$4&amp;$E943),'Hoja de Trabajo para listado'!$A$151:$Z$151,0)),0)+IFERROR(INDEX('Hoja de Trabajo para listado'!$AB$155:$BA$1048576,MATCH($A943,'Hoja de Trabajo para listado'!$AB$155:$AB$1048576,0),MATCH((CUADRO!Q$4&amp;$E943),'Hoja de Trabajo para listado'!$AB$151:$BA$151,0)),0)+IFERROR(INDEX('Hoja de Trabajo para listado'!$BC$155:$CB$1048576,MATCH($A943,'Hoja de Trabajo para listado'!$BC$155:$BC$1048576,0),MATCH((CUADRO!Q$4&amp;$E943),'Hoja de Trabajo para listado'!$BC$151:$CB$151,0)),0)+IFERROR(INDEX('Hoja de Trabajo para listado'!$DE$153:$DG$274,MATCH($A943,'Hoja de Trabajo para listado'!$DE$153:$DE$1048576,0),MATCH((CUADRO!Q$4&amp;$E943),'Hoja de Trabajo para listado'!$DE$151:$DG$151,0)),0)+IFERROR(INDEX('Hoja de Trabajo para listado'!$CD$155:$DC$1048576,MATCH($A943,'Hoja de Trabajo para listado'!$CD$155:$CD$1048576,0),MATCH((CUADRO!Q$4&amp;$E943),'Hoja de Trabajo para listado'!$CD$151:$DC$151,0)),0)</f>
        <v>0</v>
      </c>
      <c r="R943" s="241">
        <f t="shared" ca="1" si="35"/>
        <v>0</v>
      </c>
      <c r="S943" s="247"/>
      <c r="T943" s="241">
        <f ca="1">+T944</f>
        <v>0</v>
      </c>
      <c r="U943" s="240">
        <f t="shared" si="36"/>
        <v>1</v>
      </c>
      <c r="V943" s="327" t="str">
        <f>+VLOOKUP(A943,bd_lista!$A$3:$E$592,5,FALSE)</f>
        <v>Gobiernos Autonomos Municipales</v>
      </c>
      <c r="W943" s="397" t="str">
        <f>+V943</f>
        <v>Gobiernos Autonomos Municipales</v>
      </c>
      <c r="X943" s="240">
        <f>+VLOOKUP(A943,[4]Sheet1!$A$13:$D$744,4,FALSE)</f>
        <v>0</v>
      </c>
      <c r="Y943" s="240" t="e">
        <f>+VLOOKUP(X943,bd_lista!$A$3:$C$592,3,FALSE)</f>
        <v>#N/A</v>
      </c>
      <c r="Z943" s="290">
        <f>+X943</f>
        <v>0</v>
      </c>
      <c r="AA943" s="291" t="e">
        <f>+Y943</f>
        <v>#N/A</v>
      </c>
    </row>
    <row r="944" spans="1:27" customFormat="1" ht="15" hidden="1" customHeight="1">
      <c r="A944" s="32">
        <v>1703</v>
      </c>
      <c r="B944" s="394"/>
      <c r="C944" s="245" t="str">
        <f>+VLOOKUP(A944,bd_lista!$A$3:$C$592,3,FALSE)</f>
        <v>Gobierno Autónomo Municipal de Porongo (Ayacucho)</v>
      </c>
      <c r="D944" s="396"/>
      <c r="E944" s="242" t="s">
        <v>1304</v>
      </c>
      <c r="F944" s="243">
        <f ca="1">+IFERROR(INDEX('Hoja de Trabajo para listado'!$A$155:$Z$1048576,MATCH($A944,'Hoja de Trabajo para listado'!$A$155:$A$1048576,0),MATCH((CUADRO!F$4&amp;$E944),'Hoja de Trabajo para listado'!$A$151:$Z$151,0)),0)+IFERROR(INDEX('Hoja de Trabajo para listado'!$AB$155:$BA$1048576,MATCH($A944,'Hoja de Trabajo para listado'!$AB$155:$AB$1048576,0),MATCH((CUADRO!F$4&amp;$E944),'Hoja de Trabajo para listado'!$AB$151:$BA$151,0)),0)+IFERROR(INDEX('Hoja de Trabajo para listado'!$BC$155:$CB$1048576,MATCH($A944,'Hoja de Trabajo para listado'!$BC$155:$BC$1048576,0),MATCH((CUADRO!F$4&amp;$E944),'Hoja de Trabajo para listado'!$BC$151:$CB$151,0)),0)+IFERROR(INDEX('Hoja de Trabajo para listado'!$DE$153:$DG$274,MATCH($A944,'Hoja de Trabajo para listado'!$DE$153:$DE$1048576,0),MATCH((CUADRO!F$4&amp;$E944),'Hoja de Trabajo para listado'!$DE$151:$DG$151,0)),0)+IFERROR(INDEX('Hoja de Trabajo para listado'!$CD$155:$DC$1048576,MATCH($A944,'Hoja de Trabajo para listado'!$CD$155:$CD$1048576,0),MATCH((CUADRO!F$4&amp;$E944),'Hoja de Trabajo para listado'!$CD$151:$DC$151,0)),0)</f>
        <v>0</v>
      </c>
      <c r="G944" s="243">
        <f ca="1">+IFERROR(INDEX('Hoja de Trabajo para listado'!$A$155:$Z$1048576,MATCH($A944,'Hoja de Trabajo para listado'!$A$155:$A$1048576,0),MATCH((CUADRO!G$4&amp;$E944),'Hoja de Trabajo para listado'!$A$151:$Z$151,0)),0)+IFERROR(INDEX('Hoja de Trabajo para listado'!$AB$155:$BA$1048576,MATCH($A944,'Hoja de Trabajo para listado'!$AB$155:$AB$1048576,0),MATCH((CUADRO!G$4&amp;$E944),'Hoja de Trabajo para listado'!$AB$151:$BA$151,0)),0)+IFERROR(INDEX('Hoja de Trabajo para listado'!$BC$155:$CB$1048576,MATCH($A944,'Hoja de Trabajo para listado'!$BC$155:$BC$1048576,0),MATCH((CUADRO!G$4&amp;$E944),'Hoja de Trabajo para listado'!$BC$151:$CB$151,0)),0)+IFERROR(INDEX('Hoja de Trabajo para listado'!$DE$153:$DG$274,MATCH($A944,'Hoja de Trabajo para listado'!$DE$153:$DE$1048576,0),MATCH((CUADRO!G$4&amp;$E944),'Hoja de Trabajo para listado'!$DE$151:$DG$151,0)),0)+IFERROR(INDEX('Hoja de Trabajo para listado'!$CD$155:$DC$1048576,MATCH($A944,'Hoja de Trabajo para listado'!$CD$155:$CD$1048576,0),MATCH((CUADRO!G$4&amp;$E944),'Hoja de Trabajo para listado'!$CD$151:$DC$151,0)),0)</f>
        <v>0</v>
      </c>
      <c r="H944" s="243">
        <f ca="1">+IFERROR(INDEX('Hoja de Trabajo para listado'!$A$155:$Z$1048576,MATCH($A944,'Hoja de Trabajo para listado'!$A$155:$A$1048576,0),MATCH((CUADRO!H$4&amp;$E944),'Hoja de Trabajo para listado'!$A$151:$Z$151,0)),0)+IFERROR(INDEX('Hoja de Trabajo para listado'!$AB$155:$BA$1048576,MATCH($A944,'Hoja de Trabajo para listado'!$AB$155:$AB$1048576,0),MATCH((CUADRO!H$4&amp;$E944),'Hoja de Trabajo para listado'!$AB$151:$BA$151,0)),0)+IFERROR(INDEX('Hoja de Trabajo para listado'!$BC$155:$CB$1048576,MATCH($A944,'Hoja de Trabajo para listado'!$BC$155:$BC$1048576,0),MATCH((CUADRO!H$4&amp;$E944),'Hoja de Trabajo para listado'!$BC$151:$CB$151,0)),0)+IFERROR(INDEX('Hoja de Trabajo para listado'!$DE$153:$DG$274,MATCH($A944,'Hoja de Trabajo para listado'!$DE$153:$DE$1048576,0),MATCH((CUADRO!H$4&amp;$E944),'Hoja de Trabajo para listado'!$DE$151:$DG$151,0)),0)+IFERROR(INDEX('Hoja de Trabajo para listado'!$CD$155:$DC$1048576,MATCH($A944,'Hoja de Trabajo para listado'!$CD$155:$CD$1048576,0),MATCH((CUADRO!H$4&amp;$E944),'Hoja de Trabajo para listado'!$CD$151:$DC$151,0)),0)</f>
        <v>0</v>
      </c>
      <c r="I944" s="243">
        <f ca="1">+IFERROR(INDEX('Hoja de Trabajo para listado'!$A$155:$Z$1048576,MATCH($A944,'Hoja de Trabajo para listado'!$A$155:$A$1048576,0),MATCH((CUADRO!I$4&amp;$E944),'Hoja de Trabajo para listado'!$A$151:$Z$151,0)),0)+IFERROR(INDEX('Hoja de Trabajo para listado'!$AB$155:$BA$1048576,MATCH($A944,'Hoja de Trabajo para listado'!$AB$155:$AB$1048576,0),MATCH((CUADRO!I$4&amp;$E944),'Hoja de Trabajo para listado'!$AB$151:$BA$151,0)),0)+IFERROR(INDEX('Hoja de Trabajo para listado'!$BC$155:$CB$1048576,MATCH($A944,'Hoja de Trabajo para listado'!$BC$155:$BC$1048576,0),MATCH((CUADRO!I$4&amp;$E944),'Hoja de Trabajo para listado'!$BC$151:$CB$151,0)),0)+IFERROR(INDEX('Hoja de Trabajo para listado'!$DE$153:$DG$274,MATCH($A944,'Hoja de Trabajo para listado'!$DE$153:$DE$1048576,0),MATCH((CUADRO!I$4&amp;$E944),'Hoja de Trabajo para listado'!$DE$151:$DG$151,0)),0)+IFERROR(INDEX('Hoja de Trabajo para listado'!$CD$155:$DC$1048576,MATCH($A944,'Hoja de Trabajo para listado'!$CD$155:$CD$1048576,0),MATCH((CUADRO!I$4&amp;$E944),'Hoja de Trabajo para listado'!$CD$151:$DC$151,0)),0)</f>
        <v>0</v>
      </c>
      <c r="J944" s="243">
        <f ca="1">+IFERROR(INDEX('Hoja de Trabajo para listado'!$A$155:$Z$1048576,MATCH($A944,'Hoja de Trabajo para listado'!$A$155:$A$1048576,0),MATCH((CUADRO!J$4&amp;$E944),'Hoja de Trabajo para listado'!$A$151:$Z$151,0)),0)+IFERROR(INDEX('Hoja de Trabajo para listado'!$AB$155:$BA$1048576,MATCH($A944,'Hoja de Trabajo para listado'!$AB$155:$AB$1048576,0),MATCH((CUADRO!J$4&amp;$E944),'Hoja de Trabajo para listado'!$AB$151:$BA$151,0)),0)+IFERROR(INDEX('Hoja de Trabajo para listado'!$BC$155:$CB$1048576,MATCH($A944,'Hoja de Trabajo para listado'!$BC$155:$BC$1048576,0),MATCH((CUADRO!J$4&amp;$E944),'Hoja de Trabajo para listado'!$BC$151:$CB$151,0)),0)+IFERROR(INDEX('Hoja de Trabajo para listado'!$DE$153:$DG$274,MATCH($A944,'Hoja de Trabajo para listado'!$DE$153:$DE$1048576,0),MATCH((CUADRO!J$4&amp;$E944),'Hoja de Trabajo para listado'!$DE$151:$DG$151,0)),0)+IFERROR(INDEX('Hoja de Trabajo para listado'!$CD$155:$DC$1048576,MATCH($A944,'Hoja de Trabajo para listado'!$CD$155:$CD$1048576,0),MATCH((CUADRO!J$4&amp;$E944),'Hoja de Trabajo para listado'!$CD$151:$DC$151,0)),0)</f>
        <v>0</v>
      </c>
      <c r="K944" s="243">
        <f ca="1">+IFERROR(INDEX('Hoja de Trabajo para listado'!$A$155:$Z$1048576,MATCH($A944,'Hoja de Trabajo para listado'!$A$155:$A$1048576,0),MATCH((CUADRO!K$4&amp;$E944),'Hoja de Trabajo para listado'!$A$151:$Z$151,0)),0)+IFERROR(INDEX('Hoja de Trabajo para listado'!$AB$155:$BA$1048576,MATCH($A944,'Hoja de Trabajo para listado'!$AB$155:$AB$1048576,0),MATCH((CUADRO!K$4&amp;$E944),'Hoja de Trabajo para listado'!$AB$151:$BA$151,0)),0)+IFERROR(INDEX('Hoja de Trabajo para listado'!$BC$155:$CB$1048576,MATCH($A944,'Hoja de Trabajo para listado'!$BC$155:$BC$1048576,0),MATCH((CUADRO!K$4&amp;$E944),'Hoja de Trabajo para listado'!$BC$151:$CB$151,0)),0)+IFERROR(INDEX('Hoja de Trabajo para listado'!$DE$153:$DG$274,MATCH($A944,'Hoja de Trabajo para listado'!$DE$153:$DE$1048576,0),MATCH((CUADRO!K$4&amp;$E944),'Hoja de Trabajo para listado'!$DE$151:$DG$151,0)),0)+IFERROR(INDEX('Hoja de Trabajo para listado'!$CD$155:$DC$1048576,MATCH($A944,'Hoja de Trabajo para listado'!$CD$155:$CD$1048576,0),MATCH((CUADRO!K$4&amp;$E944),'Hoja de Trabajo para listado'!$CD$151:$DC$151,0)),0)</f>
        <v>0</v>
      </c>
      <c r="L944" s="243">
        <f ca="1">+IFERROR(INDEX('Hoja de Trabajo para listado'!$A$155:$Z$1048576,MATCH($A944,'Hoja de Trabajo para listado'!$A$155:$A$1048576,0),MATCH((CUADRO!L$4&amp;$E944),'Hoja de Trabajo para listado'!$A$151:$Z$151,0)),0)+IFERROR(INDEX('Hoja de Trabajo para listado'!$AB$155:$BA$1048576,MATCH($A944,'Hoja de Trabajo para listado'!$AB$155:$AB$1048576,0),MATCH((CUADRO!L$4&amp;$E944),'Hoja de Trabajo para listado'!$AB$151:$BA$151,0)),0)+IFERROR(INDEX('Hoja de Trabajo para listado'!$BC$155:$CB$1048576,MATCH($A944,'Hoja de Trabajo para listado'!$BC$155:$BC$1048576,0),MATCH((CUADRO!L$4&amp;$E944),'Hoja de Trabajo para listado'!$BC$151:$CB$151,0)),0)+IFERROR(INDEX('Hoja de Trabajo para listado'!$DE$153:$DG$274,MATCH($A944,'Hoja de Trabajo para listado'!$DE$153:$DE$1048576,0),MATCH((CUADRO!L$4&amp;$E944),'Hoja de Trabajo para listado'!$DE$151:$DG$151,0)),0)+IFERROR(INDEX('Hoja de Trabajo para listado'!$CD$155:$DC$1048576,MATCH($A944,'Hoja de Trabajo para listado'!$CD$155:$CD$1048576,0),MATCH((CUADRO!L$4&amp;$E944),'Hoja de Trabajo para listado'!$CD$151:$DC$151,0)),0)</f>
        <v>0</v>
      </c>
      <c r="M944" s="243">
        <f ca="1">+IFERROR(INDEX('Hoja de Trabajo para listado'!$A$155:$Z$1048576,MATCH($A944,'Hoja de Trabajo para listado'!$A$155:$A$1048576,0),MATCH((CUADRO!M$4&amp;$E944),'Hoja de Trabajo para listado'!$A$151:$Z$151,0)),0)+IFERROR(INDEX('Hoja de Trabajo para listado'!$AB$155:$BA$1048576,MATCH($A944,'Hoja de Trabajo para listado'!$AB$155:$AB$1048576,0),MATCH((CUADRO!M$4&amp;$E944),'Hoja de Trabajo para listado'!$AB$151:$BA$151,0)),0)+IFERROR(INDEX('Hoja de Trabajo para listado'!$BC$155:$CB$1048576,MATCH($A944,'Hoja de Trabajo para listado'!$BC$155:$BC$1048576,0),MATCH((CUADRO!M$4&amp;$E944),'Hoja de Trabajo para listado'!$BC$151:$CB$151,0)),0)+IFERROR(INDEX('Hoja de Trabajo para listado'!$DE$153:$DG$274,MATCH($A944,'Hoja de Trabajo para listado'!$DE$153:$DE$1048576,0),MATCH((CUADRO!M$4&amp;$E944),'Hoja de Trabajo para listado'!$DE$151:$DG$151,0)),0)+IFERROR(INDEX('Hoja de Trabajo para listado'!$CD$155:$DC$1048576,MATCH($A944,'Hoja de Trabajo para listado'!$CD$155:$CD$1048576,0),MATCH((CUADRO!M$4&amp;$E944),'Hoja de Trabajo para listado'!$CD$151:$DC$151,0)),0)</f>
        <v>0</v>
      </c>
      <c r="N944" s="243">
        <f ca="1">+IFERROR(INDEX('Hoja de Trabajo para listado'!$A$155:$Z$1048576,MATCH($A944,'Hoja de Trabajo para listado'!$A$155:$A$1048576,0),MATCH((CUADRO!N$4&amp;$E944),'Hoja de Trabajo para listado'!$A$151:$Z$151,0)),0)+IFERROR(INDEX('Hoja de Trabajo para listado'!$AB$155:$BA$1048576,MATCH($A944,'Hoja de Trabajo para listado'!$AB$155:$AB$1048576,0),MATCH((CUADRO!N$4&amp;$E944),'Hoja de Trabajo para listado'!$AB$151:$BA$151,0)),0)+IFERROR(INDEX('Hoja de Trabajo para listado'!$BC$155:$CB$1048576,MATCH($A944,'Hoja de Trabajo para listado'!$BC$155:$BC$1048576,0),MATCH((CUADRO!N$4&amp;$E944),'Hoja de Trabajo para listado'!$BC$151:$CB$151,0)),0)+IFERROR(INDEX('Hoja de Trabajo para listado'!$DE$153:$DG$274,MATCH($A944,'Hoja de Trabajo para listado'!$DE$153:$DE$1048576,0),MATCH((CUADRO!N$4&amp;$E944),'Hoja de Trabajo para listado'!$DE$151:$DG$151,0)),0)+IFERROR(INDEX('Hoja de Trabajo para listado'!$CD$155:$DC$1048576,MATCH($A944,'Hoja de Trabajo para listado'!$CD$155:$CD$1048576,0),MATCH((CUADRO!N$4&amp;$E944),'Hoja de Trabajo para listado'!$CD$151:$DC$151,0)),0)</f>
        <v>0</v>
      </c>
      <c r="O944" s="243">
        <f ca="1">+IFERROR(INDEX('Hoja de Trabajo para listado'!$A$155:$Z$1048576,MATCH($A944,'Hoja de Trabajo para listado'!$A$155:$A$1048576,0),MATCH((CUADRO!O$4&amp;$E944),'Hoja de Trabajo para listado'!$A$151:$Z$151,0)),0)+IFERROR(INDEX('Hoja de Trabajo para listado'!$AB$155:$BA$1048576,MATCH($A944,'Hoja de Trabajo para listado'!$AB$155:$AB$1048576,0),MATCH((CUADRO!O$4&amp;$E944),'Hoja de Trabajo para listado'!$AB$151:$BA$151,0)),0)+IFERROR(INDEX('Hoja de Trabajo para listado'!$BC$155:$CB$1048576,MATCH($A944,'Hoja de Trabajo para listado'!$BC$155:$BC$1048576,0),MATCH((CUADRO!O$4&amp;$E944),'Hoja de Trabajo para listado'!$BC$151:$CB$151,0)),0)+IFERROR(INDEX('Hoja de Trabajo para listado'!$DE$153:$DG$274,MATCH($A944,'Hoja de Trabajo para listado'!$DE$153:$DE$1048576,0),MATCH((CUADRO!O$4&amp;$E944),'Hoja de Trabajo para listado'!$DE$151:$DG$151,0)),0)+IFERROR(INDEX('Hoja de Trabajo para listado'!$CD$155:$DC$1048576,MATCH($A944,'Hoja de Trabajo para listado'!$CD$155:$CD$1048576,0),MATCH((CUADRO!O$4&amp;$E944),'Hoja de Trabajo para listado'!$CD$151:$DC$151,0)),0)</f>
        <v>0</v>
      </c>
      <c r="P944" s="243">
        <f ca="1">+IFERROR(INDEX('Hoja de Trabajo para listado'!$A$155:$Z$1048576,MATCH($A944,'Hoja de Trabajo para listado'!$A$155:$A$1048576,0),MATCH((CUADRO!P$4&amp;$E944),'Hoja de Trabajo para listado'!$A$151:$Z$151,0)),0)+IFERROR(INDEX('Hoja de Trabajo para listado'!$AB$155:$BA$1048576,MATCH($A944,'Hoja de Trabajo para listado'!$AB$155:$AB$1048576,0),MATCH((CUADRO!P$4&amp;$E944),'Hoja de Trabajo para listado'!$AB$151:$BA$151,0)),0)+IFERROR(INDEX('Hoja de Trabajo para listado'!$BC$155:$CB$1048576,MATCH($A944,'Hoja de Trabajo para listado'!$BC$155:$BC$1048576,0),MATCH((CUADRO!P$4&amp;$E944),'Hoja de Trabajo para listado'!$BC$151:$CB$151,0)),0)+IFERROR(INDEX('Hoja de Trabajo para listado'!$DE$153:$DG$274,MATCH($A944,'Hoja de Trabajo para listado'!$DE$153:$DE$1048576,0),MATCH((CUADRO!P$4&amp;$E944),'Hoja de Trabajo para listado'!$DE$151:$DG$151,0)),0)+IFERROR(INDEX('Hoja de Trabajo para listado'!$CD$155:$DC$1048576,MATCH($A944,'Hoja de Trabajo para listado'!$CD$155:$CD$1048576,0),MATCH((CUADRO!P$4&amp;$E944),'Hoja de Trabajo para listado'!$CD$151:$DC$151,0)),0)</f>
        <v>0</v>
      </c>
      <c r="Q944" s="243">
        <f ca="1">+IFERROR(INDEX('Hoja de Trabajo para listado'!$A$155:$Z$1048576,MATCH($A944,'Hoja de Trabajo para listado'!$A$155:$A$1048576,0),MATCH((CUADRO!Q$4&amp;$E944),'Hoja de Trabajo para listado'!$A$151:$Z$151,0)),0)+IFERROR(INDEX('Hoja de Trabajo para listado'!$AB$155:$BA$1048576,MATCH($A944,'Hoja de Trabajo para listado'!$AB$155:$AB$1048576,0),MATCH((CUADRO!Q$4&amp;$E944),'Hoja de Trabajo para listado'!$AB$151:$BA$151,0)),0)+IFERROR(INDEX('Hoja de Trabajo para listado'!$BC$155:$CB$1048576,MATCH($A944,'Hoja de Trabajo para listado'!$BC$155:$BC$1048576,0),MATCH((CUADRO!Q$4&amp;$E944),'Hoja de Trabajo para listado'!$BC$151:$CB$151,0)),0)+IFERROR(INDEX('Hoja de Trabajo para listado'!$DE$153:$DG$274,MATCH($A944,'Hoja de Trabajo para listado'!$DE$153:$DE$1048576,0),MATCH((CUADRO!Q$4&amp;$E944),'Hoja de Trabajo para listado'!$DE$151:$DG$151,0)),0)+IFERROR(INDEX('Hoja de Trabajo para listado'!$CD$155:$DC$1048576,MATCH($A944,'Hoja de Trabajo para listado'!$CD$155:$CD$1048576,0),MATCH((CUADRO!Q$4&amp;$E944),'Hoja de Trabajo para listado'!$CD$151:$DC$151,0)),0)</f>
        <v>0</v>
      </c>
      <c r="R944" s="243">
        <f t="shared" ca="1" si="35"/>
        <v>0</v>
      </c>
      <c r="S944" s="256">
        <f ca="1">+R943+R944</f>
        <v>0</v>
      </c>
      <c r="T944" s="243">
        <f ca="1">+S944</f>
        <v>0</v>
      </c>
      <c r="U944" s="242">
        <f t="shared" si="36"/>
        <v>2</v>
      </c>
      <c r="V944" s="327" t="str">
        <f>+VLOOKUP(A944,bd_lista!$A$3:$E$592,5,FALSE)</f>
        <v>Gobiernos Autonomos Municipales</v>
      </c>
      <c r="W944" s="398"/>
      <c r="X944" s="240">
        <f>+VLOOKUP(A944,[4]Sheet1!$A$13:$D$744,4,FALSE)</f>
        <v>0</v>
      </c>
      <c r="Y944" s="240" t="e">
        <f>+VLOOKUP(X944,bd_lista!$A$3:$C$592,3,FALSE)</f>
        <v>#N/A</v>
      </c>
      <c r="Z944" s="288"/>
      <c r="AA944" s="289"/>
    </row>
    <row r="945" spans="1:27" customFormat="1" ht="15" hidden="1" customHeight="1">
      <c r="A945" s="32">
        <v>1704</v>
      </c>
      <c r="B945" s="393">
        <f>+A945</f>
        <v>1704</v>
      </c>
      <c r="C945" s="245" t="str">
        <f>+VLOOKUP(A945,bd_lista!$A$3:$C$592,3,FALSE)</f>
        <v>Gobierno Autónomo Municipal de La Guardia</v>
      </c>
      <c r="D945" s="395" t="str">
        <f>+C945</f>
        <v>Gobierno Autónomo Municipal de La Guardia</v>
      </c>
      <c r="E945" s="240" t="s">
        <v>1303</v>
      </c>
      <c r="F945" s="241">
        <f ca="1">+IFERROR(INDEX('Hoja de Trabajo para listado'!$A$155:$Z$1048576,MATCH($A945,'Hoja de Trabajo para listado'!$A$155:$A$1048576,0),MATCH((CUADRO!F$4&amp;$E945),'Hoja de Trabajo para listado'!$A$151:$Z$151,0)),0)+IFERROR(INDEX('Hoja de Trabajo para listado'!$AB$155:$BA$1048576,MATCH($A945,'Hoja de Trabajo para listado'!$AB$155:$AB$1048576,0),MATCH((CUADRO!F$4&amp;$E945),'Hoja de Trabajo para listado'!$AB$151:$BA$151,0)),0)+IFERROR(INDEX('Hoja de Trabajo para listado'!$BC$155:$CB$1048576,MATCH($A945,'Hoja de Trabajo para listado'!$BC$155:$BC$1048576,0),MATCH((CUADRO!F$4&amp;$E945),'Hoja de Trabajo para listado'!$BC$151:$CB$151,0)),0)+IFERROR(INDEX('Hoja de Trabajo para listado'!$DE$153:$DG$274,MATCH($A945,'Hoja de Trabajo para listado'!$DE$153:$DE$1048576,0),MATCH((CUADRO!F$4&amp;$E945),'Hoja de Trabajo para listado'!$DE$151:$DG$151,0)),0)+IFERROR(INDEX('Hoja de Trabajo para listado'!$CD$155:$DC$1048576,MATCH($A945,'Hoja de Trabajo para listado'!$CD$155:$CD$1048576,0),MATCH((CUADRO!F$4&amp;$E945),'Hoja de Trabajo para listado'!$CD$151:$DC$151,0)),0)</f>
        <v>0</v>
      </c>
      <c r="G945" s="241">
        <f ca="1">+IFERROR(INDEX('Hoja de Trabajo para listado'!$A$155:$Z$1048576,MATCH($A945,'Hoja de Trabajo para listado'!$A$155:$A$1048576,0),MATCH((CUADRO!G$4&amp;$E945),'Hoja de Trabajo para listado'!$A$151:$Z$151,0)),0)+IFERROR(INDEX('Hoja de Trabajo para listado'!$AB$155:$BA$1048576,MATCH($A945,'Hoja de Trabajo para listado'!$AB$155:$AB$1048576,0),MATCH((CUADRO!G$4&amp;$E945),'Hoja de Trabajo para listado'!$AB$151:$BA$151,0)),0)+IFERROR(INDEX('Hoja de Trabajo para listado'!$BC$155:$CB$1048576,MATCH($A945,'Hoja de Trabajo para listado'!$BC$155:$BC$1048576,0),MATCH((CUADRO!G$4&amp;$E945),'Hoja de Trabajo para listado'!$BC$151:$CB$151,0)),0)+IFERROR(INDEX('Hoja de Trabajo para listado'!$DE$153:$DG$274,MATCH($A945,'Hoja de Trabajo para listado'!$DE$153:$DE$1048576,0),MATCH((CUADRO!G$4&amp;$E945),'Hoja de Trabajo para listado'!$DE$151:$DG$151,0)),0)+IFERROR(INDEX('Hoja de Trabajo para listado'!$CD$155:$DC$1048576,MATCH($A945,'Hoja de Trabajo para listado'!$CD$155:$CD$1048576,0),MATCH((CUADRO!G$4&amp;$E945),'Hoja de Trabajo para listado'!$CD$151:$DC$151,0)),0)</f>
        <v>0</v>
      </c>
      <c r="H945" s="241">
        <f ca="1">+IFERROR(INDEX('Hoja de Trabajo para listado'!$A$155:$Z$1048576,MATCH($A945,'Hoja de Trabajo para listado'!$A$155:$A$1048576,0),MATCH((CUADRO!H$4&amp;$E945),'Hoja de Trabajo para listado'!$A$151:$Z$151,0)),0)+IFERROR(INDEX('Hoja de Trabajo para listado'!$AB$155:$BA$1048576,MATCH($A945,'Hoja de Trabajo para listado'!$AB$155:$AB$1048576,0),MATCH((CUADRO!H$4&amp;$E945),'Hoja de Trabajo para listado'!$AB$151:$BA$151,0)),0)+IFERROR(INDEX('Hoja de Trabajo para listado'!$BC$155:$CB$1048576,MATCH($A945,'Hoja de Trabajo para listado'!$BC$155:$BC$1048576,0),MATCH((CUADRO!H$4&amp;$E945),'Hoja de Trabajo para listado'!$BC$151:$CB$151,0)),0)+IFERROR(INDEX('Hoja de Trabajo para listado'!$DE$153:$DG$274,MATCH($A945,'Hoja de Trabajo para listado'!$DE$153:$DE$1048576,0),MATCH((CUADRO!H$4&amp;$E945),'Hoja de Trabajo para listado'!$DE$151:$DG$151,0)),0)+IFERROR(INDEX('Hoja de Trabajo para listado'!$CD$155:$DC$1048576,MATCH($A945,'Hoja de Trabajo para listado'!$CD$155:$CD$1048576,0),MATCH((CUADRO!H$4&amp;$E945),'Hoja de Trabajo para listado'!$CD$151:$DC$151,0)),0)</f>
        <v>0</v>
      </c>
      <c r="I945" s="241">
        <f ca="1">+IFERROR(INDEX('Hoja de Trabajo para listado'!$A$155:$Z$1048576,MATCH($A945,'Hoja de Trabajo para listado'!$A$155:$A$1048576,0),MATCH((CUADRO!I$4&amp;$E945),'Hoja de Trabajo para listado'!$A$151:$Z$151,0)),0)+IFERROR(INDEX('Hoja de Trabajo para listado'!$AB$155:$BA$1048576,MATCH($A945,'Hoja de Trabajo para listado'!$AB$155:$AB$1048576,0),MATCH((CUADRO!I$4&amp;$E945),'Hoja de Trabajo para listado'!$AB$151:$BA$151,0)),0)+IFERROR(INDEX('Hoja de Trabajo para listado'!$BC$155:$CB$1048576,MATCH($A945,'Hoja de Trabajo para listado'!$BC$155:$BC$1048576,0),MATCH((CUADRO!I$4&amp;$E945),'Hoja de Trabajo para listado'!$BC$151:$CB$151,0)),0)+IFERROR(INDEX('Hoja de Trabajo para listado'!$DE$153:$DG$274,MATCH($A945,'Hoja de Trabajo para listado'!$DE$153:$DE$1048576,0),MATCH((CUADRO!I$4&amp;$E945),'Hoja de Trabajo para listado'!$DE$151:$DG$151,0)),0)+IFERROR(INDEX('Hoja de Trabajo para listado'!$CD$155:$DC$1048576,MATCH($A945,'Hoja de Trabajo para listado'!$CD$155:$CD$1048576,0),MATCH((CUADRO!I$4&amp;$E945),'Hoja de Trabajo para listado'!$CD$151:$DC$151,0)),0)</f>
        <v>0</v>
      </c>
      <c r="J945" s="241">
        <f ca="1">+IFERROR(INDEX('Hoja de Trabajo para listado'!$A$155:$Z$1048576,MATCH($A945,'Hoja de Trabajo para listado'!$A$155:$A$1048576,0),MATCH((CUADRO!J$4&amp;$E945),'Hoja de Trabajo para listado'!$A$151:$Z$151,0)),0)+IFERROR(INDEX('Hoja de Trabajo para listado'!$AB$155:$BA$1048576,MATCH($A945,'Hoja de Trabajo para listado'!$AB$155:$AB$1048576,0),MATCH((CUADRO!J$4&amp;$E945),'Hoja de Trabajo para listado'!$AB$151:$BA$151,0)),0)+IFERROR(INDEX('Hoja de Trabajo para listado'!$BC$155:$CB$1048576,MATCH($A945,'Hoja de Trabajo para listado'!$BC$155:$BC$1048576,0),MATCH((CUADRO!J$4&amp;$E945),'Hoja de Trabajo para listado'!$BC$151:$CB$151,0)),0)+IFERROR(INDEX('Hoja de Trabajo para listado'!$DE$153:$DG$274,MATCH($A945,'Hoja de Trabajo para listado'!$DE$153:$DE$1048576,0),MATCH((CUADRO!J$4&amp;$E945),'Hoja de Trabajo para listado'!$DE$151:$DG$151,0)),0)+IFERROR(INDEX('Hoja de Trabajo para listado'!$CD$155:$DC$1048576,MATCH($A945,'Hoja de Trabajo para listado'!$CD$155:$CD$1048576,0),MATCH((CUADRO!J$4&amp;$E945),'Hoja de Trabajo para listado'!$CD$151:$DC$151,0)),0)</f>
        <v>0</v>
      </c>
      <c r="K945" s="241">
        <f ca="1">+IFERROR(INDEX('Hoja de Trabajo para listado'!$A$155:$Z$1048576,MATCH($A945,'Hoja de Trabajo para listado'!$A$155:$A$1048576,0),MATCH((CUADRO!K$4&amp;$E945),'Hoja de Trabajo para listado'!$A$151:$Z$151,0)),0)+IFERROR(INDEX('Hoja de Trabajo para listado'!$AB$155:$BA$1048576,MATCH($A945,'Hoja de Trabajo para listado'!$AB$155:$AB$1048576,0),MATCH((CUADRO!K$4&amp;$E945),'Hoja de Trabajo para listado'!$AB$151:$BA$151,0)),0)+IFERROR(INDEX('Hoja de Trabajo para listado'!$BC$155:$CB$1048576,MATCH($A945,'Hoja de Trabajo para listado'!$BC$155:$BC$1048576,0),MATCH((CUADRO!K$4&amp;$E945),'Hoja de Trabajo para listado'!$BC$151:$CB$151,0)),0)+IFERROR(INDEX('Hoja de Trabajo para listado'!$DE$153:$DG$274,MATCH($A945,'Hoja de Trabajo para listado'!$DE$153:$DE$1048576,0),MATCH((CUADRO!K$4&amp;$E945),'Hoja de Trabajo para listado'!$DE$151:$DG$151,0)),0)+IFERROR(INDEX('Hoja de Trabajo para listado'!$CD$155:$DC$1048576,MATCH($A945,'Hoja de Trabajo para listado'!$CD$155:$CD$1048576,0),MATCH((CUADRO!K$4&amp;$E945),'Hoja de Trabajo para listado'!$CD$151:$DC$151,0)),0)</f>
        <v>0</v>
      </c>
      <c r="L945" s="241">
        <f ca="1">+IFERROR(INDEX('Hoja de Trabajo para listado'!$A$155:$Z$1048576,MATCH($A945,'Hoja de Trabajo para listado'!$A$155:$A$1048576,0),MATCH((CUADRO!L$4&amp;$E945),'Hoja de Trabajo para listado'!$A$151:$Z$151,0)),0)+IFERROR(INDEX('Hoja de Trabajo para listado'!$AB$155:$BA$1048576,MATCH($A945,'Hoja de Trabajo para listado'!$AB$155:$AB$1048576,0),MATCH((CUADRO!L$4&amp;$E945),'Hoja de Trabajo para listado'!$AB$151:$BA$151,0)),0)+IFERROR(INDEX('Hoja de Trabajo para listado'!$BC$155:$CB$1048576,MATCH($A945,'Hoja de Trabajo para listado'!$BC$155:$BC$1048576,0),MATCH((CUADRO!L$4&amp;$E945),'Hoja de Trabajo para listado'!$BC$151:$CB$151,0)),0)+IFERROR(INDEX('Hoja de Trabajo para listado'!$DE$153:$DG$274,MATCH($A945,'Hoja de Trabajo para listado'!$DE$153:$DE$1048576,0),MATCH((CUADRO!L$4&amp;$E945),'Hoja de Trabajo para listado'!$DE$151:$DG$151,0)),0)+IFERROR(INDEX('Hoja de Trabajo para listado'!$CD$155:$DC$1048576,MATCH($A945,'Hoja de Trabajo para listado'!$CD$155:$CD$1048576,0),MATCH((CUADRO!L$4&amp;$E945),'Hoja de Trabajo para listado'!$CD$151:$DC$151,0)),0)</f>
        <v>0</v>
      </c>
      <c r="M945" s="241">
        <f ca="1">+IFERROR(INDEX('Hoja de Trabajo para listado'!$A$155:$Z$1048576,MATCH($A945,'Hoja de Trabajo para listado'!$A$155:$A$1048576,0),MATCH((CUADRO!M$4&amp;$E945),'Hoja de Trabajo para listado'!$A$151:$Z$151,0)),0)+IFERROR(INDEX('Hoja de Trabajo para listado'!$AB$155:$BA$1048576,MATCH($A945,'Hoja de Trabajo para listado'!$AB$155:$AB$1048576,0),MATCH((CUADRO!M$4&amp;$E945),'Hoja de Trabajo para listado'!$AB$151:$BA$151,0)),0)+IFERROR(INDEX('Hoja de Trabajo para listado'!$BC$155:$CB$1048576,MATCH($A945,'Hoja de Trabajo para listado'!$BC$155:$BC$1048576,0),MATCH((CUADRO!M$4&amp;$E945),'Hoja de Trabajo para listado'!$BC$151:$CB$151,0)),0)+IFERROR(INDEX('Hoja de Trabajo para listado'!$DE$153:$DG$274,MATCH($A945,'Hoja de Trabajo para listado'!$DE$153:$DE$1048576,0),MATCH((CUADRO!M$4&amp;$E945),'Hoja de Trabajo para listado'!$DE$151:$DG$151,0)),0)+IFERROR(INDEX('Hoja de Trabajo para listado'!$CD$155:$DC$1048576,MATCH($A945,'Hoja de Trabajo para listado'!$CD$155:$CD$1048576,0),MATCH((CUADRO!M$4&amp;$E945),'Hoja de Trabajo para listado'!$CD$151:$DC$151,0)),0)</f>
        <v>0</v>
      </c>
      <c r="N945" s="241">
        <f ca="1">+IFERROR(INDEX('Hoja de Trabajo para listado'!$A$155:$Z$1048576,MATCH($A945,'Hoja de Trabajo para listado'!$A$155:$A$1048576,0),MATCH((CUADRO!N$4&amp;$E945),'Hoja de Trabajo para listado'!$A$151:$Z$151,0)),0)+IFERROR(INDEX('Hoja de Trabajo para listado'!$AB$155:$BA$1048576,MATCH($A945,'Hoja de Trabajo para listado'!$AB$155:$AB$1048576,0),MATCH((CUADRO!N$4&amp;$E945),'Hoja de Trabajo para listado'!$AB$151:$BA$151,0)),0)+IFERROR(INDEX('Hoja de Trabajo para listado'!$BC$155:$CB$1048576,MATCH($A945,'Hoja de Trabajo para listado'!$BC$155:$BC$1048576,0),MATCH((CUADRO!N$4&amp;$E945),'Hoja de Trabajo para listado'!$BC$151:$CB$151,0)),0)+IFERROR(INDEX('Hoja de Trabajo para listado'!$DE$153:$DG$274,MATCH($A945,'Hoja de Trabajo para listado'!$DE$153:$DE$1048576,0),MATCH((CUADRO!N$4&amp;$E945),'Hoja de Trabajo para listado'!$DE$151:$DG$151,0)),0)+IFERROR(INDEX('Hoja de Trabajo para listado'!$CD$155:$DC$1048576,MATCH($A945,'Hoja de Trabajo para listado'!$CD$155:$CD$1048576,0),MATCH((CUADRO!N$4&amp;$E945),'Hoja de Trabajo para listado'!$CD$151:$DC$151,0)),0)</f>
        <v>0</v>
      </c>
      <c r="O945" s="241">
        <f ca="1">+IFERROR(INDEX('Hoja de Trabajo para listado'!$A$155:$Z$1048576,MATCH($A945,'Hoja de Trabajo para listado'!$A$155:$A$1048576,0),MATCH((CUADRO!O$4&amp;$E945),'Hoja de Trabajo para listado'!$A$151:$Z$151,0)),0)+IFERROR(INDEX('Hoja de Trabajo para listado'!$AB$155:$BA$1048576,MATCH($A945,'Hoja de Trabajo para listado'!$AB$155:$AB$1048576,0),MATCH((CUADRO!O$4&amp;$E945),'Hoja de Trabajo para listado'!$AB$151:$BA$151,0)),0)+IFERROR(INDEX('Hoja de Trabajo para listado'!$BC$155:$CB$1048576,MATCH($A945,'Hoja de Trabajo para listado'!$BC$155:$BC$1048576,0),MATCH((CUADRO!O$4&amp;$E945),'Hoja de Trabajo para listado'!$BC$151:$CB$151,0)),0)+IFERROR(INDEX('Hoja de Trabajo para listado'!$DE$153:$DG$274,MATCH($A945,'Hoja de Trabajo para listado'!$DE$153:$DE$1048576,0),MATCH((CUADRO!O$4&amp;$E945),'Hoja de Trabajo para listado'!$DE$151:$DG$151,0)),0)+IFERROR(INDEX('Hoja de Trabajo para listado'!$CD$155:$DC$1048576,MATCH($A945,'Hoja de Trabajo para listado'!$CD$155:$CD$1048576,0),MATCH((CUADRO!O$4&amp;$E945),'Hoja de Trabajo para listado'!$CD$151:$DC$151,0)),0)</f>
        <v>0</v>
      </c>
      <c r="P945" s="241">
        <f ca="1">+IFERROR(INDEX('Hoja de Trabajo para listado'!$A$155:$Z$1048576,MATCH($A945,'Hoja de Trabajo para listado'!$A$155:$A$1048576,0),MATCH((CUADRO!P$4&amp;$E945),'Hoja de Trabajo para listado'!$A$151:$Z$151,0)),0)+IFERROR(INDEX('Hoja de Trabajo para listado'!$AB$155:$BA$1048576,MATCH($A945,'Hoja de Trabajo para listado'!$AB$155:$AB$1048576,0),MATCH((CUADRO!P$4&amp;$E945),'Hoja de Trabajo para listado'!$AB$151:$BA$151,0)),0)+IFERROR(INDEX('Hoja de Trabajo para listado'!$BC$155:$CB$1048576,MATCH($A945,'Hoja de Trabajo para listado'!$BC$155:$BC$1048576,0),MATCH((CUADRO!P$4&amp;$E945),'Hoja de Trabajo para listado'!$BC$151:$CB$151,0)),0)+IFERROR(INDEX('Hoja de Trabajo para listado'!$DE$153:$DG$274,MATCH($A945,'Hoja de Trabajo para listado'!$DE$153:$DE$1048576,0),MATCH((CUADRO!P$4&amp;$E945),'Hoja de Trabajo para listado'!$DE$151:$DG$151,0)),0)+IFERROR(INDEX('Hoja de Trabajo para listado'!$CD$155:$DC$1048576,MATCH($A945,'Hoja de Trabajo para listado'!$CD$155:$CD$1048576,0),MATCH((CUADRO!P$4&amp;$E945),'Hoja de Trabajo para listado'!$CD$151:$DC$151,0)),0)</f>
        <v>0</v>
      </c>
      <c r="Q945" s="241">
        <f ca="1">+IFERROR(INDEX('Hoja de Trabajo para listado'!$A$155:$Z$1048576,MATCH($A945,'Hoja de Trabajo para listado'!$A$155:$A$1048576,0),MATCH((CUADRO!Q$4&amp;$E945),'Hoja de Trabajo para listado'!$A$151:$Z$151,0)),0)+IFERROR(INDEX('Hoja de Trabajo para listado'!$AB$155:$BA$1048576,MATCH($A945,'Hoja de Trabajo para listado'!$AB$155:$AB$1048576,0),MATCH((CUADRO!Q$4&amp;$E945),'Hoja de Trabajo para listado'!$AB$151:$BA$151,0)),0)+IFERROR(INDEX('Hoja de Trabajo para listado'!$BC$155:$CB$1048576,MATCH($A945,'Hoja de Trabajo para listado'!$BC$155:$BC$1048576,0),MATCH((CUADRO!Q$4&amp;$E945),'Hoja de Trabajo para listado'!$BC$151:$CB$151,0)),0)+IFERROR(INDEX('Hoja de Trabajo para listado'!$DE$153:$DG$274,MATCH($A945,'Hoja de Trabajo para listado'!$DE$153:$DE$1048576,0),MATCH((CUADRO!Q$4&amp;$E945),'Hoja de Trabajo para listado'!$DE$151:$DG$151,0)),0)+IFERROR(INDEX('Hoja de Trabajo para listado'!$CD$155:$DC$1048576,MATCH($A945,'Hoja de Trabajo para listado'!$CD$155:$CD$1048576,0),MATCH((CUADRO!Q$4&amp;$E945),'Hoja de Trabajo para listado'!$CD$151:$DC$151,0)),0)</f>
        <v>0</v>
      </c>
      <c r="R945" s="241">
        <f t="shared" ca="1" si="35"/>
        <v>0</v>
      </c>
      <c r="S945" s="247"/>
      <c r="T945" s="241">
        <f ca="1">+T946</f>
        <v>0</v>
      </c>
      <c r="U945" s="240">
        <f t="shared" si="36"/>
        <v>1</v>
      </c>
      <c r="V945" s="327" t="str">
        <f>+VLOOKUP(A945,bd_lista!$A$3:$E$592,5,FALSE)</f>
        <v>Gobiernos Autonomos Municipales</v>
      </c>
      <c r="W945" s="397" t="str">
        <f>+V945</f>
        <v>Gobiernos Autonomos Municipales</v>
      </c>
      <c r="X945" s="240">
        <f>+VLOOKUP(A945,[4]Sheet1!$A$13:$D$744,4,FALSE)</f>
        <v>0</v>
      </c>
      <c r="Y945" s="240" t="e">
        <f>+VLOOKUP(X945,bd_lista!$A$3:$C$592,3,FALSE)</f>
        <v>#N/A</v>
      </c>
      <c r="Z945" s="290">
        <f>+X945</f>
        <v>0</v>
      </c>
      <c r="AA945" s="291" t="e">
        <f>+Y945</f>
        <v>#N/A</v>
      </c>
    </row>
    <row r="946" spans="1:27" customFormat="1" ht="15" hidden="1" customHeight="1">
      <c r="A946" s="32">
        <v>1704</v>
      </c>
      <c r="B946" s="394"/>
      <c r="C946" s="245" t="str">
        <f>+VLOOKUP(A946,bd_lista!$A$3:$C$592,3,FALSE)</f>
        <v>Gobierno Autónomo Municipal de La Guardia</v>
      </c>
      <c r="D946" s="396"/>
      <c r="E946" s="242" t="s">
        <v>1304</v>
      </c>
      <c r="F946" s="243">
        <f ca="1">+IFERROR(INDEX('Hoja de Trabajo para listado'!$A$155:$Z$1048576,MATCH($A946,'Hoja de Trabajo para listado'!$A$155:$A$1048576,0),MATCH((CUADRO!F$4&amp;$E946),'Hoja de Trabajo para listado'!$A$151:$Z$151,0)),0)+IFERROR(INDEX('Hoja de Trabajo para listado'!$AB$155:$BA$1048576,MATCH($A946,'Hoja de Trabajo para listado'!$AB$155:$AB$1048576,0),MATCH((CUADRO!F$4&amp;$E946),'Hoja de Trabajo para listado'!$AB$151:$BA$151,0)),0)+IFERROR(INDEX('Hoja de Trabajo para listado'!$BC$155:$CB$1048576,MATCH($A946,'Hoja de Trabajo para listado'!$BC$155:$BC$1048576,0),MATCH((CUADRO!F$4&amp;$E946),'Hoja de Trabajo para listado'!$BC$151:$CB$151,0)),0)+IFERROR(INDEX('Hoja de Trabajo para listado'!$DE$153:$DG$274,MATCH($A946,'Hoja de Trabajo para listado'!$DE$153:$DE$1048576,0),MATCH((CUADRO!F$4&amp;$E946),'Hoja de Trabajo para listado'!$DE$151:$DG$151,0)),0)+IFERROR(INDEX('Hoja de Trabajo para listado'!$CD$155:$DC$1048576,MATCH($A946,'Hoja de Trabajo para listado'!$CD$155:$CD$1048576,0),MATCH((CUADRO!F$4&amp;$E946),'Hoja de Trabajo para listado'!$CD$151:$DC$151,0)),0)</f>
        <v>0</v>
      </c>
      <c r="G946" s="243">
        <f ca="1">+IFERROR(INDEX('Hoja de Trabajo para listado'!$A$155:$Z$1048576,MATCH($A946,'Hoja de Trabajo para listado'!$A$155:$A$1048576,0),MATCH((CUADRO!G$4&amp;$E946),'Hoja de Trabajo para listado'!$A$151:$Z$151,0)),0)+IFERROR(INDEX('Hoja de Trabajo para listado'!$AB$155:$BA$1048576,MATCH($A946,'Hoja de Trabajo para listado'!$AB$155:$AB$1048576,0),MATCH((CUADRO!G$4&amp;$E946),'Hoja de Trabajo para listado'!$AB$151:$BA$151,0)),0)+IFERROR(INDEX('Hoja de Trabajo para listado'!$BC$155:$CB$1048576,MATCH($A946,'Hoja de Trabajo para listado'!$BC$155:$BC$1048576,0),MATCH((CUADRO!G$4&amp;$E946),'Hoja de Trabajo para listado'!$BC$151:$CB$151,0)),0)+IFERROR(INDEX('Hoja de Trabajo para listado'!$DE$153:$DG$274,MATCH($A946,'Hoja de Trabajo para listado'!$DE$153:$DE$1048576,0),MATCH((CUADRO!G$4&amp;$E946),'Hoja de Trabajo para listado'!$DE$151:$DG$151,0)),0)+IFERROR(INDEX('Hoja de Trabajo para listado'!$CD$155:$DC$1048576,MATCH($A946,'Hoja de Trabajo para listado'!$CD$155:$CD$1048576,0),MATCH((CUADRO!G$4&amp;$E946),'Hoja de Trabajo para listado'!$CD$151:$DC$151,0)),0)</f>
        <v>0</v>
      </c>
      <c r="H946" s="243">
        <f ca="1">+IFERROR(INDEX('Hoja de Trabajo para listado'!$A$155:$Z$1048576,MATCH($A946,'Hoja de Trabajo para listado'!$A$155:$A$1048576,0),MATCH((CUADRO!H$4&amp;$E946),'Hoja de Trabajo para listado'!$A$151:$Z$151,0)),0)+IFERROR(INDEX('Hoja de Trabajo para listado'!$AB$155:$BA$1048576,MATCH($A946,'Hoja de Trabajo para listado'!$AB$155:$AB$1048576,0),MATCH((CUADRO!H$4&amp;$E946),'Hoja de Trabajo para listado'!$AB$151:$BA$151,0)),0)+IFERROR(INDEX('Hoja de Trabajo para listado'!$BC$155:$CB$1048576,MATCH($A946,'Hoja de Trabajo para listado'!$BC$155:$BC$1048576,0),MATCH((CUADRO!H$4&amp;$E946),'Hoja de Trabajo para listado'!$BC$151:$CB$151,0)),0)+IFERROR(INDEX('Hoja de Trabajo para listado'!$DE$153:$DG$274,MATCH($A946,'Hoja de Trabajo para listado'!$DE$153:$DE$1048576,0),MATCH((CUADRO!H$4&amp;$E946),'Hoja de Trabajo para listado'!$DE$151:$DG$151,0)),0)+IFERROR(INDEX('Hoja de Trabajo para listado'!$CD$155:$DC$1048576,MATCH($A946,'Hoja de Trabajo para listado'!$CD$155:$CD$1048576,0),MATCH((CUADRO!H$4&amp;$E946),'Hoja de Trabajo para listado'!$CD$151:$DC$151,0)),0)</f>
        <v>0</v>
      </c>
      <c r="I946" s="243">
        <f ca="1">+IFERROR(INDEX('Hoja de Trabajo para listado'!$A$155:$Z$1048576,MATCH($A946,'Hoja de Trabajo para listado'!$A$155:$A$1048576,0),MATCH((CUADRO!I$4&amp;$E946),'Hoja de Trabajo para listado'!$A$151:$Z$151,0)),0)+IFERROR(INDEX('Hoja de Trabajo para listado'!$AB$155:$BA$1048576,MATCH($A946,'Hoja de Trabajo para listado'!$AB$155:$AB$1048576,0),MATCH((CUADRO!I$4&amp;$E946),'Hoja de Trabajo para listado'!$AB$151:$BA$151,0)),0)+IFERROR(INDEX('Hoja de Trabajo para listado'!$BC$155:$CB$1048576,MATCH($A946,'Hoja de Trabajo para listado'!$BC$155:$BC$1048576,0),MATCH((CUADRO!I$4&amp;$E946),'Hoja de Trabajo para listado'!$BC$151:$CB$151,0)),0)+IFERROR(INDEX('Hoja de Trabajo para listado'!$DE$153:$DG$274,MATCH($A946,'Hoja de Trabajo para listado'!$DE$153:$DE$1048576,0),MATCH((CUADRO!I$4&amp;$E946),'Hoja de Trabajo para listado'!$DE$151:$DG$151,0)),0)+IFERROR(INDEX('Hoja de Trabajo para listado'!$CD$155:$DC$1048576,MATCH($A946,'Hoja de Trabajo para listado'!$CD$155:$CD$1048576,0),MATCH((CUADRO!I$4&amp;$E946),'Hoja de Trabajo para listado'!$CD$151:$DC$151,0)),0)</f>
        <v>0</v>
      </c>
      <c r="J946" s="243">
        <f ca="1">+IFERROR(INDEX('Hoja de Trabajo para listado'!$A$155:$Z$1048576,MATCH($A946,'Hoja de Trabajo para listado'!$A$155:$A$1048576,0),MATCH((CUADRO!J$4&amp;$E946),'Hoja de Trabajo para listado'!$A$151:$Z$151,0)),0)+IFERROR(INDEX('Hoja de Trabajo para listado'!$AB$155:$BA$1048576,MATCH($A946,'Hoja de Trabajo para listado'!$AB$155:$AB$1048576,0),MATCH((CUADRO!J$4&amp;$E946),'Hoja de Trabajo para listado'!$AB$151:$BA$151,0)),0)+IFERROR(INDEX('Hoja de Trabajo para listado'!$BC$155:$CB$1048576,MATCH($A946,'Hoja de Trabajo para listado'!$BC$155:$BC$1048576,0),MATCH((CUADRO!J$4&amp;$E946),'Hoja de Trabajo para listado'!$BC$151:$CB$151,0)),0)+IFERROR(INDEX('Hoja de Trabajo para listado'!$DE$153:$DG$274,MATCH($A946,'Hoja de Trabajo para listado'!$DE$153:$DE$1048576,0),MATCH((CUADRO!J$4&amp;$E946),'Hoja de Trabajo para listado'!$DE$151:$DG$151,0)),0)+IFERROR(INDEX('Hoja de Trabajo para listado'!$CD$155:$DC$1048576,MATCH($A946,'Hoja de Trabajo para listado'!$CD$155:$CD$1048576,0),MATCH((CUADRO!J$4&amp;$E946),'Hoja de Trabajo para listado'!$CD$151:$DC$151,0)),0)</f>
        <v>0</v>
      </c>
      <c r="K946" s="243">
        <f ca="1">+IFERROR(INDEX('Hoja de Trabajo para listado'!$A$155:$Z$1048576,MATCH($A946,'Hoja de Trabajo para listado'!$A$155:$A$1048576,0),MATCH((CUADRO!K$4&amp;$E946),'Hoja de Trabajo para listado'!$A$151:$Z$151,0)),0)+IFERROR(INDEX('Hoja de Trabajo para listado'!$AB$155:$BA$1048576,MATCH($A946,'Hoja de Trabajo para listado'!$AB$155:$AB$1048576,0),MATCH((CUADRO!K$4&amp;$E946),'Hoja de Trabajo para listado'!$AB$151:$BA$151,0)),0)+IFERROR(INDEX('Hoja de Trabajo para listado'!$BC$155:$CB$1048576,MATCH($A946,'Hoja de Trabajo para listado'!$BC$155:$BC$1048576,0),MATCH((CUADRO!K$4&amp;$E946),'Hoja de Trabajo para listado'!$BC$151:$CB$151,0)),0)+IFERROR(INDEX('Hoja de Trabajo para listado'!$DE$153:$DG$274,MATCH($A946,'Hoja de Trabajo para listado'!$DE$153:$DE$1048576,0),MATCH((CUADRO!K$4&amp;$E946),'Hoja de Trabajo para listado'!$DE$151:$DG$151,0)),0)+IFERROR(INDEX('Hoja de Trabajo para listado'!$CD$155:$DC$1048576,MATCH($A946,'Hoja de Trabajo para listado'!$CD$155:$CD$1048576,0),MATCH((CUADRO!K$4&amp;$E946),'Hoja de Trabajo para listado'!$CD$151:$DC$151,0)),0)</f>
        <v>0</v>
      </c>
      <c r="L946" s="243">
        <f ca="1">+IFERROR(INDEX('Hoja de Trabajo para listado'!$A$155:$Z$1048576,MATCH($A946,'Hoja de Trabajo para listado'!$A$155:$A$1048576,0),MATCH((CUADRO!L$4&amp;$E946),'Hoja de Trabajo para listado'!$A$151:$Z$151,0)),0)+IFERROR(INDEX('Hoja de Trabajo para listado'!$AB$155:$BA$1048576,MATCH($A946,'Hoja de Trabajo para listado'!$AB$155:$AB$1048576,0),MATCH((CUADRO!L$4&amp;$E946),'Hoja de Trabajo para listado'!$AB$151:$BA$151,0)),0)+IFERROR(INDEX('Hoja de Trabajo para listado'!$BC$155:$CB$1048576,MATCH($A946,'Hoja de Trabajo para listado'!$BC$155:$BC$1048576,0),MATCH((CUADRO!L$4&amp;$E946),'Hoja de Trabajo para listado'!$BC$151:$CB$151,0)),0)+IFERROR(INDEX('Hoja de Trabajo para listado'!$DE$153:$DG$274,MATCH($A946,'Hoja de Trabajo para listado'!$DE$153:$DE$1048576,0),MATCH((CUADRO!L$4&amp;$E946),'Hoja de Trabajo para listado'!$DE$151:$DG$151,0)),0)+IFERROR(INDEX('Hoja de Trabajo para listado'!$CD$155:$DC$1048576,MATCH($A946,'Hoja de Trabajo para listado'!$CD$155:$CD$1048576,0),MATCH((CUADRO!L$4&amp;$E946),'Hoja de Trabajo para listado'!$CD$151:$DC$151,0)),0)</f>
        <v>0</v>
      </c>
      <c r="M946" s="243">
        <f ca="1">+IFERROR(INDEX('Hoja de Trabajo para listado'!$A$155:$Z$1048576,MATCH($A946,'Hoja de Trabajo para listado'!$A$155:$A$1048576,0),MATCH((CUADRO!M$4&amp;$E946),'Hoja de Trabajo para listado'!$A$151:$Z$151,0)),0)+IFERROR(INDEX('Hoja de Trabajo para listado'!$AB$155:$BA$1048576,MATCH($A946,'Hoja de Trabajo para listado'!$AB$155:$AB$1048576,0),MATCH((CUADRO!M$4&amp;$E946),'Hoja de Trabajo para listado'!$AB$151:$BA$151,0)),0)+IFERROR(INDEX('Hoja de Trabajo para listado'!$BC$155:$CB$1048576,MATCH($A946,'Hoja de Trabajo para listado'!$BC$155:$BC$1048576,0),MATCH((CUADRO!M$4&amp;$E946),'Hoja de Trabajo para listado'!$BC$151:$CB$151,0)),0)+IFERROR(INDEX('Hoja de Trabajo para listado'!$DE$153:$DG$274,MATCH($A946,'Hoja de Trabajo para listado'!$DE$153:$DE$1048576,0),MATCH((CUADRO!M$4&amp;$E946),'Hoja de Trabajo para listado'!$DE$151:$DG$151,0)),0)+IFERROR(INDEX('Hoja de Trabajo para listado'!$CD$155:$DC$1048576,MATCH($A946,'Hoja de Trabajo para listado'!$CD$155:$CD$1048576,0),MATCH((CUADRO!M$4&amp;$E946),'Hoja de Trabajo para listado'!$CD$151:$DC$151,0)),0)</f>
        <v>0</v>
      </c>
      <c r="N946" s="243">
        <f ca="1">+IFERROR(INDEX('Hoja de Trabajo para listado'!$A$155:$Z$1048576,MATCH($A946,'Hoja de Trabajo para listado'!$A$155:$A$1048576,0),MATCH((CUADRO!N$4&amp;$E946),'Hoja de Trabajo para listado'!$A$151:$Z$151,0)),0)+IFERROR(INDEX('Hoja de Trabajo para listado'!$AB$155:$BA$1048576,MATCH($A946,'Hoja de Trabajo para listado'!$AB$155:$AB$1048576,0),MATCH((CUADRO!N$4&amp;$E946),'Hoja de Trabajo para listado'!$AB$151:$BA$151,0)),0)+IFERROR(INDEX('Hoja de Trabajo para listado'!$BC$155:$CB$1048576,MATCH($A946,'Hoja de Trabajo para listado'!$BC$155:$BC$1048576,0),MATCH((CUADRO!N$4&amp;$E946),'Hoja de Trabajo para listado'!$BC$151:$CB$151,0)),0)+IFERROR(INDEX('Hoja de Trabajo para listado'!$DE$153:$DG$274,MATCH($A946,'Hoja de Trabajo para listado'!$DE$153:$DE$1048576,0),MATCH((CUADRO!N$4&amp;$E946),'Hoja de Trabajo para listado'!$DE$151:$DG$151,0)),0)+IFERROR(INDEX('Hoja de Trabajo para listado'!$CD$155:$DC$1048576,MATCH($A946,'Hoja de Trabajo para listado'!$CD$155:$CD$1048576,0),MATCH((CUADRO!N$4&amp;$E946),'Hoja de Trabajo para listado'!$CD$151:$DC$151,0)),0)</f>
        <v>0</v>
      </c>
      <c r="O946" s="243">
        <f ca="1">+IFERROR(INDEX('Hoja de Trabajo para listado'!$A$155:$Z$1048576,MATCH($A946,'Hoja de Trabajo para listado'!$A$155:$A$1048576,0),MATCH((CUADRO!O$4&amp;$E946),'Hoja de Trabajo para listado'!$A$151:$Z$151,0)),0)+IFERROR(INDEX('Hoja de Trabajo para listado'!$AB$155:$BA$1048576,MATCH($A946,'Hoja de Trabajo para listado'!$AB$155:$AB$1048576,0),MATCH((CUADRO!O$4&amp;$E946),'Hoja de Trabajo para listado'!$AB$151:$BA$151,0)),0)+IFERROR(INDEX('Hoja de Trabajo para listado'!$BC$155:$CB$1048576,MATCH($A946,'Hoja de Trabajo para listado'!$BC$155:$BC$1048576,0),MATCH((CUADRO!O$4&amp;$E946),'Hoja de Trabajo para listado'!$BC$151:$CB$151,0)),0)+IFERROR(INDEX('Hoja de Trabajo para listado'!$DE$153:$DG$274,MATCH($A946,'Hoja de Trabajo para listado'!$DE$153:$DE$1048576,0),MATCH((CUADRO!O$4&amp;$E946),'Hoja de Trabajo para listado'!$DE$151:$DG$151,0)),0)+IFERROR(INDEX('Hoja de Trabajo para listado'!$CD$155:$DC$1048576,MATCH($A946,'Hoja de Trabajo para listado'!$CD$155:$CD$1048576,0),MATCH((CUADRO!O$4&amp;$E946),'Hoja de Trabajo para listado'!$CD$151:$DC$151,0)),0)</f>
        <v>0</v>
      </c>
      <c r="P946" s="243">
        <f ca="1">+IFERROR(INDEX('Hoja de Trabajo para listado'!$A$155:$Z$1048576,MATCH($A946,'Hoja de Trabajo para listado'!$A$155:$A$1048576,0),MATCH((CUADRO!P$4&amp;$E946),'Hoja de Trabajo para listado'!$A$151:$Z$151,0)),0)+IFERROR(INDEX('Hoja de Trabajo para listado'!$AB$155:$BA$1048576,MATCH($A946,'Hoja de Trabajo para listado'!$AB$155:$AB$1048576,0),MATCH((CUADRO!P$4&amp;$E946),'Hoja de Trabajo para listado'!$AB$151:$BA$151,0)),0)+IFERROR(INDEX('Hoja de Trabajo para listado'!$BC$155:$CB$1048576,MATCH($A946,'Hoja de Trabajo para listado'!$BC$155:$BC$1048576,0),MATCH((CUADRO!P$4&amp;$E946),'Hoja de Trabajo para listado'!$BC$151:$CB$151,0)),0)+IFERROR(INDEX('Hoja de Trabajo para listado'!$DE$153:$DG$274,MATCH($A946,'Hoja de Trabajo para listado'!$DE$153:$DE$1048576,0),MATCH((CUADRO!P$4&amp;$E946),'Hoja de Trabajo para listado'!$DE$151:$DG$151,0)),0)+IFERROR(INDEX('Hoja de Trabajo para listado'!$CD$155:$DC$1048576,MATCH($A946,'Hoja de Trabajo para listado'!$CD$155:$CD$1048576,0),MATCH((CUADRO!P$4&amp;$E946),'Hoja de Trabajo para listado'!$CD$151:$DC$151,0)),0)</f>
        <v>0</v>
      </c>
      <c r="Q946" s="243">
        <f ca="1">+IFERROR(INDEX('Hoja de Trabajo para listado'!$A$155:$Z$1048576,MATCH($A946,'Hoja de Trabajo para listado'!$A$155:$A$1048576,0),MATCH((CUADRO!Q$4&amp;$E946),'Hoja de Trabajo para listado'!$A$151:$Z$151,0)),0)+IFERROR(INDEX('Hoja de Trabajo para listado'!$AB$155:$BA$1048576,MATCH($A946,'Hoja de Trabajo para listado'!$AB$155:$AB$1048576,0),MATCH((CUADRO!Q$4&amp;$E946),'Hoja de Trabajo para listado'!$AB$151:$BA$151,0)),0)+IFERROR(INDEX('Hoja de Trabajo para listado'!$BC$155:$CB$1048576,MATCH($A946,'Hoja de Trabajo para listado'!$BC$155:$BC$1048576,0),MATCH((CUADRO!Q$4&amp;$E946),'Hoja de Trabajo para listado'!$BC$151:$CB$151,0)),0)+IFERROR(INDEX('Hoja de Trabajo para listado'!$DE$153:$DG$274,MATCH($A946,'Hoja de Trabajo para listado'!$DE$153:$DE$1048576,0),MATCH((CUADRO!Q$4&amp;$E946),'Hoja de Trabajo para listado'!$DE$151:$DG$151,0)),0)+IFERROR(INDEX('Hoja de Trabajo para listado'!$CD$155:$DC$1048576,MATCH($A946,'Hoja de Trabajo para listado'!$CD$155:$CD$1048576,0),MATCH((CUADRO!Q$4&amp;$E946),'Hoja de Trabajo para listado'!$CD$151:$DC$151,0)),0)</f>
        <v>0</v>
      </c>
      <c r="R946" s="243">
        <f t="shared" ca="1" si="35"/>
        <v>0</v>
      </c>
      <c r="S946" s="256">
        <f ca="1">+R945+R946</f>
        <v>0</v>
      </c>
      <c r="T946" s="243">
        <f ca="1">+S946</f>
        <v>0</v>
      </c>
      <c r="U946" s="242">
        <f t="shared" si="36"/>
        <v>2</v>
      </c>
      <c r="V946" s="327" t="str">
        <f>+VLOOKUP(A946,bd_lista!$A$3:$E$592,5,FALSE)</f>
        <v>Gobiernos Autonomos Municipales</v>
      </c>
      <c r="W946" s="398"/>
      <c r="X946" s="240">
        <f>+VLOOKUP(A946,[4]Sheet1!$A$13:$D$744,4,FALSE)</f>
        <v>0</v>
      </c>
      <c r="Y946" s="240" t="e">
        <f>+VLOOKUP(X946,bd_lista!$A$3:$C$592,3,FALSE)</f>
        <v>#N/A</v>
      </c>
      <c r="Z946" s="288"/>
      <c r="AA946" s="289"/>
    </row>
    <row r="947" spans="1:27" customFormat="1" ht="15" hidden="1" customHeight="1">
      <c r="A947" s="32">
        <v>1705</v>
      </c>
      <c r="B947" s="393">
        <f>+A947</f>
        <v>1705</v>
      </c>
      <c r="C947" s="245" t="str">
        <f>+VLOOKUP(A947,bd_lista!$A$3:$C$592,3,FALSE)</f>
        <v>Gobierno Autónomo Municipal de El Torno</v>
      </c>
      <c r="D947" s="395" t="str">
        <f>+C947</f>
        <v>Gobierno Autónomo Municipal de El Torno</v>
      </c>
      <c r="E947" s="240" t="s">
        <v>1303</v>
      </c>
      <c r="F947" s="241">
        <f ca="1">+IFERROR(INDEX('Hoja de Trabajo para listado'!$A$155:$Z$1048576,MATCH($A947,'Hoja de Trabajo para listado'!$A$155:$A$1048576,0),MATCH((CUADRO!F$4&amp;$E947),'Hoja de Trabajo para listado'!$A$151:$Z$151,0)),0)+IFERROR(INDEX('Hoja de Trabajo para listado'!$AB$155:$BA$1048576,MATCH($A947,'Hoja de Trabajo para listado'!$AB$155:$AB$1048576,0),MATCH((CUADRO!F$4&amp;$E947),'Hoja de Trabajo para listado'!$AB$151:$BA$151,0)),0)+IFERROR(INDEX('Hoja de Trabajo para listado'!$BC$155:$CB$1048576,MATCH($A947,'Hoja de Trabajo para listado'!$BC$155:$BC$1048576,0),MATCH((CUADRO!F$4&amp;$E947),'Hoja de Trabajo para listado'!$BC$151:$CB$151,0)),0)+IFERROR(INDEX('Hoja de Trabajo para listado'!$DE$153:$DG$274,MATCH($A947,'Hoja de Trabajo para listado'!$DE$153:$DE$1048576,0),MATCH((CUADRO!F$4&amp;$E947),'Hoja de Trabajo para listado'!$DE$151:$DG$151,0)),0)+IFERROR(INDEX('Hoja de Trabajo para listado'!$CD$155:$DC$1048576,MATCH($A947,'Hoja de Trabajo para listado'!$CD$155:$CD$1048576,0),MATCH((CUADRO!F$4&amp;$E947),'Hoja de Trabajo para listado'!$CD$151:$DC$151,0)),0)</f>
        <v>0</v>
      </c>
      <c r="G947" s="241">
        <f ca="1">+IFERROR(INDEX('Hoja de Trabajo para listado'!$A$155:$Z$1048576,MATCH($A947,'Hoja de Trabajo para listado'!$A$155:$A$1048576,0),MATCH((CUADRO!G$4&amp;$E947),'Hoja de Trabajo para listado'!$A$151:$Z$151,0)),0)+IFERROR(INDEX('Hoja de Trabajo para listado'!$AB$155:$BA$1048576,MATCH($A947,'Hoja de Trabajo para listado'!$AB$155:$AB$1048576,0),MATCH((CUADRO!G$4&amp;$E947),'Hoja de Trabajo para listado'!$AB$151:$BA$151,0)),0)+IFERROR(INDEX('Hoja de Trabajo para listado'!$BC$155:$CB$1048576,MATCH($A947,'Hoja de Trabajo para listado'!$BC$155:$BC$1048576,0),MATCH((CUADRO!G$4&amp;$E947),'Hoja de Trabajo para listado'!$BC$151:$CB$151,0)),0)+IFERROR(INDEX('Hoja de Trabajo para listado'!$DE$153:$DG$274,MATCH($A947,'Hoja de Trabajo para listado'!$DE$153:$DE$1048576,0),MATCH((CUADRO!G$4&amp;$E947),'Hoja de Trabajo para listado'!$DE$151:$DG$151,0)),0)+IFERROR(INDEX('Hoja de Trabajo para listado'!$CD$155:$DC$1048576,MATCH($A947,'Hoja de Trabajo para listado'!$CD$155:$CD$1048576,0),MATCH((CUADRO!G$4&amp;$E947),'Hoja de Trabajo para listado'!$CD$151:$DC$151,0)),0)</f>
        <v>0</v>
      </c>
      <c r="H947" s="241">
        <f ca="1">+IFERROR(INDEX('Hoja de Trabajo para listado'!$A$155:$Z$1048576,MATCH($A947,'Hoja de Trabajo para listado'!$A$155:$A$1048576,0),MATCH((CUADRO!H$4&amp;$E947),'Hoja de Trabajo para listado'!$A$151:$Z$151,0)),0)+IFERROR(INDEX('Hoja de Trabajo para listado'!$AB$155:$BA$1048576,MATCH($A947,'Hoja de Trabajo para listado'!$AB$155:$AB$1048576,0),MATCH((CUADRO!H$4&amp;$E947),'Hoja de Trabajo para listado'!$AB$151:$BA$151,0)),0)+IFERROR(INDEX('Hoja de Trabajo para listado'!$BC$155:$CB$1048576,MATCH($A947,'Hoja de Trabajo para listado'!$BC$155:$BC$1048576,0),MATCH((CUADRO!H$4&amp;$E947),'Hoja de Trabajo para listado'!$BC$151:$CB$151,0)),0)+IFERROR(INDEX('Hoja de Trabajo para listado'!$DE$153:$DG$274,MATCH($A947,'Hoja de Trabajo para listado'!$DE$153:$DE$1048576,0),MATCH((CUADRO!H$4&amp;$E947),'Hoja de Trabajo para listado'!$DE$151:$DG$151,0)),0)+IFERROR(INDEX('Hoja de Trabajo para listado'!$CD$155:$DC$1048576,MATCH($A947,'Hoja de Trabajo para listado'!$CD$155:$CD$1048576,0),MATCH((CUADRO!H$4&amp;$E947),'Hoja de Trabajo para listado'!$CD$151:$DC$151,0)),0)</f>
        <v>0</v>
      </c>
      <c r="I947" s="241">
        <f ca="1">+IFERROR(INDEX('Hoja de Trabajo para listado'!$A$155:$Z$1048576,MATCH($A947,'Hoja de Trabajo para listado'!$A$155:$A$1048576,0),MATCH((CUADRO!I$4&amp;$E947),'Hoja de Trabajo para listado'!$A$151:$Z$151,0)),0)+IFERROR(INDEX('Hoja de Trabajo para listado'!$AB$155:$BA$1048576,MATCH($A947,'Hoja de Trabajo para listado'!$AB$155:$AB$1048576,0),MATCH((CUADRO!I$4&amp;$E947),'Hoja de Trabajo para listado'!$AB$151:$BA$151,0)),0)+IFERROR(INDEX('Hoja de Trabajo para listado'!$BC$155:$CB$1048576,MATCH($A947,'Hoja de Trabajo para listado'!$BC$155:$BC$1048576,0),MATCH((CUADRO!I$4&amp;$E947),'Hoja de Trabajo para listado'!$BC$151:$CB$151,0)),0)+IFERROR(INDEX('Hoja de Trabajo para listado'!$DE$153:$DG$274,MATCH($A947,'Hoja de Trabajo para listado'!$DE$153:$DE$1048576,0),MATCH((CUADRO!I$4&amp;$E947),'Hoja de Trabajo para listado'!$DE$151:$DG$151,0)),0)+IFERROR(INDEX('Hoja de Trabajo para listado'!$CD$155:$DC$1048576,MATCH($A947,'Hoja de Trabajo para listado'!$CD$155:$CD$1048576,0),MATCH((CUADRO!I$4&amp;$E947),'Hoja de Trabajo para listado'!$CD$151:$DC$151,0)),0)</f>
        <v>0</v>
      </c>
      <c r="J947" s="241">
        <f ca="1">+IFERROR(INDEX('Hoja de Trabajo para listado'!$A$155:$Z$1048576,MATCH($A947,'Hoja de Trabajo para listado'!$A$155:$A$1048576,0),MATCH((CUADRO!J$4&amp;$E947),'Hoja de Trabajo para listado'!$A$151:$Z$151,0)),0)+IFERROR(INDEX('Hoja de Trabajo para listado'!$AB$155:$BA$1048576,MATCH($A947,'Hoja de Trabajo para listado'!$AB$155:$AB$1048576,0),MATCH((CUADRO!J$4&amp;$E947),'Hoja de Trabajo para listado'!$AB$151:$BA$151,0)),0)+IFERROR(INDEX('Hoja de Trabajo para listado'!$BC$155:$CB$1048576,MATCH($A947,'Hoja de Trabajo para listado'!$BC$155:$BC$1048576,0),MATCH((CUADRO!J$4&amp;$E947),'Hoja de Trabajo para listado'!$BC$151:$CB$151,0)),0)+IFERROR(INDEX('Hoja de Trabajo para listado'!$DE$153:$DG$274,MATCH($A947,'Hoja de Trabajo para listado'!$DE$153:$DE$1048576,0),MATCH((CUADRO!J$4&amp;$E947),'Hoja de Trabajo para listado'!$DE$151:$DG$151,0)),0)+IFERROR(INDEX('Hoja de Trabajo para listado'!$CD$155:$DC$1048576,MATCH($A947,'Hoja de Trabajo para listado'!$CD$155:$CD$1048576,0),MATCH((CUADRO!J$4&amp;$E947),'Hoja de Trabajo para listado'!$CD$151:$DC$151,0)),0)</f>
        <v>0</v>
      </c>
      <c r="K947" s="241">
        <f ca="1">+IFERROR(INDEX('Hoja de Trabajo para listado'!$A$155:$Z$1048576,MATCH($A947,'Hoja de Trabajo para listado'!$A$155:$A$1048576,0),MATCH((CUADRO!K$4&amp;$E947),'Hoja de Trabajo para listado'!$A$151:$Z$151,0)),0)+IFERROR(INDEX('Hoja de Trabajo para listado'!$AB$155:$BA$1048576,MATCH($A947,'Hoja de Trabajo para listado'!$AB$155:$AB$1048576,0),MATCH((CUADRO!K$4&amp;$E947),'Hoja de Trabajo para listado'!$AB$151:$BA$151,0)),0)+IFERROR(INDEX('Hoja de Trabajo para listado'!$BC$155:$CB$1048576,MATCH($A947,'Hoja de Trabajo para listado'!$BC$155:$BC$1048576,0),MATCH((CUADRO!K$4&amp;$E947),'Hoja de Trabajo para listado'!$BC$151:$CB$151,0)),0)+IFERROR(INDEX('Hoja de Trabajo para listado'!$DE$153:$DG$274,MATCH($A947,'Hoja de Trabajo para listado'!$DE$153:$DE$1048576,0),MATCH((CUADRO!K$4&amp;$E947),'Hoja de Trabajo para listado'!$DE$151:$DG$151,0)),0)+IFERROR(INDEX('Hoja de Trabajo para listado'!$CD$155:$DC$1048576,MATCH($A947,'Hoja de Trabajo para listado'!$CD$155:$CD$1048576,0),MATCH((CUADRO!K$4&amp;$E947),'Hoja de Trabajo para listado'!$CD$151:$DC$151,0)),0)</f>
        <v>0</v>
      </c>
      <c r="L947" s="241">
        <f ca="1">+IFERROR(INDEX('Hoja de Trabajo para listado'!$A$155:$Z$1048576,MATCH($A947,'Hoja de Trabajo para listado'!$A$155:$A$1048576,0),MATCH((CUADRO!L$4&amp;$E947),'Hoja de Trabajo para listado'!$A$151:$Z$151,0)),0)+IFERROR(INDEX('Hoja de Trabajo para listado'!$AB$155:$BA$1048576,MATCH($A947,'Hoja de Trabajo para listado'!$AB$155:$AB$1048576,0),MATCH((CUADRO!L$4&amp;$E947),'Hoja de Trabajo para listado'!$AB$151:$BA$151,0)),0)+IFERROR(INDEX('Hoja de Trabajo para listado'!$BC$155:$CB$1048576,MATCH($A947,'Hoja de Trabajo para listado'!$BC$155:$BC$1048576,0),MATCH((CUADRO!L$4&amp;$E947),'Hoja de Trabajo para listado'!$BC$151:$CB$151,0)),0)+IFERROR(INDEX('Hoja de Trabajo para listado'!$DE$153:$DG$274,MATCH($A947,'Hoja de Trabajo para listado'!$DE$153:$DE$1048576,0),MATCH((CUADRO!L$4&amp;$E947),'Hoja de Trabajo para listado'!$DE$151:$DG$151,0)),0)+IFERROR(INDEX('Hoja de Trabajo para listado'!$CD$155:$DC$1048576,MATCH($A947,'Hoja de Trabajo para listado'!$CD$155:$CD$1048576,0),MATCH((CUADRO!L$4&amp;$E947),'Hoja de Trabajo para listado'!$CD$151:$DC$151,0)),0)</f>
        <v>0</v>
      </c>
      <c r="M947" s="241">
        <f ca="1">+IFERROR(INDEX('Hoja de Trabajo para listado'!$A$155:$Z$1048576,MATCH($A947,'Hoja de Trabajo para listado'!$A$155:$A$1048576,0),MATCH((CUADRO!M$4&amp;$E947),'Hoja de Trabajo para listado'!$A$151:$Z$151,0)),0)+IFERROR(INDEX('Hoja de Trabajo para listado'!$AB$155:$BA$1048576,MATCH($A947,'Hoja de Trabajo para listado'!$AB$155:$AB$1048576,0),MATCH((CUADRO!M$4&amp;$E947),'Hoja de Trabajo para listado'!$AB$151:$BA$151,0)),0)+IFERROR(INDEX('Hoja de Trabajo para listado'!$BC$155:$CB$1048576,MATCH($A947,'Hoja de Trabajo para listado'!$BC$155:$BC$1048576,0),MATCH((CUADRO!M$4&amp;$E947),'Hoja de Trabajo para listado'!$BC$151:$CB$151,0)),0)+IFERROR(INDEX('Hoja de Trabajo para listado'!$DE$153:$DG$274,MATCH($A947,'Hoja de Trabajo para listado'!$DE$153:$DE$1048576,0),MATCH((CUADRO!M$4&amp;$E947),'Hoja de Trabajo para listado'!$DE$151:$DG$151,0)),0)+IFERROR(INDEX('Hoja de Trabajo para listado'!$CD$155:$DC$1048576,MATCH($A947,'Hoja de Trabajo para listado'!$CD$155:$CD$1048576,0),MATCH((CUADRO!M$4&amp;$E947),'Hoja de Trabajo para listado'!$CD$151:$DC$151,0)),0)</f>
        <v>0</v>
      </c>
      <c r="N947" s="241">
        <f ca="1">+IFERROR(INDEX('Hoja de Trabajo para listado'!$A$155:$Z$1048576,MATCH($A947,'Hoja de Trabajo para listado'!$A$155:$A$1048576,0),MATCH((CUADRO!N$4&amp;$E947),'Hoja de Trabajo para listado'!$A$151:$Z$151,0)),0)+IFERROR(INDEX('Hoja de Trabajo para listado'!$AB$155:$BA$1048576,MATCH($A947,'Hoja de Trabajo para listado'!$AB$155:$AB$1048576,0),MATCH((CUADRO!N$4&amp;$E947),'Hoja de Trabajo para listado'!$AB$151:$BA$151,0)),0)+IFERROR(INDEX('Hoja de Trabajo para listado'!$BC$155:$CB$1048576,MATCH($A947,'Hoja de Trabajo para listado'!$BC$155:$BC$1048576,0),MATCH((CUADRO!N$4&amp;$E947),'Hoja de Trabajo para listado'!$BC$151:$CB$151,0)),0)+IFERROR(INDEX('Hoja de Trabajo para listado'!$DE$153:$DG$274,MATCH($A947,'Hoja de Trabajo para listado'!$DE$153:$DE$1048576,0),MATCH((CUADRO!N$4&amp;$E947),'Hoja de Trabajo para listado'!$DE$151:$DG$151,0)),0)+IFERROR(INDEX('Hoja de Trabajo para listado'!$CD$155:$DC$1048576,MATCH($A947,'Hoja de Trabajo para listado'!$CD$155:$CD$1048576,0),MATCH((CUADRO!N$4&amp;$E947),'Hoja de Trabajo para listado'!$CD$151:$DC$151,0)),0)</f>
        <v>0</v>
      </c>
      <c r="O947" s="241">
        <f ca="1">+IFERROR(INDEX('Hoja de Trabajo para listado'!$A$155:$Z$1048576,MATCH($A947,'Hoja de Trabajo para listado'!$A$155:$A$1048576,0),MATCH((CUADRO!O$4&amp;$E947),'Hoja de Trabajo para listado'!$A$151:$Z$151,0)),0)+IFERROR(INDEX('Hoja de Trabajo para listado'!$AB$155:$BA$1048576,MATCH($A947,'Hoja de Trabajo para listado'!$AB$155:$AB$1048576,0),MATCH((CUADRO!O$4&amp;$E947),'Hoja de Trabajo para listado'!$AB$151:$BA$151,0)),0)+IFERROR(INDEX('Hoja de Trabajo para listado'!$BC$155:$CB$1048576,MATCH($A947,'Hoja de Trabajo para listado'!$BC$155:$BC$1048576,0),MATCH((CUADRO!O$4&amp;$E947),'Hoja de Trabajo para listado'!$BC$151:$CB$151,0)),0)+IFERROR(INDEX('Hoja de Trabajo para listado'!$DE$153:$DG$274,MATCH($A947,'Hoja de Trabajo para listado'!$DE$153:$DE$1048576,0),MATCH((CUADRO!O$4&amp;$E947),'Hoja de Trabajo para listado'!$DE$151:$DG$151,0)),0)+IFERROR(INDEX('Hoja de Trabajo para listado'!$CD$155:$DC$1048576,MATCH($A947,'Hoja de Trabajo para listado'!$CD$155:$CD$1048576,0),MATCH((CUADRO!O$4&amp;$E947),'Hoja de Trabajo para listado'!$CD$151:$DC$151,0)),0)</f>
        <v>0</v>
      </c>
      <c r="P947" s="241">
        <f ca="1">+IFERROR(INDEX('Hoja de Trabajo para listado'!$A$155:$Z$1048576,MATCH($A947,'Hoja de Trabajo para listado'!$A$155:$A$1048576,0),MATCH((CUADRO!P$4&amp;$E947),'Hoja de Trabajo para listado'!$A$151:$Z$151,0)),0)+IFERROR(INDEX('Hoja de Trabajo para listado'!$AB$155:$BA$1048576,MATCH($A947,'Hoja de Trabajo para listado'!$AB$155:$AB$1048576,0),MATCH((CUADRO!P$4&amp;$E947),'Hoja de Trabajo para listado'!$AB$151:$BA$151,0)),0)+IFERROR(INDEX('Hoja de Trabajo para listado'!$BC$155:$CB$1048576,MATCH($A947,'Hoja de Trabajo para listado'!$BC$155:$BC$1048576,0),MATCH((CUADRO!P$4&amp;$E947),'Hoja de Trabajo para listado'!$BC$151:$CB$151,0)),0)+IFERROR(INDEX('Hoja de Trabajo para listado'!$DE$153:$DG$274,MATCH($A947,'Hoja de Trabajo para listado'!$DE$153:$DE$1048576,0),MATCH((CUADRO!P$4&amp;$E947),'Hoja de Trabajo para listado'!$DE$151:$DG$151,0)),0)+IFERROR(INDEX('Hoja de Trabajo para listado'!$CD$155:$DC$1048576,MATCH($A947,'Hoja de Trabajo para listado'!$CD$155:$CD$1048576,0),MATCH((CUADRO!P$4&amp;$E947),'Hoja de Trabajo para listado'!$CD$151:$DC$151,0)),0)</f>
        <v>0</v>
      </c>
      <c r="Q947" s="241">
        <f ca="1">+IFERROR(INDEX('Hoja de Trabajo para listado'!$A$155:$Z$1048576,MATCH($A947,'Hoja de Trabajo para listado'!$A$155:$A$1048576,0),MATCH((CUADRO!Q$4&amp;$E947),'Hoja de Trabajo para listado'!$A$151:$Z$151,0)),0)+IFERROR(INDEX('Hoja de Trabajo para listado'!$AB$155:$BA$1048576,MATCH($A947,'Hoja de Trabajo para listado'!$AB$155:$AB$1048576,0),MATCH((CUADRO!Q$4&amp;$E947),'Hoja de Trabajo para listado'!$AB$151:$BA$151,0)),0)+IFERROR(INDEX('Hoja de Trabajo para listado'!$BC$155:$CB$1048576,MATCH($A947,'Hoja de Trabajo para listado'!$BC$155:$BC$1048576,0),MATCH((CUADRO!Q$4&amp;$E947),'Hoja de Trabajo para listado'!$BC$151:$CB$151,0)),0)+IFERROR(INDEX('Hoja de Trabajo para listado'!$DE$153:$DG$274,MATCH($A947,'Hoja de Trabajo para listado'!$DE$153:$DE$1048576,0),MATCH((CUADRO!Q$4&amp;$E947),'Hoja de Trabajo para listado'!$DE$151:$DG$151,0)),0)+IFERROR(INDEX('Hoja de Trabajo para listado'!$CD$155:$DC$1048576,MATCH($A947,'Hoja de Trabajo para listado'!$CD$155:$CD$1048576,0),MATCH((CUADRO!Q$4&amp;$E947),'Hoja de Trabajo para listado'!$CD$151:$DC$151,0)),0)</f>
        <v>0</v>
      </c>
      <c r="R947" s="241">
        <f t="shared" ca="1" si="35"/>
        <v>0</v>
      </c>
      <c r="S947" s="247"/>
      <c r="T947" s="241">
        <f ca="1">+T948</f>
        <v>0</v>
      </c>
      <c r="U947" s="240">
        <f t="shared" si="36"/>
        <v>1</v>
      </c>
      <c r="V947" s="327" t="str">
        <f>+VLOOKUP(A947,bd_lista!$A$3:$E$592,5,FALSE)</f>
        <v>Gobiernos Autonomos Municipales</v>
      </c>
      <c r="W947" s="397" t="str">
        <f>+V947</f>
        <v>Gobiernos Autonomos Municipales</v>
      </c>
      <c r="X947" s="240">
        <f>+VLOOKUP(A947,[4]Sheet1!$A$13:$D$744,4,FALSE)</f>
        <v>0</v>
      </c>
      <c r="Y947" s="240" t="e">
        <f>+VLOOKUP(X947,bd_lista!$A$3:$C$592,3,FALSE)</f>
        <v>#N/A</v>
      </c>
      <c r="Z947" s="290">
        <f>+X947</f>
        <v>0</v>
      </c>
      <c r="AA947" s="291" t="e">
        <f>+Y947</f>
        <v>#N/A</v>
      </c>
    </row>
    <row r="948" spans="1:27" customFormat="1" ht="15" hidden="1" customHeight="1">
      <c r="A948" s="32">
        <v>1705</v>
      </c>
      <c r="B948" s="394"/>
      <c r="C948" s="245" t="str">
        <f>+VLOOKUP(A948,bd_lista!$A$3:$C$592,3,FALSE)</f>
        <v>Gobierno Autónomo Municipal de El Torno</v>
      </c>
      <c r="D948" s="396"/>
      <c r="E948" s="242" t="s">
        <v>1304</v>
      </c>
      <c r="F948" s="243">
        <f ca="1">+IFERROR(INDEX('Hoja de Trabajo para listado'!$A$155:$Z$1048576,MATCH($A948,'Hoja de Trabajo para listado'!$A$155:$A$1048576,0),MATCH((CUADRO!F$4&amp;$E948),'Hoja de Trabajo para listado'!$A$151:$Z$151,0)),0)+IFERROR(INDEX('Hoja de Trabajo para listado'!$AB$155:$BA$1048576,MATCH($A948,'Hoja de Trabajo para listado'!$AB$155:$AB$1048576,0),MATCH((CUADRO!F$4&amp;$E948),'Hoja de Trabajo para listado'!$AB$151:$BA$151,0)),0)+IFERROR(INDEX('Hoja de Trabajo para listado'!$BC$155:$CB$1048576,MATCH($A948,'Hoja de Trabajo para listado'!$BC$155:$BC$1048576,0),MATCH((CUADRO!F$4&amp;$E948),'Hoja de Trabajo para listado'!$BC$151:$CB$151,0)),0)+IFERROR(INDEX('Hoja de Trabajo para listado'!$DE$153:$DG$274,MATCH($A948,'Hoja de Trabajo para listado'!$DE$153:$DE$1048576,0),MATCH((CUADRO!F$4&amp;$E948),'Hoja de Trabajo para listado'!$DE$151:$DG$151,0)),0)+IFERROR(INDEX('Hoja de Trabajo para listado'!$CD$155:$DC$1048576,MATCH($A948,'Hoja de Trabajo para listado'!$CD$155:$CD$1048576,0),MATCH((CUADRO!F$4&amp;$E948),'Hoja de Trabajo para listado'!$CD$151:$DC$151,0)),0)</f>
        <v>0</v>
      </c>
      <c r="G948" s="243">
        <f ca="1">+IFERROR(INDEX('Hoja de Trabajo para listado'!$A$155:$Z$1048576,MATCH($A948,'Hoja de Trabajo para listado'!$A$155:$A$1048576,0),MATCH((CUADRO!G$4&amp;$E948),'Hoja de Trabajo para listado'!$A$151:$Z$151,0)),0)+IFERROR(INDEX('Hoja de Trabajo para listado'!$AB$155:$BA$1048576,MATCH($A948,'Hoja de Trabajo para listado'!$AB$155:$AB$1048576,0),MATCH((CUADRO!G$4&amp;$E948),'Hoja de Trabajo para listado'!$AB$151:$BA$151,0)),0)+IFERROR(INDEX('Hoja de Trabajo para listado'!$BC$155:$CB$1048576,MATCH($A948,'Hoja de Trabajo para listado'!$BC$155:$BC$1048576,0),MATCH((CUADRO!G$4&amp;$E948),'Hoja de Trabajo para listado'!$BC$151:$CB$151,0)),0)+IFERROR(INDEX('Hoja de Trabajo para listado'!$DE$153:$DG$274,MATCH($A948,'Hoja de Trabajo para listado'!$DE$153:$DE$1048576,0),MATCH((CUADRO!G$4&amp;$E948),'Hoja de Trabajo para listado'!$DE$151:$DG$151,0)),0)+IFERROR(INDEX('Hoja de Trabajo para listado'!$CD$155:$DC$1048576,MATCH($A948,'Hoja de Trabajo para listado'!$CD$155:$CD$1048576,0),MATCH((CUADRO!G$4&amp;$E948),'Hoja de Trabajo para listado'!$CD$151:$DC$151,0)),0)</f>
        <v>0</v>
      </c>
      <c r="H948" s="243">
        <f ca="1">+IFERROR(INDEX('Hoja de Trabajo para listado'!$A$155:$Z$1048576,MATCH($A948,'Hoja de Trabajo para listado'!$A$155:$A$1048576,0),MATCH((CUADRO!H$4&amp;$E948),'Hoja de Trabajo para listado'!$A$151:$Z$151,0)),0)+IFERROR(INDEX('Hoja de Trabajo para listado'!$AB$155:$BA$1048576,MATCH($A948,'Hoja de Trabajo para listado'!$AB$155:$AB$1048576,0),MATCH((CUADRO!H$4&amp;$E948),'Hoja de Trabajo para listado'!$AB$151:$BA$151,0)),0)+IFERROR(INDEX('Hoja de Trabajo para listado'!$BC$155:$CB$1048576,MATCH($A948,'Hoja de Trabajo para listado'!$BC$155:$BC$1048576,0),MATCH((CUADRO!H$4&amp;$E948),'Hoja de Trabajo para listado'!$BC$151:$CB$151,0)),0)+IFERROR(INDEX('Hoja de Trabajo para listado'!$DE$153:$DG$274,MATCH($A948,'Hoja de Trabajo para listado'!$DE$153:$DE$1048576,0),MATCH((CUADRO!H$4&amp;$E948),'Hoja de Trabajo para listado'!$DE$151:$DG$151,0)),0)+IFERROR(INDEX('Hoja de Trabajo para listado'!$CD$155:$DC$1048576,MATCH($A948,'Hoja de Trabajo para listado'!$CD$155:$CD$1048576,0),MATCH((CUADRO!H$4&amp;$E948),'Hoja de Trabajo para listado'!$CD$151:$DC$151,0)),0)</f>
        <v>0</v>
      </c>
      <c r="I948" s="243">
        <f ca="1">+IFERROR(INDEX('Hoja de Trabajo para listado'!$A$155:$Z$1048576,MATCH($A948,'Hoja de Trabajo para listado'!$A$155:$A$1048576,0),MATCH((CUADRO!I$4&amp;$E948),'Hoja de Trabajo para listado'!$A$151:$Z$151,0)),0)+IFERROR(INDEX('Hoja de Trabajo para listado'!$AB$155:$BA$1048576,MATCH($A948,'Hoja de Trabajo para listado'!$AB$155:$AB$1048576,0),MATCH((CUADRO!I$4&amp;$E948),'Hoja de Trabajo para listado'!$AB$151:$BA$151,0)),0)+IFERROR(INDEX('Hoja de Trabajo para listado'!$BC$155:$CB$1048576,MATCH($A948,'Hoja de Trabajo para listado'!$BC$155:$BC$1048576,0),MATCH((CUADRO!I$4&amp;$E948),'Hoja de Trabajo para listado'!$BC$151:$CB$151,0)),0)+IFERROR(INDEX('Hoja de Trabajo para listado'!$DE$153:$DG$274,MATCH($A948,'Hoja de Trabajo para listado'!$DE$153:$DE$1048576,0),MATCH((CUADRO!I$4&amp;$E948),'Hoja de Trabajo para listado'!$DE$151:$DG$151,0)),0)+IFERROR(INDEX('Hoja de Trabajo para listado'!$CD$155:$DC$1048576,MATCH($A948,'Hoja de Trabajo para listado'!$CD$155:$CD$1048576,0),MATCH((CUADRO!I$4&amp;$E948),'Hoja de Trabajo para listado'!$CD$151:$DC$151,0)),0)</f>
        <v>0</v>
      </c>
      <c r="J948" s="243">
        <f ca="1">+IFERROR(INDEX('Hoja de Trabajo para listado'!$A$155:$Z$1048576,MATCH($A948,'Hoja de Trabajo para listado'!$A$155:$A$1048576,0),MATCH((CUADRO!J$4&amp;$E948),'Hoja de Trabajo para listado'!$A$151:$Z$151,0)),0)+IFERROR(INDEX('Hoja de Trabajo para listado'!$AB$155:$BA$1048576,MATCH($A948,'Hoja de Trabajo para listado'!$AB$155:$AB$1048576,0),MATCH((CUADRO!J$4&amp;$E948),'Hoja de Trabajo para listado'!$AB$151:$BA$151,0)),0)+IFERROR(INDEX('Hoja de Trabajo para listado'!$BC$155:$CB$1048576,MATCH($A948,'Hoja de Trabajo para listado'!$BC$155:$BC$1048576,0),MATCH((CUADRO!J$4&amp;$E948),'Hoja de Trabajo para listado'!$BC$151:$CB$151,0)),0)+IFERROR(INDEX('Hoja de Trabajo para listado'!$DE$153:$DG$274,MATCH($A948,'Hoja de Trabajo para listado'!$DE$153:$DE$1048576,0),MATCH((CUADRO!J$4&amp;$E948),'Hoja de Trabajo para listado'!$DE$151:$DG$151,0)),0)+IFERROR(INDEX('Hoja de Trabajo para listado'!$CD$155:$DC$1048576,MATCH($A948,'Hoja de Trabajo para listado'!$CD$155:$CD$1048576,0),MATCH((CUADRO!J$4&amp;$E948),'Hoja de Trabajo para listado'!$CD$151:$DC$151,0)),0)</f>
        <v>0</v>
      </c>
      <c r="K948" s="243">
        <f ca="1">+IFERROR(INDEX('Hoja de Trabajo para listado'!$A$155:$Z$1048576,MATCH($A948,'Hoja de Trabajo para listado'!$A$155:$A$1048576,0),MATCH((CUADRO!K$4&amp;$E948),'Hoja de Trabajo para listado'!$A$151:$Z$151,0)),0)+IFERROR(INDEX('Hoja de Trabajo para listado'!$AB$155:$BA$1048576,MATCH($A948,'Hoja de Trabajo para listado'!$AB$155:$AB$1048576,0),MATCH((CUADRO!K$4&amp;$E948),'Hoja de Trabajo para listado'!$AB$151:$BA$151,0)),0)+IFERROR(INDEX('Hoja de Trabajo para listado'!$BC$155:$CB$1048576,MATCH($A948,'Hoja de Trabajo para listado'!$BC$155:$BC$1048576,0),MATCH((CUADRO!K$4&amp;$E948),'Hoja de Trabajo para listado'!$BC$151:$CB$151,0)),0)+IFERROR(INDEX('Hoja de Trabajo para listado'!$DE$153:$DG$274,MATCH($A948,'Hoja de Trabajo para listado'!$DE$153:$DE$1048576,0),MATCH((CUADRO!K$4&amp;$E948),'Hoja de Trabajo para listado'!$DE$151:$DG$151,0)),0)+IFERROR(INDEX('Hoja de Trabajo para listado'!$CD$155:$DC$1048576,MATCH($A948,'Hoja de Trabajo para listado'!$CD$155:$CD$1048576,0),MATCH((CUADRO!K$4&amp;$E948),'Hoja de Trabajo para listado'!$CD$151:$DC$151,0)),0)</f>
        <v>0</v>
      </c>
      <c r="L948" s="243">
        <f ca="1">+IFERROR(INDEX('Hoja de Trabajo para listado'!$A$155:$Z$1048576,MATCH($A948,'Hoja de Trabajo para listado'!$A$155:$A$1048576,0),MATCH((CUADRO!L$4&amp;$E948),'Hoja de Trabajo para listado'!$A$151:$Z$151,0)),0)+IFERROR(INDEX('Hoja de Trabajo para listado'!$AB$155:$BA$1048576,MATCH($A948,'Hoja de Trabajo para listado'!$AB$155:$AB$1048576,0),MATCH((CUADRO!L$4&amp;$E948),'Hoja de Trabajo para listado'!$AB$151:$BA$151,0)),0)+IFERROR(INDEX('Hoja de Trabajo para listado'!$BC$155:$CB$1048576,MATCH($A948,'Hoja de Trabajo para listado'!$BC$155:$BC$1048576,0),MATCH((CUADRO!L$4&amp;$E948),'Hoja de Trabajo para listado'!$BC$151:$CB$151,0)),0)+IFERROR(INDEX('Hoja de Trabajo para listado'!$DE$153:$DG$274,MATCH($A948,'Hoja de Trabajo para listado'!$DE$153:$DE$1048576,0),MATCH((CUADRO!L$4&amp;$E948),'Hoja de Trabajo para listado'!$DE$151:$DG$151,0)),0)+IFERROR(INDEX('Hoja de Trabajo para listado'!$CD$155:$DC$1048576,MATCH($A948,'Hoja de Trabajo para listado'!$CD$155:$CD$1048576,0),MATCH((CUADRO!L$4&amp;$E948),'Hoja de Trabajo para listado'!$CD$151:$DC$151,0)),0)</f>
        <v>0</v>
      </c>
      <c r="M948" s="243">
        <f ca="1">+IFERROR(INDEX('Hoja de Trabajo para listado'!$A$155:$Z$1048576,MATCH($A948,'Hoja de Trabajo para listado'!$A$155:$A$1048576,0),MATCH((CUADRO!M$4&amp;$E948),'Hoja de Trabajo para listado'!$A$151:$Z$151,0)),0)+IFERROR(INDEX('Hoja de Trabajo para listado'!$AB$155:$BA$1048576,MATCH($A948,'Hoja de Trabajo para listado'!$AB$155:$AB$1048576,0),MATCH((CUADRO!M$4&amp;$E948),'Hoja de Trabajo para listado'!$AB$151:$BA$151,0)),0)+IFERROR(INDEX('Hoja de Trabajo para listado'!$BC$155:$CB$1048576,MATCH($A948,'Hoja de Trabajo para listado'!$BC$155:$BC$1048576,0),MATCH((CUADRO!M$4&amp;$E948),'Hoja de Trabajo para listado'!$BC$151:$CB$151,0)),0)+IFERROR(INDEX('Hoja de Trabajo para listado'!$DE$153:$DG$274,MATCH($A948,'Hoja de Trabajo para listado'!$DE$153:$DE$1048576,0),MATCH((CUADRO!M$4&amp;$E948),'Hoja de Trabajo para listado'!$DE$151:$DG$151,0)),0)+IFERROR(INDEX('Hoja de Trabajo para listado'!$CD$155:$DC$1048576,MATCH($A948,'Hoja de Trabajo para listado'!$CD$155:$CD$1048576,0),MATCH((CUADRO!M$4&amp;$E948),'Hoja de Trabajo para listado'!$CD$151:$DC$151,0)),0)</f>
        <v>0</v>
      </c>
      <c r="N948" s="243">
        <f ca="1">+IFERROR(INDEX('Hoja de Trabajo para listado'!$A$155:$Z$1048576,MATCH($A948,'Hoja de Trabajo para listado'!$A$155:$A$1048576,0),MATCH((CUADRO!N$4&amp;$E948),'Hoja de Trabajo para listado'!$A$151:$Z$151,0)),0)+IFERROR(INDEX('Hoja de Trabajo para listado'!$AB$155:$BA$1048576,MATCH($A948,'Hoja de Trabajo para listado'!$AB$155:$AB$1048576,0),MATCH((CUADRO!N$4&amp;$E948),'Hoja de Trabajo para listado'!$AB$151:$BA$151,0)),0)+IFERROR(INDEX('Hoja de Trabajo para listado'!$BC$155:$CB$1048576,MATCH($A948,'Hoja de Trabajo para listado'!$BC$155:$BC$1048576,0),MATCH((CUADRO!N$4&amp;$E948),'Hoja de Trabajo para listado'!$BC$151:$CB$151,0)),0)+IFERROR(INDEX('Hoja de Trabajo para listado'!$DE$153:$DG$274,MATCH($A948,'Hoja de Trabajo para listado'!$DE$153:$DE$1048576,0),MATCH((CUADRO!N$4&amp;$E948),'Hoja de Trabajo para listado'!$DE$151:$DG$151,0)),0)+IFERROR(INDEX('Hoja de Trabajo para listado'!$CD$155:$DC$1048576,MATCH($A948,'Hoja de Trabajo para listado'!$CD$155:$CD$1048576,0),MATCH((CUADRO!N$4&amp;$E948),'Hoja de Trabajo para listado'!$CD$151:$DC$151,0)),0)</f>
        <v>0</v>
      </c>
      <c r="O948" s="243">
        <f ca="1">+IFERROR(INDEX('Hoja de Trabajo para listado'!$A$155:$Z$1048576,MATCH($A948,'Hoja de Trabajo para listado'!$A$155:$A$1048576,0),MATCH((CUADRO!O$4&amp;$E948),'Hoja de Trabajo para listado'!$A$151:$Z$151,0)),0)+IFERROR(INDEX('Hoja de Trabajo para listado'!$AB$155:$BA$1048576,MATCH($A948,'Hoja de Trabajo para listado'!$AB$155:$AB$1048576,0),MATCH((CUADRO!O$4&amp;$E948),'Hoja de Trabajo para listado'!$AB$151:$BA$151,0)),0)+IFERROR(INDEX('Hoja de Trabajo para listado'!$BC$155:$CB$1048576,MATCH($A948,'Hoja de Trabajo para listado'!$BC$155:$BC$1048576,0),MATCH((CUADRO!O$4&amp;$E948),'Hoja de Trabajo para listado'!$BC$151:$CB$151,0)),0)+IFERROR(INDEX('Hoja de Trabajo para listado'!$DE$153:$DG$274,MATCH($A948,'Hoja de Trabajo para listado'!$DE$153:$DE$1048576,0),MATCH((CUADRO!O$4&amp;$E948),'Hoja de Trabajo para listado'!$DE$151:$DG$151,0)),0)+IFERROR(INDEX('Hoja de Trabajo para listado'!$CD$155:$DC$1048576,MATCH($A948,'Hoja de Trabajo para listado'!$CD$155:$CD$1048576,0),MATCH((CUADRO!O$4&amp;$E948),'Hoja de Trabajo para listado'!$CD$151:$DC$151,0)),0)</f>
        <v>0</v>
      </c>
      <c r="P948" s="243">
        <f ca="1">+IFERROR(INDEX('Hoja de Trabajo para listado'!$A$155:$Z$1048576,MATCH($A948,'Hoja de Trabajo para listado'!$A$155:$A$1048576,0),MATCH((CUADRO!P$4&amp;$E948),'Hoja de Trabajo para listado'!$A$151:$Z$151,0)),0)+IFERROR(INDEX('Hoja de Trabajo para listado'!$AB$155:$BA$1048576,MATCH($A948,'Hoja de Trabajo para listado'!$AB$155:$AB$1048576,0),MATCH((CUADRO!P$4&amp;$E948),'Hoja de Trabajo para listado'!$AB$151:$BA$151,0)),0)+IFERROR(INDEX('Hoja de Trabajo para listado'!$BC$155:$CB$1048576,MATCH($A948,'Hoja de Trabajo para listado'!$BC$155:$BC$1048576,0),MATCH((CUADRO!P$4&amp;$E948),'Hoja de Trabajo para listado'!$BC$151:$CB$151,0)),0)+IFERROR(INDEX('Hoja de Trabajo para listado'!$DE$153:$DG$274,MATCH($A948,'Hoja de Trabajo para listado'!$DE$153:$DE$1048576,0),MATCH((CUADRO!P$4&amp;$E948),'Hoja de Trabajo para listado'!$DE$151:$DG$151,0)),0)+IFERROR(INDEX('Hoja de Trabajo para listado'!$CD$155:$DC$1048576,MATCH($A948,'Hoja de Trabajo para listado'!$CD$155:$CD$1048576,0),MATCH((CUADRO!P$4&amp;$E948),'Hoja de Trabajo para listado'!$CD$151:$DC$151,0)),0)</f>
        <v>0</v>
      </c>
      <c r="Q948" s="243">
        <f ca="1">+IFERROR(INDEX('Hoja de Trabajo para listado'!$A$155:$Z$1048576,MATCH($A948,'Hoja de Trabajo para listado'!$A$155:$A$1048576,0),MATCH((CUADRO!Q$4&amp;$E948),'Hoja de Trabajo para listado'!$A$151:$Z$151,0)),0)+IFERROR(INDEX('Hoja de Trabajo para listado'!$AB$155:$BA$1048576,MATCH($A948,'Hoja de Trabajo para listado'!$AB$155:$AB$1048576,0),MATCH((CUADRO!Q$4&amp;$E948),'Hoja de Trabajo para listado'!$AB$151:$BA$151,0)),0)+IFERROR(INDEX('Hoja de Trabajo para listado'!$BC$155:$CB$1048576,MATCH($A948,'Hoja de Trabajo para listado'!$BC$155:$BC$1048576,0),MATCH((CUADRO!Q$4&amp;$E948),'Hoja de Trabajo para listado'!$BC$151:$CB$151,0)),0)+IFERROR(INDEX('Hoja de Trabajo para listado'!$DE$153:$DG$274,MATCH($A948,'Hoja de Trabajo para listado'!$DE$153:$DE$1048576,0),MATCH((CUADRO!Q$4&amp;$E948),'Hoja de Trabajo para listado'!$DE$151:$DG$151,0)),0)+IFERROR(INDEX('Hoja de Trabajo para listado'!$CD$155:$DC$1048576,MATCH($A948,'Hoja de Trabajo para listado'!$CD$155:$CD$1048576,0),MATCH((CUADRO!Q$4&amp;$E948),'Hoja de Trabajo para listado'!$CD$151:$DC$151,0)),0)</f>
        <v>0</v>
      </c>
      <c r="R948" s="243">
        <f t="shared" ca="1" si="35"/>
        <v>0</v>
      </c>
      <c r="S948" s="256">
        <f ca="1">+R947+R948</f>
        <v>0</v>
      </c>
      <c r="T948" s="243">
        <f ca="1">+S948</f>
        <v>0</v>
      </c>
      <c r="U948" s="242">
        <f t="shared" si="36"/>
        <v>2</v>
      </c>
      <c r="V948" s="327" t="str">
        <f>+VLOOKUP(A948,bd_lista!$A$3:$E$592,5,FALSE)</f>
        <v>Gobiernos Autonomos Municipales</v>
      </c>
      <c r="W948" s="398"/>
      <c r="X948" s="240">
        <f>+VLOOKUP(A948,[4]Sheet1!$A$13:$D$744,4,FALSE)</f>
        <v>0</v>
      </c>
      <c r="Y948" s="240" t="e">
        <f>+VLOOKUP(X948,bd_lista!$A$3:$C$592,3,FALSE)</f>
        <v>#N/A</v>
      </c>
      <c r="Z948" s="288"/>
      <c r="AA948" s="289"/>
    </row>
    <row r="949" spans="1:27" customFormat="1" ht="15" hidden="1" customHeight="1">
      <c r="A949" s="32">
        <v>1706</v>
      </c>
      <c r="B949" s="393">
        <f>+A949</f>
        <v>1706</v>
      </c>
      <c r="C949" s="245" t="str">
        <f>+VLOOKUP(A949,bd_lista!$A$3:$C$592,3,FALSE)</f>
        <v>Gobierno Autónomo Municipal de Warnes</v>
      </c>
      <c r="D949" s="395" t="str">
        <f>+C949</f>
        <v>Gobierno Autónomo Municipal de Warnes</v>
      </c>
      <c r="E949" s="240" t="s">
        <v>1303</v>
      </c>
      <c r="F949" s="241">
        <f ca="1">+IFERROR(INDEX('Hoja de Trabajo para listado'!$A$155:$Z$1048576,MATCH($A949,'Hoja de Trabajo para listado'!$A$155:$A$1048576,0),MATCH((CUADRO!F$4&amp;$E949),'Hoja de Trabajo para listado'!$A$151:$Z$151,0)),0)+IFERROR(INDEX('Hoja de Trabajo para listado'!$AB$155:$BA$1048576,MATCH($A949,'Hoja de Trabajo para listado'!$AB$155:$AB$1048576,0),MATCH((CUADRO!F$4&amp;$E949),'Hoja de Trabajo para listado'!$AB$151:$BA$151,0)),0)+IFERROR(INDEX('Hoja de Trabajo para listado'!$BC$155:$CB$1048576,MATCH($A949,'Hoja de Trabajo para listado'!$BC$155:$BC$1048576,0),MATCH((CUADRO!F$4&amp;$E949),'Hoja de Trabajo para listado'!$BC$151:$CB$151,0)),0)+IFERROR(INDEX('Hoja de Trabajo para listado'!$DE$153:$DG$274,MATCH($A949,'Hoja de Trabajo para listado'!$DE$153:$DE$1048576,0),MATCH((CUADRO!F$4&amp;$E949),'Hoja de Trabajo para listado'!$DE$151:$DG$151,0)),0)+IFERROR(INDEX('Hoja de Trabajo para listado'!$CD$155:$DC$1048576,MATCH($A949,'Hoja de Trabajo para listado'!$CD$155:$CD$1048576,0),MATCH((CUADRO!F$4&amp;$E949),'Hoja de Trabajo para listado'!$CD$151:$DC$151,0)),0)</f>
        <v>0</v>
      </c>
      <c r="G949" s="241">
        <f ca="1">+IFERROR(INDEX('Hoja de Trabajo para listado'!$A$155:$Z$1048576,MATCH($A949,'Hoja de Trabajo para listado'!$A$155:$A$1048576,0),MATCH((CUADRO!G$4&amp;$E949),'Hoja de Trabajo para listado'!$A$151:$Z$151,0)),0)+IFERROR(INDEX('Hoja de Trabajo para listado'!$AB$155:$BA$1048576,MATCH($A949,'Hoja de Trabajo para listado'!$AB$155:$AB$1048576,0),MATCH((CUADRO!G$4&amp;$E949),'Hoja de Trabajo para listado'!$AB$151:$BA$151,0)),0)+IFERROR(INDEX('Hoja de Trabajo para listado'!$BC$155:$CB$1048576,MATCH($A949,'Hoja de Trabajo para listado'!$BC$155:$BC$1048576,0),MATCH((CUADRO!G$4&amp;$E949),'Hoja de Trabajo para listado'!$BC$151:$CB$151,0)),0)+IFERROR(INDEX('Hoja de Trabajo para listado'!$DE$153:$DG$274,MATCH($A949,'Hoja de Trabajo para listado'!$DE$153:$DE$1048576,0),MATCH((CUADRO!G$4&amp;$E949),'Hoja de Trabajo para listado'!$DE$151:$DG$151,0)),0)+IFERROR(INDEX('Hoja de Trabajo para listado'!$CD$155:$DC$1048576,MATCH($A949,'Hoja de Trabajo para listado'!$CD$155:$CD$1048576,0),MATCH((CUADRO!G$4&amp;$E949),'Hoja de Trabajo para listado'!$CD$151:$DC$151,0)),0)</f>
        <v>0</v>
      </c>
      <c r="H949" s="241">
        <f ca="1">+IFERROR(INDEX('Hoja de Trabajo para listado'!$A$155:$Z$1048576,MATCH($A949,'Hoja de Trabajo para listado'!$A$155:$A$1048576,0),MATCH((CUADRO!H$4&amp;$E949),'Hoja de Trabajo para listado'!$A$151:$Z$151,0)),0)+IFERROR(INDEX('Hoja de Trabajo para listado'!$AB$155:$BA$1048576,MATCH($A949,'Hoja de Trabajo para listado'!$AB$155:$AB$1048576,0),MATCH((CUADRO!H$4&amp;$E949),'Hoja de Trabajo para listado'!$AB$151:$BA$151,0)),0)+IFERROR(INDEX('Hoja de Trabajo para listado'!$BC$155:$CB$1048576,MATCH($A949,'Hoja de Trabajo para listado'!$BC$155:$BC$1048576,0),MATCH((CUADRO!H$4&amp;$E949),'Hoja de Trabajo para listado'!$BC$151:$CB$151,0)),0)+IFERROR(INDEX('Hoja de Trabajo para listado'!$DE$153:$DG$274,MATCH($A949,'Hoja de Trabajo para listado'!$DE$153:$DE$1048576,0),MATCH((CUADRO!H$4&amp;$E949),'Hoja de Trabajo para listado'!$DE$151:$DG$151,0)),0)+IFERROR(INDEX('Hoja de Trabajo para listado'!$CD$155:$DC$1048576,MATCH($A949,'Hoja de Trabajo para listado'!$CD$155:$CD$1048576,0),MATCH((CUADRO!H$4&amp;$E949),'Hoja de Trabajo para listado'!$CD$151:$DC$151,0)),0)</f>
        <v>0</v>
      </c>
      <c r="I949" s="241">
        <f ca="1">+IFERROR(INDEX('Hoja de Trabajo para listado'!$A$155:$Z$1048576,MATCH($A949,'Hoja de Trabajo para listado'!$A$155:$A$1048576,0),MATCH((CUADRO!I$4&amp;$E949),'Hoja de Trabajo para listado'!$A$151:$Z$151,0)),0)+IFERROR(INDEX('Hoja de Trabajo para listado'!$AB$155:$BA$1048576,MATCH($A949,'Hoja de Trabajo para listado'!$AB$155:$AB$1048576,0),MATCH((CUADRO!I$4&amp;$E949),'Hoja de Trabajo para listado'!$AB$151:$BA$151,0)),0)+IFERROR(INDEX('Hoja de Trabajo para listado'!$BC$155:$CB$1048576,MATCH($A949,'Hoja de Trabajo para listado'!$BC$155:$BC$1048576,0),MATCH((CUADRO!I$4&amp;$E949),'Hoja de Trabajo para listado'!$BC$151:$CB$151,0)),0)+IFERROR(INDEX('Hoja de Trabajo para listado'!$DE$153:$DG$274,MATCH($A949,'Hoja de Trabajo para listado'!$DE$153:$DE$1048576,0),MATCH((CUADRO!I$4&amp;$E949),'Hoja de Trabajo para listado'!$DE$151:$DG$151,0)),0)+IFERROR(INDEX('Hoja de Trabajo para listado'!$CD$155:$DC$1048576,MATCH($A949,'Hoja de Trabajo para listado'!$CD$155:$CD$1048576,0),MATCH((CUADRO!I$4&amp;$E949),'Hoja de Trabajo para listado'!$CD$151:$DC$151,0)),0)</f>
        <v>0</v>
      </c>
      <c r="J949" s="241">
        <f ca="1">+IFERROR(INDEX('Hoja de Trabajo para listado'!$A$155:$Z$1048576,MATCH($A949,'Hoja de Trabajo para listado'!$A$155:$A$1048576,0),MATCH((CUADRO!J$4&amp;$E949),'Hoja de Trabajo para listado'!$A$151:$Z$151,0)),0)+IFERROR(INDEX('Hoja de Trabajo para listado'!$AB$155:$BA$1048576,MATCH($A949,'Hoja de Trabajo para listado'!$AB$155:$AB$1048576,0),MATCH((CUADRO!J$4&amp;$E949),'Hoja de Trabajo para listado'!$AB$151:$BA$151,0)),0)+IFERROR(INDEX('Hoja de Trabajo para listado'!$BC$155:$CB$1048576,MATCH($A949,'Hoja de Trabajo para listado'!$BC$155:$BC$1048576,0),MATCH((CUADRO!J$4&amp;$E949),'Hoja de Trabajo para listado'!$BC$151:$CB$151,0)),0)+IFERROR(INDEX('Hoja de Trabajo para listado'!$DE$153:$DG$274,MATCH($A949,'Hoja de Trabajo para listado'!$DE$153:$DE$1048576,0),MATCH((CUADRO!J$4&amp;$E949),'Hoja de Trabajo para listado'!$DE$151:$DG$151,0)),0)+IFERROR(INDEX('Hoja de Trabajo para listado'!$CD$155:$DC$1048576,MATCH($A949,'Hoja de Trabajo para listado'!$CD$155:$CD$1048576,0),MATCH((CUADRO!J$4&amp;$E949),'Hoja de Trabajo para listado'!$CD$151:$DC$151,0)),0)</f>
        <v>0</v>
      </c>
      <c r="K949" s="241">
        <f ca="1">+IFERROR(INDEX('Hoja de Trabajo para listado'!$A$155:$Z$1048576,MATCH($A949,'Hoja de Trabajo para listado'!$A$155:$A$1048576,0),MATCH((CUADRO!K$4&amp;$E949),'Hoja de Trabajo para listado'!$A$151:$Z$151,0)),0)+IFERROR(INDEX('Hoja de Trabajo para listado'!$AB$155:$BA$1048576,MATCH($A949,'Hoja de Trabajo para listado'!$AB$155:$AB$1048576,0),MATCH((CUADRO!K$4&amp;$E949),'Hoja de Trabajo para listado'!$AB$151:$BA$151,0)),0)+IFERROR(INDEX('Hoja de Trabajo para listado'!$BC$155:$CB$1048576,MATCH($A949,'Hoja de Trabajo para listado'!$BC$155:$BC$1048576,0),MATCH((CUADRO!K$4&amp;$E949),'Hoja de Trabajo para listado'!$BC$151:$CB$151,0)),0)+IFERROR(INDEX('Hoja de Trabajo para listado'!$DE$153:$DG$274,MATCH($A949,'Hoja de Trabajo para listado'!$DE$153:$DE$1048576,0),MATCH((CUADRO!K$4&amp;$E949),'Hoja de Trabajo para listado'!$DE$151:$DG$151,0)),0)+IFERROR(INDEX('Hoja de Trabajo para listado'!$CD$155:$DC$1048576,MATCH($A949,'Hoja de Trabajo para listado'!$CD$155:$CD$1048576,0),MATCH((CUADRO!K$4&amp;$E949),'Hoja de Trabajo para listado'!$CD$151:$DC$151,0)),0)</f>
        <v>0</v>
      </c>
      <c r="L949" s="241">
        <f ca="1">+IFERROR(INDEX('Hoja de Trabajo para listado'!$A$155:$Z$1048576,MATCH($A949,'Hoja de Trabajo para listado'!$A$155:$A$1048576,0),MATCH((CUADRO!L$4&amp;$E949),'Hoja de Trabajo para listado'!$A$151:$Z$151,0)),0)+IFERROR(INDEX('Hoja de Trabajo para listado'!$AB$155:$BA$1048576,MATCH($A949,'Hoja de Trabajo para listado'!$AB$155:$AB$1048576,0),MATCH((CUADRO!L$4&amp;$E949),'Hoja de Trabajo para listado'!$AB$151:$BA$151,0)),0)+IFERROR(INDEX('Hoja de Trabajo para listado'!$BC$155:$CB$1048576,MATCH($A949,'Hoja de Trabajo para listado'!$BC$155:$BC$1048576,0),MATCH((CUADRO!L$4&amp;$E949),'Hoja de Trabajo para listado'!$BC$151:$CB$151,0)),0)+IFERROR(INDEX('Hoja de Trabajo para listado'!$DE$153:$DG$274,MATCH($A949,'Hoja de Trabajo para listado'!$DE$153:$DE$1048576,0),MATCH((CUADRO!L$4&amp;$E949),'Hoja de Trabajo para listado'!$DE$151:$DG$151,0)),0)+IFERROR(INDEX('Hoja de Trabajo para listado'!$CD$155:$DC$1048576,MATCH($A949,'Hoja de Trabajo para listado'!$CD$155:$CD$1048576,0),MATCH((CUADRO!L$4&amp;$E949),'Hoja de Trabajo para listado'!$CD$151:$DC$151,0)),0)</f>
        <v>0</v>
      </c>
      <c r="M949" s="241">
        <f ca="1">+IFERROR(INDEX('Hoja de Trabajo para listado'!$A$155:$Z$1048576,MATCH($A949,'Hoja de Trabajo para listado'!$A$155:$A$1048576,0),MATCH((CUADRO!M$4&amp;$E949),'Hoja de Trabajo para listado'!$A$151:$Z$151,0)),0)+IFERROR(INDEX('Hoja de Trabajo para listado'!$AB$155:$BA$1048576,MATCH($A949,'Hoja de Trabajo para listado'!$AB$155:$AB$1048576,0),MATCH((CUADRO!M$4&amp;$E949),'Hoja de Trabajo para listado'!$AB$151:$BA$151,0)),0)+IFERROR(INDEX('Hoja de Trabajo para listado'!$BC$155:$CB$1048576,MATCH($A949,'Hoja de Trabajo para listado'!$BC$155:$BC$1048576,0),MATCH((CUADRO!M$4&amp;$E949),'Hoja de Trabajo para listado'!$BC$151:$CB$151,0)),0)+IFERROR(INDEX('Hoja de Trabajo para listado'!$DE$153:$DG$274,MATCH($A949,'Hoja de Trabajo para listado'!$DE$153:$DE$1048576,0),MATCH((CUADRO!M$4&amp;$E949),'Hoja de Trabajo para listado'!$DE$151:$DG$151,0)),0)+IFERROR(INDEX('Hoja de Trabajo para listado'!$CD$155:$DC$1048576,MATCH($A949,'Hoja de Trabajo para listado'!$CD$155:$CD$1048576,0),MATCH((CUADRO!M$4&amp;$E949),'Hoja de Trabajo para listado'!$CD$151:$DC$151,0)),0)</f>
        <v>0</v>
      </c>
      <c r="N949" s="241">
        <f ca="1">+IFERROR(INDEX('Hoja de Trabajo para listado'!$A$155:$Z$1048576,MATCH($A949,'Hoja de Trabajo para listado'!$A$155:$A$1048576,0),MATCH((CUADRO!N$4&amp;$E949),'Hoja de Trabajo para listado'!$A$151:$Z$151,0)),0)+IFERROR(INDEX('Hoja de Trabajo para listado'!$AB$155:$BA$1048576,MATCH($A949,'Hoja de Trabajo para listado'!$AB$155:$AB$1048576,0),MATCH((CUADRO!N$4&amp;$E949),'Hoja de Trabajo para listado'!$AB$151:$BA$151,0)),0)+IFERROR(INDEX('Hoja de Trabajo para listado'!$BC$155:$CB$1048576,MATCH($A949,'Hoja de Trabajo para listado'!$BC$155:$BC$1048576,0),MATCH((CUADRO!N$4&amp;$E949),'Hoja de Trabajo para listado'!$BC$151:$CB$151,0)),0)+IFERROR(INDEX('Hoja de Trabajo para listado'!$DE$153:$DG$274,MATCH($A949,'Hoja de Trabajo para listado'!$DE$153:$DE$1048576,0),MATCH((CUADRO!N$4&amp;$E949),'Hoja de Trabajo para listado'!$DE$151:$DG$151,0)),0)+IFERROR(INDEX('Hoja de Trabajo para listado'!$CD$155:$DC$1048576,MATCH($A949,'Hoja de Trabajo para listado'!$CD$155:$CD$1048576,0),MATCH((CUADRO!N$4&amp;$E949),'Hoja de Trabajo para listado'!$CD$151:$DC$151,0)),0)</f>
        <v>0</v>
      </c>
      <c r="O949" s="241">
        <f ca="1">+IFERROR(INDEX('Hoja de Trabajo para listado'!$A$155:$Z$1048576,MATCH($A949,'Hoja de Trabajo para listado'!$A$155:$A$1048576,0),MATCH((CUADRO!O$4&amp;$E949),'Hoja de Trabajo para listado'!$A$151:$Z$151,0)),0)+IFERROR(INDEX('Hoja de Trabajo para listado'!$AB$155:$BA$1048576,MATCH($A949,'Hoja de Trabajo para listado'!$AB$155:$AB$1048576,0),MATCH((CUADRO!O$4&amp;$E949),'Hoja de Trabajo para listado'!$AB$151:$BA$151,0)),0)+IFERROR(INDEX('Hoja de Trabajo para listado'!$BC$155:$CB$1048576,MATCH($A949,'Hoja de Trabajo para listado'!$BC$155:$BC$1048576,0),MATCH((CUADRO!O$4&amp;$E949),'Hoja de Trabajo para listado'!$BC$151:$CB$151,0)),0)+IFERROR(INDEX('Hoja de Trabajo para listado'!$DE$153:$DG$274,MATCH($A949,'Hoja de Trabajo para listado'!$DE$153:$DE$1048576,0),MATCH((CUADRO!O$4&amp;$E949),'Hoja de Trabajo para listado'!$DE$151:$DG$151,0)),0)+IFERROR(INDEX('Hoja de Trabajo para listado'!$CD$155:$DC$1048576,MATCH($A949,'Hoja de Trabajo para listado'!$CD$155:$CD$1048576,0),MATCH((CUADRO!O$4&amp;$E949),'Hoja de Trabajo para listado'!$CD$151:$DC$151,0)),0)</f>
        <v>0</v>
      </c>
      <c r="P949" s="241">
        <f ca="1">+IFERROR(INDEX('Hoja de Trabajo para listado'!$A$155:$Z$1048576,MATCH($A949,'Hoja de Trabajo para listado'!$A$155:$A$1048576,0),MATCH((CUADRO!P$4&amp;$E949),'Hoja de Trabajo para listado'!$A$151:$Z$151,0)),0)+IFERROR(INDEX('Hoja de Trabajo para listado'!$AB$155:$BA$1048576,MATCH($A949,'Hoja de Trabajo para listado'!$AB$155:$AB$1048576,0),MATCH((CUADRO!P$4&amp;$E949),'Hoja de Trabajo para listado'!$AB$151:$BA$151,0)),0)+IFERROR(INDEX('Hoja de Trabajo para listado'!$BC$155:$CB$1048576,MATCH($A949,'Hoja de Trabajo para listado'!$BC$155:$BC$1048576,0),MATCH((CUADRO!P$4&amp;$E949),'Hoja de Trabajo para listado'!$BC$151:$CB$151,0)),0)+IFERROR(INDEX('Hoja de Trabajo para listado'!$DE$153:$DG$274,MATCH($A949,'Hoja de Trabajo para listado'!$DE$153:$DE$1048576,0),MATCH((CUADRO!P$4&amp;$E949),'Hoja de Trabajo para listado'!$DE$151:$DG$151,0)),0)+IFERROR(INDEX('Hoja de Trabajo para listado'!$CD$155:$DC$1048576,MATCH($A949,'Hoja de Trabajo para listado'!$CD$155:$CD$1048576,0),MATCH((CUADRO!P$4&amp;$E949),'Hoja de Trabajo para listado'!$CD$151:$DC$151,0)),0)</f>
        <v>0</v>
      </c>
      <c r="Q949" s="241">
        <f ca="1">+IFERROR(INDEX('Hoja de Trabajo para listado'!$A$155:$Z$1048576,MATCH($A949,'Hoja de Trabajo para listado'!$A$155:$A$1048576,0),MATCH((CUADRO!Q$4&amp;$E949),'Hoja de Trabajo para listado'!$A$151:$Z$151,0)),0)+IFERROR(INDEX('Hoja de Trabajo para listado'!$AB$155:$BA$1048576,MATCH($A949,'Hoja de Trabajo para listado'!$AB$155:$AB$1048576,0),MATCH((CUADRO!Q$4&amp;$E949),'Hoja de Trabajo para listado'!$AB$151:$BA$151,0)),0)+IFERROR(INDEX('Hoja de Trabajo para listado'!$BC$155:$CB$1048576,MATCH($A949,'Hoja de Trabajo para listado'!$BC$155:$BC$1048576,0),MATCH((CUADRO!Q$4&amp;$E949),'Hoja de Trabajo para listado'!$BC$151:$CB$151,0)),0)+IFERROR(INDEX('Hoja de Trabajo para listado'!$DE$153:$DG$274,MATCH($A949,'Hoja de Trabajo para listado'!$DE$153:$DE$1048576,0),MATCH((CUADRO!Q$4&amp;$E949),'Hoja de Trabajo para listado'!$DE$151:$DG$151,0)),0)+IFERROR(INDEX('Hoja de Trabajo para listado'!$CD$155:$DC$1048576,MATCH($A949,'Hoja de Trabajo para listado'!$CD$155:$CD$1048576,0),MATCH((CUADRO!Q$4&amp;$E949),'Hoja de Trabajo para listado'!$CD$151:$DC$151,0)),0)</f>
        <v>0</v>
      </c>
      <c r="R949" s="241">
        <f t="shared" ca="1" si="35"/>
        <v>0</v>
      </c>
      <c r="S949" s="247"/>
      <c r="T949" s="241">
        <f ca="1">+T950</f>
        <v>0</v>
      </c>
      <c r="U949" s="240">
        <f t="shared" si="36"/>
        <v>1</v>
      </c>
      <c r="V949" s="327" t="str">
        <f>+VLOOKUP(A949,bd_lista!$A$3:$E$592,5,FALSE)</f>
        <v>Gobiernos Autonomos Municipales</v>
      </c>
      <c r="W949" s="397" t="str">
        <f>+V949</f>
        <v>Gobiernos Autonomos Municipales</v>
      </c>
      <c r="X949" s="240">
        <f>+VLOOKUP(A949,[4]Sheet1!$A$13:$D$744,4,FALSE)</f>
        <v>0</v>
      </c>
      <c r="Y949" s="240" t="e">
        <f>+VLOOKUP(X949,bd_lista!$A$3:$C$592,3,FALSE)</f>
        <v>#N/A</v>
      </c>
      <c r="Z949" s="290">
        <f>+X949</f>
        <v>0</v>
      </c>
      <c r="AA949" s="291" t="e">
        <f>+Y949</f>
        <v>#N/A</v>
      </c>
    </row>
    <row r="950" spans="1:27" customFormat="1" ht="15" hidden="1" customHeight="1">
      <c r="A950" s="32">
        <v>1706</v>
      </c>
      <c r="B950" s="394"/>
      <c r="C950" s="245" t="str">
        <f>+VLOOKUP(A950,bd_lista!$A$3:$C$592,3,FALSE)</f>
        <v>Gobierno Autónomo Municipal de Warnes</v>
      </c>
      <c r="D950" s="396"/>
      <c r="E950" s="242" t="s">
        <v>1304</v>
      </c>
      <c r="F950" s="243">
        <f ca="1">+IFERROR(INDEX('Hoja de Trabajo para listado'!$A$155:$Z$1048576,MATCH($A950,'Hoja de Trabajo para listado'!$A$155:$A$1048576,0),MATCH((CUADRO!F$4&amp;$E950),'Hoja de Trabajo para listado'!$A$151:$Z$151,0)),0)+IFERROR(INDEX('Hoja de Trabajo para listado'!$AB$155:$BA$1048576,MATCH($A950,'Hoja de Trabajo para listado'!$AB$155:$AB$1048576,0),MATCH((CUADRO!F$4&amp;$E950),'Hoja de Trabajo para listado'!$AB$151:$BA$151,0)),0)+IFERROR(INDEX('Hoja de Trabajo para listado'!$BC$155:$CB$1048576,MATCH($A950,'Hoja de Trabajo para listado'!$BC$155:$BC$1048576,0),MATCH((CUADRO!F$4&amp;$E950),'Hoja de Trabajo para listado'!$BC$151:$CB$151,0)),0)+IFERROR(INDEX('Hoja de Trabajo para listado'!$DE$153:$DG$274,MATCH($A950,'Hoja de Trabajo para listado'!$DE$153:$DE$1048576,0),MATCH((CUADRO!F$4&amp;$E950),'Hoja de Trabajo para listado'!$DE$151:$DG$151,0)),0)+IFERROR(INDEX('Hoja de Trabajo para listado'!$CD$155:$DC$1048576,MATCH($A950,'Hoja de Trabajo para listado'!$CD$155:$CD$1048576,0),MATCH((CUADRO!F$4&amp;$E950),'Hoja de Trabajo para listado'!$CD$151:$DC$151,0)),0)</f>
        <v>0</v>
      </c>
      <c r="G950" s="243">
        <f ca="1">+IFERROR(INDEX('Hoja de Trabajo para listado'!$A$155:$Z$1048576,MATCH($A950,'Hoja de Trabajo para listado'!$A$155:$A$1048576,0),MATCH((CUADRO!G$4&amp;$E950),'Hoja de Trabajo para listado'!$A$151:$Z$151,0)),0)+IFERROR(INDEX('Hoja de Trabajo para listado'!$AB$155:$BA$1048576,MATCH($A950,'Hoja de Trabajo para listado'!$AB$155:$AB$1048576,0),MATCH((CUADRO!G$4&amp;$E950),'Hoja de Trabajo para listado'!$AB$151:$BA$151,0)),0)+IFERROR(INDEX('Hoja de Trabajo para listado'!$BC$155:$CB$1048576,MATCH($A950,'Hoja de Trabajo para listado'!$BC$155:$BC$1048576,0),MATCH((CUADRO!G$4&amp;$E950),'Hoja de Trabajo para listado'!$BC$151:$CB$151,0)),0)+IFERROR(INDEX('Hoja de Trabajo para listado'!$DE$153:$DG$274,MATCH($A950,'Hoja de Trabajo para listado'!$DE$153:$DE$1048576,0),MATCH((CUADRO!G$4&amp;$E950),'Hoja de Trabajo para listado'!$DE$151:$DG$151,0)),0)+IFERROR(INDEX('Hoja de Trabajo para listado'!$CD$155:$DC$1048576,MATCH($A950,'Hoja de Trabajo para listado'!$CD$155:$CD$1048576,0),MATCH((CUADRO!G$4&amp;$E950),'Hoja de Trabajo para listado'!$CD$151:$DC$151,0)),0)</f>
        <v>0</v>
      </c>
      <c r="H950" s="243">
        <f ca="1">+IFERROR(INDEX('Hoja de Trabajo para listado'!$A$155:$Z$1048576,MATCH($A950,'Hoja de Trabajo para listado'!$A$155:$A$1048576,0),MATCH((CUADRO!H$4&amp;$E950),'Hoja de Trabajo para listado'!$A$151:$Z$151,0)),0)+IFERROR(INDEX('Hoja de Trabajo para listado'!$AB$155:$BA$1048576,MATCH($A950,'Hoja de Trabajo para listado'!$AB$155:$AB$1048576,0),MATCH((CUADRO!H$4&amp;$E950),'Hoja de Trabajo para listado'!$AB$151:$BA$151,0)),0)+IFERROR(INDEX('Hoja de Trabajo para listado'!$BC$155:$CB$1048576,MATCH($A950,'Hoja de Trabajo para listado'!$BC$155:$BC$1048576,0),MATCH((CUADRO!H$4&amp;$E950),'Hoja de Trabajo para listado'!$BC$151:$CB$151,0)),0)+IFERROR(INDEX('Hoja de Trabajo para listado'!$DE$153:$DG$274,MATCH($A950,'Hoja de Trabajo para listado'!$DE$153:$DE$1048576,0),MATCH((CUADRO!H$4&amp;$E950),'Hoja de Trabajo para listado'!$DE$151:$DG$151,0)),0)+IFERROR(INDEX('Hoja de Trabajo para listado'!$CD$155:$DC$1048576,MATCH($A950,'Hoja de Trabajo para listado'!$CD$155:$CD$1048576,0),MATCH((CUADRO!H$4&amp;$E950),'Hoja de Trabajo para listado'!$CD$151:$DC$151,0)),0)</f>
        <v>0</v>
      </c>
      <c r="I950" s="243">
        <f ca="1">+IFERROR(INDEX('Hoja de Trabajo para listado'!$A$155:$Z$1048576,MATCH($A950,'Hoja de Trabajo para listado'!$A$155:$A$1048576,0),MATCH((CUADRO!I$4&amp;$E950),'Hoja de Trabajo para listado'!$A$151:$Z$151,0)),0)+IFERROR(INDEX('Hoja de Trabajo para listado'!$AB$155:$BA$1048576,MATCH($A950,'Hoja de Trabajo para listado'!$AB$155:$AB$1048576,0),MATCH((CUADRO!I$4&amp;$E950),'Hoja de Trabajo para listado'!$AB$151:$BA$151,0)),0)+IFERROR(INDEX('Hoja de Trabajo para listado'!$BC$155:$CB$1048576,MATCH($A950,'Hoja de Trabajo para listado'!$BC$155:$BC$1048576,0),MATCH((CUADRO!I$4&amp;$E950),'Hoja de Trabajo para listado'!$BC$151:$CB$151,0)),0)+IFERROR(INDEX('Hoja de Trabajo para listado'!$DE$153:$DG$274,MATCH($A950,'Hoja de Trabajo para listado'!$DE$153:$DE$1048576,0),MATCH((CUADRO!I$4&amp;$E950),'Hoja de Trabajo para listado'!$DE$151:$DG$151,0)),0)+IFERROR(INDEX('Hoja de Trabajo para listado'!$CD$155:$DC$1048576,MATCH($A950,'Hoja de Trabajo para listado'!$CD$155:$CD$1048576,0),MATCH((CUADRO!I$4&amp;$E950),'Hoja de Trabajo para listado'!$CD$151:$DC$151,0)),0)</f>
        <v>0</v>
      </c>
      <c r="J950" s="243">
        <f ca="1">+IFERROR(INDEX('Hoja de Trabajo para listado'!$A$155:$Z$1048576,MATCH($A950,'Hoja de Trabajo para listado'!$A$155:$A$1048576,0),MATCH((CUADRO!J$4&amp;$E950),'Hoja de Trabajo para listado'!$A$151:$Z$151,0)),0)+IFERROR(INDEX('Hoja de Trabajo para listado'!$AB$155:$BA$1048576,MATCH($A950,'Hoja de Trabajo para listado'!$AB$155:$AB$1048576,0),MATCH((CUADRO!J$4&amp;$E950),'Hoja de Trabajo para listado'!$AB$151:$BA$151,0)),0)+IFERROR(INDEX('Hoja de Trabajo para listado'!$BC$155:$CB$1048576,MATCH($A950,'Hoja de Trabajo para listado'!$BC$155:$BC$1048576,0),MATCH((CUADRO!J$4&amp;$E950),'Hoja de Trabajo para listado'!$BC$151:$CB$151,0)),0)+IFERROR(INDEX('Hoja de Trabajo para listado'!$DE$153:$DG$274,MATCH($A950,'Hoja de Trabajo para listado'!$DE$153:$DE$1048576,0),MATCH((CUADRO!J$4&amp;$E950),'Hoja de Trabajo para listado'!$DE$151:$DG$151,0)),0)+IFERROR(INDEX('Hoja de Trabajo para listado'!$CD$155:$DC$1048576,MATCH($A950,'Hoja de Trabajo para listado'!$CD$155:$CD$1048576,0),MATCH((CUADRO!J$4&amp;$E950),'Hoja de Trabajo para listado'!$CD$151:$DC$151,0)),0)</f>
        <v>0</v>
      </c>
      <c r="K950" s="243">
        <f ca="1">+IFERROR(INDEX('Hoja de Trabajo para listado'!$A$155:$Z$1048576,MATCH($A950,'Hoja de Trabajo para listado'!$A$155:$A$1048576,0),MATCH((CUADRO!K$4&amp;$E950),'Hoja de Trabajo para listado'!$A$151:$Z$151,0)),0)+IFERROR(INDEX('Hoja de Trabajo para listado'!$AB$155:$BA$1048576,MATCH($A950,'Hoja de Trabajo para listado'!$AB$155:$AB$1048576,0),MATCH((CUADRO!K$4&amp;$E950),'Hoja de Trabajo para listado'!$AB$151:$BA$151,0)),0)+IFERROR(INDEX('Hoja de Trabajo para listado'!$BC$155:$CB$1048576,MATCH($A950,'Hoja de Trabajo para listado'!$BC$155:$BC$1048576,0),MATCH((CUADRO!K$4&amp;$E950),'Hoja de Trabajo para listado'!$BC$151:$CB$151,0)),0)+IFERROR(INDEX('Hoja de Trabajo para listado'!$DE$153:$DG$274,MATCH($A950,'Hoja de Trabajo para listado'!$DE$153:$DE$1048576,0),MATCH((CUADRO!K$4&amp;$E950),'Hoja de Trabajo para listado'!$DE$151:$DG$151,0)),0)+IFERROR(INDEX('Hoja de Trabajo para listado'!$CD$155:$DC$1048576,MATCH($A950,'Hoja de Trabajo para listado'!$CD$155:$CD$1048576,0),MATCH((CUADRO!K$4&amp;$E950),'Hoja de Trabajo para listado'!$CD$151:$DC$151,0)),0)</f>
        <v>0</v>
      </c>
      <c r="L950" s="243">
        <f ca="1">+IFERROR(INDEX('Hoja de Trabajo para listado'!$A$155:$Z$1048576,MATCH($A950,'Hoja de Trabajo para listado'!$A$155:$A$1048576,0),MATCH((CUADRO!L$4&amp;$E950),'Hoja de Trabajo para listado'!$A$151:$Z$151,0)),0)+IFERROR(INDEX('Hoja de Trabajo para listado'!$AB$155:$BA$1048576,MATCH($A950,'Hoja de Trabajo para listado'!$AB$155:$AB$1048576,0),MATCH((CUADRO!L$4&amp;$E950),'Hoja de Trabajo para listado'!$AB$151:$BA$151,0)),0)+IFERROR(INDEX('Hoja de Trabajo para listado'!$BC$155:$CB$1048576,MATCH($A950,'Hoja de Trabajo para listado'!$BC$155:$BC$1048576,0),MATCH((CUADRO!L$4&amp;$E950),'Hoja de Trabajo para listado'!$BC$151:$CB$151,0)),0)+IFERROR(INDEX('Hoja de Trabajo para listado'!$DE$153:$DG$274,MATCH($A950,'Hoja de Trabajo para listado'!$DE$153:$DE$1048576,0),MATCH((CUADRO!L$4&amp;$E950),'Hoja de Trabajo para listado'!$DE$151:$DG$151,0)),0)+IFERROR(INDEX('Hoja de Trabajo para listado'!$CD$155:$DC$1048576,MATCH($A950,'Hoja de Trabajo para listado'!$CD$155:$CD$1048576,0),MATCH((CUADRO!L$4&amp;$E950),'Hoja de Trabajo para listado'!$CD$151:$DC$151,0)),0)</f>
        <v>0</v>
      </c>
      <c r="M950" s="243">
        <f ca="1">+IFERROR(INDEX('Hoja de Trabajo para listado'!$A$155:$Z$1048576,MATCH($A950,'Hoja de Trabajo para listado'!$A$155:$A$1048576,0),MATCH((CUADRO!M$4&amp;$E950),'Hoja de Trabajo para listado'!$A$151:$Z$151,0)),0)+IFERROR(INDEX('Hoja de Trabajo para listado'!$AB$155:$BA$1048576,MATCH($A950,'Hoja de Trabajo para listado'!$AB$155:$AB$1048576,0),MATCH((CUADRO!M$4&amp;$E950),'Hoja de Trabajo para listado'!$AB$151:$BA$151,0)),0)+IFERROR(INDEX('Hoja de Trabajo para listado'!$BC$155:$CB$1048576,MATCH($A950,'Hoja de Trabajo para listado'!$BC$155:$BC$1048576,0),MATCH((CUADRO!M$4&amp;$E950),'Hoja de Trabajo para listado'!$BC$151:$CB$151,0)),0)+IFERROR(INDEX('Hoja de Trabajo para listado'!$DE$153:$DG$274,MATCH($A950,'Hoja de Trabajo para listado'!$DE$153:$DE$1048576,0),MATCH((CUADRO!M$4&amp;$E950),'Hoja de Trabajo para listado'!$DE$151:$DG$151,0)),0)+IFERROR(INDEX('Hoja de Trabajo para listado'!$CD$155:$DC$1048576,MATCH($A950,'Hoja de Trabajo para listado'!$CD$155:$CD$1048576,0),MATCH((CUADRO!M$4&amp;$E950),'Hoja de Trabajo para listado'!$CD$151:$DC$151,0)),0)</f>
        <v>0</v>
      </c>
      <c r="N950" s="243">
        <f ca="1">+IFERROR(INDEX('Hoja de Trabajo para listado'!$A$155:$Z$1048576,MATCH($A950,'Hoja de Trabajo para listado'!$A$155:$A$1048576,0),MATCH((CUADRO!N$4&amp;$E950),'Hoja de Trabajo para listado'!$A$151:$Z$151,0)),0)+IFERROR(INDEX('Hoja de Trabajo para listado'!$AB$155:$BA$1048576,MATCH($A950,'Hoja de Trabajo para listado'!$AB$155:$AB$1048576,0),MATCH((CUADRO!N$4&amp;$E950),'Hoja de Trabajo para listado'!$AB$151:$BA$151,0)),0)+IFERROR(INDEX('Hoja de Trabajo para listado'!$BC$155:$CB$1048576,MATCH($A950,'Hoja de Trabajo para listado'!$BC$155:$BC$1048576,0),MATCH((CUADRO!N$4&amp;$E950),'Hoja de Trabajo para listado'!$BC$151:$CB$151,0)),0)+IFERROR(INDEX('Hoja de Trabajo para listado'!$DE$153:$DG$274,MATCH($A950,'Hoja de Trabajo para listado'!$DE$153:$DE$1048576,0),MATCH((CUADRO!N$4&amp;$E950),'Hoja de Trabajo para listado'!$DE$151:$DG$151,0)),0)+IFERROR(INDEX('Hoja de Trabajo para listado'!$CD$155:$DC$1048576,MATCH($A950,'Hoja de Trabajo para listado'!$CD$155:$CD$1048576,0),MATCH((CUADRO!N$4&amp;$E950),'Hoja de Trabajo para listado'!$CD$151:$DC$151,0)),0)</f>
        <v>0</v>
      </c>
      <c r="O950" s="243">
        <f ca="1">+IFERROR(INDEX('Hoja de Trabajo para listado'!$A$155:$Z$1048576,MATCH($A950,'Hoja de Trabajo para listado'!$A$155:$A$1048576,0),MATCH((CUADRO!O$4&amp;$E950),'Hoja de Trabajo para listado'!$A$151:$Z$151,0)),0)+IFERROR(INDEX('Hoja de Trabajo para listado'!$AB$155:$BA$1048576,MATCH($A950,'Hoja de Trabajo para listado'!$AB$155:$AB$1048576,0),MATCH((CUADRO!O$4&amp;$E950),'Hoja de Trabajo para listado'!$AB$151:$BA$151,0)),0)+IFERROR(INDEX('Hoja de Trabajo para listado'!$BC$155:$CB$1048576,MATCH($A950,'Hoja de Trabajo para listado'!$BC$155:$BC$1048576,0),MATCH((CUADRO!O$4&amp;$E950),'Hoja de Trabajo para listado'!$BC$151:$CB$151,0)),0)+IFERROR(INDEX('Hoja de Trabajo para listado'!$DE$153:$DG$274,MATCH($A950,'Hoja de Trabajo para listado'!$DE$153:$DE$1048576,0),MATCH((CUADRO!O$4&amp;$E950),'Hoja de Trabajo para listado'!$DE$151:$DG$151,0)),0)+IFERROR(INDEX('Hoja de Trabajo para listado'!$CD$155:$DC$1048576,MATCH($A950,'Hoja de Trabajo para listado'!$CD$155:$CD$1048576,0),MATCH((CUADRO!O$4&amp;$E950),'Hoja de Trabajo para listado'!$CD$151:$DC$151,0)),0)</f>
        <v>0</v>
      </c>
      <c r="P950" s="243">
        <f ca="1">+IFERROR(INDEX('Hoja de Trabajo para listado'!$A$155:$Z$1048576,MATCH($A950,'Hoja de Trabajo para listado'!$A$155:$A$1048576,0),MATCH((CUADRO!P$4&amp;$E950),'Hoja de Trabajo para listado'!$A$151:$Z$151,0)),0)+IFERROR(INDEX('Hoja de Trabajo para listado'!$AB$155:$BA$1048576,MATCH($A950,'Hoja de Trabajo para listado'!$AB$155:$AB$1048576,0),MATCH((CUADRO!P$4&amp;$E950),'Hoja de Trabajo para listado'!$AB$151:$BA$151,0)),0)+IFERROR(INDEX('Hoja de Trabajo para listado'!$BC$155:$CB$1048576,MATCH($A950,'Hoja de Trabajo para listado'!$BC$155:$BC$1048576,0),MATCH((CUADRO!P$4&amp;$E950),'Hoja de Trabajo para listado'!$BC$151:$CB$151,0)),0)+IFERROR(INDEX('Hoja de Trabajo para listado'!$DE$153:$DG$274,MATCH($A950,'Hoja de Trabajo para listado'!$DE$153:$DE$1048576,0),MATCH((CUADRO!P$4&amp;$E950),'Hoja de Trabajo para listado'!$DE$151:$DG$151,0)),0)+IFERROR(INDEX('Hoja de Trabajo para listado'!$CD$155:$DC$1048576,MATCH($A950,'Hoja de Trabajo para listado'!$CD$155:$CD$1048576,0),MATCH((CUADRO!P$4&amp;$E950),'Hoja de Trabajo para listado'!$CD$151:$DC$151,0)),0)</f>
        <v>0</v>
      </c>
      <c r="Q950" s="243">
        <f ca="1">+IFERROR(INDEX('Hoja de Trabajo para listado'!$A$155:$Z$1048576,MATCH($A950,'Hoja de Trabajo para listado'!$A$155:$A$1048576,0),MATCH((CUADRO!Q$4&amp;$E950),'Hoja de Trabajo para listado'!$A$151:$Z$151,0)),0)+IFERROR(INDEX('Hoja de Trabajo para listado'!$AB$155:$BA$1048576,MATCH($A950,'Hoja de Trabajo para listado'!$AB$155:$AB$1048576,0),MATCH((CUADRO!Q$4&amp;$E950),'Hoja de Trabajo para listado'!$AB$151:$BA$151,0)),0)+IFERROR(INDEX('Hoja de Trabajo para listado'!$BC$155:$CB$1048576,MATCH($A950,'Hoja de Trabajo para listado'!$BC$155:$BC$1048576,0),MATCH((CUADRO!Q$4&amp;$E950),'Hoja de Trabajo para listado'!$BC$151:$CB$151,0)),0)+IFERROR(INDEX('Hoja de Trabajo para listado'!$DE$153:$DG$274,MATCH($A950,'Hoja de Trabajo para listado'!$DE$153:$DE$1048576,0),MATCH((CUADRO!Q$4&amp;$E950),'Hoja de Trabajo para listado'!$DE$151:$DG$151,0)),0)+IFERROR(INDEX('Hoja de Trabajo para listado'!$CD$155:$DC$1048576,MATCH($A950,'Hoja de Trabajo para listado'!$CD$155:$CD$1048576,0),MATCH((CUADRO!Q$4&amp;$E950),'Hoja de Trabajo para listado'!$CD$151:$DC$151,0)),0)</f>
        <v>0</v>
      </c>
      <c r="R950" s="243">
        <f t="shared" ca="1" si="35"/>
        <v>0</v>
      </c>
      <c r="S950" s="256">
        <f ca="1">+R949+R950</f>
        <v>0</v>
      </c>
      <c r="T950" s="243">
        <f ca="1">+S950</f>
        <v>0</v>
      </c>
      <c r="U950" s="242">
        <f t="shared" si="36"/>
        <v>2</v>
      </c>
      <c r="V950" s="327" t="str">
        <f>+VLOOKUP(A950,bd_lista!$A$3:$E$592,5,FALSE)</f>
        <v>Gobiernos Autonomos Municipales</v>
      </c>
      <c r="W950" s="398"/>
      <c r="X950" s="240">
        <f>+VLOOKUP(A950,[4]Sheet1!$A$13:$D$744,4,FALSE)</f>
        <v>0</v>
      </c>
      <c r="Y950" s="240" t="e">
        <f>+VLOOKUP(X950,bd_lista!$A$3:$C$592,3,FALSE)</f>
        <v>#N/A</v>
      </c>
      <c r="Z950" s="288"/>
      <c r="AA950" s="289"/>
    </row>
    <row r="951" spans="1:27" customFormat="1" ht="15" hidden="1" customHeight="1">
      <c r="A951" s="32">
        <v>1707</v>
      </c>
      <c r="B951" s="393">
        <f>+A951</f>
        <v>1707</v>
      </c>
      <c r="C951" s="245" t="str">
        <f>+VLOOKUP(A951,bd_lista!$A$3:$C$592,3,FALSE)</f>
        <v>Gobierno Autónomo Municipal de San Ignacio (San Ignacio de Velasco)</v>
      </c>
      <c r="D951" s="395" t="str">
        <f>+C951</f>
        <v>Gobierno Autónomo Municipal de San Ignacio (San Ignacio de Velasco)</v>
      </c>
      <c r="E951" s="240" t="s">
        <v>1303</v>
      </c>
      <c r="F951" s="241">
        <f ca="1">+IFERROR(INDEX('Hoja de Trabajo para listado'!$A$155:$Z$1048576,MATCH($A951,'Hoja de Trabajo para listado'!$A$155:$A$1048576,0),MATCH((CUADRO!F$4&amp;$E951),'Hoja de Trabajo para listado'!$A$151:$Z$151,0)),0)+IFERROR(INDEX('Hoja de Trabajo para listado'!$AB$155:$BA$1048576,MATCH($A951,'Hoja de Trabajo para listado'!$AB$155:$AB$1048576,0),MATCH((CUADRO!F$4&amp;$E951),'Hoja de Trabajo para listado'!$AB$151:$BA$151,0)),0)+IFERROR(INDEX('Hoja de Trabajo para listado'!$BC$155:$CB$1048576,MATCH($A951,'Hoja de Trabajo para listado'!$BC$155:$BC$1048576,0),MATCH((CUADRO!F$4&amp;$E951),'Hoja de Trabajo para listado'!$BC$151:$CB$151,0)),0)+IFERROR(INDEX('Hoja de Trabajo para listado'!$DE$153:$DG$274,MATCH($A951,'Hoja de Trabajo para listado'!$DE$153:$DE$1048576,0),MATCH((CUADRO!F$4&amp;$E951),'Hoja de Trabajo para listado'!$DE$151:$DG$151,0)),0)+IFERROR(INDEX('Hoja de Trabajo para listado'!$CD$155:$DC$1048576,MATCH($A951,'Hoja de Trabajo para listado'!$CD$155:$CD$1048576,0),MATCH((CUADRO!F$4&amp;$E951),'Hoja de Trabajo para listado'!$CD$151:$DC$151,0)),0)</f>
        <v>0</v>
      </c>
      <c r="G951" s="241">
        <f ca="1">+IFERROR(INDEX('Hoja de Trabajo para listado'!$A$155:$Z$1048576,MATCH($A951,'Hoja de Trabajo para listado'!$A$155:$A$1048576,0),MATCH((CUADRO!G$4&amp;$E951),'Hoja de Trabajo para listado'!$A$151:$Z$151,0)),0)+IFERROR(INDEX('Hoja de Trabajo para listado'!$AB$155:$BA$1048576,MATCH($A951,'Hoja de Trabajo para listado'!$AB$155:$AB$1048576,0),MATCH((CUADRO!G$4&amp;$E951),'Hoja de Trabajo para listado'!$AB$151:$BA$151,0)),0)+IFERROR(INDEX('Hoja de Trabajo para listado'!$BC$155:$CB$1048576,MATCH($A951,'Hoja de Trabajo para listado'!$BC$155:$BC$1048576,0),MATCH((CUADRO!G$4&amp;$E951),'Hoja de Trabajo para listado'!$BC$151:$CB$151,0)),0)+IFERROR(INDEX('Hoja de Trabajo para listado'!$DE$153:$DG$274,MATCH($A951,'Hoja de Trabajo para listado'!$DE$153:$DE$1048576,0),MATCH((CUADRO!G$4&amp;$E951),'Hoja de Trabajo para listado'!$DE$151:$DG$151,0)),0)+IFERROR(INDEX('Hoja de Trabajo para listado'!$CD$155:$DC$1048576,MATCH($A951,'Hoja de Trabajo para listado'!$CD$155:$CD$1048576,0),MATCH((CUADRO!G$4&amp;$E951),'Hoja de Trabajo para listado'!$CD$151:$DC$151,0)),0)</f>
        <v>0</v>
      </c>
      <c r="H951" s="241">
        <f ca="1">+IFERROR(INDEX('Hoja de Trabajo para listado'!$A$155:$Z$1048576,MATCH($A951,'Hoja de Trabajo para listado'!$A$155:$A$1048576,0),MATCH((CUADRO!H$4&amp;$E951),'Hoja de Trabajo para listado'!$A$151:$Z$151,0)),0)+IFERROR(INDEX('Hoja de Trabajo para listado'!$AB$155:$BA$1048576,MATCH($A951,'Hoja de Trabajo para listado'!$AB$155:$AB$1048576,0),MATCH((CUADRO!H$4&amp;$E951),'Hoja de Trabajo para listado'!$AB$151:$BA$151,0)),0)+IFERROR(INDEX('Hoja de Trabajo para listado'!$BC$155:$CB$1048576,MATCH($A951,'Hoja de Trabajo para listado'!$BC$155:$BC$1048576,0),MATCH((CUADRO!H$4&amp;$E951),'Hoja de Trabajo para listado'!$BC$151:$CB$151,0)),0)+IFERROR(INDEX('Hoja de Trabajo para listado'!$DE$153:$DG$274,MATCH($A951,'Hoja de Trabajo para listado'!$DE$153:$DE$1048576,0),MATCH((CUADRO!H$4&amp;$E951),'Hoja de Trabajo para listado'!$DE$151:$DG$151,0)),0)+IFERROR(INDEX('Hoja de Trabajo para listado'!$CD$155:$DC$1048576,MATCH($A951,'Hoja de Trabajo para listado'!$CD$155:$CD$1048576,0),MATCH((CUADRO!H$4&amp;$E951),'Hoja de Trabajo para listado'!$CD$151:$DC$151,0)),0)</f>
        <v>0</v>
      </c>
      <c r="I951" s="241">
        <f ca="1">+IFERROR(INDEX('Hoja de Trabajo para listado'!$A$155:$Z$1048576,MATCH($A951,'Hoja de Trabajo para listado'!$A$155:$A$1048576,0),MATCH((CUADRO!I$4&amp;$E951),'Hoja de Trabajo para listado'!$A$151:$Z$151,0)),0)+IFERROR(INDEX('Hoja de Trabajo para listado'!$AB$155:$BA$1048576,MATCH($A951,'Hoja de Trabajo para listado'!$AB$155:$AB$1048576,0),MATCH((CUADRO!I$4&amp;$E951),'Hoja de Trabajo para listado'!$AB$151:$BA$151,0)),0)+IFERROR(INDEX('Hoja de Trabajo para listado'!$BC$155:$CB$1048576,MATCH($A951,'Hoja de Trabajo para listado'!$BC$155:$BC$1048576,0),MATCH((CUADRO!I$4&amp;$E951),'Hoja de Trabajo para listado'!$BC$151:$CB$151,0)),0)+IFERROR(INDEX('Hoja de Trabajo para listado'!$DE$153:$DG$274,MATCH($A951,'Hoja de Trabajo para listado'!$DE$153:$DE$1048576,0),MATCH((CUADRO!I$4&amp;$E951),'Hoja de Trabajo para listado'!$DE$151:$DG$151,0)),0)+IFERROR(INDEX('Hoja de Trabajo para listado'!$CD$155:$DC$1048576,MATCH($A951,'Hoja de Trabajo para listado'!$CD$155:$CD$1048576,0),MATCH((CUADRO!I$4&amp;$E951),'Hoja de Trabajo para listado'!$CD$151:$DC$151,0)),0)</f>
        <v>0</v>
      </c>
      <c r="J951" s="241">
        <f ca="1">+IFERROR(INDEX('Hoja de Trabajo para listado'!$A$155:$Z$1048576,MATCH($A951,'Hoja de Trabajo para listado'!$A$155:$A$1048576,0),MATCH((CUADRO!J$4&amp;$E951),'Hoja de Trabajo para listado'!$A$151:$Z$151,0)),0)+IFERROR(INDEX('Hoja de Trabajo para listado'!$AB$155:$BA$1048576,MATCH($A951,'Hoja de Trabajo para listado'!$AB$155:$AB$1048576,0),MATCH((CUADRO!J$4&amp;$E951),'Hoja de Trabajo para listado'!$AB$151:$BA$151,0)),0)+IFERROR(INDEX('Hoja de Trabajo para listado'!$BC$155:$CB$1048576,MATCH($A951,'Hoja de Trabajo para listado'!$BC$155:$BC$1048576,0),MATCH((CUADRO!J$4&amp;$E951),'Hoja de Trabajo para listado'!$BC$151:$CB$151,0)),0)+IFERROR(INDEX('Hoja de Trabajo para listado'!$DE$153:$DG$274,MATCH($A951,'Hoja de Trabajo para listado'!$DE$153:$DE$1048576,0),MATCH((CUADRO!J$4&amp;$E951),'Hoja de Trabajo para listado'!$DE$151:$DG$151,0)),0)+IFERROR(INDEX('Hoja de Trabajo para listado'!$CD$155:$DC$1048576,MATCH($A951,'Hoja de Trabajo para listado'!$CD$155:$CD$1048576,0),MATCH((CUADRO!J$4&amp;$E951),'Hoja de Trabajo para listado'!$CD$151:$DC$151,0)),0)</f>
        <v>0</v>
      </c>
      <c r="K951" s="241">
        <f ca="1">+IFERROR(INDEX('Hoja de Trabajo para listado'!$A$155:$Z$1048576,MATCH($A951,'Hoja de Trabajo para listado'!$A$155:$A$1048576,0),MATCH((CUADRO!K$4&amp;$E951),'Hoja de Trabajo para listado'!$A$151:$Z$151,0)),0)+IFERROR(INDEX('Hoja de Trabajo para listado'!$AB$155:$BA$1048576,MATCH($A951,'Hoja de Trabajo para listado'!$AB$155:$AB$1048576,0),MATCH((CUADRO!K$4&amp;$E951),'Hoja de Trabajo para listado'!$AB$151:$BA$151,0)),0)+IFERROR(INDEX('Hoja de Trabajo para listado'!$BC$155:$CB$1048576,MATCH($A951,'Hoja de Trabajo para listado'!$BC$155:$BC$1048576,0),MATCH((CUADRO!K$4&amp;$E951),'Hoja de Trabajo para listado'!$BC$151:$CB$151,0)),0)+IFERROR(INDEX('Hoja de Trabajo para listado'!$DE$153:$DG$274,MATCH($A951,'Hoja de Trabajo para listado'!$DE$153:$DE$1048576,0),MATCH((CUADRO!K$4&amp;$E951),'Hoja de Trabajo para listado'!$DE$151:$DG$151,0)),0)+IFERROR(INDEX('Hoja de Trabajo para listado'!$CD$155:$DC$1048576,MATCH($A951,'Hoja de Trabajo para listado'!$CD$155:$CD$1048576,0),MATCH((CUADRO!K$4&amp;$E951),'Hoja de Trabajo para listado'!$CD$151:$DC$151,0)),0)</f>
        <v>0</v>
      </c>
      <c r="L951" s="241">
        <f ca="1">+IFERROR(INDEX('Hoja de Trabajo para listado'!$A$155:$Z$1048576,MATCH($A951,'Hoja de Trabajo para listado'!$A$155:$A$1048576,0),MATCH((CUADRO!L$4&amp;$E951),'Hoja de Trabajo para listado'!$A$151:$Z$151,0)),0)+IFERROR(INDEX('Hoja de Trabajo para listado'!$AB$155:$BA$1048576,MATCH($A951,'Hoja de Trabajo para listado'!$AB$155:$AB$1048576,0),MATCH((CUADRO!L$4&amp;$E951),'Hoja de Trabajo para listado'!$AB$151:$BA$151,0)),0)+IFERROR(INDEX('Hoja de Trabajo para listado'!$BC$155:$CB$1048576,MATCH($A951,'Hoja de Trabajo para listado'!$BC$155:$BC$1048576,0),MATCH((CUADRO!L$4&amp;$E951),'Hoja de Trabajo para listado'!$BC$151:$CB$151,0)),0)+IFERROR(INDEX('Hoja de Trabajo para listado'!$DE$153:$DG$274,MATCH($A951,'Hoja de Trabajo para listado'!$DE$153:$DE$1048576,0),MATCH((CUADRO!L$4&amp;$E951),'Hoja de Trabajo para listado'!$DE$151:$DG$151,0)),0)+IFERROR(INDEX('Hoja de Trabajo para listado'!$CD$155:$DC$1048576,MATCH($A951,'Hoja de Trabajo para listado'!$CD$155:$CD$1048576,0),MATCH((CUADRO!L$4&amp;$E951),'Hoja de Trabajo para listado'!$CD$151:$DC$151,0)),0)</f>
        <v>0</v>
      </c>
      <c r="M951" s="241">
        <f ca="1">+IFERROR(INDEX('Hoja de Trabajo para listado'!$A$155:$Z$1048576,MATCH($A951,'Hoja de Trabajo para listado'!$A$155:$A$1048576,0),MATCH((CUADRO!M$4&amp;$E951),'Hoja de Trabajo para listado'!$A$151:$Z$151,0)),0)+IFERROR(INDEX('Hoja de Trabajo para listado'!$AB$155:$BA$1048576,MATCH($A951,'Hoja de Trabajo para listado'!$AB$155:$AB$1048576,0),MATCH((CUADRO!M$4&amp;$E951),'Hoja de Trabajo para listado'!$AB$151:$BA$151,0)),0)+IFERROR(INDEX('Hoja de Trabajo para listado'!$BC$155:$CB$1048576,MATCH($A951,'Hoja de Trabajo para listado'!$BC$155:$BC$1048576,0),MATCH((CUADRO!M$4&amp;$E951),'Hoja de Trabajo para listado'!$BC$151:$CB$151,0)),0)+IFERROR(INDEX('Hoja de Trabajo para listado'!$DE$153:$DG$274,MATCH($A951,'Hoja de Trabajo para listado'!$DE$153:$DE$1048576,0),MATCH((CUADRO!M$4&amp;$E951),'Hoja de Trabajo para listado'!$DE$151:$DG$151,0)),0)+IFERROR(INDEX('Hoja de Trabajo para listado'!$CD$155:$DC$1048576,MATCH($A951,'Hoja de Trabajo para listado'!$CD$155:$CD$1048576,0),MATCH((CUADRO!M$4&amp;$E951),'Hoja de Trabajo para listado'!$CD$151:$DC$151,0)),0)</f>
        <v>0</v>
      </c>
      <c r="N951" s="241">
        <f ca="1">+IFERROR(INDEX('Hoja de Trabajo para listado'!$A$155:$Z$1048576,MATCH($A951,'Hoja de Trabajo para listado'!$A$155:$A$1048576,0),MATCH((CUADRO!N$4&amp;$E951),'Hoja de Trabajo para listado'!$A$151:$Z$151,0)),0)+IFERROR(INDEX('Hoja de Trabajo para listado'!$AB$155:$BA$1048576,MATCH($A951,'Hoja de Trabajo para listado'!$AB$155:$AB$1048576,0),MATCH((CUADRO!N$4&amp;$E951),'Hoja de Trabajo para listado'!$AB$151:$BA$151,0)),0)+IFERROR(INDEX('Hoja de Trabajo para listado'!$BC$155:$CB$1048576,MATCH($A951,'Hoja de Trabajo para listado'!$BC$155:$BC$1048576,0),MATCH((CUADRO!N$4&amp;$E951),'Hoja de Trabajo para listado'!$BC$151:$CB$151,0)),0)+IFERROR(INDEX('Hoja de Trabajo para listado'!$DE$153:$DG$274,MATCH($A951,'Hoja de Trabajo para listado'!$DE$153:$DE$1048576,0),MATCH((CUADRO!N$4&amp;$E951),'Hoja de Trabajo para listado'!$DE$151:$DG$151,0)),0)+IFERROR(INDEX('Hoja de Trabajo para listado'!$CD$155:$DC$1048576,MATCH($A951,'Hoja de Trabajo para listado'!$CD$155:$CD$1048576,0),MATCH((CUADRO!N$4&amp;$E951),'Hoja de Trabajo para listado'!$CD$151:$DC$151,0)),0)</f>
        <v>0</v>
      </c>
      <c r="O951" s="241">
        <f ca="1">+IFERROR(INDEX('Hoja de Trabajo para listado'!$A$155:$Z$1048576,MATCH($A951,'Hoja de Trabajo para listado'!$A$155:$A$1048576,0),MATCH((CUADRO!O$4&amp;$E951),'Hoja de Trabajo para listado'!$A$151:$Z$151,0)),0)+IFERROR(INDEX('Hoja de Trabajo para listado'!$AB$155:$BA$1048576,MATCH($A951,'Hoja de Trabajo para listado'!$AB$155:$AB$1048576,0),MATCH((CUADRO!O$4&amp;$E951),'Hoja de Trabajo para listado'!$AB$151:$BA$151,0)),0)+IFERROR(INDEX('Hoja de Trabajo para listado'!$BC$155:$CB$1048576,MATCH($A951,'Hoja de Trabajo para listado'!$BC$155:$BC$1048576,0),MATCH((CUADRO!O$4&amp;$E951),'Hoja de Trabajo para listado'!$BC$151:$CB$151,0)),0)+IFERROR(INDEX('Hoja de Trabajo para listado'!$DE$153:$DG$274,MATCH($A951,'Hoja de Trabajo para listado'!$DE$153:$DE$1048576,0),MATCH((CUADRO!O$4&amp;$E951),'Hoja de Trabajo para listado'!$DE$151:$DG$151,0)),0)+IFERROR(INDEX('Hoja de Trabajo para listado'!$CD$155:$DC$1048576,MATCH($A951,'Hoja de Trabajo para listado'!$CD$155:$CD$1048576,0),MATCH((CUADRO!O$4&amp;$E951),'Hoja de Trabajo para listado'!$CD$151:$DC$151,0)),0)</f>
        <v>0</v>
      </c>
      <c r="P951" s="241">
        <f ca="1">+IFERROR(INDEX('Hoja de Trabajo para listado'!$A$155:$Z$1048576,MATCH($A951,'Hoja de Trabajo para listado'!$A$155:$A$1048576,0),MATCH((CUADRO!P$4&amp;$E951),'Hoja de Trabajo para listado'!$A$151:$Z$151,0)),0)+IFERROR(INDEX('Hoja de Trabajo para listado'!$AB$155:$BA$1048576,MATCH($A951,'Hoja de Trabajo para listado'!$AB$155:$AB$1048576,0),MATCH((CUADRO!P$4&amp;$E951),'Hoja de Trabajo para listado'!$AB$151:$BA$151,0)),0)+IFERROR(INDEX('Hoja de Trabajo para listado'!$BC$155:$CB$1048576,MATCH($A951,'Hoja de Trabajo para listado'!$BC$155:$BC$1048576,0),MATCH((CUADRO!P$4&amp;$E951),'Hoja de Trabajo para listado'!$BC$151:$CB$151,0)),0)+IFERROR(INDEX('Hoja de Trabajo para listado'!$DE$153:$DG$274,MATCH($A951,'Hoja de Trabajo para listado'!$DE$153:$DE$1048576,0),MATCH((CUADRO!P$4&amp;$E951),'Hoja de Trabajo para listado'!$DE$151:$DG$151,0)),0)+IFERROR(INDEX('Hoja de Trabajo para listado'!$CD$155:$DC$1048576,MATCH($A951,'Hoja de Trabajo para listado'!$CD$155:$CD$1048576,0),MATCH((CUADRO!P$4&amp;$E951),'Hoja de Trabajo para listado'!$CD$151:$DC$151,0)),0)</f>
        <v>0</v>
      </c>
      <c r="Q951" s="241">
        <f ca="1">+IFERROR(INDEX('Hoja de Trabajo para listado'!$A$155:$Z$1048576,MATCH($A951,'Hoja de Trabajo para listado'!$A$155:$A$1048576,0),MATCH((CUADRO!Q$4&amp;$E951),'Hoja de Trabajo para listado'!$A$151:$Z$151,0)),0)+IFERROR(INDEX('Hoja de Trabajo para listado'!$AB$155:$BA$1048576,MATCH($A951,'Hoja de Trabajo para listado'!$AB$155:$AB$1048576,0),MATCH((CUADRO!Q$4&amp;$E951),'Hoja de Trabajo para listado'!$AB$151:$BA$151,0)),0)+IFERROR(INDEX('Hoja de Trabajo para listado'!$BC$155:$CB$1048576,MATCH($A951,'Hoja de Trabajo para listado'!$BC$155:$BC$1048576,0),MATCH((CUADRO!Q$4&amp;$E951),'Hoja de Trabajo para listado'!$BC$151:$CB$151,0)),0)+IFERROR(INDEX('Hoja de Trabajo para listado'!$DE$153:$DG$274,MATCH($A951,'Hoja de Trabajo para listado'!$DE$153:$DE$1048576,0),MATCH((CUADRO!Q$4&amp;$E951),'Hoja de Trabajo para listado'!$DE$151:$DG$151,0)),0)+IFERROR(INDEX('Hoja de Trabajo para listado'!$CD$155:$DC$1048576,MATCH($A951,'Hoja de Trabajo para listado'!$CD$155:$CD$1048576,0),MATCH((CUADRO!Q$4&amp;$E951),'Hoja de Trabajo para listado'!$CD$151:$DC$151,0)),0)</f>
        <v>0</v>
      </c>
      <c r="R951" s="241">
        <f t="shared" ca="1" si="35"/>
        <v>0</v>
      </c>
      <c r="S951" s="247"/>
      <c r="T951" s="241">
        <f ca="1">+T952</f>
        <v>0</v>
      </c>
      <c r="U951" s="240">
        <f t="shared" si="36"/>
        <v>1</v>
      </c>
      <c r="V951" s="327" t="str">
        <f>+VLOOKUP(A951,bd_lista!$A$3:$E$592,5,FALSE)</f>
        <v>Gobiernos Autonomos Municipales</v>
      </c>
      <c r="W951" s="397" t="str">
        <f>+V951</f>
        <v>Gobiernos Autonomos Municipales</v>
      </c>
      <c r="X951" s="240">
        <f>+VLOOKUP(A951,[4]Sheet1!$A$13:$D$744,4,FALSE)</f>
        <v>0</v>
      </c>
      <c r="Y951" s="240" t="e">
        <f>+VLOOKUP(X951,bd_lista!$A$3:$C$592,3,FALSE)</f>
        <v>#N/A</v>
      </c>
      <c r="Z951" s="290">
        <f>+X951</f>
        <v>0</v>
      </c>
      <c r="AA951" s="291" t="e">
        <f>+Y951</f>
        <v>#N/A</v>
      </c>
    </row>
    <row r="952" spans="1:27" customFormat="1" ht="15" hidden="1" customHeight="1">
      <c r="A952" s="32">
        <v>1707</v>
      </c>
      <c r="B952" s="394"/>
      <c r="C952" s="245" t="str">
        <f>+VLOOKUP(A952,bd_lista!$A$3:$C$592,3,FALSE)</f>
        <v>Gobierno Autónomo Municipal de San Ignacio (San Ignacio de Velasco)</v>
      </c>
      <c r="D952" s="396"/>
      <c r="E952" s="242" t="s">
        <v>1304</v>
      </c>
      <c r="F952" s="243">
        <f ca="1">+IFERROR(INDEX('Hoja de Trabajo para listado'!$A$155:$Z$1048576,MATCH($A952,'Hoja de Trabajo para listado'!$A$155:$A$1048576,0),MATCH((CUADRO!F$4&amp;$E952),'Hoja de Trabajo para listado'!$A$151:$Z$151,0)),0)+IFERROR(INDEX('Hoja de Trabajo para listado'!$AB$155:$BA$1048576,MATCH($A952,'Hoja de Trabajo para listado'!$AB$155:$AB$1048576,0),MATCH((CUADRO!F$4&amp;$E952),'Hoja de Trabajo para listado'!$AB$151:$BA$151,0)),0)+IFERROR(INDEX('Hoja de Trabajo para listado'!$BC$155:$CB$1048576,MATCH($A952,'Hoja de Trabajo para listado'!$BC$155:$BC$1048576,0),MATCH((CUADRO!F$4&amp;$E952),'Hoja de Trabajo para listado'!$BC$151:$CB$151,0)),0)+IFERROR(INDEX('Hoja de Trabajo para listado'!$DE$153:$DG$274,MATCH($A952,'Hoja de Trabajo para listado'!$DE$153:$DE$1048576,0),MATCH((CUADRO!F$4&amp;$E952),'Hoja de Trabajo para listado'!$DE$151:$DG$151,0)),0)+IFERROR(INDEX('Hoja de Trabajo para listado'!$CD$155:$DC$1048576,MATCH($A952,'Hoja de Trabajo para listado'!$CD$155:$CD$1048576,0),MATCH((CUADRO!F$4&amp;$E952),'Hoja de Trabajo para listado'!$CD$151:$DC$151,0)),0)</f>
        <v>0</v>
      </c>
      <c r="G952" s="243">
        <f ca="1">+IFERROR(INDEX('Hoja de Trabajo para listado'!$A$155:$Z$1048576,MATCH($A952,'Hoja de Trabajo para listado'!$A$155:$A$1048576,0),MATCH((CUADRO!G$4&amp;$E952),'Hoja de Trabajo para listado'!$A$151:$Z$151,0)),0)+IFERROR(INDEX('Hoja de Trabajo para listado'!$AB$155:$BA$1048576,MATCH($A952,'Hoja de Trabajo para listado'!$AB$155:$AB$1048576,0),MATCH((CUADRO!G$4&amp;$E952),'Hoja de Trabajo para listado'!$AB$151:$BA$151,0)),0)+IFERROR(INDEX('Hoja de Trabajo para listado'!$BC$155:$CB$1048576,MATCH($A952,'Hoja de Trabajo para listado'!$BC$155:$BC$1048576,0),MATCH((CUADRO!G$4&amp;$E952),'Hoja de Trabajo para listado'!$BC$151:$CB$151,0)),0)+IFERROR(INDEX('Hoja de Trabajo para listado'!$DE$153:$DG$274,MATCH($A952,'Hoja de Trabajo para listado'!$DE$153:$DE$1048576,0),MATCH((CUADRO!G$4&amp;$E952),'Hoja de Trabajo para listado'!$DE$151:$DG$151,0)),0)+IFERROR(INDEX('Hoja de Trabajo para listado'!$CD$155:$DC$1048576,MATCH($A952,'Hoja de Trabajo para listado'!$CD$155:$CD$1048576,0),MATCH((CUADRO!G$4&amp;$E952),'Hoja de Trabajo para listado'!$CD$151:$DC$151,0)),0)</f>
        <v>0</v>
      </c>
      <c r="H952" s="243">
        <f ca="1">+IFERROR(INDEX('Hoja de Trabajo para listado'!$A$155:$Z$1048576,MATCH($A952,'Hoja de Trabajo para listado'!$A$155:$A$1048576,0),MATCH((CUADRO!H$4&amp;$E952),'Hoja de Trabajo para listado'!$A$151:$Z$151,0)),0)+IFERROR(INDEX('Hoja de Trabajo para listado'!$AB$155:$BA$1048576,MATCH($A952,'Hoja de Trabajo para listado'!$AB$155:$AB$1048576,0),MATCH((CUADRO!H$4&amp;$E952),'Hoja de Trabajo para listado'!$AB$151:$BA$151,0)),0)+IFERROR(INDEX('Hoja de Trabajo para listado'!$BC$155:$CB$1048576,MATCH($A952,'Hoja de Trabajo para listado'!$BC$155:$BC$1048576,0),MATCH((CUADRO!H$4&amp;$E952),'Hoja de Trabajo para listado'!$BC$151:$CB$151,0)),0)+IFERROR(INDEX('Hoja de Trabajo para listado'!$DE$153:$DG$274,MATCH($A952,'Hoja de Trabajo para listado'!$DE$153:$DE$1048576,0),MATCH((CUADRO!H$4&amp;$E952),'Hoja de Trabajo para listado'!$DE$151:$DG$151,0)),0)+IFERROR(INDEX('Hoja de Trabajo para listado'!$CD$155:$DC$1048576,MATCH($A952,'Hoja de Trabajo para listado'!$CD$155:$CD$1048576,0),MATCH((CUADRO!H$4&amp;$E952),'Hoja de Trabajo para listado'!$CD$151:$DC$151,0)),0)</f>
        <v>0</v>
      </c>
      <c r="I952" s="243">
        <f ca="1">+IFERROR(INDEX('Hoja de Trabajo para listado'!$A$155:$Z$1048576,MATCH($A952,'Hoja de Trabajo para listado'!$A$155:$A$1048576,0),MATCH((CUADRO!I$4&amp;$E952),'Hoja de Trabajo para listado'!$A$151:$Z$151,0)),0)+IFERROR(INDEX('Hoja de Trabajo para listado'!$AB$155:$BA$1048576,MATCH($A952,'Hoja de Trabajo para listado'!$AB$155:$AB$1048576,0),MATCH((CUADRO!I$4&amp;$E952),'Hoja de Trabajo para listado'!$AB$151:$BA$151,0)),0)+IFERROR(INDEX('Hoja de Trabajo para listado'!$BC$155:$CB$1048576,MATCH($A952,'Hoja de Trabajo para listado'!$BC$155:$BC$1048576,0),MATCH((CUADRO!I$4&amp;$E952),'Hoja de Trabajo para listado'!$BC$151:$CB$151,0)),0)+IFERROR(INDEX('Hoja de Trabajo para listado'!$DE$153:$DG$274,MATCH($A952,'Hoja de Trabajo para listado'!$DE$153:$DE$1048576,0),MATCH((CUADRO!I$4&amp;$E952),'Hoja de Trabajo para listado'!$DE$151:$DG$151,0)),0)+IFERROR(INDEX('Hoja de Trabajo para listado'!$CD$155:$DC$1048576,MATCH($A952,'Hoja de Trabajo para listado'!$CD$155:$CD$1048576,0),MATCH((CUADRO!I$4&amp;$E952),'Hoja de Trabajo para listado'!$CD$151:$DC$151,0)),0)</f>
        <v>0</v>
      </c>
      <c r="J952" s="243">
        <f ca="1">+IFERROR(INDEX('Hoja de Trabajo para listado'!$A$155:$Z$1048576,MATCH($A952,'Hoja de Trabajo para listado'!$A$155:$A$1048576,0),MATCH((CUADRO!J$4&amp;$E952),'Hoja de Trabajo para listado'!$A$151:$Z$151,0)),0)+IFERROR(INDEX('Hoja de Trabajo para listado'!$AB$155:$BA$1048576,MATCH($A952,'Hoja de Trabajo para listado'!$AB$155:$AB$1048576,0),MATCH((CUADRO!J$4&amp;$E952),'Hoja de Trabajo para listado'!$AB$151:$BA$151,0)),0)+IFERROR(INDEX('Hoja de Trabajo para listado'!$BC$155:$CB$1048576,MATCH($A952,'Hoja de Trabajo para listado'!$BC$155:$BC$1048576,0),MATCH((CUADRO!J$4&amp;$E952),'Hoja de Trabajo para listado'!$BC$151:$CB$151,0)),0)+IFERROR(INDEX('Hoja de Trabajo para listado'!$DE$153:$DG$274,MATCH($A952,'Hoja de Trabajo para listado'!$DE$153:$DE$1048576,0),MATCH((CUADRO!J$4&amp;$E952),'Hoja de Trabajo para listado'!$DE$151:$DG$151,0)),0)+IFERROR(INDEX('Hoja de Trabajo para listado'!$CD$155:$DC$1048576,MATCH($A952,'Hoja de Trabajo para listado'!$CD$155:$CD$1048576,0),MATCH((CUADRO!J$4&amp;$E952),'Hoja de Trabajo para listado'!$CD$151:$DC$151,0)),0)</f>
        <v>0</v>
      </c>
      <c r="K952" s="243">
        <f ca="1">+IFERROR(INDEX('Hoja de Trabajo para listado'!$A$155:$Z$1048576,MATCH($A952,'Hoja de Trabajo para listado'!$A$155:$A$1048576,0),MATCH((CUADRO!K$4&amp;$E952),'Hoja de Trabajo para listado'!$A$151:$Z$151,0)),0)+IFERROR(INDEX('Hoja de Trabajo para listado'!$AB$155:$BA$1048576,MATCH($A952,'Hoja de Trabajo para listado'!$AB$155:$AB$1048576,0),MATCH((CUADRO!K$4&amp;$E952),'Hoja de Trabajo para listado'!$AB$151:$BA$151,0)),0)+IFERROR(INDEX('Hoja de Trabajo para listado'!$BC$155:$CB$1048576,MATCH($A952,'Hoja de Trabajo para listado'!$BC$155:$BC$1048576,0),MATCH((CUADRO!K$4&amp;$E952),'Hoja de Trabajo para listado'!$BC$151:$CB$151,0)),0)+IFERROR(INDEX('Hoja de Trabajo para listado'!$DE$153:$DG$274,MATCH($A952,'Hoja de Trabajo para listado'!$DE$153:$DE$1048576,0),MATCH((CUADRO!K$4&amp;$E952),'Hoja de Trabajo para listado'!$DE$151:$DG$151,0)),0)+IFERROR(INDEX('Hoja de Trabajo para listado'!$CD$155:$DC$1048576,MATCH($A952,'Hoja de Trabajo para listado'!$CD$155:$CD$1048576,0),MATCH((CUADRO!K$4&amp;$E952),'Hoja de Trabajo para listado'!$CD$151:$DC$151,0)),0)</f>
        <v>0</v>
      </c>
      <c r="L952" s="243">
        <f ca="1">+IFERROR(INDEX('Hoja de Trabajo para listado'!$A$155:$Z$1048576,MATCH($A952,'Hoja de Trabajo para listado'!$A$155:$A$1048576,0),MATCH((CUADRO!L$4&amp;$E952),'Hoja de Trabajo para listado'!$A$151:$Z$151,0)),0)+IFERROR(INDEX('Hoja de Trabajo para listado'!$AB$155:$BA$1048576,MATCH($A952,'Hoja de Trabajo para listado'!$AB$155:$AB$1048576,0),MATCH((CUADRO!L$4&amp;$E952),'Hoja de Trabajo para listado'!$AB$151:$BA$151,0)),0)+IFERROR(INDEX('Hoja de Trabajo para listado'!$BC$155:$CB$1048576,MATCH($A952,'Hoja de Trabajo para listado'!$BC$155:$BC$1048576,0),MATCH((CUADRO!L$4&amp;$E952),'Hoja de Trabajo para listado'!$BC$151:$CB$151,0)),0)+IFERROR(INDEX('Hoja de Trabajo para listado'!$DE$153:$DG$274,MATCH($A952,'Hoja de Trabajo para listado'!$DE$153:$DE$1048576,0),MATCH((CUADRO!L$4&amp;$E952),'Hoja de Trabajo para listado'!$DE$151:$DG$151,0)),0)+IFERROR(INDEX('Hoja de Trabajo para listado'!$CD$155:$DC$1048576,MATCH($A952,'Hoja de Trabajo para listado'!$CD$155:$CD$1048576,0),MATCH((CUADRO!L$4&amp;$E952),'Hoja de Trabajo para listado'!$CD$151:$DC$151,0)),0)</f>
        <v>0</v>
      </c>
      <c r="M952" s="243">
        <f ca="1">+IFERROR(INDEX('Hoja de Trabajo para listado'!$A$155:$Z$1048576,MATCH($A952,'Hoja de Trabajo para listado'!$A$155:$A$1048576,0),MATCH((CUADRO!M$4&amp;$E952),'Hoja de Trabajo para listado'!$A$151:$Z$151,0)),0)+IFERROR(INDEX('Hoja de Trabajo para listado'!$AB$155:$BA$1048576,MATCH($A952,'Hoja de Trabajo para listado'!$AB$155:$AB$1048576,0),MATCH((CUADRO!M$4&amp;$E952),'Hoja de Trabajo para listado'!$AB$151:$BA$151,0)),0)+IFERROR(INDEX('Hoja de Trabajo para listado'!$BC$155:$CB$1048576,MATCH($A952,'Hoja de Trabajo para listado'!$BC$155:$BC$1048576,0),MATCH((CUADRO!M$4&amp;$E952),'Hoja de Trabajo para listado'!$BC$151:$CB$151,0)),0)+IFERROR(INDEX('Hoja de Trabajo para listado'!$DE$153:$DG$274,MATCH($A952,'Hoja de Trabajo para listado'!$DE$153:$DE$1048576,0),MATCH((CUADRO!M$4&amp;$E952),'Hoja de Trabajo para listado'!$DE$151:$DG$151,0)),0)+IFERROR(INDEX('Hoja de Trabajo para listado'!$CD$155:$DC$1048576,MATCH($A952,'Hoja de Trabajo para listado'!$CD$155:$CD$1048576,0),MATCH((CUADRO!M$4&amp;$E952),'Hoja de Trabajo para listado'!$CD$151:$DC$151,0)),0)</f>
        <v>0</v>
      </c>
      <c r="N952" s="243">
        <f ca="1">+IFERROR(INDEX('Hoja de Trabajo para listado'!$A$155:$Z$1048576,MATCH($A952,'Hoja de Trabajo para listado'!$A$155:$A$1048576,0),MATCH((CUADRO!N$4&amp;$E952),'Hoja de Trabajo para listado'!$A$151:$Z$151,0)),0)+IFERROR(INDEX('Hoja de Trabajo para listado'!$AB$155:$BA$1048576,MATCH($A952,'Hoja de Trabajo para listado'!$AB$155:$AB$1048576,0),MATCH((CUADRO!N$4&amp;$E952),'Hoja de Trabajo para listado'!$AB$151:$BA$151,0)),0)+IFERROR(INDEX('Hoja de Trabajo para listado'!$BC$155:$CB$1048576,MATCH($A952,'Hoja de Trabajo para listado'!$BC$155:$BC$1048576,0),MATCH((CUADRO!N$4&amp;$E952),'Hoja de Trabajo para listado'!$BC$151:$CB$151,0)),0)+IFERROR(INDEX('Hoja de Trabajo para listado'!$DE$153:$DG$274,MATCH($A952,'Hoja de Trabajo para listado'!$DE$153:$DE$1048576,0),MATCH((CUADRO!N$4&amp;$E952),'Hoja de Trabajo para listado'!$DE$151:$DG$151,0)),0)+IFERROR(INDEX('Hoja de Trabajo para listado'!$CD$155:$DC$1048576,MATCH($A952,'Hoja de Trabajo para listado'!$CD$155:$CD$1048576,0),MATCH((CUADRO!N$4&amp;$E952),'Hoja de Trabajo para listado'!$CD$151:$DC$151,0)),0)</f>
        <v>0</v>
      </c>
      <c r="O952" s="243">
        <f ca="1">+IFERROR(INDEX('Hoja de Trabajo para listado'!$A$155:$Z$1048576,MATCH($A952,'Hoja de Trabajo para listado'!$A$155:$A$1048576,0),MATCH((CUADRO!O$4&amp;$E952),'Hoja de Trabajo para listado'!$A$151:$Z$151,0)),0)+IFERROR(INDEX('Hoja de Trabajo para listado'!$AB$155:$BA$1048576,MATCH($A952,'Hoja de Trabajo para listado'!$AB$155:$AB$1048576,0),MATCH((CUADRO!O$4&amp;$E952),'Hoja de Trabajo para listado'!$AB$151:$BA$151,0)),0)+IFERROR(INDEX('Hoja de Trabajo para listado'!$BC$155:$CB$1048576,MATCH($A952,'Hoja de Trabajo para listado'!$BC$155:$BC$1048576,0),MATCH((CUADRO!O$4&amp;$E952),'Hoja de Trabajo para listado'!$BC$151:$CB$151,0)),0)+IFERROR(INDEX('Hoja de Trabajo para listado'!$DE$153:$DG$274,MATCH($A952,'Hoja de Trabajo para listado'!$DE$153:$DE$1048576,0),MATCH((CUADRO!O$4&amp;$E952),'Hoja de Trabajo para listado'!$DE$151:$DG$151,0)),0)+IFERROR(INDEX('Hoja de Trabajo para listado'!$CD$155:$DC$1048576,MATCH($A952,'Hoja de Trabajo para listado'!$CD$155:$CD$1048576,0),MATCH((CUADRO!O$4&amp;$E952),'Hoja de Trabajo para listado'!$CD$151:$DC$151,0)),0)</f>
        <v>0</v>
      </c>
      <c r="P952" s="243">
        <f ca="1">+IFERROR(INDEX('Hoja de Trabajo para listado'!$A$155:$Z$1048576,MATCH($A952,'Hoja de Trabajo para listado'!$A$155:$A$1048576,0),MATCH((CUADRO!P$4&amp;$E952),'Hoja de Trabajo para listado'!$A$151:$Z$151,0)),0)+IFERROR(INDEX('Hoja de Trabajo para listado'!$AB$155:$BA$1048576,MATCH($A952,'Hoja de Trabajo para listado'!$AB$155:$AB$1048576,0),MATCH((CUADRO!P$4&amp;$E952),'Hoja de Trabajo para listado'!$AB$151:$BA$151,0)),0)+IFERROR(INDEX('Hoja de Trabajo para listado'!$BC$155:$CB$1048576,MATCH($A952,'Hoja de Trabajo para listado'!$BC$155:$BC$1048576,0),MATCH((CUADRO!P$4&amp;$E952),'Hoja de Trabajo para listado'!$BC$151:$CB$151,0)),0)+IFERROR(INDEX('Hoja de Trabajo para listado'!$DE$153:$DG$274,MATCH($A952,'Hoja de Trabajo para listado'!$DE$153:$DE$1048576,0),MATCH((CUADRO!P$4&amp;$E952),'Hoja de Trabajo para listado'!$DE$151:$DG$151,0)),0)+IFERROR(INDEX('Hoja de Trabajo para listado'!$CD$155:$DC$1048576,MATCH($A952,'Hoja de Trabajo para listado'!$CD$155:$CD$1048576,0),MATCH((CUADRO!P$4&amp;$E952),'Hoja de Trabajo para listado'!$CD$151:$DC$151,0)),0)</f>
        <v>0</v>
      </c>
      <c r="Q952" s="243">
        <f ca="1">+IFERROR(INDEX('Hoja de Trabajo para listado'!$A$155:$Z$1048576,MATCH($A952,'Hoja de Trabajo para listado'!$A$155:$A$1048576,0),MATCH((CUADRO!Q$4&amp;$E952),'Hoja de Trabajo para listado'!$A$151:$Z$151,0)),0)+IFERROR(INDEX('Hoja de Trabajo para listado'!$AB$155:$BA$1048576,MATCH($A952,'Hoja de Trabajo para listado'!$AB$155:$AB$1048576,0),MATCH((CUADRO!Q$4&amp;$E952),'Hoja de Trabajo para listado'!$AB$151:$BA$151,0)),0)+IFERROR(INDEX('Hoja de Trabajo para listado'!$BC$155:$CB$1048576,MATCH($A952,'Hoja de Trabajo para listado'!$BC$155:$BC$1048576,0),MATCH((CUADRO!Q$4&amp;$E952),'Hoja de Trabajo para listado'!$BC$151:$CB$151,0)),0)+IFERROR(INDEX('Hoja de Trabajo para listado'!$DE$153:$DG$274,MATCH($A952,'Hoja de Trabajo para listado'!$DE$153:$DE$1048576,0),MATCH((CUADRO!Q$4&amp;$E952),'Hoja de Trabajo para listado'!$DE$151:$DG$151,0)),0)+IFERROR(INDEX('Hoja de Trabajo para listado'!$CD$155:$DC$1048576,MATCH($A952,'Hoja de Trabajo para listado'!$CD$155:$CD$1048576,0),MATCH((CUADRO!Q$4&amp;$E952),'Hoja de Trabajo para listado'!$CD$151:$DC$151,0)),0)</f>
        <v>0</v>
      </c>
      <c r="R952" s="243">
        <f t="shared" ca="1" si="35"/>
        <v>0</v>
      </c>
      <c r="S952" s="256">
        <f ca="1">+R951+R952</f>
        <v>0</v>
      </c>
      <c r="T952" s="243">
        <f ca="1">+S952</f>
        <v>0</v>
      </c>
      <c r="U952" s="242">
        <f t="shared" si="36"/>
        <v>2</v>
      </c>
      <c r="V952" s="327" t="str">
        <f>+VLOOKUP(A952,bd_lista!$A$3:$E$592,5,FALSE)</f>
        <v>Gobiernos Autonomos Municipales</v>
      </c>
      <c r="W952" s="398"/>
      <c r="X952" s="240">
        <f>+VLOOKUP(A952,[4]Sheet1!$A$13:$D$744,4,FALSE)</f>
        <v>0</v>
      </c>
      <c r="Y952" s="240" t="e">
        <f>+VLOOKUP(X952,bd_lista!$A$3:$C$592,3,FALSE)</f>
        <v>#N/A</v>
      </c>
      <c r="Z952" s="288"/>
      <c r="AA952" s="289"/>
    </row>
    <row r="953" spans="1:27" customFormat="1" ht="15" hidden="1" customHeight="1">
      <c r="A953" s="32">
        <v>1708</v>
      </c>
      <c r="B953" s="393">
        <f>+A953</f>
        <v>1708</v>
      </c>
      <c r="C953" s="245" t="str">
        <f>+VLOOKUP(A953,bd_lista!$A$3:$C$592,3,FALSE)</f>
        <v>Gobierno Autónomo Municipal de San Miguel (San Miguel de Velasco)</v>
      </c>
      <c r="D953" s="395" t="str">
        <f>+C953</f>
        <v>Gobierno Autónomo Municipal de San Miguel (San Miguel de Velasco)</v>
      </c>
      <c r="E953" s="240" t="s">
        <v>1303</v>
      </c>
      <c r="F953" s="241">
        <f ca="1">+IFERROR(INDEX('Hoja de Trabajo para listado'!$A$155:$Z$1048576,MATCH($A953,'Hoja de Trabajo para listado'!$A$155:$A$1048576,0),MATCH((CUADRO!F$4&amp;$E953),'Hoja de Trabajo para listado'!$A$151:$Z$151,0)),0)+IFERROR(INDEX('Hoja de Trabajo para listado'!$AB$155:$BA$1048576,MATCH($A953,'Hoja de Trabajo para listado'!$AB$155:$AB$1048576,0),MATCH((CUADRO!F$4&amp;$E953),'Hoja de Trabajo para listado'!$AB$151:$BA$151,0)),0)+IFERROR(INDEX('Hoja de Trabajo para listado'!$BC$155:$CB$1048576,MATCH($A953,'Hoja de Trabajo para listado'!$BC$155:$BC$1048576,0),MATCH((CUADRO!F$4&amp;$E953),'Hoja de Trabajo para listado'!$BC$151:$CB$151,0)),0)+IFERROR(INDEX('Hoja de Trabajo para listado'!$DE$153:$DG$274,MATCH($A953,'Hoja de Trabajo para listado'!$DE$153:$DE$1048576,0),MATCH((CUADRO!F$4&amp;$E953),'Hoja de Trabajo para listado'!$DE$151:$DG$151,0)),0)+IFERROR(INDEX('Hoja de Trabajo para listado'!$CD$155:$DC$1048576,MATCH($A953,'Hoja de Trabajo para listado'!$CD$155:$CD$1048576,0),MATCH((CUADRO!F$4&amp;$E953),'Hoja de Trabajo para listado'!$CD$151:$DC$151,0)),0)</f>
        <v>0</v>
      </c>
      <c r="G953" s="241">
        <f ca="1">+IFERROR(INDEX('Hoja de Trabajo para listado'!$A$155:$Z$1048576,MATCH($A953,'Hoja de Trabajo para listado'!$A$155:$A$1048576,0),MATCH((CUADRO!G$4&amp;$E953),'Hoja de Trabajo para listado'!$A$151:$Z$151,0)),0)+IFERROR(INDEX('Hoja de Trabajo para listado'!$AB$155:$BA$1048576,MATCH($A953,'Hoja de Trabajo para listado'!$AB$155:$AB$1048576,0),MATCH((CUADRO!G$4&amp;$E953),'Hoja de Trabajo para listado'!$AB$151:$BA$151,0)),0)+IFERROR(INDEX('Hoja de Trabajo para listado'!$BC$155:$CB$1048576,MATCH($A953,'Hoja de Trabajo para listado'!$BC$155:$BC$1048576,0),MATCH((CUADRO!G$4&amp;$E953),'Hoja de Trabajo para listado'!$BC$151:$CB$151,0)),0)+IFERROR(INDEX('Hoja de Trabajo para listado'!$DE$153:$DG$274,MATCH($A953,'Hoja de Trabajo para listado'!$DE$153:$DE$1048576,0),MATCH((CUADRO!G$4&amp;$E953),'Hoja de Trabajo para listado'!$DE$151:$DG$151,0)),0)+IFERROR(INDEX('Hoja de Trabajo para listado'!$CD$155:$DC$1048576,MATCH($A953,'Hoja de Trabajo para listado'!$CD$155:$CD$1048576,0),MATCH((CUADRO!G$4&amp;$E953),'Hoja de Trabajo para listado'!$CD$151:$DC$151,0)),0)</f>
        <v>0</v>
      </c>
      <c r="H953" s="241">
        <f ca="1">+IFERROR(INDEX('Hoja de Trabajo para listado'!$A$155:$Z$1048576,MATCH($A953,'Hoja de Trabajo para listado'!$A$155:$A$1048576,0),MATCH((CUADRO!H$4&amp;$E953),'Hoja de Trabajo para listado'!$A$151:$Z$151,0)),0)+IFERROR(INDEX('Hoja de Trabajo para listado'!$AB$155:$BA$1048576,MATCH($A953,'Hoja de Trabajo para listado'!$AB$155:$AB$1048576,0),MATCH((CUADRO!H$4&amp;$E953),'Hoja de Trabajo para listado'!$AB$151:$BA$151,0)),0)+IFERROR(INDEX('Hoja de Trabajo para listado'!$BC$155:$CB$1048576,MATCH($A953,'Hoja de Trabajo para listado'!$BC$155:$BC$1048576,0),MATCH((CUADRO!H$4&amp;$E953),'Hoja de Trabajo para listado'!$BC$151:$CB$151,0)),0)+IFERROR(INDEX('Hoja de Trabajo para listado'!$DE$153:$DG$274,MATCH($A953,'Hoja de Trabajo para listado'!$DE$153:$DE$1048576,0),MATCH((CUADRO!H$4&amp;$E953),'Hoja de Trabajo para listado'!$DE$151:$DG$151,0)),0)+IFERROR(INDEX('Hoja de Trabajo para listado'!$CD$155:$DC$1048576,MATCH($A953,'Hoja de Trabajo para listado'!$CD$155:$CD$1048576,0),MATCH((CUADRO!H$4&amp;$E953),'Hoja de Trabajo para listado'!$CD$151:$DC$151,0)),0)</f>
        <v>0</v>
      </c>
      <c r="I953" s="241">
        <f ca="1">+IFERROR(INDEX('Hoja de Trabajo para listado'!$A$155:$Z$1048576,MATCH($A953,'Hoja de Trabajo para listado'!$A$155:$A$1048576,0),MATCH((CUADRO!I$4&amp;$E953),'Hoja de Trabajo para listado'!$A$151:$Z$151,0)),0)+IFERROR(INDEX('Hoja de Trabajo para listado'!$AB$155:$BA$1048576,MATCH($A953,'Hoja de Trabajo para listado'!$AB$155:$AB$1048576,0),MATCH((CUADRO!I$4&amp;$E953),'Hoja de Trabajo para listado'!$AB$151:$BA$151,0)),0)+IFERROR(INDEX('Hoja de Trabajo para listado'!$BC$155:$CB$1048576,MATCH($A953,'Hoja de Trabajo para listado'!$BC$155:$BC$1048576,0),MATCH((CUADRO!I$4&amp;$E953),'Hoja de Trabajo para listado'!$BC$151:$CB$151,0)),0)+IFERROR(INDEX('Hoja de Trabajo para listado'!$DE$153:$DG$274,MATCH($A953,'Hoja de Trabajo para listado'!$DE$153:$DE$1048576,0),MATCH((CUADRO!I$4&amp;$E953),'Hoja de Trabajo para listado'!$DE$151:$DG$151,0)),0)+IFERROR(INDEX('Hoja de Trabajo para listado'!$CD$155:$DC$1048576,MATCH($A953,'Hoja de Trabajo para listado'!$CD$155:$CD$1048576,0),MATCH((CUADRO!I$4&amp;$E953),'Hoja de Trabajo para listado'!$CD$151:$DC$151,0)),0)</f>
        <v>0</v>
      </c>
      <c r="J953" s="241">
        <f ca="1">+IFERROR(INDEX('Hoja de Trabajo para listado'!$A$155:$Z$1048576,MATCH($A953,'Hoja de Trabajo para listado'!$A$155:$A$1048576,0),MATCH((CUADRO!J$4&amp;$E953),'Hoja de Trabajo para listado'!$A$151:$Z$151,0)),0)+IFERROR(INDEX('Hoja de Trabajo para listado'!$AB$155:$BA$1048576,MATCH($A953,'Hoja de Trabajo para listado'!$AB$155:$AB$1048576,0),MATCH((CUADRO!J$4&amp;$E953),'Hoja de Trabajo para listado'!$AB$151:$BA$151,0)),0)+IFERROR(INDEX('Hoja de Trabajo para listado'!$BC$155:$CB$1048576,MATCH($A953,'Hoja de Trabajo para listado'!$BC$155:$BC$1048576,0),MATCH((CUADRO!J$4&amp;$E953),'Hoja de Trabajo para listado'!$BC$151:$CB$151,0)),0)+IFERROR(INDEX('Hoja de Trabajo para listado'!$DE$153:$DG$274,MATCH($A953,'Hoja de Trabajo para listado'!$DE$153:$DE$1048576,0),MATCH((CUADRO!J$4&amp;$E953),'Hoja de Trabajo para listado'!$DE$151:$DG$151,0)),0)+IFERROR(INDEX('Hoja de Trabajo para listado'!$CD$155:$DC$1048576,MATCH($A953,'Hoja de Trabajo para listado'!$CD$155:$CD$1048576,0),MATCH((CUADRO!J$4&amp;$E953),'Hoja de Trabajo para listado'!$CD$151:$DC$151,0)),0)</f>
        <v>0</v>
      </c>
      <c r="K953" s="241">
        <f ca="1">+IFERROR(INDEX('Hoja de Trabajo para listado'!$A$155:$Z$1048576,MATCH($A953,'Hoja de Trabajo para listado'!$A$155:$A$1048576,0),MATCH((CUADRO!K$4&amp;$E953),'Hoja de Trabajo para listado'!$A$151:$Z$151,0)),0)+IFERROR(INDEX('Hoja de Trabajo para listado'!$AB$155:$BA$1048576,MATCH($A953,'Hoja de Trabajo para listado'!$AB$155:$AB$1048576,0),MATCH((CUADRO!K$4&amp;$E953),'Hoja de Trabajo para listado'!$AB$151:$BA$151,0)),0)+IFERROR(INDEX('Hoja de Trabajo para listado'!$BC$155:$CB$1048576,MATCH($A953,'Hoja de Trabajo para listado'!$BC$155:$BC$1048576,0),MATCH((CUADRO!K$4&amp;$E953),'Hoja de Trabajo para listado'!$BC$151:$CB$151,0)),0)+IFERROR(INDEX('Hoja de Trabajo para listado'!$DE$153:$DG$274,MATCH($A953,'Hoja de Trabajo para listado'!$DE$153:$DE$1048576,0),MATCH((CUADRO!K$4&amp;$E953),'Hoja de Trabajo para listado'!$DE$151:$DG$151,0)),0)+IFERROR(INDEX('Hoja de Trabajo para listado'!$CD$155:$DC$1048576,MATCH($A953,'Hoja de Trabajo para listado'!$CD$155:$CD$1048576,0),MATCH((CUADRO!K$4&amp;$E953),'Hoja de Trabajo para listado'!$CD$151:$DC$151,0)),0)</f>
        <v>0</v>
      </c>
      <c r="L953" s="241">
        <f ca="1">+IFERROR(INDEX('Hoja de Trabajo para listado'!$A$155:$Z$1048576,MATCH($A953,'Hoja de Trabajo para listado'!$A$155:$A$1048576,0),MATCH((CUADRO!L$4&amp;$E953),'Hoja de Trabajo para listado'!$A$151:$Z$151,0)),0)+IFERROR(INDEX('Hoja de Trabajo para listado'!$AB$155:$BA$1048576,MATCH($A953,'Hoja de Trabajo para listado'!$AB$155:$AB$1048576,0),MATCH((CUADRO!L$4&amp;$E953),'Hoja de Trabajo para listado'!$AB$151:$BA$151,0)),0)+IFERROR(INDEX('Hoja de Trabajo para listado'!$BC$155:$CB$1048576,MATCH($A953,'Hoja de Trabajo para listado'!$BC$155:$BC$1048576,0),MATCH((CUADRO!L$4&amp;$E953),'Hoja de Trabajo para listado'!$BC$151:$CB$151,0)),0)+IFERROR(INDEX('Hoja de Trabajo para listado'!$DE$153:$DG$274,MATCH($A953,'Hoja de Trabajo para listado'!$DE$153:$DE$1048576,0),MATCH((CUADRO!L$4&amp;$E953),'Hoja de Trabajo para listado'!$DE$151:$DG$151,0)),0)+IFERROR(INDEX('Hoja de Trabajo para listado'!$CD$155:$DC$1048576,MATCH($A953,'Hoja de Trabajo para listado'!$CD$155:$CD$1048576,0),MATCH((CUADRO!L$4&amp;$E953),'Hoja de Trabajo para listado'!$CD$151:$DC$151,0)),0)</f>
        <v>0</v>
      </c>
      <c r="M953" s="241">
        <f ca="1">+IFERROR(INDEX('Hoja de Trabajo para listado'!$A$155:$Z$1048576,MATCH($A953,'Hoja de Trabajo para listado'!$A$155:$A$1048576,0),MATCH((CUADRO!M$4&amp;$E953),'Hoja de Trabajo para listado'!$A$151:$Z$151,0)),0)+IFERROR(INDEX('Hoja de Trabajo para listado'!$AB$155:$BA$1048576,MATCH($A953,'Hoja de Trabajo para listado'!$AB$155:$AB$1048576,0),MATCH((CUADRO!M$4&amp;$E953),'Hoja de Trabajo para listado'!$AB$151:$BA$151,0)),0)+IFERROR(INDEX('Hoja de Trabajo para listado'!$BC$155:$CB$1048576,MATCH($A953,'Hoja de Trabajo para listado'!$BC$155:$BC$1048576,0),MATCH((CUADRO!M$4&amp;$E953),'Hoja de Trabajo para listado'!$BC$151:$CB$151,0)),0)+IFERROR(INDEX('Hoja de Trabajo para listado'!$DE$153:$DG$274,MATCH($A953,'Hoja de Trabajo para listado'!$DE$153:$DE$1048576,0),MATCH((CUADRO!M$4&amp;$E953),'Hoja de Trabajo para listado'!$DE$151:$DG$151,0)),0)+IFERROR(INDEX('Hoja de Trabajo para listado'!$CD$155:$DC$1048576,MATCH($A953,'Hoja de Trabajo para listado'!$CD$155:$CD$1048576,0),MATCH((CUADRO!M$4&amp;$E953),'Hoja de Trabajo para listado'!$CD$151:$DC$151,0)),0)</f>
        <v>0</v>
      </c>
      <c r="N953" s="241">
        <f ca="1">+IFERROR(INDEX('Hoja de Trabajo para listado'!$A$155:$Z$1048576,MATCH($A953,'Hoja de Trabajo para listado'!$A$155:$A$1048576,0),MATCH((CUADRO!N$4&amp;$E953),'Hoja de Trabajo para listado'!$A$151:$Z$151,0)),0)+IFERROR(INDEX('Hoja de Trabajo para listado'!$AB$155:$BA$1048576,MATCH($A953,'Hoja de Trabajo para listado'!$AB$155:$AB$1048576,0),MATCH((CUADRO!N$4&amp;$E953),'Hoja de Trabajo para listado'!$AB$151:$BA$151,0)),0)+IFERROR(INDEX('Hoja de Trabajo para listado'!$BC$155:$CB$1048576,MATCH($A953,'Hoja de Trabajo para listado'!$BC$155:$BC$1048576,0),MATCH((CUADRO!N$4&amp;$E953),'Hoja de Trabajo para listado'!$BC$151:$CB$151,0)),0)+IFERROR(INDEX('Hoja de Trabajo para listado'!$DE$153:$DG$274,MATCH($A953,'Hoja de Trabajo para listado'!$DE$153:$DE$1048576,0),MATCH((CUADRO!N$4&amp;$E953),'Hoja de Trabajo para listado'!$DE$151:$DG$151,0)),0)+IFERROR(INDEX('Hoja de Trabajo para listado'!$CD$155:$DC$1048576,MATCH($A953,'Hoja de Trabajo para listado'!$CD$155:$CD$1048576,0),MATCH((CUADRO!N$4&amp;$E953),'Hoja de Trabajo para listado'!$CD$151:$DC$151,0)),0)</f>
        <v>0</v>
      </c>
      <c r="O953" s="241">
        <f ca="1">+IFERROR(INDEX('Hoja de Trabajo para listado'!$A$155:$Z$1048576,MATCH($A953,'Hoja de Trabajo para listado'!$A$155:$A$1048576,0),MATCH((CUADRO!O$4&amp;$E953),'Hoja de Trabajo para listado'!$A$151:$Z$151,0)),0)+IFERROR(INDEX('Hoja de Trabajo para listado'!$AB$155:$BA$1048576,MATCH($A953,'Hoja de Trabajo para listado'!$AB$155:$AB$1048576,0),MATCH((CUADRO!O$4&amp;$E953),'Hoja de Trabajo para listado'!$AB$151:$BA$151,0)),0)+IFERROR(INDEX('Hoja de Trabajo para listado'!$BC$155:$CB$1048576,MATCH($A953,'Hoja de Trabajo para listado'!$BC$155:$BC$1048576,0),MATCH((CUADRO!O$4&amp;$E953),'Hoja de Trabajo para listado'!$BC$151:$CB$151,0)),0)+IFERROR(INDEX('Hoja de Trabajo para listado'!$DE$153:$DG$274,MATCH($A953,'Hoja de Trabajo para listado'!$DE$153:$DE$1048576,0),MATCH((CUADRO!O$4&amp;$E953),'Hoja de Trabajo para listado'!$DE$151:$DG$151,0)),0)+IFERROR(INDEX('Hoja de Trabajo para listado'!$CD$155:$DC$1048576,MATCH($A953,'Hoja de Trabajo para listado'!$CD$155:$CD$1048576,0),MATCH((CUADRO!O$4&amp;$E953),'Hoja de Trabajo para listado'!$CD$151:$DC$151,0)),0)</f>
        <v>0</v>
      </c>
      <c r="P953" s="241">
        <f ca="1">+IFERROR(INDEX('Hoja de Trabajo para listado'!$A$155:$Z$1048576,MATCH($A953,'Hoja de Trabajo para listado'!$A$155:$A$1048576,0),MATCH((CUADRO!P$4&amp;$E953),'Hoja de Trabajo para listado'!$A$151:$Z$151,0)),0)+IFERROR(INDEX('Hoja de Trabajo para listado'!$AB$155:$BA$1048576,MATCH($A953,'Hoja de Trabajo para listado'!$AB$155:$AB$1048576,0),MATCH((CUADRO!P$4&amp;$E953),'Hoja de Trabajo para listado'!$AB$151:$BA$151,0)),0)+IFERROR(INDEX('Hoja de Trabajo para listado'!$BC$155:$CB$1048576,MATCH($A953,'Hoja de Trabajo para listado'!$BC$155:$BC$1048576,0),MATCH((CUADRO!P$4&amp;$E953),'Hoja de Trabajo para listado'!$BC$151:$CB$151,0)),0)+IFERROR(INDEX('Hoja de Trabajo para listado'!$DE$153:$DG$274,MATCH($A953,'Hoja de Trabajo para listado'!$DE$153:$DE$1048576,0),MATCH((CUADRO!P$4&amp;$E953),'Hoja de Trabajo para listado'!$DE$151:$DG$151,0)),0)+IFERROR(INDEX('Hoja de Trabajo para listado'!$CD$155:$DC$1048576,MATCH($A953,'Hoja de Trabajo para listado'!$CD$155:$CD$1048576,0),MATCH((CUADRO!P$4&amp;$E953),'Hoja de Trabajo para listado'!$CD$151:$DC$151,0)),0)</f>
        <v>0</v>
      </c>
      <c r="Q953" s="241">
        <f ca="1">+IFERROR(INDEX('Hoja de Trabajo para listado'!$A$155:$Z$1048576,MATCH($A953,'Hoja de Trabajo para listado'!$A$155:$A$1048576,0),MATCH((CUADRO!Q$4&amp;$E953),'Hoja de Trabajo para listado'!$A$151:$Z$151,0)),0)+IFERROR(INDEX('Hoja de Trabajo para listado'!$AB$155:$BA$1048576,MATCH($A953,'Hoja de Trabajo para listado'!$AB$155:$AB$1048576,0),MATCH((CUADRO!Q$4&amp;$E953),'Hoja de Trabajo para listado'!$AB$151:$BA$151,0)),0)+IFERROR(INDEX('Hoja de Trabajo para listado'!$BC$155:$CB$1048576,MATCH($A953,'Hoja de Trabajo para listado'!$BC$155:$BC$1048576,0),MATCH((CUADRO!Q$4&amp;$E953),'Hoja de Trabajo para listado'!$BC$151:$CB$151,0)),0)+IFERROR(INDEX('Hoja de Trabajo para listado'!$DE$153:$DG$274,MATCH($A953,'Hoja de Trabajo para listado'!$DE$153:$DE$1048576,0),MATCH((CUADRO!Q$4&amp;$E953),'Hoja de Trabajo para listado'!$DE$151:$DG$151,0)),0)+IFERROR(INDEX('Hoja de Trabajo para listado'!$CD$155:$DC$1048576,MATCH($A953,'Hoja de Trabajo para listado'!$CD$155:$CD$1048576,0),MATCH((CUADRO!Q$4&amp;$E953),'Hoja de Trabajo para listado'!$CD$151:$DC$151,0)),0)</f>
        <v>0</v>
      </c>
      <c r="R953" s="241">
        <f t="shared" ca="1" si="35"/>
        <v>0</v>
      </c>
      <c r="S953" s="247"/>
      <c r="T953" s="241">
        <f ca="1">+T954</f>
        <v>0</v>
      </c>
      <c r="U953" s="240">
        <f t="shared" si="36"/>
        <v>1</v>
      </c>
      <c r="V953" s="327" t="str">
        <f>+VLOOKUP(A953,bd_lista!$A$3:$E$592,5,FALSE)</f>
        <v>Gobiernos Autonomos Municipales</v>
      </c>
      <c r="W953" s="397" t="str">
        <f>+V953</f>
        <v>Gobiernos Autonomos Municipales</v>
      </c>
      <c r="X953" s="240">
        <f>+VLOOKUP(A953,[4]Sheet1!$A$13:$D$744,4,FALSE)</f>
        <v>0</v>
      </c>
      <c r="Y953" s="240" t="e">
        <f>+VLOOKUP(X953,bd_lista!$A$3:$C$592,3,FALSE)</f>
        <v>#N/A</v>
      </c>
      <c r="Z953" s="290">
        <f>+X953</f>
        <v>0</v>
      </c>
      <c r="AA953" s="291" t="e">
        <f>+Y953</f>
        <v>#N/A</v>
      </c>
    </row>
    <row r="954" spans="1:27" customFormat="1" ht="15" hidden="1" customHeight="1">
      <c r="A954" s="32">
        <v>1708</v>
      </c>
      <c r="B954" s="394"/>
      <c r="C954" s="245" t="str">
        <f>+VLOOKUP(A954,bd_lista!$A$3:$C$592,3,FALSE)</f>
        <v>Gobierno Autónomo Municipal de San Miguel (San Miguel de Velasco)</v>
      </c>
      <c r="D954" s="396"/>
      <c r="E954" s="242" t="s">
        <v>1304</v>
      </c>
      <c r="F954" s="243">
        <f ca="1">+IFERROR(INDEX('Hoja de Trabajo para listado'!$A$155:$Z$1048576,MATCH($A954,'Hoja de Trabajo para listado'!$A$155:$A$1048576,0),MATCH((CUADRO!F$4&amp;$E954),'Hoja de Trabajo para listado'!$A$151:$Z$151,0)),0)+IFERROR(INDEX('Hoja de Trabajo para listado'!$AB$155:$BA$1048576,MATCH($A954,'Hoja de Trabajo para listado'!$AB$155:$AB$1048576,0),MATCH((CUADRO!F$4&amp;$E954),'Hoja de Trabajo para listado'!$AB$151:$BA$151,0)),0)+IFERROR(INDEX('Hoja de Trabajo para listado'!$BC$155:$CB$1048576,MATCH($A954,'Hoja de Trabajo para listado'!$BC$155:$BC$1048576,0),MATCH((CUADRO!F$4&amp;$E954),'Hoja de Trabajo para listado'!$BC$151:$CB$151,0)),0)+IFERROR(INDEX('Hoja de Trabajo para listado'!$DE$153:$DG$274,MATCH($A954,'Hoja de Trabajo para listado'!$DE$153:$DE$1048576,0),MATCH((CUADRO!F$4&amp;$E954),'Hoja de Trabajo para listado'!$DE$151:$DG$151,0)),0)+IFERROR(INDEX('Hoja de Trabajo para listado'!$CD$155:$DC$1048576,MATCH($A954,'Hoja de Trabajo para listado'!$CD$155:$CD$1048576,0),MATCH((CUADRO!F$4&amp;$E954),'Hoja de Trabajo para listado'!$CD$151:$DC$151,0)),0)</f>
        <v>0</v>
      </c>
      <c r="G954" s="243">
        <f ca="1">+IFERROR(INDEX('Hoja de Trabajo para listado'!$A$155:$Z$1048576,MATCH($A954,'Hoja de Trabajo para listado'!$A$155:$A$1048576,0),MATCH((CUADRO!G$4&amp;$E954),'Hoja de Trabajo para listado'!$A$151:$Z$151,0)),0)+IFERROR(INDEX('Hoja de Trabajo para listado'!$AB$155:$BA$1048576,MATCH($A954,'Hoja de Trabajo para listado'!$AB$155:$AB$1048576,0),MATCH((CUADRO!G$4&amp;$E954),'Hoja de Trabajo para listado'!$AB$151:$BA$151,0)),0)+IFERROR(INDEX('Hoja de Trabajo para listado'!$BC$155:$CB$1048576,MATCH($A954,'Hoja de Trabajo para listado'!$BC$155:$BC$1048576,0),MATCH((CUADRO!G$4&amp;$E954),'Hoja de Trabajo para listado'!$BC$151:$CB$151,0)),0)+IFERROR(INDEX('Hoja de Trabajo para listado'!$DE$153:$DG$274,MATCH($A954,'Hoja de Trabajo para listado'!$DE$153:$DE$1048576,0),MATCH((CUADRO!G$4&amp;$E954),'Hoja de Trabajo para listado'!$DE$151:$DG$151,0)),0)+IFERROR(INDEX('Hoja de Trabajo para listado'!$CD$155:$DC$1048576,MATCH($A954,'Hoja de Trabajo para listado'!$CD$155:$CD$1048576,0),MATCH((CUADRO!G$4&amp;$E954),'Hoja de Trabajo para listado'!$CD$151:$DC$151,0)),0)</f>
        <v>0</v>
      </c>
      <c r="H954" s="243">
        <f ca="1">+IFERROR(INDEX('Hoja de Trabajo para listado'!$A$155:$Z$1048576,MATCH($A954,'Hoja de Trabajo para listado'!$A$155:$A$1048576,0),MATCH((CUADRO!H$4&amp;$E954),'Hoja de Trabajo para listado'!$A$151:$Z$151,0)),0)+IFERROR(INDEX('Hoja de Trabajo para listado'!$AB$155:$BA$1048576,MATCH($A954,'Hoja de Trabajo para listado'!$AB$155:$AB$1048576,0),MATCH((CUADRO!H$4&amp;$E954),'Hoja de Trabajo para listado'!$AB$151:$BA$151,0)),0)+IFERROR(INDEX('Hoja de Trabajo para listado'!$BC$155:$CB$1048576,MATCH($A954,'Hoja de Trabajo para listado'!$BC$155:$BC$1048576,0),MATCH((CUADRO!H$4&amp;$E954),'Hoja de Trabajo para listado'!$BC$151:$CB$151,0)),0)+IFERROR(INDEX('Hoja de Trabajo para listado'!$DE$153:$DG$274,MATCH($A954,'Hoja de Trabajo para listado'!$DE$153:$DE$1048576,0),MATCH((CUADRO!H$4&amp;$E954),'Hoja de Trabajo para listado'!$DE$151:$DG$151,0)),0)+IFERROR(INDEX('Hoja de Trabajo para listado'!$CD$155:$DC$1048576,MATCH($A954,'Hoja de Trabajo para listado'!$CD$155:$CD$1048576,0),MATCH((CUADRO!H$4&amp;$E954),'Hoja de Trabajo para listado'!$CD$151:$DC$151,0)),0)</f>
        <v>0</v>
      </c>
      <c r="I954" s="243">
        <f ca="1">+IFERROR(INDEX('Hoja de Trabajo para listado'!$A$155:$Z$1048576,MATCH($A954,'Hoja de Trabajo para listado'!$A$155:$A$1048576,0),MATCH((CUADRO!I$4&amp;$E954),'Hoja de Trabajo para listado'!$A$151:$Z$151,0)),0)+IFERROR(INDEX('Hoja de Trabajo para listado'!$AB$155:$BA$1048576,MATCH($A954,'Hoja de Trabajo para listado'!$AB$155:$AB$1048576,0),MATCH((CUADRO!I$4&amp;$E954),'Hoja de Trabajo para listado'!$AB$151:$BA$151,0)),0)+IFERROR(INDEX('Hoja de Trabajo para listado'!$BC$155:$CB$1048576,MATCH($A954,'Hoja de Trabajo para listado'!$BC$155:$BC$1048576,0),MATCH((CUADRO!I$4&amp;$E954),'Hoja de Trabajo para listado'!$BC$151:$CB$151,0)),0)+IFERROR(INDEX('Hoja de Trabajo para listado'!$DE$153:$DG$274,MATCH($A954,'Hoja de Trabajo para listado'!$DE$153:$DE$1048576,0),MATCH((CUADRO!I$4&amp;$E954),'Hoja de Trabajo para listado'!$DE$151:$DG$151,0)),0)+IFERROR(INDEX('Hoja de Trabajo para listado'!$CD$155:$DC$1048576,MATCH($A954,'Hoja de Trabajo para listado'!$CD$155:$CD$1048576,0),MATCH((CUADRO!I$4&amp;$E954),'Hoja de Trabajo para listado'!$CD$151:$DC$151,0)),0)</f>
        <v>0</v>
      </c>
      <c r="J954" s="243">
        <f ca="1">+IFERROR(INDEX('Hoja de Trabajo para listado'!$A$155:$Z$1048576,MATCH($A954,'Hoja de Trabajo para listado'!$A$155:$A$1048576,0),MATCH((CUADRO!J$4&amp;$E954),'Hoja de Trabajo para listado'!$A$151:$Z$151,0)),0)+IFERROR(INDEX('Hoja de Trabajo para listado'!$AB$155:$BA$1048576,MATCH($A954,'Hoja de Trabajo para listado'!$AB$155:$AB$1048576,0),MATCH((CUADRO!J$4&amp;$E954),'Hoja de Trabajo para listado'!$AB$151:$BA$151,0)),0)+IFERROR(INDEX('Hoja de Trabajo para listado'!$BC$155:$CB$1048576,MATCH($A954,'Hoja de Trabajo para listado'!$BC$155:$BC$1048576,0),MATCH((CUADRO!J$4&amp;$E954),'Hoja de Trabajo para listado'!$BC$151:$CB$151,0)),0)+IFERROR(INDEX('Hoja de Trabajo para listado'!$DE$153:$DG$274,MATCH($A954,'Hoja de Trabajo para listado'!$DE$153:$DE$1048576,0),MATCH((CUADRO!J$4&amp;$E954),'Hoja de Trabajo para listado'!$DE$151:$DG$151,0)),0)+IFERROR(INDEX('Hoja de Trabajo para listado'!$CD$155:$DC$1048576,MATCH($A954,'Hoja de Trabajo para listado'!$CD$155:$CD$1048576,0),MATCH((CUADRO!J$4&amp;$E954),'Hoja de Trabajo para listado'!$CD$151:$DC$151,0)),0)</f>
        <v>0</v>
      </c>
      <c r="K954" s="243">
        <f ca="1">+IFERROR(INDEX('Hoja de Trabajo para listado'!$A$155:$Z$1048576,MATCH($A954,'Hoja de Trabajo para listado'!$A$155:$A$1048576,0),MATCH((CUADRO!K$4&amp;$E954),'Hoja de Trabajo para listado'!$A$151:$Z$151,0)),0)+IFERROR(INDEX('Hoja de Trabajo para listado'!$AB$155:$BA$1048576,MATCH($A954,'Hoja de Trabajo para listado'!$AB$155:$AB$1048576,0),MATCH((CUADRO!K$4&amp;$E954),'Hoja de Trabajo para listado'!$AB$151:$BA$151,0)),0)+IFERROR(INDEX('Hoja de Trabajo para listado'!$BC$155:$CB$1048576,MATCH($A954,'Hoja de Trabajo para listado'!$BC$155:$BC$1048576,0),MATCH((CUADRO!K$4&amp;$E954),'Hoja de Trabajo para listado'!$BC$151:$CB$151,0)),0)+IFERROR(INDEX('Hoja de Trabajo para listado'!$DE$153:$DG$274,MATCH($A954,'Hoja de Trabajo para listado'!$DE$153:$DE$1048576,0),MATCH((CUADRO!K$4&amp;$E954),'Hoja de Trabajo para listado'!$DE$151:$DG$151,0)),0)+IFERROR(INDEX('Hoja de Trabajo para listado'!$CD$155:$DC$1048576,MATCH($A954,'Hoja de Trabajo para listado'!$CD$155:$CD$1048576,0),MATCH((CUADRO!K$4&amp;$E954),'Hoja de Trabajo para listado'!$CD$151:$DC$151,0)),0)</f>
        <v>0</v>
      </c>
      <c r="L954" s="243">
        <f ca="1">+IFERROR(INDEX('Hoja de Trabajo para listado'!$A$155:$Z$1048576,MATCH($A954,'Hoja de Trabajo para listado'!$A$155:$A$1048576,0),MATCH((CUADRO!L$4&amp;$E954),'Hoja de Trabajo para listado'!$A$151:$Z$151,0)),0)+IFERROR(INDEX('Hoja de Trabajo para listado'!$AB$155:$BA$1048576,MATCH($A954,'Hoja de Trabajo para listado'!$AB$155:$AB$1048576,0),MATCH((CUADRO!L$4&amp;$E954),'Hoja de Trabajo para listado'!$AB$151:$BA$151,0)),0)+IFERROR(INDEX('Hoja de Trabajo para listado'!$BC$155:$CB$1048576,MATCH($A954,'Hoja de Trabajo para listado'!$BC$155:$BC$1048576,0),MATCH((CUADRO!L$4&amp;$E954),'Hoja de Trabajo para listado'!$BC$151:$CB$151,0)),0)+IFERROR(INDEX('Hoja de Trabajo para listado'!$DE$153:$DG$274,MATCH($A954,'Hoja de Trabajo para listado'!$DE$153:$DE$1048576,0),MATCH((CUADRO!L$4&amp;$E954),'Hoja de Trabajo para listado'!$DE$151:$DG$151,0)),0)+IFERROR(INDEX('Hoja de Trabajo para listado'!$CD$155:$DC$1048576,MATCH($A954,'Hoja de Trabajo para listado'!$CD$155:$CD$1048576,0),MATCH((CUADRO!L$4&amp;$E954),'Hoja de Trabajo para listado'!$CD$151:$DC$151,0)),0)</f>
        <v>0</v>
      </c>
      <c r="M954" s="243">
        <f ca="1">+IFERROR(INDEX('Hoja de Trabajo para listado'!$A$155:$Z$1048576,MATCH($A954,'Hoja de Trabajo para listado'!$A$155:$A$1048576,0),MATCH((CUADRO!M$4&amp;$E954),'Hoja de Trabajo para listado'!$A$151:$Z$151,0)),0)+IFERROR(INDEX('Hoja de Trabajo para listado'!$AB$155:$BA$1048576,MATCH($A954,'Hoja de Trabajo para listado'!$AB$155:$AB$1048576,0),MATCH((CUADRO!M$4&amp;$E954),'Hoja de Trabajo para listado'!$AB$151:$BA$151,0)),0)+IFERROR(INDEX('Hoja de Trabajo para listado'!$BC$155:$CB$1048576,MATCH($A954,'Hoja de Trabajo para listado'!$BC$155:$BC$1048576,0),MATCH((CUADRO!M$4&amp;$E954),'Hoja de Trabajo para listado'!$BC$151:$CB$151,0)),0)+IFERROR(INDEX('Hoja de Trabajo para listado'!$DE$153:$DG$274,MATCH($A954,'Hoja de Trabajo para listado'!$DE$153:$DE$1048576,0),MATCH((CUADRO!M$4&amp;$E954),'Hoja de Trabajo para listado'!$DE$151:$DG$151,0)),0)+IFERROR(INDEX('Hoja de Trabajo para listado'!$CD$155:$DC$1048576,MATCH($A954,'Hoja de Trabajo para listado'!$CD$155:$CD$1048576,0),MATCH((CUADRO!M$4&amp;$E954),'Hoja de Trabajo para listado'!$CD$151:$DC$151,0)),0)</f>
        <v>0</v>
      </c>
      <c r="N954" s="243">
        <f ca="1">+IFERROR(INDEX('Hoja de Trabajo para listado'!$A$155:$Z$1048576,MATCH($A954,'Hoja de Trabajo para listado'!$A$155:$A$1048576,0),MATCH((CUADRO!N$4&amp;$E954),'Hoja de Trabajo para listado'!$A$151:$Z$151,0)),0)+IFERROR(INDEX('Hoja de Trabajo para listado'!$AB$155:$BA$1048576,MATCH($A954,'Hoja de Trabajo para listado'!$AB$155:$AB$1048576,0),MATCH((CUADRO!N$4&amp;$E954),'Hoja de Trabajo para listado'!$AB$151:$BA$151,0)),0)+IFERROR(INDEX('Hoja de Trabajo para listado'!$BC$155:$CB$1048576,MATCH($A954,'Hoja de Trabajo para listado'!$BC$155:$BC$1048576,0),MATCH((CUADRO!N$4&amp;$E954),'Hoja de Trabajo para listado'!$BC$151:$CB$151,0)),0)+IFERROR(INDEX('Hoja de Trabajo para listado'!$DE$153:$DG$274,MATCH($A954,'Hoja de Trabajo para listado'!$DE$153:$DE$1048576,0),MATCH((CUADRO!N$4&amp;$E954),'Hoja de Trabajo para listado'!$DE$151:$DG$151,0)),0)+IFERROR(INDEX('Hoja de Trabajo para listado'!$CD$155:$DC$1048576,MATCH($A954,'Hoja de Trabajo para listado'!$CD$155:$CD$1048576,0),MATCH((CUADRO!N$4&amp;$E954),'Hoja de Trabajo para listado'!$CD$151:$DC$151,0)),0)</f>
        <v>0</v>
      </c>
      <c r="O954" s="243">
        <f ca="1">+IFERROR(INDEX('Hoja de Trabajo para listado'!$A$155:$Z$1048576,MATCH($A954,'Hoja de Trabajo para listado'!$A$155:$A$1048576,0),MATCH((CUADRO!O$4&amp;$E954),'Hoja de Trabajo para listado'!$A$151:$Z$151,0)),0)+IFERROR(INDEX('Hoja de Trabajo para listado'!$AB$155:$BA$1048576,MATCH($A954,'Hoja de Trabajo para listado'!$AB$155:$AB$1048576,0),MATCH((CUADRO!O$4&amp;$E954),'Hoja de Trabajo para listado'!$AB$151:$BA$151,0)),0)+IFERROR(INDEX('Hoja de Trabajo para listado'!$BC$155:$CB$1048576,MATCH($A954,'Hoja de Trabajo para listado'!$BC$155:$BC$1048576,0),MATCH((CUADRO!O$4&amp;$E954),'Hoja de Trabajo para listado'!$BC$151:$CB$151,0)),0)+IFERROR(INDEX('Hoja de Trabajo para listado'!$DE$153:$DG$274,MATCH($A954,'Hoja de Trabajo para listado'!$DE$153:$DE$1048576,0),MATCH((CUADRO!O$4&amp;$E954),'Hoja de Trabajo para listado'!$DE$151:$DG$151,0)),0)+IFERROR(INDEX('Hoja de Trabajo para listado'!$CD$155:$DC$1048576,MATCH($A954,'Hoja de Trabajo para listado'!$CD$155:$CD$1048576,0),MATCH((CUADRO!O$4&amp;$E954),'Hoja de Trabajo para listado'!$CD$151:$DC$151,0)),0)</f>
        <v>0</v>
      </c>
      <c r="P954" s="243">
        <f ca="1">+IFERROR(INDEX('Hoja de Trabajo para listado'!$A$155:$Z$1048576,MATCH($A954,'Hoja de Trabajo para listado'!$A$155:$A$1048576,0),MATCH((CUADRO!P$4&amp;$E954),'Hoja de Trabajo para listado'!$A$151:$Z$151,0)),0)+IFERROR(INDEX('Hoja de Trabajo para listado'!$AB$155:$BA$1048576,MATCH($A954,'Hoja de Trabajo para listado'!$AB$155:$AB$1048576,0),MATCH((CUADRO!P$4&amp;$E954),'Hoja de Trabajo para listado'!$AB$151:$BA$151,0)),0)+IFERROR(INDEX('Hoja de Trabajo para listado'!$BC$155:$CB$1048576,MATCH($A954,'Hoja de Trabajo para listado'!$BC$155:$BC$1048576,0),MATCH((CUADRO!P$4&amp;$E954),'Hoja de Trabajo para listado'!$BC$151:$CB$151,0)),0)+IFERROR(INDEX('Hoja de Trabajo para listado'!$DE$153:$DG$274,MATCH($A954,'Hoja de Trabajo para listado'!$DE$153:$DE$1048576,0),MATCH((CUADRO!P$4&amp;$E954),'Hoja de Trabajo para listado'!$DE$151:$DG$151,0)),0)+IFERROR(INDEX('Hoja de Trabajo para listado'!$CD$155:$DC$1048576,MATCH($A954,'Hoja de Trabajo para listado'!$CD$155:$CD$1048576,0),MATCH((CUADRO!P$4&amp;$E954),'Hoja de Trabajo para listado'!$CD$151:$DC$151,0)),0)</f>
        <v>0</v>
      </c>
      <c r="Q954" s="243">
        <f ca="1">+IFERROR(INDEX('Hoja de Trabajo para listado'!$A$155:$Z$1048576,MATCH($A954,'Hoja de Trabajo para listado'!$A$155:$A$1048576,0),MATCH((CUADRO!Q$4&amp;$E954),'Hoja de Trabajo para listado'!$A$151:$Z$151,0)),0)+IFERROR(INDEX('Hoja de Trabajo para listado'!$AB$155:$BA$1048576,MATCH($A954,'Hoja de Trabajo para listado'!$AB$155:$AB$1048576,0),MATCH((CUADRO!Q$4&amp;$E954),'Hoja de Trabajo para listado'!$AB$151:$BA$151,0)),0)+IFERROR(INDEX('Hoja de Trabajo para listado'!$BC$155:$CB$1048576,MATCH($A954,'Hoja de Trabajo para listado'!$BC$155:$BC$1048576,0),MATCH((CUADRO!Q$4&amp;$E954),'Hoja de Trabajo para listado'!$BC$151:$CB$151,0)),0)+IFERROR(INDEX('Hoja de Trabajo para listado'!$DE$153:$DG$274,MATCH($A954,'Hoja de Trabajo para listado'!$DE$153:$DE$1048576,0),MATCH((CUADRO!Q$4&amp;$E954),'Hoja de Trabajo para listado'!$DE$151:$DG$151,0)),0)+IFERROR(INDEX('Hoja de Trabajo para listado'!$CD$155:$DC$1048576,MATCH($A954,'Hoja de Trabajo para listado'!$CD$155:$CD$1048576,0),MATCH((CUADRO!Q$4&amp;$E954),'Hoja de Trabajo para listado'!$CD$151:$DC$151,0)),0)</f>
        <v>0</v>
      </c>
      <c r="R954" s="243">
        <f t="shared" ca="1" si="35"/>
        <v>0</v>
      </c>
      <c r="S954" s="256">
        <f ca="1">+R953+R954</f>
        <v>0</v>
      </c>
      <c r="T954" s="243">
        <f ca="1">+S954</f>
        <v>0</v>
      </c>
      <c r="U954" s="242">
        <f t="shared" si="36"/>
        <v>2</v>
      </c>
      <c r="V954" s="327" t="str">
        <f>+VLOOKUP(A954,bd_lista!$A$3:$E$592,5,FALSE)</f>
        <v>Gobiernos Autonomos Municipales</v>
      </c>
      <c r="W954" s="398"/>
      <c r="X954" s="240">
        <f>+VLOOKUP(A954,[4]Sheet1!$A$13:$D$744,4,FALSE)</f>
        <v>0</v>
      </c>
      <c r="Y954" s="240" t="e">
        <f>+VLOOKUP(X954,bd_lista!$A$3:$C$592,3,FALSE)</f>
        <v>#N/A</v>
      </c>
      <c r="Z954" s="288"/>
      <c r="AA954" s="289"/>
    </row>
    <row r="955" spans="1:27" customFormat="1" ht="15" hidden="1" customHeight="1">
      <c r="A955" s="32">
        <v>1709</v>
      </c>
      <c r="B955" s="393">
        <f>+A955</f>
        <v>1709</v>
      </c>
      <c r="C955" s="245" t="str">
        <f>+VLOOKUP(A955,bd_lista!$A$3:$C$592,3,FALSE)</f>
        <v>Gobierno Autónomo Municipal de San Rafael</v>
      </c>
      <c r="D955" s="395" t="str">
        <f>+C955</f>
        <v>Gobierno Autónomo Municipal de San Rafael</v>
      </c>
      <c r="E955" s="240" t="s">
        <v>1303</v>
      </c>
      <c r="F955" s="241">
        <f ca="1">+IFERROR(INDEX('Hoja de Trabajo para listado'!$A$155:$Z$1048576,MATCH($A955,'Hoja de Trabajo para listado'!$A$155:$A$1048576,0),MATCH((CUADRO!F$4&amp;$E955),'Hoja de Trabajo para listado'!$A$151:$Z$151,0)),0)+IFERROR(INDEX('Hoja de Trabajo para listado'!$AB$155:$BA$1048576,MATCH($A955,'Hoja de Trabajo para listado'!$AB$155:$AB$1048576,0),MATCH((CUADRO!F$4&amp;$E955),'Hoja de Trabajo para listado'!$AB$151:$BA$151,0)),0)+IFERROR(INDEX('Hoja de Trabajo para listado'!$BC$155:$CB$1048576,MATCH($A955,'Hoja de Trabajo para listado'!$BC$155:$BC$1048576,0),MATCH((CUADRO!F$4&amp;$E955),'Hoja de Trabajo para listado'!$BC$151:$CB$151,0)),0)+IFERROR(INDEX('Hoja de Trabajo para listado'!$DE$153:$DG$274,MATCH($A955,'Hoja de Trabajo para listado'!$DE$153:$DE$1048576,0),MATCH((CUADRO!F$4&amp;$E955),'Hoja de Trabajo para listado'!$DE$151:$DG$151,0)),0)+IFERROR(INDEX('Hoja de Trabajo para listado'!$CD$155:$DC$1048576,MATCH($A955,'Hoja de Trabajo para listado'!$CD$155:$CD$1048576,0),MATCH((CUADRO!F$4&amp;$E955),'Hoja de Trabajo para listado'!$CD$151:$DC$151,0)),0)</f>
        <v>0</v>
      </c>
      <c r="G955" s="241">
        <f ca="1">+IFERROR(INDEX('Hoja de Trabajo para listado'!$A$155:$Z$1048576,MATCH($A955,'Hoja de Trabajo para listado'!$A$155:$A$1048576,0),MATCH((CUADRO!G$4&amp;$E955),'Hoja de Trabajo para listado'!$A$151:$Z$151,0)),0)+IFERROR(INDEX('Hoja de Trabajo para listado'!$AB$155:$BA$1048576,MATCH($A955,'Hoja de Trabajo para listado'!$AB$155:$AB$1048576,0),MATCH((CUADRO!G$4&amp;$E955),'Hoja de Trabajo para listado'!$AB$151:$BA$151,0)),0)+IFERROR(INDEX('Hoja de Trabajo para listado'!$BC$155:$CB$1048576,MATCH($A955,'Hoja de Trabajo para listado'!$BC$155:$BC$1048576,0),MATCH((CUADRO!G$4&amp;$E955),'Hoja de Trabajo para listado'!$BC$151:$CB$151,0)),0)+IFERROR(INDEX('Hoja de Trabajo para listado'!$DE$153:$DG$274,MATCH($A955,'Hoja de Trabajo para listado'!$DE$153:$DE$1048576,0),MATCH((CUADRO!G$4&amp;$E955),'Hoja de Trabajo para listado'!$DE$151:$DG$151,0)),0)+IFERROR(INDEX('Hoja de Trabajo para listado'!$CD$155:$DC$1048576,MATCH($A955,'Hoja de Trabajo para listado'!$CD$155:$CD$1048576,0),MATCH((CUADRO!G$4&amp;$E955),'Hoja de Trabajo para listado'!$CD$151:$DC$151,0)),0)</f>
        <v>0</v>
      </c>
      <c r="H955" s="241">
        <f ca="1">+IFERROR(INDEX('Hoja de Trabajo para listado'!$A$155:$Z$1048576,MATCH($A955,'Hoja de Trabajo para listado'!$A$155:$A$1048576,0),MATCH((CUADRO!H$4&amp;$E955),'Hoja de Trabajo para listado'!$A$151:$Z$151,0)),0)+IFERROR(INDEX('Hoja de Trabajo para listado'!$AB$155:$BA$1048576,MATCH($A955,'Hoja de Trabajo para listado'!$AB$155:$AB$1048576,0),MATCH((CUADRO!H$4&amp;$E955),'Hoja de Trabajo para listado'!$AB$151:$BA$151,0)),0)+IFERROR(INDEX('Hoja de Trabajo para listado'!$BC$155:$CB$1048576,MATCH($A955,'Hoja de Trabajo para listado'!$BC$155:$BC$1048576,0),MATCH((CUADRO!H$4&amp;$E955),'Hoja de Trabajo para listado'!$BC$151:$CB$151,0)),0)+IFERROR(INDEX('Hoja de Trabajo para listado'!$DE$153:$DG$274,MATCH($A955,'Hoja de Trabajo para listado'!$DE$153:$DE$1048576,0),MATCH((CUADRO!H$4&amp;$E955),'Hoja de Trabajo para listado'!$DE$151:$DG$151,0)),0)+IFERROR(INDEX('Hoja de Trabajo para listado'!$CD$155:$DC$1048576,MATCH($A955,'Hoja de Trabajo para listado'!$CD$155:$CD$1048576,0),MATCH((CUADRO!H$4&amp;$E955),'Hoja de Trabajo para listado'!$CD$151:$DC$151,0)),0)</f>
        <v>0</v>
      </c>
      <c r="I955" s="241">
        <f ca="1">+IFERROR(INDEX('Hoja de Trabajo para listado'!$A$155:$Z$1048576,MATCH($A955,'Hoja de Trabajo para listado'!$A$155:$A$1048576,0),MATCH((CUADRO!I$4&amp;$E955),'Hoja de Trabajo para listado'!$A$151:$Z$151,0)),0)+IFERROR(INDEX('Hoja de Trabajo para listado'!$AB$155:$BA$1048576,MATCH($A955,'Hoja de Trabajo para listado'!$AB$155:$AB$1048576,0),MATCH((CUADRO!I$4&amp;$E955),'Hoja de Trabajo para listado'!$AB$151:$BA$151,0)),0)+IFERROR(INDEX('Hoja de Trabajo para listado'!$BC$155:$CB$1048576,MATCH($A955,'Hoja de Trabajo para listado'!$BC$155:$BC$1048576,0),MATCH((CUADRO!I$4&amp;$E955),'Hoja de Trabajo para listado'!$BC$151:$CB$151,0)),0)+IFERROR(INDEX('Hoja de Trabajo para listado'!$DE$153:$DG$274,MATCH($A955,'Hoja de Trabajo para listado'!$DE$153:$DE$1048576,0),MATCH((CUADRO!I$4&amp;$E955),'Hoja de Trabajo para listado'!$DE$151:$DG$151,0)),0)+IFERROR(INDEX('Hoja de Trabajo para listado'!$CD$155:$DC$1048576,MATCH($A955,'Hoja de Trabajo para listado'!$CD$155:$CD$1048576,0),MATCH((CUADRO!I$4&amp;$E955),'Hoja de Trabajo para listado'!$CD$151:$DC$151,0)),0)</f>
        <v>0</v>
      </c>
      <c r="J955" s="241">
        <f ca="1">+IFERROR(INDEX('Hoja de Trabajo para listado'!$A$155:$Z$1048576,MATCH($A955,'Hoja de Trabajo para listado'!$A$155:$A$1048576,0),MATCH((CUADRO!J$4&amp;$E955),'Hoja de Trabajo para listado'!$A$151:$Z$151,0)),0)+IFERROR(INDEX('Hoja de Trabajo para listado'!$AB$155:$BA$1048576,MATCH($A955,'Hoja de Trabajo para listado'!$AB$155:$AB$1048576,0),MATCH((CUADRO!J$4&amp;$E955),'Hoja de Trabajo para listado'!$AB$151:$BA$151,0)),0)+IFERROR(INDEX('Hoja de Trabajo para listado'!$BC$155:$CB$1048576,MATCH($A955,'Hoja de Trabajo para listado'!$BC$155:$BC$1048576,0),MATCH((CUADRO!J$4&amp;$E955),'Hoja de Trabajo para listado'!$BC$151:$CB$151,0)),0)+IFERROR(INDEX('Hoja de Trabajo para listado'!$DE$153:$DG$274,MATCH($A955,'Hoja de Trabajo para listado'!$DE$153:$DE$1048576,0),MATCH((CUADRO!J$4&amp;$E955),'Hoja de Trabajo para listado'!$DE$151:$DG$151,0)),0)+IFERROR(INDEX('Hoja de Trabajo para listado'!$CD$155:$DC$1048576,MATCH($A955,'Hoja de Trabajo para listado'!$CD$155:$CD$1048576,0),MATCH((CUADRO!J$4&amp;$E955),'Hoja de Trabajo para listado'!$CD$151:$DC$151,0)),0)</f>
        <v>0</v>
      </c>
      <c r="K955" s="241">
        <f ca="1">+IFERROR(INDEX('Hoja de Trabajo para listado'!$A$155:$Z$1048576,MATCH($A955,'Hoja de Trabajo para listado'!$A$155:$A$1048576,0),MATCH((CUADRO!K$4&amp;$E955),'Hoja de Trabajo para listado'!$A$151:$Z$151,0)),0)+IFERROR(INDEX('Hoja de Trabajo para listado'!$AB$155:$BA$1048576,MATCH($A955,'Hoja de Trabajo para listado'!$AB$155:$AB$1048576,0),MATCH((CUADRO!K$4&amp;$E955),'Hoja de Trabajo para listado'!$AB$151:$BA$151,0)),0)+IFERROR(INDEX('Hoja de Trabajo para listado'!$BC$155:$CB$1048576,MATCH($A955,'Hoja de Trabajo para listado'!$BC$155:$BC$1048576,0),MATCH((CUADRO!K$4&amp;$E955),'Hoja de Trabajo para listado'!$BC$151:$CB$151,0)),0)+IFERROR(INDEX('Hoja de Trabajo para listado'!$DE$153:$DG$274,MATCH($A955,'Hoja de Trabajo para listado'!$DE$153:$DE$1048576,0),MATCH((CUADRO!K$4&amp;$E955),'Hoja de Trabajo para listado'!$DE$151:$DG$151,0)),0)+IFERROR(INDEX('Hoja de Trabajo para listado'!$CD$155:$DC$1048576,MATCH($A955,'Hoja de Trabajo para listado'!$CD$155:$CD$1048576,0),MATCH((CUADRO!K$4&amp;$E955),'Hoja de Trabajo para listado'!$CD$151:$DC$151,0)),0)</f>
        <v>0</v>
      </c>
      <c r="L955" s="241">
        <f ca="1">+IFERROR(INDEX('Hoja de Trabajo para listado'!$A$155:$Z$1048576,MATCH($A955,'Hoja de Trabajo para listado'!$A$155:$A$1048576,0),MATCH((CUADRO!L$4&amp;$E955),'Hoja de Trabajo para listado'!$A$151:$Z$151,0)),0)+IFERROR(INDEX('Hoja de Trabajo para listado'!$AB$155:$BA$1048576,MATCH($A955,'Hoja de Trabajo para listado'!$AB$155:$AB$1048576,0),MATCH((CUADRO!L$4&amp;$E955),'Hoja de Trabajo para listado'!$AB$151:$BA$151,0)),0)+IFERROR(INDEX('Hoja de Trabajo para listado'!$BC$155:$CB$1048576,MATCH($A955,'Hoja de Trabajo para listado'!$BC$155:$BC$1048576,0),MATCH((CUADRO!L$4&amp;$E955),'Hoja de Trabajo para listado'!$BC$151:$CB$151,0)),0)+IFERROR(INDEX('Hoja de Trabajo para listado'!$DE$153:$DG$274,MATCH($A955,'Hoja de Trabajo para listado'!$DE$153:$DE$1048576,0),MATCH((CUADRO!L$4&amp;$E955),'Hoja de Trabajo para listado'!$DE$151:$DG$151,0)),0)+IFERROR(INDEX('Hoja de Trabajo para listado'!$CD$155:$DC$1048576,MATCH($A955,'Hoja de Trabajo para listado'!$CD$155:$CD$1048576,0),MATCH((CUADRO!L$4&amp;$E955),'Hoja de Trabajo para listado'!$CD$151:$DC$151,0)),0)</f>
        <v>0</v>
      </c>
      <c r="M955" s="241">
        <f ca="1">+IFERROR(INDEX('Hoja de Trabajo para listado'!$A$155:$Z$1048576,MATCH($A955,'Hoja de Trabajo para listado'!$A$155:$A$1048576,0),MATCH((CUADRO!M$4&amp;$E955),'Hoja de Trabajo para listado'!$A$151:$Z$151,0)),0)+IFERROR(INDEX('Hoja de Trabajo para listado'!$AB$155:$BA$1048576,MATCH($A955,'Hoja de Trabajo para listado'!$AB$155:$AB$1048576,0),MATCH((CUADRO!M$4&amp;$E955),'Hoja de Trabajo para listado'!$AB$151:$BA$151,0)),0)+IFERROR(INDEX('Hoja de Trabajo para listado'!$BC$155:$CB$1048576,MATCH($A955,'Hoja de Trabajo para listado'!$BC$155:$BC$1048576,0),MATCH((CUADRO!M$4&amp;$E955),'Hoja de Trabajo para listado'!$BC$151:$CB$151,0)),0)+IFERROR(INDEX('Hoja de Trabajo para listado'!$DE$153:$DG$274,MATCH($A955,'Hoja de Trabajo para listado'!$DE$153:$DE$1048576,0),MATCH((CUADRO!M$4&amp;$E955),'Hoja de Trabajo para listado'!$DE$151:$DG$151,0)),0)+IFERROR(INDEX('Hoja de Trabajo para listado'!$CD$155:$DC$1048576,MATCH($A955,'Hoja de Trabajo para listado'!$CD$155:$CD$1048576,0),MATCH((CUADRO!M$4&amp;$E955),'Hoja de Trabajo para listado'!$CD$151:$DC$151,0)),0)</f>
        <v>0</v>
      </c>
      <c r="N955" s="241">
        <f ca="1">+IFERROR(INDEX('Hoja de Trabajo para listado'!$A$155:$Z$1048576,MATCH($A955,'Hoja de Trabajo para listado'!$A$155:$A$1048576,0),MATCH((CUADRO!N$4&amp;$E955),'Hoja de Trabajo para listado'!$A$151:$Z$151,0)),0)+IFERROR(INDEX('Hoja de Trabajo para listado'!$AB$155:$BA$1048576,MATCH($A955,'Hoja de Trabajo para listado'!$AB$155:$AB$1048576,0),MATCH((CUADRO!N$4&amp;$E955),'Hoja de Trabajo para listado'!$AB$151:$BA$151,0)),0)+IFERROR(INDEX('Hoja de Trabajo para listado'!$BC$155:$CB$1048576,MATCH($A955,'Hoja de Trabajo para listado'!$BC$155:$BC$1048576,0),MATCH((CUADRO!N$4&amp;$E955),'Hoja de Trabajo para listado'!$BC$151:$CB$151,0)),0)+IFERROR(INDEX('Hoja de Trabajo para listado'!$DE$153:$DG$274,MATCH($A955,'Hoja de Trabajo para listado'!$DE$153:$DE$1048576,0),MATCH((CUADRO!N$4&amp;$E955),'Hoja de Trabajo para listado'!$DE$151:$DG$151,0)),0)+IFERROR(INDEX('Hoja de Trabajo para listado'!$CD$155:$DC$1048576,MATCH($A955,'Hoja de Trabajo para listado'!$CD$155:$CD$1048576,0),MATCH((CUADRO!N$4&amp;$E955),'Hoja de Trabajo para listado'!$CD$151:$DC$151,0)),0)</f>
        <v>0</v>
      </c>
      <c r="O955" s="241">
        <f ca="1">+IFERROR(INDEX('Hoja de Trabajo para listado'!$A$155:$Z$1048576,MATCH($A955,'Hoja de Trabajo para listado'!$A$155:$A$1048576,0),MATCH((CUADRO!O$4&amp;$E955),'Hoja de Trabajo para listado'!$A$151:$Z$151,0)),0)+IFERROR(INDEX('Hoja de Trabajo para listado'!$AB$155:$BA$1048576,MATCH($A955,'Hoja de Trabajo para listado'!$AB$155:$AB$1048576,0),MATCH((CUADRO!O$4&amp;$E955),'Hoja de Trabajo para listado'!$AB$151:$BA$151,0)),0)+IFERROR(INDEX('Hoja de Trabajo para listado'!$BC$155:$CB$1048576,MATCH($A955,'Hoja de Trabajo para listado'!$BC$155:$BC$1048576,0),MATCH((CUADRO!O$4&amp;$E955),'Hoja de Trabajo para listado'!$BC$151:$CB$151,0)),0)+IFERROR(INDEX('Hoja de Trabajo para listado'!$DE$153:$DG$274,MATCH($A955,'Hoja de Trabajo para listado'!$DE$153:$DE$1048576,0),MATCH((CUADRO!O$4&amp;$E955),'Hoja de Trabajo para listado'!$DE$151:$DG$151,0)),0)+IFERROR(INDEX('Hoja de Trabajo para listado'!$CD$155:$DC$1048576,MATCH($A955,'Hoja de Trabajo para listado'!$CD$155:$CD$1048576,0),MATCH((CUADRO!O$4&amp;$E955),'Hoja de Trabajo para listado'!$CD$151:$DC$151,0)),0)</f>
        <v>0</v>
      </c>
      <c r="P955" s="241">
        <f ca="1">+IFERROR(INDEX('Hoja de Trabajo para listado'!$A$155:$Z$1048576,MATCH($A955,'Hoja de Trabajo para listado'!$A$155:$A$1048576,0),MATCH((CUADRO!P$4&amp;$E955),'Hoja de Trabajo para listado'!$A$151:$Z$151,0)),0)+IFERROR(INDEX('Hoja de Trabajo para listado'!$AB$155:$BA$1048576,MATCH($A955,'Hoja de Trabajo para listado'!$AB$155:$AB$1048576,0),MATCH((CUADRO!P$4&amp;$E955),'Hoja de Trabajo para listado'!$AB$151:$BA$151,0)),0)+IFERROR(INDEX('Hoja de Trabajo para listado'!$BC$155:$CB$1048576,MATCH($A955,'Hoja de Trabajo para listado'!$BC$155:$BC$1048576,0),MATCH((CUADRO!P$4&amp;$E955),'Hoja de Trabajo para listado'!$BC$151:$CB$151,0)),0)+IFERROR(INDEX('Hoja de Trabajo para listado'!$DE$153:$DG$274,MATCH($A955,'Hoja de Trabajo para listado'!$DE$153:$DE$1048576,0),MATCH((CUADRO!P$4&amp;$E955),'Hoja de Trabajo para listado'!$DE$151:$DG$151,0)),0)+IFERROR(INDEX('Hoja de Trabajo para listado'!$CD$155:$DC$1048576,MATCH($A955,'Hoja de Trabajo para listado'!$CD$155:$CD$1048576,0),MATCH((CUADRO!P$4&amp;$E955),'Hoja de Trabajo para listado'!$CD$151:$DC$151,0)),0)</f>
        <v>0</v>
      </c>
      <c r="Q955" s="241">
        <f ca="1">+IFERROR(INDEX('Hoja de Trabajo para listado'!$A$155:$Z$1048576,MATCH($A955,'Hoja de Trabajo para listado'!$A$155:$A$1048576,0),MATCH((CUADRO!Q$4&amp;$E955),'Hoja de Trabajo para listado'!$A$151:$Z$151,0)),0)+IFERROR(INDEX('Hoja de Trabajo para listado'!$AB$155:$BA$1048576,MATCH($A955,'Hoja de Trabajo para listado'!$AB$155:$AB$1048576,0),MATCH((CUADRO!Q$4&amp;$E955),'Hoja de Trabajo para listado'!$AB$151:$BA$151,0)),0)+IFERROR(INDEX('Hoja de Trabajo para listado'!$BC$155:$CB$1048576,MATCH($A955,'Hoja de Trabajo para listado'!$BC$155:$BC$1048576,0),MATCH((CUADRO!Q$4&amp;$E955),'Hoja de Trabajo para listado'!$BC$151:$CB$151,0)),0)+IFERROR(INDEX('Hoja de Trabajo para listado'!$DE$153:$DG$274,MATCH($A955,'Hoja de Trabajo para listado'!$DE$153:$DE$1048576,0),MATCH((CUADRO!Q$4&amp;$E955),'Hoja de Trabajo para listado'!$DE$151:$DG$151,0)),0)+IFERROR(INDEX('Hoja de Trabajo para listado'!$CD$155:$DC$1048576,MATCH($A955,'Hoja de Trabajo para listado'!$CD$155:$CD$1048576,0),MATCH((CUADRO!Q$4&amp;$E955),'Hoja de Trabajo para listado'!$CD$151:$DC$151,0)),0)</f>
        <v>0</v>
      </c>
      <c r="R955" s="241">
        <f t="shared" ca="1" si="35"/>
        <v>0</v>
      </c>
      <c r="S955" s="247"/>
      <c r="T955" s="241">
        <f ca="1">+T956</f>
        <v>0</v>
      </c>
      <c r="U955" s="240">
        <f t="shared" si="36"/>
        <v>1</v>
      </c>
      <c r="V955" s="327" t="str">
        <f>+VLOOKUP(A955,bd_lista!$A$3:$E$592,5,FALSE)</f>
        <v>Gobiernos Autonomos Municipales</v>
      </c>
      <c r="W955" s="397" t="str">
        <f>+V955</f>
        <v>Gobiernos Autonomos Municipales</v>
      </c>
      <c r="X955" s="240">
        <f>+VLOOKUP(A955,[4]Sheet1!$A$13:$D$744,4,FALSE)</f>
        <v>0</v>
      </c>
      <c r="Y955" s="240" t="e">
        <f>+VLOOKUP(X955,bd_lista!$A$3:$C$592,3,FALSE)</f>
        <v>#N/A</v>
      </c>
      <c r="Z955" s="290">
        <f>+X955</f>
        <v>0</v>
      </c>
      <c r="AA955" s="291" t="e">
        <f>+Y955</f>
        <v>#N/A</v>
      </c>
    </row>
    <row r="956" spans="1:27" customFormat="1" ht="15" hidden="1" customHeight="1">
      <c r="A956" s="32">
        <v>1709</v>
      </c>
      <c r="B956" s="394"/>
      <c r="C956" s="245" t="str">
        <f>+VLOOKUP(A956,bd_lista!$A$3:$C$592,3,FALSE)</f>
        <v>Gobierno Autónomo Municipal de San Rafael</v>
      </c>
      <c r="D956" s="396"/>
      <c r="E956" s="242" t="s">
        <v>1304</v>
      </c>
      <c r="F956" s="243">
        <f ca="1">+IFERROR(INDEX('Hoja de Trabajo para listado'!$A$155:$Z$1048576,MATCH($A956,'Hoja de Trabajo para listado'!$A$155:$A$1048576,0),MATCH((CUADRO!F$4&amp;$E956),'Hoja de Trabajo para listado'!$A$151:$Z$151,0)),0)+IFERROR(INDEX('Hoja de Trabajo para listado'!$AB$155:$BA$1048576,MATCH($A956,'Hoja de Trabajo para listado'!$AB$155:$AB$1048576,0),MATCH((CUADRO!F$4&amp;$E956),'Hoja de Trabajo para listado'!$AB$151:$BA$151,0)),0)+IFERROR(INDEX('Hoja de Trabajo para listado'!$BC$155:$CB$1048576,MATCH($A956,'Hoja de Trabajo para listado'!$BC$155:$BC$1048576,0),MATCH((CUADRO!F$4&amp;$E956),'Hoja de Trabajo para listado'!$BC$151:$CB$151,0)),0)+IFERROR(INDEX('Hoja de Trabajo para listado'!$DE$153:$DG$274,MATCH($A956,'Hoja de Trabajo para listado'!$DE$153:$DE$1048576,0),MATCH((CUADRO!F$4&amp;$E956),'Hoja de Trabajo para listado'!$DE$151:$DG$151,0)),0)+IFERROR(INDEX('Hoja de Trabajo para listado'!$CD$155:$DC$1048576,MATCH($A956,'Hoja de Trabajo para listado'!$CD$155:$CD$1048576,0),MATCH((CUADRO!F$4&amp;$E956),'Hoja de Trabajo para listado'!$CD$151:$DC$151,0)),0)</f>
        <v>0</v>
      </c>
      <c r="G956" s="243">
        <f ca="1">+IFERROR(INDEX('Hoja de Trabajo para listado'!$A$155:$Z$1048576,MATCH($A956,'Hoja de Trabajo para listado'!$A$155:$A$1048576,0),MATCH((CUADRO!G$4&amp;$E956),'Hoja de Trabajo para listado'!$A$151:$Z$151,0)),0)+IFERROR(INDEX('Hoja de Trabajo para listado'!$AB$155:$BA$1048576,MATCH($A956,'Hoja de Trabajo para listado'!$AB$155:$AB$1048576,0),MATCH((CUADRO!G$4&amp;$E956),'Hoja de Trabajo para listado'!$AB$151:$BA$151,0)),0)+IFERROR(INDEX('Hoja de Trabajo para listado'!$BC$155:$CB$1048576,MATCH($A956,'Hoja de Trabajo para listado'!$BC$155:$BC$1048576,0),MATCH((CUADRO!G$4&amp;$E956),'Hoja de Trabajo para listado'!$BC$151:$CB$151,0)),0)+IFERROR(INDEX('Hoja de Trabajo para listado'!$DE$153:$DG$274,MATCH($A956,'Hoja de Trabajo para listado'!$DE$153:$DE$1048576,0),MATCH((CUADRO!G$4&amp;$E956),'Hoja de Trabajo para listado'!$DE$151:$DG$151,0)),0)+IFERROR(INDEX('Hoja de Trabajo para listado'!$CD$155:$DC$1048576,MATCH($A956,'Hoja de Trabajo para listado'!$CD$155:$CD$1048576,0),MATCH((CUADRO!G$4&amp;$E956),'Hoja de Trabajo para listado'!$CD$151:$DC$151,0)),0)</f>
        <v>0</v>
      </c>
      <c r="H956" s="243">
        <f ca="1">+IFERROR(INDEX('Hoja de Trabajo para listado'!$A$155:$Z$1048576,MATCH($A956,'Hoja de Trabajo para listado'!$A$155:$A$1048576,0),MATCH((CUADRO!H$4&amp;$E956),'Hoja de Trabajo para listado'!$A$151:$Z$151,0)),0)+IFERROR(INDEX('Hoja de Trabajo para listado'!$AB$155:$BA$1048576,MATCH($A956,'Hoja de Trabajo para listado'!$AB$155:$AB$1048576,0),MATCH((CUADRO!H$4&amp;$E956),'Hoja de Trabajo para listado'!$AB$151:$BA$151,0)),0)+IFERROR(INDEX('Hoja de Trabajo para listado'!$BC$155:$CB$1048576,MATCH($A956,'Hoja de Trabajo para listado'!$BC$155:$BC$1048576,0),MATCH((CUADRO!H$4&amp;$E956),'Hoja de Trabajo para listado'!$BC$151:$CB$151,0)),0)+IFERROR(INDEX('Hoja de Trabajo para listado'!$DE$153:$DG$274,MATCH($A956,'Hoja de Trabajo para listado'!$DE$153:$DE$1048576,0),MATCH((CUADRO!H$4&amp;$E956),'Hoja de Trabajo para listado'!$DE$151:$DG$151,0)),0)+IFERROR(INDEX('Hoja de Trabajo para listado'!$CD$155:$DC$1048576,MATCH($A956,'Hoja de Trabajo para listado'!$CD$155:$CD$1048576,0),MATCH((CUADRO!H$4&amp;$E956),'Hoja de Trabajo para listado'!$CD$151:$DC$151,0)),0)</f>
        <v>0</v>
      </c>
      <c r="I956" s="243">
        <f ca="1">+IFERROR(INDEX('Hoja de Trabajo para listado'!$A$155:$Z$1048576,MATCH($A956,'Hoja de Trabajo para listado'!$A$155:$A$1048576,0),MATCH((CUADRO!I$4&amp;$E956),'Hoja de Trabajo para listado'!$A$151:$Z$151,0)),0)+IFERROR(INDEX('Hoja de Trabajo para listado'!$AB$155:$BA$1048576,MATCH($A956,'Hoja de Trabajo para listado'!$AB$155:$AB$1048576,0),MATCH((CUADRO!I$4&amp;$E956),'Hoja de Trabajo para listado'!$AB$151:$BA$151,0)),0)+IFERROR(INDEX('Hoja de Trabajo para listado'!$BC$155:$CB$1048576,MATCH($A956,'Hoja de Trabajo para listado'!$BC$155:$BC$1048576,0),MATCH((CUADRO!I$4&amp;$E956),'Hoja de Trabajo para listado'!$BC$151:$CB$151,0)),0)+IFERROR(INDEX('Hoja de Trabajo para listado'!$DE$153:$DG$274,MATCH($A956,'Hoja de Trabajo para listado'!$DE$153:$DE$1048576,0),MATCH((CUADRO!I$4&amp;$E956),'Hoja de Trabajo para listado'!$DE$151:$DG$151,0)),0)+IFERROR(INDEX('Hoja de Trabajo para listado'!$CD$155:$DC$1048576,MATCH($A956,'Hoja de Trabajo para listado'!$CD$155:$CD$1048576,0),MATCH((CUADRO!I$4&amp;$E956),'Hoja de Trabajo para listado'!$CD$151:$DC$151,0)),0)</f>
        <v>0</v>
      </c>
      <c r="J956" s="243">
        <f ca="1">+IFERROR(INDEX('Hoja de Trabajo para listado'!$A$155:$Z$1048576,MATCH($A956,'Hoja de Trabajo para listado'!$A$155:$A$1048576,0),MATCH((CUADRO!J$4&amp;$E956),'Hoja de Trabajo para listado'!$A$151:$Z$151,0)),0)+IFERROR(INDEX('Hoja de Trabajo para listado'!$AB$155:$BA$1048576,MATCH($A956,'Hoja de Trabajo para listado'!$AB$155:$AB$1048576,0),MATCH((CUADRO!J$4&amp;$E956),'Hoja de Trabajo para listado'!$AB$151:$BA$151,0)),0)+IFERROR(INDEX('Hoja de Trabajo para listado'!$BC$155:$CB$1048576,MATCH($A956,'Hoja de Trabajo para listado'!$BC$155:$BC$1048576,0),MATCH((CUADRO!J$4&amp;$E956),'Hoja de Trabajo para listado'!$BC$151:$CB$151,0)),0)+IFERROR(INDEX('Hoja de Trabajo para listado'!$DE$153:$DG$274,MATCH($A956,'Hoja de Trabajo para listado'!$DE$153:$DE$1048576,0),MATCH((CUADRO!J$4&amp;$E956),'Hoja de Trabajo para listado'!$DE$151:$DG$151,0)),0)+IFERROR(INDEX('Hoja de Trabajo para listado'!$CD$155:$DC$1048576,MATCH($A956,'Hoja de Trabajo para listado'!$CD$155:$CD$1048576,0),MATCH((CUADRO!J$4&amp;$E956),'Hoja de Trabajo para listado'!$CD$151:$DC$151,0)),0)</f>
        <v>0</v>
      </c>
      <c r="K956" s="243">
        <f ca="1">+IFERROR(INDEX('Hoja de Trabajo para listado'!$A$155:$Z$1048576,MATCH($A956,'Hoja de Trabajo para listado'!$A$155:$A$1048576,0),MATCH((CUADRO!K$4&amp;$E956),'Hoja de Trabajo para listado'!$A$151:$Z$151,0)),0)+IFERROR(INDEX('Hoja de Trabajo para listado'!$AB$155:$BA$1048576,MATCH($A956,'Hoja de Trabajo para listado'!$AB$155:$AB$1048576,0),MATCH((CUADRO!K$4&amp;$E956),'Hoja de Trabajo para listado'!$AB$151:$BA$151,0)),0)+IFERROR(INDEX('Hoja de Trabajo para listado'!$BC$155:$CB$1048576,MATCH($A956,'Hoja de Trabajo para listado'!$BC$155:$BC$1048576,0),MATCH((CUADRO!K$4&amp;$E956),'Hoja de Trabajo para listado'!$BC$151:$CB$151,0)),0)+IFERROR(INDEX('Hoja de Trabajo para listado'!$DE$153:$DG$274,MATCH($A956,'Hoja de Trabajo para listado'!$DE$153:$DE$1048576,0),MATCH((CUADRO!K$4&amp;$E956),'Hoja de Trabajo para listado'!$DE$151:$DG$151,0)),0)+IFERROR(INDEX('Hoja de Trabajo para listado'!$CD$155:$DC$1048576,MATCH($A956,'Hoja de Trabajo para listado'!$CD$155:$CD$1048576,0),MATCH((CUADRO!K$4&amp;$E956),'Hoja de Trabajo para listado'!$CD$151:$DC$151,0)),0)</f>
        <v>0</v>
      </c>
      <c r="L956" s="243">
        <f ca="1">+IFERROR(INDEX('Hoja de Trabajo para listado'!$A$155:$Z$1048576,MATCH($A956,'Hoja de Trabajo para listado'!$A$155:$A$1048576,0),MATCH((CUADRO!L$4&amp;$E956),'Hoja de Trabajo para listado'!$A$151:$Z$151,0)),0)+IFERROR(INDEX('Hoja de Trabajo para listado'!$AB$155:$BA$1048576,MATCH($A956,'Hoja de Trabajo para listado'!$AB$155:$AB$1048576,0),MATCH((CUADRO!L$4&amp;$E956),'Hoja de Trabajo para listado'!$AB$151:$BA$151,0)),0)+IFERROR(INDEX('Hoja de Trabajo para listado'!$BC$155:$CB$1048576,MATCH($A956,'Hoja de Trabajo para listado'!$BC$155:$BC$1048576,0),MATCH((CUADRO!L$4&amp;$E956),'Hoja de Trabajo para listado'!$BC$151:$CB$151,0)),0)+IFERROR(INDEX('Hoja de Trabajo para listado'!$DE$153:$DG$274,MATCH($A956,'Hoja de Trabajo para listado'!$DE$153:$DE$1048576,0),MATCH((CUADRO!L$4&amp;$E956),'Hoja de Trabajo para listado'!$DE$151:$DG$151,0)),0)+IFERROR(INDEX('Hoja de Trabajo para listado'!$CD$155:$DC$1048576,MATCH($A956,'Hoja de Trabajo para listado'!$CD$155:$CD$1048576,0),MATCH((CUADRO!L$4&amp;$E956),'Hoja de Trabajo para listado'!$CD$151:$DC$151,0)),0)</f>
        <v>0</v>
      </c>
      <c r="M956" s="243">
        <f ca="1">+IFERROR(INDEX('Hoja de Trabajo para listado'!$A$155:$Z$1048576,MATCH($A956,'Hoja de Trabajo para listado'!$A$155:$A$1048576,0),MATCH((CUADRO!M$4&amp;$E956),'Hoja de Trabajo para listado'!$A$151:$Z$151,0)),0)+IFERROR(INDEX('Hoja de Trabajo para listado'!$AB$155:$BA$1048576,MATCH($A956,'Hoja de Trabajo para listado'!$AB$155:$AB$1048576,0),MATCH((CUADRO!M$4&amp;$E956),'Hoja de Trabajo para listado'!$AB$151:$BA$151,0)),0)+IFERROR(INDEX('Hoja de Trabajo para listado'!$BC$155:$CB$1048576,MATCH($A956,'Hoja de Trabajo para listado'!$BC$155:$BC$1048576,0),MATCH((CUADRO!M$4&amp;$E956),'Hoja de Trabajo para listado'!$BC$151:$CB$151,0)),0)+IFERROR(INDEX('Hoja de Trabajo para listado'!$DE$153:$DG$274,MATCH($A956,'Hoja de Trabajo para listado'!$DE$153:$DE$1048576,0),MATCH((CUADRO!M$4&amp;$E956),'Hoja de Trabajo para listado'!$DE$151:$DG$151,0)),0)+IFERROR(INDEX('Hoja de Trabajo para listado'!$CD$155:$DC$1048576,MATCH($A956,'Hoja de Trabajo para listado'!$CD$155:$CD$1048576,0),MATCH((CUADRO!M$4&amp;$E956),'Hoja de Trabajo para listado'!$CD$151:$DC$151,0)),0)</f>
        <v>0</v>
      </c>
      <c r="N956" s="243">
        <f ca="1">+IFERROR(INDEX('Hoja de Trabajo para listado'!$A$155:$Z$1048576,MATCH($A956,'Hoja de Trabajo para listado'!$A$155:$A$1048576,0),MATCH((CUADRO!N$4&amp;$E956),'Hoja de Trabajo para listado'!$A$151:$Z$151,0)),0)+IFERROR(INDEX('Hoja de Trabajo para listado'!$AB$155:$BA$1048576,MATCH($A956,'Hoja de Trabajo para listado'!$AB$155:$AB$1048576,0),MATCH((CUADRO!N$4&amp;$E956),'Hoja de Trabajo para listado'!$AB$151:$BA$151,0)),0)+IFERROR(INDEX('Hoja de Trabajo para listado'!$BC$155:$CB$1048576,MATCH($A956,'Hoja de Trabajo para listado'!$BC$155:$BC$1048576,0),MATCH((CUADRO!N$4&amp;$E956),'Hoja de Trabajo para listado'!$BC$151:$CB$151,0)),0)+IFERROR(INDEX('Hoja de Trabajo para listado'!$DE$153:$DG$274,MATCH($A956,'Hoja de Trabajo para listado'!$DE$153:$DE$1048576,0),MATCH((CUADRO!N$4&amp;$E956),'Hoja de Trabajo para listado'!$DE$151:$DG$151,0)),0)+IFERROR(INDEX('Hoja de Trabajo para listado'!$CD$155:$DC$1048576,MATCH($A956,'Hoja de Trabajo para listado'!$CD$155:$CD$1048576,0),MATCH((CUADRO!N$4&amp;$E956),'Hoja de Trabajo para listado'!$CD$151:$DC$151,0)),0)</f>
        <v>0</v>
      </c>
      <c r="O956" s="243">
        <f ca="1">+IFERROR(INDEX('Hoja de Trabajo para listado'!$A$155:$Z$1048576,MATCH($A956,'Hoja de Trabajo para listado'!$A$155:$A$1048576,0),MATCH((CUADRO!O$4&amp;$E956),'Hoja de Trabajo para listado'!$A$151:$Z$151,0)),0)+IFERROR(INDEX('Hoja de Trabajo para listado'!$AB$155:$BA$1048576,MATCH($A956,'Hoja de Trabajo para listado'!$AB$155:$AB$1048576,0),MATCH((CUADRO!O$4&amp;$E956),'Hoja de Trabajo para listado'!$AB$151:$BA$151,0)),0)+IFERROR(INDEX('Hoja de Trabajo para listado'!$BC$155:$CB$1048576,MATCH($A956,'Hoja de Trabajo para listado'!$BC$155:$BC$1048576,0),MATCH((CUADRO!O$4&amp;$E956),'Hoja de Trabajo para listado'!$BC$151:$CB$151,0)),0)+IFERROR(INDEX('Hoja de Trabajo para listado'!$DE$153:$DG$274,MATCH($A956,'Hoja de Trabajo para listado'!$DE$153:$DE$1048576,0),MATCH((CUADRO!O$4&amp;$E956),'Hoja de Trabajo para listado'!$DE$151:$DG$151,0)),0)+IFERROR(INDEX('Hoja de Trabajo para listado'!$CD$155:$DC$1048576,MATCH($A956,'Hoja de Trabajo para listado'!$CD$155:$CD$1048576,0),MATCH((CUADRO!O$4&amp;$E956),'Hoja de Trabajo para listado'!$CD$151:$DC$151,0)),0)</f>
        <v>0</v>
      </c>
      <c r="P956" s="243">
        <f ca="1">+IFERROR(INDEX('Hoja de Trabajo para listado'!$A$155:$Z$1048576,MATCH($A956,'Hoja de Trabajo para listado'!$A$155:$A$1048576,0),MATCH((CUADRO!P$4&amp;$E956),'Hoja de Trabajo para listado'!$A$151:$Z$151,0)),0)+IFERROR(INDEX('Hoja de Trabajo para listado'!$AB$155:$BA$1048576,MATCH($A956,'Hoja de Trabajo para listado'!$AB$155:$AB$1048576,0),MATCH((CUADRO!P$4&amp;$E956),'Hoja de Trabajo para listado'!$AB$151:$BA$151,0)),0)+IFERROR(INDEX('Hoja de Trabajo para listado'!$BC$155:$CB$1048576,MATCH($A956,'Hoja de Trabajo para listado'!$BC$155:$BC$1048576,0),MATCH((CUADRO!P$4&amp;$E956),'Hoja de Trabajo para listado'!$BC$151:$CB$151,0)),0)+IFERROR(INDEX('Hoja de Trabajo para listado'!$DE$153:$DG$274,MATCH($A956,'Hoja de Trabajo para listado'!$DE$153:$DE$1048576,0),MATCH((CUADRO!P$4&amp;$E956),'Hoja de Trabajo para listado'!$DE$151:$DG$151,0)),0)+IFERROR(INDEX('Hoja de Trabajo para listado'!$CD$155:$DC$1048576,MATCH($A956,'Hoja de Trabajo para listado'!$CD$155:$CD$1048576,0),MATCH((CUADRO!P$4&amp;$E956),'Hoja de Trabajo para listado'!$CD$151:$DC$151,0)),0)</f>
        <v>0</v>
      </c>
      <c r="Q956" s="243">
        <f ca="1">+IFERROR(INDEX('Hoja de Trabajo para listado'!$A$155:$Z$1048576,MATCH($A956,'Hoja de Trabajo para listado'!$A$155:$A$1048576,0),MATCH((CUADRO!Q$4&amp;$E956),'Hoja de Trabajo para listado'!$A$151:$Z$151,0)),0)+IFERROR(INDEX('Hoja de Trabajo para listado'!$AB$155:$BA$1048576,MATCH($A956,'Hoja de Trabajo para listado'!$AB$155:$AB$1048576,0),MATCH((CUADRO!Q$4&amp;$E956),'Hoja de Trabajo para listado'!$AB$151:$BA$151,0)),0)+IFERROR(INDEX('Hoja de Trabajo para listado'!$BC$155:$CB$1048576,MATCH($A956,'Hoja de Trabajo para listado'!$BC$155:$BC$1048576,0),MATCH((CUADRO!Q$4&amp;$E956),'Hoja de Trabajo para listado'!$BC$151:$CB$151,0)),0)+IFERROR(INDEX('Hoja de Trabajo para listado'!$DE$153:$DG$274,MATCH($A956,'Hoja de Trabajo para listado'!$DE$153:$DE$1048576,0),MATCH((CUADRO!Q$4&amp;$E956),'Hoja de Trabajo para listado'!$DE$151:$DG$151,0)),0)+IFERROR(INDEX('Hoja de Trabajo para listado'!$CD$155:$DC$1048576,MATCH($A956,'Hoja de Trabajo para listado'!$CD$155:$CD$1048576,0),MATCH((CUADRO!Q$4&amp;$E956),'Hoja de Trabajo para listado'!$CD$151:$DC$151,0)),0)</f>
        <v>0</v>
      </c>
      <c r="R956" s="243">
        <f t="shared" ca="1" si="35"/>
        <v>0</v>
      </c>
      <c r="S956" s="256">
        <f ca="1">+R955+R956</f>
        <v>0</v>
      </c>
      <c r="T956" s="243">
        <f ca="1">+S956</f>
        <v>0</v>
      </c>
      <c r="U956" s="242">
        <f t="shared" si="36"/>
        <v>2</v>
      </c>
      <c r="V956" s="327" t="str">
        <f>+VLOOKUP(A956,bd_lista!$A$3:$E$592,5,FALSE)</f>
        <v>Gobiernos Autonomos Municipales</v>
      </c>
      <c r="W956" s="398"/>
      <c r="X956" s="240">
        <f>+VLOOKUP(A956,[4]Sheet1!$A$13:$D$744,4,FALSE)</f>
        <v>0</v>
      </c>
      <c r="Y956" s="240" t="e">
        <f>+VLOOKUP(X956,bd_lista!$A$3:$C$592,3,FALSE)</f>
        <v>#N/A</v>
      </c>
      <c r="Z956" s="288"/>
      <c r="AA956" s="289"/>
    </row>
    <row r="957" spans="1:27" customFormat="1" ht="15" hidden="1" customHeight="1">
      <c r="A957" s="32">
        <v>1710</v>
      </c>
      <c r="B957" s="393">
        <f>+A957</f>
        <v>1710</v>
      </c>
      <c r="C957" s="245" t="str">
        <f>+VLOOKUP(A957,bd_lista!$A$3:$C$592,3,FALSE)</f>
        <v>Gobierno Autónomo Municipal de Buena Vista</v>
      </c>
      <c r="D957" s="395" t="str">
        <f>+C957</f>
        <v>Gobierno Autónomo Municipal de Buena Vista</v>
      </c>
      <c r="E957" s="240" t="s">
        <v>1303</v>
      </c>
      <c r="F957" s="241">
        <f ca="1">+IFERROR(INDEX('Hoja de Trabajo para listado'!$A$155:$Z$1048576,MATCH($A957,'Hoja de Trabajo para listado'!$A$155:$A$1048576,0),MATCH((CUADRO!F$4&amp;$E957),'Hoja de Trabajo para listado'!$A$151:$Z$151,0)),0)+IFERROR(INDEX('Hoja de Trabajo para listado'!$AB$155:$BA$1048576,MATCH($A957,'Hoja de Trabajo para listado'!$AB$155:$AB$1048576,0),MATCH((CUADRO!F$4&amp;$E957),'Hoja de Trabajo para listado'!$AB$151:$BA$151,0)),0)+IFERROR(INDEX('Hoja de Trabajo para listado'!$BC$155:$CB$1048576,MATCH($A957,'Hoja de Trabajo para listado'!$BC$155:$BC$1048576,0),MATCH((CUADRO!F$4&amp;$E957),'Hoja de Trabajo para listado'!$BC$151:$CB$151,0)),0)+IFERROR(INDEX('Hoja de Trabajo para listado'!$DE$153:$DG$274,MATCH($A957,'Hoja de Trabajo para listado'!$DE$153:$DE$1048576,0),MATCH((CUADRO!F$4&amp;$E957),'Hoja de Trabajo para listado'!$DE$151:$DG$151,0)),0)+IFERROR(INDEX('Hoja de Trabajo para listado'!$CD$155:$DC$1048576,MATCH($A957,'Hoja de Trabajo para listado'!$CD$155:$CD$1048576,0),MATCH((CUADRO!F$4&amp;$E957),'Hoja de Trabajo para listado'!$CD$151:$DC$151,0)),0)</f>
        <v>0</v>
      </c>
      <c r="G957" s="241">
        <f ca="1">+IFERROR(INDEX('Hoja de Trabajo para listado'!$A$155:$Z$1048576,MATCH($A957,'Hoja de Trabajo para listado'!$A$155:$A$1048576,0),MATCH((CUADRO!G$4&amp;$E957),'Hoja de Trabajo para listado'!$A$151:$Z$151,0)),0)+IFERROR(INDEX('Hoja de Trabajo para listado'!$AB$155:$BA$1048576,MATCH($A957,'Hoja de Trabajo para listado'!$AB$155:$AB$1048576,0),MATCH((CUADRO!G$4&amp;$E957),'Hoja de Trabajo para listado'!$AB$151:$BA$151,0)),0)+IFERROR(INDEX('Hoja de Trabajo para listado'!$BC$155:$CB$1048576,MATCH($A957,'Hoja de Trabajo para listado'!$BC$155:$BC$1048576,0),MATCH((CUADRO!G$4&amp;$E957),'Hoja de Trabajo para listado'!$BC$151:$CB$151,0)),0)+IFERROR(INDEX('Hoja de Trabajo para listado'!$DE$153:$DG$274,MATCH($A957,'Hoja de Trabajo para listado'!$DE$153:$DE$1048576,0),MATCH((CUADRO!G$4&amp;$E957),'Hoja de Trabajo para listado'!$DE$151:$DG$151,0)),0)+IFERROR(INDEX('Hoja de Trabajo para listado'!$CD$155:$DC$1048576,MATCH($A957,'Hoja de Trabajo para listado'!$CD$155:$CD$1048576,0),MATCH((CUADRO!G$4&amp;$E957),'Hoja de Trabajo para listado'!$CD$151:$DC$151,0)),0)</f>
        <v>0</v>
      </c>
      <c r="H957" s="241">
        <f ca="1">+IFERROR(INDEX('Hoja de Trabajo para listado'!$A$155:$Z$1048576,MATCH($A957,'Hoja de Trabajo para listado'!$A$155:$A$1048576,0),MATCH((CUADRO!H$4&amp;$E957),'Hoja de Trabajo para listado'!$A$151:$Z$151,0)),0)+IFERROR(INDEX('Hoja de Trabajo para listado'!$AB$155:$BA$1048576,MATCH($A957,'Hoja de Trabajo para listado'!$AB$155:$AB$1048576,0),MATCH((CUADRO!H$4&amp;$E957),'Hoja de Trabajo para listado'!$AB$151:$BA$151,0)),0)+IFERROR(INDEX('Hoja de Trabajo para listado'!$BC$155:$CB$1048576,MATCH($A957,'Hoja de Trabajo para listado'!$BC$155:$BC$1048576,0),MATCH((CUADRO!H$4&amp;$E957),'Hoja de Trabajo para listado'!$BC$151:$CB$151,0)),0)+IFERROR(INDEX('Hoja de Trabajo para listado'!$DE$153:$DG$274,MATCH($A957,'Hoja de Trabajo para listado'!$DE$153:$DE$1048576,0),MATCH((CUADRO!H$4&amp;$E957),'Hoja de Trabajo para listado'!$DE$151:$DG$151,0)),0)+IFERROR(INDEX('Hoja de Trabajo para listado'!$CD$155:$DC$1048576,MATCH($A957,'Hoja de Trabajo para listado'!$CD$155:$CD$1048576,0),MATCH((CUADRO!H$4&amp;$E957),'Hoja de Trabajo para listado'!$CD$151:$DC$151,0)),0)</f>
        <v>0</v>
      </c>
      <c r="I957" s="241">
        <f ca="1">+IFERROR(INDEX('Hoja de Trabajo para listado'!$A$155:$Z$1048576,MATCH($A957,'Hoja de Trabajo para listado'!$A$155:$A$1048576,0),MATCH((CUADRO!I$4&amp;$E957),'Hoja de Trabajo para listado'!$A$151:$Z$151,0)),0)+IFERROR(INDEX('Hoja de Trabajo para listado'!$AB$155:$BA$1048576,MATCH($A957,'Hoja de Trabajo para listado'!$AB$155:$AB$1048576,0),MATCH((CUADRO!I$4&amp;$E957),'Hoja de Trabajo para listado'!$AB$151:$BA$151,0)),0)+IFERROR(INDEX('Hoja de Trabajo para listado'!$BC$155:$CB$1048576,MATCH($A957,'Hoja de Trabajo para listado'!$BC$155:$BC$1048576,0),MATCH((CUADRO!I$4&amp;$E957),'Hoja de Trabajo para listado'!$BC$151:$CB$151,0)),0)+IFERROR(INDEX('Hoja de Trabajo para listado'!$DE$153:$DG$274,MATCH($A957,'Hoja de Trabajo para listado'!$DE$153:$DE$1048576,0),MATCH((CUADRO!I$4&amp;$E957),'Hoja de Trabajo para listado'!$DE$151:$DG$151,0)),0)+IFERROR(INDEX('Hoja de Trabajo para listado'!$CD$155:$DC$1048576,MATCH($A957,'Hoja de Trabajo para listado'!$CD$155:$CD$1048576,0),MATCH((CUADRO!I$4&amp;$E957),'Hoja de Trabajo para listado'!$CD$151:$DC$151,0)),0)</f>
        <v>0</v>
      </c>
      <c r="J957" s="241">
        <f ca="1">+IFERROR(INDEX('Hoja de Trabajo para listado'!$A$155:$Z$1048576,MATCH($A957,'Hoja de Trabajo para listado'!$A$155:$A$1048576,0),MATCH((CUADRO!J$4&amp;$E957),'Hoja de Trabajo para listado'!$A$151:$Z$151,0)),0)+IFERROR(INDEX('Hoja de Trabajo para listado'!$AB$155:$BA$1048576,MATCH($A957,'Hoja de Trabajo para listado'!$AB$155:$AB$1048576,0),MATCH((CUADRO!J$4&amp;$E957),'Hoja de Trabajo para listado'!$AB$151:$BA$151,0)),0)+IFERROR(INDEX('Hoja de Trabajo para listado'!$BC$155:$CB$1048576,MATCH($A957,'Hoja de Trabajo para listado'!$BC$155:$BC$1048576,0),MATCH((CUADRO!J$4&amp;$E957),'Hoja de Trabajo para listado'!$BC$151:$CB$151,0)),0)+IFERROR(INDEX('Hoja de Trabajo para listado'!$DE$153:$DG$274,MATCH($A957,'Hoja de Trabajo para listado'!$DE$153:$DE$1048576,0),MATCH((CUADRO!J$4&amp;$E957),'Hoja de Trabajo para listado'!$DE$151:$DG$151,0)),0)+IFERROR(INDEX('Hoja de Trabajo para listado'!$CD$155:$DC$1048576,MATCH($A957,'Hoja de Trabajo para listado'!$CD$155:$CD$1048576,0),MATCH((CUADRO!J$4&amp;$E957),'Hoja de Trabajo para listado'!$CD$151:$DC$151,0)),0)</f>
        <v>0</v>
      </c>
      <c r="K957" s="241">
        <f ca="1">+IFERROR(INDEX('Hoja de Trabajo para listado'!$A$155:$Z$1048576,MATCH($A957,'Hoja de Trabajo para listado'!$A$155:$A$1048576,0),MATCH((CUADRO!K$4&amp;$E957),'Hoja de Trabajo para listado'!$A$151:$Z$151,0)),0)+IFERROR(INDEX('Hoja de Trabajo para listado'!$AB$155:$BA$1048576,MATCH($A957,'Hoja de Trabajo para listado'!$AB$155:$AB$1048576,0),MATCH((CUADRO!K$4&amp;$E957),'Hoja de Trabajo para listado'!$AB$151:$BA$151,0)),0)+IFERROR(INDEX('Hoja de Trabajo para listado'!$BC$155:$CB$1048576,MATCH($A957,'Hoja de Trabajo para listado'!$BC$155:$BC$1048576,0),MATCH((CUADRO!K$4&amp;$E957),'Hoja de Trabajo para listado'!$BC$151:$CB$151,0)),0)+IFERROR(INDEX('Hoja de Trabajo para listado'!$DE$153:$DG$274,MATCH($A957,'Hoja de Trabajo para listado'!$DE$153:$DE$1048576,0),MATCH((CUADRO!K$4&amp;$E957),'Hoja de Trabajo para listado'!$DE$151:$DG$151,0)),0)+IFERROR(INDEX('Hoja de Trabajo para listado'!$CD$155:$DC$1048576,MATCH($A957,'Hoja de Trabajo para listado'!$CD$155:$CD$1048576,0),MATCH((CUADRO!K$4&amp;$E957),'Hoja de Trabajo para listado'!$CD$151:$DC$151,0)),0)</f>
        <v>0</v>
      </c>
      <c r="L957" s="241">
        <f ca="1">+IFERROR(INDEX('Hoja de Trabajo para listado'!$A$155:$Z$1048576,MATCH($A957,'Hoja de Trabajo para listado'!$A$155:$A$1048576,0),MATCH((CUADRO!L$4&amp;$E957),'Hoja de Trabajo para listado'!$A$151:$Z$151,0)),0)+IFERROR(INDEX('Hoja de Trabajo para listado'!$AB$155:$BA$1048576,MATCH($A957,'Hoja de Trabajo para listado'!$AB$155:$AB$1048576,0),MATCH((CUADRO!L$4&amp;$E957),'Hoja de Trabajo para listado'!$AB$151:$BA$151,0)),0)+IFERROR(INDEX('Hoja de Trabajo para listado'!$BC$155:$CB$1048576,MATCH($A957,'Hoja de Trabajo para listado'!$BC$155:$BC$1048576,0),MATCH((CUADRO!L$4&amp;$E957),'Hoja de Trabajo para listado'!$BC$151:$CB$151,0)),0)+IFERROR(INDEX('Hoja de Trabajo para listado'!$DE$153:$DG$274,MATCH($A957,'Hoja de Trabajo para listado'!$DE$153:$DE$1048576,0),MATCH((CUADRO!L$4&amp;$E957),'Hoja de Trabajo para listado'!$DE$151:$DG$151,0)),0)+IFERROR(INDEX('Hoja de Trabajo para listado'!$CD$155:$DC$1048576,MATCH($A957,'Hoja de Trabajo para listado'!$CD$155:$CD$1048576,0),MATCH((CUADRO!L$4&amp;$E957),'Hoja de Trabajo para listado'!$CD$151:$DC$151,0)),0)</f>
        <v>0</v>
      </c>
      <c r="M957" s="241">
        <f ca="1">+IFERROR(INDEX('Hoja de Trabajo para listado'!$A$155:$Z$1048576,MATCH($A957,'Hoja de Trabajo para listado'!$A$155:$A$1048576,0),MATCH((CUADRO!M$4&amp;$E957),'Hoja de Trabajo para listado'!$A$151:$Z$151,0)),0)+IFERROR(INDEX('Hoja de Trabajo para listado'!$AB$155:$BA$1048576,MATCH($A957,'Hoja de Trabajo para listado'!$AB$155:$AB$1048576,0),MATCH((CUADRO!M$4&amp;$E957),'Hoja de Trabajo para listado'!$AB$151:$BA$151,0)),0)+IFERROR(INDEX('Hoja de Trabajo para listado'!$BC$155:$CB$1048576,MATCH($A957,'Hoja de Trabajo para listado'!$BC$155:$BC$1048576,0),MATCH((CUADRO!M$4&amp;$E957),'Hoja de Trabajo para listado'!$BC$151:$CB$151,0)),0)+IFERROR(INDEX('Hoja de Trabajo para listado'!$DE$153:$DG$274,MATCH($A957,'Hoja de Trabajo para listado'!$DE$153:$DE$1048576,0),MATCH((CUADRO!M$4&amp;$E957),'Hoja de Trabajo para listado'!$DE$151:$DG$151,0)),0)+IFERROR(INDEX('Hoja de Trabajo para listado'!$CD$155:$DC$1048576,MATCH($A957,'Hoja de Trabajo para listado'!$CD$155:$CD$1048576,0),MATCH((CUADRO!M$4&amp;$E957),'Hoja de Trabajo para listado'!$CD$151:$DC$151,0)),0)</f>
        <v>0</v>
      </c>
      <c r="N957" s="241">
        <f ca="1">+IFERROR(INDEX('Hoja de Trabajo para listado'!$A$155:$Z$1048576,MATCH($A957,'Hoja de Trabajo para listado'!$A$155:$A$1048576,0),MATCH((CUADRO!N$4&amp;$E957),'Hoja de Trabajo para listado'!$A$151:$Z$151,0)),0)+IFERROR(INDEX('Hoja de Trabajo para listado'!$AB$155:$BA$1048576,MATCH($A957,'Hoja de Trabajo para listado'!$AB$155:$AB$1048576,0),MATCH((CUADRO!N$4&amp;$E957),'Hoja de Trabajo para listado'!$AB$151:$BA$151,0)),0)+IFERROR(INDEX('Hoja de Trabajo para listado'!$BC$155:$CB$1048576,MATCH($A957,'Hoja de Trabajo para listado'!$BC$155:$BC$1048576,0),MATCH((CUADRO!N$4&amp;$E957),'Hoja de Trabajo para listado'!$BC$151:$CB$151,0)),0)+IFERROR(INDEX('Hoja de Trabajo para listado'!$DE$153:$DG$274,MATCH($A957,'Hoja de Trabajo para listado'!$DE$153:$DE$1048576,0),MATCH((CUADRO!N$4&amp;$E957),'Hoja de Trabajo para listado'!$DE$151:$DG$151,0)),0)+IFERROR(INDEX('Hoja de Trabajo para listado'!$CD$155:$DC$1048576,MATCH($A957,'Hoja de Trabajo para listado'!$CD$155:$CD$1048576,0),MATCH((CUADRO!N$4&amp;$E957),'Hoja de Trabajo para listado'!$CD$151:$DC$151,0)),0)</f>
        <v>0</v>
      </c>
      <c r="O957" s="241">
        <f ca="1">+IFERROR(INDEX('Hoja de Trabajo para listado'!$A$155:$Z$1048576,MATCH($A957,'Hoja de Trabajo para listado'!$A$155:$A$1048576,0),MATCH((CUADRO!O$4&amp;$E957),'Hoja de Trabajo para listado'!$A$151:$Z$151,0)),0)+IFERROR(INDEX('Hoja de Trabajo para listado'!$AB$155:$BA$1048576,MATCH($A957,'Hoja de Trabajo para listado'!$AB$155:$AB$1048576,0),MATCH((CUADRO!O$4&amp;$E957),'Hoja de Trabajo para listado'!$AB$151:$BA$151,0)),0)+IFERROR(INDEX('Hoja de Trabajo para listado'!$BC$155:$CB$1048576,MATCH($A957,'Hoja de Trabajo para listado'!$BC$155:$BC$1048576,0),MATCH((CUADRO!O$4&amp;$E957),'Hoja de Trabajo para listado'!$BC$151:$CB$151,0)),0)+IFERROR(INDEX('Hoja de Trabajo para listado'!$DE$153:$DG$274,MATCH($A957,'Hoja de Trabajo para listado'!$DE$153:$DE$1048576,0),MATCH((CUADRO!O$4&amp;$E957),'Hoja de Trabajo para listado'!$DE$151:$DG$151,0)),0)+IFERROR(INDEX('Hoja de Trabajo para listado'!$CD$155:$DC$1048576,MATCH($A957,'Hoja de Trabajo para listado'!$CD$155:$CD$1048576,0),MATCH((CUADRO!O$4&amp;$E957),'Hoja de Trabajo para listado'!$CD$151:$DC$151,0)),0)</f>
        <v>0</v>
      </c>
      <c r="P957" s="241">
        <f ca="1">+IFERROR(INDEX('Hoja de Trabajo para listado'!$A$155:$Z$1048576,MATCH($A957,'Hoja de Trabajo para listado'!$A$155:$A$1048576,0),MATCH((CUADRO!P$4&amp;$E957),'Hoja de Trabajo para listado'!$A$151:$Z$151,0)),0)+IFERROR(INDEX('Hoja de Trabajo para listado'!$AB$155:$BA$1048576,MATCH($A957,'Hoja de Trabajo para listado'!$AB$155:$AB$1048576,0),MATCH((CUADRO!P$4&amp;$E957),'Hoja de Trabajo para listado'!$AB$151:$BA$151,0)),0)+IFERROR(INDEX('Hoja de Trabajo para listado'!$BC$155:$CB$1048576,MATCH($A957,'Hoja de Trabajo para listado'!$BC$155:$BC$1048576,0),MATCH((CUADRO!P$4&amp;$E957),'Hoja de Trabajo para listado'!$BC$151:$CB$151,0)),0)+IFERROR(INDEX('Hoja de Trabajo para listado'!$DE$153:$DG$274,MATCH($A957,'Hoja de Trabajo para listado'!$DE$153:$DE$1048576,0),MATCH((CUADRO!P$4&amp;$E957),'Hoja de Trabajo para listado'!$DE$151:$DG$151,0)),0)+IFERROR(INDEX('Hoja de Trabajo para listado'!$CD$155:$DC$1048576,MATCH($A957,'Hoja de Trabajo para listado'!$CD$155:$CD$1048576,0),MATCH((CUADRO!P$4&amp;$E957),'Hoja de Trabajo para listado'!$CD$151:$DC$151,0)),0)</f>
        <v>0</v>
      </c>
      <c r="Q957" s="241">
        <f ca="1">+IFERROR(INDEX('Hoja de Trabajo para listado'!$A$155:$Z$1048576,MATCH($A957,'Hoja de Trabajo para listado'!$A$155:$A$1048576,0),MATCH((CUADRO!Q$4&amp;$E957),'Hoja de Trabajo para listado'!$A$151:$Z$151,0)),0)+IFERROR(INDEX('Hoja de Trabajo para listado'!$AB$155:$BA$1048576,MATCH($A957,'Hoja de Trabajo para listado'!$AB$155:$AB$1048576,0),MATCH((CUADRO!Q$4&amp;$E957),'Hoja de Trabajo para listado'!$AB$151:$BA$151,0)),0)+IFERROR(INDEX('Hoja de Trabajo para listado'!$BC$155:$CB$1048576,MATCH($A957,'Hoja de Trabajo para listado'!$BC$155:$BC$1048576,0),MATCH((CUADRO!Q$4&amp;$E957),'Hoja de Trabajo para listado'!$BC$151:$CB$151,0)),0)+IFERROR(INDEX('Hoja de Trabajo para listado'!$DE$153:$DG$274,MATCH($A957,'Hoja de Trabajo para listado'!$DE$153:$DE$1048576,0),MATCH((CUADRO!Q$4&amp;$E957),'Hoja de Trabajo para listado'!$DE$151:$DG$151,0)),0)+IFERROR(INDEX('Hoja de Trabajo para listado'!$CD$155:$DC$1048576,MATCH($A957,'Hoja de Trabajo para listado'!$CD$155:$CD$1048576,0),MATCH((CUADRO!Q$4&amp;$E957),'Hoja de Trabajo para listado'!$CD$151:$DC$151,0)),0)</f>
        <v>0</v>
      </c>
      <c r="R957" s="241">
        <f t="shared" ca="1" si="35"/>
        <v>0</v>
      </c>
      <c r="S957" s="247"/>
      <c r="T957" s="241">
        <f ca="1">+T958</f>
        <v>0</v>
      </c>
      <c r="U957" s="240">
        <f t="shared" si="36"/>
        <v>1</v>
      </c>
      <c r="V957" s="327" t="str">
        <f>+VLOOKUP(A957,bd_lista!$A$3:$E$592,5,FALSE)</f>
        <v>Gobiernos Autonomos Municipales</v>
      </c>
      <c r="W957" s="397" t="str">
        <f>+V957</f>
        <v>Gobiernos Autonomos Municipales</v>
      </c>
      <c r="X957" s="240">
        <f>+VLOOKUP(A957,[4]Sheet1!$A$13:$D$744,4,FALSE)</f>
        <v>0</v>
      </c>
      <c r="Y957" s="240" t="e">
        <f>+VLOOKUP(X957,bd_lista!$A$3:$C$592,3,FALSE)</f>
        <v>#N/A</v>
      </c>
      <c r="Z957" s="290">
        <f>+X957</f>
        <v>0</v>
      </c>
      <c r="AA957" s="291" t="e">
        <f>+Y957</f>
        <v>#N/A</v>
      </c>
    </row>
    <row r="958" spans="1:27" customFormat="1" ht="15" hidden="1" customHeight="1">
      <c r="A958" s="32">
        <v>1710</v>
      </c>
      <c r="B958" s="394"/>
      <c r="C958" s="245" t="str">
        <f>+VLOOKUP(A958,bd_lista!$A$3:$C$592,3,FALSE)</f>
        <v>Gobierno Autónomo Municipal de Buena Vista</v>
      </c>
      <c r="D958" s="396"/>
      <c r="E958" s="242" t="s">
        <v>1304</v>
      </c>
      <c r="F958" s="243">
        <f ca="1">+IFERROR(INDEX('Hoja de Trabajo para listado'!$A$155:$Z$1048576,MATCH($A958,'Hoja de Trabajo para listado'!$A$155:$A$1048576,0),MATCH((CUADRO!F$4&amp;$E958),'Hoja de Trabajo para listado'!$A$151:$Z$151,0)),0)+IFERROR(INDEX('Hoja de Trabajo para listado'!$AB$155:$BA$1048576,MATCH($A958,'Hoja de Trabajo para listado'!$AB$155:$AB$1048576,0),MATCH((CUADRO!F$4&amp;$E958),'Hoja de Trabajo para listado'!$AB$151:$BA$151,0)),0)+IFERROR(INDEX('Hoja de Trabajo para listado'!$BC$155:$CB$1048576,MATCH($A958,'Hoja de Trabajo para listado'!$BC$155:$BC$1048576,0),MATCH((CUADRO!F$4&amp;$E958),'Hoja de Trabajo para listado'!$BC$151:$CB$151,0)),0)+IFERROR(INDEX('Hoja de Trabajo para listado'!$DE$153:$DG$274,MATCH($A958,'Hoja de Trabajo para listado'!$DE$153:$DE$1048576,0),MATCH((CUADRO!F$4&amp;$E958),'Hoja de Trabajo para listado'!$DE$151:$DG$151,0)),0)+IFERROR(INDEX('Hoja de Trabajo para listado'!$CD$155:$DC$1048576,MATCH($A958,'Hoja de Trabajo para listado'!$CD$155:$CD$1048576,0),MATCH((CUADRO!F$4&amp;$E958),'Hoja de Trabajo para listado'!$CD$151:$DC$151,0)),0)</f>
        <v>0</v>
      </c>
      <c r="G958" s="243">
        <f ca="1">+IFERROR(INDEX('Hoja de Trabajo para listado'!$A$155:$Z$1048576,MATCH($A958,'Hoja de Trabajo para listado'!$A$155:$A$1048576,0),MATCH((CUADRO!G$4&amp;$E958),'Hoja de Trabajo para listado'!$A$151:$Z$151,0)),0)+IFERROR(INDEX('Hoja de Trabajo para listado'!$AB$155:$BA$1048576,MATCH($A958,'Hoja de Trabajo para listado'!$AB$155:$AB$1048576,0),MATCH((CUADRO!G$4&amp;$E958),'Hoja de Trabajo para listado'!$AB$151:$BA$151,0)),0)+IFERROR(INDEX('Hoja de Trabajo para listado'!$BC$155:$CB$1048576,MATCH($A958,'Hoja de Trabajo para listado'!$BC$155:$BC$1048576,0),MATCH((CUADRO!G$4&amp;$E958),'Hoja de Trabajo para listado'!$BC$151:$CB$151,0)),0)+IFERROR(INDEX('Hoja de Trabajo para listado'!$DE$153:$DG$274,MATCH($A958,'Hoja de Trabajo para listado'!$DE$153:$DE$1048576,0),MATCH((CUADRO!G$4&amp;$E958),'Hoja de Trabajo para listado'!$DE$151:$DG$151,0)),0)+IFERROR(INDEX('Hoja de Trabajo para listado'!$CD$155:$DC$1048576,MATCH($A958,'Hoja de Trabajo para listado'!$CD$155:$CD$1048576,0),MATCH((CUADRO!G$4&amp;$E958),'Hoja de Trabajo para listado'!$CD$151:$DC$151,0)),0)</f>
        <v>0</v>
      </c>
      <c r="H958" s="243">
        <f ca="1">+IFERROR(INDEX('Hoja de Trabajo para listado'!$A$155:$Z$1048576,MATCH($A958,'Hoja de Trabajo para listado'!$A$155:$A$1048576,0),MATCH((CUADRO!H$4&amp;$E958),'Hoja de Trabajo para listado'!$A$151:$Z$151,0)),0)+IFERROR(INDEX('Hoja de Trabajo para listado'!$AB$155:$BA$1048576,MATCH($A958,'Hoja de Trabajo para listado'!$AB$155:$AB$1048576,0),MATCH((CUADRO!H$4&amp;$E958),'Hoja de Trabajo para listado'!$AB$151:$BA$151,0)),0)+IFERROR(INDEX('Hoja de Trabajo para listado'!$BC$155:$CB$1048576,MATCH($A958,'Hoja de Trabajo para listado'!$BC$155:$BC$1048576,0),MATCH((CUADRO!H$4&amp;$E958),'Hoja de Trabajo para listado'!$BC$151:$CB$151,0)),0)+IFERROR(INDEX('Hoja de Trabajo para listado'!$DE$153:$DG$274,MATCH($A958,'Hoja de Trabajo para listado'!$DE$153:$DE$1048576,0),MATCH((CUADRO!H$4&amp;$E958),'Hoja de Trabajo para listado'!$DE$151:$DG$151,0)),0)+IFERROR(INDEX('Hoja de Trabajo para listado'!$CD$155:$DC$1048576,MATCH($A958,'Hoja de Trabajo para listado'!$CD$155:$CD$1048576,0),MATCH((CUADRO!H$4&amp;$E958),'Hoja de Trabajo para listado'!$CD$151:$DC$151,0)),0)</f>
        <v>0</v>
      </c>
      <c r="I958" s="243">
        <f ca="1">+IFERROR(INDEX('Hoja de Trabajo para listado'!$A$155:$Z$1048576,MATCH($A958,'Hoja de Trabajo para listado'!$A$155:$A$1048576,0),MATCH((CUADRO!I$4&amp;$E958),'Hoja de Trabajo para listado'!$A$151:$Z$151,0)),0)+IFERROR(INDEX('Hoja de Trabajo para listado'!$AB$155:$BA$1048576,MATCH($A958,'Hoja de Trabajo para listado'!$AB$155:$AB$1048576,0),MATCH((CUADRO!I$4&amp;$E958),'Hoja de Trabajo para listado'!$AB$151:$BA$151,0)),0)+IFERROR(INDEX('Hoja de Trabajo para listado'!$BC$155:$CB$1048576,MATCH($A958,'Hoja de Trabajo para listado'!$BC$155:$BC$1048576,0),MATCH((CUADRO!I$4&amp;$E958),'Hoja de Trabajo para listado'!$BC$151:$CB$151,0)),0)+IFERROR(INDEX('Hoja de Trabajo para listado'!$DE$153:$DG$274,MATCH($A958,'Hoja de Trabajo para listado'!$DE$153:$DE$1048576,0),MATCH((CUADRO!I$4&amp;$E958),'Hoja de Trabajo para listado'!$DE$151:$DG$151,0)),0)+IFERROR(INDEX('Hoja de Trabajo para listado'!$CD$155:$DC$1048576,MATCH($A958,'Hoja de Trabajo para listado'!$CD$155:$CD$1048576,0),MATCH((CUADRO!I$4&amp;$E958),'Hoja de Trabajo para listado'!$CD$151:$DC$151,0)),0)</f>
        <v>0</v>
      </c>
      <c r="J958" s="243">
        <f ca="1">+IFERROR(INDEX('Hoja de Trabajo para listado'!$A$155:$Z$1048576,MATCH($A958,'Hoja de Trabajo para listado'!$A$155:$A$1048576,0),MATCH((CUADRO!J$4&amp;$E958),'Hoja de Trabajo para listado'!$A$151:$Z$151,0)),0)+IFERROR(INDEX('Hoja de Trabajo para listado'!$AB$155:$BA$1048576,MATCH($A958,'Hoja de Trabajo para listado'!$AB$155:$AB$1048576,0),MATCH((CUADRO!J$4&amp;$E958),'Hoja de Trabajo para listado'!$AB$151:$BA$151,0)),0)+IFERROR(INDEX('Hoja de Trabajo para listado'!$BC$155:$CB$1048576,MATCH($A958,'Hoja de Trabajo para listado'!$BC$155:$BC$1048576,0),MATCH((CUADRO!J$4&amp;$E958),'Hoja de Trabajo para listado'!$BC$151:$CB$151,0)),0)+IFERROR(INDEX('Hoja de Trabajo para listado'!$DE$153:$DG$274,MATCH($A958,'Hoja de Trabajo para listado'!$DE$153:$DE$1048576,0),MATCH((CUADRO!J$4&amp;$E958),'Hoja de Trabajo para listado'!$DE$151:$DG$151,0)),0)+IFERROR(INDEX('Hoja de Trabajo para listado'!$CD$155:$DC$1048576,MATCH($A958,'Hoja de Trabajo para listado'!$CD$155:$CD$1048576,0),MATCH((CUADRO!J$4&amp;$E958),'Hoja de Trabajo para listado'!$CD$151:$DC$151,0)),0)</f>
        <v>0</v>
      </c>
      <c r="K958" s="243">
        <f ca="1">+IFERROR(INDEX('Hoja de Trabajo para listado'!$A$155:$Z$1048576,MATCH($A958,'Hoja de Trabajo para listado'!$A$155:$A$1048576,0),MATCH((CUADRO!K$4&amp;$E958),'Hoja de Trabajo para listado'!$A$151:$Z$151,0)),0)+IFERROR(INDEX('Hoja de Trabajo para listado'!$AB$155:$BA$1048576,MATCH($A958,'Hoja de Trabajo para listado'!$AB$155:$AB$1048576,0),MATCH((CUADRO!K$4&amp;$E958),'Hoja de Trabajo para listado'!$AB$151:$BA$151,0)),0)+IFERROR(INDEX('Hoja de Trabajo para listado'!$BC$155:$CB$1048576,MATCH($A958,'Hoja de Trabajo para listado'!$BC$155:$BC$1048576,0),MATCH((CUADRO!K$4&amp;$E958),'Hoja de Trabajo para listado'!$BC$151:$CB$151,0)),0)+IFERROR(INDEX('Hoja de Trabajo para listado'!$DE$153:$DG$274,MATCH($A958,'Hoja de Trabajo para listado'!$DE$153:$DE$1048576,0),MATCH((CUADRO!K$4&amp;$E958),'Hoja de Trabajo para listado'!$DE$151:$DG$151,0)),0)+IFERROR(INDEX('Hoja de Trabajo para listado'!$CD$155:$DC$1048576,MATCH($A958,'Hoja de Trabajo para listado'!$CD$155:$CD$1048576,0),MATCH((CUADRO!K$4&amp;$E958),'Hoja de Trabajo para listado'!$CD$151:$DC$151,0)),0)</f>
        <v>0</v>
      </c>
      <c r="L958" s="243">
        <f ca="1">+IFERROR(INDEX('Hoja de Trabajo para listado'!$A$155:$Z$1048576,MATCH($A958,'Hoja de Trabajo para listado'!$A$155:$A$1048576,0),MATCH((CUADRO!L$4&amp;$E958),'Hoja de Trabajo para listado'!$A$151:$Z$151,0)),0)+IFERROR(INDEX('Hoja de Trabajo para listado'!$AB$155:$BA$1048576,MATCH($A958,'Hoja de Trabajo para listado'!$AB$155:$AB$1048576,0),MATCH((CUADRO!L$4&amp;$E958),'Hoja de Trabajo para listado'!$AB$151:$BA$151,0)),0)+IFERROR(INDEX('Hoja de Trabajo para listado'!$BC$155:$CB$1048576,MATCH($A958,'Hoja de Trabajo para listado'!$BC$155:$BC$1048576,0),MATCH((CUADRO!L$4&amp;$E958),'Hoja de Trabajo para listado'!$BC$151:$CB$151,0)),0)+IFERROR(INDEX('Hoja de Trabajo para listado'!$DE$153:$DG$274,MATCH($A958,'Hoja de Trabajo para listado'!$DE$153:$DE$1048576,0),MATCH((CUADRO!L$4&amp;$E958),'Hoja de Trabajo para listado'!$DE$151:$DG$151,0)),0)+IFERROR(INDEX('Hoja de Trabajo para listado'!$CD$155:$DC$1048576,MATCH($A958,'Hoja de Trabajo para listado'!$CD$155:$CD$1048576,0),MATCH((CUADRO!L$4&amp;$E958),'Hoja de Trabajo para listado'!$CD$151:$DC$151,0)),0)</f>
        <v>0</v>
      </c>
      <c r="M958" s="243">
        <f ca="1">+IFERROR(INDEX('Hoja de Trabajo para listado'!$A$155:$Z$1048576,MATCH($A958,'Hoja de Trabajo para listado'!$A$155:$A$1048576,0),MATCH((CUADRO!M$4&amp;$E958),'Hoja de Trabajo para listado'!$A$151:$Z$151,0)),0)+IFERROR(INDEX('Hoja de Trabajo para listado'!$AB$155:$BA$1048576,MATCH($A958,'Hoja de Trabajo para listado'!$AB$155:$AB$1048576,0),MATCH((CUADRO!M$4&amp;$E958),'Hoja de Trabajo para listado'!$AB$151:$BA$151,0)),0)+IFERROR(INDEX('Hoja de Trabajo para listado'!$BC$155:$CB$1048576,MATCH($A958,'Hoja de Trabajo para listado'!$BC$155:$BC$1048576,0),MATCH((CUADRO!M$4&amp;$E958),'Hoja de Trabajo para listado'!$BC$151:$CB$151,0)),0)+IFERROR(INDEX('Hoja de Trabajo para listado'!$DE$153:$DG$274,MATCH($A958,'Hoja de Trabajo para listado'!$DE$153:$DE$1048576,0),MATCH((CUADRO!M$4&amp;$E958),'Hoja de Trabajo para listado'!$DE$151:$DG$151,0)),0)+IFERROR(INDEX('Hoja de Trabajo para listado'!$CD$155:$DC$1048576,MATCH($A958,'Hoja de Trabajo para listado'!$CD$155:$CD$1048576,0),MATCH((CUADRO!M$4&amp;$E958),'Hoja de Trabajo para listado'!$CD$151:$DC$151,0)),0)</f>
        <v>0</v>
      </c>
      <c r="N958" s="243">
        <f ca="1">+IFERROR(INDEX('Hoja de Trabajo para listado'!$A$155:$Z$1048576,MATCH($A958,'Hoja de Trabajo para listado'!$A$155:$A$1048576,0),MATCH((CUADRO!N$4&amp;$E958),'Hoja de Trabajo para listado'!$A$151:$Z$151,0)),0)+IFERROR(INDEX('Hoja de Trabajo para listado'!$AB$155:$BA$1048576,MATCH($A958,'Hoja de Trabajo para listado'!$AB$155:$AB$1048576,0),MATCH((CUADRO!N$4&amp;$E958),'Hoja de Trabajo para listado'!$AB$151:$BA$151,0)),0)+IFERROR(INDEX('Hoja de Trabajo para listado'!$BC$155:$CB$1048576,MATCH($A958,'Hoja de Trabajo para listado'!$BC$155:$BC$1048576,0),MATCH((CUADRO!N$4&amp;$E958),'Hoja de Trabajo para listado'!$BC$151:$CB$151,0)),0)+IFERROR(INDEX('Hoja de Trabajo para listado'!$DE$153:$DG$274,MATCH($A958,'Hoja de Trabajo para listado'!$DE$153:$DE$1048576,0),MATCH((CUADRO!N$4&amp;$E958),'Hoja de Trabajo para listado'!$DE$151:$DG$151,0)),0)+IFERROR(INDEX('Hoja de Trabajo para listado'!$CD$155:$DC$1048576,MATCH($A958,'Hoja de Trabajo para listado'!$CD$155:$CD$1048576,0),MATCH((CUADRO!N$4&amp;$E958),'Hoja de Trabajo para listado'!$CD$151:$DC$151,0)),0)</f>
        <v>0</v>
      </c>
      <c r="O958" s="243">
        <f ca="1">+IFERROR(INDEX('Hoja de Trabajo para listado'!$A$155:$Z$1048576,MATCH($A958,'Hoja de Trabajo para listado'!$A$155:$A$1048576,0),MATCH((CUADRO!O$4&amp;$E958),'Hoja de Trabajo para listado'!$A$151:$Z$151,0)),0)+IFERROR(INDEX('Hoja de Trabajo para listado'!$AB$155:$BA$1048576,MATCH($A958,'Hoja de Trabajo para listado'!$AB$155:$AB$1048576,0),MATCH((CUADRO!O$4&amp;$E958),'Hoja de Trabajo para listado'!$AB$151:$BA$151,0)),0)+IFERROR(INDEX('Hoja de Trabajo para listado'!$BC$155:$CB$1048576,MATCH($A958,'Hoja de Trabajo para listado'!$BC$155:$BC$1048576,0),MATCH((CUADRO!O$4&amp;$E958),'Hoja de Trabajo para listado'!$BC$151:$CB$151,0)),0)+IFERROR(INDEX('Hoja de Trabajo para listado'!$DE$153:$DG$274,MATCH($A958,'Hoja de Trabajo para listado'!$DE$153:$DE$1048576,0),MATCH((CUADRO!O$4&amp;$E958),'Hoja de Trabajo para listado'!$DE$151:$DG$151,0)),0)+IFERROR(INDEX('Hoja de Trabajo para listado'!$CD$155:$DC$1048576,MATCH($A958,'Hoja de Trabajo para listado'!$CD$155:$CD$1048576,0),MATCH((CUADRO!O$4&amp;$E958),'Hoja de Trabajo para listado'!$CD$151:$DC$151,0)),0)</f>
        <v>0</v>
      </c>
      <c r="P958" s="241">
        <f ca="1">+IFERROR(INDEX('Hoja de Trabajo para listado'!$A$155:$Z$1048576,MATCH($A958,'Hoja de Trabajo para listado'!$A$155:$A$1048576,0),MATCH((CUADRO!P$4&amp;$E958),'Hoja de Trabajo para listado'!$A$151:$Z$151,0)),0)+IFERROR(INDEX('Hoja de Trabajo para listado'!$AB$155:$BA$1048576,MATCH($A958,'Hoja de Trabajo para listado'!$AB$155:$AB$1048576,0),MATCH((CUADRO!P$4&amp;$E958),'Hoja de Trabajo para listado'!$AB$151:$BA$151,0)),0)+IFERROR(INDEX('Hoja de Trabajo para listado'!$BC$155:$CB$1048576,MATCH($A958,'Hoja de Trabajo para listado'!$BC$155:$BC$1048576,0),MATCH((CUADRO!P$4&amp;$E958),'Hoja de Trabajo para listado'!$BC$151:$CB$151,0)),0)+IFERROR(INDEX('Hoja de Trabajo para listado'!$DE$153:$DG$274,MATCH($A958,'Hoja de Trabajo para listado'!$DE$153:$DE$1048576,0),MATCH((CUADRO!P$4&amp;$E958),'Hoja de Trabajo para listado'!$DE$151:$DG$151,0)),0)+IFERROR(INDEX('Hoja de Trabajo para listado'!$CD$155:$DC$1048576,MATCH($A958,'Hoja de Trabajo para listado'!$CD$155:$CD$1048576,0),MATCH((CUADRO!P$4&amp;$E958),'Hoja de Trabajo para listado'!$CD$151:$DC$151,0)),0)</f>
        <v>0</v>
      </c>
      <c r="Q958" s="241">
        <f ca="1">+IFERROR(INDEX('Hoja de Trabajo para listado'!$A$155:$Z$1048576,MATCH($A958,'Hoja de Trabajo para listado'!$A$155:$A$1048576,0),MATCH((CUADRO!Q$4&amp;$E958),'Hoja de Trabajo para listado'!$A$151:$Z$151,0)),0)+IFERROR(INDEX('Hoja de Trabajo para listado'!$AB$155:$BA$1048576,MATCH($A958,'Hoja de Trabajo para listado'!$AB$155:$AB$1048576,0),MATCH((CUADRO!Q$4&amp;$E958),'Hoja de Trabajo para listado'!$AB$151:$BA$151,0)),0)+IFERROR(INDEX('Hoja de Trabajo para listado'!$BC$155:$CB$1048576,MATCH($A958,'Hoja de Trabajo para listado'!$BC$155:$BC$1048576,0),MATCH((CUADRO!Q$4&amp;$E958),'Hoja de Trabajo para listado'!$BC$151:$CB$151,0)),0)+IFERROR(INDEX('Hoja de Trabajo para listado'!$DE$153:$DG$274,MATCH($A958,'Hoja de Trabajo para listado'!$DE$153:$DE$1048576,0),MATCH((CUADRO!Q$4&amp;$E958),'Hoja de Trabajo para listado'!$DE$151:$DG$151,0)),0)+IFERROR(INDEX('Hoja de Trabajo para listado'!$CD$155:$DC$1048576,MATCH($A958,'Hoja de Trabajo para listado'!$CD$155:$CD$1048576,0),MATCH((CUADRO!Q$4&amp;$E958),'Hoja de Trabajo para listado'!$CD$151:$DC$151,0)),0)</f>
        <v>0</v>
      </c>
      <c r="R958" s="243">
        <f t="shared" ca="1" si="35"/>
        <v>0</v>
      </c>
      <c r="S958" s="256">
        <f ca="1">+R957+R958</f>
        <v>0</v>
      </c>
      <c r="T958" s="243">
        <f ca="1">+S958</f>
        <v>0</v>
      </c>
      <c r="U958" s="242">
        <f t="shared" si="36"/>
        <v>2</v>
      </c>
      <c r="V958" s="327" t="str">
        <f>+VLOOKUP(A958,bd_lista!$A$3:$E$592,5,FALSE)</f>
        <v>Gobiernos Autonomos Municipales</v>
      </c>
      <c r="W958" s="398"/>
      <c r="X958" s="240">
        <f>+VLOOKUP(A958,[4]Sheet1!$A$13:$D$744,4,FALSE)</f>
        <v>0</v>
      </c>
      <c r="Y958" s="240" t="e">
        <f>+VLOOKUP(X958,bd_lista!$A$3:$C$592,3,FALSE)</f>
        <v>#N/A</v>
      </c>
      <c r="Z958" s="288"/>
      <c r="AA958" s="289"/>
    </row>
    <row r="959" spans="1:27" customFormat="1" ht="15" hidden="1" customHeight="1">
      <c r="A959" s="32">
        <v>1711</v>
      </c>
      <c r="B959" s="393">
        <f>+A959</f>
        <v>1711</v>
      </c>
      <c r="C959" s="245" t="str">
        <f>+VLOOKUP(A959,bd_lista!$A$3:$C$592,3,FALSE)</f>
        <v>Gobierno Autónomo Municipal de San Carlos</v>
      </c>
      <c r="D959" s="395" t="str">
        <f>+C959</f>
        <v>Gobierno Autónomo Municipal de San Carlos</v>
      </c>
      <c r="E959" s="240" t="s">
        <v>1303</v>
      </c>
      <c r="F959" s="241">
        <f ca="1">+IFERROR(INDEX('Hoja de Trabajo para listado'!$A$155:$Z$1048576,MATCH($A959,'Hoja de Trabajo para listado'!$A$155:$A$1048576,0),MATCH((CUADRO!F$4&amp;$E959),'Hoja de Trabajo para listado'!$A$151:$Z$151,0)),0)+IFERROR(INDEX('Hoja de Trabajo para listado'!$AB$155:$BA$1048576,MATCH($A959,'Hoja de Trabajo para listado'!$AB$155:$AB$1048576,0),MATCH((CUADRO!F$4&amp;$E959),'Hoja de Trabajo para listado'!$AB$151:$BA$151,0)),0)+IFERROR(INDEX('Hoja de Trabajo para listado'!$BC$155:$CB$1048576,MATCH($A959,'Hoja de Trabajo para listado'!$BC$155:$BC$1048576,0),MATCH((CUADRO!F$4&amp;$E959),'Hoja de Trabajo para listado'!$BC$151:$CB$151,0)),0)+IFERROR(INDEX('Hoja de Trabajo para listado'!$DE$153:$DG$274,MATCH($A959,'Hoja de Trabajo para listado'!$DE$153:$DE$1048576,0),MATCH((CUADRO!F$4&amp;$E959),'Hoja de Trabajo para listado'!$DE$151:$DG$151,0)),0)+IFERROR(INDEX('Hoja de Trabajo para listado'!$CD$155:$DC$1048576,MATCH($A959,'Hoja de Trabajo para listado'!$CD$155:$CD$1048576,0),MATCH((CUADRO!F$4&amp;$E959),'Hoja de Trabajo para listado'!$CD$151:$DC$151,0)),0)</f>
        <v>0</v>
      </c>
      <c r="G959" s="241">
        <f ca="1">+IFERROR(INDEX('Hoja de Trabajo para listado'!$A$155:$Z$1048576,MATCH($A959,'Hoja de Trabajo para listado'!$A$155:$A$1048576,0),MATCH((CUADRO!G$4&amp;$E959),'Hoja de Trabajo para listado'!$A$151:$Z$151,0)),0)+IFERROR(INDEX('Hoja de Trabajo para listado'!$AB$155:$BA$1048576,MATCH($A959,'Hoja de Trabajo para listado'!$AB$155:$AB$1048576,0),MATCH((CUADRO!G$4&amp;$E959),'Hoja de Trabajo para listado'!$AB$151:$BA$151,0)),0)+IFERROR(INDEX('Hoja de Trabajo para listado'!$BC$155:$CB$1048576,MATCH($A959,'Hoja de Trabajo para listado'!$BC$155:$BC$1048576,0),MATCH((CUADRO!G$4&amp;$E959),'Hoja de Trabajo para listado'!$BC$151:$CB$151,0)),0)+IFERROR(INDEX('Hoja de Trabajo para listado'!$DE$153:$DG$274,MATCH($A959,'Hoja de Trabajo para listado'!$DE$153:$DE$1048576,0),MATCH((CUADRO!G$4&amp;$E959),'Hoja de Trabajo para listado'!$DE$151:$DG$151,0)),0)+IFERROR(INDEX('Hoja de Trabajo para listado'!$CD$155:$DC$1048576,MATCH($A959,'Hoja de Trabajo para listado'!$CD$155:$CD$1048576,0),MATCH((CUADRO!G$4&amp;$E959),'Hoja de Trabajo para listado'!$CD$151:$DC$151,0)),0)</f>
        <v>0</v>
      </c>
      <c r="H959" s="241">
        <f ca="1">+IFERROR(INDEX('Hoja de Trabajo para listado'!$A$155:$Z$1048576,MATCH($A959,'Hoja de Trabajo para listado'!$A$155:$A$1048576,0),MATCH((CUADRO!H$4&amp;$E959),'Hoja de Trabajo para listado'!$A$151:$Z$151,0)),0)+IFERROR(INDEX('Hoja de Trabajo para listado'!$AB$155:$BA$1048576,MATCH($A959,'Hoja de Trabajo para listado'!$AB$155:$AB$1048576,0),MATCH((CUADRO!H$4&amp;$E959),'Hoja de Trabajo para listado'!$AB$151:$BA$151,0)),0)+IFERROR(INDEX('Hoja de Trabajo para listado'!$BC$155:$CB$1048576,MATCH($A959,'Hoja de Trabajo para listado'!$BC$155:$BC$1048576,0),MATCH((CUADRO!H$4&amp;$E959),'Hoja de Trabajo para listado'!$BC$151:$CB$151,0)),0)+IFERROR(INDEX('Hoja de Trabajo para listado'!$DE$153:$DG$274,MATCH($A959,'Hoja de Trabajo para listado'!$DE$153:$DE$1048576,0),MATCH((CUADRO!H$4&amp;$E959),'Hoja de Trabajo para listado'!$DE$151:$DG$151,0)),0)+IFERROR(INDEX('Hoja de Trabajo para listado'!$CD$155:$DC$1048576,MATCH($A959,'Hoja de Trabajo para listado'!$CD$155:$CD$1048576,0),MATCH((CUADRO!H$4&amp;$E959),'Hoja de Trabajo para listado'!$CD$151:$DC$151,0)),0)</f>
        <v>0</v>
      </c>
      <c r="I959" s="241">
        <f ca="1">+IFERROR(INDEX('Hoja de Trabajo para listado'!$A$155:$Z$1048576,MATCH($A959,'Hoja de Trabajo para listado'!$A$155:$A$1048576,0),MATCH((CUADRO!I$4&amp;$E959),'Hoja de Trabajo para listado'!$A$151:$Z$151,0)),0)+IFERROR(INDEX('Hoja de Trabajo para listado'!$AB$155:$BA$1048576,MATCH($A959,'Hoja de Trabajo para listado'!$AB$155:$AB$1048576,0),MATCH((CUADRO!I$4&amp;$E959),'Hoja de Trabajo para listado'!$AB$151:$BA$151,0)),0)+IFERROR(INDEX('Hoja de Trabajo para listado'!$BC$155:$CB$1048576,MATCH($A959,'Hoja de Trabajo para listado'!$BC$155:$BC$1048576,0),MATCH((CUADRO!I$4&amp;$E959),'Hoja de Trabajo para listado'!$BC$151:$CB$151,0)),0)+IFERROR(INDEX('Hoja de Trabajo para listado'!$DE$153:$DG$274,MATCH($A959,'Hoja de Trabajo para listado'!$DE$153:$DE$1048576,0),MATCH((CUADRO!I$4&amp;$E959),'Hoja de Trabajo para listado'!$DE$151:$DG$151,0)),0)+IFERROR(INDEX('Hoja de Trabajo para listado'!$CD$155:$DC$1048576,MATCH($A959,'Hoja de Trabajo para listado'!$CD$155:$CD$1048576,0),MATCH((CUADRO!I$4&amp;$E959),'Hoja de Trabajo para listado'!$CD$151:$DC$151,0)),0)</f>
        <v>0</v>
      </c>
      <c r="J959" s="241">
        <f ca="1">+IFERROR(INDEX('Hoja de Trabajo para listado'!$A$155:$Z$1048576,MATCH($A959,'Hoja de Trabajo para listado'!$A$155:$A$1048576,0),MATCH((CUADRO!J$4&amp;$E959),'Hoja de Trabajo para listado'!$A$151:$Z$151,0)),0)+IFERROR(INDEX('Hoja de Trabajo para listado'!$AB$155:$BA$1048576,MATCH($A959,'Hoja de Trabajo para listado'!$AB$155:$AB$1048576,0),MATCH((CUADRO!J$4&amp;$E959),'Hoja de Trabajo para listado'!$AB$151:$BA$151,0)),0)+IFERROR(INDEX('Hoja de Trabajo para listado'!$BC$155:$CB$1048576,MATCH($A959,'Hoja de Trabajo para listado'!$BC$155:$BC$1048576,0),MATCH((CUADRO!J$4&amp;$E959),'Hoja de Trabajo para listado'!$BC$151:$CB$151,0)),0)+IFERROR(INDEX('Hoja de Trabajo para listado'!$DE$153:$DG$274,MATCH($A959,'Hoja de Trabajo para listado'!$DE$153:$DE$1048576,0),MATCH((CUADRO!J$4&amp;$E959),'Hoja de Trabajo para listado'!$DE$151:$DG$151,0)),0)+IFERROR(INDEX('Hoja de Trabajo para listado'!$CD$155:$DC$1048576,MATCH($A959,'Hoja de Trabajo para listado'!$CD$155:$CD$1048576,0),MATCH((CUADRO!J$4&amp;$E959),'Hoja de Trabajo para listado'!$CD$151:$DC$151,0)),0)</f>
        <v>0</v>
      </c>
      <c r="K959" s="265">
        <f ca="1">+IFERROR(INDEX('Hoja de Trabajo para listado'!$A$155:$Z$1048576,MATCH($A959,'Hoja de Trabajo para listado'!$A$155:$A$1048576,0),MATCH((CUADRO!K$4&amp;$E959),'Hoja de Trabajo para listado'!$A$151:$Z$151,0)),0)+IFERROR(INDEX('Hoja de Trabajo para listado'!$AB$155:$BA$1048576,MATCH($A959,'Hoja de Trabajo para listado'!$AB$155:$AB$1048576,0),MATCH((CUADRO!K$4&amp;$E959),'Hoja de Trabajo para listado'!$AB$151:$BA$151,0)),0)+IFERROR(INDEX('Hoja de Trabajo para listado'!$BC$155:$CB$1048576,MATCH($A959,'Hoja de Trabajo para listado'!$BC$155:$BC$1048576,0),MATCH((CUADRO!K$4&amp;$E959),'Hoja de Trabajo para listado'!$BC$151:$CB$151,0)),0)+IFERROR(INDEX('Hoja de Trabajo para listado'!$DE$153:$DG$274,MATCH($A959,'Hoja de Trabajo para listado'!$DE$153:$DE$1048576,0),MATCH((CUADRO!K$4&amp;$E959),'Hoja de Trabajo para listado'!$DE$151:$DG$151,0)),0)+IFERROR(INDEX('Hoja de Trabajo para listado'!$CD$155:$DC$1048576,MATCH($A959,'Hoja de Trabajo para listado'!$CD$155:$CD$1048576,0),MATCH((CUADRO!K$4&amp;$E959),'Hoja de Trabajo para listado'!$CD$151:$DC$151,0)),0)</f>
        <v>0</v>
      </c>
      <c r="L959" s="241">
        <f ca="1">+IFERROR(INDEX('Hoja de Trabajo para listado'!$A$155:$Z$1048576,MATCH($A959,'Hoja de Trabajo para listado'!$A$155:$A$1048576,0),MATCH((CUADRO!L$4&amp;$E959),'Hoja de Trabajo para listado'!$A$151:$Z$151,0)),0)+IFERROR(INDEX('Hoja de Trabajo para listado'!$AB$155:$BA$1048576,MATCH($A959,'Hoja de Trabajo para listado'!$AB$155:$AB$1048576,0),MATCH((CUADRO!L$4&amp;$E959),'Hoja de Trabajo para listado'!$AB$151:$BA$151,0)),0)+IFERROR(INDEX('Hoja de Trabajo para listado'!$BC$155:$CB$1048576,MATCH($A959,'Hoja de Trabajo para listado'!$BC$155:$BC$1048576,0),MATCH((CUADRO!L$4&amp;$E959),'Hoja de Trabajo para listado'!$BC$151:$CB$151,0)),0)+IFERROR(INDEX('Hoja de Trabajo para listado'!$DE$153:$DG$274,MATCH($A959,'Hoja de Trabajo para listado'!$DE$153:$DE$1048576,0),MATCH((CUADRO!L$4&amp;$E959),'Hoja de Trabajo para listado'!$DE$151:$DG$151,0)),0)+IFERROR(INDEX('Hoja de Trabajo para listado'!$CD$155:$DC$1048576,MATCH($A959,'Hoja de Trabajo para listado'!$CD$155:$CD$1048576,0),MATCH((CUADRO!L$4&amp;$E959),'Hoja de Trabajo para listado'!$CD$151:$DC$151,0)),0)</f>
        <v>0</v>
      </c>
      <c r="M959" s="241">
        <f ca="1">+IFERROR(INDEX('Hoja de Trabajo para listado'!$A$155:$Z$1048576,MATCH($A959,'Hoja de Trabajo para listado'!$A$155:$A$1048576,0),MATCH((CUADRO!M$4&amp;$E959),'Hoja de Trabajo para listado'!$A$151:$Z$151,0)),0)+IFERROR(INDEX('Hoja de Trabajo para listado'!$AB$155:$BA$1048576,MATCH($A959,'Hoja de Trabajo para listado'!$AB$155:$AB$1048576,0),MATCH((CUADRO!M$4&amp;$E959),'Hoja de Trabajo para listado'!$AB$151:$BA$151,0)),0)+IFERROR(INDEX('Hoja de Trabajo para listado'!$BC$155:$CB$1048576,MATCH($A959,'Hoja de Trabajo para listado'!$BC$155:$BC$1048576,0),MATCH((CUADRO!M$4&amp;$E959),'Hoja de Trabajo para listado'!$BC$151:$CB$151,0)),0)+IFERROR(INDEX('Hoja de Trabajo para listado'!$DE$153:$DG$274,MATCH($A959,'Hoja de Trabajo para listado'!$DE$153:$DE$1048576,0),MATCH((CUADRO!M$4&amp;$E959),'Hoja de Trabajo para listado'!$DE$151:$DG$151,0)),0)+IFERROR(INDEX('Hoja de Trabajo para listado'!$CD$155:$DC$1048576,MATCH($A959,'Hoja de Trabajo para listado'!$CD$155:$CD$1048576,0),MATCH((CUADRO!M$4&amp;$E959),'Hoja de Trabajo para listado'!$CD$151:$DC$151,0)),0)</f>
        <v>0</v>
      </c>
      <c r="N959" s="241">
        <f ca="1">+IFERROR(INDEX('Hoja de Trabajo para listado'!$A$155:$Z$1048576,MATCH($A959,'Hoja de Trabajo para listado'!$A$155:$A$1048576,0),MATCH((CUADRO!N$4&amp;$E959),'Hoja de Trabajo para listado'!$A$151:$Z$151,0)),0)+IFERROR(INDEX('Hoja de Trabajo para listado'!$AB$155:$BA$1048576,MATCH($A959,'Hoja de Trabajo para listado'!$AB$155:$AB$1048576,0),MATCH((CUADRO!N$4&amp;$E959),'Hoja de Trabajo para listado'!$AB$151:$BA$151,0)),0)+IFERROR(INDEX('Hoja de Trabajo para listado'!$BC$155:$CB$1048576,MATCH($A959,'Hoja de Trabajo para listado'!$BC$155:$BC$1048576,0),MATCH((CUADRO!N$4&amp;$E959),'Hoja de Trabajo para listado'!$BC$151:$CB$151,0)),0)+IFERROR(INDEX('Hoja de Trabajo para listado'!$DE$153:$DG$274,MATCH($A959,'Hoja de Trabajo para listado'!$DE$153:$DE$1048576,0),MATCH((CUADRO!N$4&amp;$E959),'Hoja de Trabajo para listado'!$DE$151:$DG$151,0)),0)+IFERROR(INDEX('Hoja de Trabajo para listado'!$CD$155:$DC$1048576,MATCH($A959,'Hoja de Trabajo para listado'!$CD$155:$CD$1048576,0),MATCH((CUADRO!N$4&amp;$E959),'Hoja de Trabajo para listado'!$CD$151:$DC$151,0)),0)</f>
        <v>0</v>
      </c>
      <c r="O959" s="241">
        <f ca="1">+IFERROR(INDEX('Hoja de Trabajo para listado'!$A$155:$Z$1048576,MATCH($A959,'Hoja de Trabajo para listado'!$A$155:$A$1048576,0),MATCH((CUADRO!O$4&amp;$E959),'Hoja de Trabajo para listado'!$A$151:$Z$151,0)),0)+IFERROR(INDEX('Hoja de Trabajo para listado'!$AB$155:$BA$1048576,MATCH($A959,'Hoja de Trabajo para listado'!$AB$155:$AB$1048576,0),MATCH((CUADRO!O$4&amp;$E959),'Hoja de Trabajo para listado'!$AB$151:$BA$151,0)),0)+IFERROR(INDEX('Hoja de Trabajo para listado'!$BC$155:$CB$1048576,MATCH($A959,'Hoja de Trabajo para listado'!$BC$155:$BC$1048576,0),MATCH((CUADRO!O$4&amp;$E959),'Hoja de Trabajo para listado'!$BC$151:$CB$151,0)),0)+IFERROR(INDEX('Hoja de Trabajo para listado'!$DE$153:$DG$274,MATCH($A959,'Hoja de Trabajo para listado'!$DE$153:$DE$1048576,0),MATCH((CUADRO!O$4&amp;$E959),'Hoja de Trabajo para listado'!$DE$151:$DG$151,0)),0)+IFERROR(INDEX('Hoja de Trabajo para listado'!$CD$155:$DC$1048576,MATCH($A959,'Hoja de Trabajo para listado'!$CD$155:$CD$1048576,0),MATCH((CUADRO!O$4&amp;$E959),'Hoja de Trabajo para listado'!$CD$151:$DC$151,0)),0)</f>
        <v>0</v>
      </c>
      <c r="P959" s="241">
        <f ca="1">+IFERROR(INDEX('Hoja de Trabajo para listado'!$A$155:$Z$1048576,MATCH($A959,'Hoja de Trabajo para listado'!$A$155:$A$1048576,0),MATCH((CUADRO!P$4&amp;$E959),'Hoja de Trabajo para listado'!$A$151:$Z$151,0)),0)+IFERROR(INDEX('Hoja de Trabajo para listado'!$AB$155:$BA$1048576,MATCH($A959,'Hoja de Trabajo para listado'!$AB$155:$AB$1048576,0),MATCH((CUADRO!P$4&amp;$E959),'Hoja de Trabajo para listado'!$AB$151:$BA$151,0)),0)+IFERROR(INDEX('Hoja de Trabajo para listado'!$BC$155:$CB$1048576,MATCH($A959,'Hoja de Trabajo para listado'!$BC$155:$BC$1048576,0),MATCH((CUADRO!P$4&amp;$E959),'Hoja de Trabajo para listado'!$BC$151:$CB$151,0)),0)+IFERROR(INDEX('Hoja de Trabajo para listado'!$DE$153:$DG$274,MATCH($A959,'Hoja de Trabajo para listado'!$DE$153:$DE$1048576,0),MATCH((CUADRO!P$4&amp;$E959),'Hoja de Trabajo para listado'!$DE$151:$DG$151,0)),0)+IFERROR(INDEX('Hoja de Trabajo para listado'!$CD$155:$DC$1048576,MATCH($A959,'Hoja de Trabajo para listado'!$CD$155:$CD$1048576,0),MATCH((CUADRO!P$4&amp;$E959),'Hoja de Trabajo para listado'!$CD$151:$DC$151,0)),0)</f>
        <v>0</v>
      </c>
      <c r="Q959" s="241">
        <f ca="1">+IFERROR(INDEX('Hoja de Trabajo para listado'!$A$155:$Z$1048576,MATCH($A959,'Hoja de Trabajo para listado'!$A$155:$A$1048576,0),MATCH((CUADRO!Q$4&amp;$E959),'Hoja de Trabajo para listado'!$A$151:$Z$151,0)),0)+IFERROR(INDEX('Hoja de Trabajo para listado'!$AB$155:$BA$1048576,MATCH($A959,'Hoja de Trabajo para listado'!$AB$155:$AB$1048576,0),MATCH((CUADRO!Q$4&amp;$E959),'Hoja de Trabajo para listado'!$AB$151:$BA$151,0)),0)+IFERROR(INDEX('Hoja de Trabajo para listado'!$BC$155:$CB$1048576,MATCH($A959,'Hoja de Trabajo para listado'!$BC$155:$BC$1048576,0),MATCH((CUADRO!Q$4&amp;$E959),'Hoja de Trabajo para listado'!$BC$151:$CB$151,0)),0)+IFERROR(INDEX('Hoja de Trabajo para listado'!$DE$153:$DG$274,MATCH($A959,'Hoja de Trabajo para listado'!$DE$153:$DE$1048576,0),MATCH((CUADRO!Q$4&amp;$E959),'Hoja de Trabajo para listado'!$DE$151:$DG$151,0)),0)+IFERROR(INDEX('Hoja de Trabajo para listado'!$CD$155:$DC$1048576,MATCH($A959,'Hoja de Trabajo para listado'!$CD$155:$CD$1048576,0),MATCH((CUADRO!Q$4&amp;$E959),'Hoja de Trabajo para listado'!$CD$151:$DC$151,0)),0)</f>
        <v>0</v>
      </c>
      <c r="R959" s="241">
        <f t="shared" ca="1" si="35"/>
        <v>0</v>
      </c>
      <c r="S959" s="247"/>
      <c r="T959" s="241">
        <f ca="1">+T960</f>
        <v>0</v>
      </c>
      <c r="U959" s="240">
        <f t="shared" si="36"/>
        <v>1</v>
      </c>
      <c r="V959" s="327" t="str">
        <f>+VLOOKUP(A959,bd_lista!$A$3:$E$592,5,FALSE)</f>
        <v>Gobiernos Autonomos Municipales</v>
      </c>
      <c r="W959" s="397" t="str">
        <f>+V959</f>
        <v>Gobiernos Autonomos Municipales</v>
      </c>
      <c r="X959" s="240">
        <f>+VLOOKUP(A959,[4]Sheet1!$A$13:$D$744,4,FALSE)</f>
        <v>0</v>
      </c>
      <c r="Y959" s="240" t="e">
        <f>+VLOOKUP(X959,bd_lista!$A$3:$C$592,3,FALSE)</f>
        <v>#N/A</v>
      </c>
      <c r="Z959" s="290">
        <f>+X959</f>
        <v>0</v>
      </c>
      <c r="AA959" s="291" t="e">
        <f>+Y959</f>
        <v>#N/A</v>
      </c>
    </row>
    <row r="960" spans="1:27" customFormat="1" ht="15" hidden="1" customHeight="1">
      <c r="A960" s="32">
        <v>1711</v>
      </c>
      <c r="B960" s="394"/>
      <c r="C960" s="245" t="str">
        <f>+VLOOKUP(A960,bd_lista!$A$3:$C$592,3,FALSE)</f>
        <v>Gobierno Autónomo Municipal de San Carlos</v>
      </c>
      <c r="D960" s="396"/>
      <c r="E960" s="242" t="s">
        <v>1304</v>
      </c>
      <c r="F960" s="243">
        <f ca="1">+IFERROR(INDEX('Hoja de Trabajo para listado'!$A$155:$Z$1048576,MATCH($A960,'Hoja de Trabajo para listado'!$A$155:$A$1048576,0),MATCH((CUADRO!F$4&amp;$E960),'Hoja de Trabajo para listado'!$A$151:$Z$151,0)),0)+IFERROR(INDEX('Hoja de Trabajo para listado'!$AB$155:$BA$1048576,MATCH($A960,'Hoja de Trabajo para listado'!$AB$155:$AB$1048576,0),MATCH((CUADRO!F$4&amp;$E960),'Hoja de Trabajo para listado'!$AB$151:$BA$151,0)),0)+IFERROR(INDEX('Hoja de Trabajo para listado'!$BC$155:$CB$1048576,MATCH($A960,'Hoja de Trabajo para listado'!$BC$155:$BC$1048576,0),MATCH((CUADRO!F$4&amp;$E960),'Hoja de Trabajo para listado'!$BC$151:$CB$151,0)),0)+IFERROR(INDEX('Hoja de Trabajo para listado'!$DE$153:$DG$274,MATCH($A960,'Hoja de Trabajo para listado'!$DE$153:$DE$1048576,0),MATCH((CUADRO!F$4&amp;$E960),'Hoja de Trabajo para listado'!$DE$151:$DG$151,0)),0)+IFERROR(INDEX('Hoja de Trabajo para listado'!$CD$155:$DC$1048576,MATCH($A960,'Hoja de Trabajo para listado'!$CD$155:$CD$1048576,0),MATCH((CUADRO!F$4&amp;$E960),'Hoja de Trabajo para listado'!$CD$151:$DC$151,0)),0)</f>
        <v>0</v>
      </c>
      <c r="G960" s="243">
        <f ca="1">+IFERROR(INDEX('Hoja de Trabajo para listado'!$A$155:$Z$1048576,MATCH($A960,'Hoja de Trabajo para listado'!$A$155:$A$1048576,0),MATCH((CUADRO!G$4&amp;$E960),'Hoja de Trabajo para listado'!$A$151:$Z$151,0)),0)+IFERROR(INDEX('Hoja de Trabajo para listado'!$AB$155:$BA$1048576,MATCH($A960,'Hoja de Trabajo para listado'!$AB$155:$AB$1048576,0),MATCH((CUADRO!G$4&amp;$E960),'Hoja de Trabajo para listado'!$AB$151:$BA$151,0)),0)+IFERROR(INDEX('Hoja de Trabajo para listado'!$BC$155:$CB$1048576,MATCH($A960,'Hoja de Trabajo para listado'!$BC$155:$BC$1048576,0),MATCH((CUADRO!G$4&amp;$E960),'Hoja de Trabajo para listado'!$BC$151:$CB$151,0)),0)+IFERROR(INDEX('Hoja de Trabajo para listado'!$DE$153:$DG$274,MATCH($A960,'Hoja de Trabajo para listado'!$DE$153:$DE$1048576,0),MATCH((CUADRO!G$4&amp;$E960),'Hoja de Trabajo para listado'!$DE$151:$DG$151,0)),0)+IFERROR(INDEX('Hoja de Trabajo para listado'!$CD$155:$DC$1048576,MATCH($A960,'Hoja de Trabajo para listado'!$CD$155:$CD$1048576,0),MATCH((CUADRO!G$4&amp;$E960),'Hoja de Trabajo para listado'!$CD$151:$DC$151,0)),0)</f>
        <v>0</v>
      </c>
      <c r="H960" s="243">
        <f ca="1">+IFERROR(INDEX('Hoja de Trabajo para listado'!$A$155:$Z$1048576,MATCH($A960,'Hoja de Trabajo para listado'!$A$155:$A$1048576,0),MATCH((CUADRO!H$4&amp;$E960),'Hoja de Trabajo para listado'!$A$151:$Z$151,0)),0)+IFERROR(INDEX('Hoja de Trabajo para listado'!$AB$155:$BA$1048576,MATCH($A960,'Hoja de Trabajo para listado'!$AB$155:$AB$1048576,0),MATCH((CUADRO!H$4&amp;$E960),'Hoja de Trabajo para listado'!$AB$151:$BA$151,0)),0)+IFERROR(INDEX('Hoja de Trabajo para listado'!$BC$155:$CB$1048576,MATCH($A960,'Hoja de Trabajo para listado'!$BC$155:$BC$1048576,0),MATCH((CUADRO!H$4&amp;$E960),'Hoja de Trabajo para listado'!$BC$151:$CB$151,0)),0)+IFERROR(INDEX('Hoja de Trabajo para listado'!$DE$153:$DG$274,MATCH($A960,'Hoja de Trabajo para listado'!$DE$153:$DE$1048576,0),MATCH((CUADRO!H$4&amp;$E960),'Hoja de Trabajo para listado'!$DE$151:$DG$151,0)),0)+IFERROR(INDEX('Hoja de Trabajo para listado'!$CD$155:$DC$1048576,MATCH($A960,'Hoja de Trabajo para listado'!$CD$155:$CD$1048576,0),MATCH((CUADRO!H$4&amp;$E960),'Hoja de Trabajo para listado'!$CD$151:$DC$151,0)),0)</f>
        <v>0</v>
      </c>
      <c r="I960" s="243">
        <f ca="1">+IFERROR(INDEX('Hoja de Trabajo para listado'!$A$155:$Z$1048576,MATCH($A960,'Hoja de Trabajo para listado'!$A$155:$A$1048576,0),MATCH((CUADRO!I$4&amp;$E960),'Hoja de Trabajo para listado'!$A$151:$Z$151,0)),0)+IFERROR(INDEX('Hoja de Trabajo para listado'!$AB$155:$BA$1048576,MATCH($A960,'Hoja de Trabajo para listado'!$AB$155:$AB$1048576,0),MATCH((CUADRO!I$4&amp;$E960),'Hoja de Trabajo para listado'!$AB$151:$BA$151,0)),0)+IFERROR(INDEX('Hoja de Trabajo para listado'!$BC$155:$CB$1048576,MATCH($A960,'Hoja de Trabajo para listado'!$BC$155:$BC$1048576,0),MATCH((CUADRO!I$4&amp;$E960),'Hoja de Trabajo para listado'!$BC$151:$CB$151,0)),0)+IFERROR(INDEX('Hoja de Trabajo para listado'!$DE$153:$DG$274,MATCH($A960,'Hoja de Trabajo para listado'!$DE$153:$DE$1048576,0),MATCH((CUADRO!I$4&amp;$E960),'Hoja de Trabajo para listado'!$DE$151:$DG$151,0)),0)+IFERROR(INDEX('Hoja de Trabajo para listado'!$CD$155:$DC$1048576,MATCH($A960,'Hoja de Trabajo para listado'!$CD$155:$CD$1048576,0),MATCH((CUADRO!I$4&amp;$E960),'Hoja de Trabajo para listado'!$CD$151:$DC$151,0)),0)</f>
        <v>0</v>
      </c>
      <c r="J960" s="243">
        <f ca="1">+IFERROR(INDEX('Hoja de Trabajo para listado'!$A$155:$Z$1048576,MATCH($A960,'Hoja de Trabajo para listado'!$A$155:$A$1048576,0),MATCH((CUADRO!J$4&amp;$E960),'Hoja de Trabajo para listado'!$A$151:$Z$151,0)),0)+IFERROR(INDEX('Hoja de Trabajo para listado'!$AB$155:$BA$1048576,MATCH($A960,'Hoja de Trabajo para listado'!$AB$155:$AB$1048576,0),MATCH((CUADRO!J$4&amp;$E960),'Hoja de Trabajo para listado'!$AB$151:$BA$151,0)),0)+IFERROR(INDEX('Hoja de Trabajo para listado'!$BC$155:$CB$1048576,MATCH($A960,'Hoja de Trabajo para listado'!$BC$155:$BC$1048576,0),MATCH((CUADRO!J$4&amp;$E960),'Hoja de Trabajo para listado'!$BC$151:$CB$151,0)),0)+IFERROR(INDEX('Hoja de Trabajo para listado'!$DE$153:$DG$274,MATCH($A960,'Hoja de Trabajo para listado'!$DE$153:$DE$1048576,0),MATCH((CUADRO!J$4&amp;$E960),'Hoja de Trabajo para listado'!$DE$151:$DG$151,0)),0)+IFERROR(INDEX('Hoja de Trabajo para listado'!$CD$155:$DC$1048576,MATCH($A960,'Hoja de Trabajo para listado'!$CD$155:$CD$1048576,0),MATCH((CUADRO!J$4&amp;$E960),'Hoja de Trabajo para listado'!$CD$151:$DC$151,0)),0)</f>
        <v>0</v>
      </c>
      <c r="K960" s="243">
        <f ca="1">+IFERROR(INDEX('Hoja de Trabajo para listado'!$A$155:$Z$1048576,MATCH($A960,'Hoja de Trabajo para listado'!$A$155:$A$1048576,0),MATCH((CUADRO!K$4&amp;$E960),'Hoja de Trabajo para listado'!$A$151:$Z$151,0)),0)+IFERROR(INDEX('Hoja de Trabajo para listado'!$AB$155:$BA$1048576,MATCH($A960,'Hoja de Trabajo para listado'!$AB$155:$AB$1048576,0),MATCH((CUADRO!K$4&amp;$E960),'Hoja de Trabajo para listado'!$AB$151:$BA$151,0)),0)+IFERROR(INDEX('Hoja de Trabajo para listado'!$BC$155:$CB$1048576,MATCH($A960,'Hoja de Trabajo para listado'!$BC$155:$BC$1048576,0),MATCH((CUADRO!K$4&amp;$E960),'Hoja de Trabajo para listado'!$BC$151:$CB$151,0)),0)+IFERROR(INDEX('Hoja de Trabajo para listado'!$DE$153:$DG$274,MATCH($A960,'Hoja de Trabajo para listado'!$DE$153:$DE$1048576,0),MATCH((CUADRO!K$4&amp;$E960),'Hoja de Trabajo para listado'!$DE$151:$DG$151,0)),0)+IFERROR(INDEX('Hoja de Trabajo para listado'!$CD$155:$DC$1048576,MATCH($A960,'Hoja de Trabajo para listado'!$CD$155:$CD$1048576,0),MATCH((CUADRO!K$4&amp;$E960),'Hoja de Trabajo para listado'!$CD$151:$DC$151,0)),0)</f>
        <v>0</v>
      </c>
      <c r="L960" s="243">
        <f ca="1">+IFERROR(INDEX('Hoja de Trabajo para listado'!$A$155:$Z$1048576,MATCH($A960,'Hoja de Trabajo para listado'!$A$155:$A$1048576,0),MATCH((CUADRO!L$4&amp;$E960),'Hoja de Trabajo para listado'!$A$151:$Z$151,0)),0)+IFERROR(INDEX('Hoja de Trabajo para listado'!$AB$155:$BA$1048576,MATCH($A960,'Hoja de Trabajo para listado'!$AB$155:$AB$1048576,0),MATCH((CUADRO!L$4&amp;$E960),'Hoja de Trabajo para listado'!$AB$151:$BA$151,0)),0)+IFERROR(INDEX('Hoja de Trabajo para listado'!$BC$155:$CB$1048576,MATCH($A960,'Hoja de Trabajo para listado'!$BC$155:$BC$1048576,0),MATCH((CUADRO!L$4&amp;$E960),'Hoja de Trabajo para listado'!$BC$151:$CB$151,0)),0)+IFERROR(INDEX('Hoja de Trabajo para listado'!$DE$153:$DG$274,MATCH($A960,'Hoja de Trabajo para listado'!$DE$153:$DE$1048576,0),MATCH((CUADRO!L$4&amp;$E960),'Hoja de Trabajo para listado'!$DE$151:$DG$151,0)),0)+IFERROR(INDEX('Hoja de Trabajo para listado'!$CD$155:$DC$1048576,MATCH($A960,'Hoja de Trabajo para listado'!$CD$155:$CD$1048576,0),MATCH((CUADRO!L$4&amp;$E960),'Hoja de Trabajo para listado'!$CD$151:$DC$151,0)),0)</f>
        <v>0</v>
      </c>
      <c r="M960" s="243">
        <f ca="1">+IFERROR(INDEX('Hoja de Trabajo para listado'!$A$155:$Z$1048576,MATCH($A960,'Hoja de Trabajo para listado'!$A$155:$A$1048576,0),MATCH((CUADRO!M$4&amp;$E960),'Hoja de Trabajo para listado'!$A$151:$Z$151,0)),0)+IFERROR(INDEX('Hoja de Trabajo para listado'!$AB$155:$BA$1048576,MATCH($A960,'Hoja de Trabajo para listado'!$AB$155:$AB$1048576,0),MATCH((CUADRO!M$4&amp;$E960),'Hoja de Trabajo para listado'!$AB$151:$BA$151,0)),0)+IFERROR(INDEX('Hoja de Trabajo para listado'!$BC$155:$CB$1048576,MATCH($A960,'Hoja de Trabajo para listado'!$BC$155:$BC$1048576,0),MATCH((CUADRO!M$4&amp;$E960),'Hoja de Trabajo para listado'!$BC$151:$CB$151,0)),0)+IFERROR(INDEX('Hoja de Trabajo para listado'!$DE$153:$DG$274,MATCH($A960,'Hoja de Trabajo para listado'!$DE$153:$DE$1048576,0),MATCH((CUADRO!M$4&amp;$E960),'Hoja de Trabajo para listado'!$DE$151:$DG$151,0)),0)+IFERROR(INDEX('Hoja de Trabajo para listado'!$CD$155:$DC$1048576,MATCH($A960,'Hoja de Trabajo para listado'!$CD$155:$CD$1048576,0),MATCH((CUADRO!M$4&amp;$E960),'Hoja de Trabajo para listado'!$CD$151:$DC$151,0)),0)</f>
        <v>0</v>
      </c>
      <c r="N960" s="243">
        <f ca="1">+IFERROR(INDEX('Hoja de Trabajo para listado'!$A$155:$Z$1048576,MATCH($A960,'Hoja de Trabajo para listado'!$A$155:$A$1048576,0),MATCH((CUADRO!N$4&amp;$E960),'Hoja de Trabajo para listado'!$A$151:$Z$151,0)),0)+IFERROR(INDEX('Hoja de Trabajo para listado'!$AB$155:$BA$1048576,MATCH($A960,'Hoja de Trabajo para listado'!$AB$155:$AB$1048576,0),MATCH((CUADRO!N$4&amp;$E960),'Hoja de Trabajo para listado'!$AB$151:$BA$151,0)),0)+IFERROR(INDEX('Hoja de Trabajo para listado'!$BC$155:$CB$1048576,MATCH($A960,'Hoja de Trabajo para listado'!$BC$155:$BC$1048576,0),MATCH((CUADRO!N$4&amp;$E960),'Hoja de Trabajo para listado'!$BC$151:$CB$151,0)),0)+IFERROR(INDEX('Hoja de Trabajo para listado'!$DE$153:$DG$274,MATCH($A960,'Hoja de Trabajo para listado'!$DE$153:$DE$1048576,0),MATCH((CUADRO!N$4&amp;$E960),'Hoja de Trabajo para listado'!$DE$151:$DG$151,0)),0)+IFERROR(INDEX('Hoja de Trabajo para listado'!$CD$155:$DC$1048576,MATCH($A960,'Hoja de Trabajo para listado'!$CD$155:$CD$1048576,0),MATCH((CUADRO!N$4&amp;$E960),'Hoja de Trabajo para listado'!$CD$151:$DC$151,0)),0)</f>
        <v>0</v>
      </c>
      <c r="O960" s="243">
        <f ca="1">+IFERROR(INDEX('Hoja de Trabajo para listado'!$A$155:$Z$1048576,MATCH($A960,'Hoja de Trabajo para listado'!$A$155:$A$1048576,0),MATCH((CUADRO!O$4&amp;$E960),'Hoja de Trabajo para listado'!$A$151:$Z$151,0)),0)+IFERROR(INDEX('Hoja de Trabajo para listado'!$AB$155:$BA$1048576,MATCH($A960,'Hoja de Trabajo para listado'!$AB$155:$AB$1048576,0),MATCH((CUADRO!O$4&amp;$E960),'Hoja de Trabajo para listado'!$AB$151:$BA$151,0)),0)+IFERROR(INDEX('Hoja de Trabajo para listado'!$BC$155:$CB$1048576,MATCH($A960,'Hoja de Trabajo para listado'!$BC$155:$BC$1048576,0),MATCH((CUADRO!O$4&amp;$E960),'Hoja de Trabajo para listado'!$BC$151:$CB$151,0)),0)+IFERROR(INDEX('Hoja de Trabajo para listado'!$DE$153:$DG$274,MATCH($A960,'Hoja de Trabajo para listado'!$DE$153:$DE$1048576,0),MATCH((CUADRO!O$4&amp;$E960),'Hoja de Trabajo para listado'!$DE$151:$DG$151,0)),0)+IFERROR(INDEX('Hoja de Trabajo para listado'!$CD$155:$DC$1048576,MATCH($A960,'Hoja de Trabajo para listado'!$CD$155:$CD$1048576,0),MATCH((CUADRO!O$4&amp;$E960),'Hoja de Trabajo para listado'!$CD$151:$DC$151,0)),0)</f>
        <v>0</v>
      </c>
      <c r="P960" s="243">
        <f ca="1">+IFERROR(INDEX('Hoja de Trabajo para listado'!$A$155:$Z$1048576,MATCH($A960,'Hoja de Trabajo para listado'!$A$155:$A$1048576,0),MATCH((CUADRO!P$4&amp;$E960),'Hoja de Trabajo para listado'!$A$151:$Z$151,0)),0)+IFERROR(INDEX('Hoja de Trabajo para listado'!$AB$155:$BA$1048576,MATCH($A960,'Hoja de Trabajo para listado'!$AB$155:$AB$1048576,0),MATCH((CUADRO!P$4&amp;$E960),'Hoja de Trabajo para listado'!$AB$151:$BA$151,0)),0)+IFERROR(INDEX('Hoja de Trabajo para listado'!$BC$155:$CB$1048576,MATCH($A960,'Hoja de Trabajo para listado'!$BC$155:$BC$1048576,0),MATCH((CUADRO!P$4&amp;$E960),'Hoja de Trabajo para listado'!$BC$151:$CB$151,0)),0)+IFERROR(INDEX('Hoja de Trabajo para listado'!$DE$153:$DG$274,MATCH($A960,'Hoja de Trabajo para listado'!$DE$153:$DE$1048576,0),MATCH((CUADRO!P$4&amp;$E960),'Hoja de Trabajo para listado'!$DE$151:$DG$151,0)),0)+IFERROR(INDEX('Hoja de Trabajo para listado'!$CD$155:$DC$1048576,MATCH($A960,'Hoja de Trabajo para listado'!$CD$155:$CD$1048576,0),MATCH((CUADRO!P$4&amp;$E960),'Hoja de Trabajo para listado'!$CD$151:$DC$151,0)),0)</f>
        <v>0</v>
      </c>
      <c r="Q960" s="243">
        <f ca="1">+IFERROR(INDEX('Hoja de Trabajo para listado'!$A$155:$Z$1048576,MATCH($A960,'Hoja de Trabajo para listado'!$A$155:$A$1048576,0),MATCH((CUADRO!Q$4&amp;$E960),'Hoja de Trabajo para listado'!$A$151:$Z$151,0)),0)+IFERROR(INDEX('Hoja de Trabajo para listado'!$AB$155:$BA$1048576,MATCH($A960,'Hoja de Trabajo para listado'!$AB$155:$AB$1048576,0),MATCH((CUADRO!Q$4&amp;$E960),'Hoja de Trabajo para listado'!$AB$151:$BA$151,0)),0)+IFERROR(INDEX('Hoja de Trabajo para listado'!$BC$155:$CB$1048576,MATCH($A960,'Hoja de Trabajo para listado'!$BC$155:$BC$1048576,0),MATCH((CUADRO!Q$4&amp;$E960),'Hoja de Trabajo para listado'!$BC$151:$CB$151,0)),0)+IFERROR(INDEX('Hoja de Trabajo para listado'!$DE$153:$DG$274,MATCH($A960,'Hoja de Trabajo para listado'!$DE$153:$DE$1048576,0),MATCH((CUADRO!Q$4&amp;$E960),'Hoja de Trabajo para listado'!$DE$151:$DG$151,0)),0)+IFERROR(INDEX('Hoja de Trabajo para listado'!$CD$155:$DC$1048576,MATCH($A960,'Hoja de Trabajo para listado'!$CD$155:$CD$1048576,0),MATCH((CUADRO!Q$4&amp;$E960),'Hoja de Trabajo para listado'!$CD$151:$DC$151,0)),0)</f>
        <v>0</v>
      </c>
      <c r="R960" s="243">
        <f t="shared" ca="1" si="35"/>
        <v>0</v>
      </c>
      <c r="S960" s="256">
        <f ca="1">+R959+R960</f>
        <v>0</v>
      </c>
      <c r="T960" s="243">
        <f ca="1">+S960</f>
        <v>0</v>
      </c>
      <c r="U960" s="242">
        <f t="shared" si="36"/>
        <v>2</v>
      </c>
      <c r="V960" s="327" t="str">
        <f>+VLOOKUP(A960,bd_lista!$A$3:$E$592,5,FALSE)</f>
        <v>Gobiernos Autonomos Municipales</v>
      </c>
      <c r="W960" s="398"/>
      <c r="X960" s="240">
        <f>+VLOOKUP(A960,[4]Sheet1!$A$13:$D$744,4,FALSE)</f>
        <v>0</v>
      </c>
      <c r="Y960" s="240" t="e">
        <f>+VLOOKUP(X960,bd_lista!$A$3:$C$592,3,FALSE)</f>
        <v>#N/A</v>
      </c>
      <c r="Z960" s="288"/>
      <c r="AA960" s="289"/>
    </row>
    <row r="961" spans="1:27" customFormat="1" ht="15" hidden="1" customHeight="1">
      <c r="A961" s="32">
        <v>1712</v>
      </c>
      <c r="B961" s="393">
        <f>+A961</f>
        <v>1712</v>
      </c>
      <c r="C961" s="245" t="str">
        <f>+VLOOKUP(A961,bd_lista!$A$3:$C$592,3,FALSE)</f>
        <v>Gobierno Autónomo Municipal de Yapacaní</v>
      </c>
      <c r="D961" s="395" t="str">
        <f>+C961</f>
        <v>Gobierno Autónomo Municipal de Yapacaní</v>
      </c>
      <c r="E961" s="240" t="s">
        <v>1303</v>
      </c>
      <c r="F961" s="241">
        <f ca="1">+IFERROR(INDEX('Hoja de Trabajo para listado'!$A$155:$Z$1048576,MATCH($A961,'Hoja de Trabajo para listado'!$A$155:$A$1048576,0),MATCH((CUADRO!F$4&amp;$E961),'Hoja de Trabajo para listado'!$A$151:$Z$151,0)),0)+IFERROR(INDEX('Hoja de Trabajo para listado'!$AB$155:$BA$1048576,MATCH($A961,'Hoja de Trabajo para listado'!$AB$155:$AB$1048576,0),MATCH((CUADRO!F$4&amp;$E961),'Hoja de Trabajo para listado'!$AB$151:$BA$151,0)),0)+IFERROR(INDEX('Hoja de Trabajo para listado'!$BC$155:$CB$1048576,MATCH($A961,'Hoja de Trabajo para listado'!$BC$155:$BC$1048576,0),MATCH((CUADRO!F$4&amp;$E961),'Hoja de Trabajo para listado'!$BC$151:$CB$151,0)),0)+IFERROR(INDEX('Hoja de Trabajo para listado'!$DE$153:$DG$274,MATCH($A961,'Hoja de Trabajo para listado'!$DE$153:$DE$1048576,0),MATCH((CUADRO!F$4&amp;$E961),'Hoja de Trabajo para listado'!$DE$151:$DG$151,0)),0)+IFERROR(INDEX('Hoja de Trabajo para listado'!$CD$155:$DC$1048576,MATCH($A961,'Hoja de Trabajo para listado'!$CD$155:$CD$1048576,0),MATCH((CUADRO!F$4&amp;$E961),'Hoja de Trabajo para listado'!$CD$151:$DC$151,0)),0)</f>
        <v>0</v>
      </c>
      <c r="G961" s="241">
        <f ca="1">+IFERROR(INDEX('Hoja de Trabajo para listado'!$A$155:$Z$1048576,MATCH($A961,'Hoja de Trabajo para listado'!$A$155:$A$1048576,0),MATCH((CUADRO!G$4&amp;$E961),'Hoja de Trabajo para listado'!$A$151:$Z$151,0)),0)+IFERROR(INDEX('Hoja de Trabajo para listado'!$AB$155:$BA$1048576,MATCH($A961,'Hoja de Trabajo para listado'!$AB$155:$AB$1048576,0),MATCH((CUADRO!G$4&amp;$E961),'Hoja de Trabajo para listado'!$AB$151:$BA$151,0)),0)+IFERROR(INDEX('Hoja de Trabajo para listado'!$BC$155:$CB$1048576,MATCH($A961,'Hoja de Trabajo para listado'!$BC$155:$BC$1048576,0),MATCH((CUADRO!G$4&amp;$E961),'Hoja de Trabajo para listado'!$BC$151:$CB$151,0)),0)+IFERROR(INDEX('Hoja de Trabajo para listado'!$DE$153:$DG$274,MATCH($A961,'Hoja de Trabajo para listado'!$DE$153:$DE$1048576,0),MATCH((CUADRO!G$4&amp;$E961),'Hoja de Trabajo para listado'!$DE$151:$DG$151,0)),0)+IFERROR(INDEX('Hoja de Trabajo para listado'!$CD$155:$DC$1048576,MATCH($A961,'Hoja de Trabajo para listado'!$CD$155:$CD$1048576,0),MATCH((CUADRO!G$4&amp;$E961),'Hoja de Trabajo para listado'!$CD$151:$DC$151,0)),0)</f>
        <v>0</v>
      </c>
      <c r="H961" s="241">
        <f ca="1">+IFERROR(INDEX('Hoja de Trabajo para listado'!$A$155:$Z$1048576,MATCH($A961,'Hoja de Trabajo para listado'!$A$155:$A$1048576,0),MATCH((CUADRO!H$4&amp;$E961),'Hoja de Trabajo para listado'!$A$151:$Z$151,0)),0)+IFERROR(INDEX('Hoja de Trabajo para listado'!$AB$155:$BA$1048576,MATCH($A961,'Hoja de Trabajo para listado'!$AB$155:$AB$1048576,0),MATCH((CUADRO!H$4&amp;$E961),'Hoja de Trabajo para listado'!$AB$151:$BA$151,0)),0)+IFERROR(INDEX('Hoja de Trabajo para listado'!$BC$155:$CB$1048576,MATCH($A961,'Hoja de Trabajo para listado'!$BC$155:$BC$1048576,0),MATCH((CUADRO!H$4&amp;$E961),'Hoja de Trabajo para listado'!$BC$151:$CB$151,0)),0)+IFERROR(INDEX('Hoja de Trabajo para listado'!$DE$153:$DG$274,MATCH($A961,'Hoja de Trabajo para listado'!$DE$153:$DE$1048576,0),MATCH((CUADRO!H$4&amp;$E961),'Hoja de Trabajo para listado'!$DE$151:$DG$151,0)),0)+IFERROR(INDEX('Hoja de Trabajo para listado'!$CD$155:$DC$1048576,MATCH($A961,'Hoja de Trabajo para listado'!$CD$155:$CD$1048576,0),MATCH((CUADRO!H$4&amp;$E961),'Hoja de Trabajo para listado'!$CD$151:$DC$151,0)),0)</f>
        <v>0</v>
      </c>
      <c r="I961" s="241">
        <f ca="1">+IFERROR(INDEX('Hoja de Trabajo para listado'!$A$155:$Z$1048576,MATCH($A961,'Hoja de Trabajo para listado'!$A$155:$A$1048576,0),MATCH((CUADRO!I$4&amp;$E961),'Hoja de Trabajo para listado'!$A$151:$Z$151,0)),0)+IFERROR(INDEX('Hoja de Trabajo para listado'!$AB$155:$BA$1048576,MATCH($A961,'Hoja de Trabajo para listado'!$AB$155:$AB$1048576,0),MATCH((CUADRO!I$4&amp;$E961),'Hoja de Trabajo para listado'!$AB$151:$BA$151,0)),0)+IFERROR(INDEX('Hoja de Trabajo para listado'!$BC$155:$CB$1048576,MATCH($A961,'Hoja de Trabajo para listado'!$BC$155:$BC$1048576,0),MATCH((CUADRO!I$4&amp;$E961),'Hoja de Trabajo para listado'!$BC$151:$CB$151,0)),0)+IFERROR(INDEX('Hoja de Trabajo para listado'!$DE$153:$DG$274,MATCH($A961,'Hoja de Trabajo para listado'!$DE$153:$DE$1048576,0),MATCH((CUADRO!I$4&amp;$E961),'Hoja de Trabajo para listado'!$DE$151:$DG$151,0)),0)+IFERROR(INDEX('Hoja de Trabajo para listado'!$CD$155:$DC$1048576,MATCH($A961,'Hoja de Trabajo para listado'!$CD$155:$CD$1048576,0),MATCH((CUADRO!I$4&amp;$E961),'Hoja de Trabajo para listado'!$CD$151:$DC$151,0)),0)</f>
        <v>0</v>
      </c>
      <c r="J961" s="241">
        <f ca="1">+IFERROR(INDEX('Hoja de Trabajo para listado'!$A$155:$Z$1048576,MATCH($A961,'Hoja de Trabajo para listado'!$A$155:$A$1048576,0),MATCH((CUADRO!J$4&amp;$E961),'Hoja de Trabajo para listado'!$A$151:$Z$151,0)),0)+IFERROR(INDEX('Hoja de Trabajo para listado'!$AB$155:$BA$1048576,MATCH($A961,'Hoja de Trabajo para listado'!$AB$155:$AB$1048576,0),MATCH((CUADRO!J$4&amp;$E961),'Hoja de Trabajo para listado'!$AB$151:$BA$151,0)),0)+IFERROR(INDEX('Hoja de Trabajo para listado'!$BC$155:$CB$1048576,MATCH($A961,'Hoja de Trabajo para listado'!$BC$155:$BC$1048576,0),MATCH((CUADRO!J$4&amp;$E961),'Hoja de Trabajo para listado'!$BC$151:$CB$151,0)),0)+IFERROR(INDEX('Hoja de Trabajo para listado'!$DE$153:$DG$274,MATCH($A961,'Hoja de Trabajo para listado'!$DE$153:$DE$1048576,0),MATCH((CUADRO!J$4&amp;$E961),'Hoja de Trabajo para listado'!$DE$151:$DG$151,0)),0)+IFERROR(INDEX('Hoja de Trabajo para listado'!$CD$155:$DC$1048576,MATCH($A961,'Hoja de Trabajo para listado'!$CD$155:$CD$1048576,0),MATCH((CUADRO!J$4&amp;$E961),'Hoja de Trabajo para listado'!$CD$151:$DC$151,0)),0)</f>
        <v>0</v>
      </c>
      <c r="K961" s="241">
        <f ca="1">+IFERROR(INDEX('Hoja de Trabajo para listado'!$A$155:$Z$1048576,MATCH($A961,'Hoja de Trabajo para listado'!$A$155:$A$1048576,0),MATCH((CUADRO!K$4&amp;$E961),'Hoja de Trabajo para listado'!$A$151:$Z$151,0)),0)+IFERROR(INDEX('Hoja de Trabajo para listado'!$AB$155:$BA$1048576,MATCH($A961,'Hoja de Trabajo para listado'!$AB$155:$AB$1048576,0),MATCH((CUADRO!K$4&amp;$E961),'Hoja de Trabajo para listado'!$AB$151:$BA$151,0)),0)+IFERROR(INDEX('Hoja de Trabajo para listado'!$BC$155:$CB$1048576,MATCH($A961,'Hoja de Trabajo para listado'!$BC$155:$BC$1048576,0),MATCH((CUADRO!K$4&amp;$E961),'Hoja de Trabajo para listado'!$BC$151:$CB$151,0)),0)+IFERROR(INDEX('Hoja de Trabajo para listado'!$DE$153:$DG$274,MATCH($A961,'Hoja de Trabajo para listado'!$DE$153:$DE$1048576,0),MATCH((CUADRO!K$4&amp;$E961),'Hoja de Trabajo para listado'!$DE$151:$DG$151,0)),0)+IFERROR(INDEX('Hoja de Trabajo para listado'!$CD$155:$DC$1048576,MATCH($A961,'Hoja de Trabajo para listado'!$CD$155:$CD$1048576,0),MATCH((CUADRO!K$4&amp;$E961),'Hoja de Trabajo para listado'!$CD$151:$DC$151,0)),0)</f>
        <v>0</v>
      </c>
      <c r="L961" s="241">
        <f ca="1">+IFERROR(INDEX('Hoja de Trabajo para listado'!$A$155:$Z$1048576,MATCH($A961,'Hoja de Trabajo para listado'!$A$155:$A$1048576,0),MATCH((CUADRO!L$4&amp;$E961),'Hoja de Trabajo para listado'!$A$151:$Z$151,0)),0)+IFERROR(INDEX('Hoja de Trabajo para listado'!$AB$155:$BA$1048576,MATCH($A961,'Hoja de Trabajo para listado'!$AB$155:$AB$1048576,0),MATCH((CUADRO!L$4&amp;$E961),'Hoja de Trabajo para listado'!$AB$151:$BA$151,0)),0)+IFERROR(INDEX('Hoja de Trabajo para listado'!$BC$155:$CB$1048576,MATCH($A961,'Hoja de Trabajo para listado'!$BC$155:$BC$1048576,0),MATCH((CUADRO!L$4&amp;$E961),'Hoja de Trabajo para listado'!$BC$151:$CB$151,0)),0)+IFERROR(INDEX('Hoja de Trabajo para listado'!$DE$153:$DG$274,MATCH($A961,'Hoja de Trabajo para listado'!$DE$153:$DE$1048576,0),MATCH((CUADRO!L$4&amp;$E961),'Hoja de Trabajo para listado'!$DE$151:$DG$151,0)),0)+IFERROR(INDEX('Hoja de Trabajo para listado'!$CD$155:$DC$1048576,MATCH($A961,'Hoja de Trabajo para listado'!$CD$155:$CD$1048576,0),MATCH((CUADRO!L$4&amp;$E961),'Hoja de Trabajo para listado'!$CD$151:$DC$151,0)),0)</f>
        <v>0</v>
      </c>
      <c r="M961" s="241">
        <f ca="1">+IFERROR(INDEX('Hoja de Trabajo para listado'!$A$155:$Z$1048576,MATCH($A961,'Hoja de Trabajo para listado'!$A$155:$A$1048576,0),MATCH((CUADRO!M$4&amp;$E961),'Hoja de Trabajo para listado'!$A$151:$Z$151,0)),0)+IFERROR(INDEX('Hoja de Trabajo para listado'!$AB$155:$BA$1048576,MATCH($A961,'Hoja de Trabajo para listado'!$AB$155:$AB$1048576,0),MATCH((CUADRO!M$4&amp;$E961),'Hoja de Trabajo para listado'!$AB$151:$BA$151,0)),0)+IFERROR(INDEX('Hoja de Trabajo para listado'!$BC$155:$CB$1048576,MATCH($A961,'Hoja de Trabajo para listado'!$BC$155:$BC$1048576,0),MATCH((CUADRO!M$4&amp;$E961),'Hoja de Trabajo para listado'!$BC$151:$CB$151,0)),0)+IFERROR(INDEX('Hoja de Trabajo para listado'!$DE$153:$DG$274,MATCH($A961,'Hoja de Trabajo para listado'!$DE$153:$DE$1048576,0),MATCH((CUADRO!M$4&amp;$E961),'Hoja de Trabajo para listado'!$DE$151:$DG$151,0)),0)+IFERROR(INDEX('Hoja de Trabajo para listado'!$CD$155:$DC$1048576,MATCH($A961,'Hoja de Trabajo para listado'!$CD$155:$CD$1048576,0),MATCH((CUADRO!M$4&amp;$E961),'Hoja de Trabajo para listado'!$CD$151:$DC$151,0)),0)</f>
        <v>0</v>
      </c>
      <c r="N961" s="241">
        <f ca="1">+IFERROR(INDEX('Hoja de Trabajo para listado'!$A$155:$Z$1048576,MATCH($A961,'Hoja de Trabajo para listado'!$A$155:$A$1048576,0),MATCH((CUADRO!N$4&amp;$E961),'Hoja de Trabajo para listado'!$A$151:$Z$151,0)),0)+IFERROR(INDEX('Hoja de Trabajo para listado'!$AB$155:$BA$1048576,MATCH($A961,'Hoja de Trabajo para listado'!$AB$155:$AB$1048576,0),MATCH((CUADRO!N$4&amp;$E961),'Hoja de Trabajo para listado'!$AB$151:$BA$151,0)),0)+IFERROR(INDEX('Hoja de Trabajo para listado'!$BC$155:$CB$1048576,MATCH($A961,'Hoja de Trabajo para listado'!$BC$155:$BC$1048576,0),MATCH((CUADRO!N$4&amp;$E961),'Hoja de Trabajo para listado'!$BC$151:$CB$151,0)),0)+IFERROR(INDEX('Hoja de Trabajo para listado'!$DE$153:$DG$274,MATCH($A961,'Hoja de Trabajo para listado'!$DE$153:$DE$1048576,0),MATCH((CUADRO!N$4&amp;$E961),'Hoja de Trabajo para listado'!$DE$151:$DG$151,0)),0)+IFERROR(INDEX('Hoja de Trabajo para listado'!$CD$155:$DC$1048576,MATCH($A961,'Hoja de Trabajo para listado'!$CD$155:$CD$1048576,0),MATCH((CUADRO!N$4&amp;$E961),'Hoja de Trabajo para listado'!$CD$151:$DC$151,0)),0)</f>
        <v>0</v>
      </c>
      <c r="O961" s="241">
        <f ca="1">+IFERROR(INDEX('Hoja de Trabajo para listado'!$A$155:$Z$1048576,MATCH($A961,'Hoja de Trabajo para listado'!$A$155:$A$1048576,0),MATCH((CUADRO!O$4&amp;$E961),'Hoja de Trabajo para listado'!$A$151:$Z$151,0)),0)+IFERROR(INDEX('Hoja de Trabajo para listado'!$AB$155:$BA$1048576,MATCH($A961,'Hoja de Trabajo para listado'!$AB$155:$AB$1048576,0),MATCH((CUADRO!O$4&amp;$E961),'Hoja de Trabajo para listado'!$AB$151:$BA$151,0)),0)+IFERROR(INDEX('Hoja de Trabajo para listado'!$BC$155:$CB$1048576,MATCH($A961,'Hoja de Trabajo para listado'!$BC$155:$BC$1048576,0),MATCH((CUADRO!O$4&amp;$E961),'Hoja de Trabajo para listado'!$BC$151:$CB$151,0)),0)+IFERROR(INDEX('Hoja de Trabajo para listado'!$DE$153:$DG$274,MATCH($A961,'Hoja de Trabajo para listado'!$DE$153:$DE$1048576,0),MATCH((CUADRO!O$4&amp;$E961),'Hoja de Trabajo para listado'!$DE$151:$DG$151,0)),0)+IFERROR(INDEX('Hoja de Trabajo para listado'!$CD$155:$DC$1048576,MATCH($A961,'Hoja de Trabajo para listado'!$CD$155:$CD$1048576,0),MATCH((CUADRO!O$4&amp;$E961),'Hoja de Trabajo para listado'!$CD$151:$DC$151,0)),0)</f>
        <v>0</v>
      </c>
      <c r="P961" s="241">
        <f ca="1">+IFERROR(INDEX('Hoja de Trabajo para listado'!$A$155:$Z$1048576,MATCH($A961,'Hoja de Trabajo para listado'!$A$155:$A$1048576,0),MATCH((CUADRO!P$4&amp;$E961),'Hoja de Trabajo para listado'!$A$151:$Z$151,0)),0)+IFERROR(INDEX('Hoja de Trabajo para listado'!$AB$155:$BA$1048576,MATCH($A961,'Hoja de Trabajo para listado'!$AB$155:$AB$1048576,0),MATCH((CUADRO!P$4&amp;$E961),'Hoja de Trabajo para listado'!$AB$151:$BA$151,0)),0)+IFERROR(INDEX('Hoja de Trabajo para listado'!$BC$155:$CB$1048576,MATCH($A961,'Hoja de Trabajo para listado'!$BC$155:$BC$1048576,0),MATCH((CUADRO!P$4&amp;$E961),'Hoja de Trabajo para listado'!$BC$151:$CB$151,0)),0)+IFERROR(INDEX('Hoja de Trabajo para listado'!$DE$153:$DG$274,MATCH($A961,'Hoja de Trabajo para listado'!$DE$153:$DE$1048576,0),MATCH((CUADRO!P$4&amp;$E961),'Hoja de Trabajo para listado'!$DE$151:$DG$151,0)),0)+IFERROR(INDEX('Hoja de Trabajo para listado'!$CD$155:$DC$1048576,MATCH($A961,'Hoja de Trabajo para listado'!$CD$155:$CD$1048576,0),MATCH((CUADRO!P$4&amp;$E961),'Hoja de Trabajo para listado'!$CD$151:$DC$151,0)),0)</f>
        <v>0</v>
      </c>
      <c r="Q961" s="241">
        <f ca="1">+IFERROR(INDEX('Hoja de Trabajo para listado'!$A$155:$Z$1048576,MATCH($A961,'Hoja de Trabajo para listado'!$A$155:$A$1048576,0),MATCH((CUADRO!Q$4&amp;$E961),'Hoja de Trabajo para listado'!$A$151:$Z$151,0)),0)+IFERROR(INDEX('Hoja de Trabajo para listado'!$AB$155:$BA$1048576,MATCH($A961,'Hoja de Trabajo para listado'!$AB$155:$AB$1048576,0),MATCH((CUADRO!Q$4&amp;$E961),'Hoja de Trabajo para listado'!$AB$151:$BA$151,0)),0)+IFERROR(INDEX('Hoja de Trabajo para listado'!$BC$155:$CB$1048576,MATCH($A961,'Hoja de Trabajo para listado'!$BC$155:$BC$1048576,0),MATCH((CUADRO!Q$4&amp;$E961),'Hoja de Trabajo para listado'!$BC$151:$CB$151,0)),0)+IFERROR(INDEX('Hoja de Trabajo para listado'!$DE$153:$DG$274,MATCH($A961,'Hoja de Trabajo para listado'!$DE$153:$DE$1048576,0),MATCH((CUADRO!Q$4&amp;$E961),'Hoja de Trabajo para listado'!$DE$151:$DG$151,0)),0)+IFERROR(INDEX('Hoja de Trabajo para listado'!$CD$155:$DC$1048576,MATCH($A961,'Hoja de Trabajo para listado'!$CD$155:$CD$1048576,0),MATCH((CUADRO!Q$4&amp;$E961),'Hoja de Trabajo para listado'!$CD$151:$DC$151,0)),0)</f>
        <v>0</v>
      </c>
      <c r="R961" s="241">
        <f t="shared" ca="1" si="35"/>
        <v>0</v>
      </c>
      <c r="S961" s="247"/>
      <c r="T961" s="241">
        <f ca="1">+T962</f>
        <v>0</v>
      </c>
      <c r="U961" s="240">
        <f t="shared" si="36"/>
        <v>1</v>
      </c>
      <c r="V961" s="327" t="str">
        <f>+VLOOKUP(A961,bd_lista!$A$3:$E$592,5,FALSE)</f>
        <v>Gobiernos Autonomos Municipales</v>
      </c>
      <c r="W961" s="397" t="str">
        <f>+V961</f>
        <v>Gobiernos Autonomos Municipales</v>
      </c>
      <c r="X961" s="240">
        <f>+VLOOKUP(A961,[4]Sheet1!$A$13:$D$744,4,FALSE)</f>
        <v>0</v>
      </c>
      <c r="Y961" s="240" t="e">
        <f>+VLOOKUP(X961,bd_lista!$A$3:$C$592,3,FALSE)</f>
        <v>#N/A</v>
      </c>
      <c r="Z961" s="290">
        <f>+X961</f>
        <v>0</v>
      </c>
      <c r="AA961" s="291" t="e">
        <f>+Y961</f>
        <v>#N/A</v>
      </c>
    </row>
    <row r="962" spans="1:27" customFormat="1" ht="15" hidden="1" customHeight="1">
      <c r="A962" s="32">
        <v>1712</v>
      </c>
      <c r="B962" s="394"/>
      <c r="C962" s="245" t="str">
        <f>+VLOOKUP(A962,bd_lista!$A$3:$C$592,3,FALSE)</f>
        <v>Gobierno Autónomo Municipal de Yapacaní</v>
      </c>
      <c r="D962" s="396"/>
      <c r="E962" s="242" t="s">
        <v>1304</v>
      </c>
      <c r="F962" s="243">
        <f ca="1">+IFERROR(INDEX('Hoja de Trabajo para listado'!$A$155:$Z$1048576,MATCH($A962,'Hoja de Trabajo para listado'!$A$155:$A$1048576,0),MATCH((CUADRO!F$4&amp;$E962),'Hoja de Trabajo para listado'!$A$151:$Z$151,0)),0)+IFERROR(INDEX('Hoja de Trabajo para listado'!$AB$155:$BA$1048576,MATCH($A962,'Hoja de Trabajo para listado'!$AB$155:$AB$1048576,0),MATCH((CUADRO!F$4&amp;$E962),'Hoja de Trabajo para listado'!$AB$151:$BA$151,0)),0)+IFERROR(INDEX('Hoja de Trabajo para listado'!$BC$155:$CB$1048576,MATCH($A962,'Hoja de Trabajo para listado'!$BC$155:$BC$1048576,0),MATCH((CUADRO!F$4&amp;$E962),'Hoja de Trabajo para listado'!$BC$151:$CB$151,0)),0)+IFERROR(INDEX('Hoja de Trabajo para listado'!$DE$153:$DG$274,MATCH($A962,'Hoja de Trabajo para listado'!$DE$153:$DE$1048576,0),MATCH((CUADRO!F$4&amp;$E962),'Hoja de Trabajo para listado'!$DE$151:$DG$151,0)),0)+IFERROR(INDEX('Hoja de Trabajo para listado'!$CD$155:$DC$1048576,MATCH($A962,'Hoja de Trabajo para listado'!$CD$155:$CD$1048576,0),MATCH((CUADRO!F$4&amp;$E962),'Hoja de Trabajo para listado'!$CD$151:$DC$151,0)),0)</f>
        <v>0</v>
      </c>
      <c r="G962" s="243">
        <f ca="1">+IFERROR(INDEX('Hoja de Trabajo para listado'!$A$155:$Z$1048576,MATCH($A962,'Hoja de Trabajo para listado'!$A$155:$A$1048576,0),MATCH((CUADRO!G$4&amp;$E962),'Hoja de Trabajo para listado'!$A$151:$Z$151,0)),0)+IFERROR(INDEX('Hoja de Trabajo para listado'!$AB$155:$BA$1048576,MATCH($A962,'Hoja de Trabajo para listado'!$AB$155:$AB$1048576,0),MATCH((CUADRO!G$4&amp;$E962),'Hoja de Trabajo para listado'!$AB$151:$BA$151,0)),0)+IFERROR(INDEX('Hoja de Trabajo para listado'!$BC$155:$CB$1048576,MATCH($A962,'Hoja de Trabajo para listado'!$BC$155:$BC$1048576,0),MATCH((CUADRO!G$4&amp;$E962),'Hoja de Trabajo para listado'!$BC$151:$CB$151,0)),0)+IFERROR(INDEX('Hoja de Trabajo para listado'!$DE$153:$DG$274,MATCH($A962,'Hoja de Trabajo para listado'!$DE$153:$DE$1048576,0),MATCH((CUADRO!G$4&amp;$E962),'Hoja de Trabajo para listado'!$DE$151:$DG$151,0)),0)+IFERROR(INDEX('Hoja de Trabajo para listado'!$CD$155:$DC$1048576,MATCH($A962,'Hoja de Trabajo para listado'!$CD$155:$CD$1048576,0),MATCH((CUADRO!G$4&amp;$E962),'Hoja de Trabajo para listado'!$CD$151:$DC$151,0)),0)</f>
        <v>0</v>
      </c>
      <c r="H962" s="243">
        <f ca="1">+IFERROR(INDEX('Hoja de Trabajo para listado'!$A$155:$Z$1048576,MATCH($A962,'Hoja de Trabajo para listado'!$A$155:$A$1048576,0),MATCH((CUADRO!H$4&amp;$E962),'Hoja de Trabajo para listado'!$A$151:$Z$151,0)),0)+IFERROR(INDEX('Hoja de Trabajo para listado'!$AB$155:$BA$1048576,MATCH($A962,'Hoja de Trabajo para listado'!$AB$155:$AB$1048576,0),MATCH((CUADRO!H$4&amp;$E962),'Hoja de Trabajo para listado'!$AB$151:$BA$151,0)),0)+IFERROR(INDEX('Hoja de Trabajo para listado'!$BC$155:$CB$1048576,MATCH($A962,'Hoja de Trabajo para listado'!$BC$155:$BC$1048576,0),MATCH((CUADRO!H$4&amp;$E962),'Hoja de Trabajo para listado'!$BC$151:$CB$151,0)),0)+IFERROR(INDEX('Hoja de Trabajo para listado'!$DE$153:$DG$274,MATCH($A962,'Hoja de Trabajo para listado'!$DE$153:$DE$1048576,0),MATCH((CUADRO!H$4&amp;$E962),'Hoja de Trabajo para listado'!$DE$151:$DG$151,0)),0)+IFERROR(INDEX('Hoja de Trabajo para listado'!$CD$155:$DC$1048576,MATCH($A962,'Hoja de Trabajo para listado'!$CD$155:$CD$1048576,0),MATCH((CUADRO!H$4&amp;$E962),'Hoja de Trabajo para listado'!$CD$151:$DC$151,0)),0)</f>
        <v>0</v>
      </c>
      <c r="I962" s="243">
        <f ca="1">+IFERROR(INDEX('Hoja de Trabajo para listado'!$A$155:$Z$1048576,MATCH($A962,'Hoja de Trabajo para listado'!$A$155:$A$1048576,0),MATCH((CUADRO!I$4&amp;$E962),'Hoja de Trabajo para listado'!$A$151:$Z$151,0)),0)+IFERROR(INDEX('Hoja de Trabajo para listado'!$AB$155:$BA$1048576,MATCH($A962,'Hoja de Trabajo para listado'!$AB$155:$AB$1048576,0),MATCH((CUADRO!I$4&amp;$E962),'Hoja de Trabajo para listado'!$AB$151:$BA$151,0)),0)+IFERROR(INDEX('Hoja de Trabajo para listado'!$BC$155:$CB$1048576,MATCH($A962,'Hoja de Trabajo para listado'!$BC$155:$BC$1048576,0),MATCH((CUADRO!I$4&amp;$E962),'Hoja de Trabajo para listado'!$BC$151:$CB$151,0)),0)+IFERROR(INDEX('Hoja de Trabajo para listado'!$DE$153:$DG$274,MATCH($A962,'Hoja de Trabajo para listado'!$DE$153:$DE$1048576,0),MATCH((CUADRO!I$4&amp;$E962),'Hoja de Trabajo para listado'!$DE$151:$DG$151,0)),0)+IFERROR(INDEX('Hoja de Trabajo para listado'!$CD$155:$DC$1048576,MATCH($A962,'Hoja de Trabajo para listado'!$CD$155:$CD$1048576,0),MATCH((CUADRO!I$4&amp;$E962),'Hoja de Trabajo para listado'!$CD$151:$DC$151,0)),0)</f>
        <v>0</v>
      </c>
      <c r="J962" s="243">
        <f ca="1">+IFERROR(INDEX('Hoja de Trabajo para listado'!$A$155:$Z$1048576,MATCH($A962,'Hoja de Trabajo para listado'!$A$155:$A$1048576,0),MATCH((CUADRO!J$4&amp;$E962),'Hoja de Trabajo para listado'!$A$151:$Z$151,0)),0)+IFERROR(INDEX('Hoja de Trabajo para listado'!$AB$155:$BA$1048576,MATCH($A962,'Hoja de Trabajo para listado'!$AB$155:$AB$1048576,0),MATCH((CUADRO!J$4&amp;$E962),'Hoja de Trabajo para listado'!$AB$151:$BA$151,0)),0)+IFERROR(INDEX('Hoja de Trabajo para listado'!$BC$155:$CB$1048576,MATCH($A962,'Hoja de Trabajo para listado'!$BC$155:$BC$1048576,0),MATCH((CUADRO!J$4&amp;$E962),'Hoja de Trabajo para listado'!$BC$151:$CB$151,0)),0)+IFERROR(INDEX('Hoja de Trabajo para listado'!$DE$153:$DG$274,MATCH($A962,'Hoja de Trabajo para listado'!$DE$153:$DE$1048576,0),MATCH((CUADRO!J$4&amp;$E962),'Hoja de Trabajo para listado'!$DE$151:$DG$151,0)),0)+IFERROR(INDEX('Hoja de Trabajo para listado'!$CD$155:$DC$1048576,MATCH($A962,'Hoja de Trabajo para listado'!$CD$155:$CD$1048576,0),MATCH((CUADRO!J$4&amp;$E962),'Hoja de Trabajo para listado'!$CD$151:$DC$151,0)),0)</f>
        <v>0</v>
      </c>
      <c r="K962" s="243">
        <f ca="1">+IFERROR(INDEX('Hoja de Trabajo para listado'!$A$155:$Z$1048576,MATCH($A962,'Hoja de Trabajo para listado'!$A$155:$A$1048576,0),MATCH((CUADRO!K$4&amp;$E962),'Hoja de Trabajo para listado'!$A$151:$Z$151,0)),0)+IFERROR(INDEX('Hoja de Trabajo para listado'!$AB$155:$BA$1048576,MATCH($A962,'Hoja de Trabajo para listado'!$AB$155:$AB$1048576,0),MATCH((CUADRO!K$4&amp;$E962),'Hoja de Trabajo para listado'!$AB$151:$BA$151,0)),0)+IFERROR(INDEX('Hoja de Trabajo para listado'!$BC$155:$CB$1048576,MATCH($A962,'Hoja de Trabajo para listado'!$BC$155:$BC$1048576,0),MATCH((CUADRO!K$4&amp;$E962),'Hoja de Trabajo para listado'!$BC$151:$CB$151,0)),0)+IFERROR(INDEX('Hoja de Trabajo para listado'!$DE$153:$DG$274,MATCH($A962,'Hoja de Trabajo para listado'!$DE$153:$DE$1048576,0),MATCH((CUADRO!K$4&amp;$E962),'Hoja de Trabajo para listado'!$DE$151:$DG$151,0)),0)+IFERROR(INDEX('Hoja de Trabajo para listado'!$CD$155:$DC$1048576,MATCH($A962,'Hoja de Trabajo para listado'!$CD$155:$CD$1048576,0),MATCH((CUADRO!K$4&amp;$E962),'Hoja de Trabajo para listado'!$CD$151:$DC$151,0)),0)</f>
        <v>0</v>
      </c>
      <c r="L962" s="243">
        <f ca="1">+IFERROR(INDEX('Hoja de Trabajo para listado'!$A$155:$Z$1048576,MATCH($A962,'Hoja de Trabajo para listado'!$A$155:$A$1048576,0),MATCH((CUADRO!L$4&amp;$E962),'Hoja de Trabajo para listado'!$A$151:$Z$151,0)),0)+IFERROR(INDEX('Hoja de Trabajo para listado'!$AB$155:$BA$1048576,MATCH($A962,'Hoja de Trabajo para listado'!$AB$155:$AB$1048576,0),MATCH((CUADRO!L$4&amp;$E962),'Hoja de Trabajo para listado'!$AB$151:$BA$151,0)),0)+IFERROR(INDEX('Hoja de Trabajo para listado'!$BC$155:$CB$1048576,MATCH($A962,'Hoja de Trabajo para listado'!$BC$155:$BC$1048576,0),MATCH((CUADRO!L$4&amp;$E962),'Hoja de Trabajo para listado'!$BC$151:$CB$151,0)),0)+IFERROR(INDEX('Hoja de Trabajo para listado'!$DE$153:$DG$274,MATCH($A962,'Hoja de Trabajo para listado'!$DE$153:$DE$1048576,0),MATCH((CUADRO!L$4&amp;$E962),'Hoja de Trabajo para listado'!$DE$151:$DG$151,0)),0)+IFERROR(INDEX('Hoja de Trabajo para listado'!$CD$155:$DC$1048576,MATCH($A962,'Hoja de Trabajo para listado'!$CD$155:$CD$1048576,0),MATCH((CUADRO!L$4&amp;$E962),'Hoja de Trabajo para listado'!$CD$151:$DC$151,0)),0)</f>
        <v>0</v>
      </c>
      <c r="M962" s="243">
        <f ca="1">+IFERROR(INDEX('Hoja de Trabajo para listado'!$A$155:$Z$1048576,MATCH($A962,'Hoja de Trabajo para listado'!$A$155:$A$1048576,0),MATCH((CUADRO!M$4&amp;$E962),'Hoja de Trabajo para listado'!$A$151:$Z$151,0)),0)+IFERROR(INDEX('Hoja de Trabajo para listado'!$AB$155:$BA$1048576,MATCH($A962,'Hoja de Trabajo para listado'!$AB$155:$AB$1048576,0),MATCH((CUADRO!M$4&amp;$E962),'Hoja de Trabajo para listado'!$AB$151:$BA$151,0)),0)+IFERROR(INDEX('Hoja de Trabajo para listado'!$BC$155:$CB$1048576,MATCH($A962,'Hoja de Trabajo para listado'!$BC$155:$BC$1048576,0),MATCH((CUADRO!M$4&amp;$E962),'Hoja de Trabajo para listado'!$BC$151:$CB$151,0)),0)+IFERROR(INDEX('Hoja de Trabajo para listado'!$DE$153:$DG$274,MATCH($A962,'Hoja de Trabajo para listado'!$DE$153:$DE$1048576,0),MATCH((CUADRO!M$4&amp;$E962),'Hoja de Trabajo para listado'!$DE$151:$DG$151,0)),0)+IFERROR(INDEX('Hoja de Trabajo para listado'!$CD$155:$DC$1048576,MATCH($A962,'Hoja de Trabajo para listado'!$CD$155:$CD$1048576,0),MATCH((CUADRO!M$4&amp;$E962),'Hoja de Trabajo para listado'!$CD$151:$DC$151,0)),0)</f>
        <v>0</v>
      </c>
      <c r="N962" s="243">
        <f ca="1">+IFERROR(INDEX('Hoja de Trabajo para listado'!$A$155:$Z$1048576,MATCH($A962,'Hoja de Trabajo para listado'!$A$155:$A$1048576,0),MATCH((CUADRO!N$4&amp;$E962),'Hoja de Trabajo para listado'!$A$151:$Z$151,0)),0)+IFERROR(INDEX('Hoja de Trabajo para listado'!$AB$155:$BA$1048576,MATCH($A962,'Hoja de Trabajo para listado'!$AB$155:$AB$1048576,0),MATCH((CUADRO!N$4&amp;$E962),'Hoja de Trabajo para listado'!$AB$151:$BA$151,0)),0)+IFERROR(INDEX('Hoja de Trabajo para listado'!$BC$155:$CB$1048576,MATCH($A962,'Hoja de Trabajo para listado'!$BC$155:$BC$1048576,0),MATCH((CUADRO!N$4&amp;$E962),'Hoja de Trabajo para listado'!$BC$151:$CB$151,0)),0)+IFERROR(INDEX('Hoja de Trabajo para listado'!$DE$153:$DG$274,MATCH($A962,'Hoja de Trabajo para listado'!$DE$153:$DE$1048576,0),MATCH((CUADRO!N$4&amp;$E962),'Hoja de Trabajo para listado'!$DE$151:$DG$151,0)),0)+IFERROR(INDEX('Hoja de Trabajo para listado'!$CD$155:$DC$1048576,MATCH($A962,'Hoja de Trabajo para listado'!$CD$155:$CD$1048576,0),MATCH((CUADRO!N$4&amp;$E962),'Hoja de Trabajo para listado'!$CD$151:$DC$151,0)),0)</f>
        <v>0</v>
      </c>
      <c r="O962" s="243">
        <f ca="1">+IFERROR(INDEX('Hoja de Trabajo para listado'!$A$155:$Z$1048576,MATCH($A962,'Hoja de Trabajo para listado'!$A$155:$A$1048576,0),MATCH((CUADRO!O$4&amp;$E962),'Hoja de Trabajo para listado'!$A$151:$Z$151,0)),0)+IFERROR(INDEX('Hoja de Trabajo para listado'!$AB$155:$BA$1048576,MATCH($A962,'Hoja de Trabajo para listado'!$AB$155:$AB$1048576,0),MATCH((CUADRO!O$4&amp;$E962),'Hoja de Trabajo para listado'!$AB$151:$BA$151,0)),0)+IFERROR(INDEX('Hoja de Trabajo para listado'!$BC$155:$CB$1048576,MATCH($A962,'Hoja de Trabajo para listado'!$BC$155:$BC$1048576,0),MATCH((CUADRO!O$4&amp;$E962),'Hoja de Trabajo para listado'!$BC$151:$CB$151,0)),0)+IFERROR(INDEX('Hoja de Trabajo para listado'!$DE$153:$DG$274,MATCH($A962,'Hoja de Trabajo para listado'!$DE$153:$DE$1048576,0),MATCH((CUADRO!O$4&amp;$E962),'Hoja de Trabajo para listado'!$DE$151:$DG$151,0)),0)+IFERROR(INDEX('Hoja de Trabajo para listado'!$CD$155:$DC$1048576,MATCH($A962,'Hoja de Trabajo para listado'!$CD$155:$CD$1048576,0),MATCH((CUADRO!O$4&amp;$E962),'Hoja de Trabajo para listado'!$CD$151:$DC$151,0)),0)</f>
        <v>0</v>
      </c>
      <c r="P962" s="243">
        <f ca="1">+IFERROR(INDEX('Hoja de Trabajo para listado'!$A$155:$Z$1048576,MATCH($A962,'Hoja de Trabajo para listado'!$A$155:$A$1048576,0),MATCH((CUADRO!P$4&amp;$E962),'Hoja de Trabajo para listado'!$A$151:$Z$151,0)),0)+IFERROR(INDEX('Hoja de Trabajo para listado'!$AB$155:$BA$1048576,MATCH($A962,'Hoja de Trabajo para listado'!$AB$155:$AB$1048576,0),MATCH((CUADRO!P$4&amp;$E962),'Hoja de Trabajo para listado'!$AB$151:$BA$151,0)),0)+IFERROR(INDEX('Hoja de Trabajo para listado'!$BC$155:$CB$1048576,MATCH($A962,'Hoja de Trabajo para listado'!$BC$155:$BC$1048576,0),MATCH((CUADRO!P$4&amp;$E962),'Hoja de Trabajo para listado'!$BC$151:$CB$151,0)),0)+IFERROR(INDEX('Hoja de Trabajo para listado'!$DE$153:$DG$274,MATCH($A962,'Hoja de Trabajo para listado'!$DE$153:$DE$1048576,0),MATCH((CUADRO!P$4&amp;$E962),'Hoja de Trabajo para listado'!$DE$151:$DG$151,0)),0)+IFERROR(INDEX('Hoja de Trabajo para listado'!$CD$155:$DC$1048576,MATCH($A962,'Hoja de Trabajo para listado'!$CD$155:$CD$1048576,0),MATCH((CUADRO!P$4&amp;$E962),'Hoja de Trabajo para listado'!$CD$151:$DC$151,0)),0)</f>
        <v>0</v>
      </c>
      <c r="Q962" s="243">
        <f ca="1">+IFERROR(INDEX('Hoja de Trabajo para listado'!$A$155:$Z$1048576,MATCH($A962,'Hoja de Trabajo para listado'!$A$155:$A$1048576,0),MATCH((CUADRO!Q$4&amp;$E962),'Hoja de Trabajo para listado'!$A$151:$Z$151,0)),0)+IFERROR(INDEX('Hoja de Trabajo para listado'!$AB$155:$BA$1048576,MATCH($A962,'Hoja de Trabajo para listado'!$AB$155:$AB$1048576,0),MATCH((CUADRO!Q$4&amp;$E962),'Hoja de Trabajo para listado'!$AB$151:$BA$151,0)),0)+IFERROR(INDEX('Hoja de Trabajo para listado'!$BC$155:$CB$1048576,MATCH($A962,'Hoja de Trabajo para listado'!$BC$155:$BC$1048576,0),MATCH((CUADRO!Q$4&amp;$E962),'Hoja de Trabajo para listado'!$BC$151:$CB$151,0)),0)+IFERROR(INDEX('Hoja de Trabajo para listado'!$DE$153:$DG$274,MATCH($A962,'Hoja de Trabajo para listado'!$DE$153:$DE$1048576,0),MATCH((CUADRO!Q$4&amp;$E962),'Hoja de Trabajo para listado'!$DE$151:$DG$151,0)),0)+IFERROR(INDEX('Hoja de Trabajo para listado'!$CD$155:$DC$1048576,MATCH($A962,'Hoja de Trabajo para listado'!$CD$155:$CD$1048576,0),MATCH((CUADRO!Q$4&amp;$E962),'Hoja de Trabajo para listado'!$CD$151:$DC$151,0)),0)</f>
        <v>0</v>
      </c>
      <c r="R962" s="243">
        <f t="shared" ca="1" si="35"/>
        <v>0</v>
      </c>
      <c r="S962" s="256">
        <f ca="1">+R961+R962</f>
        <v>0</v>
      </c>
      <c r="T962" s="243">
        <f ca="1">+S962</f>
        <v>0</v>
      </c>
      <c r="U962" s="242">
        <f t="shared" si="36"/>
        <v>2</v>
      </c>
      <c r="V962" s="327" t="str">
        <f>+VLOOKUP(A962,bd_lista!$A$3:$E$592,5,FALSE)</f>
        <v>Gobiernos Autonomos Municipales</v>
      </c>
      <c r="W962" s="398"/>
      <c r="X962" s="240">
        <f>+VLOOKUP(A962,[4]Sheet1!$A$13:$D$744,4,FALSE)</f>
        <v>0</v>
      </c>
      <c r="Y962" s="240" t="e">
        <f>+VLOOKUP(X962,bd_lista!$A$3:$C$592,3,FALSE)</f>
        <v>#N/A</v>
      </c>
      <c r="Z962" s="288"/>
      <c r="AA962" s="289"/>
    </row>
    <row r="963" spans="1:27" customFormat="1" ht="15" hidden="1" customHeight="1">
      <c r="A963" s="32">
        <v>1713</v>
      </c>
      <c r="B963" s="393">
        <f>+A963</f>
        <v>1713</v>
      </c>
      <c r="C963" s="245" t="str">
        <f>+VLOOKUP(A963,bd_lista!$A$3:$C$592,3,FALSE)</f>
        <v>Gobierno Autónomo Municipal de San José</v>
      </c>
      <c r="D963" s="395" t="str">
        <f>+C963</f>
        <v>Gobierno Autónomo Municipal de San José</v>
      </c>
      <c r="E963" s="240" t="s">
        <v>1303</v>
      </c>
      <c r="F963" s="241">
        <f ca="1">+IFERROR(INDEX('Hoja de Trabajo para listado'!$A$155:$Z$1048576,MATCH($A963,'Hoja de Trabajo para listado'!$A$155:$A$1048576,0),MATCH((CUADRO!F$4&amp;$E963),'Hoja de Trabajo para listado'!$A$151:$Z$151,0)),0)+IFERROR(INDEX('Hoja de Trabajo para listado'!$AB$155:$BA$1048576,MATCH($A963,'Hoja de Trabajo para listado'!$AB$155:$AB$1048576,0),MATCH((CUADRO!F$4&amp;$E963),'Hoja de Trabajo para listado'!$AB$151:$BA$151,0)),0)+IFERROR(INDEX('Hoja de Trabajo para listado'!$BC$155:$CB$1048576,MATCH($A963,'Hoja de Trabajo para listado'!$BC$155:$BC$1048576,0),MATCH((CUADRO!F$4&amp;$E963),'Hoja de Trabajo para listado'!$BC$151:$CB$151,0)),0)+IFERROR(INDEX('Hoja de Trabajo para listado'!$DE$153:$DG$274,MATCH($A963,'Hoja de Trabajo para listado'!$DE$153:$DE$1048576,0),MATCH((CUADRO!F$4&amp;$E963),'Hoja de Trabajo para listado'!$DE$151:$DG$151,0)),0)+IFERROR(INDEX('Hoja de Trabajo para listado'!$CD$155:$DC$1048576,MATCH($A963,'Hoja de Trabajo para listado'!$CD$155:$CD$1048576,0),MATCH((CUADRO!F$4&amp;$E963),'Hoja de Trabajo para listado'!$CD$151:$DC$151,0)),0)</f>
        <v>0</v>
      </c>
      <c r="G963" s="241">
        <f ca="1">+IFERROR(INDEX('Hoja de Trabajo para listado'!$A$155:$Z$1048576,MATCH($A963,'Hoja de Trabajo para listado'!$A$155:$A$1048576,0),MATCH((CUADRO!G$4&amp;$E963),'Hoja de Trabajo para listado'!$A$151:$Z$151,0)),0)+IFERROR(INDEX('Hoja de Trabajo para listado'!$AB$155:$BA$1048576,MATCH($A963,'Hoja de Trabajo para listado'!$AB$155:$AB$1048576,0),MATCH((CUADRO!G$4&amp;$E963),'Hoja de Trabajo para listado'!$AB$151:$BA$151,0)),0)+IFERROR(INDEX('Hoja de Trabajo para listado'!$BC$155:$CB$1048576,MATCH($A963,'Hoja de Trabajo para listado'!$BC$155:$BC$1048576,0),MATCH((CUADRO!G$4&amp;$E963),'Hoja de Trabajo para listado'!$BC$151:$CB$151,0)),0)+IFERROR(INDEX('Hoja de Trabajo para listado'!$DE$153:$DG$274,MATCH($A963,'Hoja de Trabajo para listado'!$DE$153:$DE$1048576,0),MATCH((CUADRO!G$4&amp;$E963),'Hoja de Trabajo para listado'!$DE$151:$DG$151,0)),0)+IFERROR(INDEX('Hoja de Trabajo para listado'!$CD$155:$DC$1048576,MATCH($A963,'Hoja de Trabajo para listado'!$CD$155:$CD$1048576,0),MATCH((CUADRO!G$4&amp;$E963),'Hoja de Trabajo para listado'!$CD$151:$DC$151,0)),0)</f>
        <v>0</v>
      </c>
      <c r="H963" s="241">
        <f ca="1">+IFERROR(INDEX('Hoja de Trabajo para listado'!$A$155:$Z$1048576,MATCH($A963,'Hoja de Trabajo para listado'!$A$155:$A$1048576,0),MATCH((CUADRO!H$4&amp;$E963),'Hoja de Trabajo para listado'!$A$151:$Z$151,0)),0)+IFERROR(INDEX('Hoja de Trabajo para listado'!$AB$155:$BA$1048576,MATCH($A963,'Hoja de Trabajo para listado'!$AB$155:$AB$1048576,0),MATCH((CUADRO!H$4&amp;$E963),'Hoja de Trabajo para listado'!$AB$151:$BA$151,0)),0)+IFERROR(INDEX('Hoja de Trabajo para listado'!$BC$155:$CB$1048576,MATCH($A963,'Hoja de Trabajo para listado'!$BC$155:$BC$1048576,0),MATCH((CUADRO!H$4&amp;$E963),'Hoja de Trabajo para listado'!$BC$151:$CB$151,0)),0)+IFERROR(INDEX('Hoja de Trabajo para listado'!$DE$153:$DG$274,MATCH($A963,'Hoja de Trabajo para listado'!$DE$153:$DE$1048576,0),MATCH((CUADRO!H$4&amp;$E963),'Hoja de Trabajo para listado'!$DE$151:$DG$151,0)),0)+IFERROR(INDEX('Hoja de Trabajo para listado'!$CD$155:$DC$1048576,MATCH($A963,'Hoja de Trabajo para listado'!$CD$155:$CD$1048576,0),MATCH((CUADRO!H$4&amp;$E963),'Hoja de Trabajo para listado'!$CD$151:$DC$151,0)),0)</f>
        <v>0</v>
      </c>
      <c r="I963" s="241">
        <f ca="1">+IFERROR(INDEX('Hoja de Trabajo para listado'!$A$155:$Z$1048576,MATCH($A963,'Hoja de Trabajo para listado'!$A$155:$A$1048576,0),MATCH((CUADRO!I$4&amp;$E963),'Hoja de Trabajo para listado'!$A$151:$Z$151,0)),0)+IFERROR(INDEX('Hoja de Trabajo para listado'!$AB$155:$BA$1048576,MATCH($A963,'Hoja de Trabajo para listado'!$AB$155:$AB$1048576,0),MATCH((CUADRO!I$4&amp;$E963),'Hoja de Trabajo para listado'!$AB$151:$BA$151,0)),0)+IFERROR(INDEX('Hoja de Trabajo para listado'!$BC$155:$CB$1048576,MATCH($A963,'Hoja de Trabajo para listado'!$BC$155:$BC$1048576,0),MATCH((CUADRO!I$4&amp;$E963),'Hoja de Trabajo para listado'!$BC$151:$CB$151,0)),0)+IFERROR(INDEX('Hoja de Trabajo para listado'!$DE$153:$DG$274,MATCH($A963,'Hoja de Trabajo para listado'!$DE$153:$DE$1048576,0),MATCH((CUADRO!I$4&amp;$E963),'Hoja de Trabajo para listado'!$DE$151:$DG$151,0)),0)+IFERROR(INDEX('Hoja de Trabajo para listado'!$CD$155:$DC$1048576,MATCH($A963,'Hoja de Trabajo para listado'!$CD$155:$CD$1048576,0),MATCH((CUADRO!I$4&amp;$E963),'Hoja de Trabajo para listado'!$CD$151:$DC$151,0)),0)</f>
        <v>0</v>
      </c>
      <c r="J963" s="241">
        <f ca="1">+IFERROR(INDEX('Hoja de Trabajo para listado'!$A$155:$Z$1048576,MATCH($A963,'Hoja de Trabajo para listado'!$A$155:$A$1048576,0),MATCH((CUADRO!J$4&amp;$E963),'Hoja de Trabajo para listado'!$A$151:$Z$151,0)),0)+IFERROR(INDEX('Hoja de Trabajo para listado'!$AB$155:$BA$1048576,MATCH($A963,'Hoja de Trabajo para listado'!$AB$155:$AB$1048576,0),MATCH((CUADRO!J$4&amp;$E963),'Hoja de Trabajo para listado'!$AB$151:$BA$151,0)),0)+IFERROR(INDEX('Hoja de Trabajo para listado'!$BC$155:$CB$1048576,MATCH($A963,'Hoja de Trabajo para listado'!$BC$155:$BC$1048576,0),MATCH((CUADRO!J$4&amp;$E963),'Hoja de Trabajo para listado'!$BC$151:$CB$151,0)),0)+IFERROR(INDEX('Hoja de Trabajo para listado'!$DE$153:$DG$274,MATCH($A963,'Hoja de Trabajo para listado'!$DE$153:$DE$1048576,0),MATCH((CUADRO!J$4&amp;$E963),'Hoja de Trabajo para listado'!$DE$151:$DG$151,0)),0)+IFERROR(INDEX('Hoja de Trabajo para listado'!$CD$155:$DC$1048576,MATCH($A963,'Hoja de Trabajo para listado'!$CD$155:$CD$1048576,0),MATCH((CUADRO!J$4&amp;$E963),'Hoja de Trabajo para listado'!$CD$151:$DC$151,0)),0)</f>
        <v>0</v>
      </c>
      <c r="K963" s="241">
        <f ca="1">+IFERROR(INDEX('Hoja de Trabajo para listado'!$A$155:$Z$1048576,MATCH($A963,'Hoja de Trabajo para listado'!$A$155:$A$1048576,0),MATCH((CUADRO!K$4&amp;$E963),'Hoja de Trabajo para listado'!$A$151:$Z$151,0)),0)+IFERROR(INDEX('Hoja de Trabajo para listado'!$AB$155:$BA$1048576,MATCH($A963,'Hoja de Trabajo para listado'!$AB$155:$AB$1048576,0),MATCH((CUADRO!K$4&amp;$E963),'Hoja de Trabajo para listado'!$AB$151:$BA$151,0)),0)+IFERROR(INDEX('Hoja de Trabajo para listado'!$BC$155:$CB$1048576,MATCH($A963,'Hoja de Trabajo para listado'!$BC$155:$BC$1048576,0),MATCH((CUADRO!K$4&amp;$E963),'Hoja de Trabajo para listado'!$BC$151:$CB$151,0)),0)+IFERROR(INDEX('Hoja de Trabajo para listado'!$DE$153:$DG$274,MATCH($A963,'Hoja de Trabajo para listado'!$DE$153:$DE$1048576,0),MATCH((CUADRO!K$4&amp;$E963),'Hoja de Trabajo para listado'!$DE$151:$DG$151,0)),0)+IFERROR(INDEX('Hoja de Trabajo para listado'!$CD$155:$DC$1048576,MATCH($A963,'Hoja de Trabajo para listado'!$CD$155:$CD$1048576,0),MATCH((CUADRO!K$4&amp;$E963),'Hoja de Trabajo para listado'!$CD$151:$DC$151,0)),0)</f>
        <v>0</v>
      </c>
      <c r="L963" s="241">
        <f ca="1">+IFERROR(INDEX('Hoja de Trabajo para listado'!$A$155:$Z$1048576,MATCH($A963,'Hoja de Trabajo para listado'!$A$155:$A$1048576,0),MATCH((CUADRO!L$4&amp;$E963),'Hoja de Trabajo para listado'!$A$151:$Z$151,0)),0)+IFERROR(INDEX('Hoja de Trabajo para listado'!$AB$155:$BA$1048576,MATCH($A963,'Hoja de Trabajo para listado'!$AB$155:$AB$1048576,0),MATCH((CUADRO!L$4&amp;$E963),'Hoja de Trabajo para listado'!$AB$151:$BA$151,0)),0)+IFERROR(INDEX('Hoja de Trabajo para listado'!$BC$155:$CB$1048576,MATCH($A963,'Hoja de Trabajo para listado'!$BC$155:$BC$1048576,0),MATCH((CUADRO!L$4&amp;$E963),'Hoja de Trabajo para listado'!$BC$151:$CB$151,0)),0)+IFERROR(INDEX('Hoja de Trabajo para listado'!$DE$153:$DG$274,MATCH($A963,'Hoja de Trabajo para listado'!$DE$153:$DE$1048576,0),MATCH((CUADRO!L$4&amp;$E963),'Hoja de Trabajo para listado'!$DE$151:$DG$151,0)),0)+IFERROR(INDEX('Hoja de Trabajo para listado'!$CD$155:$DC$1048576,MATCH($A963,'Hoja de Trabajo para listado'!$CD$155:$CD$1048576,0),MATCH((CUADRO!L$4&amp;$E963),'Hoja de Trabajo para listado'!$CD$151:$DC$151,0)),0)</f>
        <v>0</v>
      </c>
      <c r="M963" s="241">
        <f ca="1">+IFERROR(INDEX('Hoja de Trabajo para listado'!$A$155:$Z$1048576,MATCH($A963,'Hoja de Trabajo para listado'!$A$155:$A$1048576,0),MATCH((CUADRO!M$4&amp;$E963),'Hoja de Trabajo para listado'!$A$151:$Z$151,0)),0)+IFERROR(INDEX('Hoja de Trabajo para listado'!$AB$155:$BA$1048576,MATCH($A963,'Hoja de Trabajo para listado'!$AB$155:$AB$1048576,0),MATCH((CUADRO!M$4&amp;$E963),'Hoja de Trabajo para listado'!$AB$151:$BA$151,0)),0)+IFERROR(INDEX('Hoja de Trabajo para listado'!$BC$155:$CB$1048576,MATCH($A963,'Hoja de Trabajo para listado'!$BC$155:$BC$1048576,0),MATCH((CUADRO!M$4&amp;$E963),'Hoja de Trabajo para listado'!$BC$151:$CB$151,0)),0)+IFERROR(INDEX('Hoja de Trabajo para listado'!$DE$153:$DG$274,MATCH($A963,'Hoja de Trabajo para listado'!$DE$153:$DE$1048576,0),MATCH((CUADRO!M$4&amp;$E963),'Hoja de Trabajo para listado'!$DE$151:$DG$151,0)),0)+IFERROR(INDEX('Hoja de Trabajo para listado'!$CD$155:$DC$1048576,MATCH($A963,'Hoja de Trabajo para listado'!$CD$155:$CD$1048576,0),MATCH((CUADRO!M$4&amp;$E963),'Hoja de Trabajo para listado'!$CD$151:$DC$151,0)),0)</f>
        <v>0</v>
      </c>
      <c r="N963" s="241">
        <f ca="1">+IFERROR(INDEX('Hoja de Trabajo para listado'!$A$155:$Z$1048576,MATCH($A963,'Hoja de Trabajo para listado'!$A$155:$A$1048576,0),MATCH((CUADRO!N$4&amp;$E963),'Hoja de Trabajo para listado'!$A$151:$Z$151,0)),0)+IFERROR(INDEX('Hoja de Trabajo para listado'!$AB$155:$BA$1048576,MATCH($A963,'Hoja de Trabajo para listado'!$AB$155:$AB$1048576,0),MATCH((CUADRO!N$4&amp;$E963),'Hoja de Trabajo para listado'!$AB$151:$BA$151,0)),0)+IFERROR(INDEX('Hoja de Trabajo para listado'!$BC$155:$CB$1048576,MATCH($A963,'Hoja de Trabajo para listado'!$BC$155:$BC$1048576,0),MATCH((CUADRO!N$4&amp;$E963),'Hoja de Trabajo para listado'!$BC$151:$CB$151,0)),0)+IFERROR(INDEX('Hoja de Trabajo para listado'!$DE$153:$DG$274,MATCH($A963,'Hoja de Trabajo para listado'!$DE$153:$DE$1048576,0),MATCH((CUADRO!N$4&amp;$E963),'Hoja de Trabajo para listado'!$DE$151:$DG$151,0)),0)+IFERROR(INDEX('Hoja de Trabajo para listado'!$CD$155:$DC$1048576,MATCH($A963,'Hoja de Trabajo para listado'!$CD$155:$CD$1048576,0),MATCH((CUADRO!N$4&amp;$E963),'Hoja de Trabajo para listado'!$CD$151:$DC$151,0)),0)</f>
        <v>0</v>
      </c>
      <c r="O963" s="241">
        <f ca="1">+IFERROR(INDEX('Hoja de Trabajo para listado'!$A$155:$Z$1048576,MATCH($A963,'Hoja de Trabajo para listado'!$A$155:$A$1048576,0),MATCH((CUADRO!O$4&amp;$E963),'Hoja de Trabajo para listado'!$A$151:$Z$151,0)),0)+IFERROR(INDEX('Hoja de Trabajo para listado'!$AB$155:$BA$1048576,MATCH($A963,'Hoja de Trabajo para listado'!$AB$155:$AB$1048576,0),MATCH((CUADRO!O$4&amp;$E963),'Hoja de Trabajo para listado'!$AB$151:$BA$151,0)),0)+IFERROR(INDEX('Hoja de Trabajo para listado'!$BC$155:$CB$1048576,MATCH($A963,'Hoja de Trabajo para listado'!$BC$155:$BC$1048576,0),MATCH((CUADRO!O$4&amp;$E963),'Hoja de Trabajo para listado'!$BC$151:$CB$151,0)),0)+IFERROR(INDEX('Hoja de Trabajo para listado'!$DE$153:$DG$274,MATCH($A963,'Hoja de Trabajo para listado'!$DE$153:$DE$1048576,0),MATCH((CUADRO!O$4&amp;$E963),'Hoja de Trabajo para listado'!$DE$151:$DG$151,0)),0)+IFERROR(INDEX('Hoja de Trabajo para listado'!$CD$155:$DC$1048576,MATCH($A963,'Hoja de Trabajo para listado'!$CD$155:$CD$1048576,0),MATCH((CUADRO!O$4&amp;$E963),'Hoja de Trabajo para listado'!$CD$151:$DC$151,0)),0)</f>
        <v>0</v>
      </c>
      <c r="P963" s="241">
        <f ca="1">+IFERROR(INDEX('Hoja de Trabajo para listado'!$A$155:$Z$1048576,MATCH($A963,'Hoja de Trabajo para listado'!$A$155:$A$1048576,0),MATCH((CUADRO!P$4&amp;$E963),'Hoja de Trabajo para listado'!$A$151:$Z$151,0)),0)+IFERROR(INDEX('Hoja de Trabajo para listado'!$AB$155:$BA$1048576,MATCH($A963,'Hoja de Trabajo para listado'!$AB$155:$AB$1048576,0),MATCH((CUADRO!P$4&amp;$E963),'Hoja de Trabajo para listado'!$AB$151:$BA$151,0)),0)+IFERROR(INDEX('Hoja de Trabajo para listado'!$BC$155:$CB$1048576,MATCH($A963,'Hoja de Trabajo para listado'!$BC$155:$BC$1048576,0),MATCH((CUADRO!P$4&amp;$E963),'Hoja de Trabajo para listado'!$BC$151:$CB$151,0)),0)+IFERROR(INDEX('Hoja de Trabajo para listado'!$DE$153:$DG$274,MATCH($A963,'Hoja de Trabajo para listado'!$DE$153:$DE$1048576,0),MATCH((CUADRO!P$4&amp;$E963),'Hoja de Trabajo para listado'!$DE$151:$DG$151,0)),0)+IFERROR(INDEX('Hoja de Trabajo para listado'!$CD$155:$DC$1048576,MATCH($A963,'Hoja de Trabajo para listado'!$CD$155:$CD$1048576,0),MATCH((CUADRO!P$4&amp;$E963),'Hoja de Trabajo para listado'!$CD$151:$DC$151,0)),0)</f>
        <v>0</v>
      </c>
      <c r="Q963" s="241">
        <f ca="1">+IFERROR(INDEX('Hoja de Trabajo para listado'!$A$155:$Z$1048576,MATCH($A963,'Hoja de Trabajo para listado'!$A$155:$A$1048576,0),MATCH((CUADRO!Q$4&amp;$E963),'Hoja de Trabajo para listado'!$A$151:$Z$151,0)),0)+IFERROR(INDEX('Hoja de Trabajo para listado'!$AB$155:$BA$1048576,MATCH($A963,'Hoja de Trabajo para listado'!$AB$155:$AB$1048576,0),MATCH((CUADRO!Q$4&amp;$E963),'Hoja de Trabajo para listado'!$AB$151:$BA$151,0)),0)+IFERROR(INDEX('Hoja de Trabajo para listado'!$BC$155:$CB$1048576,MATCH($A963,'Hoja de Trabajo para listado'!$BC$155:$BC$1048576,0),MATCH((CUADRO!Q$4&amp;$E963),'Hoja de Trabajo para listado'!$BC$151:$CB$151,0)),0)+IFERROR(INDEX('Hoja de Trabajo para listado'!$DE$153:$DG$274,MATCH($A963,'Hoja de Trabajo para listado'!$DE$153:$DE$1048576,0),MATCH((CUADRO!Q$4&amp;$E963),'Hoja de Trabajo para listado'!$DE$151:$DG$151,0)),0)+IFERROR(INDEX('Hoja de Trabajo para listado'!$CD$155:$DC$1048576,MATCH($A963,'Hoja de Trabajo para listado'!$CD$155:$CD$1048576,0),MATCH((CUADRO!Q$4&amp;$E963),'Hoja de Trabajo para listado'!$CD$151:$DC$151,0)),0)</f>
        <v>0</v>
      </c>
      <c r="R963" s="241">
        <f t="shared" ca="1" si="35"/>
        <v>0</v>
      </c>
      <c r="S963" s="247"/>
      <c r="T963" s="241">
        <f ca="1">+T964</f>
        <v>0</v>
      </c>
      <c r="U963" s="240">
        <f t="shared" si="36"/>
        <v>1</v>
      </c>
      <c r="V963" s="327" t="str">
        <f>+VLOOKUP(A963,bd_lista!$A$3:$E$592,5,FALSE)</f>
        <v>Gobiernos Autonomos Municipales</v>
      </c>
      <c r="W963" s="397" t="str">
        <f>+V963</f>
        <v>Gobiernos Autonomos Municipales</v>
      </c>
      <c r="X963" s="240">
        <f>+VLOOKUP(A963,[4]Sheet1!$A$13:$D$744,4,FALSE)</f>
        <v>0</v>
      </c>
      <c r="Y963" s="240" t="e">
        <f>+VLOOKUP(X963,bd_lista!$A$3:$C$592,3,FALSE)</f>
        <v>#N/A</v>
      </c>
      <c r="Z963" s="290">
        <f>+X963</f>
        <v>0</v>
      </c>
      <c r="AA963" s="291" t="e">
        <f>+Y963</f>
        <v>#N/A</v>
      </c>
    </row>
    <row r="964" spans="1:27" customFormat="1" ht="15" hidden="1" customHeight="1">
      <c r="A964" s="32">
        <v>1713</v>
      </c>
      <c r="B964" s="394"/>
      <c r="C964" s="245" t="str">
        <f>+VLOOKUP(A964,bd_lista!$A$3:$C$592,3,FALSE)</f>
        <v>Gobierno Autónomo Municipal de San José</v>
      </c>
      <c r="D964" s="396"/>
      <c r="E964" s="242" t="s">
        <v>1304</v>
      </c>
      <c r="F964" s="243">
        <f ca="1">+IFERROR(INDEX('Hoja de Trabajo para listado'!$A$155:$Z$1048576,MATCH($A964,'Hoja de Trabajo para listado'!$A$155:$A$1048576,0),MATCH((CUADRO!F$4&amp;$E964),'Hoja de Trabajo para listado'!$A$151:$Z$151,0)),0)+IFERROR(INDEX('Hoja de Trabajo para listado'!$AB$155:$BA$1048576,MATCH($A964,'Hoja de Trabajo para listado'!$AB$155:$AB$1048576,0),MATCH((CUADRO!F$4&amp;$E964),'Hoja de Trabajo para listado'!$AB$151:$BA$151,0)),0)+IFERROR(INDEX('Hoja de Trabajo para listado'!$BC$155:$CB$1048576,MATCH($A964,'Hoja de Trabajo para listado'!$BC$155:$BC$1048576,0),MATCH((CUADRO!F$4&amp;$E964),'Hoja de Trabajo para listado'!$BC$151:$CB$151,0)),0)+IFERROR(INDEX('Hoja de Trabajo para listado'!$DE$153:$DG$274,MATCH($A964,'Hoja de Trabajo para listado'!$DE$153:$DE$1048576,0),MATCH((CUADRO!F$4&amp;$E964),'Hoja de Trabajo para listado'!$DE$151:$DG$151,0)),0)+IFERROR(INDEX('Hoja de Trabajo para listado'!$CD$155:$DC$1048576,MATCH($A964,'Hoja de Trabajo para listado'!$CD$155:$CD$1048576,0),MATCH((CUADRO!F$4&amp;$E964),'Hoja de Trabajo para listado'!$CD$151:$DC$151,0)),0)</f>
        <v>0</v>
      </c>
      <c r="G964" s="243">
        <f ca="1">+IFERROR(INDEX('Hoja de Trabajo para listado'!$A$155:$Z$1048576,MATCH($A964,'Hoja de Trabajo para listado'!$A$155:$A$1048576,0),MATCH((CUADRO!G$4&amp;$E964),'Hoja de Trabajo para listado'!$A$151:$Z$151,0)),0)+IFERROR(INDEX('Hoja de Trabajo para listado'!$AB$155:$BA$1048576,MATCH($A964,'Hoja de Trabajo para listado'!$AB$155:$AB$1048576,0),MATCH((CUADRO!G$4&amp;$E964),'Hoja de Trabajo para listado'!$AB$151:$BA$151,0)),0)+IFERROR(INDEX('Hoja de Trabajo para listado'!$BC$155:$CB$1048576,MATCH($A964,'Hoja de Trabajo para listado'!$BC$155:$BC$1048576,0),MATCH((CUADRO!G$4&amp;$E964),'Hoja de Trabajo para listado'!$BC$151:$CB$151,0)),0)+IFERROR(INDEX('Hoja de Trabajo para listado'!$DE$153:$DG$274,MATCH($A964,'Hoja de Trabajo para listado'!$DE$153:$DE$1048576,0),MATCH((CUADRO!G$4&amp;$E964),'Hoja de Trabajo para listado'!$DE$151:$DG$151,0)),0)+IFERROR(INDEX('Hoja de Trabajo para listado'!$CD$155:$DC$1048576,MATCH($A964,'Hoja de Trabajo para listado'!$CD$155:$CD$1048576,0),MATCH((CUADRO!G$4&amp;$E964),'Hoja de Trabajo para listado'!$CD$151:$DC$151,0)),0)</f>
        <v>0</v>
      </c>
      <c r="H964" s="243">
        <f ca="1">+IFERROR(INDEX('Hoja de Trabajo para listado'!$A$155:$Z$1048576,MATCH($A964,'Hoja de Trabajo para listado'!$A$155:$A$1048576,0),MATCH((CUADRO!H$4&amp;$E964),'Hoja de Trabajo para listado'!$A$151:$Z$151,0)),0)+IFERROR(INDEX('Hoja de Trabajo para listado'!$AB$155:$BA$1048576,MATCH($A964,'Hoja de Trabajo para listado'!$AB$155:$AB$1048576,0),MATCH((CUADRO!H$4&amp;$E964),'Hoja de Trabajo para listado'!$AB$151:$BA$151,0)),0)+IFERROR(INDEX('Hoja de Trabajo para listado'!$BC$155:$CB$1048576,MATCH($A964,'Hoja de Trabajo para listado'!$BC$155:$BC$1048576,0),MATCH((CUADRO!H$4&amp;$E964),'Hoja de Trabajo para listado'!$BC$151:$CB$151,0)),0)+IFERROR(INDEX('Hoja de Trabajo para listado'!$DE$153:$DG$274,MATCH($A964,'Hoja de Trabajo para listado'!$DE$153:$DE$1048576,0),MATCH((CUADRO!H$4&amp;$E964),'Hoja de Trabajo para listado'!$DE$151:$DG$151,0)),0)+IFERROR(INDEX('Hoja de Trabajo para listado'!$CD$155:$DC$1048576,MATCH($A964,'Hoja de Trabajo para listado'!$CD$155:$CD$1048576,0),MATCH((CUADRO!H$4&amp;$E964),'Hoja de Trabajo para listado'!$CD$151:$DC$151,0)),0)</f>
        <v>0</v>
      </c>
      <c r="I964" s="243">
        <f ca="1">+IFERROR(INDEX('Hoja de Trabajo para listado'!$A$155:$Z$1048576,MATCH($A964,'Hoja de Trabajo para listado'!$A$155:$A$1048576,0),MATCH((CUADRO!I$4&amp;$E964),'Hoja de Trabajo para listado'!$A$151:$Z$151,0)),0)+IFERROR(INDEX('Hoja de Trabajo para listado'!$AB$155:$BA$1048576,MATCH($A964,'Hoja de Trabajo para listado'!$AB$155:$AB$1048576,0),MATCH((CUADRO!I$4&amp;$E964),'Hoja de Trabajo para listado'!$AB$151:$BA$151,0)),0)+IFERROR(INDEX('Hoja de Trabajo para listado'!$BC$155:$CB$1048576,MATCH($A964,'Hoja de Trabajo para listado'!$BC$155:$BC$1048576,0),MATCH((CUADRO!I$4&amp;$E964),'Hoja de Trabajo para listado'!$BC$151:$CB$151,0)),0)+IFERROR(INDEX('Hoja de Trabajo para listado'!$DE$153:$DG$274,MATCH($A964,'Hoja de Trabajo para listado'!$DE$153:$DE$1048576,0),MATCH((CUADRO!I$4&amp;$E964),'Hoja de Trabajo para listado'!$DE$151:$DG$151,0)),0)+IFERROR(INDEX('Hoja de Trabajo para listado'!$CD$155:$DC$1048576,MATCH($A964,'Hoja de Trabajo para listado'!$CD$155:$CD$1048576,0),MATCH((CUADRO!I$4&amp;$E964),'Hoja de Trabajo para listado'!$CD$151:$DC$151,0)),0)</f>
        <v>0</v>
      </c>
      <c r="J964" s="243">
        <f ca="1">+IFERROR(INDEX('Hoja de Trabajo para listado'!$A$155:$Z$1048576,MATCH($A964,'Hoja de Trabajo para listado'!$A$155:$A$1048576,0),MATCH((CUADRO!J$4&amp;$E964),'Hoja de Trabajo para listado'!$A$151:$Z$151,0)),0)+IFERROR(INDEX('Hoja de Trabajo para listado'!$AB$155:$BA$1048576,MATCH($A964,'Hoja de Trabajo para listado'!$AB$155:$AB$1048576,0),MATCH((CUADRO!J$4&amp;$E964),'Hoja de Trabajo para listado'!$AB$151:$BA$151,0)),0)+IFERROR(INDEX('Hoja de Trabajo para listado'!$BC$155:$CB$1048576,MATCH($A964,'Hoja de Trabajo para listado'!$BC$155:$BC$1048576,0),MATCH((CUADRO!J$4&amp;$E964),'Hoja de Trabajo para listado'!$BC$151:$CB$151,0)),0)+IFERROR(INDEX('Hoja de Trabajo para listado'!$DE$153:$DG$274,MATCH($A964,'Hoja de Trabajo para listado'!$DE$153:$DE$1048576,0),MATCH((CUADRO!J$4&amp;$E964),'Hoja de Trabajo para listado'!$DE$151:$DG$151,0)),0)+IFERROR(INDEX('Hoja de Trabajo para listado'!$CD$155:$DC$1048576,MATCH($A964,'Hoja de Trabajo para listado'!$CD$155:$CD$1048576,0),MATCH((CUADRO!J$4&amp;$E964),'Hoja de Trabajo para listado'!$CD$151:$DC$151,0)),0)</f>
        <v>0</v>
      </c>
      <c r="K964" s="243">
        <f ca="1">+IFERROR(INDEX('Hoja de Trabajo para listado'!$A$155:$Z$1048576,MATCH($A964,'Hoja de Trabajo para listado'!$A$155:$A$1048576,0),MATCH((CUADRO!K$4&amp;$E964),'Hoja de Trabajo para listado'!$A$151:$Z$151,0)),0)+IFERROR(INDEX('Hoja de Trabajo para listado'!$AB$155:$BA$1048576,MATCH($A964,'Hoja de Trabajo para listado'!$AB$155:$AB$1048576,0),MATCH((CUADRO!K$4&amp;$E964),'Hoja de Trabajo para listado'!$AB$151:$BA$151,0)),0)+IFERROR(INDEX('Hoja de Trabajo para listado'!$BC$155:$CB$1048576,MATCH($A964,'Hoja de Trabajo para listado'!$BC$155:$BC$1048576,0),MATCH((CUADRO!K$4&amp;$E964),'Hoja de Trabajo para listado'!$BC$151:$CB$151,0)),0)+IFERROR(INDEX('Hoja de Trabajo para listado'!$DE$153:$DG$274,MATCH($A964,'Hoja de Trabajo para listado'!$DE$153:$DE$1048576,0),MATCH((CUADRO!K$4&amp;$E964),'Hoja de Trabajo para listado'!$DE$151:$DG$151,0)),0)+IFERROR(INDEX('Hoja de Trabajo para listado'!$CD$155:$DC$1048576,MATCH($A964,'Hoja de Trabajo para listado'!$CD$155:$CD$1048576,0),MATCH((CUADRO!K$4&amp;$E964),'Hoja de Trabajo para listado'!$CD$151:$DC$151,0)),0)</f>
        <v>0</v>
      </c>
      <c r="L964" s="243">
        <f ca="1">+IFERROR(INDEX('Hoja de Trabajo para listado'!$A$155:$Z$1048576,MATCH($A964,'Hoja de Trabajo para listado'!$A$155:$A$1048576,0),MATCH((CUADRO!L$4&amp;$E964),'Hoja de Trabajo para listado'!$A$151:$Z$151,0)),0)+IFERROR(INDEX('Hoja de Trabajo para listado'!$AB$155:$BA$1048576,MATCH($A964,'Hoja de Trabajo para listado'!$AB$155:$AB$1048576,0),MATCH((CUADRO!L$4&amp;$E964),'Hoja de Trabajo para listado'!$AB$151:$BA$151,0)),0)+IFERROR(INDEX('Hoja de Trabajo para listado'!$BC$155:$CB$1048576,MATCH($A964,'Hoja de Trabajo para listado'!$BC$155:$BC$1048576,0),MATCH((CUADRO!L$4&amp;$E964),'Hoja de Trabajo para listado'!$BC$151:$CB$151,0)),0)+IFERROR(INDEX('Hoja de Trabajo para listado'!$DE$153:$DG$274,MATCH($A964,'Hoja de Trabajo para listado'!$DE$153:$DE$1048576,0),MATCH((CUADRO!L$4&amp;$E964),'Hoja de Trabajo para listado'!$DE$151:$DG$151,0)),0)+IFERROR(INDEX('Hoja de Trabajo para listado'!$CD$155:$DC$1048576,MATCH($A964,'Hoja de Trabajo para listado'!$CD$155:$CD$1048576,0),MATCH((CUADRO!L$4&amp;$E964),'Hoja de Trabajo para listado'!$CD$151:$DC$151,0)),0)</f>
        <v>0</v>
      </c>
      <c r="M964" s="243">
        <f ca="1">+IFERROR(INDEX('Hoja de Trabajo para listado'!$A$155:$Z$1048576,MATCH($A964,'Hoja de Trabajo para listado'!$A$155:$A$1048576,0),MATCH((CUADRO!M$4&amp;$E964),'Hoja de Trabajo para listado'!$A$151:$Z$151,0)),0)+IFERROR(INDEX('Hoja de Trabajo para listado'!$AB$155:$BA$1048576,MATCH($A964,'Hoja de Trabajo para listado'!$AB$155:$AB$1048576,0),MATCH((CUADRO!M$4&amp;$E964),'Hoja de Trabajo para listado'!$AB$151:$BA$151,0)),0)+IFERROR(INDEX('Hoja de Trabajo para listado'!$BC$155:$CB$1048576,MATCH($A964,'Hoja de Trabajo para listado'!$BC$155:$BC$1048576,0),MATCH((CUADRO!M$4&amp;$E964),'Hoja de Trabajo para listado'!$BC$151:$CB$151,0)),0)+IFERROR(INDEX('Hoja de Trabajo para listado'!$DE$153:$DG$274,MATCH($A964,'Hoja de Trabajo para listado'!$DE$153:$DE$1048576,0),MATCH((CUADRO!M$4&amp;$E964),'Hoja de Trabajo para listado'!$DE$151:$DG$151,0)),0)+IFERROR(INDEX('Hoja de Trabajo para listado'!$CD$155:$DC$1048576,MATCH($A964,'Hoja de Trabajo para listado'!$CD$155:$CD$1048576,0),MATCH((CUADRO!M$4&amp;$E964),'Hoja de Trabajo para listado'!$CD$151:$DC$151,0)),0)</f>
        <v>0</v>
      </c>
      <c r="N964" s="243">
        <f ca="1">+IFERROR(INDEX('Hoja de Trabajo para listado'!$A$155:$Z$1048576,MATCH($A964,'Hoja de Trabajo para listado'!$A$155:$A$1048576,0),MATCH((CUADRO!N$4&amp;$E964),'Hoja de Trabajo para listado'!$A$151:$Z$151,0)),0)+IFERROR(INDEX('Hoja de Trabajo para listado'!$AB$155:$BA$1048576,MATCH($A964,'Hoja de Trabajo para listado'!$AB$155:$AB$1048576,0),MATCH((CUADRO!N$4&amp;$E964),'Hoja de Trabajo para listado'!$AB$151:$BA$151,0)),0)+IFERROR(INDEX('Hoja de Trabajo para listado'!$BC$155:$CB$1048576,MATCH($A964,'Hoja de Trabajo para listado'!$BC$155:$BC$1048576,0),MATCH((CUADRO!N$4&amp;$E964),'Hoja de Trabajo para listado'!$BC$151:$CB$151,0)),0)+IFERROR(INDEX('Hoja de Trabajo para listado'!$DE$153:$DG$274,MATCH($A964,'Hoja de Trabajo para listado'!$DE$153:$DE$1048576,0),MATCH((CUADRO!N$4&amp;$E964),'Hoja de Trabajo para listado'!$DE$151:$DG$151,0)),0)+IFERROR(INDEX('Hoja de Trabajo para listado'!$CD$155:$DC$1048576,MATCH($A964,'Hoja de Trabajo para listado'!$CD$155:$CD$1048576,0),MATCH((CUADRO!N$4&amp;$E964),'Hoja de Trabajo para listado'!$CD$151:$DC$151,0)),0)</f>
        <v>0</v>
      </c>
      <c r="O964" s="243">
        <f ca="1">+IFERROR(INDEX('Hoja de Trabajo para listado'!$A$155:$Z$1048576,MATCH($A964,'Hoja de Trabajo para listado'!$A$155:$A$1048576,0),MATCH((CUADRO!O$4&amp;$E964),'Hoja de Trabajo para listado'!$A$151:$Z$151,0)),0)+IFERROR(INDEX('Hoja de Trabajo para listado'!$AB$155:$BA$1048576,MATCH($A964,'Hoja de Trabajo para listado'!$AB$155:$AB$1048576,0),MATCH((CUADRO!O$4&amp;$E964),'Hoja de Trabajo para listado'!$AB$151:$BA$151,0)),0)+IFERROR(INDEX('Hoja de Trabajo para listado'!$BC$155:$CB$1048576,MATCH($A964,'Hoja de Trabajo para listado'!$BC$155:$BC$1048576,0),MATCH((CUADRO!O$4&amp;$E964),'Hoja de Trabajo para listado'!$BC$151:$CB$151,0)),0)+IFERROR(INDEX('Hoja de Trabajo para listado'!$DE$153:$DG$274,MATCH($A964,'Hoja de Trabajo para listado'!$DE$153:$DE$1048576,0),MATCH((CUADRO!O$4&amp;$E964),'Hoja de Trabajo para listado'!$DE$151:$DG$151,0)),0)+IFERROR(INDEX('Hoja de Trabajo para listado'!$CD$155:$DC$1048576,MATCH($A964,'Hoja de Trabajo para listado'!$CD$155:$CD$1048576,0),MATCH((CUADRO!O$4&amp;$E964),'Hoja de Trabajo para listado'!$CD$151:$DC$151,0)),0)</f>
        <v>0</v>
      </c>
      <c r="P964" s="243">
        <f ca="1">+IFERROR(INDEX('Hoja de Trabajo para listado'!$A$155:$Z$1048576,MATCH($A964,'Hoja de Trabajo para listado'!$A$155:$A$1048576,0),MATCH((CUADRO!P$4&amp;$E964),'Hoja de Trabajo para listado'!$A$151:$Z$151,0)),0)+IFERROR(INDEX('Hoja de Trabajo para listado'!$AB$155:$BA$1048576,MATCH($A964,'Hoja de Trabajo para listado'!$AB$155:$AB$1048576,0),MATCH((CUADRO!P$4&amp;$E964),'Hoja de Trabajo para listado'!$AB$151:$BA$151,0)),0)+IFERROR(INDEX('Hoja de Trabajo para listado'!$BC$155:$CB$1048576,MATCH($A964,'Hoja de Trabajo para listado'!$BC$155:$BC$1048576,0),MATCH((CUADRO!P$4&amp;$E964),'Hoja de Trabajo para listado'!$BC$151:$CB$151,0)),0)+IFERROR(INDEX('Hoja de Trabajo para listado'!$DE$153:$DG$274,MATCH($A964,'Hoja de Trabajo para listado'!$DE$153:$DE$1048576,0),MATCH((CUADRO!P$4&amp;$E964),'Hoja de Trabajo para listado'!$DE$151:$DG$151,0)),0)+IFERROR(INDEX('Hoja de Trabajo para listado'!$CD$155:$DC$1048576,MATCH($A964,'Hoja de Trabajo para listado'!$CD$155:$CD$1048576,0),MATCH((CUADRO!P$4&amp;$E964),'Hoja de Trabajo para listado'!$CD$151:$DC$151,0)),0)</f>
        <v>0</v>
      </c>
      <c r="Q964" s="243">
        <f ca="1">+IFERROR(INDEX('Hoja de Trabajo para listado'!$A$155:$Z$1048576,MATCH($A964,'Hoja de Trabajo para listado'!$A$155:$A$1048576,0),MATCH((CUADRO!Q$4&amp;$E964),'Hoja de Trabajo para listado'!$A$151:$Z$151,0)),0)+IFERROR(INDEX('Hoja de Trabajo para listado'!$AB$155:$BA$1048576,MATCH($A964,'Hoja de Trabajo para listado'!$AB$155:$AB$1048576,0),MATCH((CUADRO!Q$4&amp;$E964),'Hoja de Trabajo para listado'!$AB$151:$BA$151,0)),0)+IFERROR(INDEX('Hoja de Trabajo para listado'!$BC$155:$CB$1048576,MATCH($A964,'Hoja de Trabajo para listado'!$BC$155:$BC$1048576,0),MATCH((CUADRO!Q$4&amp;$E964),'Hoja de Trabajo para listado'!$BC$151:$CB$151,0)),0)+IFERROR(INDEX('Hoja de Trabajo para listado'!$DE$153:$DG$274,MATCH($A964,'Hoja de Trabajo para listado'!$DE$153:$DE$1048576,0),MATCH((CUADRO!Q$4&amp;$E964),'Hoja de Trabajo para listado'!$DE$151:$DG$151,0)),0)+IFERROR(INDEX('Hoja de Trabajo para listado'!$CD$155:$DC$1048576,MATCH($A964,'Hoja de Trabajo para listado'!$CD$155:$CD$1048576,0),MATCH((CUADRO!Q$4&amp;$E964),'Hoja de Trabajo para listado'!$CD$151:$DC$151,0)),0)</f>
        <v>0</v>
      </c>
      <c r="R964" s="243">
        <f t="shared" ca="1" si="35"/>
        <v>0</v>
      </c>
      <c r="S964" s="256">
        <f ca="1">+R963+R964</f>
        <v>0</v>
      </c>
      <c r="T964" s="243">
        <f ca="1">+S964</f>
        <v>0</v>
      </c>
      <c r="U964" s="242">
        <f t="shared" si="36"/>
        <v>2</v>
      </c>
      <c r="V964" s="327" t="str">
        <f>+VLOOKUP(A964,bd_lista!$A$3:$E$592,5,FALSE)</f>
        <v>Gobiernos Autonomos Municipales</v>
      </c>
      <c r="W964" s="398"/>
      <c r="X964" s="240">
        <f>+VLOOKUP(A964,[4]Sheet1!$A$13:$D$744,4,FALSE)</f>
        <v>0</v>
      </c>
      <c r="Y964" s="240" t="e">
        <f>+VLOOKUP(X964,bd_lista!$A$3:$C$592,3,FALSE)</f>
        <v>#N/A</v>
      </c>
      <c r="Z964" s="288"/>
      <c r="AA964" s="289"/>
    </row>
    <row r="965" spans="1:27" customFormat="1" ht="15" hidden="1" customHeight="1">
      <c r="A965" s="32">
        <v>1714</v>
      </c>
      <c r="B965" s="393">
        <f>+A965</f>
        <v>1714</v>
      </c>
      <c r="C965" s="245" t="str">
        <f>+VLOOKUP(A965,bd_lista!$A$3:$C$592,3,FALSE)</f>
        <v>Gobierno Autónomo Municipal de Pailón</v>
      </c>
      <c r="D965" s="395" t="str">
        <f>+C965</f>
        <v>Gobierno Autónomo Municipal de Pailón</v>
      </c>
      <c r="E965" s="240" t="s">
        <v>1303</v>
      </c>
      <c r="F965" s="241">
        <f ca="1">+IFERROR(INDEX('Hoja de Trabajo para listado'!$A$155:$Z$1048576,MATCH($A965,'Hoja de Trabajo para listado'!$A$155:$A$1048576,0),MATCH((CUADRO!F$4&amp;$E965),'Hoja de Trabajo para listado'!$A$151:$Z$151,0)),0)+IFERROR(INDEX('Hoja de Trabajo para listado'!$AB$155:$BA$1048576,MATCH($A965,'Hoja de Trabajo para listado'!$AB$155:$AB$1048576,0),MATCH((CUADRO!F$4&amp;$E965),'Hoja de Trabajo para listado'!$AB$151:$BA$151,0)),0)+IFERROR(INDEX('Hoja de Trabajo para listado'!$BC$155:$CB$1048576,MATCH($A965,'Hoja de Trabajo para listado'!$BC$155:$BC$1048576,0),MATCH((CUADRO!F$4&amp;$E965),'Hoja de Trabajo para listado'!$BC$151:$CB$151,0)),0)+IFERROR(INDEX('Hoja de Trabajo para listado'!$DE$153:$DG$274,MATCH($A965,'Hoja de Trabajo para listado'!$DE$153:$DE$1048576,0),MATCH((CUADRO!F$4&amp;$E965),'Hoja de Trabajo para listado'!$DE$151:$DG$151,0)),0)+IFERROR(INDEX('Hoja de Trabajo para listado'!$CD$155:$DC$1048576,MATCH($A965,'Hoja de Trabajo para listado'!$CD$155:$CD$1048576,0),MATCH((CUADRO!F$4&amp;$E965),'Hoja de Trabajo para listado'!$CD$151:$DC$151,0)),0)</f>
        <v>0</v>
      </c>
      <c r="G965" s="241">
        <f ca="1">+IFERROR(INDEX('Hoja de Trabajo para listado'!$A$155:$Z$1048576,MATCH($A965,'Hoja de Trabajo para listado'!$A$155:$A$1048576,0),MATCH((CUADRO!G$4&amp;$E965),'Hoja de Trabajo para listado'!$A$151:$Z$151,0)),0)+IFERROR(INDEX('Hoja de Trabajo para listado'!$AB$155:$BA$1048576,MATCH($A965,'Hoja de Trabajo para listado'!$AB$155:$AB$1048576,0),MATCH((CUADRO!G$4&amp;$E965),'Hoja de Trabajo para listado'!$AB$151:$BA$151,0)),0)+IFERROR(INDEX('Hoja de Trabajo para listado'!$BC$155:$CB$1048576,MATCH($A965,'Hoja de Trabajo para listado'!$BC$155:$BC$1048576,0),MATCH((CUADRO!G$4&amp;$E965),'Hoja de Trabajo para listado'!$BC$151:$CB$151,0)),0)+IFERROR(INDEX('Hoja de Trabajo para listado'!$DE$153:$DG$274,MATCH($A965,'Hoja de Trabajo para listado'!$DE$153:$DE$1048576,0),MATCH((CUADRO!G$4&amp;$E965),'Hoja de Trabajo para listado'!$DE$151:$DG$151,0)),0)+IFERROR(INDEX('Hoja de Trabajo para listado'!$CD$155:$DC$1048576,MATCH($A965,'Hoja de Trabajo para listado'!$CD$155:$CD$1048576,0),MATCH((CUADRO!G$4&amp;$E965),'Hoja de Trabajo para listado'!$CD$151:$DC$151,0)),0)</f>
        <v>0</v>
      </c>
      <c r="H965" s="241">
        <f ca="1">+IFERROR(INDEX('Hoja de Trabajo para listado'!$A$155:$Z$1048576,MATCH($A965,'Hoja de Trabajo para listado'!$A$155:$A$1048576,0),MATCH((CUADRO!H$4&amp;$E965),'Hoja de Trabajo para listado'!$A$151:$Z$151,0)),0)+IFERROR(INDEX('Hoja de Trabajo para listado'!$AB$155:$BA$1048576,MATCH($A965,'Hoja de Trabajo para listado'!$AB$155:$AB$1048576,0),MATCH((CUADRO!H$4&amp;$E965),'Hoja de Trabajo para listado'!$AB$151:$BA$151,0)),0)+IFERROR(INDEX('Hoja de Trabajo para listado'!$BC$155:$CB$1048576,MATCH($A965,'Hoja de Trabajo para listado'!$BC$155:$BC$1048576,0),MATCH((CUADRO!H$4&amp;$E965),'Hoja de Trabajo para listado'!$BC$151:$CB$151,0)),0)+IFERROR(INDEX('Hoja de Trabajo para listado'!$DE$153:$DG$274,MATCH($A965,'Hoja de Trabajo para listado'!$DE$153:$DE$1048576,0),MATCH((CUADRO!H$4&amp;$E965),'Hoja de Trabajo para listado'!$DE$151:$DG$151,0)),0)+IFERROR(INDEX('Hoja de Trabajo para listado'!$CD$155:$DC$1048576,MATCH($A965,'Hoja de Trabajo para listado'!$CD$155:$CD$1048576,0),MATCH((CUADRO!H$4&amp;$E965),'Hoja de Trabajo para listado'!$CD$151:$DC$151,0)),0)</f>
        <v>0</v>
      </c>
      <c r="I965" s="241">
        <f ca="1">+IFERROR(INDEX('Hoja de Trabajo para listado'!$A$155:$Z$1048576,MATCH($A965,'Hoja de Trabajo para listado'!$A$155:$A$1048576,0),MATCH((CUADRO!I$4&amp;$E965),'Hoja de Trabajo para listado'!$A$151:$Z$151,0)),0)+IFERROR(INDEX('Hoja de Trabajo para listado'!$AB$155:$BA$1048576,MATCH($A965,'Hoja de Trabajo para listado'!$AB$155:$AB$1048576,0),MATCH((CUADRO!I$4&amp;$E965),'Hoja de Trabajo para listado'!$AB$151:$BA$151,0)),0)+IFERROR(INDEX('Hoja de Trabajo para listado'!$BC$155:$CB$1048576,MATCH($A965,'Hoja de Trabajo para listado'!$BC$155:$BC$1048576,0),MATCH((CUADRO!I$4&amp;$E965),'Hoja de Trabajo para listado'!$BC$151:$CB$151,0)),0)+IFERROR(INDEX('Hoja de Trabajo para listado'!$DE$153:$DG$274,MATCH($A965,'Hoja de Trabajo para listado'!$DE$153:$DE$1048576,0),MATCH((CUADRO!I$4&amp;$E965),'Hoja de Trabajo para listado'!$DE$151:$DG$151,0)),0)+IFERROR(INDEX('Hoja de Trabajo para listado'!$CD$155:$DC$1048576,MATCH($A965,'Hoja de Trabajo para listado'!$CD$155:$CD$1048576,0),MATCH((CUADRO!I$4&amp;$E965),'Hoja de Trabajo para listado'!$CD$151:$DC$151,0)),0)</f>
        <v>0</v>
      </c>
      <c r="J965" s="241">
        <f ca="1">+IFERROR(INDEX('Hoja de Trabajo para listado'!$A$155:$Z$1048576,MATCH($A965,'Hoja de Trabajo para listado'!$A$155:$A$1048576,0),MATCH((CUADRO!J$4&amp;$E965),'Hoja de Trabajo para listado'!$A$151:$Z$151,0)),0)+IFERROR(INDEX('Hoja de Trabajo para listado'!$AB$155:$BA$1048576,MATCH($A965,'Hoja de Trabajo para listado'!$AB$155:$AB$1048576,0),MATCH((CUADRO!J$4&amp;$E965),'Hoja de Trabajo para listado'!$AB$151:$BA$151,0)),0)+IFERROR(INDEX('Hoja de Trabajo para listado'!$BC$155:$CB$1048576,MATCH($A965,'Hoja de Trabajo para listado'!$BC$155:$BC$1048576,0),MATCH((CUADRO!J$4&amp;$E965),'Hoja de Trabajo para listado'!$BC$151:$CB$151,0)),0)+IFERROR(INDEX('Hoja de Trabajo para listado'!$DE$153:$DG$274,MATCH($A965,'Hoja de Trabajo para listado'!$DE$153:$DE$1048576,0),MATCH((CUADRO!J$4&amp;$E965),'Hoja de Trabajo para listado'!$DE$151:$DG$151,0)),0)+IFERROR(INDEX('Hoja de Trabajo para listado'!$CD$155:$DC$1048576,MATCH($A965,'Hoja de Trabajo para listado'!$CD$155:$CD$1048576,0),MATCH((CUADRO!J$4&amp;$E965),'Hoja de Trabajo para listado'!$CD$151:$DC$151,0)),0)</f>
        <v>0</v>
      </c>
      <c r="K965" s="241">
        <f ca="1">+IFERROR(INDEX('Hoja de Trabajo para listado'!$A$155:$Z$1048576,MATCH($A965,'Hoja de Trabajo para listado'!$A$155:$A$1048576,0),MATCH((CUADRO!K$4&amp;$E965),'Hoja de Trabajo para listado'!$A$151:$Z$151,0)),0)+IFERROR(INDEX('Hoja de Trabajo para listado'!$AB$155:$BA$1048576,MATCH($A965,'Hoja de Trabajo para listado'!$AB$155:$AB$1048576,0),MATCH((CUADRO!K$4&amp;$E965),'Hoja de Trabajo para listado'!$AB$151:$BA$151,0)),0)+IFERROR(INDEX('Hoja de Trabajo para listado'!$BC$155:$CB$1048576,MATCH($A965,'Hoja de Trabajo para listado'!$BC$155:$BC$1048576,0),MATCH((CUADRO!K$4&amp;$E965),'Hoja de Trabajo para listado'!$BC$151:$CB$151,0)),0)+IFERROR(INDEX('Hoja de Trabajo para listado'!$DE$153:$DG$274,MATCH($A965,'Hoja de Trabajo para listado'!$DE$153:$DE$1048576,0),MATCH((CUADRO!K$4&amp;$E965),'Hoja de Trabajo para listado'!$DE$151:$DG$151,0)),0)+IFERROR(INDEX('Hoja de Trabajo para listado'!$CD$155:$DC$1048576,MATCH($A965,'Hoja de Trabajo para listado'!$CD$155:$CD$1048576,0),MATCH((CUADRO!K$4&amp;$E965),'Hoja de Trabajo para listado'!$CD$151:$DC$151,0)),0)</f>
        <v>0</v>
      </c>
      <c r="L965" s="241">
        <f ca="1">+IFERROR(INDEX('Hoja de Trabajo para listado'!$A$155:$Z$1048576,MATCH($A965,'Hoja de Trabajo para listado'!$A$155:$A$1048576,0),MATCH((CUADRO!L$4&amp;$E965),'Hoja de Trabajo para listado'!$A$151:$Z$151,0)),0)+IFERROR(INDEX('Hoja de Trabajo para listado'!$AB$155:$BA$1048576,MATCH($A965,'Hoja de Trabajo para listado'!$AB$155:$AB$1048576,0),MATCH((CUADRO!L$4&amp;$E965),'Hoja de Trabajo para listado'!$AB$151:$BA$151,0)),0)+IFERROR(INDEX('Hoja de Trabajo para listado'!$BC$155:$CB$1048576,MATCH($A965,'Hoja de Trabajo para listado'!$BC$155:$BC$1048576,0),MATCH((CUADRO!L$4&amp;$E965),'Hoja de Trabajo para listado'!$BC$151:$CB$151,0)),0)+IFERROR(INDEX('Hoja de Trabajo para listado'!$DE$153:$DG$274,MATCH($A965,'Hoja de Trabajo para listado'!$DE$153:$DE$1048576,0),MATCH((CUADRO!L$4&amp;$E965),'Hoja de Trabajo para listado'!$DE$151:$DG$151,0)),0)+IFERROR(INDEX('Hoja de Trabajo para listado'!$CD$155:$DC$1048576,MATCH($A965,'Hoja de Trabajo para listado'!$CD$155:$CD$1048576,0),MATCH((CUADRO!L$4&amp;$E965),'Hoja de Trabajo para listado'!$CD$151:$DC$151,0)),0)</f>
        <v>0</v>
      </c>
      <c r="M965" s="241">
        <f ca="1">+IFERROR(INDEX('Hoja de Trabajo para listado'!$A$155:$Z$1048576,MATCH($A965,'Hoja de Trabajo para listado'!$A$155:$A$1048576,0),MATCH((CUADRO!M$4&amp;$E965),'Hoja de Trabajo para listado'!$A$151:$Z$151,0)),0)+IFERROR(INDEX('Hoja de Trabajo para listado'!$AB$155:$BA$1048576,MATCH($A965,'Hoja de Trabajo para listado'!$AB$155:$AB$1048576,0),MATCH((CUADRO!M$4&amp;$E965),'Hoja de Trabajo para listado'!$AB$151:$BA$151,0)),0)+IFERROR(INDEX('Hoja de Trabajo para listado'!$BC$155:$CB$1048576,MATCH($A965,'Hoja de Trabajo para listado'!$BC$155:$BC$1048576,0),MATCH((CUADRO!M$4&amp;$E965),'Hoja de Trabajo para listado'!$BC$151:$CB$151,0)),0)+IFERROR(INDEX('Hoja de Trabajo para listado'!$DE$153:$DG$274,MATCH($A965,'Hoja de Trabajo para listado'!$DE$153:$DE$1048576,0),MATCH((CUADRO!M$4&amp;$E965),'Hoja de Trabajo para listado'!$DE$151:$DG$151,0)),0)+IFERROR(INDEX('Hoja de Trabajo para listado'!$CD$155:$DC$1048576,MATCH($A965,'Hoja de Trabajo para listado'!$CD$155:$CD$1048576,0),MATCH((CUADRO!M$4&amp;$E965),'Hoja de Trabajo para listado'!$CD$151:$DC$151,0)),0)</f>
        <v>0</v>
      </c>
      <c r="N965" s="241">
        <f ca="1">+IFERROR(INDEX('Hoja de Trabajo para listado'!$A$155:$Z$1048576,MATCH($A965,'Hoja de Trabajo para listado'!$A$155:$A$1048576,0),MATCH((CUADRO!N$4&amp;$E965),'Hoja de Trabajo para listado'!$A$151:$Z$151,0)),0)+IFERROR(INDEX('Hoja de Trabajo para listado'!$AB$155:$BA$1048576,MATCH($A965,'Hoja de Trabajo para listado'!$AB$155:$AB$1048576,0),MATCH((CUADRO!N$4&amp;$E965),'Hoja de Trabajo para listado'!$AB$151:$BA$151,0)),0)+IFERROR(INDEX('Hoja de Trabajo para listado'!$BC$155:$CB$1048576,MATCH($A965,'Hoja de Trabajo para listado'!$BC$155:$BC$1048576,0),MATCH((CUADRO!N$4&amp;$E965),'Hoja de Trabajo para listado'!$BC$151:$CB$151,0)),0)+IFERROR(INDEX('Hoja de Trabajo para listado'!$DE$153:$DG$274,MATCH($A965,'Hoja de Trabajo para listado'!$DE$153:$DE$1048576,0),MATCH((CUADRO!N$4&amp;$E965),'Hoja de Trabajo para listado'!$DE$151:$DG$151,0)),0)+IFERROR(INDEX('Hoja de Trabajo para listado'!$CD$155:$DC$1048576,MATCH($A965,'Hoja de Trabajo para listado'!$CD$155:$CD$1048576,0),MATCH((CUADRO!N$4&amp;$E965),'Hoja de Trabajo para listado'!$CD$151:$DC$151,0)),0)</f>
        <v>0</v>
      </c>
      <c r="O965" s="241">
        <f ca="1">+IFERROR(INDEX('Hoja de Trabajo para listado'!$A$155:$Z$1048576,MATCH($A965,'Hoja de Trabajo para listado'!$A$155:$A$1048576,0),MATCH((CUADRO!O$4&amp;$E965),'Hoja de Trabajo para listado'!$A$151:$Z$151,0)),0)+IFERROR(INDEX('Hoja de Trabajo para listado'!$AB$155:$BA$1048576,MATCH($A965,'Hoja de Trabajo para listado'!$AB$155:$AB$1048576,0),MATCH((CUADRO!O$4&amp;$E965),'Hoja de Trabajo para listado'!$AB$151:$BA$151,0)),0)+IFERROR(INDEX('Hoja de Trabajo para listado'!$BC$155:$CB$1048576,MATCH($A965,'Hoja de Trabajo para listado'!$BC$155:$BC$1048576,0),MATCH((CUADRO!O$4&amp;$E965),'Hoja de Trabajo para listado'!$BC$151:$CB$151,0)),0)+IFERROR(INDEX('Hoja de Trabajo para listado'!$DE$153:$DG$274,MATCH($A965,'Hoja de Trabajo para listado'!$DE$153:$DE$1048576,0),MATCH((CUADRO!O$4&amp;$E965),'Hoja de Trabajo para listado'!$DE$151:$DG$151,0)),0)+IFERROR(INDEX('Hoja de Trabajo para listado'!$CD$155:$DC$1048576,MATCH($A965,'Hoja de Trabajo para listado'!$CD$155:$CD$1048576,0),MATCH((CUADRO!O$4&amp;$E965),'Hoja de Trabajo para listado'!$CD$151:$DC$151,0)),0)</f>
        <v>0</v>
      </c>
      <c r="P965" s="241">
        <f ca="1">+IFERROR(INDEX('Hoja de Trabajo para listado'!$A$155:$Z$1048576,MATCH($A965,'Hoja de Trabajo para listado'!$A$155:$A$1048576,0),MATCH((CUADRO!P$4&amp;$E965),'Hoja de Trabajo para listado'!$A$151:$Z$151,0)),0)+IFERROR(INDEX('Hoja de Trabajo para listado'!$AB$155:$BA$1048576,MATCH($A965,'Hoja de Trabajo para listado'!$AB$155:$AB$1048576,0),MATCH((CUADRO!P$4&amp;$E965),'Hoja de Trabajo para listado'!$AB$151:$BA$151,0)),0)+IFERROR(INDEX('Hoja de Trabajo para listado'!$BC$155:$CB$1048576,MATCH($A965,'Hoja de Trabajo para listado'!$BC$155:$BC$1048576,0),MATCH((CUADRO!P$4&amp;$E965),'Hoja de Trabajo para listado'!$BC$151:$CB$151,0)),0)+IFERROR(INDEX('Hoja de Trabajo para listado'!$DE$153:$DG$274,MATCH($A965,'Hoja de Trabajo para listado'!$DE$153:$DE$1048576,0),MATCH((CUADRO!P$4&amp;$E965),'Hoja de Trabajo para listado'!$DE$151:$DG$151,0)),0)+IFERROR(INDEX('Hoja de Trabajo para listado'!$CD$155:$DC$1048576,MATCH($A965,'Hoja de Trabajo para listado'!$CD$155:$CD$1048576,0),MATCH((CUADRO!P$4&amp;$E965),'Hoja de Trabajo para listado'!$CD$151:$DC$151,0)),0)</f>
        <v>0</v>
      </c>
      <c r="Q965" s="241">
        <f ca="1">+IFERROR(INDEX('Hoja de Trabajo para listado'!$A$155:$Z$1048576,MATCH($A965,'Hoja de Trabajo para listado'!$A$155:$A$1048576,0),MATCH((CUADRO!Q$4&amp;$E965),'Hoja de Trabajo para listado'!$A$151:$Z$151,0)),0)+IFERROR(INDEX('Hoja de Trabajo para listado'!$AB$155:$BA$1048576,MATCH($A965,'Hoja de Trabajo para listado'!$AB$155:$AB$1048576,0),MATCH((CUADRO!Q$4&amp;$E965),'Hoja de Trabajo para listado'!$AB$151:$BA$151,0)),0)+IFERROR(INDEX('Hoja de Trabajo para listado'!$BC$155:$CB$1048576,MATCH($A965,'Hoja de Trabajo para listado'!$BC$155:$BC$1048576,0),MATCH((CUADRO!Q$4&amp;$E965),'Hoja de Trabajo para listado'!$BC$151:$CB$151,0)),0)+IFERROR(INDEX('Hoja de Trabajo para listado'!$DE$153:$DG$274,MATCH($A965,'Hoja de Trabajo para listado'!$DE$153:$DE$1048576,0),MATCH((CUADRO!Q$4&amp;$E965),'Hoja de Trabajo para listado'!$DE$151:$DG$151,0)),0)+IFERROR(INDEX('Hoja de Trabajo para listado'!$CD$155:$DC$1048576,MATCH($A965,'Hoja de Trabajo para listado'!$CD$155:$CD$1048576,0),MATCH((CUADRO!Q$4&amp;$E965),'Hoja de Trabajo para listado'!$CD$151:$DC$151,0)),0)</f>
        <v>0</v>
      </c>
      <c r="R965" s="241">
        <f t="shared" ca="1" si="35"/>
        <v>0</v>
      </c>
      <c r="S965" s="247"/>
      <c r="T965" s="241">
        <f ca="1">+T966</f>
        <v>0</v>
      </c>
      <c r="U965" s="240">
        <f t="shared" si="36"/>
        <v>1</v>
      </c>
      <c r="V965" s="327" t="str">
        <f>+VLOOKUP(A965,bd_lista!$A$3:$E$592,5,FALSE)</f>
        <v>Gobiernos Autonomos Municipales</v>
      </c>
      <c r="W965" s="397" t="str">
        <f>+V965</f>
        <v>Gobiernos Autonomos Municipales</v>
      </c>
      <c r="X965" s="240">
        <f>+VLOOKUP(A965,[4]Sheet1!$A$13:$D$744,4,FALSE)</f>
        <v>0</v>
      </c>
      <c r="Y965" s="240" t="e">
        <f>+VLOOKUP(X965,bd_lista!$A$3:$C$592,3,FALSE)</f>
        <v>#N/A</v>
      </c>
      <c r="Z965" s="290">
        <f>+X965</f>
        <v>0</v>
      </c>
      <c r="AA965" s="291" t="e">
        <f>+Y965</f>
        <v>#N/A</v>
      </c>
    </row>
    <row r="966" spans="1:27" customFormat="1" ht="15" hidden="1" customHeight="1">
      <c r="A966" s="32">
        <v>1714</v>
      </c>
      <c r="B966" s="394"/>
      <c r="C966" s="245" t="str">
        <f>+VLOOKUP(A966,bd_lista!$A$3:$C$592,3,FALSE)</f>
        <v>Gobierno Autónomo Municipal de Pailón</v>
      </c>
      <c r="D966" s="396"/>
      <c r="E966" s="242" t="s">
        <v>1304</v>
      </c>
      <c r="F966" s="243">
        <f ca="1">+IFERROR(INDEX('Hoja de Trabajo para listado'!$A$155:$Z$1048576,MATCH($A966,'Hoja de Trabajo para listado'!$A$155:$A$1048576,0),MATCH((CUADRO!F$4&amp;$E966),'Hoja de Trabajo para listado'!$A$151:$Z$151,0)),0)+IFERROR(INDEX('Hoja de Trabajo para listado'!$AB$155:$BA$1048576,MATCH($A966,'Hoja de Trabajo para listado'!$AB$155:$AB$1048576,0),MATCH((CUADRO!F$4&amp;$E966),'Hoja de Trabajo para listado'!$AB$151:$BA$151,0)),0)+IFERROR(INDEX('Hoja de Trabajo para listado'!$BC$155:$CB$1048576,MATCH($A966,'Hoja de Trabajo para listado'!$BC$155:$BC$1048576,0),MATCH((CUADRO!F$4&amp;$E966),'Hoja de Trabajo para listado'!$BC$151:$CB$151,0)),0)+IFERROR(INDEX('Hoja de Trabajo para listado'!$DE$153:$DG$274,MATCH($A966,'Hoja de Trabajo para listado'!$DE$153:$DE$1048576,0),MATCH((CUADRO!F$4&amp;$E966),'Hoja de Trabajo para listado'!$DE$151:$DG$151,0)),0)+IFERROR(INDEX('Hoja de Trabajo para listado'!$CD$155:$DC$1048576,MATCH($A966,'Hoja de Trabajo para listado'!$CD$155:$CD$1048576,0),MATCH((CUADRO!F$4&amp;$E966),'Hoja de Trabajo para listado'!$CD$151:$DC$151,0)),0)</f>
        <v>0</v>
      </c>
      <c r="G966" s="243">
        <f ca="1">+IFERROR(INDEX('Hoja de Trabajo para listado'!$A$155:$Z$1048576,MATCH($A966,'Hoja de Trabajo para listado'!$A$155:$A$1048576,0),MATCH((CUADRO!G$4&amp;$E966),'Hoja de Trabajo para listado'!$A$151:$Z$151,0)),0)+IFERROR(INDEX('Hoja de Trabajo para listado'!$AB$155:$BA$1048576,MATCH($A966,'Hoja de Trabajo para listado'!$AB$155:$AB$1048576,0),MATCH((CUADRO!G$4&amp;$E966),'Hoja de Trabajo para listado'!$AB$151:$BA$151,0)),0)+IFERROR(INDEX('Hoja de Trabajo para listado'!$BC$155:$CB$1048576,MATCH($A966,'Hoja de Trabajo para listado'!$BC$155:$BC$1048576,0),MATCH((CUADRO!G$4&amp;$E966),'Hoja de Trabajo para listado'!$BC$151:$CB$151,0)),0)+IFERROR(INDEX('Hoja de Trabajo para listado'!$DE$153:$DG$274,MATCH($A966,'Hoja de Trabajo para listado'!$DE$153:$DE$1048576,0),MATCH((CUADRO!G$4&amp;$E966),'Hoja de Trabajo para listado'!$DE$151:$DG$151,0)),0)+IFERROR(INDEX('Hoja de Trabajo para listado'!$CD$155:$DC$1048576,MATCH($A966,'Hoja de Trabajo para listado'!$CD$155:$CD$1048576,0),MATCH((CUADRO!G$4&amp;$E966),'Hoja de Trabajo para listado'!$CD$151:$DC$151,0)),0)</f>
        <v>0</v>
      </c>
      <c r="H966" s="243">
        <f ca="1">+IFERROR(INDEX('Hoja de Trabajo para listado'!$A$155:$Z$1048576,MATCH($A966,'Hoja de Trabajo para listado'!$A$155:$A$1048576,0),MATCH((CUADRO!H$4&amp;$E966),'Hoja de Trabajo para listado'!$A$151:$Z$151,0)),0)+IFERROR(INDEX('Hoja de Trabajo para listado'!$AB$155:$BA$1048576,MATCH($A966,'Hoja de Trabajo para listado'!$AB$155:$AB$1048576,0),MATCH((CUADRO!H$4&amp;$E966),'Hoja de Trabajo para listado'!$AB$151:$BA$151,0)),0)+IFERROR(INDEX('Hoja de Trabajo para listado'!$BC$155:$CB$1048576,MATCH($A966,'Hoja de Trabajo para listado'!$BC$155:$BC$1048576,0),MATCH((CUADRO!H$4&amp;$E966),'Hoja de Trabajo para listado'!$BC$151:$CB$151,0)),0)+IFERROR(INDEX('Hoja de Trabajo para listado'!$DE$153:$DG$274,MATCH($A966,'Hoja de Trabajo para listado'!$DE$153:$DE$1048576,0),MATCH((CUADRO!H$4&amp;$E966),'Hoja de Trabajo para listado'!$DE$151:$DG$151,0)),0)+IFERROR(INDEX('Hoja de Trabajo para listado'!$CD$155:$DC$1048576,MATCH($A966,'Hoja de Trabajo para listado'!$CD$155:$CD$1048576,0),MATCH((CUADRO!H$4&amp;$E966),'Hoja de Trabajo para listado'!$CD$151:$DC$151,0)),0)</f>
        <v>0</v>
      </c>
      <c r="I966" s="243">
        <f ca="1">+IFERROR(INDEX('Hoja de Trabajo para listado'!$A$155:$Z$1048576,MATCH($A966,'Hoja de Trabajo para listado'!$A$155:$A$1048576,0),MATCH((CUADRO!I$4&amp;$E966),'Hoja de Trabajo para listado'!$A$151:$Z$151,0)),0)+IFERROR(INDEX('Hoja de Trabajo para listado'!$AB$155:$BA$1048576,MATCH($A966,'Hoja de Trabajo para listado'!$AB$155:$AB$1048576,0),MATCH((CUADRO!I$4&amp;$E966),'Hoja de Trabajo para listado'!$AB$151:$BA$151,0)),0)+IFERROR(INDEX('Hoja de Trabajo para listado'!$BC$155:$CB$1048576,MATCH($A966,'Hoja de Trabajo para listado'!$BC$155:$BC$1048576,0),MATCH((CUADRO!I$4&amp;$E966),'Hoja de Trabajo para listado'!$BC$151:$CB$151,0)),0)+IFERROR(INDEX('Hoja de Trabajo para listado'!$DE$153:$DG$274,MATCH($A966,'Hoja de Trabajo para listado'!$DE$153:$DE$1048576,0),MATCH((CUADRO!I$4&amp;$E966),'Hoja de Trabajo para listado'!$DE$151:$DG$151,0)),0)+IFERROR(INDEX('Hoja de Trabajo para listado'!$CD$155:$DC$1048576,MATCH($A966,'Hoja de Trabajo para listado'!$CD$155:$CD$1048576,0),MATCH((CUADRO!I$4&amp;$E966),'Hoja de Trabajo para listado'!$CD$151:$DC$151,0)),0)</f>
        <v>0</v>
      </c>
      <c r="J966" s="243">
        <f ca="1">+IFERROR(INDEX('Hoja de Trabajo para listado'!$A$155:$Z$1048576,MATCH($A966,'Hoja de Trabajo para listado'!$A$155:$A$1048576,0),MATCH((CUADRO!J$4&amp;$E966),'Hoja de Trabajo para listado'!$A$151:$Z$151,0)),0)+IFERROR(INDEX('Hoja de Trabajo para listado'!$AB$155:$BA$1048576,MATCH($A966,'Hoja de Trabajo para listado'!$AB$155:$AB$1048576,0),MATCH((CUADRO!J$4&amp;$E966),'Hoja de Trabajo para listado'!$AB$151:$BA$151,0)),0)+IFERROR(INDEX('Hoja de Trabajo para listado'!$BC$155:$CB$1048576,MATCH($A966,'Hoja de Trabajo para listado'!$BC$155:$BC$1048576,0),MATCH((CUADRO!J$4&amp;$E966),'Hoja de Trabajo para listado'!$BC$151:$CB$151,0)),0)+IFERROR(INDEX('Hoja de Trabajo para listado'!$DE$153:$DG$274,MATCH($A966,'Hoja de Trabajo para listado'!$DE$153:$DE$1048576,0),MATCH((CUADRO!J$4&amp;$E966),'Hoja de Trabajo para listado'!$DE$151:$DG$151,0)),0)+IFERROR(INDEX('Hoja de Trabajo para listado'!$CD$155:$DC$1048576,MATCH($A966,'Hoja de Trabajo para listado'!$CD$155:$CD$1048576,0),MATCH((CUADRO!J$4&amp;$E966),'Hoja de Trabajo para listado'!$CD$151:$DC$151,0)),0)</f>
        <v>0</v>
      </c>
      <c r="K966" s="243">
        <f ca="1">+IFERROR(INDEX('Hoja de Trabajo para listado'!$A$155:$Z$1048576,MATCH($A966,'Hoja de Trabajo para listado'!$A$155:$A$1048576,0),MATCH((CUADRO!K$4&amp;$E966),'Hoja de Trabajo para listado'!$A$151:$Z$151,0)),0)+IFERROR(INDEX('Hoja de Trabajo para listado'!$AB$155:$BA$1048576,MATCH($A966,'Hoja de Trabajo para listado'!$AB$155:$AB$1048576,0),MATCH((CUADRO!K$4&amp;$E966),'Hoja de Trabajo para listado'!$AB$151:$BA$151,0)),0)+IFERROR(INDEX('Hoja de Trabajo para listado'!$BC$155:$CB$1048576,MATCH($A966,'Hoja de Trabajo para listado'!$BC$155:$BC$1048576,0),MATCH((CUADRO!K$4&amp;$E966),'Hoja de Trabajo para listado'!$BC$151:$CB$151,0)),0)+IFERROR(INDEX('Hoja de Trabajo para listado'!$DE$153:$DG$274,MATCH($A966,'Hoja de Trabajo para listado'!$DE$153:$DE$1048576,0),MATCH((CUADRO!K$4&amp;$E966),'Hoja de Trabajo para listado'!$DE$151:$DG$151,0)),0)+IFERROR(INDEX('Hoja de Trabajo para listado'!$CD$155:$DC$1048576,MATCH($A966,'Hoja de Trabajo para listado'!$CD$155:$CD$1048576,0),MATCH((CUADRO!K$4&amp;$E966),'Hoja de Trabajo para listado'!$CD$151:$DC$151,0)),0)</f>
        <v>0</v>
      </c>
      <c r="L966" s="243">
        <f ca="1">+IFERROR(INDEX('Hoja de Trabajo para listado'!$A$155:$Z$1048576,MATCH($A966,'Hoja de Trabajo para listado'!$A$155:$A$1048576,0),MATCH((CUADRO!L$4&amp;$E966),'Hoja de Trabajo para listado'!$A$151:$Z$151,0)),0)+IFERROR(INDEX('Hoja de Trabajo para listado'!$AB$155:$BA$1048576,MATCH($A966,'Hoja de Trabajo para listado'!$AB$155:$AB$1048576,0),MATCH((CUADRO!L$4&amp;$E966),'Hoja de Trabajo para listado'!$AB$151:$BA$151,0)),0)+IFERROR(INDEX('Hoja de Trabajo para listado'!$BC$155:$CB$1048576,MATCH($A966,'Hoja de Trabajo para listado'!$BC$155:$BC$1048576,0),MATCH((CUADRO!L$4&amp;$E966),'Hoja de Trabajo para listado'!$BC$151:$CB$151,0)),0)+IFERROR(INDEX('Hoja de Trabajo para listado'!$DE$153:$DG$274,MATCH($A966,'Hoja de Trabajo para listado'!$DE$153:$DE$1048576,0),MATCH((CUADRO!L$4&amp;$E966),'Hoja de Trabajo para listado'!$DE$151:$DG$151,0)),0)+IFERROR(INDEX('Hoja de Trabajo para listado'!$CD$155:$DC$1048576,MATCH($A966,'Hoja de Trabajo para listado'!$CD$155:$CD$1048576,0),MATCH((CUADRO!L$4&amp;$E966),'Hoja de Trabajo para listado'!$CD$151:$DC$151,0)),0)</f>
        <v>0</v>
      </c>
      <c r="M966" s="243">
        <f ca="1">+IFERROR(INDEX('Hoja de Trabajo para listado'!$A$155:$Z$1048576,MATCH($A966,'Hoja de Trabajo para listado'!$A$155:$A$1048576,0),MATCH((CUADRO!M$4&amp;$E966),'Hoja de Trabajo para listado'!$A$151:$Z$151,0)),0)+IFERROR(INDEX('Hoja de Trabajo para listado'!$AB$155:$BA$1048576,MATCH($A966,'Hoja de Trabajo para listado'!$AB$155:$AB$1048576,0),MATCH((CUADRO!M$4&amp;$E966),'Hoja de Trabajo para listado'!$AB$151:$BA$151,0)),0)+IFERROR(INDEX('Hoja de Trabajo para listado'!$BC$155:$CB$1048576,MATCH($A966,'Hoja de Trabajo para listado'!$BC$155:$BC$1048576,0),MATCH((CUADRO!M$4&amp;$E966),'Hoja de Trabajo para listado'!$BC$151:$CB$151,0)),0)+IFERROR(INDEX('Hoja de Trabajo para listado'!$DE$153:$DG$274,MATCH($A966,'Hoja de Trabajo para listado'!$DE$153:$DE$1048576,0),MATCH((CUADRO!M$4&amp;$E966),'Hoja de Trabajo para listado'!$DE$151:$DG$151,0)),0)+IFERROR(INDEX('Hoja de Trabajo para listado'!$CD$155:$DC$1048576,MATCH($A966,'Hoja de Trabajo para listado'!$CD$155:$CD$1048576,0),MATCH((CUADRO!M$4&amp;$E966),'Hoja de Trabajo para listado'!$CD$151:$DC$151,0)),0)</f>
        <v>0</v>
      </c>
      <c r="N966" s="243">
        <f ca="1">+IFERROR(INDEX('Hoja de Trabajo para listado'!$A$155:$Z$1048576,MATCH($A966,'Hoja de Trabajo para listado'!$A$155:$A$1048576,0),MATCH((CUADRO!N$4&amp;$E966),'Hoja de Trabajo para listado'!$A$151:$Z$151,0)),0)+IFERROR(INDEX('Hoja de Trabajo para listado'!$AB$155:$BA$1048576,MATCH($A966,'Hoja de Trabajo para listado'!$AB$155:$AB$1048576,0),MATCH((CUADRO!N$4&amp;$E966),'Hoja de Trabajo para listado'!$AB$151:$BA$151,0)),0)+IFERROR(INDEX('Hoja de Trabajo para listado'!$BC$155:$CB$1048576,MATCH($A966,'Hoja de Trabajo para listado'!$BC$155:$BC$1048576,0),MATCH((CUADRO!N$4&amp;$E966),'Hoja de Trabajo para listado'!$BC$151:$CB$151,0)),0)+IFERROR(INDEX('Hoja de Trabajo para listado'!$DE$153:$DG$274,MATCH($A966,'Hoja de Trabajo para listado'!$DE$153:$DE$1048576,0),MATCH((CUADRO!N$4&amp;$E966),'Hoja de Trabajo para listado'!$DE$151:$DG$151,0)),0)+IFERROR(INDEX('Hoja de Trabajo para listado'!$CD$155:$DC$1048576,MATCH($A966,'Hoja de Trabajo para listado'!$CD$155:$CD$1048576,0),MATCH((CUADRO!N$4&amp;$E966),'Hoja de Trabajo para listado'!$CD$151:$DC$151,0)),0)</f>
        <v>0</v>
      </c>
      <c r="O966" s="243">
        <f ca="1">+IFERROR(INDEX('Hoja de Trabajo para listado'!$A$155:$Z$1048576,MATCH($A966,'Hoja de Trabajo para listado'!$A$155:$A$1048576,0),MATCH((CUADRO!O$4&amp;$E966),'Hoja de Trabajo para listado'!$A$151:$Z$151,0)),0)+IFERROR(INDEX('Hoja de Trabajo para listado'!$AB$155:$BA$1048576,MATCH($A966,'Hoja de Trabajo para listado'!$AB$155:$AB$1048576,0),MATCH((CUADRO!O$4&amp;$E966),'Hoja de Trabajo para listado'!$AB$151:$BA$151,0)),0)+IFERROR(INDEX('Hoja de Trabajo para listado'!$BC$155:$CB$1048576,MATCH($A966,'Hoja de Trabajo para listado'!$BC$155:$BC$1048576,0),MATCH((CUADRO!O$4&amp;$E966),'Hoja de Trabajo para listado'!$BC$151:$CB$151,0)),0)+IFERROR(INDEX('Hoja de Trabajo para listado'!$DE$153:$DG$274,MATCH($A966,'Hoja de Trabajo para listado'!$DE$153:$DE$1048576,0),MATCH((CUADRO!O$4&amp;$E966),'Hoja de Trabajo para listado'!$DE$151:$DG$151,0)),0)+IFERROR(INDEX('Hoja de Trabajo para listado'!$CD$155:$DC$1048576,MATCH($A966,'Hoja de Trabajo para listado'!$CD$155:$CD$1048576,0),MATCH((CUADRO!O$4&amp;$E966),'Hoja de Trabajo para listado'!$CD$151:$DC$151,0)),0)</f>
        <v>0</v>
      </c>
      <c r="P966" s="243">
        <f ca="1">+IFERROR(INDEX('Hoja de Trabajo para listado'!$A$155:$Z$1048576,MATCH($A966,'Hoja de Trabajo para listado'!$A$155:$A$1048576,0),MATCH((CUADRO!P$4&amp;$E966),'Hoja de Trabajo para listado'!$A$151:$Z$151,0)),0)+IFERROR(INDEX('Hoja de Trabajo para listado'!$AB$155:$BA$1048576,MATCH($A966,'Hoja de Trabajo para listado'!$AB$155:$AB$1048576,0),MATCH((CUADRO!P$4&amp;$E966),'Hoja de Trabajo para listado'!$AB$151:$BA$151,0)),0)+IFERROR(INDEX('Hoja de Trabajo para listado'!$BC$155:$CB$1048576,MATCH($A966,'Hoja de Trabajo para listado'!$BC$155:$BC$1048576,0),MATCH((CUADRO!P$4&amp;$E966),'Hoja de Trabajo para listado'!$BC$151:$CB$151,0)),0)+IFERROR(INDEX('Hoja de Trabajo para listado'!$DE$153:$DG$274,MATCH($A966,'Hoja de Trabajo para listado'!$DE$153:$DE$1048576,0),MATCH((CUADRO!P$4&amp;$E966),'Hoja de Trabajo para listado'!$DE$151:$DG$151,0)),0)+IFERROR(INDEX('Hoja de Trabajo para listado'!$CD$155:$DC$1048576,MATCH($A966,'Hoja de Trabajo para listado'!$CD$155:$CD$1048576,0),MATCH((CUADRO!P$4&amp;$E966),'Hoja de Trabajo para listado'!$CD$151:$DC$151,0)),0)</f>
        <v>0</v>
      </c>
      <c r="Q966" s="243">
        <f ca="1">+IFERROR(INDEX('Hoja de Trabajo para listado'!$A$155:$Z$1048576,MATCH($A966,'Hoja de Trabajo para listado'!$A$155:$A$1048576,0),MATCH((CUADRO!Q$4&amp;$E966),'Hoja de Trabajo para listado'!$A$151:$Z$151,0)),0)+IFERROR(INDEX('Hoja de Trabajo para listado'!$AB$155:$BA$1048576,MATCH($A966,'Hoja de Trabajo para listado'!$AB$155:$AB$1048576,0),MATCH((CUADRO!Q$4&amp;$E966),'Hoja de Trabajo para listado'!$AB$151:$BA$151,0)),0)+IFERROR(INDEX('Hoja de Trabajo para listado'!$BC$155:$CB$1048576,MATCH($A966,'Hoja de Trabajo para listado'!$BC$155:$BC$1048576,0),MATCH((CUADRO!Q$4&amp;$E966),'Hoja de Trabajo para listado'!$BC$151:$CB$151,0)),0)+IFERROR(INDEX('Hoja de Trabajo para listado'!$DE$153:$DG$274,MATCH($A966,'Hoja de Trabajo para listado'!$DE$153:$DE$1048576,0),MATCH((CUADRO!Q$4&amp;$E966),'Hoja de Trabajo para listado'!$DE$151:$DG$151,0)),0)+IFERROR(INDEX('Hoja de Trabajo para listado'!$CD$155:$DC$1048576,MATCH($A966,'Hoja de Trabajo para listado'!$CD$155:$CD$1048576,0),MATCH((CUADRO!Q$4&amp;$E966),'Hoja de Trabajo para listado'!$CD$151:$DC$151,0)),0)</f>
        <v>0</v>
      </c>
      <c r="R966" s="243">
        <f t="shared" ca="1" si="35"/>
        <v>0</v>
      </c>
      <c r="S966" s="256">
        <f ca="1">+R965+R966</f>
        <v>0</v>
      </c>
      <c r="T966" s="241">
        <f ca="1">+S966</f>
        <v>0</v>
      </c>
      <c r="U966" s="240">
        <f t="shared" si="36"/>
        <v>2</v>
      </c>
      <c r="V966" s="327" t="str">
        <f>+VLOOKUP(A966,bd_lista!$A$3:$E$592,5,FALSE)</f>
        <v>Gobiernos Autonomos Municipales</v>
      </c>
      <c r="W966" s="398"/>
      <c r="X966" s="240">
        <f>+VLOOKUP(A966,[4]Sheet1!$A$13:$D$744,4,FALSE)</f>
        <v>0</v>
      </c>
      <c r="Y966" s="240" t="e">
        <f>+VLOOKUP(X966,bd_lista!$A$3:$C$592,3,FALSE)</f>
        <v>#N/A</v>
      </c>
      <c r="Z966" s="288"/>
      <c r="AA966" s="289"/>
    </row>
    <row r="967" spans="1:27" customFormat="1" ht="15" hidden="1" customHeight="1">
      <c r="A967" s="32">
        <v>1715</v>
      </c>
      <c r="B967" s="393">
        <f>+A967</f>
        <v>1715</v>
      </c>
      <c r="C967" s="245" t="str">
        <f>+VLOOKUP(A967,bd_lista!$A$3:$C$592,3,FALSE)</f>
        <v>Gobierno Autónomo Municipal de Roboré</v>
      </c>
      <c r="D967" s="395" t="str">
        <f>+C967</f>
        <v>Gobierno Autónomo Municipal de Roboré</v>
      </c>
      <c r="E967" s="240" t="s">
        <v>1303</v>
      </c>
      <c r="F967" s="241">
        <f ca="1">+IFERROR(INDEX('Hoja de Trabajo para listado'!$A$155:$Z$1048576,MATCH($A967,'Hoja de Trabajo para listado'!$A$155:$A$1048576,0),MATCH((CUADRO!F$4&amp;$E967),'Hoja de Trabajo para listado'!$A$151:$Z$151,0)),0)+IFERROR(INDEX('Hoja de Trabajo para listado'!$AB$155:$BA$1048576,MATCH($A967,'Hoja de Trabajo para listado'!$AB$155:$AB$1048576,0),MATCH((CUADRO!F$4&amp;$E967),'Hoja de Trabajo para listado'!$AB$151:$BA$151,0)),0)+IFERROR(INDEX('Hoja de Trabajo para listado'!$BC$155:$CB$1048576,MATCH($A967,'Hoja de Trabajo para listado'!$BC$155:$BC$1048576,0),MATCH((CUADRO!F$4&amp;$E967),'Hoja de Trabajo para listado'!$BC$151:$CB$151,0)),0)+IFERROR(INDEX('Hoja de Trabajo para listado'!$DE$153:$DG$274,MATCH($A967,'Hoja de Trabajo para listado'!$DE$153:$DE$1048576,0),MATCH((CUADRO!F$4&amp;$E967),'Hoja de Trabajo para listado'!$DE$151:$DG$151,0)),0)+IFERROR(INDEX('Hoja de Trabajo para listado'!$CD$155:$DC$1048576,MATCH($A967,'Hoja de Trabajo para listado'!$CD$155:$CD$1048576,0),MATCH((CUADRO!F$4&amp;$E967),'Hoja de Trabajo para listado'!$CD$151:$DC$151,0)),0)</f>
        <v>0</v>
      </c>
      <c r="G967" s="241">
        <f ca="1">+IFERROR(INDEX('Hoja de Trabajo para listado'!$A$155:$Z$1048576,MATCH($A967,'Hoja de Trabajo para listado'!$A$155:$A$1048576,0),MATCH((CUADRO!G$4&amp;$E967),'Hoja de Trabajo para listado'!$A$151:$Z$151,0)),0)+IFERROR(INDEX('Hoja de Trabajo para listado'!$AB$155:$BA$1048576,MATCH($A967,'Hoja de Trabajo para listado'!$AB$155:$AB$1048576,0),MATCH((CUADRO!G$4&amp;$E967),'Hoja de Trabajo para listado'!$AB$151:$BA$151,0)),0)+IFERROR(INDEX('Hoja de Trabajo para listado'!$BC$155:$CB$1048576,MATCH($A967,'Hoja de Trabajo para listado'!$BC$155:$BC$1048576,0),MATCH((CUADRO!G$4&amp;$E967),'Hoja de Trabajo para listado'!$BC$151:$CB$151,0)),0)+IFERROR(INDEX('Hoja de Trabajo para listado'!$DE$153:$DG$274,MATCH($A967,'Hoja de Trabajo para listado'!$DE$153:$DE$1048576,0),MATCH((CUADRO!G$4&amp;$E967),'Hoja de Trabajo para listado'!$DE$151:$DG$151,0)),0)+IFERROR(INDEX('Hoja de Trabajo para listado'!$CD$155:$DC$1048576,MATCH($A967,'Hoja de Trabajo para listado'!$CD$155:$CD$1048576,0),MATCH((CUADRO!G$4&amp;$E967),'Hoja de Trabajo para listado'!$CD$151:$DC$151,0)),0)</f>
        <v>0</v>
      </c>
      <c r="H967" s="241">
        <f ca="1">+IFERROR(INDEX('Hoja de Trabajo para listado'!$A$155:$Z$1048576,MATCH($A967,'Hoja de Trabajo para listado'!$A$155:$A$1048576,0),MATCH((CUADRO!H$4&amp;$E967),'Hoja de Trabajo para listado'!$A$151:$Z$151,0)),0)+IFERROR(INDEX('Hoja de Trabajo para listado'!$AB$155:$BA$1048576,MATCH($A967,'Hoja de Trabajo para listado'!$AB$155:$AB$1048576,0),MATCH((CUADRO!H$4&amp;$E967),'Hoja de Trabajo para listado'!$AB$151:$BA$151,0)),0)+IFERROR(INDEX('Hoja de Trabajo para listado'!$BC$155:$CB$1048576,MATCH($A967,'Hoja de Trabajo para listado'!$BC$155:$BC$1048576,0),MATCH((CUADRO!H$4&amp;$E967),'Hoja de Trabajo para listado'!$BC$151:$CB$151,0)),0)+IFERROR(INDEX('Hoja de Trabajo para listado'!$DE$153:$DG$274,MATCH($A967,'Hoja de Trabajo para listado'!$DE$153:$DE$1048576,0),MATCH((CUADRO!H$4&amp;$E967),'Hoja de Trabajo para listado'!$DE$151:$DG$151,0)),0)+IFERROR(INDEX('Hoja de Trabajo para listado'!$CD$155:$DC$1048576,MATCH($A967,'Hoja de Trabajo para listado'!$CD$155:$CD$1048576,0),MATCH((CUADRO!H$4&amp;$E967),'Hoja de Trabajo para listado'!$CD$151:$DC$151,0)),0)</f>
        <v>0</v>
      </c>
      <c r="I967" s="241">
        <f ca="1">+IFERROR(INDEX('Hoja de Trabajo para listado'!$A$155:$Z$1048576,MATCH($A967,'Hoja de Trabajo para listado'!$A$155:$A$1048576,0),MATCH((CUADRO!I$4&amp;$E967),'Hoja de Trabajo para listado'!$A$151:$Z$151,0)),0)+IFERROR(INDEX('Hoja de Trabajo para listado'!$AB$155:$BA$1048576,MATCH($A967,'Hoja de Trabajo para listado'!$AB$155:$AB$1048576,0),MATCH((CUADRO!I$4&amp;$E967),'Hoja de Trabajo para listado'!$AB$151:$BA$151,0)),0)+IFERROR(INDEX('Hoja de Trabajo para listado'!$BC$155:$CB$1048576,MATCH($A967,'Hoja de Trabajo para listado'!$BC$155:$BC$1048576,0),MATCH((CUADRO!I$4&amp;$E967),'Hoja de Trabajo para listado'!$BC$151:$CB$151,0)),0)+IFERROR(INDEX('Hoja de Trabajo para listado'!$DE$153:$DG$274,MATCH($A967,'Hoja de Trabajo para listado'!$DE$153:$DE$1048576,0),MATCH((CUADRO!I$4&amp;$E967),'Hoja de Trabajo para listado'!$DE$151:$DG$151,0)),0)+IFERROR(INDEX('Hoja de Trabajo para listado'!$CD$155:$DC$1048576,MATCH($A967,'Hoja de Trabajo para listado'!$CD$155:$CD$1048576,0),MATCH((CUADRO!I$4&amp;$E967),'Hoja de Trabajo para listado'!$CD$151:$DC$151,0)),0)</f>
        <v>0</v>
      </c>
      <c r="J967" s="241">
        <f ca="1">+IFERROR(INDEX('Hoja de Trabajo para listado'!$A$155:$Z$1048576,MATCH($A967,'Hoja de Trabajo para listado'!$A$155:$A$1048576,0),MATCH((CUADRO!J$4&amp;$E967),'Hoja de Trabajo para listado'!$A$151:$Z$151,0)),0)+IFERROR(INDEX('Hoja de Trabajo para listado'!$AB$155:$BA$1048576,MATCH($A967,'Hoja de Trabajo para listado'!$AB$155:$AB$1048576,0),MATCH((CUADRO!J$4&amp;$E967),'Hoja de Trabajo para listado'!$AB$151:$BA$151,0)),0)+IFERROR(INDEX('Hoja de Trabajo para listado'!$BC$155:$CB$1048576,MATCH($A967,'Hoja de Trabajo para listado'!$BC$155:$BC$1048576,0),MATCH((CUADRO!J$4&amp;$E967),'Hoja de Trabajo para listado'!$BC$151:$CB$151,0)),0)+IFERROR(INDEX('Hoja de Trabajo para listado'!$DE$153:$DG$274,MATCH($A967,'Hoja de Trabajo para listado'!$DE$153:$DE$1048576,0),MATCH((CUADRO!J$4&amp;$E967),'Hoja de Trabajo para listado'!$DE$151:$DG$151,0)),0)+IFERROR(INDEX('Hoja de Trabajo para listado'!$CD$155:$DC$1048576,MATCH($A967,'Hoja de Trabajo para listado'!$CD$155:$CD$1048576,0),MATCH((CUADRO!J$4&amp;$E967),'Hoja de Trabajo para listado'!$CD$151:$DC$151,0)),0)</f>
        <v>0</v>
      </c>
      <c r="K967" s="241">
        <f ca="1">+IFERROR(INDEX('Hoja de Trabajo para listado'!$A$155:$Z$1048576,MATCH($A967,'Hoja de Trabajo para listado'!$A$155:$A$1048576,0),MATCH((CUADRO!K$4&amp;$E967),'Hoja de Trabajo para listado'!$A$151:$Z$151,0)),0)+IFERROR(INDEX('Hoja de Trabajo para listado'!$AB$155:$BA$1048576,MATCH($A967,'Hoja de Trabajo para listado'!$AB$155:$AB$1048576,0),MATCH((CUADRO!K$4&amp;$E967),'Hoja de Trabajo para listado'!$AB$151:$BA$151,0)),0)+IFERROR(INDEX('Hoja de Trabajo para listado'!$BC$155:$CB$1048576,MATCH($A967,'Hoja de Trabajo para listado'!$BC$155:$BC$1048576,0),MATCH((CUADRO!K$4&amp;$E967),'Hoja de Trabajo para listado'!$BC$151:$CB$151,0)),0)+IFERROR(INDEX('Hoja de Trabajo para listado'!$DE$153:$DG$274,MATCH($A967,'Hoja de Trabajo para listado'!$DE$153:$DE$1048576,0),MATCH((CUADRO!K$4&amp;$E967),'Hoja de Trabajo para listado'!$DE$151:$DG$151,0)),0)+IFERROR(INDEX('Hoja de Trabajo para listado'!$CD$155:$DC$1048576,MATCH($A967,'Hoja de Trabajo para listado'!$CD$155:$CD$1048576,0),MATCH((CUADRO!K$4&amp;$E967),'Hoja de Trabajo para listado'!$CD$151:$DC$151,0)),0)</f>
        <v>0</v>
      </c>
      <c r="L967" s="241">
        <f ca="1">+IFERROR(INDEX('Hoja de Trabajo para listado'!$A$155:$Z$1048576,MATCH($A967,'Hoja de Trabajo para listado'!$A$155:$A$1048576,0),MATCH((CUADRO!L$4&amp;$E967),'Hoja de Trabajo para listado'!$A$151:$Z$151,0)),0)+IFERROR(INDEX('Hoja de Trabajo para listado'!$AB$155:$BA$1048576,MATCH($A967,'Hoja de Trabajo para listado'!$AB$155:$AB$1048576,0),MATCH((CUADRO!L$4&amp;$E967),'Hoja de Trabajo para listado'!$AB$151:$BA$151,0)),0)+IFERROR(INDEX('Hoja de Trabajo para listado'!$BC$155:$CB$1048576,MATCH($A967,'Hoja de Trabajo para listado'!$BC$155:$BC$1048576,0),MATCH((CUADRO!L$4&amp;$E967),'Hoja de Trabajo para listado'!$BC$151:$CB$151,0)),0)+IFERROR(INDEX('Hoja de Trabajo para listado'!$DE$153:$DG$274,MATCH($A967,'Hoja de Trabajo para listado'!$DE$153:$DE$1048576,0),MATCH((CUADRO!L$4&amp;$E967),'Hoja de Trabajo para listado'!$DE$151:$DG$151,0)),0)+IFERROR(INDEX('Hoja de Trabajo para listado'!$CD$155:$DC$1048576,MATCH($A967,'Hoja de Trabajo para listado'!$CD$155:$CD$1048576,0),MATCH((CUADRO!L$4&amp;$E967),'Hoja de Trabajo para listado'!$CD$151:$DC$151,0)),0)</f>
        <v>0</v>
      </c>
      <c r="M967" s="241">
        <f ca="1">+IFERROR(INDEX('Hoja de Trabajo para listado'!$A$155:$Z$1048576,MATCH($A967,'Hoja de Trabajo para listado'!$A$155:$A$1048576,0),MATCH((CUADRO!M$4&amp;$E967),'Hoja de Trabajo para listado'!$A$151:$Z$151,0)),0)+IFERROR(INDEX('Hoja de Trabajo para listado'!$AB$155:$BA$1048576,MATCH($A967,'Hoja de Trabajo para listado'!$AB$155:$AB$1048576,0),MATCH((CUADRO!M$4&amp;$E967),'Hoja de Trabajo para listado'!$AB$151:$BA$151,0)),0)+IFERROR(INDEX('Hoja de Trabajo para listado'!$BC$155:$CB$1048576,MATCH($A967,'Hoja de Trabajo para listado'!$BC$155:$BC$1048576,0),MATCH((CUADRO!M$4&amp;$E967),'Hoja de Trabajo para listado'!$BC$151:$CB$151,0)),0)+IFERROR(INDEX('Hoja de Trabajo para listado'!$DE$153:$DG$274,MATCH($A967,'Hoja de Trabajo para listado'!$DE$153:$DE$1048576,0),MATCH((CUADRO!M$4&amp;$E967),'Hoja de Trabajo para listado'!$DE$151:$DG$151,0)),0)+IFERROR(INDEX('Hoja de Trabajo para listado'!$CD$155:$DC$1048576,MATCH($A967,'Hoja de Trabajo para listado'!$CD$155:$CD$1048576,0),MATCH((CUADRO!M$4&amp;$E967),'Hoja de Trabajo para listado'!$CD$151:$DC$151,0)),0)</f>
        <v>0</v>
      </c>
      <c r="N967" s="241">
        <f ca="1">+IFERROR(INDEX('Hoja de Trabajo para listado'!$A$155:$Z$1048576,MATCH($A967,'Hoja de Trabajo para listado'!$A$155:$A$1048576,0),MATCH((CUADRO!N$4&amp;$E967),'Hoja de Trabajo para listado'!$A$151:$Z$151,0)),0)+IFERROR(INDEX('Hoja de Trabajo para listado'!$AB$155:$BA$1048576,MATCH($A967,'Hoja de Trabajo para listado'!$AB$155:$AB$1048576,0),MATCH((CUADRO!N$4&amp;$E967),'Hoja de Trabajo para listado'!$AB$151:$BA$151,0)),0)+IFERROR(INDEX('Hoja de Trabajo para listado'!$BC$155:$CB$1048576,MATCH($A967,'Hoja de Trabajo para listado'!$BC$155:$BC$1048576,0),MATCH((CUADRO!N$4&amp;$E967),'Hoja de Trabajo para listado'!$BC$151:$CB$151,0)),0)+IFERROR(INDEX('Hoja de Trabajo para listado'!$DE$153:$DG$274,MATCH($A967,'Hoja de Trabajo para listado'!$DE$153:$DE$1048576,0),MATCH((CUADRO!N$4&amp;$E967),'Hoja de Trabajo para listado'!$DE$151:$DG$151,0)),0)+IFERROR(INDEX('Hoja de Trabajo para listado'!$CD$155:$DC$1048576,MATCH($A967,'Hoja de Trabajo para listado'!$CD$155:$CD$1048576,0),MATCH((CUADRO!N$4&amp;$E967),'Hoja de Trabajo para listado'!$CD$151:$DC$151,0)),0)</f>
        <v>0</v>
      </c>
      <c r="O967" s="241">
        <f ca="1">+IFERROR(INDEX('Hoja de Trabajo para listado'!$A$155:$Z$1048576,MATCH($A967,'Hoja de Trabajo para listado'!$A$155:$A$1048576,0),MATCH((CUADRO!O$4&amp;$E967),'Hoja de Trabajo para listado'!$A$151:$Z$151,0)),0)+IFERROR(INDEX('Hoja de Trabajo para listado'!$AB$155:$BA$1048576,MATCH($A967,'Hoja de Trabajo para listado'!$AB$155:$AB$1048576,0),MATCH((CUADRO!O$4&amp;$E967),'Hoja de Trabajo para listado'!$AB$151:$BA$151,0)),0)+IFERROR(INDEX('Hoja de Trabajo para listado'!$BC$155:$CB$1048576,MATCH($A967,'Hoja de Trabajo para listado'!$BC$155:$BC$1048576,0),MATCH((CUADRO!O$4&amp;$E967),'Hoja de Trabajo para listado'!$BC$151:$CB$151,0)),0)+IFERROR(INDEX('Hoja de Trabajo para listado'!$DE$153:$DG$274,MATCH($A967,'Hoja de Trabajo para listado'!$DE$153:$DE$1048576,0),MATCH((CUADRO!O$4&amp;$E967),'Hoja de Trabajo para listado'!$DE$151:$DG$151,0)),0)+IFERROR(INDEX('Hoja de Trabajo para listado'!$CD$155:$DC$1048576,MATCH($A967,'Hoja de Trabajo para listado'!$CD$155:$CD$1048576,0),MATCH((CUADRO!O$4&amp;$E967),'Hoja de Trabajo para listado'!$CD$151:$DC$151,0)),0)</f>
        <v>0</v>
      </c>
      <c r="P967" s="241">
        <f ca="1">+IFERROR(INDEX('Hoja de Trabajo para listado'!$A$155:$Z$1048576,MATCH($A967,'Hoja de Trabajo para listado'!$A$155:$A$1048576,0),MATCH((CUADRO!P$4&amp;$E967),'Hoja de Trabajo para listado'!$A$151:$Z$151,0)),0)+IFERROR(INDEX('Hoja de Trabajo para listado'!$AB$155:$BA$1048576,MATCH($A967,'Hoja de Trabajo para listado'!$AB$155:$AB$1048576,0),MATCH((CUADRO!P$4&amp;$E967),'Hoja de Trabajo para listado'!$AB$151:$BA$151,0)),0)+IFERROR(INDEX('Hoja de Trabajo para listado'!$BC$155:$CB$1048576,MATCH($A967,'Hoja de Trabajo para listado'!$BC$155:$BC$1048576,0),MATCH((CUADRO!P$4&amp;$E967),'Hoja de Trabajo para listado'!$BC$151:$CB$151,0)),0)+IFERROR(INDEX('Hoja de Trabajo para listado'!$DE$153:$DG$274,MATCH($A967,'Hoja de Trabajo para listado'!$DE$153:$DE$1048576,0),MATCH((CUADRO!P$4&amp;$E967),'Hoja de Trabajo para listado'!$DE$151:$DG$151,0)),0)+IFERROR(INDEX('Hoja de Trabajo para listado'!$CD$155:$DC$1048576,MATCH($A967,'Hoja de Trabajo para listado'!$CD$155:$CD$1048576,0),MATCH((CUADRO!P$4&amp;$E967),'Hoja de Trabajo para listado'!$CD$151:$DC$151,0)),0)</f>
        <v>0</v>
      </c>
      <c r="Q967" s="241">
        <f ca="1">+IFERROR(INDEX('Hoja de Trabajo para listado'!$A$155:$Z$1048576,MATCH($A967,'Hoja de Trabajo para listado'!$A$155:$A$1048576,0),MATCH((CUADRO!Q$4&amp;$E967),'Hoja de Trabajo para listado'!$A$151:$Z$151,0)),0)+IFERROR(INDEX('Hoja de Trabajo para listado'!$AB$155:$BA$1048576,MATCH($A967,'Hoja de Trabajo para listado'!$AB$155:$AB$1048576,0),MATCH((CUADRO!Q$4&amp;$E967),'Hoja de Trabajo para listado'!$AB$151:$BA$151,0)),0)+IFERROR(INDEX('Hoja de Trabajo para listado'!$BC$155:$CB$1048576,MATCH($A967,'Hoja de Trabajo para listado'!$BC$155:$BC$1048576,0),MATCH((CUADRO!Q$4&amp;$E967),'Hoja de Trabajo para listado'!$BC$151:$CB$151,0)),0)+IFERROR(INDEX('Hoja de Trabajo para listado'!$DE$153:$DG$274,MATCH($A967,'Hoja de Trabajo para listado'!$DE$153:$DE$1048576,0),MATCH((CUADRO!Q$4&amp;$E967),'Hoja de Trabajo para listado'!$DE$151:$DG$151,0)),0)+IFERROR(INDEX('Hoja de Trabajo para listado'!$CD$155:$DC$1048576,MATCH($A967,'Hoja de Trabajo para listado'!$CD$155:$CD$1048576,0),MATCH((CUADRO!Q$4&amp;$E967),'Hoja de Trabajo para listado'!$CD$151:$DC$151,0)),0)</f>
        <v>0</v>
      </c>
      <c r="R967" s="241">
        <f t="shared" ca="1" si="35"/>
        <v>0</v>
      </c>
      <c r="S967" s="247"/>
      <c r="T967" s="241">
        <f ca="1">+T968</f>
        <v>0</v>
      </c>
      <c r="U967" s="240">
        <f t="shared" si="36"/>
        <v>1</v>
      </c>
      <c r="V967" s="327" t="str">
        <f>+VLOOKUP(A967,bd_lista!$A$3:$E$592,5,FALSE)</f>
        <v>Gobiernos Autonomos Municipales</v>
      </c>
      <c r="W967" s="397" t="str">
        <f>+V967</f>
        <v>Gobiernos Autonomos Municipales</v>
      </c>
      <c r="X967" s="240">
        <f>+VLOOKUP(A967,[4]Sheet1!$A$13:$D$744,4,FALSE)</f>
        <v>0</v>
      </c>
      <c r="Y967" s="240" t="e">
        <f>+VLOOKUP(X967,bd_lista!$A$3:$C$592,3,FALSE)</f>
        <v>#N/A</v>
      </c>
      <c r="Z967" s="290">
        <f>+X967</f>
        <v>0</v>
      </c>
      <c r="AA967" s="291" t="e">
        <f>+Y967</f>
        <v>#N/A</v>
      </c>
    </row>
    <row r="968" spans="1:27" customFormat="1" ht="15" hidden="1" customHeight="1">
      <c r="A968" s="32">
        <v>1715</v>
      </c>
      <c r="B968" s="394"/>
      <c r="C968" s="245" t="str">
        <f>+VLOOKUP(A968,bd_lista!$A$3:$C$592,3,FALSE)</f>
        <v>Gobierno Autónomo Municipal de Roboré</v>
      </c>
      <c r="D968" s="396"/>
      <c r="E968" s="242" t="s">
        <v>1304</v>
      </c>
      <c r="F968" s="243">
        <f ca="1">+IFERROR(INDEX('Hoja de Trabajo para listado'!$A$155:$Z$1048576,MATCH($A968,'Hoja de Trabajo para listado'!$A$155:$A$1048576,0),MATCH((CUADRO!F$4&amp;$E968),'Hoja de Trabajo para listado'!$A$151:$Z$151,0)),0)+IFERROR(INDEX('Hoja de Trabajo para listado'!$AB$155:$BA$1048576,MATCH($A968,'Hoja de Trabajo para listado'!$AB$155:$AB$1048576,0),MATCH((CUADRO!F$4&amp;$E968),'Hoja de Trabajo para listado'!$AB$151:$BA$151,0)),0)+IFERROR(INDEX('Hoja de Trabajo para listado'!$BC$155:$CB$1048576,MATCH($A968,'Hoja de Trabajo para listado'!$BC$155:$BC$1048576,0),MATCH((CUADRO!F$4&amp;$E968),'Hoja de Trabajo para listado'!$BC$151:$CB$151,0)),0)+IFERROR(INDEX('Hoja de Trabajo para listado'!$DE$153:$DG$274,MATCH($A968,'Hoja de Trabajo para listado'!$DE$153:$DE$1048576,0),MATCH((CUADRO!F$4&amp;$E968),'Hoja de Trabajo para listado'!$DE$151:$DG$151,0)),0)+IFERROR(INDEX('Hoja de Trabajo para listado'!$CD$155:$DC$1048576,MATCH($A968,'Hoja de Trabajo para listado'!$CD$155:$CD$1048576,0),MATCH((CUADRO!F$4&amp;$E968),'Hoja de Trabajo para listado'!$CD$151:$DC$151,0)),0)</f>
        <v>0</v>
      </c>
      <c r="G968" s="243">
        <f ca="1">+IFERROR(INDEX('Hoja de Trabajo para listado'!$A$155:$Z$1048576,MATCH($A968,'Hoja de Trabajo para listado'!$A$155:$A$1048576,0),MATCH((CUADRO!G$4&amp;$E968),'Hoja de Trabajo para listado'!$A$151:$Z$151,0)),0)+IFERROR(INDEX('Hoja de Trabajo para listado'!$AB$155:$BA$1048576,MATCH($A968,'Hoja de Trabajo para listado'!$AB$155:$AB$1048576,0),MATCH((CUADRO!G$4&amp;$E968),'Hoja de Trabajo para listado'!$AB$151:$BA$151,0)),0)+IFERROR(INDEX('Hoja de Trabajo para listado'!$BC$155:$CB$1048576,MATCH($A968,'Hoja de Trabajo para listado'!$BC$155:$BC$1048576,0),MATCH((CUADRO!G$4&amp;$E968),'Hoja de Trabajo para listado'!$BC$151:$CB$151,0)),0)+IFERROR(INDEX('Hoja de Trabajo para listado'!$DE$153:$DG$274,MATCH($A968,'Hoja de Trabajo para listado'!$DE$153:$DE$1048576,0),MATCH((CUADRO!G$4&amp;$E968),'Hoja de Trabajo para listado'!$DE$151:$DG$151,0)),0)+IFERROR(INDEX('Hoja de Trabajo para listado'!$CD$155:$DC$1048576,MATCH($A968,'Hoja de Trabajo para listado'!$CD$155:$CD$1048576,0),MATCH((CUADRO!G$4&amp;$E968),'Hoja de Trabajo para listado'!$CD$151:$DC$151,0)),0)</f>
        <v>0</v>
      </c>
      <c r="H968" s="243">
        <f ca="1">+IFERROR(INDEX('Hoja de Trabajo para listado'!$A$155:$Z$1048576,MATCH($A968,'Hoja de Trabajo para listado'!$A$155:$A$1048576,0),MATCH((CUADRO!H$4&amp;$E968),'Hoja de Trabajo para listado'!$A$151:$Z$151,0)),0)+IFERROR(INDEX('Hoja de Trabajo para listado'!$AB$155:$BA$1048576,MATCH($A968,'Hoja de Trabajo para listado'!$AB$155:$AB$1048576,0),MATCH((CUADRO!H$4&amp;$E968),'Hoja de Trabajo para listado'!$AB$151:$BA$151,0)),0)+IFERROR(INDEX('Hoja de Trabajo para listado'!$BC$155:$CB$1048576,MATCH($A968,'Hoja de Trabajo para listado'!$BC$155:$BC$1048576,0),MATCH((CUADRO!H$4&amp;$E968),'Hoja de Trabajo para listado'!$BC$151:$CB$151,0)),0)+IFERROR(INDEX('Hoja de Trabajo para listado'!$DE$153:$DG$274,MATCH($A968,'Hoja de Trabajo para listado'!$DE$153:$DE$1048576,0),MATCH((CUADRO!H$4&amp;$E968),'Hoja de Trabajo para listado'!$DE$151:$DG$151,0)),0)+IFERROR(INDEX('Hoja de Trabajo para listado'!$CD$155:$DC$1048576,MATCH($A968,'Hoja de Trabajo para listado'!$CD$155:$CD$1048576,0),MATCH((CUADRO!H$4&amp;$E968),'Hoja de Trabajo para listado'!$CD$151:$DC$151,0)),0)</f>
        <v>0</v>
      </c>
      <c r="I968" s="243">
        <f ca="1">+IFERROR(INDEX('Hoja de Trabajo para listado'!$A$155:$Z$1048576,MATCH($A968,'Hoja de Trabajo para listado'!$A$155:$A$1048576,0),MATCH((CUADRO!I$4&amp;$E968),'Hoja de Trabajo para listado'!$A$151:$Z$151,0)),0)+IFERROR(INDEX('Hoja de Trabajo para listado'!$AB$155:$BA$1048576,MATCH($A968,'Hoja de Trabajo para listado'!$AB$155:$AB$1048576,0),MATCH((CUADRO!I$4&amp;$E968),'Hoja de Trabajo para listado'!$AB$151:$BA$151,0)),0)+IFERROR(INDEX('Hoja de Trabajo para listado'!$BC$155:$CB$1048576,MATCH($A968,'Hoja de Trabajo para listado'!$BC$155:$BC$1048576,0),MATCH((CUADRO!I$4&amp;$E968),'Hoja de Trabajo para listado'!$BC$151:$CB$151,0)),0)+IFERROR(INDEX('Hoja de Trabajo para listado'!$DE$153:$DG$274,MATCH($A968,'Hoja de Trabajo para listado'!$DE$153:$DE$1048576,0),MATCH((CUADRO!I$4&amp;$E968),'Hoja de Trabajo para listado'!$DE$151:$DG$151,0)),0)+IFERROR(INDEX('Hoja de Trabajo para listado'!$CD$155:$DC$1048576,MATCH($A968,'Hoja de Trabajo para listado'!$CD$155:$CD$1048576,0),MATCH((CUADRO!I$4&amp;$E968),'Hoja de Trabajo para listado'!$CD$151:$DC$151,0)),0)</f>
        <v>0</v>
      </c>
      <c r="J968" s="243">
        <f ca="1">+IFERROR(INDEX('Hoja de Trabajo para listado'!$A$155:$Z$1048576,MATCH($A968,'Hoja de Trabajo para listado'!$A$155:$A$1048576,0),MATCH((CUADRO!J$4&amp;$E968),'Hoja de Trabajo para listado'!$A$151:$Z$151,0)),0)+IFERROR(INDEX('Hoja de Trabajo para listado'!$AB$155:$BA$1048576,MATCH($A968,'Hoja de Trabajo para listado'!$AB$155:$AB$1048576,0),MATCH((CUADRO!J$4&amp;$E968),'Hoja de Trabajo para listado'!$AB$151:$BA$151,0)),0)+IFERROR(INDEX('Hoja de Trabajo para listado'!$BC$155:$CB$1048576,MATCH($A968,'Hoja de Trabajo para listado'!$BC$155:$BC$1048576,0),MATCH((CUADRO!J$4&amp;$E968),'Hoja de Trabajo para listado'!$BC$151:$CB$151,0)),0)+IFERROR(INDEX('Hoja de Trabajo para listado'!$DE$153:$DG$274,MATCH($A968,'Hoja de Trabajo para listado'!$DE$153:$DE$1048576,0),MATCH((CUADRO!J$4&amp;$E968),'Hoja de Trabajo para listado'!$DE$151:$DG$151,0)),0)+IFERROR(INDEX('Hoja de Trabajo para listado'!$CD$155:$DC$1048576,MATCH($A968,'Hoja de Trabajo para listado'!$CD$155:$CD$1048576,0),MATCH((CUADRO!J$4&amp;$E968),'Hoja de Trabajo para listado'!$CD$151:$DC$151,0)),0)</f>
        <v>0</v>
      </c>
      <c r="K968" s="243">
        <f ca="1">+IFERROR(INDEX('Hoja de Trabajo para listado'!$A$155:$Z$1048576,MATCH($A968,'Hoja de Trabajo para listado'!$A$155:$A$1048576,0),MATCH((CUADRO!K$4&amp;$E968),'Hoja de Trabajo para listado'!$A$151:$Z$151,0)),0)+IFERROR(INDEX('Hoja de Trabajo para listado'!$AB$155:$BA$1048576,MATCH($A968,'Hoja de Trabajo para listado'!$AB$155:$AB$1048576,0),MATCH((CUADRO!K$4&amp;$E968),'Hoja de Trabajo para listado'!$AB$151:$BA$151,0)),0)+IFERROR(INDEX('Hoja de Trabajo para listado'!$BC$155:$CB$1048576,MATCH($A968,'Hoja de Trabajo para listado'!$BC$155:$BC$1048576,0),MATCH((CUADRO!K$4&amp;$E968),'Hoja de Trabajo para listado'!$BC$151:$CB$151,0)),0)+IFERROR(INDEX('Hoja de Trabajo para listado'!$DE$153:$DG$274,MATCH($A968,'Hoja de Trabajo para listado'!$DE$153:$DE$1048576,0),MATCH((CUADRO!K$4&amp;$E968),'Hoja de Trabajo para listado'!$DE$151:$DG$151,0)),0)+IFERROR(INDEX('Hoja de Trabajo para listado'!$CD$155:$DC$1048576,MATCH($A968,'Hoja de Trabajo para listado'!$CD$155:$CD$1048576,0),MATCH((CUADRO!K$4&amp;$E968),'Hoja de Trabajo para listado'!$CD$151:$DC$151,0)),0)</f>
        <v>0</v>
      </c>
      <c r="L968" s="243">
        <f ca="1">+IFERROR(INDEX('Hoja de Trabajo para listado'!$A$155:$Z$1048576,MATCH($A968,'Hoja de Trabajo para listado'!$A$155:$A$1048576,0),MATCH((CUADRO!L$4&amp;$E968),'Hoja de Trabajo para listado'!$A$151:$Z$151,0)),0)+IFERROR(INDEX('Hoja de Trabajo para listado'!$AB$155:$BA$1048576,MATCH($A968,'Hoja de Trabajo para listado'!$AB$155:$AB$1048576,0),MATCH((CUADRO!L$4&amp;$E968),'Hoja de Trabajo para listado'!$AB$151:$BA$151,0)),0)+IFERROR(INDEX('Hoja de Trabajo para listado'!$BC$155:$CB$1048576,MATCH($A968,'Hoja de Trabajo para listado'!$BC$155:$BC$1048576,0),MATCH((CUADRO!L$4&amp;$E968),'Hoja de Trabajo para listado'!$BC$151:$CB$151,0)),0)+IFERROR(INDEX('Hoja de Trabajo para listado'!$DE$153:$DG$274,MATCH($A968,'Hoja de Trabajo para listado'!$DE$153:$DE$1048576,0),MATCH((CUADRO!L$4&amp;$E968),'Hoja de Trabajo para listado'!$DE$151:$DG$151,0)),0)+IFERROR(INDEX('Hoja de Trabajo para listado'!$CD$155:$DC$1048576,MATCH($A968,'Hoja de Trabajo para listado'!$CD$155:$CD$1048576,0),MATCH((CUADRO!L$4&amp;$E968),'Hoja de Trabajo para listado'!$CD$151:$DC$151,0)),0)</f>
        <v>0</v>
      </c>
      <c r="M968" s="243">
        <f ca="1">+IFERROR(INDEX('Hoja de Trabajo para listado'!$A$155:$Z$1048576,MATCH($A968,'Hoja de Trabajo para listado'!$A$155:$A$1048576,0),MATCH((CUADRO!M$4&amp;$E968),'Hoja de Trabajo para listado'!$A$151:$Z$151,0)),0)+IFERROR(INDEX('Hoja de Trabajo para listado'!$AB$155:$BA$1048576,MATCH($A968,'Hoja de Trabajo para listado'!$AB$155:$AB$1048576,0),MATCH((CUADRO!M$4&amp;$E968),'Hoja de Trabajo para listado'!$AB$151:$BA$151,0)),0)+IFERROR(INDEX('Hoja de Trabajo para listado'!$BC$155:$CB$1048576,MATCH($A968,'Hoja de Trabajo para listado'!$BC$155:$BC$1048576,0),MATCH((CUADRO!M$4&amp;$E968),'Hoja de Trabajo para listado'!$BC$151:$CB$151,0)),0)+IFERROR(INDEX('Hoja de Trabajo para listado'!$DE$153:$DG$274,MATCH($A968,'Hoja de Trabajo para listado'!$DE$153:$DE$1048576,0),MATCH((CUADRO!M$4&amp;$E968),'Hoja de Trabajo para listado'!$DE$151:$DG$151,0)),0)+IFERROR(INDEX('Hoja de Trabajo para listado'!$CD$155:$DC$1048576,MATCH($A968,'Hoja de Trabajo para listado'!$CD$155:$CD$1048576,0),MATCH((CUADRO!M$4&amp;$E968),'Hoja de Trabajo para listado'!$CD$151:$DC$151,0)),0)</f>
        <v>0</v>
      </c>
      <c r="N968" s="243">
        <f ca="1">+IFERROR(INDEX('Hoja de Trabajo para listado'!$A$155:$Z$1048576,MATCH($A968,'Hoja de Trabajo para listado'!$A$155:$A$1048576,0),MATCH((CUADRO!N$4&amp;$E968),'Hoja de Trabajo para listado'!$A$151:$Z$151,0)),0)+IFERROR(INDEX('Hoja de Trabajo para listado'!$AB$155:$BA$1048576,MATCH($A968,'Hoja de Trabajo para listado'!$AB$155:$AB$1048576,0),MATCH((CUADRO!N$4&amp;$E968),'Hoja de Trabajo para listado'!$AB$151:$BA$151,0)),0)+IFERROR(INDEX('Hoja de Trabajo para listado'!$BC$155:$CB$1048576,MATCH($A968,'Hoja de Trabajo para listado'!$BC$155:$BC$1048576,0),MATCH((CUADRO!N$4&amp;$E968),'Hoja de Trabajo para listado'!$BC$151:$CB$151,0)),0)+IFERROR(INDEX('Hoja de Trabajo para listado'!$DE$153:$DG$274,MATCH($A968,'Hoja de Trabajo para listado'!$DE$153:$DE$1048576,0),MATCH((CUADRO!N$4&amp;$E968),'Hoja de Trabajo para listado'!$DE$151:$DG$151,0)),0)+IFERROR(INDEX('Hoja de Trabajo para listado'!$CD$155:$DC$1048576,MATCH($A968,'Hoja de Trabajo para listado'!$CD$155:$CD$1048576,0),MATCH((CUADRO!N$4&amp;$E968),'Hoja de Trabajo para listado'!$CD$151:$DC$151,0)),0)</f>
        <v>0</v>
      </c>
      <c r="O968" s="243">
        <f ca="1">+IFERROR(INDEX('Hoja de Trabajo para listado'!$A$155:$Z$1048576,MATCH($A968,'Hoja de Trabajo para listado'!$A$155:$A$1048576,0),MATCH((CUADRO!O$4&amp;$E968),'Hoja de Trabajo para listado'!$A$151:$Z$151,0)),0)+IFERROR(INDEX('Hoja de Trabajo para listado'!$AB$155:$BA$1048576,MATCH($A968,'Hoja de Trabajo para listado'!$AB$155:$AB$1048576,0),MATCH((CUADRO!O$4&amp;$E968),'Hoja de Trabajo para listado'!$AB$151:$BA$151,0)),0)+IFERROR(INDEX('Hoja de Trabajo para listado'!$BC$155:$CB$1048576,MATCH($A968,'Hoja de Trabajo para listado'!$BC$155:$BC$1048576,0),MATCH((CUADRO!O$4&amp;$E968),'Hoja de Trabajo para listado'!$BC$151:$CB$151,0)),0)+IFERROR(INDEX('Hoja de Trabajo para listado'!$DE$153:$DG$274,MATCH($A968,'Hoja de Trabajo para listado'!$DE$153:$DE$1048576,0),MATCH((CUADRO!O$4&amp;$E968),'Hoja de Trabajo para listado'!$DE$151:$DG$151,0)),0)+IFERROR(INDEX('Hoja de Trabajo para listado'!$CD$155:$DC$1048576,MATCH($A968,'Hoja de Trabajo para listado'!$CD$155:$CD$1048576,0),MATCH((CUADRO!O$4&amp;$E968),'Hoja de Trabajo para listado'!$CD$151:$DC$151,0)),0)</f>
        <v>0</v>
      </c>
      <c r="P968" s="243">
        <f ca="1">+IFERROR(INDEX('Hoja de Trabajo para listado'!$A$155:$Z$1048576,MATCH($A968,'Hoja de Trabajo para listado'!$A$155:$A$1048576,0),MATCH((CUADRO!P$4&amp;$E968),'Hoja de Trabajo para listado'!$A$151:$Z$151,0)),0)+IFERROR(INDEX('Hoja de Trabajo para listado'!$AB$155:$BA$1048576,MATCH($A968,'Hoja de Trabajo para listado'!$AB$155:$AB$1048576,0),MATCH((CUADRO!P$4&amp;$E968),'Hoja de Trabajo para listado'!$AB$151:$BA$151,0)),0)+IFERROR(INDEX('Hoja de Trabajo para listado'!$BC$155:$CB$1048576,MATCH($A968,'Hoja de Trabajo para listado'!$BC$155:$BC$1048576,0),MATCH((CUADRO!P$4&amp;$E968),'Hoja de Trabajo para listado'!$BC$151:$CB$151,0)),0)+IFERROR(INDEX('Hoja de Trabajo para listado'!$DE$153:$DG$274,MATCH($A968,'Hoja de Trabajo para listado'!$DE$153:$DE$1048576,0),MATCH((CUADRO!P$4&amp;$E968),'Hoja de Trabajo para listado'!$DE$151:$DG$151,0)),0)+IFERROR(INDEX('Hoja de Trabajo para listado'!$CD$155:$DC$1048576,MATCH($A968,'Hoja de Trabajo para listado'!$CD$155:$CD$1048576,0),MATCH((CUADRO!P$4&amp;$E968),'Hoja de Trabajo para listado'!$CD$151:$DC$151,0)),0)</f>
        <v>0</v>
      </c>
      <c r="Q968" s="243">
        <f ca="1">+IFERROR(INDEX('Hoja de Trabajo para listado'!$A$155:$Z$1048576,MATCH($A968,'Hoja de Trabajo para listado'!$A$155:$A$1048576,0),MATCH((CUADRO!Q$4&amp;$E968),'Hoja de Trabajo para listado'!$A$151:$Z$151,0)),0)+IFERROR(INDEX('Hoja de Trabajo para listado'!$AB$155:$BA$1048576,MATCH($A968,'Hoja de Trabajo para listado'!$AB$155:$AB$1048576,0),MATCH((CUADRO!Q$4&amp;$E968),'Hoja de Trabajo para listado'!$AB$151:$BA$151,0)),0)+IFERROR(INDEX('Hoja de Trabajo para listado'!$BC$155:$CB$1048576,MATCH($A968,'Hoja de Trabajo para listado'!$BC$155:$BC$1048576,0),MATCH((CUADRO!Q$4&amp;$E968),'Hoja de Trabajo para listado'!$BC$151:$CB$151,0)),0)+IFERROR(INDEX('Hoja de Trabajo para listado'!$DE$153:$DG$274,MATCH($A968,'Hoja de Trabajo para listado'!$DE$153:$DE$1048576,0),MATCH((CUADRO!Q$4&amp;$E968),'Hoja de Trabajo para listado'!$DE$151:$DG$151,0)),0)+IFERROR(INDEX('Hoja de Trabajo para listado'!$CD$155:$DC$1048576,MATCH($A968,'Hoja de Trabajo para listado'!$CD$155:$CD$1048576,0),MATCH((CUADRO!Q$4&amp;$E968),'Hoja de Trabajo para listado'!$CD$151:$DC$151,0)),0)</f>
        <v>0</v>
      </c>
      <c r="R968" s="243">
        <f t="shared" ca="1" si="35"/>
        <v>0</v>
      </c>
      <c r="S968" s="256">
        <f ca="1">+R967+R968</f>
        <v>0</v>
      </c>
      <c r="T968" s="243">
        <f ca="1">+S968</f>
        <v>0</v>
      </c>
      <c r="U968" s="242">
        <f t="shared" si="36"/>
        <v>2</v>
      </c>
      <c r="V968" s="327" t="str">
        <f>+VLOOKUP(A968,bd_lista!$A$3:$E$592,5,FALSE)</f>
        <v>Gobiernos Autonomos Municipales</v>
      </c>
      <c r="W968" s="398"/>
      <c r="X968" s="240">
        <f>+VLOOKUP(A968,[4]Sheet1!$A$13:$D$744,4,FALSE)</f>
        <v>0</v>
      </c>
      <c r="Y968" s="240" t="e">
        <f>+VLOOKUP(X968,bd_lista!$A$3:$C$592,3,FALSE)</f>
        <v>#N/A</v>
      </c>
      <c r="Z968" s="288"/>
      <c r="AA968" s="289"/>
    </row>
    <row r="969" spans="1:27" customFormat="1" ht="15" hidden="1" customHeight="1">
      <c r="A969" s="32">
        <v>1716</v>
      </c>
      <c r="B969" s="393">
        <f>+A969</f>
        <v>1716</v>
      </c>
      <c r="C969" s="245" t="str">
        <f>+VLOOKUP(A969,bd_lista!$A$3:$C$592,3,FALSE)</f>
        <v>Gobierno Autónomo Municipal de Portachuelo</v>
      </c>
      <c r="D969" s="395" t="str">
        <f>+C969</f>
        <v>Gobierno Autónomo Municipal de Portachuelo</v>
      </c>
      <c r="E969" s="240" t="s">
        <v>1303</v>
      </c>
      <c r="F969" s="241">
        <f ca="1">+IFERROR(INDEX('Hoja de Trabajo para listado'!$A$155:$Z$1048576,MATCH($A969,'Hoja de Trabajo para listado'!$A$155:$A$1048576,0),MATCH((CUADRO!F$4&amp;$E969),'Hoja de Trabajo para listado'!$A$151:$Z$151,0)),0)+IFERROR(INDEX('Hoja de Trabajo para listado'!$AB$155:$BA$1048576,MATCH($A969,'Hoja de Trabajo para listado'!$AB$155:$AB$1048576,0),MATCH((CUADRO!F$4&amp;$E969),'Hoja de Trabajo para listado'!$AB$151:$BA$151,0)),0)+IFERROR(INDEX('Hoja de Trabajo para listado'!$BC$155:$CB$1048576,MATCH($A969,'Hoja de Trabajo para listado'!$BC$155:$BC$1048576,0),MATCH((CUADRO!F$4&amp;$E969),'Hoja de Trabajo para listado'!$BC$151:$CB$151,0)),0)+IFERROR(INDEX('Hoja de Trabajo para listado'!$DE$153:$DG$274,MATCH($A969,'Hoja de Trabajo para listado'!$DE$153:$DE$1048576,0),MATCH((CUADRO!F$4&amp;$E969),'Hoja de Trabajo para listado'!$DE$151:$DG$151,0)),0)+IFERROR(INDEX('Hoja de Trabajo para listado'!$CD$155:$DC$1048576,MATCH($A969,'Hoja de Trabajo para listado'!$CD$155:$CD$1048576,0),MATCH((CUADRO!F$4&amp;$E969),'Hoja de Trabajo para listado'!$CD$151:$DC$151,0)),0)</f>
        <v>0</v>
      </c>
      <c r="G969" s="241">
        <f ca="1">+IFERROR(INDEX('Hoja de Trabajo para listado'!$A$155:$Z$1048576,MATCH($A969,'Hoja de Trabajo para listado'!$A$155:$A$1048576,0),MATCH((CUADRO!G$4&amp;$E969),'Hoja de Trabajo para listado'!$A$151:$Z$151,0)),0)+IFERROR(INDEX('Hoja de Trabajo para listado'!$AB$155:$BA$1048576,MATCH($A969,'Hoja de Trabajo para listado'!$AB$155:$AB$1048576,0),MATCH((CUADRO!G$4&amp;$E969),'Hoja de Trabajo para listado'!$AB$151:$BA$151,0)),0)+IFERROR(INDEX('Hoja de Trabajo para listado'!$BC$155:$CB$1048576,MATCH($A969,'Hoja de Trabajo para listado'!$BC$155:$BC$1048576,0),MATCH((CUADRO!G$4&amp;$E969),'Hoja de Trabajo para listado'!$BC$151:$CB$151,0)),0)+IFERROR(INDEX('Hoja de Trabajo para listado'!$DE$153:$DG$274,MATCH($A969,'Hoja de Trabajo para listado'!$DE$153:$DE$1048576,0),MATCH((CUADRO!G$4&amp;$E969),'Hoja de Trabajo para listado'!$DE$151:$DG$151,0)),0)+IFERROR(INDEX('Hoja de Trabajo para listado'!$CD$155:$DC$1048576,MATCH($A969,'Hoja de Trabajo para listado'!$CD$155:$CD$1048576,0),MATCH((CUADRO!G$4&amp;$E969),'Hoja de Trabajo para listado'!$CD$151:$DC$151,0)),0)</f>
        <v>0</v>
      </c>
      <c r="H969" s="241">
        <f ca="1">+IFERROR(INDEX('Hoja de Trabajo para listado'!$A$155:$Z$1048576,MATCH($A969,'Hoja de Trabajo para listado'!$A$155:$A$1048576,0),MATCH((CUADRO!H$4&amp;$E969),'Hoja de Trabajo para listado'!$A$151:$Z$151,0)),0)+IFERROR(INDEX('Hoja de Trabajo para listado'!$AB$155:$BA$1048576,MATCH($A969,'Hoja de Trabajo para listado'!$AB$155:$AB$1048576,0),MATCH((CUADRO!H$4&amp;$E969),'Hoja de Trabajo para listado'!$AB$151:$BA$151,0)),0)+IFERROR(INDEX('Hoja de Trabajo para listado'!$BC$155:$CB$1048576,MATCH($A969,'Hoja de Trabajo para listado'!$BC$155:$BC$1048576,0),MATCH((CUADRO!H$4&amp;$E969),'Hoja de Trabajo para listado'!$BC$151:$CB$151,0)),0)+IFERROR(INDEX('Hoja de Trabajo para listado'!$DE$153:$DG$274,MATCH($A969,'Hoja de Trabajo para listado'!$DE$153:$DE$1048576,0),MATCH((CUADRO!H$4&amp;$E969),'Hoja de Trabajo para listado'!$DE$151:$DG$151,0)),0)+IFERROR(INDEX('Hoja de Trabajo para listado'!$CD$155:$DC$1048576,MATCH($A969,'Hoja de Trabajo para listado'!$CD$155:$CD$1048576,0),MATCH((CUADRO!H$4&amp;$E969),'Hoja de Trabajo para listado'!$CD$151:$DC$151,0)),0)</f>
        <v>0</v>
      </c>
      <c r="I969" s="241">
        <f ca="1">+IFERROR(INDEX('Hoja de Trabajo para listado'!$A$155:$Z$1048576,MATCH($A969,'Hoja de Trabajo para listado'!$A$155:$A$1048576,0),MATCH((CUADRO!I$4&amp;$E969),'Hoja de Trabajo para listado'!$A$151:$Z$151,0)),0)+IFERROR(INDEX('Hoja de Trabajo para listado'!$AB$155:$BA$1048576,MATCH($A969,'Hoja de Trabajo para listado'!$AB$155:$AB$1048576,0),MATCH((CUADRO!I$4&amp;$E969),'Hoja de Trabajo para listado'!$AB$151:$BA$151,0)),0)+IFERROR(INDEX('Hoja de Trabajo para listado'!$BC$155:$CB$1048576,MATCH($A969,'Hoja de Trabajo para listado'!$BC$155:$BC$1048576,0),MATCH((CUADRO!I$4&amp;$E969),'Hoja de Trabajo para listado'!$BC$151:$CB$151,0)),0)+IFERROR(INDEX('Hoja de Trabajo para listado'!$DE$153:$DG$274,MATCH($A969,'Hoja de Trabajo para listado'!$DE$153:$DE$1048576,0),MATCH((CUADRO!I$4&amp;$E969),'Hoja de Trabajo para listado'!$DE$151:$DG$151,0)),0)+IFERROR(INDEX('Hoja de Trabajo para listado'!$CD$155:$DC$1048576,MATCH($A969,'Hoja de Trabajo para listado'!$CD$155:$CD$1048576,0),MATCH((CUADRO!I$4&amp;$E969),'Hoja de Trabajo para listado'!$CD$151:$DC$151,0)),0)</f>
        <v>0</v>
      </c>
      <c r="J969" s="241">
        <f ca="1">+IFERROR(INDEX('Hoja de Trabajo para listado'!$A$155:$Z$1048576,MATCH($A969,'Hoja de Trabajo para listado'!$A$155:$A$1048576,0),MATCH((CUADRO!J$4&amp;$E969),'Hoja de Trabajo para listado'!$A$151:$Z$151,0)),0)+IFERROR(INDEX('Hoja de Trabajo para listado'!$AB$155:$BA$1048576,MATCH($A969,'Hoja de Trabajo para listado'!$AB$155:$AB$1048576,0),MATCH((CUADRO!J$4&amp;$E969),'Hoja de Trabajo para listado'!$AB$151:$BA$151,0)),0)+IFERROR(INDEX('Hoja de Trabajo para listado'!$BC$155:$CB$1048576,MATCH($A969,'Hoja de Trabajo para listado'!$BC$155:$BC$1048576,0),MATCH((CUADRO!J$4&amp;$E969),'Hoja de Trabajo para listado'!$BC$151:$CB$151,0)),0)+IFERROR(INDEX('Hoja de Trabajo para listado'!$DE$153:$DG$274,MATCH($A969,'Hoja de Trabajo para listado'!$DE$153:$DE$1048576,0),MATCH((CUADRO!J$4&amp;$E969),'Hoja de Trabajo para listado'!$DE$151:$DG$151,0)),0)+IFERROR(INDEX('Hoja de Trabajo para listado'!$CD$155:$DC$1048576,MATCH($A969,'Hoja de Trabajo para listado'!$CD$155:$CD$1048576,0),MATCH((CUADRO!J$4&amp;$E969),'Hoja de Trabajo para listado'!$CD$151:$DC$151,0)),0)</f>
        <v>0</v>
      </c>
      <c r="K969" s="241">
        <f ca="1">+IFERROR(INDEX('Hoja de Trabajo para listado'!$A$155:$Z$1048576,MATCH($A969,'Hoja de Trabajo para listado'!$A$155:$A$1048576,0),MATCH((CUADRO!K$4&amp;$E969),'Hoja de Trabajo para listado'!$A$151:$Z$151,0)),0)+IFERROR(INDEX('Hoja de Trabajo para listado'!$AB$155:$BA$1048576,MATCH($A969,'Hoja de Trabajo para listado'!$AB$155:$AB$1048576,0),MATCH((CUADRO!K$4&amp;$E969),'Hoja de Trabajo para listado'!$AB$151:$BA$151,0)),0)+IFERROR(INDEX('Hoja de Trabajo para listado'!$BC$155:$CB$1048576,MATCH($A969,'Hoja de Trabajo para listado'!$BC$155:$BC$1048576,0),MATCH((CUADRO!K$4&amp;$E969),'Hoja de Trabajo para listado'!$BC$151:$CB$151,0)),0)+IFERROR(INDEX('Hoja de Trabajo para listado'!$DE$153:$DG$274,MATCH($A969,'Hoja de Trabajo para listado'!$DE$153:$DE$1048576,0),MATCH((CUADRO!K$4&amp;$E969),'Hoja de Trabajo para listado'!$DE$151:$DG$151,0)),0)+IFERROR(INDEX('Hoja de Trabajo para listado'!$CD$155:$DC$1048576,MATCH($A969,'Hoja de Trabajo para listado'!$CD$155:$CD$1048576,0),MATCH((CUADRO!K$4&amp;$E969),'Hoja de Trabajo para listado'!$CD$151:$DC$151,0)),0)</f>
        <v>0</v>
      </c>
      <c r="L969" s="241">
        <f ca="1">+IFERROR(INDEX('Hoja de Trabajo para listado'!$A$155:$Z$1048576,MATCH($A969,'Hoja de Trabajo para listado'!$A$155:$A$1048576,0),MATCH((CUADRO!L$4&amp;$E969),'Hoja de Trabajo para listado'!$A$151:$Z$151,0)),0)+IFERROR(INDEX('Hoja de Trabajo para listado'!$AB$155:$BA$1048576,MATCH($A969,'Hoja de Trabajo para listado'!$AB$155:$AB$1048576,0),MATCH((CUADRO!L$4&amp;$E969),'Hoja de Trabajo para listado'!$AB$151:$BA$151,0)),0)+IFERROR(INDEX('Hoja de Trabajo para listado'!$BC$155:$CB$1048576,MATCH($A969,'Hoja de Trabajo para listado'!$BC$155:$BC$1048576,0),MATCH((CUADRO!L$4&amp;$E969),'Hoja de Trabajo para listado'!$BC$151:$CB$151,0)),0)+IFERROR(INDEX('Hoja de Trabajo para listado'!$DE$153:$DG$274,MATCH($A969,'Hoja de Trabajo para listado'!$DE$153:$DE$1048576,0),MATCH((CUADRO!L$4&amp;$E969),'Hoja de Trabajo para listado'!$DE$151:$DG$151,0)),0)+IFERROR(INDEX('Hoja de Trabajo para listado'!$CD$155:$DC$1048576,MATCH($A969,'Hoja de Trabajo para listado'!$CD$155:$CD$1048576,0),MATCH((CUADRO!L$4&amp;$E969),'Hoja de Trabajo para listado'!$CD$151:$DC$151,0)),0)</f>
        <v>0</v>
      </c>
      <c r="M969" s="241">
        <f ca="1">+IFERROR(INDEX('Hoja de Trabajo para listado'!$A$155:$Z$1048576,MATCH($A969,'Hoja de Trabajo para listado'!$A$155:$A$1048576,0),MATCH((CUADRO!M$4&amp;$E969),'Hoja de Trabajo para listado'!$A$151:$Z$151,0)),0)+IFERROR(INDEX('Hoja de Trabajo para listado'!$AB$155:$BA$1048576,MATCH($A969,'Hoja de Trabajo para listado'!$AB$155:$AB$1048576,0),MATCH((CUADRO!M$4&amp;$E969),'Hoja de Trabajo para listado'!$AB$151:$BA$151,0)),0)+IFERROR(INDEX('Hoja de Trabajo para listado'!$BC$155:$CB$1048576,MATCH($A969,'Hoja de Trabajo para listado'!$BC$155:$BC$1048576,0),MATCH((CUADRO!M$4&amp;$E969),'Hoja de Trabajo para listado'!$BC$151:$CB$151,0)),0)+IFERROR(INDEX('Hoja de Trabajo para listado'!$DE$153:$DG$274,MATCH($A969,'Hoja de Trabajo para listado'!$DE$153:$DE$1048576,0),MATCH((CUADRO!M$4&amp;$E969),'Hoja de Trabajo para listado'!$DE$151:$DG$151,0)),0)+IFERROR(INDEX('Hoja de Trabajo para listado'!$CD$155:$DC$1048576,MATCH($A969,'Hoja de Trabajo para listado'!$CD$155:$CD$1048576,0),MATCH((CUADRO!M$4&amp;$E969),'Hoja de Trabajo para listado'!$CD$151:$DC$151,0)),0)</f>
        <v>0</v>
      </c>
      <c r="N969" s="241">
        <f ca="1">+IFERROR(INDEX('Hoja de Trabajo para listado'!$A$155:$Z$1048576,MATCH($A969,'Hoja de Trabajo para listado'!$A$155:$A$1048576,0),MATCH((CUADRO!N$4&amp;$E969),'Hoja de Trabajo para listado'!$A$151:$Z$151,0)),0)+IFERROR(INDEX('Hoja de Trabajo para listado'!$AB$155:$BA$1048576,MATCH($A969,'Hoja de Trabajo para listado'!$AB$155:$AB$1048576,0),MATCH((CUADRO!N$4&amp;$E969),'Hoja de Trabajo para listado'!$AB$151:$BA$151,0)),0)+IFERROR(INDEX('Hoja de Trabajo para listado'!$BC$155:$CB$1048576,MATCH($A969,'Hoja de Trabajo para listado'!$BC$155:$BC$1048576,0),MATCH((CUADRO!N$4&amp;$E969),'Hoja de Trabajo para listado'!$BC$151:$CB$151,0)),0)+IFERROR(INDEX('Hoja de Trabajo para listado'!$DE$153:$DG$274,MATCH($A969,'Hoja de Trabajo para listado'!$DE$153:$DE$1048576,0),MATCH((CUADRO!N$4&amp;$E969),'Hoja de Trabajo para listado'!$DE$151:$DG$151,0)),0)+IFERROR(INDEX('Hoja de Trabajo para listado'!$CD$155:$DC$1048576,MATCH($A969,'Hoja de Trabajo para listado'!$CD$155:$CD$1048576,0),MATCH((CUADRO!N$4&amp;$E969),'Hoja de Trabajo para listado'!$CD$151:$DC$151,0)),0)</f>
        <v>0</v>
      </c>
      <c r="O969" s="241">
        <f ca="1">+IFERROR(INDEX('Hoja de Trabajo para listado'!$A$155:$Z$1048576,MATCH($A969,'Hoja de Trabajo para listado'!$A$155:$A$1048576,0),MATCH((CUADRO!O$4&amp;$E969),'Hoja de Trabajo para listado'!$A$151:$Z$151,0)),0)+IFERROR(INDEX('Hoja de Trabajo para listado'!$AB$155:$BA$1048576,MATCH($A969,'Hoja de Trabajo para listado'!$AB$155:$AB$1048576,0),MATCH((CUADRO!O$4&amp;$E969),'Hoja de Trabajo para listado'!$AB$151:$BA$151,0)),0)+IFERROR(INDEX('Hoja de Trabajo para listado'!$BC$155:$CB$1048576,MATCH($A969,'Hoja de Trabajo para listado'!$BC$155:$BC$1048576,0),MATCH((CUADRO!O$4&amp;$E969),'Hoja de Trabajo para listado'!$BC$151:$CB$151,0)),0)+IFERROR(INDEX('Hoja de Trabajo para listado'!$DE$153:$DG$274,MATCH($A969,'Hoja de Trabajo para listado'!$DE$153:$DE$1048576,0),MATCH((CUADRO!O$4&amp;$E969),'Hoja de Trabajo para listado'!$DE$151:$DG$151,0)),0)+IFERROR(INDEX('Hoja de Trabajo para listado'!$CD$155:$DC$1048576,MATCH($A969,'Hoja de Trabajo para listado'!$CD$155:$CD$1048576,0),MATCH((CUADRO!O$4&amp;$E969),'Hoja de Trabajo para listado'!$CD$151:$DC$151,0)),0)</f>
        <v>0</v>
      </c>
      <c r="P969" s="241">
        <f ca="1">+IFERROR(INDEX('Hoja de Trabajo para listado'!$A$155:$Z$1048576,MATCH($A969,'Hoja de Trabajo para listado'!$A$155:$A$1048576,0),MATCH((CUADRO!P$4&amp;$E969),'Hoja de Trabajo para listado'!$A$151:$Z$151,0)),0)+IFERROR(INDEX('Hoja de Trabajo para listado'!$AB$155:$BA$1048576,MATCH($A969,'Hoja de Trabajo para listado'!$AB$155:$AB$1048576,0),MATCH((CUADRO!P$4&amp;$E969),'Hoja de Trabajo para listado'!$AB$151:$BA$151,0)),0)+IFERROR(INDEX('Hoja de Trabajo para listado'!$BC$155:$CB$1048576,MATCH($A969,'Hoja de Trabajo para listado'!$BC$155:$BC$1048576,0),MATCH((CUADRO!P$4&amp;$E969),'Hoja de Trabajo para listado'!$BC$151:$CB$151,0)),0)+IFERROR(INDEX('Hoja de Trabajo para listado'!$DE$153:$DG$274,MATCH($A969,'Hoja de Trabajo para listado'!$DE$153:$DE$1048576,0),MATCH((CUADRO!P$4&amp;$E969),'Hoja de Trabajo para listado'!$DE$151:$DG$151,0)),0)+IFERROR(INDEX('Hoja de Trabajo para listado'!$CD$155:$DC$1048576,MATCH($A969,'Hoja de Trabajo para listado'!$CD$155:$CD$1048576,0),MATCH((CUADRO!P$4&amp;$E969),'Hoja de Trabajo para listado'!$CD$151:$DC$151,0)),0)</f>
        <v>0</v>
      </c>
      <c r="Q969" s="241">
        <f ca="1">+IFERROR(INDEX('Hoja de Trabajo para listado'!$A$155:$Z$1048576,MATCH($A969,'Hoja de Trabajo para listado'!$A$155:$A$1048576,0),MATCH((CUADRO!Q$4&amp;$E969),'Hoja de Trabajo para listado'!$A$151:$Z$151,0)),0)+IFERROR(INDEX('Hoja de Trabajo para listado'!$AB$155:$BA$1048576,MATCH($A969,'Hoja de Trabajo para listado'!$AB$155:$AB$1048576,0),MATCH((CUADRO!Q$4&amp;$E969),'Hoja de Trabajo para listado'!$AB$151:$BA$151,0)),0)+IFERROR(INDEX('Hoja de Trabajo para listado'!$BC$155:$CB$1048576,MATCH($A969,'Hoja de Trabajo para listado'!$BC$155:$BC$1048576,0),MATCH((CUADRO!Q$4&amp;$E969),'Hoja de Trabajo para listado'!$BC$151:$CB$151,0)),0)+IFERROR(INDEX('Hoja de Trabajo para listado'!$DE$153:$DG$274,MATCH($A969,'Hoja de Trabajo para listado'!$DE$153:$DE$1048576,0),MATCH((CUADRO!Q$4&amp;$E969),'Hoja de Trabajo para listado'!$DE$151:$DG$151,0)),0)+IFERROR(INDEX('Hoja de Trabajo para listado'!$CD$155:$DC$1048576,MATCH($A969,'Hoja de Trabajo para listado'!$CD$155:$CD$1048576,0),MATCH((CUADRO!Q$4&amp;$E969),'Hoja de Trabajo para listado'!$CD$151:$DC$151,0)),0)</f>
        <v>0</v>
      </c>
      <c r="R969" s="241">
        <f t="shared" ref="R969:R1032" ca="1" si="37">+SUM(F969:Q969)</f>
        <v>0</v>
      </c>
      <c r="S969" s="247"/>
      <c r="T969" s="241">
        <f ca="1">+T970</f>
        <v>0</v>
      </c>
      <c r="U969" s="240">
        <f t="shared" ref="U969:U1032" si="38">+IF(E969="Débitos",1,2)</f>
        <v>1</v>
      </c>
      <c r="V969" s="327" t="str">
        <f>+VLOOKUP(A969,bd_lista!$A$3:$E$592,5,FALSE)</f>
        <v>Gobiernos Autonomos Municipales</v>
      </c>
      <c r="W969" s="397" t="str">
        <f>+V969</f>
        <v>Gobiernos Autonomos Municipales</v>
      </c>
      <c r="X969" s="240">
        <f>+VLOOKUP(A969,[4]Sheet1!$A$13:$D$744,4,FALSE)</f>
        <v>0</v>
      </c>
      <c r="Y969" s="240" t="e">
        <f>+VLOOKUP(X969,bd_lista!$A$3:$C$592,3,FALSE)</f>
        <v>#N/A</v>
      </c>
      <c r="Z969" s="290">
        <f>+X969</f>
        <v>0</v>
      </c>
      <c r="AA969" s="291" t="e">
        <f>+Y969</f>
        <v>#N/A</v>
      </c>
    </row>
    <row r="970" spans="1:27" customFormat="1" ht="15" hidden="1" customHeight="1">
      <c r="A970" s="32">
        <v>1716</v>
      </c>
      <c r="B970" s="394"/>
      <c r="C970" s="245" t="str">
        <f>+VLOOKUP(A970,bd_lista!$A$3:$C$592,3,FALSE)</f>
        <v>Gobierno Autónomo Municipal de Portachuelo</v>
      </c>
      <c r="D970" s="396"/>
      <c r="E970" s="242" t="s">
        <v>1304</v>
      </c>
      <c r="F970" s="243">
        <f ca="1">+IFERROR(INDEX('Hoja de Trabajo para listado'!$A$155:$Z$1048576,MATCH($A970,'Hoja de Trabajo para listado'!$A$155:$A$1048576,0),MATCH((CUADRO!F$4&amp;$E970),'Hoja de Trabajo para listado'!$A$151:$Z$151,0)),0)+IFERROR(INDEX('Hoja de Trabajo para listado'!$AB$155:$BA$1048576,MATCH($A970,'Hoja de Trabajo para listado'!$AB$155:$AB$1048576,0),MATCH((CUADRO!F$4&amp;$E970),'Hoja de Trabajo para listado'!$AB$151:$BA$151,0)),0)+IFERROR(INDEX('Hoja de Trabajo para listado'!$BC$155:$CB$1048576,MATCH($A970,'Hoja de Trabajo para listado'!$BC$155:$BC$1048576,0),MATCH((CUADRO!F$4&amp;$E970),'Hoja de Trabajo para listado'!$BC$151:$CB$151,0)),0)+IFERROR(INDEX('Hoja de Trabajo para listado'!$DE$153:$DG$274,MATCH($A970,'Hoja de Trabajo para listado'!$DE$153:$DE$1048576,0),MATCH((CUADRO!F$4&amp;$E970),'Hoja de Trabajo para listado'!$DE$151:$DG$151,0)),0)+IFERROR(INDEX('Hoja de Trabajo para listado'!$CD$155:$DC$1048576,MATCH($A970,'Hoja de Trabajo para listado'!$CD$155:$CD$1048576,0),MATCH((CUADRO!F$4&amp;$E970),'Hoja de Trabajo para listado'!$CD$151:$DC$151,0)),0)</f>
        <v>0</v>
      </c>
      <c r="G970" s="243">
        <f ca="1">+IFERROR(INDEX('Hoja de Trabajo para listado'!$A$155:$Z$1048576,MATCH($A970,'Hoja de Trabajo para listado'!$A$155:$A$1048576,0),MATCH((CUADRO!G$4&amp;$E970),'Hoja de Trabajo para listado'!$A$151:$Z$151,0)),0)+IFERROR(INDEX('Hoja de Trabajo para listado'!$AB$155:$BA$1048576,MATCH($A970,'Hoja de Trabajo para listado'!$AB$155:$AB$1048576,0),MATCH((CUADRO!G$4&amp;$E970),'Hoja de Trabajo para listado'!$AB$151:$BA$151,0)),0)+IFERROR(INDEX('Hoja de Trabajo para listado'!$BC$155:$CB$1048576,MATCH($A970,'Hoja de Trabajo para listado'!$BC$155:$BC$1048576,0),MATCH((CUADRO!G$4&amp;$E970),'Hoja de Trabajo para listado'!$BC$151:$CB$151,0)),0)+IFERROR(INDEX('Hoja de Trabajo para listado'!$DE$153:$DG$274,MATCH($A970,'Hoja de Trabajo para listado'!$DE$153:$DE$1048576,0),MATCH((CUADRO!G$4&amp;$E970),'Hoja de Trabajo para listado'!$DE$151:$DG$151,0)),0)+IFERROR(INDEX('Hoja de Trabajo para listado'!$CD$155:$DC$1048576,MATCH($A970,'Hoja de Trabajo para listado'!$CD$155:$CD$1048576,0),MATCH((CUADRO!G$4&amp;$E970),'Hoja de Trabajo para listado'!$CD$151:$DC$151,0)),0)</f>
        <v>0</v>
      </c>
      <c r="H970" s="243">
        <f ca="1">+IFERROR(INDEX('Hoja de Trabajo para listado'!$A$155:$Z$1048576,MATCH($A970,'Hoja de Trabajo para listado'!$A$155:$A$1048576,0),MATCH((CUADRO!H$4&amp;$E970),'Hoja de Trabajo para listado'!$A$151:$Z$151,0)),0)+IFERROR(INDEX('Hoja de Trabajo para listado'!$AB$155:$BA$1048576,MATCH($A970,'Hoja de Trabajo para listado'!$AB$155:$AB$1048576,0),MATCH((CUADRO!H$4&amp;$E970),'Hoja de Trabajo para listado'!$AB$151:$BA$151,0)),0)+IFERROR(INDEX('Hoja de Trabajo para listado'!$BC$155:$CB$1048576,MATCH($A970,'Hoja de Trabajo para listado'!$BC$155:$BC$1048576,0),MATCH((CUADRO!H$4&amp;$E970),'Hoja de Trabajo para listado'!$BC$151:$CB$151,0)),0)+IFERROR(INDEX('Hoja de Trabajo para listado'!$DE$153:$DG$274,MATCH($A970,'Hoja de Trabajo para listado'!$DE$153:$DE$1048576,0),MATCH((CUADRO!H$4&amp;$E970),'Hoja de Trabajo para listado'!$DE$151:$DG$151,0)),0)+IFERROR(INDEX('Hoja de Trabajo para listado'!$CD$155:$DC$1048576,MATCH($A970,'Hoja de Trabajo para listado'!$CD$155:$CD$1048576,0),MATCH((CUADRO!H$4&amp;$E970),'Hoja de Trabajo para listado'!$CD$151:$DC$151,0)),0)</f>
        <v>0</v>
      </c>
      <c r="I970" s="243">
        <f ca="1">+IFERROR(INDEX('Hoja de Trabajo para listado'!$A$155:$Z$1048576,MATCH($A970,'Hoja de Trabajo para listado'!$A$155:$A$1048576,0),MATCH((CUADRO!I$4&amp;$E970),'Hoja de Trabajo para listado'!$A$151:$Z$151,0)),0)+IFERROR(INDEX('Hoja de Trabajo para listado'!$AB$155:$BA$1048576,MATCH($A970,'Hoja de Trabajo para listado'!$AB$155:$AB$1048576,0),MATCH((CUADRO!I$4&amp;$E970),'Hoja de Trabajo para listado'!$AB$151:$BA$151,0)),0)+IFERROR(INDEX('Hoja de Trabajo para listado'!$BC$155:$CB$1048576,MATCH($A970,'Hoja de Trabajo para listado'!$BC$155:$BC$1048576,0),MATCH((CUADRO!I$4&amp;$E970),'Hoja de Trabajo para listado'!$BC$151:$CB$151,0)),0)+IFERROR(INDEX('Hoja de Trabajo para listado'!$DE$153:$DG$274,MATCH($A970,'Hoja de Trabajo para listado'!$DE$153:$DE$1048576,0),MATCH((CUADRO!I$4&amp;$E970),'Hoja de Trabajo para listado'!$DE$151:$DG$151,0)),0)+IFERROR(INDEX('Hoja de Trabajo para listado'!$CD$155:$DC$1048576,MATCH($A970,'Hoja de Trabajo para listado'!$CD$155:$CD$1048576,0),MATCH((CUADRO!I$4&amp;$E970),'Hoja de Trabajo para listado'!$CD$151:$DC$151,0)),0)</f>
        <v>0</v>
      </c>
      <c r="J970" s="243">
        <f ca="1">+IFERROR(INDEX('Hoja de Trabajo para listado'!$A$155:$Z$1048576,MATCH($A970,'Hoja de Trabajo para listado'!$A$155:$A$1048576,0),MATCH((CUADRO!J$4&amp;$E970),'Hoja de Trabajo para listado'!$A$151:$Z$151,0)),0)+IFERROR(INDEX('Hoja de Trabajo para listado'!$AB$155:$BA$1048576,MATCH($A970,'Hoja de Trabajo para listado'!$AB$155:$AB$1048576,0),MATCH((CUADRO!J$4&amp;$E970),'Hoja de Trabajo para listado'!$AB$151:$BA$151,0)),0)+IFERROR(INDEX('Hoja de Trabajo para listado'!$BC$155:$CB$1048576,MATCH($A970,'Hoja de Trabajo para listado'!$BC$155:$BC$1048576,0),MATCH((CUADRO!J$4&amp;$E970),'Hoja de Trabajo para listado'!$BC$151:$CB$151,0)),0)+IFERROR(INDEX('Hoja de Trabajo para listado'!$DE$153:$DG$274,MATCH($A970,'Hoja de Trabajo para listado'!$DE$153:$DE$1048576,0),MATCH((CUADRO!J$4&amp;$E970),'Hoja de Trabajo para listado'!$DE$151:$DG$151,0)),0)+IFERROR(INDEX('Hoja de Trabajo para listado'!$CD$155:$DC$1048576,MATCH($A970,'Hoja de Trabajo para listado'!$CD$155:$CD$1048576,0),MATCH((CUADRO!J$4&amp;$E970),'Hoja de Trabajo para listado'!$CD$151:$DC$151,0)),0)</f>
        <v>0</v>
      </c>
      <c r="K970" s="243">
        <f ca="1">+IFERROR(INDEX('Hoja de Trabajo para listado'!$A$155:$Z$1048576,MATCH($A970,'Hoja de Trabajo para listado'!$A$155:$A$1048576,0),MATCH((CUADRO!K$4&amp;$E970),'Hoja de Trabajo para listado'!$A$151:$Z$151,0)),0)+IFERROR(INDEX('Hoja de Trabajo para listado'!$AB$155:$BA$1048576,MATCH($A970,'Hoja de Trabajo para listado'!$AB$155:$AB$1048576,0),MATCH((CUADRO!K$4&amp;$E970),'Hoja de Trabajo para listado'!$AB$151:$BA$151,0)),0)+IFERROR(INDEX('Hoja de Trabajo para listado'!$BC$155:$CB$1048576,MATCH($A970,'Hoja de Trabajo para listado'!$BC$155:$BC$1048576,0),MATCH((CUADRO!K$4&amp;$E970),'Hoja de Trabajo para listado'!$BC$151:$CB$151,0)),0)+IFERROR(INDEX('Hoja de Trabajo para listado'!$DE$153:$DG$274,MATCH($A970,'Hoja de Trabajo para listado'!$DE$153:$DE$1048576,0),MATCH((CUADRO!K$4&amp;$E970),'Hoja de Trabajo para listado'!$DE$151:$DG$151,0)),0)+IFERROR(INDEX('Hoja de Trabajo para listado'!$CD$155:$DC$1048576,MATCH($A970,'Hoja de Trabajo para listado'!$CD$155:$CD$1048576,0),MATCH((CUADRO!K$4&amp;$E970),'Hoja de Trabajo para listado'!$CD$151:$DC$151,0)),0)</f>
        <v>0</v>
      </c>
      <c r="L970" s="243">
        <f ca="1">+IFERROR(INDEX('Hoja de Trabajo para listado'!$A$155:$Z$1048576,MATCH($A970,'Hoja de Trabajo para listado'!$A$155:$A$1048576,0),MATCH((CUADRO!L$4&amp;$E970),'Hoja de Trabajo para listado'!$A$151:$Z$151,0)),0)+IFERROR(INDEX('Hoja de Trabajo para listado'!$AB$155:$BA$1048576,MATCH($A970,'Hoja de Trabajo para listado'!$AB$155:$AB$1048576,0),MATCH((CUADRO!L$4&amp;$E970),'Hoja de Trabajo para listado'!$AB$151:$BA$151,0)),0)+IFERROR(INDEX('Hoja de Trabajo para listado'!$BC$155:$CB$1048576,MATCH($A970,'Hoja de Trabajo para listado'!$BC$155:$BC$1048576,0),MATCH((CUADRO!L$4&amp;$E970),'Hoja de Trabajo para listado'!$BC$151:$CB$151,0)),0)+IFERROR(INDEX('Hoja de Trabajo para listado'!$DE$153:$DG$274,MATCH($A970,'Hoja de Trabajo para listado'!$DE$153:$DE$1048576,0),MATCH((CUADRO!L$4&amp;$E970),'Hoja de Trabajo para listado'!$DE$151:$DG$151,0)),0)+IFERROR(INDEX('Hoja de Trabajo para listado'!$CD$155:$DC$1048576,MATCH($A970,'Hoja de Trabajo para listado'!$CD$155:$CD$1048576,0),MATCH((CUADRO!L$4&amp;$E970),'Hoja de Trabajo para listado'!$CD$151:$DC$151,0)),0)</f>
        <v>0</v>
      </c>
      <c r="M970" s="243">
        <f ca="1">+IFERROR(INDEX('Hoja de Trabajo para listado'!$A$155:$Z$1048576,MATCH($A970,'Hoja de Trabajo para listado'!$A$155:$A$1048576,0),MATCH((CUADRO!M$4&amp;$E970),'Hoja de Trabajo para listado'!$A$151:$Z$151,0)),0)+IFERROR(INDEX('Hoja de Trabajo para listado'!$AB$155:$BA$1048576,MATCH($A970,'Hoja de Trabajo para listado'!$AB$155:$AB$1048576,0),MATCH((CUADRO!M$4&amp;$E970),'Hoja de Trabajo para listado'!$AB$151:$BA$151,0)),0)+IFERROR(INDEX('Hoja de Trabajo para listado'!$BC$155:$CB$1048576,MATCH($A970,'Hoja de Trabajo para listado'!$BC$155:$BC$1048576,0),MATCH((CUADRO!M$4&amp;$E970),'Hoja de Trabajo para listado'!$BC$151:$CB$151,0)),0)+IFERROR(INDEX('Hoja de Trabajo para listado'!$DE$153:$DG$274,MATCH($A970,'Hoja de Trabajo para listado'!$DE$153:$DE$1048576,0),MATCH((CUADRO!M$4&amp;$E970),'Hoja de Trabajo para listado'!$DE$151:$DG$151,0)),0)+IFERROR(INDEX('Hoja de Trabajo para listado'!$CD$155:$DC$1048576,MATCH($A970,'Hoja de Trabajo para listado'!$CD$155:$CD$1048576,0),MATCH((CUADRO!M$4&amp;$E970),'Hoja de Trabajo para listado'!$CD$151:$DC$151,0)),0)</f>
        <v>0</v>
      </c>
      <c r="N970" s="243">
        <f ca="1">+IFERROR(INDEX('Hoja de Trabajo para listado'!$A$155:$Z$1048576,MATCH($A970,'Hoja de Trabajo para listado'!$A$155:$A$1048576,0),MATCH((CUADRO!N$4&amp;$E970),'Hoja de Trabajo para listado'!$A$151:$Z$151,0)),0)+IFERROR(INDEX('Hoja de Trabajo para listado'!$AB$155:$BA$1048576,MATCH($A970,'Hoja de Trabajo para listado'!$AB$155:$AB$1048576,0),MATCH((CUADRO!N$4&amp;$E970),'Hoja de Trabajo para listado'!$AB$151:$BA$151,0)),0)+IFERROR(INDEX('Hoja de Trabajo para listado'!$BC$155:$CB$1048576,MATCH($A970,'Hoja de Trabajo para listado'!$BC$155:$BC$1048576,0),MATCH((CUADRO!N$4&amp;$E970),'Hoja de Trabajo para listado'!$BC$151:$CB$151,0)),0)+IFERROR(INDEX('Hoja de Trabajo para listado'!$DE$153:$DG$274,MATCH($A970,'Hoja de Trabajo para listado'!$DE$153:$DE$1048576,0),MATCH((CUADRO!N$4&amp;$E970),'Hoja de Trabajo para listado'!$DE$151:$DG$151,0)),0)+IFERROR(INDEX('Hoja de Trabajo para listado'!$CD$155:$DC$1048576,MATCH($A970,'Hoja de Trabajo para listado'!$CD$155:$CD$1048576,0),MATCH((CUADRO!N$4&amp;$E970),'Hoja de Trabajo para listado'!$CD$151:$DC$151,0)),0)</f>
        <v>0</v>
      </c>
      <c r="O970" s="243">
        <f ca="1">+IFERROR(INDEX('Hoja de Trabajo para listado'!$A$155:$Z$1048576,MATCH($A970,'Hoja de Trabajo para listado'!$A$155:$A$1048576,0),MATCH((CUADRO!O$4&amp;$E970),'Hoja de Trabajo para listado'!$A$151:$Z$151,0)),0)+IFERROR(INDEX('Hoja de Trabajo para listado'!$AB$155:$BA$1048576,MATCH($A970,'Hoja de Trabajo para listado'!$AB$155:$AB$1048576,0),MATCH((CUADRO!O$4&amp;$E970),'Hoja de Trabajo para listado'!$AB$151:$BA$151,0)),0)+IFERROR(INDEX('Hoja de Trabajo para listado'!$BC$155:$CB$1048576,MATCH($A970,'Hoja de Trabajo para listado'!$BC$155:$BC$1048576,0),MATCH((CUADRO!O$4&amp;$E970),'Hoja de Trabajo para listado'!$BC$151:$CB$151,0)),0)+IFERROR(INDEX('Hoja de Trabajo para listado'!$DE$153:$DG$274,MATCH($A970,'Hoja de Trabajo para listado'!$DE$153:$DE$1048576,0),MATCH((CUADRO!O$4&amp;$E970),'Hoja de Trabajo para listado'!$DE$151:$DG$151,0)),0)+IFERROR(INDEX('Hoja de Trabajo para listado'!$CD$155:$DC$1048576,MATCH($A970,'Hoja de Trabajo para listado'!$CD$155:$CD$1048576,0),MATCH((CUADRO!O$4&amp;$E970),'Hoja de Trabajo para listado'!$CD$151:$DC$151,0)),0)</f>
        <v>0</v>
      </c>
      <c r="P970" s="243">
        <f ca="1">+IFERROR(INDEX('Hoja de Trabajo para listado'!$A$155:$Z$1048576,MATCH($A970,'Hoja de Trabajo para listado'!$A$155:$A$1048576,0),MATCH((CUADRO!P$4&amp;$E970),'Hoja de Trabajo para listado'!$A$151:$Z$151,0)),0)+IFERROR(INDEX('Hoja de Trabajo para listado'!$AB$155:$BA$1048576,MATCH($A970,'Hoja de Trabajo para listado'!$AB$155:$AB$1048576,0),MATCH((CUADRO!P$4&amp;$E970),'Hoja de Trabajo para listado'!$AB$151:$BA$151,0)),0)+IFERROR(INDEX('Hoja de Trabajo para listado'!$BC$155:$CB$1048576,MATCH($A970,'Hoja de Trabajo para listado'!$BC$155:$BC$1048576,0),MATCH((CUADRO!P$4&amp;$E970),'Hoja de Trabajo para listado'!$BC$151:$CB$151,0)),0)+IFERROR(INDEX('Hoja de Trabajo para listado'!$DE$153:$DG$274,MATCH($A970,'Hoja de Trabajo para listado'!$DE$153:$DE$1048576,0),MATCH((CUADRO!P$4&amp;$E970),'Hoja de Trabajo para listado'!$DE$151:$DG$151,0)),0)+IFERROR(INDEX('Hoja de Trabajo para listado'!$CD$155:$DC$1048576,MATCH($A970,'Hoja de Trabajo para listado'!$CD$155:$CD$1048576,0),MATCH((CUADRO!P$4&amp;$E970),'Hoja de Trabajo para listado'!$CD$151:$DC$151,0)),0)</f>
        <v>0</v>
      </c>
      <c r="Q970" s="243">
        <f ca="1">+IFERROR(INDEX('Hoja de Trabajo para listado'!$A$155:$Z$1048576,MATCH($A970,'Hoja de Trabajo para listado'!$A$155:$A$1048576,0),MATCH((CUADRO!Q$4&amp;$E970),'Hoja de Trabajo para listado'!$A$151:$Z$151,0)),0)+IFERROR(INDEX('Hoja de Trabajo para listado'!$AB$155:$BA$1048576,MATCH($A970,'Hoja de Trabajo para listado'!$AB$155:$AB$1048576,0),MATCH((CUADRO!Q$4&amp;$E970),'Hoja de Trabajo para listado'!$AB$151:$BA$151,0)),0)+IFERROR(INDEX('Hoja de Trabajo para listado'!$BC$155:$CB$1048576,MATCH($A970,'Hoja de Trabajo para listado'!$BC$155:$BC$1048576,0),MATCH((CUADRO!Q$4&amp;$E970),'Hoja de Trabajo para listado'!$BC$151:$CB$151,0)),0)+IFERROR(INDEX('Hoja de Trabajo para listado'!$DE$153:$DG$274,MATCH($A970,'Hoja de Trabajo para listado'!$DE$153:$DE$1048576,0),MATCH((CUADRO!Q$4&amp;$E970),'Hoja de Trabajo para listado'!$DE$151:$DG$151,0)),0)+IFERROR(INDEX('Hoja de Trabajo para listado'!$CD$155:$DC$1048576,MATCH($A970,'Hoja de Trabajo para listado'!$CD$155:$CD$1048576,0),MATCH((CUADRO!Q$4&amp;$E970),'Hoja de Trabajo para listado'!$CD$151:$DC$151,0)),0)</f>
        <v>0</v>
      </c>
      <c r="R970" s="243">
        <f t="shared" ca="1" si="37"/>
        <v>0</v>
      </c>
      <c r="S970" s="256">
        <f ca="1">+R969+R970</f>
        <v>0</v>
      </c>
      <c r="T970" s="243">
        <f ca="1">+S970</f>
        <v>0</v>
      </c>
      <c r="U970" s="242">
        <f t="shared" si="38"/>
        <v>2</v>
      </c>
      <c r="V970" s="327" t="str">
        <f>+VLOOKUP(A970,bd_lista!$A$3:$E$592,5,FALSE)</f>
        <v>Gobiernos Autonomos Municipales</v>
      </c>
      <c r="W970" s="398"/>
      <c r="X970" s="240">
        <f>+VLOOKUP(A970,[4]Sheet1!$A$13:$D$744,4,FALSE)</f>
        <v>0</v>
      </c>
      <c r="Y970" s="240" t="e">
        <f>+VLOOKUP(X970,bd_lista!$A$3:$C$592,3,FALSE)</f>
        <v>#N/A</v>
      </c>
      <c r="Z970" s="288"/>
      <c r="AA970" s="289"/>
    </row>
    <row r="971" spans="1:27" customFormat="1" ht="15" hidden="1" customHeight="1">
      <c r="A971" s="32">
        <v>1717</v>
      </c>
      <c r="B971" s="393">
        <f>+A971</f>
        <v>1717</v>
      </c>
      <c r="C971" s="245" t="str">
        <f>+VLOOKUP(A971,bd_lista!$A$3:$C$592,3,FALSE)</f>
        <v>Gobierno Autónomo Municipal de Santa Rosa del Sara</v>
      </c>
      <c r="D971" s="395" t="str">
        <f>+C971</f>
        <v>Gobierno Autónomo Municipal de Santa Rosa del Sara</v>
      </c>
      <c r="E971" s="240" t="s">
        <v>1303</v>
      </c>
      <c r="F971" s="241">
        <f ca="1">+IFERROR(INDEX('Hoja de Trabajo para listado'!$A$155:$Z$1048576,MATCH($A971,'Hoja de Trabajo para listado'!$A$155:$A$1048576,0),MATCH((CUADRO!F$4&amp;$E971),'Hoja de Trabajo para listado'!$A$151:$Z$151,0)),0)+IFERROR(INDEX('Hoja de Trabajo para listado'!$AB$155:$BA$1048576,MATCH($A971,'Hoja de Trabajo para listado'!$AB$155:$AB$1048576,0),MATCH((CUADRO!F$4&amp;$E971),'Hoja de Trabajo para listado'!$AB$151:$BA$151,0)),0)+IFERROR(INDEX('Hoja de Trabajo para listado'!$BC$155:$CB$1048576,MATCH($A971,'Hoja de Trabajo para listado'!$BC$155:$BC$1048576,0),MATCH((CUADRO!F$4&amp;$E971),'Hoja de Trabajo para listado'!$BC$151:$CB$151,0)),0)+IFERROR(INDEX('Hoja de Trabajo para listado'!$DE$153:$DG$274,MATCH($A971,'Hoja de Trabajo para listado'!$DE$153:$DE$1048576,0),MATCH((CUADRO!F$4&amp;$E971),'Hoja de Trabajo para listado'!$DE$151:$DG$151,0)),0)+IFERROR(INDEX('Hoja de Trabajo para listado'!$CD$155:$DC$1048576,MATCH($A971,'Hoja de Trabajo para listado'!$CD$155:$CD$1048576,0),MATCH((CUADRO!F$4&amp;$E971),'Hoja de Trabajo para listado'!$CD$151:$DC$151,0)),0)</f>
        <v>0</v>
      </c>
      <c r="G971" s="241">
        <f ca="1">+IFERROR(INDEX('Hoja de Trabajo para listado'!$A$155:$Z$1048576,MATCH($A971,'Hoja de Trabajo para listado'!$A$155:$A$1048576,0),MATCH((CUADRO!G$4&amp;$E971),'Hoja de Trabajo para listado'!$A$151:$Z$151,0)),0)+IFERROR(INDEX('Hoja de Trabajo para listado'!$AB$155:$BA$1048576,MATCH($A971,'Hoja de Trabajo para listado'!$AB$155:$AB$1048576,0),MATCH((CUADRO!G$4&amp;$E971),'Hoja de Trabajo para listado'!$AB$151:$BA$151,0)),0)+IFERROR(INDEX('Hoja de Trabajo para listado'!$BC$155:$CB$1048576,MATCH($A971,'Hoja de Trabajo para listado'!$BC$155:$BC$1048576,0),MATCH((CUADRO!G$4&amp;$E971),'Hoja de Trabajo para listado'!$BC$151:$CB$151,0)),0)+IFERROR(INDEX('Hoja de Trabajo para listado'!$DE$153:$DG$274,MATCH($A971,'Hoja de Trabajo para listado'!$DE$153:$DE$1048576,0),MATCH((CUADRO!G$4&amp;$E971),'Hoja de Trabajo para listado'!$DE$151:$DG$151,0)),0)+IFERROR(INDEX('Hoja de Trabajo para listado'!$CD$155:$DC$1048576,MATCH($A971,'Hoja de Trabajo para listado'!$CD$155:$CD$1048576,0),MATCH((CUADRO!G$4&amp;$E971),'Hoja de Trabajo para listado'!$CD$151:$DC$151,0)),0)</f>
        <v>0</v>
      </c>
      <c r="H971" s="241">
        <f ca="1">+IFERROR(INDEX('Hoja de Trabajo para listado'!$A$155:$Z$1048576,MATCH($A971,'Hoja de Trabajo para listado'!$A$155:$A$1048576,0),MATCH((CUADRO!H$4&amp;$E971),'Hoja de Trabajo para listado'!$A$151:$Z$151,0)),0)+IFERROR(INDEX('Hoja de Trabajo para listado'!$AB$155:$BA$1048576,MATCH($A971,'Hoja de Trabajo para listado'!$AB$155:$AB$1048576,0),MATCH((CUADRO!H$4&amp;$E971),'Hoja de Trabajo para listado'!$AB$151:$BA$151,0)),0)+IFERROR(INDEX('Hoja de Trabajo para listado'!$BC$155:$CB$1048576,MATCH($A971,'Hoja de Trabajo para listado'!$BC$155:$BC$1048576,0),MATCH((CUADRO!H$4&amp;$E971),'Hoja de Trabajo para listado'!$BC$151:$CB$151,0)),0)+IFERROR(INDEX('Hoja de Trabajo para listado'!$DE$153:$DG$274,MATCH($A971,'Hoja de Trabajo para listado'!$DE$153:$DE$1048576,0),MATCH((CUADRO!H$4&amp;$E971),'Hoja de Trabajo para listado'!$DE$151:$DG$151,0)),0)+IFERROR(INDEX('Hoja de Trabajo para listado'!$CD$155:$DC$1048576,MATCH($A971,'Hoja de Trabajo para listado'!$CD$155:$CD$1048576,0),MATCH((CUADRO!H$4&amp;$E971),'Hoja de Trabajo para listado'!$CD$151:$DC$151,0)),0)</f>
        <v>0</v>
      </c>
      <c r="I971" s="241">
        <f ca="1">+IFERROR(INDEX('Hoja de Trabajo para listado'!$A$155:$Z$1048576,MATCH($A971,'Hoja de Trabajo para listado'!$A$155:$A$1048576,0),MATCH((CUADRO!I$4&amp;$E971),'Hoja de Trabajo para listado'!$A$151:$Z$151,0)),0)+IFERROR(INDEX('Hoja de Trabajo para listado'!$AB$155:$BA$1048576,MATCH($A971,'Hoja de Trabajo para listado'!$AB$155:$AB$1048576,0),MATCH((CUADRO!I$4&amp;$E971),'Hoja de Trabajo para listado'!$AB$151:$BA$151,0)),0)+IFERROR(INDEX('Hoja de Trabajo para listado'!$BC$155:$CB$1048576,MATCH($A971,'Hoja de Trabajo para listado'!$BC$155:$BC$1048576,0),MATCH((CUADRO!I$4&amp;$E971),'Hoja de Trabajo para listado'!$BC$151:$CB$151,0)),0)+IFERROR(INDEX('Hoja de Trabajo para listado'!$DE$153:$DG$274,MATCH($A971,'Hoja de Trabajo para listado'!$DE$153:$DE$1048576,0),MATCH((CUADRO!I$4&amp;$E971),'Hoja de Trabajo para listado'!$DE$151:$DG$151,0)),0)+IFERROR(INDEX('Hoja de Trabajo para listado'!$CD$155:$DC$1048576,MATCH($A971,'Hoja de Trabajo para listado'!$CD$155:$CD$1048576,0),MATCH((CUADRO!I$4&amp;$E971),'Hoja de Trabajo para listado'!$CD$151:$DC$151,0)),0)</f>
        <v>0</v>
      </c>
      <c r="J971" s="241">
        <f ca="1">+IFERROR(INDEX('Hoja de Trabajo para listado'!$A$155:$Z$1048576,MATCH($A971,'Hoja de Trabajo para listado'!$A$155:$A$1048576,0),MATCH((CUADRO!J$4&amp;$E971),'Hoja de Trabajo para listado'!$A$151:$Z$151,0)),0)+IFERROR(INDEX('Hoja de Trabajo para listado'!$AB$155:$BA$1048576,MATCH($A971,'Hoja de Trabajo para listado'!$AB$155:$AB$1048576,0),MATCH((CUADRO!J$4&amp;$E971),'Hoja de Trabajo para listado'!$AB$151:$BA$151,0)),0)+IFERROR(INDEX('Hoja de Trabajo para listado'!$BC$155:$CB$1048576,MATCH($A971,'Hoja de Trabajo para listado'!$BC$155:$BC$1048576,0),MATCH((CUADRO!J$4&amp;$E971),'Hoja de Trabajo para listado'!$BC$151:$CB$151,0)),0)+IFERROR(INDEX('Hoja de Trabajo para listado'!$DE$153:$DG$274,MATCH($A971,'Hoja de Trabajo para listado'!$DE$153:$DE$1048576,0),MATCH((CUADRO!J$4&amp;$E971),'Hoja de Trabajo para listado'!$DE$151:$DG$151,0)),0)+IFERROR(INDEX('Hoja de Trabajo para listado'!$CD$155:$DC$1048576,MATCH($A971,'Hoja de Trabajo para listado'!$CD$155:$CD$1048576,0),MATCH((CUADRO!J$4&amp;$E971),'Hoja de Trabajo para listado'!$CD$151:$DC$151,0)),0)</f>
        <v>0</v>
      </c>
      <c r="K971" s="241">
        <f ca="1">+IFERROR(INDEX('Hoja de Trabajo para listado'!$A$155:$Z$1048576,MATCH($A971,'Hoja de Trabajo para listado'!$A$155:$A$1048576,0),MATCH((CUADRO!K$4&amp;$E971),'Hoja de Trabajo para listado'!$A$151:$Z$151,0)),0)+IFERROR(INDEX('Hoja de Trabajo para listado'!$AB$155:$BA$1048576,MATCH($A971,'Hoja de Trabajo para listado'!$AB$155:$AB$1048576,0),MATCH((CUADRO!K$4&amp;$E971),'Hoja de Trabajo para listado'!$AB$151:$BA$151,0)),0)+IFERROR(INDEX('Hoja de Trabajo para listado'!$BC$155:$CB$1048576,MATCH($A971,'Hoja de Trabajo para listado'!$BC$155:$BC$1048576,0),MATCH((CUADRO!K$4&amp;$E971),'Hoja de Trabajo para listado'!$BC$151:$CB$151,0)),0)+IFERROR(INDEX('Hoja de Trabajo para listado'!$DE$153:$DG$274,MATCH($A971,'Hoja de Trabajo para listado'!$DE$153:$DE$1048576,0),MATCH((CUADRO!K$4&amp;$E971),'Hoja de Trabajo para listado'!$DE$151:$DG$151,0)),0)+IFERROR(INDEX('Hoja de Trabajo para listado'!$CD$155:$DC$1048576,MATCH($A971,'Hoja de Trabajo para listado'!$CD$155:$CD$1048576,0),MATCH((CUADRO!K$4&amp;$E971),'Hoja de Trabajo para listado'!$CD$151:$DC$151,0)),0)</f>
        <v>0</v>
      </c>
      <c r="L971" s="241">
        <f ca="1">+IFERROR(INDEX('Hoja de Trabajo para listado'!$A$155:$Z$1048576,MATCH($A971,'Hoja de Trabajo para listado'!$A$155:$A$1048576,0),MATCH((CUADRO!L$4&amp;$E971),'Hoja de Trabajo para listado'!$A$151:$Z$151,0)),0)+IFERROR(INDEX('Hoja de Trabajo para listado'!$AB$155:$BA$1048576,MATCH($A971,'Hoja de Trabajo para listado'!$AB$155:$AB$1048576,0),MATCH((CUADRO!L$4&amp;$E971),'Hoja de Trabajo para listado'!$AB$151:$BA$151,0)),0)+IFERROR(INDEX('Hoja de Trabajo para listado'!$BC$155:$CB$1048576,MATCH($A971,'Hoja de Trabajo para listado'!$BC$155:$BC$1048576,0),MATCH((CUADRO!L$4&amp;$E971),'Hoja de Trabajo para listado'!$BC$151:$CB$151,0)),0)+IFERROR(INDEX('Hoja de Trabajo para listado'!$DE$153:$DG$274,MATCH($A971,'Hoja de Trabajo para listado'!$DE$153:$DE$1048576,0),MATCH((CUADRO!L$4&amp;$E971),'Hoja de Trabajo para listado'!$DE$151:$DG$151,0)),0)+IFERROR(INDEX('Hoja de Trabajo para listado'!$CD$155:$DC$1048576,MATCH($A971,'Hoja de Trabajo para listado'!$CD$155:$CD$1048576,0),MATCH((CUADRO!L$4&amp;$E971),'Hoja de Trabajo para listado'!$CD$151:$DC$151,0)),0)</f>
        <v>0</v>
      </c>
      <c r="M971" s="241">
        <f ca="1">+IFERROR(INDEX('Hoja de Trabajo para listado'!$A$155:$Z$1048576,MATCH($A971,'Hoja de Trabajo para listado'!$A$155:$A$1048576,0),MATCH((CUADRO!M$4&amp;$E971),'Hoja de Trabajo para listado'!$A$151:$Z$151,0)),0)+IFERROR(INDEX('Hoja de Trabajo para listado'!$AB$155:$BA$1048576,MATCH($A971,'Hoja de Trabajo para listado'!$AB$155:$AB$1048576,0),MATCH((CUADRO!M$4&amp;$E971),'Hoja de Trabajo para listado'!$AB$151:$BA$151,0)),0)+IFERROR(INDEX('Hoja de Trabajo para listado'!$BC$155:$CB$1048576,MATCH($A971,'Hoja de Trabajo para listado'!$BC$155:$BC$1048576,0),MATCH((CUADRO!M$4&amp;$E971),'Hoja de Trabajo para listado'!$BC$151:$CB$151,0)),0)+IFERROR(INDEX('Hoja de Trabajo para listado'!$DE$153:$DG$274,MATCH($A971,'Hoja de Trabajo para listado'!$DE$153:$DE$1048576,0),MATCH((CUADRO!M$4&amp;$E971),'Hoja de Trabajo para listado'!$DE$151:$DG$151,0)),0)+IFERROR(INDEX('Hoja de Trabajo para listado'!$CD$155:$DC$1048576,MATCH($A971,'Hoja de Trabajo para listado'!$CD$155:$CD$1048576,0),MATCH((CUADRO!M$4&amp;$E971),'Hoja de Trabajo para listado'!$CD$151:$DC$151,0)),0)</f>
        <v>0</v>
      </c>
      <c r="N971" s="241">
        <f ca="1">+IFERROR(INDEX('Hoja de Trabajo para listado'!$A$155:$Z$1048576,MATCH($A971,'Hoja de Trabajo para listado'!$A$155:$A$1048576,0),MATCH((CUADRO!N$4&amp;$E971),'Hoja de Trabajo para listado'!$A$151:$Z$151,0)),0)+IFERROR(INDEX('Hoja de Trabajo para listado'!$AB$155:$BA$1048576,MATCH($A971,'Hoja de Trabajo para listado'!$AB$155:$AB$1048576,0),MATCH((CUADRO!N$4&amp;$E971),'Hoja de Trabajo para listado'!$AB$151:$BA$151,0)),0)+IFERROR(INDEX('Hoja de Trabajo para listado'!$BC$155:$CB$1048576,MATCH($A971,'Hoja de Trabajo para listado'!$BC$155:$BC$1048576,0),MATCH((CUADRO!N$4&amp;$E971),'Hoja de Trabajo para listado'!$BC$151:$CB$151,0)),0)+IFERROR(INDEX('Hoja de Trabajo para listado'!$DE$153:$DG$274,MATCH($A971,'Hoja de Trabajo para listado'!$DE$153:$DE$1048576,0),MATCH((CUADRO!N$4&amp;$E971),'Hoja de Trabajo para listado'!$DE$151:$DG$151,0)),0)+IFERROR(INDEX('Hoja de Trabajo para listado'!$CD$155:$DC$1048576,MATCH($A971,'Hoja de Trabajo para listado'!$CD$155:$CD$1048576,0),MATCH((CUADRO!N$4&amp;$E971),'Hoja de Trabajo para listado'!$CD$151:$DC$151,0)),0)</f>
        <v>0</v>
      </c>
      <c r="O971" s="241">
        <f ca="1">+IFERROR(INDEX('Hoja de Trabajo para listado'!$A$155:$Z$1048576,MATCH($A971,'Hoja de Trabajo para listado'!$A$155:$A$1048576,0),MATCH((CUADRO!O$4&amp;$E971),'Hoja de Trabajo para listado'!$A$151:$Z$151,0)),0)+IFERROR(INDEX('Hoja de Trabajo para listado'!$AB$155:$BA$1048576,MATCH($A971,'Hoja de Trabajo para listado'!$AB$155:$AB$1048576,0),MATCH((CUADRO!O$4&amp;$E971),'Hoja de Trabajo para listado'!$AB$151:$BA$151,0)),0)+IFERROR(INDEX('Hoja de Trabajo para listado'!$BC$155:$CB$1048576,MATCH($A971,'Hoja de Trabajo para listado'!$BC$155:$BC$1048576,0),MATCH((CUADRO!O$4&amp;$E971),'Hoja de Trabajo para listado'!$BC$151:$CB$151,0)),0)+IFERROR(INDEX('Hoja de Trabajo para listado'!$DE$153:$DG$274,MATCH($A971,'Hoja de Trabajo para listado'!$DE$153:$DE$1048576,0),MATCH((CUADRO!O$4&amp;$E971),'Hoja de Trabajo para listado'!$DE$151:$DG$151,0)),0)+IFERROR(INDEX('Hoja de Trabajo para listado'!$CD$155:$DC$1048576,MATCH($A971,'Hoja de Trabajo para listado'!$CD$155:$CD$1048576,0),MATCH((CUADRO!O$4&amp;$E971),'Hoja de Trabajo para listado'!$CD$151:$DC$151,0)),0)</f>
        <v>0</v>
      </c>
      <c r="P971" s="241">
        <f ca="1">+IFERROR(INDEX('Hoja de Trabajo para listado'!$A$155:$Z$1048576,MATCH($A971,'Hoja de Trabajo para listado'!$A$155:$A$1048576,0),MATCH((CUADRO!P$4&amp;$E971),'Hoja de Trabajo para listado'!$A$151:$Z$151,0)),0)+IFERROR(INDEX('Hoja de Trabajo para listado'!$AB$155:$BA$1048576,MATCH($A971,'Hoja de Trabajo para listado'!$AB$155:$AB$1048576,0),MATCH((CUADRO!P$4&amp;$E971),'Hoja de Trabajo para listado'!$AB$151:$BA$151,0)),0)+IFERROR(INDEX('Hoja de Trabajo para listado'!$BC$155:$CB$1048576,MATCH($A971,'Hoja de Trabajo para listado'!$BC$155:$BC$1048576,0),MATCH((CUADRO!P$4&amp;$E971),'Hoja de Trabajo para listado'!$BC$151:$CB$151,0)),0)+IFERROR(INDEX('Hoja de Trabajo para listado'!$DE$153:$DG$274,MATCH($A971,'Hoja de Trabajo para listado'!$DE$153:$DE$1048576,0),MATCH((CUADRO!P$4&amp;$E971),'Hoja de Trabajo para listado'!$DE$151:$DG$151,0)),0)+IFERROR(INDEX('Hoja de Trabajo para listado'!$CD$155:$DC$1048576,MATCH($A971,'Hoja de Trabajo para listado'!$CD$155:$CD$1048576,0),MATCH((CUADRO!P$4&amp;$E971),'Hoja de Trabajo para listado'!$CD$151:$DC$151,0)),0)</f>
        <v>0</v>
      </c>
      <c r="Q971" s="241">
        <f ca="1">+IFERROR(INDEX('Hoja de Trabajo para listado'!$A$155:$Z$1048576,MATCH($A971,'Hoja de Trabajo para listado'!$A$155:$A$1048576,0),MATCH((CUADRO!Q$4&amp;$E971),'Hoja de Trabajo para listado'!$A$151:$Z$151,0)),0)+IFERROR(INDEX('Hoja de Trabajo para listado'!$AB$155:$BA$1048576,MATCH($A971,'Hoja de Trabajo para listado'!$AB$155:$AB$1048576,0),MATCH((CUADRO!Q$4&amp;$E971),'Hoja de Trabajo para listado'!$AB$151:$BA$151,0)),0)+IFERROR(INDEX('Hoja de Trabajo para listado'!$BC$155:$CB$1048576,MATCH($A971,'Hoja de Trabajo para listado'!$BC$155:$BC$1048576,0),MATCH((CUADRO!Q$4&amp;$E971),'Hoja de Trabajo para listado'!$BC$151:$CB$151,0)),0)+IFERROR(INDEX('Hoja de Trabajo para listado'!$DE$153:$DG$274,MATCH($A971,'Hoja de Trabajo para listado'!$DE$153:$DE$1048576,0),MATCH((CUADRO!Q$4&amp;$E971),'Hoja de Trabajo para listado'!$DE$151:$DG$151,0)),0)+IFERROR(INDEX('Hoja de Trabajo para listado'!$CD$155:$DC$1048576,MATCH($A971,'Hoja de Trabajo para listado'!$CD$155:$CD$1048576,0),MATCH((CUADRO!Q$4&amp;$E971),'Hoja de Trabajo para listado'!$CD$151:$DC$151,0)),0)</f>
        <v>0</v>
      </c>
      <c r="R971" s="241">
        <f t="shared" ca="1" si="37"/>
        <v>0</v>
      </c>
      <c r="S971" s="247"/>
      <c r="T971" s="241">
        <f ca="1">+T972</f>
        <v>0</v>
      </c>
      <c r="U971" s="240">
        <f t="shared" si="38"/>
        <v>1</v>
      </c>
      <c r="V971" s="327" t="str">
        <f>+VLOOKUP(A971,bd_lista!$A$3:$E$592,5,FALSE)</f>
        <v>Gobiernos Autonomos Municipales</v>
      </c>
      <c r="W971" s="397" t="str">
        <f>+V971</f>
        <v>Gobiernos Autonomos Municipales</v>
      </c>
      <c r="X971" s="240">
        <f>+VLOOKUP(A971,[4]Sheet1!$A$13:$D$744,4,FALSE)</f>
        <v>0</v>
      </c>
      <c r="Y971" s="240" t="e">
        <f>+VLOOKUP(X971,bd_lista!$A$3:$C$592,3,FALSE)</f>
        <v>#N/A</v>
      </c>
      <c r="Z971" s="290">
        <f>+X971</f>
        <v>0</v>
      </c>
      <c r="AA971" s="291" t="e">
        <f>+Y971</f>
        <v>#N/A</v>
      </c>
    </row>
    <row r="972" spans="1:27" customFormat="1" ht="15" hidden="1" customHeight="1">
      <c r="A972" s="32">
        <v>1717</v>
      </c>
      <c r="B972" s="394"/>
      <c r="C972" s="245" t="str">
        <f>+VLOOKUP(A972,bd_lista!$A$3:$C$592,3,FALSE)</f>
        <v>Gobierno Autónomo Municipal de Santa Rosa del Sara</v>
      </c>
      <c r="D972" s="396"/>
      <c r="E972" s="242" t="s">
        <v>1304</v>
      </c>
      <c r="F972" s="243">
        <f ca="1">+IFERROR(INDEX('Hoja de Trabajo para listado'!$A$155:$Z$1048576,MATCH($A972,'Hoja de Trabajo para listado'!$A$155:$A$1048576,0),MATCH((CUADRO!F$4&amp;$E972),'Hoja de Trabajo para listado'!$A$151:$Z$151,0)),0)+IFERROR(INDEX('Hoja de Trabajo para listado'!$AB$155:$BA$1048576,MATCH($A972,'Hoja de Trabajo para listado'!$AB$155:$AB$1048576,0),MATCH((CUADRO!F$4&amp;$E972),'Hoja de Trabajo para listado'!$AB$151:$BA$151,0)),0)+IFERROR(INDEX('Hoja de Trabajo para listado'!$BC$155:$CB$1048576,MATCH($A972,'Hoja de Trabajo para listado'!$BC$155:$BC$1048576,0),MATCH((CUADRO!F$4&amp;$E972),'Hoja de Trabajo para listado'!$BC$151:$CB$151,0)),0)+IFERROR(INDEX('Hoja de Trabajo para listado'!$DE$153:$DG$274,MATCH($A972,'Hoja de Trabajo para listado'!$DE$153:$DE$1048576,0),MATCH((CUADRO!F$4&amp;$E972),'Hoja de Trabajo para listado'!$DE$151:$DG$151,0)),0)+IFERROR(INDEX('Hoja de Trabajo para listado'!$CD$155:$DC$1048576,MATCH($A972,'Hoja de Trabajo para listado'!$CD$155:$CD$1048576,0),MATCH((CUADRO!F$4&amp;$E972),'Hoja de Trabajo para listado'!$CD$151:$DC$151,0)),0)</f>
        <v>0</v>
      </c>
      <c r="G972" s="243">
        <f ca="1">+IFERROR(INDEX('Hoja de Trabajo para listado'!$A$155:$Z$1048576,MATCH($A972,'Hoja de Trabajo para listado'!$A$155:$A$1048576,0),MATCH((CUADRO!G$4&amp;$E972),'Hoja de Trabajo para listado'!$A$151:$Z$151,0)),0)+IFERROR(INDEX('Hoja de Trabajo para listado'!$AB$155:$BA$1048576,MATCH($A972,'Hoja de Trabajo para listado'!$AB$155:$AB$1048576,0),MATCH((CUADRO!G$4&amp;$E972),'Hoja de Trabajo para listado'!$AB$151:$BA$151,0)),0)+IFERROR(INDEX('Hoja de Trabajo para listado'!$BC$155:$CB$1048576,MATCH($A972,'Hoja de Trabajo para listado'!$BC$155:$BC$1048576,0),MATCH((CUADRO!G$4&amp;$E972),'Hoja de Trabajo para listado'!$BC$151:$CB$151,0)),0)+IFERROR(INDEX('Hoja de Trabajo para listado'!$DE$153:$DG$274,MATCH($A972,'Hoja de Trabajo para listado'!$DE$153:$DE$1048576,0),MATCH((CUADRO!G$4&amp;$E972),'Hoja de Trabajo para listado'!$DE$151:$DG$151,0)),0)+IFERROR(INDEX('Hoja de Trabajo para listado'!$CD$155:$DC$1048576,MATCH($A972,'Hoja de Trabajo para listado'!$CD$155:$CD$1048576,0),MATCH((CUADRO!G$4&amp;$E972),'Hoja de Trabajo para listado'!$CD$151:$DC$151,0)),0)</f>
        <v>0</v>
      </c>
      <c r="H972" s="243">
        <f ca="1">+IFERROR(INDEX('Hoja de Trabajo para listado'!$A$155:$Z$1048576,MATCH($A972,'Hoja de Trabajo para listado'!$A$155:$A$1048576,0),MATCH((CUADRO!H$4&amp;$E972),'Hoja de Trabajo para listado'!$A$151:$Z$151,0)),0)+IFERROR(INDEX('Hoja de Trabajo para listado'!$AB$155:$BA$1048576,MATCH($A972,'Hoja de Trabajo para listado'!$AB$155:$AB$1048576,0),MATCH((CUADRO!H$4&amp;$E972),'Hoja de Trabajo para listado'!$AB$151:$BA$151,0)),0)+IFERROR(INDEX('Hoja de Trabajo para listado'!$BC$155:$CB$1048576,MATCH($A972,'Hoja de Trabajo para listado'!$BC$155:$BC$1048576,0),MATCH((CUADRO!H$4&amp;$E972),'Hoja de Trabajo para listado'!$BC$151:$CB$151,0)),0)+IFERROR(INDEX('Hoja de Trabajo para listado'!$DE$153:$DG$274,MATCH($A972,'Hoja de Trabajo para listado'!$DE$153:$DE$1048576,0),MATCH((CUADRO!H$4&amp;$E972),'Hoja de Trabajo para listado'!$DE$151:$DG$151,0)),0)+IFERROR(INDEX('Hoja de Trabajo para listado'!$CD$155:$DC$1048576,MATCH($A972,'Hoja de Trabajo para listado'!$CD$155:$CD$1048576,0),MATCH((CUADRO!H$4&amp;$E972),'Hoja de Trabajo para listado'!$CD$151:$DC$151,0)),0)</f>
        <v>0</v>
      </c>
      <c r="I972" s="243">
        <f ca="1">+IFERROR(INDEX('Hoja de Trabajo para listado'!$A$155:$Z$1048576,MATCH($A972,'Hoja de Trabajo para listado'!$A$155:$A$1048576,0),MATCH((CUADRO!I$4&amp;$E972),'Hoja de Trabajo para listado'!$A$151:$Z$151,0)),0)+IFERROR(INDEX('Hoja de Trabajo para listado'!$AB$155:$BA$1048576,MATCH($A972,'Hoja de Trabajo para listado'!$AB$155:$AB$1048576,0),MATCH((CUADRO!I$4&amp;$E972),'Hoja de Trabajo para listado'!$AB$151:$BA$151,0)),0)+IFERROR(INDEX('Hoja de Trabajo para listado'!$BC$155:$CB$1048576,MATCH($A972,'Hoja de Trabajo para listado'!$BC$155:$BC$1048576,0),MATCH((CUADRO!I$4&amp;$E972),'Hoja de Trabajo para listado'!$BC$151:$CB$151,0)),0)+IFERROR(INDEX('Hoja de Trabajo para listado'!$DE$153:$DG$274,MATCH($A972,'Hoja de Trabajo para listado'!$DE$153:$DE$1048576,0),MATCH((CUADRO!I$4&amp;$E972),'Hoja de Trabajo para listado'!$DE$151:$DG$151,0)),0)+IFERROR(INDEX('Hoja de Trabajo para listado'!$CD$155:$DC$1048576,MATCH($A972,'Hoja de Trabajo para listado'!$CD$155:$CD$1048576,0),MATCH((CUADRO!I$4&amp;$E972),'Hoja de Trabajo para listado'!$CD$151:$DC$151,0)),0)</f>
        <v>0</v>
      </c>
      <c r="J972" s="243">
        <f ca="1">+IFERROR(INDEX('Hoja de Trabajo para listado'!$A$155:$Z$1048576,MATCH($A972,'Hoja de Trabajo para listado'!$A$155:$A$1048576,0),MATCH((CUADRO!J$4&amp;$E972),'Hoja de Trabajo para listado'!$A$151:$Z$151,0)),0)+IFERROR(INDEX('Hoja de Trabajo para listado'!$AB$155:$BA$1048576,MATCH($A972,'Hoja de Trabajo para listado'!$AB$155:$AB$1048576,0),MATCH((CUADRO!J$4&amp;$E972),'Hoja de Trabajo para listado'!$AB$151:$BA$151,0)),0)+IFERROR(INDEX('Hoja de Trabajo para listado'!$BC$155:$CB$1048576,MATCH($A972,'Hoja de Trabajo para listado'!$BC$155:$BC$1048576,0),MATCH((CUADRO!J$4&amp;$E972),'Hoja de Trabajo para listado'!$BC$151:$CB$151,0)),0)+IFERROR(INDEX('Hoja de Trabajo para listado'!$DE$153:$DG$274,MATCH($A972,'Hoja de Trabajo para listado'!$DE$153:$DE$1048576,0),MATCH((CUADRO!J$4&amp;$E972),'Hoja de Trabajo para listado'!$DE$151:$DG$151,0)),0)+IFERROR(INDEX('Hoja de Trabajo para listado'!$CD$155:$DC$1048576,MATCH($A972,'Hoja de Trabajo para listado'!$CD$155:$CD$1048576,0),MATCH((CUADRO!J$4&amp;$E972),'Hoja de Trabajo para listado'!$CD$151:$DC$151,0)),0)</f>
        <v>0</v>
      </c>
      <c r="K972" s="243">
        <f ca="1">+IFERROR(INDEX('Hoja de Trabajo para listado'!$A$155:$Z$1048576,MATCH($A972,'Hoja de Trabajo para listado'!$A$155:$A$1048576,0),MATCH((CUADRO!K$4&amp;$E972),'Hoja de Trabajo para listado'!$A$151:$Z$151,0)),0)+IFERROR(INDEX('Hoja de Trabajo para listado'!$AB$155:$BA$1048576,MATCH($A972,'Hoja de Trabajo para listado'!$AB$155:$AB$1048576,0),MATCH((CUADRO!K$4&amp;$E972),'Hoja de Trabajo para listado'!$AB$151:$BA$151,0)),0)+IFERROR(INDEX('Hoja de Trabajo para listado'!$BC$155:$CB$1048576,MATCH($A972,'Hoja de Trabajo para listado'!$BC$155:$BC$1048576,0),MATCH((CUADRO!K$4&amp;$E972),'Hoja de Trabajo para listado'!$BC$151:$CB$151,0)),0)+IFERROR(INDEX('Hoja de Trabajo para listado'!$DE$153:$DG$274,MATCH($A972,'Hoja de Trabajo para listado'!$DE$153:$DE$1048576,0),MATCH((CUADRO!K$4&amp;$E972),'Hoja de Trabajo para listado'!$DE$151:$DG$151,0)),0)+IFERROR(INDEX('Hoja de Trabajo para listado'!$CD$155:$DC$1048576,MATCH($A972,'Hoja de Trabajo para listado'!$CD$155:$CD$1048576,0),MATCH((CUADRO!K$4&amp;$E972),'Hoja de Trabajo para listado'!$CD$151:$DC$151,0)),0)</f>
        <v>0</v>
      </c>
      <c r="L972" s="243">
        <f ca="1">+IFERROR(INDEX('Hoja de Trabajo para listado'!$A$155:$Z$1048576,MATCH($A972,'Hoja de Trabajo para listado'!$A$155:$A$1048576,0),MATCH((CUADRO!L$4&amp;$E972),'Hoja de Trabajo para listado'!$A$151:$Z$151,0)),0)+IFERROR(INDEX('Hoja de Trabajo para listado'!$AB$155:$BA$1048576,MATCH($A972,'Hoja de Trabajo para listado'!$AB$155:$AB$1048576,0),MATCH((CUADRO!L$4&amp;$E972),'Hoja de Trabajo para listado'!$AB$151:$BA$151,0)),0)+IFERROR(INDEX('Hoja de Trabajo para listado'!$BC$155:$CB$1048576,MATCH($A972,'Hoja de Trabajo para listado'!$BC$155:$BC$1048576,0),MATCH((CUADRO!L$4&amp;$E972),'Hoja de Trabajo para listado'!$BC$151:$CB$151,0)),0)+IFERROR(INDEX('Hoja de Trabajo para listado'!$DE$153:$DG$274,MATCH($A972,'Hoja de Trabajo para listado'!$DE$153:$DE$1048576,0),MATCH((CUADRO!L$4&amp;$E972),'Hoja de Trabajo para listado'!$DE$151:$DG$151,0)),0)+IFERROR(INDEX('Hoja de Trabajo para listado'!$CD$155:$DC$1048576,MATCH($A972,'Hoja de Trabajo para listado'!$CD$155:$CD$1048576,0),MATCH((CUADRO!L$4&amp;$E972),'Hoja de Trabajo para listado'!$CD$151:$DC$151,0)),0)</f>
        <v>0</v>
      </c>
      <c r="M972" s="243">
        <f ca="1">+IFERROR(INDEX('Hoja de Trabajo para listado'!$A$155:$Z$1048576,MATCH($A972,'Hoja de Trabajo para listado'!$A$155:$A$1048576,0),MATCH((CUADRO!M$4&amp;$E972),'Hoja de Trabajo para listado'!$A$151:$Z$151,0)),0)+IFERROR(INDEX('Hoja de Trabajo para listado'!$AB$155:$BA$1048576,MATCH($A972,'Hoja de Trabajo para listado'!$AB$155:$AB$1048576,0),MATCH((CUADRO!M$4&amp;$E972),'Hoja de Trabajo para listado'!$AB$151:$BA$151,0)),0)+IFERROR(INDEX('Hoja de Trabajo para listado'!$BC$155:$CB$1048576,MATCH($A972,'Hoja de Trabajo para listado'!$BC$155:$BC$1048576,0),MATCH((CUADRO!M$4&amp;$E972),'Hoja de Trabajo para listado'!$BC$151:$CB$151,0)),0)+IFERROR(INDEX('Hoja de Trabajo para listado'!$DE$153:$DG$274,MATCH($A972,'Hoja de Trabajo para listado'!$DE$153:$DE$1048576,0),MATCH((CUADRO!M$4&amp;$E972),'Hoja de Trabajo para listado'!$DE$151:$DG$151,0)),0)+IFERROR(INDEX('Hoja de Trabajo para listado'!$CD$155:$DC$1048576,MATCH($A972,'Hoja de Trabajo para listado'!$CD$155:$CD$1048576,0),MATCH((CUADRO!M$4&amp;$E972),'Hoja de Trabajo para listado'!$CD$151:$DC$151,0)),0)</f>
        <v>0</v>
      </c>
      <c r="N972" s="243">
        <f ca="1">+IFERROR(INDEX('Hoja de Trabajo para listado'!$A$155:$Z$1048576,MATCH($A972,'Hoja de Trabajo para listado'!$A$155:$A$1048576,0),MATCH((CUADRO!N$4&amp;$E972),'Hoja de Trabajo para listado'!$A$151:$Z$151,0)),0)+IFERROR(INDEX('Hoja de Trabajo para listado'!$AB$155:$BA$1048576,MATCH($A972,'Hoja de Trabajo para listado'!$AB$155:$AB$1048576,0),MATCH((CUADRO!N$4&amp;$E972),'Hoja de Trabajo para listado'!$AB$151:$BA$151,0)),0)+IFERROR(INDEX('Hoja de Trabajo para listado'!$BC$155:$CB$1048576,MATCH($A972,'Hoja de Trabajo para listado'!$BC$155:$BC$1048576,0),MATCH((CUADRO!N$4&amp;$E972),'Hoja de Trabajo para listado'!$BC$151:$CB$151,0)),0)+IFERROR(INDEX('Hoja de Trabajo para listado'!$DE$153:$DG$274,MATCH($A972,'Hoja de Trabajo para listado'!$DE$153:$DE$1048576,0),MATCH((CUADRO!N$4&amp;$E972),'Hoja de Trabajo para listado'!$DE$151:$DG$151,0)),0)+IFERROR(INDEX('Hoja de Trabajo para listado'!$CD$155:$DC$1048576,MATCH($A972,'Hoja de Trabajo para listado'!$CD$155:$CD$1048576,0),MATCH((CUADRO!N$4&amp;$E972),'Hoja de Trabajo para listado'!$CD$151:$DC$151,0)),0)</f>
        <v>0</v>
      </c>
      <c r="O972" s="243">
        <f ca="1">+IFERROR(INDEX('Hoja de Trabajo para listado'!$A$155:$Z$1048576,MATCH($A972,'Hoja de Trabajo para listado'!$A$155:$A$1048576,0),MATCH((CUADRO!O$4&amp;$E972),'Hoja de Trabajo para listado'!$A$151:$Z$151,0)),0)+IFERROR(INDEX('Hoja de Trabajo para listado'!$AB$155:$BA$1048576,MATCH($A972,'Hoja de Trabajo para listado'!$AB$155:$AB$1048576,0),MATCH((CUADRO!O$4&amp;$E972),'Hoja de Trabajo para listado'!$AB$151:$BA$151,0)),0)+IFERROR(INDEX('Hoja de Trabajo para listado'!$BC$155:$CB$1048576,MATCH($A972,'Hoja de Trabajo para listado'!$BC$155:$BC$1048576,0),MATCH((CUADRO!O$4&amp;$E972),'Hoja de Trabajo para listado'!$BC$151:$CB$151,0)),0)+IFERROR(INDEX('Hoja de Trabajo para listado'!$DE$153:$DG$274,MATCH($A972,'Hoja de Trabajo para listado'!$DE$153:$DE$1048576,0),MATCH((CUADRO!O$4&amp;$E972),'Hoja de Trabajo para listado'!$DE$151:$DG$151,0)),0)+IFERROR(INDEX('Hoja de Trabajo para listado'!$CD$155:$DC$1048576,MATCH($A972,'Hoja de Trabajo para listado'!$CD$155:$CD$1048576,0),MATCH((CUADRO!O$4&amp;$E972),'Hoja de Trabajo para listado'!$CD$151:$DC$151,0)),0)</f>
        <v>0</v>
      </c>
      <c r="P972" s="243">
        <f ca="1">+IFERROR(INDEX('Hoja de Trabajo para listado'!$A$155:$Z$1048576,MATCH($A972,'Hoja de Trabajo para listado'!$A$155:$A$1048576,0),MATCH((CUADRO!P$4&amp;$E972),'Hoja de Trabajo para listado'!$A$151:$Z$151,0)),0)+IFERROR(INDEX('Hoja de Trabajo para listado'!$AB$155:$BA$1048576,MATCH($A972,'Hoja de Trabajo para listado'!$AB$155:$AB$1048576,0),MATCH((CUADRO!P$4&amp;$E972),'Hoja de Trabajo para listado'!$AB$151:$BA$151,0)),0)+IFERROR(INDEX('Hoja de Trabajo para listado'!$BC$155:$CB$1048576,MATCH($A972,'Hoja de Trabajo para listado'!$BC$155:$BC$1048576,0),MATCH((CUADRO!P$4&amp;$E972),'Hoja de Trabajo para listado'!$BC$151:$CB$151,0)),0)+IFERROR(INDEX('Hoja de Trabajo para listado'!$DE$153:$DG$274,MATCH($A972,'Hoja de Trabajo para listado'!$DE$153:$DE$1048576,0),MATCH((CUADRO!P$4&amp;$E972),'Hoja de Trabajo para listado'!$DE$151:$DG$151,0)),0)+IFERROR(INDEX('Hoja de Trabajo para listado'!$CD$155:$DC$1048576,MATCH($A972,'Hoja de Trabajo para listado'!$CD$155:$CD$1048576,0),MATCH((CUADRO!P$4&amp;$E972),'Hoja de Trabajo para listado'!$CD$151:$DC$151,0)),0)</f>
        <v>0</v>
      </c>
      <c r="Q972" s="243">
        <f ca="1">+IFERROR(INDEX('Hoja de Trabajo para listado'!$A$155:$Z$1048576,MATCH($A972,'Hoja de Trabajo para listado'!$A$155:$A$1048576,0),MATCH((CUADRO!Q$4&amp;$E972),'Hoja de Trabajo para listado'!$A$151:$Z$151,0)),0)+IFERROR(INDEX('Hoja de Trabajo para listado'!$AB$155:$BA$1048576,MATCH($A972,'Hoja de Trabajo para listado'!$AB$155:$AB$1048576,0),MATCH((CUADRO!Q$4&amp;$E972),'Hoja de Trabajo para listado'!$AB$151:$BA$151,0)),0)+IFERROR(INDEX('Hoja de Trabajo para listado'!$BC$155:$CB$1048576,MATCH($A972,'Hoja de Trabajo para listado'!$BC$155:$BC$1048576,0),MATCH((CUADRO!Q$4&amp;$E972),'Hoja de Trabajo para listado'!$BC$151:$CB$151,0)),0)+IFERROR(INDEX('Hoja de Trabajo para listado'!$DE$153:$DG$274,MATCH($A972,'Hoja de Trabajo para listado'!$DE$153:$DE$1048576,0),MATCH((CUADRO!Q$4&amp;$E972),'Hoja de Trabajo para listado'!$DE$151:$DG$151,0)),0)+IFERROR(INDEX('Hoja de Trabajo para listado'!$CD$155:$DC$1048576,MATCH($A972,'Hoja de Trabajo para listado'!$CD$155:$CD$1048576,0),MATCH((CUADRO!Q$4&amp;$E972),'Hoja de Trabajo para listado'!$CD$151:$DC$151,0)),0)</f>
        <v>0</v>
      </c>
      <c r="R972" s="243">
        <f t="shared" ca="1" si="37"/>
        <v>0</v>
      </c>
      <c r="S972" s="256">
        <f ca="1">+R971+R972</f>
        <v>0</v>
      </c>
      <c r="T972" s="243">
        <f ca="1">+S972</f>
        <v>0</v>
      </c>
      <c r="U972" s="242">
        <f t="shared" si="38"/>
        <v>2</v>
      </c>
      <c r="V972" s="327" t="str">
        <f>+VLOOKUP(A972,bd_lista!$A$3:$E$592,5,FALSE)</f>
        <v>Gobiernos Autonomos Municipales</v>
      </c>
      <c r="W972" s="398"/>
      <c r="X972" s="240">
        <f>+VLOOKUP(A972,[4]Sheet1!$A$13:$D$744,4,FALSE)</f>
        <v>0</v>
      </c>
      <c r="Y972" s="240" t="e">
        <f>+VLOOKUP(X972,bd_lista!$A$3:$C$592,3,FALSE)</f>
        <v>#N/A</v>
      </c>
      <c r="Z972" s="288"/>
      <c r="AA972" s="289"/>
    </row>
    <row r="973" spans="1:27" customFormat="1" ht="15" hidden="1" customHeight="1">
      <c r="A973" s="32">
        <v>1718</v>
      </c>
      <c r="B973" s="393">
        <f>+A973</f>
        <v>1718</v>
      </c>
      <c r="C973" s="245" t="str">
        <f>+VLOOKUP(A973,bd_lista!$A$3:$C$592,3,FALSE)</f>
        <v>Gobierno Autónomo Municipal de Lagunillas</v>
      </c>
      <c r="D973" s="395" t="str">
        <f>+C973</f>
        <v>Gobierno Autónomo Municipal de Lagunillas</v>
      </c>
      <c r="E973" s="240" t="s">
        <v>1303</v>
      </c>
      <c r="F973" s="241">
        <f ca="1">+IFERROR(INDEX('Hoja de Trabajo para listado'!$A$155:$Z$1048576,MATCH($A973,'Hoja de Trabajo para listado'!$A$155:$A$1048576,0),MATCH((CUADRO!F$4&amp;$E973),'Hoja de Trabajo para listado'!$A$151:$Z$151,0)),0)+IFERROR(INDEX('Hoja de Trabajo para listado'!$AB$155:$BA$1048576,MATCH($A973,'Hoja de Trabajo para listado'!$AB$155:$AB$1048576,0),MATCH((CUADRO!F$4&amp;$E973),'Hoja de Trabajo para listado'!$AB$151:$BA$151,0)),0)+IFERROR(INDEX('Hoja de Trabajo para listado'!$BC$155:$CB$1048576,MATCH($A973,'Hoja de Trabajo para listado'!$BC$155:$BC$1048576,0),MATCH((CUADRO!F$4&amp;$E973),'Hoja de Trabajo para listado'!$BC$151:$CB$151,0)),0)+IFERROR(INDEX('Hoja de Trabajo para listado'!$DE$153:$DG$274,MATCH($A973,'Hoja de Trabajo para listado'!$DE$153:$DE$1048576,0),MATCH((CUADRO!F$4&amp;$E973),'Hoja de Trabajo para listado'!$DE$151:$DG$151,0)),0)+IFERROR(INDEX('Hoja de Trabajo para listado'!$CD$155:$DC$1048576,MATCH($A973,'Hoja de Trabajo para listado'!$CD$155:$CD$1048576,0),MATCH((CUADRO!F$4&amp;$E973),'Hoja de Trabajo para listado'!$CD$151:$DC$151,0)),0)</f>
        <v>0</v>
      </c>
      <c r="G973" s="241">
        <f ca="1">+IFERROR(INDEX('Hoja de Trabajo para listado'!$A$155:$Z$1048576,MATCH($A973,'Hoja de Trabajo para listado'!$A$155:$A$1048576,0),MATCH((CUADRO!G$4&amp;$E973),'Hoja de Trabajo para listado'!$A$151:$Z$151,0)),0)+IFERROR(INDEX('Hoja de Trabajo para listado'!$AB$155:$BA$1048576,MATCH($A973,'Hoja de Trabajo para listado'!$AB$155:$AB$1048576,0),MATCH((CUADRO!G$4&amp;$E973),'Hoja de Trabajo para listado'!$AB$151:$BA$151,0)),0)+IFERROR(INDEX('Hoja de Trabajo para listado'!$BC$155:$CB$1048576,MATCH($A973,'Hoja de Trabajo para listado'!$BC$155:$BC$1048576,0),MATCH((CUADRO!G$4&amp;$E973),'Hoja de Trabajo para listado'!$BC$151:$CB$151,0)),0)+IFERROR(INDEX('Hoja de Trabajo para listado'!$DE$153:$DG$274,MATCH($A973,'Hoja de Trabajo para listado'!$DE$153:$DE$1048576,0),MATCH((CUADRO!G$4&amp;$E973),'Hoja de Trabajo para listado'!$DE$151:$DG$151,0)),0)+IFERROR(INDEX('Hoja de Trabajo para listado'!$CD$155:$DC$1048576,MATCH($A973,'Hoja de Trabajo para listado'!$CD$155:$CD$1048576,0),MATCH((CUADRO!G$4&amp;$E973),'Hoja de Trabajo para listado'!$CD$151:$DC$151,0)),0)</f>
        <v>0</v>
      </c>
      <c r="H973" s="241">
        <f ca="1">+IFERROR(INDEX('Hoja de Trabajo para listado'!$A$155:$Z$1048576,MATCH($A973,'Hoja de Trabajo para listado'!$A$155:$A$1048576,0),MATCH((CUADRO!H$4&amp;$E973),'Hoja de Trabajo para listado'!$A$151:$Z$151,0)),0)+IFERROR(INDEX('Hoja de Trabajo para listado'!$AB$155:$BA$1048576,MATCH($A973,'Hoja de Trabajo para listado'!$AB$155:$AB$1048576,0),MATCH((CUADRO!H$4&amp;$E973),'Hoja de Trabajo para listado'!$AB$151:$BA$151,0)),0)+IFERROR(INDEX('Hoja de Trabajo para listado'!$BC$155:$CB$1048576,MATCH($A973,'Hoja de Trabajo para listado'!$BC$155:$BC$1048576,0),MATCH((CUADRO!H$4&amp;$E973),'Hoja de Trabajo para listado'!$BC$151:$CB$151,0)),0)+IFERROR(INDEX('Hoja de Trabajo para listado'!$DE$153:$DG$274,MATCH($A973,'Hoja de Trabajo para listado'!$DE$153:$DE$1048576,0),MATCH((CUADRO!H$4&amp;$E973),'Hoja de Trabajo para listado'!$DE$151:$DG$151,0)),0)+IFERROR(INDEX('Hoja de Trabajo para listado'!$CD$155:$DC$1048576,MATCH($A973,'Hoja de Trabajo para listado'!$CD$155:$CD$1048576,0),MATCH((CUADRO!H$4&amp;$E973),'Hoja de Trabajo para listado'!$CD$151:$DC$151,0)),0)</f>
        <v>0</v>
      </c>
      <c r="I973" s="241">
        <f ca="1">+IFERROR(INDEX('Hoja de Trabajo para listado'!$A$155:$Z$1048576,MATCH($A973,'Hoja de Trabajo para listado'!$A$155:$A$1048576,0),MATCH((CUADRO!I$4&amp;$E973),'Hoja de Trabajo para listado'!$A$151:$Z$151,0)),0)+IFERROR(INDEX('Hoja de Trabajo para listado'!$AB$155:$BA$1048576,MATCH($A973,'Hoja de Trabajo para listado'!$AB$155:$AB$1048576,0),MATCH((CUADRO!I$4&amp;$E973),'Hoja de Trabajo para listado'!$AB$151:$BA$151,0)),0)+IFERROR(INDEX('Hoja de Trabajo para listado'!$BC$155:$CB$1048576,MATCH($A973,'Hoja de Trabajo para listado'!$BC$155:$BC$1048576,0),MATCH((CUADRO!I$4&amp;$E973),'Hoja de Trabajo para listado'!$BC$151:$CB$151,0)),0)+IFERROR(INDEX('Hoja de Trabajo para listado'!$DE$153:$DG$274,MATCH($A973,'Hoja de Trabajo para listado'!$DE$153:$DE$1048576,0),MATCH((CUADRO!I$4&amp;$E973),'Hoja de Trabajo para listado'!$DE$151:$DG$151,0)),0)+IFERROR(INDEX('Hoja de Trabajo para listado'!$CD$155:$DC$1048576,MATCH($A973,'Hoja de Trabajo para listado'!$CD$155:$CD$1048576,0),MATCH((CUADRO!I$4&amp;$E973),'Hoja de Trabajo para listado'!$CD$151:$DC$151,0)),0)</f>
        <v>0</v>
      </c>
      <c r="J973" s="241">
        <f ca="1">+IFERROR(INDEX('Hoja de Trabajo para listado'!$A$155:$Z$1048576,MATCH($A973,'Hoja de Trabajo para listado'!$A$155:$A$1048576,0),MATCH((CUADRO!J$4&amp;$E973),'Hoja de Trabajo para listado'!$A$151:$Z$151,0)),0)+IFERROR(INDEX('Hoja de Trabajo para listado'!$AB$155:$BA$1048576,MATCH($A973,'Hoja de Trabajo para listado'!$AB$155:$AB$1048576,0),MATCH((CUADRO!J$4&amp;$E973),'Hoja de Trabajo para listado'!$AB$151:$BA$151,0)),0)+IFERROR(INDEX('Hoja de Trabajo para listado'!$BC$155:$CB$1048576,MATCH($A973,'Hoja de Trabajo para listado'!$BC$155:$BC$1048576,0),MATCH((CUADRO!J$4&amp;$E973),'Hoja de Trabajo para listado'!$BC$151:$CB$151,0)),0)+IFERROR(INDEX('Hoja de Trabajo para listado'!$DE$153:$DG$274,MATCH($A973,'Hoja de Trabajo para listado'!$DE$153:$DE$1048576,0),MATCH((CUADRO!J$4&amp;$E973),'Hoja de Trabajo para listado'!$DE$151:$DG$151,0)),0)+IFERROR(INDEX('Hoja de Trabajo para listado'!$CD$155:$DC$1048576,MATCH($A973,'Hoja de Trabajo para listado'!$CD$155:$CD$1048576,0),MATCH((CUADRO!J$4&amp;$E973),'Hoja de Trabajo para listado'!$CD$151:$DC$151,0)),0)</f>
        <v>0</v>
      </c>
      <c r="K973" s="241">
        <f ca="1">+IFERROR(INDEX('Hoja de Trabajo para listado'!$A$155:$Z$1048576,MATCH($A973,'Hoja de Trabajo para listado'!$A$155:$A$1048576,0),MATCH((CUADRO!K$4&amp;$E973),'Hoja de Trabajo para listado'!$A$151:$Z$151,0)),0)+IFERROR(INDEX('Hoja de Trabajo para listado'!$AB$155:$BA$1048576,MATCH($A973,'Hoja de Trabajo para listado'!$AB$155:$AB$1048576,0),MATCH((CUADRO!K$4&amp;$E973),'Hoja de Trabajo para listado'!$AB$151:$BA$151,0)),0)+IFERROR(INDEX('Hoja de Trabajo para listado'!$BC$155:$CB$1048576,MATCH($A973,'Hoja de Trabajo para listado'!$BC$155:$BC$1048576,0),MATCH((CUADRO!K$4&amp;$E973),'Hoja de Trabajo para listado'!$BC$151:$CB$151,0)),0)+IFERROR(INDEX('Hoja de Trabajo para listado'!$DE$153:$DG$274,MATCH($A973,'Hoja de Trabajo para listado'!$DE$153:$DE$1048576,0),MATCH((CUADRO!K$4&amp;$E973),'Hoja de Trabajo para listado'!$DE$151:$DG$151,0)),0)+IFERROR(INDEX('Hoja de Trabajo para listado'!$CD$155:$DC$1048576,MATCH($A973,'Hoja de Trabajo para listado'!$CD$155:$CD$1048576,0),MATCH((CUADRO!K$4&amp;$E973),'Hoja de Trabajo para listado'!$CD$151:$DC$151,0)),0)</f>
        <v>0</v>
      </c>
      <c r="L973" s="241">
        <f ca="1">+IFERROR(INDEX('Hoja de Trabajo para listado'!$A$155:$Z$1048576,MATCH($A973,'Hoja de Trabajo para listado'!$A$155:$A$1048576,0),MATCH((CUADRO!L$4&amp;$E973),'Hoja de Trabajo para listado'!$A$151:$Z$151,0)),0)+IFERROR(INDEX('Hoja de Trabajo para listado'!$AB$155:$BA$1048576,MATCH($A973,'Hoja de Trabajo para listado'!$AB$155:$AB$1048576,0),MATCH((CUADRO!L$4&amp;$E973),'Hoja de Trabajo para listado'!$AB$151:$BA$151,0)),0)+IFERROR(INDEX('Hoja de Trabajo para listado'!$BC$155:$CB$1048576,MATCH($A973,'Hoja de Trabajo para listado'!$BC$155:$BC$1048576,0),MATCH((CUADRO!L$4&amp;$E973),'Hoja de Trabajo para listado'!$BC$151:$CB$151,0)),0)+IFERROR(INDEX('Hoja de Trabajo para listado'!$DE$153:$DG$274,MATCH($A973,'Hoja de Trabajo para listado'!$DE$153:$DE$1048576,0),MATCH((CUADRO!L$4&amp;$E973),'Hoja de Trabajo para listado'!$DE$151:$DG$151,0)),0)+IFERROR(INDEX('Hoja de Trabajo para listado'!$CD$155:$DC$1048576,MATCH($A973,'Hoja de Trabajo para listado'!$CD$155:$CD$1048576,0),MATCH((CUADRO!L$4&amp;$E973),'Hoja de Trabajo para listado'!$CD$151:$DC$151,0)),0)</f>
        <v>0</v>
      </c>
      <c r="M973" s="241">
        <f ca="1">+IFERROR(INDEX('Hoja de Trabajo para listado'!$A$155:$Z$1048576,MATCH($A973,'Hoja de Trabajo para listado'!$A$155:$A$1048576,0),MATCH((CUADRO!M$4&amp;$E973),'Hoja de Trabajo para listado'!$A$151:$Z$151,0)),0)+IFERROR(INDEX('Hoja de Trabajo para listado'!$AB$155:$BA$1048576,MATCH($A973,'Hoja de Trabajo para listado'!$AB$155:$AB$1048576,0),MATCH((CUADRO!M$4&amp;$E973),'Hoja de Trabajo para listado'!$AB$151:$BA$151,0)),0)+IFERROR(INDEX('Hoja de Trabajo para listado'!$BC$155:$CB$1048576,MATCH($A973,'Hoja de Trabajo para listado'!$BC$155:$BC$1048576,0),MATCH((CUADRO!M$4&amp;$E973),'Hoja de Trabajo para listado'!$BC$151:$CB$151,0)),0)+IFERROR(INDEX('Hoja de Trabajo para listado'!$DE$153:$DG$274,MATCH($A973,'Hoja de Trabajo para listado'!$DE$153:$DE$1048576,0),MATCH((CUADRO!M$4&amp;$E973),'Hoja de Trabajo para listado'!$DE$151:$DG$151,0)),0)+IFERROR(INDEX('Hoja de Trabajo para listado'!$CD$155:$DC$1048576,MATCH($A973,'Hoja de Trabajo para listado'!$CD$155:$CD$1048576,0),MATCH((CUADRO!M$4&amp;$E973),'Hoja de Trabajo para listado'!$CD$151:$DC$151,0)),0)</f>
        <v>0</v>
      </c>
      <c r="N973" s="241">
        <f ca="1">+IFERROR(INDEX('Hoja de Trabajo para listado'!$A$155:$Z$1048576,MATCH($A973,'Hoja de Trabajo para listado'!$A$155:$A$1048576,0),MATCH((CUADRO!N$4&amp;$E973),'Hoja de Trabajo para listado'!$A$151:$Z$151,0)),0)+IFERROR(INDEX('Hoja de Trabajo para listado'!$AB$155:$BA$1048576,MATCH($A973,'Hoja de Trabajo para listado'!$AB$155:$AB$1048576,0),MATCH((CUADRO!N$4&amp;$E973),'Hoja de Trabajo para listado'!$AB$151:$BA$151,0)),0)+IFERROR(INDEX('Hoja de Trabajo para listado'!$BC$155:$CB$1048576,MATCH($A973,'Hoja de Trabajo para listado'!$BC$155:$BC$1048576,0),MATCH((CUADRO!N$4&amp;$E973),'Hoja de Trabajo para listado'!$BC$151:$CB$151,0)),0)+IFERROR(INDEX('Hoja de Trabajo para listado'!$DE$153:$DG$274,MATCH($A973,'Hoja de Trabajo para listado'!$DE$153:$DE$1048576,0),MATCH((CUADRO!N$4&amp;$E973),'Hoja de Trabajo para listado'!$DE$151:$DG$151,0)),0)+IFERROR(INDEX('Hoja de Trabajo para listado'!$CD$155:$DC$1048576,MATCH($A973,'Hoja de Trabajo para listado'!$CD$155:$CD$1048576,0),MATCH((CUADRO!N$4&amp;$E973),'Hoja de Trabajo para listado'!$CD$151:$DC$151,0)),0)</f>
        <v>0</v>
      </c>
      <c r="O973" s="241">
        <f ca="1">+IFERROR(INDEX('Hoja de Trabajo para listado'!$A$155:$Z$1048576,MATCH($A973,'Hoja de Trabajo para listado'!$A$155:$A$1048576,0),MATCH((CUADRO!O$4&amp;$E973),'Hoja de Trabajo para listado'!$A$151:$Z$151,0)),0)+IFERROR(INDEX('Hoja de Trabajo para listado'!$AB$155:$BA$1048576,MATCH($A973,'Hoja de Trabajo para listado'!$AB$155:$AB$1048576,0),MATCH((CUADRO!O$4&amp;$E973),'Hoja de Trabajo para listado'!$AB$151:$BA$151,0)),0)+IFERROR(INDEX('Hoja de Trabajo para listado'!$BC$155:$CB$1048576,MATCH($A973,'Hoja de Trabajo para listado'!$BC$155:$BC$1048576,0),MATCH((CUADRO!O$4&amp;$E973),'Hoja de Trabajo para listado'!$BC$151:$CB$151,0)),0)+IFERROR(INDEX('Hoja de Trabajo para listado'!$DE$153:$DG$274,MATCH($A973,'Hoja de Trabajo para listado'!$DE$153:$DE$1048576,0),MATCH((CUADRO!O$4&amp;$E973),'Hoja de Trabajo para listado'!$DE$151:$DG$151,0)),0)+IFERROR(INDEX('Hoja de Trabajo para listado'!$CD$155:$DC$1048576,MATCH($A973,'Hoja de Trabajo para listado'!$CD$155:$CD$1048576,0),MATCH((CUADRO!O$4&amp;$E973),'Hoja de Trabajo para listado'!$CD$151:$DC$151,0)),0)</f>
        <v>0</v>
      </c>
      <c r="P973" s="241">
        <f ca="1">+IFERROR(INDEX('Hoja de Trabajo para listado'!$A$155:$Z$1048576,MATCH($A973,'Hoja de Trabajo para listado'!$A$155:$A$1048576,0),MATCH((CUADRO!P$4&amp;$E973),'Hoja de Trabajo para listado'!$A$151:$Z$151,0)),0)+IFERROR(INDEX('Hoja de Trabajo para listado'!$AB$155:$BA$1048576,MATCH($A973,'Hoja de Trabajo para listado'!$AB$155:$AB$1048576,0),MATCH((CUADRO!P$4&amp;$E973),'Hoja de Trabajo para listado'!$AB$151:$BA$151,0)),0)+IFERROR(INDEX('Hoja de Trabajo para listado'!$BC$155:$CB$1048576,MATCH($A973,'Hoja de Trabajo para listado'!$BC$155:$BC$1048576,0),MATCH((CUADRO!P$4&amp;$E973),'Hoja de Trabajo para listado'!$BC$151:$CB$151,0)),0)+IFERROR(INDEX('Hoja de Trabajo para listado'!$DE$153:$DG$274,MATCH($A973,'Hoja de Trabajo para listado'!$DE$153:$DE$1048576,0),MATCH((CUADRO!P$4&amp;$E973),'Hoja de Trabajo para listado'!$DE$151:$DG$151,0)),0)+IFERROR(INDEX('Hoja de Trabajo para listado'!$CD$155:$DC$1048576,MATCH($A973,'Hoja de Trabajo para listado'!$CD$155:$CD$1048576,0),MATCH((CUADRO!P$4&amp;$E973),'Hoja de Trabajo para listado'!$CD$151:$DC$151,0)),0)</f>
        <v>0</v>
      </c>
      <c r="Q973" s="241">
        <f ca="1">+IFERROR(INDEX('Hoja de Trabajo para listado'!$A$155:$Z$1048576,MATCH($A973,'Hoja de Trabajo para listado'!$A$155:$A$1048576,0),MATCH((CUADRO!Q$4&amp;$E973),'Hoja de Trabajo para listado'!$A$151:$Z$151,0)),0)+IFERROR(INDEX('Hoja de Trabajo para listado'!$AB$155:$BA$1048576,MATCH($A973,'Hoja de Trabajo para listado'!$AB$155:$AB$1048576,0),MATCH((CUADRO!Q$4&amp;$E973),'Hoja de Trabajo para listado'!$AB$151:$BA$151,0)),0)+IFERROR(INDEX('Hoja de Trabajo para listado'!$BC$155:$CB$1048576,MATCH($A973,'Hoja de Trabajo para listado'!$BC$155:$BC$1048576,0),MATCH((CUADRO!Q$4&amp;$E973),'Hoja de Trabajo para listado'!$BC$151:$CB$151,0)),0)+IFERROR(INDEX('Hoja de Trabajo para listado'!$DE$153:$DG$274,MATCH($A973,'Hoja de Trabajo para listado'!$DE$153:$DE$1048576,0),MATCH((CUADRO!Q$4&amp;$E973),'Hoja de Trabajo para listado'!$DE$151:$DG$151,0)),0)+IFERROR(INDEX('Hoja de Trabajo para listado'!$CD$155:$DC$1048576,MATCH($A973,'Hoja de Trabajo para listado'!$CD$155:$CD$1048576,0),MATCH((CUADRO!Q$4&amp;$E973),'Hoja de Trabajo para listado'!$CD$151:$DC$151,0)),0)</f>
        <v>0</v>
      </c>
      <c r="R973" s="241">
        <f t="shared" ca="1" si="37"/>
        <v>0</v>
      </c>
      <c r="S973" s="247"/>
      <c r="T973" s="241">
        <f ca="1">+T974</f>
        <v>0</v>
      </c>
      <c r="U973" s="240">
        <f t="shared" si="38"/>
        <v>1</v>
      </c>
      <c r="V973" s="327" t="str">
        <f>+VLOOKUP(A973,bd_lista!$A$3:$E$592,5,FALSE)</f>
        <v>Gobiernos Autonomos Municipales</v>
      </c>
      <c r="W973" s="397" t="str">
        <f>+V973</f>
        <v>Gobiernos Autonomos Municipales</v>
      </c>
      <c r="X973" s="240">
        <f>+VLOOKUP(A973,[4]Sheet1!$A$13:$D$744,4,FALSE)</f>
        <v>0</v>
      </c>
      <c r="Y973" s="240" t="e">
        <f>+VLOOKUP(X973,bd_lista!$A$3:$C$592,3,FALSE)</f>
        <v>#N/A</v>
      </c>
      <c r="Z973" s="290">
        <f>+X973</f>
        <v>0</v>
      </c>
      <c r="AA973" s="291" t="e">
        <f>+Y973</f>
        <v>#N/A</v>
      </c>
    </row>
    <row r="974" spans="1:27" customFormat="1" ht="15" hidden="1" customHeight="1">
      <c r="A974" s="32">
        <v>1718</v>
      </c>
      <c r="B974" s="394"/>
      <c r="C974" s="245" t="str">
        <f>+VLOOKUP(A974,bd_lista!$A$3:$C$592,3,FALSE)</f>
        <v>Gobierno Autónomo Municipal de Lagunillas</v>
      </c>
      <c r="D974" s="396"/>
      <c r="E974" s="242" t="s">
        <v>1304</v>
      </c>
      <c r="F974" s="243">
        <f ca="1">+IFERROR(INDEX('Hoja de Trabajo para listado'!$A$155:$Z$1048576,MATCH($A974,'Hoja de Trabajo para listado'!$A$155:$A$1048576,0),MATCH((CUADRO!F$4&amp;$E974),'Hoja de Trabajo para listado'!$A$151:$Z$151,0)),0)+IFERROR(INDEX('Hoja de Trabajo para listado'!$AB$155:$BA$1048576,MATCH($A974,'Hoja de Trabajo para listado'!$AB$155:$AB$1048576,0),MATCH((CUADRO!F$4&amp;$E974),'Hoja de Trabajo para listado'!$AB$151:$BA$151,0)),0)+IFERROR(INDEX('Hoja de Trabajo para listado'!$BC$155:$CB$1048576,MATCH($A974,'Hoja de Trabajo para listado'!$BC$155:$BC$1048576,0),MATCH((CUADRO!F$4&amp;$E974),'Hoja de Trabajo para listado'!$BC$151:$CB$151,0)),0)+IFERROR(INDEX('Hoja de Trabajo para listado'!$DE$153:$DG$274,MATCH($A974,'Hoja de Trabajo para listado'!$DE$153:$DE$1048576,0),MATCH((CUADRO!F$4&amp;$E974),'Hoja de Trabajo para listado'!$DE$151:$DG$151,0)),0)+IFERROR(INDEX('Hoja de Trabajo para listado'!$CD$155:$DC$1048576,MATCH($A974,'Hoja de Trabajo para listado'!$CD$155:$CD$1048576,0),MATCH((CUADRO!F$4&amp;$E974),'Hoja de Trabajo para listado'!$CD$151:$DC$151,0)),0)</f>
        <v>0</v>
      </c>
      <c r="G974" s="243">
        <f ca="1">+IFERROR(INDEX('Hoja de Trabajo para listado'!$A$155:$Z$1048576,MATCH($A974,'Hoja de Trabajo para listado'!$A$155:$A$1048576,0),MATCH((CUADRO!G$4&amp;$E974),'Hoja de Trabajo para listado'!$A$151:$Z$151,0)),0)+IFERROR(INDEX('Hoja de Trabajo para listado'!$AB$155:$BA$1048576,MATCH($A974,'Hoja de Trabajo para listado'!$AB$155:$AB$1048576,0),MATCH((CUADRO!G$4&amp;$E974),'Hoja de Trabajo para listado'!$AB$151:$BA$151,0)),0)+IFERROR(INDEX('Hoja de Trabajo para listado'!$BC$155:$CB$1048576,MATCH($A974,'Hoja de Trabajo para listado'!$BC$155:$BC$1048576,0),MATCH((CUADRO!G$4&amp;$E974),'Hoja de Trabajo para listado'!$BC$151:$CB$151,0)),0)+IFERROR(INDEX('Hoja de Trabajo para listado'!$DE$153:$DG$274,MATCH($A974,'Hoja de Trabajo para listado'!$DE$153:$DE$1048576,0),MATCH((CUADRO!G$4&amp;$E974),'Hoja de Trabajo para listado'!$DE$151:$DG$151,0)),0)+IFERROR(INDEX('Hoja de Trabajo para listado'!$CD$155:$DC$1048576,MATCH($A974,'Hoja de Trabajo para listado'!$CD$155:$CD$1048576,0),MATCH((CUADRO!G$4&amp;$E974),'Hoja de Trabajo para listado'!$CD$151:$DC$151,0)),0)</f>
        <v>0</v>
      </c>
      <c r="H974" s="243">
        <f ca="1">+IFERROR(INDEX('Hoja de Trabajo para listado'!$A$155:$Z$1048576,MATCH($A974,'Hoja de Trabajo para listado'!$A$155:$A$1048576,0),MATCH((CUADRO!H$4&amp;$E974),'Hoja de Trabajo para listado'!$A$151:$Z$151,0)),0)+IFERROR(INDEX('Hoja de Trabajo para listado'!$AB$155:$BA$1048576,MATCH($A974,'Hoja de Trabajo para listado'!$AB$155:$AB$1048576,0),MATCH((CUADRO!H$4&amp;$E974),'Hoja de Trabajo para listado'!$AB$151:$BA$151,0)),0)+IFERROR(INDEX('Hoja de Trabajo para listado'!$BC$155:$CB$1048576,MATCH($A974,'Hoja de Trabajo para listado'!$BC$155:$BC$1048576,0),MATCH((CUADRO!H$4&amp;$E974),'Hoja de Trabajo para listado'!$BC$151:$CB$151,0)),0)+IFERROR(INDEX('Hoja de Trabajo para listado'!$DE$153:$DG$274,MATCH($A974,'Hoja de Trabajo para listado'!$DE$153:$DE$1048576,0),MATCH((CUADRO!H$4&amp;$E974),'Hoja de Trabajo para listado'!$DE$151:$DG$151,0)),0)+IFERROR(INDEX('Hoja de Trabajo para listado'!$CD$155:$DC$1048576,MATCH($A974,'Hoja de Trabajo para listado'!$CD$155:$CD$1048576,0),MATCH((CUADRO!H$4&amp;$E974),'Hoja de Trabajo para listado'!$CD$151:$DC$151,0)),0)</f>
        <v>0</v>
      </c>
      <c r="I974" s="243">
        <f ca="1">+IFERROR(INDEX('Hoja de Trabajo para listado'!$A$155:$Z$1048576,MATCH($A974,'Hoja de Trabajo para listado'!$A$155:$A$1048576,0),MATCH((CUADRO!I$4&amp;$E974),'Hoja de Trabajo para listado'!$A$151:$Z$151,0)),0)+IFERROR(INDEX('Hoja de Trabajo para listado'!$AB$155:$BA$1048576,MATCH($A974,'Hoja de Trabajo para listado'!$AB$155:$AB$1048576,0),MATCH((CUADRO!I$4&amp;$E974),'Hoja de Trabajo para listado'!$AB$151:$BA$151,0)),0)+IFERROR(INDEX('Hoja de Trabajo para listado'!$BC$155:$CB$1048576,MATCH($A974,'Hoja de Trabajo para listado'!$BC$155:$BC$1048576,0),MATCH((CUADRO!I$4&amp;$E974),'Hoja de Trabajo para listado'!$BC$151:$CB$151,0)),0)+IFERROR(INDEX('Hoja de Trabajo para listado'!$DE$153:$DG$274,MATCH($A974,'Hoja de Trabajo para listado'!$DE$153:$DE$1048576,0),MATCH((CUADRO!I$4&amp;$E974),'Hoja de Trabajo para listado'!$DE$151:$DG$151,0)),0)+IFERROR(INDEX('Hoja de Trabajo para listado'!$CD$155:$DC$1048576,MATCH($A974,'Hoja de Trabajo para listado'!$CD$155:$CD$1048576,0),MATCH((CUADRO!I$4&amp;$E974),'Hoja de Trabajo para listado'!$CD$151:$DC$151,0)),0)</f>
        <v>0</v>
      </c>
      <c r="J974" s="243">
        <f ca="1">+IFERROR(INDEX('Hoja de Trabajo para listado'!$A$155:$Z$1048576,MATCH($A974,'Hoja de Trabajo para listado'!$A$155:$A$1048576,0),MATCH((CUADRO!J$4&amp;$E974),'Hoja de Trabajo para listado'!$A$151:$Z$151,0)),0)+IFERROR(INDEX('Hoja de Trabajo para listado'!$AB$155:$BA$1048576,MATCH($A974,'Hoja de Trabajo para listado'!$AB$155:$AB$1048576,0),MATCH((CUADRO!J$4&amp;$E974),'Hoja de Trabajo para listado'!$AB$151:$BA$151,0)),0)+IFERROR(INDEX('Hoja de Trabajo para listado'!$BC$155:$CB$1048576,MATCH($A974,'Hoja de Trabajo para listado'!$BC$155:$BC$1048576,0),MATCH((CUADRO!J$4&amp;$E974),'Hoja de Trabajo para listado'!$BC$151:$CB$151,0)),0)+IFERROR(INDEX('Hoja de Trabajo para listado'!$DE$153:$DG$274,MATCH($A974,'Hoja de Trabajo para listado'!$DE$153:$DE$1048576,0),MATCH((CUADRO!J$4&amp;$E974),'Hoja de Trabajo para listado'!$DE$151:$DG$151,0)),0)+IFERROR(INDEX('Hoja de Trabajo para listado'!$CD$155:$DC$1048576,MATCH($A974,'Hoja de Trabajo para listado'!$CD$155:$CD$1048576,0),MATCH((CUADRO!J$4&amp;$E974),'Hoja de Trabajo para listado'!$CD$151:$DC$151,0)),0)</f>
        <v>0</v>
      </c>
      <c r="K974" s="243">
        <f ca="1">+IFERROR(INDEX('Hoja de Trabajo para listado'!$A$155:$Z$1048576,MATCH($A974,'Hoja de Trabajo para listado'!$A$155:$A$1048576,0),MATCH((CUADRO!K$4&amp;$E974),'Hoja de Trabajo para listado'!$A$151:$Z$151,0)),0)+IFERROR(INDEX('Hoja de Trabajo para listado'!$AB$155:$BA$1048576,MATCH($A974,'Hoja de Trabajo para listado'!$AB$155:$AB$1048576,0),MATCH((CUADRO!K$4&amp;$E974),'Hoja de Trabajo para listado'!$AB$151:$BA$151,0)),0)+IFERROR(INDEX('Hoja de Trabajo para listado'!$BC$155:$CB$1048576,MATCH($A974,'Hoja de Trabajo para listado'!$BC$155:$BC$1048576,0),MATCH((CUADRO!K$4&amp;$E974),'Hoja de Trabajo para listado'!$BC$151:$CB$151,0)),0)+IFERROR(INDEX('Hoja de Trabajo para listado'!$DE$153:$DG$274,MATCH($A974,'Hoja de Trabajo para listado'!$DE$153:$DE$1048576,0),MATCH((CUADRO!K$4&amp;$E974),'Hoja de Trabajo para listado'!$DE$151:$DG$151,0)),0)+IFERROR(INDEX('Hoja de Trabajo para listado'!$CD$155:$DC$1048576,MATCH($A974,'Hoja de Trabajo para listado'!$CD$155:$CD$1048576,0),MATCH((CUADRO!K$4&amp;$E974),'Hoja de Trabajo para listado'!$CD$151:$DC$151,0)),0)</f>
        <v>0</v>
      </c>
      <c r="L974" s="243">
        <f ca="1">+IFERROR(INDEX('Hoja de Trabajo para listado'!$A$155:$Z$1048576,MATCH($A974,'Hoja de Trabajo para listado'!$A$155:$A$1048576,0),MATCH((CUADRO!L$4&amp;$E974),'Hoja de Trabajo para listado'!$A$151:$Z$151,0)),0)+IFERROR(INDEX('Hoja de Trabajo para listado'!$AB$155:$BA$1048576,MATCH($A974,'Hoja de Trabajo para listado'!$AB$155:$AB$1048576,0),MATCH((CUADRO!L$4&amp;$E974),'Hoja de Trabajo para listado'!$AB$151:$BA$151,0)),0)+IFERROR(INDEX('Hoja de Trabajo para listado'!$BC$155:$CB$1048576,MATCH($A974,'Hoja de Trabajo para listado'!$BC$155:$BC$1048576,0),MATCH((CUADRO!L$4&amp;$E974),'Hoja de Trabajo para listado'!$BC$151:$CB$151,0)),0)+IFERROR(INDEX('Hoja de Trabajo para listado'!$DE$153:$DG$274,MATCH($A974,'Hoja de Trabajo para listado'!$DE$153:$DE$1048576,0),MATCH((CUADRO!L$4&amp;$E974),'Hoja de Trabajo para listado'!$DE$151:$DG$151,0)),0)+IFERROR(INDEX('Hoja de Trabajo para listado'!$CD$155:$DC$1048576,MATCH($A974,'Hoja de Trabajo para listado'!$CD$155:$CD$1048576,0),MATCH((CUADRO!L$4&amp;$E974),'Hoja de Trabajo para listado'!$CD$151:$DC$151,0)),0)</f>
        <v>0</v>
      </c>
      <c r="M974" s="243">
        <f ca="1">+IFERROR(INDEX('Hoja de Trabajo para listado'!$A$155:$Z$1048576,MATCH($A974,'Hoja de Trabajo para listado'!$A$155:$A$1048576,0),MATCH((CUADRO!M$4&amp;$E974),'Hoja de Trabajo para listado'!$A$151:$Z$151,0)),0)+IFERROR(INDEX('Hoja de Trabajo para listado'!$AB$155:$BA$1048576,MATCH($A974,'Hoja de Trabajo para listado'!$AB$155:$AB$1048576,0),MATCH((CUADRO!M$4&amp;$E974),'Hoja de Trabajo para listado'!$AB$151:$BA$151,0)),0)+IFERROR(INDEX('Hoja de Trabajo para listado'!$BC$155:$CB$1048576,MATCH($A974,'Hoja de Trabajo para listado'!$BC$155:$BC$1048576,0),MATCH((CUADRO!M$4&amp;$E974),'Hoja de Trabajo para listado'!$BC$151:$CB$151,0)),0)+IFERROR(INDEX('Hoja de Trabajo para listado'!$DE$153:$DG$274,MATCH($A974,'Hoja de Trabajo para listado'!$DE$153:$DE$1048576,0),MATCH((CUADRO!M$4&amp;$E974),'Hoja de Trabajo para listado'!$DE$151:$DG$151,0)),0)+IFERROR(INDEX('Hoja de Trabajo para listado'!$CD$155:$DC$1048576,MATCH($A974,'Hoja de Trabajo para listado'!$CD$155:$CD$1048576,0),MATCH((CUADRO!M$4&amp;$E974),'Hoja de Trabajo para listado'!$CD$151:$DC$151,0)),0)</f>
        <v>0</v>
      </c>
      <c r="N974" s="243">
        <f ca="1">+IFERROR(INDEX('Hoja de Trabajo para listado'!$A$155:$Z$1048576,MATCH($A974,'Hoja de Trabajo para listado'!$A$155:$A$1048576,0),MATCH((CUADRO!N$4&amp;$E974),'Hoja de Trabajo para listado'!$A$151:$Z$151,0)),0)+IFERROR(INDEX('Hoja de Trabajo para listado'!$AB$155:$BA$1048576,MATCH($A974,'Hoja de Trabajo para listado'!$AB$155:$AB$1048576,0),MATCH((CUADRO!N$4&amp;$E974),'Hoja de Trabajo para listado'!$AB$151:$BA$151,0)),0)+IFERROR(INDEX('Hoja de Trabajo para listado'!$BC$155:$CB$1048576,MATCH($A974,'Hoja de Trabajo para listado'!$BC$155:$BC$1048576,0),MATCH((CUADRO!N$4&amp;$E974),'Hoja de Trabajo para listado'!$BC$151:$CB$151,0)),0)+IFERROR(INDEX('Hoja de Trabajo para listado'!$DE$153:$DG$274,MATCH($A974,'Hoja de Trabajo para listado'!$DE$153:$DE$1048576,0),MATCH((CUADRO!N$4&amp;$E974),'Hoja de Trabajo para listado'!$DE$151:$DG$151,0)),0)+IFERROR(INDEX('Hoja de Trabajo para listado'!$CD$155:$DC$1048576,MATCH($A974,'Hoja de Trabajo para listado'!$CD$155:$CD$1048576,0),MATCH((CUADRO!N$4&amp;$E974),'Hoja de Trabajo para listado'!$CD$151:$DC$151,0)),0)</f>
        <v>0</v>
      </c>
      <c r="O974" s="243">
        <f ca="1">+IFERROR(INDEX('Hoja de Trabajo para listado'!$A$155:$Z$1048576,MATCH($A974,'Hoja de Trabajo para listado'!$A$155:$A$1048576,0),MATCH((CUADRO!O$4&amp;$E974),'Hoja de Trabajo para listado'!$A$151:$Z$151,0)),0)+IFERROR(INDEX('Hoja de Trabajo para listado'!$AB$155:$BA$1048576,MATCH($A974,'Hoja de Trabajo para listado'!$AB$155:$AB$1048576,0),MATCH((CUADRO!O$4&amp;$E974),'Hoja de Trabajo para listado'!$AB$151:$BA$151,0)),0)+IFERROR(INDEX('Hoja de Trabajo para listado'!$BC$155:$CB$1048576,MATCH($A974,'Hoja de Trabajo para listado'!$BC$155:$BC$1048576,0),MATCH((CUADRO!O$4&amp;$E974),'Hoja de Trabajo para listado'!$BC$151:$CB$151,0)),0)+IFERROR(INDEX('Hoja de Trabajo para listado'!$DE$153:$DG$274,MATCH($A974,'Hoja de Trabajo para listado'!$DE$153:$DE$1048576,0),MATCH((CUADRO!O$4&amp;$E974),'Hoja de Trabajo para listado'!$DE$151:$DG$151,0)),0)+IFERROR(INDEX('Hoja de Trabajo para listado'!$CD$155:$DC$1048576,MATCH($A974,'Hoja de Trabajo para listado'!$CD$155:$CD$1048576,0),MATCH((CUADRO!O$4&amp;$E974),'Hoja de Trabajo para listado'!$CD$151:$DC$151,0)),0)</f>
        <v>0</v>
      </c>
      <c r="P974" s="243">
        <f ca="1">+IFERROR(INDEX('Hoja de Trabajo para listado'!$A$155:$Z$1048576,MATCH($A974,'Hoja de Trabajo para listado'!$A$155:$A$1048576,0),MATCH((CUADRO!P$4&amp;$E974),'Hoja de Trabajo para listado'!$A$151:$Z$151,0)),0)+IFERROR(INDEX('Hoja de Trabajo para listado'!$AB$155:$BA$1048576,MATCH($A974,'Hoja de Trabajo para listado'!$AB$155:$AB$1048576,0),MATCH((CUADRO!P$4&amp;$E974),'Hoja de Trabajo para listado'!$AB$151:$BA$151,0)),0)+IFERROR(INDEX('Hoja de Trabajo para listado'!$BC$155:$CB$1048576,MATCH($A974,'Hoja de Trabajo para listado'!$BC$155:$BC$1048576,0),MATCH((CUADRO!P$4&amp;$E974),'Hoja de Trabajo para listado'!$BC$151:$CB$151,0)),0)+IFERROR(INDEX('Hoja de Trabajo para listado'!$DE$153:$DG$274,MATCH($A974,'Hoja de Trabajo para listado'!$DE$153:$DE$1048576,0),MATCH((CUADRO!P$4&amp;$E974),'Hoja de Trabajo para listado'!$DE$151:$DG$151,0)),0)+IFERROR(INDEX('Hoja de Trabajo para listado'!$CD$155:$DC$1048576,MATCH($A974,'Hoja de Trabajo para listado'!$CD$155:$CD$1048576,0),MATCH((CUADRO!P$4&amp;$E974),'Hoja de Trabajo para listado'!$CD$151:$DC$151,0)),0)</f>
        <v>0</v>
      </c>
      <c r="Q974" s="243">
        <f ca="1">+IFERROR(INDEX('Hoja de Trabajo para listado'!$A$155:$Z$1048576,MATCH($A974,'Hoja de Trabajo para listado'!$A$155:$A$1048576,0),MATCH((CUADRO!Q$4&amp;$E974),'Hoja de Trabajo para listado'!$A$151:$Z$151,0)),0)+IFERROR(INDEX('Hoja de Trabajo para listado'!$AB$155:$BA$1048576,MATCH($A974,'Hoja de Trabajo para listado'!$AB$155:$AB$1048576,0),MATCH((CUADRO!Q$4&amp;$E974),'Hoja de Trabajo para listado'!$AB$151:$BA$151,0)),0)+IFERROR(INDEX('Hoja de Trabajo para listado'!$BC$155:$CB$1048576,MATCH($A974,'Hoja de Trabajo para listado'!$BC$155:$BC$1048576,0),MATCH((CUADRO!Q$4&amp;$E974),'Hoja de Trabajo para listado'!$BC$151:$CB$151,0)),0)+IFERROR(INDEX('Hoja de Trabajo para listado'!$DE$153:$DG$274,MATCH($A974,'Hoja de Trabajo para listado'!$DE$153:$DE$1048576,0),MATCH((CUADRO!Q$4&amp;$E974),'Hoja de Trabajo para listado'!$DE$151:$DG$151,0)),0)+IFERROR(INDEX('Hoja de Trabajo para listado'!$CD$155:$DC$1048576,MATCH($A974,'Hoja de Trabajo para listado'!$CD$155:$CD$1048576,0),MATCH((CUADRO!Q$4&amp;$E974),'Hoja de Trabajo para listado'!$CD$151:$DC$151,0)),0)</f>
        <v>0</v>
      </c>
      <c r="R974" s="243">
        <f t="shared" ca="1" si="37"/>
        <v>0</v>
      </c>
      <c r="S974" s="256">
        <f ca="1">+R973+R974</f>
        <v>0</v>
      </c>
      <c r="T974" s="243">
        <f ca="1">+S974</f>
        <v>0</v>
      </c>
      <c r="U974" s="240">
        <f t="shared" si="38"/>
        <v>2</v>
      </c>
      <c r="V974" s="327" t="str">
        <f>+VLOOKUP(A974,bd_lista!$A$3:$E$592,5,FALSE)</f>
        <v>Gobiernos Autonomos Municipales</v>
      </c>
      <c r="W974" s="398"/>
      <c r="X974" s="240">
        <f>+VLOOKUP(A974,[4]Sheet1!$A$13:$D$744,4,FALSE)</f>
        <v>0</v>
      </c>
      <c r="Y974" s="240" t="e">
        <f>+VLOOKUP(X974,bd_lista!$A$3:$C$592,3,FALSE)</f>
        <v>#N/A</v>
      </c>
      <c r="Z974" s="288"/>
      <c r="AA974" s="289"/>
    </row>
    <row r="975" spans="1:27" customFormat="1" ht="15" hidden="1" customHeight="1">
      <c r="A975" s="32">
        <v>1720</v>
      </c>
      <c r="B975" s="393">
        <f>+A975</f>
        <v>1720</v>
      </c>
      <c r="C975" s="245" t="str">
        <f>+VLOOKUP(A975,bd_lista!$A$3:$C$592,3,FALSE)</f>
        <v>Gobierno Autónomo Municipal de Cabezas</v>
      </c>
      <c r="D975" s="395" t="str">
        <f>+C975</f>
        <v>Gobierno Autónomo Municipal de Cabezas</v>
      </c>
      <c r="E975" s="240" t="s">
        <v>1303</v>
      </c>
      <c r="F975" s="241">
        <f ca="1">+IFERROR(INDEX('Hoja de Trabajo para listado'!$A$155:$Z$1048576,MATCH($A975,'Hoja de Trabajo para listado'!$A$155:$A$1048576,0),MATCH((CUADRO!F$4&amp;$E975),'Hoja de Trabajo para listado'!$A$151:$Z$151,0)),0)+IFERROR(INDEX('Hoja de Trabajo para listado'!$AB$155:$BA$1048576,MATCH($A975,'Hoja de Trabajo para listado'!$AB$155:$AB$1048576,0),MATCH((CUADRO!F$4&amp;$E975),'Hoja de Trabajo para listado'!$AB$151:$BA$151,0)),0)+IFERROR(INDEX('Hoja de Trabajo para listado'!$BC$155:$CB$1048576,MATCH($A975,'Hoja de Trabajo para listado'!$BC$155:$BC$1048576,0),MATCH((CUADRO!F$4&amp;$E975),'Hoja de Trabajo para listado'!$BC$151:$CB$151,0)),0)+IFERROR(INDEX('Hoja de Trabajo para listado'!$DE$153:$DG$274,MATCH($A975,'Hoja de Trabajo para listado'!$DE$153:$DE$1048576,0),MATCH((CUADRO!F$4&amp;$E975),'Hoja de Trabajo para listado'!$DE$151:$DG$151,0)),0)+IFERROR(INDEX('Hoja de Trabajo para listado'!$CD$155:$DC$1048576,MATCH($A975,'Hoja de Trabajo para listado'!$CD$155:$CD$1048576,0),MATCH((CUADRO!F$4&amp;$E975),'Hoja de Trabajo para listado'!$CD$151:$DC$151,0)),0)</f>
        <v>0</v>
      </c>
      <c r="G975" s="241">
        <f ca="1">+IFERROR(INDEX('Hoja de Trabajo para listado'!$A$155:$Z$1048576,MATCH($A975,'Hoja de Trabajo para listado'!$A$155:$A$1048576,0),MATCH((CUADRO!G$4&amp;$E975),'Hoja de Trabajo para listado'!$A$151:$Z$151,0)),0)+IFERROR(INDEX('Hoja de Trabajo para listado'!$AB$155:$BA$1048576,MATCH($A975,'Hoja de Trabajo para listado'!$AB$155:$AB$1048576,0),MATCH((CUADRO!G$4&amp;$E975),'Hoja de Trabajo para listado'!$AB$151:$BA$151,0)),0)+IFERROR(INDEX('Hoja de Trabajo para listado'!$BC$155:$CB$1048576,MATCH($A975,'Hoja de Trabajo para listado'!$BC$155:$BC$1048576,0),MATCH((CUADRO!G$4&amp;$E975),'Hoja de Trabajo para listado'!$BC$151:$CB$151,0)),0)+IFERROR(INDEX('Hoja de Trabajo para listado'!$DE$153:$DG$274,MATCH($A975,'Hoja de Trabajo para listado'!$DE$153:$DE$1048576,0),MATCH((CUADRO!G$4&amp;$E975),'Hoja de Trabajo para listado'!$DE$151:$DG$151,0)),0)+IFERROR(INDEX('Hoja de Trabajo para listado'!$CD$155:$DC$1048576,MATCH($A975,'Hoja de Trabajo para listado'!$CD$155:$CD$1048576,0),MATCH((CUADRO!G$4&amp;$E975),'Hoja de Trabajo para listado'!$CD$151:$DC$151,0)),0)</f>
        <v>0</v>
      </c>
      <c r="H975" s="241">
        <f ca="1">+IFERROR(INDEX('Hoja de Trabajo para listado'!$A$155:$Z$1048576,MATCH($A975,'Hoja de Trabajo para listado'!$A$155:$A$1048576,0),MATCH((CUADRO!H$4&amp;$E975),'Hoja de Trabajo para listado'!$A$151:$Z$151,0)),0)+IFERROR(INDEX('Hoja de Trabajo para listado'!$AB$155:$BA$1048576,MATCH($A975,'Hoja de Trabajo para listado'!$AB$155:$AB$1048576,0),MATCH((CUADRO!H$4&amp;$E975),'Hoja de Trabajo para listado'!$AB$151:$BA$151,0)),0)+IFERROR(INDEX('Hoja de Trabajo para listado'!$BC$155:$CB$1048576,MATCH($A975,'Hoja de Trabajo para listado'!$BC$155:$BC$1048576,0),MATCH((CUADRO!H$4&amp;$E975),'Hoja de Trabajo para listado'!$BC$151:$CB$151,0)),0)+IFERROR(INDEX('Hoja de Trabajo para listado'!$DE$153:$DG$274,MATCH($A975,'Hoja de Trabajo para listado'!$DE$153:$DE$1048576,0),MATCH((CUADRO!H$4&amp;$E975),'Hoja de Trabajo para listado'!$DE$151:$DG$151,0)),0)+IFERROR(INDEX('Hoja de Trabajo para listado'!$CD$155:$DC$1048576,MATCH($A975,'Hoja de Trabajo para listado'!$CD$155:$CD$1048576,0),MATCH((CUADRO!H$4&amp;$E975),'Hoja de Trabajo para listado'!$CD$151:$DC$151,0)),0)</f>
        <v>0</v>
      </c>
      <c r="I975" s="241">
        <f ca="1">+IFERROR(INDEX('Hoja de Trabajo para listado'!$A$155:$Z$1048576,MATCH($A975,'Hoja de Trabajo para listado'!$A$155:$A$1048576,0),MATCH((CUADRO!I$4&amp;$E975),'Hoja de Trabajo para listado'!$A$151:$Z$151,0)),0)+IFERROR(INDEX('Hoja de Trabajo para listado'!$AB$155:$BA$1048576,MATCH($A975,'Hoja de Trabajo para listado'!$AB$155:$AB$1048576,0),MATCH((CUADRO!I$4&amp;$E975),'Hoja de Trabajo para listado'!$AB$151:$BA$151,0)),0)+IFERROR(INDEX('Hoja de Trabajo para listado'!$BC$155:$CB$1048576,MATCH($A975,'Hoja de Trabajo para listado'!$BC$155:$BC$1048576,0),MATCH((CUADRO!I$4&amp;$E975),'Hoja de Trabajo para listado'!$BC$151:$CB$151,0)),0)+IFERROR(INDEX('Hoja de Trabajo para listado'!$DE$153:$DG$274,MATCH($A975,'Hoja de Trabajo para listado'!$DE$153:$DE$1048576,0),MATCH((CUADRO!I$4&amp;$E975),'Hoja de Trabajo para listado'!$DE$151:$DG$151,0)),0)+IFERROR(INDEX('Hoja de Trabajo para listado'!$CD$155:$DC$1048576,MATCH($A975,'Hoja de Trabajo para listado'!$CD$155:$CD$1048576,0),MATCH((CUADRO!I$4&amp;$E975),'Hoja de Trabajo para listado'!$CD$151:$DC$151,0)),0)</f>
        <v>0</v>
      </c>
      <c r="J975" s="241">
        <f ca="1">+IFERROR(INDEX('Hoja de Trabajo para listado'!$A$155:$Z$1048576,MATCH($A975,'Hoja de Trabajo para listado'!$A$155:$A$1048576,0),MATCH((CUADRO!J$4&amp;$E975),'Hoja de Trabajo para listado'!$A$151:$Z$151,0)),0)+IFERROR(INDEX('Hoja de Trabajo para listado'!$AB$155:$BA$1048576,MATCH($A975,'Hoja de Trabajo para listado'!$AB$155:$AB$1048576,0),MATCH((CUADRO!J$4&amp;$E975),'Hoja de Trabajo para listado'!$AB$151:$BA$151,0)),0)+IFERROR(INDEX('Hoja de Trabajo para listado'!$BC$155:$CB$1048576,MATCH($A975,'Hoja de Trabajo para listado'!$BC$155:$BC$1048576,0),MATCH((CUADRO!J$4&amp;$E975),'Hoja de Trabajo para listado'!$BC$151:$CB$151,0)),0)+IFERROR(INDEX('Hoja de Trabajo para listado'!$DE$153:$DG$274,MATCH($A975,'Hoja de Trabajo para listado'!$DE$153:$DE$1048576,0),MATCH((CUADRO!J$4&amp;$E975),'Hoja de Trabajo para listado'!$DE$151:$DG$151,0)),0)+IFERROR(INDEX('Hoja de Trabajo para listado'!$CD$155:$DC$1048576,MATCH($A975,'Hoja de Trabajo para listado'!$CD$155:$CD$1048576,0),MATCH((CUADRO!J$4&amp;$E975),'Hoja de Trabajo para listado'!$CD$151:$DC$151,0)),0)</f>
        <v>0</v>
      </c>
      <c r="K975" s="241">
        <f ca="1">+IFERROR(INDEX('Hoja de Trabajo para listado'!$A$155:$Z$1048576,MATCH($A975,'Hoja de Trabajo para listado'!$A$155:$A$1048576,0),MATCH((CUADRO!K$4&amp;$E975),'Hoja de Trabajo para listado'!$A$151:$Z$151,0)),0)+IFERROR(INDEX('Hoja de Trabajo para listado'!$AB$155:$BA$1048576,MATCH($A975,'Hoja de Trabajo para listado'!$AB$155:$AB$1048576,0),MATCH((CUADRO!K$4&amp;$E975),'Hoja de Trabajo para listado'!$AB$151:$BA$151,0)),0)+IFERROR(INDEX('Hoja de Trabajo para listado'!$BC$155:$CB$1048576,MATCH($A975,'Hoja de Trabajo para listado'!$BC$155:$BC$1048576,0),MATCH((CUADRO!K$4&amp;$E975),'Hoja de Trabajo para listado'!$BC$151:$CB$151,0)),0)+IFERROR(INDEX('Hoja de Trabajo para listado'!$DE$153:$DG$274,MATCH($A975,'Hoja de Trabajo para listado'!$DE$153:$DE$1048576,0),MATCH((CUADRO!K$4&amp;$E975),'Hoja de Trabajo para listado'!$DE$151:$DG$151,0)),0)+IFERROR(INDEX('Hoja de Trabajo para listado'!$CD$155:$DC$1048576,MATCH($A975,'Hoja de Trabajo para listado'!$CD$155:$CD$1048576,0),MATCH((CUADRO!K$4&amp;$E975),'Hoja de Trabajo para listado'!$CD$151:$DC$151,0)),0)</f>
        <v>0</v>
      </c>
      <c r="L975" s="241">
        <f ca="1">+IFERROR(INDEX('Hoja de Trabajo para listado'!$A$155:$Z$1048576,MATCH($A975,'Hoja de Trabajo para listado'!$A$155:$A$1048576,0),MATCH((CUADRO!L$4&amp;$E975),'Hoja de Trabajo para listado'!$A$151:$Z$151,0)),0)+IFERROR(INDEX('Hoja de Trabajo para listado'!$AB$155:$BA$1048576,MATCH($A975,'Hoja de Trabajo para listado'!$AB$155:$AB$1048576,0),MATCH((CUADRO!L$4&amp;$E975),'Hoja de Trabajo para listado'!$AB$151:$BA$151,0)),0)+IFERROR(INDEX('Hoja de Trabajo para listado'!$BC$155:$CB$1048576,MATCH($A975,'Hoja de Trabajo para listado'!$BC$155:$BC$1048576,0),MATCH((CUADRO!L$4&amp;$E975),'Hoja de Trabajo para listado'!$BC$151:$CB$151,0)),0)+IFERROR(INDEX('Hoja de Trabajo para listado'!$DE$153:$DG$274,MATCH($A975,'Hoja de Trabajo para listado'!$DE$153:$DE$1048576,0),MATCH((CUADRO!L$4&amp;$E975),'Hoja de Trabajo para listado'!$DE$151:$DG$151,0)),0)+IFERROR(INDEX('Hoja de Trabajo para listado'!$CD$155:$DC$1048576,MATCH($A975,'Hoja de Trabajo para listado'!$CD$155:$CD$1048576,0),MATCH((CUADRO!L$4&amp;$E975),'Hoja de Trabajo para listado'!$CD$151:$DC$151,0)),0)</f>
        <v>0</v>
      </c>
      <c r="M975" s="241">
        <f ca="1">+IFERROR(INDEX('Hoja de Trabajo para listado'!$A$155:$Z$1048576,MATCH($A975,'Hoja de Trabajo para listado'!$A$155:$A$1048576,0),MATCH((CUADRO!M$4&amp;$E975),'Hoja de Trabajo para listado'!$A$151:$Z$151,0)),0)+IFERROR(INDEX('Hoja de Trabajo para listado'!$AB$155:$BA$1048576,MATCH($A975,'Hoja de Trabajo para listado'!$AB$155:$AB$1048576,0),MATCH((CUADRO!M$4&amp;$E975),'Hoja de Trabajo para listado'!$AB$151:$BA$151,0)),0)+IFERROR(INDEX('Hoja de Trabajo para listado'!$BC$155:$CB$1048576,MATCH($A975,'Hoja de Trabajo para listado'!$BC$155:$BC$1048576,0),MATCH((CUADRO!M$4&amp;$E975),'Hoja de Trabajo para listado'!$BC$151:$CB$151,0)),0)+IFERROR(INDEX('Hoja de Trabajo para listado'!$DE$153:$DG$274,MATCH($A975,'Hoja de Trabajo para listado'!$DE$153:$DE$1048576,0),MATCH((CUADRO!M$4&amp;$E975),'Hoja de Trabajo para listado'!$DE$151:$DG$151,0)),0)+IFERROR(INDEX('Hoja de Trabajo para listado'!$CD$155:$DC$1048576,MATCH($A975,'Hoja de Trabajo para listado'!$CD$155:$CD$1048576,0),MATCH((CUADRO!M$4&amp;$E975),'Hoja de Trabajo para listado'!$CD$151:$DC$151,0)),0)</f>
        <v>0</v>
      </c>
      <c r="N975" s="265">
        <f ca="1">+IFERROR(INDEX('Hoja de Trabajo para listado'!$A$155:$Z$1048576,MATCH($A975,'Hoja de Trabajo para listado'!$A$155:$A$1048576,0),MATCH((CUADRO!N$4&amp;$E975),'Hoja de Trabajo para listado'!$A$151:$Z$151,0)),0)+IFERROR(INDEX('Hoja de Trabajo para listado'!$AB$155:$BA$1048576,MATCH($A975,'Hoja de Trabajo para listado'!$AB$155:$AB$1048576,0),MATCH((CUADRO!N$4&amp;$E975),'Hoja de Trabajo para listado'!$AB$151:$BA$151,0)),0)+IFERROR(INDEX('Hoja de Trabajo para listado'!$BC$155:$CB$1048576,MATCH($A975,'Hoja de Trabajo para listado'!$BC$155:$BC$1048576,0),MATCH((CUADRO!N$4&amp;$E975),'Hoja de Trabajo para listado'!$BC$151:$CB$151,0)),0)+IFERROR(INDEX('Hoja de Trabajo para listado'!$DE$153:$DG$274,MATCH($A975,'Hoja de Trabajo para listado'!$DE$153:$DE$1048576,0),MATCH((CUADRO!N$4&amp;$E975),'Hoja de Trabajo para listado'!$DE$151:$DG$151,0)),0)+IFERROR(INDEX('Hoja de Trabajo para listado'!$CD$155:$DC$1048576,MATCH($A975,'Hoja de Trabajo para listado'!$CD$155:$CD$1048576,0),MATCH((CUADRO!N$4&amp;$E975),'Hoja de Trabajo para listado'!$CD$151:$DC$151,0)),0)</f>
        <v>0</v>
      </c>
      <c r="O975" s="265">
        <f ca="1">+IFERROR(INDEX('Hoja de Trabajo para listado'!$A$155:$Z$1048576,MATCH($A975,'Hoja de Trabajo para listado'!$A$155:$A$1048576,0),MATCH((CUADRO!O$4&amp;$E975),'Hoja de Trabajo para listado'!$A$151:$Z$151,0)),0)+IFERROR(INDEX('Hoja de Trabajo para listado'!$AB$155:$BA$1048576,MATCH($A975,'Hoja de Trabajo para listado'!$AB$155:$AB$1048576,0),MATCH((CUADRO!O$4&amp;$E975),'Hoja de Trabajo para listado'!$AB$151:$BA$151,0)),0)+IFERROR(INDEX('Hoja de Trabajo para listado'!$BC$155:$CB$1048576,MATCH($A975,'Hoja de Trabajo para listado'!$BC$155:$BC$1048576,0),MATCH((CUADRO!O$4&amp;$E975),'Hoja de Trabajo para listado'!$BC$151:$CB$151,0)),0)+IFERROR(INDEX('Hoja de Trabajo para listado'!$DE$153:$DG$274,MATCH($A975,'Hoja de Trabajo para listado'!$DE$153:$DE$1048576,0),MATCH((CUADRO!O$4&amp;$E975),'Hoja de Trabajo para listado'!$DE$151:$DG$151,0)),0)+IFERROR(INDEX('Hoja de Trabajo para listado'!$CD$155:$DC$1048576,MATCH($A975,'Hoja de Trabajo para listado'!$CD$155:$CD$1048576,0),MATCH((CUADRO!O$4&amp;$E975),'Hoja de Trabajo para listado'!$CD$151:$DC$151,0)),0)</f>
        <v>0</v>
      </c>
      <c r="P975" s="265">
        <f ca="1">+IFERROR(INDEX('Hoja de Trabajo para listado'!$A$155:$Z$1048576,MATCH($A975,'Hoja de Trabajo para listado'!$A$155:$A$1048576,0),MATCH((CUADRO!P$4&amp;$E975),'Hoja de Trabajo para listado'!$A$151:$Z$151,0)),0)+IFERROR(INDEX('Hoja de Trabajo para listado'!$AB$155:$BA$1048576,MATCH($A975,'Hoja de Trabajo para listado'!$AB$155:$AB$1048576,0),MATCH((CUADRO!P$4&amp;$E975),'Hoja de Trabajo para listado'!$AB$151:$BA$151,0)),0)+IFERROR(INDEX('Hoja de Trabajo para listado'!$BC$155:$CB$1048576,MATCH($A975,'Hoja de Trabajo para listado'!$BC$155:$BC$1048576,0),MATCH((CUADRO!P$4&amp;$E975),'Hoja de Trabajo para listado'!$BC$151:$CB$151,0)),0)+IFERROR(INDEX('Hoja de Trabajo para listado'!$DE$153:$DG$274,MATCH($A975,'Hoja de Trabajo para listado'!$DE$153:$DE$1048576,0),MATCH((CUADRO!P$4&amp;$E975),'Hoja de Trabajo para listado'!$DE$151:$DG$151,0)),0)+IFERROR(INDEX('Hoja de Trabajo para listado'!$CD$155:$DC$1048576,MATCH($A975,'Hoja de Trabajo para listado'!$CD$155:$CD$1048576,0),MATCH((CUADRO!P$4&amp;$E975),'Hoja de Trabajo para listado'!$CD$151:$DC$151,0)),0)</f>
        <v>0</v>
      </c>
      <c r="Q975" s="265">
        <f ca="1">+IFERROR(INDEX('Hoja de Trabajo para listado'!$A$155:$Z$1048576,MATCH($A975,'Hoja de Trabajo para listado'!$A$155:$A$1048576,0),MATCH((CUADRO!Q$4&amp;$E975),'Hoja de Trabajo para listado'!$A$151:$Z$151,0)),0)+IFERROR(INDEX('Hoja de Trabajo para listado'!$AB$155:$BA$1048576,MATCH($A975,'Hoja de Trabajo para listado'!$AB$155:$AB$1048576,0),MATCH((CUADRO!Q$4&amp;$E975),'Hoja de Trabajo para listado'!$AB$151:$BA$151,0)),0)+IFERROR(INDEX('Hoja de Trabajo para listado'!$BC$155:$CB$1048576,MATCH($A975,'Hoja de Trabajo para listado'!$BC$155:$BC$1048576,0),MATCH((CUADRO!Q$4&amp;$E975),'Hoja de Trabajo para listado'!$BC$151:$CB$151,0)),0)+IFERROR(INDEX('Hoja de Trabajo para listado'!$DE$153:$DG$274,MATCH($A975,'Hoja de Trabajo para listado'!$DE$153:$DE$1048576,0),MATCH((CUADRO!Q$4&amp;$E975),'Hoja de Trabajo para listado'!$DE$151:$DG$151,0)),0)+IFERROR(INDEX('Hoja de Trabajo para listado'!$CD$155:$DC$1048576,MATCH($A975,'Hoja de Trabajo para listado'!$CD$155:$CD$1048576,0),MATCH((CUADRO!Q$4&amp;$E975),'Hoja de Trabajo para listado'!$CD$151:$DC$151,0)),0)</f>
        <v>0</v>
      </c>
      <c r="R975" s="241">
        <f t="shared" ca="1" si="37"/>
        <v>0</v>
      </c>
      <c r="S975" s="247"/>
      <c r="T975" s="241">
        <f ca="1">+T976</f>
        <v>0</v>
      </c>
      <c r="U975" s="240">
        <f t="shared" si="38"/>
        <v>1</v>
      </c>
      <c r="V975" s="327" t="str">
        <f>+VLOOKUP(A975,bd_lista!$A$3:$E$592,5,FALSE)</f>
        <v>Gobiernos Autonomos Municipales</v>
      </c>
      <c r="W975" s="397" t="str">
        <f>+V975</f>
        <v>Gobiernos Autonomos Municipales</v>
      </c>
      <c r="X975" s="240">
        <f>+VLOOKUP(A975,[4]Sheet1!$A$13:$D$744,4,FALSE)</f>
        <v>0</v>
      </c>
      <c r="Y975" s="240" t="e">
        <f>+VLOOKUP(X975,bd_lista!$A$3:$C$592,3,FALSE)</f>
        <v>#N/A</v>
      </c>
      <c r="Z975" s="290">
        <f>+X975</f>
        <v>0</v>
      </c>
      <c r="AA975" s="291" t="e">
        <f>+Y975</f>
        <v>#N/A</v>
      </c>
    </row>
    <row r="976" spans="1:27" customFormat="1" ht="15" hidden="1" customHeight="1">
      <c r="A976" s="32">
        <v>1720</v>
      </c>
      <c r="B976" s="394"/>
      <c r="C976" s="245" t="str">
        <f>+VLOOKUP(A976,bd_lista!$A$3:$C$592,3,FALSE)</f>
        <v>Gobierno Autónomo Municipal de Cabezas</v>
      </c>
      <c r="D976" s="396"/>
      <c r="E976" s="242" t="s">
        <v>1304</v>
      </c>
      <c r="F976" s="243">
        <f ca="1">+IFERROR(INDEX('Hoja de Trabajo para listado'!$A$155:$Z$1048576,MATCH($A976,'Hoja de Trabajo para listado'!$A$155:$A$1048576,0),MATCH((CUADRO!F$4&amp;$E976),'Hoja de Trabajo para listado'!$A$151:$Z$151,0)),0)+IFERROR(INDEX('Hoja de Trabajo para listado'!$AB$155:$BA$1048576,MATCH($A976,'Hoja de Trabajo para listado'!$AB$155:$AB$1048576,0),MATCH((CUADRO!F$4&amp;$E976),'Hoja de Trabajo para listado'!$AB$151:$BA$151,0)),0)+IFERROR(INDEX('Hoja de Trabajo para listado'!$BC$155:$CB$1048576,MATCH($A976,'Hoja de Trabajo para listado'!$BC$155:$BC$1048576,0),MATCH((CUADRO!F$4&amp;$E976),'Hoja de Trabajo para listado'!$BC$151:$CB$151,0)),0)+IFERROR(INDEX('Hoja de Trabajo para listado'!$DE$153:$DG$274,MATCH($A976,'Hoja de Trabajo para listado'!$DE$153:$DE$1048576,0),MATCH((CUADRO!F$4&amp;$E976),'Hoja de Trabajo para listado'!$DE$151:$DG$151,0)),0)+IFERROR(INDEX('Hoja de Trabajo para listado'!$CD$155:$DC$1048576,MATCH($A976,'Hoja de Trabajo para listado'!$CD$155:$CD$1048576,0),MATCH((CUADRO!F$4&amp;$E976),'Hoja de Trabajo para listado'!$CD$151:$DC$151,0)),0)</f>
        <v>0</v>
      </c>
      <c r="G976" s="243">
        <f ca="1">+IFERROR(INDEX('Hoja de Trabajo para listado'!$A$155:$Z$1048576,MATCH($A976,'Hoja de Trabajo para listado'!$A$155:$A$1048576,0),MATCH((CUADRO!G$4&amp;$E976),'Hoja de Trabajo para listado'!$A$151:$Z$151,0)),0)+IFERROR(INDEX('Hoja de Trabajo para listado'!$AB$155:$BA$1048576,MATCH($A976,'Hoja de Trabajo para listado'!$AB$155:$AB$1048576,0),MATCH((CUADRO!G$4&amp;$E976),'Hoja de Trabajo para listado'!$AB$151:$BA$151,0)),0)+IFERROR(INDEX('Hoja de Trabajo para listado'!$BC$155:$CB$1048576,MATCH($A976,'Hoja de Trabajo para listado'!$BC$155:$BC$1048576,0),MATCH((CUADRO!G$4&amp;$E976),'Hoja de Trabajo para listado'!$BC$151:$CB$151,0)),0)+IFERROR(INDEX('Hoja de Trabajo para listado'!$DE$153:$DG$274,MATCH($A976,'Hoja de Trabajo para listado'!$DE$153:$DE$1048576,0),MATCH((CUADRO!G$4&amp;$E976),'Hoja de Trabajo para listado'!$DE$151:$DG$151,0)),0)+IFERROR(INDEX('Hoja de Trabajo para listado'!$CD$155:$DC$1048576,MATCH($A976,'Hoja de Trabajo para listado'!$CD$155:$CD$1048576,0),MATCH((CUADRO!G$4&amp;$E976),'Hoja de Trabajo para listado'!$CD$151:$DC$151,0)),0)</f>
        <v>0</v>
      </c>
      <c r="H976" s="243">
        <f ca="1">+IFERROR(INDEX('Hoja de Trabajo para listado'!$A$155:$Z$1048576,MATCH($A976,'Hoja de Trabajo para listado'!$A$155:$A$1048576,0),MATCH((CUADRO!H$4&amp;$E976),'Hoja de Trabajo para listado'!$A$151:$Z$151,0)),0)+IFERROR(INDEX('Hoja de Trabajo para listado'!$AB$155:$BA$1048576,MATCH($A976,'Hoja de Trabajo para listado'!$AB$155:$AB$1048576,0),MATCH((CUADRO!H$4&amp;$E976),'Hoja de Trabajo para listado'!$AB$151:$BA$151,0)),0)+IFERROR(INDEX('Hoja de Trabajo para listado'!$BC$155:$CB$1048576,MATCH($A976,'Hoja de Trabajo para listado'!$BC$155:$BC$1048576,0),MATCH((CUADRO!H$4&amp;$E976),'Hoja de Trabajo para listado'!$BC$151:$CB$151,0)),0)+IFERROR(INDEX('Hoja de Trabajo para listado'!$DE$153:$DG$274,MATCH($A976,'Hoja de Trabajo para listado'!$DE$153:$DE$1048576,0),MATCH((CUADRO!H$4&amp;$E976),'Hoja de Trabajo para listado'!$DE$151:$DG$151,0)),0)+IFERROR(INDEX('Hoja de Trabajo para listado'!$CD$155:$DC$1048576,MATCH($A976,'Hoja de Trabajo para listado'!$CD$155:$CD$1048576,0),MATCH((CUADRO!H$4&amp;$E976),'Hoja de Trabajo para listado'!$CD$151:$DC$151,0)),0)</f>
        <v>0</v>
      </c>
      <c r="I976" s="243">
        <f ca="1">+IFERROR(INDEX('Hoja de Trabajo para listado'!$A$155:$Z$1048576,MATCH($A976,'Hoja de Trabajo para listado'!$A$155:$A$1048576,0),MATCH((CUADRO!I$4&amp;$E976),'Hoja de Trabajo para listado'!$A$151:$Z$151,0)),0)+IFERROR(INDEX('Hoja de Trabajo para listado'!$AB$155:$BA$1048576,MATCH($A976,'Hoja de Trabajo para listado'!$AB$155:$AB$1048576,0),MATCH((CUADRO!I$4&amp;$E976),'Hoja de Trabajo para listado'!$AB$151:$BA$151,0)),0)+IFERROR(INDEX('Hoja de Trabajo para listado'!$BC$155:$CB$1048576,MATCH($A976,'Hoja de Trabajo para listado'!$BC$155:$BC$1048576,0),MATCH((CUADRO!I$4&amp;$E976),'Hoja de Trabajo para listado'!$BC$151:$CB$151,0)),0)+IFERROR(INDEX('Hoja de Trabajo para listado'!$DE$153:$DG$274,MATCH($A976,'Hoja de Trabajo para listado'!$DE$153:$DE$1048576,0),MATCH((CUADRO!I$4&amp;$E976),'Hoja de Trabajo para listado'!$DE$151:$DG$151,0)),0)+IFERROR(INDEX('Hoja de Trabajo para listado'!$CD$155:$DC$1048576,MATCH($A976,'Hoja de Trabajo para listado'!$CD$155:$CD$1048576,0),MATCH((CUADRO!I$4&amp;$E976),'Hoja de Trabajo para listado'!$CD$151:$DC$151,0)),0)</f>
        <v>0</v>
      </c>
      <c r="J976" s="243">
        <f ca="1">+IFERROR(INDEX('Hoja de Trabajo para listado'!$A$155:$Z$1048576,MATCH($A976,'Hoja de Trabajo para listado'!$A$155:$A$1048576,0),MATCH((CUADRO!J$4&amp;$E976),'Hoja de Trabajo para listado'!$A$151:$Z$151,0)),0)+IFERROR(INDEX('Hoja de Trabajo para listado'!$AB$155:$BA$1048576,MATCH($A976,'Hoja de Trabajo para listado'!$AB$155:$AB$1048576,0),MATCH((CUADRO!J$4&amp;$E976),'Hoja de Trabajo para listado'!$AB$151:$BA$151,0)),0)+IFERROR(INDEX('Hoja de Trabajo para listado'!$BC$155:$CB$1048576,MATCH($A976,'Hoja de Trabajo para listado'!$BC$155:$BC$1048576,0),MATCH((CUADRO!J$4&amp;$E976),'Hoja de Trabajo para listado'!$BC$151:$CB$151,0)),0)+IFERROR(INDEX('Hoja de Trabajo para listado'!$DE$153:$DG$274,MATCH($A976,'Hoja de Trabajo para listado'!$DE$153:$DE$1048576,0),MATCH((CUADRO!J$4&amp;$E976),'Hoja de Trabajo para listado'!$DE$151:$DG$151,0)),0)+IFERROR(INDEX('Hoja de Trabajo para listado'!$CD$155:$DC$1048576,MATCH($A976,'Hoja de Trabajo para listado'!$CD$155:$CD$1048576,0),MATCH((CUADRO!J$4&amp;$E976),'Hoja de Trabajo para listado'!$CD$151:$DC$151,0)),0)</f>
        <v>0</v>
      </c>
      <c r="K976" s="243">
        <f ca="1">+IFERROR(INDEX('Hoja de Trabajo para listado'!$A$155:$Z$1048576,MATCH($A976,'Hoja de Trabajo para listado'!$A$155:$A$1048576,0),MATCH((CUADRO!K$4&amp;$E976),'Hoja de Trabajo para listado'!$A$151:$Z$151,0)),0)+IFERROR(INDEX('Hoja de Trabajo para listado'!$AB$155:$BA$1048576,MATCH($A976,'Hoja de Trabajo para listado'!$AB$155:$AB$1048576,0),MATCH((CUADRO!K$4&amp;$E976),'Hoja de Trabajo para listado'!$AB$151:$BA$151,0)),0)+IFERROR(INDEX('Hoja de Trabajo para listado'!$BC$155:$CB$1048576,MATCH($A976,'Hoja de Trabajo para listado'!$BC$155:$BC$1048576,0),MATCH((CUADRO!K$4&amp;$E976),'Hoja de Trabajo para listado'!$BC$151:$CB$151,0)),0)+IFERROR(INDEX('Hoja de Trabajo para listado'!$DE$153:$DG$274,MATCH($A976,'Hoja de Trabajo para listado'!$DE$153:$DE$1048576,0),MATCH((CUADRO!K$4&amp;$E976),'Hoja de Trabajo para listado'!$DE$151:$DG$151,0)),0)+IFERROR(INDEX('Hoja de Trabajo para listado'!$CD$155:$DC$1048576,MATCH($A976,'Hoja de Trabajo para listado'!$CD$155:$CD$1048576,0),MATCH((CUADRO!K$4&amp;$E976),'Hoja de Trabajo para listado'!$CD$151:$DC$151,0)),0)</f>
        <v>0</v>
      </c>
      <c r="L976" s="243">
        <f ca="1">+IFERROR(INDEX('Hoja de Trabajo para listado'!$A$155:$Z$1048576,MATCH($A976,'Hoja de Trabajo para listado'!$A$155:$A$1048576,0),MATCH((CUADRO!L$4&amp;$E976),'Hoja de Trabajo para listado'!$A$151:$Z$151,0)),0)+IFERROR(INDEX('Hoja de Trabajo para listado'!$AB$155:$BA$1048576,MATCH($A976,'Hoja de Trabajo para listado'!$AB$155:$AB$1048576,0),MATCH((CUADRO!L$4&amp;$E976),'Hoja de Trabajo para listado'!$AB$151:$BA$151,0)),0)+IFERROR(INDEX('Hoja de Trabajo para listado'!$BC$155:$CB$1048576,MATCH($A976,'Hoja de Trabajo para listado'!$BC$155:$BC$1048576,0),MATCH((CUADRO!L$4&amp;$E976),'Hoja de Trabajo para listado'!$BC$151:$CB$151,0)),0)+IFERROR(INDEX('Hoja de Trabajo para listado'!$DE$153:$DG$274,MATCH($A976,'Hoja de Trabajo para listado'!$DE$153:$DE$1048576,0),MATCH((CUADRO!L$4&amp;$E976),'Hoja de Trabajo para listado'!$DE$151:$DG$151,0)),0)+IFERROR(INDEX('Hoja de Trabajo para listado'!$CD$155:$DC$1048576,MATCH($A976,'Hoja de Trabajo para listado'!$CD$155:$CD$1048576,0),MATCH((CUADRO!L$4&amp;$E976),'Hoja de Trabajo para listado'!$CD$151:$DC$151,0)),0)</f>
        <v>0</v>
      </c>
      <c r="M976" s="243">
        <f ca="1">+IFERROR(INDEX('Hoja de Trabajo para listado'!$A$155:$Z$1048576,MATCH($A976,'Hoja de Trabajo para listado'!$A$155:$A$1048576,0),MATCH((CUADRO!M$4&amp;$E976),'Hoja de Trabajo para listado'!$A$151:$Z$151,0)),0)+IFERROR(INDEX('Hoja de Trabajo para listado'!$AB$155:$BA$1048576,MATCH($A976,'Hoja de Trabajo para listado'!$AB$155:$AB$1048576,0),MATCH((CUADRO!M$4&amp;$E976),'Hoja de Trabajo para listado'!$AB$151:$BA$151,0)),0)+IFERROR(INDEX('Hoja de Trabajo para listado'!$BC$155:$CB$1048576,MATCH($A976,'Hoja de Trabajo para listado'!$BC$155:$BC$1048576,0),MATCH((CUADRO!M$4&amp;$E976),'Hoja de Trabajo para listado'!$BC$151:$CB$151,0)),0)+IFERROR(INDEX('Hoja de Trabajo para listado'!$DE$153:$DG$274,MATCH($A976,'Hoja de Trabajo para listado'!$DE$153:$DE$1048576,0),MATCH((CUADRO!M$4&amp;$E976),'Hoja de Trabajo para listado'!$DE$151:$DG$151,0)),0)+IFERROR(INDEX('Hoja de Trabajo para listado'!$CD$155:$DC$1048576,MATCH($A976,'Hoja de Trabajo para listado'!$CD$155:$CD$1048576,0),MATCH((CUADRO!M$4&amp;$E976),'Hoja de Trabajo para listado'!$CD$151:$DC$151,0)),0)</f>
        <v>0</v>
      </c>
      <c r="N976" s="243">
        <f ca="1">+IFERROR(INDEX('Hoja de Trabajo para listado'!$A$155:$Z$1048576,MATCH($A976,'Hoja de Trabajo para listado'!$A$155:$A$1048576,0),MATCH((CUADRO!N$4&amp;$E976),'Hoja de Trabajo para listado'!$A$151:$Z$151,0)),0)+IFERROR(INDEX('Hoja de Trabajo para listado'!$AB$155:$BA$1048576,MATCH($A976,'Hoja de Trabajo para listado'!$AB$155:$AB$1048576,0),MATCH((CUADRO!N$4&amp;$E976),'Hoja de Trabajo para listado'!$AB$151:$BA$151,0)),0)+IFERROR(INDEX('Hoja de Trabajo para listado'!$BC$155:$CB$1048576,MATCH($A976,'Hoja de Trabajo para listado'!$BC$155:$BC$1048576,0),MATCH((CUADRO!N$4&amp;$E976),'Hoja de Trabajo para listado'!$BC$151:$CB$151,0)),0)+IFERROR(INDEX('Hoja de Trabajo para listado'!$DE$153:$DG$274,MATCH($A976,'Hoja de Trabajo para listado'!$DE$153:$DE$1048576,0),MATCH((CUADRO!N$4&amp;$E976),'Hoja de Trabajo para listado'!$DE$151:$DG$151,0)),0)+IFERROR(INDEX('Hoja de Trabajo para listado'!$CD$155:$DC$1048576,MATCH($A976,'Hoja de Trabajo para listado'!$CD$155:$CD$1048576,0),MATCH((CUADRO!N$4&amp;$E976),'Hoja de Trabajo para listado'!$CD$151:$DC$151,0)),0)</f>
        <v>0</v>
      </c>
      <c r="O976" s="243">
        <f ca="1">+IFERROR(INDEX('Hoja de Trabajo para listado'!$A$155:$Z$1048576,MATCH($A976,'Hoja de Trabajo para listado'!$A$155:$A$1048576,0),MATCH((CUADRO!O$4&amp;$E976),'Hoja de Trabajo para listado'!$A$151:$Z$151,0)),0)+IFERROR(INDEX('Hoja de Trabajo para listado'!$AB$155:$BA$1048576,MATCH($A976,'Hoja de Trabajo para listado'!$AB$155:$AB$1048576,0),MATCH((CUADRO!O$4&amp;$E976),'Hoja de Trabajo para listado'!$AB$151:$BA$151,0)),0)+IFERROR(INDEX('Hoja de Trabajo para listado'!$BC$155:$CB$1048576,MATCH($A976,'Hoja de Trabajo para listado'!$BC$155:$BC$1048576,0),MATCH((CUADRO!O$4&amp;$E976),'Hoja de Trabajo para listado'!$BC$151:$CB$151,0)),0)+IFERROR(INDEX('Hoja de Trabajo para listado'!$DE$153:$DG$274,MATCH($A976,'Hoja de Trabajo para listado'!$DE$153:$DE$1048576,0),MATCH((CUADRO!O$4&amp;$E976),'Hoja de Trabajo para listado'!$DE$151:$DG$151,0)),0)+IFERROR(INDEX('Hoja de Trabajo para listado'!$CD$155:$DC$1048576,MATCH($A976,'Hoja de Trabajo para listado'!$CD$155:$CD$1048576,0),MATCH((CUADRO!O$4&amp;$E976),'Hoja de Trabajo para listado'!$CD$151:$DC$151,0)),0)</f>
        <v>0</v>
      </c>
      <c r="P976" s="243">
        <f ca="1">+IFERROR(INDEX('Hoja de Trabajo para listado'!$A$155:$Z$1048576,MATCH($A976,'Hoja de Trabajo para listado'!$A$155:$A$1048576,0),MATCH((CUADRO!P$4&amp;$E976),'Hoja de Trabajo para listado'!$A$151:$Z$151,0)),0)+IFERROR(INDEX('Hoja de Trabajo para listado'!$AB$155:$BA$1048576,MATCH($A976,'Hoja de Trabajo para listado'!$AB$155:$AB$1048576,0),MATCH((CUADRO!P$4&amp;$E976),'Hoja de Trabajo para listado'!$AB$151:$BA$151,0)),0)+IFERROR(INDEX('Hoja de Trabajo para listado'!$BC$155:$CB$1048576,MATCH($A976,'Hoja de Trabajo para listado'!$BC$155:$BC$1048576,0),MATCH((CUADRO!P$4&amp;$E976),'Hoja de Trabajo para listado'!$BC$151:$CB$151,0)),0)+IFERROR(INDEX('Hoja de Trabajo para listado'!$DE$153:$DG$274,MATCH($A976,'Hoja de Trabajo para listado'!$DE$153:$DE$1048576,0),MATCH((CUADRO!P$4&amp;$E976),'Hoja de Trabajo para listado'!$DE$151:$DG$151,0)),0)+IFERROR(INDEX('Hoja de Trabajo para listado'!$CD$155:$DC$1048576,MATCH($A976,'Hoja de Trabajo para listado'!$CD$155:$CD$1048576,0),MATCH((CUADRO!P$4&amp;$E976),'Hoja de Trabajo para listado'!$CD$151:$DC$151,0)),0)</f>
        <v>0</v>
      </c>
      <c r="Q976" s="243">
        <f ca="1">+IFERROR(INDEX('Hoja de Trabajo para listado'!$A$155:$Z$1048576,MATCH($A976,'Hoja de Trabajo para listado'!$A$155:$A$1048576,0),MATCH((CUADRO!Q$4&amp;$E976),'Hoja de Trabajo para listado'!$A$151:$Z$151,0)),0)+IFERROR(INDEX('Hoja de Trabajo para listado'!$AB$155:$BA$1048576,MATCH($A976,'Hoja de Trabajo para listado'!$AB$155:$AB$1048576,0),MATCH((CUADRO!Q$4&amp;$E976),'Hoja de Trabajo para listado'!$AB$151:$BA$151,0)),0)+IFERROR(INDEX('Hoja de Trabajo para listado'!$BC$155:$CB$1048576,MATCH($A976,'Hoja de Trabajo para listado'!$BC$155:$BC$1048576,0),MATCH((CUADRO!Q$4&amp;$E976),'Hoja de Trabajo para listado'!$BC$151:$CB$151,0)),0)+IFERROR(INDEX('Hoja de Trabajo para listado'!$DE$153:$DG$274,MATCH($A976,'Hoja de Trabajo para listado'!$DE$153:$DE$1048576,0),MATCH((CUADRO!Q$4&amp;$E976),'Hoja de Trabajo para listado'!$DE$151:$DG$151,0)),0)+IFERROR(INDEX('Hoja de Trabajo para listado'!$CD$155:$DC$1048576,MATCH($A976,'Hoja de Trabajo para listado'!$CD$155:$CD$1048576,0),MATCH((CUADRO!Q$4&amp;$E976),'Hoja de Trabajo para listado'!$CD$151:$DC$151,0)),0)</f>
        <v>0</v>
      </c>
      <c r="R976" s="243">
        <f t="shared" ca="1" si="37"/>
        <v>0</v>
      </c>
      <c r="S976" s="256">
        <f ca="1">+R975+R976</f>
        <v>0</v>
      </c>
      <c r="T976" s="243">
        <f ca="1">+S976</f>
        <v>0</v>
      </c>
      <c r="U976" s="295">
        <f t="shared" si="38"/>
        <v>2</v>
      </c>
      <c r="V976" s="327" t="str">
        <f>+VLOOKUP(A976,bd_lista!$A$3:$E$592,5,FALSE)</f>
        <v>Gobiernos Autonomos Municipales</v>
      </c>
      <c r="W976" s="398"/>
      <c r="X976" s="240">
        <f>+VLOOKUP(A976,[4]Sheet1!$A$13:$D$744,4,FALSE)</f>
        <v>0</v>
      </c>
      <c r="Y976" s="240" t="e">
        <f>+VLOOKUP(X976,bd_lista!$A$3:$C$592,3,FALSE)</f>
        <v>#N/A</v>
      </c>
      <c r="Z976" s="288"/>
      <c r="AA976" s="289"/>
    </row>
    <row r="977" spans="1:27" customFormat="1" ht="15" hidden="1" customHeight="1">
      <c r="A977" s="32">
        <v>1721</v>
      </c>
      <c r="B977" s="393">
        <f>+A977</f>
        <v>1721</v>
      </c>
      <c r="C977" s="245" t="str">
        <f>+VLOOKUP(A977,bd_lista!$A$3:$C$592,3,FALSE)</f>
        <v>Gobierno Autónomo Municipal de Cuevo</v>
      </c>
      <c r="D977" s="395" t="str">
        <f>+C977</f>
        <v>Gobierno Autónomo Municipal de Cuevo</v>
      </c>
      <c r="E977" s="240" t="s">
        <v>1303</v>
      </c>
      <c r="F977" s="241">
        <f ca="1">+IFERROR(INDEX('Hoja de Trabajo para listado'!$A$155:$Z$1048576,MATCH($A977,'Hoja de Trabajo para listado'!$A$155:$A$1048576,0),MATCH((CUADRO!F$4&amp;$E977),'Hoja de Trabajo para listado'!$A$151:$Z$151,0)),0)+IFERROR(INDEX('Hoja de Trabajo para listado'!$AB$155:$BA$1048576,MATCH($A977,'Hoja de Trabajo para listado'!$AB$155:$AB$1048576,0),MATCH((CUADRO!F$4&amp;$E977),'Hoja de Trabajo para listado'!$AB$151:$BA$151,0)),0)+IFERROR(INDEX('Hoja de Trabajo para listado'!$BC$155:$CB$1048576,MATCH($A977,'Hoja de Trabajo para listado'!$BC$155:$BC$1048576,0),MATCH((CUADRO!F$4&amp;$E977),'Hoja de Trabajo para listado'!$BC$151:$CB$151,0)),0)+IFERROR(INDEX('Hoja de Trabajo para listado'!$DE$153:$DG$274,MATCH($A977,'Hoja de Trabajo para listado'!$DE$153:$DE$1048576,0),MATCH((CUADRO!F$4&amp;$E977),'Hoja de Trabajo para listado'!$DE$151:$DG$151,0)),0)+IFERROR(INDEX('Hoja de Trabajo para listado'!$CD$155:$DC$1048576,MATCH($A977,'Hoja de Trabajo para listado'!$CD$155:$CD$1048576,0),MATCH((CUADRO!F$4&amp;$E977),'Hoja de Trabajo para listado'!$CD$151:$DC$151,0)),0)</f>
        <v>0</v>
      </c>
      <c r="G977" s="241">
        <f ca="1">+IFERROR(INDEX('Hoja de Trabajo para listado'!$A$155:$Z$1048576,MATCH($A977,'Hoja de Trabajo para listado'!$A$155:$A$1048576,0),MATCH((CUADRO!G$4&amp;$E977),'Hoja de Trabajo para listado'!$A$151:$Z$151,0)),0)+IFERROR(INDEX('Hoja de Trabajo para listado'!$AB$155:$BA$1048576,MATCH($A977,'Hoja de Trabajo para listado'!$AB$155:$AB$1048576,0),MATCH((CUADRO!G$4&amp;$E977),'Hoja de Trabajo para listado'!$AB$151:$BA$151,0)),0)+IFERROR(INDEX('Hoja de Trabajo para listado'!$BC$155:$CB$1048576,MATCH($A977,'Hoja de Trabajo para listado'!$BC$155:$BC$1048576,0),MATCH((CUADRO!G$4&amp;$E977),'Hoja de Trabajo para listado'!$BC$151:$CB$151,0)),0)+IFERROR(INDEX('Hoja de Trabajo para listado'!$DE$153:$DG$274,MATCH($A977,'Hoja de Trabajo para listado'!$DE$153:$DE$1048576,0),MATCH((CUADRO!G$4&amp;$E977),'Hoja de Trabajo para listado'!$DE$151:$DG$151,0)),0)+IFERROR(INDEX('Hoja de Trabajo para listado'!$CD$155:$DC$1048576,MATCH($A977,'Hoja de Trabajo para listado'!$CD$155:$CD$1048576,0),MATCH((CUADRO!G$4&amp;$E977),'Hoja de Trabajo para listado'!$CD$151:$DC$151,0)),0)</f>
        <v>0</v>
      </c>
      <c r="H977" s="241">
        <f ca="1">+IFERROR(INDEX('Hoja de Trabajo para listado'!$A$155:$Z$1048576,MATCH($A977,'Hoja de Trabajo para listado'!$A$155:$A$1048576,0),MATCH((CUADRO!H$4&amp;$E977),'Hoja de Trabajo para listado'!$A$151:$Z$151,0)),0)+IFERROR(INDEX('Hoja de Trabajo para listado'!$AB$155:$BA$1048576,MATCH($A977,'Hoja de Trabajo para listado'!$AB$155:$AB$1048576,0),MATCH((CUADRO!H$4&amp;$E977),'Hoja de Trabajo para listado'!$AB$151:$BA$151,0)),0)+IFERROR(INDEX('Hoja de Trabajo para listado'!$BC$155:$CB$1048576,MATCH($A977,'Hoja de Trabajo para listado'!$BC$155:$BC$1048576,0),MATCH((CUADRO!H$4&amp;$E977),'Hoja de Trabajo para listado'!$BC$151:$CB$151,0)),0)+IFERROR(INDEX('Hoja de Trabajo para listado'!$DE$153:$DG$274,MATCH($A977,'Hoja de Trabajo para listado'!$DE$153:$DE$1048576,0),MATCH((CUADRO!H$4&amp;$E977),'Hoja de Trabajo para listado'!$DE$151:$DG$151,0)),0)+IFERROR(INDEX('Hoja de Trabajo para listado'!$CD$155:$DC$1048576,MATCH($A977,'Hoja de Trabajo para listado'!$CD$155:$CD$1048576,0),MATCH((CUADRO!H$4&amp;$E977),'Hoja de Trabajo para listado'!$CD$151:$DC$151,0)),0)</f>
        <v>0</v>
      </c>
      <c r="I977" s="241">
        <f ca="1">+IFERROR(INDEX('Hoja de Trabajo para listado'!$A$155:$Z$1048576,MATCH($A977,'Hoja de Trabajo para listado'!$A$155:$A$1048576,0),MATCH((CUADRO!I$4&amp;$E977),'Hoja de Trabajo para listado'!$A$151:$Z$151,0)),0)+IFERROR(INDEX('Hoja de Trabajo para listado'!$AB$155:$BA$1048576,MATCH($A977,'Hoja de Trabajo para listado'!$AB$155:$AB$1048576,0),MATCH((CUADRO!I$4&amp;$E977),'Hoja de Trabajo para listado'!$AB$151:$BA$151,0)),0)+IFERROR(INDEX('Hoja de Trabajo para listado'!$BC$155:$CB$1048576,MATCH($A977,'Hoja de Trabajo para listado'!$BC$155:$BC$1048576,0),MATCH((CUADRO!I$4&amp;$E977),'Hoja de Trabajo para listado'!$BC$151:$CB$151,0)),0)+IFERROR(INDEX('Hoja de Trabajo para listado'!$DE$153:$DG$274,MATCH($A977,'Hoja de Trabajo para listado'!$DE$153:$DE$1048576,0),MATCH((CUADRO!I$4&amp;$E977),'Hoja de Trabajo para listado'!$DE$151:$DG$151,0)),0)+IFERROR(INDEX('Hoja de Trabajo para listado'!$CD$155:$DC$1048576,MATCH($A977,'Hoja de Trabajo para listado'!$CD$155:$CD$1048576,0),MATCH((CUADRO!I$4&amp;$E977),'Hoja de Trabajo para listado'!$CD$151:$DC$151,0)),0)</f>
        <v>0</v>
      </c>
      <c r="J977" s="241">
        <f ca="1">+IFERROR(INDEX('Hoja de Trabajo para listado'!$A$155:$Z$1048576,MATCH($A977,'Hoja de Trabajo para listado'!$A$155:$A$1048576,0),MATCH((CUADRO!J$4&amp;$E977),'Hoja de Trabajo para listado'!$A$151:$Z$151,0)),0)+IFERROR(INDEX('Hoja de Trabajo para listado'!$AB$155:$BA$1048576,MATCH($A977,'Hoja de Trabajo para listado'!$AB$155:$AB$1048576,0),MATCH((CUADRO!J$4&amp;$E977),'Hoja de Trabajo para listado'!$AB$151:$BA$151,0)),0)+IFERROR(INDEX('Hoja de Trabajo para listado'!$BC$155:$CB$1048576,MATCH($A977,'Hoja de Trabajo para listado'!$BC$155:$BC$1048576,0),MATCH((CUADRO!J$4&amp;$E977),'Hoja de Trabajo para listado'!$BC$151:$CB$151,0)),0)+IFERROR(INDEX('Hoja de Trabajo para listado'!$DE$153:$DG$274,MATCH($A977,'Hoja de Trabajo para listado'!$DE$153:$DE$1048576,0),MATCH((CUADRO!J$4&amp;$E977),'Hoja de Trabajo para listado'!$DE$151:$DG$151,0)),0)+IFERROR(INDEX('Hoja de Trabajo para listado'!$CD$155:$DC$1048576,MATCH($A977,'Hoja de Trabajo para listado'!$CD$155:$CD$1048576,0),MATCH((CUADRO!J$4&amp;$E977),'Hoja de Trabajo para listado'!$CD$151:$DC$151,0)),0)</f>
        <v>0</v>
      </c>
      <c r="K977" s="241">
        <f ca="1">+IFERROR(INDEX('Hoja de Trabajo para listado'!$A$155:$Z$1048576,MATCH($A977,'Hoja de Trabajo para listado'!$A$155:$A$1048576,0),MATCH((CUADRO!K$4&amp;$E977),'Hoja de Trabajo para listado'!$A$151:$Z$151,0)),0)+IFERROR(INDEX('Hoja de Trabajo para listado'!$AB$155:$BA$1048576,MATCH($A977,'Hoja de Trabajo para listado'!$AB$155:$AB$1048576,0),MATCH((CUADRO!K$4&amp;$E977),'Hoja de Trabajo para listado'!$AB$151:$BA$151,0)),0)+IFERROR(INDEX('Hoja de Trabajo para listado'!$BC$155:$CB$1048576,MATCH($A977,'Hoja de Trabajo para listado'!$BC$155:$BC$1048576,0),MATCH((CUADRO!K$4&amp;$E977),'Hoja de Trabajo para listado'!$BC$151:$CB$151,0)),0)+IFERROR(INDEX('Hoja de Trabajo para listado'!$DE$153:$DG$274,MATCH($A977,'Hoja de Trabajo para listado'!$DE$153:$DE$1048576,0),MATCH((CUADRO!K$4&amp;$E977),'Hoja de Trabajo para listado'!$DE$151:$DG$151,0)),0)+IFERROR(INDEX('Hoja de Trabajo para listado'!$CD$155:$DC$1048576,MATCH($A977,'Hoja de Trabajo para listado'!$CD$155:$CD$1048576,0),MATCH((CUADRO!K$4&amp;$E977),'Hoja de Trabajo para listado'!$CD$151:$DC$151,0)),0)</f>
        <v>0</v>
      </c>
      <c r="L977" s="241">
        <f ca="1">+IFERROR(INDEX('Hoja de Trabajo para listado'!$A$155:$Z$1048576,MATCH($A977,'Hoja de Trabajo para listado'!$A$155:$A$1048576,0),MATCH((CUADRO!L$4&amp;$E977),'Hoja de Trabajo para listado'!$A$151:$Z$151,0)),0)+IFERROR(INDEX('Hoja de Trabajo para listado'!$AB$155:$BA$1048576,MATCH($A977,'Hoja de Trabajo para listado'!$AB$155:$AB$1048576,0),MATCH((CUADRO!L$4&amp;$E977),'Hoja de Trabajo para listado'!$AB$151:$BA$151,0)),0)+IFERROR(INDEX('Hoja de Trabajo para listado'!$BC$155:$CB$1048576,MATCH($A977,'Hoja de Trabajo para listado'!$BC$155:$BC$1048576,0),MATCH((CUADRO!L$4&amp;$E977),'Hoja de Trabajo para listado'!$BC$151:$CB$151,0)),0)+IFERROR(INDEX('Hoja de Trabajo para listado'!$DE$153:$DG$274,MATCH($A977,'Hoja de Trabajo para listado'!$DE$153:$DE$1048576,0),MATCH((CUADRO!L$4&amp;$E977),'Hoja de Trabajo para listado'!$DE$151:$DG$151,0)),0)+IFERROR(INDEX('Hoja de Trabajo para listado'!$CD$155:$DC$1048576,MATCH($A977,'Hoja de Trabajo para listado'!$CD$155:$CD$1048576,0),MATCH((CUADRO!L$4&amp;$E977),'Hoja de Trabajo para listado'!$CD$151:$DC$151,0)),0)</f>
        <v>0</v>
      </c>
      <c r="M977" s="241">
        <f ca="1">+IFERROR(INDEX('Hoja de Trabajo para listado'!$A$155:$Z$1048576,MATCH($A977,'Hoja de Trabajo para listado'!$A$155:$A$1048576,0),MATCH((CUADRO!M$4&amp;$E977),'Hoja de Trabajo para listado'!$A$151:$Z$151,0)),0)+IFERROR(INDEX('Hoja de Trabajo para listado'!$AB$155:$BA$1048576,MATCH($A977,'Hoja de Trabajo para listado'!$AB$155:$AB$1048576,0),MATCH((CUADRO!M$4&amp;$E977),'Hoja de Trabajo para listado'!$AB$151:$BA$151,0)),0)+IFERROR(INDEX('Hoja de Trabajo para listado'!$BC$155:$CB$1048576,MATCH($A977,'Hoja de Trabajo para listado'!$BC$155:$BC$1048576,0),MATCH((CUADRO!M$4&amp;$E977),'Hoja de Trabajo para listado'!$BC$151:$CB$151,0)),0)+IFERROR(INDEX('Hoja de Trabajo para listado'!$DE$153:$DG$274,MATCH($A977,'Hoja de Trabajo para listado'!$DE$153:$DE$1048576,0),MATCH((CUADRO!M$4&amp;$E977),'Hoja de Trabajo para listado'!$DE$151:$DG$151,0)),0)+IFERROR(INDEX('Hoja de Trabajo para listado'!$CD$155:$DC$1048576,MATCH($A977,'Hoja de Trabajo para listado'!$CD$155:$CD$1048576,0),MATCH((CUADRO!M$4&amp;$E977),'Hoja de Trabajo para listado'!$CD$151:$DC$151,0)),0)</f>
        <v>0</v>
      </c>
      <c r="N977" s="241">
        <f ca="1">+IFERROR(INDEX('Hoja de Trabajo para listado'!$A$155:$Z$1048576,MATCH($A977,'Hoja de Trabajo para listado'!$A$155:$A$1048576,0),MATCH((CUADRO!N$4&amp;$E977),'Hoja de Trabajo para listado'!$A$151:$Z$151,0)),0)+IFERROR(INDEX('Hoja de Trabajo para listado'!$AB$155:$BA$1048576,MATCH($A977,'Hoja de Trabajo para listado'!$AB$155:$AB$1048576,0),MATCH((CUADRO!N$4&amp;$E977),'Hoja de Trabajo para listado'!$AB$151:$BA$151,0)),0)+IFERROR(INDEX('Hoja de Trabajo para listado'!$BC$155:$CB$1048576,MATCH($A977,'Hoja de Trabajo para listado'!$BC$155:$BC$1048576,0),MATCH((CUADRO!N$4&amp;$E977),'Hoja de Trabajo para listado'!$BC$151:$CB$151,0)),0)+IFERROR(INDEX('Hoja de Trabajo para listado'!$DE$153:$DG$274,MATCH($A977,'Hoja de Trabajo para listado'!$DE$153:$DE$1048576,0),MATCH((CUADRO!N$4&amp;$E977),'Hoja de Trabajo para listado'!$DE$151:$DG$151,0)),0)+IFERROR(INDEX('Hoja de Trabajo para listado'!$CD$155:$DC$1048576,MATCH($A977,'Hoja de Trabajo para listado'!$CD$155:$CD$1048576,0),MATCH((CUADRO!N$4&amp;$E977),'Hoja de Trabajo para listado'!$CD$151:$DC$151,0)),0)</f>
        <v>0</v>
      </c>
      <c r="O977" s="241">
        <f ca="1">+IFERROR(INDEX('Hoja de Trabajo para listado'!$A$155:$Z$1048576,MATCH($A977,'Hoja de Trabajo para listado'!$A$155:$A$1048576,0),MATCH((CUADRO!O$4&amp;$E977),'Hoja de Trabajo para listado'!$A$151:$Z$151,0)),0)+IFERROR(INDEX('Hoja de Trabajo para listado'!$AB$155:$BA$1048576,MATCH($A977,'Hoja de Trabajo para listado'!$AB$155:$AB$1048576,0),MATCH((CUADRO!O$4&amp;$E977),'Hoja de Trabajo para listado'!$AB$151:$BA$151,0)),0)+IFERROR(INDEX('Hoja de Trabajo para listado'!$BC$155:$CB$1048576,MATCH($A977,'Hoja de Trabajo para listado'!$BC$155:$BC$1048576,0),MATCH((CUADRO!O$4&amp;$E977),'Hoja de Trabajo para listado'!$BC$151:$CB$151,0)),0)+IFERROR(INDEX('Hoja de Trabajo para listado'!$DE$153:$DG$274,MATCH($A977,'Hoja de Trabajo para listado'!$DE$153:$DE$1048576,0),MATCH((CUADRO!O$4&amp;$E977),'Hoja de Trabajo para listado'!$DE$151:$DG$151,0)),0)+IFERROR(INDEX('Hoja de Trabajo para listado'!$CD$155:$DC$1048576,MATCH($A977,'Hoja de Trabajo para listado'!$CD$155:$CD$1048576,0),MATCH((CUADRO!O$4&amp;$E977),'Hoja de Trabajo para listado'!$CD$151:$DC$151,0)),0)</f>
        <v>0</v>
      </c>
      <c r="P977" s="241">
        <f ca="1">+IFERROR(INDEX('Hoja de Trabajo para listado'!$A$155:$Z$1048576,MATCH($A977,'Hoja de Trabajo para listado'!$A$155:$A$1048576,0),MATCH((CUADRO!P$4&amp;$E977),'Hoja de Trabajo para listado'!$A$151:$Z$151,0)),0)+IFERROR(INDEX('Hoja de Trabajo para listado'!$AB$155:$BA$1048576,MATCH($A977,'Hoja de Trabajo para listado'!$AB$155:$AB$1048576,0),MATCH((CUADRO!P$4&amp;$E977),'Hoja de Trabajo para listado'!$AB$151:$BA$151,0)),0)+IFERROR(INDEX('Hoja de Trabajo para listado'!$BC$155:$CB$1048576,MATCH($A977,'Hoja de Trabajo para listado'!$BC$155:$BC$1048576,0),MATCH((CUADRO!P$4&amp;$E977),'Hoja de Trabajo para listado'!$BC$151:$CB$151,0)),0)+IFERROR(INDEX('Hoja de Trabajo para listado'!$DE$153:$DG$274,MATCH($A977,'Hoja de Trabajo para listado'!$DE$153:$DE$1048576,0),MATCH((CUADRO!P$4&amp;$E977),'Hoja de Trabajo para listado'!$DE$151:$DG$151,0)),0)+IFERROR(INDEX('Hoja de Trabajo para listado'!$CD$155:$DC$1048576,MATCH($A977,'Hoja de Trabajo para listado'!$CD$155:$CD$1048576,0),MATCH((CUADRO!P$4&amp;$E977),'Hoja de Trabajo para listado'!$CD$151:$DC$151,0)),0)</f>
        <v>0</v>
      </c>
      <c r="Q977" s="241">
        <f ca="1">+IFERROR(INDEX('Hoja de Trabajo para listado'!$A$155:$Z$1048576,MATCH($A977,'Hoja de Trabajo para listado'!$A$155:$A$1048576,0),MATCH((CUADRO!Q$4&amp;$E977),'Hoja de Trabajo para listado'!$A$151:$Z$151,0)),0)+IFERROR(INDEX('Hoja de Trabajo para listado'!$AB$155:$BA$1048576,MATCH($A977,'Hoja de Trabajo para listado'!$AB$155:$AB$1048576,0),MATCH((CUADRO!Q$4&amp;$E977),'Hoja de Trabajo para listado'!$AB$151:$BA$151,0)),0)+IFERROR(INDEX('Hoja de Trabajo para listado'!$BC$155:$CB$1048576,MATCH($A977,'Hoja de Trabajo para listado'!$BC$155:$BC$1048576,0),MATCH((CUADRO!Q$4&amp;$E977),'Hoja de Trabajo para listado'!$BC$151:$CB$151,0)),0)+IFERROR(INDEX('Hoja de Trabajo para listado'!$DE$153:$DG$274,MATCH($A977,'Hoja de Trabajo para listado'!$DE$153:$DE$1048576,0),MATCH((CUADRO!Q$4&amp;$E977),'Hoja de Trabajo para listado'!$DE$151:$DG$151,0)),0)+IFERROR(INDEX('Hoja de Trabajo para listado'!$CD$155:$DC$1048576,MATCH($A977,'Hoja de Trabajo para listado'!$CD$155:$CD$1048576,0),MATCH((CUADRO!Q$4&amp;$E977),'Hoja de Trabajo para listado'!$CD$151:$DC$151,0)),0)</f>
        <v>0</v>
      </c>
      <c r="R977" s="241">
        <f t="shared" ca="1" si="37"/>
        <v>0</v>
      </c>
      <c r="S977" s="247"/>
      <c r="T977" s="241">
        <f ca="1">+T978</f>
        <v>0</v>
      </c>
      <c r="U977" s="271">
        <f t="shared" si="38"/>
        <v>1</v>
      </c>
      <c r="V977" s="327" t="str">
        <f>+VLOOKUP(A977,bd_lista!$A$3:$E$592,5,FALSE)</f>
        <v>Gobiernos Autonomos Municipales</v>
      </c>
      <c r="W977" s="397" t="str">
        <f>+V977</f>
        <v>Gobiernos Autonomos Municipales</v>
      </c>
      <c r="X977" s="240">
        <f>+VLOOKUP(A977,[4]Sheet1!$A$13:$D$744,4,FALSE)</f>
        <v>0</v>
      </c>
      <c r="Y977" s="240" t="e">
        <f>+VLOOKUP(X977,bd_lista!$A$3:$C$592,3,FALSE)</f>
        <v>#N/A</v>
      </c>
      <c r="Z977" s="290">
        <f>+X977</f>
        <v>0</v>
      </c>
      <c r="AA977" s="291" t="e">
        <f>+Y977</f>
        <v>#N/A</v>
      </c>
    </row>
    <row r="978" spans="1:27" customFormat="1" ht="15" hidden="1" customHeight="1">
      <c r="A978" s="32">
        <v>1721</v>
      </c>
      <c r="B978" s="394"/>
      <c r="C978" s="245" t="str">
        <f>+VLOOKUP(A978,bd_lista!$A$3:$C$592,3,FALSE)</f>
        <v>Gobierno Autónomo Municipal de Cuevo</v>
      </c>
      <c r="D978" s="396"/>
      <c r="E978" s="242" t="s">
        <v>1304</v>
      </c>
      <c r="F978" s="243">
        <f ca="1">+IFERROR(INDEX('Hoja de Trabajo para listado'!$A$155:$Z$1048576,MATCH($A978,'Hoja de Trabajo para listado'!$A$155:$A$1048576,0),MATCH((CUADRO!F$4&amp;$E978),'Hoja de Trabajo para listado'!$A$151:$Z$151,0)),0)+IFERROR(INDEX('Hoja de Trabajo para listado'!$AB$155:$BA$1048576,MATCH($A978,'Hoja de Trabajo para listado'!$AB$155:$AB$1048576,0),MATCH((CUADRO!F$4&amp;$E978),'Hoja de Trabajo para listado'!$AB$151:$BA$151,0)),0)+IFERROR(INDEX('Hoja de Trabajo para listado'!$BC$155:$CB$1048576,MATCH($A978,'Hoja de Trabajo para listado'!$BC$155:$BC$1048576,0),MATCH((CUADRO!F$4&amp;$E978),'Hoja de Trabajo para listado'!$BC$151:$CB$151,0)),0)+IFERROR(INDEX('Hoja de Trabajo para listado'!$DE$153:$DG$274,MATCH($A978,'Hoja de Trabajo para listado'!$DE$153:$DE$1048576,0),MATCH((CUADRO!F$4&amp;$E978),'Hoja de Trabajo para listado'!$DE$151:$DG$151,0)),0)+IFERROR(INDEX('Hoja de Trabajo para listado'!$CD$155:$DC$1048576,MATCH($A978,'Hoja de Trabajo para listado'!$CD$155:$CD$1048576,0),MATCH((CUADRO!F$4&amp;$E978),'Hoja de Trabajo para listado'!$CD$151:$DC$151,0)),0)</f>
        <v>0</v>
      </c>
      <c r="G978" s="243">
        <f ca="1">+IFERROR(INDEX('Hoja de Trabajo para listado'!$A$155:$Z$1048576,MATCH($A978,'Hoja de Trabajo para listado'!$A$155:$A$1048576,0),MATCH((CUADRO!G$4&amp;$E978),'Hoja de Trabajo para listado'!$A$151:$Z$151,0)),0)+IFERROR(INDEX('Hoja de Trabajo para listado'!$AB$155:$BA$1048576,MATCH($A978,'Hoja de Trabajo para listado'!$AB$155:$AB$1048576,0),MATCH((CUADRO!G$4&amp;$E978),'Hoja de Trabajo para listado'!$AB$151:$BA$151,0)),0)+IFERROR(INDEX('Hoja de Trabajo para listado'!$BC$155:$CB$1048576,MATCH($A978,'Hoja de Trabajo para listado'!$BC$155:$BC$1048576,0),MATCH((CUADRO!G$4&amp;$E978),'Hoja de Trabajo para listado'!$BC$151:$CB$151,0)),0)+IFERROR(INDEX('Hoja de Trabajo para listado'!$DE$153:$DG$274,MATCH($A978,'Hoja de Trabajo para listado'!$DE$153:$DE$1048576,0),MATCH((CUADRO!G$4&amp;$E978),'Hoja de Trabajo para listado'!$DE$151:$DG$151,0)),0)+IFERROR(INDEX('Hoja de Trabajo para listado'!$CD$155:$DC$1048576,MATCH($A978,'Hoja de Trabajo para listado'!$CD$155:$CD$1048576,0),MATCH((CUADRO!G$4&amp;$E978),'Hoja de Trabajo para listado'!$CD$151:$DC$151,0)),0)</f>
        <v>0</v>
      </c>
      <c r="H978" s="243">
        <f ca="1">+IFERROR(INDEX('Hoja de Trabajo para listado'!$A$155:$Z$1048576,MATCH($A978,'Hoja de Trabajo para listado'!$A$155:$A$1048576,0),MATCH((CUADRO!H$4&amp;$E978),'Hoja de Trabajo para listado'!$A$151:$Z$151,0)),0)+IFERROR(INDEX('Hoja de Trabajo para listado'!$AB$155:$BA$1048576,MATCH($A978,'Hoja de Trabajo para listado'!$AB$155:$AB$1048576,0),MATCH((CUADRO!H$4&amp;$E978),'Hoja de Trabajo para listado'!$AB$151:$BA$151,0)),0)+IFERROR(INDEX('Hoja de Trabajo para listado'!$BC$155:$CB$1048576,MATCH($A978,'Hoja de Trabajo para listado'!$BC$155:$BC$1048576,0),MATCH((CUADRO!H$4&amp;$E978),'Hoja de Trabajo para listado'!$BC$151:$CB$151,0)),0)+IFERROR(INDEX('Hoja de Trabajo para listado'!$DE$153:$DG$274,MATCH($A978,'Hoja de Trabajo para listado'!$DE$153:$DE$1048576,0),MATCH((CUADRO!H$4&amp;$E978),'Hoja de Trabajo para listado'!$DE$151:$DG$151,0)),0)+IFERROR(INDEX('Hoja de Trabajo para listado'!$CD$155:$DC$1048576,MATCH($A978,'Hoja de Trabajo para listado'!$CD$155:$CD$1048576,0),MATCH((CUADRO!H$4&amp;$E978),'Hoja de Trabajo para listado'!$CD$151:$DC$151,0)),0)</f>
        <v>0</v>
      </c>
      <c r="I978" s="243">
        <f ca="1">+IFERROR(INDEX('Hoja de Trabajo para listado'!$A$155:$Z$1048576,MATCH($A978,'Hoja de Trabajo para listado'!$A$155:$A$1048576,0),MATCH((CUADRO!I$4&amp;$E978),'Hoja de Trabajo para listado'!$A$151:$Z$151,0)),0)+IFERROR(INDEX('Hoja de Trabajo para listado'!$AB$155:$BA$1048576,MATCH($A978,'Hoja de Trabajo para listado'!$AB$155:$AB$1048576,0),MATCH((CUADRO!I$4&amp;$E978),'Hoja de Trabajo para listado'!$AB$151:$BA$151,0)),0)+IFERROR(INDEX('Hoja de Trabajo para listado'!$BC$155:$CB$1048576,MATCH($A978,'Hoja de Trabajo para listado'!$BC$155:$BC$1048576,0),MATCH((CUADRO!I$4&amp;$E978),'Hoja de Trabajo para listado'!$BC$151:$CB$151,0)),0)+IFERROR(INDEX('Hoja de Trabajo para listado'!$DE$153:$DG$274,MATCH($A978,'Hoja de Trabajo para listado'!$DE$153:$DE$1048576,0),MATCH((CUADRO!I$4&amp;$E978),'Hoja de Trabajo para listado'!$DE$151:$DG$151,0)),0)+IFERROR(INDEX('Hoja de Trabajo para listado'!$CD$155:$DC$1048576,MATCH($A978,'Hoja de Trabajo para listado'!$CD$155:$CD$1048576,0),MATCH((CUADRO!I$4&amp;$E978),'Hoja de Trabajo para listado'!$CD$151:$DC$151,0)),0)</f>
        <v>0</v>
      </c>
      <c r="J978" s="243">
        <f ca="1">+IFERROR(INDEX('Hoja de Trabajo para listado'!$A$155:$Z$1048576,MATCH($A978,'Hoja de Trabajo para listado'!$A$155:$A$1048576,0),MATCH((CUADRO!J$4&amp;$E978),'Hoja de Trabajo para listado'!$A$151:$Z$151,0)),0)+IFERROR(INDEX('Hoja de Trabajo para listado'!$AB$155:$BA$1048576,MATCH($A978,'Hoja de Trabajo para listado'!$AB$155:$AB$1048576,0),MATCH((CUADRO!J$4&amp;$E978),'Hoja de Trabajo para listado'!$AB$151:$BA$151,0)),0)+IFERROR(INDEX('Hoja de Trabajo para listado'!$BC$155:$CB$1048576,MATCH($A978,'Hoja de Trabajo para listado'!$BC$155:$BC$1048576,0),MATCH((CUADRO!J$4&amp;$E978),'Hoja de Trabajo para listado'!$BC$151:$CB$151,0)),0)+IFERROR(INDEX('Hoja de Trabajo para listado'!$DE$153:$DG$274,MATCH($A978,'Hoja de Trabajo para listado'!$DE$153:$DE$1048576,0),MATCH((CUADRO!J$4&amp;$E978),'Hoja de Trabajo para listado'!$DE$151:$DG$151,0)),0)+IFERROR(INDEX('Hoja de Trabajo para listado'!$CD$155:$DC$1048576,MATCH($A978,'Hoja de Trabajo para listado'!$CD$155:$CD$1048576,0),MATCH((CUADRO!J$4&amp;$E978),'Hoja de Trabajo para listado'!$CD$151:$DC$151,0)),0)</f>
        <v>0</v>
      </c>
      <c r="K978" s="243">
        <f ca="1">+IFERROR(INDEX('Hoja de Trabajo para listado'!$A$155:$Z$1048576,MATCH($A978,'Hoja de Trabajo para listado'!$A$155:$A$1048576,0),MATCH((CUADRO!K$4&amp;$E978),'Hoja de Trabajo para listado'!$A$151:$Z$151,0)),0)+IFERROR(INDEX('Hoja de Trabajo para listado'!$AB$155:$BA$1048576,MATCH($A978,'Hoja de Trabajo para listado'!$AB$155:$AB$1048576,0),MATCH((CUADRO!K$4&amp;$E978),'Hoja de Trabajo para listado'!$AB$151:$BA$151,0)),0)+IFERROR(INDEX('Hoja de Trabajo para listado'!$BC$155:$CB$1048576,MATCH($A978,'Hoja de Trabajo para listado'!$BC$155:$BC$1048576,0),MATCH((CUADRO!K$4&amp;$E978),'Hoja de Trabajo para listado'!$BC$151:$CB$151,0)),0)+IFERROR(INDEX('Hoja de Trabajo para listado'!$DE$153:$DG$274,MATCH($A978,'Hoja de Trabajo para listado'!$DE$153:$DE$1048576,0),MATCH((CUADRO!K$4&amp;$E978),'Hoja de Trabajo para listado'!$DE$151:$DG$151,0)),0)+IFERROR(INDEX('Hoja de Trabajo para listado'!$CD$155:$DC$1048576,MATCH($A978,'Hoja de Trabajo para listado'!$CD$155:$CD$1048576,0),MATCH((CUADRO!K$4&amp;$E978),'Hoja de Trabajo para listado'!$CD$151:$DC$151,0)),0)</f>
        <v>0</v>
      </c>
      <c r="L978" s="243">
        <f ca="1">+IFERROR(INDEX('Hoja de Trabajo para listado'!$A$155:$Z$1048576,MATCH($A978,'Hoja de Trabajo para listado'!$A$155:$A$1048576,0),MATCH((CUADRO!L$4&amp;$E978),'Hoja de Trabajo para listado'!$A$151:$Z$151,0)),0)+IFERROR(INDEX('Hoja de Trabajo para listado'!$AB$155:$BA$1048576,MATCH($A978,'Hoja de Trabajo para listado'!$AB$155:$AB$1048576,0),MATCH((CUADRO!L$4&amp;$E978),'Hoja de Trabajo para listado'!$AB$151:$BA$151,0)),0)+IFERROR(INDEX('Hoja de Trabajo para listado'!$BC$155:$CB$1048576,MATCH($A978,'Hoja de Trabajo para listado'!$BC$155:$BC$1048576,0),MATCH((CUADRO!L$4&amp;$E978),'Hoja de Trabajo para listado'!$BC$151:$CB$151,0)),0)+IFERROR(INDEX('Hoja de Trabajo para listado'!$DE$153:$DG$274,MATCH($A978,'Hoja de Trabajo para listado'!$DE$153:$DE$1048576,0),MATCH((CUADRO!L$4&amp;$E978),'Hoja de Trabajo para listado'!$DE$151:$DG$151,0)),0)+IFERROR(INDEX('Hoja de Trabajo para listado'!$CD$155:$DC$1048576,MATCH($A978,'Hoja de Trabajo para listado'!$CD$155:$CD$1048576,0),MATCH((CUADRO!L$4&amp;$E978),'Hoja de Trabajo para listado'!$CD$151:$DC$151,0)),0)</f>
        <v>0</v>
      </c>
      <c r="M978" s="243">
        <f ca="1">+IFERROR(INDEX('Hoja de Trabajo para listado'!$A$155:$Z$1048576,MATCH($A978,'Hoja de Trabajo para listado'!$A$155:$A$1048576,0),MATCH((CUADRO!M$4&amp;$E978),'Hoja de Trabajo para listado'!$A$151:$Z$151,0)),0)+IFERROR(INDEX('Hoja de Trabajo para listado'!$AB$155:$BA$1048576,MATCH($A978,'Hoja de Trabajo para listado'!$AB$155:$AB$1048576,0),MATCH((CUADRO!M$4&amp;$E978),'Hoja de Trabajo para listado'!$AB$151:$BA$151,0)),0)+IFERROR(INDEX('Hoja de Trabajo para listado'!$BC$155:$CB$1048576,MATCH($A978,'Hoja de Trabajo para listado'!$BC$155:$BC$1048576,0),MATCH((CUADRO!M$4&amp;$E978),'Hoja de Trabajo para listado'!$BC$151:$CB$151,0)),0)+IFERROR(INDEX('Hoja de Trabajo para listado'!$DE$153:$DG$274,MATCH($A978,'Hoja de Trabajo para listado'!$DE$153:$DE$1048576,0),MATCH((CUADRO!M$4&amp;$E978),'Hoja de Trabajo para listado'!$DE$151:$DG$151,0)),0)+IFERROR(INDEX('Hoja de Trabajo para listado'!$CD$155:$DC$1048576,MATCH($A978,'Hoja de Trabajo para listado'!$CD$155:$CD$1048576,0),MATCH((CUADRO!M$4&amp;$E978),'Hoja de Trabajo para listado'!$CD$151:$DC$151,0)),0)</f>
        <v>0</v>
      </c>
      <c r="N978" s="243">
        <f ca="1">+IFERROR(INDEX('Hoja de Trabajo para listado'!$A$155:$Z$1048576,MATCH($A978,'Hoja de Trabajo para listado'!$A$155:$A$1048576,0),MATCH((CUADRO!N$4&amp;$E978),'Hoja de Trabajo para listado'!$A$151:$Z$151,0)),0)+IFERROR(INDEX('Hoja de Trabajo para listado'!$AB$155:$BA$1048576,MATCH($A978,'Hoja de Trabajo para listado'!$AB$155:$AB$1048576,0),MATCH((CUADRO!N$4&amp;$E978),'Hoja de Trabajo para listado'!$AB$151:$BA$151,0)),0)+IFERROR(INDEX('Hoja de Trabajo para listado'!$BC$155:$CB$1048576,MATCH($A978,'Hoja de Trabajo para listado'!$BC$155:$BC$1048576,0),MATCH((CUADRO!N$4&amp;$E978),'Hoja de Trabajo para listado'!$BC$151:$CB$151,0)),0)+IFERROR(INDEX('Hoja de Trabajo para listado'!$DE$153:$DG$274,MATCH($A978,'Hoja de Trabajo para listado'!$DE$153:$DE$1048576,0),MATCH((CUADRO!N$4&amp;$E978),'Hoja de Trabajo para listado'!$DE$151:$DG$151,0)),0)+IFERROR(INDEX('Hoja de Trabajo para listado'!$CD$155:$DC$1048576,MATCH($A978,'Hoja de Trabajo para listado'!$CD$155:$CD$1048576,0),MATCH((CUADRO!N$4&amp;$E978),'Hoja de Trabajo para listado'!$CD$151:$DC$151,0)),0)</f>
        <v>0</v>
      </c>
      <c r="O978" s="243">
        <f ca="1">+IFERROR(INDEX('Hoja de Trabajo para listado'!$A$155:$Z$1048576,MATCH($A978,'Hoja de Trabajo para listado'!$A$155:$A$1048576,0),MATCH((CUADRO!O$4&amp;$E978),'Hoja de Trabajo para listado'!$A$151:$Z$151,0)),0)+IFERROR(INDEX('Hoja de Trabajo para listado'!$AB$155:$BA$1048576,MATCH($A978,'Hoja de Trabajo para listado'!$AB$155:$AB$1048576,0),MATCH((CUADRO!O$4&amp;$E978),'Hoja de Trabajo para listado'!$AB$151:$BA$151,0)),0)+IFERROR(INDEX('Hoja de Trabajo para listado'!$BC$155:$CB$1048576,MATCH($A978,'Hoja de Trabajo para listado'!$BC$155:$BC$1048576,0),MATCH((CUADRO!O$4&amp;$E978),'Hoja de Trabajo para listado'!$BC$151:$CB$151,0)),0)+IFERROR(INDEX('Hoja de Trabajo para listado'!$DE$153:$DG$274,MATCH($A978,'Hoja de Trabajo para listado'!$DE$153:$DE$1048576,0),MATCH((CUADRO!O$4&amp;$E978),'Hoja de Trabajo para listado'!$DE$151:$DG$151,0)),0)+IFERROR(INDEX('Hoja de Trabajo para listado'!$CD$155:$DC$1048576,MATCH($A978,'Hoja de Trabajo para listado'!$CD$155:$CD$1048576,0),MATCH((CUADRO!O$4&amp;$E978),'Hoja de Trabajo para listado'!$CD$151:$DC$151,0)),0)</f>
        <v>0</v>
      </c>
      <c r="P978" s="243">
        <f ca="1">+IFERROR(INDEX('Hoja de Trabajo para listado'!$A$155:$Z$1048576,MATCH($A978,'Hoja de Trabajo para listado'!$A$155:$A$1048576,0),MATCH((CUADRO!P$4&amp;$E978),'Hoja de Trabajo para listado'!$A$151:$Z$151,0)),0)+IFERROR(INDEX('Hoja de Trabajo para listado'!$AB$155:$BA$1048576,MATCH($A978,'Hoja de Trabajo para listado'!$AB$155:$AB$1048576,0),MATCH((CUADRO!P$4&amp;$E978),'Hoja de Trabajo para listado'!$AB$151:$BA$151,0)),0)+IFERROR(INDEX('Hoja de Trabajo para listado'!$BC$155:$CB$1048576,MATCH($A978,'Hoja de Trabajo para listado'!$BC$155:$BC$1048576,0),MATCH((CUADRO!P$4&amp;$E978),'Hoja de Trabajo para listado'!$BC$151:$CB$151,0)),0)+IFERROR(INDEX('Hoja de Trabajo para listado'!$DE$153:$DG$274,MATCH($A978,'Hoja de Trabajo para listado'!$DE$153:$DE$1048576,0),MATCH((CUADRO!P$4&amp;$E978),'Hoja de Trabajo para listado'!$DE$151:$DG$151,0)),0)+IFERROR(INDEX('Hoja de Trabajo para listado'!$CD$155:$DC$1048576,MATCH($A978,'Hoja de Trabajo para listado'!$CD$155:$CD$1048576,0),MATCH((CUADRO!P$4&amp;$E978),'Hoja de Trabajo para listado'!$CD$151:$DC$151,0)),0)</f>
        <v>0</v>
      </c>
      <c r="Q978" s="243">
        <f ca="1">+IFERROR(INDEX('Hoja de Trabajo para listado'!$A$155:$Z$1048576,MATCH($A978,'Hoja de Trabajo para listado'!$A$155:$A$1048576,0),MATCH((CUADRO!Q$4&amp;$E978),'Hoja de Trabajo para listado'!$A$151:$Z$151,0)),0)+IFERROR(INDEX('Hoja de Trabajo para listado'!$AB$155:$BA$1048576,MATCH($A978,'Hoja de Trabajo para listado'!$AB$155:$AB$1048576,0),MATCH((CUADRO!Q$4&amp;$E978),'Hoja de Trabajo para listado'!$AB$151:$BA$151,0)),0)+IFERROR(INDEX('Hoja de Trabajo para listado'!$BC$155:$CB$1048576,MATCH($A978,'Hoja de Trabajo para listado'!$BC$155:$BC$1048576,0),MATCH((CUADRO!Q$4&amp;$E978),'Hoja de Trabajo para listado'!$BC$151:$CB$151,0)),0)+IFERROR(INDEX('Hoja de Trabajo para listado'!$DE$153:$DG$274,MATCH($A978,'Hoja de Trabajo para listado'!$DE$153:$DE$1048576,0),MATCH((CUADRO!Q$4&amp;$E978),'Hoja de Trabajo para listado'!$DE$151:$DG$151,0)),0)+IFERROR(INDEX('Hoja de Trabajo para listado'!$CD$155:$DC$1048576,MATCH($A978,'Hoja de Trabajo para listado'!$CD$155:$CD$1048576,0),MATCH((CUADRO!Q$4&amp;$E978),'Hoja de Trabajo para listado'!$CD$151:$DC$151,0)),0)</f>
        <v>0</v>
      </c>
      <c r="R978" s="243">
        <f t="shared" ca="1" si="37"/>
        <v>0</v>
      </c>
      <c r="S978" s="256">
        <f ca="1">+R977+R978</f>
        <v>0</v>
      </c>
      <c r="T978" s="243">
        <f ca="1">+S978</f>
        <v>0</v>
      </c>
      <c r="U978" s="240">
        <f t="shared" si="38"/>
        <v>2</v>
      </c>
      <c r="V978" s="327" t="str">
        <f>+VLOOKUP(A978,bd_lista!$A$3:$E$592,5,FALSE)</f>
        <v>Gobiernos Autonomos Municipales</v>
      </c>
      <c r="W978" s="398"/>
      <c r="X978" s="240">
        <f>+VLOOKUP(A978,[4]Sheet1!$A$13:$D$744,4,FALSE)</f>
        <v>0</v>
      </c>
      <c r="Y978" s="240" t="e">
        <f>+VLOOKUP(X978,bd_lista!$A$3:$C$592,3,FALSE)</f>
        <v>#N/A</v>
      </c>
      <c r="Z978" s="288"/>
      <c r="AA978" s="289"/>
    </row>
    <row r="979" spans="1:27" customFormat="1" ht="15" hidden="1" customHeight="1">
      <c r="A979" s="32">
        <v>1722</v>
      </c>
      <c r="B979" s="393">
        <f>+A979</f>
        <v>1722</v>
      </c>
      <c r="C979" s="245" t="str">
        <f>+VLOOKUP(A979,bd_lista!$A$3:$C$592,3,FALSE)</f>
        <v>Gobierno Autónomo Municipal de Gutiérrez</v>
      </c>
      <c r="D979" s="395" t="str">
        <f>+C979</f>
        <v>Gobierno Autónomo Municipal de Gutiérrez</v>
      </c>
      <c r="E979" s="240" t="s">
        <v>1303</v>
      </c>
      <c r="F979" s="241">
        <f ca="1">+IFERROR(INDEX('Hoja de Trabajo para listado'!$A$155:$Z$1048576,MATCH($A979,'Hoja de Trabajo para listado'!$A$155:$A$1048576,0),MATCH((CUADRO!F$4&amp;$E979),'Hoja de Trabajo para listado'!$A$151:$Z$151,0)),0)+IFERROR(INDEX('Hoja de Trabajo para listado'!$AB$155:$BA$1048576,MATCH($A979,'Hoja de Trabajo para listado'!$AB$155:$AB$1048576,0),MATCH((CUADRO!F$4&amp;$E979),'Hoja de Trabajo para listado'!$AB$151:$BA$151,0)),0)+IFERROR(INDEX('Hoja de Trabajo para listado'!$BC$155:$CB$1048576,MATCH($A979,'Hoja de Trabajo para listado'!$BC$155:$BC$1048576,0),MATCH((CUADRO!F$4&amp;$E979),'Hoja de Trabajo para listado'!$BC$151:$CB$151,0)),0)+IFERROR(INDEX('Hoja de Trabajo para listado'!$DE$153:$DG$274,MATCH($A979,'Hoja de Trabajo para listado'!$DE$153:$DE$1048576,0),MATCH((CUADRO!F$4&amp;$E979),'Hoja de Trabajo para listado'!$DE$151:$DG$151,0)),0)+IFERROR(INDEX('Hoja de Trabajo para listado'!$CD$155:$DC$1048576,MATCH($A979,'Hoja de Trabajo para listado'!$CD$155:$CD$1048576,0),MATCH((CUADRO!F$4&amp;$E979),'Hoja de Trabajo para listado'!$CD$151:$DC$151,0)),0)</f>
        <v>0</v>
      </c>
      <c r="G979" s="241">
        <f ca="1">+IFERROR(INDEX('Hoja de Trabajo para listado'!$A$155:$Z$1048576,MATCH($A979,'Hoja de Trabajo para listado'!$A$155:$A$1048576,0),MATCH((CUADRO!G$4&amp;$E979),'Hoja de Trabajo para listado'!$A$151:$Z$151,0)),0)+IFERROR(INDEX('Hoja de Trabajo para listado'!$AB$155:$BA$1048576,MATCH($A979,'Hoja de Trabajo para listado'!$AB$155:$AB$1048576,0),MATCH((CUADRO!G$4&amp;$E979),'Hoja de Trabajo para listado'!$AB$151:$BA$151,0)),0)+IFERROR(INDEX('Hoja de Trabajo para listado'!$BC$155:$CB$1048576,MATCH($A979,'Hoja de Trabajo para listado'!$BC$155:$BC$1048576,0),MATCH((CUADRO!G$4&amp;$E979),'Hoja de Trabajo para listado'!$BC$151:$CB$151,0)),0)+IFERROR(INDEX('Hoja de Trabajo para listado'!$DE$153:$DG$274,MATCH($A979,'Hoja de Trabajo para listado'!$DE$153:$DE$1048576,0),MATCH((CUADRO!G$4&amp;$E979),'Hoja de Trabajo para listado'!$DE$151:$DG$151,0)),0)+IFERROR(INDEX('Hoja de Trabajo para listado'!$CD$155:$DC$1048576,MATCH($A979,'Hoja de Trabajo para listado'!$CD$155:$CD$1048576,0),MATCH((CUADRO!G$4&amp;$E979),'Hoja de Trabajo para listado'!$CD$151:$DC$151,0)),0)</f>
        <v>0</v>
      </c>
      <c r="H979" s="241">
        <f ca="1">+IFERROR(INDEX('Hoja de Trabajo para listado'!$A$155:$Z$1048576,MATCH($A979,'Hoja de Trabajo para listado'!$A$155:$A$1048576,0),MATCH((CUADRO!H$4&amp;$E979),'Hoja de Trabajo para listado'!$A$151:$Z$151,0)),0)+IFERROR(INDEX('Hoja de Trabajo para listado'!$AB$155:$BA$1048576,MATCH($A979,'Hoja de Trabajo para listado'!$AB$155:$AB$1048576,0),MATCH((CUADRO!H$4&amp;$E979),'Hoja de Trabajo para listado'!$AB$151:$BA$151,0)),0)+IFERROR(INDEX('Hoja de Trabajo para listado'!$BC$155:$CB$1048576,MATCH($A979,'Hoja de Trabajo para listado'!$BC$155:$BC$1048576,0),MATCH((CUADRO!H$4&amp;$E979),'Hoja de Trabajo para listado'!$BC$151:$CB$151,0)),0)+IFERROR(INDEX('Hoja de Trabajo para listado'!$DE$153:$DG$274,MATCH($A979,'Hoja de Trabajo para listado'!$DE$153:$DE$1048576,0),MATCH((CUADRO!H$4&amp;$E979),'Hoja de Trabajo para listado'!$DE$151:$DG$151,0)),0)+IFERROR(INDEX('Hoja de Trabajo para listado'!$CD$155:$DC$1048576,MATCH($A979,'Hoja de Trabajo para listado'!$CD$155:$CD$1048576,0),MATCH((CUADRO!H$4&amp;$E979),'Hoja de Trabajo para listado'!$CD$151:$DC$151,0)),0)</f>
        <v>0</v>
      </c>
      <c r="I979" s="241">
        <f ca="1">+IFERROR(INDEX('Hoja de Trabajo para listado'!$A$155:$Z$1048576,MATCH($A979,'Hoja de Trabajo para listado'!$A$155:$A$1048576,0),MATCH((CUADRO!I$4&amp;$E979),'Hoja de Trabajo para listado'!$A$151:$Z$151,0)),0)+IFERROR(INDEX('Hoja de Trabajo para listado'!$AB$155:$BA$1048576,MATCH($A979,'Hoja de Trabajo para listado'!$AB$155:$AB$1048576,0),MATCH((CUADRO!I$4&amp;$E979),'Hoja de Trabajo para listado'!$AB$151:$BA$151,0)),0)+IFERROR(INDEX('Hoja de Trabajo para listado'!$BC$155:$CB$1048576,MATCH($A979,'Hoja de Trabajo para listado'!$BC$155:$BC$1048576,0),MATCH((CUADRO!I$4&amp;$E979),'Hoja de Trabajo para listado'!$BC$151:$CB$151,0)),0)+IFERROR(INDEX('Hoja de Trabajo para listado'!$DE$153:$DG$274,MATCH($A979,'Hoja de Trabajo para listado'!$DE$153:$DE$1048576,0),MATCH((CUADRO!I$4&amp;$E979),'Hoja de Trabajo para listado'!$DE$151:$DG$151,0)),0)+IFERROR(INDEX('Hoja de Trabajo para listado'!$CD$155:$DC$1048576,MATCH($A979,'Hoja de Trabajo para listado'!$CD$155:$CD$1048576,0),MATCH((CUADRO!I$4&amp;$E979),'Hoja de Trabajo para listado'!$CD$151:$DC$151,0)),0)</f>
        <v>0</v>
      </c>
      <c r="J979" s="241">
        <f ca="1">+IFERROR(INDEX('Hoja de Trabajo para listado'!$A$155:$Z$1048576,MATCH($A979,'Hoja de Trabajo para listado'!$A$155:$A$1048576,0),MATCH((CUADRO!J$4&amp;$E979),'Hoja de Trabajo para listado'!$A$151:$Z$151,0)),0)+IFERROR(INDEX('Hoja de Trabajo para listado'!$AB$155:$BA$1048576,MATCH($A979,'Hoja de Trabajo para listado'!$AB$155:$AB$1048576,0),MATCH((CUADRO!J$4&amp;$E979),'Hoja de Trabajo para listado'!$AB$151:$BA$151,0)),0)+IFERROR(INDEX('Hoja de Trabajo para listado'!$BC$155:$CB$1048576,MATCH($A979,'Hoja de Trabajo para listado'!$BC$155:$BC$1048576,0),MATCH((CUADRO!J$4&amp;$E979),'Hoja de Trabajo para listado'!$BC$151:$CB$151,0)),0)+IFERROR(INDEX('Hoja de Trabajo para listado'!$DE$153:$DG$274,MATCH($A979,'Hoja de Trabajo para listado'!$DE$153:$DE$1048576,0),MATCH((CUADRO!J$4&amp;$E979),'Hoja de Trabajo para listado'!$DE$151:$DG$151,0)),0)+IFERROR(INDEX('Hoja de Trabajo para listado'!$CD$155:$DC$1048576,MATCH($A979,'Hoja de Trabajo para listado'!$CD$155:$CD$1048576,0),MATCH((CUADRO!J$4&amp;$E979),'Hoja de Trabajo para listado'!$CD$151:$DC$151,0)),0)</f>
        <v>0</v>
      </c>
      <c r="K979" s="241">
        <f ca="1">+IFERROR(INDEX('Hoja de Trabajo para listado'!$A$155:$Z$1048576,MATCH($A979,'Hoja de Trabajo para listado'!$A$155:$A$1048576,0),MATCH((CUADRO!K$4&amp;$E979),'Hoja de Trabajo para listado'!$A$151:$Z$151,0)),0)+IFERROR(INDEX('Hoja de Trabajo para listado'!$AB$155:$BA$1048576,MATCH($A979,'Hoja de Trabajo para listado'!$AB$155:$AB$1048576,0),MATCH((CUADRO!K$4&amp;$E979),'Hoja de Trabajo para listado'!$AB$151:$BA$151,0)),0)+IFERROR(INDEX('Hoja de Trabajo para listado'!$BC$155:$CB$1048576,MATCH($A979,'Hoja de Trabajo para listado'!$BC$155:$BC$1048576,0),MATCH((CUADRO!K$4&amp;$E979),'Hoja de Trabajo para listado'!$BC$151:$CB$151,0)),0)+IFERROR(INDEX('Hoja de Trabajo para listado'!$DE$153:$DG$274,MATCH($A979,'Hoja de Trabajo para listado'!$DE$153:$DE$1048576,0),MATCH((CUADRO!K$4&amp;$E979),'Hoja de Trabajo para listado'!$DE$151:$DG$151,0)),0)+IFERROR(INDEX('Hoja de Trabajo para listado'!$CD$155:$DC$1048576,MATCH($A979,'Hoja de Trabajo para listado'!$CD$155:$CD$1048576,0),MATCH((CUADRO!K$4&amp;$E979),'Hoja de Trabajo para listado'!$CD$151:$DC$151,0)),0)</f>
        <v>0</v>
      </c>
      <c r="L979" s="241">
        <f ca="1">+IFERROR(INDEX('Hoja de Trabajo para listado'!$A$155:$Z$1048576,MATCH($A979,'Hoja de Trabajo para listado'!$A$155:$A$1048576,0),MATCH((CUADRO!L$4&amp;$E979),'Hoja de Trabajo para listado'!$A$151:$Z$151,0)),0)+IFERROR(INDEX('Hoja de Trabajo para listado'!$AB$155:$BA$1048576,MATCH($A979,'Hoja de Trabajo para listado'!$AB$155:$AB$1048576,0),MATCH((CUADRO!L$4&amp;$E979),'Hoja de Trabajo para listado'!$AB$151:$BA$151,0)),0)+IFERROR(INDEX('Hoja de Trabajo para listado'!$BC$155:$CB$1048576,MATCH($A979,'Hoja de Trabajo para listado'!$BC$155:$BC$1048576,0),MATCH((CUADRO!L$4&amp;$E979),'Hoja de Trabajo para listado'!$BC$151:$CB$151,0)),0)+IFERROR(INDEX('Hoja de Trabajo para listado'!$DE$153:$DG$274,MATCH($A979,'Hoja de Trabajo para listado'!$DE$153:$DE$1048576,0),MATCH((CUADRO!L$4&amp;$E979),'Hoja de Trabajo para listado'!$DE$151:$DG$151,0)),0)+IFERROR(INDEX('Hoja de Trabajo para listado'!$CD$155:$DC$1048576,MATCH($A979,'Hoja de Trabajo para listado'!$CD$155:$CD$1048576,0),MATCH((CUADRO!L$4&amp;$E979),'Hoja de Trabajo para listado'!$CD$151:$DC$151,0)),0)</f>
        <v>0</v>
      </c>
      <c r="M979" s="241">
        <f ca="1">+IFERROR(INDEX('Hoja de Trabajo para listado'!$A$155:$Z$1048576,MATCH($A979,'Hoja de Trabajo para listado'!$A$155:$A$1048576,0),MATCH((CUADRO!M$4&amp;$E979),'Hoja de Trabajo para listado'!$A$151:$Z$151,0)),0)+IFERROR(INDEX('Hoja de Trabajo para listado'!$AB$155:$BA$1048576,MATCH($A979,'Hoja de Trabajo para listado'!$AB$155:$AB$1048576,0),MATCH((CUADRO!M$4&amp;$E979),'Hoja de Trabajo para listado'!$AB$151:$BA$151,0)),0)+IFERROR(INDEX('Hoja de Trabajo para listado'!$BC$155:$CB$1048576,MATCH($A979,'Hoja de Trabajo para listado'!$BC$155:$BC$1048576,0),MATCH((CUADRO!M$4&amp;$E979),'Hoja de Trabajo para listado'!$BC$151:$CB$151,0)),0)+IFERROR(INDEX('Hoja de Trabajo para listado'!$DE$153:$DG$274,MATCH($A979,'Hoja de Trabajo para listado'!$DE$153:$DE$1048576,0),MATCH((CUADRO!M$4&amp;$E979),'Hoja de Trabajo para listado'!$DE$151:$DG$151,0)),0)+IFERROR(INDEX('Hoja de Trabajo para listado'!$CD$155:$DC$1048576,MATCH($A979,'Hoja de Trabajo para listado'!$CD$155:$CD$1048576,0),MATCH((CUADRO!M$4&amp;$E979),'Hoja de Trabajo para listado'!$CD$151:$DC$151,0)),0)</f>
        <v>0</v>
      </c>
      <c r="N979" s="241">
        <f ca="1">+IFERROR(INDEX('Hoja de Trabajo para listado'!$A$155:$Z$1048576,MATCH($A979,'Hoja de Trabajo para listado'!$A$155:$A$1048576,0),MATCH((CUADRO!N$4&amp;$E979),'Hoja de Trabajo para listado'!$A$151:$Z$151,0)),0)+IFERROR(INDEX('Hoja de Trabajo para listado'!$AB$155:$BA$1048576,MATCH($A979,'Hoja de Trabajo para listado'!$AB$155:$AB$1048576,0),MATCH((CUADRO!N$4&amp;$E979),'Hoja de Trabajo para listado'!$AB$151:$BA$151,0)),0)+IFERROR(INDEX('Hoja de Trabajo para listado'!$BC$155:$CB$1048576,MATCH($A979,'Hoja de Trabajo para listado'!$BC$155:$BC$1048576,0),MATCH((CUADRO!N$4&amp;$E979),'Hoja de Trabajo para listado'!$BC$151:$CB$151,0)),0)+IFERROR(INDEX('Hoja de Trabajo para listado'!$DE$153:$DG$274,MATCH($A979,'Hoja de Trabajo para listado'!$DE$153:$DE$1048576,0),MATCH((CUADRO!N$4&amp;$E979),'Hoja de Trabajo para listado'!$DE$151:$DG$151,0)),0)+IFERROR(INDEX('Hoja de Trabajo para listado'!$CD$155:$DC$1048576,MATCH($A979,'Hoja de Trabajo para listado'!$CD$155:$CD$1048576,0),MATCH((CUADRO!N$4&amp;$E979),'Hoja de Trabajo para listado'!$CD$151:$DC$151,0)),0)</f>
        <v>0</v>
      </c>
      <c r="O979" s="241">
        <f ca="1">+IFERROR(INDEX('Hoja de Trabajo para listado'!$A$155:$Z$1048576,MATCH($A979,'Hoja de Trabajo para listado'!$A$155:$A$1048576,0),MATCH((CUADRO!O$4&amp;$E979),'Hoja de Trabajo para listado'!$A$151:$Z$151,0)),0)+IFERROR(INDEX('Hoja de Trabajo para listado'!$AB$155:$BA$1048576,MATCH($A979,'Hoja de Trabajo para listado'!$AB$155:$AB$1048576,0),MATCH((CUADRO!O$4&amp;$E979),'Hoja de Trabajo para listado'!$AB$151:$BA$151,0)),0)+IFERROR(INDEX('Hoja de Trabajo para listado'!$BC$155:$CB$1048576,MATCH($A979,'Hoja de Trabajo para listado'!$BC$155:$BC$1048576,0),MATCH((CUADRO!O$4&amp;$E979),'Hoja de Trabajo para listado'!$BC$151:$CB$151,0)),0)+IFERROR(INDEX('Hoja de Trabajo para listado'!$DE$153:$DG$274,MATCH($A979,'Hoja de Trabajo para listado'!$DE$153:$DE$1048576,0),MATCH((CUADRO!O$4&amp;$E979),'Hoja de Trabajo para listado'!$DE$151:$DG$151,0)),0)+IFERROR(INDEX('Hoja de Trabajo para listado'!$CD$155:$DC$1048576,MATCH($A979,'Hoja de Trabajo para listado'!$CD$155:$CD$1048576,0),MATCH((CUADRO!O$4&amp;$E979),'Hoja de Trabajo para listado'!$CD$151:$DC$151,0)),0)</f>
        <v>0</v>
      </c>
      <c r="P979" s="241">
        <f ca="1">+IFERROR(INDEX('Hoja de Trabajo para listado'!$A$155:$Z$1048576,MATCH($A979,'Hoja de Trabajo para listado'!$A$155:$A$1048576,0),MATCH((CUADRO!P$4&amp;$E979),'Hoja de Trabajo para listado'!$A$151:$Z$151,0)),0)+IFERROR(INDEX('Hoja de Trabajo para listado'!$AB$155:$BA$1048576,MATCH($A979,'Hoja de Trabajo para listado'!$AB$155:$AB$1048576,0),MATCH((CUADRO!P$4&amp;$E979),'Hoja de Trabajo para listado'!$AB$151:$BA$151,0)),0)+IFERROR(INDEX('Hoja de Trabajo para listado'!$BC$155:$CB$1048576,MATCH($A979,'Hoja de Trabajo para listado'!$BC$155:$BC$1048576,0),MATCH((CUADRO!P$4&amp;$E979),'Hoja de Trabajo para listado'!$BC$151:$CB$151,0)),0)+IFERROR(INDEX('Hoja de Trabajo para listado'!$DE$153:$DG$274,MATCH($A979,'Hoja de Trabajo para listado'!$DE$153:$DE$1048576,0),MATCH((CUADRO!P$4&amp;$E979),'Hoja de Trabajo para listado'!$DE$151:$DG$151,0)),0)+IFERROR(INDEX('Hoja de Trabajo para listado'!$CD$155:$DC$1048576,MATCH($A979,'Hoja de Trabajo para listado'!$CD$155:$CD$1048576,0),MATCH((CUADRO!P$4&amp;$E979),'Hoja de Trabajo para listado'!$CD$151:$DC$151,0)),0)</f>
        <v>0</v>
      </c>
      <c r="Q979" s="241">
        <f ca="1">+IFERROR(INDEX('Hoja de Trabajo para listado'!$A$155:$Z$1048576,MATCH($A979,'Hoja de Trabajo para listado'!$A$155:$A$1048576,0),MATCH((CUADRO!Q$4&amp;$E979),'Hoja de Trabajo para listado'!$A$151:$Z$151,0)),0)+IFERROR(INDEX('Hoja de Trabajo para listado'!$AB$155:$BA$1048576,MATCH($A979,'Hoja de Trabajo para listado'!$AB$155:$AB$1048576,0),MATCH((CUADRO!Q$4&amp;$E979),'Hoja de Trabajo para listado'!$AB$151:$BA$151,0)),0)+IFERROR(INDEX('Hoja de Trabajo para listado'!$BC$155:$CB$1048576,MATCH($A979,'Hoja de Trabajo para listado'!$BC$155:$BC$1048576,0),MATCH((CUADRO!Q$4&amp;$E979),'Hoja de Trabajo para listado'!$BC$151:$CB$151,0)),0)+IFERROR(INDEX('Hoja de Trabajo para listado'!$DE$153:$DG$274,MATCH($A979,'Hoja de Trabajo para listado'!$DE$153:$DE$1048576,0),MATCH((CUADRO!Q$4&amp;$E979),'Hoja de Trabajo para listado'!$DE$151:$DG$151,0)),0)+IFERROR(INDEX('Hoja de Trabajo para listado'!$CD$155:$DC$1048576,MATCH($A979,'Hoja de Trabajo para listado'!$CD$155:$CD$1048576,0),MATCH((CUADRO!Q$4&amp;$E979),'Hoja de Trabajo para listado'!$CD$151:$DC$151,0)),0)</f>
        <v>0</v>
      </c>
      <c r="R979" s="241">
        <f t="shared" ca="1" si="37"/>
        <v>0</v>
      </c>
      <c r="S979" s="247"/>
      <c r="T979" s="241">
        <f ca="1">+T980</f>
        <v>0</v>
      </c>
      <c r="U979" s="271">
        <f t="shared" si="38"/>
        <v>1</v>
      </c>
      <c r="V979" s="327" t="str">
        <f>+VLOOKUP(A979,bd_lista!$A$3:$E$592,5,FALSE)</f>
        <v>Gobiernos Autonomos Municipales</v>
      </c>
      <c r="W979" s="397" t="str">
        <f>+V979</f>
        <v>Gobiernos Autonomos Municipales</v>
      </c>
      <c r="X979" s="240">
        <f>+VLOOKUP(A979,[4]Sheet1!$A$13:$D$744,4,FALSE)</f>
        <v>0</v>
      </c>
      <c r="Y979" s="240" t="e">
        <f>+VLOOKUP(X979,bd_lista!$A$3:$C$592,3,FALSE)</f>
        <v>#N/A</v>
      </c>
      <c r="Z979" s="290">
        <f>+X979</f>
        <v>0</v>
      </c>
      <c r="AA979" s="291" t="e">
        <f>+Y979</f>
        <v>#N/A</v>
      </c>
    </row>
    <row r="980" spans="1:27" customFormat="1" ht="15" hidden="1" customHeight="1">
      <c r="A980" s="32">
        <v>1722</v>
      </c>
      <c r="B980" s="394"/>
      <c r="C980" s="245" t="str">
        <f>+VLOOKUP(A980,bd_lista!$A$3:$C$592,3,FALSE)</f>
        <v>Gobierno Autónomo Municipal de Gutiérrez</v>
      </c>
      <c r="D980" s="396"/>
      <c r="E980" s="242" t="s">
        <v>1304</v>
      </c>
      <c r="F980" s="243">
        <f ca="1">+IFERROR(INDEX('Hoja de Trabajo para listado'!$A$155:$Z$1048576,MATCH($A980,'Hoja de Trabajo para listado'!$A$155:$A$1048576,0),MATCH((CUADRO!F$4&amp;$E980),'Hoja de Trabajo para listado'!$A$151:$Z$151,0)),0)+IFERROR(INDEX('Hoja de Trabajo para listado'!$AB$155:$BA$1048576,MATCH($A980,'Hoja de Trabajo para listado'!$AB$155:$AB$1048576,0),MATCH((CUADRO!F$4&amp;$E980),'Hoja de Trabajo para listado'!$AB$151:$BA$151,0)),0)+IFERROR(INDEX('Hoja de Trabajo para listado'!$BC$155:$CB$1048576,MATCH($A980,'Hoja de Trabajo para listado'!$BC$155:$BC$1048576,0),MATCH((CUADRO!F$4&amp;$E980),'Hoja de Trabajo para listado'!$BC$151:$CB$151,0)),0)+IFERROR(INDEX('Hoja de Trabajo para listado'!$DE$153:$DG$274,MATCH($A980,'Hoja de Trabajo para listado'!$DE$153:$DE$1048576,0),MATCH((CUADRO!F$4&amp;$E980),'Hoja de Trabajo para listado'!$DE$151:$DG$151,0)),0)+IFERROR(INDEX('Hoja de Trabajo para listado'!$CD$155:$DC$1048576,MATCH($A980,'Hoja de Trabajo para listado'!$CD$155:$CD$1048576,0),MATCH((CUADRO!F$4&amp;$E980),'Hoja de Trabajo para listado'!$CD$151:$DC$151,0)),0)</f>
        <v>0</v>
      </c>
      <c r="G980" s="243">
        <f ca="1">+IFERROR(INDEX('Hoja de Trabajo para listado'!$A$155:$Z$1048576,MATCH($A980,'Hoja de Trabajo para listado'!$A$155:$A$1048576,0),MATCH((CUADRO!G$4&amp;$E980),'Hoja de Trabajo para listado'!$A$151:$Z$151,0)),0)+IFERROR(INDEX('Hoja de Trabajo para listado'!$AB$155:$BA$1048576,MATCH($A980,'Hoja de Trabajo para listado'!$AB$155:$AB$1048576,0),MATCH((CUADRO!G$4&amp;$E980),'Hoja de Trabajo para listado'!$AB$151:$BA$151,0)),0)+IFERROR(INDEX('Hoja de Trabajo para listado'!$BC$155:$CB$1048576,MATCH($A980,'Hoja de Trabajo para listado'!$BC$155:$BC$1048576,0),MATCH((CUADRO!G$4&amp;$E980),'Hoja de Trabajo para listado'!$BC$151:$CB$151,0)),0)+IFERROR(INDEX('Hoja de Trabajo para listado'!$DE$153:$DG$274,MATCH($A980,'Hoja de Trabajo para listado'!$DE$153:$DE$1048576,0),MATCH((CUADRO!G$4&amp;$E980),'Hoja de Trabajo para listado'!$DE$151:$DG$151,0)),0)+IFERROR(INDEX('Hoja de Trabajo para listado'!$CD$155:$DC$1048576,MATCH($A980,'Hoja de Trabajo para listado'!$CD$155:$CD$1048576,0),MATCH((CUADRO!G$4&amp;$E980),'Hoja de Trabajo para listado'!$CD$151:$DC$151,0)),0)</f>
        <v>0</v>
      </c>
      <c r="H980" s="243">
        <f ca="1">+IFERROR(INDEX('Hoja de Trabajo para listado'!$A$155:$Z$1048576,MATCH($A980,'Hoja de Trabajo para listado'!$A$155:$A$1048576,0),MATCH((CUADRO!H$4&amp;$E980),'Hoja de Trabajo para listado'!$A$151:$Z$151,0)),0)+IFERROR(INDEX('Hoja de Trabajo para listado'!$AB$155:$BA$1048576,MATCH($A980,'Hoja de Trabajo para listado'!$AB$155:$AB$1048576,0),MATCH((CUADRO!H$4&amp;$E980),'Hoja de Trabajo para listado'!$AB$151:$BA$151,0)),0)+IFERROR(INDEX('Hoja de Trabajo para listado'!$BC$155:$CB$1048576,MATCH($A980,'Hoja de Trabajo para listado'!$BC$155:$BC$1048576,0),MATCH((CUADRO!H$4&amp;$E980),'Hoja de Trabajo para listado'!$BC$151:$CB$151,0)),0)+IFERROR(INDEX('Hoja de Trabajo para listado'!$DE$153:$DG$274,MATCH($A980,'Hoja de Trabajo para listado'!$DE$153:$DE$1048576,0),MATCH((CUADRO!H$4&amp;$E980),'Hoja de Trabajo para listado'!$DE$151:$DG$151,0)),0)+IFERROR(INDEX('Hoja de Trabajo para listado'!$CD$155:$DC$1048576,MATCH($A980,'Hoja de Trabajo para listado'!$CD$155:$CD$1048576,0),MATCH((CUADRO!H$4&amp;$E980),'Hoja de Trabajo para listado'!$CD$151:$DC$151,0)),0)</f>
        <v>0</v>
      </c>
      <c r="I980" s="243">
        <f ca="1">+IFERROR(INDEX('Hoja de Trabajo para listado'!$A$155:$Z$1048576,MATCH($A980,'Hoja de Trabajo para listado'!$A$155:$A$1048576,0),MATCH((CUADRO!I$4&amp;$E980),'Hoja de Trabajo para listado'!$A$151:$Z$151,0)),0)+IFERROR(INDEX('Hoja de Trabajo para listado'!$AB$155:$BA$1048576,MATCH($A980,'Hoja de Trabajo para listado'!$AB$155:$AB$1048576,0),MATCH((CUADRO!I$4&amp;$E980),'Hoja de Trabajo para listado'!$AB$151:$BA$151,0)),0)+IFERROR(INDEX('Hoja de Trabajo para listado'!$BC$155:$CB$1048576,MATCH($A980,'Hoja de Trabajo para listado'!$BC$155:$BC$1048576,0),MATCH((CUADRO!I$4&amp;$E980),'Hoja de Trabajo para listado'!$BC$151:$CB$151,0)),0)+IFERROR(INDEX('Hoja de Trabajo para listado'!$DE$153:$DG$274,MATCH($A980,'Hoja de Trabajo para listado'!$DE$153:$DE$1048576,0),MATCH((CUADRO!I$4&amp;$E980),'Hoja de Trabajo para listado'!$DE$151:$DG$151,0)),0)+IFERROR(INDEX('Hoja de Trabajo para listado'!$CD$155:$DC$1048576,MATCH($A980,'Hoja de Trabajo para listado'!$CD$155:$CD$1048576,0),MATCH((CUADRO!I$4&amp;$E980),'Hoja de Trabajo para listado'!$CD$151:$DC$151,0)),0)</f>
        <v>0</v>
      </c>
      <c r="J980" s="243">
        <f ca="1">+IFERROR(INDEX('Hoja de Trabajo para listado'!$A$155:$Z$1048576,MATCH($A980,'Hoja de Trabajo para listado'!$A$155:$A$1048576,0),MATCH((CUADRO!J$4&amp;$E980),'Hoja de Trabajo para listado'!$A$151:$Z$151,0)),0)+IFERROR(INDEX('Hoja de Trabajo para listado'!$AB$155:$BA$1048576,MATCH($A980,'Hoja de Trabajo para listado'!$AB$155:$AB$1048576,0),MATCH((CUADRO!J$4&amp;$E980),'Hoja de Trabajo para listado'!$AB$151:$BA$151,0)),0)+IFERROR(INDEX('Hoja de Trabajo para listado'!$BC$155:$CB$1048576,MATCH($A980,'Hoja de Trabajo para listado'!$BC$155:$BC$1048576,0),MATCH((CUADRO!J$4&amp;$E980),'Hoja de Trabajo para listado'!$BC$151:$CB$151,0)),0)+IFERROR(INDEX('Hoja de Trabajo para listado'!$DE$153:$DG$274,MATCH($A980,'Hoja de Trabajo para listado'!$DE$153:$DE$1048576,0),MATCH((CUADRO!J$4&amp;$E980),'Hoja de Trabajo para listado'!$DE$151:$DG$151,0)),0)+IFERROR(INDEX('Hoja de Trabajo para listado'!$CD$155:$DC$1048576,MATCH($A980,'Hoja de Trabajo para listado'!$CD$155:$CD$1048576,0),MATCH((CUADRO!J$4&amp;$E980),'Hoja de Trabajo para listado'!$CD$151:$DC$151,0)),0)</f>
        <v>0</v>
      </c>
      <c r="K980" s="243">
        <f ca="1">+IFERROR(INDEX('Hoja de Trabajo para listado'!$A$155:$Z$1048576,MATCH($A980,'Hoja de Trabajo para listado'!$A$155:$A$1048576,0),MATCH((CUADRO!K$4&amp;$E980),'Hoja de Trabajo para listado'!$A$151:$Z$151,0)),0)+IFERROR(INDEX('Hoja de Trabajo para listado'!$AB$155:$BA$1048576,MATCH($A980,'Hoja de Trabajo para listado'!$AB$155:$AB$1048576,0),MATCH((CUADRO!K$4&amp;$E980),'Hoja de Trabajo para listado'!$AB$151:$BA$151,0)),0)+IFERROR(INDEX('Hoja de Trabajo para listado'!$BC$155:$CB$1048576,MATCH($A980,'Hoja de Trabajo para listado'!$BC$155:$BC$1048576,0),MATCH((CUADRO!K$4&amp;$E980),'Hoja de Trabajo para listado'!$BC$151:$CB$151,0)),0)+IFERROR(INDEX('Hoja de Trabajo para listado'!$DE$153:$DG$274,MATCH($A980,'Hoja de Trabajo para listado'!$DE$153:$DE$1048576,0),MATCH((CUADRO!K$4&amp;$E980),'Hoja de Trabajo para listado'!$DE$151:$DG$151,0)),0)+IFERROR(INDEX('Hoja de Trabajo para listado'!$CD$155:$DC$1048576,MATCH($A980,'Hoja de Trabajo para listado'!$CD$155:$CD$1048576,0),MATCH((CUADRO!K$4&amp;$E980),'Hoja de Trabajo para listado'!$CD$151:$DC$151,0)),0)</f>
        <v>0</v>
      </c>
      <c r="L980" s="243">
        <f ca="1">+IFERROR(INDEX('Hoja de Trabajo para listado'!$A$155:$Z$1048576,MATCH($A980,'Hoja de Trabajo para listado'!$A$155:$A$1048576,0),MATCH((CUADRO!L$4&amp;$E980),'Hoja de Trabajo para listado'!$A$151:$Z$151,0)),0)+IFERROR(INDEX('Hoja de Trabajo para listado'!$AB$155:$BA$1048576,MATCH($A980,'Hoja de Trabajo para listado'!$AB$155:$AB$1048576,0),MATCH((CUADRO!L$4&amp;$E980),'Hoja de Trabajo para listado'!$AB$151:$BA$151,0)),0)+IFERROR(INDEX('Hoja de Trabajo para listado'!$BC$155:$CB$1048576,MATCH($A980,'Hoja de Trabajo para listado'!$BC$155:$BC$1048576,0),MATCH((CUADRO!L$4&amp;$E980),'Hoja de Trabajo para listado'!$BC$151:$CB$151,0)),0)+IFERROR(INDEX('Hoja de Trabajo para listado'!$DE$153:$DG$274,MATCH($A980,'Hoja de Trabajo para listado'!$DE$153:$DE$1048576,0),MATCH((CUADRO!L$4&amp;$E980),'Hoja de Trabajo para listado'!$DE$151:$DG$151,0)),0)+IFERROR(INDEX('Hoja de Trabajo para listado'!$CD$155:$DC$1048576,MATCH($A980,'Hoja de Trabajo para listado'!$CD$155:$CD$1048576,0),MATCH((CUADRO!L$4&amp;$E980),'Hoja de Trabajo para listado'!$CD$151:$DC$151,0)),0)</f>
        <v>0</v>
      </c>
      <c r="M980" s="243">
        <f ca="1">+IFERROR(INDEX('Hoja de Trabajo para listado'!$A$155:$Z$1048576,MATCH($A980,'Hoja de Trabajo para listado'!$A$155:$A$1048576,0),MATCH((CUADRO!M$4&amp;$E980),'Hoja de Trabajo para listado'!$A$151:$Z$151,0)),0)+IFERROR(INDEX('Hoja de Trabajo para listado'!$AB$155:$BA$1048576,MATCH($A980,'Hoja de Trabajo para listado'!$AB$155:$AB$1048576,0),MATCH((CUADRO!M$4&amp;$E980),'Hoja de Trabajo para listado'!$AB$151:$BA$151,0)),0)+IFERROR(INDEX('Hoja de Trabajo para listado'!$BC$155:$CB$1048576,MATCH($A980,'Hoja de Trabajo para listado'!$BC$155:$BC$1048576,0),MATCH((CUADRO!M$4&amp;$E980),'Hoja de Trabajo para listado'!$BC$151:$CB$151,0)),0)+IFERROR(INDEX('Hoja de Trabajo para listado'!$DE$153:$DG$274,MATCH($A980,'Hoja de Trabajo para listado'!$DE$153:$DE$1048576,0),MATCH((CUADRO!M$4&amp;$E980),'Hoja de Trabajo para listado'!$DE$151:$DG$151,0)),0)+IFERROR(INDEX('Hoja de Trabajo para listado'!$CD$155:$DC$1048576,MATCH($A980,'Hoja de Trabajo para listado'!$CD$155:$CD$1048576,0),MATCH((CUADRO!M$4&amp;$E980),'Hoja de Trabajo para listado'!$CD$151:$DC$151,0)),0)</f>
        <v>0</v>
      </c>
      <c r="N980" s="243">
        <f ca="1">+IFERROR(INDEX('Hoja de Trabajo para listado'!$A$155:$Z$1048576,MATCH($A980,'Hoja de Trabajo para listado'!$A$155:$A$1048576,0),MATCH((CUADRO!N$4&amp;$E980),'Hoja de Trabajo para listado'!$A$151:$Z$151,0)),0)+IFERROR(INDEX('Hoja de Trabajo para listado'!$AB$155:$BA$1048576,MATCH($A980,'Hoja de Trabajo para listado'!$AB$155:$AB$1048576,0),MATCH((CUADRO!N$4&amp;$E980),'Hoja de Trabajo para listado'!$AB$151:$BA$151,0)),0)+IFERROR(INDEX('Hoja de Trabajo para listado'!$BC$155:$CB$1048576,MATCH($A980,'Hoja de Trabajo para listado'!$BC$155:$BC$1048576,0),MATCH((CUADRO!N$4&amp;$E980),'Hoja de Trabajo para listado'!$BC$151:$CB$151,0)),0)+IFERROR(INDEX('Hoja de Trabajo para listado'!$DE$153:$DG$274,MATCH($A980,'Hoja de Trabajo para listado'!$DE$153:$DE$1048576,0),MATCH((CUADRO!N$4&amp;$E980),'Hoja de Trabajo para listado'!$DE$151:$DG$151,0)),0)+IFERROR(INDEX('Hoja de Trabajo para listado'!$CD$155:$DC$1048576,MATCH($A980,'Hoja de Trabajo para listado'!$CD$155:$CD$1048576,0),MATCH((CUADRO!N$4&amp;$E980),'Hoja de Trabajo para listado'!$CD$151:$DC$151,0)),0)</f>
        <v>0</v>
      </c>
      <c r="O980" s="243">
        <f ca="1">+IFERROR(INDEX('Hoja de Trabajo para listado'!$A$155:$Z$1048576,MATCH($A980,'Hoja de Trabajo para listado'!$A$155:$A$1048576,0),MATCH((CUADRO!O$4&amp;$E980),'Hoja de Trabajo para listado'!$A$151:$Z$151,0)),0)+IFERROR(INDEX('Hoja de Trabajo para listado'!$AB$155:$BA$1048576,MATCH($A980,'Hoja de Trabajo para listado'!$AB$155:$AB$1048576,0),MATCH((CUADRO!O$4&amp;$E980),'Hoja de Trabajo para listado'!$AB$151:$BA$151,0)),0)+IFERROR(INDEX('Hoja de Trabajo para listado'!$BC$155:$CB$1048576,MATCH($A980,'Hoja de Trabajo para listado'!$BC$155:$BC$1048576,0),MATCH((CUADRO!O$4&amp;$E980),'Hoja de Trabajo para listado'!$BC$151:$CB$151,0)),0)+IFERROR(INDEX('Hoja de Trabajo para listado'!$DE$153:$DG$274,MATCH($A980,'Hoja de Trabajo para listado'!$DE$153:$DE$1048576,0),MATCH((CUADRO!O$4&amp;$E980),'Hoja de Trabajo para listado'!$DE$151:$DG$151,0)),0)+IFERROR(INDEX('Hoja de Trabajo para listado'!$CD$155:$DC$1048576,MATCH($A980,'Hoja de Trabajo para listado'!$CD$155:$CD$1048576,0),MATCH((CUADRO!O$4&amp;$E980),'Hoja de Trabajo para listado'!$CD$151:$DC$151,0)),0)</f>
        <v>0</v>
      </c>
      <c r="P980" s="243">
        <f ca="1">+IFERROR(INDEX('Hoja de Trabajo para listado'!$A$155:$Z$1048576,MATCH($A980,'Hoja de Trabajo para listado'!$A$155:$A$1048576,0),MATCH((CUADRO!P$4&amp;$E980),'Hoja de Trabajo para listado'!$A$151:$Z$151,0)),0)+IFERROR(INDEX('Hoja de Trabajo para listado'!$AB$155:$BA$1048576,MATCH($A980,'Hoja de Trabajo para listado'!$AB$155:$AB$1048576,0),MATCH((CUADRO!P$4&amp;$E980),'Hoja de Trabajo para listado'!$AB$151:$BA$151,0)),0)+IFERROR(INDEX('Hoja de Trabajo para listado'!$BC$155:$CB$1048576,MATCH($A980,'Hoja de Trabajo para listado'!$BC$155:$BC$1048576,0),MATCH((CUADRO!P$4&amp;$E980),'Hoja de Trabajo para listado'!$BC$151:$CB$151,0)),0)+IFERROR(INDEX('Hoja de Trabajo para listado'!$DE$153:$DG$274,MATCH($A980,'Hoja de Trabajo para listado'!$DE$153:$DE$1048576,0),MATCH((CUADRO!P$4&amp;$E980),'Hoja de Trabajo para listado'!$DE$151:$DG$151,0)),0)+IFERROR(INDEX('Hoja de Trabajo para listado'!$CD$155:$DC$1048576,MATCH($A980,'Hoja de Trabajo para listado'!$CD$155:$CD$1048576,0),MATCH((CUADRO!P$4&amp;$E980),'Hoja de Trabajo para listado'!$CD$151:$DC$151,0)),0)</f>
        <v>0</v>
      </c>
      <c r="Q980" s="243">
        <f ca="1">+IFERROR(INDEX('Hoja de Trabajo para listado'!$A$155:$Z$1048576,MATCH($A980,'Hoja de Trabajo para listado'!$A$155:$A$1048576,0),MATCH((CUADRO!Q$4&amp;$E980),'Hoja de Trabajo para listado'!$A$151:$Z$151,0)),0)+IFERROR(INDEX('Hoja de Trabajo para listado'!$AB$155:$BA$1048576,MATCH($A980,'Hoja de Trabajo para listado'!$AB$155:$AB$1048576,0),MATCH((CUADRO!Q$4&amp;$E980),'Hoja de Trabajo para listado'!$AB$151:$BA$151,0)),0)+IFERROR(INDEX('Hoja de Trabajo para listado'!$BC$155:$CB$1048576,MATCH($A980,'Hoja de Trabajo para listado'!$BC$155:$BC$1048576,0),MATCH((CUADRO!Q$4&amp;$E980),'Hoja de Trabajo para listado'!$BC$151:$CB$151,0)),0)+IFERROR(INDEX('Hoja de Trabajo para listado'!$DE$153:$DG$274,MATCH($A980,'Hoja de Trabajo para listado'!$DE$153:$DE$1048576,0),MATCH((CUADRO!Q$4&amp;$E980),'Hoja de Trabajo para listado'!$DE$151:$DG$151,0)),0)+IFERROR(INDEX('Hoja de Trabajo para listado'!$CD$155:$DC$1048576,MATCH($A980,'Hoja de Trabajo para listado'!$CD$155:$CD$1048576,0),MATCH((CUADRO!Q$4&amp;$E980),'Hoja de Trabajo para listado'!$CD$151:$DC$151,0)),0)</f>
        <v>0</v>
      </c>
      <c r="R980" s="243">
        <f t="shared" ca="1" si="37"/>
        <v>0</v>
      </c>
      <c r="S980" s="256">
        <f ca="1">+R979+R980</f>
        <v>0</v>
      </c>
      <c r="T980" s="243">
        <f ca="1">+S980</f>
        <v>0</v>
      </c>
      <c r="U980" s="242">
        <f t="shared" si="38"/>
        <v>2</v>
      </c>
      <c r="V980" s="327" t="str">
        <f>+VLOOKUP(A980,bd_lista!$A$3:$E$592,5,FALSE)</f>
        <v>Gobiernos Autonomos Municipales</v>
      </c>
      <c r="W980" s="398"/>
      <c r="X980" s="240">
        <f>+VLOOKUP(A980,[4]Sheet1!$A$13:$D$744,4,FALSE)</f>
        <v>0</v>
      </c>
      <c r="Y980" s="240" t="e">
        <f>+VLOOKUP(X980,bd_lista!$A$3:$C$592,3,FALSE)</f>
        <v>#N/A</v>
      </c>
      <c r="Z980" s="288"/>
      <c r="AA980" s="289"/>
    </row>
    <row r="981" spans="1:27" customFormat="1" ht="15" hidden="1" customHeight="1">
      <c r="A981" s="32">
        <v>1723</v>
      </c>
      <c r="B981" s="393">
        <f>+A981</f>
        <v>1723</v>
      </c>
      <c r="C981" s="245" t="str">
        <f>+VLOOKUP(A981,bd_lista!$A$3:$C$592,3,FALSE)</f>
        <v>Gobierno Autónomo Municipal de Camiri</v>
      </c>
      <c r="D981" s="395" t="str">
        <f>+C981</f>
        <v>Gobierno Autónomo Municipal de Camiri</v>
      </c>
      <c r="E981" s="240" t="s">
        <v>1303</v>
      </c>
      <c r="F981" s="241">
        <f ca="1">+IFERROR(INDEX('Hoja de Trabajo para listado'!$A$155:$Z$1048576,MATCH($A981,'Hoja de Trabajo para listado'!$A$155:$A$1048576,0),MATCH((CUADRO!F$4&amp;$E981),'Hoja de Trabajo para listado'!$A$151:$Z$151,0)),0)+IFERROR(INDEX('Hoja de Trabajo para listado'!$AB$155:$BA$1048576,MATCH($A981,'Hoja de Trabajo para listado'!$AB$155:$AB$1048576,0),MATCH((CUADRO!F$4&amp;$E981),'Hoja de Trabajo para listado'!$AB$151:$BA$151,0)),0)+IFERROR(INDEX('Hoja de Trabajo para listado'!$BC$155:$CB$1048576,MATCH($A981,'Hoja de Trabajo para listado'!$BC$155:$BC$1048576,0),MATCH((CUADRO!F$4&amp;$E981),'Hoja de Trabajo para listado'!$BC$151:$CB$151,0)),0)+IFERROR(INDEX('Hoja de Trabajo para listado'!$DE$153:$DG$274,MATCH($A981,'Hoja de Trabajo para listado'!$DE$153:$DE$1048576,0),MATCH((CUADRO!F$4&amp;$E981),'Hoja de Trabajo para listado'!$DE$151:$DG$151,0)),0)+IFERROR(INDEX('Hoja de Trabajo para listado'!$CD$155:$DC$1048576,MATCH($A981,'Hoja de Trabajo para listado'!$CD$155:$CD$1048576,0),MATCH((CUADRO!F$4&amp;$E981),'Hoja de Trabajo para listado'!$CD$151:$DC$151,0)),0)</f>
        <v>0</v>
      </c>
      <c r="G981" s="241">
        <f ca="1">+IFERROR(INDEX('Hoja de Trabajo para listado'!$A$155:$Z$1048576,MATCH($A981,'Hoja de Trabajo para listado'!$A$155:$A$1048576,0),MATCH((CUADRO!G$4&amp;$E981),'Hoja de Trabajo para listado'!$A$151:$Z$151,0)),0)+IFERROR(INDEX('Hoja de Trabajo para listado'!$AB$155:$BA$1048576,MATCH($A981,'Hoja de Trabajo para listado'!$AB$155:$AB$1048576,0),MATCH((CUADRO!G$4&amp;$E981),'Hoja de Trabajo para listado'!$AB$151:$BA$151,0)),0)+IFERROR(INDEX('Hoja de Trabajo para listado'!$BC$155:$CB$1048576,MATCH($A981,'Hoja de Trabajo para listado'!$BC$155:$BC$1048576,0),MATCH((CUADRO!G$4&amp;$E981),'Hoja de Trabajo para listado'!$BC$151:$CB$151,0)),0)+IFERROR(INDEX('Hoja de Trabajo para listado'!$DE$153:$DG$274,MATCH($A981,'Hoja de Trabajo para listado'!$DE$153:$DE$1048576,0),MATCH((CUADRO!G$4&amp;$E981),'Hoja de Trabajo para listado'!$DE$151:$DG$151,0)),0)+IFERROR(INDEX('Hoja de Trabajo para listado'!$CD$155:$DC$1048576,MATCH($A981,'Hoja de Trabajo para listado'!$CD$155:$CD$1048576,0),MATCH((CUADRO!G$4&amp;$E981),'Hoja de Trabajo para listado'!$CD$151:$DC$151,0)),0)</f>
        <v>0</v>
      </c>
      <c r="H981" s="241">
        <f ca="1">+IFERROR(INDEX('Hoja de Trabajo para listado'!$A$155:$Z$1048576,MATCH($A981,'Hoja de Trabajo para listado'!$A$155:$A$1048576,0),MATCH((CUADRO!H$4&amp;$E981),'Hoja de Trabajo para listado'!$A$151:$Z$151,0)),0)+IFERROR(INDEX('Hoja de Trabajo para listado'!$AB$155:$BA$1048576,MATCH($A981,'Hoja de Trabajo para listado'!$AB$155:$AB$1048576,0),MATCH((CUADRO!H$4&amp;$E981),'Hoja de Trabajo para listado'!$AB$151:$BA$151,0)),0)+IFERROR(INDEX('Hoja de Trabajo para listado'!$BC$155:$CB$1048576,MATCH($A981,'Hoja de Trabajo para listado'!$BC$155:$BC$1048576,0),MATCH((CUADRO!H$4&amp;$E981),'Hoja de Trabajo para listado'!$BC$151:$CB$151,0)),0)+IFERROR(INDEX('Hoja de Trabajo para listado'!$DE$153:$DG$274,MATCH($A981,'Hoja de Trabajo para listado'!$DE$153:$DE$1048576,0),MATCH((CUADRO!H$4&amp;$E981),'Hoja de Trabajo para listado'!$DE$151:$DG$151,0)),0)+IFERROR(INDEX('Hoja de Trabajo para listado'!$CD$155:$DC$1048576,MATCH($A981,'Hoja de Trabajo para listado'!$CD$155:$CD$1048576,0),MATCH((CUADRO!H$4&amp;$E981),'Hoja de Trabajo para listado'!$CD$151:$DC$151,0)),0)</f>
        <v>0</v>
      </c>
      <c r="I981" s="241">
        <f ca="1">+IFERROR(INDEX('Hoja de Trabajo para listado'!$A$155:$Z$1048576,MATCH($A981,'Hoja de Trabajo para listado'!$A$155:$A$1048576,0),MATCH((CUADRO!I$4&amp;$E981),'Hoja de Trabajo para listado'!$A$151:$Z$151,0)),0)+IFERROR(INDEX('Hoja de Trabajo para listado'!$AB$155:$BA$1048576,MATCH($A981,'Hoja de Trabajo para listado'!$AB$155:$AB$1048576,0),MATCH((CUADRO!I$4&amp;$E981),'Hoja de Trabajo para listado'!$AB$151:$BA$151,0)),0)+IFERROR(INDEX('Hoja de Trabajo para listado'!$BC$155:$CB$1048576,MATCH($A981,'Hoja de Trabajo para listado'!$BC$155:$BC$1048576,0),MATCH((CUADRO!I$4&amp;$E981),'Hoja de Trabajo para listado'!$BC$151:$CB$151,0)),0)+IFERROR(INDEX('Hoja de Trabajo para listado'!$DE$153:$DG$274,MATCH($A981,'Hoja de Trabajo para listado'!$DE$153:$DE$1048576,0),MATCH((CUADRO!I$4&amp;$E981),'Hoja de Trabajo para listado'!$DE$151:$DG$151,0)),0)+IFERROR(INDEX('Hoja de Trabajo para listado'!$CD$155:$DC$1048576,MATCH($A981,'Hoja de Trabajo para listado'!$CD$155:$CD$1048576,0),MATCH((CUADRO!I$4&amp;$E981),'Hoja de Trabajo para listado'!$CD$151:$DC$151,0)),0)</f>
        <v>0</v>
      </c>
      <c r="J981" s="241">
        <f ca="1">+IFERROR(INDEX('Hoja de Trabajo para listado'!$A$155:$Z$1048576,MATCH($A981,'Hoja de Trabajo para listado'!$A$155:$A$1048576,0),MATCH((CUADRO!J$4&amp;$E981),'Hoja de Trabajo para listado'!$A$151:$Z$151,0)),0)+IFERROR(INDEX('Hoja de Trabajo para listado'!$AB$155:$BA$1048576,MATCH($A981,'Hoja de Trabajo para listado'!$AB$155:$AB$1048576,0),MATCH((CUADRO!J$4&amp;$E981),'Hoja de Trabajo para listado'!$AB$151:$BA$151,0)),0)+IFERROR(INDEX('Hoja de Trabajo para listado'!$BC$155:$CB$1048576,MATCH($A981,'Hoja de Trabajo para listado'!$BC$155:$BC$1048576,0),MATCH((CUADRO!J$4&amp;$E981),'Hoja de Trabajo para listado'!$BC$151:$CB$151,0)),0)+IFERROR(INDEX('Hoja de Trabajo para listado'!$DE$153:$DG$274,MATCH($A981,'Hoja de Trabajo para listado'!$DE$153:$DE$1048576,0),MATCH((CUADRO!J$4&amp;$E981),'Hoja de Trabajo para listado'!$DE$151:$DG$151,0)),0)+IFERROR(INDEX('Hoja de Trabajo para listado'!$CD$155:$DC$1048576,MATCH($A981,'Hoja de Trabajo para listado'!$CD$155:$CD$1048576,0),MATCH((CUADRO!J$4&amp;$E981),'Hoja de Trabajo para listado'!$CD$151:$DC$151,0)),0)</f>
        <v>0</v>
      </c>
      <c r="K981" s="241">
        <f ca="1">+IFERROR(INDEX('Hoja de Trabajo para listado'!$A$155:$Z$1048576,MATCH($A981,'Hoja de Trabajo para listado'!$A$155:$A$1048576,0),MATCH((CUADRO!K$4&amp;$E981),'Hoja de Trabajo para listado'!$A$151:$Z$151,0)),0)+IFERROR(INDEX('Hoja de Trabajo para listado'!$AB$155:$BA$1048576,MATCH($A981,'Hoja de Trabajo para listado'!$AB$155:$AB$1048576,0),MATCH((CUADRO!K$4&amp;$E981),'Hoja de Trabajo para listado'!$AB$151:$BA$151,0)),0)+IFERROR(INDEX('Hoja de Trabajo para listado'!$BC$155:$CB$1048576,MATCH($A981,'Hoja de Trabajo para listado'!$BC$155:$BC$1048576,0),MATCH((CUADRO!K$4&amp;$E981),'Hoja de Trabajo para listado'!$BC$151:$CB$151,0)),0)+IFERROR(INDEX('Hoja de Trabajo para listado'!$DE$153:$DG$274,MATCH($A981,'Hoja de Trabajo para listado'!$DE$153:$DE$1048576,0),MATCH((CUADRO!K$4&amp;$E981),'Hoja de Trabajo para listado'!$DE$151:$DG$151,0)),0)+IFERROR(INDEX('Hoja de Trabajo para listado'!$CD$155:$DC$1048576,MATCH($A981,'Hoja de Trabajo para listado'!$CD$155:$CD$1048576,0),MATCH((CUADRO!K$4&amp;$E981),'Hoja de Trabajo para listado'!$CD$151:$DC$151,0)),0)</f>
        <v>0</v>
      </c>
      <c r="L981" s="241">
        <f ca="1">+IFERROR(INDEX('Hoja de Trabajo para listado'!$A$155:$Z$1048576,MATCH($A981,'Hoja de Trabajo para listado'!$A$155:$A$1048576,0),MATCH((CUADRO!L$4&amp;$E981),'Hoja de Trabajo para listado'!$A$151:$Z$151,0)),0)+IFERROR(INDEX('Hoja de Trabajo para listado'!$AB$155:$BA$1048576,MATCH($A981,'Hoja de Trabajo para listado'!$AB$155:$AB$1048576,0),MATCH((CUADRO!L$4&amp;$E981),'Hoja de Trabajo para listado'!$AB$151:$BA$151,0)),0)+IFERROR(INDEX('Hoja de Trabajo para listado'!$BC$155:$CB$1048576,MATCH($A981,'Hoja de Trabajo para listado'!$BC$155:$BC$1048576,0),MATCH((CUADRO!L$4&amp;$E981),'Hoja de Trabajo para listado'!$BC$151:$CB$151,0)),0)+IFERROR(INDEX('Hoja de Trabajo para listado'!$DE$153:$DG$274,MATCH($A981,'Hoja de Trabajo para listado'!$DE$153:$DE$1048576,0),MATCH((CUADRO!L$4&amp;$E981),'Hoja de Trabajo para listado'!$DE$151:$DG$151,0)),0)+IFERROR(INDEX('Hoja de Trabajo para listado'!$CD$155:$DC$1048576,MATCH($A981,'Hoja de Trabajo para listado'!$CD$155:$CD$1048576,0),MATCH((CUADRO!L$4&amp;$E981),'Hoja de Trabajo para listado'!$CD$151:$DC$151,0)),0)</f>
        <v>0</v>
      </c>
      <c r="M981" s="241">
        <f ca="1">+IFERROR(INDEX('Hoja de Trabajo para listado'!$A$155:$Z$1048576,MATCH($A981,'Hoja de Trabajo para listado'!$A$155:$A$1048576,0),MATCH((CUADRO!M$4&amp;$E981),'Hoja de Trabajo para listado'!$A$151:$Z$151,0)),0)+IFERROR(INDEX('Hoja de Trabajo para listado'!$AB$155:$BA$1048576,MATCH($A981,'Hoja de Trabajo para listado'!$AB$155:$AB$1048576,0),MATCH((CUADRO!M$4&amp;$E981),'Hoja de Trabajo para listado'!$AB$151:$BA$151,0)),0)+IFERROR(INDEX('Hoja de Trabajo para listado'!$BC$155:$CB$1048576,MATCH($A981,'Hoja de Trabajo para listado'!$BC$155:$BC$1048576,0),MATCH((CUADRO!M$4&amp;$E981),'Hoja de Trabajo para listado'!$BC$151:$CB$151,0)),0)+IFERROR(INDEX('Hoja de Trabajo para listado'!$DE$153:$DG$274,MATCH($A981,'Hoja de Trabajo para listado'!$DE$153:$DE$1048576,0),MATCH((CUADRO!M$4&amp;$E981),'Hoja de Trabajo para listado'!$DE$151:$DG$151,0)),0)+IFERROR(INDEX('Hoja de Trabajo para listado'!$CD$155:$DC$1048576,MATCH($A981,'Hoja de Trabajo para listado'!$CD$155:$CD$1048576,0),MATCH((CUADRO!M$4&amp;$E981),'Hoja de Trabajo para listado'!$CD$151:$DC$151,0)),0)</f>
        <v>0</v>
      </c>
      <c r="N981" s="241">
        <f ca="1">+IFERROR(INDEX('Hoja de Trabajo para listado'!$A$155:$Z$1048576,MATCH($A981,'Hoja de Trabajo para listado'!$A$155:$A$1048576,0),MATCH((CUADRO!N$4&amp;$E981),'Hoja de Trabajo para listado'!$A$151:$Z$151,0)),0)+IFERROR(INDEX('Hoja de Trabajo para listado'!$AB$155:$BA$1048576,MATCH($A981,'Hoja de Trabajo para listado'!$AB$155:$AB$1048576,0),MATCH((CUADRO!N$4&amp;$E981),'Hoja de Trabajo para listado'!$AB$151:$BA$151,0)),0)+IFERROR(INDEX('Hoja de Trabajo para listado'!$BC$155:$CB$1048576,MATCH($A981,'Hoja de Trabajo para listado'!$BC$155:$BC$1048576,0),MATCH((CUADRO!N$4&amp;$E981),'Hoja de Trabajo para listado'!$BC$151:$CB$151,0)),0)+IFERROR(INDEX('Hoja de Trabajo para listado'!$DE$153:$DG$274,MATCH($A981,'Hoja de Trabajo para listado'!$DE$153:$DE$1048576,0),MATCH((CUADRO!N$4&amp;$E981),'Hoja de Trabajo para listado'!$DE$151:$DG$151,0)),0)+IFERROR(INDEX('Hoja de Trabajo para listado'!$CD$155:$DC$1048576,MATCH($A981,'Hoja de Trabajo para listado'!$CD$155:$CD$1048576,0),MATCH((CUADRO!N$4&amp;$E981),'Hoja de Trabajo para listado'!$CD$151:$DC$151,0)),0)</f>
        <v>0</v>
      </c>
      <c r="O981" s="241">
        <f ca="1">+IFERROR(INDEX('Hoja de Trabajo para listado'!$A$155:$Z$1048576,MATCH($A981,'Hoja de Trabajo para listado'!$A$155:$A$1048576,0),MATCH((CUADRO!O$4&amp;$E981),'Hoja de Trabajo para listado'!$A$151:$Z$151,0)),0)+IFERROR(INDEX('Hoja de Trabajo para listado'!$AB$155:$BA$1048576,MATCH($A981,'Hoja de Trabajo para listado'!$AB$155:$AB$1048576,0),MATCH((CUADRO!O$4&amp;$E981),'Hoja de Trabajo para listado'!$AB$151:$BA$151,0)),0)+IFERROR(INDEX('Hoja de Trabajo para listado'!$BC$155:$CB$1048576,MATCH($A981,'Hoja de Trabajo para listado'!$BC$155:$BC$1048576,0),MATCH((CUADRO!O$4&amp;$E981),'Hoja de Trabajo para listado'!$BC$151:$CB$151,0)),0)+IFERROR(INDEX('Hoja de Trabajo para listado'!$DE$153:$DG$274,MATCH($A981,'Hoja de Trabajo para listado'!$DE$153:$DE$1048576,0),MATCH((CUADRO!O$4&amp;$E981),'Hoja de Trabajo para listado'!$DE$151:$DG$151,0)),0)+IFERROR(INDEX('Hoja de Trabajo para listado'!$CD$155:$DC$1048576,MATCH($A981,'Hoja de Trabajo para listado'!$CD$155:$CD$1048576,0),MATCH((CUADRO!O$4&amp;$E981),'Hoja de Trabajo para listado'!$CD$151:$DC$151,0)),0)</f>
        <v>0</v>
      </c>
      <c r="P981" s="241">
        <f ca="1">+IFERROR(INDEX('Hoja de Trabajo para listado'!$A$155:$Z$1048576,MATCH($A981,'Hoja de Trabajo para listado'!$A$155:$A$1048576,0),MATCH((CUADRO!P$4&amp;$E981),'Hoja de Trabajo para listado'!$A$151:$Z$151,0)),0)+IFERROR(INDEX('Hoja de Trabajo para listado'!$AB$155:$BA$1048576,MATCH($A981,'Hoja de Trabajo para listado'!$AB$155:$AB$1048576,0),MATCH((CUADRO!P$4&amp;$E981),'Hoja de Trabajo para listado'!$AB$151:$BA$151,0)),0)+IFERROR(INDEX('Hoja de Trabajo para listado'!$BC$155:$CB$1048576,MATCH($A981,'Hoja de Trabajo para listado'!$BC$155:$BC$1048576,0),MATCH((CUADRO!P$4&amp;$E981),'Hoja de Trabajo para listado'!$BC$151:$CB$151,0)),0)+IFERROR(INDEX('Hoja de Trabajo para listado'!$DE$153:$DG$274,MATCH($A981,'Hoja de Trabajo para listado'!$DE$153:$DE$1048576,0),MATCH((CUADRO!P$4&amp;$E981),'Hoja de Trabajo para listado'!$DE$151:$DG$151,0)),0)+IFERROR(INDEX('Hoja de Trabajo para listado'!$CD$155:$DC$1048576,MATCH($A981,'Hoja de Trabajo para listado'!$CD$155:$CD$1048576,0),MATCH((CUADRO!P$4&amp;$E981),'Hoja de Trabajo para listado'!$CD$151:$DC$151,0)),0)</f>
        <v>0</v>
      </c>
      <c r="Q981" s="241">
        <f ca="1">+IFERROR(INDEX('Hoja de Trabajo para listado'!$A$155:$Z$1048576,MATCH($A981,'Hoja de Trabajo para listado'!$A$155:$A$1048576,0),MATCH((CUADRO!Q$4&amp;$E981),'Hoja de Trabajo para listado'!$A$151:$Z$151,0)),0)+IFERROR(INDEX('Hoja de Trabajo para listado'!$AB$155:$BA$1048576,MATCH($A981,'Hoja de Trabajo para listado'!$AB$155:$AB$1048576,0),MATCH((CUADRO!Q$4&amp;$E981),'Hoja de Trabajo para listado'!$AB$151:$BA$151,0)),0)+IFERROR(INDEX('Hoja de Trabajo para listado'!$BC$155:$CB$1048576,MATCH($A981,'Hoja de Trabajo para listado'!$BC$155:$BC$1048576,0),MATCH((CUADRO!Q$4&amp;$E981),'Hoja de Trabajo para listado'!$BC$151:$CB$151,0)),0)+IFERROR(INDEX('Hoja de Trabajo para listado'!$DE$153:$DG$274,MATCH($A981,'Hoja de Trabajo para listado'!$DE$153:$DE$1048576,0),MATCH((CUADRO!Q$4&amp;$E981),'Hoja de Trabajo para listado'!$DE$151:$DG$151,0)),0)+IFERROR(INDEX('Hoja de Trabajo para listado'!$CD$155:$DC$1048576,MATCH($A981,'Hoja de Trabajo para listado'!$CD$155:$CD$1048576,0),MATCH((CUADRO!Q$4&amp;$E981),'Hoja de Trabajo para listado'!$CD$151:$DC$151,0)),0)</f>
        <v>0</v>
      </c>
      <c r="R981" s="241">
        <f t="shared" ca="1" si="37"/>
        <v>0</v>
      </c>
      <c r="S981" s="247"/>
      <c r="T981" s="241">
        <f ca="1">+T982</f>
        <v>0</v>
      </c>
      <c r="U981" s="240">
        <f t="shared" si="38"/>
        <v>1</v>
      </c>
      <c r="V981" s="327" t="str">
        <f>+VLOOKUP(A981,bd_lista!$A$3:$E$592,5,FALSE)</f>
        <v>Gobiernos Autonomos Municipales</v>
      </c>
      <c r="W981" s="397" t="str">
        <f>+V981</f>
        <v>Gobiernos Autonomos Municipales</v>
      </c>
      <c r="X981" s="240">
        <f>+VLOOKUP(A981,[4]Sheet1!$A$13:$D$744,4,FALSE)</f>
        <v>0</v>
      </c>
      <c r="Y981" s="240" t="e">
        <f>+VLOOKUP(X981,bd_lista!$A$3:$C$592,3,FALSE)</f>
        <v>#N/A</v>
      </c>
      <c r="Z981" s="290">
        <f>+X981</f>
        <v>0</v>
      </c>
      <c r="AA981" s="291" t="e">
        <f>+Y981</f>
        <v>#N/A</v>
      </c>
    </row>
    <row r="982" spans="1:27" customFormat="1" ht="15" hidden="1" customHeight="1">
      <c r="A982" s="32">
        <v>1723</v>
      </c>
      <c r="B982" s="394"/>
      <c r="C982" s="245" t="str">
        <f>+VLOOKUP(A982,bd_lista!$A$3:$C$592,3,FALSE)</f>
        <v>Gobierno Autónomo Municipal de Camiri</v>
      </c>
      <c r="D982" s="396"/>
      <c r="E982" s="242" t="s">
        <v>1304</v>
      </c>
      <c r="F982" s="243">
        <f ca="1">+IFERROR(INDEX('Hoja de Trabajo para listado'!$A$155:$Z$1048576,MATCH($A982,'Hoja de Trabajo para listado'!$A$155:$A$1048576,0),MATCH((CUADRO!F$4&amp;$E982),'Hoja de Trabajo para listado'!$A$151:$Z$151,0)),0)+IFERROR(INDEX('Hoja de Trabajo para listado'!$AB$155:$BA$1048576,MATCH($A982,'Hoja de Trabajo para listado'!$AB$155:$AB$1048576,0),MATCH((CUADRO!F$4&amp;$E982),'Hoja de Trabajo para listado'!$AB$151:$BA$151,0)),0)+IFERROR(INDEX('Hoja de Trabajo para listado'!$BC$155:$CB$1048576,MATCH($A982,'Hoja de Trabajo para listado'!$BC$155:$BC$1048576,0),MATCH((CUADRO!F$4&amp;$E982),'Hoja de Trabajo para listado'!$BC$151:$CB$151,0)),0)+IFERROR(INDEX('Hoja de Trabajo para listado'!$DE$153:$DG$274,MATCH($A982,'Hoja de Trabajo para listado'!$DE$153:$DE$1048576,0),MATCH((CUADRO!F$4&amp;$E982),'Hoja de Trabajo para listado'!$DE$151:$DG$151,0)),0)+IFERROR(INDEX('Hoja de Trabajo para listado'!$CD$155:$DC$1048576,MATCH($A982,'Hoja de Trabajo para listado'!$CD$155:$CD$1048576,0),MATCH((CUADRO!F$4&amp;$E982),'Hoja de Trabajo para listado'!$CD$151:$DC$151,0)),0)</f>
        <v>0</v>
      </c>
      <c r="G982" s="243">
        <f ca="1">+IFERROR(INDEX('Hoja de Trabajo para listado'!$A$155:$Z$1048576,MATCH($A982,'Hoja de Trabajo para listado'!$A$155:$A$1048576,0),MATCH((CUADRO!G$4&amp;$E982),'Hoja de Trabajo para listado'!$A$151:$Z$151,0)),0)+IFERROR(INDEX('Hoja de Trabajo para listado'!$AB$155:$BA$1048576,MATCH($A982,'Hoja de Trabajo para listado'!$AB$155:$AB$1048576,0),MATCH((CUADRO!G$4&amp;$E982),'Hoja de Trabajo para listado'!$AB$151:$BA$151,0)),0)+IFERROR(INDEX('Hoja de Trabajo para listado'!$BC$155:$CB$1048576,MATCH($A982,'Hoja de Trabajo para listado'!$BC$155:$BC$1048576,0),MATCH((CUADRO!G$4&amp;$E982),'Hoja de Trabajo para listado'!$BC$151:$CB$151,0)),0)+IFERROR(INDEX('Hoja de Trabajo para listado'!$DE$153:$DG$274,MATCH($A982,'Hoja de Trabajo para listado'!$DE$153:$DE$1048576,0),MATCH((CUADRO!G$4&amp;$E982),'Hoja de Trabajo para listado'!$DE$151:$DG$151,0)),0)+IFERROR(INDEX('Hoja de Trabajo para listado'!$CD$155:$DC$1048576,MATCH($A982,'Hoja de Trabajo para listado'!$CD$155:$CD$1048576,0),MATCH((CUADRO!G$4&amp;$E982),'Hoja de Trabajo para listado'!$CD$151:$DC$151,0)),0)</f>
        <v>0</v>
      </c>
      <c r="H982" s="243">
        <f ca="1">+IFERROR(INDEX('Hoja de Trabajo para listado'!$A$155:$Z$1048576,MATCH($A982,'Hoja de Trabajo para listado'!$A$155:$A$1048576,0),MATCH((CUADRO!H$4&amp;$E982),'Hoja de Trabajo para listado'!$A$151:$Z$151,0)),0)+IFERROR(INDEX('Hoja de Trabajo para listado'!$AB$155:$BA$1048576,MATCH($A982,'Hoja de Trabajo para listado'!$AB$155:$AB$1048576,0),MATCH((CUADRO!H$4&amp;$E982),'Hoja de Trabajo para listado'!$AB$151:$BA$151,0)),0)+IFERROR(INDEX('Hoja de Trabajo para listado'!$BC$155:$CB$1048576,MATCH($A982,'Hoja de Trabajo para listado'!$BC$155:$BC$1048576,0),MATCH((CUADRO!H$4&amp;$E982),'Hoja de Trabajo para listado'!$BC$151:$CB$151,0)),0)+IFERROR(INDEX('Hoja de Trabajo para listado'!$DE$153:$DG$274,MATCH($A982,'Hoja de Trabajo para listado'!$DE$153:$DE$1048576,0),MATCH((CUADRO!H$4&amp;$E982),'Hoja de Trabajo para listado'!$DE$151:$DG$151,0)),0)+IFERROR(INDEX('Hoja de Trabajo para listado'!$CD$155:$DC$1048576,MATCH($A982,'Hoja de Trabajo para listado'!$CD$155:$CD$1048576,0),MATCH((CUADRO!H$4&amp;$E982),'Hoja de Trabajo para listado'!$CD$151:$DC$151,0)),0)</f>
        <v>0</v>
      </c>
      <c r="I982" s="243">
        <f ca="1">+IFERROR(INDEX('Hoja de Trabajo para listado'!$A$155:$Z$1048576,MATCH($A982,'Hoja de Trabajo para listado'!$A$155:$A$1048576,0),MATCH((CUADRO!I$4&amp;$E982),'Hoja de Trabajo para listado'!$A$151:$Z$151,0)),0)+IFERROR(INDEX('Hoja de Trabajo para listado'!$AB$155:$BA$1048576,MATCH($A982,'Hoja de Trabajo para listado'!$AB$155:$AB$1048576,0),MATCH((CUADRO!I$4&amp;$E982),'Hoja de Trabajo para listado'!$AB$151:$BA$151,0)),0)+IFERROR(INDEX('Hoja de Trabajo para listado'!$BC$155:$CB$1048576,MATCH($A982,'Hoja de Trabajo para listado'!$BC$155:$BC$1048576,0),MATCH((CUADRO!I$4&amp;$E982),'Hoja de Trabajo para listado'!$BC$151:$CB$151,0)),0)+IFERROR(INDEX('Hoja de Trabajo para listado'!$DE$153:$DG$274,MATCH($A982,'Hoja de Trabajo para listado'!$DE$153:$DE$1048576,0),MATCH((CUADRO!I$4&amp;$E982),'Hoja de Trabajo para listado'!$DE$151:$DG$151,0)),0)+IFERROR(INDEX('Hoja de Trabajo para listado'!$CD$155:$DC$1048576,MATCH($A982,'Hoja de Trabajo para listado'!$CD$155:$CD$1048576,0),MATCH((CUADRO!I$4&amp;$E982),'Hoja de Trabajo para listado'!$CD$151:$DC$151,0)),0)</f>
        <v>0</v>
      </c>
      <c r="J982" s="243">
        <f ca="1">+IFERROR(INDEX('Hoja de Trabajo para listado'!$A$155:$Z$1048576,MATCH($A982,'Hoja de Trabajo para listado'!$A$155:$A$1048576,0),MATCH((CUADRO!J$4&amp;$E982),'Hoja de Trabajo para listado'!$A$151:$Z$151,0)),0)+IFERROR(INDEX('Hoja de Trabajo para listado'!$AB$155:$BA$1048576,MATCH($A982,'Hoja de Trabajo para listado'!$AB$155:$AB$1048576,0),MATCH((CUADRO!J$4&amp;$E982),'Hoja de Trabajo para listado'!$AB$151:$BA$151,0)),0)+IFERROR(INDEX('Hoja de Trabajo para listado'!$BC$155:$CB$1048576,MATCH($A982,'Hoja de Trabajo para listado'!$BC$155:$BC$1048576,0),MATCH((CUADRO!J$4&amp;$E982),'Hoja de Trabajo para listado'!$BC$151:$CB$151,0)),0)+IFERROR(INDEX('Hoja de Trabajo para listado'!$DE$153:$DG$274,MATCH($A982,'Hoja de Trabajo para listado'!$DE$153:$DE$1048576,0),MATCH((CUADRO!J$4&amp;$E982),'Hoja de Trabajo para listado'!$DE$151:$DG$151,0)),0)+IFERROR(INDEX('Hoja de Trabajo para listado'!$CD$155:$DC$1048576,MATCH($A982,'Hoja de Trabajo para listado'!$CD$155:$CD$1048576,0),MATCH((CUADRO!J$4&amp;$E982),'Hoja de Trabajo para listado'!$CD$151:$DC$151,0)),0)</f>
        <v>0</v>
      </c>
      <c r="K982" s="243">
        <f ca="1">+IFERROR(INDEX('Hoja de Trabajo para listado'!$A$155:$Z$1048576,MATCH($A982,'Hoja de Trabajo para listado'!$A$155:$A$1048576,0),MATCH((CUADRO!K$4&amp;$E982),'Hoja de Trabajo para listado'!$A$151:$Z$151,0)),0)+IFERROR(INDEX('Hoja de Trabajo para listado'!$AB$155:$BA$1048576,MATCH($A982,'Hoja de Trabajo para listado'!$AB$155:$AB$1048576,0),MATCH((CUADRO!K$4&amp;$E982),'Hoja de Trabajo para listado'!$AB$151:$BA$151,0)),0)+IFERROR(INDEX('Hoja de Trabajo para listado'!$BC$155:$CB$1048576,MATCH($A982,'Hoja de Trabajo para listado'!$BC$155:$BC$1048576,0),MATCH((CUADRO!K$4&amp;$E982),'Hoja de Trabajo para listado'!$BC$151:$CB$151,0)),0)+IFERROR(INDEX('Hoja de Trabajo para listado'!$DE$153:$DG$274,MATCH($A982,'Hoja de Trabajo para listado'!$DE$153:$DE$1048576,0),MATCH((CUADRO!K$4&amp;$E982),'Hoja de Trabajo para listado'!$DE$151:$DG$151,0)),0)+IFERROR(INDEX('Hoja de Trabajo para listado'!$CD$155:$DC$1048576,MATCH($A982,'Hoja de Trabajo para listado'!$CD$155:$CD$1048576,0),MATCH((CUADRO!K$4&amp;$E982),'Hoja de Trabajo para listado'!$CD$151:$DC$151,0)),0)</f>
        <v>0</v>
      </c>
      <c r="L982" s="243">
        <f ca="1">+IFERROR(INDEX('Hoja de Trabajo para listado'!$A$155:$Z$1048576,MATCH($A982,'Hoja de Trabajo para listado'!$A$155:$A$1048576,0),MATCH((CUADRO!L$4&amp;$E982),'Hoja de Trabajo para listado'!$A$151:$Z$151,0)),0)+IFERROR(INDEX('Hoja de Trabajo para listado'!$AB$155:$BA$1048576,MATCH($A982,'Hoja de Trabajo para listado'!$AB$155:$AB$1048576,0),MATCH((CUADRO!L$4&amp;$E982),'Hoja de Trabajo para listado'!$AB$151:$BA$151,0)),0)+IFERROR(INDEX('Hoja de Trabajo para listado'!$BC$155:$CB$1048576,MATCH($A982,'Hoja de Trabajo para listado'!$BC$155:$BC$1048576,0),MATCH((CUADRO!L$4&amp;$E982),'Hoja de Trabajo para listado'!$BC$151:$CB$151,0)),0)+IFERROR(INDEX('Hoja de Trabajo para listado'!$DE$153:$DG$274,MATCH($A982,'Hoja de Trabajo para listado'!$DE$153:$DE$1048576,0),MATCH((CUADRO!L$4&amp;$E982),'Hoja de Trabajo para listado'!$DE$151:$DG$151,0)),0)+IFERROR(INDEX('Hoja de Trabajo para listado'!$CD$155:$DC$1048576,MATCH($A982,'Hoja de Trabajo para listado'!$CD$155:$CD$1048576,0),MATCH((CUADRO!L$4&amp;$E982),'Hoja de Trabajo para listado'!$CD$151:$DC$151,0)),0)</f>
        <v>0</v>
      </c>
      <c r="M982" s="243">
        <f ca="1">+IFERROR(INDEX('Hoja de Trabajo para listado'!$A$155:$Z$1048576,MATCH($A982,'Hoja de Trabajo para listado'!$A$155:$A$1048576,0),MATCH((CUADRO!M$4&amp;$E982),'Hoja de Trabajo para listado'!$A$151:$Z$151,0)),0)+IFERROR(INDEX('Hoja de Trabajo para listado'!$AB$155:$BA$1048576,MATCH($A982,'Hoja de Trabajo para listado'!$AB$155:$AB$1048576,0),MATCH((CUADRO!M$4&amp;$E982),'Hoja de Trabajo para listado'!$AB$151:$BA$151,0)),0)+IFERROR(INDEX('Hoja de Trabajo para listado'!$BC$155:$CB$1048576,MATCH($A982,'Hoja de Trabajo para listado'!$BC$155:$BC$1048576,0),MATCH((CUADRO!M$4&amp;$E982),'Hoja de Trabajo para listado'!$BC$151:$CB$151,0)),0)+IFERROR(INDEX('Hoja de Trabajo para listado'!$DE$153:$DG$274,MATCH($A982,'Hoja de Trabajo para listado'!$DE$153:$DE$1048576,0),MATCH((CUADRO!M$4&amp;$E982),'Hoja de Trabajo para listado'!$DE$151:$DG$151,0)),0)+IFERROR(INDEX('Hoja de Trabajo para listado'!$CD$155:$DC$1048576,MATCH($A982,'Hoja de Trabajo para listado'!$CD$155:$CD$1048576,0),MATCH((CUADRO!M$4&amp;$E982),'Hoja de Trabajo para listado'!$CD$151:$DC$151,0)),0)</f>
        <v>0</v>
      </c>
      <c r="N982" s="241">
        <f ca="1">+IFERROR(INDEX('Hoja de Trabajo para listado'!$A$155:$Z$1048576,MATCH($A982,'Hoja de Trabajo para listado'!$A$155:$A$1048576,0),MATCH((CUADRO!N$4&amp;$E982),'Hoja de Trabajo para listado'!$A$151:$Z$151,0)),0)+IFERROR(INDEX('Hoja de Trabajo para listado'!$AB$155:$BA$1048576,MATCH($A982,'Hoja de Trabajo para listado'!$AB$155:$AB$1048576,0),MATCH((CUADRO!N$4&amp;$E982),'Hoja de Trabajo para listado'!$AB$151:$BA$151,0)),0)+IFERROR(INDEX('Hoja de Trabajo para listado'!$BC$155:$CB$1048576,MATCH($A982,'Hoja de Trabajo para listado'!$BC$155:$BC$1048576,0),MATCH((CUADRO!N$4&amp;$E982),'Hoja de Trabajo para listado'!$BC$151:$CB$151,0)),0)+IFERROR(INDEX('Hoja de Trabajo para listado'!$DE$153:$DG$274,MATCH($A982,'Hoja de Trabajo para listado'!$DE$153:$DE$1048576,0),MATCH((CUADRO!N$4&amp;$E982),'Hoja de Trabajo para listado'!$DE$151:$DG$151,0)),0)+IFERROR(INDEX('Hoja de Trabajo para listado'!$CD$155:$DC$1048576,MATCH($A982,'Hoja de Trabajo para listado'!$CD$155:$CD$1048576,0),MATCH((CUADRO!N$4&amp;$E982),'Hoja de Trabajo para listado'!$CD$151:$DC$151,0)),0)</f>
        <v>0</v>
      </c>
      <c r="O982" s="241">
        <f ca="1">+IFERROR(INDEX('Hoja de Trabajo para listado'!$A$155:$Z$1048576,MATCH($A982,'Hoja de Trabajo para listado'!$A$155:$A$1048576,0),MATCH((CUADRO!O$4&amp;$E982),'Hoja de Trabajo para listado'!$A$151:$Z$151,0)),0)+IFERROR(INDEX('Hoja de Trabajo para listado'!$AB$155:$BA$1048576,MATCH($A982,'Hoja de Trabajo para listado'!$AB$155:$AB$1048576,0),MATCH((CUADRO!O$4&amp;$E982),'Hoja de Trabajo para listado'!$AB$151:$BA$151,0)),0)+IFERROR(INDEX('Hoja de Trabajo para listado'!$BC$155:$CB$1048576,MATCH($A982,'Hoja de Trabajo para listado'!$BC$155:$BC$1048576,0),MATCH((CUADRO!O$4&amp;$E982),'Hoja de Trabajo para listado'!$BC$151:$CB$151,0)),0)+IFERROR(INDEX('Hoja de Trabajo para listado'!$DE$153:$DG$274,MATCH($A982,'Hoja de Trabajo para listado'!$DE$153:$DE$1048576,0),MATCH((CUADRO!O$4&amp;$E982),'Hoja de Trabajo para listado'!$DE$151:$DG$151,0)),0)+IFERROR(INDEX('Hoja de Trabajo para listado'!$CD$155:$DC$1048576,MATCH($A982,'Hoja de Trabajo para listado'!$CD$155:$CD$1048576,0),MATCH((CUADRO!O$4&amp;$E982),'Hoja de Trabajo para listado'!$CD$151:$DC$151,0)),0)</f>
        <v>0</v>
      </c>
      <c r="P982" s="241">
        <f ca="1">+IFERROR(INDEX('Hoja de Trabajo para listado'!$A$155:$Z$1048576,MATCH($A982,'Hoja de Trabajo para listado'!$A$155:$A$1048576,0),MATCH((CUADRO!P$4&amp;$E982),'Hoja de Trabajo para listado'!$A$151:$Z$151,0)),0)+IFERROR(INDEX('Hoja de Trabajo para listado'!$AB$155:$BA$1048576,MATCH($A982,'Hoja de Trabajo para listado'!$AB$155:$AB$1048576,0),MATCH((CUADRO!P$4&amp;$E982),'Hoja de Trabajo para listado'!$AB$151:$BA$151,0)),0)+IFERROR(INDEX('Hoja de Trabajo para listado'!$BC$155:$CB$1048576,MATCH($A982,'Hoja de Trabajo para listado'!$BC$155:$BC$1048576,0),MATCH((CUADRO!P$4&amp;$E982),'Hoja de Trabajo para listado'!$BC$151:$CB$151,0)),0)+IFERROR(INDEX('Hoja de Trabajo para listado'!$DE$153:$DG$274,MATCH($A982,'Hoja de Trabajo para listado'!$DE$153:$DE$1048576,0),MATCH((CUADRO!P$4&amp;$E982),'Hoja de Trabajo para listado'!$DE$151:$DG$151,0)),0)+IFERROR(INDEX('Hoja de Trabajo para listado'!$CD$155:$DC$1048576,MATCH($A982,'Hoja de Trabajo para listado'!$CD$155:$CD$1048576,0),MATCH((CUADRO!P$4&amp;$E982),'Hoja de Trabajo para listado'!$CD$151:$DC$151,0)),0)</f>
        <v>0</v>
      </c>
      <c r="Q982" s="241">
        <f ca="1">+IFERROR(INDEX('Hoja de Trabajo para listado'!$A$155:$Z$1048576,MATCH($A982,'Hoja de Trabajo para listado'!$A$155:$A$1048576,0),MATCH((CUADRO!Q$4&amp;$E982),'Hoja de Trabajo para listado'!$A$151:$Z$151,0)),0)+IFERROR(INDEX('Hoja de Trabajo para listado'!$AB$155:$BA$1048576,MATCH($A982,'Hoja de Trabajo para listado'!$AB$155:$AB$1048576,0),MATCH((CUADRO!Q$4&amp;$E982),'Hoja de Trabajo para listado'!$AB$151:$BA$151,0)),0)+IFERROR(INDEX('Hoja de Trabajo para listado'!$BC$155:$CB$1048576,MATCH($A982,'Hoja de Trabajo para listado'!$BC$155:$BC$1048576,0),MATCH((CUADRO!Q$4&amp;$E982),'Hoja de Trabajo para listado'!$BC$151:$CB$151,0)),0)+IFERROR(INDEX('Hoja de Trabajo para listado'!$DE$153:$DG$274,MATCH($A982,'Hoja de Trabajo para listado'!$DE$153:$DE$1048576,0),MATCH((CUADRO!Q$4&amp;$E982),'Hoja de Trabajo para listado'!$DE$151:$DG$151,0)),0)+IFERROR(INDEX('Hoja de Trabajo para listado'!$CD$155:$DC$1048576,MATCH($A982,'Hoja de Trabajo para listado'!$CD$155:$CD$1048576,0),MATCH((CUADRO!Q$4&amp;$E982),'Hoja de Trabajo para listado'!$CD$151:$DC$151,0)),0)</f>
        <v>0</v>
      </c>
      <c r="R982" s="241">
        <f t="shared" ca="1" si="37"/>
        <v>0</v>
      </c>
      <c r="S982" s="247">
        <f ca="1">+R981+R982</f>
        <v>0</v>
      </c>
      <c r="T982" s="241">
        <f ca="1">+S982</f>
        <v>0</v>
      </c>
      <c r="U982" s="240">
        <f t="shared" si="38"/>
        <v>2</v>
      </c>
      <c r="V982" s="327" t="str">
        <f>+VLOOKUP(A982,bd_lista!$A$3:$E$592,5,FALSE)</f>
        <v>Gobiernos Autonomos Municipales</v>
      </c>
      <c r="W982" s="398"/>
      <c r="X982" s="240">
        <f>+VLOOKUP(A982,[4]Sheet1!$A$13:$D$744,4,FALSE)</f>
        <v>0</v>
      </c>
      <c r="Y982" s="240" t="e">
        <f>+VLOOKUP(X982,bd_lista!$A$3:$C$592,3,FALSE)</f>
        <v>#N/A</v>
      </c>
      <c r="Z982" s="288"/>
      <c r="AA982" s="289"/>
    </row>
    <row r="983" spans="1:27" customFormat="1" ht="15" hidden="1" customHeight="1">
      <c r="A983" s="32">
        <v>1724</v>
      </c>
      <c r="B983" s="393">
        <f>+A983</f>
        <v>1724</v>
      </c>
      <c r="C983" s="245" t="str">
        <f>+VLOOKUP(A983,bd_lista!$A$3:$C$592,3,FALSE)</f>
        <v>Gobierno Autónomo Municipal de Boyuibe</v>
      </c>
      <c r="D983" s="395" t="str">
        <f>+C983</f>
        <v>Gobierno Autónomo Municipal de Boyuibe</v>
      </c>
      <c r="E983" s="240" t="s">
        <v>1303</v>
      </c>
      <c r="F983" s="241">
        <f ca="1">+IFERROR(INDEX('Hoja de Trabajo para listado'!$A$155:$Z$1048576,MATCH($A983,'Hoja de Trabajo para listado'!$A$155:$A$1048576,0),MATCH((CUADRO!F$4&amp;$E983),'Hoja de Trabajo para listado'!$A$151:$Z$151,0)),0)+IFERROR(INDEX('Hoja de Trabajo para listado'!$AB$155:$BA$1048576,MATCH($A983,'Hoja de Trabajo para listado'!$AB$155:$AB$1048576,0),MATCH((CUADRO!F$4&amp;$E983),'Hoja de Trabajo para listado'!$AB$151:$BA$151,0)),0)+IFERROR(INDEX('Hoja de Trabajo para listado'!$BC$155:$CB$1048576,MATCH($A983,'Hoja de Trabajo para listado'!$BC$155:$BC$1048576,0),MATCH((CUADRO!F$4&amp;$E983),'Hoja de Trabajo para listado'!$BC$151:$CB$151,0)),0)+IFERROR(INDEX('Hoja de Trabajo para listado'!$DE$153:$DG$274,MATCH($A983,'Hoja de Trabajo para listado'!$DE$153:$DE$1048576,0),MATCH((CUADRO!F$4&amp;$E983),'Hoja de Trabajo para listado'!$DE$151:$DG$151,0)),0)+IFERROR(INDEX('Hoja de Trabajo para listado'!$CD$155:$DC$1048576,MATCH($A983,'Hoja de Trabajo para listado'!$CD$155:$CD$1048576,0),MATCH((CUADRO!F$4&amp;$E983),'Hoja de Trabajo para listado'!$CD$151:$DC$151,0)),0)</f>
        <v>0</v>
      </c>
      <c r="G983" s="241">
        <f ca="1">+IFERROR(INDEX('Hoja de Trabajo para listado'!$A$155:$Z$1048576,MATCH($A983,'Hoja de Trabajo para listado'!$A$155:$A$1048576,0),MATCH((CUADRO!G$4&amp;$E983),'Hoja de Trabajo para listado'!$A$151:$Z$151,0)),0)+IFERROR(INDEX('Hoja de Trabajo para listado'!$AB$155:$BA$1048576,MATCH($A983,'Hoja de Trabajo para listado'!$AB$155:$AB$1048576,0),MATCH((CUADRO!G$4&amp;$E983),'Hoja de Trabajo para listado'!$AB$151:$BA$151,0)),0)+IFERROR(INDEX('Hoja de Trabajo para listado'!$BC$155:$CB$1048576,MATCH($A983,'Hoja de Trabajo para listado'!$BC$155:$BC$1048576,0),MATCH((CUADRO!G$4&amp;$E983),'Hoja de Trabajo para listado'!$BC$151:$CB$151,0)),0)+IFERROR(INDEX('Hoja de Trabajo para listado'!$DE$153:$DG$274,MATCH($A983,'Hoja de Trabajo para listado'!$DE$153:$DE$1048576,0),MATCH((CUADRO!G$4&amp;$E983),'Hoja de Trabajo para listado'!$DE$151:$DG$151,0)),0)+IFERROR(INDEX('Hoja de Trabajo para listado'!$CD$155:$DC$1048576,MATCH($A983,'Hoja de Trabajo para listado'!$CD$155:$CD$1048576,0),MATCH((CUADRO!G$4&amp;$E983),'Hoja de Trabajo para listado'!$CD$151:$DC$151,0)),0)</f>
        <v>0</v>
      </c>
      <c r="H983" s="241">
        <f ca="1">+IFERROR(INDEX('Hoja de Trabajo para listado'!$A$155:$Z$1048576,MATCH($A983,'Hoja de Trabajo para listado'!$A$155:$A$1048576,0),MATCH((CUADRO!H$4&amp;$E983),'Hoja de Trabajo para listado'!$A$151:$Z$151,0)),0)+IFERROR(INDEX('Hoja de Trabajo para listado'!$AB$155:$BA$1048576,MATCH($A983,'Hoja de Trabajo para listado'!$AB$155:$AB$1048576,0),MATCH((CUADRO!H$4&amp;$E983),'Hoja de Trabajo para listado'!$AB$151:$BA$151,0)),0)+IFERROR(INDEX('Hoja de Trabajo para listado'!$BC$155:$CB$1048576,MATCH($A983,'Hoja de Trabajo para listado'!$BC$155:$BC$1048576,0),MATCH((CUADRO!H$4&amp;$E983),'Hoja de Trabajo para listado'!$BC$151:$CB$151,0)),0)+IFERROR(INDEX('Hoja de Trabajo para listado'!$DE$153:$DG$274,MATCH($A983,'Hoja de Trabajo para listado'!$DE$153:$DE$1048576,0),MATCH((CUADRO!H$4&amp;$E983),'Hoja de Trabajo para listado'!$DE$151:$DG$151,0)),0)+IFERROR(INDEX('Hoja de Trabajo para listado'!$CD$155:$DC$1048576,MATCH($A983,'Hoja de Trabajo para listado'!$CD$155:$CD$1048576,0),MATCH((CUADRO!H$4&amp;$E983),'Hoja de Trabajo para listado'!$CD$151:$DC$151,0)),0)</f>
        <v>0</v>
      </c>
      <c r="I983" s="241">
        <f ca="1">+IFERROR(INDEX('Hoja de Trabajo para listado'!$A$155:$Z$1048576,MATCH($A983,'Hoja de Trabajo para listado'!$A$155:$A$1048576,0),MATCH((CUADRO!I$4&amp;$E983),'Hoja de Trabajo para listado'!$A$151:$Z$151,0)),0)+IFERROR(INDEX('Hoja de Trabajo para listado'!$AB$155:$BA$1048576,MATCH($A983,'Hoja de Trabajo para listado'!$AB$155:$AB$1048576,0),MATCH((CUADRO!I$4&amp;$E983),'Hoja de Trabajo para listado'!$AB$151:$BA$151,0)),0)+IFERROR(INDEX('Hoja de Trabajo para listado'!$BC$155:$CB$1048576,MATCH($A983,'Hoja de Trabajo para listado'!$BC$155:$BC$1048576,0),MATCH((CUADRO!I$4&amp;$E983),'Hoja de Trabajo para listado'!$BC$151:$CB$151,0)),0)+IFERROR(INDEX('Hoja de Trabajo para listado'!$DE$153:$DG$274,MATCH($A983,'Hoja de Trabajo para listado'!$DE$153:$DE$1048576,0),MATCH((CUADRO!I$4&amp;$E983),'Hoja de Trabajo para listado'!$DE$151:$DG$151,0)),0)+IFERROR(INDEX('Hoja de Trabajo para listado'!$CD$155:$DC$1048576,MATCH($A983,'Hoja de Trabajo para listado'!$CD$155:$CD$1048576,0),MATCH((CUADRO!I$4&amp;$E983),'Hoja de Trabajo para listado'!$CD$151:$DC$151,0)),0)</f>
        <v>0</v>
      </c>
      <c r="J983" s="241">
        <f ca="1">+IFERROR(INDEX('Hoja de Trabajo para listado'!$A$155:$Z$1048576,MATCH($A983,'Hoja de Trabajo para listado'!$A$155:$A$1048576,0),MATCH((CUADRO!J$4&amp;$E983),'Hoja de Trabajo para listado'!$A$151:$Z$151,0)),0)+IFERROR(INDEX('Hoja de Trabajo para listado'!$AB$155:$BA$1048576,MATCH($A983,'Hoja de Trabajo para listado'!$AB$155:$AB$1048576,0),MATCH((CUADRO!J$4&amp;$E983),'Hoja de Trabajo para listado'!$AB$151:$BA$151,0)),0)+IFERROR(INDEX('Hoja de Trabajo para listado'!$BC$155:$CB$1048576,MATCH($A983,'Hoja de Trabajo para listado'!$BC$155:$BC$1048576,0),MATCH((CUADRO!J$4&amp;$E983),'Hoja de Trabajo para listado'!$BC$151:$CB$151,0)),0)+IFERROR(INDEX('Hoja de Trabajo para listado'!$DE$153:$DG$274,MATCH($A983,'Hoja de Trabajo para listado'!$DE$153:$DE$1048576,0),MATCH((CUADRO!J$4&amp;$E983),'Hoja de Trabajo para listado'!$DE$151:$DG$151,0)),0)+IFERROR(INDEX('Hoja de Trabajo para listado'!$CD$155:$DC$1048576,MATCH($A983,'Hoja de Trabajo para listado'!$CD$155:$CD$1048576,0),MATCH((CUADRO!J$4&amp;$E983),'Hoja de Trabajo para listado'!$CD$151:$DC$151,0)),0)</f>
        <v>0</v>
      </c>
      <c r="K983" s="241">
        <f ca="1">+IFERROR(INDEX('Hoja de Trabajo para listado'!$A$155:$Z$1048576,MATCH($A983,'Hoja de Trabajo para listado'!$A$155:$A$1048576,0),MATCH((CUADRO!K$4&amp;$E983),'Hoja de Trabajo para listado'!$A$151:$Z$151,0)),0)+IFERROR(INDEX('Hoja de Trabajo para listado'!$AB$155:$BA$1048576,MATCH($A983,'Hoja de Trabajo para listado'!$AB$155:$AB$1048576,0),MATCH((CUADRO!K$4&amp;$E983),'Hoja de Trabajo para listado'!$AB$151:$BA$151,0)),0)+IFERROR(INDEX('Hoja de Trabajo para listado'!$BC$155:$CB$1048576,MATCH($A983,'Hoja de Trabajo para listado'!$BC$155:$BC$1048576,0),MATCH((CUADRO!K$4&amp;$E983),'Hoja de Trabajo para listado'!$BC$151:$CB$151,0)),0)+IFERROR(INDEX('Hoja de Trabajo para listado'!$DE$153:$DG$274,MATCH($A983,'Hoja de Trabajo para listado'!$DE$153:$DE$1048576,0),MATCH((CUADRO!K$4&amp;$E983),'Hoja de Trabajo para listado'!$DE$151:$DG$151,0)),0)+IFERROR(INDEX('Hoja de Trabajo para listado'!$CD$155:$DC$1048576,MATCH($A983,'Hoja de Trabajo para listado'!$CD$155:$CD$1048576,0),MATCH((CUADRO!K$4&amp;$E983),'Hoja de Trabajo para listado'!$CD$151:$DC$151,0)),0)</f>
        <v>0</v>
      </c>
      <c r="L983" s="241">
        <f ca="1">+IFERROR(INDEX('Hoja de Trabajo para listado'!$A$155:$Z$1048576,MATCH($A983,'Hoja de Trabajo para listado'!$A$155:$A$1048576,0),MATCH((CUADRO!L$4&amp;$E983),'Hoja de Trabajo para listado'!$A$151:$Z$151,0)),0)+IFERROR(INDEX('Hoja de Trabajo para listado'!$AB$155:$BA$1048576,MATCH($A983,'Hoja de Trabajo para listado'!$AB$155:$AB$1048576,0),MATCH((CUADRO!L$4&amp;$E983),'Hoja de Trabajo para listado'!$AB$151:$BA$151,0)),0)+IFERROR(INDEX('Hoja de Trabajo para listado'!$BC$155:$CB$1048576,MATCH($A983,'Hoja de Trabajo para listado'!$BC$155:$BC$1048576,0),MATCH((CUADRO!L$4&amp;$E983),'Hoja de Trabajo para listado'!$BC$151:$CB$151,0)),0)+IFERROR(INDEX('Hoja de Trabajo para listado'!$DE$153:$DG$274,MATCH($A983,'Hoja de Trabajo para listado'!$DE$153:$DE$1048576,0),MATCH((CUADRO!L$4&amp;$E983),'Hoja de Trabajo para listado'!$DE$151:$DG$151,0)),0)+IFERROR(INDEX('Hoja de Trabajo para listado'!$CD$155:$DC$1048576,MATCH($A983,'Hoja de Trabajo para listado'!$CD$155:$CD$1048576,0),MATCH((CUADRO!L$4&amp;$E983),'Hoja de Trabajo para listado'!$CD$151:$DC$151,0)),0)</f>
        <v>0</v>
      </c>
      <c r="M983" s="241">
        <f ca="1">+IFERROR(INDEX('Hoja de Trabajo para listado'!$A$155:$Z$1048576,MATCH($A983,'Hoja de Trabajo para listado'!$A$155:$A$1048576,0),MATCH((CUADRO!M$4&amp;$E983),'Hoja de Trabajo para listado'!$A$151:$Z$151,0)),0)+IFERROR(INDEX('Hoja de Trabajo para listado'!$AB$155:$BA$1048576,MATCH($A983,'Hoja de Trabajo para listado'!$AB$155:$AB$1048576,0),MATCH((CUADRO!M$4&amp;$E983),'Hoja de Trabajo para listado'!$AB$151:$BA$151,0)),0)+IFERROR(INDEX('Hoja de Trabajo para listado'!$BC$155:$CB$1048576,MATCH($A983,'Hoja de Trabajo para listado'!$BC$155:$BC$1048576,0),MATCH((CUADRO!M$4&amp;$E983),'Hoja de Trabajo para listado'!$BC$151:$CB$151,0)),0)+IFERROR(INDEX('Hoja de Trabajo para listado'!$DE$153:$DG$274,MATCH($A983,'Hoja de Trabajo para listado'!$DE$153:$DE$1048576,0),MATCH((CUADRO!M$4&amp;$E983),'Hoja de Trabajo para listado'!$DE$151:$DG$151,0)),0)+IFERROR(INDEX('Hoja de Trabajo para listado'!$CD$155:$DC$1048576,MATCH($A983,'Hoja de Trabajo para listado'!$CD$155:$CD$1048576,0),MATCH((CUADRO!M$4&amp;$E983),'Hoja de Trabajo para listado'!$CD$151:$DC$151,0)),0)</f>
        <v>0</v>
      </c>
      <c r="N983" s="241">
        <f ca="1">+IFERROR(INDEX('Hoja de Trabajo para listado'!$A$155:$Z$1048576,MATCH($A983,'Hoja de Trabajo para listado'!$A$155:$A$1048576,0),MATCH((CUADRO!N$4&amp;$E983),'Hoja de Trabajo para listado'!$A$151:$Z$151,0)),0)+IFERROR(INDEX('Hoja de Trabajo para listado'!$AB$155:$BA$1048576,MATCH($A983,'Hoja de Trabajo para listado'!$AB$155:$AB$1048576,0),MATCH((CUADRO!N$4&amp;$E983),'Hoja de Trabajo para listado'!$AB$151:$BA$151,0)),0)+IFERROR(INDEX('Hoja de Trabajo para listado'!$BC$155:$CB$1048576,MATCH($A983,'Hoja de Trabajo para listado'!$BC$155:$BC$1048576,0),MATCH((CUADRO!N$4&amp;$E983),'Hoja de Trabajo para listado'!$BC$151:$CB$151,0)),0)+IFERROR(INDEX('Hoja de Trabajo para listado'!$DE$153:$DG$274,MATCH($A983,'Hoja de Trabajo para listado'!$DE$153:$DE$1048576,0),MATCH((CUADRO!N$4&amp;$E983),'Hoja de Trabajo para listado'!$DE$151:$DG$151,0)),0)+IFERROR(INDEX('Hoja de Trabajo para listado'!$CD$155:$DC$1048576,MATCH($A983,'Hoja de Trabajo para listado'!$CD$155:$CD$1048576,0),MATCH((CUADRO!N$4&amp;$E983),'Hoja de Trabajo para listado'!$CD$151:$DC$151,0)),0)</f>
        <v>0</v>
      </c>
      <c r="O983" s="241">
        <f ca="1">+IFERROR(INDEX('Hoja de Trabajo para listado'!$A$155:$Z$1048576,MATCH($A983,'Hoja de Trabajo para listado'!$A$155:$A$1048576,0),MATCH((CUADRO!O$4&amp;$E983),'Hoja de Trabajo para listado'!$A$151:$Z$151,0)),0)+IFERROR(INDEX('Hoja de Trabajo para listado'!$AB$155:$BA$1048576,MATCH($A983,'Hoja de Trabajo para listado'!$AB$155:$AB$1048576,0),MATCH((CUADRO!O$4&amp;$E983),'Hoja de Trabajo para listado'!$AB$151:$BA$151,0)),0)+IFERROR(INDEX('Hoja de Trabajo para listado'!$BC$155:$CB$1048576,MATCH($A983,'Hoja de Trabajo para listado'!$BC$155:$BC$1048576,0),MATCH((CUADRO!O$4&amp;$E983),'Hoja de Trabajo para listado'!$BC$151:$CB$151,0)),0)+IFERROR(INDEX('Hoja de Trabajo para listado'!$DE$153:$DG$274,MATCH($A983,'Hoja de Trabajo para listado'!$DE$153:$DE$1048576,0),MATCH((CUADRO!O$4&amp;$E983),'Hoja de Trabajo para listado'!$DE$151:$DG$151,0)),0)+IFERROR(INDEX('Hoja de Trabajo para listado'!$CD$155:$DC$1048576,MATCH($A983,'Hoja de Trabajo para listado'!$CD$155:$CD$1048576,0),MATCH((CUADRO!O$4&amp;$E983),'Hoja de Trabajo para listado'!$CD$151:$DC$151,0)),0)</f>
        <v>0</v>
      </c>
      <c r="P983" s="241">
        <f ca="1">+IFERROR(INDEX('Hoja de Trabajo para listado'!$A$155:$Z$1048576,MATCH($A983,'Hoja de Trabajo para listado'!$A$155:$A$1048576,0),MATCH((CUADRO!P$4&amp;$E983),'Hoja de Trabajo para listado'!$A$151:$Z$151,0)),0)+IFERROR(INDEX('Hoja de Trabajo para listado'!$AB$155:$BA$1048576,MATCH($A983,'Hoja de Trabajo para listado'!$AB$155:$AB$1048576,0),MATCH((CUADRO!P$4&amp;$E983),'Hoja de Trabajo para listado'!$AB$151:$BA$151,0)),0)+IFERROR(INDEX('Hoja de Trabajo para listado'!$BC$155:$CB$1048576,MATCH($A983,'Hoja de Trabajo para listado'!$BC$155:$BC$1048576,0),MATCH((CUADRO!P$4&amp;$E983),'Hoja de Trabajo para listado'!$BC$151:$CB$151,0)),0)+IFERROR(INDEX('Hoja de Trabajo para listado'!$DE$153:$DG$274,MATCH($A983,'Hoja de Trabajo para listado'!$DE$153:$DE$1048576,0),MATCH((CUADRO!P$4&amp;$E983),'Hoja de Trabajo para listado'!$DE$151:$DG$151,0)),0)+IFERROR(INDEX('Hoja de Trabajo para listado'!$CD$155:$DC$1048576,MATCH($A983,'Hoja de Trabajo para listado'!$CD$155:$CD$1048576,0),MATCH((CUADRO!P$4&amp;$E983),'Hoja de Trabajo para listado'!$CD$151:$DC$151,0)),0)</f>
        <v>0</v>
      </c>
      <c r="Q983" s="241">
        <f ca="1">+IFERROR(INDEX('Hoja de Trabajo para listado'!$A$155:$Z$1048576,MATCH($A983,'Hoja de Trabajo para listado'!$A$155:$A$1048576,0),MATCH((CUADRO!Q$4&amp;$E983),'Hoja de Trabajo para listado'!$A$151:$Z$151,0)),0)+IFERROR(INDEX('Hoja de Trabajo para listado'!$AB$155:$BA$1048576,MATCH($A983,'Hoja de Trabajo para listado'!$AB$155:$AB$1048576,0),MATCH((CUADRO!Q$4&amp;$E983),'Hoja de Trabajo para listado'!$AB$151:$BA$151,0)),0)+IFERROR(INDEX('Hoja de Trabajo para listado'!$BC$155:$CB$1048576,MATCH($A983,'Hoja de Trabajo para listado'!$BC$155:$BC$1048576,0),MATCH((CUADRO!Q$4&amp;$E983),'Hoja de Trabajo para listado'!$BC$151:$CB$151,0)),0)+IFERROR(INDEX('Hoja de Trabajo para listado'!$DE$153:$DG$274,MATCH($A983,'Hoja de Trabajo para listado'!$DE$153:$DE$1048576,0),MATCH((CUADRO!Q$4&amp;$E983),'Hoja de Trabajo para listado'!$DE$151:$DG$151,0)),0)+IFERROR(INDEX('Hoja de Trabajo para listado'!$CD$155:$DC$1048576,MATCH($A983,'Hoja de Trabajo para listado'!$CD$155:$CD$1048576,0),MATCH((CUADRO!Q$4&amp;$E983),'Hoja de Trabajo para listado'!$CD$151:$DC$151,0)),0)</f>
        <v>0</v>
      </c>
      <c r="R983" s="241">
        <f t="shared" ca="1" si="37"/>
        <v>0</v>
      </c>
      <c r="S983" s="247"/>
      <c r="T983" s="241">
        <f ca="1">+T984</f>
        <v>0</v>
      </c>
      <c r="U983" s="240">
        <f t="shared" si="38"/>
        <v>1</v>
      </c>
      <c r="V983" s="327" t="str">
        <f>+VLOOKUP(A983,bd_lista!$A$3:$E$592,5,FALSE)</f>
        <v>Gobiernos Autonomos Municipales</v>
      </c>
      <c r="W983" s="397" t="str">
        <f>+V983</f>
        <v>Gobiernos Autonomos Municipales</v>
      </c>
      <c r="X983" s="240">
        <f>+VLOOKUP(A983,[4]Sheet1!$A$13:$D$744,4,FALSE)</f>
        <v>0</v>
      </c>
      <c r="Y983" s="240" t="e">
        <f>+VLOOKUP(X983,bd_lista!$A$3:$C$592,3,FALSE)</f>
        <v>#N/A</v>
      </c>
      <c r="Z983" s="290">
        <f>+X983</f>
        <v>0</v>
      </c>
      <c r="AA983" s="291" t="e">
        <f>+Y983</f>
        <v>#N/A</v>
      </c>
    </row>
    <row r="984" spans="1:27" customFormat="1" ht="15" hidden="1" customHeight="1">
      <c r="A984" s="32">
        <v>1724</v>
      </c>
      <c r="B984" s="394"/>
      <c r="C984" s="245" t="str">
        <f>+VLOOKUP(A984,bd_lista!$A$3:$C$592,3,FALSE)</f>
        <v>Gobierno Autónomo Municipal de Boyuibe</v>
      </c>
      <c r="D984" s="396"/>
      <c r="E984" s="242" t="s">
        <v>1304</v>
      </c>
      <c r="F984" s="243">
        <f ca="1">+IFERROR(INDEX('Hoja de Trabajo para listado'!$A$155:$Z$1048576,MATCH($A984,'Hoja de Trabajo para listado'!$A$155:$A$1048576,0),MATCH((CUADRO!F$4&amp;$E984),'Hoja de Trabajo para listado'!$A$151:$Z$151,0)),0)+IFERROR(INDEX('Hoja de Trabajo para listado'!$AB$155:$BA$1048576,MATCH($A984,'Hoja de Trabajo para listado'!$AB$155:$AB$1048576,0),MATCH((CUADRO!F$4&amp;$E984),'Hoja de Trabajo para listado'!$AB$151:$BA$151,0)),0)+IFERROR(INDEX('Hoja de Trabajo para listado'!$BC$155:$CB$1048576,MATCH($A984,'Hoja de Trabajo para listado'!$BC$155:$BC$1048576,0),MATCH((CUADRO!F$4&amp;$E984),'Hoja de Trabajo para listado'!$BC$151:$CB$151,0)),0)+IFERROR(INDEX('Hoja de Trabajo para listado'!$DE$153:$DG$274,MATCH($A984,'Hoja de Trabajo para listado'!$DE$153:$DE$1048576,0),MATCH((CUADRO!F$4&amp;$E984),'Hoja de Trabajo para listado'!$DE$151:$DG$151,0)),0)+IFERROR(INDEX('Hoja de Trabajo para listado'!$CD$155:$DC$1048576,MATCH($A984,'Hoja de Trabajo para listado'!$CD$155:$CD$1048576,0),MATCH((CUADRO!F$4&amp;$E984),'Hoja de Trabajo para listado'!$CD$151:$DC$151,0)),0)</f>
        <v>0</v>
      </c>
      <c r="G984" s="243">
        <f ca="1">+IFERROR(INDEX('Hoja de Trabajo para listado'!$A$155:$Z$1048576,MATCH($A984,'Hoja de Trabajo para listado'!$A$155:$A$1048576,0),MATCH((CUADRO!G$4&amp;$E984),'Hoja de Trabajo para listado'!$A$151:$Z$151,0)),0)+IFERROR(INDEX('Hoja de Trabajo para listado'!$AB$155:$BA$1048576,MATCH($A984,'Hoja de Trabajo para listado'!$AB$155:$AB$1048576,0),MATCH((CUADRO!G$4&amp;$E984),'Hoja de Trabajo para listado'!$AB$151:$BA$151,0)),0)+IFERROR(INDEX('Hoja de Trabajo para listado'!$BC$155:$CB$1048576,MATCH($A984,'Hoja de Trabajo para listado'!$BC$155:$BC$1048576,0),MATCH((CUADRO!G$4&amp;$E984),'Hoja de Trabajo para listado'!$BC$151:$CB$151,0)),0)+IFERROR(INDEX('Hoja de Trabajo para listado'!$DE$153:$DG$274,MATCH($A984,'Hoja de Trabajo para listado'!$DE$153:$DE$1048576,0),MATCH((CUADRO!G$4&amp;$E984),'Hoja de Trabajo para listado'!$DE$151:$DG$151,0)),0)+IFERROR(INDEX('Hoja de Trabajo para listado'!$CD$155:$DC$1048576,MATCH($A984,'Hoja de Trabajo para listado'!$CD$155:$CD$1048576,0),MATCH((CUADRO!G$4&amp;$E984),'Hoja de Trabajo para listado'!$CD$151:$DC$151,0)),0)</f>
        <v>0</v>
      </c>
      <c r="H984" s="243">
        <f ca="1">+IFERROR(INDEX('Hoja de Trabajo para listado'!$A$155:$Z$1048576,MATCH($A984,'Hoja de Trabajo para listado'!$A$155:$A$1048576,0),MATCH((CUADRO!H$4&amp;$E984),'Hoja de Trabajo para listado'!$A$151:$Z$151,0)),0)+IFERROR(INDEX('Hoja de Trabajo para listado'!$AB$155:$BA$1048576,MATCH($A984,'Hoja de Trabajo para listado'!$AB$155:$AB$1048576,0),MATCH((CUADRO!H$4&amp;$E984),'Hoja de Trabajo para listado'!$AB$151:$BA$151,0)),0)+IFERROR(INDEX('Hoja de Trabajo para listado'!$BC$155:$CB$1048576,MATCH($A984,'Hoja de Trabajo para listado'!$BC$155:$BC$1048576,0),MATCH((CUADRO!H$4&amp;$E984),'Hoja de Trabajo para listado'!$BC$151:$CB$151,0)),0)+IFERROR(INDEX('Hoja de Trabajo para listado'!$DE$153:$DG$274,MATCH($A984,'Hoja de Trabajo para listado'!$DE$153:$DE$1048576,0),MATCH((CUADRO!H$4&amp;$E984),'Hoja de Trabajo para listado'!$DE$151:$DG$151,0)),0)+IFERROR(INDEX('Hoja de Trabajo para listado'!$CD$155:$DC$1048576,MATCH($A984,'Hoja de Trabajo para listado'!$CD$155:$CD$1048576,0),MATCH((CUADRO!H$4&amp;$E984),'Hoja de Trabajo para listado'!$CD$151:$DC$151,0)),0)</f>
        <v>0</v>
      </c>
      <c r="I984" s="243">
        <f ca="1">+IFERROR(INDEX('Hoja de Trabajo para listado'!$A$155:$Z$1048576,MATCH($A984,'Hoja de Trabajo para listado'!$A$155:$A$1048576,0),MATCH((CUADRO!I$4&amp;$E984),'Hoja de Trabajo para listado'!$A$151:$Z$151,0)),0)+IFERROR(INDEX('Hoja de Trabajo para listado'!$AB$155:$BA$1048576,MATCH($A984,'Hoja de Trabajo para listado'!$AB$155:$AB$1048576,0),MATCH((CUADRO!I$4&amp;$E984),'Hoja de Trabajo para listado'!$AB$151:$BA$151,0)),0)+IFERROR(INDEX('Hoja de Trabajo para listado'!$BC$155:$CB$1048576,MATCH($A984,'Hoja de Trabajo para listado'!$BC$155:$BC$1048576,0),MATCH((CUADRO!I$4&amp;$E984),'Hoja de Trabajo para listado'!$BC$151:$CB$151,0)),0)+IFERROR(INDEX('Hoja de Trabajo para listado'!$DE$153:$DG$274,MATCH($A984,'Hoja de Trabajo para listado'!$DE$153:$DE$1048576,0),MATCH((CUADRO!I$4&amp;$E984),'Hoja de Trabajo para listado'!$DE$151:$DG$151,0)),0)+IFERROR(INDEX('Hoja de Trabajo para listado'!$CD$155:$DC$1048576,MATCH($A984,'Hoja de Trabajo para listado'!$CD$155:$CD$1048576,0),MATCH((CUADRO!I$4&amp;$E984),'Hoja de Trabajo para listado'!$CD$151:$DC$151,0)),0)</f>
        <v>0</v>
      </c>
      <c r="J984" s="243">
        <f ca="1">+IFERROR(INDEX('Hoja de Trabajo para listado'!$A$155:$Z$1048576,MATCH($A984,'Hoja de Trabajo para listado'!$A$155:$A$1048576,0),MATCH((CUADRO!J$4&amp;$E984),'Hoja de Trabajo para listado'!$A$151:$Z$151,0)),0)+IFERROR(INDEX('Hoja de Trabajo para listado'!$AB$155:$BA$1048576,MATCH($A984,'Hoja de Trabajo para listado'!$AB$155:$AB$1048576,0),MATCH((CUADRO!J$4&amp;$E984),'Hoja de Trabajo para listado'!$AB$151:$BA$151,0)),0)+IFERROR(INDEX('Hoja de Trabajo para listado'!$BC$155:$CB$1048576,MATCH($A984,'Hoja de Trabajo para listado'!$BC$155:$BC$1048576,0),MATCH((CUADRO!J$4&amp;$E984),'Hoja de Trabajo para listado'!$BC$151:$CB$151,0)),0)+IFERROR(INDEX('Hoja de Trabajo para listado'!$DE$153:$DG$274,MATCH($A984,'Hoja de Trabajo para listado'!$DE$153:$DE$1048576,0),MATCH((CUADRO!J$4&amp;$E984),'Hoja de Trabajo para listado'!$DE$151:$DG$151,0)),0)+IFERROR(INDEX('Hoja de Trabajo para listado'!$CD$155:$DC$1048576,MATCH($A984,'Hoja de Trabajo para listado'!$CD$155:$CD$1048576,0),MATCH((CUADRO!J$4&amp;$E984),'Hoja de Trabajo para listado'!$CD$151:$DC$151,0)),0)</f>
        <v>0</v>
      </c>
      <c r="K984" s="243">
        <f ca="1">+IFERROR(INDEX('Hoja de Trabajo para listado'!$A$155:$Z$1048576,MATCH($A984,'Hoja de Trabajo para listado'!$A$155:$A$1048576,0),MATCH((CUADRO!K$4&amp;$E984),'Hoja de Trabajo para listado'!$A$151:$Z$151,0)),0)+IFERROR(INDEX('Hoja de Trabajo para listado'!$AB$155:$BA$1048576,MATCH($A984,'Hoja de Trabajo para listado'!$AB$155:$AB$1048576,0),MATCH((CUADRO!K$4&amp;$E984),'Hoja de Trabajo para listado'!$AB$151:$BA$151,0)),0)+IFERROR(INDEX('Hoja de Trabajo para listado'!$BC$155:$CB$1048576,MATCH($A984,'Hoja de Trabajo para listado'!$BC$155:$BC$1048576,0),MATCH((CUADRO!K$4&amp;$E984),'Hoja de Trabajo para listado'!$BC$151:$CB$151,0)),0)+IFERROR(INDEX('Hoja de Trabajo para listado'!$DE$153:$DG$274,MATCH($A984,'Hoja de Trabajo para listado'!$DE$153:$DE$1048576,0),MATCH((CUADRO!K$4&amp;$E984),'Hoja de Trabajo para listado'!$DE$151:$DG$151,0)),0)+IFERROR(INDEX('Hoja de Trabajo para listado'!$CD$155:$DC$1048576,MATCH($A984,'Hoja de Trabajo para listado'!$CD$155:$CD$1048576,0),MATCH((CUADRO!K$4&amp;$E984),'Hoja de Trabajo para listado'!$CD$151:$DC$151,0)),0)</f>
        <v>0</v>
      </c>
      <c r="L984" s="243">
        <f ca="1">+IFERROR(INDEX('Hoja de Trabajo para listado'!$A$155:$Z$1048576,MATCH($A984,'Hoja de Trabajo para listado'!$A$155:$A$1048576,0),MATCH((CUADRO!L$4&amp;$E984),'Hoja de Trabajo para listado'!$A$151:$Z$151,0)),0)+IFERROR(INDEX('Hoja de Trabajo para listado'!$AB$155:$BA$1048576,MATCH($A984,'Hoja de Trabajo para listado'!$AB$155:$AB$1048576,0),MATCH((CUADRO!L$4&amp;$E984),'Hoja de Trabajo para listado'!$AB$151:$BA$151,0)),0)+IFERROR(INDEX('Hoja de Trabajo para listado'!$BC$155:$CB$1048576,MATCH($A984,'Hoja de Trabajo para listado'!$BC$155:$BC$1048576,0),MATCH((CUADRO!L$4&amp;$E984),'Hoja de Trabajo para listado'!$BC$151:$CB$151,0)),0)+IFERROR(INDEX('Hoja de Trabajo para listado'!$DE$153:$DG$274,MATCH($A984,'Hoja de Trabajo para listado'!$DE$153:$DE$1048576,0),MATCH((CUADRO!L$4&amp;$E984),'Hoja de Trabajo para listado'!$DE$151:$DG$151,0)),0)+IFERROR(INDEX('Hoja de Trabajo para listado'!$CD$155:$DC$1048576,MATCH($A984,'Hoja de Trabajo para listado'!$CD$155:$CD$1048576,0),MATCH((CUADRO!L$4&amp;$E984),'Hoja de Trabajo para listado'!$CD$151:$DC$151,0)),0)</f>
        <v>0</v>
      </c>
      <c r="M984" s="243">
        <f ca="1">+IFERROR(INDEX('Hoja de Trabajo para listado'!$A$155:$Z$1048576,MATCH($A984,'Hoja de Trabajo para listado'!$A$155:$A$1048576,0),MATCH((CUADRO!M$4&amp;$E984),'Hoja de Trabajo para listado'!$A$151:$Z$151,0)),0)+IFERROR(INDEX('Hoja de Trabajo para listado'!$AB$155:$BA$1048576,MATCH($A984,'Hoja de Trabajo para listado'!$AB$155:$AB$1048576,0),MATCH((CUADRO!M$4&amp;$E984),'Hoja de Trabajo para listado'!$AB$151:$BA$151,0)),0)+IFERROR(INDEX('Hoja de Trabajo para listado'!$BC$155:$CB$1048576,MATCH($A984,'Hoja de Trabajo para listado'!$BC$155:$BC$1048576,0),MATCH((CUADRO!M$4&amp;$E984),'Hoja de Trabajo para listado'!$BC$151:$CB$151,0)),0)+IFERROR(INDEX('Hoja de Trabajo para listado'!$DE$153:$DG$274,MATCH($A984,'Hoja de Trabajo para listado'!$DE$153:$DE$1048576,0),MATCH((CUADRO!M$4&amp;$E984),'Hoja de Trabajo para listado'!$DE$151:$DG$151,0)),0)+IFERROR(INDEX('Hoja de Trabajo para listado'!$CD$155:$DC$1048576,MATCH($A984,'Hoja de Trabajo para listado'!$CD$155:$CD$1048576,0),MATCH((CUADRO!M$4&amp;$E984),'Hoja de Trabajo para listado'!$CD$151:$DC$151,0)),0)</f>
        <v>0</v>
      </c>
      <c r="N984" s="243">
        <f ca="1">+IFERROR(INDEX('Hoja de Trabajo para listado'!$A$155:$Z$1048576,MATCH($A984,'Hoja de Trabajo para listado'!$A$155:$A$1048576,0),MATCH((CUADRO!N$4&amp;$E984),'Hoja de Trabajo para listado'!$A$151:$Z$151,0)),0)+IFERROR(INDEX('Hoja de Trabajo para listado'!$AB$155:$BA$1048576,MATCH($A984,'Hoja de Trabajo para listado'!$AB$155:$AB$1048576,0),MATCH((CUADRO!N$4&amp;$E984),'Hoja de Trabajo para listado'!$AB$151:$BA$151,0)),0)+IFERROR(INDEX('Hoja de Trabajo para listado'!$BC$155:$CB$1048576,MATCH($A984,'Hoja de Trabajo para listado'!$BC$155:$BC$1048576,0),MATCH((CUADRO!N$4&amp;$E984),'Hoja de Trabajo para listado'!$BC$151:$CB$151,0)),0)+IFERROR(INDEX('Hoja de Trabajo para listado'!$DE$153:$DG$274,MATCH($A984,'Hoja de Trabajo para listado'!$DE$153:$DE$1048576,0),MATCH((CUADRO!N$4&amp;$E984),'Hoja de Trabajo para listado'!$DE$151:$DG$151,0)),0)+IFERROR(INDEX('Hoja de Trabajo para listado'!$CD$155:$DC$1048576,MATCH($A984,'Hoja de Trabajo para listado'!$CD$155:$CD$1048576,0),MATCH((CUADRO!N$4&amp;$E984),'Hoja de Trabajo para listado'!$CD$151:$DC$151,0)),0)</f>
        <v>0</v>
      </c>
      <c r="O984" s="243">
        <f ca="1">+IFERROR(INDEX('Hoja de Trabajo para listado'!$A$155:$Z$1048576,MATCH($A984,'Hoja de Trabajo para listado'!$A$155:$A$1048576,0),MATCH((CUADRO!O$4&amp;$E984),'Hoja de Trabajo para listado'!$A$151:$Z$151,0)),0)+IFERROR(INDEX('Hoja de Trabajo para listado'!$AB$155:$BA$1048576,MATCH($A984,'Hoja de Trabajo para listado'!$AB$155:$AB$1048576,0),MATCH((CUADRO!O$4&amp;$E984),'Hoja de Trabajo para listado'!$AB$151:$BA$151,0)),0)+IFERROR(INDEX('Hoja de Trabajo para listado'!$BC$155:$CB$1048576,MATCH($A984,'Hoja de Trabajo para listado'!$BC$155:$BC$1048576,0),MATCH((CUADRO!O$4&amp;$E984),'Hoja de Trabajo para listado'!$BC$151:$CB$151,0)),0)+IFERROR(INDEX('Hoja de Trabajo para listado'!$DE$153:$DG$274,MATCH($A984,'Hoja de Trabajo para listado'!$DE$153:$DE$1048576,0),MATCH((CUADRO!O$4&amp;$E984),'Hoja de Trabajo para listado'!$DE$151:$DG$151,0)),0)+IFERROR(INDEX('Hoja de Trabajo para listado'!$CD$155:$DC$1048576,MATCH($A984,'Hoja de Trabajo para listado'!$CD$155:$CD$1048576,0),MATCH((CUADRO!O$4&amp;$E984),'Hoja de Trabajo para listado'!$CD$151:$DC$151,0)),0)</f>
        <v>0</v>
      </c>
      <c r="P984" s="243">
        <f ca="1">+IFERROR(INDEX('Hoja de Trabajo para listado'!$A$155:$Z$1048576,MATCH($A984,'Hoja de Trabajo para listado'!$A$155:$A$1048576,0),MATCH((CUADRO!P$4&amp;$E984),'Hoja de Trabajo para listado'!$A$151:$Z$151,0)),0)+IFERROR(INDEX('Hoja de Trabajo para listado'!$AB$155:$BA$1048576,MATCH($A984,'Hoja de Trabajo para listado'!$AB$155:$AB$1048576,0),MATCH((CUADRO!P$4&amp;$E984),'Hoja de Trabajo para listado'!$AB$151:$BA$151,0)),0)+IFERROR(INDEX('Hoja de Trabajo para listado'!$BC$155:$CB$1048576,MATCH($A984,'Hoja de Trabajo para listado'!$BC$155:$BC$1048576,0),MATCH((CUADRO!P$4&amp;$E984),'Hoja de Trabajo para listado'!$BC$151:$CB$151,0)),0)+IFERROR(INDEX('Hoja de Trabajo para listado'!$DE$153:$DG$274,MATCH($A984,'Hoja de Trabajo para listado'!$DE$153:$DE$1048576,0),MATCH((CUADRO!P$4&amp;$E984),'Hoja de Trabajo para listado'!$DE$151:$DG$151,0)),0)+IFERROR(INDEX('Hoja de Trabajo para listado'!$CD$155:$DC$1048576,MATCH($A984,'Hoja de Trabajo para listado'!$CD$155:$CD$1048576,0),MATCH((CUADRO!P$4&amp;$E984),'Hoja de Trabajo para listado'!$CD$151:$DC$151,0)),0)</f>
        <v>0</v>
      </c>
      <c r="Q984" s="243">
        <f ca="1">+IFERROR(INDEX('Hoja de Trabajo para listado'!$A$155:$Z$1048576,MATCH($A984,'Hoja de Trabajo para listado'!$A$155:$A$1048576,0),MATCH((CUADRO!Q$4&amp;$E984),'Hoja de Trabajo para listado'!$A$151:$Z$151,0)),0)+IFERROR(INDEX('Hoja de Trabajo para listado'!$AB$155:$BA$1048576,MATCH($A984,'Hoja de Trabajo para listado'!$AB$155:$AB$1048576,0),MATCH((CUADRO!Q$4&amp;$E984),'Hoja de Trabajo para listado'!$AB$151:$BA$151,0)),0)+IFERROR(INDEX('Hoja de Trabajo para listado'!$BC$155:$CB$1048576,MATCH($A984,'Hoja de Trabajo para listado'!$BC$155:$BC$1048576,0),MATCH((CUADRO!Q$4&amp;$E984),'Hoja de Trabajo para listado'!$BC$151:$CB$151,0)),0)+IFERROR(INDEX('Hoja de Trabajo para listado'!$DE$153:$DG$274,MATCH($A984,'Hoja de Trabajo para listado'!$DE$153:$DE$1048576,0),MATCH((CUADRO!Q$4&amp;$E984),'Hoja de Trabajo para listado'!$DE$151:$DG$151,0)),0)+IFERROR(INDEX('Hoja de Trabajo para listado'!$CD$155:$DC$1048576,MATCH($A984,'Hoja de Trabajo para listado'!$CD$155:$CD$1048576,0),MATCH((CUADRO!Q$4&amp;$E984),'Hoja de Trabajo para listado'!$CD$151:$DC$151,0)),0)</f>
        <v>0</v>
      </c>
      <c r="R984" s="243">
        <f t="shared" ca="1" si="37"/>
        <v>0</v>
      </c>
      <c r="S984" s="256">
        <f ca="1">+R983+R984</f>
        <v>0</v>
      </c>
      <c r="T984" s="265">
        <f ca="1">+S984</f>
        <v>0</v>
      </c>
      <c r="U984" s="240">
        <f t="shared" si="38"/>
        <v>2</v>
      </c>
      <c r="V984" s="327" t="str">
        <f>+VLOOKUP(A984,bd_lista!$A$3:$E$592,5,FALSE)</f>
        <v>Gobiernos Autonomos Municipales</v>
      </c>
      <c r="W984" s="398"/>
      <c r="X984" s="240">
        <f>+VLOOKUP(A984,[4]Sheet1!$A$13:$D$744,4,FALSE)</f>
        <v>0</v>
      </c>
      <c r="Y984" s="240" t="e">
        <f>+VLOOKUP(X984,bd_lista!$A$3:$C$592,3,FALSE)</f>
        <v>#N/A</v>
      </c>
      <c r="Z984" s="288"/>
      <c r="AA984" s="289"/>
    </row>
    <row r="985" spans="1:27" customFormat="1" ht="15" hidden="1" customHeight="1">
      <c r="A985" s="32">
        <v>1725</v>
      </c>
      <c r="B985" s="393">
        <f>+A985</f>
        <v>1725</v>
      </c>
      <c r="C985" s="245" t="str">
        <f>+VLOOKUP(A985,bd_lista!$A$3:$C$592,3,FALSE)</f>
        <v>Gobierno Autónomo Municipal de Vallegrande</v>
      </c>
      <c r="D985" s="395" t="str">
        <f>+C985</f>
        <v>Gobierno Autónomo Municipal de Vallegrande</v>
      </c>
      <c r="E985" s="240" t="s">
        <v>1303</v>
      </c>
      <c r="F985" s="241">
        <f ca="1">+IFERROR(INDEX('Hoja de Trabajo para listado'!$A$155:$Z$1048576,MATCH($A985,'Hoja de Trabajo para listado'!$A$155:$A$1048576,0),MATCH((CUADRO!F$4&amp;$E985),'Hoja de Trabajo para listado'!$A$151:$Z$151,0)),0)+IFERROR(INDEX('Hoja de Trabajo para listado'!$AB$155:$BA$1048576,MATCH($A985,'Hoja de Trabajo para listado'!$AB$155:$AB$1048576,0),MATCH((CUADRO!F$4&amp;$E985),'Hoja de Trabajo para listado'!$AB$151:$BA$151,0)),0)+IFERROR(INDEX('Hoja de Trabajo para listado'!$BC$155:$CB$1048576,MATCH($A985,'Hoja de Trabajo para listado'!$BC$155:$BC$1048576,0),MATCH((CUADRO!F$4&amp;$E985),'Hoja de Trabajo para listado'!$BC$151:$CB$151,0)),0)+IFERROR(INDEX('Hoja de Trabajo para listado'!$DE$153:$DG$274,MATCH($A985,'Hoja de Trabajo para listado'!$DE$153:$DE$1048576,0),MATCH((CUADRO!F$4&amp;$E985),'Hoja de Trabajo para listado'!$DE$151:$DG$151,0)),0)+IFERROR(INDEX('Hoja de Trabajo para listado'!$CD$155:$DC$1048576,MATCH($A985,'Hoja de Trabajo para listado'!$CD$155:$CD$1048576,0),MATCH((CUADRO!F$4&amp;$E985),'Hoja de Trabajo para listado'!$CD$151:$DC$151,0)),0)</f>
        <v>0</v>
      </c>
      <c r="G985" s="241">
        <f ca="1">+IFERROR(INDEX('Hoja de Trabajo para listado'!$A$155:$Z$1048576,MATCH($A985,'Hoja de Trabajo para listado'!$A$155:$A$1048576,0),MATCH((CUADRO!G$4&amp;$E985),'Hoja de Trabajo para listado'!$A$151:$Z$151,0)),0)+IFERROR(INDEX('Hoja de Trabajo para listado'!$AB$155:$BA$1048576,MATCH($A985,'Hoja de Trabajo para listado'!$AB$155:$AB$1048576,0),MATCH((CUADRO!G$4&amp;$E985),'Hoja de Trabajo para listado'!$AB$151:$BA$151,0)),0)+IFERROR(INDEX('Hoja de Trabajo para listado'!$BC$155:$CB$1048576,MATCH($A985,'Hoja de Trabajo para listado'!$BC$155:$BC$1048576,0),MATCH((CUADRO!G$4&amp;$E985),'Hoja de Trabajo para listado'!$BC$151:$CB$151,0)),0)+IFERROR(INDEX('Hoja de Trabajo para listado'!$DE$153:$DG$274,MATCH($A985,'Hoja de Trabajo para listado'!$DE$153:$DE$1048576,0),MATCH((CUADRO!G$4&amp;$E985),'Hoja de Trabajo para listado'!$DE$151:$DG$151,0)),0)+IFERROR(INDEX('Hoja de Trabajo para listado'!$CD$155:$DC$1048576,MATCH($A985,'Hoja de Trabajo para listado'!$CD$155:$CD$1048576,0),MATCH((CUADRO!G$4&amp;$E985),'Hoja de Trabajo para listado'!$CD$151:$DC$151,0)),0)</f>
        <v>0</v>
      </c>
      <c r="H985" s="241">
        <f ca="1">+IFERROR(INDEX('Hoja de Trabajo para listado'!$A$155:$Z$1048576,MATCH($A985,'Hoja de Trabajo para listado'!$A$155:$A$1048576,0),MATCH((CUADRO!H$4&amp;$E985),'Hoja de Trabajo para listado'!$A$151:$Z$151,0)),0)+IFERROR(INDEX('Hoja de Trabajo para listado'!$AB$155:$BA$1048576,MATCH($A985,'Hoja de Trabajo para listado'!$AB$155:$AB$1048576,0),MATCH((CUADRO!H$4&amp;$E985),'Hoja de Trabajo para listado'!$AB$151:$BA$151,0)),0)+IFERROR(INDEX('Hoja de Trabajo para listado'!$BC$155:$CB$1048576,MATCH($A985,'Hoja de Trabajo para listado'!$BC$155:$BC$1048576,0),MATCH((CUADRO!H$4&amp;$E985),'Hoja de Trabajo para listado'!$BC$151:$CB$151,0)),0)+IFERROR(INDEX('Hoja de Trabajo para listado'!$DE$153:$DG$274,MATCH($A985,'Hoja de Trabajo para listado'!$DE$153:$DE$1048576,0),MATCH((CUADRO!H$4&amp;$E985),'Hoja de Trabajo para listado'!$DE$151:$DG$151,0)),0)+IFERROR(INDEX('Hoja de Trabajo para listado'!$CD$155:$DC$1048576,MATCH($A985,'Hoja de Trabajo para listado'!$CD$155:$CD$1048576,0),MATCH((CUADRO!H$4&amp;$E985),'Hoja de Trabajo para listado'!$CD$151:$DC$151,0)),0)</f>
        <v>0</v>
      </c>
      <c r="I985" s="241">
        <f ca="1">+IFERROR(INDEX('Hoja de Trabajo para listado'!$A$155:$Z$1048576,MATCH($A985,'Hoja de Trabajo para listado'!$A$155:$A$1048576,0),MATCH((CUADRO!I$4&amp;$E985),'Hoja de Trabajo para listado'!$A$151:$Z$151,0)),0)+IFERROR(INDEX('Hoja de Trabajo para listado'!$AB$155:$BA$1048576,MATCH($A985,'Hoja de Trabajo para listado'!$AB$155:$AB$1048576,0),MATCH((CUADRO!I$4&amp;$E985),'Hoja de Trabajo para listado'!$AB$151:$BA$151,0)),0)+IFERROR(INDEX('Hoja de Trabajo para listado'!$BC$155:$CB$1048576,MATCH($A985,'Hoja de Trabajo para listado'!$BC$155:$BC$1048576,0),MATCH((CUADRO!I$4&amp;$E985),'Hoja de Trabajo para listado'!$BC$151:$CB$151,0)),0)+IFERROR(INDEX('Hoja de Trabajo para listado'!$DE$153:$DG$274,MATCH($A985,'Hoja de Trabajo para listado'!$DE$153:$DE$1048576,0),MATCH((CUADRO!I$4&amp;$E985),'Hoja de Trabajo para listado'!$DE$151:$DG$151,0)),0)+IFERROR(INDEX('Hoja de Trabajo para listado'!$CD$155:$DC$1048576,MATCH($A985,'Hoja de Trabajo para listado'!$CD$155:$CD$1048576,0),MATCH((CUADRO!I$4&amp;$E985),'Hoja de Trabajo para listado'!$CD$151:$DC$151,0)),0)</f>
        <v>0</v>
      </c>
      <c r="J985" s="241">
        <f ca="1">+IFERROR(INDEX('Hoja de Trabajo para listado'!$A$155:$Z$1048576,MATCH($A985,'Hoja de Trabajo para listado'!$A$155:$A$1048576,0),MATCH((CUADRO!J$4&amp;$E985),'Hoja de Trabajo para listado'!$A$151:$Z$151,0)),0)+IFERROR(INDEX('Hoja de Trabajo para listado'!$AB$155:$BA$1048576,MATCH($A985,'Hoja de Trabajo para listado'!$AB$155:$AB$1048576,0),MATCH((CUADRO!J$4&amp;$E985),'Hoja de Trabajo para listado'!$AB$151:$BA$151,0)),0)+IFERROR(INDEX('Hoja de Trabajo para listado'!$BC$155:$CB$1048576,MATCH($A985,'Hoja de Trabajo para listado'!$BC$155:$BC$1048576,0),MATCH((CUADRO!J$4&amp;$E985),'Hoja de Trabajo para listado'!$BC$151:$CB$151,0)),0)+IFERROR(INDEX('Hoja de Trabajo para listado'!$DE$153:$DG$274,MATCH($A985,'Hoja de Trabajo para listado'!$DE$153:$DE$1048576,0),MATCH((CUADRO!J$4&amp;$E985),'Hoja de Trabajo para listado'!$DE$151:$DG$151,0)),0)+IFERROR(INDEX('Hoja de Trabajo para listado'!$CD$155:$DC$1048576,MATCH($A985,'Hoja de Trabajo para listado'!$CD$155:$CD$1048576,0),MATCH((CUADRO!J$4&amp;$E985),'Hoja de Trabajo para listado'!$CD$151:$DC$151,0)),0)</f>
        <v>0</v>
      </c>
      <c r="K985" s="241">
        <f ca="1">+IFERROR(INDEX('Hoja de Trabajo para listado'!$A$155:$Z$1048576,MATCH($A985,'Hoja de Trabajo para listado'!$A$155:$A$1048576,0),MATCH((CUADRO!K$4&amp;$E985),'Hoja de Trabajo para listado'!$A$151:$Z$151,0)),0)+IFERROR(INDEX('Hoja de Trabajo para listado'!$AB$155:$BA$1048576,MATCH($A985,'Hoja de Trabajo para listado'!$AB$155:$AB$1048576,0),MATCH((CUADRO!K$4&amp;$E985),'Hoja de Trabajo para listado'!$AB$151:$BA$151,0)),0)+IFERROR(INDEX('Hoja de Trabajo para listado'!$BC$155:$CB$1048576,MATCH($A985,'Hoja de Trabajo para listado'!$BC$155:$BC$1048576,0),MATCH((CUADRO!K$4&amp;$E985),'Hoja de Trabajo para listado'!$BC$151:$CB$151,0)),0)+IFERROR(INDEX('Hoja de Trabajo para listado'!$DE$153:$DG$274,MATCH($A985,'Hoja de Trabajo para listado'!$DE$153:$DE$1048576,0),MATCH((CUADRO!K$4&amp;$E985),'Hoja de Trabajo para listado'!$DE$151:$DG$151,0)),0)+IFERROR(INDEX('Hoja de Trabajo para listado'!$CD$155:$DC$1048576,MATCH($A985,'Hoja de Trabajo para listado'!$CD$155:$CD$1048576,0),MATCH((CUADRO!K$4&amp;$E985),'Hoja de Trabajo para listado'!$CD$151:$DC$151,0)),0)</f>
        <v>0</v>
      </c>
      <c r="L985" s="241">
        <f ca="1">+IFERROR(INDEX('Hoja de Trabajo para listado'!$A$155:$Z$1048576,MATCH($A985,'Hoja de Trabajo para listado'!$A$155:$A$1048576,0),MATCH((CUADRO!L$4&amp;$E985),'Hoja de Trabajo para listado'!$A$151:$Z$151,0)),0)+IFERROR(INDEX('Hoja de Trabajo para listado'!$AB$155:$BA$1048576,MATCH($A985,'Hoja de Trabajo para listado'!$AB$155:$AB$1048576,0),MATCH((CUADRO!L$4&amp;$E985),'Hoja de Trabajo para listado'!$AB$151:$BA$151,0)),0)+IFERROR(INDEX('Hoja de Trabajo para listado'!$BC$155:$CB$1048576,MATCH($A985,'Hoja de Trabajo para listado'!$BC$155:$BC$1048576,0),MATCH((CUADRO!L$4&amp;$E985),'Hoja de Trabajo para listado'!$BC$151:$CB$151,0)),0)+IFERROR(INDEX('Hoja de Trabajo para listado'!$DE$153:$DG$274,MATCH($A985,'Hoja de Trabajo para listado'!$DE$153:$DE$1048576,0),MATCH((CUADRO!L$4&amp;$E985),'Hoja de Trabajo para listado'!$DE$151:$DG$151,0)),0)+IFERROR(INDEX('Hoja de Trabajo para listado'!$CD$155:$DC$1048576,MATCH($A985,'Hoja de Trabajo para listado'!$CD$155:$CD$1048576,0),MATCH((CUADRO!L$4&amp;$E985),'Hoja de Trabajo para listado'!$CD$151:$DC$151,0)),0)</f>
        <v>0</v>
      </c>
      <c r="M985" s="241">
        <f ca="1">+IFERROR(INDEX('Hoja de Trabajo para listado'!$A$155:$Z$1048576,MATCH($A985,'Hoja de Trabajo para listado'!$A$155:$A$1048576,0),MATCH((CUADRO!M$4&amp;$E985),'Hoja de Trabajo para listado'!$A$151:$Z$151,0)),0)+IFERROR(INDEX('Hoja de Trabajo para listado'!$AB$155:$BA$1048576,MATCH($A985,'Hoja de Trabajo para listado'!$AB$155:$AB$1048576,0),MATCH((CUADRO!M$4&amp;$E985),'Hoja de Trabajo para listado'!$AB$151:$BA$151,0)),0)+IFERROR(INDEX('Hoja de Trabajo para listado'!$BC$155:$CB$1048576,MATCH($A985,'Hoja de Trabajo para listado'!$BC$155:$BC$1048576,0),MATCH((CUADRO!M$4&amp;$E985),'Hoja de Trabajo para listado'!$BC$151:$CB$151,0)),0)+IFERROR(INDEX('Hoja de Trabajo para listado'!$DE$153:$DG$274,MATCH($A985,'Hoja de Trabajo para listado'!$DE$153:$DE$1048576,0),MATCH((CUADRO!M$4&amp;$E985),'Hoja de Trabajo para listado'!$DE$151:$DG$151,0)),0)+IFERROR(INDEX('Hoja de Trabajo para listado'!$CD$155:$DC$1048576,MATCH($A985,'Hoja de Trabajo para listado'!$CD$155:$CD$1048576,0),MATCH((CUADRO!M$4&amp;$E985),'Hoja de Trabajo para listado'!$CD$151:$DC$151,0)),0)</f>
        <v>0</v>
      </c>
      <c r="N985" s="241">
        <f ca="1">+IFERROR(INDEX('Hoja de Trabajo para listado'!$A$155:$Z$1048576,MATCH($A985,'Hoja de Trabajo para listado'!$A$155:$A$1048576,0),MATCH((CUADRO!N$4&amp;$E985),'Hoja de Trabajo para listado'!$A$151:$Z$151,0)),0)+IFERROR(INDEX('Hoja de Trabajo para listado'!$AB$155:$BA$1048576,MATCH($A985,'Hoja de Trabajo para listado'!$AB$155:$AB$1048576,0),MATCH((CUADRO!N$4&amp;$E985),'Hoja de Trabajo para listado'!$AB$151:$BA$151,0)),0)+IFERROR(INDEX('Hoja de Trabajo para listado'!$BC$155:$CB$1048576,MATCH($A985,'Hoja de Trabajo para listado'!$BC$155:$BC$1048576,0),MATCH((CUADRO!N$4&amp;$E985),'Hoja de Trabajo para listado'!$BC$151:$CB$151,0)),0)+IFERROR(INDEX('Hoja de Trabajo para listado'!$DE$153:$DG$274,MATCH($A985,'Hoja de Trabajo para listado'!$DE$153:$DE$1048576,0),MATCH((CUADRO!N$4&amp;$E985),'Hoja de Trabajo para listado'!$DE$151:$DG$151,0)),0)+IFERROR(INDEX('Hoja de Trabajo para listado'!$CD$155:$DC$1048576,MATCH($A985,'Hoja de Trabajo para listado'!$CD$155:$CD$1048576,0),MATCH((CUADRO!N$4&amp;$E985),'Hoja de Trabajo para listado'!$CD$151:$DC$151,0)),0)</f>
        <v>0</v>
      </c>
      <c r="O985" s="241">
        <f ca="1">+IFERROR(INDEX('Hoja de Trabajo para listado'!$A$155:$Z$1048576,MATCH($A985,'Hoja de Trabajo para listado'!$A$155:$A$1048576,0),MATCH((CUADRO!O$4&amp;$E985),'Hoja de Trabajo para listado'!$A$151:$Z$151,0)),0)+IFERROR(INDEX('Hoja de Trabajo para listado'!$AB$155:$BA$1048576,MATCH($A985,'Hoja de Trabajo para listado'!$AB$155:$AB$1048576,0),MATCH((CUADRO!O$4&amp;$E985),'Hoja de Trabajo para listado'!$AB$151:$BA$151,0)),0)+IFERROR(INDEX('Hoja de Trabajo para listado'!$BC$155:$CB$1048576,MATCH($A985,'Hoja de Trabajo para listado'!$BC$155:$BC$1048576,0),MATCH((CUADRO!O$4&amp;$E985),'Hoja de Trabajo para listado'!$BC$151:$CB$151,0)),0)+IFERROR(INDEX('Hoja de Trabajo para listado'!$DE$153:$DG$274,MATCH($A985,'Hoja de Trabajo para listado'!$DE$153:$DE$1048576,0),MATCH((CUADRO!O$4&amp;$E985),'Hoja de Trabajo para listado'!$DE$151:$DG$151,0)),0)+IFERROR(INDEX('Hoja de Trabajo para listado'!$CD$155:$DC$1048576,MATCH($A985,'Hoja de Trabajo para listado'!$CD$155:$CD$1048576,0),MATCH((CUADRO!O$4&amp;$E985),'Hoja de Trabajo para listado'!$CD$151:$DC$151,0)),0)</f>
        <v>0</v>
      </c>
      <c r="P985" s="241">
        <f ca="1">+IFERROR(INDEX('Hoja de Trabajo para listado'!$A$155:$Z$1048576,MATCH($A985,'Hoja de Trabajo para listado'!$A$155:$A$1048576,0),MATCH((CUADRO!P$4&amp;$E985),'Hoja de Trabajo para listado'!$A$151:$Z$151,0)),0)+IFERROR(INDEX('Hoja de Trabajo para listado'!$AB$155:$BA$1048576,MATCH($A985,'Hoja de Trabajo para listado'!$AB$155:$AB$1048576,0),MATCH((CUADRO!P$4&amp;$E985),'Hoja de Trabajo para listado'!$AB$151:$BA$151,0)),0)+IFERROR(INDEX('Hoja de Trabajo para listado'!$BC$155:$CB$1048576,MATCH($A985,'Hoja de Trabajo para listado'!$BC$155:$BC$1048576,0),MATCH((CUADRO!P$4&amp;$E985),'Hoja de Trabajo para listado'!$BC$151:$CB$151,0)),0)+IFERROR(INDEX('Hoja de Trabajo para listado'!$DE$153:$DG$274,MATCH($A985,'Hoja de Trabajo para listado'!$DE$153:$DE$1048576,0),MATCH((CUADRO!P$4&amp;$E985),'Hoja de Trabajo para listado'!$DE$151:$DG$151,0)),0)+IFERROR(INDEX('Hoja de Trabajo para listado'!$CD$155:$DC$1048576,MATCH($A985,'Hoja de Trabajo para listado'!$CD$155:$CD$1048576,0),MATCH((CUADRO!P$4&amp;$E985),'Hoja de Trabajo para listado'!$CD$151:$DC$151,0)),0)</f>
        <v>0</v>
      </c>
      <c r="Q985" s="241">
        <f ca="1">+IFERROR(INDEX('Hoja de Trabajo para listado'!$A$155:$Z$1048576,MATCH($A985,'Hoja de Trabajo para listado'!$A$155:$A$1048576,0),MATCH((CUADRO!Q$4&amp;$E985),'Hoja de Trabajo para listado'!$A$151:$Z$151,0)),0)+IFERROR(INDEX('Hoja de Trabajo para listado'!$AB$155:$BA$1048576,MATCH($A985,'Hoja de Trabajo para listado'!$AB$155:$AB$1048576,0),MATCH((CUADRO!Q$4&amp;$E985),'Hoja de Trabajo para listado'!$AB$151:$BA$151,0)),0)+IFERROR(INDEX('Hoja de Trabajo para listado'!$BC$155:$CB$1048576,MATCH($A985,'Hoja de Trabajo para listado'!$BC$155:$BC$1048576,0),MATCH((CUADRO!Q$4&amp;$E985),'Hoja de Trabajo para listado'!$BC$151:$CB$151,0)),0)+IFERROR(INDEX('Hoja de Trabajo para listado'!$DE$153:$DG$274,MATCH($A985,'Hoja de Trabajo para listado'!$DE$153:$DE$1048576,0),MATCH((CUADRO!Q$4&amp;$E985),'Hoja de Trabajo para listado'!$DE$151:$DG$151,0)),0)+IFERROR(INDEX('Hoja de Trabajo para listado'!$CD$155:$DC$1048576,MATCH($A985,'Hoja de Trabajo para listado'!$CD$155:$CD$1048576,0),MATCH((CUADRO!Q$4&amp;$E985),'Hoja de Trabajo para listado'!$CD$151:$DC$151,0)),0)</f>
        <v>0</v>
      </c>
      <c r="R985" s="241">
        <f t="shared" ca="1" si="37"/>
        <v>0</v>
      </c>
      <c r="S985" s="247"/>
      <c r="T985" s="241">
        <f ca="1">+T986</f>
        <v>0</v>
      </c>
      <c r="U985" s="240">
        <f t="shared" si="38"/>
        <v>1</v>
      </c>
      <c r="V985" s="327" t="str">
        <f>+VLOOKUP(A985,bd_lista!$A$3:$E$592,5,FALSE)</f>
        <v>Gobiernos Autonomos Municipales</v>
      </c>
      <c r="W985" s="397" t="str">
        <f>+V985</f>
        <v>Gobiernos Autonomos Municipales</v>
      </c>
      <c r="X985" s="240">
        <f>+VLOOKUP(A985,[4]Sheet1!$A$13:$D$744,4,FALSE)</f>
        <v>0</v>
      </c>
      <c r="Y985" s="240" t="e">
        <f>+VLOOKUP(X985,bd_lista!$A$3:$C$592,3,FALSE)</f>
        <v>#N/A</v>
      </c>
      <c r="Z985" s="290">
        <f>+X985</f>
        <v>0</v>
      </c>
      <c r="AA985" s="291" t="e">
        <f>+Y985</f>
        <v>#N/A</v>
      </c>
    </row>
    <row r="986" spans="1:27" customFormat="1" ht="15" hidden="1" customHeight="1">
      <c r="A986" s="32">
        <v>1725</v>
      </c>
      <c r="B986" s="394"/>
      <c r="C986" s="245" t="str">
        <f>+VLOOKUP(A986,bd_lista!$A$3:$C$592,3,FALSE)</f>
        <v>Gobierno Autónomo Municipal de Vallegrande</v>
      </c>
      <c r="D986" s="396"/>
      <c r="E986" s="242" t="s">
        <v>1304</v>
      </c>
      <c r="F986" s="241">
        <f ca="1">+IFERROR(INDEX('Hoja de Trabajo para listado'!$A$155:$Z$1048576,MATCH($A986,'Hoja de Trabajo para listado'!$A$155:$A$1048576,0),MATCH((CUADRO!F$4&amp;$E986),'Hoja de Trabajo para listado'!$A$151:$Z$151,0)),0)+IFERROR(INDEX('Hoja de Trabajo para listado'!$AB$155:$BA$1048576,MATCH($A986,'Hoja de Trabajo para listado'!$AB$155:$AB$1048576,0),MATCH((CUADRO!F$4&amp;$E986),'Hoja de Trabajo para listado'!$AB$151:$BA$151,0)),0)+IFERROR(INDEX('Hoja de Trabajo para listado'!$BC$155:$CB$1048576,MATCH($A986,'Hoja de Trabajo para listado'!$BC$155:$BC$1048576,0),MATCH((CUADRO!F$4&amp;$E986),'Hoja de Trabajo para listado'!$BC$151:$CB$151,0)),0)+IFERROR(INDEX('Hoja de Trabajo para listado'!$DE$153:$DG$274,MATCH($A986,'Hoja de Trabajo para listado'!$DE$153:$DE$1048576,0),MATCH((CUADRO!F$4&amp;$E986),'Hoja de Trabajo para listado'!$DE$151:$DG$151,0)),0)+IFERROR(INDEX('Hoja de Trabajo para listado'!$CD$155:$DC$1048576,MATCH($A986,'Hoja de Trabajo para listado'!$CD$155:$CD$1048576,0),MATCH((CUADRO!F$4&amp;$E986),'Hoja de Trabajo para listado'!$CD$151:$DC$151,0)),0)</f>
        <v>0</v>
      </c>
      <c r="G986" s="241">
        <f ca="1">+IFERROR(INDEX('Hoja de Trabajo para listado'!$A$155:$Z$1048576,MATCH($A986,'Hoja de Trabajo para listado'!$A$155:$A$1048576,0),MATCH((CUADRO!G$4&amp;$E986),'Hoja de Trabajo para listado'!$A$151:$Z$151,0)),0)+IFERROR(INDEX('Hoja de Trabajo para listado'!$AB$155:$BA$1048576,MATCH($A986,'Hoja de Trabajo para listado'!$AB$155:$AB$1048576,0),MATCH((CUADRO!G$4&amp;$E986),'Hoja de Trabajo para listado'!$AB$151:$BA$151,0)),0)+IFERROR(INDEX('Hoja de Trabajo para listado'!$BC$155:$CB$1048576,MATCH($A986,'Hoja de Trabajo para listado'!$BC$155:$BC$1048576,0),MATCH((CUADRO!G$4&amp;$E986),'Hoja de Trabajo para listado'!$BC$151:$CB$151,0)),0)+IFERROR(INDEX('Hoja de Trabajo para listado'!$DE$153:$DG$274,MATCH($A986,'Hoja de Trabajo para listado'!$DE$153:$DE$1048576,0),MATCH((CUADRO!G$4&amp;$E986),'Hoja de Trabajo para listado'!$DE$151:$DG$151,0)),0)+IFERROR(INDEX('Hoja de Trabajo para listado'!$CD$155:$DC$1048576,MATCH($A986,'Hoja de Trabajo para listado'!$CD$155:$CD$1048576,0),MATCH((CUADRO!G$4&amp;$E986),'Hoja de Trabajo para listado'!$CD$151:$DC$151,0)),0)</f>
        <v>0</v>
      </c>
      <c r="H986" s="241">
        <f ca="1">+IFERROR(INDEX('Hoja de Trabajo para listado'!$A$155:$Z$1048576,MATCH($A986,'Hoja de Trabajo para listado'!$A$155:$A$1048576,0),MATCH((CUADRO!H$4&amp;$E986),'Hoja de Trabajo para listado'!$A$151:$Z$151,0)),0)+IFERROR(INDEX('Hoja de Trabajo para listado'!$AB$155:$BA$1048576,MATCH($A986,'Hoja de Trabajo para listado'!$AB$155:$AB$1048576,0),MATCH((CUADRO!H$4&amp;$E986),'Hoja de Trabajo para listado'!$AB$151:$BA$151,0)),0)+IFERROR(INDEX('Hoja de Trabajo para listado'!$BC$155:$CB$1048576,MATCH($A986,'Hoja de Trabajo para listado'!$BC$155:$BC$1048576,0),MATCH((CUADRO!H$4&amp;$E986),'Hoja de Trabajo para listado'!$BC$151:$CB$151,0)),0)+IFERROR(INDEX('Hoja de Trabajo para listado'!$DE$153:$DG$274,MATCH($A986,'Hoja de Trabajo para listado'!$DE$153:$DE$1048576,0),MATCH((CUADRO!H$4&amp;$E986),'Hoja de Trabajo para listado'!$DE$151:$DG$151,0)),0)+IFERROR(INDEX('Hoja de Trabajo para listado'!$CD$155:$DC$1048576,MATCH($A986,'Hoja de Trabajo para listado'!$CD$155:$CD$1048576,0),MATCH((CUADRO!H$4&amp;$E986),'Hoja de Trabajo para listado'!$CD$151:$DC$151,0)),0)</f>
        <v>0</v>
      </c>
      <c r="I986" s="241">
        <f ca="1">+IFERROR(INDEX('Hoja de Trabajo para listado'!$A$155:$Z$1048576,MATCH($A986,'Hoja de Trabajo para listado'!$A$155:$A$1048576,0),MATCH((CUADRO!I$4&amp;$E986),'Hoja de Trabajo para listado'!$A$151:$Z$151,0)),0)+IFERROR(INDEX('Hoja de Trabajo para listado'!$AB$155:$BA$1048576,MATCH($A986,'Hoja de Trabajo para listado'!$AB$155:$AB$1048576,0),MATCH((CUADRO!I$4&amp;$E986),'Hoja de Trabajo para listado'!$AB$151:$BA$151,0)),0)+IFERROR(INDEX('Hoja de Trabajo para listado'!$BC$155:$CB$1048576,MATCH($A986,'Hoja de Trabajo para listado'!$BC$155:$BC$1048576,0),MATCH((CUADRO!I$4&amp;$E986),'Hoja de Trabajo para listado'!$BC$151:$CB$151,0)),0)+IFERROR(INDEX('Hoja de Trabajo para listado'!$DE$153:$DG$274,MATCH($A986,'Hoja de Trabajo para listado'!$DE$153:$DE$1048576,0),MATCH((CUADRO!I$4&amp;$E986),'Hoja de Trabajo para listado'!$DE$151:$DG$151,0)),0)+IFERROR(INDEX('Hoja de Trabajo para listado'!$CD$155:$DC$1048576,MATCH($A986,'Hoja de Trabajo para listado'!$CD$155:$CD$1048576,0),MATCH((CUADRO!I$4&amp;$E986),'Hoja de Trabajo para listado'!$CD$151:$DC$151,0)),0)</f>
        <v>0</v>
      </c>
      <c r="J986" s="241">
        <f ca="1">+IFERROR(INDEX('Hoja de Trabajo para listado'!$A$155:$Z$1048576,MATCH($A986,'Hoja de Trabajo para listado'!$A$155:$A$1048576,0),MATCH((CUADRO!J$4&amp;$E986),'Hoja de Trabajo para listado'!$A$151:$Z$151,0)),0)+IFERROR(INDEX('Hoja de Trabajo para listado'!$AB$155:$BA$1048576,MATCH($A986,'Hoja de Trabajo para listado'!$AB$155:$AB$1048576,0),MATCH((CUADRO!J$4&amp;$E986),'Hoja de Trabajo para listado'!$AB$151:$BA$151,0)),0)+IFERROR(INDEX('Hoja de Trabajo para listado'!$BC$155:$CB$1048576,MATCH($A986,'Hoja de Trabajo para listado'!$BC$155:$BC$1048576,0),MATCH((CUADRO!J$4&amp;$E986),'Hoja de Trabajo para listado'!$BC$151:$CB$151,0)),0)+IFERROR(INDEX('Hoja de Trabajo para listado'!$DE$153:$DG$274,MATCH($A986,'Hoja de Trabajo para listado'!$DE$153:$DE$1048576,0),MATCH((CUADRO!J$4&amp;$E986),'Hoja de Trabajo para listado'!$DE$151:$DG$151,0)),0)+IFERROR(INDEX('Hoja de Trabajo para listado'!$CD$155:$DC$1048576,MATCH($A986,'Hoja de Trabajo para listado'!$CD$155:$CD$1048576,0),MATCH((CUADRO!J$4&amp;$E986),'Hoja de Trabajo para listado'!$CD$151:$DC$151,0)),0)</f>
        <v>0</v>
      </c>
      <c r="K986" s="241">
        <f ca="1">+IFERROR(INDEX('Hoja de Trabajo para listado'!$A$155:$Z$1048576,MATCH($A986,'Hoja de Trabajo para listado'!$A$155:$A$1048576,0),MATCH((CUADRO!K$4&amp;$E986),'Hoja de Trabajo para listado'!$A$151:$Z$151,0)),0)+IFERROR(INDEX('Hoja de Trabajo para listado'!$AB$155:$BA$1048576,MATCH($A986,'Hoja de Trabajo para listado'!$AB$155:$AB$1048576,0),MATCH((CUADRO!K$4&amp;$E986),'Hoja de Trabajo para listado'!$AB$151:$BA$151,0)),0)+IFERROR(INDEX('Hoja de Trabajo para listado'!$BC$155:$CB$1048576,MATCH($A986,'Hoja de Trabajo para listado'!$BC$155:$BC$1048576,0),MATCH((CUADRO!K$4&amp;$E986),'Hoja de Trabajo para listado'!$BC$151:$CB$151,0)),0)+IFERROR(INDEX('Hoja de Trabajo para listado'!$DE$153:$DG$274,MATCH($A986,'Hoja de Trabajo para listado'!$DE$153:$DE$1048576,0),MATCH((CUADRO!K$4&amp;$E986),'Hoja de Trabajo para listado'!$DE$151:$DG$151,0)),0)+IFERROR(INDEX('Hoja de Trabajo para listado'!$CD$155:$DC$1048576,MATCH($A986,'Hoja de Trabajo para listado'!$CD$155:$CD$1048576,0),MATCH((CUADRO!K$4&amp;$E986),'Hoja de Trabajo para listado'!$CD$151:$DC$151,0)),0)</f>
        <v>0</v>
      </c>
      <c r="L986" s="243">
        <f ca="1">+IFERROR(INDEX('Hoja de Trabajo para listado'!$A$155:$Z$1048576,MATCH($A986,'Hoja de Trabajo para listado'!$A$155:$A$1048576,0),MATCH((CUADRO!L$4&amp;$E986),'Hoja de Trabajo para listado'!$A$151:$Z$151,0)),0)+IFERROR(INDEX('Hoja de Trabajo para listado'!$AB$155:$BA$1048576,MATCH($A986,'Hoja de Trabajo para listado'!$AB$155:$AB$1048576,0),MATCH((CUADRO!L$4&amp;$E986),'Hoja de Trabajo para listado'!$AB$151:$BA$151,0)),0)+IFERROR(INDEX('Hoja de Trabajo para listado'!$BC$155:$CB$1048576,MATCH($A986,'Hoja de Trabajo para listado'!$BC$155:$BC$1048576,0),MATCH((CUADRO!L$4&amp;$E986),'Hoja de Trabajo para listado'!$BC$151:$CB$151,0)),0)+IFERROR(INDEX('Hoja de Trabajo para listado'!$DE$153:$DG$274,MATCH($A986,'Hoja de Trabajo para listado'!$DE$153:$DE$1048576,0),MATCH((CUADRO!L$4&amp;$E986),'Hoja de Trabajo para listado'!$DE$151:$DG$151,0)),0)+IFERROR(INDEX('Hoja de Trabajo para listado'!$CD$155:$DC$1048576,MATCH($A986,'Hoja de Trabajo para listado'!$CD$155:$CD$1048576,0),MATCH((CUADRO!L$4&amp;$E986),'Hoja de Trabajo para listado'!$CD$151:$DC$151,0)),0)</f>
        <v>0</v>
      </c>
      <c r="M986" s="243">
        <f ca="1">+IFERROR(INDEX('Hoja de Trabajo para listado'!$A$155:$Z$1048576,MATCH($A986,'Hoja de Trabajo para listado'!$A$155:$A$1048576,0),MATCH((CUADRO!M$4&amp;$E986),'Hoja de Trabajo para listado'!$A$151:$Z$151,0)),0)+IFERROR(INDEX('Hoja de Trabajo para listado'!$AB$155:$BA$1048576,MATCH($A986,'Hoja de Trabajo para listado'!$AB$155:$AB$1048576,0),MATCH((CUADRO!M$4&amp;$E986),'Hoja de Trabajo para listado'!$AB$151:$BA$151,0)),0)+IFERROR(INDEX('Hoja de Trabajo para listado'!$BC$155:$CB$1048576,MATCH($A986,'Hoja de Trabajo para listado'!$BC$155:$BC$1048576,0),MATCH((CUADRO!M$4&amp;$E986),'Hoja de Trabajo para listado'!$BC$151:$CB$151,0)),0)+IFERROR(INDEX('Hoja de Trabajo para listado'!$DE$153:$DG$274,MATCH($A986,'Hoja de Trabajo para listado'!$DE$153:$DE$1048576,0),MATCH((CUADRO!M$4&amp;$E986),'Hoja de Trabajo para listado'!$DE$151:$DG$151,0)),0)+IFERROR(INDEX('Hoja de Trabajo para listado'!$CD$155:$DC$1048576,MATCH($A986,'Hoja de Trabajo para listado'!$CD$155:$CD$1048576,0),MATCH((CUADRO!M$4&amp;$E986),'Hoja de Trabajo para listado'!$CD$151:$DC$151,0)),0)</f>
        <v>0</v>
      </c>
      <c r="N986" s="241">
        <f ca="1">+IFERROR(INDEX('Hoja de Trabajo para listado'!$A$155:$Z$1048576,MATCH($A986,'Hoja de Trabajo para listado'!$A$155:$A$1048576,0),MATCH((CUADRO!N$4&amp;$E986),'Hoja de Trabajo para listado'!$A$151:$Z$151,0)),0)+IFERROR(INDEX('Hoja de Trabajo para listado'!$AB$155:$BA$1048576,MATCH($A986,'Hoja de Trabajo para listado'!$AB$155:$AB$1048576,0),MATCH((CUADRO!N$4&amp;$E986),'Hoja de Trabajo para listado'!$AB$151:$BA$151,0)),0)+IFERROR(INDEX('Hoja de Trabajo para listado'!$BC$155:$CB$1048576,MATCH($A986,'Hoja de Trabajo para listado'!$BC$155:$BC$1048576,0),MATCH((CUADRO!N$4&amp;$E986),'Hoja de Trabajo para listado'!$BC$151:$CB$151,0)),0)+IFERROR(INDEX('Hoja de Trabajo para listado'!$DE$153:$DG$274,MATCH($A986,'Hoja de Trabajo para listado'!$DE$153:$DE$1048576,0),MATCH((CUADRO!N$4&amp;$E986),'Hoja de Trabajo para listado'!$DE$151:$DG$151,0)),0)+IFERROR(INDEX('Hoja de Trabajo para listado'!$CD$155:$DC$1048576,MATCH($A986,'Hoja de Trabajo para listado'!$CD$155:$CD$1048576,0),MATCH((CUADRO!N$4&amp;$E986),'Hoja de Trabajo para listado'!$CD$151:$DC$151,0)),0)</f>
        <v>0</v>
      </c>
      <c r="O986" s="241">
        <f ca="1">+IFERROR(INDEX('Hoja de Trabajo para listado'!$A$155:$Z$1048576,MATCH($A986,'Hoja de Trabajo para listado'!$A$155:$A$1048576,0),MATCH((CUADRO!O$4&amp;$E986),'Hoja de Trabajo para listado'!$A$151:$Z$151,0)),0)+IFERROR(INDEX('Hoja de Trabajo para listado'!$AB$155:$BA$1048576,MATCH($A986,'Hoja de Trabajo para listado'!$AB$155:$AB$1048576,0),MATCH((CUADRO!O$4&amp;$E986),'Hoja de Trabajo para listado'!$AB$151:$BA$151,0)),0)+IFERROR(INDEX('Hoja de Trabajo para listado'!$BC$155:$CB$1048576,MATCH($A986,'Hoja de Trabajo para listado'!$BC$155:$BC$1048576,0),MATCH((CUADRO!O$4&amp;$E986),'Hoja de Trabajo para listado'!$BC$151:$CB$151,0)),0)+IFERROR(INDEX('Hoja de Trabajo para listado'!$DE$153:$DG$274,MATCH($A986,'Hoja de Trabajo para listado'!$DE$153:$DE$1048576,0),MATCH((CUADRO!O$4&amp;$E986),'Hoja de Trabajo para listado'!$DE$151:$DG$151,0)),0)+IFERROR(INDEX('Hoja de Trabajo para listado'!$CD$155:$DC$1048576,MATCH($A986,'Hoja de Trabajo para listado'!$CD$155:$CD$1048576,0),MATCH((CUADRO!O$4&amp;$E986),'Hoja de Trabajo para listado'!$CD$151:$DC$151,0)),0)</f>
        <v>0</v>
      </c>
      <c r="P986" s="241">
        <f ca="1">+IFERROR(INDEX('Hoja de Trabajo para listado'!$A$155:$Z$1048576,MATCH($A986,'Hoja de Trabajo para listado'!$A$155:$A$1048576,0),MATCH((CUADRO!P$4&amp;$E986),'Hoja de Trabajo para listado'!$A$151:$Z$151,0)),0)+IFERROR(INDEX('Hoja de Trabajo para listado'!$AB$155:$BA$1048576,MATCH($A986,'Hoja de Trabajo para listado'!$AB$155:$AB$1048576,0),MATCH((CUADRO!P$4&amp;$E986),'Hoja de Trabajo para listado'!$AB$151:$BA$151,0)),0)+IFERROR(INDEX('Hoja de Trabajo para listado'!$BC$155:$CB$1048576,MATCH($A986,'Hoja de Trabajo para listado'!$BC$155:$BC$1048576,0),MATCH((CUADRO!P$4&amp;$E986),'Hoja de Trabajo para listado'!$BC$151:$CB$151,0)),0)+IFERROR(INDEX('Hoja de Trabajo para listado'!$DE$153:$DG$274,MATCH($A986,'Hoja de Trabajo para listado'!$DE$153:$DE$1048576,0),MATCH((CUADRO!P$4&amp;$E986),'Hoja de Trabajo para listado'!$DE$151:$DG$151,0)),0)+IFERROR(INDEX('Hoja de Trabajo para listado'!$CD$155:$DC$1048576,MATCH($A986,'Hoja de Trabajo para listado'!$CD$155:$CD$1048576,0),MATCH((CUADRO!P$4&amp;$E986),'Hoja de Trabajo para listado'!$CD$151:$DC$151,0)),0)</f>
        <v>0</v>
      </c>
      <c r="Q986" s="241">
        <f ca="1">+IFERROR(INDEX('Hoja de Trabajo para listado'!$A$155:$Z$1048576,MATCH($A986,'Hoja de Trabajo para listado'!$A$155:$A$1048576,0),MATCH((CUADRO!Q$4&amp;$E986),'Hoja de Trabajo para listado'!$A$151:$Z$151,0)),0)+IFERROR(INDEX('Hoja de Trabajo para listado'!$AB$155:$BA$1048576,MATCH($A986,'Hoja de Trabajo para listado'!$AB$155:$AB$1048576,0),MATCH((CUADRO!Q$4&amp;$E986),'Hoja de Trabajo para listado'!$AB$151:$BA$151,0)),0)+IFERROR(INDEX('Hoja de Trabajo para listado'!$BC$155:$CB$1048576,MATCH($A986,'Hoja de Trabajo para listado'!$BC$155:$BC$1048576,0),MATCH((CUADRO!Q$4&amp;$E986),'Hoja de Trabajo para listado'!$BC$151:$CB$151,0)),0)+IFERROR(INDEX('Hoja de Trabajo para listado'!$DE$153:$DG$274,MATCH($A986,'Hoja de Trabajo para listado'!$DE$153:$DE$1048576,0),MATCH((CUADRO!Q$4&amp;$E986),'Hoja de Trabajo para listado'!$DE$151:$DG$151,0)),0)+IFERROR(INDEX('Hoja de Trabajo para listado'!$CD$155:$DC$1048576,MATCH($A986,'Hoja de Trabajo para listado'!$CD$155:$CD$1048576,0),MATCH((CUADRO!Q$4&amp;$E986),'Hoja de Trabajo para listado'!$CD$151:$DC$151,0)),0)</f>
        <v>0</v>
      </c>
      <c r="R986" s="241">
        <f t="shared" ca="1" si="37"/>
        <v>0</v>
      </c>
      <c r="S986" s="247">
        <f ca="1">+R985+R986</f>
        <v>0</v>
      </c>
      <c r="T986" s="241">
        <f ca="1">+S986</f>
        <v>0</v>
      </c>
      <c r="U986" s="240">
        <f t="shared" si="38"/>
        <v>2</v>
      </c>
      <c r="V986" s="327" t="str">
        <f>+VLOOKUP(A986,bd_lista!$A$3:$E$592,5,FALSE)</f>
        <v>Gobiernos Autonomos Municipales</v>
      </c>
      <c r="W986" s="398"/>
      <c r="X986" s="240">
        <f>+VLOOKUP(A986,[4]Sheet1!$A$13:$D$744,4,FALSE)</f>
        <v>0</v>
      </c>
      <c r="Y986" s="240" t="e">
        <f>+VLOOKUP(X986,bd_lista!$A$3:$C$592,3,FALSE)</f>
        <v>#N/A</v>
      </c>
      <c r="Z986" s="288"/>
      <c r="AA986" s="289"/>
    </row>
    <row r="987" spans="1:27" customFormat="1" ht="15" hidden="1" customHeight="1">
      <c r="A987" s="32">
        <v>1726</v>
      </c>
      <c r="B987" s="393">
        <f>+A987</f>
        <v>1726</v>
      </c>
      <c r="C987" s="245" t="str">
        <f>+VLOOKUP(A987,bd_lista!$A$3:$C$592,3,FALSE)</f>
        <v>Gobierno Autónomo Municipal de Trigal</v>
      </c>
      <c r="D987" s="395" t="str">
        <f>+C987</f>
        <v>Gobierno Autónomo Municipal de Trigal</v>
      </c>
      <c r="E987" s="240" t="s">
        <v>1303</v>
      </c>
      <c r="F987" s="265">
        <f ca="1">+IFERROR(INDEX('Hoja de Trabajo para listado'!$A$155:$Z$1048576,MATCH($A987,'Hoja de Trabajo para listado'!$A$155:$A$1048576,0),MATCH((CUADRO!F$4&amp;$E987),'Hoja de Trabajo para listado'!$A$151:$Z$151,0)),0)+IFERROR(INDEX('Hoja de Trabajo para listado'!$AB$155:$BA$1048576,MATCH($A987,'Hoja de Trabajo para listado'!$AB$155:$AB$1048576,0),MATCH((CUADRO!F$4&amp;$E987),'Hoja de Trabajo para listado'!$AB$151:$BA$151,0)),0)+IFERROR(INDEX('Hoja de Trabajo para listado'!$BC$155:$CB$1048576,MATCH($A987,'Hoja de Trabajo para listado'!$BC$155:$BC$1048576,0),MATCH((CUADRO!F$4&amp;$E987),'Hoja de Trabajo para listado'!$BC$151:$CB$151,0)),0)+IFERROR(INDEX('Hoja de Trabajo para listado'!$DE$153:$DG$274,MATCH($A987,'Hoja de Trabajo para listado'!$DE$153:$DE$1048576,0),MATCH((CUADRO!F$4&amp;$E987),'Hoja de Trabajo para listado'!$DE$151:$DG$151,0)),0)+IFERROR(INDEX('Hoja de Trabajo para listado'!$CD$155:$DC$1048576,MATCH($A987,'Hoja de Trabajo para listado'!$CD$155:$CD$1048576,0),MATCH((CUADRO!F$4&amp;$E987),'Hoja de Trabajo para listado'!$CD$151:$DC$151,0)),0)</f>
        <v>0</v>
      </c>
      <c r="G987" s="265">
        <f ca="1">+IFERROR(INDEX('Hoja de Trabajo para listado'!$A$155:$Z$1048576,MATCH($A987,'Hoja de Trabajo para listado'!$A$155:$A$1048576,0),MATCH((CUADRO!G$4&amp;$E987),'Hoja de Trabajo para listado'!$A$151:$Z$151,0)),0)+IFERROR(INDEX('Hoja de Trabajo para listado'!$AB$155:$BA$1048576,MATCH($A987,'Hoja de Trabajo para listado'!$AB$155:$AB$1048576,0),MATCH((CUADRO!G$4&amp;$E987),'Hoja de Trabajo para listado'!$AB$151:$BA$151,0)),0)+IFERROR(INDEX('Hoja de Trabajo para listado'!$BC$155:$CB$1048576,MATCH($A987,'Hoja de Trabajo para listado'!$BC$155:$BC$1048576,0),MATCH((CUADRO!G$4&amp;$E987),'Hoja de Trabajo para listado'!$BC$151:$CB$151,0)),0)+IFERROR(INDEX('Hoja de Trabajo para listado'!$DE$153:$DG$274,MATCH($A987,'Hoja de Trabajo para listado'!$DE$153:$DE$1048576,0),MATCH((CUADRO!G$4&amp;$E987),'Hoja de Trabajo para listado'!$DE$151:$DG$151,0)),0)+IFERROR(INDEX('Hoja de Trabajo para listado'!$CD$155:$DC$1048576,MATCH($A987,'Hoja de Trabajo para listado'!$CD$155:$CD$1048576,0),MATCH((CUADRO!G$4&amp;$E987),'Hoja de Trabajo para listado'!$CD$151:$DC$151,0)),0)</f>
        <v>0</v>
      </c>
      <c r="H987" s="265">
        <f ca="1">+IFERROR(INDEX('Hoja de Trabajo para listado'!$A$155:$Z$1048576,MATCH($A987,'Hoja de Trabajo para listado'!$A$155:$A$1048576,0),MATCH((CUADRO!H$4&amp;$E987),'Hoja de Trabajo para listado'!$A$151:$Z$151,0)),0)+IFERROR(INDEX('Hoja de Trabajo para listado'!$AB$155:$BA$1048576,MATCH($A987,'Hoja de Trabajo para listado'!$AB$155:$AB$1048576,0),MATCH((CUADRO!H$4&amp;$E987),'Hoja de Trabajo para listado'!$AB$151:$BA$151,0)),0)+IFERROR(INDEX('Hoja de Trabajo para listado'!$BC$155:$CB$1048576,MATCH($A987,'Hoja de Trabajo para listado'!$BC$155:$BC$1048576,0),MATCH((CUADRO!H$4&amp;$E987),'Hoja de Trabajo para listado'!$BC$151:$CB$151,0)),0)+IFERROR(INDEX('Hoja de Trabajo para listado'!$DE$153:$DG$274,MATCH($A987,'Hoja de Trabajo para listado'!$DE$153:$DE$1048576,0),MATCH((CUADRO!H$4&amp;$E987),'Hoja de Trabajo para listado'!$DE$151:$DG$151,0)),0)+IFERROR(INDEX('Hoja de Trabajo para listado'!$CD$155:$DC$1048576,MATCH($A987,'Hoja de Trabajo para listado'!$CD$155:$CD$1048576,0),MATCH((CUADRO!H$4&amp;$E987),'Hoja de Trabajo para listado'!$CD$151:$DC$151,0)),0)</f>
        <v>0</v>
      </c>
      <c r="I987" s="265">
        <f ca="1">+IFERROR(INDEX('Hoja de Trabajo para listado'!$A$155:$Z$1048576,MATCH($A987,'Hoja de Trabajo para listado'!$A$155:$A$1048576,0),MATCH((CUADRO!I$4&amp;$E987),'Hoja de Trabajo para listado'!$A$151:$Z$151,0)),0)+IFERROR(INDEX('Hoja de Trabajo para listado'!$AB$155:$BA$1048576,MATCH($A987,'Hoja de Trabajo para listado'!$AB$155:$AB$1048576,0),MATCH((CUADRO!I$4&amp;$E987),'Hoja de Trabajo para listado'!$AB$151:$BA$151,0)),0)+IFERROR(INDEX('Hoja de Trabajo para listado'!$BC$155:$CB$1048576,MATCH($A987,'Hoja de Trabajo para listado'!$BC$155:$BC$1048576,0),MATCH((CUADRO!I$4&amp;$E987),'Hoja de Trabajo para listado'!$BC$151:$CB$151,0)),0)+IFERROR(INDEX('Hoja de Trabajo para listado'!$DE$153:$DG$274,MATCH($A987,'Hoja de Trabajo para listado'!$DE$153:$DE$1048576,0),MATCH((CUADRO!I$4&amp;$E987),'Hoja de Trabajo para listado'!$DE$151:$DG$151,0)),0)+IFERROR(INDEX('Hoja de Trabajo para listado'!$CD$155:$DC$1048576,MATCH($A987,'Hoja de Trabajo para listado'!$CD$155:$CD$1048576,0),MATCH((CUADRO!I$4&amp;$E987),'Hoja de Trabajo para listado'!$CD$151:$DC$151,0)),0)</f>
        <v>0</v>
      </c>
      <c r="J987" s="265">
        <f ca="1">+IFERROR(INDEX('Hoja de Trabajo para listado'!$A$155:$Z$1048576,MATCH($A987,'Hoja de Trabajo para listado'!$A$155:$A$1048576,0),MATCH((CUADRO!J$4&amp;$E987),'Hoja de Trabajo para listado'!$A$151:$Z$151,0)),0)+IFERROR(INDEX('Hoja de Trabajo para listado'!$AB$155:$BA$1048576,MATCH($A987,'Hoja de Trabajo para listado'!$AB$155:$AB$1048576,0),MATCH((CUADRO!J$4&amp;$E987),'Hoja de Trabajo para listado'!$AB$151:$BA$151,0)),0)+IFERROR(INDEX('Hoja de Trabajo para listado'!$BC$155:$CB$1048576,MATCH($A987,'Hoja de Trabajo para listado'!$BC$155:$BC$1048576,0),MATCH((CUADRO!J$4&amp;$E987),'Hoja de Trabajo para listado'!$BC$151:$CB$151,0)),0)+IFERROR(INDEX('Hoja de Trabajo para listado'!$DE$153:$DG$274,MATCH($A987,'Hoja de Trabajo para listado'!$DE$153:$DE$1048576,0),MATCH((CUADRO!J$4&amp;$E987),'Hoja de Trabajo para listado'!$DE$151:$DG$151,0)),0)+IFERROR(INDEX('Hoja de Trabajo para listado'!$CD$155:$DC$1048576,MATCH($A987,'Hoja de Trabajo para listado'!$CD$155:$CD$1048576,0),MATCH((CUADRO!J$4&amp;$E987),'Hoja de Trabajo para listado'!$CD$151:$DC$151,0)),0)</f>
        <v>0</v>
      </c>
      <c r="K987" s="265">
        <f ca="1">+IFERROR(INDEX('Hoja de Trabajo para listado'!$A$155:$Z$1048576,MATCH($A987,'Hoja de Trabajo para listado'!$A$155:$A$1048576,0),MATCH((CUADRO!K$4&amp;$E987),'Hoja de Trabajo para listado'!$A$151:$Z$151,0)),0)+IFERROR(INDEX('Hoja de Trabajo para listado'!$AB$155:$BA$1048576,MATCH($A987,'Hoja de Trabajo para listado'!$AB$155:$AB$1048576,0),MATCH((CUADRO!K$4&amp;$E987),'Hoja de Trabajo para listado'!$AB$151:$BA$151,0)),0)+IFERROR(INDEX('Hoja de Trabajo para listado'!$BC$155:$CB$1048576,MATCH($A987,'Hoja de Trabajo para listado'!$BC$155:$BC$1048576,0),MATCH((CUADRO!K$4&amp;$E987),'Hoja de Trabajo para listado'!$BC$151:$CB$151,0)),0)+IFERROR(INDEX('Hoja de Trabajo para listado'!$DE$153:$DG$274,MATCH($A987,'Hoja de Trabajo para listado'!$DE$153:$DE$1048576,0),MATCH((CUADRO!K$4&amp;$E987),'Hoja de Trabajo para listado'!$DE$151:$DG$151,0)),0)+IFERROR(INDEX('Hoja de Trabajo para listado'!$CD$155:$DC$1048576,MATCH($A987,'Hoja de Trabajo para listado'!$CD$155:$CD$1048576,0),MATCH((CUADRO!K$4&amp;$E987),'Hoja de Trabajo para listado'!$CD$151:$DC$151,0)),0)</f>
        <v>0</v>
      </c>
      <c r="L987" s="241">
        <f ca="1">+IFERROR(INDEX('Hoja de Trabajo para listado'!$A$155:$Z$1048576,MATCH($A987,'Hoja de Trabajo para listado'!$A$155:$A$1048576,0),MATCH((CUADRO!L$4&amp;$E987),'Hoja de Trabajo para listado'!$A$151:$Z$151,0)),0)+IFERROR(INDEX('Hoja de Trabajo para listado'!$AB$155:$BA$1048576,MATCH($A987,'Hoja de Trabajo para listado'!$AB$155:$AB$1048576,0),MATCH((CUADRO!L$4&amp;$E987),'Hoja de Trabajo para listado'!$AB$151:$BA$151,0)),0)+IFERROR(INDEX('Hoja de Trabajo para listado'!$BC$155:$CB$1048576,MATCH($A987,'Hoja de Trabajo para listado'!$BC$155:$BC$1048576,0),MATCH((CUADRO!L$4&amp;$E987),'Hoja de Trabajo para listado'!$BC$151:$CB$151,0)),0)+IFERROR(INDEX('Hoja de Trabajo para listado'!$DE$153:$DG$274,MATCH($A987,'Hoja de Trabajo para listado'!$DE$153:$DE$1048576,0),MATCH((CUADRO!L$4&amp;$E987),'Hoja de Trabajo para listado'!$DE$151:$DG$151,0)),0)+IFERROR(INDEX('Hoja de Trabajo para listado'!$CD$155:$DC$1048576,MATCH($A987,'Hoja de Trabajo para listado'!$CD$155:$CD$1048576,0),MATCH((CUADRO!L$4&amp;$E987),'Hoja de Trabajo para listado'!$CD$151:$DC$151,0)),0)</f>
        <v>0</v>
      </c>
      <c r="M987" s="241">
        <f ca="1">+IFERROR(INDEX('Hoja de Trabajo para listado'!$A$155:$Z$1048576,MATCH($A987,'Hoja de Trabajo para listado'!$A$155:$A$1048576,0),MATCH((CUADRO!M$4&amp;$E987),'Hoja de Trabajo para listado'!$A$151:$Z$151,0)),0)+IFERROR(INDEX('Hoja de Trabajo para listado'!$AB$155:$BA$1048576,MATCH($A987,'Hoja de Trabajo para listado'!$AB$155:$AB$1048576,0),MATCH((CUADRO!M$4&amp;$E987),'Hoja de Trabajo para listado'!$AB$151:$BA$151,0)),0)+IFERROR(INDEX('Hoja de Trabajo para listado'!$BC$155:$CB$1048576,MATCH($A987,'Hoja de Trabajo para listado'!$BC$155:$BC$1048576,0),MATCH((CUADRO!M$4&amp;$E987),'Hoja de Trabajo para listado'!$BC$151:$CB$151,0)),0)+IFERROR(INDEX('Hoja de Trabajo para listado'!$DE$153:$DG$274,MATCH($A987,'Hoja de Trabajo para listado'!$DE$153:$DE$1048576,0),MATCH((CUADRO!M$4&amp;$E987),'Hoja de Trabajo para listado'!$DE$151:$DG$151,0)),0)+IFERROR(INDEX('Hoja de Trabajo para listado'!$CD$155:$DC$1048576,MATCH($A987,'Hoja de Trabajo para listado'!$CD$155:$CD$1048576,0),MATCH((CUADRO!M$4&amp;$E987),'Hoja de Trabajo para listado'!$CD$151:$DC$151,0)),0)</f>
        <v>0</v>
      </c>
      <c r="N987" s="241">
        <f ca="1">+IFERROR(INDEX('Hoja de Trabajo para listado'!$A$155:$Z$1048576,MATCH($A987,'Hoja de Trabajo para listado'!$A$155:$A$1048576,0),MATCH((CUADRO!N$4&amp;$E987),'Hoja de Trabajo para listado'!$A$151:$Z$151,0)),0)+IFERROR(INDEX('Hoja de Trabajo para listado'!$AB$155:$BA$1048576,MATCH($A987,'Hoja de Trabajo para listado'!$AB$155:$AB$1048576,0),MATCH((CUADRO!N$4&amp;$E987),'Hoja de Trabajo para listado'!$AB$151:$BA$151,0)),0)+IFERROR(INDEX('Hoja de Trabajo para listado'!$BC$155:$CB$1048576,MATCH($A987,'Hoja de Trabajo para listado'!$BC$155:$BC$1048576,0),MATCH((CUADRO!N$4&amp;$E987),'Hoja de Trabajo para listado'!$BC$151:$CB$151,0)),0)+IFERROR(INDEX('Hoja de Trabajo para listado'!$DE$153:$DG$274,MATCH($A987,'Hoja de Trabajo para listado'!$DE$153:$DE$1048576,0),MATCH((CUADRO!N$4&amp;$E987),'Hoja de Trabajo para listado'!$DE$151:$DG$151,0)),0)+IFERROR(INDEX('Hoja de Trabajo para listado'!$CD$155:$DC$1048576,MATCH($A987,'Hoja de Trabajo para listado'!$CD$155:$CD$1048576,0),MATCH((CUADRO!N$4&amp;$E987),'Hoja de Trabajo para listado'!$CD$151:$DC$151,0)),0)</f>
        <v>0</v>
      </c>
      <c r="O987" s="241">
        <f ca="1">+IFERROR(INDEX('Hoja de Trabajo para listado'!$A$155:$Z$1048576,MATCH($A987,'Hoja de Trabajo para listado'!$A$155:$A$1048576,0),MATCH((CUADRO!O$4&amp;$E987),'Hoja de Trabajo para listado'!$A$151:$Z$151,0)),0)+IFERROR(INDEX('Hoja de Trabajo para listado'!$AB$155:$BA$1048576,MATCH($A987,'Hoja de Trabajo para listado'!$AB$155:$AB$1048576,0),MATCH((CUADRO!O$4&amp;$E987),'Hoja de Trabajo para listado'!$AB$151:$BA$151,0)),0)+IFERROR(INDEX('Hoja de Trabajo para listado'!$BC$155:$CB$1048576,MATCH($A987,'Hoja de Trabajo para listado'!$BC$155:$BC$1048576,0),MATCH((CUADRO!O$4&amp;$E987),'Hoja de Trabajo para listado'!$BC$151:$CB$151,0)),0)+IFERROR(INDEX('Hoja de Trabajo para listado'!$DE$153:$DG$274,MATCH($A987,'Hoja de Trabajo para listado'!$DE$153:$DE$1048576,0),MATCH((CUADRO!O$4&amp;$E987),'Hoja de Trabajo para listado'!$DE$151:$DG$151,0)),0)+IFERROR(INDEX('Hoja de Trabajo para listado'!$CD$155:$DC$1048576,MATCH($A987,'Hoja de Trabajo para listado'!$CD$155:$CD$1048576,0),MATCH((CUADRO!O$4&amp;$E987),'Hoja de Trabajo para listado'!$CD$151:$DC$151,0)),0)</f>
        <v>0</v>
      </c>
      <c r="P987" s="241">
        <f ca="1">+IFERROR(INDEX('Hoja de Trabajo para listado'!$A$155:$Z$1048576,MATCH($A987,'Hoja de Trabajo para listado'!$A$155:$A$1048576,0),MATCH((CUADRO!P$4&amp;$E987),'Hoja de Trabajo para listado'!$A$151:$Z$151,0)),0)+IFERROR(INDEX('Hoja de Trabajo para listado'!$AB$155:$BA$1048576,MATCH($A987,'Hoja de Trabajo para listado'!$AB$155:$AB$1048576,0),MATCH((CUADRO!P$4&amp;$E987),'Hoja de Trabajo para listado'!$AB$151:$BA$151,0)),0)+IFERROR(INDEX('Hoja de Trabajo para listado'!$BC$155:$CB$1048576,MATCH($A987,'Hoja de Trabajo para listado'!$BC$155:$BC$1048576,0),MATCH((CUADRO!P$4&amp;$E987),'Hoja de Trabajo para listado'!$BC$151:$CB$151,0)),0)+IFERROR(INDEX('Hoja de Trabajo para listado'!$DE$153:$DG$274,MATCH($A987,'Hoja de Trabajo para listado'!$DE$153:$DE$1048576,0),MATCH((CUADRO!P$4&amp;$E987),'Hoja de Trabajo para listado'!$DE$151:$DG$151,0)),0)+IFERROR(INDEX('Hoja de Trabajo para listado'!$CD$155:$DC$1048576,MATCH($A987,'Hoja de Trabajo para listado'!$CD$155:$CD$1048576,0),MATCH((CUADRO!P$4&amp;$E987),'Hoja de Trabajo para listado'!$CD$151:$DC$151,0)),0)</f>
        <v>0</v>
      </c>
      <c r="Q987" s="241">
        <f ca="1">+IFERROR(INDEX('Hoja de Trabajo para listado'!$A$155:$Z$1048576,MATCH($A987,'Hoja de Trabajo para listado'!$A$155:$A$1048576,0),MATCH((CUADRO!Q$4&amp;$E987),'Hoja de Trabajo para listado'!$A$151:$Z$151,0)),0)+IFERROR(INDEX('Hoja de Trabajo para listado'!$AB$155:$BA$1048576,MATCH($A987,'Hoja de Trabajo para listado'!$AB$155:$AB$1048576,0),MATCH((CUADRO!Q$4&amp;$E987),'Hoja de Trabajo para listado'!$AB$151:$BA$151,0)),0)+IFERROR(INDEX('Hoja de Trabajo para listado'!$BC$155:$CB$1048576,MATCH($A987,'Hoja de Trabajo para listado'!$BC$155:$BC$1048576,0),MATCH((CUADRO!Q$4&amp;$E987),'Hoja de Trabajo para listado'!$BC$151:$CB$151,0)),0)+IFERROR(INDEX('Hoja de Trabajo para listado'!$DE$153:$DG$274,MATCH($A987,'Hoja de Trabajo para listado'!$DE$153:$DE$1048576,0),MATCH((CUADRO!Q$4&amp;$E987),'Hoja de Trabajo para listado'!$DE$151:$DG$151,0)),0)+IFERROR(INDEX('Hoja de Trabajo para listado'!$CD$155:$DC$1048576,MATCH($A987,'Hoja de Trabajo para listado'!$CD$155:$CD$1048576,0),MATCH((CUADRO!Q$4&amp;$E987),'Hoja de Trabajo para listado'!$CD$151:$DC$151,0)),0)</f>
        <v>0</v>
      </c>
      <c r="R987" s="265">
        <f t="shared" ca="1" si="37"/>
        <v>0</v>
      </c>
      <c r="S987" s="267"/>
      <c r="T987" s="241">
        <f ca="1">+T988</f>
        <v>0</v>
      </c>
      <c r="U987" s="240">
        <f t="shared" si="38"/>
        <v>1</v>
      </c>
      <c r="V987" s="327" t="str">
        <f>+VLOOKUP(A987,bd_lista!$A$3:$E$592,5,FALSE)</f>
        <v>Gobiernos Autonomos Municipales</v>
      </c>
      <c r="W987" s="397" t="str">
        <f>+V987</f>
        <v>Gobiernos Autonomos Municipales</v>
      </c>
      <c r="X987" s="240">
        <f>+VLOOKUP(A987,[4]Sheet1!$A$13:$D$744,4,FALSE)</f>
        <v>0</v>
      </c>
      <c r="Y987" s="240" t="e">
        <f>+VLOOKUP(X987,bd_lista!$A$3:$C$592,3,FALSE)</f>
        <v>#N/A</v>
      </c>
      <c r="Z987" s="290">
        <f>+X987</f>
        <v>0</v>
      </c>
      <c r="AA987" s="291" t="e">
        <f>+Y987</f>
        <v>#N/A</v>
      </c>
    </row>
    <row r="988" spans="1:27" customFormat="1" ht="15" hidden="1" customHeight="1">
      <c r="A988" s="32">
        <v>1726</v>
      </c>
      <c r="B988" s="394"/>
      <c r="C988" s="245" t="str">
        <f>+VLOOKUP(A988,bd_lista!$A$3:$C$592,3,FALSE)</f>
        <v>Gobierno Autónomo Municipal de Trigal</v>
      </c>
      <c r="D988" s="396"/>
      <c r="E988" s="242" t="s">
        <v>1304</v>
      </c>
      <c r="F988" s="243">
        <f ca="1">+IFERROR(INDEX('Hoja de Trabajo para listado'!$A$155:$Z$1048576,MATCH($A988,'Hoja de Trabajo para listado'!$A$155:$A$1048576,0),MATCH((CUADRO!F$4&amp;$E988),'Hoja de Trabajo para listado'!$A$151:$Z$151,0)),0)+IFERROR(INDEX('Hoja de Trabajo para listado'!$AB$155:$BA$1048576,MATCH($A988,'Hoja de Trabajo para listado'!$AB$155:$AB$1048576,0),MATCH((CUADRO!F$4&amp;$E988),'Hoja de Trabajo para listado'!$AB$151:$BA$151,0)),0)+IFERROR(INDEX('Hoja de Trabajo para listado'!$BC$155:$CB$1048576,MATCH($A988,'Hoja de Trabajo para listado'!$BC$155:$BC$1048576,0),MATCH((CUADRO!F$4&amp;$E988),'Hoja de Trabajo para listado'!$BC$151:$CB$151,0)),0)+IFERROR(INDEX('Hoja de Trabajo para listado'!$DE$153:$DG$274,MATCH($A988,'Hoja de Trabajo para listado'!$DE$153:$DE$1048576,0),MATCH((CUADRO!F$4&amp;$E988),'Hoja de Trabajo para listado'!$DE$151:$DG$151,0)),0)+IFERROR(INDEX('Hoja de Trabajo para listado'!$CD$155:$DC$1048576,MATCH($A988,'Hoja de Trabajo para listado'!$CD$155:$CD$1048576,0),MATCH((CUADRO!F$4&amp;$E988),'Hoja de Trabajo para listado'!$CD$151:$DC$151,0)),0)</f>
        <v>0</v>
      </c>
      <c r="G988" s="243">
        <f ca="1">+IFERROR(INDEX('Hoja de Trabajo para listado'!$A$155:$Z$1048576,MATCH($A988,'Hoja de Trabajo para listado'!$A$155:$A$1048576,0),MATCH((CUADRO!G$4&amp;$E988),'Hoja de Trabajo para listado'!$A$151:$Z$151,0)),0)+IFERROR(INDEX('Hoja de Trabajo para listado'!$AB$155:$BA$1048576,MATCH($A988,'Hoja de Trabajo para listado'!$AB$155:$AB$1048576,0),MATCH((CUADRO!G$4&amp;$E988),'Hoja de Trabajo para listado'!$AB$151:$BA$151,0)),0)+IFERROR(INDEX('Hoja de Trabajo para listado'!$BC$155:$CB$1048576,MATCH($A988,'Hoja de Trabajo para listado'!$BC$155:$BC$1048576,0),MATCH((CUADRO!G$4&amp;$E988),'Hoja de Trabajo para listado'!$BC$151:$CB$151,0)),0)+IFERROR(INDEX('Hoja de Trabajo para listado'!$DE$153:$DG$274,MATCH($A988,'Hoja de Trabajo para listado'!$DE$153:$DE$1048576,0),MATCH((CUADRO!G$4&amp;$E988),'Hoja de Trabajo para listado'!$DE$151:$DG$151,0)),0)+IFERROR(INDEX('Hoja de Trabajo para listado'!$CD$155:$DC$1048576,MATCH($A988,'Hoja de Trabajo para listado'!$CD$155:$CD$1048576,0),MATCH((CUADRO!G$4&amp;$E988),'Hoja de Trabajo para listado'!$CD$151:$DC$151,0)),0)</f>
        <v>0</v>
      </c>
      <c r="H988" s="243">
        <f ca="1">+IFERROR(INDEX('Hoja de Trabajo para listado'!$A$155:$Z$1048576,MATCH($A988,'Hoja de Trabajo para listado'!$A$155:$A$1048576,0),MATCH((CUADRO!H$4&amp;$E988),'Hoja de Trabajo para listado'!$A$151:$Z$151,0)),0)+IFERROR(INDEX('Hoja de Trabajo para listado'!$AB$155:$BA$1048576,MATCH($A988,'Hoja de Trabajo para listado'!$AB$155:$AB$1048576,0),MATCH((CUADRO!H$4&amp;$E988),'Hoja de Trabajo para listado'!$AB$151:$BA$151,0)),0)+IFERROR(INDEX('Hoja de Trabajo para listado'!$BC$155:$CB$1048576,MATCH($A988,'Hoja de Trabajo para listado'!$BC$155:$BC$1048576,0),MATCH((CUADRO!H$4&amp;$E988),'Hoja de Trabajo para listado'!$BC$151:$CB$151,0)),0)+IFERROR(INDEX('Hoja de Trabajo para listado'!$DE$153:$DG$274,MATCH($A988,'Hoja de Trabajo para listado'!$DE$153:$DE$1048576,0),MATCH((CUADRO!H$4&amp;$E988),'Hoja de Trabajo para listado'!$DE$151:$DG$151,0)),0)+IFERROR(INDEX('Hoja de Trabajo para listado'!$CD$155:$DC$1048576,MATCH($A988,'Hoja de Trabajo para listado'!$CD$155:$CD$1048576,0),MATCH((CUADRO!H$4&amp;$E988),'Hoja de Trabajo para listado'!$CD$151:$DC$151,0)),0)</f>
        <v>0</v>
      </c>
      <c r="I988" s="243">
        <f ca="1">+IFERROR(INDEX('Hoja de Trabajo para listado'!$A$155:$Z$1048576,MATCH($A988,'Hoja de Trabajo para listado'!$A$155:$A$1048576,0),MATCH((CUADRO!I$4&amp;$E988),'Hoja de Trabajo para listado'!$A$151:$Z$151,0)),0)+IFERROR(INDEX('Hoja de Trabajo para listado'!$AB$155:$BA$1048576,MATCH($A988,'Hoja de Trabajo para listado'!$AB$155:$AB$1048576,0),MATCH((CUADRO!I$4&amp;$E988),'Hoja de Trabajo para listado'!$AB$151:$BA$151,0)),0)+IFERROR(INDEX('Hoja de Trabajo para listado'!$BC$155:$CB$1048576,MATCH($A988,'Hoja de Trabajo para listado'!$BC$155:$BC$1048576,0),MATCH((CUADRO!I$4&amp;$E988),'Hoja de Trabajo para listado'!$BC$151:$CB$151,0)),0)+IFERROR(INDEX('Hoja de Trabajo para listado'!$DE$153:$DG$274,MATCH($A988,'Hoja de Trabajo para listado'!$DE$153:$DE$1048576,0),MATCH((CUADRO!I$4&amp;$E988),'Hoja de Trabajo para listado'!$DE$151:$DG$151,0)),0)+IFERROR(INDEX('Hoja de Trabajo para listado'!$CD$155:$DC$1048576,MATCH($A988,'Hoja de Trabajo para listado'!$CD$155:$CD$1048576,0),MATCH((CUADRO!I$4&amp;$E988),'Hoja de Trabajo para listado'!$CD$151:$DC$151,0)),0)</f>
        <v>0</v>
      </c>
      <c r="J988" s="243">
        <f ca="1">+IFERROR(INDEX('Hoja de Trabajo para listado'!$A$155:$Z$1048576,MATCH($A988,'Hoja de Trabajo para listado'!$A$155:$A$1048576,0),MATCH((CUADRO!J$4&amp;$E988),'Hoja de Trabajo para listado'!$A$151:$Z$151,0)),0)+IFERROR(INDEX('Hoja de Trabajo para listado'!$AB$155:$BA$1048576,MATCH($A988,'Hoja de Trabajo para listado'!$AB$155:$AB$1048576,0),MATCH((CUADRO!J$4&amp;$E988),'Hoja de Trabajo para listado'!$AB$151:$BA$151,0)),0)+IFERROR(INDEX('Hoja de Trabajo para listado'!$BC$155:$CB$1048576,MATCH($A988,'Hoja de Trabajo para listado'!$BC$155:$BC$1048576,0),MATCH((CUADRO!J$4&amp;$E988),'Hoja de Trabajo para listado'!$BC$151:$CB$151,0)),0)+IFERROR(INDEX('Hoja de Trabajo para listado'!$DE$153:$DG$274,MATCH($A988,'Hoja de Trabajo para listado'!$DE$153:$DE$1048576,0),MATCH((CUADRO!J$4&amp;$E988),'Hoja de Trabajo para listado'!$DE$151:$DG$151,0)),0)+IFERROR(INDEX('Hoja de Trabajo para listado'!$CD$155:$DC$1048576,MATCH($A988,'Hoja de Trabajo para listado'!$CD$155:$CD$1048576,0),MATCH((CUADRO!J$4&amp;$E988),'Hoja de Trabajo para listado'!$CD$151:$DC$151,0)),0)</f>
        <v>0</v>
      </c>
      <c r="K988" s="243">
        <f ca="1">+IFERROR(INDEX('Hoja de Trabajo para listado'!$A$155:$Z$1048576,MATCH($A988,'Hoja de Trabajo para listado'!$A$155:$A$1048576,0),MATCH((CUADRO!K$4&amp;$E988),'Hoja de Trabajo para listado'!$A$151:$Z$151,0)),0)+IFERROR(INDEX('Hoja de Trabajo para listado'!$AB$155:$BA$1048576,MATCH($A988,'Hoja de Trabajo para listado'!$AB$155:$AB$1048576,0),MATCH((CUADRO!K$4&amp;$E988),'Hoja de Trabajo para listado'!$AB$151:$BA$151,0)),0)+IFERROR(INDEX('Hoja de Trabajo para listado'!$BC$155:$CB$1048576,MATCH($A988,'Hoja de Trabajo para listado'!$BC$155:$BC$1048576,0),MATCH((CUADRO!K$4&amp;$E988),'Hoja de Trabajo para listado'!$BC$151:$CB$151,0)),0)+IFERROR(INDEX('Hoja de Trabajo para listado'!$DE$153:$DG$274,MATCH($A988,'Hoja de Trabajo para listado'!$DE$153:$DE$1048576,0),MATCH((CUADRO!K$4&amp;$E988),'Hoja de Trabajo para listado'!$DE$151:$DG$151,0)),0)+IFERROR(INDEX('Hoja de Trabajo para listado'!$CD$155:$DC$1048576,MATCH($A988,'Hoja de Trabajo para listado'!$CD$155:$CD$1048576,0),MATCH((CUADRO!K$4&amp;$E988),'Hoja de Trabajo para listado'!$CD$151:$DC$151,0)),0)</f>
        <v>0</v>
      </c>
      <c r="L988" s="243">
        <f ca="1">+IFERROR(INDEX('Hoja de Trabajo para listado'!$A$155:$Z$1048576,MATCH($A988,'Hoja de Trabajo para listado'!$A$155:$A$1048576,0),MATCH((CUADRO!L$4&amp;$E988),'Hoja de Trabajo para listado'!$A$151:$Z$151,0)),0)+IFERROR(INDEX('Hoja de Trabajo para listado'!$AB$155:$BA$1048576,MATCH($A988,'Hoja de Trabajo para listado'!$AB$155:$AB$1048576,0),MATCH((CUADRO!L$4&amp;$E988),'Hoja de Trabajo para listado'!$AB$151:$BA$151,0)),0)+IFERROR(INDEX('Hoja de Trabajo para listado'!$BC$155:$CB$1048576,MATCH($A988,'Hoja de Trabajo para listado'!$BC$155:$BC$1048576,0),MATCH((CUADRO!L$4&amp;$E988),'Hoja de Trabajo para listado'!$BC$151:$CB$151,0)),0)+IFERROR(INDEX('Hoja de Trabajo para listado'!$DE$153:$DG$274,MATCH($A988,'Hoja de Trabajo para listado'!$DE$153:$DE$1048576,0),MATCH((CUADRO!L$4&amp;$E988),'Hoja de Trabajo para listado'!$DE$151:$DG$151,0)),0)+IFERROR(INDEX('Hoja de Trabajo para listado'!$CD$155:$DC$1048576,MATCH($A988,'Hoja de Trabajo para listado'!$CD$155:$CD$1048576,0),MATCH((CUADRO!L$4&amp;$E988),'Hoja de Trabajo para listado'!$CD$151:$DC$151,0)),0)</f>
        <v>0</v>
      </c>
      <c r="M988" s="243">
        <f ca="1">+IFERROR(INDEX('Hoja de Trabajo para listado'!$A$155:$Z$1048576,MATCH($A988,'Hoja de Trabajo para listado'!$A$155:$A$1048576,0),MATCH((CUADRO!M$4&amp;$E988),'Hoja de Trabajo para listado'!$A$151:$Z$151,0)),0)+IFERROR(INDEX('Hoja de Trabajo para listado'!$AB$155:$BA$1048576,MATCH($A988,'Hoja de Trabajo para listado'!$AB$155:$AB$1048576,0),MATCH((CUADRO!M$4&amp;$E988),'Hoja de Trabajo para listado'!$AB$151:$BA$151,0)),0)+IFERROR(INDEX('Hoja de Trabajo para listado'!$BC$155:$CB$1048576,MATCH($A988,'Hoja de Trabajo para listado'!$BC$155:$BC$1048576,0),MATCH((CUADRO!M$4&amp;$E988),'Hoja de Trabajo para listado'!$BC$151:$CB$151,0)),0)+IFERROR(INDEX('Hoja de Trabajo para listado'!$DE$153:$DG$274,MATCH($A988,'Hoja de Trabajo para listado'!$DE$153:$DE$1048576,0),MATCH((CUADRO!M$4&amp;$E988),'Hoja de Trabajo para listado'!$DE$151:$DG$151,0)),0)+IFERROR(INDEX('Hoja de Trabajo para listado'!$CD$155:$DC$1048576,MATCH($A988,'Hoja de Trabajo para listado'!$CD$155:$CD$1048576,0),MATCH((CUADRO!M$4&amp;$E988),'Hoja de Trabajo para listado'!$CD$151:$DC$151,0)),0)</f>
        <v>0</v>
      </c>
      <c r="N988" s="243">
        <f ca="1">+IFERROR(INDEX('Hoja de Trabajo para listado'!$A$155:$Z$1048576,MATCH($A988,'Hoja de Trabajo para listado'!$A$155:$A$1048576,0),MATCH((CUADRO!N$4&amp;$E988),'Hoja de Trabajo para listado'!$A$151:$Z$151,0)),0)+IFERROR(INDEX('Hoja de Trabajo para listado'!$AB$155:$BA$1048576,MATCH($A988,'Hoja de Trabajo para listado'!$AB$155:$AB$1048576,0),MATCH((CUADRO!N$4&amp;$E988),'Hoja de Trabajo para listado'!$AB$151:$BA$151,0)),0)+IFERROR(INDEX('Hoja de Trabajo para listado'!$BC$155:$CB$1048576,MATCH($A988,'Hoja de Trabajo para listado'!$BC$155:$BC$1048576,0),MATCH((CUADRO!N$4&amp;$E988),'Hoja de Trabajo para listado'!$BC$151:$CB$151,0)),0)+IFERROR(INDEX('Hoja de Trabajo para listado'!$DE$153:$DG$274,MATCH($A988,'Hoja de Trabajo para listado'!$DE$153:$DE$1048576,0),MATCH((CUADRO!N$4&amp;$E988),'Hoja de Trabajo para listado'!$DE$151:$DG$151,0)),0)+IFERROR(INDEX('Hoja de Trabajo para listado'!$CD$155:$DC$1048576,MATCH($A988,'Hoja de Trabajo para listado'!$CD$155:$CD$1048576,0),MATCH((CUADRO!N$4&amp;$E988),'Hoja de Trabajo para listado'!$CD$151:$DC$151,0)),0)</f>
        <v>0</v>
      </c>
      <c r="O988" s="243">
        <f ca="1">+IFERROR(INDEX('Hoja de Trabajo para listado'!$A$155:$Z$1048576,MATCH($A988,'Hoja de Trabajo para listado'!$A$155:$A$1048576,0),MATCH((CUADRO!O$4&amp;$E988),'Hoja de Trabajo para listado'!$A$151:$Z$151,0)),0)+IFERROR(INDEX('Hoja de Trabajo para listado'!$AB$155:$BA$1048576,MATCH($A988,'Hoja de Trabajo para listado'!$AB$155:$AB$1048576,0),MATCH((CUADRO!O$4&amp;$E988),'Hoja de Trabajo para listado'!$AB$151:$BA$151,0)),0)+IFERROR(INDEX('Hoja de Trabajo para listado'!$BC$155:$CB$1048576,MATCH($A988,'Hoja de Trabajo para listado'!$BC$155:$BC$1048576,0),MATCH((CUADRO!O$4&amp;$E988),'Hoja de Trabajo para listado'!$BC$151:$CB$151,0)),0)+IFERROR(INDEX('Hoja de Trabajo para listado'!$DE$153:$DG$274,MATCH($A988,'Hoja de Trabajo para listado'!$DE$153:$DE$1048576,0),MATCH((CUADRO!O$4&amp;$E988),'Hoja de Trabajo para listado'!$DE$151:$DG$151,0)),0)+IFERROR(INDEX('Hoja de Trabajo para listado'!$CD$155:$DC$1048576,MATCH($A988,'Hoja de Trabajo para listado'!$CD$155:$CD$1048576,0),MATCH((CUADRO!O$4&amp;$E988),'Hoja de Trabajo para listado'!$CD$151:$DC$151,0)),0)</f>
        <v>0</v>
      </c>
      <c r="P988" s="243">
        <f ca="1">+IFERROR(INDEX('Hoja de Trabajo para listado'!$A$155:$Z$1048576,MATCH($A988,'Hoja de Trabajo para listado'!$A$155:$A$1048576,0),MATCH((CUADRO!P$4&amp;$E988),'Hoja de Trabajo para listado'!$A$151:$Z$151,0)),0)+IFERROR(INDEX('Hoja de Trabajo para listado'!$AB$155:$BA$1048576,MATCH($A988,'Hoja de Trabajo para listado'!$AB$155:$AB$1048576,0),MATCH((CUADRO!P$4&amp;$E988),'Hoja de Trabajo para listado'!$AB$151:$BA$151,0)),0)+IFERROR(INDEX('Hoja de Trabajo para listado'!$BC$155:$CB$1048576,MATCH($A988,'Hoja de Trabajo para listado'!$BC$155:$BC$1048576,0),MATCH((CUADRO!P$4&amp;$E988),'Hoja de Trabajo para listado'!$BC$151:$CB$151,0)),0)+IFERROR(INDEX('Hoja de Trabajo para listado'!$DE$153:$DG$274,MATCH($A988,'Hoja de Trabajo para listado'!$DE$153:$DE$1048576,0),MATCH((CUADRO!P$4&amp;$E988),'Hoja de Trabajo para listado'!$DE$151:$DG$151,0)),0)+IFERROR(INDEX('Hoja de Trabajo para listado'!$CD$155:$DC$1048576,MATCH($A988,'Hoja de Trabajo para listado'!$CD$155:$CD$1048576,0),MATCH((CUADRO!P$4&amp;$E988),'Hoja de Trabajo para listado'!$CD$151:$DC$151,0)),0)</f>
        <v>0</v>
      </c>
      <c r="Q988" s="243">
        <f ca="1">+IFERROR(INDEX('Hoja de Trabajo para listado'!$A$155:$Z$1048576,MATCH($A988,'Hoja de Trabajo para listado'!$A$155:$A$1048576,0),MATCH((CUADRO!Q$4&amp;$E988),'Hoja de Trabajo para listado'!$A$151:$Z$151,0)),0)+IFERROR(INDEX('Hoja de Trabajo para listado'!$AB$155:$BA$1048576,MATCH($A988,'Hoja de Trabajo para listado'!$AB$155:$AB$1048576,0),MATCH((CUADRO!Q$4&amp;$E988),'Hoja de Trabajo para listado'!$AB$151:$BA$151,0)),0)+IFERROR(INDEX('Hoja de Trabajo para listado'!$BC$155:$CB$1048576,MATCH($A988,'Hoja de Trabajo para listado'!$BC$155:$BC$1048576,0),MATCH((CUADRO!Q$4&amp;$E988),'Hoja de Trabajo para listado'!$BC$151:$CB$151,0)),0)+IFERROR(INDEX('Hoja de Trabajo para listado'!$DE$153:$DG$274,MATCH($A988,'Hoja de Trabajo para listado'!$DE$153:$DE$1048576,0),MATCH((CUADRO!Q$4&amp;$E988),'Hoja de Trabajo para listado'!$DE$151:$DG$151,0)),0)+IFERROR(INDEX('Hoja de Trabajo para listado'!$CD$155:$DC$1048576,MATCH($A988,'Hoja de Trabajo para listado'!$CD$155:$CD$1048576,0),MATCH((CUADRO!Q$4&amp;$E988),'Hoja de Trabajo para listado'!$CD$151:$DC$151,0)),0)</f>
        <v>0</v>
      </c>
      <c r="R988" s="243">
        <f t="shared" ca="1" si="37"/>
        <v>0</v>
      </c>
      <c r="S988" s="256">
        <f ca="1">+R987+R988</f>
        <v>0</v>
      </c>
      <c r="T988" s="243">
        <f ca="1">+S988</f>
        <v>0</v>
      </c>
      <c r="U988" s="242">
        <f t="shared" si="38"/>
        <v>2</v>
      </c>
      <c r="V988" s="327" t="str">
        <f>+VLOOKUP(A988,bd_lista!$A$3:$E$592,5,FALSE)</f>
        <v>Gobiernos Autonomos Municipales</v>
      </c>
      <c r="W988" s="398"/>
      <c r="X988" s="240">
        <f>+VLOOKUP(A988,[4]Sheet1!$A$13:$D$744,4,FALSE)</f>
        <v>0</v>
      </c>
      <c r="Y988" s="240" t="e">
        <f>+VLOOKUP(X988,bd_lista!$A$3:$C$592,3,FALSE)</f>
        <v>#N/A</v>
      </c>
      <c r="Z988" s="288"/>
      <c r="AA988" s="289"/>
    </row>
    <row r="989" spans="1:27" customFormat="1" ht="15" hidden="1" customHeight="1">
      <c r="A989" s="32">
        <v>1727</v>
      </c>
      <c r="B989" s="393">
        <f>+A989</f>
        <v>1727</v>
      </c>
      <c r="C989" s="245" t="str">
        <f>+VLOOKUP(A989,bd_lista!$A$3:$C$592,3,FALSE)</f>
        <v>Gobierno Autónomo Municipal de Moro Moro</v>
      </c>
      <c r="D989" s="395" t="str">
        <f>+C989</f>
        <v>Gobierno Autónomo Municipal de Moro Moro</v>
      </c>
      <c r="E989" s="240" t="s">
        <v>1303</v>
      </c>
      <c r="F989" s="241">
        <f ca="1">+IFERROR(INDEX('Hoja de Trabajo para listado'!$A$155:$Z$1048576,MATCH($A989,'Hoja de Trabajo para listado'!$A$155:$A$1048576,0),MATCH((CUADRO!F$4&amp;$E989),'Hoja de Trabajo para listado'!$A$151:$Z$151,0)),0)+IFERROR(INDEX('Hoja de Trabajo para listado'!$AB$155:$BA$1048576,MATCH($A989,'Hoja de Trabajo para listado'!$AB$155:$AB$1048576,0),MATCH((CUADRO!F$4&amp;$E989),'Hoja de Trabajo para listado'!$AB$151:$BA$151,0)),0)+IFERROR(INDEX('Hoja de Trabajo para listado'!$BC$155:$CB$1048576,MATCH($A989,'Hoja de Trabajo para listado'!$BC$155:$BC$1048576,0),MATCH((CUADRO!F$4&amp;$E989),'Hoja de Trabajo para listado'!$BC$151:$CB$151,0)),0)+IFERROR(INDEX('Hoja de Trabajo para listado'!$DE$153:$DG$274,MATCH($A989,'Hoja de Trabajo para listado'!$DE$153:$DE$1048576,0),MATCH((CUADRO!F$4&amp;$E989),'Hoja de Trabajo para listado'!$DE$151:$DG$151,0)),0)+IFERROR(INDEX('Hoja de Trabajo para listado'!$CD$155:$DC$1048576,MATCH($A989,'Hoja de Trabajo para listado'!$CD$155:$CD$1048576,0),MATCH((CUADRO!F$4&amp;$E989),'Hoja de Trabajo para listado'!$CD$151:$DC$151,0)),0)</f>
        <v>0</v>
      </c>
      <c r="G989" s="241">
        <f ca="1">+IFERROR(INDEX('Hoja de Trabajo para listado'!$A$155:$Z$1048576,MATCH($A989,'Hoja de Trabajo para listado'!$A$155:$A$1048576,0),MATCH((CUADRO!G$4&amp;$E989),'Hoja de Trabajo para listado'!$A$151:$Z$151,0)),0)+IFERROR(INDEX('Hoja de Trabajo para listado'!$AB$155:$BA$1048576,MATCH($A989,'Hoja de Trabajo para listado'!$AB$155:$AB$1048576,0),MATCH((CUADRO!G$4&amp;$E989),'Hoja de Trabajo para listado'!$AB$151:$BA$151,0)),0)+IFERROR(INDEX('Hoja de Trabajo para listado'!$BC$155:$CB$1048576,MATCH($A989,'Hoja de Trabajo para listado'!$BC$155:$BC$1048576,0),MATCH((CUADRO!G$4&amp;$E989),'Hoja de Trabajo para listado'!$BC$151:$CB$151,0)),0)+IFERROR(INDEX('Hoja de Trabajo para listado'!$DE$153:$DG$274,MATCH($A989,'Hoja de Trabajo para listado'!$DE$153:$DE$1048576,0),MATCH((CUADRO!G$4&amp;$E989),'Hoja de Trabajo para listado'!$DE$151:$DG$151,0)),0)+IFERROR(INDEX('Hoja de Trabajo para listado'!$CD$155:$DC$1048576,MATCH($A989,'Hoja de Trabajo para listado'!$CD$155:$CD$1048576,0),MATCH((CUADRO!G$4&amp;$E989),'Hoja de Trabajo para listado'!$CD$151:$DC$151,0)),0)</f>
        <v>0</v>
      </c>
      <c r="H989" s="241">
        <f ca="1">+IFERROR(INDEX('Hoja de Trabajo para listado'!$A$155:$Z$1048576,MATCH($A989,'Hoja de Trabajo para listado'!$A$155:$A$1048576,0),MATCH((CUADRO!H$4&amp;$E989),'Hoja de Trabajo para listado'!$A$151:$Z$151,0)),0)+IFERROR(INDEX('Hoja de Trabajo para listado'!$AB$155:$BA$1048576,MATCH($A989,'Hoja de Trabajo para listado'!$AB$155:$AB$1048576,0),MATCH((CUADRO!H$4&amp;$E989),'Hoja de Trabajo para listado'!$AB$151:$BA$151,0)),0)+IFERROR(INDEX('Hoja de Trabajo para listado'!$BC$155:$CB$1048576,MATCH($A989,'Hoja de Trabajo para listado'!$BC$155:$BC$1048576,0),MATCH((CUADRO!H$4&amp;$E989),'Hoja de Trabajo para listado'!$BC$151:$CB$151,0)),0)+IFERROR(INDEX('Hoja de Trabajo para listado'!$DE$153:$DG$274,MATCH($A989,'Hoja de Trabajo para listado'!$DE$153:$DE$1048576,0),MATCH((CUADRO!H$4&amp;$E989),'Hoja de Trabajo para listado'!$DE$151:$DG$151,0)),0)+IFERROR(INDEX('Hoja de Trabajo para listado'!$CD$155:$DC$1048576,MATCH($A989,'Hoja de Trabajo para listado'!$CD$155:$CD$1048576,0),MATCH((CUADRO!H$4&amp;$E989),'Hoja de Trabajo para listado'!$CD$151:$DC$151,0)),0)</f>
        <v>0</v>
      </c>
      <c r="I989" s="241">
        <f ca="1">+IFERROR(INDEX('Hoja de Trabajo para listado'!$A$155:$Z$1048576,MATCH($A989,'Hoja de Trabajo para listado'!$A$155:$A$1048576,0),MATCH((CUADRO!I$4&amp;$E989),'Hoja de Trabajo para listado'!$A$151:$Z$151,0)),0)+IFERROR(INDEX('Hoja de Trabajo para listado'!$AB$155:$BA$1048576,MATCH($A989,'Hoja de Trabajo para listado'!$AB$155:$AB$1048576,0),MATCH((CUADRO!I$4&amp;$E989),'Hoja de Trabajo para listado'!$AB$151:$BA$151,0)),0)+IFERROR(INDEX('Hoja de Trabajo para listado'!$BC$155:$CB$1048576,MATCH($A989,'Hoja de Trabajo para listado'!$BC$155:$BC$1048576,0),MATCH((CUADRO!I$4&amp;$E989),'Hoja de Trabajo para listado'!$BC$151:$CB$151,0)),0)+IFERROR(INDEX('Hoja de Trabajo para listado'!$DE$153:$DG$274,MATCH($A989,'Hoja de Trabajo para listado'!$DE$153:$DE$1048576,0),MATCH((CUADRO!I$4&amp;$E989),'Hoja de Trabajo para listado'!$DE$151:$DG$151,0)),0)+IFERROR(INDEX('Hoja de Trabajo para listado'!$CD$155:$DC$1048576,MATCH($A989,'Hoja de Trabajo para listado'!$CD$155:$CD$1048576,0),MATCH((CUADRO!I$4&amp;$E989),'Hoja de Trabajo para listado'!$CD$151:$DC$151,0)),0)</f>
        <v>0</v>
      </c>
      <c r="J989" s="241">
        <f ca="1">+IFERROR(INDEX('Hoja de Trabajo para listado'!$A$155:$Z$1048576,MATCH($A989,'Hoja de Trabajo para listado'!$A$155:$A$1048576,0),MATCH((CUADRO!J$4&amp;$E989),'Hoja de Trabajo para listado'!$A$151:$Z$151,0)),0)+IFERROR(INDEX('Hoja de Trabajo para listado'!$AB$155:$BA$1048576,MATCH($A989,'Hoja de Trabajo para listado'!$AB$155:$AB$1048576,0),MATCH((CUADRO!J$4&amp;$E989),'Hoja de Trabajo para listado'!$AB$151:$BA$151,0)),0)+IFERROR(INDEX('Hoja de Trabajo para listado'!$BC$155:$CB$1048576,MATCH($A989,'Hoja de Trabajo para listado'!$BC$155:$BC$1048576,0),MATCH((CUADRO!J$4&amp;$E989),'Hoja de Trabajo para listado'!$BC$151:$CB$151,0)),0)+IFERROR(INDEX('Hoja de Trabajo para listado'!$DE$153:$DG$274,MATCH($A989,'Hoja de Trabajo para listado'!$DE$153:$DE$1048576,0),MATCH((CUADRO!J$4&amp;$E989),'Hoja de Trabajo para listado'!$DE$151:$DG$151,0)),0)+IFERROR(INDEX('Hoja de Trabajo para listado'!$CD$155:$DC$1048576,MATCH($A989,'Hoja de Trabajo para listado'!$CD$155:$CD$1048576,0),MATCH((CUADRO!J$4&amp;$E989),'Hoja de Trabajo para listado'!$CD$151:$DC$151,0)),0)</f>
        <v>0</v>
      </c>
      <c r="K989" s="241">
        <f ca="1">+IFERROR(INDEX('Hoja de Trabajo para listado'!$A$155:$Z$1048576,MATCH($A989,'Hoja de Trabajo para listado'!$A$155:$A$1048576,0),MATCH((CUADRO!K$4&amp;$E989),'Hoja de Trabajo para listado'!$A$151:$Z$151,0)),0)+IFERROR(INDEX('Hoja de Trabajo para listado'!$AB$155:$BA$1048576,MATCH($A989,'Hoja de Trabajo para listado'!$AB$155:$AB$1048576,0),MATCH((CUADRO!K$4&amp;$E989),'Hoja de Trabajo para listado'!$AB$151:$BA$151,0)),0)+IFERROR(INDEX('Hoja de Trabajo para listado'!$BC$155:$CB$1048576,MATCH($A989,'Hoja de Trabajo para listado'!$BC$155:$BC$1048576,0),MATCH((CUADRO!K$4&amp;$E989),'Hoja de Trabajo para listado'!$BC$151:$CB$151,0)),0)+IFERROR(INDEX('Hoja de Trabajo para listado'!$DE$153:$DG$274,MATCH($A989,'Hoja de Trabajo para listado'!$DE$153:$DE$1048576,0),MATCH((CUADRO!K$4&amp;$E989),'Hoja de Trabajo para listado'!$DE$151:$DG$151,0)),0)+IFERROR(INDEX('Hoja de Trabajo para listado'!$CD$155:$DC$1048576,MATCH($A989,'Hoja de Trabajo para listado'!$CD$155:$CD$1048576,0),MATCH((CUADRO!K$4&amp;$E989),'Hoja de Trabajo para listado'!$CD$151:$DC$151,0)),0)</f>
        <v>0</v>
      </c>
      <c r="L989" s="241">
        <f ca="1">+IFERROR(INDEX('Hoja de Trabajo para listado'!$A$155:$Z$1048576,MATCH($A989,'Hoja de Trabajo para listado'!$A$155:$A$1048576,0),MATCH((CUADRO!L$4&amp;$E989),'Hoja de Trabajo para listado'!$A$151:$Z$151,0)),0)+IFERROR(INDEX('Hoja de Trabajo para listado'!$AB$155:$BA$1048576,MATCH($A989,'Hoja de Trabajo para listado'!$AB$155:$AB$1048576,0),MATCH((CUADRO!L$4&amp;$E989),'Hoja de Trabajo para listado'!$AB$151:$BA$151,0)),0)+IFERROR(INDEX('Hoja de Trabajo para listado'!$BC$155:$CB$1048576,MATCH($A989,'Hoja de Trabajo para listado'!$BC$155:$BC$1048576,0),MATCH((CUADRO!L$4&amp;$E989),'Hoja de Trabajo para listado'!$BC$151:$CB$151,0)),0)+IFERROR(INDEX('Hoja de Trabajo para listado'!$DE$153:$DG$274,MATCH($A989,'Hoja de Trabajo para listado'!$DE$153:$DE$1048576,0),MATCH((CUADRO!L$4&amp;$E989),'Hoja de Trabajo para listado'!$DE$151:$DG$151,0)),0)+IFERROR(INDEX('Hoja de Trabajo para listado'!$CD$155:$DC$1048576,MATCH($A989,'Hoja de Trabajo para listado'!$CD$155:$CD$1048576,0),MATCH((CUADRO!L$4&amp;$E989),'Hoja de Trabajo para listado'!$CD$151:$DC$151,0)),0)</f>
        <v>0</v>
      </c>
      <c r="M989" s="241">
        <f ca="1">+IFERROR(INDEX('Hoja de Trabajo para listado'!$A$155:$Z$1048576,MATCH($A989,'Hoja de Trabajo para listado'!$A$155:$A$1048576,0),MATCH((CUADRO!M$4&amp;$E989),'Hoja de Trabajo para listado'!$A$151:$Z$151,0)),0)+IFERROR(INDEX('Hoja de Trabajo para listado'!$AB$155:$BA$1048576,MATCH($A989,'Hoja de Trabajo para listado'!$AB$155:$AB$1048576,0),MATCH((CUADRO!M$4&amp;$E989),'Hoja de Trabajo para listado'!$AB$151:$BA$151,0)),0)+IFERROR(INDEX('Hoja de Trabajo para listado'!$BC$155:$CB$1048576,MATCH($A989,'Hoja de Trabajo para listado'!$BC$155:$BC$1048576,0),MATCH((CUADRO!M$4&amp;$E989),'Hoja de Trabajo para listado'!$BC$151:$CB$151,0)),0)+IFERROR(INDEX('Hoja de Trabajo para listado'!$DE$153:$DG$274,MATCH($A989,'Hoja de Trabajo para listado'!$DE$153:$DE$1048576,0),MATCH((CUADRO!M$4&amp;$E989),'Hoja de Trabajo para listado'!$DE$151:$DG$151,0)),0)+IFERROR(INDEX('Hoja de Trabajo para listado'!$CD$155:$DC$1048576,MATCH($A989,'Hoja de Trabajo para listado'!$CD$155:$CD$1048576,0),MATCH((CUADRO!M$4&amp;$E989),'Hoja de Trabajo para listado'!$CD$151:$DC$151,0)),0)</f>
        <v>0</v>
      </c>
      <c r="N989" s="241">
        <f ca="1">+IFERROR(INDEX('Hoja de Trabajo para listado'!$A$155:$Z$1048576,MATCH($A989,'Hoja de Trabajo para listado'!$A$155:$A$1048576,0),MATCH((CUADRO!N$4&amp;$E989),'Hoja de Trabajo para listado'!$A$151:$Z$151,0)),0)+IFERROR(INDEX('Hoja de Trabajo para listado'!$AB$155:$BA$1048576,MATCH($A989,'Hoja de Trabajo para listado'!$AB$155:$AB$1048576,0),MATCH((CUADRO!N$4&amp;$E989),'Hoja de Trabajo para listado'!$AB$151:$BA$151,0)),0)+IFERROR(INDEX('Hoja de Trabajo para listado'!$BC$155:$CB$1048576,MATCH($A989,'Hoja de Trabajo para listado'!$BC$155:$BC$1048576,0),MATCH((CUADRO!N$4&amp;$E989),'Hoja de Trabajo para listado'!$BC$151:$CB$151,0)),0)+IFERROR(INDEX('Hoja de Trabajo para listado'!$DE$153:$DG$274,MATCH($A989,'Hoja de Trabajo para listado'!$DE$153:$DE$1048576,0),MATCH((CUADRO!N$4&amp;$E989),'Hoja de Trabajo para listado'!$DE$151:$DG$151,0)),0)+IFERROR(INDEX('Hoja de Trabajo para listado'!$CD$155:$DC$1048576,MATCH($A989,'Hoja de Trabajo para listado'!$CD$155:$CD$1048576,0),MATCH((CUADRO!N$4&amp;$E989),'Hoja de Trabajo para listado'!$CD$151:$DC$151,0)),0)</f>
        <v>0</v>
      </c>
      <c r="O989" s="241">
        <f ca="1">+IFERROR(INDEX('Hoja de Trabajo para listado'!$A$155:$Z$1048576,MATCH($A989,'Hoja de Trabajo para listado'!$A$155:$A$1048576,0),MATCH((CUADRO!O$4&amp;$E989),'Hoja de Trabajo para listado'!$A$151:$Z$151,0)),0)+IFERROR(INDEX('Hoja de Trabajo para listado'!$AB$155:$BA$1048576,MATCH($A989,'Hoja de Trabajo para listado'!$AB$155:$AB$1048576,0),MATCH((CUADRO!O$4&amp;$E989),'Hoja de Trabajo para listado'!$AB$151:$BA$151,0)),0)+IFERROR(INDEX('Hoja de Trabajo para listado'!$BC$155:$CB$1048576,MATCH($A989,'Hoja de Trabajo para listado'!$BC$155:$BC$1048576,0),MATCH((CUADRO!O$4&amp;$E989),'Hoja de Trabajo para listado'!$BC$151:$CB$151,0)),0)+IFERROR(INDEX('Hoja de Trabajo para listado'!$DE$153:$DG$274,MATCH($A989,'Hoja de Trabajo para listado'!$DE$153:$DE$1048576,0),MATCH((CUADRO!O$4&amp;$E989),'Hoja de Trabajo para listado'!$DE$151:$DG$151,0)),0)+IFERROR(INDEX('Hoja de Trabajo para listado'!$CD$155:$DC$1048576,MATCH($A989,'Hoja de Trabajo para listado'!$CD$155:$CD$1048576,0),MATCH((CUADRO!O$4&amp;$E989),'Hoja de Trabajo para listado'!$CD$151:$DC$151,0)),0)</f>
        <v>0</v>
      </c>
      <c r="P989" s="241">
        <f ca="1">+IFERROR(INDEX('Hoja de Trabajo para listado'!$A$155:$Z$1048576,MATCH($A989,'Hoja de Trabajo para listado'!$A$155:$A$1048576,0),MATCH((CUADRO!P$4&amp;$E989),'Hoja de Trabajo para listado'!$A$151:$Z$151,0)),0)+IFERROR(INDEX('Hoja de Trabajo para listado'!$AB$155:$BA$1048576,MATCH($A989,'Hoja de Trabajo para listado'!$AB$155:$AB$1048576,0),MATCH((CUADRO!P$4&amp;$E989),'Hoja de Trabajo para listado'!$AB$151:$BA$151,0)),0)+IFERROR(INDEX('Hoja de Trabajo para listado'!$BC$155:$CB$1048576,MATCH($A989,'Hoja de Trabajo para listado'!$BC$155:$BC$1048576,0),MATCH((CUADRO!P$4&amp;$E989),'Hoja de Trabajo para listado'!$BC$151:$CB$151,0)),0)+IFERROR(INDEX('Hoja de Trabajo para listado'!$DE$153:$DG$274,MATCH($A989,'Hoja de Trabajo para listado'!$DE$153:$DE$1048576,0),MATCH((CUADRO!P$4&amp;$E989),'Hoja de Trabajo para listado'!$DE$151:$DG$151,0)),0)+IFERROR(INDEX('Hoja de Trabajo para listado'!$CD$155:$DC$1048576,MATCH($A989,'Hoja de Trabajo para listado'!$CD$155:$CD$1048576,0),MATCH((CUADRO!P$4&amp;$E989),'Hoja de Trabajo para listado'!$CD$151:$DC$151,0)),0)</f>
        <v>0</v>
      </c>
      <c r="Q989" s="241">
        <f ca="1">+IFERROR(INDEX('Hoja de Trabajo para listado'!$A$155:$Z$1048576,MATCH($A989,'Hoja de Trabajo para listado'!$A$155:$A$1048576,0),MATCH((CUADRO!Q$4&amp;$E989),'Hoja de Trabajo para listado'!$A$151:$Z$151,0)),0)+IFERROR(INDEX('Hoja de Trabajo para listado'!$AB$155:$BA$1048576,MATCH($A989,'Hoja de Trabajo para listado'!$AB$155:$AB$1048576,0),MATCH((CUADRO!Q$4&amp;$E989),'Hoja de Trabajo para listado'!$AB$151:$BA$151,0)),0)+IFERROR(INDEX('Hoja de Trabajo para listado'!$BC$155:$CB$1048576,MATCH($A989,'Hoja de Trabajo para listado'!$BC$155:$BC$1048576,0),MATCH((CUADRO!Q$4&amp;$E989),'Hoja de Trabajo para listado'!$BC$151:$CB$151,0)),0)+IFERROR(INDEX('Hoja de Trabajo para listado'!$DE$153:$DG$274,MATCH($A989,'Hoja de Trabajo para listado'!$DE$153:$DE$1048576,0),MATCH((CUADRO!Q$4&amp;$E989),'Hoja de Trabajo para listado'!$DE$151:$DG$151,0)),0)+IFERROR(INDEX('Hoja de Trabajo para listado'!$CD$155:$DC$1048576,MATCH($A989,'Hoja de Trabajo para listado'!$CD$155:$CD$1048576,0),MATCH((CUADRO!Q$4&amp;$E989),'Hoja de Trabajo para listado'!$CD$151:$DC$151,0)),0)</f>
        <v>0</v>
      </c>
      <c r="R989" s="241">
        <f t="shared" ca="1" si="37"/>
        <v>0</v>
      </c>
      <c r="S989" s="247"/>
      <c r="T989" s="241">
        <f ca="1">+T990</f>
        <v>0</v>
      </c>
      <c r="U989" s="240">
        <f t="shared" si="38"/>
        <v>1</v>
      </c>
      <c r="V989" s="327" t="str">
        <f>+VLOOKUP(A989,bd_lista!$A$3:$E$592,5,FALSE)</f>
        <v>Gobiernos Autonomos Municipales</v>
      </c>
      <c r="W989" s="397" t="str">
        <f>+V989</f>
        <v>Gobiernos Autonomos Municipales</v>
      </c>
      <c r="X989" s="240">
        <f>+VLOOKUP(A989,[4]Sheet1!$A$13:$D$744,4,FALSE)</f>
        <v>0</v>
      </c>
      <c r="Y989" s="240" t="e">
        <f>+VLOOKUP(X989,bd_lista!$A$3:$C$592,3,FALSE)</f>
        <v>#N/A</v>
      </c>
      <c r="Z989" s="290">
        <f>+X989</f>
        <v>0</v>
      </c>
      <c r="AA989" s="291" t="e">
        <f>+Y989</f>
        <v>#N/A</v>
      </c>
    </row>
    <row r="990" spans="1:27" customFormat="1" ht="15" hidden="1" customHeight="1">
      <c r="A990" s="32">
        <v>1727</v>
      </c>
      <c r="B990" s="394"/>
      <c r="C990" s="245" t="str">
        <f>+VLOOKUP(A990,bd_lista!$A$3:$C$592,3,FALSE)</f>
        <v>Gobierno Autónomo Municipal de Moro Moro</v>
      </c>
      <c r="D990" s="396"/>
      <c r="E990" s="242" t="s">
        <v>1304</v>
      </c>
      <c r="F990" s="241">
        <f ca="1">+IFERROR(INDEX('Hoja de Trabajo para listado'!$A$155:$Z$1048576,MATCH($A990,'Hoja de Trabajo para listado'!$A$155:$A$1048576,0),MATCH((CUADRO!F$4&amp;$E990),'Hoja de Trabajo para listado'!$A$151:$Z$151,0)),0)+IFERROR(INDEX('Hoja de Trabajo para listado'!$AB$155:$BA$1048576,MATCH($A990,'Hoja de Trabajo para listado'!$AB$155:$AB$1048576,0),MATCH((CUADRO!F$4&amp;$E990),'Hoja de Trabajo para listado'!$AB$151:$BA$151,0)),0)+IFERROR(INDEX('Hoja de Trabajo para listado'!$BC$155:$CB$1048576,MATCH($A990,'Hoja de Trabajo para listado'!$BC$155:$BC$1048576,0),MATCH((CUADRO!F$4&amp;$E990),'Hoja de Trabajo para listado'!$BC$151:$CB$151,0)),0)+IFERROR(INDEX('Hoja de Trabajo para listado'!$DE$153:$DG$274,MATCH($A990,'Hoja de Trabajo para listado'!$DE$153:$DE$1048576,0),MATCH((CUADRO!F$4&amp;$E990),'Hoja de Trabajo para listado'!$DE$151:$DG$151,0)),0)+IFERROR(INDEX('Hoja de Trabajo para listado'!$CD$155:$DC$1048576,MATCH($A990,'Hoja de Trabajo para listado'!$CD$155:$CD$1048576,0),MATCH((CUADRO!F$4&amp;$E990),'Hoja de Trabajo para listado'!$CD$151:$DC$151,0)),0)</f>
        <v>0</v>
      </c>
      <c r="G990" s="241">
        <f ca="1">+IFERROR(INDEX('Hoja de Trabajo para listado'!$A$155:$Z$1048576,MATCH($A990,'Hoja de Trabajo para listado'!$A$155:$A$1048576,0),MATCH((CUADRO!G$4&amp;$E990),'Hoja de Trabajo para listado'!$A$151:$Z$151,0)),0)+IFERROR(INDEX('Hoja de Trabajo para listado'!$AB$155:$BA$1048576,MATCH($A990,'Hoja de Trabajo para listado'!$AB$155:$AB$1048576,0),MATCH((CUADRO!G$4&amp;$E990),'Hoja de Trabajo para listado'!$AB$151:$BA$151,0)),0)+IFERROR(INDEX('Hoja de Trabajo para listado'!$BC$155:$CB$1048576,MATCH($A990,'Hoja de Trabajo para listado'!$BC$155:$BC$1048576,0),MATCH((CUADRO!G$4&amp;$E990),'Hoja de Trabajo para listado'!$BC$151:$CB$151,0)),0)+IFERROR(INDEX('Hoja de Trabajo para listado'!$DE$153:$DG$274,MATCH($A990,'Hoja de Trabajo para listado'!$DE$153:$DE$1048576,0),MATCH((CUADRO!G$4&amp;$E990),'Hoja de Trabajo para listado'!$DE$151:$DG$151,0)),0)+IFERROR(INDEX('Hoja de Trabajo para listado'!$CD$155:$DC$1048576,MATCH($A990,'Hoja de Trabajo para listado'!$CD$155:$CD$1048576,0),MATCH((CUADRO!G$4&amp;$E990),'Hoja de Trabajo para listado'!$CD$151:$DC$151,0)),0)</f>
        <v>0</v>
      </c>
      <c r="H990" s="241">
        <f ca="1">+IFERROR(INDEX('Hoja de Trabajo para listado'!$A$155:$Z$1048576,MATCH($A990,'Hoja de Trabajo para listado'!$A$155:$A$1048576,0),MATCH((CUADRO!H$4&amp;$E990),'Hoja de Trabajo para listado'!$A$151:$Z$151,0)),0)+IFERROR(INDEX('Hoja de Trabajo para listado'!$AB$155:$BA$1048576,MATCH($A990,'Hoja de Trabajo para listado'!$AB$155:$AB$1048576,0),MATCH((CUADRO!H$4&amp;$E990),'Hoja de Trabajo para listado'!$AB$151:$BA$151,0)),0)+IFERROR(INDEX('Hoja de Trabajo para listado'!$BC$155:$CB$1048576,MATCH($A990,'Hoja de Trabajo para listado'!$BC$155:$BC$1048576,0),MATCH((CUADRO!H$4&amp;$E990),'Hoja de Trabajo para listado'!$BC$151:$CB$151,0)),0)+IFERROR(INDEX('Hoja de Trabajo para listado'!$DE$153:$DG$274,MATCH($A990,'Hoja de Trabajo para listado'!$DE$153:$DE$1048576,0),MATCH((CUADRO!H$4&amp;$E990),'Hoja de Trabajo para listado'!$DE$151:$DG$151,0)),0)+IFERROR(INDEX('Hoja de Trabajo para listado'!$CD$155:$DC$1048576,MATCH($A990,'Hoja de Trabajo para listado'!$CD$155:$CD$1048576,0),MATCH((CUADRO!H$4&amp;$E990),'Hoja de Trabajo para listado'!$CD$151:$DC$151,0)),0)</f>
        <v>0</v>
      </c>
      <c r="I990" s="241">
        <f ca="1">+IFERROR(INDEX('Hoja de Trabajo para listado'!$A$155:$Z$1048576,MATCH($A990,'Hoja de Trabajo para listado'!$A$155:$A$1048576,0),MATCH((CUADRO!I$4&amp;$E990),'Hoja de Trabajo para listado'!$A$151:$Z$151,0)),0)+IFERROR(INDEX('Hoja de Trabajo para listado'!$AB$155:$BA$1048576,MATCH($A990,'Hoja de Trabajo para listado'!$AB$155:$AB$1048576,0),MATCH((CUADRO!I$4&amp;$E990),'Hoja de Trabajo para listado'!$AB$151:$BA$151,0)),0)+IFERROR(INDEX('Hoja de Trabajo para listado'!$BC$155:$CB$1048576,MATCH($A990,'Hoja de Trabajo para listado'!$BC$155:$BC$1048576,0),MATCH((CUADRO!I$4&amp;$E990),'Hoja de Trabajo para listado'!$BC$151:$CB$151,0)),0)+IFERROR(INDEX('Hoja de Trabajo para listado'!$DE$153:$DG$274,MATCH($A990,'Hoja de Trabajo para listado'!$DE$153:$DE$1048576,0),MATCH((CUADRO!I$4&amp;$E990),'Hoja de Trabajo para listado'!$DE$151:$DG$151,0)),0)+IFERROR(INDEX('Hoja de Trabajo para listado'!$CD$155:$DC$1048576,MATCH($A990,'Hoja de Trabajo para listado'!$CD$155:$CD$1048576,0),MATCH((CUADRO!I$4&amp;$E990),'Hoja de Trabajo para listado'!$CD$151:$DC$151,0)),0)</f>
        <v>0</v>
      </c>
      <c r="J990" s="241">
        <f ca="1">+IFERROR(INDEX('Hoja de Trabajo para listado'!$A$155:$Z$1048576,MATCH($A990,'Hoja de Trabajo para listado'!$A$155:$A$1048576,0),MATCH((CUADRO!J$4&amp;$E990),'Hoja de Trabajo para listado'!$A$151:$Z$151,0)),0)+IFERROR(INDEX('Hoja de Trabajo para listado'!$AB$155:$BA$1048576,MATCH($A990,'Hoja de Trabajo para listado'!$AB$155:$AB$1048576,0),MATCH((CUADRO!J$4&amp;$E990),'Hoja de Trabajo para listado'!$AB$151:$BA$151,0)),0)+IFERROR(INDEX('Hoja de Trabajo para listado'!$BC$155:$CB$1048576,MATCH($A990,'Hoja de Trabajo para listado'!$BC$155:$BC$1048576,0),MATCH((CUADRO!J$4&amp;$E990),'Hoja de Trabajo para listado'!$BC$151:$CB$151,0)),0)+IFERROR(INDEX('Hoja de Trabajo para listado'!$DE$153:$DG$274,MATCH($A990,'Hoja de Trabajo para listado'!$DE$153:$DE$1048576,0),MATCH((CUADRO!J$4&amp;$E990),'Hoja de Trabajo para listado'!$DE$151:$DG$151,0)),0)+IFERROR(INDEX('Hoja de Trabajo para listado'!$CD$155:$DC$1048576,MATCH($A990,'Hoja de Trabajo para listado'!$CD$155:$CD$1048576,0),MATCH((CUADRO!J$4&amp;$E990),'Hoja de Trabajo para listado'!$CD$151:$DC$151,0)),0)</f>
        <v>0</v>
      </c>
      <c r="K990" s="241">
        <f ca="1">+IFERROR(INDEX('Hoja de Trabajo para listado'!$A$155:$Z$1048576,MATCH($A990,'Hoja de Trabajo para listado'!$A$155:$A$1048576,0),MATCH((CUADRO!K$4&amp;$E990),'Hoja de Trabajo para listado'!$A$151:$Z$151,0)),0)+IFERROR(INDEX('Hoja de Trabajo para listado'!$AB$155:$BA$1048576,MATCH($A990,'Hoja de Trabajo para listado'!$AB$155:$AB$1048576,0),MATCH((CUADRO!K$4&amp;$E990),'Hoja de Trabajo para listado'!$AB$151:$BA$151,0)),0)+IFERROR(INDEX('Hoja de Trabajo para listado'!$BC$155:$CB$1048576,MATCH($A990,'Hoja de Trabajo para listado'!$BC$155:$BC$1048576,0),MATCH((CUADRO!K$4&amp;$E990),'Hoja de Trabajo para listado'!$BC$151:$CB$151,0)),0)+IFERROR(INDEX('Hoja de Trabajo para listado'!$DE$153:$DG$274,MATCH($A990,'Hoja de Trabajo para listado'!$DE$153:$DE$1048576,0),MATCH((CUADRO!K$4&amp;$E990),'Hoja de Trabajo para listado'!$DE$151:$DG$151,0)),0)+IFERROR(INDEX('Hoja de Trabajo para listado'!$CD$155:$DC$1048576,MATCH($A990,'Hoja de Trabajo para listado'!$CD$155:$CD$1048576,0),MATCH((CUADRO!K$4&amp;$E990),'Hoja de Trabajo para listado'!$CD$151:$DC$151,0)),0)</f>
        <v>0</v>
      </c>
      <c r="L990" s="241">
        <f ca="1">+IFERROR(INDEX('Hoja de Trabajo para listado'!$A$155:$Z$1048576,MATCH($A990,'Hoja de Trabajo para listado'!$A$155:$A$1048576,0),MATCH((CUADRO!L$4&amp;$E990),'Hoja de Trabajo para listado'!$A$151:$Z$151,0)),0)+IFERROR(INDEX('Hoja de Trabajo para listado'!$AB$155:$BA$1048576,MATCH($A990,'Hoja de Trabajo para listado'!$AB$155:$AB$1048576,0),MATCH((CUADRO!L$4&amp;$E990),'Hoja de Trabajo para listado'!$AB$151:$BA$151,0)),0)+IFERROR(INDEX('Hoja de Trabajo para listado'!$BC$155:$CB$1048576,MATCH($A990,'Hoja de Trabajo para listado'!$BC$155:$BC$1048576,0),MATCH((CUADRO!L$4&amp;$E990),'Hoja de Trabajo para listado'!$BC$151:$CB$151,0)),0)+IFERROR(INDEX('Hoja de Trabajo para listado'!$DE$153:$DG$274,MATCH($A990,'Hoja de Trabajo para listado'!$DE$153:$DE$1048576,0),MATCH((CUADRO!L$4&amp;$E990),'Hoja de Trabajo para listado'!$DE$151:$DG$151,0)),0)+IFERROR(INDEX('Hoja de Trabajo para listado'!$CD$155:$DC$1048576,MATCH($A990,'Hoja de Trabajo para listado'!$CD$155:$CD$1048576,0),MATCH((CUADRO!L$4&amp;$E990),'Hoja de Trabajo para listado'!$CD$151:$DC$151,0)),0)</f>
        <v>0</v>
      </c>
      <c r="M990" s="241">
        <f ca="1">+IFERROR(INDEX('Hoja de Trabajo para listado'!$A$155:$Z$1048576,MATCH($A990,'Hoja de Trabajo para listado'!$A$155:$A$1048576,0),MATCH((CUADRO!M$4&amp;$E990),'Hoja de Trabajo para listado'!$A$151:$Z$151,0)),0)+IFERROR(INDEX('Hoja de Trabajo para listado'!$AB$155:$BA$1048576,MATCH($A990,'Hoja de Trabajo para listado'!$AB$155:$AB$1048576,0),MATCH((CUADRO!M$4&amp;$E990),'Hoja de Trabajo para listado'!$AB$151:$BA$151,0)),0)+IFERROR(INDEX('Hoja de Trabajo para listado'!$BC$155:$CB$1048576,MATCH($A990,'Hoja de Trabajo para listado'!$BC$155:$BC$1048576,0),MATCH((CUADRO!M$4&amp;$E990),'Hoja de Trabajo para listado'!$BC$151:$CB$151,0)),0)+IFERROR(INDEX('Hoja de Trabajo para listado'!$DE$153:$DG$274,MATCH($A990,'Hoja de Trabajo para listado'!$DE$153:$DE$1048576,0),MATCH((CUADRO!M$4&amp;$E990),'Hoja de Trabajo para listado'!$DE$151:$DG$151,0)),0)+IFERROR(INDEX('Hoja de Trabajo para listado'!$CD$155:$DC$1048576,MATCH($A990,'Hoja de Trabajo para listado'!$CD$155:$CD$1048576,0),MATCH((CUADRO!M$4&amp;$E990),'Hoja de Trabajo para listado'!$CD$151:$DC$151,0)),0)</f>
        <v>0</v>
      </c>
      <c r="N990" s="241">
        <f ca="1">+IFERROR(INDEX('Hoja de Trabajo para listado'!$A$155:$Z$1048576,MATCH($A990,'Hoja de Trabajo para listado'!$A$155:$A$1048576,0),MATCH((CUADRO!N$4&amp;$E990),'Hoja de Trabajo para listado'!$A$151:$Z$151,0)),0)+IFERROR(INDEX('Hoja de Trabajo para listado'!$AB$155:$BA$1048576,MATCH($A990,'Hoja de Trabajo para listado'!$AB$155:$AB$1048576,0),MATCH((CUADRO!N$4&amp;$E990),'Hoja de Trabajo para listado'!$AB$151:$BA$151,0)),0)+IFERROR(INDEX('Hoja de Trabajo para listado'!$BC$155:$CB$1048576,MATCH($A990,'Hoja de Trabajo para listado'!$BC$155:$BC$1048576,0),MATCH((CUADRO!N$4&amp;$E990),'Hoja de Trabajo para listado'!$BC$151:$CB$151,0)),0)+IFERROR(INDEX('Hoja de Trabajo para listado'!$DE$153:$DG$274,MATCH($A990,'Hoja de Trabajo para listado'!$DE$153:$DE$1048576,0),MATCH((CUADRO!N$4&amp;$E990),'Hoja de Trabajo para listado'!$DE$151:$DG$151,0)),0)+IFERROR(INDEX('Hoja de Trabajo para listado'!$CD$155:$DC$1048576,MATCH($A990,'Hoja de Trabajo para listado'!$CD$155:$CD$1048576,0),MATCH((CUADRO!N$4&amp;$E990),'Hoja de Trabajo para listado'!$CD$151:$DC$151,0)),0)</f>
        <v>0</v>
      </c>
      <c r="O990" s="241">
        <f ca="1">+IFERROR(INDEX('Hoja de Trabajo para listado'!$A$155:$Z$1048576,MATCH($A990,'Hoja de Trabajo para listado'!$A$155:$A$1048576,0),MATCH((CUADRO!O$4&amp;$E990),'Hoja de Trabajo para listado'!$A$151:$Z$151,0)),0)+IFERROR(INDEX('Hoja de Trabajo para listado'!$AB$155:$BA$1048576,MATCH($A990,'Hoja de Trabajo para listado'!$AB$155:$AB$1048576,0),MATCH((CUADRO!O$4&amp;$E990),'Hoja de Trabajo para listado'!$AB$151:$BA$151,0)),0)+IFERROR(INDEX('Hoja de Trabajo para listado'!$BC$155:$CB$1048576,MATCH($A990,'Hoja de Trabajo para listado'!$BC$155:$BC$1048576,0),MATCH((CUADRO!O$4&amp;$E990),'Hoja de Trabajo para listado'!$BC$151:$CB$151,0)),0)+IFERROR(INDEX('Hoja de Trabajo para listado'!$DE$153:$DG$274,MATCH($A990,'Hoja de Trabajo para listado'!$DE$153:$DE$1048576,0),MATCH((CUADRO!O$4&amp;$E990),'Hoja de Trabajo para listado'!$DE$151:$DG$151,0)),0)+IFERROR(INDEX('Hoja de Trabajo para listado'!$CD$155:$DC$1048576,MATCH($A990,'Hoja de Trabajo para listado'!$CD$155:$CD$1048576,0),MATCH((CUADRO!O$4&amp;$E990),'Hoja de Trabajo para listado'!$CD$151:$DC$151,0)),0)</f>
        <v>0</v>
      </c>
      <c r="P990" s="241">
        <f ca="1">+IFERROR(INDEX('Hoja de Trabajo para listado'!$A$155:$Z$1048576,MATCH($A990,'Hoja de Trabajo para listado'!$A$155:$A$1048576,0),MATCH((CUADRO!P$4&amp;$E990),'Hoja de Trabajo para listado'!$A$151:$Z$151,0)),0)+IFERROR(INDEX('Hoja de Trabajo para listado'!$AB$155:$BA$1048576,MATCH($A990,'Hoja de Trabajo para listado'!$AB$155:$AB$1048576,0),MATCH((CUADRO!P$4&amp;$E990),'Hoja de Trabajo para listado'!$AB$151:$BA$151,0)),0)+IFERROR(INDEX('Hoja de Trabajo para listado'!$BC$155:$CB$1048576,MATCH($A990,'Hoja de Trabajo para listado'!$BC$155:$BC$1048576,0),MATCH((CUADRO!P$4&amp;$E990),'Hoja de Trabajo para listado'!$BC$151:$CB$151,0)),0)+IFERROR(INDEX('Hoja de Trabajo para listado'!$DE$153:$DG$274,MATCH($A990,'Hoja de Trabajo para listado'!$DE$153:$DE$1048576,0),MATCH((CUADRO!P$4&amp;$E990),'Hoja de Trabajo para listado'!$DE$151:$DG$151,0)),0)+IFERROR(INDEX('Hoja de Trabajo para listado'!$CD$155:$DC$1048576,MATCH($A990,'Hoja de Trabajo para listado'!$CD$155:$CD$1048576,0),MATCH((CUADRO!P$4&amp;$E990),'Hoja de Trabajo para listado'!$CD$151:$DC$151,0)),0)</f>
        <v>0</v>
      </c>
      <c r="Q990" s="241">
        <f ca="1">+IFERROR(INDEX('Hoja de Trabajo para listado'!$A$155:$Z$1048576,MATCH($A990,'Hoja de Trabajo para listado'!$A$155:$A$1048576,0),MATCH((CUADRO!Q$4&amp;$E990),'Hoja de Trabajo para listado'!$A$151:$Z$151,0)),0)+IFERROR(INDEX('Hoja de Trabajo para listado'!$AB$155:$BA$1048576,MATCH($A990,'Hoja de Trabajo para listado'!$AB$155:$AB$1048576,0),MATCH((CUADRO!Q$4&amp;$E990),'Hoja de Trabajo para listado'!$AB$151:$BA$151,0)),0)+IFERROR(INDEX('Hoja de Trabajo para listado'!$BC$155:$CB$1048576,MATCH($A990,'Hoja de Trabajo para listado'!$BC$155:$BC$1048576,0),MATCH((CUADRO!Q$4&amp;$E990),'Hoja de Trabajo para listado'!$BC$151:$CB$151,0)),0)+IFERROR(INDEX('Hoja de Trabajo para listado'!$DE$153:$DG$274,MATCH($A990,'Hoja de Trabajo para listado'!$DE$153:$DE$1048576,0),MATCH((CUADRO!Q$4&amp;$E990),'Hoja de Trabajo para listado'!$DE$151:$DG$151,0)),0)+IFERROR(INDEX('Hoja de Trabajo para listado'!$CD$155:$DC$1048576,MATCH($A990,'Hoja de Trabajo para listado'!$CD$155:$CD$1048576,0),MATCH((CUADRO!Q$4&amp;$E990),'Hoja de Trabajo para listado'!$CD$151:$DC$151,0)),0)</f>
        <v>0</v>
      </c>
      <c r="R990" s="241">
        <f t="shared" ca="1" si="37"/>
        <v>0</v>
      </c>
      <c r="S990" s="247">
        <f ca="1">+R989+R990</f>
        <v>0</v>
      </c>
      <c r="T990" s="241">
        <f ca="1">+S990</f>
        <v>0</v>
      </c>
      <c r="U990" s="240">
        <f t="shared" si="38"/>
        <v>2</v>
      </c>
      <c r="V990" s="327" t="str">
        <f>+VLOOKUP(A990,bd_lista!$A$3:$E$592,5,FALSE)</f>
        <v>Gobiernos Autonomos Municipales</v>
      </c>
      <c r="W990" s="398"/>
      <c r="X990" s="240">
        <f>+VLOOKUP(A990,[4]Sheet1!$A$13:$D$744,4,FALSE)</f>
        <v>0</v>
      </c>
      <c r="Y990" s="240" t="e">
        <f>+VLOOKUP(X990,bd_lista!$A$3:$C$592,3,FALSE)</f>
        <v>#N/A</v>
      </c>
      <c r="Z990" s="288"/>
      <c r="AA990" s="289"/>
    </row>
    <row r="991" spans="1:27" customFormat="1" ht="15" hidden="1" customHeight="1">
      <c r="A991" s="32">
        <v>1728</v>
      </c>
      <c r="B991" s="393">
        <f>+A991</f>
        <v>1728</v>
      </c>
      <c r="C991" s="245" t="str">
        <f>+VLOOKUP(A991,bd_lista!$A$3:$C$592,3,FALSE)</f>
        <v>Gobierno Autónomo Municipal de Postrer Valle</v>
      </c>
      <c r="D991" s="395" t="str">
        <f>+C991</f>
        <v>Gobierno Autónomo Municipal de Postrer Valle</v>
      </c>
      <c r="E991" s="240" t="s">
        <v>1303</v>
      </c>
      <c r="F991" s="241">
        <f ca="1">+IFERROR(INDEX('Hoja de Trabajo para listado'!$A$155:$Z$1048576,MATCH($A991,'Hoja de Trabajo para listado'!$A$155:$A$1048576,0),MATCH((CUADRO!F$4&amp;$E991),'Hoja de Trabajo para listado'!$A$151:$Z$151,0)),0)+IFERROR(INDEX('Hoja de Trabajo para listado'!$AB$155:$BA$1048576,MATCH($A991,'Hoja de Trabajo para listado'!$AB$155:$AB$1048576,0),MATCH((CUADRO!F$4&amp;$E991),'Hoja de Trabajo para listado'!$AB$151:$BA$151,0)),0)+IFERROR(INDEX('Hoja de Trabajo para listado'!$BC$155:$CB$1048576,MATCH($A991,'Hoja de Trabajo para listado'!$BC$155:$BC$1048576,0),MATCH((CUADRO!F$4&amp;$E991),'Hoja de Trabajo para listado'!$BC$151:$CB$151,0)),0)+IFERROR(INDEX('Hoja de Trabajo para listado'!$DE$153:$DG$274,MATCH($A991,'Hoja de Trabajo para listado'!$DE$153:$DE$1048576,0),MATCH((CUADRO!F$4&amp;$E991),'Hoja de Trabajo para listado'!$DE$151:$DG$151,0)),0)+IFERROR(INDEX('Hoja de Trabajo para listado'!$CD$155:$DC$1048576,MATCH($A991,'Hoja de Trabajo para listado'!$CD$155:$CD$1048576,0),MATCH((CUADRO!F$4&amp;$E991),'Hoja de Trabajo para listado'!$CD$151:$DC$151,0)),0)</f>
        <v>0</v>
      </c>
      <c r="G991" s="241">
        <f ca="1">+IFERROR(INDEX('Hoja de Trabajo para listado'!$A$155:$Z$1048576,MATCH($A991,'Hoja de Trabajo para listado'!$A$155:$A$1048576,0),MATCH((CUADRO!G$4&amp;$E991),'Hoja de Trabajo para listado'!$A$151:$Z$151,0)),0)+IFERROR(INDEX('Hoja de Trabajo para listado'!$AB$155:$BA$1048576,MATCH($A991,'Hoja de Trabajo para listado'!$AB$155:$AB$1048576,0),MATCH((CUADRO!G$4&amp;$E991),'Hoja de Trabajo para listado'!$AB$151:$BA$151,0)),0)+IFERROR(INDEX('Hoja de Trabajo para listado'!$BC$155:$CB$1048576,MATCH($A991,'Hoja de Trabajo para listado'!$BC$155:$BC$1048576,0),MATCH((CUADRO!G$4&amp;$E991),'Hoja de Trabajo para listado'!$BC$151:$CB$151,0)),0)+IFERROR(INDEX('Hoja de Trabajo para listado'!$DE$153:$DG$274,MATCH($A991,'Hoja de Trabajo para listado'!$DE$153:$DE$1048576,0),MATCH((CUADRO!G$4&amp;$E991),'Hoja de Trabajo para listado'!$DE$151:$DG$151,0)),0)+IFERROR(INDEX('Hoja de Trabajo para listado'!$CD$155:$DC$1048576,MATCH($A991,'Hoja de Trabajo para listado'!$CD$155:$CD$1048576,0),MATCH((CUADRO!G$4&amp;$E991),'Hoja de Trabajo para listado'!$CD$151:$DC$151,0)),0)</f>
        <v>0</v>
      </c>
      <c r="H991" s="241">
        <f ca="1">+IFERROR(INDEX('Hoja de Trabajo para listado'!$A$155:$Z$1048576,MATCH($A991,'Hoja de Trabajo para listado'!$A$155:$A$1048576,0),MATCH((CUADRO!H$4&amp;$E991),'Hoja de Trabajo para listado'!$A$151:$Z$151,0)),0)+IFERROR(INDEX('Hoja de Trabajo para listado'!$AB$155:$BA$1048576,MATCH($A991,'Hoja de Trabajo para listado'!$AB$155:$AB$1048576,0),MATCH((CUADRO!H$4&amp;$E991),'Hoja de Trabajo para listado'!$AB$151:$BA$151,0)),0)+IFERROR(INDEX('Hoja de Trabajo para listado'!$BC$155:$CB$1048576,MATCH($A991,'Hoja de Trabajo para listado'!$BC$155:$BC$1048576,0),MATCH((CUADRO!H$4&amp;$E991),'Hoja de Trabajo para listado'!$BC$151:$CB$151,0)),0)+IFERROR(INDEX('Hoja de Trabajo para listado'!$DE$153:$DG$274,MATCH($A991,'Hoja de Trabajo para listado'!$DE$153:$DE$1048576,0),MATCH((CUADRO!H$4&amp;$E991),'Hoja de Trabajo para listado'!$DE$151:$DG$151,0)),0)+IFERROR(INDEX('Hoja de Trabajo para listado'!$CD$155:$DC$1048576,MATCH($A991,'Hoja de Trabajo para listado'!$CD$155:$CD$1048576,0),MATCH((CUADRO!H$4&amp;$E991),'Hoja de Trabajo para listado'!$CD$151:$DC$151,0)),0)</f>
        <v>0</v>
      </c>
      <c r="I991" s="241">
        <f ca="1">+IFERROR(INDEX('Hoja de Trabajo para listado'!$A$155:$Z$1048576,MATCH($A991,'Hoja de Trabajo para listado'!$A$155:$A$1048576,0),MATCH((CUADRO!I$4&amp;$E991),'Hoja de Trabajo para listado'!$A$151:$Z$151,0)),0)+IFERROR(INDEX('Hoja de Trabajo para listado'!$AB$155:$BA$1048576,MATCH($A991,'Hoja de Trabajo para listado'!$AB$155:$AB$1048576,0),MATCH((CUADRO!I$4&amp;$E991),'Hoja de Trabajo para listado'!$AB$151:$BA$151,0)),0)+IFERROR(INDEX('Hoja de Trabajo para listado'!$BC$155:$CB$1048576,MATCH($A991,'Hoja de Trabajo para listado'!$BC$155:$BC$1048576,0),MATCH((CUADRO!I$4&amp;$E991),'Hoja de Trabajo para listado'!$BC$151:$CB$151,0)),0)+IFERROR(INDEX('Hoja de Trabajo para listado'!$DE$153:$DG$274,MATCH($A991,'Hoja de Trabajo para listado'!$DE$153:$DE$1048576,0),MATCH((CUADRO!I$4&amp;$E991),'Hoja de Trabajo para listado'!$DE$151:$DG$151,0)),0)+IFERROR(INDEX('Hoja de Trabajo para listado'!$CD$155:$DC$1048576,MATCH($A991,'Hoja de Trabajo para listado'!$CD$155:$CD$1048576,0),MATCH((CUADRO!I$4&amp;$E991),'Hoja de Trabajo para listado'!$CD$151:$DC$151,0)),0)</f>
        <v>0</v>
      </c>
      <c r="J991" s="241">
        <f ca="1">+IFERROR(INDEX('Hoja de Trabajo para listado'!$A$155:$Z$1048576,MATCH($A991,'Hoja de Trabajo para listado'!$A$155:$A$1048576,0),MATCH((CUADRO!J$4&amp;$E991),'Hoja de Trabajo para listado'!$A$151:$Z$151,0)),0)+IFERROR(INDEX('Hoja de Trabajo para listado'!$AB$155:$BA$1048576,MATCH($A991,'Hoja de Trabajo para listado'!$AB$155:$AB$1048576,0),MATCH((CUADRO!J$4&amp;$E991),'Hoja de Trabajo para listado'!$AB$151:$BA$151,0)),0)+IFERROR(INDEX('Hoja de Trabajo para listado'!$BC$155:$CB$1048576,MATCH($A991,'Hoja de Trabajo para listado'!$BC$155:$BC$1048576,0),MATCH((CUADRO!J$4&amp;$E991),'Hoja de Trabajo para listado'!$BC$151:$CB$151,0)),0)+IFERROR(INDEX('Hoja de Trabajo para listado'!$DE$153:$DG$274,MATCH($A991,'Hoja de Trabajo para listado'!$DE$153:$DE$1048576,0),MATCH((CUADRO!J$4&amp;$E991),'Hoja de Trabajo para listado'!$DE$151:$DG$151,0)),0)+IFERROR(INDEX('Hoja de Trabajo para listado'!$CD$155:$DC$1048576,MATCH($A991,'Hoja de Trabajo para listado'!$CD$155:$CD$1048576,0),MATCH((CUADRO!J$4&amp;$E991),'Hoja de Trabajo para listado'!$CD$151:$DC$151,0)),0)</f>
        <v>0</v>
      </c>
      <c r="K991" s="241">
        <f ca="1">+IFERROR(INDEX('Hoja de Trabajo para listado'!$A$155:$Z$1048576,MATCH($A991,'Hoja de Trabajo para listado'!$A$155:$A$1048576,0),MATCH((CUADRO!K$4&amp;$E991),'Hoja de Trabajo para listado'!$A$151:$Z$151,0)),0)+IFERROR(INDEX('Hoja de Trabajo para listado'!$AB$155:$BA$1048576,MATCH($A991,'Hoja de Trabajo para listado'!$AB$155:$AB$1048576,0),MATCH((CUADRO!K$4&amp;$E991),'Hoja de Trabajo para listado'!$AB$151:$BA$151,0)),0)+IFERROR(INDEX('Hoja de Trabajo para listado'!$BC$155:$CB$1048576,MATCH($A991,'Hoja de Trabajo para listado'!$BC$155:$BC$1048576,0),MATCH((CUADRO!K$4&amp;$E991),'Hoja de Trabajo para listado'!$BC$151:$CB$151,0)),0)+IFERROR(INDEX('Hoja de Trabajo para listado'!$DE$153:$DG$274,MATCH($A991,'Hoja de Trabajo para listado'!$DE$153:$DE$1048576,0),MATCH((CUADRO!K$4&amp;$E991),'Hoja de Trabajo para listado'!$DE$151:$DG$151,0)),0)+IFERROR(INDEX('Hoja de Trabajo para listado'!$CD$155:$DC$1048576,MATCH($A991,'Hoja de Trabajo para listado'!$CD$155:$CD$1048576,0),MATCH((CUADRO!K$4&amp;$E991),'Hoja de Trabajo para listado'!$CD$151:$DC$151,0)),0)</f>
        <v>0</v>
      </c>
      <c r="L991" s="241">
        <f ca="1">+IFERROR(INDEX('Hoja de Trabajo para listado'!$A$155:$Z$1048576,MATCH($A991,'Hoja de Trabajo para listado'!$A$155:$A$1048576,0),MATCH((CUADRO!L$4&amp;$E991),'Hoja de Trabajo para listado'!$A$151:$Z$151,0)),0)+IFERROR(INDEX('Hoja de Trabajo para listado'!$AB$155:$BA$1048576,MATCH($A991,'Hoja de Trabajo para listado'!$AB$155:$AB$1048576,0),MATCH((CUADRO!L$4&amp;$E991),'Hoja de Trabajo para listado'!$AB$151:$BA$151,0)),0)+IFERROR(INDEX('Hoja de Trabajo para listado'!$BC$155:$CB$1048576,MATCH($A991,'Hoja de Trabajo para listado'!$BC$155:$BC$1048576,0),MATCH((CUADRO!L$4&amp;$E991),'Hoja de Trabajo para listado'!$BC$151:$CB$151,0)),0)+IFERROR(INDEX('Hoja de Trabajo para listado'!$DE$153:$DG$274,MATCH($A991,'Hoja de Trabajo para listado'!$DE$153:$DE$1048576,0),MATCH((CUADRO!L$4&amp;$E991),'Hoja de Trabajo para listado'!$DE$151:$DG$151,0)),0)+IFERROR(INDEX('Hoja de Trabajo para listado'!$CD$155:$DC$1048576,MATCH($A991,'Hoja de Trabajo para listado'!$CD$155:$CD$1048576,0),MATCH((CUADRO!L$4&amp;$E991),'Hoja de Trabajo para listado'!$CD$151:$DC$151,0)),0)</f>
        <v>0</v>
      </c>
      <c r="M991" s="241">
        <f ca="1">+IFERROR(INDEX('Hoja de Trabajo para listado'!$A$155:$Z$1048576,MATCH($A991,'Hoja de Trabajo para listado'!$A$155:$A$1048576,0),MATCH((CUADRO!M$4&amp;$E991),'Hoja de Trabajo para listado'!$A$151:$Z$151,0)),0)+IFERROR(INDEX('Hoja de Trabajo para listado'!$AB$155:$BA$1048576,MATCH($A991,'Hoja de Trabajo para listado'!$AB$155:$AB$1048576,0),MATCH((CUADRO!M$4&amp;$E991),'Hoja de Trabajo para listado'!$AB$151:$BA$151,0)),0)+IFERROR(INDEX('Hoja de Trabajo para listado'!$BC$155:$CB$1048576,MATCH($A991,'Hoja de Trabajo para listado'!$BC$155:$BC$1048576,0),MATCH((CUADRO!M$4&amp;$E991),'Hoja de Trabajo para listado'!$BC$151:$CB$151,0)),0)+IFERROR(INDEX('Hoja de Trabajo para listado'!$DE$153:$DG$274,MATCH($A991,'Hoja de Trabajo para listado'!$DE$153:$DE$1048576,0),MATCH((CUADRO!M$4&amp;$E991),'Hoja de Trabajo para listado'!$DE$151:$DG$151,0)),0)+IFERROR(INDEX('Hoja de Trabajo para listado'!$CD$155:$DC$1048576,MATCH($A991,'Hoja de Trabajo para listado'!$CD$155:$CD$1048576,0),MATCH((CUADRO!M$4&amp;$E991),'Hoja de Trabajo para listado'!$CD$151:$DC$151,0)),0)</f>
        <v>0</v>
      </c>
      <c r="N991" s="241">
        <f ca="1">+IFERROR(INDEX('Hoja de Trabajo para listado'!$A$155:$Z$1048576,MATCH($A991,'Hoja de Trabajo para listado'!$A$155:$A$1048576,0),MATCH((CUADRO!N$4&amp;$E991),'Hoja de Trabajo para listado'!$A$151:$Z$151,0)),0)+IFERROR(INDEX('Hoja de Trabajo para listado'!$AB$155:$BA$1048576,MATCH($A991,'Hoja de Trabajo para listado'!$AB$155:$AB$1048576,0),MATCH((CUADRO!N$4&amp;$E991),'Hoja de Trabajo para listado'!$AB$151:$BA$151,0)),0)+IFERROR(INDEX('Hoja de Trabajo para listado'!$BC$155:$CB$1048576,MATCH($A991,'Hoja de Trabajo para listado'!$BC$155:$BC$1048576,0),MATCH((CUADRO!N$4&amp;$E991),'Hoja de Trabajo para listado'!$BC$151:$CB$151,0)),0)+IFERROR(INDEX('Hoja de Trabajo para listado'!$DE$153:$DG$274,MATCH($A991,'Hoja de Trabajo para listado'!$DE$153:$DE$1048576,0),MATCH((CUADRO!N$4&amp;$E991),'Hoja de Trabajo para listado'!$DE$151:$DG$151,0)),0)+IFERROR(INDEX('Hoja de Trabajo para listado'!$CD$155:$DC$1048576,MATCH($A991,'Hoja de Trabajo para listado'!$CD$155:$CD$1048576,0),MATCH((CUADRO!N$4&amp;$E991),'Hoja de Trabajo para listado'!$CD$151:$DC$151,0)),0)</f>
        <v>0</v>
      </c>
      <c r="O991" s="241">
        <f ca="1">+IFERROR(INDEX('Hoja de Trabajo para listado'!$A$155:$Z$1048576,MATCH($A991,'Hoja de Trabajo para listado'!$A$155:$A$1048576,0),MATCH((CUADRO!O$4&amp;$E991),'Hoja de Trabajo para listado'!$A$151:$Z$151,0)),0)+IFERROR(INDEX('Hoja de Trabajo para listado'!$AB$155:$BA$1048576,MATCH($A991,'Hoja de Trabajo para listado'!$AB$155:$AB$1048576,0),MATCH((CUADRO!O$4&amp;$E991),'Hoja de Trabajo para listado'!$AB$151:$BA$151,0)),0)+IFERROR(INDEX('Hoja de Trabajo para listado'!$BC$155:$CB$1048576,MATCH($A991,'Hoja de Trabajo para listado'!$BC$155:$BC$1048576,0),MATCH((CUADRO!O$4&amp;$E991),'Hoja de Trabajo para listado'!$BC$151:$CB$151,0)),0)+IFERROR(INDEX('Hoja de Trabajo para listado'!$DE$153:$DG$274,MATCH($A991,'Hoja de Trabajo para listado'!$DE$153:$DE$1048576,0),MATCH((CUADRO!O$4&amp;$E991),'Hoja de Trabajo para listado'!$DE$151:$DG$151,0)),0)+IFERROR(INDEX('Hoja de Trabajo para listado'!$CD$155:$DC$1048576,MATCH($A991,'Hoja de Trabajo para listado'!$CD$155:$CD$1048576,0),MATCH((CUADRO!O$4&amp;$E991),'Hoja de Trabajo para listado'!$CD$151:$DC$151,0)),0)</f>
        <v>0</v>
      </c>
      <c r="P991" s="241">
        <f ca="1">+IFERROR(INDEX('Hoja de Trabajo para listado'!$A$155:$Z$1048576,MATCH($A991,'Hoja de Trabajo para listado'!$A$155:$A$1048576,0),MATCH((CUADRO!P$4&amp;$E991),'Hoja de Trabajo para listado'!$A$151:$Z$151,0)),0)+IFERROR(INDEX('Hoja de Trabajo para listado'!$AB$155:$BA$1048576,MATCH($A991,'Hoja de Trabajo para listado'!$AB$155:$AB$1048576,0),MATCH((CUADRO!P$4&amp;$E991),'Hoja de Trabajo para listado'!$AB$151:$BA$151,0)),0)+IFERROR(INDEX('Hoja de Trabajo para listado'!$BC$155:$CB$1048576,MATCH($A991,'Hoja de Trabajo para listado'!$BC$155:$BC$1048576,0),MATCH((CUADRO!P$4&amp;$E991),'Hoja de Trabajo para listado'!$BC$151:$CB$151,0)),0)+IFERROR(INDEX('Hoja de Trabajo para listado'!$DE$153:$DG$274,MATCH($A991,'Hoja de Trabajo para listado'!$DE$153:$DE$1048576,0),MATCH((CUADRO!P$4&amp;$E991),'Hoja de Trabajo para listado'!$DE$151:$DG$151,0)),0)+IFERROR(INDEX('Hoja de Trabajo para listado'!$CD$155:$DC$1048576,MATCH($A991,'Hoja de Trabajo para listado'!$CD$155:$CD$1048576,0),MATCH((CUADRO!P$4&amp;$E991),'Hoja de Trabajo para listado'!$CD$151:$DC$151,0)),0)</f>
        <v>0</v>
      </c>
      <c r="Q991" s="241">
        <f ca="1">+IFERROR(INDEX('Hoja de Trabajo para listado'!$A$155:$Z$1048576,MATCH($A991,'Hoja de Trabajo para listado'!$A$155:$A$1048576,0),MATCH((CUADRO!Q$4&amp;$E991),'Hoja de Trabajo para listado'!$A$151:$Z$151,0)),0)+IFERROR(INDEX('Hoja de Trabajo para listado'!$AB$155:$BA$1048576,MATCH($A991,'Hoja de Trabajo para listado'!$AB$155:$AB$1048576,0),MATCH((CUADRO!Q$4&amp;$E991),'Hoja de Trabajo para listado'!$AB$151:$BA$151,0)),0)+IFERROR(INDEX('Hoja de Trabajo para listado'!$BC$155:$CB$1048576,MATCH($A991,'Hoja de Trabajo para listado'!$BC$155:$BC$1048576,0),MATCH((CUADRO!Q$4&amp;$E991),'Hoja de Trabajo para listado'!$BC$151:$CB$151,0)),0)+IFERROR(INDEX('Hoja de Trabajo para listado'!$DE$153:$DG$274,MATCH($A991,'Hoja de Trabajo para listado'!$DE$153:$DE$1048576,0),MATCH((CUADRO!Q$4&amp;$E991),'Hoja de Trabajo para listado'!$DE$151:$DG$151,0)),0)+IFERROR(INDEX('Hoja de Trabajo para listado'!$CD$155:$DC$1048576,MATCH($A991,'Hoja de Trabajo para listado'!$CD$155:$CD$1048576,0),MATCH((CUADRO!Q$4&amp;$E991),'Hoja de Trabajo para listado'!$CD$151:$DC$151,0)),0)</f>
        <v>0</v>
      </c>
      <c r="R991" s="241">
        <f t="shared" ca="1" si="37"/>
        <v>0</v>
      </c>
      <c r="S991" s="247"/>
      <c r="T991" s="241">
        <f ca="1">+T992</f>
        <v>0</v>
      </c>
      <c r="U991" s="240">
        <f t="shared" si="38"/>
        <v>1</v>
      </c>
      <c r="V991" s="327" t="str">
        <f>+VLOOKUP(A991,bd_lista!$A$3:$E$592,5,FALSE)</f>
        <v>Gobiernos Autonomos Municipales</v>
      </c>
      <c r="W991" s="397" t="str">
        <f>+V991</f>
        <v>Gobiernos Autonomos Municipales</v>
      </c>
      <c r="X991" s="240">
        <f>+VLOOKUP(A991,[4]Sheet1!$A$13:$D$744,4,FALSE)</f>
        <v>0</v>
      </c>
      <c r="Y991" s="240" t="e">
        <f>+VLOOKUP(X991,bd_lista!$A$3:$C$592,3,FALSE)</f>
        <v>#N/A</v>
      </c>
      <c r="Z991" s="290">
        <f>+X991</f>
        <v>0</v>
      </c>
      <c r="AA991" s="291" t="e">
        <f>+Y991</f>
        <v>#N/A</v>
      </c>
    </row>
    <row r="992" spans="1:27" customFormat="1" ht="15" hidden="1" customHeight="1">
      <c r="A992" s="32">
        <v>1728</v>
      </c>
      <c r="B992" s="394"/>
      <c r="C992" s="245" t="str">
        <f>+VLOOKUP(A992,bd_lista!$A$3:$C$592,3,FALSE)</f>
        <v>Gobierno Autónomo Municipal de Postrer Valle</v>
      </c>
      <c r="D992" s="396"/>
      <c r="E992" s="242" t="s">
        <v>1304</v>
      </c>
      <c r="F992" s="243">
        <f ca="1">+IFERROR(INDEX('Hoja de Trabajo para listado'!$A$155:$Z$1048576,MATCH($A992,'Hoja de Trabajo para listado'!$A$155:$A$1048576,0),MATCH((CUADRO!F$4&amp;$E992),'Hoja de Trabajo para listado'!$A$151:$Z$151,0)),0)+IFERROR(INDEX('Hoja de Trabajo para listado'!$AB$155:$BA$1048576,MATCH($A992,'Hoja de Trabajo para listado'!$AB$155:$AB$1048576,0),MATCH((CUADRO!F$4&amp;$E992),'Hoja de Trabajo para listado'!$AB$151:$BA$151,0)),0)+IFERROR(INDEX('Hoja de Trabajo para listado'!$BC$155:$CB$1048576,MATCH($A992,'Hoja de Trabajo para listado'!$BC$155:$BC$1048576,0),MATCH((CUADRO!F$4&amp;$E992),'Hoja de Trabajo para listado'!$BC$151:$CB$151,0)),0)+IFERROR(INDEX('Hoja de Trabajo para listado'!$DE$153:$DG$274,MATCH($A992,'Hoja de Trabajo para listado'!$DE$153:$DE$1048576,0),MATCH((CUADRO!F$4&amp;$E992),'Hoja de Trabajo para listado'!$DE$151:$DG$151,0)),0)+IFERROR(INDEX('Hoja de Trabajo para listado'!$CD$155:$DC$1048576,MATCH($A992,'Hoja de Trabajo para listado'!$CD$155:$CD$1048576,0),MATCH((CUADRO!F$4&amp;$E992),'Hoja de Trabajo para listado'!$CD$151:$DC$151,0)),0)</f>
        <v>0</v>
      </c>
      <c r="G992" s="243">
        <f ca="1">+IFERROR(INDEX('Hoja de Trabajo para listado'!$A$155:$Z$1048576,MATCH($A992,'Hoja de Trabajo para listado'!$A$155:$A$1048576,0),MATCH((CUADRO!G$4&amp;$E992),'Hoja de Trabajo para listado'!$A$151:$Z$151,0)),0)+IFERROR(INDEX('Hoja de Trabajo para listado'!$AB$155:$BA$1048576,MATCH($A992,'Hoja de Trabajo para listado'!$AB$155:$AB$1048576,0),MATCH((CUADRO!G$4&amp;$E992),'Hoja de Trabajo para listado'!$AB$151:$BA$151,0)),0)+IFERROR(INDEX('Hoja de Trabajo para listado'!$BC$155:$CB$1048576,MATCH($A992,'Hoja de Trabajo para listado'!$BC$155:$BC$1048576,0),MATCH((CUADRO!G$4&amp;$E992),'Hoja de Trabajo para listado'!$BC$151:$CB$151,0)),0)+IFERROR(INDEX('Hoja de Trabajo para listado'!$DE$153:$DG$274,MATCH($A992,'Hoja de Trabajo para listado'!$DE$153:$DE$1048576,0),MATCH((CUADRO!G$4&amp;$E992),'Hoja de Trabajo para listado'!$DE$151:$DG$151,0)),0)+IFERROR(INDEX('Hoja de Trabajo para listado'!$CD$155:$DC$1048576,MATCH($A992,'Hoja de Trabajo para listado'!$CD$155:$CD$1048576,0),MATCH((CUADRO!G$4&amp;$E992),'Hoja de Trabajo para listado'!$CD$151:$DC$151,0)),0)</f>
        <v>0</v>
      </c>
      <c r="H992" s="243">
        <f ca="1">+IFERROR(INDEX('Hoja de Trabajo para listado'!$A$155:$Z$1048576,MATCH($A992,'Hoja de Trabajo para listado'!$A$155:$A$1048576,0),MATCH((CUADRO!H$4&amp;$E992),'Hoja de Trabajo para listado'!$A$151:$Z$151,0)),0)+IFERROR(INDEX('Hoja de Trabajo para listado'!$AB$155:$BA$1048576,MATCH($A992,'Hoja de Trabajo para listado'!$AB$155:$AB$1048576,0),MATCH((CUADRO!H$4&amp;$E992),'Hoja de Trabajo para listado'!$AB$151:$BA$151,0)),0)+IFERROR(INDEX('Hoja de Trabajo para listado'!$BC$155:$CB$1048576,MATCH($A992,'Hoja de Trabajo para listado'!$BC$155:$BC$1048576,0),MATCH((CUADRO!H$4&amp;$E992),'Hoja de Trabajo para listado'!$BC$151:$CB$151,0)),0)+IFERROR(INDEX('Hoja de Trabajo para listado'!$DE$153:$DG$274,MATCH($A992,'Hoja de Trabajo para listado'!$DE$153:$DE$1048576,0),MATCH((CUADRO!H$4&amp;$E992),'Hoja de Trabajo para listado'!$DE$151:$DG$151,0)),0)+IFERROR(INDEX('Hoja de Trabajo para listado'!$CD$155:$DC$1048576,MATCH($A992,'Hoja de Trabajo para listado'!$CD$155:$CD$1048576,0),MATCH((CUADRO!H$4&amp;$E992),'Hoja de Trabajo para listado'!$CD$151:$DC$151,0)),0)</f>
        <v>0</v>
      </c>
      <c r="I992" s="243">
        <f ca="1">+IFERROR(INDEX('Hoja de Trabajo para listado'!$A$155:$Z$1048576,MATCH($A992,'Hoja de Trabajo para listado'!$A$155:$A$1048576,0),MATCH((CUADRO!I$4&amp;$E992),'Hoja de Trabajo para listado'!$A$151:$Z$151,0)),0)+IFERROR(INDEX('Hoja de Trabajo para listado'!$AB$155:$BA$1048576,MATCH($A992,'Hoja de Trabajo para listado'!$AB$155:$AB$1048576,0),MATCH((CUADRO!I$4&amp;$E992),'Hoja de Trabajo para listado'!$AB$151:$BA$151,0)),0)+IFERROR(INDEX('Hoja de Trabajo para listado'!$BC$155:$CB$1048576,MATCH($A992,'Hoja de Trabajo para listado'!$BC$155:$BC$1048576,0),MATCH((CUADRO!I$4&amp;$E992),'Hoja de Trabajo para listado'!$BC$151:$CB$151,0)),0)+IFERROR(INDEX('Hoja de Trabajo para listado'!$DE$153:$DG$274,MATCH($A992,'Hoja de Trabajo para listado'!$DE$153:$DE$1048576,0),MATCH((CUADRO!I$4&amp;$E992),'Hoja de Trabajo para listado'!$DE$151:$DG$151,0)),0)+IFERROR(INDEX('Hoja de Trabajo para listado'!$CD$155:$DC$1048576,MATCH($A992,'Hoja de Trabajo para listado'!$CD$155:$CD$1048576,0),MATCH((CUADRO!I$4&amp;$E992),'Hoja de Trabajo para listado'!$CD$151:$DC$151,0)),0)</f>
        <v>0</v>
      </c>
      <c r="J992" s="243">
        <f ca="1">+IFERROR(INDEX('Hoja de Trabajo para listado'!$A$155:$Z$1048576,MATCH($A992,'Hoja de Trabajo para listado'!$A$155:$A$1048576,0),MATCH((CUADRO!J$4&amp;$E992),'Hoja de Trabajo para listado'!$A$151:$Z$151,0)),0)+IFERROR(INDEX('Hoja de Trabajo para listado'!$AB$155:$BA$1048576,MATCH($A992,'Hoja de Trabajo para listado'!$AB$155:$AB$1048576,0),MATCH((CUADRO!J$4&amp;$E992),'Hoja de Trabajo para listado'!$AB$151:$BA$151,0)),0)+IFERROR(INDEX('Hoja de Trabajo para listado'!$BC$155:$CB$1048576,MATCH($A992,'Hoja de Trabajo para listado'!$BC$155:$BC$1048576,0),MATCH((CUADRO!J$4&amp;$E992),'Hoja de Trabajo para listado'!$BC$151:$CB$151,0)),0)+IFERROR(INDEX('Hoja de Trabajo para listado'!$DE$153:$DG$274,MATCH($A992,'Hoja de Trabajo para listado'!$DE$153:$DE$1048576,0),MATCH((CUADRO!J$4&amp;$E992),'Hoja de Trabajo para listado'!$DE$151:$DG$151,0)),0)+IFERROR(INDEX('Hoja de Trabajo para listado'!$CD$155:$DC$1048576,MATCH($A992,'Hoja de Trabajo para listado'!$CD$155:$CD$1048576,0),MATCH((CUADRO!J$4&amp;$E992),'Hoja de Trabajo para listado'!$CD$151:$DC$151,0)),0)</f>
        <v>0</v>
      </c>
      <c r="K992" s="243">
        <f ca="1">+IFERROR(INDEX('Hoja de Trabajo para listado'!$A$155:$Z$1048576,MATCH($A992,'Hoja de Trabajo para listado'!$A$155:$A$1048576,0),MATCH((CUADRO!K$4&amp;$E992),'Hoja de Trabajo para listado'!$A$151:$Z$151,0)),0)+IFERROR(INDEX('Hoja de Trabajo para listado'!$AB$155:$BA$1048576,MATCH($A992,'Hoja de Trabajo para listado'!$AB$155:$AB$1048576,0),MATCH((CUADRO!K$4&amp;$E992),'Hoja de Trabajo para listado'!$AB$151:$BA$151,0)),0)+IFERROR(INDEX('Hoja de Trabajo para listado'!$BC$155:$CB$1048576,MATCH($A992,'Hoja de Trabajo para listado'!$BC$155:$BC$1048576,0),MATCH((CUADRO!K$4&amp;$E992),'Hoja de Trabajo para listado'!$BC$151:$CB$151,0)),0)+IFERROR(INDEX('Hoja de Trabajo para listado'!$DE$153:$DG$274,MATCH($A992,'Hoja de Trabajo para listado'!$DE$153:$DE$1048576,0),MATCH((CUADRO!K$4&amp;$E992),'Hoja de Trabajo para listado'!$DE$151:$DG$151,0)),0)+IFERROR(INDEX('Hoja de Trabajo para listado'!$CD$155:$DC$1048576,MATCH($A992,'Hoja de Trabajo para listado'!$CD$155:$CD$1048576,0),MATCH((CUADRO!K$4&amp;$E992),'Hoja de Trabajo para listado'!$CD$151:$DC$151,0)),0)</f>
        <v>0</v>
      </c>
      <c r="L992" s="243">
        <f ca="1">+IFERROR(INDEX('Hoja de Trabajo para listado'!$A$155:$Z$1048576,MATCH($A992,'Hoja de Trabajo para listado'!$A$155:$A$1048576,0),MATCH((CUADRO!L$4&amp;$E992),'Hoja de Trabajo para listado'!$A$151:$Z$151,0)),0)+IFERROR(INDEX('Hoja de Trabajo para listado'!$AB$155:$BA$1048576,MATCH($A992,'Hoja de Trabajo para listado'!$AB$155:$AB$1048576,0),MATCH((CUADRO!L$4&amp;$E992),'Hoja de Trabajo para listado'!$AB$151:$BA$151,0)),0)+IFERROR(INDEX('Hoja de Trabajo para listado'!$BC$155:$CB$1048576,MATCH($A992,'Hoja de Trabajo para listado'!$BC$155:$BC$1048576,0),MATCH((CUADRO!L$4&amp;$E992),'Hoja de Trabajo para listado'!$BC$151:$CB$151,0)),0)+IFERROR(INDEX('Hoja de Trabajo para listado'!$DE$153:$DG$274,MATCH($A992,'Hoja de Trabajo para listado'!$DE$153:$DE$1048576,0),MATCH((CUADRO!L$4&amp;$E992),'Hoja de Trabajo para listado'!$DE$151:$DG$151,0)),0)+IFERROR(INDEX('Hoja de Trabajo para listado'!$CD$155:$DC$1048576,MATCH($A992,'Hoja de Trabajo para listado'!$CD$155:$CD$1048576,0),MATCH((CUADRO!L$4&amp;$E992),'Hoja de Trabajo para listado'!$CD$151:$DC$151,0)),0)</f>
        <v>0</v>
      </c>
      <c r="M992" s="243">
        <f ca="1">+IFERROR(INDEX('Hoja de Trabajo para listado'!$A$155:$Z$1048576,MATCH($A992,'Hoja de Trabajo para listado'!$A$155:$A$1048576,0),MATCH((CUADRO!M$4&amp;$E992),'Hoja de Trabajo para listado'!$A$151:$Z$151,0)),0)+IFERROR(INDEX('Hoja de Trabajo para listado'!$AB$155:$BA$1048576,MATCH($A992,'Hoja de Trabajo para listado'!$AB$155:$AB$1048576,0),MATCH((CUADRO!M$4&amp;$E992),'Hoja de Trabajo para listado'!$AB$151:$BA$151,0)),0)+IFERROR(INDEX('Hoja de Trabajo para listado'!$BC$155:$CB$1048576,MATCH($A992,'Hoja de Trabajo para listado'!$BC$155:$BC$1048576,0),MATCH((CUADRO!M$4&amp;$E992),'Hoja de Trabajo para listado'!$BC$151:$CB$151,0)),0)+IFERROR(INDEX('Hoja de Trabajo para listado'!$DE$153:$DG$274,MATCH($A992,'Hoja de Trabajo para listado'!$DE$153:$DE$1048576,0),MATCH((CUADRO!M$4&amp;$E992),'Hoja de Trabajo para listado'!$DE$151:$DG$151,0)),0)+IFERROR(INDEX('Hoja de Trabajo para listado'!$CD$155:$DC$1048576,MATCH($A992,'Hoja de Trabajo para listado'!$CD$155:$CD$1048576,0),MATCH((CUADRO!M$4&amp;$E992),'Hoja de Trabajo para listado'!$CD$151:$DC$151,0)),0)</f>
        <v>0</v>
      </c>
      <c r="N992" s="243">
        <f ca="1">+IFERROR(INDEX('Hoja de Trabajo para listado'!$A$155:$Z$1048576,MATCH($A992,'Hoja de Trabajo para listado'!$A$155:$A$1048576,0),MATCH((CUADRO!N$4&amp;$E992),'Hoja de Trabajo para listado'!$A$151:$Z$151,0)),0)+IFERROR(INDEX('Hoja de Trabajo para listado'!$AB$155:$BA$1048576,MATCH($A992,'Hoja de Trabajo para listado'!$AB$155:$AB$1048576,0),MATCH((CUADRO!N$4&amp;$E992),'Hoja de Trabajo para listado'!$AB$151:$BA$151,0)),0)+IFERROR(INDEX('Hoja de Trabajo para listado'!$BC$155:$CB$1048576,MATCH($A992,'Hoja de Trabajo para listado'!$BC$155:$BC$1048576,0),MATCH((CUADRO!N$4&amp;$E992),'Hoja de Trabajo para listado'!$BC$151:$CB$151,0)),0)+IFERROR(INDEX('Hoja de Trabajo para listado'!$DE$153:$DG$274,MATCH($A992,'Hoja de Trabajo para listado'!$DE$153:$DE$1048576,0),MATCH((CUADRO!N$4&amp;$E992),'Hoja de Trabajo para listado'!$DE$151:$DG$151,0)),0)+IFERROR(INDEX('Hoja de Trabajo para listado'!$CD$155:$DC$1048576,MATCH($A992,'Hoja de Trabajo para listado'!$CD$155:$CD$1048576,0),MATCH((CUADRO!N$4&amp;$E992),'Hoja de Trabajo para listado'!$CD$151:$DC$151,0)),0)</f>
        <v>0</v>
      </c>
      <c r="O992" s="243">
        <f ca="1">+IFERROR(INDEX('Hoja de Trabajo para listado'!$A$155:$Z$1048576,MATCH($A992,'Hoja de Trabajo para listado'!$A$155:$A$1048576,0),MATCH((CUADRO!O$4&amp;$E992),'Hoja de Trabajo para listado'!$A$151:$Z$151,0)),0)+IFERROR(INDEX('Hoja de Trabajo para listado'!$AB$155:$BA$1048576,MATCH($A992,'Hoja de Trabajo para listado'!$AB$155:$AB$1048576,0),MATCH((CUADRO!O$4&amp;$E992),'Hoja de Trabajo para listado'!$AB$151:$BA$151,0)),0)+IFERROR(INDEX('Hoja de Trabajo para listado'!$BC$155:$CB$1048576,MATCH($A992,'Hoja de Trabajo para listado'!$BC$155:$BC$1048576,0),MATCH((CUADRO!O$4&amp;$E992),'Hoja de Trabajo para listado'!$BC$151:$CB$151,0)),0)+IFERROR(INDEX('Hoja de Trabajo para listado'!$DE$153:$DG$274,MATCH($A992,'Hoja de Trabajo para listado'!$DE$153:$DE$1048576,0),MATCH((CUADRO!O$4&amp;$E992),'Hoja de Trabajo para listado'!$DE$151:$DG$151,0)),0)+IFERROR(INDEX('Hoja de Trabajo para listado'!$CD$155:$DC$1048576,MATCH($A992,'Hoja de Trabajo para listado'!$CD$155:$CD$1048576,0),MATCH((CUADRO!O$4&amp;$E992),'Hoja de Trabajo para listado'!$CD$151:$DC$151,0)),0)</f>
        <v>0</v>
      </c>
      <c r="P992" s="243">
        <f ca="1">+IFERROR(INDEX('Hoja de Trabajo para listado'!$A$155:$Z$1048576,MATCH($A992,'Hoja de Trabajo para listado'!$A$155:$A$1048576,0),MATCH((CUADRO!P$4&amp;$E992),'Hoja de Trabajo para listado'!$A$151:$Z$151,0)),0)+IFERROR(INDEX('Hoja de Trabajo para listado'!$AB$155:$BA$1048576,MATCH($A992,'Hoja de Trabajo para listado'!$AB$155:$AB$1048576,0),MATCH((CUADRO!P$4&amp;$E992),'Hoja de Trabajo para listado'!$AB$151:$BA$151,0)),0)+IFERROR(INDEX('Hoja de Trabajo para listado'!$BC$155:$CB$1048576,MATCH($A992,'Hoja de Trabajo para listado'!$BC$155:$BC$1048576,0),MATCH((CUADRO!P$4&amp;$E992),'Hoja de Trabajo para listado'!$BC$151:$CB$151,0)),0)+IFERROR(INDEX('Hoja de Trabajo para listado'!$DE$153:$DG$274,MATCH($A992,'Hoja de Trabajo para listado'!$DE$153:$DE$1048576,0),MATCH((CUADRO!P$4&amp;$E992),'Hoja de Trabajo para listado'!$DE$151:$DG$151,0)),0)+IFERROR(INDEX('Hoja de Trabajo para listado'!$CD$155:$DC$1048576,MATCH($A992,'Hoja de Trabajo para listado'!$CD$155:$CD$1048576,0),MATCH((CUADRO!P$4&amp;$E992),'Hoja de Trabajo para listado'!$CD$151:$DC$151,0)),0)</f>
        <v>0</v>
      </c>
      <c r="Q992" s="243">
        <f ca="1">+IFERROR(INDEX('Hoja de Trabajo para listado'!$A$155:$Z$1048576,MATCH($A992,'Hoja de Trabajo para listado'!$A$155:$A$1048576,0),MATCH((CUADRO!Q$4&amp;$E992),'Hoja de Trabajo para listado'!$A$151:$Z$151,0)),0)+IFERROR(INDEX('Hoja de Trabajo para listado'!$AB$155:$BA$1048576,MATCH($A992,'Hoja de Trabajo para listado'!$AB$155:$AB$1048576,0),MATCH((CUADRO!Q$4&amp;$E992),'Hoja de Trabajo para listado'!$AB$151:$BA$151,0)),0)+IFERROR(INDEX('Hoja de Trabajo para listado'!$BC$155:$CB$1048576,MATCH($A992,'Hoja de Trabajo para listado'!$BC$155:$BC$1048576,0),MATCH((CUADRO!Q$4&amp;$E992),'Hoja de Trabajo para listado'!$BC$151:$CB$151,0)),0)+IFERROR(INDEX('Hoja de Trabajo para listado'!$DE$153:$DG$274,MATCH($A992,'Hoja de Trabajo para listado'!$DE$153:$DE$1048576,0),MATCH((CUADRO!Q$4&amp;$E992),'Hoja de Trabajo para listado'!$DE$151:$DG$151,0)),0)+IFERROR(INDEX('Hoja de Trabajo para listado'!$CD$155:$DC$1048576,MATCH($A992,'Hoja de Trabajo para listado'!$CD$155:$CD$1048576,0),MATCH((CUADRO!Q$4&amp;$E992),'Hoja de Trabajo para listado'!$CD$151:$DC$151,0)),0)</f>
        <v>0</v>
      </c>
      <c r="R992" s="243">
        <f t="shared" ca="1" si="37"/>
        <v>0</v>
      </c>
      <c r="S992" s="256">
        <f ca="1">+R991+R992</f>
        <v>0</v>
      </c>
      <c r="T992" s="243">
        <f ca="1">+S992</f>
        <v>0</v>
      </c>
      <c r="U992" s="242">
        <f t="shared" si="38"/>
        <v>2</v>
      </c>
      <c r="V992" s="327" t="str">
        <f>+VLOOKUP(A992,bd_lista!$A$3:$E$592,5,FALSE)</f>
        <v>Gobiernos Autonomos Municipales</v>
      </c>
      <c r="W992" s="398"/>
      <c r="X992" s="240">
        <f>+VLOOKUP(A992,[4]Sheet1!$A$13:$D$744,4,FALSE)</f>
        <v>0</v>
      </c>
      <c r="Y992" s="240" t="e">
        <f>+VLOOKUP(X992,bd_lista!$A$3:$C$592,3,FALSE)</f>
        <v>#N/A</v>
      </c>
      <c r="Z992" s="288"/>
      <c r="AA992" s="289"/>
    </row>
    <row r="993" spans="1:27" customFormat="1" ht="15" hidden="1" customHeight="1">
      <c r="A993" s="32">
        <v>1729</v>
      </c>
      <c r="B993" s="393">
        <f>+A993</f>
        <v>1729</v>
      </c>
      <c r="C993" s="245" t="str">
        <f>+VLOOKUP(A993,bd_lista!$A$3:$C$592,3,FALSE)</f>
        <v>Gobierno Autónomo Municipal de Pucara</v>
      </c>
      <c r="D993" s="395" t="str">
        <f>+C993</f>
        <v>Gobierno Autónomo Municipal de Pucara</v>
      </c>
      <c r="E993" s="240" t="s">
        <v>1303</v>
      </c>
      <c r="F993" s="241">
        <f ca="1">+IFERROR(INDEX('Hoja de Trabajo para listado'!$A$155:$Z$1048576,MATCH($A993,'Hoja de Trabajo para listado'!$A$155:$A$1048576,0),MATCH((CUADRO!F$4&amp;$E993),'Hoja de Trabajo para listado'!$A$151:$Z$151,0)),0)+IFERROR(INDEX('Hoja de Trabajo para listado'!$AB$155:$BA$1048576,MATCH($A993,'Hoja de Trabajo para listado'!$AB$155:$AB$1048576,0),MATCH((CUADRO!F$4&amp;$E993),'Hoja de Trabajo para listado'!$AB$151:$BA$151,0)),0)+IFERROR(INDEX('Hoja de Trabajo para listado'!$BC$155:$CB$1048576,MATCH($A993,'Hoja de Trabajo para listado'!$BC$155:$BC$1048576,0),MATCH((CUADRO!F$4&amp;$E993),'Hoja de Trabajo para listado'!$BC$151:$CB$151,0)),0)+IFERROR(INDEX('Hoja de Trabajo para listado'!$DE$153:$DG$274,MATCH($A993,'Hoja de Trabajo para listado'!$DE$153:$DE$1048576,0),MATCH((CUADRO!F$4&amp;$E993),'Hoja de Trabajo para listado'!$DE$151:$DG$151,0)),0)+IFERROR(INDEX('Hoja de Trabajo para listado'!$CD$155:$DC$1048576,MATCH($A993,'Hoja de Trabajo para listado'!$CD$155:$CD$1048576,0),MATCH((CUADRO!F$4&amp;$E993),'Hoja de Trabajo para listado'!$CD$151:$DC$151,0)),0)</f>
        <v>0</v>
      </c>
      <c r="G993" s="241">
        <f ca="1">+IFERROR(INDEX('Hoja de Trabajo para listado'!$A$155:$Z$1048576,MATCH($A993,'Hoja de Trabajo para listado'!$A$155:$A$1048576,0),MATCH((CUADRO!G$4&amp;$E993),'Hoja de Trabajo para listado'!$A$151:$Z$151,0)),0)+IFERROR(INDEX('Hoja de Trabajo para listado'!$AB$155:$BA$1048576,MATCH($A993,'Hoja de Trabajo para listado'!$AB$155:$AB$1048576,0),MATCH((CUADRO!G$4&amp;$E993),'Hoja de Trabajo para listado'!$AB$151:$BA$151,0)),0)+IFERROR(INDEX('Hoja de Trabajo para listado'!$BC$155:$CB$1048576,MATCH($A993,'Hoja de Trabajo para listado'!$BC$155:$BC$1048576,0),MATCH((CUADRO!G$4&amp;$E993),'Hoja de Trabajo para listado'!$BC$151:$CB$151,0)),0)+IFERROR(INDEX('Hoja de Trabajo para listado'!$DE$153:$DG$274,MATCH($A993,'Hoja de Trabajo para listado'!$DE$153:$DE$1048576,0),MATCH((CUADRO!G$4&amp;$E993),'Hoja de Trabajo para listado'!$DE$151:$DG$151,0)),0)+IFERROR(INDEX('Hoja de Trabajo para listado'!$CD$155:$DC$1048576,MATCH($A993,'Hoja de Trabajo para listado'!$CD$155:$CD$1048576,0),MATCH((CUADRO!G$4&amp;$E993),'Hoja de Trabajo para listado'!$CD$151:$DC$151,0)),0)</f>
        <v>0</v>
      </c>
      <c r="H993" s="241">
        <f ca="1">+IFERROR(INDEX('Hoja de Trabajo para listado'!$A$155:$Z$1048576,MATCH($A993,'Hoja de Trabajo para listado'!$A$155:$A$1048576,0),MATCH((CUADRO!H$4&amp;$E993),'Hoja de Trabajo para listado'!$A$151:$Z$151,0)),0)+IFERROR(INDEX('Hoja de Trabajo para listado'!$AB$155:$BA$1048576,MATCH($A993,'Hoja de Trabajo para listado'!$AB$155:$AB$1048576,0),MATCH((CUADRO!H$4&amp;$E993),'Hoja de Trabajo para listado'!$AB$151:$BA$151,0)),0)+IFERROR(INDEX('Hoja de Trabajo para listado'!$BC$155:$CB$1048576,MATCH($A993,'Hoja de Trabajo para listado'!$BC$155:$BC$1048576,0),MATCH((CUADRO!H$4&amp;$E993),'Hoja de Trabajo para listado'!$BC$151:$CB$151,0)),0)+IFERROR(INDEX('Hoja de Trabajo para listado'!$DE$153:$DG$274,MATCH($A993,'Hoja de Trabajo para listado'!$DE$153:$DE$1048576,0),MATCH((CUADRO!H$4&amp;$E993),'Hoja de Trabajo para listado'!$DE$151:$DG$151,0)),0)+IFERROR(INDEX('Hoja de Trabajo para listado'!$CD$155:$DC$1048576,MATCH($A993,'Hoja de Trabajo para listado'!$CD$155:$CD$1048576,0),MATCH((CUADRO!H$4&amp;$E993),'Hoja de Trabajo para listado'!$CD$151:$DC$151,0)),0)</f>
        <v>0</v>
      </c>
      <c r="I993" s="241">
        <f ca="1">+IFERROR(INDEX('Hoja de Trabajo para listado'!$A$155:$Z$1048576,MATCH($A993,'Hoja de Trabajo para listado'!$A$155:$A$1048576,0),MATCH((CUADRO!I$4&amp;$E993),'Hoja de Trabajo para listado'!$A$151:$Z$151,0)),0)+IFERROR(INDEX('Hoja de Trabajo para listado'!$AB$155:$BA$1048576,MATCH($A993,'Hoja de Trabajo para listado'!$AB$155:$AB$1048576,0),MATCH((CUADRO!I$4&amp;$E993),'Hoja de Trabajo para listado'!$AB$151:$BA$151,0)),0)+IFERROR(INDEX('Hoja de Trabajo para listado'!$BC$155:$CB$1048576,MATCH($A993,'Hoja de Trabajo para listado'!$BC$155:$BC$1048576,0),MATCH((CUADRO!I$4&amp;$E993),'Hoja de Trabajo para listado'!$BC$151:$CB$151,0)),0)+IFERROR(INDEX('Hoja de Trabajo para listado'!$DE$153:$DG$274,MATCH($A993,'Hoja de Trabajo para listado'!$DE$153:$DE$1048576,0),MATCH((CUADRO!I$4&amp;$E993),'Hoja de Trabajo para listado'!$DE$151:$DG$151,0)),0)+IFERROR(INDEX('Hoja de Trabajo para listado'!$CD$155:$DC$1048576,MATCH($A993,'Hoja de Trabajo para listado'!$CD$155:$CD$1048576,0),MATCH((CUADRO!I$4&amp;$E993),'Hoja de Trabajo para listado'!$CD$151:$DC$151,0)),0)</f>
        <v>0</v>
      </c>
      <c r="J993" s="241">
        <f ca="1">+IFERROR(INDEX('Hoja de Trabajo para listado'!$A$155:$Z$1048576,MATCH($A993,'Hoja de Trabajo para listado'!$A$155:$A$1048576,0),MATCH((CUADRO!J$4&amp;$E993),'Hoja de Trabajo para listado'!$A$151:$Z$151,0)),0)+IFERROR(INDEX('Hoja de Trabajo para listado'!$AB$155:$BA$1048576,MATCH($A993,'Hoja de Trabajo para listado'!$AB$155:$AB$1048576,0),MATCH((CUADRO!J$4&amp;$E993),'Hoja de Trabajo para listado'!$AB$151:$BA$151,0)),0)+IFERROR(INDEX('Hoja de Trabajo para listado'!$BC$155:$CB$1048576,MATCH($A993,'Hoja de Trabajo para listado'!$BC$155:$BC$1048576,0),MATCH((CUADRO!J$4&amp;$E993),'Hoja de Trabajo para listado'!$BC$151:$CB$151,0)),0)+IFERROR(INDEX('Hoja de Trabajo para listado'!$DE$153:$DG$274,MATCH($A993,'Hoja de Trabajo para listado'!$DE$153:$DE$1048576,0),MATCH((CUADRO!J$4&amp;$E993),'Hoja de Trabajo para listado'!$DE$151:$DG$151,0)),0)+IFERROR(INDEX('Hoja de Trabajo para listado'!$CD$155:$DC$1048576,MATCH($A993,'Hoja de Trabajo para listado'!$CD$155:$CD$1048576,0),MATCH((CUADRO!J$4&amp;$E993),'Hoja de Trabajo para listado'!$CD$151:$DC$151,0)),0)</f>
        <v>0</v>
      </c>
      <c r="K993" s="241">
        <f ca="1">+IFERROR(INDEX('Hoja de Trabajo para listado'!$A$155:$Z$1048576,MATCH($A993,'Hoja de Trabajo para listado'!$A$155:$A$1048576,0),MATCH((CUADRO!K$4&amp;$E993),'Hoja de Trabajo para listado'!$A$151:$Z$151,0)),0)+IFERROR(INDEX('Hoja de Trabajo para listado'!$AB$155:$BA$1048576,MATCH($A993,'Hoja de Trabajo para listado'!$AB$155:$AB$1048576,0),MATCH((CUADRO!K$4&amp;$E993),'Hoja de Trabajo para listado'!$AB$151:$BA$151,0)),0)+IFERROR(INDEX('Hoja de Trabajo para listado'!$BC$155:$CB$1048576,MATCH($A993,'Hoja de Trabajo para listado'!$BC$155:$BC$1048576,0),MATCH((CUADRO!K$4&amp;$E993),'Hoja de Trabajo para listado'!$BC$151:$CB$151,0)),0)+IFERROR(INDEX('Hoja de Trabajo para listado'!$DE$153:$DG$274,MATCH($A993,'Hoja de Trabajo para listado'!$DE$153:$DE$1048576,0),MATCH((CUADRO!K$4&amp;$E993),'Hoja de Trabajo para listado'!$DE$151:$DG$151,0)),0)+IFERROR(INDEX('Hoja de Trabajo para listado'!$CD$155:$DC$1048576,MATCH($A993,'Hoja de Trabajo para listado'!$CD$155:$CD$1048576,0),MATCH((CUADRO!K$4&amp;$E993),'Hoja de Trabajo para listado'!$CD$151:$DC$151,0)),0)</f>
        <v>0</v>
      </c>
      <c r="L993" s="241">
        <f ca="1">+IFERROR(INDEX('Hoja de Trabajo para listado'!$A$155:$Z$1048576,MATCH($A993,'Hoja de Trabajo para listado'!$A$155:$A$1048576,0),MATCH((CUADRO!L$4&amp;$E993),'Hoja de Trabajo para listado'!$A$151:$Z$151,0)),0)+IFERROR(INDEX('Hoja de Trabajo para listado'!$AB$155:$BA$1048576,MATCH($A993,'Hoja de Trabajo para listado'!$AB$155:$AB$1048576,0),MATCH((CUADRO!L$4&amp;$E993),'Hoja de Trabajo para listado'!$AB$151:$BA$151,0)),0)+IFERROR(INDEX('Hoja de Trabajo para listado'!$BC$155:$CB$1048576,MATCH($A993,'Hoja de Trabajo para listado'!$BC$155:$BC$1048576,0),MATCH((CUADRO!L$4&amp;$E993),'Hoja de Trabajo para listado'!$BC$151:$CB$151,0)),0)+IFERROR(INDEX('Hoja de Trabajo para listado'!$DE$153:$DG$274,MATCH($A993,'Hoja de Trabajo para listado'!$DE$153:$DE$1048576,0),MATCH((CUADRO!L$4&amp;$E993),'Hoja de Trabajo para listado'!$DE$151:$DG$151,0)),0)+IFERROR(INDEX('Hoja de Trabajo para listado'!$CD$155:$DC$1048576,MATCH($A993,'Hoja de Trabajo para listado'!$CD$155:$CD$1048576,0),MATCH((CUADRO!L$4&amp;$E993),'Hoja de Trabajo para listado'!$CD$151:$DC$151,0)),0)</f>
        <v>0</v>
      </c>
      <c r="M993" s="241">
        <f ca="1">+IFERROR(INDEX('Hoja de Trabajo para listado'!$A$155:$Z$1048576,MATCH($A993,'Hoja de Trabajo para listado'!$A$155:$A$1048576,0),MATCH((CUADRO!M$4&amp;$E993),'Hoja de Trabajo para listado'!$A$151:$Z$151,0)),0)+IFERROR(INDEX('Hoja de Trabajo para listado'!$AB$155:$BA$1048576,MATCH($A993,'Hoja de Trabajo para listado'!$AB$155:$AB$1048576,0),MATCH((CUADRO!M$4&amp;$E993),'Hoja de Trabajo para listado'!$AB$151:$BA$151,0)),0)+IFERROR(INDEX('Hoja de Trabajo para listado'!$BC$155:$CB$1048576,MATCH($A993,'Hoja de Trabajo para listado'!$BC$155:$BC$1048576,0),MATCH((CUADRO!M$4&amp;$E993),'Hoja de Trabajo para listado'!$BC$151:$CB$151,0)),0)+IFERROR(INDEX('Hoja de Trabajo para listado'!$DE$153:$DG$274,MATCH($A993,'Hoja de Trabajo para listado'!$DE$153:$DE$1048576,0),MATCH((CUADRO!M$4&amp;$E993),'Hoja de Trabajo para listado'!$DE$151:$DG$151,0)),0)+IFERROR(INDEX('Hoja de Trabajo para listado'!$CD$155:$DC$1048576,MATCH($A993,'Hoja de Trabajo para listado'!$CD$155:$CD$1048576,0),MATCH((CUADRO!M$4&amp;$E993),'Hoja de Trabajo para listado'!$CD$151:$DC$151,0)),0)</f>
        <v>0</v>
      </c>
      <c r="N993" s="241">
        <f ca="1">+IFERROR(INDEX('Hoja de Trabajo para listado'!$A$155:$Z$1048576,MATCH($A993,'Hoja de Trabajo para listado'!$A$155:$A$1048576,0),MATCH((CUADRO!N$4&amp;$E993),'Hoja de Trabajo para listado'!$A$151:$Z$151,0)),0)+IFERROR(INDEX('Hoja de Trabajo para listado'!$AB$155:$BA$1048576,MATCH($A993,'Hoja de Trabajo para listado'!$AB$155:$AB$1048576,0),MATCH((CUADRO!N$4&amp;$E993),'Hoja de Trabajo para listado'!$AB$151:$BA$151,0)),0)+IFERROR(INDEX('Hoja de Trabajo para listado'!$BC$155:$CB$1048576,MATCH($A993,'Hoja de Trabajo para listado'!$BC$155:$BC$1048576,0),MATCH((CUADRO!N$4&amp;$E993),'Hoja de Trabajo para listado'!$BC$151:$CB$151,0)),0)+IFERROR(INDEX('Hoja de Trabajo para listado'!$DE$153:$DG$274,MATCH($A993,'Hoja de Trabajo para listado'!$DE$153:$DE$1048576,0),MATCH((CUADRO!N$4&amp;$E993),'Hoja de Trabajo para listado'!$DE$151:$DG$151,0)),0)+IFERROR(INDEX('Hoja de Trabajo para listado'!$CD$155:$DC$1048576,MATCH($A993,'Hoja de Trabajo para listado'!$CD$155:$CD$1048576,0),MATCH((CUADRO!N$4&amp;$E993),'Hoja de Trabajo para listado'!$CD$151:$DC$151,0)),0)</f>
        <v>0</v>
      </c>
      <c r="O993" s="241">
        <f ca="1">+IFERROR(INDEX('Hoja de Trabajo para listado'!$A$155:$Z$1048576,MATCH($A993,'Hoja de Trabajo para listado'!$A$155:$A$1048576,0),MATCH((CUADRO!O$4&amp;$E993),'Hoja de Trabajo para listado'!$A$151:$Z$151,0)),0)+IFERROR(INDEX('Hoja de Trabajo para listado'!$AB$155:$BA$1048576,MATCH($A993,'Hoja de Trabajo para listado'!$AB$155:$AB$1048576,0),MATCH((CUADRO!O$4&amp;$E993),'Hoja de Trabajo para listado'!$AB$151:$BA$151,0)),0)+IFERROR(INDEX('Hoja de Trabajo para listado'!$BC$155:$CB$1048576,MATCH($A993,'Hoja de Trabajo para listado'!$BC$155:$BC$1048576,0),MATCH((CUADRO!O$4&amp;$E993),'Hoja de Trabajo para listado'!$BC$151:$CB$151,0)),0)+IFERROR(INDEX('Hoja de Trabajo para listado'!$DE$153:$DG$274,MATCH($A993,'Hoja de Trabajo para listado'!$DE$153:$DE$1048576,0),MATCH((CUADRO!O$4&amp;$E993),'Hoja de Trabajo para listado'!$DE$151:$DG$151,0)),0)+IFERROR(INDEX('Hoja de Trabajo para listado'!$CD$155:$DC$1048576,MATCH($A993,'Hoja de Trabajo para listado'!$CD$155:$CD$1048576,0),MATCH((CUADRO!O$4&amp;$E993),'Hoja de Trabajo para listado'!$CD$151:$DC$151,0)),0)</f>
        <v>0</v>
      </c>
      <c r="P993" s="241">
        <f ca="1">+IFERROR(INDEX('Hoja de Trabajo para listado'!$A$155:$Z$1048576,MATCH($A993,'Hoja de Trabajo para listado'!$A$155:$A$1048576,0),MATCH((CUADRO!P$4&amp;$E993),'Hoja de Trabajo para listado'!$A$151:$Z$151,0)),0)+IFERROR(INDEX('Hoja de Trabajo para listado'!$AB$155:$BA$1048576,MATCH($A993,'Hoja de Trabajo para listado'!$AB$155:$AB$1048576,0),MATCH((CUADRO!P$4&amp;$E993),'Hoja de Trabajo para listado'!$AB$151:$BA$151,0)),0)+IFERROR(INDEX('Hoja de Trabajo para listado'!$BC$155:$CB$1048576,MATCH($A993,'Hoja de Trabajo para listado'!$BC$155:$BC$1048576,0),MATCH((CUADRO!P$4&amp;$E993),'Hoja de Trabajo para listado'!$BC$151:$CB$151,0)),0)+IFERROR(INDEX('Hoja de Trabajo para listado'!$DE$153:$DG$274,MATCH($A993,'Hoja de Trabajo para listado'!$DE$153:$DE$1048576,0),MATCH((CUADRO!P$4&amp;$E993),'Hoja de Trabajo para listado'!$DE$151:$DG$151,0)),0)+IFERROR(INDEX('Hoja de Trabajo para listado'!$CD$155:$DC$1048576,MATCH($A993,'Hoja de Trabajo para listado'!$CD$155:$CD$1048576,0),MATCH((CUADRO!P$4&amp;$E993),'Hoja de Trabajo para listado'!$CD$151:$DC$151,0)),0)</f>
        <v>0</v>
      </c>
      <c r="Q993" s="241">
        <f ca="1">+IFERROR(INDEX('Hoja de Trabajo para listado'!$A$155:$Z$1048576,MATCH($A993,'Hoja de Trabajo para listado'!$A$155:$A$1048576,0),MATCH((CUADRO!Q$4&amp;$E993),'Hoja de Trabajo para listado'!$A$151:$Z$151,0)),0)+IFERROR(INDEX('Hoja de Trabajo para listado'!$AB$155:$BA$1048576,MATCH($A993,'Hoja de Trabajo para listado'!$AB$155:$AB$1048576,0),MATCH((CUADRO!Q$4&amp;$E993),'Hoja de Trabajo para listado'!$AB$151:$BA$151,0)),0)+IFERROR(INDEX('Hoja de Trabajo para listado'!$BC$155:$CB$1048576,MATCH($A993,'Hoja de Trabajo para listado'!$BC$155:$BC$1048576,0),MATCH((CUADRO!Q$4&amp;$E993),'Hoja de Trabajo para listado'!$BC$151:$CB$151,0)),0)+IFERROR(INDEX('Hoja de Trabajo para listado'!$DE$153:$DG$274,MATCH($A993,'Hoja de Trabajo para listado'!$DE$153:$DE$1048576,0),MATCH((CUADRO!Q$4&amp;$E993),'Hoja de Trabajo para listado'!$DE$151:$DG$151,0)),0)+IFERROR(INDEX('Hoja de Trabajo para listado'!$CD$155:$DC$1048576,MATCH($A993,'Hoja de Trabajo para listado'!$CD$155:$CD$1048576,0),MATCH((CUADRO!Q$4&amp;$E993),'Hoja de Trabajo para listado'!$CD$151:$DC$151,0)),0)</f>
        <v>0</v>
      </c>
      <c r="R993" s="241">
        <f t="shared" ca="1" si="37"/>
        <v>0</v>
      </c>
      <c r="S993" s="247"/>
      <c r="T993" s="241">
        <f ca="1">+T994</f>
        <v>0</v>
      </c>
      <c r="U993" s="240">
        <f t="shared" si="38"/>
        <v>1</v>
      </c>
      <c r="V993" s="327" t="str">
        <f>+VLOOKUP(A993,bd_lista!$A$3:$E$592,5,FALSE)</f>
        <v>Gobiernos Autonomos Municipales</v>
      </c>
      <c r="W993" s="397" t="str">
        <f>+V993</f>
        <v>Gobiernos Autonomos Municipales</v>
      </c>
      <c r="X993" s="240">
        <f>+VLOOKUP(A993,[4]Sheet1!$A$13:$D$744,4,FALSE)</f>
        <v>0</v>
      </c>
      <c r="Y993" s="240" t="e">
        <f>+VLOOKUP(X993,bd_lista!$A$3:$C$592,3,FALSE)</f>
        <v>#N/A</v>
      </c>
      <c r="Z993" s="290">
        <f>+X993</f>
        <v>0</v>
      </c>
      <c r="AA993" s="291" t="e">
        <f>+Y993</f>
        <v>#N/A</v>
      </c>
    </row>
    <row r="994" spans="1:27" customFormat="1" ht="15" hidden="1" customHeight="1">
      <c r="A994" s="32">
        <v>1729</v>
      </c>
      <c r="B994" s="394"/>
      <c r="C994" s="245" t="str">
        <f>+VLOOKUP(A994,bd_lista!$A$3:$C$592,3,FALSE)</f>
        <v>Gobierno Autónomo Municipal de Pucara</v>
      </c>
      <c r="D994" s="396"/>
      <c r="E994" s="242" t="s">
        <v>1304</v>
      </c>
      <c r="F994" s="243">
        <f ca="1">+IFERROR(INDEX('Hoja de Trabajo para listado'!$A$155:$Z$1048576,MATCH($A994,'Hoja de Trabajo para listado'!$A$155:$A$1048576,0),MATCH((CUADRO!F$4&amp;$E994),'Hoja de Trabajo para listado'!$A$151:$Z$151,0)),0)+IFERROR(INDEX('Hoja de Trabajo para listado'!$AB$155:$BA$1048576,MATCH($A994,'Hoja de Trabajo para listado'!$AB$155:$AB$1048576,0),MATCH((CUADRO!F$4&amp;$E994),'Hoja de Trabajo para listado'!$AB$151:$BA$151,0)),0)+IFERROR(INDEX('Hoja de Trabajo para listado'!$BC$155:$CB$1048576,MATCH($A994,'Hoja de Trabajo para listado'!$BC$155:$BC$1048576,0),MATCH((CUADRO!F$4&amp;$E994),'Hoja de Trabajo para listado'!$BC$151:$CB$151,0)),0)+IFERROR(INDEX('Hoja de Trabajo para listado'!$DE$153:$DG$274,MATCH($A994,'Hoja de Trabajo para listado'!$DE$153:$DE$1048576,0),MATCH((CUADRO!F$4&amp;$E994),'Hoja de Trabajo para listado'!$DE$151:$DG$151,0)),0)+IFERROR(INDEX('Hoja de Trabajo para listado'!$CD$155:$DC$1048576,MATCH($A994,'Hoja de Trabajo para listado'!$CD$155:$CD$1048576,0),MATCH((CUADRO!F$4&amp;$E994),'Hoja de Trabajo para listado'!$CD$151:$DC$151,0)),0)</f>
        <v>0</v>
      </c>
      <c r="G994" s="243">
        <f ca="1">+IFERROR(INDEX('Hoja de Trabajo para listado'!$A$155:$Z$1048576,MATCH($A994,'Hoja de Trabajo para listado'!$A$155:$A$1048576,0),MATCH((CUADRO!G$4&amp;$E994),'Hoja de Trabajo para listado'!$A$151:$Z$151,0)),0)+IFERROR(INDEX('Hoja de Trabajo para listado'!$AB$155:$BA$1048576,MATCH($A994,'Hoja de Trabajo para listado'!$AB$155:$AB$1048576,0),MATCH((CUADRO!G$4&amp;$E994),'Hoja de Trabajo para listado'!$AB$151:$BA$151,0)),0)+IFERROR(INDEX('Hoja de Trabajo para listado'!$BC$155:$CB$1048576,MATCH($A994,'Hoja de Trabajo para listado'!$BC$155:$BC$1048576,0),MATCH((CUADRO!G$4&amp;$E994),'Hoja de Trabajo para listado'!$BC$151:$CB$151,0)),0)+IFERROR(INDEX('Hoja de Trabajo para listado'!$DE$153:$DG$274,MATCH($A994,'Hoja de Trabajo para listado'!$DE$153:$DE$1048576,0),MATCH((CUADRO!G$4&amp;$E994),'Hoja de Trabajo para listado'!$DE$151:$DG$151,0)),0)+IFERROR(INDEX('Hoja de Trabajo para listado'!$CD$155:$DC$1048576,MATCH($A994,'Hoja de Trabajo para listado'!$CD$155:$CD$1048576,0),MATCH((CUADRO!G$4&amp;$E994),'Hoja de Trabajo para listado'!$CD$151:$DC$151,0)),0)</f>
        <v>0</v>
      </c>
      <c r="H994" s="243">
        <f ca="1">+IFERROR(INDEX('Hoja de Trabajo para listado'!$A$155:$Z$1048576,MATCH($A994,'Hoja de Trabajo para listado'!$A$155:$A$1048576,0),MATCH((CUADRO!H$4&amp;$E994),'Hoja de Trabajo para listado'!$A$151:$Z$151,0)),0)+IFERROR(INDEX('Hoja de Trabajo para listado'!$AB$155:$BA$1048576,MATCH($A994,'Hoja de Trabajo para listado'!$AB$155:$AB$1048576,0),MATCH((CUADRO!H$4&amp;$E994),'Hoja de Trabajo para listado'!$AB$151:$BA$151,0)),0)+IFERROR(INDEX('Hoja de Trabajo para listado'!$BC$155:$CB$1048576,MATCH($A994,'Hoja de Trabajo para listado'!$BC$155:$BC$1048576,0),MATCH((CUADRO!H$4&amp;$E994),'Hoja de Trabajo para listado'!$BC$151:$CB$151,0)),0)+IFERROR(INDEX('Hoja de Trabajo para listado'!$DE$153:$DG$274,MATCH($A994,'Hoja de Trabajo para listado'!$DE$153:$DE$1048576,0),MATCH((CUADRO!H$4&amp;$E994),'Hoja de Trabajo para listado'!$DE$151:$DG$151,0)),0)+IFERROR(INDEX('Hoja de Trabajo para listado'!$CD$155:$DC$1048576,MATCH($A994,'Hoja de Trabajo para listado'!$CD$155:$CD$1048576,0),MATCH((CUADRO!H$4&amp;$E994),'Hoja de Trabajo para listado'!$CD$151:$DC$151,0)),0)</f>
        <v>0</v>
      </c>
      <c r="I994" s="243">
        <f ca="1">+IFERROR(INDEX('Hoja de Trabajo para listado'!$A$155:$Z$1048576,MATCH($A994,'Hoja de Trabajo para listado'!$A$155:$A$1048576,0),MATCH((CUADRO!I$4&amp;$E994),'Hoja de Trabajo para listado'!$A$151:$Z$151,0)),0)+IFERROR(INDEX('Hoja de Trabajo para listado'!$AB$155:$BA$1048576,MATCH($A994,'Hoja de Trabajo para listado'!$AB$155:$AB$1048576,0),MATCH((CUADRO!I$4&amp;$E994),'Hoja de Trabajo para listado'!$AB$151:$BA$151,0)),0)+IFERROR(INDEX('Hoja de Trabajo para listado'!$BC$155:$CB$1048576,MATCH($A994,'Hoja de Trabajo para listado'!$BC$155:$BC$1048576,0),MATCH((CUADRO!I$4&amp;$E994),'Hoja de Trabajo para listado'!$BC$151:$CB$151,0)),0)+IFERROR(INDEX('Hoja de Trabajo para listado'!$DE$153:$DG$274,MATCH($A994,'Hoja de Trabajo para listado'!$DE$153:$DE$1048576,0),MATCH((CUADRO!I$4&amp;$E994),'Hoja de Trabajo para listado'!$DE$151:$DG$151,0)),0)+IFERROR(INDEX('Hoja de Trabajo para listado'!$CD$155:$DC$1048576,MATCH($A994,'Hoja de Trabajo para listado'!$CD$155:$CD$1048576,0),MATCH((CUADRO!I$4&amp;$E994),'Hoja de Trabajo para listado'!$CD$151:$DC$151,0)),0)</f>
        <v>0</v>
      </c>
      <c r="J994" s="243">
        <f ca="1">+IFERROR(INDEX('Hoja de Trabajo para listado'!$A$155:$Z$1048576,MATCH($A994,'Hoja de Trabajo para listado'!$A$155:$A$1048576,0),MATCH((CUADRO!J$4&amp;$E994),'Hoja de Trabajo para listado'!$A$151:$Z$151,0)),0)+IFERROR(INDEX('Hoja de Trabajo para listado'!$AB$155:$BA$1048576,MATCH($A994,'Hoja de Trabajo para listado'!$AB$155:$AB$1048576,0),MATCH((CUADRO!J$4&amp;$E994),'Hoja de Trabajo para listado'!$AB$151:$BA$151,0)),0)+IFERROR(INDEX('Hoja de Trabajo para listado'!$BC$155:$CB$1048576,MATCH($A994,'Hoja de Trabajo para listado'!$BC$155:$BC$1048576,0),MATCH((CUADRO!J$4&amp;$E994),'Hoja de Trabajo para listado'!$BC$151:$CB$151,0)),0)+IFERROR(INDEX('Hoja de Trabajo para listado'!$DE$153:$DG$274,MATCH($A994,'Hoja de Trabajo para listado'!$DE$153:$DE$1048576,0),MATCH((CUADRO!J$4&amp;$E994),'Hoja de Trabajo para listado'!$DE$151:$DG$151,0)),0)+IFERROR(INDEX('Hoja de Trabajo para listado'!$CD$155:$DC$1048576,MATCH($A994,'Hoja de Trabajo para listado'!$CD$155:$CD$1048576,0),MATCH((CUADRO!J$4&amp;$E994),'Hoja de Trabajo para listado'!$CD$151:$DC$151,0)),0)</f>
        <v>0</v>
      </c>
      <c r="K994" s="243">
        <f ca="1">+IFERROR(INDEX('Hoja de Trabajo para listado'!$A$155:$Z$1048576,MATCH($A994,'Hoja de Trabajo para listado'!$A$155:$A$1048576,0),MATCH((CUADRO!K$4&amp;$E994),'Hoja de Trabajo para listado'!$A$151:$Z$151,0)),0)+IFERROR(INDEX('Hoja de Trabajo para listado'!$AB$155:$BA$1048576,MATCH($A994,'Hoja de Trabajo para listado'!$AB$155:$AB$1048576,0),MATCH((CUADRO!K$4&amp;$E994),'Hoja de Trabajo para listado'!$AB$151:$BA$151,0)),0)+IFERROR(INDEX('Hoja de Trabajo para listado'!$BC$155:$CB$1048576,MATCH($A994,'Hoja de Trabajo para listado'!$BC$155:$BC$1048576,0),MATCH((CUADRO!K$4&amp;$E994),'Hoja de Trabajo para listado'!$BC$151:$CB$151,0)),0)+IFERROR(INDEX('Hoja de Trabajo para listado'!$DE$153:$DG$274,MATCH($A994,'Hoja de Trabajo para listado'!$DE$153:$DE$1048576,0),MATCH((CUADRO!K$4&amp;$E994),'Hoja de Trabajo para listado'!$DE$151:$DG$151,0)),0)+IFERROR(INDEX('Hoja de Trabajo para listado'!$CD$155:$DC$1048576,MATCH($A994,'Hoja de Trabajo para listado'!$CD$155:$CD$1048576,0),MATCH((CUADRO!K$4&amp;$E994),'Hoja de Trabajo para listado'!$CD$151:$DC$151,0)),0)</f>
        <v>0</v>
      </c>
      <c r="L994" s="241">
        <f ca="1">+IFERROR(INDEX('Hoja de Trabajo para listado'!$A$155:$Z$1048576,MATCH($A994,'Hoja de Trabajo para listado'!$A$155:$A$1048576,0),MATCH((CUADRO!L$4&amp;$E994),'Hoja de Trabajo para listado'!$A$151:$Z$151,0)),0)+IFERROR(INDEX('Hoja de Trabajo para listado'!$AB$155:$BA$1048576,MATCH($A994,'Hoja de Trabajo para listado'!$AB$155:$AB$1048576,0),MATCH((CUADRO!L$4&amp;$E994),'Hoja de Trabajo para listado'!$AB$151:$BA$151,0)),0)+IFERROR(INDEX('Hoja de Trabajo para listado'!$BC$155:$CB$1048576,MATCH($A994,'Hoja de Trabajo para listado'!$BC$155:$BC$1048576,0),MATCH((CUADRO!L$4&amp;$E994),'Hoja de Trabajo para listado'!$BC$151:$CB$151,0)),0)+IFERROR(INDEX('Hoja de Trabajo para listado'!$DE$153:$DG$274,MATCH($A994,'Hoja de Trabajo para listado'!$DE$153:$DE$1048576,0),MATCH((CUADRO!L$4&amp;$E994),'Hoja de Trabajo para listado'!$DE$151:$DG$151,0)),0)+IFERROR(INDEX('Hoja de Trabajo para listado'!$CD$155:$DC$1048576,MATCH($A994,'Hoja de Trabajo para listado'!$CD$155:$CD$1048576,0),MATCH((CUADRO!L$4&amp;$E994),'Hoja de Trabajo para listado'!$CD$151:$DC$151,0)),0)</f>
        <v>0</v>
      </c>
      <c r="M994" s="241">
        <f ca="1">+IFERROR(INDEX('Hoja de Trabajo para listado'!$A$155:$Z$1048576,MATCH($A994,'Hoja de Trabajo para listado'!$A$155:$A$1048576,0),MATCH((CUADRO!M$4&amp;$E994),'Hoja de Trabajo para listado'!$A$151:$Z$151,0)),0)+IFERROR(INDEX('Hoja de Trabajo para listado'!$AB$155:$BA$1048576,MATCH($A994,'Hoja de Trabajo para listado'!$AB$155:$AB$1048576,0),MATCH((CUADRO!M$4&amp;$E994),'Hoja de Trabajo para listado'!$AB$151:$BA$151,0)),0)+IFERROR(INDEX('Hoja de Trabajo para listado'!$BC$155:$CB$1048576,MATCH($A994,'Hoja de Trabajo para listado'!$BC$155:$BC$1048576,0),MATCH((CUADRO!M$4&amp;$E994),'Hoja de Trabajo para listado'!$BC$151:$CB$151,0)),0)+IFERROR(INDEX('Hoja de Trabajo para listado'!$DE$153:$DG$274,MATCH($A994,'Hoja de Trabajo para listado'!$DE$153:$DE$1048576,0),MATCH((CUADRO!M$4&amp;$E994),'Hoja de Trabajo para listado'!$DE$151:$DG$151,0)),0)+IFERROR(INDEX('Hoja de Trabajo para listado'!$CD$155:$DC$1048576,MATCH($A994,'Hoja de Trabajo para listado'!$CD$155:$CD$1048576,0),MATCH((CUADRO!M$4&amp;$E994),'Hoja de Trabajo para listado'!$CD$151:$DC$151,0)),0)</f>
        <v>0</v>
      </c>
      <c r="N994" s="241">
        <f ca="1">+IFERROR(INDEX('Hoja de Trabajo para listado'!$A$155:$Z$1048576,MATCH($A994,'Hoja de Trabajo para listado'!$A$155:$A$1048576,0),MATCH((CUADRO!N$4&amp;$E994),'Hoja de Trabajo para listado'!$A$151:$Z$151,0)),0)+IFERROR(INDEX('Hoja de Trabajo para listado'!$AB$155:$BA$1048576,MATCH($A994,'Hoja de Trabajo para listado'!$AB$155:$AB$1048576,0),MATCH((CUADRO!N$4&amp;$E994),'Hoja de Trabajo para listado'!$AB$151:$BA$151,0)),0)+IFERROR(INDEX('Hoja de Trabajo para listado'!$BC$155:$CB$1048576,MATCH($A994,'Hoja de Trabajo para listado'!$BC$155:$BC$1048576,0),MATCH((CUADRO!N$4&amp;$E994),'Hoja de Trabajo para listado'!$BC$151:$CB$151,0)),0)+IFERROR(INDEX('Hoja de Trabajo para listado'!$DE$153:$DG$274,MATCH($A994,'Hoja de Trabajo para listado'!$DE$153:$DE$1048576,0),MATCH((CUADRO!N$4&amp;$E994),'Hoja de Trabajo para listado'!$DE$151:$DG$151,0)),0)+IFERROR(INDEX('Hoja de Trabajo para listado'!$CD$155:$DC$1048576,MATCH($A994,'Hoja de Trabajo para listado'!$CD$155:$CD$1048576,0),MATCH((CUADRO!N$4&amp;$E994),'Hoja de Trabajo para listado'!$CD$151:$DC$151,0)),0)</f>
        <v>0</v>
      </c>
      <c r="O994" s="241">
        <f ca="1">+IFERROR(INDEX('Hoja de Trabajo para listado'!$A$155:$Z$1048576,MATCH($A994,'Hoja de Trabajo para listado'!$A$155:$A$1048576,0),MATCH((CUADRO!O$4&amp;$E994),'Hoja de Trabajo para listado'!$A$151:$Z$151,0)),0)+IFERROR(INDEX('Hoja de Trabajo para listado'!$AB$155:$BA$1048576,MATCH($A994,'Hoja de Trabajo para listado'!$AB$155:$AB$1048576,0),MATCH((CUADRO!O$4&amp;$E994),'Hoja de Trabajo para listado'!$AB$151:$BA$151,0)),0)+IFERROR(INDEX('Hoja de Trabajo para listado'!$BC$155:$CB$1048576,MATCH($A994,'Hoja de Trabajo para listado'!$BC$155:$BC$1048576,0),MATCH((CUADRO!O$4&amp;$E994),'Hoja de Trabajo para listado'!$BC$151:$CB$151,0)),0)+IFERROR(INDEX('Hoja de Trabajo para listado'!$DE$153:$DG$274,MATCH($A994,'Hoja de Trabajo para listado'!$DE$153:$DE$1048576,0),MATCH((CUADRO!O$4&amp;$E994),'Hoja de Trabajo para listado'!$DE$151:$DG$151,0)),0)+IFERROR(INDEX('Hoja de Trabajo para listado'!$CD$155:$DC$1048576,MATCH($A994,'Hoja de Trabajo para listado'!$CD$155:$CD$1048576,0),MATCH((CUADRO!O$4&amp;$E994),'Hoja de Trabajo para listado'!$CD$151:$DC$151,0)),0)</f>
        <v>0</v>
      </c>
      <c r="P994" s="241">
        <f ca="1">+IFERROR(INDEX('Hoja de Trabajo para listado'!$A$155:$Z$1048576,MATCH($A994,'Hoja de Trabajo para listado'!$A$155:$A$1048576,0),MATCH((CUADRO!P$4&amp;$E994),'Hoja de Trabajo para listado'!$A$151:$Z$151,0)),0)+IFERROR(INDEX('Hoja de Trabajo para listado'!$AB$155:$BA$1048576,MATCH($A994,'Hoja de Trabajo para listado'!$AB$155:$AB$1048576,0),MATCH((CUADRO!P$4&amp;$E994),'Hoja de Trabajo para listado'!$AB$151:$BA$151,0)),0)+IFERROR(INDEX('Hoja de Trabajo para listado'!$BC$155:$CB$1048576,MATCH($A994,'Hoja de Trabajo para listado'!$BC$155:$BC$1048576,0),MATCH((CUADRO!P$4&amp;$E994),'Hoja de Trabajo para listado'!$BC$151:$CB$151,0)),0)+IFERROR(INDEX('Hoja de Trabajo para listado'!$DE$153:$DG$274,MATCH($A994,'Hoja de Trabajo para listado'!$DE$153:$DE$1048576,0),MATCH((CUADRO!P$4&amp;$E994),'Hoja de Trabajo para listado'!$DE$151:$DG$151,0)),0)+IFERROR(INDEX('Hoja de Trabajo para listado'!$CD$155:$DC$1048576,MATCH($A994,'Hoja de Trabajo para listado'!$CD$155:$CD$1048576,0),MATCH((CUADRO!P$4&amp;$E994),'Hoja de Trabajo para listado'!$CD$151:$DC$151,0)),0)</f>
        <v>0</v>
      </c>
      <c r="Q994" s="241">
        <f ca="1">+IFERROR(INDEX('Hoja de Trabajo para listado'!$A$155:$Z$1048576,MATCH($A994,'Hoja de Trabajo para listado'!$A$155:$A$1048576,0),MATCH((CUADRO!Q$4&amp;$E994),'Hoja de Trabajo para listado'!$A$151:$Z$151,0)),0)+IFERROR(INDEX('Hoja de Trabajo para listado'!$AB$155:$BA$1048576,MATCH($A994,'Hoja de Trabajo para listado'!$AB$155:$AB$1048576,0),MATCH((CUADRO!Q$4&amp;$E994),'Hoja de Trabajo para listado'!$AB$151:$BA$151,0)),0)+IFERROR(INDEX('Hoja de Trabajo para listado'!$BC$155:$CB$1048576,MATCH($A994,'Hoja de Trabajo para listado'!$BC$155:$BC$1048576,0),MATCH((CUADRO!Q$4&amp;$E994),'Hoja de Trabajo para listado'!$BC$151:$CB$151,0)),0)+IFERROR(INDEX('Hoja de Trabajo para listado'!$DE$153:$DG$274,MATCH($A994,'Hoja de Trabajo para listado'!$DE$153:$DE$1048576,0),MATCH((CUADRO!Q$4&amp;$E994),'Hoja de Trabajo para listado'!$DE$151:$DG$151,0)),0)+IFERROR(INDEX('Hoja de Trabajo para listado'!$CD$155:$DC$1048576,MATCH($A994,'Hoja de Trabajo para listado'!$CD$155:$CD$1048576,0),MATCH((CUADRO!Q$4&amp;$E994),'Hoja de Trabajo para listado'!$CD$151:$DC$151,0)),0)</f>
        <v>0</v>
      </c>
      <c r="R994" s="243">
        <f t="shared" ca="1" si="37"/>
        <v>0</v>
      </c>
      <c r="S994" s="256">
        <f ca="1">+R993+R994</f>
        <v>0</v>
      </c>
      <c r="T994" s="241">
        <f ca="1">+S994</f>
        <v>0</v>
      </c>
      <c r="U994" s="240">
        <f t="shared" si="38"/>
        <v>2</v>
      </c>
      <c r="V994" s="327" t="str">
        <f>+VLOOKUP(A994,bd_lista!$A$3:$E$592,5,FALSE)</f>
        <v>Gobiernos Autonomos Municipales</v>
      </c>
      <c r="W994" s="398"/>
      <c r="X994" s="240">
        <f>+VLOOKUP(A994,[4]Sheet1!$A$13:$D$744,4,FALSE)</f>
        <v>0</v>
      </c>
      <c r="Y994" s="240" t="e">
        <f>+VLOOKUP(X994,bd_lista!$A$3:$C$592,3,FALSE)</f>
        <v>#N/A</v>
      </c>
      <c r="Z994" s="288"/>
      <c r="AA994" s="289"/>
    </row>
    <row r="995" spans="1:27" customFormat="1" ht="15" hidden="1" customHeight="1">
      <c r="A995" s="32">
        <v>1730</v>
      </c>
      <c r="B995" s="393">
        <f>+A995</f>
        <v>1730</v>
      </c>
      <c r="C995" s="245" t="str">
        <f>+VLOOKUP(A995,bd_lista!$A$3:$C$592,3,FALSE)</f>
        <v>Gobierno Autónomo Municipal de Samaipata</v>
      </c>
      <c r="D995" s="395" t="str">
        <f>+C995</f>
        <v>Gobierno Autónomo Municipal de Samaipata</v>
      </c>
      <c r="E995" s="240" t="s">
        <v>1303</v>
      </c>
      <c r="F995" s="241">
        <f ca="1">+IFERROR(INDEX('Hoja de Trabajo para listado'!$A$155:$Z$1048576,MATCH($A995,'Hoja de Trabajo para listado'!$A$155:$A$1048576,0),MATCH((CUADRO!F$4&amp;$E995),'Hoja de Trabajo para listado'!$A$151:$Z$151,0)),0)+IFERROR(INDEX('Hoja de Trabajo para listado'!$AB$155:$BA$1048576,MATCH($A995,'Hoja de Trabajo para listado'!$AB$155:$AB$1048576,0),MATCH((CUADRO!F$4&amp;$E995),'Hoja de Trabajo para listado'!$AB$151:$BA$151,0)),0)+IFERROR(INDEX('Hoja de Trabajo para listado'!$BC$155:$CB$1048576,MATCH($A995,'Hoja de Trabajo para listado'!$BC$155:$BC$1048576,0),MATCH((CUADRO!F$4&amp;$E995),'Hoja de Trabajo para listado'!$BC$151:$CB$151,0)),0)+IFERROR(INDEX('Hoja de Trabajo para listado'!$DE$153:$DG$274,MATCH($A995,'Hoja de Trabajo para listado'!$DE$153:$DE$1048576,0),MATCH((CUADRO!F$4&amp;$E995),'Hoja de Trabajo para listado'!$DE$151:$DG$151,0)),0)+IFERROR(INDEX('Hoja de Trabajo para listado'!$CD$155:$DC$1048576,MATCH($A995,'Hoja de Trabajo para listado'!$CD$155:$CD$1048576,0),MATCH((CUADRO!F$4&amp;$E995),'Hoja de Trabajo para listado'!$CD$151:$DC$151,0)),0)</f>
        <v>0</v>
      </c>
      <c r="G995" s="241">
        <f ca="1">+IFERROR(INDEX('Hoja de Trabajo para listado'!$A$155:$Z$1048576,MATCH($A995,'Hoja de Trabajo para listado'!$A$155:$A$1048576,0),MATCH((CUADRO!G$4&amp;$E995),'Hoja de Trabajo para listado'!$A$151:$Z$151,0)),0)+IFERROR(INDEX('Hoja de Trabajo para listado'!$AB$155:$BA$1048576,MATCH($A995,'Hoja de Trabajo para listado'!$AB$155:$AB$1048576,0),MATCH((CUADRO!G$4&amp;$E995),'Hoja de Trabajo para listado'!$AB$151:$BA$151,0)),0)+IFERROR(INDEX('Hoja de Trabajo para listado'!$BC$155:$CB$1048576,MATCH($A995,'Hoja de Trabajo para listado'!$BC$155:$BC$1048576,0),MATCH((CUADRO!G$4&amp;$E995),'Hoja de Trabajo para listado'!$BC$151:$CB$151,0)),0)+IFERROR(INDEX('Hoja de Trabajo para listado'!$DE$153:$DG$274,MATCH($A995,'Hoja de Trabajo para listado'!$DE$153:$DE$1048576,0),MATCH((CUADRO!G$4&amp;$E995),'Hoja de Trabajo para listado'!$DE$151:$DG$151,0)),0)+IFERROR(INDEX('Hoja de Trabajo para listado'!$CD$155:$DC$1048576,MATCH($A995,'Hoja de Trabajo para listado'!$CD$155:$CD$1048576,0),MATCH((CUADRO!G$4&amp;$E995),'Hoja de Trabajo para listado'!$CD$151:$DC$151,0)),0)</f>
        <v>0</v>
      </c>
      <c r="H995" s="241">
        <f ca="1">+IFERROR(INDEX('Hoja de Trabajo para listado'!$A$155:$Z$1048576,MATCH($A995,'Hoja de Trabajo para listado'!$A$155:$A$1048576,0),MATCH((CUADRO!H$4&amp;$E995),'Hoja de Trabajo para listado'!$A$151:$Z$151,0)),0)+IFERROR(INDEX('Hoja de Trabajo para listado'!$AB$155:$BA$1048576,MATCH($A995,'Hoja de Trabajo para listado'!$AB$155:$AB$1048576,0),MATCH((CUADRO!H$4&amp;$E995),'Hoja de Trabajo para listado'!$AB$151:$BA$151,0)),0)+IFERROR(INDEX('Hoja de Trabajo para listado'!$BC$155:$CB$1048576,MATCH($A995,'Hoja de Trabajo para listado'!$BC$155:$BC$1048576,0),MATCH((CUADRO!H$4&amp;$E995),'Hoja de Trabajo para listado'!$BC$151:$CB$151,0)),0)+IFERROR(INDEX('Hoja de Trabajo para listado'!$DE$153:$DG$274,MATCH($A995,'Hoja de Trabajo para listado'!$DE$153:$DE$1048576,0),MATCH((CUADRO!H$4&amp;$E995),'Hoja de Trabajo para listado'!$DE$151:$DG$151,0)),0)+IFERROR(INDEX('Hoja de Trabajo para listado'!$CD$155:$DC$1048576,MATCH($A995,'Hoja de Trabajo para listado'!$CD$155:$CD$1048576,0),MATCH((CUADRO!H$4&amp;$E995),'Hoja de Trabajo para listado'!$CD$151:$DC$151,0)),0)</f>
        <v>0</v>
      </c>
      <c r="I995" s="241">
        <f ca="1">+IFERROR(INDEX('Hoja de Trabajo para listado'!$A$155:$Z$1048576,MATCH($A995,'Hoja de Trabajo para listado'!$A$155:$A$1048576,0),MATCH((CUADRO!I$4&amp;$E995),'Hoja de Trabajo para listado'!$A$151:$Z$151,0)),0)+IFERROR(INDEX('Hoja de Trabajo para listado'!$AB$155:$BA$1048576,MATCH($A995,'Hoja de Trabajo para listado'!$AB$155:$AB$1048576,0),MATCH((CUADRO!I$4&amp;$E995),'Hoja de Trabajo para listado'!$AB$151:$BA$151,0)),0)+IFERROR(INDEX('Hoja de Trabajo para listado'!$BC$155:$CB$1048576,MATCH($A995,'Hoja de Trabajo para listado'!$BC$155:$BC$1048576,0),MATCH((CUADRO!I$4&amp;$E995),'Hoja de Trabajo para listado'!$BC$151:$CB$151,0)),0)+IFERROR(INDEX('Hoja de Trabajo para listado'!$DE$153:$DG$274,MATCH($A995,'Hoja de Trabajo para listado'!$DE$153:$DE$1048576,0),MATCH((CUADRO!I$4&amp;$E995),'Hoja de Trabajo para listado'!$DE$151:$DG$151,0)),0)+IFERROR(INDEX('Hoja de Trabajo para listado'!$CD$155:$DC$1048576,MATCH($A995,'Hoja de Trabajo para listado'!$CD$155:$CD$1048576,0),MATCH((CUADRO!I$4&amp;$E995),'Hoja de Trabajo para listado'!$CD$151:$DC$151,0)),0)</f>
        <v>0</v>
      </c>
      <c r="J995" s="241">
        <f ca="1">+IFERROR(INDEX('Hoja de Trabajo para listado'!$A$155:$Z$1048576,MATCH($A995,'Hoja de Trabajo para listado'!$A$155:$A$1048576,0),MATCH((CUADRO!J$4&amp;$E995),'Hoja de Trabajo para listado'!$A$151:$Z$151,0)),0)+IFERROR(INDEX('Hoja de Trabajo para listado'!$AB$155:$BA$1048576,MATCH($A995,'Hoja de Trabajo para listado'!$AB$155:$AB$1048576,0),MATCH((CUADRO!J$4&amp;$E995),'Hoja de Trabajo para listado'!$AB$151:$BA$151,0)),0)+IFERROR(INDEX('Hoja de Trabajo para listado'!$BC$155:$CB$1048576,MATCH($A995,'Hoja de Trabajo para listado'!$BC$155:$BC$1048576,0),MATCH((CUADRO!J$4&amp;$E995),'Hoja de Trabajo para listado'!$BC$151:$CB$151,0)),0)+IFERROR(INDEX('Hoja de Trabajo para listado'!$DE$153:$DG$274,MATCH($A995,'Hoja de Trabajo para listado'!$DE$153:$DE$1048576,0),MATCH((CUADRO!J$4&amp;$E995),'Hoja de Trabajo para listado'!$DE$151:$DG$151,0)),0)+IFERROR(INDEX('Hoja de Trabajo para listado'!$CD$155:$DC$1048576,MATCH($A995,'Hoja de Trabajo para listado'!$CD$155:$CD$1048576,0),MATCH((CUADRO!J$4&amp;$E995),'Hoja de Trabajo para listado'!$CD$151:$DC$151,0)),0)</f>
        <v>0</v>
      </c>
      <c r="K995" s="241">
        <f ca="1">+IFERROR(INDEX('Hoja de Trabajo para listado'!$A$155:$Z$1048576,MATCH($A995,'Hoja de Trabajo para listado'!$A$155:$A$1048576,0),MATCH((CUADRO!K$4&amp;$E995),'Hoja de Trabajo para listado'!$A$151:$Z$151,0)),0)+IFERROR(INDEX('Hoja de Trabajo para listado'!$AB$155:$BA$1048576,MATCH($A995,'Hoja de Trabajo para listado'!$AB$155:$AB$1048576,0),MATCH((CUADRO!K$4&amp;$E995),'Hoja de Trabajo para listado'!$AB$151:$BA$151,0)),0)+IFERROR(INDEX('Hoja de Trabajo para listado'!$BC$155:$CB$1048576,MATCH($A995,'Hoja de Trabajo para listado'!$BC$155:$BC$1048576,0),MATCH((CUADRO!K$4&amp;$E995),'Hoja de Trabajo para listado'!$BC$151:$CB$151,0)),0)+IFERROR(INDEX('Hoja de Trabajo para listado'!$DE$153:$DG$274,MATCH($A995,'Hoja de Trabajo para listado'!$DE$153:$DE$1048576,0),MATCH((CUADRO!K$4&amp;$E995),'Hoja de Trabajo para listado'!$DE$151:$DG$151,0)),0)+IFERROR(INDEX('Hoja de Trabajo para listado'!$CD$155:$DC$1048576,MATCH($A995,'Hoja de Trabajo para listado'!$CD$155:$CD$1048576,0),MATCH((CUADRO!K$4&amp;$E995),'Hoja de Trabajo para listado'!$CD$151:$DC$151,0)),0)</f>
        <v>0</v>
      </c>
      <c r="L995" s="241">
        <f ca="1">+IFERROR(INDEX('Hoja de Trabajo para listado'!$A$155:$Z$1048576,MATCH($A995,'Hoja de Trabajo para listado'!$A$155:$A$1048576,0),MATCH((CUADRO!L$4&amp;$E995),'Hoja de Trabajo para listado'!$A$151:$Z$151,0)),0)+IFERROR(INDEX('Hoja de Trabajo para listado'!$AB$155:$BA$1048576,MATCH($A995,'Hoja de Trabajo para listado'!$AB$155:$AB$1048576,0),MATCH((CUADRO!L$4&amp;$E995),'Hoja de Trabajo para listado'!$AB$151:$BA$151,0)),0)+IFERROR(INDEX('Hoja de Trabajo para listado'!$BC$155:$CB$1048576,MATCH($A995,'Hoja de Trabajo para listado'!$BC$155:$BC$1048576,0),MATCH((CUADRO!L$4&amp;$E995),'Hoja de Trabajo para listado'!$BC$151:$CB$151,0)),0)+IFERROR(INDEX('Hoja de Trabajo para listado'!$DE$153:$DG$274,MATCH($A995,'Hoja de Trabajo para listado'!$DE$153:$DE$1048576,0),MATCH((CUADRO!L$4&amp;$E995),'Hoja de Trabajo para listado'!$DE$151:$DG$151,0)),0)+IFERROR(INDEX('Hoja de Trabajo para listado'!$CD$155:$DC$1048576,MATCH($A995,'Hoja de Trabajo para listado'!$CD$155:$CD$1048576,0),MATCH((CUADRO!L$4&amp;$E995),'Hoja de Trabajo para listado'!$CD$151:$DC$151,0)),0)</f>
        <v>0</v>
      </c>
      <c r="M995" s="241">
        <f ca="1">+IFERROR(INDEX('Hoja de Trabajo para listado'!$A$155:$Z$1048576,MATCH($A995,'Hoja de Trabajo para listado'!$A$155:$A$1048576,0),MATCH((CUADRO!M$4&amp;$E995),'Hoja de Trabajo para listado'!$A$151:$Z$151,0)),0)+IFERROR(INDEX('Hoja de Trabajo para listado'!$AB$155:$BA$1048576,MATCH($A995,'Hoja de Trabajo para listado'!$AB$155:$AB$1048576,0),MATCH((CUADRO!M$4&amp;$E995),'Hoja de Trabajo para listado'!$AB$151:$BA$151,0)),0)+IFERROR(INDEX('Hoja de Trabajo para listado'!$BC$155:$CB$1048576,MATCH($A995,'Hoja de Trabajo para listado'!$BC$155:$BC$1048576,0),MATCH((CUADRO!M$4&amp;$E995),'Hoja de Trabajo para listado'!$BC$151:$CB$151,0)),0)+IFERROR(INDEX('Hoja de Trabajo para listado'!$DE$153:$DG$274,MATCH($A995,'Hoja de Trabajo para listado'!$DE$153:$DE$1048576,0),MATCH((CUADRO!M$4&amp;$E995),'Hoja de Trabajo para listado'!$DE$151:$DG$151,0)),0)+IFERROR(INDEX('Hoja de Trabajo para listado'!$CD$155:$DC$1048576,MATCH($A995,'Hoja de Trabajo para listado'!$CD$155:$CD$1048576,0),MATCH((CUADRO!M$4&amp;$E995),'Hoja de Trabajo para listado'!$CD$151:$DC$151,0)),0)</f>
        <v>0</v>
      </c>
      <c r="N995" s="241">
        <f ca="1">+IFERROR(INDEX('Hoja de Trabajo para listado'!$A$155:$Z$1048576,MATCH($A995,'Hoja de Trabajo para listado'!$A$155:$A$1048576,0),MATCH((CUADRO!N$4&amp;$E995),'Hoja de Trabajo para listado'!$A$151:$Z$151,0)),0)+IFERROR(INDEX('Hoja de Trabajo para listado'!$AB$155:$BA$1048576,MATCH($A995,'Hoja de Trabajo para listado'!$AB$155:$AB$1048576,0),MATCH((CUADRO!N$4&amp;$E995),'Hoja de Trabajo para listado'!$AB$151:$BA$151,0)),0)+IFERROR(INDEX('Hoja de Trabajo para listado'!$BC$155:$CB$1048576,MATCH($A995,'Hoja de Trabajo para listado'!$BC$155:$BC$1048576,0),MATCH((CUADRO!N$4&amp;$E995),'Hoja de Trabajo para listado'!$BC$151:$CB$151,0)),0)+IFERROR(INDEX('Hoja de Trabajo para listado'!$DE$153:$DG$274,MATCH($A995,'Hoja de Trabajo para listado'!$DE$153:$DE$1048576,0),MATCH((CUADRO!N$4&amp;$E995),'Hoja de Trabajo para listado'!$DE$151:$DG$151,0)),0)+IFERROR(INDEX('Hoja de Trabajo para listado'!$CD$155:$DC$1048576,MATCH($A995,'Hoja de Trabajo para listado'!$CD$155:$CD$1048576,0),MATCH((CUADRO!N$4&amp;$E995),'Hoja de Trabajo para listado'!$CD$151:$DC$151,0)),0)</f>
        <v>0</v>
      </c>
      <c r="O995" s="241">
        <f ca="1">+IFERROR(INDEX('Hoja de Trabajo para listado'!$A$155:$Z$1048576,MATCH($A995,'Hoja de Trabajo para listado'!$A$155:$A$1048576,0),MATCH((CUADRO!O$4&amp;$E995),'Hoja de Trabajo para listado'!$A$151:$Z$151,0)),0)+IFERROR(INDEX('Hoja de Trabajo para listado'!$AB$155:$BA$1048576,MATCH($A995,'Hoja de Trabajo para listado'!$AB$155:$AB$1048576,0),MATCH((CUADRO!O$4&amp;$E995),'Hoja de Trabajo para listado'!$AB$151:$BA$151,0)),0)+IFERROR(INDEX('Hoja de Trabajo para listado'!$BC$155:$CB$1048576,MATCH($A995,'Hoja de Trabajo para listado'!$BC$155:$BC$1048576,0),MATCH((CUADRO!O$4&amp;$E995),'Hoja de Trabajo para listado'!$BC$151:$CB$151,0)),0)+IFERROR(INDEX('Hoja de Trabajo para listado'!$DE$153:$DG$274,MATCH($A995,'Hoja de Trabajo para listado'!$DE$153:$DE$1048576,0),MATCH((CUADRO!O$4&amp;$E995),'Hoja de Trabajo para listado'!$DE$151:$DG$151,0)),0)+IFERROR(INDEX('Hoja de Trabajo para listado'!$CD$155:$DC$1048576,MATCH($A995,'Hoja de Trabajo para listado'!$CD$155:$CD$1048576,0),MATCH((CUADRO!O$4&amp;$E995),'Hoja de Trabajo para listado'!$CD$151:$DC$151,0)),0)</f>
        <v>0</v>
      </c>
      <c r="P995" s="241">
        <f ca="1">+IFERROR(INDEX('Hoja de Trabajo para listado'!$A$155:$Z$1048576,MATCH($A995,'Hoja de Trabajo para listado'!$A$155:$A$1048576,0),MATCH((CUADRO!P$4&amp;$E995),'Hoja de Trabajo para listado'!$A$151:$Z$151,0)),0)+IFERROR(INDEX('Hoja de Trabajo para listado'!$AB$155:$BA$1048576,MATCH($A995,'Hoja de Trabajo para listado'!$AB$155:$AB$1048576,0),MATCH((CUADRO!P$4&amp;$E995),'Hoja de Trabajo para listado'!$AB$151:$BA$151,0)),0)+IFERROR(INDEX('Hoja de Trabajo para listado'!$BC$155:$CB$1048576,MATCH($A995,'Hoja de Trabajo para listado'!$BC$155:$BC$1048576,0),MATCH((CUADRO!P$4&amp;$E995),'Hoja de Trabajo para listado'!$BC$151:$CB$151,0)),0)+IFERROR(INDEX('Hoja de Trabajo para listado'!$DE$153:$DG$274,MATCH($A995,'Hoja de Trabajo para listado'!$DE$153:$DE$1048576,0),MATCH((CUADRO!P$4&amp;$E995),'Hoja de Trabajo para listado'!$DE$151:$DG$151,0)),0)+IFERROR(INDEX('Hoja de Trabajo para listado'!$CD$155:$DC$1048576,MATCH($A995,'Hoja de Trabajo para listado'!$CD$155:$CD$1048576,0),MATCH((CUADRO!P$4&amp;$E995),'Hoja de Trabajo para listado'!$CD$151:$DC$151,0)),0)</f>
        <v>0</v>
      </c>
      <c r="Q995" s="241">
        <f ca="1">+IFERROR(INDEX('Hoja de Trabajo para listado'!$A$155:$Z$1048576,MATCH($A995,'Hoja de Trabajo para listado'!$A$155:$A$1048576,0),MATCH((CUADRO!Q$4&amp;$E995),'Hoja de Trabajo para listado'!$A$151:$Z$151,0)),0)+IFERROR(INDEX('Hoja de Trabajo para listado'!$AB$155:$BA$1048576,MATCH($A995,'Hoja de Trabajo para listado'!$AB$155:$AB$1048576,0),MATCH((CUADRO!Q$4&amp;$E995),'Hoja de Trabajo para listado'!$AB$151:$BA$151,0)),0)+IFERROR(INDEX('Hoja de Trabajo para listado'!$BC$155:$CB$1048576,MATCH($A995,'Hoja de Trabajo para listado'!$BC$155:$BC$1048576,0),MATCH((CUADRO!Q$4&amp;$E995),'Hoja de Trabajo para listado'!$BC$151:$CB$151,0)),0)+IFERROR(INDEX('Hoja de Trabajo para listado'!$DE$153:$DG$274,MATCH($A995,'Hoja de Trabajo para listado'!$DE$153:$DE$1048576,0),MATCH((CUADRO!Q$4&amp;$E995),'Hoja de Trabajo para listado'!$DE$151:$DG$151,0)),0)+IFERROR(INDEX('Hoja de Trabajo para listado'!$CD$155:$DC$1048576,MATCH($A995,'Hoja de Trabajo para listado'!$CD$155:$CD$1048576,0),MATCH((CUADRO!Q$4&amp;$E995),'Hoja de Trabajo para listado'!$CD$151:$DC$151,0)),0)</f>
        <v>0</v>
      </c>
      <c r="R995" s="241">
        <f t="shared" ca="1" si="37"/>
        <v>0</v>
      </c>
      <c r="S995" s="247"/>
      <c r="T995" s="241">
        <f ca="1">+T996</f>
        <v>0</v>
      </c>
      <c r="U995" s="240">
        <f t="shared" si="38"/>
        <v>1</v>
      </c>
      <c r="V995" s="327" t="str">
        <f>+VLOOKUP(A995,bd_lista!$A$3:$E$592,5,FALSE)</f>
        <v>Gobiernos Autonomos Municipales</v>
      </c>
      <c r="W995" s="397" t="str">
        <f>+V995</f>
        <v>Gobiernos Autonomos Municipales</v>
      </c>
      <c r="X995" s="240">
        <f>+VLOOKUP(A995,[4]Sheet1!$A$13:$D$744,4,FALSE)</f>
        <v>0</v>
      </c>
      <c r="Y995" s="240" t="e">
        <f>+VLOOKUP(X995,bd_lista!$A$3:$C$592,3,FALSE)</f>
        <v>#N/A</v>
      </c>
      <c r="Z995" s="290">
        <f>+X995</f>
        <v>0</v>
      </c>
      <c r="AA995" s="291" t="e">
        <f>+Y995</f>
        <v>#N/A</v>
      </c>
    </row>
    <row r="996" spans="1:27" customFormat="1" ht="15" hidden="1" customHeight="1">
      <c r="A996" s="32">
        <v>1730</v>
      </c>
      <c r="B996" s="394"/>
      <c r="C996" s="245" t="str">
        <f>+VLOOKUP(A996,bd_lista!$A$3:$C$592,3,FALSE)</f>
        <v>Gobierno Autónomo Municipal de Samaipata</v>
      </c>
      <c r="D996" s="396"/>
      <c r="E996" s="242" t="s">
        <v>1304</v>
      </c>
      <c r="F996" s="243">
        <f ca="1">+IFERROR(INDEX('Hoja de Trabajo para listado'!$A$155:$Z$1048576,MATCH($A996,'Hoja de Trabajo para listado'!$A$155:$A$1048576,0),MATCH((CUADRO!F$4&amp;$E996),'Hoja de Trabajo para listado'!$A$151:$Z$151,0)),0)+IFERROR(INDEX('Hoja de Trabajo para listado'!$AB$155:$BA$1048576,MATCH($A996,'Hoja de Trabajo para listado'!$AB$155:$AB$1048576,0),MATCH((CUADRO!F$4&amp;$E996),'Hoja de Trabajo para listado'!$AB$151:$BA$151,0)),0)+IFERROR(INDEX('Hoja de Trabajo para listado'!$BC$155:$CB$1048576,MATCH($A996,'Hoja de Trabajo para listado'!$BC$155:$BC$1048576,0),MATCH((CUADRO!F$4&amp;$E996),'Hoja de Trabajo para listado'!$BC$151:$CB$151,0)),0)+IFERROR(INDEX('Hoja de Trabajo para listado'!$DE$153:$DG$274,MATCH($A996,'Hoja de Trabajo para listado'!$DE$153:$DE$1048576,0),MATCH((CUADRO!F$4&amp;$E996),'Hoja de Trabajo para listado'!$DE$151:$DG$151,0)),0)+IFERROR(INDEX('Hoja de Trabajo para listado'!$CD$155:$DC$1048576,MATCH($A996,'Hoja de Trabajo para listado'!$CD$155:$CD$1048576,0),MATCH((CUADRO!F$4&amp;$E996),'Hoja de Trabajo para listado'!$CD$151:$DC$151,0)),0)</f>
        <v>0</v>
      </c>
      <c r="G996" s="243">
        <f ca="1">+IFERROR(INDEX('Hoja de Trabajo para listado'!$A$155:$Z$1048576,MATCH($A996,'Hoja de Trabajo para listado'!$A$155:$A$1048576,0),MATCH((CUADRO!G$4&amp;$E996),'Hoja de Trabajo para listado'!$A$151:$Z$151,0)),0)+IFERROR(INDEX('Hoja de Trabajo para listado'!$AB$155:$BA$1048576,MATCH($A996,'Hoja de Trabajo para listado'!$AB$155:$AB$1048576,0),MATCH((CUADRO!G$4&amp;$E996),'Hoja de Trabajo para listado'!$AB$151:$BA$151,0)),0)+IFERROR(INDEX('Hoja de Trabajo para listado'!$BC$155:$CB$1048576,MATCH($A996,'Hoja de Trabajo para listado'!$BC$155:$BC$1048576,0),MATCH((CUADRO!G$4&amp;$E996),'Hoja de Trabajo para listado'!$BC$151:$CB$151,0)),0)+IFERROR(INDEX('Hoja de Trabajo para listado'!$DE$153:$DG$274,MATCH($A996,'Hoja de Trabajo para listado'!$DE$153:$DE$1048576,0),MATCH((CUADRO!G$4&amp;$E996),'Hoja de Trabajo para listado'!$DE$151:$DG$151,0)),0)+IFERROR(INDEX('Hoja de Trabajo para listado'!$CD$155:$DC$1048576,MATCH($A996,'Hoja de Trabajo para listado'!$CD$155:$CD$1048576,0),MATCH((CUADRO!G$4&amp;$E996),'Hoja de Trabajo para listado'!$CD$151:$DC$151,0)),0)</f>
        <v>0</v>
      </c>
      <c r="H996" s="243">
        <f ca="1">+IFERROR(INDEX('Hoja de Trabajo para listado'!$A$155:$Z$1048576,MATCH($A996,'Hoja de Trabajo para listado'!$A$155:$A$1048576,0),MATCH((CUADRO!H$4&amp;$E996),'Hoja de Trabajo para listado'!$A$151:$Z$151,0)),0)+IFERROR(INDEX('Hoja de Trabajo para listado'!$AB$155:$BA$1048576,MATCH($A996,'Hoja de Trabajo para listado'!$AB$155:$AB$1048576,0),MATCH((CUADRO!H$4&amp;$E996),'Hoja de Trabajo para listado'!$AB$151:$BA$151,0)),0)+IFERROR(INDEX('Hoja de Trabajo para listado'!$BC$155:$CB$1048576,MATCH($A996,'Hoja de Trabajo para listado'!$BC$155:$BC$1048576,0),MATCH((CUADRO!H$4&amp;$E996),'Hoja de Trabajo para listado'!$BC$151:$CB$151,0)),0)+IFERROR(INDEX('Hoja de Trabajo para listado'!$DE$153:$DG$274,MATCH($A996,'Hoja de Trabajo para listado'!$DE$153:$DE$1048576,0),MATCH((CUADRO!H$4&amp;$E996),'Hoja de Trabajo para listado'!$DE$151:$DG$151,0)),0)+IFERROR(INDEX('Hoja de Trabajo para listado'!$CD$155:$DC$1048576,MATCH($A996,'Hoja de Trabajo para listado'!$CD$155:$CD$1048576,0),MATCH((CUADRO!H$4&amp;$E996),'Hoja de Trabajo para listado'!$CD$151:$DC$151,0)),0)</f>
        <v>0</v>
      </c>
      <c r="I996" s="243">
        <f ca="1">+IFERROR(INDEX('Hoja de Trabajo para listado'!$A$155:$Z$1048576,MATCH($A996,'Hoja de Trabajo para listado'!$A$155:$A$1048576,0),MATCH((CUADRO!I$4&amp;$E996),'Hoja de Trabajo para listado'!$A$151:$Z$151,0)),0)+IFERROR(INDEX('Hoja de Trabajo para listado'!$AB$155:$BA$1048576,MATCH($A996,'Hoja de Trabajo para listado'!$AB$155:$AB$1048576,0),MATCH((CUADRO!I$4&amp;$E996),'Hoja de Trabajo para listado'!$AB$151:$BA$151,0)),0)+IFERROR(INDEX('Hoja de Trabajo para listado'!$BC$155:$CB$1048576,MATCH($A996,'Hoja de Trabajo para listado'!$BC$155:$BC$1048576,0),MATCH((CUADRO!I$4&amp;$E996),'Hoja de Trabajo para listado'!$BC$151:$CB$151,0)),0)+IFERROR(INDEX('Hoja de Trabajo para listado'!$DE$153:$DG$274,MATCH($A996,'Hoja de Trabajo para listado'!$DE$153:$DE$1048576,0),MATCH((CUADRO!I$4&amp;$E996),'Hoja de Trabajo para listado'!$DE$151:$DG$151,0)),0)+IFERROR(INDEX('Hoja de Trabajo para listado'!$CD$155:$DC$1048576,MATCH($A996,'Hoja de Trabajo para listado'!$CD$155:$CD$1048576,0),MATCH((CUADRO!I$4&amp;$E996),'Hoja de Trabajo para listado'!$CD$151:$DC$151,0)),0)</f>
        <v>0</v>
      </c>
      <c r="J996" s="243">
        <f ca="1">+IFERROR(INDEX('Hoja de Trabajo para listado'!$A$155:$Z$1048576,MATCH($A996,'Hoja de Trabajo para listado'!$A$155:$A$1048576,0),MATCH((CUADRO!J$4&amp;$E996),'Hoja de Trabajo para listado'!$A$151:$Z$151,0)),0)+IFERROR(INDEX('Hoja de Trabajo para listado'!$AB$155:$BA$1048576,MATCH($A996,'Hoja de Trabajo para listado'!$AB$155:$AB$1048576,0),MATCH((CUADRO!J$4&amp;$E996),'Hoja de Trabajo para listado'!$AB$151:$BA$151,0)),0)+IFERROR(INDEX('Hoja de Trabajo para listado'!$BC$155:$CB$1048576,MATCH($A996,'Hoja de Trabajo para listado'!$BC$155:$BC$1048576,0),MATCH((CUADRO!J$4&amp;$E996),'Hoja de Trabajo para listado'!$BC$151:$CB$151,0)),0)+IFERROR(INDEX('Hoja de Trabajo para listado'!$DE$153:$DG$274,MATCH($A996,'Hoja de Trabajo para listado'!$DE$153:$DE$1048576,0),MATCH((CUADRO!J$4&amp;$E996),'Hoja de Trabajo para listado'!$DE$151:$DG$151,0)),0)+IFERROR(INDEX('Hoja de Trabajo para listado'!$CD$155:$DC$1048576,MATCH($A996,'Hoja de Trabajo para listado'!$CD$155:$CD$1048576,0),MATCH((CUADRO!J$4&amp;$E996),'Hoja de Trabajo para listado'!$CD$151:$DC$151,0)),0)</f>
        <v>0</v>
      </c>
      <c r="K996" s="243">
        <f ca="1">+IFERROR(INDEX('Hoja de Trabajo para listado'!$A$155:$Z$1048576,MATCH($A996,'Hoja de Trabajo para listado'!$A$155:$A$1048576,0),MATCH((CUADRO!K$4&amp;$E996),'Hoja de Trabajo para listado'!$A$151:$Z$151,0)),0)+IFERROR(INDEX('Hoja de Trabajo para listado'!$AB$155:$BA$1048576,MATCH($A996,'Hoja de Trabajo para listado'!$AB$155:$AB$1048576,0),MATCH((CUADRO!K$4&amp;$E996),'Hoja de Trabajo para listado'!$AB$151:$BA$151,0)),0)+IFERROR(INDEX('Hoja de Trabajo para listado'!$BC$155:$CB$1048576,MATCH($A996,'Hoja de Trabajo para listado'!$BC$155:$BC$1048576,0),MATCH((CUADRO!K$4&amp;$E996),'Hoja de Trabajo para listado'!$BC$151:$CB$151,0)),0)+IFERROR(INDEX('Hoja de Trabajo para listado'!$DE$153:$DG$274,MATCH($A996,'Hoja de Trabajo para listado'!$DE$153:$DE$1048576,0),MATCH((CUADRO!K$4&amp;$E996),'Hoja de Trabajo para listado'!$DE$151:$DG$151,0)),0)+IFERROR(INDEX('Hoja de Trabajo para listado'!$CD$155:$DC$1048576,MATCH($A996,'Hoja de Trabajo para listado'!$CD$155:$CD$1048576,0),MATCH((CUADRO!K$4&amp;$E996),'Hoja de Trabajo para listado'!$CD$151:$DC$151,0)),0)</f>
        <v>0</v>
      </c>
      <c r="L996" s="243">
        <f ca="1">+IFERROR(INDEX('Hoja de Trabajo para listado'!$A$155:$Z$1048576,MATCH($A996,'Hoja de Trabajo para listado'!$A$155:$A$1048576,0),MATCH((CUADRO!L$4&amp;$E996),'Hoja de Trabajo para listado'!$A$151:$Z$151,0)),0)+IFERROR(INDEX('Hoja de Trabajo para listado'!$AB$155:$BA$1048576,MATCH($A996,'Hoja de Trabajo para listado'!$AB$155:$AB$1048576,0),MATCH((CUADRO!L$4&amp;$E996),'Hoja de Trabajo para listado'!$AB$151:$BA$151,0)),0)+IFERROR(INDEX('Hoja de Trabajo para listado'!$BC$155:$CB$1048576,MATCH($A996,'Hoja de Trabajo para listado'!$BC$155:$BC$1048576,0),MATCH((CUADRO!L$4&amp;$E996),'Hoja de Trabajo para listado'!$BC$151:$CB$151,0)),0)+IFERROR(INDEX('Hoja de Trabajo para listado'!$DE$153:$DG$274,MATCH($A996,'Hoja de Trabajo para listado'!$DE$153:$DE$1048576,0),MATCH((CUADRO!L$4&amp;$E996),'Hoja de Trabajo para listado'!$DE$151:$DG$151,0)),0)+IFERROR(INDEX('Hoja de Trabajo para listado'!$CD$155:$DC$1048576,MATCH($A996,'Hoja de Trabajo para listado'!$CD$155:$CD$1048576,0),MATCH((CUADRO!L$4&amp;$E996),'Hoja de Trabajo para listado'!$CD$151:$DC$151,0)),0)</f>
        <v>0</v>
      </c>
      <c r="M996" s="243">
        <f ca="1">+IFERROR(INDEX('Hoja de Trabajo para listado'!$A$155:$Z$1048576,MATCH($A996,'Hoja de Trabajo para listado'!$A$155:$A$1048576,0),MATCH((CUADRO!M$4&amp;$E996),'Hoja de Trabajo para listado'!$A$151:$Z$151,0)),0)+IFERROR(INDEX('Hoja de Trabajo para listado'!$AB$155:$BA$1048576,MATCH($A996,'Hoja de Trabajo para listado'!$AB$155:$AB$1048576,0),MATCH((CUADRO!M$4&amp;$E996),'Hoja de Trabajo para listado'!$AB$151:$BA$151,0)),0)+IFERROR(INDEX('Hoja de Trabajo para listado'!$BC$155:$CB$1048576,MATCH($A996,'Hoja de Trabajo para listado'!$BC$155:$BC$1048576,0),MATCH((CUADRO!M$4&amp;$E996),'Hoja de Trabajo para listado'!$BC$151:$CB$151,0)),0)+IFERROR(INDEX('Hoja de Trabajo para listado'!$DE$153:$DG$274,MATCH($A996,'Hoja de Trabajo para listado'!$DE$153:$DE$1048576,0),MATCH((CUADRO!M$4&amp;$E996),'Hoja de Trabajo para listado'!$DE$151:$DG$151,0)),0)+IFERROR(INDEX('Hoja de Trabajo para listado'!$CD$155:$DC$1048576,MATCH($A996,'Hoja de Trabajo para listado'!$CD$155:$CD$1048576,0),MATCH((CUADRO!M$4&amp;$E996),'Hoja de Trabajo para listado'!$CD$151:$DC$151,0)),0)</f>
        <v>0</v>
      </c>
      <c r="N996" s="243">
        <f ca="1">+IFERROR(INDEX('Hoja de Trabajo para listado'!$A$155:$Z$1048576,MATCH($A996,'Hoja de Trabajo para listado'!$A$155:$A$1048576,0),MATCH((CUADRO!N$4&amp;$E996),'Hoja de Trabajo para listado'!$A$151:$Z$151,0)),0)+IFERROR(INDEX('Hoja de Trabajo para listado'!$AB$155:$BA$1048576,MATCH($A996,'Hoja de Trabajo para listado'!$AB$155:$AB$1048576,0),MATCH((CUADRO!N$4&amp;$E996),'Hoja de Trabajo para listado'!$AB$151:$BA$151,0)),0)+IFERROR(INDEX('Hoja de Trabajo para listado'!$BC$155:$CB$1048576,MATCH($A996,'Hoja de Trabajo para listado'!$BC$155:$BC$1048576,0),MATCH((CUADRO!N$4&amp;$E996),'Hoja de Trabajo para listado'!$BC$151:$CB$151,0)),0)+IFERROR(INDEX('Hoja de Trabajo para listado'!$DE$153:$DG$274,MATCH($A996,'Hoja de Trabajo para listado'!$DE$153:$DE$1048576,0),MATCH((CUADRO!N$4&amp;$E996),'Hoja de Trabajo para listado'!$DE$151:$DG$151,0)),0)+IFERROR(INDEX('Hoja de Trabajo para listado'!$CD$155:$DC$1048576,MATCH($A996,'Hoja de Trabajo para listado'!$CD$155:$CD$1048576,0),MATCH((CUADRO!N$4&amp;$E996),'Hoja de Trabajo para listado'!$CD$151:$DC$151,0)),0)</f>
        <v>0</v>
      </c>
      <c r="O996" s="243">
        <f ca="1">+IFERROR(INDEX('Hoja de Trabajo para listado'!$A$155:$Z$1048576,MATCH($A996,'Hoja de Trabajo para listado'!$A$155:$A$1048576,0),MATCH((CUADRO!O$4&amp;$E996),'Hoja de Trabajo para listado'!$A$151:$Z$151,0)),0)+IFERROR(INDEX('Hoja de Trabajo para listado'!$AB$155:$BA$1048576,MATCH($A996,'Hoja de Trabajo para listado'!$AB$155:$AB$1048576,0),MATCH((CUADRO!O$4&amp;$E996),'Hoja de Trabajo para listado'!$AB$151:$BA$151,0)),0)+IFERROR(INDEX('Hoja de Trabajo para listado'!$BC$155:$CB$1048576,MATCH($A996,'Hoja de Trabajo para listado'!$BC$155:$BC$1048576,0),MATCH((CUADRO!O$4&amp;$E996),'Hoja de Trabajo para listado'!$BC$151:$CB$151,0)),0)+IFERROR(INDEX('Hoja de Trabajo para listado'!$DE$153:$DG$274,MATCH($A996,'Hoja de Trabajo para listado'!$DE$153:$DE$1048576,0),MATCH((CUADRO!O$4&amp;$E996),'Hoja de Trabajo para listado'!$DE$151:$DG$151,0)),0)+IFERROR(INDEX('Hoja de Trabajo para listado'!$CD$155:$DC$1048576,MATCH($A996,'Hoja de Trabajo para listado'!$CD$155:$CD$1048576,0),MATCH((CUADRO!O$4&amp;$E996),'Hoja de Trabajo para listado'!$CD$151:$DC$151,0)),0)</f>
        <v>0</v>
      </c>
      <c r="P996" s="243">
        <f ca="1">+IFERROR(INDEX('Hoja de Trabajo para listado'!$A$155:$Z$1048576,MATCH($A996,'Hoja de Trabajo para listado'!$A$155:$A$1048576,0),MATCH((CUADRO!P$4&amp;$E996),'Hoja de Trabajo para listado'!$A$151:$Z$151,0)),0)+IFERROR(INDEX('Hoja de Trabajo para listado'!$AB$155:$BA$1048576,MATCH($A996,'Hoja de Trabajo para listado'!$AB$155:$AB$1048576,0),MATCH((CUADRO!P$4&amp;$E996),'Hoja de Trabajo para listado'!$AB$151:$BA$151,0)),0)+IFERROR(INDEX('Hoja de Trabajo para listado'!$BC$155:$CB$1048576,MATCH($A996,'Hoja de Trabajo para listado'!$BC$155:$BC$1048576,0),MATCH((CUADRO!P$4&amp;$E996),'Hoja de Trabajo para listado'!$BC$151:$CB$151,0)),0)+IFERROR(INDEX('Hoja de Trabajo para listado'!$DE$153:$DG$274,MATCH($A996,'Hoja de Trabajo para listado'!$DE$153:$DE$1048576,0),MATCH((CUADRO!P$4&amp;$E996),'Hoja de Trabajo para listado'!$DE$151:$DG$151,0)),0)+IFERROR(INDEX('Hoja de Trabajo para listado'!$CD$155:$DC$1048576,MATCH($A996,'Hoja de Trabajo para listado'!$CD$155:$CD$1048576,0),MATCH((CUADRO!P$4&amp;$E996),'Hoja de Trabajo para listado'!$CD$151:$DC$151,0)),0)</f>
        <v>0</v>
      </c>
      <c r="Q996" s="243">
        <f ca="1">+IFERROR(INDEX('Hoja de Trabajo para listado'!$A$155:$Z$1048576,MATCH($A996,'Hoja de Trabajo para listado'!$A$155:$A$1048576,0),MATCH((CUADRO!Q$4&amp;$E996),'Hoja de Trabajo para listado'!$A$151:$Z$151,0)),0)+IFERROR(INDEX('Hoja de Trabajo para listado'!$AB$155:$BA$1048576,MATCH($A996,'Hoja de Trabajo para listado'!$AB$155:$AB$1048576,0),MATCH((CUADRO!Q$4&amp;$E996),'Hoja de Trabajo para listado'!$AB$151:$BA$151,0)),0)+IFERROR(INDEX('Hoja de Trabajo para listado'!$BC$155:$CB$1048576,MATCH($A996,'Hoja de Trabajo para listado'!$BC$155:$BC$1048576,0),MATCH((CUADRO!Q$4&amp;$E996),'Hoja de Trabajo para listado'!$BC$151:$CB$151,0)),0)+IFERROR(INDEX('Hoja de Trabajo para listado'!$DE$153:$DG$274,MATCH($A996,'Hoja de Trabajo para listado'!$DE$153:$DE$1048576,0),MATCH((CUADRO!Q$4&amp;$E996),'Hoja de Trabajo para listado'!$DE$151:$DG$151,0)),0)+IFERROR(INDEX('Hoja de Trabajo para listado'!$CD$155:$DC$1048576,MATCH($A996,'Hoja de Trabajo para listado'!$CD$155:$CD$1048576,0),MATCH((CUADRO!Q$4&amp;$E996),'Hoja de Trabajo para listado'!$CD$151:$DC$151,0)),0)</f>
        <v>0</v>
      </c>
      <c r="R996" s="243">
        <f t="shared" ca="1" si="37"/>
        <v>0</v>
      </c>
      <c r="S996" s="256">
        <f ca="1">+R995+R996</f>
        <v>0</v>
      </c>
      <c r="T996" s="241">
        <f ca="1">+S996</f>
        <v>0</v>
      </c>
      <c r="U996" s="240">
        <f t="shared" si="38"/>
        <v>2</v>
      </c>
      <c r="V996" s="327" t="str">
        <f>+VLOOKUP(A996,bd_lista!$A$3:$E$592,5,FALSE)</f>
        <v>Gobiernos Autonomos Municipales</v>
      </c>
      <c r="W996" s="398"/>
      <c r="X996" s="240">
        <f>+VLOOKUP(A996,[4]Sheet1!$A$13:$D$744,4,FALSE)</f>
        <v>0</v>
      </c>
      <c r="Y996" s="240" t="e">
        <f>+VLOOKUP(X996,bd_lista!$A$3:$C$592,3,FALSE)</f>
        <v>#N/A</v>
      </c>
      <c r="Z996" s="288"/>
      <c r="AA996" s="289"/>
    </row>
    <row r="997" spans="1:27" customFormat="1" ht="15" hidden="1" customHeight="1">
      <c r="A997" s="32">
        <v>1731</v>
      </c>
      <c r="B997" s="393">
        <f>+A997</f>
        <v>1731</v>
      </c>
      <c r="C997" s="245" t="str">
        <f>+VLOOKUP(A997,bd_lista!$A$3:$C$592,3,FALSE)</f>
        <v>Gobierno Autónomo Municipal de Pampa Grande</v>
      </c>
      <c r="D997" s="395" t="str">
        <f>+C997</f>
        <v>Gobierno Autónomo Municipal de Pampa Grande</v>
      </c>
      <c r="E997" s="240" t="s">
        <v>1303</v>
      </c>
      <c r="F997" s="241">
        <f ca="1">+IFERROR(INDEX('Hoja de Trabajo para listado'!$A$155:$Z$1048576,MATCH($A997,'Hoja de Trabajo para listado'!$A$155:$A$1048576,0),MATCH((CUADRO!F$4&amp;$E997),'Hoja de Trabajo para listado'!$A$151:$Z$151,0)),0)+IFERROR(INDEX('Hoja de Trabajo para listado'!$AB$155:$BA$1048576,MATCH($A997,'Hoja de Trabajo para listado'!$AB$155:$AB$1048576,0),MATCH((CUADRO!F$4&amp;$E997),'Hoja de Trabajo para listado'!$AB$151:$BA$151,0)),0)+IFERROR(INDEX('Hoja de Trabajo para listado'!$BC$155:$CB$1048576,MATCH($A997,'Hoja de Trabajo para listado'!$BC$155:$BC$1048576,0),MATCH((CUADRO!F$4&amp;$E997),'Hoja de Trabajo para listado'!$BC$151:$CB$151,0)),0)+IFERROR(INDEX('Hoja de Trabajo para listado'!$DE$153:$DG$274,MATCH($A997,'Hoja de Trabajo para listado'!$DE$153:$DE$1048576,0),MATCH((CUADRO!F$4&amp;$E997),'Hoja de Trabajo para listado'!$DE$151:$DG$151,0)),0)+IFERROR(INDEX('Hoja de Trabajo para listado'!$CD$155:$DC$1048576,MATCH($A997,'Hoja de Trabajo para listado'!$CD$155:$CD$1048576,0),MATCH((CUADRO!F$4&amp;$E997),'Hoja de Trabajo para listado'!$CD$151:$DC$151,0)),0)</f>
        <v>0</v>
      </c>
      <c r="G997" s="241">
        <f ca="1">+IFERROR(INDEX('Hoja de Trabajo para listado'!$A$155:$Z$1048576,MATCH($A997,'Hoja de Trabajo para listado'!$A$155:$A$1048576,0),MATCH((CUADRO!G$4&amp;$E997),'Hoja de Trabajo para listado'!$A$151:$Z$151,0)),0)+IFERROR(INDEX('Hoja de Trabajo para listado'!$AB$155:$BA$1048576,MATCH($A997,'Hoja de Trabajo para listado'!$AB$155:$AB$1048576,0),MATCH((CUADRO!G$4&amp;$E997),'Hoja de Trabajo para listado'!$AB$151:$BA$151,0)),0)+IFERROR(INDEX('Hoja de Trabajo para listado'!$BC$155:$CB$1048576,MATCH($A997,'Hoja de Trabajo para listado'!$BC$155:$BC$1048576,0),MATCH((CUADRO!G$4&amp;$E997),'Hoja de Trabajo para listado'!$BC$151:$CB$151,0)),0)+IFERROR(INDEX('Hoja de Trabajo para listado'!$DE$153:$DG$274,MATCH($A997,'Hoja de Trabajo para listado'!$DE$153:$DE$1048576,0),MATCH((CUADRO!G$4&amp;$E997),'Hoja de Trabajo para listado'!$DE$151:$DG$151,0)),0)+IFERROR(INDEX('Hoja de Trabajo para listado'!$CD$155:$DC$1048576,MATCH($A997,'Hoja de Trabajo para listado'!$CD$155:$CD$1048576,0),MATCH((CUADRO!G$4&amp;$E997),'Hoja de Trabajo para listado'!$CD$151:$DC$151,0)),0)</f>
        <v>0</v>
      </c>
      <c r="H997" s="241">
        <f ca="1">+IFERROR(INDEX('Hoja de Trabajo para listado'!$A$155:$Z$1048576,MATCH($A997,'Hoja de Trabajo para listado'!$A$155:$A$1048576,0),MATCH((CUADRO!H$4&amp;$E997),'Hoja de Trabajo para listado'!$A$151:$Z$151,0)),0)+IFERROR(INDEX('Hoja de Trabajo para listado'!$AB$155:$BA$1048576,MATCH($A997,'Hoja de Trabajo para listado'!$AB$155:$AB$1048576,0),MATCH((CUADRO!H$4&amp;$E997),'Hoja de Trabajo para listado'!$AB$151:$BA$151,0)),0)+IFERROR(INDEX('Hoja de Trabajo para listado'!$BC$155:$CB$1048576,MATCH($A997,'Hoja de Trabajo para listado'!$BC$155:$BC$1048576,0),MATCH((CUADRO!H$4&amp;$E997),'Hoja de Trabajo para listado'!$BC$151:$CB$151,0)),0)+IFERROR(INDEX('Hoja de Trabajo para listado'!$DE$153:$DG$274,MATCH($A997,'Hoja de Trabajo para listado'!$DE$153:$DE$1048576,0),MATCH((CUADRO!H$4&amp;$E997),'Hoja de Trabajo para listado'!$DE$151:$DG$151,0)),0)+IFERROR(INDEX('Hoja de Trabajo para listado'!$CD$155:$DC$1048576,MATCH($A997,'Hoja de Trabajo para listado'!$CD$155:$CD$1048576,0),MATCH((CUADRO!H$4&amp;$E997),'Hoja de Trabajo para listado'!$CD$151:$DC$151,0)),0)</f>
        <v>0</v>
      </c>
      <c r="I997" s="241">
        <f ca="1">+IFERROR(INDEX('Hoja de Trabajo para listado'!$A$155:$Z$1048576,MATCH($A997,'Hoja de Trabajo para listado'!$A$155:$A$1048576,0),MATCH((CUADRO!I$4&amp;$E997),'Hoja de Trabajo para listado'!$A$151:$Z$151,0)),0)+IFERROR(INDEX('Hoja de Trabajo para listado'!$AB$155:$BA$1048576,MATCH($A997,'Hoja de Trabajo para listado'!$AB$155:$AB$1048576,0),MATCH((CUADRO!I$4&amp;$E997),'Hoja de Trabajo para listado'!$AB$151:$BA$151,0)),0)+IFERROR(INDEX('Hoja de Trabajo para listado'!$BC$155:$CB$1048576,MATCH($A997,'Hoja de Trabajo para listado'!$BC$155:$BC$1048576,0),MATCH((CUADRO!I$4&amp;$E997),'Hoja de Trabajo para listado'!$BC$151:$CB$151,0)),0)+IFERROR(INDEX('Hoja de Trabajo para listado'!$DE$153:$DG$274,MATCH($A997,'Hoja de Trabajo para listado'!$DE$153:$DE$1048576,0),MATCH((CUADRO!I$4&amp;$E997),'Hoja de Trabajo para listado'!$DE$151:$DG$151,0)),0)+IFERROR(INDEX('Hoja de Trabajo para listado'!$CD$155:$DC$1048576,MATCH($A997,'Hoja de Trabajo para listado'!$CD$155:$CD$1048576,0),MATCH((CUADRO!I$4&amp;$E997),'Hoja de Trabajo para listado'!$CD$151:$DC$151,0)),0)</f>
        <v>0</v>
      </c>
      <c r="J997" s="241">
        <f ca="1">+IFERROR(INDEX('Hoja de Trabajo para listado'!$A$155:$Z$1048576,MATCH($A997,'Hoja de Trabajo para listado'!$A$155:$A$1048576,0),MATCH((CUADRO!J$4&amp;$E997),'Hoja de Trabajo para listado'!$A$151:$Z$151,0)),0)+IFERROR(INDEX('Hoja de Trabajo para listado'!$AB$155:$BA$1048576,MATCH($A997,'Hoja de Trabajo para listado'!$AB$155:$AB$1048576,0),MATCH((CUADRO!J$4&amp;$E997),'Hoja de Trabajo para listado'!$AB$151:$BA$151,0)),0)+IFERROR(INDEX('Hoja de Trabajo para listado'!$BC$155:$CB$1048576,MATCH($A997,'Hoja de Trabajo para listado'!$BC$155:$BC$1048576,0),MATCH((CUADRO!J$4&amp;$E997),'Hoja de Trabajo para listado'!$BC$151:$CB$151,0)),0)+IFERROR(INDEX('Hoja de Trabajo para listado'!$DE$153:$DG$274,MATCH($A997,'Hoja de Trabajo para listado'!$DE$153:$DE$1048576,0),MATCH((CUADRO!J$4&amp;$E997),'Hoja de Trabajo para listado'!$DE$151:$DG$151,0)),0)+IFERROR(INDEX('Hoja de Trabajo para listado'!$CD$155:$DC$1048576,MATCH($A997,'Hoja de Trabajo para listado'!$CD$155:$CD$1048576,0),MATCH((CUADRO!J$4&amp;$E997),'Hoja de Trabajo para listado'!$CD$151:$DC$151,0)),0)</f>
        <v>0</v>
      </c>
      <c r="K997" s="241">
        <f ca="1">+IFERROR(INDEX('Hoja de Trabajo para listado'!$A$155:$Z$1048576,MATCH($A997,'Hoja de Trabajo para listado'!$A$155:$A$1048576,0),MATCH((CUADRO!K$4&amp;$E997),'Hoja de Trabajo para listado'!$A$151:$Z$151,0)),0)+IFERROR(INDEX('Hoja de Trabajo para listado'!$AB$155:$BA$1048576,MATCH($A997,'Hoja de Trabajo para listado'!$AB$155:$AB$1048576,0),MATCH((CUADRO!K$4&amp;$E997),'Hoja de Trabajo para listado'!$AB$151:$BA$151,0)),0)+IFERROR(INDEX('Hoja de Trabajo para listado'!$BC$155:$CB$1048576,MATCH($A997,'Hoja de Trabajo para listado'!$BC$155:$BC$1048576,0),MATCH((CUADRO!K$4&amp;$E997),'Hoja de Trabajo para listado'!$BC$151:$CB$151,0)),0)+IFERROR(INDEX('Hoja de Trabajo para listado'!$DE$153:$DG$274,MATCH($A997,'Hoja de Trabajo para listado'!$DE$153:$DE$1048576,0),MATCH((CUADRO!K$4&amp;$E997),'Hoja de Trabajo para listado'!$DE$151:$DG$151,0)),0)+IFERROR(INDEX('Hoja de Trabajo para listado'!$CD$155:$DC$1048576,MATCH($A997,'Hoja de Trabajo para listado'!$CD$155:$CD$1048576,0),MATCH((CUADRO!K$4&amp;$E997),'Hoja de Trabajo para listado'!$CD$151:$DC$151,0)),0)</f>
        <v>0</v>
      </c>
      <c r="L997" s="241">
        <f ca="1">+IFERROR(INDEX('Hoja de Trabajo para listado'!$A$155:$Z$1048576,MATCH($A997,'Hoja de Trabajo para listado'!$A$155:$A$1048576,0),MATCH((CUADRO!L$4&amp;$E997),'Hoja de Trabajo para listado'!$A$151:$Z$151,0)),0)+IFERROR(INDEX('Hoja de Trabajo para listado'!$AB$155:$BA$1048576,MATCH($A997,'Hoja de Trabajo para listado'!$AB$155:$AB$1048576,0),MATCH((CUADRO!L$4&amp;$E997),'Hoja de Trabajo para listado'!$AB$151:$BA$151,0)),0)+IFERROR(INDEX('Hoja de Trabajo para listado'!$BC$155:$CB$1048576,MATCH($A997,'Hoja de Trabajo para listado'!$BC$155:$BC$1048576,0),MATCH((CUADRO!L$4&amp;$E997),'Hoja de Trabajo para listado'!$BC$151:$CB$151,0)),0)+IFERROR(INDEX('Hoja de Trabajo para listado'!$DE$153:$DG$274,MATCH($A997,'Hoja de Trabajo para listado'!$DE$153:$DE$1048576,0),MATCH((CUADRO!L$4&amp;$E997),'Hoja de Trabajo para listado'!$DE$151:$DG$151,0)),0)+IFERROR(INDEX('Hoja de Trabajo para listado'!$CD$155:$DC$1048576,MATCH($A997,'Hoja de Trabajo para listado'!$CD$155:$CD$1048576,0),MATCH((CUADRO!L$4&amp;$E997),'Hoja de Trabajo para listado'!$CD$151:$DC$151,0)),0)</f>
        <v>0</v>
      </c>
      <c r="M997" s="241">
        <f ca="1">+IFERROR(INDEX('Hoja de Trabajo para listado'!$A$155:$Z$1048576,MATCH($A997,'Hoja de Trabajo para listado'!$A$155:$A$1048576,0),MATCH((CUADRO!M$4&amp;$E997),'Hoja de Trabajo para listado'!$A$151:$Z$151,0)),0)+IFERROR(INDEX('Hoja de Trabajo para listado'!$AB$155:$BA$1048576,MATCH($A997,'Hoja de Trabajo para listado'!$AB$155:$AB$1048576,0),MATCH((CUADRO!M$4&amp;$E997),'Hoja de Trabajo para listado'!$AB$151:$BA$151,0)),0)+IFERROR(INDEX('Hoja de Trabajo para listado'!$BC$155:$CB$1048576,MATCH($A997,'Hoja de Trabajo para listado'!$BC$155:$BC$1048576,0),MATCH((CUADRO!M$4&amp;$E997),'Hoja de Trabajo para listado'!$BC$151:$CB$151,0)),0)+IFERROR(INDEX('Hoja de Trabajo para listado'!$DE$153:$DG$274,MATCH($A997,'Hoja de Trabajo para listado'!$DE$153:$DE$1048576,0),MATCH((CUADRO!M$4&amp;$E997),'Hoja de Trabajo para listado'!$DE$151:$DG$151,0)),0)+IFERROR(INDEX('Hoja de Trabajo para listado'!$CD$155:$DC$1048576,MATCH($A997,'Hoja de Trabajo para listado'!$CD$155:$CD$1048576,0),MATCH((CUADRO!M$4&amp;$E997),'Hoja de Trabajo para listado'!$CD$151:$DC$151,0)),0)</f>
        <v>0</v>
      </c>
      <c r="N997" s="241">
        <f ca="1">+IFERROR(INDEX('Hoja de Trabajo para listado'!$A$155:$Z$1048576,MATCH($A997,'Hoja de Trabajo para listado'!$A$155:$A$1048576,0),MATCH((CUADRO!N$4&amp;$E997),'Hoja de Trabajo para listado'!$A$151:$Z$151,0)),0)+IFERROR(INDEX('Hoja de Trabajo para listado'!$AB$155:$BA$1048576,MATCH($A997,'Hoja de Trabajo para listado'!$AB$155:$AB$1048576,0),MATCH((CUADRO!N$4&amp;$E997),'Hoja de Trabajo para listado'!$AB$151:$BA$151,0)),0)+IFERROR(INDEX('Hoja de Trabajo para listado'!$BC$155:$CB$1048576,MATCH($A997,'Hoja de Trabajo para listado'!$BC$155:$BC$1048576,0),MATCH((CUADRO!N$4&amp;$E997),'Hoja de Trabajo para listado'!$BC$151:$CB$151,0)),0)+IFERROR(INDEX('Hoja de Trabajo para listado'!$DE$153:$DG$274,MATCH($A997,'Hoja de Trabajo para listado'!$DE$153:$DE$1048576,0),MATCH((CUADRO!N$4&amp;$E997),'Hoja de Trabajo para listado'!$DE$151:$DG$151,0)),0)+IFERROR(INDEX('Hoja de Trabajo para listado'!$CD$155:$DC$1048576,MATCH($A997,'Hoja de Trabajo para listado'!$CD$155:$CD$1048576,0),MATCH((CUADRO!N$4&amp;$E997),'Hoja de Trabajo para listado'!$CD$151:$DC$151,0)),0)</f>
        <v>0</v>
      </c>
      <c r="O997" s="241">
        <f ca="1">+IFERROR(INDEX('Hoja de Trabajo para listado'!$A$155:$Z$1048576,MATCH($A997,'Hoja de Trabajo para listado'!$A$155:$A$1048576,0),MATCH((CUADRO!O$4&amp;$E997),'Hoja de Trabajo para listado'!$A$151:$Z$151,0)),0)+IFERROR(INDEX('Hoja de Trabajo para listado'!$AB$155:$BA$1048576,MATCH($A997,'Hoja de Trabajo para listado'!$AB$155:$AB$1048576,0),MATCH((CUADRO!O$4&amp;$E997),'Hoja de Trabajo para listado'!$AB$151:$BA$151,0)),0)+IFERROR(INDEX('Hoja de Trabajo para listado'!$BC$155:$CB$1048576,MATCH($A997,'Hoja de Trabajo para listado'!$BC$155:$BC$1048576,0),MATCH((CUADRO!O$4&amp;$E997),'Hoja de Trabajo para listado'!$BC$151:$CB$151,0)),0)+IFERROR(INDEX('Hoja de Trabajo para listado'!$DE$153:$DG$274,MATCH($A997,'Hoja de Trabajo para listado'!$DE$153:$DE$1048576,0),MATCH((CUADRO!O$4&amp;$E997),'Hoja de Trabajo para listado'!$DE$151:$DG$151,0)),0)+IFERROR(INDEX('Hoja de Trabajo para listado'!$CD$155:$DC$1048576,MATCH($A997,'Hoja de Trabajo para listado'!$CD$155:$CD$1048576,0),MATCH((CUADRO!O$4&amp;$E997),'Hoja de Trabajo para listado'!$CD$151:$DC$151,0)),0)</f>
        <v>0</v>
      </c>
      <c r="P997" s="241">
        <f ca="1">+IFERROR(INDEX('Hoja de Trabajo para listado'!$A$155:$Z$1048576,MATCH($A997,'Hoja de Trabajo para listado'!$A$155:$A$1048576,0),MATCH((CUADRO!P$4&amp;$E997),'Hoja de Trabajo para listado'!$A$151:$Z$151,0)),0)+IFERROR(INDEX('Hoja de Trabajo para listado'!$AB$155:$BA$1048576,MATCH($A997,'Hoja de Trabajo para listado'!$AB$155:$AB$1048576,0),MATCH((CUADRO!P$4&amp;$E997),'Hoja de Trabajo para listado'!$AB$151:$BA$151,0)),0)+IFERROR(INDEX('Hoja de Trabajo para listado'!$BC$155:$CB$1048576,MATCH($A997,'Hoja de Trabajo para listado'!$BC$155:$BC$1048576,0),MATCH((CUADRO!P$4&amp;$E997),'Hoja de Trabajo para listado'!$BC$151:$CB$151,0)),0)+IFERROR(INDEX('Hoja de Trabajo para listado'!$DE$153:$DG$274,MATCH($A997,'Hoja de Trabajo para listado'!$DE$153:$DE$1048576,0),MATCH((CUADRO!P$4&amp;$E997),'Hoja de Trabajo para listado'!$DE$151:$DG$151,0)),0)+IFERROR(INDEX('Hoja de Trabajo para listado'!$CD$155:$DC$1048576,MATCH($A997,'Hoja de Trabajo para listado'!$CD$155:$CD$1048576,0),MATCH((CUADRO!P$4&amp;$E997),'Hoja de Trabajo para listado'!$CD$151:$DC$151,0)),0)</f>
        <v>0</v>
      </c>
      <c r="Q997" s="241">
        <f ca="1">+IFERROR(INDEX('Hoja de Trabajo para listado'!$A$155:$Z$1048576,MATCH($A997,'Hoja de Trabajo para listado'!$A$155:$A$1048576,0),MATCH((CUADRO!Q$4&amp;$E997),'Hoja de Trabajo para listado'!$A$151:$Z$151,0)),0)+IFERROR(INDEX('Hoja de Trabajo para listado'!$AB$155:$BA$1048576,MATCH($A997,'Hoja de Trabajo para listado'!$AB$155:$AB$1048576,0),MATCH((CUADRO!Q$4&amp;$E997),'Hoja de Trabajo para listado'!$AB$151:$BA$151,0)),0)+IFERROR(INDEX('Hoja de Trabajo para listado'!$BC$155:$CB$1048576,MATCH($A997,'Hoja de Trabajo para listado'!$BC$155:$BC$1048576,0),MATCH((CUADRO!Q$4&amp;$E997),'Hoja de Trabajo para listado'!$BC$151:$CB$151,0)),0)+IFERROR(INDEX('Hoja de Trabajo para listado'!$DE$153:$DG$274,MATCH($A997,'Hoja de Trabajo para listado'!$DE$153:$DE$1048576,0),MATCH((CUADRO!Q$4&amp;$E997),'Hoja de Trabajo para listado'!$DE$151:$DG$151,0)),0)+IFERROR(INDEX('Hoja de Trabajo para listado'!$CD$155:$DC$1048576,MATCH($A997,'Hoja de Trabajo para listado'!$CD$155:$CD$1048576,0),MATCH((CUADRO!Q$4&amp;$E997),'Hoja de Trabajo para listado'!$CD$151:$DC$151,0)),0)</f>
        <v>0</v>
      </c>
      <c r="R997" s="241">
        <f t="shared" ca="1" si="37"/>
        <v>0</v>
      </c>
      <c r="S997" s="247"/>
      <c r="T997" s="265">
        <f ca="1">+T998</f>
        <v>0</v>
      </c>
      <c r="U997" s="271">
        <f t="shared" si="38"/>
        <v>1</v>
      </c>
      <c r="V997" s="327" t="str">
        <f>+VLOOKUP(A997,bd_lista!$A$3:$E$592,5,FALSE)</f>
        <v>Gobiernos Autonomos Municipales</v>
      </c>
      <c r="W997" s="397" t="str">
        <f>+V997</f>
        <v>Gobiernos Autonomos Municipales</v>
      </c>
      <c r="X997" s="240">
        <f>+VLOOKUP(A997,[4]Sheet1!$A$13:$D$744,4,FALSE)</f>
        <v>0</v>
      </c>
      <c r="Y997" s="240" t="e">
        <f>+VLOOKUP(X997,bd_lista!$A$3:$C$592,3,FALSE)</f>
        <v>#N/A</v>
      </c>
      <c r="Z997" s="290">
        <f>+X997</f>
        <v>0</v>
      </c>
      <c r="AA997" s="291" t="e">
        <f>+Y997</f>
        <v>#N/A</v>
      </c>
    </row>
    <row r="998" spans="1:27" customFormat="1" ht="15" hidden="1" customHeight="1">
      <c r="A998" s="32">
        <v>1731</v>
      </c>
      <c r="B998" s="394"/>
      <c r="C998" s="245" t="str">
        <f>+VLOOKUP(A998,bd_lista!$A$3:$C$592,3,FALSE)</f>
        <v>Gobierno Autónomo Municipal de Pampa Grande</v>
      </c>
      <c r="D998" s="396"/>
      <c r="E998" s="242" t="s">
        <v>1304</v>
      </c>
      <c r="F998" s="243">
        <f ca="1">+IFERROR(INDEX('Hoja de Trabajo para listado'!$A$155:$Z$1048576,MATCH($A998,'Hoja de Trabajo para listado'!$A$155:$A$1048576,0),MATCH((CUADRO!F$4&amp;$E998),'Hoja de Trabajo para listado'!$A$151:$Z$151,0)),0)+IFERROR(INDEX('Hoja de Trabajo para listado'!$AB$155:$BA$1048576,MATCH($A998,'Hoja de Trabajo para listado'!$AB$155:$AB$1048576,0),MATCH((CUADRO!F$4&amp;$E998),'Hoja de Trabajo para listado'!$AB$151:$BA$151,0)),0)+IFERROR(INDEX('Hoja de Trabajo para listado'!$BC$155:$CB$1048576,MATCH($A998,'Hoja de Trabajo para listado'!$BC$155:$BC$1048576,0),MATCH((CUADRO!F$4&amp;$E998),'Hoja de Trabajo para listado'!$BC$151:$CB$151,0)),0)+IFERROR(INDEX('Hoja de Trabajo para listado'!$DE$153:$DG$274,MATCH($A998,'Hoja de Trabajo para listado'!$DE$153:$DE$1048576,0),MATCH((CUADRO!F$4&amp;$E998),'Hoja de Trabajo para listado'!$DE$151:$DG$151,0)),0)+IFERROR(INDEX('Hoja de Trabajo para listado'!$CD$155:$DC$1048576,MATCH($A998,'Hoja de Trabajo para listado'!$CD$155:$CD$1048576,0),MATCH((CUADRO!F$4&amp;$E998),'Hoja de Trabajo para listado'!$CD$151:$DC$151,0)),0)</f>
        <v>0</v>
      </c>
      <c r="G998" s="243">
        <f ca="1">+IFERROR(INDEX('Hoja de Trabajo para listado'!$A$155:$Z$1048576,MATCH($A998,'Hoja de Trabajo para listado'!$A$155:$A$1048576,0),MATCH((CUADRO!G$4&amp;$E998),'Hoja de Trabajo para listado'!$A$151:$Z$151,0)),0)+IFERROR(INDEX('Hoja de Trabajo para listado'!$AB$155:$BA$1048576,MATCH($A998,'Hoja de Trabajo para listado'!$AB$155:$AB$1048576,0),MATCH((CUADRO!G$4&amp;$E998),'Hoja de Trabajo para listado'!$AB$151:$BA$151,0)),0)+IFERROR(INDEX('Hoja de Trabajo para listado'!$BC$155:$CB$1048576,MATCH($A998,'Hoja de Trabajo para listado'!$BC$155:$BC$1048576,0),MATCH((CUADRO!G$4&amp;$E998),'Hoja de Trabajo para listado'!$BC$151:$CB$151,0)),0)+IFERROR(INDEX('Hoja de Trabajo para listado'!$DE$153:$DG$274,MATCH($A998,'Hoja de Trabajo para listado'!$DE$153:$DE$1048576,0),MATCH((CUADRO!G$4&amp;$E998),'Hoja de Trabajo para listado'!$DE$151:$DG$151,0)),0)+IFERROR(INDEX('Hoja de Trabajo para listado'!$CD$155:$DC$1048576,MATCH($A998,'Hoja de Trabajo para listado'!$CD$155:$CD$1048576,0),MATCH((CUADRO!G$4&amp;$E998),'Hoja de Trabajo para listado'!$CD$151:$DC$151,0)),0)</f>
        <v>0</v>
      </c>
      <c r="H998" s="243">
        <f ca="1">+IFERROR(INDEX('Hoja de Trabajo para listado'!$A$155:$Z$1048576,MATCH($A998,'Hoja de Trabajo para listado'!$A$155:$A$1048576,0),MATCH((CUADRO!H$4&amp;$E998),'Hoja de Trabajo para listado'!$A$151:$Z$151,0)),0)+IFERROR(INDEX('Hoja de Trabajo para listado'!$AB$155:$BA$1048576,MATCH($A998,'Hoja de Trabajo para listado'!$AB$155:$AB$1048576,0),MATCH((CUADRO!H$4&amp;$E998),'Hoja de Trabajo para listado'!$AB$151:$BA$151,0)),0)+IFERROR(INDEX('Hoja de Trabajo para listado'!$BC$155:$CB$1048576,MATCH($A998,'Hoja de Trabajo para listado'!$BC$155:$BC$1048576,0),MATCH((CUADRO!H$4&amp;$E998),'Hoja de Trabajo para listado'!$BC$151:$CB$151,0)),0)+IFERROR(INDEX('Hoja de Trabajo para listado'!$DE$153:$DG$274,MATCH($A998,'Hoja de Trabajo para listado'!$DE$153:$DE$1048576,0),MATCH((CUADRO!H$4&amp;$E998),'Hoja de Trabajo para listado'!$DE$151:$DG$151,0)),0)+IFERROR(INDEX('Hoja de Trabajo para listado'!$CD$155:$DC$1048576,MATCH($A998,'Hoja de Trabajo para listado'!$CD$155:$CD$1048576,0),MATCH((CUADRO!H$4&amp;$E998),'Hoja de Trabajo para listado'!$CD$151:$DC$151,0)),0)</f>
        <v>0</v>
      </c>
      <c r="I998" s="243">
        <f ca="1">+IFERROR(INDEX('Hoja de Trabajo para listado'!$A$155:$Z$1048576,MATCH($A998,'Hoja de Trabajo para listado'!$A$155:$A$1048576,0),MATCH((CUADRO!I$4&amp;$E998),'Hoja de Trabajo para listado'!$A$151:$Z$151,0)),0)+IFERROR(INDEX('Hoja de Trabajo para listado'!$AB$155:$BA$1048576,MATCH($A998,'Hoja de Trabajo para listado'!$AB$155:$AB$1048576,0),MATCH((CUADRO!I$4&amp;$E998),'Hoja de Trabajo para listado'!$AB$151:$BA$151,0)),0)+IFERROR(INDEX('Hoja de Trabajo para listado'!$BC$155:$CB$1048576,MATCH($A998,'Hoja de Trabajo para listado'!$BC$155:$BC$1048576,0),MATCH((CUADRO!I$4&amp;$E998),'Hoja de Trabajo para listado'!$BC$151:$CB$151,0)),0)+IFERROR(INDEX('Hoja de Trabajo para listado'!$DE$153:$DG$274,MATCH($A998,'Hoja de Trabajo para listado'!$DE$153:$DE$1048576,0),MATCH((CUADRO!I$4&amp;$E998),'Hoja de Trabajo para listado'!$DE$151:$DG$151,0)),0)+IFERROR(INDEX('Hoja de Trabajo para listado'!$CD$155:$DC$1048576,MATCH($A998,'Hoja de Trabajo para listado'!$CD$155:$CD$1048576,0),MATCH((CUADRO!I$4&amp;$E998),'Hoja de Trabajo para listado'!$CD$151:$DC$151,0)),0)</f>
        <v>0</v>
      </c>
      <c r="J998" s="243">
        <f ca="1">+IFERROR(INDEX('Hoja de Trabajo para listado'!$A$155:$Z$1048576,MATCH($A998,'Hoja de Trabajo para listado'!$A$155:$A$1048576,0),MATCH((CUADRO!J$4&amp;$E998),'Hoja de Trabajo para listado'!$A$151:$Z$151,0)),0)+IFERROR(INDEX('Hoja de Trabajo para listado'!$AB$155:$BA$1048576,MATCH($A998,'Hoja de Trabajo para listado'!$AB$155:$AB$1048576,0),MATCH((CUADRO!J$4&amp;$E998),'Hoja de Trabajo para listado'!$AB$151:$BA$151,0)),0)+IFERROR(INDEX('Hoja de Trabajo para listado'!$BC$155:$CB$1048576,MATCH($A998,'Hoja de Trabajo para listado'!$BC$155:$BC$1048576,0),MATCH((CUADRO!J$4&amp;$E998),'Hoja de Trabajo para listado'!$BC$151:$CB$151,0)),0)+IFERROR(INDEX('Hoja de Trabajo para listado'!$DE$153:$DG$274,MATCH($A998,'Hoja de Trabajo para listado'!$DE$153:$DE$1048576,0),MATCH((CUADRO!J$4&amp;$E998),'Hoja de Trabajo para listado'!$DE$151:$DG$151,0)),0)+IFERROR(INDEX('Hoja de Trabajo para listado'!$CD$155:$DC$1048576,MATCH($A998,'Hoja de Trabajo para listado'!$CD$155:$CD$1048576,0),MATCH((CUADRO!J$4&amp;$E998),'Hoja de Trabajo para listado'!$CD$151:$DC$151,0)),0)</f>
        <v>0</v>
      </c>
      <c r="K998" s="243">
        <f ca="1">+IFERROR(INDEX('Hoja de Trabajo para listado'!$A$155:$Z$1048576,MATCH($A998,'Hoja de Trabajo para listado'!$A$155:$A$1048576,0),MATCH((CUADRO!K$4&amp;$E998),'Hoja de Trabajo para listado'!$A$151:$Z$151,0)),0)+IFERROR(INDEX('Hoja de Trabajo para listado'!$AB$155:$BA$1048576,MATCH($A998,'Hoja de Trabajo para listado'!$AB$155:$AB$1048576,0),MATCH((CUADRO!K$4&amp;$E998),'Hoja de Trabajo para listado'!$AB$151:$BA$151,0)),0)+IFERROR(INDEX('Hoja de Trabajo para listado'!$BC$155:$CB$1048576,MATCH($A998,'Hoja de Trabajo para listado'!$BC$155:$BC$1048576,0),MATCH((CUADRO!K$4&amp;$E998),'Hoja de Trabajo para listado'!$BC$151:$CB$151,0)),0)+IFERROR(INDEX('Hoja de Trabajo para listado'!$DE$153:$DG$274,MATCH($A998,'Hoja de Trabajo para listado'!$DE$153:$DE$1048576,0),MATCH((CUADRO!K$4&amp;$E998),'Hoja de Trabajo para listado'!$DE$151:$DG$151,0)),0)+IFERROR(INDEX('Hoja de Trabajo para listado'!$CD$155:$DC$1048576,MATCH($A998,'Hoja de Trabajo para listado'!$CD$155:$CD$1048576,0),MATCH((CUADRO!K$4&amp;$E998),'Hoja de Trabajo para listado'!$CD$151:$DC$151,0)),0)</f>
        <v>0</v>
      </c>
      <c r="L998" s="243">
        <f ca="1">+IFERROR(INDEX('Hoja de Trabajo para listado'!$A$155:$Z$1048576,MATCH($A998,'Hoja de Trabajo para listado'!$A$155:$A$1048576,0),MATCH((CUADRO!L$4&amp;$E998),'Hoja de Trabajo para listado'!$A$151:$Z$151,0)),0)+IFERROR(INDEX('Hoja de Trabajo para listado'!$AB$155:$BA$1048576,MATCH($A998,'Hoja de Trabajo para listado'!$AB$155:$AB$1048576,0),MATCH((CUADRO!L$4&amp;$E998),'Hoja de Trabajo para listado'!$AB$151:$BA$151,0)),0)+IFERROR(INDEX('Hoja de Trabajo para listado'!$BC$155:$CB$1048576,MATCH($A998,'Hoja de Trabajo para listado'!$BC$155:$BC$1048576,0),MATCH((CUADRO!L$4&amp;$E998),'Hoja de Trabajo para listado'!$BC$151:$CB$151,0)),0)+IFERROR(INDEX('Hoja de Trabajo para listado'!$DE$153:$DG$274,MATCH($A998,'Hoja de Trabajo para listado'!$DE$153:$DE$1048576,0),MATCH((CUADRO!L$4&amp;$E998),'Hoja de Trabajo para listado'!$DE$151:$DG$151,0)),0)+IFERROR(INDEX('Hoja de Trabajo para listado'!$CD$155:$DC$1048576,MATCH($A998,'Hoja de Trabajo para listado'!$CD$155:$CD$1048576,0),MATCH((CUADRO!L$4&amp;$E998),'Hoja de Trabajo para listado'!$CD$151:$DC$151,0)),0)</f>
        <v>0</v>
      </c>
      <c r="M998" s="243">
        <f ca="1">+IFERROR(INDEX('Hoja de Trabajo para listado'!$A$155:$Z$1048576,MATCH($A998,'Hoja de Trabajo para listado'!$A$155:$A$1048576,0),MATCH((CUADRO!M$4&amp;$E998),'Hoja de Trabajo para listado'!$A$151:$Z$151,0)),0)+IFERROR(INDEX('Hoja de Trabajo para listado'!$AB$155:$BA$1048576,MATCH($A998,'Hoja de Trabajo para listado'!$AB$155:$AB$1048576,0),MATCH((CUADRO!M$4&amp;$E998),'Hoja de Trabajo para listado'!$AB$151:$BA$151,0)),0)+IFERROR(INDEX('Hoja de Trabajo para listado'!$BC$155:$CB$1048576,MATCH($A998,'Hoja de Trabajo para listado'!$BC$155:$BC$1048576,0),MATCH((CUADRO!M$4&amp;$E998),'Hoja de Trabajo para listado'!$BC$151:$CB$151,0)),0)+IFERROR(INDEX('Hoja de Trabajo para listado'!$DE$153:$DG$274,MATCH($A998,'Hoja de Trabajo para listado'!$DE$153:$DE$1048576,0),MATCH((CUADRO!M$4&amp;$E998),'Hoja de Trabajo para listado'!$DE$151:$DG$151,0)),0)+IFERROR(INDEX('Hoja de Trabajo para listado'!$CD$155:$DC$1048576,MATCH($A998,'Hoja de Trabajo para listado'!$CD$155:$CD$1048576,0),MATCH((CUADRO!M$4&amp;$E998),'Hoja de Trabajo para listado'!$CD$151:$DC$151,0)),0)</f>
        <v>0</v>
      </c>
      <c r="N998" s="243">
        <f ca="1">+IFERROR(INDEX('Hoja de Trabajo para listado'!$A$155:$Z$1048576,MATCH($A998,'Hoja de Trabajo para listado'!$A$155:$A$1048576,0),MATCH((CUADRO!N$4&amp;$E998),'Hoja de Trabajo para listado'!$A$151:$Z$151,0)),0)+IFERROR(INDEX('Hoja de Trabajo para listado'!$AB$155:$BA$1048576,MATCH($A998,'Hoja de Trabajo para listado'!$AB$155:$AB$1048576,0),MATCH((CUADRO!N$4&amp;$E998),'Hoja de Trabajo para listado'!$AB$151:$BA$151,0)),0)+IFERROR(INDEX('Hoja de Trabajo para listado'!$BC$155:$CB$1048576,MATCH($A998,'Hoja de Trabajo para listado'!$BC$155:$BC$1048576,0),MATCH((CUADRO!N$4&amp;$E998),'Hoja de Trabajo para listado'!$BC$151:$CB$151,0)),0)+IFERROR(INDEX('Hoja de Trabajo para listado'!$DE$153:$DG$274,MATCH($A998,'Hoja de Trabajo para listado'!$DE$153:$DE$1048576,0),MATCH((CUADRO!N$4&amp;$E998),'Hoja de Trabajo para listado'!$DE$151:$DG$151,0)),0)+IFERROR(INDEX('Hoja de Trabajo para listado'!$CD$155:$DC$1048576,MATCH($A998,'Hoja de Trabajo para listado'!$CD$155:$CD$1048576,0),MATCH((CUADRO!N$4&amp;$E998),'Hoja de Trabajo para listado'!$CD$151:$DC$151,0)),0)</f>
        <v>0</v>
      </c>
      <c r="O998" s="243">
        <f ca="1">+IFERROR(INDEX('Hoja de Trabajo para listado'!$A$155:$Z$1048576,MATCH($A998,'Hoja de Trabajo para listado'!$A$155:$A$1048576,0),MATCH((CUADRO!O$4&amp;$E998),'Hoja de Trabajo para listado'!$A$151:$Z$151,0)),0)+IFERROR(INDEX('Hoja de Trabajo para listado'!$AB$155:$BA$1048576,MATCH($A998,'Hoja de Trabajo para listado'!$AB$155:$AB$1048576,0),MATCH((CUADRO!O$4&amp;$E998),'Hoja de Trabajo para listado'!$AB$151:$BA$151,0)),0)+IFERROR(INDEX('Hoja de Trabajo para listado'!$BC$155:$CB$1048576,MATCH($A998,'Hoja de Trabajo para listado'!$BC$155:$BC$1048576,0),MATCH((CUADRO!O$4&amp;$E998),'Hoja de Trabajo para listado'!$BC$151:$CB$151,0)),0)+IFERROR(INDEX('Hoja de Trabajo para listado'!$DE$153:$DG$274,MATCH($A998,'Hoja de Trabajo para listado'!$DE$153:$DE$1048576,0),MATCH((CUADRO!O$4&amp;$E998),'Hoja de Trabajo para listado'!$DE$151:$DG$151,0)),0)+IFERROR(INDEX('Hoja de Trabajo para listado'!$CD$155:$DC$1048576,MATCH($A998,'Hoja de Trabajo para listado'!$CD$155:$CD$1048576,0),MATCH((CUADRO!O$4&amp;$E998),'Hoja de Trabajo para listado'!$CD$151:$DC$151,0)),0)</f>
        <v>0</v>
      </c>
      <c r="P998" s="243">
        <f ca="1">+IFERROR(INDEX('Hoja de Trabajo para listado'!$A$155:$Z$1048576,MATCH($A998,'Hoja de Trabajo para listado'!$A$155:$A$1048576,0),MATCH((CUADRO!P$4&amp;$E998),'Hoja de Trabajo para listado'!$A$151:$Z$151,0)),0)+IFERROR(INDEX('Hoja de Trabajo para listado'!$AB$155:$BA$1048576,MATCH($A998,'Hoja de Trabajo para listado'!$AB$155:$AB$1048576,0),MATCH((CUADRO!P$4&amp;$E998),'Hoja de Trabajo para listado'!$AB$151:$BA$151,0)),0)+IFERROR(INDEX('Hoja de Trabajo para listado'!$BC$155:$CB$1048576,MATCH($A998,'Hoja de Trabajo para listado'!$BC$155:$BC$1048576,0),MATCH((CUADRO!P$4&amp;$E998),'Hoja de Trabajo para listado'!$BC$151:$CB$151,0)),0)+IFERROR(INDEX('Hoja de Trabajo para listado'!$DE$153:$DG$274,MATCH($A998,'Hoja de Trabajo para listado'!$DE$153:$DE$1048576,0),MATCH((CUADRO!P$4&amp;$E998),'Hoja de Trabajo para listado'!$DE$151:$DG$151,0)),0)+IFERROR(INDEX('Hoja de Trabajo para listado'!$CD$155:$DC$1048576,MATCH($A998,'Hoja de Trabajo para listado'!$CD$155:$CD$1048576,0),MATCH((CUADRO!P$4&amp;$E998),'Hoja de Trabajo para listado'!$CD$151:$DC$151,0)),0)</f>
        <v>0</v>
      </c>
      <c r="Q998" s="243">
        <f ca="1">+IFERROR(INDEX('Hoja de Trabajo para listado'!$A$155:$Z$1048576,MATCH($A998,'Hoja de Trabajo para listado'!$A$155:$A$1048576,0),MATCH((CUADRO!Q$4&amp;$E998),'Hoja de Trabajo para listado'!$A$151:$Z$151,0)),0)+IFERROR(INDEX('Hoja de Trabajo para listado'!$AB$155:$BA$1048576,MATCH($A998,'Hoja de Trabajo para listado'!$AB$155:$AB$1048576,0),MATCH((CUADRO!Q$4&amp;$E998),'Hoja de Trabajo para listado'!$AB$151:$BA$151,0)),0)+IFERROR(INDEX('Hoja de Trabajo para listado'!$BC$155:$CB$1048576,MATCH($A998,'Hoja de Trabajo para listado'!$BC$155:$BC$1048576,0),MATCH((CUADRO!Q$4&amp;$E998),'Hoja de Trabajo para listado'!$BC$151:$CB$151,0)),0)+IFERROR(INDEX('Hoja de Trabajo para listado'!$DE$153:$DG$274,MATCH($A998,'Hoja de Trabajo para listado'!$DE$153:$DE$1048576,0),MATCH((CUADRO!Q$4&amp;$E998),'Hoja de Trabajo para listado'!$DE$151:$DG$151,0)),0)+IFERROR(INDEX('Hoja de Trabajo para listado'!$CD$155:$DC$1048576,MATCH($A998,'Hoja de Trabajo para listado'!$CD$155:$CD$1048576,0),MATCH((CUADRO!Q$4&amp;$E998),'Hoja de Trabajo para listado'!$CD$151:$DC$151,0)),0)</f>
        <v>0</v>
      </c>
      <c r="R998" s="243">
        <f t="shared" ca="1" si="37"/>
        <v>0</v>
      </c>
      <c r="S998" s="256">
        <f ca="1">+R997+R998</f>
        <v>0</v>
      </c>
      <c r="T998" s="243">
        <f ca="1">+S998</f>
        <v>0</v>
      </c>
      <c r="U998" s="242">
        <f t="shared" si="38"/>
        <v>2</v>
      </c>
      <c r="V998" s="327" t="str">
        <f>+VLOOKUP(A998,bd_lista!$A$3:$E$592,5,FALSE)</f>
        <v>Gobiernos Autonomos Municipales</v>
      </c>
      <c r="W998" s="398"/>
      <c r="X998" s="240">
        <f>+VLOOKUP(A998,[4]Sheet1!$A$13:$D$744,4,FALSE)</f>
        <v>0</v>
      </c>
      <c r="Y998" s="240" t="e">
        <f>+VLOOKUP(X998,bd_lista!$A$3:$C$592,3,FALSE)</f>
        <v>#N/A</v>
      </c>
      <c r="Z998" s="288"/>
      <c r="AA998" s="289"/>
    </row>
    <row r="999" spans="1:27" customFormat="1" ht="15" hidden="1" customHeight="1">
      <c r="A999" s="32">
        <v>1732</v>
      </c>
      <c r="B999" s="393">
        <f>+A999</f>
        <v>1732</v>
      </c>
      <c r="C999" s="245" t="str">
        <f>+VLOOKUP(A999,bd_lista!$A$3:$C$592,3,FALSE)</f>
        <v>Gobierno Autónomo Municipal de Mairana</v>
      </c>
      <c r="D999" s="395" t="str">
        <f>+C999</f>
        <v>Gobierno Autónomo Municipal de Mairana</v>
      </c>
      <c r="E999" s="240" t="s">
        <v>1303</v>
      </c>
      <c r="F999" s="241">
        <f ca="1">+IFERROR(INDEX('Hoja de Trabajo para listado'!$A$155:$Z$1048576,MATCH($A999,'Hoja de Trabajo para listado'!$A$155:$A$1048576,0),MATCH((CUADRO!F$4&amp;$E999),'Hoja de Trabajo para listado'!$A$151:$Z$151,0)),0)+IFERROR(INDEX('Hoja de Trabajo para listado'!$AB$155:$BA$1048576,MATCH($A999,'Hoja de Trabajo para listado'!$AB$155:$AB$1048576,0),MATCH((CUADRO!F$4&amp;$E999),'Hoja de Trabajo para listado'!$AB$151:$BA$151,0)),0)+IFERROR(INDEX('Hoja de Trabajo para listado'!$BC$155:$CB$1048576,MATCH($A999,'Hoja de Trabajo para listado'!$BC$155:$BC$1048576,0),MATCH((CUADRO!F$4&amp;$E999),'Hoja de Trabajo para listado'!$BC$151:$CB$151,0)),0)+IFERROR(INDEX('Hoja de Trabajo para listado'!$DE$153:$DG$274,MATCH($A999,'Hoja de Trabajo para listado'!$DE$153:$DE$1048576,0),MATCH((CUADRO!F$4&amp;$E999),'Hoja de Trabajo para listado'!$DE$151:$DG$151,0)),0)+IFERROR(INDEX('Hoja de Trabajo para listado'!$CD$155:$DC$1048576,MATCH($A999,'Hoja de Trabajo para listado'!$CD$155:$CD$1048576,0),MATCH((CUADRO!F$4&amp;$E999),'Hoja de Trabajo para listado'!$CD$151:$DC$151,0)),0)</f>
        <v>0</v>
      </c>
      <c r="G999" s="241">
        <f ca="1">+IFERROR(INDEX('Hoja de Trabajo para listado'!$A$155:$Z$1048576,MATCH($A999,'Hoja de Trabajo para listado'!$A$155:$A$1048576,0),MATCH((CUADRO!G$4&amp;$E999),'Hoja de Trabajo para listado'!$A$151:$Z$151,0)),0)+IFERROR(INDEX('Hoja de Trabajo para listado'!$AB$155:$BA$1048576,MATCH($A999,'Hoja de Trabajo para listado'!$AB$155:$AB$1048576,0),MATCH((CUADRO!G$4&amp;$E999),'Hoja de Trabajo para listado'!$AB$151:$BA$151,0)),0)+IFERROR(INDEX('Hoja de Trabajo para listado'!$BC$155:$CB$1048576,MATCH($A999,'Hoja de Trabajo para listado'!$BC$155:$BC$1048576,0),MATCH((CUADRO!G$4&amp;$E999),'Hoja de Trabajo para listado'!$BC$151:$CB$151,0)),0)+IFERROR(INDEX('Hoja de Trabajo para listado'!$DE$153:$DG$274,MATCH($A999,'Hoja de Trabajo para listado'!$DE$153:$DE$1048576,0),MATCH((CUADRO!G$4&amp;$E999),'Hoja de Trabajo para listado'!$DE$151:$DG$151,0)),0)+IFERROR(INDEX('Hoja de Trabajo para listado'!$CD$155:$DC$1048576,MATCH($A999,'Hoja de Trabajo para listado'!$CD$155:$CD$1048576,0),MATCH((CUADRO!G$4&amp;$E999),'Hoja de Trabajo para listado'!$CD$151:$DC$151,0)),0)</f>
        <v>0</v>
      </c>
      <c r="H999" s="241">
        <f ca="1">+IFERROR(INDEX('Hoja de Trabajo para listado'!$A$155:$Z$1048576,MATCH($A999,'Hoja de Trabajo para listado'!$A$155:$A$1048576,0),MATCH((CUADRO!H$4&amp;$E999),'Hoja de Trabajo para listado'!$A$151:$Z$151,0)),0)+IFERROR(INDEX('Hoja de Trabajo para listado'!$AB$155:$BA$1048576,MATCH($A999,'Hoja de Trabajo para listado'!$AB$155:$AB$1048576,0),MATCH((CUADRO!H$4&amp;$E999),'Hoja de Trabajo para listado'!$AB$151:$BA$151,0)),0)+IFERROR(INDEX('Hoja de Trabajo para listado'!$BC$155:$CB$1048576,MATCH($A999,'Hoja de Trabajo para listado'!$BC$155:$BC$1048576,0),MATCH((CUADRO!H$4&amp;$E999),'Hoja de Trabajo para listado'!$BC$151:$CB$151,0)),0)+IFERROR(INDEX('Hoja de Trabajo para listado'!$DE$153:$DG$274,MATCH($A999,'Hoja de Trabajo para listado'!$DE$153:$DE$1048576,0),MATCH((CUADRO!H$4&amp;$E999),'Hoja de Trabajo para listado'!$DE$151:$DG$151,0)),0)+IFERROR(INDEX('Hoja de Trabajo para listado'!$CD$155:$DC$1048576,MATCH($A999,'Hoja de Trabajo para listado'!$CD$155:$CD$1048576,0),MATCH((CUADRO!H$4&amp;$E999),'Hoja de Trabajo para listado'!$CD$151:$DC$151,0)),0)</f>
        <v>0</v>
      </c>
      <c r="I999" s="241">
        <f ca="1">+IFERROR(INDEX('Hoja de Trabajo para listado'!$A$155:$Z$1048576,MATCH($A999,'Hoja de Trabajo para listado'!$A$155:$A$1048576,0),MATCH((CUADRO!I$4&amp;$E999),'Hoja de Trabajo para listado'!$A$151:$Z$151,0)),0)+IFERROR(INDEX('Hoja de Trabajo para listado'!$AB$155:$BA$1048576,MATCH($A999,'Hoja de Trabajo para listado'!$AB$155:$AB$1048576,0),MATCH((CUADRO!I$4&amp;$E999),'Hoja de Trabajo para listado'!$AB$151:$BA$151,0)),0)+IFERROR(INDEX('Hoja de Trabajo para listado'!$BC$155:$CB$1048576,MATCH($A999,'Hoja de Trabajo para listado'!$BC$155:$BC$1048576,0),MATCH((CUADRO!I$4&amp;$E999),'Hoja de Trabajo para listado'!$BC$151:$CB$151,0)),0)+IFERROR(INDEX('Hoja de Trabajo para listado'!$DE$153:$DG$274,MATCH($A999,'Hoja de Trabajo para listado'!$DE$153:$DE$1048576,0),MATCH((CUADRO!I$4&amp;$E999),'Hoja de Trabajo para listado'!$DE$151:$DG$151,0)),0)+IFERROR(INDEX('Hoja de Trabajo para listado'!$CD$155:$DC$1048576,MATCH($A999,'Hoja de Trabajo para listado'!$CD$155:$CD$1048576,0),MATCH((CUADRO!I$4&amp;$E999),'Hoja de Trabajo para listado'!$CD$151:$DC$151,0)),0)</f>
        <v>0</v>
      </c>
      <c r="J999" s="241">
        <f ca="1">+IFERROR(INDEX('Hoja de Trabajo para listado'!$A$155:$Z$1048576,MATCH($A999,'Hoja de Trabajo para listado'!$A$155:$A$1048576,0),MATCH((CUADRO!J$4&amp;$E999),'Hoja de Trabajo para listado'!$A$151:$Z$151,0)),0)+IFERROR(INDEX('Hoja de Trabajo para listado'!$AB$155:$BA$1048576,MATCH($A999,'Hoja de Trabajo para listado'!$AB$155:$AB$1048576,0),MATCH((CUADRO!J$4&amp;$E999),'Hoja de Trabajo para listado'!$AB$151:$BA$151,0)),0)+IFERROR(INDEX('Hoja de Trabajo para listado'!$BC$155:$CB$1048576,MATCH($A999,'Hoja de Trabajo para listado'!$BC$155:$BC$1048576,0),MATCH((CUADRO!J$4&amp;$E999),'Hoja de Trabajo para listado'!$BC$151:$CB$151,0)),0)+IFERROR(INDEX('Hoja de Trabajo para listado'!$DE$153:$DG$274,MATCH($A999,'Hoja de Trabajo para listado'!$DE$153:$DE$1048576,0),MATCH((CUADRO!J$4&amp;$E999),'Hoja de Trabajo para listado'!$DE$151:$DG$151,0)),0)+IFERROR(INDEX('Hoja de Trabajo para listado'!$CD$155:$DC$1048576,MATCH($A999,'Hoja de Trabajo para listado'!$CD$155:$CD$1048576,0),MATCH((CUADRO!J$4&amp;$E999),'Hoja de Trabajo para listado'!$CD$151:$DC$151,0)),0)</f>
        <v>0</v>
      </c>
      <c r="K999" s="241">
        <f ca="1">+IFERROR(INDEX('Hoja de Trabajo para listado'!$A$155:$Z$1048576,MATCH($A999,'Hoja de Trabajo para listado'!$A$155:$A$1048576,0),MATCH((CUADRO!K$4&amp;$E999),'Hoja de Trabajo para listado'!$A$151:$Z$151,0)),0)+IFERROR(INDEX('Hoja de Trabajo para listado'!$AB$155:$BA$1048576,MATCH($A999,'Hoja de Trabajo para listado'!$AB$155:$AB$1048576,0),MATCH((CUADRO!K$4&amp;$E999),'Hoja de Trabajo para listado'!$AB$151:$BA$151,0)),0)+IFERROR(INDEX('Hoja de Trabajo para listado'!$BC$155:$CB$1048576,MATCH($A999,'Hoja de Trabajo para listado'!$BC$155:$BC$1048576,0),MATCH((CUADRO!K$4&amp;$E999),'Hoja de Trabajo para listado'!$BC$151:$CB$151,0)),0)+IFERROR(INDEX('Hoja de Trabajo para listado'!$DE$153:$DG$274,MATCH($A999,'Hoja de Trabajo para listado'!$DE$153:$DE$1048576,0),MATCH((CUADRO!K$4&amp;$E999),'Hoja de Trabajo para listado'!$DE$151:$DG$151,0)),0)+IFERROR(INDEX('Hoja de Trabajo para listado'!$CD$155:$DC$1048576,MATCH($A999,'Hoja de Trabajo para listado'!$CD$155:$CD$1048576,0),MATCH((CUADRO!K$4&amp;$E999),'Hoja de Trabajo para listado'!$CD$151:$DC$151,0)),0)</f>
        <v>0</v>
      </c>
      <c r="L999" s="241">
        <f ca="1">+IFERROR(INDEX('Hoja de Trabajo para listado'!$A$155:$Z$1048576,MATCH($A999,'Hoja de Trabajo para listado'!$A$155:$A$1048576,0),MATCH((CUADRO!L$4&amp;$E999),'Hoja de Trabajo para listado'!$A$151:$Z$151,0)),0)+IFERROR(INDEX('Hoja de Trabajo para listado'!$AB$155:$BA$1048576,MATCH($A999,'Hoja de Trabajo para listado'!$AB$155:$AB$1048576,0),MATCH((CUADRO!L$4&amp;$E999),'Hoja de Trabajo para listado'!$AB$151:$BA$151,0)),0)+IFERROR(INDEX('Hoja de Trabajo para listado'!$BC$155:$CB$1048576,MATCH($A999,'Hoja de Trabajo para listado'!$BC$155:$BC$1048576,0),MATCH((CUADRO!L$4&amp;$E999),'Hoja de Trabajo para listado'!$BC$151:$CB$151,0)),0)+IFERROR(INDEX('Hoja de Trabajo para listado'!$DE$153:$DG$274,MATCH($A999,'Hoja de Trabajo para listado'!$DE$153:$DE$1048576,0),MATCH((CUADRO!L$4&amp;$E999),'Hoja de Trabajo para listado'!$DE$151:$DG$151,0)),0)+IFERROR(INDEX('Hoja de Trabajo para listado'!$CD$155:$DC$1048576,MATCH($A999,'Hoja de Trabajo para listado'!$CD$155:$CD$1048576,0),MATCH((CUADRO!L$4&amp;$E999),'Hoja de Trabajo para listado'!$CD$151:$DC$151,0)),0)</f>
        <v>0</v>
      </c>
      <c r="M999" s="241">
        <f ca="1">+IFERROR(INDEX('Hoja de Trabajo para listado'!$A$155:$Z$1048576,MATCH($A999,'Hoja de Trabajo para listado'!$A$155:$A$1048576,0),MATCH((CUADRO!M$4&amp;$E999),'Hoja de Trabajo para listado'!$A$151:$Z$151,0)),0)+IFERROR(INDEX('Hoja de Trabajo para listado'!$AB$155:$BA$1048576,MATCH($A999,'Hoja de Trabajo para listado'!$AB$155:$AB$1048576,0),MATCH((CUADRO!M$4&amp;$E999),'Hoja de Trabajo para listado'!$AB$151:$BA$151,0)),0)+IFERROR(INDEX('Hoja de Trabajo para listado'!$BC$155:$CB$1048576,MATCH($A999,'Hoja de Trabajo para listado'!$BC$155:$BC$1048576,0),MATCH((CUADRO!M$4&amp;$E999),'Hoja de Trabajo para listado'!$BC$151:$CB$151,0)),0)+IFERROR(INDEX('Hoja de Trabajo para listado'!$DE$153:$DG$274,MATCH($A999,'Hoja de Trabajo para listado'!$DE$153:$DE$1048576,0),MATCH((CUADRO!M$4&amp;$E999),'Hoja de Trabajo para listado'!$DE$151:$DG$151,0)),0)+IFERROR(INDEX('Hoja de Trabajo para listado'!$CD$155:$DC$1048576,MATCH($A999,'Hoja de Trabajo para listado'!$CD$155:$CD$1048576,0),MATCH((CUADRO!M$4&amp;$E999),'Hoja de Trabajo para listado'!$CD$151:$DC$151,0)),0)</f>
        <v>0</v>
      </c>
      <c r="N999" s="241">
        <f ca="1">+IFERROR(INDEX('Hoja de Trabajo para listado'!$A$155:$Z$1048576,MATCH($A999,'Hoja de Trabajo para listado'!$A$155:$A$1048576,0),MATCH((CUADRO!N$4&amp;$E999),'Hoja de Trabajo para listado'!$A$151:$Z$151,0)),0)+IFERROR(INDEX('Hoja de Trabajo para listado'!$AB$155:$BA$1048576,MATCH($A999,'Hoja de Trabajo para listado'!$AB$155:$AB$1048576,0),MATCH((CUADRO!N$4&amp;$E999),'Hoja de Trabajo para listado'!$AB$151:$BA$151,0)),0)+IFERROR(INDEX('Hoja de Trabajo para listado'!$BC$155:$CB$1048576,MATCH($A999,'Hoja de Trabajo para listado'!$BC$155:$BC$1048576,0),MATCH((CUADRO!N$4&amp;$E999),'Hoja de Trabajo para listado'!$BC$151:$CB$151,0)),0)+IFERROR(INDEX('Hoja de Trabajo para listado'!$DE$153:$DG$274,MATCH($A999,'Hoja de Trabajo para listado'!$DE$153:$DE$1048576,0),MATCH((CUADRO!N$4&amp;$E999),'Hoja de Trabajo para listado'!$DE$151:$DG$151,0)),0)+IFERROR(INDEX('Hoja de Trabajo para listado'!$CD$155:$DC$1048576,MATCH($A999,'Hoja de Trabajo para listado'!$CD$155:$CD$1048576,0),MATCH((CUADRO!N$4&amp;$E999),'Hoja de Trabajo para listado'!$CD$151:$DC$151,0)),0)</f>
        <v>0</v>
      </c>
      <c r="O999" s="241">
        <f ca="1">+IFERROR(INDEX('Hoja de Trabajo para listado'!$A$155:$Z$1048576,MATCH($A999,'Hoja de Trabajo para listado'!$A$155:$A$1048576,0),MATCH((CUADRO!O$4&amp;$E999),'Hoja de Trabajo para listado'!$A$151:$Z$151,0)),0)+IFERROR(INDEX('Hoja de Trabajo para listado'!$AB$155:$BA$1048576,MATCH($A999,'Hoja de Trabajo para listado'!$AB$155:$AB$1048576,0),MATCH((CUADRO!O$4&amp;$E999),'Hoja de Trabajo para listado'!$AB$151:$BA$151,0)),0)+IFERROR(INDEX('Hoja de Trabajo para listado'!$BC$155:$CB$1048576,MATCH($A999,'Hoja de Trabajo para listado'!$BC$155:$BC$1048576,0),MATCH((CUADRO!O$4&amp;$E999),'Hoja de Trabajo para listado'!$BC$151:$CB$151,0)),0)+IFERROR(INDEX('Hoja de Trabajo para listado'!$DE$153:$DG$274,MATCH($A999,'Hoja de Trabajo para listado'!$DE$153:$DE$1048576,0),MATCH((CUADRO!O$4&amp;$E999),'Hoja de Trabajo para listado'!$DE$151:$DG$151,0)),0)+IFERROR(INDEX('Hoja de Trabajo para listado'!$CD$155:$DC$1048576,MATCH($A999,'Hoja de Trabajo para listado'!$CD$155:$CD$1048576,0),MATCH((CUADRO!O$4&amp;$E999),'Hoja de Trabajo para listado'!$CD$151:$DC$151,0)),0)</f>
        <v>0</v>
      </c>
      <c r="P999" s="241">
        <f ca="1">+IFERROR(INDEX('Hoja de Trabajo para listado'!$A$155:$Z$1048576,MATCH($A999,'Hoja de Trabajo para listado'!$A$155:$A$1048576,0),MATCH((CUADRO!P$4&amp;$E999),'Hoja de Trabajo para listado'!$A$151:$Z$151,0)),0)+IFERROR(INDEX('Hoja de Trabajo para listado'!$AB$155:$BA$1048576,MATCH($A999,'Hoja de Trabajo para listado'!$AB$155:$AB$1048576,0),MATCH((CUADRO!P$4&amp;$E999),'Hoja de Trabajo para listado'!$AB$151:$BA$151,0)),0)+IFERROR(INDEX('Hoja de Trabajo para listado'!$BC$155:$CB$1048576,MATCH($A999,'Hoja de Trabajo para listado'!$BC$155:$BC$1048576,0),MATCH((CUADRO!P$4&amp;$E999),'Hoja de Trabajo para listado'!$BC$151:$CB$151,0)),0)+IFERROR(INDEX('Hoja de Trabajo para listado'!$DE$153:$DG$274,MATCH($A999,'Hoja de Trabajo para listado'!$DE$153:$DE$1048576,0),MATCH((CUADRO!P$4&amp;$E999),'Hoja de Trabajo para listado'!$DE$151:$DG$151,0)),0)+IFERROR(INDEX('Hoja de Trabajo para listado'!$CD$155:$DC$1048576,MATCH($A999,'Hoja de Trabajo para listado'!$CD$155:$CD$1048576,0),MATCH((CUADRO!P$4&amp;$E999),'Hoja de Trabajo para listado'!$CD$151:$DC$151,0)),0)</f>
        <v>0</v>
      </c>
      <c r="Q999" s="241">
        <f ca="1">+IFERROR(INDEX('Hoja de Trabajo para listado'!$A$155:$Z$1048576,MATCH($A999,'Hoja de Trabajo para listado'!$A$155:$A$1048576,0),MATCH((CUADRO!Q$4&amp;$E999),'Hoja de Trabajo para listado'!$A$151:$Z$151,0)),0)+IFERROR(INDEX('Hoja de Trabajo para listado'!$AB$155:$BA$1048576,MATCH($A999,'Hoja de Trabajo para listado'!$AB$155:$AB$1048576,0),MATCH((CUADRO!Q$4&amp;$E999),'Hoja de Trabajo para listado'!$AB$151:$BA$151,0)),0)+IFERROR(INDEX('Hoja de Trabajo para listado'!$BC$155:$CB$1048576,MATCH($A999,'Hoja de Trabajo para listado'!$BC$155:$BC$1048576,0),MATCH((CUADRO!Q$4&amp;$E999),'Hoja de Trabajo para listado'!$BC$151:$CB$151,0)),0)+IFERROR(INDEX('Hoja de Trabajo para listado'!$DE$153:$DG$274,MATCH($A999,'Hoja de Trabajo para listado'!$DE$153:$DE$1048576,0),MATCH((CUADRO!Q$4&amp;$E999),'Hoja de Trabajo para listado'!$DE$151:$DG$151,0)),0)+IFERROR(INDEX('Hoja de Trabajo para listado'!$CD$155:$DC$1048576,MATCH($A999,'Hoja de Trabajo para listado'!$CD$155:$CD$1048576,0),MATCH((CUADRO!Q$4&amp;$E999),'Hoja de Trabajo para listado'!$CD$151:$DC$151,0)),0)</f>
        <v>0</v>
      </c>
      <c r="R999" s="241">
        <f t="shared" ca="1" si="37"/>
        <v>0</v>
      </c>
      <c r="S999" s="247"/>
      <c r="T999" s="241">
        <f ca="1">+T1000</f>
        <v>0</v>
      </c>
      <c r="U999" s="240">
        <f t="shared" si="38"/>
        <v>1</v>
      </c>
      <c r="V999" s="327" t="str">
        <f>+VLOOKUP(A999,bd_lista!$A$3:$E$592,5,FALSE)</f>
        <v>Gobiernos Autonomos Municipales</v>
      </c>
      <c r="W999" s="397" t="str">
        <f>+V999</f>
        <v>Gobiernos Autonomos Municipales</v>
      </c>
      <c r="X999" s="240">
        <f>+VLOOKUP(A999,[4]Sheet1!$A$13:$D$744,4,FALSE)</f>
        <v>0</v>
      </c>
      <c r="Y999" s="240" t="e">
        <f>+VLOOKUP(X999,bd_lista!$A$3:$C$592,3,FALSE)</f>
        <v>#N/A</v>
      </c>
      <c r="Z999" s="290">
        <f>+X999</f>
        <v>0</v>
      </c>
      <c r="AA999" s="291" t="e">
        <f>+Y999</f>
        <v>#N/A</v>
      </c>
    </row>
    <row r="1000" spans="1:27" customFormat="1" ht="15" hidden="1" customHeight="1">
      <c r="A1000" s="32">
        <v>1732</v>
      </c>
      <c r="B1000" s="394"/>
      <c r="C1000" s="245" t="str">
        <f>+VLOOKUP(A1000,bd_lista!$A$3:$C$592,3,FALSE)</f>
        <v>Gobierno Autónomo Municipal de Mairana</v>
      </c>
      <c r="D1000" s="396"/>
      <c r="E1000" s="242" t="s">
        <v>1304</v>
      </c>
      <c r="F1000" s="243">
        <f ca="1">+IFERROR(INDEX('Hoja de Trabajo para listado'!$A$155:$Z$1048576,MATCH($A1000,'Hoja de Trabajo para listado'!$A$155:$A$1048576,0),MATCH((CUADRO!F$4&amp;$E1000),'Hoja de Trabajo para listado'!$A$151:$Z$151,0)),0)+IFERROR(INDEX('Hoja de Trabajo para listado'!$AB$155:$BA$1048576,MATCH($A1000,'Hoja de Trabajo para listado'!$AB$155:$AB$1048576,0),MATCH((CUADRO!F$4&amp;$E1000),'Hoja de Trabajo para listado'!$AB$151:$BA$151,0)),0)+IFERROR(INDEX('Hoja de Trabajo para listado'!$BC$155:$CB$1048576,MATCH($A1000,'Hoja de Trabajo para listado'!$BC$155:$BC$1048576,0),MATCH((CUADRO!F$4&amp;$E1000),'Hoja de Trabajo para listado'!$BC$151:$CB$151,0)),0)+IFERROR(INDEX('Hoja de Trabajo para listado'!$DE$153:$DG$274,MATCH($A1000,'Hoja de Trabajo para listado'!$DE$153:$DE$1048576,0),MATCH((CUADRO!F$4&amp;$E1000),'Hoja de Trabajo para listado'!$DE$151:$DG$151,0)),0)+IFERROR(INDEX('Hoja de Trabajo para listado'!$CD$155:$DC$1048576,MATCH($A1000,'Hoja de Trabajo para listado'!$CD$155:$CD$1048576,0),MATCH((CUADRO!F$4&amp;$E1000),'Hoja de Trabajo para listado'!$CD$151:$DC$151,0)),0)</f>
        <v>0</v>
      </c>
      <c r="G1000" s="243">
        <f ca="1">+IFERROR(INDEX('Hoja de Trabajo para listado'!$A$155:$Z$1048576,MATCH($A1000,'Hoja de Trabajo para listado'!$A$155:$A$1048576,0),MATCH((CUADRO!G$4&amp;$E1000),'Hoja de Trabajo para listado'!$A$151:$Z$151,0)),0)+IFERROR(INDEX('Hoja de Trabajo para listado'!$AB$155:$BA$1048576,MATCH($A1000,'Hoja de Trabajo para listado'!$AB$155:$AB$1048576,0),MATCH((CUADRO!G$4&amp;$E1000),'Hoja de Trabajo para listado'!$AB$151:$BA$151,0)),0)+IFERROR(INDEX('Hoja de Trabajo para listado'!$BC$155:$CB$1048576,MATCH($A1000,'Hoja de Trabajo para listado'!$BC$155:$BC$1048576,0),MATCH((CUADRO!G$4&amp;$E1000),'Hoja de Trabajo para listado'!$BC$151:$CB$151,0)),0)+IFERROR(INDEX('Hoja de Trabajo para listado'!$DE$153:$DG$274,MATCH($A1000,'Hoja de Trabajo para listado'!$DE$153:$DE$1048576,0),MATCH((CUADRO!G$4&amp;$E1000),'Hoja de Trabajo para listado'!$DE$151:$DG$151,0)),0)+IFERROR(INDEX('Hoja de Trabajo para listado'!$CD$155:$DC$1048576,MATCH($A1000,'Hoja de Trabajo para listado'!$CD$155:$CD$1048576,0),MATCH((CUADRO!G$4&amp;$E1000),'Hoja de Trabajo para listado'!$CD$151:$DC$151,0)),0)</f>
        <v>0</v>
      </c>
      <c r="H1000" s="243">
        <f ca="1">+IFERROR(INDEX('Hoja de Trabajo para listado'!$A$155:$Z$1048576,MATCH($A1000,'Hoja de Trabajo para listado'!$A$155:$A$1048576,0),MATCH((CUADRO!H$4&amp;$E1000),'Hoja de Trabajo para listado'!$A$151:$Z$151,0)),0)+IFERROR(INDEX('Hoja de Trabajo para listado'!$AB$155:$BA$1048576,MATCH($A1000,'Hoja de Trabajo para listado'!$AB$155:$AB$1048576,0),MATCH((CUADRO!H$4&amp;$E1000),'Hoja de Trabajo para listado'!$AB$151:$BA$151,0)),0)+IFERROR(INDEX('Hoja de Trabajo para listado'!$BC$155:$CB$1048576,MATCH($A1000,'Hoja de Trabajo para listado'!$BC$155:$BC$1048576,0),MATCH((CUADRO!H$4&amp;$E1000),'Hoja de Trabajo para listado'!$BC$151:$CB$151,0)),0)+IFERROR(INDEX('Hoja de Trabajo para listado'!$DE$153:$DG$274,MATCH($A1000,'Hoja de Trabajo para listado'!$DE$153:$DE$1048576,0),MATCH((CUADRO!H$4&amp;$E1000),'Hoja de Trabajo para listado'!$DE$151:$DG$151,0)),0)+IFERROR(INDEX('Hoja de Trabajo para listado'!$CD$155:$DC$1048576,MATCH($A1000,'Hoja de Trabajo para listado'!$CD$155:$CD$1048576,0),MATCH((CUADRO!H$4&amp;$E1000),'Hoja de Trabajo para listado'!$CD$151:$DC$151,0)),0)</f>
        <v>0</v>
      </c>
      <c r="I1000" s="243">
        <f ca="1">+IFERROR(INDEX('Hoja de Trabajo para listado'!$A$155:$Z$1048576,MATCH($A1000,'Hoja de Trabajo para listado'!$A$155:$A$1048576,0),MATCH((CUADRO!I$4&amp;$E1000),'Hoja de Trabajo para listado'!$A$151:$Z$151,0)),0)+IFERROR(INDEX('Hoja de Trabajo para listado'!$AB$155:$BA$1048576,MATCH($A1000,'Hoja de Trabajo para listado'!$AB$155:$AB$1048576,0),MATCH((CUADRO!I$4&amp;$E1000),'Hoja de Trabajo para listado'!$AB$151:$BA$151,0)),0)+IFERROR(INDEX('Hoja de Trabajo para listado'!$BC$155:$CB$1048576,MATCH($A1000,'Hoja de Trabajo para listado'!$BC$155:$BC$1048576,0),MATCH((CUADRO!I$4&amp;$E1000),'Hoja de Trabajo para listado'!$BC$151:$CB$151,0)),0)+IFERROR(INDEX('Hoja de Trabajo para listado'!$DE$153:$DG$274,MATCH($A1000,'Hoja de Trabajo para listado'!$DE$153:$DE$1048576,0),MATCH((CUADRO!I$4&amp;$E1000),'Hoja de Trabajo para listado'!$DE$151:$DG$151,0)),0)+IFERROR(INDEX('Hoja de Trabajo para listado'!$CD$155:$DC$1048576,MATCH($A1000,'Hoja de Trabajo para listado'!$CD$155:$CD$1048576,0),MATCH((CUADRO!I$4&amp;$E1000),'Hoja de Trabajo para listado'!$CD$151:$DC$151,0)),0)</f>
        <v>0</v>
      </c>
      <c r="J1000" s="243">
        <f ca="1">+IFERROR(INDEX('Hoja de Trabajo para listado'!$A$155:$Z$1048576,MATCH($A1000,'Hoja de Trabajo para listado'!$A$155:$A$1048576,0),MATCH((CUADRO!J$4&amp;$E1000),'Hoja de Trabajo para listado'!$A$151:$Z$151,0)),0)+IFERROR(INDEX('Hoja de Trabajo para listado'!$AB$155:$BA$1048576,MATCH($A1000,'Hoja de Trabajo para listado'!$AB$155:$AB$1048576,0),MATCH((CUADRO!J$4&amp;$E1000),'Hoja de Trabajo para listado'!$AB$151:$BA$151,0)),0)+IFERROR(INDEX('Hoja de Trabajo para listado'!$BC$155:$CB$1048576,MATCH($A1000,'Hoja de Trabajo para listado'!$BC$155:$BC$1048576,0),MATCH((CUADRO!J$4&amp;$E1000),'Hoja de Trabajo para listado'!$BC$151:$CB$151,0)),0)+IFERROR(INDEX('Hoja de Trabajo para listado'!$DE$153:$DG$274,MATCH($A1000,'Hoja de Trabajo para listado'!$DE$153:$DE$1048576,0),MATCH((CUADRO!J$4&amp;$E1000),'Hoja de Trabajo para listado'!$DE$151:$DG$151,0)),0)+IFERROR(INDEX('Hoja de Trabajo para listado'!$CD$155:$DC$1048576,MATCH($A1000,'Hoja de Trabajo para listado'!$CD$155:$CD$1048576,0),MATCH((CUADRO!J$4&amp;$E1000),'Hoja de Trabajo para listado'!$CD$151:$DC$151,0)),0)</f>
        <v>0</v>
      </c>
      <c r="K1000" s="243">
        <f ca="1">+IFERROR(INDEX('Hoja de Trabajo para listado'!$A$155:$Z$1048576,MATCH($A1000,'Hoja de Trabajo para listado'!$A$155:$A$1048576,0),MATCH((CUADRO!K$4&amp;$E1000),'Hoja de Trabajo para listado'!$A$151:$Z$151,0)),0)+IFERROR(INDEX('Hoja de Trabajo para listado'!$AB$155:$BA$1048576,MATCH($A1000,'Hoja de Trabajo para listado'!$AB$155:$AB$1048576,0),MATCH((CUADRO!K$4&amp;$E1000),'Hoja de Trabajo para listado'!$AB$151:$BA$151,0)),0)+IFERROR(INDEX('Hoja de Trabajo para listado'!$BC$155:$CB$1048576,MATCH($A1000,'Hoja de Trabajo para listado'!$BC$155:$BC$1048576,0),MATCH((CUADRO!K$4&amp;$E1000),'Hoja de Trabajo para listado'!$BC$151:$CB$151,0)),0)+IFERROR(INDEX('Hoja de Trabajo para listado'!$DE$153:$DG$274,MATCH($A1000,'Hoja de Trabajo para listado'!$DE$153:$DE$1048576,0),MATCH((CUADRO!K$4&amp;$E1000),'Hoja de Trabajo para listado'!$DE$151:$DG$151,0)),0)+IFERROR(INDEX('Hoja de Trabajo para listado'!$CD$155:$DC$1048576,MATCH($A1000,'Hoja de Trabajo para listado'!$CD$155:$CD$1048576,0),MATCH((CUADRO!K$4&amp;$E1000),'Hoja de Trabajo para listado'!$CD$151:$DC$151,0)),0)</f>
        <v>0</v>
      </c>
      <c r="L1000" s="243">
        <f ca="1">+IFERROR(INDEX('Hoja de Trabajo para listado'!$A$155:$Z$1048576,MATCH($A1000,'Hoja de Trabajo para listado'!$A$155:$A$1048576,0),MATCH((CUADRO!L$4&amp;$E1000),'Hoja de Trabajo para listado'!$A$151:$Z$151,0)),0)+IFERROR(INDEX('Hoja de Trabajo para listado'!$AB$155:$BA$1048576,MATCH($A1000,'Hoja de Trabajo para listado'!$AB$155:$AB$1048576,0),MATCH((CUADRO!L$4&amp;$E1000),'Hoja de Trabajo para listado'!$AB$151:$BA$151,0)),0)+IFERROR(INDEX('Hoja de Trabajo para listado'!$BC$155:$CB$1048576,MATCH($A1000,'Hoja de Trabajo para listado'!$BC$155:$BC$1048576,0),MATCH((CUADRO!L$4&amp;$E1000),'Hoja de Trabajo para listado'!$BC$151:$CB$151,0)),0)+IFERROR(INDEX('Hoja de Trabajo para listado'!$DE$153:$DG$274,MATCH($A1000,'Hoja de Trabajo para listado'!$DE$153:$DE$1048576,0),MATCH((CUADRO!L$4&amp;$E1000),'Hoja de Trabajo para listado'!$DE$151:$DG$151,0)),0)+IFERROR(INDEX('Hoja de Trabajo para listado'!$CD$155:$DC$1048576,MATCH($A1000,'Hoja de Trabajo para listado'!$CD$155:$CD$1048576,0),MATCH((CUADRO!L$4&amp;$E1000),'Hoja de Trabajo para listado'!$CD$151:$DC$151,0)),0)</f>
        <v>0</v>
      </c>
      <c r="M1000" s="243">
        <f ca="1">+IFERROR(INDEX('Hoja de Trabajo para listado'!$A$155:$Z$1048576,MATCH($A1000,'Hoja de Trabajo para listado'!$A$155:$A$1048576,0),MATCH((CUADRO!M$4&amp;$E1000),'Hoja de Trabajo para listado'!$A$151:$Z$151,0)),0)+IFERROR(INDEX('Hoja de Trabajo para listado'!$AB$155:$BA$1048576,MATCH($A1000,'Hoja de Trabajo para listado'!$AB$155:$AB$1048576,0),MATCH((CUADRO!M$4&amp;$E1000),'Hoja de Trabajo para listado'!$AB$151:$BA$151,0)),0)+IFERROR(INDEX('Hoja de Trabajo para listado'!$BC$155:$CB$1048576,MATCH($A1000,'Hoja de Trabajo para listado'!$BC$155:$BC$1048576,0),MATCH((CUADRO!M$4&amp;$E1000),'Hoja de Trabajo para listado'!$BC$151:$CB$151,0)),0)+IFERROR(INDEX('Hoja de Trabajo para listado'!$DE$153:$DG$274,MATCH($A1000,'Hoja de Trabajo para listado'!$DE$153:$DE$1048576,0),MATCH((CUADRO!M$4&amp;$E1000),'Hoja de Trabajo para listado'!$DE$151:$DG$151,0)),0)+IFERROR(INDEX('Hoja de Trabajo para listado'!$CD$155:$DC$1048576,MATCH($A1000,'Hoja de Trabajo para listado'!$CD$155:$CD$1048576,0),MATCH((CUADRO!M$4&amp;$E1000),'Hoja de Trabajo para listado'!$CD$151:$DC$151,0)),0)</f>
        <v>0</v>
      </c>
      <c r="N1000" s="243">
        <f ca="1">+IFERROR(INDEX('Hoja de Trabajo para listado'!$A$155:$Z$1048576,MATCH($A1000,'Hoja de Trabajo para listado'!$A$155:$A$1048576,0),MATCH((CUADRO!N$4&amp;$E1000),'Hoja de Trabajo para listado'!$A$151:$Z$151,0)),0)+IFERROR(INDEX('Hoja de Trabajo para listado'!$AB$155:$BA$1048576,MATCH($A1000,'Hoja de Trabajo para listado'!$AB$155:$AB$1048576,0),MATCH((CUADRO!N$4&amp;$E1000),'Hoja de Trabajo para listado'!$AB$151:$BA$151,0)),0)+IFERROR(INDEX('Hoja de Trabajo para listado'!$BC$155:$CB$1048576,MATCH($A1000,'Hoja de Trabajo para listado'!$BC$155:$BC$1048576,0),MATCH((CUADRO!N$4&amp;$E1000),'Hoja de Trabajo para listado'!$BC$151:$CB$151,0)),0)+IFERROR(INDEX('Hoja de Trabajo para listado'!$DE$153:$DG$274,MATCH($A1000,'Hoja de Trabajo para listado'!$DE$153:$DE$1048576,0),MATCH((CUADRO!N$4&amp;$E1000),'Hoja de Trabajo para listado'!$DE$151:$DG$151,0)),0)+IFERROR(INDEX('Hoja de Trabajo para listado'!$CD$155:$DC$1048576,MATCH($A1000,'Hoja de Trabajo para listado'!$CD$155:$CD$1048576,0),MATCH((CUADRO!N$4&amp;$E1000),'Hoja de Trabajo para listado'!$CD$151:$DC$151,0)),0)</f>
        <v>0</v>
      </c>
      <c r="O1000" s="243">
        <f ca="1">+IFERROR(INDEX('Hoja de Trabajo para listado'!$A$155:$Z$1048576,MATCH($A1000,'Hoja de Trabajo para listado'!$A$155:$A$1048576,0),MATCH((CUADRO!O$4&amp;$E1000),'Hoja de Trabajo para listado'!$A$151:$Z$151,0)),0)+IFERROR(INDEX('Hoja de Trabajo para listado'!$AB$155:$BA$1048576,MATCH($A1000,'Hoja de Trabajo para listado'!$AB$155:$AB$1048576,0),MATCH((CUADRO!O$4&amp;$E1000),'Hoja de Trabajo para listado'!$AB$151:$BA$151,0)),0)+IFERROR(INDEX('Hoja de Trabajo para listado'!$BC$155:$CB$1048576,MATCH($A1000,'Hoja de Trabajo para listado'!$BC$155:$BC$1048576,0),MATCH((CUADRO!O$4&amp;$E1000),'Hoja de Trabajo para listado'!$BC$151:$CB$151,0)),0)+IFERROR(INDEX('Hoja de Trabajo para listado'!$DE$153:$DG$274,MATCH($A1000,'Hoja de Trabajo para listado'!$DE$153:$DE$1048576,0),MATCH((CUADRO!O$4&amp;$E1000),'Hoja de Trabajo para listado'!$DE$151:$DG$151,0)),0)+IFERROR(INDEX('Hoja de Trabajo para listado'!$CD$155:$DC$1048576,MATCH($A1000,'Hoja de Trabajo para listado'!$CD$155:$CD$1048576,0),MATCH((CUADRO!O$4&amp;$E1000),'Hoja de Trabajo para listado'!$CD$151:$DC$151,0)),0)</f>
        <v>0</v>
      </c>
      <c r="P1000" s="243">
        <f ca="1">+IFERROR(INDEX('Hoja de Trabajo para listado'!$A$155:$Z$1048576,MATCH($A1000,'Hoja de Trabajo para listado'!$A$155:$A$1048576,0),MATCH((CUADRO!P$4&amp;$E1000),'Hoja de Trabajo para listado'!$A$151:$Z$151,0)),0)+IFERROR(INDEX('Hoja de Trabajo para listado'!$AB$155:$BA$1048576,MATCH($A1000,'Hoja de Trabajo para listado'!$AB$155:$AB$1048576,0),MATCH((CUADRO!P$4&amp;$E1000),'Hoja de Trabajo para listado'!$AB$151:$BA$151,0)),0)+IFERROR(INDEX('Hoja de Trabajo para listado'!$BC$155:$CB$1048576,MATCH($A1000,'Hoja de Trabajo para listado'!$BC$155:$BC$1048576,0),MATCH((CUADRO!P$4&amp;$E1000),'Hoja de Trabajo para listado'!$BC$151:$CB$151,0)),0)+IFERROR(INDEX('Hoja de Trabajo para listado'!$DE$153:$DG$274,MATCH($A1000,'Hoja de Trabajo para listado'!$DE$153:$DE$1048576,0),MATCH((CUADRO!P$4&amp;$E1000),'Hoja de Trabajo para listado'!$DE$151:$DG$151,0)),0)+IFERROR(INDEX('Hoja de Trabajo para listado'!$CD$155:$DC$1048576,MATCH($A1000,'Hoja de Trabajo para listado'!$CD$155:$CD$1048576,0),MATCH((CUADRO!P$4&amp;$E1000),'Hoja de Trabajo para listado'!$CD$151:$DC$151,0)),0)</f>
        <v>0</v>
      </c>
      <c r="Q1000" s="243">
        <f ca="1">+IFERROR(INDEX('Hoja de Trabajo para listado'!$A$155:$Z$1048576,MATCH($A1000,'Hoja de Trabajo para listado'!$A$155:$A$1048576,0),MATCH((CUADRO!Q$4&amp;$E1000),'Hoja de Trabajo para listado'!$A$151:$Z$151,0)),0)+IFERROR(INDEX('Hoja de Trabajo para listado'!$AB$155:$BA$1048576,MATCH($A1000,'Hoja de Trabajo para listado'!$AB$155:$AB$1048576,0),MATCH((CUADRO!Q$4&amp;$E1000),'Hoja de Trabajo para listado'!$AB$151:$BA$151,0)),0)+IFERROR(INDEX('Hoja de Trabajo para listado'!$BC$155:$CB$1048576,MATCH($A1000,'Hoja de Trabajo para listado'!$BC$155:$BC$1048576,0),MATCH((CUADRO!Q$4&amp;$E1000),'Hoja de Trabajo para listado'!$BC$151:$CB$151,0)),0)+IFERROR(INDEX('Hoja de Trabajo para listado'!$DE$153:$DG$274,MATCH($A1000,'Hoja de Trabajo para listado'!$DE$153:$DE$1048576,0),MATCH((CUADRO!Q$4&amp;$E1000),'Hoja de Trabajo para listado'!$DE$151:$DG$151,0)),0)+IFERROR(INDEX('Hoja de Trabajo para listado'!$CD$155:$DC$1048576,MATCH($A1000,'Hoja de Trabajo para listado'!$CD$155:$CD$1048576,0),MATCH((CUADRO!Q$4&amp;$E1000),'Hoja de Trabajo para listado'!$CD$151:$DC$151,0)),0)</f>
        <v>0</v>
      </c>
      <c r="R1000" s="243">
        <f t="shared" ca="1" si="37"/>
        <v>0</v>
      </c>
      <c r="S1000" s="256">
        <f ca="1">+R999+R1000</f>
        <v>0</v>
      </c>
      <c r="T1000" s="241">
        <f ca="1">+S1000</f>
        <v>0</v>
      </c>
      <c r="U1000" s="242">
        <f t="shared" si="38"/>
        <v>2</v>
      </c>
      <c r="V1000" s="327" t="str">
        <f>+VLOOKUP(A1000,bd_lista!$A$3:$E$592,5,FALSE)</f>
        <v>Gobiernos Autonomos Municipales</v>
      </c>
      <c r="W1000" s="398"/>
      <c r="X1000" s="240">
        <f>+VLOOKUP(A1000,[4]Sheet1!$A$13:$D$744,4,FALSE)</f>
        <v>0</v>
      </c>
      <c r="Y1000" s="240" t="e">
        <f>+VLOOKUP(X1000,bd_lista!$A$3:$C$592,3,FALSE)</f>
        <v>#N/A</v>
      </c>
      <c r="Z1000" s="288"/>
      <c r="AA1000" s="289"/>
    </row>
    <row r="1001" spans="1:27" customFormat="1" ht="15" hidden="1" customHeight="1">
      <c r="A1001" s="32">
        <v>1733</v>
      </c>
      <c r="B1001" s="393">
        <f>+A1001</f>
        <v>1733</v>
      </c>
      <c r="C1001" s="245" t="str">
        <f>+VLOOKUP(A1001,bd_lista!$A$3:$C$592,3,FALSE)</f>
        <v>Gobierno Autónomo Municipal de Quirusillas</v>
      </c>
      <c r="D1001" s="395" t="str">
        <f>+C1001</f>
        <v>Gobierno Autónomo Municipal de Quirusillas</v>
      </c>
      <c r="E1001" s="240" t="s">
        <v>1303</v>
      </c>
      <c r="F1001" s="241">
        <f ca="1">+IFERROR(INDEX('Hoja de Trabajo para listado'!$A$155:$Z$1048576,MATCH($A1001,'Hoja de Trabajo para listado'!$A$155:$A$1048576,0),MATCH((CUADRO!F$4&amp;$E1001),'Hoja de Trabajo para listado'!$A$151:$Z$151,0)),0)+IFERROR(INDEX('Hoja de Trabajo para listado'!$AB$155:$BA$1048576,MATCH($A1001,'Hoja de Trabajo para listado'!$AB$155:$AB$1048576,0),MATCH((CUADRO!F$4&amp;$E1001),'Hoja de Trabajo para listado'!$AB$151:$BA$151,0)),0)+IFERROR(INDEX('Hoja de Trabajo para listado'!$BC$155:$CB$1048576,MATCH($A1001,'Hoja de Trabajo para listado'!$BC$155:$BC$1048576,0),MATCH((CUADRO!F$4&amp;$E1001),'Hoja de Trabajo para listado'!$BC$151:$CB$151,0)),0)+IFERROR(INDEX('Hoja de Trabajo para listado'!$DE$153:$DG$274,MATCH($A1001,'Hoja de Trabajo para listado'!$DE$153:$DE$1048576,0),MATCH((CUADRO!F$4&amp;$E1001),'Hoja de Trabajo para listado'!$DE$151:$DG$151,0)),0)+IFERROR(INDEX('Hoja de Trabajo para listado'!$CD$155:$DC$1048576,MATCH($A1001,'Hoja de Trabajo para listado'!$CD$155:$CD$1048576,0),MATCH((CUADRO!F$4&amp;$E1001),'Hoja de Trabajo para listado'!$CD$151:$DC$151,0)),0)</f>
        <v>0</v>
      </c>
      <c r="G1001" s="241">
        <f ca="1">+IFERROR(INDEX('Hoja de Trabajo para listado'!$A$155:$Z$1048576,MATCH($A1001,'Hoja de Trabajo para listado'!$A$155:$A$1048576,0),MATCH((CUADRO!G$4&amp;$E1001),'Hoja de Trabajo para listado'!$A$151:$Z$151,0)),0)+IFERROR(INDEX('Hoja de Trabajo para listado'!$AB$155:$BA$1048576,MATCH($A1001,'Hoja de Trabajo para listado'!$AB$155:$AB$1048576,0),MATCH((CUADRO!G$4&amp;$E1001),'Hoja de Trabajo para listado'!$AB$151:$BA$151,0)),0)+IFERROR(INDEX('Hoja de Trabajo para listado'!$BC$155:$CB$1048576,MATCH($A1001,'Hoja de Trabajo para listado'!$BC$155:$BC$1048576,0),MATCH((CUADRO!G$4&amp;$E1001),'Hoja de Trabajo para listado'!$BC$151:$CB$151,0)),0)+IFERROR(INDEX('Hoja de Trabajo para listado'!$DE$153:$DG$274,MATCH($A1001,'Hoja de Trabajo para listado'!$DE$153:$DE$1048576,0),MATCH((CUADRO!G$4&amp;$E1001),'Hoja de Trabajo para listado'!$DE$151:$DG$151,0)),0)+IFERROR(INDEX('Hoja de Trabajo para listado'!$CD$155:$DC$1048576,MATCH($A1001,'Hoja de Trabajo para listado'!$CD$155:$CD$1048576,0),MATCH((CUADRO!G$4&amp;$E1001),'Hoja de Trabajo para listado'!$CD$151:$DC$151,0)),0)</f>
        <v>0</v>
      </c>
      <c r="H1001" s="241">
        <f ca="1">+IFERROR(INDEX('Hoja de Trabajo para listado'!$A$155:$Z$1048576,MATCH($A1001,'Hoja de Trabajo para listado'!$A$155:$A$1048576,0),MATCH((CUADRO!H$4&amp;$E1001),'Hoja de Trabajo para listado'!$A$151:$Z$151,0)),0)+IFERROR(INDEX('Hoja de Trabajo para listado'!$AB$155:$BA$1048576,MATCH($A1001,'Hoja de Trabajo para listado'!$AB$155:$AB$1048576,0),MATCH((CUADRO!H$4&amp;$E1001),'Hoja de Trabajo para listado'!$AB$151:$BA$151,0)),0)+IFERROR(INDEX('Hoja de Trabajo para listado'!$BC$155:$CB$1048576,MATCH($A1001,'Hoja de Trabajo para listado'!$BC$155:$BC$1048576,0),MATCH((CUADRO!H$4&amp;$E1001),'Hoja de Trabajo para listado'!$BC$151:$CB$151,0)),0)+IFERROR(INDEX('Hoja de Trabajo para listado'!$DE$153:$DG$274,MATCH($A1001,'Hoja de Trabajo para listado'!$DE$153:$DE$1048576,0),MATCH((CUADRO!H$4&amp;$E1001),'Hoja de Trabajo para listado'!$DE$151:$DG$151,0)),0)+IFERROR(INDEX('Hoja de Trabajo para listado'!$CD$155:$DC$1048576,MATCH($A1001,'Hoja de Trabajo para listado'!$CD$155:$CD$1048576,0),MATCH((CUADRO!H$4&amp;$E1001),'Hoja de Trabajo para listado'!$CD$151:$DC$151,0)),0)</f>
        <v>0</v>
      </c>
      <c r="I1001" s="241">
        <f ca="1">+IFERROR(INDEX('Hoja de Trabajo para listado'!$A$155:$Z$1048576,MATCH($A1001,'Hoja de Trabajo para listado'!$A$155:$A$1048576,0),MATCH((CUADRO!I$4&amp;$E1001),'Hoja de Trabajo para listado'!$A$151:$Z$151,0)),0)+IFERROR(INDEX('Hoja de Trabajo para listado'!$AB$155:$BA$1048576,MATCH($A1001,'Hoja de Trabajo para listado'!$AB$155:$AB$1048576,0),MATCH((CUADRO!I$4&amp;$E1001),'Hoja de Trabajo para listado'!$AB$151:$BA$151,0)),0)+IFERROR(INDEX('Hoja de Trabajo para listado'!$BC$155:$CB$1048576,MATCH($A1001,'Hoja de Trabajo para listado'!$BC$155:$BC$1048576,0),MATCH((CUADRO!I$4&amp;$E1001),'Hoja de Trabajo para listado'!$BC$151:$CB$151,0)),0)+IFERROR(INDEX('Hoja de Trabajo para listado'!$DE$153:$DG$274,MATCH($A1001,'Hoja de Trabajo para listado'!$DE$153:$DE$1048576,0),MATCH((CUADRO!I$4&amp;$E1001),'Hoja de Trabajo para listado'!$DE$151:$DG$151,0)),0)+IFERROR(INDEX('Hoja de Trabajo para listado'!$CD$155:$DC$1048576,MATCH($A1001,'Hoja de Trabajo para listado'!$CD$155:$CD$1048576,0),MATCH((CUADRO!I$4&amp;$E1001),'Hoja de Trabajo para listado'!$CD$151:$DC$151,0)),0)</f>
        <v>0</v>
      </c>
      <c r="J1001" s="241">
        <f ca="1">+IFERROR(INDEX('Hoja de Trabajo para listado'!$A$155:$Z$1048576,MATCH($A1001,'Hoja de Trabajo para listado'!$A$155:$A$1048576,0),MATCH((CUADRO!J$4&amp;$E1001),'Hoja de Trabajo para listado'!$A$151:$Z$151,0)),0)+IFERROR(INDEX('Hoja de Trabajo para listado'!$AB$155:$BA$1048576,MATCH($A1001,'Hoja de Trabajo para listado'!$AB$155:$AB$1048576,0),MATCH((CUADRO!J$4&amp;$E1001),'Hoja de Trabajo para listado'!$AB$151:$BA$151,0)),0)+IFERROR(INDEX('Hoja de Trabajo para listado'!$BC$155:$CB$1048576,MATCH($A1001,'Hoja de Trabajo para listado'!$BC$155:$BC$1048576,0),MATCH((CUADRO!J$4&amp;$E1001),'Hoja de Trabajo para listado'!$BC$151:$CB$151,0)),0)+IFERROR(INDEX('Hoja de Trabajo para listado'!$DE$153:$DG$274,MATCH($A1001,'Hoja de Trabajo para listado'!$DE$153:$DE$1048576,0),MATCH((CUADRO!J$4&amp;$E1001),'Hoja de Trabajo para listado'!$DE$151:$DG$151,0)),0)+IFERROR(INDEX('Hoja de Trabajo para listado'!$CD$155:$DC$1048576,MATCH($A1001,'Hoja de Trabajo para listado'!$CD$155:$CD$1048576,0),MATCH((CUADRO!J$4&amp;$E1001),'Hoja de Trabajo para listado'!$CD$151:$DC$151,0)),0)</f>
        <v>0</v>
      </c>
      <c r="K1001" s="241">
        <f ca="1">+IFERROR(INDEX('Hoja de Trabajo para listado'!$A$155:$Z$1048576,MATCH($A1001,'Hoja de Trabajo para listado'!$A$155:$A$1048576,0),MATCH((CUADRO!K$4&amp;$E1001),'Hoja de Trabajo para listado'!$A$151:$Z$151,0)),0)+IFERROR(INDEX('Hoja de Trabajo para listado'!$AB$155:$BA$1048576,MATCH($A1001,'Hoja de Trabajo para listado'!$AB$155:$AB$1048576,0),MATCH((CUADRO!K$4&amp;$E1001),'Hoja de Trabajo para listado'!$AB$151:$BA$151,0)),0)+IFERROR(INDEX('Hoja de Trabajo para listado'!$BC$155:$CB$1048576,MATCH($A1001,'Hoja de Trabajo para listado'!$BC$155:$BC$1048576,0),MATCH((CUADRO!K$4&amp;$E1001),'Hoja de Trabajo para listado'!$BC$151:$CB$151,0)),0)+IFERROR(INDEX('Hoja de Trabajo para listado'!$DE$153:$DG$274,MATCH($A1001,'Hoja de Trabajo para listado'!$DE$153:$DE$1048576,0),MATCH((CUADRO!K$4&amp;$E1001),'Hoja de Trabajo para listado'!$DE$151:$DG$151,0)),0)+IFERROR(INDEX('Hoja de Trabajo para listado'!$CD$155:$DC$1048576,MATCH($A1001,'Hoja de Trabajo para listado'!$CD$155:$CD$1048576,0),MATCH((CUADRO!K$4&amp;$E1001),'Hoja de Trabajo para listado'!$CD$151:$DC$151,0)),0)</f>
        <v>0</v>
      </c>
      <c r="L1001" s="241">
        <f ca="1">+IFERROR(INDEX('Hoja de Trabajo para listado'!$A$155:$Z$1048576,MATCH($A1001,'Hoja de Trabajo para listado'!$A$155:$A$1048576,0),MATCH((CUADRO!L$4&amp;$E1001),'Hoja de Trabajo para listado'!$A$151:$Z$151,0)),0)+IFERROR(INDEX('Hoja de Trabajo para listado'!$AB$155:$BA$1048576,MATCH($A1001,'Hoja de Trabajo para listado'!$AB$155:$AB$1048576,0),MATCH((CUADRO!L$4&amp;$E1001),'Hoja de Trabajo para listado'!$AB$151:$BA$151,0)),0)+IFERROR(INDEX('Hoja de Trabajo para listado'!$BC$155:$CB$1048576,MATCH($A1001,'Hoja de Trabajo para listado'!$BC$155:$BC$1048576,0),MATCH((CUADRO!L$4&amp;$E1001),'Hoja de Trabajo para listado'!$BC$151:$CB$151,0)),0)+IFERROR(INDEX('Hoja de Trabajo para listado'!$DE$153:$DG$274,MATCH($A1001,'Hoja de Trabajo para listado'!$DE$153:$DE$1048576,0),MATCH((CUADRO!L$4&amp;$E1001),'Hoja de Trabajo para listado'!$DE$151:$DG$151,0)),0)+IFERROR(INDEX('Hoja de Trabajo para listado'!$CD$155:$DC$1048576,MATCH($A1001,'Hoja de Trabajo para listado'!$CD$155:$CD$1048576,0),MATCH((CUADRO!L$4&amp;$E1001),'Hoja de Trabajo para listado'!$CD$151:$DC$151,0)),0)</f>
        <v>0</v>
      </c>
      <c r="M1001" s="241">
        <f ca="1">+IFERROR(INDEX('Hoja de Trabajo para listado'!$A$155:$Z$1048576,MATCH($A1001,'Hoja de Trabajo para listado'!$A$155:$A$1048576,0),MATCH((CUADRO!M$4&amp;$E1001),'Hoja de Trabajo para listado'!$A$151:$Z$151,0)),0)+IFERROR(INDEX('Hoja de Trabajo para listado'!$AB$155:$BA$1048576,MATCH($A1001,'Hoja de Trabajo para listado'!$AB$155:$AB$1048576,0),MATCH((CUADRO!M$4&amp;$E1001),'Hoja de Trabajo para listado'!$AB$151:$BA$151,0)),0)+IFERROR(INDEX('Hoja de Trabajo para listado'!$BC$155:$CB$1048576,MATCH($A1001,'Hoja de Trabajo para listado'!$BC$155:$BC$1048576,0),MATCH((CUADRO!M$4&amp;$E1001),'Hoja de Trabajo para listado'!$BC$151:$CB$151,0)),0)+IFERROR(INDEX('Hoja de Trabajo para listado'!$DE$153:$DG$274,MATCH($A1001,'Hoja de Trabajo para listado'!$DE$153:$DE$1048576,0),MATCH((CUADRO!M$4&amp;$E1001),'Hoja de Trabajo para listado'!$DE$151:$DG$151,0)),0)+IFERROR(INDEX('Hoja de Trabajo para listado'!$CD$155:$DC$1048576,MATCH($A1001,'Hoja de Trabajo para listado'!$CD$155:$CD$1048576,0),MATCH((CUADRO!M$4&amp;$E1001),'Hoja de Trabajo para listado'!$CD$151:$DC$151,0)),0)</f>
        <v>0</v>
      </c>
      <c r="N1001" s="241">
        <f ca="1">+IFERROR(INDEX('Hoja de Trabajo para listado'!$A$155:$Z$1048576,MATCH($A1001,'Hoja de Trabajo para listado'!$A$155:$A$1048576,0),MATCH((CUADRO!N$4&amp;$E1001),'Hoja de Trabajo para listado'!$A$151:$Z$151,0)),0)+IFERROR(INDEX('Hoja de Trabajo para listado'!$AB$155:$BA$1048576,MATCH($A1001,'Hoja de Trabajo para listado'!$AB$155:$AB$1048576,0),MATCH((CUADRO!N$4&amp;$E1001),'Hoja de Trabajo para listado'!$AB$151:$BA$151,0)),0)+IFERROR(INDEX('Hoja de Trabajo para listado'!$BC$155:$CB$1048576,MATCH($A1001,'Hoja de Trabajo para listado'!$BC$155:$BC$1048576,0),MATCH((CUADRO!N$4&amp;$E1001),'Hoja de Trabajo para listado'!$BC$151:$CB$151,0)),0)+IFERROR(INDEX('Hoja de Trabajo para listado'!$DE$153:$DG$274,MATCH($A1001,'Hoja de Trabajo para listado'!$DE$153:$DE$1048576,0),MATCH((CUADRO!N$4&amp;$E1001),'Hoja de Trabajo para listado'!$DE$151:$DG$151,0)),0)+IFERROR(INDEX('Hoja de Trabajo para listado'!$CD$155:$DC$1048576,MATCH($A1001,'Hoja de Trabajo para listado'!$CD$155:$CD$1048576,0),MATCH((CUADRO!N$4&amp;$E1001),'Hoja de Trabajo para listado'!$CD$151:$DC$151,0)),0)</f>
        <v>0</v>
      </c>
      <c r="O1001" s="241">
        <f ca="1">+IFERROR(INDEX('Hoja de Trabajo para listado'!$A$155:$Z$1048576,MATCH($A1001,'Hoja de Trabajo para listado'!$A$155:$A$1048576,0),MATCH((CUADRO!O$4&amp;$E1001),'Hoja de Trabajo para listado'!$A$151:$Z$151,0)),0)+IFERROR(INDEX('Hoja de Trabajo para listado'!$AB$155:$BA$1048576,MATCH($A1001,'Hoja de Trabajo para listado'!$AB$155:$AB$1048576,0),MATCH((CUADRO!O$4&amp;$E1001),'Hoja de Trabajo para listado'!$AB$151:$BA$151,0)),0)+IFERROR(INDEX('Hoja de Trabajo para listado'!$BC$155:$CB$1048576,MATCH($A1001,'Hoja de Trabajo para listado'!$BC$155:$BC$1048576,0),MATCH((CUADRO!O$4&amp;$E1001),'Hoja de Trabajo para listado'!$BC$151:$CB$151,0)),0)+IFERROR(INDEX('Hoja de Trabajo para listado'!$DE$153:$DG$274,MATCH($A1001,'Hoja de Trabajo para listado'!$DE$153:$DE$1048576,0),MATCH((CUADRO!O$4&amp;$E1001),'Hoja de Trabajo para listado'!$DE$151:$DG$151,0)),0)+IFERROR(INDEX('Hoja de Trabajo para listado'!$CD$155:$DC$1048576,MATCH($A1001,'Hoja de Trabajo para listado'!$CD$155:$CD$1048576,0),MATCH((CUADRO!O$4&amp;$E1001),'Hoja de Trabajo para listado'!$CD$151:$DC$151,0)),0)</f>
        <v>0</v>
      </c>
      <c r="P1001" s="241">
        <f ca="1">+IFERROR(INDEX('Hoja de Trabajo para listado'!$A$155:$Z$1048576,MATCH($A1001,'Hoja de Trabajo para listado'!$A$155:$A$1048576,0),MATCH((CUADRO!P$4&amp;$E1001),'Hoja de Trabajo para listado'!$A$151:$Z$151,0)),0)+IFERROR(INDEX('Hoja de Trabajo para listado'!$AB$155:$BA$1048576,MATCH($A1001,'Hoja de Trabajo para listado'!$AB$155:$AB$1048576,0),MATCH((CUADRO!P$4&amp;$E1001),'Hoja de Trabajo para listado'!$AB$151:$BA$151,0)),0)+IFERROR(INDEX('Hoja de Trabajo para listado'!$BC$155:$CB$1048576,MATCH($A1001,'Hoja de Trabajo para listado'!$BC$155:$BC$1048576,0),MATCH((CUADRO!P$4&amp;$E1001),'Hoja de Trabajo para listado'!$BC$151:$CB$151,0)),0)+IFERROR(INDEX('Hoja de Trabajo para listado'!$DE$153:$DG$274,MATCH($A1001,'Hoja de Trabajo para listado'!$DE$153:$DE$1048576,0),MATCH((CUADRO!P$4&amp;$E1001),'Hoja de Trabajo para listado'!$DE$151:$DG$151,0)),0)+IFERROR(INDEX('Hoja de Trabajo para listado'!$CD$155:$DC$1048576,MATCH($A1001,'Hoja de Trabajo para listado'!$CD$155:$CD$1048576,0),MATCH((CUADRO!P$4&amp;$E1001),'Hoja de Trabajo para listado'!$CD$151:$DC$151,0)),0)</f>
        <v>0</v>
      </c>
      <c r="Q1001" s="241">
        <f ca="1">+IFERROR(INDEX('Hoja de Trabajo para listado'!$A$155:$Z$1048576,MATCH($A1001,'Hoja de Trabajo para listado'!$A$155:$A$1048576,0),MATCH((CUADRO!Q$4&amp;$E1001),'Hoja de Trabajo para listado'!$A$151:$Z$151,0)),0)+IFERROR(INDEX('Hoja de Trabajo para listado'!$AB$155:$BA$1048576,MATCH($A1001,'Hoja de Trabajo para listado'!$AB$155:$AB$1048576,0),MATCH((CUADRO!Q$4&amp;$E1001),'Hoja de Trabajo para listado'!$AB$151:$BA$151,0)),0)+IFERROR(INDEX('Hoja de Trabajo para listado'!$BC$155:$CB$1048576,MATCH($A1001,'Hoja de Trabajo para listado'!$BC$155:$BC$1048576,0),MATCH((CUADRO!Q$4&amp;$E1001),'Hoja de Trabajo para listado'!$BC$151:$CB$151,0)),0)+IFERROR(INDEX('Hoja de Trabajo para listado'!$DE$153:$DG$274,MATCH($A1001,'Hoja de Trabajo para listado'!$DE$153:$DE$1048576,0),MATCH((CUADRO!Q$4&amp;$E1001),'Hoja de Trabajo para listado'!$DE$151:$DG$151,0)),0)+IFERROR(INDEX('Hoja de Trabajo para listado'!$CD$155:$DC$1048576,MATCH($A1001,'Hoja de Trabajo para listado'!$CD$155:$CD$1048576,0),MATCH((CUADRO!Q$4&amp;$E1001),'Hoja de Trabajo para listado'!$CD$151:$DC$151,0)),0)</f>
        <v>0</v>
      </c>
      <c r="R1001" s="241">
        <f t="shared" ca="1" si="37"/>
        <v>0</v>
      </c>
      <c r="S1001" s="247"/>
      <c r="T1001" s="241">
        <f ca="1">+T1002</f>
        <v>0</v>
      </c>
      <c r="U1001" s="240">
        <f t="shared" si="38"/>
        <v>1</v>
      </c>
      <c r="V1001" s="327" t="str">
        <f>+VLOOKUP(A1001,bd_lista!$A$3:$E$592,5,FALSE)</f>
        <v>Gobiernos Autonomos Municipales</v>
      </c>
      <c r="W1001" s="397" t="str">
        <f>+V1001</f>
        <v>Gobiernos Autonomos Municipales</v>
      </c>
      <c r="X1001" s="240">
        <f>+VLOOKUP(A1001,[4]Sheet1!$A$13:$D$744,4,FALSE)</f>
        <v>0</v>
      </c>
      <c r="Y1001" s="240" t="e">
        <f>+VLOOKUP(X1001,bd_lista!$A$3:$C$592,3,FALSE)</f>
        <v>#N/A</v>
      </c>
      <c r="Z1001" s="290">
        <f>+X1001</f>
        <v>0</v>
      </c>
      <c r="AA1001" s="291" t="e">
        <f>+Y1001</f>
        <v>#N/A</v>
      </c>
    </row>
    <row r="1002" spans="1:27" customFormat="1" ht="15" hidden="1" customHeight="1">
      <c r="A1002" s="32">
        <v>1733</v>
      </c>
      <c r="B1002" s="394"/>
      <c r="C1002" s="245" t="str">
        <f>+VLOOKUP(A1002,bd_lista!$A$3:$C$592,3,FALSE)</f>
        <v>Gobierno Autónomo Municipal de Quirusillas</v>
      </c>
      <c r="D1002" s="396"/>
      <c r="E1002" s="242" t="s">
        <v>1304</v>
      </c>
      <c r="F1002" s="241">
        <f ca="1">+IFERROR(INDEX('Hoja de Trabajo para listado'!$A$155:$Z$1048576,MATCH($A1002,'Hoja de Trabajo para listado'!$A$155:$A$1048576,0),MATCH((CUADRO!F$4&amp;$E1002),'Hoja de Trabajo para listado'!$A$151:$Z$151,0)),0)+IFERROR(INDEX('Hoja de Trabajo para listado'!$AB$155:$BA$1048576,MATCH($A1002,'Hoja de Trabajo para listado'!$AB$155:$AB$1048576,0),MATCH((CUADRO!F$4&amp;$E1002),'Hoja de Trabajo para listado'!$AB$151:$BA$151,0)),0)+IFERROR(INDEX('Hoja de Trabajo para listado'!$BC$155:$CB$1048576,MATCH($A1002,'Hoja de Trabajo para listado'!$BC$155:$BC$1048576,0),MATCH((CUADRO!F$4&amp;$E1002),'Hoja de Trabajo para listado'!$BC$151:$CB$151,0)),0)+IFERROR(INDEX('Hoja de Trabajo para listado'!$DE$153:$DG$274,MATCH($A1002,'Hoja de Trabajo para listado'!$DE$153:$DE$1048576,0),MATCH((CUADRO!F$4&amp;$E1002),'Hoja de Trabajo para listado'!$DE$151:$DG$151,0)),0)+IFERROR(INDEX('Hoja de Trabajo para listado'!$CD$155:$DC$1048576,MATCH($A1002,'Hoja de Trabajo para listado'!$CD$155:$CD$1048576,0),MATCH((CUADRO!F$4&amp;$E1002),'Hoja de Trabajo para listado'!$CD$151:$DC$151,0)),0)</f>
        <v>0</v>
      </c>
      <c r="G1002" s="241">
        <f ca="1">+IFERROR(INDEX('Hoja de Trabajo para listado'!$A$155:$Z$1048576,MATCH($A1002,'Hoja de Trabajo para listado'!$A$155:$A$1048576,0),MATCH((CUADRO!G$4&amp;$E1002),'Hoja de Trabajo para listado'!$A$151:$Z$151,0)),0)+IFERROR(INDEX('Hoja de Trabajo para listado'!$AB$155:$BA$1048576,MATCH($A1002,'Hoja de Trabajo para listado'!$AB$155:$AB$1048576,0),MATCH((CUADRO!G$4&amp;$E1002),'Hoja de Trabajo para listado'!$AB$151:$BA$151,0)),0)+IFERROR(INDEX('Hoja de Trabajo para listado'!$BC$155:$CB$1048576,MATCH($A1002,'Hoja de Trabajo para listado'!$BC$155:$BC$1048576,0),MATCH((CUADRO!G$4&amp;$E1002),'Hoja de Trabajo para listado'!$BC$151:$CB$151,0)),0)+IFERROR(INDEX('Hoja de Trabajo para listado'!$DE$153:$DG$274,MATCH($A1002,'Hoja de Trabajo para listado'!$DE$153:$DE$1048576,0),MATCH((CUADRO!G$4&amp;$E1002),'Hoja de Trabajo para listado'!$DE$151:$DG$151,0)),0)+IFERROR(INDEX('Hoja de Trabajo para listado'!$CD$155:$DC$1048576,MATCH($A1002,'Hoja de Trabajo para listado'!$CD$155:$CD$1048576,0),MATCH((CUADRO!G$4&amp;$E1002),'Hoja de Trabajo para listado'!$CD$151:$DC$151,0)),0)</f>
        <v>0</v>
      </c>
      <c r="H1002" s="241">
        <f ca="1">+IFERROR(INDEX('Hoja de Trabajo para listado'!$A$155:$Z$1048576,MATCH($A1002,'Hoja de Trabajo para listado'!$A$155:$A$1048576,0),MATCH((CUADRO!H$4&amp;$E1002),'Hoja de Trabajo para listado'!$A$151:$Z$151,0)),0)+IFERROR(INDEX('Hoja de Trabajo para listado'!$AB$155:$BA$1048576,MATCH($A1002,'Hoja de Trabajo para listado'!$AB$155:$AB$1048576,0),MATCH((CUADRO!H$4&amp;$E1002),'Hoja de Trabajo para listado'!$AB$151:$BA$151,0)),0)+IFERROR(INDEX('Hoja de Trabajo para listado'!$BC$155:$CB$1048576,MATCH($A1002,'Hoja de Trabajo para listado'!$BC$155:$BC$1048576,0),MATCH((CUADRO!H$4&amp;$E1002),'Hoja de Trabajo para listado'!$BC$151:$CB$151,0)),0)+IFERROR(INDEX('Hoja de Trabajo para listado'!$DE$153:$DG$274,MATCH($A1002,'Hoja de Trabajo para listado'!$DE$153:$DE$1048576,0),MATCH((CUADRO!H$4&amp;$E1002),'Hoja de Trabajo para listado'!$DE$151:$DG$151,0)),0)+IFERROR(INDEX('Hoja de Trabajo para listado'!$CD$155:$DC$1048576,MATCH($A1002,'Hoja de Trabajo para listado'!$CD$155:$CD$1048576,0),MATCH((CUADRO!H$4&amp;$E1002),'Hoja de Trabajo para listado'!$CD$151:$DC$151,0)),0)</f>
        <v>0</v>
      </c>
      <c r="I1002" s="241">
        <f ca="1">+IFERROR(INDEX('Hoja de Trabajo para listado'!$A$155:$Z$1048576,MATCH($A1002,'Hoja de Trabajo para listado'!$A$155:$A$1048576,0),MATCH((CUADRO!I$4&amp;$E1002),'Hoja de Trabajo para listado'!$A$151:$Z$151,0)),0)+IFERROR(INDEX('Hoja de Trabajo para listado'!$AB$155:$BA$1048576,MATCH($A1002,'Hoja de Trabajo para listado'!$AB$155:$AB$1048576,0),MATCH((CUADRO!I$4&amp;$E1002),'Hoja de Trabajo para listado'!$AB$151:$BA$151,0)),0)+IFERROR(INDEX('Hoja de Trabajo para listado'!$BC$155:$CB$1048576,MATCH($A1002,'Hoja de Trabajo para listado'!$BC$155:$BC$1048576,0),MATCH((CUADRO!I$4&amp;$E1002),'Hoja de Trabajo para listado'!$BC$151:$CB$151,0)),0)+IFERROR(INDEX('Hoja de Trabajo para listado'!$DE$153:$DG$274,MATCH($A1002,'Hoja de Trabajo para listado'!$DE$153:$DE$1048576,0),MATCH((CUADRO!I$4&amp;$E1002),'Hoja de Trabajo para listado'!$DE$151:$DG$151,0)),0)+IFERROR(INDEX('Hoja de Trabajo para listado'!$CD$155:$DC$1048576,MATCH($A1002,'Hoja de Trabajo para listado'!$CD$155:$CD$1048576,0),MATCH((CUADRO!I$4&amp;$E1002),'Hoja de Trabajo para listado'!$CD$151:$DC$151,0)),0)</f>
        <v>0</v>
      </c>
      <c r="J1002" s="241">
        <f ca="1">+IFERROR(INDEX('Hoja de Trabajo para listado'!$A$155:$Z$1048576,MATCH($A1002,'Hoja de Trabajo para listado'!$A$155:$A$1048576,0),MATCH((CUADRO!J$4&amp;$E1002),'Hoja de Trabajo para listado'!$A$151:$Z$151,0)),0)+IFERROR(INDEX('Hoja de Trabajo para listado'!$AB$155:$BA$1048576,MATCH($A1002,'Hoja de Trabajo para listado'!$AB$155:$AB$1048576,0),MATCH((CUADRO!J$4&amp;$E1002),'Hoja de Trabajo para listado'!$AB$151:$BA$151,0)),0)+IFERROR(INDEX('Hoja de Trabajo para listado'!$BC$155:$CB$1048576,MATCH($A1002,'Hoja de Trabajo para listado'!$BC$155:$BC$1048576,0),MATCH((CUADRO!J$4&amp;$E1002),'Hoja de Trabajo para listado'!$BC$151:$CB$151,0)),0)+IFERROR(INDEX('Hoja de Trabajo para listado'!$DE$153:$DG$274,MATCH($A1002,'Hoja de Trabajo para listado'!$DE$153:$DE$1048576,0),MATCH((CUADRO!J$4&amp;$E1002),'Hoja de Trabajo para listado'!$DE$151:$DG$151,0)),0)+IFERROR(INDEX('Hoja de Trabajo para listado'!$CD$155:$DC$1048576,MATCH($A1002,'Hoja de Trabajo para listado'!$CD$155:$CD$1048576,0),MATCH((CUADRO!J$4&amp;$E1002),'Hoja de Trabajo para listado'!$CD$151:$DC$151,0)),0)</f>
        <v>0</v>
      </c>
      <c r="K1002" s="241">
        <f ca="1">+IFERROR(INDEX('Hoja de Trabajo para listado'!$A$155:$Z$1048576,MATCH($A1002,'Hoja de Trabajo para listado'!$A$155:$A$1048576,0),MATCH((CUADRO!K$4&amp;$E1002),'Hoja de Trabajo para listado'!$A$151:$Z$151,0)),0)+IFERROR(INDEX('Hoja de Trabajo para listado'!$AB$155:$BA$1048576,MATCH($A1002,'Hoja de Trabajo para listado'!$AB$155:$AB$1048576,0),MATCH((CUADRO!K$4&amp;$E1002),'Hoja de Trabajo para listado'!$AB$151:$BA$151,0)),0)+IFERROR(INDEX('Hoja de Trabajo para listado'!$BC$155:$CB$1048576,MATCH($A1002,'Hoja de Trabajo para listado'!$BC$155:$BC$1048576,0),MATCH((CUADRO!K$4&amp;$E1002),'Hoja de Trabajo para listado'!$BC$151:$CB$151,0)),0)+IFERROR(INDEX('Hoja de Trabajo para listado'!$DE$153:$DG$274,MATCH($A1002,'Hoja de Trabajo para listado'!$DE$153:$DE$1048576,0),MATCH((CUADRO!K$4&amp;$E1002),'Hoja de Trabajo para listado'!$DE$151:$DG$151,0)),0)+IFERROR(INDEX('Hoja de Trabajo para listado'!$CD$155:$DC$1048576,MATCH($A1002,'Hoja de Trabajo para listado'!$CD$155:$CD$1048576,0),MATCH((CUADRO!K$4&amp;$E1002),'Hoja de Trabajo para listado'!$CD$151:$DC$151,0)),0)</f>
        <v>0</v>
      </c>
      <c r="L1002" s="241">
        <f ca="1">+IFERROR(INDEX('Hoja de Trabajo para listado'!$A$155:$Z$1048576,MATCH($A1002,'Hoja de Trabajo para listado'!$A$155:$A$1048576,0),MATCH((CUADRO!L$4&amp;$E1002),'Hoja de Trabajo para listado'!$A$151:$Z$151,0)),0)+IFERROR(INDEX('Hoja de Trabajo para listado'!$AB$155:$BA$1048576,MATCH($A1002,'Hoja de Trabajo para listado'!$AB$155:$AB$1048576,0),MATCH((CUADRO!L$4&amp;$E1002),'Hoja de Trabajo para listado'!$AB$151:$BA$151,0)),0)+IFERROR(INDEX('Hoja de Trabajo para listado'!$BC$155:$CB$1048576,MATCH($A1002,'Hoja de Trabajo para listado'!$BC$155:$BC$1048576,0),MATCH((CUADRO!L$4&amp;$E1002),'Hoja de Trabajo para listado'!$BC$151:$CB$151,0)),0)+IFERROR(INDEX('Hoja de Trabajo para listado'!$DE$153:$DG$274,MATCH($A1002,'Hoja de Trabajo para listado'!$DE$153:$DE$1048576,0),MATCH((CUADRO!L$4&amp;$E1002),'Hoja de Trabajo para listado'!$DE$151:$DG$151,0)),0)+IFERROR(INDEX('Hoja de Trabajo para listado'!$CD$155:$DC$1048576,MATCH($A1002,'Hoja de Trabajo para listado'!$CD$155:$CD$1048576,0),MATCH((CUADRO!L$4&amp;$E1002),'Hoja de Trabajo para listado'!$CD$151:$DC$151,0)),0)</f>
        <v>0</v>
      </c>
      <c r="M1002" s="241">
        <f ca="1">+IFERROR(INDEX('Hoja de Trabajo para listado'!$A$155:$Z$1048576,MATCH($A1002,'Hoja de Trabajo para listado'!$A$155:$A$1048576,0),MATCH((CUADRO!M$4&amp;$E1002),'Hoja de Trabajo para listado'!$A$151:$Z$151,0)),0)+IFERROR(INDEX('Hoja de Trabajo para listado'!$AB$155:$BA$1048576,MATCH($A1002,'Hoja de Trabajo para listado'!$AB$155:$AB$1048576,0),MATCH((CUADRO!M$4&amp;$E1002),'Hoja de Trabajo para listado'!$AB$151:$BA$151,0)),0)+IFERROR(INDEX('Hoja de Trabajo para listado'!$BC$155:$CB$1048576,MATCH($A1002,'Hoja de Trabajo para listado'!$BC$155:$BC$1048576,0),MATCH((CUADRO!M$4&amp;$E1002),'Hoja de Trabajo para listado'!$BC$151:$CB$151,0)),0)+IFERROR(INDEX('Hoja de Trabajo para listado'!$DE$153:$DG$274,MATCH($A1002,'Hoja de Trabajo para listado'!$DE$153:$DE$1048576,0),MATCH((CUADRO!M$4&amp;$E1002),'Hoja de Trabajo para listado'!$DE$151:$DG$151,0)),0)+IFERROR(INDEX('Hoja de Trabajo para listado'!$CD$155:$DC$1048576,MATCH($A1002,'Hoja de Trabajo para listado'!$CD$155:$CD$1048576,0),MATCH((CUADRO!M$4&amp;$E1002),'Hoja de Trabajo para listado'!$CD$151:$DC$151,0)),0)</f>
        <v>0</v>
      </c>
      <c r="N1002" s="241">
        <f ca="1">+IFERROR(INDEX('Hoja de Trabajo para listado'!$A$155:$Z$1048576,MATCH($A1002,'Hoja de Trabajo para listado'!$A$155:$A$1048576,0),MATCH((CUADRO!N$4&amp;$E1002),'Hoja de Trabajo para listado'!$A$151:$Z$151,0)),0)+IFERROR(INDEX('Hoja de Trabajo para listado'!$AB$155:$BA$1048576,MATCH($A1002,'Hoja de Trabajo para listado'!$AB$155:$AB$1048576,0),MATCH((CUADRO!N$4&amp;$E1002),'Hoja de Trabajo para listado'!$AB$151:$BA$151,0)),0)+IFERROR(INDEX('Hoja de Trabajo para listado'!$BC$155:$CB$1048576,MATCH($A1002,'Hoja de Trabajo para listado'!$BC$155:$BC$1048576,0),MATCH((CUADRO!N$4&amp;$E1002),'Hoja de Trabajo para listado'!$BC$151:$CB$151,0)),0)+IFERROR(INDEX('Hoja de Trabajo para listado'!$DE$153:$DG$274,MATCH($A1002,'Hoja de Trabajo para listado'!$DE$153:$DE$1048576,0),MATCH((CUADRO!N$4&amp;$E1002),'Hoja de Trabajo para listado'!$DE$151:$DG$151,0)),0)+IFERROR(INDEX('Hoja de Trabajo para listado'!$CD$155:$DC$1048576,MATCH($A1002,'Hoja de Trabajo para listado'!$CD$155:$CD$1048576,0),MATCH((CUADRO!N$4&amp;$E1002),'Hoja de Trabajo para listado'!$CD$151:$DC$151,0)),0)</f>
        <v>0</v>
      </c>
      <c r="O1002" s="241">
        <f ca="1">+IFERROR(INDEX('Hoja de Trabajo para listado'!$A$155:$Z$1048576,MATCH($A1002,'Hoja de Trabajo para listado'!$A$155:$A$1048576,0),MATCH((CUADRO!O$4&amp;$E1002),'Hoja de Trabajo para listado'!$A$151:$Z$151,0)),0)+IFERROR(INDEX('Hoja de Trabajo para listado'!$AB$155:$BA$1048576,MATCH($A1002,'Hoja de Trabajo para listado'!$AB$155:$AB$1048576,0),MATCH((CUADRO!O$4&amp;$E1002),'Hoja de Trabajo para listado'!$AB$151:$BA$151,0)),0)+IFERROR(INDEX('Hoja de Trabajo para listado'!$BC$155:$CB$1048576,MATCH($A1002,'Hoja de Trabajo para listado'!$BC$155:$BC$1048576,0),MATCH((CUADRO!O$4&amp;$E1002),'Hoja de Trabajo para listado'!$BC$151:$CB$151,0)),0)+IFERROR(INDEX('Hoja de Trabajo para listado'!$DE$153:$DG$274,MATCH($A1002,'Hoja de Trabajo para listado'!$DE$153:$DE$1048576,0),MATCH((CUADRO!O$4&amp;$E1002),'Hoja de Trabajo para listado'!$DE$151:$DG$151,0)),0)+IFERROR(INDEX('Hoja de Trabajo para listado'!$CD$155:$DC$1048576,MATCH($A1002,'Hoja de Trabajo para listado'!$CD$155:$CD$1048576,0),MATCH((CUADRO!O$4&amp;$E1002),'Hoja de Trabajo para listado'!$CD$151:$DC$151,0)),0)</f>
        <v>0</v>
      </c>
      <c r="P1002" s="241">
        <f ca="1">+IFERROR(INDEX('Hoja de Trabajo para listado'!$A$155:$Z$1048576,MATCH($A1002,'Hoja de Trabajo para listado'!$A$155:$A$1048576,0),MATCH((CUADRO!P$4&amp;$E1002),'Hoja de Trabajo para listado'!$A$151:$Z$151,0)),0)+IFERROR(INDEX('Hoja de Trabajo para listado'!$AB$155:$BA$1048576,MATCH($A1002,'Hoja de Trabajo para listado'!$AB$155:$AB$1048576,0),MATCH((CUADRO!P$4&amp;$E1002),'Hoja de Trabajo para listado'!$AB$151:$BA$151,0)),0)+IFERROR(INDEX('Hoja de Trabajo para listado'!$BC$155:$CB$1048576,MATCH($A1002,'Hoja de Trabajo para listado'!$BC$155:$BC$1048576,0),MATCH((CUADRO!P$4&amp;$E1002),'Hoja de Trabajo para listado'!$BC$151:$CB$151,0)),0)+IFERROR(INDEX('Hoja de Trabajo para listado'!$DE$153:$DG$274,MATCH($A1002,'Hoja de Trabajo para listado'!$DE$153:$DE$1048576,0),MATCH((CUADRO!P$4&amp;$E1002),'Hoja de Trabajo para listado'!$DE$151:$DG$151,0)),0)+IFERROR(INDEX('Hoja de Trabajo para listado'!$CD$155:$DC$1048576,MATCH($A1002,'Hoja de Trabajo para listado'!$CD$155:$CD$1048576,0),MATCH((CUADRO!P$4&amp;$E1002),'Hoja de Trabajo para listado'!$CD$151:$DC$151,0)),0)</f>
        <v>0</v>
      </c>
      <c r="Q1002" s="241">
        <f ca="1">+IFERROR(INDEX('Hoja de Trabajo para listado'!$A$155:$Z$1048576,MATCH($A1002,'Hoja de Trabajo para listado'!$A$155:$A$1048576,0),MATCH((CUADRO!Q$4&amp;$E1002),'Hoja de Trabajo para listado'!$A$151:$Z$151,0)),0)+IFERROR(INDEX('Hoja de Trabajo para listado'!$AB$155:$BA$1048576,MATCH($A1002,'Hoja de Trabajo para listado'!$AB$155:$AB$1048576,0),MATCH((CUADRO!Q$4&amp;$E1002),'Hoja de Trabajo para listado'!$AB$151:$BA$151,0)),0)+IFERROR(INDEX('Hoja de Trabajo para listado'!$BC$155:$CB$1048576,MATCH($A1002,'Hoja de Trabajo para listado'!$BC$155:$BC$1048576,0),MATCH((CUADRO!Q$4&amp;$E1002),'Hoja de Trabajo para listado'!$BC$151:$CB$151,0)),0)+IFERROR(INDEX('Hoja de Trabajo para listado'!$DE$153:$DG$274,MATCH($A1002,'Hoja de Trabajo para listado'!$DE$153:$DE$1048576,0),MATCH((CUADRO!Q$4&amp;$E1002),'Hoja de Trabajo para listado'!$DE$151:$DG$151,0)),0)+IFERROR(INDEX('Hoja de Trabajo para listado'!$CD$155:$DC$1048576,MATCH($A1002,'Hoja de Trabajo para listado'!$CD$155:$CD$1048576,0),MATCH((CUADRO!Q$4&amp;$E1002),'Hoja de Trabajo para listado'!$CD$151:$DC$151,0)),0)</f>
        <v>0</v>
      </c>
      <c r="R1002" s="241">
        <f t="shared" ca="1" si="37"/>
        <v>0</v>
      </c>
      <c r="S1002" s="247">
        <f ca="1">+R1001+R1002</f>
        <v>0</v>
      </c>
      <c r="T1002" s="241">
        <f ca="1">+S1002</f>
        <v>0</v>
      </c>
      <c r="U1002" s="240">
        <f t="shared" si="38"/>
        <v>2</v>
      </c>
      <c r="V1002" s="327" t="str">
        <f>+VLOOKUP(A1002,bd_lista!$A$3:$E$592,5,FALSE)</f>
        <v>Gobiernos Autonomos Municipales</v>
      </c>
      <c r="W1002" s="398"/>
      <c r="X1002" s="240">
        <f>+VLOOKUP(A1002,[4]Sheet1!$A$13:$D$744,4,FALSE)</f>
        <v>0</v>
      </c>
      <c r="Y1002" s="240" t="e">
        <f>+VLOOKUP(X1002,bd_lista!$A$3:$C$592,3,FALSE)</f>
        <v>#N/A</v>
      </c>
      <c r="Z1002" s="288"/>
      <c r="AA1002" s="289"/>
    </row>
    <row r="1003" spans="1:27" customFormat="1" ht="15" hidden="1" customHeight="1">
      <c r="A1003" s="32">
        <v>1734</v>
      </c>
      <c r="B1003" s="393">
        <f>+A1003</f>
        <v>1734</v>
      </c>
      <c r="C1003" s="245" t="str">
        <f>+VLOOKUP(A1003,bd_lista!$A$3:$C$592,3,FALSE)</f>
        <v>Gobierno Autónomo Municipal de Montero</v>
      </c>
      <c r="D1003" s="395" t="str">
        <f>+C1003</f>
        <v>Gobierno Autónomo Municipal de Montero</v>
      </c>
      <c r="E1003" s="240" t="s">
        <v>1303</v>
      </c>
      <c r="F1003" s="241">
        <f ca="1">+IFERROR(INDEX('Hoja de Trabajo para listado'!$A$155:$Z$1048576,MATCH($A1003,'Hoja de Trabajo para listado'!$A$155:$A$1048576,0),MATCH((CUADRO!F$4&amp;$E1003),'Hoja de Trabajo para listado'!$A$151:$Z$151,0)),0)+IFERROR(INDEX('Hoja de Trabajo para listado'!$AB$155:$BA$1048576,MATCH($A1003,'Hoja de Trabajo para listado'!$AB$155:$AB$1048576,0),MATCH((CUADRO!F$4&amp;$E1003),'Hoja de Trabajo para listado'!$AB$151:$BA$151,0)),0)+IFERROR(INDEX('Hoja de Trabajo para listado'!$BC$155:$CB$1048576,MATCH($A1003,'Hoja de Trabajo para listado'!$BC$155:$BC$1048576,0),MATCH((CUADRO!F$4&amp;$E1003),'Hoja de Trabajo para listado'!$BC$151:$CB$151,0)),0)+IFERROR(INDEX('Hoja de Trabajo para listado'!$DE$153:$DG$274,MATCH($A1003,'Hoja de Trabajo para listado'!$DE$153:$DE$1048576,0),MATCH((CUADRO!F$4&amp;$E1003),'Hoja de Trabajo para listado'!$DE$151:$DG$151,0)),0)+IFERROR(INDEX('Hoja de Trabajo para listado'!$CD$155:$DC$1048576,MATCH($A1003,'Hoja de Trabajo para listado'!$CD$155:$CD$1048576,0),MATCH((CUADRO!F$4&amp;$E1003),'Hoja de Trabajo para listado'!$CD$151:$DC$151,0)),0)</f>
        <v>0</v>
      </c>
      <c r="G1003" s="241">
        <f ca="1">+IFERROR(INDEX('Hoja de Trabajo para listado'!$A$155:$Z$1048576,MATCH($A1003,'Hoja de Trabajo para listado'!$A$155:$A$1048576,0),MATCH((CUADRO!G$4&amp;$E1003),'Hoja de Trabajo para listado'!$A$151:$Z$151,0)),0)+IFERROR(INDEX('Hoja de Trabajo para listado'!$AB$155:$BA$1048576,MATCH($A1003,'Hoja de Trabajo para listado'!$AB$155:$AB$1048576,0),MATCH((CUADRO!G$4&amp;$E1003),'Hoja de Trabajo para listado'!$AB$151:$BA$151,0)),0)+IFERROR(INDEX('Hoja de Trabajo para listado'!$BC$155:$CB$1048576,MATCH($A1003,'Hoja de Trabajo para listado'!$BC$155:$BC$1048576,0),MATCH((CUADRO!G$4&amp;$E1003),'Hoja de Trabajo para listado'!$BC$151:$CB$151,0)),0)+IFERROR(INDEX('Hoja de Trabajo para listado'!$DE$153:$DG$274,MATCH($A1003,'Hoja de Trabajo para listado'!$DE$153:$DE$1048576,0),MATCH((CUADRO!G$4&amp;$E1003),'Hoja de Trabajo para listado'!$DE$151:$DG$151,0)),0)+IFERROR(INDEX('Hoja de Trabajo para listado'!$CD$155:$DC$1048576,MATCH($A1003,'Hoja de Trabajo para listado'!$CD$155:$CD$1048576,0),MATCH((CUADRO!G$4&amp;$E1003),'Hoja de Trabajo para listado'!$CD$151:$DC$151,0)),0)</f>
        <v>0</v>
      </c>
      <c r="H1003" s="241">
        <f ca="1">+IFERROR(INDEX('Hoja de Trabajo para listado'!$A$155:$Z$1048576,MATCH($A1003,'Hoja de Trabajo para listado'!$A$155:$A$1048576,0),MATCH((CUADRO!H$4&amp;$E1003),'Hoja de Trabajo para listado'!$A$151:$Z$151,0)),0)+IFERROR(INDEX('Hoja de Trabajo para listado'!$AB$155:$BA$1048576,MATCH($A1003,'Hoja de Trabajo para listado'!$AB$155:$AB$1048576,0),MATCH((CUADRO!H$4&amp;$E1003),'Hoja de Trabajo para listado'!$AB$151:$BA$151,0)),0)+IFERROR(INDEX('Hoja de Trabajo para listado'!$BC$155:$CB$1048576,MATCH($A1003,'Hoja de Trabajo para listado'!$BC$155:$BC$1048576,0),MATCH((CUADRO!H$4&amp;$E1003),'Hoja de Trabajo para listado'!$BC$151:$CB$151,0)),0)+IFERROR(INDEX('Hoja de Trabajo para listado'!$DE$153:$DG$274,MATCH($A1003,'Hoja de Trabajo para listado'!$DE$153:$DE$1048576,0),MATCH((CUADRO!H$4&amp;$E1003),'Hoja de Trabajo para listado'!$DE$151:$DG$151,0)),0)+IFERROR(INDEX('Hoja de Trabajo para listado'!$CD$155:$DC$1048576,MATCH($A1003,'Hoja de Trabajo para listado'!$CD$155:$CD$1048576,0),MATCH((CUADRO!H$4&amp;$E1003),'Hoja de Trabajo para listado'!$CD$151:$DC$151,0)),0)</f>
        <v>0</v>
      </c>
      <c r="I1003" s="241">
        <f ca="1">+IFERROR(INDEX('Hoja de Trabajo para listado'!$A$155:$Z$1048576,MATCH($A1003,'Hoja de Trabajo para listado'!$A$155:$A$1048576,0),MATCH((CUADRO!I$4&amp;$E1003),'Hoja de Trabajo para listado'!$A$151:$Z$151,0)),0)+IFERROR(INDEX('Hoja de Trabajo para listado'!$AB$155:$BA$1048576,MATCH($A1003,'Hoja de Trabajo para listado'!$AB$155:$AB$1048576,0),MATCH((CUADRO!I$4&amp;$E1003),'Hoja de Trabajo para listado'!$AB$151:$BA$151,0)),0)+IFERROR(INDEX('Hoja de Trabajo para listado'!$BC$155:$CB$1048576,MATCH($A1003,'Hoja de Trabajo para listado'!$BC$155:$BC$1048576,0),MATCH((CUADRO!I$4&amp;$E1003),'Hoja de Trabajo para listado'!$BC$151:$CB$151,0)),0)+IFERROR(INDEX('Hoja de Trabajo para listado'!$DE$153:$DG$274,MATCH($A1003,'Hoja de Trabajo para listado'!$DE$153:$DE$1048576,0),MATCH((CUADRO!I$4&amp;$E1003),'Hoja de Trabajo para listado'!$DE$151:$DG$151,0)),0)+IFERROR(INDEX('Hoja de Trabajo para listado'!$CD$155:$DC$1048576,MATCH($A1003,'Hoja de Trabajo para listado'!$CD$155:$CD$1048576,0),MATCH((CUADRO!I$4&amp;$E1003),'Hoja de Trabajo para listado'!$CD$151:$DC$151,0)),0)</f>
        <v>0</v>
      </c>
      <c r="J1003" s="241">
        <f ca="1">+IFERROR(INDEX('Hoja de Trabajo para listado'!$A$155:$Z$1048576,MATCH($A1003,'Hoja de Trabajo para listado'!$A$155:$A$1048576,0),MATCH((CUADRO!J$4&amp;$E1003),'Hoja de Trabajo para listado'!$A$151:$Z$151,0)),0)+IFERROR(INDEX('Hoja de Trabajo para listado'!$AB$155:$BA$1048576,MATCH($A1003,'Hoja de Trabajo para listado'!$AB$155:$AB$1048576,0),MATCH((CUADRO!J$4&amp;$E1003),'Hoja de Trabajo para listado'!$AB$151:$BA$151,0)),0)+IFERROR(INDEX('Hoja de Trabajo para listado'!$BC$155:$CB$1048576,MATCH($A1003,'Hoja de Trabajo para listado'!$BC$155:$BC$1048576,0),MATCH((CUADRO!J$4&amp;$E1003),'Hoja de Trabajo para listado'!$BC$151:$CB$151,0)),0)+IFERROR(INDEX('Hoja de Trabajo para listado'!$DE$153:$DG$274,MATCH($A1003,'Hoja de Trabajo para listado'!$DE$153:$DE$1048576,0),MATCH((CUADRO!J$4&amp;$E1003),'Hoja de Trabajo para listado'!$DE$151:$DG$151,0)),0)+IFERROR(INDEX('Hoja de Trabajo para listado'!$CD$155:$DC$1048576,MATCH($A1003,'Hoja de Trabajo para listado'!$CD$155:$CD$1048576,0),MATCH((CUADRO!J$4&amp;$E1003),'Hoja de Trabajo para listado'!$CD$151:$DC$151,0)),0)</f>
        <v>0</v>
      </c>
      <c r="K1003" s="241">
        <f ca="1">+IFERROR(INDEX('Hoja de Trabajo para listado'!$A$155:$Z$1048576,MATCH($A1003,'Hoja de Trabajo para listado'!$A$155:$A$1048576,0),MATCH((CUADRO!K$4&amp;$E1003),'Hoja de Trabajo para listado'!$A$151:$Z$151,0)),0)+IFERROR(INDEX('Hoja de Trabajo para listado'!$AB$155:$BA$1048576,MATCH($A1003,'Hoja de Trabajo para listado'!$AB$155:$AB$1048576,0),MATCH((CUADRO!K$4&amp;$E1003),'Hoja de Trabajo para listado'!$AB$151:$BA$151,0)),0)+IFERROR(INDEX('Hoja de Trabajo para listado'!$BC$155:$CB$1048576,MATCH($A1003,'Hoja de Trabajo para listado'!$BC$155:$BC$1048576,0),MATCH((CUADRO!K$4&amp;$E1003),'Hoja de Trabajo para listado'!$BC$151:$CB$151,0)),0)+IFERROR(INDEX('Hoja de Trabajo para listado'!$DE$153:$DG$274,MATCH($A1003,'Hoja de Trabajo para listado'!$DE$153:$DE$1048576,0),MATCH((CUADRO!K$4&amp;$E1003),'Hoja de Trabajo para listado'!$DE$151:$DG$151,0)),0)+IFERROR(INDEX('Hoja de Trabajo para listado'!$CD$155:$DC$1048576,MATCH($A1003,'Hoja de Trabajo para listado'!$CD$155:$CD$1048576,0),MATCH((CUADRO!K$4&amp;$E1003),'Hoja de Trabajo para listado'!$CD$151:$DC$151,0)),0)</f>
        <v>0</v>
      </c>
      <c r="L1003" s="241">
        <f ca="1">+IFERROR(INDEX('Hoja de Trabajo para listado'!$A$155:$Z$1048576,MATCH($A1003,'Hoja de Trabajo para listado'!$A$155:$A$1048576,0),MATCH((CUADRO!L$4&amp;$E1003),'Hoja de Trabajo para listado'!$A$151:$Z$151,0)),0)+IFERROR(INDEX('Hoja de Trabajo para listado'!$AB$155:$BA$1048576,MATCH($A1003,'Hoja de Trabajo para listado'!$AB$155:$AB$1048576,0),MATCH((CUADRO!L$4&amp;$E1003),'Hoja de Trabajo para listado'!$AB$151:$BA$151,0)),0)+IFERROR(INDEX('Hoja de Trabajo para listado'!$BC$155:$CB$1048576,MATCH($A1003,'Hoja de Trabajo para listado'!$BC$155:$BC$1048576,0),MATCH((CUADRO!L$4&amp;$E1003),'Hoja de Trabajo para listado'!$BC$151:$CB$151,0)),0)+IFERROR(INDEX('Hoja de Trabajo para listado'!$DE$153:$DG$274,MATCH($A1003,'Hoja de Trabajo para listado'!$DE$153:$DE$1048576,0),MATCH((CUADRO!L$4&amp;$E1003),'Hoja de Trabajo para listado'!$DE$151:$DG$151,0)),0)+IFERROR(INDEX('Hoja de Trabajo para listado'!$CD$155:$DC$1048576,MATCH($A1003,'Hoja de Trabajo para listado'!$CD$155:$CD$1048576,0),MATCH((CUADRO!L$4&amp;$E1003),'Hoja de Trabajo para listado'!$CD$151:$DC$151,0)),0)</f>
        <v>0</v>
      </c>
      <c r="M1003" s="241">
        <f ca="1">+IFERROR(INDEX('Hoja de Trabajo para listado'!$A$155:$Z$1048576,MATCH($A1003,'Hoja de Trabajo para listado'!$A$155:$A$1048576,0),MATCH((CUADRO!M$4&amp;$E1003),'Hoja de Trabajo para listado'!$A$151:$Z$151,0)),0)+IFERROR(INDEX('Hoja de Trabajo para listado'!$AB$155:$BA$1048576,MATCH($A1003,'Hoja de Trabajo para listado'!$AB$155:$AB$1048576,0),MATCH((CUADRO!M$4&amp;$E1003),'Hoja de Trabajo para listado'!$AB$151:$BA$151,0)),0)+IFERROR(INDEX('Hoja de Trabajo para listado'!$BC$155:$CB$1048576,MATCH($A1003,'Hoja de Trabajo para listado'!$BC$155:$BC$1048576,0),MATCH((CUADRO!M$4&amp;$E1003),'Hoja de Trabajo para listado'!$BC$151:$CB$151,0)),0)+IFERROR(INDEX('Hoja de Trabajo para listado'!$DE$153:$DG$274,MATCH($A1003,'Hoja de Trabajo para listado'!$DE$153:$DE$1048576,0),MATCH((CUADRO!M$4&amp;$E1003),'Hoja de Trabajo para listado'!$DE$151:$DG$151,0)),0)+IFERROR(INDEX('Hoja de Trabajo para listado'!$CD$155:$DC$1048576,MATCH($A1003,'Hoja de Trabajo para listado'!$CD$155:$CD$1048576,0),MATCH((CUADRO!M$4&amp;$E1003),'Hoja de Trabajo para listado'!$CD$151:$DC$151,0)),0)</f>
        <v>0</v>
      </c>
      <c r="N1003" s="241">
        <f ca="1">+IFERROR(INDEX('Hoja de Trabajo para listado'!$A$155:$Z$1048576,MATCH($A1003,'Hoja de Trabajo para listado'!$A$155:$A$1048576,0),MATCH((CUADRO!N$4&amp;$E1003),'Hoja de Trabajo para listado'!$A$151:$Z$151,0)),0)+IFERROR(INDEX('Hoja de Trabajo para listado'!$AB$155:$BA$1048576,MATCH($A1003,'Hoja de Trabajo para listado'!$AB$155:$AB$1048576,0),MATCH((CUADRO!N$4&amp;$E1003),'Hoja de Trabajo para listado'!$AB$151:$BA$151,0)),0)+IFERROR(INDEX('Hoja de Trabajo para listado'!$BC$155:$CB$1048576,MATCH($A1003,'Hoja de Trabajo para listado'!$BC$155:$BC$1048576,0),MATCH((CUADRO!N$4&amp;$E1003),'Hoja de Trabajo para listado'!$BC$151:$CB$151,0)),0)+IFERROR(INDEX('Hoja de Trabajo para listado'!$DE$153:$DG$274,MATCH($A1003,'Hoja de Trabajo para listado'!$DE$153:$DE$1048576,0),MATCH((CUADRO!N$4&amp;$E1003),'Hoja de Trabajo para listado'!$DE$151:$DG$151,0)),0)+IFERROR(INDEX('Hoja de Trabajo para listado'!$CD$155:$DC$1048576,MATCH($A1003,'Hoja de Trabajo para listado'!$CD$155:$CD$1048576,0),MATCH((CUADRO!N$4&amp;$E1003),'Hoja de Trabajo para listado'!$CD$151:$DC$151,0)),0)</f>
        <v>0</v>
      </c>
      <c r="O1003" s="241">
        <f ca="1">+IFERROR(INDEX('Hoja de Trabajo para listado'!$A$155:$Z$1048576,MATCH($A1003,'Hoja de Trabajo para listado'!$A$155:$A$1048576,0),MATCH((CUADRO!O$4&amp;$E1003),'Hoja de Trabajo para listado'!$A$151:$Z$151,0)),0)+IFERROR(INDEX('Hoja de Trabajo para listado'!$AB$155:$BA$1048576,MATCH($A1003,'Hoja de Trabajo para listado'!$AB$155:$AB$1048576,0),MATCH((CUADRO!O$4&amp;$E1003),'Hoja de Trabajo para listado'!$AB$151:$BA$151,0)),0)+IFERROR(INDEX('Hoja de Trabajo para listado'!$BC$155:$CB$1048576,MATCH($A1003,'Hoja de Trabajo para listado'!$BC$155:$BC$1048576,0),MATCH((CUADRO!O$4&amp;$E1003),'Hoja de Trabajo para listado'!$BC$151:$CB$151,0)),0)+IFERROR(INDEX('Hoja de Trabajo para listado'!$DE$153:$DG$274,MATCH($A1003,'Hoja de Trabajo para listado'!$DE$153:$DE$1048576,0),MATCH((CUADRO!O$4&amp;$E1003),'Hoja de Trabajo para listado'!$DE$151:$DG$151,0)),0)+IFERROR(INDEX('Hoja de Trabajo para listado'!$CD$155:$DC$1048576,MATCH($A1003,'Hoja de Trabajo para listado'!$CD$155:$CD$1048576,0),MATCH((CUADRO!O$4&amp;$E1003),'Hoja de Trabajo para listado'!$CD$151:$DC$151,0)),0)</f>
        <v>0</v>
      </c>
      <c r="P1003" s="241">
        <f ca="1">+IFERROR(INDEX('Hoja de Trabajo para listado'!$A$155:$Z$1048576,MATCH($A1003,'Hoja de Trabajo para listado'!$A$155:$A$1048576,0),MATCH((CUADRO!P$4&amp;$E1003),'Hoja de Trabajo para listado'!$A$151:$Z$151,0)),0)+IFERROR(INDEX('Hoja de Trabajo para listado'!$AB$155:$BA$1048576,MATCH($A1003,'Hoja de Trabajo para listado'!$AB$155:$AB$1048576,0),MATCH((CUADRO!P$4&amp;$E1003),'Hoja de Trabajo para listado'!$AB$151:$BA$151,0)),0)+IFERROR(INDEX('Hoja de Trabajo para listado'!$BC$155:$CB$1048576,MATCH($A1003,'Hoja de Trabajo para listado'!$BC$155:$BC$1048576,0),MATCH((CUADRO!P$4&amp;$E1003),'Hoja de Trabajo para listado'!$BC$151:$CB$151,0)),0)+IFERROR(INDEX('Hoja de Trabajo para listado'!$DE$153:$DG$274,MATCH($A1003,'Hoja de Trabajo para listado'!$DE$153:$DE$1048576,0),MATCH((CUADRO!P$4&amp;$E1003),'Hoja de Trabajo para listado'!$DE$151:$DG$151,0)),0)+IFERROR(INDEX('Hoja de Trabajo para listado'!$CD$155:$DC$1048576,MATCH($A1003,'Hoja de Trabajo para listado'!$CD$155:$CD$1048576,0),MATCH((CUADRO!P$4&amp;$E1003),'Hoja de Trabajo para listado'!$CD$151:$DC$151,0)),0)</f>
        <v>0</v>
      </c>
      <c r="Q1003" s="241">
        <f ca="1">+IFERROR(INDEX('Hoja de Trabajo para listado'!$A$155:$Z$1048576,MATCH($A1003,'Hoja de Trabajo para listado'!$A$155:$A$1048576,0),MATCH((CUADRO!Q$4&amp;$E1003),'Hoja de Trabajo para listado'!$A$151:$Z$151,0)),0)+IFERROR(INDEX('Hoja de Trabajo para listado'!$AB$155:$BA$1048576,MATCH($A1003,'Hoja de Trabajo para listado'!$AB$155:$AB$1048576,0),MATCH((CUADRO!Q$4&amp;$E1003),'Hoja de Trabajo para listado'!$AB$151:$BA$151,0)),0)+IFERROR(INDEX('Hoja de Trabajo para listado'!$BC$155:$CB$1048576,MATCH($A1003,'Hoja de Trabajo para listado'!$BC$155:$BC$1048576,0),MATCH((CUADRO!Q$4&amp;$E1003),'Hoja de Trabajo para listado'!$BC$151:$CB$151,0)),0)+IFERROR(INDEX('Hoja de Trabajo para listado'!$DE$153:$DG$274,MATCH($A1003,'Hoja de Trabajo para listado'!$DE$153:$DE$1048576,0),MATCH((CUADRO!Q$4&amp;$E1003),'Hoja de Trabajo para listado'!$DE$151:$DG$151,0)),0)+IFERROR(INDEX('Hoja de Trabajo para listado'!$CD$155:$DC$1048576,MATCH($A1003,'Hoja de Trabajo para listado'!$CD$155:$CD$1048576,0),MATCH((CUADRO!Q$4&amp;$E1003),'Hoja de Trabajo para listado'!$CD$151:$DC$151,0)),0)</f>
        <v>0</v>
      </c>
      <c r="R1003" s="241">
        <f t="shared" ca="1" si="37"/>
        <v>0</v>
      </c>
      <c r="S1003" s="247"/>
      <c r="T1003" s="241">
        <f ca="1">+T1004</f>
        <v>0</v>
      </c>
      <c r="U1003" s="240">
        <f t="shared" si="38"/>
        <v>1</v>
      </c>
      <c r="V1003" s="327" t="str">
        <f>+VLOOKUP(A1003,bd_lista!$A$3:$E$592,5,FALSE)</f>
        <v>Gobiernos Autonomos Municipales</v>
      </c>
      <c r="W1003" s="397" t="str">
        <f>+V1003</f>
        <v>Gobiernos Autonomos Municipales</v>
      </c>
      <c r="X1003" s="240">
        <f>+VLOOKUP(A1003,[4]Sheet1!$A$13:$D$744,4,FALSE)</f>
        <v>0</v>
      </c>
      <c r="Y1003" s="240" t="e">
        <f>+VLOOKUP(X1003,bd_lista!$A$3:$C$592,3,FALSE)</f>
        <v>#N/A</v>
      </c>
      <c r="Z1003" s="290">
        <f>+X1003</f>
        <v>0</v>
      </c>
      <c r="AA1003" s="291" t="e">
        <f>+Y1003</f>
        <v>#N/A</v>
      </c>
    </row>
    <row r="1004" spans="1:27" customFormat="1" ht="15" hidden="1" customHeight="1">
      <c r="A1004" s="32">
        <v>1734</v>
      </c>
      <c r="B1004" s="394"/>
      <c r="C1004" s="245" t="str">
        <f>+VLOOKUP(A1004,bd_lista!$A$3:$C$592,3,FALSE)</f>
        <v>Gobierno Autónomo Municipal de Montero</v>
      </c>
      <c r="D1004" s="396"/>
      <c r="E1004" s="242" t="s">
        <v>1304</v>
      </c>
      <c r="F1004" s="241">
        <f ca="1">+IFERROR(INDEX('Hoja de Trabajo para listado'!$A$155:$Z$1048576,MATCH($A1004,'Hoja de Trabajo para listado'!$A$155:$A$1048576,0),MATCH((CUADRO!F$4&amp;$E1004),'Hoja de Trabajo para listado'!$A$151:$Z$151,0)),0)+IFERROR(INDEX('Hoja de Trabajo para listado'!$AB$155:$BA$1048576,MATCH($A1004,'Hoja de Trabajo para listado'!$AB$155:$AB$1048576,0),MATCH((CUADRO!F$4&amp;$E1004),'Hoja de Trabajo para listado'!$AB$151:$BA$151,0)),0)+IFERROR(INDEX('Hoja de Trabajo para listado'!$BC$155:$CB$1048576,MATCH($A1004,'Hoja de Trabajo para listado'!$BC$155:$BC$1048576,0),MATCH((CUADRO!F$4&amp;$E1004),'Hoja de Trabajo para listado'!$BC$151:$CB$151,0)),0)+IFERROR(INDEX('Hoja de Trabajo para listado'!$DE$153:$DG$274,MATCH($A1004,'Hoja de Trabajo para listado'!$DE$153:$DE$1048576,0),MATCH((CUADRO!F$4&amp;$E1004),'Hoja de Trabajo para listado'!$DE$151:$DG$151,0)),0)+IFERROR(INDEX('Hoja de Trabajo para listado'!$CD$155:$DC$1048576,MATCH($A1004,'Hoja de Trabajo para listado'!$CD$155:$CD$1048576,0),MATCH((CUADRO!F$4&amp;$E1004),'Hoja de Trabajo para listado'!$CD$151:$DC$151,0)),0)</f>
        <v>0</v>
      </c>
      <c r="G1004" s="241">
        <f ca="1">+IFERROR(INDEX('Hoja de Trabajo para listado'!$A$155:$Z$1048576,MATCH($A1004,'Hoja de Trabajo para listado'!$A$155:$A$1048576,0),MATCH((CUADRO!G$4&amp;$E1004),'Hoja de Trabajo para listado'!$A$151:$Z$151,0)),0)+IFERROR(INDEX('Hoja de Trabajo para listado'!$AB$155:$BA$1048576,MATCH($A1004,'Hoja de Trabajo para listado'!$AB$155:$AB$1048576,0),MATCH((CUADRO!G$4&amp;$E1004),'Hoja de Trabajo para listado'!$AB$151:$BA$151,0)),0)+IFERROR(INDEX('Hoja de Trabajo para listado'!$BC$155:$CB$1048576,MATCH($A1004,'Hoja de Trabajo para listado'!$BC$155:$BC$1048576,0),MATCH((CUADRO!G$4&amp;$E1004),'Hoja de Trabajo para listado'!$BC$151:$CB$151,0)),0)+IFERROR(INDEX('Hoja de Trabajo para listado'!$DE$153:$DG$274,MATCH($A1004,'Hoja de Trabajo para listado'!$DE$153:$DE$1048576,0),MATCH((CUADRO!G$4&amp;$E1004),'Hoja de Trabajo para listado'!$DE$151:$DG$151,0)),0)+IFERROR(INDEX('Hoja de Trabajo para listado'!$CD$155:$DC$1048576,MATCH($A1004,'Hoja de Trabajo para listado'!$CD$155:$CD$1048576,0),MATCH((CUADRO!G$4&amp;$E1004),'Hoja de Trabajo para listado'!$CD$151:$DC$151,0)),0)</f>
        <v>0</v>
      </c>
      <c r="H1004" s="241">
        <f ca="1">+IFERROR(INDEX('Hoja de Trabajo para listado'!$A$155:$Z$1048576,MATCH($A1004,'Hoja de Trabajo para listado'!$A$155:$A$1048576,0),MATCH((CUADRO!H$4&amp;$E1004),'Hoja de Trabajo para listado'!$A$151:$Z$151,0)),0)+IFERROR(INDEX('Hoja de Trabajo para listado'!$AB$155:$BA$1048576,MATCH($A1004,'Hoja de Trabajo para listado'!$AB$155:$AB$1048576,0),MATCH((CUADRO!H$4&amp;$E1004),'Hoja de Trabajo para listado'!$AB$151:$BA$151,0)),0)+IFERROR(INDEX('Hoja de Trabajo para listado'!$BC$155:$CB$1048576,MATCH($A1004,'Hoja de Trabajo para listado'!$BC$155:$BC$1048576,0),MATCH((CUADRO!H$4&amp;$E1004),'Hoja de Trabajo para listado'!$BC$151:$CB$151,0)),0)+IFERROR(INDEX('Hoja de Trabajo para listado'!$DE$153:$DG$274,MATCH($A1004,'Hoja de Trabajo para listado'!$DE$153:$DE$1048576,0),MATCH((CUADRO!H$4&amp;$E1004),'Hoja de Trabajo para listado'!$DE$151:$DG$151,0)),0)+IFERROR(INDEX('Hoja de Trabajo para listado'!$CD$155:$DC$1048576,MATCH($A1004,'Hoja de Trabajo para listado'!$CD$155:$CD$1048576,0),MATCH((CUADRO!H$4&amp;$E1004),'Hoja de Trabajo para listado'!$CD$151:$DC$151,0)),0)</f>
        <v>0</v>
      </c>
      <c r="I1004" s="241">
        <f ca="1">+IFERROR(INDEX('Hoja de Trabajo para listado'!$A$155:$Z$1048576,MATCH($A1004,'Hoja de Trabajo para listado'!$A$155:$A$1048576,0),MATCH((CUADRO!I$4&amp;$E1004),'Hoja de Trabajo para listado'!$A$151:$Z$151,0)),0)+IFERROR(INDEX('Hoja de Trabajo para listado'!$AB$155:$BA$1048576,MATCH($A1004,'Hoja de Trabajo para listado'!$AB$155:$AB$1048576,0),MATCH((CUADRO!I$4&amp;$E1004),'Hoja de Trabajo para listado'!$AB$151:$BA$151,0)),0)+IFERROR(INDEX('Hoja de Trabajo para listado'!$BC$155:$CB$1048576,MATCH($A1004,'Hoja de Trabajo para listado'!$BC$155:$BC$1048576,0),MATCH((CUADRO!I$4&amp;$E1004),'Hoja de Trabajo para listado'!$BC$151:$CB$151,0)),0)+IFERROR(INDEX('Hoja de Trabajo para listado'!$DE$153:$DG$274,MATCH($A1004,'Hoja de Trabajo para listado'!$DE$153:$DE$1048576,0),MATCH((CUADRO!I$4&amp;$E1004),'Hoja de Trabajo para listado'!$DE$151:$DG$151,0)),0)+IFERROR(INDEX('Hoja de Trabajo para listado'!$CD$155:$DC$1048576,MATCH($A1004,'Hoja de Trabajo para listado'!$CD$155:$CD$1048576,0),MATCH((CUADRO!I$4&amp;$E1004),'Hoja de Trabajo para listado'!$CD$151:$DC$151,0)),0)</f>
        <v>0</v>
      </c>
      <c r="J1004" s="241">
        <f ca="1">+IFERROR(INDEX('Hoja de Trabajo para listado'!$A$155:$Z$1048576,MATCH($A1004,'Hoja de Trabajo para listado'!$A$155:$A$1048576,0),MATCH((CUADRO!J$4&amp;$E1004),'Hoja de Trabajo para listado'!$A$151:$Z$151,0)),0)+IFERROR(INDEX('Hoja de Trabajo para listado'!$AB$155:$BA$1048576,MATCH($A1004,'Hoja de Trabajo para listado'!$AB$155:$AB$1048576,0),MATCH((CUADRO!J$4&amp;$E1004),'Hoja de Trabajo para listado'!$AB$151:$BA$151,0)),0)+IFERROR(INDEX('Hoja de Trabajo para listado'!$BC$155:$CB$1048576,MATCH($A1004,'Hoja de Trabajo para listado'!$BC$155:$BC$1048576,0),MATCH((CUADRO!J$4&amp;$E1004),'Hoja de Trabajo para listado'!$BC$151:$CB$151,0)),0)+IFERROR(INDEX('Hoja de Trabajo para listado'!$DE$153:$DG$274,MATCH($A1004,'Hoja de Trabajo para listado'!$DE$153:$DE$1048576,0),MATCH((CUADRO!J$4&amp;$E1004),'Hoja de Trabajo para listado'!$DE$151:$DG$151,0)),0)+IFERROR(INDEX('Hoja de Trabajo para listado'!$CD$155:$DC$1048576,MATCH($A1004,'Hoja de Trabajo para listado'!$CD$155:$CD$1048576,0),MATCH((CUADRO!J$4&amp;$E1004),'Hoja de Trabajo para listado'!$CD$151:$DC$151,0)),0)</f>
        <v>0</v>
      </c>
      <c r="K1004" s="241">
        <f ca="1">+IFERROR(INDEX('Hoja de Trabajo para listado'!$A$155:$Z$1048576,MATCH($A1004,'Hoja de Trabajo para listado'!$A$155:$A$1048576,0),MATCH((CUADRO!K$4&amp;$E1004),'Hoja de Trabajo para listado'!$A$151:$Z$151,0)),0)+IFERROR(INDEX('Hoja de Trabajo para listado'!$AB$155:$BA$1048576,MATCH($A1004,'Hoja de Trabajo para listado'!$AB$155:$AB$1048576,0),MATCH((CUADRO!K$4&amp;$E1004),'Hoja de Trabajo para listado'!$AB$151:$BA$151,0)),0)+IFERROR(INDEX('Hoja de Trabajo para listado'!$BC$155:$CB$1048576,MATCH($A1004,'Hoja de Trabajo para listado'!$BC$155:$BC$1048576,0),MATCH((CUADRO!K$4&amp;$E1004),'Hoja de Trabajo para listado'!$BC$151:$CB$151,0)),0)+IFERROR(INDEX('Hoja de Trabajo para listado'!$DE$153:$DG$274,MATCH($A1004,'Hoja de Trabajo para listado'!$DE$153:$DE$1048576,0),MATCH((CUADRO!K$4&amp;$E1004),'Hoja de Trabajo para listado'!$DE$151:$DG$151,0)),0)+IFERROR(INDEX('Hoja de Trabajo para listado'!$CD$155:$DC$1048576,MATCH($A1004,'Hoja de Trabajo para listado'!$CD$155:$CD$1048576,0),MATCH((CUADRO!K$4&amp;$E1004),'Hoja de Trabajo para listado'!$CD$151:$DC$151,0)),0)</f>
        <v>0</v>
      </c>
      <c r="L1004" s="241">
        <f ca="1">+IFERROR(INDEX('Hoja de Trabajo para listado'!$A$155:$Z$1048576,MATCH($A1004,'Hoja de Trabajo para listado'!$A$155:$A$1048576,0),MATCH((CUADRO!L$4&amp;$E1004),'Hoja de Trabajo para listado'!$A$151:$Z$151,0)),0)+IFERROR(INDEX('Hoja de Trabajo para listado'!$AB$155:$BA$1048576,MATCH($A1004,'Hoja de Trabajo para listado'!$AB$155:$AB$1048576,0),MATCH((CUADRO!L$4&amp;$E1004),'Hoja de Trabajo para listado'!$AB$151:$BA$151,0)),0)+IFERROR(INDEX('Hoja de Trabajo para listado'!$BC$155:$CB$1048576,MATCH($A1004,'Hoja de Trabajo para listado'!$BC$155:$BC$1048576,0),MATCH((CUADRO!L$4&amp;$E1004),'Hoja de Trabajo para listado'!$BC$151:$CB$151,0)),0)+IFERROR(INDEX('Hoja de Trabajo para listado'!$DE$153:$DG$274,MATCH($A1004,'Hoja de Trabajo para listado'!$DE$153:$DE$1048576,0),MATCH((CUADRO!L$4&amp;$E1004),'Hoja de Trabajo para listado'!$DE$151:$DG$151,0)),0)+IFERROR(INDEX('Hoja de Trabajo para listado'!$CD$155:$DC$1048576,MATCH($A1004,'Hoja de Trabajo para listado'!$CD$155:$CD$1048576,0),MATCH((CUADRO!L$4&amp;$E1004),'Hoja de Trabajo para listado'!$CD$151:$DC$151,0)),0)</f>
        <v>0</v>
      </c>
      <c r="M1004" s="241">
        <f ca="1">+IFERROR(INDEX('Hoja de Trabajo para listado'!$A$155:$Z$1048576,MATCH($A1004,'Hoja de Trabajo para listado'!$A$155:$A$1048576,0),MATCH((CUADRO!M$4&amp;$E1004),'Hoja de Trabajo para listado'!$A$151:$Z$151,0)),0)+IFERROR(INDEX('Hoja de Trabajo para listado'!$AB$155:$BA$1048576,MATCH($A1004,'Hoja de Trabajo para listado'!$AB$155:$AB$1048576,0),MATCH((CUADRO!M$4&amp;$E1004),'Hoja de Trabajo para listado'!$AB$151:$BA$151,0)),0)+IFERROR(INDEX('Hoja de Trabajo para listado'!$BC$155:$CB$1048576,MATCH($A1004,'Hoja de Trabajo para listado'!$BC$155:$BC$1048576,0),MATCH((CUADRO!M$4&amp;$E1004),'Hoja de Trabajo para listado'!$BC$151:$CB$151,0)),0)+IFERROR(INDEX('Hoja de Trabajo para listado'!$DE$153:$DG$274,MATCH($A1004,'Hoja de Trabajo para listado'!$DE$153:$DE$1048576,0),MATCH((CUADRO!M$4&amp;$E1004),'Hoja de Trabajo para listado'!$DE$151:$DG$151,0)),0)+IFERROR(INDEX('Hoja de Trabajo para listado'!$CD$155:$DC$1048576,MATCH($A1004,'Hoja de Trabajo para listado'!$CD$155:$CD$1048576,0),MATCH((CUADRO!M$4&amp;$E1004),'Hoja de Trabajo para listado'!$CD$151:$DC$151,0)),0)</f>
        <v>0</v>
      </c>
      <c r="N1004" s="241">
        <f ca="1">+IFERROR(INDEX('Hoja de Trabajo para listado'!$A$155:$Z$1048576,MATCH($A1004,'Hoja de Trabajo para listado'!$A$155:$A$1048576,0),MATCH((CUADRO!N$4&amp;$E1004),'Hoja de Trabajo para listado'!$A$151:$Z$151,0)),0)+IFERROR(INDEX('Hoja de Trabajo para listado'!$AB$155:$BA$1048576,MATCH($A1004,'Hoja de Trabajo para listado'!$AB$155:$AB$1048576,0),MATCH((CUADRO!N$4&amp;$E1004),'Hoja de Trabajo para listado'!$AB$151:$BA$151,0)),0)+IFERROR(INDEX('Hoja de Trabajo para listado'!$BC$155:$CB$1048576,MATCH($A1004,'Hoja de Trabajo para listado'!$BC$155:$BC$1048576,0),MATCH((CUADRO!N$4&amp;$E1004),'Hoja de Trabajo para listado'!$BC$151:$CB$151,0)),0)+IFERROR(INDEX('Hoja de Trabajo para listado'!$DE$153:$DG$274,MATCH($A1004,'Hoja de Trabajo para listado'!$DE$153:$DE$1048576,0),MATCH((CUADRO!N$4&amp;$E1004),'Hoja de Trabajo para listado'!$DE$151:$DG$151,0)),0)+IFERROR(INDEX('Hoja de Trabajo para listado'!$CD$155:$DC$1048576,MATCH($A1004,'Hoja de Trabajo para listado'!$CD$155:$CD$1048576,0),MATCH((CUADRO!N$4&amp;$E1004),'Hoja de Trabajo para listado'!$CD$151:$DC$151,0)),0)</f>
        <v>0</v>
      </c>
      <c r="O1004" s="241">
        <f ca="1">+IFERROR(INDEX('Hoja de Trabajo para listado'!$A$155:$Z$1048576,MATCH($A1004,'Hoja de Trabajo para listado'!$A$155:$A$1048576,0),MATCH((CUADRO!O$4&amp;$E1004),'Hoja de Trabajo para listado'!$A$151:$Z$151,0)),0)+IFERROR(INDEX('Hoja de Trabajo para listado'!$AB$155:$BA$1048576,MATCH($A1004,'Hoja de Trabajo para listado'!$AB$155:$AB$1048576,0),MATCH((CUADRO!O$4&amp;$E1004),'Hoja de Trabajo para listado'!$AB$151:$BA$151,0)),0)+IFERROR(INDEX('Hoja de Trabajo para listado'!$BC$155:$CB$1048576,MATCH($A1004,'Hoja de Trabajo para listado'!$BC$155:$BC$1048576,0),MATCH((CUADRO!O$4&amp;$E1004),'Hoja de Trabajo para listado'!$BC$151:$CB$151,0)),0)+IFERROR(INDEX('Hoja de Trabajo para listado'!$DE$153:$DG$274,MATCH($A1004,'Hoja de Trabajo para listado'!$DE$153:$DE$1048576,0),MATCH((CUADRO!O$4&amp;$E1004),'Hoja de Trabajo para listado'!$DE$151:$DG$151,0)),0)+IFERROR(INDEX('Hoja de Trabajo para listado'!$CD$155:$DC$1048576,MATCH($A1004,'Hoja de Trabajo para listado'!$CD$155:$CD$1048576,0),MATCH((CUADRO!O$4&amp;$E1004),'Hoja de Trabajo para listado'!$CD$151:$DC$151,0)),0)</f>
        <v>0</v>
      </c>
      <c r="P1004" s="241">
        <f ca="1">+IFERROR(INDEX('Hoja de Trabajo para listado'!$A$155:$Z$1048576,MATCH($A1004,'Hoja de Trabajo para listado'!$A$155:$A$1048576,0),MATCH((CUADRO!P$4&amp;$E1004),'Hoja de Trabajo para listado'!$A$151:$Z$151,0)),0)+IFERROR(INDEX('Hoja de Trabajo para listado'!$AB$155:$BA$1048576,MATCH($A1004,'Hoja de Trabajo para listado'!$AB$155:$AB$1048576,0),MATCH((CUADRO!P$4&amp;$E1004),'Hoja de Trabajo para listado'!$AB$151:$BA$151,0)),0)+IFERROR(INDEX('Hoja de Trabajo para listado'!$BC$155:$CB$1048576,MATCH($A1004,'Hoja de Trabajo para listado'!$BC$155:$BC$1048576,0),MATCH((CUADRO!P$4&amp;$E1004),'Hoja de Trabajo para listado'!$BC$151:$CB$151,0)),0)+IFERROR(INDEX('Hoja de Trabajo para listado'!$DE$153:$DG$274,MATCH($A1004,'Hoja de Trabajo para listado'!$DE$153:$DE$1048576,0),MATCH((CUADRO!P$4&amp;$E1004),'Hoja de Trabajo para listado'!$DE$151:$DG$151,0)),0)+IFERROR(INDEX('Hoja de Trabajo para listado'!$CD$155:$DC$1048576,MATCH($A1004,'Hoja de Trabajo para listado'!$CD$155:$CD$1048576,0),MATCH((CUADRO!P$4&amp;$E1004),'Hoja de Trabajo para listado'!$CD$151:$DC$151,0)),0)</f>
        <v>0</v>
      </c>
      <c r="Q1004" s="241">
        <f ca="1">+IFERROR(INDEX('Hoja de Trabajo para listado'!$A$155:$Z$1048576,MATCH($A1004,'Hoja de Trabajo para listado'!$A$155:$A$1048576,0),MATCH((CUADRO!Q$4&amp;$E1004),'Hoja de Trabajo para listado'!$A$151:$Z$151,0)),0)+IFERROR(INDEX('Hoja de Trabajo para listado'!$AB$155:$BA$1048576,MATCH($A1004,'Hoja de Trabajo para listado'!$AB$155:$AB$1048576,0),MATCH((CUADRO!Q$4&amp;$E1004),'Hoja de Trabajo para listado'!$AB$151:$BA$151,0)),0)+IFERROR(INDEX('Hoja de Trabajo para listado'!$BC$155:$CB$1048576,MATCH($A1004,'Hoja de Trabajo para listado'!$BC$155:$BC$1048576,0),MATCH((CUADRO!Q$4&amp;$E1004),'Hoja de Trabajo para listado'!$BC$151:$CB$151,0)),0)+IFERROR(INDEX('Hoja de Trabajo para listado'!$DE$153:$DG$274,MATCH($A1004,'Hoja de Trabajo para listado'!$DE$153:$DE$1048576,0),MATCH((CUADRO!Q$4&amp;$E1004),'Hoja de Trabajo para listado'!$DE$151:$DG$151,0)),0)+IFERROR(INDEX('Hoja de Trabajo para listado'!$CD$155:$DC$1048576,MATCH($A1004,'Hoja de Trabajo para listado'!$CD$155:$CD$1048576,0),MATCH((CUADRO!Q$4&amp;$E1004),'Hoja de Trabajo para listado'!$CD$151:$DC$151,0)),0)</f>
        <v>0</v>
      </c>
      <c r="R1004" s="241">
        <f t="shared" ca="1" si="37"/>
        <v>0</v>
      </c>
      <c r="S1004" s="247">
        <f ca="1">+R1003+R1004</f>
        <v>0</v>
      </c>
      <c r="T1004" s="241">
        <f ca="1">+S1004</f>
        <v>0</v>
      </c>
      <c r="U1004" s="240">
        <f t="shared" si="38"/>
        <v>2</v>
      </c>
      <c r="V1004" s="327" t="str">
        <f>+VLOOKUP(A1004,bd_lista!$A$3:$E$592,5,FALSE)</f>
        <v>Gobiernos Autonomos Municipales</v>
      </c>
      <c r="W1004" s="398"/>
      <c r="X1004" s="240">
        <f>+VLOOKUP(A1004,[4]Sheet1!$A$13:$D$744,4,FALSE)</f>
        <v>0</v>
      </c>
      <c r="Y1004" s="240" t="e">
        <f>+VLOOKUP(X1004,bd_lista!$A$3:$C$592,3,FALSE)</f>
        <v>#N/A</v>
      </c>
      <c r="Z1004" s="288"/>
      <c r="AA1004" s="289"/>
    </row>
    <row r="1005" spans="1:27" customFormat="1" ht="15" hidden="1" customHeight="1">
      <c r="A1005" s="32">
        <v>1735</v>
      </c>
      <c r="B1005" s="393">
        <f>+A1005</f>
        <v>1735</v>
      </c>
      <c r="C1005" s="245" t="str">
        <f>+VLOOKUP(A1005,bd_lista!$A$3:$C$592,3,FALSE)</f>
        <v>Gobierno Autónomo Municipal de General Agustín Saavedra</v>
      </c>
      <c r="D1005" s="395" t="str">
        <f>+C1005</f>
        <v>Gobierno Autónomo Municipal de General Agustín Saavedra</v>
      </c>
      <c r="E1005" s="240" t="s">
        <v>1303</v>
      </c>
      <c r="F1005" s="241">
        <f ca="1">+IFERROR(INDEX('Hoja de Trabajo para listado'!$A$155:$Z$1048576,MATCH($A1005,'Hoja de Trabajo para listado'!$A$155:$A$1048576,0),MATCH((CUADRO!F$4&amp;$E1005),'Hoja de Trabajo para listado'!$A$151:$Z$151,0)),0)+IFERROR(INDEX('Hoja de Trabajo para listado'!$AB$155:$BA$1048576,MATCH($A1005,'Hoja de Trabajo para listado'!$AB$155:$AB$1048576,0),MATCH((CUADRO!F$4&amp;$E1005),'Hoja de Trabajo para listado'!$AB$151:$BA$151,0)),0)+IFERROR(INDEX('Hoja de Trabajo para listado'!$BC$155:$CB$1048576,MATCH($A1005,'Hoja de Trabajo para listado'!$BC$155:$BC$1048576,0),MATCH((CUADRO!F$4&amp;$E1005),'Hoja de Trabajo para listado'!$BC$151:$CB$151,0)),0)+IFERROR(INDEX('Hoja de Trabajo para listado'!$DE$153:$DG$274,MATCH($A1005,'Hoja de Trabajo para listado'!$DE$153:$DE$1048576,0),MATCH((CUADRO!F$4&amp;$E1005),'Hoja de Trabajo para listado'!$DE$151:$DG$151,0)),0)+IFERROR(INDEX('Hoja de Trabajo para listado'!$CD$155:$DC$1048576,MATCH($A1005,'Hoja de Trabajo para listado'!$CD$155:$CD$1048576,0),MATCH((CUADRO!F$4&amp;$E1005),'Hoja de Trabajo para listado'!$CD$151:$DC$151,0)),0)</f>
        <v>0</v>
      </c>
      <c r="G1005" s="241">
        <f ca="1">+IFERROR(INDEX('Hoja de Trabajo para listado'!$A$155:$Z$1048576,MATCH($A1005,'Hoja de Trabajo para listado'!$A$155:$A$1048576,0),MATCH((CUADRO!G$4&amp;$E1005),'Hoja de Trabajo para listado'!$A$151:$Z$151,0)),0)+IFERROR(INDEX('Hoja de Trabajo para listado'!$AB$155:$BA$1048576,MATCH($A1005,'Hoja de Trabajo para listado'!$AB$155:$AB$1048576,0),MATCH((CUADRO!G$4&amp;$E1005),'Hoja de Trabajo para listado'!$AB$151:$BA$151,0)),0)+IFERROR(INDEX('Hoja de Trabajo para listado'!$BC$155:$CB$1048576,MATCH($A1005,'Hoja de Trabajo para listado'!$BC$155:$BC$1048576,0),MATCH((CUADRO!G$4&amp;$E1005),'Hoja de Trabajo para listado'!$BC$151:$CB$151,0)),0)+IFERROR(INDEX('Hoja de Trabajo para listado'!$DE$153:$DG$274,MATCH($A1005,'Hoja de Trabajo para listado'!$DE$153:$DE$1048576,0),MATCH((CUADRO!G$4&amp;$E1005),'Hoja de Trabajo para listado'!$DE$151:$DG$151,0)),0)+IFERROR(INDEX('Hoja de Trabajo para listado'!$CD$155:$DC$1048576,MATCH($A1005,'Hoja de Trabajo para listado'!$CD$155:$CD$1048576,0),MATCH((CUADRO!G$4&amp;$E1005),'Hoja de Trabajo para listado'!$CD$151:$DC$151,0)),0)</f>
        <v>0</v>
      </c>
      <c r="H1005" s="241">
        <f ca="1">+IFERROR(INDEX('Hoja de Trabajo para listado'!$A$155:$Z$1048576,MATCH($A1005,'Hoja de Trabajo para listado'!$A$155:$A$1048576,0),MATCH((CUADRO!H$4&amp;$E1005),'Hoja de Trabajo para listado'!$A$151:$Z$151,0)),0)+IFERROR(INDEX('Hoja de Trabajo para listado'!$AB$155:$BA$1048576,MATCH($A1005,'Hoja de Trabajo para listado'!$AB$155:$AB$1048576,0),MATCH((CUADRO!H$4&amp;$E1005),'Hoja de Trabajo para listado'!$AB$151:$BA$151,0)),0)+IFERROR(INDEX('Hoja de Trabajo para listado'!$BC$155:$CB$1048576,MATCH($A1005,'Hoja de Trabajo para listado'!$BC$155:$BC$1048576,0),MATCH((CUADRO!H$4&amp;$E1005),'Hoja de Trabajo para listado'!$BC$151:$CB$151,0)),0)+IFERROR(INDEX('Hoja de Trabajo para listado'!$DE$153:$DG$274,MATCH($A1005,'Hoja de Trabajo para listado'!$DE$153:$DE$1048576,0),MATCH((CUADRO!H$4&amp;$E1005),'Hoja de Trabajo para listado'!$DE$151:$DG$151,0)),0)+IFERROR(INDEX('Hoja de Trabajo para listado'!$CD$155:$DC$1048576,MATCH($A1005,'Hoja de Trabajo para listado'!$CD$155:$CD$1048576,0),MATCH((CUADRO!H$4&amp;$E1005),'Hoja de Trabajo para listado'!$CD$151:$DC$151,0)),0)</f>
        <v>0</v>
      </c>
      <c r="I1005" s="241">
        <f ca="1">+IFERROR(INDEX('Hoja de Trabajo para listado'!$A$155:$Z$1048576,MATCH($A1005,'Hoja de Trabajo para listado'!$A$155:$A$1048576,0),MATCH((CUADRO!I$4&amp;$E1005),'Hoja de Trabajo para listado'!$A$151:$Z$151,0)),0)+IFERROR(INDEX('Hoja de Trabajo para listado'!$AB$155:$BA$1048576,MATCH($A1005,'Hoja de Trabajo para listado'!$AB$155:$AB$1048576,0),MATCH((CUADRO!I$4&amp;$E1005),'Hoja de Trabajo para listado'!$AB$151:$BA$151,0)),0)+IFERROR(INDEX('Hoja de Trabajo para listado'!$BC$155:$CB$1048576,MATCH($A1005,'Hoja de Trabajo para listado'!$BC$155:$BC$1048576,0),MATCH((CUADRO!I$4&amp;$E1005),'Hoja de Trabajo para listado'!$BC$151:$CB$151,0)),0)+IFERROR(INDEX('Hoja de Trabajo para listado'!$DE$153:$DG$274,MATCH($A1005,'Hoja de Trabajo para listado'!$DE$153:$DE$1048576,0),MATCH((CUADRO!I$4&amp;$E1005),'Hoja de Trabajo para listado'!$DE$151:$DG$151,0)),0)+IFERROR(INDEX('Hoja de Trabajo para listado'!$CD$155:$DC$1048576,MATCH($A1005,'Hoja de Trabajo para listado'!$CD$155:$CD$1048576,0),MATCH((CUADRO!I$4&amp;$E1005),'Hoja de Trabajo para listado'!$CD$151:$DC$151,0)),0)</f>
        <v>0</v>
      </c>
      <c r="J1005" s="241">
        <f ca="1">+IFERROR(INDEX('Hoja de Trabajo para listado'!$A$155:$Z$1048576,MATCH($A1005,'Hoja de Trabajo para listado'!$A$155:$A$1048576,0),MATCH((CUADRO!J$4&amp;$E1005),'Hoja de Trabajo para listado'!$A$151:$Z$151,0)),0)+IFERROR(INDEX('Hoja de Trabajo para listado'!$AB$155:$BA$1048576,MATCH($A1005,'Hoja de Trabajo para listado'!$AB$155:$AB$1048576,0),MATCH((CUADRO!J$4&amp;$E1005),'Hoja de Trabajo para listado'!$AB$151:$BA$151,0)),0)+IFERROR(INDEX('Hoja de Trabajo para listado'!$BC$155:$CB$1048576,MATCH($A1005,'Hoja de Trabajo para listado'!$BC$155:$BC$1048576,0),MATCH((CUADRO!J$4&amp;$E1005),'Hoja de Trabajo para listado'!$BC$151:$CB$151,0)),0)+IFERROR(INDEX('Hoja de Trabajo para listado'!$DE$153:$DG$274,MATCH($A1005,'Hoja de Trabajo para listado'!$DE$153:$DE$1048576,0),MATCH((CUADRO!J$4&amp;$E1005),'Hoja de Trabajo para listado'!$DE$151:$DG$151,0)),0)+IFERROR(INDEX('Hoja de Trabajo para listado'!$CD$155:$DC$1048576,MATCH($A1005,'Hoja de Trabajo para listado'!$CD$155:$CD$1048576,0),MATCH((CUADRO!J$4&amp;$E1005),'Hoja de Trabajo para listado'!$CD$151:$DC$151,0)),0)</f>
        <v>0</v>
      </c>
      <c r="K1005" s="241">
        <f ca="1">+IFERROR(INDEX('Hoja de Trabajo para listado'!$A$155:$Z$1048576,MATCH($A1005,'Hoja de Trabajo para listado'!$A$155:$A$1048576,0),MATCH((CUADRO!K$4&amp;$E1005),'Hoja de Trabajo para listado'!$A$151:$Z$151,0)),0)+IFERROR(INDEX('Hoja de Trabajo para listado'!$AB$155:$BA$1048576,MATCH($A1005,'Hoja de Trabajo para listado'!$AB$155:$AB$1048576,0),MATCH((CUADRO!K$4&amp;$E1005),'Hoja de Trabajo para listado'!$AB$151:$BA$151,0)),0)+IFERROR(INDEX('Hoja de Trabajo para listado'!$BC$155:$CB$1048576,MATCH($A1005,'Hoja de Trabajo para listado'!$BC$155:$BC$1048576,0),MATCH((CUADRO!K$4&amp;$E1005),'Hoja de Trabajo para listado'!$BC$151:$CB$151,0)),0)+IFERROR(INDEX('Hoja de Trabajo para listado'!$DE$153:$DG$274,MATCH($A1005,'Hoja de Trabajo para listado'!$DE$153:$DE$1048576,0),MATCH((CUADRO!K$4&amp;$E1005),'Hoja de Trabajo para listado'!$DE$151:$DG$151,0)),0)+IFERROR(INDEX('Hoja de Trabajo para listado'!$CD$155:$DC$1048576,MATCH($A1005,'Hoja de Trabajo para listado'!$CD$155:$CD$1048576,0),MATCH((CUADRO!K$4&amp;$E1005),'Hoja de Trabajo para listado'!$CD$151:$DC$151,0)),0)</f>
        <v>0</v>
      </c>
      <c r="L1005" s="241">
        <f ca="1">+IFERROR(INDEX('Hoja de Trabajo para listado'!$A$155:$Z$1048576,MATCH($A1005,'Hoja de Trabajo para listado'!$A$155:$A$1048576,0),MATCH((CUADRO!L$4&amp;$E1005),'Hoja de Trabajo para listado'!$A$151:$Z$151,0)),0)+IFERROR(INDEX('Hoja de Trabajo para listado'!$AB$155:$BA$1048576,MATCH($A1005,'Hoja de Trabajo para listado'!$AB$155:$AB$1048576,0),MATCH((CUADRO!L$4&amp;$E1005),'Hoja de Trabajo para listado'!$AB$151:$BA$151,0)),0)+IFERROR(INDEX('Hoja de Trabajo para listado'!$BC$155:$CB$1048576,MATCH($A1005,'Hoja de Trabajo para listado'!$BC$155:$BC$1048576,0),MATCH((CUADRO!L$4&amp;$E1005),'Hoja de Trabajo para listado'!$BC$151:$CB$151,0)),0)+IFERROR(INDEX('Hoja de Trabajo para listado'!$DE$153:$DG$274,MATCH($A1005,'Hoja de Trabajo para listado'!$DE$153:$DE$1048576,0),MATCH((CUADRO!L$4&amp;$E1005),'Hoja de Trabajo para listado'!$DE$151:$DG$151,0)),0)+IFERROR(INDEX('Hoja de Trabajo para listado'!$CD$155:$DC$1048576,MATCH($A1005,'Hoja de Trabajo para listado'!$CD$155:$CD$1048576,0),MATCH((CUADRO!L$4&amp;$E1005),'Hoja de Trabajo para listado'!$CD$151:$DC$151,0)),0)</f>
        <v>0</v>
      </c>
      <c r="M1005" s="241">
        <f ca="1">+IFERROR(INDEX('Hoja de Trabajo para listado'!$A$155:$Z$1048576,MATCH($A1005,'Hoja de Trabajo para listado'!$A$155:$A$1048576,0),MATCH((CUADRO!M$4&amp;$E1005),'Hoja de Trabajo para listado'!$A$151:$Z$151,0)),0)+IFERROR(INDEX('Hoja de Trabajo para listado'!$AB$155:$BA$1048576,MATCH($A1005,'Hoja de Trabajo para listado'!$AB$155:$AB$1048576,0),MATCH((CUADRO!M$4&amp;$E1005),'Hoja de Trabajo para listado'!$AB$151:$BA$151,0)),0)+IFERROR(INDEX('Hoja de Trabajo para listado'!$BC$155:$CB$1048576,MATCH($A1005,'Hoja de Trabajo para listado'!$BC$155:$BC$1048576,0),MATCH((CUADRO!M$4&amp;$E1005),'Hoja de Trabajo para listado'!$BC$151:$CB$151,0)),0)+IFERROR(INDEX('Hoja de Trabajo para listado'!$DE$153:$DG$274,MATCH($A1005,'Hoja de Trabajo para listado'!$DE$153:$DE$1048576,0),MATCH((CUADRO!M$4&amp;$E1005),'Hoja de Trabajo para listado'!$DE$151:$DG$151,0)),0)+IFERROR(INDEX('Hoja de Trabajo para listado'!$CD$155:$DC$1048576,MATCH($A1005,'Hoja de Trabajo para listado'!$CD$155:$CD$1048576,0),MATCH((CUADRO!M$4&amp;$E1005),'Hoja de Trabajo para listado'!$CD$151:$DC$151,0)),0)</f>
        <v>0</v>
      </c>
      <c r="N1005" s="241">
        <f ca="1">+IFERROR(INDEX('Hoja de Trabajo para listado'!$A$155:$Z$1048576,MATCH($A1005,'Hoja de Trabajo para listado'!$A$155:$A$1048576,0),MATCH((CUADRO!N$4&amp;$E1005),'Hoja de Trabajo para listado'!$A$151:$Z$151,0)),0)+IFERROR(INDEX('Hoja de Trabajo para listado'!$AB$155:$BA$1048576,MATCH($A1005,'Hoja de Trabajo para listado'!$AB$155:$AB$1048576,0),MATCH((CUADRO!N$4&amp;$E1005),'Hoja de Trabajo para listado'!$AB$151:$BA$151,0)),0)+IFERROR(INDEX('Hoja de Trabajo para listado'!$BC$155:$CB$1048576,MATCH($A1005,'Hoja de Trabajo para listado'!$BC$155:$BC$1048576,0),MATCH((CUADRO!N$4&amp;$E1005),'Hoja de Trabajo para listado'!$BC$151:$CB$151,0)),0)+IFERROR(INDEX('Hoja de Trabajo para listado'!$DE$153:$DG$274,MATCH($A1005,'Hoja de Trabajo para listado'!$DE$153:$DE$1048576,0),MATCH((CUADRO!N$4&amp;$E1005),'Hoja de Trabajo para listado'!$DE$151:$DG$151,0)),0)+IFERROR(INDEX('Hoja de Trabajo para listado'!$CD$155:$DC$1048576,MATCH($A1005,'Hoja de Trabajo para listado'!$CD$155:$CD$1048576,0),MATCH((CUADRO!N$4&amp;$E1005),'Hoja de Trabajo para listado'!$CD$151:$DC$151,0)),0)</f>
        <v>0</v>
      </c>
      <c r="O1005" s="241">
        <f ca="1">+IFERROR(INDEX('Hoja de Trabajo para listado'!$A$155:$Z$1048576,MATCH($A1005,'Hoja de Trabajo para listado'!$A$155:$A$1048576,0),MATCH((CUADRO!O$4&amp;$E1005),'Hoja de Trabajo para listado'!$A$151:$Z$151,0)),0)+IFERROR(INDEX('Hoja de Trabajo para listado'!$AB$155:$BA$1048576,MATCH($A1005,'Hoja de Trabajo para listado'!$AB$155:$AB$1048576,0),MATCH((CUADRO!O$4&amp;$E1005),'Hoja de Trabajo para listado'!$AB$151:$BA$151,0)),0)+IFERROR(INDEX('Hoja de Trabajo para listado'!$BC$155:$CB$1048576,MATCH($A1005,'Hoja de Trabajo para listado'!$BC$155:$BC$1048576,0),MATCH((CUADRO!O$4&amp;$E1005),'Hoja de Trabajo para listado'!$BC$151:$CB$151,0)),0)+IFERROR(INDEX('Hoja de Trabajo para listado'!$DE$153:$DG$274,MATCH($A1005,'Hoja de Trabajo para listado'!$DE$153:$DE$1048576,0),MATCH((CUADRO!O$4&amp;$E1005),'Hoja de Trabajo para listado'!$DE$151:$DG$151,0)),0)+IFERROR(INDEX('Hoja de Trabajo para listado'!$CD$155:$DC$1048576,MATCH($A1005,'Hoja de Trabajo para listado'!$CD$155:$CD$1048576,0),MATCH((CUADRO!O$4&amp;$E1005),'Hoja de Trabajo para listado'!$CD$151:$DC$151,0)),0)</f>
        <v>0</v>
      </c>
      <c r="P1005" s="241">
        <f ca="1">+IFERROR(INDEX('Hoja de Trabajo para listado'!$A$155:$Z$1048576,MATCH($A1005,'Hoja de Trabajo para listado'!$A$155:$A$1048576,0),MATCH((CUADRO!P$4&amp;$E1005),'Hoja de Trabajo para listado'!$A$151:$Z$151,0)),0)+IFERROR(INDEX('Hoja de Trabajo para listado'!$AB$155:$BA$1048576,MATCH($A1005,'Hoja de Trabajo para listado'!$AB$155:$AB$1048576,0),MATCH((CUADRO!P$4&amp;$E1005),'Hoja de Trabajo para listado'!$AB$151:$BA$151,0)),0)+IFERROR(INDEX('Hoja de Trabajo para listado'!$BC$155:$CB$1048576,MATCH($A1005,'Hoja de Trabajo para listado'!$BC$155:$BC$1048576,0),MATCH((CUADRO!P$4&amp;$E1005),'Hoja de Trabajo para listado'!$BC$151:$CB$151,0)),0)+IFERROR(INDEX('Hoja de Trabajo para listado'!$DE$153:$DG$274,MATCH($A1005,'Hoja de Trabajo para listado'!$DE$153:$DE$1048576,0),MATCH((CUADRO!P$4&amp;$E1005),'Hoja de Trabajo para listado'!$DE$151:$DG$151,0)),0)+IFERROR(INDEX('Hoja de Trabajo para listado'!$CD$155:$DC$1048576,MATCH($A1005,'Hoja de Trabajo para listado'!$CD$155:$CD$1048576,0),MATCH((CUADRO!P$4&amp;$E1005),'Hoja de Trabajo para listado'!$CD$151:$DC$151,0)),0)</f>
        <v>0</v>
      </c>
      <c r="Q1005" s="241">
        <f ca="1">+IFERROR(INDEX('Hoja de Trabajo para listado'!$A$155:$Z$1048576,MATCH($A1005,'Hoja de Trabajo para listado'!$A$155:$A$1048576,0),MATCH((CUADRO!Q$4&amp;$E1005),'Hoja de Trabajo para listado'!$A$151:$Z$151,0)),0)+IFERROR(INDEX('Hoja de Trabajo para listado'!$AB$155:$BA$1048576,MATCH($A1005,'Hoja de Trabajo para listado'!$AB$155:$AB$1048576,0),MATCH((CUADRO!Q$4&amp;$E1005),'Hoja de Trabajo para listado'!$AB$151:$BA$151,0)),0)+IFERROR(INDEX('Hoja de Trabajo para listado'!$BC$155:$CB$1048576,MATCH($A1005,'Hoja de Trabajo para listado'!$BC$155:$BC$1048576,0),MATCH((CUADRO!Q$4&amp;$E1005),'Hoja de Trabajo para listado'!$BC$151:$CB$151,0)),0)+IFERROR(INDEX('Hoja de Trabajo para listado'!$DE$153:$DG$274,MATCH($A1005,'Hoja de Trabajo para listado'!$DE$153:$DE$1048576,0),MATCH((CUADRO!Q$4&amp;$E1005),'Hoja de Trabajo para listado'!$DE$151:$DG$151,0)),0)+IFERROR(INDEX('Hoja de Trabajo para listado'!$CD$155:$DC$1048576,MATCH($A1005,'Hoja de Trabajo para listado'!$CD$155:$CD$1048576,0),MATCH((CUADRO!Q$4&amp;$E1005),'Hoja de Trabajo para listado'!$CD$151:$DC$151,0)),0)</f>
        <v>0</v>
      </c>
      <c r="R1005" s="241">
        <f t="shared" ca="1" si="37"/>
        <v>0</v>
      </c>
      <c r="S1005" s="247"/>
      <c r="T1005" s="265">
        <f ca="1">+T1006</f>
        <v>0</v>
      </c>
      <c r="U1005" s="240">
        <f t="shared" si="38"/>
        <v>1</v>
      </c>
      <c r="V1005" s="327" t="str">
        <f>+VLOOKUP(A1005,bd_lista!$A$3:$E$592,5,FALSE)</f>
        <v>Gobiernos Autonomos Municipales</v>
      </c>
      <c r="W1005" s="397" t="str">
        <f>+V1005</f>
        <v>Gobiernos Autonomos Municipales</v>
      </c>
      <c r="X1005" s="240">
        <f>+VLOOKUP(A1005,[4]Sheet1!$A$13:$D$744,4,FALSE)</f>
        <v>0</v>
      </c>
      <c r="Y1005" s="240" t="e">
        <f>+VLOOKUP(X1005,bd_lista!$A$3:$C$592,3,FALSE)</f>
        <v>#N/A</v>
      </c>
      <c r="Z1005" s="290">
        <f>+X1005</f>
        <v>0</v>
      </c>
      <c r="AA1005" s="291" t="e">
        <f>+Y1005</f>
        <v>#N/A</v>
      </c>
    </row>
    <row r="1006" spans="1:27" customFormat="1" ht="15" hidden="1" customHeight="1">
      <c r="A1006" s="32">
        <v>1735</v>
      </c>
      <c r="B1006" s="394"/>
      <c r="C1006" s="245" t="str">
        <f>+VLOOKUP(A1006,bd_lista!$A$3:$C$592,3,FALSE)</f>
        <v>Gobierno Autónomo Municipal de General Agustín Saavedra</v>
      </c>
      <c r="D1006" s="396"/>
      <c r="E1006" s="242" t="s">
        <v>1304</v>
      </c>
      <c r="F1006" s="243">
        <f ca="1">+IFERROR(INDEX('Hoja de Trabajo para listado'!$A$155:$Z$1048576,MATCH($A1006,'Hoja de Trabajo para listado'!$A$155:$A$1048576,0),MATCH((CUADRO!F$4&amp;$E1006),'Hoja de Trabajo para listado'!$A$151:$Z$151,0)),0)+IFERROR(INDEX('Hoja de Trabajo para listado'!$AB$155:$BA$1048576,MATCH($A1006,'Hoja de Trabajo para listado'!$AB$155:$AB$1048576,0),MATCH((CUADRO!F$4&amp;$E1006),'Hoja de Trabajo para listado'!$AB$151:$BA$151,0)),0)+IFERROR(INDEX('Hoja de Trabajo para listado'!$BC$155:$CB$1048576,MATCH($A1006,'Hoja de Trabajo para listado'!$BC$155:$BC$1048576,0),MATCH((CUADRO!F$4&amp;$E1006),'Hoja de Trabajo para listado'!$BC$151:$CB$151,0)),0)+IFERROR(INDEX('Hoja de Trabajo para listado'!$DE$153:$DG$274,MATCH($A1006,'Hoja de Trabajo para listado'!$DE$153:$DE$1048576,0),MATCH((CUADRO!F$4&amp;$E1006),'Hoja de Trabajo para listado'!$DE$151:$DG$151,0)),0)+IFERROR(INDEX('Hoja de Trabajo para listado'!$CD$155:$DC$1048576,MATCH($A1006,'Hoja de Trabajo para listado'!$CD$155:$CD$1048576,0),MATCH((CUADRO!F$4&amp;$E1006),'Hoja de Trabajo para listado'!$CD$151:$DC$151,0)),0)</f>
        <v>0</v>
      </c>
      <c r="G1006" s="243">
        <f ca="1">+IFERROR(INDEX('Hoja de Trabajo para listado'!$A$155:$Z$1048576,MATCH($A1006,'Hoja de Trabajo para listado'!$A$155:$A$1048576,0),MATCH((CUADRO!G$4&amp;$E1006),'Hoja de Trabajo para listado'!$A$151:$Z$151,0)),0)+IFERROR(INDEX('Hoja de Trabajo para listado'!$AB$155:$BA$1048576,MATCH($A1006,'Hoja de Trabajo para listado'!$AB$155:$AB$1048576,0),MATCH((CUADRO!G$4&amp;$E1006),'Hoja de Trabajo para listado'!$AB$151:$BA$151,0)),0)+IFERROR(INDEX('Hoja de Trabajo para listado'!$BC$155:$CB$1048576,MATCH($A1006,'Hoja de Trabajo para listado'!$BC$155:$BC$1048576,0),MATCH((CUADRO!G$4&amp;$E1006),'Hoja de Trabajo para listado'!$BC$151:$CB$151,0)),0)+IFERROR(INDEX('Hoja de Trabajo para listado'!$DE$153:$DG$274,MATCH($A1006,'Hoja de Trabajo para listado'!$DE$153:$DE$1048576,0),MATCH((CUADRO!G$4&amp;$E1006),'Hoja de Trabajo para listado'!$DE$151:$DG$151,0)),0)+IFERROR(INDEX('Hoja de Trabajo para listado'!$CD$155:$DC$1048576,MATCH($A1006,'Hoja de Trabajo para listado'!$CD$155:$CD$1048576,0),MATCH((CUADRO!G$4&amp;$E1006),'Hoja de Trabajo para listado'!$CD$151:$DC$151,0)),0)</f>
        <v>0</v>
      </c>
      <c r="H1006" s="243">
        <f ca="1">+IFERROR(INDEX('Hoja de Trabajo para listado'!$A$155:$Z$1048576,MATCH($A1006,'Hoja de Trabajo para listado'!$A$155:$A$1048576,0),MATCH((CUADRO!H$4&amp;$E1006),'Hoja de Trabajo para listado'!$A$151:$Z$151,0)),0)+IFERROR(INDEX('Hoja de Trabajo para listado'!$AB$155:$BA$1048576,MATCH($A1006,'Hoja de Trabajo para listado'!$AB$155:$AB$1048576,0),MATCH((CUADRO!H$4&amp;$E1006),'Hoja de Trabajo para listado'!$AB$151:$BA$151,0)),0)+IFERROR(INDEX('Hoja de Trabajo para listado'!$BC$155:$CB$1048576,MATCH($A1006,'Hoja de Trabajo para listado'!$BC$155:$BC$1048576,0),MATCH((CUADRO!H$4&amp;$E1006),'Hoja de Trabajo para listado'!$BC$151:$CB$151,0)),0)+IFERROR(INDEX('Hoja de Trabajo para listado'!$DE$153:$DG$274,MATCH($A1006,'Hoja de Trabajo para listado'!$DE$153:$DE$1048576,0),MATCH((CUADRO!H$4&amp;$E1006),'Hoja de Trabajo para listado'!$DE$151:$DG$151,0)),0)+IFERROR(INDEX('Hoja de Trabajo para listado'!$CD$155:$DC$1048576,MATCH($A1006,'Hoja de Trabajo para listado'!$CD$155:$CD$1048576,0),MATCH((CUADRO!H$4&amp;$E1006),'Hoja de Trabajo para listado'!$CD$151:$DC$151,0)),0)</f>
        <v>0</v>
      </c>
      <c r="I1006" s="243">
        <f ca="1">+IFERROR(INDEX('Hoja de Trabajo para listado'!$A$155:$Z$1048576,MATCH($A1006,'Hoja de Trabajo para listado'!$A$155:$A$1048576,0),MATCH((CUADRO!I$4&amp;$E1006),'Hoja de Trabajo para listado'!$A$151:$Z$151,0)),0)+IFERROR(INDEX('Hoja de Trabajo para listado'!$AB$155:$BA$1048576,MATCH($A1006,'Hoja de Trabajo para listado'!$AB$155:$AB$1048576,0),MATCH((CUADRO!I$4&amp;$E1006),'Hoja de Trabajo para listado'!$AB$151:$BA$151,0)),0)+IFERROR(INDEX('Hoja de Trabajo para listado'!$BC$155:$CB$1048576,MATCH($A1006,'Hoja de Trabajo para listado'!$BC$155:$BC$1048576,0),MATCH((CUADRO!I$4&amp;$E1006),'Hoja de Trabajo para listado'!$BC$151:$CB$151,0)),0)+IFERROR(INDEX('Hoja de Trabajo para listado'!$DE$153:$DG$274,MATCH($A1006,'Hoja de Trabajo para listado'!$DE$153:$DE$1048576,0),MATCH((CUADRO!I$4&amp;$E1006),'Hoja de Trabajo para listado'!$DE$151:$DG$151,0)),0)+IFERROR(INDEX('Hoja de Trabajo para listado'!$CD$155:$DC$1048576,MATCH($A1006,'Hoja de Trabajo para listado'!$CD$155:$CD$1048576,0),MATCH((CUADRO!I$4&amp;$E1006),'Hoja de Trabajo para listado'!$CD$151:$DC$151,0)),0)</f>
        <v>0</v>
      </c>
      <c r="J1006" s="243">
        <f ca="1">+IFERROR(INDEX('Hoja de Trabajo para listado'!$A$155:$Z$1048576,MATCH($A1006,'Hoja de Trabajo para listado'!$A$155:$A$1048576,0),MATCH((CUADRO!J$4&amp;$E1006),'Hoja de Trabajo para listado'!$A$151:$Z$151,0)),0)+IFERROR(INDEX('Hoja de Trabajo para listado'!$AB$155:$BA$1048576,MATCH($A1006,'Hoja de Trabajo para listado'!$AB$155:$AB$1048576,0),MATCH((CUADRO!J$4&amp;$E1006),'Hoja de Trabajo para listado'!$AB$151:$BA$151,0)),0)+IFERROR(INDEX('Hoja de Trabajo para listado'!$BC$155:$CB$1048576,MATCH($A1006,'Hoja de Trabajo para listado'!$BC$155:$BC$1048576,0),MATCH((CUADRO!J$4&amp;$E1006),'Hoja de Trabajo para listado'!$BC$151:$CB$151,0)),0)+IFERROR(INDEX('Hoja de Trabajo para listado'!$DE$153:$DG$274,MATCH($A1006,'Hoja de Trabajo para listado'!$DE$153:$DE$1048576,0),MATCH((CUADRO!J$4&amp;$E1006),'Hoja de Trabajo para listado'!$DE$151:$DG$151,0)),0)+IFERROR(INDEX('Hoja de Trabajo para listado'!$CD$155:$DC$1048576,MATCH($A1006,'Hoja de Trabajo para listado'!$CD$155:$CD$1048576,0),MATCH((CUADRO!J$4&amp;$E1006),'Hoja de Trabajo para listado'!$CD$151:$DC$151,0)),0)</f>
        <v>0</v>
      </c>
      <c r="K1006" s="243">
        <f ca="1">+IFERROR(INDEX('Hoja de Trabajo para listado'!$A$155:$Z$1048576,MATCH($A1006,'Hoja de Trabajo para listado'!$A$155:$A$1048576,0),MATCH((CUADRO!K$4&amp;$E1006),'Hoja de Trabajo para listado'!$A$151:$Z$151,0)),0)+IFERROR(INDEX('Hoja de Trabajo para listado'!$AB$155:$BA$1048576,MATCH($A1006,'Hoja de Trabajo para listado'!$AB$155:$AB$1048576,0),MATCH((CUADRO!K$4&amp;$E1006),'Hoja de Trabajo para listado'!$AB$151:$BA$151,0)),0)+IFERROR(INDEX('Hoja de Trabajo para listado'!$BC$155:$CB$1048576,MATCH($A1006,'Hoja de Trabajo para listado'!$BC$155:$BC$1048576,0),MATCH((CUADRO!K$4&amp;$E1006),'Hoja de Trabajo para listado'!$BC$151:$CB$151,0)),0)+IFERROR(INDEX('Hoja de Trabajo para listado'!$DE$153:$DG$274,MATCH($A1006,'Hoja de Trabajo para listado'!$DE$153:$DE$1048576,0),MATCH((CUADRO!K$4&amp;$E1006),'Hoja de Trabajo para listado'!$DE$151:$DG$151,0)),0)+IFERROR(INDEX('Hoja de Trabajo para listado'!$CD$155:$DC$1048576,MATCH($A1006,'Hoja de Trabajo para listado'!$CD$155:$CD$1048576,0),MATCH((CUADRO!K$4&amp;$E1006),'Hoja de Trabajo para listado'!$CD$151:$DC$151,0)),0)</f>
        <v>0</v>
      </c>
      <c r="L1006" s="243">
        <f ca="1">+IFERROR(INDEX('Hoja de Trabajo para listado'!$A$155:$Z$1048576,MATCH($A1006,'Hoja de Trabajo para listado'!$A$155:$A$1048576,0),MATCH((CUADRO!L$4&amp;$E1006),'Hoja de Trabajo para listado'!$A$151:$Z$151,0)),0)+IFERROR(INDEX('Hoja de Trabajo para listado'!$AB$155:$BA$1048576,MATCH($A1006,'Hoja de Trabajo para listado'!$AB$155:$AB$1048576,0),MATCH((CUADRO!L$4&amp;$E1006),'Hoja de Trabajo para listado'!$AB$151:$BA$151,0)),0)+IFERROR(INDEX('Hoja de Trabajo para listado'!$BC$155:$CB$1048576,MATCH($A1006,'Hoja de Trabajo para listado'!$BC$155:$BC$1048576,0),MATCH((CUADRO!L$4&amp;$E1006),'Hoja de Trabajo para listado'!$BC$151:$CB$151,0)),0)+IFERROR(INDEX('Hoja de Trabajo para listado'!$DE$153:$DG$274,MATCH($A1006,'Hoja de Trabajo para listado'!$DE$153:$DE$1048576,0),MATCH((CUADRO!L$4&amp;$E1006),'Hoja de Trabajo para listado'!$DE$151:$DG$151,0)),0)+IFERROR(INDEX('Hoja de Trabajo para listado'!$CD$155:$DC$1048576,MATCH($A1006,'Hoja de Trabajo para listado'!$CD$155:$CD$1048576,0),MATCH((CUADRO!L$4&amp;$E1006),'Hoja de Trabajo para listado'!$CD$151:$DC$151,0)),0)</f>
        <v>0</v>
      </c>
      <c r="M1006" s="243">
        <f ca="1">+IFERROR(INDEX('Hoja de Trabajo para listado'!$A$155:$Z$1048576,MATCH($A1006,'Hoja de Trabajo para listado'!$A$155:$A$1048576,0),MATCH((CUADRO!M$4&amp;$E1006),'Hoja de Trabajo para listado'!$A$151:$Z$151,0)),0)+IFERROR(INDEX('Hoja de Trabajo para listado'!$AB$155:$BA$1048576,MATCH($A1006,'Hoja de Trabajo para listado'!$AB$155:$AB$1048576,0),MATCH((CUADRO!M$4&amp;$E1006),'Hoja de Trabajo para listado'!$AB$151:$BA$151,0)),0)+IFERROR(INDEX('Hoja de Trabajo para listado'!$BC$155:$CB$1048576,MATCH($A1006,'Hoja de Trabajo para listado'!$BC$155:$BC$1048576,0),MATCH((CUADRO!M$4&amp;$E1006),'Hoja de Trabajo para listado'!$BC$151:$CB$151,0)),0)+IFERROR(INDEX('Hoja de Trabajo para listado'!$DE$153:$DG$274,MATCH($A1006,'Hoja de Trabajo para listado'!$DE$153:$DE$1048576,0),MATCH((CUADRO!M$4&amp;$E1006),'Hoja de Trabajo para listado'!$DE$151:$DG$151,0)),0)+IFERROR(INDEX('Hoja de Trabajo para listado'!$CD$155:$DC$1048576,MATCH($A1006,'Hoja de Trabajo para listado'!$CD$155:$CD$1048576,0),MATCH((CUADRO!M$4&amp;$E1006),'Hoja de Trabajo para listado'!$CD$151:$DC$151,0)),0)</f>
        <v>0</v>
      </c>
      <c r="N1006" s="243">
        <f ca="1">+IFERROR(INDEX('Hoja de Trabajo para listado'!$A$155:$Z$1048576,MATCH($A1006,'Hoja de Trabajo para listado'!$A$155:$A$1048576,0),MATCH((CUADRO!N$4&amp;$E1006),'Hoja de Trabajo para listado'!$A$151:$Z$151,0)),0)+IFERROR(INDEX('Hoja de Trabajo para listado'!$AB$155:$BA$1048576,MATCH($A1006,'Hoja de Trabajo para listado'!$AB$155:$AB$1048576,0),MATCH((CUADRO!N$4&amp;$E1006),'Hoja de Trabajo para listado'!$AB$151:$BA$151,0)),0)+IFERROR(INDEX('Hoja de Trabajo para listado'!$BC$155:$CB$1048576,MATCH($A1006,'Hoja de Trabajo para listado'!$BC$155:$BC$1048576,0),MATCH((CUADRO!N$4&amp;$E1006),'Hoja de Trabajo para listado'!$BC$151:$CB$151,0)),0)+IFERROR(INDEX('Hoja de Trabajo para listado'!$DE$153:$DG$274,MATCH($A1006,'Hoja de Trabajo para listado'!$DE$153:$DE$1048576,0),MATCH((CUADRO!N$4&amp;$E1006),'Hoja de Trabajo para listado'!$DE$151:$DG$151,0)),0)+IFERROR(INDEX('Hoja de Trabajo para listado'!$CD$155:$DC$1048576,MATCH($A1006,'Hoja de Trabajo para listado'!$CD$155:$CD$1048576,0),MATCH((CUADRO!N$4&amp;$E1006),'Hoja de Trabajo para listado'!$CD$151:$DC$151,0)),0)</f>
        <v>0</v>
      </c>
      <c r="O1006" s="243">
        <f ca="1">+IFERROR(INDEX('Hoja de Trabajo para listado'!$A$155:$Z$1048576,MATCH($A1006,'Hoja de Trabajo para listado'!$A$155:$A$1048576,0),MATCH((CUADRO!O$4&amp;$E1006),'Hoja de Trabajo para listado'!$A$151:$Z$151,0)),0)+IFERROR(INDEX('Hoja de Trabajo para listado'!$AB$155:$BA$1048576,MATCH($A1006,'Hoja de Trabajo para listado'!$AB$155:$AB$1048576,0),MATCH((CUADRO!O$4&amp;$E1006),'Hoja de Trabajo para listado'!$AB$151:$BA$151,0)),0)+IFERROR(INDEX('Hoja de Trabajo para listado'!$BC$155:$CB$1048576,MATCH($A1006,'Hoja de Trabajo para listado'!$BC$155:$BC$1048576,0),MATCH((CUADRO!O$4&amp;$E1006),'Hoja de Trabajo para listado'!$BC$151:$CB$151,0)),0)+IFERROR(INDEX('Hoja de Trabajo para listado'!$DE$153:$DG$274,MATCH($A1006,'Hoja de Trabajo para listado'!$DE$153:$DE$1048576,0),MATCH((CUADRO!O$4&amp;$E1006),'Hoja de Trabajo para listado'!$DE$151:$DG$151,0)),0)+IFERROR(INDEX('Hoja de Trabajo para listado'!$CD$155:$DC$1048576,MATCH($A1006,'Hoja de Trabajo para listado'!$CD$155:$CD$1048576,0),MATCH((CUADRO!O$4&amp;$E1006),'Hoja de Trabajo para listado'!$CD$151:$DC$151,0)),0)</f>
        <v>0</v>
      </c>
      <c r="P1006" s="243">
        <f ca="1">+IFERROR(INDEX('Hoja de Trabajo para listado'!$A$155:$Z$1048576,MATCH($A1006,'Hoja de Trabajo para listado'!$A$155:$A$1048576,0),MATCH((CUADRO!P$4&amp;$E1006),'Hoja de Trabajo para listado'!$A$151:$Z$151,0)),0)+IFERROR(INDEX('Hoja de Trabajo para listado'!$AB$155:$BA$1048576,MATCH($A1006,'Hoja de Trabajo para listado'!$AB$155:$AB$1048576,0),MATCH((CUADRO!P$4&amp;$E1006),'Hoja de Trabajo para listado'!$AB$151:$BA$151,0)),0)+IFERROR(INDEX('Hoja de Trabajo para listado'!$BC$155:$CB$1048576,MATCH($A1006,'Hoja de Trabajo para listado'!$BC$155:$BC$1048576,0),MATCH((CUADRO!P$4&amp;$E1006),'Hoja de Trabajo para listado'!$BC$151:$CB$151,0)),0)+IFERROR(INDEX('Hoja de Trabajo para listado'!$DE$153:$DG$274,MATCH($A1006,'Hoja de Trabajo para listado'!$DE$153:$DE$1048576,0),MATCH((CUADRO!P$4&amp;$E1006),'Hoja de Trabajo para listado'!$DE$151:$DG$151,0)),0)+IFERROR(INDEX('Hoja de Trabajo para listado'!$CD$155:$DC$1048576,MATCH($A1006,'Hoja de Trabajo para listado'!$CD$155:$CD$1048576,0),MATCH((CUADRO!P$4&amp;$E1006),'Hoja de Trabajo para listado'!$CD$151:$DC$151,0)),0)</f>
        <v>0</v>
      </c>
      <c r="Q1006" s="243">
        <f ca="1">+IFERROR(INDEX('Hoja de Trabajo para listado'!$A$155:$Z$1048576,MATCH($A1006,'Hoja de Trabajo para listado'!$A$155:$A$1048576,0),MATCH((CUADRO!Q$4&amp;$E1006),'Hoja de Trabajo para listado'!$A$151:$Z$151,0)),0)+IFERROR(INDEX('Hoja de Trabajo para listado'!$AB$155:$BA$1048576,MATCH($A1006,'Hoja de Trabajo para listado'!$AB$155:$AB$1048576,0),MATCH((CUADRO!Q$4&amp;$E1006),'Hoja de Trabajo para listado'!$AB$151:$BA$151,0)),0)+IFERROR(INDEX('Hoja de Trabajo para listado'!$BC$155:$CB$1048576,MATCH($A1006,'Hoja de Trabajo para listado'!$BC$155:$BC$1048576,0),MATCH((CUADRO!Q$4&amp;$E1006),'Hoja de Trabajo para listado'!$BC$151:$CB$151,0)),0)+IFERROR(INDEX('Hoja de Trabajo para listado'!$DE$153:$DG$274,MATCH($A1006,'Hoja de Trabajo para listado'!$DE$153:$DE$1048576,0),MATCH((CUADRO!Q$4&amp;$E1006),'Hoja de Trabajo para listado'!$DE$151:$DG$151,0)),0)+IFERROR(INDEX('Hoja de Trabajo para listado'!$CD$155:$DC$1048576,MATCH($A1006,'Hoja de Trabajo para listado'!$CD$155:$CD$1048576,0),MATCH((CUADRO!Q$4&amp;$E1006),'Hoja de Trabajo para listado'!$CD$151:$DC$151,0)),0)</f>
        <v>0</v>
      </c>
      <c r="R1006" s="243">
        <f t="shared" ca="1" si="37"/>
        <v>0</v>
      </c>
      <c r="S1006" s="256">
        <f ca="1">+R1005+R1006</f>
        <v>0</v>
      </c>
      <c r="T1006" s="243">
        <f ca="1">+S1006</f>
        <v>0</v>
      </c>
      <c r="U1006" s="242">
        <f t="shared" si="38"/>
        <v>2</v>
      </c>
      <c r="V1006" s="327" t="str">
        <f>+VLOOKUP(A1006,bd_lista!$A$3:$E$592,5,FALSE)</f>
        <v>Gobiernos Autonomos Municipales</v>
      </c>
      <c r="W1006" s="398"/>
      <c r="X1006" s="240">
        <f>+VLOOKUP(A1006,[4]Sheet1!$A$13:$D$744,4,FALSE)</f>
        <v>0</v>
      </c>
      <c r="Y1006" s="240" t="e">
        <f>+VLOOKUP(X1006,bd_lista!$A$3:$C$592,3,FALSE)</f>
        <v>#N/A</v>
      </c>
      <c r="Z1006" s="288"/>
      <c r="AA1006" s="289"/>
    </row>
    <row r="1007" spans="1:27" customFormat="1" ht="15" hidden="1" customHeight="1">
      <c r="A1007" s="32">
        <v>1736</v>
      </c>
      <c r="B1007" s="393">
        <f>+A1007</f>
        <v>1736</v>
      </c>
      <c r="C1007" s="245" t="str">
        <f>+VLOOKUP(A1007,bd_lista!$A$3:$C$592,3,FALSE)</f>
        <v>Gobierno Autónomo Municipal de Mineros</v>
      </c>
      <c r="D1007" s="395" t="str">
        <f>+C1007</f>
        <v>Gobierno Autónomo Municipal de Mineros</v>
      </c>
      <c r="E1007" s="240" t="s">
        <v>1303</v>
      </c>
      <c r="F1007" s="241">
        <f ca="1">+IFERROR(INDEX('Hoja de Trabajo para listado'!$A$155:$Z$1048576,MATCH($A1007,'Hoja de Trabajo para listado'!$A$155:$A$1048576,0),MATCH((CUADRO!F$4&amp;$E1007),'Hoja de Trabajo para listado'!$A$151:$Z$151,0)),0)+IFERROR(INDEX('Hoja de Trabajo para listado'!$AB$155:$BA$1048576,MATCH($A1007,'Hoja de Trabajo para listado'!$AB$155:$AB$1048576,0),MATCH((CUADRO!F$4&amp;$E1007),'Hoja de Trabajo para listado'!$AB$151:$BA$151,0)),0)+IFERROR(INDEX('Hoja de Trabajo para listado'!$BC$155:$CB$1048576,MATCH($A1007,'Hoja de Trabajo para listado'!$BC$155:$BC$1048576,0),MATCH((CUADRO!F$4&amp;$E1007),'Hoja de Trabajo para listado'!$BC$151:$CB$151,0)),0)+IFERROR(INDEX('Hoja de Trabajo para listado'!$DE$153:$DG$274,MATCH($A1007,'Hoja de Trabajo para listado'!$DE$153:$DE$1048576,0),MATCH((CUADRO!F$4&amp;$E1007),'Hoja de Trabajo para listado'!$DE$151:$DG$151,0)),0)+IFERROR(INDEX('Hoja de Trabajo para listado'!$CD$155:$DC$1048576,MATCH($A1007,'Hoja de Trabajo para listado'!$CD$155:$CD$1048576,0),MATCH((CUADRO!F$4&amp;$E1007),'Hoja de Trabajo para listado'!$CD$151:$DC$151,0)),0)</f>
        <v>0</v>
      </c>
      <c r="G1007" s="241">
        <f ca="1">+IFERROR(INDEX('Hoja de Trabajo para listado'!$A$155:$Z$1048576,MATCH($A1007,'Hoja de Trabajo para listado'!$A$155:$A$1048576,0),MATCH((CUADRO!G$4&amp;$E1007),'Hoja de Trabajo para listado'!$A$151:$Z$151,0)),0)+IFERROR(INDEX('Hoja de Trabajo para listado'!$AB$155:$BA$1048576,MATCH($A1007,'Hoja de Trabajo para listado'!$AB$155:$AB$1048576,0),MATCH((CUADRO!G$4&amp;$E1007),'Hoja de Trabajo para listado'!$AB$151:$BA$151,0)),0)+IFERROR(INDEX('Hoja de Trabajo para listado'!$BC$155:$CB$1048576,MATCH($A1007,'Hoja de Trabajo para listado'!$BC$155:$BC$1048576,0),MATCH((CUADRO!G$4&amp;$E1007),'Hoja de Trabajo para listado'!$BC$151:$CB$151,0)),0)+IFERROR(INDEX('Hoja de Trabajo para listado'!$DE$153:$DG$274,MATCH($A1007,'Hoja de Trabajo para listado'!$DE$153:$DE$1048576,0),MATCH((CUADRO!G$4&amp;$E1007),'Hoja de Trabajo para listado'!$DE$151:$DG$151,0)),0)+IFERROR(INDEX('Hoja de Trabajo para listado'!$CD$155:$DC$1048576,MATCH($A1007,'Hoja de Trabajo para listado'!$CD$155:$CD$1048576,0),MATCH((CUADRO!G$4&amp;$E1007),'Hoja de Trabajo para listado'!$CD$151:$DC$151,0)),0)</f>
        <v>0</v>
      </c>
      <c r="H1007" s="241">
        <f ca="1">+IFERROR(INDEX('Hoja de Trabajo para listado'!$A$155:$Z$1048576,MATCH($A1007,'Hoja de Trabajo para listado'!$A$155:$A$1048576,0),MATCH((CUADRO!H$4&amp;$E1007),'Hoja de Trabajo para listado'!$A$151:$Z$151,0)),0)+IFERROR(INDEX('Hoja de Trabajo para listado'!$AB$155:$BA$1048576,MATCH($A1007,'Hoja de Trabajo para listado'!$AB$155:$AB$1048576,0),MATCH((CUADRO!H$4&amp;$E1007),'Hoja de Trabajo para listado'!$AB$151:$BA$151,0)),0)+IFERROR(INDEX('Hoja de Trabajo para listado'!$BC$155:$CB$1048576,MATCH($A1007,'Hoja de Trabajo para listado'!$BC$155:$BC$1048576,0),MATCH((CUADRO!H$4&amp;$E1007),'Hoja de Trabajo para listado'!$BC$151:$CB$151,0)),0)+IFERROR(INDEX('Hoja de Trabajo para listado'!$DE$153:$DG$274,MATCH($A1007,'Hoja de Trabajo para listado'!$DE$153:$DE$1048576,0),MATCH((CUADRO!H$4&amp;$E1007),'Hoja de Trabajo para listado'!$DE$151:$DG$151,0)),0)+IFERROR(INDEX('Hoja de Trabajo para listado'!$CD$155:$DC$1048576,MATCH($A1007,'Hoja de Trabajo para listado'!$CD$155:$CD$1048576,0),MATCH((CUADRO!H$4&amp;$E1007),'Hoja de Trabajo para listado'!$CD$151:$DC$151,0)),0)</f>
        <v>0</v>
      </c>
      <c r="I1007" s="241">
        <f ca="1">+IFERROR(INDEX('Hoja de Trabajo para listado'!$A$155:$Z$1048576,MATCH($A1007,'Hoja de Trabajo para listado'!$A$155:$A$1048576,0),MATCH((CUADRO!I$4&amp;$E1007),'Hoja de Trabajo para listado'!$A$151:$Z$151,0)),0)+IFERROR(INDEX('Hoja de Trabajo para listado'!$AB$155:$BA$1048576,MATCH($A1007,'Hoja de Trabajo para listado'!$AB$155:$AB$1048576,0),MATCH((CUADRO!I$4&amp;$E1007),'Hoja de Trabajo para listado'!$AB$151:$BA$151,0)),0)+IFERROR(INDEX('Hoja de Trabajo para listado'!$BC$155:$CB$1048576,MATCH($A1007,'Hoja de Trabajo para listado'!$BC$155:$BC$1048576,0),MATCH((CUADRO!I$4&amp;$E1007),'Hoja de Trabajo para listado'!$BC$151:$CB$151,0)),0)+IFERROR(INDEX('Hoja de Trabajo para listado'!$DE$153:$DG$274,MATCH($A1007,'Hoja de Trabajo para listado'!$DE$153:$DE$1048576,0),MATCH((CUADRO!I$4&amp;$E1007),'Hoja de Trabajo para listado'!$DE$151:$DG$151,0)),0)+IFERROR(INDEX('Hoja de Trabajo para listado'!$CD$155:$DC$1048576,MATCH($A1007,'Hoja de Trabajo para listado'!$CD$155:$CD$1048576,0),MATCH((CUADRO!I$4&amp;$E1007),'Hoja de Trabajo para listado'!$CD$151:$DC$151,0)),0)</f>
        <v>0</v>
      </c>
      <c r="J1007" s="241">
        <f ca="1">+IFERROR(INDEX('Hoja de Trabajo para listado'!$A$155:$Z$1048576,MATCH($A1007,'Hoja de Trabajo para listado'!$A$155:$A$1048576,0),MATCH((CUADRO!J$4&amp;$E1007),'Hoja de Trabajo para listado'!$A$151:$Z$151,0)),0)+IFERROR(INDEX('Hoja de Trabajo para listado'!$AB$155:$BA$1048576,MATCH($A1007,'Hoja de Trabajo para listado'!$AB$155:$AB$1048576,0),MATCH((CUADRO!J$4&amp;$E1007),'Hoja de Trabajo para listado'!$AB$151:$BA$151,0)),0)+IFERROR(INDEX('Hoja de Trabajo para listado'!$BC$155:$CB$1048576,MATCH($A1007,'Hoja de Trabajo para listado'!$BC$155:$BC$1048576,0),MATCH((CUADRO!J$4&amp;$E1007),'Hoja de Trabajo para listado'!$BC$151:$CB$151,0)),0)+IFERROR(INDEX('Hoja de Trabajo para listado'!$DE$153:$DG$274,MATCH($A1007,'Hoja de Trabajo para listado'!$DE$153:$DE$1048576,0),MATCH((CUADRO!J$4&amp;$E1007),'Hoja de Trabajo para listado'!$DE$151:$DG$151,0)),0)+IFERROR(INDEX('Hoja de Trabajo para listado'!$CD$155:$DC$1048576,MATCH($A1007,'Hoja de Trabajo para listado'!$CD$155:$CD$1048576,0),MATCH((CUADRO!J$4&amp;$E1007),'Hoja de Trabajo para listado'!$CD$151:$DC$151,0)),0)</f>
        <v>0</v>
      </c>
      <c r="K1007" s="241">
        <f ca="1">+IFERROR(INDEX('Hoja de Trabajo para listado'!$A$155:$Z$1048576,MATCH($A1007,'Hoja de Trabajo para listado'!$A$155:$A$1048576,0),MATCH((CUADRO!K$4&amp;$E1007),'Hoja de Trabajo para listado'!$A$151:$Z$151,0)),0)+IFERROR(INDEX('Hoja de Trabajo para listado'!$AB$155:$BA$1048576,MATCH($A1007,'Hoja de Trabajo para listado'!$AB$155:$AB$1048576,0),MATCH((CUADRO!K$4&amp;$E1007),'Hoja de Trabajo para listado'!$AB$151:$BA$151,0)),0)+IFERROR(INDEX('Hoja de Trabajo para listado'!$BC$155:$CB$1048576,MATCH($A1007,'Hoja de Trabajo para listado'!$BC$155:$BC$1048576,0),MATCH((CUADRO!K$4&amp;$E1007),'Hoja de Trabajo para listado'!$BC$151:$CB$151,0)),0)+IFERROR(INDEX('Hoja de Trabajo para listado'!$DE$153:$DG$274,MATCH($A1007,'Hoja de Trabajo para listado'!$DE$153:$DE$1048576,0),MATCH((CUADRO!K$4&amp;$E1007),'Hoja de Trabajo para listado'!$DE$151:$DG$151,0)),0)+IFERROR(INDEX('Hoja de Trabajo para listado'!$CD$155:$DC$1048576,MATCH($A1007,'Hoja de Trabajo para listado'!$CD$155:$CD$1048576,0),MATCH((CUADRO!K$4&amp;$E1007),'Hoja de Trabajo para listado'!$CD$151:$DC$151,0)),0)</f>
        <v>0</v>
      </c>
      <c r="L1007" s="241">
        <f ca="1">+IFERROR(INDEX('Hoja de Trabajo para listado'!$A$155:$Z$1048576,MATCH($A1007,'Hoja de Trabajo para listado'!$A$155:$A$1048576,0),MATCH((CUADRO!L$4&amp;$E1007),'Hoja de Trabajo para listado'!$A$151:$Z$151,0)),0)+IFERROR(INDEX('Hoja de Trabajo para listado'!$AB$155:$BA$1048576,MATCH($A1007,'Hoja de Trabajo para listado'!$AB$155:$AB$1048576,0),MATCH((CUADRO!L$4&amp;$E1007),'Hoja de Trabajo para listado'!$AB$151:$BA$151,0)),0)+IFERROR(INDEX('Hoja de Trabajo para listado'!$BC$155:$CB$1048576,MATCH($A1007,'Hoja de Trabajo para listado'!$BC$155:$BC$1048576,0),MATCH((CUADRO!L$4&amp;$E1007),'Hoja de Trabajo para listado'!$BC$151:$CB$151,0)),0)+IFERROR(INDEX('Hoja de Trabajo para listado'!$DE$153:$DG$274,MATCH($A1007,'Hoja de Trabajo para listado'!$DE$153:$DE$1048576,0),MATCH((CUADRO!L$4&amp;$E1007),'Hoja de Trabajo para listado'!$DE$151:$DG$151,0)),0)+IFERROR(INDEX('Hoja de Trabajo para listado'!$CD$155:$DC$1048576,MATCH($A1007,'Hoja de Trabajo para listado'!$CD$155:$CD$1048576,0),MATCH((CUADRO!L$4&amp;$E1007),'Hoja de Trabajo para listado'!$CD$151:$DC$151,0)),0)</f>
        <v>0</v>
      </c>
      <c r="M1007" s="241">
        <f ca="1">+IFERROR(INDEX('Hoja de Trabajo para listado'!$A$155:$Z$1048576,MATCH($A1007,'Hoja de Trabajo para listado'!$A$155:$A$1048576,0),MATCH((CUADRO!M$4&amp;$E1007),'Hoja de Trabajo para listado'!$A$151:$Z$151,0)),0)+IFERROR(INDEX('Hoja de Trabajo para listado'!$AB$155:$BA$1048576,MATCH($A1007,'Hoja de Trabajo para listado'!$AB$155:$AB$1048576,0),MATCH((CUADRO!M$4&amp;$E1007),'Hoja de Trabajo para listado'!$AB$151:$BA$151,0)),0)+IFERROR(INDEX('Hoja de Trabajo para listado'!$BC$155:$CB$1048576,MATCH($A1007,'Hoja de Trabajo para listado'!$BC$155:$BC$1048576,0),MATCH((CUADRO!M$4&amp;$E1007),'Hoja de Trabajo para listado'!$BC$151:$CB$151,0)),0)+IFERROR(INDEX('Hoja de Trabajo para listado'!$DE$153:$DG$274,MATCH($A1007,'Hoja de Trabajo para listado'!$DE$153:$DE$1048576,0),MATCH((CUADRO!M$4&amp;$E1007),'Hoja de Trabajo para listado'!$DE$151:$DG$151,0)),0)+IFERROR(INDEX('Hoja de Trabajo para listado'!$CD$155:$DC$1048576,MATCH($A1007,'Hoja de Trabajo para listado'!$CD$155:$CD$1048576,0),MATCH((CUADRO!M$4&amp;$E1007),'Hoja de Trabajo para listado'!$CD$151:$DC$151,0)),0)</f>
        <v>0</v>
      </c>
      <c r="N1007" s="241">
        <f ca="1">+IFERROR(INDEX('Hoja de Trabajo para listado'!$A$155:$Z$1048576,MATCH($A1007,'Hoja de Trabajo para listado'!$A$155:$A$1048576,0),MATCH((CUADRO!N$4&amp;$E1007),'Hoja de Trabajo para listado'!$A$151:$Z$151,0)),0)+IFERROR(INDEX('Hoja de Trabajo para listado'!$AB$155:$BA$1048576,MATCH($A1007,'Hoja de Trabajo para listado'!$AB$155:$AB$1048576,0),MATCH((CUADRO!N$4&amp;$E1007),'Hoja de Trabajo para listado'!$AB$151:$BA$151,0)),0)+IFERROR(INDEX('Hoja de Trabajo para listado'!$BC$155:$CB$1048576,MATCH($A1007,'Hoja de Trabajo para listado'!$BC$155:$BC$1048576,0),MATCH((CUADRO!N$4&amp;$E1007),'Hoja de Trabajo para listado'!$BC$151:$CB$151,0)),0)+IFERROR(INDEX('Hoja de Trabajo para listado'!$DE$153:$DG$274,MATCH($A1007,'Hoja de Trabajo para listado'!$DE$153:$DE$1048576,0),MATCH((CUADRO!N$4&amp;$E1007),'Hoja de Trabajo para listado'!$DE$151:$DG$151,0)),0)+IFERROR(INDEX('Hoja de Trabajo para listado'!$CD$155:$DC$1048576,MATCH($A1007,'Hoja de Trabajo para listado'!$CD$155:$CD$1048576,0),MATCH((CUADRO!N$4&amp;$E1007),'Hoja de Trabajo para listado'!$CD$151:$DC$151,0)),0)</f>
        <v>0</v>
      </c>
      <c r="O1007" s="241">
        <f ca="1">+IFERROR(INDEX('Hoja de Trabajo para listado'!$A$155:$Z$1048576,MATCH($A1007,'Hoja de Trabajo para listado'!$A$155:$A$1048576,0),MATCH((CUADRO!O$4&amp;$E1007),'Hoja de Trabajo para listado'!$A$151:$Z$151,0)),0)+IFERROR(INDEX('Hoja de Trabajo para listado'!$AB$155:$BA$1048576,MATCH($A1007,'Hoja de Trabajo para listado'!$AB$155:$AB$1048576,0),MATCH((CUADRO!O$4&amp;$E1007),'Hoja de Trabajo para listado'!$AB$151:$BA$151,0)),0)+IFERROR(INDEX('Hoja de Trabajo para listado'!$BC$155:$CB$1048576,MATCH($A1007,'Hoja de Trabajo para listado'!$BC$155:$BC$1048576,0),MATCH((CUADRO!O$4&amp;$E1007),'Hoja de Trabajo para listado'!$BC$151:$CB$151,0)),0)+IFERROR(INDEX('Hoja de Trabajo para listado'!$DE$153:$DG$274,MATCH($A1007,'Hoja de Trabajo para listado'!$DE$153:$DE$1048576,0),MATCH((CUADRO!O$4&amp;$E1007),'Hoja de Trabajo para listado'!$DE$151:$DG$151,0)),0)+IFERROR(INDEX('Hoja de Trabajo para listado'!$CD$155:$DC$1048576,MATCH($A1007,'Hoja de Trabajo para listado'!$CD$155:$CD$1048576,0),MATCH((CUADRO!O$4&amp;$E1007),'Hoja de Trabajo para listado'!$CD$151:$DC$151,0)),0)</f>
        <v>0</v>
      </c>
      <c r="P1007" s="241">
        <f ca="1">+IFERROR(INDEX('Hoja de Trabajo para listado'!$A$155:$Z$1048576,MATCH($A1007,'Hoja de Trabajo para listado'!$A$155:$A$1048576,0),MATCH((CUADRO!P$4&amp;$E1007),'Hoja de Trabajo para listado'!$A$151:$Z$151,0)),0)+IFERROR(INDEX('Hoja de Trabajo para listado'!$AB$155:$BA$1048576,MATCH($A1007,'Hoja de Trabajo para listado'!$AB$155:$AB$1048576,0),MATCH((CUADRO!P$4&amp;$E1007),'Hoja de Trabajo para listado'!$AB$151:$BA$151,0)),0)+IFERROR(INDEX('Hoja de Trabajo para listado'!$BC$155:$CB$1048576,MATCH($A1007,'Hoja de Trabajo para listado'!$BC$155:$BC$1048576,0),MATCH((CUADRO!P$4&amp;$E1007),'Hoja de Trabajo para listado'!$BC$151:$CB$151,0)),0)+IFERROR(INDEX('Hoja de Trabajo para listado'!$DE$153:$DG$274,MATCH($A1007,'Hoja de Trabajo para listado'!$DE$153:$DE$1048576,0),MATCH((CUADRO!P$4&amp;$E1007),'Hoja de Trabajo para listado'!$DE$151:$DG$151,0)),0)+IFERROR(INDEX('Hoja de Trabajo para listado'!$CD$155:$DC$1048576,MATCH($A1007,'Hoja de Trabajo para listado'!$CD$155:$CD$1048576,0),MATCH((CUADRO!P$4&amp;$E1007),'Hoja de Trabajo para listado'!$CD$151:$DC$151,0)),0)</f>
        <v>0</v>
      </c>
      <c r="Q1007" s="241">
        <f ca="1">+IFERROR(INDEX('Hoja de Trabajo para listado'!$A$155:$Z$1048576,MATCH($A1007,'Hoja de Trabajo para listado'!$A$155:$A$1048576,0),MATCH((CUADRO!Q$4&amp;$E1007),'Hoja de Trabajo para listado'!$A$151:$Z$151,0)),0)+IFERROR(INDEX('Hoja de Trabajo para listado'!$AB$155:$BA$1048576,MATCH($A1007,'Hoja de Trabajo para listado'!$AB$155:$AB$1048576,0),MATCH((CUADRO!Q$4&amp;$E1007),'Hoja de Trabajo para listado'!$AB$151:$BA$151,0)),0)+IFERROR(INDEX('Hoja de Trabajo para listado'!$BC$155:$CB$1048576,MATCH($A1007,'Hoja de Trabajo para listado'!$BC$155:$BC$1048576,0),MATCH((CUADRO!Q$4&amp;$E1007),'Hoja de Trabajo para listado'!$BC$151:$CB$151,0)),0)+IFERROR(INDEX('Hoja de Trabajo para listado'!$DE$153:$DG$274,MATCH($A1007,'Hoja de Trabajo para listado'!$DE$153:$DE$1048576,0),MATCH((CUADRO!Q$4&amp;$E1007),'Hoja de Trabajo para listado'!$DE$151:$DG$151,0)),0)+IFERROR(INDEX('Hoja de Trabajo para listado'!$CD$155:$DC$1048576,MATCH($A1007,'Hoja de Trabajo para listado'!$CD$155:$CD$1048576,0),MATCH((CUADRO!Q$4&amp;$E1007),'Hoja de Trabajo para listado'!$CD$151:$DC$151,0)),0)</f>
        <v>0</v>
      </c>
      <c r="R1007" s="241">
        <f t="shared" ca="1" si="37"/>
        <v>0</v>
      </c>
      <c r="S1007" s="247"/>
      <c r="T1007" s="241">
        <f ca="1">+T1008</f>
        <v>0</v>
      </c>
      <c r="U1007" s="240">
        <f t="shared" si="38"/>
        <v>1</v>
      </c>
      <c r="V1007" s="327" t="str">
        <f>+VLOOKUP(A1007,bd_lista!$A$3:$E$592,5,FALSE)</f>
        <v>Gobiernos Autonomos Municipales</v>
      </c>
      <c r="W1007" s="397" t="str">
        <f>+V1007</f>
        <v>Gobiernos Autonomos Municipales</v>
      </c>
      <c r="X1007" s="240">
        <f>+VLOOKUP(A1007,[4]Sheet1!$A$13:$D$744,4,FALSE)</f>
        <v>0</v>
      </c>
      <c r="Y1007" s="240" t="e">
        <f>+VLOOKUP(X1007,bd_lista!$A$3:$C$592,3,FALSE)</f>
        <v>#N/A</v>
      </c>
      <c r="Z1007" s="290">
        <f>+X1007</f>
        <v>0</v>
      </c>
      <c r="AA1007" s="291" t="e">
        <f>+Y1007</f>
        <v>#N/A</v>
      </c>
    </row>
    <row r="1008" spans="1:27" customFormat="1" ht="15" hidden="1" customHeight="1">
      <c r="A1008" s="32">
        <v>1736</v>
      </c>
      <c r="B1008" s="394"/>
      <c r="C1008" s="245" t="str">
        <f>+VLOOKUP(A1008,bd_lista!$A$3:$C$592,3,FALSE)</f>
        <v>Gobierno Autónomo Municipal de Mineros</v>
      </c>
      <c r="D1008" s="396"/>
      <c r="E1008" s="242" t="s">
        <v>1304</v>
      </c>
      <c r="F1008" s="243">
        <f ca="1">+IFERROR(INDEX('Hoja de Trabajo para listado'!$A$155:$Z$1048576,MATCH($A1008,'Hoja de Trabajo para listado'!$A$155:$A$1048576,0),MATCH((CUADRO!F$4&amp;$E1008),'Hoja de Trabajo para listado'!$A$151:$Z$151,0)),0)+IFERROR(INDEX('Hoja de Trabajo para listado'!$AB$155:$BA$1048576,MATCH($A1008,'Hoja de Trabajo para listado'!$AB$155:$AB$1048576,0),MATCH((CUADRO!F$4&amp;$E1008),'Hoja de Trabajo para listado'!$AB$151:$BA$151,0)),0)+IFERROR(INDEX('Hoja de Trabajo para listado'!$BC$155:$CB$1048576,MATCH($A1008,'Hoja de Trabajo para listado'!$BC$155:$BC$1048576,0),MATCH((CUADRO!F$4&amp;$E1008),'Hoja de Trabajo para listado'!$BC$151:$CB$151,0)),0)+IFERROR(INDEX('Hoja de Trabajo para listado'!$DE$153:$DG$274,MATCH($A1008,'Hoja de Trabajo para listado'!$DE$153:$DE$1048576,0),MATCH((CUADRO!F$4&amp;$E1008),'Hoja de Trabajo para listado'!$DE$151:$DG$151,0)),0)+IFERROR(INDEX('Hoja de Trabajo para listado'!$CD$155:$DC$1048576,MATCH($A1008,'Hoja de Trabajo para listado'!$CD$155:$CD$1048576,0),MATCH((CUADRO!F$4&amp;$E1008),'Hoja de Trabajo para listado'!$CD$151:$DC$151,0)),0)</f>
        <v>0</v>
      </c>
      <c r="G1008" s="243">
        <f ca="1">+IFERROR(INDEX('Hoja de Trabajo para listado'!$A$155:$Z$1048576,MATCH($A1008,'Hoja de Trabajo para listado'!$A$155:$A$1048576,0),MATCH((CUADRO!G$4&amp;$E1008),'Hoja de Trabajo para listado'!$A$151:$Z$151,0)),0)+IFERROR(INDEX('Hoja de Trabajo para listado'!$AB$155:$BA$1048576,MATCH($A1008,'Hoja de Trabajo para listado'!$AB$155:$AB$1048576,0),MATCH((CUADRO!G$4&amp;$E1008),'Hoja de Trabajo para listado'!$AB$151:$BA$151,0)),0)+IFERROR(INDEX('Hoja de Trabajo para listado'!$BC$155:$CB$1048576,MATCH($A1008,'Hoja de Trabajo para listado'!$BC$155:$BC$1048576,0),MATCH((CUADRO!G$4&amp;$E1008),'Hoja de Trabajo para listado'!$BC$151:$CB$151,0)),0)+IFERROR(INDEX('Hoja de Trabajo para listado'!$DE$153:$DG$274,MATCH($A1008,'Hoja de Trabajo para listado'!$DE$153:$DE$1048576,0),MATCH((CUADRO!G$4&amp;$E1008),'Hoja de Trabajo para listado'!$DE$151:$DG$151,0)),0)+IFERROR(INDEX('Hoja de Trabajo para listado'!$CD$155:$DC$1048576,MATCH($A1008,'Hoja de Trabajo para listado'!$CD$155:$CD$1048576,0),MATCH((CUADRO!G$4&amp;$E1008),'Hoja de Trabajo para listado'!$CD$151:$DC$151,0)),0)</f>
        <v>0</v>
      </c>
      <c r="H1008" s="243">
        <f ca="1">+IFERROR(INDEX('Hoja de Trabajo para listado'!$A$155:$Z$1048576,MATCH($A1008,'Hoja de Trabajo para listado'!$A$155:$A$1048576,0),MATCH((CUADRO!H$4&amp;$E1008),'Hoja de Trabajo para listado'!$A$151:$Z$151,0)),0)+IFERROR(INDEX('Hoja de Trabajo para listado'!$AB$155:$BA$1048576,MATCH($A1008,'Hoja de Trabajo para listado'!$AB$155:$AB$1048576,0),MATCH((CUADRO!H$4&amp;$E1008),'Hoja de Trabajo para listado'!$AB$151:$BA$151,0)),0)+IFERROR(INDEX('Hoja de Trabajo para listado'!$BC$155:$CB$1048576,MATCH($A1008,'Hoja de Trabajo para listado'!$BC$155:$BC$1048576,0),MATCH((CUADRO!H$4&amp;$E1008),'Hoja de Trabajo para listado'!$BC$151:$CB$151,0)),0)+IFERROR(INDEX('Hoja de Trabajo para listado'!$DE$153:$DG$274,MATCH($A1008,'Hoja de Trabajo para listado'!$DE$153:$DE$1048576,0),MATCH((CUADRO!H$4&amp;$E1008),'Hoja de Trabajo para listado'!$DE$151:$DG$151,0)),0)+IFERROR(INDEX('Hoja de Trabajo para listado'!$CD$155:$DC$1048576,MATCH($A1008,'Hoja de Trabajo para listado'!$CD$155:$CD$1048576,0),MATCH((CUADRO!H$4&amp;$E1008),'Hoja de Trabajo para listado'!$CD$151:$DC$151,0)),0)</f>
        <v>0</v>
      </c>
      <c r="I1008" s="243">
        <f ca="1">+IFERROR(INDEX('Hoja de Trabajo para listado'!$A$155:$Z$1048576,MATCH($A1008,'Hoja de Trabajo para listado'!$A$155:$A$1048576,0),MATCH((CUADRO!I$4&amp;$E1008),'Hoja de Trabajo para listado'!$A$151:$Z$151,0)),0)+IFERROR(INDEX('Hoja de Trabajo para listado'!$AB$155:$BA$1048576,MATCH($A1008,'Hoja de Trabajo para listado'!$AB$155:$AB$1048576,0),MATCH((CUADRO!I$4&amp;$E1008),'Hoja de Trabajo para listado'!$AB$151:$BA$151,0)),0)+IFERROR(INDEX('Hoja de Trabajo para listado'!$BC$155:$CB$1048576,MATCH($A1008,'Hoja de Trabajo para listado'!$BC$155:$BC$1048576,0),MATCH((CUADRO!I$4&amp;$E1008),'Hoja de Trabajo para listado'!$BC$151:$CB$151,0)),0)+IFERROR(INDEX('Hoja de Trabajo para listado'!$DE$153:$DG$274,MATCH($A1008,'Hoja de Trabajo para listado'!$DE$153:$DE$1048576,0),MATCH((CUADRO!I$4&amp;$E1008),'Hoja de Trabajo para listado'!$DE$151:$DG$151,0)),0)+IFERROR(INDEX('Hoja de Trabajo para listado'!$CD$155:$DC$1048576,MATCH($A1008,'Hoja de Trabajo para listado'!$CD$155:$CD$1048576,0),MATCH((CUADRO!I$4&amp;$E1008),'Hoja de Trabajo para listado'!$CD$151:$DC$151,0)),0)</f>
        <v>0</v>
      </c>
      <c r="J1008" s="243">
        <f ca="1">+IFERROR(INDEX('Hoja de Trabajo para listado'!$A$155:$Z$1048576,MATCH($A1008,'Hoja de Trabajo para listado'!$A$155:$A$1048576,0),MATCH((CUADRO!J$4&amp;$E1008),'Hoja de Trabajo para listado'!$A$151:$Z$151,0)),0)+IFERROR(INDEX('Hoja de Trabajo para listado'!$AB$155:$BA$1048576,MATCH($A1008,'Hoja de Trabajo para listado'!$AB$155:$AB$1048576,0),MATCH((CUADRO!J$4&amp;$E1008),'Hoja de Trabajo para listado'!$AB$151:$BA$151,0)),0)+IFERROR(INDEX('Hoja de Trabajo para listado'!$BC$155:$CB$1048576,MATCH($A1008,'Hoja de Trabajo para listado'!$BC$155:$BC$1048576,0),MATCH((CUADRO!J$4&amp;$E1008),'Hoja de Trabajo para listado'!$BC$151:$CB$151,0)),0)+IFERROR(INDEX('Hoja de Trabajo para listado'!$DE$153:$DG$274,MATCH($A1008,'Hoja de Trabajo para listado'!$DE$153:$DE$1048576,0),MATCH((CUADRO!J$4&amp;$E1008),'Hoja de Trabajo para listado'!$DE$151:$DG$151,0)),0)+IFERROR(INDEX('Hoja de Trabajo para listado'!$CD$155:$DC$1048576,MATCH($A1008,'Hoja de Trabajo para listado'!$CD$155:$CD$1048576,0),MATCH((CUADRO!J$4&amp;$E1008),'Hoja de Trabajo para listado'!$CD$151:$DC$151,0)),0)</f>
        <v>0</v>
      </c>
      <c r="K1008" s="243">
        <f ca="1">+IFERROR(INDEX('Hoja de Trabajo para listado'!$A$155:$Z$1048576,MATCH($A1008,'Hoja de Trabajo para listado'!$A$155:$A$1048576,0),MATCH((CUADRO!K$4&amp;$E1008),'Hoja de Trabajo para listado'!$A$151:$Z$151,0)),0)+IFERROR(INDEX('Hoja de Trabajo para listado'!$AB$155:$BA$1048576,MATCH($A1008,'Hoja de Trabajo para listado'!$AB$155:$AB$1048576,0),MATCH((CUADRO!K$4&amp;$E1008),'Hoja de Trabajo para listado'!$AB$151:$BA$151,0)),0)+IFERROR(INDEX('Hoja de Trabajo para listado'!$BC$155:$CB$1048576,MATCH($A1008,'Hoja de Trabajo para listado'!$BC$155:$BC$1048576,0),MATCH((CUADRO!K$4&amp;$E1008),'Hoja de Trabajo para listado'!$BC$151:$CB$151,0)),0)+IFERROR(INDEX('Hoja de Trabajo para listado'!$DE$153:$DG$274,MATCH($A1008,'Hoja de Trabajo para listado'!$DE$153:$DE$1048576,0),MATCH((CUADRO!K$4&amp;$E1008),'Hoja de Trabajo para listado'!$DE$151:$DG$151,0)),0)+IFERROR(INDEX('Hoja de Trabajo para listado'!$CD$155:$DC$1048576,MATCH($A1008,'Hoja de Trabajo para listado'!$CD$155:$CD$1048576,0),MATCH((CUADRO!K$4&amp;$E1008),'Hoja de Trabajo para listado'!$CD$151:$DC$151,0)),0)</f>
        <v>0</v>
      </c>
      <c r="L1008" s="243">
        <f ca="1">+IFERROR(INDEX('Hoja de Trabajo para listado'!$A$155:$Z$1048576,MATCH($A1008,'Hoja de Trabajo para listado'!$A$155:$A$1048576,0),MATCH((CUADRO!L$4&amp;$E1008),'Hoja de Trabajo para listado'!$A$151:$Z$151,0)),0)+IFERROR(INDEX('Hoja de Trabajo para listado'!$AB$155:$BA$1048576,MATCH($A1008,'Hoja de Trabajo para listado'!$AB$155:$AB$1048576,0),MATCH((CUADRO!L$4&amp;$E1008),'Hoja de Trabajo para listado'!$AB$151:$BA$151,0)),0)+IFERROR(INDEX('Hoja de Trabajo para listado'!$BC$155:$CB$1048576,MATCH($A1008,'Hoja de Trabajo para listado'!$BC$155:$BC$1048576,0),MATCH((CUADRO!L$4&amp;$E1008),'Hoja de Trabajo para listado'!$BC$151:$CB$151,0)),0)+IFERROR(INDEX('Hoja de Trabajo para listado'!$DE$153:$DG$274,MATCH($A1008,'Hoja de Trabajo para listado'!$DE$153:$DE$1048576,0),MATCH((CUADRO!L$4&amp;$E1008),'Hoja de Trabajo para listado'!$DE$151:$DG$151,0)),0)+IFERROR(INDEX('Hoja de Trabajo para listado'!$CD$155:$DC$1048576,MATCH($A1008,'Hoja de Trabajo para listado'!$CD$155:$CD$1048576,0),MATCH((CUADRO!L$4&amp;$E1008),'Hoja de Trabajo para listado'!$CD$151:$DC$151,0)),0)</f>
        <v>0</v>
      </c>
      <c r="M1008" s="243">
        <f ca="1">+IFERROR(INDEX('Hoja de Trabajo para listado'!$A$155:$Z$1048576,MATCH($A1008,'Hoja de Trabajo para listado'!$A$155:$A$1048576,0),MATCH((CUADRO!M$4&amp;$E1008),'Hoja de Trabajo para listado'!$A$151:$Z$151,0)),0)+IFERROR(INDEX('Hoja de Trabajo para listado'!$AB$155:$BA$1048576,MATCH($A1008,'Hoja de Trabajo para listado'!$AB$155:$AB$1048576,0),MATCH((CUADRO!M$4&amp;$E1008),'Hoja de Trabajo para listado'!$AB$151:$BA$151,0)),0)+IFERROR(INDEX('Hoja de Trabajo para listado'!$BC$155:$CB$1048576,MATCH($A1008,'Hoja de Trabajo para listado'!$BC$155:$BC$1048576,0),MATCH((CUADRO!M$4&amp;$E1008),'Hoja de Trabajo para listado'!$BC$151:$CB$151,0)),0)+IFERROR(INDEX('Hoja de Trabajo para listado'!$DE$153:$DG$274,MATCH($A1008,'Hoja de Trabajo para listado'!$DE$153:$DE$1048576,0),MATCH((CUADRO!M$4&amp;$E1008),'Hoja de Trabajo para listado'!$DE$151:$DG$151,0)),0)+IFERROR(INDEX('Hoja de Trabajo para listado'!$CD$155:$DC$1048576,MATCH($A1008,'Hoja de Trabajo para listado'!$CD$155:$CD$1048576,0),MATCH((CUADRO!M$4&amp;$E1008),'Hoja de Trabajo para listado'!$CD$151:$DC$151,0)),0)</f>
        <v>0</v>
      </c>
      <c r="N1008" s="243">
        <f ca="1">+IFERROR(INDEX('Hoja de Trabajo para listado'!$A$155:$Z$1048576,MATCH($A1008,'Hoja de Trabajo para listado'!$A$155:$A$1048576,0),MATCH((CUADRO!N$4&amp;$E1008),'Hoja de Trabajo para listado'!$A$151:$Z$151,0)),0)+IFERROR(INDEX('Hoja de Trabajo para listado'!$AB$155:$BA$1048576,MATCH($A1008,'Hoja de Trabajo para listado'!$AB$155:$AB$1048576,0),MATCH((CUADRO!N$4&amp;$E1008),'Hoja de Trabajo para listado'!$AB$151:$BA$151,0)),0)+IFERROR(INDEX('Hoja de Trabajo para listado'!$BC$155:$CB$1048576,MATCH($A1008,'Hoja de Trabajo para listado'!$BC$155:$BC$1048576,0),MATCH((CUADRO!N$4&amp;$E1008),'Hoja de Trabajo para listado'!$BC$151:$CB$151,0)),0)+IFERROR(INDEX('Hoja de Trabajo para listado'!$DE$153:$DG$274,MATCH($A1008,'Hoja de Trabajo para listado'!$DE$153:$DE$1048576,0),MATCH((CUADRO!N$4&amp;$E1008),'Hoja de Trabajo para listado'!$DE$151:$DG$151,0)),0)+IFERROR(INDEX('Hoja de Trabajo para listado'!$CD$155:$DC$1048576,MATCH($A1008,'Hoja de Trabajo para listado'!$CD$155:$CD$1048576,0),MATCH((CUADRO!N$4&amp;$E1008),'Hoja de Trabajo para listado'!$CD$151:$DC$151,0)),0)</f>
        <v>0</v>
      </c>
      <c r="O1008" s="243">
        <f ca="1">+IFERROR(INDEX('Hoja de Trabajo para listado'!$A$155:$Z$1048576,MATCH($A1008,'Hoja de Trabajo para listado'!$A$155:$A$1048576,0),MATCH((CUADRO!O$4&amp;$E1008),'Hoja de Trabajo para listado'!$A$151:$Z$151,0)),0)+IFERROR(INDEX('Hoja de Trabajo para listado'!$AB$155:$BA$1048576,MATCH($A1008,'Hoja de Trabajo para listado'!$AB$155:$AB$1048576,0),MATCH((CUADRO!O$4&amp;$E1008),'Hoja de Trabajo para listado'!$AB$151:$BA$151,0)),0)+IFERROR(INDEX('Hoja de Trabajo para listado'!$BC$155:$CB$1048576,MATCH($A1008,'Hoja de Trabajo para listado'!$BC$155:$BC$1048576,0),MATCH((CUADRO!O$4&amp;$E1008),'Hoja de Trabajo para listado'!$BC$151:$CB$151,0)),0)+IFERROR(INDEX('Hoja de Trabajo para listado'!$DE$153:$DG$274,MATCH($A1008,'Hoja de Trabajo para listado'!$DE$153:$DE$1048576,0),MATCH((CUADRO!O$4&amp;$E1008),'Hoja de Trabajo para listado'!$DE$151:$DG$151,0)),0)+IFERROR(INDEX('Hoja de Trabajo para listado'!$CD$155:$DC$1048576,MATCH($A1008,'Hoja de Trabajo para listado'!$CD$155:$CD$1048576,0),MATCH((CUADRO!O$4&amp;$E1008),'Hoja de Trabajo para listado'!$CD$151:$DC$151,0)),0)</f>
        <v>0</v>
      </c>
      <c r="P1008" s="243">
        <f ca="1">+IFERROR(INDEX('Hoja de Trabajo para listado'!$A$155:$Z$1048576,MATCH($A1008,'Hoja de Trabajo para listado'!$A$155:$A$1048576,0),MATCH((CUADRO!P$4&amp;$E1008),'Hoja de Trabajo para listado'!$A$151:$Z$151,0)),0)+IFERROR(INDEX('Hoja de Trabajo para listado'!$AB$155:$BA$1048576,MATCH($A1008,'Hoja de Trabajo para listado'!$AB$155:$AB$1048576,0),MATCH((CUADRO!P$4&amp;$E1008),'Hoja de Trabajo para listado'!$AB$151:$BA$151,0)),0)+IFERROR(INDEX('Hoja de Trabajo para listado'!$BC$155:$CB$1048576,MATCH($A1008,'Hoja de Trabajo para listado'!$BC$155:$BC$1048576,0),MATCH((CUADRO!P$4&amp;$E1008),'Hoja de Trabajo para listado'!$BC$151:$CB$151,0)),0)+IFERROR(INDEX('Hoja de Trabajo para listado'!$DE$153:$DG$274,MATCH($A1008,'Hoja de Trabajo para listado'!$DE$153:$DE$1048576,0),MATCH((CUADRO!P$4&amp;$E1008),'Hoja de Trabajo para listado'!$DE$151:$DG$151,0)),0)+IFERROR(INDEX('Hoja de Trabajo para listado'!$CD$155:$DC$1048576,MATCH($A1008,'Hoja de Trabajo para listado'!$CD$155:$CD$1048576,0),MATCH((CUADRO!P$4&amp;$E1008),'Hoja de Trabajo para listado'!$CD$151:$DC$151,0)),0)</f>
        <v>0</v>
      </c>
      <c r="Q1008" s="243">
        <f ca="1">+IFERROR(INDEX('Hoja de Trabajo para listado'!$A$155:$Z$1048576,MATCH($A1008,'Hoja de Trabajo para listado'!$A$155:$A$1048576,0),MATCH((CUADRO!Q$4&amp;$E1008),'Hoja de Trabajo para listado'!$A$151:$Z$151,0)),0)+IFERROR(INDEX('Hoja de Trabajo para listado'!$AB$155:$BA$1048576,MATCH($A1008,'Hoja de Trabajo para listado'!$AB$155:$AB$1048576,0),MATCH((CUADRO!Q$4&amp;$E1008),'Hoja de Trabajo para listado'!$AB$151:$BA$151,0)),0)+IFERROR(INDEX('Hoja de Trabajo para listado'!$BC$155:$CB$1048576,MATCH($A1008,'Hoja de Trabajo para listado'!$BC$155:$BC$1048576,0),MATCH((CUADRO!Q$4&amp;$E1008),'Hoja de Trabajo para listado'!$BC$151:$CB$151,0)),0)+IFERROR(INDEX('Hoja de Trabajo para listado'!$DE$153:$DG$274,MATCH($A1008,'Hoja de Trabajo para listado'!$DE$153:$DE$1048576,0),MATCH((CUADRO!Q$4&amp;$E1008),'Hoja de Trabajo para listado'!$DE$151:$DG$151,0)),0)+IFERROR(INDEX('Hoja de Trabajo para listado'!$CD$155:$DC$1048576,MATCH($A1008,'Hoja de Trabajo para listado'!$CD$155:$CD$1048576,0),MATCH((CUADRO!Q$4&amp;$E1008),'Hoja de Trabajo para listado'!$CD$151:$DC$151,0)),0)</f>
        <v>0</v>
      </c>
      <c r="R1008" s="243">
        <f t="shared" ca="1" si="37"/>
        <v>0</v>
      </c>
      <c r="S1008" s="256">
        <f ca="1">+R1007+R1008</f>
        <v>0</v>
      </c>
      <c r="T1008" s="241">
        <f ca="1">+S1008</f>
        <v>0</v>
      </c>
      <c r="U1008" s="240">
        <f t="shared" si="38"/>
        <v>2</v>
      </c>
      <c r="V1008" s="327" t="str">
        <f>+VLOOKUP(A1008,bd_lista!$A$3:$E$592,5,FALSE)</f>
        <v>Gobiernos Autonomos Municipales</v>
      </c>
      <c r="W1008" s="398"/>
      <c r="X1008" s="240">
        <f>+VLOOKUP(A1008,[4]Sheet1!$A$13:$D$744,4,FALSE)</f>
        <v>0</v>
      </c>
      <c r="Y1008" s="240" t="e">
        <f>+VLOOKUP(X1008,bd_lista!$A$3:$C$592,3,FALSE)</f>
        <v>#N/A</v>
      </c>
      <c r="Z1008" s="288"/>
      <c r="AA1008" s="289"/>
    </row>
    <row r="1009" spans="1:27" customFormat="1" ht="15" hidden="1" customHeight="1">
      <c r="A1009" s="32">
        <v>1737</v>
      </c>
      <c r="B1009" s="393">
        <f>+A1009</f>
        <v>1737</v>
      </c>
      <c r="C1009" s="245" t="str">
        <f>+VLOOKUP(A1009,bd_lista!$A$3:$C$592,3,FALSE)</f>
        <v>Gobierno Autónomo Municipal de Concepción</v>
      </c>
      <c r="D1009" s="395" t="str">
        <f>+C1009</f>
        <v>Gobierno Autónomo Municipal de Concepción</v>
      </c>
      <c r="E1009" s="240" t="s">
        <v>1303</v>
      </c>
      <c r="F1009" s="241">
        <f ca="1">+IFERROR(INDEX('Hoja de Trabajo para listado'!$A$155:$Z$1048576,MATCH($A1009,'Hoja de Trabajo para listado'!$A$155:$A$1048576,0),MATCH((CUADRO!F$4&amp;$E1009),'Hoja de Trabajo para listado'!$A$151:$Z$151,0)),0)+IFERROR(INDEX('Hoja de Trabajo para listado'!$AB$155:$BA$1048576,MATCH($A1009,'Hoja de Trabajo para listado'!$AB$155:$AB$1048576,0),MATCH((CUADRO!F$4&amp;$E1009),'Hoja de Trabajo para listado'!$AB$151:$BA$151,0)),0)+IFERROR(INDEX('Hoja de Trabajo para listado'!$BC$155:$CB$1048576,MATCH($A1009,'Hoja de Trabajo para listado'!$BC$155:$BC$1048576,0),MATCH((CUADRO!F$4&amp;$E1009),'Hoja de Trabajo para listado'!$BC$151:$CB$151,0)),0)+IFERROR(INDEX('Hoja de Trabajo para listado'!$DE$153:$DG$274,MATCH($A1009,'Hoja de Trabajo para listado'!$DE$153:$DE$1048576,0),MATCH((CUADRO!F$4&amp;$E1009),'Hoja de Trabajo para listado'!$DE$151:$DG$151,0)),0)+IFERROR(INDEX('Hoja de Trabajo para listado'!$CD$155:$DC$1048576,MATCH($A1009,'Hoja de Trabajo para listado'!$CD$155:$CD$1048576,0),MATCH((CUADRO!F$4&amp;$E1009),'Hoja de Trabajo para listado'!$CD$151:$DC$151,0)),0)</f>
        <v>0</v>
      </c>
      <c r="G1009" s="241">
        <f ca="1">+IFERROR(INDEX('Hoja de Trabajo para listado'!$A$155:$Z$1048576,MATCH($A1009,'Hoja de Trabajo para listado'!$A$155:$A$1048576,0),MATCH((CUADRO!G$4&amp;$E1009),'Hoja de Trabajo para listado'!$A$151:$Z$151,0)),0)+IFERROR(INDEX('Hoja de Trabajo para listado'!$AB$155:$BA$1048576,MATCH($A1009,'Hoja de Trabajo para listado'!$AB$155:$AB$1048576,0),MATCH((CUADRO!G$4&amp;$E1009),'Hoja de Trabajo para listado'!$AB$151:$BA$151,0)),0)+IFERROR(INDEX('Hoja de Trabajo para listado'!$BC$155:$CB$1048576,MATCH($A1009,'Hoja de Trabajo para listado'!$BC$155:$BC$1048576,0),MATCH((CUADRO!G$4&amp;$E1009),'Hoja de Trabajo para listado'!$BC$151:$CB$151,0)),0)+IFERROR(INDEX('Hoja de Trabajo para listado'!$DE$153:$DG$274,MATCH($A1009,'Hoja de Trabajo para listado'!$DE$153:$DE$1048576,0),MATCH((CUADRO!G$4&amp;$E1009),'Hoja de Trabajo para listado'!$DE$151:$DG$151,0)),0)+IFERROR(INDEX('Hoja de Trabajo para listado'!$CD$155:$DC$1048576,MATCH($A1009,'Hoja de Trabajo para listado'!$CD$155:$CD$1048576,0),MATCH((CUADRO!G$4&amp;$E1009),'Hoja de Trabajo para listado'!$CD$151:$DC$151,0)),0)</f>
        <v>0</v>
      </c>
      <c r="H1009" s="241">
        <f ca="1">+IFERROR(INDEX('Hoja de Trabajo para listado'!$A$155:$Z$1048576,MATCH($A1009,'Hoja de Trabajo para listado'!$A$155:$A$1048576,0),MATCH((CUADRO!H$4&amp;$E1009),'Hoja de Trabajo para listado'!$A$151:$Z$151,0)),0)+IFERROR(INDEX('Hoja de Trabajo para listado'!$AB$155:$BA$1048576,MATCH($A1009,'Hoja de Trabajo para listado'!$AB$155:$AB$1048576,0),MATCH((CUADRO!H$4&amp;$E1009),'Hoja de Trabajo para listado'!$AB$151:$BA$151,0)),0)+IFERROR(INDEX('Hoja de Trabajo para listado'!$BC$155:$CB$1048576,MATCH($A1009,'Hoja de Trabajo para listado'!$BC$155:$BC$1048576,0),MATCH((CUADRO!H$4&amp;$E1009),'Hoja de Trabajo para listado'!$BC$151:$CB$151,0)),0)+IFERROR(INDEX('Hoja de Trabajo para listado'!$DE$153:$DG$274,MATCH($A1009,'Hoja de Trabajo para listado'!$DE$153:$DE$1048576,0),MATCH((CUADRO!H$4&amp;$E1009),'Hoja de Trabajo para listado'!$DE$151:$DG$151,0)),0)+IFERROR(INDEX('Hoja de Trabajo para listado'!$CD$155:$DC$1048576,MATCH($A1009,'Hoja de Trabajo para listado'!$CD$155:$CD$1048576,0),MATCH((CUADRO!H$4&amp;$E1009),'Hoja de Trabajo para listado'!$CD$151:$DC$151,0)),0)</f>
        <v>0</v>
      </c>
      <c r="I1009" s="241">
        <f ca="1">+IFERROR(INDEX('Hoja de Trabajo para listado'!$A$155:$Z$1048576,MATCH($A1009,'Hoja de Trabajo para listado'!$A$155:$A$1048576,0),MATCH((CUADRO!I$4&amp;$E1009),'Hoja de Trabajo para listado'!$A$151:$Z$151,0)),0)+IFERROR(INDEX('Hoja de Trabajo para listado'!$AB$155:$BA$1048576,MATCH($A1009,'Hoja de Trabajo para listado'!$AB$155:$AB$1048576,0),MATCH((CUADRO!I$4&amp;$E1009),'Hoja de Trabajo para listado'!$AB$151:$BA$151,0)),0)+IFERROR(INDEX('Hoja de Trabajo para listado'!$BC$155:$CB$1048576,MATCH($A1009,'Hoja de Trabajo para listado'!$BC$155:$BC$1048576,0),MATCH((CUADRO!I$4&amp;$E1009),'Hoja de Trabajo para listado'!$BC$151:$CB$151,0)),0)+IFERROR(INDEX('Hoja de Trabajo para listado'!$DE$153:$DG$274,MATCH($A1009,'Hoja de Trabajo para listado'!$DE$153:$DE$1048576,0),MATCH((CUADRO!I$4&amp;$E1009),'Hoja de Trabajo para listado'!$DE$151:$DG$151,0)),0)+IFERROR(INDEX('Hoja de Trabajo para listado'!$CD$155:$DC$1048576,MATCH($A1009,'Hoja de Trabajo para listado'!$CD$155:$CD$1048576,0),MATCH((CUADRO!I$4&amp;$E1009),'Hoja de Trabajo para listado'!$CD$151:$DC$151,0)),0)</f>
        <v>0</v>
      </c>
      <c r="J1009" s="241">
        <f ca="1">+IFERROR(INDEX('Hoja de Trabajo para listado'!$A$155:$Z$1048576,MATCH($A1009,'Hoja de Trabajo para listado'!$A$155:$A$1048576,0),MATCH((CUADRO!J$4&amp;$E1009),'Hoja de Trabajo para listado'!$A$151:$Z$151,0)),0)+IFERROR(INDEX('Hoja de Trabajo para listado'!$AB$155:$BA$1048576,MATCH($A1009,'Hoja de Trabajo para listado'!$AB$155:$AB$1048576,0),MATCH((CUADRO!J$4&amp;$E1009),'Hoja de Trabajo para listado'!$AB$151:$BA$151,0)),0)+IFERROR(INDEX('Hoja de Trabajo para listado'!$BC$155:$CB$1048576,MATCH($A1009,'Hoja de Trabajo para listado'!$BC$155:$BC$1048576,0),MATCH((CUADRO!J$4&amp;$E1009),'Hoja de Trabajo para listado'!$BC$151:$CB$151,0)),0)+IFERROR(INDEX('Hoja de Trabajo para listado'!$DE$153:$DG$274,MATCH($A1009,'Hoja de Trabajo para listado'!$DE$153:$DE$1048576,0),MATCH((CUADRO!J$4&amp;$E1009),'Hoja de Trabajo para listado'!$DE$151:$DG$151,0)),0)+IFERROR(INDEX('Hoja de Trabajo para listado'!$CD$155:$DC$1048576,MATCH($A1009,'Hoja de Trabajo para listado'!$CD$155:$CD$1048576,0),MATCH((CUADRO!J$4&amp;$E1009),'Hoja de Trabajo para listado'!$CD$151:$DC$151,0)),0)</f>
        <v>0</v>
      </c>
      <c r="K1009" s="241">
        <f ca="1">+IFERROR(INDEX('Hoja de Trabajo para listado'!$A$155:$Z$1048576,MATCH($A1009,'Hoja de Trabajo para listado'!$A$155:$A$1048576,0),MATCH((CUADRO!K$4&amp;$E1009),'Hoja de Trabajo para listado'!$A$151:$Z$151,0)),0)+IFERROR(INDEX('Hoja de Trabajo para listado'!$AB$155:$BA$1048576,MATCH($A1009,'Hoja de Trabajo para listado'!$AB$155:$AB$1048576,0),MATCH((CUADRO!K$4&amp;$E1009),'Hoja de Trabajo para listado'!$AB$151:$BA$151,0)),0)+IFERROR(INDEX('Hoja de Trabajo para listado'!$BC$155:$CB$1048576,MATCH($A1009,'Hoja de Trabajo para listado'!$BC$155:$BC$1048576,0),MATCH((CUADRO!K$4&amp;$E1009),'Hoja de Trabajo para listado'!$BC$151:$CB$151,0)),0)+IFERROR(INDEX('Hoja de Trabajo para listado'!$DE$153:$DG$274,MATCH($A1009,'Hoja de Trabajo para listado'!$DE$153:$DE$1048576,0),MATCH((CUADRO!K$4&amp;$E1009),'Hoja de Trabajo para listado'!$DE$151:$DG$151,0)),0)+IFERROR(INDEX('Hoja de Trabajo para listado'!$CD$155:$DC$1048576,MATCH($A1009,'Hoja de Trabajo para listado'!$CD$155:$CD$1048576,0),MATCH((CUADRO!K$4&amp;$E1009),'Hoja de Trabajo para listado'!$CD$151:$DC$151,0)),0)</f>
        <v>0</v>
      </c>
      <c r="L1009" s="241">
        <f ca="1">+IFERROR(INDEX('Hoja de Trabajo para listado'!$A$155:$Z$1048576,MATCH($A1009,'Hoja de Trabajo para listado'!$A$155:$A$1048576,0),MATCH((CUADRO!L$4&amp;$E1009),'Hoja de Trabajo para listado'!$A$151:$Z$151,0)),0)+IFERROR(INDEX('Hoja de Trabajo para listado'!$AB$155:$BA$1048576,MATCH($A1009,'Hoja de Trabajo para listado'!$AB$155:$AB$1048576,0),MATCH((CUADRO!L$4&amp;$E1009),'Hoja de Trabajo para listado'!$AB$151:$BA$151,0)),0)+IFERROR(INDEX('Hoja de Trabajo para listado'!$BC$155:$CB$1048576,MATCH($A1009,'Hoja de Trabajo para listado'!$BC$155:$BC$1048576,0),MATCH((CUADRO!L$4&amp;$E1009),'Hoja de Trabajo para listado'!$BC$151:$CB$151,0)),0)+IFERROR(INDEX('Hoja de Trabajo para listado'!$DE$153:$DG$274,MATCH($A1009,'Hoja de Trabajo para listado'!$DE$153:$DE$1048576,0),MATCH((CUADRO!L$4&amp;$E1009),'Hoja de Trabajo para listado'!$DE$151:$DG$151,0)),0)+IFERROR(INDEX('Hoja de Trabajo para listado'!$CD$155:$DC$1048576,MATCH($A1009,'Hoja de Trabajo para listado'!$CD$155:$CD$1048576,0),MATCH((CUADRO!L$4&amp;$E1009),'Hoja de Trabajo para listado'!$CD$151:$DC$151,0)),0)</f>
        <v>0</v>
      </c>
      <c r="M1009" s="241">
        <f ca="1">+IFERROR(INDEX('Hoja de Trabajo para listado'!$A$155:$Z$1048576,MATCH($A1009,'Hoja de Trabajo para listado'!$A$155:$A$1048576,0),MATCH((CUADRO!M$4&amp;$E1009),'Hoja de Trabajo para listado'!$A$151:$Z$151,0)),0)+IFERROR(INDEX('Hoja de Trabajo para listado'!$AB$155:$BA$1048576,MATCH($A1009,'Hoja de Trabajo para listado'!$AB$155:$AB$1048576,0),MATCH((CUADRO!M$4&amp;$E1009),'Hoja de Trabajo para listado'!$AB$151:$BA$151,0)),0)+IFERROR(INDEX('Hoja de Trabajo para listado'!$BC$155:$CB$1048576,MATCH($A1009,'Hoja de Trabajo para listado'!$BC$155:$BC$1048576,0),MATCH((CUADRO!M$4&amp;$E1009),'Hoja de Trabajo para listado'!$BC$151:$CB$151,0)),0)+IFERROR(INDEX('Hoja de Trabajo para listado'!$DE$153:$DG$274,MATCH($A1009,'Hoja de Trabajo para listado'!$DE$153:$DE$1048576,0),MATCH((CUADRO!M$4&amp;$E1009),'Hoja de Trabajo para listado'!$DE$151:$DG$151,0)),0)+IFERROR(INDEX('Hoja de Trabajo para listado'!$CD$155:$DC$1048576,MATCH($A1009,'Hoja de Trabajo para listado'!$CD$155:$CD$1048576,0),MATCH((CUADRO!M$4&amp;$E1009),'Hoja de Trabajo para listado'!$CD$151:$DC$151,0)),0)</f>
        <v>0</v>
      </c>
      <c r="N1009" s="241">
        <f ca="1">+IFERROR(INDEX('Hoja de Trabajo para listado'!$A$155:$Z$1048576,MATCH($A1009,'Hoja de Trabajo para listado'!$A$155:$A$1048576,0),MATCH((CUADRO!N$4&amp;$E1009),'Hoja de Trabajo para listado'!$A$151:$Z$151,0)),0)+IFERROR(INDEX('Hoja de Trabajo para listado'!$AB$155:$BA$1048576,MATCH($A1009,'Hoja de Trabajo para listado'!$AB$155:$AB$1048576,0),MATCH((CUADRO!N$4&amp;$E1009),'Hoja de Trabajo para listado'!$AB$151:$BA$151,0)),0)+IFERROR(INDEX('Hoja de Trabajo para listado'!$BC$155:$CB$1048576,MATCH($A1009,'Hoja de Trabajo para listado'!$BC$155:$BC$1048576,0),MATCH((CUADRO!N$4&amp;$E1009),'Hoja de Trabajo para listado'!$BC$151:$CB$151,0)),0)+IFERROR(INDEX('Hoja de Trabajo para listado'!$DE$153:$DG$274,MATCH($A1009,'Hoja de Trabajo para listado'!$DE$153:$DE$1048576,0),MATCH((CUADRO!N$4&amp;$E1009),'Hoja de Trabajo para listado'!$DE$151:$DG$151,0)),0)+IFERROR(INDEX('Hoja de Trabajo para listado'!$CD$155:$DC$1048576,MATCH($A1009,'Hoja de Trabajo para listado'!$CD$155:$CD$1048576,0),MATCH((CUADRO!N$4&amp;$E1009),'Hoja de Trabajo para listado'!$CD$151:$DC$151,0)),0)</f>
        <v>0</v>
      </c>
      <c r="O1009" s="241">
        <f ca="1">+IFERROR(INDEX('Hoja de Trabajo para listado'!$A$155:$Z$1048576,MATCH($A1009,'Hoja de Trabajo para listado'!$A$155:$A$1048576,0),MATCH((CUADRO!O$4&amp;$E1009),'Hoja de Trabajo para listado'!$A$151:$Z$151,0)),0)+IFERROR(INDEX('Hoja de Trabajo para listado'!$AB$155:$BA$1048576,MATCH($A1009,'Hoja de Trabajo para listado'!$AB$155:$AB$1048576,0),MATCH((CUADRO!O$4&amp;$E1009),'Hoja de Trabajo para listado'!$AB$151:$BA$151,0)),0)+IFERROR(INDEX('Hoja de Trabajo para listado'!$BC$155:$CB$1048576,MATCH($A1009,'Hoja de Trabajo para listado'!$BC$155:$BC$1048576,0),MATCH((CUADRO!O$4&amp;$E1009),'Hoja de Trabajo para listado'!$BC$151:$CB$151,0)),0)+IFERROR(INDEX('Hoja de Trabajo para listado'!$DE$153:$DG$274,MATCH($A1009,'Hoja de Trabajo para listado'!$DE$153:$DE$1048576,0),MATCH((CUADRO!O$4&amp;$E1009),'Hoja de Trabajo para listado'!$DE$151:$DG$151,0)),0)+IFERROR(INDEX('Hoja de Trabajo para listado'!$CD$155:$DC$1048576,MATCH($A1009,'Hoja de Trabajo para listado'!$CD$155:$CD$1048576,0),MATCH((CUADRO!O$4&amp;$E1009),'Hoja de Trabajo para listado'!$CD$151:$DC$151,0)),0)</f>
        <v>0</v>
      </c>
      <c r="P1009" s="241">
        <f ca="1">+IFERROR(INDEX('Hoja de Trabajo para listado'!$A$155:$Z$1048576,MATCH($A1009,'Hoja de Trabajo para listado'!$A$155:$A$1048576,0),MATCH((CUADRO!P$4&amp;$E1009),'Hoja de Trabajo para listado'!$A$151:$Z$151,0)),0)+IFERROR(INDEX('Hoja de Trabajo para listado'!$AB$155:$BA$1048576,MATCH($A1009,'Hoja de Trabajo para listado'!$AB$155:$AB$1048576,0),MATCH((CUADRO!P$4&amp;$E1009),'Hoja de Trabajo para listado'!$AB$151:$BA$151,0)),0)+IFERROR(INDEX('Hoja de Trabajo para listado'!$BC$155:$CB$1048576,MATCH($A1009,'Hoja de Trabajo para listado'!$BC$155:$BC$1048576,0),MATCH((CUADRO!P$4&amp;$E1009),'Hoja de Trabajo para listado'!$BC$151:$CB$151,0)),0)+IFERROR(INDEX('Hoja de Trabajo para listado'!$DE$153:$DG$274,MATCH($A1009,'Hoja de Trabajo para listado'!$DE$153:$DE$1048576,0),MATCH((CUADRO!P$4&amp;$E1009),'Hoja de Trabajo para listado'!$DE$151:$DG$151,0)),0)+IFERROR(INDEX('Hoja de Trabajo para listado'!$CD$155:$DC$1048576,MATCH($A1009,'Hoja de Trabajo para listado'!$CD$155:$CD$1048576,0),MATCH((CUADRO!P$4&amp;$E1009),'Hoja de Trabajo para listado'!$CD$151:$DC$151,0)),0)</f>
        <v>0</v>
      </c>
      <c r="Q1009" s="241">
        <f ca="1">+IFERROR(INDEX('Hoja de Trabajo para listado'!$A$155:$Z$1048576,MATCH($A1009,'Hoja de Trabajo para listado'!$A$155:$A$1048576,0),MATCH((CUADRO!Q$4&amp;$E1009),'Hoja de Trabajo para listado'!$A$151:$Z$151,0)),0)+IFERROR(INDEX('Hoja de Trabajo para listado'!$AB$155:$BA$1048576,MATCH($A1009,'Hoja de Trabajo para listado'!$AB$155:$AB$1048576,0),MATCH((CUADRO!Q$4&amp;$E1009),'Hoja de Trabajo para listado'!$AB$151:$BA$151,0)),0)+IFERROR(INDEX('Hoja de Trabajo para listado'!$BC$155:$CB$1048576,MATCH($A1009,'Hoja de Trabajo para listado'!$BC$155:$BC$1048576,0),MATCH((CUADRO!Q$4&amp;$E1009),'Hoja de Trabajo para listado'!$BC$151:$CB$151,0)),0)+IFERROR(INDEX('Hoja de Trabajo para listado'!$DE$153:$DG$274,MATCH($A1009,'Hoja de Trabajo para listado'!$DE$153:$DE$1048576,0),MATCH((CUADRO!Q$4&amp;$E1009),'Hoja de Trabajo para listado'!$DE$151:$DG$151,0)),0)+IFERROR(INDEX('Hoja de Trabajo para listado'!$CD$155:$DC$1048576,MATCH($A1009,'Hoja de Trabajo para listado'!$CD$155:$CD$1048576,0),MATCH((CUADRO!Q$4&amp;$E1009),'Hoja de Trabajo para listado'!$CD$151:$DC$151,0)),0)</f>
        <v>0</v>
      </c>
      <c r="R1009" s="241">
        <f t="shared" ca="1" si="37"/>
        <v>0</v>
      </c>
      <c r="S1009" s="247"/>
      <c r="T1009" s="241">
        <f ca="1">+T1010</f>
        <v>0</v>
      </c>
      <c r="U1009" s="240">
        <f t="shared" si="38"/>
        <v>1</v>
      </c>
      <c r="V1009" s="327" t="str">
        <f>+VLOOKUP(A1009,bd_lista!$A$3:$E$592,5,FALSE)</f>
        <v>Gobiernos Autonomos Municipales</v>
      </c>
      <c r="W1009" s="397" t="str">
        <f>+V1009</f>
        <v>Gobiernos Autonomos Municipales</v>
      </c>
      <c r="X1009" s="240">
        <f>+VLOOKUP(A1009,[4]Sheet1!$A$13:$D$744,4,FALSE)</f>
        <v>0</v>
      </c>
      <c r="Y1009" s="240" t="e">
        <f>+VLOOKUP(X1009,bd_lista!$A$3:$C$592,3,FALSE)</f>
        <v>#N/A</v>
      </c>
      <c r="Z1009" s="290">
        <f>+X1009</f>
        <v>0</v>
      </c>
      <c r="AA1009" s="291" t="e">
        <f>+Y1009</f>
        <v>#N/A</v>
      </c>
    </row>
    <row r="1010" spans="1:27" customFormat="1" ht="15" hidden="1" customHeight="1">
      <c r="A1010" s="32">
        <v>1737</v>
      </c>
      <c r="B1010" s="394"/>
      <c r="C1010" s="245" t="str">
        <f>+VLOOKUP(A1010,bd_lista!$A$3:$C$592,3,FALSE)</f>
        <v>Gobierno Autónomo Municipal de Concepción</v>
      </c>
      <c r="D1010" s="396"/>
      <c r="E1010" s="242" t="s">
        <v>1304</v>
      </c>
      <c r="F1010" s="243">
        <f ca="1">+IFERROR(INDEX('Hoja de Trabajo para listado'!$A$155:$Z$1048576,MATCH($A1010,'Hoja de Trabajo para listado'!$A$155:$A$1048576,0),MATCH((CUADRO!F$4&amp;$E1010),'Hoja de Trabajo para listado'!$A$151:$Z$151,0)),0)+IFERROR(INDEX('Hoja de Trabajo para listado'!$AB$155:$BA$1048576,MATCH($A1010,'Hoja de Trabajo para listado'!$AB$155:$AB$1048576,0),MATCH((CUADRO!F$4&amp;$E1010),'Hoja de Trabajo para listado'!$AB$151:$BA$151,0)),0)+IFERROR(INDEX('Hoja de Trabajo para listado'!$BC$155:$CB$1048576,MATCH($A1010,'Hoja de Trabajo para listado'!$BC$155:$BC$1048576,0),MATCH((CUADRO!F$4&amp;$E1010),'Hoja de Trabajo para listado'!$BC$151:$CB$151,0)),0)+IFERROR(INDEX('Hoja de Trabajo para listado'!$DE$153:$DG$274,MATCH($A1010,'Hoja de Trabajo para listado'!$DE$153:$DE$1048576,0),MATCH((CUADRO!F$4&amp;$E1010),'Hoja de Trabajo para listado'!$DE$151:$DG$151,0)),0)+IFERROR(INDEX('Hoja de Trabajo para listado'!$CD$155:$DC$1048576,MATCH($A1010,'Hoja de Trabajo para listado'!$CD$155:$CD$1048576,0),MATCH((CUADRO!F$4&amp;$E1010),'Hoja de Trabajo para listado'!$CD$151:$DC$151,0)),0)</f>
        <v>0</v>
      </c>
      <c r="G1010" s="243">
        <f ca="1">+IFERROR(INDEX('Hoja de Trabajo para listado'!$A$155:$Z$1048576,MATCH($A1010,'Hoja de Trabajo para listado'!$A$155:$A$1048576,0),MATCH((CUADRO!G$4&amp;$E1010),'Hoja de Trabajo para listado'!$A$151:$Z$151,0)),0)+IFERROR(INDEX('Hoja de Trabajo para listado'!$AB$155:$BA$1048576,MATCH($A1010,'Hoja de Trabajo para listado'!$AB$155:$AB$1048576,0),MATCH((CUADRO!G$4&amp;$E1010),'Hoja de Trabajo para listado'!$AB$151:$BA$151,0)),0)+IFERROR(INDEX('Hoja de Trabajo para listado'!$BC$155:$CB$1048576,MATCH($A1010,'Hoja de Trabajo para listado'!$BC$155:$BC$1048576,0),MATCH((CUADRO!G$4&amp;$E1010),'Hoja de Trabajo para listado'!$BC$151:$CB$151,0)),0)+IFERROR(INDEX('Hoja de Trabajo para listado'!$DE$153:$DG$274,MATCH($A1010,'Hoja de Trabajo para listado'!$DE$153:$DE$1048576,0),MATCH((CUADRO!G$4&amp;$E1010),'Hoja de Trabajo para listado'!$DE$151:$DG$151,0)),0)+IFERROR(INDEX('Hoja de Trabajo para listado'!$CD$155:$DC$1048576,MATCH($A1010,'Hoja de Trabajo para listado'!$CD$155:$CD$1048576,0),MATCH((CUADRO!G$4&amp;$E1010),'Hoja de Trabajo para listado'!$CD$151:$DC$151,0)),0)</f>
        <v>0</v>
      </c>
      <c r="H1010" s="243">
        <f ca="1">+IFERROR(INDEX('Hoja de Trabajo para listado'!$A$155:$Z$1048576,MATCH($A1010,'Hoja de Trabajo para listado'!$A$155:$A$1048576,0),MATCH((CUADRO!H$4&amp;$E1010),'Hoja de Trabajo para listado'!$A$151:$Z$151,0)),0)+IFERROR(INDEX('Hoja de Trabajo para listado'!$AB$155:$BA$1048576,MATCH($A1010,'Hoja de Trabajo para listado'!$AB$155:$AB$1048576,0),MATCH((CUADRO!H$4&amp;$E1010),'Hoja de Trabajo para listado'!$AB$151:$BA$151,0)),0)+IFERROR(INDEX('Hoja de Trabajo para listado'!$BC$155:$CB$1048576,MATCH($A1010,'Hoja de Trabajo para listado'!$BC$155:$BC$1048576,0),MATCH((CUADRO!H$4&amp;$E1010),'Hoja de Trabajo para listado'!$BC$151:$CB$151,0)),0)+IFERROR(INDEX('Hoja de Trabajo para listado'!$DE$153:$DG$274,MATCH($A1010,'Hoja de Trabajo para listado'!$DE$153:$DE$1048576,0),MATCH((CUADRO!H$4&amp;$E1010),'Hoja de Trabajo para listado'!$DE$151:$DG$151,0)),0)+IFERROR(INDEX('Hoja de Trabajo para listado'!$CD$155:$DC$1048576,MATCH($A1010,'Hoja de Trabajo para listado'!$CD$155:$CD$1048576,0),MATCH((CUADRO!H$4&amp;$E1010),'Hoja de Trabajo para listado'!$CD$151:$DC$151,0)),0)</f>
        <v>0</v>
      </c>
      <c r="I1010" s="243">
        <f ca="1">+IFERROR(INDEX('Hoja de Trabajo para listado'!$A$155:$Z$1048576,MATCH($A1010,'Hoja de Trabajo para listado'!$A$155:$A$1048576,0),MATCH((CUADRO!I$4&amp;$E1010),'Hoja de Trabajo para listado'!$A$151:$Z$151,0)),0)+IFERROR(INDEX('Hoja de Trabajo para listado'!$AB$155:$BA$1048576,MATCH($A1010,'Hoja de Trabajo para listado'!$AB$155:$AB$1048576,0),MATCH((CUADRO!I$4&amp;$E1010),'Hoja de Trabajo para listado'!$AB$151:$BA$151,0)),0)+IFERROR(INDEX('Hoja de Trabajo para listado'!$BC$155:$CB$1048576,MATCH($A1010,'Hoja de Trabajo para listado'!$BC$155:$BC$1048576,0),MATCH((CUADRO!I$4&amp;$E1010),'Hoja de Trabajo para listado'!$BC$151:$CB$151,0)),0)+IFERROR(INDEX('Hoja de Trabajo para listado'!$DE$153:$DG$274,MATCH($A1010,'Hoja de Trabajo para listado'!$DE$153:$DE$1048576,0),MATCH((CUADRO!I$4&amp;$E1010),'Hoja de Trabajo para listado'!$DE$151:$DG$151,0)),0)+IFERROR(INDEX('Hoja de Trabajo para listado'!$CD$155:$DC$1048576,MATCH($A1010,'Hoja de Trabajo para listado'!$CD$155:$CD$1048576,0),MATCH((CUADRO!I$4&amp;$E1010),'Hoja de Trabajo para listado'!$CD$151:$DC$151,0)),0)</f>
        <v>0</v>
      </c>
      <c r="J1010" s="243">
        <f ca="1">+IFERROR(INDEX('Hoja de Trabajo para listado'!$A$155:$Z$1048576,MATCH($A1010,'Hoja de Trabajo para listado'!$A$155:$A$1048576,0),MATCH((CUADRO!J$4&amp;$E1010),'Hoja de Trabajo para listado'!$A$151:$Z$151,0)),0)+IFERROR(INDEX('Hoja de Trabajo para listado'!$AB$155:$BA$1048576,MATCH($A1010,'Hoja de Trabajo para listado'!$AB$155:$AB$1048576,0),MATCH((CUADRO!J$4&amp;$E1010),'Hoja de Trabajo para listado'!$AB$151:$BA$151,0)),0)+IFERROR(INDEX('Hoja de Trabajo para listado'!$BC$155:$CB$1048576,MATCH($A1010,'Hoja de Trabajo para listado'!$BC$155:$BC$1048576,0),MATCH((CUADRO!J$4&amp;$E1010),'Hoja de Trabajo para listado'!$BC$151:$CB$151,0)),0)+IFERROR(INDEX('Hoja de Trabajo para listado'!$DE$153:$DG$274,MATCH($A1010,'Hoja de Trabajo para listado'!$DE$153:$DE$1048576,0),MATCH((CUADRO!J$4&amp;$E1010),'Hoja de Trabajo para listado'!$DE$151:$DG$151,0)),0)+IFERROR(INDEX('Hoja de Trabajo para listado'!$CD$155:$DC$1048576,MATCH($A1010,'Hoja de Trabajo para listado'!$CD$155:$CD$1048576,0),MATCH((CUADRO!J$4&amp;$E1010),'Hoja de Trabajo para listado'!$CD$151:$DC$151,0)),0)</f>
        <v>0</v>
      </c>
      <c r="K1010" s="243">
        <f ca="1">+IFERROR(INDEX('Hoja de Trabajo para listado'!$A$155:$Z$1048576,MATCH($A1010,'Hoja de Trabajo para listado'!$A$155:$A$1048576,0),MATCH((CUADRO!K$4&amp;$E1010),'Hoja de Trabajo para listado'!$A$151:$Z$151,0)),0)+IFERROR(INDEX('Hoja de Trabajo para listado'!$AB$155:$BA$1048576,MATCH($A1010,'Hoja de Trabajo para listado'!$AB$155:$AB$1048576,0),MATCH((CUADRO!K$4&amp;$E1010),'Hoja de Trabajo para listado'!$AB$151:$BA$151,0)),0)+IFERROR(INDEX('Hoja de Trabajo para listado'!$BC$155:$CB$1048576,MATCH($A1010,'Hoja de Trabajo para listado'!$BC$155:$BC$1048576,0),MATCH((CUADRO!K$4&amp;$E1010),'Hoja de Trabajo para listado'!$BC$151:$CB$151,0)),0)+IFERROR(INDEX('Hoja de Trabajo para listado'!$DE$153:$DG$274,MATCH($A1010,'Hoja de Trabajo para listado'!$DE$153:$DE$1048576,0),MATCH((CUADRO!K$4&amp;$E1010),'Hoja de Trabajo para listado'!$DE$151:$DG$151,0)),0)+IFERROR(INDEX('Hoja de Trabajo para listado'!$CD$155:$DC$1048576,MATCH($A1010,'Hoja de Trabajo para listado'!$CD$155:$CD$1048576,0),MATCH((CUADRO!K$4&amp;$E1010),'Hoja de Trabajo para listado'!$CD$151:$DC$151,0)),0)</f>
        <v>0</v>
      </c>
      <c r="L1010" s="243">
        <f ca="1">+IFERROR(INDEX('Hoja de Trabajo para listado'!$A$155:$Z$1048576,MATCH($A1010,'Hoja de Trabajo para listado'!$A$155:$A$1048576,0),MATCH((CUADRO!L$4&amp;$E1010),'Hoja de Trabajo para listado'!$A$151:$Z$151,0)),0)+IFERROR(INDEX('Hoja de Trabajo para listado'!$AB$155:$BA$1048576,MATCH($A1010,'Hoja de Trabajo para listado'!$AB$155:$AB$1048576,0),MATCH((CUADRO!L$4&amp;$E1010),'Hoja de Trabajo para listado'!$AB$151:$BA$151,0)),0)+IFERROR(INDEX('Hoja de Trabajo para listado'!$BC$155:$CB$1048576,MATCH($A1010,'Hoja de Trabajo para listado'!$BC$155:$BC$1048576,0),MATCH((CUADRO!L$4&amp;$E1010),'Hoja de Trabajo para listado'!$BC$151:$CB$151,0)),0)+IFERROR(INDEX('Hoja de Trabajo para listado'!$DE$153:$DG$274,MATCH($A1010,'Hoja de Trabajo para listado'!$DE$153:$DE$1048576,0),MATCH((CUADRO!L$4&amp;$E1010),'Hoja de Trabajo para listado'!$DE$151:$DG$151,0)),0)+IFERROR(INDEX('Hoja de Trabajo para listado'!$CD$155:$DC$1048576,MATCH($A1010,'Hoja de Trabajo para listado'!$CD$155:$CD$1048576,0),MATCH((CUADRO!L$4&amp;$E1010),'Hoja de Trabajo para listado'!$CD$151:$DC$151,0)),0)</f>
        <v>0</v>
      </c>
      <c r="M1010" s="243">
        <f ca="1">+IFERROR(INDEX('Hoja de Trabajo para listado'!$A$155:$Z$1048576,MATCH($A1010,'Hoja de Trabajo para listado'!$A$155:$A$1048576,0),MATCH((CUADRO!M$4&amp;$E1010),'Hoja de Trabajo para listado'!$A$151:$Z$151,0)),0)+IFERROR(INDEX('Hoja de Trabajo para listado'!$AB$155:$BA$1048576,MATCH($A1010,'Hoja de Trabajo para listado'!$AB$155:$AB$1048576,0),MATCH((CUADRO!M$4&amp;$E1010),'Hoja de Trabajo para listado'!$AB$151:$BA$151,0)),0)+IFERROR(INDEX('Hoja de Trabajo para listado'!$BC$155:$CB$1048576,MATCH($A1010,'Hoja de Trabajo para listado'!$BC$155:$BC$1048576,0),MATCH((CUADRO!M$4&amp;$E1010),'Hoja de Trabajo para listado'!$BC$151:$CB$151,0)),0)+IFERROR(INDEX('Hoja de Trabajo para listado'!$DE$153:$DG$274,MATCH($A1010,'Hoja de Trabajo para listado'!$DE$153:$DE$1048576,0),MATCH((CUADRO!M$4&amp;$E1010),'Hoja de Trabajo para listado'!$DE$151:$DG$151,0)),0)+IFERROR(INDEX('Hoja de Trabajo para listado'!$CD$155:$DC$1048576,MATCH($A1010,'Hoja de Trabajo para listado'!$CD$155:$CD$1048576,0),MATCH((CUADRO!M$4&amp;$E1010),'Hoja de Trabajo para listado'!$CD$151:$DC$151,0)),0)</f>
        <v>0</v>
      </c>
      <c r="N1010" s="243">
        <f ca="1">+IFERROR(INDEX('Hoja de Trabajo para listado'!$A$155:$Z$1048576,MATCH($A1010,'Hoja de Trabajo para listado'!$A$155:$A$1048576,0),MATCH((CUADRO!N$4&amp;$E1010),'Hoja de Trabajo para listado'!$A$151:$Z$151,0)),0)+IFERROR(INDEX('Hoja de Trabajo para listado'!$AB$155:$BA$1048576,MATCH($A1010,'Hoja de Trabajo para listado'!$AB$155:$AB$1048576,0),MATCH((CUADRO!N$4&amp;$E1010),'Hoja de Trabajo para listado'!$AB$151:$BA$151,0)),0)+IFERROR(INDEX('Hoja de Trabajo para listado'!$BC$155:$CB$1048576,MATCH($A1010,'Hoja de Trabajo para listado'!$BC$155:$BC$1048576,0),MATCH((CUADRO!N$4&amp;$E1010),'Hoja de Trabajo para listado'!$BC$151:$CB$151,0)),0)+IFERROR(INDEX('Hoja de Trabajo para listado'!$DE$153:$DG$274,MATCH($A1010,'Hoja de Trabajo para listado'!$DE$153:$DE$1048576,0),MATCH((CUADRO!N$4&amp;$E1010),'Hoja de Trabajo para listado'!$DE$151:$DG$151,0)),0)+IFERROR(INDEX('Hoja de Trabajo para listado'!$CD$155:$DC$1048576,MATCH($A1010,'Hoja de Trabajo para listado'!$CD$155:$CD$1048576,0),MATCH((CUADRO!N$4&amp;$E1010),'Hoja de Trabajo para listado'!$CD$151:$DC$151,0)),0)</f>
        <v>0</v>
      </c>
      <c r="O1010" s="243">
        <f ca="1">+IFERROR(INDEX('Hoja de Trabajo para listado'!$A$155:$Z$1048576,MATCH($A1010,'Hoja de Trabajo para listado'!$A$155:$A$1048576,0),MATCH((CUADRO!O$4&amp;$E1010),'Hoja de Trabajo para listado'!$A$151:$Z$151,0)),0)+IFERROR(INDEX('Hoja de Trabajo para listado'!$AB$155:$BA$1048576,MATCH($A1010,'Hoja de Trabajo para listado'!$AB$155:$AB$1048576,0),MATCH((CUADRO!O$4&amp;$E1010),'Hoja de Trabajo para listado'!$AB$151:$BA$151,0)),0)+IFERROR(INDEX('Hoja de Trabajo para listado'!$BC$155:$CB$1048576,MATCH($A1010,'Hoja de Trabajo para listado'!$BC$155:$BC$1048576,0),MATCH((CUADRO!O$4&amp;$E1010),'Hoja de Trabajo para listado'!$BC$151:$CB$151,0)),0)+IFERROR(INDEX('Hoja de Trabajo para listado'!$DE$153:$DG$274,MATCH($A1010,'Hoja de Trabajo para listado'!$DE$153:$DE$1048576,0),MATCH((CUADRO!O$4&amp;$E1010),'Hoja de Trabajo para listado'!$DE$151:$DG$151,0)),0)+IFERROR(INDEX('Hoja de Trabajo para listado'!$CD$155:$DC$1048576,MATCH($A1010,'Hoja de Trabajo para listado'!$CD$155:$CD$1048576,0),MATCH((CUADRO!O$4&amp;$E1010),'Hoja de Trabajo para listado'!$CD$151:$DC$151,0)),0)</f>
        <v>0</v>
      </c>
      <c r="P1010" s="243">
        <f ca="1">+IFERROR(INDEX('Hoja de Trabajo para listado'!$A$155:$Z$1048576,MATCH($A1010,'Hoja de Trabajo para listado'!$A$155:$A$1048576,0),MATCH((CUADRO!P$4&amp;$E1010),'Hoja de Trabajo para listado'!$A$151:$Z$151,0)),0)+IFERROR(INDEX('Hoja de Trabajo para listado'!$AB$155:$BA$1048576,MATCH($A1010,'Hoja de Trabajo para listado'!$AB$155:$AB$1048576,0),MATCH((CUADRO!P$4&amp;$E1010),'Hoja de Trabajo para listado'!$AB$151:$BA$151,0)),0)+IFERROR(INDEX('Hoja de Trabajo para listado'!$BC$155:$CB$1048576,MATCH($A1010,'Hoja de Trabajo para listado'!$BC$155:$BC$1048576,0),MATCH((CUADRO!P$4&amp;$E1010),'Hoja de Trabajo para listado'!$BC$151:$CB$151,0)),0)+IFERROR(INDEX('Hoja de Trabajo para listado'!$DE$153:$DG$274,MATCH($A1010,'Hoja de Trabajo para listado'!$DE$153:$DE$1048576,0),MATCH((CUADRO!P$4&amp;$E1010),'Hoja de Trabajo para listado'!$DE$151:$DG$151,0)),0)+IFERROR(INDEX('Hoja de Trabajo para listado'!$CD$155:$DC$1048576,MATCH($A1010,'Hoja de Trabajo para listado'!$CD$155:$CD$1048576,0),MATCH((CUADRO!P$4&amp;$E1010),'Hoja de Trabajo para listado'!$CD$151:$DC$151,0)),0)</f>
        <v>0</v>
      </c>
      <c r="Q1010" s="243">
        <f ca="1">+IFERROR(INDEX('Hoja de Trabajo para listado'!$A$155:$Z$1048576,MATCH($A1010,'Hoja de Trabajo para listado'!$A$155:$A$1048576,0),MATCH((CUADRO!Q$4&amp;$E1010),'Hoja de Trabajo para listado'!$A$151:$Z$151,0)),0)+IFERROR(INDEX('Hoja de Trabajo para listado'!$AB$155:$BA$1048576,MATCH($A1010,'Hoja de Trabajo para listado'!$AB$155:$AB$1048576,0),MATCH((CUADRO!Q$4&amp;$E1010),'Hoja de Trabajo para listado'!$AB$151:$BA$151,0)),0)+IFERROR(INDEX('Hoja de Trabajo para listado'!$BC$155:$CB$1048576,MATCH($A1010,'Hoja de Trabajo para listado'!$BC$155:$BC$1048576,0),MATCH((CUADRO!Q$4&amp;$E1010),'Hoja de Trabajo para listado'!$BC$151:$CB$151,0)),0)+IFERROR(INDEX('Hoja de Trabajo para listado'!$DE$153:$DG$274,MATCH($A1010,'Hoja de Trabajo para listado'!$DE$153:$DE$1048576,0),MATCH((CUADRO!Q$4&amp;$E1010),'Hoja de Trabajo para listado'!$DE$151:$DG$151,0)),0)+IFERROR(INDEX('Hoja de Trabajo para listado'!$CD$155:$DC$1048576,MATCH($A1010,'Hoja de Trabajo para listado'!$CD$155:$CD$1048576,0),MATCH((CUADRO!Q$4&amp;$E1010),'Hoja de Trabajo para listado'!$CD$151:$DC$151,0)),0)</f>
        <v>0</v>
      </c>
      <c r="R1010" s="243">
        <f t="shared" ca="1" si="37"/>
        <v>0</v>
      </c>
      <c r="S1010" s="256">
        <f ca="1">+R1009+R1010</f>
        <v>0</v>
      </c>
      <c r="T1010" s="243">
        <f ca="1">+S1010</f>
        <v>0</v>
      </c>
      <c r="U1010" s="242">
        <f t="shared" si="38"/>
        <v>2</v>
      </c>
      <c r="V1010" s="327" t="str">
        <f>+VLOOKUP(A1010,bd_lista!$A$3:$E$592,5,FALSE)</f>
        <v>Gobiernos Autonomos Municipales</v>
      </c>
      <c r="W1010" s="398"/>
      <c r="X1010" s="240">
        <f>+VLOOKUP(A1010,[4]Sheet1!$A$13:$D$744,4,FALSE)</f>
        <v>0</v>
      </c>
      <c r="Y1010" s="240" t="e">
        <f>+VLOOKUP(X1010,bd_lista!$A$3:$C$592,3,FALSE)</f>
        <v>#N/A</v>
      </c>
      <c r="Z1010" s="288"/>
      <c r="AA1010" s="289"/>
    </row>
    <row r="1011" spans="1:27" customFormat="1" ht="15" hidden="1" customHeight="1">
      <c r="A1011" s="32">
        <v>1738</v>
      </c>
      <c r="B1011" s="393">
        <f>+A1011</f>
        <v>1738</v>
      </c>
      <c r="C1011" s="245" t="str">
        <f>+VLOOKUP(A1011,bd_lista!$A$3:$C$592,3,FALSE)</f>
        <v>Gobierno Autónomo Municipal de San Javier</v>
      </c>
      <c r="D1011" s="395" t="str">
        <f>+C1011</f>
        <v>Gobierno Autónomo Municipal de San Javier</v>
      </c>
      <c r="E1011" s="240" t="s">
        <v>1303</v>
      </c>
      <c r="F1011" s="241">
        <f ca="1">+IFERROR(INDEX('Hoja de Trabajo para listado'!$A$155:$Z$1048576,MATCH($A1011,'Hoja de Trabajo para listado'!$A$155:$A$1048576,0),MATCH((CUADRO!F$4&amp;$E1011),'Hoja de Trabajo para listado'!$A$151:$Z$151,0)),0)+IFERROR(INDEX('Hoja de Trabajo para listado'!$AB$155:$BA$1048576,MATCH($A1011,'Hoja de Trabajo para listado'!$AB$155:$AB$1048576,0),MATCH((CUADRO!F$4&amp;$E1011),'Hoja de Trabajo para listado'!$AB$151:$BA$151,0)),0)+IFERROR(INDEX('Hoja de Trabajo para listado'!$BC$155:$CB$1048576,MATCH($A1011,'Hoja de Trabajo para listado'!$BC$155:$BC$1048576,0),MATCH((CUADRO!F$4&amp;$E1011),'Hoja de Trabajo para listado'!$BC$151:$CB$151,0)),0)+IFERROR(INDEX('Hoja de Trabajo para listado'!$DE$153:$DG$274,MATCH($A1011,'Hoja de Trabajo para listado'!$DE$153:$DE$1048576,0),MATCH((CUADRO!F$4&amp;$E1011),'Hoja de Trabajo para listado'!$DE$151:$DG$151,0)),0)+IFERROR(INDEX('Hoja de Trabajo para listado'!$CD$155:$DC$1048576,MATCH($A1011,'Hoja de Trabajo para listado'!$CD$155:$CD$1048576,0),MATCH((CUADRO!F$4&amp;$E1011),'Hoja de Trabajo para listado'!$CD$151:$DC$151,0)),0)</f>
        <v>0</v>
      </c>
      <c r="G1011" s="241">
        <f ca="1">+IFERROR(INDEX('Hoja de Trabajo para listado'!$A$155:$Z$1048576,MATCH($A1011,'Hoja de Trabajo para listado'!$A$155:$A$1048576,0),MATCH((CUADRO!G$4&amp;$E1011),'Hoja de Trabajo para listado'!$A$151:$Z$151,0)),0)+IFERROR(INDEX('Hoja de Trabajo para listado'!$AB$155:$BA$1048576,MATCH($A1011,'Hoja de Trabajo para listado'!$AB$155:$AB$1048576,0),MATCH((CUADRO!G$4&amp;$E1011),'Hoja de Trabajo para listado'!$AB$151:$BA$151,0)),0)+IFERROR(INDEX('Hoja de Trabajo para listado'!$BC$155:$CB$1048576,MATCH($A1011,'Hoja de Trabajo para listado'!$BC$155:$BC$1048576,0),MATCH((CUADRO!G$4&amp;$E1011),'Hoja de Trabajo para listado'!$BC$151:$CB$151,0)),0)+IFERROR(INDEX('Hoja de Trabajo para listado'!$DE$153:$DG$274,MATCH($A1011,'Hoja de Trabajo para listado'!$DE$153:$DE$1048576,0),MATCH((CUADRO!G$4&amp;$E1011),'Hoja de Trabajo para listado'!$DE$151:$DG$151,0)),0)+IFERROR(INDEX('Hoja de Trabajo para listado'!$CD$155:$DC$1048576,MATCH($A1011,'Hoja de Trabajo para listado'!$CD$155:$CD$1048576,0),MATCH((CUADRO!G$4&amp;$E1011),'Hoja de Trabajo para listado'!$CD$151:$DC$151,0)),0)</f>
        <v>0</v>
      </c>
      <c r="H1011" s="241">
        <f ca="1">+IFERROR(INDEX('Hoja de Trabajo para listado'!$A$155:$Z$1048576,MATCH($A1011,'Hoja de Trabajo para listado'!$A$155:$A$1048576,0),MATCH((CUADRO!H$4&amp;$E1011),'Hoja de Trabajo para listado'!$A$151:$Z$151,0)),0)+IFERROR(INDEX('Hoja de Trabajo para listado'!$AB$155:$BA$1048576,MATCH($A1011,'Hoja de Trabajo para listado'!$AB$155:$AB$1048576,0),MATCH((CUADRO!H$4&amp;$E1011),'Hoja de Trabajo para listado'!$AB$151:$BA$151,0)),0)+IFERROR(INDEX('Hoja de Trabajo para listado'!$BC$155:$CB$1048576,MATCH($A1011,'Hoja de Trabajo para listado'!$BC$155:$BC$1048576,0),MATCH((CUADRO!H$4&amp;$E1011),'Hoja de Trabajo para listado'!$BC$151:$CB$151,0)),0)+IFERROR(INDEX('Hoja de Trabajo para listado'!$DE$153:$DG$274,MATCH($A1011,'Hoja de Trabajo para listado'!$DE$153:$DE$1048576,0),MATCH((CUADRO!H$4&amp;$E1011),'Hoja de Trabajo para listado'!$DE$151:$DG$151,0)),0)+IFERROR(INDEX('Hoja de Trabajo para listado'!$CD$155:$DC$1048576,MATCH($A1011,'Hoja de Trabajo para listado'!$CD$155:$CD$1048576,0),MATCH((CUADRO!H$4&amp;$E1011),'Hoja de Trabajo para listado'!$CD$151:$DC$151,0)),0)</f>
        <v>0</v>
      </c>
      <c r="I1011" s="241">
        <f ca="1">+IFERROR(INDEX('Hoja de Trabajo para listado'!$A$155:$Z$1048576,MATCH($A1011,'Hoja de Trabajo para listado'!$A$155:$A$1048576,0),MATCH((CUADRO!I$4&amp;$E1011),'Hoja de Trabajo para listado'!$A$151:$Z$151,0)),0)+IFERROR(INDEX('Hoja de Trabajo para listado'!$AB$155:$BA$1048576,MATCH($A1011,'Hoja de Trabajo para listado'!$AB$155:$AB$1048576,0),MATCH((CUADRO!I$4&amp;$E1011),'Hoja de Trabajo para listado'!$AB$151:$BA$151,0)),0)+IFERROR(INDEX('Hoja de Trabajo para listado'!$BC$155:$CB$1048576,MATCH($A1011,'Hoja de Trabajo para listado'!$BC$155:$BC$1048576,0),MATCH((CUADRO!I$4&amp;$E1011),'Hoja de Trabajo para listado'!$BC$151:$CB$151,0)),0)+IFERROR(INDEX('Hoja de Trabajo para listado'!$DE$153:$DG$274,MATCH($A1011,'Hoja de Trabajo para listado'!$DE$153:$DE$1048576,0),MATCH((CUADRO!I$4&amp;$E1011),'Hoja de Trabajo para listado'!$DE$151:$DG$151,0)),0)+IFERROR(INDEX('Hoja de Trabajo para listado'!$CD$155:$DC$1048576,MATCH($A1011,'Hoja de Trabajo para listado'!$CD$155:$CD$1048576,0),MATCH((CUADRO!I$4&amp;$E1011),'Hoja de Trabajo para listado'!$CD$151:$DC$151,0)),0)</f>
        <v>0</v>
      </c>
      <c r="J1011" s="241">
        <f ca="1">+IFERROR(INDEX('Hoja de Trabajo para listado'!$A$155:$Z$1048576,MATCH($A1011,'Hoja de Trabajo para listado'!$A$155:$A$1048576,0),MATCH((CUADRO!J$4&amp;$E1011),'Hoja de Trabajo para listado'!$A$151:$Z$151,0)),0)+IFERROR(INDEX('Hoja de Trabajo para listado'!$AB$155:$BA$1048576,MATCH($A1011,'Hoja de Trabajo para listado'!$AB$155:$AB$1048576,0),MATCH((CUADRO!J$4&amp;$E1011),'Hoja de Trabajo para listado'!$AB$151:$BA$151,0)),0)+IFERROR(INDEX('Hoja de Trabajo para listado'!$BC$155:$CB$1048576,MATCH($A1011,'Hoja de Trabajo para listado'!$BC$155:$BC$1048576,0),MATCH((CUADRO!J$4&amp;$E1011),'Hoja de Trabajo para listado'!$BC$151:$CB$151,0)),0)+IFERROR(INDEX('Hoja de Trabajo para listado'!$DE$153:$DG$274,MATCH($A1011,'Hoja de Trabajo para listado'!$DE$153:$DE$1048576,0),MATCH((CUADRO!J$4&amp;$E1011),'Hoja de Trabajo para listado'!$DE$151:$DG$151,0)),0)+IFERROR(INDEX('Hoja de Trabajo para listado'!$CD$155:$DC$1048576,MATCH($A1011,'Hoja de Trabajo para listado'!$CD$155:$CD$1048576,0),MATCH((CUADRO!J$4&amp;$E1011),'Hoja de Trabajo para listado'!$CD$151:$DC$151,0)),0)</f>
        <v>0</v>
      </c>
      <c r="K1011" s="241">
        <f ca="1">+IFERROR(INDEX('Hoja de Trabajo para listado'!$A$155:$Z$1048576,MATCH($A1011,'Hoja de Trabajo para listado'!$A$155:$A$1048576,0),MATCH((CUADRO!K$4&amp;$E1011),'Hoja de Trabajo para listado'!$A$151:$Z$151,0)),0)+IFERROR(INDEX('Hoja de Trabajo para listado'!$AB$155:$BA$1048576,MATCH($A1011,'Hoja de Trabajo para listado'!$AB$155:$AB$1048576,0),MATCH((CUADRO!K$4&amp;$E1011),'Hoja de Trabajo para listado'!$AB$151:$BA$151,0)),0)+IFERROR(INDEX('Hoja de Trabajo para listado'!$BC$155:$CB$1048576,MATCH($A1011,'Hoja de Trabajo para listado'!$BC$155:$BC$1048576,0),MATCH((CUADRO!K$4&amp;$E1011),'Hoja de Trabajo para listado'!$BC$151:$CB$151,0)),0)+IFERROR(INDEX('Hoja de Trabajo para listado'!$DE$153:$DG$274,MATCH($A1011,'Hoja de Trabajo para listado'!$DE$153:$DE$1048576,0),MATCH((CUADRO!K$4&amp;$E1011),'Hoja de Trabajo para listado'!$DE$151:$DG$151,0)),0)+IFERROR(INDEX('Hoja de Trabajo para listado'!$CD$155:$DC$1048576,MATCH($A1011,'Hoja de Trabajo para listado'!$CD$155:$CD$1048576,0),MATCH((CUADRO!K$4&amp;$E1011),'Hoja de Trabajo para listado'!$CD$151:$DC$151,0)),0)</f>
        <v>0</v>
      </c>
      <c r="L1011" s="241">
        <f ca="1">+IFERROR(INDEX('Hoja de Trabajo para listado'!$A$155:$Z$1048576,MATCH($A1011,'Hoja de Trabajo para listado'!$A$155:$A$1048576,0),MATCH((CUADRO!L$4&amp;$E1011),'Hoja de Trabajo para listado'!$A$151:$Z$151,0)),0)+IFERROR(INDEX('Hoja de Trabajo para listado'!$AB$155:$BA$1048576,MATCH($A1011,'Hoja de Trabajo para listado'!$AB$155:$AB$1048576,0),MATCH((CUADRO!L$4&amp;$E1011),'Hoja de Trabajo para listado'!$AB$151:$BA$151,0)),0)+IFERROR(INDEX('Hoja de Trabajo para listado'!$BC$155:$CB$1048576,MATCH($A1011,'Hoja de Trabajo para listado'!$BC$155:$BC$1048576,0),MATCH((CUADRO!L$4&amp;$E1011),'Hoja de Trabajo para listado'!$BC$151:$CB$151,0)),0)+IFERROR(INDEX('Hoja de Trabajo para listado'!$DE$153:$DG$274,MATCH($A1011,'Hoja de Trabajo para listado'!$DE$153:$DE$1048576,0),MATCH((CUADRO!L$4&amp;$E1011),'Hoja de Trabajo para listado'!$DE$151:$DG$151,0)),0)+IFERROR(INDEX('Hoja de Trabajo para listado'!$CD$155:$DC$1048576,MATCH($A1011,'Hoja de Trabajo para listado'!$CD$155:$CD$1048576,0),MATCH((CUADRO!L$4&amp;$E1011),'Hoja de Trabajo para listado'!$CD$151:$DC$151,0)),0)</f>
        <v>0</v>
      </c>
      <c r="M1011" s="241">
        <f ca="1">+IFERROR(INDEX('Hoja de Trabajo para listado'!$A$155:$Z$1048576,MATCH($A1011,'Hoja de Trabajo para listado'!$A$155:$A$1048576,0),MATCH((CUADRO!M$4&amp;$E1011),'Hoja de Trabajo para listado'!$A$151:$Z$151,0)),0)+IFERROR(INDEX('Hoja de Trabajo para listado'!$AB$155:$BA$1048576,MATCH($A1011,'Hoja de Trabajo para listado'!$AB$155:$AB$1048576,0),MATCH((CUADRO!M$4&amp;$E1011),'Hoja de Trabajo para listado'!$AB$151:$BA$151,0)),0)+IFERROR(INDEX('Hoja de Trabajo para listado'!$BC$155:$CB$1048576,MATCH($A1011,'Hoja de Trabajo para listado'!$BC$155:$BC$1048576,0),MATCH((CUADRO!M$4&amp;$E1011),'Hoja de Trabajo para listado'!$BC$151:$CB$151,0)),0)+IFERROR(INDEX('Hoja de Trabajo para listado'!$DE$153:$DG$274,MATCH($A1011,'Hoja de Trabajo para listado'!$DE$153:$DE$1048576,0),MATCH((CUADRO!M$4&amp;$E1011),'Hoja de Trabajo para listado'!$DE$151:$DG$151,0)),0)+IFERROR(INDEX('Hoja de Trabajo para listado'!$CD$155:$DC$1048576,MATCH($A1011,'Hoja de Trabajo para listado'!$CD$155:$CD$1048576,0),MATCH((CUADRO!M$4&amp;$E1011),'Hoja de Trabajo para listado'!$CD$151:$DC$151,0)),0)</f>
        <v>0</v>
      </c>
      <c r="N1011" s="241">
        <f ca="1">+IFERROR(INDEX('Hoja de Trabajo para listado'!$A$155:$Z$1048576,MATCH($A1011,'Hoja de Trabajo para listado'!$A$155:$A$1048576,0),MATCH((CUADRO!N$4&amp;$E1011),'Hoja de Trabajo para listado'!$A$151:$Z$151,0)),0)+IFERROR(INDEX('Hoja de Trabajo para listado'!$AB$155:$BA$1048576,MATCH($A1011,'Hoja de Trabajo para listado'!$AB$155:$AB$1048576,0),MATCH((CUADRO!N$4&amp;$E1011),'Hoja de Trabajo para listado'!$AB$151:$BA$151,0)),0)+IFERROR(INDEX('Hoja de Trabajo para listado'!$BC$155:$CB$1048576,MATCH($A1011,'Hoja de Trabajo para listado'!$BC$155:$BC$1048576,0),MATCH((CUADRO!N$4&amp;$E1011),'Hoja de Trabajo para listado'!$BC$151:$CB$151,0)),0)+IFERROR(INDEX('Hoja de Trabajo para listado'!$DE$153:$DG$274,MATCH($A1011,'Hoja de Trabajo para listado'!$DE$153:$DE$1048576,0),MATCH((CUADRO!N$4&amp;$E1011),'Hoja de Trabajo para listado'!$DE$151:$DG$151,0)),0)+IFERROR(INDEX('Hoja de Trabajo para listado'!$CD$155:$DC$1048576,MATCH($A1011,'Hoja de Trabajo para listado'!$CD$155:$CD$1048576,0),MATCH((CUADRO!N$4&amp;$E1011),'Hoja de Trabajo para listado'!$CD$151:$DC$151,0)),0)</f>
        <v>0</v>
      </c>
      <c r="O1011" s="241">
        <f ca="1">+IFERROR(INDEX('Hoja de Trabajo para listado'!$A$155:$Z$1048576,MATCH($A1011,'Hoja de Trabajo para listado'!$A$155:$A$1048576,0),MATCH((CUADRO!O$4&amp;$E1011),'Hoja de Trabajo para listado'!$A$151:$Z$151,0)),0)+IFERROR(INDEX('Hoja de Trabajo para listado'!$AB$155:$BA$1048576,MATCH($A1011,'Hoja de Trabajo para listado'!$AB$155:$AB$1048576,0),MATCH((CUADRO!O$4&amp;$E1011),'Hoja de Trabajo para listado'!$AB$151:$BA$151,0)),0)+IFERROR(INDEX('Hoja de Trabajo para listado'!$BC$155:$CB$1048576,MATCH($A1011,'Hoja de Trabajo para listado'!$BC$155:$BC$1048576,0),MATCH((CUADRO!O$4&amp;$E1011),'Hoja de Trabajo para listado'!$BC$151:$CB$151,0)),0)+IFERROR(INDEX('Hoja de Trabajo para listado'!$DE$153:$DG$274,MATCH($A1011,'Hoja de Trabajo para listado'!$DE$153:$DE$1048576,0),MATCH((CUADRO!O$4&amp;$E1011),'Hoja de Trabajo para listado'!$DE$151:$DG$151,0)),0)+IFERROR(INDEX('Hoja de Trabajo para listado'!$CD$155:$DC$1048576,MATCH($A1011,'Hoja de Trabajo para listado'!$CD$155:$CD$1048576,0),MATCH((CUADRO!O$4&amp;$E1011),'Hoja de Trabajo para listado'!$CD$151:$DC$151,0)),0)</f>
        <v>0</v>
      </c>
      <c r="P1011" s="241">
        <f ca="1">+IFERROR(INDEX('Hoja de Trabajo para listado'!$A$155:$Z$1048576,MATCH($A1011,'Hoja de Trabajo para listado'!$A$155:$A$1048576,0),MATCH((CUADRO!P$4&amp;$E1011),'Hoja de Trabajo para listado'!$A$151:$Z$151,0)),0)+IFERROR(INDEX('Hoja de Trabajo para listado'!$AB$155:$BA$1048576,MATCH($A1011,'Hoja de Trabajo para listado'!$AB$155:$AB$1048576,0),MATCH((CUADRO!P$4&amp;$E1011),'Hoja de Trabajo para listado'!$AB$151:$BA$151,0)),0)+IFERROR(INDEX('Hoja de Trabajo para listado'!$BC$155:$CB$1048576,MATCH($A1011,'Hoja de Trabajo para listado'!$BC$155:$BC$1048576,0),MATCH((CUADRO!P$4&amp;$E1011),'Hoja de Trabajo para listado'!$BC$151:$CB$151,0)),0)+IFERROR(INDEX('Hoja de Trabajo para listado'!$DE$153:$DG$274,MATCH($A1011,'Hoja de Trabajo para listado'!$DE$153:$DE$1048576,0),MATCH((CUADRO!P$4&amp;$E1011),'Hoja de Trabajo para listado'!$DE$151:$DG$151,0)),0)+IFERROR(INDEX('Hoja de Trabajo para listado'!$CD$155:$DC$1048576,MATCH($A1011,'Hoja de Trabajo para listado'!$CD$155:$CD$1048576,0),MATCH((CUADRO!P$4&amp;$E1011),'Hoja de Trabajo para listado'!$CD$151:$DC$151,0)),0)</f>
        <v>0</v>
      </c>
      <c r="Q1011" s="241">
        <f ca="1">+IFERROR(INDEX('Hoja de Trabajo para listado'!$A$155:$Z$1048576,MATCH($A1011,'Hoja de Trabajo para listado'!$A$155:$A$1048576,0),MATCH((CUADRO!Q$4&amp;$E1011),'Hoja de Trabajo para listado'!$A$151:$Z$151,0)),0)+IFERROR(INDEX('Hoja de Trabajo para listado'!$AB$155:$BA$1048576,MATCH($A1011,'Hoja de Trabajo para listado'!$AB$155:$AB$1048576,0),MATCH((CUADRO!Q$4&amp;$E1011),'Hoja de Trabajo para listado'!$AB$151:$BA$151,0)),0)+IFERROR(INDEX('Hoja de Trabajo para listado'!$BC$155:$CB$1048576,MATCH($A1011,'Hoja de Trabajo para listado'!$BC$155:$BC$1048576,0),MATCH((CUADRO!Q$4&amp;$E1011),'Hoja de Trabajo para listado'!$BC$151:$CB$151,0)),0)+IFERROR(INDEX('Hoja de Trabajo para listado'!$DE$153:$DG$274,MATCH($A1011,'Hoja de Trabajo para listado'!$DE$153:$DE$1048576,0),MATCH((CUADRO!Q$4&amp;$E1011),'Hoja de Trabajo para listado'!$DE$151:$DG$151,0)),0)+IFERROR(INDEX('Hoja de Trabajo para listado'!$CD$155:$DC$1048576,MATCH($A1011,'Hoja de Trabajo para listado'!$CD$155:$CD$1048576,0),MATCH((CUADRO!Q$4&amp;$E1011),'Hoja de Trabajo para listado'!$CD$151:$DC$151,0)),0)</f>
        <v>0</v>
      </c>
      <c r="R1011" s="241">
        <f t="shared" ca="1" si="37"/>
        <v>0</v>
      </c>
      <c r="S1011" s="247"/>
      <c r="T1011" s="265">
        <f ca="1">+T1012</f>
        <v>0</v>
      </c>
      <c r="U1011" s="271">
        <f t="shared" si="38"/>
        <v>1</v>
      </c>
      <c r="V1011" s="327" t="str">
        <f>+VLOOKUP(A1011,bd_lista!$A$3:$E$592,5,FALSE)</f>
        <v>Gobiernos Autonomos Municipales</v>
      </c>
      <c r="W1011" s="397" t="str">
        <f>+V1011</f>
        <v>Gobiernos Autonomos Municipales</v>
      </c>
      <c r="X1011" s="240">
        <f>+VLOOKUP(A1011,[4]Sheet1!$A$13:$D$744,4,FALSE)</f>
        <v>0</v>
      </c>
      <c r="Y1011" s="240" t="e">
        <f>+VLOOKUP(X1011,bd_lista!$A$3:$C$592,3,FALSE)</f>
        <v>#N/A</v>
      </c>
      <c r="Z1011" s="290">
        <f>+X1011</f>
        <v>0</v>
      </c>
      <c r="AA1011" s="291" t="e">
        <f>+Y1011</f>
        <v>#N/A</v>
      </c>
    </row>
    <row r="1012" spans="1:27" customFormat="1" ht="27" hidden="1" customHeight="1">
      <c r="A1012" s="32">
        <v>1738</v>
      </c>
      <c r="B1012" s="394"/>
      <c r="C1012" s="245" t="str">
        <f>+VLOOKUP(A1012,bd_lista!$A$3:$C$592,3,FALSE)</f>
        <v>Gobierno Autónomo Municipal de San Javier</v>
      </c>
      <c r="D1012" s="396"/>
      <c r="E1012" s="242" t="s">
        <v>1304</v>
      </c>
      <c r="F1012" s="243">
        <f ca="1">+IFERROR(INDEX('Hoja de Trabajo para listado'!$A$155:$Z$1048576,MATCH($A1012,'Hoja de Trabajo para listado'!$A$155:$A$1048576,0),MATCH((CUADRO!F$4&amp;$E1012),'Hoja de Trabajo para listado'!$A$151:$Z$151,0)),0)+IFERROR(INDEX('Hoja de Trabajo para listado'!$AB$155:$BA$1048576,MATCH($A1012,'Hoja de Trabajo para listado'!$AB$155:$AB$1048576,0),MATCH((CUADRO!F$4&amp;$E1012),'Hoja de Trabajo para listado'!$AB$151:$BA$151,0)),0)+IFERROR(INDEX('Hoja de Trabajo para listado'!$BC$155:$CB$1048576,MATCH($A1012,'Hoja de Trabajo para listado'!$BC$155:$BC$1048576,0),MATCH((CUADRO!F$4&amp;$E1012),'Hoja de Trabajo para listado'!$BC$151:$CB$151,0)),0)+IFERROR(INDEX('Hoja de Trabajo para listado'!$DE$153:$DG$274,MATCH($A1012,'Hoja de Trabajo para listado'!$DE$153:$DE$1048576,0),MATCH((CUADRO!F$4&amp;$E1012),'Hoja de Trabajo para listado'!$DE$151:$DG$151,0)),0)+IFERROR(INDEX('Hoja de Trabajo para listado'!$CD$155:$DC$1048576,MATCH($A1012,'Hoja de Trabajo para listado'!$CD$155:$CD$1048576,0),MATCH((CUADRO!F$4&amp;$E1012),'Hoja de Trabajo para listado'!$CD$151:$DC$151,0)),0)</f>
        <v>0</v>
      </c>
      <c r="G1012" s="243">
        <f ca="1">+IFERROR(INDEX('Hoja de Trabajo para listado'!$A$155:$Z$1048576,MATCH($A1012,'Hoja de Trabajo para listado'!$A$155:$A$1048576,0),MATCH((CUADRO!G$4&amp;$E1012),'Hoja de Trabajo para listado'!$A$151:$Z$151,0)),0)+IFERROR(INDEX('Hoja de Trabajo para listado'!$AB$155:$BA$1048576,MATCH($A1012,'Hoja de Trabajo para listado'!$AB$155:$AB$1048576,0),MATCH((CUADRO!G$4&amp;$E1012),'Hoja de Trabajo para listado'!$AB$151:$BA$151,0)),0)+IFERROR(INDEX('Hoja de Trabajo para listado'!$BC$155:$CB$1048576,MATCH($A1012,'Hoja de Trabajo para listado'!$BC$155:$BC$1048576,0),MATCH((CUADRO!G$4&amp;$E1012),'Hoja de Trabajo para listado'!$BC$151:$CB$151,0)),0)+IFERROR(INDEX('Hoja de Trabajo para listado'!$DE$153:$DG$274,MATCH($A1012,'Hoja de Trabajo para listado'!$DE$153:$DE$1048576,0),MATCH((CUADRO!G$4&amp;$E1012),'Hoja de Trabajo para listado'!$DE$151:$DG$151,0)),0)+IFERROR(INDEX('Hoja de Trabajo para listado'!$CD$155:$DC$1048576,MATCH($A1012,'Hoja de Trabajo para listado'!$CD$155:$CD$1048576,0),MATCH((CUADRO!G$4&amp;$E1012),'Hoja de Trabajo para listado'!$CD$151:$DC$151,0)),0)</f>
        <v>0</v>
      </c>
      <c r="H1012" s="243">
        <f ca="1">+IFERROR(INDEX('Hoja de Trabajo para listado'!$A$155:$Z$1048576,MATCH($A1012,'Hoja de Trabajo para listado'!$A$155:$A$1048576,0),MATCH((CUADRO!H$4&amp;$E1012),'Hoja de Trabajo para listado'!$A$151:$Z$151,0)),0)+IFERROR(INDEX('Hoja de Trabajo para listado'!$AB$155:$BA$1048576,MATCH($A1012,'Hoja de Trabajo para listado'!$AB$155:$AB$1048576,0),MATCH((CUADRO!H$4&amp;$E1012),'Hoja de Trabajo para listado'!$AB$151:$BA$151,0)),0)+IFERROR(INDEX('Hoja de Trabajo para listado'!$BC$155:$CB$1048576,MATCH($A1012,'Hoja de Trabajo para listado'!$BC$155:$BC$1048576,0),MATCH((CUADRO!H$4&amp;$E1012),'Hoja de Trabajo para listado'!$BC$151:$CB$151,0)),0)+IFERROR(INDEX('Hoja de Trabajo para listado'!$DE$153:$DG$274,MATCH($A1012,'Hoja de Trabajo para listado'!$DE$153:$DE$1048576,0),MATCH((CUADRO!H$4&amp;$E1012),'Hoja de Trabajo para listado'!$DE$151:$DG$151,0)),0)+IFERROR(INDEX('Hoja de Trabajo para listado'!$CD$155:$DC$1048576,MATCH($A1012,'Hoja de Trabajo para listado'!$CD$155:$CD$1048576,0),MATCH((CUADRO!H$4&amp;$E1012),'Hoja de Trabajo para listado'!$CD$151:$DC$151,0)),0)</f>
        <v>0</v>
      </c>
      <c r="I1012" s="243">
        <f ca="1">+IFERROR(INDEX('Hoja de Trabajo para listado'!$A$155:$Z$1048576,MATCH($A1012,'Hoja de Trabajo para listado'!$A$155:$A$1048576,0),MATCH((CUADRO!I$4&amp;$E1012),'Hoja de Trabajo para listado'!$A$151:$Z$151,0)),0)+IFERROR(INDEX('Hoja de Trabajo para listado'!$AB$155:$BA$1048576,MATCH($A1012,'Hoja de Trabajo para listado'!$AB$155:$AB$1048576,0),MATCH((CUADRO!I$4&amp;$E1012),'Hoja de Trabajo para listado'!$AB$151:$BA$151,0)),0)+IFERROR(INDEX('Hoja de Trabajo para listado'!$BC$155:$CB$1048576,MATCH($A1012,'Hoja de Trabajo para listado'!$BC$155:$BC$1048576,0),MATCH((CUADRO!I$4&amp;$E1012),'Hoja de Trabajo para listado'!$BC$151:$CB$151,0)),0)+IFERROR(INDEX('Hoja de Trabajo para listado'!$DE$153:$DG$274,MATCH($A1012,'Hoja de Trabajo para listado'!$DE$153:$DE$1048576,0),MATCH((CUADRO!I$4&amp;$E1012),'Hoja de Trabajo para listado'!$DE$151:$DG$151,0)),0)+IFERROR(INDEX('Hoja de Trabajo para listado'!$CD$155:$DC$1048576,MATCH($A1012,'Hoja de Trabajo para listado'!$CD$155:$CD$1048576,0),MATCH((CUADRO!I$4&amp;$E1012),'Hoja de Trabajo para listado'!$CD$151:$DC$151,0)),0)</f>
        <v>0</v>
      </c>
      <c r="J1012" s="243">
        <f ca="1">+IFERROR(INDEX('Hoja de Trabajo para listado'!$A$155:$Z$1048576,MATCH($A1012,'Hoja de Trabajo para listado'!$A$155:$A$1048576,0),MATCH((CUADRO!J$4&amp;$E1012),'Hoja de Trabajo para listado'!$A$151:$Z$151,0)),0)+IFERROR(INDEX('Hoja de Trabajo para listado'!$AB$155:$BA$1048576,MATCH($A1012,'Hoja de Trabajo para listado'!$AB$155:$AB$1048576,0),MATCH((CUADRO!J$4&amp;$E1012),'Hoja de Trabajo para listado'!$AB$151:$BA$151,0)),0)+IFERROR(INDEX('Hoja de Trabajo para listado'!$BC$155:$CB$1048576,MATCH($A1012,'Hoja de Trabajo para listado'!$BC$155:$BC$1048576,0),MATCH((CUADRO!J$4&amp;$E1012),'Hoja de Trabajo para listado'!$BC$151:$CB$151,0)),0)+IFERROR(INDEX('Hoja de Trabajo para listado'!$DE$153:$DG$274,MATCH($A1012,'Hoja de Trabajo para listado'!$DE$153:$DE$1048576,0),MATCH((CUADRO!J$4&amp;$E1012),'Hoja de Trabajo para listado'!$DE$151:$DG$151,0)),0)+IFERROR(INDEX('Hoja de Trabajo para listado'!$CD$155:$DC$1048576,MATCH($A1012,'Hoja de Trabajo para listado'!$CD$155:$CD$1048576,0),MATCH((CUADRO!J$4&amp;$E1012),'Hoja de Trabajo para listado'!$CD$151:$DC$151,0)),0)</f>
        <v>0</v>
      </c>
      <c r="K1012" s="243">
        <f ca="1">+IFERROR(INDEX('Hoja de Trabajo para listado'!$A$155:$Z$1048576,MATCH($A1012,'Hoja de Trabajo para listado'!$A$155:$A$1048576,0),MATCH((CUADRO!K$4&amp;$E1012),'Hoja de Trabajo para listado'!$A$151:$Z$151,0)),0)+IFERROR(INDEX('Hoja de Trabajo para listado'!$AB$155:$BA$1048576,MATCH($A1012,'Hoja de Trabajo para listado'!$AB$155:$AB$1048576,0),MATCH((CUADRO!K$4&amp;$E1012),'Hoja de Trabajo para listado'!$AB$151:$BA$151,0)),0)+IFERROR(INDEX('Hoja de Trabajo para listado'!$BC$155:$CB$1048576,MATCH($A1012,'Hoja de Trabajo para listado'!$BC$155:$BC$1048576,0),MATCH((CUADRO!K$4&amp;$E1012),'Hoja de Trabajo para listado'!$BC$151:$CB$151,0)),0)+IFERROR(INDEX('Hoja de Trabajo para listado'!$DE$153:$DG$274,MATCH($A1012,'Hoja de Trabajo para listado'!$DE$153:$DE$1048576,0),MATCH((CUADRO!K$4&amp;$E1012),'Hoja de Trabajo para listado'!$DE$151:$DG$151,0)),0)+IFERROR(INDEX('Hoja de Trabajo para listado'!$CD$155:$DC$1048576,MATCH($A1012,'Hoja de Trabajo para listado'!$CD$155:$CD$1048576,0),MATCH((CUADRO!K$4&amp;$E1012),'Hoja de Trabajo para listado'!$CD$151:$DC$151,0)),0)</f>
        <v>0</v>
      </c>
      <c r="L1012" s="243">
        <f ca="1">+IFERROR(INDEX('Hoja de Trabajo para listado'!$A$155:$Z$1048576,MATCH($A1012,'Hoja de Trabajo para listado'!$A$155:$A$1048576,0),MATCH((CUADRO!L$4&amp;$E1012),'Hoja de Trabajo para listado'!$A$151:$Z$151,0)),0)+IFERROR(INDEX('Hoja de Trabajo para listado'!$AB$155:$BA$1048576,MATCH($A1012,'Hoja de Trabajo para listado'!$AB$155:$AB$1048576,0),MATCH((CUADRO!L$4&amp;$E1012),'Hoja de Trabajo para listado'!$AB$151:$BA$151,0)),0)+IFERROR(INDEX('Hoja de Trabajo para listado'!$BC$155:$CB$1048576,MATCH($A1012,'Hoja de Trabajo para listado'!$BC$155:$BC$1048576,0),MATCH((CUADRO!L$4&amp;$E1012),'Hoja de Trabajo para listado'!$BC$151:$CB$151,0)),0)+IFERROR(INDEX('Hoja de Trabajo para listado'!$DE$153:$DG$274,MATCH($A1012,'Hoja de Trabajo para listado'!$DE$153:$DE$1048576,0),MATCH((CUADRO!L$4&amp;$E1012),'Hoja de Trabajo para listado'!$DE$151:$DG$151,0)),0)+IFERROR(INDEX('Hoja de Trabajo para listado'!$CD$155:$DC$1048576,MATCH($A1012,'Hoja de Trabajo para listado'!$CD$155:$CD$1048576,0),MATCH((CUADRO!L$4&amp;$E1012),'Hoja de Trabajo para listado'!$CD$151:$DC$151,0)),0)</f>
        <v>0</v>
      </c>
      <c r="M1012" s="243">
        <f ca="1">+IFERROR(INDEX('Hoja de Trabajo para listado'!$A$155:$Z$1048576,MATCH($A1012,'Hoja de Trabajo para listado'!$A$155:$A$1048576,0),MATCH((CUADRO!M$4&amp;$E1012),'Hoja de Trabajo para listado'!$A$151:$Z$151,0)),0)+IFERROR(INDEX('Hoja de Trabajo para listado'!$AB$155:$BA$1048576,MATCH($A1012,'Hoja de Trabajo para listado'!$AB$155:$AB$1048576,0),MATCH((CUADRO!M$4&amp;$E1012),'Hoja de Trabajo para listado'!$AB$151:$BA$151,0)),0)+IFERROR(INDEX('Hoja de Trabajo para listado'!$BC$155:$CB$1048576,MATCH($A1012,'Hoja de Trabajo para listado'!$BC$155:$BC$1048576,0),MATCH((CUADRO!M$4&amp;$E1012),'Hoja de Trabajo para listado'!$BC$151:$CB$151,0)),0)+IFERROR(INDEX('Hoja de Trabajo para listado'!$DE$153:$DG$274,MATCH($A1012,'Hoja de Trabajo para listado'!$DE$153:$DE$1048576,0),MATCH((CUADRO!M$4&amp;$E1012),'Hoja de Trabajo para listado'!$DE$151:$DG$151,0)),0)+IFERROR(INDEX('Hoja de Trabajo para listado'!$CD$155:$DC$1048576,MATCH($A1012,'Hoja de Trabajo para listado'!$CD$155:$CD$1048576,0),MATCH((CUADRO!M$4&amp;$E1012),'Hoja de Trabajo para listado'!$CD$151:$DC$151,0)),0)</f>
        <v>0</v>
      </c>
      <c r="N1012" s="243">
        <f ca="1">+IFERROR(INDEX('Hoja de Trabajo para listado'!$A$155:$Z$1048576,MATCH($A1012,'Hoja de Trabajo para listado'!$A$155:$A$1048576,0),MATCH((CUADRO!N$4&amp;$E1012),'Hoja de Trabajo para listado'!$A$151:$Z$151,0)),0)+IFERROR(INDEX('Hoja de Trabajo para listado'!$AB$155:$BA$1048576,MATCH($A1012,'Hoja de Trabajo para listado'!$AB$155:$AB$1048576,0),MATCH((CUADRO!N$4&amp;$E1012),'Hoja de Trabajo para listado'!$AB$151:$BA$151,0)),0)+IFERROR(INDEX('Hoja de Trabajo para listado'!$BC$155:$CB$1048576,MATCH($A1012,'Hoja de Trabajo para listado'!$BC$155:$BC$1048576,0),MATCH((CUADRO!N$4&amp;$E1012),'Hoja de Trabajo para listado'!$BC$151:$CB$151,0)),0)+IFERROR(INDEX('Hoja de Trabajo para listado'!$DE$153:$DG$274,MATCH($A1012,'Hoja de Trabajo para listado'!$DE$153:$DE$1048576,0),MATCH((CUADRO!N$4&amp;$E1012),'Hoja de Trabajo para listado'!$DE$151:$DG$151,0)),0)+IFERROR(INDEX('Hoja de Trabajo para listado'!$CD$155:$DC$1048576,MATCH($A1012,'Hoja de Trabajo para listado'!$CD$155:$CD$1048576,0),MATCH((CUADRO!N$4&amp;$E1012),'Hoja de Trabajo para listado'!$CD$151:$DC$151,0)),0)</f>
        <v>0</v>
      </c>
      <c r="O1012" s="243">
        <f ca="1">+IFERROR(INDEX('Hoja de Trabajo para listado'!$A$155:$Z$1048576,MATCH($A1012,'Hoja de Trabajo para listado'!$A$155:$A$1048576,0),MATCH((CUADRO!O$4&amp;$E1012),'Hoja de Trabajo para listado'!$A$151:$Z$151,0)),0)+IFERROR(INDEX('Hoja de Trabajo para listado'!$AB$155:$BA$1048576,MATCH($A1012,'Hoja de Trabajo para listado'!$AB$155:$AB$1048576,0),MATCH((CUADRO!O$4&amp;$E1012),'Hoja de Trabajo para listado'!$AB$151:$BA$151,0)),0)+IFERROR(INDEX('Hoja de Trabajo para listado'!$BC$155:$CB$1048576,MATCH($A1012,'Hoja de Trabajo para listado'!$BC$155:$BC$1048576,0),MATCH((CUADRO!O$4&amp;$E1012),'Hoja de Trabajo para listado'!$BC$151:$CB$151,0)),0)+IFERROR(INDEX('Hoja de Trabajo para listado'!$DE$153:$DG$274,MATCH($A1012,'Hoja de Trabajo para listado'!$DE$153:$DE$1048576,0),MATCH((CUADRO!O$4&amp;$E1012),'Hoja de Trabajo para listado'!$DE$151:$DG$151,0)),0)+IFERROR(INDEX('Hoja de Trabajo para listado'!$CD$155:$DC$1048576,MATCH($A1012,'Hoja de Trabajo para listado'!$CD$155:$CD$1048576,0),MATCH((CUADRO!O$4&amp;$E1012),'Hoja de Trabajo para listado'!$CD$151:$DC$151,0)),0)</f>
        <v>0</v>
      </c>
      <c r="P1012" s="243">
        <f ca="1">+IFERROR(INDEX('Hoja de Trabajo para listado'!$A$155:$Z$1048576,MATCH($A1012,'Hoja de Trabajo para listado'!$A$155:$A$1048576,0),MATCH((CUADRO!P$4&amp;$E1012),'Hoja de Trabajo para listado'!$A$151:$Z$151,0)),0)+IFERROR(INDEX('Hoja de Trabajo para listado'!$AB$155:$BA$1048576,MATCH($A1012,'Hoja de Trabajo para listado'!$AB$155:$AB$1048576,0),MATCH((CUADRO!P$4&amp;$E1012),'Hoja de Trabajo para listado'!$AB$151:$BA$151,0)),0)+IFERROR(INDEX('Hoja de Trabajo para listado'!$BC$155:$CB$1048576,MATCH($A1012,'Hoja de Trabajo para listado'!$BC$155:$BC$1048576,0),MATCH((CUADRO!P$4&amp;$E1012),'Hoja de Trabajo para listado'!$BC$151:$CB$151,0)),0)+IFERROR(INDEX('Hoja de Trabajo para listado'!$DE$153:$DG$274,MATCH($A1012,'Hoja de Trabajo para listado'!$DE$153:$DE$1048576,0),MATCH((CUADRO!P$4&amp;$E1012),'Hoja de Trabajo para listado'!$DE$151:$DG$151,0)),0)+IFERROR(INDEX('Hoja de Trabajo para listado'!$CD$155:$DC$1048576,MATCH($A1012,'Hoja de Trabajo para listado'!$CD$155:$CD$1048576,0),MATCH((CUADRO!P$4&amp;$E1012),'Hoja de Trabajo para listado'!$CD$151:$DC$151,0)),0)</f>
        <v>0</v>
      </c>
      <c r="Q1012" s="243">
        <f ca="1">+IFERROR(INDEX('Hoja de Trabajo para listado'!$A$155:$Z$1048576,MATCH($A1012,'Hoja de Trabajo para listado'!$A$155:$A$1048576,0),MATCH((CUADRO!Q$4&amp;$E1012),'Hoja de Trabajo para listado'!$A$151:$Z$151,0)),0)+IFERROR(INDEX('Hoja de Trabajo para listado'!$AB$155:$BA$1048576,MATCH($A1012,'Hoja de Trabajo para listado'!$AB$155:$AB$1048576,0),MATCH((CUADRO!Q$4&amp;$E1012),'Hoja de Trabajo para listado'!$AB$151:$BA$151,0)),0)+IFERROR(INDEX('Hoja de Trabajo para listado'!$BC$155:$CB$1048576,MATCH($A1012,'Hoja de Trabajo para listado'!$BC$155:$BC$1048576,0),MATCH((CUADRO!Q$4&amp;$E1012),'Hoja de Trabajo para listado'!$BC$151:$CB$151,0)),0)+IFERROR(INDEX('Hoja de Trabajo para listado'!$DE$153:$DG$274,MATCH($A1012,'Hoja de Trabajo para listado'!$DE$153:$DE$1048576,0),MATCH((CUADRO!Q$4&amp;$E1012),'Hoja de Trabajo para listado'!$DE$151:$DG$151,0)),0)+IFERROR(INDEX('Hoja de Trabajo para listado'!$CD$155:$DC$1048576,MATCH($A1012,'Hoja de Trabajo para listado'!$CD$155:$CD$1048576,0),MATCH((CUADRO!Q$4&amp;$E1012),'Hoja de Trabajo para listado'!$CD$151:$DC$151,0)),0)</f>
        <v>0</v>
      </c>
      <c r="R1012" s="243">
        <f t="shared" ca="1" si="37"/>
        <v>0</v>
      </c>
      <c r="S1012" s="256">
        <f ca="1">+R1011+R1012</f>
        <v>0</v>
      </c>
      <c r="T1012" s="241">
        <f ca="1">+S1012</f>
        <v>0</v>
      </c>
      <c r="U1012" s="240">
        <f t="shared" si="38"/>
        <v>2</v>
      </c>
      <c r="V1012" s="327" t="str">
        <f>+VLOOKUP(A1012,bd_lista!$A$3:$E$592,5,FALSE)</f>
        <v>Gobiernos Autonomos Municipales</v>
      </c>
      <c r="W1012" s="398"/>
      <c r="X1012" s="240">
        <f>+VLOOKUP(A1012,[4]Sheet1!$A$13:$D$744,4,FALSE)</f>
        <v>0</v>
      </c>
      <c r="Y1012" s="240" t="e">
        <f>+VLOOKUP(X1012,bd_lista!$A$3:$C$592,3,FALSE)</f>
        <v>#N/A</v>
      </c>
      <c r="Z1012" s="288"/>
      <c r="AA1012" s="289"/>
    </row>
    <row r="1013" spans="1:27" customFormat="1" ht="15" hidden="1" customHeight="1">
      <c r="A1013" s="32">
        <v>1739</v>
      </c>
      <c r="B1013" s="393">
        <f>+A1013</f>
        <v>1739</v>
      </c>
      <c r="C1013" s="245" t="str">
        <f>+VLOOKUP(A1013,bd_lista!$A$3:$C$592,3,FALSE)</f>
        <v>Gobierno Autónomo Municipal de San Julián</v>
      </c>
      <c r="D1013" s="395" t="str">
        <f>+C1013</f>
        <v>Gobierno Autónomo Municipal de San Julián</v>
      </c>
      <c r="E1013" s="240" t="s">
        <v>1303</v>
      </c>
      <c r="F1013" s="241">
        <f ca="1">+IFERROR(INDEX('Hoja de Trabajo para listado'!$A$155:$Z$1048576,MATCH($A1013,'Hoja de Trabajo para listado'!$A$155:$A$1048576,0),MATCH((CUADRO!F$4&amp;$E1013),'Hoja de Trabajo para listado'!$A$151:$Z$151,0)),0)+IFERROR(INDEX('Hoja de Trabajo para listado'!$AB$155:$BA$1048576,MATCH($A1013,'Hoja de Trabajo para listado'!$AB$155:$AB$1048576,0),MATCH((CUADRO!F$4&amp;$E1013),'Hoja de Trabajo para listado'!$AB$151:$BA$151,0)),0)+IFERROR(INDEX('Hoja de Trabajo para listado'!$BC$155:$CB$1048576,MATCH($A1013,'Hoja de Trabajo para listado'!$BC$155:$BC$1048576,0),MATCH((CUADRO!F$4&amp;$E1013),'Hoja de Trabajo para listado'!$BC$151:$CB$151,0)),0)+IFERROR(INDEX('Hoja de Trabajo para listado'!$DE$153:$DG$274,MATCH($A1013,'Hoja de Trabajo para listado'!$DE$153:$DE$1048576,0),MATCH((CUADRO!F$4&amp;$E1013),'Hoja de Trabajo para listado'!$DE$151:$DG$151,0)),0)+IFERROR(INDEX('Hoja de Trabajo para listado'!$CD$155:$DC$1048576,MATCH($A1013,'Hoja de Trabajo para listado'!$CD$155:$CD$1048576,0),MATCH((CUADRO!F$4&amp;$E1013),'Hoja de Trabajo para listado'!$CD$151:$DC$151,0)),0)</f>
        <v>0</v>
      </c>
      <c r="G1013" s="241">
        <f ca="1">+IFERROR(INDEX('Hoja de Trabajo para listado'!$A$155:$Z$1048576,MATCH($A1013,'Hoja de Trabajo para listado'!$A$155:$A$1048576,0),MATCH((CUADRO!G$4&amp;$E1013),'Hoja de Trabajo para listado'!$A$151:$Z$151,0)),0)+IFERROR(INDEX('Hoja de Trabajo para listado'!$AB$155:$BA$1048576,MATCH($A1013,'Hoja de Trabajo para listado'!$AB$155:$AB$1048576,0),MATCH((CUADRO!G$4&amp;$E1013),'Hoja de Trabajo para listado'!$AB$151:$BA$151,0)),0)+IFERROR(INDEX('Hoja de Trabajo para listado'!$BC$155:$CB$1048576,MATCH($A1013,'Hoja de Trabajo para listado'!$BC$155:$BC$1048576,0),MATCH((CUADRO!G$4&amp;$E1013),'Hoja de Trabajo para listado'!$BC$151:$CB$151,0)),0)+IFERROR(INDEX('Hoja de Trabajo para listado'!$DE$153:$DG$274,MATCH($A1013,'Hoja de Trabajo para listado'!$DE$153:$DE$1048576,0),MATCH((CUADRO!G$4&amp;$E1013),'Hoja de Trabajo para listado'!$DE$151:$DG$151,0)),0)+IFERROR(INDEX('Hoja de Trabajo para listado'!$CD$155:$DC$1048576,MATCH($A1013,'Hoja de Trabajo para listado'!$CD$155:$CD$1048576,0),MATCH((CUADRO!G$4&amp;$E1013),'Hoja de Trabajo para listado'!$CD$151:$DC$151,0)),0)</f>
        <v>0</v>
      </c>
      <c r="H1013" s="241">
        <f ca="1">+IFERROR(INDEX('Hoja de Trabajo para listado'!$A$155:$Z$1048576,MATCH($A1013,'Hoja de Trabajo para listado'!$A$155:$A$1048576,0),MATCH((CUADRO!H$4&amp;$E1013),'Hoja de Trabajo para listado'!$A$151:$Z$151,0)),0)+IFERROR(INDEX('Hoja de Trabajo para listado'!$AB$155:$BA$1048576,MATCH($A1013,'Hoja de Trabajo para listado'!$AB$155:$AB$1048576,0),MATCH((CUADRO!H$4&amp;$E1013),'Hoja de Trabajo para listado'!$AB$151:$BA$151,0)),0)+IFERROR(INDEX('Hoja de Trabajo para listado'!$BC$155:$CB$1048576,MATCH($A1013,'Hoja de Trabajo para listado'!$BC$155:$BC$1048576,0),MATCH((CUADRO!H$4&amp;$E1013),'Hoja de Trabajo para listado'!$BC$151:$CB$151,0)),0)+IFERROR(INDEX('Hoja de Trabajo para listado'!$DE$153:$DG$274,MATCH($A1013,'Hoja de Trabajo para listado'!$DE$153:$DE$1048576,0),MATCH((CUADRO!H$4&amp;$E1013),'Hoja de Trabajo para listado'!$DE$151:$DG$151,0)),0)+IFERROR(INDEX('Hoja de Trabajo para listado'!$CD$155:$DC$1048576,MATCH($A1013,'Hoja de Trabajo para listado'!$CD$155:$CD$1048576,0),MATCH((CUADRO!H$4&amp;$E1013),'Hoja de Trabajo para listado'!$CD$151:$DC$151,0)),0)</f>
        <v>0</v>
      </c>
      <c r="I1013" s="241">
        <f ca="1">+IFERROR(INDEX('Hoja de Trabajo para listado'!$A$155:$Z$1048576,MATCH($A1013,'Hoja de Trabajo para listado'!$A$155:$A$1048576,0),MATCH((CUADRO!I$4&amp;$E1013),'Hoja de Trabajo para listado'!$A$151:$Z$151,0)),0)+IFERROR(INDEX('Hoja de Trabajo para listado'!$AB$155:$BA$1048576,MATCH($A1013,'Hoja de Trabajo para listado'!$AB$155:$AB$1048576,0),MATCH((CUADRO!I$4&amp;$E1013),'Hoja de Trabajo para listado'!$AB$151:$BA$151,0)),0)+IFERROR(INDEX('Hoja de Trabajo para listado'!$BC$155:$CB$1048576,MATCH($A1013,'Hoja de Trabajo para listado'!$BC$155:$BC$1048576,0),MATCH((CUADRO!I$4&amp;$E1013),'Hoja de Trabajo para listado'!$BC$151:$CB$151,0)),0)+IFERROR(INDEX('Hoja de Trabajo para listado'!$DE$153:$DG$274,MATCH($A1013,'Hoja de Trabajo para listado'!$DE$153:$DE$1048576,0),MATCH((CUADRO!I$4&amp;$E1013),'Hoja de Trabajo para listado'!$DE$151:$DG$151,0)),0)+IFERROR(INDEX('Hoja de Trabajo para listado'!$CD$155:$DC$1048576,MATCH($A1013,'Hoja de Trabajo para listado'!$CD$155:$CD$1048576,0),MATCH((CUADRO!I$4&amp;$E1013),'Hoja de Trabajo para listado'!$CD$151:$DC$151,0)),0)</f>
        <v>0</v>
      </c>
      <c r="J1013" s="241">
        <f ca="1">+IFERROR(INDEX('Hoja de Trabajo para listado'!$A$155:$Z$1048576,MATCH($A1013,'Hoja de Trabajo para listado'!$A$155:$A$1048576,0),MATCH((CUADRO!J$4&amp;$E1013),'Hoja de Trabajo para listado'!$A$151:$Z$151,0)),0)+IFERROR(INDEX('Hoja de Trabajo para listado'!$AB$155:$BA$1048576,MATCH($A1013,'Hoja de Trabajo para listado'!$AB$155:$AB$1048576,0),MATCH((CUADRO!J$4&amp;$E1013),'Hoja de Trabajo para listado'!$AB$151:$BA$151,0)),0)+IFERROR(INDEX('Hoja de Trabajo para listado'!$BC$155:$CB$1048576,MATCH($A1013,'Hoja de Trabajo para listado'!$BC$155:$BC$1048576,0),MATCH((CUADRO!J$4&amp;$E1013),'Hoja de Trabajo para listado'!$BC$151:$CB$151,0)),0)+IFERROR(INDEX('Hoja de Trabajo para listado'!$DE$153:$DG$274,MATCH($A1013,'Hoja de Trabajo para listado'!$DE$153:$DE$1048576,0),MATCH((CUADRO!J$4&amp;$E1013),'Hoja de Trabajo para listado'!$DE$151:$DG$151,0)),0)+IFERROR(INDEX('Hoja de Trabajo para listado'!$CD$155:$DC$1048576,MATCH($A1013,'Hoja de Trabajo para listado'!$CD$155:$CD$1048576,0),MATCH((CUADRO!J$4&amp;$E1013),'Hoja de Trabajo para listado'!$CD$151:$DC$151,0)),0)</f>
        <v>0</v>
      </c>
      <c r="K1013" s="241">
        <f ca="1">+IFERROR(INDEX('Hoja de Trabajo para listado'!$A$155:$Z$1048576,MATCH($A1013,'Hoja de Trabajo para listado'!$A$155:$A$1048576,0),MATCH((CUADRO!K$4&amp;$E1013),'Hoja de Trabajo para listado'!$A$151:$Z$151,0)),0)+IFERROR(INDEX('Hoja de Trabajo para listado'!$AB$155:$BA$1048576,MATCH($A1013,'Hoja de Trabajo para listado'!$AB$155:$AB$1048576,0),MATCH((CUADRO!K$4&amp;$E1013),'Hoja de Trabajo para listado'!$AB$151:$BA$151,0)),0)+IFERROR(INDEX('Hoja de Trabajo para listado'!$BC$155:$CB$1048576,MATCH($A1013,'Hoja de Trabajo para listado'!$BC$155:$BC$1048576,0),MATCH((CUADRO!K$4&amp;$E1013),'Hoja de Trabajo para listado'!$BC$151:$CB$151,0)),0)+IFERROR(INDEX('Hoja de Trabajo para listado'!$DE$153:$DG$274,MATCH($A1013,'Hoja de Trabajo para listado'!$DE$153:$DE$1048576,0),MATCH((CUADRO!K$4&amp;$E1013),'Hoja de Trabajo para listado'!$DE$151:$DG$151,0)),0)+IFERROR(INDEX('Hoja de Trabajo para listado'!$CD$155:$DC$1048576,MATCH($A1013,'Hoja de Trabajo para listado'!$CD$155:$CD$1048576,0),MATCH((CUADRO!K$4&amp;$E1013),'Hoja de Trabajo para listado'!$CD$151:$DC$151,0)),0)</f>
        <v>0</v>
      </c>
      <c r="L1013" s="241">
        <f ca="1">+IFERROR(INDEX('Hoja de Trabajo para listado'!$A$155:$Z$1048576,MATCH($A1013,'Hoja de Trabajo para listado'!$A$155:$A$1048576,0),MATCH((CUADRO!L$4&amp;$E1013),'Hoja de Trabajo para listado'!$A$151:$Z$151,0)),0)+IFERROR(INDEX('Hoja de Trabajo para listado'!$AB$155:$BA$1048576,MATCH($A1013,'Hoja de Trabajo para listado'!$AB$155:$AB$1048576,0),MATCH((CUADRO!L$4&amp;$E1013),'Hoja de Trabajo para listado'!$AB$151:$BA$151,0)),0)+IFERROR(INDEX('Hoja de Trabajo para listado'!$BC$155:$CB$1048576,MATCH($A1013,'Hoja de Trabajo para listado'!$BC$155:$BC$1048576,0),MATCH((CUADRO!L$4&amp;$E1013),'Hoja de Trabajo para listado'!$BC$151:$CB$151,0)),0)+IFERROR(INDEX('Hoja de Trabajo para listado'!$DE$153:$DG$274,MATCH($A1013,'Hoja de Trabajo para listado'!$DE$153:$DE$1048576,0),MATCH((CUADRO!L$4&amp;$E1013),'Hoja de Trabajo para listado'!$DE$151:$DG$151,0)),0)+IFERROR(INDEX('Hoja de Trabajo para listado'!$CD$155:$DC$1048576,MATCH($A1013,'Hoja de Trabajo para listado'!$CD$155:$CD$1048576,0),MATCH((CUADRO!L$4&amp;$E1013),'Hoja de Trabajo para listado'!$CD$151:$DC$151,0)),0)</f>
        <v>0</v>
      </c>
      <c r="M1013" s="241">
        <f ca="1">+IFERROR(INDEX('Hoja de Trabajo para listado'!$A$155:$Z$1048576,MATCH($A1013,'Hoja de Trabajo para listado'!$A$155:$A$1048576,0),MATCH((CUADRO!M$4&amp;$E1013),'Hoja de Trabajo para listado'!$A$151:$Z$151,0)),0)+IFERROR(INDEX('Hoja de Trabajo para listado'!$AB$155:$BA$1048576,MATCH($A1013,'Hoja de Trabajo para listado'!$AB$155:$AB$1048576,0),MATCH((CUADRO!M$4&amp;$E1013),'Hoja de Trabajo para listado'!$AB$151:$BA$151,0)),0)+IFERROR(INDEX('Hoja de Trabajo para listado'!$BC$155:$CB$1048576,MATCH($A1013,'Hoja de Trabajo para listado'!$BC$155:$BC$1048576,0),MATCH((CUADRO!M$4&amp;$E1013),'Hoja de Trabajo para listado'!$BC$151:$CB$151,0)),0)+IFERROR(INDEX('Hoja de Trabajo para listado'!$DE$153:$DG$274,MATCH($A1013,'Hoja de Trabajo para listado'!$DE$153:$DE$1048576,0),MATCH((CUADRO!M$4&amp;$E1013),'Hoja de Trabajo para listado'!$DE$151:$DG$151,0)),0)+IFERROR(INDEX('Hoja de Trabajo para listado'!$CD$155:$DC$1048576,MATCH($A1013,'Hoja de Trabajo para listado'!$CD$155:$CD$1048576,0),MATCH((CUADRO!M$4&amp;$E1013),'Hoja de Trabajo para listado'!$CD$151:$DC$151,0)),0)</f>
        <v>0</v>
      </c>
      <c r="N1013" s="241">
        <f ca="1">+IFERROR(INDEX('Hoja de Trabajo para listado'!$A$155:$Z$1048576,MATCH($A1013,'Hoja de Trabajo para listado'!$A$155:$A$1048576,0),MATCH((CUADRO!N$4&amp;$E1013),'Hoja de Trabajo para listado'!$A$151:$Z$151,0)),0)+IFERROR(INDEX('Hoja de Trabajo para listado'!$AB$155:$BA$1048576,MATCH($A1013,'Hoja de Trabajo para listado'!$AB$155:$AB$1048576,0),MATCH((CUADRO!N$4&amp;$E1013),'Hoja de Trabajo para listado'!$AB$151:$BA$151,0)),0)+IFERROR(INDEX('Hoja de Trabajo para listado'!$BC$155:$CB$1048576,MATCH($A1013,'Hoja de Trabajo para listado'!$BC$155:$BC$1048576,0),MATCH((CUADRO!N$4&amp;$E1013),'Hoja de Trabajo para listado'!$BC$151:$CB$151,0)),0)+IFERROR(INDEX('Hoja de Trabajo para listado'!$DE$153:$DG$274,MATCH($A1013,'Hoja de Trabajo para listado'!$DE$153:$DE$1048576,0),MATCH((CUADRO!N$4&amp;$E1013),'Hoja de Trabajo para listado'!$DE$151:$DG$151,0)),0)+IFERROR(INDEX('Hoja de Trabajo para listado'!$CD$155:$DC$1048576,MATCH($A1013,'Hoja de Trabajo para listado'!$CD$155:$CD$1048576,0),MATCH((CUADRO!N$4&amp;$E1013),'Hoja de Trabajo para listado'!$CD$151:$DC$151,0)),0)</f>
        <v>0</v>
      </c>
      <c r="O1013" s="241">
        <f ca="1">+IFERROR(INDEX('Hoja de Trabajo para listado'!$A$155:$Z$1048576,MATCH($A1013,'Hoja de Trabajo para listado'!$A$155:$A$1048576,0),MATCH((CUADRO!O$4&amp;$E1013),'Hoja de Trabajo para listado'!$A$151:$Z$151,0)),0)+IFERROR(INDEX('Hoja de Trabajo para listado'!$AB$155:$BA$1048576,MATCH($A1013,'Hoja de Trabajo para listado'!$AB$155:$AB$1048576,0),MATCH((CUADRO!O$4&amp;$E1013),'Hoja de Trabajo para listado'!$AB$151:$BA$151,0)),0)+IFERROR(INDEX('Hoja de Trabajo para listado'!$BC$155:$CB$1048576,MATCH($A1013,'Hoja de Trabajo para listado'!$BC$155:$BC$1048576,0),MATCH((CUADRO!O$4&amp;$E1013),'Hoja de Trabajo para listado'!$BC$151:$CB$151,0)),0)+IFERROR(INDEX('Hoja de Trabajo para listado'!$DE$153:$DG$274,MATCH($A1013,'Hoja de Trabajo para listado'!$DE$153:$DE$1048576,0),MATCH((CUADRO!O$4&amp;$E1013),'Hoja de Trabajo para listado'!$DE$151:$DG$151,0)),0)+IFERROR(INDEX('Hoja de Trabajo para listado'!$CD$155:$DC$1048576,MATCH($A1013,'Hoja de Trabajo para listado'!$CD$155:$CD$1048576,0),MATCH((CUADRO!O$4&amp;$E1013),'Hoja de Trabajo para listado'!$CD$151:$DC$151,0)),0)</f>
        <v>0</v>
      </c>
      <c r="P1013" s="241">
        <f ca="1">+IFERROR(INDEX('Hoja de Trabajo para listado'!$A$155:$Z$1048576,MATCH($A1013,'Hoja de Trabajo para listado'!$A$155:$A$1048576,0),MATCH((CUADRO!P$4&amp;$E1013),'Hoja de Trabajo para listado'!$A$151:$Z$151,0)),0)+IFERROR(INDEX('Hoja de Trabajo para listado'!$AB$155:$BA$1048576,MATCH($A1013,'Hoja de Trabajo para listado'!$AB$155:$AB$1048576,0),MATCH((CUADRO!P$4&amp;$E1013),'Hoja de Trabajo para listado'!$AB$151:$BA$151,0)),0)+IFERROR(INDEX('Hoja de Trabajo para listado'!$BC$155:$CB$1048576,MATCH($A1013,'Hoja de Trabajo para listado'!$BC$155:$BC$1048576,0),MATCH((CUADRO!P$4&amp;$E1013),'Hoja de Trabajo para listado'!$BC$151:$CB$151,0)),0)+IFERROR(INDEX('Hoja de Trabajo para listado'!$DE$153:$DG$274,MATCH($A1013,'Hoja de Trabajo para listado'!$DE$153:$DE$1048576,0),MATCH((CUADRO!P$4&amp;$E1013),'Hoja de Trabajo para listado'!$DE$151:$DG$151,0)),0)+IFERROR(INDEX('Hoja de Trabajo para listado'!$CD$155:$DC$1048576,MATCH($A1013,'Hoja de Trabajo para listado'!$CD$155:$CD$1048576,0),MATCH((CUADRO!P$4&amp;$E1013),'Hoja de Trabajo para listado'!$CD$151:$DC$151,0)),0)</f>
        <v>0</v>
      </c>
      <c r="Q1013" s="241">
        <f ca="1">+IFERROR(INDEX('Hoja de Trabajo para listado'!$A$155:$Z$1048576,MATCH($A1013,'Hoja de Trabajo para listado'!$A$155:$A$1048576,0),MATCH((CUADRO!Q$4&amp;$E1013),'Hoja de Trabajo para listado'!$A$151:$Z$151,0)),0)+IFERROR(INDEX('Hoja de Trabajo para listado'!$AB$155:$BA$1048576,MATCH($A1013,'Hoja de Trabajo para listado'!$AB$155:$AB$1048576,0),MATCH((CUADRO!Q$4&amp;$E1013),'Hoja de Trabajo para listado'!$AB$151:$BA$151,0)),0)+IFERROR(INDEX('Hoja de Trabajo para listado'!$BC$155:$CB$1048576,MATCH($A1013,'Hoja de Trabajo para listado'!$BC$155:$BC$1048576,0),MATCH((CUADRO!Q$4&amp;$E1013),'Hoja de Trabajo para listado'!$BC$151:$CB$151,0)),0)+IFERROR(INDEX('Hoja de Trabajo para listado'!$DE$153:$DG$274,MATCH($A1013,'Hoja de Trabajo para listado'!$DE$153:$DE$1048576,0),MATCH((CUADRO!Q$4&amp;$E1013),'Hoja de Trabajo para listado'!$DE$151:$DG$151,0)),0)+IFERROR(INDEX('Hoja de Trabajo para listado'!$CD$155:$DC$1048576,MATCH($A1013,'Hoja de Trabajo para listado'!$CD$155:$CD$1048576,0),MATCH((CUADRO!Q$4&amp;$E1013),'Hoja de Trabajo para listado'!$CD$151:$DC$151,0)),0)</f>
        <v>0</v>
      </c>
      <c r="R1013" s="241">
        <f t="shared" ca="1" si="37"/>
        <v>0</v>
      </c>
      <c r="S1013" s="247"/>
      <c r="T1013" s="241">
        <f ca="1">+T1014</f>
        <v>0</v>
      </c>
      <c r="U1013" s="240">
        <f t="shared" si="38"/>
        <v>1</v>
      </c>
      <c r="V1013" s="327" t="str">
        <f>+VLOOKUP(A1013,bd_lista!$A$3:$E$592,5,FALSE)</f>
        <v>Gobiernos Autonomos Municipales</v>
      </c>
      <c r="W1013" s="397" t="str">
        <f>+V1013</f>
        <v>Gobiernos Autonomos Municipales</v>
      </c>
      <c r="X1013" s="240">
        <f>+VLOOKUP(A1013,[4]Sheet1!$A$13:$D$744,4,FALSE)</f>
        <v>0</v>
      </c>
      <c r="Y1013" s="240" t="e">
        <f>+VLOOKUP(X1013,bd_lista!$A$3:$C$592,3,FALSE)</f>
        <v>#N/A</v>
      </c>
      <c r="Z1013" s="290">
        <f>+X1013</f>
        <v>0</v>
      </c>
      <c r="AA1013" s="291" t="e">
        <f>+Y1013</f>
        <v>#N/A</v>
      </c>
    </row>
    <row r="1014" spans="1:27" customFormat="1" ht="15" hidden="1" customHeight="1">
      <c r="A1014" s="32">
        <v>1739</v>
      </c>
      <c r="B1014" s="394"/>
      <c r="C1014" s="245" t="str">
        <f>+VLOOKUP(A1014,bd_lista!$A$3:$C$592,3,FALSE)</f>
        <v>Gobierno Autónomo Municipal de San Julián</v>
      </c>
      <c r="D1014" s="396"/>
      <c r="E1014" s="242" t="s">
        <v>1304</v>
      </c>
      <c r="F1014" s="241">
        <f ca="1">+IFERROR(INDEX('Hoja de Trabajo para listado'!$A$155:$Z$1048576,MATCH($A1014,'Hoja de Trabajo para listado'!$A$155:$A$1048576,0),MATCH((CUADRO!F$4&amp;$E1014),'Hoja de Trabajo para listado'!$A$151:$Z$151,0)),0)+IFERROR(INDEX('Hoja de Trabajo para listado'!$AB$155:$BA$1048576,MATCH($A1014,'Hoja de Trabajo para listado'!$AB$155:$AB$1048576,0),MATCH((CUADRO!F$4&amp;$E1014),'Hoja de Trabajo para listado'!$AB$151:$BA$151,0)),0)+IFERROR(INDEX('Hoja de Trabajo para listado'!$BC$155:$CB$1048576,MATCH($A1014,'Hoja de Trabajo para listado'!$BC$155:$BC$1048576,0),MATCH((CUADRO!F$4&amp;$E1014),'Hoja de Trabajo para listado'!$BC$151:$CB$151,0)),0)+IFERROR(INDEX('Hoja de Trabajo para listado'!$DE$153:$DG$274,MATCH($A1014,'Hoja de Trabajo para listado'!$DE$153:$DE$1048576,0),MATCH((CUADRO!F$4&amp;$E1014),'Hoja de Trabajo para listado'!$DE$151:$DG$151,0)),0)+IFERROR(INDEX('Hoja de Trabajo para listado'!$CD$155:$DC$1048576,MATCH($A1014,'Hoja de Trabajo para listado'!$CD$155:$CD$1048576,0),MATCH((CUADRO!F$4&amp;$E1014),'Hoja de Trabajo para listado'!$CD$151:$DC$151,0)),0)</f>
        <v>0</v>
      </c>
      <c r="G1014" s="241">
        <f ca="1">+IFERROR(INDEX('Hoja de Trabajo para listado'!$A$155:$Z$1048576,MATCH($A1014,'Hoja de Trabajo para listado'!$A$155:$A$1048576,0),MATCH((CUADRO!G$4&amp;$E1014),'Hoja de Trabajo para listado'!$A$151:$Z$151,0)),0)+IFERROR(INDEX('Hoja de Trabajo para listado'!$AB$155:$BA$1048576,MATCH($A1014,'Hoja de Trabajo para listado'!$AB$155:$AB$1048576,0),MATCH((CUADRO!G$4&amp;$E1014),'Hoja de Trabajo para listado'!$AB$151:$BA$151,0)),0)+IFERROR(INDEX('Hoja de Trabajo para listado'!$BC$155:$CB$1048576,MATCH($A1014,'Hoja de Trabajo para listado'!$BC$155:$BC$1048576,0),MATCH((CUADRO!G$4&amp;$E1014),'Hoja de Trabajo para listado'!$BC$151:$CB$151,0)),0)+IFERROR(INDEX('Hoja de Trabajo para listado'!$DE$153:$DG$274,MATCH($A1014,'Hoja de Trabajo para listado'!$DE$153:$DE$1048576,0),MATCH((CUADRO!G$4&amp;$E1014),'Hoja de Trabajo para listado'!$DE$151:$DG$151,0)),0)+IFERROR(INDEX('Hoja de Trabajo para listado'!$CD$155:$DC$1048576,MATCH($A1014,'Hoja de Trabajo para listado'!$CD$155:$CD$1048576,0),MATCH((CUADRO!G$4&amp;$E1014),'Hoja de Trabajo para listado'!$CD$151:$DC$151,0)),0)</f>
        <v>0</v>
      </c>
      <c r="H1014" s="241">
        <f ca="1">+IFERROR(INDEX('Hoja de Trabajo para listado'!$A$155:$Z$1048576,MATCH($A1014,'Hoja de Trabajo para listado'!$A$155:$A$1048576,0),MATCH((CUADRO!H$4&amp;$E1014),'Hoja de Trabajo para listado'!$A$151:$Z$151,0)),0)+IFERROR(INDEX('Hoja de Trabajo para listado'!$AB$155:$BA$1048576,MATCH($A1014,'Hoja de Trabajo para listado'!$AB$155:$AB$1048576,0),MATCH((CUADRO!H$4&amp;$E1014),'Hoja de Trabajo para listado'!$AB$151:$BA$151,0)),0)+IFERROR(INDEX('Hoja de Trabajo para listado'!$BC$155:$CB$1048576,MATCH($A1014,'Hoja de Trabajo para listado'!$BC$155:$BC$1048576,0),MATCH((CUADRO!H$4&amp;$E1014),'Hoja de Trabajo para listado'!$BC$151:$CB$151,0)),0)+IFERROR(INDEX('Hoja de Trabajo para listado'!$DE$153:$DG$274,MATCH($A1014,'Hoja de Trabajo para listado'!$DE$153:$DE$1048576,0),MATCH((CUADRO!H$4&amp;$E1014),'Hoja de Trabajo para listado'!$DE$151:$DG$151,0)),0)+IFERROR(INDEX('Hoja de Trabajo para listado'!$CD$155:$DC$1048576,MATCH($A1014,'Hoja de Trabajo para listado'!$CD$155:$CD$1048576,0),MATCH((CUADRO!H$4&amp;$E1014),'Hoja de Trabajo para listado'!$CD$151:$DC$151,0)),0)</f>
        <v>0</v>
      </c>
      <c r="I1014" s="241">
        <f ca="1">+IFERROR(INDEX('Hoja de Trabajo para listado'!$A$155:$Z$1048576,MATCH($A1014,'Hoja de Trabajo para listado'!$A$155:$A$1048576,0),MATCH((CUADRO!I$4&amp;$E1014),'Hoja de Trabajo para listado'!$A$151:$Z$151,0)),0)+IFERROR(INDEX('Hoja de Trabajo para listado'!$AB$155:$BA$1048576,MATCH($A1014,'Hoja de Trabajo para listado'!$AB$155:$AB$1048576,0),MATCH((CUADRO!I$4&amp;$E1014),'Hoja de Trabajo para listado'!$AB$151:$BA$151,0)),0)+IFERROR(INDEX('Hoja de Trabajo para listado'!$BC$155:$CB$1048576,MATCH($A1014,'Hoja de Trabajo para listado'!$BC$155:$BC$1048576,0),MATCH((CUADRO!I$4&amp;$E1014),'Hoja de Trabajo para listado'!$BC$151:$CB$151,0)),0)+IFERROR(INDEX('Hoja de Trabajo para listado'!$DE$153:$DG$274,MATCH($A1014,'Hoja de Trabajo para listado'!$DE$153:$DE$1048576,0),MATCH((CUADRO!I$4&amp;$E1014),'Hoja de Trabajo para listado'!$DE$151:$DG$151,0)),0)+IFERROR(INDEX('Hoja de Trabajo para listado'!$CD$155:$DC$1048576,MATCH($A1014,'Hoja de Trabajo para listado'!$CD$155:$CD$1048576,0),MATCH((CUADRO!I$4&amp;$E1014),'Hoja de Trabajo para listado'!$CD$151:$DC$151,0)),0)</f>
        <v>0</v>
      </c>
      <c r="J1014" s="241">
        <f ca="1">+IFERROR(INDEX('Hoja de Trabajo para listado'!$A$155:$Z$1048576,MATCH($A1014,'Hoja de Trabajo para listado'!$A$155:$A$1048576,0),MATCH((CUADRO!J$4&amp;$E1014),'Hoja de Trabajo para listado'!$A$151:$Z$151,0)),0)+IFERROR(INDEX('Hoja de Trabajo para listado'!$AB$155:$BA$1048576,MATCH($A1014,'Hoja de Trabajo para listado'!$AB$155:$AB$1048576,0),MATCH((CUADRO!J$4&amp;$E1014),'Hoja de Trabajo para listado'!$AB$151:$BA$151,0)),0)+IFERROR(INDEX('Hoja de Trabajo para listado'!$BC$155:$CB$1048576,MATCH($A1014,'Hoja de Trabajo para listado'!$BC$155:$BC$1048576,0),MATCH((CUADRO!J$4&amp;$E1014),'Hoja de Trabajo para listado'!$BC$151:$CB$151,0)),0)+IFERROR(INDEX('Hoja de Trabajo para listado'!$DE$153:$DG$274,MATCH($A1014,'Hoja de Trabajo para listado'!$DE$153:$DE$1048576,0),MATCH((CUADRO!J$4&amp;$E1014),'Hoja de Trabajo para listado'!$DE$151:$DG$151,0)),0)+IFERROR(INDEX('Hoja de Trabajo para listado'!$CD$155:$DC$1048576,MATCH($A1014,'Hoja de Trabajo para listado'!$CD$155:$CD$1048576,0),MATCH((CUADRO!J$4&amp;$E1014),'Hoja de Trabajo para listado'!$CD$151:$DC$151,0)),0)</f>
        <v>0</v>
      </c>
      <c r="K1014" s="241">
        <f ca="1">+IFERROR(INDEX('Hoja de Trabajo para listado'!$A$155:$Z$1048576,MATCH($A1014,'Hoja de Trabajo para listado'!$A$155:$A$1048576,0),MATCH((CUADRO!K$4&amp;$E1014),'Hoja de Trabajo para listado'!$A$151:$Z$151,0)),0)+IFERROR(INDEX('Hoja de Trabajo para listado'!$AB$155:$BA$1048576,MATCH($A1014,'Hoja de Trabajo para listado'!$AB$155:$AB$1048576,0),MATCH((CUADRO!K$4&amp;$E1014),'Hoja de Trabajo para listado'!$AB$151:$BA$151,0)),0)+IFERROR(INDEX('Hoja de Trabajo para listado'!$BC$155:$CB$1048576,MATCH($A1014,'Hoja de Trabajo para listado'!$BC$155:$BC$1048576,0),MATCH((CUADRO!K$4&amp;$E1014),'Hoja de Trabajo para listado'!$BC$151:$CB$151,0)),0)+IFERROR(INDEX('Hoja de Trabajo para listado'!$DE$153:$DG$274,MATCH($A1014,'Hoja de Trabajo para listado'!$DE$153:$DE$1048576,0),MATCH((CUADRO!K$4&amp;$E1014),'Hoja de Trabajo para listado'!$DE$151:$DG$151,0)),0)+IFERROR(INDEX('Hoja de Trabajo para listado'!$CD$155:$DC$1048576,MATCH($A1014,'Hoja de Trabajo para listado'!$CD$155:$CD$1048576,0),MATCH((CUADRO!K$4&amp;$E1014),'Hoja de Trabajo para listado'!$CD$151:$DC$151,0)),0)</f>
        <v>0</v>
      </c>
      <c r="L1014" s="241">
        <f ca="1">+IFERROR(INDEX('Hoja de Trabajo para listado'!$A$155:$Z$1048576,MATCH($A1014,'Hoja de Trabajo para listado'!$A$155:$A$1048576,0),MATCH((CUADRO!L$4&amp;$E1014),'Hoja de Trabajo para listado'!$A$151:$Z$151,0)),0)+IFERROR(INDEX('Hoja de Trabajo para listado'!$AB$155:$BA$1048576,MATCH($A1014,'Hoja de Trabajo para listado'!$AB$155:$AB$1048576,0),MATCH((CUADRO!L$4&amp;$E1014),'Hoja de Trabajo para listado'!$AB$151:$BA$151,0)),0)+IFERROR(INDEX('Hoja de Trabajo para listado'!$BC$155:$CB$1048576,MATCH($A1014,'Hoja de Trabajo para listado'!$BC$155:$BC$1048576,0),MATCH((CUADRO!L$4&amp;$E1014),'Hoja de Trabajo para listado'!$BC$151:$CB$151,0)),0)+IFERROR(INDEX('Hoja de Trabajo para listado'!$DE$153:$DG$274,MATCH($A1014,'Hoja de Trabajo para listado'!$DE$153:$DE$1048576,0),MATCH((CUADRO!L$4&amp;$E1014),'Hoja de Trabajo para listado'!$DE$151:$DG$151,0)),0)+IFERROR(INDEX('Hoja de Trabajo para listado'!$CD$155:$DC$1048576,MATCH($A1014,'Hoja de Trabajo para listado'!$CD$155:$CD$1048576,0),MATCH((CUADRO!L$4&amp;$E1014),'Hoja de Trabajo para listado'!$CD$151:$DC$151,0)),0)</f>
        <v>0</v>
      </c>
      <c r="M1014" s="241">
        <f ca="1">+IFERROR(INDEX('Hoja de Trabajo para listado'!$A$155:$Z$1048576,MATCH($A1014,'Hoja de Trabajo para listado'!$A$155:$A$1048576,0),MATCH((CUADRO!M$4&amp;$E1014),'Hoja de Trabajo para listado'!$A$151:$Z$151,0)),0)+IFERROR(INDEX('Hoja de Trabajo para listado'!$AB$155:$BA$1048576,MATCH($A1014,'Hoja de Trabajo para listado'!$AB$155:$AB$1048576,0),MATCH((CUADRO!M$4&amp;$E1014),'Hoja de Trabajo para listado'!$AB$151:$BA$151,0)),0)+IFERROR(INDEX('Hoja de Trabajo para listado'!$BC$155:$CB$1048576,MATCH($A1014,'Hoja de Trabajo para listado'!$BC$155:$BC$1048576,0),MATCH((CUADRO!M$4&amp;$E1014),'Hoja de Trabajo para listado'!$BC$151:$CB$151,0)),0)+IFERROR(INDEX('Hoja de Trabajo para listado'!$DE$153:$DG$274,MATCH($A1014,'Hoja de Trabajo para listado'!$DE$153:$DE$1048576,0),MATCH((CUADRO!M$4&amp;$E1014),'Hoja de Trabajo para listado'!$DE$151:$DG$151,0)),0)+IFERROR(INDEX('Hoja de Trabajo para listado'!$CD$155:$DC$1048576,MATCH($A1014,'Hoja de Trabajo para listado'!$CD$155:$CD$1048576,0),MATCH((CUADRO!M$4&amp;$E1014),'Hoja de Trabajo para listado'!$CD$151:$DC$151,0)),0)</f>
        <v>0</v>
      </c>
      <c r="N1014" s="241">
        <f ca="1">+IFERROR(INDEX('Hoja de Trabajo para listado'!$A$155:$Z$1048576,MATCH($A1014,'Hoja de Trabajo para listado'!$A$155:$A$1048576,0),MATCH((CUADRO!N$4&amp;$E1014),'Hoja de Trabajo para listado'!$A$151:$Z$151,0)),0)+IFERROR(INDEX('Hoja de Trabajo para listado'!$AB$155:$BA$1048576,MATCH($A1014,'Hoja de Trabajo para listado'!$AB$155:$AB$1048576,0),MATCH((CUADRO!N$4&amp;$E1014),'Hoja de Trabajo para listado'!$AB$151:$BA$151,0)),0)+IFERROR(INDEX('Hoja de Trabajo para listado'!$BC$155:$CB$1048576,MATCH($A1014,'Hoja de Trabajo para listado'!$BC$155:$BC$1048576,0),MATCH((CUADRO!N$4&amp;$E1014),'Hoja de Trabajo para listado'!$BC$151:$CB$151,0)),0)+IFERROR(INDEX('Hoja de Trabajo para listado'!$DE$153:$DG$274,MATCH($A1014,'Hoja de Trabajo para listado'!$DE$153:$DE$1048576,0),MATCH((CUADRO!N$4&amp;$E1014),'Hoja de Trabajo para listado'!$DE$151:$DG$151,0)),0)+IFERROR(INDEX('Hoja de Trabajo para listado'!$CD$155:$DC$1048576,MATCH($A1014,'Hoja de Trabajo para listado'!$CD$155:$CD$1048576,0),MATCH((CUADRO!N$4&amp;$E1014),'Hoja de Trabajo para listado'!$CD$151:$DC$151,0)),0)</f>
        <v>0</v>
      </c>
      <c r="O1014" s="241">
        <f ca="1">+IFERROR(INDEX('Hoja de Trabajo para listado'!$A$155:$Z$1048576,MATCH($A1014,'Hoja de Trabajo para listado'!$A$155:$A$1048576,0),MATCH((CUADRO!O$4&amp;$E1014),'Hoja de Trabajo para listado'!$A$151:$Z$151,0)),0)+IFERROR(INDEX('Hoja de Trabajo para listado'!$AB$155:$BA$1048576,MATCH($A1014,'Hoja de Trabajo para listado'!$AB$155:$AB$1048576,0),MATCH((CUADRO!O$4&amp;$E1014),'Hoja de Trabajo para listado'!$AB$151:$BA$151,0)),0)+IFERROR(INDEX('Hoja de Trabajo para listado'!$BC$155:$CB$1048576,MATCH($A1014,'Hoja de Trabajo para listado'!$BC$155:$BC$1048576,0),MATCH((CUADRO!O$4&amp;$E1014),'Hoja de Trabajo para listado'!$BC$151:$CB$151,0)),0)+IFERROR(INDEX('Hoja de Trabajo para listado'!$DE$153:$DG$274,MATCH($A1014,'Hoja de Trabajo para listado'!$DE$153:$DE$1048576,0),MATCH((CUADRO!O$4&amp;$E1014),'Hoja de Trabajo para listado'!$DE$151:$DG$151,0)),0)+IFERROR(INDEX('Hoja de Trabajo para listado'!$CD$155:$DC$1048576,MATCH($A1014,'Hoja de Trabajo para listado'!$CD$155:$CD$1048576,0),MATCH((CUADRO!O$4&amp;$E1014),'Hoja de Trabajo para listado'!$CD$151:$DC$151,0)),0)</f>
        <v>0</v>
      </c>
      <c r="P1014" s="241">
        <f ca="1">+IFERROR(INDEX('Hoja de Trabajo para listado'!$A$155:$Z$1048576,MATCH($A1014,'Hoja de Trabajo para listado'!$A$155:$A$1048576,0),MATCH((CUADRO!P$4&amp;$E1014),'Hoja de Trabajo para listado'!$A$151:$Z$151,0)),0)+IFERROR(INDEX('Hoja de Trabajo para listado'!$AB$155:$BA$1048576,MATCH($A1014,'Hoja de Trabajo para listado'!$AB$155:$AB$1048576,0),MATCH((CUADRO!P$4&amp;$E1014),'Hoja de Trabajo para listado'!$AB$151:$BA$151,0)),0)+IFERROR(INDEX('Hoja de Trabajo para listado'!$BC$155:$CB$1048576,MATCH($A1014,'Hoja de Trabajo para listado'!$BC$155:$BC$1048576,0),MATCH((CUADRO!P$4&amp;$E1014),'Hoja de Trabajo para listado'!$BC$151:$CB$151,0)),0)+IFERROR(INDEX('Hoja de Trabajo para listado'!$DE$153:$DG$274,MATCH($A1014,'Hoja de Trabajo para listado'!$DE$153:$DE$1048576,0),MATCH((CUADRO!P$4&amp;$E1014),'Hoja de Trabajo para listado'!$DE$151:$DG$151,0)),0)+IFERROR(INDEX('Hoja de Trabajo para listado'!$CD$155:$DC$1048576,MATCH($A1014,'Hoja de Trabajo para listado'!$CD$155:$CD$1048576,0),MATCH((CUADRO!P$4&amp;$E1014),'Hoja de Trabajo para listado'!$CD$151:$DC$151,0)),0)</f>
        <v>0</v>
      </c>
      <c r="Q1014" s="241">
        <f ca="1">+IFERROR(INDEX('Hoja de Trabajo para listado'!$A$155:$Z$1048576,MATCH($A1014,'Hoja de Trabajo para listado'!$A$155:$A$1048576,0),MATCH((CUADRO!Q$4&amp;$E1014),'Hoja de Trabajo para listado'!$A$151:$Z$151,0)),0)+IFERROR(INDEX('Hoja de Trabajo para listado'!$AB$155:$BA$1048576,MATCH($A1014,'Hoja de Trabajo para listado'!$AB$155:$AB$1048576,0),MATCH((CUADRO!Q$4&amp;$E1014),'Hoja de Trabajo para listado'!$AB$151:$BA$151,0)),0)+IFERROR(INDEX('Hoja de Trabajo para listado'!$BC$155:$CB$1048576,MATCH($A1014,'Hoja de Trabajo para listado'!$BC$155:$BC$1048576,0),MATCH((CUADRO!Q$4&amp;$E1014),'Hoja de Trabajo para listado'!$BC$151:$CB$151,0)),0)+IFERROR(INDEX('Hoja de Trabajo para listado'!$DE$153:$DG$274,MATCH($A1014,'Hoja de Trabajo para listado'!$DE$153:$DE$1048576,0),MATCH((CUADRO!Q$4&amp;$E1014),'Hoja de Trabajo para listado'!$DE$151:$DG$151,0)),0)+IFERROR(INDEX('Hoja de Trabajo para listado'!$CD$155:$DC$1048576,MATCH($A1014,'Hoja de Trabajo para listado'!$CD$155:$CD$1048576,0),MATCH((CUADRO!Q$4&amp;$E1014),'Hoja de Trabajo para listado'!$CD$151:$DC$151,0)),0)</f>
        <v>0</v>
      </c>
      <c r="R1014" s="241">
        <f t="shared" ca="1" si="37"/>
        <v>0</v>
      </c>
      <c r="S1014" s="247">
        <f ca="1">+R1013+R1014</f>
        <v>0</v>
      </c>
      <c r="T1014" s="241">
        <f ca="1">+S1014</f>
        <v>0</v>
      </c>
      <c r="U1014" s="240">
        <f t="shared" si="38"/>
        <v>2</v>
      </c>
      <c r="V1014" s="327" t="str">
        <f>+VLOOKUP(A1014,bd_lista!$A$3:$E$592,5,FALSE)</f>
        <v>Gobiernos Autonomos Municipales</v>
      </c>
      <c r="W1014" s="398"/>
      <c r="X1014" s="240">
        <f>+VLOOKUP(A1014,[4]Sheet1!$A$13:$D$744,4,FALSE)</f>
        <v>0</v>
      </c>
      <c r="Y1014" s="240" t="e">
        <f>+VLOOKUP(X1014,bd_lista!$A$3:$C$592,3,FALSE)</f>
        <v>#N/A</v>
      </c>
      <c r="Z1014" s="288"/>
      <c r="AA1014" s="289"/>
    </row>
    <row r="1015" spans="1:27" customFormat="1" ht="15" hidden="1" customHeight="1">
      <c r="A1015" s="32">
        <v>1740</v>
      </c>
      <c r="B1015" s="393">
        <f>+A1015</f>
        <v>1740</v>
      </c>
      <c r="C1015" s="245" t="str">
        <f>+VLOOKUP(A1015,bd_lista!$A$3:$C$592,3,FALSE)</f>
        <v>Gobierno Autónomo Municipal de San Matías</v>
      </c>
      <c r="D1015" s="395" t="str">
        <f>+C1015</f>
        <v>Gobierno Autónomo Municipal de San Matías</v>
      </c>
      <c r="E1015" s="240" t="s">
        <v>1303</v>
      </c>
      <c r="F1015" s="241">
        <f ca="1">+IFERROR(INDEX('Hoja de Trabajo para listado'!$A$155:$Z$1048576,MATCH($A1015,'Hoja de Trabajo para listado'!$A$155:$A$1048576,0),MATCH((CUADRO!F$4&amp;$E1015),'Hoja de Trabajo para listado'!$A$151:$Z$151,0)),0)+IFERROR(INDEX('Hoja de Trabajo para listado'!$AB$155:$BA$1048576,MATCH($A1015,'Hoja de Trabajo para listado'!$AB$155:$AB$1048576,0),MATCH((CUADRO!F$4&amp;$E1015),'Hoja de Trabajo para listado'!$AB$151:$BA$151,0)),0)+IFERROR(INDEX('Hoja de Trabajo para listado'!$BC$155:$CB$1048576,MATCH($A1015,'Hoja de Trabajo para listado'!$BC$155:$BC$1048576,0),MATCH((CUADRO!F$4&amp;$E1015),'Hoja de Trabajo para listado'!$BC$151:$CB$151,0)),0)+IFERROR(INDEX('Hoja de Trabajo para listado'!$DE$153:$DG$274,MATCH($A1015,'Hoja de Trabajo para listado'!$DE$153:$DE$1048576,0),MATCH((CUADRO!F$4&amp;$E1015),'Hoja de Trabajo para listado'!$DE$151:$DG$151,0)),0)+IFERROR(INDEX('Hoja de Trabajo para listado'!$CD$155:$DC$1048576,MATCH($A1015,'Hoja de Trabajo para listado'!$CD$155:$CD$1048576,0),MATCH((CUADRO!F$4&amp;$E1015),'Hoja de Trabajo para listado'!$CD$151:$DC$151,0)),0)</f>
        <v>0</v>
      </c>
      <c r="G1015" s="241">
        <f ca="1">+IFERROR(INDEX('Hoja de Trabajo para listado'!$A$155:$Z$1048576,MATCH($A1015,'Hoja de Trabajo para listado'!$A$155:$A$1048576,0),MATCH((CUADRO!G$4&amp;$E1015),'Hoja de Trabajo para listado'!$A$151:$Z$151,0)),0)+IFERROR(INDEX('Hoja de Trabajo para listado'!$AB$155:$BA$1048576,MATCH($A1015,'Hoja de Trabajo para listado'!$AB$155:$AB$1048576,0),MATCH((CUADRO!G$4&amp;$E1015),'Hoja de Trabajo para listado'!$AB$151:$BA$151,0)),0)+IFERROR(INDEX('Hoja de Trabajo para listado'!$BC$155:$CB$1048576,MATCH($A1015,'Hoja de Trabajo para listado'!$BC$155:$BC$1048576,0),MATCH((CUADRO!G$4&amp;$E1015),'Hoja de Trabajo para listado'!$BC$151:$CB$151,0)),0)+IFERROR(INDEX('Hoja de Trabajo para listado'!$DE$153:$DG$274,MATCH($A1015,'Hoja de Trabajo para listado'!$DE$153:$DE$1048576,0),MATCH((CUADRO!G$4&amp;$E1015),'Hoja de Trabajo para listado'!$DE$151:$DG$151,0)),0)+IFERROR(INDEX('Hoja de Trabajo para listado'!$CD$155:$DC$1048576,MATCH($A1015,'Hoja de Trabajo para listado'!$CD$155:$CD$1048576,0),MATCH((CUADRO!G$4&amp;$E1015),'Hoja de Trabajo para listado'!$CD$151:$DC$151,0)),0)</f>
        <v>0</v>
      </c>
      <c r="H1015" s="241">
        <f ca="1">+IFERROR(INDEX('Hoja de Trabajo para listado'!$A$155:$Z$1048576,MATCH($A1015,'Hoja de Trabajo para listado'!$A$155:$A$1048576,0),MATCH((CUADRO!H$4&amp;$E1015),'Hoja de Trabajo para listado'!$A$151:$Z$151,0)),0)+IFERROR(INDEX('Hoja de Trabajo para listado'!$AB$155:$BA$1048576,MATCH($A1015,'Hoja de Trabajo para listado'!$AB$155:$AB$1048576,0),MATCH((CUADRO!H$4&amp;$E1015),'Hoja de Trabajo para listado'!$AB$151:$BA$151,0)),0)+IFERROR(INDEX('Hoja de Trabajo para listado'!$BC$155:$CB$1048576,MATCH($A1015,'Hoja de Trabajo para listado'!$BC$155:$BC$1048576,0),MATCH((CUADRO!H$4&amp;$E1015),'Hoja de Trabajo para listado'!$BC$151:$CB$151,0)),0)+IFERROR(INDEX('Hoja de Trabajo para listado'!$DE$153:$DG$274,MATCH($A1015,'Hoja de Trabajo para listado'!$DE$153:$DE$1048576,0),MATCH((CUADRO!H$4&amp;$E1015),'Hoja de Trabajo para listado'!$DE$151:$DG$151,0)),0)+IFERROR(INDEX('Hoja de Trabajo para listado'!$CD$155:$DC$1048576,MATCH($A1015,'Hoja de Trabajo para listado'!$CD$155:$CD$1048576,0),MATCH((CUADRO!H$4&amp;$E1015),'Hoja de Trabajo para listado'!$CD$151:$DC$151,0)),0)</f>
        <v>0</v>
      </c>
      <c r="I1015" s="241">
        <f ca="1">+IFERROR(INDEX('Hoja de Trabajo para listado'!$A$155:$Z$1048576,MATCH($A1015,'Hoja de Trabajo para listado'!$A$155:$A$1048576,0),MATCH((CUADRO!I$4&amp;$E1015),'Hoja de Trabajo para listado'!$A$151:$Z$151,0)),0)+IFERROR(INDEX('Hoja de Trabajo para listado'!$AB$155:$BA$1048576,MATCH($A1015,'Hoja de Trabajo para listado'!$AB$155:$AB$1048576,0),MATCH((CUADRO!I$4&amp;$E1015),'Hoja de Trabajo para listado'!$AB$151:$BA$151,0)),0)+IFERROR(INDEX('Hoja de Trabajo para listado'!$BC$155:$CB$1048576,MATCH($A1015,'Hoja de Trabajo para listado'!$BC$155:$BC$1048576,0),MATCH((CUADRO!I$4&amp;$E1015),'Hoja de Trabajo para listado'!$BC$151:$CB$151,0)),0)+IFERROR(INDEX('Hoja de Trabajo para listado'!$DE$153:$DG$274,MATCH($A1015,'Hoja de Trabajo para listado'!$DE$153:$DE$1048576,0),MATCH((CUADRO!I$4&amp;$E1015),'Hoja de Trabajo para listado'!$DE$151:$DG$151,0)),0)+IFERROR(INDEX('Hoja de Trabajo para listado'!$CD$155:$DC$1048576,MATCH($A1015,'Hoja de Trabajo para listado'!$CD$155:$CD$1048576,0),MATCH((CUADRO!I$4&amp;$E1015),'Hoja de Trabajo para listado'!$CD$151:$DC$151,0)),0)</f>
        <v>0</v>
      </c>
      <c r="J1015" s="241">
        <f ca="1">+IFERROR(INDEX('Hoja de Trabajo para listado'!$A$155:$Z$1048576,MATCH($A1015,'Hoja de Trabajo para listado'!$A$155:$A$1048576,0),MATCH((CUADRO!J$4&amp;$E1015),'Hoja de Trabajo para listado'!$A$151:$Z$151,0)),0)+IFERROR(INDEX('Hoja de Trabajo para listado'!$AB$155:$BA$1048576,MATCH($A1015,'Hoja de Trabajo para listado'!$AB$155:$AB$1048576,0),MATCH((CUADRO!J$4&amp;$E1015),'Hoja de Trabajo para listado'!$AB$151:$BA$151,0)),0)+IFERROR(INDEX('Hoja de Trabajo para listado'!$BC$155:$CB$1048576,MATCH($A1015,'Hoja de Trabajo para listado'!$BC$155:$BC$1048576,0),MATCH((CUADRO!J$4&amp;$E1015),'Hoja de Trabajo para listado'!$BC$151:$CB$151,0)),0)+IFERROR(INDEX('Hoja de Trabajo para listado'!$DE$153:$DG$274,MATCH($A1015,'Hoja de Trabajo para listado'!$DE$153:$DE$1048576,0),MATCH((CUADRO!J$4&amp;$E1015),'Hoja de Trabajo para listado'!$DE$151:$DG$151,0)),0)+IFERROR(INDEX('Hoja de Trabajo para listado'!$CD$155:$DC$1048576,MATCH($A1015,'Hoja de Trabajo para listado'!$CD$155:$CD$1048576,0),MATCH((CUADRO!J$4&amp;$E1015),'Hoja de Trabajo para listado'!$CD$151:$DC$151,0)),0)</f>
        <v>0</v>
      </c>
      <c r="K1015" s="241">
        <f ca="1">+IFERROR(INDEX('Hoja de Trabajo para listado'!$A$155:$Z$1048576,MATCH($A1015,'Hoja de Trabajo para listado'!$A$155:$A$1048576,0),MATCH((CUADRO!K$4&amp;$E1015),'Hoja de Trabajo para listado'!$A$151:$Z$151,0)),0)+IFERROR(INDEX('Hoja de Trabajo para listado'!$AB$155:$BA$1048576,MATCH($A1015,'Hoja de Trabajo para listado'!$AB$155:$AB$1048576,0),MATCH((CUADRO!K$4&amp;$E1015),'Hoja de Trabajo para listado'!$AB$151:$BA$151,0)),0)+IFERROR(INDEX('Hoja de Trabajo para listado'!$BC$155:$CB$1048576,MATCH($A1015,'Hoja de Trabajo para listado'!$BC$155:$BC$1048576,0),MATCH((CUADRO!K$4&amp;$E1015),'Hoja de Trabajo para listado'!$BC$151:$CB$151,0)),0)+IFERROR(INDEX('Hoja de Trabajo para listado'!$DE$153:$DG$274,MATCH($A1015,'Hoja de Trabajo para listado'!$DE$153:$DE$1048576,0),MATCH((CUADRO!K$4&amp;$E1015),'Hoja de Trabajo para listado'!$DE$151:$DG$151,0)),0)+IFERROR(INDEX('Hoja de Trabajo para listado'!$CD$155:$DC$1048576,MATCH($A1015,'Hoja de Trabajo para listado'!$CD$155:$CD$1048576,0),MATCH((CUADRO!K$4&amp;$E1015),'Hoja de Trabajo para listado'!$CD$151:$DC$151,0)),0)</f>
        <v>0</v>
      </c>
      <c r="L1015" s="241">
        <f ca="1">+IFERROR(INDEX('Hoja de Trabajo para listado'!$A$155:$Z$1048576,MATCH($A1015,'Hoja de Trabajo para listado'!$A$155:$A$1048576,0),MATCH((CUADRO!L$4&amp;$E1015),'Hoja de Trabajo para listado'!$A$151:$Z$151,0)),0)+IFERROR(INDEX('Hoja de Trabajo para listado'!$AB$155:$BA$1048576,MATCH($A1015,'Hoja de Trabajo para listado'!$AB$155:$AB$1048576,0),MATCH((CUADRO!L$4&amp;$E1015),'Hoja de Trabajo para listado'!$AB$151:$BA$151,0)),0)+IFERROR(INDEX('Hoja de Trabajo para listado'!$BC$155:$CB$1048576,MATCH($A1015,'Hoja de Trabajo para listado'!$BC$155:$BC$1048576,0),MATCH((CUADRO!L$4&amp;$E1015),'Hoja de Trabajo para listado'!$BC$151:$CB$151,0)),0)+IFERROR(INDEX('Hoja de Trabajo para listado'!$DE$153:$DG$274,MATCH($A1015,'Hoja de Trabajo para listado'!$DE$153:$DE$1048576,0),MATCH((CUADRO!L$4&amp;$E1015),'Hoja de Trabajo para listado'!$DE$151:$DG$151,0)),0)+IFERROR(INDEX('Hoja de Trabajo para listado'!$CD$155:$DC$1048576,MATCH($A1015,'Hoja de Trabajo para listado'!$CD$155:$CD$1048576,0),MATCH((CUADRO!L$4&amp;$E1015),'Hoja de Trabajo para listado'!$CD$151:$DC$151,0)),0)</f>
        <v>0</v>
      </c>
      <c r="M1015" s="241">
        <f ca="1">+IFERROR(INDEX('Hoja de Trabajo para listado'!$A$155:$Z$1048576,MATCH($A1015,'Hoja de Trabajo para listado'!$A$155:$A$1048576,0),MATCH((CUADRO!M$4&amp;$E1015),'Hoja de Trabajo para listado'!$A$151:$Z$151,0)),0)+IFERROR(INDEX('Hoja de Trabajo para listado'!$AB$155:$BA$1048576,MATCH($A1015,'Hoja de Trabajo para listado'!$AB$155:$AB$1048576,0),MATCH((CUADRO!M$4&amp;$E1015),'Hoja de Trabajo para listado'!$AB$151:$BA$151,0)),0)+IFERROR(INDEX('Hoja de Trabajo para listado'!$BC$155:$CB$1048576,MATCH($A1015,'Hoja de Trabajo para listado'!$BC$155:$BC$1048576,0),MATCH((CUADRO!M$4&amp;$E1015),'Hoja de Trabajo para listado'!$BC$151:$CB$151,0)),0)+IFERROR(INDEX('Hoja de Trabajo para listado'!$DE$153:$DG$274,MATCH($A1015,'Hoja de Trabajo para listado'!$DE$153:$DE$1048576,0),MATCH((CUADRO!M$4&amp;$E1015),'Hoja de Trabajo para listado'!$DE$151:$DG$151,0)),0)+IFERROR(INDEX('Hoja de Trabajo para listado'!$CD$155:$DC$1048576,MATCH($A1015,'Hoja de Trabajo para listado'!$CD$155:$CD$1048576,0),MATCH((CUADRO!M$4&amp;$E1015),'Hoja de Trabajo para listado'!$CD$151:$DC$151,0)),0)</f>
        <v>0</v>
      </c>
      <c r="N1015" s="241">
        <f ca="1">+IFERROR(INDEX('Hoja de Trabajo para listado'!$A$155:$Z$1048576,MATCH($A1015,'Hoja de Trabajo para listado'!$A$155:$A$1048576,0),MATCH((CUADRO!N$4&amp;$E1015),'Hoja de Trabajo para listado'!$A$151:$Z$151,0)),0)+IFERROR(INDEX('Hoja de Trabajo para listado'!$AB$155:$BA$1048576,MATCH($A1015,'Hoja de Trabajo para listado'!$AB$155:$AB$1048576,0),MATCH((CUADRO!N$4&amp;$E1015),'Hoja de Trabajo para listado'!$AB$151:$BA$151,0)),0)+IFERROR(INDEX('Hoja de Trabajo para listado'!$BC$155:$CB$1048576,MATCH($A1015,'Hoja de Trabajo para listado'!$BC$155:$BC$1048576,0),MATCH((CUADRO!N$4&amp;$E1015),'Hoja de Trabajo para listado'!$BC$151:$CB$151,0)),0)+IFERROR(INDEX('Hoja de Trabajo para listado'!$DE$153:$DG$274,MATCH($A1015,'Hoja de Trabajo para listado'!$DE$153:$DE$1048576,0),MATCH((CUADRO!N$4&amp;$E1015),'Hoja de Trabajo para listado'!$DE$151:$DG$151,0)),0)+IFERROR(INDEX('Hoja de Trabajo para listado'!$CD$155:$DC$1048576,MATCH($A1015,'Hoja de Trabajo para listado'!$CD$155:$CD$1048576,0),MATCH((CUADRO!N$4&amp;$E1015),'Hoja de Trabajo para listado'!$CD$151:$DC$151,0)),0)</f>
        <v>0</v>
      </c>
      <c r="O1015" s="241">
        <f ca="1">+IFERROR(INDEX('Hoja de Trabajo para listado'!$A$155:$Z$1048576,MATCH($A1015,'Hoja de Trabajo para listado'!$A$155:$A$1048576,0),MATCH((CUADRO!O$4&amp;$E1015),'Hoja de Trabajo para listado'!$A$151:$Z$151,0)),0)+IFERROR(INDEX('Hoja de Trabajo para listado'!$AB$155:$BA$1048576,MATCH($A1015,'Hoja de Trabajo para listado'!$AB$155:$AB$1048576,0),MATCH((CUADRO!O$4&amp;$E1015),'Hoja de Trabajo para listado'!$AB$151:$BA$151,0)),0)+IFERROR(INDEX('Hoja de Trabajo para listado'!$BC$155:$CB$1048576,MATCH($A1015,'Hoja de Trabajo para listado'!$BC$155:$BC$1048576,0),MATCH((CUADRO!O$4&amp;$E1015),'Hoja de Trabajo para listado'!$BC$151:$CB$151,0)),0)+IFERROR(INDEX('Hoja de Trabajo para listado'!$DE$153:$DG$274,MATCH($A1015,'Hoja de Trabajo para listado'!$DE$153:$DE$1048576,0),MATCH((CUADRO!O$4&amp;$E1015),'Hoja de Trabajo para listado'!$DE$151:$DG$151,0)),0)+IFERROR(INDEX('Hoja de Trabajo para listado'!$CD$155:$DC$1048576,MATCH($A1015,'Hoja de Trabajo para listado'!$CD$155:$CD$1048576,0),MATCH((CUADRO!O$4&amp;$E1015),'Hoja de Trabajo para listado'!$CD$151:$DC$151,0)),0)</f>
        <v>0</v>
      </c>
      <c r="P1015" s="241">
        <f ca="1">+IFERROR(INDEX('Hoja de Trabajo para listado'!$A$155:$Z$1048576,MATCH($A1015,'Hoja de Trabajo para listado'!$A$155:$A$1048576,0),MATCH((CUADRO!P$4&amp;$E1015),'Hoja de Trabajo para listado'!$A$151:$Z$151,0)),0)+IFERROR(INDEX('Hoja de Trabajo para listado'!$AB$155:$BA$1048576,MATCH($A1015,'Hoja de Trabajo para listado'!$AB$155:$AB$1048576,0),MATCH((CUADRO!P$4&amp;$E1015),'Hoja de Trabajo para listado'!$AB$151:$BA$151,0)),0)+IFERROR(INDEX('Hoja de Trabajo para listado'!$BC$155:$CB$1048576,MATCH($A1015,'Hoja de Trabajo para listado'!$BC$155:$BC$1048576,0),MATCH((CUADRO!P$4&amp;$E1015),'Hoja de Trabajo para listado'!$BC$151:$CB$151,0)),0)+IFERROR(INDEX('Hoja de Trabajo para listado'!$DE$153:$DG$274,MATCH($A1015,'Hoja de Trabajo para listado'!$DE$153:$DE$1048576,0),MATCH((CUADRO!P$4&amp;$E1015),'Hoja de Trabajo para listado'!$DE$151:$DG$151,0)),0)+IFERROR(INDEX('Hoja de Trabajo para listado'!$CD$155:$DC$1048576,MATCH($A1015,'Hoja de Trabajo para listado'!$CD$155:$CD$1048576,0),MATCH((CUADRO!P$4&amp;$E1015),'Hoja de Trabajo para listado'!$CD$151:$DC$151,0)),0)</f>
        <v>0</v>
      </c>
      <c r="Q1015" s="241">
        <f ca="1">+IFERROR(INDEX('Hoja de Trabajo para listado'!$A$155:$Z$1048576,MATCH($A1015,'Hoja de Trabajo para listado'!$A$155:$A$1048576,0),MATCH((CUADRO!Q$4&amp;$E1015),'Hoja de Trabajo para listado'!$A$151:$Z$151,0)),0)+IFERROR(INDEX('Hoja de Trabajo para listado'!$AB$155:$BA$1048576,MATCH($A1015,'Hoja de Trabajo para listado'!$AB$155:$AB$1048576,0),MATCH((CUADRO!Q$4&amp;$E1015),'Hoja de Trabajo para listado'!$AB$151:$BA$151,0)),0)+IFERROR(INDEX('Hoja de Trabajo para listado'!$BC$155:$CB$1048576,MATCH($A1015,'Hoja de Trabajo para listado'!$BC$155:$BC$1048576,0),MATCH((CUADRO!Q$4&amp;$E1015),'Hoja de Trabajo para listado'!$BC$151:$CB$151,0)),0)+IFERROR(INDEX('Hoja de Trabajo para listado'!$DE$153:$DG$274,MATCH($A1015,'Hoja de Trabajo para listado'!$DE$153:$DE$1048576,0),MATCH((CUADRO!Q$4&amp;$E1015),'Hoja de Trabajo para listado'!$DE$151:$DG$151,0)),0)+IFERROR(INDEX('Hoja de Trabajo para listado'!$CD$155:$DC$1048576,MATCH($A1015,'Hoja de Trabajo para listado'!$CD$155:$CD$1048576,0),MATCH((CUADRO!Q$4&amp;$E1015),'Hoja de Trabajo para listado'!$CD$151:$DC$151,0)),0)</f>
        <v>0</v>
      </c>
      <c r="R1015" s="241">
        <f t="shared" ca="1" si="37"/>
        <v>0</v>
      </c>
      <c r="S1015" s="247"/>
      <c r="T1015" s="241">
        <f ca="1">+T1016</f>
        <v>0</v>
      </c>
      <c r="U1015" s="240">
        <f t="shared" si="38"/>
        <v>1</v>
      </c>
      <c r="V1015" s="327" t="str">
        <f>+VLOOKUP(A1015,bd_lista!$A$3:$E$592,5,FALSE)</f>
        <v>Gobiernos Autonomos Municipales</v>
      </c>
      <c r="W1015" s="397" t="str">
        <f>+V1015</f>
        <v>Gobiernos Autonomos Municipales</v>
      </c>
      <c r="X1015" s="240">
        <f>+VLOOKUP(A1015,[4]Sheet1!$A$13:$D$744,4,FALSE)</f>
        <v>0</v>
      </c>
      <c r="Y1015" s="240" t="e">
        <f>+VLOOKUP(X1015,bd_lista!$A$3:$C$592,3,FALSE)</f>
        <v>#N/A</v>
      </c>
      <c r="Z1015" s="290">
        <f>+X1015</f>
        <v>0</v>
      </c>
      <c r="AA1015" s="291" t="e">
        <f>+Y1015</f>
        <v>#N/A</v>
      </c>
    </row>
    <row r="1016" spans="1:27" customFormat="1" ht="15" hidden="1" customHeight="1">
      <c r="A1016" s="32">
        <v>1740</v>
      </c>
      <c r="B1016" s="394"/>
      <c r="C1016" s="245" t="str">
        <f>+VLOOKUP(A1016,bd_lista!$A$3:$C$592,3,FALSE)</f>
        <v>Gobierno Autónomo Municipal de San Matías</v>
      </c>
      <c r="D1016" s="396"/>
      <c r="E1016" s="242" t="s">
        <v>1304</v>
      </c>
      <c r="F1016" s="241">
        <f ca="1">+IFERROR(INDEX('Hoja de Trabajo para listado'!$A$155:$Z$1048576,MATCH($A1016,'Hoja de Trabajo para listado'!$A$155:$A$1048576,0),MATCH((CUADRO!F$4&amp;$E1016),'Hoja de Trabajo para listado'!$A$151:$Z$151,0)),0)+IFERROR(INDEX('Hoja de Trabajo para listado'!$AB$155:$BA$1048576,MATCH($A1016,'Hoja de Trabajo para listado'!$AB$155:$AB$1048576,0),MATCH((CUADRO!F$4&amp;$E1016),'Hoja de Trabajo para listado'!$AB$151:$BA$151,0)),0)+IFERROR(INDEX('Hoja de Trabajo para listado'!$BC$155:$CB$1048576,MATCH($A1016,'Hoja de Trabajo para listado'!$BC$155:$BC$1048576,0),MATCH((CUADRO!F$4&amp;$E1016),'Hoja de Trabajo para listado'!$BC$151:$CB$151,0)),0)+IFERROR(INDEX('Hoja de Trabajo para listado'!$DE$153:$DG$274,MATCH($A1016,'Hoja de Trabajo para listado'!$DE$153:$DE$1048576,0),MATCH((CUADRO!F$4&amp;$E1016),'Hoja de Trabajo para listado'!$DE$151:$DG$151,0)),0)+IFERROR(INDEX('Hoja de Trabajo para listado'!$CD$155:$DC$1048576,MATCH($A1016,'Hoja de Trabajo para listado'!$CD$155:$CD$1048576,0),MATCH((CUADRO!F$4&amp;$E1016),'Hoja de Trabajo para listado'!$CD$151:$DC$151,0)),0)</f>
        <v>0</v>
      </c>
      <c r="G1016" s="241">
        <f ca="1">+IFERROR(INDEX('Hoja de Trabajo para listado'!$A$155:$Z$1048576,MATCH($A1016,'Hoja de Trabajo para listado'!$A$155:$A$1048576,0),MATCH((CUADRO!G$4&amp;$E1016),'Hoja de Trabajo para listado'!$A$151:$Z$151,0)),0)+IFERROR(INDEX('Hoja de Trabajo para listado'!$AB$155:$BA$1048576,MATCH($A1016,'Hoja de Trabajo para listado'!$AB$155:$AB$1048576,0),MATCH((CUADRO!G$4&amp;$E1016),'Hoja de Trabajo para listado'!$AB$151:$BA$151,0)),0)+IFERROR(INDEX('Hoja de Trabajo para listado'!$BC$155:$CB$1048576,MATCH($A1016,'Hoja de Trabajo para listado'!$BC$155:$BC$1048576,0),MATCH((CUADRO!G$4&amp;$E1016),'Hoja de Trabajo para listado'!$BC$151:$CB$151,0)),0)+IFERROR(INDEX('Hoja de Trabajo para listado'!$DE$153:$DG$274,MATCH($A1016,'Hoja de Trabajo para listado'!$DE$153:$DE$1048576,0),MATCH((CUADRO!G$4&amp;$E1016),'Hoja de Trabajo para listado'!$DE$151:$DG$151,0)),0)+IFERROR(INDEX('Hoja de Trabajo para listado'!$CD$155:$DC$1048576,MATCH($A1016,'Hoja de Trabajo para listado'!$CD$155:$CD$1048576,0),MATCH((CUADRO!G$4&amp;$E1016),'Hoja de Trabajo para listado'!$CD$151:$DC$151,0)),0)</f>
        <v>0</v>
      </c>
      <c r="H1016" s="241">
        <f ca="1">+IFERROR(INDEX('Hoja de Trabajo para listado'!$A$155:$Z$1048576,MATCH($A1016,'Hoja de Trabajo para listado'!$A$155:$A$1048576,0),MATCH((CUADRO!H$4&amp;$E1016),'Hoja de Trabajo para listado'!$A$151:$Z$151,0)),0)+IFERROR(INDEX('Hoja de Trabajo para listado'!$AB$155:$BA$1048576,MATCH($A1016,'Hoja de Trabajo para listado'!$AB$155:$AB$1048576,0),MATCH((CUADRO!H$4&amp;$E1016),'Hoja de Trabajo para listado'!$AB$151:$BA$151,0)),0)+IFERROR(INDEX('Hoja de Trabajo para listado'!$BC$155:$CB$1048576,MATCH($A1016,'Hoja de Trabajo para listado'!$BC$155:$BC$1048576,0),MATCH((CUADRO!H$4&amp;$E1016),'Hoja de Trabajo para listado'!$BC$151:$CB$151,0)),0)+IFERROR(INDEX('Hoja de Trabajo para listado'!$DE$153:$DG$274,MATCH($A1016,'Hoja de Trabajo para listado'!$DE$153:$DE$1048576,0),MATCH((CUADRO!H$4&amp;$E1016),'Hoja de Trabajo para listado'!$DE$151:$DG$151,0)),0)+IFERROR(INDEX('Hoja de Trabajo para listado'!$CD$155:$DC$1048576,MATCH($A1016,'Hoja de Trabajo para listado'!$CD$155:$CD$1048576,0),MATCH((CUADRO!H$4&amp;$E1016),'Hoja de Trabajo para listado'!$CD$151:$DC$151,0)),0)</f>
        <v>0</v>
      </c>
      <c r="I1016" s="241">
        <f ca="1">+IFERROR(INDEX('Hoja de Trabajo para listado'!$A$155:$Z$1048576,MATCH($A1016,'Hoja de Trabajo para listado'!$A$155:$A$1048576,0),MATCH((CUADRO!I$4&amp;$E1016),'Hoja de Trabajo para listado'!$A$151:$Z$151,0)),0)+IFERROR(INDEX('Hoja de Trabajo para listado'!$AB$155:$BA$1048576,MATCH($A1016,'Hoja de Trabajo para listado'!$AB$155:$AB$1048576,0),MATCH((CUADRO!I$4&amp;$E1016),'Hoja de Trabajo para listado'!$AB$151:$BA$151,0)),0)+IFERROR(INDEX('Hoja de Trabajo para listado'!$BC$155:$CB$1048576,MATCH($A1016,'Hoja de Trabajo para listado'!$BC$155:$BC$1048576,0),MATCH((CUADRO!I$4&amp;$E1016),'Hoja de Trabajo para listado'!$BC$151:$CB$151,0)),0)+IFERROR(INDEX('Hoja de Trabajo para listado'!$DE$153:$DG$274,MATCH($A1016,'Hoja de Trabajo para listado'!$DE$153:$DE$1048576,0),MATCH((CUADRO!I$4&amp;$E1016),'Hoja de Trabajo para listado'!$DE$151:$DG$151,0)),0)+IFERROR(INDEX('Hoja de Trabajo para listado'!$CD$155:$DC$1048576,MATCH($A1016,'Hoja de Trabajo para listado'!$CD$155:$CD$1048576,0),MATCH((CUADRO!I$4&amp;$E1016),'Hoja de Trabajo para listado'!$CD$151:$DC$151,0)),0)</f>
        <v>0</v>
      </c>
      <c r="J1016" s="241">
        <f ca="1">+IFERROR(INDEX('Hoja de Trabajo para listado'!$A$155:$Z$1048576,MATCH($A1016,'Hoja de Trabajo para listado'!$A$155:$A$1048576,0),MATCH((CUADRO!J$4&amp;$E1016),'Hoja de Trabajo para listado'!$A$151:$Z$151,0)),0)+IFERROR(INDEX('Hoja de Trabajo para listado'!$AB$155:$BA$1048576,MATCH($A1016,'Hoja de Trabajo para listado'!$AB$155:$AB$1048576,0),MATCH((CUADRO!J$4&amp;$E1016),'Hoja de Trabajo para listado'!$AB$151:$BA$151,0)),0)+IFERROR(INDEX('Hoja de Trabajo para listado'!$BC$155:$CB$1048576,MATCH($A1016,'Hoja de Trabajo para listado'!$BC$155:$BC$1048576,0),MATCH((CUADRO!J$4&amp;$E1016),'Hoja de Trabajo para listado'!$BC$151:$CB$151,0)),0)+IFERROR(INDEX('Hoja de Trabajo para listado'!$DE$153:$DG$274,MATCH($A1016,'Hoja de Trabajo para listado'!$DE$153:$DE$1048576,0),MATCH((CUADRO!J$4&amp;$E1016),'Hoja de Trabajo para listado'!$DE$151:$DG$151,0)),0)+IFERROR(INDEX('Hoja de Trabajo para listado'!$CD$155:$DC$1048576,MATCH($A1016,'Hoja de Trabajo para listado'!$CD$155:$CD$1048576,0),MATCH((CUADRO!J$4&amp;$E1016),'Hoja de Trabajo para listado'!$CD$151:$DC$151,0)),0)</f>
        <v>0</v>
      </c>
      <c r="K1016" s="241">
        <f ca="1">+IFERROR(INDEX('Hoja de Trabajo para listado'!$A$155:$Z$1048576,MATCH($A1016,'Hoja de Trabajo para listado'!$A$155:$A$1048576,0),MATCH((CUADRO!K$4&amp;$E1016),'Hoja de Trabajo para listado'!$A$151:$Z$151,0)),0)+IFERROR(INDEX('Hoja de Trabajo para listado'!$AB$155:$BA$1048576,MATCH($A1016,'Hoja de Trabajo para listado'!$AB$155:$AB$1048576,0),MATCH((CUADRO!K$4&amp;$E1016),'Hoja de Trabajo para listado'!$AB$151:$BA$151,0)),0)+IFERROR(INDEX('Hoja de Trabajo para listado'!$BC$155:$CB$1048576,MATCH($A1016,'Hoja de Trabajo para listado'!$BC$155:$BC$1048576,0),MATCH((CUADRO!K$4&amp;$E1016),'Hoja de Trabajo para listado'!$BC$151:$CB$151,0)),0)+IFERROR(INDEX('Hoja de Trabajo para listado'!$DE$153:$DG$274,MATCH($A1016,'Hoja de Trabajo para listado'!$DE$153:$DE$1048576,0),MATCH((CUADRO!K$4&amp;$E1016),'Hoja de Trabajo para listado'!$DE$151:$DG$151,0)),0)+IFERROR(INDEX('Hoja de Trabajo para listado'!$CD$155:$DC$1048576,MATCH($A1016,'Hoja de Trabajo para listado'!$CD$155:$CD$1048576,0),MATCH((CUADRO!K$4&amp;$E1016),'Hoja de Trabajo para listado'!$CD$151:$DC$151,0)),0)</f>
        <v>0</v>
      </c>
      <c r="L1016" s="241">
        <f ca="1">+IFERROR(INDEX('Hoja de Trabajo para listado'!$A$155:$Z$1048576,MATCH($A1016,'Hoja de Trabajo para listado'!$A$155:$A$1048576,0),MATCH((CUADRO!L$4&amp;$E1016),'Hoja de Trabajo para listado'!$A$151:$Z$151,0)),0)+IFERROR(INDEX('Hoja de Trabajo para listado'!$AB$155:$BA$1048576,MATCH($A1016,'Hoja de Trabajo para listado'!$AB$155:$AB$1048576,0),MATCH((CUADRO!L$4&amp;$E1016),'Hoja de Trabajo para listado'!$AB$151:$BA$151,0)),0)+IFERROR(INDEX('Hoja de Trabajo para listado'!$BC$155:$CB$1048576,MATCH($A1016,'Hoja de Trabajo para listado'!$BC$155:$BC$1048576,0),MATCH((CUADRO!L$4&amp;$E1016),'Hoja de Trabajo para listado'!$BC$151:$CB$151,0)),0)+IFERROR(INDEX('Hoja de Trabajo para listado'!$DE$153:$DG$274,MATCH($A1016,'Hoja de Trabajo para listado'!$DE$153:$DE$1048576,0),MATCH((CUADRO!L$4&amp;$E1016),'Hoja de Trabajo para listado'!$DE$151:$DG$151,0)),0)+IFERROR(INDEX('Hoja de Trabajo para listado'!$CD$155:$DC$1048576,MATCH($A1016,'Hoja de Trabajo para listado'!$CD$155:$CD$1048576,0),MATCH((CUADRO!L$4&amp;$E1016),'Hoja de Trabajo para listado'!$CD$151:$DC$151,0)),0)</f>
        <v>0</v>
      </c>
      <c r="M1016" s="241">
        <f ca="1">+IFERROR(INDEX('Hoja de Trabajo para listado'!$A$155:$Z$1048576,MATCH($A1016,'Hoja de Trabajo para listado'!$A$155:$A$1048576,0),MATCH((CUADRO!M$4&amp;$E1016),'Hoja de Trabajo para listado'!$A$151:$Z$151,0)),0)+IFERROR(INDEX('Hoja de Trabajo para listado'!$AB$155:$BA$1048576,MATCH($A1016,'Hoja de Trabajo para listado'!$AB$155:$AB$1048576,0),MATCH((CUADRO!M$4&amp;$E1016),'Hoja de Trabajo para listado'!$AB$151:$BA$151,0)),0)+IFERROR(INDEX('Hoja de Trabajo para listado'!$BC$155:$CB$1048576,MATCH($A1016,'Hoja de Trabajo para listado'!$BC$155:$BC$1048576,0),MATCH((CUADRO!M$4&amp;$E1016),'Hoja de Trabajo para listado'!$BC$151:$CB$151,0)),0)+IFERROR(INDEX('Hoja de Trabajo para listado'!$DE$153:$DG$274,MATCH($A1016,'Hoja de Trabajo para listado'!$DE$153:$DE$1048576,0),MATCH((CUADRO!M$4&amp;$E1016),'Hoja de Trabajo para listado'!$DE$151:$DG$151,0)),0)+IFERROR(INDEX('Hoja de Trabajo para listado'!$CD$155:$DC$1048576,MATCH($A1016,'Hoja de Trabajo para listado'!$CD$155:$CD$1048576,0),MATCH((CUADRO!M$4&amp;$E1016),'Hoja de Trabajo para listado'!$CD$151:$DC$151,0)),0)</f>
        <v>0</v>
      </c>
      <c r="N1016" s="241">
        <f ca="1">+IFERROR(INDEX('Hoja de Trabajo para listado'!$A$155:$Z$1048576,MATCH($A1016,'Hoja de Trabajo para listado'!$A$155:$A$1048576,0),MATCH((CUADRO!N$4&amp;$E1016),'Hoja de Trabajo para listado'!$A$151:$Z$151,0)),0)+IFERROR(INDEX('Hoja de Trabajo para listado'!$AB$155:$BA$1048576,MATCH($A1016,'Hoja de Trabajo para listado'!$AB$155:$AB$1048576,0),MATCH((CUADRO!N$4&amp;$E1016),'Hoja de Trabajo para listado'!$AB$151:$BA$151,0)),0)+IFERROR(INDEX('Hoja de Trabajo para listado'!$BC$155:$CB$1048576,MATCH($A1016,'Hoja de Trabajo para listado'!$BC$155:$BC$1048576,0),MATCH((CUADRO!N$4&amp;$E1016),'Hoja de Trabajo para listado'!$BC$151:$CB$151,0)),0)+IFERROR(INDEX('Hoja de Trabajo para listado'!$DE$153:$DG$274,MATCH($A1016,'Hoja de Trabajo para listado'!$DE$153:$DE$1048576,0),MATCH((CUADRO!N$4&amp;$E1016),'Hoja de Trabajo para listado'!$DE$151:$DG$151,0)),0)+IFERROR(INDEX('Hoja de Trabajo para listado'!$CD$155:$DC$1048576,MATCH($A1016,'Hoja de Trabajo para listado'!$CD$155:$CD$1048576,0),MATCH((CUADRO!N$4&amp;$E1016),'Hoja de Trabajo para listado'!$CD$151:$DC$151,0)),0)</f>
        <v>0</v>
      </c>
      <c r="O1016" s="241">
        <f ca="1">+IFERROR(INDEX('Hoja de Trabajo para listado'!$A$155:$Z$1048576,MATCH($A1016,'Hoja de Trabajo para listado'!$A$155:$A$1048576,0),MATCH((CUADRO!O$4&amp;$E1016),'Hoja de Trabajo para listado'!$A$151:$Z$151,0)),0)+IFERROR(INDEX('Hoja de Trabajo para listado'!$AB$155:$BA$1048576,MATCH($A1016,'Hoja de Trabajo para listado'!$AB$155:$AB$1048576,0),MATCH((CUADRO!O$4&amp;$E1016),'Hoja de Trabajo para listado'!$AB$151:$BA$151,0)),0)+IFERROR(INDEX('Hoja de Trabajo para listado'!$BC$155:$CB$1048576,MATCH($A1016,'Hoja de Trabajo para listado'!$BC$155:$BC$1048576,0),MATCH((CUADRO!O$4&amp;$E1016),'Hoja de Trabajo para listado'!$BC$151:$CB$151,0)),0)+IFERROR(INDEX('Hoja de Trabajo para listado'!$DE$153:$DG$274,MATCH($A1016,'Hoja de Trabajo para listado'!$DE$153:$DE$1048576,0),MATCH((CUADRO!O$4&amp;$E1016),'Hoja de Trabajo para listado'!$DE$151:$DG$151,0)),0)+IFERROR(INDEX('Hoja de Trabajo para listado'!$CD$155:$DC$1048576,MATCH($A1016,'Hoja de Trabajo para listado'!$CD$155:$CD$1048576,0),MATCH((CUADRO!O$4&amp;$E1016),'Hoja de Trabajo para listado'!$CD$151:$DC$151,0)),0)</f>
        <v>0</v>
      </c>
      <c r="P1016" s="241">
        <f ca="1">+IFERROR(INDEX('Hoja de Trabajo para listado'!$A$155:$Z$1048576,MATCH($A1016,'Hoja de Trabajo para listado'!$A$155:$A$1048576,0),MATCH((CUADRO!P$4&amp;$E1016),'Hoja de Trabajo para listado'!$A$151:$Z$151,0)),0)+IFERROR(INDEX('Hoja de Trabajo para listado'!$AB$155:$BA$1048576,MATCH($A1016,'Hoja de Trabajo para listado'!$AB$155:$AB$1048576,0),MATCH((CUADRO!P$4&amp;$E1016),'Hoja de Trabajo para listado'!$AB$151:$BA$151,0)),0)+IFERROR(INDEX('Hoja de Trabajo para listado'!$BC$155:$CB$1048576,MATCH($A1016,'Hoja de Trabajo para listado'!$BC$155:$BC$1048576,0),MATCH((CUADRO!P$4&amp;$E1016),'Hoja de Trabajo para listado'!$BC$151:$CB$151,0)),0)+IFERROR(INDEX('Hoja de Trabajo para listado'!$DE$153:$DG$274,MATCH($A1016,'Hoja de Trabajo para listado'!$DE$153:$DE$1048576,0),MATCH((CUADRO!P$4&amp;$E1016),'Hoja de Trabajo para listado'!$DE$151:$DG$151,0)),0)+IFERROR(INDEX('Hoja de Trabajo para listado'!$CD$155:$DC$1048576,MATCH($A1016,'Hoja de Trabajo para listado'!$CD$155:$CD$1048576,0),MATCH((CUADRO!P$4&amp;$E1016),'Hoja de Trabajo para listado'!$CD$151:$DC$151,0)),0)</f>
        <v>0</v>
      </c>
      <c r="Q1016" s="241">
        <f ca="1">+IFERROR(INDEX('Hoja de Trabajo para listado'!$A$155:$Z$1048576,MATCH($A1016,'Hoja de Trabajo para listado'!$A$155:$A$1048576,0),MATCH((CUADRO!Q$4&amp;$E1016),'Hoja de Trabajo para listado'!$A$151:$Z$151,0)),0)+IFERROR(INDEX('Hoja de Trabajo para listado'!$AB$155:$BA$1048576,MATCH($A1016,'Hoja de Trabajo para listado'!$AB$155:$AB$1048576,0),MATCH((CUADRO!Q$4&amp;$E1016),'Hoja de Trabajo para listado'!$AB$151:$BA$151,0)),0)+IFERROR(INDEX('Hoja de Trabajo para listado'!$BC$155:$CB$1048576,MATCH($A1016,'Hoja de Trabajo para listado'!$BC$155:$BC$1048576,0),MATCH((CUADRO!Q$4&amp;$E1016),'Hoja de Trabajo para listado'!$BC$151:$CB$151,0)),0)+IFERROR(INDEX('Hoja de Trabajo para listado'!$DE$153:$DG$274,MATCH($A1016,'Hoja de Trabajo para listado'!$DE$153:$DE$1048576,0),MATCH((CUADRO!Q$4&amp;$E1016),'Hoja de Trabajo para listado'!$DE$151:$DG$151,0)),0)+IFERROR(INDEX('Hoja de Trabajo para listado'!$CD$155:$DC$1048576,MATCH($A1016,'Hoja de Trabajo para listado'!$CD$155:$CD$1048576,0),MATCH((CUADRO!Q$4&amp;$E1016),'Hoja de Trabajo para listado'!$CD$151:$DC$151,0)),0)</f>
        <v>0</v>
      </c>
      <c r="R1016" s="241">
        <f t="shared" ca="1" si="37"/>
        <v>0</v>
      </c>
      <c r="S1016" s="247">
        <f ca="1">+R1015+R1016</f>
        <v>0</v>
      </c>
      <c r="T1016" s="241">
        <f ca="1">+S1016</f>
        <v>0</v>
      </c>
      <c r="U1016" s="240">
        <f t="shared" si="38"/>
        <v>2</v>
      </c>
      <c r="V1016" s="327" t="str">
        <f>+VLOOKUP(A1016,bd_lista!$A$3:$E$592,5,FALSE)</f>
        <v>Gobiernos Autonomos Municipales</v>
      </c>
      <c r="W1016" s="398"/>
      <c r="X1016" s="240">
        <f>+VLOOKUP(A1016,[4]Sheet1!$A$13:$D$744,4,FALSE)</f>
        <v>0</v>
      </c>
      <c r="Y1016" s="240" t="e">
        <f>+VLOOKUP(X1016,bd_lista!$A$3:$C$592,3,FALSE)</f>
        <v>#N/A</v>
      </c>
      <c r="Z1016" s="288"/>
      <c r="AA1016" s="289"/>
    </row>
    <row r="1017" spans="1:27" customFormat="1" ht="15" hidden="1" customHeight="1">
      <c r="A1017" s="32">
        <v>1741</v>
      </c>
      <c r="B1017" s="393">
        <f>+A1017</f>
        <v>1741</v>
      </c>
      <c r="C1017" s="245" t="str">
        <f>+VLOOKUP(A1017,bd_lista!$A$3:$C$592,3,FALSE)</f>
        <v>Gobierno Autónomo Municipal de Comarapa</v>
      </c>
      <c r="D1017" s="395" t="str">
        <f>+C1017</f>
        <v>Gobierno Autónomo Municipal de Comarapa</v>
      </c>
      <c r="E1017" s="240" t="s">
        <v>1303</v>
      </c>
      <c r="F1017" s="241">
        <f ca="1">+IFERROR(INDEX('Hoja de Trabajo para listado'!$A$155:$Z$1048576,MATCH($A1017,'Hoja de Trabajo para listado'!$A$155:$A$1048576,0),MATCH((CUADRO!F$4&amp;$E1017),'Hoja de Trabajo para listado'!$A$151:$Z$151,0)),0)+IFERROR(INDEX('Hoja de Trabajo para listado'!$AB$155:$BA$1048576,MATCH($A1017,'Hoja de Trabajo para listado'!$AB$155:$AB$1048576,0),MATCH((CUADRO!F$4&amp;$E1017),'Hoja de Trabajo para listado'!$AB$151:$BA$151,0)),0)+IFERROR(INDEX('Hoja de Trabajo para listado'!$BC$155:$CB$1048576,MATCH($A1017,'Hoja de Trabajo para listado'!$BC$155:$BC$1048576,0),MATCH((CUADRO!F$4&amp;$E1017),'Hoja de Trabajo para listado'!$BC$151:$CB$151,0)),0)+IFERROR(INDEX('Hoja de Trabajo para listado'!$DE$153:$DG$274,MATCH($A1017,'Hoja de Trabajo para listado'!$DE$153:$DE$1048576,0),MATCH((CUADRO!F$4&amp;$E1017),'Hoja de Trabajo para listado'!$DE$151:$DG$151,0)),0)+IFERROR(INDEX('Hoja de Trabajo para listado'!$CD$155:$DC$1048576,MATCH($A1017,'Hoja de Trabajo para listado'!$CD$155:$CD$1048576,0),MATCH((CUADRO!F$4&amp;$E1017),'Hoja de Trabajo para listado'!$CD$151:$DC$151,0)),0)</f>
        <v>0</v>
      </c>
      <c r="G1017" s="241">
        <f ca="1">+IFERROR(INDEX('Hoja de Trabajo para listado'!$A$155:$Z$1048576,MATCH($A1017,'Hoja de Trabajo para listado'!$A$155:$A$1048576,0),MATCH((CUADRO!G$4&amp;$E1017),'Hoja de Trabajo para listado'!$A$151:$Z$151,0)),0)+IFERROR(INDEX('Hoja de Trabajo para listado'!$AB$155:$BA$1048576,MATCH($A1017,'Hoja de Trabajo para listado'!$AB$155:$AB$1048576,0),MATCH((CUADRO!G$4&amp;$E1017),'Hoja de Trabajo para listado'!$AB$151:$BA$151,0)),0)+IFERROR(INDEX('Hoja de Trabajo para listado'!$BC$155:$CB$1048576,MATCH($A1017,'Hoja de Trabajo para listado'!$BC$155:$BC$1048576,0),MATCH((CUADRO!G$4&amp;$E1017),'Hoja de Trabajo para listado'!$BC$151:$CB$151,0)),0)+IFERROR(INDEX('Hoja de Trabajo para listado'!$DE$153:$DG$274,MATCH($A1017,'Hoja de Trabajo para listado'!$DE$153:$DE$1048576,0),MATCH((CUADRO!G$4&amp;$E1017),'Hoja de Trabajo para listado'!$DE$151:$DG$151,0)),0)+IFERROR(INDEX('Hoja de Trabajo para listado'!$CD$155:$DC$1048576,MATCH($A1017,'Hoja de Trabajo para listado'!$CD$155:$CD$1048576,0),MATCH((CUADRO!G$4&amp;$E1017),'Hoja de Trabajo para listado'!$CD$151:$DC$151,0)),0)</f>
        <v>0</v>
      </c>
      <c r="H1017" s="241">
        <f ca="1">+IFERROR(INDEX('Hoja de Trabajo para listado'!$A$155:$Z$1048576,MATCH($A1017,'Hoja de Trabajo para listado'!$A$155:$A$1048576,0),MATCH((CUADRO!H$4&amp;$E1017),'Hoja de Trabajo para listado'!$A$151:$Z$151,0)),0)+IFERROR(INDEX('Hoja de Trabajo para listado'!$AB$155:$BA$1048576,MATCH($A1017,'Hoja de Trabajo para listado'!$AB$155:$AB$1048576,0),MATCH((CUADRO!H$4&amp;$E1017),'Hoja de Trabajo para listado'!$AB$151:$BA$151,0)),0)+IFERROR(INDEX('Hoja de Trabajo para listado'!$BC$155:$CB$1048576,MATCH($A1017,'Hoja de Trabajo para listado'!$BC$155:$BC$1048576,0),MATCH((CUADRO!H$4&amp;$E1017),'Hoja de Trabajo para listado'!$BC$151:$CB$151,0)),0)+IFERROR(INDEX('Hoja de Trabajo para listado'!$DE$153:$DG$274,MATCH($A1017,'Hoja de Trabajo para listado'!$DE$153:$DE$1048576,0),MATCH((CUADRO!H$4&amp;$E1017),'Hoja de Trabajo para listado'!$DE$151:$DG$151,0)),0)+IFERROR(INDEX('Hoja de Trabajo para listado'!$CD$155:$DC$1048576,MATCH($A1017,'Hoja de Trabajo para listado'!$CD$155:$CD$1048576,0),MATCH((CUADRO!H$4&amp;$E1017),'Hoja de Trabajo para listado'!$CD$151:$DC$151,0)),0)</f>
        <v>0</v>
      </c>
      <c r="I1017" s="241">
        <f ca="1">+IFERROR(INDEX('Hoja de Trabajo para listado'!$A$155:$Z$1048576,MATCH($A1017,'Hoja de Trabajo para listado'!$A$155:$A$1048576,0),MATCH((CUADRO!I$4&amp;$E1017),'Hoja de Trabajo para listado'!$A$151:$Z$151,0)),0)+IFERROR(INDEX('Hoja de Trabajo para listado'!$AB$155:$BA$1048576,MATCH($A1017,'Hoja de Trabajo para listado'!$AB$155:$AB$1048576,0),MATCH((CUADRO!I$4&amp;$E1017),'Hoja de Trabajo para listado'!$AB$151:$BA$151,0)),0)+IFERROR(INDEX('Hoja de Trabajo para listado'!$BC$155:$CB$1048576,MATCH($A1017,'Hoja de Trabajo para listado'!$BC$155:$BC$1048576,0),MATCH((CUADRO!I$4&amp;$E1017),'Hoja de Trabajo para listado'!$BC$151:$CB$151,0)),0)+IFERROR(INDEX('Hoja de Trabajo para listado'!$DE$153:$DG$274,MATCH($A1017,'Hoja de Trabajo para listado'!$DE$153:$DE$1048576,0),MATCH((CUADRO!I$4&amp;$E1017),'Hoja de Trabajo para listado'!$DE$151:$DG$151,0)),0)+IFERROR(INDEX('Hoja de Trabajo para listado'!$CD$155:$DC$1048576,MATCH($A1017,'Hoja de Trabajo para listado'!$CD$155:$CD$1048576,0),MATCH((CUADRO!I$4&amp;$E1017),'Hoja de Trabajo para listado'!$CD$151:$DC$151,0)),0)</f>
        <v>0</v>
      </c>
      <c r="J1017" s="241">
        <f ca="1">+IFERROR(INDEX('Hoja de Trabajo para listado'!$A$155:$Z$1048576,MATCH($A1017,'Hoja de Trabajo para listado'!$A$155:$A$1048576,0),MATCH((CUADRO!J$4&amp;$E1017),'Hoja de Trabajo para listado'!$A$151:$Z$151,0)),0)+IFERROR(INDEX('Hoja de Trabajo para listado'!$AB$155:$BA$1048576,MATCH($A1017,'Hoja de Trabajo para listado'!$AB$155:$AB$1048576,0),MATCH((CUADRO!J$4&amp;$E1017),'Hoja de Trabajo para listado'!$AB$151:$BA$151,0)),0)+IFERROR(INDEX('Hoja de Trabajo para listado'!$BC$155:$CB$1048576,MATCH($A1017,'Hoja de Trabajo para listado'!$BC$155:$BC$1048576,0),MATCH((CUADRO!J$4&amp;$E1017),'Hoja de Trabajo para listado'!$BC$151:$CB$151,0)),0)+IFERROR(INDEX('Hoja de Trabajo para listado'!$DE$153:$DG$274,MATCH($A1017,'Hoja de Trabajo para listado'!$DE$153:$DE$1048576,0),MATCH((CUADRO!J$4&amp;$E1017),'Hoja de Trabajo para listado'!$DE$151:$DG$151,0)),0)+IFERROR(INDEX('Hoja de Trabajo para listado'!$CD$155:$DC$1048576,MATCH($A1017,'Hoja de Trabajo para listado'!$CD$155:$CD$1048576,0),MATCH((CUADRO!J$4&amp;$E1017),'Hoja de Trabajo para listado'!$CD$151:$DC$151,0)),0)</f>
        <v>0</v>
      </c>
      <c r="K1017" s="241">
        <f ca="1">+IFERROR(INDEX('Hoja de Trabajo para listado'!$A$155:$Z$1048576,MATCH($A1017,'Hoja de Trabajo para listado'!$A$155:$A$1048576,0),MATCH((CUADRO!K$4&amp;$E1017),'Hoja de Trabajo para listado'!$A$151:$Z$151,0)),0)+IFERROR(INDEX('Hoja de Trabajo para listado'!$AB$155:$BA$1048576,MATCH($A1017,'Hoja de Trabajo para listado'!$AB$155:$AB$1048576,0),MATCH((CUADRO!K$4&amp;$E1017),'Hoja de Trabajo para listado'!$AB$151:$BA$151,0)),0)+IFERROR(INDEX('Hoja de Trabajo para listado'!$BC$155:$CB$1048576,MATCH($A1017,'Hoja de Trabajo para listado'!$BC$155:$BC$1048576,0),MATCH((CUADRO!K$4&amp;$E1017),'Hoja de Trabajo para listado'!$BC$151:$CB$151,0)),0)+IFERROR(INDEX('Hoja de Trabajo para listado'!$DE$153:$DG$274,MATCH($A1017,'Hoja de Trabajo para listado'!$DE$153:$DE$1048576,0),MATCH((CUADRO!K$4&amp;$E1017),'Hoja de Trabajo para listado'!$DE$151:$DG$151,0)),0)+IFERROR(INDEX('Hoja de Trabajo para listado'!$CD$155:$DC$1048576,MATCH($A1017,'Hoja de Trabajo para listado'!$CD$155:$CD$1048576,0),MATCH((CUADRO!K$4&amp;$E1017),'Hoja de Trabajo para listado'!$CD$151:$DC$151,0)),0)</f>
        <v>0</v>
      </c>
      <c r="L1017" s="241">
        <f ca="1">+IFERROR(INDEX('Hoja de Trabajo para listado'!$A$155:$Z$1048576,MATCH($A1017,'Hoja de Trabajo para listado'!$A$155:$A$1048576,0),MATCH((CUADRO!L$4&amp;$E1017),'Hoja de Trabajo para listado'!$A$151:$Z$151,0)),0)+IFERROR(INDEX('Hoja de Trabajo para listado'!$AB$155:$BA$1048576,MATCH($A1017,'Hoja de Trabajo para listado'!$AB$155:$AB$1048576,0),MATCH((CUADRO!L$4&amp;$E1017),'Hoja de Trabajo para listado'!$AB$151:$BA$151,0)),0)+IFERROR(INDEX('Hoja de Trabajo para listado'!$BC$155:$CB$1048576,MATCH($A1017,'Hoja de Trabajo para listado'!$BC$155:$BC$1048576,0),MATCH((CUADRO!L$4&amp;$E1017),'Hoja de Trabajo para listado'!$BC$151:$CB$151,0)),0)+IFERROR(INDEX('Hoja de Trabajo para listado'!$DE$153:$DG$274,MATCH($A1017,'Hoja de Trabajo para listado'!$DE$153:$DE$1048576,0),MATCH((CUADRO!L$4&amp;$E1017),'Hoja de Trabajo para listado'!$DE$151:$DG$151,0)),0)+IFERROR(INDEX('Hoja de Trabajo para listado'!$CD$155:$DC$1048576,MATCH($A1017,'Hoja de Trabajo para listado'!$CD$155:$CD$1048576,0),MATCH((CUADRO!L$4&amp;$E1017),'Hoja de Trabajo para listado'!$CD$151:$DC$151,0)),0)</f>
        <v>0</v>
      </c>
      <c r="M1017" s="241">
        <f ca="1">+IFERROR(INDEX('Hoja de Trabajo para listado'!$A$155:$Z$1048576,MATCH($A1017,'Hoja de Trabajo para listado'!$A$155:$A$1048576,0),MATCH((CUADRO!M$4&amp;$E1017),'Hoja de Trabajo para listado'!$A$151:$Z$151,0)),0)+IFERROR(INDEX('Hoja de Trabajo para listado'!$AB$155:$BA$1048576,MATCH($A1017,'Hoja de Trabajo para listado'!$AB$155:$AB$1048576,0),MATCH((CUADRO!M$4&amp;$E1017),'Hoja de Trabajo para listado'!$AB$151:$BA$151,0)),0)+IFERROR(INDEX('Hoja de Trabajo para listado'!$BC$155:$CB$1048576,MATCH($A1017,'Hoja de Trabajo para listado'!$BC$155:$BC$1048576,0),MATCH((CUADRO!M$4&amp;$E1017),'Hoja de Trabajo para listado'!$BC$151:$CB$151,0)),0)+IFERROR(INDEX('Hoja de Trabajo para listado'!$DE$153:$DG$274,MATCH($A1017,'Hoja de Trabajo para listado'!$DE$153:$DE$1048576,0),MATCH((CUADRO!M$4&amp;$E1017),'Hoja de Trabajo para listado'!$DE$151:$DG$151,0)),0)+IFERROR(INDEX('Hoja de Trabajo para listado'!$CD$155:$DC$1048576,MATCH($A1017,'Hoja de Trabajo para listado'!$CD$155:$CD$1048576,0),MATCH((CUADRO!M$4&amp;$E1017),'Hoja de Trabajo para listado'!$CD$151:$DC$151,0)),0)</f>
        <v>0</v>
      </c>
      <c r="N1017" s="241">
        <f ca="1">+IFERROR(INDEX('Hoja de Trabajo para listado'!$A$155:$Z$1048576,MATCH($A1017,'Hoja de Trabajo para listado'!$A$155:$A$1048576,0),MATCH((CUADRO!N$4&amp;$E1017),'Hoja de Trabajo para listado'!$A$151:$Z$151,0)),0)+IFERROR(INDEX('Hoja de Trabajo para listado'!$AB$155:$BA$1048576,MATCH($A1017,'Hoja de Trabajo para listado'!$AB$155:$AB$1048576,0),MATCH((CUADRO!N$4&amp;$E1017),'Hoja de Trabajo para listado'!$AB$151:$BA$151,0)),0)+IFERROR(INDEX('Hoja de Trabajo para listado'!$BC$155:$CB$1048576,MATCH($A1017,'Hoja de Trabajo para listado'!$BC$155:$BC$1048576,0),MATCH((CUADRO!N$4&amp;$E1017),'Hoja de Trabajo para listado'!$BC$151:$CB$151,0)),0)+IFERROR(INDEX('Hoja de Trabajo para listado'!$DE$153:$DG$274,MATCH($A1017,'Hoja de Trabajo para listado'!$DE$153:$DE$1048576,0),MATCH((CUADRO!N$4&amp;$E1017),'Hoja de Trabajo para listado'!$DE$151:$DG$151,0)),0)+IFERROR(INDEX('Hoja de Trabajo para listado'!$CD$155:$DC$1048576,MATCH($A1017,'Hoja de Trabajo para listado'!$CD$155:$CD$1048576,0),MATCH((CUADRO!N$4&amp;$E1017),'Hoja de Trabajo para listado'!$CD$151:$DC$151,0)),0)</f>
        <v>0</v>
      </c>
      <c r="O1017" s="241">
        <f ca="1">+IFERROR(INDEX('Hoja de Trabajo para listado'!$A$155:$Z$1048576,MATCH($A1017,'Hoja de Trabajo para listado'!$A$155:$A$1048576,0),MATCH((CUADRO!O$4&amp;$E1017),'Hoja de Trabajo para listado'!$A$151:$Z$151,0)),0)+IFERROR(INDEX('Hoja de Trabajo para listado'!$AB$155:$BA$1048576,MATCH($A1017,'Hoja de Trabajo para listado'!$AB$155:$AB$1048576,0),MATCH((CUADRO!O$4&amp;$E1017),'Hoja de Trabajo para listado'!$AB$151:$BA$151,0)),0)+IFERROR(INDEX('Hoja de Trabajo para listado'!$BC$155:$CB$1048576,MATCH($A1017,'Hoja de Trabajo para listado'!$BC$155:$BC$1048576,0),MATCH((CUADRO!O$4&amp;$E1017),'Hoja de Trabajo para listado'!$BC$151:$CB$151,0)),0)+IFERROR(INDEX('Hoja de Trabajo para listado'!$DE$153:$DG$274,MATCH($A1017,'Hoja de Trabajo para listado'!$DE$153:$DE$1048576,0),MATCH((CUADRO!O$4&amp;$E1017),'Hoja de Trabajo para listado'!$DE$151:$DG$151,0)),0)+IFERROR(INDEX('Hoja de Trabajo para listado'!$CD$155:$DC$1048576,MATCH($A1017,'Hoja de Trabajo para listado'!$CD$155:$CD$1048576,0),MATCH((CUADRO!O$4&amp;$E1017),'Hoja de Trabajo para listado'!$CD$151:$DC$151,0)),0)</f>
        <v>0</v>
      </c>
      <c r="P1017" s="241">
        <f ca="1">+IFERROR(INDEX('Hoja de Trabajo para listado'!$A$155:$Z$1048576,MATCH($A1017,'Hoja de Trabajo para listado'!$A$155:$A$1048576,0),MATCH((CUADRO!P$4&amp;$E1017),'Hoja de Trabajo para listado'!$A$151:$Z$151,0)),0)+IFERROR(INDEX('Hoja de Trabajo para listado'!$AB$155:$BA$1048576,MATCH($A1017,'Hoja de Trabajo para listado'!$AB$155:$AB$1048576,0),MATCH((CUADRO!P$4&amp;$E1017),'Hoja de Trabajo para listado'!$AB$151:$BA$151,0)),0)+IFERROR(INDEX('Hoja de Trabajo para listado'!$BC$155:$CB$1048576,MATCH($A1017,'Hoja de Trabajo para listado'!$BC$155:$BC$1048576,0),MATCH((CUADRO!P$4&amp;$E1017),'Hoja de Trabajo para listado'!$BC$151:$CB$151,0)),0)+IFERROR(INDEX('Hoja de Trabajo para listado'!$DE$153:$DG$274,MATCH($A1017,'Hoja de Trabajo para listado'!$DE$153:$DE$1048576,0),MATCH((CUADRO!P$4&amp;$E1017),'Hoja de Trabajo para listado'!$DE$151:$DG$151,0)),0)+IFERROR(INDEX('Hoja de Trabajo para listado'!$CD$155:$DC$1048576,MATCH($A1017,'Hoja de Trabajo para listado'!$CD$155:$CD$1048576,0),MATCH((CUADRO!P$4&amp;$E1017),'Hoja de Trabajo para listado'!$CD$151:$DC$151,0)),0)</f>
        <v>0</v>
      </c>
      <c r="Q1017" s="241">
        <f ca="1">+IFERROR(INDEX('Hoja de Trabajo para listado'!$A$155:$Z$1048576,MATCH($A1017,'Hoja de Trabajo para listado'!$A$155:$A$1048576,0),MATCH((CUADRO!Q$4&amp;$E1017),'Hoja de Trabajo para listado'!$A$151:$Z$151,0)),0)+IFERROR(INDEX('Hoja de Trabajo para listado'!$AB$155:$BA$1048576,MATCH($A1017,'Hoja de Trabajo para listado'!$AB$155:$AB$1048576,0),MATCH((CUADRO!Q$4&amp;$E1017),'Hoja de Trabajo para listado'!$AB$151:$BA$151,0)),0)+IFERROR(INDEX('Hoja de Trabajo para listado'!$BC$155:$CB$1048576,MATCH($A1017,'Hoja de Trabajo para listado'!$BC$155:$BC$1048576,0),MATCH((CUADRO!Q$4&amp;$E1017),'Hoja de Trabajo para listado'!$BC$151:$CB$151,0)),0)+IFERROR(INDEX('Hoja de Trabajo para listado'!$DE$153:$DG$274,MATCH($A1017,'Hoja de Trabajo para listado'!$DE$153:$DE$1048576,0),MATCH((CUADRO!Q$4&amp;$E1017),'Hoja de Trabajo para listado'!$DE$151:$DG$151,0)),0)+IFERROR(INDEX('Hoja de Trabajo para listado'!$CD$155:$DC$1048576,MATCH($A1017,'Hoja de Trabajo para listado'!$CD$155:$CD$1048576,0),MATCH((CUADRO!Q$4&amp;$E1017),'Hoja de Trabajo para listado'!$CD$151:$DC$151,0)),0)</f>
        <v>0</v>
      </c>
      <c r="R1017" s="241">
        <f t="shared" ca="1" si="37"/>
        <v>0</v>
      </c>
      <c r="S1017" s="247"/>
      <c r="T1017" s="265">
        <f ca="1">+T1018</f>
        <v>0</v>
      </c>
      <c r="U1017" s="271">
        <f t="shared" si="38"/>
        <v>1</v>
      </c>
      <c r="V1017" s="327" t="str">
        <f>+VLOOKUP(A1017,bd_lista!$A$3:$E$592,5,FALSE)</f>
        <v>Gobiernos Autonomos Municipales</v>
      </c>
      <c r="W1017" s="397" t="str">
        <f>+V1017</f>
        <v>Gobiernos Autonomos Municipales</v>
      </c>
      <c r="X1017" s="240">
        <f>+VLOOKUP(A1017,[4]Sheet1!$A$13:$D$744,4,FALSE)</f>
        <v>0</v>
      </c>
      <c r="Y1017" s="240" t="e">
        <f>+VLOOKUP(X1017,bd_lista!$A$3:$C$592,3,FALSE)</f>
        <v>#N/A</v>
      </c>
      <c r="Z1017" s="290">
        <f>+X1017</f>
        <v>0</v>
      </c>
      <c r="AA1017" s="291" t="e">
        <f>+Y1017</f>
        <v>#N/A</v>
      </c>
    </row>
    <row r="1018" spans="1:27" customFormat="1" ht="15" hidden="1" customHeight="1">
      <c r="A1018" s="32">
        <v>1741</v>
      </c>
      <c r="B1018" s="394"/>
      <c r="C1018" s="245" t="str">
        <f>+VLOOKUP(A1018,bd_lista!$A$3:$C$592,3,FALSE)</f>
        <v>Gobierno Autónomo Municipal de Comarapa</v>
      </c>
      <c r="D1018" s="396"/>
      <c r="E1018" s="242" t="s">
        <v>1304</v>
      </c>
      <c r="F1018" s="243">
        <f ca="1">+IFERROR(INDEX('Hoja de Trabajo para listado'!$A$155:$Z$1048576,MATCH($A1018,'Hoja de Trabajo para listado'!$A$155:$A$1048576,0),MATCH((CUADRO!F$4&amp;$E1018),'Hoja de Trabajo para listado'!$A$151:$Z$151,0)),0)+IFERROR(INDEX('Hoja de Trabajo para listado'!$AB$155:$BA$1048576,MATCH($A1018,'Hoja de Trabajo para listado'!$AB$155:$AB$1048576,0),MATCH((CUADRO!F$4&amp;$E1018),'Hoja de Trabajo para listado'!$AB$151:$BA$151,0)),0)+IFERROR(INDEX('Hoja de Trabajo para listado'!$BC$155:$CB$1048576,MATCH($A1018,'Hoja de Trabajo para listado'!$BC$155:$BC$1048576,0),MATCH((CUADRO!F$4&amp;$E1018),'Hoja de Trabajo para listado'!$BC$151:$CB$151,0)),0)+IFERROR(INDEX('Hoja de Trabajo para listado'!$DE$153:$DG$274,MATCH($A1018,'Hoja de Trabajo para listado'!$DE$153:$DE$1048576,0),MATCH((CUADRO!F$4&amp;$E1018),'Hoja de Trabajo para listado'!$DE$151:$DG$151,0)),0)+IFERROR(INDEX('Hoja de Trabajo para listado'!$CD$155:$DC$1048576,MATCH($A1018,'Hoja de Trabajo para listado'!$CD$155:$CD$1048576,0),MATCH((CUADRO!F$4&amp;$E1018),'Hoja de Trabajo para listado'!$CD$151:$DC$151,0)),0)</f>
        <v>0</v>
      </c>
      <c r="G1018" s="243">
        <f ca="1">+IFERROR(INDEX('Hoja de Trabajo para listado'!$A$155:$Z$1048576,MATCH($A1018,'Hoja de Trabajo para listado'!$A$155:$A$1048576,0),MATCH((CUADRO!G$4&amp;$E1018),'Hoja de Trabajo para listado'!$A$151:$Z$151,0)),0)+IFERROR(INDEX('Hoja de Trabajo para listado'!$AB$155:$BA$1048576,MATCH($A1018,'Hoja de Trabajo para listado'!$AB$155:$AB$1048576,0),MATCH((CUADRO!G$4&amp;$E1018),'Hoja de Trabajo para listado'!$AB$151:$BA$151,0)),0)+IFERROR(INDEX('Hoja de Trabajo para listado'!$BC$155:$CB$1048576,MATCH($A1018,'Hoja de Trabajo para listado'!$BC$155:$BC$1048576,0),MATCH((CUADRO!G$4&amp;$E1018),'Hoja de Trabajo para listado'!$BC$151:$CB$151,0)),0)+IFERROR(INDEX('Hoja de Trabajo para listado'!$DE$153:$DG$274,MATCH($A1018,'Hoja de Trabajo para listado'!$DE$153:$DE$1048576,0),MATCH((CUADRO!G$4&amp;$E1018),'Hoja de Trabajo para listado'!$DE$151:$DG$151,0)),0)+IFERROR(INDEX('Hoja de Trabajo para listado'!$CD$155:$DC$1048576,MATCH($A1018,'Hoja de Trabajo para listado'!$CD$155:$CD$1048576,0),MATCH((CUADRO!G$4&amp;$E1018),'Hoja de Trabajo para listado'!$CD$151:$DC$151,0)),0)</f>
        <v>0</v>
      </c>
      <c r="H1018" s="243">
        <f ca="1">+IFERROR(INDEX('Hoja de Trabajo para listado'!$A$155:$Z$1048576,MATCH($A1018,'Hoja de Trabajo para listado'!$A$155:$A$1048576,0),MATCH((CUADRO!H$4&amp;$E1018),'Hoja de Trabajo para listado'!$A$151:$Z$151,0)),0)+IFERROR(INDEX('Hoja de Trabajo para listado'!$AB$155:$BA$1048576,MATCH($A1018,'Hoja de Trabajo para listado'!$AB$155:$AB$1048576,0),MATCH((CUADRO!H$4&amp;$E1018),'Hoja de Trabajo para listado'!$AB$151:$BA$151,0)),0)+IFERROR(INDEX('Hoja de Trabajo para listado'!$BC$155:$CB$1048576,MATCH($A1018,'Hoja de Trabajo para listado'!$BC$155:$BC$1048576,0),MATCH((CUADRO!H$4&amp;$E1018),'Hoja de Trabajo para listado'!$BC$151:$CB$151,0)),0)+IFERROR(INDEX('Hoja de Trabajo para listado'!$DE$153:$DG$274,MATCH($A1018,'Hoja de Trabajo para listado'!$DE$153:$DE$1048576,0),MATCH((CUADRO!H$4&amp;$E1018),'Hoja de Trabajo para listado'!$DE$151:$DG$151,0)),0)+IFERROR(INDEX('Hoja de Trabajo para listado'!$CD$155:$DC$1048576,MATCH($A1018,'Hoja de Trabajo para listado'!$CD$155:$CD$1048576,0),MATCH((CUADRO!H$4&amp;$E1018),'Hoja de Trabajo para listado'!$CD$151:$DC$151,0)),0)</f>
        <v>0</v>
      </c>
      <c r="I1018" s="243">
        <f ca="1">+IFERROR(INDEX('Hoja de Trabajo para listado'!$A$155:$Z$1048576,MATCH($A1018,'Hoja de Trabajo para listado'!$A$155:$A$1048576,0),MATCH((CUADRO!I$4&amp;$E1018),'Hoja de Trabajo para listado'!$A$151:$Z$151,0)),0)+IFERROR(INDEX('Hoja de Trabajo para listado'!$AB$155:$BA$1048576,MATCH($A1018,'Hoja de Trabajo para listado'!$AB$155:$AB$1048576,0),MATCH((CUADRO!I$4&amp;$E1018),'Hoja de Trabajo para listado'!$AB$151:$BA$151,0)),0)+IFERROR(INDEX('Hoja de Trabajo para listado'!$BC$155:$CB$1048576,MATCH($A1018,'Hoja de Trabajo para listado'!$BC$155:$BC$1048576,0),MATCH((CUADRO!I$4&amp;$E1018),'Hoja de Trabajo para listado'!$BC$151:$CB$151,0)),0)+IFERROR(INDEX('Hoja de Trabajo para listado'!$DE$153:$DG$274,MATCH($A1018,'Hoja de Trabajo para listado'!$DE$153:$DE$1048576,0),MATCH((CUADRO!I$4&amp;$E1018),'Hoja de Trabajo para listado'!$DE$151:$DG$151,0)),0)+IFERROR(INDEX('Hoja de Trabajo para listado'!$CD$155:$DC$1048576,MATCH($A1018,'Hoja de Trabajo para listado'!$CD$155:$CD$1048576,0),MATCH((CUADRO!I$4&amp;$E1018),'Hoja de Trabajo para listado'!$CD$151:$DC$151,0)),0)</f>
        <v>0</v>
      </c>
      <c r="J1018" s="243">
        <f ca="1">+IFERROR(INDEX('Hoja de Trabajo para listado'!$A$155:$Z$1048576,MATCH($A1018,'Hoja de Trabajo para listado'!$A$155:$A$1048576,0),MATCH((CUADRO!J$4&amp;$E1018),'Hoja de Trabajo para listado'!$A$151:$Z$151,0)),0)+IFERROR(INDEX('Hoja de Trabajo para listado'!$AB$155:$BA$1048576,MATCH($A1018,'Hoja de Trabajo para listado'!$AB$155:$AB$1048576,0),MATCH((CUADRO!J$4&amp;$E1018),'Hoja de Trabajo para listado'!$AB$151:$BA$151,0)),0)+IFERROR(INDEX('Hoja de Trabajo para listado'!$BC$155:$CB$1048576,MATCH($A1018,'Hoja de Trabajo para listado'!$BC$155:$BC$1048576,0),MATCH((CUADRO!J$4&amp;$E1018),'Hoja de Trabajo para listado'!$BC$151:$CB$151,0)),0)+IFERROR(INDEX('Hoja de Trabajo para listado'!$DE$153:$DG$274,MATCH($A1018,'Hoja de Trabajo para listado'!$DE$153:$DE$1048576,0),MATCH((CUADRO!J$4&amp;$E1018),'Hoja de Trabajo para listado'!$DE$151:$DG$151,0)),0)+IFERROR(INDEX('Hoja de Trabajo para listado'!$CD$155:$DC$1048576,MATCH($A1018,'Hoja de Trabajo para listado'!$CD$155:$CD$1048576,0),MATCH((CUADRO!J$4&amp;$E1018),'Hoja de Trabajo para listado'!$CD$151:$DC$151,0)),0)</f>
        <v>0</v>
      </c>
      <c r="K1018" s="243">
        <f ca="1">+IFERROR(INDEX('Hoja de Trabajo para listado'!$A$155:$Z$1048576,MATCH($A1018,'Hoja de Trabajo para listado'!$A$155:$A$1048576,0),MATCH((CUADRO!K$4&amp;$E1018),'Hoja de Trabajo para listado'!$A$151:$Z$151,0)),0)+IFERROR(INDEX('Hoja de Trabajo para listado'!$AB$155:$BA$1048576,MATCH($A1018,'Hoja de Trabajo para listado'!$AB$155:$AB$1048576,0),MATCH((CUADRO!K$4&amp;$E1018),'Hoja de Trabajo para listado'!$AB$151:$BA$151,0)),0)+IFERROR(INDEX('Hoja de Trabajo para listado'!$BC$155:$CB$1048576,MATCH($A1018,'Hoja de Trabajo para listado'!$BC$155:$BC$1048576,0),MATCH((CUADRO!K$4&amp;$E1018),'Hoja de Trabajo para listado'!$BC$151:$CB$151,0)),0)+IFERROR(INDEX('Hoja de Trabajo para listado'!$DE$153:$DG$274,MATCH($A1018,'Hoja de Trabajo para listado'!$DE$153:$DE$1048576,0),MATCH((CUADRO!K$4&amp;$E1018),'Hoja de Trabajo para listado'!$DE$151:$DG$151,0)),0)+IFERROR(INDEX('Hoja de Trabajo para listado'!$CD$155:$DC$1048576,MATCH($A1018,'Hoja de Trabajo para listado'!$CD$155:$CD$1048576,0),MATCH((CUADRO!K$4&amp;$E1018),'Hoja de Trabajo para listado'!$CD$151:$DC$151,0)),0)</f>
        <v>0</v>
      </c>
      <c r="L1018" s="243">
        <f ca="1">+IFERROR(INDEX('Hoja de Trabajo para listado'!$A$155:$Z$1048576,MATCH($A1018,'Hoja de Trabajo para listado'!$A$155:$A$1048576,0),MATCH((CUADRO!L$4&amp;$E1018),'Hoja de Trabajo para listado'!$A$151:$Z$151,0)),0)+IFERROR(INDEX('Hoja de Trabajo para listado'!$AB$155:$BA$1048576,MATCH($A1018,'Hoja de Trabajo para listado'!$AB$155:$AB$1048576,0),MATCH((CUADRO!L$4&amp;$E1018),'Hoja de Trabajo para listado'!$AB$151:$BA$151,0)),0)+IFERROR(INDEX('Hoja de Trabajo para listado'!$BC$155:$CB$1048576,MATCH($A1018,'Hoja de Trabajo para listado'!$BC$155:$BC$1048576,0),MATCH((CUADRO!L$4&amp;$E1018),'Hoja de Trabajo para listado'!$BC$151:$CB$151,0)),0)+IFERROR(INDEX('Hoja de Trabajo para listado'!$DE$153:$DG$274,MATCH($A1018,'Hoja de Trabajo para listado'!$DE$153:$DE$1048576,0),MATCH((CUADRO!L$4&amp;$E1018),'Hoja de Trabajo para listado'!$DE$151:$DG$151,0)),0)+IFERROR(INDEX('Hoja de Trabajo para listado'!$CD$155:$DC$1048576,MATCH($A1018,'Hoja de Trabajo para listado'!$CD$155:$CD$1048576,0),MATCH((CUADRO!L$4&amp;$E1018),'Hoja de Trabajo para listado'!$CD$151:$DC$151,0)),0)</f>
        <v>0</v>
      </c>
      <c r="M1018" s="243">
        <f ca="1">+IFERROR(INDEX('Hoja de Trabajo para listado'!$A$155:$Z$1048576,MATCH($A1018,'Hoja de Trabajo para listado'!$A$155:$A$1048576,0),MATCH((CUADRO!M$4&amp;$E1018),'Hoja de Trabajo para listado'!$A$151:$Z$151,0)),0)+IFERROR(INDEX('Hoja de Trabajo para listado'!$AB$155:$BA$1048576,MATCH($A1018,'Hoja de Trabajo para listado'!$AB$155:$AB$1048576,0),MATCH((CUADRO!M$4&amp;$E1018),'Hoja de Trabajo para listado'!$AB$151:$BA$151,0)),0)+IFERROR(INDEX('Hoja de Trabajo para listado'!$BC$155:$CB$1048576,MATCH($A1018,'Hoja de Trabajo para listado'!$BC$155:$BC$1048576,0),MATCH((CUADRO!M$4&amp;$E1018),'Hoja de Trabajo para listado'!$BC$151:$CB$151,0)),0)+IFERROR(INDEX('Hoja de Trabajo para listado'!$DE$153:$DG$274,MATCH($A1018,'Hoja de Trabajo para listado'!$DE$153:$DE$1048576,0),MATCH((CUADRO!M$4&amp;$E1018),'Hoja de Trabajo para listado'!$DE$151:$DG$151,0)),0)+IFERROR(INDEX('Hoja de Trabajo para listado'!$CD$155:$DC$1048576,MATCH($A1018,'Hoja de Trabajo para listado'!$CD$155:$CD$1048576,0),MATCH((CUADRO!M$4&amp;$E1018),'Hoja de Trabajo para listado'!$CD$151:$DC$151,0)),0)</f>
        <v>0</v>
      </c>
      <c r="N1018" s="243">
        <f ca="1">+IFERROR(INDEX('Hoja de Trabajo para listado'!$A$155:$Z$1048576,MATCH($A1018,'Hoja de Trabajo para listado'!$A$155:$A$1048576,0),MATCH((CUADRO!N$4&amp;$E1018),'Hoja de Trabajo para listado'!$A$151:$Z$151,0)),0)+IFERROR(INDEX('Hoja de Trabajo para listado'!$AB$155:$BA$1048576,MATCH($A1018,'Hoja de Trabajo para listado'!$AB$155:$AB$1048576,0),MATCH((CUADRO!N$4&amp;$E1018),'Hoja de Trabajo para listado'!$AB$151:$BA$151,0)),0)+IFERROR(INDEX('Hoja de Trabajo para listado'!$BC$155:$CB$1048576,MATCH($A1018,'Hoja de Trabajo para listado'!$BC$155:$BC$1048576,0),MATCH((CUADRO!N$4&amp;$E1018),'Hoja de Trabajo para listado'!$BC$151:$CB$151,0)),0)+IFERROR(INDEX('Hoja de Trabajo para listado'!$DE$153:$DG$274,MATCH($A1018,'Hoja de Trabajo para listado'!$DE$153:$DE$1048576,0),MATCH((CUADRO!N$4&amp;$E1018),'Hoja de Trabajo para listado'!$DE$151:$DG$151,0)),0)+IFERROR(INDEX('Hoja de Trabajo para listado'!$CD$155:$DC$1048576,MATCH($A1018,'Hoja de Trabajo para listado'!$CD$155:$CD$1048576,0),MATCH((CUADRO!N$4&amp;$E1018),'Hoja de Trabajo para listado'!$CD$151:$DC$151,0)),0)</f>
        <v>0</v>
      </c>
      <c r="O1018" s="243">
        <f ca="1">+IFERROR(INDEX('Hoja de Trabajo para listado'!$A$155:$Z$1048576,MATCH($A1018,'Hoja de Trabajo para listado'!$A$155:$A$1048576,0),MATCH((CUADRO!O$4&amp;$E1018),'Hoja de Trabajo para listado'!$A$151:$Z$151,0)),0)+IFERROR(INDEX('Hoja de Trabajo para listado'!$AB$155:$BA$1048576,MATCH($A1018,'Hoja de Trabajo para listado'!$AB$155:$AB$1048576,0),MATCH((CUADRO!O$4&amp;$E1018),'Hoja de Trabajo para listado'!$AB$151:$BA$151,0)),0)+IFERROR(INDEX('Hoja de Trabajo para listado'!$BC$155:$CB$1048576,MATCH($A1018,'Hoja de Trabajo para listado'!$BC$155:$BC$1048576,0),MATCH((CUADRO!O$4&amp;$E1018),'Hoja de Trabajo para listado'!$BC$151:$CB$151,0)),0)+IFERROR(INDEX('Hoja de Trabajo para listado'!$DE$153:$DG$274,MATCH($A1018,'Hoja de Trabajo para listado'!$DE$153:$DE$1048576,0),MATCH((CUADRO!O$4&amp;$E1018),'Hoja de Trabajo para listado'!$DE$151:$DG$151,0)),0)+IFERROR(INDEX('Hoja de Trabajo para listado'!$CD$155:$DC$1048576,MATCH($A1018,'Hoja de Trabajo para listado'!$CD$155:$CD$1048576,0),MATCH((CUADRO!O$4&amp;$E1018),'Hoja de Trabajo para listado'!$CD$151:$DC$151,0)),0)</f>
        <v>0</v>
      </c>
      <c r="P1018" s="243">
        <f ca="1">+IFERROR(INDEX('Hoja de Trabajo para listado'!$A$155:$Z$1048576,MATCH($A1018,'Hoja de Trabajo para listado'!$A$155:$A$1048576,0),MATCH((CUADRO!P$4&amp;$E1018),'Hoja de Trabajo para listado'!$A$151:$Z$151,0)),0)+IFERROR(INDEX('Hoja de Trabajo para listado'!$AB$155:$BA$1048576,MATCH($A1018,'Hoja de Trabajo para listado'!$AB$155:$AB$1048576,0),MATCH((CUADRO!P$4&amp;$E1018),'Hoja de Trabajo para listado'!$AB$151:$BA$151,0)),0)+IFERROR(INDEX('Hoja de Trabajo para listado'!$BC$155:$CB$1048576,MATCH($A1018,'Hoja de Trabajo para listado'!$BC$155:$BC$1048576,0),MATCH((CUADRO!P$4&amp;$E1018),'Hoja de Trabajo para listado'!$BC$151:$CB$151,0)),0)+IFERROR(INDEX('Hoja de Trabajo para listado'!$DE$153:$DG$274,MATCH($A1018,'Hoja de Trabajo para listado'!$DE$153:$DE$1048576,0),MATCH((CUADRO!P$4&amp;$E1018),'Hoja de Trabajo para listado'!$DE$151:$DG$151,0)),0)+IFERROR(INDEX('Hoja de Trabajo para listado'!$CD$155:$DC$1048576,MATCH($A1018,'Hoja de Trabajo para listado'!$CD$155:$CD$1048576,0),MATCH((CUADRO!P$4&amp;$E1018),'Hoja de Trabajo para listado'!$CD$151:$DC$151,0)),0)</f>
        <v>0</v>
      </c>
      <c r="Q1018" s="243">
        <f ca="1">+IFERROR(INDEX('Hoja de Trabajo para listado'!$A$155:$Z$1048576,MATCH($A1018,'Hoja de Trabajo para listado'!$A$155:$A$1048576,0),MATCH((CUADRO!Q$4&amp;$E1018),'Hoja de Trabajo para listado'!$A$151:$Z$151,0)),0)+IFERROR(INDEX('Hoja de Trabajo para listado'!$AB$155:$BA$1048576,MATCH($A1018,'Hoja de Trabajo para listado'!$AB$155:$AB$1048576,0),MATCH((CUADRO!Q$4&amp;$E1018),'Hoja de Trabajo para listado'!$AB$151:$BA$151,0)),0)+IFERROR(INDEX('Hoja de Trabajo para listado'!$BC$155:$CB$1048576,MATCH($A1018,'Hoja de Trabajo para listado'!$BC$155:$BC$1048576,0),MATCH((CUADRO!Q$4&amp;$E1018),'Hoja de Trabajo para listado'!$BC$151:$CB$151,0)),0)+IFERROR(INDEX('Hoja de Trabajo para listado'!$DE$153:$DG$274,MATCH($A1018,'Hoja de Trabajo para listado'!$DE$153:$DE$1048576,0),MATCH((CUADRO!Q$4&amp;$E1018),'Hoja de Trabajo para listado'!$DE$151:$DG$151,0)),0)+IFERROR(INDEX('Hoja de Trabajo para listado'!$CD$155:$DC$1048576,MATCH($A1018,'Hoja de Trabajo para listado'!$CD$155:$CD$1048576,0),MATCH((CUADRO!Q$4&amp;$E1018),'Hoja de Trabajo para listado'!$CD$151:$DC$151,0)),0)</f>
        <v>0</v>
      </c>
      <c r="R1018" s="243">
        <f t="shared" ca="1" si="37"/>
        <v>0</v>
      </c>
      <c r="S1018" s="247">
        <f ca="1">+R1017+R1018</f>
        <v>0</v>
      </c>
      <c r="T1018" s="243">
        <f ca="1">+S1018</f>
        <v>0</v>
      </c>
      <c r="U1018" s="242">
        <f t="shared" si="38"/>
        <v>2</v>
      </c>
      <c r="V1018" s="327" t="str">
        <f>+VLOOKUP(A1018,bd_lista!$A$3:$E$592,5,FALSE)</f>
        <v>Gobiernos Autonomos Municipales</v>
      </c>
      <c r="W1018" s="398"/>
      <c r="X1018" s="240">
        <f>+VLOOKUP(A1018,[4]Sheet1!$A$13:$D$744,4,FALSE)</f>
        <v>0</v>
      </c>
      <c r="Y1018" s="240" t="e">
        <f>+VLOOKUP(X1018,bd_lista!$A$3:$C$592,3,FALSE)</f>
        <v>#N/A</v>
      </c>
      <c r="Z1018" s="288"/>
      <c r="AA1018" s="289"/>
    </row>
    <row r="1019" spans="1:27" customFormat="1" ht="15" hidden="1" customHeight="1">
      <c r="A1019" s="32">
        <v>1742</v>
      </c>
      <c r="B1019" s="393">
        <f>+A1019</f>
        <v>1742</v>
      </c>
      <c r="C1019" s="245" t="str">
        <f>+VLOOKUP(A1019,bd_lista!$A$3:$C$592,3,FALSE)</f>
        <v>Gobierno Autónomo Municipal de Saipina</v>
      </c>
      <c r="D1019" s="395" t="str">
        <f>+C1019</f>
        <v>Gobierno Autónomo Municipal de Saipina</v>
      </c>
      <c r="E1019" s="240" t="s">
        <v>1303</v>
      </c>
      <c r="F1019" s="241">
        <f ca="1">+IFERROR(INDEX('Hoja de Trabajo para listado'!$A$155:$Z$1048576,MATCH($A1019,'Hoja de Trabajo para listado'!$A$155:$A$1048576,0),MATCH((CUADRO!F$4&amp;$E1019),'Hoja de Trabajo para listado'!$A$151:$Z$151,0)),0)+IFERROR(INDEX('Hoja de Trabajo para listado'!$AB$155:$BA$1048576,MATCH($A1019,'Hoja de Trabajo para listado'!$AB$155:$AB$1048576,0),MATCH((CUADRO!F$4&amp;$E1019),'Hoja de Trabajo para listado'!$AB$151:$BA$151,0)),0)+IFERROR(INDEX('Hoja de Trabajo para listado'!$BC$155:$CB$1048576,MATCH($A1019,'Hoja de Trabajo para listado'!$BC$155:$BC$1048576,0),MATCH((CUADRO!F$4&amp;$E1019),'Hoja de Trabajo para listado'!$BC$151:$CB$151,0)),0)+IFERROR(INDEX('Hoja de Trabajo para listado'!$DE$153:$DG$274,MATCH($A1019,'Hoja de Trabajo para listado'!$DE$153:$DE$1048576,0),MATCH((CUADRO!F$4&amp;$E1019),'Hoja de Trabajo para listado'!$DE$151:$DG$151,0)),0)+IFERROR(INDEX('Hoja de Trabajo para listado'!$CD$155:$DC$1048576,MATCH($A1019,'Hoja de Trabajo para listado'!$CD$155:$CD$1048576,0),MATCH((CUADRO!F$4&amp;$E1019),'Hoja de Trabajo para listado'!$CD$151:$DC$151,0)),0)</f>
        <v>0</v>
      </c>
      <c r="G1019" s="241">
        <f ca="1">+IFERROR(INDEX('Hoja de Trabajo para listado'!$A$155:$Z$1048576,MATCH($A1019,'Hoja de Trabajo para listado'!$A$155:$A$1048576,0),MATCH((CUADRO!G$4&amp;$E1019),'Hoja de Trabajo para listado'!$A$151:$Z$151,0)),0)+IFERROR(INDEX('Hoja de Trabajo para listado'!$AB$155:$BA$1048576,MATCH($A1019,'Hoja de Trabajo para listado'!$AB$155:$AB$1048576,0),MATCH((CUADRO!G$4&amp;$E1019),'Hoja de Trabajo para listado'!$AB$151:$BA$151,0)),0)+IFERROR(INDEX('Hoja de Trabajo para listado'!$BC$155:$CB$1048576,MATCH($A1019,'Hoja de Trabajo para listado'!$BC$155:$BC$1048576,0),MATCH((CUADRO!G$4&amp;$E1019),'Hoja de Trabajo para listado'!$BC$151:$CB$151,0)),0)+IFERROR(INDEX('Hoja de Trabajo para listado'!$DE$153:$DG$274,MATCH($A1019,'Hoja de Trabajo para listado'!$DE$153:$DE$1048576,0),MATCH((CUADRO!G$4&amp;$E1019),'Hoja de Trabajo para listado'!$DE$151:$DG$151,0)),0)+IFERROR(INDEX('Hoja de Trabajo para listado'!$CD$155:$DC$1048576,MATCH($A1019,'Hoja de Trabajo para listado'!$CD$155:$CD$1048576,0),MATCH((CUADRO!G$4&amp;$E1019),'Hoja de Trabajo para listado'!$CD$151:$DC$151,0)),0)</f>
        <v>0</v>
      </c>
      <c r="H1019" s="241">
        <f ca="1">+IFERROR(INDEX('Hoja de Trabajo para listado'!$A$155:$Z$1048576,MATCH($A1019,'Hoja de Trabajo para listado'!$A$155:$A$1048576,0),MATCH((CUADRO!H$4&amp;$E1019),'Hoja de Trabajo para listado'!$A$151:$Z$151,0)),0)+IFERROR(INDEX('Hoja de Trabajo para listado'!$AB$155:$BA$1048576,MATCH($A1019,'Hoja de Trabajo para listado'!$AB$155:$AB$1048576,0),MATCH((CUADRO!H$4&amp;$E1019),'Hoja de Trabajo para listado'!$AB$151:$BA$151,0)),0)+IFERROR(INDEX('Hoja de Trabajo para listado'!$BC$155:$CB$1048576,MATCH($A1019,'Hoja de Trabajo para listado'!$BC$155:$BC$1048576,0),MATCH((CUADRO!H$4&amp;$E1019),'Hoja de Trabajo para listado'!$BC$151:$CB$151,0)),0)+IFERROR(INDEX('Hoja de Trabajo para listado'!$DE$153:$DG$274,MATCH($A1019,'Hoja de Trabajo para listado'!$DE$153:$DE$1048576,0),MATCH((CUADRO!H$4&amp;$E1019),'Hoja de Trabajo para listado'!$DE$151:$DG$151,0)),0)+IFERROR(INDEX('Hoja de Trabajo para listado'!$CD$155:$DC$1048576,MATCH($A1019,'Hoja de Trabajo para listado'!$CD$155:$CD$1048576,0),MATCH((CUADRO!H$4&amp;$E1019),'Hoja de Trabajo para listado'!$CD$151:$DC$151,0)),0)</f>
        <v>0</v>
      </c>
      <c r="I1019" s="241">
        <f ca="1">+IFERROR(INDEX('Hoja de Trabajo para listado'!$A$155:$Z$1048576,MATCH($A1019,'Hoja de Trabajo para listado'!$A$155:$A$1048576,0),MATCH((CUADRO!I$4&amp;$E1019),'Hoja de Trabajo para listado'!$A$151:$Z$151,0)),0)+IFERROR(INDEX('Hoja de Trabajo para listado'!$AB$155:$BA$1048576,MATCH($A1019,'Hoja de Trabajo para listado'!$AB$155:$AB$1048576,0),MATCH((CUADRO!I$4&amp;$E1019),'Hoja de Trabajo para listado'!$AB$151:$BA$151,0)),0)+IFERROR(INDEX('Hoja de Trabajo para listado'!$BC$155:$CB$1048576,MATCH($A1019,'Hoja de Trabajo para listado'!$BC$155:$BC$1048576,0),MATCH((CUADRO!I$4&amp;$E1019),'Hoja de Trabajo para listado'!$BC$151:$CB$151,0)),0)+IFERROR(INDEX('Hoja de Trabajo para listado'!$DE$153:$DG$274,MATCH($A1019,'Hoja de Trabajo para listado'!$DE$153:$DE$1048576,0),MATCH((CUADRO!I$4&amp;$E1019),'Hoja de Trabajo para listado'!$DE$151:$DG$151,0)),0)+IFERROR(INDEX('Hoja de Trabajo para listado'!$CD$155:$DC$1048576,MATCH($A1019,'Hoja de Trabajo para listado'!$CD$155:$CD$1048576,0),MATCH((CUADRO!I$4&amp;$E1019),'Hoja de Trabajo para listado'!$CD$151:$DC$151,0)),0)</f>
        <v>0</v>
      </c>
      <c r="J1019" s="241">
        <f ca="1">+IFERROR(INDEX('Hoja de Trabajo para listado'!$A$155:$Z$1048576,MATCH($A1019,'Hoja de Trabajo para listado'!$A$155:$A$1048576,0),MATCH((CUADRO!J$4&amp;$E1019),'Hoja de Trabajo para listado'!$A$151:$Z$151,0)),0)+IFERROR(INDEX('Hoja de Trabajo para listado'!$AB$155:$BA$1048576,MATCH($A1019,'Hoja de Trabajo para listado'!$AB$155:$AB$1048576,0),MATCH((CUADRO!J$4&amp;$E1019),'Hoja de Trabajo para listado'!$AB$151:$BA$151,0)),0)+IFERROR(INDEX('Hoja de Trabajo para listado'!$BC$155:$CB$1048576,MATCH($A1019,'Hoja de Trabajo para listado'!$BC$155:$BC$1048576,0),MATCH((CUADRO!J$4&amp;$E1019),'Hoja de Trabajo para listado'!$BC$151:$CB$151,0)),0)+IFERROR(INDEX('Hoja de Trabajo para listado'!$DE$153:$DG$274,MATCH($A1019,'Hoja de Trabajo para listado'!$DE$153:$DE$1048576,0),MATCH((CUADRO!J$4&amp;$E1019),'Hoja de Trabajo para listado'!$DE$151:$DG$151,0)),0)+IFERROR(INDEX('Hoja de Trabajo para listado'!$CD$155:$DC$1048576,MATCH($A1019,'Hoja de Trabajo para listado'!$CD$155:$CD$1048576,0),MATCH((CUADRO!J$4&amp;$E1019),'Hoja de Trabajo para listado'!$CD$151:$DC$151,0)),0)</f>
        <v>0</v>
      </c>
      <c r="K1019" s="241">
        <f ca="1">+IFERROR(INDEX('Hoja de Trabajo para listado'!$A$155:$Z$1048576,MATCH($A1019,'Hoja de Trabajo para listado'!$A$155:$A$1048576,0),MATCH((CUADRO!K$4&amp;$E1019),'Hoja de Trabajo para listado'!$A$151:$Z$151,0)),0)+IFERROR(INDEX('Hoja de Trabajo para listado'!$AB$155:$BA$1048576,MATCH($A1019,'Hoja de Trabajo para listado'!$AB$155:$AB$1048576,0),MATCH((CUADRO!K$4&amp;$E1019),'Hoja de Trabajo para listado'!$AB$151:$BA$151,0)),0)+IFERROR(INDEX('Hoja de Trabajo para listado'!$BC$155:$CB$1048576,MATCH($A1019,'Hoja de Trabajo para listado'!$BC$155:$BC$1048576,0),MATCH((CUADRO!K$4&amp;$E1019),'Hoja de Trabajo para listado'!$BC$151:$CB$151,0)),0)+IFERROR(INDEX('Hoja de Trabajo para listado'!$DE$153:$DG$274,MATCH($A1019,'Hoja de Trabajo para listado'!$DE$153:$DE$1048576,0),MATCH((CUADRO!K$4&amp;$E1019),'Hoja de Trabajo para listado'!$DE$151:$DG$151,0)),0)+IFERROR(INDEX('Hoja de Trabajo para listado'!$CD$155:$DC$1048576,MATCH($A1019,'Hoja de Trabajo para listado'!$CD$155:$CD$1048576,0),MATCH((CUADRO!K$4&amp;$E1019),'Hoja de Trabajo para listado'!$CD$151:$DC$151,0)),0)</f>
        <v>0</v>
      </c>
      <c r="L1019" s="241">
        <f ca="1">+IFERROR(INDEX('Hoja de Trabajo para listado'!$A$155:$Z$1048576,MATCH($A1019,'Hoja de Trabajo para listado'!$A$155:$A$1048576,0),MATCH((CUADRO!L$4&amp;$E1019),'Hoja de Trabajo para listado'!$A$151:$Z$151,0)),0)+IFERROR(INDEX('Hoja de Trabajo para listado'!$AB$155:$BA$1048576,MATCH($A1019,'Hoja de Trabajo para listado'!$AB$155:$AB$1048576,0),MATCH((CUADRO!L$4&amp;$E1019),'Hoja de Trabajo para listado'!$AB$151:$BA$151,0)),0)+IFERROR(INDEX('Hoja de Trabajo para listado'!$BC$155:$CB$1048576,MATCH($A1019,'Hoja de Trabajo para listado'!$BC$155:$BC$1048576,0),MATCH((CUADRO!L$4&amp;$E1019),'Hoja de Trabajo para listado'!$BC$151:$CB$151,0)),0)+IFERROR(INDEX('Hoja de Trabajo para listado'!$DE$153:$DG$274,MATCH($A1019,'Hoja de Trabajo para listado'!$DE$153:$DE$1048576,0),MATCH((CUADRO!L$4&amp;$E1019),'Hoja de Trabajo para listado'!$DE$151:$DG$151,0)),0)+IFERROR(INDEX('Hoja de Trabajo para listado'!$CD$155:$DC$1048576,MATCH($A1019,'Hoja de Trabajo para listado'!$CD$155:$CD$1048576,0),MATCH((CUADRO!L$4&amp;$E1019),'Hoja de Trabajo para listado'!$CD$151:$DC$151,0)),0)</f>
        <v>0</v>
      </c>
      <c r="M1019" s="241">
        <f ca="1">+IFERROR(INDEX('Hoja de Trabajo para listado'!$A$155:$Z$1048576,MATCH($A1019,'Hoja de Trabajo para listado'!$A$155:$A$1048576,0),MATCH((CUADRO!M$4&amp;$E1019),'Hoja de Trabajo para listado'!$A$151:$Z$151,0)),0)+IFERROR(INDEX('Hoja de Trabajo para listado'!$AB$155:$BA$1048576,MATCH($A1019,'Hoja de Trabajo para listado'!$AB$155:$AB$1048576,0),MATCH((CUADRO!M$4&amp;$E1019),'Hoja de Trabajo para listado'!$AB$151:$BA$151,0)),0)+IFERROR(INDEX('Hoja de Trabajo para listado'!$BC$155:$CB$1048576,MATCH($A1019,'Hoja de Trabajo para listado'!$BC$155:$BC$1048576,0),MATCH((CUADRO!M$4&amp;$E1019),'Hoja de Trabajo para listado'!$BC$151:$CB$151,0)),0)+IFERROR(INDEX('Hoja de Trabajo para listado'!$DE$153:$DG$274,MATCH($A1019,'Hoja de Trabajo para listado'!$DE$153:$DE$1048576,0),MATCH((CUADRO!M$4&amp;$E1019),'Hoja de Trabajo para listado'!$DE$151:$DG$151,0)),0)+IFERROR(INDEX('Hoja de Trabajo para listado'!$CD$155:$DC$1048576,MATCH($A1019,'Hoja de Trabajo para listado'!$CD$155:$CD$1048576,0),MATCH((CUADRO!M$4&amp;$E1019),'Hoja de Trabajo para listado'!$CD$151:$DC$151,0)),0)</f>
        <v>0</v>
      </c>
      <c r="N1019" s="241">
        <f ca="1">+IFERROR(INDEX('Hoja de Trabajo para listado'!$A$155:$Z$1048576,MATCH($A1019,'Hoja de Trabajo para listado'!$A$155:$A$1048576,0),MATCH((CUADRO!N$4&amp;$E1019),'Hoja de Trabajo para listado'!$A$151:$Z$151,0)),0)+IFERROR(INDEX('Hoja de Trabajo para listado'!$AB$155:$BA$1048576,MATCH($A1019,'Hoja de Trabajo para listado'!$AB$155:$AB$1048576,0),MATCH((CUADRO!N$4&amp;$E1019),'Hoja de Trabajo para listado'!$AB$151:$BA$151,0)),0)+IFERROR(INDEX('Hoja de Trabajo para listado'!$BC$155:$CB$1048576,MATCH($A1019,'Hoja de Trabajo para listado'!$BC$155:$BC$1048576,0),MATCH((CUADRO!N$4&amp;$E1019),'Hoja de Trabajo para listado'!$BC$151:$CB$151,0)),0)+IFERROR(INDEX('Hoja de Trabajo para listado'!$DE$153:$DG$274,MATCH($A1019,'Hoja de Trabajo para listado'!$DE$153:$DE$1048576,0),MATCH((CUADRO!N$4&amp;$E1019),'Hoja de Trabajo para listado'!$DE$151:$DG$151,0)),0)+IFERROR(INDEX('Hoja de Trabajo para listado'!$CD$155:$DC$1048576,MATCH($A1019,'Hoja de Trabajo para listado'!$CD$155:$CD$1048576,0),MATCH((CUADRO!N$4&amp;$E1019),'Hoja de Trabajo para listado'!$CD$151:$DC$151,0)),0)</f>
        <v>0</v>
      </c>
      <c r="O1019" s="241">
        <f ca="1">+IFERROR(INDEX('Hoja de Trabajo para listado'!$A$155:$Z$1048576,MATCH($A1019,'Hoja de Trabajo para listado'!$A$155:$A$1048576,0),MATCH((CUADRO!O$4&amp;$E1019),'Hoja de Trabajo para listado'!$A$151:$Z$151,0)),0)+IFERROR(INDEX('Hoja de Trabajo para listado'!$AB$155:$BA$1048576,MATCH($A1019,'Hoja de Trabajo para listado'!$AB$155:$AB$1048576,0),MATCH((CUADRO!O$4&amp;$E1019),'Hoja de Trabajo para listado'!$AB$151:$BA$151,0)),0)+IFERROR(INDEX('Hoja de Trabajo para listado'!$BC$155:$CB$1048576,MATCH($A1019,'Hoja de Trabajo para listado'!$BC$155:$BC$1048576,0),MATCH((CUADRO!O$4&amp;$E1019),'Hoja de Trabajo para listado'!$BC$151:$CB$151,0)),0)+IFERROR(INDEX('Hoja de Trabajo para listado'!$DE$153:$DG$274,MATCH($A1019,'Hoja de Trabajo para listado'!$DE$153:$DE$1048576,0),MATCH((CUADRO!O$4&amp;$E1019),'Hoja de Trabajo para listado'!$DE$151:$DG$151,0)),0)+IFERROR(INDEX('Hoja de Trabajo para listado'!$CD$155:$DC$1048576,MATCH($A1019,'Hoja de Trabajo para listado'!$CD$155:$CD$1048576,0),MATCH((CUADRO!O$4&amp;$E1019),'Hoja de Trabajo para listado'!$CD$151:$DC$151,0)),0)</f>
        <v>0</v>
      </c>
      <c r="P1019" s="241">
        <f ca="1">+IFERROR(INDEX('Hoja de Trabajo para listado'!$A$155:$Z$1048576,MATCH($A1019,'Hoja de Trabajo para listado'!$A$155:$A$1048576,0),MATCH((CUADRO!P$4&amp;$E1019),'Hoja de Trabajo para listado'!$A$151:$Z$151,0)),0)+IFERROR(INDEX('Hoja de Trabajo para listado'!$AB$155:$BA$1048576,MATCH($A1019,'Hoja de Trabajo para listado'!$AB$155:$AB$1048576,0),MATCH((CUADRO!P$4&amp;$E1019),'Hoja de Trabajo para listado'!$AB$151:$BA$151,0)),0)+IFERROR(INDEX('Hoja de Trabajo para listado'!$BC$155:$CB$1048576,MATCH($A1019,'Hoja de Trabajo para listado'!$BC$155:$BC$1048576,0),MATCH((CUADRO!P$4&amp;$E1019),'Hoja de Trabajo para listado'!$BC$151:$CB$151,0)),0)+IFERROR(INDEX('Hoja de Trabajo para listado'!$DE$153:$DG$274,MATCH($A1019,'Hoja de Trabajo para listado'!$DE$153:$DE$1048576,0),MATCH((CUADRO!P$4&amp;$E1019),'Hoja de Trabajo para listado'!$DE$151:$DG$151,0)),0)+IFERROR(INDEX('Hoja de Trabajo para listado'!$CD$155:$DC$1048576,MATCH($A1019,'Hoja de Trabajo para listado'!$CD$155:$CD$1048576,0),MATCH((CUADRO!P$4&amp;$E1019),'Hoja de Trabajo para listado'!$CD$151:$DC$151,0)),0)</f>
        <v>0</v>
      </c>
      <c r="Q1019" s="241">
        <f ca="1">+IFERROR(INDEX('Hoja de Trabajo para listado'!$A$155:$Z$1048576,MATCH($A1019,'Hoja de Trabajo para listado'!$A$155:$A$1048576,0),MATCH((CUADRO!Q$4&amp;$E1019),'Hoja de Trabajo para listado'!$A$151:$Z$151,0)),0)+IFERROR(INDEX('Hoja de Trabajo para listado'!$AB$155:$BA$1048576,MATCH($A1019,'Hoja de Trabajo para listado'!$AB$155:$AB$1048576,0),MATCH((CUADRO!Q$4&amp;$E1019),'Hoja de Trabajo para listado'!$AB$151:$BA$151,0)),0)+IFERROR(INDEX('Hoja de Trabajo para listado'!$BC$155:$CB$1048576,MATCH($A1019,'Hoja de Trabajo para listado'!$BC$155:$BC$1048576,0),MATCH((CUADRO!Q$4&amp;$E1019),'Hoja de Trabajo para listado'!$BC$151:$CB$151,0)),0)+IFERROR(INDEX('Hoja de Trabajo para listado'!$DE$153:$DG$274,MATCH($A1019,'Hoja de Trabajo para listado'!$DE$153:$DE$1048576,0),MATCH((CUADRO!Q$4&amp;$E1019),'Hoja de Trabajo para listado'!$DE$151:$DG$151,0)),0)+IFERROR(INDEX('Hoja de Trabajo para listado'!$CD$155:$DC$1048576,MATCH($A1019,'Hoja de Trabajo para listado'!$CD$155:$CD$1048576,0),MATCH((CUADRO!Q$4&amp;$E1019),'Hoja de Trabajo para listado'!$CD$151:$DC$151,0)),0)</f>
        <v>0</v>
      </c>
      <c r="R1019" s="241">
        <f t="shared" ca="1" si="37"/>
        <v>0</v>
      </c>
      <c r="S1019" s="267"/>
      <c r="T1019" s="241">
        <f ca="1">+T1020</f>
        <v>0</v>
      </c>
      <c r="U1019" s="240">
        <f t="shared" si="38"/>
        <v>1</v>
      </c>
      <c r="V1019" s="327" t="str">
        <f>+VLOOKUP(A1019,bd_lista!$A$3:$E$592,5,FALSE)</f>
        <v>Gobiernos Autonomos Municipales</v>
      </c>
      <c r="W1019" s="397" t="str">
        <f>+V1019</f>
        <v>Gobiernos Autonomos Municipales</v>
      </c>
      <c r="X1019" s="240">
        <f>+VLOOKUP(A1019,[4]Sheet1!$A$13:$D$744,4,FALSE)</f>
        <v>0</v>
      </c>
      <c r="Y1019" s="240" t="e">
        <f>+VLOOKUP(X1019,bd_lista!$A$3:$C$592,3,FALSE)</f>
        <v>#N/A</v>
      </c>
      <c r="Z1019" s="290">
        <f>+X1019</f>
        <v>0</v>
      </c>
      <c r="AA1019" s="291" t="e">
        <f>+Y1019</f>
        <v>#N/A</v>
      </c>
    </row>
    <row r="1020" spans="1:27" customFormat="1" ht="15" hidden="1" customHeight="1">
      <c r="A1020" s="32">
        <v>1742</v>
      </c>
      <c r="B1020" s="394"/>
      <c r="C1020" s="245" t="str">
        <f>+VLOOKUP(A1020,bd_lista!$A$3:$C$592,3,FALSE)</f>
        <v>Gobierno Autónomo Municipal de Saipina</v>
      </c>
      <c r="D1020" s="396"/>
      <c r="E1020" s="242" t="s">
        <v>1304</v>
      </c>
      <c r="F1020" s="243">
        <f ca="1">+IFERROR(INDEX('Hoja de Trabajo para listado'!$A$155:$Z$1048576,MATCH($A1020,'Hoja de Trabajo para listado'!$A$155:$A$1048576,0),MATCH((CUADRO!F$4&amp;$E1020),'Hoja de Trabajo para listado'!$A$151:$Z$151,0)),0)+IFERROR(INDEX('Hoja de Trabajo para listado'!$AB$155:$BA$1048576,MATCH($A1020,'Hoja de Trabajo para listado'!$AB$155:$AB$1048576,0),MATCH((CUADRO!F$4&amp;$E1020),'Hoja de Trabajo para listado'!$AB$151:$BA$151,0)),0)+IFERROR(INDEX('Hoja de Trabajo para listado'!$BC$155:$CB$1048576,MATCH($A1020,'Hoja de Trabajo para listado'!$BC$155:$BC$1048576,0),MATCH((CUADRO!F$4&amp;$E1020),'Hoja de Trabajo para listado'!$BC$151:$CB$151,0)),0)+IFERROR(INDEX('Hoja de Trabajo para listado'!$DE$153:$DG$274,MATCH($A1020,'Hoja de Trabajo para listado'!$DE$153:$DE$1048576,0),MATCH((CUADRO!F$4&amp;$E1020),'Hoja de Trabajo para listado'!$DE$151:$DG$151,0)),0)+IFERROR(INDEX('Hoja de Trabajo para listado'!$CD$155:$DC$1048576,MATCH($A1020,'Hoja de Trabajo para listado'!$CD$155:$CD$1048576,0),MATCH((CUADRO!F$4&amp;$E1020),'Hoja de Trabajo para listado'!$CD$151:$DC$151,0)),0)</f>
        <v>0</v>
      </c>
      <c r="G1020" s="243">
        <f ca="1">+IFERROR(INDEX('Hoja de Trabajo para listado'!$A$155:$Z$1048576,MATCH($A1020,'Hoja de Trabajo para listado'!$A$155:$A$1048576,0),MATCH((CUADRO!G$4&amp;$E1020),'Hoja de Trabajo para listado'!$A$151:$Z$151,0)),0)+IFERROR(INDEX('Hoja de Trabajo para listado'!$AB$155:$BA$1048576,MATCH($A1020,'Hoja de Trabajo para listado'!$AB$155:$AB$1048576,0),MATCH((CUADRO!G$4&amp;$E1020),'Hoja de Trabajo para listado'!$AB$151:$BA$151,0)),0)+IFERROR(INDEX('Hoja de Trabajo para listado'!$BC$155:$CB$1048576,MATCH($A1020,'Hoja de Trabajo para listado'!$BC$155:$BC$1048576,0),MATCH((CUADRO!G$4&amp;$E1020),'Hoja de Trabajo para listado'!$BC$151:$CB$151,0)),0)+IFERROR(INDEX('Hoja de Trabajo para listado'!$DE$153:$DG$274,MATCH($A1020,'Hoja de Trabajo para listado'!$DE$153:$DE$1048576,0),MATCH((CUADRO!G$4&amp;$E1020),'Hoja de Trabajo para listado'!$DE$151:$DG$151,0)),0)+IFERROR(INDEX('Hoja de Trabajo para listado'!$CD$155:$DC$1048576,MATCH($A1020,'Hoja de Trabajo para listado'!$CD$155:$CD$1048576,0),MATCH((CUADRO!G$4&amp;$E1020),'Hoja de Trabajo para listado'!$CD$151:$DC$151,0)),0)</f>
        <v>0</v>
      </c>
      <c r="H1020" s="243">
        <f ca="1">+IFERROR(INDEX('Hoja de Trabajo para listado'!$A$155:$Z$1048576,MATCH($A1020,'Hoja de Trabajo para listado'!$A$155:$A$1048576,0),MATCH((CUADRO!H$4&amp;$E1020),'Hoja de Trabajo para listado'!$A$151:$Z$151,0)),0)+IFERROR(INDEX('Hoja de Trabajo para listado'!$AB$155:$BA$1048576,MATCH($A1020,'Hoja de Trabajo para listado'!$AB$155:$AB$1048576,0),MATCH((CUADRO!H$4&amp;$E1020),'Hoja de Trabajo para listado'!$AB$151:$BA$151,0)),0)+IFERROR(INDEX('Hoja de Trabajo para listado'!$BC$155:$CB$1048576,MATCH($A1020,'Hoja de Trabajo para listado'!$BC$155:$BC$1048576,0),MATCH((CUADRO!H$4&amp;$E1020),'Hoja de Trabajo para listado'!$BC$151:$CB$151,0)),0)+IFERROR(INDEX('Hoja de Trabajo para listado'!$DE$153:$DG$274,MATCH($A1020,'Hoja de Trabajo para listado'!$DE$153:$DE$1048576,0),MATCH((CUADRO!H$4&amp;$E1020),'Hoja de Trabajo para listado'!$DE$151:$DG$151,0)),0)+IFERROR(INDEX('Hoja de Trabajo para listado'!$CD$155:$DC$1048576,MATCH($A1020,'Hoja de Trabajo para listado'!$CD$155:$CD$1048576,0),MATCH((CUADRO!H$4&amp;$E1020),'Hoja de Trabajo para listado'!$CD$151:$DC$151,0)),0)</f>
        <v>0</v>
      </c>
      <c r="I1020" s="243">
        <f ca="1">+IFERROR(INDEX('Hoja de Trabajo para listado'!$A$155:$Z$1048576,MATCH($A1020,'Hoja de Trabajo para listado'!$A$155:$A$1048576,0),MATCH((CUADRO!I$4&amp;$E1020),'Hoja de Trabajo para listado'!$A$151:$Z$151,0)),0)+IFERROR(INDEX('Hoja de Trabajo para listado'!$AB$155:$BA$1048576,MATCH($A1020,'Hoja de Trabajo para listado'!$AB$155:$AB$1048576,0),MATCH((CUADRO!I$4&amp;$E1020),'Hoja de Trabajo para listado'!$AB$151:$BA$151,0)),0)+IFERROR(INDEX('Hoja de Trabajo para listado'!$BC$155:$CB$1048576,MATCH($A1020,'Hoja de Trabajo para listado'!$BC$155:$BC$1048576,0),MATCH((CUADRO!I$4&amp;$E1020),'Hoja de Trabajo para listado'!$BC$151:$CB$151,0)),0)+IFERROR(INDEX('Hoja de Trabajo para listado'!$DE$153:$DG$274,MATCH($A1020,'Hoja de Trabajo para listado'!$DE$153:$DE$1048576,0),MATCH((CUADRO!I$4&amp;$E1020),'Hoja de Trabajo para listado'!$DE$151:$DG$151,0)),0)+IFERROR(INDEX('Hoja de Trabajo para listado'!$CD$155:$DC$1048576,MATCH($A1020,'Hoja de Trabajo para listado'!$CD$155:$CD$1048576,0),MATCH((CUADRO!I$4&amp;$E1020),'Hoja de Trabajo para listado'!$CD$151:$DC$151,0)),0)</f>
        <v>0</v>
      </c>
      <c r="J1020" s="243">
        <f ca="1">+IFERROR(INDEX('Hoja de Trabajo para listado'!$A$155:$Z$1048576,MATCH($A1020,'Hoja de Trabajo para listado'!$A$155:$A$1048576,0),MATCH((CUADRO!J$4&amp;$E1020),'Hoja de Trabajo para listado'!$A$151:$Z$151,0)),0)+IFERROR(INDEX('Hoja de Trabajo para listado'!$AB$155:$BA$1048576,MATCH($A1020,'Hoja de Trabajo para listado'!$AB$155:$AB$1048576,0),MATCH((CUADRO!J$4&amp;$E1020),'Hoja de Trabajo para listado'!$AB$151:$BA$151,0)),0)+IFERROR(INDEX('Hoja de Trabajo para listado'!$BC$155:$CB$1048576,MATCH($A1020,'Hoja de Trabajo para listado'!$BC$155:$BC$1048576,0),MATCH((CUADRO!J$4&amp;$E1020),'Hoja de Trabajo para listado'!$BC$151:$CB$151,0)),0)+IFERROR(INDEX('Hoja de Trabajo para listado'!$DE$153:$DG$274,MATCH($A1020,'Hoja de Trabajo para listado'!$DE$153:$DE$1048576,0),MATCH((CUADRO!J$4&amp;$E1020),'Hoja de Trabajo para listado'!$DE$151:$DG$151,0)),0)+IFERROR(INDEX('Hoja de Trabajo para listado'!$CD$155:$DC$1048576,MATCH($A1020,'Hoja de Trabajo para listado'!$CD$155:$CD$1048576,0),MATCH((CUADRO!J$4&amp;$E1020),'Hoja de Trabajo para listado'!$CD$151:$DC$151,0)),0)</f>
        <v>0</v>
      </c>
      <c r="K1020" s="243">
        <f ca="1">+IFERROR(INDEX('Hoja de Trabajo para listado'!$A$155:$Z$1048576,MATCH($A1020,'Hoja de Trabajo para listado'!$A$155:$A$1048576,0),MATCH((CUADRO!K$4&amp;$E1020),'Hoja de Trabajo para listado'!$A$151:$Z$151,0)),0)+IFERROR(INDEX('Hoja de Trabajo para listado'!$AB$155:$BA$1048576,MATCH($A1020,'Hoja de Trabajo para listado'!$AB$155:$AB$1048576,0),MATCH((CUADRO!K$4&amp;$E1020),'Hoja de Trabajo para listado'!$AB$151:$BA$151,0)),0)+IFERROR(INDEX('Hoja de Trabajo para listado'!$BC$155:$CB$1048576,MATCH($A1020,'Hoja de Trabajo para listado'!$BC$155:$BC$1048576,0),MATCH((CUADRO!K$4&amp;$E1020),'Hoja de Trabajo para listado'!$BC$151:$CB$151,0)),0)+IFERROR(INDEX('Hoja de Trabajo para listado'!$DE$153:$DG$274,MATCH($A1020,'Hoja de Trabajo para listado'!$DE$153:$DE$1048576,0),MATCH((CUADRO!K$4&amp;$E1020),'Hoja de Trabajo para listado'!$DE$151:$DG$151,0)),0)+IFERROR(INDEX('Hoja de Trabajo para listado'!$CD$155:$DC$1048576,MATCH($A1020,'Hoja de Trabajo para listado'!$CD$155:$CD$1048576,0),MATCH((CUADRO!K$4&amp;$E1020),'Hoja de Trabajo para listado'!$CD$151:$DC$151,0)),0)</f>
        <v>0</v>
      </c>
      <c r="L1020" s="243">
        <f ca="1">+IFERROR(INDEX('Hoja de Trabajo para listado'!$A$155:$Z$1048576,MATCH($A1020,'Hoja de Trabajo para listado'!$A$155:$A$1048576,0),MATCH((CUADRO!L$4&amp;$E1020),'Hoja de Trabajo para listado'!$A$151:$Z$151,0)),0)+IFERROR(INDEX('Hoja de Trabajo para listado'!$AB$155:$BA$1048576,MATCH($A1020,'Hoja de Trabajo para listado'!$AB$155:$AB$1048576,0),MATCH((CUADRO!L$4&amp;$E1020),'Hoja de Trabajo para listado'!$AB$151:$BA$151,0)),0)+IFERROR(INDEX('Hoja de Trabajo para listado'!$BC$155:$CB$1048576,MATCH($A1020,'Hoja de Trabajo para listado'!$BC$155:$BC$1048576,0),MATCH((CUADRO!L$4&amp;$E1020),'Hoja de Trabajo para listado'!$BC$151:$CB$151,0)),0)+IFERROR(INDEX('Hoja de Trabajo para listado'!$DE$153:$DG$274,MATCH($A1020,'Hoja de Trabajo para listado'!$DE$153:$DE$1048576,0),MATCH((CUADRO!L$4&amp;$E1020),'Hoja de Trabajo para listado'!$DE$151:$DG$151,0)),0)+IFERROR(INDEX('Hoja de Trabajo para listado'!$CD$155:$DC$1048576,MATCH($A1020,'Hoja de Trabajo para listado'!$CD$155:$CD$1048576,0),MATCH((CUADRO!L$4&amp;$E1020),'Hoja de Trabajo para listado'!$CD$151:$DC$151,0)),0)</f>
        <v>0</v>
      </c>
      <c r="M1020" s="243">
        <f ca="1">+IFERROR(INDEX('Hoja de Trabajo para listado'!$A$155:$Z$1048576,MATCH($A1020,'Hoja de Trabajo para listado'!$A$155:$A$1048576,0),MATCH((CUADRO!M$4&amp;$E1020),'Hoja de Trabajo para listado'!$A$151:$Z$151,0)),0)+IFERROR(INDEX('Hoja de Trabajo para listado'!$AB$155:$BA$1048576,MATCH($A1020,'Hoja de Trabajo para listado'!$AB$155:$AB$1048576,0),MATCH((CUADRO!M$4&amp;$E1020),'Hoja de Trabajo para listado'!$AB$151:$BA$151,0)),0)+IFERROR(INDEX('Hoja de Trabajo para listado'!$BC$155:$CB$1048576,MATCH($A1020,'Hoja de Trabajo para listado'!$BC$155:$BC$1048576,0),MATCH((CUADRO!M$4&amp;$E1020),'Hoja de Trabajo para listado'!$BC$151:$CB$151,0)),0)+IFERROR(INDEX('Hoja de Trabajo para listado'!$DE$153:$DG$274,MATCH($A1020,'Hoja de Trabajo para listado'!$DE$153:$DE$1048576,0),MATCH((CUADRO!M$4&amp;$E1020),'Hoja de Trabajo para listado'!$DE$151:$DG$151,0)),0)+IFERROR(INDEX('Hoja de Trabajo para listado'!$CD$155:$DC$1048576,MATCH($A1020,'Hoja de Trabajo para listado'!$CD$155:$CD$1048576,0),MATCH((CUADRO!M$4&amp;$E1020),'Hoja de Trabajo para listado'!$CD$151:$DC$151,0)),0)</f>
        <v>0</v>
      </c>
      <c r="N1020" s="243">
        <f ca="1">+IFERROR(INDEX('Hoja de Trabajo para listado'!$A$155:$Z$1048576,MATCH($A1020,'Hoja de Trabajo para listado'!$A$155:$A$1048576,0),MATCH((CUADRO!N$4&amp;$E1020),'Hoja de Trabajo para listado'!$A$151:$Z$151,0)),0)+IFERROR(INDEX('Hoja de Trabajo para listado'!$AB$155:$BA$1048576,MATCH($A1020,'Hoja de Trabajo para listado'!$AB$155:$AB$1048576,0),MATCH((CUADRO!N$4&amp;$E1020),'Hoja de Trabajo para listado'!$AB$151:$BA$151,0)),0)+IFERROR(INDEX('Hoja de Trabajo para listado'!$BC$155:$CB$1048576,MATCH($A1020,'Hoja de Trabajo para listado'!$BC$155:$BC$1048576,0),MATCH((CUADRO!N$4&amp;$E1020),'Hoja de Trabajo para listado'!$BC$151:$CB$151,0)),0)+IFERROR(INDEX('Hoja de Trabajo para listado'!$DE$153:$DG$274,MATCH($A1020,'Hoja de Trabajo para listado'!$DE$153:$DE$1048576,0),MATCH((CUADRO!N$4&amp;$E1020),'Hoja de Trabajo para listado'!$DE$151:$DG$151,0)),0)+IFERROR(INDEX('Hoja de Trabajo para listado'!$CD$155:$DC$1048576,MATCH($A1020,'Hoja de Trabajo para listado'!$CD$155:$CD$1048576,0),MATCH((CUADRO!N$4&amp;$E1020),'Hoja de Trabajo para listado'!$CD$151:$DC$151,0)),0)</f>
        <v>0</v>
      </c>
      <c r="O1020" s="243">
        <f ca="1">+IFERROR(INDEX('Hoja de Trabajo para listado'!$A$155:$Z$1048576,MATCH($A1020,'Hoja de Trabajo para listado'!$A$155:$A$1048576,0),MATCH((CUADRO!O$4&amp;$E1020),'Hoja de Trabajo para listado'!$A$151:$Z$151,0)),0)+IFERROR(INDEX('Hoja de Trabajo para listado'!$AB$155:$BA$1048576,MATCH($A1020,'Hoja de Trabajo para listado'!$AB$155:$AB$1048576,0),MATCH((CUADRO!O$4&amp;$E1020),'Hoja de Trabajo para listado'!$AB$151:$BA$151,0)),0)+IFERROR(INDEX('Hoja de Trabajo para listado'!$BC$155:$CB$1048576,MATCH($A1020,'Hoja de Trabajo para listado'!$BC$155:$BC$1048576,0),MATCH((CUADRO!O$4&amp;$E1020),'Hoja de Trabajo para listado'!$BC$151:$CB$151,0)),0)+IFERROR(INDEX('Hoja de Trabajo para listado'!$DE$153:$DG$274,MATCH($A1020,'Hoja de Trabajo para listado'!$DE$153:$DE$1048576,0),MATCH((CUADRO!O$4&amp;$E1020),'Hoja de Trabajo para listado'!$DE$151:$DG$151,0)),0)+IFERROR(INDEX('Hoja de Trabajo para listado'!$CD$155:$DC$1048576,MATCH($A1020,'Hoja de Trabajo para listado'!$CD$155:$CD$1048576,0),MATCH((CUADRO!O$4&amp;$E1020),'Hoja de Trabajo para listado'!$CD$151:$DC$151,0)),0)</f>
        <v>0</v>
      </c>
      <c r="P1020" s="243">
        <f ca="1">+IFERROR(INDEX('Hoja de Trabajo para listado'!$A$155:$Z$1048576,MATCH($A1020,'Hoja de Trabajo para listado'!$A$155:$A$1048576,0),MATCH((CUADRO!P$4&amp;$E1020),'Hoja de Trabajo para listado'!$A$151:$Z$151,0)),0)+IFERROR(INDEX('Hoja de Trabajo para listado'!$AB$155:$BA$1048576,MATCH($A1020,'Hoja de Trabajo para listado'!$AB$155:$AB$1048576,0),MATCH((CUADRO!P$4&amp;$E1020),'Hoja de Trabajo para listado'!$AB$151:$BA$151,0)),0)+IFERROR(INDEX('Hoja de Trabajo para listado'!$BC$155:$CB$1048576,MATCH($A1020,'Hoja de Trabajo para listado'!$BC$155:$BC$1048576,0),MATCH((CUADRO!P$4&amp;$E1020),'Hoja de Trabajo para listado'!$BC$151:$CB$151,0)),0)+IFERROR(INDEX('Hoja de Trabajo para listado'!$DE$153:$DG$274,MATCH($A1020,'Hoja de Trabajo para listado'!$DE$153:$DE$1048576,0),MATCH((CUADRO!P$4&amp;$E1020),'Hoja de Trabajo para listado'!$DE$151:$DG$151,0)),0)+IFERROR(INDEX('Hoja de Trabajo para listado'!$CD$155:$DC$1048576,MATCH($A1020,'Hoja de Trabajo para listado'!$CD$155:$CD$1048576,0),MATCH((CUADRO!P$4&amp;$E1020),'Hoja de Trabajo para listado'!$CD$151:$DC$151,0)),0)</f>
        <v>0</v>
      </c>
      <c r="Q1020" s="243">
        <f ca="1">+IFERROR(INDEX('Hoja de Trabajo para listado'!$A$155:$Z$1048576,MATCH($A1020,'Hoja de Trabajo para listado'!$A$155:$A$1048576,0),MATCH((CUADRO!Q$4&amp;$E1020),'Hoja de Trabajo para listado'!$A$151:$Z$151,0)),0)+IFERROR(INDEX('Hoja de Trabajo para listado'!$AB$155:$BA$1048576,MATCH($A1020,'Hoja de Trabajo para listado'!$AB$155:$AB$1048576,0),MATCH((CUADRO!Q$4&amp;$E1020),'Hoja de Trabajo para listado'!$AB$151:$BA$151,0)),0)+IFERROR(INDEX('Hoja de Trabajo para listado'!$BC$155:$CB$1048576,MATCH($A1020,'Hoja de Trabajo para listado'!$BC$155:$BC$1048576,0),MATCH((CUADRO!Q$4&amp;$E1020),'Hoja de Trabajo para listado'!$BC$151:$CB$151,0)),0)+IFERROR(INDEX('Hoja de Trabajo para listado'!$DE$153:$DG$274,MATCH($A1020,'Hoja de Trabajo para listado'!$DE$153:$DE$1048576,0),MATCH((CUADRO!Q$4&amp;$E1020),'Hoja de Trabajo para listado'!$DE$151:$DG$151,0)),0)+IFERROR(INDEX('Hoja de Trabajo para listado'!$CD$155:$DC$1048576,MATCH($A1020,'Hoja de Trabajo para listado'!$CD$155:$CD$1048576,0),MATCH((CUADRO!Q$4&amp;$E1020),'Hoja de Trabajo para listado'!$CD$151:$DC$151,0)),0)</f>
        <v>0</v>
      </c>
      <c r="R1020" s="243">
        <f t="shared" ca="1" si="37"/>
        <v>0</v>
      </c>
      <c r="S1020" s="256">
        <f ca="1">+R1019+R1020</f>
        <v>0</v>
      </c>
      <c r="T1020" s="243">
        <f ca="1">+S1020</f>
        <v>0</v>
      </c>
      <c r="U1020" s="242">
        <f t="shared" si="38"/>
        <v>2</v>
      </c>
      <c r="V1020" s="327" t="str">
        <f>+VLOOKUP(A1020,bd_lista!$A$3:$E$592,5,FALSE)</f>
        <v>Gobiernos Autonomos Municipales</v>
      </c>
      <c r="W1020" s="398"/>
      <c r="X1020" s="240">
        <f>+VLOOKUP(A1020,[4]Sheet1!$A$13:$D$744,4,FALSE)</f>
        <v>0</v>
      </c>
      <c r="Y1020" s="240" t="e">
        <f>+VLOOKUP(X1020,bd_lista!$A$3:$C$592,3,FALSE)</f>
        <v>#N/A</v>
      </c>
      <c r="Z1020" s="288"/>
      <c r="AA1020" s="289"/>
    </row>
    <row r="1021" spans="1:27" customFormat="1" ht="15" hidden="1" customHeight="1">
      <c r="A1021" s="32">
        <v>1743</v>
      </c>
      <c r="B1021" s="393">
        <f>+A1021</f>
        <v>1743</v>
      </c>
      <c r="C1021" s="245" t="str">
        <f>+VLOOKUP(A1021,bd_lista!$A$3:$C$592,3,FALSE)</f>
        <v>Gobierno Autónomo Municipal de Puerto Suárez</v>
      </c>
      <c r="D1021" s="395" t="str">
        <f>+C1021</f>
        <v>Gobierno Autónomo Municipal de Puerto Suárez</v>
      </c>
      <c r="E1021" s="240" t="s">
        <v>1303</v>
      </c>
      <c r="F1021" s="241">
        <f ca="1">+IFERROR(INDEX('Hoja de Trabajo para listado'!$A$155:$Z$1048576,MATCH($A1021,'Hoja de Trabajo para listado'!$A$155:$A$1048576,0),MATCH((CUADRO!F$4&amp;$E1021),'Hoja de Trabajo para listado'!$A$151:$Z$151,0)),0)+IFERROR(INDEX('Hoja de Trabajo para listado'!$AB$155:$BA$1048576,MATCH($A1021,'Hoja de Trabajo para listado'!$AB$155:$AB$1048576,0),MATCH((CUADRO!F$4&amp;$E1021),'Hoja de Trabajo para listado'!$AB$151:$BA$151,0)),0)+IFERROR(INDEX('Hoja de Trabajo para listado'!$BC$155:$CB$1048576,MATCH($A1021,'Hoja de Trabajo para listado'!$BC$155:$BC$1048576,0),MATCH((CUADRO!F$4&amp;$E1021),'Hoja de Trabajo para listado'!$BC$151:$CB$151,0)),0)+IFERROR(INDEX('Hoja de Trabajo para listado'!$DE$153:$DG$274,MATCH($A1021,'Hoja de Trabajo para listado'!$DE$153:$DE$1048576,0),MATCH((CUADRO!F$4&amp;$E1021),'Hoja de Trabajo para listado'!$DE$151:$DG$151,0)),0)+IFERROR(INDEX('Hoja de Trabajo para listado'!$CD$155:$DC$1048576,MATCH($A1021,'Hoja de Trabajo para listado'!$CD$155:$CD$1048576,0),MATCH((CUADRO!F$4&amp;$E1021),'Hoja de Trabajo para listado'!$CD$151:$DC$151,0)),0)</f>
        <v>0</v>
      </c>
      <c r="G1021" s="241">
        <f ca="1">+IFERROR(INDEX('Hoja de Trabajo para listado'!$A$155:$Z$1048576,MATCH($A1021,'Hoja de Trabajo para listado'!$A$155:$A$1048576,0),MATCH((CUADRO!G$4&amp;$E1021),'Hoja de Trabajo para listado'!$A$151:$Z$151,0)),0)+IFERROR(INDEX('Hoja de Trabajo para listado'!$AB$155:$BA$1048576,MATCH($A1021,'Hoja de Trabajo para listado'!$AB$155:$AB$1048576,0),MATCH((CUADRO!G$4&amp;$E1021),'Hoja de Trabajo para listado'!$AB$151:$BA$151,0)),0)+IFERROR(INDEX('Hoja de Trabajo para listado'!$BC$155:$CB$1048576,MATCH($A1021,'Hoja de Trabajo para listado'!$BC$155:$BC$1048576,0),MATCH((CUADRO!G$4&amp;$E1021),'Hoja de Trabajo para listado'!$BC$151:$CB$151,0)),0)+IFERROR(INDEX('Hoja de Trabajo para listado'!$DE$153:$DG$274,MATCH($A1021,'Hoja de Trabajo para listado'!$DE$153:$DE$1048576,0),MATCH((CUADRO!G$4&amp;$E1021),'Hoja de Trabajo para listado'!$DE$151:$DG$151,0)),0)+IFERROR(INDEX('Hoja de Trabajo para listado'!$CD$155:$DC$1048576,MATCH($A1021,'Hoja de Trabajo para listado'!$CD$155:$CD$1048576,0),MATCH((CUADRO!G$4&amp;$E1021),'Hoja de Trabajo para listado'!$CD$151:$DC$151,0)),0)</f>
        <v>0</v>
      </c>
      <c r="H1021" s="241">
        <f ca="1">+IFERROR(INDEX('Hoja de Trabajo para listado'!$A$155:$Z$1048576,MATCH($A1021,'Hoja de Trabajo para listado'!$A$155:$A$1048576,0),MATCH((CUADRO!H$4&amp;$E1021),'Hoja de Trabajo para listado'!$A$151:$Z$151,0)),0)+IFERROR(INDEX('Hoja de Trabajo para listado'!$AB$155:$BA$1048576,MATCH($A1021,'Hoja de Trabajo para listado'!$AB$155:$AB$1048576,0),MATCH((CUADRO!H$4&amp;$E1021),'Hoja de Trabajo para listado'!$AB$151:$BA$151,0)),0)+IFERROR(INDEX('Hoja de Trabajo para listado'!$BC$155:$CB$1048576,MATCH($A1021,'Hoja de Trabajo para listado'!$BC$155:$BC$1048576,0),MATCH((CUADRO!H$4&amp;$E1021),'Hoja de Trabajo para listado'!$BC$151:$CB$151,0)),0)+IFERROR(INDEX('Hoja de Trabajo para listado'!$DE$153:$DG$274,MATCH($A1021,'Hoja de Trabajo para listado'!$DE$153:$DE$1048576,0),MATCH((CUADRO!H$4&amp;$E1021),'Hoja de Trabajo para listado'!$DE$151:$DG$151,0)),0)+IFERROR(INDEX('Hoja de Trabajo para listado'!$CD$155:$DC$1048576,MATCH($A1021,'Hoja de Trabajo para listado'!$CD$155:$CD$1048576,0),MATCH((CUADRO!H$4&amp;$E1021),'Hoja de Trabajo para listado'!$CD$151:$DC$151,0)),0)</f>
        <v>0</v>
      </c>
      <c r="I1021" s="241">
        <f ca="1">+IFERROR(INDEX('Hoja de Trabajo para listado'!$A$155:$Z$1048576,MATCH($A1021,'Hoja de Trabajo para listado'!$A$155:$A$1048576,0),MATCH((CUADRO!I$4&amp;$E1021),'Hoja de Trabajo para listado'!$A$151:$Z$151,0)),0)+IFERROR(INDEX('Hoja de Trabajo para listado'!$AB$155:$BA$1048576,MATCH($A1021,'Hoja de Trabajo para listado'!$AB$155:$AB$1048576,0),MATCH((CUADRO!I$4&amp;$E1021),'Hoja de Trabajo para listado'!$AB$151:$BA$151,0)),0)+IFERROR(INDEX('Hoja de Trabajo para listado'!$BC$155:$CB$1048576,MATCH($A1021,'Hoja de Trabajo para listado'!$BC$155:$BC$1048576,0),MATCH((CUADRO!I$4&amp;$E1021),'Hoja de Trabajo para listado'!$BC$151:$CB$151,0)),0)+IFERROR(INDEX('Hoja de Trabajo para listado'!$DE$153:$DG$274,MATCH($A1021,'Hoja de Trabajo para listado'!$DE$153:$DE$1048576,0),MATCH((CUADRO!I$4&amp;$E1021),'Hoja de Trabajo para listado'!$DE$151:$DG$151,0)),0)+IFERROR(INDEX('Hoja de Trabajo para listado'!$CD$155:$DC$1048576,MATCH($A1021,'Hoja de Trabajo para listado'!$CD$155:$CD$1048576,0),MATCH((CUADRO!I$4&amp;$E1021),'Hoja de Trabajo para listado'!$CD$151:$DC$151,0)),0)</f>
        <v>0</v>
      </c>
      <c r="J1021" s="241">
        <f ca="1">+IFERROR(INDEX('Hoja de Trabajo para listado'!$A$155:$Z$1048576,MATCH($A1021,'Hoja de Trabajo para listado'!$A$155:$A$1048576,0),MATCH((CUADRO!J$4&amp;$E1021),'Hoja de Trabajo para listado'!$A$151:$Z$151,0)),0)+IFERROR(INDEX('Hoja de Trabajo para listado'!$AB$155:$BA$1048576,MATCH($A1021,'Hoja de Trabajo para listado'!$AB$155:$AB$1048576,0),MATCH((CUADRO!J$4&amp;$E1021),'Hoja de Trabajo para listado'!$AB$151:$BA$151,0)),0)+IFERROR(INDEX('Hoja de Trabajo para listado'!$BC$155:$CB$1048576,MATCH($A1021,'Hoja de Trabajo para listado'!$BC$155:$BC$1048576,0),MATCH((CUADRO!J$4&amp;$E1021),'Hoja de Trabajo para listado'!$BC$151:$CB$151,0)),0)+IFERROR(INDEX('Hoja de Trabajo para listado'!$DE$153:$DG$274,MATCH($A1021,'Hoja de Trabajo para listado'!$DE$153:$DE$1048576,0),MATCH((CUADRO!J$4&amp;$E1021),'Hoja de Trabajo para listado'!$DE$151:$DG$151,0)),0)+IFERROR(INDEX('Hoja de Trabajo para listado'!$CD$155:$DC$1048576,MATCH($A1021,'Hoja de Trabajo para listado'!$CD$155:$CD$1048576,0),MATCH((CUADRO!J$4&amp;$E1021),'Hoja de Trabajo para listado'!$CD$151:$DC$151,0)),0)</f>
        <v>0</v>
      </c>
      <c r="K1021" s="241">
        <f ca="1">+IFERROR(INDEX('Hoja de Trabajo para listado'!$A$155:$Z$1048576,MATCH($A1021,'Hoja de Trabajo para listado'!$A$155:$A$1048576,0),MATCH((CUADRO!K$4&amp;$E1021),'Hoja de Trabajo para listado'!$A$151:$Z$151,0)),0)+IFERROR(INDEX('Hoja de Trabajo para listado'!$AB$155:$BA$1048576,MATCH($A1021,'Hoja de Trabajo para listado'!$AB$155:$AB$1048576,0),MATCH((CUADRO!K$4&amp;$E1021),'Hoja de Trabajo para listado'!$AB$151:$BA$151,0)),0)+IFERROR(INDEX('Hoja de Trabajo para listado'!$BC$155:$CB$1048576,MATCH($A1021,'Hoja de Trabajo para listado'!$BC$155:$BC$1048576,0),MATCH((CUADRO!K$4&amp;$E1021),'Hoja de Trabajo para listado'!$BC$151:$CB$151,0)),0)+IFERROR(INDEX('Hoja de Trabajo para listado'!$DE$153:$DG$274,MATCH($A1021,'Hoja de Trabajo para listado'!$DE$153:$DE$1048576,0),MATCH((CUADRO!K$4&amp;$E1021),'Hoja de Trabajo para listado'!$DE$151:$DG$151,0)),0)+IFERROR(INDEX('Hoja de Trabajo para listado'!$CD$155:$DC$1048576,MATCH($A1021,'Hoja de Trabajo para listado'!$CD$155:$CD$1048576,0),MATCH((CUADRO!K$4&amp;$E1021),'Hoja de Trabajo para listado'!$CD$151:$DC$151,0)),0)</f>
        <v>0</v>
      </c>
      <c r="L1021" s="241">
        <f ca="1">+IFERROR(INDEX('Hoja de Trabajo para listado'!$A$155:$Z$1048576,MATCH($A1021,'Hoja de Trabajo para listado'!$A$155:$A$1048576,0),MATCH((CUADRO!L$4&amp;$E1021),'Hoja de Trabajo para listado'!$A$151:$Z$151,0)),0)+IFERROR(INDEX('Hoja de Trabajo para listado'!$AB$155:$BA$1048576,MATCH($A1021,'Hoja de Trabajo para listado'!$AB$155:$AB$1048576,0),MATCH((CUADRO!L$4&amp;$E1021),'Hoja de Trabajo para listado'!$AB$151:$BA$151,0)),0)+IFERROR(INDEX('Hoja de Trabajo para listado'!$BC$155:$CB$1048576,MATCH($A1021,'Hoja de Trabajo para listado'!$BC$155:$BC$1048576,0),MATCH((CUADRO!L$4&amp;$E1021),'Hoja de Trabajo para listado'!$BC$151:$CB$151,0)),0)+IFERROR(INDEX('Hoja de Trabajo para listado'!$DE$153:$DG$274,MATCH($A1021,'Hoja de Trabajo para listado'!$DE$153:$DE$1048576,0),MATCH((CUADRO!L$4&amp;$E1021),'Hoja de Trabajo para listado'!$DE$151:$DG$151,0)),0)+IFERROR(INDEX('Hoja de Trabajo para listado'!$CD$155:$DC$1048576,MATCH($A1021,'Hoja de Trabajo para listado'!$CD$155:$CD$1048576,0),MATCH((CUADRO!L$4&amp;$E1021),'Hoja de Trabajo para listado'!$CD$151:$DC$151,0)),0)</f>
        <v>0</v>
      </c>
      <c r="M1021" s="241">
        <f ca="1">+IFERROR(INDEX('Hoja de Trabajo para listado'!$A$155:$Z$1048576,MATCH($A1021,'Hoja de Trabajo para listado'!$A$155:$A$1048576,0),MATCH((CUADRO!M$4&amp;$E1021),'Hoja de Trabajo para listado'!$A$151:$Z$151,0)),0)+IFERROR(INDEX('Hoja de Trabajo para listado'!$AB$155:$BA$1048576,MATCH($A1021,'Hoja de Trabajo para listado'!$AB$155:$AB$1048576,0),MATCH((CUADRO!M$4&amp;$E1021),'Hoja de Trabajo para listado'!$AB$151:$BA$151,0)),0)+IFERROR(INDEX('Hoja de Trabajo para listado'!$BC$155:$CB$1048576,MATCH($A1021,'Hoja de Trabajo para listado'!$BC$155:$BC$1048576,0),MATCH((CUADRO!M$4&amp;$E1021),'Hoja de Trabajo para listado'!$BC$151:$CB$151,0)),0)+IFERROR(INDEX('Hoja de Trabajo para listado'!$DE$153:$DG$274,MATCH($A1021,'Hoja de Trabajo para listado'!$DE$153:$DE$1048576,0),MATCH((CUADRO!M$4&amp;$E1021),'Hoja de Trabajo para listado'!$DE$151:$DG$151,0)),0)+IFERROR(INDEX('Hoja de Trabajo para listado'!$CD$155:$DC$1048576,MATCH($A1021,'Hoja de Trabajo para listado'!$CD$155:$CD$1048576,0),MATCH((CUADRO!M$4&amp;$E1021),'Hoja de Trabajo para listado'!$CD$151:$DC$151,0)),0)</f>
        <v>0</v>
      </c>
      <c r="N1021" s="241">
        <f ca="1">+IFERROR(INDEX('Hoja de Trabajo para listado'!$A$155:$Z$1048576,MATCH($A1021,'Hoja de Trabajo para listado'!$A$155:$A$1048576,0),MATCH((CUADRO!N$4&amp;$E1021),'Hoja de Trabajo para listado'!$A$151:$Z$151,0)),0)+IFERROR(INDEX('Hoja de Trabajo para listado'!$AB$155:$BA$1048576,MATCH($A1021,'Hoja de Trabajo para listado'!$AB$155:$AB$1048576,0),MATCH((CUADRO!N$4&amp;$E1021),'Hoja de Trabajo para listado'!$AB$151:$BA$151,0)),0)+IFERROR(INDEX('Hoja de Trabajo para listado'!$BC$155:$CB$1048576,MATCH($A1021,'Hoja de Trabajo para listado'!$BC$155:$BC$1048576,0),MATCH((CUADRO!N$4&amp;$E1021),'Hoja de Trabajo para listado'!$BC$151:$CB$151,0)),0)+IFERROR(INDEX('Hoja de Trabajo para listado'!$DE$153:$DG$274,MATCH($A1021,'Hoja de Trabajo para listado'!$DE$153:$DE$1048576,0),MATCH((CUADRO!N$4&amp;$E1021),'Hoja de Trabajo para listado'!$DE$151:$DG$151,0)),0)+IFERROR(INDEX('Hoja de Trabajo para listado'!$CD$155:$DC$1048576,MATCH($A1021,'Hoja de Trabajo para listado'!$CD$155:$CD$1048576,0),MATCH((CUADRO!N$4&amp;$E1021),'Hoja de Trabajo para listado'!$CD$151:$DC$151,0)),0)</f>
        <v>0</v>
      </c>
      <c r="O1021" s="241">
        <f ca="1">+IFERROR(INDEX('Hoja de Trabajo para listado'!$A$155:$Z$1048576,MATCH($A1021,'Hoja de Trabajo para listado'!$A$155:$A$1048576,0),MATCH((CUADRO!O$4&amp;$E1021),'Hoja de Trabajo para listado'!$A$151:$Z$151,0)),0)+IFERROR(INDEX('Hoja de Trabajo para listado'!$AB$155:$BA$1048576,MATCH($A1021,'Hoja de Trabajo para listado'!$AB$155:$AB$1048576,0),MATCH((CUADRO!O$4&amp;$E1021),'Hoja de Trabajo para listado'!$AB$151:$BA$151,0)),0)+IFERROR(INDEX('Hoja de Trabajo para listado'!$BC$155:$CB$1048576,MATCH($A1021,'Hoja de Trabajo para listado'!$BC$155:$BC$1048576,0),MATCH((CUADRO!O$4&amp;$E1021),'Hoja de Trabajo para listado'!$BC$151:$CB$151,0)),0)+IFERROR(INDEX('Hoja de Trabajo para listado'!$DE$153:$DG$274,MATCH($A1021,'Hoja de Trabajo para listado'!$DE$153:$DE$1048576,0),MATCH((CUADRO!O$4&amp;$E1021),'Hoja de Trabajo para listado'!$DE$151:$DG$151,0)),0)+IFERROR(INDEX('Hoja de Trabajo para listado'!$CD$155:$DC$1048576,MATCH($A1021,'Hoja de Trabajo para listado'!$CD$155:$CD$1048576,0),MATCH((CUADRO!O$4&amp;$E1021),'Hoja de Trabajo para listado'!$CD$151:$DC$151,0)),0)</f>
        <v>0</v>
      </c>
      <c r="P1021" s="241">
        <f ca="1">+IFERROR(INDEX('Hoja de Trabajo para listado'!$A$155:$Z$1048576,MATCH($A1021,'Hoja de Trabajo para listado'!$A$155:$A$1048576,0),MATCH((CUADRO!P$4&amp;$E1021),'Hoja de Trabajo para listado'!$A$151:$Z$151,0)),0)+IFERROR(INDEX('Hoja de Trabajo para listado'!$AB$155:$BA$1048576,MATCH($A1021,'Hoja de Trabajo para listado'!$AB$155:$AB$1048576,0),MATCH((CUADRO!P$4&amp;$E1021),'Hoja de Trabajo para listado'!$AB$151:$BA$151,0)),0)+IFERROR(INDEX('Hoja de Trabajo para listado'!$BC$155:$CB$1048576,MATCH($A1021,'Hoja de Trabajo para listado'!$BC$155:$BC$1048576,0),MATCH((CUADRO!P$4&amp;$E1021),'Hoja de Trabajo para listado'!$BC$151:$CB$151,0)),0)+IFERROR(INDEX('Hoja de Trabajo para listado'!$DE$153:$DG$274,MATCH($A1021,'Hoja de Trabajo para listado'!$DE$153:$DE$1048576,0),MATCH((CUADRO!P$4&amp;$E1021),'Hoja de Trabajo para listado'!$DE$151:$DG$151,0)),0)+IFERROR(INDEX('Hoja de Trabajo para listado'!$CD$155:$DC$1048576,MATCH($A1021,'Hoja de Trabajo para listado'!$CD$155:$CD$1048576,0),MATCH((CUADRO!P$4&amp;$E1021),'Hoja de Trabajo para listado'!$CD$151:$DC$151,0)),0)</f>
        <v>0</v>
      </c>
      <c r="Q1021" s="241">
        <f ca="1">+IFERROR(INDEX('Hoja de Trabajo para listado'!$A$155:$Z$1048576,MATCH($A1021,'Hoja de Trabajo para listado'!$A$155:$A$1048576,0),MATCH((CUADRO!Q$4&amp;$E1021),'Hoja de Trabajo para listado'!$A$151:$Z$151,0)),0)+IFERROR(INDEX('Hoja de Trabajo para listado'!$AB$155:$BA$1048576,MATCH($A1021,'Hoja de Trabajo para listado'!$AB$155:$AB$1048576,0),MATCH((CUADRO!Q$4&amp;$E1021),'Hoja de Trabajo para listado'!$AB$151:$BA$151,0)),0)+IFERROR(INDEX('Hoja de Trabajo para listado'!$BC$155:$CB$1048576,MATCH($A1021,'Hoja de Trabajo para listado'!$BC$155:$BC$1048576,0),MATCH((CUADRO!Q$4&amp;$E1021),'Hoja de Trabajo para listado'!$BC$151:$CB$151,0)),0)+IFERROR(INDEX('Hoja de Trabajo para listado'!$DE$153:$DG$274,MATCH($A1021,'Hoja de Trabajo para listado'!$DE$153:$DE$1048576,0),MATCH((CUADRO!Q$4&amp;$E1021),'Hoja de Trabajo para listado'!$DE$151:$DG$151,0)),0)+IFERROR(INDEX('Hoja de Trabajo para listado'!$CD$155:$DC$1048576,MATCH($A1021,'Hoja de Trabajo para listado'!$CD$155:$CD$1048576,0),MATCH((CUADRO!Q$4&amp;$E1021),'Hoja de Trabajo para listado'!$CD$151:$DC$151,0)),0)</f>
        <v>0</v>
      </c>
      <c r="R1021" s="241">
        <f t="shared" ca="1" si="37"/>
        <v>0</v>
      </c>
      <c r="S1021" s="247"/>
      <c r="T1021" s="241">
        <f ca="1">+T1022</f>
        <v>0</v>
      </c>
      <c r="U1021" s="240">
        <f t="shared" si="38"/>
        <v>1</v>
      </c>
      <c r="V1021" s="327" t="str">
        <f>+VLOOKUP(A1021,bd_lista!$A$3:$E$592,5,FALSE)</f>
        <v>Gobiernos Autonomos Municipales</v>
      </c>
      <c r="W1021" s="397" t="str">
        <f>+V1021</f>
        <v>Gobiernos Autonomos Municipales</v>
      </c>
      <c r="X1021" s="240">
        <f>+VLOOKUP(A1021,[4]Sheet1!$A$13:$D$744,4,FALSE)</f>
        <v>0</v>
      </c>
      <c r="Y1021" s="240" t="e">
        <f>+VLOOKUP(X1021,bd_lista!$A$3:$C$592,3,FALSE)</f>
        <v>#N/A</v>
      </c>
      <c r="Z1021" s="290">
        <f>+X1021</f>
        <v>0</v>
      </c>
      <c r="AA1021" s="291" t="e">
        <f>+Y1021</f>
        <v>#N/A</v>
      </c>
    </row>
    <row r="1022" spans="1:27" customFormat="1" ht="15" hidden="1" customHeight="1">
      <c r="A1022" s="32">
        <v>1743</v>
      </c>
      <c r="B1022" s="394"/>
      <c r="C1022" s="245" t="str">
        <f>+VLOOKUP(A1022,bd_lista!$A$3:$C$592,3,FALSE)</f>
        <v>Gobierno Autónomo Municipal de Puerto Suárez</v>
      </c>
      <c r="D1022" s="396"/>
      <c r="E1022" s="242" t="s">
        <v>1304</v>
      </c>
      <c r="F1022" s="243">
        <f ca="1">+IFERROR(INDEX('Hoja de Trabajo para listado'!$A$155:$Z$1048576,MATCH($A1022,'Hoja de Trabajo para listado'!$A$155:$A$1048576,0),MATCH((CUADRO!F$4&amp;$E1022),'Hoja de Trabajo para listado'!$A$151:$Z$151,0)),0)+IFERROR(INDEX('Hoja de Trabajo para listado'!$AB$155:$BA$1048576,MATCH($A1022,'Hoja de Trabajo para listado'!$AB$155:$AB$1048576,0),MATCH((CUADRO!F$4&amp;$E1022),'Hoja de Trabajo para listado'!$AB$151:$BA$151,0)),0)+IFERROR(INDEX('Hoja de Trabajo para listado'!$BC$155:$CB$1048576,MATCH($A1022,'Hoja de Trabajo para listado'!$BC$155:$BC$1048576,0),MATCH((CUADRO!F$4&amp;$E1022),'Hoja de Trabajo para listado'!$BC$151:$CB$151,0)),0)+IFERROR(INDEX('Hoja de Trabajo para listado'!$DE$153:$DG$274,MATCH($A1022,'Hoja de Trabajo para listado'!$DE$153:$DE$1048576,0),MATCH((CUADRO!F$4&amp;$E1022),'Hoja de Trabajo para listado'!$DE$151:$DG$151,0)),0)+IFERROR(INDEX('Hoja de Trabajo para listado'!$CD$155:$DC$1048576,MATCH($A1022,'Hoja de Trabajo para listado'!$CD$155:$CD$1048576,0),MATCH((CUADRO!F$4&amp;$E1022),'Hoja de Trabajo para listado'!$CD$151:$DC$151,0)),0)</f>
        <v>0</v>
      </c>
      <c r="G1022" s="243">
        <f ca="1">+IFERROR(INDEX('Hoja de Trabajo para listado'!$A$155:$Z$1048576,MATCH($A1022,'Hoja de Trabajo para listado'!$A$155:$A$1048576,0),MATCH((CUADRO!G$4&amp;$E1022),'Hoja de Trabajo para listado'!$A$151:$Z$151,0)),0)+IFERROR(INDEX('Hoja de Trabajo para listado'!$AB$155:$BA$1048576,MATCH($A1022,'Hoja de Trabajo para listado'!$AB$155:$AB$1048576,0),MATCH((CUADRO!G$4&amp;$E1022),'Hoja de Trabajo para listado'!$AB$151:$BA$151,0)),0)+IFERROR(INDEX('Hoja de Trabajo para listado'!$BC$155:$CB$1048576,MATCH($A1022,'Hoja de Trabajo para listado'!$BC$155:$BC$1048576,0),MATCH((CUADRO!G$4&amp;$E1022),'Hoja de Trabajo para listado'!$BC$151:$CB$151,0)),0)+IFERROR(INDEX('Hoja de Trabajo para listado'!$DE$153:$DG$274,MATCH($A1022,'Hoja de Trabajo para listado'!$DE$153:$DE$1048576,0),MATCH((CUADRO!G$4&amp;$E1022),'Hoja de Trabajo para listado'!$DE$151:$DG$151,0)),0)+IFERROR(INDEX('Hoja de Trabajo para listado'!$CD$155:$DC$1048576,MATCH($A1022,'Hoja de Trabajo para listado'!$CD$155:$CD$1048576,0),MATCH((CUADRO!G$4&amp;$E1022),'Hoja de Trabajo para listado'!$CD$151:$DC$151,0)),0)</f>
        <v>0</v>
      </c>
      <c r="H1022" s="243">
        <f ca="1">+IFERROR(INDEX('Hoja de Trabajo para listado'!$A$155:$Z$1048576,MATCH($A1022,'Hoja de Trabajo para listado'!$A$155:$A$1048576,0),MATCH((CUADRO!H$4&amp;$E1022),'Hoja de Trabajo para listado'!$A$151:$Z$151,0)),0)+IFERROR(INDEX('Hoja de Trabajo para listado'!$AB$155:$BA$1048576,MATCH($A1022,'Hoja de Trabajo para listado'!$AB$155:$AB$1048576,0),MATCH((CUADRO!H$4&amp;$E1022),'Hoja de Trabajo para listado'!$AB$151:$BA$151,0)),0)+IFERROR(INDEX('Hoja de Trabajo para listado'!$BC$155:$CB$1048576,MATCH($A1022,'Hoja de Trabajo para listado'!$BC$155:$BC$1048576,0),MATCH((CUADRO!H$4&amp;$E1022),'Hoja de Trabajo para listado'!$BC$151:$CB$151,0)),0)+IFERROR(INDEX('Hoja de Trabajo para listado'!$DE$153:$DG$274,MATCH($A1022,'Hoja de Trabajo para listado'!$DE$153:$DE$1048576,0),MATCH((CUADRO!H$4&amp;$E1022),'Hoja de Trabajo para listado'!$DE$151:$DG$151,0)),0)+IFERROR(INDEX('Hoja de Trabajo para listado'!$CD$155:$DC$1048576,MATCH($A1022,'Hoja de Trabajo para listado'!$CD$155:$CD$1048576,0),MATCH((CUADRO!H$4&amp;$E1022),'Hoja de Trabajo para listado'!$CD$151:$DC$151,0)),0)</f>
        <v>0</v>
      </c>
      <c r="I1022" s="243">
        <f ca="1">+IFERROR(INDEX('Hoja de Trabajo para listado'!$A$155:$Z$1048576,MATCH($A1022,'Hoja de Trabajo para listado'!$A$155:$A$1048576,0),MATCH((CUADRO!I$4&amp;$E1022),'Hoja de Trabajo para listado'!$A$151:$Z$151,0)),0)+IFERROR(INDEX('Hoja de Trabajo para listado'!$AB$155:$BA$1048576,MATCH($A1022,'Hoja de Trabajo para listado'!$AB$155:$AB$1048576,0),MATCH((CUADRO!I$4&amp;$E1022),'Hoja de Trabajo para listado'!$AB$151:$BA$151,0)),0)+IFERROR(INDEX('Hoja de Trabajo para listado'!$BC$155:$CB$1048576,MATCH($A1022,'Hoja de Trabajo para listado'!$BC$155:$BC$1048576,0),MATCH((CUADRO!I$4&amp;$E1022),'Hoja de Trabajo para listado'!$BC$151:$CB$151,0)),0)+IFERROR(INDEX('Hoja de Trabajo para listado'!$DE$153:$DG$274,MATCH($A1022,'Hoja de Trabajo para listado'!$DE$153:$DE$1048576,0),MATCH((CUADRO!I$4&amp;$E1022),'Hoja de Trabajo para listado'!$DE$151:$DG$151,0)),0)+IFERROR(INDEX('Hoja de Trabajo para listado'!$CD$155:$DC$1048576,MATCH($A1022,'Hoja de Trabajo para listado'!$CD$155:$CD$1048576,0),MATCH((CUADRO!I$4&amp;$E1022),'Hoja de Trabajo para listado'!$CD$151:$DC$151,0)),0)</f>
        <v>0</v>
      </c>
      <c r="J1022" s="243">
        <f ca="1">+IFERROR(INDEX('Hoja de Trabajo para listado'!$A$155:$Z$1048576,MATCH($A1022,'Hoja de Trabajo para listado'!$A$155:$A$1048576,0),MATCH((CUADRO!J$4&amp;$E1022),'Hoja de Trabajo para listado'!$A$151:$Z$151,0)),0)+IFERROR(INDEX('Hoja de Trabajo para listado'!$AB$155:$BA$1048576,MATCH($A1022,'Hoja de Trabajo para listado'!$AB$155:$AB$1048576,0),MATCH((CUADRO!J$4&amp;$E1022),'Hoja de Trabajo para listado'!$AB$151:$BA$151,0)),0)+IFERROR(INDEX('Hoja de Trabajo para listado'!$BC$155:$CB$1048576,MATCH($A1022,'Hoja de Trabajo para listado'!$BC$155:$BC$1048576,0),MATCH((CUADRO!J$4&amp;$E1022),'Hoja de Trabajo para listado'!$BC$151:$CB$151,0)),0)+IFERROR(INDEX('Hoja de Trabajo para listado'!$DE$153:$DG$274,MATCH($A1022,'Hoja de Trabajo para listado'!$DE$153:$DE$1048576,0),MATCH((CUADRO!J$4&amp;$E1022),'Hoja de Trabajo para listado'!$DE$151:$DG$151,0)),0)+IFERROR(INDEX('Hoja de Trabajo para listado'!$CD$155:$DC$1048576,MATCH($A1022,'Hoja de Trabajo para listado'!$CD$155:$CD$1048576,0),MATCH((CUADRO!J$4&amp;$E1022),'Hoja de Trabajo para listado'!$CD$151:$DC$151,0)),0)</f>
        <v>0</v>
      </c>
      <c r="K1022" s="243">
        <f ca="1">+IFERROR(INDEX('Hoja de Trabajo para listado'!$A$155:$Z$1048576,MATCH($A1022,'Hoja de Trabajo para listado'!$A$155:$A$1048576,0),MATCH((CUADRO!K$4&amp;$E1022),'Hoja de Trabajo para listado'!$A$151:$Z$151,0)),0)+IFERROR(INDEX('Hoja de Trabajo para listado'!$AB$155:$BA$1048576,MATCH($A1022,'Hoja de Trabajo para listado'!$AB$155:$AB$1048576,0),MATCH((CUADRO!K$4&amp;$E1022),'Hoja de Trabajo para listado'!$AB$151:$BA$151,0)),0)+IFERROR(INDEX('Hoja de Trabajo para listado'!$BC$155:$CB$1048576,MATCH($A1022,'Hoja de Trabajo para listado'!$BC$155:$BC$1048576,0),MATCH((CUADRO!K$4&amp;$E1022),'Hoja de Trabajo para listado'!$BC$151:$CB$151,0)),0)+IFERROR(INDEX('Hoja de Trabajo para listado'!$DE$153:$DG$274,MATCH($A1022,'Hoja de Trabajo para listado'!$DE$153:$DE$1048576,0),MATCH((CUADRO!K$4&amp;$E1022),'Hoja de Trabajo para listado'!$DE$151:$DG$151,0)),0)+IFERROR(INDEX('Hoja de Trabajo para listado'!$CD$155:$DC$1048576,MATCH($A1022,'Hoja de Trabajo para listado'!$CD$155:$CD$1048576,0),MATCH((CUADRO!K$4&amp;$E1022),'Hoja de Trabajo para listado'!$CD$151:$DC$151,0)),0)</f>
        <v>0</v>
      </c>
      <c r="L1022" s="243">
        <f ca="1">+IFERROR(INDEX('Hoja de Trabajo para listado'!$A$155:$Z$1048576,MATCH($A1022,'Hoja de Trabajo para listado'!$A$155:$A$1048576,0),MATCH((CUADRO!L$4&amp;$E1022),'Hoja de Trabajo para listado'!$A$151:$Z$151,0)),0)+IFERROR(INDEX('Hoja de Trabajo para listado'!$AB$155:$BA$1048576,MATCH($A1022,'Hoja de Trabajo para listado'!$AB$155:$AB$1048576,0),MATCH((CUADRO!L$4&amp;$E1022),'Hoja de Trabajo para listado'!$AB$151:$BA$151,0)),0)+IFERROR(INDEX('Hoja de Trabajo para listado'!$BC$155:$CB$1048576,MATCH($A1022,'Hoja de Trabajo para listado'!$BC$155:$BC$1048576,0),MATCH((CUADRO!L$4&amp;$E1022),'Hoja de Trabajo para listado'!$BC$151:$CB$151,0)),0)+IFERROR(INDEX('Hoja de Trabajo para listado'!$DE$153:$DG$274,MATCH($A1022,'Hoja de Trabajo para listado'!$DE$153:$DE$1048576,0),MATCH((CUADRO!L$4&amp;$E1022),'Hoja de Trabajo para listado'!$DE$151:$DG$151,0)),0)+IFERROR(INDEX('Hoja de Trabajo para listado'!$CD$155:$DC$1048576,MATCH($A1022,'Hoja de Trabajo para listado'!$CD$155:$CD$1048576,0),MATCH((CUADRO!L$4&amp;$E1022),'Hoja de Trabajo para listado'!$CD$151:$DC$151,0)),0)</f>
        <v>0</v>
      </c>
      <c r="M1022" s="243">
        <f ca="1">+IFERROR(INDEX('Hoja de Trabajo para listado'!$A$155:$Z$1048576,MATCH($A1022,'Hoja de Trabajo para listado'!$A$155:$A$1048576,0),MATCH((CUADRO!M$4&amp;$E1022),'Hoja de Trabajo para listado'!$A$151:$Z$151,0)),0)+IFERROR(INDEX('Hoja de Trabajo para listado'!$AB$155:$BA$1048576,MATCH($A1022,'Hoja de Trabajo para listado'!$AB$155:$AB$1048576,0),MATCH((CUADRO!M$4&amp;$E1022),'Hoja de Trabajo para listado'!$AB$151:$BA$151,0)),0)+IFERROR(INDEX('Hoja de Trabajo para listado'!$BC$155:$CB$1048576,MATCH($A1022,'Hoja de Trabajo para listado'!$BC$155:$BC$1048576,0),MATCH((CUADRO!M$4&amp;$E1022),'Hoja de Trabajo para listado'!$BC$151:$CB$151,0)),0)+IFERROR(INDEX('Hoja de Trabajo para listado'!$DE$153:$DG$274,MATCH($A1022,'Hoja de Trabajo para listado'!$DE$153:$DE$1048576,0),MATCH((CUADRO!M$4&amp;$E1022),'Hoja de Trabajo para listado'!$DE$151:$DG$151,0)),0)+IFERROR(INDEX('Hoja de Trabajo para listado'!$CD$155:$DC$1048576,MATCH($A1022,'Hoja de Trabajo para listado'!$CD$155:$CD$1048576,0),MATCH((CUADRO!M$4&amp;$E1022),'Hoja de Trabajo para listado'!$CD$151:$DC$151,0)),0)</f>
        <v>0</v>
      </c>
      <c r="N1022" s="243">
        <f ca="1">+IFERROR(INDEX('Hoja de Trabajo para listado'!$A$155:$Z$1048576,MATCH($A1022,'Hoja de Trabajo para listado'!$A$155:$A$1048576,0),MATCH((CUADRO!N$4&amp;$E1022),'Hoja de Trabajo para listado'!$A$151:$Z$151,0)),0)+IFERROR(INDEX('Hoja de Trabajo para listado'!$AB$155:$BA$1048576,MATCH($A1022,'Hoja de Trabajo para listado'!$AB$155:$AB$1048576,0),MATCH((CUADRO!N$4&amp;$E1022),'Hoja de Trabajo para listado'!$AB$151:$BA$151,0)),0)+IFERROR(INDEX('Hoja de Trabajo para listado'!$BC$155:$CB$1048576,MATCH($A1022,'Hoja de Trabajo para listado'!$BC$155:$BC$1048576,0),MATCH((CUADRO!N$4&amp;$E1022),'Hoja de Trabajo para listado'!$BC$151:$CB$151,0)),0)+IFERROR(INDEX('Hoja de Trabajo para listado'!$DE$153:$DG$274,MATCH($A1022,'Hoja de Trabajo para listado'!$DE$153:$DE$1048576,0),MATCH((CUADRO!N$4&amp;$E1022),'Hoja de Trabajo para listado'!$DE$151:$DG$151,0)),0)+IFERROR(INDEX('Hoja de Trabajo para listado'!$CD$155:$DC$1048576,MATCH($A1022,'Hoja de Trabajo para listado'!$CD$155:$CD$1048576,0),MATCH((CUADRO!N$4&amp;$E1022),'Hoja de Trabajo para listado'!$CD$151:$DC$151,0)),0)</f>
        <v>0</v>
      </c>
      <c r="O1022" s="243">
        <f ca="1">+IFERROR(INDEX('Hoja de Trabajo para listado'!$A$155:$Z$1048576,MATCH($A1022,'Hoja de Trabajo para listado'!$A$155:$A$1048576,0),MATCH((CUADRO!O$4&amp;$E1022),'Hoja de Trabajo para listado'!$A$151:$Z$151,0)),0)+IFERROR(INDEX('Hoja de Trabajo para listado'!$AB$155:$BA$1048576,MATCH($A1022,'Hoja de Trabajo para listado'!$AB$155:$AB$1048576,0),MATCH((CUADRO!O$4&amp;$E1022),'Hoja de Trabajo para listado'!$AB$151:$BA$151,0)),0)+IFERROR(INDEX('Hoja de Trabajo para listado'!$BC$155:$CB$1048576,MATCH($A1022,'Hoja de Trabajo para listado'!$BC$155:$BC$1048576,0),MATCH((CUADRO!O$4&amp;$E1022),'Hoja de Trabajo para listado'!$BC$151:$CB$151,0)),0)+IFERROR(INDEX('Hoja de Trabajo para listado'!$DE$153:$DG$274,MATCH($A1022,'Hoja de Trabajo para listado'!$DE$153:$DE$1048576,0),MATCH((CUADRO!O$4&amp;$E1022),'Hoja de Trabajo para listado'!$DE$151:$DG$151,0)),0)+IFERROR(INDEX('Hoja de Trabajo para listado'!$CD$155:$DC$1048576,MATCH($A1022,'Hoja de Trabajo para listado'!$CD$155:$CD$1048576,0),MATCH((CUADRO!O$4&amp;$E1022),'Hoja de Trabajo para listado'!$CD$151:$DC$151,0)),0)</f>
        <v>0</v>
      </c>
      <c r="P1022" s="243">
        <f ca="1">+IFERROR(INDEX('Hoja de Trabajo para listado'!$A$155:$Z$1048576,MATCH($A1022,'Hoja de Trabajo para listado'!$A$155:$A$1048576,0),MATCH((CUADRO!P$4&amp;$E1022),'Hoja de Trabajo para listado'!$A$151:$Z$151,0)),0)+IFERROR(INDEX('Hoja de Trabajo para listado'!$AB$155:$BA$1048576,MATCH($A1022,'Hoja de Trabajo para listado'!$AB$155:$AB$1048576,0),MATCH((CUADRO!P$4&amp;$E1022),'Hoja de Trabajo para listado'!$AB$151:$BA$151,0)),0)+IFERROR(INDEX('Hoja de Trabajo para listado'!$BC$155:$CB$1048576,MATCH($A1022,'Hoja de Trabajo para listado'!$BC$155:$BC$1048576,0),MATCH((CUADRO!P$4&amp;$E1022),'Hoja de Trabajo para listado'!$BC$151:$CB$151,0)),0)+IFERROR(INDEX('Hoja de Trabajo para listado'!$DE$153:$DG$274,MATCH($A1022,'Hoja de Trabajo para listado'!$DE$153:$DE$1048576,0),MATCH((CUADRO!P$4&amp;$E1022),'Hoja de Trabajo para listado'!$DE$151:$DG$151,0)),0)+IFERROR(INDEX('Hoja de Trabajo para listado'!$CD$155:$DC$1048576,MATCH($A1022,'Hoja de Trabajo para listado'!$CD$155:$CD$1048576,0),MATCH((CUADRO!P$4&amp;$E1022),'Hoja de Trabajo para listado'!$CD$151:$DC$151,0)),0)</f>
        <v>0</v>
      </c>
      <c r="Q1022" s="243">
        <f ca="1">+IFERROR(INDEX('Hoja de Trabajo para listado'!$A$155:$Z$1048576,MATCH($A1022,'Hoja de Trabajo para listado'!$A$155:$A$1048576,0),MATCH((CUADRO!Q$4&amp;$E1022),'Hoja de Trabajo para listado'!$A$151:$Z$151,0)),0)+IFERROR(INDEX('Hoja de Trabajo para listado'!$AB$155:$BA$1048576,MATCH($A1022,'Hoja de Trabajo para listado'!$AB$155:$AB$1048576,0),MATCH((CUADRO!Q$4&amp;$E1022),'Hoja de Trabajo para listado'!$AB$151:$BA$151,0)),0)+IFERROR(INDEX('Hoja de Trabajo para listado'!$BC$155:$CB$1048576,MATCH($A1022,'Hoja de Trabajo para listado'!$BC$155:$BC$1048576,0),MATCH((CUADRO!Q$4&amp;$E1022),'Hoja de Trabajo para listado'!$BC$151:$CB$151,0)),0)+IFERROR(INDEX('Hoja de Trabajo para listado'!$DE$153:$DG$274,MATCH($A1022,'Hoja de Trabajo para listado'!$DE$153:$DE$1048576,0),MATCH((CUADRO!Q$4&amp;$E1022),'Hoja de Trabajo para listado'!$DE$151:$DG$151,0)),0)+IFERROR(INDEX('Hoja de Trabajo para listado'!$CD$155:$DC$1048576,MATCH($A1022,'Hoja de Trabajo para listado'!$CD$155:$CD$1048576,0),MATCH((CUADRO!Q$4&amp;$E1022),'Hoja de Trabajo para listado'!$CD$151:$DC$151,0)),0)</f>
        <v>0</v>
      </c>
      <c r="R1022" s="243">
        <f t="shared" ca="1" si="37"/>
        <v>0</v>
      </c>
      <c r="S1022" s="256">
        <f ca="1">+R1021+R1022</f>
        <v>0</v>
      </c>
      <c r="T1022" s="243">
        <f ca="1">+S1022</f>
        <v>0</v>
      </c>
      <c r="U1022" s="242">
        <f t="shared" si="38"/>
        <v>2</v>
      </c>
      <c r="V1022" s="327" t="str">
        <f>+VLOOKUP(A1022,bd_lista!$A$3:$E$592,5,FALSE)</f>
        <v>Gobiernos Autonomos Municipales</v>
      </c>
      <c r="W1022" s="398"/>
      <c r="X1022" s="240">
        <f>+VLOOKUP(A1022,[4]Sheet1!$A$13:$D$744,4,FALSE)</f>
        <v>0</v>
      </c>
      <c r="Y1022" s="240" t="e">
        <f>+VLOOKUP(X1022,bd_lista!$A$3:$C$592,3,FALSE)</f>
        <v>#N/A</v>
      </c>
      <c r="Z1022" s="288"/>
      <c r="AA1022" s="289"/>
    </row>
    <row r="1023" spans="1:27" customFormat="1" ht="15" hidden="1" customHeight="1">
      <c r="A1023" s="32">
        <v>1744</v>
      </c>
      <c r="B1023" s="393">
        <f>+A1023</f>
        <v>1744</v>
      </c>
      <c r="C1023" s="245" t="str">
        <f>+VLOOKUP(A1023,bd_lista!$A$3:$C$592,3,FALSE)</f>
        <v>Gobierno Autónomo Municipal de Puerto Quijarro</v>
      </c>
      <c r="D1023" s="395" t="str">
        <f>+C1023</f>
        <v>Gobierno Autónomo Municipal de Puerto Quijarro</v>
      </c>
      <c r="E1023" s="240" t="s">
        <v>1303</v>
      </c>
      <c r="F1023" s="241">
        <f ca="1">+IFERROR(INDEX('Hoja de Trabajo para listado'!$A$155:$Z$1048576,MATCH($A1023,'Hoja de Trabajo para listado'!$A$155:$A$1048576,0),MATCH((CUADRO!F$4&amp;$E1023),'Hoja de Trabajo para listado'!$A$151:$Z$151,0)),0)+IFERROR(INDEX('Hoja de Trabajo para listado'!$AB$155:$BA$1048576,MATCH($A1023,'Hoja de Trabajo para listado'!$AB$155:$AB$1048576,0),MATCH((CUADRO!F$4&amp;$E1023),'Hoja de Trabajo para listado'!$AB$151:$BA$151,0)),0)+IFERROR(INDEX('Hoja de Trabajo para listado'!$BC$155:$CB$1048576,MATCH($A1023,'Hoja de Trabajo para listado'!$BC$155:$BC$1048576,0),MATCH((CUADRO!F$4&amp;$E1023),'Hoja de Trabajo para listado'!$BC$151:$CB$151,0)),0)+IFERROR(INDEX('Hoja de Trabajo para listado'!$DE$153:$DG$274,MATCH($A1023,'Hoja de Trabajo para listado'!$DE$153:$DE$1048576,0),MATCH((CUADRO!F$4&amp;$E1023),'Hoja de Trabajo para listado'!$DE$151:$DG$151,0)),0)+IFERROR(INDEX('Hoja de Trabajo para listado'!$CD$155:$DC$1048576,MATCH($A1023,'Hoja de Trabajo para listado'!$CD$155:$CD$1048576,0),MATCH((CUADRO!F$4&amp;$E1023),'Hoja de Trabajo para listado'!$CD$151:$DC$151,0)),0)</f>
        <v>0</v>
      </c>
      <c r="G1023" s="241">
        <f ca="1">+IFERROR(INDEX('Hoja de Trabajo para listado'!$A$155:$Z$1048576,MATCH($A1023,'Hoja de Trabajo para listado'!$A$155:$A$1048576,0),MATCH((CUADRO!G$4&amp;$E1023),'Hoja de Trabajo para listado'!$A$151:$Z$151,0)),0)+IFERROR(INDEX('Hoja de Trabajo para listado'!$AB$155:$BA$1048576,MATCH($A1023,'Hoja de Trabajo para listado'!$AB$155:$AB$1048576,0),MATCH((CUADRO!G$4&amp;$E1023),'Hoja de Trabajo para listado'!$AB$151:$BA$151,0)),0)+IFERROR(INDEX('Hoja de Trabajo para listado'!$BC$155:$CB$1048576,MATCH($A1023,'Hoja de Trabajo para listado'!$BC$155:$BC$1048576,0),MATCH((CUADRO!G$4&amp;$E1023),'Hoja de Trabajo para listado'!$BC$151:$CB$151,0)),0)+IFERROR(INDEX('Hoja de Trabajo para listado'!$DE$153:$DG$274,MATCH($A1023,'Hoja de Trabajo para listado'!$DE$153:$DE$1048576,0),MATCH((CUADRO!G$4&amp;$E1023),'Hoja de Trabajo para listado'!$DE$151:$DG$151,0)),0)+IFERROR(INDEX('Hoja de Trabajo para listado'!$CD$155:$DC$1048576,MATCH($A1023,'Hoja de Trabajo para listado'!$CD$155:$CD$1048576,0),MATCH((CUADRO!G$4&amp;$E1023),'Hoja de Trabajo para listado'!$CD$151:$DC$151,0)),0)</f>
        <v>0</v>
      </c>
      <c r="H1023" s="241">
        <f ca="1">+IFERROR(INDEX('Hoja de Trabajo para listado'!$A$155:$Z$1048576,MATCH($A1023,'Hoja de Trabajo para listado'!$A$155:$A$1048576,0),MATCH((CUADRO!H$4&amp;$E1023),'Hoja de Trabajo para listado'!$A$151:$Z$151,0)),0)+IFERROR(INDEX('Hoja de Trabajo para listado'!$AB$155:$BA$1048576,MATCH($A1023,'Hoja de Trabajo para listado'!$AB$155:$AB$1048576,0),MATCH((CUADRO!H$4&amp;$E1023),'Hoja de Trabajo para listado'!$AB$151:$BA$151,0)),0)+IFERROR(INDEX('Hoja de Trabajo para listado'!$BC$155:$CB$1048576,MATCH($A1023,'Hoja de Trabajo para listado'!$BC$155:$BC$1048576,0),MATCH((CUADRO!H$4&amp;$E1023),'Hoja de Trabajo para listado'!$BC$151:$CB$151,0)),0)+IFERROR(INDEX('Hoja de Trabajo para listado'!$DE$153:$DG$274,MATCH($A1023,'Hoja de Trabajo para listado'!$DE$153:$DE$1048576,0),MATCH((CUADRO!H$4&amp;$E1023),'Hoja de Trabajo para listado'!$DE$151:$DG$151,0)),0)+IFERROR(INDEX('Hoja de Trabajo para listado'!$CD$155:$DC$1048576,MATCH($A1023,'Hoja de Trabajo para listado'!$CD$155:$CD$1048576,0),MATCH((CUADRO!H$4&amp;$E1023),'Hoja de Trabajo para listado'!$CD$151:$DC$151,0)),0)</f>
        <v>0</v>
      </c>
      <c r="I1023" s="241">
        <f ca="1">+IFERROR(INDEX('Hoja de Trabajo para listado'!$A$155:$Z$1048576,MATCH($A1023,'Hoja de Trabajo para listado'!$A$155:$A$1048576,0),MATCH((CUADRO!I$4&amp;$E1023),'Hoja de Trabajo para listado'!$A$151:$Z$151,0)),0)+IFERROR(INDEX('Hoja de Trabajo para listado'!$AB$155:$BA$1048576,MATCH($A1023,'Hoja de Trabajo para listado'!$AB$155:$AB$1048576,0),MATCH((CUADRO!I$4&amp;$E1023),'Hoja de Trabajo para listado'!$AB$151:$BA$151,0)),0)+IFERROR(INDEX('Hoja de Trabajo para listado'!$BC$155:$CB$1048576,MATCH($A1023,'Hoja de Trabajo para listado'!$BC$155:$BC$1048576,0),MATCH((CUADRO!I$4&amp;$E1023),'Hoja de Trabajo para listado'!$BC$151:$CB$151,0)),0)+IFERROR(INDEX('Hoja de Trabajo para listado'!$DE$153:$DG$274,MATCH($A1023,'Hoja de Trabajo para listado'!$DE$153:$DE$1048576,0),MATCH((CUADRO!I$4&amp;$E1023),'Hoja de Trabajo para listado'!$DE$151:$DG$151,0)),0)+IFERROR(INDEX('Hoja de Trabajo para listado'!$CD$155:$DC$1048576,MATCH($A1023,'Hoja de Trabajo para listado'!$CD$155:$CD$1048576,0),MATCH((CUADRO!I$4&amp;$E1023),'Hoja de Trabajo para listado'!$CD$151:$DC$151,0)),0)</f>
        <v>0</v>
      </c>
      <c r="J1023" s="241">
        <f ca="1">+IFERROR(INDEX('Hoja de Trabajo para listado'!$A$155:$Z$1048576,MATCH($A1023,'Hoja de Trabajo para listado'!$A$155:$A$1048576,0),MATCH((CUADRO!J$4&amp;$E1023),'Hoja de Trabajo para listado'!$A$151:$Z$151,0)),0)+IFERROR(INDEX('Hoja de Trabajo para listado'!$AB$155:$BA$1048576,MATCH($A1023,'Hoja de Trabajo para listado'!$AB$155:$AB$1048576,0),MATCH((CUADRO!J$4&amp;$E1023),'Hoja de Trabajo para listado'!$AB$151:$BA$151,0)),0)+IFERROR(INDEX('Hoja de Trabajo para listado'!$BC$155:$CB$1048576,MATCH($A1023,'Hoja de Trabajo para listado'!$BC$155:$BC$1048576,0),MATCH((CUADRO!J$4&amp;$E1023),'Hoja de Trabajo para listado'!$BC$151:$CB$151,0)),0)+IFERROR(INDEX('Hoja de Trabajo para listado'!$DE$153:$DG$274,MATCH($A1023,'Hoja de Trabajo para listado'!$DE$153:$DE$1048576,0),MATCH((CUADRO!J$4&amp;$E1023),'Hoja de Trabajo para listado'!$DE$151:$DG$151,0)),0)+IFERROR(INDEX('Hoja de Trabajo para listado'!$CD$155:$DC$1048576,MATCH($A1023,'Hoja de Trabajo para listado'!$CD$155:$CD$1048576,0),MATCH((CUADRO!J$4&amp;$E1023),'Hoja de Trabajo para listado'!$CD$151:$DC$151,0)),0)</f>
        <v>0</v>
      </c>
      <c r="K1023" s="241">
        <f ca="1">+IFERROR(INDEX('Hoja de Trabajo para listado'!$A$155:$Z$1048576,MATCH($A1023,'Hoja de Trabajo para listado'!$A$155:$A$1048576,0),MATCH((CUADRO!K$4&amp;$E1023),'Hoja de Trabajo para listado'!$A$151:$Z$151,0)),0)+IFERROR(INDEX('Hoja de Trabajo para listado'!$AB$155:$BA$1048576,MATCH($A1023,'Hoja de Trabajo para listado'!$AB$155:$AB$1048576,0),MATCH((CUADRO!K$4&amp;$E1023),'Hoja de Trabajo para listado'!$AB$151:$BA$151,0)),0)+IFERROR(INDEX('Hoja de Trabajo para listado'!$BC$155:$CB$1048576,MATCH($A1023,'Hoja de Trabajo para listado'!$BC$155:$BC$1048576,0),MATCH((CUADRO!K$4&amp;$E1023),'Hoja de Trabajo para listado'!$BC$151:$CB$151,0)),0)+IFERROR(INDEX('Hoja de Trabajo para listado'!$DE$153:$DG$274,MATCH($A1023,'Hoja de Trabajo para listado'!$DE$153:$DE$1048576,0),MATCH((CUADRO!K$4&amp;$E1023),'Hoja de Trabajo para listado'!$DE$151:$DG$151,0)),0)+IFERROR(INDEX('Hoja de Trabajo para listado'!$CD$155:$DC$1048576,MATCH($A1023,'Hoja de Trabajo para listado'!$CD$155:$CD$1048576,0),MATCH((CUADRO!K$4&amp;$E1023),'Hoja de Trabajo para listado'!$CD$151:$DC$151,0)),0)</f>
        <v>0</v>
      </c>
      <c r="L1023" s="241">
        <f ca="1">+IFERROR(INDEX('Hoja de Trabajo para listado'!$A$155:$Z$1048576,MATCH($A1023,'Hoja de Trabajo para listado'!$A$155:$A$1048576,0),MATCH((CUADRO!L$4&amp;$E1023),'Hoja de Trabajo para listado'!$A$151:$Z$151,0)),0)+IFERROR(INDEX('Hoja de Trabajo para listado'!$AB$155:$BA$1048576,MATCH($A1023,'Hoja de Trabajo para listado'!$AB$155:$AB$1048576,0),MATCH((CUADRO!L$4&amp;$E1023),'Hoja de Trabajo para listado'!$AB$151:$BA$151,0)),0)+IFERROR(INDEX('Hoja de Trabajo para listado'!$BC$155:$CB$1048576,MATCH($A1023,'Hoja de Trabajo para listado'!$BC$155:$BC$1048576,0),MATCH((CUADRO!L$4&amp;$E1023),'Hoja de Trabajo para listado'!$BC$151:$CB$151,0)),0)+IFERROR(INDEX('Hoja de Trabajo para listado'!$DE$153:$DG$274,MATCH($A1023,'Hoja de Trabajo para listado'!$DE$153:$DE$1048576,0),MATCH((CUADRO!L$4&amp;$E1023),'Hoja de Trabajo para listado'!$DE$151:$DG$151,0)),0)+IFERROR(INDEX('Hoja de Trabajo para listado'!$CD$155:$DC$1048576,MATCH($A1023,'Hoja de Trabajo para listado'!$CD$155:$CD$1048576,0),MATCH((CUADRO!L$4&amp;$E1023),'Hoja de Trabajo para listado'!$CD$151:$DC$151,0)),0)</f>
        <v>0</v>
      </c>
      <c r="M1023" s="241">
        <f ca="1">+IFERROR(INDEX('Hoja de Trabajo para listado'!$A$155:$Z$1048576,MATCH($A1023,'Hoja de Trabajo para listado'!$A$155:$A$1048576,0),MATCH((CUADRO!M$4&amp;$E1023),'Hoja de Trabajo para listado'!$A$151:$Z$151,0)),0)+IFERROR(INDEX('Hoja de Trabajo para listado'!$AB$155:$BA$1048576,MATCH($A1023,'Hoja de Trabajo para listado'!$AB$155:$AB$1048576,0),MATCH((CUADRO!M$4&amp;$E1023),'Hoja de Trabajo para listado'!$AB$151:$BA$151,0)),0)+IFERROR(INDEX('Hoja de Trabajo para listado'!$BC$155:$CB$1048576,MATCH($A1023,'Hoja de Trabajo para listado'!$BC$155:$BC$1048576,0),MATCH((CUADRO!M$4&amp;$E1023),'Hoja de Trabajo para listado'!$BC$151:$CB$151,0)),0)+IFERROR(INDEX('Hoja de Trabajo para listado'!$DE$153:$DG$274,MATCH($A1023,'Hoja de Trabajo para listado'!$DE$153:$DE$1048576,0),MATCH((CUADRO!M$4&amp;$E1023),'Hoja de Trabajo para listado'!$DE$151:$DG$151,0)),0)+IFERROR(INDEX('Hoja de Trabajo para listado'!$CD$155:$DC$1048576,MATCH($A1023,'Hoja de Trabajo para listado'!$CD$155:$CD$1048576,0),MATCH((CUADRO!M$4&amp;$E1023),'Hoja de Trabajo para listado'!$CD$151:$DC$151,0)),0)</f>
        <v>0</v>
      </c>
      <c r="N1023" s="241">
        <f ca="1">+IFERROR(INDEX('Hoja de Trabajo para listado'!$A$155:$Z$1048576,MATCH($A1023,'Hoja de Trabajo para listado'!$A$155:$A$1048576,0),MATCH((CUADRO!N$4&amp;$E1023),'Hoja de Trabajo para listado'!$A$151:$Z$151,0)),0)+IFERROR(INDEX('Hoja de Trabajo para listado'!$AB$155:$BA$1048576,MATCH($A1023,'Hoja de Trabajo para listado'!$AB$155:$AB$1048576,0),MATCH((CUADRO!N$4&amp;$E1023),'Hoja de Trabajo para listado'!$AB$151:$BA$151,0)),0)+IFERROR(INDEX('Hoja de Trabajo para listado'!$BC$155:$CB$1048576,MATCH($A1023,'Hoja de Trabajo para listado'!$BC$155:$BC$1048576,0),MATCH((CUADRO!N$4&amp;$E1023),'Hoja de Trabajo para listado'!$BC$151:$CB$151,0)),0)+IFERROR(INDEX('Hoja de Trabajo para listado'!$DE$153:$DG$274,MATCH($A1023,'Hoja de Trabajo para listado'!$DE$153:$DE$1048576,0),MATCH((CUADRO!N$4&amp;$E1023),'Hoja de Trabajo para listado'!$DE$151:$DG$151,0)),0)+IFERROR(INDEX('Hoja de Trabajo para listado'!$CD$155:$DC$1048576,MATCH($A1023,'Hoja de Trabajo para listado'!$CD$155:$CD$1048576,0),MATCH((CUADRO!N$4&amp;$E1023),'Hoja de Trabajo para listado'!$CD$151:$DC$151,0)),0)</f>
        <v>0</v>
      </c>
      <c r="O1023" s="241">
        <f ca="1">+IFERROR(INDEX('Hoja de Trabajo para listado'!$A$155:$Z$1048576,MATCH($A1023,'Hoja de Trabajo para listado'!$A$155:$A$1048576,0),MATCH((CUADRO!O$4&amp;$E1023),'Hoja de Trabajo para listado'!$A$151:$Z$151,0)),0)+IFERROR(INDEX('Hoja de Trabajo para listado'!$AB$155:$BA$1048576,MATCH($A1023,'Hoja de Trabajo para listado'!$AB$155:$AB$1048576,0),MATCH((CUADRO!O$4&amp;$E1023),'Hoja de Trabajo para listado'!$AB$151:$BA$151,0)),0)+IFERROR(INDEX('Hoja de Trabajo para listado'!$BC$155:$CB$1048576,MATCH($A1023,'Hoja de Trabajo para listado'!$BC$155:$BC$1048576,0),MATCH((CUADRO!O$4&amp;$E1023),'Hoja de Trabajo para listado'!$BC$151:$CB$151,0)),0)+IFERROR(INDEX('Hoja de Trabajo para listado'!$DE$153:$DG$274,MATCH($A1023,'Hoja de Trabajo para listado'!$DE$153:$DE$1048576,0),MATCH((CUADRO!O$4&amp;$E1023),'Hoja de Trabajo para listado'!$DE$151:$DG$151,0)),0)+IFERROR(INDEX('Hoja de Trabajo para listado'!$CD$155:$DC$1048576,MATCH($A1023,'Hoja de Trabajo para listado'!$CD$155:$CD$1048576,0),MATCH((CUADRO!O$4&amp;$E1023),'Hoja de Trabajo para listado'!$CD$151:$DC$151,0)),0)</f>
        <v>0</v>
      </c>
      <c r="P1023" s="241">
        <f ca="1">+IFERROR(INDEX('Hoja de Trabajo para listado'!$A$155:$Z$1048576,MATCH($A1023,'Hoja de Trabajo para listado'!$A$155:$A$1048576,0),MATCH((CUADRO!P$4&amp;$E1023),'Hoja de Trabajo para listado'!$A$151:$Z$151,0)),0)+IFERROR(INDEX('Hoja de Trabajo para listado'!$AB$155:$BA$1048576,MATCH($A1023,'Hoja de Trabajo para listado'!$AB$155:$AB$1048576,0),MATCH((CUADRO!P$4&amp;$E1023),'Hoja de Trabajo para listado'!$AB$151:$BA$151,0)),0)+IFERROR(INDEX('Hoja de Trabajo para listado'!$BC$155:$CB$1048576,MATCH($A1023,'Hoja de Trabajo para listado'!$BC$155:$BC$1048576,0),MATCH((CUADRO!P$4&amp;$E1023),'Hoja de Trabajo para listado'!$BC$151:$CB$151,0)),0)+IFERROR(INDEX('Hoja de Trabajo para listado'!$DE$153:$DG$274,MATCH($A1023,'Hoja de Trabajo para listado'!$DE$153:$DE$1048576,0),MATCH((CUADRO!P$4&amp;$E1023),'Hoja de Trabajo para listado'!$DE$151:$DG$151,0)),0)+IFERROR(INDEX('Hoja de Trabajo para listado'!$CD$155:$DC$1048576,MATCH($A1023,'Hoja de Trabajo para listado'!$CD$155:$CD$1048576,0),MATCH((CUADRO!P$4&amp;$E1023),'Hoja de Trabajo para listado'!$CD$151:$DC$151,0)),0)</f>
        <v>0</v>
      </c>
      <c r="Q1023" s="241">
        <f ca="1">+IFERROR(INDEX('Hoja de Trabajo para listado'!$A$155:$Z$1048576,MATCH($A1023,'Hoja de Trabajo para listado'!$A$155:$A$1048576,0),MATCH((CUADRO!Q$4&amp;$E1023),'Hoja de Trabajo para listado'!$A$151:$Z$151,0)),0)+IFERROR(INDEX('Hoja de Trabajo para listado'!$AB$155:$BA$1048576,MATCH($A1023,'Hoja de Trabajo para listado'!$AB$155:$AB$1048576,0),MATCH((CUADRO!Q$4&amp;$E1023),'Hoja de Trabajo para listado'!$AB$151:$BA$151,0)),0)+IFERROR(INDEX('Hoja de Trabajo para listado'!$BC$155:$CB$1048576,MATCH($A1023,'Hoja de Trabajo para listado'!$BC$155:$BC$1048576,0),MATCH((CUADRO!Q$4&amp;$E1023),'Hoja de Trabajo para listado'!$BC$151:$CB$151,0)),0)+IFERROR(INDEX('Hoja de Trabajo para listado'!$DE$153:$DG$274,MATCH($A1023,'Hoja de Trabajo para listado'!$DE$153:$DE$1048576,0),MATCH((CUADRO!Q$4&amp;$E1023),'Hoja de Trabajo para listado'!$DE$151:$DG$151,0)),0)+IFERROR(INDEX('Hoja de Trabajo para listado'!$CD$155:$DC$1048576,MATCH($A1023,'Hoja de Trabajo para listado'!$CD$155:$CD$1048576,0),MATCH((CUADRO!Q$4&amp;$E1023),'Hoja de Trabajo para listado'!$CD$151:$DC$151,0)),0)</f>
        <v>0</v>
      </c>
      <c r="R1023" s="241">
        <f t="shared" ca="1" si="37"/>
        <v>0</v>
      </c>
      <c r="S1023" s="247"/>
      <c r="T1023" s="241">
        <f ca="1">+T1024</f>
        <v>0</v>
      </c>
      <c r="U1023" s="240">
        <f t="shared" si="38"/>
        <v>1</v>
      </c>
      <c r="V1023" s="327" t="str">
        <f>+VLOOKUP(A1023,bd_lista!$A$3:$E$592,5,FALSE)</f>
        <v>Gobiernos Autonomos Municipales</v>
      </c>
      <c r="W1023" s="397" t="str">
        <f>+V1023</f>
        <v>Gobiernos Autonomos Municipales</v>
      </c>
      <c r="X1023" s="240">
        <f>+VLOOKUP(A1023,[4]Sheet1!$A$13:$D$744,4,FALSE)</f>
        <v>0</v>
      </c>
      <c r="Y1023" s="240" t="e">
        <f>+VLOOKUP(X1023,bd_lista!$A$3:$C$592,3,FALSE)</f>
        <v>#N/A</v>
      </c>
      <c r="Z1023" s="290">
        <f>+X1023</f>
        <v>0</v>
      </c>
      <c r="AA1023" s="291" t="e">
        <f>+Y1023</f>
        <v>#N/A</v>
      </c>
    </row>
    <row r="1024" spans="1:27" customFormat="1" ht="15" hidden="1" customHeight="1">
      <c r="A1024" s="32">
        <v>1744</v>
      </c>
      <c r="B1024" s="394"/>
      <c r="C1024" s="245" t="str">
        <f>+VLOOKUP(A1024,bd_lista!$A$3:$C$592,3,FALSE)</f>
        <v>Gobierno Autónomo Municipal de Puerto Quijarro</v>
      </c>
      <c r="D1024" s="396"/>
      <c r="E1024" s="242" t="s">
        <v>1304</v>
      </c>
      <c r="F1024" s="241">
        <f ca="1">+IFERROR(INDEX('Hoja de Trabajo para listado'!$A$155:$Z$1048576,MATCH($A1024,'Hoja de Trabajo para listado'!$A$155:$A$1048576,0),MATCH((CUADRO!F$4&amp;$E1024),'Hoja de Trabajo para listado'!$A$151:$Z$151,0)),0)+IFERROR(INDEX('Hoja de Trabajo para listado'!$AB$155:$BA$1048576,MATCH($A1024,'Hoja de Trabajo para listado'!$AB$155:$AB$1048576,0),MATCH((CUADRO!F$4&amp;$E1024),'Hoja de Trabajo para listado'!$AB$151:$BA$151,0)),0)+IFERROR(INDEX('Hoja de Trabajo para listado'!$BC$155:$CB$1048576,MATCH($A1024,'Hoja de Trabajo para listado'!$BC$155:$BC$1048576,0),MATCH((CUADRO!F$4&amp;$E1024),'Hoja de Trabajo para listado'!$BC$151:$CB$151,0)),0)+IFERROR(INDEX('Hoja de Trabajo para listado'!$DE$153:$DG$274,MATCH($A1024,'Hoja de Trabajo para listado'!$DE$153:$DE$1048576,0),MATCH((CUADRO!F$4&amp;$E1024),'Hoja de Trabajo para listado'!$DE$151:$DG$151,0)),0)+IFERROR(INDEX('Hoja de Trabajo para listado'!$CD$155:$DC$1048576,MATCH($A1024,'Hoja de Trabajo para listado'!$CD$155:$CD$1048576,0),MATCH((CUADRO!F$4&amp;$E1024),'Hoja de Trabajo para listado'!$CD$151:$DC$151,0)),0)</f>
        <v>0</v>
      </c>
      <c r="G1024" s="241">
        <f ca="1">+IFERROR(INDEX('Hoja de Trabajo para listado'!$A$155:$Z$1048576,MATCH($A1024,'Hoja de Trabajo para listado'!$A$155:$A$1048576,0),MATCH((CUADRO!G$4&amp;$E1024),'Hoja de Trabajo para listado'!$A$151:$Z$151,0)),0)+IFERROR(INDEX('Hoja de Trabajo para listado'!$AB$155:$BA$1048576,MATCH($A1024,'Hoja de Trabajo para listado'!$AB$155:$AB$1048576,0),MATCH((CUADRO!G$4&amp;$E1024),'Hoja de Trabajo para listado'!$AB$151:$BA$151,0)),0)+IFERROR(INDEX('Hoja de Trabajo para listado'!$BC$155:$CB$1048576,MATCH($A1024,'Hoja de Trabajo para listado'!$BC$155:$BC$1048576,0),MATCH((CUADRO!G$4&amp;$E1024),'Hoja de Trabajo para listado'!$BC$151:$CB$151,0)),0)+IFERROR(INDEX('Hoja de Trabajo para listado'!$DE$153:$DG$274,MATCH($A1024,'Hoja de Trabajo para listado'!$DE$153:$DE$1048576,0),MATCH((CUADRO!G$4&amp;$E1024),'Hoja de Trabajo para listado'!$DE$151:$DG$151,0)),0)+IFERROR(INDEX('Hoja de Trabajo para listado'!$CD$155:$DC$1048576,MATCH($A1024,'Hoja de Trabajo para listado'!$CD$155:$CD$1048576,0),MATCH((CUADRO!G$4&amp;$E1024),'Hoja de Trabajo para listado'!$CD$151:$DC$151,0)),0)</f>
        <v>0</v>
      </c>
      <c r="H1024" s="241">
        <f ca="1">+IFERROR(INDEX('Hoja de Trabajo para listado'!$A$155:$Z$1048576,MATCH($A1024,'Hoja de Trabajo para listado'!$A$155:$A$1048576,0),MATCH((CUADRO!H$4&amp;$E1024),'Hoja de Trabajo para listado'!$A$151:$Z$151,0)),0)+IFERROR(INDEX('Hoja de Trabajo para listado'!$AB$155:$BA$1048576,MATCH($A1024,'Hoja de Trabajo para listado'!$AB$155:$AB$1048576,0),MATCH((CUADRO!H$4&amp;$E1024),'Hoja de Trabajo para listado'!$AB$151:$BA$151,0)),0)+IFERROR(INDEX('Hoja de Trabajo para listado'!$BC$155:$CB$1048576,MATCH($A1024,'Hoja de Trabajo para listado'!$BC$155:$BC$1048576,0),MATCH((CUADRO!H$4&amp;$E1024),'Hoja de Trabajo para listado'!$BC$151:$CB$151,0)),0)+IFERROR(INDEX('Hoja de Trabajo para listado'!$DE$153:$DG$274,MATCH($A1024,'Hoja de Trabajo para listado'!$DE$153:$DE$1048576,0),MATCH((CUADRO!H$4&amp;$E1024),'Hoja de Trabajo para listado'!$DE$151:$DG$151,0)),0)+IFERROR(INDEX('Hoja de Trabajo para listado'!$CD$155:$DC$1048576,MATCH($A1024,'Hoja de Trabajo para listado'!$CD$155:$CD$1048576,0),MATCH((CUADRO!H$4&amp;$E1024),'Hoja de Trabajo para listado'!$CD$151:$DC$151,0)),0)</f>
        <v>0</v>
      </c>
      <c r="I1024" s="241">
        <f ca="1">+IFERROR(INDEX('Hoja de Trabajo para listado'!$A$155:$Z$1048576,MATCH($A1024,'Hoja de Trabajo para listado'!$A$155:$A$1048576,0),MATCH((CUADRO!I$4&amp;$E1024),'Hoja de Trabajo para listado'!$A$151:$Z$151,0)),0)+IFERROR(INDEX('Hoja de Trabajo para listado'!$AB$155:$BA$1048576,MATCH($A1024,'Hoja de Trabajo para listado'!$AB$155:$AB$1048576,0),MATCH((CUADRO!I$4&amp;$E1024),'Hoja de Trabajo para listado'!$AB$151:$BA$151,0)),0)+IFERROR(INDEX('Hoja de Trabajo para listado'!$BC$155:$CB$1048576,MATCH($A1024,'Hoja de Trabajo para listado'!$BC$155:$BC$1048576,0),MATCH((CUADRO!I$4&amp;$E1024),'Hoja de Trabajo para listado'!$BC$151:$CB$151,0)),0)+IFERROR(INDEX('Hoja de Trabajo para listado'!$DE$153:$DG$274,MATCH($A1024,'Hoja de Trabajo para listado'!$DE$153:$DE$1048576,0),MATCH((CUADRO!I$4&amp;$E1024),'Hoja de Trabajo para listado'!$DE$151:$DG$151,0)),0)+IFERROR(INDEX('Hoja de Trabajo para listado'!$CD$155:$DC$1048576,MATCH($A1024,'Hoja de Trabajo para listado'!$CD$155:$CD$1048576,0),MATCH((CUADRO!I$4&amp;$E1024),'Hoja de Trabajo para listado'!$CD$151:$DC$151,0)),0)</f>
        <v>0</v>
      </c>
      <c r="J1024" s="241">
        <f ca="1">+IFERROR(INDEX('Hoja de Trabajo para listado'!$A$155:$Z$1048576,MATCH($A1024,'Hoja de Trabajo para listado'!$A$155:$A$1048576,0),MATCH((CUADRO!J$4&amp;$E1024),'Hoja de Trabajo para listado'!$A$151:$Z$151,0)),0)+IFERROR(INDEX('Hoja de Trabajo para listado'!$AB$155:$BA$1048576,MATCH($A1024,'Hoja de Trabajo para listado'!$AB$155:$AB$1048576,0),MATCH((CUADRO!J$4&amp;$E1024),'Hoja de Trabajo para listado'!$AB$151:$BA$151,0)),0)+IFERROR(INDEX('Hoja de Trabajo para listado'!$BC$155:$CB$1048576,MATCH($A1024,'Hoja de Trabajo para listado'!$BC$155:$BC$1048576,0),MATCH((CUADRO!J$4&amp;$E1024),'Hoja de Trabajo para listado'!$BC$151:$CB$151,0)),0)+IFERROR(INDEX('Hoja de Trabajo para listado'!$DE$153:$DG$274,MATCH($A1024,'Hoja de Trabajo para listado'!$DE$153:$DE$1048576,0),MATCH((CUADRO!J$4&amp;$E1024),'Hoja de Trabajo para listado'!$DE$151:$DG$151,0)),0)+IFERROR(INDEX('Hoja de Trabajo para listado'!$CD$155:$DC$1048576,MATCH($A1024,'Hoja de Trabajo para listado'!$CD$155:$CD$1048576,0),MATCH((CUADRO!J$4&amp;$E1024),'Hoja de Trabajo para listado'!$CD$151:$DC$151,0)),0)</f>
        <v>0</v>
      </c>
      <c r="K1024" s="241">
        <f ca="1">+IFERROR(INDEX('Hoja de Trabajo para listado'!$A$155:$Z$1048576,MATCH($A1024,'Hoja de Trabajo para listado'!$A$155:$A$1048576,0),MATCH((CUADRO!K$4&amp;$E1024),'Hoja de Trabajo para listado'!$A$151:$Z$151,0)),0)+IFERROR(INDEX('Hoja de Trabajo para listado'!$AB$155:$BA$1048576,MATCH($A1024,'Hoja de Trabajo para listado'!$AB$155:$AB$1048576,0),MATCH((CUADRO!K$4&amp;$E1024),'Hoja de Trabajo para listado'!$AB$151:$BA$151,0)),0)+IFERROR(INDEX('Hoja de Trabajo para listado'!$BC$155:$CB$1048576,MATCH($A1024,'Hoja de Trabajo para listado'!$BC$155:$BC$1048576,0),MATCH((CUADRO!K$4&amp;$E1024),'Hoja de Trabajo para listado'!$BC$151:$CB$151,0)),0)+IFERROR(INDEX('Hoja de Trabajo para listado'!$DE$153:$DG$274,MATCH($A1024,'Hoja de Trabajo para listado'!$DE$153:$DE$1048576,0),MATCH((CUADRO!K$4&amp;$E1024),'Hoja de Trabajo para listado'!$DE$151:$DG$151,0)),0)+IFERROR(INDEX('Hoja de Trabajo para listado'!$CD$155:$DC$1048576,MATCH($A1024,'Hoja de Trabajo para listado'!$CD$155:$CD$1048576,0),MATCH((CUADRO!K$4&amp;$E1024),'Hoja de Trabajo para listado'!$CD$151:$DC$151,0)),0)</f>
        <v>0</v>
      </c>
      <c r="L1024" s="241">
        <f ca="1">+IFERROR(INDEX('Hoja de Trabajo para listado'!$A$155:$Z$1048576,MATCH($A1024,'Hoja de Trabajo para listado'!$A$155:$A$1048576,0),MATCH((CUADRO!L$4&amp;$E1024),'Hoja de Trabajo para listado'!$A$151:$Z$151,0)),0)+IFERROR(INDEX('Hoja de Trabajo para listado'!$AB$155:$BA$1048576,MATCH($A1024,'Hoja de Trabajo para listado'!$AB$155:$AB$1048576,0),MATCH((CUADRO!L$4&amp;$E1024),'Hoja de Trabajo para listado'!$AB$151:$BA$151,0)),0)+IFERROR(INDEX('Hoja de Trabajo para listado'!$BC$155:$CB$1048576,MATCH($A1024,'Hoja de Trabajo para listado'!$BC$155:$BC$1048576,0),MATCH((CUADRO!L$4&amp;$E1024),'Hoja de Trabajo para listado'!$BC$151:$CB$151,0)),0)+IFERROR(INDEX('Hoja de Trabajo para listado'!$DE$153:$DG$274,MATCH($A1024,'Hoja de Trabajo para listado'!$DE$153:$DE$1048576,0),MATCH((CUADRO!L$4&amp;$E1024),'Hoja de Trabajo para listado'!$DE$151:$DG$151,0)),0)+IFERROR(INDEX('Hoja de Trabajo para listado'!$CD$155:$DC$1048576,MATCH($A1024,'Hoja de Trabajo para listado'!$CD$155:$CD$1048576,0),MATCH((CUADRO!L$4&amp;$E1024),'Hoja de Trabajo para listado'!$CD$151:$DC$151,0)),0)</f>
        <v>0</v>
      </c>
      <c r="M1024" s="241">
        <f ca="1">+IFERROR(INDEX('Hoja de Trabajo para listado'!$A$155:$Z$1048576,MATCH($A1024,'Hoja de Trabajo para listado'!$A$155:$A$1048576,0),MATCH((CUADRO!M$4&amp;$E1024),'Hoja de Trabajo para listado'!$A$151:$Z$151,0)),0)+IFERROR(INDEX('Hoja de Trabajo para listado'!$AB$155:$BA$1048576,MATCH($A1024,'Hoja de Trabajo para listado'!$AB$155:$AB$1048576,0),MATCH((CUADRO!M$4&amp;$E1024),'Hoja de Trabajo para listado'!$AB$151:$BA$151,0)),0)+IFERROR(INDEX('Hoja de Trabajo para listado'!$BC$155:$CB$1048576,MATCH($A1024,'Hoja de Trabajo para listado'!$BC$155:$BC$1048576,0),MATCH((CUADRO!M$4&amp;$E1024),'Hoja de Trabajo para listado'!$BC$151:$CB$151,0)),0)+IFERROR(INDEX('Hoja de Trabajo para listado'!$DE$153:$DG$274,MATCH($A1024,'Hoja de Trabajo para listado'!$DE$153:$DE$1048576,0),MATCH((CUADRO!M$4&amp;$E1024),'Hoja de Trabajo para listado'!$DE$151:$DG$151,0)),0)+IFERROR(INDEX('Hoja de Trabajo para listado'!$CD$155:$DC$1048576,MATCH($A1024,'Hoja de Trabajo para listado'!$CD$155:$CD$1048576,0),MATCH((CUADRO!M$4&amp;$E1024),'Hoja de Trabajo para listado'!$CD$151:$DC$151,0)),0)</f>
        <v>0</v>
      </c>
      <c r="N1024" s="241">
        <f ca="1">+IFERROR(INDEX('Hoja de Trabajo para listado'!$A$155:$Z$1048576,MATCH($A1024,'Hoja de Trabajo para listado'!$A$155:$A$1048576,0),MATCH((CUADRO!N$4&amp;$E1024),'Hoja de Trabajo para listado'!$A$151:$Z$151,0)),0)+IFERROR(INDEX('Hoja de Trabajo para listado'!$AB$155:$BA$1048576,MATCH($A1024,'Hoja de Trabajo para listado'!$AB$155:$AB$1048576,0),MATCH((CUADRO!N$4&amp;$E1024),'Hoja de Trabajo para listado'!$AB$151:$BA$151,0)),0)+IFERROR(INDEX('Hoja de Trabajo para listado'!$BC$155:$CB$1048576,MATCH($A1024,'Hoja de Trabajo para listado'!$BC$155:$BC$1048576,0),MATCH((CUADRO!N$4&amp;$E1024),'Hoja de Trabajo para listado'!$BC$151:$CB$151,0)),0)+IFERROR(INDEX('Hoja de Trabajo para listado'!$DE$153:$DG$274,MATCH($A1024,'Hoja de Trabajo para listado'!$DE$153:$DE$1048576,0),MATCH((CUADRO!N$4&amp;$E1024),'Hoja de Trabajo para listado'!$DE$151:$DG$151,0)),0)+IFERROR(INDEX('Hoja de Trabajo para listado'!$CD$155:$DC$1048576,MATCH($A1024,'Hoja de Trabajo para listado'!$CD$155:$CD$1048576,0),MATCH((CUADRO!N$4&amp;$E1024),'Hoja de Trabajo para listado'!$CD$151:$DC$151,0)),0)</f>
        <v>0</v>
      </c>
      <c r="O1024" s="241">
        <f ca="1">+IFERROR(INDEX('Hoja de Trabajo para listado'!$A$155:$Z$1048576,MATCH($A1024,'Hoja de Trabajo para listado'!$A$155:$A$1048576,0),MATCH((CUADRO!O$4&amp;$E1024),'Hoja de Trabajo para listado'!$A$151:$Z$151,0)),0)+IFERROR(INDEX('Hoja de Trabajo para listado'!$AB$155:$BA$1048576,MATCH($A1024,'Hoja de Trabajo para listado'!$AB$155:$AB$1048576,0),MATCH((CUADRO!O$4&amp;$E1024),'Hoja de Trabajo para listado'!$AB$151:$BA$151,0)),0)+IFERROR(INDEX('Hoja de Trabajo para listado'!$BC$155:$CB$1048576,MATCH($A1024,'Hoja de Trabajo para listado'!$BC$155:$BC$1048576,0),MATCH((CUADRO!O$4&amp;$E1024),'Hoja de Trabajo para listado'!$BC$151:$CB$151,0)),0)+IFERROR(INDEX('Hoja de Trabajo para listado'!$DE$153:$DG$274,MATCH($A1024,'Hoja de Trabajo para listado'!$DE$153:$DE$1048576,0),MATCH((CUADRO!O$4&amp;$E1024),'Hoja de Trabajo para listado'!$DE$151:$DG$151,0)),0)+IFERROR(INDEX('Hoja de Trabajo para listado'!$CD$155:$DC$1048576,MATCH($A1024,'Hoja de Trabajo para listado'!$CD$155:$CD$1048576,0),MATCH((CUADRO!O$4&amp;$E1024),'Hoja de Trabajo para listado'!$CD$151:$DC$151,0)),0)</f>
        <v>0</v>
      </c>
      <c r="P1024" s="241">
        <f ca="1">+IFERROR(INDEX('Hoja de Trabajo para listado'!$A$155:$Z$1048576,MATCH($A1024,'Hoja de Trabajo para listado'!$A$155:$A$1048576,0),MATCH((CUADRO!P$4&amp;$E1024),'Hoja de Trabajo para listado'!$A$151:$Z$151,0)),0)+IFERROR(INDEX('Hoja de Trabajo para listado'!$AB$155:$BA$1048576,MATCH($A1024,'Hoja de Trabajo para listado'!$AB$155:$AB$1048576,0),MATCH((CUADRO!P$4&amp;$E1024),'Hoja de Trabajo para listado'!$AB$151:$BA$151,0)),0)+IFERROR(INDEX('Hoja de Trabajo para listado'!$BC$155:$CB$1048576,MATCH($A1024,'Hoja de Trabajo para listado'!$BC$155:$BC$1048576,0),MATCH((CUADRO!P$4&amp;$E1024),'Hoja de Trabajo para listado'!$BC$151:$CB$151,0)),0)+IFERROR(INDEX('Hoja de Trabajo para listado'!$DE$153:$DG$274,MATCH($A1024,'Hoja de Trabajo para listado'!$DE$153:$DE$1048576,0),MATCH((CUADRO!P$4&amp;$E1024),'Hoja de Trabajo para listado'!$DE$151:$DG$151,0)),0)+IFERROR(INDEX('Hoja de Trabajo para listado'!$CD$155:$DC$1048576,MATCH($A1024,'Hoja de Trabajo para listado'!$CD$155:$CD$1048576,0),MATCH((CUADRO!P$4&amp;$E1024),'Hoja de Trabajo para listado'!$CD$151:$DC$151,0)),0)</f>
        <v>0</v>
      </c>
      <c r="Q1024" s="241">
        <f ca="1">+IFERROR(INDEX('Hoja de Trabajo para listado'!$A$155:$Z$1048576,MATCH($A1024,'Hoja de Trabajo para listado'!$A$155:$A$1048576,0),MATCH((CUADRO!Q$4&amp;$E1024),'Hoja de Trabajo para listado'!$A$151:$Z$151,0)),0)+IFERROR(INDEX('Hoja de Trabajo para listado'!$AB$155:$BA$1048576,MATCH($A1024,'Hoja de Trabajo para listado'!$AB$155:$AB$1048576,0),MATCH((CUADRO!Q$4&amp;$E1024),'Hoja de Trabajo para listado'!$AB$151:$BA$151,0)),0)+IFERROR(INDEX('Hoja de Trabajo para listado'!$BC$155:$CB$1048576,MATCH($A1024,'Hoja de Trabajo para listado'!$BC$155:$BC$1048576,0),MATCH((CUADRO!Q$4&amp;$E1024),'Hoja de Trabajo para listado'!$BC$151:$CB$151,0)),0)+IFERROR(INDEX('Hoja de Trabajo para listado'!$DE$153:$DG$274,MATCH($A1024,'Hoja de Trabajo para listado'!$DE$153:$DE$1048576,0),MATCH((CUADRO!Q$4&amp;$E1024),'Hoja de Trabajo para listado'!$DE$151:$DG$151,0)),0)+IFERROR(INDEX('Hoja de Trabajo para listado'!$CD$155:$DC$1048576,MATCH($A1024,'Hoja de Trabajo para listado'!$CD$155:$CD$1048576,0),MATCH((CUADRO!Q$4&amp;$E1024),'Hoja de Trabajo para listado'!$CD$151:$DC$151,0)),0)</f>
        <v>0</v>
      </c>
      <c r="R1024" s="241">
        <f t="shared" ca="1" si="37"/>
        <v>0</v>
      </c>
      <c r="S1024" s="247">
        <f ca="1">+R1023+R1024</f>
        <v>0</v>
      </c>
      <c r="T1024" s="241">
        <f ca="1">+S1024</f>
        <v>0</v>
      </c>
      <c r="U1024" s="240">
        <f t="shared" si="38"/>
        <v>2</v>
      </c>
      <c r="V1024" s="327" t="str">
        <f>+VLOOKUP(A1024,bd_lista!$A$3:$E$592,5,FALSE)</f>
        <v>Gobiernos Autonomos Municipales</v>
      </c>
      <c r="W1024" s="398"/>
      <c r="X1024" s="240">
        <f>+VLOOKUP(A1024,[4]Sheet1!$A$13:$D$744,4,FALSE)</f>
        <v>0</v>
      </c>
      <c r="Y1024" s="240" t="e">
        <f>+VLOOKUP(X1024,bd_lista!$A$3:$C$592,3,FALSE)</f>
        <v>#N/A</v>
      </c>
      <c r="Z1024" s="288"/>
      <c r="AA1024" s="289"/>
    </row>
    <row r="1025" spans="1:27" customFormat="1" ht="15" hidden="1" customHeight="1">
      <c r="A1025" s="32">
        <v>1745</v>
      </c>
      <c r="B1025" s="393">
        <f>+A1025</f>
        <v>1745</v>
      </c>
      <c r="C1025" s="245" t="str">
        <f>+VLOOKUP(A1025,bd_lista!$A$3:$C$592,3,FALSE)</f>
        <v>Gobierno Autónomo Municipal de Ascención de Guarayos</v>
      </c>
      <c r="D1025" s="395" t="str">
        <f>+C1025</f>
        <v>Gobierno Autónomo Municipal de Ascención de Guarayos</v>
      </c>
      <c r="E1025" s="240" t="s">
        <v>1303</v>
      </c>
      <c r="F1025" s="241">
        <f ca="1">+IFERROR(INDEX('Hoja de Trabajo para listado'!$A$155:$Z$1048576,MATCH($A1025,'Hoja de Trabajo para listado'!$A$155:$A$1048576,0),MATCH((CUADRO!F$4&amp;$E1025),'Hoja de Trabajo para listado'!$A$151:$Z$151,0)),0)+IFERROR(INDEX('Hoja de Trabajo para listado'!$AB$155:$BA$1048576,MATCH($A1025,'Hoja de Trabajo para listado'!$AB$155:$AB$1048576,0),MATCH((CUADRO!F$4&amp;$E1025),'Hoja de Trabajo para listado'!$AB$151:$BA$151,0)),0)+IFERROR(INDEX('Hoja de Trabajo para listado'!$BC$155:$CB$1048576,MATCH($A1025,'Hoja de Trabajo para listado'!$BC$155:$BC$1048576,0),MATCH((CUADRO!F$4&amp;$E1025),'Hoja de Trabajo para listado'!$BC$151:$CB$151,0)),0)+IFERROR(INDEX('Hoja de Trabajo para listado'!$DE$153:$DG$274,MATCH($A1025,'Hoja de Trabajo para listado'!$DE$153:$DE$1048576,0),MATCH((CUADRO!F$4&amp;$E1025),'Hoja de Trabajo para listado'!$DE$151:$DG$151,0)),0)+IFERROR(INDEX('Hoja de Trabajo para listado'!$CD$155:$DC$1048576,MATCH($A1025,'Hoja de Trabajo para listado'!$CD$155:$CD$1048576,0),MATCH((CUADRO!F$4&amp;$E1025),'Hoja de Trabajo para listado'!$CD$151:$DC$151,0)),0)</f>
        <v>0</v>
      </c>
      <c r="G1025" s="241">
        <f ca="1">+IFERROR(INDEX('Hoja de Trabajo para listado'!$A$155:$Z$1048576,MATCH($A1025,'Hoja de Trabajo para listado'!$A$155:$A$1048576,0),MATCH((CUADRO!G$4&amp;$E1025),'Hoja de Trabajo para listado'!$A$151:$Z$151,0)),0)+IFERROR(INDEX('Hoja de Trabajo para listado'!$AB$155:$BA$1048576,MATCH($A1025,'Hoja de Trabajo para listado'!$AB$155:$AB$1048576,0),MATCH((CUADRO!G$4&amp;$E1025),'Hoja de Trabajo para listado'!$AB$151:$BA$151,0)),0)+IFERROR(INDEX('Hoja de Trabajo para listado'!$BC$155:$CB$1048576,MATCH($A1025,'Hoja de Trabajo para listado'!$BC$155:$BC$1048576,0),MATCH((CUADRO!G$4&amp;$E1025),'Hoja de Trabajo para listado'!$BC$151:$CB$151,0)),0)+IFERROR(INDEX('Hoja de Trabajo para listado'!$DE$153:$DG$274,MATCH($A1025,'Hoja de Trabajo para listado'!$DE$153:$DE$1048576,0),MATCH((CUADRO!G$4&amp;$E1025),'Hoja de Trabajo para listado'!$DE$151:$DG$151,0)),0)+IFERROR(INDEX('Hoja de Trabajo para listado'!$CD$155:$DC$1048576,MATCH($A1025,'Hoja de Trabajo para listado'!$CD$155:$CD$1048576,0),MATCH((CUADRO!G$4&amp;$E1025),'Hoja de Trabajo para listado'!$CD$151:$DC$151,0)),0)</f>
        <v>0</v>
      </c>
      <c r="H1025" s="241">
        <f ca="1">+IFERROR(INDEX('Hoja de Trabajo para listado'!$A$155:$Z$1048576,MATCH($A1025,'Hoja de Trabajo para listado'!$A$155:$A$1048576,0),MATCH((CUADRO!H$4&amp;$E1025),'Hoja de Trabajo para listado'!$A$151:$Z$151,0)),0)+IFERROR(INDEX('Hoja de Trabajo para listado'!$AB$155:$BA$1048576,MATCH($A1025,'Hoja de Trabajo para listado'!$AB$155:$AB$1048576,0),MATCH((CUADRO!H$4&amp;$E1025),'Hoja de Trabajo para listado'!$AB$151:$BA$151,0)),0)+IFERROR(INDEX('Hoja de Trabajo para listado'!$BC$155:$CB$1048576,MATCH($A1025,'Hoja de Trabajo para listado'!$BC$155:$BC$1048576,0),MATCH((CUADRO!H$4&amp;$E1025),'Hoja de Trabajo para listado'!$BC$151:$CB$151,0)),0)+IFERROR(INDEX('Hoja de Trabajo para listado'!$DE$153:$DG$274,MATCH($A1025,'Hoja de Trabajo para listado'!$DE$153:$DE$1048576,0),MATCH((CUADRO!H$4&amp;$E1025),'Hoja de Trabajo para listado'!$DE$151:$DG$151,0)),0)+IFERROR(INDEX('Hoja de Trabajo para listado'!$CD$155:$DC$1048576,MATCH($A1025,'Hoja de Trabajo para listado'!$CD$155:$CD$1048576,0),MATCH((CUADRO!H$4&amp;$E1025),'Hoja de Trabajo para listado'!$CD$151:$DC$151,0)),0)</f>
        <v>0</v>
      </c>
      <c r="I1025" s="241">
        <f ca="1">+IFERROR(INDEX('Hoja de Trabajo para listado'!$A$155:$Z$1048576,MATCH($A1025,'Hoja de Trabajo para listado'!$A$155:$A$1048576,0),MATCH((CUADRO!I$4&amp;$E1025),'Hoja de Trabajo para listado'!$A$151:$Z$151,0)),0)+IFERROR(INDEX('Hoja de Trabajo para listado'!$AB$155:$BA$1048576,MATCH($A1025,'Hoja de Trabajo para listado'!$AB$155:$AB$1048576,0),MATCH((CUADRO!I$4&amp;$E1025),'Hoja de Trabajo para listado'!$AB$151:$BA$151,0)),0)+IFERROR(INDEX('Hoja de Trabajo para listado'!$BC$155:$CB$1048576,MATCH($A1025,'Hoja de Trabajo para listado'!$BC$155:$BC$1048576,0),MATCH((CUADRO!I$4&amp;$E1025),'Hoja de Trabajo para listado'!$BC$151:$CB$151,0)),0)+IFERROR(INDEX('Hoja de Trabajo para listado'!$DE$153:$DG$274,MATCH($A1025,'Hoja de Trabajo para listado'!$DE$153:$DE$1048576,0),MATCH((CUADRO!I$4&amp;$E1025),'Hoja de Trabajo para listado'!$DE$151:$DG$151,0)),0)+IFERROR(INDEX('Hoja de Trabajo para listado'!$CD$155:$DC$1048576,MATCH($A1025,'Hoja de Trabajo para listado'!$CD$155:$CD$1048576,0),MATCH((CUADRO!I$4&amp;$E1025),'Hoja de Trabajo para listado'!$CD$151:$DC$151,0)),0)</f>
        <v>0</v>
      </c>
      <c r="J1025" s="241">
        <f ca="1">+IFERROR(INDEX('Hoja de Trabajo para listado'!$A$155:$Z$1048576,MATCH($A1025,'Hoja de Trabajo para listado'!$A$155:$A$1048576,0),MATCH((CUADRO!J$4&amp;$E1025),'Hoja de Trabajo para listado'!$A$151:$Z$151,0)),0)+IFERROR(INDEX('Hoja de Trabajo para listado'!$AB$155:$BA$1048576,MATCH($A1025,'Hoja de Trabajo para listado'!$AB$155:$AB$1048576,0),MATCH((CUADRO!J$4&amp;$E1025),'Hoja de Trabajo para listado'!$AB$151:$BA$151,0)),0)+IFERROR(INDEX('Hoja de Trabajo para listado'!$BC$155:$CB$1048576,MATCH($A1025,'Hoja de Trabajo para listado'!$BC$155:$BC$1048576,0),MATCH((CUADRO!J$4&amp;$E1025),'Hoja de Trabajo para listado'!$BC$151:$CB$151,0)),0)+IFERROR(INDEX('Hoja de Trabajo para listado'!$DE$153:$DG$274,MATCH($A1025,'Hoja de Trabajo para listado'!$DE$153:$DE$1048576,0),MATCH((CUADRO!J$4&amp;$E1025),'Hoja de Trabajo para listado'!$DE$151:$DG$151,0)),0)+IFERROR(INDEX('Hoja de Trabajo para listado'!$CD$155:$DC$1048576,MATCH($A1025,'Hoja de Trabajo para listado'!$CD$155:$CD$1048576,0),MATCH((CUADRO!J$4&amp;$E1025),'Hoja de Trabajo para listado'!$CD$151:$DC$151,0)),0)</f>
        <v>0</v>
      </c>
      <c r="K1025" s="241">
        <f ca="1">+IFERROR(INDEX('Hoja de Trabajo para listado'!$A$155:$Z$1048576,MATCH($A1025,'Hoja de Trabajo para listado'!$A$155:$A$1048576,0),MATCH((CUADRO!K$4&amp;$E1025),'Hoja de Trabajo para listado'!$A$151:$Z$151,0)),0)+IFERROR(INDEX('Hoja de Trabajo para listado'!$AB$155:$BA$1048576,MATCH($A1025,'Hoja de Trabajo para listado'!$AB$155:$AB$1048576,0),MATCH((CUADRO!K$4&amp;$E1025),'Hoja de Trabajo para listado'!$AB$151:$BA$151,0)),0)+IFERROR(INDEX('Hoja de Trabajo para listado'!$BC$155:$CB$1048576,MATCH($A1025,'Hoja de Trabajo para listado'!$BC$155:$BC$1048576,0),MATCH((CUADRO!K$4&amp;$E1025),'Hoja de Trabajo para listado'!$BC$151:$CB$151,0)),0)+IFERROR(INDEX('Hoja de Trabajo para listado'!$DE$153:$DG$274,MATCH($A1025,'Hoja de Trabajo para listado'!$DE$153:$DE$1048576,0),MATCH((CUADRO!K$4&amp;$E1025),'Hoja de Trabajo para listado'!$DE$151:$DG$151,0)),0)+IFERROR(INDEX('Hoja de Trabajo para listado'!$CD$155:$DC$1048576,MATCH($A1025,'Hoja de Trabajo para listado'!$CD$155:$CD$1048576,0),MATCH((CUADRO!K$4&amp;$E1025),'Hoja de Trabajo para listado'!$CD$151:$DC$151,0)),0)</f>
        <v>0</v>
      </c>
      <c r="L1025" s="241">
        <f ca="1">+IFERROR(INDEX('Hoja de Trabajo para listado'!$A$155:$Z$1048576,MATCH($A1025,'Hoja de Trabajo para listado'!$A$155:$A$1048576,0),MATCH((CUADRO!L$4&amp;$E1025),'Hoja de Trabajo para listado'!$A$151:$Z$151,0)),0)+IFERROR(INDEX('Hoja de Trabajo para listado'!$AB$155:$BA$1048576,MATCH($A1025,'Hoja de Trabajo para listado'!$AB$155:$AB$1048576,0),MATCH((CUADRO!L$4&amp;$E1025),'Hoja de Trabajo para listado'!$AB$151:$BA$151,0)),0)+IFERROR(INDEX('Hoja de Trabajo para listado'!$BC$155:$CB$1048576,MATCH($A1025,'Hoja de Trabajo para listado'!$BC$155:$BC$1048576,0),MATCH((CUADRO!L$4&amp;$E1025),'Hoja de Trabajo para listado'!$BC$151:$CB$151,0)),0)+IFERROR(INDEX('Hoja de Trabajo para listado'!$DE$153:$DG$274,MATCH($A1025,'Hoja de Trabajo para listado'!$DE$153:$DE$1048576,0),MATCH((CUADRO!L$4&amp;$E1025),'Hoja de Trabajo para listado'!$DE$151:$DG$151,0)),0)+IFERROR(INDEX('Hoja de Trabajo para listado'!$CD$155:$DC$1048576,MATCH($A1025,'Hoja de Trabajo para listado'!$CD$155:$CD$1048576,0),MATCH((CUADRO!L$4&amp;$E1025),'Hoja de Trabajo para listado'!$CD$151:$DC$151,0)),0)</f>
        <v>0</v>
      </c>
      <c r="M1025" s="241">
        <f ca="1">+IFERROR(INDEX('Hoja de Trabajo para listado'!$A$155:$Z$1048576,MATCH($A1025,'Hoja de Trabajo para listado'!$A$155:$A$1048576,0),MATCH((CUADRO!M$4&amp;$E1025),'Hoja de Trabajo para listado'!$A$151:$Z$151,0)),0)+IFERROR(INDEX('Hoja de Trabajo para listado'!$AB$155:$BA$1048576,MATCH($A1025,'Hoja de Trabajo para listado'!$AB$155:$AB$1048576,0),MATCH((CUADRO!M$4&amp;$E1025),'Hoja de Trabajo para listado'!$AB$151:$BA$151,0)),0)+IFERROR(INDEX('Hoja de Trabajo para listado'!$BC$155:$CB$1048576,MATCH($A1025,'Hoja de Trabajo para listado'!$BC$155:$BC$1048576,0),MATCH((CUADRO!M$4&amp;$E1025),'Hoja de Trabajo para listado'!$BC$151:$CB$151,0)),0)+IFERROR(INDEX('Hoja de Trabajo para listado'!$DE$153:$DG$274,MATCH($A1025,'Hoja de Trabajo para listado'!$DE$153:$DE$1048576,0),MATCH((CUADRO!M$4&amp;$E1025),'Hoja de Trabajo para listado'!$DE$151:$DG$151,0)),0)+IFERROR(INDEX('Hoja de Trabajo para listado'!$CD$155:$DC$1048576,MATCH($A1025,'Hoja de Trabajo para listado'!$CD$155:$CD$1048576,0),MATCH((CUADRO!M$4&amp;$E1025),'Hoja de Trabajo para listado'!$CD$151:$DC$151,0)),0)</f>
        <v>0</v>
      </c>
      <c r="N1025" s="241">
        <f ca="1">+IFERROR(INDEX('Hoja de Trabajo para listado'!$A$155:$Z$1048576,MATCH($A1025,'Hoja de Trabajo para listado'!$A$155:$A$1048576,0),MATCH((CUADRO!N$4&amp;$E1025),'Hoja de Trabajo para listado'!$A$151:$Z$151,0)),0)+IFERROR(INDEX('Hoja de Trabajo para listado'!$AB$155:$BA$1048576,MATCH($A1025,'Hoja de Trabajo para listado'!$AB$155:$AB$1048576,0),MATCH((CUADRO!N$4&amp;$E1025),'Hoja de Trabajo para listado'!$AB$151:$BA$151,0)),0)+IFERROR(INDEX('Hoja de Trabajo para listado'!$BC$155:$CB$1048576,MATCH($A1025,'Hoja de Trabajo para listado'!$BC$155:$BC$1048576,0),MATCH((CUADRO!N$4&amp;$E1025),'Hoja de Trabajo para listado'!$BC$151:$CB$151,0)),0)+IFERROR(INDEX('Hoja de Trabajo para listado'!$DE$153:$DG$274,MATCH($A1025,'Hoja de Trabajo para listado'!$DE$153:$DE$1048576,0),MATCH((CUADRO!N$4&amp;$E1025),'Hoja de Trabajo para listado'!$DE$151:$DG$151,0)),0)+IFERROR(INDEX('Hoja de Trabajo para listado'!$CD$155:$DC$1048576,MATCH($A1025,'Hoja de Trabajo para listado'!$CD$155:$CD$1048576,0),MATCH((CUADRO!N$4&amp;$E1025),'Hoja de Trabajo para listado'!$CD$151:$DC$151,0)),0)</f>
        <v>0</v>
      </c>
      <c r="O1025" s="241">
        <f ca="1">+IFERROR(INDEX('Hoja de Trabajo para listado'!$A$155:$Z$1048576,MATCH($A1025,'Hoja de Trabajo para listado'!$A$155:$A$1048576,0),MATCH((CUADRO!O$4&amp;$E1025),'Hoja de Trabajo para listado'!$A$151:$Z$151,0)),0)+IFERROR(INDEX('Hoja de Trabajo para listado'!$AB$155:$BA$1048576,MATCH($A1025,'Hoja de Trabajo para listado'!$AB$155:$AB$1048576,0),MATCH((CUADRO!O$4&amp;$E1025),'Hoja de Trabajo para listado'!$AB$151:$BA$151,0)),0)+IFERROR(INDEX('Hoja de Trabajo para listado'!$BC$155:$CB$1048576,MATCH($A1025,'Hoja de Trabajo para listado'!$BC$155:$BC$1048576,0),MATCH((CUADRO!O$4&amp;$E1025),'Hoja de Trabajo para listado'!$BC$151:$CB$151,0)),0)+IFERROR(INDEX('Hoja de Trabajo para listado'!$DE$153:$DG$274,MATCH($A1025,'Hoja de Trabajo para listado'!$DE$153:$DE$1048576,0),MATCH((CUADRO!O$4&amp;$E1025),'Hoja de Trabajo para listado'!$DE$151:$DG$151,0)),0)+IFERROR(INDEX('Hoja de Trabajo para listado'!$CD$155:$DC$1048576,MATCH($A1025,'Hoja de Trabajo para listado'!$CD$155:$CD$1048576,0),MATCH((CUADRO!O$4&amp;$E1025),'Hoja de Trabajo para listado'!$CD$151:$DC$151,0)),0)</f>
        <v>0</v>
      </c>
      <c r="P1025" s="241">
        <f ca="1">+IFERROR(INDEX('Hoja de Trabajo para listado'!$A$155:$Z$1048576,MATCH($A1025,'Hoja de Trabajo para listado'!$A$155:$A$1048576,0),MATCH((CUADRO!P$4&amp;$E1025),'Hoja de Trabajo para listado'!$A$151:$Z$151,0)),0)+IFERROR(INDEX('Hoja de Trabajo para listado'!$AB$155:$BA$1048576,MATCH($A1025,'Hoja de Trabajo para listado'!$AB$155:$AB$1048576,0),MATCH((CUADRO!P$4&amp;$E1025),'Hoja de Trabajo para listado'!$AB$151:$BA$151,0)),0)+IFERROR(INDEX('Hoja de Trabajo para listado'!$BC$155:$CB$1048576,MATCH($A1025,'Hoja de Trabajo para listado'!$BC$155:$BC$1048576,0),MATCH((CUADRO!P$4&amp;$E1025),'Hoja de Trabajo para listado'!$BC$151:$CB$151,0)),0)+IFERROR(INDEX('Hoja de Trabajo para listado'!$DE$153:$DG$274,MATCH($A1025,'Hoja de Trabajo para listado'!$DE$153:$DE$1048576,0),MATCH((CUADRO!P$4&amp;$E1025),'Hoja de Trabajo para listado'!$DE$151:$DG$151,0)),0)+IFERROR(INDEX('Hoja de Trabajo para listado'!$CD$155:$DC$1048576,MATCH($A1025,'Hoja de Trabajo para listado'!$CD$155:$CD$1048576,0),MATCH((CUADRO!P$4&amp;$E1025),'Hoja de Trabajo para listado'!$CD$151:$DC$151,0)),0)</f>
        <v>0</v>
      </c>
      <c r="Q1025" s="241">
        <f ca="1">+IFERROR(INDEX('Hoja de Trabajo para listado'!$A$155:$Z$1048576,MATCH($A1025,'Hoja de Trabajo para listado'!$A$155:$A$1048576,0),MATCH((CUADRO!Q$4&amp;$E1025),'Hoja de Trabajo para listado'!$A$151:$Z$151,0)),0)+IFERROR(INDEX('Hoja de Trabajo para listado'!$AB$155:$BA$1048576,MATCH($A1025,'Hoja de Trabajo para listado'!$AB$155:$AB$1048576,0),MATCH((CUADRO!Q$4&amp;$E1025),'Hoja de Trabajo para listado'!$AB$151:$BA$151,0)),0)+IFERROR(INDEX('Hoja de Trabajo para listado'!$BC$155:$CB$1048576,MATCH($A1025,'Hoja de Trabajo para listado'!$BC$155:$BC$1048576,0),MATCH((CUADRO!Q$4&amp;$E1025),'Hoja de Trabajo para listado'!$BC$151:$CB$151,0)),0)+IFERROR(INDEX('Hoja de Trabajo para listado'!$DE$153:$DG$274,MATCH($A1025,'Hoja de Trabajo para listado'!$DE$153:$DE$1048576,0),MATCH((CUADRO!Q$4&amp;$E1025),'Hoja de Trabajo para listado'!$DE$151:$DG$151,0)),0)+IFERROR(INDEX('Hoja de Trabajo para listado'!$CD$155:$DC$1048576,MATCH($A1025,'Hoja de Trabajo para listado'!$CD$155:$CD$1048576,0),MATCH((CUADRO!Q$4&amp;$E1025),'Hoja de Trabajo para listado'!$CD$151:$DC$151,0)),0)</f>
        <v>0</v>
      </c>
      <c r="R1025" s="241">
        <f t="shared" ca="1" si="37"/>
        <v>0</v>
      </c>
      <c r="S1025" s="247"/>
      <c r="T1025" s="241">
        <f ca="1">+T1026</f>
        <v>0</v>
      </c>
      <c r="U1025" s="240">
        <f t="shared" si="38"/>
        <v>1</v>
      </c>
      <c r="V1025" s="327" t="str">
        <f>+VLOOKUP(A1025,bd_lista!$A$3:$E$592,5,FALSE)</f>
        <v>Gobiernos Autonomos Municipales</v>
      </c>
      <c r="W1025" s="397" t="str">
        <f>+V1025</f>
        <v>Gobiernos Autonomos Municipales</v>
      </c>
      <c r="X1025" s="240">
        <f>+VLOOKUP(A1025,[4]Sheet1!$A$13:$D$744,4,FALSE)</f>
        <v>0</v>
      </c>
      <c r="Y1025" s="240" t="e">
        <f>+VLOOKUP(X1025,bd_lista!$A$3:$C$592,3,FALSE)</f>
        <v>#N/A</v>
      </c>
      <c r="Z1025" s="290">
        <f>+X1025</f>
        <v>0</v>
      </c>
      <c r="AA1025" s="291" t="e">
        <f>+Y1025</f>
        <v>#N/A</v>
      </c>
    </row>
    <row r="1026" spans="1:27" customFormat="1" ht="15" hidden="1" customHeight="1">
      <c r="A1026" s="32">
        <v>1745</v>
      </c>
      <c r="B1026" s="394"/>
      <c r="C1026" s="245" t="str">
        <f>+VLOOKUP(A1026,bd_lista!$A$3:$C$592,3,FALSE)</f>
        <v>Gobierno Autónomo Municipal de Ascención de Guarayos</v>
      </c>
      <c r="D1026" s="396"/>
      <c r="E1026" s="242" t="s">
        <v>1304</v>
      </c>
      <c r="F1026" s="241">
        <f ca="1">+IFERROR(INDEX('Hoja de Trabajo para listado'!$A$155:$Z$1048576,MATCH($A1026,'Hoja de Trabajo para listado'!$A$155:$A$1048576,0),MATCH((CUADRO!F$4&amp;$E1026),'Hoja de Trabajo para listado'!$A$151:$Z$151,0)),0)+IFERROR(INDEX('Hoja de Trabajo para listado'!$AB$155:$BA$1048576,MATCH($A1026,'Hoja de Trabajo para listado'!$AB$155:$AB$1048576,0),MATCH((CUADRO!F$4&amp;$E1026),'Hoja de Trabajo para listado'!$AB$151:$BA$151,0)),0)+IFERROR(INDEX('Hoja de Trabajo para listado'!$BC$155:$CB$1048576,MATCH($A1026,'Hoja de Trabajo para listado'!$BC$155:$BC$1048576,0),MATCH((CUADRO!F$4&amp;$E1026),'Hoja de Trabajo para listado'!$BC$151:$CB$151,0)),0)+IFERROR(INDEX('Hoja de Trabajo para listado'!$DE$153:$DG$274,MATCH($A1026,'Hoja de Trabajo para listado'!$DE$153:$DE$1048576,0),MATCH((CUADRO!F$4&amp;$E1026),'Hoja de Trabajo para listado'!$DE$151:$DG$151,0)),0)+IFERROR(INDEX('Hoja de Trabajo para listado'!$CD$155:$DC$1048576,MATCH($A1026,'Hoja de Trabajo para listado'!$CD$155:$CD$1048576,0),MATCH((CUADRO!F$4&amp;$E1026),'Hoja de Trabajo para listado'!$CD$151:$DC$151,0)),0)</f>
        <v>0</v>
      </c>
      <c r="G1026" s="241">
        <f ca="1">+IFERROR(INDEX('Hoja de Trabajo para listado'!$A$155:$Z$1048576,MATCH($A1026,'Hoja de Trabajo para listado'!$A$155:$A$1048576,0),MATCH((CUADRO!G$4&amp;$E1026),'Hoja de Trabajo para listado'!$A$151:$Z$151,0)),0)+IFERROR(INDEX('Hoja de Trabajo para listado'!$AB$155:$BA$1048576,MATCH($A1026,'Hoja de Trabajo para listado'!$AB$155:$AB$1048576,0),MATCH((CUADRO!G$4&amp;$E1026),'Hoja de Trabajo para listado'!$AB$151:$BA$151,0)),0)+IFERROR(INDEX('Hoja de Trabajo para listado'!$BC$155:$CB$1048576,MATCH($A1026,'Hoja de Trabajo para listado'!$BC$155:$BC$1048576,0),MATCH((CUADRO!G$4&amp;$E1026),'Hoja de Trabajo para listado'!$BC$151:$CB$151,0)),0)+IFERROR(INDEX('Hoja de Trabajo para listado'!$DE$153:$DG$274,MATCH($A1026,'Hoja de Trabajo para listado'!$DE$153:$DE$1048576,0),MATCH((CUADRO!G$4&amp;$E1026),'Hoja de Trabajo para listado'!$DE$151:$DG$151,0)),0)+IFERROR(INDEX('Hoja de Trabajo para listado'!$CD$155:$DC$1048576,MATCH($A1026,'Hoja de Trabajo para listado'!$CD$155:$CD$1048576,0),MATCH((CUADRO!G$4&amp;$E1026),'Hoja de Trabajo para listado'!$CD$151:$DC$151,0)),0)</f>
        <v>0</v>
      </c>
      <c r="H1026" s="241">
        <f ca="1">+IFERROR(INDEX('Hoja de Trabajo para listado'!$A$155:$Z$1048576,MATCH($A1026,'Hoja de Trabajo para listado'!$A$155:$A$1048576,0),MATCH((CUADRO!H$4&amp;$E1026),'Hoja de Trabajo para listado'!$A$151:$Z$151,0)),0)+IFERROR(INDEX('Hoja de Trabajo para listado'!$AB$155:$BA$1048576,MATCH($A1026,'Hoja de Trabajo para listado'!$AB$155:$AB$1048576,0),MATCH((CUADRO!H$4&amp;$E1026),'Hoja de Trabajo para listado'!$AB$151:$BA$151,0)),0)+IFERROR(INDEX('Hoja de Trabajo para listado'!$BC$155:$CB$1048576,MATCH($A1026,'Hoja de Trabajo para listado'!$BC$155:$BC$1048576,0),MATCH((CUADRO!H$4&amp;$E1026),'Hoja de Trabajo para listado'!$BC$151:$CB$151,0)),0)+IFERROR(INDEX('Hoja de Trabajo para listado'!$DE$153:$DG$274,MATCH($A1026,'Hoja de Trabajo para listado'!$DE$153:$DE$1048576,0),MATCH((CUADRO!H$4&amp;$E1026),'Hoja de Trabajo para listado'!$DE$151:$DG$151,0)),0)+IFERROR(INDEX('Hoja de Trabajo para listado'!$CD$155:$DC$1048576,MATCH($A1026,'Hoja de Trabajo para listado'!$CD$155:$CD$1048576,0),MATCH((CUADRO!H$4&amp;$E1026),'Hoja de Trabajo para listado'!$CD$151:$DC$151,0)),0)</f>
        <v>0</v>
      </c>
      <c r="I1026" s="241">
        <f ca="1">+IFERROR(INDEX('Hoja de Trabajo para listado'!$A$155:$Z$1048576,MATCH($A1026,'Hoja de Trabajo para listado'!$A$155:$A$1048576,0),MATCH((CUADRO!I$4&amp;$E1026),'Hoja de Trabajo para listado'!$A$151:$Z$151,0)),0)+IFERROR(INDEX('Hoja de Trabajo para listado'!$AB$155:$BA$1048576,MATCH($A1026,'Hoja de Trabajo para listado'!$AB$155:$AB$1048576,0),MATCH((CUADRO!I$4&amp;$E1026),'Hoja de Trabajo para listado'!$AB$151:$BA$151,0)),0)+IFERROR(INDEX('Hoja de Trabajo para listado'!$BC$155:$CB$1048576,MATCH($A1026,'Hoja de Trabajo para listado'!$BC$155:$BC$1048576,0),MATCH((CUADRO!I$4&amp;$E1026),'Hoja de Trabajo para listado'!$BC$151:$CB$151,0)),0)+IFERROR(INDEX('Hoja de Trabajo para listado'!$DE$153:$DG$274,MATCH($A1026,'Hoja de Trabajo para listado'!$DE$153:$DE$1048576,0),MATCH((CUADRO!I$4&amp;$E1026),'Hoja de Trabajo para listado'!$DE$151:$DG$151,0)),0)+IFERROR(INDEX('Hoja de Trabajo para listado'!$CD$155:$DC$1048576,MATCH($A1026,'Hoja de Trabajo para listado'!$CD$155:$CD$1048576,0),MATCH((CUADRO!I$4&amp;$E1026),'Hoja de Trabajo para listado'!$CD$151:$DC$151,0)),0)</f>
        <v>0</v>
      </c>
      <c r="J1026" s="241">
        <f ca="1">+IFERROR(INDEX('Hoja de Trabajo para listado'!$A$155:$Z$1048576,MATCH($A1026,'Hoja de Trabajo para listado'!$A$155:$A$1048576,0),MATCH((CUADRO!J$4&amp;$E1026),'Hoja de Trabajo para listado'!$A$151:$Z$151,0)),0)+IFERROR(INDEX('Hoja de Trabajo para listado'!$AB$155:$BA$1048576,MATCH($A1026,'Hoja de Trabajo para listado'!$AB$155:$AB$1048576,0),MATCH((CUADRO!J$4&amp;$E1026),'Hoja de Trabajo para listado'!$AB$151:$BA$151,0)),0)+IFERROR(INDEX('Hoja de Trabajo para listado'!$BC$155:$CB$1048576,MATCH($A1026,'Hoja de Trabajo para listado'!$BC$155:$BC$1048576,0),MATCH((CUADRO!J$4&amp;$E1026),'Hoja de Trabajo para listado'!$BC$151:$CB$151,0)),0)+IFERROR(INDEX('Hoja de Trabajo para listado'!$DE$153:$DG$274,MATCH($A1026,'Hoja de Trabajo para listado'!$DE$153:$DE$1048576,0),MATCH((CUADRO!J$4&amp;$E1026),'Hoja de Trabajo para listado'!$DE$151:$DG$151,0)),0)+IFERROR(INDEX('Hoja de Trabajo para listado'!$CD$155:$DC$1048576,MATCH($A1026,'Hoja de Trabajo para listado'!$CD$155:$CD$1048576,0),MATCH((CUADRO!J$4&amp;$E1026),'Hoja de Trabajo para listado'!$CD$151:$DC$151,0)),0)</f>
        <v>0</v>
      </c>
      <c r="K1026" s="241">
        <f ca="1">+IFERROR(INDEX('Hoja de Trabajo para listado'!$A$155:$Z$1048576,MATCH($A1026,'Hoja de Trabajo para listado'!$A$155:$A$1048576,0),MATCH((CUADRO!K$4&amp;$E1026),'Hoja de Trabajo para listado'!$A$151:$Z$151,0)),0)+IFERROR(INDEX('Hoja de Trabajo para listado'!$AB$155:$BA$1048576,MATCH($A1026,'Hoja de Trabajo para listado'!$AB$155:$AB$1048576,0),MATCH((CUADRO!K$4&amp;$E1026),'Hoja de Trabajo para listado'!$AB$151:$BA$151,0)),0)+IFERROR(INDEX('Hoja de Trabajo para listado'!$BC$155:$CB$1048576,MATCH($A1026,'Hoja de Trabajo para listado'!$BC$155:$BC$1048576,0),MATCH((CUADRO!K$4&amp;$E1026),'Hoja de Trabajo para listado'!$BC$151:$CB$151,0)),0)+IFERROR(INDEX('Hoja de Trabajo para listado'!$DE$153:$DG$274,MATCH($A1026,'Hoja de Trabajo para listado'!$DE$153:$DE$1048576,0),MATCH((CUADRO!K$4&amp;$E1026),'Hoja de Trabajo para listado'!$DE$151:$DG$151,0)),0)+IFERROR(INDEX('Hoja de Trabajo para listado'!$CD$155:$DC$1048576,MATCH($A1026,'Hoja de Trabajo para listado'!$CD$155:$CD$1048576,0),MATCH((CUADRO!K$4&amp;$E1026),'Hoja de Trabajo para listado'!$CD$151:$DC$151,0)),0)</f>
        <v>0</v>
      </c>
      <c r="L1026" s="241">
        <f ca="1">+IFERROR(INDEX('Hoja de Trabajo para listado'!$A$155:$Z$1048576,MATCH($A1026,'Hoja de Trabajo para listado'!$A$155:$A$1048576,0),MATCH((CUADRO!L$4&amp;$E1026),'Hoja de Trabajo para listado'!$A$151:$Z$151,0)),0)+IFERROR(INDEX('Hoja de Trabajo para listado'!$AB$155:$BA$1048576,MATCH($A1026,'Hoja de Trabajo para listado'!$AB$155:$AB$1048576,0),MATCH((CUADRO!L$4&amp;$E1026),'Hoja de Trabajo para listado'!$AB$151:$BA$151,0)),0)+IFERROR(INDEX('Hoja de Trabajo para listado'!$BC$155:$CB$1048576,MATCH($A1026,'Hoja de Trabajo para listado'!$BC$155:$BC$1048576,0),MATCH((CUADRO!L$4&amp;$E1026),'Hoja de Trabajo para listado'!$BC$151:$CB$151,0)),0)+IFERROR(INDEX('Hoja de Trabajo para listado'!$DE$153:$DG$274,MATCH($A1026,'Hoja de Trabajo para listado'!$DE$153:$DE$1048576,0),MATCH((CUADRO!L$4&amp;$E1026),'Hoja de Trabajo para listado'!$DE$151:$DG$151,0)),0)+IFERROR(INDEX('Hoja de Trabajo para listado'!$CD$155:$DC$1048576,MATCH($A1026,'Hoja de Trabajo para listado'!$CD$155:$CD$1048576,0),MATCH((CUADRO!L$4&amp;$E1026),'Hoja de Trabajo para listado'!$CD$151:$DC$151,0)),0)</f>
        <v>0</v>
      </c>
      <c r="M1026" s="241">
        <f ca="1">+IFERROR(INDEX('Hoja de Trabajo para listado'!$A$155:$Z$1048576,MATCH($A1026,'Hoja de Trabajo para listado'!$A$155:$A$1048576,0),MATCH((CUADRO!M$4&amp;$E1026),'Hoja de Trabajo para listado'!$A$151:$Z$151,0)),0)+IFERROR(INDEX('Hoja de Trabajo para listado'!$AB$155:$BA$1048576,MATCH($A1026,'Hoja de Trabajo para listado'!$AB$155:$AB$1048576,0),MATCH((CUADRO!M$4&amp;$E1026),'Hoja de Trabajo para listado'!$AB$151:$BA$151,0)),0)+IFERROR(INDEX('Hoja de Trabajo para listado'!$BC$155:$CB$1048576,MATCH($A1026,'Hoja de Trabajo para listado'!$BC$155:$BC$1048576,0),MATCH((CUADRO!M$4&amp;$E1026),'Hoja de Trabajo para listado'!$BC$151:$CB$151,0)),0)+IFERROR(INDEX('Hoja de Trabajo para listado'!$DE$153:$DG$274,MATCH($A1026,'Hoja de Trabajo para listado'!$DE$153:$DE$1048576,0),MATCH((CUADRO!M$4&amp;$E1026),'Hoja de Trabajo para listado'!$DE$151:$DG$151,0)),0)+IFERROR(INDEX('Hoja de Trabajo para listado'!$CD$155:$DC$1048576,MATCH($A1026,'Hoja de Trabajo para listado'!$CD$155:$CD$1048576,0),MATCH((CUADRO!M$4&amp;$E1026),'Hoja de Trabajo para listado'!$CD$151:$DC$151,0)),0)</f>
        <v>0</v>
      </c>
      <c r="N1026" s="241">
        <f ca="1">+IFERROR(INDEX('Hoja de Trabajo para listado'!$A$155:$Z$1048576,MATCH($A1026,'Hoja de Trabajo para listado'!$A$155:$A$1048576,0),MATCH((CUADRO!N$4&amp;$E1026),'Hoja de Trabajo para listado'!$A$151:$Z$151,0)),0)+IFERROR(INDEX('Hoja de Trabajo para listado'!$AB$155:$BA$1048576,MATCH($A1026,'Hoja de Trabajo para listado'!$AB$155:$AB$1048576,0),MATCH((CUADRO!N$4&amp;$E1026),'Hoja de Trabajo para listado'!$AB$151:$BA$151,0)),0)+IFERROR(INDEX('Hoja de Trabajo para listado'!$BC$155:$CB$1048576,MATCH($A1026,'Hoja de Trabajo para listado'!$BC$155:$BC$1048576,0),MATCH((CUADRO!N$4&amp;$E1026),'Hoja de Trabajo para listado'!$BC$151:$CB$151,0)),0)+IFERROR(INDEX('Hoja de Trabajo para listado'!$DE$153:$DG$274,MATCH($A1026,'Hoja de Trabajo para listado'!$DE$153:$DE$1048576,0),MATCH((CUADRO!N$4&amp;$E1026),'Hoja de Trabajo para listado'!$DE$151:$DG$151,0)),0)+IFERROR(INDEX('Hoja de Trabajo para listado'!$CD$155:$DC$1048576,MATCH($A1026,'Hoja de Trabajo para listado'!$CD$155:$CD$1048576,0),MATCH((CUADRO!N$4&amp;$E1026),'Hoja de Trabajo para listado'!$CD$151:$DC$151,0)),0)</f>
        <v>0</v>
      </c>
      <c r="O1026" s="241">
        <f ca="1">+IFERROR(INDEX('Hoja de Trabajo para listado'!$A$155:$Z$1048576,MATCH($A1026,'Hoja de Trabajo para listado'!$A$155:$A$1048576,0),MATCH((CUADRO!O$4&amp;$E1026),'Hoja de Trabajo para listado'!$A$151:$Z$151,0)),0)+IFERROR(INDEX('Hoja de Trabajo para listado'!$AB$155:$BA$1048576,MATCH($A1026,'Hoja de Trabajo para listado'!$AB$155:$AB$1048576,0),MATCH((CUADRO!O$4&amp;$E1026),'Hoja de Trabajo para listado'!$AB$151:$BA$151,0)),0)+IFERROR(INDEX('Hoja de Trabajo para listado'!$BC$155:$CB$1048576,MATCH($A1026,'Hoja de Trabajo para listado'!$BC$155:$BC$1048576,0),MATCH((CUADRO!O$4&amp;$E1026),'Hoja de Trabajo para listado'!$BC$151:$CB$151,0)),0)+IFERROR(INDEX('Hoja de Trabajo para listado'!$DE$153:$DG$274,MATCH($A1026,'Hoja de Trabajo para listado'!$DE$153:$DE$1048576,0),MATCH((CUADRO!O$4&amp;$E1026),'Hoja de Trabajo para listado'!$DE$151:$DG$151,0)),0)+IFERROR(INDEX('Hoja de Trabajo para listado'!$CD$155:$DC$1048576,MATCH($A1026,'Hoja de Trabajo para listado'!$CD$155:$CD$1048576,0),MATCH((CUADRO!O$4&amp;$E1026),'Hoja de Trabajo para listado'!$CD$151:$DC$151,0)),0)</f>
        <v>0</v>
      </c>
      <c r="P1026" s="241">
        <f ca="1">+IFERROR(INDEX('Hoja de Trabajo para listado'!$A$155:$Z$1048576,MATCH($A1026,'Hoja de Trabajo para listado'!$A$155:$A$1048576,0),MATCH((CUADRO!P$4&amp;$E1026),'Hoja de Trabajo para listado'!$A$151:$Z$151,0)),0)+IFERROR(INDEX('Hoja de Trabajo para listado'!$AB$155:$BA$1048576,MATCH($A1026,'Hoja de Trabajo para listado'!$AB$155:$AB$1048576,0),MATCH((CUADRO!P$4&amp;$E1026),'Hoja de Trabajo para listado'!$AB$151:$BA$151,0)),0)+IFERROR(INDEX('Hoja de Trabajo para listado'!$BC$155:$CB$1048576,MATCH($A1026,'Hoja de Trabajo para listado'!$BC$155:$BC$1048576,0),MATCH((CUADRO!P$4&amp;$E1026),'Hoja de Trabajo para listado'!$BC$151:$CB$151,0)),0)+IFERROR(INDEX('Hoja de Trabajo para listado'!$DE$153:$DG$274,MATCH($A1026,'Hoja de Trabajo para listado'!$DE$153:$DE$1048576,0),MATCH((CUADRO!P$4&amp;$E1026),'Hoja de Trabajo para listado'!$DE$151:$DG$151,0)),0)+IFERROR(INDEX('Hoja de Trabajo para listado'!$CD$155:$DC$1048576,MATCH($A1026,'Hoja de Trabajo para listado'!$CD$155:$CD$1048576,0),MATCH((CUADRO!P$4&amp;$E1026),'Hoja de Trabajo para listado'!$CD$151:$DC$151,0)),0)</f>
        <v>0</v>
      </c>
      <c r="Q1026" s="241">
        <f ca="1">+IFERROR(INDEX('Hoja de Trabajo para listado'!$A$155:$Z$1048576,MATCH($A1026,'Hoja de Trabajo para listado'!$A$155:$A$1048576,0),MATCH((CUADRO!Q$4&amp;$E1026),'Hoja de Trabajo para listado'!$A$151:$Z$151,0)),0)+IFERROR(INDEX('Hoja de Trabajo para listado'!$AB$155:$BA$1048576,MATCH($A1026,'Hoja de Trabajo para listado'!$AB$155:$AB$1048576,0),MATCH((CUADRO!Q$4&amp;$E1026),'Hoja de Trabajo para listado'!$AB$151:$BA$151,0)),0)+IFERROR(INDEX('Hoja de Trabajo para listado'!$BC$155:$CB$1048576,MATCH($A1026,'Hoja de Trabajo para listado'!$BC$155:$BC$1048576,0),MATCH((CUADRO!Q$4&amp;$E1026),'Hoja de Trabajo para listado'!$BC$151:$CB$151,0)),0)+IFERROR(INDEX('Hoja de Trabajo para listado'!$DE$153:$DG$274,MATCH($A1026,'Hoja de Trabajo para listado'!$DE$153:$DE$1048576,0),MATCH((CUADRO!Q$4&amp;$E1026),'Hoja de Trabajo para listado'!$DE$151:$DG$151,0)),0)+IFERROR(INDEX('Hoja de Trabajo para listado'!$CD$155:$DC$1048576,MATCH($A1026,'Hoja de Trabajo para listado'!$CD$155:$CD$1048576,0),MATCH((CUADRO!Q$4&amp;$E1026),'Hoja de Trabajo para listado'!$CD$151:$DC$151,0)),0)</f>
        <v>0</v>
      </c>
      <c r="R1026" s="241">
        <f t="shared" ca="1" si="37"/>
        <v>0</v>
      </c>
      <c r="S1026" s="247">
        <f ca="1">+R1025+R1026</f>
        <v>0</v>
      </c>
      <c r="T1026" s="241">
        <f ca="1">+S1026</f>
        <v>0</v>
      </c>
      <c r="U1026" s="240">
        <f t="shared" si="38"/>
        <v>2</v>
      </c>
      <c r="V1026" s="327" t="str">
        <f>+VLOOKUP(A1026,bd_lista!$A$3:$E$592,5,FALSE)</f>
        <v>Gobiernos Autonomos Municipales</v>
      </c>
      <c r="W1026" s="398"/>
      <c r="X1026" s="240">
        <f>+VLOOKUP(A1026,[4]Sheet1!$A$13:$D$744,4,FALSE)</f>
        <v>0</v>
      </c>
      <c r="Y1026" s="240" t="e">
        <f>+VLOOKUP(X1026,bd_lista!$A$3:$C$592,3,FALSE)</f>
        <v>#N/A</v>
      </c>
      <c r="Z1026" s="288"/>
      <c r="AA1026" s="289"/>
    </row>
    <row r="1027" spans="1:27" customFormat="1" ht="15" hidden="1" customHeight="1">
      <c r="A1027" s="32">
        <v>1746</v>
      </c>
      <c r="B1027" s="393">
        <f>+A1027</f>
        <v>1746</v>
      </c>
      <c r="C1027" s="245" t="str">
        <f>+VLOOKUP(A1027,bd_lista!$A$3:$C$592,3,FALSE)</f>
        <v>Gobierno Autónomo Municipal de Urubicha</v>
      </c>
      <c r="D1027" s="395" t="str">
        <f>+C1027</f>
        <v>Gobierno Autónomo Municipal de Urubicha</v>
      </c>
      <c r="E1027" s="240" t="s">
        <v>1303</v>
      </c>
      <c r="F1027" s="241">
        <f ca="1">+IFERROR(INDEX('Hoja de Trabajo para listado'!$A$155:$Z$1048576,MATCH($A1027,'Hoja de Trabajo para listado'!$A$155:$A$1048576,0),MATCH((CUADRO!F$4&amp;$E1027),'Hoja de Trabajo para listado'!$A$151:$Z$151,0)),0)+IFERROR(INDEX('Hoja de Trabajo para listado'!$AB$155:$BA$1048576,MATCH($A1027,'Hoja de Trabajo para listado'!$AB$155:$AB$1048576,0),MATCH((CUADRO!F$4&amp;$E1027),'Hoja de Trabajo para listado'!$AB$151:$BA$151,0)),0)+IFERROR(INDEX('Hoja de Trabajo para listado'!$BC$155:$CB$1048576,MATCH($A1027,'Hoja de Trabajo para listado'!$BC$155:$BC$1048576,0),MATCH((CUADRO!F$4&amp;$E1027),'Hoja de Trabajo para listado'!$BC$151:$CB$151,0)),0)+IFERROR(INDEX('Hoja de Trabajo para listado'!$DE$153:$DG$274,MATCH($A1027,'Hoja de Trabajo para listado'!$DE$153:$DE$1048576,0),MATCH((CUADRO!F$4&amp;$E1027),'Hoja de Trabajo para listado'!$DE$151:$DG$151,0)),0)+IFERROR(INDEX('Hoja de Trabajo para listado'!$CD$155:$DC$1048576,MATCH($A1027,'Hoja de Trabajo para listado'!$CD$155:$CD$1048576,0),MATCH((CUADRO!F$4&amp;$E1027),'Hoja de Trabajo para listado'!$CD$151:$DC$151,0)),0)</f>
        <v>0</v>
      </c>
      <c r="G1027" s="241">
        <f ca="1">+IFERROR(INDEX('Hoja de Trabajo para listado'!$A$155:$Z$1048576,MATCH($A1027,'Hoja de Trabajo para listado'!$A$155:$A$1048576,0),MATCH((CUADRO!G$4&amp;$E1027),'Hoja de Trabajo para listado'!$A$151:$Z$151,0)),0)+IFERROR(INDEX('Hoja de Trabajo para listado'!$AB$155:$BA$1048576,MATCH($A1027,'Hoja de Trabajo para listado'!$AB$155:$AB$1048576,0),MATCH((CUADRO!G$4&amp;$E1027),'Hoja de Trabajo para listado'!$AB$151:$BA$151,0)),0)+IFERROR(INDEX('Hoja de Trabajo para listado'!$BC$155:$CB$1048576,MATCH($A1027,'Hoja de Trabajo para listado'!$BC$155:$BC$1048576,0),MATCH((CUADRO!G$4&amp;$E1027),'Hoja de Trabajo para listado'!$BC$151:$CB$151,0)),0)+IFERROR(INDEX('Hoja de Trabajo para listado'!$DE$153:$DG$274,MATCH($A1027,'Hoja de Trabajo para listado'!$DE$153:$DE$1048576,0),MATCH((CUADRO!G$4&amp;$E1027),'Hoja de Trabajo para listado'!$DE$151:$DG$151,0)),0)+IFERROR(INDEX('Hoja de Trabajo para listado'!$CD$155:$DC$1048576,MATCH($A1027,'Hoja de Trabajo para listado'!$CD$155:$CD$1048576,0),MATCH((CUADRO!G$4&amp;$E1027),'Hoja de Trabajo para listado'!$CD$151:$DC$151,0)),0)</f>
        <v>0</v>
      </c>
      <c r="H1027" s="241">
        <f ca="1">+IFERROR(INDEX('Hoja de Trabajo para listado'!$A$155:$Z$1048576,MATCH($A1027,'Hoja de Trabajo para listado'!$A$155:$A$1048576,0),MATCH((CUADRO!H$4&amp;$E1027),'Hoja de Trabajo para listado'!$A$151:$Z$151,0)),0)+IFERROR(INDEX('Hoja de Trabajo para listado'!$AB$155:$BA$1048576,MATCH($A1027,'Hoja de Trabajo para listado'!$AB$155:$AB$1048576,0),MATCH((CUADRO!H$4&amp;$E1027),'Hoja de Trabajo para listado'!$AB$151:$BA$151,0)),0)+IFERROR(INDEX('Hoja de Trabajo para listado'!$BC$155:$CB$1048576,MATCH($A1027,'Hoja de Trabajo para listado'!$BC$155:$BC$1048576,0),MATCH((CUADRO!H$4&amp;$E1027),'Hoja de Trabajo para listado'!$BC$151:$CB$151,0)),0)+IFERROR(INDEX('Hoja de Trabajo para listado'!$DE$153:$DG$274,MATCH($A1027,'Hoja de Trabajo para listado'!$DE$153:$DE$1048576,0),MATCH((CUADRO!H$4&amp;$E1027),'Hoja de Trabajo para listado'!$DE$151:$DG$151,0)),0)+IFERROR(INDEX('Hoja de Trabajo para listado'!$CD$155:$DC$1048576,MATCH($A1027,'Hoja de Trabajo para listado'!$CD$155:$CD$1048576,0),MATCH((CUADRO!H$4&amp;$E1027),'Hoja de Trabajo para listado'!$CD$151:$DC$151,0)),0)</f>
        <v>0</v>
      </c>
      <c r="I1027" s="241">
        <f ca="1">+IFERROR(INDEX('Hoja de Trabajo para listado'!$A$155:$Z$1048576,MATCH($A1027,'Hoja de Trabajo para listado'!$A$155:$A$1048576,0),MATCH((CUADRO!I$4&amp;$E1027),'Hoja de Trabajo para listado'!$A$151:$Z$151,0)),0)+IFERROR(INDEX('Hoja de Trabajo para listado'!$AB$155:$BA$1048576,MATCH($A1027,'Hoja de Trabajo para listado'!$AB$155:$AB$1048576,0),MATCH((CUADRO!I$4&amp;$E1027),'Hoja de Trabajo para listado'!$AB$151:$BA$151,0)),0)+IFERROR(INDEX('Hoja de Trabajo para listado'!$BC$155:$CB$1048576,MATCH($A1027,'Hoja de Trabajo para listado'!$BC$155:$BC$1048576,0),MATCH((CUADRO!I$4&amp;$E1027),'Hoja de Trabajo para listado'!$BC$151:$CB$151,0)),0)+IFERROR(INDEX('Hoja de Trabajo para listado'!$DE$153:$DG$274,MATCH($A1027,'Hoja de Trabajo para listado'!$DE$153:$DE$1048576,0),MATCH((CUADRO!I$4&amp;$E1027),'Hoja de Trabajo para listado'!$DE$151:$DG$151,0)),0)+IFERROR(INDEX('Hoja de Trabajo para listado'!$CD$155:$DC$1048576,MATCH($A1027,'Hoja de Trabajo para listado'!$CD$155:$CD$1048576,0),MATCH((CUADRO!I$4&amp;$E1027),'Hoja de Trabajo para listado'!$CD$151:$DC$151,0)),0)</f>
        <v>0</v>
      </c>
      <c r="J1027" s="241">
        <f ca="1">+IFERROR(INDEX('Hoja de Trabajo para listado'!$A$155:$Z$1048576,MATCH($A1027,'Hoja de Trabajo para listado'!$A$155:$A$1048576,0),MATCH((CUADRO!J$4&amp;$E1027),'Hoja de Trabajo para listado'!$A$151:$Z$151,0)),0)+IFERROR(INDEX('Hoja de Trabajo para listado'!$AB$155:$BA$1048576,MATCH($A1027,'Hoja de Trabajo para listado'!$AB$155:$AB$1048576,0),MATCH((CUADRO!J$4&amp;$E1027),'Hoja de Trabajo para listado'!$AB$151:$BA$151,0)),0)+IFERROR(INDEX('Hoja de Trabajo para listado'!$BC$155:$CB$1048576,MATCH($A1027,'Hoja de Trabajo para listado'!$BC$155:$BC$1048576,0),MATCH((CUADRO!J$4&amp;$E1027),'Hoja de Trabajo para listado'!$BC$151:$CB$151,0)),0)+IFERROR(INDEX('Hoja de Trabajo para listado'!$DE$153:$DG$274,MATCH($A1027,'Hoja de Trabajo para listado'!$DE$153:$DE$1048576,0),MATCH((CUADRO!J$4&amp;$E1027),'Hoja de Trabajo para listado'!$DE$151:$DG$151,0)),0)+IFERROR(INDEX('Hoja de Trabajo para listado'!$CD$155:$DC$1048576,MATCH($A1027,'Hoja de Trabajo para listado'!$CD$155:$CD$1048576,0),MATCH((CUADRO!J$4&amp;$E1027),'Hoja de Trabajo para listado'!$CD$151:$DC$151,0)),0)</f>
        <v>0</v>
      </c>
      <c r="K1027" s="241">
        <f ca="1">+IFERROR(INDEX('Hoja de Trabajo para listado'!$A$155:$Z$1048576,MATCH($A1027,'Hoja de Trabajo para listado'!$A$155:$A$1048576,0),MATCH((CUADRO!K$4&amp;$E1027),'Hoja de Trabajo para listado'!$A$151:$Z$151,0)),0)+IFERROR(INDEX('Hoja de Trabajo para listado'!$AB$155:$BA$1048576,MATCH($A1027,'Hoja de Trabajo para listado'!$AB$155:$AB$1048576,0),MATCH((CUADRO!K$4&amp;$E1027),'Hoja de Trabajo para listado'!$AB$151:$BA$151,0)),0)+IFERROR(INDEX('Hoja de Trabajo para listado'!$BC$155:$CB$1048576,MATCH($A1027,'Hoja de Trabajo para listado'!$BC$155:$BC$1048576,0),MATCH((CUADRO!K$4&amp;$E1027),'Hoja de Trabajo para listado'!$BC$151:$CB$151,0)),0)+IFERROR(INDEX('Hoja de Trabajo para listado'!$DE$153:$DG$274,MATCH($A1027,'Hoja de Trabajo para listado'!$DE$153:$DE$1048576,0),MATCH((CUADRO!K$4&amp;$E1027),'Hoja de Trabajo para listado'!$DE$151:$DG$151,0)),0)+IFERROR(INDEX('Hoja de Trabajo para listado'!$CD$155:$DC$1048576,MATCH($A1027,'Hoja de Trabajo para listado'!$CD$155:$CD$1048576,0),MATCH((CUADRO!K$4&amp;$E1027),'Hoja de Trabajo para listado'!$CD$151:$DC$151,0)),0)</f>
        <v>0</v>
      </c>
      <c r="L1027" s="241">
        <f ca="1">+IFERROR(INDEX('Hoja de Trabajo para listado'!$A$155:$Z$1048576,MATCH($A1027,'Hoja de Trabajo para listado'!$A$155:$A$1048576,0),MATCH((CUADRO!L$4&amp;$E1027),'Hoja de Trabajo para listado'!$A$151:$Z$151,0)),0)+IFERROR(INDEX('Hoja de Trabajo para listado'!$AB$155:$BA$1048576,MATCH($A1027,'Hoja de Trabajo para listado'!$AB$155:$AB$1048576,0),MATCH((CUADRO!L$4&amp;$E1027),'Hoja de Trabajo para listado'!$AB$151:$BA$151,0)),0)+IFERROR(INDEX('Hoja de Trabajo para listado'!$BC$155:$CB$1048576,MATCH($A1027,'Hoja de Trabajo para listado'!$BC$155:$BC$1048576,0),MATCH((CUADRO!L$4&amp;$E1027),'Hoja de Trabajo para listado'!$BC$151:$CB$151,0)),0)+IFERROR(INDEX('Hoja de Trabajo para listado'!$DE$153:$DG$274,MATCH($A1027,'Hoja de Trabajo para listado'!$DE$153:$DE$1048576,0),MATCH((CUADRO!L$4&amp;$E1027),'Hoja de Trabajo para listado'!$DE$151:$DG$151,0)),0)+IFERROR(INDEX('Hoja de Trabajo para listado'!$CD$155:$DC$1048576,MATCH($A1027,'Hoja de Trabajo para listado'!$CD$155:$CD$1048576,0),MATCH((CUADRO!L$4&amp;$E1027),'Hoja de Trabajo para listado'!$CD$151:$DC$151,0)),0)</f>
        <v>0</v>
      </c>
      <c r="M1027" s="241">
        <f ca="1">+IFERROR(INDEX('Hoja de Trabajo para listado'!$A$155:$Z$1048576,MATCH($A1027,'Hoja de Trabajo para listado'!$A$155:$A$1048576,0),MATCH((CUADRO!M$4&amp;$E1027),'Hoja de Trabajo para listado'!$A$151:$Z$151,0)),0)+IFERROR(INDEX('Hoja de Trabajo para listado'!$AB$155:$BA$1048576,MATCH($A1027,'Hoja de Trabajo para listado'!$AB$155:$AB$1048576,0),MATCH((CUADRO!M$4&amp;$E1027),'Hoja de Trabajo para listado'!$AB$151:$BA$151,0)),0)+IFERROR(INDEX('Hoja de Trabajo para listado'!$BC$155:$CB$1048576,MATCH($A1027,'Hoja de Trabajo para listado'!$BC$155:$BC$1048576,0),MATCH((CUADRO!M$4&amp;$E1027),'Hoja de Trabajo para listado'!$BC$151:$CB$151,0)),0)+IFERROR(INDEX('Hoja de Trabajo para listado'!$DE$153:$DG$274,MATCH($A1027,'Hoja de Trabajo para listado'!$DE$153:$DE$1048576,0),MATCH((CUADRO!M$4&amp;$E1027),'Hoja de Trabajo para listado'!$DE$151:$DG$151,0)),0)+IFERROR(INDEX('Hoja de Trabajo para listado'!$CD$155:$DC$1048576,MATCH($A1027,'Hoja de Trabajo para listado'!$CD$155:$CD$1048576,0),MATCH((CUADRO!M$4&amp;$E1027),'Hoja de Trabajo para listado'!$CD$151:$DC$151,0)),0)</f>
        <v>0</v>
      </c>
      <c r="N1027" s="241">
        <f ca="1">+IFERROR(INDEX('Hoja de Trabajo para listado'!$A$155:$Z$1048576,MATCH($A1027,'Hoja de Trabajo para listado'!$A$155:$A$1048576,0),MATCH((CUADRO!N$4&amp;$E1027),'Hoja de Trabajo para listado'!$A$151:$Z$151,0)),0)+IFERROR(INDEX('Hoja de Trabajo para listado'!$AB$155:$BA$1048576,MATCH($A1027,'Hoja de Trabajo para listado'!$AB$155:$AB$1048576,0),MATCH((CUADRO!N$4&amp;$E1027),'Hoja de Trabajo para listado'!$AB$151:$BA$151,0)),0)+IFERROR(INDEX('Hoja de Trabajo para listado'!$BC$155:$CB$1048576,MATCH($A1027,'Hoja de Trabajo para listado'!$BC$155:$BC$1048576,0),MATCH((CUADRO!N$4&amp;$E1027),'Hoja de Trabajo para listado'!$BC$151:$CB$151,0)),0)+IFERROR(INDEX('Hoja de Trabajo para listado'!$DE$153:$DG$274,MATCH($A1027,'Hoja de Trabajo para listado'!$DE$153:$DE$1048576,0),MATCH((CUADRO!N$4&amp;$E1027),'Hoja de Trabajo para listado'!$DE$151:$DG$151,0)),0)+IFERROR(INDEX('Hoja de Trabajo para listado'!$CD$155:$DC$1048576,MATCH($A1027,'Hoja de Trabajo para listado'!$CD$155:$CD$1048576,0),MATCH((CUADRO!N$4&amp;$E1027),'Hoja de Trabajo para listado'!$CD$151:$DC$151,0)),0)</f>
        <v>0</v>
      </c>
      <c r="O1027" s="241">
        <f ca="1">+IFERROR(INDEX('Hoja de Trabajo para listado'!$A$155:$Z$1048576,MATCH($A1027,'Hoja de Trabajo para listado'!$A$155:$A$1048576,0),MATCH((CUADRO!O$4&amp;$E1027),'Hoja de Trabajo para listado'!$A$151:$Z$151,0)),0)+IFERROR(INDEX('Hoja de Trabajo para listado'!$AB$155:$BA$1048576,MATCH($A1027,'Hoja de Trabajo para listado'!$AB$155:$AB$1048576,0),MATCH((CUADRO!O$4&amp;$E1027),'Hoja de Trabajo para listado'!$AB$151:$BA$151,0)),0)+IFERROR(INDEX('Hoja de Trabajo para listado'!$BC$155:$CB$1048576,MATCH($A1027,'Hoja de Trabajo para listado'!$BC$155:$BC$1048576,0),MATCH((CUADRO!O$4&amp;$E1027),'Hoja de Trabajo para listado'!$BC$151:$CB$151,0)),0)+IFERROR(INDEX('Hoja de Trabajo para listado'!$DE$153:$DG$274,MATCH($A1027,'Hoja de Trabajo para listado'!$DE$153:$DE$1048576,0),MATCH((CUADRO!O$4&amp;$E1027),'Hoja de Trabajo para listado'!$DE$151:$DG$151,0)),0)+IFERROR(INDEX('Hoja de Trabajo para listado'!$CD$155:$DC$1048576,MATCH($A1027,'Hoja de Trabajo para listado'!$CD$155:$CD$1048576,0),MATCH((CUADRO!O$4&amp;$E1027),'Hoja de Trabajo para listado'!$CD$151:$DC$151,0)),0)</f>
        <v>0</v>
      </c>
      <c r="P1027" s="241">
        <f ca="1">+IFERROR(INDEX('Hoja de Trabajo para listado'!$A$155:$Z$1048576,MATCH($A1027,'Hoja de Trabajo para listado'!$A$155:$A$1048576,0),MATCH((CUADRO!P$4&amp;$E1027),'Hoja de Trabajo para listado'!$A$151:$Z$151,0)),0)+IFERROR(INDEX('Hoja de Trabajo para listado'!$AB$155:$BA$1048576,MATCH($A1027,'Hoja de Trabajo para listado'!$AB$155:$AB$1048576,0),MATCH((CUADRO!P$4&amp;$E1027),'Hoja de Trabajo para listado'!$AB$151:$BA$151,0)),0)+IFERROR(INDEX('Hoja de Trabajo para listado'!$BC$155:$CB$1048576,MATCH($A1027,'Hoja de Trabajo para listado'!$BC$155:$BC$1048576,0),MATCH((CUADRO!P$4&amp;$E1027),'Hoja de Trabajo para listado'!$BC$151:$CB$151,0)),0)+IFERROR(INDEX('Hoja de Trabajo para listado'!$DE$153:$DG$274,MATCH($A1027,'Hoja de Trabajo para listado'!$DE$153:$DE$1048576,0),MATCH((CUADRO!P$4&amp;$E1027),'Hoja de Trabajo para listado'!$DE$151:$DG$151,0)),0)+IFERROR(INDEX('Hoja de Trabajo para listado'!$CD$155:$DC$1048576,MATCH($A1027,'Hoja de Trabajo para listado'!$CD$155:$CD$1048576,0),MATCH((CUADRO!P$4&amp;$E1027),'Hoja de Trabajo para listado'!$CD$151:$DC$151,0)),0)</f>
        <v>0</v>
      </c>
      <c r="Q1027" s="241">
        <f ca="1">+IFERROR(INDEX('Hoja de Trabajo para listado'!$A$155:$Z$1048576,MATCH($A1027,'Hoja de Trabajo para listado'!$A$155:$A$1048576,0),MATCH((CUADRO!Q$4&amp;$E1027),'Hoja de Trabajo para listado'!$A$151:$Z$151,0)),0)+IFERROR(INDEX('Hoja de Trabajo para listado'!$AB$155:$BA$1048576,MATCH($A1027,'Hoja de Trabajo para listado'!$AB$155:$AB$1048576,0),MATCH((CUADRO!Q$4&amp;$E1027),'Hoja de Trabajo para listado'!$AB$151:$BA$151,0)),0)+IFERROR(INDEX('Hoja de Trabajo para listado'!$BC$155:$CB$1048576,MATCH($A1027,'Hoja de Trabajo para listado'!$BC$155:$BC$1048576,0),MATCH((CUADRO!Q$4&amp;$E1027),'Hoja de Trabajo para listado'!$BC$151:$CB$151,0)),0)+IFERROR(INDEX('Hoja de Trabajo para listado'!$DE$153:$DG$274,MATCH($A1027,'Hoja de Trabajo para listado'!$DE$153:$DE$1048576,0),MATCH((CUADRO!Q$4&amp;$E1027),'Hoja de Trabajo para listado'!$DE$151:$DG$151,0)),0)+IFERROR(INDEX('Hoja de Trabajo para listado'!$CD$155:$DC$1048576,MATCH($A1027,'Hoja de Trabajo para listado'!$CD$155:$CD$1048576,0),MATCH((CUADRO!Q$4&amp;$E1027),'Hoja de Trabajo para listado'!$CD$151:$DC$151,0)),0)</f>
        <v>0</v>
      </c>
      <c r="R1027" s="241">
        <f t="shared" ca="1" si="37"/>
        <v>0</v>
      </c>
      <c r="S1027" s="247"/>
      <c r="T1027" s="241">
        <f ca="1">+T1028</f>
        <v>0</v>
      </c>
      <c r="U1027" s="240">
        <f t="shared" si="38"/>
        <v>1</v>
      </c>
      <c r="V1027" s="327" t="str">
        <f>+VLOOKUP(A1027,bd_lista!$A$3:$E$592,5,FALSE)</f>
        <v>Gobiernos Autonomos Municipales</v>
      </c>
      <c r="W1027" s="397" t="str">
        <f>+V1027</f>
        <v>Gobiernos Autonomos Municipales</v>
      </c>
      <c r="X1027" s="240">
        <f>+VLOOKUP(A1027,[4]Sheet1!$A$13:$D$744,4,FALSE)</f>
        <v>0</v>
      </c>
      <c r="Y1027" s="240" t="e">
        <f>+VLOOKUP(X1027,bd_lista!$A$3:$C$592,3,FALSE)</f>
        <v>#N/A</v>
      </c>
      <c r="Z1027" s="290">
        <f>+X1027</f>
        <v>0</v>
      </c>
      <c r="AA1027" s="291" t="e">
        <f>+Y1027</f>
        <v>#N/A</v>
      </c>
    </row>
    <row r="1028" spans="1:27" customFormat="1" ht="15" hidden="1" customHeight="1">
      <c r="A1028" s="32">
        <v>1746</v>
      </c>
      <c r="B1028" s="394"/>
      <c r="C1028" s="245" t="str">
        <f>+VLOOKUP(A1028,bd_lista!$A$3:$C$592,3,FALSE)</f>
        <v>Gobierno Autónomo Municipal de Urubicha</v>
      </c>
      <c r="D1028" s="396"/>
      <c r="E1028" s="242" t="s">
        <v>1304</v>
      </c>
      <c r="F1028" s="243">
        <f ca="1">+IFERROR(INDEX('Hoja de Trabajo para listado'!$A$155:$Z$1048576,MATCH($A1028,'Hoja de Trabajo para listado'!$A$155:$A$1048576,0),MATCH((CUADRO!F$4&amp;$E1028),'Hoja de Trabajo para listado'!$A$151:$Z$151,0)),0)+IFERROR(INDEX('Hoja de Trabajo para listado'!$AB$155:$BA$1048576,MATCH($A1028,'Hoja de Trabajo para listado'!$AB$155:$AB$1048576,0),MATCH((CUADRO!F$4&amp;$E1028),'Hoja de Trabajo para listado'!$AB$151:$BA$151,0)),0)+IFERROR(INDEX('Hoja de Trabajo para listado'!$BC$155:$CB$1048576,MATCH($A1028,'Hoja de Trabajo para listado'!$BC$155:$BC$1048576,0),MATCH((CUADRO!F$4&amp;$E1028),'Hoja de Trabajo para listado'!$BC$151:$CB$151,0)),0)+IFERROR(INDEX('Hoja de Trabajo para listado'!$DE$153:$DG$274,MATCH($A1028,'Hoja de Trabajo para listado'!$DE$153:$DE$1048576,0),MATCH((CUADRO!F$4&amp;$E1028),'Hoja de Trabajo para listado'!$DE$151:$DG$151,0)),0)+IFERROR(INDEX('Hoja de Trabajo para listado'!$CD$155:$DC$1048576,MATCH($A1028,'Hoja de Trabajo para listado'!$CD$155:$CD$1048576,0),MATCH((CUADRO!F$4&amp;$E1028),'Hoja de Trabajo para listado'!$CD$151:$DC$151,0)),0)</f>
        <v>0</v>
      </c>
      <c r="G1028" s="243">
        <f ca="1">+IFERROR(INDEX('Hoja de Trabajo para listado'!$A$155:$Z$1048576,MATCH($A1028,'Hoja de Trabajo para listado'!$A$155:$A$1048576,0),MATCH((CUADRO!G$4&amp;$E1028),'Hoja de Trabajo para listado'!$A$151:$Z$151,0)),0)+IFERROR(INDEX('Hoja de Trabajo para listado'!$AB$155:$BA$1048576,MATCH($A1028,'Hoja de Trabajo para listado'!$AB$155:$AB$1048576,0),MATCH((CUADRO!G$4&amp;$E1028),'Hoja de Trabajo para listado'!$AB$151:$BA$151,0)),0)+IFERROR(INDEX('Hoja de Trabajo para listado'!$BC$155:$CB$1048576,MATCH($A1028,'Hoja de Trabajo para listado'!$BC$155:$BC$1048576,0),MATCH((CUADRO!G$4&amp;$E1028),'Hoja de Trabajo para listado'!$BC$151:$CB$151,0)),0)+IFERROR(INDEX('Hoja de Trabajo para listado'!$DE$153:$DG$274,MATCH($A1028,'Hoja de Trabajo para listado'!$DE$153:$DE$1048576,0),MATCH((CUADRO!G$4&amp;$E1028),'Hoja de Trabajo para listado'!$DE$151:$DG$151,0)),0)+IFERROR(INDEX('Hoja de Trabajo para listado'!$CD$155:$DC$1048576,MATCH($A1028,'Hoja de Trabajo para listado'!$CD$155:$CD$1048576,0),MATCH((CUADRO!G$4&amp;$E1028),'Hoja de Trabajo para listado'!$CD$151:$DC$151,0)),0)</f>
        <v>0</v>
      </c>
      <c r="H1028" s="243">
        <f ca="1">+IFERROR(INDEX('Hoja de Trabajo para listado'!$A$155:$Z$1048576,MATCH($A1028,'Hoja de Trabajo para listado'!$A$155:$A$1048576,0),MATCH((CUADRO!H$4&amp;$E1028),'Hoja de Trabajo para listado'!$A$151:$Z$151,0)),0)+IFERROR(INDEX('Hoja de Trabajo para listado'!$AB$155:$BA$1048576,MATCH($A1028,'Hoja de Trabajo para listado'!$AB$155:$AB$1048576,0),MATCH((CUADRO!H$4&amp;$E1028),'Hoja de Trabajo para listado'!$AB$151:$BA$151,0)),0)+IFERROR(INDEX('Hoja de Trabajo para listado'!$BC$155:$CB$1048576,MATCH($A1028,'Hoja de Trabajo para listado'!$BC$155:$BC$1048576,0),MATCH((CUADRO!H$4&amp;$E1028),'Hoja de Trabajo para listado'!$BC$151:$CB$151,0)),0)+IFERROR(INDEX('Hoja de Trabajo para listado'!$DE$153:$DG$274,MATCH($A1028,'Hoja de Trabajo para listado'!$DE$153:$DE$1048576,0),MATCH((CUADRO!H$4&amp;$E1028),'Hoja de Trabajo para listado'!$DE$151:$DG$151,0)),0)+IFERROR(INDEX('Hoja de Trabajo para listado'!$CD$155:$DC$1048576,MATCH($A1028,'Hoja de Trabajo para listado'!$CD$155:$CD$1048576,0),MATCH((CUADRO!H$4&amp;$E1028),'Hoja de Trabajo para listado'!$CD$151:$DC$151,0)),0)</f>
        <v>0</v>
      </c>
      <c r="I1028" s="243">
        <f ca="1">+IFERROR(INDEX('Hoja de Trabajo para listado'!$A$155:$Z$1048576,MATCH($A1028,'Hoja de Trabajo para listado'!$A$155:$A$1048576,0),MATCH((CUADRO!I$4&amp;$E1028),'Hoja de Trabajo para listado'!$A$151:$Z$151,0)),0)+IFERROR(INDEX('Hoja de Trabajo para listado'!$AB$155:$BA$1048576,MATCH($A1028,'Hoja de Trabajo para listado'!$AB$155:$AB$1048576,0),MATCH((CUADRO!I$4&amp;$E1028),'Hoja de Trabajo para listado'!$AB$151:$BA$151,0)),0)+IFERROR(INDEX('Hoja de Trabajo para listado'!$BC$155:$CB$1048576,MATCH($A1028,'Hoja de Trabajo para listado'!$BC$155:$BC$1048576,0),MATCH((CUADRO!I$4&amp;$E1028),'Hoja de Trabajo para listado'!$BC$151:$CB$151,0)),0)+IFERROR(INDEX('Hoja de Trabajo para listado'!$DE$153:$DG$274,MATCH($A1028,'Hoja de Trabajo para listado'!$DE$153:$DE$1048576,0),MATCH((CUADRO!I$4&amp;$E1028),'Hoja de Trabajo para listado'!$DE$151:$DG$151,0)),0)+IFERROR(INDEX('Hoja de Trabajo para listado'!$CD$155:$DC$1048576,MATCH($A1028,'Hoja de Trabajo para listado'!$CD$155:$CD$1048576,0),MATCH((CUADRO!I$4&amp;$E1028),'Hoja de Trabajo para listado'!$CD$151:$DC$151,0)),0)</f>
        <v>0</v>
      </c>
      <c r="J1028" s="243">
        <f ca="1">+IFERROR(INDEX('Hoja de Trabajo para listado'!$A$155:$Z$1048576,MATCH($A1028,'Hoja de Trabajo para listado'!$A$155:$A$1048576,0),MATCH((CUADRO!J$4&amp;$E1028),'Hoja de Trabajo para listado'!$A$151:$Z$151,0)),0)+IFERROR(INDEX('Hoja de Trabajo para listado'!$AB$155:$BA$1048576,MATCH($A1028,'Hoja de Trabajo para listado'!$AB$155:$AB$1048576,0),MATCH((CUADRO!J$4&amp;$E1028),'Hoja de Trabajo para listado'!$AB$151:$BA$151,0)),0)+IFERROR(INDEX('Hoja de Trabajo para listado'!$BC$155:$CB$1048576,MATCH($A1028,'Hoja de Trabajo para listado'!$BC$155:$BC$1048576,0),MATCH((CUADRO!J$4&amp;$E1028),'Hoja de Trabajo para listado'!$BC$151:$CB$151,0)),0)+IFERROR(INDEX('Hoja de Trabajo para listado'!$DE$153:$DG$274,MATCH($A1028,'Hoja de Trabajo para listado'!$DE$153:$DE$1048576,0),MATCH((CUADRO!J$4&amp;$E1028),'Hoja de Trabajo para listado'!$DE$151:$DG$151,0)),0)+IFERROR(INDEX('Hoja de Trabajo para listado'!$CD$155:$DC$1048576,MATCH($A1028,'Hoja de Trabajo para listado'!$CD$155:$CD$1048576,0),MATCH((CUADRO!J$4&amp;$E1028),'Hoja de Trabajo para listado'!$CD$151:$DC$151,0)),0)</f>
        <v>0</v>
      </c>
      <c r="K1028" s="243">
        <f ca="1">+IFERROR(INDEX('Hoja de Trabajo para listado'!$A$155:$Z$1048576,MATCH($A1028,'Hoja de Trabajo para listado'!$A$155:$A$1048576,0),MATCH((CUADRO!K$4&amp;$E1028),'Hoja de Trabajo para listado'!$A$151:$Z$151,0)),0)+IFERROR(INDEX('Hoja de Trabajo para listado'!$AB$155:$BA$1048576,MATCH($A1028,'Hoja de Trabajo para listado'!$AB$155:$AB$1048576,0),MATCH((CUADRO!K$4&amp;$E1028),'Hoja de Trabajo para listado'!$AB$151:$BA$151,0)),0)+IFERROR(INDEX('Hoja de Trabajo para listado'!$BC$155:$CB$1048576,MATCH($A1028,'Hoja de Trabajo para listado'!$BC$155:$BC$1048576,0),MATCH((CUADRO!K$4&amp;$E1028),'Hoja de Trabajo para listado'!$BC$151:$CB$151,0)),0)+IFERROR(INDEX('Hoja de Trabajo para listado'!$DE$153:$DG$274,MATCH($A1028,'Hoja de Trabajo para listado'!$DE$153:$DE$1048576,0),MATCH((CUADRO!K$4&amp;$E1028),'Hoja de Trabajo para listado'!$DE$151:$DG$151,0)),0)+IFERROR(INDEX('Hoja de Trabajo para listado'!$CD$155:$DC$1048576,MATCH($A1028,'Hoja de Trabajo para listado'!$CD$155:$CD$1048576,0),MATCH((CUADRO!K$4&amp;$E1028),'Hoja de Trabajo para listado'!$CD$151:$DC$151,0)),0)</f>
        <v>0</v>
      </c>
      <c r="L1028" s="243">
        <f ca="1">+IFERROR(INDEX('Hoja de Trabajo para listado'!$A$155:$Z$1048576,MATCH($A1028,'Hoja de Trabajo para listado'!$A$155:$A$1048576,0),MATCH((CUADRO!L$4&amp;$E1028),'Hoja de Trabajo para listado'!$A$151:$Z$151,0)),0)+IFERROR(INDEX('Hoja de Trabajo para listado'!$AB$155:$BA$1048576,MATCH($A1028,'Hoja de Trabajo para listado'!$AB$155:$AB$1048576,0),MATCH((CUADRO!L$4&amp;$E1028),'Hoja de Trabajo para listado'!$AB$151:$BA$151,0)),0)+IFERROR(INDEX('Hoja de Trabajo para listado'!$BC$155:$CB$1048576,MATCH($A1028,'Hoja de Trabajo para listado'!$BC$155:$BC$1048576,0),MATCH((CUADRO!L$4&amp;$E1028),'Hoja de Trabajo para listado'!$BC$151:$CB$151,0)),0)+IFERROR(INDEX('Hoja de Trabajo para listado'!$DE$153:$DG$274,MATCH($A1028,'Hoja de Trabajo para listado'!$DE$153:$DE$1048576,0),MATCH((CUADRO!L$4&amp;$E1028),'Hoja de Trabajo para listado'!$DE$151:$DG$151,0)),0)+IFERROR(INDEX('Hoja de Trabajo para listado'!$CD$155:$DC$1048576,MATCH($A1028,'Hoja de Trabajo para listado'!$CD$155:$CD$1048576,0),MATCH((CUADRO!L$4&amp;$E1028),'Hoja de Trabajo para listado'!$CD$151:$DC$151,0)),0)</f>
        <v>0</v>
      </c>
      <c r="M1028" s="243">
        <f ca="1">+IFERROR(INDEX('Hoja de Trabajo para listado'!$A$155:$Z$1048576,MATCH($A1028,'Hoja de Trabajo para listado'!$A$155:$A$1048576,0),MATCH((CUADRO!M$4&amp;$E1028),'Hoja de Trabajo para listado'!$A$151:$Z$151,0)),0)+IFERROR(INDEX('Hoja de Trabajo para listado'!$AB$155:$BA$1048576,MATCH($A1028,'Hoja de Trabajo para listado'!$AB$155:$AB$1048576,0),MATCH((CUADRO!M$4&amp;$E1028),'Hoja de Trabajo para listado'!$AB$151:$BA$151,0)),0)+IFERROR(INDEX('Hoja de Trabajo para listado'!$BC$155:$CB$1048576,MATCH($A1028,'Hoja de Trabajo para listado'!$BC$155:$BC$1048576,0),MATCH((CUADRO!M$4&amp;$E1028),'Hoja de Trabajo para listado'!$BC$151:$CB$151,0)),0)+IFERROR(INDEX('Hoja de Trabajo para listado'!$DE$153:$DG$274,MATCH($A1028,'Hoja de Trabajo para listado'!$DE$153:$DE$1048576,0),MATCH((CUADRO!M$4&amp;$E1028),'Hoja de Trabajo para listado'!$DE$151:$DG$151,0)),0)+IFERROR(INDEX('Hoja de Trabajo para listado'!$CD$155:$DC$1048576,MATCH($A1028,'Hoja de Trabajo para listado'!$CD$155:$CD$1048576,0),MATCH((CUADRO!M$4&amp;$E1028),'Hoja de Trabajo para listado'!$CD$151:$DC$151,0)),0)</f>
        <v>0</v>
      </c>
      <c r="N1028" s="243">
        <f ca="1">+IFERROR(INDEX('Hoja de Trabajo para listado'!$A$155:$Z$1048576,MATCH($A1028,'Hoja de Trabajo para listado'!$A$155:$A$1048576,0),MATCH((CUADRO!N$4&amp;$E1028),'Hoja de Trabajo para listado'!$A$151:$Z$151,0)),0)+IFERROR(INDEX('Hoja de Trabajo para listado'!$AB$155:$BA$1048576,MATCH($A1028,'Hoja de Trabajo para listado'!$AB$155:$AB$1048576,0),MATCH((CUADRO!N$4&amp;$E1028),'Hoja de Trabajo para listado'!$AB$151:$BA$151,0)),0)+IFERROR(INDEX('Hoja de Trabajo para listado'!$BC$155:$CB$1048576,MATCH($A1028,'Hoja de Trabajo para listado'!$BC$155:$BC$1048576,0),MATCH((CUADRO!N$4&amp;$E1028),'Hoja de Trabajo para listado'!$BC$151:$CB$151,0)),0)+IFERROR(INDEX('Hoja de Trabajo para listado'!$DE$153:$DG$274,MATCH($A1028,'Hoja de Trabajo para listado'!$DE$153:$DE$1048576,0),MATCH((CUADRO!N$4&amp;$E1028),'Hoja de Trabajo para listado'!$DE$151:$DG$151,0)),0)+IFERROR(INDEX('Hoja de Trabajo para listado'!$CD$155:$DC$1048576,MATCH($A1028,'Hoja de Trabajo para listado'!$CD$155:$CD$1048576,0),MATCH((CUADRO!N$4&amp;$E1028),'Hoja de Trabajo para listado'!$CD$151:$DC$151,0)),0)</f>
        <v>0</v>
      </c>
      <c r="O1028" s="243">
        <f ca="1">+IFERROR(INDEX('Hoja de Trabajo para listado'!$A$155:$Z$1048576,MATCH($A1028,'Hoja de Trabajo para listado'!$A$155:$A$1048576,0),MATCH((CUADRO!O$4&amp;$E1028),'Hoja de Trabajo para listado'!$A$151:$Z$151,0)),0)+IFERROR(INDEX('Hoja de Trabajo para listado'!$AB$155:$BA$1048576,MATCH($A1028,'Hoja de Trabajo para listado'!$AB$155:$AB$1048576,0),MATCH((CUADRO!O$4&amp;$E1028),'Hoja de Trabajo para listado'!$AB$151:$BA$151,0)),0)+IFERROR(INDEX('Hoja de Trabajo para listado'!$BC$155:$CB$1048576,MATCH($A1028,'Hoja de Trabajo para listado'!$BC$155:$BC$1048576,0),MATCH((CUADRO!O$4&amp;$E1028),'Hoja de Trabajo para listado'!$BC$151:$CB$151,0)),0)+IFERROR(INDEX('Hoja de Trabajo para listado'!$DE$153:$DG$274,MATCH($A1028,'Hoja de Trabajo para listado'!$DE$153:$DE$1048576,0),MATCH((CUADRO!O$4&amp;$E1028),'Hoja de Trabajo para listado'!$DE$151:$DG$151,0)),0)+IFERROR(INDEX('Hoja de Trabajo para listado'!$CD$155:$DC$1048576,MATCH($A1028,'Hoja de Trabajo para listado'!$CD$155:$CD$1048576,0),MATCH((CUADRO!O$4&amp;$E1028),'Hoja de Trabajo para listado'!$CD$151:$DC$151,0)),0)</f>
        <v>0</v>
      </c>
      <c r="P1028" s="243">
        <f ca="1">+IFERROR(INDEX('Hoja de Trabajo para listado'!$A$155:$Z$1048576,MATCH($A1028,'Hoja de Trabajo para listado'!$A$155:$A$1048576,0),MATCH((CUADRO!P$4&amp;$E1028),'Hoja de Trabajo para listado'!$A$151:$Z$151,0)),0)+IFERROR(INDEX('Hoja de Trabajo para listado'!$AB$155:$BA$1048576,MATCH($A1028,'Hoja de Trabajo para listado'!$AB$155:$AB$1048576,0),MATCH((CUADRO!P$4&amp;$E1028),'Hoja de Trabajo para listado'!$AB$151:$BA$151,0)),0)+IFERROR(INDEX('Hoja de Trabajo para listado'!$BC$155:$CB$1048576,MATCH($A1028,'Hoja de Trabajo para listado'!$BC$155:$BC$1048576,0),MATCH((CUADRO!P$4&amp;$E1028),'Hoja de Trabajo para listado'!$BC$151:$CB$151,0)),0)+IFERROR(INDEX('Hoja de Trabajo para listado'!$DE$153:$DG$274,MATCH($A1028,'Hoja de Trabajo para listado'!$DE$153:$DE$1048576,0),MATCH((CUADRO!P$4&amp;$E1028),'Hoja de Trabajo para listado'!$DE$151:$DG$151,0)),0)+IFERROR(INDEX('Hoja de Trabajo para listado'!$CD$155:$DC$1048576,MATCH($A1028,'Hoja de Trabajo para listado'!$CD$155:$CD$1048576,0),MATCH((CUADRO!P$4&amp;$E1028),'Hoja de Trabajo para listado'!$CD$151:$DC$151,0)),0)</f>
        <v>0</v>
      </c>
      <c r="Q1028" s="243">
        <f ca="1">+IFERROR(INDEX('Hoja de Trabajo para listado'!$A$155:$Z$1048576,MATCH($A1028,'Hoja de Trabajo para listado'!$A$155:$A$1048576,0),MATCH((CUADRO!Q$4&amp;$E1028),'Hoja de Trabajo para listado'!$A$151:$Z$151,0)),0)+IFERROR(INDEX('Hoja de Trabajo para listado'!$AB$155:$BA$1048576,MATCH($A1028,'Hoja de Trabajo para listado'!$AB$155:$AB$1048576,0),MATCH((CUADRO!Q$4&amp;$E1028),'Hoja de Trabajo para listado'!$AB$151:$BA$151,0)),0)+IFERROR(INDEX('Hoja de Trabajo para listado'!$BC$155:$CB$1048576,MATCH($A1028,'Hoja de Trabajo para listado'!$BC$155:$BC$1048576,0),MATCH((CUADRO!Q$4&amp;$E1028),'Hoja de Trabajo para listado'!$BC$151:$CB$151,0)),0)+IFERROR(INDEX('Hoja de Trabajo para listado'!$DE$153:$DG$274,MATCH($A1028,'Hoja de Trabajo para listado'!$DE$153:$DE$1048576,0),MATCH((CUADRO!Q$4&amp;$E1028),'Hoja de Trabajo para listado'!$DE$151:$DG$151,0)),0)+IFERROR(INDEX('Hoja de Trabajo para listado'!$CD$155:$DC$1048576,MATCH($A1028,'Hoja de Trabajo para listado'!$CD$155:$CD$1048576,0),MATCH((CUADRO!Q$4&amp;$E1028),'Hoja de Trabajo para listado'!$CD$151:$DC$151,0)),0)</f>
        <v>0</v>
      </c>
      <c r="R1028" s="243">
        <f t="shared" ca="1" si="37"/>
        <v>0</v>
      </c>
      <c r="S1028" s="256">
        <f ca="1">+R1027+R1028</f>
        <v>0</v>
      </c>
      <c r="T1028" s="241">
        <f ca="1">+S1028</f>
        <v>0</v>
      </c>
      <c r="U1028" s="242">
        <f t="shared" si="38"/>
        <v>2</v>
      </c>
      <c r="V1028" s="327" t="str">
        <f>+VLOOKUP(A1028,bd_lista!$A$3:$E$592,5,FALSE)</f>
        <v>Gobiernos Autonomos Municipales</v>
      </c>
      <c r="W1028" s="398"/>
      <c r="X1028" s="240">
        <f>+VLOOKUP(A1028,[4]Sheet1!$A$13:$D$744,4,FALSE)</f>
        <v>0</v>
      </c>
      <c r="Y1028" s="240" t="e">
        <f>+VLOOKUP(X1028,bd_lista!$A$3:$C$592,3,FALSE)</f>
        <v>#N/A</v>
      </c>
      <c r="Z1028" s="288"/>
      <c r="AA1028" s="289"/>
    </row>
    <row r="1029" spans="1:27" customFormat="1" ht="15" hidden="1" customHeight="1">
      <c r="A1029" s="32">
        <v>1747</v>
      </c>
      <c r="B1029" s="393">
        <f>+A1029</f>
        <v>1747</v>
      </c>
      <c r="C1029" s="245" t="str">
        <f>+VLOOKUP(A1029,bd_lista!$A$3:$C$592,3,FALSE)</f>
        <v>Gobierno Autónomo Municipal de El Puente</v>
      </c>
      <c r="D1029" s="395" t="str">
        <f>+C1029</f>
        <v>Gobierno Autónomo Municipal de El Puente</v>
      </c>
      <c r="E1029" s="240" t="s">
        <v>1303</v>
      </c>
      <c r="F1029" s="241">
        <f ca="1">+IFERROR(INDEX('Hoja de Trabajo para listado'!$A$155:$Z$1048576,MATCH($A1029,'Hoja de Trabajo para listado'!$A$155:$A$1048576,0),MATCH((CUADRO!F$4&amp;$E1029),'Hoja de Trabajo para listado'!$A$151:$Z$151,0)),0)+IFERROR(INDEX('Hoja de Trabajo para listado'!$AB$155:$BA$1048576,MATCH($A1029,'Hoja de Trabajo para listado'!$AB$155:$AB$1048576,0),MATCH((CUADRO!F$4&amp;$E1029),'Hoja de Trabajo para listado'!$AB$151:$BA$151,0)),0)+IFERROR(INDEX('Hoja de Trabajo para listado'!$BC$155:$CB$1048576,MATCH($A1029,'Hoja de Trabajo para listado'!$BC$155:$BC$1048576,0),MATCH((CUADRO!F$4&amp;$E1029),'Hoja de Trabajo para listado'!$BC$151:$CB$151,0)),0)+IFERROR(INDEX('Hoja de Trabajo para listado'!$DE$153:$DG$274,MATCH($A1029,'Hoja de Trabajo para listado'!$DE$153:$DE$1048576,0),MATCH((CUADRO!F$4&amp;$E1029),'Hoja de Trabajo para listado'!$DE$151:$DG$151,0)),0)+IFERROR(INDEX('Hoja de Trabajo para listado'!$CD$155:$DC$1048576,MATCH($A1029,'Hoja de Trabajo para listado'!$CD$155:$CD$1048576,0),MATCH((CUADRO!F$4&amp;$E1029),'Hoja de Trabajo para listado'!$CD$151:$DC$151,0)),0)</f>
        <v>0</v>
      </c>
      <c r="G1029" s="241">
        <f ca="1">+IFERROR(INDEX('Hoja de Trabajo para listado'!$A$155:$Z$1048576,MATCH($A1029,'Hoja de Trabajo para listado'!$A$155:$A$1048576,0),MATCH((CUADRO!G$4&amp;$E1029),'Hoja de Trabajo para listado'!$A$151:$Z$151,0)),0)+IFERROR(INDEX('Hoja de Trabajo para listado'!$AB$155:$BA$1048576,MATCH($A1029,'Hoja de Trabajo para listado'!$AB$155:$AB$1048576,0),MATCH((CUADRO!G$4&amp;$E1029),'Hoja de Trabajo para listado'!$AB$151:$BA$151,0)),0)+IFERROR(INDEX('Hoja de Trabajo para listado'!$BC$155:$CB$1048576,MATCH($A1029,'Hoja de Trabajo para listado'!$BC$155:$BC$1048576,0),MATCH((CUADRO!G$4&amp;$E1029),'Hoja de Trabajo para listado'!$BC$151:$CB$151,0)),0)+IFERROR(INDEX('Hoja de Trabajo para listado'!$DE$153:$DG$274,MATCH($A1029,'Hoja de Trabajo para listado'!$DE$153:$DE$1048576,0),MATCH((CUADRO!G$4&amp;$E1029),'Hoja de Trabajo para listado'!$DE$151:$DG$151,0)),0)+IFERROR(INDEX('Hoja de Trabajo para listado'!$CD$155:$DC$1048576,MATCH($A1029,'Hoja de Trabajo para listado'!$CD$155:$CD$1048576,0),MATCH((CUADRO!G$4&amp;$E1029),'Hoja de Trabajo para listado'!$CD$151:$DC$151,0)),0)</f>
        <v>0</v>
      </c>
      <c r="H1029" s="241">
        <f ca="1">+IFERROR(INDEX('Hoja de Trabajo para listado'!$A$155:$Z$1048576,MATCH($A1029,'Hoja de Trabajo para listado'!$A$155:$A$1048576,0),MATCH((CUADRO!H$4&amp;$E1029),'Hoja de Trabajo para listado'!$A$151:$Z$151,0)),0)+IFERROR(INDEX('Hoja de Trabajo para listado'!$AB$155:$BA$1048576,MATCH($A1029,'Hoja de Trabajo para listado'!$AB$155:$AB$1048576,0),MATCH((CUADRO!H$4&amp;$E1029),'Hoja de Trabajo para listado'!$AB$151:$BA$151,0)),0)+IFERROR(INDEX('Hoja de Trabajo para listado'!$BC$155:$CB$1048576,MATCH($A1029,'Hoja de Trabajo para listado'!$BC$155:$BC$1048576,0),MATCH((CUADRO!H$4&amp;$E1029),'Hoja de Trabajo para listado'!$BC$151:$CB$151,0)),0)+IFERROR(INDEX('Hoja de Trabajo para listado'!$DE$153:$DG$274,MATCH($A1029,'Hoja de Trabajo para listado'!$DE$153:$DE$1048576,0),MATCH((CUADRO!H$4&amp;$E1029),'Hoja de Trabajo para listado'!$DE$151:$DG$151,0)),0)+IFERROR(INDEX('Hoja de Trabajo para listado'!$CD$155:$DC$1048576,MATCH($A1029,'Hoja de Trabajo para listado'!$CD$155:$CD$1048576,0),MATCH((CUADRO!H$4&amp;$E1029),'Hoja de Trabajo para listado'!$CD$151:$DC$151,0)),0)</f>
        <v>0</v>
      </c>
      <c r="I1029" s="241">
        <f ca="1">+IFERROR(INDEX('Hoja de Trabajo para listado'!$A$155:$Z$1048576,MATCH($A1029,'Hoja de Trabajo para listado'!$A$155:$A$1048576,0),MATCH((CUADRO!I$4&amp;$E1029),'Hoja de Trabajo para listado'!$A$151:$Z$151,0)),0)+IFERROR(INDEX('Hoja de Trabajo para listado'!$AB$155:$BA$1048576,MATCH($A1029,'Hoja de Trabajo para listado'!$AB$155:$AB$1048576,0),MATCH((CUADRO!I$4&amp;$E1029),'Hoja de Trabajo para listado'!$AB$151:$BA$151,0)),0)+IFERROR(INDEX('Hoja de Trabajo para listado'!$BC$155:$CB$1048576,MATCH($A1029,'Hoja de Trabajo para listado'!$BC$155:$BC$1048576,0),MATCH((CUADRO!I$4&amp;$E1029),'Hoja de Trabajo para listado'!$BC$151:$CB$151,0)),0)+IFERROR(INDEX('Hoja de Trabajo para listado'!$DE$153:$DG$274,MATCH($A1029,'Hoja de Trabajo para listado'!$DE$153:$DE$1048576,0),MATCH((CUADRO!I$4&amp;$E1029),'Hoja de Trabajo para listado'!$DE$151:$DG$151,0)),0)+IFERROR(INDEX('Hoja de Trabajo para listado'!$CD$155:$DC$1048576,MATCH($A1029,'Hoja de Trabajo para listado'!$CD$155:$CD$1048576,0),MATCH((CUADRO!I$4&amp;$E1029),'Hoja de Trabajo para listado'!$CD$151:$DC$151,0)),0)</f>
        <v>0</v>
      </c>
      <c r="J1029" s="241">
        <f ca="1">+IFERROR(INDEX('Hoja de Trabajo para listado'!$A$155:$Z$1048576,MATCH($A1029,'Hoja de Trabajo para listado'!$A$155:$A$1048576,0),MATCH((CUADRO!J$4&amp;$E1029),'Hoja de Trabajo para listado'!$A$151:$Z$151,0)),0)+IFERROR(INDEX('Hoja de Trabajo para listado'!$AB$155:$BA$1048576,MATCH($A1029,'Hoja de Trabajo para listado'!$AB$155:$AB$1048576,0),MATCH((CUADRO!J$4&amp;$E1029),'Hoja de Trabajo para listado'!$AB$151:$BA$151,0)),0)+IFERROR(INDEX('Hoja de Trabajo para listado'!$BC$155:$CB$1048576,MATCH($A1029,'Hoja de Trabajo para listado'!$BC$155:$BC$1048576,0),MATCH((CUADRO!J$4&amp;$E1029),'Hoja de Trabajo para listado'!$BC$151:$CB$151,0)),0)+IFERROR(INDEX('Hoja de Trabajo para listado'!$DE$153:$DG$274,MATCH($A1029,'Hoja de Trabajo para listado'!$DE$153:$DE$1048576,0),MATCH((CUADRO!J$4&amp;$E1029),'Hoja de Trabajo para listado'!$DE$151:$DG$151,0)),0)+IFERROR(INDEX('Hoja de Trabajo para listado'!$CD$155:$DC$1048576,MATCH($A1029,'Hoja de Trabajo para listado'!$CD$155:$CD$1048576,0),MATCH((CUADRO!J$4&amp;$E1029),'Hoja de Trabajo para listado'!$CD$151:$DC$151,0)),0)</f>
        <v>0</v>
      </c>
      <c r="K1029" s="241">
        <f ca="1">+IFERROR(INDEX('Hoja de Trabajo para listado'!$A$155:$Z$1048576,MATCH($A1029,'Hoja de Trabajo para listado'!$A$155:$A$1048576,0),MATCH((CUADRO!K$4&amp;$E1029),'Hoja de Trabajo para listado'!$A$151:$Z$151,0)),0)+IFERROR(INDEX('Hoja de Trabajo para listado'!$AB$155:$BA$1048576,MATCH($A1029,'Hoja de Trabajo para listado'!$AB$155:$AB$1048576,0),MATCH((CUADRO!K$4&amp;$E1029),'Hoja de Trabajo para listado'!$AB$151:$BA$151,0)),0)+IFERROR(INDEX('Hoja de Trabajo para listado'!$BC$155:$CB$1048576,MATCH($A1029,'Hoja de Trabajo para listado'!$BC$155:$BC$1048576,0),MATCH((CUADRO!K$4&amp;$E1029),'Hoja de Trabajo para listado'!$BC$151:$CB$151,0)),0)+IFERROR(INDEX('Hoja de Trabajo para listado'!$DE$153:$DG$274,MATCH($A1029,'Hoja de Trabajo para listado'!$DE$153:$DE$1048576,0),MATCH((CUADRO!K$4&amp;$E1029),'Hoja de Trabajo para listado'!$DE$151:$DG$151,0)),0)+IFERROR(INDEX('Hoja de Trabajo para listado'!$CD$155:$DC$1048576,MATCH($A1029,'Hoja de Trabajo para listado'!$CD$155:$CD$1048576,0),MATCH((CUADRO!K$4&amp;$E1029),'Hoja de Trabajo para listado'!$CD$151:$DC$151,0)),0)</f>
        <v>0</v>
      </c>
      <c r="L1029" s="241">
        <f ca="1">+IFERROR(INDEX('Hoja de Trabajo para listado'!$A$155:$Z$1048576,MATCH($A1029,'Hoja de Trabajo para listado'!$A$155:$A$1048576,0),MATCH((CUADRO!L$4&amp;$E1029),'Hoja de Trabajo para listado'!$A$151:$Z$151,0)),0)+IFERROR(INDEX('Hoja de Trabajo para listado'!$AB$155:$BA$1048576,MATCH($A1029,'Hoja de Trabajo para listado'!$AB$155:$AB$1048576,0),MATCH((CUADRO!L$4&amp;$E1029),'Hoja de Trabajo para listado'!$AB$151:$BA$151,0)),0)+IFERROR(INDEX('Hoja de Trabajo para listado'!$BC$155:$CB$1048576,MATCH($A1029,'Hoja de Trabajo para listado'!$BC$155:$BC$1048576,0),MATCH((CUADRO!L$4&amp;$E1029),'Hoja de Trabajo para listado'!$BC$151:$CB$151,0)),0)+IFERROR(INDEX('Hoja de Trabajo para listado'!$DE$153:$DG$274,MATCH($A1029,'Hoja de Trabajo para listado'!$DE$153:$DE$1048576,0),MATCH((CUADRO!L$4&amp;$E1029),'Hoja de Trabajo para listado'!$DE$151:$DG$151,0)),0)+IFERROR(INDEX('Hoja de Trabajo para listado'!$CD$155:$DC$1048576,MATCH($A1029,'Hoja de Trabajo para listado'!$CD$155:$CD$1048576,0),MATCH((CUADRO!L$4&amp;$E1029),'Hoja de Trabajo para listado'!$CD$151:$DC$151,0)),0)</f>
        <v>0</v>
      </c>
      <c r="M1029" s="241">
        <f ca="1">+IFERROR(INDEX('Hoja de Trabajo para listado'!$A$155:$Z$1048576,MATCH($A1029,'Hoja de Trabajo para listado'!$A$155:$A$1048576,0),MATCH((CUADRO!M$4&amp;$E1029),'Hoja de Trabajo para listado'!$A$151:$Z$151,0)),0)+IFERROR(INDEX('Hoja de Trabajo para listado'!$AB$155:$BA$1048576,MATCH($A1029,'Hoja de Trabajo para listado'!$AB$155:$AB$1048576,0),MATCH((CUADRO!M$4&amp;$E1029),'Hoja de Trabajo para listado'!$AB$151:$BA$151,0)),0)+IFERROR(INDEX('Hoja de Trabajo para listado'!$BC$155:$CB$1048576,MATCH($A1029,'Hoja de Trabajo para listado'!$BC$155:$BC$1048576,0),MATCH((CUADRO!M$4&amp;$E1029),'Hoja de Trabajo para listado'!$BC$151:$CB$151,0)),0)+IFERROR(INDEX('Hoja de Trabajo para listado'!$DE$153:$DG$274,MATCH($A1029,'Hoja de Trabajo para listado'!$DE$153:$DE$1048576,0),MATCH((CUADRO!M$4&amp;$E1029),'Hoja de Trabajo para listado'!$DE$151:$DG$151,0)),0)+IFERROR(INDEX('Hoja de Trabajo para listado'!$CD$155:$DC$1048576,MATCH($A1029,'Hoja de Trabajo para listado'!$CD$155:$CD$1048576,0),MATCH((CUADRO!M$4&amp;$E1029),'Hoja de Trabajo para listado'!$CD$151:$DC$151,0)),0)</f>
        <v>0</v>
      </c>
      <c r="N1029" s="241">
        <f ca="1">+IFERROR(INDEX('Hoja de Trabajo para listado'!$A$155:$Z$1048576,MATCH($A1029,'Hoja de Trabajo para listado'!$A$155:$A$1048576,0),MATCH((CUADRO!N$4&amp;$E1029),'Hoja de Trabajo para listado'!$A$151:$Z$151,0)),0)+IFERROR(INDEX('Hoja de Trabajo para listado'!$AB$155:$BA$1048576,MATCH($A1029,'Hoja de Trabajo para listado'!$AB$155:$AB$1048576,0),MATCH((CUADRO!N$4&amp;$E1029),'Hoja de Trabajo para listado'!$AB$151:$BA$151,0)),0)+IFERROR(INDEX('Hoja de Trabajo para listado'!$BC$155:$CB$1048576,MATCH($A1029,'Hoja de Trabajo para listado'!$BC$155:$BC$1048576,0),MATCH((CUADRO!N$4&amp;$E1029),'Hoja de Trabajo para listado'!$BC$151:$CB$151,0)),0)+IFERROR(INDEX('Hoja de Trabajo para listado'!$DE$153:$DG$274,MATCH($A1029,'Hoja de Trabajo para listado'!$DE$153:$DE$1048576,0),MATCH((CUADRO!N$4&amp;$E1029),'Hoja de Trabajo para listado'!$DE$151:$DG$151,0)),0)+IFERROR(INDEX('Hoja de Trabajo para listado'!$CD$155:$DC$1048576,MATCH($A1029,'Hoja de Trabajo para listado'!$CD$155:$CD$1048576,0),MATCH((CUADRO!N$4&amp;$E1029),'Hoja de Trabajo para listado'!$CD$151:$DC$151,0)),0)</f>
        <v>0</v>
      </c>
      <c r="O1029" s="241">
        <f ca="1">+IFERROR(INDEX('Hoja de Trabajo para listado'!$A$155:$Z$1048576,MATCH($A1029,'Hoja de Trabajo para listado'!$A$155:$A$1048576,0),MATCH((CUADRO!O$4&amp;$E1029),'Hoja de Trabajo para listado'!$A$151:$Z$151,0)),0)+IFERROR(INDEX('Hoja de Trabajo para listado'!$AB$155:$BA$1048576,MATCH($A1029,'Hoja de Trabajo para listado'!$AB$155:$AB$1048576,0),MATCH((CUADRO!O$4&amp;$E1029),'Hoja de Trabajo para listado'!$AB$151:$BA$151,0)),0)+IFERROR(INDEX('Hoja de Trabajo para listado'!$BC$155:$CB$1048576,MATCH($A1029,'Hoja de Trabajo para listado'!$BC$155:$BC$1048576,0),MATCH((CUADRO!O$4&amp;$E1029),'Hoja de Trabajo para listado'!$BC$151:$CB$151,0)),0)+IFERROR(INDEX('Hoja de Trabajo para listado'!$DE$153:$DG$274,MATCH($A1029,'Hoja de Trabajo para listado'!$DE$153:$DE$1048576,0),MATCH((CUADRO!O$4&amp;$E1029),'Hoja de Trabajo para listado'!$DE$151:$DG$151,0)),0)+IFERROR(INDEX('Hoja de Trabajo para listado'!$CD$155:$DC$1048576,MATCH($A1029,'Hoja de Trabajo para listado'!$CD$155:$CD$1048576,0),MATCH((CUADRO!O$4&amp;$E1029),'Hoja de Trabajo para listado'!$CD$151:$DC$151,0)),0)</f>
        <v>0</v>
      </c>
      <c r="P1029" s="241">
        <f ca="1">+IFERROR(INDEX('Hoja de Trabajo para listado'!$A$155:$Z$1048576,MATCH($A1029,'Hoja de Trabajo para listado'!$A$155:$A$1048576,0),MATCH((CUADRO!P$4&amp;$E1029),'Hoja de Trabajo para listado'!$A$151:$Z$151,0)),0)+IFERROR(INDEX('Hoja de Trabajo para listado'!$AB$155:$BA$1048576,MATCH($A1029,'Hoja de Trabajo para listado'!$AB$155:$AB$1048576,0),MATCH((CUADRO!P$4&amp;$E1029),'Hoja de Trabajo para listado'!$AB$151:$BA$151,0)),0)+IFERROR(INDEX('Hoja de Trabajo para listado'!$BC$155:$CB$1048576,MATCH($A1029,'Hoja de Trabajo para listado'!$BC$155:$BC$1048576,0),MATCH((CUADRO!P$4&amp;$E1029),'Hoja de Trabajo para listado'!$BC$151:$CB$151,0)),0)+IFERROR(INDEX('Hoja de Trabajo para listado'!$DE$153:$DG$274,MATCH($A1029,'Hoja de Trabajo para listado'!$DE$153:$DE$1048576,0),MATCH((CUADRO!P$4&amp;$E1029),'Hoja de Trabajo para listado'!$DE$151:$DG$151,0)),0)+IFERROR(INDEX('Hoja de Trabajo para listado'!$CD$155:$DC$1048576,MATCH($A1029,'Hoja de Trabajo para listado'!$CD$155:$CD$1048576,0),MATCH((CUADRO!P$4&amp;$E1029),'Hoja de Trabajo para listado'!$CD$151:$DC$151,0)),0)</f>
        <v>0</v>
      </c>
      <c r="Q1029" s="241">
        <f ca="1">+IFERROR(INDEX('Hoja de Trabajo para listado'!$A$155:$Z$1048576,MATCH($A1029,'Hoja de Trabajo para listado'!$A$155:$A$1048576,0),MATCH((CUADRO!Q$4&amp;$E1029),'Hoja de Trabajo para listado'!$A$151:$Z$151,0)),0)+IFERROR(INDEX('Hoja de Trabajo para listado'!$AB$155:$BA$1048576,MATCH($A1029,'Hoja de Trabajo para listado'!$AB$155:$AB$1048576,0),MATCH((CUADRO!Q$4&amp;$E1029),'Hoja de Trabajo para listado'!$AB$151:$BA$151,0)),0)+IFERROR(INDEX('Hoja de Trabajo para listado'!$BC$155:$CB$1048576,MATCH($A1029,'Hoja de Trabajo para listado'!$BC$155:$BC$1048576,0),MATCH((CUADRO!Q$4&amp;$E1029),'Hoja de Trabajo para listado'!$BC$151:$CB$151,0)),0)+IFERROR(INDEX('Hoja de Trabajo para listado'!$DE$153:$DG$274,MATCH($A1029,'Hoja de Trabajo para listado'!$DE$153:$DE$1048576,0),MATCH((CUADRO!Q$4&amp;$E1029),'Hoja de Trabajo para listado'!$DE$151:$DG$151,0)),0)+IFERROR(INDEX('Hoja de Trabajo para listado'!$CD$155:$DC$1048576,MATCH($A1029,'Hoja de Trabajo para listado'!$CD$155:$CD$1048576,0),MATCH((CUADRO!Q$4&amp;$E1029),'Hoja de Trabajo para listado'!$CD$151:$DC$151,0)),0)</f>
        <v>0</v>
      </c>
      <c r="R1029" s="241">
        <f t="shared" ca="1" si="37"/>
        <v>0</v>
      </c>
      <c r="S1029" s="247"/>
      <c r="T1029" s="265">
        <f ca="1">+T1030</f>
        <v>0</v>
      </c>
      <c r="U1029" s="240">
        <f t="shared" si="38"/>
        <v>1</v>
      </c>
      <c r="V1029" s="327" t="str">
        <f>+VLOOKUP(A1029,bd_lista!$A$3:$E$592,5,FALSE)</f>
        <v>Gobiernos Autonomos Municipales</v>
      </c>
      <c r="W1029" s="397" t="str">
        <f>+V1029</f>
        <v>Gobiernos Autonomos Municipales</v>
      </c>
      <c r="X1029" s="240">
        <f>+VLOOKUP(A1029,[4]Sheet1!$A$13:$D$744,4,FALSE)</f>
        <v>0</v>
      </c>
      <c r="Y1029" s="240" t="e">
        <f>+VLOOKUP(X1029,bd_lista!$A$3:$C$592,3,FALSE)</f>
        <v>#N/A</v>
      </c>
      <c r="Z1029" s="290">
        <f>+X1029</f>
        <v>0</v>
      </c>
      <c r="AA1029" s="291" t="e">
        <f>+Y1029</f>
        <v>#N/A</v>
      </c>
    </row>
    <row r="1030" spans="1:27" customFormat="1" ht="15" hidden="1" customHeight="1">
      <c r="A1030" s="32">
        <v>1747</v>
      </c>
      <c r="B1030" s="394"/>
      <c r="C1030" s="245" t="str">
        <f>+VLOOKUP(A1030,bd_lista!$A$3:$C$592,3,FALSE)</f>
        <v>Gobierno Autónomo Municipal de El Puente</v>
      </c>
      <c r="D1030" s="396"/>
      <c r="E1030" s="242" t="s">
        <v>1304</v>
      </c>
      <c r="F1030" s="243">
        <f ca="1">+IFERROR(INDEX('Hoja de Trabajo para listado'!$A$155:$Z$1048576,MATCH($A1030,'Hoja de Trabajo para listado'!$A$155:$A$1048576,0),MATCH((CUADRO!F$4&amp;$E1030),'Hoja de Trabajo para listado'!$A$151:$Z$151,0)),0)+IFERROR(INDEX('Hoja de Trabajo para listado'!$AB$155:$BA$1048576,MATCH($A1030,'Hoja de Trabajo para listado'!$AB$155:$AB$1048576,0),MATCH((CUADRO!F$4&amp;$E1030),'Hoja de Trabajo para listado'!$AB$151:$BA$151,0)),0)+IFERROR(INDEX('Hoja de Trabajo para listado'!$BC$155:$CB$1048576,MATCH($A1030,'Hoja de Trabajo para listado'!$BC$155:$BC$1048576,0),MATCH((CUADRO!F$4&amp;$E1030),'Hoja de Trabajo para listado'!$BC$151:$CB$151,0)),0)+IFERROR(INDEX('Hoja de Trabajo para listado'!$DE$153:$DG$274,MATCH($A1030,'Hoja de Trabajo para listado'!$DE$153:$DE$1048576,0),MATCH((CUADRO!F$4&amp;$E1030),'Hoja de Trabajo para listado'!$DE$151:$DG$151,0)),0)+IFERROR(INDEX('Hoja de Trabajo para listado'!$CD$155:$DC$1048576,MATCH($A1030,'Hoja de Trabajo para listado'!$CD$155:$CD$1048576,0),MATCH((CUADRO!F$4&amp;$E1030),'Hoja de Trabajo para listado'!$CD$151:$DC$151,0)),0)</f>
        <v>0</v>
      </c>
      <c r="G1030" s="243">
        <f ca="1">+IFERROR(INDEX('Hoja de Trabajo para listado'!$A$155:$Z$1048576,MATCH($A1030,'Hoja de Trabajo para listado'!$A$155:$A$1048576,0),MATCH((CUADRO!G$4&amp;$E1030),'Hoja de Trabajo para listado'!$A$151:$Z$151,0)),0)+IFERROR(INDEX('Hoja de Trabajo para listado'!$AB$155:$BA$1048576,MATCH($A1030,'Hoja de Trabajo para listado'!$AB$155:$AB$1048576,0),MATCH((CUADRO!G$4&amp;$E1030),'Hoja de Trabajo para listado'!$AB$151:$BA$151,0)),0)+IFERROR(INDEX('Hoja de Trabajo para listado'!$BC$155:$CB$1048576,MATCH($A1030,'Hoja de Trabajo para listado'!$BC$155:$BC$1048576,0),MATCH((CUADRO!G$4&amp;$E1030),'Hoja de Trabajo para listado'!$BC$151:$CB$151,0)),0)+IFERROR(INDEX('Hoja de Trabajo para listado'!$DE$153:$DG$274,MATCH($A1030,'Hoja de Trabajo para listado'!$DE$153:$DE$1048576,0),MATCH((CUADRO!G$4&amp;$E1030),'Hoja de Trabajo para listado'!$DE$151:$DG$151,0)),0)+IFERROR(INDEX('Hoja de Trabajo para listado'!$CD$155:$DC$1048576,MATCH($A1030,'Hoja de Trabajo para listado'!$CD$155:$CD$1048576,0),MATCH((CUADRO!G$4&amp;$E1030),'Hoja de Trabajo para listado'!$CD$151:$DC$151,0)),0)</f>
        <v>0</v>
      </c>
      <c r="H1030" s="243">
        <f ca="1">+IFERROR(INDEX('Hoja de Trabajo para listado'!$A$155:$Z$1048576,MATCH($A1030,'Hoja de Trabajo para listado'!$A$155:$A$1048576,0),MATCH((CUADRO!H$4&amp;$E1030),'Hoja de Trabajo para listado'!$A$151:$Z$151,0)),0)+IFERROR(INDEX('Hoja de Trabajo para listado'!$AB$155:$BA$1048576,MATCH($A1030,'Hoja de Trabajo para listado'!$AB$155:$AB$1048576,0),MATCH((CUADRO!H$4&amp;$E1030),'Hoja de Trabajo para listado'!$AB$151:$BA$151,0)),0)+IFERROR(INDEX('Hoja de Trabajo para listado'!$BC$155:$CB$1048576,MATCH($A1030,'Hoja de Trabajo para listado'!$BC$155:$BC$1048576,0),MATCH((CUADRO!H$4&amp;$E1030),'Hoja de Trabajo para listado'!$BC$151:$CB$151,0)),0)+IFERROR(INDEX('Hoja de Trabajo para listado'!$DE$153:$DG$274,MATCH($A1030,'Hoja de Trabajo para listado'!$DE$153:$DE$1048576,0),MATCH((CUADRO!H$4&amp;$E1030),'Hoja de Trabajo para listado'!$DE$151:$DG$151,0)),0)+IFERROR(INDEX('Hoja de Trabajo para listado'!$CD$155:$DC$1048576,MATCH($A1030,'Hoja de Trabajo para listado'!$CD$155:$CD$1048576,0),MATCH((CUADRO!H$4&amp;$E1030),'Hoja de Trabajo para listado'!$CD$151:$DC$151,0)),0)</f>
        <v>0</v>
      </c>
      <c r="I1030" s="243">
        <f ca="1">+IFERROR(INDEX('Hoja de Trabajo para listado'!$A$155:$Z$1048576,MATCH($A1030,'Hoja de Trabajo para listado'!$A$155:$A$1048576,0),MATCH((CUADRO!I$4&amp;$E1030),'Hoja de Trabajo para listado'!$A$151:$Z$151,0)),0)+IFERROR(INDEX('Hoja de Trabajo para listado'!$AB$155:$BA$1048576,MATCH($A1030,'Hoja de Trabajo para listado'!$AB$155:$AB$1048576,0),MATCH((CUADRO!I$4&amp;$E1030),'Hoja de Trabajo para listado'!$AB$151:$BA$151,0)),0)+IFERROR(INDEX('Hoja de Trabajo para listado'!$BC$155:$CB$1048576,MATCH($A1030,'Hoja de Trabajo para listado'!$BC$155:$BC$1048576,0),MATCH((CUADRO!I$4&amp;$E1030),'Hoja de Trabajo para listado'!$BC$151:$CB$151,0)),0)+IFERROR(INDEX('Hoja de Trabajo para listado'!$DE$153:$DG$274,MATCH($A1030,'Hoja de Trabajo para listado'!$DE$153:$DE$1048576,0),MATCH((CUADRO!I$4&amp;$E1030),'Hoja de Trabajo para listado'!$DE$151:$DG$151,0)),0)+IFERROR(INDEX('Hoja de Trabajo para listado'!$CD$155:$DC$1048576,MATCH($A1030,'Hoja de Trabajo para listado'!$CD$155:$CD$1048576,0),MATCH((CUADRO!I$4&amp;$E1030),'Hoja de Trabajo para listado'!$CD$151:$DC$151,0)),0)</f>
        <v>0</v>
      </c>
      <c r="J1030" s="243">
        <f ca="1">+IFERROR(INDEX('Hoja de Trabajo para listado'!$A$155:$Z$1048576,MATCH($A1030,'Hoja de Trabajo para listado'!$A$155:$A$1048576,0),MATCH((CUADRO!J$4&amp;$E1030),'Hoja de Trabajo para listado'!$A$151:$Z$151,0)),0)+IFERROR(INDEX('Hoja de Trabajo para listado'!$AB$155:$BA$1048576,MATCH($A1030,'Hoja de Trabajo para listado'!$AB$155:$AB$1048576,0),MATCH((CUADRO!J$4&amp;$E1030),'Hoja de Trabajo para listado'!$AB$151:$BA$151,0)),0)+IFERROR(INDEX('Hoja de Trabajo para listado'!$BC$155:$CB$1048576,MATCH($A1030,'Hoja de Trabajo para listado'!$BC$155:$BC$1048576,0),MATCH((CUADRO!J$4&amp;$E1030),'Hoja de Trabajo para listado'!$BC$151:$CB$151,0)),0)+IFERROR(INDEX('Hoja de Trabajo para listado'!$DE$153:$DG$274,MATCH($A1030,'Hoja de Trabajo para listado'!$DE$153:$DE$1048576,0),MATCH((CUADRO!J$4&amp;$E1030),'Hoja de Trabajo para listado'!$DE$151:$DG$151,0)),0)+IFERROR(INDEX('Hoja de Trabajo para listado'!$CD$155:$DC$1048576,MATCH($A1030,'Hoja de Trabajo para listado'!$CD$155:$CD$1048576,0),MATCH((CUADRO!J$4&amp;$E1030),'Hoja de Trabajo para listado'!$CD$151:$DC$151,0)),0)</f>
        <v>0</v>
      </c>
      <c r="K1030" s="243">
        <f ca="1">+IFERROR(INDEX('Hoja de Trabajo para listado'!$A$155:$Z$1048576,MATCH($A1030,'Hoja de Trabajo para listado'!$A$155:$A$1048576,0),MATCH((CUADRO!K$4&amp;$E1030),'Hoja de Trabajo para listado'!$A$151:$Z$151,0)),0)+IFERROR(INDEX('Hoja de Trabajo para listado'!$AB$155:$BA$1048576,MATCH($A1030,'Hoja de Trabajo para listado'!$AB$155:$AB$1048576,0),MATCH((CUADRO!K$4&amp;$E1030),'Hoja de Trabajo para listado'!$AB$151:$BA$151,0)),0)+IFERROR(INDEX('Hoja de Trabajo para listado'!$BC$155:$CB$1048576,MATCH($A1030,'Hoja de Trabajo para listado'!$BC$155:$BC$1048576,0),MATCH((CUADRO!K$4&amp;$E1030),'Hoja de Trabajo para listado'!$BC$151:$CB$151,0)),0)+IFERROR(INDEX('Hoja de Trabajo para listado'!$DE$153:$DG$274,MATCH($A1030,'Hoja de Trabajo para listado'!$DE$153:$DE$1048576,0),MATCH((CUADRO!K$4&amp;$E1030),'Hoja de Trabajo para listado'!$DE$151:$DG$151,0)),0)+IFERROR(INDEX('Hoja de Trabajo para listado'!$CD$155:$DC$1048576,MATCH($A1030,'Hoja de Trabajo para listado'!$CD$155:$CD$1048576,0),MATCH((CUADRO!K$4&amp;$E1030),'Hoja de Trabajo para listado'!$CD$151:$DC$151,0)),0)</f>
        <v>0</v>
      </c>
      <c r="L1030" s="243">
        <f ca="1">+IFERROR(INDEX('Hoja de Trabajo para listado'!$A$155:$Z$1048576,MATCH($A1030,'Hoja de Trabajo para listado'!$A$155:$A$1048576,0),MATCH((CUADRO!L$4&amp;$E1030),'Hoja de Trabajo para listado'!$A$151:$Z$151,0)),0)+IFERROR(INDEX('Hoja de Trabajo para listado'!$AB$155:$BA$1048576,MATCH($A1030,'Hoja de Trabajo para listado'!$AB$155:$AB$1048576,0),MATCH((CUADRO!L$4&amp;$E1030),'Hoja de Trabajo para listado'!$AB$151:$BA$151,0)),0)+IFERROR(INDEX('Hoja de Trabajo para listado'!$BC$155:$CB$1048576,MATCH($A1030,'Hoja de Trabajo para listado'!$BC$155:$BC$1048576,0),MATCH((CUADRO!L$4&amp;$E1030),'Hoja de Trabajo para listado'!$BC$151:$CB$151,0)),0)+IFERROR(INDEX('Hoja de Trabajo para listado'!$DE$153:$DG$274,MATCH($A1030,'Hoja de Trabajo para listado'!$DE$153:$DE$1048576,0),MATCH((CUADRO!L$4&amp;$E1030),'Hoja de Trabajo para listado'!$DE$151:$DG$151,0)),0)+IFERROR(INDEX('Hoja de Trabajo para listado'!$CD$155:$DC$1048576,MATCH($A1030,'Hoja de Trabajo para listado'!$CD$155:$CD$1048576,0),MATCH((CUADRO!L$4&amp;$E1030),'Hoja de Trabajo para listado'!$CD$151:$DC$151,0)),0)</f>
        <v>0</v>
      </c>
      <c r="M1030" s="243">
        <f ca="1">+IFERROR(INDEX('Hoja de Trabajo para listado'!$A$155:$Z$1048576,MATCH($A1030,'Hoja de Trabajo para listado'!$A$155:$A$1048576,0),MATCH((CUADRO!M$4&amp;$E1030),'Hoja de Trabajo para listado'!$A$151:$Z$151,0)),0)+IFERROR(INDEX('Hoja de Trabajo para listado'!$AB$155:$BA$1048576,MATCH($A1030,'Hoja de Trabajo para listado'!$AB$155:$AB$1048576,0),MATCH((CUADRO!M$4&amp;$E1030),'Hoja de Trabajo para listado'!$AB$151:$BA$151,0)),0)+IFERROR(INDEX('Hoja de Trabajo para listado'!$BC$155:$CB$1048576,MATCH($A1030,'Hoja de Trabajo para listado'!$BC$155:$BC$1048576,0),MATCH((CUADRO!M$4&amp;$E1030),'Hoja de Trabajo para listado'!$BC$151:$CB$151,0)),0)+IFERROR(INDEX('Hoja de Trabajo para listado'!$DE$153:$DG$274,MATCH($A1030,'Hoja de Trabajo para listado'!$DE$153:$DE$1048576,0),MATCH((CUADRO!M$4&amp;$E1030),'Hoja de Trabajo para listado'!$DE$151:$DG$151,0)),0)+IFERROR(INDEX('Hoja de Trabajo para listado'!$CD$155:$DC$1048576,MATCH($A1030,'Hoja de Trabajo para listado'!$CD$155:$CD$1048576,0),MATCH((CUADRO!M$4&amp;$E1030),'Hoja de Trabajo para listado'!$CD$151:$DC$151,0)),0)</f>
        <v>0</v>
      </c>
      <c r="N1030" s="243">
        <f ca="1">+IFERROR(INDEX('Hoja de Trabajo para listado'!$A$155:$Z$1048576,MATCH($A1030,'Hoja de Trabajo para listado'!$A$155:$A$1048576,0),MATCH((CUADRO!N$4&amp;$E1030),'Hoja de Trabajo para listado'!$A$151:$Z$151,0)),0)+IFERROR(INDEX('Hoja de Trabajo para listado'!$AB$155:$BA$1048576,MATCH($A1030,'Hoja de Trabajo para listado'!$AB$155:$AB$1048576,0),MATCH((CUADRO!N$4&amp;$E1030),'Hoja de Trabajo para listado'!$AB$151:$BA$151,0)),0)+IFERROR(INDEX('Hoja de Trabajo para listado'!$BC$155:$CB$1048576,MATCH($A1030,'Hoja de Trabajo para listado'!$BC$155:$BC$1048576,0),MATCH((CUADRO!N$4&amp;$E1030),'Hoja de Trabajo para listado'!$BC$151:$CB$151,0)),0)+IFERROR(INDEX('Hoja de Trabajo para listado'!$DE$153:$DG$274,MATCH($A1030,'Hoja de Trabajo para listado'!$DE$153:$DE$1048576,0),MATCH((CUADRO!N$4&amp;$E1030),'Hoja de Trabajo para listado'!$DE$151:$DG$151,0)),0)+IFERROR(INDEX('Hoja de Trabajo para listado'!$CD$155:$DC$1048576,MATCH($A1030,'Hoja de Trabajo para listado'!$CD$155:$CD$1048576,0),MATCH((CUADRO!N$4&amp;$E1030),'Hoja de Trabajo para listado'!$CD$151:$DC$151,0)),0)</f>
        <v>0</v>
      </c>
      <c r="O1030" s="243">
        <f ca="1">+IFERROR(INDEX('Hoja de Trabajo para listado'!$A$155:$Z$1048576,MATCH($A1030,'Hoja de Trabajo para listado'!$A$155:$A$1048576,0),MATCH((CUADRO!O$4&amp;$E1030),'Hoja de Trabajo para listado'!$A$151:$Z$151,0)),0)+IFERROR(INDEX('Hoja de Trabajo para listado'!$AB$155:$BA$1048576,MATCH($A1030,'Hoja de Trabajo para listado'!$AB$155:$AB$1048576,0),MATCH((CUADRO!O$4&amp;$E1030),'Hoja de Trabajo para listado'!$AB$151:$BA$151,0)),0)+IFERROR(INDEX('Hoja de Trabajo para listado'!$BC$155:$CB$1048576,MATCH($A1030,'Hoja de Trabajo para listado'!$BC$155:$BC$1048576,0),MATCH((CUADRO!O$4&amp;$E1030),'Hoja de Trabajo para listado'!$BC$151:$CB$151,0)),0)+IFERROR(INDEX('Hoja de Trabajo para listado'!$DE$153:$DG$274,MATCH($A1030,'Hoja de Trabajo para listado'!$DE$153:$DE$1048576,0),MATCH((CUADRO!O$4&amp;$E1030),'Hoja de Trabajo para listado'!$DE$151:$DG$151,0)),0)+IFERROR(INDEX('Hoja de Trabajo para listado'!$CD$155:$DC$1048576,MATCH($A1030,'Hoja de Trabajo para listado'!$CD$155:$CD$1048576,0),MATCH((CUADRO!O$4&amp;$E1030),'Hoja de Trabajo para listado'!$CD$151:$DC$151,0)),0)</f>
        <v>0</v>
      </c>
      <c r="P1030" s="243">
        <f ca="1">+IFERROR(INDEX('Hoja de Trabajo para listado'!$A$155:$Z$1048576,MATCH($A1030,'Hoja de Trabajo para listado'!$A$155:$A$1048576,0),MATCH((CUADRO!P$4&amp;$E1030),'Hoja de Trabajo para listado'!$A$151:$Z$151,0)),0)+IFERROR(INDEX('Hoja de Trabajo para listado'!$AB$155:$BA$1048576,MATCH($A1030,'Hoja de Trabajo para listado'!$AB$155:$AB$1048576,0),MATCH((CUADRO!P$4&amp;$E1030),'Hoja de Trabajo para listado'!$AB$151:$BA$151,0)),0)+IFERROR(INDEX('Hoja de Trabajo para listado'!$BC$155:$CB$1048576,MATCH($A1030,'Hoja de Trabajo para listado'!$BC$155:$BC$1048576,0),MATCH((CUADRO!P$4&amp;$E1030),'Hoja de Trabajo para listado'!$BC$151:$CB$151,0)),0)+IFERROR(INDEX('Hoja de Trabajo para listado'!$DE$153:$DG$274,MATCH($A1030,'Hoja de Trabajo para listado'!$DE$153:$DE$1048576,0),MATCH((CUADRO!P$4&amp;$E1030),'Hoja de Trabajo para listado'!$DE$151:$DG$151,0)),0)+IFERROR(INDEX('Hoja de Trabajo para listado'!$CD$155:$DC$1048576,MATCH($A1030,'Hoja de Trabajo para listado'!$CD$155:$CD$1048576,0),MATCH((CUADRO!P$4&amp;$E1030),'Hoja de Trabajo para listado'!$CD$151:$DC$151,0)),0)</f>
        <v>0</v>
      </c>
      <c r="Q1030" s="243">
        <f ca="1">+IFERROR(INDEX('Hoja de Trabajo para listado'!$A$155:$Z$1048576,MATCH($A1030,'Hoja de Trabajo para listado'!$A$155:$A$1048576,0),MATCH((CUADRO!Q$4&amp;$E1030),'Hoja de Trabajo para listado'!$A$151:$Z$151,0)),0)+IFERROR(INDEX('Hoja de Trabajo para listado'!$AB$155:$BA$1048576,MATCH($A1030,'Hoja de Trabajo para listado'!$AB$155:$AB$1048576,0),MATCH((CUADRO!Q$4&amp;$E1030),'Hoja de Trabajo para listado'!$AB$151:$BA$151,0)),0)+IFERROR(INDEX('Hoja de Trabajo para listado'!$BC$155:$CB$1048576,MATCH($A1030,'Hoja de Trabajo para listado'!$BC$155:$BC$1048576,0),MATCH((CUADRO!Q$4&amp;$E1030),'Hoja de Trabajo para listado'!$BC$151:$CB$151,0)),0)+IFERROR(INDEX('Hoja de Trabajo para listado'!$DE$153:$DG$274,MATCH($A1030,'Hoja de Trabajo para listado'!$DE$153:$DE$1048576,0),MATCH((CUADRO!Q$4&amp;$E1030),'Hoja de Trabajo para listado'!$DE$151:$DG$151,0)),0)+IFERROR(INDEX('Hoja de Trabajo para listado'!$CD$155:$DC$1048576,MATCH($A1030,'Hoja de Trabajo para listado'!$CD$155:$CD$1048576,0),MATCH((CUADRO!Q$4&amp;$E1030),'Hoja de Trabajo para listado'!$CD$151:$DC$151,0)),0)</f>
        <v>0</v>
      </c>
      <c r="R1030" s="243">
        <f t="shared" ca="1" si="37"/>
        <v>0</v>
      </c>
      <c r="S1030" s="247">
        <f ca="1">+R1029+R1030</f>
        <v>0</v>
      </c>
      <c r="T1030" s="241">
        <f ca="1">+S1030</f>
        <v>0</v>
      </c>
      <c r="U1030" s="242">
        <f t="shared" si="38"/>
        <v>2</v>
      </c>
      <c r="V1030" s="327" t="str">
        <f>+VLOOKUP(A1030,bd_lista!$A$3:$E$592,5,FALSE)</f>
        <v>Gobiernos Autonomos Municipales</v>
      </c>
      <c r="W1030" s="398"/>
      <c r="X1030" s="240">
        <f>+VLOOKUP(A1030,[4]Sheet1!$A$13:$D$744,4,FALSE)</f>
        <v>0</v>
      </c>
      <c r="Y1030" s="240" t="e">
        <f>+VLOOKUP(X1030,bd_lista!$A$3:$C$592,3,FALSE)</f>
        <v>#N/A</v>
      </c>
      <c r="Z1030" s="288"/>
      <c r="AA1030" s="289"/>
    </row>
    <row r="1031" spans="1:27" customFormat="1" ht="27" hidden="1" customHeight="1">
      <c r="A1031" s="32">
        <v>1748</v>
      </c>
      <c r="B1031" s="393">
        <f>+A1031</f>
        <v>1748</v>
      </c>
      <c r="C1031" s="245" t="str">
        <f>+VLOOKUP(A1031,bd_lista!$A$3:$C$592,3,FALSE)</f>
        <v>Gobierno Autónomo Municipal de Okinawa Uno</v>
      </c>
      <c r="D1031" s="395" t="str">
        <f>+C1031</f>
        <v>Gobierno Autónomo Municipal de Okinawa Uno</v>
      </c>
      <c r="E1031" s="240" t="s">
        <v>1303</v>
      </c>
      <c r="F1031" s="241">
        <f ca="1">+IFERROR(INDEX('Hoja de Trabajo para listado'!$A$155:$Z$1048576,MATCH($A1031,'Hoja de Trabajo para listado'!$A$155:$A$1048576,0),MATCH((CUADRO!F$4&amp;$E1031),'Hoja de Trabajo para listado'!$A$151:$Z$151,0)),0)+IFERROR(INDEX('Hoja de Trabajo para listado'!$AB$155:$BA$1048576,MATCH($A1031,'Hoja de Trabajo para listado'!$AB$155:$AB$1048576,0),MATCH((CUADRO!F$4&amp;$E1031),'Hoja de Trabajo para listado'!$AB$151:$BA$151,0)),0)+IFERROR(INDEX('Hoja de Trabajo para listado'!$BC$155:$CB$1048576,MATCH($A1031,'Hoja de Trabajo para listado'!$BC$155:$BC$1048576,0),MATCH((CUADRO!F$4&amp;$E1031),'Hoja de Trabajo para listado'!$BC$151:$CB$151,0)),0)+IFERROR(INDEX('Hoja de Trabajo para listado'!$DE$153:$DG$274,MATCH($A1031,'Hoja de Trabajo para listado'!$DE$153:$DE$1048576,0),MATCH((CUADRO!F$4&amp;$E1031),'Hoja de Trabajo para listado'!$DE$151:$DG$151,0)),0)+IFERROR(INDEX('Hoja de Trabajo para listado'!$CD$155:$DC$1048576,MATCH($A1031,'Hoja de Trabajo para listado'!$CD$155:$CD$1048576,0),MATCH((CUADRO!F$4&amp;$E1031),'Hoja de Trabajo para listado'!$CD$151:$DC$151,0)),0)</f>
        <v>0</v>
      </c>
      <c r="G1031" s="241">
        <f ca="1">+IFERROR(INDEX('Hoja de Trabajo para listado'!$A$155:$Z$1048576,MATCH($A1031,'Hoja de Trabajo para listado'!$A$155:$A$1048576,0),MATCH((CUADRO!G$4&amp;$E1031),'Hoja de Trabajo para listado'!$A$151:$Z$151,0)),0)+IFERROR(INDEX('Hoja de Trabajo para listado'!$AB$155:$BA$1048576,MATCH($A1031,'Hoja de Trabajo para listado'!$AB$155:$AB$1048576,0),MATCH((CUADRO!G$4&amp;$E1031),'Hoja de Trabajo para listado'!$AB$151:$BA$151,0)),0)+IFERROR(INDEX('Hoja de Trabajo para listado'!$BC$155:$CB$1048576,MATCH($A1031,'Hoja de Trabajo para listado'!$BC$155:$BC$1048576,0),MATCH((CUADRO!G$4&amp;$E1031),'Hoja de Trabajo para listado'!$BC$151:$CB$151,0)),0)+IFERROR(INDEX('Hoja de Trabajo para listado'!$DE$153:$DG$274,MATCH($A1031,'Hoja de Trabajo para listado'!$DE$153:$DE$1048576,0),MATCH((CUADRO!G$4&amp;$E1031),'Hoja de Trabajo para listado'!$DE$151:$DG$151,0)),0)+IFERROR(INDEX('Hoja de Trabajo para listado'!$CD$155:$DC$1048576,MATCH($A1031,'Hoja de Trabajo para listado'!$CD$155:$CD$1048576,0),MATCH((CUADRO!G$4&amp;$E1031),'Hoja de Trabajo para listado'!$CD$151:$DC$151,0)),0)</f>
        <v>0</v>
      </c>
      <c r="H1031" s="241">
        <f ca="1">+IFERROR(INDEX('Hoja de Trabajo para listado'!$A$155:$Z$1048576,MATCH($A1031,'Hoja de Trabajo para listado'!$A$155:$A$1048576,0),MATCH((CUADRO!H$4&amp;$E1031),'Hoja de Trabajo para listado'!$A$151:$Z$151,0)),0)+IFERROR(INDEX('Hoja de Trabajo para listado'!$AB$155:$BA$1048576,MATCH($A1031,'Hoja de Trabajo para listado'!$AB$155:$AB$1048576,0),MATCH((CUADRO!H$4&amp;$E1031),'Hoja de Trabajo para listado'!$AB$151:$BA$151,0)),0)+IFERROR(INDEX('Hoja de Trabajo para listado'!$BC$155:$CB$1048576,MATCH($A1031,'Hoja de Trabajo para listado'!$BC$155:$BC$1048576,0),MATCH((CUADRO!H$4&amp;$E1031),'Hoja de Trabajo para listado'!$BC$151:$CB$151,0)),0)+IFERROR(INDEX('Hoja de Trabajo para listado'!$DE$153:$DG$274,MATCH($A1031,'Hoja de Trabajo para listado'!$DE$153:$DE$1048576,0),MATCH((CUADRO!H$4&amp;$E1031),'Hoja de Trabajo para listado'!$DE$151:$DG$151,0)),0)+IFERROR(INDEX('Hoja de Trabajo para listado'!$CD$155:$DC$1048576,MATCH($A1031,'Hoja de Trabajo para listado'!$CD$155:$CD$1048576,0),MATCH((CUADRO!H$4&amp;$E1031),'Hoja de Trabajo para listado'!$CD$151:$DC$151,0)),0)</f>
        <v>0</v>
      </c>
      <c r="I1031" s="241">
        <f ca="1">+IFERROR(INDEX('Hoja de Trabajo para listado'!$A$155:$Z$1048576,MATCH($A1031,'Hoja de Trabajo para listado'!$A$155:$A$1048576,0),MATCH((CUADRO!I$4&amp;$E1031),'Hoja de Trabajo para listado'!$A$151:$Z$151,0)),0)+IFERROR(INDEX('Hoja de Trabajo para listado'!$AB$155:$BA$1048576,MATCH($A1031,'Hoja de Trabajo para listado'!$AB$155:$AB$1048576,0),MATCH((CUADRO!I$4&amp;$E1031),'Hoja de Trabajo para listado'!$AB$151:$BA$151,0)),0)+IFERROR(INDEX('Hoja de Trabajo para listado'!$BC$155:$CB$1048576,MATCH($A1031,'Hoja de Trabajo para listado'!$BC$155:$BC$1048576,0),MATCH((CUADRO!I$4&amp;$E1031),'Hoja de Trabajo para listado'!$BC$151:$CB$151,0)),0)+IFERROR(INDEX('Hoja de Trabajo para listado'!$DE$153:$DG$274,MATCH($A1031,'Hoja de Trabajo para listado'!$DE$153:$DE$1048576,0),MATCH((CUADRO!I$4&amp;$E1031),'Hoja de Trabajo para listado'!$DE$151:$DG$151,0)),0)+IFERROR(INDEX('Hoja de Trabajo para listado'!$CD$155:$DC$1048576,MATCH($A1031,'Hoja de Trabajo para listado'!$CD$155:$CD$1048576,0),MATCH((CUADRO!I$4&amp;$E1031),'Hoja de Trabajo para listado'!$CD$151:$DC$151,0)),0)</f>
        <v>0</v>
      </c>
      <c r="J1031" s="241">
        <f ca="1">+IFERROR(INDEX('Hoja de Trabajo para listado'!$A$155:$Z$1048576,MATCH($A1031,'Hoja de Trabajo para listado'!$A$155:$A$1048576,0),MATCH((CUADRO!J$4&amp;$E1031),'Hoja de Trabajo para listado'!$A$151:$Z$151,0)),0)+IFERROR(INDEX('Hoja de Trabajo para listado'!$AB$155:$BA$1048576,MATCH($A1031,'Hoja de Trabajo para listado'!$AB$155:$AB$1048576,0),MATCH((CUADRO!J$4&amp;$E1031),'Hoja de Trabajo para listado'!$AB$151:$BA$151,0)),0)+IFERROR(INDEX('Hoja de Trabajo para listado'!$BC$155:$CB$1048576,MATCH($A1031,'Hoja de Trabajo para listado'!$BC$155:$BC$1048576,0),MATCH((CUADRO!J$4&amp;$E1031),'Hoja de Trabajo para listado'!$BC$151:$CB$151,0)),0)+IFERROR(INDEX('Hoja de Trabajo para listado'!$DE$153:$DG$274,MATCH($A1031,'Hoja de Trabajo para listado'!$DE$153:$DE$1048576,0),MATCH((CUADRO!J$4&amp;$E1031),'Hoja de Trabajo para listado'!$DE$151:$DG$151,0)),0)+IFERROR(INDEX('Hoja de Trabajo para listado'!$CD$155:$DC$1048576,MATCH($A1031,'Hoja de Trabajo para listado'!$CD$155:$CD$1048576,0),MATCH((CUADRO!J$4&amp;$E1031),'Hoja de Trabajo para listado'!$CD$151:$DC$151,0)),0)</f>
        <v>0</v>
      </c>
      <c r="K1031" s="241">
        <f ca="1">+IFERROR(INDEX('Hoja de Trabajo para listado'!$A$155:$Z$1048576,MATCH($A1031,'Hoja de Trabajo para listado'!$A$155:$A$1048576,0),MATCH((CUADRO!K$4&amp;$E1031),'Hoja de Trabajo para listado'!$A$151:$Z$151,0)),0)+IFERROR(INDEX('Hoja de Trabajo para listado'!$AB$155:$BA$1048576,MATCH($A1031,'Hoja de Trabajo para listado'!$AB$155:$AB$1048576,0),MATCH((CUADRO!K$4&amp;$E1031),'Hoja de Trabajo para listado'!$AB$151:$BA$151,0)),0)+IFERROR(INDEX('Hoja de Trabajo para listado'!$BC$155:$CB$1048576,MATCH($A1031,'Hoja de Trabajo para listado'!$BC$155:$BC$1048576,0),MATCH((CUADRO!K$4&amp;$E1031),'Hoja de Trabajo para listado'!$BC$151:$CB$151,0)),0)+IFERROR(INDEX('Hoja de Trabajo para listado'!$DE$153:$DG$274,MATCH($A1031,'Hoja de Trabajo para listado'!$DE$153:$DE$1048576,0),MATCH((CUADRO!K$4&amp;$E1031),'Hoja de Trabajo para listado'!$DE$151:$DG$151,0)),0)+IFERROR(INDEX('Hoja de Trabajo para listado'!$CD$155:$DC$1048576,MATCH($A1031,'Hoja de Trabajo para listado'!$CD$155:$CD$1048576,0),MATCH((CUADRO!K$4&amp;$E1031),'Hoja de Trabajo para listado'!$CD$151:$DC$151,0)),0)</f>
        <v>0</v>
      </c>
      <c r="L1031" s="241">
        <f ca="1">+IFERROR(INDEX('Hoja de Trabajo para listado'!$A$155:$Z$1048576,MATCH($A1031,'Hoja de Trabajo para listado'!$A$155:$A$1048576,0),MATCH((CUADRO!L$4&amp;$E1031),'Hoja de Trabajo para listado'!$A$151:$Z$151,0)),0)+IFERROR(INDEX('Hoja de Trabajo para listado'!$AB$155:$BA$1048576,MATCH($A1031,'Hoja de Trabajo para listado'!$AB$155:$AB$1048576,0),MATCH((CUADRO!L$4&amp;$E1031),'Hoja de Trabajo para listado'!$AB$151:$BA$151,0)),0)+IFERROR(INDEX('Hoja de Trabajo para listado'!$BC$155:$CB$1048576,MATCH($A1031,'Hoja de Trabajo para listado'!$BC$155:$BC$1048576,0),MATCH((CUADRO!L$4&amp;$E1031),'Hoja de Trabajo para listado'!$BC$151:$CB$151,0)),0)+IFERROR(INDEX('Hoja de Trabajo para listado'!$DE$153:$DG$274,MATCH($A1031,'Hoja de Trabajo para listado'!$DE$153:$DE$1048576,0),MATCH((CUADRO!L$4&amp;$E1031),'Hoja de Trabajo para listado'!$DE$151:$DG$151,0)),0)+IFERROR(INDEX('Hoja de Trabajo para listado'!$CD$155:$DC$1048576,MATCH($A1031,'Hoja de Trabajo para listado'!$CD$155:$CD$1048576,0),MATCH((CUADRO!L$4&amp;$E1031),'Hoja de Trabajo para listado'!$CD$151:$DC$151,0)),0)</f>
        <v>0</v>
      </c>
      <c r="M1031" s="241">
        <f ca="1">+IFERROR(INDEX('Hoja de Trabajo para listado'!$A$155:$Z$1048576,MATCH($A1031,'Hoja de Trabajo para listado'!$A$155:$A$1048576,0),MATCH((CUADRO!M$4&amp;$E1031),'Hoja de Trabajo para listado'!$A$151:$Z$151,0)),0)+IFERROR(INDEX('Hoja de Trabajo para listado'!$AB$155:$BA$1048576,MATCH($A1031,'Hoja de Trabajo para listado'!$AB$155:$AB$1048576,0),MATCH((CUADRO!M$4&amp;$E1031),'Hoja de Trabajo para listado'!$AB$151:$BA$151,0)),0)+IFERROR(INDEX('Hoja de Trabajo para listado'!$BC$155:$CB$1048576,MATCH($A1031,'Hoja de Trabajo para listado'!$BC$155:$BC$1048576,0),MATCH((CUADRO!M$4&amp;$E1031),'Hoja de Trabajo para listado'!$BC$151:$CB$151,0)),0)+IFERROR(INDEX('Hoja de Trabajo para listado'!$DE$153:$DG$274,MATCH($A1031,'Hoja de Trabajo para listado'!$DE$153:$DE$1048576,0),MATCH((CUADRO!M$4&amp;$E1031),'Hoja de Trabajo para listado'!$DE$151:$DG$151,0)),0)+IFERROR(INDEX('Hoja de Trabajo para listado'!$CD$155:$DC$1048576,MATCH($A1031,'Hoja de Trabajo para listado'!$CD$155:$CD$1048576,0),MATCH((CUADRO!M$4&amp;$E1031),'Hoja de Trabajo para listado'!$CD$151:$DC$151,0)),0)</f>
        <v>0</v>
      </c>
      <c r="N1031" s="241">
        <f ca="1">+IFERROR(INDEX('Hoja de Trabajo para listado'!$A$155:$Z$1048576,MATCH($A1031,'Hoja de Trabajo para listado'!$A$155:$A$1048576,0),MATCH((CUADRO!N$4&amp;$E1031),'Hoja de Trabajo para listado'!$A$151:$Z$151,0)),0)+IFERROR(INDEX('Hoja de Trabajo para listado'!$AB$155:$BA$1048576,MATCH($A1031,'Hoja de Trabajo para listado'!$AB$155:$AB$1048576,0),MATCH((CUADRO!N$4&amp;$E1031),'Hoja de Trabajo para listado'!$AB$151:$BA$151,0)),0)+IFERROR(INDEX('Hoja de Trabajo para listado'!$BC$155:$CB$1048576,MATCH($A1031,'Hoja de Trabajo para listado'!$BC$155:$BC$1048576,0),MATCH((CUADRO!N$4&amp;$E1031),'Hoja de Trabajo para listado'!$BC$151:$CB$151,0)),0)+IFERROR(INDEX('Hoja de Trabajo para listado'!$DE$153:$DG$274,MATCH($A1031,'Hoja de Trabajo para listado'!$DE$153:$DE$1048576,0),MATCH((CUADRO!N$4&amp;$E1031),'Hoja de Trabajo para listado'!$DE$151:$DG$151,0)),0)+IFERROR(INDEX('Hoja de Trabajo para listado'!$CD$155:$DC$1048576,MATCH($A1031,'Hoja de Trabajo para listado'!$CD$155:$CD$1048576,0),MATCH((CUADRO!N$4&amp;$E1031),'Hoja de Trabajo para listado'!$CD$151:$DC$151,0)),0)</f>
        <v>0</v>
      </c>
      <c r="O1031" s="241">
        <f ca="1">+IFERROR(INDEX('Hoja de Trabajo para listado'!$A$155:$Z$1048576,MATCH($A1031,'Hoja de Trabajo para listado'!$A$155:$A$1048576,0),MATCH((CUADRO!O$4&amp;$E1031),'Hoja de Trabajo para listado'!$A$151:$Z$151,0)),0)+IFERROR(INDEX('Hoja de Trabajo para listado'!$AB$155:$BA$1048576,MATCH($A1031,'Hoja de Trabajo para listado'!$AB$155:$AB$1048576,0),MATCH((CUADRO!O$4&amp;$E1031),'Hoja de Trabajo para listado'!$AB$151:$BA$151,0)),0)+IFERROR(INDEX('Hoja de Trabajo para listado'!$BC$155:$CB$1048576,MATCH($A1031,'Hoja de Trabajo para listado'!$BC$155:$BC$1048576,0),MATCH((CUADRO!O$4&amp;$E1031),'Hoja de Trabajo para listado'!$BC$151:$CB$151,0)),0)+IFERROR(INDEX('Hoja de Trabajo para listado'!$DE$153:$DG$274,MATCH($A1031,'Hoja de Trabajo para listado'!$DE$153:$DE$1048576,0),MATCH((CUADRO!O$4&amp;$E1031),'Hoja de Trabajo para listado'!$DE$151:$DG$151,0)),0)+IFERROR(INDEX('Hoja de Trabajo para listado'!$CD$155:$DC$1048576,MATCH($A1031,'Hoja de Trabajo para listado'!$CD$155:$CD$1048576,0),MATCH((CUADRO!O$4&amp;$E1031),'Hoja de Trabajo para listado'!$CD$151:$DC$151,0)),0)</f>
        <v>0</v>
      </c>
      <c r="P1031" s="241">
        <f ca="1">+IFERROR(INDEX('Hoja de Trabajo para listado'!$A$155:$Z$1048576,MATCH($A1031,'Hoja de Trabajo para listado'!$A$155:$A$1048576,0),MATCH((CUADRO!P$4&amp;$E1031),'Hoja de Trabajo para listado'!$A$151:$Z$151,0)),0)+IFERROR(INDEX('Hoja de Trabajo para listado'!$AB$155:$BA$1048576,MATCH($A1031,'Hoja de Trabajo para listado'!$AB$155:$AB$1048576,0),MATCH((CUADRO!P$4&amp;$E1031),'Hoja de Trabajo para listado'!$AB$151:$BA$151,0)),0)+IFERROR(INDEX('Hoja de Trabajo para listado'!$BC$155:$CB$1048576,MATCH($A1031,'Hoja de Trabajo para listado'!$BC$155:$BC$1048576,0),MATCH((CUADRO!P$4&amp;$E1031),'Hoja de Trabajo para listado'!$BC$151:$CB$151,0)),0)+IFERROR(INDEX('Hoja de Trabajo para listado'!$DE$153:$DG$274,MATCH($A1031,'Hoja de Trabajo para listado'!$DE$153:$DE$1048576,0),MATCH((CUADRO!P$4&amp;$E1031),'Hoja de Trabajo para listado'!$DE$151:$DG$151,0)),0)+IFERROR(INDEX('Hoja de Trabajo para listado'!$CD$155:$DC$1048576,MATCH($A1031,'Hoja de Trabajo para listado'!$CD$155:$CD$1048576,0),MATCH((CUADRO!P$4&amp;$E1031),'Hoja de Trabajo para listado'!$CD$151:$DC$151,0)),0)</f>
        <v>0</v>
      </c>
      <c r="Q1031" s="241">
        <f ca="1">+IFERROR(INDEX('Hoja de Trabajo para listado'!$A$155:$Z$1048576,MATCH($A1031,'Hoja de Trabajo para listado'!$A$155:$A$1048576,0),MATCH((CUADRO!Q$4&amp;$E1031),'Hoja de Trabajo para listado'!$A$151:$Z$151,0)),0)+IFERROR(INDEX('Hoja de Trabajo para listado'!$AB$155:$BA$1048576,MATCH($A1031,'Hoja de Trabajo para listado'!$AB$155:$AB$1048576,0),MATCH((CUADRO!Q$4&amp;$E1031),'Hoja de Trabajo para listado'!$AB$151:$BA$151,0)),0)+IFERROR(INDEX('Hoja de Trabajo para listado'!$BC$155:$CB$1048576,MATCH($A1031,'Hoja de Trabajo para listado'!$BC$155:$BC$1048576,0),MATCH((CUADRO!Q$4&amp;$E1031),'Hoja de Trabajo para listado'!$BC$151:$CB$151,0)),0)+IFERROR(INDEX('Hoja de Trabajo para listado'!$DE$153:$DG$274,MATCH($A1031,'Hoja de Trabajo para listado'!$DE$153:$DE$1048576,0),MATCH((CUADRO!Q$4&amp;$E1031),'Hoja de Trabajo para listado'!$DE$151:$DG$151,0)),0)+IFERROR(INDEX('Hoja de Trabajo para listado'!$CD$155:$DC$1048576,MATCH($A1031,'Hoja de Trabajo para listado'!$CD$155:$CD$1048576,0),MATCH((CUADRO!Q$4&amp;$E1031),'Hoja de Trabajo para listado'!$CD$151:$DC$151,0)),0)</f>
        <v>0</v>
      </c>
      <c r="R1031" s="241">
        <f t="shared" ca="1" si="37"/>
        <v>0</v>
      </c>
      <c r="S1031" s="247"/>
      <c r="T1031" s="241">
        <f ca="1">+T1032</f>
        <v>0</v>
      </c>
      <c r="U1031" s="240">
        <f t="shared" si="38"/>
        <v>1</v>
      </c>
      <c r="V1031" s="327" t="str">
        <f>+VLOOKUP(A1031,bd_lista!$A$3:$E$592,5,FALSE)</f>
        <v>Gobiernos Autonomos Municipales</v>
      </c>
      <c r="W1031" s="397" t="str">
        <f>+V1031</f>
        <v>Gobiernos Autonomos Municipales</v>
      </c>
      <c r="X1031" s="240">
        <f>+VLOOKUP(A1031,[4]Sheet1!$A$13:$D$744,4,FALSE)</f>
        <v>0</v>
      </c>
      <c r="Y1031" s="240" t="e">
        <f>+VLOOKUP(X1031,bd_lista!$A$3:$C$592,3,FALSE)</f>
        <v>#N/A</v>
      </c>
      <c r="Z1031" s="290">
        <f>+X1031</f>
        <v>0</v>
      </c>
      <c r="AA1031" s="291" t="e">
        <f>+Y1031</f>
        <v>#N/A</v>
      </c>
    </row>
    <row r="1032" spans="1:27" customFormat="1" ht="27" hidden="1" customHeight="1">
      <c r="A1032" s="32">
        <v>1748</v>
      </c>
      <c r="B1032" s="394"/>
      <c r="C1032" s="245" t="str">
        <f>+VLOOKUP(A1032,bd_lista!$A$3:$C$592,3,FALSE)</f>
        <v>Gobierno Autónomo Municipal de Okinawa Uno</v>
      </c>
      <c r="D1032" s="396"/>
      <c r="E1032" s="242" t="s">
        <v>1304</v>
      </c>
      <c r="F1032" s="241">
        <f ca="1">+IFERROR(INDEX('Hoja de Trabajo para listado'!$A$155:$Z$1048576,MATCH($A1032,'Hoja de Trabajo para listado'!$A$155:$A$1048576,0),MATCH((CUADRO!F$4&amp;$E1032),'Hoja de Trabajo para listado'!$A$151:$Z$151,0)),0)+IFERROR(INDEX('Hoja de Trabajo para listado'!$AB$155:$BA$1048576,MATCH($A1032,'Hoja de Trabajo para listado'!$AB$155:$AB$1048576,0),MATCH((CUADRO!F$4&amp;$E1032),'Hoja de Trabajo para listado'!$AB$151:$BA$151,0)),0)+IFERROR(INDEX('Hoja de Trabajo para listado'!$BC$155:$CB$1048576,MATCH($A1032,'Hoja de Trabajo para listado'!$BC$155:$BC$1048576,0),MATCH((CUADRO!F$4&amp;$E1032),'Hoja de Trabajo para listado'!$BC$151:$CB$151,0)),0)+IFERROR(INDEX('Hoja de Trabajo para listado'!$DE$153:$DG$274,MATCH($A1032,'Hoja de Trabajo para listado'!$DE$153:$DE$1048576,0),MATCH((CUADRO!F$4&amp;$E1032),'Hoja de Trabajo para listado'!$DE$151:$DG$151,0)),0)+IFERROR(INDEX('Hoja de Trabajo para listado'!$CD$155:$DC$1048576,MATCH($A1032,'Hoja de Trabajo para listado'!$CD$155:$CD$1048576,0),MATCH((CUADRO!F$4&amp;$E1032),'Hoja de Trabajo para listado'!$CD$151:$DC$151,0)),0)</f>
        <v>0</v>
      </c>
      <c r="G1032" s="241">
        <f ca="1">+IFERROR(INDEX('Hoja de Trabajo para listado'!$A$155:$Z$1048576,MATCH($A1032,'Hoja de Trabajo para listado'!$A$155:$A$1048576,0),MATCH((CUADRO!G$4&amp;$E1032),'Hoja de Trabajo para listado'!$A$151:$Z$151,0)),0)+IFERROR(INDEX('Hoja de Trabajo para listado'!$AB$155:$BA$1048576,MATCH($A1032,'Hoja de Trabajo para listado'!$AB$155:$AB$1048576,0),MATCH((CUADRO!G$4&amp;$E1032),'Hoja de Trabajo para listado'!$AB$151:$BA$151,0)),0)+IFERROR(INDEX('Hoja de Trabajo para listado'!$BC$155:$CB$1048576,MATCH($A1032,'Hoja de Trabajo para listado'!$BC$155:$BC$1048576,0),MATCH((CUADRO!G$4&amp;$E1032),'Hoja de Trabajo para listado'!$BC$151:$CB$151,0)),0)+IFERROR(INDEX('Hoja de Trabajo para listado'!$DE$153:$DG$274,MATCH($A1032,'Hoja de Trabajo para listado'!$DE$153:$DE$1048576,0),MATCH((CUADRO!G$4&amp;$E1032),'Hoja de Trabajo para listado'!$DE$151:$DG$151,0)),0)+IFERROR(INDEX('Hoja de Trabajo para listado'!$CD$155:$DC$1048576,MATCH($A1032,'Hoja de Trabajo para listado'!$CD$155:$CD$1048576,0),MATCH((CUADRO!G$4&amp;$E1032),'Hoja de Trabajo para listado'!$CD$151:$DC$151,0)),0)</f>
        <v>0</v>
      </c>
      <c r="H1032" s="241">
        <f ca="1">+IFERROR(INDEX('Hoja de Trabajo para listado'!$A$155:$Z$1048576,MATCH($A1032,'Hoja de Trabajo para listado'!$A$155:$A$1048576,0),MATCH((CUADRO!H$4&amp;$E1032),'Hoja de Trabajo para listado'!$A$151:$Z$151,0)),0)+IFERROR(INDEX('Hoja de Trabajo para listado'!$AB$155:$BA$1048576,MATCH($A1032,'Hoja de Trabajo para listado'!$AB$155:$AB$1048576,0),MATCH((CUADRO!H$4&amp;$E1032),'Hoja de Trabajo para listado'!$AB$151:$BA$151,0)),0)+IFERROR(INDEX('Hoja de Trabajo para listado'!$BC$155:$CB$1048576,MATCH($A1032,'Hoja de Trabajo para listado'!$BC$155:$BC$1048576,0),MATCH((CUADRO!H$4&amp;$E1032),'Hoja de Trabajo para listado'!$BC$151:$CB$151,0)),0)+IFERROR(INDEX('Hoja de Trabajo para listado'!$DE$153:$DG$274,MATCH($A1032,'Hoja de Trabajo para listado'!$DE$153:$DE$1048576,0),MATCH((CUADRO!H$4&amp;$E1032),'Hoja de Trabajo para listado'!$DE$151:$DG$151,0)),0)+IFERROR(INDEX('Hoja de Trabajo para listado'!$CD$155:$DC$1048576,MATCH($A1032,'Hoja de Trabajo para listado'!$CD$155:$CD$1048576,0),MATCH((CUADRO!H$4&amp;$E1032),'Hoja de Trabajo para listado'!$CD$151:$DC$151,0)),0)</f>
        <v>0</v>
      </c>
      <c r="I1032" s="241">
        <f ca="1">+IFERROR(INDEX('Hoja de Trabajo para listado'!$A$155:$Z$1048576,MATCH($A1032,'Hoja de Trabajo para listado'!$A$155:$A$1048576,0),MATCH((CUADRO!I$4&amp;$E1032),'Hoja de Trabajo para listado'!$A$151:$Z$151,0)),0)+IFERROR(INDEX('Hoja de Trabajo para listado'!$AB$155:$BA$1048576,MATCH($A1032,'Hoja de Trabajo para listado'!$AB$155:$AB$1048576,0),MATCH((CUADRO!I$4&amp;$E1032),'Hoja de Trabajo para listado'!$AB$151:$BA$151,0)),0)+IFERROR(INDEX('Hoja de Trabajo para listado'!$BC$155:$CB$1048576,MATCH($A1032,'Hoja de Trabajo para listado'!$BC$155:$BC$1048576,0),MATCH((CUADRO!I$4&amp;$E1032),'Hoja de Trabajo para listado'!$BC$151:$CB$151,0)),0)+IFERROR(INDEX('Hoja de Trabajo para listado'!$DE$153:$DG$274,MATCH($A1032,'Hoja de Trabajo para listado'!$DE$153:$DE$1048576,0),MATCH((CUADRO!I$4&amp;$E1032),'Hoja de Trabajo para listado'!$DE$151:$DG$151,0)),0)+IFERROR(INDEX('Hoja de Trabajo para listado'!$CD$155:$DC$1048576,MATCH($A1032,'Hoja de Trabajo para listado'!$CD$155:$CD$1048576,0),MATCH((CUADRO!I$4&amp;$E1032),'Hoja de Trabajo para listado'!$CD$151:$DC$151,0)),0)</f>
        <v>0</v>
      </c>
      <c r="J1032" s="241">
        <f ca="1">+IFERROR(INDEX('Hoja de Trabajo para listado'!$A$155:$Z$1048576,MATCH($A1032,'Hoja de Trabajo para listado'!$A$155:$A$1048576,0),MATCH((CUADRO!J$4&amp;$E1032),'Hoja de Trabajo para listado'!$A$151:$Z$151,0)),0)+IFERROR(INDEX('Hoja de Trabajo para listado'!$AB$155:$BA$1048576,MATCH($A1032,'Hoja de Trabajo para listado'!$AB$155:$AB$1048576,0),MATCH((CUADRO!J$4&amp;$E1032),'Hoja de Trabajo para listado'!$AB$151:$BA$151,0)),0)+IFERROR(INDEX('Hoja de Trabajo para listado'!$BC$155:$CB$1048576,MATCH($A1032,'Hoja de Trabajo para listado'!$BC$155:$BC$1048576,0),MATCH((CUADRO!J$4&amp;$E1032),'Hoja de Trabajo para listado'!$BC$151:$CB$151,0)),0)+IFERROR(INDEX('Hoja de Trabajo para listado'!$DE$153:$DG$274,MATCH($A1032,'Hoja de Trabajo para listado'!$DE$153:$DE$1048576,0),MATCH((CUADRO!J$4&amp;$E1032),'Hoja de Trabajo para listado'!$DE$151:$DG$151,0)),0)+IFERROR(INDEX('Hoja de Trabajo para listado'!$CD$155:$DC$1048576,MATCH($A1032,'Hoja de Trabajo para listado'!$CD$155:$CD$1048576,0),MATCH((CUADRO!J$4&amp;$E1032),'Hoja de Trabajo para listado'!$CD$151:$DC$151,0)),0)</f>
        <v>0</v>
      </c>
      <c r="K1032" s="241">
        <f ca="1">+IFERROR(INDEX('Hoja de Trabajo para listado'!$A$155:$Z$1048576,MATCH($A1032,'Hoja de Trabajo para listado'!$A$155:$A$1048576,0),MATCH((CUADRO!K$4&amp;$E1032),'Hoja de Trabajo para listado'!$A$151:$Z$151,0)),0)+IFERROR(INDEX('Hoja de Trabajo para listado'!$AB$155:$BA$1048576,MATCH($A1032,'Hoja de Trabajo para listado'!$AB$155:$AB$1048576,0),MATCH((CUADRO!K$4&amp;$E1032),'Hoja de Trabajo para listado'!$AB$151:$BA$151,0)),0)+IFERROR(INDEX('Hoja de Trabajo para listado'!$BC$155:$CB$1048576,MATCH($A1032,'Hoja de Trabajo para listado'!$BC$155:$BC$1048576,0),MATCH((CUADRO!K$4&amp;$E1032),'Hoja de Trabajo para listado'!$BC$151:$CB$151,0)),0)+IFERROR(INDEX('Hoja de Trabajo para listado'!$DE$153:$DG$274,MATCH($A1032,'Hoja de Trabajo para listado'!$DE$153:$DE$1048576,0),MATCH((CUADRO!K$4&amp;$E1032),'Hoja de Trabajo para listado'!$DE$151:$DG$151,0)),0)+IFERROR(INDEX('Hoja de Trabajo para listado'!$CD$155:$DC$1048576,MATCH($A1032,'Hoja de Trabajo para listado'!$CD$155:$CD$1048576,0),MATCH((CUADRO!K$4&amp;$E1032),'Hoja de Trabajo para listado'!$CD$151:$DC$151,0)),0)</f>
        <v>0</v>
      </c>
      <c r="L1032" s="241">
        <f ca="1">+IFERROR(INDEX('Hoja de Trabajo para listado'!$A$155:$Z$1048576,MATCH($A1032,'Hoja de Trabajo para listado'!$A$155:$A$1048576,0),MATCH((CUADRO!L$4&amp;$E1032),'Hoja de Trabajo para listado'!$A$151:$Z$151,0)),0)+IFERROR(INDEX('Hoja de Trabajo para listado'!$AB$155:$BA$1048576,MATCH($A1032,'Hoja de Trabajo para listado'!$AB$155:$AB$1048576,0),MATCH((CUADRO!L$4&amp;$E1032),'Hoja de Trabajo para listado'!$AB$151:$BA$151,0)),0)+IFERROR(INDEX('Hoja de Trabajo para listado'!$BC$155:$CB$1048576,MATCH($A1032,'Hoja de Trabajo para listado'!$BC$155:$BC$1048576,0),MATCH((CUADRO!L$4&amp;$E1032),'Hoja de Trabajo para listado'!$BC$151:$CB$151,0)),0)+IFERROR(INDEX('Hoja de Trabajo para listado'!$DE$153:$DG$274,MATCH($A1032,'Hoja de Trabajo para listado'!$DE$153:$DE$1048576,0),MATCH((CUADRO!L$4&amp;$E1032),'Hoja de Trabajo para listado'!$DE$151:$DG$151,0)),0)+IFERROR(INDEX('Hoja de Trabajo para listado'!$CD$155:$DC$1048576,MATCH($A1032,'Hoja de Trabajo para listado'!$CD$155:$CD$1048576,0),MATCH((CUADRO!L$4&amp;$E1032),'Hoja de Trabajo para listado'!$CD$151:$DC$151,0)),0)</f>
        <v>0</v>
      </c>
      <c r="M1032" s="241">
        <f ca="1">+IFERROR(INDEX('Hoja de Trabajo para listado'!$A$155:$Z$1048576,MATCH($A1032,'Hoja de Trabajo para listado'!$A$155:$A$1048576,0),MATCH((CUADRO!M$4&amp;$E1032),'Hoja de Trabajo para listado'!$A$151:$Z$151,0)),0)+IFERROR(INDEX('Hoja de Trabajo para listado'!$AB$155:$BA$1048576,MATCH($A1032,'Hoja de Trabajo para listado'!$AB$155:$AB$1048576,0),MATCH((CUADRO!M$4&amp;$E1032),'Hoja de Trabajo para listado'!$AB$151:$BA$151,0)),0)+IFERROR(INDEX('Hoja de Trabajo para listado'!$BC$155:$CB$1048576,MATCH($A1032,'Hoja de Trabajo para listado'!$BC$155:$BC$1048576,0),MATCH((CUADRO!M$4&amp;$E1032),'Hoja de Trabajo para listado'!$BC$151:$CB$151,0)),0)+IFERROR(INDEX('Hoja de Trabajo para listado'!$DE$153:$DG$274,MATCH($A1032,'Hoja de Trabajo para listado'!$DE$153:$DE$1048576,0),MATCH((CUADRO!M$4&amp;$E1032),'Hoja de Trabajo para listado'!$DE$151:$DG$151,0)),0)+IFERROR(INDEX('Hoja de Trabajo para listado'!$CD$155:$DC$1048576,MATCH($A1032,'Hoja de Trabajo para listado'!$CD$155:$CD$1048576,0),MATCH((CUADRO!M$4&amp;$E1032),'Hoja de Trabajo para listado'!$CD$151:$DC$151,0)),0)</f>
        <v>0</v>
      </c>
      <c r="N1032" s="241">
        <f ca="1">+IFERROR(INDEX('Hoja de Trabajo para listado'!$A$155:$Z$1048576,MATCH($A1032,'Hoja de Trabajo para listado'!$A$155:$A$1048576,0),MATCH((CUADRO!N$4&amp;$E1032),'Hoja de Trabajo para listado'!$A$151:$Z$151,0)),0)+IFERROR(INDEX('Hoja de Trabajo para listado'!$AB$155:$BA$1048576,MATCH($A1032,'Hoja de Trabajo para listado'!$AB$155:$AB$1048576,0),MATCH((CUADRO!N$4&amp;$E1032),'Hoja de Trabajo para listado'!$AB$151:$BA$151,0)),0)+IFERROR(INDEX('Hoja de Trabajo para listado'!$BC$155:$CB$1048576,MATCH($A1032,'Hoja de Trabajo para listado'!$BC$155:$BC$1048576,0),MATCH((CUADRO!N$4&amp;$E1032),'Hoja de Trabajo para listado'!$BC$151:$CB$151,0)),0)+IFERROR(INDEX('Hoja de Trabajo para listado'!$DE$153:$DG$274,MATCH($A1032,'Hoja de Trabajo para listado'!$DE$153:$DE$1048576,0),MATCH((CUADRO!N$4&amp;$E1032),'Hoja de Trabajo para listado'!$DE$151:$DG$151,0)),0)+IFERROR(INDEX('Hoja de Trabajo para listado'!$CD$155:$DC$1048576,MATCH($A1032,'Hoja de Trabajo para listado'!$CD$155:$CD$1048576,0),MATCH((CUADRO!N$4&amp;$E1032),'Hoja de Trabajo para listado'!$CD$151:$DC$151,0)),0)</f>
        <v>0</v>
      </c>
      <c r="O1032" s="241">
        <f ca="1">+IFERROR(INDEX('Hoja de Trabajo para listado'!$A$155:$Z$1048576,MATCH($A1032,'Hoja de Trabajo para listado'!$A$155:$A$1048576,0),MATCH((CUADRO!O$4&amp;$E1032),'Hoja de Trabajo para listado'!$A$151:$Z$151,0)),0)+IFERROR(INDEX('Hoja de Trabajo para listado'!$AB$155:$BA$1048576,MATCH($A1032,'Hoja de Trabajo para listado'!$AB$155:$AB$1048576,0),MATCH((CUADRO!O$4&amp;$E1032),'Hoja de Trabajo para listado'!$AB$151:$BA$151,0)),0)+IFERROR(INDEX('Hoja de Trabajo para listado'!$BC$155:$CB$1048576,MATCH($A1032,'Hoja de Trabajo para listado'!$BC$155:$BC$1048576,0),MATCH((CUADRO!O$4&amp;$E1032),'Hoja de Trabajo para listado'!$BC$151:$CB$151,0)),0)+IFERROR(INDEX('Hoja de Trabajo para listado'!$DE$153:$DG$274,MATCH($A1032,'Hoja de Trabajo para listado'!$DE$153:$DE$1048576,0),MATCH((CUADRO!O$4&amp;$E1032),'Hoja de Trabajo para listado'!$DE$151:$DG$151,0)),0)+IFERROR(INDEX('Hoja de Trabajo para listado'!$CD$155:$DC$1048576,MATCH($A1032,'Hoja de Trabajo para listado'!$CD$155:$CD$1048576,0),MATCH((CUADRO!O$4&amp;$E1032),'Hoja de Trabajo para listado'!$CD$151:$DC$151,0)),0)</f>
        <v>0</v>
      </c>
      <c r="P1032" s="241">
        <f ca="1">+IFERROR(INDEX('Hoja de Trabajo para listado'!$A$155:$Z$1048576,MATCH($A1032,'Hoja de Trabajo para listado'!$A$155:$A$1048576,0),MATCH((CUADRO!P$4&amp;$E1032),'Hoja de Trabajo para listado'!$A$151:$Z$151,0)),0)+IFERROR(INDEX('Hoja de Trabajo para listado'!$AB$155:$BA$1048576,MATCH($A1032,'Hoja de Trabajo para listado'!$AB$155:$AB$1048576,0),MATCH((CUADRO!P$4&amp;$E1032),'Hoja de Trabajo para listado'!$AB$151:$BA$151,0)),0)+IFERROR(INDEX('Hoja de Trabajo para listado'!$BC$155:$CB$1048576,MATCH($A1032,'Hoja de Trabajo para listado'!$BC$155:$BC$1048576,0),MATCH((CUADRO!P$4&amp;$E1032),'Hoja de Trabajo para listado'!$BC$151:$CB$151,0)),0)+IFERROR(INDEX('Hoja de Trabajo para listado'!$DE$153:$DG$274,MATCH($A1032,'Hoja de Trabajo para listado'!$DE$153:$DE$1048576,0),MATCH((CUADRO!P$4&amp;$E1032),'Hoja de Trabajo para listado'!$DE$151:$DG$151,0)),0)+IFERROR(INDEX('Hoja de Trabajo para listado'!$CD$155:$DC$1048576,MATCH($A1032,'Hoja de Trabajo para listado'!$CD$155:$CD$1048576,0),MATCH((CUADRO!P$4&amp;$E1032),'Hoja de Trabajo para listado'!$CD$151:$DC$151,0)),0)</f>
        <v>0</v>
      </c>
      <c r="Q1032" s="241">
        <f ca="1">+IFERROR(INDEX('Hoja de Trabajo para listado'!$A$155:$Z$1048576,MATCH($A1032,'Hoja de Trabajo para listado'!$A$155:$A$1048576,0),MATCH((CUADRO!Q$4&amp;$E1032),'Hoja de Trabajo para listado'!$A$151:$Z$151,0)),0)+IFERROR(INDEX('Hoja de Trabajo para listado'!$AB$155:$BA$1048576,MATCH($A1032,'Hoja de Trabajo para listado'!$AB$155:$AB$1048576,0),MATCH((CUADRO!Q$4&amp;$E1032),'Hoja de Trabajo para listado'!$AB$151:$BA$151,0)),0)+IFERROR(INDEX('Hoja de Trabajo para listado'!$BC$155:$CB$1048576,MATCH($A1032,'Hoja de Trabajo para listado'!$BC$155:$BC$1048576,0),MATCH((CUADRO!Q$4&amp;$E1032),'Hoja de Trabajo para listado'!$BC$151:$CB$151,0)),0)+IFERROR(INDEX('Hoja de Trabajo para listado'!$DE$153:$DG$274,MATCH($A1032,'Hoja de Trabajo para listado'!$DE$153:$DE$1048576,0),MATCH((CUADRO!Q$4&amp;$E1032),'Hoja de Trabajo para listado'!$DE$151:$DG$151,0)),0)+IFERROR(INDEX('Hoja de Trabajo para listado'!$CD$155:$DC$1048576,MATCH($A1032,'Hoja de Trabajo para listado'!$CD$155:$CD$1048576,0),MATCH((CUADRO!Q$4&amp;$E1032),'Hoja de Trabajo para listado'!$CD$151:$DC$151,0)),0)</f>
        <v>0</v>
      </c>
      <c r="R1032" s="241">
        <f t="shared" ca="1" si="37"/>
        <v>0</v>
      </c>
      <c r="S1032" s="247">
        <f ca="1">+R1031+R1032</f>
        <v>0</v>
      </c>
      <c r="T1032" s="241">
        <f ca="1">+S1032</f>
        <v>0</v>
      </c>
      <c r="U1032" s="240">
        <f t="shared" si="38"/>
        <v>2</v>
      </c>
      <c r="V1032" s="327" t="str">
        <f>+VLOOKUP(A1032,bd_lista!$A$3:$E$592,5,FALSE)</f>
        <v>Gobiernos Autonomos Municipales</v>
      </c>
      <c r="W1032" s="398"/>
      <c r="X1032" s="240">
        <f>+VLOOKUP(A1032,[4]Sheet1!$A$13:$D$744,4,FALSE)</f>
        <v>0</v>
      </c>
      <c r="Y1032" s="240" t="e">
        <f>+VLOOKUP(X1032,bd_lista!$A$3:$C$592,3,FALSE)</f>
        <v>#N/A</v>
      </c>
      <c r="Z1032" s="288"/>
      <c r="AA1032" s="289"/>
    </row>
    <row r="1033" spans="1:27" customFormat="1" ht="15" hidden="1" customHeight="1">
      <c r="A1033" s="32">
        <v>1749</v>
      </c>
      <c r="B1033" s="393">
        <f>+A1033</f>
        <v>1749</v>
      </c>
      <c r="C1033" s="245" t="str">
        <f>+VLOOKUP(A1033,bd_lista!$A$3:$C$592,3,FALSE)</f>
        <v>Gobierno Autónomo Municipal de San Antonio de Lomerio</v>
      </c>
      <c r="D1033" s="395" t="str">
        <f>+C1033</f>
        <v>Gobierno Autónomo Municipal de San Antonio de Lomerio</v>
      </c>
      <c r="E1033" s="240" t="s">
        <v>1303</v>
      </c>
      <c r="F1033" s="241">
        <f ca="1">+IFERROR(INDEX('Hoja de Trabajo para listado'!$A$155:$Z$1048576,MATCH($A1033,'Hoja de Trabajo para listado'!$A$155:$A$1048576,0),MATCH((CUADRO!F$4&amp;$E1033),'Hoja de Trabajo para listado'!$A$151:$Z$151,0)),0)+IFERROR(INDEX('Hoja de Trabajo para listado'!$AB$155:$BA$1048576,MATCH($A1033,'Hoja de Trabajo para listado'!$AB$155:$AB$1048576,0),MATCH((CUADRO!F$4&amp;$E1033),'Hoja de Trabajo para listado'!$AB$151:$BA$151,0)),0)+IFERROR(INDEX('Hoja de Trabajo para listado'!$BC$155:$CB$1048576,MATCH($A1033,'Hoja de Trabajo para listado'!$BC$155:$BC$1048576,0),MATCH((CUADRO!F$4&amp;$E1033),'Hoja de Trabajo para listado'!$BC$151:$CB$151,0)),0)+IFERROR(INDEX('Hoja de Trabajo para listado'!$DE$153:$DG$274,MATCH($A1033,'Hoja de Trabajo para listado'!$DE$153:$DE$1048576,0),MATCH((CUADRO!F$4&amp;$E1033),'Hoja de Trabajo para listado'!$DE$151:$DG$151,0)),0)+IFERROR(INDEX('Hoja de Trabajo para listado'!$CD$155:$DC$1048576,MATCH($A1033,'Hoja de Trabajo para listado'!$CD$155:$CD$1048576,0),MATCH((CUADRO!F$4&amp;$E1033),'Hoja de Trabajo para listado'!$CD$151:$DC$151,0)),0)</f>
        <v>0</v>
      </c>
      <c r="G1033" s="241">
        <f ca="1">+IFERROR(INDEX('Hoja de Trabajo para listado'!$A$155:$Z$1048576,MATCH($A1033,'Hoja de Trabajo para listado'!$A$155:$A$1048576,0),MATCH((CUADRO!G$4&amp;$E1033),'Hoja de Trabajo para listado'!$A$151:$Z$151,0)),0)+IFERROR(INDEX('Hoja de Trabajo para listado'!$AB$155:$BA$1048576,MATCH($A1033,'Hoja de Trabajo para listado'!$AB$155:$AB$1048576,0),MATCH((CUADRO!G$4&amp;$E1033),'Hoja de Trabajo para listado'!$AB$151:$BA$151,0)),0)+IFERROR(INDEX('Hoja de Trabajo para listado'!$BC$155:$CB$1048576,MATCH($A1033,'Hoja de Trabajo para listado'!$BC$155:$BC$1048576,0),MATCH((CUADRO!G$4&amp;$E1033),'Hoja de Trabajo para listado'!$BC$151:$CB$151,0)),0)+IFERROR(INDEX('Hoja de Trabajo para listado'!$DE$153:$DG$274,MATCH($A1033,'Hoja de Trabajo para listado'!$DE$153:$DE$1048576,0),MATCH((CUADRO!G$4&amp;$E1033),'Hoja de Trabajo para listado'!$DE$151:$DG$151,0)),0)+IFERROR(INDEX('Hoja de Trabajo para listado'!$CD$155:$DC$1048576,MATCH($A1033,'Hoja de Trabajo para listado'!$CD$155:$CD$1048576,0),MATCH((CUADRO!G$4&amp;$E1033),'Hoja de Trabajo para listado'!$CD$151:$DC$151,0)),0)</f>
        <v>0</v>
      </c>
      <c r="H1033" s="241">
        <f ca="1">+IFERROR(INDEX('Hoja de Trabajo para listado'!$A$155:$Z$1048576,MATCH($A1033,'Hoja de Trabajo para listado'!$A$155:$A$1048576,0),MATCH((CUADRO!H$4&amp;$E1033),'Hoja de Trabajo para listado'!$A$151:$Z$151,0)),0)+IFERROR(INDEX('Hoja de Trabajo para listado'!$AB$155:$BA$1048576,MATCH($A1033,'Hoja de Trabajo para listado'!$AB$155:$AB$1048576,0),MATCH((CUADRO!H$4&amp;$E1033),'Hoja de Trabajo para listado'!$AB$151:$BA$151,0)),0)+IFERROR(INDEX('Hoja de Trabajo para listado'!$BC$155:$CB$1048576,MATCH($A1033,'Hoja de Trabajo para listado'!$BC$155:$BC$1048576,0),MATCH((CUADRO!H$4&amp;$E1033),'Hoja de Trabajo para listado'!$BC$151:$CB$151,0)),0)+IFERROR(INDEX('Hoja de Trabajo para listado'!$DE$153:$DG$274,MATCH($A1033,'Hoja de Trabajo para listado'!$DE$153:$DE$1048576,0),MATCH((CUADRO!H$4&amp;$E1033),'Hoja de Trabajo para listado'!$DE$151:$DG$151,0)),0)+IFERROR(INDEX('Hoja de Trabajo para listado'!$CD$155:$DC$1048576,MATCH($A1033,'Hoja de Trabajo para listado'!$CD$155:$CD$1048576,0),MATCH((CUADRO!H$4&amp;$E1033),'Hoja de Trabajo para listado'!$CD$151:$DC$151,0)),0)</f>
        <v>0</v>
      </c>
      <c r="I1033" s="241">
        <f ca="1">+IFERROR(INDEX('Hoja de Trabajo para listado'!$A$155:$Z$1048576,MATCH($A1033,'Hoja de Trabajo para listado'!$A$155:$A$1048576,0),MATCH((CUADRO!I$4&amp;$E1033),'Hoja de Trabajo para listado'!$A$151:$Z$151,0)),0)+IFERROR(INDEX('Hoja de Trabajo para listado'!$AB$155:$BA$1048576,MATCH($A1033,'Hoja de Trabajo para listado'!$AB$155:$AB$1048576,0),MATCH((CUADRO!I$4&amp;$E1033),'Hoja de Trabajo para listado'!$AB$151:$BA$151,0)),0)+IFERROR(INDEX('Hoja de Trabajo para listado'!$BC$155:$CB$1048576,MATCH($A1033,'Hoja de Trabajo para listado'!$BC$155:$BC$1048576,0),MATCH((CUADRO!I$4&amp;$E1033),'Hoja de Trabajo para listado'!$BC$151:$CB$151,0)),0)+IFERROR(INDEX('Hoja de Trabajo para listado'!$DE$153:$DG$274,MATCH($A1033,'Hoja de Trabajo para listado'!$DE$153:$DE$1048576,0),MATCH((CUADRO!I$4&amp;$E1033),'Hoja de Trabajo para listado'!$DE$151:$DG$151,0)),0)+IFERROR(INDEX('Hoja de Trabajo para listado'!$CD$155:$DC$1048576,MATCH($A1033,'Hoja de Trabajo para listado'!$CD$155:$CD$1048576,0),MATCH((CUADRO!I$4&amp;$E1033),'Hoja de Trabajo para listado'!$CD$151:$DC$151,0)),0)</f>
        <v>0</v>
      </c>
      <c r="J1033" s="241">
        <f ca="1">+IFERROR(INDEX('Hoja de Trabajo para listado'!$A$155:$Z$1048576,MATCH($A1033,'Hoja de Trabajo para listado'!$A$155:$A$1048576,0),MATCH((CUADRO!J$4&amp;$E1033),'Hoja de Trabajo para listado'!$A$151:$Z$151,0)),0)+IFERROR(INDEX('Hoja de Trabajo para listado'!$AB$155:$BA$1048576,MATCH($A1033,'Hoja de Trabajo para listado'!$AB$155:$AB$1048576,0),MATCH((CUADRO!J$4&amp;$E1033),'Hoja de Trabajo para listado'!$AB$151:$BA$151,0)),0)+IFERROR(INDEX('Hoja de Trabajo para listado'!$BC$155:$CB$1048576,MATCH($A1033,'Hoja de Trabajo para listado'!$BC$155:$BC$1048576,0),MATCH((CUADRO!J$4&amp;$E1033),'Hoja de Trabajo para listado'!$BC$151:$CB$151,0)),0)+IFERROR(INDEX('Hoja de Trabajo para listado'!$DE$153:$DG$274,MATCH($A1033,'Hoja de Trabajo para listado'!$DE$153:$DE$1048576,0),MATCH((CUADRO!J$4&amp;$E1033),'Hoja de Trabajo para listado'!$DE$151:$DG$151,0)),0)+IFERROR(INDEX('Hoja de Trabajo para listado'!$CD$155:$DC$1048576,MATCH($A1033,'Hoja de Trabajo para listado'!$CD$155:$CD$1048576,0),MATCH((CUADRO!J$4&amp;$E1033),'Hoja de Trabajo para listado'!$CD$151:$DC$151,0)),0)</f>
        <v>0</v>
      </c>
      <c r="K1033" s="241">
        <f ca="1">+IFERROR(INDEX('Hoja de Trabajo para listado'!$A$155:$Z$1048576,MATCH($A1033,'Hoja de Trabajo para listado'!$A$155:$A$1048576,0),MATCH((CUADRO!K$4&amp;$E1033),'Hoja de Trabajo para listado'!$A$151:$Z$151,0)),0)+IFERROR(INDEX('Hoja de Trabajo para listado'!$AB$155:$BA$1048576,MATCH($A1033,'Hoja de Trabajo para listado'!$AB$155:$AB$1048576,0),MATCH((CUADRO!K$4&amp;$E1033),'Hoja de Trabajo para listado'!$AB$151:$BA$151,0)),0)+IFERROR(INDEX('Hoja de Trabajo para listado'!$BC$155:$CB$1048576,MATCH($A1033,'Hoja de Trabajo para listado'!$BC$155:$BC$1048576,0),MATCH((CUADRO!K$4&amp;$E1033),'Hoja de Trabajo para listado'!$BC$151:$CB$151,0)),0)+IFERROR(INDEX('Hoja de Trabajo para listado'!$DE$153:$DG$274,MATCH($A1033,'Hoja de Trabajo para listado'!$DE$153:$DE$1048576,0),MATCH((CUADRO!K$4&amp;$E1033),'Hoja de Trabajo para listado'!$DE$151:$DG$151,0)),0)+IFERROR(INDEX('Hoja de Trabajo para listado'!$CD$155:$DC$1048576,MATCH($A1033,'Hoja de Trabajo para listado'!$CD$155:$CD$1048576,0),MATCH((CUADRO!K$4&amp;$E1033),'Hoja de Trabajo para listado'!$CD$151:$DC$151,0)),0)</f>
        <v>0</v>
      </c>
      <c r="L1033" s="241">
        <f ca="1">+IFERROR(INDEX('Hoja de Trabajo para listado'!$A$155:$Z$1048576,MATCH($A1033,'Hoja de Trabajo para listado'!$A$155:$A$1048576,0),MATCH((CUADRO!L$4&amp;$E1033),'Hoja de Trabajo para listado'!$A$151:$Z$151,0)),0)+IFERROR(INDEX('Hoja de Trabajo para listado'!$AB$155:$BA$1048576,MATCH($A1033,'Hoja de Trabajo para listado'!$AB$155:$AB$1048576,0),MATCH((CUADRO!L$4&amp;$E1033),'Hoja de Trabajo para listado'!$AB$151:$BA$151,0)),0)+IFERROR(INDEX('Hoja de Trabajo para listado'!$BC$155:$CB$1048576,MATCH($A1033,'Hoja de Trabajo para listado'!$BC$155:$BC$1048576,0),MATCH((CUADRO!L$4&amp;$E1033),'Hoja de Trabajo para listado'!$BC$151:$CB$151,0)),0)+IFERROR(INDEX('Hoja de Trabajo para listado'!$DE$153:$DG$274,MATCH($A1033,'Hoja de Trabajo para listado'!$DE$153:$DE$1048576,0),MATCH((CUADRO!L$4&amp;$E1033),'Hoja de Trabajo para listado'!$DE$151:$DG$151,0)),0)+IFERROR(INDEX('Hoja de Trabajo para listado'!$CD$155:$DC$1048576,MATCH($A1033,'Hoja de Trabajo para listado'!$CD$155:$CD$1048576,0),MATCH((CUADRO!L$4&amp;$E1033),'Hoja de Trabajo para listado'!$CD$151:$DC$151,0)),0)</f>
        <v>0</v>
      </c>
      <c r="M1033" s="241">
        <f ca="1">+IFERROR(INDEX('Hoja de Trabajo para listado'!$A$155:$Z$1048576,MATCH($A1033,'Hoja de Trabajo para listado'!$A$155:$A$1048576,0),MATCH((CUADRO!M$4&amp;$E1033),'Hoja de Trabajo para listado'!$A$151:$Z$151,0)),0)+IFERROR(INDEX('Hoja de Trabajo para listado'!$AB$155:$BA$1048576,MATCH($A1033,'Hoja de Trabajo para listado'!$AB$155:$AB$1048576,0),MATCH((CUADRO!M$4&amp;$E1033),'Hoja de Trabajo para listado'!$AB$151:$BA$151,0)),0)+IFERROR(INDEX('Hoja de Trabajo para listado'!$BC$155:$CB$1048576,MATCH($A1033,'Hoja de Trabajo para listado'!$BC$155:$BC$1048576,0),MATCH((CUADRO!M$4&amp;$E1033),'Hoja de Trabajo para listado'!$BC$151:$CB$151,0)),0)+IFERROR(INDEX('Hoja de Trabajo para listado'!$DE$153:$DG$274,MATCH($A1033,'Hoja de Trabajo para listado'!$DE$153:$DE$1048576,0),MATCH((CUADRO!M$4&amp;$E1033),'Hoja de Trabajo para listado'!$DE$151:$DG$151,0)),0)+IFERROR(INDEX('Hoja de Trabajo para listado'!$CD$155:$DC$1048576,MATCH($A1033,'Hoja de Trabajo para listado'!$CD$155:$CD$1048576,0),MATCH((CUADRO!M$4&amp;$E1033),'Hoja de Trabajo para listado'!$CD$151:$DC$151,0)),0)</f>
        <v>0</v>
      </c>
      <c r="N1033" s="241">
        <f ca="1">+IFERROR(INDEX('Hoja de Trabajo para listado'!$A$155:$Z$1048576,MATCH($A1033,'Hoja de Trabajo para listado'!$A$155:$A$1048576,0),MATCH((CUADRO!N$4&amp;$E1033),'Hoja de Trabajo para listado'!$A$151:$Z$151,0)),0)+IFERROR(INDEX('Hoja de Trabajo para listado'!$AB$155:$BA$1048576,MATCH($A1033,'Hoja de Trabajo para listado'!$AB$155:$AB$1048576,0),MATCH((CUADRO!N$4&amp;$E1033),'Hoja de Trabajo para listado'!$AB$151:$BA$151,0)),0)+IFERROR(INDEX('Hoja de Trabajo para listado'!$BC$155:$CB$1048576,MATCH($A1033,'Hoja de Trabajo para listado'!$BC$155:$BC$1048576,0),MATCH((CUADRO!N$4&amp;$E1033),'Hoja de Trabajo para listado'!$BC$151:$CB$151,0)),0)+IFERROR(INDEX('Hoja de Trabajo para listado'!$DE$153:$DG$274,MATCH($A1033,'Hoja de Trabajo para listado'!$DE$153:$DE$1048576,0),MATCH((CUADRO!N$4&amp;$E1033),'Hoja de Trabajo para listado'!$DE$151:$DG$151,0)),0)+IFERROR(INDEX('Hoja de Trabajo para listado'!$CD$155:$DC$1048576,MATCH($A1033,'Hoja de Trabajo para listado'!$CD$155:$CD$1048576,0),MATCH((CUADRO!N$4&amp;$E1033),'Hoja de Trabajo para listado'!$CD$151:$DC$151,0)),0)</f>
        <v>0</v>
      </c>
      <c r="O1033" s="241">
        <f ca="1">+IFERROR(INDEX('Hoja de Trabajo para listado'!$A$155:$Z$1048576,MATCH($A1033,'Hoja de Trabajo para listado'!$A$155:$A$1048576,0),MATCH((CUADRO!O$4&amp;$E1033),'Hoja de Trabajo para listado'!$A$151:$Z$151,0)),0)+IFERROR(INDEX('Hoja de Trabajo para listado'!$AB$155:$BA$1048576,MATCH($A1033,'Hoja de Trabajo para listado'!$AB$155:$AB$1048576,0),MATCH((CUADRO!O$4&amp;$E1033),'Hoja de Trabajo para listado'!$AB$151:$BA$151,0)),0)+IFERROR(INDEX('Hoja de Trabajo para listado'!$BC$155:$CB$1048576,MATCH($A1033,'Hoja de Trabajo para listado'!$BC$155:$BC$1048576,0),MATCH((CUADRO!O$4&amp;$E1033),'Hoja de Trabajo para listado'!$BC$151:$CB$151,0)),0)+IFERROR(INDEX('Hoja de Trabajo para listado'!$DE$153:$DG$274,MATCH($A1033,'Hoja de Trabajo para listado'!$DE$153:$DE$1048576,0),MATCH((CUADRO!O$4&amp;$E1033),'Hoja de Trabajo para listado'!$DE$151:$DG$151,0)),0)+IFERROR(INDEX('Hoja de Trabajo para listado'!$CD$155:$DC$1048576,MATCH($A1033,'Hoja de Trabajo para listado'!$CD$155:$CD$1048576,0),MATCH((CUADRO!O$4&amp;$E1033),'Hoja de Trabajo para listado'!$CD$151:$DC$151,0)),0)</f>
        <v>0</v>
      </c>
      <c r="P1033" s="241">
        <f ca="1">+IFERROR(INDEX('Hoja de Trabajo para listado'!$A$155:$Z$1048576,MATCH($A1033,'Hoja de Trabajo para listado'!$A$155:$A$1048576,0),MATCH((CUADRO!P$4&amp;$E1033),'Hoja de Trabajo para listado'!$A$151:$Z$151,0)),0)+IFERROR(INDEX('Hoja de Trabajo para listado'!$AB$155:$BA$1048576,MATCH($A1033,'Hoja de Trabajo para listado'!$AB$155:$AB$1048576,0),MATCH((CUADRO!P$4&amp;$E1033),'Hoja de Trabajo para listado'!$AB$151:$BA$151,0)),0)+IFERROR(INDEX('Hoja de Trabajo para listado'!$BC$155:$CB$1048576,MATCH($A1033,'Hoja de Trabajo para listado'!$BC$155:$BC$1048576,0),MATCH((CUADRO!P$4&amp;$E1033),'Hoja de Trabajo para listado'!$BC$151:$CB$151,0)),0)+IFERROR(INDEX('Hoja de Trabajo para listado'!$DE$153:$DG$274,MATCH($A1033,'Hoja de Trabajo para listado'!$DE$153:$DE$1048576,0),MATCH((CUADRO!P$4&amp;$E1033),'Hoja de Trabajo para listado'!$DE$151:$DG$151,0)),0)+IFERROR(INDEX('Hoja de Trabajo para listado'!$CD$155:$DC$1048576,MATCH($A1033,'Hoja de Trabajo para listado'!$CD$155:$CD$1048576,0),MATCH((CUADRO!P$4&amp;$E1033),'Hoja de Trabajo para listado'!$CD$151:$DC$151,0)),0)</f>
        <v>0</v>
      </c>
      <c r="Q1033" s="241">
        <f ca="1">+IFERROR(INDEX('Hoja de Trabajo para listado'!$A$155:$Z$1048576,MATCH($A1033,'Hoja de Trabajo para listado'!$A$155:$A$1048576,0),MATCH((CUADRO!Q$4&amp;$E1033),'Hoja de Trabajo para listado'!$A$151:$Z$151,0)),0)+IFERROR(INDEX('Hoja de Trabajo para listado'!$AB$155:$BA$1048576,MATCH($A1033,'Hoja de Trabajo para listado'!$AB$155:$AB$1048576,0),MATCH((CUADRO!Q$4&amp;$E1033),'Hoja de Trabajo para listado'!$AB$151:$BA$151,0)),0)+IFERROR(INDEX('Hoja de Trabajo para listado'!$BC$155:$CB$1048576,MATCH($A1033,'Hoja de Trabajo para listado'!$BC$155:$BC$1048576,0),MATCH((CUADRO!Q$4&amp;$E1033),'Hoja de Trabajo para listado'!$BC$151:$CB$151,0)),0)+IFERROR(INDEX('Hoja de Trabajo para listado'!$DE$153:$DG$274,MATCH($A1033,'Hoja de Trabajo para listado'!$DE$153:$DE$1048576,0),MATCH((CUADRO!Q$4&amp;$E1033),'Hoja de Trabajo para listado'!$DE$151:$DG$151,0)),0)+IFERROR(INDEX('Hoja de Trabajo para listado'!$CD$155:$DC$1048576,MATCH($A1033,'Hoja de Trabajo para listado'!$CD$155:$CD$1048576,0),MATCH((CUADRO!Q$4&amp;$E1033),'Hoja de Trabajo para listado'!$CD$151:$DC$151,0)),0)</f>
        <v>0</v>
      </c>
      <c r="R1033" s="241">
        <f t="shared" ref="R1033:R1096" ca="1" si="39">+SUM(F1033:Q1033)</f>
        <v>0</v>
      </c>
      <c r="S1033" s="247"/>
      <c r="T1033" s="241">
        <f ca="1">+T1034</f>
        <v>0</v>
      </c>
      <c r="U1033" s="240">
        <f t="shared" ref="U1033:U1096" si="40">+IF(E1033="Débitos",1,2)</f>
        <v>1</v>
      </c>
      <c r="V1033" s="327" t="str">
        <f>+VLOOKUP(A1033,bd_lista!$A$3:$E$592,5,FALSE)</f>
        <v>Gobiernos Autonomos Municipales</v>
      </c>
      <c r="W1033" s="397" t="str">
        <f>+V1033</f>
        <v>Gobiernos Autonomos Municipales</v>
      </c>
      <c r="X1033" s="240">
        <f>+VLOOKUP(A1033,[4]Sheet1!$A$13:$D$744,4,FALSE)</f>
        <v>0</v>
      </c>
      <c r="Y1033" s="240" t="e">
        <f>+VLOOKUP(X1033,bd_lista!$A$3:$C$592,3,FALSE)</f>
        <v>#N/A</v>
      </c>
      <c r="Z1033" s="290">
        <f>+X1033</f>
        <v>0</v>
      </c>
      <c r="AA1033" s="291" t="e">
        <f>+Y1033</f>
        <v>#N/A</v>
      </c>
    </row>
    <row r="1034" spans="1:27" customFormat="1" ht="15" hidden="1" customHeight="1">
      <c r="A1034" s="32">
        <v>1749</v>
      </c>
      <c r="B1034" s="394"/>
      <c r="C1034" s="245" t="str">
        <f>+VLOOKUP(A1034,bd_lista!$A$3:$C$592,3,FALSE)</f>
        <v>Gobierno Autónomo Municipal de San Antonio de Lomerio</v>
      </c>
      <c r="D1034" s="396"/>
      <c r="E1034" s="242" t="s">
        <v>1304</v>
      </c>
      <c r="F1034" s="243">
        <f ca="1">+IFERROR(INDEX('Hoja de Trabajo para listado'!$A$155:$Z$1048576,MATCH($A1034,'Hoja de Trabajo para listado'!$A$155:$A$1048576,0),MATCH((CUADRO!F$4&amp;$E1034),'Hoja de Trabajo para listado'!$A$151:$Z$151,0)),0)+IFERROR(INDEX('Hoja de Trabajo para listado'!$AB$155:$BA$1048576,MATCH($A1034,'Hoja de Trabajo para listado'!$AB$155:$AB$1048576,0),MATCH((CUADRO!F$4&amp;$E1034),'Hoja de Trabajo para listado'!$AB$151:$BA$151,0)),0)+IFERROR(INDEX('Hoja de Trabajo para listado'!$BC$155:$CB$1048576,MATCH($A1034,'Hoja de Trabajo para listado'!$BC$155:$BC$1048576,0),MATCH((CUADRO!F$4&amp;$E1034),'Hoja de Trabajo para listado'!$BC$151:$CB$151,0)),0)+IFERROR(INDEX('Hoja de Trabajo para listado'!$DE$153:$DG$274,MATCH($A1034,'Hoja de Trabajo para listado'!$DE$153:$DE$1048576,0),MATCH((CUADRO!F$4&amp;$E1034),'Hoja de Trabajo para listado'!$DE$151:$DG$151,0)),0)+IFERROR(INDEX('Hoja de Trabajo para listado'!$CD$155:$DC$1048576,MATCH($A1034,'Hoja de Trabajo para listado'!$CD$155:$CD$1048576,0),MATCH((CUADRO!F$4&amp;$E1034),'Hoja de Trabajo para listado'!$CD$151:$DC$151,0)),0)</f>
        <v>0</v>
      </c>
      <c r="G1034" s="243">
        <f ca="1">+IFERROR(INDEX('Hoja de Trabajo para listado'!$A$155:$Z$1048576,MATCH($A1034,'Hoja de Trabajo para listado'!$A$155:$A$1048576,0),MATCH((CUADRO!G$4&amp;$E1034),'Hoja de Trabajo para listado'!$A$151:$Z$151,0)),0)+IFERROR(INDEX('Hoja de Trabajo para listado'!$AB$155:$BA$1048576,MATCH($A1034,'Hoja de Trabajo para listado'!$AB$155:$AB$1048576,0),MATCH((CUADRO!G$4&amp;$E1034),'Hoja de Trabajo para listado'!$AB$151:$BA$151,0)),0)+IFERROR(INDEX('Hoja de Trabajo para listado'!$BC$155:$CB$1048576,MATCH($A1034,'Hoja de Trabajo para listado'!$BC$155:$BC$1048576,0),MATCH((CUADRO!G$4&amp;$E1034),'Hoja de Trabajo para listado'!$BC$151:$CB$151,0)),0)+IFERROR(INDEX('Hoja de Trabajo para listado'!$DE$153:$DG$274,MATCH($A1034,'Hoja de Trabajo para listado'!$DE$153:$DE$1048576,0),MATCH((CUADRO!G$4&amp;$E1034),'Hoja de Trabajo para listado'!$DE$151:$DG$151,0)),0)+IFERROR(INDEX('Hoja de Trabajo para listado'!$CD$155:$DC$1048576,MATCH($A1034,'Hoja de Trabajo para listado'!$CD$155:$CD$1048576,0),MATCH((CUADRO!G$4&amp;$E1034),'Hoja de Trabajo para listado'!$CD$151:$DC$151,0)),0)</f>
        <v>0</v>
      </c>
      <c r="H1034" s="243">
        <f ca="1">+IFERROR(INDEX('Hoja de Trabajo para listado'!$A$155:$Z$1048576,MATCH($A1034,'Hoja de Trabajo para listado'!$A$155:$A$1048576,0),MATCH((CUADRO!H$4&amp;$E1034),'Hoja de Trabajo para listado'!$A$151:$Z$151,0)),0)+IFERROR(INDEX('Hoja de Trabajo para listado'!$AB$155:$BA$1048576,MATCH($A1034,'Hoja de Trabajo para listado'!$AB$155:$AB$1048576,0),MATCH((CUADRO!H$4&amp;$E1034),'Hoja de Trabajo para listado'!$AB$151:$BA$151,0)),0)+IFERROR(INDEX('Hoja de Trabajo para listado'!$BC$155:$CB$1048576,MATCH($A1034,'Hoja de Trabajo para listado'!$BC$155:$BC$1048576,0),MATCH((CUADRO!H$4&amp;$E1034),'Hoja de Trabajo para listado'!$BC$151:$CB$151,0)),0)+IFERROR(INDEX('Hoja de Trabajo para listado'!$DE$153:$DG$274,MATCH($A1034,'Hoja de Trabajo para listado'!$DE$153:$DE$1048576,0),MATCH((CUADRO!H$4&amp;$E1034),'Hoja de Trabajo para listado'!$DE$151:$DG$151,0)),0)+IFERROR(INDEX('Hoja de Trabajo para listado'!$CD$155:$DC$1048576,MATCH($A1034,'Hoja de Trabajo para listado'!$CD$155:$CD$1048576,0),MATCH((CUADRO!H$4&amp;$E1034),'Hoja de Trabajo para listado'!$CD$151:$DC$151,0)),0)</f>
        <v>0</v>
      </c>
      <c r="I1034" s="243">
        <f ca="1">+IFERROR(INDEX('Hoja de Trabajo para listado'!$A$155:$Z$1048576,MATCH($A1034,'Hoja de Trabajo para listado'!$A$155:$A$1048576,0),MATCH((CUADRO!I$4&amp;$E1034),'Hoja de Trabajo para listado'!$A$151:$Z$151,0)),0)+IFERROR(INDEX('Hoja de Trabajo para listado'!$AB$155:$BA$1048576,MATCH($A1034,'Hoja de Trabajo para listado'!$AB$155:$AB$1048576,0),MATCH((CUADRO!I$4&amp;$E1034),'Hoja de Trabajo para listado'!$AB$151:$BA$151,0)),0)+IFERROR(INDEX('Hoja de Trabajo para listado'!$BC$155:$CB$1048576,MATCH($A1034,'Hoja de Trabajo para listado'!$BC$155:$BC$1048576,0),MATCH((CUADRO!I$4&amp;$E1034),'Hoja de Trabajo para listado'!$BC$151:$CB$151,0)),0)+IFERROR(INDEX('Hoja de Trabajo para listado'!$DE$153:$DG$274,MATCH($A1034,'Hoja de Trabajo para listado'!$DE$153:$DE$1048576,0),MATCH((CUADRO!I$4&amp;$E1034),'Hoja de Trabajo para listado'!$DE$151:$DG$151,0)),0)+IFERROR(INDEX('Hoja de Trabajo para listado'!$CD$155:$DC$1048576,MATCH($A1034,'Hoja de Trabajo para listado'!$CD$155:$CD$1048576,0),MATCH((CUADRO!I$4&amp;$E1034),'Hoja de Trabajo para listado'!$CD$151:$DC$151,0)),0)</f>
        <v>0</v>
      </c>
      <c r="J1034" s="243">
        <f ca="1">+IFERROR(INDEX('Hoja de Trabajo para listado'!$A$155:$Z$1048576,MATCH($A1034,'Hoja de Trabajo para listado'!$A$155:$A$1048576,0),MATCH((CUADRO!J$4&amp;$E1034),'Hoja de Trabajo para listado'!$A$151:$Z$151,0)),0)+IFERROR(INDEX('Hoja de Trabajo para listado'!$AB$155:$BA$1048576,MATCH($A1034,'Hoja de Trabajo para listado'!$AB$155:$AB$1048576,0),MATCH((CUADRO!J$4&amp;$E1034),'Hoja de Trabajo para listado'!$AB$151:$BA$151,0)),0)+IFERROR(INDEX('Hoja de Trabajo para listado'!$BC$155:$CB$1048576,MATCH($A1034,'Hoja de Trabajo para listado'!$BC$155:$BC$1048576,0),MATCH((CUADRO!J$4&amp;$E1034),'Hoja de Trabajo para listado'!$BC$151:$CB$151,0)),0)+IFERROR(INDEX('Hoja de Trabajo para listado'!$DE$153:$DG$274,MATCH($A1034,'Hoja de Trabajo para listado'!$DE$153:$DE$1048576,0),MATCH((CUADRO!J$4&amp;$E1034),'Hoja de Trabajo para listado'!$DE$151:$DG$151,0)),0)+IFERROR(INDEX('Hoja de Trabajo para listado'!$CD$155:$DC$1048576,MATCH($A1034,'Hoja de Trabajo para listado'!$CD$155:$CD$1048576,0),MATCH((CUADRO!J$4&amp;$E1034),'Hoja de Trabajo para listado'!$CD$151:$DC$151,0)),0)</f>
        <v>0</v>
      </c>
      <c r="K1034" s="243">
        <f ca="1">+IFERROR(INDEX('Hoja de Trabajo para listado'!$A$155:$Z$1048576,MATCH($A1034,'Hoja de Trabajo para listado'!$A$155:$A$1048576,0),MATCH((CUADRO!K$4&amp;$E1034),'Hoja de Trabajo para listado'!$A$151:$Z$151,0)),0)+IFERROR(INDEX('Hoja de Trabajo para listado'!$AB$155:$BA$1048576,MATCH($A1034,'Hoja de Trabajo para listado'!$AB$155:$AB$1048576,0),MATCH((CUADRO!K$4&amp;$E1034),'Hoja de Trabajo para listado'!$AB$151:$BA$151,0)),0)+IFERROR(INDEX('Hoja de Trabajo para listado'!$BC$155:$CB$1048576,MATCH($A1034,'Hoja de Trabajo para listado'!$BC$155:$BC$1048576,0),MATCH((CUADRO!K$4&amp;$E1034),'Hoja de Trabajo para listado'!$BC$151:$CB$151,0)),0)+IFERROR(INDEX('Hoja de Trabajo para listado'!$DE$153:$DG$274,MATCH($A1034,'Hoja de Trabajo para listado'!$DE$153:$DE$1048576,0),MATCH((CUADRO!K$4&amp;$E1034),'Hoja de Trabajo para listado'!$DE$151:$DG$151,0)),0)+IFERROR(INDEX('Hoja de Trabajo para listado'!$CD$155:$DC$1048576,MATCH($A1034,'Hoja de Trabajo para listado'!$CD$155:$CD$1048576,0),MATCH((CUADRO!K$4&amp;$E1034),'Hoja de Trabajo para listado'!$CD$151:$DC$151,0)),0)</f>
        <v>0</v>
      </c>
      <c r="L1034" s="243">
        <f ca="1">+IFERROR(INDEX('Hoja de Trabajo para listado'!$A$155:$Z$1048576,MATCH($A1034,'Hoja de Trabajo para listado'!$A$155:$A$1048576,0),MATCH((CUADRO!L$4&amp;$E1034),'Hoja de Trabajo para listado'!$A$151:$Z$151,0)),0)+IFERROR(INDEX('Hoja de Trabajo para listado'!$AB$155:$BA$1048576,MATCH($A1034,'Hoja de Trabajo para listado'!$AB$155:$AB$1048576,0),MATCH((CUADRO!L$4&amp;$E1034),'Hoja de Trabajo para listado'!$AB$151:$BA$151,0)),0)+IFERROR(INDEX('Hoja de Trabajo para listado'!$BC$155:$CB$1048576,MATCH($A1034,'Hoja de Trabajo para listado'!$BC$155:$BC$1048576,0),MATCH((CUADRO!L$4&amp;$E1034),'Hoja de Trabajo para listado'!$BC$151:$CB$151,0)),0)+IFERROR(INDEX('Hoja de Trabajo para listado'!$DE$153:$DG$274,MATCH($A1034,'Hoja de Trabajo para listado'!$DE$153:$DE$1048576,0),MATCH((CUADRO!L$4&amp;$E1034),'Hoja de Trabajo para listado'!$DE$151:$DG$151,0)),0)+IFERROR(INDEX('Hoja de Trabajo para listado'!$CD$155:$DC$1048576,MATCH($A1034,'Hoja de Trabajo para listado'!$CD$155:$CD$1048576,0),MATCH((CUADRO!L$4&amp;$E1034),'Hoja de Trabajo para listado'!$CD$151:$DC$151,0)),0)</f>
        <v>0</v>
      </c>
      <c r="M1034" s="243">
        <f ca="1">+IFERROR(INDEX('Hoja de Trabajo para listado'!$A$155:$Z$1048576,MATCH($A1034,'Hoja de Trabajo para listado'!$A$155:$A$1048576,0),MATCH((CUADRO!M$4&amp;$E1034),'Hoja de Trabajo para listado'!$A$151:$Z$151,0)),0)+IFERROR(INDEX('Hoja de Trabajo para listado'!$AB$155:$BA$1048576,MATCH($A1034,'Hoja de Trabajo para listado'!$AB$155:$AB$1048576,0),MATCH((CUADRO!M$4&amp;$E1034),'Hoja de Trabajo para listado'!$AB$151:$BA$151,0)),0)+IFERROR(INDEX('Hoja de Trabajo para listado'!$BC$155:$CB$1048576,MATCH($A1034,'Hoja de Trabajo para listado'!$BC$155:$BC$1048576,0),MATCH((CUADRO!M$4&amp;$E1034),'Hoja de Trabajo para listado'!$BC$151:$CB$151,0)),0)+IFERROR(INDEX('Hoja de Trabajo para listado'!$DE$153:$DG$274,MATCH($A1034,'Hoja de Trabajo para listado'!$DE$153:$DE$1048576,0),MATCH((CUADRO!M$4&amp;$E1034),'Hoja de Trabajo para listado'!$DE$151:$DG$151,0)),0)+IFERROR(INDEX('Hoja de Trabajo para listado'!$CD$155:$DC$1048576,MATCH($A1034,'Hoja de Trabajo para listado'!$CD$155:$CD$1048576,0),MATCH((CUADRO!M$4&amp;$E1034),'Hoja de Trabajo para listado'!$CD$151:$DC$151,0)),0)</f>
        <v>0</v>
      </c>
      <c r="N1034" s="243">
        <f ca="1">+IFERROR(INDEX('Hoja de Trabajo para listado'!$A$155:$Z$1048576,MATCH($A1034,'Hoja de Trabajo para listado'!$A$155:$A$1048576,0),MATCH((CUADRO!N$4&amp;$E1034),'Hoja de Trabajo para listado'!$A$151:$Z$151,0)),0)+IFERROR(INDEX('Hoja de Trabajo para listado'!$AB$155:$BA$1048576,MATCH($A1034,'Hoja de Trabajo para listado'!$AB$155:$AB$1048576,0),MATCH((CUADRO!N$4&amp;$E1034),'Hoja de Trabajo para listado'!$AB$151:$BA$151,0)),0)+IFERROR(INDEX('Hoja de Trabajo para listado'!$BC$155:$CB$1048576,MATCH($A1034,'Hoja de Trabajo para listado'!$BC$155:$BC$1048576,0),MATCH((CUADRO!N$4&amp;$E1034),'Hoja de Trabajo para listado'!$BC$151:$CB$151,0)),0)+IFERROR(INDEX('Hoja de Trabajo para listado'!$DE$153:$DG$274,MATCH($A1034,'Hoja de Trabajo para listado'!$DE$153:$DE$1048576,0),MATCH((CUADRO!N$4&amp;$E1034),'Hoja de Trabajo para listado'!$DE$151:$DG$151,0)),0)+IFERROR(INDEX('Hoja de Trabajo para listado'!$CD$155:$DC$1048576,MATCH($A1034,'Hoja de Trabajo para listado'!$CD$155:$CD$1048576,0),MATCH((CUADRO!N$4&amp;$E1034),'Hoja de Trabajo para listado'!$CD$151:$DC$151,0)),0)</f>
        <v>0</v>
      </c>
      <c r="O1034" s="243">
        <f ca="1">+IFERROR(INDEX('Hoja de Trabajo para listado'!$A$155:$Z$1048576,MATCH($A1034,'Hoja de Trabajo para listado'!$A$155:$A$1048576,0),MATCH((CUADRO!O$4&amp;$E1034),'Hoja de Trabajo para listado'!$A$151:$Z$151,0)),0)+IFERROR(INDEX('Hoja de Trabajo para listado'!$AB$155:$BA$1048576,MATCH($A1034,'Hoja de Trabajo para listado'!$AB$155:$AB$1048576,0),MATCH((CUADRO!O$4&amp;$E1034),'Hoja de Trabajo para listado'!$AB$151:$BA$151,0)),0)+IFERROR(INDEX('Hoja de Trabajo para listado'!$BC$155:$CB$1048576,MATCH($A1034,'Hoja de Trabajo para listado'!$BC$155:$BC$1048576,0),MATCH((CUADRO!O$4&amp;$E1034),'Hoja de Trabajo para listado'!$BC$151:$CB$151,0)),0)+IFERROR(INDEX('Hoja de Trabajo para listado'!$DE$153:$DG$274,MATCH($A1034,'Hoja de Trabajo para listado'!$DE$153:$DE$1048576,0),MATCH((CUADRO!O$4&amp;$E1034),'Hoja de Trabajo para listado'!$DE$151:$DG$151,0)),0)+IFERROR(INDEX('Hoja de Trabajo para listado'!$CD$155:$DC$1048576,MATCH($A1034,'Hoja de Trabajo para listado'!$CD$155:$CD$1048576,0),MATCH((CUADRO!O$4&amp;$E1034),'Hoja de Trabajo para listado'!$CD$151:$DC$151,0)),0)</f>
        <v>0</v>
      </c>
      <c r="P1034" s="243">
        <f ca="1">+IFERROR(INDEX('Hoja de Trabajo para listado'!$A$155:$Z$1048576,MATCH($A1034,'Hoja de Trabajo para listado'!$A$155:$A$1048576,0),MATCH((CUADRO!P$4&amp;$E1034),'Hoja de Trabajo para listado'!$A$151:$Z$151,0)),0)+IFERROR(INDEX('Hoja de Trabajo para listado'!$AB$155:$BA$1048576,MATCH($A1034,'Hoja de Trabajo para listado'!$AB$155:$AB$1048576,0),MATCH((CUADRO!P$4&amp;$E1034),'Hoja de Trabajo para listado'!$AB$151:$BA$151,0)),0)+IFERROR(INDEX('Hoja de Trabajo para listado'!$BC$155:$CB$1048576,MATCH($A1034,'Hoja de Trabajo para listado'!$BC$155:$BC$1048576,0),MATCH((CUADRO!P$4&amp;$E1034),'Hoja de Trabajo para listado'!$BC$151:$CB$151,0)),0)+IFERROR(INDEX('Hoja de Trabajo para listado'!$DE$153:$DG$274,MATCH($A1034,'Hoja de Trabajo para listado'!$DE$153:$DE$1048576,0),MATCH((CUADRO!P$4&amp;$E1034),'Hoja de Trabajo para listado'!$DE$151:$DG$151,0)),0)+IFERROR(INDEX('Hoja de Trabajo para listado'!$CD$155:$DC$1048576,MATCH($A1034,'Hoja de Trabajo para listado'!$CD$155:$CD$1048576,0),MATCH((CUADRO!P$4&amp;$E1034),'Hoja de Trabajo para listado'!$CD$151:$DC$151,0)),0)</f>
        <v>0</v>
      </c>
      <c r="Q1034" s="243">
        <f ca="1">+IFERROR(INDEX('Hoja de Trabajo para listado'!$A$155:$Z$1048576,MATCH($A1034,'Hoja de Trabajo para listado'!$A$155:$A$1048576,0),MATCH((CUADRO!Q$4&amp;$E1034),'Hoja de Trabajo para listado'!$A$151:$Z$151,0)),0)+IFERROR(INDEX('Hoja de Trabajo para listado'!$AB$155:$BA$1048576,MATCH($A1034,'Hoja de Trabajo para listado'!$AB$155:$AB$1048576,0),MATCH((CUADRO!Q$4&amp;$E1034),'Hoja de Trabajo para listado'!$AB$151:$BA$151,0)),0)+IFERROR(INDEX('Hoja de Trabajo para listado'!$BC$155:$CB$1048576,MATCH($A1034,'Hoja de Trabajo para listado'!$BC$155:$BC$1048576,0),MATCH((CUADRO!Q$4&amp;$E1034),'Hoja de Trabajo para listado'!$BC$151:$CB$151,0)),0)+IFERROR(INDEX('Hoja de Trabajo para listado'!$DE$153:$DG$274,MATCH($A1034,'Hoja de Trabajo para listado'!$DE$153:$DE$1048576,0),MATCH((CUADRO!Q$4&amp;$E1034),'Hoja de Trabajo para listado'!$DE$151:$DG$151,0)),0)+IFERROR(INDEX('Hoja de Trabajo para listado'!$CD$155:$DC$1048576,MATCH($A1034,'Hoja de Trabajo para listado'!$CD$155:$CD$1048576,0),MATCH((CUADRO!Q$4&amp;$E1034),'Hoja de Trabajo para listado'!$CD$151:$DC$151,0)),0)</f>
        <v>0</v>
      </c>
      <c r="R1034" s="243">
        <f t="shared" ca="1" si="39"/>
        <v>0</v>
      </c>
      <c r="S1034" s="247">
        <f ca="1">+R1033+R1034</f>
        <v>0</v>
      </c>
      <c r="T1034" s="241">
        <f ca="1">+S1034</f>
        <v>0</v>
      </c>
      <c r="U1034" s="240">
        <f t="shared" si="40"/>
        <v>2</v>
      </c>
      <c r="V1034" s="327" t="str">
        <f>+VLOOKUP(A1034,bd_lista!$A$3:$E$592,5,FALSE)</f>
        <v>Gobiernos Autonomos Municipales</v>
      </c>
      <c r="W1034" s="398"/>
      <c r="X1034" s="240">
        <f>+VLOOKUP(A1034,[4]Sheet1!$A$13:$D$744,4,FALSE)</f>
        <v>0</v>
      </c>
      <c r="Y1034" s="240" t="e">
        <f>+VLOOKUP(X1034,bd_lista!$A$3:$C$592,3,FALSE)</f>
        <v>#N/A</v>
      </c>
      <c r="Z1034" s="288"/>
      <c r="AA1034" s="289"/>
    </row>
    <row r="1035" spans="1:27" customFormat="1" ht="15" hidden="1" customHeight="1">
      <c r="A1035" s="32">
        <v>1750</v>
      </c>
      <c r="B1035" s="393">
        <f>+A1035</f>
        <v>1750</v>
      </c>
      <c r="C1035" s="245" t="str">
        <f>+VLOOKUP(A1035,bd_lista!$A$3:$C$592,3,FALSE)</f>
        <v>Gobierno Autónomo Municipal de San Ramón</v>
      </c>
      <c r="D1035" s="395" t="str">
        <f>+C1035</f>
        <v>Gobierno Autónomo Municipal de San Ramón</v>
      </c>
      <c r="E1035" s="240" t="s">
        <v>1303</v>
      </c>
      <c r="F1035" s="241">
        <f ca="1">+IFERROR(INDEX('Hoja de Trabajo para listado'!$A$155:$Z$1048576,MATCH($A1035,'Hoja de Trabajo para listado'!$A$155:$A$1048576,0),MATCH((CUADRO!F$4&amp;$E1035),'Hoja de Trabajo para listado'!$A$151:$Z$151,0)),0)+IFERROR(INDEX('Hoja de Trabajo para listado'!$AB$155:$BA$1048576,MATCH($A1035,'Hoja de Trabajo para listado'!$AB$155:$AB$1048576,0),MATCH((CUADRO!F$4&amp;$E1035),'Hoja de Trabajo para listado'!$AB$151:$BA$151,0)),0)+IFERROR(INDEX('Hoja de Trabajo para listado'!$BC$155:$CB$1048576,MATCH($A1035,'Hoja de Trabajo para listado'!$BC$155:$BC$1048576,0),MATCH((CUADRO!F$4&amp;$E1035),'Hoja de Trabajo para listado'!$BC$151:$CB$151,0)),0)+IFERROR(INDEX('Hoja de Trabajo para listado'!$DE$153:$DG$274,MATCH($A1035,'Hoja de Trabajo para listado'!$DE$153:$DE$1048576,0),MATCH((CUADRO!F$4&amp;$E1035),'Hoja de Trabajo para listado'!$DE$151:$DG$151,0)),0)+IFERROR(INDEX('Hoja de Trabajo para listado'!$CD$155:$DC$1048576,MATCH($A1035,'Hoja de Trabajo para listado'!$CD$155:$CD$1048576,0),MATCH((CUADRO!F$4&amp;$E1035),'Hoja de Trabajo para listado'!$CD$151:$DC$151,0)),0)</f>
        <v>0</v>
      </c>
      <c r="G1035" s="241">
        <f ca="1">+IFERROR(INDEX('Hoja de Trabajo para listado'!$A$155:$Z$1048576,MATCH($A1035,'Hoja de Trabajo para listado'!$A$155:$A$1048576,0),MATCH((CUADRO!G$4&amp;$E1035),'Hoja de Trabajo para listado'!$A$151:$Z$151,0)),0)+IFERROR(INDEX('Hoja de Trabajo para listado'!$AB$155:$BA$1048576,MATCH($A1035,'Hoja de Trabajo para listado'!$AB$155:$AB$1048576,0),MATCH((CUADRO!G$4&amp;$E1035),'Hoja de Trabajo para listado'!$AB$151:$BA$151,0)),0)+IFERROR(INDEX('Hoja de Trabajo para listado'!$BC$155:$CB$1048576,MATCH($A1035,'Hoja de Trabajo para listado'!$BC$155:$BC$1048576,0),MATCH((CUADRO!G$4&amp;$E1035),'Hoja de Trabajo para listado'!$BC$151:$CB$151,0)),0)+IFERROR(INDEX('Hoja de Trabajo para listado'!$DE$153:$DG$274,MATCH($A1035,'Hoja de Trabajo para listado'!$DE$153:$DE$1048576,0),MATCH((CUADRO!G$4&amp;$E1035),'Hoja de Trabajo para listado'!$DE$151:$DG$151,0)),0)+IFERROR(INDEX('Hoja de Trabajo para listado'!$CD$155:$DC$1048576,MATCH($A1035,'Hoja de Trabajo para listado'!$CD$155:$CD$1048576,0),MATCH((CUADRO!G$4&amp;$E1035),'Hoja de Trabajo para listado'!$CD$151:$DC$151,0)),0)</f>
        <v>0</v>
      </c>
      <c r="H1035" s="241">
        <f ca="1">+IFERROR(INDEX('Hoja de Trabajo para listado'!$A$155:$Z$1048576,MATCH($A1035,'Hoja de Trabajo para listado'!$A$155:$A$1048576,0),MATCH((CUADRO!H$4&amp;$E1035),'Hoja de Trabajo para listado'!$A$151:$Z$151,0)),0)+IFERROR(INDEX('Hoja de Trabajo para listado'!$AB$155:$BA$1048576,MATCH($A1035,'Hoja de Trabajo para listado'!$AB$155:$AB$1048576,0),MATCH((CUADRO!H$4&amp;$E1035),'Hoja de Trabajo para listado'!$AB$151:$BA$151,0)),0)+IFERROR(INDEX('Hoja de Trabajo para listado'!$BC$155:$CB$1048576,MATCH($A1035,'Hoja de Trabajo para listado'!$BC$155:$BC$1048576,0),MATCH((CUADRO!H$4&amp;$E1035),'Hoja de Trabajo para listado'!$BC$151:$CB$151,0)),0)+IFERROR(INDEX('Hoja de Trabajo para listado'!$DE$153:$DG$274,MATCH($A1035,'Hoja de Trabajo para listado'!$DE$153:$DE$1048576,0),MATCH((CUADRO!H$4&amp;$E1035),'Hoja de Trabajo para listado'!$DE$151:$DG$151,0)),0)+IFERROR(INDEX('Hoja de Trabajo para listado'!$CD$155:$DC$1048576,MATCH($A1035,'Hoja de Trabajo para listado'!$CD$155:$CD$1048576,0),MATCH((CUADRO!H$4&amp;$E1035),'Hoja de Trabajo para listado'!$CD$151:$DC$151,0)),0)</f>
        <v>0</v>
      </c>
      <c r="I1035" s="241">
        <f ca="1">+IFERROR(INDEX('Hoja de Trabajo para listado'!$A$155:$Z$1048576,MATCH($A1035,'Hoja de Trabajo para listado'!$A$155:$A$1048576,0),MATCH((CUADRO!I$4&amp;$E1035),'Hoja de Trabajo para listado'!$A$151:$Z$151,0)),0)+IFERROR(INDEX('Hoja de Trabajo para listado'!$AB$155:$BA$1048576,MATCH($A1035,'Hoja de Trabajo para listado'!$AB$155:$AB$1048576,0),MATCH((CUADRO!I$4&amp;$E1035),'Hoja de Trabajo para listado'!$AB$151:$BA$151,0)),0)+IFERROR(INDEX('Hoja de Trabajo para listado'!$BC$155:$CB$1048576,MATCH($A1035,'Hoja de Trabajo para listado'!$BC$155:$BC$1048576,0),MATCH((CUADRO!I$4&amp;$E1035),'Hoja de Trabajo para listado'!$BC$151:$CB$151,0)),0)+IFERROR(INDEX('Hoja de Trabajo para listado'!$DE$153:$DG$274,MATCH($A1035,'Hoja de Trabajo para listado'!$DE$153:$DE$1048576,0),MATCH((CUADRO!I$4&amp;$E1035),'Hoja de Trabajo para listado'!$DE$151:$DG$151,0)),0)+IFERROR(INDEX('Hoja de Trabajo para listado'!$CD$155:$DC$1048576,MATCH($A1035,'Hoja de Trabajo para listado'!$CD$155:$CD$1048576,0),MATCH((CUADRO!I$4&amp;$E1035),'Hoja de Trabajo para listado'!$CD$151:$DC$151,0)),0)</f>
        <v>0</v>
      </c>
      <c r="J1035" s="241">
        <f ca="1">+IFERROR(INDEX('Hoja de Trabajo para listado'!$A$155:$Z$1048576,MATCH($A1035,'Hoja de Trabajo para listado'!$A$155:$A$1048576,0),MATCH((CUADRO!J$4&amp;$E1035),'Hoja de Trabajo para listado'!$A$151:$Z$151,0)),0)+IFERROR(INDEX('Hoja de Trabajo para listado'!$AB$155:$BA$1048576,MATCH($A1035,'Hoja de Trabajo para listado'!$AB$155:$AB$1048576,0),MATCH((CUADRO!J$4&amp;$E1035),'Hoja de Trabajo para listado'!$AB$151:$BA$151,0)),0)+IFERROR(INDEX('Hoja de Trabajo para listado'!$BC$155:$CB$1048576,MATCH($A1035,'Hoja de Trabajo para listado'!$BC$155:$BC$1048576,0),MATCH((CUADRO!J$4&amp;$E1035),'Hoja de Trabajo para listado'!$BC$151:$CB$151,0)),0)+IFERROR(INDEX('Hoja de Trabajo para listado'!$DE$153:$DG$274,MATCH($A1035,'Hoja de Trabajo para listado'!$DE$153:$DE$1048576,0),MATCH((CUADRO!J$4&amp;$E1035),'Hoja de Trabajo para listado'!$DE$151:$DG$151,0)),0)+IFERROR(INDEX('Hoja de Trabajo para listado'!$CD$155:$DC$1048576,MATCH($A1035,'Hoja de Trabajo para listado'!$CD$155:$CD$1048576,0),MATCH((CUADRO!J$4&amp;$E1035),'Hoja de Trabajo para listado'!$CD$151:$DC$151,0)),0)</f>
        <v>0</v>
      </c>
      <c r="K1035" s="241">
        <f ca="1">+IFERROR(INDEX('Hoja de Trabajo para listado'!$A$155:$Z$1048576,MATCH($A1035,'Hoja de Trabajo para listado'!$A$155:$A$1048576,0),MATCH((CUADRO!K$4&amp;$E1035),'Hoja de Trabajo para listado'!$A$151:$Z$151,0)),0)+IFERROR(INDEX('Hoja de Trabajo para listado'!$AB$155:$BA$1048576,MATCH($A1035,'Hoja de Trabajo para listado'!$AB$155:$AB$1048576,0),MATCH((CUADRO!K$4&amp;$E1035),'Hoja de Trabajo para listado'!$AB$151:$BA$151,0)),0)+IFERROR(INDEX('Hoja de Trabajo para listado'!$BC$155:$CB$1048576,MATCH($A1035,'Hoja de Trabajo para listado'!$BC$155:$BC$1048576,0),MATCH((CUADRO!K$4&amp;$E1035),'Hoja de Trabajo para listado'!$BC$151:$CB$151,0)),0)+IFERROR(INDEX('Hoja de Trabajo para listado'!$DE$153:$DG$274,MATCH($A1035,'Hoja de Trabajo para listado'!$DE$153:$DE$1048576,0),MATCH((CUADRO!K$4&amp;$E1035),'Hoja de Trabajo para listado'!$DE$151:$DG$151,0)),0)+IFERROR(INDEX('Hoja de Trabajo para listado'!$CD$155:$DC$1048576,MATCH($A1035,'Hoja de Trabajo para listado'!$CD$155:$CD$1048576,0),MATCH((CUADRO!K$4&amp;$E1035),'Hoja de Trabajo para listado'!$CD$151:$DC$151,0)),0)</f>
        <v>0</v>
      </c>
      <c r="L1035" s="241">
        <f ca="1">+IFERROR(INDEX('Hoja de Trabajo para listado'!$A$155:$Z$1048576,MATCH($A1035,'Hoja de Trabajo para listado'!$A$155:$A$1048576,0),MATCH((CUADRO!L$4&amp;$E1035),'Hoja de Trabajo para listado'!$A$151:$Z$151,0)),0)+IFERROR(INDEX('Hoja de Trabajo para listado'!$AB$155:$BA$1048576,MATCH($A1035,'Hoja de Trabajo para listado'!$AB$155:$AB$1048576,0),MATCH((CUADRO!L$4&amp;$E1035),'Hoja de Trabajo para listado'!$AB$151:$BA$151,0)),0)+IFERROR(INDEX('Hoja de Trabajo para listado'!$BC$155:$CB$1048576,MATCH($A1035,'Hoja de Trabajo para listado'!$BC$155:$BC$1048576,0),MATCH((CUADRO!L$4&amp;$E1035),'Hoja de Trabajo para listado'!$BC$151:$CB$151,0)),0)+IFERROR(INDEX('Hoja de Trabajo para listado'!$DE$153:$DG$274,MATCH($A1035,'Hoja de Trabajo para listado'!$DE$153:$DE$1048576,0),MATCH((CUADRO!L$4&amp;$E1035),'Hoja de Trabajo para listado'!$DE$151:$DG$151,0)),0)+IFERROR(INDEX('Hoja de Trabajo para listado'!$CD$155:$DC$1048576,MATCH($A1035,'Hoja de Trabajo para listado'!$CD$155:$CD$1048576,0),MATCH((CUADRO!L$4&amp;$E1035),'Hoja de Trabajo para listado'!$CD$151:$DC$151,0)),0)</f>
        <v>0</v>
      </c>
      <c r="M1035" s="241">
        <f ca="1">+IFERROR(INDEX('Hoja de Trabajo para listado'!$A$155:$Z$1048576,MATCH($A1035,'Hoja de Trabajo para listado'!$A$155:$A$1048576,0),MATCH((CUADRO!M$4&amp;$E1035),'Hoja de Trabajo para listado'!$A$151:$Z$151,0)),0)+IFERROR(INDEX('Hoja de Trabajo para listado'!$AB$155:$BA$1048576,MATCH($A1035,'Hoja de Trabajo para listado'!$AB$155:$AB$1048576,0),MATCH((CUADRO!M$4&amp;$E1035),'Hoja de Trabajo para listado'!$AB$151:$BA$151,0)),0)+IFERROR(INDEX('Hoja de Trabajo para listado'!$BC$155:$CB$1048576,MATCH($A1035,'Hoja de Trabajo para listado'!$BC$155:$BC$1048576,0),MATCH((CUADRO!M$4&amp;$E1035),'Hoja de Trabajo para listado'!$BC$151:$CB$151,0)),0)+IFERROR(INDEX('Hoja de Trabajo para listado'!$DE$153:$DG$274,MATCH($A1035,'Hoja de Trabajo para listado'!$DE$153:$DE$1048576,0),MATCH((CUADRO!M$4&amp;$E1035),'Hoja de Trabajo para listado'!$DE$151:$DG$151,0)),0)+IFERROR(INDEX('Hoja de Trabajo para listado'!$CD$155:$DC$1048576,MATCH($A1035,'Hoja de Trabajo para listado'!$CD$155:$CD$1048576,0),MATCH((CUADRO!M$4&amp;$E1035),'Hoja de Trabajo para listado'!$CD$151:$DC$151,0)),0)</f>
        <v>0</v>
      </c>
      <c r="N1035" s="241">
        <f ca="1">+IFERROR(INDEX('Hoja de Trabajo para listado'!$A$155:$Z$1048576,MATCH($A1035,'Hoja de Trabajo para listado'!$A$155:$A$1048576,0),MATCH((CUADRO!N$4&amp;$E1035),'Hoja de Trabajo para listado'!$A$151:$Z$151,0)),0)+IFERROR(INDEX('Hoja de Trabajo para listado'!$AB$155:$BA$1048576,MATCH($A1035,'Hoja de Trabajo para listado'!$AB$155:$AB$1048576,0),MATCH((CUADRO!N$4&amp;$E1035),'Hoja de Trabajo para listado'!$AB$151:$BA$151,0)),0)+IFERROR(INDEX('Hoja de Trabajo para listado'!$BC$155:$CB$1048576,MATCH($A1035,'Hoja de Trabajo para listado'!$BC$155:$BC$1048576,0),MATCH((CUADRO!N$4&amp;$E1035),'Hoja de Trabajo para listado'!$BC$151:$CB$151,0)),0)+IFERROR(INDEX('Hoja de Trabajo para listado'!$DE$153:$DG$274,MATCH($A1035,'Hoja de Trabajo para listado'!$DE$153:$DE$1048576,0),MATCH((CUADRO!N$4&amp;$E1035),'Hoja de Trabajo para listado'!$DE$151:$DG$151,0)),0)+IFERROR(INDEX('Hoja de Trabajo para listado'!$CD$155:$DC$1048576,MATCH($A1035,'Hoja de Trabajo para listado'!$CD$155:$CD$1048576,0),MATCH((CUADRO!N$4&amp;$E1035),'Hoja de Trabajo para listado'!$CD$151:$DC$151,0)),0)</f>
        <v>0</v>
      </c>
      <c r="O1035" s="241">
        <f ca="1">+IFERROR(INDEX('Hoja de Trabajo para listado'!$A$155:$Z$1048576,MATCH($A1035,'Hoja de Trabajo para listado'!$A$155:$A$1048576,0),MATCH((CUADRO!O$4&amp;$E1035),'Hoja de Trabajo para listado'!$A$151:$Z$151,0)),0)+IFERROR(INDEX('Hoja de Trabajo para listado'!$AB$155:$BA$1048576,MATCH($A1035,'Hoja de Trabajo para listado'!$AB$155:$AB$1048576,0),MATCH((CUADRO!O$4&amp;$E1035),'Hoja de Trabajo para listado'!$AB$151:$BA$151,0)),0)+IFERROR(INDEX('Hoja de Trabajo para listado'!$BC$155:$CB$1048576,MATCH($A1035,'Hoja de Trabajo para listado'!$BC$155:$BC$1048576,0),MATCH((CUADRO!O$4&amp;$E1035),'Hoja de Trabajo para listado'!$BC$151:$CB$151,0)),0)+IFERROR(INDEX('Hoja de Trabajo para listado'!$DE$153:$DG$274,MATCH($A1035,'Hoja de Trabajo para listado'!$DE$153:$DE$1048576,0),MATCH((CUADRO!O$4&amp;$E1035),'Hoja de Trabajo para listado'!$DE$151:$DG$151,0)),0)+IFERROR(INDEX('Hoja de Trabajo para listado'!$CD$155:$DC$1048576,MATCH($A1035,'Hoja de Trabajo para listado'!$CD$155:$CD$1048576,0),MATCH((CUADRO!O$4&amp;$E1035),'Hoja de Trabajo para listado'!$CD$151:$DC$151,0)),0)</f>
        <v>0</v>
      </c>
      <c r="P1035" s="241">
        <f ca="1">+IFERROR(INDEX('Hoja de Trabajo para listado'!$A$155:$Z$1048576,MATCH($A1035,'Hoja de Trabajo para listado'!$A$155:$A$1048576,0),MATCH((CUADRO!P$4&amp;$E1035),'Hoja de Trabajo para listado'!$A$151:$Z$151,0)),0)+IFERROR(INDEX('Hoja de Trabajo para listado'!$AB$155:$BA$1048576,MATCH($A1035,'Hoja de Trabajo para listado'!$AB$155:$AB$1048576,0),MATCH((CUADRO!P$4&amp;$E1035),'Hoja de Trabajo para listado'!$AB$151:$BA$151,0)),0)+IFERROR(INDEX('Hoja de Trabajo para listado'!$BC$155:$CB$1048576,MATCH($A1035,'Hoja de Trabajo para listado'!$BC$155:$BC$1048576,0),MATCH((CUADRO!P$4&amp;$E1035),'Hoja de Trabajo para listado'!$BC$151:$CB$151,0)),0)+IFERROR(INDEX('Hoja de Trabajo para listado'!$DE$153:$DG$274,MATCH($A1035,'Hoja de Trabajo para listado'!$DE$153:$DE$1048576,0),MATCH((CUADRO!P$4&amp;$E1035),'Hoja de Trabajo para listado'!$DE$151:$DG$151,0)),0)+IFERROR(INDEX('Hoja de Trabajo para listado'!$CD$155:$DC$1048576,MATCH($A1035,'Hoja de Trabajo para listado'!$CD$155:$CD$1048576,0),MATCH((CUADRO!P$4&amp;$E1035),'Hoja de Trabajo para listado'!$CD$151:$DC$151,0)),0)</f>
        <v>0</v>
      </c>
      <c r="Q1035" s="241">
        <f ca="1">+IFERROR(INDEX('Hoja de Trabajo para listado'!$A$155:$Z$1048576,MATCH($A1035,'Hoja de Trabajo para listado'!$A$155:$A$1048576,0),MATCH((CUADRO!Q$4&amp;$E1035),'Hoja de Trabajo para listado'!$A$151:$Z$151,0)),0)+IFERROR(INDEX('Hoja de Trabajo para listado'!$AB$155:$BA$1048576,MATCH($A1035,'Hoja de Trabajo para listado'!$AB$155:$AB$1048576,0),MATCH((CUADRO!Q$4&amp;$E1035),'Hoja de Trabajo para listado'!$AB$151:$BA$151,0)),0)+IFERROR(INDEX('Hoja de Trabajo para listado'!$BC$155:$CB$1048576,MATCH($A1035,'Hoja de Trabajo para listado'!$BC$155:$BC$1048576,0),MATCH((CUADRO!Q$4&amp;$E1035),'Hoja de Trabajo para listado'!$BC$151:$CB$151,0)),0)+IFERROR(INDEX('Hoja de Trabajo para listado'!$DE$153:$DG$274,MATCH($A1035,'Hoja de Trabajo para listado'!$DE$153:$DE$1048576,0),MATCH((CUADRO!Q$4&amp;$E1035),'Hoja de Trabajo para listado'!$DE$151:$DG$151,0)),0)+IFERROR(INDEX('Hoja de Trabajo para listado'!$CD$155:$DC$1048576,MATCH($A1035,'Hoja de Trabajo para listado'!$CD$155:$CD$1048576,0),MATCH((CUADRO!Q$4&amp;$E1035),'Hoja de Trabajo para listado'!$CD$151:$DC$151,0)),0)</f>
        <v>0</v>
      </c>
      <c r="R1035" s="241">
        <f t="shared" ca="1" si="39"/>
        <v>0</v>
      </c>
      <c r="S1035" s="247"/>
      <c r="T1035" s="241">
        <f ca="1">+T1036</f>
        <v>0</v>
      </c>
      <c r="U1035" s="240">
        <f t="shared" si="40"/>
        <v>1</v>
      </c>
      <c r="V1035" s="327" t="str">
        <f>+VLOOKUP(A1035,bd_lista!$A$3:$E$592,5,FALSE)</f>
        <v>Gobiernos Autonomos Municipales</v>
      </c>
      <c r="W1035" s="397" t="str">
        <f>+V1035</f>
        <v>Gobiernos Autonomos Municipales</v>
      </c>
      <c r="X1035" s="240">
        <f>+VLOOKUP(A1035,[4]Sheet1!$A$13:$D$744,4,FALSE)</f>
        <v>0</v>
      </c>
      <c r="Y1035" s="240" t="e">
        <f>+VLOOKUP(X1035,bd_lista!$A$3:$C$592,3,FALSE)</f>
        <v>#N/A</v>
      </c>
      <c r="Z1035" s="290">
        <f>+X1035</f>
        <v>0</v>
      </c>
      <c r="AA1035" s="291" t="e">
        <f>+Y1035</f>
        <v>#N/A</v>
      </c>
    </row>
    <row r="1036" spans="1:27" customFormat="1" ht="15" hidden="1" customHeight="1">
      <c r="A1036" s="32">
        <v>1750</v>
      </c>
      <c r="B1036" s="394"/>
      <c r="C1036" s="245" t="str">
        <f>+VLOOKUP(A1036,bd_lista!$A$3:$C$592,3,FALSE)</f>
        <v>Gobierno Autónomo Municipal de San Ramón</v>
      </c>
      <c r="D1036" s="396"/>
      <c r="E1036" s="242" t="s">
        <v>1304</v>
      </c>
      <c r="F1036" s="241">
        <f ca="1">+IFERROR(INDEX('Hoja de Trabajo para listado'!$A$155:$Z$1048576,MATCH($A1036,'Hoja de Trabajo para listado'!$A$155:$A$1048576,0),MATCH((CUADRO!F$4&amp;$E1036),'Hoja de Trabajo para listado'!$A$151:$Z$151,0)),0)+IFERROR(INDEX('Hoja de Trabajo para listado'!$AB$155:$BA$1048576,MATCH($A1036,'Hoja de Trabajo para listado'!$AB$155:$AB$1048576,0),MATCH((CUADRO!F$4&amp;$E1036),'Hoja de Trabajo para listado'!$AB$151:$BA$151,0)),0)+IFERROR(INDEX('Hoja de Trabajo para listado'!$BC$155:$CB$1048576,MATCH($A1036,'Hoja de Trabajo para listado'!$BC$155:$BC$1048576,0),MATCH((CUADRO!F$4&amp;$E1036),'Hoja de Trabajo para listado'!$BC$151:$CB$151,0)),0)+IFERROR(INDEX('Hoja de Trabajo para listado'!$DE$153:$DG$274,MATCH($A1036,'Hoja de Trabajo para listado'!$DE$153:$DE$1048576,0),MATCH((CUADRO!F$4&amp;$E1036),'Hoja de Trabajo para listado'!$DE$151:$DG$151,0)),0)+IFERROR(INDEX('Hoja de Trabajo para listado'!$CD$155:$DC$1048576,MATCH($A1036,'Hoja de Trabajo para listado'!$CD$155:$CD$1048576,0),MATCH((CUADRO!F$4&amp;$E1036),'Hoja de Trabajo para listado'!$CD$151:$DC$151,0)),0)</f>
        <v>0</v>
      </c>
      <c r="G1036" s="241">
        <f ca="1">+IFERROR(INDEX('Hoja de Trabajo para listado'!$A$155:$Z$1048576,MATCH($A1036,'Hoja de Trabajo para listado'!$A$155:$A$1048576,0),MATCH((CUADRO!G$4&amp;$E1036),'Hoja de Trabajo para listado'!$A$151:$Z$151,0)),0)+IFERROR(INDEX('Hoja de Trabajo para listado'!$AB$155:$BA$1048576,MATCH($A1036,'Hoja de Trabajo para listado'!$AB$155:$AB$1048576,0),MATCH((CUADRO!G$4&amp;$E1036),'Hoja de Trabajo para listado'!$AB$151:$BA$151,0)),0)+IFERROR(INDEX('Hoja de Trabajo para listado'!$BC$155:$CB$1048576,MATCH($A1036,'Hoja de Trabajo para listado'!$BC$155:$BC$1048576,0),MATCH((CUADRO!G$4&amp;$E1036),'Hoja de Trabajo para listado'!$BC$151:$CB$151,0)),0)+IFERROR(INDEX('Hoja de Trabajo para listado'!$DE$153:$DG$274,MATCH($A1036,'Hoja de Trabajo para listado'!$DE$153:$DE$1048576,0),MATCH((CUADRO!G$4&amp;$E1036),'Hoja de Trabajo para listado'!$DE$151:$DG$151,0)),0)+IFERROR(INDEX('Hoja de Trabajo para listado'!$CD$155:$DC$1048576,MATCH($A1036,'Hoja de Trabajo para listado'!$CD$155:$CD$1048576,0),MATCH((CUADRO!G$4&amp;$E1036),'Hoja de Trabajo para listado'!$CD$151:$DC$151,0)),0)</f>
        <v>0</v>
      </c>
      <c r="H1036" s="241">
        <f ca="1">+IFERROR(INDEX('Hoja de Trabajo para listado'!$A$155:$Z$1048576,MATCH($A1036,'Hoja de Trabajo para listado'!$A$155:$A$1048576,0),MATCH((CUADRO!H$4&amp;$E1036),'Hoja de Trabajo para listado'!$A$151:$Z$151,0)),0)+IFERROR(INDEX('Hoja de Trabajo para listado'!$AB$155:$BA$1048576,MATCH($A1036,'Hoja de Trabajo para listado'!$AB$155:$AB$1048576,0),MATCH((CUADRO!H$4&amp;$E1036),'Hoja de Trabajo para listado'!$AB$151:$BA$151,0)),0)+IFERROR(INDEX('Hoja de Trabajo para listado'!$BC$155:$CB$1048576,MATCH($A1036,'Hoja de Trabajo para listado'!$BC$155:$BC$1048576,0),MATCH((CUADRO!H$4&amp;$E1036),'Hoja de Trabajo para listado'!$BC$151:$CB$151,0)),0)+IFERROR(INDEX('Hoja de Trabajo para listado'!$DE$153:$DG$274,MATCH($A1036,'Hoja de Trabajo para listado'!$DE$153:$DE$1048576,0),MATCH((CUADRO!H$4&amp;$E1036),'Hoja de Trabajo para listado'!$DE$151:$DG$151,0)),0)+IFERROR(INDEX('Hoja de Trabajo para listado'!$CD$155:$DC$1048576,MATCH($A1036,'Hoja de Trabajo para listado'!$CD$155:$CD$1048576,0),MATCH((CUADRO!H$4&amp;$E1036),'Hoja de Trabajo para listado'!$CD$151:$DC$151,0)),0)</f>
        <v>0</v>
      </c>
      <c r="I1036" s="241">
        <f ca="1">+IFERROR(INDEX('Hoja de Trabajo para listado'!$A$155:$Z$1048576,MATCH($A1036,'Hoja de Trabajo para listado'!$A$155:$A$1048576,0),MATCH((CUADRO!I$4&amp;$E1036),'Hoja de Trabajo para listado'!$A$151:$Z$151,0)),0)+IFERROR(INDEX('Hoja de Trabajo para listado'!$AB$155:$BA$1048576,MATCH($A1036,'Hoja de Trabajo para listado'!$AB$155:$AB$1048576,0),MATCH((CUADRO!I$4&amp;$E1036),'Hoja de Trabajo para listado'!$AB$151:$BA$151,0)),0)+IFERROR(INDEX('Hoja de Trabajo para listado'!$BC$155:$CB$1048576,MATCH($A1036,'Hoja de Trabajo para listado'!$BC$155:$BC$1048576,0),MATCH((CUADRO!I$4&amp;$E1036),'Hoja de Trabajo para listado'!$BC$151:$CB$151,0)),0)+IFERROR(INDEX('Hoja de Trabajo para listado'!$DE$153:$DG$274,MATCH($A1036,'Hoja de Trabajo para listado'!$DE$153:$DE$1048576,0),MATCH((CUADRO!I$4&amp;$E1036),'Hoja de Trabajo para listado'!$DE$151:$DG$151,0)),0)+IFERROR(INDEX('Hoja de Trabajo para listado'!$CD$155:$DC$1048576,MATCH($A1036,'Hoja de Trabajo para listado'!$CD$155:$CD$1048576,0),MATCH((CUADRO!I$4&amp;$E1036),'Hoja de Trabajo para listado'!$CD$151:$DC$151,0)),0)</f>
        <v>0</v>
      </c>
      <c r="J1036" s="241">
        <f ca="1">+IFERROR(INDEX('Hoja de Trabajo para listado'!$A$155:$Z$1048576,MATCH($A1036,'Hoja de Trabajo para listado'!$A$155:$A$1048576,0),MATCH((CUADRO!J$4&amp;$E1036),'Hoja de Trabajo para listado'!$A$151:$Z$151,0)),0)+IFERROR(INDEX('Hoja de Trabajo para listado'!$AB$155:$BA$1048576,MATCH($A1036,'Hoja de Trabajo para listado'!$AB$155:$AB$1048576,0),MATCH((CUADRO!J$4&amp;$E1036),'Hoja de Trabajo para listado'!$AB$151:$BA$151,0)),0)+IFERROR(INDEX('Hoja de Trabajo para listado'!$BC$155:$CB$1048576,MATCH($A1036,'Hoja de Trabajo para listado'!$BC$155:$BC$1048576,0),MATCH((CUADRO!J$4&amp;$E1036),'Hoja de Trabajo para listado'!$BC$151:$CB$151,0)),0)+IFERROR(INDEX('Hoja de Trabajo para listado'!$DE$153:$DG$274,MATCH($A1036,'Hoja de Trabajo para listado'!$DE$153:$DE$1048576,0),MATCH((CUADRO!J$4&amp;$E1036),'Hoja de Trabajo para listado'!$DE$151:$DG$151,0)),0)+IFERROR(INDEX('Hoja de Trabajo para listado'!$CD$155:$DC$1048576,MATCH($A1036,'Hoja de Trabajo para listado'!$CD$155:$CD$1048576,0),MATCH((CUADRO!J$4&amp;$E1036),'Hoja de Trabajo para listado'!$CD$151:$DC$151,0)),0)</f>
        <v>0</v>
      </c>
      <c r="K1036" s="241">
        <f ca="1">+IFERROR(INDEX('Hoja de Trabajo para listado'!$A$155:$Z$1048576,MATCH($A1036,'Hoja de Trabajo para listado'!$A$155:$A$1048576,0),MATCH((CUADRO!K$4&amp;$E1036),'Hoja de Trabajo para listado'!$A$151:$Z$151,0)),0)+IFERROR(INDEX('Hoja de Trabajo para listado'!$AB$155:$BA$1048576,MATCH($A1036,'Hoja de Trabajo para listado'!$AB$155:$AB$1048576,0),MATCH((CUADRO!K$4&amp;$E1036),'Hoja de Trabajo para listado'!$AB$151:$BA$151,0)),0)+IFERROR(INDEX('Hoja de Trabajo para listado'!$BC$155:$CB$1048576,MATCH($A1036,'Hoja de Trabajo para listado'!$BC$155:$BC$1048576,0),MATCH((CUADRO!K$4&amp;$E1036),'Hoja de Trabajo para listado'!$BC$151:$CB$151,0)),0)+IFERROR(INDEX('Hoja de Trabajo para listado'!$DE$153:$DG$274,MATCH($A1036,'Hoja de Trabajo para listado'!$DE$153:$DE$1048576,0),MATCH((CUADRO!K$4&amp;$E1036),'Hoja de Trabajo para listado'!$DE$151:$DG$151,0)),0)+IFERROR(INDEX('Hoja de Trabajo para listado'!$CD$155:$DC$1048576,MATCH($A1036,'Hoja de Trabajo para listado'!$CD$155:$CD$1048576,0),MATCH((CUADRO!K$4&amp;$E1036),'Hoja de Trabajo para listado'!$CD$151:$DC$151,0)),0)</f>
        <v>0</v>
      </c>
      <c r="L1036" s="241">
        <f ca="1">+IFERROR(INDEX('Hoja de Trabajo para listado'!$A$155:$Z$1048576,MATCH($A1036,'Hoja de Trabajo para listado'!$A$155:$A$1048576,0),MATCH((CUADRO!L$4&amp;$E1036),'Hoja de Trabajo para listado'!$A$151:$Z$151,0)),0)+IFERROR(INDEX('Hoja de Trabajo para listado'!$AB$155:$BA$1048576,MATCH($A1036,'Hoja de Trabajo para listado'!$AB$155:$AB$1048576,0),MATCH((CUADRO!L$4&amp;$E1036),'Hoja de Trabajo para listado'!$AB$151:$BA$151,0)),0)+IFERROR(INDEX('Hoja de Trabajo para listado'!$BC$155:$CB$1048576,MATCH($A1036,'Hoja de Trabajo para listado'!$BC$155:$BC$1048576,0),MATCH((CUADRO!L$4&amp;$E1036),'Hoja de Trabajo para listado'!$BC$151:$CB$151,0)),0)+IFERROR(INDEX('Hoja de Trabajo para listado'!$DE$153:$DG$274,MATCH($A1036,'Hoja de Trabajo para listado'!$DE$153:$DE$1048576,0),MATCH((CUADRO!L$4&amp;$E1036),'Hoja de Trabajo para listado'!$DE$151:$DG$151,0)),0)+IFERROR(INDEX('Hoja de Trabajo para listado'!$CD$155:$DC$1048576,MATCH($A1036,'Hoja de Trabajo para listado'!$CD$155:$CD$1048576,0),MATCH((CUADRO!L$4&amp;$E1036),'Hoja de Trabajo para listado'!$CD$151:$DC$151,0)),0)</f>
        <v>0</v>
      </c>
      <c r="M1036" s="241">
        <f ca="1">+IFERROR(INDEX('Hoja de Trabajo para listado'!$A$155:$Z$1048576,MATCH($A1036,'Hoja de Trabajo para listado'!$A$155:$A$1048576,0),MATCH((CUADRO!M$4&amp;$E1036),'Hoja de Trabajo para listado'!$A$151:$Z$151,0)),0)+IFERROR(INDEX('Hoja de Trabajo para listado'!$AB$155:$BA$1048576,MATCH($A1036,'Hoja de Trabajo para listado'!$AB$155:$AB$1048576,0),MATCH((CUADRO!M$4&amp;$E1036),'Hoja de Trabajo para listado'!$AB$151:$BA$151,0)),0)+IFERROR(INDEX('Hoja de Trabajo para listado'!$BC$155:$CB$1048576,MATCH($A1036,'Hoja de Trabajo para listado'!$BC$155:$BC$1048576,0),MATCH((CUADRO!M$4&amp;$E1036),'Hoja de Trabajo para listado'!$BC$151:$CB$151,0)),0)+IFERROR(INDEX('Hoja de Trabajo para listado'!$DE$153:$DG$274,MATCH($A1036,'Hoja de Trabajo para listado'!$DE$153:$DE$1048576,0),MATCH((CUADRO!M$4&amp;$E1036),'Hoja de Trabajo para listado'!$DE$151:$DG$151,0)),0)+IFERROR(INDEX('Hoja de Trabajo para listado'!$CD$155:$DC$1048576,MATCH($A1036,'Hoja de Trabajo para listado'!$CD$155:$CD$1048576,0),MATCH((CUADRO!M$4&amp;$E1036),'Hoja de Trabajo para listado'!$CD$151:$DC$151,0)),0)</f>
        <v>0</v>
      </c>
      <c r="N1036" s="241">
        <f ca="1">+IFERROR(INDEX('Hoja de Trabajo para listado'!$A$155:$Z$1048576,MATCH($A1036,'Hoja de Trabajo para listado'!$A$155:$A$1048576,0),MATCH((CUADRO!N$4&amp;$E1036),'Hoja de Trabajo para listado'!$A$151:$Z$151,0)),0)+IFERROR(INDEX('Hoja de Trabajo para listado'!$AB$155:$BA$1048576,MATCH($A1036,'Hoja de Trabajo para listado'!$AB$155:$AB$1048576,0),MATCH((CUADRO!N$4&amp;$E1036),'Hoja de Trabajo para listado'!$AB$151:$BA$151,0)),0)+IFERROR(INDEX('Hoja de Trabajo para listado'!$BC$155:$CB$1048576,MATCH($A1036,'Hoja de Trabajo para listado'!$BC$155:$BC$1048576,0),MATCH((CUADRO!N$4&amp;$E1036),'Hoja de Trabajo para listado'!$BC$151:$CB$151,0)),0)+IFERROR(INDEX('Hoja de Trabajo para listado'!$DE$153:$DG$274,MATCH($A1036,'Hoja de Trabajo para listado'!$DE$153:$DE$1048576,0),MATCH((CUADRO!N$4&amp;$E1036),'Hoja de Trabajo para listado'!$DE$151:$DG$151,0)),0)+IFERROR(INDEX('Hoja de Trabajo para listado'!$CD$155:$DC$1048576,MATCH($A1036,'Hoja de Trabajo para listado'!$CD$155:$CD$1048576,0),MATCH((CUADRO!N$4&amp;$E1036),'Hoja de Trabajo para listado'!$CD$151:$DC$151,0)),0)</f>
        <v>0</v>
      </c>
      <c r="O1036" s="241">
        <f ca="1">+IFERROR(INDEX('Hoja de Trabajo para listado'!$A$155:$Z$1048576,MATCH($A1036,'Hoja de Trabajo para listado'!$A$155:$A$1048576,0),MATCH((CUADRO!O$4&amp;$E1036),'Hoja de Trabajo para listado'!$A$151:$Z$151,0)),0)+IFERROR(INDEX('Hoja de Trabajo para listado'!$AB$155:$BA$1048576,MATCH($A1036,'Hoja de Trabajo para listado'!$AB$155:$AB$1048576,0),MATCH((CUADRO!O$4&amp;$E1036),'Hoja de Trabajo para listado'!$AB$151:$BA$151,0)),0)+IFERROR(INDEX('Hoja de Trabajo para listado'!$BC$155:$CB$1048576,MATCH($A1036,'Hoja de Trabajo para listado'!$BC$155:$BC$1048576,0),MATCH((CUADRO!O$4&amp;$E1036),'Hoja de Trabajo para listado'!$BC$151:$CB$151,0)),0)+IFERROR(INDEX('Hoja de Trabajo para listado'!$DE$153:$DG$274,MATCH($A1036,'Hoja de Trabajo para listado'!$DE$153:$DE$1048576,0),MATCH((CUADRO!O$4&amp;$E1036),'Hoja de Trabajo para listado'!$DE$151:$DG$151,0)),0)+IFERROR(INDEX('Hoja de Trabajo para listado'!$CD$155:$DC$1048576,MATCH($A1036,'Hoja de Trabajo para listado'!$CD$155:$CD$1048576,0),MATCH((CUADRO!O$4&amp;$E1036),'Hoja de Trabajo para listado'!$CD$151:$DC$151,0)),0)</f>
        <v>0</v>
      </c>
      <c r="P1036" s="241">
        <f ca="1">+IFERROR(INDEX('Hoja de Trabajo para listado'!$A$155:$Z$1048576,MATCH($A1036,'Hoja de Trabajo para listado'!$A$155:$A$1048576,0),MATCH((CUADRO!P$4&amp;$E1036),'Hoja de Trabajo para listado'!$A$151:$Z$151,0)),0)+IFERROR(INDEX('Hoja de Trabajo para listado'!$AB$155:$BA$1048576,MATCH($A1036,'Hoja de Trabajo para listado'!$AB$155:$AB$1048576,0),MATCH((CUADRO!P$4&amp;$E1036),'Hoja de Trabajo para listado'!$AB$151:$BA$151,0)),0)+IFERROR(INDEX('Hoja de Trabajo para listado'!$BC$155:$CB$1048576,MATCH($A1036,'Hoja de Trabajo para listado'!$BC$155:$BC$1048576,0),MATCH((CUADRO!P$4&amp;$E1036),'Hoja de Trabajo para listado'!$BC$151:$CB$151,0)),0)+IFERROR(INDEX('Hoja de Trabajo para listado'!$DE$153:$DG$274,MATCH($A1036,'Hoja de Trabajo para listado'!$DE$153:$DE$1048576,0),MATCH((CUADRO!P$4&amp;$E1036),'Hoja de Trabajo para listado'!$DE$151:$DG$151,0)),0)+IFERROR(INDEX('Hoja de Trabajo para listado'!$CD$155:$DC$1048576,MATCH($A1036,'Hoja de Trabajo para listado'!$CD$155:$CD$1048576,0),MATCH((CUADRO!P$4&amp;$E1036),'Hoja de Trabajo para listado'!$CD$151:$DC$151,0)),0)</f>
        <v>0</v>
      </c>
      <c r="Q1036" s="241">
        <f ca="1">+IFERROR(INDEX('Hoja de Trabajo para listado'!$A$155:$Z$1048576,MATCH($A1036,'Hoja de Trabajo para listado'!$A$155:$A$1048576,0),MATCH((CUADRO!Q$4&amp;$E1036),'Hoja de Trabajo para listado'!$A$151:$Z$151,0)),0)+IFERROR(INDEX('Hoja de Trabajo para listado'!$AB$155:$BA$1048576,MATCH($A1036,'Hoja de Trabajo para listado'!$AB$155:$AB$1048576,0),MATCH((CUADRO!Q$4&amp;$E1036),'Hoja de Trabajo para listado'!$AB$151:$BA$151,0)),0)+IFERROR(INDEX('Hoja de Trabajo para listado'!$BC$155:$CB$1048576,MATCH($A1036,'Hoja de Trabajo para listado'!$BC$155:$BC$1048576,0),MATCH((CUADRO!Q$4&amp;$E1036),'Hoja de Trabajo para listado'!$BC$151:$CB$151,0)),0)+IFERROR(INDEX('Hoja de Trabajo para listado'!$DE$153:$DG$274,MATCH($A1036,'Hoja de Trabajo para listado'!$DE$153:$DE$1048576,0),MATCH((CUADRO!Q$4&amp;$E1036),'Hoja de Trabajo para listado'!$DE$151:$DG$151,0)),0)+IFERROR(INDEX('Hoja de Trabajo para listado'!$CD$155:$DC$1048576,MATCH($A1036,'Hoja de Trabajo para listado'!$CD$155:$CD$1048576,0),MATCH((CUADRO!Q$4&amp;$E1036),'Hoja de Trabajo para listado'!$CD$151:$DC$151,0)),0)</f>
        <v>0</v>
      </c>
      <c r="R1036" s="241">
        <f t="shared" ca="1" si="39"/>
        <v>0</v>
      </c>
      <c r="S1036" s="247">
        <f ca="1">+R1035+R1036</f>
        <v>0</v>
      </c>
      <c r="T1036" s="241">
        <f ca="1">+S1036</f>
        <v>0</v>
      </c>
      <c r="U1036" s="240">
        <f t="shared" si="40"/>
        <v>2</v>
      </c>
      <c r="V1036" s="327" t="str">
        <f>+VLOOKUP(A1036,bd_lista!$A$3:$E$592,5,FALSE)</f>
        <v>Gobiernos Autonomos Municipales</v>
      </c>
      <c r="W1036" s="398"/>
      <c r="X1036" s="240">
        <f>+VLOOKUP(A1036,[4]Sheet1!$A$13:$D$744,4,FALSE)</f>
        <v>0</v>
      </c>
      <c r="Y1036" s="240" t="e">
        <f>+VLOOKUP(X1036,bd_lista!$A$3:$C$592,3,FALSE)</f>
        <v>#N/A</v>
      </c>
      <c r="Z1036" s="288"/>
      <c r="AA1036" s="289"/>
    </row>
    <row r="1037" spans="1:27" customFormat="1" ht="15" hidden="1" customHeight="1">
      <c r="A1037" s="32">
        <v>1751</v>
      </c>
      <c r="B1037" s="393">
        <f>+A1037</f>
        <v>1751</v>
      </c>
      <c r="C1037" s="245" t="str">
        <f>+VLOOKUP(A1037,bd_lista!$A$3:$C$592,3,FALSE)</f>
        <v>Gobierno Autónomo Municipal de El Carmen Rivero Tórrez</v>
      </c>
      <c r="D1037" s="395" t="str">
        <f>+C1037</f>
        <v>Gobierno Autónomo Municipal de El Carmen Rivero Tórrez</v>
      </c>
      <c r="E1037" s="240" t="s">
        <v>1303</v>
      </c>
      <c r="F1037" s="241">
        <f ca="1">+IFERROR(INDEX('Hoja de Trabajo para listado'!$A$155:$Z$1048576,MATCH($A1037,'Hoja de Trabajo para listado'!$A$155:$A$1048576,0),MATCH((CUADRO!F$4&amp;$E1037),'Hoja de Trabajo para listado'!$A$151:$Z$151,0)),0)+IFERROR(INDEX('Hoja de Trabajo para listado'!$AB$155:$BA$1048576,MATCH($A1037,'Hoja de Trabajo para listado'!$AB$155:$AB$1048576,0),MATCH((CUADRO!F$4&amp;$E1037),'Hoja de Trabajo para listado'!$AB$151:$BA$151,0)),0)+IFERROR(INDEX('Hoja de Trabajo para listado'!$BC$155:$CB$1048576,MATCH($A1037,'Hoja de Trabajo para listado'!$BC$155:$BC$1048576,0),MATCH((CUADRO!F$4&amp;$E1037),'Hoja de Trabajo para listado'!$BC$151:$CB$151,0)),0)+IFERROR(INDEX('Hoja de Trabajo para listado'!$DE$153:$DG$274,MATCH($A1037,'Hoja de Trabajo para listado'!$DE$153:$DE$1048576,0),MATCH((CUADRO!F$4&amp;$E1037),'Hoja de Trabajo para listado'!$DE$151:$DG$151,0)),0)+IFERROR(INDEX('Hoja de Trabajo para listado'!$CD$155:$DC$1048576,MATCH($A1037,'Hoja de Trabajo para listado'!$CD$155:$CD$1048576,0),MATCH((CUADRO!F$4&amp;$E1037),'Hoja de Trabajo para listado'!$CD$151:$DC$151,0)),0)</f>
        <v>0</v>
      </c>
      <c r="G1037" s="241">
        <f ca="1">+IFERROR(INDEX('Hoja de Trabajo para listado'!$A$155:$Z$1048576,MATCH($A1037,'Hoja de Trabajo para listado'!$A$155:$A$1048576,0),MATCH((CUADRO!G$4&amp;$E1037),'Hoja de Trabajo para listado'!$A$151:$Z$151,0)),0)+IFERROR(INDEX('Hoja de Trabajo para listado'!$AB$155:$BA$1048576,MATCH($A1037,'Hoja de Trabajo para listado'!$AB$155:$AB$1048576,0),MATCH((CUADRO!G$4&amp;$E1037),'Hoja de Trabajo para listado'!$AB$151:$BA$151,0)),0)+IFERROR(INDEX('Hoja de Trabajo para listado'!$BC$155:$CB$1048576,MATCH($A1037,'Hoja de Trabajo para listado'!$BC$155:$BC$1048576,0),MATCH((CUADRO!G$4&amp;$E1037),'Hoja de Trabajo para listado'!$BC$151:$CB$151,0)),0)+IFERROR(INDEX('Hoja de Trabajo para listado'!$DE$153:$DG$274,MATCH($A1037,'Hoja de Trabajo para listado'!$DE$153:$DE$1048576,0),MATCH((CUADRO!G$4&amp;$E1037),'Hoja de Trabajo para listado'!$DE$151:$DG$151,0)),0)+IFERROR(INDEX('Hoja de Trabajo para listado'!$CD$155:$DC$1048576,MATCH($A1037,'Hoja de Trabajo para listado'!$CD$155:$CD$1048576,0),MATCH((CUADRO!G$4&amp;$E1037),'Hoja de Trabajo para listado'!$CD$151:$DC$151,0)),0)</f>
        <v>0</v>
      </c>
      <c r="H1037" s="241">
        <f ca="1">+IFERROR(INDEX('Hoja de Trabajo para listado'!$A$155:$Z$1048576,MATCH($A1037,'Hoja de Trabajo para listado'!$A$155:$A$1048576,0),MATCH((CUADRO!H$4&amp;$E1037),'Hoja de Trabajo para listado'!$A$151:$Z$151,0)),0)+IFERROR(INDEX('Hoja de Trabajo para listado'!$AB$155:$BA$1048576,MATCH($A1037,'Hoja de Trabajo para listado'!$AB$155:$AB$1048576,0),MATCH((CUADRO!H$4&amp;$E1037),'Hoja de Trabajo para listado'!$AB$151:$BA$151,0)),0)+IFERROR(INDEX('Hoja de Trabajo para listado'!$BC$155:$CB$1048576,MATCH($A1037,'Hoja de Trabajo para listado'!$BC$155:$BC$1048576,0),MATCH((CUADRO!H$4&amp;$E1037),'Hoja de Trabajo para listado'!$BC$151:$CB$151,0)),0)+IFERROR(INDEX('Hoja de Trabajo para listado'!$DE$153:$DG$274,MATCH($A1037,'Hoja de Trabajo para listado'!$DE$153:$DE$1048576,0),MATCH((CUADRO!H$4&amp;$E1037),'Hoja de Trabajo para listado'!$DE$151:$DG$151,0)),0)+IFERROR(INDEX('Hoja de Trabajo para listado'!$CD$155:$DC$1048576,MATCH($A1037,'Hoja de Trabajo para listado'!$CD$155:$CD$1048576,0),MATCH((CUADRO!H$4&amp;$E1037),'Hoja de Trabajo para listado'!$CD$151:$DC$151,0)),0)</f>
        <v>0</v>
      </c>
      <c r="I1037" s="241">
        <f ca="1">+IFERROR(INDEX('Hoja de Trabajo para listado'!$A$155:$Z$1048576,MATCH($A1037,'Hoja de Trabajo para listado'!$A$155:$A$1048576,0),MATCH((CUADRO!I$4&amp;$E1037),'Hoja de Trabajo para listado'!$A$151:$Z$151,0)),0)+IFERROR(INDEX('Hoja de Trabajo para listado'!$AB$155:$BA$1048576,MATCH($A1037,'Hoja de Trabajo para listado'!$AB$155:$AB$1048576,0),MATCH((CUADRO!I$4&amp;$E1037),'Hoja de Trabajo para listado'!$AB$151:$BA$151,0)),0)+IFERROR(INDEX('Hoja de Trabajo para listado'!$BC$155:$CB$1048576,MATCH($A1037,'Hoja de Trabajo para listado'!$BC$155:$BC$1048576,0),MATCH((CUADRO!I$4&amp;$E1037),'Hoja de Trabajo para listado'!$BC$151:$CB$151,0)),0)+IFERROR(INDEX('Hoja de Trabajo para listado'!$DE$153:$DG$274,MATCH($A1037,'Hoja de Trabajo para listado'!$DE$153:$DE$1048576,0),MATCH((CUADRO!I$4&amp;$E1037),'Hoja de Trabajo para listado'!$DE$151:$DG$151,0)),0)+IFERROR(INDEX('Hoja de Trabajo para listado'!$CD$155:$DC$1048576,MATCH($A1037,'Hoja de Trabajo para listado'!$CD$155:$CD$1048576,0),MATCH((CUADRO!I$4&amp;$E1037),'Hoja de Trabajo para listado'!$CD$151:$DC$151,0)),0)</f>
        <v>0</v>
      </c>
      <c r="J1037" s="241">
        <f ca="1">+IFERROR(INDEX('Hoja de Trabajo para listado'!$A$155:$Z$1048576,MATCH($A1037,'Hoja de Trabajo para listado'!$A$155:$A$1048576,0),MATCH((CUADRO!J$4&amp;$E1037),'Hoja de Trabajo para listado'!$A$151:$Z$151,0)),0)+IFERROR(INDEX('Hoja de Trabajo para listado'!$AB$155:$BA$1048576,MATCH($A1037,'Hoja de Trabajo para listado'!$AB$155:$AB$1048576,0),MATCH((CUADRO!J$4&amp;$E1037),'Hoja de Trabajo para listado'!$AB$151:$BA$151,0)),0)+IFERROR(INDEX('Hoja de Trabajo para listado'!$BC$155:$CB$1048576,MATCH($A1037,'Hoja de Trabajo para listado'!$BC$155:$BC$1048576,0),MATCH((CUADRO!J$4&amp;$E1037),'Hoja de Trabajo para listado'!$BC$151:$CB$151,0)),0)+IFERROR(INDEX('Hoja de Trabajo para listado'!$DE$153:$DG$274,MATCH($A1037,'Hoja de Trabajo para listado'!$DE$153:$DE$1048576,0),MATCH((CUADRO!J$4&amp;$E1037),'Hoja de Trabajo para listado'!$DE$151:$DG$151,0)),0)+IFERROR(INDEX('Hoja de Trabajo para listado'!$CD$155:$DC$1048576,MATCH($A1037,'Hoja de Trabajo para listado'!$CD$155:$CD$1048576,0),MATCH((CUADRO!J$4&amp;$E1037),'Hoja de Trabajo para listado'!$CD$151:$DC$151,0)),0)</f>
        <v>0</v>
      </c>
      <c r="K1037" s="241">
        <f ca="1">+IFERROR(INDEX('Hoja de Trabajo para listado'!$A$155:$Z$1048576,MATCH($A1037,'Hoja de Trabajo para listado'!$A$155:$A$1048576,0),MATCH((CUADRO!K$4&amp;$E1037),'Hoja de Trabajo para listado'!$A$151:$Z$151,0)),0)+IFERROR(INDEX('Hoja de Trabajo para listado'!$AB$155:$BA$1048576,MATCH($A1037,'Hoja de Trabajo para listado'!$AB$155:$AB$1048576,0),MATCH((CUADRO!K$4&amp;$E1037),'Hoja de Trabajo para listado'!$AB$151:$BA$151,0)),0)+IFERROR(INDEX('Hoja de Trabajo para listado'!$BC$155:$CB$1048576,MATCH($A1037,'Hoja de Trabajo para listado'!$BC$155:$BC$1048576,0),MATCH((CUADRO!K$4&amp;$E1037),'Hoja de Trabajo para listado'!$BC$151:$CB$151,0)),0)+IFERROR(INDEX('Hoja de Trabajo para listado'!$DE$153:$DG$274,MATCH($A1037,'Hoja de Trabajo para listado'!$DE$153:$DE$1048576,0),MATCH((CUADRO!K$4&amp;$E1037),'Hoja de Trabajo para listado'!$DE$151:$DG$151,0)),0)+IFERROR(INDEX('Hoja de Trabajo para listado'!$CD$155:$DC$1048576,MATCH($A1037,'Hoja de Trabajo para listado'!$CD$155:$CD$1048576,0),MATCH((CUADRO!K$4&amp;$E1037),'Hoja de Trabajo para listado'!$CD$151:$DC$151,0)),0)</f>
        <v>0</v>
      </c>
      <c r="L1037" s="241">
        <f ca="1">+IFERROR(INDEX('Hoja de Trabajo para listado'!$A$155:$Z$1048576,MATCH($A1037,'Hoja de Trabajo para listado'!$A$155:$A$1048576,0),MATCH((CUADRO!L$4&amp;$E1037),'Hoja de Trabajo para listado'!$A$151:$Z$151,0)),0)+IFERROR(INDEX('Hoja de Trabajo para listado'!$AB$155:$BA$1048576,MATCH($A1037,'Hoja de Trabajo para listado'!$AB$155:$AB$1048576,0),MATCH((CUADRO!L$4&amp;$E1037),'Hoja de Trabajo para listado'!$AB$151:$BA$151,0)),0)+IFERROR(INDEX('Hoja de Trabajo para listado'!$BC$155:$CB$1048576,MATCH($A1037,'Hoja de Trabajo para listado'!$BC$155:$BC$1048576,0),MATCH((CUADRO!L$4&amp;$E1037),'Hoja de Trabajo para listado'!$BC$151:$CB$151,0)),0)+IFERROR(INDEX('Hoja de Trabajo para listado'!$DE$153:$DG$274,MATCH($A1037,'Hoja de Trabajo para listado'!$DE$153:$DE$1048576,0),MATCH((CUADRO!L$4&amp;$E1037),'Hoja de Trabajo para listado'!$DE$151:$DG$151,0)),0)+IFERROR(INDEX('Hoja de Trabajo para listado'!$CD$155:$DC$1048576,MATCH($A1037,'Hoja de Trabajo para listado'!$CD$155:$CD$1048576,0),MATCH((CUADRO!L$4&amp;$E1037),'Hoja de Trabajo para listado'!$CD$151:$DC$151,0)),0)</f>
        <v>0</v>
      </c>
      <c r="M1037" s="241">
        <f ca="1">+IFERROR(INDEX('Hoja de Trabajo para listado'!$A$155:$Z$1048576,MATCH($A1037,'Hoja de Trabajo para listado'!$A$155:$A$1048576,0),MATCH((CUADRO!M$4&amp;$E1037),'Hoja de Trabajo para listado'!$A$151:$Z$151,0)),0)+IFERROR(INDEX('Hoja de Trabajo para listado'!$AB$155:$BA$1048576,MATCH($A1037,'Hoja de Trabajo para listado'!$AB$155:$AB$1048576,0),MATCH((CUADRO!M$4&amp;$E1037),'Hoja de Trabajo para listado'!$AB$151:$BA$151,0)),0)+IFERROR(INDEX('Hoja de Trabajo para listado'!$BC$155:$CB$1048576,MATCH($A1037,'Hoja de Trabajo para listado'!$BC$155:$BC$1048576,0),MATCH((CUADRO!M$4&amp;$E1037),'Hoja de Trabajo para listado'!$BC$151:$CB$151,0)),0)+IFERROR(INDEX('Hoja de Trabajo para listado'!$DE$153:$DG$274,MATCH($A1037,'Hoja de Trabajo para listado'!$DE$153:$DE$1048576,0),MATCH((CUADRO!M$4&amp;$E1037),'Hoja de Trabajo para listado'!$DE$151:$DG$151,0)),0)+IFERROR(INDEX('Hoja de Trabajo para listado'!$CD$155:$DC$1048576,MATCH($A1037,'Hoja de Trabajo para listado'!$CD$155:$CD$1048576,0),MATCH((CUADRO!M$4&amp;$E1037),'Hoja de Trabajo para listado'!$CD$151:$DC$151,0)),0)</f>
        <v>0</v>
      </c>
      <c r="N1037" s="241">
        <f ca="1">+IFERROR(INDEX('Hoja de Trabajo para listado'!$A$155:$Z$1048576,MATCH($A1037,'Hoja de Trabajo para listado'!$A$155:$A$1048576,0),MATCH((CUADRO!N$4&amp;$E1037),'Hoja de Trabajo para listado'!$A$151:$Z$151,0)),0)+IFERROR(INDEX('Hoja de Trabajo para listado'!$AB$155:$BA$1048576,MATCH($A1037,'Hoja de Trabajo para listado'!$AB$155:$AB$1048576,0),MATCH((CUADRO!N$4&amp;$E1037),'Hoja de Trabajo para listado'!$AB$151:$BA$151,0)),0)+IFERROR(INDEX('Hoja de Trabajo para listado'!$BC$155:$CB$1048576,MATCH($A1037,'Hoja de Trabajo para listado'!$BC$155:$BC$1048576,0),MATCH((CUADRO!N$4&amp;$E1037),'Hoja de Trabajo para listado'!$BC$151:$CB$151,0)),0)+IFERROR(INDEX('Hoja de Trabajo para listado'!$DE$153:$DG$274,MATCH($A1037,'Hoja de Trabajo para listado'!$DE$153:$DE$1048576,0),MATCH((CUADRO!N$4&amp;$E1037),'Hoja de Trabajo para listado'!$DE$151:$DG$151,0)),0)+IFERROR(INDEX('Hoja de Trabajo para listado'!$CD$155:$DC$1048576,MATCH($A1037,'Hoja de Trabajo para listado'!$CD$155:$CD$1048576,0),MATCH((CUADRO!N$4&amp;$E1037),'Hoja de Trabajo para listado'!$CD$151:$DC$151,0)),0)</f>
        <v>0</v>
      </c>
      <c r="O1037" s="241">
        <f ca="1">+IFERROR(INDEX('Hoja de Trabajo para listado'!$A$155:$Z$1048576,MATCH($A1037,'Hoja de Trabajo para listado'!$A$155:$A$1048576,0),MATCH((CUADRO!O$4&amp;$E1037),'Hoja de Trabajo para listado'!$A$151:$Z$151,0)),0)+IFERROR(INDEX('Hoja de Trabajo para listado'!$AB$155:$BA$1048576,MATCH($A1037,'Hoja de Trabajo para listado'!$AB$155:$AB$1048576,0),MATCH((CUADRO!O$4&amp;$E1037),'Hoja de Trabajo para listado'!$AB$151:$BA$151,0)),0)+IFERROR(INDEX('Hoja de Trabajo para listado'!$BC$155:$CB$1048576,MATCH($A1037,'Hoja de Trabajo para listado'!$BC$155:$BC$1048576,0),MATCH((CUADRO!O$4&amp;$E1037),'Hoja de Trabajo para listado'!$BC$151:$CB$151,0)),0)+IFERROR(INDEX('Hoja de Trabajo para listado'!$DE$153:$DG$274,MATCH($A1037,'Hoja de Trabajo para listado'!$DE$153:$DE$1048576,0),MATCH((CUADRO!O$4&amp;$E1037),'Hoja de Trabajo para listado'!$DE$151:$DG$151,0)),0)+IFERROR(INDEX('Hoja de Trabajo para listado'!$CD$155:$DC$1048576,MATCH($A1037,'Hoja de Trabajo para listado'!$CD$155:$CD$1048576,0),MATCH((CUADRO!O$4&amp;$E1037),'Hoja de Trabajo para listado'!$CD$151:$DC$151,0)),0)</f>
        <v>0</v>
      </c>
      <c r="P1037" s="241">
        <f ca="1">+IFERROR(INDEX('Hoja de Trabajo para listado'!$A$155:$Z$1048576,MATCH($A1037,'Hoja de Trabajo para listado'!$A$155:$A$1048576,0),MATCH((CUADRO!P$4&amp;$E1037),'Hoja de Trabajo para listado'!$A$151:$Z$151,0)),0)+IFERROR(INDEX('Hoja de Trabajo para listado'!$AB$155:$BA$1048576,MATCH($A1037,'Hoja de Trabajo para listado'!$AB$155:$AB$1048576,0),MATCH((CUADRO!P$4&amp;$E1037),'Hoja de Trabajo para listado'!$AB$151:$BA$151,0)),0)+IFERROR(INDEX('Hoja de Trabajo para listado'!$BC$155:$CB$1048576,MATCH($A1037,'Hoja de Trabajo para listado'!$BC$155:$BC$1048576,0),MATCH((CUADRO!P$4&amp;$E1037),'Hoja de Trabajo para listado'!$BC$151:$CB$151,0)),0)+IFERROR(INDEX('Hoja de Trabajo para listado'!$DE$153:$DG$274,MATCH($A1037,'Hoja de Trabajo para listado'!$DE$153:$DE$1048576,0),MATCH((CUADRO!P$4&amp;$E1037),'Hoja de Trabajo para listado'!$DE$151:$DG$151,0)),0)+IFERROR(INDEX('Hoja de Trabajo para listado'!$CD$155:$DC$1048576,MATCH($A1037,'Hoja de Trabajo para listado'!$CD$155:$CD$1048576,0),MATCH((CUADRO!P$4&amp;$E1037),'Hoja de Trabajo para listado'!$CD$151:$DC$151,0)),0)</f>
        <v>0</v>
      </c>
      <c r="Q1037" s="241">
        <f ca="1">+IFERROR(INDEX('Hoja de Trabajo para listado'!$A$155:$Z$1048576,MATCH($A1037,'Hoja de Trabajo para listado'!$A$155:$A$1048576,0),MATCH((CUADRO!Q$4&amp;$E1037),'Hoja de Trabajo para listado'!$A$151:$Z$151,0)),0)+IFERROR(INDEX('Hoja de Trabajo para listado'!$AB$155:$BA$1048576,MATCH($A1037,'Hoja de Trabajo para listado'!$AB$155:$AB$1048576,0),MATCH((CUADRO!Q$4&amp;$E1037),'Hoja de Trabajo para listado'!$AB$151:$BA$151,0)),0)+IFERROR(INDEX('Hoja de Trabajo para listado'!$BC$155:$CB$1048576,MATCH($A1037,'Hoja de Trabajo para listado'!$BC$155:$BC$1048576,0),MATCH((CUADRO!Q$4&amp;$E1037),'Hoja de Trabajo para listado'!$BC$151:$CB$151,0)),0)+IFERROR(INDEX('Hoja de Trabajo para listado'!$DE$153:$DG$274,MATCH($A1037,'Hoja de Trabajo para listado'!$DE$153:$DE$1048576,0),MATCH((CUADRO!Q$4&amp;$E1037),'Hoja de Trabajo para listado'!$DE$151:$DG$151,0)),0)+IFERROR(INDEX('Hoja de Trabajo para listado'!$CD$155:$DC$1048576,MATCH($A1037,'Hoja de Trabajo para listado'!$CD$155:$CD$1048576,0),MATCH((CUADRO!Q$4&amp;$E1037),'Hoja de Trabajo para listado'!$CD$151:$DC$151,0)),0)</f>
        <v>0</v>
      </c>
      <c r="R1037" s="241">
        <f t="shared" ca="1" si="39"/>
        <v>0</v>
      </c>
      <c r="S1037" s="247"/>
      <c r="T1037" s="241">
        <f ca="1">+T1038</f>
        <v>0</v>
      </c>
      <c r="U1037" s="240">
        <f t="shared" si="40"/>
        <v>1</v>
      </c>
      <c r="V1037" s="327" t="str">
        <f>+VLOOKUP(A1037,bd_lista!$A$3:$E$592,5,FALSE)</f>
        <v>Gobiernos Autonomos Municipales</v>
      </c>
      <c r="W1037" s="397" t="str">
        <f>+V1037</f>
        <v>Gobiernos Autonomos Municipales</v>
      </c>
      <c r="X1037" s="240">
        <f>+VLOOKUP(A1037,[4]Sheet1!$A$13:$D$744,4,FALSE)</f>
        <v>0</v>
      </c>
      <c r="Y1037" s="240" t="e">
        <f>+VLOOKUP(X1037,bd_lista!$A$3:$C$592,3,FALSE)</f>
        <v>#N/A</v>
      </c>
      <c r="Z1037" s="290">
        <f>+X1037</f>
        <v>0</v>
      </c>
      <c r="AA1037" s="291" t="e">
        <f>+Y1037</f>
        <v>#N/A</v>
      </c>
    </row>
    <row r="1038" spans="1:27" customFormat="1" ht="15" hidden="1" customHeight="1">
      <c r="A1038" s="32">
        <v>1751</v>
      </c>
      <c r="B1038" s="394"/>
      <c r="C1038" s="245" t="str">
        <f>+VLOOKUP(A1038,bd_lista!$A$3:$C$592,3,FALSE)</f>
        <v>Gobierno Autónomo Municipal de El Carmen Rivero Tórrez</v>
      </c>
      <c r="D1038" s="396"/>
      <c r="E1038" s="242" t="s">
        <v>1304</v>
      </c>
      <c r="F1038" s="241">
        <f ca="1">+IFERROR(INDEX('Hoja de Trabajo para listado'!$A$155:$Z$1048576,MATCH($A1038,'Hoja de Trabajo para listado'!$A$155:$A$1048576,0),MATCH((CUADRO!F$4&amp;$E1038),'Hoja de Trabajo para listado'!$A$151:$Z$151,0)),0)+IFERROR(INDEX('Hoja de Trabajo para listado'!$AB$155:$BA$1048576,MATCH($A1038,'Hoja de Trabajo para listado'!$AB$155:$AB$1048576,0),MATCH((CUADRO!F$4&amp;$E1038),'Hoja de Trabajo para listado'!$AB$151:$BA$151,0)),0)+IFERROR(INDEX('Hoja de Trabajo para listado'!$BC$155:$CB$1048576,MATCH($A1038,'Hoja de Trabajo para listado'!$BC$155:$BC$1048576,0),MATCH((CUADRO!F$4&amp;$E1038),'Hoja de Trabajo para listado'!$BC$151:$CB$151,0)),0)+IFERROR(INDEX('Hoja de Trabajo para listado'!$DE$153:$DG$274,MATCH($A1038,'Hoja de Trabajo para listado'!$DE$153:$DE$1048576,0),MATCH((CUADRO!F$4&amp;$E1038),'Hoja de Trabajo para listado'!$DE$151:$DG$151,0)),0)+IFERROR(INDEX('Hoja de Trabajo para listado'!$CD$155:$DC$1048576,MATCH($A1038,'Hoja de Trabajo para listado'!$CD$155:$CD$1048576,0),MATCH((CUADRO!F$4&amp;$E1038),'Hoja de Trabajo para listado'!$CD$151:$DC$151,0)),0)</f>
        <v>0</v>
      </c>
      <c r="G1038" s="241">
        <f ca="1">+IFERROR(INDEX('Hoja de Trabajo para listado'!$A$155:$Z$1048576,MATCH($A1038,'Hoja de Trabajo para listado'!$A$155:$A$1048576,0),MATCH((CUADRO!G$4&amp;$E1038),'Hoja de Trabajo para listado'!$A$151:$Z$151,0)),0)+IFERROR(INDEX('Hoja de Trabajo para listado'!$AB$155:$BA$1048576,MATCH($A1038,'Hoja de Trabajo para listado'!$AB$155:$AB$1048576,0),MATCH((CUADRO!G$4&amp;$E1038),'Hoja de Trabajo para listado'!$AB$151:$BA$151,0)),0)+IFERROR(INDEX('Hoja de Trabajo para listado'!$BC$155:$CB$1048576,MATCH($A1038,'Hoja de Trabajo para listado'!$BC$155:$BC$1048576,0),MATCH((CUADRO!G$4&amp;$E1038),'Hoja de Trabajo para listado'!$BC$151:$CB$151,0)),0)+IFERROR(INDEX('Hoja de Trabajo para listado'!$DE$153:$DG$274,MATCH($A1038,'Hoja de Trabajo para listado'!$DE$153:$DE$1048576,0),MATCH((CUADRO!G$4&amp;$E1038),'Hoja de Trabajo para listado'!$DE$151:$DG$151,0)),0)+IFERROR(INDEX('Hoja de Trabajo para listado'!$CD$155:$DC$1048576,MATCH($A1038,'Hoja de Trabajo para listado'!$CD$155:$CD$1048576,0),MATCH((CUADRO!G$4&amp;$E1038),'Hoja de Trabajo para listado'!$CD$151:$DC$151,0)),0)</f>
        <v>0</v>
      </c>
      <c r="H1038" s="241">
        <f ca="1">+IFERROR(INDEX('Hoja de Trabajo para listado'!$A$155:$Z$1048576,MATCH($A1038,'Hoja de Trabajo para listado'!$A$155:$A$1048576,0),MATCH((CUADRO!H$4&amp;$E1038),'Hoja de Trabajo para listado'!$A$151:$Z$151,0)),0)+IFERROR(INDEX('Hoja de Trabajo para listado'!$AB$155:$BA$1048576,MATCH($A1038,'Hoja de Trabajo para listado'!$AB$155:$AB$1048576,0),MATCH((CUADRO!H$4&amp;$E1038),'Hoja de Trabajo para listado'!$AB$151:$BA$151,0)),0)+IFERROR(INDEX('Hoja de Trabajo para listado'!$BC$155:$CB$1048576,MATCH($A1038,'Hoja de Trabajo para listado'!$BC$155:$BC$1048576,0),MATCH((CUADRO!H$4&amp;$E1038),'Hoja de Trabajo para listado'!$BC$151:$CB$151,0)),0)+IFERROR(INDEX('Hoja de Trabajo para listado'!$DE$153:$DG$274,MATCH($A1038,'Hoja de Trabajo para listado'!$DE$153:$DE$1048576,0),MATCH((CUADRO!H$4&amp;$E1038),'Hoja de Trabajo para listado'!$DE$151:$DG$151,0)),0)+IFERROR(INDEX('Hoja de Trabajo para listado'!$CD$155:$DC$1048576,MATCH($A1038,'Hoja de Trabajo para listado'!$CD$155:$CD$1048576,0),MATCH((CUADRO!H$4&amp;$E1038),'Hoja de Trabajo para listado'!$CD$151:$DC$151,0)),0)</f>
        <v>0</v>
      </c>
      <c r="I1038" s="241">
        <f ca="1">+IFERROR(INDEX('Hoja de Trabajo para listado'!$A$155:$Z$1048576,MATCH($A1038,'Hoja de Trabajo para listado'!$A$155:$A$1048576,0),MATCH((CUADRO!I$4&amp;$E1038),'Hoja de Trabajo para listado'!$A$151:$Z$151,0)),0)+IFERROR(INDEX('Hoja de Trabajo para listado'!$AB$155:$BA$1048576,MATCH($A1038,'Hoja de Trabajo para listado'!$AB$155:$AB$1048576,0),MATCH((CUADRO!I$4&amp;$E1038),'Hoja de Trabajo para listado'!$AB$151:$BA$151,0)),0)+IFERROR(INDEX('Hoja de Trabajo para listado'!$BC$155:$CB$1048576,MATCH($A1038,'Hoja de Trabajo para listado'!$BC$155:$BC$1048576,0),MATCH((CUADRO!I$4&amp;$E1038),'Hoja de Trabajo para listado'!$BC$151:$CB$151,0)),0)+IFERROR(INDEX('Hoja de Trabajo para listado'!$DE$153:$DG$274,MATCH($A1038,'Hoja de Trabajo para listado'!$DE$153:$DE$1048576,0),MATCH((CUADRO!I$4&amp;$E1038),'Hoja de Trabajo para listado'!$DE$151:$DG$151,0)),0)+IFERROR(INDEX('Hoja de Trabajo para listado'!$CD$155:$DC$1048576,MATCH($A1038,'Hoja de Trabajo para listado'!$CD$155:$CD$1048576,0),MATCH((CUADRO!I$4&amp;$E1038),'Hoja de Trabajo para listado'!$CD$151:$DC$151,0)),0)</f>
        <v>0</v>
      </c>
      <c r="J1038" s="241">
        <f ca="1">+IFERROR(INDEX('Hoja de Trabajo para listado'!$A$155:$Z$1048576,MATCH($A1038,'Hoja de Trabajo para listado'!$A$155:$A$1048576,0),MATCH((CUADRO!J$4&amp;$E1038),'Hoja de Trabajo para listado'!$A$151:$Z$151,0)),0)+IFERROR(INDEX('Hoja de Trabajo para listado'!$AB$155:$BA$1048576,MATCH($A1038,'Hoja de Trabajo para listado'!$AB$155:$AB$1048576,0),MATCH((CUADRO!J$4&amp;$E1038),'Hoja de Trabajo para listado'!$AB$151:$BA$151,0)),0)+IFERROR(INDEX('Hoja de Trabajo para listado'!$BC$155:$CB$1048576,MATCH($A1038,'Hoja de Trabajo para listado'!$BC$155:$BC$1048576,0),MATCH((CUADRO!J$4&amp;$E1038),'Hoja de Trabajo para listado'!$BC$151:$CB$151,0)),0)+IFERROR(INDEX('Hoja de Trabajo para listado'!$DE$153:$DG$274,MATCH($A1038,'Hoja de Trabajo para listado'!$DE$153:$DE$1048576,0),MATCH((CUADRO!J$4&amp;$E1038),'Hoja de Trabajo para listado'!$DE$151:$DG$151,0)),0)+IFERROR(INDEX('Hoja de Trabajo para listado'!$CD$155:$DC$1048576,MATCH($A1038,'Hoja de Trabajo para listado'!$CD$155:$CD$1048576,0),MATCH((CUADRO!J$4&amp;$E1038),'Hoja de Trabajo para listado'!$CD$151:$DC$151,0)),0)</f>
        <v>0</v>
      </c>
      <c r="K1038" s="241">
        <f ca="1">+IFERROR(INDEX('Hoja de Trabajo para listado'!$A$155:$Z$1048576,MATCH($A1038,'Hoja de Trabajo para listado'!$A$155:$A$1048576,0),MATCH((CUADRO!K$4&amp;$E1038),'Hoja de Trabajo para listado'!$A$151:$Z$151,0)),0)+IFERROR(INDEX('Hoja de Trabajo para listado'!$AB$155:$BA$1048576,MATCH($A1038,'Hoja de Trabajo para listado'!$AB$155:$AB$1048576,0),MATCH((CUADRO!K$4&amp;$E1038),'Hoja de Trabajo para listado'!$AB$151:$BA$151,0)),0)+IFERROR(INDEX('Hoja de Trabajo para listado'!$BC$155:$CB$1048576,MATCH($A1038,'Hoja de Trabajo para listado'!$BC$155:$BC$1048576,0),MATCH((CUADRO!K$4&amp;$E1038),'Hoja de Trabajo para listado'!$BC$151:$CB$151,0)),0)+IFERROR(INDEX('Hoja de Trabajo para listado'!$DE$153:$DG$274,MATCH($A1038,'Hoja de Trabajo para listado'!$DE$153:$DE$1048576,0),MATCH((CUADRO!K$4&amp;$E1038),'Hoja de Trabajo para listado'!$DE$151:$DG$151,0)),0)+IFERROR(INDEX('Hoja de Trabajo para listado'!$CD$155:$DC$1048576,MATCH($A1038,'Hoja de Trabajo para listado'!$CD$155:$CD$1048576,0),MATCH((CUADRO!K$4&amp;$E1038),'Hoja de Trabajo para listado'!$CD$151:$DC$151,0)),0)</f>
        <v>0</v>
      </c>
      <c r="L1038" s="241">
        <f ca="1">+IFERROR(INDEX('Hoja de Trabajo para listado'!$A$155:$Z$1048576,MATCH($A1038,'Hoja de Trabajo para listado'!$A$155:$A$1048576,0),MATCH((CUADRO!L$4&amp;$E1038),'Hoja de Trabajo para listado'!$A$151:$Z$151,0)),0)+IFERROR(INDEX('Hoja de Trabajo para listado'!$AB$155:$BA$1048576,MATCH($A1038,'Hoja de Trabajo para listado'!$AB$155:$AB$1048576,0),MATCH((CUADRO!L$4&amp;$E1038),'Hoja de Trabajo para listado'!$AB$151:$BA$151,0)),0)+IFERROR(INDEX('Hoja de Trabajo para listado'!$BC$155:$CB$1048576,MATCH($A1038,'Hoja de Trabajo para listado'!$BC$155:$BC$1048576,0),MATCH((CUADRO!L$4&amp;$E1038),'Hoja de Trabajo para listado'!$BC$151:$CB$151,0)),0)+IFERROR(INDEX('Hoja de Trabajo para listado'!$DE$153:$DG$274,MATCH($A1038,'Hoja de Trabajo para listado'!$DE$153:$DE$1048576,0),MATCH((CUADRO!L$4&amp;$E1038),'Hoja de Trabajo para listado'!$DE$151:$DG$151,0)),0)+IFERROR(INDEX('Hoja de Trabajo para listado'!$CD$155:$DC$1048576,MATCH($A1038,'Hoja de Trabajo para listado'!$CD$155:$CD$1048576,0),MATCH((CUADRO!L$4&amp;$E1038),'Hoja de Trabajo para listado'!$CD$151:$DC$151,0)),0)</f>
        <v>0</v>
      </c>
      <c r="M1038" s="241">
        <f ca="1">+IFERROR(INDEX('Hoja de Trabajo para listado'!$A$155:$Z$1048576,MATCH($A1038,'Hoja de Trabajo para listado'!$A$155:$A$1048576,0),MATCH((CUADRO!M$4&amp;$E1038),'Hoja de Trabajo para listado'!$A$151:$Z$151,0)),0)+IFERROR(INDEX('Hoja de Trabajo para listado'!$AB$155:$BA$1048576,MATCH($A1038,'Hoja de Trabajo para listado'!$AB$155:$AB$1048576,0),MATCH((CUADRO!M$4&amp;$E1038),'Hoja de Trabajo para listado'!$AB$151:$BA$151,0)),0)+IFERROR(INDEX('Hoja de Trabajo para listado'!$BC$155:$CB$1048576,MATCH($A1038,'Hoja de Trabajo para listado'!$BC$155:$BC$1048576,0),MATCH((CUADRO!M$4&amp;$E1038),'Hoja de Trabajo para listado'!$BC$151:$CB$151,0)),0)+IFERROR(INDEX('Hoja de Trabajo para listado'!$DE$153:$DG$274,MATCH($A1038,'Hoja de Trabajo para listado'!$DE$153:$DE$1048576,0),MATCH((CUADRO!M$4&amp;$E1038),'Hoja de Trabajo para listado'!$DE$151:$DG$151,0)),0)+IFERROR(INDEX('Hoja de Trabajo para listado'!$CD$155:$DC$1048576,MATCH($A1038,'Hoja de Trabajo para listado'!$CD$155:$CD$1048576,0),MATCH((CUADRO!M$4&amp;$E1038),'Hoja de Trabajo para listado'!$CD$151:$DC$151,0)),0)</f>
        <v>0</v>
      </c>
      <c r="N1038" s="241">
        <f ca="1">+IFERROR(INDEX('Hoja de Trabajo para listado'!$A$155:$Z$1048576,MATCH($A1038,'Hoja de Trabajo para listado'!$A$155:$A$1048576,0),MATCH((CUADRO!N$4&amp;$E1038),'Hoja de Trabajo para listado'!$A$151:$Z$151,0)),0)+IFERROR(INDEX('Hoja de Trabajo para listado'!$AB$155:$BA$1048576,MATCH($A1038,'Hoja de Trabajo para listado'!$AB$155:$AB$1048576,0),MATCH((CUADRO!N$4&amp;$E1038),'Hoja de Trabajo para listado'!$AB$151:$BA$151,0)),0)+IFERROR(INDEX('Hoja de Trabajo para listado'!$BC$155:$CB$1048576,MATCH($A1038,'Hoja de Trabajo para listado'!$BC$155:$BC$1048576,0),MATCH((CUADRO!N$4&amp;$E1038),'Hoja de Trabajo para listado'!$BC$151:$CB$151,0)),0)+IFERROR(INDEX('Hoja de Trabajo para listado'!$DE$153:$DG$274,MATCH($A1038,'Hoja de Trabajo para listado'!$DE$153:$DE$1048576,0),MATCH((CUADRO!N$4&amp;$E1038),'Hoja de Trabajo para listado'!$DE$151:$DG$151,0)),0)+IFERROR(INDEX('Hoja de Trabajo para listado'!$CD$155:$DC$1048576,MATCH($A1038,'Hoja de Trabajo para listado'!$CD$155:$CD$1048576,0),MATCH((CUADRO!N$4&amp;$E1038),'Hoja de Trabajo para listado'!$CD$151:$DC$151,0)),0)</f>
        <v>0</v>
      </c>
      <c r="O1038" s="241">
        <f ca="1">+IFERROR(INDEX('Hoja de Trabajo para listado'!$A$155:$Z$1048576,MATCH($A1038,'Hoja de Trabajo para listado'!$A$155:$A$1048576,0),MATCH((CUADRO!O$4&amp;$E1038),'Hoja de Trabajo para listado'!$A$151:$Z$151,0)),0)+IFERROR(INDEX('Hoja de Trabajo para listado'!$AB$155:$BA$1048576,MATCH($A1038,'Hoja de Trabajo para listado'!$AB$155:$AB$1048576,0),MATCH((CUADRO!O$4&amp;$E1038),'Hoja de Trabajo para listado'!$AB$151:$BA$151,0)),0)+IFERROR(INDEX('Hoja de Trabajo para listado'!$BC$155:$CB$1048576,MATCH($A1038,'Hoja de Trabajo para listado'!$BC$155:$BC$1048576,0),MATCH((CUADRO!O$4&amp;$E1038),'Hoja de Trabajo para listado'!$BC$151:$CB$151,0)),0)+IFERROR(INDEX('Hoja de Trabajo para listado'!$DE$153:$DG$274,MATCH($A1038,'Hoja de Trabajo para listado'!$DE$153:$DE$1048576,0),MATCH((CUADRO!O$4&amp;$E1038),'Hoja de Trabajo para listado'!$DE$151:$DG$151,0)),0)+IFERROR(INDEX('Hoja de Trabajo para listado'!$CD$155:$DC$1048576,MATCH($A1038,'Hoja de Trabajo para listado'!$CD$155:$CD$1048576,0),MATCH((CUADRO!O$4&amp;$E1038),'Hoja de Trabajo para listado'!$CD$151:$DC$151,0)),0)</f>
        <v>0</v>
      </c>
      <c r="P1038" s="241">
        <f ca="1">+IFERROR(INDEX('Hoja de Trabajo para listado'!$A$155:$Z$1048576,MATCH($A1038,'Hoja de Trabajo para listado'!$A$155:$A$1048576,0),MATCH((CUADRO!P$4&amp;$E1038),'Hoja de Trabajo para listado'!$A$151:$Z$151,0)),0)+IFERROR(INDEX('Hoja de Trabajo para listado'!$AB$155:$BA$1048576,MATCH($A1038,'Hoja de Trabajo para listado'!$AB$155:$AB$1048576,0),MATCH((CUADRO!P$4&amp;$E1038),'Hoja de Trabajo para listado'!$AB$151:$BA$151,0)),0)+IFERROR(INDEX('Hoja de Trabajo para listado'!$BC$155:$CB$1048576,MATCH($A1038,'Hoja de Trabajo para listado'!$BC$155:$BC$1048576,0),MATCH((CUADRO!P$4&amp;$E1038),'Hoja de Trabajo para listado'!$BC$151:$CB$151,0)),0)+IFERROR(INDEX('Hoja de Trabajo para listado'!$DE$153:$DG$274,MATCH($A1038,'Hoja de Trabajo para listado'!$DE$153:$DE$1048576,0),MATCH((CUADRO!P$4&amp;$E1038),'Hoja de Trabajo para listado'!$DE$151:$DG$151,0)),0)+IFERROR(INDEX('Hoja de Trabajo para listado'!$CD$155:$DC$1048576,MATCH($A1038,'Hoja de Trabajo para listado'!$CD$155:$CD$1048576,0),MATCH((CUADRO!P$4&amp;$E1038),'Hoja de Trabajo para listado'!$CD$151:$DC$151,0)),0)</f>
        <v>0</v>
      </c>
      <c r="Q1038" s="241">
        <f ca="1">+IFERROR(INDEX('Hoja de Trabajo para listado'!$A$155:$Z$1048576,MATCH($A1038,'Hoja de Trabajo para listado'!$A$155:$A$1048576,0),MATCH((CUADRO!Q$4&amp;$E1038),'Hoja de Trabajo para listado'!$A$151:$Z$151,0)),0)+IFERROR(INDEX('Hoja de Trabajo para listado'!$AB$155:$BA$1048576,MATCH($A1038,'Hoja de Trabajo para listado'!$AB$155:$AB$1048576,0),MATCH((CUADRO!Q$4&amp;$E1038),'Hoja de Trabajo para listado'!$AB$151:$BA$151,0)),0)+IFERROR(INDEX('Hoja de Trabajo para listado'!$BC$155:$CB$1048576,MATCH($A1038,'Hoja de Trabajo para listado'!$BC$155:$BC$1048576,0),MATCH((CUADRO!Q$4&amp;$E1038),'Hoja de Trabajo para listado'!$BC$151:$CB$151,0)),0)+IFERROR(INDEX('Hoja de Trabajo para listado'!$DE$153:$DG$274,MATCH($A1038,'Hoja de Trabajo para listado'!$DE$153:$DE$1048576,0),MATCH((CUADRO!Q$4&amp;$E1038),'Hoja de Trabajo para listado'!$DE$151:$DG$151,0)),0)+IFERROR(INDEX('Hoja de Trabajo para listado'!$CD$155:$DC$1048576,MATCH($A1038,'Hoja de Trabajo para listado'!$CD$155:$CD$1048576,0),MATCH((CUADRO!Q$4&amp;$E1038),'Hoja de Trabajo para listado'!$CD$151:$DC$151,0)),0)</f>
        <v>0</v>
      </c>
      <c r="R1038" s="241">
        <f t="shared" ca="1" si="39"/>
        <v>0</v>
      </c>
      <c r="S1038" s="247">
        <f ca="1">+R1037+R1038</f>
        <v>0</v>
      </c>
      <c r="T1038" s="241">
        <f ca="1">+S1038</f>
        <v>0</v>
      </c>
      <c r="U1038" s="240">
        <f t="shared" si="40"/>
        <v>2</v>
      </c>
      <c r="V1038" s="327" t="str">
        <f>+VLOOKUP(A1038,bd_lista!$A$3:$E$592,5,FALSE)</f>
        <v>Gobiernos Autonomos Municipales</v>
      </c>
      <c r="W1038" s="398"/>
      <c r="X1038" s="240">
        <f>+VLOOKUP(A1038,[4]Sheet1!$A$13:$D$744,4,FALSE)</f>
        <v>0</v>
      </c>
      <c r="Y1038" s="240" t="e">
        <f>+VLOOKUP(X1038,bd_lista!$A$3:$C$592,3,FALSE)</f>
        <v>#N/A</v>
      </c>
      <c r="Z1038" s="288"/>
      <c r="AA1038" s="289"/>
    </row>
    <row r="1039" spans="1:27" customFormat="1" ht="27" hidden="1" customHeight="1">
      <c r="A1039" s="32">
        <v>1752</v>
      </c>
      <c r="B1039" s="393">
        <f>+A1039</f>
        <v>1752</v>
      </c>
      <c r="C1039" s="245" t="str">
        <f>+VLOOKUP(A1039,bd_lista!$A$3:$C$592,3,FALSE)</f>
        <v>Gobierno Autónomo Municipal de San Juan</v>
      </c>
      <c r="D1039" s="395" t="str">
        <f>+C1039</f>
        <v>Gobierno Autónomo Municipal de San Juan</v>
      </c>
      <c r="E1039" s="240" t="s">
        <v>1303</v>
      </c>
      <c r="F1039" s="241">
        <f ca="1">+IFERROR(INDEX('Hoja de Trabajo para listado'!$A$155:$Z$1048576,MATCH($A1039,'Hoja de Trabajo para listado'!$A$155:$A$1048576,0),MATCH((CUADRO!F$4&amp;$E1039),'Hoja de Trabajo para listado'!$A$151:$Z$151,0)),0)+IFERROR(INDEX('Hoja de Trabajo para listado'!$AB$155:$BA$1048576,MATCH($A1039,'Hoja de Trabajo para listado'!$AB$155:$AB$1048576,0),MATCH((CUADRO!F$4&amp;$E1039),'Hoja de Trabajo para listado'!$AB$151:$BA$151,0)),0)+IFERROR(INDEX('Hoja de Trabajo para listado'!$BC$155:$CB$1048576,MATCH($A1039,'Hoja de Trabajo para listado'!$BC$155:$BC$1048576,0),MATCH((CUADRO!F$4&amp;$E1039),'Hoja de Trabajo para listado'!$BC$151:$CB$151,0)),0)+IFERROR(INDEX('Hoja de Trabajo para listado'!$DE$153:$DG$274,MATCH($A1039,'Hoja de Trabajo para listado'!$DE$153:$DE$1048576,0),MATCH((CUADRO!F$4&amp;$E1039),'Hoja de Trabajo para listado'!$DE$151:$DG$151,0)),0)+IFERROR(INDEX('Hoja de Trabajo para listado'!$CD$155:$DC$1048576,MATCH($A1039,'Hoja de Trabajo para listado'!$CD$155:$CD$1048576,0),MATCH((CUADRO!F$4&amp;$E1039),'Hoja de Trabajo para listado'!$CD$151:$DC$151,0)),0)</f>
        <v>0</v>
      </c>
      <c r="G1039" s="241">
        <f ca="1">+IFERROR(INDEX('Hoja de Trabajo para listado'!$A$155:$Z$1048576,MATCH($A1039,'Hoja de Trabajo para listado'!$A$155:$A$1048576,0),MATCH((CUADRO!G$4&amp;$E1039),'Hoja de Trabajo para listado'!$A$151:$Z$151,0)),0)+IFERROR(INDEX('Hoja de Trabajo para listado'!$AB$155:$BA$1048576,MATCH($A1039,'Hoja de Trabajo para listado'!$AB$155:$AB$1048576,0),MATCH((CUADRO!G$4&amp;$E1039),'Hoja de Trabajo para listado'!$AB$151:$BA$151,0)),0)+IFERROR(INDEX('Hoja de Trabajo para listado'!$BC$155:$CB$1048576,MATCH($A1039,'Hoja de Trabajo para listado'!$BC$155:$BC$1048576,0),MATCH((CUADRO!G$4&amp;$E1039),'Hoja de Trabajo para listado'!$BC$151:$CB$151,0)),0)+IFERROR(INDEX('Hoja de Trabajo para listado'!$DE$153:$DG$274,MATCH($A1039,'Hoja de Trabajo para listado'!$DE$153:$DE$1048576,0),MATCH((CUADRO!G$4&amp;$E1039),'Hoja de Trabajo para listado'!$DE$151:$DG$151,0)),0)+IFERROR(INDEX('Hoja de Trabajo para listado'!$CD$155:$DC$1048576,MATCH($A1039,'Hoja de Trabajo para listado'!$CD$155:$CD$1048576,0),MATCH((CUADRO!G$4&amp;$E1039),'Hoja de Trabajo para listado'!$CD$151:$DC$151,0)),0)</f>
        <v>0</v>
      </c>
      <c r="H1039" s="241">
        <f ca="1">+IFERROR(INDEX('Hoja de Trabajo para listado'!$A$155:$Z$1048576,MATCH($A1039,'Hoja de Trabajo para listado'!$A$155:$A$1048576,0),MATCH((CUADRO!H$4&amp;$E1039),'Hoja de Trabajo para listado'!$A$151:$Z$151,0)),0)+IFERROR(INDEX('Hoja de Trabajo para listado'!$AB$155:$BA$1048576,MATCH($A1039,'Hoja de Trabajo para listado'!$AB$155:$AB$1048576,0),MATCH((CUADRO!H$4&amp;$E1039),'Hoja de Trabajo para listado'!$AB$151:$BA$151,0)),0)+IFERROR(INDEX('Hoja de Trabajo para listado'!$BC$155:$CB$1048576,MATCH($A1039,'Hoja de Trabajo para listado'!$BC$155:$BC$1048576,0),MATCH((CUADRO!H$4&amp;$E1039),'Hoja de Trabajo para listado'!$BC$151:$CB$151,0)),0)+IFERROR(INDEX('Hoja de Trabajo para listado'!$DE$153:$DG$274,MATCH($A1039,'Hoja de Trabajo para listado'!$DE$153:$DE$1048576,0),MATCH((CUADRO!H$4&amp;$E1039),'Hoja de Trabajo para listado'!$DE$151:$DG$151,0)),0)+IFERROR(INDEX('Hoja de Trabajo para listado'!$CD$155:$DC$1048576,MATCH($A1039,'Hoja de Trabajo para listado'!$CD$155:$CD$1048576,0),MATCH((CUADRO!H$4&amp;$E1039),'Hoja de Trabajo para listado'!$CD$151:$DC$151,0)),0)</f>
        <v>0</v>
      </c>
      <c r="I1039" s="241">
        <f ca="1">+IFERROR(INDEX('Hoja de Trabajo para listado'!$A$155:$Z$1048576,MATCH($A1039,'Hoja de Trabajo para listado'!$A$155:$A$1048576,0),MATCH((CUADRO!I$4&amp;$E1039),'Hoja de Trabajo para listado'!$A$151:$Z$151,0)),0)+IFERROR(INDEX('Hoja de Trabajo para listado'!$AB$155:$BA$1048576,MATCH($A1039,'Hoja de Trabajo para listado'!$AB$155:$AB$1048576,0),MATCH((CUADRO!I$4&amp;$E1039),'Hoja de Trabajo para listado'!$AB$151:$BA$151,0)),0)+IFERROR(INDEX('Hoja de Trabajo para listado'!$BC$155:$CB$1048576,MATCH($A1039,'Hoja de Trabajo para listado'!$BC$155:$BC$1048576,0),MATCH((CUADRO!I$4&amp;$E1039),'Hoja de Trabajo para listado'!$BC$151:$CB$151,0)),0)+IFERROR(INDEX('Hoja de Trabajo para listado'!$DE$153:$DG$274,MATCH($A1039,'Hoja de Trabajo para listado'!$DE$153:$DE$1048576,0),MATCH((CUADRO!I$4&amp;$E1039),'Hoja de Trabajo para listado'!$DE$151:$DG$151,0)),0)+IFERROR(INDEX('Hoja de Trabajo para listado'!$CD$155:$DC$1048576,MATCH($A1039,'Hoja de Trabajo para listado'!$CD$155:$CD$1048576,0),MATCH((CUADRO!I$4&amp;$E1039),'Hoja de Trabajo para listado'!$CD$151:$DC$151,0)),0)</f>
        <v>0</v>
      </c>
      <c r="J1039" s="241">
        <f ca="1">+IFERROR(INDEX('Hoja de Trabajo para listado'!$A$155:$Z$1048576,MATCH($A1039,'Hoja de Trabajo para listado'!$A$155:$A$1048576,0),MATCH((CUADRO!J$4&amp;$E1039),'Hoja de Trabajo para listado'!$A$151:$Z$151,0)),0)+IFERROR(INDEX('Hoja de Trabajo para listado'!$AB$155:$BA$1048576,MATCH($A1039,'Hoja de Trabajo para listado'!$AB$155:$AB$1048576,0),MATCH((CUADRO!J$4&amp;$E1039),'Hoja de Trabajo para listado'!$AB$151:$BA$151,0)),0)+IFERROR(INDEX('Hoja de Trabajo para listado'!$BC$155:$CB$1048576,MATCH($A1039,'Hoja de Trabajo para listado'!$BC$155:$BC$1048576,0),MATCH((CUADRO!J$4&amp;$E1039),'Hoja de Trabajo para listado'!$BC$151:$CB$151,0)),0)+IFERROR(INDEX('Hoja de Trabajo para listado'!$DE$153:$DG$274,MATCH($A1039,'Hoja de Trabajo para listado'!$DE$153:$DE$1048576,0),MATCH((CUADRO!J$4&amp;$E1039),'Hoja de Trabajo para listado'!$DE$151:$DG$151,0)),0)+IFERROR(INDEX('Hoja de Trabajo para listado'!$CD$155:$DC$1048576,MATCH($A1039,'Hoja de Trabajo para listado'!$CD$155:$CD$1048576,0),MATCH((CUADRO!J$4&amp;$E1039),'Hoja de Trabajo para listado'!$CD$151:$DC$151,0)),0)</f>
        <v>0</v>
      </c>
      <c r="K1039" s="241">
        <f ca="1">+IFERROR(INDEX('Hoja de Trabajo para listado'!$A$155:$Z$1048576,MATCH($A1039,'Hoja de Trabajo para listado'!$A$155:$A$1048576,0),MATCH((CUADRO!K$4&amp;$E1039),'Hoja de Trabajo para listado'!$A$151:$Z$151,0)),0)+IFERROR(INDEX('Hoja de Trabajo para listado'!$AB$155:$BA$1048576,MATCH($A1039,'Hoja de Trabajo para listado'!$AB$155:$AB$1048576,0),MATCH((CUADRO!K$4&amp;$E1039),'Hoja de Trabajo para listado'!$AB$151:$BA$151,0)),0)+IFERROR(INDEX('Hoja de Trabajo para listado'!$BC$155:$CB$1048576,MATCH($A1039,'Hoja de Trabajo para listado'!$BC$155:$BC$1048576,0),MATCH((CUADRO!K$4&amp;$E1039),'Hoja de Trabajo para listado'!$BC$151:$CB$151,0)),0)+IFERROR(INDEX('Hoja de Trabajo para listado'!$DE$153:$DG$274,MATCH($A1039,'Hoja de Trabajo para listado'!$DE$153:$DE$1048576,0),MATCH((CUADRO!K$4&amp;$E1039),'Hoja de Trabajo para listado'!$DE$151:$DG$151,0)),0)+IFERROR(INDEX('Hoja de Trabajo para listado'!$CD$155:$DC$1048576,MATCH($A1039,'Hoja de Trabajo para listado'!$CD$155:$CD$1048576,0),MATCH((CUADRO!K$4&amp;$E1039),'Hoja de Trabajo para listado'!$CD$151:$DC$151,0)),0)</f>
        <v>0</v>
      </c>
      <c r="L1039" s="241">
        <f ca="1">+IFERROR(INDEX('Hoja de Trabajo para listado'!$A$155:$Z$1048576,MATCH($A1039,'Hoja de Trabajo para listado'!$A$155:$A$1048576,0),MATCH((CUADRO!L$4&amp;$E1039),'Hoja de Trabajo para listado'!$A$151:$Z$151,0)),0)+IFERROR(INDEX('Hoja de Trabajo para listado'!$AB$155:$BA$1048576,MATCH($A1039,'Hoja de Trabajo para listado'!$AB$155:$AB$1048576,0),MATCH((CUADRO!L$4&amp;$E1039),'Hoja de Trabajo para listado'!$AB$151:$BA$151,0)),0)+IFERROR(INDEX('Hoja de Trabajo para listado'!$BC$155:$CB$1048576,MATCH($A1039,'Hoja de Trabajo para listado'!$BC$155:$BC$1048576,0),MATCH((CUADRO!L$4&amp;$E1039),'Hoja de Trabajo para listado'!$BC$151:$CB$151,0)),0)+IFERROR(INDEX('Hoja de Trabajo para listado'!$DE$153:$DG$274,MATCH($A1039,'Hoja de Trabajo para listado'!$DE$153:$DE$1048576,0),MATCH((CUADRO!L$4&amp;$E1039),'Hoja de Trabajo para listado'!$DE$151:$DG$151,0)),0)+IFERROR(INDEX('Hoja de Trabajo para listado'!$CD$155:$DC$1048576,MATCH($A1039,'Hoja de Trabajo para listado'!$CD$155:$CD$1048576,0),MATCH((CUADRO!L$4&amp;$E1039),'Hoja de Trabajo para listado'!$CD$151:$DC$151,0)),0)</f>
        <v>0</v>
      </c>
      <c r="M1039" s="241">
        <f ca="1">+IFERROR(INDEX('Hoja de Trabajo para listado'!$A$155:$Z$1048576,MATCH($A1039,'Hoja de Trabajo para listado'!$A$155:$A$1048576,0),MATCH((CUADRO!M$4&amp;$E1039),'Hoja de Trabajo para listado'!$A$151:$Z$151,0)),0)+IFERROR(INDEX('Hoja de Trabajo para listado'!$AB$155:$BA$1048576,MATCH($A1039,'Hoja de Trabajo para listado'!$AB$155:$AB$1048576,0),MATCH((CUADRO!M$4&amp;$E1039),'Hoja de Trabajo para listado'!$AB$151:$BA$151,0)),0)+IFERROR(INDEX('Hoja de Trabajo para listado'!$BC$155:$CB$1048576,MATCH($A1039,'Hoja de Trabajo para listado'!$BC$155:$BC$1048576,0),MATCH((CUADRO!M$4&amp;$E1039),'Hoja de Trabajo para listado'!$BC$151:$CB$151,0)),0)+IFERROR(INDEX('Hoja de Trabajo para listado'!$DE$153:$DG$274,MATCH($A1039,'Hoja de Trabajo para listado'!$DE$153:$DE$1048576,0),MATCH((CUADRO!M$4&amp;$E1039),'Hoja de Trabajo para listado'!$DE$151:$DG$151,0)),0)+IFERROR(INDEX('Hoja de Trabajo para listado'!$CD$155:$DC$1048576,MATCH($A1039,'Hoja de Trabajo para listado'!$CD$155:$CD$1048576,0),MATCH((CUADRO!M$4&amp;$E1039),'Hoja de Trabajo para listado'!$CD$151:$DC$151,0)),0)</f>
        <v>0</v>
      </c>
      <c r="N1039" s="241">
        <f ca="1">+IFERROR(INDEX('Hoja de Trabajo para listado'!$A$155:$Z$1048576,MATCH($A1039,'Hoja de Trabajo para listado'!$A$155:$A$1048576,0),MATCH((CUADRO!N$4&amp;$E1039),'Hoja de Trabajo para listado'!$A$151:$Z$151,0)),0)+IFERROR(INDEX('Hoja de Trabajo para listado'!$AB$155:$BA$1048576,MATCH($A1039,'Hoja de Trabajo para listado'!$AB$155:$AB$1048576,0),MATCH((CUADRO!N$4&amp;$E1039),'Hoja de Trabajo para listado'!$AB$151:$BA$151,0)),0)+IFERROR(INDEX('Hoja de Trabajo para listado'!$BC$155:$CB$1048576,MATCH($A1039,'Hoja de Trabajo para listado'!$BC$155:$BC$1048576,0),MATCH((CUADRO!N$4&amp;$E1039),'Hoja de Trabajo para listado'!$BC$151:$CB$151,0)),0)+IFERROR(INDEX('Hoja de Trabajo para listado'!$DE$153:$DG$274,MATCH($A1039,'Hoja de Trabajo para listado'!$DE$153:$DE$1048576,0),MATCH((CUADRO!N$4&amp;$E1039),'Hoja de Trabajo para listado'!$DE$151:$DG$151,0)),0)+IFERROR(INDEX('Hoja de Trabajo para listado'!$CD$155:$DC$1048576,MATCH($A1039,'Hoja de Trabajo para listado'!$CD$155:$CD$1048576,0),MATCH((CUADRO!N$4&amp;$E1039),'Hoja de Trabajo para listado'!$CD$151:$DC$151,0)),0)</f>
        <v>0</v>
      </c>
      <c r="O1039" s="241">
        <f ca="1">+IFERROR(INDEX('Hoja de Trabajo para listado'!$A$155:$Z$1048576,MATCH($A1039,'Hoja de Trabajo para listado'!$A$155:$A$1048576,0),MATCH((CUADRO!O$4&amp;$E1039),'Hoja de Trabajo para listado'!$A$151:$Z$151,0)),0)+IFERROR(INDEX('Hoja de Trabajo para listado'!$AB$155:$BA$1048576,MATCH($A1039,'Hoja de Trabajo para listado'!$AB$155:$AB$1048576,0),MATCH((CUADRO!O$4&amp;$E1039),'Hoja de Trabajo para listado'!$AB$151:$BA$151,0)),0)+IFERROR(INDEX('Hoja de Trabajo para listado'!$BC$155:$CB$1048576,MATCH($A1039,'Hoja de Trabajo para listado'!$BC$155:$BC$1048576,0),MATCH((CUADRO!O$4&amp;$E1039),'Hoja de Trabajo para listado'!$BC$151:$CB$151,0)),0)+IFERROR(INDEX('Hoja de Trabajo para listado'!$DE$153:$DG$274,MATCH($A1039,'Hoja de Trabajo para listado'!$DE$153:$DE$1048576,0),MATCH((CUADRO!O$4&amp;$E1039),'Hoja de Trabajo para listado'!$DE$151:$DG$151,0)),0)+IFERROR(INDEX('Hoja de Trabajo para listado'!$CD$155:$DC$1048576,MATCH($A1039,'Hoja de Trabajo para listado'!$CD$155:$CD$1048576,0),MATCH((CUADRO!O$4&amp;$E1039),'Hoja de Trabajo para listado'!$CD$151:$DC$151,0)),0)</f>
        <v>0</v>
      </c>
      <c r="P1039" s="241">
        <f ca="1">+IFERROR(INDEX('Hoja de Trabajo para listado'!$A$155:$Z$1048576,MATCH($A1039,'Hoja de Trabajo para listado'!$A$155:$A$1048576,0),MATCH((CUADRO!P$4&amp;$E1039),'Hoja de Trabajo para listado'!$A$151:$Z$151,0)),0)+IFERROR(INDEX('Hoja de Trabajo para listado'!$AB$155:$BA$1048576,MATCH($A1039,'Hoja de Trabajo para listado'!$AB$155:$AB$1048576,0),MATCH((CUADRO!P$4&amp;$E1039),'Hoja de Trabajo para listado'!$AB$151:$BA$151,0)),0)+IFERROR(INDEX('Hoja de Trabajo para listado'!$BC$155:$CB$1048576,MATCH($A1039,'Hoja de Trabajo para listado'!$BC$155:$BC$1048576,0),MATCH((CUADRO!P$4&amp;$E1039),'Hoja de Trabajo para listado'!$BC$151:$CB$151,0)),0)+IFERROR(INDEX('Hoja de Trabajo para listado'!$DE$153:$DG$274,MATCH($A1039,'Hoja de Trabajo para listado'!$DE$153:$DE$1048576,0),MATCH((CUADRO!P$4&amp;$E1039),'Hoja de Trabajo para listado'!$DE$151:$DG$151,0)),0)+IFERROR(INDEX('Hoja de Trabajo para listado'!$CD$155:$DC$1048576,MATCH($A1039,'Hoja de Trabajo para listado'!$CD$155:$CD$1048576,0),MATCH((CUADRO!P$4&amp;$E1039),'Hoja de Trabajo para listado'!$CD$151:$DC$151,0)),0)</f>
        <v>0</v>
      </c>
      <c r="Q1039" s="241">
        <f ca="1">+IFERROR(INDEX('Hoja de Trabajo para listado'!$A$155:$Z$1048576,MATCH($A1039,'Hoja de Trabajo para listado'!$A$155:$A$1048576,0),MATCH((CUADRO!Q$4&amp;$E1039),'Hoja de Trabajo para listado'!$A$151:$Z$151,0)),0)+IFERROR(INDEX('Hoja de Trabajo para listado'!$AB$155:$BA$1048576,MATCH($A1039,'Hoja de Trabajo para listado'!$AB$155:$AB$1048576,0),MATCH((CUADRO!Q$4&amp;$E1039),'Hoja de Trabajo para listado'!$AB$151:$BA$151,0)),0)+IFERROR(INDEX('Hoja de Trabajo para listado'!$BC$155:$CB$1048576,MATCH($A1039,'Hoja de Trabajo para listado'!$BC$155:$BC$1048576,0),MATCH((CUADRO!Q$4&amp;$E1039),'Hoja de Trabajo para listado'!$BC$151:$CB$151,0)),0)+IFERROR(INDEX('Hoja de Trabajo para listado'!$DE$153:$DG$274,MATCH($A1039,'Hoja de Trabajo para listado'!$DE$153:$DE$1048576,0),MATCH((CUADRO!Q$4&amp;$E1039),'Hoja de Trabajo para listado'!$DE$151:$DG$151,0)),0)+IFERROR(INDEX('Hoja de Trabajo para listado'!$CD$155:$DC$1048576,MATCH($A1039,'Hoja de Trabajo para listado'!$CD$155:$CD$1048576,0),MATCH((CUADRO!Q$4&amp;$E1039),'Hoja de Trabajo para listado'!$CD$151:$DC$151,0)),0)</f>
        <v>0</v>
      </c>
      <c r="R1039" s="241">
        <f t="shared" ca="1" si="39"/>
        <v>0</v>
      </c>
      <c r="S1039" s="247"/>
      <c r="T1039" s="241">
        <f ca="1">+T1040</f>
        <v>0</v>
      </c>
      <c r="U1039" s="240">
        <f t="shared" si="40"/>
        <v>1</v>
      </c>
      <c r="V1039" s="327" t="str">
        <f>+VLOOKUP(A1039,bd_lista!$A$3:$E$592,5,FALSE)</f>
        <v>Gobiernos Autonomos Municipales</v>
      </c>
      <c r="W1039" s="397" t="str">
        <f>+V1039</f>
        <v>Gobiernos Autonomos Municipales</v>
      </c>
      <c r="X1039" s="240">
        <f>+VLOOKUP(A1039,[4]Sheet1!$A$13:$D$744,4,FALSE)</f>
        <v>0</v>
      </c>
      <c r="Y1039" s="240" t="e">
        <f>+VLOOKUP(X1039,bd_lista!$A$3:$C$592,3,FALSE)</f>
        <v>#N/A</v>
      </c>
      <c r="Z1039" s="290">
        <f>+X1039</f>
        <v>0</v>
      </c>
      <c r="AA1039" s="291" t="e">
        <f>+Y1039</f>
        <v>#N/A</v>
      </c>
    </row>
    <row r="1040" spans="1:27" customFormat="1" ht="27" hidden="1" customHeight="1">
      <c r="A1040" s="32">
        <v>1752</v>
      </c>
      <c r="B1040" s="394"/>
      <c r="C1040" s="245" t="str">
        <f>+VLOOKUP(A1040,bd_lista!$A$3:$C$592,3,FALSE)</f>
        <v>Gobierno Autónomo Municipal de San Juan</v>
      </c>
      <c r="D1040" s="396"/>
      <c r="E1040" s="242" t="s">
        <v>1304</v>
      </c>
      <c r="F1040" s="241">
        <f ca="1">+IFERROR(INDEX('Hoja de Trabajo para listado'!$A$155:$Z$1048576,MATCH($A1040,'Hoja de Trabajo para listado'!$A$155:$A$1048576,0),MATCH((CUADRO!F$4&amp;$E1040),'Hoja de Trabajo para listado'!$A$151:$Z$151,0)),0)+IFERROR(INDEX('Hoja de Trabajo para listado'!$AB$155:$BA$1048576,MATCH($A1040,'Hoja de Trabajo para listado'!$AB$155:$AB$1048576,0),MATCH((CUADRO!F$4&amp;$E1040),'Hoja de Trabajo para listado'!$AB$151:$BA$151,0)),0)+IFERROR(INDEX('Hoja de Trabajo para listado'!$BC$155:$CB$1048576,MATCH($A1040,'Hoja de Trabajo para listado'!$BC$155:$BC$1048576,0),MATCH((CUADRO!F$4&amp;$E1040),'Hoja de Trabajo para listado'!$BC$151:$CB$151,0)),0)+IFERROR(INDEX('Hoja de Trabajo para listado'!$DE$153:$DG$274,MATCH($A1040,'Hoja de Trabajo para listado'!$DE$153:$DE$1048576,0),MATCH((CUADRO!F$4&amp;$E1040),'Hoja de Trabajo para listado'!$DE$151:$DG$151,0)),0)+IFERROR(INDEX('Hoja de Trabajo para listado'!$CD$155:$DC$1048576,MATCH($A1040,'Hoja de Trabajo para listado'!$CD$155:$CD$1048576,0),MATCH((CUADRO!F$4&amp;$E1040),'Hoja de Trabajo para listado'!$CD$151:$DC$151,0)),0)</f>
        <v>0</v>
      </c>
      <c r="G1040" s="241">
        <f ca="1">+IFERROR(INDEX('Hoja de Trabajo para listado'!$A$155:$Z$1048576,MATCH($A1040,'Hoja de Trabajo para listado'!$A$155:$A$1048576,0),MATCH((CUADRO!G$4&amp;$E1040),'Hoja de Trabajo para listado'!$A$151:$Z$151,0)),0)+IFERROR(INDEX('Hoja de Trabajo para listado'!$AB$155:$BA$1048576,MATCH($A1040,'Hoja de Trabajo para listado'!$AB$155:$AB$1048576,0),MATCH((CUADRO!G$4&amp;$E1040),'Hoja de Trabajo para listado'!$AB$151:$BA$151,0)),0)+IFERROR(INDEX('Hoja de Trabajo para listado'!$BC$155:$CB$1048576,MATCH($A1040,'Hoja de Trabajo para listado'!$BC$155:$BC$1048576,0),MATCH((CUADRO!G$4&amp;$E1040),'Hoja de Trabajo para listado'!$BC$151:$CB$151,0)),0)+IFERROR(INDEX('Hoja de Trabajo para listado'!$DE$153:$DG$274,MATCH($A1040,'Hoja de Trabajo para listado'!$DE$153:$DE$1048576,0),MATCH((CUADRO!G$4&amp;$E1040),'Hoja de Trabajo para listado'!$DE$151:$DG$151,0)),0)+IFERROR(INDEX('Hoja de Trabajo para listado'!$CD$155:$DC$1048576,MATCH($A1040,'Hoja de Trabajo para listado'!$CD$155:$CD$1048576,0),MATCH((CUADRO!G$4&amp;$E1040),'Hoja de Trabajo para listado'!$CD$151:$DC$151,0)),0)</f>
        <v>0</v>
      </c>
      <c r="H1040" s="241">
        <f ca="1">+IFERROR(INDEX('Hoja de Trabajo para listado'!$A$155:$Z$1048576,MATCH($A1040,'Hoja de Trabajo para listado'!$A$155:$A$1048576,0),MATCH((CUADRO!H$4&amp;$E1040),'Hoja de Trabajo para listado'!$A$151:$Z$151,0)),0)+IFERROR(INDEX('Hoja de Trabajo para listado'!$AB$155:$BA$1048576,MATCH($A1040,'Hoja de Trabajo para listado'!$AB$155:$AB$1048576,0),MATCH((CUADRO!H$4&amp;$E1040),'Hoja de Trabajo para listado'!$AB$151:$BA$151,0)),0)+IFERROR(INDEX('Hoja de Trabajo para listado'!$BC$155:$CB$1048576,MATCH($A1040,'Hoja de Trabajo para listado'!$BC$155:$BC$1048576,0),MATCH((CUADRO!H$4&amp;$E1040),'Hoja de Trabajo para listado'!$BC$151:$CB$151,0)),0)+IFERROR(INDEX('Hoja de Trabajo para listado'!$DE$153:$DG$274,MATCH($A1040,'Hoja de Trabajo para listado'!$DE$153:$DE$1048576,0),MATCH((CUADRO!H$4&amp;$E1040),'Hoja de Trabajo para listado'!$DE$151:$DG$151,0)),0)+IFERROR(INDEX('Hoja de Trabajo para listado'!$CD$155:$DC$1048576,MATCH($A1040,'Hoja de Trabajo para listado'!$CD$155:$CD$1048576,0),MATCH((CUADRO!H$4&amp;$E1040),'Hoja de Trabajo para listado'!$CD$151:$DC$151,0)),0)</f>
        <v>0</v>
      </c>
      <c r="I1040" s="241">
        <f ca="1">+IFERROR(INDEX('Hoja de Trabajo para listado'!$A$155:$Z$1048576,MATCH($A1040,'Hoja de Trabajo para listado'!$A$155:$A$1048576,0),MATCH((CUADRO!I$4&amp;$E1040),'Hoja de Trabajo para listado'!$A$151:$Z$151,0)),0)+IFERROR(INDEX('Hoja de Trabajo para listado'!$AB$155:$BA$1048576,MATCH($A1040,'Hoja de Trabajo para listado'!$AB$155:$AB$1048576,0),MATCH((CUADRO!I$4&amp;$E1040),'Hoja de Trabajo para listado'!$AB$151:$BA$151,0)),0)+IFERROR(INDEX('Hoja de Trabajo para listado'!$BC$155:$CB$1048576,MATCH($A1040,'Hoja de Trabajo para listado'!$BC$155:$BC$1048576,0),MATCH((CUADRO!I$4&amp;$E1040),'Hoja de Trabajo para listado'!$BC$151:$CB$151,0)),0)+IFERROR(INDEX('Hoja de Trabajo para listado'!$DE$153:$DG$274,MATCH($A1040,'Hoja de Trabajo para listado'!$DE$153:$DE$1048576,0),MATCH((CUADRO!I$4&amp;$E1040),'Hoja de Trabajo para listado'!$DE$151:$DG$151,0)),0)+IFERROR(INDEX('Hoja de Trabajo para listado'!$CD$155:$DC$1048576,MATCH($A1040,'Hoja de Trabajo para listado'!$CD$155:$CD$1048576,0),MATCH((CUADRO!I$4&amp;$E1040),'Hoja de Trabajo para listado'!$CD$151:$DC$151,0)),0)</f>
        <v>0</v>
      </c>
      <c r="J1040" s="241">
        <f ca="1">+IFERROR(INDEX('Hoja de Trabajo para listado'!$A$155:$Z$1048576,MATCH($A1040,'Hoja de Trabajo para listado'!$A$155:$A$1048576,0),MATCH((CUADRO!J$4&amp;$E1040),'Hoja de Trabajo para listado'!$A$151:$Z$151,0)),0)+IFERROR(INDEX('Hoja de Trabajo para listado'!$AB$155:$BA$1048576,MATCH($A1040,'Hoja de Trabajo para listado'!$AB$155:$AB$1048576,0),MATCH((CUADRO!J$4&amp;$E1040),'Hoja de Trabajo para listado'!$AB$151:$BA$151,0)),0)+IFERROR(INDEX('Hoja de Trabajo para listado'!$BC$155:$CB$1048576,MATCH($A1040,'Hoja de Trabajo para listado'!$BC$155:$BC$1048576,0),MATCH((CUADRO!J$4&amp;$E1040),'Hoja de Trabajo para listado'!$BC$151:$CB$151,0)),0)+IFERROR(INDEX('Hoja de Trabajo para listado'!$DE$153:$DG$274,MATCH($A1040,'Hoja de Trabajo para listado'!$DE$153:$DE$1048576,0),MATCH((CUADRO!J$4&amp;$E1040),'Hoja de Trabajo para listado'!$DE$151:$DG$151,0)),0)+IFERROR(INDEX('Hoja de Trabajo para listado'!$CD$155:$DC$1048576,MATCH($A1040,'Hoja de Trabajo para listado'!$CD$155:$CD$1048576,0),MATCH((CUADRO!J$4&amp;$E1040),'Hoja de Trabajo para listado'!$CD$151:$DC$151,0)),0)</f>
        <v>0</v>
      </c>
      <c r="K1040" s="241">
        <f ca="1">+IFERROR(INDEX('Hoja de Trabajo para listado'!$A$155:$Z$1048576,MATCH($A1040,'Hoja de Trabajo para listado'!$A$155:$A$1048576,0),MATCH((CUADRO!K$4&amp;$E1040),'Hoja de Trabajo para listado'!$A$151:$Z$151,0)),0)+IFERROR(INDEX('Hoja de Trabajo para listado'!$AB$155:$BA$1048576,MATCH($A1040,'Hoja de Trabajo para listado'!$AB$155:$AB$1048576,0),MATCH((CUADRO!K$4&amp;$E1040),'Hoja de Trabajo para listado'!$AB$151:$BA$151,0)),0)+IFERROR(INDEX('Hoja de Trabajo para listado'!$BC$155:$CB$1048576,MATCH($A1040,'Hoja de Trabajo para listado'!$BC$155:$BC$1048576,0),MATCH((CUADRO!K$4&amp;$E1040),'Hoja de Trabajo para listado'!$BC$151:$CB$151,0)),0)+IFERROR(INDEX('Hoja de Trabajo para listado'!$DE$153:$DG$274,MATCH($A1040,'Hoja de Trabajo para listado'!$DE$153:$DE$1048576,0),MATCH((CUADRO!K$4&amp;$E1040),'Hoja de Trabajo para listado'!$DE$151:$DG$151,0)),0)+IFERROR(INDEX('Hoja de Trabajo para listado'!$CD$155:$DC$1048576,MATCH($A1040,'Hoja de Trabajo para listado'!$CD$155:$CD$1048576,0),MATCH((CUADRO!K$4&amp;$E1040),'Hoja de Trabajo para listado'!$CD$151:$DC$151,0)),0)</f>
        <v>0</v>
      </c>
      <c r="L1040" s="241">
        <f ca="1">+IFERROR(INDEX('Hoja de Trabajo para listado'!$A$155:$Z$1048576,MATCH($A1040,'Hoja de Trabajo para listado'!$A$155:$A$1048576,0),MATCH((CUADRO!L$4&amp;$E1040),'Hoja de Trabajo para listado'!$A$151:$Z$151,0)),0)+IFERROR(INDEX('Hoja de Trabajo para listado'!$AB$155:$BA$1048576,MATCH($A1040,'Hoja de Trabajo para listado'!$AB$155:$AB$1048576,0),MATCH((CUADRO!L$4&amp;$E1040),'Hoja de Trabajo para listado'!$AB$151:$BA$151,0)),0)+IFERROR(INDEX('Hoja de Trabajo para listado'!$BC$155:$CB$1048576,MATCH($A1040,'Hoja de Trabajo para listado'!$BC$155:$BC$1048576,0),MATCH((CUADRO!L$4&amp;$E1040),'Hoja de Trabajo para listado'!$BC$151:$CB$151,0)),0)+IFERROR(INDEX('Hoja de Trabajo para listado'!$DE$153:$DG$274,MATCH($A1040,'Hoja de Trabajo para listado'!$DE$153:$DE$1048576,0),MATCH((CUADRO!L$4&amp;$E1040),'Hoja de Trabajo para listado'!$DE$151:$DG$151,0)),0)+IFERROR(INDEX('Hoja de Trabajo para listado'!$CD$155:$DC$1048576,MATCH($A1040,'Hoja de Trabajo para listado'!$CD$155:$CD$1048576,0),MATCH((CUADRO!L$4&amp;$E1040),'Hoja de Trabajo para listado'!$CD$151:$DC$151,0)),0)</f>
        <v>0</v>
      </c>
      <c r="M1040" s="241">
        <f ca="1">+IFERROR(INDEX('Hoja de Trabajo para listado'!$A$155:$Z$1048576,MATCH($A1040,'Hoja de Trabajo para listado'!$A$155:$A$1048576,0),MATCH((CUADRO!M$4&amp;$E1040),'Hoja de Trabajo para listado'!$A$151:$Z$151,0)),0)+IFERROR(INDEX('Hoja de Trabajo para listado'!$AB$155:$BA$1048576,MATCH($A1040,'Hoja de Trabajo para listado'!$AB$155:$AB$1048576,0),MATCH((CUADRO!M$4&amp;$E1040),'Hoja de Trabajo para listado'!$AB$151:$BA$151,0)),0)+IFERROR(INDEX('Hoja de Trabajo para listado'!$BC$155:$CB$1048576,MATCH($A1040,'Hoja de Trabajo para listado'!$BC$155:$BC$1048576,0),MATCH((CUADRO!M$4&amp;$E1040),'Hoja de Trabajo para listado'!$BC$151:$CB$151,0)),0)+IFERROR(INDEX('Hoja de Trabajo para listado'!$DE$153:$DG$274,MATCH($A1040,'Hoja de Trabajo para listado'!$DE$153:$DE$1048576,0),MATCH((CUADRO!M$4&amp;$E1040),'Hoja de Trabajo para listado'!$DE$151:$DG$151,0)),0)+IFERROR(INDEX('Hoja de Trabajo para listado'!$CD$155:$DC$1048576,MATCH($A1040,'Hoja de Trabajo para listado'!$CD$155:$CD$1048576,0),MATCH((CUADRO!M$4&amp;$E1040),'Hoja de Trabajo para listado'!$CD$151:$DC$151,0)),0)</f>
        <v>0</v>
      </c>
      <c r="N1040" s="241">
        <f ca="1">+IFERROR(INDEX('Hoja de Trabajo para listado'!$A$155:$Z$1048576,MATCH($A1040,'Hoja de Trabajo para listado'!$A$155:$A$1048576,0),MATCH((CUADRO!N$4&amp;$E1040),'Hoja de Trabajo para listado'!$A$151:$Z$151,0)),0)+IFERROR(INDEX('Hoja de Trabajo para listado'!$AB$155:$BA$1048576,MATCH($A1040,'Hoja de Trabajo para listado'!$AB$155:$AB$1048576,0),MATCH((CUADRO!N$4&amp;$E1040),'Hoja de Trabajo para listado'!$AB$151:$BA$151,0)),0)+IFERROR(INDEX('Hoja de Trabajo para listado'!$BC$155:$CB$1048576,MATCH($A1040,'Hoja de Trabajo para listado'!$BC$155:$BC$1048576,0),MATCH((CUADRO!N$4&amp;$E1040),'Hoja de Trabajo para listado'!$BC$151:$CB$151,0)),0)+IFERROR(INDEX('Hoja de Trabajo para listado'!$DE$153:$DG$274,MATCH($A1040,'Hoja de Trabajo para listado'!$DE$153:$DE$1048576,0),MATCH((CUADRO!N$4&amp;$E1040),'Hoja de Trabajo para listado'!$DE$151:$DG$151,0)),0)+IFERROR(INDEX('Hoja de Trabajo para listado'!$CD$155:$DC$1048576,MATCH($A1040,'Hoja de Trabajo para listado'!$CD$155:$CD$1048576,0),MATCH((CUADRO!N$4&amp;$E1040),'Hoja de Trabajo para listado'!$CD$151:$DC$151,0)),0)</f>
        <v>0</v>
      </c>
      <c r="O1040" s="241">
        <f ca="1">+IFERROR(INDEX('Hoja de Trabajo para listado'!$A$155:$Z$1048576,MATCH($A1040,'Hoja de Trabajo para listado'!$A$155:$A$1048576,0),MATCH((CUADRO!O$4&amp;$E1040),'Hoja de Trabajo para listado'!$A$151:$Z$151,0)),0)+IFERROR(INDEX('Hoja de Trabajo para listado'!$AB$155:$BA$1048576,MATCH($A1040,'Hoja de Trabajo para listado'!$AB$155:$AB$1048576,0),MATCH((CUADRO!O$4&amp;$E1040),'Hoja de Trabajo para listado'!$AB$151:$BA$151,0)),0)+IFERROR(INDEX('Hoja de Trabajo para listado'!$BC$155:$CB$1048576,MATCH($A1040,'Hoja de Trabajo para listado'!$BC$155:$BC$1048576,0),MATCH((CUADRO!O$4&amp;$E1040),'Hoja de Trabajo para listado'!$BC$151:$CB$151,0)),0)+IFERROR(INDEX('Hoja de Trabajo para listado'!$DE$153:$DG$274,MATCH($A1040,'Hoja de Trabajo para listado'!$DE$153:$DE$1048576,0),MATCH((CUADRO!O$4&amp;$E1040),'Hoja de Trabajo para listado'!$DE$151:$DG$151,0)),0)+IFERROR(INDEX('Hoja de Trabajo para listado'!$CD$155:$DC$1048576,MATCH($A1040,'Hoja de Trabajo para listado'!$CD$155:$CD$1048576,0),MATCH((CUADRO!O$4&amp;$E1040),'Hoja de Trabajo para listado'!$CD$151:$DC$151,0)),0)</f>
        <v>0</v>
      </c>
      <c r="P1040" s="241">
        <f ca="1">+IFERROR(INDEX('Hoja de Trabajo para listado'!$A$155:$Z$1048576,MATCH($A1040,'Hoja de Trabajo para listado'!$A$155:$A$1048576,0),MATCH((CUADRO!P$4&amp;$E1040),'Hoja de Trabajo para listado'!$A$151:$Z$151,0)),0)+IFERROR(INDEX('Hoja de Trabajo para listado'!$AB$155:$BA$1048576,MATCH($A1040,'Hoja de Trabajo para listado'!$AB$155:$AB$1048576,0),MATCH((CUADRO!P$4&amp;$E1040),'Hoja de Trabajo para listado'!$AB$151:$BA$151,0)),0)+IFERROR(INDEX('Hoja de Trabajo para listado'!$BC$155:$CB$1048576,MATCH($A1040,'Hoja de Trabajo para listado'!$BC$155:$BC$1048576,0),MATCH((CUADRO!P$4&amp;$E1040),'Hoja de Trabajo para listado'!$BC$151:$CB$151,0)),0)+IFERROR(INDEX('Hoja de Trabajo para listado'!$DE$153:$DG$274,MATCH($A1040,'Hoja de Trabajo para listado'!$DE$153:$DE$1048576,0),MATCH((CUADRO!P$4&amp;$E1040),'Hoja de Trabajo para listado'!$DE$151:$DG$151,0)),0)+IFERROR(INDEX('Hoja de Trabajo para listado'!$CD$155:$DC$1048576,MATCH($A1040,'Hoja de Trabajo para listado'!$CD$155:$CD$1048576,0),MATCH((CUADRO!P$4&amp;$E1040),'Hoja de Trabajo para listado'!$CD$151:$DC$151,0)),0)</f>
        <v>0</v>
      </c>
      <c r="Q1040" s="241">
        <f ca="1">+IFERROR(INDEX('Hoja de Trabajo para listado'!$A$155:$Z$1048576,MATCH($A1040,'Hoja de Trabajo para listado'!$A$155:$A$1048576,0),MATCH((CUADRO!Q$4&amp;$E1040),'Hoja de Trabajo para listado'!$A$151:$Z$151,0)),0)+IFERROR(INDEX('Hoja de Trabajo para listado'!$AB$155:$BA$1048576,MATCH($A1040,'Hoja de Trabajo para listado'!$AB$155:$AB$1048576,0),MATCH((CUADRO!Q$4&amp;$E1040),'Hoja de Trabajo para listado'!$AB$151:$BA$151,0)),0)+IFERROR(INDEX('Hoja de Trabajo para listado'!$BC$155:$CB$1048576,MATCH($A1040,'Hoja de Trabajo para listado'!$BC$155:$BC$1048576,0),MATCH((CUADRO!Q$4&amp;$E1040),'Hoja de Trabajo para listado'!$BC$151:$CB$151,0)),0)+IFERROR(INDEX('Hoja de Trabajo para listado'!$DE$153:$DG$274,MATCH($A1040,'Hoja de Trabajo para listado'!$DE$153:$DE$1048576,0),MATCH((CUADRO!Q$4&amp;$E1040),'Hoja de Trabajo para listado'!$DE$151:$DG$151,0)),0)+IFERROR(INDEX('Hoja de Trabajo para listado'!$CD$155:$DC$1048576,MATCH($A1040,'Hoja de Trabajo para listado'!$CD$155:$CD$1048576,0),MATCH((CUADRO!Q$4&amp;$E1040),'Hoja de Trabajo para listado'!$CD$151:$DC$151,0)),0)</f>
        <v>0</v>
      </c>
      <c r="R1040" s="241">
        <f t="shared" ca="1" si="39"/>
        <v>0</v>
      </c>
      <c r="S1040" s="247">
        <f ca="1">+R1039+R1040</f>
        <v>0</v>
      </c>
      <c r="T1040" s="241">
        <f ca="1">+S1040</f>
        <v>0</v>
      </c>
      <c r="U1040" s="240">
        <f t="shared" si="40"/>
        <v>2</v>
      </c>
      <c r="V1040" s="327" t="str">
        <f>+VLOOKUP(A1040,bd_lista!$A$3:$E$592,5,FALSE)</f>
        <v>Gobiernos Autonomos Municipales</v>
      </c>
      <c r="W1040" s="398"/>
      <c r="X1040" s="240">
        <f>+VLOOKUP(A1040,[4]Sheet1!$A$13:$D$744,4,FALSE)</f>
        <v>0</v>
      </c>
      <c r="Y1040" s="240" t="e">
        <f>+VLOOKUP(X1040,bd_lista!$A$3:$C$592,3,FALSE)</f>
        <v>#N/A</v>
      </c>
      <c r="Z1040" s="288"/>
      <c r="AA1040" s="289"/>
    </row>
    <row r="1041" spans="1:27" customFormat="1" ht="15" hidden="1" customHeight="1">
      <c r="A1041" s="32">
        <v>1753</v>
      </c>
      <c r="B1041" s="393">
        <f>+A1041</f>
        <v>1753</v>
      </c>
      <c r="C1041" s="245" t="str">
        <f>+VLOOKUP(A1041,bd_lista!$A$3:$C$592,3,FALSE)</f>
        <v>Gobierno Autónomo Municipal de Fernández Alonso</v>
      </c>
      <c r="D1041" s="395" t="str">
        <f>+C1041</f>
        <v>Gobierno Autónomo Municipal de Fernández Alonso</v>
      </c>
      <c r="E1041" s="240" t="s">
        <v>1303</v>
      </c>
      <c r="F1041" s="241">
        <f ca="1">+IFERROR(INDEX('Hoja de Trabajo para listado'!$A$155:$Z$1048576,MATCH($A1041,'Hoja de Trabajo para listado'!$A$155:$A$1048576,0),MATCH((CUADRO!F$4&amp;$E1041),'Hoja de Trabajo para listado'!$A$151:$Z$151,0)),0)+IFERROR(INDEX('Hoja de Trabajo para listado'!$AB$155:$BA$1048576,MATCH($A1041,'Hoja de Trabajo para listado'!$AB$155:$AB$1048576,0),MATCH((CUADRO!F$4&amp;$E1041),'Hoja de Trabajo para listado'!$AB$151:$BA$151,0)),0)+IFERROR(INDEX('Hoja de Trabajo para listado'!$BC$155:$CB$1048576,MATCH($A1041,'Hoja de Trabajo para listado'!$BC$155:$BC$1048576,0),MATCH((CUADRO!F$4&amp;$E1041),'Hoja de Trabajo para listado'!$BC$151:$CB$151,0)),0)+IFERROR(INDEX('Hoja de Trabajo para listado'!$DE$153:$DG$274,MATCH($A1041,'Hoja de Trabajo para listado'!$DE$153:$DE$1048576,0),MATCH((CUADRO!F$4&amp;$E1041),'Hoja de Trabajo para listado'!$DE$151:$DG$151,0)),0)+IFERROR(INDEX('Hoja de Trabajo para listado'!$CD$155:$DC$1048576,MATCH($A1041,'Hoja de Trabajo para listado'!$CD$155:$CD$1048576,0),MATCH((CUADRO!F$4&amp;$E1041),'Hoja de Trabajo para listado'!$CD$151:$DC$151,0)),0)</f>
        <v>0</v>
      </c>
      <c r="G1041" s="241">
        <f ca="1">+IFERROR(INDEX('Hoja de Trabajo para listado'!$A$155:$Z$1048576,MATCH($A1041,'Hoja de Trabajo para listado'!$A$155:$A$1048576,0),MATCH((CUADRO!G$4&amp;$E1041),'Hoja de Trabajo para listado'!$A$151:$Z$151,0)),0)+IFERROR(INDEX('Hoja de Trabajo para listado'!$AB$155:$BA$1048576,MATCH($A1041,'Hoja de Trabajo para listado'!$AB$155:$AB$1048576,0),MATCH((CUADRO!G$4&amp;$E1041),'Hoja de Trabajo para listado'!$AB$151:$BA$151,0)),0)+IFERROR(INDEX('Hoja de Trabajo para listado'!$BC$155:$CB$1048576,MATCH($A1041,'Hoja de Trabajo para listado'!$BC$155:$BC$1048576,0),MATCH((CUADRO!G$4&amp;$E1041),'Hoja de Trabajo para listado'!$BC$151:$CB$151,0)),0)+IFERROR(INDEX('Hoja de Trabajo para listado'!$DE$153:$DG$274,MATCH($A1041,'Hoja de Trabajo para listado'!$DE$153:$DE$1048576,0),MATCH((CUADRO!G$4&amp;$E1041),'Hoja de Trabajo para listado'!$DE$151:$DG$151,0)),0)+IFERROR(INDEX('Hoja de Trabajo para listado'!$CD$155:$DC$1048576,MATCH($A1041,'Hoja de Trabajo para listado'!$CD$155:$CD$1048576,0),MATCH((CUADRO!G$4&amp;$E1041),'Hoja de Trabajo para listado'!$CD$151:$DC$151,0)),0)</f>
        <v>0</v>
      </c>
      <c r="H1041" s="241">
        <f ca="1">+IFERROR(INDEX('Hoja de Trabajo para listado'!$A$155:$Z$1048576,MATCH($A1041,'Hoja de Trabajo para listado'!$A$155:$A$1048576,0),MATCH((CUADRO!H$4&amp;$E1041),'Hoja de Trabajo para listado'!$A$151:$Z$151,0)),0)+IFERROR(INDEX('Hoja de Trabajo para listado'!$AB$155:$BA$1048576,MATCH($A1041,'Hoja de Trabajo para listado'!$AB$155:$AB$1048576,0),MATCH((CUADRO!H$4&amp;$E1041),'Hoja de Trabajo para listado'!$AB$151:$BA$151,0)),0)+IFERROR(INDEX('Hoja de Trabajo para listado'!$BC$155:$CB$1048576,MATCH($A1041,'Hoja de Trabajo para listado'!$BC$155:$BC$1048576,0),MATCH((CUADRO!H$4&amp;$E1041),'Hoja de Trabajo para listado'!$BC$151:$CB$151,0)),0)+IFERROR(INDEX('Hoja de Trabajo para listado'!$DE$153:$DG$274,MATCH($A1041,'Hoja de Trabajo para listado'!$DE$153:$DE$1048576,0),MATCH((CUADRO!H$4&amp;$E1041),'Hoja de Trabajo para listado'!$DE$151:$DG$151,0)),0)+IFERROR(INDEX('Hoja de Trabajo para listado'!$CD$155:$DC$1048576,MATCH($A1041,'Hoja de Trabajo para listado'!$CD$155:$CD$1048576,0),MATCH((CUADRO!H$4&amp;$E1041),'Hoja de Trabajo para listado'!$CD$151:$DC$151,0)),0)</f>
        <v>0</v>
      </c>
      <c r="I1041" s="241">
        <f ca="1">+IFERROR(INDEX('Hoja de Trabajo para listado'!$A$155:$Z$1048576,MATCH($A1041,'Hoja de Trabajo para listado'!$A$155:$A$1048576,0),MATCH((CUADRO!I$4&amp;$E1041),'Hoja de Trabajo para listado'!$A$151:$Z$151,0)),0)+IFERROR(INDEX('Hoja de Trabajo para listado'!$AB$155:$BA$1048576,MATCH($A1041,'Hoja de Trabajo para listado'!$AB$155:$AB$1048576,0),MATCH((CUADRO!I$4&amp;$E1041),'Hoja de Trabajo para listado'!$AB$151:$BA$151,0)),0)+IFERROR(INDEX('Hoja de Trabajo para listado'!$BC$155:$CB$1048576,MATCH($A1041,'Hoja de Trabajo para listado'!$BC$155:$BC$1048576,0),MATCH((CUADRO!I$4&amp;$E1041),'Hoja de Trabajo para listado'!$BC$151:$CB$151,0)),0)+IFERROR(INDEX('Hoja de Trabajo para listado'!$DE$153:$DG$274,MATCH($A1041,'Hoja de Trabajo para listado'!$DE$153:$DE$1048576,0),MATCH((CUADRO!I$4&amp;$E1041),'Hoja de Trabajo para listado'!$DE$151:$DG$151,0)),0)+IFERROR(INDEX('Hoja de Trabajo para listado'!$CD$155:$DC$1048576,MATCH($A1041,'Hoja de Trabajo para listado'!$CD$155:$CD$1048576,0),MATCH((CUADRO!I$4&amp;$E1041),'Hoja de Trabajo para listado'!$CD$151:$DC$151,0)),0)</f>
        <v>0</v>
      </c>
      <c r="J1041" s="241">
        <f ca="1">+IFERROR(INDEX('Hoja de Trabajo para listado'!$A$155:$Z$1048576,MATCH($A1041,'Hoja de Trabajo para listado'!$A$155:$A$1048576,0),MATCH((CUADRO!J$4&amp;$E1041),'Hoja de Trabajo para listado'!$A$151:$Z$151,0)),0)+IFERROR(INDEX('Hoja de Trabajo para listado'!$AB$155:$BA$1048576,MATCH($A1041,'Hoja de Trabajo para listado'!$AB$155:$AB$1048576,0),MATCH((CUADRO!J$4&amp;$E1041),'Hoja de Trabajo para listado'!$AB$151:$BA$151,0)),0)+IFERROR(INDEX('Hoja de Trabajo para listado'!$BC$155:$CB$1048576,MATCH($A1041,'Hoja de Trabajo para listado'!$BC$155:$BC$1048576,0),MATCH((CUADRO!J$4&amp;$E1041),'Hoja de Trabajo para listado'!$BC$151:$CB$151,0)),0)+IFERROR(INDEX('Hoja de Trabajo para listado'!$DE$153:$DG$274,MATCH($A1041,'Hoja de Trabajo para listado'!$DE$153:$DE$1048576,0),MATCH((CUADRO!J$4&amp;$E1041),'Hoja de Trabajo para listado'!$DE$151:$DG$151,0)),0)+IFERROR(INDEX('Hoja de Trabajo para listado'!$CD$155:$DC$1048576,MATCH($A1041,'Hoja de Trabajo para listado'!$CD$155:$CD$1048576,0),MATCH((CUADRO!J$4&amp;$E1041),'Hoja de Trabajo para listado'!$CD$151:$DC$151,0)),0)</f>
        <v>0</v>
      </c>
      <c r="K1041" s="241">
        <f ca="1">+IFERROR(INDEX('Hoja de Trabajo para listado'!$A$155:$Z$1048576,MATCH($A1041,'Hoja de Trabajo para listado'!$A$155:$A$1048576,0),MATCH((CUADRO!K$4&amp;$E1041),'Hoja de Trabajo para listado'!$A$151:$Z$151,0)),0)+IFERROR(INDEX('Hoja de Trabajo para listado'!$AB$155:$BA$1048576,MATCH($A1041,'Hoja de Trabajo para listado'!$AB$155:$AB$1048576,0),MATCH((CUADRO!K$4&amp;$E1041),'Hoja de Trabajo para listado'!$AB$151:$BA$151,0)),0)+IFERROR(INDEX('Hoja de Trabajo para listado'!$BC$155:$CB$1048576,MATCH($A1041,'Hoja de Trabajo para listado'!$BC$155:$BC$1048576,0),MATCH((CUADRO!K$4&amp;$E1041),'Hoja de Trabajo para listado'!$BC$151:$CB$151,0)),0)+IFERROR(INDEX('Hoja de Trabajo para listado'!$DE$153:$DG$274,MATCH($A1041,'Hoja de Trabajo para listado'!$DE$153:$DE$1048576,0),MATCH((CUADRO!K$4&amp;$E1041),'Hoja de Trabajo para listado'!$DE$151:$DG$151,0)),0)+IFERROR(INDEX('Hoja de Trabajo para listado'!$CD$155:$DC$1048576,MATCH($A1041,'Hoja de Trabajo para listado'!$CD$155:$CD$1048576,0),MATCH((CUADRO!K$4&amp;$E1041),'Hoja de Trabajo para listado'!$CD$151:$DC$151,0)),0)</f>
        <v>0</v>
      </c>
      <c r="L1041" s="241">
        <f ca="1">+IFERROR(INDEX('Hoja de Trabajo para listado'!$A$155:$Z$1048576,MATCH($A1041,'Hoja de Trabajo para listado'!$A$155:$A$1048576,0),MATCH((CUADRO!L$4&amp;$E1041),'Hoja de Trabajo para listado'!$A$151:$Z$151,0)),0)+IFERROR(INDEX('Hoja de Trabajo para listado'!$AB$155:$BA$1048576,MATCH($A1041,'Hoja de Trabajo para listado'!$AB$155:$AB$1048576,0),MATCH((CUADRO!L$4&amp;$E1041),'Hoja de Trabajo para listado'!$AB$151:$BA$151,0)),0)+IFERROR(INDEX('Hoja de Trabajo para listado'!$BC$155:$CB$1048576,MATCH($A1041,'Hoja de Trabajo para listado'!$BC$155:$BC$1048576,0),MATCH((CUADRO!L$4&amp;$E1041),'Hoja de Trabajo para listado'!$BC$151:$CB$151,0)),0)+IFERROR(INDEX('Hoja de Trabajo para listado'!$DE$153:$DG$274,MATCH($A1041,'Hoja de Trabajo para listado'!$DE$153:$DE$1048576,0),MATCH((CUADRO!L$4&amp;$E1041),'Hoja de Trabajo para listado'!$DE$151:$DG$151,0)),0)+IFERROR(INDEX('Hoja de Trabajo para listado'!$CD$155:$DC$1048576,MATCH($A1041,'Hoja de Trabajo para listado'!$CD$155:$CD$1048576,0),MATCH((CUADRO!L$4&amp;$E1041),'Hoja de Trabajo para listado'!$CD$151:$DC$151,0)),0)</f>
        <v>0</v>
      </c>
      <c r="M1041" s="241">
        <f ca="1">+IFERROR(INDEX('Hoja de Trabajo para listado'!$A$155:$Z$1048576,MATCH($A1041,'Hoja de Trabajo para listado'!$A$155:$A$1048576,0),MATCH((CUADRO!M$4&amp;$E1041),'Hoja de Trabajo para listado'!$A$151:$Z$151,0)),0)+IFERROR(INDEX('Hoja de Trabajo para listado'!$AB$155:$BA$1048576,MATCH($A1041,'Hoja de Trabajo para listado'!$AB$155:$AB$1048576,0),MATCH((CUADRO!M$4&amp;$E1041),'Hoja de Trabajo para listado'!$AB$151:$BA$151,0)),0)+IFERROR(INDEX('Hoja de Trabajo para listado'!$BC$155:$CB$1048576,MATCH($A1041,'Hoja de Trabajo para listado'!$BC$155:$BC$1048576,0),MATCH((CUADRO!M$4&amp;$E1041),'Hoja de Trabajo para listado'!$BC$151:$CB$151,0)),0)+IFERROR(INDEX('Hoja de Trabajo para listado'!$DE$153:$DG$274,MATCH($A1041,'Hoja de Trabajo para listado'!$DE$153:$DE$1048576,0),MATCH((CUADRO!M$4&amp;$E1041),'Hoja de Trabajo para listado'!$DE$151:$DG$151,0)),0)+IFERROR(INDEX('Hoja de Trabajo para listado'!$CD$155:$DC$1048576,MATCH($A1041,'Hoja de Trabajo para listado'!$CD$155:$CD$1048576,0),MATCH((CUADRO!M$4&amp;$E1041),'Hoja de Trabajo para listado'!$CD$151:$DC$151,0)),0)</f>
        <v>0</v>
      </c>
      <c r="N1041" s="241">
        <f ca="1">+IFERROR(INDEX('Hoja de Trabajo para listado'!$A$155:$Z$1048576,MATCH($A1041,'Hoja de Trabajo para listado'!$A$155:$A$1048576,0),MATCH((CUADRO!N$4&amp;$E1041),'Hoja de Trabajo para listado'!$A$151:$Z$151,0)),0)+IFERROR(INDEX('Hoja de Trabajo para listado'!$AB$155:$BA$1048576,MATCH($A1041,'Hoja de Trabajo para listado'!$AB$155:$AB$1048576,0),MATCH((CUADRO!N$4&amp;$E1041),'Hoja de Trabajo para listado'!$AB$151:$BA$151,0)),0)+IFERROR(INDEX('Hoja de Trabajo para listado'!$BC$155:$CB$1048576,MATCH($A1041,'Hoja de Trabajo para listado'!$BC$155:$BC$1048576,0),MATCH((CUADRO!N$4&amp;$E1041),'Hoja de Trabajo para listado'!$BC$151:$CB$151,0)),0)+IFERROR(INDEX('Hoja de Trabajo para listado'!$DE$153:$DG$274,MATCH($A1041,'Hoja de Trabajo para listado'!$DE$153:$DE$1048576,0),MATCH((CUADRO!N$4&amp;$E1041),'Hoja de Trabajo para listado'!$DE$151:$DG$151,0)),0)+IFERROR(INDEX('Hoja de Trabajo para listado'!$CD$155:$DC$1048576,MATCH($A1041,'Hoja de Trabajo para listado'!$CD$155:$CD$1048576,0),MATCH((CUADRO!N$4&amp;$E1041),'Hoja de Trabajo para listado'!$CD$151:$DC$151,0)),0)</f>
        <v>0</v>
      </c>
      <c r="O1041" s="241">
        <f ca="1">+IFERROR(INDEX('Hoja de Trabajo para listado'!$A$155:$Z$1048576,MATCH($A1041,'Hoja de Trabajo para listado'!$A$155:$A$1048576,0),MATCH((CUADRO!O$4&amp;$E1041),'Hoja de Trabajo para listado'!$A$151:$Z$151,0)),0)+IFERROR(INDEX('Hoja de Trabajo para listado'!$AB$155:$BA$1048576,MATCH($A1041,'Hoja de Trabajo para listado'!$AB$155:$AB$1048576,0),MATCH((CUADRO!O$4&amp;$E1041),'Hoja de Trabajo para listado'!$AB$151:$BA$151,0)),0)+IFERROR(INDEX('Hoja de Trabajo para listado'!$BC$155:$CB$1048576,MATCH($A1041,'Hoja de Trabajo para listado'!$BC$155:$BC$1048576,0),MATCH((CUADRO!O$4&amp;$E1041),'Hoja de Trabajo para listado'!$BC$151:$CB$151,0)),0)+IFERROR(INDEX('Hoja de Trabajo para listado'!$DE$153:$DG$274,MATCH($A1041,'Hoja de Trabajo para listado'!$DE$153:$DE$1048576,0),MATCH((CUADRO!O$4&amp;$E1041),'Hoja de Trabajo para listado'!$DE$151:$DG$151,0)),0)+IFERROR(INDEX('Hoja de Trabajo para listado'!$CD$155:$DC$1048576,MATCH($A1041,'Hoja de Trabajo para listado'!$CD$155:$CD$1048576,0),MATCH((CUADRO!O$4&amp;$E1041),'Hoja de Trabajo para listado'!$CD$151:$DC$151,0)),0)</f>
        <v>0</v>
      </c>
      <c r="P1041" s="241">
        <f ca="1">+IFERROR(INDEX('Hoja de Trabajo para listado'!$A$155:$Z$1048576,MATCH($A1041,'Hoja de Trabajo para listado'!$A$155:$A$1048576,0),MATCH((CUADRO!P$4&amp;$E1041),'Hoja de Trabajo para listado'!$A$151:$Z$151,0)),0)+IFERROR(INDEX('Hoja de Trabajo para listado'!$AB$155:$BA$1048576,MATCH($A1041,'Hoja de Trabajo para listado'!$AB$155:$AB$1048576,0),MATCH((CUADRO!P$4&amp;$E1041),'Hoja de Trabajo para listado'!$AB$151:$BA$151,0)),0)+IFERROR(INDEX('Hoja de Trabajo para listado'!$BC$155:$CB$1048576,MATCH($A1041,'Hoja de Trabajo para listado'!$BC$155:$BC$1048576,0),MATCH((CUADRO!P$4&amp;$E1041),'Hoja de Trabajo para listado'!$BC$151:$CB$151,0)),0)+IFERROR(INDEX('Hoja de Trabajo para listado'!$DE$153:$DG$274,MATCH($A1041,'Hoja de Trabajo para listado'!$DE$153:$DE$1048576,0),MATCH((CUADRO!P$4&amp;$E1041),'Hoja de Trabajo para listado'!$DE$151:$DG$151,0)),0)+IFERROR(INDEX('Hoja de Trabajo para listado'!$CD$155:$DC$1048576,MATCH($A1041,'Hoja de Trabajo para listado'!$CD$155:$CD$1048576,0),MATCH((CUADRO!P$4&amp;$E1041),'Hoja de Trabajo para listado'!$CD$151:$DC$151,0)),0)</f>
        <v>0</v>
      </c>
      <c r="Q1041" s="241">
        <f ca="1">+IFERROR(INDEX('Hoja de Trabajo para listado'!$A$155:$Z$1048576,MATCH($A1041,'Hoja de Trabajo para listado'!$A$155:$A$1048576,0),MATCH((CUADRO!Q$4&amp;$E1041),'Hoja de Trabajo para listado'!$A$151:$Z$151,0)),0)+IFERROR(INDEX('Hoja de Trabajo para listado'!$AB$155:$BA$1048576,MATCH($A1041,'Hoja de Trabajo para listado'!$AB$155:$AB$1048576,0),MATCH((CUADRO!Q$4&amp;$E1041),'Hoja de Trabajo para listado'!$AB$151:$BA$151,0)),0)+IFERROR(INDEX('Hoja de Trabajo para listado'!$BC$155:$CB$1048576,MATCH($A1041,'Hoja de Trabajo para listado'!$BC$155:$BC$1048576,0),MATCH((CUADRO!Q$4&amp;$E1041),'Hoja de Trabajo para listado'!$BC$151:$CB$151,0)),0)+IFERROR(INDEX('Hoja de Trabajo para listado'!$DE$153:$DG$274,MATCH($A1041,'Hoja de Trabajo para listado'!$DE$153:$DE$1048576,0),MATCH((CUADRO!Q$4&amp;$E1041),'Hoja de Trabajo para listado'!$DE$151:$DG$151,0)),0)+IFERROR(INDEX('Hoja de Trabajo para listado'!$CD$155:$DC$1048576,MATCH($A1041,'Hoja de Trabajo para listado'!$CD$155:$CD$1048576,0),MATCH((CUADRO!Q$4&amp;$E1041),'Hoja de Trabajo para listado'!$CD$151:$DC$151,0)),0)</f>
        <v>0</v>
      </c>
      <c r="R1041" s="241">
        <f t="shared" ca="1" si="39"/>
        <v>0</v>
      </c>
      <c r="S1041" s="267"/>
      <c r="T1041" s="265">
        <f ca="1">+T1042</f>
        <v>0</v>
      </c>
      <c r="U1041" s="240">
        <f t="shared" si="40"/>
        <v>1</v>
      </c>
      <c r="V1041" s="327" t="str">
        <f>+VLOOKUP(A1041,bd_lista!$A$3:$E$592,5,FALSE)</f>
        <v>Gobiernos Autonomos Municipales</v>
      </c>
      <c r="W1041" s="397" t="str">
        <f>+V1041</f>
        <v>Gobiernos Autonomos Municipales</v>
      </c>
      <c r="X1041" s="240">
        <f>+VLOOKUP(A1041,[4]Sheet1!$A$13:$D$744,4,FALSE)</f>
        <v>0</v>
      </c>
      <c r="Y1041" s="240" t="e">
        <f>+VLOOKUP(X1041,bd_lista!$A$3:$C$592,3,FALSE)</f>
        <v>#N/A</v>
      </c>
      <c r="Z1041" s="290">
        <f>+X1041</f>
        <v>0</v>
      </c>
      <c r="AA1041" s="291" t="e">
        <f>+Y1041</f>
        <v>#N/A</v>
      </c>
    </row>
    <row r="1042" spans="1:27" customFormat="1" ht="15" hidden="1" customHeight="1">
      <c r="A1042" s="32">
        <v>1753</v>
      </c>
      <c r="B1042" s="394"/>
      <c r="C1042" s="245" t="str">
        <f>+VLOOKUP(A1042,bd_lista!$A$3:$C$592,3,FALSE)</f>
        <v>Gobierno Autónomo Municipal de Fernández Alonso</v>
      </c>
      <c r="D1042" s="396"/>
      <c r="E1042" s="242" t="s">
        <v>1304</v>
      </c>
      <c r="F1042" s="243">
        <f ca="1">+IFERROR(INDEX('Hoja de Trabajo para listado'!$A$155:$Z$1048576,MATCH($A1042,'Hoja de Trabajo para listado'!$A$155:$A$1048576,0),MATCH((CUADRO!F$4&amp;$E1042),'Hoja de Trabajo para listado'!$A$151:$Z$151,0)),0)+IFERROR(INDEX('Hoja de Trabajo para listado'!$AB$155:$BA$1048576,MATCH($A1042,'Hoja de Trabajo para listado'!$AB$155:$AB$1048576,0),MATCH((CUADRO!F$4&amp;$E1042),'Hoja de Trabajo para listado'!$AB$151:$BA$151,0)),0)+IFERROR(INDEX('Hoja de Trabajo para listado'!$BC$155:$CB$1048576,MATCH($A1042,'Hoja de Trabajo para listado'!$BC$155:$BC$1048576,0),MATCH((CUADRO!F$4&amp;$E1042),'Hoja de Trabajo para listado'!$BC$151:$CB$151,0)),0)+IFERROR(INDEX('Hoja de Trabajo para listado'!$DE$153:$DG$274,MATCH($A1042,'Hoja de Trabajo para listado'!$DE$153:$DE$1048576,0),MATCH((CUADRO!F$4&amp;$E1042),'Hoja de Trabajo para listado'!$DE$151:$DG$151,0)),0)+IFERROR(INDEX('Hoja de Trabajo para listado'!$CD$155:$DC$1048576,MATCH($A1042,'Hoja de Trabajo para listado'!$CD$155:$CD$1048576,0),MATCH((CUADRO!F$4&amp;$E1042),'Hoja de Trabajo para listado'!$CD$151:$DC$151,0)),0)</f>
        <v>0</v>
      </c>
      <c r="G1042" s="243">
        <f ca="1">+IFERROR(INDEX('Hoja de Trabajo para listado'!$A$155:$Z$1048576,MATCH($A1042,'Hoja de Trabajo para listado'!$A$155:$A$1048576,0),MATCH((CUADRO!G$4&amp;$E1042),'Hoja de Trabajo para listado'!$A$151:$Z$151,0)),0)+IFERROR(INDEX('Hoja de Trabajo para listado'!$AB$155:$BA$1048576,MATCH($A1042,'Hoja de Trabajo para listado'!$AB$155:$AB$1048576,0),MATCH((CUADRO!G$4&amp;$E1042),'Hoja de Trabajo para listado'!$AB$151:$BA$151,0)),0)+IFERROR(INDEX('Hoja de Trabajo para listado'!$BC$155:$CB$1048576,MATCH($A1042,'Hoja de Trabajo para listado'!$BC$155:$BC$1048576,0),MATCH((CUADRO!G$4&amp;$E1042),'Hoja de Trabajo para listado'!$BC$151:$CB$151,0)),0)+IFERROR(INDEX('Hoja de Trabajo para listado'!$DE$153:$DG$274,MATCH($A1042,'Hoja de Trabajo para listado'!$DE$153:$DE$1048576,0),MATCH((CUADRO!G$4&amp;$E1042),'Hoja de Trabajo para listado'!$DE$151:$DG$151,0)),0)+IFERROR(INDEX('Hoja de Trabajo para listado'!$CD$155:$DC$1048576,MATCH($A1042,'Hoja de Trabajo para listado'!$CD$155:$CD$1048576,0),MATCH((CUADRO!G$4&amp;$E1042),'Hoja de Trabajo para listado'!$CD$151:$DC$151,0)),0)</f>
        <v>0</v>
      </c>
      <c r="H1042" s="243">
        <f ca="1">+IFERROR(INDEX('Hoja de Trabajo para listado'!$A$155:$Z$1048576,MATCH($A1042,'Hoja de Trabajo para listado'!$A$155:$A$1048576,0),MATCH((CUADRO!H$4&amp;$E1042),'Hoja de Trabajo para listado'!$A$151:$Z$151,0)),0)+IFERROR(INDEX('Hoja de Trabajo para listado'!$AB$155:$BA$1048576,MATCH($A1042,'Hoja de Trabajo para listado'!$AB$155:$AB$1048576,0),MATCH((CUADRO!H$4&amp;$E1042),'Hoja de Trabajo para listado'!$AB$151:$BA$151,0)),0)+IFERROR(INDEX('Hoja de Trabajo para listado'!$BC$155:$CB$1048576,MATCH($A1042,'Hoja de Trabajo para listado'!$BC$155:$BC$1048576,0),MATCH((CUADRO!H$4&amp;$E1042),'Hoja de Trabajo para listado'!$BC$151:$CB$151,0)),0)+IFERROR(INDEX('Hoja de Trabajo para listado'!$DE$153:$DG$274,MATCH($A1042,'Hoja de Trabajo para listado'!$DE$153:$DE$1048576,0),MATCH((CUADRO!H$4&amp;$E1042),'Hoja de Trabajo para listado'!$DE$151:$DG$151,0)),0)+IFERROR(INDEX('Hoja de Trabajo para listado'!$CD$155:$DC$1048576,MATCH($A1042,'Hoja de Trabajo para listado'!$CD$155:$CD$1048576,0),MATCH((CUADRO!H$4&amp;$E1042),'Hoja de Trabajo para listado'!$CD$151:$DC$151,0)),0)</f>
        <v>0</v>
      </c>
      <c r="I1042" s="243">
        <f ca="1">+IFERROR(INDEX('Hoja de Trabajo para listado'!$A$155:$Z$1048576,MATCH($A1042,'Hoja de Trabajo para listado'!$A$155:$A$1048576,0),MATCH((CUADRO!I$4&amp;$E1042),'Hoja de Trabajo para listado'!$A$151:$Z$151,0)),0)+IFERROR(INDEX('Hoja de Trabajo para listado'!$AB$155:$BA$1048576,MATCH($A1042,'Hoja de Trabajo para listado'!$AB$155:$AB$1048576,0),MATCH((CUADRO!I$4&amp;$E1042),'Hoja de Trabajo para listado'!$AB$151:$BA$151,0)),0)+IFERROR(INDEX('Hoja de Trabajo para listado'!$BC$155:$CB$1048576,MATCH($A1042,'Hoja de Trabajo para listado'!$BC$155:$BC$1048576,0),MATCH((CUADRO!I$4&amp;$E1042),'Hoja de Trabajo para listado'!$BC$151:$CB$151,0)),0)+IFERROR(INDEX('Hoja de Trabajo para listado'!$DE$153:$DG$274,MATCH($A1042,'Hoja de Trabajo para listado'!$DE$153:$DE$1048576,0),MATCH((CUADRO!I$4&amp;$E1042),'Hoja de Trabajo para listado'!$DE$151:$DG$151,0)),0)+IFERROR(INDEX('Hoja de Trabajo para listado'!$CD$155:$DC$1048576,MATCH($A1042,'Hoja de Trabajo para listado'!$CD$155:$CD$1048576,0),MATCH((CUADRO!I$4&amp;$E1042),'Hoja de Trabajo para listado'!$CD$151:$DC$151,0)),0)</f>
        <v>0</v>
      </c>
      <c r="J1042" s="243">
        <f ca="1">+IFERROR(INDEX('Hoja de Trabajo para listado'!$A$155:$Z$1048576,MATCH($A1042,'Hoja de Trabajo para listado'!$A$155:$A$1048576,0),MATCH((CUADRO!J$4&amp;$E1042),'Hoja de Trabajo para listado'!$A$151:$Z$151,0)),0)+IFERROR(INDEX('Hoja de Trabajo para listado'!$AB$155:$BA$1048576,MATCH($A1042,'Hoja de Trabajo para listado'!$AB$155:$AB$1048576,0),MATCH((CUADRO!J$4&amp;$E1042),'Hoja de Trabajo para listado'!$AB$151:$BA$151,0)),0)+IFERROR(INDEX('Hoja de Trabajo para listado'!$BC$155:$CB$1048576,MATCH($A1042,'Hoja de Trabajo para listado'!$BC$155:$BC$1048576,0),MATCH((CUADRO!J$4&amp;$E1042),'Hoja de Trabajo para listado'!$BC$151:$CB$151,0)),0)+IFERROR(INDEX('Hoja de Trabajo para listado'!$DE$153:$DG$274,MATCH($A1042,'Hoja de Trabajo para listado'!$DE$153:$DE$1048576,0),MATCH((CUADRO!J$4&amp;$E1042),'Hoja de Trabajo para listado'!$DE$151:$DG$151,0)),0)+IFERROR(INDEX('Hoja de Trabajo para listado'!$CD$155:$DC$1048576,MATCH($A1042,'Hoja de Trabajo para listado'!$CD$155:$CD$1048576,0),MATCH((CUADRO!J$4&amp;$E1042),'Hoja de Trabajo para listado'!$CD$151:$DC$151,0)),0)</f>
        <v>0</v>
      </c>
      <c r="K1042" s="243">
        <f ca="1">+IFERROR(INDEX('Hoja de Trabajo para listado'!$A$155:$Z$1048576,MATCH($A1042,'Hoja de Trabajo para listado'!$A$155:$A$1048576,0),MATCH((CUADRO!K$4&amp;$E1042),'Hoja de Trabajo para listado'!$A$151:$Z$151,0)),0)+IFERROR(INDEX('Hoja de Trabajo para listado'!$AB$155:$BA$1048576,MATCH($A1042,'Hoja de Trabajo para listado'!$AB$155:$AB$1048576,0),MATCH((CUADRO!K$4&amp;$E1042),'Hoja de Trabajo para listado'!$AB$151:$BA$151,0)),0)+IFERROR(INDEX('Hoja de Trabajo para listado'!$BC$155:$CB$1048576,MATCH($A1042,'Hoja de Trabajo para listado'!$BC$155:$BC$1048576,0),MATCH((CUADRO!K$4&amp;$E1042),'Hoja de Trabajo para listado'!$BC$151:$CB$151,0)),0)+IFERROR(INDEX('Hoja de Trabajo para listado'!$DE$153:$DG$274,MATCH($A1042,'Hoja de Trabajo para listado'!$DE$153:$DE$1048576,0),MATCH((CUADRO!K$4&amp;$E1042),'Hoja de Trabajo para listado'!$DE$151:$DG$151,0)),0)+IFERROR(INDEX('Hoja de Trabajo para listado'!$CD$155:$DC$1048576,MATCH($A1042,'Hoja de Trabajo para listado'!$CD$155:$CD$1048576,0),MATCH((CUADRO!K$4&amp;$E1042),'Hoja de Trabajo para listado'!$CD$151:$DC$151,0)),0)</f>
        <v>0</v>
      </c>
      <c r="L1042" s="243">
        <f ca="1">+IFERROR(INDEX('Hoja de Trabajo para listado'!$A$155:$Z$1048576,MATCH($A1042,'Hoja de Trabajo para listado'!$A$155:$A$1048576,0),MATCH((CUADRO!L$4&amp;$E1042),'Hoja de Trabajo para listado'!$A$151:$Z$151,0)),0)+IFERROR(INDEX('Hoja de Trabajo para listado'!$AB$155:$BA$1048576,MATCH($A1042,'Hoja de Trabajo para listado'!$AB$155:$AB$1048576,0),MATCH((CUADRO!L$4&amp;$E1042),'Hoja de Trabajo para listado'!$AB$151:$BA$151,0)),0)+IFERROR(INDEX('Hoja de Trabajo para listado'!$BC$155:$CB$1048576,MATCH($A1042,'Hoja de Trabajo para listado'!$BC$155:$BC$1048576,0),MATCH((CUADRO!L$4&amp;$E1042),'Hoja de Trabajo para listado'!$BC$151:$CB$151,0)),0)+IFERROR(INDEX('Hoja de Trabajo para listado'!$DE$153:$DG$274,MATCH($A1042,'Hoja de Trabajo para listado'!$DE$153:$DE$1048576,0),MATCH((CUADRO!L$4&amp;$E1042),'Hoja de Trabajo para listado'!$DE$151:$DG$151,0)),0)+IFERROR(INDEX('Hoja de Trabajo para listado'!$CD$155:$DC$1048576,MATCH($A1042,'Hoja de Trabajo para listado'!$CD$155:$CD$1048576,0),MATCH((CUADRO!L$4&amp;$E1042),'Hoja de Trabajo para listado'!$CD$151:$DC$151,0)),0)</f>
        <v>0</v>
      </c>
      <c r="M1042" s="243">
        <f ca="1">+IFERROR(INDEX('Hoja de Trabajo para listado'!$A$155:$Z$1048576,MATCH($A1042,'Hoja de Trabajo para listado'!$A$155:$A$1048576,0),MATCH((CUADRO!M$4&amp;$E1042),'Hoja de Trabajo para listado'!$A$151:$Z$151,0)),0)+IFERROR(INDEX('Hoja de Trabajo para listado'!$AB$155:$BA$1048576,MATCH($A1042,'Hoja de Trabajo para listado'!$AB$155:$AB$1048576,0),MATCH((CUADRO!M$4&amp;$E1042),'Hoja de Trabajo para listado'!$AB$151:$BA$151,0)),0)+IFERROR(INDEX('Hoja de Trabajo para listado'!$BC$155:$CB$1048576,MATCH($A1042,'Hoja de Trabajo para listado'!$BC$155:$BC$1048576,0),MATCH((CUADRO!M$4&amp;$E1042),'Hoja de Trabajo para listado'!$BC$151:$CB$151,0)),0)+IFERROR(INDEX('Hoja de Trabajo para listado'!$DE$153:$DG$274,MATCH($A1042,'Hoja de Trabajo para listado'!$DE$153:$DE$1048576,0),MATCH((CUADRO!M$4&amp;$E1042),'Hoja de Trabajo para listado'!$DE$151:$DG$151,0)),0)+IFERROR(INDEX('Hoja de Trabajo para listado'!$CD$155:$DC$1048576,MATCH($A1042,'Hoja de Trabajo para listado'!$CD$155:$CD$1048576,0),MATCH((CUADRO!M$4&amp;$E1042),'Hoja de Trabajo para listado'!$CD$151:$DC$151,0)),0)</f>
        <v>0</v>
      </c>
      <c r="N1042" s="243">
        <f ca="1">+IFERROR(INDEX('Hoja de Trabajo para listado'!$A$155:$Z$1048576,MATCH($A1042,'Hoja de Trabajo para listado'!$A$155:$A$1048576,0),MATCH((CUADRO!N$4&amp;$E1042),'Hoja de Trabajo para listado'!$A$151:$Z$151,0)),0)+IFERROR(INDEX('Hoja de Trabajo para listado'!$AB$155:$BA$1048576,MATCH($A1042,'Hoja de Trabajo para listado'!$AB$155:$AB$1048576,0),MATCH((CUADRO!N$4&amp;$E1042),'Hoja de Trabajo para listado'!$AB$151:$BA$151,0)),0)+IFERROR(INDEX('Hoja de Trabajo para listado'!$BC$155:$CB$1048576,MATCH($A1042,'Hoja de Trabajo para listado'!$BC$155:$BC$1048576,0),MATCH((CUADRO!N$4&amp;$E1042),'Hoja de Trabajo para listado'!$BC$151:$CB$151,0)),0)+IFERROR(INDEX('Hoja de Trabajo para listado'!$DE$153:$DG$274,MATCH($A1042,'Hoja de Trabajo para listado'!$DE$153:$DE$1048576,0),MATCH((CUADRO!N$4&amp;$E1042),'Hoja de Trabajo para listado'!$DE$151:$DG$151,0)),0)+IFERROR(INDEX('Hoja de Trabajo para listado'!$CD$155:$DC$1048576,MATCH($A1042,'Hoja de Trabajo para listado'!$CD$155:$CD$1048576,0),MATCH((CUADRO!N$4&amp;$E1042),'Hoja de Trabajo para listado'!$CD$151:$DC$151,0)),0)</f>
        <v>0</v>
      </c>
      <c r="O1042" s="243">
        <f ca="1">+IFERROR(INDEX('Hoja de Trabajo para listado'!$A$155:$Z$1048576,MATCH($A1042,'Hoja de Trabajo para listado'!$A$155:$A$1048576,0),MATCH((CUADRO!O$4&amp;$E1042),'Hoja de Trabajo para listado'!$A$151:$Z$151,0)),0)+IFERROR(INDEX('Hoja de Trabajo para listado'!$AB$155:$BA$1048576,MATCH($A1042,'Hoja de Trabajo para listado'!$AB$155:$AB$1048576,0),MATCH((CUADRO!O$4&amp;$E1042),'Hoja de Trabajo para listado'!$AB$151:$BA$151,0)),0)+IFERROR(INDEX('Hoja de Trabajo para listado'!$BC$155:$CB$1048576,MATCH($A1042,'Hoja de Trabajo para listado'!$BC$155:$BC$1048576,0),MATCH((CUADRO!O$4&amp;$E1042),'Hoja de Trabajo para listado'!$BC$151:$CB$151,0)),0)+IFERROR(INDEX('Hoja de Trabajo para listado'!$DE$153:$DG$274,MATCH($A1042,'Hoja de Trabajo para listado'!$DE$153:$DE$1048576,0),MATCH((CUADRO!O$4&amp;$E1042),'Hoja de Trabajo para listado'!$DE$151:$DG$151,0)),0)+IFERROR(INDEX('Hoja de Trabajo para listado'!$CD$155:$DC$1048576,MATCH($A1042,'Hoja de Trabajo para listado'!$CD$155:$CD$1048576,0),MATCH((CUADRO!O$4&amp;$E1042),'Hoja de Trabajo para listado'!$CD$151:$DC$151,0)),0)</f>
        <v>0</v>
      </c>
      <c r="P1042" s="243">
        <f ca="1">+IFERROR(INDEX('Hoja de Trabajo para listado'!$A$155:$Z$1048576,MATCH($A1042,'Hoja de Trabajo para listado'!$A$155:$A$1048576,0),MATCH((CUADRO!P$4&amp;$E1042),'Hoja de Trabajo para listado'!$A$151:$Z$151,0)),0)+IFERROR(INDEX('Hoja de Trabajo para listado'!$AB$155:$BA$1048576,MATCH($A1042,'Hoja de Trabajo para listado'!$AB$155:$AB$1048576,0),MATCH((CUADRO!P$4&amp;$E1042),'Hoja de Trabajo para listado'!$AB$151:$BA$151,0)),0)+IFERROR(INDEX('Hoja de Trabajo para listado'!$BC$155:$CB$1048576,MATCH($A1042,'Hoja de Trabajo para listado'!$BC$155:$BC$1048576,0),MATCH((CUADRO!P$4&amp;$E1042),'Hoja de Trabajo para listado'!$BC$151:$CB$151,0)),0)+IFERROR(INDEX('Hoja de Trabajo para listado'!$DE$153:$DG$274,MATCH($A1042,'Hoja de Trabajo para listado'!$DE$153:$DE$1048576,0),MATCH((CUADRO!P$4&amp;$E1042),'Hoja de Trabajo para listado'!$DE$151:$DG$151,0)),0)+IFERROR(INDEX('Hoja de Trabajo para listado'!$CD$155:$DC$1048576,MATCH($A1042,'Hoja de Trabajo para listado'!$CD$155:$CD$1048576,0),MATCH((CUADRO!P$4&amp;$E1042),'Hoja de Trabajo para listado'!$CD$151:$DC$151,0)),0)</f>
        <v>0</v>
      </c>
      <c r="Q1042" s="243">
        <f ca="1">+IFERROR(INDEX('Hoja de Trabajo para listado'!$A$155:$Z$1048576,MATCH($A1042,'Hoja de Trabajo para listado'!$A$155:$A$1048576,0),MATCH((CUADRO!Q$4&amp;$E1042),'Hoja de Trabajo para listado'!$A$151:$Z$151,0)),0)+IFERROR(INDEX('Hoja de Trabajo para listado'!$AB$155:$BA$1048576,MATCH($A1042,'Hoja de Trabajo para listado'!$AB$155:$AB$1048576,0),MATCH((CUADRO!Q$4&amp;$E1042),'Hoja de Trabajo para listado'!$AB$151:$BA$151,0)),0)+IFERROR(INDEX('Hoja de Trabajo para listado'!$BC$155:$CB$1048576,MATCH($A1042,'Hoja de Trabajo para listado'!$BC$155:$BC$1048576,0),MATCH((CUADRO!Q$4&amp;$E1042),'Hoja de Trabajo para listado'!$BC$151:$CB$151,0)),0)+IFERROR(INDEX('Hoja de Trabajo para listado'!$DE$153:$DG$274,MATCH($A1042,'Hoja de Trabajo para listado'!$DE$153:$DE$1048576,0),MATCH((CUADRO!Q$4&amp;$E1042),'Hoja de Trabajo para listado'!$DE$151:$DG$151,0)),0)+IFERROR(INDEX('Hoja de Trabajo para listado'!$CD$155:$DC$1048576,MATCH($A1042,'Hoja de Trabajo para listado'!$CD$155:$CD$1048576,0),MATCH((CUADRO!Q$4&amp;$E1042),'Hoja de Trabajo para listado'!$CD$151:$DC$151,0)),0)</f>
        <v>0</v>
      </c>
      <c r="R1042" s="243">
        <f t="shared" ca="1" si="39"/>
        <v>0</v>
      </c>
      <c r="S1042" s="247">
        <f ca="1">+R1041+R1042</f>
        <v>0</v>
      </c>
      <c r="T1042" s="243">
        <f ca="1">+S1042</f>
        <v>0</v>
      </c>
      <c r="U1042" s="240">
        <f t="shared" si="40"/>
        <v>2</v>
      </c>
      <c r="V1042" s="327" t="str">
        <f>+VLOOKUP(A1042,bd_lista!$A$3:$E$592,5,FALSE)</f>
        <v>Gobiernos Autonomos Municipales</v>
      </c>
      <c r="W1042" s="398"/>
      <c r="X1042" s="240">
        <f>+VLOOKUP(A1042,[4]Sheet1!$A$13:$D$744,4,FALSE)</f>
        <v>0</v>
      </c>
      <c r="Y1042" s="240" t="e">
        <f>+VLOOKUP(X1042,bd_lista!$A$3:$C$592,3,FALSE)</f>
        <v>#N/A</v>
      </c>
      <c r="Z1042" s="288"/>
      <c r="AA1042" s="289"/>
    </row>
    <row r="1043" spans="1:27" customFormat="1" ht="27" hidden="1" customHeight="1">
      <c r="A1043" s="32">
        <v>1754</v>
      </c>
      <c r="B1043" s="393">
        <f>+A1043</f>
        <v>1754</v>
      </c>
      <c r="C1043" s="245" t="str">
        <f>+VLOOKUP(A1043,bd_lista!$A$3:$C$592,3,FALSE)</f>
        <v>Gobierno Autónomo Municipal de San Pedro</v>
      </c>
      <c r="D1043" s="395" t="str">
        <f>+C1043</f>
        <v>Gobierno Autónomo Municipal de San Pedro</v>
      </c>
      <c r="E1043" s="240" t="s">
        <v>1303</v>
      </c>
      <c r="F1043" s="241">
        <f ca="1">+IFERROR(INDEX('Hoja de Trabajo para listado'!$A$155:$Z$1048576,MATCH($A1043,'Hoja de Trabajo para listado'!$A$155:$A$1048576,0),MATCH((CUADRO!F$4&amp;$E1043),'Hoja de Trabajo para listado'!$A$151:$Z$151,0)),0)+IFERROR(INDEX('Hoja de Trabajo para listado'!$AB$155:$BA$1048576,MATCH($A1043,'Hoja de Trabajo para listado'!$AB$155:$AB$1048576,0),MATCH((CUADRO!F$4&amp;$E1043),'Hoja de Trabajo para listado'!$AB$151:$BA$151,0)),0)+IFERROR(INDEX('Hoja de Trabajo para listado'!$BC$155:$CB$1048576,MATCH($A1043,'Hoja de Trabajo para listado'!$BC$155:$BC$1048576,0),MATCH((CUADRO!F$4&amp;$E1043),'Hoja de Trabajo para listado'!$BC$151:$CB$151,0)),0)+IFERROR(INDEX('Hoja de Trabajo para listado'!$DE$153:$DG$274,MATCH($A1043,'Hoja de Trabajo para listado'!$DE$153:$DE$1048576,0),MATCH((CUADRO!F$4&amp;$E1043),'Hoja de Trabajo para listado'!$DE$151:$DG$151,0)),0)+IFERROR(INDEX('Hoja de Trabajo para listado'!$CD$155:$DC$1048576,MATCH($A1043,'Hoja de Trabajo para listado'!$CD$155:$CD$1048576,0),MATCH((CUADRO!F$4&amp;$E1043),'Hoja de Trabajo para listado'!$CD$151:$DC$151,0)),0)</f>
        <v>0</v>
      </c>
      <c r="G1043" s="241">
        <f ca="1">+IFERROR(INDEX('Hoja de Trabajo para listado'!$A$155:$Z$1048576,MATCH($A1043,'Hoja de Trabajo para listado'!$A$155:$A$1048576,0),MATCH((CUADRO!G$4&amp;$E1043),'Hoja de Trabajo para listado'!$A$151:$Z$151,0)),0)+IFERROR(INDEX('Hoja de Trabajo para listado'!$AB$155:$BA$1048576,MATCH($A1043,'Hoja de Trabajo para listado'!$AB$155:$AB$1048576,0),MATCH((CUADRO!G$4&amp;$E1043),'Hoja de Trabajo para listado'!$AB$151:$BA$151,0)),0)+IFERROR(INDEX('Hoja de Trabajo para listado'!$BC$155:$CB$1048576,MATCH($A1043,'Hoja de Trabajo para listado'!$BC$155:$BC$1048576,0),MATCH((CUADRO!G$4&amp;$E1043),'Hoja de Trabajo para listado'!$BC$151:$CB$151,0)),0)+IFERROR(INDEX('Hoja de Trabajo para listado'!$DE$153:$DG$274,MATCH($A1043,'Hoja de Trabajo para listado'!$DE$153:$DE$1048576,0),MATCH((CUADRO!G$4&amp;$E1043),'Hoja de Trabajo para listado'!$DE$151:$DG$151,0)),0)+IFERROR(INDEX('Hoja de Trabajo para listado'!$CD$155:$DC$1048576,MATCH($A1043,'Hoja de Trabajo para listado'!$CD$155:$CD$1048576,0),MATCH((CUADRO!G$4&amp;$E1043),'Hoja de Trabajo para listado'!$CD$151:$DC$151,0)),0)</f>
        <v>0</v>
      </c>
      <c r="H1043" s="241">
        <f ca="1">+IFERROR(INDEX('Hoja de Trabajo para listado'!$A$155:$Z$1048576,MATCH($A1043,'Hoja de Trabajo para listado'!$A$155:$A$1048576,0),MATCH((CUADRO!H$4&amp;$E1043),'Hoja de Trabajo para listado'!$A$151:$Z$151,0)),0)+IFERROR(INDEX('Hoja de Trabajo para listado'!$AB$155:$BA$1048576,MATCH($A1043,'Hoja de Trabajo para listado'!$AB$155:$AB$1048576,0),MATCH((CUADRO!H$4&amp;$E1043),'Hoja de Trabajo para listado'!$AB$151:$BA$151,0)),0)+IFERROR(INDEX('Hoja de Trabajo para listado'!$BC$155:$CB$1048576,MATCH($A1043,'Hoja de Trabajo para listado'!$BC$155:$BC$1048576,0),MATCH((CUADRO!H$4&amp;$E1043),'Hoja de Trabajo para listado'!$BC$151:$CB$151,0)),0)+IFERROR(INDEX('Hoja de Trabajo para listado'!$DE$153:$DG$274,MATCH($A1043,'Hoja de Trabajo para listado'!$DE$153:$DE$1048576,0),MATCH((CUADRO!H$4&amp;$E1043),'Hoja de Trabajo para listado'!$DE$151:$DG$151,0)),0)+IFERROR(INDEX('Hoja de Trabajo para listado'!$CD$155:$DC$1048576,MATCH($A1043,'Hoja de Trabajo para listado'!$CD$155:$CD$1048576,0),MATCH((CUADRO!H$4&amp;$E1043),'Hoja de Trabajo para listado'!$CD$151:$DC$151,0)),0)</f>
        <v>0</v>
      </c>
      <c r="I1043" s="241">
        <f ca="1">+IFERROR(INDEX('Hoja de Trabajo para listado'!$A$155:$Z$1048576,MATCH($A1043,'Hoja de Trabajo para listado'!$A$155:$A$1048576,0),MATCH((CUADRO!I$4&amp;$E1043),'Hoja de Trabajo para listado'!$A$151:$Z$151,0)),0)+IFERROR(INDEX('Hoja de Trabajo para listado'!$AB$155:$BA$1048576,MATCH($A1043,'Hoja de Trabajo para listado'!$AB$155:$AB$1048576,0),MATCH((CUADRO!I$4&amp;$E1043),'Hoja de Trabajo para listado'!$AB$151:$BA$151,0)),0)+IFERROR(INDEX('Hoja de Trabajo para listado'!$BC$155:$CB$1048576,MATCH($A1043,'Hoja de Trabajo para listado'!$BC$155:$BC$1048576,0),MATCH((CUADRO!I$4&amp;$E1043),'Hoja de Trabajo para listado'!$BC$151:$CB$151,0)),0)+IFERROR(INDEX('Hoja de Trabajo para listado'!$DE$153:$DG$274,MATCH($A1043,'Hoja de Trabajo para listado'!$DE$153:$DE$1048576,0),MATCH((CUADRO!I$4&amp;$E1043),'Hoja de Trabajo para listado'!$DE$151:$DG$151,0)),0)+IFERROR(INDEX('Hoja de Trabajo para listado'!$CD$155:$DC$1048576,MATCH($A1043,'Hoja de Trabajo para listado'!$CD$155:$CD$1048576,0),MATCH((CUADRO!I$4&amp;$E1043),'Hoja de Trabajo para listado'!$CD$151:$DC$151,0)),0)</f>
        <v>0</v>
      </c>
      <c r="J1043" s="241">
        <f ca="1">+IFERROR(INDEX('Hoja de Trabajo para listado'!$A$155:$Z$1048576,MATCH($A1043,'Hoja de Trabajo para listado'!$A$155:$A$1048576,0),MATCH((CUADRO!J$4&amp;$E1043),'Hoja de Trabajo para listado'!$A$151:$Z$151,0)),0)+IFERROR(INDEX('Hoja de Trabajo para listado'!$AB$155:$BA$1048576,MATCH($A1043,'Hoja de Trabajo para listado'!$AB$155:$AB$1048576,0),MATCH((CUADRO!J$4&amp;$E1043),'Hoja de Trabajo para listado'!$AB$151:$BA$151,0)),0)+IFERROR(INDEX('Hoja de Trabajo para listado'!$BC$155:$CB$1048576,MATCH($A1043,'Hoja de Trabajo para listado'!$BC$155:$BC$1048576,0),MATCH((CUADRO!J$4&amp;$E1043),'Hoja de Trabajo para listado'!$BC$151:$CB$151,0)),0)+IFERROR(INDEX('Hoja de Trabajo para listado'!$DE$153:$DG$274,MATCH($A1043,'Hoja de Trabajo para listado'!$DE$153:$DE$1048576,0),MATCH((CUADRO!J$4&amp;$E1043),'Hoja de Trabajo para listado'!$DE$151:$DG$151,0)),0)+IFERROR(INDEX('Hoja de Trabajo para listado'!$CD$155:$DC$1048576,MATCH($A1043,'Hoja de Trabajo para listado'!$CD$155:$CD$1048576,0),MATCH((CUADRO!J$4&amp;$E1043),'Hoja de Trabajo para listado'!$CD$151:$DC$151,0)),0)</f>
        <v>0</v>
      </c>
      <c r="K1043" s="241">
        <f ca="1">+IFERROR(INDEX('Hoja de Trabajo para listado'!$A$155:$Z$1048576,MATCH($A1043,'Hoja de Trabajo para listado'!$A$155:$A$1048576,0),MATCH((CUADRO!K$4&amp;$E1043),'Hoja de Trabajo para listado'!$A$151:$Z$151,0)),0)+IFERROR(INDEX('Hoja de Trabajo para listado'!$AB$155:$BA$1048576,MATCH($A1043,'Hoja de Trabajo para listado'!$AB$155:$AB$1048576,0),MATCH((CUADRO!K$4&amp;$E1043),'Hoja de Trabajo para listado'!$AB$151:$BA$151,0)),0)+IFERROR(INDEX('Hoja de Trabajo para listado'!$BC$155:$CB$1048576,MATCH($A1043,'Hoja de Trabajo para listado'!$BC$155:$BC$1048576,0),MATCH((CUADRO!K$4&amp;$E1043),'Hoja de Trabajo para listado'!$BC$151:$CB$151,0)),0)+IFERROR(INDEX('Hoja de Trabajo para listado'!$DE$153:$DG$274,MATCH($A1043,'Hoja de Trabajo para listado'!$DE$153:$DE$1048576,0),MATCH((CUADRO!K$4&amp;$E1043),'Hoja de Trabajo para listado'!$DE$151:$DG$151,0)),0)+IFERROR(INDEX('Hoja de Trabajo para listado'!$CD$155:$DC$1048576,MATCH($A1043,'Hoja de Trabajo para listado'!$CD$155:$CD$1048576,0),MATCH((CUADRO!K$4&amp;$E1043),'Hoja de Trabajo para listado'!$CD$151:$DC$151,0)),0)</f>
        <v>0</v>
      </c>
      <c r="L1043" s="241">
        <f ca="1">+IFERROR(INDEX('Hoja de Trabajo para listado'!$A$155:$Z$1048576,MATCH($A1043,'Hoja de Trabajo para listado'!$A$155:$A$1048576,0),MATCH((CUADRO!L$4&amp;$E1043),'Hoja de Trabajo para listado'!$A$151:$Z$151,0)),0)+IFERROR(INDEX('Hoja de Trabajo para listado'!$AB$155:$BA$1048576,MATCH($A1043,'Hoja de Trabajo para listado'!$AB$155:$AB$1048576,0),MATCH((CUADRO!L$4&amp;$E1043),'Hoja de Trabajo para listado'!$AB$151:$BA$151,0)),0)+IFERROR(INDEX('Hoja de Trabajo para listado'!$BC$155:$CB$1048576,MATCH($A1043,'Hoja de Trabajo para listado'!$BC$155:$BC$1048576,0),MATCH((CUADRO!L$4&amp;$E1043),'Hoja de Trabajo para listado'!$BC$151:$CB$151,0)),0)+IFERROR(INDEX('Hoja de Trabajo para listado'!$DE$153:$DG$274,MATCH($A1043,'Hoja de Trabajo para listado'!$DE$153:$DE$1048576,0),MATCH((CUADRO!L$4&amp;$E1043),'Hoja de Trabajo para listado'!$DE$151:$DG$151,0)),0)+IFERROR(INDEX('Hoja de Trabajo para listado'!$CD$155:$DC$1048576,MATCH($A1043,'Hoja de Trabajo para listado'!$CD$155:$CD$1048576,0),MATCH((CUADRO!L$4&amp;$E1043),'Hoja de Trabajo para listado'!$CD$151:$DC$151,0)),0)</f>
        <v>0</v>
      </c>
      <c r="M1043" s="241">
        <f ca="1">+IFERROR(INDEX('Hoja de Trabajo para listado'!$A$155:$Z$1048576,MATCH($A1043,'Hoja de Trabajo para listado'!$A$155:$A$1048576,0),MATCH((CUADRO!M$4&amp;$E1043),'Hoja de Trabajo para listado'!$A$151:$Z$151,0)),0)+IFERROR(INDEX('Hoja de Trabajo para listado'!$AB$155:$BA$1048576,MATCH($A1043,'Hoja de Trabajo para listado'!$AB$155:$AB$1048576,0),MATCH((CUADRO!M$4&amp;$E1043),'Hoja de Trabajo para listado'!$AB$151:$BA$151,0)),0)+IFERROR(INDEX('Hoja de Trabajo para listado'!$BC$155:$CB$1048576,MATCH($A1043,'Hoja de Trabajo para listado'!$BC$155:$BC$1048576,0),MATCH((CUADRO!M$4&amp;$E1043),'Hoja de Trabajo para listado'!$BC$151:$CB$151,0)),0)+IFERROR(INDEX('Hoja de Trabajo para listado'!$DE$153:$DG$274,MATCH($A1043,'Hoja de Trabajo para listado'!$DE$153:$DE$1048576,0),MATCH((CUADRO!M$4&amp;$E1043),'Hoja de Trabajo para listado'!$DE$151:$DG$151,0)),0)+IFERROR(INDEX('Hoja de Trabajo para listado'!$CD$155:$DC$1048576,MATCH($A1043,'Hoja de Trabajo para listado'!$CD$155:$CD$1048576,0),MATCH((CUADRO!M$4&amp;$E1043),'Hoja de Trabajo para listado'!$CD$151:$DC$151,0)),0)</f>
        <v>0</v>
      </c>
      <c r="N1043" s="241">
        <f ca="1">+IFERROR(INDEX('Hoja de Trabajo para listado'!$A$155:$Z$1048576,MATCH($A1043,'Hoja de Trabajo para listado'!$A$155:$A$1048576,0),MATCH((CUADRO!N$4&amp;$E1043),'Hoja de Trabajo para listado'!$A$151:$Z$151,0)),0)+IFERROR(INDEX('Hoja de Trabajo para listado'!$AB$155:$BA$1048576,MATCH($A1043,'Hoja de Trabajo para listado'!$AB$155:$AB$1048576,0),MATCH((CUADRO!N$4&amp;$E1043),'Hoja de Trabajo para listado'!$AB$151:$BA$151,0)),0)+IFERROR(INDEX('Hoja de Trabajo para listado'!$BC$155:$CB$1048576,MATCH($A1043,'Hoja de Trabajo para listado'!$BC$155:$BC$1048576,0),MATCH((CUADRO!N$4&amp;$E1043),'Hoja de Trabajo para listado'!$BC$151:$CB$151,0)),0)+IFERROR(INDEX('Hoja de Trabajo para listado'!$DE$153:$DG$274,MATCH($A1043,'Hoja de Trabajo para listado'!$DE$153:$DE$1048576,0),MATCH((CUADRO!N$4&amp;$E1043),'Hoja de Trabajo para listado'!$DE$151:$DG$151,0)),0)+IFERROR(INDEX('Hoja de Trabajo para listado'!$CD$155:$DC$1048576,MATCH($A1043,'Hoja de Trabajo para listado'!$CD$155:$CD$1048576,0),MATCH((CUADRO!N$4&amp;$E1043),'Hoja de Trabajo para listado'!$CD$151:$DC$151,0)),0)</f>
        <v>0</v>
      </c>
      <c r="O1043" s="241">
        <f ca="1">+IFERROR(INDEX('Hoja de Trabajo para listado'!$A$155:$Z$1048576,MATCH($A1043,'Hoja de Trabajo para listado'!$A$155:$A$1048576,0),MATCH((CUADRO!O$4&amp;$E1043),'Hoja de Trabajo para listado'!$A$151:$Z$151,0)),0)+IFERROR(INDEX('Hoja de Trabajo para listado'!$AB$155:$BA$1048576,MATCH($A1043,'Hoja de Trabajo para listado'!$AB$155:$AB$1048576,0),MATCH((CUADRO!O$4&amp;$E1043),'Hoja de Trabajo para listado'!$AB$151:$BA$151,0)),0)+IFERROR(INDEX('Hoja de Trabajo para listado'!$BC$155:$CB$1048576,MATCH($A1043,'Hoja de Trabajo para listado'!$BC$155:$BC$1048576,0),MATCH((CUADRO!O$4&amp;$E1043),'Hoja de Trabajo para listado'!$BC$151:$CB$151,0)),0)+IFERROR(INDEX('Hoja de Trabajo para listado'!$DE$153:$DG$274,MATCH($A1043,'Hoja de Trabajo para listado'!$DE$153:$DE$1048576,0),MATCH((CUADRO!O$4&amp;$E1043),'Hoja de Trabajo para listado'!$DE$151:$DG$151,0)),0)+IFERROR(INDEX('Hoja de Trabajo para listado'!$CD$155:$DC$1048576,MATCH($A1043,'Hoja de Trabajo para listado'!$CD$155:$CD$1048576,0),MATCH((CUADRO!O$4&amp;$E1043),'Hoja de Trabajo para listado'!$CD$151:$DC$151,0)),0)</f>
        <v>0</v>
      </c>
      <c r="P1043" s="241">
        <f ca="1">+IFERROR(INDEX('Hoja de Trabajo para listado'!$A$155:$Z$1048576,MATCH($A1043,'Hoja de Trabajo para listado'!$A$155:$A$1048576,0),MATCH((CUADRO!P$4&amp;$E1043),'Hoja de Trabajo para listado'!$A$151:$Z$151,0)),0)+IFERROR(INDEX('Hoja de Trabajo para listado'!$AB$155:$BA$1048576,MATCH($A1043,'Hoja de Trabajo para listado'!$AB$155:$AB$1048576,0),MATCH((CUADRO!P$4&amp;$E1043),'Hoja de Trabajo para listado'!$AB$151:$BA$151,0)),0)+IFERROR(INDEX('Hoja de Trabajo para listado'!$BC$155:$CB$1048576,MATCH($A1043,'Hoja de Trabajo para listado'!$BC$155:$BC$1048576,0),MATCH((CUADRO!P$4&amp;$E1043),'Hoja de Trabajo para listado'!$BC$151:$CB$151,0)),0)+IFERROR(INDEX('Hoja de Trabajo para listado'!$DE$153:$DG$274,MATCH($A1043,'Hoja de Trabajo para listado'!$DE$153:$DE$1048576,0),MATCH((CUADRO!P$4&amp;$E1043),'Hoja de Trabajo para listado'!$DE$151:$DG$151,0)),0)+IFERROR(INDEX('Hoja de Trabajo para listado'!$CD$155:$DC$1048576,MATCH($A1043,'Hoja de Trabajo para listado'!$CD$155:$CD$1048576,0),MATCH((CUADRO!P$4&amp;$E1043),'Hoja de Trabajo para listado'!$CD$151:$DC$151,0)),0)</f>
        <v>0</v>
      </c>
      <c r="Q1043" s="241">
        <f ca="1">+IFERROR(INDEX('Hoja de Trabajo para listado'!$A$155:$Z$1048576,MATCH($A1043,'Hoja de Trabajo para listado'!$A$155:$A$1048576,0),MATCH((CUADRO!Q$4&amp;$E1043),'Hoja de Trabajo para listado'!$A$151:$Z$151,0)),0)+IFERROR(INDEX('Hoja de Trabajo para listado'!$AB$155:$BA$1048576,MATCH($A1043,'Hoja de Trabajo para listado'!$AB$155:$AB$1048576,0),MATCH((CUADRO!Q$4&amp;$E1043),'Hoja de Trabajo para listado'!$AB$151:$BA$151,0)),0)+IFERROR(INDEX('Hoja de Trabajo para listado'!$BC$155:$CB$1048576,MATCH($A1043,'Hoja de Trabajo para listado'!$BC$155:$BC$1048576,0),MATCH((CUADRO!Q$4&amp;$E1043),'Hoja de Trabajo para listado'!$BC$151:$CB$151,0)),0)+IFERROR(INDEX('Hoja de Trabajo para listado'!$DE$153:$DG$274,MATCH($A1043,'Hoja de Trabajo para listado'!$DE$153:$DE$1048576,0),MATCH((CUADRO!Q$4&amp;$E1043),'Hoja de Trabajo para listado'!$DE$151:$DG$151,0)),0)+IFERROR(INDEX('Hoja de Trabajo para listado'!$CD$155:$DC$1048576,MATCH($A1043,'Hoja de Trabajo para listado'!$CD$155:$CD$1048576,0),MATCH((CUADRO!Q$4&amp;$E1043),'Hoja de Trabajo para listado'!$CD$151:$DC$151,0)),0)</f>
        <v>0</v>
      </c>
      <c r="R1043" s="241">
        <f t="shared" ca="1" si="39"/>
        <v>0</v>
      </c>
      <c r="S1043" s="247"/>
      <c r="T1043" s="241">
        <f ca="1">+T1044</f>
        <v>0</v>
      </c>
      <c r="U1043" s="240">
        <f t="shared" si="40"/>
        <v>1</v>
      </c>
      <c r="V1043" s="327" t="str">
        <f>+VLOOKUP(A1043,bd_lista!$A$3:$E$592,5,FALSE)</f>
        <v>Gobiernos Autonomos Municipales</v>
      </c>
      <c r="W1043" s="397" t="str">
        <f>+V1043</f>
        <v>Gobiernos Autonomos Municipales</v>
      </c>
      <c r="X1043" s="240">
        <f>+VLOOKUP(A1043,[4]Sheet1!$A$13:$D$744,4,FALSE)</f>
        <v>0</v>
      </c>
      <c r="Y1043" s="240" t="e">
        <f>+VLOOKUP(X1043,bd_lista!$A$3:$C$592,3,FALSE)</f>
        <v>#N/A</v>
      </c>
      <c r="Z1043" s="290">
        <f>+X1043</f>
        <v>0</v>
      </c>
      <c r="AA1043" s="291" t="e">
        <f>+Y1043</f>
        <v>#N/A</v>
      </c>
    </row>
    <row r="1044" spans="1:27" customFormat="1" ht="27" hidden="1" customHeight="1">
      <c r="A1044" s="32">
        <v>1754</v>
      </c>
      <c r="B1044" s="394"/>
      <c r="C1044" s="245" t="str">
        <f>+VLOOKUP(A1044,bd_lista!$A$3:$C$592,3,FALSE)</f>
        <v>Gobierno Autónomo Municipal de San Pedro</v>
      </c>
      <c r="D1044" s="396"/>
      <c r="E1044" s="242" t="s">
        <v>1304</v>
      </c>
      <c r="F1044" s="241">
        <f ca="1">+IFERROR(INDEX('Hoja de Trabajo para listado'!$A$155:$Z$1048576,MATCH($A1044,'Hoja de Trabajo para listado'!$A$155:$A$1048576,0),MATCH((CUADRO!F$4&amp;$E1044),'Hoja de Trabajo para listado'!$A$151:$Z$151,0)),0)+IFERROR(INDEX('Hoja de Trabajo para listado'!$AB$155:$BA$1048576,MATCH($A1044,'Hoja de Trabajo para listado'!$AB$155:$AB$1048576,0),MATCH((CUADRO!F$4&amp;$E1044),'Hoja de Trabajo para listado'!$AB$151:$BA$151,0)),0)+IFERROR(INDEX('Hoja de Trabajo para listado'!$BC$155:$CB$1048576,MATCH($A1044,'Hoja de Trabajo para listado'!$BC$155:$BC$1048576,0),MATCH((CUADRO!F$4&amp;$E1044),'Hoja de Trabajo para listado'!$BC$151:$CB$151,0)),0)+IFERROR(INDEX('Hoja de Trabajo para listado'!$DE$153:$DG$274,MATCH($A1044,'Hoja de Trabajo para listado'!$DE$153:$DE$1048576,0),MATCH((CUADRO!F$4&amp;$E1044),'Hoja de Trabajo para listado'!$DE$151:$DG$151,0)),0)+IFERROR(INDEX('Hoja de Trabajo para listado'!$CD$155:$DC$1048576,MATCH($A1044,'Hoja de Trabajo para listado'!$CD$155:$CD$1048576,0),MATCH((CUADRO!F$4&amp;$E1044),'Hoja de Trabajo para listado'!$CD$151:$DC$151,0)),0)</f>
        <v>0</v>
      </c>
      <c r="G1044" s="241">
        <f ca="1">+IFERROR(INDEX('Hoja de Trabajo para listado'!$A$155:$Z$1048576,MATCH($A1044,'Hoja de Trabajo para listado'!$A$155:$A$1048576,0),MATCH((CUADRO!G$4&amp;$E1044),'Hoja de Trabajo para listado'!$A$151:$Z$151,0)),0)+IFERROR(INDEX('Hoja de Trabajo para listado'!$AB$155:$BA$1048576,MATCH($A1044,'Hoja de Trabajo para listado'!$AB$155:$AB$1048576,0),MATCH((CUADRO!G$4&amp;$E1044),'Hoja de Trabajo para listado'!$AB$151:$BA$151,0)),0)+IFERROR(INDEX('Hoja de Trabajo para listado'!$BC$155:$CB$1048576,MATCH($A1044,'Hoja de Trabajo para listado'!$BC$155:$BC$1048576,0),MATCH((CUADRO!G$4&amp;$E1044),'Hoja de Trabajo para listado'!$BC$151:$CB$151,0)),0)+IFERROR(INDEX('Hoja de Trabajo para listado'!$DE$153:$DG$274,MATCH($A1044,'Hoja de Trabajo para listado'!$DE$153:$DE$1048576,0),MATCH((CUADRO!G$4&amp;$E1044),'Hoja de Trabajo para listado'!$DE$151:$DG$151,0)),0)+IFERROR(INDEX('Hoja de Trabajo para listado'!$CD$155:$DC$1048576,MATCH($A1044,'Hoja de Trabajo para listado'!$CD$155:$CD$1048576,0),MATCH((CUADRO!G$4&amp;$E1044),'Hoja de Trabajo para listado'!$CD$151:$DC$151,0)),0)</f>
        <v>0</v>
      </c>
      <c r="H1044" s="241">
        <f ca="1">+IFERROR(INDEX('Hoja de Trabajo para listado'!$A$155:$Z$1048576,MATCH($A1044,'Hoja de Trabajo para listado'!$A$155:$A$1048576,0),MATCH((CUADRO!H$4&amp;$E1044),'Hoja de Trabajo para listado'!$A$151:$Z$151,0)),0)+IFERROR(INDEX('Hoja de Trabajo para listado'!$AB$155:$BA$1048576,MATCH($A1044,'Hoja de Trabajo para listado'!$AB$155:$AB$1048576,0),MATCH((CUADRO!H$4&amp;$E1044),'Hoja de Trabajo para listado'!$AB$151:$BA$151,0)),0)+IFERROR(INDEX('Hoja de Trabajo para listado'!$BC$155:$CB$1048576,MATCH($A1044,'Hoja de Trabajo para listado'!$BC$155:$BC$1048576,0),MATCH((CUADRO!H$4&amp;$E1044),'Hoja de Trabajo para listado'!$BC$151:$CB$151,0)),0)+IFERROR(INDEX('Hoja de Trabajo para listado'!$DE$153:$DG$274,MATCH($A1044,'Hoja de Trabajo para listado'!$DE$153:$DE$1048576,0),MATCH((CUADRO!H$4&amp;$E1044),'Hoja de Trabajo para listado'!$DE$151:$DG$151,0)),0)+IFERROR(INDEX('Hoja de Trabajo para listado'!$CD$155:$DC$1048576,MATCH($A1044,'Hoja de Trabajo para listado'!$CD$155:$CD$1048576,0),MATCH((CUADRO!H$4&amp;$E1044),'Hoja de Trabajo para listado'!$CD$151:$DC$151,0)),0)</f>
        <v>0</v>
      </c>
      <c r="I1044" s="241">
        <f ca="1">+IFERROR(INDEX('Hoja de Trabajo para listado'!$A$155:$Z$1048576,MATCH($A1044,'Hoja de Trabajo para listado'!$A$155:$A$1048576,0),MATCH((CUADRO!I$4&amp;$E1044),'Hoja de Trabajo para listado'!$A$151:$Z$151,0)),0)+IFERROR(INDEX('Hoja de Trabajo para listado'!$AB$155:$BA$1048576,MATCH($A1044,'Hoja de Trabajo para listado'!$AB$155:$AB$1048576,0),MATCH((CUADRO!I$4&amp;$E1044),'Hoja de Trabajo para listado'!$AB$151:$BA$151,0)),0)+IFERROR(INDEX('Hoja de Trabajo para listado'!$BC$155:$CB$1048576,MATCH($A1044,'Hoja de Trabajo para listado'!$BC$155:$BC$1048576,0),MATCH((CUADRO!I$4&amp;$E1044),'Hoja de Trabajo para listado'!$BC$151:$CB$151,0)),0)+IFERROR(INDEX('Hoja de Trabajo para listado'!$DE$153:$DG$274,MATCH($A1044,'Hoja de Trabajo para listado'!$DE$153:$DE$1048576,0),MATCH((CUADRO!I$4&amp;$E1044),'Hoja de Trabajo para listado'!$DE$151:$DG$151,0)),0)+IFERROR(INDEX('Hoja de Trabajo para listado'!$CD$155:$DC$1048576,MATCH($A1044,'Hoja de Trabajo para listado'!$CD$155:$CD$1048576,0),MATCH((CUADRO!I$4&amp;$E1044),'Hoja de Trabajo para listado'!$CD$151:$DC$151,0)),0)</f>
        <v>0</v>
      </c>
      <c r="J1044" s="241">
        <f ca="1">+IFERROR(INDEX('Hoja de Trabajo para listado'!$A$155:$Z$1048576,MATCH($A1044,'Hoja de Trabajo para listado'!$A$155:$A$1048576,0),MATCH((CUADRO!J$4&amp;$E1044),'Hoja de Trabajo para listado'!$A$151:$Z$151,0)),0)+IFERROR(INDEX('Hoja de Trabajo para listado'!$AB$155:$BA$1048576,MATCH($A1044,'Hoja de Trabajo para listado'!$AB$155:$AB$1048576,0),MATCH((CUADRO!J$4&amp;$E1044),'Hoja de Trabajo para listado'!$AB$151:$BA$151,0)),0)+IFERROR(INDEX('Hoja de Trabajo para listado'!$BC$155:$CB$1048576,MATCH($A1044,'Hoja de Trabajo para listado'!$BC$155:$BC$1048576,0),MATCH((CUADRO!J$4&amp;$E1044),'Hoja de Trabajo para listado'!$BC$151:$CB$151,0)),0)+IFERROR(INDEX('Hoja de Trabajo para listado'!$DE$153:$DG$274,MATCH($A1044,'Hoja de Trabajo para listado'!$DE$153:$DE$1048576,0),MATCH((CUADRO!J$4&amp;$E1044),'Hoja de Trabajo para listado'!$DE$151:$DG$151,0)),0)+IFERROR(INDEX('Hoja de Trabajo para listado'!$CD$155:$DC$1048576,MATCH($A1044,'Hoja de Trabajo para listado'!$CD$155:$CD$1048576,0),MATCH((CUADRO!J$4&amp;$E1044),'Hoja de Trabajo para listado'!$CD$151:$DC$151,0)),0)</f>
        <v>0</v>
      </c>
      <c r="K1044" s="241">
        <f ca="1">+IFERROR(INDEX('Hoja de Trabajo para listado'!$A$155:$Z$1048576,MATCH($A1044,'Hoja de Trabajo para listado'!$A$155:$A$1048576,0),MATCH((CUADRO!K$4&amp;$E1044),'Hoja de Trabajo para listado'!$A$151:$Z$151,0)),0)+IFERROR(INDEX('Hoja de Trabajo para listado'!$AB$155:$BA$1048576,MATCH($A1044,'Hoja de Trabajo para listado'!$AB$155:$AB$1048576,0),MATCH((CUADRO!K$4&amp;$E1044),'Hoja de Trabajo para listado'!$AB$151:$BA$151,0)),0)+IFERROR(INDEX('Hoja de Trabajo para listado'!$BC$155:$CB$1048576,MATCH($A1044,'Hoja de Trabajo para listado'!$BC$155:$BC$1048576,0),MATCH((CUADRO!K$4&amp;$E1044),'Hoja de Trabajo para listado'!$BC$151:$CB$151,0)),0)+IFERROR(INDEX('Hoja de Trabajo para listado'!$DE$153:$DG$274,MATCH($A1044,'Hoja de Trabajo para listado'!$DE$153:$DE$1048576,0),MATCH((CUADRO!K$4&amp;$E1044),'Hoja de Trabajo para listado'!$DE$151:$DG$151,0)),0)+IFERROR(INDEX('Hoja de Trabajo para listado'!$CD$155:$DC$1048576,MATCH($A1044,'Hoja de Trabajo para listado'!$CD$155:$CD$1048576,0),MATCH((CUADRO!K$4&amp;$E1044),'Hoja de Trabajo para listado'!$CD$151:$DC$151,0)),0)</f>
        <v>0</v>
      </c>
      <c r="L1044" s="241">
        <f ca="1">+IFERROR(INDEX('Hoja de Trabajo para listado'!$A$155:$Z$1048576,MATCH($A1044,'Hoja de Trabajo para listado'!$A$155:$A$1048576,0),MATCH((CUADRO!L$4&amp;$E1044),'Hoja de Trabajo para listado'!$A$151:$Z$151,0)),0)+IFERROR(INDEX('Hoja de Trabajo para listado'!$AB$155:$BA$1048576,MATCH($A1044,'Hoja de Trabajo para listado'!$AB$155:$AB$1048576,0),MATCH((CUADRO!L$4&amp;$E1044),'Hoja de Trabajo para listado'!$AB$151:$BA$151,0)),0)+IFERROR(INDEX('Hoja de Trabajo para listado'!$BC$155:$CB$1048576,MATCH($A1044,'Hoja de Trabajo para listado'!$BC$155:$BC$1048576,0),MATCH((CUADRO!L$4&amp;$E1044),'Hoja de Trabajo para listado'!$BC$151:$CB$151,0)),0)+IFERROR(INDEX('Hoja de Trabajo para listado'!$DE$153:$DG$274,MATCH($A1044,'Hoja de Trabajo para listado'!$DE$153:$DE$1048576,0),MATCH((CUADRO!L$4&amp;$E1044),'Hoja de Trabajo para listado'!$DE$151:$DG$151,0)),0)+IFERROR(INDEX('Hoja de Trabajo para listado'!$CD$155:$DC$1048576,MATCH($A1044,'Hoja de Trabajo para listado'!$CD$155:$CD$1048576,0),MATCH((CUADRO!L$4&amp;$E1044),'Hoja de Trabajo para listado'!$CD$151:$DC$151,0)),0)</f>
        <v>0</v>
      </c>
      <c r="M1044" s="241">
        <f ca="1">+IFERROR(INDEX('Hoja de Trabajo para listado'!$A$155:$Z$1048576,MATCH($A1044,'Hoja de Trabajo para listado'!$A$155:$A$1048576,0),MATCH((CUADRO!M$4&amp;$E1044),'Hoja de Trabajo para listado'!$A$151:$Z$151,0)),0)+IFERROR(INDEX('Hoja de Trabajo para listado'!$AB$155:$BA$1048576,MATCH($A1044,'Hoja de Trabajo para listado'!$AB$155:$AB$1048576,0),MATCH((CUADRO!M$4&amp;$E1044),'Hoja de Trabajo para listado'!$AB$151:$BA$151,0)),0)+IFERROR(INDEX('Hoja de Trabajo para listado'!$BC$155:$CB$1048576,MATCH($A1044,'Hoja de Trabajo para listado'!$BC$155:$BC$1048576,0),MATCH((CUADRO!M$4&amp;$E1044),'Hoja de Trabajo para listado'!$BC$151:$CB$151,0)),0)+IFERROR(INDEX('Hoja de Trabajo para listado'!$DE$153:$DG$274,MATCH($A1044,'Hoja de Trabajo para listado'!$DE$153:$DE$1048576,0),MATCH((CUADRO!M$4&amp;$E1044),'Hoja de Trabajo para listado'!$DE$151:$DG$151,0)),0)+IFERROR(INDEX('Hoja de Trabajo para listado'!$CD$155:$DC$1048576,MATCH($A1044,'Hoja de Trabajo para listado'!$CD$155:$CD$1048576,0),MATCH((CUADRO!M$4&amp;$E1044),'Hoja de Trabajo para listado'!$CD$151:$DC$151,0)),0)</f>
        <v>0</v>
      </c>
      <c r="N1044" s="241">
        <f ca="1">+IFERROR(INDEX('Hoja de Trabajo para listado'!$A$155:$Z$1048576,MATCH($A1044,'Hoja de Trabajo para listado'!$A$155:$A$1048576,0),MATCH((CUADRO!N$4&amp;$E1044),'Hoja de Trabajo para listado'!$A$151:$Z$151,0)),0)+IFERROR(INDEX('Hoja de Trabajo para listado'!$AB$155:$BA$1048576,MATCH($A1044,'Hoja de Trabajo para listado'!$AB$155:$AB$1048576,0),MATCH((CUADRO!N$4&amp;$E1044),'Hoja de Trabajo para listado'!$AB$151:$BA$151,0)),0)+IFERROR(INDEX('Hoja de Trabajo para listado'!$BC$155:$CB$1048576,MATCH($A1044,'Hoja de Trabajo para listado'!$BC$155:$BC$1048576,0),MATCH((CUADRO!N$4&amp;$E1044),'Hoja de Trabajo para listado'!$BC$151:$CB$151,0)),0)+IFERROR(INDEX('Hoja de Trabajo para listado'!$DE$153:$DG$274,MATCH($A1044,'Hoja de Trabajo para listado'!$DE$153:$DE$1048576,0),MATCH((CUADRO!N$4&amp;$E1044),'Hoja de Trabajo para listado'!$DE$151:$DG$151,0)),0)+IFERROR(INDEX('Hoja de Trabajo para listado'!$CD$155:$DC$1048576,MATCH($A1044,'Hoja de Trabajo para listado'!$CD$155:$CD$1048576,0),MATCH((CUADRO!N$4&amp;$E1044),'Hoja de Trabajo para listado'!$CD$151:$DC$151,0)),0)</f>
        <v>0</v>
      </c>
      <c r="O1044" s="241">
        <f ca="1">+IFERROR(INDEX('Hoja de Trabajo para listado'!$A$155:$Z$1048576,MATCH($A1044,'Hoja de Trabajo para listado'!$A$155:$A$1048576,0),MATCH((CUADRO!O$4&amp;$E1044),'Hoja de Trabajo para listado'!$A$151:$Z$151,0)),0)+IFERROR(INDEX('Hoja de Trabajo para listado'!$AB$155:$BA$1048576,MATCH($A1044,'Hoja de Trabajo para listado'!$AB$155:$AB$1048576,0),MATCH((CUADRO!O$4&amp;$E1044),'Hoja de Trabajo para listado'!$AB$151:$BA$151,0)),0)+IFERROR(INDEX('Hoja de Trabajo para listado'!$BC$155:$CB$1048576,MATCH($A1044,'Hoja de Trabajo para listado'!$BC$155:$BC$1048576,0),MATCH((CUADRO!O$4&amp;$E1044),'Hoja de Trabajo para listado'!$BC$151:$CB$151,0)),0)+IFERROR(INDEX('Hoja de Trabajo para listado'!$DE$153:$DG$274,MATCH($A1044,'Hoja de Trabajo para listado'!$DE$153:$DE$1048576,0),MATCH((CUADRO!O$4&amp;$E1044),'Hoja de Trabajo para listado'!$DE$151:$DG$151,0)),0)+IFERROR(INDEX('Hoja de Trabajo para listado'!$CD$155:$DC$1048576,MATCH($A1044,'Hoja de Trabajo para listado'!$CD$155:$CD$1048576,0),MATCH((CUADRO!O$4&amp;$E1044),'Hoja de Trabajo para listado'!$CD$151:$DC$151,0)),0)</f>
        <v>0</v>
      </c>
      <c r="P1044" s="241">
        <f ca="1">+IFERROR(INDEX('Hoja de Trabajo para listado'!$A$155:$Z$1048576,MATCH($A1044,'Hoja de Trabajo para listado'!$A$155:$A$1048576,0),MATCH((CUADRO!P$4&amp;$E1044),'Hoja de Trabajo para listado'!$A$151:$Z$151,0)),0)+IFERROR(INDEX('Hoja de Trabajo para listado'!$AB$155:$BA$1048576,MATCH($A1044,'Hoja de Trabajo para listado'!$AB$155:$AB$1048576,0),MATCH((CUADRO!P$4&amp;$E1044),'Hoja de Trabajo para listado'!$AB$151:$BA$151,0)),0)+IFERROR(INDEX('Hoja de Trabajo para listado'!$BC$155:$CB$1048576,MATCH($A1044,'Hoja de Trabajo para listado'!$BC$155:$BC$1048576,0),MATCH((CUADRO!P$4&amp;$E1044),'Hoja de Trabajo para listado'!$BC$151:$CB$151,0)),0)+IFERROR(INDEX('Hoja de Trabajo para listado'!$DE$153:$DG$274,MATCH($A1044,'Hoja de Trabajo para listado'!$DE$153:$DE$1048576,0),MATCH((CUADRO!P$4&amp;$E1044),'Hoja de Trabajo para listado'!$DE$151:$DG$151,0)),0)+IFERROR(INDEX('Hoja de Trabajo para listado'!$CD$155:$DC$1048576,MATCH($A1044,'Hoja de Trabajo para listado'!$CD$155:$CD$1048576,0),MATCH((CUADRO!P$4&amp;$E1044),'Hoja de Trabajo para listado'!$CD$151:$DC$151,0)),0)</f>
        <v>0</v>
      </c>
      <c r="Q1044" s="241">
        <f ca="1">+IFERROR(INDEX('Hoja de Trabajo para listado'!$A$155:$Z$1048576,MATCH($A1044,'Hoja de Trabajo para listado'!$A$155:$A$1048576,0),MATCH((CUADRO!Q$4&amp;$E1044),'Hoja de Trabajo para listado'!$A$151:$Z$151,0)),0)+IFERROR(INDEX('Hoja de Trabajo para listado'!$AB$155:$BA$1048576,MATCH($A1044,'Hoja de Trabajo para listado'!$AB$155:$AB$1048576,0),MATCH((CUADRO!Q$4&amp;$E1044),'Hoja de Trabajo para listado'!$AB$151:$BA$151,0)),0)+IFERROR(INDEX('Hoja de Trabajo para listado'!$BC$155:$CB$1048576,MATCH($A1044,'Hoja de Trabajo para listado'!$BC$155:$BC$1048576,0),MATCH((CUADRO!Q$4&amp;$E1044),'Hoja de Trabajo para listado'!$BC$151:$CB$151,0)),0)+IFERROR(INDEX('Hoja de Trabajo para listado'!$DE$153:$DG$274,MATCH($A1044,'Hoja de Trabajo para listado'!$DE$153:$DE$1048576,0),MATCH((CUADRO!Q$4&amp;$E1044),'Hoja de Trabajo para listado'!$DE$151:$DG$151,0)),0)+IFERROR(INDEX('Hoja de Trabajo para listado'!$CD$155:$DC$1048576,MATCH($A1044,'Hoja de Trabajo para listado'!$CD$155:$CD$1048576,0),MATCH((CUADRO!Q$4&amp;$E1044),'Hoja de Trabajo para listado'!$CD$151:$DC$151,0)),0)</f>
        <v>0</v>
      </c>
      <c r="R1044" s="241">
        <f t="shared" ca="1" si="39"/>
        <v>0</v>
      </c>
      <c r="S1044" s="247">
        <f ca="1">+R1043+R1044</f>
        <v>0</v>
      </c>
      <c r="T1044" s="241">
        <f ca="1">+S1044</f>
        <v>0</v>
      </c>
      <c r="U1044" s="240">
        <f t="shared" si="40"/>
        <v>2</v>
      </c>
      <c r="V1044" s="327" t="str">
        <f>+VLOOKUP(A1044,bd_lista!$A$3:$E$592,5,FALSE)</f>
        <v>Gobiernos Autonomos Municipales</v>
      </c>
      <c r="W1044" s="398"/>
      <c r="X1044" s="240">
        <f>+VLOOKUP(A1044,[4]Sheet1!$A$13:$D$744,4,FALSE)</f>
        <v>0</v>
      </c>
      <c r="Y1044" s="240" t="e">
        <f>+VLOOKUP(X1044,bd_lista!$A$3:$C$592,3,FALSE)</f>
        <v>#N/A</v>
      </c>
      <c r="Z1044" s="288"/>
      <c r="AA1044" s="289"/>
    </row>
    <row r="1045" spans="1:27" customFormat="1" ht="15" hidden="1" customHeight="1">
      <c r="A1045" s="32">
        <v>1755</v>
      </c>
      <c r="B1045" s="393">
        <f>+A1045</f>
        <v>1755</v>
      </c>
      <c r="C1045" s="245" t="str">
        <f>+VLOOKUP(A1045,bd_lista!$A$3:$C$592,3,FALSE)</f>
        <v>Gobierno Autónomo Municipal de Cuatro Cañadas</v>
      </c>
      <c r="D1045" s="395" t="str">
        <f>+C1045</f>
        <v>Gobierno Autónomo Municipal de Cuatro Cañadas</v>
      </c>
      <c r="E1045" s="240" t="s">
        <v>1303</v>
      </c>
      <c r="F1045" s="241">
        <f ca="1">+IFERROR(INDEX('Hoja de Trabajo para listado'!$A$155:$Z$1048576,MATCH($A1045,'Hoja de Trabajo para listado'!$A$155:$A$1048576,0),MATCH((CUADRO!F$4&amp;$E1045),'Hoja de Trabajo para listado'!$A$151:$Z$151,0)),0)+IFERROR(INDEX('Hoja de Trabajo para listado'!$AB$155:$BA$1048576,MATCH($A1045,'Hoja de Trabajo para listado'!$AB$155:$AB$1048576,0),MATCH((CUADRO!F$4&amp;$E1045),'Hoja de Trabajo para listado'!$AB$151:$BA$151,0)),0)+IFERROR(INDEX('Hoja de Trabajo para listado'!$BC$155:$CB$1048576,MATCH($A1045,'Hoja de Trabajo para listado'!$BC$155:$BC$1048576,0),MATCH((CUADRO!F$4&amp;$E1045),'Hoja de Trabajo para listado'!$BC$151:$CB$151,0)),0)+IFERROR(INDEX('Hoja de Trabajo para listado'!$DE$153:$DG$274,MATCH($A1045,'Hoja de Trabajo para listado'!$DE$153:$DE$1048576,0),MATCH((CUADRO!F$4&amp;$E1045),'Hoja de Trabajo para listado'!$DE$151:$DG$151,0)),0)+IFERROR(INDEX('Hoja de Trabajo para listado'!$CD$155:$DC$1048576,MATCH($A1045,'Hoja de Trabajo para listado'!$CD$155:$CD$1048576,0),MATCH((CUADRO!F$4&amp;$E1045),'Hoja de Trabajo para listado'!$CD$151:$DC$151,0)),0)</f>
        <v>0</v>
      </c>
      <c r="G1045" s="241">
        <f ca="1">+IFERROR(INDEX('Hoja de Trabajo para listado'!$A$155:$Z$1048576,MATCH($A1045,'Hoja de Trabajo para listado'!$A$155:$A$1048576,0),MATCH((CUADRO!G$4&amp;$E1045),'Hoja de Trabajo para listado'!$A$151:$Z$151,0)),0)+IFERROR(INDEX('Hoja de Trabajo para listado'!$AB$155:$BA$1048576,MATCH($A1045,'Hoja de Trabajo para listado'!$AB$155:$AB$1048576,0),MATCH((CUADRO!G$4&amp;$E1045),'Hoja de Trabajo para listado'!$AB$151:$BA$151,0)),0)+IFERROR(INDEX('Hoja de Trabajo para listado'!$BC$155:$CB$1048576,MATCH($A1045,'Hoja de Trabajo para listado'!$BC$155:$BC$1048576,0),MATCH((CUADRO!G$4&amp;$E1045),'Hoja de Trabajo para listado'!$BC$151:$CB$151,0)),0)+IFERROR(INDEX('Hoja de Trabajo para listado'!$DE$153:$DG$274,MATCH($A1045,'Hoja de Trabajo para listado'!$DE$153:$DE$1048576,0),MATCH((CUADRO!G$4&amp;$E1045),'Hoja de Trabajo para listado'!$DE$151:$DG$151,0)),0)+IFERROR(INDEX('Hoja de Trabajo para listado'!$CD$155:$DC$1048576,MATCH($A1045,'Hoja de Trabajo para listado'!$CD$155:$CD$1048576,0),MATCH((CUADRO!G$4&amp;$E1045),'Hoja de Trabajo para listado'!$CD$151:$DC$151,0)),0)</f>
        <v>0</v>
      </c>
      <c r="H1045" s="241">
        <f ca="1">+IFERROR(INDEX('Hoja de Trabajo para listado'!$A$155:$Z$1048576,MATCH($A1045,'Hoja de Trabajo para listado'!$A$155:$A$1048576,0),MATCH((CUADRO!H$4&amp;$E1045),'Hoja de Trabajo para listado'!$A$151:$Z$151,0)),0)+IFERROR(INDEX('Hoja de Trabajo para listado'!$AB$155:$BA$1048576,MATCH($A1045,'Hoja de Trabajo para listado'!$AB$155:$AB$1048576,0),MATCH((CUADRO!H$4&amp;$E1045),'Hoja de Trabajo para listado'!$AB$151:$BA$151,0)),0)+IFERROR(INDEX('Hoja de Trabajo para listado'!$BC$155:$CB$1048576,MATCH($A1045,'Hoja de Trabajo para listado'!$BC$155:$BC$1048576,0),MATCH((CUADRO!H$4&amp;$E1045),'Hoja de Trabajo para listado'!$BC$151:$CB$151,0)),0)+IFERROR(INDEX('Hoja de Trabajo para listado'!$DE$153:$DG$274,MATCH($A1045,'Hoja de Trabajo para listado'!$DE$153:$DE$1048576,0),MATCH((CUADRO!H$4&amp;$E1045),'Hoja de Trabajo para listado'!$DE$151:$DG$151,0)),0)+IFERROR(INDEX('Hoja de Trabajo para listado'!$CD$155:$DC$1048576,MATCH($A1045,'Hoja de Trabajo para listado'!$CD$155:$CD$1048576,0),MATCH((CUADRO!H$4&amp;$E1045),'Hoja de Trabajo para listado'!$CD$151:$DC$151,0)),0)</f>
        <v>0</v>
      </c>
      <c r="I1045" s="241">
        <f ca="1">+IFERROR(INDEX('Hoja de Trabajo para listado'!$A$155:$Z$1048576,MATCH($A1045,'Hoja de Trabajo para listado'!$A$155:$A$1048576,0),MATCH((CUADRO!I$4&amp;$E1045),'Hoja de Trabajo para listado'!$A$151:$Z$151,0)),0)+IFERROR(INDEX('Hoja de Trabajo para listado'!$AB$155:$BA$1048576,MATCH($A1045,'Hoja de Trabajo para listado'!$AB$155:$AB$1048576,0),MATCH((CUADRO!I$4&amp;$E1045),'Hoja de Trabajo para listado'!$AB$151:$BA$151,0)),0)+IFERROR(INDEX('Hoja de Trabajo para listado'!$BC$155:$CB$1048576,MATCH($A1045,'Hoja de Trabajo para listado'!$BC$155:$BC$1048576,0),MATCH((CUADRO!I$4&amp;$E1045),'Hoja de Trabajo para listado'!$BC$151:$CB$151,0)),0)+IFERROR(INDEX('Hoja de Trabajo para listado'!$DE$153:$DG$274,MATCH($A1045,'Hoja de Trabajo para listado'!$DE$153:$DE$1048576,0),MATCH((CUADRO!I$4&amp;$E1045),'Hoja de Trabajo para listado'!$DE$151:$DG$151,0)),0)+IFERROR(INDEX('Hoja de Trabajo para listado'!$CD$155:$DC$1048576,MATCH($A1045,'Hoja de Trabajo para listado'!$CD$155:$CD$1048576,0),MATCH((CUADRO!I$4&amp;$E1045),'Hoja de Trabajo para listado'!$CD$151:$DC$151,0)),0)</f>
        <v>0</v>
      </c>
      <c r="J1045" s="241">
        <f ca="1">+IFERROR(INDEX('Hoja de Trabajo para listado'!$A$155:$Z$1048576,MATCH($A1045,'Hoja de Trabajo para listado'!$A$155:$A$1048576,0),MATCH((CUADRO!J$4&amp;$E1045),'Hoja de Trabajo para listado'!$A$151:$Z$151,0)),0)+IFERROR(INDEX('Hoja de Trabajo para listado'!$AB$155:$BA$1048576,MATCH($A1045,'Hoja de Trabajo para listado'!$AB$155:$AB$1048576,0),MATCH((CUADRO!J$4&amp;$E1045),'Hoja de Trabajo para listado'!$AB$151:$BA$151,0)),0)+IFERROR(INDEX('Hoja de Trabajo para listado'!$BC$155:$CB$1048576,MATCH($A1045,'Hoja de Trabajo para listado'!$BC$155:$BC$1048576,0),MATCH((CUADRO!J$4&amp;$E1045),'Hoja de Trabajo para listado'!$BC$151:$CB$151,0)),0)+IFERROR(INDEX('Hoja de Trabajo para listado'!$DE$153:$DG$274,MATCH($A1045,'Hoja de Trabajo para listado'!$DE$153:$DE$1048576,0),MATCH((CUADRO!J$4&amp;$E1045),'Hoja de Trabajo para listado'!$DE$151:$DG$151,0)),0)+IFERROR(INDEX('Hoja de Trabajo para listado'!$CD$155:$DC$1048576,MATCH($A1045,'Hoja de Trabajo para listado'!$CD$155:$CD$1048576,0),MATCH((CUADRO!J$4&amp;$E1045),'Hoja de Trabajo para listado'!$CD$151:$DC$151,0)),0)</f>
        <v>0</v>
      </c>
      <c r="K1045" s="241">
        <f ca="1">+IFERROR(INDEX('Hoja de Trabajo para listado'!$A$155:$Z$1048576,MATCH($A1045,'Hoja de Trabajo para listado'!$A$155:$A$1048576,0),MATCH((CUADRO!K$4&amp;$E1045),'Hoja de Trabajo para listado'!$A$151:$Z$151,0)),0)+IFERROR(INDEX('Hoja de Trabajo para listado'!$AB$155:$BA$1048576,MATCH($A1045,'Hoja de Trabajo para listado'!$AB$155:$AB$1048576,0),MATCH((CUADRO!K$4&amp;$E1045),'Hoja de Trabajo para listado'!$AB$151:$BA$151,0)),0)+IFERROR(INDEX('Hoja de Trabajo para listado'!$BC$155:$CB$1048576,MATCH($A1045,'Hoja de Trabajo para listado'!$BC$155:$BC$1048576,0),MATCH((CUADRO!K$4&amp;$E1045),'Hoja de Trabajo para listado'!$BC$151:$CB$151,0)),0)+IFERROR(INDEX('Hoja de Trabajo para listado'!$DE$153:$DG$274,MATCH($A1045,'Hoja de Trabajo para listado'!$DE$153:$DE$1048576,0),MATCH((CUADRO!K$4&amp;$E1045),'Hoja de Trabajo para listado'!$DE$151:$DG$151,0)),0)+IFERROR(INDEX('Hoja de Trabajo para listado'!$CD$155:$DC$1048576,MATCH($A1045,'Hoja de Trabajo para listado'!$CD$155:$CD$1048576,0),MATCH((CUADRO!K$4&amp;$E1045),'Hoja de Trabajo para listado'!$CD$151:$DC$151,0)),0)</f>
        <v>0</v>
      </c>
      <c r="L1045" s="241">
        <f ca="1">+IFERROR(INDEX('Hoja de Trabajo para listado'!$A$155:$Z$1048576,MATCH($A1045,'Hoja de Trabajo para listado'!$A$155:$A$1048576,0),MATCH((CUADRO!L$4&amp;$E1045),'Hoja de Trabajo para listado'!$A$151:$Z$151,0)),0)+IFERROR(INDEX('Hoja de Trabajo para listado'!$AB$155:$BA$1048576,MATCH($A1045,'Hoja de Trabajo para listado'!$AB$155:$AB$1048576,0),MATCH((CUADRO!L$4&amp;$E1045),'Hoja de Trabajo para listado'!$AB$151:$BA$151,0)),0)+IFERROR(INDEX('Hoja de Trabajo para listado'!$BC$155:$CB$1048576,MATCH($A1045,'Hoja de Trabajo para listado'!$BC$155:$BC$1048576,0),MATCH((CUADRO!L$4&amp;$E1045),'Hoja de Trabajo para listado'!$BC$151:$CB$151,0)),0)+IFERROR(INDEX('Hoja de Trabajo para listado'!$DE$153:$DG$274,MATCH($A1045,'Hoja de Trabajo para listado'!$DE$153:$DE$1048576,0),MATCH((CUADRO!L$4&amp;$E1045),'Hoja de Trabajo para listado'!$DE$151:$DG$151,0)),0)+IFERROR(INDEX('Hoja de Trabajo para listado'!$CD$155:$DC$1048576,MATCH($A1045,'Hoja de Trabajo para listado'!$CD$155:$CD$1048576,0),MATCH((CUADRO!L$4&amp;$E1045),'Hoja de Trabajo para listado'!$CD$151:$DC$151,0)),0)</f>
        <v>0</v>
      </c>
      <c r="M1045" s="241">
        <f ca="1">+IFERROR(INDEX('Hoja de Trabajo para listado'!$A$155:$Z$1048576,MATCH($A1045,'Hoja de Trabajo para listado'!$A$155:$A$1048576,0),MATCH((CUADRO!M$4&amp;$E1045),'Hoja de Trabajo para listado'!$A$151:$Z$151,0)),0)+IFERROR(INDEX('Hoja de Trabajo para listado'!$AB$155:$BA$1048576,MATCH($A1045,'Hoja de Trabajo para listado'!$AB$155:$AB$1048576,0),MATCH((CUADRO!M$4&amp;$E1045),'Hoja de Trabajo para listado'!$AB$151:$BA$151,0)),0)+IFERROR(INDEX('Hoja de Trabajo para listado'!$BC$155:$CB$1048576,MATCH($A1045,'Hoja de Trabajo para listado'!$BC$155:$BC$1048576,0),MATCH((CUADRO!M$4&amp;$E1045),'Hoja de Trabajo para listado'!$BC$151:$CB$151,0)),0)+IFERROR(INDEX('Hoja de Trabajo para listado'!$DE$153:$DG$274,MATCH($A1045,'Hoja de Trabajo para listado'!$DE$153:$DE$1048576,0),MATCH((CUADRO!M$4&amp;$E1045),'Hoja de Trabajo para listado'!$DE$151:$DG$151,0)),0)+IFERROR(INDEX('Hoja de Trabajo para listado'!$CD$155:$DC$1048576,MATCH($A1045,'Hoja de Trabajo para listado'!$CD$155:$CD$1048576,0),MATCH((CUADRO!M$4&amp;$E1045),'Hoja de Trabajo para listado'!$CD$151:$DC$151,0)),0)</f>
        <v>0</v>
      </c>
      <c r="N1045" s="241">
        <f ca="1">+IFERROR(INDEX('Hoja de Trabajo para listado'!$A$155:$Z$1048576,MATCH($A1045,'Hoja de Trabajo para listado'!$A$155:$A$1048576,0),MATCH((CUADRO!N$4&amp;$E1045),'Hoja de Trabajo para listado'!$A$151:$Z$151,0)),0)+IFERROR(INDEX('Hoja de Trabajo para listado'!$AB$155:$BA$1048576,MATCH($A1045,'Hoja de Trabajo para listado'!$AB$155:$AB$1048576,0),MATCH((CUADRO!N$4&amp;$E1045),'Hoja de Trabajo para listado'!$AB$151:$BA$151,0)),0)+IFERROR(INDEX('Hoja de Trabajo para listado'!$BC$155:$CB$1048576,MATCH($A1045,'Hoja de Trabajo para listado'!$BC$155:$BC$1048576,0),MATCH((CUADRO!N$4&amp;$E1045),'Hoja de Trabajo para listado'!$BC$151:$CB$151,0)),0)+IFERROR(INDEX('Hoja de Trabajo para listado'!$DE$153:$DG$274,MATCH($A1045,'Hoja de Trabajo para listado'!$DE$153:$DE$1048576,0),MATCH((CUADRO!N$4&amp;$E1045),'Hoja de Trabajo para listado'!$DE$151:$DG$151,0)),0)+IFERROR(INDEX('Hoja de Trabajo para listado'!$CD$155:$DC$1048576,MATCH($A1045,'Hoja de Trabajo para listado'!$CD$155:$CD$1048576,0),MATCH((CUADRO!N$4&amp;$E1045),'Hoja de Trabajo para listado'!$CD$151:$DC$151,0)),0)</f>
        <v>0</v>
      </c>
      <c r="O1045" s="241">
        <f ca="1">+IFERROR(INDEX('Hoja de Trabajo para listado'!$A$155:$Z$1048576,MATCH($A1045,'Hoja de Trabajo para listado'!$A$155:$A$1048576,0),MATCH((CUADRO!O$4&amp;$E1045),'Hoja de Trabajo para listado'!$A$151:$Z$151,0)),0)+IFERROR(INDEX('Hoja de Trabajo para listado'!$AB$155:$BA$1048576,MATCH($A1045,'Hoja de Trabajo para listado'!$AB$155:$AB$1048576,0),MATCH((CUADRO!O$4&amp;$E1045),'Hoja de Trabajo para listado'!$AB$151:$BA$151,0)),0)+IFERROR(INDEX('Hoja de Trabajo para listado'!$BC$155:$CB$1048576,MATCH($A1045,'Hoja de Trabajo para listado'!$BC$155:$BC$1048576,0),MATCH((CUADRO!O$4&amp;$E1045),'Hoja de Trabajo para listado'!$BC$151:$CB$151,0)),0)+IFERROR(INDEX('Hoja de Trabajo para listado'!$DE$153:$DG$274,MATCH($A1045,'Hoja de Trabajo para listado'!$DE$153:$DE$1048576,0),MATCH((CUADRO!O$4&amp;$E1045),'Hoja de Trabajo para listado'!$DE$151:$DG$151,0)),0)+IFERROR(INDEX('Hoja de Trabajo para listado'!$CD$155:$DC$1048576,MATCH($A1045,'Hoja de Trabajo para listado'!$CD$155:$CD$1048576,0),MATCH((CUADRO!O$4&amp;$E1045),'Hoja de Trabajo para listado'!$CD$151:$DC$151,0)),0)</f>
        <v>0</v>
      </c>
      <c r="P1045" s="241">
        <f ca="1">+IFERROR(INDEX('Hoja de Trabajo para listado'!$A$155:$Z$1048576,MATCH($A1045,'Hoja de Trabajo para listado'!$A$155:$A$1048576,0),MATCH((CUADRO!P$4&amp;$E1045),'Hoja de Trabajo para listado'!$A$151:$Z$151,0)),0)+IFERROR(INDEX('Hoja de Trabajo para listado'!$AB$155:$BA$1048576,MATCH($A1045,'Hoja de Trabajo para listado'!$AB$155:$AB$1048576,0),MATCH((CUADRO!P$4&amp;$E1045),'Hoja de Trabajo para listado'!$AB$151:$BA$151,0)),0)+IFERROR(INDEX('Hoja de Trabajo para listado'!$BC$155:$CB$1048576,MATCH($A1045,'Hoja de Trabajo para listado'!$BC$155:$BC$1048576,0),MATCH((CUADRO!P$4&amp;$E1045),'Hoja de Trabajo para listado'!$BC$151:$CB$151,0)),0)+IFERROR(INDEX('Hoja de Trabajo para listado'!$DE$153:$DG$274,MATCH($A1045,'Hoja de Trabajo para listado'!$DE$153:$DE$1048576,0),MATCH((CUADRO!P$4&amp;$E1045),'Hoja de Trabajo para listado'!$DE$151:$DG$151,0)),0)+IFERROR(INDEX('Hoja de Trabajo para listado'!$CD$155:$DC$1048576,MATCH($A1045,'Hoja de Trabajo para listado'!$CD$155:$CD$1048576,0),MATCH((CUADRO!P$4&amp;$E1045),'Hoja de Trabajo para listado'!$CD$151:$DC$151,0)),0)</f>
        <v>0</v>
      </c>
      <c r="Q1045" s="241">
        <f ca="1">+IFERROR(INDEX('Hoja de Trabajo para listado'!$A$155:$Z$1048576,MATCH($A1045,'Hoja de Trabajo para listado'!$A$155:$A$1048576,0),MATCH((CUADRO!Q$4&amp;$E1045),'Hoja de Trabajo para listado'!$A$151:$Z$151,0)),0)+IFERROR(INDEX('Hoja de Trabajo para listado'!$AB$155:$BA$1048576,MATCH($A1045,'Hoja de Trabajo para listado'!$AB$155:$AB$1048576,0),MATCH((CUADRO!Q$4&amp;$E1045),'Hoja de Trabajo para listado'!$AB$151:$BA$151,0)),0)+IFERROR(INDEX('Hoja de Trabajo para listado'!$BC$155:$CB$1048576,MATCH($A1045,'Hoja de Trabajo para listado'!$BC$155:$BC$1048576,0),MATCH((CUADRO!Q$4&amp;$E1045),'Hoja de Trabajo para listado'!$BC$151:$CB$151,0)),0)+IFERROR(INDEX('Hoja de Trabajo para listado'!$DE$153:$DG$274,MATCH($A1045,'Hoja de Trabajo para listado'!$DE$153:$DE$1048576,0),MATCH((CUADRO!Q$4&amp;$E1045),'Hoja de Trabajo para listado'!$DE$151:$DG$151,0)),0)+IFERROR(INDEX('Hoja de Trabajo para listado'!$CD$155:$DC$1048576,MATCH($A1045,'Hoja de Trabajo para listado'!$CD$155:$CD$1048576,0),MATCH((CUADRO!Q$4&amp;$E1045),'Hoja de Trabajo para listado'!$CD$151:$DC$151,0)),0)</f>
        <v>0</v>
      </c>
      <c r="R1045" s="241">
        <f t="shared" ca="1" si="39"/>
        <v>0</v>
      </c>
      <c r="S1045" s="247"/>
      <c r="T1045" s="241">
        <f ca="1">+T1046</f>
        <v>0</v>
      </c>
      <c r="U1045" s="240">
        <f t="shared" si="40"/>
        <v>1</v>
      </c>
      <c r="V1045" s="327" t="str">
        <f>+VLOOKUP(A1045,bd_lista!$A$3:$E$592,5,FALSE)</f>
        <v>Gobiernos Autonomos Municipales</v>
      </c>
      <c r="W1045" s="397" t="str">
        <f>+V1045</f>
        <v>Gobiernos Autonomos Municipales</v>
      </c>
      <c r="X1045" s="240">
        <f>+VLOOKUP(A1045,[4]Sheet1!$A$13:$D$744,4,FALSE)</f>
        <v>0</v>
      </c>
      <c r="Y1045" s="240" t="e">
        <f>+VLOOKUP(X1045,bd_lista!$A$3:$C$592,3,FALSE)</f>
        <v>#N/A</v>
      </c>
      <c r="Z1045" s="290">
        <f>+X1045</f>
        <v>0</v>
      </c>
      <c r="AA1045" s="291" t="e">
        <f>+Y1045</f>
        <v>#N/A</v>
      </c>
    </row>
    <row r="1046" spans="1:27" customFormat="1" ht="15" hidden="1" customHeight="1">
      <c r="A1046" s="32">
        <v>1755</v>
      </c>
      <c r="B1046" s="394"/>
      <c r="C1046" s="245" t="str">
        <f>+VLOOKUP(A1046,bd_lista!$A$3:$C$592,3,FALSE)</f>
        <v>Gobierno Autónomo Municipal de Cuatro Cañadas</v>
      </c>
      <c r="D1046" s="396"/>
      <c r="E1046" s="242" t="s">
        <v>1304</v>
      </c>
      <c r="F1046" s="241">
        <f ca="1">+IFERROR(INDEX('Hoja de Trabajo para listado'!$A$155:$Z$1048576,MATCH($A1046,'Hoja de Trabajo para listado'!$A$155:$A$1048576,0),MATCH((CUADRO!F$4&amp;$E1046),'Hoja de Trabajo para listado'!$A$151:$Z$151,0)),0)+IFERROR(INDEX('Hoja de Trabajo para listado'!$AB$155:$BA$1048576,MATCH($A1046,'Hoja de Trabajo para listado'!$AB$155:$AB$1048576,0),MATCH((CUADRO!F$4&amp;$E1046),'Hoja de Trabajo para listado'!$AB$151:$BA$151,0)),0)+IFERROR(INDEX('Hoja de Trabajo para listado'!$BC$155:$CB$1048576,MATCH($A1046,'Hoja de Trabajo para listado'!$BC$155:$BC$1048576,0),MATCH((CUADRO!F$4&amp;$E1046),'Hoja de Trabajo para listado'!$BC$151:$CB$151,0)),0)+IFERROR(INDEX('Hoja de Trabajo para listado'!$DE$153:$DG$274,MATCH($A1046,'Hoja de Trabajo para listado'!$DE$153:$DE$1048576,0),MATCH((CUADRO!F$4&amp;$E1046),'Hoja de Trabajo para listado'!$DE$151:$DG$151,0)),0)+IFERROR(INDEX('Hoja de Trabajo para listado'!$CD$155:$DC$1048576,MATCH($A1046,'Hoja de Trabajo para listado'!$CD$155:$CD$1048576,0),MATCH((CUADRO!F$4&amp;$E1046),'Hoja de Trabajo para listado'!$CD$151:$DC$151,0)),0)</f>
        <v>0</v>
      </c>
      <c r="G1046" s="241">
        <f ca="1">+IFERROR(INDEX('Hoja de Trabajo para listado'!$A$155:$Z$1048576,MATCH($A1046,'Hoja de Trabajo para listado'!$A$155:$A$1048576,0),MATCH((CUADRO!G$4&amp;$E1046),'Hoja de Trabajo para listado'!$A$151:$Z$151,0)),0)+IFERROR(INDEX('Hoja de Trabajo para listado'!$AB$155:$BA$1048576,MATCH($A1046,'Hoja de Trabajo para listado'!$AB$155:$AB$1048576,0),MATCH((CUADRO!G$4&amp;$E1046),'Hoja de Trabajo para listado'!$AB$151:$BA$151,0)),0)+IFERROR(INDEX('Hoja de Trabajo para listado'!$BC$155:$CB$1048576,MATCH($A1046,'Hoja de Trabajo para listado'!$BC$155:$BC$1048576,0),MATCH((CUADRO!G$4&amp;$E1046),'Hoja de Trabajo para listado'!$BC$151:$CB$151,0)),0)+IFERROR(INDEX('Hoja de Trabajo para listado'!$DE$153:$DG$274,MATCH($A1046,'Hoja de Trabajo para listado'!$DE$153:$DE$1048576,0),MATCH((CUADRO!G$4&amp;$E1046),'Hoja de Trabajo para listado'!$DE$151:$DG$151,0)),0)+IFERROR(INDEX('Hoja de Trabajo para listado'!$CD$155:$DC$1048576,MATCH($A1046,'Hoja de Trabajo para listado'!$CD$155:$CD$1048576,0),MATCH((CUADRO!G$4&amp;$E1046),'Hoja de Trabajo para listado'!$CD$151:$DC$151,0)),0)</f>
        <v>0</v>
      </c>
      <c r="H1046" s="241">
        <f ca="1">+IFERROR(INDEX('Hoja de Trabajo para listado'!$A$155:$Z$1048576,MATCH($A1046,'Hoja de Trabajo para listado'!$A$155:$A$1048576,0),MATCH((CUADRO!H$4&amp;$E1046),'Hoja de Trabajo para listado'!$A$151:$Z$151,0)),0)+IFERROR(INDEX('Hoja de Trabajo para listado'!$AB$155:$BA$1048576,MATCH($A1046,'Hoja de Trabajo para listado'!$AB$155:$AB$1048576,0),MATCH((CUADRO!H$4&amp;$E1046),'Hoja de Trabajo para listado'!$AB$151:$BA$151,0)),0)+IFERROR(INDEX('Hoja de Trabajo para listado'!$BC$155:$CB$1048576,MATCH($A1046,'Hoja de Trabajo para listado'!$BC$155:$BC$1048576,0),MATCH((CUADRO!H$4&amp;$E1046),'Hoja de Trabajo para listado'!$BC$151:$CB$151,0)),0)+IFERROR(INDEX('Hoja de Trabajo para listado'!$DE$153:$DG$274,MATCH($A1046,'Hoja de Trabajo para listado'!$DE$153:$DE$1048576,0),MATCH((CUADRO!H$4&amp;$E1046),'Hoja de Trabajo para listado'!$DE$151:$DG$151,0)),0)+IFERROR(INDEX('Hoja de Trabajo para listado'!$CD$155:$DC$1048576,MATCH($A1046,'Hoja de Trabajo para listado'!$CD$155:$CD$1048576,0),MATCH((CUADRO!H$4&amp;$E1046),'Hoja de Trabajo para listado'!$CD$151:$DC$151,0)),0)</f>
        <v>0</v>
      </c>
      <c r="I1046" s="241">
        <f ca="1">+IFERROR(INDEX('Hoja de Trabajo para listado'!$A$155:$Z$1048576,MATCH($A1046,'Hoja de Trabajo para listado'!$A$155:$A$1048576,0),MATCH((CUADRO!I$4&amp;$E1046),'Hoja de Trabajo para listado'!$A$151:$Z$151,0)),0)+IFERROR(INDEX('Hoja de Trabajo para listado'!$AB$155:$BA$1048576,MATCH($A1046,'Hoja de Trabajo para listado'!$AB$155:$AB$1048576,0),MATCH((CUADRO!I$4&amp;$E1046),'Hoja de Trabajo para listado'!$AB$151:$BA$151,0)),0)+IFERROR(INDEX('Hoja de Trabajo para listado'!$BC$155:$CB$1048576,MATCH($A1046,'Hoja de Trabajo para listado'!$BC$155:$BC$1048576,0),MATCH((CUADRO!I$4&amp;$E1046),'Hoja de Trabajo para listado'!$BC$151:$CB$151,0)),0)+IFERROR(INDEX('Hoja de Trabajo para listado'!$DE$153:$DG$274,MATCH($A1046,'Hoja de Trabajo para listado'!$DE$153:$DE$1048576,0),MATCH((CUADRO!I$4&amp;$E1046),'Hoja de Trabajo para listado'!$DE$151:$DG$151,0)),0)+IFERROR(INDEX('Hoja de Trabajo para listado'!$CD$155:$DC$1048576,MATCH($A1046,'Hoja de Trabajo para listado'!$CD$155:$CD$1048576,0),MATCH((CUADRO!I$4&amp;$E1046),'Hoja de Trabajo para listado'!$CD$151:$DC$151,0)),0)</f>
        <v>0</v>
      </c>
      <c r="J1046" s="241">
        <f ca="1">+IFERROR(INDEX('Hoja de Trabajo para listado'!$A$155:$Z$1048576,MATCH($A1046,'Hoja de Trabajo para listado'!$A$155:$A$1048576,0),MATCH((CUADRO!J$4&amp;$E1046),'Hoja de Trabajo para listado'!$A$151:$Z$151,0)),0)+IFERROR(INDEX('Hoja de Trabajo para listado'!$AB$155:$BA$1048576,MATCH($A1046,'Hoja de Trabajo para listado'!$AB$155:$AB$1048576,0),MATCH((CUADRO!J$4&amp;$E1046),'Hoja de Trabajo para listado'!$AB$151:$BA$151,0)),0)+IFERROR(INDEX('Hoja de Trabajo para listado'!$BC$155:$CB$1048576,MATCH($A1046,'Hoja de Trabajo para listado'!$BC$155:$BC$1048576,0),MATCH((CUADRO!J$4&amp;$E1046),'Hoja de Trabajo para listado'!$BC$151:$CB$151,0)),0)+IFERROR(INDEX('Hoja de Trabajo para listado'!$DE$153:$DG$274,MATCH($A1046,'Hoja de Trabajo para listado'!$DE$153:$DE$1048576,0),MATCH((CUADRO!J$4&amp;$E1046),'Hoja de Trabajo para listado'!$DE$151:$DG$151,0)),0)+IFERROR(INDEX('Hoja de Trabajo para listado'!$CD$155:$DC$1048576,MATCH($A1046,'Hoja de Trabajo para listado'!$CD$155:$CD$1048576,0),MATCH((CUADRO!J$4&amp;$E1046),'Hoja de Trabajo para listado'!$CD$151:$DC$151,0)),0)</f>
        <v>0</v>
      </c>
      <c r="K1046" s="241">
        <f ca="1">+IFERROR(INDEX('Hoja de Trabajo para listado'!$A$155:$Z$1048576,MATCH($A1046,'Hoja de Trabajo para listado'!$A$155:$A$1048576,0),MATCH((CUADRO!K$4&amp;$E1046),'Hoja de Trabajo para listado'!$A$151:$Z$151,0)),0)+IFERROR(INDEX('Hoja de Trabajo para listado'!$AB$155:$BA$1048576,MATCH($A1046,'Hoja de Trabajo para listado'!$AB$155:$AB$1048576,0),MATCH((CUADRO!K$4&amp;$E1046),'Hoja de Trabajo para listado'!$AB$151:$BA$151,0)),0)+IFERROR(INDEX('Hoja de Trabajo para listado'!$BC$155:$CB$1048576,MATCH($A1046,'Hoja de Trabajo para listado'!$BC$155:$BC$1048576,0),MATCH((CUADRO!K$4&amp;$E1046),'Hoja de Trabajo para listado'!$BC$151:$CB$151,0)),0)+IFERROR(INDEX('Hoja de Trabajo para listado'!$DE$153:$DG$274,MATCH($A1046,'Hoja de Trabajo para listado'!$DE$153:$DE$1048576,0),MATCH((CUADRO!K$4&amp;$E1046),'Hoja de Trabajo para listado'!$DE$151:$DG$151,0)),0)+IFERROR(INDEX('Hoja de Trabajo para listado'!$CD$155:$DC$1048576,MATCH($A1046,'Hoja de Trabajo para listado'!$CD$155:$CD$1048576,0),MATCH((CUADRO!K$4&amp;$E1046),'Hoja de Trabajo para listado'!$CD$151:$DC$151,0)),0)</f>
        <v>0</v>
      </c>
      <c r="L1046" s="241">
        <f ca="1">+IFERROR(INDEX('Hoja de Trabajo para listado'!$A$155:$Z$1048576,MATCH($A1046,'Hoja de Trabajo para listado'!$A$155:$A$1048576,0),MATCH((CUADRO!L$4&amp;$E1046),'Hoja de Trabajo para listado'!$A$151:$Z$151,0)),0)+IFERROR(INDEX('Hoja de Trabajo para listado'!$AB$155:$BA$1048576,MATCH($A1046,'Hoja de Trabajo para listado'!$AB$155:$AB$1048576,0),MATCH((CUADRO!L$4&amp;$E1046),'Hoja de Trabajo para listado'!$AB$151:$BA$151,0)),0)+IFERROR(INDEX('Hoja de Trabajo para listado'!$BC$155:$CB$1048576,MATCH($A1046,'Hoja de Trabajo para listado'!$BC$155:$BC$1048576,0),MATCH((CUADRO!L$4&amp;$E1046),'Hoja de Trabajo para listado'!$BC$151:$CB$151,0)),0)+IFERROR(INDEX('Hoja de Trabajo para listado'!$DE$153:$DG$274,MATCH($A1046,'Hoja de Trabajo para listado'!$DE$153:$DE$1048576,0),MATCH((CUADRO!L$4&amp;$E1046),'Hoja de Trabajo para listado'!$DE$151:$DG$151,0)),0)+IFERROR(INDEX('Hoja de Trabajo para listado'!$CD$155:$DC$1048576,MATCH($A1046,'Hoja de Trabajo para listado'!$CD$155:$CD$1048576,0),MATCH((CUADRO!L$4&amp;$E1046),'Hoja de Trabajo para listado'!$CD$151:$DC$151,0)),0)</f>
        <v>0</v>
      </c>
      <c r="M1046" s="241">
        <f ca="1">+IFERROR(INDEX('Hoja de Trabajo para listado'!$A$155:$Z$1048576,MATCH($A1046,'Hoja de Trabajo para listado'!$A$155:$A$1048576,0),MATCH((CUADRO!M$4&amp;$E1046),'Hoja de Trabajo para listado'!$A$151:$Z$151,0)),0)+IFERROR(INDEX('Hoja de Trabajo para listado'!$AB$155:$BA$1048576,MATCH($A1046,'Hoja de Trabajo para listado'!$AB$155:$AB$1048576,0),MATCH((CUADRO!M$4&amp;$E1046),'Hoja de Trabajo para listado'!$AB$151:$BA$151,0)),0)+IFERROR(INDEX('Hoja de Trabajo para listado'!$BC$155:$CB$1048576,MATCH($A1046,'Hoja de Trabajo para listado'!$BC$155:$BC$1048576,0),MATCH((CUADRO!M$4&amp;$E1046),'Hoja de Trabajo para listado'!$BC$151:$CB$151,0)),0)+IFERROR(INDEX('Hoja de Trabajo para listado'!$DE$153:$DG$274,MATCH($A1046,'Hoja de Trabajo para listado'!$DE$153:$DE$1048576,0),MATCH((CUADRO!M$4&amp;$E1046),'Hoja de Trabajo para listado'!$DE$151:$DG$151,0)),0)+IFERROR(INDEX('Hoja de Trabajo para listado'!$CD$155:$DC$1048576,MATCH($A1046,'Hoja de Trabajo para listado'!$CD$155:$CD$1048576,0),MATCH((CUADRO!M$4&amp;$E1046),'Hoja de Trabajo para listado'!$CD$151:$DC$151,0)),0)</f>
        <v>0</v>
      </c>
      <c r="N1046" s="241">
        <f ca="1">+IFERROR(INDEX('Hoja de Trabajo para listado'!$A$155:$Z$1048576,MATCH($A1046,'Hoja de Trabajo para listado'!$A$155:$A$1048576,0),MATCH((CUADRO!N$4&amp;$E1046),'Hoja de Trabajo para listado'!$A$151:$Z$151,0)),0)+IFERROR(INDEX('Hoja de Trabajo para listado'!$AB$155:$BA$1048576,MATCH($A1046,'Hoja de Trabajo para listado'!$AB$155:$AB$1048576,0),MATCH((CUADRO!N$4&amp;$E1046),'Hoja de Trabajo para listado'!$AB$151:$BA$151,0)),0)+IFERROR(INDEX('Hoja de Trabajo para listado'!$BC$155:$CB$1048576,MATCH($A1046,'Hoja de Trabajo para listado'!$BC$155:$BC$1048576,0),MATCH((CUADRO!N$4&amp;$E1046),'Hoja de Trabajo para listado'!$BC$151:$CB$151,0)),0)+IFERROR(INDEX('Hoja de Trabajo para listado'!$DE$153:$DG$274,MATCH($A1046,'Hoja de Trabajo para listado'!$DE$153:$DE$1048576,0),MATCH((CUADRO!N$4&amp;$E1046),'Hoja de Trabajo para listado'!$DE$151:$DG$151,0)),0)+IFERROR(INDEX('Hoja de Trabajo para listado'!$CD$155:$DC$1048576,MATCH($A1046,'Hoja de Trabajo para listado'!$CD$155:$CD$1048576,0),MATCH((CUADRO!N$4&amp;$E1046),'Hoja de Trabajo para listado'!$CD$151:$DC$151,0)),0)</f>
        <v>0</v>
      </c>
      <c r="O1046" s="241">
        <f ca="1">+IFERROR(INDEX('Hoja de Trabajo para listado'!$A$155:$Z$1048576,MATCH($A1046,'Hoja de Trabajo para listado'!$A$155:$A$1048576,0),MATCH((CUADRO!O$4&amp;$E1046),'Hoja de Trabajo para listado'!$A$151:$Z$151,0)),0)+IFERROR(INDEX('Hoja de Trabajo para listado'!$AB$155:$BA$1048576,MATCH($A1046,'Hoja de Trabajo para listado'!$AB$155:$AB$1048576,0),MATCH((CUADRO!O$4&amp;$E1046),'Hoja de Trabajo para listado'!$AB$151:$BA$151,0)),0)+IFERROR(INDEX('Hoja de Trabajo para listado'!$BC$155:$CB$1048576,MATCH($A1046,'Hoja de Trabajo para listado'!$BC$155:$BC$1048576,0),MATCH((CUADRO!O$4&amp;$E1046),'Hoja de Trabajo para listado'!$BC$151:$CB$151,0)),0)+IFERROR(INDEX('Hoja de Trabajo para listado'!$DE$153:$DG$274,MATCH($A1046,'Hoja de Trabajo para listado'!$DE$153:$DE$1048576,0),MATCH((CUADRO!O$4&amp;$E1046),'Hoja de Trabajo para listado'!$DE$151:$DG$151,0)),0)+IFERROR(INDEX('Hoja de Trabajo para listado'!$CD$155:$DC$1048576,MATCH($A1046,'Hoja de Trabajo para listado'!$CD$155:$CD$1048576,0),MATCH((CUADRO!O$4&amp;$E1046),'Hoja de Trabajo para listado'!$CD$151:$DC$151,0)),0)</f>
        <v>0</v>
      </c>
      <c r="P1046" s="241">
        <f ca="1">+IFERROR(INDEX('Hoja de Trabajo para listado'!$A$155:$Z$1048576,MATCH($A1046,'Hoja de Trabajo para listado'!$A$155:$A$1048576,0),MATCH((CUADRO!P$4&amp;$E1046),'Hoja de Trabajo para listado'!$A$151:$Z$151,0)),0)+IFERROR(INDEX('Hoja de Trabajo para listado'!$AB$155:$BA$1048576,MATCH($A1046,'Hoja de Trabajo para listado'!$AB$155:$AB$1048576,0),MATCH((CUADRO!P$4&amp;$E1046),'Hoja de Trabajo para listado'!$AB$151:$BA$151,0)),0)+IFERROR(INDEX('Hoja de Trabajo para listado'!$BC$155:$CB$1048576,MATCH($A1046,'Hoja de Trabajo para listado'!$BC$155:$BC$1048576,0),MATCH((CUADRO!P$4&amp;$E1046),'Hoja de Trabajo para listado'!$BC$151:$CB$151,0)),0)+IFERROR(INDEX('Hoja de Trabajo para listado'!$DE$153:$DG$274,MATCH($A1046,'Hoja de Trabajo para listado'!$DE$153:$DE$1048576,0),MATCH((CUADRO!P$4&amp;$E1046),'Hoja de Trabajo para listado'!$DE$151:$DG$151,0)),0)+IFERROR(INDEX('Hoja de Trabajo para listado'!$CD$155:$DC$1048576,MATCH($A1046,'Hoja de Trabajo para listado'!$CD$155:$CD$1048576,0),MATCH((CUADRO!P$4&amp;$E1046),'Hoja de Trabajo para listado'!$CD$151:$DC$151,0)),0)</f>
        <v>0</v>
      </c>
      <c r="Q1046" s="241">
        <f ca="1">+IFERROR(INDEX('Hoja de Trabajo para listado'!$A$155:$Z$1048576,MATCH($A1046,'Hoja de Trabajo para listado'!$A$155:$A$1048576,0),MATCH((CUADRO!Q$4&amp;$E1046),'Hoja de Trabajo para listado'!$A$151:$Z$151,0)),0)+IFERROR(INDEX('Hoja de Trabajo para listado'!$AB$155:$BA$1048576,MATCH($A1046,'Hoja de Trabajo para listado'!$AB$155:$AB$1048576,0),MATCH((CUADRO!Q$4&amp;$E1046),'Hoja de Trabajo para listado'!$AB$151:$BA$151,0)),0)+IFERROR(INDEX('Hoja de Trabajo para listado'!$BC$155:$CB$1048576,MATCH($A1046,'Hoja de Trabajo para listado'!$BC$155:$BC$1048576,0),MATCH((CUADRO!Q$4&amp;$E1046),'Hoja de Trabajo para listado'!$BC$151:$CB$151,0)),0)+IFERROR(INDEX('Hoja de Trabajo para listado'!$DE$153:$DG$274,MATCH($A1046,'Hoja de Trabajo para listado'!$DE$153:$DE$1048576,0),MATCH((CUADRO!Q$4&amp;$E1046),'Hoja de Trabajo para listado'!$DE$151:$DG$151,0)),0)+IFERROR(INDEX('Hoja de Trabajo para listado'!$CD$155:$DC$1048576,MATCH($A1046,'Hoja de Trabajo para listado'!$CD$155:$CD$1048576,0),MATCH((CUADRO!Q$4&amp;$E1046),'Hoja de Trabajo para listado'!$CD$151:$DC$151,0)),0)</f>
        <v>0</v>
      </c>
      <c r="R1046" s="241">
        <f t="shared" ca="1" si="39"/>
        <v>0</v>
      </c>
      <c r="S1046" s="247">
        <f ca="1">+R1045+R1046</f>
        <v>0</v>
      </c>
      <c r="T1046" s="241">
        <f ca="1">+S1046</f>
        <v>0</v>
      </c>
      <c r="U1046" s="240">
        <f t="shared" si="40"/>
        <v>2</v>
      </c>
      <c r="V1046" s="327" t="str">
        <f>+VLOOKUP(A1046,bd_lista!$A$3:$E$592,5,FALSE)</f>
        <v>Gobiernos Autonomos Municipales</v>
      </c>
      <c r="W1046" s="398"/>
      <c r="X1046" s="240">
        <f>+VLOOKUP(A1046,[4]Sheet1!$A$13:$D$744,4,FALSE)</f>
        <v>0</v>
      </c>
      <c r="Y1046" s="240" t="e">
        <f>+VLOOKUP(X1046,bd_lista!$A$3:$C$592,3,FALSE)</f>
        <v>#N/A</v>
      </c>
      <c r="Z1046" s="288"/>
      <c r="AA1046" s="289"/>
    </row>
    <row r="1047" spans="1:27" customFormat="1" ht="15" hidden="1" customHeight="1">
      <c r="A1047" s="32">
        <v>1756</v>
      </c>
      <c r="B1047" s="393">
        <f>+A1047</f>
        <v>1756</v>
      </c>
      <c r="C1047" s="245" t="str">
        <f>+VLOOKUP(A1047,bd_lista!$A$3:$C$592,3,FALSE)</f>
        <v>Gobierno Autónomo Municipal de Colpa Bélgica</v>
      </c>
      <c r="D1047" s="395" t="str">
        <f>+C1047</f>
        <v>Gobierno Autónomo Municipal de Colpa Bélgica</v>
      </c>
      <c r="E1047" s="240" t="s">
        <v>1303</v>
      </c>
      <c r="F1047" s="241">
        <f ca="1">+IFERROR(INDEX('Hoja de Trabajo para listado'!$A$155:$Z$1048576,MATCH($A1047,'Hoja de Trabajo para listado'!$A$155:$A$1048576,0),MATCH((CUADRO!F$4&amp;$E1047),'Hoja de Trabajo para listado'!$A$151:$Z$151,0)),0)+IFERROR(INDEX('Hoja de Trabajo para listado'!$AB$155:$BA$1048576,MATCH($A1047,'Hoja de Trabajo para listado'!$AB$155:$AB$1048576,0),MATCH((CUADRO!F$4&amp;$E1047),'Hoja de Trabajo para listado'!$AB$151:$BA$151,0)),0)+IFERROR(INDEX('Hoja de Trabajo para listado'!$BC$155:$CB$1048576,MATCH($A1047,'Hoja de Trabajo para listado'!$BC$155:$BC$1048576,0),MATCH((CUADRO!F$4&amp;$E1047),'Hoja de Trabajo para listado'!$BC$151:$CB$151,0)),0)+IFERROR(INDEX('Hoja de Trabajo para listado'!$DE$153:$DG$274,MATCH($A1047,'Hoja de Trabajo para listado'!$DE$153:$DE$1048576,0),MATCH((CUADRO!F$4&amp;$E1047),'Hoja de Trabajo para listado'!$DE$151:$DG$151,0)),0)+IFERROR(INDEX('Hoja de Trabajo para listado'!$CD$155:$DC$1048576,MATCH($A1047,'Hoja de Trabajo para listado'!$CD$155:$CD$1048576,0),MATCH((CUADRO!F$4&amp;$E1047),'Hoja de Trabajo para listado'!$CD$151:$DC$151,0)),0)</f>
        <v>0</v>
      </c>
      <c r="G1047" s="241">
        <f ca="1">+IFERROR(INDEX('Hoja de Trabajo para listado'!$A$155:$Z$1048576,MATCH($A1047,'Hoja de Trabajo para listado'!$A$155:$A$1048576,0),MATCH((CUADRO!G$4&amp;$E1047),'Hoja de Trabajo para listado'!$A$151:$Z$151,0)),0)+IFERROR(INDEX('Hoja de Trabajo para listado'!$AB$155:$BA$1048576,MATCH($A1047,'Hoja de Trabajo para listado'!$AB$155:$AB$1048576,0),MATCH((CUADRO!G$4&amp;$E1047),'Hoja de Trabajo para listado'!$AB$151:$BA$151,0)),0)+IFERROR(INDEX('Hoja de Trabajo para listado'!$BC$155:$CB$1048576,MATCH($A1047,'Hoja de Trabajo para listado'!$BC$155:$BC$1048576,0),MATCH((CUADRO!G$4&amp;$E1047),'Hoja de Trabajo para listado'!$BC$151:$CB$151,0)),0)+IFERROR(INDEX('Hoja de Trabajo para listado'!$DE$153:$DG$274,MATCH($A1047,'Hoja de Trabajo para listado'!$DE$153:$DE$1048576,0),MATCH((CUADRO!G$4&amp;$E1047),'Hoja de Trabajo para listado'!$DE$151:$DG$151,0)),0)+IFERROR(INDEX('Hoja de Trabajo para listado'!$CD$155:$DC$1048576,MATCH($A1047,'Hoja de Trabajo para listado'!$CD$155:$CD$1048576,0),MATCH((CUADRO!G$4&amp;$E1047),'Hoja de Trabajo para listado'!$CD$151:$DC$151,0)),0)</f>
        <v>0</v>
      </c>
      <c r="H1047" s="241">
        <f ca="1">+IFERROR(INDEX('Hoja de Trabajo para listado'!$A$155:$Z$1048576,MATCH($A1047,'Hoja de Trabajo para listado'!$A$155:$A$1048576,0),MATCH((CUADRO!H$4&amp;$E1047),'Hoja de Trabajo para listado'!$A$151:$Z$151,0)),0)+IFERROR(INDEX('Hoja de Trabajo para listado'!$AB$155:$BA$1048576,MATCH($A1047,'Hoja de Trabajo para listado'!$AB$155:$AB$1048576,0),MATCH((CUADRO!H$4&amp;$E1047),'Hoja de Trabajo para listado'!$AB$151:$BA$151,0)),0)+IFERROR(INDEX('Hoja de Trabajo para listado'!$BC$155:$CB$1048576,MATCH($A1047,'Hoja de Trabajo para listado'!$BC$155:$BC$1048576,0),MATCH((CUADRO!H$4&amp;$E1047),'Hoja de Trabajo para listado'!$BC$151:$CB$151,0)),0)+IFERROR(INDEX('Hoja de Trabajo para listado'!$DE$153:$DG$274,MATCH($A1047,'Hoja de Trabajo para listado'!$DE$153:$DE$1048576,0),MATCH((CUADRO!H$4&amp;$E1047),'Hoja de Trabajo para listado'!$DE$151:$DG$151,0)),0)+IFERROR(INDEX('Hoja de Trabajo para listado'!$CD$155:$DC$1048576,MATCH($A1047,'Hoja de Trabajo para listado'!$CD$155:$CD$1048576,0),MATCH((CUADRO!H$4&amp;$E1047),'Hoja de Trabajo para listado'!$CD$151:$DC$151,0)),0)</f>
        <v>0</v>
      </c>
      <c r="I1047" s="241">
        <f ca="1">+IFERROR(INDEX('Hoja de Trabajo para listado'!$A$155:$Z$1048576,MATCH($A1047,'Hoja de Trabajo para listado'!$A$155:$A$1048576,0),MATCH((CUADRO!I$4&amp;$E1047),'Hoja de Trabajo para listado'!$A$151:$Z$151,0)),0)+IFERROR(INDEX('Hoja de Trabajo para listado'!$AB$155:$BA$1048576,MATCH($A1047,'Hoja de Trabajo para listado'!$AB$155:$AB$1048576,0),MATCH((CUADRO!I$4&amp;$E1047),'Hoja de Trabajo para listado'!$AB$151:$BA$151,0)),0)+IFERROR(INDEX('Hoja de Trabajo para listado'!$BC$155:$CB$1048576,MATCH($A1047,'Hoja de Trabajo para listado'!$BC$155:$BC$1048576,0),MATCH((CUADRO!I$4&amp;$E1047),'Hoja de Trabajo para listado'!$BC$151:$CB$151,0)),0)+IFERROR(INDEX('Hoja de Trabajo para listado'!$DE$153:$DG$274,MATCH($A1047,'Hoja de Trabajo para listado'!$DE$153:$DE$1048576,0),MATCH((CUADRO!I$4&amp;$E1047),'Hoja de Trabajo para listado'!$DE$151:$DG$151,0)),0)+IFERROR(INDEX('Hoja de Trabajo para listado'!$CD$155:$DC$1048576,MATCH($A1047,'Hoja de Trabajo para listado'!$CD$155:$CD$1048576,0),MATCH((CUADRO!I$4&amp;$E1047),'Hoja de Trabajo para listado'!$CD$151:$DC$151,0)),0)</f>
        <v>0</v>
      </c>
      <c r="J1047" s="241">
        <f ca="1">+IFERROR(INDEX('Hoja de Trabajo para listado'!$A$155:$Z$1048576,MATCH($A1047,'Hoja de Trabajo para listado'!$A$155:$A$1048576,0),MATCH((CUADRO!J$4&amp;$E1047),'Hoja de Trabajo para listado'!$A$151:$Z$151,0)),0)+IFERROR(INDEX('Hoja de Trabajo para listado'!$AB$155:$BA$1048576,MATCH($A1047,'Hoja de Trabajo para listado'!$AB$155:$AB$1048576,0),MATCH((CUADRO!J$4&amp;$E1047),'Hoja de Trabajo para listado'!$AB$151:$BA$151,0)),0)+IFERROR(INDEX('Hoja de Trabajo para listado'!$BC$155:$CB$1048576,MATCH($A1047,'Hoja de Trabajo para listado'!$BC$155:$BC$1048576,0),MATCH((CUADRO!J$4&amp;$E1047),'Hoja de Trabajo para listado'!$BC$151:$CB$151,0)),0)+IFERROR(INDEX('Hoja de Trabajo para listado'!$DE$153:$DG$274,MATCH($A1047,'Hoja de Trabajo para listado'!$DE$153:$DE$1048576,0),MATCH((CUADRO!J$4&amp;$E1047),'Hoja de Trabajo para listado'!$DE$151:$DG$151,0)),0)+IFERROR(INDEX('Hoja de Trabajo para listado'!$CD$155:$DC$1048576,MATCH($A1047,'Hoja de Trabajo para listado'!$CD$155:$CD$1048576,0),MATCH((CUADRO!J$4&amp;$E1047),'Hoja de Trabajo para listado'!$CD$151:$DC$151,0)),0)</f>
        <v>0</v>
      </c>
      <c r="K1047" s="241">
        <f ca="1">+IFERROR(INDEX('Hoja de Trabajo para listado'!$A$155:$Z$1048576,MATCH($A1047,'Hoja de Trabajo para listado'!$A$155:$A$1048576,0),MATCH((CUADRO!K$4&amp;$E1047),'Hoja de Trabajo para listado'!$A$151:$Z$151,0)),0)+IFERROR(INDEX('Hoja de Trabajo para listado'!$AB$155:$BA$1048576,MATCH($A1047,'Hoja de Trabajo para listado'!$AB$155:$AB$1048576,0),MATCH((CUADRO!K$4&amp;$E1047),'Hoja de Trabajo para listado'!$AB$151:$BA$151,0)),0)+IFERROR(INDEX('Hoja de Trabajo para listado'!$BC$155:$CB$1048576,MATCH($A1047,'Hoja de Trabajo para listado'!$BC$155:$BC$1048576,0),MATCH((CUADRO!K$4&amp;$E1047),'Hoja de Trabajo para listado'!$BC$151:$CB$151,0)),0)+IFERROR(INDEX('Hoja de Trabajo para listado'!$DE$153:$DG$274,MATCH($A1047,'Hoja de Trabajo para listado'!$DE$153:$DE$1048576,0),MATCH((CUADRO!K$4&amp;$E1047),'Hoja de Trabajo para listado'!$DE$151:$DG$151,0)),0)+IFERROR(INDEX('Hoja de Trabajo para listado'!$CD$155:$DC$1048576,MATCH($A1047,'Hoja de Trabajo para listado'!$CD$155:$CD$1048576,0),MATCH((CUADRO!K$4&amp;$E1047),'Hoja de Trabajo para listado'!$CD$151:$DC$151,0)),0)</f>
        <v>0</v>
      </c>
      <c r="L1047" s="241">
        <f ca="1">+IFERROR(INDEX('Hoja de Trabajo para listado'!$A$155:$Z$1048576,MATCH($A1047,'Hoja de Trabajo para listado'!$A$155:$A$1048576,0),MATCH((CUADRO!L$4&amp;$E1047),'Hoja de Trabajo para listado'!$A$151:$Z$151,0)),0)+IFERROR(INDEX('Hoja de Trabajo para listado'!$AB$155:$BA$1048576,MATCH($A1047,'Hoja de Trabajo para listado'!$AB$155:$AB$1048576,0),MATCH((CUADRO!L$4&amp;$E1047),'Hoja de Trabajo para listado'!$AB$151:$BA$151,0)),0)+IFERROR(INDEX('Hoja de Trabajo para listado'!$BC$155:$CB$1048576,MATCH($A1047,'Hoja de Trabajo para listado'!$BC$155:$BC$1048576,0),MATCH((CUADRO!L$4&amp;$E1047),'Hoja de Trabajo para listado'!$BC$151:$CB$151,0)),0)+IFERROR(INDEX('Hoja de Trabajo para listado'!$DE$153:$DG$274,MATCH($A1047,'Hoja de Trabajo para listado'!$DE$153:$DE$1048576,0),MATCH((CUADRO!L$4&amp;$E1047),'Hoja de Trabajo para listado'!$DE$151:$DG$151,0)),0)+IFERROR(INDEX('Hoja de Trabajo para listado'!$CD$155:$DC$1048576,MATCH($A1047,'Hoja de Trabajo para listado'!$CD$155:$CD$1048576,0),MATCH((CUADRO!L$4&amp;$E1047),'Hoja de Trabajo para listado'!$CD$151:$DC$151,0)),0)</f>
        <v>0</v>
      </c>
      <c r="M1047" s="241">
        <f ca="1">+IFERROR(INDEX('Hoja de Trabajo para listado'!$A$155:$Z$1048576,MATCH($A1047,'Hoja de Trabajo para listado'!$A$155:$A$1048576,0),MATCH((CUADRO!M$4&amp;$E1047),'Hoja de Trabajo para listado'!$A$151:$Z$151,0)),0)+IFERROR(INDEX('Hoja de Trabajo para listado'!$AB$155:$BA$1048576,MATCH($A1047,'Hoja de Trabajo para listado'!$AB$155:$AB$1048576,0),MATCH((CUADRO!M$4&amp;$E1047),'Hoja de Trabajo para listado'!$AB$151:$BA$151,0)),0)+IFERROR(INDEX('Hoja de Trabajo para listado'!$BC$155:$CB$1048576,MATCH($A1047,'Hoja de Trabajo para listado'!$BC$155:$BC$1048576,0),MATCH((CUADRO!M$4&amp;$E1047),'Hoja de Trabajo para listado'!$BC$151:$CB$151,0)),0)+IFERROR(INDEX('Hoja de Trabajo para listado'!$DE$153:$DG$274,MATCH($A1047,'Hoja de Trabajo para listado'!$DE$153:$DE$1048576,0),MATCH((CUADRO!M$4&amp;$E1047),'Hoja de Trabajo para listado'!$DE$151:$DG$151,0)),0)+IFERROR(INDEX('Hoja de Trabajo para listado'!$CD$155:$DC$1048576,MATCH($A1047,'Hoja de Trabajo para listado'!$CD$155:$CD$1048576,0),MATCH((CUADRO!M$4&amp;$E1047),'Hoja de Trabajo para listado'!$CD$151:$DC$151,0)),0)</f>
        <v>0</v>
      </c>
      <c r="N1047" s="241">
        <f ca="1">+IFERROR(INDEX('Hoja de Trabajo para listado'!$A$155:$Z$1048576,MATCH($A1047,'Hoja de Trabajo para listado'!$A$155:$A$1048576,0),MATCH((CUADRO!N$4&amp;$E1047),'Hoja de Trabajo para listado'!$A$151:$Z$151,0)),0)+IFERROR(INDEX('Hoja de Trabajo para listado'!$AB$155:$BA$1048576,MATCH($A1047,'Hoja de Trabajo para listado'!$AB$155:$AB$1048576,0),MATCH((CUADRO!N$4&amp;$E1047),'Hoja de Trabajo para listado'!$AB$151:$BA$151,0)),0)+IFERROR(INDEX('Hoja de Trabajo para listado'!$BC$155:$CB$1048576,MATCH($A1047,'Hoja de Trabajo para listado'!$BC$155:$BC$1048576,0),MATCH((CUADRO!N$4&amp;$E1047),'Hoja de Trabajo para listado'!$BC$151:$CB$151,0)),0)+IFERROR(INDEX('Hoja de Trabajo para listado'!$DE$153:$DG$274,MATCH($A1047,'Hoja de Trabajo para listado'!$DE$153:$DE$1048576,0),MATCH((CUADRO!N$4&amp;$E1047),'Hoja de Trabajo para listado'!$DE$151:$DG$151,0)),0)+IFERROR(INDEX('Hoja de Trabajo para listado'!$CD$155:$DC$1048576,MATCH($A1047,'Hoja de Trabajo para listado'!$CD$155:$CD$1048576,0),MATCH((CUADRO!N$4&amp;$E1047),'Hoja de Trabajo para listado'!$CD$151:$DC$151,0)),0)</f>
        <v>0</v>
      </c>
      <c r="O1047" s="241">
        <f ca="1">+IFERROR(INDEX('Hoja de Trabajo para listado'!$A$155:$Z$1048576,MATCH($A1047,'Hoja de Trabajo para listado'!$A$155:$A$1048576,0),MATCH((CUADRO!O$4&amp;$E1047),'Hoja de Trabajo para listado'!$A$151:$Z$151,0)),0)+IFERROR(INDEX('Hoja de Trabajo para listado'!$AB$155:$BA$1048576,MATCH($A1047,'Hoja de Trabajo para listado'!$AB$155:$AB$1048576,0),MATCH((CUADRO!O$4&amp;$E1047),'Hoja de Trabajo para listado'!$AB$151:$BA$151,0)),0)+IFERROR(INDEX('Hoja de Trabajo para listado'!$BC$155:$CB$1048576,MATCH($A1047,'Hoja de Trabajo para listado'!$BC$155:$BC$1048576,0),MATCH((CUADRO!O$4&amp;$E1047),'Hoja de Trabajo para listado'!$BC$151:$CB$151,0)),0)+IFERROR(INDEX('Hoja de Trabajo para listado'!$DE$153:$DG$274,MATCH($A1047,'Hoja de Trabajo para listado'!$DE$153:$DE$1048576,0),MATCH((CUADRO!O$4&amp;$E1047),'Hoja de Trabajo para listado'!$DE$151:$DG$151,0)),0)+IFERROR(INDEX('Hoja de Trabajo para listado'!$CD$155:$DC$1048576,MATCH($A1047,'Hoja de Trabajo para listado'!$CD$155:$CD$1048576,0),MATCH((CUADRO!O$4&amp;$E1047),'Hoja de Trabajo para listado'!$CD$151:$DC$151,0)),0)</f>
        <v>0</v>
      </c>
      <c r="P1047" s="241">
        <f ca="1">+IFERROR(INDEX('Hoja de Trabajo para listado'!$A$155:$Z$1048576,MATCH($A1047,'Hoja de Trabajo para listado'!$A$155:$A$1048576,0),MATCH((CUADRO!P$4&amp;$E1047),'Hoja de Trabajo para listado'!$A$151:$Z$151,0)),0)+IFERROR(INDEX('Hoja de Trabajo para listado'!$AB$155:$BA$1048576,MATCH($A1047,'Hoja de Trabajo para listado'!$AB$155:$AB$1048576,0),MATCH((CUADRO!P$4&amp;$E1047),'Hoja de Trabajo para listado'!$AB$151:$BA$151,0)),0)+IFERROR(INDEX('Hoja de Trabajo para listado'!$BC$155:$CB$1048576,MATCH($A1047,'Hoja de Trabajo para listado'!$BC$155:$BC$1048576,0),MATCH((CUADRO!P$4&amp;$E1047),'Hoja de Trabajo para listado'!$BC$151:$CB$151,0)),0)+IFERROR(INDEX('Hoja de Trabajo para listado'!$DE$153:$DG$274,MATCH($A1047,'Hoja de Trabajo para listado'!$DE$153:$DE$1048576,0),MATCH((CUADRO!P$4&amp;$E1047),'Hoja de Trabajo para listado'!$DE$151:$DG$151,0)),0)+IFERROR(INDEX('Hoja de Trabajo para listado'!$CD$155:$DC$1048576,MATCH($A1047,'Hoja de Trabajo para listado'!$CD$155:$CD$1048576,0),MATCH((CUADRO!P$4&amp;$E1047),'Hoja de Trabajo para listado'!$CD$151:$DC$151,0)),0)</f>
        <v>0</v>
      </c>
      <c r="Q1047" s="241">
        <f ca="1">+IFERROR(INDEX('Hoja de Trabajo para listado'!$A$155:$Z$1048576,MATCH($A1047,'Hoja de Trabajo para listado'!$A$155:$A$1048576,0),MATCH((CUADRO!Q$4&amp;$E1047),'Hoja de Trabajo para listado'!$A$151:$Z$151,0)),0)+IFERROR(INDEX('Hoja de Trabajo para listado'!$AB$155:$BA$1048576,MATCH($A1047,'Hoja de Trabajo para listado'!$AB$155:$AB$1048576,0),MATCH((CUADRO!Q$4&amp;$E1047),'Hoja de Trabajo para listado'!$AB$151:$BA$151,0)),0)+IFERROR(INDEX('Hoja de Trabajo para listado'!$BC$155:$CB$1048576,MATCH($A1047,'Hoja de Trabajo para listado'!$BC$155:$BC$1048576,0),MATCH((CUADRO!Q$4&amp;$E1047),'Hoja de Trabajo para listado'!$BC$151:$CB$151,0)),0)+IFERROR(INDEX('Hoja de Trabajo para listado'!$DE$153:$DG$274,MATCH($A1047,'Hoja de Trabajo para listado'!$DE$153:$DE$1048576,0),MATCH((CUADRO!Q$4&amp;$E1047),'Hoja de Trabajo para listado'!$DE$151:$DG$151,0)),0)+IFERROR(INDEX('Hoja de Trabajo para listado'!$CD$155:$DC$1048576,MATCH($A1047,'Hoja de Trabajo para listado'!$CD$155:$CD$1048576,0),MATCH((CUADRO!Q$4&amp;$E1047),'Hoja de Trabajo para listado'!$CD$151:$DC$151,0)),0)</f>
        <v>0</v>
      </c>
      <c r="R1047" s="241">
        <f t="shared" ca="1" si="39"/>
        <v>0</v>
      </c>
      <c r="S1047" s="247"/>
      <c r="T1047" s="241">
        <f ca="1">+T1048</f>
        <v>0</v>
      </c>
      <c r="U1047" s="240">
        <f t="shared" si="40"/>
        <v>1</v>
      </c>
      <c r="V1047" s="327" t="str">
        <f>+VLOOKUP(A1047,bd_lista!$A$3:$E$592,5,FALSE)</f>
        <v>Gobiernos Autonomos Municipales</v>
      </c>
      <c r="W1047" s="397" t="str">
        <f>+V1047</f>
        <v>Gobiernos Autonomos Municipales</v>
      </c>
      <c r="X1047" s="240">
        <f>+VLOOKUP(A1047,[4]Sheet1!$A$13:$D$744,4,FALSE)</f>
        <v>0</v>
      </c>
      <c r="Y1047" s="240" t="e">
        <f>+VLOOKUP(X1047,bd_lista!$A$3:$C$592,3,FALSE)</f>
        <v>#N/A</v>
      </c>
      <c r="Z1047" s="290">
        <f>+X1047</f>
        <v>0</v>
      </c>
      <c r="AA1047" s="291" t="e">
        <f>+Y1047</f>
        <v>#N/A</v>
      </c>
    </row>
    <row r="1048" spans="1:27" customFormat="1" ht="15" hidden="1" customHeight="1">
      <c r="A1048" s="32">
        <v>1756</v>
      </c>
      <c r="B1048" s="394"/>
      <c r="C1048" s="245" t="str">
        <f>+VLOOKUP(A1048,bd_lista!$A$3:$C$592,3,FALSE)</f>
        <v>Gobierno Autónomo Municipal de Colpa Bélgica</v>
      </c>
      <c r="D1048" s="396"/>
      <c r="E1048" s="242" t="s">
        <v>1304</v>
      </c>
      <c r="F1048" s="241">
        <f ca="1">+IFERROR(INDEX('Hoja de Trabajo para listado'!$A$155:$Z$1048576,MATCH($A1048,'Hoja de Trabajo para listado'!$A$155:$A$1048576,0),MATCH((CUADRO!F$4&amp;$E1048),'Hoja de Trabajo para listado'!$A$151:$Z$151,0)),0)+IFERROR(INDEX('Hoja de Trabajo para listado'!$AB$155:$BA$1048576,MATCH($A1048,'Hoja de Trabajo para listado'!$AB$155:$AB$1048576,0),MATCH((CUADRO!F$4&amp;$E1048),'Hoja de Trabajo para listado'!$AB$151:$BA$151,0)),0)+IFERROR(INDEX('Hoja de Trabajo para listado'!$BC$155:$CB$1048576,MATCH($A1048,'Hoja de Trabajo para listado'!$BC$155:$BC$1048576,0),MATCH((CUADRO!F$4&amp;$E1048),'Hoja de Trabajo para listado'!$BC$151:$CB$151,0)),0)+IFERROR(INDEX('Hoja de Trabajo para listado'!$DE$153:$DG$274,MATCH($A1048,'Hoja de Trabajo para listado'!$DE$153:$DE$1048576,0),MATCH((CUADRO!F$4&amp;$E1048),'Hoja de Trabajo para listado'!$DE$151:$DG$151,0)),0)+IFERROR(INDEX('Hoja de Trabajo para listado'!$CD$155:$DC$1048576,MATCH($A1048,'Hoja de Trabajo para listado'!$CD$155:$CD$1048576,0),MATCH((CUADRO!F$4&amp;$E1048),'Hoja de Trabajo para listado'!$CD$151:$DC$151,0)),0)</f>
        <v>0</v>
      </c>
      <c r="G1048" s="241">
        <f ca="1">+IFERROR(INDEX('Hoja de Trabajo para listado'!$A$155:$Z$1048576,MATCH($A1048,'Hoja de Trabajo para listado'!$A$155:$A$1048576,0),MATCH((CUADRO!G$4&amp;$E1048),'Hoja de Trabajo para listado'!$A$151:$Z$151,0)),0)+IFERROR(INDEX('Hoja de Trabajo para listado'!$AB$155:$BA$1048576,MATCH($A1048,'Hoja de Trabajo para listado'!$AB$155:$AB$1048576,0),MATCH((CUADRO!G$4&amp;$E1048),'Hoja de Trabajo para listado'!$AB$151:$BA$151,0)),0)+IFERROR(INDEX('Hoja de Trabajo para listado'!$BC$155:$CB$1048576,MATCH($A1048,'Hoja de Trabajo para listado'!$BC$155:$BC$1048576,0),MATCH((CUADRO!G$4&amp;$E1048),'Hoja de Trabajo para listado'!$BC$151:$CB$151,0)),0)+IFERROR(INDEX('Hoja de Trabajo para listado'!$DE$153:$DG$274,MATCH($A1048,'Hoja de Trabajo para listado'!$DE$153:$DE$1048576,0),MATCH((CUADRO!G$4&amp;$E1048),'Hoja de Trabajo para listado'!$DE$151:$DG$151,0)),0)+IFERROR(INDEX('Hoja de Trabajo para listado'!$CD$155:$DC$1048576,MATCH($A1048,'Hoja de Trabajo para listado'!$CD$155:$CD$1048576,0),MATCH((CUADRO!G$4&amp;$E1048),'Hoja de Trabajo para listado'!$CD$151:$DC$151,0)),0)</f>
        <v>0</v>
      </c>
      <c r="H1048" s="241">
        <f ca="1">+IFERROR(INDEX('Hoja de Trabajo para listado'!$A$155:$Z$1048576,MATCH($A1048,'Hoja de Trabajo para listado'!$A$155:$A$1048576,0),MATCH((CUADRO!H$4&amp;$E1048),'Hoja de Trabajo para listado'!$A$151:$Z$151,0)),0)+IFERROR(INDEX('Hoja de Trabajo para listado'!$AB$155:$BA$1048576,MATCH($A1048,'Hoja de Trabajo para listado'!$AB$155:$AB$1048576,0),MATCH((CUADRO!H$4&amp;$E1048),'Hoja de Trabajo para listado'!$AB$151:$BA$151,0)),0)+IFERROR(INDEX('Hoja de Trabajo para listado'!$BC$155:$CB$1048576,MATCH($A1048,'Hoja de Trabajo para listado'!$BC$155:$BC$1048576,0),MATCH((CUADRO!H$4&amp;$E1048),'Hoja de Trabajo para listado'!$BC$151:$CB$151,0)),0)+IFERROR(INDEX('Hoja de Trabajo para listado'!$DE$153:$DG$274,MATCH($A1048,'Hoja de Trabajo para listado'!$DE$153:$DE$1048576,0),MATCH((CUADRO!H$4&amp;$E1048),'Hoja de Trabajo para listado'!$DE$151:$DG$151,0)),0)+IFERROR(INDEX('Hoja de Trabajo para listado'!$CD$155:$DC$1048576,MATCH($A1048,'Hoja de Trabajo para listado'!$CD$155:$CD$1048576,0),MATCH((CUADRO!H$4&amp;$E1048),'Hoja de Trabajo para listado'!$CD$151:$DC$151,0)),0)</f>
        <v>0</v>
      </c>
      <c r="I1048" s="241">
        <f ca="1">+IFERROR(INDEX('Hoja de Trabajo para listado'!$A$155:$Z$1048576,MATCH($A1048,'Hoja de Trabajo para listado'!$A$155:$A$1048576,0),MATCH((CUADRO!I$4&amp;$E1048),'Hoja de Trabajo para listado'!$A$151:$Z$151,0)),0)+IFERROR(INDEX('Hoja de Trabajo para listado'!$AB$155:$BA$1048576,MATCH($A1048,'Hoja de Trabajo para listado'!$AB$155:$AB$1048576,0),MATCH((CUADRO!I$4&amp;$E1048),'Hoja de Trabajo para listado'!$AB$151:$BA$151,0)),0)+IFERROR(INDEX('Hoja de Trabajo para listado'!$BC$155:$CB$1048576,MATCH($A1048,'Hoja de Trabajo para listado'!$BC$155:$BC$1048576,0),MATCH((CUADRO!I$4&amp;$E1048),'Hoja de Trabajo para listado'!$BC$151:$CB$151,0)),0)+IFERROR(INDEX('Hoja de Trabajo para listado'!$DE$153:$DG$274,MATCH($A1048,'Hoja de Trabajo para listado'!$DE$153:$DE$1048576,0),MATCH((CUADRO!I$4&amp;$E1048),'Hoja de Trabajo para listado'!$DE$151:$DG$151,0)),0)+IFERROR(INDEX('Hoja de Trabajo para listado'!$CD$155:$DC$1048576,MATCH($A1048,'Hoja de Trabajo para listado'!$CD$155:$CD$1048576,0),MATCH((CUADRO!I$4&amp;$E1048),'Hoja de Trabajo para listado'!$CD$151:$DC$151,0)),0)</f>
        <v>0</v>
      </c>
      <c r="J1048" s="241">
        <f ca="1">+IFERROR(INDEX('Hoja de Trabajo para listado'!$A$155:$Z$1048576,MATCH($A1048,'Hoja de Trabajo para listado'!$A$155:$A$1048576,0),MATCH((CUADRO!J$4&amp;$E1048),'Hoja de Trabajo para listado'!$A$151:$Z$151,0)),0)+IFERROR(INDEX('Hoja de Trabajo para listado'!$AB$155:$BA$1048576,MATCH($A1048,'Hoja de Trabajo para listado'!$AB$155:$AB$1048576,0),MATCH((CUADRO!J$4&amp;$E1048),'Hoja de Trabajo para listado'!$AB$151:$BA$151,0)),0)+IFERROR(INDEX('Hoja de Trabajo para listado'!$BC$155:$CB$1048576,MATCH($A1048,'Hoja de Trabajo para listado'!$BC$155:$BC$1048576,0),MATCH((CUADRO!J$4&amp;$E1048),'Hoja de Trabajo para listado'!$BC$151:$CB$151,0)),0)+IFERROR(INDEX('Hoja de Trabajo para listado'!$DE$153:$DG$274,MATCH($A1048,'Hoja de Trabajo para listado'!$DE$153:$DE$1048576,0),MATCH((CUADRO!J$4&amp;$E1048),'Hoja de Trabajo para listado'!$DE$151:$DG$151,0)),0)+IFERROR(INDEX('Hoja de Trabajo para listado'!$CD$155:$DC$1048576,MATCH($A1048,'Hoja de Trabajo para listado'!$CD$155:$CD$1048576,0),MATCH((CUADRO!J$4&amp;$E1048),'Hoja de Trabajo para listado'!$CD$151:$DC$151,0)),0)</f>
        <v>0</v>
      </c>
      <c r="K1048" s="241">
        <f ca="1">+IFERROR(INDEX('Hoja de Trabajo para listado'!$A$155:$Z$1048576,MATCH($A1048,'Hoja de Trabajo para listado'!$A$155:$A$1048576,0),MATCH((CUADRO!K$4&amp;$E1048),'Hoja de Trabajo para listado'!$A$151:$Z$151,0)),0)+IFERROR(INDEX('Hoja de Trabajo para listado'!$AB$155:$BA$1048576,MATCH($A1048,'Hoja de Trabajo para listado'!$AB$155:$AB$1048576,0),MATCH((CUADRO!K$4&amp;$E1048),'Hoja de Trabajo para listado'!$AB$151:$BA$151,0)),0)+IFERROR(INDEX('Hoja de Trabajo para listado'!$BC$155:$CB$1048576,MATCH($A1048,'Hoja de Trabajo para listado'!$BC$155:$BC$1048576,0),MATCH((CUADRO!K$4&amp;$E1048),'Hoja de Trabajo para listado'!$BC$151:$CB$151,0)),0)+IFERROR(INDEX('Hoja de Trabajo para listado'!$DE$153:$DG$274,MATCH($A1048,'Hoja de Trabajo para listado'!$DE$153:$DE$1048576,0),MATCH((CUADRO!K$4&amp;$E1048),'Hoja de Trabajo para listado'!$DE$151:$DG$151,0)),0)+IFERROR(INDEX('Hoja de Trabajo para listado'!$CD$155:$DC$1048576,MATCH($A1048,'Hoja de Trabajo para listado'!$CD$155:$CD$1048576,0),MATCH((CUADRO!K$4&amp;$E1048),'Hoja de Trabajo para listado'!$CD$151:$DC$151,0)),0)</f>
        <v>0</v>
      </c>
      <c r="L1048" s="241">
        <f ca="1">+IFERROR(INDEX('Hoja de Trabajo para listado'!$A$155:$Z$1048576,MATCH($A1048,'Hoja de Trabajo para listado'!$A$155:$A$1048576,0),MATCH((CUADRO!L$4&amp;$E1048),'Hoja de Trabajo para listado'!$A$151:$Z$151,0)),0)+IFERROR(INDEX('Hoja de Trabajo para listado'!$AB$155:$BA$1048576,MATCH($A1048,'Hoja de Trabajo para listado'!$AB$155:$AB$1048576,0),MATCH((CUADRO!L$4&amp;$E1048),'Hoja de Trabajo para listado'!$AB$151:$BA$151,0)),0)+IFERROR(INDEX('Hoja de Trabajo para listado'!$BC$155:$CB$1048576,MATCH($A1048,'Hoja de Trabajo para listado'!$BC$155:$BC$1048576,0),MATCH((CUADRO!L$4&amp;$E1048),'Hoja de Trabajo para listado'!$BC$151:$CB$151,0)),0)+IFERROR(INDEX('Hoja de Trabajo para listado'!$DE$153:$DG$274,MATCH($A1048,'Hoja de Trabajo para listado'!$DE$153:$DE$1048576,0),MATCH((CUADRO!L$4&amp;$E1048),'Hoja de Trabajo para listado'!$DE$151:$DG$151,0)),0)+IFERROR(INDEX('Hoja de Trabajo para listado'!$CD$155:$DC$1048576,MATCH($A1048,'Hoja de Trabajo para listado'!$CD$155:$CD$1048576,0),MATCH((CUADRO!L$4&amp;$E1048),'Hoja de Trabajo para listado'!$CD$151:$DC$151,0)),0)</f>
        <v>0</v>
      </c>
      <c r="M1048" s="241">
        <f ca="1">+IFERROR(INDEX('Hoja de Trabajo para listado'!$A$155:$Z$1048576,MATCH($A1048,'Hoja de Trabajo para listado'!$A$155:$A$1048576,0),MATCH((CUADRO!M$4&amp;$E1048),'Hoja de Trabajo para listado'!$A$151:$Z$151,0)),0)+IFERROR(INDEX('Hoja de Trabajo para listado'!$AB$155:$BA$1048576,MATCH($A1048,'Hoja de Trabajo para listado'!$AB$155:$AB$1048576,0),MATCH((CUADRO!M$4&amp;$E1048),'Hoja de Trabajo para listado'!$AB$151:$BA$151,0)),0)+IFERROR(INDEX('Hoja de Trabajo para listado'!$BC$155:$CB$1048576,MATCH($A1048,'Hoja de Trabajo para listado'!$BC$155:$BC$1048576,0),MATCH((CUADRO!M$4&amp;$E1048),'Hoja de Trabajo para listado'!$BC$151:$CB$151,0)),0)+IFERROR(INDEX('Hoja de Trabajo para listado'!$DE$153:$DG$274,MATCH($A1048,'Hoja de Trabajo para listado'!$DE$153:$DE$1048576,0),MATCH((CUADRO!M$4&amp;$E1048),'Hoja de Trabajo para listado'!$DE$151:$DG$151,0)),0)+IFERROR(INDEX('Hoja de Trabajo para listado'!$CD$155:$DC$1048576,MATCH($A1048,'Hoja de Trabajo para listado'!$CD$155:$CD$1048576,0),MATCH((CUADRO!M$4&amp;$E1048),'Hoja de Trabajo para listado'!$CD$151:$DC$151,0)),0)</f>
        <v>0</v>
      </c>
      <c r="N1048" s="241">
        <f ca="1">+IFERROR(INDEX('Hoja de Trabajo para listado'!$A$155:$Z$1048576,MATCH($A1048,'Hoja de Trabajo para listado'!$A$155:$A$1048576,0),MATCH((CUADRO!N$4&amp;$E1048),'Hoja de Trabajo para listado'!$A$151:$Z$151,0)),0)+IFERROR(INDEX('Hoja de Trabajo para listado'!$AB$155:$BA$1048576,MATCH($A1048,'Hoja de Trabajo para listado'!$AB$155:$AB$1048576,0),MATCH((CUADRO!N$4&amp;$E1048),'Hoja de Trabajo para listado'!$AB$151:$BA$151,0)),0)+IFERROR(INDEX('Hoja de Trabajo para listado'!$BC$155:$CB$1048576,MATCH($A1048,'Hoja de Trabajo para listado'!$BC$155:$BC$1048576,0),MATCH((CUADRO!N$4&amp;$E1048),'Hoja de Trabajo para listado'!$BC$151:$CB$151,0)),0)+IFERROR(INDEX('Hoja de Trabajo para listado'!$DE$153:$DG$274,MATCH($A1048,'Hoja de Trabajo para listado'!$DE$153:$DE$1048576,0),MATCH((CUADRO!N$4&amp;$E1048),'Hoja de Trabajo para listado'!$DE$151:$DG$151,0)),0)+IFERROR(INDEX('Hoja de Trabajo para listado'!$CD$155:$DC$1048576,MATCH($A1048,'Hoja de Trabajo para listado'!$CD$155:$CD$1048576,0),MATCH((CUADRO!N$4&amp;$E1048),'Hoja de Trabajo para listado'!$CD$151:$DC$151,0)),0)</f>
        <v>0</v>
      </c>
      <c r="O1048" s="241">
        <f ca="1">+IFERROR(INDEX('Hoja de Trabajo para listado'!$A$155:$Z$1048576,MATCH($A1048,'Hoja de Trabajo para listado'!$A$155:$A$1048576,0),MATCH((CUADRO!O$4&amp;$E1048),'Hoja de Trabajo para listado'!$A$151:$Z$151,0)),0)+IFERROR(INDEX('Hoja de Trabajo para listado'!$AB$155:$BA$1048576,MATCH($A1048,'Hoja de Trabajo para listado'!$AB$155:$AB$1048576,0),MATCH((CUADRO!O$4&amp;$E1048),'Hoja de Trabajo para listado'!$AB$151:$BA$151,0)),0)+IFERROR(INDEX('Hoja de Trabajo para listado'!$BC$155:$CB$1048576,MATCH($A1048,'Hoja de Trabajo para listado'!$BC$155:$BC$1048576,0),MATCH((CUADRO!O$4&amp;$E1048),'Hoja de Trabajo para listado'!$BC$151:$CB$151,0)),0)+IFERROR(INDEX('Hoja de Trabajo para listado'!$DE$153:$DG$274,MATCH($A1048,'Hoja de Trabajo para listado'!$DE$153:$DE$1048576,0),MATCH((CUADRO!O$4&amp;$E1048),'Hoja de Trabajo para listado'!$DE$151:$DG$151,0)),0)+IFERROR(INDEX('Hoja de Trabajo para listado'!$CD$155:$DC$1048576,MATCH($A1048,'Hoja de Trabajo para listado'!$CD$155:$CD$1048576,0),MATCH((CUADRO!O$4&amp;$E1048),'Hoja de Trabajo para listado'!$CD$151:$DC$151,0)),0)</f>
        <v>0</v>
      </c>
      <c r="P1048" s="241">
        <f ca="1">+IFERROR(INDEX('Hoja de Trabajo para listado'!$A$155:$Z$1048576,MATCH($A1048,'Hoja de Trabajo para listado'!$A$155:$A$1048576,0),MATCH((CUADRO!P$4&amp;$E1048),'Hoja de Trabajo para listado'!$A$151:$Z$151,0)),0)+IFERROR(INDEX('Hoja de Trabajo para listado'!$AB$155:$BA$1048576,MATCH($A1048,'Hoja de Trabajo para listado'!$AB$155:$AB$1048576,0),MATCH((CUADRO!P$4&amp;$E1048),'Hoja de Trabajo para listado'!$AB$151:$BA$151,0)),0)+IFERROR(INDEX('Hoja de Trabajo para listado'!$BC$155:$CB$1048576,MATCH($A1048,'Hoja de Trabajo para listado'!$BC$155:$BC$1048576,0),MATCH((CUADRO!P$4&amp;$E1048),'Hoja de Trabajo para listado'!$BC$151:$CB$151,0)),0)+IFERROR(INDEX('Hoja de Trabajo para listado'!$DE$153:$DG$274,MATCH($A1048,'Hoja de Trabajo para listado'!$DE$153:$DE$1048576,0),MATCH((CUADRO!P$4&amp;$E1048),'Hoja de Trabajo para listado'!$DE$151:$DG$151,0)),0)+IFERROR(INDEX('Hoja de Trabajo para listado'!$CD$155:$DC$1048576,MATCH($A1048,'Hoja de Trabajo para listado'!$CD$155:$CD$1048576,0),MATCH((CUADRO!P$4&amp;$E1048),'Hoja de Trabajo para listado'!$CD$151:$DC$151,0)),0)</f>
        <v>0</v>
      </c>
      <c r="Q1048" s="241">
        <f ca="1">+IFERROR(INDEX('Hoja de Trabajo para listado'!$A$155:$Z$1048576,MATCH($A1048,'Hoja de Trabajo para listado'!$A$155:$A$1048576,0),MATCH((CUADRO!Q$4&amp;$E1048),'Hoja de Trabajo para listado'!$A$151:$Z$151,0)),0)+IFERROR(INDEX('Hoja de Trabajo para listado'!$AB$155:$BA$1048576,MATCH($A1048,'Hoja de Trabajo para listado'!$AB$155:$AB$1048576,0),MATCH((CUADRO!Q$4&amp;$E1048),'Hoja de Trabajo para listado'!$AB$151:$BA$151,0)),0)+IFERROR(INDEX('Hoja de Trabajo para listado'!$BC$155:$CB$1048576,MATCH($A1048,'Hoja de Trabajo para listado'!$BC$155:$BC$1048576,0),MATCH((CUADRO!Q$4&amp;$E1048),'Hoja de Trabajo para listado'!$BC$151:$CB$151,0)),0)+IFERROR(INDEX('Hoja de Trabajo para listado'!$DE$153:$DG$274,MATCH($A1048,'Hoja de Trabajo para listado'!$DE$153:$DE$1048576,0),MATCH((CUADRO!Q$4&amp;$E1048),'Hoja de Trabajo para listado'!$DE$151:$DG$151,0)),0)+IFERROR(INDEX('Hoja de Trabajo para listado'!$CD$155:$DC$1048576,MATCH($A1048,'Hoja de Trabajo para listado'!$CD$155:$CD$1048576,0),MATCH((CUADRO!Q$4&amp;$E1048),'Hoja de Trabajo para listado'!$CD$151:$DC$151,0)),0)</f>
        <v>0</v>
      </c>
      <c r="R1048" s="241">
        <f t="shared" ca="1" si="39"/>
        <v>0</v>
      </c>
      <c r="S1048" s="247">
        <f ca="1">+R1047+R1048</f>
        <v>0</v>
      </c>
      <c r="T1048" s="241">
        <f ca="1">+S1048</f>
        <v>0</v>
      </c>
      <c r="U1048" s="240">
        <f t="shared" si="40"/>
        <v>2</v>
      </c>
      <c r="V1048" s="327" t="str">
        <f>+VLOOKUP(A1048,bd_lista!$A$3:$E$592,5,FALSE)</f>
        <v>Gobiernos Autonomos Municipales</v>
      </c>
      <c r="W1048" s="398"/>
      <c r="X1048" s="240">
        <f>+VLOOKUP(A1048,[4]Sheet1!$A$13:$D$744,4,FALSE)</f>
        <v>0</v>
      </c>
      <c r="Y1048" s="240" t="e">
        <f>+VLOOKUP(X1048,bd_lista!$A$3:$C$592,3,FALSE)</f>
        <v>#N/A</v>
      </c>
      <c r="Z1048" s="288"/>
      <c r="AA1048" s="289"/>
    </row>
    <row r="1049" spans="1:27" customFormat="1" ht="15" hidden="1" customHeight="1">
      <c r="A1049" s="32">
        <v>1801</v>
      </c>
      <c r="B1049" s="393">
        <f>+A1049</f>
        <v>1801</v>
      </c>
      <c r="C1049" s="245" t="str">
        <f>+VLOOKUP(A1049,bd_lista!$A$3:$C$592,3,FALSE)</f>
        <v>Gobierno Autónomo Municipal de Trinidad</v>
      </c>
      <c r="D1049" s="395" t="str">
        <f>+C1049</f>
        <v>Gobierno Autónomo Municipal de Trinidad</v>
      </c>
      <c r="E1049" s="240" t="s">
        <v>1303</v>
      </c>
      <c r="F1049" s="241">
        <f ca="1">+IFERROR(INDEX('Hoja de Trabajo para listado'!$A$155:$Z$1048576,MATCH($A1049,'Hoja de Trabajo para listado'!$A$155:$A$1048576,0),MATCH((CUADRO!F$4&amp;$E1049),'Hoja de Trabajo para listado'!$A$151:$Z$151,0)),0)+IFERROR(INDEX('Hoja de Trabajo para listado'!$AB$155:$BA$1048576,MATCH($A1049,'Hoja de Trabajo para listado'!$AB$155:$AB$1048576,0),MATCH((CUADRO!F$4&amp;$E1049),'Hoja de Trabajo para listado'!$AB$151:$BA$151,0)),0)+IFERROR(INDEX('Hoja de Trabajo para listado'!$BC$155:$CB$1048576,MATCH($A1049,'Hoja de Trabajo para listado'!$BC$155:$BC$1048576,0),MATCH((CUADRO!F$4&amp;$E1049),'Hoja de Trabajo para listado'!$BC$151:$CB$151,0)),0)+IFERROR(INDEX('Hoja de Trabajo para listado'!$DE$153:$DG$274,MATCH($A1049,'Hoja de Trabajo para listado'!$DE$153:$DE$1048576,0),MATCH((CUADRO!F$4&amp;$E1049),'Hoja de Trabajo para listado'!$DE$151:$DG$151,0)),0)+IFERROR(INDEX('Hoja de Trabajo para listado'!$CD$155:$DC$1048576,MATCH($A1049,'Hoja de Trabajo para listado'!$CD$155:$CD$1048576,0),MATCH((CUADRO!F$4&amp;$E1049),'Hoja de Trabajo para listado'!$CD$151:$DC$151,0)),0)</f>
        <v>0</v>
      </c>
      <c r="G1049" s="241">
        <f ca="1">+IFERROR(INDEX('Hoja de Trabajo para listado'!$A$155:$Z$1048576,MATCH($A1049,'Hoja de Trabajo para listado'!$A$155:$A$1048576,0),MATCH((CUADRO!G$4&amp;$E1049),'Hoja de Trabajo para listado'!$A$151:$Z$151,0)),0)+IFERROR(INDEX('Hoja de Trabajo para listado'!$AB$155:$BA$1048576,MATCH($A1049,'Hoja de Trabajo para listado'!$AB$155:$AB$1048576,0),MATCH((CUADRO!G$4&amp;$E1049),'Hoja de Trabajo para listado'!$AB$151:$BA$151,0)),0)+IFERROR(INDEX('Hoja de Trabajo para listado'!$BC$155:$CB$1048576,MATCH($A1049,'Hoja de Trabajo para listado'!$BC$155:$BC$1048576,0),MATCH((CUADRO!G$4&amp;$E1049),'Hoja de Trabajo para listado'!$BC$151:$CB$151,0)),0)+IFERROR(INDEX('Hoja de Trabajo para listado'!$DE$153:$DG$274,MATCH($A1049,'Hoja de Trabajo para listado'!$DE$153:$DE$1048576,0),MATCH((CUADRO!G$4&amp;$E1049),'Hoja de Trabajo para listado'!$DE$151:$DG$151,0)),0)+IFERROR(INDEX('Hoja de Trabajo para listado'!$CD$155:$DC$1048576,MATCH($A1049,'Hoja de Trabajo para listado'!$CD$155:$CD$1048576,0),MATCH((CUADRO!G$4&amp;$E1049),'Hoja de Trabajo para listado'!$CD$151:$DC$151,0)),0)</f>
        <v>0</v>
      </c>
      <c r="H1049" s="241">
        <f ca="1">+IFERROR(INDEX('Hoja de Trabajo para listado'!$A$155:$Z$1048576,MATCH($A1049,'Hoja de Trabajo para listado'!$A$155:$A$1048576,0),MATCH((CUADRO!H$4&amp;$E1049),'Hoja de Trabajo para listado'!$A$151:$Z$151,0)),0)+IFERROR(INDEX('Hoja de Trabajo para listado'!$AB$155:$BA$1048576,MATCH($A1049,'Hoja de Trabajo para listado'!$AB$155:$AB$1048576,0),MATCH((CUADRO!H$4&amp;$E1049),'Hoja de Trabajo para listado'!$AB$151:$BA$151,0)),0)+IFERROR(INDEX('Hoja de Trabajo para listado'!$BC$155:$CB$1048576,MATCH($A1049,'Hoja de Trabajo para listado'!$BC$155:$BC$1048576,0),MATCH((CUADRO!H$4&amp;$E1049),'Hoja de Trabajo para listado'!$BC$151:$CB$151,0)),0)+IFERROR(INDEX('Hoja de Trabajo para listado'!$DE$153:$DG$274,MATCH($A1049,'Hoja de Trabajo para listado'!$DE$153:$DE$1048576,0),MATCH((CUADRO!H$4&amp;$E1049),'Hoja de Trabajo para listado'!$DE$151:$DG$151,0)),0)+IFERROR(INDEX('Hoja de Trabajo para listado'!$CD$155:$DC$1048576,MATCH($A1049,'Hoja de Trabajo para listado'!$CD$155:$CD$1048576,0),MATCH((CUADRO!H$4&amp;$E1049),'Hoja de Trabajo para listado'!$CD$151:$DC$151,0)),0)</f>
        <v>0</v>
      </c>
      <c r="I1049" s="241">
        <f ca="1">+IFERROR(INDEX('Hoja de Trabajo para listado'!$A$155:$Z$1048576,MATCH($A1049,'Hoja de Trabajo para listado'!$A$155:$A$1048576,0),MATCH((CUADRO!I$4&amp;$E1049),'Hoja de Trabajo para listado'!$A$151:$Z$151,0)),0)+IFERROR(INDEX('Hoja de Trabajo para listado'!$AB$155:$BA$1048576,MATCH($A1049,'Hoja de Trabajo para listado'!$AB$155:$AB$1048576,0),MATCH((CUADRO!I$4&amp;$E1049),'Hoja de Trabajo para listado'!$AB$151:$BA$151,0)),0)+IFERROR(INDEX('Hoja de Trabajo para listado'!$BC$155:$CB$1048576,MATCH($A1049,'Hoja de Trabajo para listado'!$BC$155:$BC$1048576,0),MATCH((CUADRO!I$4&amp;$E1049),'Hoja de Trabajo para listado'!$BC$151:$CB$151,0)),0)+IFERROR(INDEX('Hoja de Trabajo para listado'!$DE$153:$DG$274,MATCH($A1049,'Hoja de Trabajo para listado'!$DE$153:$DE$1048576,0),MATCH((CUADRO!I$4&amp;$E1049),'Hoja de Trabajo para listado'!$DE$151:$DG$151,0)),0)+IFERROR(INDEX('Hoja de Trabajo para listado'!$CD$155:$DC$1048576,MATCH($A1049,'Hoja de Trabajo para listado'!$CD$155:$CD$1048576,0),MATCH((CUADRO!I$4&amp;$E1049),'Hoja de Trabajo para listado'!$CD$151:$DC$151,0)),0)</f>
        <v>0</v>
      </c>
      <c r="J1049" s="241">
        <f ca="1">+IFERROR(INDEX('Hoja de Trabajo para listado'!$A$155:$Z$1048576,MATCH($A1049,'Hoja de Trabajo para listado'!$A$155:$A$1048576,0),MATCH((CUADRO!J$4&amp;$E1049),'Hoja de Trabajo para listado'!$A$151:$Z$151,0)),0)+IFERROR(INDEX('Hoja de Trabajo para listado'!$AB$155:$BA$1048576,MATCH($A1049,'Hoja de Trabajo para listado'!$AB$155:$AB$1048576,0),MATCH((CUADRO!J$4&amp;$E1049),'Hoja de Trabajo para listado'!$AB$151:$BA$151,0)),0)+IFERROR(INDEX('Hoja de Trabajo para listado'!$BC$155:$CB$1048576,MATCH($A1049,'Hoja de Trabajo para listado'!$BC$155:$BC$1048576,0),MATCH((CUADRO!J$4&amp;$E1049),'Hoja de Trabajo para listado'!$BC$151:$CB$151,0)),0)+IFERROR(INDEX('Hoja de Trabajo para listado'!$DE$153:$DG$274,MATCH($A1049,'Hoja de Trabajo para listado'!$DE$153:$DE$1048576,0),MATCH((CUADRO!J$4&amp;$E1049),'Hoja de Trabajo para listado'!$DE$151:$DG$151,0)),0)+IFERROR(INDEX('Hoja de Trabajo para listado'!$CD$155:$DC$1048576,MATCH($A1049,'Hoja de Trabajo para listado'!$CD$155:$CD$1048576,0),MATCH((CUADRO!J$4&amp;$E1049),'Hoja de Trabajo para listado'!$CD$151:$DC$151,0)),0)</f>
        <v>0</v>
      </c>
      <c r="K1049" s="241">
        <f ca="1">+IFERROR(INDEX('Hoja de Trabajo para listado'!$A$155:$Z$1048576,MATCH($A1049,'Hoja de Trabajo para listado'!$A$155:$A$1048576,0),MATCH((CUADRO!K$4&amp;$E1049),'Hoja de Trabajo para listado'!$A$151:$Z$151,0)),0)+IFERROR(INDEX('Hoja de Trabajo para listado'!$AB$155:$BA$1048576,MATCH($A1049,'Hoja de Trabajo para listado'!$AB$155:$AB$1048576,0),MATCH((CUADRO!K$4&amp;$E1049),'Hoja de Trabajo para listado'!$AB$151:$BA$151,0)),0)+IFERROR(INDEX('Hoja de Trabajo para listado'!$BC$155:$CB$1048576,MATCH($A1049,'Hoja de Trabajo para listado'!$BC$155:$BC$1048576,0),MATCH((CUADRO!K$4&amp;$E1049),'Hoja de Trabajo para listado'!$BC$151:$CB$151,0)),0)+IFERROR(INDEX('Hoja de Trabajo para listado'!$DE$153:$DG$274,MATCH($A1049,'Hoja de Trabajo para listado'!$DE$153:$DE$1048576,0),MATCH((CUADRO!K$4&amp;$E1049),'Hoja de Trabajo para listado'!$DE$151:$DG$151,0)),0)+IFERROR(INDEX('Hoja de Trabajo para listado'!$CD$155:$DC$1048576,MATCH($A1049,'Hoja de Trabajo para listado'!$CD$155:$CD$1048576,0),MATCH((CUADRO!K$4&amp;$E1049),'Hoja de Trabajo para listado'!$CD$151:$DC$151,0)),0)</f>
        <v>0</v>
      </c>
      <c r="L1049" s="241">
        <f ca="1">+IFERROR(INDEX('Hoja de Trabajo para listado'!$A$155:$Z$1048576,MATCH($A1049,'Hoja de Trabajo para listado'!$A$155:$A$1048576,0),MATCH((CUADRO!L$4&amp;$E1049),'Hoja de Trabajo para listado'!$A$151:$Z$151,0)),0)+IFERROR(INDEX('Hoja de Trabajo para listado'!$AB$155:$BA$1048576,MATCH($A1049,'Hoja de Trabajo para listado'!$AB$155:$AB$1048576,0),MATCH((CUADRO!L$4&amp;$E1049),'Hoja de Trabajo para listado'!$AB$151:$BA$151,0)),0)+IFERROR(INDEX('Hoja de Trabajo para listado'!$BC$155:$CB$1048576,MATCH($A1049,'Hoja de Trabajo para listado'!$BC$155:$BC$1048576,0),MATCH((CUADRO!L$4&amp;$E1049),'Hoja de Trabajo para listado'!$BC$151:$CB$151,0)),0)+IFERROR(INDEX('Hoja de Trabajo para listado'!$DE$153:$DG$274,MATCH($A1049,'Hoja de Trabajo para listado'!$DE$153:$DE$1048576,0),MATCH((CUADRO!L$4&amp;$E1049),'Hoja de Trabajo para listado'!$DE$151:$DG$151,0)),0)+IFERROR(INDEX('Hoja de Trabajo para listado'!$CD$155:$DC$1048576,MATCH($A1049,'Hoja de Trabajo para listado'!$CD$155:$CD$1048576,0),MATCH((CUADRO!L$4&amp;$E1049),'Hoja de Trabajo para listado'!$CD$151:$DC$151,0)),0)</f>
        <v>0</v>
      </c>
      <c r="M1049" s="241">
        <f ca="1">+IFERROR(INDEX('Hoja de Trabajo para listado'!$A$155:$Z$1048576,MATCH($A1049,'Hoja de Trabajo para listado'!$A$155:$A$1048576,0),MATCH((CUADRO!M$4&amp;$E1049),'Hoja de Trabajo para listado'!$A$151:$Z$151,0)),0)+IFERROR(INDEX('Hoja de Trabajo para listado'!$AB$155:$BA$1048576,MATCH($A1049,'Hoja de Trabajo para listado'!$AB$155:$AB$1048576,0),MATCH((CUADRO!M$4&amp;$E1049),'Hoja de Trabajo para listado'!$AB$151:$BA$151,0)),0)+IFERROR(INDEX('Hoja de Trabajo para listado'!$BC$155:$CB$1048576,MATCH($A1049,'Hoja de Trabajo para listado'!$BC$155:$BC$1048576,0),MATCH((CUADRO!M$4&amp;$E1049),'Hoja de Trabajo para listado'!$BC$151:$CB$151,0)),0)+IFERROR(INDEX('Hoja de Trabajo para listado'!$DE$153:$DG$274,MATCH($A1049,'Hoja de Trabajo para listado'!$DE$153:$DE$1048576,0),MATCH((CUADRO!M$4&amp;$E1049),'Hoja de Trabajo para listado'!$DE$151:$DG$151,0)),0)+IFERROR(INDEX('Hoja de Trabajo para listado'!$CD$155:$DC$1048576,MATCH($A1049,'Hoja de Trabajo para listado'!$CD$155:$CD$1048576,0),MATCH((CUADRO!M$4&amp;$E1049),'Hoja de Trabajo para listado'!$CD$151:$DC$151,0)),0)</f>
        <v>0</v>
      </c>
      <c r="N1049" s="241">
        <f ca="1">+IFERROR(INDEX('Hoja de Trabajo para listado'!$A$155:$Z$1048576,MATCH($A1049,'Hoja de Trabajo para listado'!$A$155:$A$1048576,0),MATCH((CUADRO!N$4&amp;$E1049),'Hoja de Trabajo para listado'!$A$151:$Z$151,0)),0)+IFERROR(INDEX('Hoja de Trabajo para listado'!$AB$155:$BA$1048576,MATCH($A1049,'Hoja de Trabajo para listado'!$AB$155:$AB$1048576,0),MATCH((CUADRO!N$4&amp;$E1049),'Hoja de Trabajo para listado'!$AB$151:$BA$151,0)),0)+IFERROR(INDEX('Hoja de Trabajo para listado'!$BC$155:$CB$1048576,MATCH($A1049,'Hoja de Trabajo para listado'!$BC$155:$BC$1048576,0),MATCH((CUADRO!N$4&amp;$E1049),'Hoja de Trabajo para listado'!$BC$151:$CB$151,0)),0)+IFERROR(INDEX('Hoja de Trabajo para listado'!$DE$153:$DG$274,MATCH($A1049,'Hoja de Trabajo para listado'!$DE$153:$DE$1048576,0),MATCH((CUADRO!N$4&amp;$E1049),'Hoja de Trabajo para listado'!$DE$151:$DG$151,0)),0)+IFERROR(INDEX('Hoja de Trabajo para listado'!$CD$155:$DC$1048576,MATCH($A1049,'Hoja de Trabajo para listado'!$CD$155:$CD$1048576,0),MATCH((CUADRO!N$4&amp;$E1049),'Hoja de Trabajo para listado'!$CD$151:$DC$151,0)),0)</f>
        <v>0</v>
      </c>
      <c r="O1049" s="241">
        <f ca="1">+IFERROR(INDEX('Hoja de Trabajo para listado'!$A$155:$Z$1048576,MATCH($A1049,'Hoja de Trabajo para listado'!$A$155:$A$1048576,0),MATCH((CUADRO!O$4&amp;$E1049),'Hoja de Trabajo para listado'!$A$151:$Z$151,0)),0)+IFERROR(INDEX('Hoja de Trabajo para listado'!$AB$155:$BA$1048576,MATCH($A1049,'Hoja de Trabajo para listado'!$AB$155:$AB$1048576,0),MATCH((CUADRO!O$4&amp;$E1049),'Hoja de Trabajo para listado'!$AB$151:$BA$151,0)),0)+IFERROR(INDEX('Hoja de Trabajo para listado'!$BC$155:$CB$1048576,MATCH($A1049,'Hoja de Trabajo para listado'!$BC$155:$BC$1048576,0),MATCH((CUADRO!O$4&amp;$E1049),'Hoja de Trabajo para listado'!$BC$151:$CB$151,0)),0)+IFERROR(INDEX('Hoja de Trabajo para listado'!$DE$153:$DG$274,MATCH($A1049,'Hoja de Trabajo para listado'!$DE$153:$DE$1048576,0),MATCH((CUADRO!O$4&amp;$E1049),'Hoja de Trabajo para listado'!$DE$151:$DG$151,0)),0)+IFERROR(INDEX('Hoja de Trabajo para listado'!$CD$155:$DC$1048576,MATCH($A1049,'Hoja de Trabajo para listado'!$CD$155:$CD$1048576,0),MATCH((CUADRO!O$4&amp;$E1049),'Hoja de Trabajo para listado'!$CD$151:$DC$151,0)),0)</f>
        <v>0</v>
      </c>
      <c r="P1049" s="241">
        <f ca="1">+IFERROR(INDEX('Hoja de Trabajo para listado'!$A$155:$Z$1048576,MATCH($A1049,'Hoja de Trabajo para listado'!$A$155:$A$1048576,0),MATCH((CUADRO!P$4&amp;$E1049),'Hoja de Trabajo para listado'!$A$151:$Z$151,0)),0)+IFERROR(INDEX('Hoja de Trabajo para listado'!$AB$155:$BA$1048576,MATCH($A1049,'Hoja de Trabajo para listado'!$AB$155:$AB$1048576,0),MATCH((CUADRO!P$4&amp;$E1049),'Hoja de Trabajo para listado'!$AB$151:$BA$151,0)),0)+IFERROR(INDEX('Hoja de Trabajo para listado'!$BC$155:$CB$1048576,MATCH($A1049,'Hoja de Trabajo para listado'!$BC$155:$BC$1048576,0),MATCH((CUADRO!P$4&amp;$E1049),'Hoja de Trabajo para listado'!$BC$151:$CB$151,0)),0)+IFERROR(INDEX('Hoja de Trabajo para listado'!$DE$153:$DG$274,MATCH($A1049,'Hoja de Trabajo para listado'!$DE$153:$DE$1048576,0),MATCH((CUADRO!P$4&amp;$E1049),'Hoja de Trabajo para listado'!$DE$151:$DG$151,0)),0)+IFERROR(INDEX('Hoja de Trabajo para listado'!$CD$155:$DC$1048576,MATCH($A1049,'Hoja de Trabajo para listado'!$CD$155:$CD$1048576,0),MATCH((CUADRO!P$4&amp;$E1049),'Hoja de Trabajo para listado'!$CD$151:$DC$151,0)),0)</f>
        <v>0</v>
      </c>
      <c r="Q1049" s="241">
        <f ca="1">+IFERROR(INDEX('Hoja de Trabajo para listado'!$A$155:$Z$1048576,MATCH($A1049,'Hoja de Trabajo para listado'!$A$155:$A$1048576,0),MATCH((CUADRO!Q$4&amp;$E1049),'Hoja de Trabajo para listado'!$A$151:$Z$151,0)),0)+IFERROR(INDEX('Hoja de Trabajo para listado'!$AB$155:$BA$1048576,MATCH($A1049,'Hoja de Trabajo para listado'!$AB$155:$AB$1048576,0),MATCH((CUADRO!Q$4&amp;$E1049),'Hoja de Trabajo para listado'!$AB$151:$BA$151,0)),0)+IFERROR(INDEX('Hoja de Trabajo para listado'!$BC$155:$CB$1048576,MATCH($A1049,'Hoja de Trabajo para listado'!$BC$155:$BC$1048576,0),MATCH((CUADRO!Q$4&amp;$E1049),'Hoja de Trabajo para listado'!$BC$151:$CB$151,0)),0)+IFERROR(INDEX('Hoja de Trabajo para listado'!$DE$153:$DG$274,MATCH($A1049,'Hoja de Trabajo para listado'!$DE$153:$DE$1048576,0),MATCH((CUADRO!Q$4&amp;$E1049),'Hoja de Trabajo para listado'!$DE$151:$DG$151,0)),0)+IFERROR(INDEX('Hoja de Trabajo para listado'!$CD$155:$DC$1048576,MATCH($A1049,'Hoja de Trabajo para listado'!$CD$155:$CD$1048576,0),MATCH((CUADRO!Q$4&amp;$E1049),'Hoja de Trabajo para listado'!$CD$151:$DC$151,0)),0)</f>
        <v>0</v>
      </c>
      <c r="R1049" s="241">
        <f t="shared" ca="1" si="39"/>
        <v>0</v>
      </c>
      <c r="S1049" s="247"/>
      <c r="T1049" s="241">
        <f ca="1">+T1050</f>
        <v>0</v>
      </c>
      <c r="U1049" s="240">
        <f t="shared" si="40"/>
        <v>1</v>
      </c>
      <c r="V1049" s="327" t="str">
        <f>+VLOOKUP(A1049,bd_lista!$A$3:$E$592,5,FALSE)</f>
        <v>Gobiernos Autonomos Municipales</v>
      </c>
      <c r="W1049" s="397" t="str">
        <f>+V1049</f>
        <v>Gobiernos Autonomos Municipales</v>
      </c>
      <c r="X1049" s="240">
        <f>+VLOOKUP(A1049,[4]Sheet1!$A$13:$D$744,4,FALSE)</f>
        <v>0</v>
      </c>
      <c r="Y1049" s="240" t="e">
        <f>+VLOOKUP(X1049,bd_lista!$A$3:$C$592,3,FALSE)</f>
        <v>#N/A</v>
      </c>
      <c r="Z1049" s="290">
        <f>+X1049</f>
        <v>0</v>
      </c>
      <c r="AA1049" s="291" t="e">
        <f>+Y1049</f>
        <v>#N/A</v>
      </c>
    </row>
    <row r="1050" spans="1:27" customFormat="1" ht="15" hidden="1" customHeight="1">
      <c r="A1050" s="32">
        <v>1801</v>
      </c>
      <c r="B1050" s="394"/>
      <c r="C1050" s="245" t="str">
        <f>+VLOOKUP(A1050,bd_lista!$A$3:$C$592,3,FALSE)</f>
        <v>Gobierno Autónomo Municipal de Trinidad</v>
      </c>
      <c r="D1050" s="396"/>
      <c r="E1050" s="242" t="s">
        <v>1304</v>
      </c>
      <c r="F1050" s="241">
        <f ca="1">+IFERROR(INDEX('Hoja de Trabajo para listado'!$A$155:$Z$1048576,MATCH($A1050,'Hoja de Trabajo para listado'!$A$155:$A$1048576,0),MATCH((CUADRO!F$4&amp;$E1050),'Hoja de Trabajo para listado'!$A$151:$Z$151,0)),0)+IFERROR(INDEX('Hoja de Trabajo para listado'!$AB$155:$BA$1048576,MATCH($A1050,'Hoja de Trabajo para listado'!$AB$155:$AB$1048576,0),MATCH((CUADRO!F$4&amp;$E1050),'Hoja de Trabajo para listado'!$AB$151:$BA$151,0)),0)+IFERROR(INDEX('Hoja de Trabajo para listado'!$BC$155:$CB$1048576,MATCH($A1050,'Hoja de Trabajo para listado'!$BC$155:$BC$1048576,0),MATCH((CUADRO!F$4&amp;$E1050),'Hoja de Trabajo para listado'!$BC$151:$CB$151,0)),0)+IFERROR(INDEX('Hoja de Trabajo para listado'!$DE$153:$DG$274,MATCH($A1050,'Hoja de Trabajo para listado'!$DE$153:$DE$1048576,0),MATCH((CUADRO!F$4&amp;$E1050),'Hoja de Trabajo para listado'!$DE$151:$DG$151,0)),0)+IFERROR(INDEX('Hoja de Trabajo para listado'!$CD$155:$DC$1048576,MATCH($A1050,'Hoja de Trabajo para listado'!$CD$155:$CD$1048576,0),MATCH((CUADRO!F$4&amp;$E1050),'Hoja de Trabajo para listado'!$CD$151:$DC$151,0)),0)</f>
        <v>0</v>
      </c>
      <c r="G1050" s="241">
        <f ca="1">+IFERROR(INDEX('Hoja de Trabajo para listado'!$A$155:$Z$1048576,MATCH($A1050,'Hoja de Trabajo para listado'!$A$155:$A$1048576,0),MATCH((CUADRO!G$4&amp;$E1050),'Hoja de Trabajo para listado'!$A$151:$Z$151,0)),0)+IFERROR(INDEX('Hoja de Trabajo para listado'!$AB$155:$BA$1048576,MATCH($A1050,'Hoja de Trabajo para listado'!$AB$155:$AB$1048576,0),MATCH((CUADRO!G$4&amp;$E1050),'Hoja de Trabajo para listado'!$AB$151:$BA$151,0)),0)+IFERROR(INDEX('Hoja de Trabajo para listado'!$BC$155:$CB$1048576,MATCH($A1050,'Hoja de Trabajo para listado'!$BC$155:$BC$1048576,0),MATCH((CUADRO!G$4&amp;$E1050),'Hoja de Trabajo para listado'!$BC$151:$CB$151,0)),0)+IFERROR(INDEX('Hoja de Trabajo para listado'!$DE$153:$DG$274,MATCH($A1050,'Hoja de Trabajo para listado'!$DE$153:$DE$1048576,0),MATCH((CUADRO!G$4&amp;$E1050),'Hoja de Trabajo para listado'!$DE$151:$DG$151,0)),0)+IFERROR(INDEX('Hoja de Trabajo para listado'!$CD$155:$DC$1048576,MATCH($A1050,'Hoja de Trabajo para listado'!$CD$155:$CD$1048576,0),MATCH((CUADRO!G$4&amp;$E1050),'Hoja de Trabajo para listado'!$CD$151:$DC$151,0)),0)</f>
        <v>0</v>
      </c>
      <c r="H1050" s="241">
        <f ca="1">+IFERROR(INDEX('Hoja de Trabajo para listado'!$A$155:$Z$1048576,MATCH($A1050,'Hoja de Trabajo para listado'!$A$155:$A$1048576,0),MATCH((CUADRO!H$4&amp;$E1050),'Hoja de Trabajo para listado'!$A$151:$Z$151,0)),0)+IFERROR(INDEX('Hoja de Trabajo para listado'!$AB$155:$BA$1048576,MATCH($A1050,'Hoja de Trabajo para listado'!$AB$155:$AB$1048576,0),MATCH((CUADRO!H$4&amp;$E1050),'Hoja de Trabajo para listado'!$AB$151:$BA$151,0)),0)+IFERROR(INDEX('Hoja de Trabajo para listado'!$BC$155:$CB$1048576,MATCH($A1050,'Hoja de Trabajo para listado'!$BC$155:$BC$1048576,0),MATCH((CUADRO!H$4&amp;$E1050),'Hoja de Trabajo para listado'!$BC$151:$CB$151,0)),0)+IFERROR(INDEX('Hoja de Trabajo para listado'!$DE$153:$DG$274,MATCH($A1050,'Hoja de Trabajo para listado'!$DE$153:$DE$1048576,0),MATCH((CUADRO!H$4&amp;$E1050),'Hoja de Trabajo para listado'!$DE$151:$DG$151,0)),0)+IFERROR(INDEX('Hoja de Trabajo para listado'!$CD$155:$DC$1048576,MATCH($A1050,'Hoja de Trabajo para listado'!$CD$155:$CD$1048576,0),MATCH((CUADRO!H$4&amp;$E1050),'Hoja de Trabajo para listado'!$CD$151:$DC$151,0)),0)</f>
        <v>0</v>
      </c>
      <c r="I1050" s="241">
        <f ca="1">+IFERROR(INDEX('Hoja de Trabajo para listado'!$A$155:$Z$1048576,MATCH($A1050,'Hoja de Trabajo para listado'!$A$155:$A$1048576,0),MATCH((CUADRO!I$4&amp;$E1050),'Hoja de Trabajo para listado'!$A$151:$Z$151,0)),0)+IFERROR(INDEX('Hoja de Trabajo para listado'!$AB$155:$BA$1048576,MATCH($A1050,'Hoja de Trabajo para listado'!$AB$155:$AB$1048576,0),MATCH((CUADRO!I$4&amp;$E1050),'Hoja de Trabajo para listado'!$AB$151:$BA$151,0)),0)+IFERROR(INDEX('Hoja de Trabajo para listado'!$BC$155:$CB$1048576,MATCH($A1050,'Hoja de Trabajo para listado'!$BC$155:$BC$1048576,0),MATCH((CUADRO!I$4&amp;$E1050),'Hoja de Trabajo para listado'!$BC$151:$CB$151,0)),0)+IFERROR(INDEX('Hoja de Trabajo para listado'!$DE$153:$DG$274,MATCH($A1050,'Hoja de Trabajo para listado'!$DE$153:$DE$1048576,0),MATCH((CUADRO!I$4&amp;$E1050),'Hoja de Trabajo para listado'!$DE$151:$DG$151,0)),0)+IFERROR(INDEX('Hoja de Trabajo para listado'!$CD$155:$DC$1048576,MATCH($A1050,'Hoja de Trabajo para listado'!$CD$155:$CD$1048576,0),MATCH((CUADRO!I$4&amp;$E1050),'Hoja de Trabajo para listado'!$CD$151:$DC$151,0)),0)</f>
        <v>0</v>
      </c>
      <c r="J1050" s="241">
        <f ca="1">+IFERROR(INDEX('Hoja de Trabajo para listado'!$A$155:$Z$1048576,MATCH($A1050,'Hoja de Trabajo para listado'!$A$155:$A$1048576,0),MATCH((CUADRO!J$4&amp;$E1050),'Hoja de Trabajo para listado'!$A$151:$Z$151,0)),0)+IFERROR(INDEX('Hoja de Trabajo para listado'!$AB$155:$BA$1048576,MATCH($A1050,'Hoja de Trabajo para listado'!$AB$155:$AB$1048576,0),MATCH((CUADRO!J$4&amp;$E1050),'Hoja de Trabajo para listado'!$AB$151:$BA$151,0)),0)+IFERROR(INDEX('Hoja de Trabajo para listado'!$BC$155:$CB$1048576,MATCH($A1050,'Hoja de Trabajo para listado'!$BC$155:$BC$1048576,0),MATCH((CUADRO!J$4&amp;$E1050),'Hoja de Trabajo para listado'!$BC$151:$CB$151,0)),0)+IFERROR(INDEX('Hoja de Trabajo para listado'!$DE$153:$DG$274,MATCH($A1050,'Hoja de Trabajo para listado'!$DE$153:$DE$1048576,0),MATCH((CUADRO!J$4&amp;$E1050),'Hoja de Trabajo para listado'!$DE$151:$DG$151,0)),0)+IFERROR(INDEX('Hoja de Trabajo para listado'!$CD$155:$DC$1048576,MATCH($A1050,'Hoja de Trabajo para listado'!$CD$155:$CD$1048576,0),MATCH((CUADRO!J$4&amp;$E1050),'Hoja de Trabajo para listado'!$CD$151:$DC$151,0)),0)</f>
        <v>0</v>
      </c>
      <c r="K1050" s="241">
        <f ca="1">+IFERROR(INDEX('Hoja de Trabajo para listado'!$A$155:$Z$1048576,MATCH($A1050,'Hoja de Trabajo para listado'!$A$155:$A$1048576,0),MATCH((CUADRO!K$4&amp;$E1050),'Hoja de Trabajo para listado'!$A$151:$Z$151,0)),0)+IFERROR(INDEX('Hoja de Trabajo para listado'!$AB$155:$BA$1048576,MATCH($A1050,'Hoja de Trabajo para listado'!$AB$155:$AB$1048576,0),MATCH((CUADRO!K$4&amp;$E1050),'Hoja de Trabajo para listado'!$AB$151:$BA$151,0)),0)+IFERROR(INDEX('Hoja de Trabajo para listado'!$BC$155:$CB$1048576,MATCH($A1050,'Hoja de Trabajo para listado'!$BC$155:$BC$1048576,0),MATCH((CUADRO!K$4&amp;$E1050),'Hoja de Trabajo para listado'!$BC$151:$CB$151,0)),0)+IFERROR(INDEX('Hoja de Trabajo para listado'!$DE$153:$DG$274,MATCH($A1050,'Hoja de Trabajo para listado'!$DE$153:$DE$1048576,0),MATCH((CUADRO!K$4&amp;$E1050),'Hoja de Trabajo para listado'!$DE$151:$DG$151,0)),0)+IFERROR(INDEX('Hoja de Trabajo para listado'!$CD$155:$DC$1048576,MATCH($A1050,'Hoja de Trabajo para listado'!$CD$155:$CD$1048576,0),MATCH((CUADRO!K$4&amp;$E1050),'Hoja de Trabajo para listado'!$CD$151:$DC$151,0)),0)</f>
        <v>0</v>
      </c>
      <c r="L1050" s="241">
        <f ca="1">+IFERROR(INDEX('Hoja de Trabajo para listado'!$A$155:$Z$1048576,MATCH($A1050,'Hoja de Trabajo para listado'!$A$155:$A$1048576,0),MATCH((CUADRO!L$4&amp;$E1050),'Hoja de Trabajo para listado'!$A$151:$Z$151,0)),0)+IFERROR(INDEX('Hoja de Trabajo para listado'!$AB$155:$BA$1048576,MATCH($A1050,'Hoja de Trabajo para listado'!$AB$155:$AB$1048576,0),MATCH((CUADRO!L$4&amp;$E1050),'Hoja de Trabajo para listado'!$AB$151:$BA$151,0)),0)+IFERROR(INDEX('Hoja de Trabajo para listado'!$BC$155:$CB$1048576,MATCH($A1050,'Hoja de Trabajo para listado'!$BC$155:$BC$1048576,0),MATCH((CUADRO!L$4&amp;$E1050),'Hoja de Trabajo para listado'!$BC$151:$CB$151,0)),0)+IFERROR(INDEX('Hoja de Trabajo para listado'!$DE$153:$DG$274,MATCH($A1050,'Hoja de Trabajo para listado'!$DE$153:$DE$1048576,0),MATCH((CUADRO!L$4&amp;$E1050),'Hoja de Trabajo para listado'!$DE$151:$DG$151,0)),0)+IFERROR(INDEX('Hoja de Trabajo para listado'!$CD$155:$DC$1048576,MATCH($A1050,'Hoja de Trabajo para listado'!$CD$155:$CD$1048576,0),MATCH((CUADRO!L$4&amp;$E1050),'Hoja de Trabajo para listado'!$CD$151:$DC$151,0)),0)</f>
        <v>0</v>
      </c>
      <c r="M1050" s="241">
        <f ca="1">+IFERROR(INDEX('Hoja de Trabajo para listado'!$A$155:$Z$1048576,MATCH($A1050,'Hoja de Trabajo para listado'!$A$155:$A$1048576,0),MATCH((CUADRO!M$4&amp;$E1050),'Hoja de Trabajo para listado'!$A$151:$Z$151,0)),0)+IFERROR(INDEX('Hoja de Trabajo para listado'!$AB$155:$BA$1048576,MATCH($A1050,'Hoja de Trabajo para listado'!$AB$155:$AB$1048576,0),MATCH((CUADRO!M$4&amp;$E1050),'Hoja de Trabajo para listado'!$AB$151:$BA$151,0)),0)+IFERROR(INDEX('Hoja de Trabajo para listado'!$BC$155:$CB$1048576,MATCH($A1050,'Hoja de Trabajo para listado'!$BC$155:$BC$1048576,0),MATCH((CUADRO!M$4&amp;$E1050),'Hoja de Trabajo para listado'!$BC$151:$CB$151,0)),0)+IFERROR(INDEX('Hoja de Trabajo para listado'!$DE$153:$DG$274,MATCH($A1050,'Hoja de Trabajo para listado'!$DE$153:$DE$1048576,0),MATCH((CUADRO!M$4&amp;$E1050),'Hoja de Trabajo para listado'!$DE$151:$DG$151,0)),0)+IFERROR(INDEX('Hoja de Trabajo para listado'!$CD$155:$DC$1048576,MATCH($A1050,'Hoja de Trabajo para listado'!$CD$155:$CD$1048576,0),MATCH((CUADRO!M$4&amp;$E1050),'Hoja de Trabajo para listado'!$CD$151:$DC$151,0)),0)</f>
        <v>0</v>
      </c>
      <c r="N1050" s="241">
        <f ca="1">+IFERROR(INDEX('Hoja de Trabajo para listado'!$A$155:$Z$1048576,MATCH($A1050,'Hoja de Trabajo para listado'!$A$155:$A$1048576,0),MATCH((CUADRO!N$4&amp;$E1050),'Hoja de Trabajo para listado'!$A$151:$Z$151,0)),0)+IFERROR(INDEX('Hoja de Trabajo para listado'!$AB$155:$BA$1048576,MATCH($A1050,'Hoja de Trabajo para listado'!$AB$155:$AB$1048576,0),MATCH((CUADRO!N$4&amp;$E1050),'Hoja de Trabajo para listado'!$AB$151:$BA$151,0)),0)+IFERROR(INDEX('Hoja de Trabajo para listado'!$BC$155:$CB$1048576,MATCH($A1050,'Hoja de Trabajo para listado'!$BC$155:$BC$1048576,0),MATCH((CUADRO!N$4&amp;$E1050),'Hoja de Trabajo para listado'!$BC$151:$CB$151,0)),0)+IFERROR(INDEX('Hoja de Trabajo para listado'!$DE$153:$DG$274,MATCH($A1050,'Hoja de Trabajo para listado'!$DE$153:$DE$1048576,0),MATCH((CUADRO!N$4&amp;$E1050),'Hoja de Trabajo para listado'!$DE$151:$DG$151,0)),0)+IFERROR(INDEX('Hoja de Trabajo para listado'!$CD$155:$DC$1048576,MATCH($A1050,'Hoja de Trabajo para listado'!$CD$155:$CD$1048576,0),MATCH((CUADRO!N$4&amp;$E1050),'Hoja de Trabajo para listado'!$CD$151:$DC$151,0)),0)</f>
        <v>0</v>
      </c>
      <c r="O1050" s="241">
        <f ca="1">+IFERROR(INDEX('Hoja de Trabajo para listado'!$A$155:$Z$1048576,MATCH($A1050,'Hoja de Trabajo para listado'!$A$155:$A$1048576,0),MATCH((CUADRO!O$4&amp;$E1050),'Hoja de Trabajo para listado'!$A$151:$Z$151,0)),0)+IFERROR(INDEX('Hoja de Trabajo para listado'!$AB$155:$BA$1048576,MATCH($A1050,'Hoja de Trabajo para listado'!$AB$155:$AB$1048576,0),MATCH((CUADRO!O$4&amp;$E1050),'Hoja de Trabajo para listado'!$AB$151:$BA$151,0)),0)+IFERROR(INDEX('Hoja de Trabajo para listado'!$BC$155:$CB$1048576,MATCH($A1050,'Hoja de Trabajo para listado'!$BC$155:$BC$1048576,0),MATCH((CUADRO!O$4&amp;$E1050),'Hoja de Trabajo para listado'!$BC$151:$CB$151,0)),0)+IFERROR(INDEX('Hoja de Trabajo para listado'!$DE$153:$DG$274,MATCH($A1050,'Hoja de Trabajo para listado'!$DE$153:$DE$1048576,0),MATCH((CUADRO!O$4&amp;$E1050),'Hoja de Trabajo para listado'!$DE$151:$DG$151,0)),0)+IFERROR(INDEX('Hoja de Trabajo para listado'!$CD$155:$DC$1048576,MATCH($A1050,'Hoja de Trabajo para listado'!$CD$155:$CD$1048576,0),MATCH((CUADRO!O$4&amp;$E1050),'Hoja de Trabajo para listado'!$CD$151:$DC$151,0)),0)</f>
        <v>0</v>
      </c>
      <c r="P1050" s="241">
        <f ca="1">+IFERROR(INDEX('Hoja de Trabajo para listado'!$A$155:$Z$1048576,MATCH($A1050,'Hoja de Trabajo para listado'!$A$155:$A$1048576,0),MATCH((CUADRO!P$4&amp;$E1050),'Hoja de Trabajo para listado'!$A$151:$Z$151,0)),0)+IFERROR(INDEX('Hoja de Trabajo para listado'!$AB$155:$BA$1048576,MATCH($A1050,'Hoja de Trabajo para listado'!$AB$155:$AB$1048576,0),MATCH((CUADRO!P$4&amp;$E1050),'Hoja de Trabajo para listado'!$AB$151:$BA$151,0)),0)+IFERROR(INDEX('Hoja de Trabajo para listado'!$BC$155:$CB$1048576,MATCH($A1050,'Hoja de Trabajo para listado'!$BC$155:$BC$1048576,0),MATCH((CUADRO!P$4&amp;$E1050),'Hoja de Trabajo para listado'!$BC$151:$CB$151,0)),0)+IFERROR(INDEX('Hoja de Trabajo para listado'!$DE$153:$DG$274,MATCH($A1050,'Hoja de Trabajo para listado'!$DE$153:$DE$1048576,0),MATCH((CUADRO!P$4&amp;$E1050),'Hoja de Trabajo para listado'!$DE$151:$DG$151,0)),0)+IFERROR(INDEX('Hoja de Trabajo para listado'!$CD$155:$DC$1048576,MATCH($A1050,'Hoja de Trabajo para listado'!$CD$155:$CD$1048576,0),MATCH((CUADRO!P$4&amp;$E1050),'Hoja de Trabajo para listado'!$CD$151:$DC$151,0)),0)</f>
        <v>0</v>
      </c>
      <c r="Q1050" s="241">
        <f ca="1">+IFERROR(INDEX('Hoja de Trabajo para listado'!$A$155:$Z$1048576,MATCH($A1050,'Hoja de Trabajo para listado'!$A$155:$A$1048576,0),MATCH((CUADRO!Q$4&amp;$E1050),'Hoja de Trabajo para listado'!$A$151:$Z$151,0)),0)+IFERROR(INDEX('Hoja de Trabajo para listado'!$AB$155:$BA$1048576,MATCH($A1050,'Hoja de Trabajo para listado'!$AB$155:$AB$1048576,0),MATCH((CUADRO!Q$4&amp;$E1050),'Hoja de Trabajo para listado'!$AB$151:$BA$151,0)),0)+IFERROR(INDEX('Hoja de Trabajo para listado'!$BC$155:$CB$1048576,MATCH($A1050,'Hoja de Trabajo para listado'!$BC$155:$BC$1048576,0),MATCH((CUADRO!Q$4&amp;$E1050),'Hoja de Trabajo para listado'!$BC$151:$CB$151,0)),0)+IFERROR(INDEX('Hoja de Trabajo para listado'!$DE$153:$DG$274,MATCH($A1050,'Hoja de Trabajo para listado'!$DE$153:$DE$1048576,0),MATCH((CUADRO!Q$4&amp;$E1050),'Hoja de Trabajo para listado'!$DE$151:$DG$151,0)),0)+IFERROR(INDEX('Hoja de Trabajo para listado'!$CD$155:$DC$1048576,MATCH($A1050,'Hoja de Trabajo para listado'!$CD$155:$CD$1048576,0),MATCH((CUADRO!Q$4&amp;$E1050),'Hoja de Trabajo para listado'!$CD$151:$DC$151,0)),0)</f>
        <v>0</v>
      </c>
      <c r="R1050" s="241">
        <f t="shared" ca="1" si="39"/>
        <v>0</v>
      </c>
      <c r="S1050" s="247">
        <f ca="1">+R1049+R1050</f>
        <v>0</v>
      </c>
      <c r="T1050" s="241">
        <f ca="1">+S1050</f>
        <v>0</v>
      </c>
      <c r="U1050" s="240">
        <f t="shared" si="40"/>
        <v>2</v>
      </c>
      <c r="V1050" s="327" t="str">
        <f>+VLOOKUP(A1050,bd_lista!$A$3:$E$592,5,FALSE)</f>
        <v>Gobiernos Autonomos Municipales</v>
      </c>
      <c r="W1050" s="398"/>
      <c r="X1050" s="240">
        <f>+VLOOKUP(A1050,[4]Sheet1!$A$13:$D$744,4,FALSE)</f>
        <v>0</v>
      </c>
      <c r="Y1050" s="240" t="e">
        <f>+VLOOKUP(X1050,bd_lista!$A$3:$C$592,3,FALSE)</f>
        <v>#N/A</v>
      </c>
      <c r="Z1050" s="288"/>
      <c r="AA1050" s="289"/>
    </row>
    <row r="1051" spans="1:27" customFormat="1" ht="15" hidden="1" customHeight="1">
      <c r="A1051" s="32">
        <v>1802</v>
      </c>
      <c r="B1051" s="393">
        <f>+A1051</f>
        <v>1802</v>
      </c>
      <c r="C1051" s="245" t="str">
        <f>+VLOOKUP(A1051,bd_lista!$A$3:$C$592,3,FALSE)</f>
        <v>Gobierno Autónomo Municipal de San Javier</v>
      </c>
      <c r="D1051" s="395" t="str">
        <f>+C1051</f>
        <v>Gobierno Autónomo Municipal de San Javier</v>
      </c>
      <c r="E1051" s="240" t="s">
        <v>1303</v>
      </c>
      <c r="F1051" s="241">
        <f ca="1">+IFERROR(INDEX('Hoja de Trabajo para listado'!$A$155:$Z$1048576,MATCH($A1051,'Hoja de Trabajo para listado'!$A$155:$A$1048576,0),MATCH((CUADRO!F$4&amp;$E1051),'Hoja de Trabajo para listado'!$A$151:$Z$151,0)),0)+IFERROR(INDEX('Hoja de Trabajo para listado'!$AB$155:$BA$1048576,MATCH($A1051,'Hoja de Trabajo para listado'!$AB$155:$AB$1048576,0),MATCH((CUADRO!F$4&amp;$E1051),'Hoja de Trabajo para listado'!$AB$151:$BA$151,0)),0)+IFERROR(INDEX('Hoja de Trabajo para listado'!$BC$155:$CB$1048576,MATCH($A1051,'Hoja de Trabajo para listado'!$BC$155:$BC$1048576,0),MATCH((CUADRO!F$4&amp;$E1051),'Hoja de Trabajo para listado'!$BC$151:$CB$151,0)),0)+IFERROR(INDEX('Hoja de Trabajo para listado'!$DE$153:$DG$274,MATCH($A1051,'Hoja de Trabajo para listado'!$DE$153:$DE$1048576,0),MATCH((CUADRO!F$4&amp;$E1051),'Hoja de Trabajo para listado'!$DE$151:$DG$151,0)),0)+IFERROR(INDEX('Hoja de Trabajo para listado'!$CD$155:$DC$1048576,MATCH($A1051,'Hoja de Trabajo para listado'!$CD$155:$CD$1048576,0),MATCH((CUADRO!F$4&amp;$E1051),'Hoja de Trabajo para listado'!$CD$151:$DC$151,0)),0)</f>
        <v>0</v>
      </c>
      <c r="G1051" s="241">
        <f ca="1">+IFERROR(INDEX('Hoja de Trabajo para listado'!$A$155:$Z$1048576,MATCH($A1051,'Hoja de Trabajo para listado'!$A$155:$A$1048576,0),MATCH((CUADRO!G$4&amp;$E1051),'Hoja de Trabajo para listado'!$A$151:$Z$151,0)),0)+IFERROR(INDEX('Hoja de Trabajo para listado'!$AB$155:$BA$1048576,MATCH($A1051,'Hoja de Trabajo para listado'!$AB$155:$AB$1048576,0),MATCH((CUADRO!G$4&amp;$E1051),'Hoja de Trabajo para listado'!$AB$151:$BA$151,0)),0)+IFERROR(INDEX('Hoja de Trabajo para listado'!$BC$155:$CB$1048576,MATCH($A1051,'Hoja de Trabajo para listado'!$BC$155:$BC$1048576,0),MATCH((CUADRO!G$4&amp;$E1051),'Hoja de Trabajo para listado'!$BC$151:$CB$151,0)),0)+IFERROR(INDEX('Hoja de Trabajo para listado'!$DE$153:$DG$274,MATCH($A1051,'Hoja de Trabajo para listado'!$DE$153:$DE$1048576,0),MATCH((CUADRO!G$4&amp;$E1051),'Hoja de Trabajo para listado'!$DE$151:$DG$151,0)),0)+IFERROR(INDEX('Hoja de Trabajo para listado'!$CD$155:$DC$1048576,MATCH($A1051,'Hoja de Trabajo para listado'!$CD$155:$CD$1048576,0),MATCH((CUADRO!G$4&amp;$E1051),'Hoja de Trabajo para listado'!$CD$151:$DC$151,0)),0)</f>
        <v>0</v>
      </c>
      <c r="H1051" s="241">
        <f ca="1">+IFERROR(INDEX('Hoja de Trabajo para listado'!$A$155:$Z$1048576,MATCH($A1051,'Hoja de Trabajo para listado'!$A$155:$A$1048576,0),MATCH((CUADRO!H$4&amp;$E1051),'Hoja de Trabajo para listado'!$A$151:$Z$151,0)),0)+IFERROR(INDEX('Hoja de Trabajo para listado'!$AB$155:$BA$1048576,MATCH($A1051,'Hoja de Trabajo para listado'!$AB$155:$AB$1048576,0),MATCH((CUADRO!H$4&amp;$E1051),'Hoja de Trabajo para listado'!$AB$151:$BA$151,0)),0)+IFERROR(INDEX('Hoja de Trabajo para listado'!$BC$155:$CB$1048576,MATCH($A1051,'Hoja de Trabajo para listado'!$BC$155:$BC$1048576,0),MATCH((CUADRO!H$4&amp;$E1051),'Hoja de Trabajo para listado'!$BC$151:$CB$151,0)),0)+IFERROR(INDEX('Hoja de Trabajo para listado'!$DE$153:$DG$274,MATCH($A1051,'Hoja de Trabajo para listado'!$DE$153:$DE$1048576,0),MATCH((CUADRO!H$4&amp;$E1051),'Hoja de Trabajo para listado'!$DE$151:$DG$151,0)),0)+IFERROR(INDEX('Hoja de Trabajo para listado'!$CD$155:$DC$1048576,MATCH($A1051,'Hoja de Trabajo para listado'!$CD$155:$CD$1048576,0),MATCH((CUADRO!H$4&amp;$E1051),'Hoja de Trabajo para listado'!$CD$151:$DC$151,0)),0)</f>
        <v>0</v>
      </c>
      <c r="I1051" s="241">
        <f ca="1">+IFERROR(INDEX('Hoja de Trabajo para listado'!$A$155:$Z$1048576,MATCH($A1051,'Hoja de Trabajo para listado'!$A$155:$A$1048576,0),MATCH((CUADRO!I$4&amp;$E1051),'Hoja de Trabajo para listado'!$A$151:$Z$151,0)),0)+IFERROR(INDEX('Hoja de Trabajo para listado'!$AB$155:$BA$1048576,MATCH($A1051,'Hoja de Trabajo para listado'!$AB$155:$AB$1048576,0),MATCH((CUADRO!I$4&amp;$E1051),'Hoja de Trabajo para listado'!$AB$151:$BA$151,0)),0)+IFERROR(INDEX('Hoja de Trabajo para listado'!$BC$155:$CB$1048576,MATCH($A1051,'Hoja de Trabajo para listado'!$BC$155:$BC$1048576,0),MATCH((CUADRO!I$4&amp;$E1051),'Hoja de Trabajo para listado'!$BC$151:$CB$151,0)),0)+IFERROR(INDEX('Hoja de Trabajo para listado'!$DE$153:$DG$274,MATCH($A1051,'Hoja de Trabajo para listado'!$DE$153:$DE$1048576,0),MATCH((CUADRO!I$4&amp;$E1051),'Hoja de Trabajo para listado'!$DE$151:$DG$151,0)),0)+IFERROR(INDEX('Hoja de Trabajo para listado'!$CD$155:$DC$1048576,MATCH($A1051,'Hoja de Trabajo para listado'!$CD$155:$CD$1048576,0),MATCH((CUADRO!I$4&amp;$E1051),'Hoja de Trabajo para listado'!$CD$151:$DC$151,0)),0)</f>
        <v>0</v>
      </c>
      <c r="J1051" s="241">
        <f ca="1">+IFERROR(INDEX('Hoja de Trabajo para listado'!$A$155:$Z$1048576,MATCH($A1051,'Hoja de Trabajo para listado'!$A$155:$A$1048576,0),MATCH((CUADRO!J$4&amp;$E1051),'Hoja de Trabajo para listado'!$A$151:$Z$151,0)),0)+IFERROR(INDEX('Hoja de Trabajo para listado'!$AB$155:$BA$1048576,MATCH($A1051,'Hoja de Trabajo para listado'!$AB$155:$AB$1048576,0),MATCH((CUADRO!J$4&amp;$E1051),'Hoja de Trabajo para listado'!$AB$151:$BA$151,0)),0)+IFERROR(INDEX('Hoja de Trabajo para listado'!$BC$155:$CB$1048576,MATCH($A1051,'Hoja de Trabajo para listado'!$BC$155:$BC$1048576,0),MATCH((CUADRO!J$4&amp;$E1051),'Hoja de Trabajo para listado'!$BC$151:$CB$151,0)),0)+IFERROR(INDEX('Hoja de Trabajo para listado'!$DE$153:$DG$274,MATCH($A1051,'Hoja de Trabajo para listado'!$DE$153:$DE$1048576,0),MATCH((CUADRO!J$4&amp;$E1051),'Hoja de Trabajo para listado'!$DE$151:$DG$151,0)),0)+IFERROR(INDEX('Hoja de Trabajo para listado'!$CD$155:$DC$1048576,MATCH($A1051,'Hoja de Trabajo para listado'!$CD$155:$CD$1048576,0),MATCH((CUADRO!J$4&amp;$E1051),'Hoja de Trabajo para listado'!$CD$151:$DC$151,0)),0)</f>
        <v>0</v>
      </c>
      <c r="K1051" s="241">
        <f ca="1">+IFERROR(INDEX('Hoja de Trabajo para listado'!$A$155:$Z$1048576,MATCH($A1051,'Hoja de Trabajo para listado'!$A$155:$A$1048576,0),MATCH((CUADRO!K$4&amp;$E1051),'Hoja de Trabajo para listado'!$A$151:$Z$151,0)),0)+IFERROR(INDEX('Hoja de Trabajo para listado'!$AB$155:$BA$1048576,MATCH($A1051,'Hoja de Trabajo para listado'!$AB$155:$AB$1048576,0),MATCH((CUADRO!K$4&amp;$E1051),'Hoja de Trabajo para listado'!$AB$151:$BA$151,0)),0)+IFERROR(INDEX('Hoja de Trabajo para listado'!$BC$155:$CB$1048576,MATCH($A1051,'Hoja de Trabajo para listado'!$BC$155:$BC$1048576,0),MATCH((CUADRO!K$4&amp;$E1051),'Hoja de Trabajo para listado'!$BC$151:$CB$151,0)),0)+IFERROR(INDEX('Hoja de Trabajo para listado'!$DE$153:$DG$274,MATCH($A1051,'Hoja de Trabajo para listado'!$DE$153:$DE$1048576,0),MATCH((CUADRO!K$4&amp;$E1051),'Hoja de Trabajo para listado'!$DE$151:$DG$151,0)),0)+IFERROR(INDEX('Hoja de Trabajo para listado'!$CD$155:$DC$1048576,MATCH($A1051,'Hoja de Trabajo para listado'!$CD$155:$CD$1048576,0),MATCH((CUADRO!K$4&amp;$E1051),'Hoja de Trabajo para listado'!$CD$151:$DC$151,0)),0)</f>
        <v>0</v>
      </c>
      <c r="L1051" s="241">
        <f ca="1">+IFERROR(INDEX('Hoja de Trabajo para listado'!$A$155:$Z$1048576,MATCH($A1051,'Hoja de Trabajo para listado'!$A$155:$A$1048576,0),MATCH((CUADRO!L$4&amp;$E1051),'Hoja de Trabajo para listado'!$A$151:$Z$151,0)),0)+IFERROR(INDEX('Hoja de Trabajo para listado'!$AB$155:$BA$1048576,MATCH($A1051,'Hoja de Trabajo para listado'!$AB$155:$AB$1048576,0),MATCH((CUADRO!L$4&amp;$E1051),'Hoja de Trabajo para listado'!$AB$151:$BA$151,0)),0)+IFERROR(INDEX('Hoja de Trabajo para listado'!$BC$155:$CB$1048576,MATCH($A1051,'Hoja de Trabajo para listado'!$BC$155:$BC$1048576,0),MATCH((CUADRO!L$4&amp;$E1051),'Hoja de Trabajo para listado'!$BC$151:$CB$151,0)),0)+IFERROR(INDEX('Hoja de Trabajo para listado'!$DE$153:$DG$274,MATCH($A1051,'Hoja de Trabajo para listado'!$DE$153:$DE$1048576,0),MATCH((CUADRO!L$4&amp;$E1051),'Hoja de Trabajo para listado'!$DE$151:$DG$151,0)),0)+IFERROR(INDEX('Hoja de Trabajo para listado'!$CD$155:$DC$1048576,MATCH($A1051,'Hoja de Trabajo para listado'!$CD$155:$CD$1048576,0),MATCH((CUADRO!L$4&amp;$E1051),'Hoja de Trabajo para listado'!$CD$151:$DC$151,0)),0)</f>
        <v>0</v>
      </c>
      <c r="M1051" s="241">
        <f ca="1">+IFERROR(INDEX('Hoja de Trabajo para listado'!$A$155:$Z$1048576,MATCH($A1051,'Hoja de Trabajo para listado'!$A$155:$A$1048576,0),MATCH((CUADRO!M$4&amp;$E1051),'Hoja de Trabajo para listado'!$A$151:$Z$151,0)),0)+IFERROR(INDEX('Hoja de Trabajo para listado'!$AB$155:$BA$1048576,MATCH($A1051,'Hoja de Trabajo para listado'!$AB$155:$AB$1048576,0),MATCH((CUADRO!M$4&amp;$E1051),'Hoja de Trabajo para listado'!$AB$151:$BA$151,0)),0)+IFERROR(INDEX('Hoja de Trabajo para listado'!$BC$155:$CB$1048576,MATCH($A1051,'Hoja de Trabajo para listado'!$BC$155:$BC$1048576,0),MATCH((CUADRO!M$4&amp;$E1051),'Hoja de Trabajo para listado'!$BC$151:$CB$151,0)),0)+IFERROR(INDEX('Hoja de Trabajo para listado'!$DE$153:$DG$274,MATCH($A1051,'Hoja de Trabajo para listado'!$DE$153:$DE$1048576,0),MATCH((CUADRO!M$4&amp;$E1051),'Hoja de Trabajo para listado'!$DE$151:$DG$151,0)),0)+IFERROR(INDEX('Hoja de Trabajo para listado'!$CD$155:$DC$1048576,MATCH($A1051,'Hoja de Trabajo para listado'!$CD$155:$CD$1048576,0),MATCH((CUADRO!M$4&amp;$E1051),'Hoja de Trabajo para listado'!$CD$151:$DC$151,0)),0)</f>
        <v>0</v>
      </c>
      <c r="N1051" s="241">
        <f ca="1">+IFERROR(INDEX('Hoja de Trabajo para listado'!$A$155:$Z$1048576,MATCH($A1051,'Hoja de Trabajo para listado'!$A$155:$A$1048576,0),MATCH((CUADRO!N$4&amp;$E1051),'Hoja de Trabajo para listado'!$A$151:$Z$151,0)),0)+IFERROR(INDEX('Hoja de Trabajo para listado'!$AB$155:$BA$1048576,MATCH($A1051,'Hoja de Trabajo para listado'!$AB$155:$AB$1048576,0),MATCH((CUADRO!N$4&amp;$E1051),'Hoja de Trabajo para listado'!$AB$151:$BA$151,0)),0)+IFERROR(INDEX('Hoja de Trabajo para listado'!$BC$155:$CB$1048576,MATCH($A1051,'Hoja de Trabajo para listado'!$BC$155:$BC$1048576,0),MATCH((CUADRO!N$4&amp;$E1051),'Hoja de Trabajo para listado'!$BC$151:$CB$151,0)),0)+IFERROR(INDEX('Hoja de Trabajo para listado'!$DE$153:$DG$274,MATCH($A1051,'Hoja de Trabajo para listado'!$DE$153:$DE$1048576,0),MATCH((CUADRO!N$4&amp;$E1051),'Hoja de Trabajo para listado'!$DE$151:$DG$151,0)),0)+IFERROR(INDEX('Hoja de Trabajo para listado'!$CD$155:$DC$1048576,MATCH($A1051,'Hoja de Trabajo para listado'!$CD$155:$CD$1048576,0),MATCH((CUADRO!N$4&amp;$E1051),'Hoja de Trabajo para listado'!$CD$151:$DC$151,0)),0)</f>
        <v>0</v>
      </c>
      <c r="O1051" s="241">
        <f ca="1">+IFERROR(INDEX('Hoja de Trabajo para listado'!$A$155:$Z$1048576,MATCH($A1051,'Hoja de Trabajo para listado'!$A$155:$A$1048576,0),MATCH((CUADRO!O$4&amp;$E1051),'Hoja de Trabajo para listado'!$A$151:$Z$151,0)),0)+IFERROR(INDEX('Hoja de Trabajo para listado'!$AB$155:$BA$1048576,MATCH($A1051,'Hoja de Trabajo para listado'!$AB$155:$AB$1048576,0),MATCH((CUADRO!O$4&amp;$E1051),'Hoja de Trabajo para listado'!$AB$151:$BA$151,0)),0)+IFERROR(INDEX('Hoja de Trabajo para listado'!$BC$155:$CB$1048576,MATCH($A1051,'Hoja de Trabajo para listado'!$BC$155:$BC$1048576,0),MATCH((CUADRO!O$4&amp;$E1051),'Hoja de Trabajo para listado'!$BC$151:$CB$151,0)),0)+IFERROR(INDEX('Hoja de Trabajo para listado'!$DE$153:$DG$274,MATCH($A1051,'Hoja de Trabajo para listado'!$DE$153:$DE$1048576,0),MATCH((CUADRO!O$4&amp;$E1051),'Hoja de Trabajo para listado'!$DE$151:$DG$151,0)),0)+IFERROR(INDEX('Hoja de Trabajo para listado'!$CD$155:$DC$1048576,MATCH($A1051,'Hoja de Trabajo para listado'!$CD$155:$CD$1048576,0),MATCH((CUADRO!O$4&amp;$E1051),'Hoja de Trabajo para listado'!$CD$151:$DC$151,0)),0)</f>
        <v>0</v>
      </c>
      <c r="P1051" s="241">
        <f ca="1">+IFERROR(INDEX('Hoja de Trabajo para listado'!$A$155:$Z$1048576,MATCH($A1051,'Hoja de Trabajo para listado'!$A$155:$A$1048576,0),MATCH((CUADRO!P$4&amp;$E1051),'Hoja de Trabajo para listado'!$A$151:$Z$151,0)),0)+IFERROR(INDEX('Hoja de Trabajo para listado'!$AB$155:$BA$1048576,MATCH($A1051,'Hoja de Trabajo para listado'!$AB$155:$AB$1048576,0),MATCH((CUADRO!P$4&amp;$E1051),'Hoja de Trabajo para listado'!$AB$151:$BA$151,0)),0)+IFERROR(INDEX('Hoja de Trabajo para listado'!$BC$155:$CB$1048576,MATCH($A1051,'Hoja de Trabajo para listado'!$BC$155:$BC$1048576,0),MATCH((CUADRO!P$4&amp;$E1051),'Hoja de Trabajo para listado'!$BC$151:$CB$151,0)),0)+IFERROR(INDEX('Hoja de Trabajo para listado'!$DE$153:$DG$274,MATCH($A1051,'Hoja de Trabajo para listado'!$DE$153:$DE$1048576,0),MATCH((CUADRO!P$4&amp;$E1051),'Hoja de Trabajo para listado'!$DE$151:$DG$151,0)),0)+IFERROR(INDEX('Hoja de Trabajo para listado'!$CD$155:$DC$1048576,MATCH($A1051,'Hoja de Trabajo para listado'!$CD$155:$CD$1048576,0),MATCH((CUADRO!P$4&amp;$E1051),'Hoja de Trabajo para listado'!$CD$151:$DC$151,0)),0)</f>
        <v>0</v>
      </c>
      <c r="Q1051" s="241">
        <f ca="1">+IFERROR(INDEX('Hoja de Trabajo para listado'!$A$155:$Z$1048576,MATCH($A1051,'Hoja de Trabajo para listado'!$A$155:$A$1048576,0),MATCH((CUADRO!Q$4&amp;$E1051),'Hoja de Trabajo para listado'!$A$151:$Z$151,0)),0)+IFERROR(INDEX('Hoja de Trabajo para listado'!$AB$155:$BA$1048576,MATCH($A1051,'Hoja de Trabajo para listado'!$AB$155:$AB$1048576,0),MATCH((CUADRO!Q$4&amp;$E1051),'Hoja de Trabajo para listado'!$AB$151:$BA$151,0)),0)+IFERROR(INDEX('Hoja de Trabajo para listado'!$BC$155:$CB$1048576,MATCH($A1051,'Hoja de Trabajo para listado'!$BC$155:$BC$1048576,0),MATCH((CUADRO!Q$4&amp;$E1051),'Hoja de Trabajo para listado'!$BC$151:$CB$151,0)),0)+IFERROR(INDEX('Hoja de Trabajo para listado'!$DE$153:$DG$274,MATCH($A1051,'Hoja de Trabajo para listado'!$DE$153:$DE$1048576,0),MATCH((CUADRO!Q$4&amp;$E1051),'Hoja de Trabajo para listado'!$DE$151:$DG$151,0)),0)+IFERROR(INDEX('Hoja de Trabajo para listado'!$CD$155:$DC$1048576,MATCH($A1051,'Hoja de Trabajo para listado'!$CD$155:$CD$1048576,0),MATCH((CUADRO!Q$4&amp;$E1051),'Hoja de Trabajo para listado'!$CD$151:$DC$151,0)),0)</f>
        <v>0</v>
      </c>
      <c r="R1051" s="241">
        <f t="shared" ca="1" si="39"/>
        <v>0</v>
      </c>
      <c r="S1051" s="247"/>
      <c r="T1051" s="241">
        <f ca="1">+T1052</f>
        <v>0</v>
      </c>
      <c r="U1051" s="240">
        <f t="shared" si="40"/>
        <v>1</v>
      </c>
      <c r="V1051" s="327" t="str">
        <f>+VLOOKUP(A1051,bd_lista!$A$3:$E$592,5,FALSE)</f>
        <v>Gobiernos Autonomos Municipales</v>
      </c>
      <c r="W1051" s="397" t="str">
        <f>+V1051</f>
        <v>Gobiernos Autonomos Municipales</v>
      </c>
      <c r="X1051" s="240">
        <f>+VLOOKUP(A1051,[4]Sheet1!$A$13:$D$744,4,FALSE)</f>
        <v>0</v>
      </c>
      <c r="Y1051" s="240" t="e">
        <f>+VLOOKUP(X1051,bd_lista!$A$3:$C$592,3,FALSE)</f>
        <v>#N/A</v>
      </c>
      <c r="Z1051" s="290">
        <f>+X1051</f>
        <v>0</v>
      </c>
      <c r="AA1051" s="291" t="e">
        <f>+Y1051</f>
        <v>#N/A</v>
      </c>
    </row>
    <row r="1052" spans="1:27" customFormat="1" ht="15" hidden="1" customHeight="1">
      <c r="A1052" s="32">
        <v>1802</v>
      </c>
      <c r="B1052" s="394"/>
      <c r="C1052" s="245" t="str">
        <f>+VLOOKUP(A1052,bd_lista!$A$3:$C$592,3,FALSE)</f>
        <v>Gobierno Autónomo Municipal de San Javier</v>
      </c>
      <c r="D1052" s="396"/>
      <c r="E1052" s="242" t="s">
        <v>1304</v>
      </c>
      <c r="F1052" s="241">
        <f ca="1">+IFERROR(INDEX('Hoja de Trabajo para listado'!$A$155:$Z$1048576,MATCH($A1052,'Hoja de Trabajo para listado'!$A$155:$A$1048576,0),MATCH((CUADRO!F$4&amp;$E1052),'Hoja de Trabajo para listado'!$A$151:$Z$151,0)),0)+IFERROR(INDEX('Hoja de Trabajo para listado'!$AB$155:$BA$1048576,MATCH($A1052,'Hoja de Trabajo para listado'!$AB$155:$AB$1048576,0),MATCH((CUADRO!F$4&amp;$E1052),'Hoja de Trabajo para listado'!$AB$151:$BA$151,0)),0)+IFERROR(INDEX('Hoja de Trabajo para listado'!$BC$155:$CB$1048576,MATCH($A1052,'Hoja de Trabajo para listado'!$BC$155:$BC$1048576,0),MATCH((CUADRO!F$4&amp;$E1052),'Hoja de Trabajo para listado'!$BC$151:$CB$151,0)),0)+IFERROR(INDEX('Hoja de Trabajo para listado'!$DE$153:$DG$274,MATCH($A1052,'Hoja de Trabajo para listado'!$DE$153:$DE$1048576,0),MATCH((CUADRO!F$4&amp;$E1052),'Hoja de Trabajo para listado'!$DE$151:$DG$151,0)),0)+IFERROR(INDEX('Hoja de Trabajo para listado'!$CD$155:$DC$1048576,MATCH($A1052,'Hoja de Trabajo para listado'!$CD$155:$CD$1048576,0),MATCH((CUADRO!F$4&amp;$E1052),'Hoja de Trabajo para listado'!$CD$151:$DC$151,0)),0)</f>
        <v>0</v>
      </c>
      <c r="G1052" s="241">
        <f ca="1">+IFERROR(INDEX('Hoja de Trabajo para listado'!$A$155:$Z$1048576,MATCH($A1052,'Hoja de Trabajo para listado'!$A$155:$A$1048576,0),MATCH((CUADRO!G$4&amp;$E1052),'Hoja de Trabajo para listado'!$A$151:$Z$151,0)),0)+IFERROR(INDEX('Hoja de Trabajo para listado'!$AB$155:$BA$1048576,MATCH($A1052,'Hoja de Trabajo para listado'!$AB$155:$AB$1048576,0),MATCH((CUADRO!G$4&amp;$E1052),'Hoja de Trabajo para listado'!$AB$151:$BA$151,0)),0)+IFERROR(INDEX('Hoja de Trabajo para listado'!$BC$155:$CB$1048576,MATCH($A1052,'Hoja de Trabajo para listado'!$BC$155:$BC$1048576,0),MATCH((CUADRO!G$4&amp;$E1052),'Hoja de Trabajo para listado'!$BC$151:$CB$151,0)),0)+IFERROR(INDEX('Hoja de Trabajo para listado'!$DE$153:$DG$274,MATCH($A1052,'Hoja de Trabajo para listado'!$DE$153:$DE$1048576,0),MATCH((CUADRO!G$4&amp;$E1052),'Hoja de Trabajo para listado'!$DE$151:$DG$151,0)),0)+IFERROR(INDEX('Hoja de Trabajo para listado'!$CD$155:$DC$1048576,MATCH($A1052,'Hoja de Trabajo para listado'!$CD$155:$CD$1048576,0),MATCH((CUADRO!G$4&amp;$E1052),'Hoja de Trabajo para listado'!$CD$151:$DC$151,0)),0)</f>
        <v>0</v>
      </c>
      <c r="H1052" s="241">
        <f ca="1">+IFERROR(INDEX('Hoja de Trabajo para listado'!$A$155:$Z$1048576,MATCH($A1052,'Hoja de Trabajo para listado'!$A$155:$A$1048576,0),MATCH((CUADRO!H$4&amp;$E1052),'Hoja de Trabajo para listado'!$A$151:$Z$151,0)),0)+IFERROR(INDEX('Hoja de Trabajo para listado'!$AB$155:$BA$1048576,MATCH($A1052,'Hoja de Trabajo para listado'!$AB$155:$AB$1048576,0),MATCH((CUADRO!H$4&amp;$E1052),'Hoja de Trabajo para listado'!$AB$151:$BA$151,0)),0)+IFERROR(INDEX('Hoja de Trabajo para listado'!$BC$155:$CB$1048576,MATCH($A1052,'Hoja de Trabajo para listado'!$BC$155:$BC$1048576,0),MATCH((CUADRO!H$4&amp;$E1052),'Hoja de Trabajo para listado'!$BC$151:$CB$151,0)),0)+IFERROR(INDEX('Hoja de Trabajo para listado'!$DE$153:$DG$274,MATCH($A1052,'Hoja de Trabajo para listado'!$DE$153:$DE$1048576,0),MATCH((CUADRO!H$4&amp;$E1052),'Hoja de Trabajo para listado'!$DE$151:$DG$151,0)),0)+IFERROR(INDEX('Hoja de Trabajo para listado'!$CD$155:$DC$1048576,MATCH($A1052,'Hoja de Trabajo para listado'!$CD$155:$CD$1048576,0),MATCH((CUADRO!H$4&amp;$E1052),'Hoja de Trabajo para listado'!$CD$151:$DC$151,0)),0)</f>
        <v>0</v>
      </c>
      <c r="I1052" s="241">
        <f ca="1">+IFERROR(INDEX('Hoja de Trabajo para listado'!$A$155:$Z$1048576,MATCH($A1052,'Hoja de Trabajo para listado'!$A$155:$A$1048576,0),MATCH((CUADRO!I$4&amp;$E1052),'Hoja de Trabajo para listado'!$A$151:$Z$151,0)),0)+IFERROR(INDEX('Hoja de Trabajo para listado'!$AB$155:$BA$1048576,MATCH($A1052,'Hoja de Trabajo para listado'!$AB$155:$AB$1048576,0),MATCH((CUADRO!I$4&amp;$E1052),'Hoja de Trabajo para listado'!$AB$151:$BA$151,0)),0)+IFERROR(INDEX('Hoja de Trabajo para listado'!$BC$155:$CB$1048576,MATCH($A1052,'Hoja de Trabajo para listado'!$BC$155:$BC$1048576,0),MATCH((CUADRO!I$4&amp;$E1052),'Hoja de Trabajo para listado'!$BC$151:$CB$151,0)),0)+IFERROR(INDEX('Hoja de Trabajo para listado'!$DE$153:$DG$274,MATCH($A1052,'Hoja de Trabajo para listado'!$DE$153:$DE$1048576,0),MATCH((CUADRO!I$4&amp;$E1052),'Hoja de Trabajo para listado'!$DE$151:$DG$151,0)),0)+IFERROR(INDEX('Hoja de Trabajo para listado'!$CD$155:$DC$1048576,MATCH($A1052,'Hoja de Trabajo para listado'!$CD$155:$CD$1048576,0),MATCH((CUADRO!I$4&amp;$E1052),'Hoja de Trabajo para listado'!$CD$151:$DC$151,0)),0)</f>
        <v>0</v>
      </c>
      <c r="J1052" s="241">
        <f ca="1">+IFERROR(INDEX('Hoja de Trabajo para listado'!$A$155:$Z$1048576,MATCH($A1052,'Hoja de Trabajo para listado'!$A$155:$A$1048576,0),MATCH((CUADRO!J$4&amp;$E1052),'Hoja de Trabajo para listado'!$A$151:$Z$151,0)),0)+IFERROR(INDEX('Hoja de Trabajo para listado'!$AB$155:$BA$1048576,MATCH($A1052,'Hoja de Trabajo para listado'!$AB$155:$AB$1048576,0),MATCH((CUADRO!J$4&amp;$E1052),'Hoja de Trabajo para listado'!$AB$151:$BA$151,0)),0)+IFERROR(INDEX('Hoja de Trabajo para listado'!$BC$155:$CB$1048576,MATCH($A1052,'Hoja de Trabajo para listado'!$BC$155:$BC$1048576,0),MATCH((CUADRO!J$4&amp;$E1052),'Hoja de Trabajo para listado'!$BC$151:$CB$151,0)),0)+IFERROR(INDEX('Hoja de Trabajo para listado'!$DE$153:$DG$274,MATCH($A1052,'Hoja de Trabajo para listado'!$DE$153:$DE$1048576,0),MATCH((CUADRO!J$4&amp;$E1052),'Hoja de Trabajo para listado'!$DE$151:$DG$151,0)),0)+IFERROR(INDEX('Hoja de Trabajo para listado'!$CD$155:$DC$1048576,MATCH($A1052,'Hoja de Trabajo para listado'!$CD$155:$CD$1048576,0),MATCH((CUADRO!J$4&amp;$E1052),'Hoja de Trabajo para listado'!$CD$151:$DC$151,0)),0)</f>
        <v>0</v>
      </c>
      <c r="K1052" s="241">
        <f ca="1">+IFERROR(INDEX('Hoja de Trabajo para listado'!$A$155:$Z$1048576,MATCH($A1052,'Hoja de Trabajo para listado'!$A$155:$A$1048576,0),MATCH((CUADRO!K$4&amp;$E1052),'Hoja de Trabajo para listado'!$A$151:$Z$151,0)),0)+IFERROR(INDEX('Hoja de Trabajo para listado'!$AB$155:$BA$1048576,MATCH($A1052,'Hoja de Trabajo para listado'!$AB$155:$AB$1048576,0),MATCH((CUADRO!K$4&amp;$E1052),'Hoja de Trabajo para listado'!$AB$151:$BA$151,0)),0)+IFERROR(INDEX('Hoja de Trabajo para listado'!$BC$155:$CB$1048576,MATCH($A1052,'Hoja de Trabajo para listado'!$BC$155:$BC$1048576,0),MATCH((CUADRO!K$4&amp;$E1052),'Hoja de Trabajo para listado'!$BC$151:$CB$151,0)),0)+IFERROR(INDEX('Hoja de Trabajo para listado'!$DE$153:$DG$274,MATCH($A1052,'Hoja de Trabajo para listado'!$DE$153:$DE$1048576,0),MATCH((CUADRO!K$4&amp;$E1052),'Hoja de Trabajo para listado'!$DE$151:$DG$151,0)),0)+IFERROR(INDEX('Hoja de Trabajo para listado'!$CD$155:$DC$1048576,MATCH($A1052,'Hoja de Trabajo para listado'!$CD$155:$CD$1048576,0),MATCH((CUADRO!K$4&amp;$E1052),'Hoja de Trabajo para listado'!$CD$151:$DC$151,0)),0)</f>
        <v>0</v>
      </c>
      <c r="L1052" s="241">
        <f ca="1">+IFERROR(INDEX('Hoja de Trabajo para listado'!$A$155:$Z$1048576,MATCH($A1052,'Hoja de Trabajo para listado'!$A$155:$A$1048576,0),MATCH((CUADRO!L$4&amp;$E1052),'Hoja de Trabajo para listado'!$A$151:$Z$151,0)),0)+IFERROR(INDEX('Hoja de Trabajo para listado'!$AB$155:$BA$1048576,MATCH($A1052,'Hoja de Trabajo para listado'!$AB$155:$AB$1048576,0),MATCH((CUADRO!L$4&amp;$E1052),'Hoja de Trabajo para listado'!$AB$151:$BA$151,0)),0)+IFERROR(INDEX('Hoja de Trabajo para listado'!$BC$155:$CB$1048576,MATCH($A1052,'Hoja de Trabajo para listado'!$BC$155:$BC$1048576,0),MATCH((CUADRO!L$4&amp;$E1052),'Hoja de Trabajo para listado'!$BC$151:$CB$151,0)),0)+IFERROR(INDEX('Hoja de Trabajo para listado'!$DE$153:$DG$274,MATCH($A1052,'Hoja de Trabajo para listado'!$DE$153:$DE$1048576,0),MATCH((CUADRO!L$4&amp;$E1052),'Hoja de Trabajo para listado'!$DE$151:$DG$151,0)),0)+IFERROR(INDEX('Hoja de Trabajo para listado'!$CD$155:$DC$1048576,MATCH($A1052,'Hoja de Trabajo para listado'!$CD$155:$CD$1048576,0),MATCH((CUADRO!L$4&amp;$E1052),'Hoja de Trabajo para listado'!$CD$151:$DC$151,0)),0)</f>
        <v>0</v>
      </c>
      <c r="M1052" s="241">
        <f ca="1">+IFERROR(INDEX('Hoja de Trabajo para listado'!$A$155:$Z$1048576,MATCH($A1052,'Hoja de Trabajo para listado'!$A$155:$A$1048576,0),MATCH((CUADRO!M$4&amp;$E1052),'Hoja de Trabajo para listado'!$A$151:$Z$151,0)),0)+IFERROR(INDEX('Hoja de Trabajo para listado'!$AB$155:$BA$1048576,MATCH($A1052,'Hoja de Trabajo para listado'!$AB$155:$AB$1048576,0),MATCH((CUADRO!M$4&amp;$E1052),'Hoja de Trabajo para listado'!$AB$151:$BA$151,0)),0)+IFERROR(INDEX('Hoja de Trabajo para listado'!$BC$155:$CB$1048576,MATCH($A1052,'Hoja de Trabajo para listado'!$BC$155:$BC$1048576,0),MATCH((CUADRO!M$4&amp;$E1052),'Hoja de Trabajo para listado'!$BC$151:$CB$151,0)),0)+IFERROR(INDEX('Hoja de Trabajo para listado'!$DE$153:$DG$274,MATCH($A1052,'Hoja de Trabajo para listado'!$DE$153:$DE$1048576,0),MATCH((CUADRO!M$4&amp;$E1052),'Hoja de Trabajo para listado'!$DE$151:$DG$151,0)),0)+IFERROR(INDEX('Hoja de Trabajo para listado'!$CD$155:$DC$1048576,MATCH($A1052,'Hoja de Trabajo para listado'!$CD$155:$CD$1048576,0),MATCH((CUADRO!M$4&amp;$E1052),'Hoja de Trabajo para listado'!$CD$151:$DC$151,0)),0)</f>
        <v>0</v>
      </c>
      <c r="N1052" s="241">
        <f ca="1">+IFERROR(INDEX('Hoja de Trabajo para listado'!$A$155:$Z$1048576,MATCH($A1052,'Hoja de Trabajo para listado'!$A$155:$A$1048576,0),MATCH((CUADRO!N$4&amp;$E1052),'Hoja de Trabajo para listado'!$A$151:$Z$151,0)),0)+IFERROR(INDEX('Hoja de Trabajo para listado'!$AB$155:$BA$1048576,MATCH($A1052,'Hoja de Trabajo para listado'!$AB$155:$AB$1048576,0),MATCH((CUADRO!N$4&amp;$E1052),'Hoja de Trabajo para listado'!$AB$151:$BA$151,0)),0)+IFERROR(INDEX('Hoja de Trabajo para listado'!$BC$155:$CB$1048576,MATCH($A1052,'Hoja de Trabajo para listado'!$BC$155:$BC$1048576,0),MATCH((CUADRO!N$4&amp;$E1052),'Hoja de Trabajo para listado'!$BC$151:$CB$151,0)),0)+IFERROR(INDEX('Hoja de Trabajo para listado'!$DE$153:$DG$274,MATCH($A1052,'Hoja de Trabajo para listado'!$DE$153:$DE$1048576,0),MATCH((CUADRO!N$4&amp;$E1052),'Hoja de Trabajo para listado'!$DE$151:$DG$151,0)),0)+IFERROR(INDEX('Hoja de Trabajo para listado'!$CD$155:$DC$1048576,MATCH($A1052,'Hoja de Trabajo para listado'!$CD$155:$CD$1048576,0),MATCH((CUADRO!N$4&amp;$E1052),'Hoja de Trabajo para listado'!$CD$151:$DC$151,0)),0)</f>
        <v>0</v>
      </c>
      <c r="O1052" s="241">
        <f ca="1">+IFERROR(INDEX('Hoja de Trabajo para listado'!$A$155:$Z$1048576,MATCH($A1052,'Hoja de Trabajo para listado'!$A$155:$A$1048576,0),MATCH((CUADRO!O$4&amp;$E1052),'Hoja de Trabajo para listado'!$A$151:$Z$151,0)),0)+IFERROR(INDEX('Hoja de Trabajo para listado'!$AB$155:$BA$1048576,MATCH($A1052,'Hoja de Trabajo para listado'!$AB$155:$AB$1048576,0),MATCH((CUADRO!O$4&amp;$E1052),'Hoja de Trabajo para listado'!$AB$151:$BA$151,0)),0)+IFERROR(INDEX('Hoja de Trabajo para listado'!$BC$155:$CB$1048576,MATCH($A1052,'Hoja de Trabajo para listado'!$BC$155:$BC$1048576,0),MATCH((CUADRO!O$4&amp;$E1052),'Hoja de Trabajo para listado'!$BC$151:$CB$151,0)),0)+IFERROR(INDEX('Hoja de Trabajo para listado'!$DE$153:$DG$274,MATCH($A1052,'Hoja de Trabajo para listado'!$DE$153:$DE$1048576,0),MATCH((CUADRO!O$4&amp;$E1052),'Hoja de Trabajo para listado'!$DE$151:$DG$151,0)),0)+IFERROR(INDEX('Hoja de Trabajo para listado'!$CD$155:$DC$1048576,MATCH($A1052,'Hoja de Trabajo para listado'!$CD$155:$CD$1048576,0),MATCH((CUADRO!O$4&amp;$E1052),'Hoja de Trabajo para listado'!$CD$151:$DC$151,0)),0)</f>
        <v>0</v>
      </c>
      <c r="P1052" s="241">
        <f ca="1">+IFERROR(INDEX('Hoja de Trabajo para listado'!$A$155:$Z$1048576,MATCH($A1052,'Hoja de Trabajo para listado'!$A$155:$A$1048576,0),MATCH((CUADRO!P$4&amp;$E1052),'Hoja de Trabajo para listado'!$A$151:$Z$151,0)),0)+IFERROR(INDEX('Hoja de Trabajo para listado'!$AB$155:$BA$1048576,MATCH($A1052,'Hoja de Trabajo para listado'!$AB$155:$AB$1048576,0),MATCH((CUADRO!P$4&amp;$E1052),'Hoja de Trabajo para listado'!$AB$151:$BA$151,0)),0)+IFERROR(INDEX('Hoja de Trabajo para listado'!$BC$155:$CB$1048576,MATCH($A1052,'Hoja de Trabajo para listado'!$BC$155:$BC$1048576,0),MATCH((CUADRO!P$4&amp;$E1052),'Hoja de Trabajo para listado'!$BC$151:$CB$151,0)),0)+IFERROR(INDEX('Hoja de Trabajo para listado'!$DE$153:$DG$274,MATCH($A1052,'Hoja de Trabajo para listado'!$DE$153:$DE$1048576,0),MATCH((CUADRO!P$4&amp;$E1052),'Hoja de Trabajo para listado'!$DE$151:$DG$151,0)),0)+IFERROR(INDEX('Hoja de Trabajo para listado'!$CD$155:$DC$1048576,MATCH($A1052,'Hoja de Trabajo para listado'!$CD$155:$CD$1048576,0),MATCH((CUADRO!P$4&amp;$E1052),'Hoja de Trabajo para listado'!$CD$151:$DC$151,0)),0)</f>
        <v>0</v>
      </c>
      <c r="Q1052" s="241">
        <f ca="1">+IFERROR(INDEX('Hoja de Trabajo para listado'!$A$155:$Z$1048576,MATCH($A1052,'Hoja de Trabajo para listado'!$A$155:$A$1048576,0),MATCH((CUADRO!Q$4&amp;$E1052),'Hoja de Trabajo para listado'!$A$151:$Z$151,0)),0)+IFERROR(INDEX('Hoja de Trabajo para listado'!$AB$155:$BA$1048576,MATCH($A1052,'Hoja de Trabajo para listado'!$AB$155:$AB$1048576,0),MATCH((CUADRO!Q$4&amp;$E1052),'Hoja de Trabajo para listado'!$AB$151:$BA$151,0)),0)+IFERROR(INDEX('Hoja de Trabajo para listado'!$BC$155:$CB$1048576,MATCH($A1052,'Hoja de Trabajo para listado'!$BC$155:$BC$1048576,0),MATCH((CUADRO!Q$4&amp;$E1052),'Hoja de Trabajo para listado'!$BC$151:$CB$151,0)),0)+IFERROR(INDEX('Hoja de Trabajo para listado'!$DE$153:$DG$274,MATCH($A1052,'Hoja de Trabajo para listado'!$DE$153:$DE$1048576,0),MATCH((CUADRO!Q$4&amp;$E1052),'Hoja de Trabajo para listado'!$DE$151:$DG$151,0)),0)+IFERROR(INDEX('Hoja de Trabajo para listado'!$CD$155:$DC$1048576,MATCH($A1052,'Hoja de Trabajo para listado'!$CD$155:$CD$1048576,0),MATCH((CUADRO!Q$4&amp;$E1052),'Hoja de Trabajo para listado'!$CD$151:$DC$151,0)),0)</f>
        <v>0</v>
      </c>
      <c r="R1052" s="241">
        <f t="shared" ca="1" si="39"/>
        <v>0</v>
      </c>
      <c r="S1052" s="247">
        <f ca="1">+R1051+R1052</f>
        <v>0</v>
      </c>
      <c r="T1052" s="241">
        <f ca="1">+S1052</f>
        <v>0</v>
      </c>
      <c r="U1052" s="240">
        <f t="shared" si="40"/>
        <v>2</v>
      </c>
      <c r="V1052" s="327" t="str">
        <f>+VLOOKUP(A1052,bd_lista!$A$3:$E$592,5,FALSE)</f>
        <v>Gobiernos Autonomos Municipales</v>
      </c>
      <c r="W1052" s="398"/>
      <c r="X1052" s="240">
        <f>+VLOOKUP(A1052,[4]Sheet1!$A$13:$D$744,4,FALSE)</f>
        <v>0</v>
      </c>
      <c r="Y1052" s="240" t="e">
        <f>+VLOOKUP(X1052,bd_lista!$A$3:$C$592,3,FALSE)</f>
        <v>#N/A</v>
      </c>
      <c r="Z1052" s="288"/>
      <c r="AA1052" s="289"/>
    </row>
    <row r="1053" spans="1:27" customFormat="1" ht="15" hidden="1" customHeight="1">
      <c r="A1053" s="32">
        <v>1803</v>
      </c>
      <c r="B1053" s="393">
        <f>+A1053</f>
        <v>1803</v>
      </c>
      <c r="C1053" s="245" t="str">
        <f>+VLOOKUP(A1053,bd_lista!$A$3:$C$592,3,FALSE)</f>
        <v>Gobierno Autónomo Municipal de Riberalta</v>
      </c>
      <c r="D1053" s="395" t="str">
        <f>+C1053</f>
        <v>Gobierno Autónomo Municipal de Riberalta</v>
      </c>
      <c r="E1053" s="240" t="s">
        <v>1303</v>
      </c>
      <c r="F1053" s="241">
        <f ca="1">+IFERROR(INDEX('Hoja de Trabajo para listado'!$A$155:$Z$1048576,MATCH($A1053,'Hoja de Trabajo para listado'!$A$155:$A$1048576,0),MATCH((CUADRO!F$4&amp;$E1053),'Hoja de Trabajo para listado'!$A$151:$Z$151,0)),0)+IFERROR(INDEX('Hoja de Trabajo para listado'!$AB$155:$BA$1048576,MATCH($A1053,'Hoja de Trabajo para listado'!$AB$155:$AB$1048576,0),MATCH((CUADRO!F$4&amp;$E1053),'Hoja de Trabajo para listado'!$AB$151:$BA$151,0)),0)+IFERROR(INDEX('Hoja de Trabajo para listado'!$BC$155:$CB$1048576,MATCH($A1053,'Hoja de Trabajo para listado'!$BC$155:$BC$1048576,0),MATCH((CUADRO!F$4&amp;$E1053),'Hoja de Trabajo para listado'!$BC$151:$CB$151,0)),0)+IFERROR(INDEX('Hoja de Trabajo para listado'!$DE$153:$DG$274,MATCH($A1053,'Hoja de Trabajo para listado'!$DE$153:$DE$1048576,0),MATCH((CUADRO!F$4&amp;$E1053),'Hoja de Trabajo para listado'!$DE$151:$DG$151,0)),0)+IFERROR(INDEX('Hoja de Trabajo para listado'!$CD$155:$DC$1048576,MATCH($A1053,'Hoja de Trabajo para listado'!$CD$155:$CD$1048576,0),MATCH((CUADRO!F$4&amp;$E1053),'Hoja de Trabajo para listado'!$CD$151:$DC$151,0)),0)</f>
        <v>0</v>
      </c>
      <c r="G1053" s="241">
        <f ca="1">+IFERROR(INDEX('Hoja de Trabajo para listado'!$A$155:$Z$1048576,MATCH($A1053,'Hoja de Trabajo para listado'!$A$155:$A$1048576,0),MATCH((CUADRO!G$4&amp;$E1053),'Hoja de Trabajo para listado'!$A$151:$Z$151,0)),0)+IFERROR(INDEX('Hoja de Trabajo para listado'!$AB$155:$BA$1048576,MATCH($A1053,'Hoja de Trabajo para listado'!$AB$155:$AB$1048576,0),MATCH((CUADRO!G$4&amp;$E1053),'Hoja de Trabajo para listado'!$AB$151:$BA$151,0)),0)+IFERROR(INDEX('Hoja de Trabajo para listado'!$BC$155:$CB$1048576,MATCH($A1053,'Hoja de Trabajo para listado'!$BC$155:$BC$1048576,0),MATCH((CUADRO!G$4&amp;$E1053),'Hoja de Trabajo para listado'!$BC$151:$CB$151,0)),0)+IFERROR(INDEX('Hoja de Trabajo para listado'!$DE$153:$DG$274,MATCH($A1053,'Hoja de Trabajo para listado'!$DE$153:$DE$1048576,0),MATCH((CUADRO!G$4&amp;$E1053),'Hoja de Trabajo para listado'!$DE$151:$DG$151,0)),0)+IFERROR(INDEX('Hoja de Trabajo para listado'!$CD$155:$DC$1048576,MATCH($A1053,'Hoja de Trabajo para listado'!$CD$155:$CD$1048576,0),MATCH((CUADRO!G$4&amp;$E1053),'Hoja de Trabajo para listado'!$CD$151:$DC$151,0)),0)</f>
        <v>0</v>
      </c>
      <c r="H1053" s="241">
        <f ca="1">+IFERROR(INDEX('Hoja de Trabajo para listado'!$A$155:$Z$1048576,MATCH($A1053,'Hoja de Trabajo para listado'!$A$155:$A$1048576,0),MATCH((CUADRO!H$4&amp;$E1053),'Hoja de Trabajo para listado'!$A$151:$Z$151,0)),0)+IFERROR(INDEX('Hoja de Trabajo para listado'!$AB$155:$BA$1048576,MATCH($A1053,'Hoja de Trabajo para listado'!$AB$155:$AB$1048576,0),MATCH((CUADRO!H$4&amp;$E1053),'Hoja de Trabajo para listado'!$AB$151:$BA$151,0)),0)+IFERROR(INDEX('Hoja de Trabajo para listado'!$BC$155:$CB$1048576,MATCH($A1053,'Hoja de Trabajo para listado'!$BC$155:$BC$1048576,0),MATCH((CUADRO!H$4&amp;$E1053),'Hoja de Trabajo para listado'!$BC$151:$CB$151,0)),0)+IFERROR(INDEX('Hoja de Trabajo para listado'!$DE$153:$DG$274,MATCH($A1053,'Hoja de Trabajo para listado'!$DE$153:$DE$1048576,0),MATCH((CUADRO!H$4&amp;$E1053),'Hoja de Trabajo para listado'!$DE$151:$DG$151,0)),0)+IFERROR(INDEX('Hoja de Trabajo para listado'!$CD$155:$DC$1048576,MATCH($A1053,'Hoja de Trabajo para listado'!$CD$155:$CD$1048576,0),MATCH((CUADRO!H$4&amp;$E1053),'Hoja de Trabajo para listado'!$CD$151:$DC$151,0)),0)</f>
        <v>0</v>
      </c>
      <c r="I1053" s="241">
        <f ca="1">+IFERROR(INDEX('Hoja de Trabajo para listado'!$A$155:$Z$1048576,MATCH($A1053,'Hoja de Trabajo para listado'!$A$155:$A$1048576,0),MATCH((CUADRO!I$4&amp;$E1053),'Hoja de Trabajo para listado'!$A$151:$Z$151,0)),0)+IFERROR(INDEX('Hoja de Trabajo para listado'!$AB$155:$BA$1048576,MATCH($A1053,'Hoja de Trabajo para listado'!$AB$155:$AB$1048576,0),MATCH((CUADRO!I$4&amp;$E1053),'Hoja de Trabajo para listado'!$AB$151:$BA$151,0)),0)+IFERROR(INDEX('Hoja de Trabajo para listado'!$BC$155:$CB$1048576,MATCH($A1053,'Hoja de Trabajo para listado'!$BC$155:$BC$1048576,0),MATCH((CUADRO!I$4&amp;$E1053),'Hoja de Trabajo para listado'!$BC$151:$CB$151,0)),0)+IFERROR(INDEX('Hoja de Trabajo para listado'!$DE$153:$DG$274,MATCH($A1053,'Hoja de Trabajo para listado'!$DE$153:$DE$1048576,0),MATCH((CUADRO!I$4&amp;$E1053),'Hoja de Trabajo para listado'!$DE$151:$DG$151,0)),0)+IFERROR(INDEX('Hoja de Trabajo para listado'!$CD$155:$DC$1048576,MATCH($A1053,'Hoja de Trabajo para listado'!$CD$155:$CD$1048576,0),MATCH((CUADRO!I$4&amp;$E1053),'Hoja de Trabajo para listado'!$CD$151:$DC$151,0)),0)</f>
        <v>0</v>
      </c>
      <c r="J1053" s="241">
        <f ca="1">+IFERROR(INDEX('Hoja de Trabajo para listado'!$A$155:$Z$1048576,MATCH($A1053,'Hoja de Trabajo para listado'!$A$155:$A$1048576,0),MATCH((CUADRO!J$4&amp;$E1053),'Hoja de Trabajo para listado'!$A$151:$Z$151,0)),0)+IFERROR(INDEX('Hoja de Trabajo para listado'!$AB$155:$BA$1048576,MATCH($A1053,'Hoja de Trabajo para listado'!$AB$155:$AB$1048576,0),MATCH((CUADRO!J$4&amp;$E1053),'Hoja de Trabajo para listado'!$AB$151:$BA$151,0)),0)+IFERROR(INDEX('Hoja de Trabajo para listado'!$BC$155:$CB$1048576,MATCH($A1053,'Hoja de Trabajo para listado'!$BC$155:$BC$1048576,0),MATCH((CUADRO!J$4&amp;$E1053),'Hoja de Trabajo para listado'!$BC$151:$CB$151,0)),0)+IFERROR(INDEX('Hoja de Trabajo para listado'!$DE$153:$DG$274,MATCH($A1053,'Hoja de Trabajo para listado'!$DE$153:$DE$1048576,0),MATCH((CUADRO!J$4&amp;$E1053),'Hoja de Trabajo para listado'!$DE$151:$DG$151,0)),0)+IFERROR(INDEX('Hoja de Trabajo para listado'!$CD$155:$DC$1048576,MATCH($A1053,'Hoja de Trabajo para listado'!$CD$155:$CD$1048576,0),MATCH((CUADRO!J$4&amp;$E1053),'Hoja de Trabajo para listado'!$CD$151:$DC$151,0)),0)</f>
        <v>0</v>
      </c>
      <c r="K1053" s="241">
        <f ca="1">+IFERROR(INDEX('Hoja de Trabajo para listado'!$A$155:$Z$1048576,MATCH($A1053,'Hoja de Trabajo para listado'!$A$155:$A$1048576,0),MATCH((CUADRO!K$4&amp;$E1053),'Hoja de Trabajo para listado'!$A$151:$Z$151,0)),0)+IFERROR(INDEX('Hoja de Trabajo para listado'!$AB$155:$BA$1048576,MATCH($A1053,'Hoja de Trabajo para listado'!$AB$155:$AB$1048576,0),MATCH((CUADRO!K$4&amp;$E1053),'Hoja de Trabajo para listado'!$AB$151:$BA$151,0)),0)+IFERROR(INDEX('Hoja de Trabajo para listado'!$BC$155:$CB$1048576,MATCH($A1053,'Hoja de Trabajo para listado'!$BC$155:$BC$1048576,0),MATCH((CUADRO!K$4&amp;$E1053),'Hoja de Trabajo para listado'!$BC$151:$CB$151,0)),0)+IFERROR(INDEX('Hoja de Trabajo para listado'!$DE$153:$DG$274,MATCH($A1053,'Hoja de Trabajo para listado'!$DE$153:$DE$1048576,0),MATCH((CUADRO!K$4&amp;$E1053),'Hoja de Trabajo para listado'!$DE$151:$DG$151,0)),0)+IFERROR(INDEX('Hoja de Trabajo para listado'!$CD$155:$DC$1048576,MATCH($A1053,'Hoja de Trabajo para listado'!$CD$155:$CD$1048576,0),MATCH((CUADRO!K$4&amp;$E1053),'Hoja de Trabajo para listado'!$CD$151:$DC$151,0)),0)</f>
        <v>0</v>
      </c>
      <c r="L1053" s="241">
        <f ca="1">+IFERROR(INDEX('Hoja de Trabajo para listado'!$A$155:$Z$1048576,MATCH($A1053,'Hoja de Trabajo para listado'!$A$155:$A$1048576,0),MATCH((CUADRO!L$4&amp;$E1053),'Hoja de Trabajo para listado'!$A$151:$Z$151,0)),0)+IFERROR(INDEX('Hoja de Trabajo para listado'!$AB$155:$BA$1048576,MATCH($A1053,'Hoja de Trabajo para listado'!$AB$155:$AB$1048576,0),MATCH((CUADRO!L$4&amp;$E1053),'Hoja de Trabajo para listado'!$AB$151:$BA$151,0)),0)+IFERROR(INDEX('Hoja de Trabajo para listado'!$BC$155:$CB$1048576,MATCH($A1053,'Hoja de Trabajo para listado'!$BC$155:$BC$1048576,0),MATCH((CUADRO!L$4&amp;$E1053),'Hoja de Trabajo para listado'!$BC$151:$CB$151,0)),0)+IFERROR(INDEX('Hoja de Trabajo para listado'!$DE$153:$DG$274,MATCH($A1053,'Hoja de Trabajo para listado'!$DE$153:$DE$1048576,0),MATCH((CUADRO!L$4&amp;$E1053),'Hoja de Trabajo para listado'!$DE$151:$DG$151,0)),0)+IFERROR(INDEX('Hoja de Trabajo para listado'!$CD$155:$DC$1048576,MATCH($A1053,'Hoja de Trabajo para listado'!$CD$155:$CD$1048576,0),MATCH((CUADRO!L$4&amp;$E1053),'Hoja de Trabajo para listado'!$CD$151:$DC$151,0)),0)</f>
        <v>0</v>
      </c>
      <c r="M1053" s="241">
        <f ca="1">+IFERROR(INDEX('Hoja de Trabajo para listado'!$A$155:$Z$1048576,MATCH($A1053,'Hoja de Trabajo para listado'!$A$155:$A$1048576,0),MATCH((CUADRO!M$4&amp;$E1053),'Hoja de Trabajo para listado'!$A$151:$Z$151,0)),0)+IFERROR(INDEX('Hoja de Trabajo para listado'!$AB$155:$BA$1048576,MATCH($A1053,'Hoja de Trabajo para listado'!$AB$155:$AB$1048576,0),MATCH((CUADRO!M$4&amp;$E1053),'Hoja de Trabajo para listado'!$AB$151:$BA$151,0)),0)+IFERROR(INDEX('Hoja de Trabajo para listado'!$BC$155:$CB$1048576,MATCH($A1053,'Hoja de Trabajo para listado'!$BC$155:$BC$1048576,0),MATCH((CUADRO!M$4&amp;$E1053),'Hoja de Trabajo para listado'!$BC$151:$CB$151,0)),0)+IFERROR(INDEX('Hoja de Trabajo para listado'!$DE$153:$DG$274,MATCH($A1053,'Hoja de Trabajo para listado'!$DE$153:$DE$1048576,0),MATCH((CUADRO!M$4&amp;$E1053),'Hoja de Trabajo para listado'!$DE$151:$DG$151,0)),0)+IFERROR(INDEX('Hoja de Trabajo para listado'!$CD$155:$DC$1048576,MATCH($A1053,'Hoja de Trabajo para listado'!$CD$155:$CD$1048576,0),MATCH((CUADRO!M$4&amp;$E1053),'Hoja de Trabajo para listado'!$CD$151:$DC$151,0)),0)</f>
        <v>0</v>
      </c>
      <c r="N1053" s="241">
        <f ca="1">+IFERROR(INDEX('Hoja de Trabajo para listado'!$A$155:$Z$1048576,MATCH($A1053,'Hoja de Trabajo para listado'!$A$155:$A$1048576,0),MATCH((CUADRO!N$4&amp;$E1053),'Hoja de Trabajo para listado'!$A$151:$Z$151,0)),0)+IFERROR(INDEX('Hoja de Trabajo para listado'!$AB$155:$BA$1048576,MATCH($A1053,'Hoja de Trabajo para listado'!$AB$155:$AB$1048576,0),MATCH((CUADRO!N$4&amp;$E1053),'Hoja de Trabajo para listado'!$AB$151:$BA$151,0)),0)+IFERROR(INDEX('Hoja de Trabajo para listado'!$BC$155:$CB$1048576,MATCH($A1053,'Hoja de Trabajo para listado'!$BC$155:$BC$1048576,0),MATCH((CUADRO!N$4&amp;$E1053),'Hoja de Trabajo para listado'!$BC$151:$CB$151,0)),0)+IFERROR(INDEX('Hoja de Trabajo para listado'!$DE$153:$DG$274,MATCH($A1053,'Hoja de Trabajo para listado'!$DE$153:$DE$1048576,0),MATCH((CUADRO!N$4&amp;$E1053),'Hoja de Trabajo para listado'!$DE$151:$DG$151,0)),0)+IFERROR(INDEX('Hoja de Trabajo para listado'!$CD$155:$DC$1048576,MATCH($A1053,'Hoja de Trabajo para listado'!$CD$155:$CD$1048576,0),MATCH((CUADRO!N$4&amp;$E1053),'Hoja de Trabajo para listado'!$CD$151:$DC$151,0)),0)</f>
        <v>0</v>
      </c>
      <c r="O1053" s="241">
        <f ca="1">+IFERROR(INDEX('Hoja de Trabajo para listado'!$A$155:$Z$1048576,MATCH($A1053,'Hoja de Trabajo para listado'!$A$155:$A$1048576,0),MATCH((CUADRO!O$4&amp;$E1053),'Hoja de Trabajo para listado'!$A$151:$Z$151,0)),0)+IFERROR(INDEX('Hoja de Trabajo para listado'!$AB$155:$BA$1048576,MATCH($A1053,'Hoja de Trabajo para listado'!$AB$155:$AB$1048576,0),MATCH((CUADRO!O$4&amp;$E1053),'Hoja de Trabajo para listado'!$AB$151:$BA$151,0)),0)+IFERROR(INDEX('Hoja de Trabajo para listado'!$BC$155:$CB$1048576,MATCH($A1053,'Hoja de Trabajo para listado'!$BC$155:$BC$1048576,0),MATCH((CUADRO!O$4&amp;$E1053),'Hoja de Trabajo para listado'!$BC$151:$CB$151,0)),0)+IFERROR(INDEX('Hoja de Trabajo para listado'!$DE$153:$DG$274,MATCH($A1053,'Hoja de Trabajo para listado'!$DE$153:$DE$1048576,0),MATCH((CUADRO!O$4&amp;$E1053),'Hoja de Trabajo para listado'!$DE$151:$DG$151,0)),0)+IFERROR(INDEX('Hoja de Trabajo para listado'!$CD$155:$DC$1048576,MATCH($A1053,'Hoja de Trabajo para listado'!$CD$155:$CD$1048576,0),MATCH((CUADRO!O$4&amp;$E1053),'Hoja de Trabajo para listado'!$CD$151:$DC$151,0)),0)</f>
        <v>0</v>
      </c>
      <c r="P1053" s="241">
        <f ca="1">+IFERROR(INDEX('Hoja de Trabajo para listado'!$A$155:$Z$1048576,MATCH($A1053,'Hoja de Trabajo para listado'!$A$155:$A$1048576,0),MATCH((CUADRO!P$4&amp;$E1053),'Hoja de Trabajo para listado'!$A$151:$Z$151,0)),0)+IFERROR(INDEX('Hoja de Trabajo para listado'!$AB$155:$BA$1048576,MATCH($A1053,'Hoja de Trabajo para listado'!$AB$155:$AB$1048576,0),MATCH((CUADRO!P$4&amp;$E1053),'Hoja de Trabajo para listado'!$AB$151:$BA$151,0)),0)+IFERROR(INDEX('Hoja de Trabajo para listado'!$BC$155:$CB$1048576,MATCH($A1053,'Hoja de Trabajo para listado'!$BC$155:$BC$1048576,0),MATCH((CUADRO!P$4&amp;$E1053),'Hoja de Trabajo para listado'!$BC$151:$CB$151,0)),0)+IFERROR(INDEX('Hoja de Trabajo para listado'!$DE$153:$DG$274,MATCH($A1053,'Hoja de Trabajo para listado'!$DE$153:$DE$1048576,0),MATCH((CUADRO!P$4&amp;$E1053),'Hoja de Trabajo para listado'!$DE$151:$DG$151,0)),0)+IFERROR(INDEX('Hoja de Trabajo para listado'!$CD$155:$DC$1048576,MATCH($A1053,'Hoja de Trabajo para listado'!$CD$155:$CD$1048576,0),MATCH((CUADRO!P$4&amp;$E1053),'Hoja de Trabajo para listado'!$CD$151:$DC$151,0)),0)</f>
        <v>0</v>
      </c>
      <c r="Q1053" s="241">
        <f ca="1">+IFERROR(INDEX('Hoja de Trabajo para listado'!$A$155:$Z$1048576,MATCH($A1053,'Hoja de Trabajo para listado'!$A$155:$A$1048576,0),MATCH((CUADRO!Q$4&amp;$E1053),'Hoja de Trabajo para listado'!$A$151:$Z$151,0)),0)+IFERROR(INDEX('Hoja de Trabajo para listado'!$AB$155:$BA$1048576,MATCH($A1053,'Hoja de Trabajo para listado'!$AB$155:$AB$1048576,0),MATCH((CUADRO!Q$4&amp;$E1053),'Hoja de Trabajo para listado'!$AB$151:$BA$151,0)),0)+IFERROR(INDEX('Hoja de Trabajo para listado'!$BC$155:$CB$1048576,MATCH($A1053,'Hoja de Trabajo para listado'!$BC$155:$BC$1048576,0),MATCH((CUADRO!Q$4&amp;$E1053),'Hoja de Trabajo para listado'!$BC$151:$CB$151,0)),0)+IFERROR(INDEX('Hoja de Trabajo para listado'!$DE$153:$DG$274,MATCH($A1053,'Hoja de Trabajo para listado'!$DE$153:$DE$1048576,0),MATCH((CUADRO!Q$4&amp;$E1053),'Hoja de Trabajo para listado'!$DE$151:$DG$151,0)),0)+IFERROR(INDEX('Hoja de Trabajo para listado'!$CD$155:$DC$1048576,MATCH($A1053,'Hoja de Trabajo para listado'!$CD$155:$CD$1048576,0),MATCH((CUADRO!Q$4&amp;$E1053),'Hoja de Trabajo para listado'!$CD$151:$DC$151,0)),0)</f>
        <v>0</v>
      </c>
      <c r="R1053" s="241">
        <f t="shared" ca="1" si="39"/>
        <v>0</v>
      </c>
      <c r="S1053" s="247"/>
      <c r="T1053" s="241">
        <f ca="1">+T1054</f>
        <v>0</v>
      </c>
      <c r="U1053" s="240">
        <f t="shared" si="40"/>
        <v>1</v>
      </c>
      <c r="V1053" s="327" t="str">
        <f>+VLOOKUP(A1053,bd_lista!$A$3:$E$592,5,FALSE)</f>
        <v>Gobiernos Autonomos Municipales</v>
      </c>
      <c r="W1053" s="397" t="str">
        <f>+V1053</f>
        <v>Gobiernos Autonomos Municipales</v>
      </c>
      <c r="X1053" s="240">
        <f>+VLOOKUP(A1053,[4]Sheet1!$A$13:$D$744,4,FALSE)</f>
        <v>0</v>
      </c>
      <c r="Y1053" s="240" t="e">
        <f>+VLOOKUP(X1053,bd_lista!$A$3:$C$592,3,FALSE)</f>
        <v>#N/A</v>
      </c>
      <c r="Z1053" s="290">
        <f>+X1053</f>
        <v>0</v>
      </c>
      <c r="AA1053" s="291" t="e">
        <f>+Y1053</f>
        <v>#N/A</v>
      </c>
    </row>
    <row r="1054" spans="1:27" customFormat="1" ht="15" hidden="1" customHeight="1">
      <c r="A1054" s="32">
        <v>1803</v>
      </c>
      <c r="B1054" s="394"/>
      <c r="C1054" s="245" t="str">
        <f>+VLOOKUP(A1054,bd_lista!$A$3:$C$592,3,FALSE)</f>
        <v>Gobierno Autónomo Municipal de Riberalta</v>
      </c>
      <c r="D1054" s="396"/>
      <c r="E1054" s="242" t="s">
        <v>1304</v>
      </c>
      <c r="F1054" s="241">
        <f ca="1">+IFERROR(INDEX('Hoja de Trabajo para listado'!$A$155:$Z$1048576,MATCH($A1054,'Hoja de Trabajo para listado'!$A$155:$A$1048576,0),MATCH((CUADRO!F$4&amp;$E1054),'Hoja de Trabajo para listado'!$A$151:$Z$151,0)),0)+IFERROR(INDEX('Hoja de Trabajo para listado'!$AB$155:$BA$1048576,MATCH($A1054,'Hoja de Trabajo para listado'!$AB$155:$AB$1048576,0),MATCH((CUADRO!F$4&amp;$E1054),'Hoja de Trabajo para listado'!$AB$151:$BA$151,0)),0)+IFERROR(INDEX('Hoja de Trabajo para listado'!$BC$155:$CB$1048576,MATCH($A1054,'Hoja de Trabajo para listado'!$BC$155:$BC$1048576,0),MATCH((CUADRO!F$4&amp;$E1054),'Hoja de Trabajo para listado'!$BC$151:$CB$151,0)),0)+IFERROR(INDEX('Hoja de Trabajo para listado'!$DE$153:$DG$274,MATCH($A1054,'Hoja de Trabajo para listado'!$DE$153:$DE$1048576,0),MATCH((CUADRO!F$4&amp;$E1054),'Hoja de Trabajo para listado'!$DE$151:$DG$151,0)),0)+IFERROR(INDEX('Hoja de Trabajo para listado'!$CD$155:$DC$1048576,MATCH($A1054,'Hoja de Trabajo para listado'!$CD$155:$CD$1048576,0),MATCH((CUADRO!F$4&amp;$E1054),'Hoja de Trabajo para listado'!$CD$151:$DC$151,0)),0)</f>
        <v>0</v>
      </c>
      <c r="G1054" s="241">
        <f ca="1">+IFERROR(INDEX('Hoja de Trabajo para listado'!$A$155:$Z$1048576,MATCH($A1054,'Hoja de Trabajo para listado'!$A$155:$A$1048576,0),MATCH((CUADRO!G$4&amp;$E1054),'Hoja de Trabajo para listado'!$A$151:$Z$151,0)),0)+IFERROR(INDEX('Hoja de Trabajo para listado'!$AB$155:$BA$1048576,MATCH($A1054,'Hoja de Trabajo para listado'!$AB$155:$AB$1048576,0),MATCH((CUADRO!G$4&amp;$E1054),'Hoja de Trabajo para listado'!$AB$151:$BA$151,0)),0)+IFERROR(INDEX('Hoja de Trabajo para listado'!$BC$155:$CB$1048576,MATCH($A1054,'Hoja de Trabajo para listado'!$BC$155:$BC$1048576,0),MATCH((CUADRO!G$4&amp;$E1054),'Hoja de Trabajo para listado'!$BC$151:$CB$151,0)),0)+IFERROR(INDEX('Hoja de Trabajo para listado'!$DE$153:$DG$274,MATCH($A1054,'Hoja de Trabajo para listado'!$DE$153:$DE$1048576,0),MATCH((CUADRO!G$4&amp;$E1054),'Hoja de Trabajo para listado'!$DE$151:$DG$151,0)),0)+IFERROR(INDEX('Hoja de Trabajo para listado'!$CD$155:$DC$1048576,MATCH($A1054,'Hoja de Trabajo para listado'!$CD$155:$CD$1048576,0),MATCH((CUADRO!G$4&amp;$E1054),'Hoja de Trabajo para listado'!$CD$151:$DC$151,0)),0)</f>
        <v>0</v>
      </c>
      <c r="H1054" s="241">
        <f ca="1">+IFERROR(INDEX('Hoja de Trabajo para listado'!$A$155:$Z$1048576,MATCH($A1054,'Hoja de Trabajo para listado'!$A$155:$A$1048576,0),MATCH((CUADRO!H$4&amp;$E1054),'Hoja de Trabajo para listado'!$A$151:$Z$151,0)),0)+IFERROR(INDEX('Hoja de Trabajo para listado'!$AB$155:$BA$1048576,MATCH($A1054,'Hoja de Trabajo para listado'!$AB$155:$AB$1048576,0),MATCH((CUADRO!H$4&amp;$E1054),'Hoja de Trabajo para listado'!$AB$151:$BA$151,0)),0)+IFERROR(INDEX('Hoja de Trabajo para listado'!$BC$155:$CB$1048576,MATCH($A1054,'Hoja de Trabajo para listado'!$BC$155:$BC$1048576,0),MATCH((CUADRO!H$4&amp;$E1054),'Hoja de Trabajo para listado'!$BC$151:$CB$151,0)),0)+IFERROR(INDEX('Hoja de Trabajo para listado'!$DE$153:$DG$274,MATCH($A1054,'Hoja de Trabajo para listado'!$DE$153:$DE$1048576,0),MATCH((CUADRO!H$4&amp;$E1054),'Hoja de Trabajo para listado'!$DE$151:$DG$151,0)),0)+IFERROR(INDEX('Hoja de Trabajo para listado'!$CD$155:$DC$1048576,MATCH($A1054,'Hoja de Trabajo para listado'!$CD$155:$CD$1048576,0),MATCH((CUADRO!H$4&amp;$E1054),'Hoja de Trabajo para listado'!$CD$151:$DC$151,0)),0)</f>
        <v>0</v>
      </c>
      <c r="I1054" s="241">
        <f ca="1">+IFERROR(INDEX('Hoja de Trabajo para listado'!$A$155:$Z$1048576,MATCH($A1054,'Hoja de Trabajo para listado'!$A$155:$A$1048576,0),MATCH((CUADRO!I$4&amp;$E1054),'Hoja de Trabajo para listado'!$A$151:$Z$151,0)),0)+IFERROR(INDEX('Hoja de Trabajo para listado'!$AB$155:$BA$1048576,MATCH($A1054,'Hoja de Trabajo para listado'!$AB$155:$AB$1048576,0),MATCH((CUADRO!I$4&amp;$E1054),'Hoja de Trabajo para listado'!$AB$151:$BA$151,0)),0)+IFERROR(INDEX('Hoja de Trabajo para listado'!$BC$155:$CB$1048576,MATCH($A1054,'Hoja de Trabajo para listado'!$BC$155:$BC$1048576,0),MATCH((CUADRO!I$4&amp;$E1054),'Hoja de Trabajo para listado'!$BC$151:$CB$151,0)),0)+IFERROR(INDEX('Hoja de Trabajo para listado'!$DE$153:$DG$274,MATCH($A1054,'Hoja de Trabajo para listado'!$DE$153:$DE$1048576,0),MATCH((CUADRO!I$4&amp;$E1054),'Hoja de Trabajo para listado'!$DE$151:$DG$151,0)),0)+IFERROR(INDEX('Hoja de Trabajo para listado'!$CD$155:$DC$1048576,MATCH($A1054,'Hoja de Trabajo para listado'!$CD$155:$CD$1048576,0),MATCH((CUADRO!I$4&amp;$E1054),'Hoja de Trabajo para listado'!$CD$151:$DC$151,0)),0)</f>
        <v>0</v>
      </c>
      <c r="J1054" s="241">
        <f ca="1">+IFERROR(INDEX('Hoja de Trabajo para listado'!$A$155:$Z$1048576,MATCH($A1054,'Hoja de Trabajo para listado'!$A$155:$A$1048576,0),MATCH((CUADRO!J$4&amp;$E1054),'Hoja de Trabajo para listado'!$A$151:$Z$151,0)),0)+IFERROR(INDEX('Hoja de Trabajo para listado'!$AB$155:$BA$1048576,MATCH($A1054,'Hoja de Trabajo para listado'!$AB$155:$AB$1048576,0),MATCH((CUADRO!J$4&amp;$E1054),'Hoja de Trabajo para listado'!$AB$151:$BA$151,0)),0)+IFERROR(INDEX('Hoja de Trabajo para listado'!$BC$155:$CB$1048576,MATCH($A1054,'Hoja de Trabajo para listado'!$BC$155:$BC$1048576,0),MATCH((CUADRO!J$4&amp;$E1054),'Hoja de Trabajo para listado'!$BC$151:$CB$151,0)),0)+IFERROR(INDEX('Hoja de Trabajo para listado'!$DE$153:$DG$274,MATCH($A1054,'Hoja de Trabajo para listado'!$DE$153:$DE$1048576,0),MATCH((CUADRO!J$4&amp;$E1054),'Hoja de Trabajo para listado'!$DE$151:$DG$151,0)),0)+IFERROR(INDEX('Hoja de Trabajo para listado'!$CD$155:$DC$1048576,MATCH($A1054,'Hoja de Trabajo para listado'!$CD$155:$CD$1048576,0),MATCH((CUADRO!J$4&amp;$E1054),'Hoja de Trabajo para listado'!$CD$151:$DC$151,0)),0)</f>
        <v>0</v>
      </c>
      <c r="K1054" s="241">
        <f ca="1">+IFERROR(INDEX('Hoja de Trabajo para listado'!$A$155:$Z$1048576,MATCH($A1054,'Hoja de Trabajo para listado'!$A$155:$A$1048576,0),MATCH((CUADRO!K$4&amp;$E1054),'Hoja de Trabajo para listado'!$A$151:$Z$151,0)),0)+IFERROR(INDEX('Hoja de Trabajo para listado'!$AB$155:$BA$1048576,MATCH($A1054,'Hoja de Trabajo para listado'!$AB$155:$AB$1048576,0),MATCH((CUADRO!K$4&amp;$E1054),'Hoja de Trabajo para listado'!$AB$151:$BA$151,0)),0)+IFERROR(INDEX('Hoja de Trabajo para listado'!$BC$155:$CB$1048576,MATCH($A1054,'Hoja de Trabajo para listado'!$BC$155:$BC$1048576,0),MATCH((CUADRO!K$4&amp;$E1054),'Hoja de Trabajo para listado'!$BC$151:$CB$151,0)),0)+IFERROR(INDEX('Hoja de Trabajo para listado'!$DE$153:$DG$274,MATCH($A1054,'Hoja de Trabajo para listado'!$DE$153:$DE$1048576,0),MATCH((CUADRO!K$4&amp;$E1054),'Hoja de Trabajo para listado'!$DE$151:$DG$151,0)),0)+IFERROR(INDEX('Hoja de Trabajo para listado'!$CD$155:$DC$1048576,MATCH($A1054,'Hoja de Trabajo para listado'!$CD$155:$CD$1048576,0),MATCH((CUADRO!K$4&amp;$E1054),'Hoja de Trabajo para listado'!$CD$151:$DC$151,0)),0)</f>
        <v>0</v>
      </c>
      <c r="L1054" s="241">
        <f ca="1">+IFERROR(INDEX('Hoja de Trabajo para listado'!$A$155:$Z$1048576,MATCH($A1054,'Hoja de Trabajo para listado'!$A$155:$A$1048576,0),MATCH((CUADRO!L$4&amp;$E1054),'Hoja de Trabajo para listado'!$A$151:$Z$151,0)),0)+IFERROR(INDEX('Hoja de Trabajo para listado'!$AB$155:$BA$1048576,MATCH($A1054,'Hoja de Trabajo para listado'!$AB$155:$AB$1048576,0),MATCH((CUADRO!L$4&amp;$E1054),'Hoja de Trabajo para listado'!$AB$151:$BA$151,0)),0)+IFERROR(INDEX('Hoja de Trabajo para listado'!$BC$155:$CB$1048576,MATCH($A1054,'Hoja de Trabajo para listado'!$BC$155:$BC$1048576,0),MATCH((CUADRO!L$4&amp;$E1054),'Hoja de Trabajo para listado'!$BC$151:$CB$151,0)),0)+IFERROR(INDEX('Hoja de Trabajo para listado'!$DE$153:$DG$274,MATCH($A1054,'Hoja de Trabajo para listado'!$DE$153:$DE$1048576,0),MATCH((CUADRO!L$4&amp;$E1054),'Hoja de Trabajo para listado'!$DE$151:$DG$151,0)),0)+IFERROR(INDEX('Hoja de Trabajo para listado'!$CD$155:$DC$1048576,MATCH($A1054,'Hoja de Trabajo para listado'!$CD$155:$CD$1048576,0),MATCH((CUADRO!L$4&amp;$E1054),'Hoja de Trabajo para listado'!$CD$151:$DC$151,0)),0)</f>
        <v>0</v>
      </c>
      <c r="M1054" s="241">
        <f ca="1">+IFERROR(INDEX('Hoja de Trabajo para listado'!$A$155:$Z$1048576,MATCH($A1054,'Hoja de Trabajo para listado'!$A$155:$A$1048576,0),MATCH((CUADRO!M$4&amp;$E1054),'Hoja de Trabajo para listado'!$A$151:$Z$151,0)),0)+IFERROR(INDEX('Hoja de Trabajo para listado'!$AB$155:$BA$1048576,MATCH($A1054,'Hoja de Trabajo para listado'!$AB$155:$AB$1048576,0),MATCH((CUADRO!M$4&amp;$E1054),'Hoja de Trabajo para listado'!$AB$151:$BA$151,0)),0)+IFERROR(INDEX('Hoja de Trabajo para listado'!$BC$155:$CB$1048576,MATCH($A1054,'Hoja de Trabajo para listado'!$BC$155:$BC$1048576,0),MATCH((CUADRO!M$4&amp;$E1054),'Hoja de Trabajo para listado'!$BC$151:$CB$151,0)),0)+IFERROR(INDEX('Hoja de Trabajo para listado'!$DE$153:$DG$274,MATCH($A1054,'Hoja de Trabajo para listado'!$DE$153:$DE$1048576,0),MATCH((CUADRO!M$4&amp;$E1054),'Hoja de Trabajo para listado'!$DE$151:$DG$151,0)),0)+IFERROR(INDEX('Hoja de Trabajo para listado'!$CD$155:$DC$1048576,MATCH($A1054,'Hoja de Trabajo para listado'!$CD$155:$CD$1048576,0),MATCH((CUADRO!M$4&amp;$E1054),'Hoja de Trabajo para listado'!$CD$151:$DC$151,0)),0)</f>
        <v>0</v>
      </c>
      <c r="N1054" s="241">
        <f ca="1">+IFERROR(INDEX('Hoja de Trabajo para listado'!$A$155:$Z$1048576,MATCH($A1054,'Hoja de Trabajo para listado'!$A$155:$A$1048576,0),MATCH((CUADRO!N$4&amp;$E1054),'Hoja de Trabajo para listado'!$A$151:$Z$151,0)),0)+IFERROR(INDEX('Hoja de Trabajo para listado'!$AB$155:$BA$1048576,MATCH($A1054,'Hoja de Trabajo para listado'!$AB$155:$AB$1048576,0),MATCH((CUADRO!N$4&amp;$E1054),'Hoja de Trabajo para listado'!$AB$151:$BA$151,0)),0)+IFERROR(INDEX('Hoja de Trabajo para listado'!$BC$155:$CB$1048576,MATCH($A1054,'Hoja de Trabajo para listado'!$BC$155:$BC$1048576,0),MATCH((CUADRO!N$4&amp;$E1054),'Hoja de Trabajo para listado'!$BC$151:$CB$151,0)),0)+IFERROR(INDEX('Hoja de Trabajo para listado'!$DE$153:$DG$274,MATCH($A1054,'Hoja de Trabajo para listado'!$DE$153:$DE$1048576,0),MATCH((CUADRO!N$4&amp;$E1054),'Hoja de Trabajo para listado'!$DE$151:$DG$151,0)),0)+IFERROR(INDEX('Hoja de Trabajo para listado'!$CD$155:$DC$1048576,MATCH($A1054,'Hoja de Trabajo para listado'!$CD$155:$CD$1048576,0),MATCH((CUADRO!N$4&amp;$E1054),'Hoja de Trabajo para listado'!$CD$151:$DC$151,0)),0)</f>
        <v>0</v>
      </c>
      <c r="O1054" s="241">
        <f ca="1">+IFERROR(INDEX('Hoja de Trabajo para listado'!$A$155:$Z$1048576,MATCH($A1054,'Hoja de Trabajo para listado'!$A$155:$A$1048576,0),MATCH((CUADRO!O$4&amp;$E1054),'Hoja de Trabajo para listado'!$A$151:$Z$151,0)),0)+IFERROR(INDEX('Hoja de Trabajo para listado'!$AB$155:$BA$1048576,MATCH($A1054,'Hoja de Trabajo para listado'!$AB$155:$AB$1048576,0),MATCH((CUADRO!O$4&amp;$E1054),'Hoja de Trabajo para listado'!$AB$151:$BA$151,0)),0)+IFERROR(INDEX('Hoja de Trabajo para listado'!$BC$155:$CB$1048576,MATCH($A1054,'Hoja de Trabajo para listado'!$BC$155:$BC$1048576,0),MATCH((CUADRO!O$4&amp;$E1054),'Hoja de Trabajo para listado'!$BC$151:$CB$151,0)),0)+IFERROR(INDEX('Hoja de Trabajo para listado'!$DE$153:$DG$274,MATCH($A1054,'Hoja de Trabajo para listado'!$DE$153:$DE$1048576,0),MATCH((CUADRO!O$4&amp;$E1054),'Hoja de Trabajo para listado'!$DE$151:$DG$151,0)),0)+IFERROR(INDEX('Hoja de Trabajo para listado'!$CD$155:$DC$1048576,MATCH($A1054,'Hoja de Trabajo para listado'!$CD$155:$CD$1048576,0),MATCH((CUADRO!O$4&amp;$E1054),'Hoja de Trabajo para listado'!$CD$151:$DC$151,0)),0)</f>
        <v>0</v>
      </c>
      <c r="P1054" s="241">
        <f ca="1">+IFERROR(INDEX('Hoja de Trabajo para listado'!$A$155:$Z$1048576,MATCH($A1054,'Hoja de Trabajo para listado'!$A$155:$A$1048576,0),MATCH((CUADRO!P$4&amp;$E1054),'Hoja de Trabajo para listado'!$A$151:$Z$151,0)),0)+IFERROR(INDEX('Hoja de Trabajo para listado'!$AB$155:$BA$1048576,MATCH($A1054,'Hoja de Trabajo para listado'!$AB$155:$AB$1048576,0),MATCH((CUADRO!P$4&amp;$E1054),'Hoja de Trabajo para listado'!$AB$151:$BA$151,0)),0)+IFERROR(INDEX('Hoja de Trabajo para listado'!$BC$155:$CB$1048576,MATCH($A1054,'Hoja de Trabajo para listado'!$BC$155:$BC$1048576,0),MATCH((CUADRO!P$4&amp;$E1054),'Hoja de Trabajo para listado'!$BC$151:$CB$151,0)),0)+IFERROR(INDEX('Hoja de Trabajo para listado'!$DE$153:$DG$274,MATCH($A1054,'Hoja de Trabajo para listado'!$DE$153:$DE$1048576,0),MATCH((CUADRO!P$4&amp;$E1054),'Hoja de Trabajo para listado'!$DE$151:$DG$151,0)),0)+IFERROR(INDEX('Hoja de Trabajo para listado'!$CD$155:$DC$1048576,MATCH($A1054,'Hoja de Trabajo para listado'!$CD$155:$CD$1048576,0),MATCH((CUADRO!P$4&amp;$E1054),'Hoja de Trabajo para listado'!$CD$151:$DC$151,0)),0)</f>
        <v>0</v>
      </c>
      <c r="Q1054" s="241">
        <f ca="1">+IFERROR(INDEX('Hoja de Trabajo para listado'!$A$155:$Z$1048576,MATCH($A1054,'Hoja de Trabajo para listado'!$A$155:$A$1048576,0),MATCH((CUADRO!Q$4&amp;$E1054),'Hoja de Trabajo para listado'!$A$151:$Z$151,0)),0)+IFERROR(INDEX('Hoja de Trabajo para listado'!$AB$155:$BA$1048576,MATCH($A1054,'Hoja de Trabajo para listado'!$AB$155:$AB$1048576,0),MATCH((CUADRO!Q$4&amp;$E1054),'Hoja de Trabajo para listado'!$AB$151:$BA$151,0)),0)+IFERROR(INDEX('Hoja de Trabajo para listado'!$BC$155:$CB$1048576,MATCH($A1054,'Hoja de Trabajo para listado'!$BC$155:$BC$1048576,0),MATCH((CUADRO!Q$4&amp;$E1054),'Hoja de Trabajo para listado'!$BC$151:$CB$151,0)),0)+IFERROR(INDEX('Hoja de Trabajo para listado'!$DE$153:$DG$274,MATCH($A1054,'Hoja de Trabajo para listado'!$DE$153:$DE$1048576,0),MATCH((CUADRO!Q$4&amp;$E1054),'Hoja de Trabajo para listado'!$DE$151:$DG$151,0)),0)+IFERROR(INDEX('Hoja de Trabajo para listado'!$CD$155:$DC$1048576,MATCH($A1054,'Hoja de Trabajo para listado'!$CD$155:$CD$1048576,0),MATCH((CUADRO!Q$4&amp;$E1054),'Hoja de Trabajo para listado'!$CD$151:$DC$151,0)),0)</f>
        <v>0</v>
      </c>
      <c r="R1054" s="241">
        <f t="shared" ca="1" si="39"/>
        <v>0</v>
      </c>
      <c r="S1054" s="247">
        <f ca="1">+R1053+R1054</f>
        <v>0</v>
      </c>
      <c r="T1054" s="241">
        <f ca="1">+S1054</f>
        <v>0</v>
      </c>
      <c r="U1054" s="240">
        <f t="shared" si="40"/>
        <v>2</v>
      </c>
      <c r="V1054" s="327" t="str">
        <f>+VLOOKUP(A1054,bd_lista!$A$3:$E$592,5,FALSE)</f>
        <v>Gobiernos Autonomos Municipales</v>
      </c>
      <c r="W1054" s="398"/>
      <c r="X1054" s="240">
        <f>+VLOOKUP(A1054,[4]Sheet1!$A$13:$D$744,4,FALSE)</f>
        <v>0</v>
      </c>
      <c r="Y1054" s="240" t="e">
        <f>+VLOOKUP(X1054,bd_lista!$A$3:$C$592,3,FALSE)</f>
        <v>#N/A</v>
      </c>
      <c r="Z1054" s="288"/>
      <c r="AA1054" s="289"/>
    </row>
    <row r="1055" spans="1:27" customFormat="1" ht="15" hidden="1" customHeight="1">
      <c r="A1055" s="32">
        <v>1805</v>
      </c>
      <c r="B1055" s="393">
        <f>+A1055</f>
        <v>1805</v>
      </c>
      <c r="C1055" s="245" t="str">
        <f>+VLOOKUP(A1055,bd_lista!$A$3:$C$592,3,FALSE)</f>
        <v>Gobierno Autónomo Municipal de Puerto Guayaramerín</v>
      </c>
      <c r="D1055" s="395" t="str">
        <f>+C1055</f>
        <v>Gobierno Autónomo Municipal de Puerto Guayaramerín</v>
      </c>
      <c r="E1055" s="240" t="s">
        <v>1303</v>
      </c>
      <c r="F1055" s="241">
        <f ca="1">+IFERROR(INDEX('Hoja de Trabajo para listado'!$A$155:$Z$1048576,MATCH($A1055,'Hoja de Trabajo para listado'!$A$155:$A$1048576,0),MATCH((CUADRO!F$4&amp;$E1055),'Hoja de Trabajo para listado'!$A$151:$Z$151,0)),0)+IFERROR(INDEX('Hoja de Trabajo para listado'!$AB$155:$BA$1048576,MATCH($A1055,'Hoja de Trabajo para listado'!$AB$155:$AB$1048576,0),MATCH((CUADRO!F$4&amp;$E1055),'Hoja de Trabajo para listado'!$AB$151:$BA$151,0)),0)+IFERROR(INDEX('Hoja de Trabajo para listado'!$BC$155:$CB$1048576,MATCH($A1055,'Hoja de Trabajo para listado'!$BC$155:$BC$1048576,0),MATCH((CUADRO!F$4&amp;$E1055),'Hoja de Trabajo para listado'!$BC$151:$CB$151,0)),0)+IFERROR(INDEX('Hoja de Trabajo para listado'!$DE$153:$DG$274,MATCH($A1055,'Hoja de Trabajo para listado'!$DE$153:$DE$1048576,0),MATCH((CUADRO!F$4&amp;$E1055),'Hoja de Trabajo para listado'!$DE$151:$DG$151,0)),0)+IFERROR(INDEX('Hoja de Trabajo para listado'!$CD$155:$DC$1048576,MATCH($A1055,'Hoja de Trabajo para listado'!$CD$155:$CD$1048576,0),MATCH((CUADRO!F$4&amp;$E1055),'Hoja de Trabajo para listado'!$CD$151:$DC$151,0)),0)</f>
        <v>0</v>
      </c>
      <c r="G1055" s="241">
        <f ca="1">+IFERROR(INDEX('Hoja de Trabajo para listado'!$A$155:$Z$1048576,MATCH($A1055,'Hoja de Trabajo para listado'!$A$155:$A$1048576,0),MATCH((CUADRO!G$4&amp;$E1055),'Hoja de Trabajo para listado'!$A$151:$Z$151,0)),0)+IFERROR(INDEX('Hoja de Trabajo para listado'!$AB$155:$BA$1048576,MATCH($A1055,'Hoja de Trabajo para listado'!$AB$155:$AB$1048576,0),MATCH((CUADRO!G$4&amp;$E1055),'Hoja de Trabajo para listado'!$AB$151:$BA$151,0)),0)+IFERROR(INDEX('Hoja de Trabajo para listado'!$BC$155:$CB$1048576,MATCH($A1055,'Hoja de Trabajo para listado'!$BC$155:$BC$1048576,0),MATCH((CUADRO!G$4&amp;$E1055),'Hoja de Trabajo para listado'!$BC$151:$CB$151,0)),0)+IFERROR(INDEX('Hoja de Trabajo para listado'!$DE$153:$DG$274,MATCH($A1055,'Hoja de Trabajo para listado'!$DE$153:$DE$1048576,0),MATCH((CUADRO!G$4&amp;$E1055),'Hoja de Trabajo para listado'!$DE$151:$DG$151,0)),0)+IFERROR(INDEX('Hoja de Trabajo para listado'!$CD$155:$DC$1048576,MATCH($A1055,'Hoja de Trabajo para listado'!$CD$155:$CD$1048576,0),MATCH((CUADRO!G$4&amp;$E1055),'Hoja de Trabajo para listado'!$CD$151:$DC$151,0)),0)</f>
        <v>0</v>
      </c>
      <c r="H1055" s="241">
        <f ca="1">+IFERROR(INDEX('Hoja de Trabajo para listado'!$A$155:$Z$1048576,MATCH($A1055,'Hoja de Trabajo para listado'!$A$155:$A$1048576,0),MATCH((CUADRO!H$4&amp;$E1055),'Hoja de Trabajo para listado'!$A$151:$Z$151,0)),0)+IFERROR(INDEX('Hoja de Trabajo para listado'!$AB$155:$BA$1048576,MATCH($A1055,'Hoja de Trabajo para listado'!$AB$155:$AB$1048576,0),MATCH((CUADRO!H$4&amp;$E1055),'Hoja de Trabajo para listado'!$AB$151:$BA$151,0)),0)+IFERROR(INDEX('Hoja de Trabajo para listado'!$BC$155:$CB$1048576,MATCH($A1055,'Hoja de Trabajo para listado'!$BC$155:$BC$1048576,0),MATCH((CUADRO!H$4&amp;$E1055),'Hoja de Trabajo para listado'!$BC$151:$CB$151,0)),0)+IFERROR(INDEX('Hoja de Trabajo para listado'!$DE$153:$DG$274,MATCH($A1055,'Hoja de Trabajo para listado'!$DE$153:$DE$1048576,0),MATCH((CUADRO!H$4&amp;$E1055),'Hoja de Trabajo para listado'!$DE$151:$DG$151,0)),0)+IFERROR(INDEX('Hoja de Trabajo para listado'!$CD$155:$DC$1048576,MATCH($A1055,'Hoja de Trabajo para listado'!$CD$155:$CD$1048576,0),MATCH((CUADRO!H$4&amp;$E1055),'Hoja de Trabajo para listado'!$CD$151:$DC$151,0)),0)</f>
        <v>0</v>
      </c>
      <c r="I1055" s="241">
        <f ca="1">+IFERROR(INDEX('Hoja de Trabajo para listado'!$A$155:$Z$1048576,MATCH($A1055,'Hoja de Trabajo para listado'!$A$155:$A$1048576,0),MATCH((CUADRO!I$4&amp;$E1055),'Hoja de Trabajo para listado'!$A$151:$Z$151,0)),0)+IFERROR(INDEX('Hoja de Trabajo para listado'!$AB$155:$BA$1048576,MATCH($A1055,'Hoja de Trabajo para listado'!$AB$155:$AB$1048576,0),MATCH((CUADRO!I$4&amp;$E1055),'Hoja de Trabajo para listado'!$AB$151:$BA$151,0)),0)+IFERROR(INDEX('Hoja de Trabajo para listado'!$BC$155:$CB$1048576,MATCH($A1055,'Hoja de Trabajo para listado'!$BC$155:$BC$1048576,0),MATCH((CUADRO!I$4&amp;$E1055),'Hoja de Trabajo para listado'!$BC$151:$CB$151,0)),0)+IFERROR(INDEX('Hoja de Trabajo para listado'!$DE$153:$DG$274,MATCH($A1055,'Hoja de Trabajo para listado'!$DE$153:$DE$1048576,0),MATCH((CUADRO!I$4&amp;$E1055),'Hoja de Trabajo para listado'!$DE$151:$DG$151,0)),0)+IFERROR(INDEX('Hoja de Trabajo para listado'!$CD$155:$DC$1048576,MATCH($A1055,'Hoja de Trabajo para listado'!$CD$155:$CD$1048576,0),MATCH((CUADRO!I$4&amp;$E1055),'Hoja de Trabajo para listado'!$CD$151:$DC$151,0)),0)</f>
        <v>0</v>
      </c>
      <c r="J1055" s="241">
        <f ca="1">+IFERROR(INDEX('Hoja de Trabajo para listado'!$A$155:$Z$1048576,MATCH($A1055,'Hoja de Trabajo para listado'!$A$155:$A$1048576,0),MATCH((CUADRO!J$4&amp;$E1055),'Hoja de Trabajo para listado'!$A$151:$Z$151,0)),0)+IFERROR(INDEX('Hoja de Trabajo para listado'!$AB$155:$BA$1048576,MATCH($A1055,'Hoja de Trabajo para listado'!$AB$155:$AB$1048576,0),MATCH((CUADRO!J$4&amp;$E1055),'Hoja de Trabajo para listado'!$AB$151:$BA$151,0)),0)+IFERROR(INDEX('Hoja de Trabajo para listado'!$BC$155:$CB$1048576,MATCH($A1055,'Hoja de Trabajo para listado'!$BC$155:$BC$1048576,0),MATCH((CUADRO!J$4&amp;$E1055),'Hoja de Trabajo para listado'!$BC$151:$CB$151,0)),0)+IFERROR(INDEX('Hoja de Trabajo para listado'!$DE$153:$DG$274,MATCH($A1055,'Hoja de Trabajo para listado'!$DE$153:$DE$1048576,0),MATCH((CUADRO!J$4&amp;$E1055),'Hoja de Trabajo para listado'!$DE$151:$DG$151,0)),0)+IFERROR(INDEX('Hoja de Trabajo para listado'!$CD$155:$DC$1048576,MATCH($A1055,'Hoja de Trabajo para listado'!$CD$155:$CD$1048576,0),MATCH((CUADRO!J$4&amp;$E1055),'Hoja de Trabajo para listado'!$CD$151:$DC$151,0)),0)</f>
        <v>0</v>
      </c>
      <c r="K1055" s="241">
        <f ca="1">+IFERROR(INDEX('Hoja de Trabajo para listado'!$A$155:$Z$1048576,MATCH($A1055,'Hoja de Trabajo para listado'!$A$155:$A$1048576,0),MATCH((CUADRO!K$4&amp;$E1055),'Hoja de Trabajo para listado'!$A$151:$Z$151,0)),0)+IFERROR(INDEX('Hoja de Trabajo para listado'!$AB$155:$BA$1048576,MATCH($A1055,'Hoja de Trabajo para listado'!$AB$155:$AB$1048576,0),MATCH((CUADRO!K$4&amp;$E1055),'Hoja de Trabajo para listado'!$AB$151:$BA$151,0)),0)+IFERROR(INDEX('Hoja de Trabajo para listado'!$BC$155:$CB$1048576,MATCH($A1055,'Hoja de Trabajo para listado'!$BC$155:$BC$1048576,0),MATCH((CUADRO!K$4&amp;$E1055),'Hoja de Trabajo para listado'!$BC$151:$CB$151,0)),0)+IFERROR(INDEX('Hoja de Trabajo para listado'!$DE$153:$DG$274,MATCH($A1055,'Hoja de Trabajo para listado'!$DE$153:$DE$1048576,0),MATCH((CUADRO!K$4&amp;$E1055),'Hoja de Trabajo para listado'!$DE$151:$DG$151,0)),0)+IFERROR(INDEX('Hoja de Trabajo para listado'!$CD$155:$DC$1048576,MATCH($A1055,'Hoja de Trabajo para listado'!$CD$155:$CD$1048576,0),MATCH((CUADRO!K$4&amp;$E1055),'Hoja de Trabajo para listado'!$CD$151:$DC$151,0)),0)</f>
        <v>0</v>
      </c>
      <c r="L1055" s="241">
        <f ca="1">+IFERROR(INDEX('Hoja de Trabajo para listado'!$A$155:$Z$1048576,MATCH($A1055,'Hoja de Trabajo para listado'!$A$155:$A$1048576,0),MATCH((CUADRO!L$4&amp;$E1055),'Hoja de Trabajo para listado'!$A$151:$Z$151,0)),0)+IFERROR(INDEX('Hoja de Trabajo para listado'!$AB$155:$BA$1048576,MATCH($A1055,'Hoja de Trabajo para listado'!$AB$155:$AB$1048576,0),MATCH((CUADRO!L$4&amp;$E1055),'Hoja de Trabajo para listado'!$AB$151:$BA$151,0)),0)+IFERROR(INDEX('Hoja de Trabajo para listado'!$BC$155:$CB$1048576,MATCH($A1055,'Hoja de Trabajo para listado'!$BC$155:$BC$1048576,0),MATCH((CUADRO!L$4&amp;$E1055),'Hoja de Trabajo para listado'!$BC$151:$CB$151,0)),0)+IFERROR(INDEX('Hoja de Trabajo para listado'!$DE$153:$DG$274,MATCH($A1055,'Hoja de Trabajo para listado'!$DE$153:$DE$1048576,0),MATCH((CUADRO!L$4&amp;$E1055),'Hoja de Trabajo para listado'!$DE$151:$DG$151,0)),0)+IFERROR(INDEX('Hoja de Trabajo para listado'!$CD$155:$DC$1048576,MATCH($A1055,'Hoja de Trabajo para listado'!$CD$155:$CD$1048576,0),MATCH((CUADRO!L$4&amp;$E1055),'Hoja de Trabajo para listado'!$CD$151:$DC$151,0)),0)</f>
        <v>0</v>
      </c>
      <c r="M1055" s="241">
        <f ca="1">+IFERROR(INDEX('Hoja de Trabajo para listado'!$A$155:$Z$1048576,MATCH($A1055,'Hoja de Trabajo para listado'!$A$155:$A$1048576,0),MATCH((CUADRO!M$4&amp;$E1055),'Hoja de Trabajo para listado'!$A$151:$Z$151,0)),0)+IFERROR(INDEX('Hoja de Trabajo para listado'!$AB$155:$BA$1048576,MATCH($A1055,'Hoja de Trabajo para listado'!$AB$155:$AB$1048576,0),MATCH((CUADRO!M$4&amp;$E1055),'Hoja de Trabajo para listado'!$AB$151:$BA$151,0)),0)+IFERROR(INDEX('Hoja de Trabajo para listado'!$BC$155:$CB$1048576,MATCH($A1055,'Hoja de Trabajo para listado'!$BC$155:$BC$1048576,0),MATCH((CUADRO!M$4&amp;$E1055),'Hoja de Trabajo para listado'!$BC$151:$CB$151,0)),0)+IFERROR(INDEX('Hoja de Trabajo para listado'!$DE$153:$DG$274,MATCH($A1055,'Hoja de Trabajo para listado'!$DE$153:$DE$1048576,0),MATCH((CUADRO!M$4&amp;$E1055),'Hoja de Trabajo para listado'!$DE$151:$DG$151,0)),0)+IFERROR(INDEX('Hoja de Trabajo para listado'!$CD$155:$DC$1048576,MATCH($A1055,'Hoja de Trabajo para listado'!$CD$155:$CD$1048576,0),MATCH((CUADRO!M$4&amp;$E1055),'Hoja de Trabajo para listado'!$CD$151:$DC$151,0)),0)</f>
        <v>0</v>
      </c>
      <c r="N1055" s="241">
        <f ca="1">+IFERROR(INDEX('Hoja de Trabajo para listado'!$A$155:$Z$1048576,MATCH($A1055,'Hoja de Trabajo para listado'!$A$155:$A$1048576,0),MATCH((CUADRO!N$4&amp;$E1055),'Hoja de Trabajo para listado'!$A$151:$Z$151,0)),0)+IFERROR(INDEX('Hoja de Trabajo para listado'!$AB$155:$BA$1048576,MATCH($A1055,'Hoja de Trabajo para listado'!$AB$155:$AB$1048576,0),MATCH((CUADRO!N$4&amp;$E1055),'Hoja de Trabajo para listado'!$AB$151:$BA$151,0)),0)+IFERROR(INDEX('Hoja de Trabajo para listado'!$BC$155:$CB$1048576,MATCH($A1055,'Hoja de Trabajo para listado'!$BC$155:$BC$1048576,0),MATCH((CUADRO!N$4&amp;$E1055),'Hoja de Trabajo para listado'!$BC$151:$CB$151,0)),0)+IFERROR(INDEX('Hoja de Trabajo para listado'!$DE$153:$DG$274,MATCH($A1055,'Hoja de Trabajo para listado'!$DE$153:$DE$1048576,0),MATCH((CUADRO!N$4&amp;$E1055),'Hoja de Trabajo para listado'!$DE$151:$DG$151,0)),0)+IFERROR(INDEX('Hoja de Trabajo para listado'!$CD$155:$DC$1048576,MATCH($A1055,'Hoja de Trabajo para listado'!$CD$155:$CD$1048576,0),MATCH((CUADRO!N$4&amp;$E1055),'Hoja de Trabajo para listado'!$CD$151:$DC$151,0)),0)</f>
        <v>0</v>
      </c>
      <c r="O1055" s="241">
        <f ca="1">+IFERROR(INDEX('Hoja de Trabajo para listado'!$A$155:$Z$1048576,MATCH($A1055,'Hoja de Trabajo para listado'!$A$155:$A$1048576,0),MATCH((CUADRO!O$4&amp;$E1055),'Hoja de Trabajo para listado'!$A$151:$Z$151,0)),0)+IFERROR(INDEX('Hoja de Trabajo para listado'!$AB$155:$BA$1048576,MATCH($A1055,'Hoja de Trabajo para listado'!$AB$155:$AB$1048576,0),MATCH((CUADRO!O$4&amp;$E1055),'Hoja de Trabajo para listado'!$AB$151:$BA$151,0)),0)+IFERROR(INDEX('Hoja de Trabajo para listado'!$BC$155:$CB$1048576,MATCH($A1055,'Hoja de Trabajo para listado'!$BC$155:$BC$1048576,0),MATCH((CUADRO!O$4&amp;$E1055),'Hoja de Trabajo para listado'!$BC$151:$CB$151,0)),0)+IFERROR(INDEX('Hoja de Trabajo para listado'!$DE$153:$DG$274,MATCH($A1055,'Hoja de Trabajo para listado'!$DE$153:$DE$1048576,0),MATCH((CUADRO!O$4&amp;$E1055),'Hoja de Trabajo para listado'!$DE$151:$DG$151,0)),0)+IFERROR(INDEX('Hoja de Trabajo para listado'!$CD$155:$DC$1048576,MATCH($A1055,'Hoja de Trabajo para listado'!$CD$155:$CD$1048576,0),MATCH((CUADRO!O$4&amp;$E1055),'Hoja de Trabajo para listado'!$CD$151:$DC$151,0)),0)</f>
        <v>0</v>
      </c>
      <c r="P1055" s="241">
        <f ca="1">+IFERROR(INDEX('Hoja de Trabajo para listado'!$A$155:$Z$1048576,MATCH($A1055,'Hoja de Trabajo para listado'!$A$155:$A$1048576,0),MATCH((CUADRO!P$4&amp;$E1055),'Hoja de Trabajo para listado'!$A$151:$Z$151,0)),0)+IFERROR(INDEX('Hoja de Trabajo para listado'!$AB$155:$BA$1048576,MATCH($A1055,'Hoja de Trabajo para listado'!$AB$155:$AB$1048576,0),MATCH((CUADRO!P$4&amp;$E1055),'Hoja de Trabajo para listado'!$AB$151:$BA$151,0)),0)+IFERROR(INDEX('Hoja de Trabajo para listado'!$BC$155:$CB$1048576,MATCH($A1055,'Hoja de Trabajo para listado'!$BC$155:$BC$1048576,0),MATCH((CUADRO!P$4&amp;$E1055),'Hoja de Trabajo para listado'!$BC$151:$CB$151,0)),0)+IFERROR(INDEX('Hoja de Trabajo para listado'!$DE$153:$DG$274,MATCH($A1055,'Hoja de Trabajo para listado'!$DE$153:$DE$1048576,0),MATCH((CUADRO!P$4&amp;$E1055),'Hoja de Trabajo para listado'!$DE$151:$DG$151,0)),0)+IFERROR(INDEX('Hoja de Trabajo para listado'!$CD$155:$DC$1048576,MATCH($A1055,'Hoja de Trabajo para listado'!$CD$155:$CD$1048576,0),MATCH((CUADRO!P$4&amp;$E1055),'Hoja de Trabajo para listado'!$CD$151:$DC$151,0)),0)</f>
        <v>0</v>
      </c>
      <c r="Q1055" s="241">
        <f ca="1">+IFERROR(INDEX('Hoja de Trabajo para listado'!$A$155:$Z$1048576,MATCH($A1055,'Hoja de Trabajo para listado'!$A$155:$A$1048576,0),MATCH((CUADRO!Q$4&amp;$E1055),'Hoja de Trabajo para listado'!$A$151:$Z$151,0)),0)+IFERROR(INDEX('Hoja de Trabajo para listado'!$AB$155:$BA$1048576,MATCH($A1055,'Hoja de Trabajo para listado'!$AB$155:$AB$1048576,0),MATCH((CUADRO!Q$4&amp;$E1055),'Hoja de Trabajo para listado'!$AB$151:$BA$151,0)),0)+IFERROR(INDEX('Hoja de Trabajo para listado'!$BC$155:$CB$1048576,MATCH($A1055,'Hoja de Trabajo para listado'!$BC$155:$BC$1048576,0),MATCH((CUADRO!Q$4&amp;$E1055),'Hoja de Trabajo para listado'!$BC$151:$CB$151,0)),0)+IFERROR(INDEX('Hoja de Trabajo para listado'!$DE$153:$DG$274,MATCH($A1055,'Hoja de Trabajo para listado'!$DE$153:$DE$1048576,0),MATCH((CUADRO!Q$4&amp;$E1055),'Hoja de Trabajo para listado'!$DE$151:$DG$151,0)),0)+IFERROR(INDEX('Hoja de Trabajo para listado'!$CD$155:$DC$1048576,MATCH($A1055,'Hoja de Trabajo para listado'!$CD$155:$CD$1048576,0),MATCH((CUADRO!Q$4&amp;$E1055),'Hoja de Trabajo para listado'!$CD$151:$DC$151,0)),0)</f>
        <v>0</v>
      </c>
      <c r="R1055" s="241">
        <f t="shared" ca="1" si="39"/>
        <v>0</v>
      </c>
      <c r="S1055" s="247"/>
      <c r="T1055" s="241">
        <f ca="1">+T1056</f>
        <v>0</v>
      </c>
      <c r="U1055" s="240">
        <f t="shared" si="40"/>
        <v>1</v>
      </c>
      <c r="V1055" s="327" t="str">
        <f>+VLOOKUP(A1055,bd_lista!$A$3:$E$592,5,FALSE)</f>
        <v>Gobiernos Autonomos Municipales</v>
      </c>
      <c r="W1055" s="397" t="str">
        <f>+V1055</f>
        <v>Gobiernos Autonomos Municipales</v>
      </c>
      <c r="X1055" s="240">
        <f>+VLOOKUP(A1055,[4]Sheet1!$A$13:$D$744,4,FALSE)</f>
        <v>0</v>
      </c>
      <c r="Y1055" s="240" t="e">
        <f>+VLOOKUP(X1055,bd_lista!$A$3:$C$592,3,FALSE)</f>
        <v>#N/A</v>
      </c>
      <c r="Z1055" s="290">
        <f>+X1055</f>
        <v>0</v>
      </c>
      <c r="AA1055" s="291" t="e">
        <f>+Y1055</f>
        <v>#N/A</v>
      </c>
    </row>
    <row r="1056" spans="1:27" customFormat="1" ht="15" hidden="1" customHeight="1">
      <c r="A1056" s="32">
        <v>1805</v>
      </c>
      <c r="B1056" s="394"/>
      <c r="C1056" s="245" t="str">
        <f>+VLOOKUP(A1056,bd_lista!$A$3:$C$592,3,FALSE)</f>
        <v>Gobierno Autónomo Municipal de Puerto Guayaramerín</v>
      </c>
      <c r="D1056" s="396"/>
      <c r="E1056" s="242" t="s">
        <v>1304</v>
      </c>
      <c r="F1056" s="241">
        <f ca="1">+IFERROR(INDEX('Hoja de Trabajo para listado'!$A$155:$Z$1048576,MATCH($A1056,'Hoja de Trabajo para listado'!$A$155:$A$1048576,0),MATCH((CUADRO!F$4&amp;$E1056),'Hoja de Trabajo para listado'!$A$151:$Z$151,0)),0)+IFERROR(INDEX('Hoja de Trabajo para listado'!$AB$155:$BA$1048576,MATCH($A1056,'Hoja de Trabajo para listado'!$AB$155:$AB$1048576,0),MATCH((CUADRO!F$4&amp;$E1056),'Hoja de Trabajo para listado'!$AB$151:$BA$151,0)),0)+IFERROR(INDEX('Hoja de Trabajo para listado'!$BC$155:$CB$1048576,MATCH($A1056,'Hoja de Trabajo para listado'!$BC$155:$BC$1048576,0),MATCH((CUADRO!F$4&amp;$E1056),'Hoja de Trabajo para listado'!$BC$151:$CB$151,0)),0)+IFERROR(INDEX('Hoja de Trabajo para listado'!$DE$153:$DG$274,MATCH($A1056,'Hoja de Trabajo para listado'!$DE$153:$DE$1048576,0),MATCH((CUADRO!F$4&amp;$E1056),'Hoja de Trabajo para listado'!$DE$151:$DG$151,0)),0)+IFERROR(INDEX('Hoja de Trabajo para listado'!$CD$155:$DC$1048576,MATCH($A1056,'Hoja de Trabajo para listado'!$CD$155:$CD$1048576,0),MATCH((CUADRO!F$4&amp;$E1056),'Hoja de Trabajo para listado'!$CD$151:$DC$151,0)),0)</f>
        <v>0</v>
      </c>
      <c r="G1056" s="241">
        <f ca="1">+IFERROR(INDEX('Hoja de Trabajo para listado'!$A$155:$Z$1048576,MATCH($A1056,'Hoja de Trabajo para listado'!$A$155:$A$1048576,0),MATCH((CUADRO!G$4&amp;$E1056),'Hoja de Trabajo para listado'!$A$151:$Z$151,0)),0)+IFERROR(INDEX('Hoja de Trabajo para listado'!$AB$155:$BA$1048576,MATCH($A1056,'Hoja de Trabajo para listado'!$AB$155:$AB$1048576,0),MATCH((CUADRO!G$4&amp;$E1056),'Hoja de Trabajo para listado'!$AB$151:$BA$151,0)),0)+IFERROR(INDEX('Hoja de Trabajo para listado'!$BC$155:$CB$1048576,MATCH($A1056,'Hoja de Trabajo para listado'!$BC$155:$BC$1048576,0),MATCH((CUADRO!G$4&amp;$E1056),'Hoja de Trabajo para listado'!$BC$151:$CB$151,0)),0)+IFERROR(INDEX('Hoja de Trabajo para listado'!$DE$153:$DG$274,MATCH($A1056,'Hoja de Trabajo para listado'!$DE$153:$DE$1048576,0),MATCH((CUADRO!G$4&amp;$E1056),'Hoja de Trabajo para listado'!$DE$151:$DG$151,0)),0)+IFERROR(INDEX('Hoja de Trabajo para listado'!$CD$155:$DC$1048576,MATCH($A1056,'Hoja de Trabajo para listado'!$CD$155:$CD$1048576,0),MATCH((CUADRO!G$4&amp;$E1056),'Hoja de Trabajo para listado'!$CD$151:$DC$151,0)),0)</f>
        <v>0</v>
      </c>
      <c r="H1056" s="241">
        <f ca="1">+IFERROR(INDEX('Hoja de Trabajo para listado'!$A$155:$Z$1048576,MATCH($A1056,'Hoja de Trabajo para listado'!$A$155:$A$1048576,0),MATCH((CUADRO!H$4&amp;$E1056),'Hoja de Trabajo para listado'!$A$151:$Z$151,0)),0)+IFERROR(INDEX('Hoja de Trabajo para listado'!$AB$155:$BA$1048576,MATCH($A1056,'Hoja de Trabajo para listado'!$AB$155:$AB$1048576,0),MATCH((CUADRO!H$4&amp;$E1056),'Hoja de Trabajo para listado'!$AB$151:$BA$151,0)),0)+IFERROR(INDEX('Hoja de Trabajo para listado'!$BC$155:$CB$1048576,MATCH($A1056,'Hoja de Trabajo para listado'!$BC$155:$BC$1048576,0),MATCH((CUADRO!H$4&amp;$E1056),'Hoja de Trabajo para listado'!$BC$151:$CB$151,0)),0)+IFERROR(INDEX('Hoja de Trabajo para listado'!$DE$153:$DG$274,MATCH($A1056,'Hoja de Trabajo para listado'!$DE$153:$DE$1048576,0),MATCH((CUADRO!H$4&amp;$E1056),'Hoja de Trabajo para listado'!$DE$151:$DG$151,0)),0)+IFERROR(INDEX('Hoja de Trabajo para listado'!$CD$155:$DC$1048576,MATCH($A1056,'Hoja de Trabajo para listado'!$CD$155:$CD$1048576,0),MATCH((CUADRO!H$4&amp;$E1056),'Hoja de Trabajo para listado'!$CD$151:$DC$151,0)),0)</f>
        <v>0</v>
      </c>
      <c r="I1056" s="241">
        <f ca="1">+IFERROR(INDEX('Hoja de Trabajo para listado'!$A$155:$Z$1048576,MATCH($A1056,'Hoja de Trabajo para listado'!$A$155:$A$1048576,0),MATCH((CUADRO!I$4&amp;$E1056),'Hoja de Trabajo para listado'!$A$151:$Z$151,0)),0)+IFERROR(INDEX('Hoja de Trabajo para listado'!$AB$155:$BA$1048576,MATCH($A1056,'Hoja de Trabajo para listado'!$AB$155:$AB$1048576,0),MATCH((CUADRO!I$4&amp;$E1056),'Hoja de Trabajo para listado'!$AB$151:$BA$151,0)),0)+IFERROR(INDEX('Hoja de Trabajo para listado'!$BC$155:$CB$1048576,MATCH($A1056,'Hoja de Trabajo para listado'!$BC$155:$BC$1048576,0),MATCH((CUADRO!I$4&amp;$E1056),'Hoja de Trabajo para listado'!$BC$151:$CB$151,0)),0)+IFERROR(INDEX('Hoja de Trabajo para listado'!$DE$153:$DG$274,MATCH($A1056,'Hoja de Trabajo para listado'!$DE$153:$DE$1048576,0),MATCH((CUADRO!I$4&amp;$E1056),'Hoja de Trabajo para listado'!$DE$151:$DG$151,0)),0)+IFERROR(INDEX('Hoja de Trabajo para listado'!$CD$155:$DC$1048576,MATCH($A1056,'Hoja de Trabajo para listado'!$CD$155:$CD$1048576,0),MATCH((CUADRO!I$4&amp;$E1056),'Hoja de Trabajo para listado'!$CD$151:$DC$151,0)),0)</f>
        <v>0</v>
      </c>
      <c r="J1056" s="241">
        <f ca="1">+IFERROR(INDEX('Hoja de Trabajo para listado'!$A$155:$Z$1048576,MATCH($A1056,'Hoja de Trabajo para listado'!$A$155:$A$1048576,0),MATCH((CUADRO!J$4&amp;$E1056),'Hoja de Trabajo para listado'!$A$151:$Z$151,0)),0)+IFERROR(INDEX('Hoja de Trabajo para listado'!$AB$155:$BA$1048576,MATCH($A1056,'Hoja de Trabajo para listado'!$AB$155:$AB$1048576,0),MATCH((CUADRO!J$4&amp;$E1056),'Hoja de Trabajo para listado'!$AB$151:$BA$151,0)),0)+IFERROR(INDEX('Hoja de Trabajo para listado'!$BC$155:$CB$1048576,MATCH($A1056,'Hoja de Trabajo para listado'!$BC$155:$BC$1048576,0),MATCH((CUADRO!J$4&amp;$E1056),'Hoja de Trabajo para listado'!$BC$151:$CB$151,0)),0)+IFERROR(INDEX('Hoja de Trabajo para listado'!$DE$153:$DG$274,MATCH($A1056,'Hoja de Trabajo para listado'!$DE$153:$DE$1048576,0),MATCH((CUADRO!J$4&amp;$E1056),'Hoja de Trabajo para listado'!$DE$151:$DG$151,0)),0)+IFERROR(INDEX('Hoja de Trabajo para listado'!$CD$155:$DC$1048576,MATCH($A1056,'Hoja de Trabajo para listado'!$CD$155:$CD$1048576,0),MATCH((CUADRO!J$4&amp;$E1056),'Hoja de Trabajo para listado'!$CD$151:$DC$151,0)),0)</f>
        <v>0</v>
      </c>
      <c r="K1056" s="241">
        <f ca="1">+IFERROR(INDEX('Hoja de Trabajo para listado'!$A$155:$Z$1048576,MATCH($A1056,'Hoja de Trabajo para listado'!$A$155:$A$1048576,0),MATCH((CUADRO!K$4&amp;$E1056),'Hoja de Trabajo para listado'!$A$151:$Z$151,0)),0)+IFERROR(INDEX('Hoja de Trabajo para listado'!$AB$155:$BA$1048576,MATCH($A1056,'Hoja de Trabajo para listado'!$AB$155:$AB$1048576,0),MATCH((CUADRO!K$4&amp;$E1056),'Hoja de Trabajo para listado'!$AB$151:$BA$151,0)),0)+IFERROR(INDEX('Hoja de Trabajo para listado'!$BC$155:$CB$1048576,MATCH($A1056,'Hoja de Trabajo para listado'!$BC$155:$BC$1048576,0),MATCH((CUADRO!K$4&amp;$E1056),'Hoja de Trabajo para listado'!$BC$151:$CB$151,0)),0)+IFERROR(INDEX('Hoja de Trabajo para listado'!$DE$153:$DG$274,MATCH($A1056,'Hoja de Trabajo para listado'!$DE$153:$DE$1048576,0),MATCH((CUADRO!K$4&amp;$E1056),'Hoja de Trabajo para listado'!$DE$151:$DG$151,0)),0)+IFERROR(INDEX('Hoja de Trabajo para listado'!$CD$155:$DC$1048576,MATCH($A1056,'Hoja de Trabajo para listado'!$CD$155:$CD$1048576,0),MATCH((CUADRO!K$4&amp;$E1056),'Hoja de Trabajo para listado'!$CD$151:$DC$151,0)),0)</f>
        <v>0</v>
      </c>
      <c r="L1056" s="241">
        <f ca="1">+IFERROR(INDEX('Hoja de Trabajo para listado'!$A$155:$Z$1048576,MATCH($A1056,'Hoja de Trabajo para listado'!$A$155:$A$1048576,0),MATCH((CUADRO!L$4&amp;$E1056),'Hoja de Trabajo para listado'!$A$151:$Z$151,0)),0)+IFERROR(INDEX('Hoja de Trabajo para listado'!$AB$155:$BA$1048576,MATCH($A1056,'Hoja de Trabajo para listado'!$AB$155:$AB$1048576,0),MATCH((CUADRO!L$4&amp;$E1056),'Hoja de Trabajo para listado'!$AB$151:$BA$151,0)),0)+IFERROR(INDEX('Hoja de Trabajo para listado'!$BC$155:$CB$1048576,MATCH($A1056,'Hoja de Trabajo para listado'!$BC$155:$BC$1048576,0),MATCH((CUADRO!L$4&amp;$E1056),'Hoja de Trabajo para listado'!$BC$151:$CB$151,0)),0)+IFERROR(INDEX('Hoja de Trabajo para listado'!$DE$153:$DG$274,MATCH($A1056,'Hoja de Trabajo para listado'!$DE$153:$DE$1048576,0),MATCH((CUADRO!L$4&amp;$E1056),'Hoja de Trabajo para listado'!$DE$151:$DG$151,0)),0)+IFERROR(INDEX('Hoja de Trabajo para listado'!$CD$155:$DC$1048576,MATCH($A1056,'Hoja de Trabajo para listado'!$CD$155:$CD$1048576,0),MATCH((CUADRO!L$4&amp;$E1056),'Hoja de Trabajo para listado'!$CD$151:$DC$151,0)),0)</f>
        <v>0</v>
      </c>
      <c r="M1056" s="241">
        <f ca="1">+IFERROR(INDEX('Hoja de Trabajo para listado'!$A$155:$Z$1048576,MATCH($A1056,'Hoja de Trabajo para listado'!$A$155:$A$1048576,0),MATCH((CUADRO!M$4&amp;$E1056),'Hoja de Trabajo para listado'!$A$151:$Z$151,0)),0)+IFERROR(INDEX('Hoja de Trabajo para listado'!$AB$155:$BA$1048576,MATCH($A1056,'Hoja de Trabajo para listado'!$AB$155:$AB$1048576,0),MATCH((CUADRO!M$4&amp;$E1056),'Hoja de Trabajo para listado'!$AB$151:$BA$151,0)),0)+IFERROR(INDEX('Hoja de Trabajo para listado'!$BC$155:$CB$1048576,MATCH($A1056,'Hoja de Trabajo para listado'!$BC$155:$BC$1048576,0),MATCH((CUADRO!M$4&amp;$E1056),'Hoja de Trabajo para listado'!$BC$151:$CB$151,0)),0)+IFERROR(INDEX('Hoja de Trabajo para listado'!$DE$153:$DG$274,MATCH($A1056,'Hoja de Trabajo para listado'!$DE$153:$DE$1048576,0),MATCH((CUADRO!M$4&amp;$E1056),'Hoja de Trabajo para listado'!$DE$151:$DG$151,0)),0)+IFERROR(INDEX('Hoja de Trabajo para listado'!$CD$155:$DC$1048576,MATCH($A1056,'Hoja de Trabajo para listado'!$CD$155:$CD$1048576,0),MATCH((CUADRO!M$4&amp;$E1056),'Hoja de Trabajo para listado'!$CD$151:$DC$151,0)),0)</f>
        <v>0</v>
      </c>
      <c r="N1056" s="241">
        <f ca="1">+IFERROR(INDEX('Hoja de Trabajo para listado'!$A$155:$Z$1048576,MATCH($A1056,'Hoja de Trabajo para listado'!$A$155:$A$1048576,0),MATCH((CUADRO!N$4&amp;$E1056),'Hoja de Trabajo para listado'!$A$151:$Z$151,0)),0)+IFERROR(INDEX('Hoja de Trabajo para listado'!$AB$155:$BA$1048576,MATCH($A1056,'Hoja de Trabajo para listado'!$AB$155:$AB$1048576,0),MATCH((CUADRO!N$4&amp;$E1056),'Hoja de Trabajo para listado'!$AB$151:$BA$151,0)),0)+IFERROR(INDEX('Hoja de Trabajo para listado'!$BC$155:$CB$1048576,MATCH($A1056,'Hoja de Trabajo para listado'!$BC$155:$BC$1048576,0),MATCH((CUADRO!N$4&amp;$E1056),'Hoja de Trabajo para listado'!$BC$151:$CB$151,0)),0)+IFERROR(INDEX('Hoja de Trabajo para listado'!$DE$153:$DG$274,MATCH($A1056,'Hoja de Trabajo para listado'!$DE$153:$DE$1048576,0),MATCH((CUADRO!N$4&amp;$E1056),'Hoja de Trabajo para listado'!$DE$151:$DG$151,0)),0)+IFERROR(INDEX('Hoja de Trabajo para listado'!$CD$155:$DC$1048576,MATCH($A1056,'Hoja de Trabajo para listado'!$CD$155:$CD$1048576,0),MATCH((CUADRO!N$4&amp;$E1056),'Hoja de Trabajo para listado'!$CD$151:$DC$151,0)),0)</f>
        <v>0</v>
      </c>
      <c r="O1056" s="241">
        <f ca="1">+IFERROR(INDEX('Hoja de Trabajo para listado'!$A$155:$Z$1048576,MATCH($A1056,'Hoja de Trabajo para listado'!$A$155:$A$1048576,0),MATCH((CUADRO!O$4&amp;$E1056),'Hoja de Trabajo para listado'!$A$151:$Z$151,0)),0)+IFERROR(INDEX('Hoja de Trabajo para listado'!$AB$155:$BA$1048576,MATCH($A1056,'Hoja de Trabajo para listado'!$AB$155:$AB$1048576,0),MATCH((CUADRO!O$4&amp;$E1056),'Hoja de Trabajo para listado'!$AB$151:$BA$151,0)),0)+IFERROR(INDEX('Hoja de Trabajo para listado'!$BC$155:$CB$1048576,MATCH($A1056,'Hoja de Trabajo para listado'!$BC$155:$BC$1048576,0),MATCH((CUADRO!O$4&amp;$E1056),'Hoja de Trabajo para listado'!$BC$151:$CB$151,0)),0)+IFERROR(INDEX('Hoja de Trabajo para listado'!$DE$153:$DG$274,MATCH($A1056,'Hoja de Trabajo para listado'!$DE$153:$DE$1048576,0),MATCH((CUADRO!O$4&amp;$E1056),'Hoja de Trabajo para listado'!$DE$151:$DG$151,0)),0)+IFERROR(INDEX('Hoja de Trabajo para listado'!$CD$155:$DC$1048576,MATCH($A1056,'Hoja de Trabajo para listado'!$CD$155:$CD$1048576,0),MATCH((CUADRO!O$4&amp;$E1056),'Hoja de Trabajo para listado'!$CD$151:$DC$151,0)),0)</f>
        <v>0</v>
      </c>
      <c r="P1056" s="241">
        <f ca="1">+IFERROR(INDEX('Hoja de Trabajo para listado'!$A$155:$Z$1048576,MATCH($A1056,'Hoja de Trabajo para listado'!$A$155:$A$1048576,0),MATCH((CUADRO!P$4&amp;$E1056),'Hoja de Trabajo para listado'!$A$151:$Z$151,0)),0)+IFERROR(INDEX('Hoja de Trabajo para listado'!$AB$155:$BA$1048576,MATCH($A1056,'Hoja de Trabajo para listado'!$AB$155:$AB$1048576,0),MATCH((CUADRO!P$4&amp;$E1056),'Hoja de Trabajo para listado'!$AB$151:$BA$151,0)),0)+IFERROR(INDEX('Hoja de Trabajo para listado'!$BC$155:$CB$1048576,MATCH($A1056,'Hoja de Trabajo para listado'!$BC$155:$BC$1048576,0),MATCH((CUADRO!P$4&amp;$E1056),'Hoja de Trabajo para listado'!$BC$151:$CB$151,0)),0)+IFERROR(INDEX('Hoja de Trabajo para listado'!$DE$153:$DG$274,MATCH($A1056,'Hoja de Trabajo para listado'!$DE$153:$DE$1048576,0),MATCH((CUADRO!P$4&amp;$E1056),'Hoja de Trabajo para listado'!$DE$151:$DG$151,0)),0)+IFERROR(INDEX('Hoja de Trabajo para listado'!$CD$155:$DC$1048576,MATCH($A1056,'Hoja de Trabajo para listado'!$CD$155:$CD$1048576,0),MATCH((CUADRO!P$4&amp;$E1056),'Hoja de Trabajo para listado'!$CD$151:$DC$151,0)),0)</f>
        <v>0</v>
      </c>
      <c r="Q1056" s="241">
        <f ca="1">+IFERROR(INDEX('Hoja de Trabajo para listado'!$A$155:$Z$1048576,MATCH($A1056,'Hoja de Trabajo para listado'!$A$155:$A$1048576,0),MATCH((CUADRO!Q$4&amp;$E1056),'Hoja de Trabajo para listado'!$A$151:$Z$151,0)),0)+IFERROR(INDEX('Hoja de Trabajo para listado'!$AB$155:$BA$1048576,MATCH($A1056,'Hoja de Trabajo para listado'!$AB$155:$AB$1048576,0),MATCH((CUADRO!Q$4&amp;$E1056),'Hoja de Trabajo para listado'!$AB$151:$BA$151,0)),0)+IFERROR(INDEX('Hoja de Trabajo para listado'!$BC$155:$CB$1048576,MATCH($A1056,'Hoja de Trabajo para listado'!$BC$155:$BC$1048576,0),MATCH((CUADRO!Q$4&amp;$E1056),'Hoja de Trabajo para listado'!$BC$151:$CB$151,0)),0)+IFERROR(INDEX('Hoja de Trabajo para listado'!$DE$153:$DG$274,MATCH($A1056,'Hoja de Trabajo para listado'!$DE$153:$DE$1048576,0),MATCH((CUADRO!Q$4&amp;$E1056),'Hoja de Trabajo para listado'!$DE$151:$DG$151,0)),0)+IFERROR(INDEX('Hoja de Trabajo para listado'!$CD$155:$DC$1048576,MATCH($A1056,'Hoja de Trabajo para listado'!$CD$155:$CD$1048576,0),MATCH((CUADRO!Q$4&amp;$E1056),'Hoja de Trabajo para listado'!$CD$151:$DC$151,0)),0)</f>
        <v>0</v>
      </c>
      <c r="R1056" s="241">
        <f t="shared" ca="1" si="39"/>
        <v>0</v>
      </c>
      <c r="S1056" s="247">
        <f ca="1">+R1055+R1056</f>
        <v>0</v>
      </c>
      <c r="T1056" s="241">
        <f ca="1">+S1056</f>
        <v>0</v>
      </c>
      <c r="U1056" s="240">
        <f t="shared" si="40"/>
        <v>2</v>
      </c>
      <c r="V1056" s="327" t="str">
        <f>+VLOOKUP(A1056,bd_lista!$A$3:$E$592,5,FALSE)</f>
        <v>Gobiernos Autonomos Municipales</v>
      </c>
      <c r="W1056" s="398"/>
      <c r="X1056" s="240">
        <f>+VLOOKUP(A1056,[4]Sheet1!$A$13:$D$744,4,FALSE)</f>
        <v>0</v>
      </c>
      <c r="Y1056" s="240" t="e">
        <f>+VLOOKUP(X1056,bd_lista!$A$3:$C$592,3,FALSE)</f>
        <v>#N/A</v>
      </c>
      <c r="Z1056" s="288"/>
      <c r="AA1056" s="289"/>
    </row>
    <row r="1057" spans="1:27" customFormat="1" ht="15" hidden="1" customHeight="1">
      <c r="A1057" s="32">
        <v>1806</v>
      </c>
      <c r="B1057" s="393">
        <f>+A1057</f>
        <v>1806</v>
      </c>
      <c r="C1057" s="245" t="str">
        <f>+VLOOKUP(A1057,bd_lista!$A$3:$C$592,3,FALSE)</f>
        <v>Gobierno Autónomo Municipal de Reyes</v>
      </c>
      <c r="D1057" s="395" t="str">
        <f>+C1057</f>
        <v>Gobierno Autónomo Municipal de Reyes</v>
      </c>
      <c r="E1057" s="240" t="s">
        <v>1303</v>
      </c>
      <c r="F1057" s="241">
        <f ca="1">+IFERROR(INDEX('Hoja de Trabajo para listado'!$A$155:$Z$1048576,MATCH($A1057,'Hoja de Trabajo para listado'!$A$155:$A$1048576,0),MATCH((CUADRO!F$4&amp;$E1057),'Hoja de Trabajo para listado'!$A$151:$Z$151,0)),0)+IFERROR(INDEX('Hoja de Trabajo para listado'!$AB$155:$BA$1048576,MATCH($A1057,'Hoja de Trabajo para listado'!$AB$155:$AB$1048576,0),MATCH((CUADRO!F$4&amp;$E1057),'Hoja de Trabajo para listado'!$AB$151:$BA$151,0)),0)+IFERROR(INDEX('Hoja de Trabajo para listado'!$BC$155:$CB$1048576,MATCH($A1057,'Hoja de Trabajo para listado'!$BC$155:$BC$1048576,0),MATCH((CUADRO!F$4&amp;$E1057),'Hoja de Trabajo para listado'!$BC$151:$CB$151,0)),0)+IFERROR(INDEX('Hoja de Trabajo para listado'!$DE$153:$DG$274,MATCH($A1057,'Hoja de Trabajo para listado'!$DE$153:$DE$1048576,0),MATCH((CUADRO!F$4&amp;$E1057),'Hoja de Trabajo para listado'!$DE$151:$DG$151,0)),0)+IFERROR(INDEX('Hoja de Trabajo para listado'!$CD$155:$DC$1048576,MATCH($A1057,'Hoja de Trabajo para listado'!$CD$155:$CD$1048576,0),MATCH((CUADRO!F$4&amp;$E1057),'Hoja de Trabajo para listado'!$CD$151:$DC$151,0)),0)</f>
        <v>0</v>
      </c>
      <c r="G1057" s="241">
        <f ca="1">+IFERROR(INDEX('Hoja de Trabajo para listado'!$A$155:$Z$1048576,MATCH($A1057,'Hoja de Trabajo para listado'!$A$155:$A$1048576,0),MATCH((CUADRO!G$4&amp;$E1057),'Hoja de Trabajo para listado'!$A$151:$Z$151,0)),0)+IFERROR(INDEX('Hoja de Trabajo para listado'!$AB$155:$BA$1048576,MATCH($A1057,'Hoja de Trabajo para listado'!$AB$155:$AB$1048576,0),MATCH((CUADRO!G$4&amp;$E1057),'Hoja de Trabajo para listado'!$AB$151:$BA$151,0)),0)+IFERROR(INDEX('Hoja de Trabajo para listado'!$BC$155:$CB$1048576,MATCH($A1057,'Hoja de Trabajo para listado'!$BC$155:$BC$1048576,0),MATCH((CUADRO!G$4&amp;$E1057),'Hoja de Trabajo para listado'!$BC$151:$CB$151,0)),0)+IFERROR(INDEX('Hoja de Trabajo para listado'!$DE$153:$DG$274,MATCH($A1057,'Hoja de Trabajo para listado'!$DE$153:$DE$1048576,0),MATCH((CUADRO!G$4&amp;$E1057),'Hoja de Trabajo para listado'!$DE$151:$DG$151,0)),0)+IFERROR(INDEX('Hoja de Trabajo para listado'!$CD$155:$DC$1048576,MATCH($A1057,'Hoja de Trabajo para listado'!$CD$155:$CD$1048576,0),MATCH((CUADRO!G$4&amp;$E1057),'Hoja de Trabajo para listado'!$CD$151:$DC$151,0)),0)</f>
        <v>0</v>
      </c>
      <c r="H1057" s="241">
        <f ca="1">+IFERROR(INDEX('Hoja de Trabajo para listado'!$A$155:$Z$1048576,MATCH($A1057,'Hoja de Trabajo para listado'!$A$155:$A$1048576,0),MATCH((CUADRO!H$4&amp;$E1057),'Hoja de Trabajo para listado'!$A$151:$Z$151,0)),0)+IFERROR(INDEX('Hoja de Trabajo para listado'!$AB$155:$BA$1048576,MATCH($A1057,'Hoja de Trabajo para listado'!$AB$155:$AB$1048576,0),MATCH((CUADRO!H$4&amp;$E1057),'Hoja de Trabajo para listado'!$AB$151:$BA$151,0)),0)+IFERROR(INDEX('Hoja de Trabajo para listado'!$BC$155:$CB$1048576,MATCH($A1057,'Hoja de Trabajo para listado'!$BC$155:$BC$1048576,0),MATCH((CUADRO!H$4&amp;$E1057),'Hoja de Trabajo para listado'!$BC$151:$CB$151,0)),0)+IFERROR(INDEX('Hoja de Trabajo para listado'!$DE$153:$DG$274,MATCH($A1057,'Hoja de Trabajo para listado'!$DE$153:$DE$1048576,0),MATCH((CUADRO!H$4&amp;$E1057),'Hoja de Trabajo para listado'!$DE$151:$DG$151,0)),0)+IFERROR(INDEX('Hoja de Trabajo para listado'!$CD$155:$DC$1048576,MATCH($A1057,'Hoja de Trabajo para listado'!$CD$155:$CD$1048576,0),MATCH((CUADRO!H$4&amp;$E1057),'Hoja de Trabajo para listado'!$CD$151:$DC$151,0)),0)</f>
        <v>0</v>
      </c>
      <c r="I1057" s="241">
        <f ca="1">+IFERROR(INDEX('Hoja de Trabajo para listado'!$A$155:$Z$1048576,MATCH($A1057,'Hoja de Trabajo para listado'!$A$155:$A$1048576,0),MATCH((CUADRO!I$4&amp;$E1057),'Hoja de Trabajo para listado'!$A$151:$Z$151,0)),0)+IFERROR(INDEX('Hoja de Trabajo para listado'!$AB$155:$BA$1048576,MATCH($A1057,'Hoja de Trabajo para listado'!$AB$155:$AB$1048576,0),MATCH((CUADRO!I$4&amp;$E1057),'Hoja de Trabajo para listado'!$AB$151:$BA$151,0)),0)+IFERROR(INDEX('Hoja de Trabajo para listado'!$BC$155:$CB$1048576,MATCH($A1057,'Hoja de Trabajo para listado'!$BC$155:$BC$1048576,0),MATCH((CUADRO!I$4&amp;$E1057),'Hoja de Trabajo para listado'!$BC$151:$CB$151,0)),0)+IFERROR(INDEX('Hoja de Trabajo para listado'!$DE$153:$DG$274,MATCH($A1057,'Hoja de Trabajo para listado'!$DE$153:$DE$1048576,0),MATCH((CUADRO!I$4&amp;$E1057),'Hoja de Trabajo para listado'!$DE$151:$DG$151,0)),0)+IFERROR(INDEX('Hoja de Trabajo para listado'!$CD$155:$DC$1048576,MATCH($A1057,'Hoja de Trabajo para listado'!$CD$155:$CD$1048576,0),MATCH((CUADRO!I$4&amp;$E1057),'Hoja de Trabajo para listado'!$CD$151:$DC$151,0)),0)</f>
        <v>0</v>
      </c>
      <c r="J1057" s="241">
        <f ca="1">+IFERROR(INDEX('Hoja de Trabajo para listado'!$A$155:$Z$1048576,MATCH($A1057,'Hoja de Trabajo para listado'!$A$155:$A$1048576,0),MATCH((CUADRO!J$4&amp;$E1057),'Hoja de Trabajo para listado'!$A$151:$Z$151,0)),0)+IFERROR(INDEX('Hoja de Trabajo para listado'!$AB$155:$BA$1048576,MATCH($A1057,'Hoja de Trabajo para listado'!$AB$155:$AB$1048576,0),MATCH((CUADRO!J$4&amp;$E1057),'Hoja de Trabajo para listado'!$AB$151:$BA$151,0)),0)+IFERROR(INDEX('Hoja de Trabajo para listado'!$BC$155:$CB$1048576,MATCH($A1057,'Hoja de Trabajo para listado'!$BC$155:$BC$1048576,0),MATCH((CUADRO!J$4&amp;$E1057),'Hoja de Trabajo para listado'!$BC$151:$CB$151,0)),0)+IFERROR(INDEX('Hoja de Trabajo para listado'!$DE$153:$DG$274,MATCH($A1057,'Hoja de Trabajo para listado'!$DE$153:$DE$1048576,0),MATCH((CUADRO!J$4&amp;$E1057),'Hoja de Trabajo para listado'!$DE$151:$DG$151,0)),0)+IFERROR(INDEX('Hoja de Trabajo para listado'!$CD$155:$DC$1048576,MATCH($A1057,'Hoja de Trabajo para listado'!$CD$155:$CD$1048576,0),MATCH((CUADRO!J$4&amp;$E1057),'Hoja de Trabajo para listado'!$CD$151:$DC$151,0)),0)</f>
        <v>0</v>
      </c>
      <c r="K1057" s="241">
        <f ca="1">+IFERROR(INDEX('Hoja de Trabajo para listado'!$A$155:$Z$1048576,MATCH($A1057,'Hoja de Trabajo para listado'!$A$155:$A$1048576,0),MATCH((CUADRO!K$4&amp;$E1057),'Hoja de Trabajo para listado'!$A$151:$Z$151,0)),0)+IFERROR(INDEX('Hoja de Trabajo para listado'!$AB$155:$BA$1048576,MATCH($A1057,'Hoja de Trabajo para listado'!$AB$155:$AB$1048576,0),MATCH((CUADRO!K$4&amp;$E1057),'Hoja de Trabajo para listado'!$AB$151:$BA$151,0)),0)+IFERROR(INDEX('Hoja de Trabajo para listado'!$BC$155:$CB$1048576,MATCH($A1057,'Hoja de Trabajo para listado'!$BC$155:$BC$1048576,0),MATCH((CUADRO!K$4&amp;$E1057),'Hoja de Trabajo para listado'!$BC$151:$CB$151,0)),0)+IFERROR(INDEX('Hoja de Trabajo para listado'!$DE$153:$DG$274,MATCH($A1057,'Hoja de Trabajo para listado'!$DE$153:$DE$1048576,0),MATCH((CUADRO!K$4&amp;$E1057),'Hoja de Trabajo para listado'!$DE$151:$DG$151,0)),0)+IFERROR(INDEX('Hoja de Trabajo para listado'!$CD$155:$DC$1048576,MATCH($A1057,'Hoja de Trabajo para listado'!$CD$155:$CD$1048576,0),MATCH((CUADRO!K$4&amp;$E1057),'Hoja de Trabajo para listado'!$CD$151:$DC$151,0)),0)</f>
        <v>0</v>
      </c>
      <c r="L1057" s="241">
        <f ca="1">+IFERROR(INDEX('Hoja de Trabajo para listado'!$A$155:$Z$1048576,MATCH($A1057,'Hoja de Trabajo para listado'!$A$155:$A$1048576,0),MATCH((CUADRO!L$4&amp;$E1057),'Hoja de Trabajo para listado'!$A$151:$Z$151,0)),0)+IFERROR(INDEX('Hoja de Trabajo para listado'!$AB$155:$BA$1048576,MATCH($A1057,'Hoja de Trabajo para listado'!$AB$155:$AB$1048576,0),MATCH((CUADRO!L$4&amp;$E1057),'Hoja de Trabajo para listado'!$AB$151:$BA$151,0)),0)+IFERROR(INDEX('Hoja de Trabajo para listado'!$BC$155:$CB$1048576,MATCH($A1057,'Hoja de Trabajo para listado'!$BC$155:$BC$1048576,0),MATCH((CUADRO!L$4&amp;$E1057),'Hoja de Trabajo para listado'!$BC$151:$CB$151,0)),0)+IFERROR(INDEX('Hoja de Trabajo para listado'!$DE$153:$DG$274,MATCH($A1057,'Hoja de Trabajo para listado'!$DE$153:$DE$1048576,0),MATCH((CUADRO!L$4&amp;$E1057),'Hoja de Trabajo para listado'!$DE$151:$DG$151,0)),0)+IFERROR(INDEX('Hoja de Trabajo para listado'!$CD$155:$DC$1048576,MATCH($A1057,'Hoja de Trabajo para listado'!$CD$155:$CD$1048576,0),MATCH((CUADRO!L$4&amp;$E1057),'Hoja de Trabajo para listado'!$CD$151:$DC$151,0)),0)</f>
        <v>0</v>
      </c>
      <c r="M1057" s="241">
        <f ca="1">+IFERROR(INDEX('Hoja de Trabajo para listado'!$A$155:$Z$1048576,MATCH($A1057,'Hoja de Trabajo para listado'!$A$155:$A$1048576,0),MATCH((CUADRO!M$4&amp;$E1057),'Hoja de Trabajo para listado'!$A$151:$Z$151,0)),0)+IFERROR(INDEX('Hoja de Trabajo para listado'!$AB$155:$BA$1048576,MATCH($A1057,'Hoja de Trabajo para listado'!$AB$155:$AB$1048576,0),MATCH((CUADRO!M$4&amp;$E1057),'Hoja de Trabajo para listado'!$AB$151:$BA$151,0)),0)+IFERROR(INDEX('Hoja de Trabajo para listado'!$BC$155:$CB$1048576,MATCH($A1057,'Hoja de Trabajo para listado'!$BC$155:$BC$1048576,0),MATCH((CUADRO!M$4&amp;$E1057),'Hoja de Trabajo para listado'!$BC$151:$CB$151,0)),0)+IFERROR(INDEX('Hoja de Trabajo para listado'!$DE$153:$DG$274,MATCH($A1057,'Hoja de Trabajo para listado'!$DE$153:$DE$1048576,0),MATCH((CUADRO!M$4&amp;$E1057),'Hoja de Trabajo para listado'!$DE$151:$DG$151,0)),0)+IFERROR(INDEX('Hoja de Trabajo para listado'!$CD$155:$DC$1048576,MATCH($A1057,'Hoja de Trabajo para listado'!$CD$155:$CD$1048576,0),MATCH((CUADRO!M$4&amp;$E1057),'Hoja de Trabajo para listado'!$CD$151:$DC$151,0)),0)</f>
        <v>0</v>
      </c>
      <c r="N1057" s="241">
        <f ca="1">+IFERROR(INDEX('Hoja de Trabajo para listado'!$A$155:$Z$1048576,MATCH($A1057,'Hoja de Trabajo para listado'!$A$155:$A$1048576,0),MATCH((CUADRO!N$4&amp;$E1057),'Hoja de Trabajo para listado'!$A$151:$Z$151,0)),0)+IFERROR(INDEX('Hoja de Trabajo para listado'!$AB$155:$BA$1048576,MATCH($A1057,'Hoja de Trabajo para listado'!$AB$155:$AB$1048576,0),MATCH((CUADRO!N$4&amp;$E1057),'Hoja de Trabajo para listado'!$AB$151:$BA$151,0)),0)+IFERROR(INDEX('Hoja de Trabajo para listado'!$BC$155:$CB$1048576,MATCH($A1057,'Hoja de Trabajo para listado'!$BC$155:$BC$1048576,0),MATCH((CUADRO!N$4&amp;$E1057),'Hoja de Trabajo para listado'!$BC$151:$CB$151,0)),0)+IFERROR(INDEX('Hoja de Trabajo para listado'!$DE$153:$DG$274,MATCH($A1057,'Hoja de Trabajo para listado'!$DE$153:$DE$1048576,0),MATCH((CUADRO!N$4&amp;$E1057),'Hoja de Trabajo para listado'!$DE$151:$DG$151,0)),0)+IFERROR(INDEX('Hoja de Trabajo para listado'!$CD$155:$DC$1048576,MATCH($A1057,'Hoja de Trabajo para listado'!$CD$155:$CD$1048576,0),MATCH((CUADRO!N$4&amp;$E1057),'Hoja de Trabajo para listado'!$CD$151:$DC$151,0)),0)</f>
        <v>0</v>
      </c>
      <c r="O1057" s="241">
        <f ca="1">+IFERROR(INDEX('Hoja de Trabajo para listado'!$A$155:$Z$1048576,MATCH($A1057,'Hoja de Trabajo para listado'!$A$155:$A$1048576,0),MATCH((CUADRO!O$4&amp;$E1057),'Hoja de Trabajo para listado'!$A$151:$Z$151,0)),0)+IFERROR(INDEX('Hoja de Trabajo para listado'!$AB$155:$BA$1048576,MATCH($A1057,'Hoja de Trabajo para listado'!$AB$155:$AB$1048576,0),MATCH((CUADRO!O$4&amp;$E1057),'Hoja de Trabajo para listado'!$AB$151:$BA$151,0)),0)+IFERROR(INDEX('Hoja de Trabajo para listado'!$BC$155:$CB$1048576,MATCH($A1057,'Hoja de Trabajo para listado'!$BC$155:$BC$1048576,0),MATCH((CUADRO!O$4&amp;$E1057),'Hoja de Trabajo para listado'!$BC$151:$CB$151,0)),0)+IFERROR(INDEX('Hoja de Trabajo para listado'!$DE$153:$DG$274,MATCH($A1057,'Hoja de Trabajo para listado'!$DE$153:$DE$1048576,0),MATCH((CUADRO!O$4&amp;$E1057),'Hoja de Trabajo para listado'!$DE$151:$DG$151,0)),0)+IFERROR(INDEX('Hoja de Trabajo para listado'!$CD$155:$DC$1048576,MATCH($A1057,'Hoja de Trabajo para listado'!$CD$155:$CD$1048576,0),MATCH((CUADRO!O$4&amp;$E1057),'Hoja de Trabajo para listado'!$CD$151:$DC$151,0)),0)</f>
        <v>0</v>
      </c>
      <c r="P1057" s="241">
        <f ca="1">+IFERROR(INDEX('Hoja de Trabajo para listado'!$A$155:$Z$1048576,MATCH($A1057,'Hoja de Trabajo para listado'!$A$155:$A$1048576,0),MATCH((CUADRO!P$4&amp;$E1057),'Hoja de Trabajo para listado'!$A$151:$Z$151,0)),0)+IFERROR(INDEX('Hoja de Trabajo para listado'!$AB$155:$BA$1048576,MATCH($A1057,'Hoja de Trabajo para listado'!$AB$155:$AB$1048576,0),MATCH((CUADRO!P$4&amp;$E1057),'Hoja de Trabajo para listado'!$AB$151:$BA$151,0)),0)+IFERROR(INDEX('Hoja de Trabajo para listado'!$BC$155:$CB$1048576,MATCH($A1057,'Hoja de Trabajo para listado'!$BC$155:$BC$1048576,0),MATCH((CUADRO!P$4&amp;$E1057),'Hoja de Trabajo para listado'!$BC$151:$CB$151,0)),0)+IFERROR(INDEX('Hoja de Trabajo para listado'!$DE$153:$DG$274,MATCH($A1057,'Hoja de Trabajo para listado'!$DE$153:$DE$1048576,0),MATCH((CUADRO!P$4&amp;$E1057),'Hoja de Trabajo para listado'!$DE$151:$DG$151,0)),0)+IFERROR(INDEX('Hoja de Trabajo para listado'!$CD$155:$DC$1048576,MATCH($A1057,'Hoja de Trabajo para listado'!$CD$155:$CD$1048576,0),MATCH((CUADRO!P$4&amp;$E1057),'Hoja de Trabajo para listado'!$CD$151:$DC$151,0)),0)</f>
        <v>0</v>
      </c>
      <c r="Q1057" s="241">
        <f ca="1">+IFERROR(INDEX('Hoja de Trabajo para listado'!$A$155:$Z$1048576,MATCH($A1057,'Hoja de Trabajo para listado'!$A$155:$A$1048576,0),MATCH((CUADRO!Q$4&amp;$E1057),'Hoja de Trabajo para listado'!$A$151:$Z$151,0)),0)+IFERROR(INDEX('Hoja de Trabajo para listado'!$AB$155:$BA$1048576,MATCH($A1057,'Hoja de Trabajo para listado'!$AB$155:$AB$1048576,0),MATCH((CUADRO!Q$4&amp;$E1057),'Hoja de Trabajo para listado'!$AB$151:$BA$151,0)),0)+IFERROR(INDEX('Hoja de Trabajo para listado'!$BC$155:$CB$1048576,MATCH($A1057,'Hoja de Trabajo para listado'!$BC$155:$BC$1048576,0),MATCH((CUADRO!Q$4&amp;$E1057),'Hoja de Trabajo para listado'!$BC$151:$CB$151,0)),0)+IFERROR(INDEX('Hoja de Trabajo para listado'!$DE$153:$DG$274,MATCH($A1057,'Hoja de Trabajo para listado'!$DE$153:$DE$1048576,0),MATCH((CUADRO!Q$4&amp;$E1057),'Hoja de Trabajo para listado'!$DE$151:$DG$151,0)),0)+IFERROR(INDEX('Hoja de Trabajo para listado'!$CD$155:$DC$1048576,MATCH($A1057,'Hoja de Trabajo para listado'!$CD$155:$CD$1048576,0),MATCH((CUADRO!Q$4&amp;$E1057),'Hoja de Trabajo para listado'!$CD$151:$DC$151,0)),0)</f>
        <v>0</v>
      </c>
      <c r="R1057" s="241">
        <f t="shared" ca="1" si="39"/>
        <v>0</v>
      </c>
      <c r="S1057" s="247"/>
      <c r="T1057" s="241">
        <f ca="1">+T1058</f>
        <v>0</v>
      </c>
      <c r="U1057" s="240">
        <f t="shared" si="40"/>
        <v>1</v>
      </c>
      <c r="V1057" s="327" t="str">
        <f>+VLOOKUP(A1057,bd_lista!$A$3:$E$592,5,FALSE)</f>
        <v>Gobiernos Autonomos Municipales</v>
      </c>
      <c r="W1057" s="397" t="str">
        <f>+V1057</f>
        <v>Gobiernos Autonomos Municipales</v>
      </c>
      <c r="X1057" s="240">
        <f>+VLOOKUP(A1057,[4]Sheet1!$A$13:$D$744,4,FALSE)</f>
        <v>0</v>
      </c>
      <c r="Y1057" s="240" t="e">
        <f>+VLOOKUP(X1057,bd_lista!$A$3:$C$592,3,FALSE)</f>
        <v>#N/A</v>
      </c>
      <c r="Z1057" s="290">
        <f>+X1057</f>
        <v>0</v>
      </c>
      <c r="AA1057" s="291" t="e">
        <f>+Y1057</f>
        <v>#N/A</v>
      </c>
    </row>
    <row r="1058" spans="1:27" customFormat="1" ht="15" hidden="1" customHeight="1">
      <c r="A1058" s="32">
        <v>1806</v>
      </c>
      <c r="B1058" s="394"/>
      <c r="C1058" s="245" t="str">
        <f>+VLOOKUP(A1058,bd_lista!$A$3:$C$592,3,FALSE)</f>
        <v>Gobierno Autónomo Municipal de Reyes</v>
      </c>
      <c r="D1058" s="396"/>
      <c r="E1058" s="242" t="s">
        <v>1304</v>
      </c>
      <c r="F1058" s="241">
        <f ca="1">+IFERROR(INDEX('Hoja de Trabajo para listado'!$A$155:$Z$1048576,MATCH($A1058,'Hoja de Trabajo para listado'!$A$155:$A$1048576,0),MATCH((CUADRO!F$4&amp;$E1058),'Hoja de Trabajo para listado'!$A$151:$Z$151,0)),0)+IFERROR(INDEX('Hoja de Trabajo para listado'!$AB$155:$BA$1048576,MATCH($A1058,'Hoja de Trabajo para listado'!$AB$155:$AB$1048576,0),MATCH((CUADRO!F$4&amp;$E1058),'Hoja de Trabajo para listado'!$AB$151:$BA$151,0)),0)+IFERROR(INDEX('Hoja de Trabajo para listado'!$BC$155:$CB$1048576,MATCH($A1058,'Hoja de Trabajo para listado'!$BC$155:$BC$1048576,0),MATCH((CUADRO!F$4&amp;$E1058),'Hoja de Trabajo para listado'!$BC$151:$CB$151,0)),0)+IFERROR(INDEX('Hoja de Trabajo para listado'!$DE$153:$DG$274,MATCH($A1058,'Hoja de Trabajo para listado'!$DE$153:$DE$1048576,0),MATCH((CUADRO!F$4&amp;$E1058),'Hoja de Trabajo para listado'!$DE$151:$DG$151,0)),0)+IFERROR(INDEX('Hoja de Trabajo para listado'!$CD$155:$DC$1048576,MATCH($A1058,'Hoja de Trabajo para listado'!$CD$155:$CD$1048576,0),MATCH((CUADRO!F$4&amp;$E1058),'Hoja de Trabajo para listado'!$CD$151:$DC$151,0)),0)</f>
        <v>0</v>
      </c>
      <c r="G1058" s="241">
        <f ca="1">+IFERROR(INDEX('Hoja de Trabajo para listado'!$A$155:$Z$1048576,MATCH($A1058,'Hoja de Trabajo para listado'!$A$155:$A$1048576,0),MATCH((CUADRO!G$4&amp;$E1058),'Hoja de Trabajo para listado'!$A$151:$Z$151,0)),0)+IFERROR(INDEX('Hoja de Trabajo para listado'!$AB$155:$BA$1048576,MATCH($A1058,'Hoja de Trabajo para listado'!$AB$155:$AB$1048576,0),MATCH((CUADRO!G$4&amp;$E1058),'Hoja de Trabajo para listado'!$AB$151:$BA$151,0)),0)+IFERROR(INDEX('Hoja de Trabajo para listado'!$BC$155:$CB$1048576,MATCH($A1058,'Hoja de Trabajo para listado'!$BC$155:$BC$1048576,0),MATCH((CUADRO!G$4&amp;$E1058),'Hoja de Trabajo para listado'!$BC$151:$CB$151,0)),0)+IFERROR(INDEX('Hoja de Trabajo para listado'!$DE$153:$DG$274,MATCH($A1058,'Hoja de Trabajo para listado'!$DE$153:$DE$1048576,0),MATCH((CUADRO!G$4&amp;$E1058),'Hoja de Trabajo para listado'!$DE$151:$DG$151,0)),0)+IFERROR(INDEX('Hoja de Trabajo para listado'!$CD$155:$DC$1048576,MATCH($A1058,'Hoja de Trabajo para listado'!$CD$155:$CD$1048576,0),MATCH((CUADRO!G$4&amp;$E1058),'Hoja de Trabajo para listado'!$CD$151:$DC$151,0)),0)</f>
        <v>0</v>
      </c>
      <c r="H1058" s="241">
        <f ca="1">+IFERROR(INDEX('Hoja de Trabajo para listado'!$A$155:$Z$1048576,MATCH($A1058,'Hoja de Trabajo para listado'!$A$155:$A$1048576,0),MATCH((CUADRO!H$4&amp;$E1058),'Hoja de Trabajo para listado'!$A$151:$Z$151,0)),0)+IFERROR(INDEX('Hoja de Trabajo para listado'!$AB$155:$BA$1048576,MATCH($A1058,'Hoja de Trabajo para listado'!$AB$155:$AB$1048576,0),MATCH((CUADRO!H$4&amp;$E1058),'Hoja de Trabajo para listado'!$AB$151:$BA$151,0)),0)+IFERROR(INDEX('Hoja de Trabajo para listado'!$BC$155:$CB$1048576,MATCH($A1058,'Hoja de Trabajo para listado'!$BC$155:$BC$1048576,0),MATCH((CUADRO!H$4&amp;$E1058),'Hoja de Trabajo para listado'!$BC$151:$CB$151,0)),0)+IFERROR(INDEX('Hoja de Trabajo para listado'!$DE$153:$DG$274,MATCH($A1058,'Hoja de Trabajo para listado'!$DE$153:$DE$1048576,0),MATCH((CUADRO!H$4&amp;$E1058),'Hoja de Trabajo para listado'!$DE$151:$DG$151,0)),0)+IFERROR(INDEX('Hoja de Trabajo para listado'!$CD$155:$DC$1048576,MATCH($A1058,'Hoja de Trabajo para listado'!$CD$155:$CD$1048576,0),MATCH((CUADRO!H$4&amp;$E1058),'Hoja de Trabajo para listado'!$CD$151:$DC$151,0)),0)</f>
        <v>0</v>
      </c>
      <c r="I1058" s="241">
        <f ca="1">+IFERROR(INDEX('Hoja de Trabajo para listado'!$A$155:$Z$1048576,MATCH($A1058,'Hoja de Trabajo para listado'!$A$155:$A$1048576,0),MATCH((CUADRO!I$4&amp;$E1058),'Hoja de Trabajo para listado'!$A$151:$Z$151,0)),0)+IFERROR(INDEX('Hoja de Trabajo para listado'!$AB$155:$BA$1048576,MATCH($A1058,'Hoja de Trabajo para listado'!$AB$155:$AB$1048576,0),MATCH((CUADRO!I$4&amp;$E1058),'Hoja de Trabajo para listado'!$AB$151:$BA$151,0)),0)+IFERROR(INDEX('Hoja de Trabajo para listado'!$BC$155:$CB$1048576,MATCH($A1058,'Hoja de Trabajo para listado'!$BC$155:$BC$1048576,0),MATCH((CUADRO!I$4&amp;$E1058),'Hoja de Trabajo para listado'!$BC$151:$CB$151,0)),0)+IFERROR(INDEX('Hoja de Trabajo para listado'!$DE$153:$DG$274,MATCH($A1058,'Hoja de Trabajo para listado'!$DE$153:$DE$1048576,0),MATCH((CUADRO!I$4&amp;$E1058),'Hoja de Trabajo para listado'!$DE$151:$DG$151,0)),0)+IFERROR(INDEX('Hoja de Trabajo para listado'!$CD$155:$DC$1048576,MATCH($A1058,'Hoja de Trabajo para listado'!$CD$155:$CD$1048576,0),MATCH((CUADRO!I$4&amp;$E1058),'Hoja de Trabajo para listado'!$CD$151:$DC$151,0)),0)</f>
        <v>0</v>
      </c>
      <c r="J1058" s="241">
        <f ca="1">+IFERROR(INDEX('Hoja de Trabajo para listado'!$A$155:$Z$1048576,MATCH($A1058,'Hoja de Trabajo para listado'!$A$155:$A$1048576,0),MATCH((CUADRO!J$4&amp;$E1058),'Hoja de Trabajo para listado'!$A$151:$Z$151,0)),0)+IFERROR(INDEX('Hoja de Trabajo para listado'!$AB$155:$BA$1048576,MATCH($A1058,'Hoja de Trabajo para listado'!$AB$155:$AB$1048576,0),MATCH((CUADRO!J$4&amp;$E1058),'Hoja de Trabajo para listado'!$AB$151:$BA$151,0)),0)+IFERROR(INDEX('Hoja de Trabajo para listado'!$BC$155:$CB$1048576,MATCH($A1058,'Hoja de Trabajo para listado'!$BC$155:$BC$1048576,0),MATCH((CUADRO!J$4&amp;$E1058),'Hoja de Trabajo para listado'!$BC$151:$CB$151,0)),0)+IFERROR(INDEX('Hoja de Trabajo para listado'!$DE$153:$DG$274,MATCH($A1058,'Hoja de Trabajo para listado'!$DE$153:$DE$1048576,0),MATCH((CUADRO!J$4&amp;$E1058),'Hoja de Trabajo para listado'!$DE$151:$DG$151,0)),0)+IFERROR(INDEX('Hoja de Trabajo para listado'!$CD$155:$DC$1048576,MATCH($A1058,'Hoja de Trabajo para listado'!$CD$155:$CD$1048576,0),MATCH((CUADRO!J$4&amp;$E1058),'Hoja de Trabajo para listado'!$CD$151:$DC$151,0)),0)</f>
        <v>0</v>
      </c>
      <c r="K1058" s="241">
        <f ca="1">+IFERROR(INDEX('Hoja de Trabajo para listado'!$A$155:$Z$1048576,MATCH($A1058,'Hoja de Trabajo para listado'!$A$155:$A$1048576,0),MATCH((CUADRO!K$4&amp;$E1058),'Hoja de Trabajo para listado'!$A$151:$Z$151,0)),0)+IFERROR(INDEX('Hoja de Trabajo para listado'!$AB$155:$BA$1048576,MATCH($A1058,'Hoja de Trabajo para listado'!$AB$155:$AB$1048576,0),MATCH((CUADRO!K$4&amp;$E1058),'Hoja de Trabajo para listado'!$AB$151:$BA$151,0)),0)+IFERROR(INDEX('Hoja de Trabajo para listado'!$BC$155:$CB$1048576,MATCH($A1058,'Hoja de Trabajo para listado'!$BC$155:$BC$1048576,0),MATCH((CUADRO!K$4&amp;$E1058),'Hoja de Trabajo para listado'!$BC$151:$CB$151,0)),0)+IFERROR(INDEX('Hoja de Trabajo para listado'!$DE$153:$DG$274,MATCH($A1058,'Hoja de Trabajo para listado'!$DE$153:$DE$1048576,0),MATCH((CUADRO!K$4&amp;$E1058),'Hoja de Trabajo para listado'!$DE$151:$DG$151,0)),0)+IFERROR(INDEX('Hoja de Trabajo para listado'!$CD$155:$DC$1048576,MATCH($A1058,'Hoja de Trabajo para listado'!$CD$155:$CD$1048576,0),MATCH((CUADRO!K$4&amp;$E1058),'Hoja de Trabajo para listado'!$CD$151:$DC$151,0)),0)</f>
        <v>0</v>
      </c>
      <c r="L1058" s="241">
        <f ca="1">+IFERROR(INDEX('Hoja de Trabajo para listado'!$A$155:$Z$1048576,MATCH($A1058,'Hoja de Trabajo para listado'!$A$155:$A$1048576,0),MATCH((CUADRO!L$4&amp;$E1058),'Hoja de Trabajo para listado'!$A$151:$Z$151,0)),0)+IFERROR(INDEX('Hoja de Trabajo para listado'!$AB$155:$BA$1048576,MATCH($A1058,'Hoja de Trabajo para listado'!$AB$155:$AB$1048576,0),MATCH((CUADRO!L$4&amp;$E1058),'Hoja de Trabajo para listado'!$AB$151:$BA$151,0)),0)+IFERROR(INDEX('Hoja de Trabajo para listado'!$BC$155:$CB$1048576,MATCH($A1058,'Hoja de Trabajo para listado'!$BC$155:$BC$1048576,0),MATCH((CUADRO!L$4&amp;$E1058),'Hoja de Trabajo para listado'!$BC$151:$CB$151,0)),0)+IFERROR(INDEX('Hoja de Trabajo para listado'!$DE$153:$DG$274,MATCH($A1058,'Hoja de Trabajo para listado'!$DE$153:$DE$1048576,0),MATCH((CUADRO!L$4&amp;$E1058),'Hoja de Trabajo para listado'!$DE$151:$DG$151,0)),0)+IFERROR(INDEX('Hoja de Trabajo para listado'!$CD$155:$DC$1048576,MATCH($A1058,'Hoja de Trabajo para listado'!$CD$155:$CD$1048576,0),MATCH((CUADRO!L$4&amp;$E1058),'Hoja de Trabajo para listado'!$CD$151:$DC$151,0)),0)</f>
        <v>0</v>
      </c>
      <c r="M1058" s="241">
        <f ca="1">+IFERROR(INDEX('Hoja de Trabajo para listado'!$A$155:$Z$1048576,MATCH($A1058,'Hoja de Trabajo para listado'!$A$155:$A$1048576,0),MATCH((CUADRO!M$4&amp;$E1058),'Hoja de Trabajo para listado'!$A$151:$Z$151,0)),0)+IFERROR(INDEX('Hoja de Trabajo para listado'!$AB$155:$BA$1048576,MATCH($A1058,'Hoja de Trabajo para listado'!$AB$155:$AB$1048576,0),MATCH((CUADRO!M$4&amp;$E1058),'Hoja de Trabajo para listado'!$AB$151:$BA$151,0)),0)+IFERROR(INDEX('Hoja de Trabajo para listado'!$BC$155:$CB$1048576,MATCH($A1058,'Hoja de Trabajo para listado'!$BC$155:$BC$1048576,0),MATCH((CUADRO!M$4&amp;$E1058),'Hoja de Trabajo para listado'!$BC$151:$CB$151,0)),0)+IFERROR(INDEX('Hoja de Trabajo para listado'!$DE$153:$DG$274,MATCH($A1058,'Hoja de Trabajo para listado'!$DE$153:$DE$1048576,0),MATCH((CUADRO!M$4&amp;$E1058),'Hoja de Trabajo para listado'!$DE$151:$DG$151,0)),0)+IFERROR(INDEX('Hoja de Trabajo para listado'!$CD$155:$DC$1048576,MATCH($A1058,'Hoja de Trabajo para listado'!$CD$155:$CD$1048576,0),MATCH((CUADRO!M$4&amp;$E1058),'Hoja de Trabajo para listado'!$CD$151:$DC$151,0)),0)</f>
        <v>0</v>
      </c>
      <c r="N1058" s="241">
        <f ca="1">+IFERROR(INDEX('Hoja de Trabajo para listado'!$A$155:$Z$1048576,MATCH($A1058,'Hoja de Trabajo para listado'!$A$155:$A$1048576,0),MATCH((CUADRO!N$4&amp;$E1058),'Hoja de Trabajo para listado'!$A$151:$Z$151,0)),0)+IFERROR(INDEX('Hoja de Trabajo para listado'!$AB$155:$BA$1048576,MATCH($A1058,'Hoja de Trabajo para listado'!$AB$155:$AB$1048576,0),MATCH((CUADRO!N$4&amp;$E1058),'Hoja de Trabajo para listado'!$AB$151:$BA$151,0)),0)+IFERROR(INDEX('Hoja de Trabajo para listado'!$BC$155:$CB$1048576,MATCH($A1058,'Hoja de Trabajo para listado'!$BC$155:$BC$1048576,0),MATCH((CUADRO!N$4&amp;$E1058),'Hoja de Trabajo para listado'!$BC$151:$CB$151,0)),0)+IFERROR(INDEX('Hoja de Trabajo para listado'!$DE$153:$DG$274,MATCH($A1058,'Hoja de Trabajo para listado'!$DE$153:$DE$1048576,0),MATCH((CUADRO!N$4&amp;$E1058),'Hoja de Trabajo para listado'!$DE$151:$DG$151,0)),0)+IFERROR(INDEX('Hoja de Trabajo para listado'!$CD$155:$DC$1048576,MATCH($A1058,'Hoja de Trabajo para listado'!$CD$155:$CD$1048576,0),MATCH((CUADRO!N$4&amp;$E1058),'Hoja de Trabajo para listado'!$CD$151:$DC$151,0)),0)</f>
        <v>0</v>
      </c>
      <c r="O1058" s="241">
        <f ca="1">+IFERROR(INDEX('Hoja de Trabajo para listado'!$A$155:$Z$1048576,MATCH($A1058,'Hoja de Trabajo para listado'!$A$155:$A$1048576,0),MATCH((CUADRO!O$4&amp;$E1058),'Hoja de Trabajo para listado'!$A$151:$Z$151,0)),0)+IFERROR(INDEX('Hoja de Trabajo para listado'!$AB$155:$BA$1048576,MATCH($A1058,'Hoja de Trabajo para listado'!$AB$155:$AB$1048576,0),MATCH((CUADRO!O$4&amp;$E1058),'Hoja de Trabajo para listado'!$AB$151:$BA$151,0)),0)+IFERROR(INDEX('Hoja de Trabajo para listado'!$BC$155:$CB$1048576,MATCH($A1058,'Hoja de Trabajo para listado'!$BC$155:$BC$1048576,0),MATCH((CUADRO!O$4&amp;$E1058),'Hoja de Trabajo para listado'!$BC$151:$CB$151,0)),0)+IFERROR(INDEX('Hoja de Trabajo para listado'!$DE$153:$DG$274,MATCH($A1058,'Hoja de Trabajo para listado'!$DE$153:$DE$1048576,0),MATCH((CUADRO!O$4&amp;$E1058),'Hoja de Trabajo para listado'!$DE$151:$DG$151,0)),0)+IFERROR(INDEX('Hoja de Trabajo para listado'!$CD$155:$DC$1048576,MATCH($A1058,'Hoja de Trabajo para listado'!$CD$155:$CD$1048576,0),MATCH((CUADRO!O$4&amp;$E1058),'Hoja de Trabajo para listado'!$CD$151:$DC$151,0)),0)</f>
        <v>0</v>
      </c>
      <c r="P1058" s="241">
        <f ca="1">+IFERROR(INDEX('Hoja de Trabajo para listado'!$A$155:$Z$1048576,MATCH($A1058,'Hoja de Trabajo para listado'!$A$155:$A$1048576,0),MATCH((CUADRO!P$4&amp;$E1058),'Hoja de Trabajo para listado'!$A$151:$Z$151,0)),0)+IFERROR(INDEX('Hoja de Trabajo para listado'!$AB$155:$BA$1048576,MATCH($A1058,'Hoja de Trabajo para listado'!$AB$155:$AB$1048576,0),MATCH((CUADRO!P$4&amp;$E1058),'Hoja de Trabajo para listado'!$AB$151:$BA$151,0)),0)+IFERROR(INDEX('Hoja de Trabajo para listado'!$BC$155:$CB$1048576,MATCH($A1058,'Hoja de Trabajo para listado'!$BC$155:$BC$1048576,0),MATCH((CUADRO!P$4&amp;$E1058),'Hoja de Trabajo para listado'!$BC$151:$CB$151,0)),0)+IFERROR(INDEX('Hoja de Trabajo para listado'!$DE$153:$DG$274,MATCH($A1058,'Hoja de Trabajo para listado'!$DE$153:$DE$1048576,0),MATCH((CUADRO!P$4&amp;$E1058),'Hoja de Trabajo para listado'!$DE$151:$DG$151,0)),0)+IFERROR(INDEX('Hoja de Trabajo para listado'!$CD$155:$DC$1048576,MATCH($A1058,'Hoja de Trabajo para listado'!$CD$155:$CD$1048576,0),MATCH((CUADRO!P$4&amp;$E1058),'Hoja de Trabajo para listado'!$CD$151:$DC$151,0)),0)</f>
        <v>0</v>
      </c>
      <c r="Q1058" s="241">
        <f ca="1">+IFERROR(INDEX('Hoja de Trabajo para listado'!$A$155:$Z$1048576,MATCH($A1058,'Hoja de Trabajo para listado'!$A$155:$A$1048576,0),MATCH((CUADRO!Q$4&amp;$E1058),'Hoja de Trabajo para listado'!$A$151:$Z$151,0)),0)+IFERROR(INDEX('Hoja de Trabajo para listado'!$AB$155:$BA$1048576,MATCH($A1058,'Hoja de Trabajo para listado'!$AB$155:$AB$1048576,0),MATCH((CUADRO!Q$4&amp;$E1058),'Hoja de Trabajo para listado'!$AB$151:$BA$151,0)),0)+IFERROR(INDEX('Hoja de Trabajo para listado'!$BC$155:$CB$1048576,MATCH($A1058,'Hoja de Trabajo para listado'!$BC$155:$BC$1048576,0),MATCH((CUADRO!Q$4&amp;$E1058),'Hoja de Trabajo para listado'!$BC$151:$CB$151,0)),0)+IFERROR(INDEX('Hoja de Trabajo para listado'!$DE$153:$DG$274,MATCH($A1058,'Hoja de Trabajo para listado'!$DE$153:$DE$1048576,0),MATCH((CUADRO!Q$4&amp;$E1058),'Hoja de Trabajo para listado'!$DE$151:$DG$151,0)),0)+IFERROR(INDEX('Hoja de Trabajo para listado'!$CD$155:$DC$1048576,MATCH($A1058,'Hoja de Trabajo para listado'!$CD$155:$CD$1048576,0),MATCH((CUADRO!Q$4&amp;$E1058),'Hoja de Trabajo para listado'!$CD$151:$DC$151,0)),0)</f>
        <v>0</v>
      </c>
      <c r="R1058" s="241">
        <f t="shared" ca="1" si="39"/>
        <v>0</v>
      </c>
      <c r="S1058" s="247">
        <f ca="1">+R1057+R1058</f>
        <v>0</v>
      </c>
      <c r="T1058" s="241">
        <f ca="1">+S1058</f>
        <v>0</v>
      </c>
      <c r="U1058" s="240">
        <f t="shared" si="40"/>
        <v>2</v>
      </c>
      <c r="V1058" s="327" t="str">
        <f>+VLOOKUP(A1058,bd_lista!$A$3:$E$592,5,FALSE)</f>
        <v>Gobiernos Autonomos Municipales</v>
      </c>
      <c r="W1058" s="398"/>
      <c r="X1058" s="240">
        <f>+VLOOKUP(A1058,[4]Sheet1!$A$13:$D$744,4,FALSE)</f>
        <v>0</v>
      </c>
      <c r="Y1058" s="240" t="e">
        <f>+VLOOKUP(X1058,bd_lista!$A$3:$C$592,3,FALSE)</f>
        <v>#N/A</v>
      </c>
      <c r="Z1058" s="288"/>
      <c r="AA1058" s="289"/>
    </row>
    <row r="1059" spans="1:27" customFormat="1" ht="15" hidden="1" customHeight="1">
      <c r="A1059" s="32">
        <v>1807</v>
      </c>
      <c r="B1059" s="393">
        <f>+A1059</f>
        <v>1807</v>
      </c>
      <c r="C1059" s="245" t="str">
        <f>+VLOOKUP(A1059,bd_lista!$A$3:$C$592,3,FALSE)</f>
        <v>Gobierno Autónomo Municipal de Puerto Rurrenabaque</v>
      </c>
      <c r="D1059" s="395" t="str">
        <f>+C1059</f>
        <v>Gobierno Autónomo Municipal de Puerto Rurrenabaque</v>
      </c>
      <c r="E1059" s="240" t="s">
        <v>1303</v>
      </c>
      <c r="F1059" s="241">
        <f ca="1">+IFERROR(INDEX('Hoja de Trabajo para listado'!$A$155:$Z$1048576,MATCH($A1059,'Hoja de Trabajo para listado'!$A$155:$A$1048576,0),MATCH((CUADRO!F$4&amp;$E1059),'Hoja de Trabajo para listado'!$A$151:$Z$151,0)),0)+IFERROR(INDEX('Hoja de Trabajo para listado'!$AB$155:$BA$1048576,MATCH($A1059,'Hoja de Trabajo para listado'!$AB$155:$AB$1048576,0),MATCH((CUADRO!F$4&amp;$E1059),'Hoja de Trabajo para listado'!$AB$151:$BA$151,0)),0)+IFERROR(INDEX('Hoja de Trabajo para listado'!$BC$155:$CB$1048576,MATCH($A1059,'Hoja de Trabajo para listado'!$BC$155:$BC$1048576,0),MATCH((CUADRO!F$4&amp;$E1059),'Hoja de Trabajo para listado'!$BC$151:$CB$151,0)),0)+IFERROR(INDEX('Hoja de Trabajo para listado'!$DE$153:$DG$274,MATCH($A1059,'Hoja de Trabajo para listado'!$DE$153:$DE$1048576,0),MATCH((CUADRO!F$4&amp;$E1059),'Hoja de Trabajo para listado'!$DE$151:$DG$151,0)),0)+IFERROR(INDEX('Hoja de Trabajo para listado'!$CD$155:$DC$1048576,MATCH($A1059,'Hoja de Trabajo para listado'!$CD$155:$CD$1048576,0),MATCH((CUADRO!F$4&amp;$E1059),'Hoja de Trabajo para listado'!$CD$151:$DC$151,0)),0)</f>
        <v>0</v>
      </c>
      <c r="G1059" s="241">
        <f ca="1">+IFERROR(INDEX('Hoja de Trabajo para listado'!$A$155:$Z$1048576,MATCH($A1059,'Hoja de Trabajo para listado'!$A$155:$A$1048576,0),MATCH((CUADRO!G$4&amp;$E1059),'Hoja de Trabajo para listado'!$A$151:$Z$151,0)),0)+IFERROR(INDEX('Hoja de Trabajo para listado'!$AB$155:$BA$1048576,MATCH($A1059,'Hoja de Trabajo para listado'!$AB$155:$AB$1048576,0),MATCH((CUADRO!G$4&amp;$E1059),'Hoja de Trabajo para listado'!$AB$151:$BA$151,0)),0)+IFERROR(INDEX('Hoja de Trabajo para listado'!$BC$155:$CB$1048576,MATCH($A1059,'Hoja de Trabajo para listado'!$BC$155:$BC$1048576,0),MATCH((CUADRO!G$4&amp;$E1059),'Hoja de Trabajo para listado'!$BC$151:$CB$151,0)),0)+IFERROR(INDEX('Hoja de Trabajo para listado'!$DE$153:$DG$274,MATCH($A1059,'Hoja de Trabajo para listado'!$DE$153:$DE$1048576,0),MATCH((CUADRO!G$4&amp;$E1059),'Hoja de Trabajo para listado'!$DE$151:$DG$151,0)),0)+IFERROR(INDEX('Hoja de Trabajo para listado'!$CD$155:$DC$1048576,MATCH($A1059,'Hoja de Trabajo para listado'!$CD$155:$CD$1048576,0),MATCH((CUADRO!G$4&amp;$E1059),'Hoja de Trabajo para listado'!$CD$151:$DC$151,0)),0)</f>
        <v>0</v>
      </c>
      <c r="H1059" s="241">
        <f ca="1">+IFERROR(INDEX('Hoja de Trabajo para listado'!$A$155:$Z$1048576,MATCH($A1059,'Hoja de Trabajo para listado'!$A$155:$A$1048576,0),MATCH((CUADRO!H$4&amp;$E1059),'Hoja de Trabajo para listado'!$A$151:$Z$151,0)),0)+IFERROR(INDEX('Hoja de Trabajo para listado'!$AB$155:$BA$1048576,MATCH($A1059,'Hoja de Trabajo para listado'!$AB$155:$AB$1048576,0),MATCH((CUADRO!H$4&amp;$E1059),'Hoja de Trabajo para listado'!$AB$151:$BA$151,0)),0)+IFERROR(INDEX('Hoja de Trabajo para listado'!$BC$155:$CB$1048576,MATCH($A1059,'Hoja de Trabajo para listado'!$BC$155:$BC$1048576,0),MATCH((CUADRO!H$4&amp;$E1059),'Hoja de Trabajo para listado'!$BC$151:$CB$151,0)),0)+IFERROR(INDEX('Hoja de Trabajo para listado'!$DE$153:$DG$274,MATCH($A1059,'Hoja de Trabajo para listado'!$DE$153:$DE$1048576,0),MATCH((CUADRO!H$4&amp;$E1059),'Hoja de Trabajo para listado'!$DE$151:$DG$151,0)),0)+IFERROR(INDEX('Hoja de Trabajo para listado'!$CD$155:$DC$1048576,MATCH($A1059,'Hoja de Trabajo para listado'!$CD$155:$CD$1048576,0),MATCH((CUADRO!H$4&amp;$E1059),'Hoja de Trabajo para listado'!$CD$151:$DC$151,0)),0)</f>
        <v>0</v>
      </c>
      <c r="I1059" s="241">
        <f ca="1">+IFERROR(INDEX('Hoja de Trabajo para listado'!$A$155:$Z$1048576,MATCH($A1059,'Hoja de Trabajo para listado'!$A$155:$A$1048576,0),MATCH((CUADRO!I$4&amp;$E1059),'Hoja de Trabajo para listado'!$A$151:$Z$151,0)),0)+IFERROR(INDEX('Hoja de Trabajo para listado'!$AB$155:$BA$1048576,MATCH($A1059,'Hoja de Trabajo para listado'!$AB$155:$AB$1048576,0),MATCH((CUADRO!I$4&amp;$E1059),'Hoja de Trabajo para listado'!$AB$151:$BA$151,0)),0)+IFERROR(INDEX('Hoja de Trabajo para listado'!$BC$155:$CB$1048576,MATCH($A1059,'Hoja de Trabajo para listado'!$BC$155:$BC$1048576,0),MATCH((CUADRO!I$4&amp;$E1059),'Hoja de Trabajo para listado'!$BC$151:$CB$151,0)),0)+IFERROR(INDEX('Hoja de Trabajo para listado'!$DE$153:$DG$274,MATCH($A1059,'Hoja de Trabajo para listado'!$DE$153:$DE$1048576,0),MATCH((CUADRO!I$4&amp;$E1059),'Hoja de Trabajo para listado'!$DE$151:$DG$151,0)),0)+IFERROR(INDEX('Hoja de Trabajo para listado'!$CD$155:$DC$1048576,MATCH($A1059,'Hoja de Trabajo para listado'!$CD$155:$CD$1048576,0),MATCH((CUADRO!I$4&amp;$E1059),'Hoja de Trabajo para listado'!$CD$151:$DC$151,0)),0)</f>
        <v>0</v>
      </c>
      <c r="J1059" s="241">
        <f ca="1">+IFERROR(INDEX('Hoja de Trabajo para listado'!$A$155:$Z$1048576,MATCH($A1059,'Hoja de Trabajo para listado'!$A$155:$A$1048576,0),MATCH((CUADRO!J$4&amp;$E1059),'Hoja de Trabajo para listado'!$A$151:$Z$151,0)),0)+IFERROR(INDEX('Hoja de Trabajo para listado'!$AB$155:$BA$1048576,MATCH($A1059,'Hoja de Trabajo para listado'!$AB$155:$AB$1048576,0),MATCH((CUADRO!J$4&amp;$E1059),'Hoja de Trabajo para listado'!$AB$151:$BA$151,0)),0)+IFERROR(INDEX('Hoja de Trabajo para listado'!$BC$155:$CB$1048576,MATCH($A1059,'Hoja de Trabajo para listado'!$BC$155:$BC$1048576,0),MATCH((CUADRO!J$4&amp;$E1059),'Hoja de Trabajo para listado'!$BC$151:$CB$151,0)),0)+IFERROR(INDEX('Hoja de Trabajo para listado'!$DE$153:$DG$274,MATCH($A1059,'Hoja de Trabajo para listado'!$DE$153:$DE$1048576,0),MATCH((CUADRO!J$4&amp;$E1059),'Hoja de Trabajo para listado'!$DE$151:$DG$151,0)),0)+IFERROR(INDEX('Hoja de Trabajo para listado'!$CD$155:$DC$1048576,MATCH($A1059,'Hoja de Trabajo para listado'!$CD$155:$CD$1048576,0),MATCH((CUADRO!J$4&amp;$E1059),'Hoja de Trabajo para listado'!$CD$151:$DC$151,0)),0)</f>
        <v>0</v>
      </c>
      <c r="K1059" s="241">
        <f ca="1">+IFERROR(INDEX('Hoja de Trabajo para listado'!$A$155:$Z$1048576,MATCH($A1059,'Hoja de Trabajo para listado'!$A$155:$A$1048576,0),MATCH((CUADRO!K$4&amp;$E1059),'Hoja de Trabajo para listado'!$A$151:$Z$151,0)),0)+IFERROR(INDEX('Hoja de Trabajo para listado'!$AB$155:$BA$1048576,MATCH($A1059,'Hoja de Trabajo para listado'!$AB$155:$AB$1048576,0),MATCH((CUADRO!K$4&amp;$E1059),'Hoja de Trabajo para listado'!$AB$151:$BA$151,0)),0)+IFERROR(INDEX('Hoja de Trabajo para listado'!$BC$155:$CB$1048576,MATCH($A1059,'Hoja de Trabajo para listado'!$BC$155:$BC$1048576,0),MATCH((CUADRO!K$4&amp;$E1059),'Hoja de Trabajo para listado'!$BC$151:$CB$151,0)),0)+IFERROR(INDEX('Hoja de Trabajo para listado'!$DE$153:$DG$274,MATCH($A1059,'Hoja de Trabajo para listado'!$DE$153:$DE$1048576,0),MATCH((CUADRO!K$4&amp;$E1059),'Hoja de Trabajo para listado'!$DE$151:$DG$151,0)),0)+IFERROR(INDEX('Hoja de Trabajo para listado'!$CD$155:$DC$1048576,MATCH($A1059,'Hoja de Trabajo para listado'!$CD$155:$CD$1048576,0),MATCH((CUADRO!K$4&amp;$E1059),'Hoja de Trabajo para listado'!$CD$151:$DC$151,0)),0)</f>
        <v>0</v>
      </c>
      <c r="L1059" s="241">
        <f ca="1">+IFERROR(INDEX('Hoja de Trabajo para listado'!$A$155:$Z$1048576,MATCH($A1059,'Hoja de Trabajo para listado'!$A$155:$A$1048576,0),MATCH((CUADRO!L$4&amp;$E1059),'Hoja de Trabajo para listado'!$A$151:$Z$151,0)),0)+IFERROR(INDEX('Hoja de Trabajo para listado'!$AB$155:$BA$1048576,MATCH($A1059,'Hoja de Trabajo para listado'!$AB$155:$AB$1048576,0),MATCH((CUADRO!L$4&amp;$E1059),'Hoja de Trabajo para listado'!$AB$151:$BA$151,0)),0)+IFERROR(INDEX('Hoja de Trabajo para listado'!$BC$155:$CB$1048576,MATCH($A1059,'Hoja de Trabajo para listado'!$BC$155:$BC$1048576,0),MATCH((CUADRO!L$4&amp;$E1059),'Hoja de Trabajo para listado'!$BC$151:$CB$151,0)),0)+IFERROR(INDEX('Hoja de Trabajo para listado'!$DE$153:$DG$274,MATCH($A1059,'Hoja de Trabajo para listado'!$DE$153:$DE$1048576,0),MATCH((CUADRO!L$4&amp;$E1059),'Hoja de Trabajo para listado'!$DE$151:$DG$151,0)),0)+IFERROR(INDEX('Hoja de Trabajo para listado'!$CD$155:$DC$1048576,MATCH($A1059,'Hoja de Trabajo para listado'!$CD$155:$CD$1048576,0),MATCH((CUADRO!L$4&amp;$E1059),'Hoja de Trabajo para listado'!$CD$151:$DC$151,0)),0)</f>
        <v>0</v>
      </c>
      <c r="M1059" s="241">
        <f ca="1">+IFERROR(INDEX('Hoja de Trabajo para listado'!$A$155:$Z$1048576,MATCH($A1059,'Hoja de Trabajo para listado'!$A$155:$A$1048576,0),MATCH((CUADRO!M$4&amp;$E1059),'Hoja de Trabajo para listado'!$A$151:$Z$151,0)),0)+IFERROR(INDEX('Hoja de Trabajo para listado'!$AB$155:$BA$1048576,MATCH($A1059,'Hoja de Trabajo para listado'!$AB$155:$AB$1048576,0),MATCH((CUADRO!M$4&amp;$E1059),'Hoja de Trabajo para listado'!$AB$151:$BA$151,0)),0)+IFERROR(INDEX('Hoja de Trabajo para listado'!$BC$155:$CB$1048576,MATCH($A1059,'Hoja de Trabajo para listado'!$BC$155:$BC$1048576,0),MATCH((CUADRO!M$4&amp;$E1059),'Hoja de Trabajo para listado'!$BC$151:$CB$151,0)),0)+IFERROR(INDEX('Hoja de Trabajo para listado'!$DE$153:$DG$274,MATCH($A1059,'Hoja de Trabajo para listado'!$DE$153:$DE$1048576,0),MATCH((CUADRO!M$4&amp;$E1059),'Hoja de Trabajo para listado'!$DE$151:$DG$151,0)),0)+IFERROR(INDEX('Hoja de Trabajo para listado'!$CD$155:$DC$1048576,MATCH($A1059,'Hoja de Trabajo para listado'!$CD$155:$CD$1048576,0),MATCH((CUADRO!M$4&amp;$E1059),'Hoja de Trabajo para listado'!$CD$151:$DC$151,0)),0)</f>
        <v>0</v>
      </c>
      <c r="N1059" s="241">
        <f ca="1">+IFERROR(INDEX('Hoja de Trabajo para listado'!$A$155:$Z$1048576,MATCH($A1059,'Hoja de Trabajo para listado'!$A$155:$A$1048576,0),MATCH((CUADRO!N$4&amp;$E1059),'Hoja de Trabajo para listado'!$A$151:$Z$151,0)),0)+IFERROR(INDEX('Hoja de Trabajo para listado'!$AB$155:$BA$1048576,MATCH($A1059,'Hoja de Trabajo para listado'!$AB$155:$AB$1048576,0),MATCH((CUADRO!N$4&amp;$E1059),'Hoja de Trabajo para listado'!$AB$151:$BA$151,0)),0)+IFERROR(INDEX('Hoja de Trabajo para listado'!$BC$155:$CB$1048576,MATCH($A1059,'Hoja de Trabajo para listado'!$BC$155:$BC$1048576,0),MATCH((CUADRO!N$4&amp;$E1059),'Hoja de Trabajo para listado'!$BC$151:$CB$151,0)),0)+IFERROR(INDEX('Hoja de Trabajo para listado'!$DE$153:$DG$274,MATCH($A1059,'Hoja de Trabajo para listado'!$DE$153:$DE$1048576,0),MATCH((CUADRO!N$4&amp;$E1059),'Hoja de Trabajo para listado'!$DE$151:$DG$151,0)),0)+IFERROR(INDEX('Hoja de Trabajo para listado'!$CD$155:$DC$1048576,MATCH($A1059,'Hoja de Trabajo para listado'!$CD$155:$CD$1048576,0),MATCH((CUADRO!N$4&amp;$E1059),'Hoja de Trabajo para listado'!$CD$151:$DC$151,0)),0)</f>
        <v>0</v>
      </c>
      <c r="O1059" s="241">
        <f ca="1">+IFERROR(INDEX('Hoja de Trabajo para listado'!$A$155:$Z$1048576,MATCH($A1059,'Hoja de Trabajo para listado'!$A$155:$A$1048576,0),MATCH((CUADRO!O$4&amp;$E1059),'Hoja de Trabajo para listado'!$A$151:$Z$151,0)),0)+IFERROR(INDEX('Hoja de Trabajo para listado'!$AB$155:$BA$1048576,MATCH($A1059,'Hoja de Trabajo para listado'!$AB$155:$AB$1048576,0),MATCH((CUADRO!O$4&amp;$E1059),'Hoja de Trabajo para listado'!$AB$151:$BA$151,0)),0)+IFERROR(INDEX('Hoja de Trabajo para listado'!$BC$155:$CB$1048576,MATCH($A1059,'Hoja de Trabajo para listado'!$BC$155:$BC$1048576,0),MATCH((CUADRO!O$4&amp;$E1059),'Hoja de Trabajo para listado'!$BC$151:$CB$151,0)),0)+IFERROR(INDEX('Hoja de Trabajo para listado'!$DE$153:$DG$274,MATCH($A1059,'Hoja de Trabajo para listado'!$DE$153:$DE$1048576,0),MATCH((CUADRO!O$4&amp;$E1059),'Hoja de Trabajo para listado'!$DE$151:$DG$151,0)),0)+IFERROR(INDEX('Hoja de Trabajo para listado'!$CD$155:$DC$1048576,MATCH($A1059,'Hoja de Trabajo para listado'!$CD$155:$CD$1048576,0),MATCH((CUADRO!O$4&amp;$E1059),'Hoja de Trabajo para listado'!$CD$151:$DC$151,0)),0)</f>
        <v>0</v>
      </c>
      <c r="P1059" s="241">
        <f ca="1">+IFERROR(INDEX('Hoja de Trabajo para listado'!$A$155:$Z$1048576,MATCH($A1059,'Hoja de Trabajo para listado'!$A$155:$A$1048576,0),MATCH((CUADRO!P$4&amp;$E1059),'Hoja de Trabajo para listado'!$A$151:$Z$151,0)),0)+IFERROR(INDEX('Hoja de Trabajo para listado'!$AB$155:$BA$1048576,MATCH($A1059,'Hoja de Trabajo para listado'!$AB$155:$AB$1048576,0),MATCH((CUADRO!P$4&amp;$E1059),'Hoja de Trabajo para listado'!$AB$151:$BA$151,0)),0)+IFERROR(INDEX('Hoja de Trabajo para listado'!$BC$155:$CB$1048576,MATCH($A1059,'Hoja de Trabajo para listado'!$BC$155:$BC$1048576,0),MATCH((CUADRO!P$4&amp;$E1059),'Hoja de Trabajo para listado'!$BC$151:$CB$151,0)),0)+IFERROR(INDEX('Hoja de Trabajo para listado'!$DE$153:$DG$274,MATCH($A1059,'Hoja de Trabajo para listado'!$DE$153:$DE$1048576,0),MATCH((CUADRO!P$4&amp;$E1059),'Hoja de Trabajo para listado'!$DE$151:$DG$151,0)),0)+IFERROR(INDEX('Hoja de Trabajo para listado'!$CD$155:$DC$1048576,MATCH($A1059,'Hoja de Trabajo para listado'!$CD$155:$CD$1048576,0),MATCH((CUADRO!P$4&amp;$E1059),'Hoja de Trabajo para listado'!$CD$151:$DC$151,0)),0)</f>
        <v>0</v>
      </c>
      <c r="Q1059" s="241">
        <f ca="1">+IFERROR(INDEX('Hoja de Trabajo para listado'!$A$155:$Z$1048576,MATCH($A1059,'Hoja de Trabajo para listado'!$A$155:$A$1048576,0),MATCH((CUADRO!Q$4&amp;$E1059),'Hoja de Trabajo para listado'!$A$151:$Z$151,0)),0)+IFERROR(INDEX('Hoja de Trabajo para listado'!$AB$155:$BA$1048576,MATCH($A1059,'Hoja de Trabajo para listado'!$AB$155:$AB$1048576,0),MATCH((CUADRO!Q$4&amp;$E1059),'Hoja de Trabajo para listado'!$AB$151:$BA$151,0)),0)+IFERROR(INDEX('Hoja de Trabajo para listado'!$BC$155:$CB$1048576,MATCH($A1059,'Hoja de Trabajo para listado'!$BC$155:$BC$1048576,0),MATCH((CUADRO!Q$4&amp;$E1059),'Hoja de Trabajo para listado'!$BC$151:$CB$151,0)),0)+IFERROR(INDEX('Hoja de Trabajo para listado'!$DE$153:$DG$274,MATCH($A1059,'Hoja de Trabajo para listado'!$DE$153:$DE$1048576,0),MATCH((CUADRO!Q$4&amp;$E1059),'Hoja de Trabajo para listado'!$DE$151:$DG$151,0)),0)+IFERROR(INDEX('Hoja de Trabajo para listado'!$CD$155:$DC$1048576,MATCH($A1059,'Hoja de Trabajo para listado'!$CD$155:$CD$1048576,0),MATCH((CUADRO!Q$4&amp;$E1059),'Hoja de Trabajo para listado'!$CD$151:$DC$151,0)),0)</f>
        <v>0</v>
      </c>
      <c r="R1059" s="241">
        <f t="shared" ca="1" si="39"/>
        <v>0</v>
      </c>
      <c r="S1059" s="247"/>
      <c r="T1059" s="241">
        <f ca="1">+T1060</f>
        <v>0</v>
      </c>
      <c r="U1059" s="240">
        <f t="shared" si="40"/>
        <v>1</v>
      </c>
      <c r="V1059" s="327" t="str">
        <f>+VLOOKUP(A1059,bd_lista!$A$3:$E$592,5,FALSE)</f>
        <v>Gobiernos Autonomos Municipales</v>
      </c>
      <c r="W1059" s="397" t="str">
        <f>+V1059</f>
        <v>Gobiernos Autonomos Municipales</v>
      </c>
      <c r="X1059" s="240">
        <f>+VLOOKUP(A1059,[4]Sheet1!$A$13:$D$744,4,FALSE)</f>
        <v>0</v>
      </c>
      <c r="Y1059" s="240" t="e">
        <f>+VLOOKUP(X1059,bd_lista!$A$3:$C$592,3,FALSE)</f>
        <v>#N/A</v>
      </c>
      <c r="Z1059" s="290">
        <f>+X1059</f>
        <v>0</v>
      </c>
      <c r="AA1059" s="291" t="e">
        <f>+Y1059</f>
        <v>#N/A</v>
      </c>
    </row>
    <row r="1060" spans="1:27" customFormat="1" ht="15" hidden="1" customHeight="1">
      <c r="A1060" s="32">
        <v>1807</v>
      </c>
      <c r="B1060" s="394"/>
      <c r="C1060" s="245" t="str">
        <f>+VLOOKUP(A1060,bd_lista!$A$3:$C$592,3,FALSE)</f>
        <v>Gobierno Autónomo Municipal de Puerto Rurrenabaque</v>
      </c>
      <c r="D1060" s="396"/>
      <c r="E1060" s="242" t="s">
        <v>1304</v>
      </c>
      <c r="F1060" s="241">
        <f ca="1">+IFERROR(INDEX('Hoja de Trabajo para listado'!$A$155:$Z$1048576,MATCH($A1060,'Hoja de Trabajo para listado'!$A$155:$A$1048576,0),MATCH((CUADRO!F$4&amp;$E1060),'Hoja de Trabajo para listado'!$A$151:$Z$151,0)),0)+IFERROR(INDEX('Hoja de Trabajo para listado'!$AB$155:$BA$1048576,MATCH($A1060,'Hoja de Trabajo para listado'!$AB$155:$AB$1048576,0),MATCH((CUADRO!F$4&amp;$E1060),'Hoja de Trabajo para listado'!$AB$151:$BA$151,0)),0)+IFERROR(INDEX('Hoja de Trabajo para listado'!$BC$155:$CB$1048576,MATCH($A1060,'Hoja de Trabajo para listado'!$BC$155:$BC$1048576,0),MATCH((CUADRO!F$4&amp;$E1060),'Hoja de Trabajo para listado'!$BC$151:$CB$151,0)),0)+IFERROR(INDEX('Hoja de Trabajo para listado'!$DE$153:$DG$274,MATCH($A1060,'Hoja de Trabajo para listado'!$DE$153:$DE$1048576,0),MATCH((CUADRO!F$4&amp;$E1060),'Hoja de Trabajo para listado'!$DE$151:$DG$151,0)),0)+IFERROR(INDEX('Hoja de Trabajo para listado'!$CD$155:$DC$1048576,MATCH($A1060,'Hoja de Trabajo para listado'!$CD$155:$CD$1048576,0),MATCH((CUADRO!F$4&amp;$E1060),'Hoja de Trabajo para listado'!$CD$151:$DC$151,0)),0)</f>
        <v>0</v>
      </c>
      <c r="G1060" s="241">
        <f ca="1">+IFERROR(INDEX('Hoja de Trabajo para listado'!$A$155:$Z$1048576,MATCH($A1060,'Hoja de Trabajo para listado'!$A$155:$A$1048576,0),MATCH((CUADRO!G$4&amp;$E1060),'Hoja de Trabajo para listado'!$A$151:$Z$151,0)),0)+IFERROR(INDEX('Hoja de Trabajo para listado'!$AB$155:$BA$1048576,MATCH($A1060,'Hoja de Trabajo para listado'!$AB$155:$AB$1048576,0),MATCH((CUADRO!G$4&amp;$E1060),'Hoja de Trabajo para listado'!$AB$151:$BA$151,0)),0)+IFERROR(INDEX('Hoja de Trabajo para listado'!$BC$155:$CB$1048576,MATCH($A1060,'Hoja de Trabajo para listado'!$BC$155:$BC$1048576,0),MATCH((CUADRO!G$4&amp;$E1060),'Hoja de Trabajo para listado'!$BC$151:$CB$151,0)),0)+IFERROR(INDEX('Hoja de Trabajo para listado'!$DE$153:$DG$274,MATCH($A1060,'Hoja de Trabajo para listado'!$DE$153:$DE$1048576,0),MATCH((CUADRO!G$4&amp;$E1060),'Hoja de Trabajo para listado'!$DE$151:$DG$151,0)),0)+IFERROR(INDEX('Hoja de Trabajo para listado'!$CD$155:$DC$1048576,MATCH($A1060,'Hoja de Trabajo para listado'!$CD$155:$CD$1048576,0),MATCH((CUADRO!G$4&amp;$E1060),'Hoja de Trabajo para listado'!$CD$151:$DC$151,0)),0)</f>
        <v>0</v>
      </c>
      <c r="H1060" s="241">
        <f ca="1">+IFERROR(INDEX('Hoja de Trabajo para listado'!$A$155:$Z$1048576,MATCH($A1060,'Hoja de Trabajo para listado'!$A$155:$A$1048576,0),MATCH((CUADRO!H$4&amp;$E1060),'Hoja de Trabajo para listado'!$A$151:$Z$151,0)),0)+IFERROR(INDEX('Hoja de Trabajo para listado'!$AB$155:$BA$1048576,MATCH($A1060,'Hoja de Trabajo para listado'!$AB$155:$AB$1048576,0),MATCH((CUADRO!H$4&amp;$E1060),'Hoja de Trabajo para listado'!$AB$151:$BA$151,0)),0)+IFERROR(INDEX('Hoja de Trabajo para listado'!$BC$155:$CB$1048576,MATCH($A1060,'Hoja de Trabajo para listado'!$BC$155:$BC$1048576,0),MATCH((CUADRO!H$4&amp;$E1060),'Hoja de Trabajo para listado'!$BC$151:$CB$151,0)),0)+IFERROR(INDEX('Hoja de Trabajo para listado'!$DE$153:$DG$274,MATCH($A1060,'Hoja de Trabajo para listado'!$DE$153:$DE$1048576,0),MATCH((CUADRO!H$4&amp;$E1060),'Hoja de Trabajo para listado'!$DE$151:$DG$151,0)),0)+IFERROR(INDEX('Hoja de Trabajo para listado'!$CD$155:$DC$1048576,MATCH($A1060,'Hoja de Trabajo para listado'!$CD$155:$CD$1048576,0),MATCH((CUADRO!H$4&amp;$E1060),'Hoja de Trabajo para listado'!$CD$151:$DC$151,0)),0)</f>
        <v>0</v>
      </c>
      <c r="I1060" s="241">
        <f ca="1">+IFERROR(INDEX('Hoja de Trabajo para listado'!$A$155:$Z$1048576,MATCH($A1060,'Hoja de Trabajo para listado'!$A$155:$A$1048576,0),MATCH((CUADRO!I$4&amp;$E1060),'Hoja de Trabajo para listado'!$A$151:$Z$151,0)),0)+IFERROR(INDEX('Hoja de Trabajo para listado'!$AB$155:$BA$1048576,MATCH($A1060,'Hoja de Trabajo para listado'!$AB$155:$AB$1048576,0),MATCH((CUADRO!I$4&amp;$E1060),'Hoja de Trabajo para listado'!$AB$151:$BA$151,0)),0)+IFERROR(INDEX('Hoja de Trabajo para listado'!$BC$155:$CB$1048576,MATCH($A1060,'Hoja de Trabajo para listado'!$BC$155:$BC$1048576,0),MATCH((CUADRO!I$4&amp;$E1060),'Hoja de Trabajo para listado'!$BC$151:$CB$151,0)),0)+IFERROR(INDEX('Hoja de Trabajo para listado'!$DE$153:$DG$274,MATCH($A1060,'Hoja de Trabajo para listado'!$DE$153:$DE$1048576,0),MATCH((CUADRO!I$4&amp;$E1060),'Hoja de Trabajo para listado'!$DE$151:$DG$151,0)),0)+IFERROR(INDEX('Hoja de Trabajo para listado'!$CD$155:$DC$1048576,MATCH($A1060,'Hoja de Trabajo para listado'!$CD$155:$CD$1048576,0),MATCH((CUADRO!I$4&amp;$E1060),'Hoja de Trabajo para listado'!$CD$151:$DC$151,0)),0)</f>
        <v>0</v>
      </c>
      <c r="J1060" s="241">
        <f ca="1">+IFERROR(INDEX('Hoja de Trabajo para listado'!$A$155:$Z$1048576,MATCH($A1060,'Hoja de Trabajo para listado'!$A$155:$A$1048576,0),MATCH((CUADRO!J$4&amp;$E1060),'Hoja de Trabajo para listado'!$A$151:$Z$151,0)),0)+IFERROR(INDEX('Hoja de Trabajo para listado'!$AB$155:$BA$1048576,MATCH($A1060,'Hoja de Trabajo para listado'!$AB$155:$AB$1048576,0),MATCH((CUADRO!J$4&amp;$E1060),'Hoja de Trabajo para listado'!$AB$151:$BA$151,0)),0)+IFERROR(INDEX('Hoja de Trabajo para listado'!$BC$155:$CB$1048576,MATCH($A1060,'Hoja de Trabajo para listado'!$BC$155:$BC$1048576,0),MATCH((CUADRO!J$4&amp;$E1060),'Hoja de Trabajo para listado'!$BC$151:$CB$151,0)),0)+IFERROR(INDEX('Hoja de Trabajo para listado'!$DE$153:$DG$274,MATCH($A1060,'Hoja de Trabajo para listado'!$DE$153:$DE$1048576,0),MATCH((CUADRO!J$4&amp;$E1060),'Hoja de Trabajo para listado'!$DE$151:$DG$151,0)),0)+IFERROR(INDEX('Hoja de Trabajo para listado'!$CD$155:$DC$1048576,MATCH($A1060,'Hoja de Trabajo para listado'!$CD$155:$CD$1048576,0),MATCH((CUADRO!J$4&amp;$E1060),'Hoja de Trabajo para listado'!$CD$151:$DC$151,0)),0)</f>
        <v>0</v>
      </c>
      <c r="K1060" s="241">
        <f ca="1">+IFERROR(INDEX('Hoja de Trabajo para listado'!$A$155:$Z$1048576,MATCH($A1060,'Hoja de Trabajo para listado'!$A$155:$A$1048576,0),MATCH((CUADRO!K$4&amp;$E1060),'Hoja de Trabajo para listado'!$A$151:$Z$151,0)),0)+IFERROR(INDEX('Hoja de Trabajo para listado'!$AB$155:$BA$1048576,MATCH($A1060,'Hoja de Trabajo para listado'!$AB$155:$AB$1048576,0),MATCH((CUADRO!K$4&amp;$E1060),'Hoja de Trabajo para listado'!$AB$151:$BA$151,0)),0)+IFERROR(INDEX('Hoja de Trabajo para listado'!$BC$155:$CB$1048576,MATCH($A1060,'Hoja de Trabajo para listado'!$BC$155:$BC$1048576,0),MATCH((CUADRO!K$4&amp;$E1060),'Hoja de Trabajo para listado'!$BC$151:$CB$151,0)),0)+IFERROR(INDEX('Hoja de Trabajo para listado'!$DE$153:$DG$274,MATCH($A1060,'Hoja de Trabajo para listado'!$DE$153:$DE$1048576,0),MATCH((CUADRO!K$4&amp;$E1060),'Hoja de Trabajo para listado'!$DE$151:$DG$151,0)),0)+IFERROR(INDEX('Hoja de Trabajo para listado'!$CD$155:$DC$1048576,MATCH($A1060,'Hoja de Trabajo para listado'!$CD$155:$CD$1048576,0),MATCH((CUADRO!K$4&amp;$E1060),'Hoja de Trabajo para listado'!$CD$151:$DC$151,0)),0)</f>
        <v>0</v>
      </c>
      <c r="L1060" s="241">
        <f ca="1">+IFERROR(INDEX('Hoja de Trabajo para listado'!$A$155:$Z$1048576,MATCH($A1060,'Hoja de Trabajo para listado'!$A$155:$A$1048576,0),MATCH((CUADRO!L$4&amp;$E1060),'Hoja de Trabajo para listado'!$A$151:$Z$151,0)),0)+IFERROR(INDEX('Hoja de Trabajo para listado'!$AB$155:$BA$1048576,MATCH($A1060,'Hoja de Trabajo para listado'!$AB$155:$AB$1048576,0),MATCH((CUADRO!L$4&amp;$E1060),'Hoja de Trabajo para listado'!$AB$151:$BA$151,0)),0)+IFERROR(INDEX('Hoja de Trabajo para listado'!$BC$155:$CB$1048576,MATCH($A1060,'Hoja de Trabajo para listado'!$BC$155:$BC$1048576,0),MATCH((CUADRO!L$4&amp;$E1060),'Hoja de Trabajo para listado'!$BC$151:$CB$151,0)),0)+IFERROR(INDEX('Hoja de Trabajo para listado'!$DE$153:$DG$274,MATCH($A1060,'Hoja de Trabajo para listado'!$DE$153:$DE$1048576,0),MATCH((CUADRO!L$4&amp;$E1060),'Hoja de Trabajo para listado'!$DE$151:$DG$151,0)),0)+IFERROR(INDEX('Hoja de Trabajo para listado'!$CD$155:$DC$1048576,MATCH($A1060,'Hoja de Trabajo para listado'!$CD$155:$CD$1048576,0),MATCH((CUADRO!L$4&amp;$E1060),'Hoja de Trabajo para listado'!$CD$151:$DC$151,0)),0)</f>
        <v>0</v>
      </c>
      <c r="M1060" s="241">
        <f ca="1">+IFERROR(INDEX('Hoja de Trabajo para listado'!$A$155:$Z$1048576,MATCH($A1060,'Hoja de Trabajo para listado'!$A$155:$A$1048576,0),MATCH((CUADRO!M$4&amp;$E1060),'Hoja de Trabajo para listado'!$A$151:$Z$151,0)),0)+IFERROR(INDEX('Hoja de Trabajo para listado'!$AB$155:$BA$1048576,MATCH($A1060,'Hoja de Trabajo para listado'!$AB$155:$AB$1048576,0),MATCH((CUADRO!M$4&amp;$E1060),'Hoja de Trabajo para listado'!$AB$151:$BA$151,0)),0)+IFERROR(INDEX('Hoja de Trabajo para listado'!$BC$155:$CB$1048576,MATCH($A1060,'Hoja de Trabajo para listado'!$BC$155:$BC$1048576,0),MATCH((CUADRO!M$4&amp;$E1060),'Hoja de Trabajo para listado'!$BC$151:$CB$151,0)),0)+IFERROR(INDEX('Hoja de Trabajo para listado'!$DE$153:$DG$274,MATCH($A1060,'Hoja de Trabajo para listado'!$DE$153:$DE$1048576,0),MATCH((CUADRO!M$4&amp;$E1060),'Hoja de Trabajo para listado'!$DE$151:$DG$151,0)),0)+IFERROR(INDEX('Hoja de Trabajo para listado'!$CD$155:$DC$1048576,MATCH($A1060,'Hoja de Trabajo para listado'!$CD$155:$CD$1048576,0),MATCH((CUADRO!M$4&amp;$E1060),'Hoja de Trabajo para listado'!$CD$151:$DC$151,0)),0)</f>
        <v>0</v>
      </c>
      <c r="N1060" s="241">
        <f ca="1">+IFERROR(INDEX('Hoja de Trabajo para listado'!$A$155:$Z$1048576,MATCH($A1060,'Hoja de Trabajo para listado'!$A$155:$A$1048576,0),MATCH((CUADRO!N$4&amp;$E1060),'Hoja de Trabajo para listado'!$A$151:$Z$151,0)),0)+IFERROR(INDEX('Hoja de Trabajo para listado'!$AB$155:$BA$1048576,MATCH($A1060,'Hoja de Trabajo para listado'!$AB$155:$AB$1048576,0),MATCH((CUADRO!N$4&amp;$E1060),'Hoja de Trabajo para listado'!$AB$151:$BA$151,0)),0)+IFERROR(INDEX('Hoja de Trabajo para listado'!$BC$155:$CB$1048576,MATCH($A1060,'Hoja de Trabajo para listado'!$BC$155:$BC$1048576,0),MATCH((CUADRO!N$4&amp;$E1060),'Hoja de Trabajo para listado'!$BC$151:$CB$151,0)),0)+IFERROR(INDEX('Hoja de Trabajo para listado'!$DE$153:$DG$274,MATCH($A1060,'Hoja de Trabajo para listado'!$DE$153:$DE$1048576,0),MATCH((CUADRO!N$4&amp;$E1060),'Hoja de Trabajo para listado'!$DE$151:$DG$151,0)),0)+IFERROR(INDEX('Hoja de Trabajo para listado'!$CD$155:$DC$1048576,MATCH($A1060,'Hoja de Trabajo para listado'!$CD$155:$CD$1048576,0),MATCH((CUADRO!N$4&amp;$E1060),'Hoja de Trabajo para listado'!$CD$151:$DC$151,0)),0)</f>
        <v>0</v>
      </c>
      <c r="O1060" s="241">
        <f ca="1">+IFERROR(INDEX('Hoja de Trabajo para listado'!$A$155:$Z$1048576,MATCH($A1060,'Hoja de Trabajo para listado'!$A$155:$A$1048576,0),MATCH((CUADRO!O$4&amp;$E1060),'Hoja de Trabajo para listado'!$A$151:$Z$151,0)),0)+IFERROR(INDEX('Hoja de Trabajo para listado'!$AB$155:$BA$1048576,MATCH($A1060,'Hoja de Trabajo para listado'!$AB$155:$AB$1048576,0),MATCH((CUADRO!O$4&amp;$E1060),'Hoja de Trabajo para listado'!$AB$151:$BA$151,0)),0)+IFERROR(INDEX('Hoja de Trabajo para listado'!$BC$155:$CB$1048576,MATCH($A1060,'Hoja de Trabajo para listado'!$BC$155:$BC$1048576,0),MATCH((CUADRO!O$4&amp;$E1060),'Hoja de Trabajo para listado'!$BC$151:$CB$151,0)),0)+IFERROR(INDEX('Hoja de Trabajo para listado'!$DE$153:$DG$274,MATCH($A1060,'Hoja de Trabajo para listado'!$DE$153:$DE$1048576,0),MATCH((CUADRO!O$4&amp;$E1060),'Hoja de Trabajo para listado'!$DE$151:$DG$151,0)),0)+IFERROR(INDEX('Hoja de Trabajo para listado'!$CD$155:$DC$1048576,MATCH($A1060,'Hoja de Trabajo para listado'!$CD$155:$CD$1048576,0),MATCH((CUADRO!O$4&amp;$E1060),'Hoja de Trabajo para listado'!$CD$151:$DC$151,0)),0)</f>
        <v>0</v>
      </c>
      <c r="P1060" s="241">
        <f ca="1">+IFERROR(INDEX('Hoja de Trabajo para listado'!$A$155:$Z$1048576,MATCH($A1060,'Hoja de Trabajo para listado'!$A$155:$A$1048576,0),MATCH((CUADRO!P$4&amp;$E1060),'Hoja de Trabajo para listado'!$A$151:$Z$151,0)),0)+IFERROR(INDEX('Hoja de Trabajo para listado'!$AB$155:$BA$1048576,MATCH($A1060,'Hoja de Trabajo para listado'!$AB$155:$AB$1048576,0),MATCH((CUADRO!P$4&amp;$E1060),'Hoja de Trabajo para listado'!$AB$151:$BA$151,0)),0)+IFERROR(INDEX('Hoja de Trabajo para listado'!$BC$155:$CB$1048576,MATCH($A1060,'Hoja de Trabajo para listado'!$BC$155:$BC$1048576,0),MATCH((CUADRO!P$4&amp;$E1060),'Hoja de Trabajo para listado'!$BC$151:$CB$151,0)),0)+IFERROR(INDEX('Hoja de Trabajo para listado'!$DE$153:$DG$274,MATCH($A1060,'Hoja de Trabajo para listado'!$DE$153:$DE$1048576,0),MATCH((CUADRO!P$4&amp;$E1060),'Hoja de Trabajo para listado'!$DE$151:$DG$151,0)),0)+IFERROR(INDEX('Hoja de Trabajo para listado'!$CD$155:$DC$1048576,MATCH($A1060,'Hoja de Trabajo para listado'!$CD$155:$CD$1048576,0),MATCH((CUADRO!P$4&amp;$E1060),'Hoja de Trabajo para listado'!$CD$151:$DC$151,0)),0)</f>
        <v>0</v>
      </c>
      <c r="Q1060" s="241">
        <f ca="1">+IFERROR(INDEX('Hoja de Trabajo para listado'!$A$155:$Z$1048576,MATCH($A1060,'Hoja de Trabajo para listado'!$A$155:$A$1048576,0),MATCH((CUADRO!Q$4&amp;$E1060),'Hoja de Trabajo para listado'!$A$151:$Z$151,0)),0)+IFERROR(INDEX('Hoja de Trabajo para listado'!$AB$155:$BA$1048576,MATCH($A1060,'Hoja de Trabajo para listado'!$AB$155:$AB$1048576,0),MATCH((CUADRO!Q$4&amp;$E1060),'Hoja de Trabajo para listado'!$AB$151:$BA$151,0)),0)+IFERROR(INDEX('Hoja de Trabajo para listado'!$BC$155:$CB$1048576,MATCH($A1060,'Hoja de Trabajo para listado'!$BC$155:$BC$1048576,0),MATCH((CUADRO!Q$4&amp;$E1060),'Hoja de Trabajo para listado'!$BC$151:$CB$151,0)),0)+IFERROR(INDEX('Hoja de Trabajo para listado'!$DE$153:$DG$274,MATCH($A1060,'Hoja de Trabajo para listado'!$DE$153:$DE$1048576,0),MATCH((CUADRO!Q$4&amp;$E1060),'Hoja de Trabajo para listado'!$DE$151:$DG$151,0)),0)+IFERROR(INDEX('Hoja de Trabajo para listado'!$CD$155:$DC$1048576,MATCH($A1060,'Hoja de Trabajo para listado'!$CD$155:$CD$1048576,0),MATCH((CUADRO!Q$4&amp;$E1060),'Hoja de Trabajo para listado'!$CD$151:$DC$151,0)),0)</f>
        <v>0</v>
      </c>
      <c r="R1060" s="241">
        <f t="shared" ca="1" si="39"/>
        <v>0</v>
      </c>
      <c r="S1060" s="247">
        <f ca="1">+R1059+R1060</f>
        <v>0</v>
      </c>
      <c r="T1060" s="241">
        <f ca="1">+S1060</f>
        <v>0</v>
      </c>
      <c r="U1060" s="240">
        <f t="shared" si="40"/>
        <v>2</v>
      </c>
      <c r="V1060" s="327" t="str">
        <f>+VLOOKUP(A1060,bd_lista!$A$3:$E$592,5,FALSE)</f>
        <v>Gobiernos Autonomos Municipales</v>
      </c>
      <c r="W1060" s="398"/>
      <c r="X1060" s="240">
        <f>+VLOOKUP(A1060,[4]Sheet1!$A$13:$D$744,4,FALSE)</f>
        <v>0</v>
      </c>
      <c r="Y1060" s="240" t="e">
        <f>+VLOOKUP(X1060,bd_lista!$A$3:$C$592,3,FALSE)</f>
        <v>#N/A</v>
      </c>
      <c r="Z1060" s="288"/>
      <c r="AA1060" s="289"/>
    </row>
    <row r="1061" spans="1:27" customFormat="1" ht="15" hidden="1" customHeight="1">
      <c r="A1061" s="32">
        <v>1808</v>
      </c>
      <c r="B1061" s="393">
        <f>+A1061</f>
        <v>1808</v>
      </c>
      <c r="C1061" s="245" t="str">
        <f>+VLOOKUP(A1061,bd_lista!$A$3:$C$592,3,FALSE)</f>
        <v>Gobierno Autónomo Municipal de San Borja</v>
      </c>
      <c r="D1061" s="395" t="str">
        <f>+C1061</f>
        <v>Gobierno Autónomo Municipal de San Borja</v>
      </c>
      <c r="E1061" s="240" t="s">
        <v>1303</v>
      </c>
      <c r="F1061" s="241">
        <f ca="1">+IFERROR(INDEX('Hoja de Trabajo para listado'!$A$155:$Z$1048576,MATCH($A1061,'Hoja de Trabajo para listado'!$A$155:$A$1048576,0),MATCH((CUADRO!F$4&amp;$E1061),'Hoja de Trabajo para listado'!$A$151:$Z$151,0)),0)+IFERROR(INDEX('Hoja de Trabajo para listado'!$AB$155:$BA$1048576,MATCH($A1061,'Hoja de Trabajo para listado'!$AB$155:$AB$1048576,0),MATCH((CUADRO!F$4&amp;$E1061),'Hoja de Trabajo para listado'!$AB$151:$BA$151,0)),0)+IFERROR(INDEX('Hoja de Trabajo para listado'!$BC$155:$CB$1048576,MATCH($A1061,'Hoja de Trabajo para listado'!$BC$155:$BC$1048576,0),MATCH((CUADRO!F$4&amp;$E1061),'Hoja de Trabajo para listado'!$BC$151:$CB$151,0)),0)+IFERROR(INDEX('Hoja de Trabajo para listado'!$DE$153:$DG$274,MATCH($A1061,'Hoja de Trabajo para listado'!$DE$153:$DE$1048576,0),MATCH((CUADRO!F$4&amp;$E1061),'Hoja de Trabajo para listado'!$DE$151:$DG$151,0)),0)+IFERROR(INDEX('Hoja de Trabajo para listado'!$CD$155:$DC$1048576,MATCH($A1061,'Hoja de Trabajo para listado'!$CD$155:$CD$1048576,0),MATCH((CUADRO!F$4&amp;$E1061),'Hoja de Trabajo para listado'!$CD$151:$DC$151,0)),0)</f>
        <v>0</v>
      </c>
      <c r="G1061" s="241">
        <f ca="1">+IFERROR(INDEX('Hoja de Trabajo para listado'!$A$155:$Z$1048576,MATCH($A1061,'Hoja de Trabajo para listado'!$A$155:$A$1048576,0),MATCH((CUADRO!G$4&amp;$E1061),'Hoja de Trabajo para listado'!$A$151:$Z$151,0)),0)+IFERROR(INDEX('Hoja de Trabajo para listado'!$AB$155:$BA$1048576,MATCH($A1061,'Hoja de Trabajo para listado'!$AB$155:$AB$1048576,0),MATCH((CUADRO!G$4&amp;$E1061),'Hoja de Trabajo para listado'!$AB$151:$BA$151,0)),0)+IFERROR(INDEX('Hoja de Trabajo para listado'!$BC$155:$CB$1048576,MATCH($A1061,'Hoja de Trabajo para listado'!$BC$155:$BC$1048576,0),MATCH((CUADRO!G$4&amp;$E1061),'Hoja de Trabajo para listado'!$BC$151:$CB$151,0)),0)+IFERROR(INDEX('Hoja de Trabajo para listado'!$DE$153:$DG$274,MATCH($A1061,'Hoja de Trabajo para listado'!$DE$153:$DE$1048576,0),MATCH((CUADRO!G$4&amp;$E1061),'Hoja de Trabajo para listado'!$DE$151:$DG$151,0)),0)+IFERROR(INDEX('Hoja de Trabajo para listado'!$CD$155:$DC$1048576,MATCH($A1061,'Hoja de Trabajo para listado'!$CD$155:$CD$1048576,0),MATCH((CUADRO!G$4&amp;$E1061),'Hoja de Trabajo para listado'!$CD$151:$DC$151,0)),0)</f>
        <v>0</v>
      </c>
      <c r="H1061" s="241">
        <f ca="1">+IFERROR(INDEX('Hoja de Trabajo para listado'!$A$155:$Z$1048576,MATCH($A1061,'Hoja de Trabajo para listado'!$A$155:$A$1048576,0),MATCH((CUADRO!H$4&amp;$E1061),'Hoja de Trabajo para listado'!$A$151:$Z$151,0)),0)+IFERROR(INDEX('Hoja de Trabajo para listado'!$AB$155:$BA$1048576,MATCH($A1061,'Hoja de Trabajo para listado'!$AB$155:$AB$1048576,0),MATCH((CUADRO!H$4&amp;$E1061),'Hoja de Trabajo para listado'!$AB$151:$BA$151,0)),0)+IFERROR(INDEX('Hoja de Trabajo para listado'!$BC$155:$CB$1048576,MATCH($A1061,'Hoja de Trabajo para listado'!$BC$155:$BC$1048576,0),MATCH((CUADRO!H$4&amp;$E1061),'Hoja de Trabajo para listado'!$BC$151:$CB$151,0)),0)+IFERROR(INDEX('Hoja de Trabajo para listado'!$DE$153:$DG$274,MATCH($A1061,'Hoja de Trabajo para listado'!$DE$153:$DE$1048576,0),MATCH((CUADRO!H$4&amp;$E1061),'Hoja de Trabajo para listado'!$DE$151:$DG$151,0)),0)+IFERROR(INDEX('Hoja de Trabajo para listado'!$CD$155:$DC$1048576,MATCH($A1061,'Hoja de Trabajo para listado'!$CD$155:$CD$1048576,0),MATCH((CUADRO!H$4&amp;$E1061),'Hoja de Trabajo para listado'!$CD$151:$DC$151,0)),0)</f>
        <v>0</v>
      </c>
      <c r="I1061" s="241">
        <f ca="1">+IFERROR(INDEX('Hoja de Trabajo para listado'!$A$155:$Z$1048576,MATCH($A1061,'Hoja de Trabajo para listado'!$A$155:$A$1048576,0),MATCH((CUADRO!I$4&amp;$E1061),'Hoja de Trabajo para listado'!$A$151:$Z$151,0)),0)+IFERROR(INDEX('Hoja de Trabajo para listado'!$AB$155:$BA$1048576,MATCH($A1061,'Hoja de Trabajo para listado'!$AB$155:$AB$1048576,0),MATCH((CUADRO!I$4&amp;$E1061),'Hoja de Trabajo para listado'!$AB$151:$BA$151,0)),0)+IFERROR(INDEX('Hoja de Trabajo para listado'!$BC$155:$CB$1048576,MATCH($A1061,'Hoja de Trabajo para listado'!$BC$155:$BC$1048576,0),MATCH((CUADRO!I$4&amp;$E1061),'Hoja de Trabajo para listado'!$BC$151:$CB$151,0)),0)+IFERROR(INDEX('Hoja de Trabajo para listado'!$DE$153:$DG$274,MATCH($A1061,'Hoja de Trabajo para listado'!$DE$153:$DE$1048576,0),MATCH((CUADRO!I$4&amp;$E1061),'Hoja de Trabajo para listado'!$DE$151:$DG$151,0)),0)+IFERROR(INDEX('Hoja de Trabajo para listado'!$CD$155:$DC$1048576,MATCH($A1061,'Hoja de Trabajo para listado'!$CD$155:$CD$1048576,0),MATCH((CUADRO!I$4&amp;$E1061),'Hoja de Trabajo para listado'!$CD$151:$DC$151,0)),0)</f>
        <v>0</v>
      </c>
      <c r="J1061" s="241">
        <f ca="1">+IFERROR(INDEX('Hoja de Trabajo para listado'!$A$155:$Z$1048576,MATCH($A1061,'Hoja de Trabajo para listado'!$A$155:$A$1048576,0),MATCH((CUADRO!J$4&amp;$E1061),'Hoja de Trabajo para listado'!$A$151:$Z$151,0)),0)+IFERROR(INDEX('Hoja de Trabajo para listado'!$AB$155:$BA$1048576,MATCH($A1061,'Hoja de Trabajo para listado'!$AB$155:$AB$1048576,0),MATCH((CUADRO!J$4&amp;$E1061),'Hoja de Trabajo para listado'!$AB$151:$BA$151,0)),0)+IFERROR(INDEX('Hoja de Trabajo para listado'!$BC$155:$CB$1048576,MATCH($A1061,'Hoja de Trabajo para listado'!$BC$155:$BC$1048576,0),MATCH((CUADRO!J$4&amp;$E1061),'Hoja de Trabajo para listado'!$BC$151:$CB$151,0)),0)+IFERROR(INDEX('Hoja de Trabajo para listado'!$DE$153:$DG$274,MATCH($A1061,'Hoja de Trabajo para listado'!$DE$153:$DE$1048576,0),MATCH((CUADRO!J$4&amp;$E1061),'Hoja de Trabajo para listado'!$DE$151:$DG$151,0)),0)+IFERROR(INDEX('Hoja de Trabajo para listado'!$CD$155:$DC$1048576,MATCH($A1061,'Hoja de Trabajo para listado'!$CD$155:$CD$1048576,0),MATCH((CUADRO!J$4&amp;$E1061),'Hoja de Trabajo para listado'!$CD$151:$DC$151,0)),0)</f>
        <v>0</v>
      </c>
      <c r="K1061" s="241">
        <f ca="1">+IFERROR(INDEX('Hoja de Trabajo para listado'!$A$155:$Z$1048576,MATCH($A1061,'Hoja de Trabajo para listado'!$A$155:$A$1048576,0),MATCH((CUADRO!K$4&amp;$E1061),'Hoja de Trabajo para listado'!$A$151:$Z$151,0)),0)+IFERROR(INDEX('Hoja de Trabajo para listado'!$AB$155:$BA$1048576,MATCH($A1061,'Hoja de Trabajo para listado'!$AB$155:$AB$1048576,0),MATCH((CUADRO!K$4&amp;$E1061),'Hoja de Trabajo para listado'!$AB$151:$BA$151,0)),0)+IFERROR(INDEX('Hoja de Trabajo para listado'!$BC$155:$CB$1048576,MATCH($A1061,'Hoja de Trabajo para listado'!$BC$155:$BC$1048576,0),MATCH((CUADRO!K$4&amp;$E1061),'Hoja de Trabajo para listado'!$BC$151:$CB$151,0)),0)+IFERROR(INDEX('Hoja de Trabajo para listado'!$DE$153:$DG$274,MATCH($A1061,'Hoja de Trabajo para listado'!$DE$153:$DE$1048576,0),MATCH((CUADRO!K$4&amp;$E1061),'Hoja de Trabajo para listado'!$DE$151:$DG$151,0)),0)+IFERROR(INDEX('Hoja de Trabajo para listado'!$CD$155:$DC$1048576,MATCH($A1061,'Hoja de Trabajo para listado'!$CD$155:$CD$1048576,0),MATCH((CUADRO!K$4&amp;$E1061),'Hoja de Trabajo para listado'!$CD$151:$DC$151,0)),0)</f>
        <v>0</v>
      </c>
      <c r="L1061" s="241">
        <f ca="1">+IFERROR(INDEX('Hoja de Trabajo para listado'!$A$155:$Z$1048576,MATCH($A1061,'Hoja de Trabajo para listado'!$A$155:$A$1048576,0),MATCH((CUADRO!L$4&amp;$E1061),'Hoja de Trabajo para listado'!$A$151:$Z$151,0)),0)+IFERROR(INDEX('Hoja de Trabajo para listado'!$AB$155:$BA$1048576,MATCH($A1061,'Hoja de Trabajo para listado'!$AB$155:$AB$1048576,0),MATCH((CUADRO!L$4&amp;$E1061),'Hoja de Trabajo para listado'!$AB$151:$BA$151,0)),0)+IFERROR(INDEX('Hoja de Trabajo para listado'!$BC$155:$CB$1048576,MATCH($A1061,'Hoja de Trabajo para listado'!$BC$155:$BC$1048576,0),MATCH((CUADRO!L$4&amp;$E1061),'Hoja de Trabajo para listado'!$BC$151:$CB$151,0)),0)+IFERROR(INDEX('Hoja de Trabajo para listado'!$DE$153:$DG$274,MATCH($A1061,'Hoja de Trabajo para listado'!$DE$153:$DE$1048576,0),MATCH((CUADRO!L$4&amp;$E1061),'Hoja de Trabajo para listado'!$DE$151:$DG$151,0)),0)+IFERROR(INDEX('Hoja de Trabajo para listado'!$CD$155:$DC$1048576,MATCH($A1061,'Hoja de Trabajo para listado'!$CD$155:$CD$1048576,0),MATCH((CUADRO!L$4&amp;$E1061),'Hoja de Trabajo para listado'!$CD$151:$DC$151,0)),0)</f>
        <v>0</v>
      </c>
      <c r="M1061" s="241">
        <f ca="1">+IFERROR(INDEX('Hoja de Trabajo para listado'!$A$155:$Z$1048576,MATCH($A1061,'Hoja de Trabajo para listado'!$A$155:$A$1048576,0),MATCH((CUADRO!M$4&amp;$E1061),'Hoja de Trabajo para listado'!$A$151:$Z$151,0)),0)+IFERROR(INDEX('Hoja de Trabajo para listado'!$AB$155:$BA$1048576,MATCH($A1061,'Hoja de Trabajo para listado'!$AB$155:$AB$1048576,0),MATCH((CUADRO!M$4&amp;$E1061),'Hoja de Trabajo para listado'!$AB$151:$BA$151,0)),0)+IFERROR(INDEX('Hoja de Trabajo para listado'!$BC$155:$CB$1048576,MATCH($A1061,'Hoja de Trabajo para listado'!$BC$155:$BC$1048576,0),MATCH((CUADRO!M$4&amp;$E1061),'Hoja de Trabajo para listado'!$BC$151:$CB$151,0)),0)+IFERROR(INDEX('Hoja de Trabajo para listado'!$DE$153:$DG$274,MATCH($A1061,'Hoja de Trabajo para listado'!$DE$153:$DE$1048576,0),MATCH((CUADRO!M$4&amp;$E1061),'Hoja de Trabajo para listado'!$DE$151:$DG$151,0)),0)+IFERROR(INDEX('Hoja de Trabajo para listado'!$CD$155:$DC$1048576,MATCH($A1061,'Hoja de Trabajo para listado'!$CD$155:$CD$1048576,0),MATCH((CUADRO!M$4&amp;$E1061),'Hoja de Trabajo para listado'!$CD$151:$DC$151,0)),0)</f>
        <v>0</v>
      </c>
      <c r="N1061" s="241">
        <f ca="1">+IFERROR(INDEX('Hoja de Trabajo para listado'!$A$155:$Z$1048576,MATCH($A1061,'Hoja de Trabajo para listado'!$A$155:$A$1048576,0),MATCH((CUADRO!N$4&amp;$E1061),'Hoja de Trabajo para listado'!$A$151:$Z$151,0)),0)+IFERROR(INDEX('Hoja de Trabajo para listado'!$AB$155:$BA$1048576,MATCH($A1061,'Hoja de Trabajo para listado'!$AB$155:$AB$1048576,0),MATCH((CUADRO!N$4&amp;$E1061),'Hoja de Trabajo para listado'!$AB$151:$BA$151,0)),0)+IFERROR(INDEX('Hoja de Trabajo para listado'!$BC$155:$CB$1048576,MATCH($A1061,'Hoja de Trabajo para listado'!$BC$155:$BC$1048576,0),MATCH((CUADRO!N$4&amp;$E1061),'Hoja de Trabajo para listado'!$BC$151:$CB$151,0)),0)+IFERROR(INDEX('Hoja de Trabajo para listado'!$DE$153:$DG$274,MATCH($A1061,'Hoja de Trabajo para listado'!$DE$153:$DE$1048576,0),MATCH((CUADRO!N$4&amp;$E1061),'Hoja de Trabajo para listado'!$DE$151:$DG$151,0)),0)+IFERROR(INDEX('Hoja de Trabajo para listado'!$CD$155:$DC$1048576,MATCH($A1061,'Hoja de Trabajo para listado'!$CD$155:$CD$1048576,0),MATCH((CUADRO!N$4&amp;$E1061),'Hoja de Trabajo para listado'!$CD$151:$DC$151,0)),0)</f>
        <v>0</v>
      </c>
      <c r="O1061" s="241">
        <f ca="1">+IFERROR(INDEX('Hoja de Trabajo para listado'!$A$155:$Z$1048576,MATCH($A1061,'Hoja de Trabajo para listado'!$A$155:$A$1048576,0),MATCH((CUADRO!O$4&amp;$E1061),'Hoja de Trabajo para listado'!$A$151:$Z$151,0)),0)+IFERROR(INDEX('Hoja de Trabajo para listado'!$AB$155:$BA$1048576,MATCH($A1061,'Hoja de Trabajo para listado'!$AB$155:$AB$1048576,0),MATCH((CUADRO!O$4&amp;$E1061),'Hoja de Trabajo para listado'!$AB$151:$BA$151,0)),0)+IFERROR(INDEX('Hoja de Trabajo para listado'!$BC$155:$CB$1048576,MATCH($A1061,'Hoja de Trabajo para listado'!$BC$155:$BC$1048576,0),MATCH((CUADRO!O$4&amp;$E1061),'Hoja de Trabajo para listado'!$BC$151:$CB$151,0)),0)+IFERROR(INDEX('Hoja de Trabajo para listado'!$DE$153:$DG$274,MATCH($A1061,'Hoja de Trabajo para listado'!$DE$153:$DE$1048576,0),MATCH((CUADRO!O$4&amp;$E1061),'Hoja de Trabajo para listado'!$DE$151:$DG$151,0)),0)+IFERROR(INDEX('Hoja de Trabajo para listado'!$CD$155:$DC$1048576,MATCH($A1061,'Hoja de Trabajo para listado'!$CD$155:$CD$1048576,0),MATCH((CUADRO!O$4&amp;$E1061),'Hoja de Trabajo para listado'!$CD$151:$DC$151,0)),0)</f>
        <v>0</v>
      </c>
      <c r="P1061" s="241">
        <f ca="1">+IFERROR(INDEX('Hoja de Trabajo para listado'!$A$155:$Z$1048576,MATCH($A1061,'Hoja de Trabajo para listado'!$A$155:$A$1048576,0),MATCH((CUADRO!P$4&amp;$E1061),'Hoja de Trabajo para listado'!$A$151:$Z$151,0)),0)+IFERROR(INDEX('Hoja de Trabajo para listado'!$AB$155:$BA$1048576,MATCH($A1061,'Hoja de Trabajo para listado'!$AB$155:$AB$1048576,0),MATCH((CUADRO!P$4&amp;$E1061),'Hoja de Trabajo para listado'!$AB$151:$BA$151,0)),0)+IFERROR(INDEX('Hoja de Trabajo para listado'!$BC$155:$CB$1048576,MATCH($A1061,'Hoja de Trabajo para listado'!$BC$155:$BC$1048576,0),MATCH((CUADRO!P$4&amp;$E1061),'Hoja de Trabajo para listado'!$BC$151:$CB$151,0)),0)+IFERROR(INDEX('Hoja de Trabajo para listado'!$DE$153:$DG$274,MATCH($A1061,'Hoja de Trabajo para listado'!$DE$153:$DE$1048576,0),MATCH((CUADRO!P$4&amp;$E1061),'Hoja de Trabajo para listado'!$DE$151:$DG$151,0)),0)+IFERROR(INDEX('Hoja de Trabajo para listado'!$CD$155:$DC$1048576,MATCH($A1061,'Hoja de Trabajo para listado'!$CD$155:$CD$1048576,0),MATCH((CUADRO!P$4&amp;$E1061),'Hoja de Trabajo para listado'!$CD$151:$DC$151,0)),0)</f>
        <v>0</v>
      </c>
      <c r="Q1061" s="241">
        <f ca="1">+IFERROR(INDEX('Hoja de Trabajo para listado'!$A$155:$Z$1048576,MATCH($A1061,'Hoja de Trabajo para listado'!$A$155:$A$1048576,0),MATCH((CUADRO!Q$4&amp;$E1061),'Hoja de Trabajo para listado'!$A$151:$Z$151,0)),0)+IFERROR(INDEX('Hoja de Trabajo para listado'!$AB$155:$BA$1048576,MATCH($A1061,'Hoja de Trabajo para listado'!$AB$155:$AB$1048576,0),MATCH((CUADRO!Q$4&amp;$E1061),'Hoja de Trabajo para listado'!$AB$151:$BA$151,0)),0)+IFERROR(INDEX('Hoja de Trabajo para listado'!$BC$155:$CB$1048576,MATCH($A1061,'Hoja de Trabajo para listado'!$BC$155:$BC$1048576,0),MATCH((CUADRO!Q$4&amp;$E1061),'Hoja de Trabajo para listado'!$BC$151:$CB$151,0)),0)+IFERROR(INDEX('Hoja de Trabajo para listado'!$DE$153:$DG$274,MATCH($A1061,'Hoja de Trabajo para listado'!$DE$153:$DE$1048576,0),MATCH((CUADRO!Q$4&amp;$E1061),'Hoja de Trabajo para listado'!$DE$151:$DG$151,0)),0)+IFERROR(INDEX('Hoja de Trabajo para listado'!$CD$155:$DC$1048576,MATCH($A1061,'Hoja de Trabajo para listado'!$CD$155:$CD$1048576,0),MATCH((CUADRO!Q$4&amp;$E1061),'Hoja de Trabajo para listado'!$CD$151:$DC$151,0)),0)</f>
        <v>0</v>
      </c>
      <c r="R1061" s="241">
        <f t="shared" ca="1" si="39"/>
        <v>0</v>
      </c>
      <c r="S1061" s="267"/>
      <c r="T1061" s="241">
        <f ca="1">+T1062</f>
        <v>0</v>
      </c>
      <c r="U1061" s="271">
        <f t="shared" si="40"/>
        <v>1</v>
      </c>
      <c r="V1061" s="245" t="str">
        <f>+VLOOKUP(A1061,bd_lista!$A$3:$E$592,5,FALSE)</f>
        <v>Gobiernos Autonomos Municipales</v>
      </c>
      <c r="W1061" s="397" t="str">
        <f>+V1061</f>
        <v>Gobiernos Autonomos Municipales</v>
      </c>
      <c r="X1061" s="240">
        <f>+VLOOKUP(A1061,[4]Sheet1!$A$13:$D$744,4,FALSE)</f>
        <v>0</v>
      </c>
      <c r="Y1061" s="240" t="e">
        <f>+VLOOKUP(X1061,bd_lista!$A$3:$C$592,3,FALSE)</f>
        <v>#N/A</v>
      </c>
      <c r="Z1061" s="290">
        <f>+X1061</f>
        <v>0</v>
      </c>
      <c r="AA1061" s="291" t="e">
        <f>+Y1061</f>
        <v>#N/A</v>
      </c>
    </row>
    <row r="1062" spans="1:27" customFormat="1" ht="15" hidden="1">
      <c r="A1062" s="32">
        <v>1808</v>
      </c>
      <c r="B1062" s="394"/>
      <c r="C1062" s="245" t="str">
        <f>+VLOOKUP(A1062,bd_lista!$A$3:$C$592,3,FALSE)</f>
        <v>Gobierno Autónomo Municipal de San Borja</v>
      </c>
      <c r="D1062" s="396"/>
      <c r="E1062" s="242" t="s">
        <v>1304</v>
      </c>
      <c r="F1062" s="243">
        <f ca="1">+IFERROR(INDEX('Hoja de Trabajo para listado'!$A$155:$Z$1048576,MATCH($A1062,'Hoja de Trabajo para listado'!$A$155:$A$1048576,0),MATCH((CUADRO!F$4&amp;$E1062),'Hoja de Trabajo para listado'!$A$151:$Z$151,0)),0)+IFERROR(INDEX('Hoja de Trabajo para listado'!$AB$155:$BA$1048576,MATCH($A1062,'Hoja de Trabajo para listado'!$AB$155:$AB$1048576,0),MATCH((CUADRO!F$4&amp;$E1062),'Hoja de Trabajo para listado'!$AB$151:$BA$151,0)),0)+IFERROR(INDEX('Hoja de Trabajo para listado'!$BC$155:$CB$1048576,MATCH($A1062,'Hoja de Trabajo para listado'!$BC$155:$BC$1048576,0),MATCH((CUADRO!F$4&amp;$E1062),'Hoja de Trabajo para listado'!$BC$151:$CB$151,0)),0)+IFERROR(INDEX('Hoja de Trabajo para listado'!$DE$153:$DG$274,MATCH($A1062,'Hoja de Trabajo para listado'!$DE$153:$DE$1048576,0),MATCH((CUADRO!F$4&amp;$E1062),'Hoja de Trabajo para listado'!$DE$151:$DG$151,0)),0)+IFERROR(INDEX('Hoja de Trabajo para listado'!$CD$155:$DC$1048576,MATCH($A1062,'Hoja de Trabajo para listado'!$CD$155:$CD$1048576,0),MATCH((CUADRO!F$4&amp;$E1062),'Hoja de Trabajo para listado'!$CD$151:$DC$151,0)),0)</f>
        <v>0</v>
      </c>
      <c r="G1062" s="243">
        <f ca="1">+IFERROR(INDEX('Hoja de Trabajo para listado'!$A$155:$Z$1048576,MATCH($A1062,'Hoja de Trabajo para listado'!$A$155:$A$1048576,0),MATCH((CUADRO!G$4&amp;$E1062),'Hoja de Trabajo para listado'!$A$151:$Z$151,0)),0)+IFERROR(INDEX('Hoja de Trabajo para listado'!$AB$155:$BA$1048576,MATCH($A1062,'Hoja de Trabajo para listado'!$AB$155:$AB$1048576,0),MATCH((CUADRO!G$4&amp;$E1062),'Hoja de Trabajo para listado'!$AB$151:$BA$151,0)),0)+IFERROR(INDEX('Hoja de Trabajo para listado'!$BC$155:$CB$1048576,MATCH($A1062,'Hoja de Trabajo para listado'!$BC$155:$BC$1048576,0),MATCH((CUADRO!G$4&amp;$E1062),'Hoja de Trabajo para listado'!$BC$151:$CB$151,0)),0)+IFERROR(INDEX('Hoja de Trabajo para listado'!$DE$153:$DG$274,MATCH($A1062,'Hoja de Trabajo para listado'!$DE$153:$DE$1048576,0),MATCH((CUADRO!G$4&amp;$E1062),'Hoja de Trabajo para listado'!$DE$151:$DG$151,0)),0)+IFERROR(INDEX('Hoja de Trabajo para listado'!$CD$155:$DC$1048576,MATCH($A1062,'Hoja de Trabajo para listado'!$CD$155:$CD$1048576,0),MATCH((CUADRO!G$4&amp;$E1062),'Hoja de Trabajo para listado'!$CD$151:$DC$151,0)),0)</f>
        <v>0</v>
      </c>
      <c r="H1062" s="243">
        <f ca="1">+IFERROR(INDEX('Hoja de Trabajo para listado'!$A$155:$Z$1048576,MATCH($A1062,'Hoja de Trabajo para listado'!$A$155:$A$1048576,0),MATCH((CUADRO!H$4&amp;$E1062),'Hoja de Trabajo para listado'!$A$151:$Z$151,0)),0)+IFERROR(INDEX('Hoja de Trabajo para listado'!$AB$155:$BA$1048576,MATCH($A1062,'Hoja de Trabajo para listado'!$AB$155:$AB$1048576,0),MATCH((CUADRO!H$4&amp;$E1062),'Hoja de Trabajo para listado'!$AB$151:$BA$151,0)),0)+IFERROR(INDEX('Hoja de Trabajo para listado'!$BC$155:$CB$1048576,MATCH($A1062,'Hoja de Trabajo para listado'!$BC$155:$BC$1048576,0),MATCH((CUADRO!H$4&amp;$E1062),'Hoja de Trabajo para listado'!$BC$151:$CB$151,0)),0)+IFERROR(INDEX('Hoja de Trabajo para listado'!$DE$153:$DG$274,MATCH($A1062,'Hoja de Trabajo para listado'!$DE$153:$DE$1048576,0),MATCH((CUADRO!H$4&amp;$E1062),'Hoja de Trabajo para listado'!$DE$151:$DG$151,0)),0)+IFERROR(INDEX('Hoja de Trabajo para listado'!$CD$155:$DC$1048576,MATCH($A1062,'Hoja de Trabajo para listado'!$CD$155:$CD$1048576,0),MATCH((CUADRO!H$4&amp;$E1062),'Hoja de Trabajo para listado'!$CD$151:$DC$151,0)),0)</f>
        <v>0</v>
      </c>
      <c r="I1062" s="243">
        <f ca="1">+IFERROR(INDEX('Hoja de Trabajo para listado'!$A$155:$Z$1048576,MATCH($A1062,'Hoja de Trabajo para listado'!$A$155:$A$1048576,0),MATCH((CUADRO!I$4&amp;$E1062),'Hoja de Trabajo para listado'!$A$151:$Z$151,0)),0)+IFERROR(INDEX('Hoja de Trabajo para listado'!$AB$155:$BA$1048576,MATCH($A1062,'Hoja de Trabajo para listado'!$AB$155:$AB$1048576,0),MATCH((CUADRO!I$4&amp;$E1062),'Hoja de Trabajo para listado'!$AB$151:$BA$151,0)),0)+IFERROR(INDEX('Hoja de Trabajo para listado'!$BC$155:$CB$1048576,MATCH($A1062,'Hoja de Trabajo para listado'!$BC$155:$BC$1048576,0),MATCH((CUADRO!I$4&amp;$E1062),'Hoja de Trabajo para listado'!$BC$151:$CB$151,0)),0)+IFERROR(INDEX('Hoja de Trabajo para listado'!$DE$153:$DG$274,MATCH($A1062,'Hoja de Trabajo para listado'!$DE$153:$DE$1048576,0),MATCH((CUADRO!I$4&amp;$E1062),'Hoja de Trabajo para listado'!$DE$151:$DG$151,0)),0)+IFERROR(INDEX('Hoja de Trabajo para listado'!$CD$155:$DC$1048576,MATCH($A1062,'Hoja de Trabajo para listado'!$CD$155:$CD$1048576,0),MATCH((CUADRO!I$4&amp;$E1062),'Hoja de Trabajo para listado'!$CD$151:$DC$151,0)),0)</f>
        <v>0</v>
      </c>
      <c r="J1062" s="243">
        <f ca="1">+IFERROR(INDEX('Hoja de Trabajo para listado'!$A$155:$Z$1048576,MATCH($A1062,'Hoja de Trabajo para listado'!$A$155:$A$1048576,0),MATCH((CUADRO!J$4&amp;$E1062),'Hoja de Trabajo para listado'!$A$151:$Z$151,0)),0)+IFERROR(INDEX('Hoja de Trabajo para listado'!$AB$155:$BA$1048576,MATCH($A1062,'Hoja de Trabajo para listado'!$AB$155:$AB$1048576,0),MATCH((CUADRO!J$4&amp;$E1062),'Hoja de Trabajo para listado'!$AB$151:$BA$151,0)),0)+IFERROR(INDEX('Hoja de Trabajo para listado'!$BC$155:$CB$1048576,MATCH($A1062,'Hoja de Trabajo para listado'!$BC$155:$BC$1048576,0),MATCH((CUADRO!J$4&amp;$E1062),'Hoja de Trabajo para listado'!$BC$151:$CB$151,0)),0)+IFERROR(INDEX('Hoja de Trabajo para listado'!$DE$153:$DG$274,MATCH($A1062,'Hoja de Trabajo para listado'!$DE$153:$DE$1048576,0),MATCH((CUADRO!J$4&amp;$E1062),'Hoja de Trabajo para listado'!$DE$151:$DG$151,0)),0)+IFERROR(INDEX('Hoja de Trabajo para listado'!$CD$155:$DC$1048576,MATCH($A1062,'Hoja de Trabajo para listado'!$CD$155:$CD$1048576,0),MATCH((CUADRO!J$4&amp;$E1062),'Hoja de Trabajo para listado'!$CD$151:$DC$151,0)),0)</f>
        <v>0</v>
      </c>
      <c r="K1062" s="243">
        <f ca="1">+IFERROR(INDEX('Hoja de Trabajo para listado'!$A$155:$Z$1048576,MATCH($A1062,'Hoja de Trabajo para listado'!$A$155:$A$1048576,0),MATCH((CUADRO!K$4&amp;$E1062),'Hoja de Trabajo para listado'!$A$151:$Z$151,0)),0)+IFERROR(INDEX('Hoja de Trabajo para listado'!$AB$155:$BA$1048576,MATCH($A1062,'Hoja de Trabajo para listado'!$AB$155:$AB$1048576,0),MATCH((CUADRO!K$4&amp;$E1062),'Hoja de Trabajo para listado'!$AB$151:$BA$151,0)),0)+IFERROR(INDEX('Hoja de Trabajo para listado'!$BC$155:$CB$1048576,MATCH($A1062,'Hoja de Trabajo para listado'!$BC$155:$BC$1048576,0),MATCH((CUADRO!K$4&amp;$E1062),'Hoja de Trabajo para listado'!$BC$151:$CB$151,0)),0)+IFERROR(INDEX('Hoja de Trabajo para listado'!$DE$153:$DG$274,MATCH($A1062,'Hoja de Trabajo para listado'!$DE$153:$DE$1048576,0),MATCH((CUADRO!K$4&amp;$E1062),'Hoja de Trabajo para listado'!$DE$151:$DG$151,0)),0)+IFERROR(INDEX('Hoja de Trabajo para listado'!$CD$155:$DC$1048576,MATCH($A1062,'Hoja de Trabajo para listado'!$CD$155:$CD$1048576,0),MATCH((CUADRO!K$4&amp;$E1062),'Hoja de Trabajo para listado'!$CD$151:$DC$151,0)),0)</f>
        <v>0</v>
      </c>
      <c r="L1062" s="243">
        <f ca="1">+IFERROR(INDEX('Hoja de Trabajo para listado'!$A$155:$Z$1048576,MATCH($A1062,'Hoja de Trabajo para listado'!$A$155:$A$1048576,0),MATCH((CUADRO!L$4&amp;$E1062),'Hoja de Trabajo para listado'!$A$151:$Z$151,0)),0)+IFERROR(INDEX('Hoja de Trabajo para listado'!$AB$155:$BA$1048576,MATCH($A1062,'Hoja de Trabajo para listado'!$AB$155:$AB$1048576,0),MATCH((CUADRO!L$4&amp;$E1062),'Hoja de Trabajo para listado'!$AB$151:$BA$151,0)),0)+IFERROR(INDEX('Hoja de Trabajo para listado'!$BC$155:$CB$1048576,MATCH($A1062,'Hoja de Trabajo para listado'!$BC$155:$BC$1048576,0),MATCH((CUADRO!L$4&amp;$E1062),'Hoja de Trabajo para listado'!$BC$151:$CB$151,0)),0)+IFERROR(INDEX('Hoja de Trabajo para listado'!$DE$153:$DG$274,MATCH($A1062,'Hoja de Trabajo para listado'!$DE$153:$DE$1048576,0),MATCH((CUADRO!L$4&amp;$E1062),'Hoja de Trabajo para listado'!$DE$151:$DG$151,0)),0)+IFERROR(INDEX('Hoja de Trabajo para listado'!$CD$155:$DC$1048576,MATCH($A1062,'Hoja de Trabajo para listado'!$CD$155:$CD$1048576,0),MATCH((CUADRO!L$4&amp;$E1062),'Hoja de Trabajo para listado'!$CD$151:$DC$151,0)),0)</f>
        <v>0</v>
      </c>
      <c r="M1062" s="243">
        <f ca="1">+IFERROR(INDEX('Hoja de Trabajo para listado'!$A$155:$Z$1048576,MATCH($A1062,'Hoja de Trabajo para listado'!$A$155:$A$1048576,0),MATCH((CUADRO!M$4&amp;$E1062),'Hoja de Trabajo para listado'!$A$151:$Z$151,0)),0)+IFERROR(INDEX('Hoja de Trabajo para listado'!$AB$155:$BA$1048576,MATCH($A1062,'Hoja de Trabajo para listado'!$AB$155:$AB$1048576,0),MATCH((CUADRO!M$4&amp;$E1062),'Hoja de Trabajo para listado'!$AB$151:$BA$151,0)),0)+IFERROR(INDEX('Hoja de Trabajo para listado'!$BC$155:$CB$1048576,MATCH($A1062,'Hoja de Trabajo para listado'!$BC$155:$BC$1048576,0),MATCH((CUADRO!M$4&amp;$E1062),'Hoja de Trabajo para listado'!$BC$151:$CB$151,0)),0)+IFERROR(INDEX('Hoja de Trabajo para listado'!$DE$153:$DG$274,MATCH($A1062,'Hoja de Trabajo para listado'!$DE$153:$DE$1048576,0),MATCH((CUADRO!M$4&amp;$E1062),'Hoja de Trabajo para listado'!$DE$151:$DG$151,0)),0)+IFERROR(INDEX('Hoja de Trabajo para listado'!$CD$155:$DC$1048576,MATCH($A1062,'Hoja de Trabajo para listado'!$CD$155:$CD$1048576,0),MATCH((CUADRO!M$4&amp;$E1062),'Hoja de Trabajo para listado'!$CD$151:$DC$151,0)),0)</f>
        <v>0</v>
      </c>
      <c r="N1062" s="243">
        <f ca="1">+IFERROR(INDEX('Hoja de Trabajo para listado'!$A$155:$Z$1048576,MATCH($A1062,'Hoja de Trabajo para listado'!$A$155:$A$1048576,0),MATCH((CUADRO!N$4&amp;$E1062),'Hoja de Trabajo para listado'!$A$151:$Z$151,0)),0)+IFERROR(INDEX('Hoja de Trabajo para listado'!$AB$155:$BA$1048576,MATCH($A1062,'Hoja de Trabajo para listado'!$AB$155:$AB$1048576,0),MATCH((CUADRO!N$4&amp;$E1062),'Hoja de Trabajo para listado'!$AB$151:$BA$151,0)),0)+IFERROR(INDEX('Hoja de Trabajo para listado'!$BC$155:$CB$1048576,MATCH($A1062,'Hoja de Trabajo para listado'!$BC$155:$BC$1048576,0),MATCH((CUADRO!N$4&amp;$E1062),'Hoja de Trabajo para listado'!$BC$151:$CB$151,0)),0)+IFERROR(INDEX('Hoja de Trabajo para listado'!$DE$153:$DG$274,MATCH($A1062,'Hoja de Trabajo para listado'!$DE$153:$DE$1048576,0),MATCH((CUADRO!N$4&amp;$E1062),'Hoja de Trabajo para listado'!$DE$151:$DG$151,0)),0)+IFERROR(INDEX('Hoja de Trabajo para listado'!$CD$155:$DC$1048576,MATCH($A1062,'Hoja de Trabajo para listado'!$CD$155:$CD$1048576,0),MATCH((CUADRO!N$4&amp;$E1062),'Hoja de Trabajo para listado'!$CD$151:$DC$151,0)),0)</f>
        <v>0</v>
      </c>
      <c r="O1062" s="243">
        <f ca="1">+IFERROR(INDEX('Hoja de Trabajo para listado'!$A$155:$Z$1048576,MATCH($A1062,'Hoja de Trabajo para listado'!$A$155:$A$1048576,0),MATCH((CUADRO!O$4&amp;$E1062),'Hoja de Trabajo para listado'!$A$151:$Z$151,0)),0)+IFERROR(INDEX('Hoja de Trabajo para listado'!$AB$155:$BA$1048576,MATCH($A1062,'Hoja de Trabajo para listado'!$AB$155:$AB$1048576,0),MATCH((CUADRO!O$4&amp;$E1062),'Hoja de Trabajo para listado'!$AB$151:$BA$151,0)),0)+IFERROR(INDEX('Hoja de Trabajo para listado'!$BC$155:$CB$1048576,MATCH($A1062,'Hoja de Trabajo para listado'!$BC$155:$BC$1048576,0),MATCH((CUADRO!O$4&amp;$E1062),'Hoja de Trabajo para listado'!$BC$151:$CB$151,0)),0)+IFERROR(INDEX('Hoja de Trabajo para listado'!$DE$153:$DG$274,MATCH($A1062,'Hoja de Trabajo para listado'!$DE$153:$DE$1048576,0),MATCH((CUADRO!O$4&amp;$E1062),'Hoja de Trabajo para listado'!$DE$151:$DG$151,0)),0)+IFERROR(INDEX('Hoja de Trabajo para listado'!$CD$155:$DC$1048576,MATCH($A1062,'Hoja de Trabajo para listado'!$CD$155:$CD$1048576,0),MATCH((CUADRO!O$4&amp;$E1062),'Hoja de Trabajo para listado'!$CD$151:$DC$151,0)),0)</f>
        <v>0</v>
      </c>
      <c r="P1062" s="243">
        <f ca="1">+IFERROR(INDEX('Hoja de Trabajo para listado'!$A$155:$Z$1048576,MATCH($A1062,'Hoja de Trabajo para listado'!$A$155:$A$1048576,0),MATCH((CUADRO!P$4&amp;$E1062),'Hoja de Trabajo para listado'!$A$151:$Z$151,0)),0)+IFERROR(INDEX('Hoja de Trabajo para listado'!$AB$155:$BA$1048576,MATCH($A1062,'Hoja de Trabajo para listado'!$AB$155:$AB$1048576,0),MATCH((CUADRO!P$4&amp;$E1062),'Hoja de Trabajo para listado'!$AB$151:$BA$151,0)),0)+IFERROR(INDEX('Hoja de Trabajo para listado'!$BC$155:$CB$1048576,MATCH($A1062,'Hoja de Trabajo para listado'!$BC$155:$BC$1048576,0),MATCH((CUADRO!P$4&amp;$E1062),'Hoja de Trabajo para listado'!$BC$151:$CB$151,0)),0)+IFERROR(INDEX('Hoja de Trabajo para listado'!$DE$153:$DG$274,MATCH($A1062,'Hoja de Trabajo para listado'!$DE$153:$DE$1048576,0),MATCH((CUADRO!P$4&amp;$E1062),'Hoja de Trabajo para listado'!$DE$151:$DG$151,0)),0)+IFERROR(INDEX('Hoja de Trabajo para listado'!$CD$155:$DC$1048576,MATCH($A1062,'Hoja de Trabajo para listado'!$CD$155:$CD$1048576,0),MATCH((CUADRO!P$4&amp;$E1062),'Hoja de Trabajo para listado'!$CD$151:$DC$151,0)),0)</f>
        <v>0</v>
      </c>
      <c r="Q1062" s="243">
        <f ca="1">+IFERROR(INDEX('Hoja de Trabajo para listado'!$A$155:$Z$1048576,MATCH($A1062,'Hoja de Trabajo para listado'!$A$155:$A$1048576,0),MATCH((CUADRO!Q$4&amp;$E1062),'Hoja de Trabajo para listado'!$A$151:$Z$151,0)),0)+IFERROR(INDEX('Hoja de Trabajo para listado'!$AB$155:$BA$1048576,MATCH($A1062,'Hoja de Trabajo para listado'!$AB$155:$AB$1048576,0),MATCH((CUADRO!Q$4&amp;$E1062),'Hoja de Trabajo para listado'!$AB$151:$BA$151,0)),0)+IFERROR(INDEX('Hoja de Trabajo para listado'!$BC$155:$CB$1048576,MATCH($A1062,'Hoja de Trabajo para listado'!$BC$155:$BC$1048576,0),MATCH((CUADRO!Q$4&amp;$E1062),'Hoja de Trabajo para listado'!$BC$151:$CB$151,0)),0)+IFERROR(INDEX('Hoja de Trabajo para listado'!$DE$153:$DG$274,MATCH($A1062,'Hoja de Trabajo para listado'!$DE$153:$DE$1048576,0),MATCH((CUADRO!Q$4&amp;$E1062),'Hoja de Trabajo para listado'!$DE$151:$DG$151,0)),0)+IFERROR(INDEX('Hoja de Trabajo para listado'!$CD$155:$DC$1048576,MATCH($A1062,'Hoja de Trabajo para listado'!$CD$155:$CD$1048576,0),MATCH((CUADRO!Q$4&amp;$E1062),'Hoja de Trabajo para listado'!$CD$151:$DC$151,0)),0)</f>
        <v>0</v>
      </c>
      <c r="R1062" s="243">
        <f t="shared" ca="1" si="39"/>
        <v>0</v>
      </c>
      <c r="S1062" s="256">
        <f ca="1">+R1061+R1062</f>
        <v>0</v>
      </c>
      <c r="T1062" s="243">
        <f ca="1">+S1062</f>
        <v>0</v>
      </c>
      <c r="U1062" s="242">
        <f t="shared" si="40"/>
        <v>2</v>
      </c>
      <c r="V1062" s="327" t="str">
        <f>+VLOOKUP(A1062,bd_lista!$A$3:$E$592,5,FALSE)</f>
        <v>Gobiernos Autonomos Municipales</v>
      </c>
      <c r="W1062" s="398"/>
      <c r="X1062" s="240">
        <f>+VLOOKUP(A1062,[4]Sheet1!$A$13:$D$744,4,FALSE)</f>
        <v>0</v>
      </c>
      <c r="Y1062" s="240" t="e">
        <f>+VLOOKUP(X1062,bd_lista!$A$3:$C$592,3,FALSE)</f>
        <v>#N/A</v>
      </c>
      <c r="Z1062" s="288"/>
      <c r="AA1062" s="289"/>
    </row>
    <row r="1063" spans="1:27" customFormat="1" ht="15" hidden="1" customHeight="1">
      <c r="A1063" s="32">
        <v>1809</v>
      </c>
      <c r="B1063" s="393">
        <f>+A1063</f>
        <v>1809</v>
      </c>
      <c r="C1063" s="245" t="str">
        <f>+VLOOKUP(A1063,bd_lista!$A$3:$C$592,3,FALSE)</f>
        <v>Gobierno Autónomo Municipal de Santa Rosa</v>
      </c>
      <c r="D1063" s="395" t="str">
        <f>+C1063</f>
        <v>Gobierno Autónomo Municipal de Santa Rosa</v>
      </c>
      <c r="E1063" s="240" t="s">
        <v>1303</v>
      </c>
      <c r="F1063" s="241">
        <f ca="1">+IFERROR(INDEX('Hoja de Trabajo para listado'!$A$155:$Z$1048576,MATCH($A1063,'Hoja de Trabajo para listado'!$A$155:$A$1048576,0),MATCH((CUADRO!F$4&amp;$E1063),'Hoja de Trabajo para listado'!$A$151:$Z$151,0)),0)+IFERROR(INDEX('Hoja de Trabajo para listado'!$AB$155:$BA$1048576,MATCH($A1063,'Hoja de Trabajo para listado'!$AB$155:$AB$1048576,0),MATCH((CUADRO!F$4&amp;$E1063),'Hoja de Trabajo para listado'!$AB$151:$BA$151,0)),0)+IFERROR(INDEX('Hoja de Trabajo para listado'!$BC$155:$CB$1048576,MATCH($A1063,'Hoja de Trabajo para listado'!$BC$155:$BC$1048576,0),MATCH((CUADRO!F$4&amp;$E1063),'Hoja de Trabajo para listado'!$BC$151:$CB$151,0)),0)+IFERROR(INDEX('Hoja de Trabajo para listado'!$DE$153:$DG$274,MATCH($A1063,'Hoja de Trabajo para listado'!$DE$153:$DE$1048576,0),MATCH((CUADRO!F$4&amp;$E1063),'Hoja de Trabajo para listado'!$DE$151:$DG$151,0)),0)+IFERROR(INDEX('Hoja de Trabajo para listado'!$CD$155:$DC$1048576,MATCH($A1063,'Hoja de Trabajo para listado'!$CD$155:$CD$1048576,0),MATCH((CUADRO!F$4&amp;$E1063),'Hoja de Trabajo para listado'!$CD$151:$DC$151,0)),0)</f>
        <v>0</v>
      </c>
      <c r="G1063" s="241">
        <f ca="1">+IFERROR(INDEX('Hoja de Trabajo para listado'!$A$155:$Z$1048576,MATCH($A1063,'Hoja de Trabajo para listado'!$A$155:$A$1048576,0),MATCH((CUADRO!G$4&amp;$E1063),'Hoja de Trabajo para listado'!$A$151:$Z$151,0)),0)+IFERROR(INDEX('Hoja de Trabajo para listado'!$AB$155:$BA$1048576,MATCH($A1063,'Hoja de Trabajo para listado'!$AB$155:$AB$1048576,0),MATCH((CUADRO!G$4&amp;$E1063),'Hoja de Trabajo para listado'!$AB$151:$BA$151,0)),0)+IFERROR(INDEX('Hoja de Trabajo para listado'!$BC$155:$CB$1048576,MATCH($A1063,'Hoja de Trabajo para listado'!$BC$155:$BC$1048576,0),MATCH((CUADRO!G$4&amp;$E1063),'Hoja de Trabajo para listado'!$BC$151:$CB$151,0)),0)+IFERROR(INDEX('Hoja de Trabajo para listado'!$DE$153:$DG$274,MATCH($A1063,'Hoja de Trabajo para listado'!$DE$153:$DE$1048576,0),MATCH((CUADRO!G$4&amp;$E1063),'Hoja de Trabajo para listado'!$DE$151:$DG$151,0)),0)+IFERROR(INDEX('Hoja de Trabajo para listado'!$CD$155:$DC$1048576,MATCH($A1063,'Hoja de Trabajo para listado'!$CD$155:$CD$1048576,0),MATCH((CUADRO!G$4&amp;$E1063),'Hoja de Trabajo para listado'!$CD$151:$DC$151,0)),0)</f>
        <v>0</v>
      </c>
      <c r="H1063" s="241">
        <f ca="1">+IFERROR(INDEX('Hoja de Trabajo para listado'!$A$155:$Z$1048576,MATCH($A1063,'Hoja de Trabajo para listado'!$A$155:$A$1048576,0),MATCH((CUADRO!H$4&amp;$E1063),'Hoja de Trabajo para listado'!$A$151:$Z$151,0)),0)+IFERROR(INDEX('Hoja de Trabajo para listado'!$AB$155:$BA$1048576,MATCH($A1063,'Hoja de Trabajo para listado'!$AB$155:$AB$1048576,0),MATCH((CUADRO!H$4&amp;$E1063),'Hoja de Trabajo para listado'!$AB$151:$BA$151,0)),0)+IFERROR(INDEX('Hoja de Trabajo para listado'!$BC$155:$CB$1048576,MATCH($A1063,'Hoja de Trabajo para listado'!$BC$155:$BC$1048576,0),MATCH((CUADRO!H$4&amp;$E1063),'Hoja de Trabajo para listado'!$BC$151:$CB$151,0)),0)+IFERROR(INDEX('Hoja de Trabajo para listado'!$DE$153:$DG$274,MATCH($A1063,'Hoja de Trabajo para listado'!$DE$153:$DE$1048576,0),MATCH((CUADRO!H$4&amp;$E1063),'Hoja de Trabajo para listado'!$DE$151:$DG$151,0)),0)+IFERROR(INDEX('Hoja de Trabajo para listado'!$CD$155:$DC$1048576,MATCH($A1063,'Hoja de Trabajo para listado'!$CD$155:$CD$1048576,0),MATCH((CUADRO!H$4&amp;$E1063),'Hoja de Trabajo para listado'!$CD$151:$DC$151,0)),0)</f>
        <v>0</v>
      </c>
      <c r="I1063" s="241">
        <f ca="1">+IFERROR(INDEX('Hoja de Trabajo para listado'!$A$155:$Z$1048576,MATCH($A1063,'Hoja de Trabajo para listado'!$A$155:$A$1048576,0),MATCH((CUADRO!I$4&amp;$E1063),'Hoja de Trabajo para listado'!$A$151:$Z$151,0)),0)+IFERROR(INDEX('Hoja de Trabajo para listado'!$AB$155:$BA$1048576,MATCH($A1063,'Hoja de Trabajo para listado'!$AB$155:$AB$1048576,0),MATCH((CUADRO!I$4&amp;$E1063),'Hoja de Trabajo para listado'!$AB$151:$BA$151,0)),0)+IFERROR(INDEX('Hoja de Trabajo para listado'!$BC$155:$CB$1048576,MATCH($A1063,'Hoja de Trabajo para listado'!$BC$155:$BC$1048576,0),MATCH((CUADRO!I$4&amp;$E1063),'Hoja de Trabajo para listado'!$BC$151:$CB$151,0)),0)+IFERROR(INDEX('Hoja de Trabajo para listado'!$DE$153:$DG$274,MATCH($A1063,'Hoja de Trabajo para listado'!$DE$153:$DE$1048576,0),MATCH((CUADRO!I$4&amp;$E1063),'Hoja de Trabajo para listado'!$DE$151:$DG$151,0)),0)+IFERROR(INDEX('Hoja de Trabajo para listado'!$CD$155:$DC$1048576,MATCH($A1063,'Hoja de Trabajo para listado'!$CD$155:$CD$1048576,0),MATCH((CUADRO!I$4&amp;$E1063),'Hoja de Trabajo para listado'!$CD$151:$DC$151,0)),0)</f>
        <v>0</v>
      </c>
      <c r="J1063" s="241">
        <f ca="1">+IFERROR(INDEX('Hoja de Trabajo para listado'!$A$155:$Z$1048576,MATCH($A1063,'Hoja de Trabajo para listado'!$A$155:$A$1048576,0),MATCH((CUADRO!J$4&amp;$E1063),'Hoja de Trabajo para listado'!$A$151:$Z$151,0)),0)+IFERROR(INDEX('Hoja de Trabajo para listado'!$AB$155:$BA$1048576,MATCH($A1063,'Hoja de Trabajo para listado'!$AB$155:$AB$1048576,0),MATCH((CUADRO!J$4&amp;$E1063),'Hoja de Trabajo para listado'!$AB$151:$BA$151,0)),0)+IFERROR(INDEX('Hoja de Trabajo para listado'!$BC$155:$CB$1048576,MATCH($A1063,'Hoja de Trabajo para listado'!$BC$155:$BC$1048576,0),MATCH((CUADRO!J$4&amp;$E1063),'Hoja de Trabajo para listado'!$BC$151:$CB$151,0)),0)+IFERROR(INDEX('Hoja de Trabajo para listado'!$DE$153:$DG$274,MATCH($A1063,'Hoja de Trabajo para listado'!$DE$153:$DE$1048576,0),MATCH((CUADRO!J$4&amp;$E1063),'Hoja de Trabajo para listado'!$DE$151:$DG$151,0)),0)+IFERROR(INDEX('Hoja de Trabajo para listado'!$CD$155:$DC$1048576,MATCH($A1063,'Hoja de Trabajo para listado'!$CD$155:$CD$1048576,0),MATCH((CUADRO!J$4&amp;$E1063),'Hoja de Trabajo para listado'!$CD$151:$DC$151,0)),0)</f>
        <v>0</v>
      </c>
      <c r="K1063" s="241">
        <f ca="1">+IFERROR(INDEX('Hoja de Trabajo para listado'!$A$155:$Z$1048576,MATCH($A1063,'Hoja de Trabajo para listado'!$A$155:$A$1048576,0),MATCH((CUADRO!K$4&amp;$E1063),'Hoja de Trabajo para listado'!$A$151:$Z$151,0)),0)+IFERROR(INDEX('Hoja de Trabajo para listado'!$AB$155:$BA$1048576,MATCH($A1063,'Hoja de Trabajo para listado'!$AB$155:$AB$1048576,0),MATCH((CUADRO!K$4&amp;$E1063),'Hoja de Trabajo para listado'!$AB$151:$BA$151,0)),0)+IFERROR(INDEX('Hoja de Trabajo para listado'!$BC$155:$CB$1048576,MATCH($A1063,'Hoja de Trabajo para listado'!$BC$155:$BC$1048576,0),MATCH((CUADRO!K$4&amp;$E1063),'Hoja de Trabajo para listado'!$BC$151:$CB$151,0)),0)+IFERROR(INDEX('Hoja de Trabajo para listado'!$DE$153:$DG$274,MATCH($A1063,'Hoja de Trabajo para listado'!$DE$153:$DE$1048576,0),MATCH((CUADRO!K$4&amp;$E1063),'Hoja de Trabajo para listado'!$DE$151:$DG$151,0)),0)+IFERROR(INDEX('Hoja de Trabajo para listado'!$CD$155:$DC$1048576,MATCH($A1063,'Hoja de Trabajo para listado'!$CD$155:$CD$1048576,0),MATCH((CUADRO!K$4&amp;$E1063),'Hoja de Trabajo para listado'!$CD$151:$DC$151,0)),0)</f>
        <v>0</v>
      </c>
      <c r="L1063" s="241">
        <f ca="1">+IFERROR(INDEX('Hoja de Trabajo para listado'!$A$155:$Z$1048576,MATCH($A1063,'Hoja de Trabajo para listado'!$A$155:$A$1048576,0),MATCH((CUADRO!L$4&amp;$E1063),'Hoja de Trabajo para listado'!$A$151:$Z$151,0)),0)+IFERROR(INDEX('Hoja de Trabajo para listado'!$AB$155:$BA$1048576,MATCH($A1063,'Hoja de Trabajo para listado'!$AB$155:$AB$1048576,0),MATCH((CUADRO!L$4&amp;$E1063),'Hoja de Trabajo para listado'!$AB$151:$BA$151,0)),0)+IFERROR(INDEX('Hoja de Trabajo para listado'!$BC$155:$CB$1048576,MATCH($A1063,'Hoja de Trabajo para listado'!$BC$155:$BC$1048576,0),MATCH((CUADRO!L$4&amp;$E1063),'Hoja de Trabajo para listado'!$BC$151:$CB$151,0)),0)+IFERROR(INDEX('Hoja de Trabajo para listado'!$DE$153:$DG$274,MATCH($A1063,'Hoja de Trabajo para listado'!$DE$153:$DE$1048576,0),MATCH((CUADRO!L$4&amp;$E1063),'Hoja de Trabajo para listado'!$DE$151:$DG$151,0)),0)+IFERROR(INDEX('Hoja de Trabajo para listado'!$CD$155:$DC$1048576,MATCH($A1063,'Hoja de Trabajo para listado'!$CD$155:$CD$1048576,0),MATCH((CUADRO!L$4&amp;$E1063),'Hoja de Trabajo para listado'!$CD$151:$DC$151,0)),0)</f>
        <v>0</v>
      </c>
      <c r="M1063" s="241">
        <f ca="1">+IFERROR(INDEX('Hoja de Trabajo para listado'!$A$155:$Z$1048576,MATCH($A1063,'Hoja de Trabajo para listado'!$A$155:$A$1048576,0),MATCH((CUADRO!M$4&amp;$E1063),'Hoja de Trabajo para listado'!$A$151:$Z$151,0)),0)+IFERROR(INDEX('Hoja de Trabajo para listado'!$AB$155:$BA$1048576,MATCH($A1063,'Hoja de Trabajo para listado'!$AB$155:$AB$1048576,0),MATCH((CUADRO!M$4&amp;$E1063),'Hoja de Trabajo para listado'!$AB$151:$BA$151,0)),0)+IFERROR(INDEX('Hoja de Trabajo para listado'!$BC$155:$CB$1048576,MATCH($A1063,'Hoja de Trabajo para listado'!$BC$155:$BC$1048576,0),MATCH((CUADRO!M$4&amp;$E1063),'Hoja de Trabajo para listado'!$BC$151:$CB$151,0)),0)+IFERROR(INDEX('Hoja de Trabajo para listado'!$DE$153:$DG$274,MATCH($A1063,'Hoja de Trabajo para listado'!$DE$153:$DE$1048576,0),MATCH((CUADRO!M$4&amp;$E1063),'Hoja de Trabajo para listado'!$DE$151:$DG$151,0)),0)+IFERROR(INDEX('Hoja de Trabajo para listado'!$CD$155:$DC$1048576,MATCH($A1063,'Hoja de Trabajo para listado'!$CD$155:$CD$1048576,0),MATCH((CUADRO!M$4&amp;$E1063),'Hoja de Trabajo para listado'!$CD$151:$DC$151,0)),0)</f>
        <v>0</v>
      </c>
      <c r="N1063" s="241">
        <f ca="1">+IFERROR(INDEX('Hoja de Trabajo para listado'!$A$155:$Z$1048576,MATCH($A1063,'Hoja de Trabajo para listado'!$A$155:$A$1048576,0),MATCH((CUADRO!N$4&amp;$E1063),'Hoja de Trabajo para listado'!$A$151:$Z$151,0)),0)+IFERROR(INDEX('Hoja de Trabajo para listado'!$AB$155:$BA$1048576,MATCH($A1063,'Hoja de Trabajo para listado'!$AB$155:$AB$1048576,0),MATCH((CUADRO!N$4&amp;$E1063),'Hoja de Trabajo para listado'!$AB$151:$BA$151,0)),0)+IFERROR(INDEX('Hoja de Trabajo para listado'!$BC$155:$CB$1048576,MATCH($A1063,'Hoja de Trabajo para listado'!$BC$155:$BC$1048576,0),MATCH((CUADRO!N$4&amp;$E1063),'Hoja de Trabajo para listado'!$BC$151:$CB$151,0)),0)+IFERROR(INDEX('Hoja de Trabajo para listado'!$DE$153:$DG$274,MATCH($A1063,'Hoja de Trabajo para listado'!$DE$153:$DE$1048576,0),MATCH((CUADRO!N$4&amp;$E1063),'Hoja de Trabajo para listado'!$DE$151:$DG$151,0)),0)+IFERROR(INDEX('Hoja de Trabajo para listado'!$CD$155:$DC$1048576,MATCH($A1063,'Hoja de Trabajo para listado'!$CD$155:$CD$1048576,0),MATCH((CUADRO!N$4&amp;$E1063),'Hoja de Trabajo para listado'!$CD$151:$DC$151,0)),0)</f>
        <v>0</v>
      </c>
      <c r="O1063" s="241">
        <f ca="1">+IFERROR(INDEX('Hoja de Trabajo para listado'!$A$155:$Z$1048576,MATCH($A1063,'Hoja de Trabajo para listado'!$A$155:$A$1048576,0),MATCH((CUADRO!O$4&amp;$E1063),'Hoja de Trabajo para listado'!$A$151:$Z$151,0)),0)+IFERROR(INDEX('Hoja de Trabajo para listado'!$AB$155:$BA$1048576,MATCH($A1063,'Hoja de Trabajo para listado'!$AB$155:$AB$1048576,0),MATCH((CUADRO!O$4&amp;$E1063),'Hoja de Trabajo para listado'!$AB$151:$BA$151,0)),0)+IFERROR(INDEX('Hoja de Trabajo para listado'!$BC$155:$CB$1048576,MATCH($A1063,'Hoja de Trabajo para listado'!$BC$155:$BC$1048576,0),MATCH((CUADRO!O$4&amp;$E1063),'Hoja de Trabajo para listado'!$BC$151:$CB$151,0)),0)+IFERROR(INDEX('Hoja de Trabajo para listado'!$DE$153:$DG$274,MATCH($A1063,'Hoja de Trabajo para listado'!$DE$153:$DE$1048576,0),MATCH((CUADRO!O$4&amp;$E1063),'Hoja de Trabajo para listado'!$DE$151:$DG$151,0)),0)+IFERROR(INDEX('Hoja de Trabajo para listado'!$CD$155:$DC$1048576,MATCH($A1063,'Hoja de Trabajo para listado'!$CD$155:$CD$1048576,0),MATCH((CUADRO!O$4&amp;$E1063),'Hoja de Trabajo para listado'!$CD$151:$DC$151,0)),0)</f>
        <v>0</v>
      </c>
      <c r="P1063" s="241">
        <f ca="1">+IFERROR(INDEX('Hoja de Trabajo para listado'!$A$155:$Z$1048576,MATCH($A1063,'Hoja de Trabajo para listado'!$A$155:$A$1048576,0),MATCH((CUADRO!P$4&amp;$E1063),'Hoja de Trabajo para listado'!$A$151:$Z$151,0)),0)+IFERROR(INDEX('Hoja de Trabajo para listado'!$AB$155:$BA$1048576,MATCH($A1063,'Hoja de Trabajo para listado'!$AB$155:$AB$1048576,0),MATCH((CUADRO!P$4&amp;$E1063),'Hoja de Trabajo para listado'!$AB$151:$BA$151,0)),0)+IFERROR(INDEX('Hoja de Trabajo para listado'!$BC$155:$CB$1048576,MATCH($A1063,'Hoja de Trabajo para listado'!$BC$155:$BC$1048576,0),MATCH((CUADRO!P$4&amp;$E1063),'Hoja de Trabajo para listado'!$BC$151:$CB$151,0)),0)+IFERROR(INDEX('Hoja de Trabajo para listado'!$DE$153:$DG$274,MATCH($A1063,'Hoja de Trabajo para listado'!$DE$153:$DE$1048576,0),MATCH((CUADRO!P$4&amp;$E1063),'Hoja de Trabajo para listado'!$DE$151:$DG$151,0)),0)+IFERROR(INDEX('Hoja de Trabajo para listado'!$CD$155:$DC$1048576,MATCH($A1063,'Hoja de Trabajo para listado'!$CD$155:$CD$1048576,0),MATCH((CUADRO!P$4&amp;$E1063),'Hoja de Trabajo para listado'!$CD$151:$DC$151,0)),0)</f>
        <v>0</v>
      </c>
      <c r="Q1063" s="241">
        <f ca="1">+IFERROR(INDEX('Hoja de Trabajo para listado'!$A$155:$Z$1048576,MATCH($A1063,'Hoja de Trabajo para listado'!$A$155:$A$1048576,0),MATCH((CUADRO!Q$4&amp;$E1063),'Hoja de Trabajo para listado'!$A$151:$Z$151,0)),0)+IFERROR(INDEX('Hoja de Trabajo para listado'!$AB$155:$BA$1048576,MATCH($A1063,'Hoja de Trabajo para listado'!$AB$155:$AB$1048576,0),MATCH((CUADRO!Q$4&amp;$E1063),'Hoja de Trabajo para listado'!$AB$151:$BA$151,0)),0)+IFERROR(INDEX('Hoja de Trabajo para listado'!$BC$155:$CB$1048576,MATCH($A1063,'Hoja de Trabajo para listado'!$BC$155:$BC$1048576,0),MATCH((CUADRO!Q$4&amp;$E1063),'Hoja de Trabajo para listado'!$BC$151:$CB$151,0)),0)+IFERROR(INDEX('Hoja de Trabajo para listado'!$DE$153:$DG$274,MATCH($A1063,'Hoja de Trabajo para listado'!$DE$153:$DE$1048576,0),MATCH((CUADRO!Q$4&amp;$E1063),'Hoja de Trabajo para listado'!$DE$151:$DG$151,0)),0)+IFERROR(INDEX('Hoja de Trabajo para listado'!$CD$155:$DC$1048576,MATCH($A1063,'Hoja de Trabajo para listado'!$CD$155:$CD$1048576,0),MATCH((CUADRO!Q$4&amp;$E1063),'Hoja de Trabajo para listado'!$CD$151:$DC$151,0)),0)</f>
        <v>0</v>
      </c>
      <c r="R1063" s="241">
        <f t="shared" ca="1" si="39"/>
        <v>0</v>
      </c>
      <c r="S1063" s="247"/>
      <c r="T1063" s="241">
        <f ca="1">+T1064</f>
        <v>0</v>
      </c>
      <c r="U1063" s="240">
        <f t="shared" si="40"/>
        <v>1</v>
      </c>
      <c r="V1063" s="327" t="str">
        <f>+VLOOKUP(A1063,bd_lista!$A$3:$E$592,5,FALSE)</f>
        <v>Gobiernos Autonomos Municipales</v>
      </c>
      <c r="W1063" s="397" t="str">
        <f>+V1063</f>
        <v>Gobiernos Autonomos Municipales</v>
      </c>
      <c r="X1063" s="240">
        <f>+VLOOKUP(A1063,[4]Sheet1!$A$13:$D$744,4,FALSE)</f>
        <v>0</v>
      </c>
      <c r="Y1063" s="240" t="e">
        <f>+VLOOKUP(X1063,bd_lista!$A$3:$C$592,3,FALSE)</f>
        <v>#N/A</v>
      </c>
      <c r="Z1063" s="290">
        <f>+X1063</f>
        <v>0</v>
      </c>
      <c r="AA1063" s="291" t="e">
        <f>+Y1063</f>
        <v>#N/A</v>
      </c>
    </row>
    <row r="1064" spans="1:27" customFormat="1" ht="15" hidden="1" customHeight="1">
      <c r="A1064" s="32">
        <v>1809</v>
      </c>
      <c r="B1064" s="394"/>
      <c r="C1064" s="245" t="str">
        <f>+VLOOKUP(A1064,bd_lista!$A$3:$C$592,3,FALSE)</f>
        <v>Gobierno Autónomo Municipal de Santa Rosa</v>
      </c>
      <c r="D1064" s="396"/>
      <c r="E1064" s="242" t="s">
        <v>1304</v>
      </c>
      <c r="F1064" s="241">
        <f ca="1">+IFERROR(INDEX('Hoja de Trabajo para listado'!$A$155:$Z$1048576,MATCH($A1064,'Hoja de Trabajo para listado'!$A$155:$A$1048576,0),MATCH((CUADRO!F$4&amp;$E1064),'Hoja de Trabajo para listado'!$A$151:$Z$151,0)),0)+IFERROR(INDEX('Hoja de Trabajo para listado'!$AB$155:$BA$1048576,MATCH($A1064,'Hoja de Trabajo para listado'!$AB$155:$AB$1048576,0),MATCH((CUADRO!F$4&amp;$E1064),'Hoja de Trabajo para listado'!$AB$151:$BA$151,0)),0)+IFERROR(INDEX('Hoja de Trabajo para listado'!$BC$155:$CB$1048576,MATCH($A1064,'Hoja de Trabajo para listado'!$BC$155:$BC$1048576,0),MATCH((CUADRO!F$4&amp;$E1064),'Hoja de Trabajo para listado'!$BC$151:$CB$151,0)),0)+IFERROR(INDEX('Hoja de Trabajo para listado'!$DE$153:$DG$274,MATCH($A1064,'Hoja de Trabajo para listado'!$DE$153:$DE$1048576,0),MATCH((CUADRO!F$4&amp;$E1064),'Hoja de Trabajo para listado'!$DE$151:$DG$151,0)),0)+IFERROR(INDEX('Hoja de Trabajo para listado'!$CD$155:$DC$1048576,MATCH($A1064,'Hoja de Trabajo para listado'!$CD$155:$CD$1048576,0),MATCH((CUADRO!F$4&amp;$E1064),'Hoja de Trabajo para listado'!$CD$151:$DC$151,0)),0)</f>
        <v>0</v>
      </c>
      <c r="G1064" s="241">
        <f ca="1">+IFERROR(INDEX('Hoja de Trabajo para listado'!$A$155:$Z$1048576,MATCH($A1064,'Hoja de Trabajo para listado'!$A$155:$A$1048576,0),MATCH((CUADRO!G$4&amp;$E1064),'Hoja de Trabajo para listado'!$A$151:$Z$151,0)),0)+IFERROR(INDEX('Hoja de Trabajo para listado'!$AB$155:$BA$1048576,MATCH($A1064,'Hoja de Trabajo para listado'!$AB$155:$AB$1048576,0),MATCH((CUADRO!G$4&amp;$E1064),'Hoja de Trabajo para listado'!$AB$151:$BA$151,0)),0)+IFERROR(INDEX('Hoja de Trabajo para listado'!$BC$155:$CB$1048576,MATCH($A1064,'Hoja de Trabajo para listado'!$BC$155:$BC$1048576,0),MATCH((CUADRO!G$4&amp;$E1064),'Hoja de Trabajo para listado'!$BC$151:$CB$151,0)),0)+IFERROR(INDEX('Hoja de Trabajo para listado'!$DE$153:$DG$274,MATCH($A1064,'Hoja de Trabajo para listado'!$DE$153:$DE$1048576,0),MATCH((CUADRO!G$4&amp;$E1064),'Hoja de Trabajo para listado'!$DE$151:$DG$151,0)),0)+IFERROR(INDEX('Hoja de Trabajo para listado'!$CD$155:$DC$1048576,MATCH($A1064,'Hoja de Trabajo para listado'!$CD$155:$CD$1048576,0),MATCH((CUADRO!G$4&amp;$E1064),'Hoja de Trabajo para listado'!$CD$151:$DC$151,0)),0)</f>
        <v>0</v>
      </c>
      <c r="H1064" s="241">
        <f ca="1">+IFERROR(INDEX('Hoja de Trabajo para listado'!$A$155:$Z$1048576,MATCH($A1064,'Hoja de Trabajo para listado'!$A$155:$A$1048576,0),MATCH((CUADRO!H$4&amp;$E1064),'Hoja de Trabajo para listado'!$A$151:$Z$151,0)),0)+IFERROR(INDEX('Hoja de Trabajo para listado'!$AB$155:$BA$1048576,MATCH($A1064,'Hoja de Trabajo para listado'!$AB$155:$AB$1048576,0),MATCH((CUADRO!H$4&amp;$E1064),'Hoja de Trabajo para listado'!$AB$151:$BA$151,0)),0)+IFERROR(INDEX('Hoja de Trabajo para listado'!$BC$155:$CB$1048576,MATCH($A1064,'Hoja de Trabajo para listado'!$BC$155:$BC$1048576,0),MATCH((CUADRO!H$4&amp;$E1064),'Hoja de Trabajo para listado'!$BC$151:$CB$151,0)),0)+IFERROR(INDEX('Hoja de Trabajo para listado'!$DE$153:$DG$274,MATCH($A1064,'Hoja de Trabajo para listado'!$DE$153:$DE$1048576,0),MATCH((CUADRO!H$4&amp;$E1064),'Hoja de Trabajo para listado'!$DE$151:$DG$151,0)),0)+IFERROR(INDEX('Hoja de Trabajo para listado'!$CD$155:$DC$1048576,MATCH($A1064,'Hoja de Trabajo para listado'!$CD$155:$CD$1048576,0),MATCH((CUADRO!H$4&amp;$E1064),'Hoja de Trabajo para listado'!$CD$151:$DC$151,0)),0)</f>
        <v>0</v>
      </c>
      <c r="I1064" s="241">
        <f ca="1">+IFERROR(INDEX('Hoja de Trabajo para listado'!$A$155:$Z$1048576,MATCH($A1064,'Hoja de Trabajo para listado'!$A$155:$A$1048576,0),MATCH((CUADRO!I$4&amp;$E1064),'Hoja de Trabajo para listado'!$A$151:$Z$151,0)),0)+IFERROR(INDEX('Hoja de Trabajo para listado'!$AB$155:$BA$1048576,MATCH($A1064,'Hoja de Trabajo para listado'!$AB$155:$AB$1048576,0),MATCH((CUADRO!I$4&amp;$E1064),'Hoja de Trabajo para listado'!$AB$151:$BA$151,0)),0)+IFERROR(INDEX('Hoja de Trabajo para listado'!$BC$155:$CB$1048576,MATCH($A1064,'Hoja de Trabajo para listado'!$BC$155:$BC$1048576,0),MATCH((CUADRO!I$4&amp;$E1064),'Hoja de Trabajo para listado'!$BC$151:$CB$151,0)),0)+IFERROR(INDEX('Hoja de Trabajo para listado'!$DE$153:$DG$274,MATCH($A1064,'Hoja de Trabajo para listado'!$DE$153:$DE$1048576,0),MATCH((CUADRO!I$4&amp;$E1064),'Hoja de Trabajo para listado'!$DE$151:$DG$151,0)),0)+IFERROR(INDEX('Hoja de Trabajo para listado'!$CD$155:$DC$1048576,MATCH($A1064,'Hoja de Trabajo para listado'!$CD$155:$CD$1048576,0),MATCH((CUADRO!I$4&amp;$E1064),'Hoja de Trabajo para listado'!$CD$151:$DC$151,0)),0)</f>
        <v>0</v>
      </c>
      <c r="J1064" s="241">
        <f ca="1">+IFERROR(INDEX('Hoja de Trabajo para listado'!$A$155:$Z$1048576,MATCH($A1064,'Hoja de Trabajo para listado'!$A$155:$A$1048576,0),MATCH((CUADRO!J$4&amp;$E1064),'Hoja de Trabajo para listado'!$A$151:$Z$151,0)),0)+IFERROR(INDEX('Hoja de Trabajo para listado'!$AB$155:$BA$1048576,MATCH($A1064,'Hoja de Trabajo para listado'!$AB$155:$AB$1048576,0),MATCH((CUADRO!J$4&amp;$E1064),'Hoja de Trabajo para listado'!$AB$151:$BA$151,0)),0)+IFERROR(INDEX('Hoja de Trabajo para listado'!$BC$155:$CB$1048576,MATCH($A1064,'Hoja de Trabajo para listado'!$BC$155:$BC$1048576,0),MATCH((CUADRO!J$4&amp;$E1064),'Hoja de Trabajo para listado'!$BC$151:$CB$151,0)),0)+IFERROR(INDEX('Hoja de Trabajo para listado'!$DE$153:$DG$274,MATCH($A1064,'Hoja de Trabajo para listado'!$DE$153:$DE$1048576,0),MATCH((CUADRO!J$4&amp;$E1064),'Hoja de Trabajo para listado'!$DE$151:$DG$151,0)),0)+IFERROR(INDEX('Hoja de Trabajo para listado'!$CD$155:$DC$1048576,MATCH($A1064,'Hoja de Trabajo para listado'!$CD$155:$CD$1048576,0),MATCH((CUADRO!J$4&amp;$E1064),'Hoja de Trabajo para listado'!$CD$151:$DC$151,0)),0)</f>
        <v>0</v>
      </c>
      <c r="K1064" s="241">
        <f ca="1">+IFERROR(INDEX('Hoja de Trabajo para listado'!$A$155:$Z$1048576,MATCH($A1064,'Hoja de Trabajo para listado'!$A$155:$A$1048576,0),MATCH((CUADRO!K$4&amp;$E1064),'Hoja de Trabajo para listado'!$A$151:$Z$151,0)),0)+IFERROR(INDEX('Hoja de Trabajo para listado'!$AB$155:$BA$1048576,MATCH($A1064,'Hoja de Trabajo para listado'!$AB$155:$AB$1048576,0),MATCH((CUADRO!K$4&amp;$E1064),'Hoja de Trabajo para listado'!$AB$151:$BA$151,0)),0)+IFERROR(INDEX('Hoja de Trabajo para listado'!$BC$155:$CB$1048576,MATCH($A1064,'Hoja de Trabajo para listado'!$BC$155:$BC$1048576,0),MATCH((CUADRO!K$4&amp;$E1064),'Hoja de Trabajo para listado'!$BC$151:$CB$151,0)),0)+IFERROR(INDEX('Hoja de Trabajo para listado'!$DE$153:$DG$274,MATCH($A1064,'Hoja de Trabajo para listado'!$DE$153:$DE$1048576,0),MATCH((CUADRO!K$4&amp;$E1064),'Hoja de Trabajo para listado'!$DE$151:$DG$151,0)),0)+IFERROR(INDEX('Hoja de Trabajo para listado'!$CD$155:$DC$1048576,MATCH($A1064,'Hoja de Trabajo para listado'!$CD$155:$CD$1048576,0),MATCH((CUADRO!K$4&amp;$E1064),'Hoja de Trabajo para listado'!$CD$151:$DC$151,0)),0)</f>
        <v>0</v>
      </c>
      <c r="L1064" s="241">
        <f ca="1">+IFERROR(INDEX('Hoja de Trabajo para listado'!$A$155:$Z$1048576,MATCH($A1064,'Hoja de Trabajo para listado'!$A$155:$A$1048576,0),MATCH((CUADRO!L$4&amp;$E1064),'Hoja de Trabajo para listado'!$A$151:$Z$151,0)),0)+IFERROR(INDEX('Hoja de Trabajo para listado'!$AB$155:$BA$1048576,MATCH($A1064,'Hoja de Trabajo para listado'!$AB$155:$AB$1048576,0),MATCH((CUADRO!L$4&amp;$E1064),'Hoja de Trabajo para listado'!$AB$151:$BA$151,0)),0)+IFERROR(INDEX('Hoja de Trabajo para listado'!$BC$155:$CB$1048576,MATCH($A1064,'Hoja de Trabajo para listado'!$BC$155:$BC$1048576,0),MATCH((CUADRO!L$4&amp;$E1064),'Hoja de Trabajo para listado'!$BC$151:$CB$151,0)),0)+IFERROR(INDEX('Hoja de Trabajo para listado'!$DE$153:$DG$274,MATCH($A1064,'Hoja de Trabajo para listado'!$DE$153:$DE$1048576,0),MATCH((CUADRO!L$4&amp;$E1064),'Hoja de Trabajo para listado'!$DE$151:$DG$151,0)),0)+IFERROR(INDEX('Hoja de Trabajo para listado'!$CD$155:$DC$1048576,MATCH($A1064,'Hoja de Trabajo para listado'!$CD$155:$CD$1048576,0),MATCH((CUADRO!L$4&amp;$E1064),'Hoja de Trabajo para listado'!$CD$151:$DC$151,0)),0)</f>
        <v>0</v>
      </c>
      <c r="M1064" s="241">
        <f ca="1">+IFERROR(INDEX('Hoja de Trabajo para listado'!$A$155:$Z$1048576,MATCH($A1064,'Hoja de Trabajo para listado'!$A$155:$A$1048576,0),MATCH((CUADRO!M$4&amp;$E1064),'Hoja de Trabajo para listado'!$A$151:$Z$151,0)),0)+IFERROR(INDEX('Hoja de Trabajo para listado'!$AB$155:$BA$1048576,MATCH($A1064,'Hoja de Trabajo para listado'!$AB$155:$AB$1048576,0),MATCH((CUADRO!M$4&amp;$E1064),'Hoja de Trabajo para listado'!$AB$151:$BA$151,0)),0)+IFERROR(INDEX('Hoja de Trabajo para listado'!$BC$155:$CB$1048576,MATCH($A1064,'Hoja de Trabajo para listado'!$BC$155:$BC$1048576,0),MATCH((CUADRO!M$4&amp;$E1064),'Hoja de Trabajo para listado'!$BC$151:$CB$151,0)),0)+IFERROR(INDEX('Hoja de Trabajo para listado'!$DE$153:$DG$274,MATCH($A1064,'Hoja de Trabajo para listado'!$DE$153:$DE$1048576,0),MATCH((CUADRO!M$4&amp;$E1064),'Hoja de Trabajo para listado'!$DE$151:$DG$151,0)),0)+IFERROR(INDEX('Hoja de Trabajo para listado'!$CD$155:$DC$1048576,MATCH($A1064,'Hoja de Trabajo para listado'!$CD$155:$CD$1048576,0),MATCH((CUADRO!M$4&amp;$E1064),'Hoja de Trabajo para listado'!$CD$151:$DC$151,0)),0)</f>
        <v>0</v>
      </c>
      <c r="N1064" s="241">
        <f ca="1">+IFERROR(INDEX('Hoja de Trabajo para listado'!$A$155:$Z$1048576,MATCH($A1064,'Hoja de Trabajo para listado'!$A$155:$A$1048576,0),MATCH((CUADRO!N$4&amp;$E1064),'Hoja de Trabajo para listado'!$A$151:$Z$151,0)),0)+IFERROR(INDEX('Hoja de Trabajo para listado'!$AB$155:$BA$1048576,MATCH($A1064,'Hoja de Trabajo para listado'!$AB$155:$AB$1048576,0),MATCH((CUADRO!N$4&amp;$E1064),'Hoja de Trabajo para listado'!$AB$151:$BA$151,0)),0)+IFERROR(INDEX('Hoja de Trabajo para listado'!$BC$155:$CB$1048576,MATCH($A1064,'Hoja de Trabajo para listado'!$BC$155:$BC$1048576,0),MATCH((CUADRO!N$4&amp;$E1064),'Hoja de Trabajo para listado'!$BC$151:$CB$151,0)),0)+IFERROR(INDEX('Hoja de Trabajo para listado'!$DE$153:$DG$274,MATCH($A1064,'Hoja de Trabajo para listado'!$DE$153:$DE$1048576,0),MATCH((CUADRO!N$4&amp;$E1064),'Hoja de Trabajo para listado'!$DE$151:$DG$151,0)),0)+IFERROR(INDEX('Hoja de Trabajo para listado'!$CD$155:$DC$1048576,MATCH($A1064,'Hoja de Trabajo para listado'!$CD$155:$CD$1048576,0),MATCH((CUADRO!N$4&amp;$E1064),'Hoja de Trabajo para listado'!$CD$151:$DC$151,0)),0)</f>
        <v>0</v>
      </c>
      <c r="O1064" s="241">
        <f ca="1">+IFERROR(INDEX('Hoja de Trabajo para listado'!$A$155:$Z$1048576,MATCH($A1064,'Hoja de Trabajo para listado'!$A$155:$A$1048576,0),MATCH((CUADRO!O$4&amp;$E1064),'Hoja de Trabajo para listado'!$A$151:$Z$151,0)),0)+IFERROR(INDEX('Hoja de Trabajo para listado'!$AB$155:$BA$1048576,MATCH($A1064,'Hoja de Trabajo para listado'!$AB$155:$AB$1048576,0),MATCH((CUADRO!O$4&amp;$E1064),'Hoja de Trabajo para listado'!$AB$151:$BA$151,0)),0)+IFERROR(INDEX('Hoja de Trabajo para listado'!$BC$155:$CB$1048576,MATCH($A1064,'Hoja de Trabajo para listado'!$BC$155:$BC$1048576,0),MATCH((CUADRO!O$4&amp;$E1064),'Hoja de Trabajo para listado'!$BC$151:$CB$151,0)),0)+IFERROR(INDEX('Hoja de Trabajo para listado'!$DE$153:$DG$274,MATCH($A1064,'Hoja de Trabajo para listado'!$DE$153:$DE$1048576,0),MATCH((CUADRO!O$4&amp;$E1064),'Hoja de Trabajo para listado'!$DE$151:$DG$151,0)),0)+IFERROR(INDEX('Hoja de Trabajo para listado'!$CD$155:$DC$1048576,MATCH($A1064,'Hoja de Trabajo para listado'!$CD$155:$CD$1048576,0),MATCH((CUADRO!O$4&amp;$E1064),'Hoja de Trabajo para listado'!$CD$151:$DC$151,0)),0)</f>
        <v>0</v>
      </c>
      <c r="P1064" s="241">
        <f ca="1">+IFERROR(INDEX('Hoja de Trabajo para listado'!$A$155:$Z$1048576,MATCH($A1064,'Hoja de Trabajo para listado'!$A$155:$A$1048576,0),MATCH((CUADRO!P$4&amp;$E1064),'Hoja de Trabajo para listado'!$A$151:$Z$151,0)),0)+IFERROR(INDEX('Hoja de Trabajo para listado'!$AB$155:$BA$1048576,MATCH($A1064,'Hoja de Trabajo para listado'!$AB$155:$AB$1048576,0),MATCH((CUADRO!P$4&amp;$E1064),'Hoja de Trabajo para listado'!$AB$151:$BA$151,0)),0)+IFERROR(INDEX('Hoja de Trabajo para listado'!$BC$155:$CB$1048576,MATCH($A1064,'Hoja de Trabajo para listado'!$BC$155:$BC$1048576,0),MATCH((CUADRO!P$4&amp;$E1064),'Hoja de Trabajo para listado'!$BC$151:$CB$151,0)),0)+IFERROR(INDEX('Hoja de Trabajo para listado'!$DE$153:$DG$274,MATCH($A1064,'Hoja de Trabajo para listado'!$DE$153:$DE$1048576,0),MATCH((CUADRO!P$4&amp;$E1064),'Hoja de Trabajo para listado'!$DE$151:$DG$151,0)),0)+IFERROR(INDEX('Hoja de Trabajo para listado'!$CD$155:$DC$1048576,MATCH($A1064,'Hoja de Trabajo para listado'!$CD$155:$CD$1048576,0),MATCH((CUADRO!P$4&amp;$E1064),'Hoja de Trabajo para listado'!$CD$151:$DC$151,0)),0)</f>
        <v>0</v>
      </c>
      <c r="Q1064" s="241">
        <f ca="1">+IFERROR(INDEX('Hoja de Trabajo para listado'!$A$155:$Z$1048576,MATCH($A1064,'Hoja de Trabajo para listado'!$A$155:$A$1048576,0),MATCH((CUADRO!Q$4&amp;$E1064),'Hoja de Trabajo para listado'!$A$151:$Z$151,0)),0)+IFERROR(INDEX('Hoja de Trabajo para listado'!$AB$155:$BA$1048576,MATCH($A1064,'Hoja de Trabajo para listado'!$AB$155:$AB$1048576,0),MATCH((CUADRO!Q$4&amp;$E1064),'Hoja de Trabajo para listado'!$AB$151:$BA$151,0)),0)+IFERROR(INDEX('Hoja de Trabajo para listado'!$BC$155:$CB$1048576,MATCH($A1064,'Hoja de Trabajo para listado'!$BC$155:$BC$1048576,0),MATCH((CUADRO!Q$4&amp;$E1064),'Hoja de Trabajo para listado'!$BC$151:$CB$151,0)),0)+IFERROR(INDEX('Hoja de Trabajo para listado'!$DE$153:$DG$274,MATCH($A1064,'Hoja de Trabajo para listado'!$DE$153:$DE$1048576,0),MATCH((CUADRO!Q$4&amp;$E1064),'Hoja de Trabajo para listado'!$DE$151:$DG$151,0)),0)+IFERROR(INDEX('Hoja de Trabajo para listado'!$CD$155:$DC$1048576,MATCH($A1064,'Hoja de Trabajo para listado'!$CD$155:$CD$1048576,0),MATCH((CUADRO!Q$4&amp;$E1064),'Hoja de Trabajo para listado'!$CD$151:$DC$151,0)),0)</f>
        <v>0</v>
      </c>
      <c r="R1064" s="241">
        <f t="shared" ca="1" si="39"/>
        <v>0</v>
      </c>
      <c r="S1064" s="247">
        <f ca="1">+R1063+R1064</f>
        <v>0</v>
      </c>
      <c r="T1064" s="241">
        <f ca="1">+S1064</f>
        <v>0</v>
      </c>
      <c r="U1064" s="240">
        <f t="shared" si="40"/>
        <v>2</v>
      </c>
      <c r="V1064" s="327" t="str">
        <f>+VLOOKUP(A1064,bd_lista!$A$3:$E$592,5,FALSE)</f>
        <v>Gobiernos Autonomos Municipales</v>
      </c>
      <c r="W1064" s="398"/>
      <c r="X1064" s="240">
        <f>+VLOOKUP(A1064,[4]Sheet1!$A$13:$D$744,4,FALSE)</f>
        <v>0</v>
      </c>
      <c r="Y1064" s="240" t="e">
        <f>+VLOOKUP(X1064,bd_lista!$A$3:$C$592,3,FALSE)</f>
        <v>#N/A</v>
      </c>
      <c r="Z1064" s="288"/>
      <c r="AA1064" s="289"/>
    </row>
    <row r="1065" spans="1:27" customFormat="1" ht="27" hidden="1" customHeight="1">
      <c r="A1065" s="32">
        <v>1810</v>
      </c>
      <c r="B1065" s="393">
        <f>+A1065</f>
        <v>1810</v>
      </c>
      <c r="C1065" s="245" t="str">
        <f>+VLOOKUP(A1065,bd_lista!$A$3:$C$592,3,FALSE)</f>
        <v>Gobierno Autónomo Municipal de Santa Ana</v>
      </c>
      <c r="D1065" s="395" t="str">
        <f>+C1065</f>
        <v>Gobierno Autónomo Municipal de Santa Ana</v>
      </c>
      <c r="E1065" s="240" t="s">
        <v>1303</v>
      </c>
      <c r="F1065" s="241">
        <f ca="1">+IFERROR(INDEX('Hoja de Trabajo para listado'!$A$155:$Z$1048576,MATCH($A1065,'Hoja de Trabajo para listado'!$A$155:$A$1048576,0),MATCH((CUADRO!F$4&amp;$E1065),'Hoja de Trabajo para listado'!$A$151:$Z$151,0)),0)+IFERROR(INDEX('Hoja de Trabajo para listado'!$AB$155:$BA$1048576,MATCH($A1065,'Hoja de Trabajo para listado'!$AB$155:$AB$1048576,0),MATCH((CUADRO!F$4&amp;$E1065),'Hoja de Trabajo para listado'!$AB$151:$BA$151,0)),0)+IFERROR(INDEX('Hoja de Trabajo para listado'!$BC$155:$CB$1048576,MATCH($A1065,'Hoja de Trabajo para listado'!$BC$155:$BC$1048576,0),MATCH((CUADRO!F$4&amp;$E1065),'Hoja de Trabajo para listado'!$BC$151:$CB$151,0)),0)+IFERROR(INDEX('Hoja de Trabajo para listado'!$DE$153:$DG$274,MATCH($A1065,'Hoja de Trabajo para listado'!$DE$153:$DE$1048576,0),MATCH((CUADRO!F$4&amp;$E1065),'Hoja de Trabajo para listado'!$DE$151:$DG$151,0)),0)+IFERROR(INDEX('Hoja de Trabajo para listado'!$CD$155:$DC$1048576,MATCH($A1065,'Hoja de Trabajo para listado'!$CD$155:$CD$1048576,0),MATCH((CUADRO!F$4&amp;$E1065),'Hoja de Trabajo para listado'!$CD$151:$DC$151,0)),0)</f>
        <v>0</v>
      </c>
      <c r="G1065" s="241">
        <f ca="1">+IFERROR(INDEX('Hoja de Trabajo para listado'!$A$155:$Z$1048576,MATCH($A1065,'Hoja de Trabajo para listado'!$A$155:$A$1048576,0),MATCH((CUADRO!G$4&amp;$E1065),'Hoja de Trabajo para listado'!$A$151:$Z$151,0)),0)+IFERROR(INDEX('Hoja de Trabajo para listado'!$AB$155:$BA$1048576,MATCH($A1065,'Hoja de Trabajo para listado'!$AB$155:$AB$1048576,0),MATCH((CUADRO!G$4&amp;$E1065),'Hoja de Trabajo para listado'!$AB$151:$BA$151,0)),0)+IFERROR(INDEX('Hoja de Trabajo para listado'!$BC$155:$CB$1048576,MATCH($A1065,'Hoja de Trabajo para listado'!$BC$155:$BC$1048576,0),MATCH((CUADRO!G$4&amp;$E1065),'Hoja de Trabajo para listado'!$BC$151:$CB$151,0)),0)+IFERROR(INDEX('Hoja de Trabajo para listado'!$DE$153:$DG$274,MATCH($A1065,'Hoja de Trabajo para listado'!$DE$153:$DE$1048576,0),MATCH((CUADRO!G$4&amp;$E1065),'Hoja de Trabajo para listado'!$DE$151:$DG$151,0)),0)+IFERROR(INDEX('Hoja de Trabajo para listado'!$CD$155:$DC$1048576,MATCH($A1065,'Hoja de Trabajo para listado'!$CD$155:$CD$1048576,0),MATCH((CUADRO!G$4&amp;$E1065),'Hoja de Trabajo para listado'!$CD$151:$DC$151,0)),0)</f>
        <v>0</v>
      </c>
      <c r="H1065" s="241">
        <f ca="1">+IFERROR(INDEX('Hoja de Trabajo para listado'!$A$155:$Z$1048576,MATCH($A1065,'Hoja de Trabajo para listado'!$A$155:$A$1048576,0),MATCH((CUADRO!H$4&amp;$E1065),'Hoja de Trabajo para listado'!$A$151:$Z$151,0)),0)+IFERROR(INDEX('Hoja de Trabajo para listado'!$AB$155:$BA$1048576,MATCH($A1065,'Hoja de Trabajo para listado'!$AB$155:$AB$1048576,0),MATCH((CUADRO!H$4&amp;$E1065),'Hoja de Trabajo para listado'!$AB$151:$BA$151,0)),0)+IFERROR(INDEX('Hoja de Trabajo para listado'!$BC$155:$CB$1048576,MATCH($A1065,'Hoja de Trabajo para listado'!$BC$155:$BC$1048576,0),MATCH((CUADRO!H$4&amp;$E1065),'Hoja de Trabajo para listado'!$BC$151:$CB$151,0)),0)+IFERROR(INDEX('Hoja de Trabajo para listado'!$DE$153:$DG$274,MATCH($A1065,'Hoja de Trabajo para listado'!$DE$153:$DE$1048576,0),MATCH((CUADRO!H$4&amp;$E1065),'Hoja de Trabajo para listado'!$DE$151:$DG$151,0)),0)+IFERROR(INDEX('Hoja de Trabajo para listado'!$CD$155:$DC$1048576,MATCH($A1065,'Hoja de Trabajo para listado'!$CD$155:$CD$1048576,0),MATCH((CUADRO!H$4&amp;$E1065),'Hoja de Trabajo para listado'!$CD$151:$DC$151,0)),0)</f>
        <v>0</v>
      </c>
      <c r="I1065" s="241">
        <f ca="1">+IFERROR(INDEX('Hoja de Trabajo para listado'!$A$155:$Z$1048576,MATCH($A1065,'Hoja de Trabajo para listado'!$A$155:$A$1048576,0),MATCH((CUADRO!I$4&amp;$E1065),'Hoja de Trabajo para listado'!$A$151:$Z$151,0)),0)+IFERROR(INDEX('Hoja de Trabajo para listado'!$AB$155:$BA$1048576,MATCH($A1065,'Hoja de Trabajo para listado'!$AB$155:$AB$1048576,0),MATCH((CUADRO!I$4&amp;$E1065),'Hoja de Trabajo para listado'!$AB$151:$BA$151,0)),0)+IFERROR(INDEX('Hoja de Trabajo para listado'!$BC$155:$CB$1048576,MATCH($A1065,'Hoja de Trabajo para listado'!$BC$155:$BC$1048576,0),MATCH((CUADRO!I$4&amp;$E1065),'Hoja de Trabajo para listado'!$BC$151:$CB$151,0)),0)+IFERROR(INDEX('Hoja de Trabajo para listado'!$DE$153:$DG$274,MATCH($A1065,'Hoja de Trabajo para listado'!$DE$153:$DE$1048576,0),MATCH((CUADRO!I$4&amp;$E1065),'Hoja de Trabajo para listado'!$DE$151:$DG$151,0)),0)+IFERROR(INDEX('Hoja de Trabajo para listado'!$CD$155:$DC$1048576,MATCH($A1065,'Hoja de Trabajo para listado'!$CD$155:$CD$1048576,0),MATCH((CUADRO!I$4&amp;$E1065),'Hoja de Trabajo para listado'!$CD$151:$DC$151,0)),0)</f>
        <v>0</v>
      </c>
      <c r="J1065" s="241">
        <f ca="1">+IFERROR(INDEX('Hoja de Trabajo para listado'!$A$155:$Z$1048576,MATCH($A1065,'Hoja de Trabajo para listado'!$A$155:$A$1048576,0),MATCH((CUADRO!J$4&amp;$E1065),'Hoja de Trabajo para listado'!$A$151:$Z$151,0)),0)+IFERROR(INDEX('Hoja de Trabajo para listado'!$AB$155:$BA$1048576,MATCH($A1065,'Hoja de Trabajo para listado'!$AB$155:$AB$1048576,0),MATCH((CUADRO!J$4&amp;$E1065),'Hoja de Trabajo para listado'!$AB$151:$BA$151,0)),0)+IFERROR(INDEX('Hoja de Trabajo para listado'!$BC$155:$CB$1048576,MATCH($A1065,'Hoja de Trabajo para listado'!$BC$155:$BC$1048576,0),MATCH((CUADRO!J$4&amp;$E1065),'Hoja de Trabajo para listado'!$BC$151:$CB$151,0)),0)+IFERROR(INDEX('Hoja de Trabajo para listado'!$DE$153:$DG$274,MATCH($A1065,'Hoja de Trabajo para listado'!$DE$153:$DE$1048576,0),MATCH((CUADRO!J$4&amp;$E1065),'Hoja de Trabajo para listado'!$DE$151:$DG$151,0)),0)+IFERROR(INDEX('Hoja de Trabajo para listado'!$CD$155:$DC$1048576,MATCH($A1065,'Hoja de Trabajo para listado'!$CD$155:$CD$1048576,0),MATCH((CUADRO!J$4&amp;$E1065),'Hoja de Trabajo para listado'!$CD$151:$DC$151,0)),0)</f>
        <v>0</v>
      </c>
      <c r="K1065" s="241">
        <f ca="1">+IFERROR(INDEX('Hoja de Trabajo para listado'!$A$155:$Z$1048576,MATCH($A1065,'Hoja de Trabajo para listado'!$A$155:$A$1048576,0),MATCH((CUADRO!K$4&amp;$E1065),'Hoja de Trabajo para listado'!$A$151:$Z$151,0)),0)+IFERROR(INDEX('Hoja de Trabajo para listado'!$AB$155:$BA$1048576,MATCH($A1065,'Hoja de Trabajo para listado'!$AB$155:$AB$1048576,0),MATCH((CUADRO!K$4&amp;$E1065),'Hoja de Trabajo para listado'!$AB$151:$BA$151,0)),0)+IFERROR(INDEX('Hoja de Trabajo para listado'!$BC$155:$CB$1048576,MATCH($A1065,'Hoja de Trabajo para listado'!$BC$155:$BC$1048576,0),MATCH((CUADRO!K$4&amp;$E1065),'Hoja de Trabajo para listado'!$BC$151:$CB$151,0)),0)+IFERROR(INDEX('Hoja de Trabajo para listado'!$DE$153:$DG$274,MATCH($A1065,'Hoja de Trabajo para listado'!$DE$153:$DE$1048576,0),MATCH((CUADRO!K$4&amp;$E1065),'Hoja de Trabajo para listado'!$DE$151:$DG$151,0)),0)+IFERROR(INDEX('Hoja de Trabajo para listado'!$CD$155:$DC$1048576,MATCH($A1065,'Hoja de Trabajo para listado'!$CD$155:$CD$1048576,0),MATCH((CUADRO!K$4&amp;$E1065),'Hoja de Trabajo para listado'!$CD$151:$DC$151,0)),0)</f>
        <v>0</v>
      </c>
      <c r="L1065" s="241">
        <f ca="1">+IFERROR(INDEX('Hoja de Trabajo para listado'!$A$155:$Z$1048576,MATCH($A1065,'Hoja de Trabajo para listado'!$A$155:$A$1048576,0),MATCH((CUADRO!L$4&amp;$E1065),'Hoja de Trabajo para listado'!$A$151:$Z$151,0)),0)+IFERROR(INDEX('Hoja de Trabajo para listado'!$AB$155:$BA$1048576,MATCH($A1065,'Hoja de Trabajo para listado'!$AB$155:$AB$1048576,0),MATCH((CUADRO!L$4&amp;$E1065),'Hoja de Trabajo para listado'!$AB$151:$BA$151,0)),0)+IFERROR(INDEX('Hoja de Trabajo para listado'!$BC$155:$CB$1048576,MATCH($A1065,'Hoja de Trabajo para listado'!$BC$155:$BC$1048576,0),MATCH((CUADRO!L$4&amp;$E1065),'Hoja de Trabajo para listado'!$BC$151:$CB$151,0)),0)+IFERROR(INDEX('Hoja de Trabajo para listado'!$DE$153:$DG$274,MATCH($A1065,'Hoja de Trabajo para listado'!$DE$153:$DE$1048576,0),MATCH((CUADRO!L$4&amp;$E1065),'Hoja de Trabajo para listado'!$DE$151:$DG$151,0)),0)+IFERROR(INDEX('Hoja de Trabajo para listado'!$CD$155:$DC$1048576,MATCH($A1065,'Hoja de Trabajo para listado'!$CD$155:$CD$1048576,0),MATCH((CUADRO!L$4&amp;$E1065),'Hoja de Trabajo para listado'!$CD$151:$DC$151,0)),0)</f>
        <v>0</v>
      </c>
      <c r="M1065" s="241">
        <f ca="1">+IFERROR(INDEX('Hoja de Trabajo para listado'!$A$155:$Z$1048576,MATCH($A1065,'Hoja de Trabajo para listado'!$A$155:$A$1048576,0),MATCH((CUADRO!M$4&amp;$E1065),'Hoja de Trabajo para listado'!$A$151:$Z$151,0)),0)+IFERROR(INDEX('Hoja de Trabajo para listado'!$AB$155:$BA$1048576,MATCH($A1065,'Hoja de Trabajo para listado'!$AB$155:$AB$1048576,0),MATCH((CUADRO!M$4&amp;$E1065),'Hoja de Trabajo para listado'!$AB$151:$BA$151,0)),0)+IFERROR(INDEX('Hoja de Trabajo para listado'!$BC$155:$CB$1048576,MATCH($A1065,'Hoja de Trabajo para listado'!$BC$155:$BC$1048576,0),MATCH((CUADRO!M$4&amp;$E1065),'Hoja de Trabajo para listado'!$BC$151:$CB$151,0)),0)+IFERROR(INDEX('Hoja de Trabajo para listado'!$DE$153:$DG$274,MATCH($A1065,'Hoja de Trabajo para listado'!$DE$153:$DE$1048576,0),MATCH((CUADRO!M$4&amp;$E1065),'Hoja de Trabajo para listado'!$DE$151:$DG$151,0)),0)+IFERROR(INDEX('Hoja de Trabajo para listado'!$CD$155:$DC$1048576,MATCH($A1065,'Hoja de Trabajo para listado'!$CD$155:$CD$1048576,0),MATCH((CUADRO!M$4&amp;$E1065),'Hoja de Trabajo para listado'!$CD$151:$DC$151,0)),0)</f>
        <v>0</v>
      </c>
      <c r="N1065" s="241">
        <f ca="1">+IFERROR(INDEX('Hoja de Trabajo para listado'!$A$155:$Z$1048576,MATCH($A1065,'Hoja de Trabajo para listado'!$A$155:$A$1048576,0),MATCH((CUADRO!N$4&amp;$E1065),'Hoja de Trabajo para listado'!$A$151:$Z$151,0)),0)+IFERROR(INDEX('Hoja de Trabajo para listado'!$AB$155:$BA$1048576,MATCH($A1065,'Hoja de Trabajo para listado'!$AB$155:$AB$1048576,0),MATCH((CUADRO!N$4&amp;$E1065),'Hoja de Trabajo para listado'!$AB$151:$BA$151,0)),0)+IFERROR(INDEX('Hoja de Trabajo para listado'!$BC$155:$CB$1048576,MATCH($A1065,'Hoja de Trabajo para listado'!$BC$155:$BC$1048576,0),MATCH((CUADRO!N$4&amp;$E1065),'Hoja de Trabajo para listado'!$BC$151:$CB$151,0)),0)+IFERROR(INDEX('Hoja de Trabajo para listado'!$DE$153:$DG$274,MATCH($A1065,'Hoja de Trabajo para listado'!$DE$153:$DE$1048576,0),MATCH((CUADRO!N$4&amp;$E1065),'Hoja de Trabajo para listado'!$DE$151:$DG$151,0)),0)+IFERROR(INDEX('Hoja de Trabajo para listado'!$CD$155:$DC$1048576,MATCH($A1065,'Hoja de Trabajo para listado'!$CD$155:$CD$1048576,0),MATCH((CUADRO!N$4&amp;$E1065),'Hoja de Trabajo para listado'!$CD$151:$DC$151,0)),0)</f>
        <v>0</v>
      </c>
      <c r="O1065" s="241">
        <f ca="1">+IFERROR(INDEX('Hoja de Trabajo para listado'!$A$155:$Z$1048576,MATCH($A1065,'Hoja de Trabajo para listado'!$A$155:$A$1048576,0),MATCH((CUADRO!O$4&amp;$E1065),'Hoja de Trabajo para listado'!$A$151:$Z$151,0)),0)+IFERROR(INDEX('Hoja de Trabajo para listado'!$AB$155:$BA$1048576,MATCH($A1065,'Hoja de Trabajo para listado'!$AB$155:$AB$1048576,0),MATCH((CUADRO!O$4&amp;$E1065),'Hoja de Trabajo para listado'!$AB$151:$BA$151,0)),0)+IFERROR(INDEX('Hoja de Trabajo para listado'!$BC$155:$CB$1048576,MATCH($A1065,'Hoja de Trabajo para listado'!$BC$155:$BC$1048576,0),MATCH((CUADRO!O$4&amp;$E1065),'Hoja de Trabajo para listado'!$BC$151:$CB$151,0)),0)+IFERROR(INDEX('Hoja de Trabajo para listado'!$DE$153:$DG$274,MATCH($A1065,'Hoja de Trabajo para listado'!$DE$153:$DE$1048576,0),MATCH((CUADRO!O$4&amp;$E1065),'Hoja de Trabajo para listado'!$DE$151:$DG$151,0)),0)+IFERROR(INDEX('Hoja de Trabajo para listado'!$CD$155:$DC$1048576,MATCH($A1065,'Hoja de Trabajo para listado'!$CD$155:$CD$1048576,0),MATCH((CUADRO!O$4&amp;$E1065),'Hoja de Trabajo para listado'!$CD$151:$DC$151,0)),0)</f>
        <v>0</v>
      </c>
      <c r="P1065" s="241">
        <f ca="1">+IFERROR(INDEX('Hoja de Trabajo para listado'!$A$155:$Z$1048576,MATCH($A1065,'Hoja de Trabajo para listado'!$A$155:$A$1048576,0),MATCH((CUADRO!P$4&amp;$E1065),'Hoja de Trabajo para listado'!$A$151:$Z$151,0)),0)+IFERROR(INDEX('Hoja de Trabajo para listado'!$AB$155:$BA$1048576,MATCH($A1065,'Hoja de Trabajo para listado'!$AB$155:$AB$1048576,0),MATCH((CUADRO!P$4&amp;$E1065),'Hoja de Trabajo para listado'!$AB$151:$BA$151,0)),0)+IFERROR(INDEX('Hoja de Trabajo para listado'!$BC$155:$CB$1048576,MATCH($A1065,'Hoja de Trabajo para listado'!$BC$155:$BC$1048576,0),MATCH((CUADRO!P$4&amp;$E1065),'Hoja de Trabajo para listado'!$BC$151:$CB$151,0)),0)+IFERROR(INDEX('Hoja de Trabajo para listado'!$DE$153:$DG$274,MATCH($A1065,'Hoja de Trabajo para listado'!$DE$153:$DE$1048576,0),MATCH((CUADRO!P$4&amp;$E1065),'Hoja de Trabajo para listado'!$DE$151:$DG$151,0)),0)+IFERROR(INDEX('Hoja de Trabajo para listado'!$CD$155:$DC$1048576,MATCH($A1065,'Hoja de Trabajo para listado'!$CD$155:$CD$1048576,0),MATCH((CUADRO!P$4&amp;$E1065),'Hoja de Trabajo para listado'!$CD$151:$DC$151,0)),0)</f>
        <v>0</v>
      </c>
      <c r="Q1065" s="241">
        <f ca="1">+IFERROR(INDEX('Hoja de Trabajo para listado'!$A$155:$Z$1048576,MATCH($A1065,'Hoja de Trabajo para listado'!$A$155:$A$1048576,0),MATCH((CUADRO!Q$4&amp;$E1065),'Hoja de Trabajo para listado'!$A$151:$Z$151,0)),0)+IFERROR(INDEX('Hoja de Trabajo para listado'!$AB$155:$BA$1048576,MATCH($A1065,'Hoja de Trabajo para listado'!$AB$155:$AB$1048576,0),MATCH((CUADRO!Q$4&amp;$E1065),'Hoja de Trabajo para listado'!$AB$151:$BA$151,0)),0)+IFERROR(INDEX('Hoja de Trabajo para listado'!$BC$155:$CB$1048576,MATCH($A1065,'Hoja de Trabajo para listado'!$BC$155:$BC$1048576,0),MATCH((CUADRO!Q$4&amp;$E1065),'Hoja de Trabajo para listado'!$BC$151:$CB$151,0)),0)+IFERROR(INDEX('Hoja de Trabajo para listado'!$DE$153:$DG$274,MATCH($A1065,'Hoja de Trabajo para listado'!$DE$153:$DE$1048576,0),MATCH((CUADRO!Q$4&amp;$E1065),'Hoja de Trabajo para listado'!$DE$151:$DG$151,0)),0)+IFERROR(INDEX('Hoja de Trabajo para listado'!$CD$155:$DC$1048576,MATCH($A1065,'Hoja de Trabajo para listado'!$CD$155:$CD$1048576,0),MATCH((CUADRO!Q$4&amp;$E1065),'Hoja de Trabajo para listado'!$CD$151:$DC$151,0)),0)</f>
        <v>0</v>
      </c>
      <c r="R1065" s="241">
        <f t="shared" ca="1" si="39"/>
        <v>0</v>
      </c>
      <c r="S1065" s="247"/>
      <c r="T1065" s="241">
        <f ca="1">+T1066</f>
        <v>0</v>
      </c>
      <c r="U1065" s="240">
        <f t="shared" si="40"/>
        <v>1</v>
      </c>
      <c r="V1065" s="327" t="str">
        <f>+VLOOKUP(A1065,bd_lista!$A$3:$E$592,5,FALSE)</f>
        <v>Gobiernos Autonomos Municipales</v>
      </c>
      <c r="W1065" s="397" t="str">
        <f>+V1065</f>
        <v>Gobiernos Autonomos Municipales</v>
      </c>
      <c r="X1065" s="240">
        <f>+VLOOKUP(A1065,[4]Sheet1!$A$13:$D$744,4,FALSE)</f>
        <v>0</v>
      </c>
      <c r="Y1065" s="240" t="e">
        <f>+VLOOKUP(X1065,bd_lista!$A$3:$C$592,3,FALSE)</f>
        <v>#N/A</v>
      </c>
      <c r="Z1065" s="290">
        <f>+X1065</f>
        <v>0</v>
      </c>
      <c r="AA1065" s="291" t="e">
        <f>+Y1065</f>
        <v>#N/A</v>
      </c>
    </row>
    <row r="1066" spans="1:27" customFormat="1" ht="27" hidden="1" customHeight="1">
      <c r="A1066" s="32">
        <v>1810</v>
      </c>
      <c r="B1066" s="394"/>
      <c r="C1066" s="245" t="str">
        <f>+VLOOKUP(A1066,bd_lista!$A$3:$C$592,3,FALSE)</f>
        <v>Gobierno Autónomo Municipal de Santa Ana</v>
      </c>
      <c r="D1066" s="396"/>
      <c r="E1066" s="242" t="s">
        <v>1304</v>
      </c>
      <c r="F1066" s="241">
        <f ca="1">+IFERROR(INDEX('Hoja de Trabajo para listado'!$A$155:$Z$1048576,MATCH($A1066,'Hoja de Trabajo para listado'!$A$155:$A$1048576,0),MATCH((CUADRO!F$4&amp;$E1066),'Hoja de Trabajo para listado'!$A$151:$Z$151,0)),0)+IFERROR(INDEX('Hoja de Trabajo para listado'!$AB$155:$BA$1048576,MATCH($A1066,'Hoja de Trabajo para listado'!$AB$155:$AB$1048576,0),MATCH((CUADRO!F$4&amp;$E1066),'Hoja de Trabajo para listado'!$AB$151:$BA$151,0)),0)+IFERROR(INDEX('Hoja de Trabajo para listado'!$BC$155:$CB$1048576,MATCH($A1066,'Hoja de Trabajo para listado'!$BC$155:$BC$1048576,0),MATCH((CUADRO!F$4&amp;$E1066),'Hoja de Trabajo para listado'!$BC$151:$CB$151,0)),0)+IFERROR(INDEX('Hoja de Trabajo para listado'!$DE$153:$DG$274,MATCH($A1066,'Hoja de Trabajo para listado'!$DE$153:$DE$1048576,0),MATCH((CUADRO!F$4&amp;$E1066),'Hoja de Trabajo para listado'!$DE$151:$DG$151,0)),0)+IFERROR(INDEX('Hoja de Trabajo para listado'!$CD$155:$DC$1048576,MATCH($A1066,'Hoja de Trabajo para listado'!$CD$155:$CD$1048576,0),MATCH((CUADRO!F$4&amp;$E1066),'Hoja de Trabajo para listado'!$CD$151:$DC$151,0)),0)</f>
        <v>0</v>
      </c>
      <c r="G1066" s="241">
        <f ca="1">+IFERROR(INDEX('Hoja de Trabajo para listado'!$A$155:$Z$1048576,MATCH($A1066,'Hoja de Trabajo para listado'!$A$155:$A$1048576,0),MATCH((CUADRO!G$4&amp;$E1066),'Hoja de Trabajo para listado'!$A$151:$Z$151,0)),0)+IFERROR(INDEX('Hoja de Trabajo para listado'!$AB$155:$BA$1048576,MATCH($A1066,'Hoja de Trabajo para listado'!$AB$155:$AB$1048576,0),MATCH((CUADRO!G$4&amp;$E1066),'Hoja de Trabajo para listado'!$AB$151:$BA$151,0)),0)+IFERROR(INDEX('Hoja de Trabajo para listado'!$BC$155:$CB$1048576,MATCH($A1066,'Hoja de Trabajo para listado'!$BC$155:$BC$1048576,0),MATCH((CUADRO!G$4&amp;$E1066),'Hoja de Trabajo para listado'!$BC$151:$CB$151,0)),0)+IFERROR(INDEX('Hoja de Trabajo para listado'!$DE$153:$DG$274,MATCH($A1066,'Hoja de Trabajo para listado'!$DE$153:$DE$1048576,0),MATCH((CUADRO!G$4&amp;$E1066),'Hoja de Trabajo para listado'!$DE$151:$DG$151,0)),0)+IFERROR(INDEX('Hoja de Trabajo para listado'!$CD$155:$DC$1048576,MATCH($A1066,'Hoja de Trabajo para listado'!$CD$155:$CD$1048576,0),MATCH((CUADRO!G$4&amp;$E1066),'Hoja de Trabajo para listado'!$CD$151:$DC$151,0)),0)</f>
        <v>0</v>
      </c>
      <c r="H1066" s="241">
        <f ca="1">+IFERROR(INDEX('Hoja de Trabajo para listado'!$A$155:$Z$1048576,MATCH($A1066,'Hoja de Trabajo para listado'!$A$155:$A$1048576,0),MATCH((CUADRO!H$4&amp;$E1066),'Hoja de Trabajo para listado'!$A$151:$Z$151,0)),0)+IFERROR(INDEX('Hoja de Trabajo para listado'!$AB$155:$BA$1048576,MATCH($A1066,'Hoja de Trabajo para listado'!$AB$155:$AB$1048576,0),MATCH((CUADRO!H$4&amp;$E1066),'Hoja de Trabajo para listado'!$AB$151:$BA$151,0)),0)+IFERROR(INDEX('Hoja de Trabajo para listado'!$BC$155:$CB$1048576,MATCH($A1066,'Hoja de Trabajo para listado'!$BC$155:$BC$1048576,0),MATCH((CUADRO!H$4&amp;$E1066),'Hoja de Trabajo para listado'!$BC$151:$CB$151,0)),0)+IFERROR(INDEX('Hoja de Trabajo para listado'!$DE$153:$DG$274,MATCH($A1066,'Hoja de Trabajo para listado'!$DE$153:$DE$1048576,0),MATCH((CUADRO!H$4&amp;$E1066),'Hoja de Trabajo para listado'!$DE$151:$DG$151,0)),0)+IFERROR(INDEX('Hoja de Trabajo para listado'!$CD$155:$DC$1048576,MATCH($A1066,'Hoja de Trabajo para listado'!$CD$155:$CD$1048576,0),MATCH((CUADRO!H$4&amp;$E1066),'Hoja de Trabajo para listado'!$CD$151:$DC$151,0)),0)</f>
        <v>0</v>
      </c>
      <c r="I1066" s="241">
        <f ca="1">+IFERROR(INDEX('Hoja de Trabajo para listado'!$A$155:$Z$1048576,MATCH($A1066,'Hoja de Trabajo para listado'!$A$155:$A$1048576,0),MATCH((CUADRO!I$4&amp;$E1066),'Hoja de Trabajo para listado'!$A$151:$Z$151,0)),0)+IFERROR(INDEX('Hoja de Trabajo para listado'!$AB$155:$BA$1048576,MATCH($A1066,'Hoja de Trabajo para listado'!$AB$155:$AB$1048576,0),MATCH((CUADRO!I$4&amp;$E1066),'Hoja de Trabajo para listado'!$AB$151:$BA$151,0)),0)+IFERROR(INDEX('Hoja de Trabajo para listado'!$BC$155:$CB$1048576,MATCH($A1066,'Hoja de Trabajo para listado'!$BC$155:$BC$1048576,0),MATCH((CUADRO!I$4&amp;$E1066),'Hoja de Trabajo para listado'!$BC$151:$CB$151,0)),0)+IFERROR(INDEX('Hoja de Trabajo para listado'!$DE$153:$DG$274,MATCH($A1066,'Hoja de Trabajo para listado'!$DE$153:$DE$1048576,0),MATCH((CUADRO!I$4&amp;$E1066),'Hoja de Trabajo para listado'!$DE$151:$DG$151,0)),0)+IFERROR(INDEX('Hoja de Trabajo para listado'!$CD$155:$DC$1048576,MATCH($A1066,'Hoja de Trabajo para listado'!$CD$155:$CD$1048576,0),MATCH((CUADRO!I$4&amp;$E1066),'Hoja de Trabajo para listado'!$CD$151:$DC$151,0)),0)</f>
        <v>0</v>
      </c>
      <c r="J1066" s="241">
        <f ca="1">+IFERROR(INDEX('Hoja de Trabajo para listado'!$A$155:$Z$1048576,MATCH($A1066,'Hoja de Trabajo para listado'!$A$155:$A$1048576,0),MATCH((CUADRO!J$4&amp;$E1066),'Hoja de Trabajo para listado'!$A$151:$Z$151,0)),0)+IFERROR(INDEX('Hoja de Trabajo para listado'!$AB$155:$BA$1048576,MATCH($A1066,'Hoja de Trabajo para listado'!$AB$155:$AB$1048576,0),MATCH((CUADRO!J$4&amp;$E1066),'Hoja de Trabajo para listado'!$AB$151:$BA$151,0)),0)+IFERROR(INDEX('Hoja de Trabajo para listado'!$BC$155:$CB$1048576,MATCH($A1066,'Hoja de Trabajo para listado'!$BC$155:$BC$1048576,0),MATCH((CUADRO!J$4&amp;$E1066),'Hoja de Trabajo para listado'!$BC$151:$CB$151,0)),0)+IFERROR(INDEX('Hoja de Trabajo para listado'!$DE$153:$DG$274,MATCH($A1066,'Hoja de Trabajo para listado'!$DE$153:$DE$1048576,0),MATCH((CUADRO!J$4&amp;$E1066),'Hoja de Trabajo para listado'!$DE$151:$DG$151,0)),0)+IFERROR(INDEX('Hoja de Trabajo para listado'!$CD$155:$DC$1048576,MATCH($A1066,'Hoja de Trabajo para listado'!$CD$155:$CD$1048576,0),MATCH((CUADRO!J$4&amp;$E1066),'Hoja de Trabajo para listado'!$CD$151:$DC$151,0)),0)</f>
        <v>0</v>
      </c>
      <c r="K1066" s="241">
        <f ca="1">+IFERROR(INDEX('Hoja de Trabajo para listado'!$A$155:$Z$1048576,MATCH($A1066,'Hoja de Trabajo para listado'!$A$155:$A$1048576,0),MATCH((CUADRO!K$4&amp;$E1066),'Hoja de Trabajo para listado'!$A$151:$Z$151,0)),0)+IFERROR(INDEX('Hoja de Trabajo para listado'!$AB$155:$BA$1048576,MATCH($A1066,'Hoja de Trabajo para listado'!$AB$155:$AB$1048576,0),MATCH((CUADRO!K$4&amp;$E1066),'Hoja de Trabajo para listado'!$AB$151:$BA$151,0)),0)+IFERROR(INDEX('Hoja de Trabajo para listado'!$BC$155:$CB$1048576,MATCH($A1066,'Hoja de Trabajo para listado'!$BC$155:$BC$1048576,0),MATCH((CUADRO!K$4&amp;$E1066),'Hoja de Trabajo para listado'!$BC$151:$CB$151,0)),0)+IFERROR(INDEX('Hoja de Trabajo para listado'!$DE$153:$DG$274,MATCH($A1066,'Hoja de Trabajo para listado'!$DE$153:$DE$1048576,0),MATCH((CUADRO!K$4&amp;$E1066),'Hoja de Trabajo para listado'!$DE$151:$DG$151,0)),0)+IFERROR(INDEX('Hoja de Trabajo para listado'!$CD$155:$DC$1048576,MATCH($A1066,'Hoja de Trabajo para listado'!$CD$155:$CD$1048576,0),MATCH((CUADRO!K$4&amp;$E1066),'Hoja de Trabajo para listado'!$CD$151:$DC$151,0)),0)</f>
        <v>0</v>
      </c>
      <c r="L1066" s="241">
        <f ca="1">+IFERROR(INDEX('Hoja de Trabajo para listado'!$A$155:$Z$1048576,MATCH($A1066,'Hoja de Trabajo para listado'!$A$155:$A$1048576,0),MATCH((CUADRO!L$4&amp;$E1066),'Hoja de Trabajo para listado'!$A$151:$Z$151,0)),0)+IFERROR(INDEX('Hoja de Trabajo para listado'!$AB$155:$BA$1048576,MATCH($A1066,'Hoja de Trabajo para listado'!$AB$155:$AB$1048576,0),MATCH((CUADRO!L$4&amp;$E1066),'Hoja de Trabajo para listado'!$AB$151:$BA$151,0)),0)+IFERROR(INDEX('Hoja de Trabajo para listado'!$BC$155:$CB$1048576,MATCH($A1066,'Hoja de Trabajo para listado'!$BC$155:$BC$1048576,0),MATCH((CUADRO!L$4&amp;$E1066),'Hoja de Trabajo para listado'!$BC$151:$CB$151,0)),0)+IFERROR(INDEX('Hoja de Trabajo para listado'!$DE$153:$DG$274,MATCH($A1066,'Hoja de Trabajo para listado'!$DE$153:$DE$1048576,0),MATCH((CUADRO!L$4&amp;$E1066),'Hoja de Trabajo para listado'!$DE$151:$DG$151,0)),0)+IFERROR(INDEX('Hoja de Trabajo para listado'!$CD$155:$DC$1048576,MATCH($A1066,'Hoja de Trabajo para listado'!$CD$155:$CD$1048576,0),MATCH((CUADRO!L$4&amp;$E1066),'Hoja de Trabajo para listado'!$CD$151:$DC$151,0)),0)</f>
        <v>0</v>
      </c>
      <c r="M1066" s="241">
        <f ca="1">+IFERROR(INDEX('Hoja de Trabajo para listado'!$A$155:$Z$1048576,MATCH($A1066,'Hoja de Trabajo para listado'!$A$155:$A$1048576,0),MATCH((CUADRO!M$4&amp;$E1066),'Hoja de Trabajo para listado'!$A$151:$Z$151,0)),0)+IFERROR(INDEX('Hoja de Trabajo para listado'!$AB$155:$BA$1048576,MATCH($A1066,'Hoja de Trabajo para listado'!$AB$155:$AB$1048576,0),MATCH((CUADRO!M$4&amp;$E1066),'Hoja de Trabajo para listado'!$AB$151:$BA$151,0)),0)+IFERROR(INDEX('Hoja de Trabajo para listado'!$BC$155:$CB$1048576,MATCH($A1066,'Hoja de Trabajo para listado'!$BC$155:$BC$1048576,0),MATCH((CUADRO!M$4&amp;$E1066),'Hoja de Trabajo para listado'!$BC$151:$CB$151,0)),0)+IFERROR(INDEX('Hoja de Trabajo para listado'!$DE$153:$DG$274,MATCH($A1066,'Hoja de Trabajo para listado'!$DE$153:$DE$1048576,0),MATCH((CUADRO!M$4&amp;$E1066),'Hoja de Trabajo para listado'!$DE$151:$DG$151,0)),0)+IFERROR(INDEX('Hoja de Trabajo para listado'!$CD$155:$DC$1048576,MATCH($A1066,'Hoja de Trabajo para listado'!$CD$155:$CD$1048576,0),MATCH((CUADRO!M$4&amp;$E1066),'Hoja de Trabajo para listado'!$CD$151:$DC$151,0)),0)</f>
        <v>0</v>
      </c>
      <c r="N1066" s="241">
        <f ca="1">+IFERROR(INDEX('Hoja de Trabajo para listado'!$A$155:$Z$1048576,MATCH($A1066,'Hoja de Trabajo para listado'!$A$155:$A$1048576,0),MATCH((CUADRO!N$4&amp;$E1066),'Hoja de Trabajo para listado'!$A$151:$Z$151,0)),0)+IFERROR(INDEX('Hoja de Trabajo para listado'!$AB$155:$BA$1048576,MATCH($A1066,'Hoja de Trabajo para listado'!$AB$155:$AB$1048576,0),MATCH((CUADRO!N$4&amp;$E1066),'Hoja de Trabajo para listado'!$AB$151:$BA$151,0)),0)+IFERROR(INDEX('Hoja de Trabajo para listado'!$BC$155:$CB$1048576,MATCH($A1066,'Hoja de Trabajo para listado'!$BC$155:$BC$1048576,0),MATCH((CUADRO!N$4&amp;$E1066),'Hoja de Trabajo para listado'!$BC$151:$CB$151,0)),0)+IFERROR(INDEX('Hoja de Trabajo para listado'!$DE$153:$DG$274,MATCH($A1066,'Hoja de Trabajo para listado'!$DE$153:$DE$1048576,0),MATCH((CUADRO!N$4&amp;$E1066),'Hoja de Trabajo para listado'!$DE$151:$DG$151,0)),0)+IFERROR(INDEX('Hoja de Trabajo para listado'!$CD$155:$DC$1048576,MATCH($A1066,'Hoja de Trabajo para listado'!$CD$155:$CD$1048576,0),MATCH((CUADRO!N$4&amp;$E1066),'Hoja de Trabajo para listado'!$CD$151:$DC$151,0)),0)</f>
        <v>0</v>
      </c>
      <c r="O1066" s="241">
        <f ca="1">+IFERROR(INDEX('Hoja de Trabajo para listado'!$A$155:$Z$1048576,MATCH($A1066,'Hoja de Trabajo para listado'!$A$155:$A$1048576,0),MATCH((CUADRO!O$4&amp;$E1066),'Hoja de Trabajo para listado'!$A$151:$Z$151,0)),0)+IFERROR(INDEX('Hoja de Trabajo para listado'!$AB$155:$BA$1048576,MATCH($A1066,'Hoja de Trabajo para listado'!$AB$155:$AB$1048576,0),MATCH((CUADRO!O$4&amp;$E1066),'Hoja de Trabajo para listado'!$AB$151:$BA$151,0)),0)+IFERROR(INDEX('Hoja de Trabajo para listado'!$BC$155:$CB$1048576,MATCH($A1066,'Hoja de Trabajo para listado'!$BC$155:$BC$1048576,0),MATCH((CUADRO!O$4&amp;$E1066),'Hoja de Trabajo para listado'!$BC$151:$CB$151,0)),0)+IFERROR(INDEX('Hoja de Trabajo para listado'!$DE$153:$DG$274,MATCH($A1066,'Hoja de Trabajo para listado'!$DE$153:$DE$1048576,0),MATCH((CUADRO!O$4&amp;$E1066),'Hoja de Trabajo para listado'!$DE$151:$DG$151,0)),0)+IFERROR(INDEX('Hoja de Trabajo para listado'!$CD$155:$DC$1048576,MATCH($A1066,'Hoja de Trabajo para listado'!$CD$155:$CD$1048576,0),MATCH((CUADRO!O$4&amp;$E1066),'Hoja de Trabajo para listado'!$CD$151:$DC$151,0)),0)</f>
        <v>0</v>
      </c>
      <c r="P1066" s="241">
        <f ca="1">+IFERROR(INDEX('Hoja de Trabajo para listado'!$A$155:$Z$1048576,MATCH($A1066,'Hoja de Trabajo para listado'!$A$155:$A$1048576,0),MATCH((CUADRO!P$4&amp;$E1066),'Hoja de Trabajo para listado'!$A$151:$Z$151,0)),0)+IFERROR(INDEX('Hoja de Trabajo para listado'!$AB$155:$BA$1048576,MATCH($A1066,'Hoja de Trabajo para listado'!$AB$155:$AB$1048576,0),MATCH((CUADRO!P$4&amp;$E1066),'Hoja de Trabajo para listado'!$AB$151:$BA$151,0)),0)+IFERROR(INDEX('Hoja de Trabajo para listado'!$BC$155:$CB$1048576,MATCH($A1066,'Hoja de Trabajo para listado'!$BC$155:$BC$1048576,0),MATCH((CUADRO!P$4&amp;$E1066),'Hoja de Trabajo para listado'!$BC$151:$CB$151,0)),0)+IFERROR(INDEX('Hoja de Trabajo para listado'!$DE$153:$DG$274,MATCH($A1066,'Hoja de Trabajo para listado'!$DE$153:$DE$1048576,0),MATCH((CUADRO!P$4&amp;$E1066),'Hoja de Trabajo para listado'!$DE$151:$DG$151,0)),0)+IFERROR(INDEX('Hoja de Trabajo para listado'!$CD$155:$DC$1048576,MATCH($A1066,'Hoja de Trabajo para listado'!$CD$155:$CD$1048576,0),MATCH((CUADRO!P$4&amp;$E1066),'Hoja de Trabajo para listado'!$CD$151:$DC$151,0)),0)</f>
        <v>0</v>
      </c>
      <c r="Q1066" s="241">
        <f ca="1">+IFERROR(INDEX('Hoja de Trabajo para listado'!$A$155:$Z$1048576,MATCH($A1066,'Hoja de Trabajo para listado'!$A$155:$A$1048576,0),MATCH((CUADRO!Q$4&amp;$E1066),'Hoja de Trabajo para listado'!$A$151:$Z$151,0)),0)+IFERROR(INDEX('Hoja de Trabajo para listado'!$AB$155:$BA$1048576,MATCH($A1066,'Hoja de Trabajo para listado'!$AB$155:$AB$1048576,0),MATCH((CUADRO!Q$4&amp;$E1066),'Hoja de Trabajo para listado'!$AB$151:$BA$151,0)),0)+IFERROR(INDEX('Hoja de Trabajo para listado'!$BC$155:$CB$1048576,MATCH($A1066,'Hoja de Trabajo para listado'!$BC$155:$BC$1048576,0),MATCH((CUADRO!Q$4&amp;$E1066),'Hoja de Trabajo para listado'!$BC$151:$CB$151,0)),0)+IFERROR(INDEX('Hoja de Trabajo para listado'!$DE$153:$DG$274,MATCH($A1066,'Hoja de Trabajo para listado'!$DE$153:$DE$1048576,0),MATCH((CUADRO!Q$4&amp;$E1066),'Hoja de Trabajo para listado'!$DE$151:$DG$151,0)),0)+IFERROR(INDEX('Hoja de Trabajo para listado'!$CD$155:$DC$1048576,MATCH($A1066,'Hoja de Trabajo para listado'!$CD$155:$CD$1048576,0),MATCH((CUADRO!Q$4&amp;$E1066),'Hoja de Trabajo para listado'!$CD$151:$DC$151,0)),0)</f>
        <v>0</v>
      </c>
      <c r="R1066" s="241">
        <f t="shared" ca="1" si="39"/>
        <v>0</v>
      </c>
      <c r="S1066" s="247">
        <f ca="1">+R1065+R1066</f>
        <v>0</v>
      </c>
      <c r="T1066" s="241">
        <f ca="1">+S1066</f>
        <v>0</v>
      </c>
      <c r="U1066" s="240">
        <f t="shared" si="40"/>
        <v>2</v>
      </c>
      <c r="V1066" s="327" t="str">
        <f>+VLOOKUP(A1066,bd_lista!$A$3:$E$592,5,FALSE)</f>
        <v>Gobiernos Autonomos Municipales</v>
      </c>
      <c r="W1066" s="398"/>
      <c r="X1066" s="240">
        <f>+VLOOKUP(A1066,[4]Sheet1!$A$13:$D$744,4,FALSE)</f>
        <v>0</v>
      </c>
      <c r="Y1066" s="240" t="e">
        <f>+VLOOKUP(X1066,bd_lista!$A$3:$C$592,3,FALSE)</f>
        <v>#N/A</v>
      </c>
      <c r="Z1066" s="288"/>
      <c r="AA1066" s="289"/>
    </row>
    <row r="1067" spans="1:27" customFormat="1" ht="15" hidden="1" customHeight="1">
      <c r="A1067" s="32">
        <v>1811</v>
      </c>
      <c r="B1067" s="393">
        <f>+A1067</f>
        <v>1811</v>
      </c>
      <c r="C1067" s="245" t="str">
        <f>+VLOOKUP(A1067,bd_lista!$A$3:$C$592,3,FALSE)</f>
        <v>Gobierno Autónomo Municipal de San Ignacio</v>
      </c>
      <c r="D1067" s="395" t="str">
        <f>+C1067</f>
        <v>Gobierno Autónomo Municipal de San Ignacio</v>
      </c>
      <c r="E1067" s="240" t="s">
        <v>1303</v>
      </c>
      <c r="F1067" s="241">
        <f ca="1">+IFERROR(INDEX('Hoja de Trabajo para listado'!$A$155:$Z$1048576,MATCH($A1067,'Hoja de Trabajo para listado'!$A$155:$A$1048576,0),MATCH((CUADRO!F$4&amp;$E1067),'Hoja de Trabajo para listado'!$A$151:$Z$151,0)),0)+IFERROR(INDEX('Hoja de Trabajo para listado'!$AB$155:$BA$1048576,MATCH($A1067,'Hoja de Trabajo para listado'!$AB$155:$AB$1048576,0),MATCH((CUADRO!F$4&amp;$E1067),'Hoja de Trabajo para listado'!$AB$151:$BA$151,0)),0)+IFERROR(INDEX('Hoja de Trabajo para listado'!$BC$155:$CB$1048576,MATCH($A1067,'Hoja de Trabajo para listado'!$BC$155:$BC$1048576,0),MATCH((CUADRO!F$4&amp;$E1067),'Hoja de Trabajo para listado'!$BC$151:$CB$151,0)),0)+IFERROR(INDEX('Hoja de Trabajo para listado'!$DE$153:$DG$274,MATCH($A1067,'Hoja de Trabajo para listado'!$DE$153:$DE$1048576,0),MATCH((CUADRO!F$4&amp;$E1067),'Hoja de Trabajo para listado'!$DE$151:$DG$151,0)),0)+IFERROR(INDEX('Hoja de Trabajo para listado'!$CD$155:$DC$1048576,MATCH($A1067,'Hoja de Trabajo para listado'!$CD$155:$CD$1048576,0),MATCH((CUADRO!F$4&amp;$E1067),'Hoja de Trabajo para listado'!$CD$151:$DC$151,0)),0)</f>
        <v>0</v>
      </c>
      <c r="G1067" s="241">
        <f ca="1">+IFERROR(INDEX('Hoja de Trabajo para listado'!$A$155:$Z$1048576,MATCH($A1067,'Hoja de Trabajo para listado'!$A$155:$A$1048576,0),MATCH((CUADRO!G$4&amp;$E1067),'Hoja de Trabajo para listado'!$A$151:$Z$151,0)),0)+IFERROR(INDEX('Hoja de Trabajo para listado'!$AB$155:$BA$1048576,MATCH($A1067,'Hoja de Trabajo para listado'!$AB$155:$AB$1048576,0),MATCH((CUADRO!G$4&amp;$E1067),'Hoja de Trabajo para listado'!$AB$151:$BA$151,0)),0)+IFERROR(INDEX('Hoja de Trabajo para listado'!$BC$155:$CB$1048576,MATCH($A1067,'Hoja de Trabajo para listado'!$BC$155:$BC$1048576,0),MATCH((CUADRO!G$4&amp;$E1067),'Hoja de Trabajo para listado'!$BC$151:$CB$151,0)),0)+IFERROR(INDEX('Hoja de Trabajo para listado'!$DE$153:$DG$274,MATCH($A1067,'Hoja de Trabajo para listado'!$DE$153:$DE$1048576,0),MATCH((CUADRO!G$4&amp;$E1067),'Hoja de Trabajo para listado'!$DE$151:$DG$151,0)),0)+IFERROR(INDEX('Hoja de Trabajo para listado'!$CD$155:$DC$1048576,MATCH($A1067,'Hoja de Trabajo para listado'!$CD$155:$CD$1048576,0),MATCH((CUADRO!G$4&amp;$E1067),'Hoja de Trabajo para listado'!$CD$151:$DC$151,0)),0)</f>
        <v>0</v>
      </c>
      <c r="H1067" s="241">
        <f ca="1">+IFERROR(INDEX('Hoja de Trabajo para listado'!$A$155:$Z$1048576,MATCH($A1067,'Hoja de Trabajo para listado'!$A$155:$A$1048576,0),MATCH((CUADRO!H$4&amp;$E1067),'Hoja de Trabajo para listado'!$A$151:$Z$151,0)),0)+IFERROR(INDEX('Hoja de Trabajo para listado'!$AB$155:$BA$1048576,MATCH($A1067,'Hoja de Trabajo para listado'!$AB$155:$AB$1048576,0),MATCH((CUADRO!H$4&amp;$E1067),'Hoja de Trabajo para listado'!$AB$151:$BA$151,0)),0)+IFERROR(INDEX('Hoja de Trabajo para listado'!$BC$155:$CB$1048576,MATCH($A1067,'Hoja de Trabajo para listado'!$BC$155:$BC$1048576,0),MATCH((CUADRO!H$4&amp;$E1067),'Hoja de Trabajo para listado'!$BC$151:$CB$151,0)),0)+IFERROR(INDEX('Hoja de Trabajo para listado'!$DE$153:$DG$274,MATCH($A1067,'Hoja de Trabajo para listado'!$DE$153:$DE$1048576,0),MATCH((CUADRO!H$4&amp;$E1067),'Hoja de Trabajo para listado'!$DE$151:$DG$151,0)),0)+IFERROR(INDEX('Hoja de Trabajo para listado'!$CD$155:$DC$1048576,MATCH($A1067,'Hoja de Trabajo para listado'!$CD$155:$CD$1048576,0),MATCH((CUADRO!H$4&amp;$E1067),'Hoja de Trabajo para listado'!$CD$151:$DC$151,0)),0)</f>
        <v>0</v>
      </c>
      <c r="I1067" s="241">
        <f ca="1">+IFERROR(INDEX('Hoja de Trabajo para listado'!$A$155:$Z$1048576,MATCH($A1067,'Hoja de Trabajo para listado'!$A$155:$A$1048576,0),MATCH((CUADRO!I$4&amp;$E1067),'Hoja de Trabajo para listado'!$A$151:$Z$151,0)),0)+IFERROR(INDEX('Hoja de Trabajo para listado'!$AB$155:$BA$1048576,MATCH($A1067,'Hoja de Trabajo para listado'!$AB$155:$AB$1048576,0),MATCH((CUADRO!I$4&amp;$E1067),'Hoja de Trabajo para listado'!$AB$151:$BA$151,0)),0)+IFERROR(INDEX('Hoja de Trabajo para listado'!$BC$155:$CB$1048576,MATCH($A1067,'Hoja de Trabajo para listado'!$BC$155:$BC$1048576,0),MATCH((CUADRO!I$4&amp;$E1067),'Hoja de Trabajo para listado'!$BC$151:$CB$151,0)),0)+IFERROR(INDEX('Hoja de Trabajo para listado'!$DE$153:$DG$274,MATCH($A1067,'Hoja de Trabajo para listado'!$DE$153:$DE$1048576,0),MATCH((CUADRO!I$4&amp;$E1067),'Hoja de Trabajo para listado'!$DE$151:$DG$151,0)),0)+IFERROR(INDEX('Hoja de Trabajo para listado'!$CD$155:$DC$1048576,MATCH($A1067,'Hoja de Trabajo para listado'!$CD$155:$CD$1048576,0),MATCH((CUADRO!I$4&amp;$E1067),'Hoja de Trabajo para listado'!$CD$151:$DC$151,0)),0)</f>
        <v>0</v>
      </c>
      <c r="J1067" s="241">
        <f ca="1">+IFERROR(INDEX('Hoja de Trabajo para listado'!$A$155:$Z$1048576,MATCH($A1067,'Hoja de Trabajo para listado'!$A$155:$A$1048576,0),MATCH((CUADRO!J$4&amp;$E1067),'Hoja de Trabajo para listado'!$A$151:$Z$151,0)),0)+IFERROR(INDEX('Hoja de Trabajo para listado'!$AB$155:$BA$1048576,MATCH($A1067,'Hoja de Trabajo para listado'!$AB$155:$AB$1048576,0),MATCH((CUADRO!J$4&amp;$E1067),'Hoja de Trabajo para listado'!$AB$151:$BA$151,0)),0)+IFERROR(INDEX('Hoja de Trabajo para listado'!$BC$155:$CB$1048576,MATCH($A1067,'Hoja de Trabajo para listado'!$BC$155:$BC$1048576,0),MATCH((CUADRO!J$4&amp;$E1067),'Hoja de Trabajo para listado'!$BC$151:$CB$151,0)),0)+IFERROR(INDEX('Hoja de Trabajo para listado'!$DE$153:$DG$274,MATCH($A1067,'Hoja de Trabajo para listado'!$DE$153:$DE$1048576,0),MATCH((CUADRO!J$4&amp;$E1067),'Hoja de Trabajo para listado'!$DE$151:$DG$151,0)),0)+IFERROR(INDEX('Hoja de Trabajo para listado'!$CD$155:$DC$1048576,MATCH($A1067,'Hoja de Trabajo para listado'!$CD$155:$CD$1048576,0),MATCH((CUADRO!J$4&amp;$E1067),'Hoja de Trabajo para listado'!$CD$151:$DC$151,0)),0)</f>
        <v>0</v>
      </c>
      <c r="K1067" s="241">
        <f ca="1">+IFERROR(INDEX('Hoja de Trabajo para listado'!$A$155:$Z$1048576,MATCH($A1067,'Hoja de Trabajo para listado'!$A$155:$A$1048576,0),MATCH((CUADRO!K$4&amp;$E1067),'Hoja de Trabajo para listado'!$A$151:$Z$151,0)),0)+IFERROR(INDEX('Hoja de Trabajo para listado'!$AB$155:$BA$1048576,MATCH($A1067,'Hoja de Trabajo para listado'!$AB$155:$AB$1048576,0),MATCH((CUADRO!K$4&amp;$E1067),'Hoja de Trabajo para listado'!$AB$151:$BA$151,0)),0)+IFERROR(INDEX('Hoja de Trabajo para listado'!$BC$155:$CB$1048576,MATCH($A1067,'Hoja de Trabajo para listado'!$BC$155:$BC$1048576,0),MATCH((CUADRO!K$4&amp;$E1067),'Hoja de Trabajo para listado'!$BC$151:$CB$151,0)),0)+IFERROR(INDEX('Hoja de Trabajo para listado'!$DE$153:$DG$274,MATCH($A1067,'Hoja de Trabajo para listado'!$DE$153:$DE$1048576,0),MATCH((CUADRO!K$4&amp;$E1067),'Hoja de Trabajo para listado'!$DE$151:$DG$151,0)),0)+IFERROR(INDEX('Hoja de Trabajo para listado'!$CD$155:$DC$1048576,MATCH($A1067,'Hoja de Trabajo para listado'!$CD$155:$CD$1048576,0),MATCH((CUADRO!K$4&amp;$E1067),'Hoja de Trabajo para listado'!$CD$151:$DC$151,0)),0)</f>
        <v>0</v>
      </c>
      <c r="L1067" s="241">
        <f ca="1">+IFERROR(INDEX('Hoja de Trabajo para listado'!$A$155:$Z$1048576,MATCH($A1067,'Hoja de Trabajo para listado'!$A$155:$A$1048576,0),MATCH((CUADRO!L$4&amp;$E1067),'Hoja de Trabajo para listado'!$A$151:$Z$151,0)),0)+IFERROR(INDEX('Hoja de Trabajo para listado'!$AB$155:$BA$1048576,MATCH($A1067,'Hoja de Trabajo para listado'!$AB$155:$AB$1048576,0),MATCH((CUADRO!L$4&amp;$E1067),'Hoja de Trabajo para listado'!$AB$151:$BA$151,0)),0)+IFERROR(INDEX('Hoja de Trabajo para listado'!$BC$155:$CB$1048576,MATCH($A1067,'Hoja de Trabajo para listado'!$BC$155:$BC$1048576,0),MATCH((CUADRO!L$4&amp;$E1067),'Hoja de Trabajo para listado'!$BC$151:$CB$151,0)),0)+IFERROR(INDEX('Hoja de Trabajo para listado'!$DE$153:$DG$274,MATCH($A1067,'Hoja de Trabajo para listado'!$DE$153:$DE$1048576,0),MATCH((CUADRO!L$4&amp;$E1067),'Hoja de Trabajo para listado'!$DE$151:$DG$151,0)),0)+IFERROR(INDEX('Hoja de Trabajo para listado'!$CD$155:$DC$1048576,MATCH($A1067,'Hoja de Trabajo para listado'!$CD$155:$CD$1048576,0),MATCH((CUADRO!L$4&amp;$E1067),'Hoja de Trabajo para listado'!$CD$151:$DC$151,0)),0)</f>
        <v>0</v>
      </c>
      <c r="M1067" s="241">
        <f ca="1">+IFERROR(INDEX('Hoja de Trabajo para listado'!$A$155:$Z$1048576,MATCH($A1067,'Hoja de Trabajo para listado'!$A$155:$A$1048576,0),MATCH((CUADRO!M$4&amp;$E1067),'Hoja de Trabajo para listado'!$A$151:$Z$151,0)),0)+IFERROR(INDEX('Hoja de Trabajo para listado'!$AB$155:$BA$1048576,MATCH($A1067,'Hoja de Trabajo para listado'!$AB$155:$AB$1048576,0),MATCH((CUADRO!M$4&amp;$E1067),'Hoja de Trabajo para listado'!$AB$151:$BA$151,0)),0)+IFERROR(INDEX('Hoja de Trabajo para listado'!$BC$155:$CB$1048576,MATCH($A1067,'Hoja de Trabajo para listado'!$BC$155:$BC$1048576,0),MATCH((CUADRO!M$4&amp;$E1067),'Hoja de Trabajo para listado'!$BC$151:$CB$151,0)),0)+IFERROR(INDEX('Hoja de Trabajo para listado'!$DE$153:$DG$274,MATCH($A1067,'Hoja de Trabajo para listado'!$DE$153:$DE$1048576,0),MATCH((CUADRO!M$4&amp;$E1067),'Hoja de Trabajo para listado'!$DE$151:$DG$151,0)),0)+IFERROR(INDEX('Hoja de Trabajo para listado'!$CD$155:$DC$1048576,MATCH($A1067,'Hoja de Trabajo para listado'!$CD$155:$CD$1048576,0),MATCH((CUADRO!M$4&amp;$E1067),'Hoja de Trabajo para listado'!$CD$151:$DC$151,0)),0)</f>
        <v>0</v>
      </c>
      <c r="N1067" s="241">
        <f ca="1">+IFERROR(INDEX('Hoja de Trabajo para listado'!$A$155:$Z$1048576,MATCH($A1067,'Hoja de Trabajo para listado'!$A$155:$A$1048576,0),MATCH((CUADRO!N$4&amp;$E1067),'Hoja de Trabajo para listado'!$A$151:$Z$151,0)),0)+IFERROR(INDEX('Hoja de Trabajo para listado'!$AB$155:$BA$1048576,MATCH($A1067,'Hoja de Trabajo para listado'!$AB$155:$AB$1048576,0),MATCH((CUADRO!N$4&amp;$E1067),'Hoja de Trabajo para listado'!$AB$151:$BA$151,0)),0)+IFERROR(INDEX('Hoja de Trabajo para listado'!$BC$155:$CB$1048576,MATCH($A1067,'Hoja de Trabajo para listado'!$BC$155:$BC$1048576,0),MATCH((CUADRO!N$4&amp;$E1067),'Hoja de Trabajo para listado'!$BC$151:$CB$151,0)),0)+IFERROR(INDEX('Hoja de Trabajo para listado'!$DE$153:$DG$274,MATCH($A1067,'Hoja de Trabajo para listado'!$DE$153:$DE$1048576,0),MATCH((CUADRO!N$4&amp;$E1067),'Hoja de Trabajo para listado'!$DE$151:$DG$151,0)),0)+IFERROR(INDEX('Hoja de Trabajo para listado'!$CD$155:$DC$1048576,MATCH($A1067,'Hoja de Trabajo para listado'!$CD$155:$CD$1048576,0),MATCH((CUADRO!N$4&amp;$E1067),'Hoja de Trabajo para listado'!$CD$151:$DC$151,0)),0)</f>
        <v>0</v>
      </c>
      <c r="O1067" s="241">
        <f ca="1">+IFERROR(INDEX('Hoja de Trabajo para listado'!$A$155:$Z$1048576,MATCH($A1067,'Hoja de Trabajo para listado'!$A$155:$A$1048576,0),MATCH((CUADRO!O$4&amp;$E1067),'Hoja de Trabajo para listado'!$A$151:$Z$151,0)),0)+IFERROR(INDEX('Hoja de Trabajo para listado'!$AB$155:$BA$1048576,MATCH($A1067,'Hoja de Trabajo para listado'!$AB$155:$AB$1048576,0),MATCH((CUADRO!O$4&amp;$E1067),'Hoja de Trabajo para listado'!$AB$151:$BA$151,0)),0)+IFERROR(INDEX('Hoja de Trabajo para listado'!$BC$155:$CB$1048576,MATCH($A1067,'Hoja de Trabajo para listado'!$BC$155:$BC$1048576,0),MATCH((CUADRO!O$4&amp;$E1067),'Hoja de Trabajo para listado'!$BC$151:$CB$151,0)),0)+IFERROR(INDEX('Hoja de Trabajo para listado'!$DE$153:$DG$274,MATCH($A1067,'Hoja de Trabajo para listado'!$DE$153:$DE$1048576,0),MATCH((CUADRO!O$4&amp;$E1067),'Hoja de Trabajo para listado'!$DE$151:$DG$151,0)),0)+IFERROR(INDEX('Hoja de Trabajo para listado'!$CD$155:$DC$1048576,MATCH($A1067,'Hoja de Trabajo para listado'!$CD$155:$CD$1048576,0),MATCH((CUADRO!O$4&amp;$E1067),'Hoja de Trabajo para listado'!$CD$151:$DC$151,0)),0)</f>
        <v>0</v>
      </c>
      <c r="P1067" s="241">
        <f ca="1">+IFERROR(INDEX('Hoja de Trabajo para listado'!$A$155:$Z$1048576,MATCH($A1067,'Hoja de Trabajo para listado'!$A$155:$A$1048576,0),MATCH((CUADRO!P$4&amp;$E1067),'Hoja de Trabajo para listado'!$A$151:$Z$151,0)),0)+IFERROR(INDEX('Hoja de Trabajo para listado'!$AB$155:$BA$1048576,MATCH($A1067,'Hoja de Trabajo para listado'!$AB$155:$AB$1048576,0),MATCH((CUADRO!P$4&amp;$E1067),'Hoja de Trabajo para listado'!$AB$151:$BA$151,0)),0)+IFERROR(INDEX('Hoja de Trabajo para listado'!$BC$155:$CB$1048576,MATCH($A1067,'Hoja de Trabajo para listado'!$BC$155:$BC$1048576,0),MATCH((CUADRO!P$4&amp;$E1067),'Hoja de Trabajo para listado'!$BC$151:$CB$151,0)),0)+IFERROR(INDEX('Hoja de Trabajo para listado'!$DE$153:$DG$274,MATCH($A1067,'Hoja de Trabajo para listado'!$DE$153:$DE$1048576,0),MATCH((CUADRO!P$4&amp;$E1067),'Hoja de Trabajo para listado'!$DE$151:$DG$151,0)),0)+IFERROR(INDEX('Hoja de Trabajo para listado'!$CD$155:$DC$1048576,MATCH($A1067,'Hoja de Trabajo para listado'!$CD$155:$CD$1048576,0),MATCH((CUADRO!P$4&amp;$E1067),'Hoja de Trabajo para listado'!$CD$151:$DC$151,0)),0)</f>
        <v>0</v>
      </c>
      <c r="Q1067" s="241">
        <f ca="1">+IFERROR(INDEX('Hoja de Trabajo para listado'!$A$155:$Z$1048576,MATCH($A1067,'Hoja de Trabajo para listado'!$A$155:$A$1048576,0),MATCH((CUADRO!Q$4&amp;$E1067),'Hoja de Trabajo para listado'!$A$151:$Z$151,0)),0)+IFERROR(INDEX('Hoja de Trabajo para listado'!$AB$155:$BA$1048576,MATCH($A1067,'Hoja de Trabajo para listado'!$AB$155:$AB$1048576,0),MATCH((CUADRO!Q$4&amp;$E1067),'Hoja de Trabajo para listado'!$AB$151:$BA$151,0)),0)+IFERROR(INDEX('Hoja de Trabajo para listado'!$BC$155:$CB$1048576,MATCH($A1067,'Hoja de Trabajo para listado'!$BC$155:$BC$1048576,0),MATCH((CUADRO!Q$4&amp;$E1067),'Hoja de Trabajo para listado'!$BC$151:$CB$151,0)),0)+IFERROR(INDEX('Hoja de Trabajo para listado'!$DE$153:$DG$274,MATCH($A1067,'Hoja de Trabajo para listado'!$DE$153:$DE$1048576,0),MATCH((CUADRO!Q$4&amp;$E1067),'Hoja de Trabajo para listado'!$DE$151:$DG$151,0)),0)+IFERROR(INDEX('Hoja de Trabajo para listado'!$CD$155:$DC$1048576,MATCH($A1067,'Hoja de Trabajo para listado'!$CD$155:$CD$1048576,0),MATCH((CUADRO!Q$4&amp;$E1067),'Hoja de Trabajo para listado'!$CD$151:$DC$151,0)),0)</f>
        <v>0</v>
      </c>
      <c r="R1067" s="241">
        <f t="shared" ca="1" si="39"/>
        <v>0</v>
      </c>
      <c r="S1067" s="247"/>
      <c r="T1067" s="241">
        <f ca="1">+T1068</f>
        <v>0</v>
      </c>
      <c r="U1067" s="240">
        <f t="shared" si="40"/>
        <v>1</v>
      </c>
      <c r="V1067" s="327" t="str">
        <f>+VLOOKUP(A1067,bd_lista!$A$3:$E$592,5,FALSE)</f>
        <v>Gobiernos Autonomos Municipales</v>
      </c>
      <c r="W1067" s="397" t="str">
        <f>+V1067</f>
        <v>Gobiernos Autonomos Municipales</v>
      </c>
      <c r="X1067" s="240">
        <f>+VLOOKUP(A1067,[4]Sheet1!$A$13:$D$744,4,FALSE)</f>
        <v>0</v>
      </c>
      <c r="Y1067" s="240" t="e">
        <f>+VLOOKUP(X1067,bd_lista!$A$3:$C$592,3,FALSE)</f>
        <v>#N/A</v>
      </c>
      <c r="Z1067" s="290">
        <f>+X1067</f>
        <v>0</v>
      </c>
      <c r="AA1067" s="291" t="e">
        <f>+Y1067</f>
        <v>#N/A</v>
      </c>
    </row>
    <row r="1068" spans="1:27" customFormat="1" ht="15" hidden="1" customHeight="1">
      <c r="A1068" s="32">
        <v>1811</v>
      </c>
      <c r="B1068" s="394"/>
      <c r="C1068" s="245" t="str">
        <f>+VLOOKUP(A1068,bd_lista!$A$3:$C$592,3,FALSE)</f>
        <v>Gobierno Autónomo Municipal de San Ignacio</v>
      </c>
      <c r="D1068" s="396"/>
      <c r="E1068" s="242" t="s">
        <v>1304</v>
      </c>
      <c r="F1068" s="243">
        <f ca="1">+IFERROR(INDEX('Hoja de Trabajo para listado'!$A$155:$Z$1048576,MATCH($A1068,'Hoja de Trabajo para listado'!$A$155:$A$1048576,0),MATCH((CUADRO!F$4&amp;$E1068),'Hoja de Trabajo para listado'!$A$151:$Z$151,0)),0)+IFERROR(INDEX('Hoja de Trabajo para listado'!$AB$155:$BA$1048576,MATCH($A1068,'Hoja de Trabajo para listado'!$AB$155:$AB$1048576,0),MATCH((CUADRO!F$4&amp;$E1068),'Hoja de Trabajo para listado'!$AB$151:$BA$151,0)),0)+IFERROR(INDEX('Hoja de Trabajo para listado'!$BC$155:$CB$1048576,MATCH($A1068,'Hoja de Trabajo para listado'!$BC$155:$BC$1048576,0),MATCH((CUADRO!F$4&amp;$E1068),'Hoja de Trabajo para listado'!$BC$151:$CB$151,0)),0)+IFERROR(INDEX('Hoja de Trabajo para listado'!$DE$153:$DG$274,MATCH($A1068,'Hoja de Trabajo para listado'!$DE$153:$DE$1048576,0),MATCH((CUADRO!F$4&amp;$E1068),'Hoja de Trabajo para listado'!$DE$151:$DG$151,0)),0)+IFERROR(INDEX('Hoja de Trabajo para listado'!$CD$155:$DC$1048576,MATCH($A1068,'Hoja de Trabajo para listado'!$CD$155:$CD$1048576,0),MATCH((CUADRO!F$4&amp;$E1068),'Hoja de Trabajo para listado'!$CD$151:$DC$151,0)),0)</f>
        <v>0</v>
      </c>
      <c r="G1068" s="243">
        <f ca="1">+IFERROR(INDEX('Hoja de Trabajo para listado'!$A$155:$Z$1048576,MATCH($A1068,'Hoja de Trabajo para listado'!$A$155:$A$1048576,0),MATCH((CUADRO!G$4&amp;$E1068),'Hoja de Trabajo para listado'!$A$151:$Z$151,0)),0)+IFERROR(INDEX('Hoja de Trabajo para listado'!$AB$155:$BA$1048576,MATCH($A1068,'Hoja de Trabajo para listado'!$AB$155:$AB$1048576,0),MATCH((CUADRO!G$4&amp;$E1068),'Hoja de Trabajo para listado'!$AB$151:$BA$151,0)),0)+IFERROR(INDEX('Hoja de Trabajo para listado'!$BC$155:$CB$1048576,MATCH($A1068,'Hoja de Trabajo para listado'!$BC$155:$BC$1048576,0),MATCH((CUADRO!G$4&amp;$E1068),'Hoja de Trabajo para listado'!$BC$151:$CB$151,0)),0)+IFERROR(INDEX('Hoja de Trabajo para listado'!$DE$153:$DG$274,MATCH($A1068,'Hoja de Trabajo para listado'!$DE$153:$DE$1048576,0),MATCH((CUADRO!G$4&amp;$E1068),'Hoja de Trabajo para listado'!$DE$151:$DG$151,0)),0)+IFERROR(INDEX('Hoja de Trabajo para listado'!$CD$155:$DC$1048576,MATCH($A1068,'Hoja de Trabajo para listado'!$CD$155:$CD$1048576,0),MATCH((CUADRO!G$4&amp;$E1068),'Hoja de Trabajo para listado'!$CD$151:$DC$151,0)),0)</f>
        <v>0</v>
      </c>
      <c r="H1068" s="243">
        <f ca="1">+IFERROR(INDEX('Hoja de Trabajo para listado'!$A$155:$Z$1048576,MATCH($A1068,'Hoja de Trabajo para listado'!$A$155:$A$1048576,0),MATCH((CUADRO!H$4&amp;$E1068),'Hoja de Trabajo para listado'!$A$151:$Z$151,0)),0)+IFERROR(INDEX('Hoja de Trabajo para listado'!$AB$155:$BA$1048576,MATCH($A1068,'Hoja de Trabajo para listado'!$AB$155:$AB$1048576,0),MATCH((CUADRO!H$4&amp;$E1068),'Hoja de Trabajo para listado'!$AB$151:$BA$151,0)),0)+IFERROR(INDEX('Hoja de Trabajo para listado'!$BC$155:$CB$1048576,MATCH($A1068,'Hoja de Trabajo para listado'!$BC$155:$BC$1048576,0),MATCH((CUADRO!H$4&amp;$E1068),'Hoja de Trabajo para listado'!$BC$151:$CB$151,0)),0)+IFERROR(INDEX('Hoja de Trabajo para listado'!$DE$153:$DG$274,MATCH($A1068,'Hoja de Trabajo para listado'!$DE$153:$DE$1048576,0),MATCH((CUADRO!H$4&amp;$E1068),'Hoja de Trabajo para listado'!$DE$151:$DG$151,0)),0)+IFERROR(INDEX('Hoja de Trabajo para listado'!$CD$155:$DC$1048576,MATCH($A1068,'Hoja de Trabajo para listado'!$CD$155:$CD$1048576,0),MATCH((CUADRO!H$4&amp;$E1068),'Hoja de Trabajo para listado'!$CD$151:$DC$151,0)),0)</f>
        <v>0</v>
      </c>
      <c r="I1068" s="243">
        <f ca="1">+IFERROR(INDEX('Hoja de Trabajo para listado'!$A$155:$Z$1048576,MATCH($A1068,'Hoja de Trabajo para listado'!$A$155:$A$1048576,0),MATCH((CUADRO!I$4&amp;$E1068),'Hoja de Trabajo para listado'!$A$151:$Z$151,0)),0)+IFERROR(INDEX('Hoja de Trabajo para listado'!$AB$155:$BA$1048576,MATCH($A1068,'Hoja de Trabajo para listado'!$AB$155:$AB$1048576,0),MATCH((CUADRO!I$4&amp;$E1068),'Hoja de Trabajo para listado'!$AB$151:$BA$151,0)),0)+IFERROR(INDEX('Hoja de Trabajo para listado'!$BC$155:$CB$1048576,MATCH($A1068,'Hoja de Trabajo para listado'!$BC$155:$BC$1048576,0),MATCH((CUADRO!I$4&amp;$E1068),'Hoja de Trabajo para listado'!$BC$151:$CB$151,0)),0)+IFERROR(INDEX('Hoja de Trabajo para listado'!$DE$153:$DG$274,MATCH($A1068,'Hoja de Trabajo para listado'!$DE$153:$DE$1048576,0),MATCH((CUADRO!I$4&amp;$E1068),'Hoja de Trabajo para listado'!$DE$151:$DG$151,0)),0)+IFERROR(INDEX('Hoja de Trabajo para listado'!$CD$155:$DC$1048576,MATCH($A1068,'Hoja de Trabajo para listado'!$CD$155:$CD$1048576,0),MATCH((CUADRO!I$4&amp;$E1068),'Hoja de Trabajo para listado'!$CD$151:$DC$151,0)),0)</f>
        <v>0</v>
      </c>
      <c r="J1068" s="243">
        <f ca="1">+IFERROR(INDEX('Hoja de Trabajo para listado'!$A$155:$Z$1048576,MATCH($A1068,'Hoja de Trabajo para listado'!$A$155:$A$1048576,0),MATCH((CUADRO!J$4&amp;$E1068),'Hoja de Trabajo para listado'!$A$151:$Z$151,0)),0)+IFERROR(INDEX('Hoja de Trabajo para listado'!$AB$155:$BA$1048576,MATCH($A1068,'Hoja de Trabajo para listado'!$AB$155:$AB$1048576,0),MATCH((CUADRO!J$4&amp;$E1068),'Hoja de Trabajo para listado'!$AB$151:$BA$151,0)),0)+IFERROR(INDEX('Hoja de Trabajo para listado'!$BC$155:$CB$1048576,MATCH($A1068,'Hoja de Trabajo para listado'!$BC$155:$BC$1048576,0),MATCH((CUADRO!J$4&amp;$E1068),'Hoja de Trabajo para listado'!$BC$151:$CB$151,0)),0)+IFERROR(INDEX('Hoja de Trabajo para listado'!$DE$153:$DG$274,MATCH($A1068,'Hoja de Trabajo para listado'!$DE$153:$DE$1048576,0),MATCH((CUADRO!J$4&amp;$E1068),'Hoja de Trabajo para listado'!$DE$151:$DG$151,0)),0)+IFERROR(INDEX('Hoja de Trabajo para listado'!$CD$155:$DC$1048576,MATCH($A1068,'Hoja de Trabajo para listado'!$CD$155:$CD$1048576,0),MATCH((CUADRO!J$4&amp;$E1068),'Hoja de Trabajo para listado'!$CD$151:$DC$151,0)),0)</f>
        <v>0</v>
      </c>
      <c r="K1068" s="243">
        <f ca="1">+IFERROR(INDEX('Hoja de Trabajo para listado'!$A$155:$Z$1048576,MATCH($A1068,'Hoja de Trabajo para listado'!$A$155:$A$1048576,0),MATCH((CUADRO!K$4&amp;$E1068),'Hoja de Trabajo para listado'!$A$151:$Z$151,0)),0)+IFERROR(INDEX('Hoja de Trabajo para listado'!$AB$155:$BA$1048576,MATCH($A1068,'Hoja de Trabajo para listado'!$AB$155:$AB$1048576,0),MATCH((CUADRO!K$4&amp;$E1068),'Hoja de Trabajo para listado'!$AB$151:$BA$151,0)),0)+IFERROR(INDEX('Hoja de Trabajo para listado'!$BC$155:$CB$1048576,MATCH($A1068,'Hoja de Trabajo para listado'!$BC$155:$BC$1048576,0),MATCH((CUADRO!K$4&amp;$E1068),'Hoja de Trabajo para listado'!$BC$151:$CB$151,0)),0)+IFERROR(INDEX('Hoja de Trabajo para listado'!$DE$153:$DG$274,MATCH($A1068,'Hoja de Trabajo para listado'!$DE$153:$DE$1048576,0),MATCH((CUADRO!K$4&amp;$E1068),'Hoja de Trabajo para listado'!$DE$151:$DG$151,0)),0)+IFERROR(INDEX('Hoja de Trabajo para listado'!$CD$155:$DC$1048576,MATCH($A1068,'Hoja de Trabajo para listado'!$CD$155:$CD$1048576,0),MATCH((CUADRO!K$4&amp;$E1068),'Hoja de Trabajo para listado'!$CD$151:$DC$151,0)),0)</f>
        <v>0</v>
      </c>
      <c r="L1068" s="243">
        <f ca="1">+IFERROR(INDEX('Hoja de Trabajo para listado'!$A$155:$Z$1048576,MATCH($A1068,'Hoja de Trabajo para listado'!$A$155:$A$1048576,0),MATCH((CUADRO!L$4&amp;$E1068),'Hoja de Trabajo para listado'!$A$151:$Z$151,0)),0)+IFERROR(INDEX('Hoja de Trabajo para listado'!$AB$155:$BA$1048576,MATCH($A1068,'Hoja de Trabajo para listado'!$AB$155:$AB$1048576,0),MATCH((CUADRO!L$4&amp;$E1068),'Hoja de Trabajo para listado'!$AB$151:$BA$151,0)),0)+IFERROR(INDEX('Hoja de Trabajo para listado'!$BC$155:$CB$1048576,MATCH($A1068,'Hoja de Trabajo para listado'!$BC$155:$BC$1048576,0),MATCH((CUADRO!L$4&amp;$E1068),'Hoja de Trabajo para listado'!$BC$151:$CB$151,0)),0)+IFERROR(INDEX('Hoja de Trabajo para listado'!$DE$153:$DG$274,MATCH($A1068,'Hoja de Trabajo para listado'!$DE$153:$DE$1048576,0),MATCH((CUADRO!L$4&amp;$E1068),'Hoja de Trabajo para listado'!$DE$151:$DG$151,0)),0)+IFERROR(INDEX('Hoja de Trabajo para listado'!$CD$155:$DC$1048576,MATCH($A1068,'Hoja de Trabajo para listado'!$CD$155:$CD$1048576,0),MATCH((CUADRO!L$4&amp;$E1068),'Hoja de Trabajo para listado'!$CD$151:$DC$151,0)),0)</f>
        <v>0</v>
      </c>
      <c r="M1068" s="243">
        <f ca="1">+IFERROR(INDEX('Hoja de Trabajo para listado'!$A$155:$Z$1048576,MATCH($A1068,'Hoja de Trabajo para listado'!$A$155:$A$1048576,0),MATCH((CUADRO!M$4&amp;$E1068),'Hoja de Trabajo para listado'!$A$151:$Z$151,0)),0)+IFERROR(INDEX('Hoja de Trabajo para listado'!$AB$155:$BA$1048576,MATCH($A1068,'Hoja de Trabajo para listado'!$AB$155:$AB$1048576,0),MATCH((CUADRO!M$4&amp;$E1068),'Hoja de Trabajo para listado'!$AB$151:$BA$151,0)),0)+IFERROR(INDEX('Hoja de Trabajo para listado'!$BC$155:$CB$1048576,MATCH($A1068,'Hoja de Trabajo para listado'!$BC$155:$BC$1048576,0),MATCH((CUADRO!M$4&amp;$E1068),'Hoja de Trabajo para listado'!$BC$151:$CB$151,0)),0)+IFERROR(INDEX('Hoja de Trabajo para listado'!$DE$153:$DG$274,MATCH($A1068,'Hoja de Trabajo para listado'!$DE$153:$DE$1048576,0),MATCH((CUADRO!M$4&amp;$E1068),'Hoja de Trabajo para listado'!$DE$151:$DG$151,0)),0)+IFERROR(INDEX('Hoja de Trabajo para listado'!$CD$155:$DC$1048576,MATCH($A1068,'Hoja de Trabajo para listado'!$CD$155:$CD$1048576,0),MATCH((CUADRO!M$4&amp;$E1068),'Hoja de Trabajo para listado'!$CD$151:$DC$151,0)),0)</f>
        <v>0</v>
      </c>
      <c r="N1068" s="243">
        <f ca="1">+IFERROR(INDEX('Hoja de Trabajo para listado'!$A$155:$Z$1048576,MATCH($A1068,'Hoja de Trabajo para listado'!$A$155:$A$1048576,0),MATCH((CUADRO!N$4&amp;$E1068),'Hoja de Trabajo para listado'!$A$151:$Z$151,0)),0)+IFERROR(INDEX('Hoja de Trabajo para listado'!$AB$155:$BA$1048576,MATCH($A1068,'Hoja de Trabajo para listado'!$AB$155:$AB$1048576,0),MATCH((CUADRO!N$4&amp;$E1068),'Hoja de Trabajo para listado'!$AB$151:$BA$151,0)),0)+IFERROR(INDEX('Hoja de Trabajo para listado'!$BC$155:$CB$1048576,MATCH($A1068,'Hoja de Trabajo para listado'!$BC$155:$BC$1048576,0),MATCH((CUADRO!N$4&amp;$E1068),'Hoja de Trabajo para listado'!$BC$151:$CB$151,0)),0)+IFERROR(INDEX('Hoja de Trabajo para listado'!$DE$153:$DG$274,MATCH($A1068,'Hoja de Trabajo para listado'!$DE$153:$DE$1048576,0),MATCH((CUADRO!N$4&amp;$E1068),'Hoja de Trabajo para listado'!$DE$151:$DG$151,0)),0)+IFERROR(INDEX('Hoja de Trabajo para listado'!$CD$155:$DC$1048576,MATCH($A1068,'Hoja de Trabajo para listado'!$CD$155:$CD$1048576,0),MATCH((CUADRO!N$4&amp;$E1068),'Hoja de Trabajo para listado'!$CD$151:$DC$151,0)),0)</f>
        <v>0</v>
      </c>
      <c r="O1068" s="243">
        <f ca="1">+IFERROR(INDEX('Hoja de Trabajo para listado'!$A$155:$Z$1048576,MATCH($A1068,'Hoja de Trabajo para listado'!$A$155:$A$1048576,0),MATCH((CUADRO!O$4&amp;$E1068),'Hoja de Trabajo para listado'!$A$151:$Z$151,0)),0)+IFERROR(INDEX('Hoja de Trabajo para listado'!$AB$155:$BA$1048576,MATCH($A1068,'Hoja de Trabajo para listado'!$AB$155:$AB$1048576,0),MATCH((CUADRO!O$4&amp;$E1068),'Hoja de Trabajo para listado'!$AB$151:$BA$151,0)),0)+IFERROR(INDEX('Hoja de Trabajo para listado'!$BC$155:$CB$1048576,MATCH($A1068,'Hoja de Trabajo para listado'!$BC$155:$BC$1048576,0),MATCH((CUADRO!O$4&amp;$E1068),'Hoja de Trabajo para listado'!$BC$151:$CB$151,0)),0)+IFERROR(INDEX('Hoja de Trabajo para listado'!$DE$153:$DG$274,MATCH($A1068,'Hoja de Trabajo para listado'!$DE$153:$DE$1048576,0),MATCH((CUADRO!O$4&amp;$E1068),'Hoja de Trabajo para listado'!$DE$151:$DG$151,0)),0)+IFERROR(INDEX('Hoja de Trabajo para listado'!$CD$155:$DC$1048576,MATCH($A1068,'Hoja de Trabajo para listado'!$CD$155:$CD$1048576,0),MATCH((CUADRO!O$4&amp;$E1068),'Hoja de Trabajo para listado'!$CD$151:$DC$151,0)),0)</f>
        <v>0</v>
      </c>
      <c r="P1068" s="243">
        <f ca="1">+IFERROR(INDEX('Hoja de Trabajo para listado'!$A$155:$Z$1048576,MATCH($A1068,'Hoja de Trabajo para listado'!$A$155:$A$1048576,0),MATCH((CUADRO!P$4&amp;$E1068),'Hoja de Trabajo para listado'!$A$151:$Z$151,0)),0)+IFERROR(INDEX('Hoja de Trabajo para listado'!$AB$155:$BA$1048576,MATCH($A1068,'Hoja de Trabajo para listado'!$AB$155:$AB$1048576,0),MATCH((CUADRO!P$4&amp;$E1068),'Hoja de Trabajo para listado'!$AB$151:$BA$151,0)),0)+IFERROR(INDEX('Hoja de Trabajo para listado'!$BC$155:$CB$1048576,MATCH($A1068,'Hoja de Trabajo para listado'!$BC$155:$BC$1048576,0),MATCH((CUADRO!P$4&amp;$E1068),'Hoja de Trabajo para listado'!$BC$151:$CB$151,0)),0)+IFERROR(INDEX('Hoja de Trabajo para listado'!$DE$153:$DG$274,MATCH($A1068,'Hoja de Trabajo para listado'!$DE$153:$DE$1048576,0),MATCH((CUADRO!P$4&amp;$E1068),'Hoja de Trabajo para listado'!$DE$151:$DG$151,0)),0)+IFERROR(INDEX('Hoja de Trabajo para listado'!$CD$155:$DC$1048576,MATCH($A1068,'Hoja de Trabajo para listado'!$CD$155:$CD$1048576,0),MATCH((CUADRO!P$4&amp;$E1068),'Hoja de Trabajo para listado'!$CD$151:$DC$151,0)),0)</f>
        <v>0</v>
      </c>
      <c r="Q1068" s="243">
        <f ca="1">+IFERROR(INDEX('Hoja de Trabajo para listado'!$A$155:$Z$1048576,MATCH($A1068,'Hoja de Trabajo para listado'!$A$155:$A$1048576,0),MATCH((CUADRO!Q$4&amp;$E1068),'Hoja de Trabajo para listado'!$A$151:$Z$151,0)),0)+IFERROR(INDEX('Hoja de Trabajo para listado'!$AB$155:$BA$1048576,MATCH($A1068,'Hoja de Trabajo para listado'!$AB$155:$AB$1048576,0),MATCH((CUADRO!Q$4&amp;$E1068),'Hoja de Trabajo para listado'!$AB$151:$BA$151,0)),0)+IFERROR(INDEX('Hoja de Trabajo para listado'!$BC$155:$CB$1048576,MATCH($A1068,'Hoja de Trabajo para listado'!$BC$155:$BC$1048576,0),MATCH((CUADRO!Q$4&amp;$E1068),'Hoja de Trabajo para listado'!$BC$151:$CB$151,0)),0)+IFERROR(INDEX('Hoja de Trabajo para listado'!$DE$153:$DG$274,MATCH($A1068,'Hoja de Trabajo para listado'!$DE$153:$DE$1048576,0),MATCH((CUADRO!Q$4&amp;$E1068),'Hoja de Trabajo para listado'!$DE$151:$DG$151,0)),0)+IFERROR(INDEX('Hoja de Trabajo para listado'!$CD$155:$DC$1048576,MATCH($A1068,'Hoja de Trabajo para listado'!$CD$155:$CD$1048576,0),MATCH((CUADRO!Q$4&amp;$E1068),'Hoja de Trabajo para listado'!$CD$151:$DC$151,0)),0)</f>
        <v>0</v>
      </c>
      <c r="R1068" s="243">
        <f t="shared" ca="1" si="39"/>
        <v>0</v>
      </c>
      <c r="S1068" s="256">
        <f ca="1">+R1067+R1068</f>
        <v>0</v>
      </c>
      <c r="T1068" s="241">
        <f ca="1">+S1068</f>
        <v>0</v>
      </c>
      <c r="U1068" s="240">
        <f t="shared" si="40"/>
        <v>2</v>
      </c>
      <c r="V1068" s="327" t="str">
        <f>+VLOOKUP(A1068,bd_lista!$A$3:$E$592,5,FALSE)</f>
        <v>Gobiernos Autonomos Municipales</v>
      </c>
      <c r="W1068" s="398"/>
      <c r="X1068" s="240">
        <f>+VLOOKUP(A1068,[4]Sheet1!$A$13:$D$744,4,FALSE)</f>
        <v>0</v>
      </c>
      <c r="Y1068" s="240" t="e">
        <f>+VLOOKUP(X1068,bd_lista!$A$3:$C$592,3,FALSE)</f>
        <v>#N/A</v>
      </c>
      <c r="Z1068" s="288"/>
      <c r="AA1068" s="289"/>
    </row>
    <row r="1069" spans="1:27" customFormat="1" ht="15" hidden="1" customHeight="1">
      <c r="A1069" s="32">
        <v>1812</v>
      </c>
      <c r="B1069" s="393">
        <f>+A1069</f>
        <v>1812</v>
      </c>
      <c r="C1069" s="245" t="str">
        <f>+VLOOKUP(A1069,bd_lista!$A$3:$C$592,3,FALSE)</f>
        <v>Gobierno Autónomo Municipal de Loreto</v>
      </c>
      <c r="D1069" s="395" t="str">
        <f>+C1069</f>
        <v>Gobierno Autónomo Municipal de Loreto</v>
      </c>
      <c r="E1069" s="240" t="s">
        <v>1303</v>
      </c>
      <c r="F1069" s="241">
        <f ca="1">+IFERROR(INDEX('Hoja de Trabajo para listado'!$A$155:$Z$1048576,MATCH($A1069,'Hoja de Trabajo para listado'!$A$155:$A$1048576,0),MATCH((CUADRO!F$4&amp;$E1069),'Hoja de Trabajo para listado'!$A$151:$Z$151,0)),0)+IFERROR(INDEX('Hoja de Trabajo para listado'!$AB$155:$BA$1048576,MATCH($A1069,'Hoja de Trabajo para listado'!$AB$155:$AB$1048576,0),MATCH((CUADRO!F$4&amp;$E1069),'Hoja de Trabajo para listado'!$AB$151:$BA$151,0)),0)+IFERROR(INDEX('Hoja de Trabajo para listado'!$BC$155:$CB$1048576,MATCH($A1069,'Hoja de Trabajo para listado'!$BC$155:$BC$1048576,0),MATCH((CUADRO!F$4&amp;$E1069),'Hoja de Trabajo para listado'!$BC$151:$CB$151,0)),0)+IFERROR(INDEX('Hoja de Trabajo para listado'!$DE$153:$DG$274,MATCH($A1069,'Hoja de Trabajo para listado'!$DE$153:$DE$1048576,0),MATCH((CUADRO!F$4&amp;$E1069),'Hoja de Trabajo para listado'!$DE$151:$DG$151,0)),0)+IFERROR(INDEX('Hoja de Trabajo para listado'!$CD$155:$DC$1048576,MATCH($A1069,'Hoja de Trabajo para listado'!$CD$155:$CD$1048576,0),MATCH((CUADRO!F$4&amp;$E1069),'Hoja de Trabajo para listado'!$CD$151:$DC$151,0)),0)</f>
        <v>0</v>
      </c>
      <c r="G1069" s="241">
        <f ca="1">+IFERROR(INDEX('Hoja de Trabajo para listado'!$A$155:$Z$1048576,MATCH($A1069,'Hoja de Trabajo para listado'!$A$155:$A$1048576,0),MATCH((CUADRO!G$4&amp;$E1069),'Hoja de Trabajo para listado'!$A$151:$Z$151,0)),0)+IFERROR(INDEX('Hoja de Trabajo para listado'!$AB$155:$BA$1048576,MATCH($A1069,'Hoja de Trabajo para listado'!$AB$155:$AB$1048576,0),MATCH((CUADRO!G$4&amp;$E1069),'Hoja de Trabajo para listado'!$AB$151:$BA$151,0)),0)+IFERROR(INDEX('Hoja de Trabajo para listado'!$BC$155:$CB$1048576,MATCH($A1069,'Hoja de Trabajo para listado'!$BC$155:$BC$1048576,0),MATCH((CUADRO!G$4&amp;$E1069),'Hoja de Trabajo para listado'!$BC$151:$CB$151,0)),0)+IFERROR(INDEX('Hoja de Trabajo para listado'!$DE$153:$DG$274,MATCH($A1069,'Hoja de Trabajo para listado'!$DE$153:$DE$1048576,0),MATCH((CUADRO!G$4&amp;$E1069),'Hoja de Trabajo para listado'!$DE$151:$DG$151,0)),0)+IFERROR(INDEX('Hoja de Trabajo para listado'!$CD$155:$DC$1048576,MATCH($A1069,'Hoja de Trabajo para listado'!$CD$155:$CD$1048576,0),MATCH((CUADRO!G$4&amp;$E1069),'Hoja de Trabajo para listado'!$CD$151:$DC$151,0)),0)</f>
        <v>0</v>
      </c>
      <c r="H1069" s="241">
        <f ca="1">+IFERROR(INDEX('Hoja de Trabajo para listado'!$A$155:$Z$1048576,MATCH($A1069,'Hoja de Trabajo para listado'!$A$155:$A$1048576,0),MATCH((CUADRO!H$4&amp;$E1069),'Hoja de Trabajo para listado'!$A$151:$Z$151,0)),0)+IFERROR(INDEX('Hoja de Trabajo para listado'!$AB$155:$BA$1048576,MATCH($A1069,'Hoja de Trabajo para listado'!$AB$155:$AB$1048576,0),MATCH((CUADRO!H$4&amp;$E1069),'Hoja de Trabajo para listado'!$AB$151:$BA$151,0)),0)+IFERROR(INDEX('Hoja de Trabajo para listado'!$BC$155:$CB$1048576,MATCH($A1069,'Hoja de Trabajo para listado'!$BC$155:$BC$1048576,0),MATCH((CUADRO!H$4&amp;$E1069),'Hoja de Trabajo para listado'!$BC$151:$CB$151,0)),0)+IFERROR(INDEX('Hoja de Trabajo para listado'!$DE$153:$DG$274,MATCH($A1069,'Hoja de Trabajo para listado'!$DE$153:$DE$1048576,0),MATCH((CUADRO!H$4&amp;$E1069),'Hoja de Trabajo para listado'!$DE$151:$DG$151,0)),0)+IFERROR(INDEX('Hoja de Trabajo para listado'!$CD$155:$DC$1048576,MATCH($A1069,'Hoja de Trabajo para listado'!$CD$155:$CD$1048576,0),MATCH((CUADRO!H$4&amp;$E1069),'Hoja de Trabajo para listado'!$CD$151:$DC$151,0)),0)</f>
        <v>0</v>
      </c>
      <c r="I1069" s="241">
        <f ca="1">+IFERROR(INDEX('Hoja de Trabajo para listado'!$A$155:$Z$1048576,MATCH($A1069,'Hoja de Trabajo para listado'!$A$155:$A$1048576,0),MATCH((CUADRO!I$4&amp;$E1069),'Hoja de Trabajo para listado'!$A$151:$Z$151,0)),0)+IFERROR(INDEX('Hoja de Trabajo para listado'!$AB$155:$BA$1048576,MATCH($A1069,'Hoja de Trabajo para listado'!$AB$155:$AB$1048576,0),MATCH((CUADRO!I$4&amp;$E1069),'Hoja de Trabajo para listado'!$AB$151:$BA$151,0)),0)+IFERROR(INDEX('Hoja de Trabajo para listado'!$BC$155:$CB$1048576,MATCH($A1069,'Hoja de Trabajo para listado'!$BC$155:$BC$1048576,0),MATCH((CUADRO!I$4&amp;$E1069),'Hoja de Trabajo para listado'!$BC$151:$CB$151,0)),0)+IFERROR(INDEX('Hoja de Trabajo para listado'!$DE$153:$DG$274,MATCH($A1069,'Hoja de Trabajo para listado'!$DE$153:$DE$1048576,0),MATCH((CUADRO!I$4&amp;$E1069),'Hoja de Trabajo para listado'!$DE$151:$DG$151,0)),0)+IFERROR(INDEX('Hoja de Trabajo para listado'!$CD$155:$DC$1048576,MATCH($A1069,'Hoja de Trabajo para listado'!$CD$155:$CD$1048576,0),MATCH((CUADRO!I$4&amp;$E1069),'Hoja de Trabajo para listado'!$CD$151:$DC$151,0)),0)</f>
        <v>0</v>
      </c>
      <c r="J1069" s="241">
        <f ca="1">+IFERROR(INDEX('Hoja de Trabajo para listado'!$A$155:$Z$1048576,MATCH($A1069,'Hoja de Trabajo para listado'!$A$155:$A$1048576,0),MATCH((CUADRO!J$4&amp;$E1069),'Hoja de Trabajo para listado'!$A$151:$Z$151,0)),0)+IFERROR(INDEX('Hoja de Trabajo para listado'!$AB$155:$BA$1048576,MATCH($A1069,'Hoja de Trabajo para listado'!$AB$155:$AB$1048576,0),MATCH((CUADRO!J$4&amp;$E1069),'Hoja de Trabajo para listado'!$AB$151:$BA$151,0)),0)+IFERROR(INDEX('Hoja de Trabajo para listado'!$BC$155:$CB$1048576,MATCH($A1069,'Hoja de Trabajo para listado'!$BC$155:$BC$1048576,0),MATCH((CUADRO!J$4&amp;$E1069),'Hoja de Trabajo para listado'!$BC$151:$CB$151,0)),0)+IFERROR(INDEX('Hoja de Trabajo para listado'!$DE$153:$DG$274,MATCH($A1069,'Hoja de Trabajo para listado'!$DE$153:$DE$1048576,0),MATCH((CUADRO!J$4&amp;$E1069),'Hoja de Trabajo para listado'!$DE$151:$DG$151,0)),0)+IFERROR(INDEX('Hoja de Trabajo para listado'!$CD$155:$DC$1048576,MATCH($A1069,'Hoja de Trabajo para listado'!$CD$155:$CD$1048576,0),MATCH((CUADRO!J$4&amp;$E1069),'Hoja de Trabajo para listado'!$CD$151:$DC$151,0)),0)</f>
        <v>0</v>
      </c>
      <c r="K1069" s="241">
        <f ca="1">+IFERROR(INDEX('Hoja de Trabajo para listado'!$A$155:$Z$1048576,MATCH($A1069,'Hoja de Trabajo para listado'!$A$155:$A$1048576,0),MATCH((CUADRO!K$4&amp;$E1069),'Hoja de Trabajo para listado'!$A$151:$Z$151,0)),0)+IFERROR(INDEX('Hoja de Trabajo para listado'!$AB$155:$BA$1048576,MATCH($A1069,'Hoja de Trabajo para listado'!$AB$155:$AB$1048576,0),MATCH((CUADRO!K$4&amp;$E1069),'Hoja de Trabajo para listado'!$AB$151:$BA$151,0)),0)+IFERROR(INDEX('Hoja de Trabajo para listado'!$BC$155:$CB$1048576,MATCH($A1069,'Hoja de Trabajo para listado'!$BC$155:$BC$1048576,0),MATCH((CUADRO!K$4&amp;$E1069),'Hoja de Trabajo para listado'!$BC$151:$CB$151,0)),0)+IFERROR(INDEX('Hoja de Trabajo para listado'!$DE$153:$DG$274,MATCH($A1069,'Hoja de Trabajo para listado'!$DE$153:$DE$1048576,0),MATCH((CUADRO!K$4&amp;$E1069),'Hoja de Trabajo para listado'!$DE$151:$DG$151,0)),0)+IFERROR(INDEX('Hoja de Trabajo para listado'!$CD$155:$DC$1048576,MATCH($A1069,'Hoja de Trabajo para listado'!$CD$155:$CD$1048576,0),MATCH((CUADRO!K$4&amp;$E1069),'Hoja de Trabajo para listado'!$CD$151:$DC$151,0)),0)</f>
        <v>0</v>
      </c>
      <c r="L1069" s="241">
        <f ca="1">+IFERROR(INDEX('Hoja de Trabajo para listado'!$A$155:$Z$1048576,MATCH($A1069,'Hoja de Trabajo para listado'!$A$155:$A$1048576,0),MATCH((CUADRO!L$4&amp;$E1069),'Hoja de Trabajo para listado'!$A$151:$Z$151,0)),0)+IFERROR(INDEX('Hoja de Trabajo para listado'!$AB$155:$BA$1048576,MATCH($A1069,'Hoja de Trabajo para listado'!$AB$155:$AB$1048576,0),MATCH((CUADRO!L$4&amp;$E1069),'Hoja de Trabajo para listado'!$AB$151:$BA$151,0)),0)+IFERROR(INDEX('Hoja de Trabajo para listado'!$BC$155:$CB$1048576,MATCH($A1069,'Hoja de Trabajo para listado'!$BC$155:$BC$1048576,0),MATCH((CUADRO!L$4&amp;$E1069),'Hoja de Trabajo para listado'!$BC$151:$CB$151,0)),0)+IFERROR(INDEX('Hoja de Trabajo para listado'!$DE$153:$DG$274,MATCH($A1069,'Hoja de Trabajo para listado'!$DE$153:$DE$1048576,0),MATCH((CUADRO!L$4&amp;$E1069),'Hoja de Trabajo para listado'!$DE$151:$DG$151,0)),0)+IFERROR(INDEX('Hoja de Trabajo para listado'!$CD$155:$DC$1048576,MATCH($A1069,'Hoja de Trabajo para listado'!$CD$155:$CD$1048576,0),MATCH((CUADRO!L$4&amp;$E1069),'Hoja de Trabajo para listado'!$CD$151:$DC$151,0)),0)</f>
        <v>0</v>
      </c>
      <c r="M1069" s="241">
        <f ca="1">+IFERROR(INDEX('Hoja de Trabajo para listado'!$A$155:$Z$1048576,MATCH($A1069,'Hoja de Trabajo para listado'!$A$155:$A$1048576,0),MATCH((CUADRO!M$4&amp;$E1069),'Hoja de Trabajo para listado'!$A$151:$Z$151,0)),0)+IFERROR(INDEX('Hoja de Trabajo para listado'!$AB$155:$BA$1048576,MATCH($A1069,'Hoja de Trabajo para listado'!$AB$155:$AB$1048576,0),MATCH((CUADRO!M$4&amp;$E1069),'Hoja de Trabajo para listado'!$AB$151:$BA$151,0)),0)+IFERROR(INDEX('Hoja de Trabajo para listado'!$BC$155:$CB$1048576,MATCH($A1069,'Hoja de Trabajo para listado'!$BC$155:$BC$1048576,0),MATCH((CUADRO!M$4&amp;$E1069),'Hoja de Trabajo para listado'!$BC$151:$CB$151,0)),0)+IFERROR(INDEX('Hoja de Trabajo para listado'!$DE$153:$DG$274,MATCH($A1069,'Hoja de Trabajo para listado'!$DE$153:$DE$1048576,0),MATCH((CUADRO!M$4&amp;$E1069),'Hoja de Trabajo para listado'!$DE$151:$DG$151,0)),0)+IFERROR(INDEX('Hoja de Trabajo para listado'!$CD$155:$DC$1048576,MATCH($A1069,'Hoja de Trabajo para listado'!$CD$155:$CD$1048576,0),MATCH((CUADRO!M$4&amp;$E1069),'Hoja de Trabajo para listado'!$CD$151:$DC$151,0)),0)</f>
        <v>0</v>
      </c>
      <c r="N1069" s="241">
        <f ca="1">+IFERROR(INDEX('Hoja de Trabajo para listado'!$A$155:$Z$1048576,MATCH($A1069,'Hoja de Trabajo para listado'!$A$155:$A$1048576,0),MATCH((CUADRO!N$4&amp;$E1069),'Hoja de Trabajo para listado'!$A$151:$Z$151,0)),0)+IFERROR(INDEX('Hoja de Trabajo para listado'!$AB$155:$BA$1048576,MATCH($A1069,'Hoja de Trabajo para listado'!$AB$155:$AB$1048576,0),MATCH((CUADRO!N$4&amp;$E1069),'Hoja de Trabajo para listado'!$AB$151:$BA$151,0)),0)+IFERROR(INDEX('Hoja de Trabajo para listado'!$BC$155:$CB$1048576,MATCH($A1069,'Hoja de Trabajo para listado'!$BC$155:$BC$1048576,0),MATCH((CUADRO!N$4&amp;$E1069),'Hoja de Trabajo para listado'!$BC$151:$CB$151,0)),0)+IFERROR(INDEX('Hoja de Trabajo para listado'!$DE$153:$DG$274,MATCH($A1069,'Hoja de Trabajo para listado'!$DE$153:$DE$1048576,0),MATCH((CUADRO!N$4&amp;$E1069),'Hoja de Trabajo para listado'!$DE$151:$DG$151,0)),0)+IFERROR(INDEX('Hoja de Trabajo para listado'!$CD$155:$DC$1048576,MATCH($A1069,'Hoja de Trabajo para listado'!$CD$155:$CD$1048576,0),MATCH((CUADRO!N$4&amp;$E1069),'Hoja de Trabajo para listado'!$CD$151:$DC$151,0)),0)</f>
        <v>0</v>
      </c>
      <c r="O1069" s="241">
        <f ca="1">+IFERROR(INDEX('Hoja de Trabajo para listado'!$A$155:$Z$1048576,MATCH($A1069,'Hoja de Trabajo para listado'!$A$155:$A$1048576,0),MATCH((CUADRO!O$4&amp;$E1069),'Hoja de Trabajo para listado'!$A$151:$Z$151,0)),0)+IFERROR(INDEX('Hoja de Trabajo para listado'!$AB$155:$BA$1048576,MATCH($A1069,'Hoja de Trabajo para listado'!$AB$155:$AB$1048576,0),MATCH((CUADRO!O$4&amp;$E1069),'Hoja de Trabajo para listado'!$AB$151:$BA$151,0)),0)+IFERROR(INDEX('Hoja de Trabajo para listado'!$BC$155:$CB$1048576,MATCH($A1069,'Hoja de Trabajo para listado'!$BC$155:$BC$1048576,0),MATCH((CUADRO!O$4&amp;$E1069),'Hoja de Trabajo para listado'!$BC$151:$CB$151,0)),0)+IFERROR(INDEX('Hoja de Trabajo para listado'!$DE$153:$DG$274,MATCH($A1069,'Hoja de Trabajo para listado'!$DE$153:$DE$1048576,0),MATCH((CUADRO!O$4&amp;$E1069),'Hoja de Trabajo para listado'!$DE$151:$DG$151,0)),0)+IFERROR(INDEX('Hoja de Trabajo para listado'!$CD$155:$DC$1048576,MATCH($A1069,'Hoja de Trabajo para listado'!$CD$155:$CD$1048576,0),MATCH((CUADRO!O$4&amp;$E1069),'Hoja de Trabajo para listado'!$CD$151:$DC$151,0)),0)</f>
        <v>0</v>
      </c>
      <c r="P1069" s="241">
        <f ca="1">+IFERROR(INDEX('Hoja de Trabajo para listado'!$A$155:$Z$1048576,MATCH($A1069,'Hoja de Trabajo para listado'!$A$155:$A$1048576,0),MATCH((CUADRO!P$4&amp;$E1069),'Hoja de Trabajo para listado'!$A$151:$Z$151,0)),0)+IFERROR(INDEX('Hoja de Trabajo para listado'!$AB$155:$BA$1048576,MATCH($A1069,'Hoja de Trabajo para listado'!$AB$155:$AB$1048576,0),MATCH((CUADRO!P$4&amp;$E1069),'Hoja de Trabajo para listado'!$AB$151:$BA$151,0)),0)+IFERROR(INDEX('Hoja de Trabajo para listado'!$BC$155:$CB$1048576,MATCH($A1069,'Hoja de Trabajo para listado'!$BC$155:$BC$1048576,0),MATCH((CUADRO!P$4&amp;$E1069),'Hoja de Trabajo para listado'!$BC$151:$CB$151,0)),0)+IFERROR(INDEX('Hoja de Trabajo para listado'!$DE$153:$DG$274,MATCH($A1069,'Hoja de Trabajo para listado'!$DE$153:$DE$1048576,0),MATCH((CUADRO!P$4&amp;$E1069),'Hoja de Trabajo para listado'!$DE$151:$DG$151,0)),0)+IFERROR(INDEX('Hoja de Trabajo para listado'!$CD$155:$DC$1048576,MATCH($A1069,'Hoja de Trabajo para listado'!$CD$155:$CD$1048576,0),MATCH((CUADRO!P$4&amp;$E1069),'Hoja de Trabajo para listado'!$CD$151:$DC$151,0)),0)</f>
        <v>0</v>
      </c>
      <c r="Q1069" s="241">
        <f ca="1">+IFERROR(INDEX('Hoja de Trabajo para listado'!$A$155:$Z$1048576,MATCH($A1069,'Hoja de Trabajo para listado'!$A$155:$A$1048576,0),MATCH((CUADRO!Q$4&amp;$E1069),'Hoja de Trabajo para listado'!$A$151:$Z$151,0)),0)+IFERROR(INDEX('Hoja de Trabajo para listado'!$AB$155:$BA$1048576,MATCH($A1069,'Hoja de Trabajo para listado'!$AB$155:$AB$1048576,0),MATCH((CUADRO!Q$4&amp;$E1069),'Hoja de Trabajo para listado'!$AB$151:$BA$151,0)),0)+IFERROR(INDEX('Hoja de Trabajo para listado'!$BC$155:$CB$1048576,MATCH($A1069,'Hoja de Trabajo para listado'!$BC$155:$BC$1048576,0),MATCH((CUADRO!Q$4&amp;$E1069),'Hoja de Trabajo para listado'!$BC$151:$CB$151,0)),0)+IFERROR(INDEX('Hoja de Trabajo para listado'!$DE$153:$DG$274,MATCH($A1069,'Hoja de Trabajo para listado'!$DE$153:$DE$1048576,0),MATCH((CUADRO!Q$4&amp;$E1069),'Hoja de Trabajo para listado'!$DE$151:$DG$151,0)),0)+IFERROR(INDEX('Hoja de Trabajo para listado'!$CD$155:$DC$1048576,MATCH($A1069,'Hoja de Trabajo para listado'!$CD$155:$CD$1048576,0),MATCH((CUADRO!Q$4&amp;$E1069),'Hoja de Trabajo para listado'!$CD$151:$DC$151,0)),0)</f>
        <v>0</v>
      </c>
      <c r="R1069" s="241">
        <f t="shared" ca="1" si="39"/>
        <v>0</v>
      </c>
      <c r="S1069" s="247"/>
      <c r="T1069" s="241">
        <f ca="1">+T1070</f>
        <v>0</v>
      </c>
      <c r="U1069" s="240">
        <f t="shared" si="40"/>
        <v>1</v>
      </c>
      <c r="V1069" s="327" t="str">
        <f>+VLOOKUP(A1069,bd_lista!$A$3:$E$592,5,FALSE)</f>
        <v>Gobiernos Autonomos Municipales</v>
      </c>
      <c r="W1069" s="397" t="str">
        <f>+V1069</f>
        <v>Gobiernos Autonomos Municipales</v>
      </c>
      <c r="X1069" s="240">
        <f>+VLOOKUP(A1069,[4]Sheet1!$A$13:$D$744,4,FALSE)</f>
        <v>0</v>
      </c>
      <c r="Y1069" s="240" t="e">
        <f>+VLOOKUP(X1069,bd_lista!$A$3:$C$592,3,FALSE)</f>
        <v>#N/A</v>
      </c>
      <c r="Z1069" s="290">
        <f>+X1069</f>
        <v>0</v>
      </c>
      <c r="AA1069" s="291" t="e">
        <f>+Y1069</f>
        <v>#N/A</v>
      </c>
    </row>
    <row r="1070" spans="1:27" customFormat="1" ht="15" hidden="1" customHeight="1">
      <c r="A1070" s="32">
        <v>1812</v>
      </c>
      <c r="B1070" s="394"/>
      <c r="C1070" s="245" t="str">
        <f>+VLOOKUP(A1070,bd_lista!$A$3:$C$592,3,FALSE)</f>
        <v>Gobierno Autónomo Municipal de Loreto</v>
      </c>
      <c r="D1070" s="396"/>
      <c r="E1070" s="242" t="s">
        <v>1304</v>
      </c>
      <c r="F1070" s="241">
        <f ca="1">+IFERROR(INDEX('Hoja de Trabajo para listado'!$A$155:$Z$1048576,MATCH($A1070,'Hoja de Trabajo para listado'!$A$155:$A$1048576,0),MATCH((CUADRO!F$4&amp;$E1070),'Hoja de Trabajo para listado'!$A$151:$Z$151,0)),0)+IFERROR(INDEX('Hoja de Trabajo para listado'!$AB$155:$BA$1048576,MATCH($A1070,'Hoja de Trabajo para listado'!$AB$155:$AB$1048576,0),MATCH((CUADRO!F$4&amp;$E1070),'Hoja de Trabajo para listado'!$AB$151:$BA$151,0)),0)+IFERROR(INDEX('Hoja de Trabajo para listado'!$BC$155:$CB$1048576,MATCH($A1070,'Hoja de Trabajo para listado'!$BC$155:$BC$1048576,0),MATCH((CUADRO!F$4&amp;$E1070),'Hoja de Trabajo para listado'!$BC$151:$CB$151,0)),0)+IFERROR(INDEX('Hoja de Trabajo para listado'!$DE$153:$DG$274,MATCH($A1070,'Hoja de Trabajo para listado'!$DE$153:$DE$1048576,0),MATCH((CUADRO!F$4&amp;$E1070),'Hoja de Trabajo para listado'!$DE$151:$DG$151,0)),0)+IFERROR(INDEX('Hoja de Trabajo para listado'!$CD$155:$DC$1048576,MATCH($A1070,'Hoja de Trabajo para listado'!$CD$155:$CD$1048576,0),MATCH((CUADRO!F$4&amp;$E1070),'Hoja de Trabajo para listado'!$CD$151:$DC$151,0)),0)</f>
        <v>0</v>
      </c>
      <c r="G1070" s="241">
        <f ca="1">+IFERROR(INDEX('Hoja de Trabajo para listado'!$A$155:$Z$1048576,MATCH($A1070,'Hoja de Trabajo para listado'!$A$155:$A$1048576,0),MATCH((CUADRO!G$4&amp;$E1070),'Hoja de Trabajo para listado'!$A$151:$Z$151,0)),0)+IFERROR(INDEX('Hoja de Trabajo para listado'!$AB$155:$BA$1048576,MATCH($A1070,'Hoja de Trabajo para listado'!$AB$155:$AB$1048576,0),MATCH((CUADRO!G$4&amp;$E1070),'Hoja de Trabajo para listado'!$AB$151:$BA$151,0)),0)+IFERROR(INDEX('Hoja de Trabajo para listado'!$BC$155:$CB$1048576,MATCH($A1070,'Hoja de Trabajo para listado'!$BC$155:$BC$1048576,0),MATCH((CUADRO!G$4&amp;$E1070),'Hoja de Trabajo para listado'!$BC$151:$CB$151,0)),0)+IFERROR(INDEX('Hoja de Trabajo para listado'!$DE$153:$DG$274,MATCH($A1070,'Hoja de Trabajo para listado'!$DE$153:$DE$1048576,0),MATCH((CUADRO!G$4&amp;$E1070),'Hoja de Trabajo para listado'!$DE$151:$DG$151,0)),0)+IFERROR(INDEX('Hoja de Trabajo para listado'!$CD$155:$DC$1048576,MATCH($A1070,'Hoja de Trabajo para listado'!$CD$155:$CD$1048576,0),MATCH((CUADRO!G$4&amp;$E1070),'Hoja de Trabajo para listado'!$CD$151:$DC$151,0)),0)</f>
        <v>0</v>
      </c>
      <c r="H1070" s="241">
        <f ca="1">+IFERROR(INDEX('Hoja de Trabajo para listado'!$A$155:$Z$1048576,MATCH($A1070,'Hoja de Trabajo para listado'!$A$155:$A$1048576,0),MATCH((CUADRO!H$4&amp;$E1070),'Hoja de Trabajo para listado'!$A$151:$Z$151,0)),0)+IFERROR(INDEX('Hoja de Trabajo para listado'!$AB$155:$BA$1048576,MATCH($A1070,'Hoja de Trabajo para listado'!$AB$155:$AB$1048576,0),MATCH((CUADRO!H$4&amp;$E1070),'Hoja de Trabajo para listado'!$AB$151:$BA$151,0)),0)+IFERROR(INDEX('Hoja de Trabajo para listado'!$BC$155:$CB$1048576,MATCH($A1070,'Hoja de Trabajo para listado'!$BC$155:$BC$1048576,0),MATCH((CUADRO!H$4&amp;$E1070),'Hoja de Trabajo para listado'!$BC$151:$CB$151,0)),0)+IFERROR(INDEX('Hoja de Trabajo para listado'!$DE$153:$DG$274,MATCH($A1070,'Hoja de Trabajo para listado'!$DE$153:$DE$1048576,0),MATCH((CUADRO!H$4&amp;$E1070),'Hoja de Trabajo para listado'!$DE$151:$DG$151,0)),0)+IFERROR(INDEX('Hoja de Trabajo para listado'!$CD$155:$DC$1048576,MATCH($A1070,'Hoja de Trabajo para listado'!$CD$155:$CD$1048576,0),MATCH((CUADRO!H$4&amp;$E1070),'Hoja de Trabajo para listado'!$CD$151:$DC$151,0)),0)</f>
        <v>0</v>
      </c>
      <c r="I1070" s="241">
        <f ca="1">+IFERROR(INDEX('Hoja de Trabajo para listado'!$A$155:$Z$1048576,MATCH($A1070,'Hoja de Trabajo para listado'!$A$155:$A$1048576,0),MATCH((CUADRO!I$4&amp;$E1070),'Hoja de Trabajo para listado'!$A$151:$Z$151,0)),0)+IFERROR(INDEX('Hoja de Trabajo para listado'!$AB$155:$BA$1048576,MATCH($A1070,'Hoja de Trabajo para listado'!$AB$155:$AB$1048576,0),MATCH((CUADRO!I$4&amp;$E1070),'Hoja de Trabajo para listado'!$AB$151:$BA$151,0)),0)+IFERROR(INDEX('Hoja de Trabajo para listado'!$BC$155:$CB$1048576,MATCH($A1070,'Hoja de Trabajo para listado'!$BC$155:$BC$1048576,0),MATCH((CUADRO!I$4&amp;$E1070),'Hoja de Trabajo para listado'!$BC$151:$CB$151,0)),0)+IFERROR(INDEX('Hoja de Trabajo para listado'!$DE$153:$DG$274,MATCH($A1070,'Hoja de Trabajo para listado'!$DE$153:$DE$1048576,0),MATCH((CUADRO!I$4&amp;$E1070),'Hoja de Trabajo para listado'!$DE$151:$DG$151,0)),0)+IFERROR(INDEX('Hoja de Trabajo para listado'!$CD$155:$DC$1048576,MATCH($A1070,'Hoja de Trabajo para listado'!$CD$155:$CD$1048576,0),MATCH((CUADRO!I$4&amp;$E1070),'Hoja de Trabajo para listado'!$CD$151:$DC$151,0)),0)</f>
        <v>0</v>
      </c>
      <c r="J1070" s="241">
        <f ca="1">+IFERROR(INDEX('Hoja de Trabajo para listado'!$A$155:$Z$1048576,MATCH($A1070,'Hoja de Trabajo para listado'!$A$155:$A$1048576,0),MATCH((CUADRO!J$4&amp;$E1070),'Hoja de Trabajo para listado'!$A$151:$Z$151,0)),0)+IFERROR(INDEX('Hoja de Trabajo para listado'!$AB$155:$BA$1048576,MATCH($A1070,'Hoja de Trabajo para listado'!$AB$155:$AB$1048576,0),MATCH((CUADRO!J$4&amp;$E1070),'Hoja de Trabajo para listado'!$AB$151:$BA$151,0)),0)+IFERROR(INDEX('Hoja de Trabajo para listado'!$BC$155:$CB$1048576,MATCH($A1070,'Hoja de Trabajo para listado'!$BC$155:$BC$1048576,0),MATCH((CUADRO!J$4&amp;$E1070),'Hoja de Trabajo para listado'!$BC$151:$CB$151,0)),0)+IFERROR(INDEX('Hoja de Trabajo para listado'!$DE$153:$DG$274,MATCH($A1070,'Hoja de Trabajo para listado'!$DE$153:$DE$1048576,0),MATCH((CUADRO!J$4&amp;$E1070),'Hoja de Trabajo para listado'!$DE$151:$DG$151,0)),0)+IFERROR(INDEX('Hoja de Trabajo para listado'!$CD$155:$DC$1048576,MATCH($A1070,'Hoja de Trabajo para listado'!$CD$155:$CD$1048576,0),MATCH((CUADRO!J$4&amp;$E1070),'Hoja de Trabajo para listado'!$CD$151:$DC$151,0)),0)</f>
        <v>0</v>
      </c>
      <c r="K1070" s="241">
        <f ca="1">+IFERROR(INDEX('Hoja de Trabajo para listado'!$A$155:$Z$1048576,MATCH($A1070,'Hoja de Trabajo para listado'!$A$155:$A$1048576,0),MATCH((CUADRO!K$4&amp;$E1070),'Hoja de Trabajo para listado'!$A$151:$Z$151,0)),0)+IFERROR(INDEX('Hoja de Trabajo para listado'!$AB$155:$BA$1048576,MATCH($A1070,'Hoja de Trabajo para listado'!$AB$155:$AB$1048576,0),MATCH((CUADRO!K$4&amp;$E1070),'Hoja de Trabajo para listado'!$AB$151:$BA$151,0)),0)+IFERROR(INDEX('Hoja de Trabajo para listado'!$BC$155:$CB$1048576,MATCH($A1070,'Hoja de Trabajo para listado'!$BC$155:$BC$1048576,0),MATCH((CUADRO!K$4&amp;$E1070),'Hoja de Trabajo para listado'!$BC$151:$CB$151,0)),0)+IFERROR(INDEX('Hoja de Trabajo para listado'!$DE$153:$DG$274,MATCH($A1070,'Hoja de Trabajo para listado'!$DE$153:$DE$1048576,0),MATCH((CUADRO!K$4&amp;$E1070),'Hoja de Trabajo para listado'!$DE$151:$DG$151,0)),0)+IFERROR(INDEX('Hoja de Trabajo para listado'!$CD$155:$DC$1048576,MATCH($A1070,'Hoja de Trabajo para listado'!$CD$155:$CD$1048576,0),MATCH((CUADRO!K$4&amp;$E1070),'Hoja de Trabajo para listado'!$CD$151:$DC$151,0)),0)</f>
        <v>0</v>
      </c>
      <c r="L1070" s="241">
        <f ca="1">+IFERROR(INDEX('Hoja de Trabajo para listado'!$A$155:$Z$1048576,MATCH($A1070,'Hoja de Trabajo para listado'!$A$155:$A$1048576,0),MATCH((CUADRO!L$4&amp;$E1070),'Hoja de Trabajo para listado'!$A$151:$Z$151,0)),0)+IFERROR(INDEX('Hoja de Trabajo para listado'!$AB$155:$BA$1048576,MATCH($A1070,'Hoja de Trabajo para listado'!$AB$155:$AB$1048576,0),MATCH((CUADRO!L$4&amp;$E1070),'Hoja de Trabajo para listado'!$AB$151:$BA$151,0)),0)+IFERROR(INDEX('Hoja de Trabajo para listado'!$BC$155:$CB$1048576,MATCH($A1070,'Hoja de Trabajo para listado'!$BC$155:$BC$1048576,0),MATCH((CUADRO!L$4&amp;$E1070),'Hoja de Trabajo para listado'!$BC$151:$CB$151,0)),0)+IFERROR(INDEX('Hoja de Trabajo para listado'!$DE$153:$DG$274,MATCH($A1070,'Hoja de Trabajo para listado'!$DE$153:$DE$1048576,0),MATCH((CUADRO!L$4&amp;$E1070),'Hoja de Trabajo para listado'!$DE$151:$DG$151,0)),0)+IFERROR(INDEX('Hoja de Trabajo para listado'!$CD$155:$DC$1048576,MATCH($A1070,'Hoja de Trabajo para listado'!$CD$155:$CD$1048576,0),MATCH((CUADRO!L$4&amp;$E1070),'Hoja de Trabajo para listado'!$CD$151:$DC$151,0)),0)</f>
        <v>0</v>
      </c>
      <c r="M1070" s="241">
        <f ca="1">+IFERROR(INDEX('Hoja de Trabajo para listado'!$A$155:$Z$1048576,MATCH($A1070,'Hoja de Trabajo para listado'!$A$155:$A$1048576,0),MATCH((CUADRO!M$4&amp;$E1070),'Hoja de Trabajo para listado'!$A$151:$Z$151,0)),0)+IFERROR(INDEX('Hoja de Trabajo para listado'!$AB$155:$BA$1048576,MATCH($A1070,'Hoja de Trabajo para listado'!$AB$155:$AB$1048576,0),MATCH((CUADRO!M$4&amp;$E1070),'Hoja de Trabajo para listado'!$AB$151:$BA$151,0)),0)+IFERROR(INDEX('Hoja de Trabajo para listado'!$BC$155:$CB$1048576,MATCH($A1070,'Hoja de Trabajo para listado'!$BC$155:$BC$1048576,0),MATCH((CUADRO!M$4&amp;$E1070),'Hoja de Trabajo para listado'!$BC$151:$CB$151,0)),0)+IFERROR(INDEX('Hoja de Trabajo para listado'!$DE$153:$DG$274,MATCH($A1070,'Hoja de Trabajo para listado'!$DE$153:$DE$1048576,0),MATCH((CUADRO!M$4&amp;$E1070),'Hoja de Trabajo para listado'!$DE$151:$DG$151,0)),0)+IFERROR(INDEX('Hoja de Trabajo para listado'!$CD$155:$DC$1048576,MATCH($A1070,'Hoja de Trabajo para listado'!$CD$155:$CD$1048576,0),MATCH((CUADRO!M$4&amp;$E1070),'Hoja de Trabajo para listado'!$CD$151:$DC$151,0)),0)</f>
        <v>0</v>
      </c>
      <c r="N1070" s="241">
        <f ca="1">+IFERROR(INDEX('Hoja de Trabajo para listado'!$A$155:$Z$1048576,MATCH($A1070,'Hoja de Trabajo para listado'!$A$155:$A$1048576,0),MATCH((CUADRO!N$4&amp;$E1070),'Hoja de Trabajo para listado'!$A$151:$Z$151,0)),0)+IFERROR(INDEX('Hoja de Trabajo para listado'!$AB$155:$BA$1048576,MATCH($A1070,'Hoja de Trabajo para listado'!$AB$155:$AB$1048576,0),MATCH((CUADRO!N$4&amp;$E1070),'Hoja de Trabajo para listado'!$AB$151:$BA$151,0)),0)+IFERROR(INDEX('Hoja de Trabajo para listado'!$BC$155:$CB$1048576,MATCH($A1070,'Hoja de Trabajo para listado'!$BC$155:$BC$1048576,0),MATCH((CUADRO!N$4&amp;$E1070),'Hoja de Trabajo para listado'!$BC$151:$CB$151,0)),0)+IFERROR(INDEX('Hoja de Trabajo para listado'!$DE$153:$DG$274,MATCH($A1070,'Hoja de Trabajo para listado'!$DE$153:$DE$1048576,0),MATCH((CUADRO!N$4&amp;$E1070),'Hoja de Trabajo para listado'!$DE$151:$DG$151,0)),0)+IFERROR(INDEX('Hoja de Trabajo para listado'!$CD$155:$DC$1048576,MATCH($A1070,'Hoja de Trabajo para listado'!$CD$155:$CD$1048576,0),MATCH((CUADRO!N$4&amp;$E1070),'Hoja de Trabajo para listado'!$CD$151:$DC$151,0)),0)</f>
        <v>0</v>
      </c>
      <c r="O1070" s="241">
        <f ca="1">+IFERROR(INDEX('Hoja de Trabajo para listado'!$A$155:$Z$1048576,MATCH($A1070,'Hoja de Trabajo para listado'!$A$155:$A$1048576,0),MATCH((CUADRO!O$4&amp;$E1070),'Hoja de Trabajo para listado'!$A$151:$Z$151,0)),0)+IFERROR(INDEX('Hoja de Trabajo para listado'!$AB$155:$BA$1048576,MATCH($A1070,'Hoja de Trabajo para listado'!$AB$155:$AB$1048576,0),MATCH((CUADRO!O$4&amp;$E1070),'Hoja de Trabajo para listado'!$AB$151:$BA$151,0)),0)+IFERROR(INDEX('Hoja de Trabajo para listado'!$BC$155:$CB$1048576,MATCH($A1070,'Hoja de Trabajo para listado'!$BC$155:$BC$1048576,0),MATCH((CUADRO!O$4&amp;$E1070),'Hoja de Trabajo para listado'!$BC$151:$CB$151,0)),0)+IFERROR(INDEX('Hoja de Trabajo para listado'!$DE$153:$DG$274,MATCH($A1070,'Hoja de Trabajo para listado'!$DE$153:$DE$1048576,0),MATCH((CUADRO!O$4&amp;$E1070),'Hoja de Trabajo para listado'!$DE$151:$DG$151,0)),0)+IFERROR(INDEX('Hoja de Trabajo para listado'!$CD$155:$DC$1048576,MATCH($A1070,'Hoja de Trabajo para listado'!$CD$155:$CD$1048576,0),MATCH((CUADRO!O$4&amp;$E1070),'Hoja de Trabajo para listado'!$CD$151:$DC$151,0)),0)</f>
        <v>0</v>
      </c>
      <c r="P1070" s="241">
        <f ca="1">+IFERROR(INDEX('Hoja de Trabajo para listado'!$A$155:$Z$1048576,MATCH($A1070,'Hoja de Trabajo para listado'!$A$155:$A$1048576,0),MATCH((CUADRO!P$4&amp;$E1070),'Hoja de Trabajo para listado'!$A$151:$Z$151,0)),0)+IFERROR(INDEX('Hoja de Trabajo para listado'!$AB$155:$BA$1048576,MATCH($A1070,'Hoja de Trabajo para listado'!$AB$155:$AB$1048576,0),MATCH((CUADRO!P$4&amp;$E1070),'Hoja de Trabajo para listado'!$AB$151:$BA$151,0)),0)+IFERROR(INDEX('Hoja de Trabajo para listado'!$BC$155:$CB$1048576,MATCH($A1070,'Hoja de Trabajo para listado'!$BC$155:$BC$1048576,0),MATCH((CUADRO!P$4&amp;$E1070),'Hoja de Trabajo para listado'!$BC$151:$CB$151,0)),0)+IFERROR(INDEX('Hoja de Trabajo para listado'!$DE$153:$DG$274,MATCH($A1070,'Hoja de Trabajo para listado'!$DE$153:$DE$1048576,0),MATCH((CUADRO!P$4&amp;$E1070),'Hoja de Trabajo para listado'!$DE$151:$DG$151,0)),0)+IFERROR(INDEX('Hoja de Trabajo para listado'!$CD$155:$DC$1048576,MATCH($A1070,'Hoja de Trabajo para listado'!$CD$155:$CD$1048576,0),MATCH((CUADRO!P$4&amp;$E1070),'Hoja de Trabajo para listado'!$CD$151:$DC$151,0)),0)</f>
        <v>0</v>
      </c>
      <c r="Q1070" s="241">
        <f ca="1">+IFERROR(INDEX('Hoja de Trabajo para listado'!$A$155:$Z$1048576,MATCH($A1070,'Hoja de Trabajo para listado'!$A$155:$A$1048576,0),MATCH((CUADRO!Q$4&amp;$E1070),'Hoja de Trabajo para listado'!$A$151:$Z$151,0)),0)+IFERROR(INDEX('Hoja de Trabajo para listado'!$AB$155:$BA$1048576,MATCH($A1070,'Hoja de Trabajo para listado'!$AB$155:$AB$1048576,0),MATCH((CUADRO!Q$4&amp;$E1070),'Hoja de Trabajo para listado'!$AB$151:$BA$151,0)),0)+IFERROR(INDEX('Hoja de Trabajo para listado'!$BC$155:$CB$1048576,MATCH($A1070,'Hoja de Trabajo para listado'!$BC$155:$BC$1048576,0),MATCH((CUADRO!Q$4&amp;$E1070),'Hoja de Trabajo para listado'!$BC$151:$CB$151,0)),0)+IFERROR(INDEX('Hoja de Trabajo para listado'!$DE$153:$DG$274,MATCH($A1070,'Hoja de Trabajo para listado'!$DE$153:$DE$1048576,0),MATCH((CUADRO!Q$4&amp;$E1070),'Hoja de Trabajo para listado'!$DE$151:$DG$151,0)),0)+IFERROR(INDEX('Hoja de Trabajo para listado'!$CD$155:$DC$1048576,MATCH($A1070,'Hoja de Trabajo para listado'!$CD$155:$CD$1048576,0),MATCH((CUADRO!Q$4&amp;$E1070),'Hoja de Trabajo para listado'!$CD$151:$DC$151,0)),0)</f>
        <v>0</v>
      </c>
      <c r="R1070" s="241">
        <f t="shared" ca="1" si="39"/>
        <v>0</v>
      </c>
      <c r="S1070" s="247">
        <f ca="1">+R1069+R1070</f>
        <v>0</v>
      </c>
      <c r="T1070" s="241">
        <f ca="1">+S1070</f>
        <v>0</v>
      </c>
      <c r="U1070" s="240">
        <f t="shared" si="40"/>
        <v>2</v>
      </c>
      <c r="V1070" s="327" t="str">
        <f>+VLOOKUP(A1070,bd_lista!$A$3:$E$592,5,FALSE)</f>
        <v>Gobiernos Autonomos Municipales</v>
      </c>
      <c r="W1070" s="398"/>
      <c r="X1070" s="240">
        <f>+VLOOKUP(A1070,[4]Sheet1!$A$13:$D$744,4,FALSE)</f>
        <v>0</v>
      </c>
      <c r="Y1070" s="240" t="e">
        <f>+VLOOKUP(X1070,bd_lista!$A$3:$C$592,3,FALSE)</f>
        <v>#N/A</v>
      </c>
      <c r="Z1070" s="288"/>
      <c r="AA1070" s="289"/>
    </row>
    <row r="1071" spans="1:27" customFormat="1" ht="15" hidden="1" customHeight="1">
      <c r="A1071" s="32">
        <v>1813</v>
      </c>
      <c r="B1071" s="393">
        <f>+A1071</f>
        <v>1813</v>
      </c>
      <c r="C1071" s="245" t="str">
        <f>+VLOOKUP(A1071,bd_lista!$A$3:$C$592,3,FALSE)</f>
        <v>Gobierno Autónomo Municipal de San Andrés</v>
      </c>
      <c r="D1071" s="395" t="str">
        <f>+C1071</f>
        <v>Gobierno Autónomo Municipal de San Andrés</v>
      </c>
      <c r="E1071" s="240" t="s">
        <v>1303</v>
      </c>
      <c r="F1071" s="241">
        <f ca="1">+IFERROR(INDEX('Hoja de Trabajo para listado'!$A$155:$Z$1048576,MATCH($A1071,'Hoja de Trabajo para listado'!$A$155:$A$1048576,0),MATCH((CUADRO!F$4&amp;$E1071),'Hoja de Trabajo para listado'!$A$151:$Z$151,0)),0)+IFERROR(INDEX('Hoja de Trabajo para listado'!$AB$155:$BA$1048576,MATCH($A1071,'Hoja de Trabajo para listado'!$AB$155:$AB$1048576,0),MATCH((CUADRO!F$4&amp;$E1071),'Hoja de Trabajo para listado'!$AB$151:$BA$151,0)),0)+IFERROR(INDEX('Hoja de Trabajo para listado'!$BC$155:$CB$1048576,MATCH($A1071,'Hoja de Trabajo para listado'!$BC$155:$BC$1048576,0),MATCH((CUADRO!F$4&amp;$E1071),'Hoja de Trabajo para listado'!$BC$151:$CB$151,0)),0)+IFERROR(INDEX('Hoja de Trabajo para listado'!$DE$153:$DG$274,MATCH($A1071,'Hoja de Trabajo para listado'!$DE$153:$DE$1048576,0),MATCH((CUADRO!F$4&amp;$E1071),'Hoja de Trabajo para listado'!$DE$151:$DG$151,0)),0)+IFERROR(INDEX('Hoja de Trabajo para listado'!$CD$155:$DC$1048576,MATCH($A1071,'Hoja de Trabajo para listado'!$CD$155:$CD$1048576,0),MATCH((CUADRO!F$4&amp;$E1071),'Hoja de Trabajo para listado'!$CD$151:$DC$151,0)),0)</f>
        <v>0</v>
      </c>
      <c r="G1071" s="241">
        <f ca="1">+IFERROR(INDEX('Hoja de Trabajo para listado'!$A$155:$Z$1048576,MATCH($A1071,'Hoja de Trabajo para listado'!$A$155:$A$1048576,0),MATCH((CUADRO!G$4&amp;$E1071),'Hoja de Trabajo para listado'!$A$151:$Z$151,0)),0)+IFERROR(INDEX('Hoja de Trabajo para listado'!$AB$155:$BA$1048576,MATCH($A1071,'Hoja de Trabajo para listado'!$AB$155:$AB$1048576,0),MATCH((CUADRO!G$4&amp;$E1071),'Hoja de Trabajo para listado'!$AB$151:$BA$151,0)),0)+IFERROR(INDEX('Hoja de Trabajo para listado'!$BC$155:$CB$1048576,MATCH($A1071,'Hoja de Trabajo para listado'!$BC$155:$BC$1048576,0),MATCH((CUADRO!G$4&amp;$E1071),'Hoja de Trabajo para listado'!$BC$151:$CB$151,0)),0)+IFERROR(INDEX('Hoja de Trabajo para listado'!$DE$153:$DG$274,MATCH($A1071,'Hoja de Trabajo para listado'!$DE$153:$DE$1048576,0),MATCH((CUADRO!G$4&amp;$E1071),'Hoja de Trabajo para listado'!$DE$151:$DG$151,0)),0)+IFERROR(INDEX('Hoja de Trabajo para listado'!$CD$155:$DC$1048576,MATCH($A1071,'Hoja de Trabajo para listado'!$CD$155:$CD$1048576,0),MATCH((CUADRO!G$4&amp;$E1071),'Hoja de Trabajo para listado'!$CD$151:$DC$151,0)),0)</f>
        <v>0</v>
      </c>
      <c r="H1071" s="241">
        <f ca="1">+IFERROR(INDEX('Hoja de Trabajo para listado'!$A$155:$Z$1048576,MATCH($A1071,'Hoja de Trabajo para listado'!$A$155:$A$1048576,0),MATCH((CUADRO!H$4&amp;$E1071),'Hoja de Trabajo para listado'!$A$151:$Z$151,0)),0)+IFERROR(INDEX('Hoja de Trabajo para listado'!$AB$155:$BA$1048576,MATCH($A1071,'Hoja de Trabajo para listado'!$AB$155:$AB$1048576,0),MATCH((CUADRO!H$4&amp;$E1071),'Hoja de Trabajo para listado'!$AB$151:$BA$151,0)),0)+IFERROR(INDEX('Hoja de Trabajo para listado'!$BC$155:$CB$1048576,MATCH($A1071,'Hoja de Trabajo para listado'!$BC$155:$BC$1048576,0),MATCH((CUADRO!H$4&amp;$E1071),'Hoja de Trabajo para listado'!$BC$151:$CB$151,0)),0)+IFERROR(INDEX('Hoja de Trabajo para listado'!$DE$153:$DG$274,MATCH($A1071,'Hoja de Trabajo para listado'!$DE$153:$DE$1048576,0),MATCH((CUADRO!H$4&amp;$E1071),'Hoja de Trabajo para listado'!$DE$151:$DG$151,0)),0)+IFERROR(INDEX('Hoja de Trabajo para listado'!$CD$155:$DC$1048576,MATCH($A1071,'Hoja de Trabajo para listado'!$CD$155:$CD$1048576,0),MATCH((CUADRO!H$4&amp;$E1071),'Hoja de Trabajo para listado'!$CD$151:$DC$151,0)),0)</f>
        <v>0</v>
      </c>
      <c r="I1071" s="241">
        <f ca="1">+IFERROR(INDEX('Hoja de Trabajo para listado'!$A$155:$Z$1048576,MATCH($A1071,'Hoja de Trabajo para listado'!$A$155:$A$1048576,0),MATCH((CUADRO!I$4&amp;$E1071),'Hoja de Trabajo para listado'!$A$151:$Z$151,0)),0)+IFERROR(INDEX('Hoja de Trabajo para listado'!$AB$155:$BA$1048576,MATCH($A1071,'Hoja de Trabajo para listado'!$AB$155:$AB$1048576,0),MATCH((CUADRO!I$4&amp;$E1071),'Hoja de Trabajo para listado'!$AB$151:$BA$151,0)),0)+IFERROR(INDEX('Hoja de Trabajo para listado'!$BC$155:$CB$1048576,MATCH($A1071,'Hoja de Trabajo para listado'!$BC$155:$BC$1048576,0),MATCH((CUADRO!I$4&amp;$E1071),'Hoja de Trabajo para listado'!$BC$151:$CB$151,0)),0)+IFERROR(INDEX('Hoja de Trabajo para listado'!$DE$153:$DG$274,MATCH($A1071,'Hoja de Trabajo para listado'!$DE$153:$DE$1048576,0),MATCH((CUADRO!I$4&amp;$E1071),'Hoja de Trabajo para listado'!$DE$151:$DG$151,0)),0)+IFERROR(INDEX('Hoja de Trabajo para listado'!$CD$155:$DC$1048576,MATCH($A1071,'Hoja de Trabajo para listado'!$CD$155:$CD$1048576,0),MATCH((CUADRO!I$4&amp;$E1071),'Hoja de Trabajo para listado'!$CD$151:$DC$151,0)),0)</f>
        <v>0</v>
      </c>
      <c r="J1071" s="241">
        <f ca="1">+IFERROR(INDEX('Hoja de Trabajo para listado'!$A$155:$Z$1048576,MATCH($A1071,'Hoja de Trabajo para listado'!$A$155:$A$1048576,0),MATCH((CUADRO!J$4&amp;$E1071),'Hoja de Trabajo para listado'!$A$151:$Z$151,0)),0)+IFERROR(INDEX('Hoja de Trabajo para listado'!$AB$155:$BA$1048576,MATCH($A1071,'Hoja de Trabajo para listado'!$AB$155:$AB$1048576,0),MATCH((CUADRO!J$4&amp;$E1071),'Hoja de Trabajo para listado'!$AB$151:$BA$151,0)),0)+IFERROR(INDEX('Hoja de Trabajo para listado'!$BC$155:$CB$1048576,MATCH($A1071,'Hoja de Trabajo para listado'!$BC$155:$BC$1048576,0),MATCH((CUADRO!J$4&amp;$E1071),'Hoja de Trabajo para listado'!$BC$151:$CB$151,0)),0)+IFERROR(INDEX('Hoja de Trabajo para listado'!$DE$153:$DG$274,MATCH($A1071,'Hoja de Trabajo para listado'!$DE$153:$DE$1048576,0),MATCH((CUADRO!J$4&amp;$E1071),'Hoja de Trabajo para listado'!$DE$151:$DG$151,0)),0)+IFERROR(INDEX('Hoja de Trabajo para listado'!$CD$155:$DC$1048576,MATCH($A1071,'Hoja de Trabajo para listado'!$CD$155:$CD$1048576,0),MATCH((CUADRO!J$4&amp;$E1071),'Hoja de Trabajo para listado'!$CD$151:$DC$151,0)),0)</f>
        <v>0</v>
      </c>
      <c r="K1071" s="241">
        <f ca="1">+IFERROR(INDEX('Hoja de Trabajo para listado'!$A$155:$Z$1048576,MATCH($A1071,'Hoja de Trabajo para listado'!$A$155:$A$1048576,0),MATCH((CUADRO!K$4&amp;$E1071),'Hoja de Trabajo para listado'!$A$151:$Z$151,0)),0)+IFERROR(INDEX('Hoja de Trabajo para listado'!$AB$155:$BA$1048576,MATCH($A1071,'Hoja de Trabajo para listado'!$AB$155:$AB$1048576,0),MATCH((CUADRO!K$4&amp;$E1071),'Hoja de Trabajo para listado'!$AB$151:$BA$151,0)),0)+IFERROR(INDEX('Hoja de Trabajo para listado'!$BC$155:$CB$1048576,MATCH($A1071,'Hoja de Trabajo para listado'!$BC$155:$BC$1048576,0),MATCH((CUADRO!K$4&amp;$E1071),'Hoja de Trabajo para listado'!$BC$151:$CB$151,0)),0)+IFERROR(INDEX('Hoja de Trabajo para listado'!$DE$153:$DG$274,MATCH($A1071,'Hoja de Trabajo para listado'!$DE$153:$DE$1048576,0),MATCH((CUADRO!K$4&amp;$E1071),'Hoja de Trabajo para listado'!$DE$151:$DG$151,0)),0)+IFERROR(INDEX('Hoja de Trabajo para listado'!$CD$155:$DC$1048576,MATCH($A1071,'Hoja de Trabajo para listado'!$CD$155:$CD$1048576,0),MATCH((CUADRO!K$4&amp;$E1071),'Hoja de Trabajo para listado'!$CD$151:$DC$151,0)),0)</f>
        <v>0</v>
      </c>
      <c r="L1071" s="241">
        <f ca="1">+IFERROR(INDEX('Hoja de Trabajo para listado'!$A$155:$Z$1048576,MATCH($A1071,'Hoja de Trabajo para listado'!$A$155:$A$1048576,0),MATCH((CUADRO!L$4&amp;$E1071),'Hoja de Trabajo para listado'!$A$151:$Z$151,0)),0)+IFERROR(INDEX('Hoja de Trabajo para listado'!$AB$155:$BA$1048576,MATCH($A1071,'Hoja de Trabajo para listado'!$AB$155:$AB$1048576,0),MATCH((CUADRO!L$4&amp;$E1071),'Hoja de Trabajo para listado'!$AB$151:$BA$151,0)),0)+IFERROR(INDEX('Hoja de Trabajo para listado'!$BC$155:$CB$1048576,MATCH($A1071,'Hoja de Trabajo para listado'!$BC$155:$BC$1048576,0),MATCH((CUADRO!L$4&amp;$E1071),'Hoja de Trabajo para listado'!$BC$151:$CB$151,0)),0)+IFERROR(INDEX('Hoja de Trabajo para listado'!$DE$153:$DG$274,MATCH($A1071,'Hoja de Trabajo para listado'!$DE$153:$DE$1048576,0),MATCH((CUADRO!L$4&amp;$E1071),'Hoja de Trabajo para listado'!$DE$151:$DG$151,0)),0)+IFERROR(INDEX('Hoja de Trabajo para listado'!$CD$155:$DC$1048576,MATCH($A1071,'Hoja de Trabajo para listado'!$CD$155:$CD$1048576,0),MATCH((CUADRO!L$4&amp;$E1071),'Hoja de Trabajo para listado'!$CD$151:$DC$151,0)),0)</f>
        <v>0</v>
      </c>
      <c r="M1071" s="241">
        <f ca="1">+IFERROR(INDEX('Hoja de Trabajo para listado'!$A$155:$Z$1048576,MATCH($A1071,'Hoja de Trabajo para listado'!$A$155:$A$1048576,0),MATCH((CUADRO!M$4&amp;$E1071),'Hoja de Trabajo para listado'!$A$151:$Z$151,0)),0)+IFERROR(INDEX('Hoja de Trabajo para listado'!$AB$155:$BA$1048576,MATCH($A1071,'Hoja de Trabajo para listado'!$AB$155:$AB$1048576,0),MATCH((CUADRO!M$4&amp;$E1071),'Hoja de Trabajo para listado'!$AB$151:$BA$151,0)),0)+IFERROR(INDEX('Hoja de Trabajo para listado'!$BC$155:$CB$1048576,MATCH($A1071,'Hoja de Trabajo para listado'!$BC$155:$BC$1048576,0),MATCH((CUADRO!M$4&amp;$E1071),'Hoja de Trabajo para listado'!$BC$151:$CB$151,0)),0)+IFERROR(INDEX('Hoja de Trabajo para listado'!$DE$153:$DG$274,MATCH($A1071,'Hoja de Trabajo para listado'!$DE$153:$DE$1048576,0),MATCH((CUADRO!M$4&amp;$E1071),'Hoja de Trabajo para listado'!$DE$151:$DG$151,0)),0)+IFERROR(INDEX('Hoja de Trabajo para listado'!$CD$155:$DC$1048576,MATCH($A1071,'Hoja de Trabajo para listado'!$CD$155:$CD$1048576,0),MATCH((CUADRO!M$4&amp;$E1071),'Hoja de Trabajo para listado'!$CD$151:$DC$151,0)),0)</f>
        <v>0</v>
      </c>
      <c r="N1071" s="241">
        <f ca="1">+IFERROR(INDEX('Hoja de Trabajo para listado'!$A$155:$Z$1048576,MATCH($A1071,'Hoja de Trabajo para listado'!$A$155:$A$1048576,0),MATCH((CUADRO!N$4&amp;$E1071),'Hoja de Trabajo para listado'!$A$151:$Z$151,0)),0)+IFERROR(INDEX('Hoja de Trabajo para listado'!$AB$155:$BA$1048576,MATCH($A1071,'Hoja de Trabajo para listado'!$AB$155:$AB$1048576,0),MATCH((CUADRO!N$4&amp;$E1071),'Hoja de Trabajo para listado'!$AB$151:$BA$151,0)),0)+IFERROR(INDEX('Hoja de Trabajo para listado'!$BC$155:$CB$1048576,MATCH($A1071,'Hoja de Trabajo para listado'!$BC$155:$BC$1048576,0),MATCH((CUADRO!N$4&amp;$E1071),'Hoja de Trabajo para listado'!$BC$151:$CB$151,0)),0)+IFERROR(INDEX('Hoja de Trabajo para listado'!$DE$153:$DG$274,MATCH($A1071,'Hoja de Trabajo para listado'!$DE$153:$DE$1048576,0),MATCH((CUADRO!N$4&amp;$E1071),'Hoja de Trabajo para listado'!$DE$151:$DG$151,0)),0)+IFERROR(INDEX('Hoja de Trabajo para listado'!$CD$155:$DC$1048576,MATCH($A1071,'Hoja de Trabajo para listado'!$CD$155:$CD$1048576,0),MATCH((CUADRO!N$4&amp;$E1071),'Hoja de Trabajo para listado'!$CD$151:$DC$151,0)),0)</f>
        <v>0</v>
      </c>
      <c r="O1071" s="241">
        <f ca="1">+IFERROR(INDEX('Hoja de Trabajo para listado'!$A$155:$Z$1048576,MATCH($A1071,'Hoja de Trabajo para listado'!$A$155:$A$1048576,0),MATCH((CUADRO!O$4&amp;$E1071),'Hoja de Trabajo para listado'!$A$151:$Z$151,0)),0)+IFERROR(INDEX('Hoja de Trabajo para listado'!$AB$155:$BA$1048576,MATCH($A1071,'Hoja de Trabajo para listado'!$AB$155:$AB$1048576,0),MATCH((CUADRO!O$4&amp;$E1071),'Hoja de Trabajo para listado'!$AB$151:$BA$151,0)),0)+IFERROR(INDEX('Hoja de Trabajo para listado'!$BC$155:$CB$1048576,MATCH($A1071,'Hoja de Trabajo para listado'!$BC$155:$BC$1048576,0),MATCH((CUADRO!O$4&amp;$E1071),'Hoja de Trabajo para listado'!$BC$151:$CB$151,0)),0)+IFERROR(INDEX('Hoja de Trabajo para listado'!$DE$153:$DG$274,MATCH($A1071,'Hoja de Trabajo para listado'!$DE$153:$DE$1048576,0),MATCH((CUADRO!O$4&amp;$E1071),'Hoja de Trabajo para listado'!$DE$151:$DG$151,0)),0)+IFERROR(INDEX('Hoja de Trabajo para listado'!$CD$155:$DC$1048576,MATCH($A1071,'Hoja de Trabajo para listado'!$CD$155:$CD$1048576,0),MATCH((CUADRO!O$4&amp;$E1071),'Hoja de Trabajo para listado'!$CD$151:$DC$151,0)),0)</f>
        <v>0</v>
      </c>
      <c r="P1071" s="241">
        <f ca="1">+IFERROR(INDEX('Hoja de Trabajo para listado'!$A$155:$Z$1048576,MATCH($A1071,'Hoja de Trabajo para listado'!$A$155:$A$1048576,0),MATCH((CUADRO!P$4&amp;$E1071),'Hoja de Trabajo para listado'!$A$151:$Z$151,0)),0)+IFERROR(INDEX('Hoja de Trabajo para listado'!$AB$155:$BA$1048576,MATCH($A1071,'Hoja de Trabajo para listado'!$AB$155:$AB$1048576,0),MATCH((CUADRO!P$4&amp;$E1071),'Hoja de Trabajo para listado'!$AB$151:$BA$151,0)),0)+IFERROR(INDEX('Hoja de Trabajo para listado'!$BC$155:$CB$1048576,MATCH($A1071,'Hoja de Trabajo para listado'!$BC$155:$BC$1048576,0),MATCH((CUADRO!P$4&amp;$E1071),'Hoja de Trabajo para listado'!$BC$151:$CB$151,0)),0)+IFERROR(INDEX('Hoja de Trabajo para listado'!$DE$153:$DG$274,MATCH($A1071,'Hoja de Trabajo para listado'!$DE$153:$DE$1048576,0),MATCH((CUADRO!P$4&amp;$E1071),'Hoja de Trabajo para listado'!$DE$151:$DG$151,0)),0)+IFERROR(INDEX('Hoja de Trabajo para listado'!$CD$155:$DC$1048576,MATCH($A1071,'Hoja de Trabajo para listado'!$CD$155:$CD$1048576,0),MATCH((CUADRO!P$4&amp;$E1071),'Hoja de Trabajo para listado'!$CD$151:$DC$151,0)),0)</f>
        <v>0</v>
      </c>
      <c r="Q1071" s="241">
        <f ca="1">+IFERROR(INDEX('Hoja de Trabajo para listado'!$A$155:$Z$1048576,MATCH($A1071,'Hoja de Trabajo para listado'!$A$155:$A$1048576,0),MATCH((CUADRO!Q$4&amp;$E1071),'Hoja de Trabajo para listado'!$A$151:$Z$151,0)),0)+IFERROR(INDEX('Hoja de Trabajo para listado'!$AB$155:$BA$1048576,MATCH($A1071,'Hoja de Trabajo para listado'!$AB$155:$AB$1048576,0),MATCH((CUADRO!Q$4&amp;$E1071),'Hoja de Trabajo para listado'!$AB$151:$BA$151,0)),0)+IFERROR(INDEX('Hoja de Trabajo para listado'!$BC$155:$CB$1048576,MATCH($A1071,'Hoja de Trabajo para listado'!$BC$155:$BC$1048576,0),MATCH((CUADRO!Q$4&amp;$E1071),'Hoja de Trabajo para listado'!$BC$151:$CB$151,0)),0)+IFERROR(INDEX('Hoja de Trabajo para listado'!$DE$153:$DG$274,MATCH($A1071,'Hoja de Trabajo para listado'!$DE$153:$DE$1048576,0),MATCH((CUADRO!Q$4&amp;$E1071),'Hoja de Trabajo para listado'!$DE$151:$DG$151,0)),0)+IFERROR(INDEX('Hoja de Trabajo para listado'!$CD$155:$DC$1048576,MATCH($A1071,'Hoja de Trabajo para listado'!$CD$155:$CD$1048576,0),MATCH((CUADRO!Q$4&amp;$E1071),'Hoja de Trabajo para listado'!$CD$151:$DC$151,0)),0)</f>
        <v>0</v>
      </c>
      <c r="R1071" s="241">
        <f t="shared" ca="1" si="39"/>
        <v>0</v>
      </c>
      <c r="S1071" s="247"/>
      <c r="T1071" s="241">
        <f ca="1">+T1072</f>
        <v>0</v>
      </c>
      <c r="U1071" s="240">
        <f t="shared" si="40"/>
        <v>1</v>
      </c>
      <c r="V1071" s="327" t="str">
        <f>+VLOOKUP(A1071,bd_lista!$A$3:$E$592,5,FALSE)</f>
        <v>Gobiernos Autonomos Municipales</v>
      </c>
      <c r="W1071" s="397" t="str">
        <f>+V1071</f>
        <v>Gobiernos Autonomos Municipales</v>
      </c>
      <c r="X1071" s="240">
        <f>+VLOOKUP(A1071,[4]Sheet1!$A$13:$D$744,4,FALSE)</f>
        <v>0</v>
      </c>
      <c r="Y1071" s="240" t="e">
        <f>+VLOOKUP(X1071,bd_lista!$A$3:$C$592,3,FALSE)</f>
        <v>#N/A</v>
      </c>
      <c r="Z1071" s="290">
        <f>+X1071</f>
        <v>0</v>
      </c>
      <c r="AA1071" s="291" t="e">
        <f>+Y1071</f>
        <v>#N/A</v>
      </c>
    </row>
    <row r="1072" spans="1:27" customFormat="1" ht="15" hidden="1" customHeight="1">
      <c r="A1072" s="32">
        <v>1813</v>
      </c>
      <c r="B1072" s="394"/>
      <c r="C1072" s="245" t="str">
        <f>+VLOOKUP(A1072,bd_lista!$A$3:$C$592,3,FALSE)</f>
        <v>Gobierno Autónomo Municipal de San Andrés</v>
      </c>
      <c r="D1072" s="396"/>
      <c r="E1072" s="242" t="s">
        <v>1304</v>
      </c>
      <c r="F1072" s="241">
        <f ca="1">+IFERROR(INDEX('Hoja de Trabajo para listado'!$A$155:$Z$1048576,MATCH($A1072,'Hoja de Trabajo para listado'!$A$155:$A$1048576,0),MATCH((CUADRO!F$4&amp;$E1072),'Hoja de Trabajo para listado'!$A$151:$Z$151,0)),0)+IFERROR(INDEX('Hoja de Trabajo para listado'!$AB$155:$BA$1048576,MATCH($A1072,'Hoja de Trabajo para listado'!$AB$155:$AB$1048576,0),MATCH((CUADRO!F$4&amp;$E1072),'Hoja de Trabajo para listado'!$AB$151:$BA$151,0)),0)+IFERROR(INDEX('Hoja de Trabajo para listado'!$BC$155:$CB$1048576,MATCH($A1072,'Hoja de Trabajo para listado'!$BC$155:$BC$1048576,0),MATCH((CUADRO!F$4&amp;$E1072),'Hoja de Trabajo para listado'!$BC$151:$CB$151,0)),0)+IFERROR(INDEX('Hoja de Trabajo para listado'!$DE$153:$DG$274,MATCH($A1072,'Hoja de Trabajo para listado'!$DE$153:$DE$1048576,0),MATCH((CUADRO!F$4&amp;$E1072),'Hoja de Trabajo para listado'!$DE$151:$DG$151,0)),0)+IFERROR(INDEX('Hoja de Trabajo para listado'!$CD$155:$DC$1048576,MATCH($A1072,'Hoja de Trabajo para listado'!$CD$155:$CD$1048576,0),MATCH((CUADRO!F$4&amp;$E1072),'Hoja de Trabajo para listado'!$CD$151:$DC$151,0)),0)</f>
        <v>0</v>
      </c>
      <c r="G1072" s="241">
        <f ca="1">+IFERROR(INDEX('Hoja de Trabajo para listado'!$A$155:$Z$1048576,MATCH($A1072,'Hoja de Trabajo para listado'!$A$155:$A$1048576,0),MATCH((CUADRO!G$4&amp;$E1072),'Hoja de Trabajo para listado'!$A$151:$Z$151,0)),0)+IFERROR(INDEX('Hoja de Trabajo para listado'!$AB$155:$BA$1048576,MATCH($A1072,'Hoja de Trabajo para listado'!$AB$155:$AB$1048576,0),MATCH((CUADRO!G$4&amp;$E1072),'Hoja de Trabajo para listado'!$AB$151:$BA$151,0)),0)+IFERROR(INDEX('Hoja de Trabajo para listado'!$BC$155:$CB$1048576,MATCH($A1072,'Hoja de Trabajo para listado'!$BC$155:$BC$1048576,0),MATCH((CUADRO!G$4&amp;$E1072),'Hoja de Trabajo para listado'!$BC$151:$CB$151,0)),0)+IFERROR(INDEX('Hoja de Trabajo para listado'!$DE$153:$DG$274,MATCH($A1072,'Hoja de Trabajo para listado'!$DE$153:$DE$1048576,0),MATCH((CUADRO!G$4&amp;$E1072),'Hoja de Trabajo para listado'!$DE$151:$DG$151,0)),0)+IFERROR(INDEX('Hoja de Trabajo para listado'!$CD$155:$DC$1048576,MATCH($A1072,'Hoja de Trabajo para listado'!$CD$155:$CD$1048576,0),MATCH((CUADRO!G$4&amp;$E1072),'Hoja de Trabajo para listado'!$CD$151:$DC$151,0)),0)</f>
        <v>0</v>
      </c>
      <c r="H1072" s="241">
        <f ca="1">+IFERROR(INDEX('Hoja de Trabajo para listado'!$A$155:$Z$1048576,MATCH($A1072,'Hoja de Trabajo para listado'!$A$155:$A$1048576,0),MATCH((CUADRO!H$4&amp;$E1072),'Hoja de Trabajo para listado'!$A$151:$Z$151,0)),0)+IFERROR(INDEX('Hoja de Trabajo para listado'!$AB$155:$BA$1048576,MATCH($A1072,'Hoja de Trabajo para listado'!$AB$155:$AB$1048576,0),MATCH((CUADRO!H$4&amp;$E1072),'Hoja de Trabajo para listado'!$AB$151:$BA$151,0)),0)+IFERROR(INDEX('Hoja de Trabajo para listado'!$BC$155:$CB$1048576,MATCH($A1072,'Hoja de Trabajo para listado'!$BC$155:$BC$1048576,0),MATCH((CUADRO!H$4&amp;$E1072),'Hoja de Trabajo para listado'!$BC$151:$CB$151,0)),0)+IFERROR(INDEX('Hoja de Trabajo para listado'!$DE$153:$DG$274,MATCH($A1072,'Hoja de Trabajo para listado'!$DE$153:$DE$1048576,0),MATCH((CUADRO!H$4&amp;$E1072),'Hoja de Trabajo para listado'!$DE$151:$DG$151,0)),0)+IFERROR(INDEX('Hoja de Trabajo para listado'!$CD$155:$DC$1048576,MATCH($A1072,'Hoja de Trabajo para listado'!$CD$155:$CD$1048576,0),MATCH((CUADRO!H$4&amp;$E1072),'Hoja de Trabajo para listado'!$CD$151:$DC$151,0)),0)</f>
        <v>0</v>
      </c>
      <c r="I1072" s="241">
        <f ca="1">+IFERROR(INDEX('Hoja de Trabajo para listado'!$A$155:$Z$1048576,MATCH($A1072,'Hoja de Trabajo para listado'!$A$155:$A$1048576,0),MATCH((CUADRO!I$4&amp;$E1072),'Hoja de Trabajo para listado'!$A$151:$Z$151,0)),0)+IFERROR(INDEX('Hoja de Trabajo para listado'!$AB$155:$BA$1048576,MATCH($A1072,'Hoja de Trabajo para listado'!$AB$155:$AB$1048576,0),MATCH((CUADRO!I$4&amp;$E1072),'Hoja de Trabajo para listado'!$AB$151:$BA$151,0)),0)+IFERROR(INDEX('Hoja de Trabajo para listado'!$BC$155:$CB$1048576,MATCH($A1072,'Hoja de Trabajo para listado'!$BC$155:$BC$1048576,0),MATCH((CUADRO!I$4&amp;$E1072),'Hoja de Trabajo para listado'!$BC$151:$CB$151,0)),0)+IFERROR(INDEX('Hoja de Trabajo para listado'!$DE$153:$DG$274,MATCH($A1072,'Hoja de Trabajo para listado'!$DE$153:$DE$1048576,0),MATCH((CUADRO!I$4&amp;$E1072),'Hoja de Trabajo para listado'!$DE$151:$DG$151,0)),0)+IFERROR(INDEX('Hoja de Trabajo para listado'!$CD$155:$DC$1048576,MATCH($A1072,'Hoja de Trabajo para listado'!$CD$155:$CD$1048576,0),MATCH((CUADRO!I$4&amp;$E1072),'Hoja de Trabajo para listado'!$CD$151:$DC$151,0)),0)</f>
        <v>0</v>
      </c>
      <c r="J1072" s="241">
        <f ca="1">+IFERROR(INDEX('Hoja de Trabajo para listado'!$A$155:$Z$1048576,MATCH($A1072,'Hoja de Trabajo para listado'!$A$155:$A$1048576,0),MATCH((CUADRO!J$4&amp;$E1072),'Hoja de Trabajo para listado'!$A$151:$Z$151,0)),0)+IFERROR(INDEX('Hoja de Trabajo para listado'!$AB$155:$BA$1048576,MATCH($A1072,'Hoja de Trabajo para listado'!$AB$155:$AB$1048576,0),MATCH((CUADRO!J$4&amp;$E1072),'Hoja de Trabajo para listado'!$AB$151:$BA$151,0)),0)+IFERROR(INDEX('Hoja de Trabajo para listado'!$BC$155:$CB$1048576,MATCH($A1072,'Hoja de Trabajo para listado'!$BC$155:$BC$1048576,0),MATCH((CUADRO!J$4&amp;$E1072),'Hoja de Trabajo para listado'!$BC$151:$CB$151,0)),0)+IFERROR(INDEX('Hoja de Trabajo para listado'!$DE$153:$DG$274,MATCH($A1072,'Hoja de Trabajo para listado'!$DE$153:$DE$1048576,0),MATCH((CUADRO!J$4&amp;$E1072),'Hoja de Trabajo para listado'!$DE$151:$DG$151,0)),0)+IFERROR(INDEX('Hoja de Trabajo para listado'!$CD$155:$DC$1048576,MATCH($A1072,'Hoja de Trabajo para listado'!$CD$155:$CD$1048576,0),MATCH((CUADRO!J$4&amp;$E1072),'Hoja de Trabajo para listado'!$CD$151:$DC$151,0)),0)</f>
        <v>0</v>
      </c>
      <c r="K1072" s="241">
        <f ca="1">+IFERROR(INDEX('Hoja de Trabajo para listado'!$A$155:$Z$1048576,MATCH($A1072,'Hoja de Trabajo para listado'!$A$155:$A$1048576,0),MATCH((CUADRO!K$4&amp;$E1072),'Hoja de Trabajo para listado'!$A$151:$Z$151,0)),0)+IFERROR(INDEX('Hoja de Trabajo para listado'!$AB$155:$BA$1048576,MATCH($A1072,'Hoja de Trabajo para listado'!$AB$155:$AB$1048576,0),MATCH((CUADRO!K$4&amp;$E1072),'Hoja de Trabajo para listado'!$AB$151:$BA$151,0)),0)+IFERROR(INDEX('Hoja de Trabajo para listado'!$BC$155:$CB$1048576,MATCH($A1072,'Hoja de Trabajo para listado'!$BC$155:$BC$1048576,0),MATCH((CUADRO!K$4&amp;$E1072),'Hoja de Trabajo para listado'!$BC$151:$CB$151,0)),0)+IFERROR(INDEX('Hoja de Trabajo para listado'!$DE$153:$DG$274,MATCH($A1072,'Hoja de Trabajo para listado'!$DE$153:$DE$1048576,0),MATCH((CUADRO!K$4&amp;$E1072),'Hoja de Trabajo para listado'!$DE$151:$DG$151,0)),0)+IFERROR(INDEX('Hoja de Trabajo para listado'!$CD$155:$DC$1048576,MATCH($A1072,'Hoja de Trabajo para listado'!$CD$155:$CD$1048576,0),MATCH((CUADRO!K$4&amp;$E1072),'Hoja de Trabajo para listado'!$CD$151:$DC$151,0)),0)</f>
        <v>0</v>
      </c>
      <c r="L1072" s="241">
        <f ca="1">+IFERROR(INDEX('Hoja de Trabajo para listado'!$A$155:$Z$1048576,MATCH($A1072,'Hoja de Trabajo para listado'!$A$155:$A$1048576,0),MATCH((CUADRO!L$4&amp;$E1072),'Hoja de Trabajo para listado'!$A$151:$Z$151,0)),0)+IFERROR(INDEX('Hoja de Trabajo para listado'!$AB$155:$BA$1048576,MATCH($A1072,'Hoja de Trabajo para listado'!$AB$155:$AB$1048576,0),MATCH((CUADRO!L$4&amp;$E1072),'Hoja de Trabajo para listado'!$AB$151:$BA$151,0)),0)+IFERROR(INDEX('Hoja de Trabajo para listado'!$BC$155:$CB$1048576,MATCH($A1072,'Hoja de Trabajo para listado'!$BC$155:$BC$1048576,0),MATCH((CUADRO!L$4&amp;$E1072),'Hoja de Trabajo para listado'!$BC$151:$CB$151,0)),0)+IFERROR(INDEX('Hoja de Trabajo para listado'!$DE$153:$DG$274,MATCH($A1072,'Hoja de Trabajo para listado'!$DE$153:$DE$1048576,0),MATCH((CUADRO!L$4&amp;$E1072),'Hoja de Trabajo para listado'!$DE$151:$DG$151,0)),0)+IFERROR(INDEX('Hoja de Trabajo para listado'!$CD$155:$DC$1048576,MATCH($A1072,'Hoja de Trabajo para listado'!$CD$155:$CD$1048576,0),MATCH((CUADRO!L$4&amp;$E1072),'Hoja de Trabajo para listado'!$CD$151:$DC$151,0)),0)</f>
        <v>0</v>
      </c>
      <c r="M1072" s="241">
        <f ca="1">+IFERROR(INDEX('Hoja de Trabajo para listado'!$A$155:$Z$1048576,MATCH($A1072,'Hoja de Trabajo para listado'!$A$155:$A$1048576,0),MATCH((CUADRO!M$4&amp;$E1072),'Hoja de Trabajo para listado'!$A$151:$Z$151,0)),0)+IFERROR(INDEX('Hoja de Trabajo para listado'!$AB$155:$BA$1048576,MATCH($A1072,'Hoja de Trabajo para listado'!$AB$155:$AB$1048576,0),MATCH((CUADRO!M$4&amp;$E1072),'Hoja de Trabajo para listado'!$AB$151:$BA$151,0)),0)+IFERROR(INDEX('Hoja de Trabajo para listado'!$BC$155:$CB$1048576,MATCH($A1072,'Hoja de Trabajo para listado'!$BC$155:$BC$1048576,0),MATCH((CUADRO!M$4&amp;$E1072),'Hoja de Trabajo para listado'!$BC$151:$CB$151,0)),0)+IFERROR(INDEX('Hoja de Trabajo para listado'!$DE$153:$DG$274,MATCH($A1072,'Hoja de Trabajo para listado'!$DE$153:$DE$1048576,0),MATCH((CUADRO!M$4&amp;$E1072),'Hoja de Trabajo para listado'!$DE$151:$DG$151,0)),0)+IFERROR(INDEX('Hoja de Trabajo para listado'!$CD$155:$DC$1048576,MATCH($A1072,'Hoja de Trabajo para listado'!$CD$155:$CD$1048576,0),MATCH((CUADRO!M$4&amp;$E1072),'Hoja de Trabajo para listado'!$CD$151:$DC$151,0)),0)</f>
        <v>0</v>
      </c>
      <c r="N1072" s="241">
        <f ca="1">+IFERROR(INDEX('Hoja de Trabajo para listado'!$A$155:$Z$1048576,MATCH($A1072,'Hoja de Trabajo para listado'!$A$155:$A$1048576,0),MATCH((CUADRO!N$4&amp;$E1072),'Hoja de Trabajo para listado'!$A$151:$Z$151,0)),0)+IFERROR(INDEX('Hoja de Trabajo para listado'!$AB$155:$BA$1048576,MATCH($A1072,'Hoja de Trabajo para listado'!$AB$155:$AB$1048576,0),MATCH((CUADRO!N$4&amp;$E1072),'Hoja de Trabajo para listado'!$AB$151:$BA$151,0)),0)+IFERROR(INDEX('Hoja de Trabajo para listado'!$BC$155:$CB$1048576,MATCH($A1072,'Hoja de Trabajo para listado'!$BC$155:$BC$1048576,0),MATCH((CUADRO!N$4&amp;$E1072),'Hoja de Trabajo para listado'!$BC$151:$CB$151,0)),0)+IFERROR(INDEX('Hoja de Trabajo para listado'!$DE$153:$DG$274,MATCH($A1072,'Hoja de Trabajo para listado'!$DE$153:$DE$1048576,0),MATCH((CUADRO!N$4&amp;$E1072),'Hoja de Trabajo para listado'!$DE$151:$DG$151,0)),0)+IFERROR(INDEX('Hoja de Trabajo para listado'!$CD$155:$DC$1048576,MATCH($A1072,'Hoja de Trabajo para listado'!$CD$155:$CD$1048576,0),MATCH((CUADRO!N$4&amp;$E1072),'Hoja de Trabajo para listado'!$CD$151:$DC$151,0)),0)</f>
        <v>0</v>
      </c>
      <c r="O1072" s="241">
        <f ca="1">+IFERROR(INDEX('Hoja de Trabajo para listado'!$A$155:$Z$1048576,MATCH($A1072,'Hoja de Trabajo para listado'!$A$155:$A$1048576,0),MATCH((CUADRO!O$4&amp;$E1072),'Hoja de Trabajo para listado'!$A$151:$Z$151,0)),0)+IFERROR(INDEX('Hoja de Trabajo para listado'!$AB$155:$BA$1048576,MATCH($A1072,'Hoja de Trabajo para listado'!$AB$155:$AB$1048576,0),MATCH((CUADRO!O$4&amp;$E1072),'Hoja de Trabajo para listado'!$AB$151:$BA$151,0)),0)+IFERROR(INDEX('Hoja de Trabajo para listado'!$BC$155:$CB$1048576,MATCH($A1072,'Hoja de Trabajo para listado'!$BC$155:$BC$1048576,0),MATCH((CUADRO!O$4&amp;$E1072),'Hoja de Trabajo para listado'!$BC$151:$CB$151,0)),0)+IFERROR(INDEX('Hoja de Trabajo para listado'!$DE$153:$DG$274,MATCH($A1072,'Hoja de Trabajo para listado'!$DE$153:$DE$1048576,0),MATCH((CUADRO!O$4&amp;$E1072),'Hoja de Trabajo para listado'!$DE$151:$DG$151,0)),0)+IFERROR(INDEX('Hoja de Trabajo para listado'!$CD$155:$DC$1048576,MATCH($A1072,'Hoja de Trabajo para listado'!$CD$155:$CD$1048576,0),MATCH((CUADRO!O$4&amp;$E1072),'Hoja de Trabajo para listado'!$CD$151:$DC$151,0)),0)</f>
        <v>0</v>
      </c>
      <c r="P1072" s="241">
        <f ca="1">+IFERROR(INDEX('Hoja de Trabajo para listado'!$A$155:$Z$1048576,MATCH($A1072,'Hoja de Trabajo para listado'!$A$155:$A$1048576,0),MATCH((CUADRO!P$4&amp;$E1072),'Hoja de Trabajo para listado'!$A$151:$Z$151,0)),0)+IFERROR(INDEX('Hoja de Trabajo para listado'!$AB$155:$BA$1048576,MATCH($A1072,'Hoja de Trabajo para listado'!$AB$155:$AB$1048576,0),MATCH((CUADRO!P$4&amp;$E1072),'Hoja de Trabajo para listado'!$AB$151:$BA$151,0)),0)+IFERROR(INDEX('Hoja de Trabajo para listado'!$BC$155:$CB$1048576,MATCH($A1072,'Hoja de Trabajo para listado'!$BC$155:$BC$1048576,0),MATCH((CUADRO!P$4&amp;$E1072),'Hoja de Trabajo para listado'!$BC$151:$CB$151,0)),0)+IFERROR(INDEX('Hoja de Trabajo para listado'!$DE$153:$DG$274,MATCH($A1072,'Hoja de Trabajo para listado'!$DE$153:$DE$1048576,0),MATCH((CUADRO!P$4&amp;$E1072),'Hoja de Trabajo para listado'!$DE$151:$DG$151,0)),0)+IFERROR(INDEX('Hoja de Trabajo para listado'!$CD$155:$DC$1048576,MATCH($A1072,'Hoja de Trabajo para listado'!$CD$155:$CD$1048576,0),MATCH((CUADRO!P$4&amp;$E1072),'Hoja de Trabajo para listado'!$CD$151:$DC$151,0)),0)</f>
        <v>0</v>
      </c>
      <c r="Q1072" s="241">
        <f ca="1">+IFERROR(INDEX('Hoja de Trabajo para listado'!$A$155:$Z$1048576,MATCH($A1072,'Hoja de Trabajo para listado'!$A$155:$A$1048576,0),MATCH((CUADRO!Q$4&amp;$E1072),'Hoja de Trabajo para listado'!$A$151:$Z$151,0)),0)+IFERROR(INDEX('Hoja de Trabajo para listado'!$AB$155:$BA$1048576,MATCH($A1072,'Hoja de Trabajo para listado'!$AB$155:$AB$1048576,0),MATCH((CUADRO!Q$4&amp;$E1072),'Hoja de Trabajo para listado'!$AB$151:$BA$151,0)),0)+IFERROR(INDEX('Hoja de Trabajo para listado'!$BC$155:$CB$1048576,MATCH($A1072,'Hoja de Trabajo para listado'!$BC$155:$BC$1048576,0),MATCH((CUADRO!Q$4&amp;$E1072),'Hoja de Trabajo para listado'!$BC$151:$CB$151,0)),0)+IFERROR(INDEX('Hoja de Trabajo para listado'!$DE$153:$DG$274,MATCH($A1072,'Hoja de Trabajo para listado'!$DE$153:$DE$1048576,0),MATCH((CUADRO!Q$4&amp;$E1072),'Hoja de Trabajo para listado'!$DE$151:$DG$151,0)),0)+IFERROR(INDEX('Hoja de Trabajo para listado'!$CD$155:$DC$1048576,MATCH($A1072,'Hoja de Trabajo para listado'!$CD$155:$CD$1048576,0),MATCH((CUADRO!Q$4&amp;$E1072),'Hoja de Trabajo para listado'!$CD$151:$DC$151,0)),0)</f>
        <v>0</v>
      </c>
      <c r="R1072" s="241">
        <f t="shared" ca="1" si="39"/>
        <v>0</v>
      </c>
      <c r="S1072" s="247">
        <f ca="1">+R1071+R1072</f>
        <v>0</v>
      </c>
      <c r="T1072" s="241">
        <f ca="1">+S1072</f>
        <v>0</v>
      </c>
      <c r="U1072" s="240">
        <f t="shared" si="40"/>
        <v>2</v>
      </c>
      <c r="V1072" s="327" t="str">
        <f>+VLOOKUP(A1072,bd_lista!$A$3:$E$592,5,FALSE)</f>
        <v>Gobiernos Autonomos Municipales</v>
      </c>
      <c r="W1072" s="398"/>
      <c r="X1072" s="240">
        <f>+VLOOKUP(A1072,[4]Sheet1!$A$13:$D$744,4,FALSE)</f>
        <v>0</v>
      </c>
      <c r="Y1072" s="240" t="e">
        <f>+VLOOKUP(X1072,bd_lista!$A$3:$C$592,3,FALSE)</f>
        <v>#N/A</v>
      </c>
      <c r="Z1072" s="288"/>
      <c r="AA1072" s="289"/>
    </row>
    <row r="1073" spans="1:27" customFormat="1" ht="15" hidden="1" customHeight="1">
      <c r="A1073" s="32">
        <v>1814</v>
      </c>
      <c r="B1073" s="393">
        <f>+A1073</f>
        <v>1814</v>
      </c>
      <c r="C1073" s="245" t="str">
        <f>+VLOOKUP(A1073,bd_lista!$A$3:$C$592,3,FALSE)</f>
        <v>Gobierno Autónomo Municipal de San Joaquín</v>
      </c>
      <c r="D1073" s="395" t="str">
        <f>+C1073</f>
        <v>Gobierno Autónomo Municipal de San Joaquín</v>
      </c>
      <c r="E1073" s="240" t="s">
        <v>1303</v>
      </c>
      <c r="F1073" s="241">
        <f ca="1">+IFERROR(INDEX('Hoja de Trabajo para listado'!$A$155:$Z$1048576,MATCH($A1073,'Hoja de Trabajo para listado'!$A$155:$A$1048576,0),MATCH((CUADRO!F$4&amp;$E1073),'Hoja de Trabajo para listado'!$A$151:$Z$151,0)),0)+IFERROR(INDEX('Hoja de Trabajo para listado'!$AB$155:$BA$1048576,MATCH($A1073,'Hoja de Trabajo para listado'!$AB$155:$AB$1048576,0),MATCH((CUADRO!F$4&amp;$E1073),'Hoja de Trabajo para listado'!$AB$151:$BA$151,0)),0)+IFERROR(INDEX('Hoja de Trabajo para listado'!$BC$155:$CB$1048576,MATCH($A1073,'Hoja de Trabajo para listado'!$BC$155:$BC$1048576,0),MATCH((CUADRO!F$4&amp;$E1073),'Hoja de Trabajo para listado'!$BC$151:$CB$151,0)),0)+IFERROR(INDEX('Hoja de Trabajo para listado'!$DE$153:$DG$274,MATCH($A1073,'Hoja de Trabajo para listado'!$DE$153:$DE$1048576,0),MATCH((CUADRO!F$4&amp;$E1073),'Hoja de Trabajo para listado'!$DE$151:$DG$151,0)),0)+IFERROR(INDEX('Hoja de Trabajo para listado'!$CD$155:$DC$1048576,MATCH($A1073,'Hoja de Trabajo para listado'!$CD$155:$CD$1048576,0),MATCH((CUADRO!F$4&amp;$E1073),'Hoja de Trabajo para listado'!$CD$151:$DC$151,0)),0)</f>
        <v>0</v>
      </c>
      <c r="G1073" s="241">
        <f ca="1">+IFERROR(INDEX('Hoja de Trabajo para listado'!$A$155:$Z$1048576,MATCH($A1073,'Hoja de Trabajo para listado'!$A$155:$A$1048576,0),MATCH((CUADRO!G$4&amp;$E1073),'Hoja de Trabajo para listado'!$A$151:$Z$151,0)),0)+IFERROR(INDEX('Hoja de Trabajo para listado'!$AB$155:$BA$1048576,MATCH($A1073,'Hoja de Trabajo para listado'!$AB$155:$AB$1048576,0),MATCH((CUADRO!G$4&amp;$E1073),'Hoja de Trabajo para listado'!$AB$151:$BA$151,0)),0)+IFERROR(INDEX('Hoja de Trabajo para listado'!$BC$155:$CB$1048576,MATCH($A1073,'Hoja de Trabajo para listado'!$BC$155:$BC$1048576,0),MATCH((CUADRO!G$4&amp;$E1073),'Hoja de Trabajo para listado'!$BC$151:$CB$151,0)),0)+IFERROR(INDEX('Hoja de Trabajo para listado'!$DE$153:$DG$274,MATCH($A1073,'Hoja de Trabajo para listado'!$DE$153:$DE$1048576,0),MATCH((CUADRO!G$4&amp;$E1073),'Hoja de Trabajo para listado'!$DE$151:$DG$151,0)),0)+IFERROR(INDEX('Hoja de Trabajo para listado'!$CD$155:$DC$1048576,MATCH($A1073,'Hoja de Trabajo para listado'!$CD$155:$CD$1048576,0),MATCH((CUADRO!G$4&amp;$E1073),'Hoja de Trabajo para listado'!$CD$151:$DC$151,0)),0)</f>
        <v>0</v>
      </c>
      <c r="H1073" s="241">
        <f ca="1">+IFERROR(INDEX('Hoja de Trabajo para listado'!$A$155:$Z$1048576,MATCH($A1073,'Hoja de Trabajo para listado'!$A$155:$A$1048576,0),MATCH((CUADRO!H$4&amp;$E1073),'Hoja de Trabajo para listado'!$A$151:$Z$151,0)),0)+IFERROR(INDEX('Hoja de Trabajo para listado'!$AB$155:$BA$1048576,MATCH($A1073,'Hoja de Trabajo para listado'!$AB$155:$AB$1048576,0),MATCH((CUADRO!H$4&amp;$E1073),'Hoja de Trabajo para listado'!$AB$151:$BA$151,0)),0)+IFERROR(INDEX('Hoja de Trabajo para listado'!$BC$155:$CB$1048576,MATCH($A1073,'Hoja de Trabajo para listado'!$BC$155:$BC$1048576,0),MATCH((CUADRO!H$4&amp;$E1073),'Hoja de Trabajo para listado'!$BC$151:$CB$151,0)),0)+IFERROR(INDEX('Hoja de Trabajo para listado'!$DE$153:$DG$274,MATCH($A1073,'Hoja de Trabajo para listado'!$DE$153:$DE$1048576,0),MATCH((CUADRO!H$4&amp;$E1073),'Hoja de Trabajo para listado'!$DE$151:$DG$151,0)),0)+IFERROR(INDEX('Hoja de Trabajo para listado'!$CD$155:$DC$1048576,MATCH($A1073,'Hoja de Trabajo para listado'!$CD$155:$CD$1048576,0),MATCH((CUADRO!H$4&amp;$E1073),'Hoja de Trabajo para listado'!$CD$151:$DC$151,0)),0)</f>
        <v>0</v>
      </c>
      <c r="I1073" s="241">
        <f ca="1">+IFERROR(INDEX('Hoja de Trabajo para listado'!$A$155:$Z$1048576,MATCH($A1073,'Hoja de Trabajo para listado'!$A$155:$A$1048576,0),MATCH((CUADRO!I$4&amp;$E1073),'Hoja de Trabajo para listado'!$A$151:$Z$151,0)),0)+IFERROR(INDEX('Hoja de Trabajo para listado'!$AB$155:$BA$1048576,MATCH($A1073,'Hoja de Trabajo para listado'!$AB$155:$AB$1048576,0),MATCH((CUADRO!I$4&amp;$E1073),'Hoja de Trabajo para listado'!$AB$151:$BA$151,0)),0)+IFERROR(INDEX('Hoja de Trabajo para listado'!$BC$155:$CB$1048576,MATCH($A1073,'Hoja de Trabajo para listado'!$BC$155:$BC$1048576,0),MATCH((CUADRO!I$4&amp;$E1073),'Hoja de Trabajo para listado'!$BC$151:$CB$151,0)),0)+IFERROR(INDEX('Hoja de Trabajo para listado'!$DE$153:$DG$274,MATCH($A1073,'Hoja de Trabajo para listado'!$DE$153:$DE$1048576,0),MATCH((CUADRO!I$4&amp;$E1073),'Hoja de Trabajo para listado'!$DE$151:$DG$151,0)),0)+IFERROR(INDEX('Hoja de Trabajo para listado'!$CD$155:$DC$1048576,MATCH($A1073,'Hoja de Trabajo para listado'!$CD$155:$CD$1048576,0),MATCH((CUADRO!I$4&amp;$E1073),'Hoja de Trabajo para listado'!$CD$151:$DC$151,0)),0)</f>
        <v>0</v>
      </c>
      <c r="J1073" s="241">
        <f ca="1">+IFERROR(INDEX('Hoja de Trabajo para listado'!$A$155:$Z$1048576,MATCH($A1073,'Hoja de Trabajo para listado'!$A$155:$A$1048576,0),MATCH((CUADRO!J$4&amp;$E1073),'Hoja de Trabajo para listado'!$A$151:$Z$151,0)),0)+IFERROR(INDEX('Hoja de Trabajo para listado'!$AB$155:$BA$1048576,MATCH($A1073,'Hoja de Trabajo para listado'!$AB$155:$AB$1048576,0),MATCH((CUADRO!J$4&amp;$E1073),'Hoja de Trabajo para listado'!$AB$151:$BA$151,0)),0)+IFERROR(INDEX('Hoja de Trabajo para listado'!$BC$155:$CB$1048576,MATCH($A1073,'Hoja de Trabajo para listado'!$BC$155:$BC$1048576,0),MATCH((CUADRO!J$4&amp;$E1073),'Hoja de Trabajo para listado'!$BC$151:$CB$151,0)),0)+IFERROR(INDEX('Hoja de Trabajo para listado'!$DE$153:$DG$274,MATCH($A1073,'Hoja de Trabajo para listado'!$DE$153:$DE$1048576,0),MATCH((CUADRO!J$4&amp;$E1073),'Hoja de Trabajo para listado'!$DE$151:$DG$151,0)),0)+IFERROR(INDEX('Hoja de Trabajo para listado'!$CD$155:$DC$1048576,MATCH($A1073,'Hoja de Trabajo para listado'!$CD$155:$CD$1048576,0),MATCH((CUADRO!J$4&amp;$E1073),'Hoja de Trabajo para listado'!$CD$151:$DC$151,0)),0)</f>
        <v>0</v>
      </c>
      <c r="K1073" s="241">
        <f ca="1">+IFERROR(INDEX('Hoja de Trabajo para listado'!$A$155:$Z$1048576,MATCH($A1073,'Hoja de Trabajo para listado'!$A$155:$A$1048576,0),MATCH((CUADRO!K$4&amp;$E1073),'Hoja de Trabajo para listado'!$A$151:$Z$151,0)),0)+IFERROR(INDEX('Hoja de Trabajo para listado'!$AB$155:$BA$1048576,MATCH($A1073,'Hoja de Trabajo para listado'!$AB$155:$AB$1048576,0),MATCH((CUADRO!K$4&amp;$E1073),'Hoja de Trabajo para listado'!$AB$151:$BA$151,0)),0)+IFERROR(INDEX('Hoja de Trabajo para listado'!$BC$155:$CB$1048576,MATCH($A1073,'Hoja de Trabajo para listado'!$BC$155:$BC$1048576,0),MATCH((CUADRO!K$4&amp;$E1073),'Hoja de Trabajo para listado'!$BC$151:$CB$151,0)),0)+IFERROR(INDEX('Hoja de Trabajo para listado'!$DE$153:$DG$274,MATCH($A1073,'Hoja de Trabajo para listado'!$DE$153:$DE$1048576,0),MATCH((CUADRO!K$4&amp;$E1073),'Hoja de Trabajo para listado'!$DE$151:$DG$151,0)),0)+IFERROR(INDEX('Hoja de Trabajo para listado'!$CD$155:$DC$1048576,MATCH($A1073,'Hoja de Trabajo para listado'!$CD$155:$CD$1048576,0),MATCH((CUADRO!K$4&amp;$E1073),'Hoja de Trabajo para listado'!$CD$151:$DC$151,0)),0)</f>
        <v>0</v>
      </c>
      <c r="L1073" s="241">
        <f ca="1">+IFERROR(INDEX('Hoja de Trabajo para listado'!$A$155:$Z$1048576,MATCH($A1073,'Hoja de Trabajo para listado'!$A$155:$A$1048576,0),MATCH((CUADRO!L$4&amp;$E1073),'Hoja de Trabajo para listado'!$A$151:$Z$151,0)),0)+IFERROR(INDEX('Hoja de Trabajo para listado'!$AB$155:$BA$1048576,MATCH($A1073,'Hoja de Trabajo para listado'!$AB$155:$AB$1048576,0),MATCH((CUADRO!L$4&amp;$E1073),'Hoja de Trabajo para listado'!$AB$151:$BA$151,0)),0)+IFERROR(INDEX('Hoja de Trabajo para listado'!$BC$155:$CB$1048576,MATCH($A1073,'Hoja de Trabajo para listado'!$BC$155:$BC$1048576,0),MATCH((CUADRO!L$4&amp;$E1073),'Hoja de Trabajo para listado'!$BC$151:$CB$151,0)),0)+IFERROR(INDEX('Hoja de Trabajo para listado'!$DE$153:$DG$274,MATCH($A1073,'Hoja de Trabajo para listado'!$DE$153:$DE$1048576,0),MATCH((CUADRO!L$4&amp;$E1073),'Hoja de Trabajo para listado'!$DE$151:$DG$151,0)),0)+IFERROR(INDEX('Hoja de Trabajo para listado'!$CD$155:$DC$1048576,MATCH($A1073,'Hoja de Trabajo para listado'!$CD$155:$CD$1048576,0),MATCH((CUADRO!L$4&amp;$E1073),'Hoja de Trabajo para listado'!$CD$151:$DC$151,0)),0)</f>
        <v>0</v>
      </c>
      <c r="M1073" s="241">
        <f ca="1">+IFERROR(INDEX('Hoja de Trabajo para listado'!$A$155:$Z$1048576,MATCH($A1073,'Hoja de Trabajo para listado'!$A$155:$A$1048576,0),MATCH((CUADRO!M$4&amp;$E1073),'Hoja de Trabajo para listado'!$A$151:$Z$151,0)),0)+IFERROR(INDEX('Hoja de Trabajo para listado'!$AB$155:$BA$1048576,MATCH($A1073,'Hoja de Trabajo para listado'!$AB$155:$AB$1048576,0),MATCH((CUADRO!M$4&amp;$E1073),'Hoja de Trabajo para listado'!$AB$151:$BA$151,0)),0)+IFERROR(INDEX('Hoja de Trabajo para listado'!$BC$155:$CB$1048576,MATCH($A1073,'Hoja de Trabajo para listado'!$BC$155:$BC$1048576,0),MATCH((CUADRO!M$4&amp;$E1073),'Hoja de Trabajo para listado'!$BC$151:$CB$151,0)),0)+IFERROR(INDEX('Hoja de Trabajo para listado'!$DE$153:$DG$274,MATCH($A1073,'Hoja de Trabajo para listado'!$DE$153:$DE$1048576,0),MATCH((CUADRO!M$4&amp;$E1073),'Hoja de Trabajo para listado'!$DE$151:$DG$151,0)),0)+IFERROR(INDEX('Hoja de Trabajo para listado'!$CD$155:$DC$1048576,MATCH($A1073,'Hoja de Trabajo para listado'!$CD$155:$CD$1048576,0),MATCH((CUADRO!M$4&amp;$E1073),'Hoja de Trabajo para listado'!$CD$151:$DC$151,0)),0)</f>
        <v>0</v>
      </c>
      <c r="N1073" s="241">
        <f ca="1">+IFERROR(INDEX('Hoja de Trabajo para listado'!$A$155:$Z$1048576,MATCH($A1073,'Hoja de Trabajo para listado'!$A$155:$A$1048576,0),MATCH((CUADRO!N$4&amp;$E1073),'Hoja de Trabajo para listado'!$A$151:$Z$151,0)),0)+IFERROR(INDEX('Hoja de Trabajo para listado'!$AB$155:$BA$1048576,MATCH($A1073,'Hoja de Trabajo para listado'!$AB$155:$AB$1048576,0),MATCH((CUADRO!N$4&amp;$E1073),'Hoja de Trabajo para listado'!$AB$151:$BA$151,0)),0)+IFERROR(INDEX('Hoja de Trabajo para listado'!$BC$155:$CB$1048576,MATCH($A1073,'Hoja de Trabajo para listado'!$BC$155:$BC$1048576,0),MATCH((CUADRO!N$4&amp;$E1073),'Hoja de Trabajo para listado'!$BC$151:$CB$151,0)),0)+IFERROR(INDEX('Hoja de Trabajo para listado'!$DE$153:$DG$274,MATCH($A1073,'Hoja de Trabajo para listado'!$DE$153:$DE$1048576,0),MATCH((CUADRO!N$4&amp;$E1073),'Hoja de Trabajo para listado'!$DE$151:$DG$151,0)),0)+IFERROR(INDEX('Hoja de Trabajo para listado'!$CD$155:$DC$1048576,MATCH($A1073,'Hoja de Trabajo para listado'!$CD$155:$CD$1048576,0),MATCH((CUADRO!N$4&amp;$E1073),'Hoja de Trabajo para listado'!$CD$151:$DC$151,0)),0)</f>
        <v>0</v>
      </c>
      <c r="O1073" s="241">
        <f ca="1">+IFERROR(INDEX('Hoja de Trabajo para listado'!$A$155:$Z$1048576,MATCH($A1073,'Hoja de Trabajo para listado'!$A$155:$A$1048576,0),MATCH((CUADRO!O$4&amp;$E1073),'Hoja de Trabajo para listado'!$A$151:$Z$151,0)),0)+IFERROR(INDEX('Hoja de Trabajo para listado'!$AB$155:$BA$1048576,MATCH($A1073,'Hoja de Trabajo para listado'!$AB$155:$AB$1048576,0),MATCH((CUADRO!O$4&amp;$E1073),'Hoja de Trabajo para listado'!$AB$151:$BA$151,0)),0)+IFERROR(INDEX('Hoja de Trabajo para listado'!$BC$155:$CB$1048576,MATCH($A1073,'Hoja de Trabajo para listado'!$BC$155:$BC$1048576,0),MATCH((CUADRO!O$4&amp;$E1073),'Hoja de Trabajo para listado'!$BC$151:$CB$151,0)),0)+IFERROR(INDEX('Hoja de Trabajo para listado'!$DE$153:$DG$274,MATCH($A1073,'Hoja de Trabajo para listado'!$DE$153:$DE$1048576,0),MATCH((CUADRO!O$4&amp;$E1073),'Hoja de Trabajo para listado'!$DE$151:$DG$151,0)),0)+IFERROR(INDEX('Hoja de Trabajo para listado'!$CD$155:$DC$1048576,MATCH($A1073,'Hoja de Trabajo para listado'!$CD$155:$CD$1048576,0),MATCH((CUADRO!O$4&amp;$E1073),'Hoja de Trabajo para listado'!$CD$151:$DC$151,0)),0)</f>
        <v>0</v>
      </c>
      <c r="P1073" s="241">
        <f ca="1">+IFERROR(INDEX('Hoja de Trabajo para listado'!$A$155:$Z$1048576,MATCH($A1073,'Hoja de Trabajo para listado'!$A$155:$A$1048576,0),MATCH((CUADRO!P$4&amp;$E1073),'Hoja de Trabajo para listado'!$A$151:$Z$151,0)),0)+IFERROR(INDEX('Hoja de Trabajo para listado'!$AB$155:$BA$1048576,MATCH($A1073,'Hoja de Trabajo para listado'!$AB$155:$AB$1048576,0),MATCH((CUADRO!P$4&amp;$E1073),'Hoja de Trabajo para listado'!$AB$151:$BA$151,0)),0)+IFERROR(INDEX('Hoja de Trabajo para listado'!$BC$155:$CB$1048576,MATCH($A1073,'Hoja de Trabajo para listado'!$BC$155:$BC$1048576,0),MATCH((CUADRO!P$4&amp;$E1073),'Hoja de Trabajo para listado'!$BC$151:$CB$151,0)),0)+IFERROR(INDEX('Hoja de Trabajo para listado'!$DE$153:$DG$274,MATCH($A1073,'Hoja de Trabajo para listado'!$DE$153:$DE$1048576,0),MATCH((CUADRO!P$4&amp;$E1073),'Hoja de Trabajo para listado'!$DE$151:$DG$151,0)),0)+IFERROR(INDEX('Hoja de Trabajo para listado'!$CD$155:$DC$1048576,MATCH($A1073,'Hoja de Trabajo para listado'!$CD$155:$CD$1048576,0),MATCH((CUADRO!P$4&amp;$E1073),'Hoja de Trabajo para listado'!$CD$151:$DC$151,0)),0)</f>
        <v>0</v>
      </c>
      <c r="Q1073" s="241">
        <f ca="1">+IFERROR(INDEX('Hoja de Trabajo para listado'!$A$155:$Z$1048576,MATCH($A1073,'Hoja de Trabajo para listado'!$A$155:$A$1048576,0),MATCH((CUADRO!Q$4&amp;$E1073),'Hoja de Trabajo para listado'!$A$151:$Z$151,0)),0)+IFERROR(INDEX('Hoja de Trabajo para listado'!$AB$155:$BA$1048576,MATCH($A1073,'Hoja de Trabajo para listado'!$AB$155:$AB$1048576,0),MATCH((CUADRO!Q$4&amp;$E1073),'Hoja de Trabajo para listado'!$AB$151:$BA$151,0)),0)+IFERROR(INDEX('Hoja de Trabajo para listado'!$BC$155:$CB$1048576,MATCH($A1073,'Hoja de Trabajo para listado'!$BC$155:$BC$1048576,0),MATCH((CUADRO!Q$4&amp;$E1073),'Hoja de Trabajo para listado'!$BC$151:$CB$151,0)),0)+IFERROR(INDEX('Hoja de Trabajo para listado'!$DE$153:$DG$274,MATCH($A1073,'Hoja de Trabajo para listado'!$DE$153:$DE$1048576,0),MATCH((CUADRO!Q$4&amp;$E1073),'Hoja de Trabajo para listado'!$DE$151:$DG$151,0)),0)+IFERROR(INDEX('Hoja de Trabajo para listado'!$CD$155:$DC$1048576,MATCH($A1073,'Hoja de Trabajo para listado'!$CD$155:$CD$1048576,0),MATCH((CUADRO!Q$4&amp;$E1073),'Hoja de Trabajo para listado'!$CD$151:$DC$151,0)),0)</f>
        <v>0</v>
      </c>
      <c r="R1073" s="241">
        <f t="shared" ca="1" si="39"/>
        <v>0</v>
      </c>
      <c r="S1073" s="247"/>
      <c r="T1073" s="241">
        <f ca="1">+T1074</f>
        <v>0</v>
      </c>
      <c r="U1073" s="240">
        <f t="shared" si="40"/>
        <v>1</v>
      </c>
      <c r="V1073" s="327" t="str">
        <f>+VLOOKUP(A1073,bd_lista!$A$3:$E$592,5,FALSE)</f>
        <v>Gobiernos Autonomos Municipales</v>
      </c>
      <c r="W1073" s="397" t="str">
        <f>+V1073</f>
        <v>Gobiernos Autonomos Municipales</v>
      </c>
      <c r="X1073" s="240">
        <f>+VLOOKUP(A1073,[4]Sheet1!$A$13:$D$744,4,FALSE)</f>
        <v>0</v>
      </c>
      <c r="Y1073" s="240" t="e">
        <f>+VLOOKUP(X1073,bd_lista!$A$3:$C$592,3,FALSE)</f>
        <v>#N/A</v>
      </c>
      <c r="Z1073" s="290">
        <f>+X1073</f>
        <v>0</v>
      </c>
      <c r="AA1073" s="291" t="e">
        <f>+Y1073</f>
        <v>#N/A</v>
      </c>
    </row>
    <row r="1074" spans="1:27" customFormat="1" ht="15" hidden="1" customHeight="1">
      <c r="A1074" s="32">
        <v>1814</v>
      </c>
      <c r="B1074" s="394"/>
      <c r="C1074" s="245" t="str">
        <f>+VLOOKUP(A1074,bd_lista!$A$3:$C$592,3,FALSE)</f>
        <v>Gobierno Autónomo Municipal de San Joaquín</v>
      </c>
      <c r="D1074" s="396"/>
      <c r="E1074" s="242" t="s">
        <v>1304</v>
      </c>
      <c r="F1074" s="241">
        <f ca="1">+IFERROR(INDEX('Hoja de Trabajo para listado'!$A$155:$Z$1048576,MATCH($A1074,'Hoja de Trabajo para listado'!$A$155:$A$1048576,0),MATCH((CUADRO!F$4&amp;$E1074),'Hoja de Trabajo para listado'!$A$151:$Z$151,0)),0)+IFERROR(INDEX('Hoja de Trabajo para listado'!$AB$155:$BA$1048576,MATCH($A1074,'Hoja de Trabajo para listado'!$AB$155:$AB$1048576,0),MATCH((CUADRO!F$4&amp;$E1074),'Hoja de Trabajo para listado'!$AB$151:$BA$151,0)),0)+IFERROR(INDEX('Hoja de Trabajo para listado'!$BC$155:$CB$1048576,MATCH($A1074,'Hoja de Trabajo para listado'!$BC$155:$BC$1048576,0),MATCH((CUADRO!F$4&amp;$E1074),'Hoja de Trabajo para listado'!$BC$151:$CB$151,0)),0)+IFERROR(INDEX('Hoja de Trabajo para listado'!$DE$153:$DG$274,MATCH($A1074,'Hoja de Trabajo para listado'!$DE$153:$DE$1048576,0),MATCH((CUADRO!F$4&amp;$E1074),'Hoja de Trabajo para listado'!$DE$151:$DG$151,0)),0)+IFERROR(INDEX('Hoja de Trabajo para listado'!$CD$155:$DC$1048576,MATCH($A1074,'Hoja de Trabajo para listado'!$CD$155:$CD$1048576,0),MATCH((CUADRO!F$4&amp;$E1074),'Hoja de Trabajo para listado'!$CD$151:$DC$151,0)),0)</f>
        <v>0</v>
      </c>
      <c r="G1074" s="241">
        <f ca="1">+IFERROR(INDEX('Hoja de Trabajo para listado'!$A$155:$Z$1048576,MATCH($A1074,'Hoja de Trabajo para listado'!$A$155:$A$1048576,0),MATCH((CUADRO!G$4&amp;$E1074),'Hoja de Trabajo para listado'!$A$151:$Z$151,0)),0)+IFERROR(INDEX('Hoja de Trabajo para listado'!$AB$155:$BA$1048576,MATCH($A1074,'Hoja de Trabajo para listado'!$AB$155:$AB$1048576,0),MATCH((CUADRO!G$4&amp;$E1074),'Hoja de Trabajo para listado'!$AB$151:$BA$151,0)),0)+IFERROR(INDEX('Hoja de Trabajo para listado'!$BC$155:$CB$1048576,MATCH($A1074,'Hoja de Trabajo para listado'!$BC$155:$BC$1048576,0),MATCH((CUADRO!G$4&amp;$E1074),'Hoja de Trabajo para listado'!$BC$151:$CB$151,0)),0)+IFERROR(INDEX('Hoja de Trabajo para listado'!$DE$153:$DG$274,MATCH($A1074,'Hoja de Trabajo para listado'!$DE$153:$DE$1048576,0),MATCH((CUADRO!G$4&amp;$E1074),'Hoja de Trabajo para listado'!$DE$151:$DG$151,0)),0)+IFERROR(INDEX('Hoja de Trabajo para listado'!$CD$155:$DC$1048576,MATCH($A1074,'Hoja de Trabajo para listado'!$CD$155:$CD$1048576,0),MATCH((CUADRO!G$4&amp;$E1074),'Hoja de Trabajo para listado'!$CD$151:$DC$151,0)),0)</f>
        <v>0</v>
      </c>
      <c r="H1074" s="241">
        <f ca="1">+IFERROR(INDEX('Hoja de Trabajo para listado'!$A$155:$Z$1048576,MATCH($A1074,'Hoja de Trabajo para listado'!$A$155:$A$1048576,0),MATCH((CUADRO!H$4&amp;$E1074),'Hoja de Trabajo para listado'!$A$151:$Z$151,0)),0)+IFERROR(INDEX('Hoja de Trabajo para listado'!$AB$155:$BA$1048576,MATCH($A1074,'Hoja de Trabajo para listado'!$AB$155:$AB$1048576,0),MATCH((CUADRO!H$4&amp;$E1074),'Hoja de Trabajo para listado'!$AB$151:$BA$151,0)),0)+IFERROR(INDEX('Hoja de Trabajo para listado'!$BC$155:$CB$1048576,MATCH($A1074,'Hoja de Trabajo para listado'!$BC$155:$BC$1048576,0),MATCH((CUADRO!H$4&amp;$E1074),'Hoja de Trabajo para listado'!$BC$151:$CB$151,0)),0)+IFERROR(INDEX('Hoja de Trabajo para listado'!$DE$153:$DG$274,MATCH($A1074,'Hoja de Trabajo para listado'!$DE$153:$DE$1048576,0),MATCH((CUADRO!H$4&amp;$E1074),'Hoja de Trabajo para listado'!$DE$151:$DG$151,0)),0)+IFERROR(INDEX('Hoja de Trabajo para listado'!$CD$155:$DC$1048576,MATCH($A1074,'Hoja de Trabajo para listado'!$CD$155:$CD$1048576,0),MATCH((CUADRO!H$4&amp;$E1074),'Hoja de Trabajo para listado'!$CD$151:$DC$151,0)),0)</f>
        <v>0</v>
      </c>
      <c r="I1074" s="241">
        <f ca="1">+IFERROR(INDEX('Hoja de Trabajo para listado'!$A$155:$Z$1048576,MATCH($A1074,'Hoja de Trabajo para listado'!$A$155:$A$1048576,0),MATCH((CUADRO!I$4&amp;$E1074),'Hoja de Trabajo para listado'!$A$151:$Z$151,0)),0)+IFERROR(INDEX('Hoja de Trabajo para listado'!$AB$155:$BA$1048576,MATCH($A1074,'Hoja de Trabajo para listado'!$AB$155:$AB$1048576,0),MATCH((CUADRO!I$4&amp;$E1074),'Hoja de Trabajo para listado'!$AB$151:$BA$151,0)),0)+IFERROR(INDEX('Hoja de Trabajo para listado'!$BC$155:$CB$1048576,MATCH($A1074,'Hoja de Trabajo para listado'!$BC$155:$BC$1048576,0),MATCH((CUADRO!I$4&amp;$E1074),'Hoja de Trabajo para listado'!$BC$151:$CB$151,0)),0)+IFERROR(INDEX('Hoja de Trabajo para listado'!$DE$153:$DG$274,MATCH($A1074,'Hoja de Trabajo para listado'!$DE$153:$DE$1048576,0),MATCH((CUADRO!I$4&amp;$E1074),'Hoja de Trabajo para listado'!$DE$151:$DG$151,0)),0)+IFERROR(INDEX('Hoja de Trabajo para listado'!$CD$155:$DC$1048576,MATCH($A1074,'Hoja de Trabajo para listado'!$CD$155:$CD$1048576,0),MATCH((CUADRO!I$4&amp;$E1074),'Hoja de Trabajo para listado'!$CD$151:$DC$151,0)),0)</f>
        <v>0</v>
      </c>
      <c r="J1074" s="241">
        <f ca="1">+IFERROR(INDEX('Hoja de Trabajo para listado'!$A$155:$Z$1048576,MATCH($A1074,'Hoja de Trabajo para listado'!$A$155:$A$1048576,0),MATCH((CUADRO!J$4&amp;$E1074),'Hoja de Trabajo para listado'!$A$151:$Z$151,0)),0)+IFERROR(INDEX('Hoja de Trabajo para listado'!$AB$155:$BA$1048576,MATCH($A1074,'Hoja de Trabajo para listado'!$AB$155:$AB$1048576,0),MATCH((CUADRO!J$4&amp;$E1074),'Hoja de Trabajo para listado'!$AB$151:$BA$151,0)),0)+IFERROR(INDEX('Hoja de Trabajo para listado'!$BC$155:$CB$1048576,MATCH($A1074,'Hoja de Trabajo para listado'!$BC$155:$BC$1048576,0),MATCH((CUADRO!J$4&amp;$E1074),'Hoja de Trabajo para listado'!$BC$151:$CB$151,0)),0)+IFERROR(INDEX('Hoja de Trabajo para listado'!$DE$153:$DG$274,MATCH($A1074,'Hoja de Trabajo para listado'!$DE$153:$DE$1048576,0),MATCH((CUADRO!J$4&amp;$E1074),'Hoja de Trabajo para listado'!$DE$151:$DG$151,0)),0)+IFERROR(INDEX('Hoja de Trabajo para listado'!$CD$155:$DC$1048576,MATCH($A1074,'Hoja de Trabajo para listado'!$CD$155:$CD$1048576,0),MATCH((CUADRO!J$4&amp;$E1074),'Hoja de Trabajo para listado'!$CD$151:$DC$151,0)),0)</f>
        <v>0</v>
      </c>
      <c r="K1074" s="241">
        <f ca="1">+IFERROR(INDEX('Hoja de Trabajo para listado'!$A$155:$Z$1048576,MATCH($A1074,'Hoja de Trabajo para listado'!$A$155:$A$1048576,0),MATCH((CUADRO!K$4&amp;$E1074),'Hoja de Trabajo para listado'!$A$151:$Z$151,0)),0)+IFERROR(INDEX('Hoja de Trabajo para listado'!$AB$155:$BA$1048576,MATCH($A1074,'Hoja de Trabajo para listado'!$AB$155:$AB$1048576,0),MATCH((CUADRO!K$4&amp;$E1074),'Hoja de Trabajo para listado'!$AB$151:$BA$151,0)),0)+IFERROR(INDEX('Hoja de Trabajo para listado'!$BC$155:$CB$1048576,MATCH($A1074,'Hoja de Trabajo para listado'!$BC$155:$BC$1048576,0),MATCH((CUADRO!K$4&amp;$E1074),'Hoja de Trabajo para listado'!$BC$151:$CB$151,0)),0)+IFERROR(INDEX('Hoja de Trabajo para listado'!$DE$153:$DG$274,MATCH($A1074,'Hoja de Trabajo para listado'!$DE$153:$DE$1048576,0),MATCH((CUADRO!K$4&amp;$E1074),'Hoja de Trabajo para listado'!$DE$151:$DG$151,0)),0)+IFERROR(INDEX('Hoja de Trabajo para listado'!$CD$155:$DC$1048576,MATCH($A1074,'Hoja de Trabajo para listado'!$CD$155:$CD$1048576,0),MATCH((CUADRO!K$4&amp;$E1074),'Hoja de Trabajo para listado'!$CD$151:$DC$151,0)),0)</f>
        <v>0</v>
      </c>
      <c r="L1074" s="241">
        <f ca="1">+IFERROR(INDEX('Hoja de Trabajo para listado'!$A$155:$Z$1048576,MATCH($A1074,'Hoja de Trabajo para listado'!$A$155:$A$1048576,0),MATCH((CUADRO!L$4&amp;$E1074),'Hoja de Trabajo para listado'!$A$151:$Z$151,0)),0)+IFERROR(INDEX('Hoja de Trabajo para listado'!$AB$155:$BA$1048576,MATCH($A1074,'Hoja de Trabajo para listado'!$AB$155:$AB$1048576,0),MATCH((CUADRO!L$4&amp;$E1074),'Hoja de Trabajo para listado'!$AB$151:$BA$151,0)),0)+IFERROR(INDEX('Hoja de Trabajo para listado'!$BC$155:$CB$1048576,MATCH($A1074,'Hoja de Trabajo para listado'!$BC$155:$BC$1048576,0),MATCH((CUADRO!L$4&amp;$E1074),'Hoja de Trabajo para listado'!$BC$151:$CB$151,0)),0)+IFERROR(INDEX('Hoja de Trabajo para listado'!$DE$153:$DG$274,MATCH($A1074,'Hoja de Trabajo para listado'!$DE$153:$DE$1048576,0),MATCH((CUADRO!L$4&amp;$E1074),'Hoja de Trabajo para listado'!$DE$151:$DG$151,0)),0)+IFERROR(INDEX('Hoja de Trabajo para listado'!$CD$155:$DC$1048576,MATCH($A1074,'Hoja de Trabajo para listado'!$CD$155:$CD$1048576,0),MATCH((CUADRO!L$4&amp;$E1074),'Hoja de Trabajo para listado'!$CD$151:$DC$151,0)),0)</f>
        <v>0</v>
      </c>
      <c r="M1074" s="241">
        <f ca="1">+IFERROR(INDEX('Hoja de Trabajo para listado'!$A$155:$Z$1048576,MATCH($A1074,'Hoja de Trabajo para listado'!$A$155:$A$1048576,0),MATCH((CUADRO!M$4&amp;$E1074),'Hoja de Trabajo para listado'!$A$151:$Z$151,0)),0)+IFERROR(INDEX('Hoja de Trabajo para listado'!$AB$155:$BA$1048576,MATCH($A1074,'Hoja de Trabajo para listado'!$AB$155:$AB$1048576,0),MATCH((CUADRO!M$4&amp;$E1074),'Hoja de Trabajo para listado'!$AB$151:$BA$151,0)),0)+IFERROR(INDEX('Hoja de Trabajo para listado'!$BC$155:$CB$1048576,MATCH($A1074,'Hoja de Trabajo para listado'!$BC$155:$BC$1048576,0),MATCH((CUADRO!M$4&amp;$E1074),'Hoja de Trabajo para listado'!$BC$151:$CB$151,0)),0)+IFERROR(INDEX('Hoja de Trabajo para listado'!$DE$153:$DG$274,MATCH($A1074,'Hoja de Trabajo para listado'!$DE$153:$DE$1048576,0),MATCH((CUADRO!M$4&amp;$E1074),'Hoja de Trabajo para listado'!$DE$151:$DG$151,0)),0)+IFERROR(INDEX('Hoja de Trabajo para listado'!$CD$155:$DC$1048576,MATCH($A1074,'Hoja de Trabajo para listado'!$CD$155:$CD$1048576,0),MATCH((CUADRO!M$4&amp;$E1074),'Hoja de Trabajo para listado'!$CD$151:$DC$151,0)),0)</f>
        <v>0</v>
      </c>
      <c r="N1074" s="241">
        <f ca="1">+IFERROR(INDEX('Hoja de Trabajo para listado'!$A$155:$Z$1048576,MATCH($A1074,'Hoja de Trabajo para listado'!$A$155:$A$1048576,0),MATCH((CUADRO!N$4&amp;$E1074),'Hoja de Trabajo para listado'!$A$151:$Z$151,0)),0)+IFERROR(INDEX('Hoja de Trabajo para listado'!$AB$155:$BA$1048576,MATCH($A1074,'Hoja de Trabajo para listado'!$AB$155:$AB$1048576,0),MATCH((CUADRO!N$4&amp;$E1074),'Hoja de Trabajo para listado'!$AB$151:$BA$151,0)),0)+IFERROR(INDEX('Hoja de Trabajo para listado'!$BC$155:$CB$1048576,MATCH($A1074,'Hoja de Trabajo para listado'!$BC$155:$BC$1048576,0),MATCH((CUADRO!N$4&amp;$E1074),'Hoja de Trabajo para listado'!$BC$151:$CB$151,0)),0)+IFERROR(INDEX('Hoja de Trabajo para listado'!$DE$153:$DG$274,MATCH($A1074,'Hoja de Trabajo para listado'!$DE$153:$DE$1048576,0),MATCH((CUADRO!N$4&amp;$E1074),'Hoja de Trabajo para listado'!$DE$151:$DG$151,0)),0)+IFERROR(INDEX('Hoja de Trabajo para listado'!$CD$155:$DC$1048576,MATCH($A1074,'Hoja de Trabajo para listado'!$CD$155:$CD$1048576,0),MATCH((CUADRO!N$4&amp;$E1074),'Hoja de Trabajo para listado'!$CD$151:$DC$151,0)),0)</f>
        <v>0</v>
      </c>
      <c r="O1074" s="241">
        <f ca="1">+IFERROR(INDEX('Hoja de Trabajo para listado'!$A$155:$Z$1048576,MATCH($A1074,'Hoja de Trabajo para listado'!$A$155:$A$1048576,0),MATCH((CUADRO!O$4&amp;$E1074),'Hoja de Trabajo para listado'!$A$151:$Z$151,0)),0)+IFERROR(INDEX('Hoja de Trabajo para listado'!$AB$155:$BA$1048576,MATCH($A1074,'Hoja de Trabajo para listado'!$AB$155:$AB$1048576,0),MATCH((CUADRO!O$4&amp;$E1074),'Hoja de Trabajo para listado'!$AB$151:$BA$151,0)),0)+IFERROR(INDEX('Hoja de Trabajo para listado'!$BC$155:$CB$1048576,MATCH($A1074,'Hoja de Trabajo para listado'!$BC$155:$BC$1048576,0),MATCH((CUADRO!O$4&amp;$E1074),'Hoja de Trabajo para listado'!$BC$151:$CB$151,0)),0)+IFERROR(INDEX('Hoja de Trabajo para listado'!$DE$153:$DG$274,MATCH($A1074,'Hoja de Trabajo para listado'!$DE$153:$DE$1048576,0),MATCH((CUADRO!O$4&amp;$E1074),'Hoja de Trabajo para listado'!$DE$151:$DG$151,0)),0)+IFERROR(INDEX('Hoja de Trabajo para listado'!$CD$155:$DC$1048576,MATCH($A1074,'Hoja de Trabajo para listado'!$CD$155:$CD$1048576,0),MATCH((CUADRO!O$4&amp;$E1074),'Hoja de Trabajo para listado'!$CD$151:$DC$151,0)),0)</f>
        <v>0</v>
      </c>
      <c r="P1074" s="241">
        <f ca="1">+IFERROR(INDEX('Hoja de Trabajo para listado'!$A$155:$Z$1048576,MATCH($A1074,'Hoja de Trabajo para listado'!$A$155:$A$1048576,0),MATCH((CUADRO!P$4&amp;$E1074),'Hoja de Trabajo para listado'!$A$151:$Z$151,0)),0)+IFERROR(INDEX('Hoja de Trabajo para listado'!$AB$155:$BA$1048576,MATCH($A1074,'Hoja de Trabajo para listado'!$AB$155:$AB$1048576,0),MATCH((CUADRO!P$4&amp;$E1074),'Hoja de Trabajo para listado'!$AB$151:$BA$151,0)),0)+IFERROR(INDEX('Hoja de Trabajo para listado'!$BC$155:$CB$1048576,MATCH($A1074,'Hoja de Trabajo para listado'!$BC$155:$BC$1048576,0),MATCH((CUADRO!P$4&amp;$E1074),'Hoja de Trabajo para listado'!$BC$151:$CB$151,0)),0)+IFERROR(INDEX('Hoja de Trabajo para listado'!$DE$153:$DG$274,MATCH($A1074,'Hoja de Trabajo para listado'!$DE$153:$DE$1048576,0),MATCH((CUADRO!P$4&amp;$E1074),'Hoja de Trabajo para listado'!$DE$151:$DG$151,0)),0)+IFERROR(INDEX('Hoja de Trabajo para listado'!$CD$155:$DC$1048576,MATCH($A1074,'Hoja de Trabajo para listado'!$CD$155:$CD$1048576,0),MATCH((CUADRO!P$4&amp;$E1074),'Hoja de Trabajo para listado'!$CD$151:$DC$151,0)),0)</f>
        <v>0</v>
      </c>
      <c r="Q1074" s="241">
        <f ca="1">+IFERROR(INDEX('Hoja de Trabajo para listado'!$A$155:$Z$1048576,MATCH($A1074,'Hoja de Trabajo para listado'!$A$155:$A$1048576,0),MATCH((CUADRO!Q$4&amp;$E1074),'Hoja de Trabajo para listado'!$A$151:$Z$151,0)),0)+IFERROR(INDEX('Hoja de Trabajo para listado'!$AB$155:$BA$1048576,MATCH($A1074,'Hoja de Trabajo para listado'!$AB$155:$AB$1048576,0),MATCH((CUADRO!Q$4&amp;$E1074),'Hoja de Trabajo para listado'!$AB$151:$BA$151,0)),0)+IFERROR(INDEX('Hoja de Trabajo para listado'!$BC$155:$CB$1048576,MATCH($A1074,'Hoja de Trabajo para listado'!$BC$155:$BC$1048576,0),MATCH((CUADRO!Q$4&amp;$E1074),'Hoja de Trabajo para listado'!$BC$151:$CB$151,0)),0)+IFERROR(INDEX('Hoja de Trabajo para listado'!$DE$153:$DG$274,MATCH($A1074,'Hoja de Trabajo para listado'!$DE$153:$DE$1048576,0),MATCH((CUADRO!Q$4&amp;$E1074),'Hoja de Trabajo para listado'!$DE$151:$DG$151,0)),0)+IFERROR(INDEX('Hoja de Trabajo para listado'!$CD$155:$DC$1048576,MATCH($A1074,'Hoja de Trabajo para listado'!$CD$155:$CD$1048576,0),MATCH((CUADRO!Q$4&amp;$E1074),'Hoja de Trabajo para listado'!$CD$151:$DC$151,0)),0)</f>
        <v>0</v>
      </c>
      <c r="R1074" s="241">
        <f t="shared" ca="1" si="39"/>
        <v>0</v>
      </c>
      <c r="S1074" s="247">
        <f ca="1">+R1073+R1074</f>
        <v>0</v>
      </c>
      <c r="T1074" s="241">
        <f ca="1">+S1074</f>
        <v>0</v>
      </c>
      <c r="U1074" s="240">
        <f t="shared" si="40"/>
        <v>2</v>
      </c>
      <c r="V1074" s="327" t="str">
        <f>+VLOOKUP(A1074,bd_lista!$A$3:$E$592,5,FALSE)</f>
        <v>Gobiernos Autonomos Municipales</v>
      </c>
      <c r="W1074" s="398"/>
      <c r="X1074" s="240">
        <f>+VLOOKUP(A1074,[4]Sheet1!$A$13:$D$744,4,FALSE)</f>
        <v>0</v>
      </c>
      <c r="Y1074" s="240" t="e">
        <f>+VLOOKUP(X1074,bd_lista!$A$3:$C$592,3,FALSE)</f>
        <v>#N/A</v>
      </c>
      <c r="Z1074" s="288"/>
      <c r="AA1074" s="289"/>
    </row>
    <row r="1075" spans="1:27" customFormat="1" ht="15" hidden="1" customHeight="1">
      <c r="A1075" s="32">
        <v>1815</v>
      </c>
      <c r="B1075" s="393">
        <f>+A1075</f>
        <v>1815</v>
      </c>
      <c r="C1075" s="245" t="str">
        <f>+VLOOKUP(A1075,bd_lista!$A$3:$C$592,3,FALSE)</f>
        <v>Gobierno Autónomo Municipal de San Ramón</v>
      </c>
      <c r="D1075" s="395" t="str">
        <f>+C1075</f>
        <v>Gobierno Autónomo Municipal de San Ramón</v>
      </c>
      <c r="E1075" s="240" t="s">
        <v>1303</v>
      </c>
      <c r="F1075" s="241">
        <f ca="1">+IFERROR(INDEX('Hoja de Trabajo para listado'!$A$155:$Z$1048576,MATCH($A1075,'Hoja de Trabajo para listado'!$A$155:$A$1048576,0),MATCH((CUADRO!F$4&amp;$E1075),'Hoja de Trabajo para listado'!$A$151:$Z$151,0)),0)+IFERROR(INDEX('Hoja de Trabajo para listado'!$AB$155:$BA$1048576,MATCH($A1075,'Hoja de Trabajo para listado'!$AB$155:$AB$1048576,0),MATCH((CUADRO!F$4&amp;$E1075),'Hoja de Trabajo para listado'!$AB$151:$BA$151,0)),0)+IFERROR(INDEX('Hoja de Trabajo para listado'!$BC$155:$CB$1048576,MATCH($A1075,'Hoja de Trabajo para listado'!$BC$155:$BC$1048576,0),MATCH((CUADRO!F$4&amp;$E1075),'Hoja de Trabajo para listado'!$BC$151:$CB$151,0)),0)+IFERROR(INDEX('Hoja de Trabajo para listado'!$DE$153:$DG$274,MATCH($A1075,'Hoja de Trabajo para listado'!$DE$153:$DE$1048576,0),MATCH((CUADRO!F$4&amp;$E1075),'Hoja de Trabajo para listado'!$DE$151:$DG$151,0)),0)+IFERROR(INDEX('Hoja de Trabajo para listado'!$CD$155:$DC$1048576,MATCH($A1075,'Hoja de Trabajo para listado'!$CD$155:$CD$1048576,0),MATCH((CUADRO!F$4&amp;$E1075),'Hoja de Trabajo para listado'!$CD$151:$DC$151,0)),0)</f>
        <v>0</v>
      </c>
      <c r="G1075" s="241">
        <f ca="1">+IFERROR(INDEX('Hoja de Trabajo para listado'!$A$155:$Z$1048576,MATCH($A1075,'Hoja de Trabajo para listado'!$A$155:$A$1048576,0),MATCH((CUADRO!G$4&amp;$E1075),'Hoja de Trabajo para listado'!$A$151:$Z$151,0)),0)+IFERROR(INDEX('Hoja de Trabajo para listado'!$AB$155:$BA$1048576,MATCH($A1075,'Hoja de Trabajo para listado'!$AB$155:$AB$1048576,0),MATCH((CUADRO!G$4&amp;$E1075),'Hoja de Trabajo para listado'!$AB$151:$BA$151,0)),0)+IFERROR(INDEX('Hoja de Trabajo para listado'!$BC$155:$CB$1048576,MATCH($A1075,'Hoja de Trabajo para listado'!$BC$155:$BC$1048576,0),MATCH((CUADRO!G$4&amp;$E1075),'Hoja de Trabajo para listado'!$BC$151:$CB$151,0)),0)+IFERROR(INDEX('Hoja de Trabajo para listado'!$DE$153:$DG$274,MATCH($A1075,'Hoja de Trabajo para listado'!$DE$153:$DE$1048576,0),MATCH((CUADRO!G$4&amp;$E1075),'Hoja de Trabajo para listado'!$DE$151:$DG$151,0)),0)+IFERROR(INDEX('Hoja de Trabajo para listado'!$CD$155:$DC$1048576,MATCH($A1075,'Hoja de Trabajo para listado'!$CD$155:$CD$1048576,0),MATCH((CUADRO!G$4&amp;$E1075),'Hoja de Trabajo para listado'!$CD$151:$DC$151,0)),0)</f>
        <v>0</v>
      </c>
      <c r="H1075" s="241">
        <f ca="1">+IFERROR(INDEX('Hoja de Trabajo para listado'!$A$155:$Z$1048576,MATCH($A1075,'Hoja de Trabajo para listado'!$A$155:$A$1048576,0),MATCH((CUADRO!H$4&amp;$E1075),'Hoja de Trabajo para listado'!$A$151:$Z$151,0)),0)+IFERROR(INDEX('Hoja de Trabajo para listado'!$AB$155:$BA$1048576,MATCH($A1075,'Hoja de Trabajo para listado'!$AB$155:$AB$1048576,0),MATCH((CUADRO!H$4&amp;$E1075),'Hoja de Trabajo para listado'!$AB$151:$BA$151,0)),0)+IFERROR(INDEX('Hoja de Trabajo para listado'!$BC$155:$CB$1048576,MATCH($A1075,'Hoja de Trabajo para listado'!$BC$155:$BC$1048576,0),MATCH((CUADRO!H$4&amp;$E1075),'Hoja de Trabajo para listado'!$BC$151:$CB$151,0)),0)+IFERROR(INDEX('Hoja de Trabajo para listado'!$DE$153:$DG$274,MATCH($A1075,'Hoja de Trabajo para listado'!$DE$153:$DE$1048576,0),MATCH((CUADRO!H$4&amp;$E1075),'Hoja de Trabajo para listado'!$DE$151:$DG$151,0)),0)+IFERROR(INDEX('Hoja de Trabajo para listado'!$CD$155:$DC$1048576,MATCH($A1075,'Hoja de Trabajo para listado'!$CD$155:$CD$1048576,0),MATCH((CUADRO!H$4&amp;$E1075),'Hoja de Trabajo para listado'!$CD$151:$DC$151,0)),0)</f>
        <v>0</v>
      </c>
      <c r="I1075" s="241">
        <f ca="1">+IFERROR(INDEX('Hoja de Trabajo para listado'!$A$155:$Z$1048576,MATCH($A1075,'Hoja de Trabajo para listado'!$A$155:$A$1048576,0),MATCH((CUADRO!I$4&amp;$E1075),'Hoja de Trabajo para listado'!$A$151:$Z$151,0)),0)+IFERROR(INDEX('Hoja de Trabajo para listado'!$AB$155:$BA$1048576,MATCH($A1075,'Hoja de Trabajo para listado'!$AB$155:$AB$1048576,0),MATCH((CUADRO!I$4&amp;$E1075),'Hoja de Trabajo para listado'!$AB$151:$BA$151,0)),0)+IFERROR(INDEX('Hoja de Trabajo para listado'!$BC$155:$CB$1048576,MATCH($A1075,'Hoja de Trabajo para listado'!$BC$155:$BC$1048576,0),MATCH((CUADRO!I$4&amp;$E1075),'Hoja de Trabajo para listado'!$BC$151:$CB$151,0)),0)+IFERROR(INDEX('Hoja de Trabajo para listado'!$DE$153:$DG$274,MATCH($A1075,'Hoja de Trabajo para listado'!$DE$153:$DE$1048576,0),MATCH((CUADRO!I$4&amp;$E1075),'Hoja de Trabajo para listado'!$DE$151:$DG$151,0)),0)+IFERROR(INDEX('Hoja de Trabajo para listado'!$CD$155:$DC$1048576,MATCH($A1075,'Hoja de Trabajo para listado'!$CD$155:$CD$1048576,0),MATCH((CUADRO!I$4&amp;$E1075),'Hoja de Trabajo para listado'!$CD$151:$DC$151,0)),0)</f>
        <v>0</v>
      </c>
      <c r="J1075" s="241">
        <f ca="1">+IFERROR(INDEX('Hoja de Trabajo para listado'!$A$155:$Z$1048576,MATCH($A1075,'Hoja de Trabajo para listado'!$A$155:$A$1048576,0),MATCH((CUADRO!J$4&amp;$E1075),'Hoja de Trabajo para listado'!$A$151:$Z$151,0)),0)+IFERROR(INDEX('Hoja de Trabajo para listado'!$AB$155:$BA$1048576,MATCH($A1075,'Hoja de Trabajo para listado'!$AB$155:$AB$1048576,0),MATCH((CUADRO!J$4&amp;$E1075),'Hoja de Trabajo para listado'!$AB$151:$BA$151,0)),0)+IFERROR(INDEX('Hoja de Trabajo para listado'!$BC$155:$CB$1048576,MATCH($A1075,'Hoja de Trabajo para listado'!$BC$155:$BC$1048576,0),MATCH((CUADRO!J$4&amp;$E1075),'Hoja de Trabajo para listado'!$BC$151:$CB$151,0)),0)+IFERROR(INDEX('Hoja de Trabajo para listado'!$DE$153:$DG$274,MATCH($A1075,'Hoja de Trabajo para listado'!$DE$153:$DE$1048576,0),MATCH((CUADRO!J$4&amp;$E1075),'Hoja de Trabajo para listado'!$DE$151:$DG$151,0)),0)+IFERROR(INDEX('Hoja de Trabajo para listado'!$CD$155:$DC$1048576,MATCH($A1075,'Hoja de Trabajo para listado'!$CD$155:$CD$1048576,0),MATCH((CUADRO!J$4&amp;$E1075),'Hoja de Trabajo para listado'!$CD$151:$DC$151,0)),0)</f>
        <v>0</v>
      </c>
      <c r="K1075" s="241">
        <f ca="1">+IFERROR(INDEX('Hoja de Trabajo para listado'!$A$155:$Z$1048576,MATCH($A1075,'Hoja de Trabajo para listado'!$A$155:$A$1048576,0),MATCH((CUADRO!K$4&amp;$E1075),'Hoja de Trabajo para listado'!$A$151:$Z$151,0)),0)+IFERROR(INDEX('Hoja de Trabajo para listado'!$AB$155:$BA$1048576,MATCH($A1075,'Hoja de Trabajo para listado'!$AB$155:$AB$1048576,0),MATCH((CUADRO!K$4&amp;$E1075),'Hoja de Trabajo para listado'!$AB$151:$BA$151,0)),0)+IFERROR(INDEX('Hoja de Trabajo para listado'!$BC$155:$CB$1048576,MATCH($A1075,'Hoja de Trabajo para listado'!$BC$155:$BC$1048576,0),MATCH((CUADRO!K$4&amp;$E1075),'Hoja de Trabajo para listado'!$BC$151:$CB$151,0)),0)+IFERROR(INDEX('Hoja de Trabajo para listado'!$DE$153:$DG$274,MATCH($A1075,'Hoja de Trabajo para listado'!$DE$153:$DE$1048576,0),MATCH((CUADRO!K$4&amp;$E1075),'Hoja de Trabajo para listado'!$DE$151:$DG$151,0)),0)+IFERROR(INDEX('Hoja de Trabajo para listado'!$CD$155:$DC$1048576,MATCH($A1075,'Hoja de Trabajo para listado'!$CD$155:$CD$1048576,0),MATCH((CUADRO!K$4&amp;$E1075),'Hoja de Trabajo para listado'!$CD$151:$DC$151,0)),0)</f>
        <v>0</v>
      </c>
      <c r="L1075" s="241">
        <f ca="1">+IFERROR(INDEX('Hoja de Trabajo para listado'!$A$155:$Z$1048576,MATCH($A1075,'Hoja de Trabajo para listado'!$A$155:$A$1048576,0),MATCH((CUADRO!L$4&amp;$E1075),'Hoja de Trabajo para listado'!$A$151:$Z$151,0)),0)+IFERROR(INDEX('Hoja de Trabajo para listado'!$AB$155:$BA$1048576,MATCH($A1075,'Hoja de Trabajo para listado'!$AB$155:$AB$1048576,0),MATCH((CUADRO!L$4&amp;$E1075),'Hoja de Trabajo para listado'!$AB$151:$BA$151,0)),0)+IFERROR(INDEX('Hoja de Trabajo para listado'!$BC$155:$CB$1048576,MATCH($A1075,'Hoja de Trabajo para listado'!$BC$155:$BC$1048576,0),MATCH((CUADRO!L$4&amp;$E1075),'Hoja de Trabajo para listado'!$BC$151:$CB$151,0)),0)+IFERROR(INDEX('Hoja de Trabajo para listado'!$DE$153:$DG$274,MATCH($A1075,'Hoja de Trabajo para listado'!$DE$153:$DE$1048576,0),MATCH((CUADRO!L$4&amp;$E1075),'Hoja de Trabajo para listado'!$DE$151:$DG$151,0)),0)+IFERROR(INDEX('Hoja de Trabajo para listado'!$CD$155:$DC$1048576,MATCH($A1075,'Hoja de Trabajo para listado'!$CD$155:$CD$1048576,0),MATCH((CUADRO!L$4&amp;$E1075),'Hoja de Trabajo para listado'!$CD$151:$DC$151,0)),0)</f>
        <v>0</v>
      </c>
      <c r="M1075" s="241">
        <f ca="1">+IFERROR(INDEX('Hoja de Trabajo para listado'!$A$155:$Z$1048576,MATCH($A1075,'Hoja de Trabajo para listado'!$A$155:$A$1048576,0),MATCH((CUADRO!M$4&amp;$E1075),'Hoja de Trabajo para listado'!$A$151:$Z$151,0)),0)+IFERROR(INDEX('Hoja de Trabajo para listado'!$AB$155:$BA$1048576,MATCH($A1075,'Hoja de Trabajo para listado'!$AB$155:$AB$1048576,0),MATCH((CUADRO!M$4&amp;$E1075),'Hoja de Trabajo para listado'!$AB$151:$BA$151,0)),0)+IFERROR(INDEX('Hoja de Trabajo para listado'!$BC$155:$CB$1048576,MATCH($A1075,'Hoja de Trabajo para listado'!$BC$155:$BC$1048576,0),MATCH((CUADRO!M$4&amp;$E1075),'Hoja de Trabajo para listado'!$BC$151:$CB$151,0)),0)+IFERROR(INDEX('Hoja de Trabajo para listado'!$DE$153:$DG$274,MATCH($A1075,'Hoja de Trabajo para listado'!$DE$153:$DE$1048576,0),MATCH((CUADRO!M$4&amp;$E1075),'Hoja de Trabajo para listado'!$DE$151:$DG$151,0)),0)+IFERROR(INDEX('Hoja de Trabajo para listado'!$CD$155:$DC$1048576,MATCH($A1075,'Hoja de Trabajo para listado'!$CD$155:$CD$1048576,0),MATCH((CUADRO!M$4&amp;$E1075),'Hoja de Trabajo para listado'!$CD$151:$DC$151,0)),0)</f>
        <v>0</v>
      </c>
      <c r="N1075" s="241">
        <f ca="1">+IFERROR(INDEX('Hoja de Trabajo para listado'!$A$155:$Z$1048576,MATCH($A1075,'Hoja de Trabajo para listado'!$A$155:$A$1048576,0),MATCH((CUADRO!N$4&amp;$E1075),'Hoja de Trabajo para listado'!$A$151:$Z$151,0)),0)+IFERROR(INDEX('Hoja de Trabajo para listado'!$AB$155:$BA$1048576,MATCH($A1075,'Hoja de Trabajo para listado'!$AB$155:$AB$1048576,0),MATCH((CUADRO!N$4&amp;$E1075),'Hoja de Trabajo para listado'!$AB$151:$BA$151,0)),0)+IFERROR(INDEX('Hoja de Trabajo para listado'!$BC$155:$CB$1048576,MATCH($A1075,'Hoja de Trabajo para listado'!$BC$155:$BC$1048576,0),MATCH((CUADRO!N$4&amp;$E1075),'Hoja de Trabajo para listado'!$BC$151:$CB$151,0)),0)+IFERROR(INDEX('Hoja de Trabajo para listado'!$DE$153:$DG$274,MATCH($A1075,'Hoja de Trabajo para listado'!$DE$153:$DE$1048576,0),MATCH((CUADRO!N$4&amp;$E1075),'Hoja de Trabajo para listado'!$DE$151:$DG$151,0)),0)+IFERROR(INDEX('Hoja de Trabajo para listado'!$CD$155:$DC$1048576,MATCH($A1075,'Hoja de Trabajo para listado'!$CD$155:$CD$1048576,0),MATCH((CUADRO!N$4&amp;$E1075),'Hoja de Trabajo para listado'!$CD$151:$DC$151,0)),0)</f>
        <v>0</v>
      </c>
      <c r="O1075" s="241">
        <f ca="1">+IFERROR(INDEX('Hoja de Trabajo para listado'!$A$155:$Z$1048576,MATCH($A1075,'Hoja de Trabajo para listado'!$A$155:$A$1048576,0),MATCH((CUADRO!O$4&amp;$E1075),'Hoja de Trabajo para listado'!$A$151:$Z$151,0)),0)+IFERROR(INDEX('Hoja de Trabajo para listado'!$AB$155:$BA$1048576,MATCH($A1075,'Hoja de Trabajo para listado'!$AB$155:$AB$1048576,0),MATCH((CUADRO!O$4&amp;$E1075),'Hoja de Trabajo para listado'!$AB$151:$BA$151,0)),0)+IFERROR(INDEX('Hoja de Trabajo para listado'!$BC$155:$CB$1048576,MATCH($A1075,'Hoja de Trabajo para listado'!$BC$155:$BC$1048576,0),MATCH((CUADRO!O$4&amp;$E1075),'Hoja de Trabajo para listado'!$BC$151:$CB$151,0)),0)+IFERROR(INDEX('Hoja de Trabajo para listado'!$DE$153:$DG$274,MATCH($A1075,'Hoja de Trabajo para listado'!$DE$153:$DE$1048576,0),MATCH((CUADRO!O$4&amp;$E1075),'Hoja de Trabajo para listado'!$DE$151:$DG$151,0)),0)+IFERROR(INDEX('Hoja de Trabajo para listado'!$CD$155:$DC$1048576,MATCH($A1075,'Hoja de Trabajo para listado'!$CD$155:$CD$1048576,0),MATCH((CUADRO!O$4&amp;$E1075),'Hoja de Trabajo para listado'!$CD$151:$DC$151,0)),0)</f>
        <v>0</v>
      </c>
      <c r="P1075" s="241">
        <f ca="1">+IFERROR(INDEX('Hoja de Trabajo para listado'!$A$155:$Z$1048576,MATCH($A1075,'Hoja de Trabajo para listado'!$A$155:$A$1048576,0),MATCH((CUADRO!P$4&amp;$E1075),'Hoja de Trabajo para listado'!$A$151:$Z$151,0)),0)+IFERROR(INDEX('Hoja de Trabajo para listado'!$AB$155:$BA$1048576,MATCH($A1075,'Hoja de Trabajo para listado'!$AB$155:$AB$1048576,0),MATCH((CUADRO!P$4&amp;$E1075),'Hoja de Trabajo para listado'!$AB$151:$BA$151,0)),0)+IFERROR(INDEX('Hoja de Trabajo para listado'!$BC$155:$CB$1048576,MATCH($A1075,'Hoja de Trabajo para listado'!$BC$155:$BC$1048576,0),MATCH((CUADRO!P$4&amp;$E1075),'Hoja de Trabajo para listado'!$BC$151:$CB$151,0)),0)+IFERROR(INDEX('Hoja de Trabajo para listado'!$DE$153:$DG$274,MATCH($A1075,'Hoja de Trabajo para listado'!$DE$153:$DE$1048576,0),MATCH((CUADRO!P$4&amp;$E1075),'Hoja de Trabajo para listado'!$DE$151:$DG$151,0)),0)+IFERROR(INDEX('Hoja de Trabajo para listado'!$CD$155:$DC$1048576,MATCH($A1075,'Hoja de Trabajo para listado'!$CD$155:$CD$1048576,0),MATCH((CUADRO!P$4&amp;$E1075),'Hoja de Trabajo para listado'!$CD$151:$DC$151,0)),0)</f>
        <v>0</v>
      </c>
      <c r="Q1075" s="241">
        <f ca="1">+IFERROR(INDEX('Hoja de Trabajo para listado'!$A$155:$Z$1048576,MATCH($A1075,'Hoja de Trabajo para listado'!$A$155:$A$1048576,0),MATCH((CUADRO!Q$4&amp;$E1075),'Hoja de Trabajo para listado'!$A$151:$Z$151,0)),0)+IFERROR(INDEX('Hoja de Trabajo para listado'!$AB$155:$BA$1048576,MATCH($A1075,'Hoja de Trabajo para listado'!$AB$155:$AB$1048576,0),MATCH((CUADRO!Q$4&amp;$E1075),'Hoja de Trabajo para listado'!$AB$151:$BA$151,0)),0)+IFERROR(INDEX('Hoja de Trabajo para listado'!$BC$155:$CB$1048576,MATCH($A1075,'Hoja de Trabajo para listado'!$BC$155:$BC$1048576,0),MATCH((CUADRO!Q$4&amp;$E1075),'Hoja de Trabajo para listado'!$BC$151:$CB$151,0)),0)+IFERROR(INDEX('Hoja de Trabajo para listado'!$DE$153:$DG$274,MATCH($A1075,'Hoja de Trabajo para listado'!$DE$153:$DE$1048576,0),MATCH((CUADRO!Q$4&amp;$E1075),'Hoja de Trabajo para listado'!$DE$151:$DG$151,0)),0)+IFERROR(INDEX('Hoja de Trabajo para listado'!$CD$155:$DC$1048576,MATCH($A1075,'Hoja de Trabajo para listado'!$CD$155:$CD$1048576,0),MATCH((CUADRO!Q$4&amp;$E1075),'Hoja de Trabajo para listado'!$CD$151:$DC$151,0)),0)</f>
        <v>0</v>
      </c>
      <c r="R1075" s="241">
        <f t="shared" ca="1" si="39"/>
        <v>0</v>
      </c>
      <c r="S1075" s="247"/>
      <c r="T1075" s="241">
        <f ca="1">+T1076</f>
        <v>0</v>
      </c>
      <c r="U1075" s="240">
        <f t="shared" si="40"/>
        <v>1</v>
      </c>
      <c r="V1075" s="327" t="str">
        <f>+VLOOKUP(A1075,bd_lista!$A$3:$E$592,5,FALSE)</f>
        <v>Gobiernos Autonomos Municipales</v>
      </c>
      <c r="W1075" s="397" t="str">
        <f>+V1075</f>
        <v>Gobiernos Autonomos Municipales</v>
      </c>
      <c r="X1075" s="240">
        <f>+VLOOKUP(A1075,[4]Sheet1!$A$13:$D$744,4,FALSE)</f>
        <v>0</v>
      </c>
      <c r="Y1075" s="240" t="e">
        <f>+VLOOKUP(X1075,bd_lista!$A$3:$C$592,3,FALSE)</f>
        <v>#N/A</v>
      </c>
      <c r="Z1075" s="290">
        <f>+X1075</f>
        <v>0</v>
      </c>
      <c r="AA1075" s="291" t="e">
        <f>+Y1075</f>
        <v>#N/A</v>
      </c>
    </row>
    <row r="1076" spans="1:27" customFormat="1" ht="15" hidden="1" customHeight="1">
      <c r="A1076" s="32">
        <v>1815</v>
      </c>
      <c r="B1076" s="394"/>
      <c r="C1076" s="245" t="str">
        <f>+VLOOKUP(A1076,bd_lista!$A$3:$C$592,3,FALSE)</f>
        <v>Gobierno Autónomo Municipal de San Ramón</v>
      </c>
      <c r="D1076" s="396"/>
      <c r="E1076" s="242" t="s">
        <v>1304</v>
      </c>
      <c r="F1076" s="243">
        <f ca="1">+IFERROR(INDEX('Hoja de Trabajo para listado'!$A$155:$Z$1048576,MATCH($A1076,'Hoja de Trabajo para listado'!$A$155:$A$1048576,0),MATCH((CUADRO!F$4&amp;$E1076),'Hoja de Trabajo para listado'!$A$151:$Z$151,0)),0)+IFERROR(INDEX('Hoja de Trabajo para listado'!$AB$155:$BA$1048576,MATCH($A1076,'Hoja de Trabajo para listado'!$AB$155:$AB$1048576,0),MATCH((CUADRO!F$4&amp;$E1076),'Hoja de Trabajo para listado'!$AB$151:$BA$151,0)),0)+IFERROR(INDEX('Hoja de Trabajo para listado'!$BC$155:$CB$1048576,MATCH($A1076,'Hoja de Trabajo para listado'!$BC$155:$BC$1048576,0),MATCH((CUADRO!F$4&amp;$E1076),'Hoja de Trabajo para listado'!$BC$151:$CB$151,0)),0)+IFERROR(INDEX('Hoja de Trabajo para listado'!$DE$153:$DG$274,MATCH($A1076,'Hoja de Trabajo para listado'!$DE$153:$DE$1048576,0),MATCH((CUADRO!F$4&amp;$E1076),'Hoja de Trabajo para listado'!$DE$151:$DG$151,0)),0)+IFERROR(INDEX('Hoja de Trabajo para listado'!$CD$155:$DC$1048576,MATCH($A1076,'Hoja de Trabajo para listado'!$CD$155:$CD$1048576,0),MATCH((CUADRO!F$4&amp;$E1076),'Hoja de Trabajo para listado'!$CD$151:$DC$151,0)),0)</f>
        <v>0</v>
      </c>
      <c r="G1076" s="243">
        <f ca="1">+IFERROR(INDEX('Hoja de Trabajo para listado'!$A$155:$Z$1048576,MATCH($A1076,'Hoja de Trabajo para listado'!$A$155:$A$1048576,0),MATCH((CUADRO!G$4&amp;$E1076),'Hoja de Trabajo para listado'!$A$151:$Z$151,0)),0)+IFERROR(INDEX('Hoja de Trabajo para listado'!$AB$155:$BA$1048576,MATCH($A1076,'Hoja de Trabajo para listado'!$AB$155:$AB$1048576,0),MATCH((CUADRO!G$4&amp;$E1076),'Hoja de Trabajo para listado'!$AB$151:$BA$151,0)),0)+IFERROR(INDEX('Hoja de Trabajo para listado'!$BC$155:$CB$1048576,MATCH($A1076,'Hoja de Trabajo para listado'!$BC$155:$BC$1048576,0),MATCH((CUADRO!G$4&amp;$E1076),'Hoja de Trabajo para listado'!$BC$151:$CB$151,0)),0)+IFERROR(INDEX('Hoja de Trabajo para listado'!$DE$153:$DG$274,MATCH($A1076,'Hoja de Trabajo para listado'!$DE$153:$DE$1048576,0),MATCH((CUADRO!G$4&amp;$E1076),'Hoja de Trabajo para listado'!$DE$151:$DG$151,0)),0)+IFERROR(INDEX('Hoja de Trabajo para listado'!$CD$155:$DC$1048576,MATCH($A1076,'Hoja de Trabajo para listado'!$CD$155:$CD$1048576,0),MATCH((CUADRO!G$4&amp;$E1076),'Hoja de Trabajo para listado'!$CD$151:$DC$151,0)),0)</f>
        <v>0</v>
      </c>
      <c r="H1076" s="243">
        <f ca="1">+IFERROR(INDEX('Hoja de Trabajo para listado'!$A$155:$Z$1048576,MATCH($A1076,'Hoja de Trabajo para listado'!$A$155:$A$1048576,0),MATCH((CUADRO!H$4&amp;$E1076),'Hoja de Trabajo para listado'!$A$151:$Z$151,0)),0)+IFERROR(INDEX('Hoja de Trabajo para listado'!$AB$155:$BA$1048576,MATCH($A1076,'Hoja de Trabajo para listado'!$AB$155:$AB$1048576,0),MATCH((CUADRO!H$4&amp;$E1076),'Hoja de Trabajo para listado'!$AB$151:$BA$151,0)),0)+IFERROR(INDEX('Hoja de Trabajo para listado'!$BC$155:$CB$1048576,MATCH($A1076,'Hoja de Trabajo para listado'!$BC$155:$BC$1048576,0),MATCH((CUADRO!H$4&amp;$E1076),'Hoja de Trabajo para listado'!$BC$151:$CB$151,0)),0)+IFERROR(INDEX('Hoja de Trabajo para listado'!$DE$153:$DG$274,MATCH($A1076,'Hoja de Trabajo para listado'!$DE$153:$DE$1048576,0),MATCH((CUADRO!H$4&amp;$E1076),'Hoja de Trabajo para listado'!$DE$151:$DG$151,0)),0)+IFERROR(INDEX('Hoja de Trabajo para listado'!$CD$155:$DC$1048576,MATCH($A1076,'Hoja de Trabajo para listado'!$CD$155:$CD$1048576,0),MATCH((CUADRO!H$4&amp;$E1076),'Hoja de Trabajo para listado'!$CD$151:$DC$151,0)),0)</f>
        <v>0</v>
      </c>
      <c r="I1076" s="243">
        <f ca="1">+IFERROR(INDEX('Hoja de Trabajo para listado'!$A$155:$Z$1048576,MATCH($A1076,'Hoja de Trabajo para listado'!$A$155:$A$1048576,0),MATCH((CUADRO!I$4&amp;$E1076),'Hoja de Trabajo para listado'!$A$151:$Z$151,0)),0)+IFERROR(INDEX('Hoja de Trabajo para listado'!$AB$155:$BA$1048576,MATCH($A1076,'Hoja de Trabajo para listado'!$AB$155:$AB$1048576,0),MATCH((CUADRO!I$4&amp;$E1076),'Hoja de Trabajo para listado'!$AB$151:$BA$151,0)),0)+IFERROR(INDEX('Hoja de Trabajo para listado'!$BC$155:$CB$1048576,MATCH($A1076,'Hoja de Trabajo para listado'!$BC$155:$BC$1048576,0),MATCH((CUADRO!I$4&amp;$E1076),'Hoja de Trabajo para listado'!$BC$151:$CB$151,0)),0)+IFERROR(INDEX('Hoja de Trabajo para listado'!$DE$153:$DG$274,MATCH($A1076,'Hoja de Trabajo para listado'!$DE$153:$DE$1048576,0),MATCH((CUADRO!I$4&amp;$E1076),'Hoja de Trabajo para listado'!$DE$151:$DG$151,0)),0)+IFERROR(INDEX('Hoja de Trabajo para listado'!$CD$155:$DC$1048576,MATCH($A1076,'Hoja de Trabajo para listado'!$CD$155:$CD$1048576,0),MATCH((CUADRO!I$4&amp;$E1076),'Hoja de Trabajo para listado'!$CD$151:$DC$151,0)),0)</f>
        <v>0</v>
      </c>
      <c r="J1076" s="243">
        <f ca="1">+IFERROR(INDEX('Hoja de Trabajo para listado'!$A$155:$Z$1048576,MATCH($A1076,'Hoja de Trabajo para listado'!$A$155:$A$1048576,0),MATCH((CUADRO!J$4&amp;$E1076),'Hoja de Trabajo para listado'!$A$151:$Z$151,0)),0)+IFERROR(INDEX('Hoja de Trabajo para listado'!$AB$155:$BA$1048576,MATCH($A1076,'Hoja de Trabajo para listado'!$AB$155:$AB$1048576,0),MATCH((CUADRO!J$4&amp;$E1076),'Hoja de Trabajo para listado'!$AB$151:$BA$151,0)),0)+IFERROR(INDEX('Hoja de Trabajo para listado'!$BC$155:$CB$1048576,MATCH($A1076,'Hoja de Trabajo para listado'!$BC$155:$BC$1048576,0),MATCH((CUADRO!J$4&amp;$E1076),'Hoja de Trabajo para listado'!$BC$151:$CB$151,0)),0)+IFERROR(INDEX('Hoja de Trabajo para listado'!$DE$153:$DG$274,MATCH($A1076,'Hoja de Trabajo para listado'!$DE$153:$DE$1048576,0),MATCH((CUADRO!J$4&amp;$E1076),'Hoja de Trabajo para listado'!$DE$151:$DG$151,0)),0)+IFERROR(INDEX('Hoja de Trabajo para listado'!$CD$155:$DC$1048576,MATCH($A1076,'Hoja de Trabajo para listado'!$CD$155:$CD$1048576,0),MATCH((CUADRO!J$4&amp;$E1076),'Hoja de Trabajo para listado'!$CD$151:$DC$151,0)),0)</f>
        <v>0</v>
      </c>
      <c r="K1076" s="243">
        <f ca="1">+IFERROR(INDEX('Hoja de Trabajo para listado'!$A$155:$Z$1048576,MATCH($A1076,'Hoja de Trabajo para listado'!$A$155:$A$1048576,0),MATCH((CUADRO!K$4&amp;$E1076),'Hoja de Trabajo para listado'!$A$151:$Z$151,0)),0)+IFERROR(INDEX('Hoja de Trabajo para listado'!$AB$155:$BA$1048576,MATCH($A1076,'Hoja de Trabajo para listado'!$AB$155:$AB$1048576,0),MATCH((CUADRO!K$4&amp;$E1076),'Hoja de Trabajo para listado'!$AB$151:$BA$151,0)),0)+IFERROR(INDEX('Hoja de Trabajo para listado'!$BC$155:$CB$1048576,MATCH($A1076,'Hoja de Trabajo para listado'!$BC$155:$BC$1048576,0),MATCH((CUADRO!K$4&amp;$E1076),'Hoja de Trabajo para listado'!$BC$151:$CB$151,0)),0)+IFERROR(INDEX('Hoja de Trabajo para listado'!$DE$153:$DG$274,MATCH($A1076,'Hoja de Trabajo para listado'!$DE$153:$DE$1048576,0),MATCH((CUADRO!K$4&amp;$E1076),'Hoja de Trabajo para listado'!$DE$151:$DG$151,0)),0)+IFERROR(INDEX('Hoja de Trabajo para listado'!$CD$155:$DC$1048576,MATCH($A1076,'Hoja de Trabajo para listado'!$CD$155:$CD$1048576,0),MATCH((CUADRO!K$4&amp;$E1076),'Hoja de Trabajo para listado'!$CD$151:$DC$151,0)),0)</f>
        <v>0</v>
      </c>
      <c r="L1076" s="243">
        <f ca="1">+IFERROR(INDEX('Hoja de Trabajo para listado'!$A$155:$Z$1048576,MATCH($A1076,'Hoja de Trabajo para listado'!$A$155:$A$1048576,0),MATCH((CUADRO!L$4&amp;$E1076),'Hoja de Trabajo para listado'!$A$151:$Z$151,0)),0)+IFERROR(INDEX('Hoja de Trabajo para listado'!$AB$155:$BA$1048576,MATCH($A1076,'Hoja de Trabajo para listado'!$AB$155:$AB$1048576,0),MATCH((CUADRO!L$4&amp;$E1076),'Hoja de Trabajo para listado'!$AB$151:$BA$151,0)),0)+IFERROR(INDEX('Hoja de Trabajo para listado'!$BC$155:$CB$1048576,MATCH($A1076,'Hoja de Trabajo para listado'!$BC$155:$BC$1048576,0),MATCH((CUADRO!L$4&amp;$E1076),'Hoja de Trabajo para listado'!$BC$151:$CB$151,0)),0)+IFERROR(INDEX('Hoja de Trabajo para listado'!$DE$153:$DG$274,MATCH($A1076,'Hoja de Trabajo para listado'!$DE$153:$DE$1048576,0),MATCH((CUADRO!L$4&amp;$E1076),'Hoja de Trabajo para listado'!$DE$151:$DG$151,0)),0)+IFERROR(INDEX('Hoja de Trabajo para listado'!$CD$155:$DC$1048576,MATCH($A1076,'Hoja de Trabajo para listado'!$CD$155:$CD$1048576,0),MATCH((CUADRO!L$4&amp;$E1076),'Hoja de Trabajo para listado'!$CD$151:$DC$151,0)),0)</f>
        <v>0</v>
      </c>
      <c r="M1076" s="243">
        <f ca="1">+IFERROR(INDEX('Hoja de Trabajo para listado'!$A$155:$Z$1048576,MATCH($A1076,'Hoja de Trabajo para listado'!$A$155:$A$1048576,0),MATCH((CUADRO!M$4&amp;$E1076),'Hoja de Trabajo para listado'!$A$151:$Z$151,0)),0)+IFERROR(INDEX('Hoja de Trabajo para listado'!$AB$155:$BA$1048576,MATCH($A1076,'Hoja de Trabajo para listado'!$AB$155:$AB$1048576,0),MATCH((CUADRO!M$4&amp;$E1076),'Hoja de Trabajo para listado'!$AB$151:$BA$151,0)),0)+IFERROR(INDEX('Hoja de Trabajo para listado'!$BC$155:$CB$1048576,MATCH($A1076,'Hoja de Trabajo para listado'!$BC$155:$BC$1048576,0),MATCH((CUADRO!M$4&amp;$E1076),'Hoja de Trabajo para listado'!$BC$151:$CB$151,0)),0)+IFERROR(INDEX('Hoja de Trabajo para listado'!$DE$153:$DG$274,MATCH($A1076,'Hoja de Trabajo para listado'!$DE$153:$DE$1048576,0),MATCH((CUADRO!M$4&amp;$E1076),'Hoja de Trabajo para listado'!$DE$151:$DG$151,0)),0)+IFERROR(INDEX('Hoja de Trabajo para listado'!$CD$155:$DC$1048576,MATCH($A1076,'Hoja de Trabajo para listado'!$CD$155:$CD$1048576,0),MATCH((CUADRO!M$4&amp;$E1076),'Hoja de Trabajo para listado'!$CD$151:$DC$151,0)),0)</f>
        <v>0</v>
      </c>
      <c r="N1076" s="243">
        <f ca="1">+IFERROR(INDEX('Hoja de Trabajo para listado'!$A$155:$Z$1048576,MATCH($A1076,'Hoja de Trabajo para listado'!$A$155:$A$1048576,0),MATCH((CUADRO!N$4&amp;$E1076),'Hoja de Trabajo para listado'!$A$151:$Z$151,0)),0)+IFERROR(INDEX('Hoja de Trabajo para listado'!$AB$155:$BA$1048576,MATCH($A1076,'Hoja de Trabajo para listado'!$AB$155:$AB$1048576,0),MATCH((CUADRO!N$4&amp;$E1076),'Hoja de Trabajo para listado'!$AB$151:$BA$151,0)),0)+IFERROR(INDEX('Hoja de Trabajo para listado'!$BC$155:$CB$1048576,MATCH($A1076,'Hoja de Trabajo para listado'!$BC$155:$BC$1048576,0),MATCH((CUADRO!N$4&amp;$E1076),'Hoja de Trabajo para listado'!$BC$151:$CB$151,0)),0)+IFERROR(INDEX('Hoja de Trabajo para listado'!$DE$153:$DG$274,MATCH($A1076,'Hoja de Trabajo para listado'!$DE$153:$DE$1048576,0),MATCH((CUADRO!N$4&amp;$E1076),'Hoja de Trabajo para listado'!$DE$151:$DG$151,0)),0)+IFERROR(INDEX('Hoja de Trabajo para listado'!$CD$155:$DC$1048576,MATCH($A1076,'Hoja de Trabajo para listado'!$CD$155:$CD$1048576,0),MATCH((CUADRO!N$4&amp;$E1076),'Hoja de Trabajo para listado'!$CD$151:$DC$151,0)),0)</f>
        <v>0</v>
      </c>
      <c r="O1076" s="243">
        <f ca="1">+IFERROR(INDEX('Hoja de Trabajo para listado'!$A$155:$Z$1048576,MATCH($A1076,'Hoja de Trabajo para listado'!$A$155:$A$1048576,0),MATCH((CUADRO!O$4&amp;$E1076),'Hoja de Trabajo para listado'!$A$151:$Z$151,0)),0)+IFERROR(INDEX('Hoja de Trabajo para listado'!$AB$155:$BA$1048576,MATCH($A1076,'Hoja de Trabajo para listado'!$AB$155:$AB$1048576,0),MATCH((CUADRO!O$4&amp;$E1076),'Hoja de Trabajo para listado'!$AB$151:$BA$151,0)),0)+IFERROR(INDEX('Hoja de Trabajo para listado'!$BC$155:$CB$1048576,MATCH($A1076,'Hoja de Trabajo para listado'!$BC$155:$BC$1048576,0),MATCH((CUADRO!O$4&amp;$E1076),'Hoja de Trabajo para listado'!$BC$151:$CB$151,0)),0)+IFERROR(INDEX('Hoja de Trabajo para listado'!$DE$153:$DG$274,MATCH($A1076,'Hoja de Trabajo para listado'!$DE$153:$DE$1048576,0),MATCH((CUADRO!O$4&amp;$E1076),'Hoja de Trabajo para listado'!$DE$151:$DG$151,0)),0)+IFERROR(INDEX('Hoja de Trabajo para listado'!$CD$155:$DC$1048576,MATCH($A1076,'Hoja de Trabajo para listado'!$CD$155:$CD$1048576,0),MATCH((CUADRO!O$4&amp;$E1076),'Hoja de Trabajo para listado'!$CD$151:$DC$151,0)),0)</f>
        <v>0</v>
      </c>
      <c r="P1076" s="243">
        <f ca="1">+IFERROR(INDEX('Hoja de Trabajo para listado'!$A$155:$Z$1048576,MATCH($A1076,'Hoja de Trabajo para listado'!$A$155:$A$1048576,0),MATCH((CUADRO!P$4&amp;$E1076),'Hoja de Trabajo para listado'!$A$151:$Z$151,0)),0)+IFERROR(INDEX('Hoja de Trabajo para listado'!$AB$155:$BA$1048576,MATCH($A1076,'Hoja de Trabajo para listado'!$AB$155:$AB$1048576,0),MATCH((CUADRO!P$4&amp;$E1076),'Hoja de Trabajo para listado'!$AB$151:$BA$151,0)),0)+IFERROR(INDEX('Hoja de Trabajo para listado'!$BC$155:$CB$1048576,MATCH($A1076,'Hoja de Trabajo para listado'!$BC$155:$BC$1048576,0),MATCH((CUADRO!P$4&amp;$E1076),'Hoja de Trabajo para listado'!$BC$151:$CB$151,0)),0)+IFERROR(INDEX('Hoja de Trabajo para listado'!$DE$153:$DG$274,MATCH($A1076,'Hoja de Trabajo para listado'!$DE$153:$DE$1048576,0),MATCH((CUADRO!P$4&amp;$E1076),'Hoja de Trabajo para listado'!$DE$151:$DG$151,0)),0)+IFERROR(INDEX('Hoja de Trabajo para listado'!$CD$155:$DC$1048576,MATCH($A1076,'Hoja de Trabajo para listado'!$CD$155:$CD$1048576,0),MATCH((CUADRO!P$4&amp;$E1076),'Hoja de Trabajo para listado'!$CD$151:$DC$151,0)),0)</f>
        <v>0</v>
      </c>
      <c r="Q1076" s="243">
        <f ca="1">+IFERROR(INDEX('Hoja de Trabajo para listado'!$A$155:$Z$1048576,MATCH($A1076,'Hoja de Trabajo para listado'!$A$155:$A$1048576,0),MATCH((CUADRO!Q$4&amp;$E1076),'Hoja de Trabajo para listado'!$A$151:$Z$151,0)),0)+IFERROR(INDEX('Hoja de Trabajo para listado'!$AB$155:$BA$1048576,MATCH($A1076,'Hoja de Trabajo para listado'!$AB$155:$AB$1048576,0),MATCH((CUADRO!Q$4&amp;$E1076),'Hoja de Trabajo para listado'!$AB$151:$BA$151,0)),0)+IFERROR(INDEX('Hoja de Trabajo para listado'!$BC$155:$CB$1048576,MATCH($A1076,'Hoja de Trabajo para listado'!$BC$155:$BC$1048576,0),MATCH((CUADRO!Q$4&amp;$E1076),'Hoja de Trabajo para listado'!$BC$151:$CB$151,0)),0)+IFERROR(INDEX('Hoja de Trabajo para listado'!$DE$153:$DG$274,MATCH($A1076,'Hoja de Trabajo para listado'!$DE$153:$DE$1048576,0),MATCH((CUADRO!Q$4&amp;$E1076),'Hoja de Trabajo para listado'!$DE$151:$DG$151,0)),0)+IFERROR(INDEX('Hoja de Trabajo para listado'!$CD$155:$DC$1048576,MATCH($A1076,'Hoja de Trabajo para listado'!$CD$155:$CD$1048576,0),MATCH((CUADRO!Q$4&amp;$E1076),'Hoja de Trabajo para listado'!$CD$151:$DC$151,0)),0)</f>
        <v>0</v>
      </c>
      <c r="R1076" s="243">
        <f t="shared" ca="1" si="39"/>
        <v>0</v>
      </c>
      <c r="S1076" s="256">
        <f ca="1">+R1075+R1076</f>
        <v>0</v>
      </c>
      <c r="T1076" s="241">
        <f ca="1">+S1076</f>
        <v>0</v>
      </c>
      <c r="U1076" s="240">
        <f t="shared" si="40"/>
        <v>2</v>
      </c>
      <c r="V1076" s="327" t="str">
        <f>+VLOOKUP(A1076,bd_lista!$A$3:$E$592,5,FALSE)</f>
        <v>Gobiernos Autonomos Municipales</v>
      </c>
      <c r="W1076" s="398"/>
      <c r="X1076" s="240">
        <f>+VLOOKUP(A1076,[4]Sheet1!$A$13:$D$744,4,FALSE)</f>
        <v>0</v>
      </c>
      <c r="Y1076" s="240" t="e">
        <f>+VLOOKUP(X1076,bd_lista!$A$3:$C$592,3,FALSE)</f>
        <v>#N/A</v>
      </c>
      <c r="Z1076" s="288"/>
      <c r="AA1076" s="289"/>
    </row>
    <row r="1077" spans="1:27" customFormat="1" ht="15" hidden="1" customHeight="1">
      <c r="A1077" s="32">
        <v>1816</v>
      </c>
      <c r="B1077" s="393">
        <f>+A1077</f>
        <v>1816</v>
      </c>
      <c r="C1077" s="245" t="str">
        <f>+VLOOKUP(A1077,bd_lista!$A$3:$C$592,3,FALSE)</f>
        <v>Gobierno Autónomo Municipal de Puerto Síles</v>
      </c>
      <c r="D1077" s="395" t="str">
        <f>+C1077</f>
        <v>Gobierno Autónomo Municipal de Puerto Síles</v>
      </c>
      <c r="E1077" s="240" t="s">
        <v>1303</v>
      </c>
      <c r="F1077" s="241">
        <f ca="1">+IFERROR(INDEX('Hoja de Trabajo para listado'!$A$155:$Z$1048576,MATCH($A1077,'Hoja de Trabajo para listado'!$A$155:$A$1048576,0),MATCH((CUADRO!F$4&amp;$E1077),'Hoja de Trabajo para listado'!$A$151:$Z$151,0)),0)+IFERROR(INDEX('Hoja de Trabajo para listado'!$AB$155:$BA$1048576,MATCH($A1077,'Hoja de Trabajo para listado'!$AB$155:$AB$1048576,0),MATCH((CUADRO!F$4&amp;$E1077),'Hoja de Trabajo para listado'!$AB$151:$BA$151,0)),0)+IFERROR(INDEX('Hoja de Trabajo para listado'!$BC$155:$CB$1048576,MATCH($A1077,'Hoja de Trabajo para listado'!$BC$155:$BC$1048576,0),MATCH((CUADRO!F$4&amp;$E1077),'Hoja de Trabajo para listado'!$BC$151:$CB$151,0)),0)+IFERROR(INDEX('Hoja de Trabajo para listado'!$DE$153:$DG$274,MATCH($A1077,'Hoja de Trabajo para listado'!$DE$153:$DE$1048576,0),MATCH((CUADRO!F$4&amp;$E1077),'Hoja de Trabajo para listado'!$DE$151:$DG$151,0)),0)+IFERROR(INDEX('Hoja de Trabajo para listado'!$CD$155:$DC$1048576,MATCH($A1077,'Hoja de Trabajo para listado'!$CD$155:$CD$1048576,0),MATCH((CUADRO!F$4&amp;$E1077),'Hoja de Trabajo para listado'!$CD$151:$DC$151,0)),0)</f>
        <v>0</v>
      </c>
      <c r="G1077" s="241">
        <f ca="1">+IFERROR(INDEX('Hoja de Trabajo para listado'!$A$155:$Z$1048576,MATCH($A1077,'Hoja de Trabajo para listado'!$A$155:$A$1048576,0),MATCH((CUADRO!G$4&amp;$E1077),'Hoja de Trabajo para listado'!$A$151:$Z$151,0)),0)+IFERROR(INDEX('Hoja de Trabajo para listado'!$AB$155:$BA$1048576,MATCH($A1077,'Hoja de Trabajo para listado'!$AB$155:$AB$1048576,0),MATCH((CUADRO!G$4&amp;$E1077),'Hoja de Trabajo para listado'!$AB$151:$BA$151,0)),0)+IFERROR(INDEX('Hoja de Trabajo para listado'!$BC$155:$CB$1048576,MATCH($A1077,'Hoja de Trabajo para listado'!$BC$155:$BC$1048576,0),MATCH((CUADRO!G$4&amp;$E1077),'Hoja de Trabajo para listado'!$BC$151:$CB$151,0)),0)+IFERROR(INDEX('Hoja de Trabajo para listado'!$DE$153:$DG$274,MATCH($A1077,'Hoja de Trabajo para listado'!$DE$153:$DE$1048576,0),MATCH((CUADRO!G$4&amp;$E1077),'Hoja de Trabajo para listado'!$DE$151:$DG$151,0)),0)+IFERROR(INDEX('Hoja de Trabajo para listado'!$CD$155:$DC$1048576,MATCH($A1077,'Hoja de Trabajo para listado'!$CD$155:$CD$1048576,0),MATCH((CUADRO!G$4&amp;$E1077),'Hoja de Trabajo para listado'!$CD$151:$DC$151,0)),0)</f>
        <v>0</v>
      </c>
      <c r="H1077" s="241">
        <f ca="1">+IFERROR(INDEX('Hoja de Trabajo para listado'!$A$155:$Z$1048576,MATCH($A1077,'Hoja de Trabajo para listado'!$A$155:$A$1048576,0),MATCH((CUADRO!H$4&amp;$E1077),'Hoja de Trabajo para listado'!$A$151:$Z$151,0)),0)+IFERROR(INDEX('Hoja de Trabajo para listado'!$AB$155:$BA$1048576,MATCH($A1077,'Hoja de Trabajo para listado'!$AB$155:$AB$1048576,0),MATCH((CUADRO!H$4&amp;$E1077),'Hoja de Trabajo para listado'!$AB$151:$BA$151,0)),0)+IFERROR(INDEX('Hoja de Trabajo para listado'!$BC$155:$CB$1048576,MATCH($A1077,'Hoja de Trabajo para listado'!$BC$155:$BC$1048576,0),MATCH((CUADRO!H$4&amp;$E1077),'Hoja de Trabajo para listado'!$BC$151:$CB$151,0)),0)+IFERROR(INDEX('Hoja de Trabajo para listado'!$DE$153:$DG$274,MATCH($A1077,'Hoja de Trabajo para listado'!$DE$153:$DE$1048576,0),MATCH((CUADRO!H$4&amp;$E1077),'Hoja de Trabajo para listado'!$DE$151:$DG$151,0)),0)+IFERROR(INDEX('Hoja de Trabajo para listado'!$CD$155:$DC$1048576,MATCH($A1077,'Hoja de Trabajo para listado'!$CD$155:$CD$1048576,0),MATCH((CUADRO!H$4&amp;$E1077),'Hoja de Trabajo para listado'!$CD$151:$DC$151,0)),0)</f>
        <v>0</v>
      </c>
      <c r="I1077" s="241">
        <f ca="1">+IFERROR(INDEX('Hoja de Trabajo para listado'!$A$155:$Z$1048576,MATCH($A1077,'Hoja de Trabajo para listado'!$A$155:$A$1048576,0),MATCH((CUADRO!I$4&amp;$E1077),'Hoja de Trabajo para listado'!$A$151:$Z$151,0)),0)+IFERROR(INDEX('Hoja de Trabajo para listado'!$AB$155:$BA$1048576,MATCH($A1077,'Hoja de Trabajo para listado'!$AB$155:$AB$1048576,0),MATCH((CUADRO!I$4&amp;$E1077),'Hoja de Trabajo para listado'!$AB$151:$BA$151,0)),0)+IFERROR(INDEX('Hoja de Trabajo para listado'!$BC$155:$CB$1048576,MATCH($A1077,'Hoja de Trabajo para listado'!$BC$155:$BC$1048576,0),MATCH((CUADRO!I$4&amp;$E1077),'Hoja de Trabajo para listado'!$BC$151:$CB$151,0)),0)+IFERROR(INDEX('Hoja de Trabajo para listado'!$DE$153:$DG$274,MATCH($A1077,'Hoja de Trabajo para listado'!$DE$153:$DE$1048576,0),MATCH((CUADRO!I$4&amp;$E1077),'Hoja de Trabajo para listado'!$DE$151:$DG$151,0)),0)+IFERROR(INDEX('Hoja de Trabajo para listado'!$CD$155:$DC$1048576,MATCH($A1077,'Hoja de Trabajo para listado'!$CD$155:$CD$1048576,0),MATCH((CUADRO!I$4&amp;$E1077),'Hoja de Trabajo para listado'!$CD$151:$DC$151,0)),0)</f>
        <v>0</v>
      </c>
      <c r="J1077" s="241">
        <f ca="1">+IFERROR(INDEX('Hoja de Trabajo para listado'!$A$155:$Z$1048576,MATCH($A1077,'Hoja de Trabajo para listado'!$A$155:$A$1048576,0),MATCH((CUADRO!J$4&amp;$E1077),'Hoja de Trabajo para listado'!$A$151:$Z$151,0)),0)+IFERROR(INDEX('Hoja de Trabajo para listado'!$AB$155:$BA$1048576,MATCH($A1077,'Hoja de Trabajo para listado'!$AB$155:$AB$1048576,0),MATCH((CUADRO!J$4&amp;$E1077),'Hoja de Trabajo para listado'!$AB$151:$BA$151,0)),0)+IFERROR(INDEX('Hoja de Trabajo para listado'!$BC$155:$CB$1048576,MATCH($A1077,'Hoja de Trabajo para listado'!$BC$155:$BC$1048576,0),MATCH((CUADRO!J$4&amp;$E1077),'Hoja de Trabajo para listado'!$BC$151:$CB$151,0)),0)+IFERROR(INDEX('Hoja de Trabajo para listado'!$DE$153:$DG$274,MATCH($A1077,'Hoja de Trabajo para listado'!$DE$153:$DE$1048576,0),MATCH((CUADRO!J$4&amp;$E1077),'Hoja de Trabajo para listado'!$DE$151:$DG$151,0)),0)+IFERROR(INDEX('Hoja de Trabajo para listado'!$CD$155:$DC$1048576,MATCH($A1077,'Hoja de Trabajo para listado'!$CD$155:$CD$1048576,0),MATCH((CUADRO!J$4&amp;$E1077),'Hoja de Trabajo para listado'!$CD$151:$DC$151,0)),0)</f>
        <v>0</v>
      </c>
      <c r="K1077" s="241">
        <f ca="1">+IFERROR(INDEX('Hoja de Trabajo para listado'!$A$155:$Z$1048576,MATCH($A1077,'Hoja de Trabajo para listado'!$A$155:$A$1048576,0),MATCH((CUADRO!K$4&amp;$E1077),'Hoja de Trabajo para listado'!$A$151:$Z$151,0)),0)+IFERROR(INDEX('Hoja de Trabajo para listado'!$AB$155:$BA$1048576,MATCH($A1077,'Hoja de Trabajo para listado'!$AB$155:$AB$1048576,0),MATCH((CUADRO!K$4&amp;$E1077),'Hoja de Trabajo para listado'!$AB$151:$BA$151,0)),0)+IFERROR(INDEX('Hoja de Trabajo para listado'!$BC$155:$CB$1048576,MATCH($A1077,'Hoja de Trabajo para listado'!$BC$155:$BC$1048576,0),MATCH((CUADRO!K$4&amp;$E1077),'Hoja de Trabajo para listado'!$BC$151:$CB$151,0)),0)+IFERROR(INDEX('Hoja de Trabajo para listado'!$DE$153:$DG$274,MATCH($A1077,'Hoja de Trabajo para listado'!$DE$153:$DE$1048576,0),MATCH((CUADRO!K$4&amp;$E1077),'Hoja de Trabajo para listado'!$DE$151:$DG$151,0)),0)+IFERROR(INDEX('Hoja de Trabajo para listado'!$CD$155:$DC$1048576,MATCH($A1077,'Hoja de Trabajo para listado'!$CD$155:$CD$1048576,0),MATCH((CUADRO!K$4&amp;$E1077),'Hoja de Trabajo para listado'!$CD$151:$DC$151,0)),0)</f>
        <v>0</v>
      </c>
      <c r="L1077" s="241">
        <f ca="1">+IFERROR(INDEX('Hoja de Trabajo para listado'!$A$155:$Z$1048576,MATCH($A1077,'Hoja de Trabajo para listado'!$A$155:$A$1048576,0),MATCH((CUADRO!L$4&amp;$E1077),'Hoja de Trabajo para listado'!$A$151:$Z$151,0)),0)+IFERROR(INDEX('Hoja de Trabajo para listado'!$AB$155:$BA$1048576,MATCH($A1077,'Hoja de Trabajo para listado'!$AB$155:$AB$1048576,0),MATCH((CUADRO!L$4&amp;$E1077),'Hoja de Trabajo para listado'!$AB$151:$BA$151,0)),0)+IFERROR(INDEX('Hoja de Trabajo para listado'!$BC$155:$CB$1048576,MATCH($A1077,'Hoja de Trabajo para listado'!$BC$155:$BC$1048576,0),MATCH((CUADRO!L$4&amp;$E1077),'Hoja de Trabajo para listado'!$BC$151:$CB$151,0)),0)+IFERROR(INDEX('Hoja de Trabajo para listado'!$DE$153:$DG$274,MATCH($A1077,'Hoja de Trabajo para listado'!$DE$153:$DE$1048576,0),MATCH((CUADRO!L$4&amp;$E1077),'Hoja de Trabajo para listado'!$DE$151:$DG$151,0)),0)+IFERROR(INDEX('Hoja de Trabajo para listado'!$CD$155:$DC$1048576,MATCH($A1077,'Hoja de Trabajo para listado'!$CD$155:$CD$1048576,0),MATCH((CUADRO!L$4&amp;$E1077),'Hoja de Trabajo para listado'!$CD$151:$DC$151,0)),0)</f>
        <v>0</v>
      </c>
      <c r="M1077" s="241">
        <f ca="1">+IFERROR(INDEX('Hoja de Trabajo para listado'!$A$155:$Z$1048576,MATCH($A1077,'Hoja de Trabajo para listado'!$A$155:$A$1048576,0),MATCH((CUADRO!M$4&amp;$E1077),'Hoja de Trabajo para listado'!$A$151:$Z$151,0)),0)+IFERROR(INDEX('Hoja de Trabajo para listado'!$AB$155:$BA$1048576,MATCH($A1077,'Hoja de Trabajo para listado'!$AB$155:$AB$1048576,0),MATCH((CUADRO!M$4&amp;$E1077),'Hoja de Trabajo para listado'!$AB$151:$BA$151,0)),0)+IFERROR(INDEX('Hoja de Trabajo para listado'!$BC$155:$CB$1048576,MATCH($A1077,'Hoja de Trabajo para listado'!$BC$155:$BC$1048576,0),MATCH((CUADRO!M$4&amp;$E1077),'Hoja de Trabajo para listado'!$BC$151:$CB$151,0)),0)+IFERROR(INDEX('Hoja de Trabajo para listado'!$DE$153:$DG$274,MATCH($A1077,'Hoja de Trabajo para listado'!$DE$153:$DE$1048576,0),MATCH((CUADRO!M$4&amp;$E1077),'Hoja de Trabajo para listado'!$DE$151:$DG$151,0)),0)+IFERROR(INDEX('Hoja de Trabajo para listado'!$CD$155:$DC$1048576,MATCH($A1077,'Hoja de Trabajo para listado'!$CD$155:$CD$1048576,0),MATCH((CUADRO!M$4&amp;$E1077),'Hoja de Trabajo para listado'!$CD$151:$DC$151,0)),0)</f>
        <v>0</v>
      </c>
      <c r="N1077" s="241">
        <f ca="1">+IFERROR(INDEX('Hoja de Trabajo para listado'!$A$155:$Z$1048576,MATCH($A1077,'Hoja de Trabajo para listado'!$A$155:$A$1048576,0),MATCH((CUADRO!N$4&amp;$E1077),'Hoja de Trabajo para listado'!$A$151:$Z$151,0)),0)+IFERROR(INDEX('Hoja de Trabajo para listado'!$AB$155:$BA$1048576,MATCH($A1077,'Hoja de Trabajo para listado'!$AB$155:$AB$1048576,0),MATCH((CUADRO!N$4&amp;$E1077),'Hoja de Trabajo para listado'!$AB$151:$BA$151,0)),0)+IFERROR(INDEX('Hoja de Trabajo para listado'!$BC$155:$CB$1048576,MATCH($A1077,'Hoja de Trabajo para listado'!$BC$155:$BC$1048576,0),MATCH((CUADRO!N$4&amp;$E1077),'Hoja de Trabajo para listado'!$BC$151:$CB$151,0)),0)+IFERROR(INDEX('Hoja de Trabajo para listado'!$DE$153:$DG$274,MATCH($A1077,'Hoja de Trabajo para listado'!$DE$153:$DE$1048576,0),MATCH((CUADRO!N$4&amp;$E1077),'Hoja de Trabajo para listado'!$DE$151:$DG$151,0)),0)+IFERROR(INDEX('Hoja de Trabajo para listado'!$CD$155:$DC$1048576,MATCH($A1077,'Hoja de Trabajo para listado'!$CD$155:$CD$1048576,0),MATCH((CUADRO!N$4&amp;$E1077),'Hoja de Trabajo para listado'!$CD$151:$DC$151,0)),0)</f>
        <v>0</v>
      </c>
      <c r="O1077" s="241">
        <f ca="1">+IFERROR(INDEX('Hoja de Trabajo para listado'!$A$155:$Z$1048576,MATCH($A1077,'Hoja de Trabajo para listado'!$A$155:$A$1048576,0),MATCH((CUADRO!O$4&amp;$E1077),'Hoja de Trabajo para listado'!$A$151:$Z$151,0)),0)+IFERROR(INDEX('Hoja de Trabajo para listado'!$AB$155:$BA$1048576,MATCH($A1077,'Hoja de Trabajo para listado'!$AB$155:$AB$1048576,0),MATCH((CUADRO!O$4&amp;$E1077),'Hoja de Trabajo para listado'!$AB$151:$BA$151,0)),0)+IFERROR(INDEX('Hoja de Trabajo para listado'!$BC$155:$CB$1048576,MATCH($A1077,'Hoja de Trabajo para listado'!$BC$155:$BC$1048576,0),MATCH((CUADRO!O$4&amp;$E1077),'Hoja de Trabajo para listado'!$BC$151:$CB$151,0)),0)+IFERROR(INDEX('Hoja de Trabajo para listado'!$DE$153:$DG$274,MATCH($A1077,'Hoja de Trabajo para listado'!$DE$153:$DE$1048576,0),MATCH((CUADRO!O$4&amp;$E1077),'Hoja de Trabajo para listado'!$DE$151:$DG$151,0)),0)+IFERROR(INDEX('Hoja de Trabajo para listado'!$CD$155:$DC$1048576,MATCH($A1077,'Hoja de Trabajo para listado'!$CD$155:$CD$1048576,0),MATCH((CUADRO!O$4&amp;$E1077),'Hoja de Trabajo para listado'!$CD$151:$DC$151,0)),0)</f>
        <v>0</v>
      </c>
      <c r="P1077" s="241">
        <f ca="1">+IFERROR(INDEX('Hoja de Trabajo para listado'!$A$155:$Z$1048576,MATCH($A1077,'Hoja de Trabajo para listado'!$A$155:$A$1048576,0),MATCH((CUADRO!P$4&amp;$E1077),'Hoja de Trabajo para listado'!$A$151:$Z$151,0)),0)+IFERROR(INDEX('Hoja de Trabajo para listado'!$AB$155:$BA$1048576,MATCH($A1077,'Hoja de Trabajo para listado'!$AB$155:$AB$1048576,0),MATCH((CUADRO!P$4&amp;$E1077),'Hoja de Trabajo para listado'!$AB$151:$BA$151,0)),0)+IFERROR(INDEX('Hoja de Trabajo para listado'!$BC$155:$CB$1048576,MATCH($A1077,'Hoja de Trabajo para listado'!$BC$155:$BC$1048576,0),MATCH((CUADRO!P$4&amp;$E1077),'Hoja de Trabajo para listado'!$BC$151:$CB$151,0)),0)+IFERROR(INDEX('Hoja de Trabajo para listado'!$DE$153:$DG$274,MATCH($A1077,'Hoja de Trabajo para listado'!$DE$153:$DE$1048576,0),MATCH((CUADRO!P$4&amp;$E1077),'Hoja de Trabajo para listado'!$DE$151:$DG$151,0)),0)+IFERROR(INDEX('Hoja de Trabajo para listado'!$CD$155:$DC$1048576,MATCH($A1077,'Hoja de Trabajo para listado'!$CD$155:$CD$1048576,0),MATCH((CUADRO!P$4&amp;$E1077),'Hoja de Trabajo para listado'!$CD$151:$DC$151,0)),0)</f>
        <v>0</v>
      </c>
      <c r="Q1077" s="241">
        <f ca="1">+IFERROR(INDEX('Hoja de Trabajo para listado'!$A$155:$Z$1048576,MATCH($A1077,'Hoja de Trabajo para listado'!$A$155:$A$1048576,0),MATCH((CUADRO!Q$4&amp;$E1077),'Hoja de Trabajo para listado'!$A$151:$Z$151,0)),0)+IFERROR(INDEX('Hoja de Trabajo para listado'!$AB$155:$BA$1048576,MATCH($A1077,'Hoja de Trabajo para listado'!$AB$155:$AB$1048576,0),MATCH((CUADRO!Q$4&amp;$E1077),'Hoja de Trabajo para listado'!$AB$151:$BA$151,0)),0)+IFERROR(INDEX('Hoja de Trabajo para listado'!$BC$155:$CB$1048576,MATCH($A1077,'Hoja de Trabajo para listado'!$BC$155:$BC$1048576,0),MATCH((CUADRO!Q$4&amp;$E1077),'Hoja de Trabajo para listado'!$BC$151:$CB$151,0)),0)+IFERROR(INDEX('Hoja de Trabajo para listado'!$DE$153:$DG$274,MATCH($A1077,'Hoja de Trabajo para listado'!$DE$153:$DE$1048576,0),MATCH((CUADRO!Q$4&amp;$E1077),'Hoja de Trabajo para listado'!$DE$151:$DG$151,0)),0)+IFERROR(INDEX('Hoja de Trabajo para listado'!$CD$155:$DC$1048576,MATCH($A1077,'Hoja de Trabajo para listado'!$CD$155:$CD$1048576,0),MATCH((CUADRO!Q$4&amp;$E1077),'Hoja de Trabajo para listado'!$CD$151:$DC$151,0)),0)</f>
        <v>0</v>
      </c>
      <c r="R1077" s="241">
        <f t="shared" ca="1" si="39"/>
        <v>0</v>
      </c>
      <c r="S1077" s="247"/>
      <c r="T1077" s="241">
        <f ca="1">+T1078</f>
        <v>0</v>
      </c>
      <c r="U1077" s="240">
        <f t="shared" si="40"/>
        <v>1</v>
      </c>
      <c r="V1077" s="327" t="str">
        <f>+VLOOKUP(A1077,bd_lista!$A$3:$E$592,5,FALSE)</f>
        <v>Gobiernos Autonomos Municipales</v>
      </c>
      <c r="W1077" s="397" t="str">
        <f>+V1077</f>
        <v>Gobiernos Autonomos Municipales</v>
      </c>
      <c r="X1077" s="240">
        <f>+VLOOKUP(A1077,[4]Sheet1!$A$13:$D$744,4,FALSE)</f>
        <v>0</v>
      </c>
      <c r="Y1077" s="240" t="e">
        <f>+VLOOKUP(X1077,bd_lista!$A$3:$C$592,3,FALSE)</f>
        <v>#N/A</v>
      </c>
      <c r="Z1077" s="290">
        <f>+X1077</f>
        <v>0</v>
      </c>
      <c r="AA1077" s="291" t="e">
        <f>+Y1077</f>
        <v>#N/A</v>
      </c>
    </row>
    <row r="1078" spans="1:27" customFormat="1" ht="15" hidden="1" customHeight="1">
      <c r="A1078" s="32">
        <v>1816</v>
      </c>
      <c r="B1078" s="394"/>
      <c r="C1078" s="245" t="str">
        <f>+VLOOKUP(A1078,bd_lista!$A$3:$C$592,3,FALSE)</f>
        <v>Gobierno Autónomo Municipal de Puerto Síles</v>
      </c>
      <c r="D1078" s="396"/>
      <c r="E1078" s="242" t="s">
        <v>1304</v>
      </c>
      <c r="F1078" s="241">
        <f ca="1">+IFERROR(INDEX('Hoja de Trabajo para listado'!$A$155:$Z$1048576,MATCH($A1078,'Hoja de Trabajo para listado'!$A$155:$A$1048576,0),MATCH((CUADRO!F$4&amp;$E1078),'Hoja de Trabajo para listado'!$A$151:$Z$151,0)),0)+IFERROR(INDEX('Hoja de Trabajo para listado'!$AB$155:$BA$1048576,MATCH($A1078,'Hoja de Trabajo para listado'!$AB$155:$AB$1048576,0),MATCH((CUADRO!F$4&amp;$E1078),'Hoja de Trabajo para listado'!$AB$151:$BA$151,0)),0)+IFERROR(INDEX('Hoja de Trabajo para listado'!$BC$155:$CB$1048576,MATCH($A1078,'Hoja de Trabajo para listado'!$BC$155:$BC$1048576,0),MATCH((CUADRO!F$4&amp;$E1078),'Hoja de Trabajo para listado'!$BC$151:$CB$151,0)),0)+IFERROR(INDEX('Hoja de Trabajo para listado'!$DE$153:$DG$274,MATCH($A1078,'Hoja de Trabajo para listado'!$DE$153:$DE$1048576,0),MATCH((CUADRO!F$4&amp;$E1078),'Hoja de Trabajo para listado'!$DE$151:$DG$151,0)),0)+IFERROR(INDEX('Hoja de Trabajo para listado'!$CD$155:$DC$1048576,MATCH($A1078,'Hoja de Trabajo para listado'!$CD$155:$CD$1048576,0),MATCH((CUADRO!F$4&amp;$E1078),'Hoja de Trabajo para listado'!$CD$151:$DC$151,0)),0)</f>
        <v>0</v>
      </c>
      <c r="G1078" s="241">
        <f ca="1">+IFERROR(INDEX('Hoja de Trabajo para listado'!$A$155:$Z$1048576,MATCH($A1078,'Hoja de Trabajo para listado'!$A$155:$A$1048576,0),MATCH((CUADRO!G$4&amp;$E1078),'Hoja de Trabajo para listado'!$A$151:$Z$151,0)),0)+IFERROR(INDEX('Hoja de Trabajo para listado'!$AB$155:$BA$1048576,MATCH($A1078,'Hoja de Trabajo para listado'!$AB$155:$AB$1048576,0),MATCH((CUADRO!G$4&amp;$E1078),'Hoja de Trabajo para listado'!$AB$151:$BA$151,0)),0)+IFERROR(INDEX('Hoja de Trabajo para listado'!$BC$155:$CB$1048576,MATCH($A1078,'Hoja de Trabajo para listado'!$BC$155:$BC$1048576,0),MATCH((CUADRO!G$4&amp;$E1078),'Hoja de Trabajo para listado'!$BC$151:$CB$151,0)),0)+IFERROR(INDEX('Hoja de Trabajo para listado'!$DE$153:$DG$274,MATCH($A1078,'Hoja de Trabajo para listado'!$DE$153:$DE$1048576,0),MATCH((CUADRO!G$4&amp;$E1078),'Hoja de Trabajo para listado'!$DE$151:$DG$151,0)),0)+IFERROR(INDEX('Hoja de Trabajo para listado'!$CD$155:$DC$1048576,MATCH($A1078,'Hoja de Trabajo para listado'!$CD$155:$CD$1048576,0),MATCH((CUADRO!G$4&amp;$E1078),'Hoja de Trabajo para listado'!$CD$151:$DC$151,0)),0)</f>
        <v>0</v>
      </c>
      <c r="H1078" s="241">
        <f ca="1">+IFERROR(INDEX('Hoja de Trabajo para listado'!$A$155:$Z$1048576,MATCH($A1078,'Hoja de Trabajo para listado'!$A$155:$A$1048576,0),MATCH((CUADRO!H$4&amp;$E1078),'Hoja de Trabajo para listado'!$A$151:$Z$151,0)),0)+IFERROR(INDEX('Hoja de Trabajo para listado'!$AB$155:$BA$1048576,MATCH($A1078,'Hoja de Trabajo para listado'!$AB$155:$AB$1048576,0),MATCH((CUADRO!H$4&amp;$E1078),'Hoja de Trabajo para listado'!$AB$151:$BA$151,0)),0)+IFERROR(INDEX('Hoja de Trabajo para listado'!$BC$155:$CB$1048576,MATCH($A1078,'Hoja de Trabajo para listado'!$BC$155:$BC$1048576,0),MATCH((CUADRO!H$4&amp;$E1078),'Hoja de Trabajo para listado'!$BC$151:$CB$151,0)),0)+IFERROR(INDEX('Hoja de Trabajo para listado'!$DE$153:$DG$274,MATCH($A1078,'Hoja de Trabajo para listado'!$DE$153:$DE$1048576,0),MATCH((CUADRO!H$4&amp;$E1078),'Hoja de Trabajo para listado'!$DE$151:$DG$151,0)),0)+IFERROR(INDEX('Hoja de Trabajo para listado'!$CD$155:$DC$1048576,MATCH($A1078,'Hoja de Trabajo para listado'!$CD$155:$CD$1048576,0),MATCH((CUADRO!H$4&amp;$E1078),'Hoja de Trabajo para listado'!$CD$151:$DC$151,0)),0)</f>
        <v>0</v>
      </c>
      <c r="I1078" s="241">
        <f ca="1">+IFERROR(INDEX('Hoja de Trabajo para listado'!$A$155:$Z$1048576,MATCH($A1078,'Hoja de Trabajo para listado'!$A$155:$A$1048576,0),MATCH((CUADRO!I$4&amp;$E1078),'Hoja de Trabajo para listado'!$A$151:$Z$151,0)),0)+IFERROR(INDEX('Hoja de Trabajo para listado'!$AB$155:$BA$1048576,MATCH($A1078,'Hoja de Trabajo para listado'!$AB$155:$AB$1048576,0),MATCH((CUADRO!I$4&amp;$E1078),'Hoja de Trabajo para listado'!$AB$151:$BA$151,0)),0)+IFERROR(INDEX('Hoja de Trabajo para listado'!$BC$155:$CB$1048576,MATCH($A1078,'Hoja de Trabajo para listado'!$BC$155:$BC$1048576,0),MATCH((CUADRO!I$4&amp;$E1078),'Hoja de Trabajo para listado'!$BC$151:$CB$151,0)),0)+IFERROR(INDEX('Hoja de Trabajo para listado'!$DE$153:$DG$274,MATCH($A1078,'Hoja de Trabajo para listado'!$DE$153:$DE$1048576,0),MATCH((CUADRO!I$4&amp;$E1078),'Hoja de Trabajo para listado'!$DE$151:$DG$151,0)),0)+IFERROR(INDEX('Hoja de Trabajo para listado'!$CD$155:$DC$1048576,MATCH($A1078,'Hoja de Trabajo para listado'!$CD$155:$CD$1048576,0),MATCH((CUADRO!I$4&amp;$E1078),'Hoja de Trabajo para listado'!$CD$151:$DC$151,0)),0)</f>
        <v>0</v>
      </c>
      <c r="J1078" s="241">
        <f ca="1">+IFERROR(INDEX('Hoja de Trabajo para listado'!$A$155:$Z$1048576,MATCH($A1078,'Hoja de Trabajo para listado'!$A$155:$A$1048576,0),MATCH((CUADRO!J$4&amp;$E1078),'Hoja de Trabajo para listado'!$A$151:$Z$151,0)),0)+IFERROR(INDEX('Hoja de Trabajo para listado'!$AB$155:$BA$1048576,MATCH($A1078,'Hoja de Trabajo para listado'!$AB$155:$AB$1048576,0),MATCH((CUADRO!J$4&amp;$E1078),'Hoja de Trabajo para listado'!$AB$151:$BA$151,0)),0)+IFERROR(INDEX('Hoja de Trabajo para listado'!$BC$155:$CB$1048576,MATCH($A1078,'Hoja de Trabajo para listado'!$BC$155:$BC$1048576,0),MATCH((CUADRO!J$4&amp;$E1078),'Hoja de Trabajo para listado'!$BC$151:$CB$151,0)),0)+IFERROR(INDEX('Hoja de Trabajo para listado'!$DE$153:$DG$274,MATCH($A1078,'Hoja de Trabajo para listado'!$DE$153:$DE$1048576,0),MATCH((CUADRO!J$4&amp;$E1078),'Hoja de Trabajo para listado'!$DE$151:$DG$151,0)),0)+IFERROR(INDEX('Hoja de Trabajo para listado'!$CD$155:$DC$1048576,MATCH($A1078,'Hoja de Trabajo para listado'!$CD$155:$CD$1048576,0),MATCH((CUADRO!J$4&amp;$E1078),'Hoja de Trabajo para listado'!$CD$151:$DC$151,0)),0)</f>
        <v>0</v>
      </c>
      <c r="K1078" s="241">
        <f ca="1">+IFERROR(INDEX('Hoja de Trabajo para listado'!$A$155:$Z$1048576,MATCH($A1078,'Hoja de Trabajo para listado'!$A$155:$A$1048576,0),MATCH((CUADRO!K$4&amp;$E1078),'Hoja de Trabajo para listado'!$A$151:$Z$151,0)),0)+IFERROR(INDEX('Hoja de Trabajo para listado'!$AB$155:$BA$1048576,MATCH($A1078,'Hoja de Trabajo para listado'!$AB$155:$AB$1048576,0),MATCH((CUADRO!K$4&amp;$E1078),'Hoja de Trabajo para listado'!$AB$151:$BA$151,0)),0)+IFERROR(INDEX('Hoja de Trabajo para listado'!$BC$155:$CB$1048576,MATCH($A1078,'Hoja de Trabajo para listado'!$BC$155:$BC$1048576,0),MATCH((CUADRO!K$4&amp;$E1078),'Hoja de Trabajo para listado'!$BC$151:$CB$151,0)),0)+IFERROR(INDEX('Hoja de Trabajo para listado'!$DE$153:$DG$274,MATCH($A1078,'Hoja de Trabajo para listado'!$DE$153:$DE$1048576,0),MATCH((CUADRO!K$4&amp;$E1078),'Hoja de Trabajo para listado'!$DE$151:$DG$151,0)),0)+IFERROR(INDEX('Hoja de Trabajo para listado'!$CD$155:$DC$1048576,MATCH($A1078,'Hoja de Trabajo para listado'!$CD$155:$CD$1048576,0),MATCH((CUADRO!K$4&amp;$E1078),'Hoja de Trabajo para listado'!$CD$151:$DC$151,0)),0)</f>
        <v>0</v>
      </c>
      <c r="L1078" s="241">
        <f ca="1">+IFERROR(INDEX('Hoja de Trabajo para listado'!$A$155:$Z$1048576,MATCH($A1078,'Hoja de Trabajo para listado'!$A$155:$A$1048576,0),MATCH((CUADRO!L$4&amp;$E1078),'Hoja de Trabajo para listado'!$A$151:$Z$151,0)),0)+IFERROR(INDEX('Hoja de Trabajo para listado'!$AB$155:$BA$1048576,MATCH($A1078,'Hoja de Trabajo para listado'!$AB$155:$AB$1048576,0),MATCH((CUADRO!L$4&amp;$E1078),'Hoja de Trabajo para listado'!$AB$151:$BA$151,0)),0)+IFERROR(INDEX('Hoja de Trabajo para listado'!$BC$155:$CB$1048576,MATCH($A1078,'Hoja de Trabajo para listado'!$BC$155:$BC$1048576,0),MATCH((CUADRO!L$4&amp;$E1078),'Hoja de Trabajo para listado'!$BC$151:$CB$151,0)),0)+IFERROR(INDEX('Hoja de Trabajo para listado'!$DE$153:$DG$274,MATCH($A1078,'Hoja de Trabajo para listado'!$DE$153:$DE$1048576,0),MATCH((CUADRO!L$4&amp;$E1078),'Hoja de Trabajo para listado'!$DE$151:$DG$151,0)),0)+IFERROR(INDEX('Hoja de Trabajo para listado'!$CD$155:$DC$1048576,MATCH($A1078,'Hoja de Trabajo para listado'!$CD$155:$CD$1048576,0),MATCH((CUADRO!L$4&amp;$E1078),'Hoja de Trabajo para listado'!$CD$151:$DC$151,0)),0)</f>
        <v>0</v>
      </c>
      <c r="M1078" s="241">
        <f ca="1">+IFERROR(INDEX('Hoja de Trabajo para listado'!$A$155:$Z$1048576,MATCH($A1078,'Hoja de Trabajo para listado'!$A$155:$A$1048576,0),MATCH((CUADRO!M$4&amp;$E1078),'Hoja de Trabajo para listado'!$A$151:$Z$151,0)),0)+IFERROR(INDEX('Hoja de Trabajo para listado'!$AB$155:$BA$1048576,MATCH($A1078,'Hoja de Trabajo para listado'!$AB$155:$AB$1048576,0),MATCH((CUADRO!M$4&amp;$E1078),'Hoja de Trabajo para listado'!$AB$151:$BA$151,0)),0)+IFERROR(INDEX('Hoja de Trabajo para listado'!$BC$155:$CB$1048576,MATCH($A1078,'Hoja de Trabajo para listado'!$BC$155:$BC$1048576,0),MATCH((CUADRO!M$4&amp;$E1078),'Hoja de Trabajo para listado'!$BC$151:$CB$151,0)),0)+IFERROR(INDEX('Hoja de Trabajo para listado'!$DE$153:$DG$274,MATCH($A1078,'Hoja de Trabajo para listado'!$DE$153:$DE$1048576,0),MATCH((CUADRO!M$4&amp;$E1078),'Hoja de Trabajo para listado'!$DE$151:$DG$151,0)),0)+IFERROR(INDEX('Hoja de Trabajo para listado'!$CD$155:$DC$1048576,MATCH($A1078,'Hoja de Trabajo para listado'!$CD$155:$CD$1048576,0),MATCH((CUADRO!M$4&amp;$E1078),'Hoja de Trabajo para listado'!$CD$151:$DC$151,0)),0)</f>
        <v>0</v>
      </c>
      <c r="N1078" s="241">
        <f ca="1">+IFERROR(INDEX('Hoja de Trabajo para listado'!$A$155:$Z$1048576,MATCH($A1078,'Hoja de Trabajo para listado'!$A$155:$A$1048576,0),MATCH((CUADRO!N$4&amp;$E1078),'Hoja de Trabajo para listado'!$A$151:$Z$151,0)),0)+IFERROR(INDEX('Hoja de Trabajo para listado'!$AB$155:$BA$1048576,MATCH($A1078,'Hoja de Trabajo para listado'!$AB$155:$AB$1048576,0),MATCH((CUADRO!N$4&amp;$E1078),'Hoja de Trabajo para listado'!$AB$151:$BA$151,0)),0)+IFERROR(INDEX('Hoja de Trabajo para listado'!$BC$155:$CB$1048576,MATCH($A1078,'Hoja de Trabajo para listado'!$BC$155:$BC$1048576,0),MATCH((CUADRO!N$4&amp;$E1078),'Hoja de Trabajo para listado'!$BC$151:$CB$151,0)),0)+IFERROR(INDEX('Hoja de Trabajo para listado'!$DE$153:$DG$274,MATCH($A1078,'Hoja de Trabajo para listado'!$DE$153:$DE$1048576,0),MATCH((CUADRO!N$4&amp;$E1078),'Hoja de Trabajo para listado'!$DE$151:$DG$151,0)),0)+IFERROR(INDEX('Hoja de Trabajo para listado'!$CD$155:$DC$1048576,MATCH($A1078,'Hoja de Trabajo para listado'!$CD$155:$CD$1048576,0),MATCH((CUADRO!N$4&amp;$E1078),'Hoja de Trabajo para listado'!$CD$151:$DC$151,0)),0)</f>
        <v>0</v>
      </c>
      <c r="O1078" s="241">
        <f ca="1">+IFERROR(INDEX('Hoja de Trabajo para listado'!$A$155:$Z$1048576,MATCH($A1078,'Hoja de Trabajo para listado'!$A$155:$A$1048576,0),MATCH((CUADRO!O$4&amp;$E1078),'Hoja de Trabajo para listado'!$A$151:$Z$151,0)),0)+IFERROR(INDEX('Hoja de Trabajo para listado'!$AB$155:$BA$1048576,MATCH($A1078,'Hoja de Trabajo para listado'!$AB$155:$AB$1048576,0),MATCH((CUADRO!O$4&amp;$E1078),'Hoja de Trabajo para listado'!$AB$151:$BA$151,0)),0)+IFERROR(INDEX('Hoja de Trabajo para listado'!$BC$155:$CB$1048576,MATCH($A1078,'Hoja de Trabajo para listado'!$BC$155:$BC$1048576,0),MATCH((CUADRO!O$4&amp;$E1078),'Hoja de Trabajo para listado'!$BC$151:$CB$151,0)),0)+IFERROR(INDEX('Hoja de Trabajo para listado'!$DE$153:$DG$274,MATCH($A1078,'Hoja de Trabajo para listado'!$DE$153:$DE$1048576,0),MATCH((CUADRO!O$4&amp;$E1078),'Hoja de Trabajo para listado'!$DE$151:$DG$151,0)),0)+IFERROR(INDEX('Hoja de Trabajo para listado'!$CD$155:$DC$1048576,MATCH($A1078,'Hoja de Trabajo para listado'!$CD$155:$CD$1048576,0),MATCH((CUADRO!O$4&amp;$E1078),'Hoja de Trabajo para listado'!$CD$151:$DC$151,0)),0)</f>
        <v>0</v>
      </c>
      <c r="P1078" s="241">
        <f ca="1">+IFERROR(INDEX('Hoja de Trabajo para listado'!$A$155:$Z$1048576,MATCH($A1078,'Hoja de Trabajo para listado'!$A$155:$A$1048576,0),MATCH((CUADRO!P$4&amp;$E1078),'Hoja de Trabajo para listado'!$A$151:$Z$151,0)),0)+IFERROR(INDEX('Hoja de Trabajo para listado'!$AB$155:$BA$1048576,MATCH($A1078,'Hoja de Trabajo para listado'!$AB$155:$AB$1048576,0),MATCH((CUADRO!P$4&amp;$E1078),'Hoja de Trabajo para listado'!$AB$151:$BA$151,0)),0)+IFERROR(INDEX('Hoja de Trabajo para listado'!$BC$155:$CB$1048576,MATCH($A1078,'Hoja de Trabajo para listado'!$BC$155:$BC$1048576,0),MATCH((CUADRO!P$4&amp;$E1078),'Hoja de Trabajo para listado'!$BC$151:$CB$151,0)),0)+IFERROR(INDEX('Hoja de Trabajo para listado'!$DE$153:$DG$274,MATCH($A1078,'Hoja de Trabajo para listado'!$DE$153:$DE$1048576,0),MATCH((CUADRO!P$4&amp;$E1078),'Hoja de Trabajo para listado'!$DE$151:$DG$151,0)),0)+IFERROR(INDEX('Hoja de Trabajo para listado'!$CD$155:$DC$1048576,MATCH($A1078,'Hoja de Trabajo para listado'!$CD$155:$CD$1048576,0),MATCH((CUADRO!P$4&amp;$E1078),'Hoja de Trabajo para listado'!$CD$151:$DC$151,0)),0)</f>
        <v>0</v>
      </c>
      <c r="Q1078" s="241">
        <f ca="1">+IFERROR(INDEX('Hoja de Trabajo para listado'!$A$155:$Z$1048576,MATCH($A1078,'Hoja de Trabajo para listado'!$A$155:$A$1048576,0),MATCH((CUADRO!Q$4&amp;$E1078),'Hoja de Trabajo para listado'!$A$151:$Z$151,0)),0)+IFERROR(INDEX('Hoja de Trabajo para listado'!$AB$155:$BA$1048576,MATCH($A1078,'Hoja de Trabajo para listado'!$AB$155:$AB$1048576,0),MATCH((CUADRO!Q$4&amp;$E1078),'Hoja de Trabajo para listado'!$AB$151:$BA$151,0)),0)+IFERROR(INDEX('Hoja de Trabajo para listado'!$BC$155:$CB$1048576,MATCH($A1078,'Hoja de Trabajo para listado'!$BC$155:$BC$1048576,0),MATCH((CUADRO!Q$4&amp;$E1078),'Hoja de Trabajo para listado'!$BC$151:$CB$151,0)),0)+IFERROR(INDEX('Hoja de Trabajo para listado'!$DE$153:$DG$274,MATCH($A1078,'Hoja de Trabajo para listado'!$DE$153:$DE$1048576,0),MATCH((CUADRO!Q$4&amp;$E1078),'Hoja de Trabajo para listado'!$DE$151:$DG$151,0)),0)+IFERROR(INDEX('Hoja de Trabajo para listado'!$CD$155:$DC$1048576,MATCH($A1078,'Hoja de Trabajo para listado'!$CD$155:$CD$1048576,0),MATCH((CUADRO!Q$4&amp;$E1078),'Hoja de Trabajo para listado'!$CD$151:$DC$151,0)),0)</f>
        <v>0</v>
      </c>
      <c r="R1078" s="241">
        <f t="shared" ca="1" si="39"/>
        <v>0</v>
      </c>
      <c r="S1078" s="247">
        <f ca="1">+R1077+R1078</f>
        <v>0</v>
      </c>
      <c r="T1078" s="241">
        <f ca="1">+S1078</f>
        <v>0</v>
      </c>
      <c r="U1078" s="240">
        <f t="shared" si="40"/>
        <v>2</v>
      </c>
      <c r="V1078" s="327" t="str">
        <f>+VLOOKUP(A1078,bd_lista!$A$3:$E$592,5,FALSE)</f>
        <v>Gobiernos Autonomos Municipales</v>
      </c>
      <c r="W1078" s="398"/>
      <c r="X1078" s="240">
        <f>+VLOOKUP(A1078,[4]Sheet1!$A$13:$D$744,4,FALSE)</f>
        <v>0</v>
      </c>
      <c r="Y1078" s="240" t="e">
        <f>+VLOOKUP(X1078,bd_lista!$A$3:$C$592,3,FALSE)</f>
        <v>#N/A</v>
      </c>
      <c r="Z1078" s="288"/>
      <c r="AA1078" s="289"/>
    </row>
    <row r="1079" spans="1:27" customFormat="1" ht="15" hidden="1" customHeight="1">
      <c r="A1079" s="32">
        <v>1817</v>
      </c>
      <c r="B1079" s="393">
        <f>+A1079</f>
        <v>1817</v>
      </c>
      <c r="C1079" s="245" t="str">
        <f>+VLOOKUP(A1079,bd_lista!$A$3:$C$592,3,FALSE)</f>
        <v>Gobierno Autónomo Municipal de Magdalena</v>
      </c>
      <c r="D1079" s="395" t="str">
        <f>+C1079</f>
        <v>Gobierno Autónomo Municipal de Magdalena</v>
      </c>
      <c r="E1079" s="240" t="s">
        <v>1303</v>
      </c>
      <c r="F1079" s="241">
        <f ca="1">+IFERROR(INDEX('Hoja de Trabajo para listado'!$A$155:$Z$1048576,MATCH($A1079,'Hoja de Trabajo para listado'!$A$155:$A$1048576,0),MATCH((CUADRO!F$4&amp;$E1079),'Hoja de Trabajo para listado'!$A$151:$Z$151,0)),0)+IFERROR(INDEX('Hoja de Trabajo para listado'!$AB$155:$BA$1048576,MATCH($A1079,'Hoja de Trabajo para listado'!$AB$155:$AB$1048576,0),MATCH((CUADRO!F$4&amp;$E1079),'Hoja de Trabajo para listado'!$AB$151:$BA$151,0)),0)+IFERROR(INDEX('Hoja de Trabajo para listado'!$BC$155:$CB$1048576,MATCH($A1079,'Hoja de Trabajo para listado'!$BC$155:$BC$1048576,0),MATCH((CUADRO!F$4&amp;$E1079),'Hoja de Trabajo para listado'!$BC$151:$CB$151,0)),0)+IFERROR(INDEX('Hoja de Trabajo para listado'!$DE$153:$DG$274,MATCH($A1079,'Hoja de Trabajo para listado'!$DE$153:$DE$1048576,0),MATCH((CUADRO!F$4&amp;$E1079),'Hoja de Trabajo para listado'!$DE$151:$DG$151,0)),0)+IFERROR(INDEX('Hoja de Trabajo para listado'!$CD$155:$DC$1048576,MATCH($A1079,'Hoja de Trabajo para listado'!$CD$155:$CD$1048576,0),MATCH((CUADRO!F$4&amp;$E1079),'Hoja de Trabajo para listado'!$CD$151:$DC$151,0)),0)</f>
        <v>0</v>
      </c>
      <c r="G1079" s="241">
        <f ca="1">+IFERROR(INDEX('Hoja de Trabajo para listado'!$A$155:$Z$1048576,MATCH($A1079,'Hoja de Trabajo para listado'!$A$155:$A$1048576,0),MATCH((CUADRO!G$4&amp;$E1079),'Hoja de Trabajo para listado'!$A$151:$Z$151,0)),0)+IFERROR(INDEX('Hoja de Trabajo para listado'!$AB$155:$BA$1048576,MATCH($A1079,'Hoja de Trabajo para listado'!$AB$155:$AB$1048576,0),MATCH((CUADRO!G$4&amp;$E1079),'Hoja de Trabajo para listado'!$AB$151:$BA$151,0)),0)+IFERROR(INDEX('Hoja de Trabajo para listado'!$BC$155:$CB$1048576,MATCH($A1079,'Hoja de Trabajo para listado'!$BC$155:$BC$1048576,0),MATCH((CUADRO!G$4&amp;$E1079),'Hoja de Trabajo para listado'!$BC$151:$CB$151,0)),0)+IFERROR(INDEX('Hoja de Trabajo para listado'!$DE$153:$DG$274,MATCH($A1079,'Hoja de Trabajo para listado'!$DE$153:$DE$1048576,0),MATCH((CUADRO!G$4&amp;$E1079),'Hoja de Trabajo para listado'!$DE$151:$DG$151,0)),0)+IFERROR(INDEX('Hoja de Trabajo para listado'!$CD$155:$DC$1048576,MATCH($A1079,'Hoja de Trabajo para listado'!$CD$155:$CD$1048576,0),MATCH((CUADRO!G$4&amp;$E1079),'Hoja de Trabajo para listado'!$CD$151:$DC$151,0)),0)</f>
        <v>0</v>
      </c>
      <c r="H1079" s="241">
        <f ca="1">+IFERROR(INDEX('Hoja de Trabajo para listado'!$A$155:$Z$1048576,MATCH($A1079,'Hoja de Trabajo para listado'!$A$155:$A$1048576,0),MATCH((CUADRO!H$4&amp;$E1079),'Hoja de Trabajo para listado'!$A$151:$Z$151,0)),0)+IFERROR(INDEX('Hoja de Trabajo para listado'!$AB$155:$BA$1048576,MATCH($A1079,'Hoja de Trabajo para listado'!$AB$155:$AB$1048576,0),MATCH((CUADRO!H$4&amp;$E1079),'Hoja de Trabajo para listado'!$AB$151:$BA$151,0)),0)+IFERROR(INDEX('Hoja de Trabajo para listado'!$BC$155:$CB$1048576,MATCH($A1079,'Hoja de Trabajo para listado'!$BC$155:$BC$1048576,0),MATCH((CUADRO!H$4&amp;$E1079),'Hoja de Trabajo para listado'!$BC$151:$CB$151,0)),0)+IFERROR(INDEX('Hoja de Trabajo para listado'!$DE$153:$DG$274,MATCH($A1079,'Hoja de Trabajo para listado'!$DE$153:$DE$1048576,0),MATCH((CUADRO!H$4&amp;$E1079),'Hoja de Trabajo para listado'!$DE$151:$DG$151,0)),0)+IFERROR(INDEX('Hoja de Trabajo para listado'!$CD$155:$DC$1048576,MATCH($A1079,'Hoja de Trabajo para listado'!$CD$155:$CD$1048576,0),MATCH((CUADRO!H$4&amp;$E1079),'Hoja de Trabajo para listado'!$CD$151:$DC$151,0)),0)</f>
        <v>0</v>
      </c>
      <c r="I1079" s="241">
        <f ca="1">+IFERROR(INDEX('Hoja de Trabajo para listado'!$A$155:$Z$1048576,MATCH($A1079,'Hoja de Trabajo para listado'!$A$155:$A$1048576,0),MATCH((CUADRO!I$4&amp;$E1079),'Hoja de Trabajo para listado'!$A$151:$Z$151,0)),0)+IFERROR(INDEX('Hoja de Trabajo para listado'!$AB$155:$BA$1048576,MATCH($A1079,'Hoja de Trabajo para listado'!$AB$155:$AB$1048576,0),MATCH((CUADRO!I$4&amp;$E1079),'Hoja de Trabajo para listado'!$AB$151:$BA$151,0)),0)+IFERROR(INDEX('Hoja de Trabajo para listado'!$BC$155:$CB$1048576,MATCH($A1079,'Hoja de Trabajo para listado'!$BC$155:$BC$1048576,0),MATCH((CUADRO!I$4&amp;$E1079),'Hoja de Trabajo para listado'!$BC$151:$CB$151,0)),0)+IFERROR(INDEX('Hoja de Trabajo para listado'!$DE$153:$DG$274,MATCH($A1079,'Hoja de Trabajo para listado'!$DE$153:$DE$1048576,0),MATCH((CUADRO!I$4&amp;$E1079),'Hoja de Trabajo para listado'!$DE$151:$DG$151,0)),0)+IFERROR(INDEX('Hoja de Trabajo para listado'!$CD$155:$DC$1048576,MATCH($A1079,'Hoja de Trabajo para listado'!$CD$155:$CD$1048576,0),MATCH((CUADRO!I$4&amp;$E1079),'Hoja de Trabajo para listado'!$CD$151:$DC$151,0)),0)</f>
        <v>0</v>
      </c>
      <c r="J1079" s="241">
        <f ca="1">+IFERROR(INDEX('Hoja de Trabajo para listado'!$A$155:$Z$1048576,MATCH($A1079,'Hoja de Trabajo para listado'!$A$155:$A$1048576,0),MATCH((CUADRO!J$4&amp;$E1079),'Hoja de Trabajo para listado'!$A$151:$Z$151,0)),0)+IFERROR(INDEX('Hoja de Trabajo para listado'!$AB$155:$BA$1048576,MATCH($A1079,'Hoja de Trabajo para listado'!$AB$155:$AB$1048576,0),MATCH((CUADRO!J$4&amp;$E1079),'Hoja de Trabajo para listado'!$AB$151:$BA$151,0)),0)+IFERROR(INDEX('Hoja de Trabajo para listado'!$BC$155:$CB$1048576,MATCH($A1079,'Hoja de Trabajo para listado'!$BC$155:$BC$1048576,0),MATCH((CUADRO!J$4&amp;$E1079),'Hoja de Trabajo para listado'!$BC$151:$CB$151,0)),0)+IFERROR(INDEX('Hoja de Trabajo para listado'!$DE$153:$DG$274,MATCH($A1079,'Hoja de Trabajo para listado'!$DE$153:$DE$1048576,0),MATCH((CUADRO!J$4&amp;$E1079),'Hoja de Trabajo para listado'!$DE$151:$DG$151,0)),0)+IFERROR(INDEX('Hoja de Trabajo para listado'!$CD$155:$DC$1048576,MATCH($A1079,'Hoja de Trabajo para listado'!$CD$155:$CD$1048576,0),MATCH((CUADRO!J$4&amp;$E1079),'Hoja de Trabajo para listado'!$CD$151:$DC$151,0)),0)</f>
        <v>0</v>
      </c>
      <c r="K1079" s="241">
        <f ca="1">+IFERROR(INDEX('Hoja de Trabajo para listado'!$A$155:$Z$1048576,MATCH($A1079,'Hoja de Trabajo para listado'!$A$155:$A$1048576,0),MATCH((CUADRO!K$4&amp;$E1079),'Hoja de Trabajo para listado'!$A$151:$Z$151,0)),0)+IFERROR(INDEX('Hoja de Trabajo para listado'!$AB$155:$BA$1048576,MATCH($A1079,'Hoja de Trabajo para listado'!$AB$155:$AB$1048576,0),MATCH((CUADRO!K$4&amp;$E1079),'Hoja de Trabajo para listado'!$AB$151:$BA$151,0)),0)+IFERROR(INDEX('Hoja de Trabajo para listado'!$BC$155:$CB$1048576,MATCH($A1079,'Hoja de Trabajo para listado'!$BC$155:$BC$1048576,0),MATCH((CUADRO!K$4&amp;$E1079),'Hoja de Trabajo para listado'!$BC$151:$CB$151,0)),0)+IFERROR(INDEX('Hoja de Trabajo para listado'!$DE$153:$DG$274,MATCH($A1079,'Hoja de Trabajo para listado'!$DE$153:$DE$1048576,0),MATCH((CUADRO!K$4&amp;$E1079),'Hoja de Trabajo para listado'!$DE$151:$DG$151,0)),0)+IFERROR(INDEX('Hoja de Trabajo para listado'!$CD$155:$DC$1048576,MATCH($A1079,'Hoja de Trabajo para listado'!$CD$155:$CD$1048576,0),MATCH((CUADRO!K$4&amp;$E1079),'Hoja de Trabajo para listado'!$CD$151:$DC$151,0)),0)</f>
        <v>0</v>
      </c>
      <c r="L1079" s="241">
        <f ca="1">+IFERROR(INDEX('Hoja de Trabajo para listado'!$A$155:$Z$1048576,MATCH($A1079,'Hoja de Trabajo para listado'!$A$155:$A$1048576,0),MATCH((CUADRO!L$4&amp;$E1079),'Hoja de Trabajo para listado'!$A$151:$Z$151,0)),0)+IFERROR(INDEX('Hoja de Trabajo para listado'!$AB$155:$BA$1048576,MATCH($A1079,'Hoja de Trabajo para listado'!$AB$155:$AB$1048576,0),MATCH((CUADRO!L$4&amp;$E1079),'Hoja de Trabajo para listado'!$AB$151:$BA$151,0)),0)+IFERROR(INDEX('Hoja de Trabajo para listado'!$BC$155:$CB$1048576,MATCH($A1079,'Hoja de Trabajo para listado'!$BC$155:$BC$1048576,0),MATCH((CUADRO!L$4&amp;$E1079),'Hoja de Trabajo para listado'!$BC$151:$CB$151,0)),0)+IFERROR(INDEX('Hoja de Trabajo para listado'!$DE$153:$DG$274,MATCH($A1079,'Hoja de Trabajo para listado'!$DE$153:$DE$1048576,0),MATCH((CUADRO!L$4&amp;$E1079),'Hoja de Trabajo para listado'!$DE$151:$DG$151,0)),0)+IFERROR(INDEX('Hoja de Trabajo para listado'!$CD$155:$DC$1048576,MATCH($A1079,'Hoja de Trabajo para listado'!$CD$155:$CD$1048576,0),MATCH((CUADRO!L$4&amp;$E1079),'Hoja de Trabajo para listado'!$CD$151:$DC$151,0)),0)</f>
        <v>0</v>
      </c>
      <c r="M1079" s="241">
        <f ca="1">+IFERROR(INDEX('Hoja de Trabajo para listado'!$A$155:$Z$1048576,MATCH($A1079,'Hoja de Trabajo para listado'!$A$155:$A$1048576,0),MATCH((CUADRO!M$4&amp;$E1079),'Hoja de Trabajo para listado'!$A$151:$Z$151,0)),0)+IFERROR(INDEX('Hoja de Trabajo para listado'!$AB$155:$BA$1048576,MATCH($A1079,'Hoja de Trabajo para listado'!$AB$155:$AB$1048576,0),MATCH((CUADRO!M$4&amp;$E1079),'Hoja de Trabajo para listado'!$AB$151:$BA$151,0)),0)+IFERROR(INDEX('Hoja de Trabajo para listado'!$BC$155:$CB$1048576,MATCH($A1079,'Hoja de Trabajo para listado'!$BC$155:$BC$1048576,0),MATCH((CUADRO!M$4&amp;$E1079),'Hoja de Trabajo para listado'!$BC$151:$CB$151,0)),0)+IFERROR(INDEX('Hoja de Trabajo para listado'!$DE$153:$DG$274,MATCH($A1079,'Hoja de Trabajo para listado'!$DE$153:$DE$1048576,0),MATCH((CUADRO!M$4&amp;$E1079),'Hoja de Trabajo para listado'!$DE$151:$DG$151,0)),0)+IFERROR(INDEX('Hoja de Trabajo para listado'!$CD$155:$DC$1048576,MATCH($A1079,'Hoja de Trabajo para listado'!$CD$155:$CD$1048576,0),MATCH((CUADRO!M$4&amp;$E1079),'Hoja de Trabajo para listado'!$CD$151:$DC$151,0)),0)</f>
        <v>0</v>
      </c>
      <c r="N1079" s="241">
        <f ca="1">+IFERROR(INDEX('Hoja de Trabajo para listado'!$A$155:$Z$1048576,MATCH($A1079,'Hoja de Trabajo para listado'!$A$155:$A$1048576,0),MATCH((CUADRO!N$4&amp;$E1079),'Hoja de Trabajo para listado'!$A$151:$Z$151,0)),0)+IFERROR(INDEX('Hoja de Trabajo para listado'!$AB$155:$BA$1048576,MATCH($A1079,'Hoja de Trabajo para listado'!$AB$155:$AB$1048576,0),MATCH((CUADRO!N$4&amp;$E1079),'Hoja de Trabajo para listado'!$AB$151:$BA$151,0)),0)+IFERROR(INDEX('Hoja de Trabajo para listado'!$BC$155:$CB$1048576,MATCH($A1079,'Hoja de Trabajo para listado'!$BC$155:$BC$1048576,0),MATCH((CUADRO!N$4&amp;$E1079),'Hoja de Trabajo para listado'!$BC$151:$CB$151,0)),0)+IFERROR(INDEX('Hoja de Trabajo para listado'!$DE$153:$DG$274,MATCH($A1079,'Hoja de Trabajo para listado'!$DE$153:$DE$1048576,0),MATCH((CUADRO!N$4&amp;$E1079),'Hoja de Trabajo para listado'!$DE$151:$DG$151,0)),0)+IFERROR(INDEX('Hoja de Trabajo para listado'!$CD$155:$DC$1048576,MATCH($A1079,'Hoja de Trabajo para listado'!$CD$155:$CD$1048576,0),MATCH((CUADRO!N$4&amp;$E1079),'Hoja de Trabajo para listado'!$CD$151:$DC$151,0)),0)</f>
        <v>0</v>
      </c>
      <c r="O1079" s="241">
        <f ca="1">+IFERROR(INDEX('Hoja de Trabajo para listado'!$A$155:$Z$1048576,MATCH($A1079,'Hoja de Trabajo para listado'!$A$155:$A$1048576,0),MATCH((CUADRO!O$4&amp;$E1079),'Hoja de Trabajo para listado'!$A$151:$Z$151,0)),0)+IFERROR(INDEX('Hoja de Trabajo para listado'!$AB$155:$BA$1048576,MATCH($A1079,'Hoja de Trabajo para listado'!$AB$155:$AB$1048576,0),MATCH((CUADRO!O$4&amp;$E1079),'Hoja de Trabajo para listado'!$AB$151:$BA$151,0)),0)+IFERROR(INDEX('Hoja de Trabajo para listado'!$BC$155:$CB$1048576,MATCH($A1079,'Hoja de Trabajo para listado'!$BC$155:$BC$1048576,0),MATCH((CUADRO!O$4&amp;$E1079),'Hoja de Trabajo para listado'!$BC$151:$CB$151,0)),0)+IFERROR(INDEX('Hoja de Trabajo para listado'!$DE$153:$DG$274,MATCH($A1079,'Hoja de Trabajo para listado'!$DE$153:$DE$1048576,0),MATCH((CUADRO!O$4&amp;$E1079),'Hoja de Trabajo para listado'!$DE$151:$DG$151,0)),0)+IFERROR(INDEX('Hoja de Trabajo para listado'!$CD$155:$DC$1048576,MATCH($A1079,'Hoja de Trabajo para listado'!$CD$155:$CD$1048576,0),MATCH((CUADRO!O$4&amp;$E1079),'Hoja de Trabajo para listado'!$CD$151:$DC$151,0)),0)</f>
        <v>0</v>
      </c>
      <c r="P1079" s="241">
        <f ca="1">+IFERROR(INDEX('Hoja de Trabajo para listado'!$A$155:$Z$1048576,MATCH($A1079,'Hoja de Trabajo para listado'!$A$155:$A$1048576,0),MATCH((CUADRO!P$4&amp;$E1079),'Hoja de Trabajo para listado'!$A$151:$Z$151,0)),0)+IFERROR(INDEX('Hoja de Trabajo para listado'!$AB$155:$BA$1048576,MATCH($A1079,'Hoja de Trabajo para listado'!$AB$155:$AB$1048576,0),MATCH((CUADRO!P$4&amp;$E1079),'Hoja de Trabajo para listado'!$AB$151:$BA$151,0)),0)+IFERROR(INDEX('Hoja de Trabajo para listado'!$BC$155:$CB$1048576,MATCH($A1079,'Hoja de Trabajo para listado'!$BC$155:$BC$1048576,0),MATCH((CUADRO!P$4&amp;$E1079),'Hoja de Trabajo para listado'!$BC$151:$CB$151,0)),0)+IFERROR(INDEX('Hoja de Trabajo para listado'!$DE$153:$DG$274,MATCH($A1079,'Hoja de Trabajo para listado'!$DE$153:$DE$1048576,0),MATCH((CUADRO!P$4&amp;$E1079),'Hoja de Trabajo para listado'!$DE$151:$DG$151,0)),0)+IFERROR(INDEX('Hoja de Trabajo para listado'!$CD$155:$DC$1048576,MATCH($A1079,'Hoja de Trabajo para listado'!$CD$155:$CD$1048576,0),MATCH((CUADRO!P$4&amp;$E1079),'Hoja de Trabajo para listado'!$CD$151:$DC$151,0)),0)</f>
        <v>0</v>
      </c>
      <c r="Q1079" s="241">
        <f ca="1">+IFERROR(INDEX('Hoja de Trabajo para listado'!$A$155:$Z$1048576,MATCH($A1079,'Hoja de Trabajo para listado'!$A$155:$A$1048576,0),MATCH((CUADRO!Q$4&amp;$E1079),'Hoja de Trabajo para listado'!$A$151:$Z$151,0)),0)+IFERROR(INDEX('Hoja de Trabajo para listado'!$AB$155:$BA$1048576,MATCH($A1079,'Hoja de Trabajo para listado'!$AB$155:$AB$1048576,0),MATCH((CUADRO!Q$4&amp;$E1079),'Hoja de Trabajo para listado'!$AB$151:$BA$151,0)),0)+IFERROR(INDEX('Hoja de Trabajo para listado'!$BC$155:$CB$1048576,MATCH($A1079,'Hoja de Trabajo para listado'!$BC$155:$BC$1048576,0),MATCH((CUADRO!Q$4&amp;$E1079),'Hoja de Trabajo para listado'!$BC$151:$CB$151,0)),0)+IFERROR(INDEX('Hoja de Trabajo para listado'!$DE$153:$DG$274,MATCH($A1079,'Hoja de Trabajo para listado'!$DE$153:$DE$1048576,0),MATCH((CUADRO!Q$4&amp;$E1079),'Hoja de Trabajo para listado'!$DE$151:$DG$151,0)),0)+IFERROR(INDEX('Hoja de Trabajo para listado'!$CD$155:$DC$1048576,MATCH($A1079,'Hoja de Trabajo para listado'!$CD$155:$CD$1048576,0),MATCH((CUADRO!Q$4&amp;$E1079),'Hoja de Trabajo para listado'!$CD$151:$DC$151,0)),0)</f>
        <v>0</v>
      </c>
      <c r="R1079" s="241">
        <f t="shared" ca="1" si="39"/>
        <v>0</v>
      </c>
      <c r="S1079" s="247"/>
      <c r="T1079" s="241">
        <f ca="1">+T1080</f>
        <v>0</v>
      </c>
      <c r="U1079" s="240">
        <f t="shared" si="40"/>
        <v>1</v>
      </c>
      <c r="V1079" s="327" t="str">
        <f>+VLOOKUP(A1079,bd_lista!$A$3:$E$592,5,FALSE)</f>
        <v>Gobiernos Autonomos Municipales</v>
      </c>
      <c r="W1079" s="397" t="str">
        <f>+V1079</f>
        <v>Gobiernos Autonomos Municipales</v>
      </c>
      <c r="X1079" s="240">
        <f>+VLOOKUP(A1079,[4]Sheet1!$A$13:$D$744,4,FALSE)</f>
        <v>0</v>
      </c>
      <c r="Y1079" s="240" t="e">
        <f>+VLOOKUP(X1079,bd_lista!$A$3:$C$592,3,FALSE)</f>
        <v>#N/A</v>
      </c>
      <c r="Z1079" s="290">
        <f>+X1079</f>
        <v>0</v>
      </c>
      <c r="AA1079" s="291" t="e">
        <f>+Y1079</f>
        <v>#N/A</v>
      </c>
    </row>
    <row r="1080" spans="1:27" customFormat="1" ht="15" hidden="1" customHeight="1">
      <c r="A1080" s="32">
        <v>1817</v>
      </c>
      <c r="B1080" s="394"/>
      <c r="C1080" s="245" t="str">
        <f>+VLOOKUP(A1080,bd_lista!$A$3:$C$592,3,FALSE)</f>
        <v>Gobierno Autónomo Municipal de Magdalena</v>
      </c>
      <c r="D1080" s="396"/>
      <c r="E1080" s="242" t="s">
        <v>1304</v>
      </c>
      <c r="F1080" s="243">
        <f ca="1">+IFERROR(INDEX('Hoja de Trabajo para listado'!$A$155:$Z$1048576,MATCH($A1080,'Hoja de Trabajo para listado'!$A$155:$A$1048576,0),MATCH((CUADRO!F$4&amp;$E1080),'Hoja de Trabajo para listado'!$A$151:$Z$151,0)),0)+IFERROR(INDEX('Hoja de Trabajo para listado'!$AB$155:$BA$1048576,MATCH($A1080,'Hoja de Trabajo para listado'!$AB$155:$AB$1048576,0),MATCH((CUADRO!F$4&amp;$E1080),'Hoja de Trabajo para listado'!$AB$151:$BA$151,0)),0)+IFERROR(INDEX('Hoja de Trabajo para listado'!$BC$155:$CB$1048576,MATCH($A1080,'Hoja de Trabajo para listado'!$BC$155:$BC$1048576,0),MATCH((CUADRO!F$4&amp;$E1080),'Hoja de Trabajo para listado'!$BC$151:$CB$151,0)),0)+IFERROR(INDEX('Hoja de Trabajo para listado'!$DE$153:$DG$274,MATCH($A1080,'Hoja de Trabajo para listado'!$DE$153:$DE$1048576,0),MATCH((CUADRO!F$4&amp;$E1080),'Hoja de Trabajo para listado'!$DE$151:$DG$151,0)),0)+IFERROR(INDEX('Hoja de Trabajo para listado'!$CD$155:$DC$1048576,MATCH($A1080,'Hoja de Trabajo para listado'!$CD$155:$CD$1048576,0),MATCH((CUADRO!F$4&amp;$E1080),'Hoja de Trabajo para listado'!$CD$151:$DC$151,0)),0)</f>
        <v>0</v>
      </c>
      <c r="G1080" s="243">
        <f ca="1">+IFERROR(INDEX('Hoja de Trabajo para listado'!$A$155:$Z$1048576,MATCH($A1080,'Hoja de Trabajo para listado'!$A$155:$A$1048576,0),MATCH((CUADRO!G$4&amp;$E1080),'Hoja de Trabajo para listado'!$A$151:$Z$151,0)),0)+IFERROR(INDEX('Hoja de Trabajo para listado'!$AB$155:$BA$1048576,MATCH($A1080,'Hoja de Trabajo para listado'!$AB$155:$AB$1048576,0),MATCH((CUADRO!G$4&amp;$E1080),'Hoja de Trabajo para listado'!$AB$151:$BA$151,0)),0)+IFERROR(INDEX('Hoja de Trabajo para listado'!$BC$155:$CB$1048576,MATCH($A1080,'Hoja de Trabajo para listado'!$BC$155:$BC$1048576,0),MATCH((CUADRO!G$4&amp;$E1080),'Hoja de Trabajo para listado'!$BC$151:$CB$151,0)),0)+IFERROR(INDEX('Hoja de Trabajo para listado'!$DE$153:$DG$274,MATCH($A1080,'Hoja de Trabajo para listado'!$DE$153:$DE$1048576,0),MATCH((CUADRO!G$4&amp;$E1080),'Hoja de Trabajo para listado'!$DE$151:$DG$151,0)),0)+IFERROR(INDEX('Hoja de Trabajo para listado'!$CD$155:$DC$1048576,MATCH($A1080,'Hoja de Trabajo para listado'!$CD$155:$CD$1048576,0),MATCH((CUADRO!G$4&amp;$E1080),'Hoja de Trabajo para listado'!$CD$151:$DC$151,0)),0)</f>
        <v>0</v>
      </c>
      <c r="H1080" s="243">
        <f ca="1">+IFERROR(INDEX('Hoja de Trabajo para listado'!$A$155:$Z$1048576,MATCH($A1080,'Hoja de Trabajo para listado'!$A$155:$A$1048576,0),MATCH((CUADRO!H$4&amp;$E1080),'Hoja de Trabajo para listado'!$A$151:$Z$151,0)),0)+IFERROR(INDEX('Hoja de Trabajo para listado'!$AB$155:$BA$1048576,MATCH($A1080,'Hoja de Trabajo para listado'!$AB$155:$AB$1048576,0),MATCH((CUADRO!H$4&amp;$E1080),'Hoja de Trabajo para listado'!$AB$151:$BA$151,0)),0)+IFERROR(INDEX('Hoja de Trabajo para listado'!$BC$155:$CB$1048576,MATCH($A1080,'Hoja de Trabajo para listado'!$BC$155:$BC$1048576,0),MATCH((CUADRO!H$4&amp;$E1080),'Hoja de Trabajo para listado'!$BC$151:$CB$151,0)),0)+IFERROR(INDEX('Hoja de Trabajo para listado'!$DE$153:$DG$274,MATCH($A1080,'Hoja de Trabajo para listado'!$DE$153:$DE$1048576,0),MATCH((CUADRO!H$4&amp;$E1080),'Hoja de Trabajo para listado'!$DE$151:$DG$151,0)),0)+IFERROR(INDEX('Hoja de Trabajo para listado'!$CD$155:$DC$1048576,MATCH($A1080,'Hoja de Trabajo para listado'!$CD$155:$CD$1048576,0),MATCH((CUADRO!H$4&amp;$E1080),'Hoja de Trabajo para listado'!$CD$151:$DC$151,0)),0)</f>
        <v>0</v>
      </c>
      <c r="I1080" s="243">
        <f ca="1">+IFERROR(INDEX('Hoja de Trabajo para listado'!$A$155:$Z$1048576,MATCH($A1080,'Hoja de Trabajo para listado'!$A$155:$A$1048576,0),MATCH((CUADRO!I$4&amp;$E1080),'Hoja de Trabajo para listado'!$A$151:$Z$151,0)),0)+IFERROR(INDEX('Hoja de Trabajo para listado'!$AB$155:$BA$1048576,MATCH($A1080,'Hoja de Trabajo para listado'!$AB$155:$AB$1048576,0),MATCH((CUADRO!I$4&amp;$E1080),'Hoja de Trabajo para listado'!$AB$151:$BA$151,0)),0)+IFERROR(INDEX('Hoja de Trabajo para listado'!$BC$155:$CB$1048576,MATCH($A1080,'Hoja de Trabajo para listado'!$BC$155:$BC$1048576,0),MATCH((CUADRO!I$4&amp;$E1080),'Hoja de Trabajo para listado'!$BC$151:$CB$151,0)),0)+IFERROR(INDEX('Hoja de Trabajo para listado'!$DE$153:$DG$274,MATCH($A1080,'Hoja de Trabajo para listado'!$DE$153:$DE$1048576,0),MATCH((CUADRO!I$4&amp;$E1080),'Hoja de Trabajo para listado'!$DE$151:$DG$151,0)),0)+IFERROR(INDEX('Hoja de Trabajo para listado'!$CD$155:$DC$1048576,MATCH($A1080,'Hoja de Trabajo para listado'!$CD$155:$CD$1048576,0),MATCH((CUADRO!I$4&amp;$E1080),'Hoja de Trabajo para listado'!$CD$151:$DC$151,0)),0)</f>
        <v>0</v>
      </c>
      <c r="J1080" s="243">
        <f ca="1">+IFERROR(INDEX('Hoja de Trabajo para listado'!$A$155:$Z$1048576,MATCH($A1080,'Hoja de Trabajo para listado'!$A$155:$A$1048576,0),MATCH((CUADRO!J$4&amp;$E1080),'Hoja de Trabajo para listado'!$A$151:$Z$151,0)),0)+IFERROR(INDEX('Hoja de Trabajo para listado'!$AB$155:$BA$1048576,MATCH($A1080,'Hoja de Trabajo para listado'!$AB$155:$AB$1048576,0),MATCH((CUADRO!J$4&amp;$E1080),'Hoja de Trabajo para listado'!$AB$151:$BA$151,0)),0)+IFERROR(INDEX('Hoja de Trabajo para listado'!$BC$155:$CB$1048576,MATCH($A1080,'Hoja de Trabajo para listado'!$BC$155:$BC$1048576,0),MATCH((CUADRO!J$4&amp;$E1080),'Hoja de Trabajo para listado'!$BC$151:$CB$151,0)),0)+IFERROR(INDEX('Hoja de Trabajo para listado'!$DE$153:$DG$274,MATCH($A1080,'Hoja de Trabajo para listado'!$DE$153:$DE$1048576,0),MATCH((CUADRO!J$4&amp;$E1080),'Hoja de Trabajo para listado'!$DE$151:$DG$151,0)),0)+IFERROR(INDEX('Hoja de Trabajo para listado'!$CD$155:$DC$1048576,MATCH($A1080,'Hoja de Trabajo para listado'!$CD$155:$CD$1048576,0),MATCH((CUADRO!J$4&amp;$E1080),'Hoja de Trabajo para listado'!$CD$151:$DC$151,0)),0)</f>
        <v>0</v>
      </c>
      <c r="K1080" s="243">
        <f ca="1">+IFERROR(INDEX('Hoja de Trabajo para listado'!$A$155:$Z$1048576,MATCH($A1080,'Hoja de Trabajo para listado'!$A$155:$A$1048576,0),MATCH((CUADRO!K$4&amp;$E1080),'Hoja de Trabajo para listado'!$A$151:$Z$151,0)),0)+IFERROR(INDEX('Hoja de Trabajo para listado'!$AB$155:$BA$1048576,MATCH($A1080,'Hoja de Trabajo para listado'!$AB$155:$AB$1048576,0),MATCH((CUADRO!K$4&amp;$E1080),'Hoja de Trabajo para listado'!$AB$151:$BA$151,0)),0)+IFERROR(INDEX('Hoja de Trabajo para listado'!$BC$155:$CB$1048576,MATCH($A1080,'Hoja de Trabajo para listado'!$BC$155:$BC$1048576,0),MATCH((CUADRO!K$4&amp;$E1080),'Hoja de Trabajo para listado'!$BC$151:$CB$151,0)),0)+IFERROR(INDEX('Hoja de Trabajo para listado'!$DE$153:$DG$274,MATCH($A1080,'Hoja de Trabajo para listado'!$DE$153:$DE$1048576,0),MATCH((CUADRO!K$4&amp;$E1080),'Hoja de Trabajo para listado'!$DE$151:$DG$151,0)),0)+IFERROR(INDEX('Hoja de Trabajo para listado'!$CD$155:$DC$1048576,MATCH($A1080,'Hoja de Trabajo para listado'!$CD$155:$CD$1048576,0),MATCH((CUADRO!K$4&amp;$E1080),'Hoja de Trabajo para listado'!$CD$151:$DC$151,0)),0)</f>
        <v>0</v>
      </c>
      <c r="L1080" s="243">
        <f ca="1">+IFERROR(INDEX('Hoja de Trabajo para listado'!$A$155:$Z$1048576,MATCH($A1080,'Hoja de Trabajo para listado'!$A$155:$A$1048576,0),MATCH((CUADRO!L$4&amp;$E1080),'Hoja de Trabajo para listado'!$A$151:$Z$151,0)),0)+IFERROR(INDEX('Hoja de Trabajo para listado'!$AB$155:$BA$1048576,MATCH($A1080,'Hoja de Trabajo para listado'!$AB$155:$AB$1048576,0),MATCH((CUADRO!L$4&amp;$E1080),'Hoja de Trabajo para listado'!$AB$151:$BA$151,0)),0)+IFERROR(INDEX('Hoja de Trabajo para listado'!$BC$155:$CB$1048576,MATCH($A1080,'Hoja de Trabajo para listado'!$BC$155:$BC$1048576,0),MATCH((CUADRO!L$4&amp;$E1080),'Hoja de Trabajo para listado'!$BC$151:$CB$151,0)),0)+IFERROR(INDEX('Hoja de Trabajo para listado'!$DE$153:$DG$274,MATCH($A1080,'Hoja de Trabajo para listado'!$DE$153:$DE$1048576,0),MATCH((CUADRO!L$4&amp;$E1080),'Hoja de Trabajo para listado'!$DE$151:$DG$151,0)),0)+IFERROR(INDEX('Hoja de Trabajo para listado'!$CD$155:$DC$1048576,MATCH($A1080,'Hoja de Trabajo para listado'!$CD$155:$CD$1048576,0),MATCH((CUADRO!L$4&amp;$E1080),'Hoja de Trabajo para listado'!$CD$151:$DC$151,0)),0)</f>
        <v>0</v>
      </c>
      <c r="M1080" s="243">
        <f ca="1">+IFERROR(INDEX('Hoja de Trabajo para listado'!$A$155:$Z$1048576,MATCH($A1080,'Hoja de Trabajo para listado'!$A$155:$A$1048576,0),MATCH((CUADRO!M$4&amp;$E1080),'Hoja de Trabajo para listado'!$A$151:$Z$151,0)),0)+IFERROR(INDEX('Hoja de Trabajo para listado'!$AB$155:$BA$1048576,MATCH($A1080,'Hoja de Trabajo para listado'!$AB$155:$AB$1048576,0),MATCH((CUADRO!M$4&amp;$E1080),'Hoja de Trabajo para listado'!$AB$151:$BA$151,0)),0)+IFERROR(INDEX('Hoja de Trabajo para listado'!$BC$155:$CB$1048576,MATCH($A1080,'Hoja de Trabajo para listado'!$BC$155:$BC$1048576,0),MATCH((CUADRO!M$4&amp;$E1080),'Hoja de Trabajo para listado'!$BC$151:$CB$151,0)),0)+IFERROR(INDEX('Hoja de Trabajo para listado'!$DE$153:$DG$274,MATCH($A1080,'Hoja de Trabajo para listado'!$DE$153:$DE$1048576,0),MATCH((CUADRO!M$4&amp;$E1080),'Hoja de Trabajo para listado'!$DE$151:$DG$151,0)),0)+IFERROR(INDEX('Hoja de Trabajo para listado'!$CD$155:$DC$1048576,MATCH($A1080,'Hoja de Trabajo para listado'!$CD$155:$CD$1048576,0),MATCH((CUADRO!M$4&amp;$E1080),'Hoja de Trabajo para listado'!$CD$151:$DC$151,0)),0)</f>
        <v>0</v>
      </c>
      <c r="N1080" s="243">
        <f ca="1">+IFERROR(INDEX('Hoja de Trabajo para listado'!$A$155:$Z$1048576,MATCH($A1080,'Hoja de Trabajo para listado'!$A$155:$A$1048576,0),MATCH((CUADRO!N$4&amp;$E1080),'Hoja de Trabajo para listado'!$A$151:$Z$151,0)),0)+IFERROR(INDEX('Hoja de Trabajo para listado'!$AB$155:$BA$1048576,MATCH($A1080,'Hoja de Trabajo para listado'!$AB$155:$AB$1048576,0),MATCH((CUADRO!N$4&amp;$E1080),'Hoja de Trabajo para listado'!$AB$151:$BA$151,0)),0)+IFERROR(INDEX('Hoja de Trabajo para listado'!$BC$155:$CB$1048576,MATCH($A1080,'Hoja de Trabajo para listado'!$BC$155:$BC$1048576,0),MATCH((CUADRO!N$4&amp;$E1080),'Hoja de Trabajo para listado'!$BC$151:$CB$151,0)),0)+IFERROR(INDEX('Hoja de Trabajo para listado'!$DE$153:$DG$274,MATCH($A1080,'Hoja de Trabajo para listado'!$DE$153:$DE$1048576,0),MATCH((CUADRO!N$4&amp;$E1080),'Hoja de Trabajo para listado'!$DE$151:$DG$151,0)),0)+IFERROR(INDEX('Hoja de Trabajo para listado'!$CD$155:$DC$1048576,MATCH($A1080,'Hoja de Trabajo para listado'!$CD$155:$CD$1048576,0),MATCH((CUADRO!N$4&amp;$E1080),'Hoja de Trabajo para listado'!$CD$151:$DC$151,0)),0)</f>
        <v>0</v>
      </c>
      <c r="O1080" s="243">
        <f ca="1">+IFERROR(INDEX('Hoja de Trabajo para listado'!$A$155:$Z$1048576,MATCH($A1080,'Hoja de Trabajo para listado'!$A$155:$A$1048576,0),MATCH((CUADRO!O$4&amp;$E1080),'Hoja de Trabajo para listado'!$A$151:$Z$151,0)),0)+IFERROR(INDEX('Hoja de Trabajo para listado'!$AB$155:$BA$1048576,MATCH($A1080,'Hoja de Trabajo para listado'!$AB$155:$AB$1048576,0),MATCH((CUADRO!O$4&amp;$E1080),'Hoja de Trabajo para listado'!$AB$151:$BA$151,0)),0)+IFERROR(INDEX('Hoja de Trabajo para listado'!$BC$155:$CB$1048576,MATCH($A1080,'Hoja de Trabajo para listado'!$BC$155:$BC$1048576,0),MATCH((CUADRO!O$4&amp;$E1080),'Hoja de Trabajo para listado'!$BC$151:$CB$151,0)),0)+IFERROR(INDEX('Hoja de Trabajo para listado'!$DE$153:$DG$274,MATCH($A1080,'Hoja de Trabajo para listado'!$DE$153:$DE$1048576,0),MATCH((CUADRO!O$4&amp;$E1080),'Hoja de Trabajo para listado'!$DE$151:$DG$151,0)),0)+IFERROR(INDEX('Hoja de Trabajo para listado'!$CD$155:$DC$1048576,MATCH($A1080,'Hoja de Trabajo para listado'!$CD$155:$CD$1048576,0),MATCH((CUADRO!O$4&amp;$E1080),'Hoja de Trabajo para listado'!$CD$151:$DC$151,0)),0)</f>
        <v>0</v>
      </c>
      <c r="P1080" s="243">
        <f ca="1">+IFERROR(INDEX('Hoja de Trabajo para listado'!$A$155:$Z$1048576,MATCH($A1080,'Hoja de Trabajo para listado'!$A$155:$A$1048576,0),MATCH((CUADRO!P$4&amp;$E1080),'Hoja de Trabajo para listado'!$A$151:$Z$151,0)),0)+IFERROR(INDEX('Hoja de Trabajo para listado'!$AB$155:$BA$1048576,MATCH($A1080,'Hoja de Trabajo para listado'!$AB$155:$AB$1048576,0),MATCH((CUADRO!P$4&amp;$E1080),'Hoja de Trabajo para listado'!$AB$151:$BA$151,0)),0)+IFERROR(INDEX('Hoja de Trabajo para listado'!$BC$155:$CB$1048576,MATCH($A1080,'Hoja de Trabajo para listado'!$BC$155:$BC$1048576,0),MATCH((CUADRO!P$4&amp;$E1080),'Hoja de Trabajo para listado'!$BC$151:$CB$151,0)),0)+IFERROR(INDEX('Hoja de Trabajo para listado'!$DE$153:$DG$274,MATCH($A1080,'Hoja de Trabajo para listado'!$DE$153:$DE$1048576,0),MATCH((CUADRO!P$4&amp;$E1080),'Hoja de Trabajo para listado'!$DE$151:$DG$151,0)),0)+IFERROR(INDEX('Hoja de Trabajo para listado'!$CD$155:$DC$1048576,MATCH($A1080,'Hoja de Trabajo para listado'!$CD$155:$CD$1048576,0),MATCH((CUADRO!P$4&amp;$E1080),'Hoja de Trabajo para listado'!$CD$151:$DC$151,0)),0)</f>
        <v>0</v>
      </c>
      <c r="Q1080" s="243">
        <f ca="1">+IFERROR(INDEX('Hoja de Trabajo para listado'!$A$155:$Z$1048576,MATCH($A1080,'Hoja de Trabajo para listado'!$A$155:$A$1048576,0),MATCH((CUADRO!Q$4&amp;$E1080),'Hoja de Trabajo para listado'!$A$151:$Z$151,0)),0)+IFERROR(INDEX('Hoja de Trabajo para listado'!$AB$155:$BA$1048576,MATCH($A1080,'Hoja de Trabajo para listado'!$AB$155:$AB$1048576,0),MATCH((CUADRO!Q$4&amp;$E1080),'Hoja de Trabajo para listado'!$AB$151:$BA$151,0)),0)+IFERROR(INDEX('Hoja de Trabajo para listado'!$BC$155:$CB$1048576,MATCH($A1080,'Hoja de Trabajo para listado'!$BC$155:$BC$1048576,0),MATCH((CUADRO!Q$4&amp;$E1080),'Hoja de Trabajo para listado'!$BC$151:$CB$151,0)),0)+IFERROR(INDEX('Hoja de Trabajo para listado'!$DE$153:$DG$274,MATCH($A1080,'Hoja de Trabajo para listado'!$DE$153:$DE$1048576,0),MATCH((CUADRO!Q$4&amp;$E1080),'Hoja de Trabajo para listado'!$DE$151:$DG$151,0)),0)+IFERROR(INDEX('Hoja de Trabajo para listado'!$CD$155:$DC$1048576,MATCH($A1080,'Hoja de Trabajo para listado'!$CD$155:$CD$1048576,0),MATCH((CUADRO!Q$4&amp;$E1080),'Hoja de Trabajo para listado'!$CD$151:$DC$151,0)),0)</f>
        <v>0</v>
      </c>
      <c r="R1080" s="243">
        <f t="shared" ca="1" si="39"/>
        <v>0</v>
      </c>
      <c r="S1080" s="256">
        <f ca="1">+R1079+R1080</f>
        <v>0</v>
      </c>
      <c r="T1080" s="241">
        <f ca="1">+S1080</f>
        <v>0</v>
      </c>
      <c r="U1080" s="240">
        <f t="shared" si="40"/>
        <v>2</v>
      </c>
      <c r="V1080" s="327" t="str">
        <f>+VLOOKUP(A1080,bd_lista!$A$3:$E$592,5,FALSE)</f>
        <v>Gobiernos Autonomos Municipales</v>
      </c>
      <c r="W1080" s="398"/>
      <c r="X1080" s="240">
        <f>+VLOOKUP(A1080,[4]Sheet1!$A$13:$D$744,4,FALSE)</f>
        <v>0</v>
      </c>
      <c r="Y1080" s="240" t="e">
        <f>+VLOOKUP(X1080,bd_lista!$A$3:$C$592,3,FALSE)</f>
        <v>#N/A</v>
      </c>
      <c r="Z1080" s="288"/>
      <c r="AA1080" s="289"/>
    </row>
    <row r="1081" spans="1:27" customFormat="1" ht="15" hidden="1" customHeight="1">
      <c r="A1081" s="32">
        <v>1818</v>
      </c>
      <c r="B1081" s="393">
        <f>+A1081</f>
        <v>1818</v>
      </c>
      <c r="C1081" s="245" t="str">
        <f>+VLOOKUP(A1081,bd_lista!$A$3:$C$592,3,FALSE)</f>
        <v>Gobierno Autónomo Municipal de Baures</v>
      </c>
      <c r="D1081" s="395" t="str">
        <f>+C1081</f>
        <v>Gobierno Autónomo Municipal de Baures</v>
      </c>
      <c r="E1081" s="240" t="s">
        <v>1303</v>
      </c>
      <c r="F1081" s="241">
        <f ca="1">+IFERROR(INDEX('Hoja de Trabajo para listado'!$A$155:$Z$1048576,MATCH($A1081,'Hoja de Trabajo para listado'!$A$155:$A$1048576,0),MATCH((CUADRO!F$4&amp;$E1081),'Hoja de Trabajo para listado'!$A$151:$Z$151,0)),0)+IFERROR(INDEX('Hoja de Trabajo para listado'!$AB$155:$BA$1048576,MATCH($A1081,'Hoja de Trabajo para listado'!$AB$155:$AB$1048576,0),MATCH((CUADRO!F$4&amp;$E1081),'Hoja de Trabajo para listado'!$AB$151:$BA$151,0)),0)+IFERROR(INDEX('Hoja de Trabajo para listado'!$BC$155:$CB$1048576,MATCH($A1081,'Hoja de Trabajo para listado'!$BC$155:$BC$1048576,0),MATCH((CUADRO!F$4&amp;$E1081),'Hoja de Trabajo para listado'!$BC$151:$CB$151,0)),0)+IFERROR(INDEX('Hoja de Trabajo para listado'!$DE$153:$DG$274,MATCH($A1081,'Hoja de Trabajo para listado'!$DE$153:$DE$1048576,0),MATCH((CUADRO!F$4&amp;$E1081),'Hoja de Trabajo para listado'!$DE$151:$DG$151,0)),0)+IFERROR(INDEX('Hoja de Trabajo para listado'!$CD$155:$DC$1048576,MATCH($A1081,'Hoja de Trabajo para listado'!$CD$155:$CD$1048576,0),MATCH((CUADRO!F$4&amp;$E1081),'Hoja de Trabajo para listado'!$CD$151:$DC$151,0)),0)</f>
        <v>0</v>
      </c>
      <c r="G1081" s="241">
        <f ca="1">+IFERROR(INDEX('Hoja de Trabajo para listado'!$A$155:$Z$1048576,MATCH($A1081,'Hoja de Trabajo para listado'!$A$155:$A$1048576,0),MATCH((CUADRO!G$4&amp;$E1081),'Hoja de Trabajo para listado'!$A$151:$Z$151,0)),0)+IFERROR(INDEX('Hoja de Trabajo para listado'!$AB$155:$BA$1048576,MATCH($A1081,'Hoja de Trabajo para listado'!$AB$155:$AB$1048576,0),MATCH((CUADRO!G$4&amp;$E1081),'Hoja de Trabajo para listado'!$AB$151:$BA$151,0)),0)+IFERROR(INDEX('Hoja de Trabajo para listado'!$BC$155:$CB$1048576,MATCH($A1081,'Hoja de Trabajo para listado'!$BC$155:$BC$1048576,0),MATCH((CUADRO!G$4&amp;$E1081),'Hoja de Trabajo para listado'!$BC$151:$CB$151,0)),0)+IFERROR(INDEX('Hoja de Trabajo para listado'!$DE$153:$DG$274,MATCH($A1081,'Hoja de Trabajo para listado'!$DE$153:$DE$1048576,0),MATCH((CUADRO!G$4&amp;$E1081),'Hoja de Trabajo para listado'!$DE$151:$DG$151,0)),0)+IFERROR(INDEX('Hoja de Trabajo para listado'!$CD$155:$DC$1048576,MATCH($A1081,'Hoja de Trabajo para listado'!$CD$155:$CD$1048576,0),MATCH((CUADRO!G$4&amp;$E1081),'Hoja de Trabajo para listado'!$CD$151:$DC$151,0)),0)</f>
        <v>0</v>
      </c>
      <c r="H1081" s="241">
        <f ca="1">+IFERROR(INDEX('Hoja de Trabajo para listado'!$A$155:$Z$1048576,MATCH($A1081,'Hoja de Trabajo para listado'!$A$155:$A$1048576,0),MATCH((CUADRO!H$4&amp;$E1081),'Hoja de Trabajo para listado'!$A$151:$Z$151,0)),0)+IFERROR(INDEX('Hoja de Trabajo para listado'!$AB$155:$BA$1048576,MATCH($A1081,'Hoja de Trabajo para listado'!$AB$155:$AB$1048576,0),MATCH((CUADRO!H$4&amp;$E1081),'Hoja de Trabajo para listado'!$AB$151:$BA$151,0)),0)+IFERROR(INDEX('Hoja de Trabajo para listado'!$BC$155:$CB$1048576,MATCH($A1081,'Hoja de Trabajo para listado'!$BC$155:$BC$1048576,0),MATCH((CUADRO!H$4&amp;$E1081),'Hoja de Trabajo para listado'!$BC$151:$CB$151,0)),0)+IFERROR(INDEX('Hoja de Trabajo para listado'!$DE$153:$DG$274,MATCH($A1081,'Hoja de Trabajo para listado'!$DE$153:$DE$1048576,0),MATCH((CUADRO!H$4&amp;$E1081),'Hoja de Trabajo para listado'!$DE$151:$DG$151,0)),0)+IFERROR(INDEX('Hoja de Trabajo para listado'!$CD$155:$DC$1048576,MATCH($A1081,'Hoja de Trabajo para listado'!$CD$155:$CD$1048576,0),MATCH((CUADRO!H$4&amp;$E1081),'Hoja de Trabajo para listado'!$CD$151:$DC$151,0)),0)</f>
        <v>0</v>
      </c>
      <c r="I1081" s="241">
        <f ca="1">+IFERROR(INDEX('Hoja de Trabajo para listado'!$A$155:$Z$1048576,MATCH($A1081,'Hoja de Trabajo para listado'!$A$155:$A$1048576,0),MATCH((CUADRO!I$4&amp;$E1081),'Hoja de Trabajo para listado'!$A$151:$Z$151,0)),0)+IFERROR(INDEX('Hoja de Trabajo para listado'!$AB$155:$BA$1048576,MATCH($A1081,'Hoja de Trabajo para listado'!$AB$155:$AB$1048576,0),MATCH((CUADRO!I$4&amp;$E1081),'Hoja de Trabajo para listado'!$AB$151:$BA$151,0)),0)+IFERROR(INDEX('Hoja de Trabajo para listado'!$BC$155:$CB$1048576,MATCH($A1081,'Hoja de Trabajo para listado'!$BC$155:$BC$1048576,0),MATCH((CUADRO!I$4&amp;$E1081),'Hoja de Trabajo para listado'!$BC$151:$CB$151,0)),0)+IFERROR(INDEX('Hoja de Trabajo para listado'!$DE$153:$DG$274,MATCH($A1081,'Hoja de Trabajo para listado'!$DE$153:$DE$1048576,0),MATCH((CUADRO!I$4&amp;$E1081),'Hoja de Trabajo para listado'!$DE$151:$DG$151,0)),0)+IFERROR(INDEX('Hoja de Trabajo para listado'!$CD$155:$DC$1048576,MATCH($A1081,'Hoja de Trabajo para listado'!$CD$155:$CD$1048576,0),MATCH((CUADRO!I$4&amp;$E1081),'Hoja de Trabajo para listado'!$CD$151:$DC$151,0)),0)</f>
        <v>0</v>
      </c>
      <c r="J1081" s="241">
        <f ca="1">+IFERROR(INDEX('Hoja de Trabajo para listado'!$A$155:$Z$1048576,MATCH($A1081,'Hoja de Trabajo para listado'!$A$155:$A$1048576,0),MATCH((CUADRO!J$4&amp;$E1081),'Hoja de Trabajo para listado'!$A$151:$Z$151,0)),0)+IFERROR(INDEX('Hoja de Trabajo para listado'!$AB$155:$BA$1048576,MATCH($A1081,'Hoja de Trabajo para listado'!$AB$155:$AB$1048576,0),MATCH((CUADRO!J$4&amp;$E1081),'Hoja de Trabajo para listado'!$AB$151:$BA$151,0)),0)+IFERROR(INDEX('Hoja de Trabajo para listado'!$BC$155:$CB$1048576,MATCH($A1081,'Hoja de Trabajo para listado'!$BC$155:$BC$1048576,0),MATCH((CUADRO!J$4&amp;$E1081),'Hoja de Trabajo para listado'!$BC$151:$CB$151,0)),0)+IFERROR(INDEX('Hoja de Trabajo para listado'!$DE$153:$DG$274,MATCH($A1081,'Hoja de Trabajo para listado'!$DE$153:$DE$1048576,0),MATCH((CUADRO!J$4&amp;$E1081),'Hoja de Trabajo para listado'!$DE$151:$DG$151,0)),0)+IFERROR(INDEX('Hoja de Trabajo para listado'!$CD$155:$DC$1048576,MATCH($A1081,'Hoja de Trabajo para listado'!$CD$155:$CD$1048576,0),MATCH((CUADRO!J$4&amp;$E1081),'Hoja de Trabajo para listado'!$CD$151:$DC$151,0)),0)</f>
        <v>0</v>
      </c>
      <c r="K1081" s="241">
        <f ca="1">+IFERROR(INDEX('Hoja de Trabajo para listado'!$A$155:$Z$1048576,MATCH($A1081,'Hoja de Trabajo para listado'!$A$155:$A$1048576,0),MATCH((CUADRO!K$4&amp;$E1081),'Hoja de Trabajo para listado'!$A$151:$Z$151,0)),0)+IFERROR(INDEX('Hoja de Trabajo para listado'!$AB$155:$BA$1048576,MATCH($A1081,'Hoja de Trabajo para listado'!$AB$155:$AB$1048576,0),MATCH((CUADRO!K$4&amp;$E1081),'Hoja de Trabajo para listado'!$AB$151:$BA$151,0)),0)+IFERROR(INDEX('Hoja de Trabajo para listado'!$BC$155:$CB$1048576,MATCH($A1081,'Hoja de Trabajo para listado'!$BC$155:$BC$1048576,0),MATCH((CUADRO!K$4&amp;$E1081),'Hoja de Trabajo para listado'!$BC$151:$CB$151,0)),0)+IFERROR(INDEX('Hoja de Trabajo para listado'!$DE$153:$DG$274,MATCH($A1081,'Hoja de Trabajo para listado'!$DE$153:$DE$1048576,0),MATCH((CUADRO!K$4&amp;$E1081),'Hoja de Trabajo para listado'!$DE$151:$DG$151,0)),0)+IFERROR(INDEX('Hoja de Trabajo para listado'!$CD$155:$DC$1048576,MATCH($A1081,'Hoja de Trabajo para listado'!$CD$155:$CD$1048576,0),MATCH((CUADRO!K$4&amp;$E1081),'Hoja de Trabajo para listado'!$CD$151:$DC$151,0)),0)</f>
        <v>0</v>
      </c>
      <c r="L1081" s="241">
        <f ca="1">+IFERROR(INDEX('Hoja de Trabajo para listado'!$A$155:$Z$1048576,MATCH($A1081,'Hoja de Trabajo para listado'!$A$155:$A$1048576,0),MATCH((CUADRO!L$4&amp;$E1081),'Hoja de Trabajo para listado'!$A$151:$Z$151,0)),0)+IFERROR(INDEX('Hoja de Trabajo para listado'!$AB$155:$BA$1048576,MATCH($A1081,'Hoja de Trabajo para listado'!$AB$155:$AB$1048576,0),MATCH((CUADRO!L$4&amp;$E1081),'Hoja de Trabajo para listado'!$AB$151:$BA$151,0)),0)+IFERROR(INDEX('Hoja de Trabajo para listado'!$BC$155:$CB$1048576,MATCH($A1081,'Hoja de Trabajo para listado'!$BC$155:$BC$1048576,0),MATCH((CUADRO!L$4&amp;$E1081),'Hoja de Trabajo para listado'!$BC$151:$CB$151,0)),0)+IFERROR(INDEX('Hoja de Trabajo para listado'!$DE$153:$DG$274,MATCH($A1081,'Hoja de Trabajo para listado'!$DE$153:$DE$1048576,0),MATCH((CUADRO!L$4&amp;$E1081),'Hoja de Trabajo para listado'!$DE$151:$DG$151,0)),0)+IFERROR(INDEX('Hoja de Trabajo para listado'!$CD$155:$DC$1048576,MATCH($A1081,'Hoja de Trabajo para listado'!$CD$155:$CD$1048576,0),MATCH((CUADRO!L$4&amp;$E1081),'Hoja de Trabajo para listado'!$CD$151:$DC$151,0)),0)</f>
        <v>0</v>
      </c>
      <c r="M1081" s="241">
        <f ca="1">+IFERROR(INDEX('Hoja de Trabajo para listado'!$A$155:$Z$1048576,MATCH($A1081,'Hoja de Trabajo para listado'!$A$155:$A$1048576,0),MATCH((CUADRO!M$4&amp;$E1081),'Hoja de Trabajo para listado'!$A$151:$Z$151,0)),0)+IFERROR(INDEX('Hoja de Trabajo para listado'!$AB$155:$BA$1048576,MATCH($A1081,'Hoja de Trabajo para listado'!$AB$155:$AB$1048576,0),MATCH((CUADRO!M$4&amp;$E1081),'Hoja de Trabajo para listado'!$AB$151:$BA$151,0)),0)+IFERROR(INDEX('Hoja de Trabajo para listado'!$BC$155:$CB$1048576,MATCH($A1081,'Hoja de Trabajo para listado'!$BC$155:$BC$1048576,0),MATCH((CUADRO!M$4&amp;$E1081),'Hoja de Trabajo para listado'!$BC$151:$CB$151,0)),0)+IFERROR(INDEX('Hoja de Trabajo para listado'!$DE$153:$DG$274,MATCH($A1081,'Hoja de Trabajo para listado'!$DE$153:$DE$1048576,0),MATCH((CUADRO!M$4&amp;$E1081),'Hoja de Trabajo para listado'!$DE$151:$DG$151,0)),0)+IFERROR(INDEX('Hoja de Trabajo para listado'!$CD$155:$DC$1048576,MATCH($A1081,'Hoja de Trabajo para listado'!$CD$155:$CD$1048576,0),MATCH((CUADRO!M$4&amp;$E1081),'Hoja de Trabajo para listado'!$CD$151:$DC$151,0)),0)</f>
        <v>0</v>
      </c>
      <c r="N1081" s="241">
        <f ca="1">+IFERROR(INDEX('Hoja de Trabajo para listado'!$A$155:$Z$1048576,MATCH($A1081,'Hoja de Trabajo para listado'!$A$155:$A$1048576,0),MATCH((CUADRO!N$4&amp;$E1081),'Hoja de Trabajo para listado'!$A$151:$Z$151,0)),0)+IFERROR(INDEX('Hoja de Trabajo para listado'!$AB$155:$BA$1048576,MATCH($A1081,'Hoja de Trabajo para listado'!$AB$155:$AB$1048576,0),MATCH((CUADRO!N$4&amp;$E1081),'Hoja de Trabajo para listado'!$AB$151:$BA$151,0)),0)+IFERROR(INDEX('Hoja de Trabajo para listado'!$BC$155:$CB$1048576,MATCH($A1081,'Hoja de Trabajo para listado'!$BC$155:$BC$1048576,0),MATCH((CUADRO!N$4&amp;$E1081),'Hoja de Trabajo para listado'!$BC$151:$CB$151,0)),0)+IFERROR(INDEX('Hoja de Trabajo para listado'!$DE$153:$DG$274,MATCH($A1081,'Hoja de Trabajo para listado'!$DE$153:$DE$1048576,0),MATCH((CUADRO!N$4&amp;$E1081),'Hoja de Trabajo para listado'!$DE$151:$DG$151,0)),0)+IFERROR(INDEX('Hoja de Trabajo para listado'!$CD$155:$DC$1048576,MATCH($A1081,'Hoja de Trabajo para listado'!$CD$155:$CD$1048576,0),MATCH((CUADRO!N$4&amp;$E1081),'Hoja de Trabajo para listado'!$CD$151:$DC$151,0)),0)</f>
        <v>0</v>
      </c>
      <c r="O1081" s="241">
        <f ca="1">+IFERROR(INDEX('Hoja de Trabajo para listado'!$A$155:$Z$1048576,MATCH($A1081,'Hoja de Trabajo para listado'!$A$155:$A$1048576,0),MATCH((CUADRO!O$4&amp;$E1081),'Hoja de Trabajo para listado'!$A$151:$Z$151,0)),0)+IFERROR(INDEX('Hoja de Trabajo para listado'!$AB$155:$BA$1048576,MATCH($A1081,'Hoja de Trabajo para listado'!$AB$155:$AB$1048576,0),MATCH((CUADRO!O$4&amp;$E1081),'Hoja de Trabajo para listado'!$AB$151:$BA$151,0)),0)+IFERROR(INDEX('Hoja de Trabajo para listado'!$BC$155:$CB$1048576,MATCH($A1081,'Hoja de Trabajo para listado'!$BC$155:$BC$1048576,0),MATCH((CUADRO!O$4&amp;$E1081),'Hoja de Trabajo para listado'!$BC$151:$CB$151,0)),0)+IFERROR(INDEX('Hoja de Trabajo para listado'!$DE$153:$DG$274,MATCH($A1081,'Hoja de Trabajo para listado'!$DE$153:$DE$1048576,0),MATCH((CUADRO!O$4&amp;$E1081),'Hoja de Trabajo para listado'!$DE$151:$DG$151,0)),0)+IFERROR(INDEX('Hoja de Trabajo para listado'!$CD$155:$DC$1048576,MATCH($A1081,'Hoja de Trabajo para listado'!$CD$155:$CD$1048576,0),MATCH((CUADRO!O$4&amp;$E1081),'Hoja de Trabajo para listado'!$CD$151:$DC$151,0)),0)</f>
        <v>0</v>
      </c>
      <c r="P1081" s="241">
        <f ca="1">+IFERROR(INDEX('Hoja de Trabajo para listado'!$A$155:$Z$1048576,MATCH($A1081,'Hoja de Trabajo para listado'!$A$155:$A$1048576,0),MATCH((CUADRO!P$4&amp;$E1081),'Hoja de Trabajo para listado'!$A$151:$Z$151,0)),0)+IFERROR(INDEX('Hoja de Trabajo para listado'!$AB$155:$BA$1048576,MATCH($A1081,'Hoja de Trabajo para listado'!$AB$155:$AB$1048576,0),MATCH((CUADRO!P$4&amp;$E1081),'Hoja de Trabajo para listado'!$AB$151:$BA$151,0)),0)+IFERROR(INDEX('Hoja de Trabajo para listado'!$BC$155:$CB$1048576,MATCH($A1081,'Hoja de Trabajo para listado'!$BC$155:$BC$1048576,0),MATCH((CUADRO!P$4&amp;$E1081),'Hoja de Trabajo para listado'!$BC$151:$CB$151,0)),0)+IFERROR(INDEX('Hoja de Trabajo para listado'!$DE$153:$DG$274,MATCH($A1081,'Hoja de Trabajo para listado'!$DE$153:$DE$1048576,0),MATCH((CUADRO!P$4&amp;$E1081),'Hoja de Trabajo para listado'!$DE$151:$DG$151,0)),0)+IFERROR(INDEX('Hoja de Trabajo para listado'!$CD$155:$DC$1048576,MATCH($A1081,'Hoja de Trabajo para listado'!$CD$155:$CD$1048576,0),MATCH((CUADRO!P$4&amp;$E1081),'Hoja de Trabajo para listado'!$CD$151:$DC$151,0)),0)</f>
        <v>0</v>
      </c>
      <c r="Q1081" s="241">
        <f ca="1">+IFERROR(INDEX('Hoja de Trabajo para listado'!$A$155:$Z$1048576,MATCH($A1081,'Hoja de Trabajo para listado'!$A$155:$A$1048576,0),MATCH((CUADRO!Q$4&amp;$E1081),'Hoja de Trabajo para listado'!$A$151:$Z$151,0)),0)+IFERROR(INDEX('Hoja de Trabajo para listado'!$AB$155:$BA$1048576,MATCH($A1081,'Hoja de Trabajo para listado'!$AB$155:$AB$1048576,0),MATCH((CUADRO!Q$4&amp;$E1081),'Hoja de Trabajo para listado'!$AB$151:$BA$151,0)),0)+IFERROR(INDEX('Hoja de Trabajo para listado'!$BC$155:$CB$1048576,MATCH($A1081,'Hoja de Trabajo para listado'!$BC$155:$BC$1048576,0),MATCH((CUADRO!Q$4&amp;$E1081),'Hoja de Trabajo para listado'!$BC$151:$CB$151,0)),0)+IFERROR(INDEX('Hoja de Trabajo para listado'!$DE$153:$DG$274,MATCH($A1081,'Hoja de Trabajo para listado'!$DE$153:$DE$1048576,0),MATCH((CUADRO!Q$4&amp;$E1081),'Hoja de Trabajo para listado'!$DE$151:$DG$151,0)),0)+IFERROR(INDEX('Hoja de Trabajo para listado'!$CD$155:$DC$1048576,MATCH($A1081,'Hoja de Trabajo para listado'!$CD$155:$CD$1048576,0),MATCH((CUADRO!Q$4&amp;$E1081),'Hoja de Trabajo para listado'!$CD$151:$DC$151,0)),0)</f>
        <v>0</v>
      </c>
      <c r="R1081" s="241">
        <f t="shared" ca="1" si="39"/>
        <v>0</v>
      </c>
      <c r="S1081" s="247"/>
      <c r="T1081" s="241">
        <f ca="1">+T1082</f>
        <v>0</v>
      </c>
      <c r="U1081" s="240">
        <f t="shared" si="40"/>
        <v>1</v>
      </c>
      <c r="V1081" s="327" t="str">
        <f>+VLOOKUP(A1081,bd_lista!$A$3:$E$592,5,FALSE)</f>
        <v>Gobiernos Autonomos Municipales</v>
      </c>
      <c r="W1081" s="397" t="str">
        <f>+V1081</f>
        <v>Gobiernos Autonomos Municipales</v>
      </c>
      <c r="X1081" s="240">
        <f>+VLOOKUP(A1081,[4]Sheet1!$A$13:$D$744,4,FALSE)</f>
        <v>0</v>
      </c>
      <c r="Y1081" s="240" t="e">
        <f>+VLOOKUP(X1081,bd_lista!$A$3:$C$592,3,FALSE)</f>
        <v>#N/A</v>
      </c>
      <c r="Z1081" s="290">
        <f>+X1081</f>
        <v>0</v>
      </c>
      <c r="AA1081" s="291" t="e">
        <f>+Y1081</f>
        <v>#N/A</v>
      </c>
    </row>
    <row r="1082" spans="1:27" customFormat="1" ht="15" hidden="1" customHeight="1">
      <c r="A1082" s="32">
        <v>1818</v>
      </c>
      <c r="B1082" s="394"/>
      <c r="C1082" s="245" t="str">
        <f>+VLOOKUP(A1082,bd_lista!$A$3:$C$592,3,FALSE)</f>
        <v>Gobierno Autónomo Municipal de Baures</v>
      </c>
      <c r="D1082" s="396"/>
      <c r="E1082" s="242" t="s">
        <v>1304</v>
      </c>
      <c r="F1082" s="243">
        <f ca="1">+IFERROR(INDEX('Hoja de Trabajo para listado'!$A$155:$Z$1048576,MATCH($A1082,'Hoja de Trabajo para listado'!$A$155:$A$1048576,0),MATCH((CUADRO!F$4&amp;$E1082),'Hoja de Trabajo para listado'!$A$151:$Z$151,0)),0)+IFERROR(INDEX('Hoja de Trabajo para listado'!$AB$155:$BA$1048576,MATCH($A1082,'Hoja de Trabajo para listado'!$AB$155:$AB$1048576,0),MATCH((CUADRO!F$4&amp;$E1082),'Hoja de Trabajo para listado'!$AB$151:$BA$151,0)),0)+IFERROR(INDEX('Hoja de Trabajo para listado'!$BC$155:$CB$1048576,MATCH($A1082,'Hoja de Trabajo para listado'!$BC$155:$BC$1048576,0),MATCH((CUADRO!F$4&amp;$E1082),'Hoja de Trabajo para listado'!$BC$151:$CB$151,0)),0)+IFERROR(INDEX('Hoja de Trabajo para listado'!$DE$153:$DG$274,MATCH($A1082,'Hoja de Trabajo para listado'!$DE$153:$DE$1048576,0),MATCH((CUADRO!F$4&amp;$E1082),'Hoja de Trabajo para listado'!$DE$151:$DG$151,0)),0)+IFERROR(INDEX('Hoja de Trabajo para listado'!$CD$155:$DC$1048576,MATCH($A1082,'Hoja de Trabajo para listado'!$CD$155:$CD$1048576,0),MATCH((CUADRO!F$4&amp;$E1082),'Hoja de Trabajo para listado'!$CD$151:$DC$151,0)),0)</f>
        <v>0</v>
      </c>
      <c r="G1082" s="243">
        <f ca="1">+IFERROR(INDEX('Hoja de Trabajo para listado'!$A$155:$Z$1048576,MATCH($A1082,'Hoja de Trabajo para listado'!$A$155:$A$1048576,0),MATCH((CUADRO!G$4&amp;$E1082),'Hoja de Trabajo para listado'!$A$151:$Z$151,0)),0)+IFERROR(INDEX('Hoja de Trabajo para listado'!$AB$155:$BA$1048576,MATCH($A1082,'Hoja de Trabajo para listado'!$AB$155:$AB$1048576,0),MATCH((CUADRO!G$4&amp;$E1082),'Hoja de Trabajo para listado'!$AB$151:$BA$151,0)),0)+IFERROR(INDEX('Hoja de Trabajo para listado'!$BC$155:$CB$1048576,MATCH($A1082,'Hoja de Trabajo para listado'!$BC$155:$BC$1048576,0),MATCH((CUADRO!G$4&amp;$E1082),'Hoja de Trabajo para listado'!$BC$151:$CB$151,0)),0)+IFERROR(INDEX('Hoja de Trabajo para listado'!$DE$153:$DG$274,MATCH($A1082,'Hoja de Trabajo para listado'!$DE$153:$DE$1048576,0),MATCH((CUADRO!G$4&amp;$E1082),'Hoja de Trabajo para listado'!$DE$151:$DG$151,0)),0)+IFERROR(INDEX('Hoja de Trabajo para listado'!$CD$155:$DC$1048576,MATCH($A1082,'Hoja de Trabajo para listado'!$CD$155:$CD$1048576,0),MATCH((CUADRO!G$4&amp;$E1082),'Hoja de Trabajo para listado'!$CD$151:$DC$151,0)),0)</f>
        <v>0</v>
      </c>
      <c r="H1082" s="243">
        <f ca="1">+IFERROR(INDEX('Hoja de Trabajo para listado'!$A$155:$Z$1048576,MATCH($A1082,'Hoja de Trabajo para listado'!$A$155:$A$1048576,0),MATCH((CUADRO!H$4&amp;$E1082),'Hoja de Trabajo para listado'!$A$151:$Z$151,0)),0)+IFERROR(INDEX('Hoja de Trabajo para listado'!$AB$155:$BA$1048576,MATCH($A1082,'Hoja de Trabajo para listado'!$AB$155:$AB$1048576,0),MATCH((CUADRO!H$4&amp;$E1082),'Hoja de Trabajo para listado'!$AB$151:$BA$151,0)),0)+IFERROR(INDEX('Hoja de Trabajo para listado'!$BC$155:$CB$1048576,MATCH($A1082,'Hoja de Trabajo para listado'!$BC$155:$BC$1048576,0),MATCH((CUADRO!H$4&amp;$E1082),'Hoja de Trabajo para listado'!$BC$151:$CB$151,0)),0)+IFERROR(INDEX('Hoja de Trabajo para listado'!$DE$153:$DG$274,MATCH($A1082,'Hoja de Trabajo para listado'!$DE$153:$DE$1048576,0),MATCH((CUADRO!H$4&amp;$E1082),'Hoja de Trabajo para listado'!$DE$151:$DG$151,0)),0)+IFERROR(INDEX('Hoja de Trabajo para listado'!$CD$155:$DC$1048576,MATCH($A1082,'Hoja de Trabajo para listado'!$CD$155:$CD$1048576,0),MATCH((CUADRO!H$4&amp;$E1082),'Hoja de Trabajo para listado'!$CD$151:$DC$151,0)),0)</f>
        <v>0</v>
      </c>
      <c r="I1082" s="243">
        <f ca="1">+IFERROR(INDEX('Hoja de Trabajo para listado'!$A$155:$Z$1048576,MATCH($A1082,'Hoja de Trabajo para listado'!$A$155:$A$1048576,0),MATCH((CUADRO!I$4&amp;$E1082),'Hoja de Trabajo para listado'!$A$151:$Z$151,0)),0)+IFERROR(INDEX('Hoja de Trabajo para listado'!$AB$155:$BA$1048576,MATCH($A1082,'Hoja de Trabajo para listado'!$AB$155:$AB$1048576,0),MATCH((CUADRO!I$4&amp;$E1082),'Hoja de Trabajo para listado'!$AB$151:$BA$151,0)),0)+IFERROR(INDEX('Hoja de Trabajo para listado'!$BC$155:$CB$1048576,MATCH($A1082,'Hoja de Trabajo para listado'!$BC$155:$BC$1048576,0),MATCH((CUADRO!I$4&amp;$E1082),'Hoja de Trabajo para listado'!$BC$151:$CB$151,0)),0)+IFERROR(INDEX('Hoja de Trabajo para listado'!$DE$153:$DG$274,MATCH($A1082,'Hoja de Trabajo para listado'!$DE$153:$DE$1048576,0),MATCH((CUADRO!I$4&amp;$E1082),'Hoja de Trabajo para listado'!$DE$151:$DG$151,0)),0)+IFERROR(INDEX('Hoja de Trabajo para listado'!$CD$155:$DC$1048576,MATCH($A1082,'Hoja de Trabajo para listado'!$CD$155:$CD$1048576,0),MATCH((CUADRO!I$4&amp;$E1082),'Hoja de Trabajo para listado'!$CD$151:$DC$151,0)),0)</f>
        <v>0</v>
      </c>
      <c r="J1082" s="243">
        <f ca="1">+IFERROR(INDEX('Hoja de Trabajo para listado'!$A$155:$Z$1048576,MATCH($A1082,'Hoja de Trabajo para listado'!$A$155:$A$1048576,0),MATCH((CUADRO!J$4&amp;$E1082),'Hoja de Trabajo para listado'!$A$151:$Z$151,0)),0)+IFERROR(INDEX('Hoja de Trabajo para listado'!$AB$155:$BA$1048576,MATCH($A1082,'Hoja de Trabajo para listado'!$AB$155:$AB$1048576,0),MATCH((CUADRO!J$4&amp;$E1082),'Hoja de Trabajo para listado'!$AB$151:$BA$151,0)),0)+IFERROR(INDEX('Hoja de Trabajo para listado'!$BC$155:$CB$1048576,MATCH($A1082,'Hoja de Trabajo para listado'!$BC$155:$BC$1048576,0),MATCH((CUADRO!J$4&amp;$E1082),'Hoja de Trabajo para listado'!$BC$151:$CB$151,0)),0)+IFERROR(INDEX('Hoja de Trabajo para listado'!$DE$153:$DG$274,MATCH($A1082,'Hoja de Trabajo para listado'!$DE$153:$DE$1048576,0),MATCH((CUADRO!J$4&amp;$E1082),'Hoja de Trabajo para listado'!$DE$151:$DG$151,0)),0)+IFERROR(INDEX('Hoja de Trabajo para listado'!$CD$155:$DC$1048576,MATCH($A1082,'Hoja de Trabajo para listado'!$CD$155:$CD$1048576,0),MATCH((CUADRO!J$4&amp;$E1082),'Hoja de Trabajo para listado'!$CD$151:$DC$151,0)),0)</f>
        <v>0</v>
      </c>
      <c r="K1082" s="243">
        <f ca="1">+IFERROR(INDEX('Hoja de Trabajo para listado'!$A$155:$Z$1048576,MATCH($A1082,'Hoja de Trabajo para listado'!$A$155:$A$1048576,0),MATCH((CUADRO!K$4&amp;$E1082),'Hoja de Trabajo para listado'!$A$151:$Z$151,0)),0)+IFERROR(INDEX('Hoja de Trabajo para listado'!$AB$155:$BA$1048576,MATCH($A1082,'Hoja de Trabajo para listado'!$AB$155:$AB$1048576,0),MATCH((CUADRO!K$4&amp;$E1082),'Hoja de Trabajo para listado'!$AB$151:$BA$151,0)),0)+IFERROR(INDEX('Hoja de Trabajo para listado'!$BC$155:$CB$1048576,MATCH($A1082,'Hoja de Trabajo para listado'!$BC$155:$BC$1048576,0),MATCH((CUADRO!K$4&amp;$E1082),'Hoja de Trabajo para listado'!$BC$151:$CB$151,0)),0)+IFERROR(INDEX('Hoja de Trabajo para listado'!$DE$153:$DG$274,MATCH($A1082,'Hoja de Trabajo para listado'!$DE$153:$DE$1048576,0),MATCH((CUADRO!K$4&amp;$E1082),'Hoja de Trabajo para listado'!$DE$151:$DG$151,0)),0)+IFERROR(INDEX('Hoja de Trabajo para listado'!$CD$155:$DC$1048576,MATCH($A1082,'Hoja de Trabajo para listado'!$CD$155:$CD$1048576,0),MATCH((CUADRO!K$4&amp;$E1082),'Hoja de Trabajo para listado'!$CD$151:$DC$151,0)),0)</f>
        <v>0</v>
      </c>
      <c r="L1082" s="243">
        <f ca="1">+IFERROR(INDEX('Hoja de Trabajo para listado'!$A$155:$Z$1048576,MATCH($A1082,'Hoja de Trabajo para listado'!$A$155:$A$1048576,0),MATCH((CUADRO!L$4&amp;$E1082),'Hoja de Trabajo para listado'!$A$151:$Z$151,0)),0)+IFERROR(INDEX('Hoja de Trabajo para listado'!$AB$155:$BA$1048576,MATCH($A1082,'Hoja de Trabajo para listado'!$AB$155:$AB$1048576,0),MATCH((CUADRO!L$4&amp;$E1082),'Hoja de Trabajo para listado'!$AB$151:$BA$151,0)),0)+IFERROR(INDEX('Hoja de Trabajo para listado'!$BC$155:$CB$1048576,MATCH($A1082,'Hoja de Trabajo para listado'!$BC$155:$BC$1048576,0),MATCH((CUADRO!L$4&amp;$E1082),'Hoja de Trabajo para listado'!$BC$151:$CB$151,0)),0)+IFERROR(INDEX('Hoja de Trabajo para listado'!$DE$153:$DG$274,MATCH($A1082,'Hoja de Trabajo para listado'!$DE$153:$DE$1048576,0),MATCH((CUADRO!L$4&amp;$E1082),'Hoja de Trabajo para listado'!$DE$151:$DG$151,0)),0)+IFERROR(INDEX('Hoja de Trabajo para listado'!$CD$155:$DC$1048576,MATCH($A1082,'Hoja de Trabajo para listado'!$CD$155:$CD$1048576,0),MATCH((CUADRO!L$4&amp;$E1082),'Hoja de Trabajo para listado'!$CD$151:$DC$151,0)),0)</f>
        <v>0</v>
      </c>
      <c r="M1082" s="243">
        <f ca="1">+IFERROR(INDEX('Hoja de Trabajo para listado'!$A$155:$Z$1048576,MATCH($A1082,'Hoja de Trabajo para listado'!$A$155:$A$1048576,0),MATCH((CUADRO!M$4&amp;$E1082),'Hoja de Trabajo para listado'!$A$151:$Z$151,0)),0)+IFERROR(INDEX('Hoja de Trabajo para listado'!$AB$155:$BA$1048576,MATCH($A1082,'Hoja de Trabajo para listado'!$AB$155:$AB$1048576,0),MATCH((CUADRO!M$4&amp;$E1082),'Hoja de Trabajo para listado'!$AB$151:$BA$151,0)),0)+IFERROR(INDEX('Hoja de Trabajo para listado'!$BC$155:$CB$1048576,MATCH($A1082,'Hoja de Trabajo para listado'!$BC$155:$BC$1048576,0),MATCH((CUADRO!M$4&amp;$E1082),'Hoja de Trabajo para listado'!$BC$151:$CB$151,0)),0)+IFERROR(INDEX('Hoja de Trabajo para listado'!$DE$153:$DG$274,MATCH($A1082,'Hoja de Trabajo para listado'!$DE$153:$DE$1048576,0),MATCH((CUADRO!M$4&amp;$E1082),'Hoja de Trabajo para listado'!$DE$151:$DG$151,0)),0)+IFERROR(INDEX('Hoja de Trabajo para listado'!$CD$155:$DC$1048576,MATCH($A1082,'Hoja de Trabajo para listado'!$CD$155:$CD$1048576,0),MATCH((CUADRO!M$4&amp;$E1082),'Hoja de Trabajo para listado'!$CD$151:$DC$151,0)),0)</f>
        <v>0</v>
      </c>
      <c r="N1082" s="243">
        <f ca="1">+IFERROR(INDEX('Hoja de Trabajo para listado'!$A$155:$Z$1048576,MATCH($A1082,'Hoja de Trabajo para listado'!$A$155:$A$1048576,0),MATCH((CUADRO!N$4&amp;$E1082),'Hoja de Trabajo para listado'!$A$151:$Z$151,0)),0)+IFERROR(INDEX('Hoja de Trabajo para listado'!$AB$155:$BA$1048576,MATCH($A1082,'Hoja de Trabajo para listado'!$AB$155:$AB$1048576,0),MATCH((CUADRO!N$4&amp;$E1082),'Hoja de Trabajo para listado'!$AB$151:$BA$151,0)),0)+IFERROR(INDEX('Hoja de Trabajo para listado'!$BC$155:$CB$1048576,MATCH($A1082,'Hoja de Trabajo para listado'!$BC$155:$BC$1048576,0),MATCH((CUADRO!N$4&amp;$E1082),'Hoja de Trabajo para listado'!$BC$151:$CB$151,0)),0)+IFERROR(INDEX('Hoja de Trabajo para listado'!$DE$153:$DG$274,MATCH($A1082,'Hoja de Trabajo para listado'!$DE$153:$DE$1048576,0),MATCH((CUADRO!N$4&amp;$E1082),'Hoja de Trabajo para listado'!$DE$151:$DG$151,0)),0)+IFERROR(INDEX('Hoja de Trabajo para listado'!$CD$155:$DC$1048576,MATCH($A1082,'Hoja de Trabajo para listado'!$CD$155:$CD$1048576,0),MATCH((CUADRO!N$4&amp;$E1082),'Hoja de Trabajo para listado'!$CD$151:$DC$151,0)),0)</f>
        <v>0</v>
      </c>
      <c r="O1082" s="243">
        <f ca="1">+IFERROR(INDEX('Hoja de Trabajo para listado'!$A$155:$Z$1048576,MATCH($A1082,'Hoja de Trabajo para listado'!$A$155:$A$1048576,0),MATCH((CUADRO!O$4&amp;$E1082),'Hoja de Trabajo para listado'!$A$151:$Z$151,0)),0)+IFERROR(INDEX('Hoja de Trabajo para listado'!$AB$155:$BA$1048576,MATCH($A1082,'Hoja de Trabajo para listado'!$AB$155:$AB$1048576,0),MATCH((CUADRO!O$4&amp;$E1082),'Hoja de Trabajo para listado'!$AB$151:$BA$151,0)),0)+IFERROR(INDEX('Hoja de Trabajo para listado'!$BC$155:$CB$1048576,MATCH($A1082,'Hoja de Trabajo para listado'!$BC$155:$BC$1048576,0),MATCH((CUADRO!O$4&amp;$E1082),'Hoja de Trabajo para listado'!$BC$151:$CB$151,0)),0)+IFERROR(INDEX('Hoja de Trabajo para listado'!$DE$153:$DG$274,MATCH($A1082,'Hoja de Trabajo para listado'!$DE$153:$DE$1048576,0),MATCH((CUADRO!O$4&amp;$E1082),'Hoja de Trabajo para listado'!$DE$151:$DG$151,0)),0)+IFERROR(INDEX('Hoja de Trabajo para listado'!$CD$155:$DC$1048576,MATCH($A1082,'Hoja de Trabajo para listado'!$CD$155:$CD$1048576,0),MATCH((CUADRO!O$4&amp;$E1082),'Hoja de Trabajo para listado'!$CD$151:$DC$151,0)),0)</f>
        <v>0</v>
      </c>
      <c r="P1082" s="243">
        <f ca="1">+IFERROR(INDEX('Hoja de Trabajo para listado'!$A$155:$Z$1048576,MATCH($A1082,'Hoja de Trabajo para listado'!$A$155:$A$1048576,0),MATCH((CUADRO!P$4&amp;$E1082),'Hoja de Trabajo para listado'!$A$151:$Z$151,0)),0)+IFERROR(INDEX('Hoja de Trabajo para listado'!$AB$155:$BA$1048576,MATCH($A1082,'Hoja de Trabajo para listado'!$AB$155:$AB$1048576,0),MATCH((CUADRO!P$4&amp;$E1082),'Hoja de Trabajo para listado'!$AB$151:$BA$151,0)),0)+IFERROR(INDEX('Hoja de Trabajo para listado'!$BC$155:$CB$1048576,MATCH($A1082,'Hoja de Trabajo para listado'!$BC$155:$BC$1048576,0),MATCH((CUADRO!P$4&amp;$E1082),'Hoja de Trabajo para listado'!$BC$151:$CB$151,0)),0)+IFERROR(INDEX('Hoja de Trabajo para listado'!$DE$153:$DG$274,MATCH($A1082,'Hoja de Trabajo para listado'!$DE$153:$DE$1048576,0),MATCH((CUADRO!P$4&amp;$E1082),'Hoja de Trabajo para listado'!$DE$151:$DG$151,0)),0)+IFERROR(INDEX('Hoja de Trabajo para listado'!$CD$155:$DC$1048576,MATCH($A1082,'Hoja de Trabajo para listado'!$CD$155:$CD$1048576,0),MATCH((CUADRO!P$4&amp;$E1082),'Hoja de Trabajo para listado'!$CD$151:$DC$151,0)),0)</f>
        <v>0</v>
      </c>
      <c r="Q1082" s="243">
        <f ca="1">+IFERROR(INDEX('Hoja de Trabajo para listado'!$A$155:$Z$1048576,MATCH($A1082,'Hoja de Trabajo para listado'!$A$155:$A$1048576,0),MATCH((CUADRO!Q$4&amp;$E1082),'Hoja de Trabajo para listado'!$A$151:$Z$151,0)),0)+IFERROR(INDEX('Hoja de Trabajo para listado'!$AB$155:$BA$1048576,MATCH($A1082,'Hoja de Trabajo para listado'!$AB$155:$AB$1048576,0),MATCH((CUADRO!Q$4&amp;$E1082),'Hoja de Trabajo para listado'!$AB$151:$BA$151,0)),0)+IFERROR(INDEX('Hoja de Trabajo para listado'!$BC$155:$CB$1048576,MATCH($A1082,'Hoja de Trabajo para listado'!$BC$155:$BC$1048576,0),MATCH((CUADRO!Q$4&amp;$E1082),'Hoja de Trabajo para listado'!$BC$151:$CB$151,0)),0)+IFERROR(INDEX('Hoja de Trabajo para listado'!$DE$153:$DG$274,MATCH($A1082,'Hoja de Trabajo para listado'!$DE$153:$DE$1048576,0),MATCH((CUADRO!Q$4&amp;$E1082),'Hoja de Trabajo para listado'!$DE$151:$DG$151,0)),0)+IFERROR(INDEX('Hoja de Trabajo para listado'!$CD$155:$DC$1048576,MATCH($A1082,'Hoja de Trabajo para listado'!$CD$155:$CD$1048576,0),MATCH((CUADRO!Q$4&amp;$E1082),'Hoja de Trabajo para listado'!$CD$151:$DC$151,0)),0)</f>
        <v>0</v>
      </c>
      <c r="R1082" s="243">
        <f t="shared" ca="1" si="39"/>
        <v>0</v>
      </c>
      <c r="S1082" s="256">
        <f ca="1">+R1081+R1082</f>
        <v>0</v>
      </c>
      <c r="T1082" s="241">
        <f ca="1">+S1082</f>
        <v>0</v>
      </c>
      <c r="U1082" s="240">
        <f t="shared" si="40"/>
        <v>2</v>
      </c>
      <c r="V1082" s="327" t="str">
        <f>+VLOOKUP(A1082,bd_lista!$A$3:$E$592,5,FALSE)</f>
        <v>Gobiernos Autonomos Municipales</v>
      </c>
      <c r="W1082" s="398"/>
      <c r="X1082" s="240">
        <f>+VLOOKUP(A1082,[4]Sheet1!$A$13:$D$744,4,FALSE)</f>
        <v>0</v>
      </c>
      <c r="Y1082" s="240" t="e">
        <f>+VLOOKUP(X1082,bd_lista!$A$3:$C$592,3,FALSE)</f>
        <v>#N/A</v>
      </c>
      <c r="Z1082" s="288"/>
      <c r="AA1082" s="289"/>
    </row>
    <row r="1083" spans="1:27" customFormat="1" ht="15" hidden="1" customHeight="1">
      <c r="A1083" s="32">
        <v>1819</v>
      </c>
      <c r="B1083" s="393">
        <f>+A1083</f>
        <v>1819</v>
      </c>
      <c r="C1083" s="245" t="str">
        <f>+VLOOKUP(A1083,bd_lista!$A$3:$C$592,3,FALSE)</f>
        <v>Gobierno Autónomo Municipal de Huacaraje</v>
      </c>
      <c r="D1083" s="395" t="str">
        <f>+C1083</f>
        <v>Gobierno Autónomo Municipal de Huacaraje</v>
      </c>
      <c r="E1083" s="240" t="s">
        <v>1303</v>
      </c>
      <c r="F1083" s="241">
        <f ca="1">+IFERROR(INDEX('Hoja de Trabajo para listado'!$A$155:$Z$1048576,MATCH($A1083,'Hoja de Trabajo para listado'!$A$155:$A$1048576,0),MATCH((CUADRO!F$4&amp;$E1083),'Hoja de Trabajo para listado'!$A$151:$Z$151,0)),0)+IFERROR(INDEX('Hoja de Trabajo para listado'!$AB$155:$BA$1048576,MATCH($A1083,'Hoja de Trabajo para listado'!$AB$155:$AB$1048576,0),MATCH((CUADRO!F$4&amp;$E1083),'Hoja de Trabajo para listado'!$AB$151:$BA$151,0)),0)+IFERROR(INDEX('Hoja de Trabajo para listado'!$BC$155:$CB$1048576,MATCH($A1083,'Hoja de Trabajo para listado'!$BC$155:$BC$1048576,0),MATCH((CUADRO!F$4&amp;$E1083),'Hoja de Trabajo para listado'!$BC$151:$CB$151,0)),0)+IFERROR(INDEX('Hoja de Trabajo para listado'!$DE$153:$DG$274,MATCH($A1083,'Hoja de Trabajo para listado'!$DE$153:$DE$1048576,0),MATCH((CUADRO!F$4&amp;$E1083),'Hoja de Trabajo para listado'!$DE$151:$DG$151,0)),0)+IFERROR(INDEX('Hoja de Trabajo para listado'!$CD$155:$DC$1048576,MATCH($A1083,'Hoja de Trabajo para listado'!$CD$155:$CD$1048576,0),MATCH((CUADRO!F$4&amp;$E1083),'Hoja de Trabajo para listado'!$CD$151:$DC$151,0)),0)</f>
        <v>0</v>
      </c>
      <c r="G1083" s="241">
        <f ca="1">+IFERROR(INDEX('Hoja de Trabajo para listado'!$A$155:$Z$1048576,MATCH($A1083,'Hoja de Trabajo para listado'!$A$155:$A$1048576,0),MATCH((CUADRO!G$4&amp;$E1083),'Hoja de Trabajo para listado'!$A$151:$Z$151,0)),0)+IFERROR(INDEX('Hoja de Trabajo para listado'!$AB$155:$BA$1048576,MATCH($A1083,'Hoja de Trabajo para listado'!$AB$155:$AB$1048576,0),MATCH((CUADRO!G$4&amp;$E1083),'Hoja de Trabajo para listado'!$AB$151:$BA$151,0)),0)+IFERROR(INDEX('Hoja de Trabajo para listado'!$BC$155:$CB$1048576,MATCH($A1083,'Hoja de Trabajo para listado'!$BC$155:$BC$1048576,0),MATCH((CUADRO!G$4&amp;$E1083),'Hoja de Trabajo para listado'!$BC$151:$CB$151,0)),0)+IFERROR(INDEX('Hoja de Trabajo para listado'!$DE$153:$DG$274,MATCH($A1083,'Hoja de Trabajo para listado'!$DE$153:$DE$1048576,0),MATCH((CUADRO!G$4&amp;$E1083),'Hoja de Trabajo para listado'!$DE$151:$DG$151,0)),0)+IFERROR(INDEX('Hoja de Trabajo para listado'!$CD$155:$DC$1048576,MATCH($A1083,'Hoja de Trabajo para listado'!$CD$155:$CD$1048576,0),MATCH((CUADRO!G$4&amp;$E1083),'Hoja de Trabajo para listado'!$CD$151:$DC$151,0)),0)</f>
        <v>0</v>
      </c>
      <c r="H1083" s="241">
        <f ca="1">+IFERROR(INDEX('Hoja de Trabajo para listado'!$A$155:$Z$1048576,MATCH($A1083,'Hoja de Trabajo para listado'!$A$155:$A$1048576,0),MATCH((CUADRO!H$4&amp;$E1083),'Hoja de Trabajo para listado'!$A$151:$Z$151,0)),0)+IFERROR(INDEX('Hoja de Trabajo para listado'!$AB$155:$BA$1048576,MATCH($A1083,'Hoja de Trabajo para listado'!$AB$155:$AB$1048576,0),MATCH((CUADRO!H$4&amp;$E1083),'Hoja de Trabajo para listado'!$AB$151:$BA$151,0)),0)+IFERROR(INDEX('Hoja de Trabajo para listado'!$BC$155:$CB$1048576,MATCH($A1083,'Hoja de Trabajo para listado'!$BC$155:$BC$1048576,0),MATCH((CUADRO!H$4&amp;$E1083),'Hoja de Trabajo para listado'!$BC$151:$CB$151,0)),0)+IFERROR(INDEX('Hoja de Trabajo para listado'!$DE$153:$DG$274,MATCH($A1083,'Hoja de Trabajo para listado'!$DE$153:$DE$1048576,0),MATCH((CUADRO!H$4&amp;$E1083),'Hoja de Trabajo para listado'!$DE$151:$DG$151,0)),0)+IFERROR(INDEX('Hoja de Trabajo para listado'!$CD$155:$DC$1048576,MATCH($A1083,'Hoja de Trabajo para listado'!$CD$155:$CD$1048576,0),MATCH((CUADRO!H$4&amp;$E1083),'Hoja de Trabajo para listado'!$CD$151:$DC$151,0)),0)</f>
        <v>0</v>
      </c>
      <c r="I1083" s="241">
        <f ca="1">+IFERROR(INDEX('Hoja de Trabajo para listado'!$A$155:$Z$1048576,MATCH($A1083,'Hoja de Trabajo para listado'!$A$155:$A$1048576,0),MATCH((CUADRO!I$4&amp;$E1083),'Hoja de Trabajo para listado'!$A$151:$Z$151,0)),0)+IFERROR(INDEX('Hoja de Trabajo para listado'!$AB$155:$BA$1048576,MATCH($A1083,'Hoja de Trabajo para listado'!$AB$155:$AB$1048576,0),MATCH((CUADRO!I$4&amp;$E1083),'Hoja de Trabajo para listado'!$AB$151:$BA$151,0)),0)+IFERROR(INDEX('Hoja de Trabajo para listado'!$BC$155:$CB$1048576,MATCH($A1083,'Hoja de Trabajo para listado'!$BC$155:$BC$1048576,0),MATCH((CUADRO!I$4&amp;$E1083),'Hoja de Trabajo para listado'!$BC$151:$CB$151,0)),0)+IFERROR(INDEX('Hoja de Trabajo para listado'!$DE$153:$DG$274,MATCH($A1083,'Hoja de Trabajo para listado'!$DE$153:$DE$1048576,0),MATCH((CUADRO!I$4&amp;$E1083),'Hoja de Trabajo para listado'!$DE$151:$DG$151,0)),0)+IFERROR(INDEX('Hoja de Trabajo para listado'!$CD$155:$DC$1048576,MATCH($A1083,'Hoja de Trabajo para listado'!$CD$155:$CD$1048576,0),MATCH((CUADRO!I$4&amp;$E1083),'Hoja de Trabajo para listado'!$CD$151:$DC$151,0)),0)</f>
        <v>0</v>
      </c>
      <c r="J1083" s="241">
        <f ca="1">+IFERROR(INDEX('Hoja de Trabajo para listado'!$A$155:$Z$1048576,MATCH($A1083,'Hoja de Trabajo para listado'!$A$155:$A$1048576,0),MATCH((CUADRO!J$4&amp;$E1083),'Hoja de Trabajo para listado'!$A$151:$Z$151,0)),0)+IFERROR(INDEX('Hoja de Trabajo para listado'!$AB$155:$BA$1048576,MATCH($A1083,'Hoja de Trabajo para listado'!$AB$155:$AB$1048576,0),MATCH((CUADRO!J$4&amp;$E1083),'Hoja de Trabajo para listado'!$AB$151:$BA$151,0)),0)+IFERROR(INDEX('Hoja de Trabajo para listado'!$BC$155:$CB$1048576,MATCH($A1083,'Hoja de Trabajo para listado'!$BC$155:$BC$1048576,0),MATCH((CUADRO!J$4&amp;$E1083),'Hoja de Trabajo para listado'!$BC$151:$CB$151,0)),0)+IFERROR(INDEX('Hoja de Trabajo para listado'!$DE$153:$DG$274,MATCH($A1083,'Hoja de Trabajo para listado'!$DE$153:$DE$1048576,0),MATCH((CUADRO!J$4&amp;$E1083),'Hoja de Trabajo para listado'!$DE$151:$DG$151,0)),0)+IFERROR(INDEX('Hoja de Trabajo para listado'!$CD$155:$DC$1048576,MATCH($A1083,'Hoja de Trabajo para listado'!$CD$155:$CD$1048576,0),MATCH((CUADRO!J$4&amp;$E1083),'Hoja de Trabajo para listado'!$CD$151:$DC$151,0)),0)</f>
        <v>0</v>
      </c>
      <c r="K1083" s="241">
        <f ca="1">+IFERROR(INDEX('Hoja de Trabajo para listado'!$A$155:$Z$1048576,MATCH($A1083,'Hoja de Trabajo para listado'!$A$155:$A$1048576,0),MATCH((CUADRO!K$4&amp;$E1083),'Hoja de Trabajo para listado'!$A$151:$Z$151,0)),0)+IFERROR(INDEX('Hoja de Trabajo para listado'!$AB$155:$BA$1048576,MATCH($A1083,'Hoja de Trabajo para listado'!$AB$155:$AB$1048576,0),MATCH((CUADRO!K$4&amp;$E1083),'Hoja de Trabajo para listado'!$AB$151:$BA$151,0)),0)+IFERROR(INDEX('Hoja de Trabajo para listado'!$BC$155:$CB$1048576,MATCH($A1083,'Hoja de Trabajo para listado'!$BC$155:$BC$1048576,0),MATCH((CUADRO!K$4&amp;$E1083),'Hoja de Trabajo para listado'!$BC$151:$CB$151,0)),0)+IFERROR(INDEX('Hoja de Trabajo para listado'!$DE$153:$DG$274,MATCH($A1083,'Hoja de Trabajo para listado'!$DE$153:$DE$1048576,0),MATCH((CUADRO!K$4&amp;$E1083),'Hoja de Trabajo para listado'!$DE$151:$DG$151,0)),0)+IFERROR(INDEX('Hoja de Trabajo para listado'!$CD$155:$DC$1048576,MATCH($A1083,'Hoja de Trabajo para listado'!$CD$155:$CD$1048576,0),MATCH((CUADRO!K$4&amp;$E1083),'Hoja de Trabajo para listado'!$CD$151:$DC$151,0)),0)</f>
        <v>0</v>
      </c>
      <c r="L1083" s="241">
        <f ca="1">+IFERROR(INDEX('Hoja de Trabajo para listado'!$A$155:$Z$1048576,MATCH($A1083,'Hoja de Trabajo para listado'!$A$155:$A$1048576,0),MATCH((CUADRO!L$4&amp;$E1083),'Hoja de Trabajo para listado'!$A$151:$Z$151,0)),0)+IFERROR(INDEX('Hoja de Trabajo para listado'!$AB$155:$BA$1048576,MATCH($A1083,'Hoja de Trabajo para listado'!$AB$155:$AB$1048576,0),MATCH((CUADRO!L$4&amp;$E1083),'Hoja de Trabajo para listado'!$AB$151:$BA$151,0)),0)+IFERROR(INDEX('Hoja de Trabajo para listado'!$BC$155:$CB$1048576,MATCH($A1083,'Hoja de Trabajo para listado'!$BC$155:$BC$1048576,0),MATCH((CUADRO!L$4&amp;$E1083),'Hoja de Trabajo para listado'!$BC$151:$CB$151,0)),0)+IFERROR(INDEX('Hoja de Trabajo para listado'!$DE$153:$DG$274,MATCH($A1083,'Hoja de Trabajo para listado'!$DE$153:$DE$1048576,0),MATCH((CUADRO!L$4&amp;$E1083),'Hoja de Trabajo para listado'!$DE$151:$DG$151,0)),0)+IFERROR(INDEX('Hoja de Trabajo para listado'!$CD$155:$DC$1048576,MATCH($A1083,'Hoja de Trabajo para listado'!$CD$155:$CD$1048576,0),MATCH((CUADRO!L$4&amp;$E1083),'Hoja de Trabajo para listado'!$CD$151:$DC$151,0)),0)</f>
        <v>0</v>
      </c>
      <c r="M1083" s="241">
        <f ca="1">+IFERROR(INDEX('Hoja de Trabajo para listado'!$A$155:$Z$1048576,MATCH($A1083,'Hoja de Trabajo para listado'!$A$155:$A$1048576,0),MATCH((CUADRO!M$4&amp;$E1083),'Hoja de Trabajo para listado'!$A$151:$Z$151,0)),0)+IFERROR(INDEX('Hoja de Trabajo para listado'!$AB$155:$BA$1048576,MATCH($A1083,'Hoja de Trabajo para listado'!$AB$155:$AB$1048576,0),MATCH((CUADRO!M$4&amp;$E1083),'Hoja de Trabajo para listado'!$AB$151:$BA$151,0)),0)+IFERROR(INDEX('Hoja de Trabajo para listado'!$BC$155:$CB$1048576,MATCH($A1083,'Hoja de Trabajo para listado'!$BC$155:$BC$1048576,0),MATCH((CUADRO!M$4&amp;$E1083),'Hoja de Trabajo para listado'!$BC$151:$CB$151,0)),0)+IFERROR(INDEX('Hoja de Trabajo para listado'!$DE$153:$DG$274,MATCH($A1083,'Hoja de Trabajo para listado'!$DE$153:$DE$1048576,0),MATCH((CUADRO!M$4&amp;$E1083),'Hoja de Trabajo para listado'!$DE$151:$DG$151,0)),0)+IFERROR(INDEX('Hoja de Trabajo para listado'!$CD$155:$DC$1048576,MATCH($A1083,'Hoja de Trabajo para listado'!$CD$155:$CD$1048576,0),MATCH((CUADRO!M$4&amp;$E1083),'Hoja de Trabajo para listado'!$CD$151:$DC$151,0)),0)</f>
        <v>0</v>
      </c>
      <c r="N1083" s="241">
        <f ca="1">+IFERROR(INDEX('Hoja de Trabajo para listado'!$A$155:$Z$1048576,MATCH($A1083,'Hoja de Trabajo para listado'!$A$155:$A$1048576,0),MATCH((CUADRO!N$4&amp;$E1083),'Hoja de Trabajo para listado'!$A$151:$Z$151,0)),0)+IFERROR(INDEX('Hoja de Trabajo para listado'!$AB$155:$BA$1048576,MATCH($A1083,'Hoja de Trabajo para listado'!$AB$155:$AB$1048576,0),MATCH((CUADRO!N$4&amp;$E1083),'Hoja de Trabajo para listado'!$AB$151:$BA$151,0)),0)+IFERROR(INDEX('Hoja de Trabajo para listado'!$BC$155:$CB$1048576,MATCH($A1083,'Hoja de Trabajo para listado'!$BC$155:$BC$1048576,0),MATCH((CUADRO!N$4&amp;$E1083),'Hoja de Trabajo para listado'!$BC$151:$CB$151,0)),0)+IFERROR(INDEX('Hoja de Trabajo para listado'!$DE$153:$DG$274,MATCH($A1083,'Hoja de Trabajo para listado'!$DE$153:$DE$1048576,0),MATCH((CUADRO!N$4&amp;$E1083),'Hoja de Trabajo para listado'!$DE$151:$DG$151,0)),0)+IFERROR(INDEX('Hoja de Trabajo para listado'!$CD$155:$DC$1048576,MATCH($A1083,'Hoja de Trabajo para listado'!$CD$155:$CD$1048576,0),MATCH((CUADRO!N$4&amp;$E1083),'Hoja de Trabajo para listado'!$CD$151:$DC$151,0)),0)</f>
        <v>0</v>
      </c>
      <c r="O1083" s="241">
        <f ca="1">+IFERROR(INDEX('Hoja de Trabajo para listado'!$A$155:$Z$1048576,MATCH($A1083,'Hoja de Trabajo para listado'!$A$155:$A$1048576,0),MATCH((CUADRO!O$4&amp;$E1083),'Hoja de Trabajo para listado'!$A$151:$Z$151,0)),0)+IFERROR(INDEX('Hoja de Trabajo para listado'!$AB$155:$BA$1048576,MATCH($A1083,'Hoja de Trabajo para listado'!$AB$155:$AB$1048576,0),MATCH((CUADRO!O$4&amp;$E1083),'Hoja de Trabajo para listado'!$AB$151:$BA$151,0)),0)+IFERROR(INDEX('Hoja de Trabajo para listado'!$BC$155:$CB$1048576,MATCH($A1083,'Hoja de Trabajo para listado'!$BC$155:$BC$1048576,0),MATCH((CUADRO!O$4&amp;$E1083),'Hoja de Trabajo para listado'!$BC$151:$CB$151,0)),0)+IFERROR(INDEX('Hoja de Trabajo para listado'!$DE$153:$DG$274,MATCH($A1083,'Hoja de Trabajo para listado'!$DE$153:$DE$1048576,0),MATCH((CUADRO!O$4&amp;$E1083),'Hoja de Trabajo para listado'!$DE$151:$DG$151,0)),0)+IFERROR(INDEX('Hoja de Trabajo para listado'!$CD$155:$DC$1048576,MATCH($A1083,'Hoja de Trabajo para listado'!$CD$155:$CD$1048576,0),MATCH((CUADRO!O$4&amp;$E1083),'Hoja de Trabajo para listado'!$CD$151:$DC$151,0)),0)</f>
        <v>0</v>
      </c>
      <c r="P1083" s="241">
        <f ca="1">+IFERROR(INDEX('Hoja de Trabajo para listado'!$A$155:$Z$1048576,MATCH($A1083,'Hoja de Trabajo para listado'!$A$155:$A$1048576,0),MATCH((CUADRO!P$4&amp;$E1083),'Hoja de Trabajo para listado'!$A$151:$Z$151,0)),0)+IFERROR(INDEX('Hoja de Trabajo para listado'!$AB$155:$BA$1048576,MATCH($A1083,'Hoja de Trabajo para listado'!$AB$155:$AB$1048576,0),MATCH((CUADRO!P$4&amp;$E1083),'Hoja de Trabajo para listado'!$AB$151:$BA$151,0)),0)+IFERROR(INDEX('Hoja de Trabajo para listado'!$BC$155:$CB$1048576,MATCH($A1083,'Hoja de Trabajo para listado'!$BC$155:$BC$1048576,0),MATCH((CUADRO!P$4&amp;$E1083),'Hoja de Trabajo para listado'!$BC$151:$CB$151,0)),0)+IFERROR(INDEX('Hoja de Trabajo para listado'!$DE$153:$DG$274,MATCH($A1083,'Hoja de Trabajo para listado'!$DE$153:$DE$1048576,0),MATCH((CUADRO!P$4&amp;$E1083),'Hoja de Trabajo para listado'!$DE$151:$DG$151,0)),0)+IFERROR(INDEX('Hoja de Trabajo para listado'!$CD$155:$DC$1048576,MATCH($A1083,'Hoja de Trabajo para listado'!$CD$155:$CD$1048576,0),MATCH((CUADRO!P$4&amp;$E1083),'Hoja de Trabajo para listado'!$CD$151:$DC$151,0)),0)</f>
        <v>0</v>
      </c>
      <c r="Q1083" s="241">
        <f ca="1">+IFERROR(INDEX('Hoja de Trabajo para listado'!$A$155:$Z$1048576,MATCH($A1083,'Hoja de Trabajo para listado'!$A$155:$A$1048576,0),MATCH((CUADRO!Q$4&amp;$E1083),'Hoja de Trabajo para listado'!$A$151:$Z$151,0)),0)+IFERROR(INDEX('Hoja de Trabajo para listado'!$AB$155:$BA$1048576,MATCH($A1083,'Hoja de Trabajo para listado'!$AB$155:$AB$1048576,0),MATCH((CUADRO!Q$4&amp;$E1083),'Hoja de Trabajo para listado'!$AB$151:$BA$151,0)),0)+IFERROR(INDEX('Hoja de Trabajo para listado'!$BC$155:$CB$1048576,MATCH($A1083,'Hoja de Trabajo para listado'!$BC$155:$BC$1048576,0),MATCH((CUADRO!Q$4&amp;$E1083),'Hoja de Trabajo para listado'!$BC$151:$CB$151,0)),0)+IFERROR(INDEX('Hoja de Trabajo para listado'!$DE$153:$DG$274,MATCH($A1083,'Hoja de Trabajo para listado'!$DE$153:$DE$1048576,0),MATCH((CUADRO!Q$4&amp;$E1083),'Hoja de Trabajo para listado'!$DE$151:$DG$151,0)),0)+IFERROR(INDEX('Hoja de Trabajo para listado'!$CD$155:$DC$1048576,MATCH($A1083,'Hoja de Trabajo para listado'!$CD$155:$CD$1048576,0),MATCH((CUADRO!Q$4&amp;$E1083),'Hoja de Trabajo para listado'!$CD$151:$DC$151,0)),0)</f>
        <v>0</v>
      </c>
      <c r="R1083" s="241">
        <f t="shared" ca="1" si="39"/>
        <v>0</v>
      </c>
      <c r="S1083" s="247"/>
      <c r="T1083" s="241">
        <f ca="1">+T1084</f>
        <v>0</v>
      </c>
      <c r="U1083" s="240">
        <f t="shared" si="40"/>
        <v>1</v>
      </c>
      <c r="V1083" s="327" t="str">
        <f>+VLOOKUP(A1083,bd_lista!$A$3:$E$592,5,FALSE)</f>
        <v>Gobiernos Autonomos Municipales</v>
      </c>
      <c r="W1083" s="397" t="str">
        <f>+V1083</f>
        <v>Gobiernos Autonomos Municipales</v>
      </c>
      <c r="X1083" s="240">
        <f>+VLOOKUP(A1083,[4]Sheet1!$A$13:$D$744,4,FALSE)</f>
        <v>0</v>
      </c>
      <c r="Y1083" s="240" t="e">
        <f>+VLOOKUP(X1083,bd_lista!$A$3:$C$592,3,FALSE)</f>
        <v>#N/A</v>
      </c>
      <c r="Z1083" s="290">
        <f>+X1083</f>
        <v>0</v>
      </c>
      <c r="AA1083" s="291" t="e">
        <f>+Y1083</f>
        <v>#N/A</v>
      </c>
    </row>
    <row r="1084" spans="1:27" customFormat="1" ht="15" hidden="1" customHeight="1">
      <c r="A1084" s="32">
        <v>1819</v>
      </c>
      <c r="B1084" s="394"/>
      <c r="C1084" s="245" t="str">
        <f>+VLOOKUP(A1084,bd_lista!$A$3:$C$592,3,FALSE)</f>
        <v>Gobierno Autónomo Municipal de Huacaraje</v>
      </c>
      <c r="D1084" s="396"/>
      <c r="E1084" s="242" t="s">
        <v>1304</v>
      </c>
      <c r="F1084" s="243">
        <f ca="1">+IFERROR(INDEX('Hoja de Trabajo para listado'!$A$155:$Z$1048576,MATCH($A1084,'Hoja de Trabajo para listado'!$A$155:$A$1048576,0),MATCH((CUADRO!F$4&amp;$E1084),'Hoja de Trabajo para listado'!$A$151:$Z$151,0)),0)+IFERROR(INDEX('Hoja de Trabajo para listado'!$AB$155:$BA$1048576,MATCH($A1084,'Hoja de Trabajo para listado'!$AB$155:$AB$1048576,0),MATCH((CUADRO!F$4&amp;$E1084),'Hoja de Trabajo para listado'!$AB$151:$BA$151,0)),0)+IFERROR(INDEX('Hoja de Trabajo para listado'!$BC$155:$CB$1048576,MATCH($A1084,'Hoja de Trabajo para listado'!$BC$155:$BC$1048576,0),MATCH((CUADRO!F$4&amp;$E1084),'Hoja de Trabajo para listado'!$BC$151:$CB$151,0)),0)+IFERROR(INDEX('Hoja de Trabajo para listado'!$DE$153:$DG$274,MATCH($A1084,'Hoja de Trabajo para listado'!$DE$153:$DE$1048576,0),MATCH((CUADRO!F$4&amp;$E1084),'Hoja de Trabajo para listado'!$DE$151:$DG$151,0)),0)+IFERROR(INDEX('Hoja de Trabajo para listado'!$CD$155:$DC$1048576,MATCH($A1084,'Hoja de Trabajo para listado'!$CD$155:$CD$1048576,0),MATCH((CUADRO!F$4&amp;$E1084),'Hoja de Trabajo para listado'!$CD$151:$DC$151,0)),0)</f>
        <v>0</v>
      </c>
      <c r="G1084" s="243">
        <f ca="1">+IFERROR(INDEX('Hoja de Trabajo para listado'!$A$155:$Z$1048576,MATCH($A1084,'Hoja de Trabajo para listado'!$A$155:$A$1048576,0),MATCH((CUADRO!G$4&amp;$E1084),'Hoja de Trabajo para listado'!$A$151:$Z$151,0)),0)+IFERROR(INDEX('Hoja de Trabajo para listado'!$AB$155:$BA$1048576,MATCH($A1084,'Hoja de Trabajo para listado'!$AB$155:$AB$1048576,0),MATCH((CUADRO!G$4&amp;$E1084),'Hoja de Trabajo para listado'!$AB$151:$BA$151,0)),0)+IFERROR(INDEX('Hoja de Trabajo para listado'!$BC$155:$CB$1048576,MATCH($A1084,'Hoja de Trabajo para listado'!$BC$155:$BC$1048576,0),MATCH((CUADRO!G$4&amp;$E1084),'Hoja de Trabajo para listado'!$BC$151:$CB$151,0)),0)+IFERROR(INDEX('Hoja de Trabajo para listado'!$DE$153:$DG$274,MATCH($A1084,'Hoja de Trabajo para listado'!$DE$153:$DE$1048576,0),MATCH((CUADRO!G$4&amp;$E1084),'Hoja de Trabajo para listado'!$DE$151:$DG$151,0)),0)+IFERROR(INDEX('Hoja de Trabajo para listado'!$CD$155:$DC$1048576,MATCH($A1084,'Hoja de Trabajo para listado'!$CD$155:$CD$1048576,0),MATCH((CUADRO!G$4&amp;$E1084),'Hoja de Trabajo para listado'!$CD$151:$DC$151,0)),0)</f>
        <v>0</v>
      </c>
      <c r="H1084" s="243">
        <f ca="1">+IFERROR(INDEX('Hoja de Trabajo para listado'!$A$155:$Z$1048576,MATCH($A1084,'Hoja de Trabajo para listado'!$A$155:$A$1048576,0),MATCH((CUADRO!H$4&amp;$E1084),'Hoja de Trabajo para listado'!$A$151:$Z$151,0)),0)+IFERROR(INDEX('Hoja de Trabajo para listado'!$AB$155:$BA$1048576,MATCH($A1084,'Hoja de Trabajo para listado'!$AB$155:$AB$1048576,0),MATCH((CUADRO!H$4&amp;$E1084),'Hoja de Trabajo para listado'!$AB$151:$BA$151,0)),0)+IFERROR(INDEX('Hoja de Trabajo para listado'!$BC$155:$CB$1048576,MATCH($A1084,'Hoja de Trabajo para listado'!$BC$155:$BC$1048576,0),MATCH((CUADRO!H$4&amp;$E1084),'Hoja de Trabajo para listado'!$BC$151:$CB$151,0)),0)+IFERROR(INDEX('Hoja de Trabajo para listado'!$DE$153:$DG$274,MATCH($A1084,'Hoja de Trabajo para listado'!$DE$153:$DE$1048576,0),MATCH((CUADRO!H$4&amp;$E1084),'Hoja de Trabajo para listado'!$DE$151:$DG$151,0)),0)+IFERROR(INDEX('Hoja de Trabajo para listado'!$CD$155:$DC$1048576,MATCH($A1084,'Hoja de Trabajo para listado'!$CD$155:$CD$1048576,0),MATCH((CUADRO!H$4&amp;$E1084),'Hoja de Trabajo para listado'!$CD$151:$DC$151,0)),0)</f>
        <v>0</v>
      </c>
      <c r="I1084" s="243">
        <f ca="1">+IFERROR(INDEX('Hoja de Trabajo para listado'!$A$155:$Z$1048576,MATCH($A1084,'Hoja de Trabajo para listado'!$A$155:$A$1048576,0),MATCH((CUADRO!I$4&amp;$E1084),'Hoja de Trabajo para listado'!$A$151:$Z$151,0)),0)+IFERROR(INDEX('Hoja de Trabajo para listado'!$AB$155:$BA$1048576,MATCH($A1084,'Hoja de Trabajo para listado'!$AB$155:$AB$1048576,0),MATCH((CUADRO!I$4&amp;$E1084),'Hoja de Trabajo para listado'!$AB$151:$BA$151,0)),0)+IFERROR(INDEX('Hoja de Trabajo para listado'!$BC$155:$CB$1048576,MATCH($A1084,'Hoja de Trabajo para listado'!$BC$155:$BC$1048576,0),MATCH((CUADRO!I$4&amp;$E1084),'Hoja de Trabajo para listado'!$BC$151:$CB$151,0)),0)+IFERROR(INDEX('Hoja de Trabajo para listado'!$DE$153:$DG$274,MATCH($A1084,'Hoja de Trabajo para listado'!$DE$153:$DE$1048576,0),MATCH((CUADRO!I$4&amp;$E1084),'Hoja de Trabajo para listado'!$DE$151:$DG$151,0)),0)+IFERROR(INDEX('Hoja de Trabajo para listado'!$CD$155:$DC$1048576,MATCH($A1084,'Hoja de Trabajo para listado'!$CD$155:$CD$1048576,0),MATCH((CUADRO!I$4&amp;$E1084),'Hoja de Trabajo para listado'!$CD$151:$DC$151,0)),0)</f>
        <v>0</v>
      </c>
      <c r="J1084" s="243">
        <f ca="1">+IFERROR(INDEX('Hoja de Trabajo para listado'!$A$155:$Z$1048576,MATCH($A1084,'Hoja de Trabajo para listado'!$A$155:$A$1048576,0),MATCH((CUADRO!J$4&amp;$E1084),'Hoja de Trabajo para listado'!$A$151:$Z$151,0)),0)+IFERROR(INDEX('Hoja de Trabajo para listado'!$AB$155:$BA$1048576,MATCH($A1084,'Hoja de Trabajo para listado'!$AB$155:$AB$1048576,0),MATCH((CUADRO!J$4&amp;$E1084),'Hoja de Trabajo para listado'!$AB$151:$BA$151,0)),0)+IFERROR(INDEX('Hoja de Trabajo para listado'!$BC$155:$CB$1048576,MATCH($A1084,'Hoja de Trabajo para listado'!$BC$155:$BC$1048576,0),MATCH((CUADRO!J$4&amp;$E1084),'Hoja de Trabajo para listado'!$BC$151:$CB$151,0)),0)+IFERROR(INDEX('Hoja de Trabajo para listado'!$DE$153:$DG$274,MATCH($A1084,'Hoja de Trabajo para listado'!$DE$153:$DE$1048576,0),MATCH((CUADRO!J$4&amp;$E1084),'Hoja de Trabajo para listado'!$DE$151:$DG$151,0)),0)+IFERROR(INDEX('Hoja de Trabajo para listado'!$CD$155:$DC$1048576,MATCH($A1084,'Hoja de Trabajo para listado'!$CD$155:$CD$1048576,0),MATCH((CUADRO!J$4&amp;$E1084),'Hoja de Trabajo para listado'!$CD$151:$DC$151,0)),0)</f>
        <v>0</v>
      </c>
      <c r="K1084" s="243">
        <f ca="1">+IFERROR(INDEX('Hoja de Trabajo para listado'!$A$155:$Z$1048576,MATCH($A1084,'Hoja de Trabajo para listado'!$A$155:$A$1048576,0),MATCH((CUADRO!K$4&amp;$E1084),'Hoja de Trabajo para listado'!$A$151:$Z$151,0)),0)+IFERROR(INDEX('Hoja de Trabajo para listado'!$AB$155:$BA$1048576,MATCH($A1084,'Hoja de Trabajo para listado'!$AB$155:$AB$1048576,0),MATCH((CUADRO!K$4&amp;$E1084),'Hoja de Trabajo para listado'!$AB$151:$BA$151,0)),0)+IFERROR(INDEX('Hoja de Trabajo para listado'!$BC$155:$CB$1048576,MATCH($A1084,'Hoja de Trabajo para listado'!$BC$155:$BC$1048576,0),MATCH((CUADRO!K$4&amp;$E1084),'Hoja de Trabajo para listado'!$BC$151:$CB$151,0)),0)+IFERROR(INDEX('Hoja de Trabajo para listado'!$DE$153:$DG$274,MATCH($A1084,'Hoja de Trabajo para listado'!$DE$153:$DE$1048576,0),MATCH((CUADRO!K$4&amp;$E1084),'Hoja de Trabajo para listado'!$DE$151:$DG$151,0)),0)+IFERROR(INDEX('Hoja de Trabajo para listado'!$CD$155:$DC$1048576,MATCH($A1084,'Hoja de Trabajo para listado'!$CD$155:$CD$1048576,0),MATCH((CUADRO!K$4&amp;$E1084),'Hoja de Trabajo para listado'!$CD$151:$DC$151,0)),0)</f>
        <v>0</v>
      </c>
      <c r="L1084" s="243">
        <f ca="1">+IFERROR(INDEX('Hoja de Trabajo para listado'!$A$155:$Z$1048576,MATCH($A1084,'Hoja de Trabajo para listado'!$A$155:$A$1048576,0),MATCH((CUADRO!L$4&amp;$E1084),'Hoja de Trabajo para listado'!$A$151:$Z$151,0)),0)+IFERROR(INDEX('Hoja de Trabajo para listado'!$AB$155:$BA$1048576,MATCH($A1084,'Hoja de Trabajo para listado'!$AB$155:$AB$1048576,0),MATCH((CUADRO!L$4&amp;$E1084),'Hoja de Trabajo para listado'!$AB$151:$BA$151,0)),0)+IFERROR(INDEX('Hoja de Trabajo para listado'!$BC$155:$CB$1048576,MATCH($A1084,'Hoja de Trabajo para listado'!$BC$155:$BC$1048576,0),MATCH((CUADRO!L$4&amp;$E1084),'Hoja de Trabajo para listado'!$BC$151:$CB$151,0)),0)+IFERROR(INDEX('Hoja de Trabajo para listado'!$DE$153:$DG$274,MATCH($A1084,'Hoja de Trabajo para listado'!$DE$153:$DE$1048576,0),MATCH((CUADRO!L$4&amp;$E1084),'Hoja de Trabajo para listado'!$DE$151:$DG$151,0)),0)+IFERROR(INDEX('Hoja de Trabajo para listado'!$CD$155:$DC$1048576,MATCH($A1084,'Hoja de Trabajo para listado'!$CD$155:$CD$1048576,0),MATCH((CUADRO!L$4&amp;$E1084),'Hoja de Trabajo para listado'!$CD$151:$DC$151,0)),0)</f>
        <v>0</v>
      </c>
      <c r="M1084" s="243">
        <f ca="1">+IFERROR(INDEX('Hoja de Trabajo para listado'!$A$155:$Z$1048576,MATCH($A1084,'Hoja de Trabajo para listado'!$A$155:$A$1048576,0),MATCH((CUADRO!M$4&amp;$E1084),'Hoja de Trabajo para listado'!$A$151:$Z$151,0)),0)+IFERROR(INDEX('Hoja de Trabajo para listado'!$AB$155:$BA$1048576,MATCH($A1084,'Hoja de Trabajo para listado'!$AB$155:$AB$1048576,0),MATCH((CUADRO!M$4&amp;$E1084),'Hoja de Trabajo para listado'!$AB$151:$BA$151,0)),0)+IFERROR(INDEX('Hoja de Trabajo para listado'!$BC$155:$CB$1048576,MATCH($A1084,'Hoja de Trabajo para listado'!$BC$155:$BC$1048576,0),MATCH((CUADRO!M$4&amp;$E1084),'Hoja de Trabajo para listado'!$BC$151:$CB$151,0)),0)+IFERROR(INDEX('Hoja de Trabajo para listado'!$DE$153:$DG$274,MATCH($A1084,'Hoja de Trabajo para listado'!$DE$153:$DE$1048576,0),MATCH((CUADRO!M$4&amp;$E1084),'Hoja de Trabajo para listado'!$DE$151:$DG$151,0)),0)+IFERROR(INDEX('Hoja de Trabajo para listado'!$CD$155:$DC$1048576,MATCH($A1084,'Hoja de Trabajo para listado'!$CD$155:$CD$1048576,0),MATCH((CUADRO!M$4&amp;$E1084),'Hoja de Trabajo para listado'!$CD$151:$DC$151,0)),0)</f>
        <v>0</v>
      </c>
      <c r="N1084" s="243">
        <f ca="1">+IFERROR(INDEX('Hoja de Trabajo para listado'!$A$155:$Z$1048576,MATCH($A1084,'Hoja de Trabajo para listado'!$A$155:$A$1048576,0),MATCH((CUADRO!N$4&amp;$E1084),'Hoja de Trabajo para listado'!$A$151:$Z$151,0)),0)+IFERROR(INDEX('Hoja de Trabajo para listado'!$AB$155:$BA$1048576,MATCH($A1084,'Hoja de Trabajo para listado'!$AB$155:$AB$1048576,0),MATCH((CUADRO!N$4&amp;$E1084),'Hoja de Trabajo para listado'!$AB$151:$BA$151,0)),0)+IFERROR(INDEX('Hoja de Trabajo para listado'!$BC$155:$CB$1048576,MATCH($A1084,'Hoja de Trabajo para listado'!$BC$155:$BC$1048576,0),MATCH((CUADRO!N$4&amp;$E1084),'Hoja de Trabajo para listado'!$BC$151:$CB$151,0)),0)+IFERROR(INDEX('Hoja de Trabajo para listado'!$DE$153:$DG$274,MATCH($A1084,'Hoja de Trabajo para listado'!$DE$153:$DE$1048576,0),MATCH((CUADRO!N$4&amp;$E1084),'Hoja de Trabajo para listado'!$DE$151:$DG$151,0)),0)+IFERROR(INDEX('Hoja de Trabajo para listado'!$CD$155:$DC$1048576,MATCH($A1084,'Hoja de Trabajo para listado'!$CD$155:$CD$1048576,0),MATCH((CUADRO!N$4&amp;$E1084),'Hoja de Trabajo para listado'!$CD$151:$DC$151,0)),0)</f>
        <v>0</v>
      </c>
      <c r="O1084" s="243">
        <f ca="1">+IFERROR(INDEX('Hoja de Trabajo para listado'!$A$155:$Z$1048576,MATCH($A1084,'Hoja de Trabajo para listado'!$A$155:$A$1048576,0),MATCH((CUADRO!O$4&amp;$E1084),'Hoja de Trabajo para listado'!$A$151:$Z$151,0)),0)+IFERROR(INDEX('Hoja de Trabajo para listado'!$AB$155:$BA$1048576,MATCH($A1084,'Hoja de Trabajo para listado'!$AB$155:$AB$1048576,0),MATCH((CUADRO!O$4&amp;$E1084),'Hoja de Trabajo para listado'!$AB$151:$BA$151,0)),0)+IFERROR(INDEX('Hoja de Trabajo para listado'!$BC$155:$CB$1048576,MATCH($A1084,'Hoja de Trabajo para listado'!$BC$155:$BC$1048576,0),MATCH((CUADRO!O$4&amp;$E1084),'Hoja de Trabajo para listado'!$BC$151:$CB$151,0)),0)+IFERROR(INDEX('Hoja de Trabajo para listado'!$DE$153:$DG$274,MATCH($A1084,'Hoja de Trabajo para listado'!$DE$153:$DE$1048576,0),MATCH((CUADRO!O$4&amp;$E1084),'Hoja de Trabajo para listado'!$DE$151:$DG$151,0)),0)+IFERROR(INDEX('Hoja de Trabajo para listado'!$CD$155:$DC$1048576,MATCH($A1084,'Hoja de Trabajo para listado'!$CD$155:$CD$1048576,0),MATCH((CUADRO!O$4&amp;$E1084),'Hoja de Trabajo para listado'!$CD$151:$DC$151,0)),0)</f>
        <v>0</v>
      </c>
      <c r="P1084" s="243">
        <f ca="1">+IFERROR(INDEX('Hoja de Trabajo para listado'!$A$155:$Z$1048576,MATCH($A1084,'Hoja de Trabajo para listado'!$A$155:$A$1048576,0),MATCH((CUADRO!P$4&amp;$E1084),'Hoja de Trabajo para listado'!$A$151:$Z$151,0)),0)+IFERROR(INDEX('Hoja de Trabajo para listado'!$AB$155:$BA$1048576,MATCH($A1084,'Hoja de Trabajo para listado'!$AB$155:$AB$1048576,0),MATCH((CUADRO!P$4&amp;$E1084),'Hoja de Trabajo para listado'!$AB$151:$BA$151,0)),0)+IFERROR(INDEX('Hoja de Trabajo para listado'!$BC$155:$CB$1048576,MATCH($A1084,'Hoja de Trabajo para listado'!$BC$155:$BC$1048576,0),MATCH((CUADRO!P$4&amp;$E1084),'Hoja de Trabajo para listado'!$BC$151:$CB$151,0)),0)+IFERROR(INDEX('Hoja de Trabajo para listado'!$DE$153:$DG$274,MATCH($A1084,'Hoja de Trabajo para listado'!$DE$153:$DE$1048576,0),MATCH((CUADRO!P$4&amp;$E1084),'Hoja de Trabajo para listado'!$DE$151:$DG$151,0)),0)+IFERROR(INDEX('Hoja de Trabajo para listado'!$CD$155:$DC$1048576,MATCH($A1084,'Hoja de Trabajo para listado'!$CD$155:$CD$1048576,0),MATCH((CUADRO!P$4&amp;$E1084),'Hoja de Trabajo para listado'!$CD$151:$DC$151,0)),0)</f>
        <v>0</v>
      </c>
      <c r="Q1084" s="243">
        <f ca="1">+IFERROR(INDEX('Hoja de Trabajo para listado'!$A$155:$Z$1048576,MATCH($A1084,'Hoja de Trabajo para listado'!$A$155:$A$1048576,0),MATCH((CUADRO!Q$4&amp;$E1084),'Hoja de Trabajo para listado'!$A$151:$Z$151,0)),0)+IFERROR(INDEX('Hoja de Trabajo para listado'!$AB$155:$BA$1048576,MATCH($A1084,'Hoja de Trabajo para listado'!$AB$155:$AB$1048576,0),MATCH((CUADRO!Q$4&amp;$E1084),'Hoja de Trabajo para listado'!$AB$151:$BA$151,0)),0)+IFERROR(INDEX('Hoja de Trabajo para listado'!$BC$155:$CB$1048576,MATCH($A1084,'Hoja de Trabajo para listado'!$BC$155:$BC$1048576,0),MATCH((CUADRO!Q$4&amp;$E1084),'Hoja de Trabajo para listado'!$BC$151:$CB$151,0)),0)+IFERROR(INDEX('Hoja de Trabajo para listado'!$DE$153:$DG$274,MATCH($A1084,'Hoja de Trabajo para listado'!$DE$153:$DE$1048576,0),MATCH((CUADRO!Q$4&amp;$E1084),'Hoja de Trabajo para listado'!$DE$151:$DG$151,0)),0)+IFERROR(INDEX('Hoja de Trabajo para listado'!$CD$155:$DC$1048576,MATCH($A1084,'Hoja de Trabajo para listado'!$CD$155:$CD$1048576,0),MATCH((CUADRO!Q$4&amp;$E1084),'Hoja de Trabajo para listado'!$CD$151:$DC$151,0)),0)</f>
        <v>0</v>
      </c>
      <c r="R1084" s="243">
        <f t="shared" ca="1" si="39"/>
        <v>0</v>
      </c>
      <c r="S1084" s="256">
        <f ca="1">+R1083+R1084</f>
        <v>0</v>
      </c>
      <c r="T1084" s="243">
        <f ca="1">+S1084</f>
        <v>0</v>
      </c>
      <c r="U1084" s="242">
        <f t="shared" si="40"/>
        <v>2</v>
      </c>
      <c r="V1084" s="327" t="str">
        <f>+VLOOKUP(A1084,bd_lista!$A$3:$E$592,5,FALSE)</f>
        <v>Gobiernos Autonomos Municipales</v>
      </c>
      <c r="W1084" s="398"/>
      <c r="X1084" s="240">
        <f>+VLOOKUP(A1084,[4]Sheet1!$A$13:$D$744,4,FALSE)</f>
        <v>0</v>
      </c>
      <c r="Y1084" s="240" t="e">
        <f>+VLOOKUP(X1084,bd_lista!$A$3:$C$592,3,FALSE)</f>
        <v>#N/A</v>
      </c>
      <c r="Z1084" s="288"/>
      <c r="AA1084" s="289"/>
    </row>
    <row r="1085" spans="1:27" customFormat="1" ht="15" hidden="1" customHeight="1">
      <c r="A1085" s="32">
        <v>1820</v>
      </c>
      <c r="B1085" s="393">
        <f>+A1085</f>
        <v>1820</v>
      </c>
      <c r="C1085" s="245" t="str">
        <f>+VLOOKUP(A1085,bd_lista!$A$3:$C$592,3,FALSE)</f>
        <v>Gobierno Autónomo Municipal de Exaltación</v>
      </c>
      <c r="D1085" s="395" t="str">
        <f>+C1085</f>
        <v>Gobierno Autónomo Municipal de Exaltación</v>
      </c>
      <c r="E1085" s="240" t="s">
        <v>1303</v>
      </c>
      <c r="F1085" s="241">
        <f ca="1">+IFERROR(INDEX('Hoja de Trabajo para listado'!$A$155:$Z$1048576,MATCH($A1085,'Hoja de Trabajo para listado'!$A$155:$A$1048576,0),MATCH((CUADRO!F$4&amp;$E1085),'Hoja de Trabajo para listado'!$A$151:$Z$151,0)),0)+IFERROR(INDEX('Hoja de Trabajo para listado'!$AB$155:$BA$1048576,MATCH($A1085,'Hoja de Trabajo para listado'!$AB$155:$AB$1048576,0),MATCH((CUADRO!F$4&amp;$E1085),'Hoja de Trabajo para listado'!$AB$151:$BA$151,0)),0)+IFERROR(INDEX('Hoja de Trabajo para listado'!$BC$155:$CB$1048576,MATCH($A1085,'Hoja de Trabajo para listado'!$BC$155:$BC$1048576,0),MATCH((CUADRO!F$4&amp;$E1085),'Hoja de Trabajo para listado'!$BC$151:$CB$151,0)),0)+IFERROR(INDEX('Hoja de Trabajo para listado'!$DE$153:$DG$274,MATCH($A1085,'Hoja de Trabajo para listado'!$DE$153:$DE$1048576,0),MATCH((CUADRO!F$4&amp;$E1085),'Hoja de Trabajo para listado'!$DE$151:$DG$151,0)),0)+IFERROR(INDEX('Hoja de Trabajo para listado'!$CD$155:$DC$1048576,MATCH($A1085,'Hoja de Trabajo para listado'!$CD$155:$CD$1048576,0),MATCH((CUADRO!F$4&amp;$E1085),'Hoja de Trabajo para listado'!$CD$151:$DC$151,0)),0)</f>
        <v>0</v>
      </c>
      <c r="G1085" s="241">
        <f ca="1">+IFERROR(INDEX('Hoja de Trabajo para listado'!$A$155:$Z$1048576,MATCH($A1085,'Hoja de Trabajo para listado'!$A$155:$A$1048576,0),MATCH((CUADRO!G$4&amp;$E1085),'Hoja de Trabajo para listado'!$A$151:$Z$151,0)),0)+IFERROR(INDEX('Hoja de Trabajo para listado'!$AB$155:$BA$1048576,MATCH($A1085,'Hoja de Trabajo para listado'!$AB$155:$AB$1048576,0),MATCH((CUADRO!G$4&amp;$E1085),'Hoja de Trabajo para listado'!$AB$151:$BA$151,0)),0)+IFERROR(INDEX('Hoja de Trabajo para listado'!$BC$155:$CB$1048576,MATCH($A1085,'Hoja de Trabajo para listado'!$BC$155:$BC$1048576,0),MATCH((CUADRO!G$4&amp;$E1085),'Hoja de Trabajo para listado'!$BC$151:$CB$151,0)),0)+IFERROR(INDEX('Hoja de Trabajo para listado'!$DE$153:$DG$274,MATCH($A1085,'Hoja de Trabajo para listado'!$DE$153:$DE$1048576,0),MATCH((CUADRO!G$4&amp;$E1085),'Hoja de Trabajo para listado'!$DE$151:$DG$151,0)),0)+IFERROR(INDEX('Hoja de Trabajo para listado'!$CD$155:$DC$1048576,MATCH($A1085,'Hoja de Trabajo para listado'!$CD$155:$CD$1048576,0),MATCH((CUADRO!G$4&amp;$E1085),'Hoja de Trabajo para listado'!$CD$151:$DC$151,0)),0)</f>
        <v>0</v>
      </c>
      <c r="H1085" s="241">
        <f ca="1">+IFERROR(INDEX('Hoja de Trabajo para listado'!$A$155:$Z$1048576,MATCH($A1085,'Hoja de Trabajo para listado'!$A$155:$A$1048576,0),MATCH((CUADRO!H$4&amp;$E1085),'Hoja de Trabajo para listado'!$A$151:$Z$151,0)),0)+IFERROR(INDEX('Hoja de Trabajo para listado'!$AB$155:$BA$1048576,MATCH($A1085,'Hoja de Trabajo para listado'!$AB$155:$AB$1048576,0),MATCH((CUADRO!H$4&amp;$E1085),'Hoja de Trabajo para listado'!$AB$151:$BA$151,0)),0)+IFERROR(INDEX('Hoja de Trabajo para listado'!$BC$155:$CB$1048576,MATCH($A1085,'Hoja de Trabajo para listado'!$BC$155:$BC$1048576,0),MATCH((CUADRO!H$4&amp;$E1085),'Hoja de Trabajo para listado'!$BC$151:$CB$151,0)),0)+IFERROR(INDEX('Hoja de Trabajo para listado'!$DE$153:$DG$274,MATCH($A1085,'Hoja de Trabajo para listado'!$DE$153:$DE$1048576,0),MATCH((CUADRO!H$4&amp;$E1085),'Hoja de Trabajo para listado'!$DE$151:$DG$151,0)),0)+IFERROR(INDEX('Hoja de Trabajo para listado'!$CD$155:$DC$1048576,MATCH($A1085,'Hoja de Trabajo para listado'!$CD$155:$CD$1048576,0),MATCH((CUADRO!H$4&amp;$E1085),'Hoja de Trabajo para listado'!$CD$151:$DC$151,0)),0)</f>
        <v>0</v>
      </c>
      <c r="I1085" s="241">
        <f ca="1">+IFERROR(INDEX('Hoja de Trabajo para listado'!$A$155:$Z$1048576,MATCH($A1085,'Hoja de Trabajo para listado'!$A$155:$A$1048576,0),MATCH((CUADRO!I$4&amp;$E1085),'Hoja de Trabajo para listado'!$A$151:$Z$151,0)),0)+IFERROR(INDEX('Hoja de Trabajo para listado'!$AB$155:$BA$1048576,MATCH($A1085,'Hoja de Trabajo para listado'!$AB$155:$AB$1048576,0),MATCH((CUADRO!I$4&amp;$E1085),'Hoja de Trabajo para listado'!$AB$151:$BA$151,0)),0)+IFERROR(INDEX('Hoja de Trabajo para listado'!$BC$155:$CB$1048576,MATCH($A1085,'Hoja de Trabajo para listado'!$BC$155:$BC$1048576,0),MATCH((CUADRO!I$4&amp;$E1085),'Hoja de Trabajo para listado'!$BC$151:$CB$151,0)),0)+IFERROR(INDEX('Hoja de Trabajo para listado'!$DE$153:$DG$274,MATCH($A1085,'Hoja de Trabajo para listado'!$DE$153:$DE$1048576,0),MATCH((CUADRO!I$4&amp;$E1085),'Hoja de Trabajo para listado'!$DE$151:$DG$151,0)),0)+IFERROR(INDEX('Hoja de Trabajo para listado'!$CD$155:$DC$1048576,MATCH($A1085,'Hoja de Trabajo para listado'!$CD$155:$CD$1048576,0),MATCH((CUADRO!I$4&amp;$E1085),'Hoja de Trabajo para listado'!$CD$151:$DC$151,0)),0)</f>
        <v>0</v>
      </c>
      <c r="J1085" s="241">
        <f ca="1">+IFERROR(INDEX('Hoja de Trabajo para listado'!$A$155:$Z$1048576,MATCH($A1085,'Hoja de Trabajo para listado'!$A$155:$A$1048576,0),MATCH((CUADRO!J$4&amp;$E1085),'Hoja de Trabajo para listado'!$A$151:$Z$151,0)),0)+IFERROR(INDEX('Hoja de Trabajo para listado'!$AB$155:$BA$1048576,MATCH($A1085,'Hoja de Trabajo para listado'!$AB$155:$AB$1048576,0),MATCH((CUADRO!J$4&amp;$E1085),'Hoja de Trabajo para listado'!$AB$151:$BA$151,0)),0)+IFERROR(INDEX('Hoja de Trabajo para listado'!$BC$155:$CB$1048576,MATCH($A1085,'Hoja de Trabajo para listado'!$BC$155:$BC$1048576,0),MATCH((CUADRO!J$4&amp;$E1085),'Hoja de Trabajo para listado'!$BC$151:$CB$151,0)),0)+IFERROR(INDEX('Hoja de Trabajo para listado'!$DE$153:$DG$274,MATCH($A1085,'Hoja de Trabajo para listado'!$DE$153:$DE$1048576,0),MATCH((CUADRO!J$4&amp;$E1085),'Hoja de Trabajo para listado'!$DE$151:$DG$151,0)),0)+IFERROR(INDEX('Hoja de Trabajo para listado'!$CD$155:$DC$1048576,MATCH($A1085,'Hoja de Trabajo para listado'!$CD$155:$CD$1048576,0),MATCH((CUADRO!J$4&amp;$E1085),'Hoja de Trabajo para listado'!$CD$151:$DC$151,0)),0)</f>
        <v>0</v>
      </c>
      <c r="K1085" s="241">
        <f ca="1">+IFERROR(INDEX('Hoja de Trabajo para listado'!$A$155:$Z$1048576,MATCH($A1085,'Hoja de Trabajo para listado'!$A$155:$A$1048576,0),MATCH((CUADRO!K$4&amp;$E1085),'Hoja de Trabajo para listado'!$A$151:$Z$151,0)),0)+IFERROR(INDEX('Hoja de Trabajo para listado'!$AB$155:$BA$1048576,MATCH($A1085,'Hoja de Trabajo para listado'!$AB$155:$AB$1048576,0),MATCH((CUADRO!K$4&amp;$E1085),'Hoja de Trabajo para listado'!$AB$151:$BA$151,0)),0)+IFERROR(INDEX('Hoja de Trabajo para listado'!$BC$155:$CB$1048576,MATCH($A1085,'Hoja de Trabajo para listado'!$BC$155:$BC$1048576,0),MATCH((CUADRO!K$4&amp;$E1085),'Hoja de Trabajo para listado'!$BC$151:$CB$151,0)),0)+IFERROR(INDEX('Hoja de Trabajo para listado'!$DE$153:$DG$274,MATCH($A1085,'Hoja de Trabajo para listado'!$DE$153:$DE$1048576,0),MATCH((CUADRO!K$4&amp;$E1085),'Hoja de Trabajo para listado'!$DE$151:$DG$151,0)),0)+IFERROR(INDEX('Hoja de Trabajo para listado'!$CD$155:$DC$1048576,MATCH($A1085,'Hoja de Trabajo para listado'!$CD$155:$CD$1048576,0),MATCH((CUADRO!K$4&amp;$E1085),'Hoja de Trabajo para listado'!$CD$151:$DC$151,0)),0)</f>
        <v>0</v>
      </c>
      <c r="L1085" s="241">
        <f ca="1">+IFERROR(INDEX('Hoja de Trabajo para listado'!$A$155:$Z$1048576,MATCH($A1085,'Hoja de Trabajo para listado'!$A$155:$A$1048576,0),MATCH((CUADRO!L$4&amp;$E1085),'Hoja de Trabajo para listado'!$A$151:$Z$151,0)),0)+IFERROR(INDEX('Hoja de Trabajo para listado'!$AB$155:$BA$1048576,MATCH($A1085,'Hoja de Trabajo para listado'!$AB$155:$AB$1048576,0),MATCH((CUADRO!L$4&amp;$E1085),'Hoja de Trabajo para listado'!$AB$151:$BA$151,0)),0)+IFERROR(INDEX('Hoja de Trabajo para listado'!$BC$155:$CB$1048576,MATCH($A1085,'Hoja de Trabajo para listado'!$BC$155:$BC$1048576,0),MATCH((CUADRO!L$4&amp;$E1085),'Hoja de Trabajo para listado'!$BC$151:$CB$151,0)),0)+IFERROR(INDEX('Hoja de Trabajo para listado'!$DE$153:$DG$274,MATCH($A1085,'Hoja de Trabajo para listado'!$DE$153:$DE$1048576,0),MATCH((CUADRO!L$4&amp;$E1085),'Hoja de Trabajo para listado'!$DE$151:$DG$151,0)),0)+IFERROR(INDEX('Hoja de Trabajo para listado'!$CD$155:$DC$1048576,MATCH($A1085,'Hoja de Trabajo para listado'!$CD$155:$CD$1048576,0),MATCH((CUADRO!L$4&amp;$E1085),'Hoja de Trabajo para listado'!$CD$151:$DC$151,0)),0)</f>
        <v>0</v>
      </c>
      <c r="M1085" s="241">
        <f ca="1">+IFERROR(INDEX('Hoja de Trabajo para listado'!$A$155:$Z$1048576,MATCH($A1085,'Hoja de Trabajo para listado'!$A$155:$A$1048576,0),MATCH((CUADRO!M$4&amp;$E1085),'Hoja de Trabajo para listado'!$A$151:$Z$151,0)),0)+IFERROR(INDEX('Hoja de Trabajo para listado'!$AB$155:$BA$1048576,MATCH($A1085,'Hoja de Trabajo para listado'!$AB$155:$AB$1048576,0),MATCH((CUADRO!M$4&amp;$E1085),'Hoja de Trabajo para listado'!$AB$151:$BA$151,0)),0)+IFERROR(INDEX('Hoja de Trabajo para listado'!$BC$155:$CB$1048576,MATCH($A1085,'Hoja de Trabajo para listado'!$BC$155:$BC$1048576,0),MATCH((CUADRO!M$4&amp;$E1085),'Hoja de Trabajo para listado'!$BC$151:$CB$151,0)),0)+IFERROR(INDEX('Hoja de Trabajo para listado'!$DE$153:$DG$274,MATCH($A1085,'Hoja de Trabajo para listado'!$DE$153:$DE$1048576,0),MATCH((CUADRO!M$4&amp;$E1085),'Hoja de Trabajo para listado'!$DE$151:$DG$151,0)),0)+IFERROR(INDEX('Hoja de Trabajo para listado'!$CD$155:$DC$1048576,MATCH($A1085,'Hoja de Trabajo para listado'!$CD$155:$CD$1048576,0),MATCH((CUADRO!M$4&amp;$E1085),'Hoja de Trabajo para listado'!$CD$151:$DC$151,0)),0)</f>
        <v>0</v>
      </c>
      <c r="N1085" s="241">
        <f ca="1">+IFERROR(INDEX('Hoja de Trabajo para listado'!$A$155:$Z$1048576,MATCH($A1085,'Hoja de Trabajo para listado'!$A$155:$A$1048576,0),MATCH((CUADRO!N$4&amp;$E1085),'Hoja de Trabajo para listado'!$A$151:$Z$151,0)),0)+IFERROR(INDEX('Hoja de Trabajo para listado'!$AB$155:$BA$1048576,MATCH($A1085,'Hoja de Trabajo para listado'!$AB$155:$AB$1048576,0),MATCH((CUADRO!N$4&amp;$E1085),'Hoja de Trabajo para listado'!$AB$151:$BA$151,0)),0)+IFERROR(INDEX('Hoja de Trabajo para listado'!$BC$155:$CB$1048576,MATCH($A1085,'Hoja de Trabajo para listado'!$BC$155:$BC$1048576,0),MATCH((CUADRO!N$4&amp;$E1085),'Hoja de Trabajo para listado'!$BC$151:$CB$151,0)),0)+IFERROR(INDEX('Hoja de Trabajo para listado'!$DE$153:$DG$274,MATCH($A1085,'Hoja de Trabajo para listado'!$DE$153:$DE$1048576,0),MATCH((CUADRO!N$4&amp;$E1085),'Hoja de Trabajo para listado'!$DE$151:$DG$151,0)),0)+IFERROR(INDEX('Hoja de Trabajo para listado'!$CD$155:$DC$1048576,MATCH($A1085,'Hoja de Trabajo para listado'!$CD$155:$CD$1048576,0),MATCH((CUADRO!N$4&amp;$E1085),'Hoja de Trabajo para listado'!$CD$151:$DC$151,0)),0)</f>
        <v>0</v>
      </c>
      <c r="O1085" s="241">
        <f ca="1">+IFERROR(INDEX('Hoja de Trabajo para listado'!$A$155:$Z$1048576,MATCH($A1085,'Hoja de Trabajo para listado'!$A$155:$A$1048576,0),MATCH((CUADRO!O$4&amp;$E1085),'Hoja de Trabajo para listado'!$A$151:$Z$151,0)),0)+IFERROR(INDEX('Hoja de Trabajo para listado'!$AB$155:$BA$1048576,MATCH($A1085,'Hoja de Trabajo para listado'!$AB$155:$AB$1048576,0),MATCH((CUADRO!O$4&amp;$E1085),'Hoja de Trabajo para listado'!$AB$151:$BA$151,0)),0)+IFERROR(INDEX('Hoja de Trabajo para listado'!$BC$155:$CB$1048576,MATCH($A1085,'Hoja de Trabajo para listado'!$BC$155:$BC$1048576,0),MATCH((CUADRO!O$4&amp;$E1085),'Hoja de Trabajo para listado'!$BC$151:$CB$151,0)),0)+IFERROR(INDEX('Hoja de Trabajo para listado'!$DE$153:$DG$274,MATCH($A1085,'Hoja de Trabajo para listado'!$DE$153:$DE$1048576,0),MATCH((CUADRO!O$4&amp;$E1085),'Hoja de Trabajo para listado'!$DE$151:$DG$151,0)),0)+IFERROR(INDEX('Hoja de Trabajo para listado'!$CD$155:$DC$1048576,MATCH($A1085,'Hoja de Trabajo para listado'!$CD$155:$CD$1048576,0),MATCH((CUADRO!O$4&amp;$E1085),'Hoja de Trabajo para listado'!$CD$151:$DC$151,0)),0)</f>
        <v>0</v>
      </c>
      <c r="P1085" s="241">
        <f ca="1">+IFERROR(INDEX('Hoja de Trabajo para listado'!$A$155:$Z$1048576,MATCH($A1085,'Hoja de Trabajo para listado'!$A$155:$A$1048576,0),MATCH((CUADRO!P$4&amp;$E1085),'Hoja de Trabajo para listado'!$A$151:$Z$151,0)),0)+IFERROR(INDEX('Hoja de Trabajo para listado'!$AB$155:$BA$1048576,MATCH($A1085,'Hoja de Trabajo para listado'!$AB$155:$AB$1048576,0),MATCH((CUADRO!P$4&amp;$E1085),'Hoja de Trabajo para listado'!$AB$151:$BA$151,0)),0)+IFERROR(INDEX('Hoja de Trabajo para listado'!$BC$155:$CB$1048576,MATCH($A1085,'Hoja de Trabajo para listado'!$BC$155:$BC$1048576,0),MATCH((CUADRO!P$4&amp;$E1085),'Hoja de Trabajo para listado'!$BC$151:$CB$151,0)),0)+IFERROR(INDEX('Hoja de Trabajo para listado'!$DE$153:$DG$274,MATCH($A1085,'Hoja de Trabajo para listado'!$DE$153:$DE$1048576,0),MATCH((CUADRO!P$4&amp;$E1085),'Hoja de Trabajo para listado'!$DE$151:$DG$151,0)),0)+IFERROR(INDEX('Hoja de Trabajo para listado'!$CD$155:$DC$1048576,MATCH($A1085,'Hoja de Trabajo para listado'!$CD$155:$CD$1048576,0),MATCH((CUADRO!P$4&amp;$E1085),'Hoja de Trabajo para listado'!$CD$151:$DC$151,0)),0)</f>
        <v>0</v>
      </c>
      <c r="Q1085" s="241">
        <f ca="1">+IFERROR(INDEX('Hoja de Trabajo para listado'!$A$155:$Z$1048576,MATCH($A1085,'Hoja de Trabajo para listado'!$A$155:$A$1048576,0),MATCH((CUADRO!Q$4&amp;$E1085),'Hoja de Trabajo para listado'!$A$151:$Z$151,0)),0)+IFERROR(INDEX('Hoja de Trabajo para listado'!$AB$155:$BA$1048576,MATCH($A1085,'Hoja de Trabajo para listado'!$AB$155:$AB$1048576,0),MATCH((CUADRO!Q$4&amp;$E1085),'Hoja de Trabajo para listado'!$AB$151:$BA$151,0)),0)+IFERROR(INDEX('Hoja de Trabajo para listado'!$BC$155:$CB$1048576,MATCH($A1085,'Hoja de Trabajo para listado'!$BC$155:$BC$1048576,0),MATCH((CUADRO!Q$4&amp;$E1085),'Hoja de Trabajo para listado'!$BC$151:$CB$151,0)),0)+IFERROR(INDEX('Hoja de Trabajo para listado'!$DE$153:$DG$274,MATCH($A1085,'Hoja de Trabajo para listado'!$DE$153:$DE$1048576,0),MATCH((CUADRO!Q$4&amp;$E1085),'Hoja de Trabajo para listado'!$DE$151:$DG$151,0)),0)+IFERROR(INDEX('Hoja de Trabajo para listado'!$CD$155:$DC$1048576,MATCH($A1085,'Hoja de Trabajo para listado'!$CD$155:$CD$1048576,0),MATCH((CUADRO!Q$4&amp;$E1085),'Hoja de Trabajo para listado'!$CD$151:$DC$151,0)),0)</f>
        <v>0</v>
      </c>
      <c r="R1085" s="241">
        <f t="shared" ca="1" si="39"/>
        <v>0</v>
      </c>
      <c r="S1085" s="247"/>
      <c r="T1085" s="241">
        <f ca="1">+T1086</f>
        <v>0</v>
      </c>
      <c r="U1085" s="240">
        <f t="shared" si="40"/>
        <v>1</v>
      </c>
      <c r="V1085" s="327" t="str">
        <f>+VLOOKUP(A1085,bd_lista!$A$3:$E$592,5,FALSE)</f>
        <v>Gobiernos Autonomos Municipales</v>
      </c>
      <c r="W1085" s="397" t="str">
        <f>+V1085</f>
        <v>Gobiernos Autonomos Municipales</v>
      </c>
      <c r="X1085" s="240">
        <f>+VLOOKUP(A1085,[4]Sheet1!$A$13:$D$744,4,FALSE)</f>
        <v>0</v>
      </c>
      <c r="Y1085" s="240" t="e">
        <f>+VLOOKUP(X1085,bd_lista!$A$3:$C$592,3,FALSE)</f>
        <v>#N/A</v>
      </c>
      <c r="Z1085" s="290">
        <f>+X1085</f>
        <v>0</v>
      </c>
      <c r="AA1085" s="291" t="e">
        <f>+Y1085</f>
        <v>#N/A</v>
      </c>
    </row>
    <row r="1086" spans="1:27" customFormat="1" ht="15" hidden="1" customHeight="1">
      <c r="A1086" s="32">
        <v>1820</v>
      </c>
      <c r="B1086" s="394"/>
      <c r="C1086" s="245" t="str">
        <f>+VLOOKUP(A1086,bd_lista!$A$3:$C$592,3,FALSE)</f>
        <v>Gobierno Autónomo Municipal de Exaltación</v>
      </c>
      <c r="D1086" s="396"/>
      <c r="E1086" s="242" t="s">
        <v>1304</v>
      </c>
      <c r="F1086" s="243">
        <f ca="1">+IFERROR(INDEX('Hoja de Trabajo para listado'!$A$155:$Z$1048576,MATCH($A1086,'Hoja de Trabajo para listado'!$A$155:$A$1048576,0),MATCH((CUADRO!F$4&amp;$E1086),'Hoja de Trabajo para listado'!$A$151:$Z$151,0)),0)+IFERROR(INDEX('Hoja de Trabajo para listado'!$AB$155:$BA$1048576,MATCH($A1086,'Hoja de Trabajo para listado'!$AB$155:$AB$1048576,0),MATCH((CUADRO!F$4&amp;$E1086),'Hoja de Trabajo para listado'!$AB$151:$BA$151,0)),0)+IFERROR(INDEX('Hoja de Trabajo para listado'!$BC$155:$CB$1048576,MATCH($A1086,'Hoja de Trabajo para listado'!$BC$155:$BC$1048576,0),MATCH((CUADRO!F$4&amp;$E1086),'Hoja de Trabajo para listado'!$BC$151:$CB$151,0)),0)+IFERROR(INDEX('Hoja de Trabajo para listado'!$DE$153:$DG$274,MATCH($A1086,'Hoja de Trabajo para listado'!$DE$153:$DE$1048576,0),MATCH((CUADRO!F$4&amp;$E1086),'Hoja de Trabajo para listado'!$DE$151:$DG$151,0)),0)+IFERROR(INDEX('Hoja de Trabajo para listado'!$CD$155:$DC$1048576,MATCH($A1086,'Hoja de Trabajo para listado'!$CD$155:$CD$1048576,0),MATCH((CUADRO!F$4&amp;$E1086),'Hoja de Trabajo para listado'!$CD$151:$DC$151,0)),0)</f>
        <v>0</v>
      </c>
      <c r="G1086" s="243">
        <f ca="1">+IFERROR(INDEX('Hoja de Trabajo para listado'!$A$155:$Z$1048576,MATCH($A1086,'Hoja de Trabajo para listado'!$A$155:$A$1048576,0),MATCH((CUADRO!G$4&amp;$E1086),'Hoja de Trabajo para listado'!$A$151:$Z$151,0)),0)+IFERROR(INDEX('Hoja de Trabajo para listado'!$AB$155:$BA$1048576,MATCH($A1086,'Hoja de Trabajo para listado'!$AB$155:$AB$1048576,0),MATCH((CUADRO!G$4&amp;$E1086),'Hoja de Trabajo para listado'!$AB$151:$BA$151,0)),0)+IFERROR(INDEX('Hoja de Trabajo para listado'!$BC$155:$CB$1048576,MATCH($A1086,'Hoja de Trabajo para listado'!$BC$155:$BC$1048576,0),MATCH((CUADRO!G$4&amp;$E1086),'Hoja de Trabajo para listado'!$BC$151:$CB$151,0)),0)+IFERROR(INDEX('Hoja de Trabajo para listado'!$DE$153:$DG$274,MATCH($A1086,'Hoja de Trabajo para listado'!$DE$153:$DE$1048576,0),MATCH((CUADRO!G$4&amp;$E1086),'Hoja de Trabajo para listado'!$DE$151:$DG$151,0)),0)+IFERROR(INDEX('Hoja de Trabajo para listado'!$CD$155:$DC$1048576,MATCH($A1086,'Hoja de Trabajo para listado'!$CD$155:$CD$1048576,0),MATCH((CUADRO!G$4&amp;$E1086),'Hoja de Trabajo para listado'!$CD$151:$DC$151,0)),0)</f>
        <v>0</v>
      </c>
      <c r="H1086" s="243">
        <f ca="1">+IFERROR(INDEX('Hoja de Trabajo para listado'!$A$155:$Z$1048576,MATCH($A1086,'Hoja de Trabajo para listado'!$A$155:$A$1048576,0),MATCH((CUADRO!H$4&amp;$E1086),'Hoja de Trabajo para listado'!$A$151:$Z$151,0)),0)+IFERROR(INDEX('Hoja de Trabajo para listado'!$AB$155:$BA$1048576,MATCH($A1086,'Hoja de Trabajo para listado'!$AB$155:$AB$1048576,0),MATCH((CUADRO!H$4&amp;$E1086),'Hoja de Trabajo para listado'!$AB$151:$BA$151,0)),0)+IFERROR(INDEX('Hoja de Trabajo para listado'!$BC$155:$CB$1048576,MATCH($A1086,'Hoja de Trabajo para listado'!$BC$155:$BC$1048576,0),MATCH((CUADRO!H$4&amp;$E1086),'Hoja de Trabajo para listado'!$BC$151:$CB$151,0)),0)+IFERROR(INDEX('Hoja de Trabajo para listado'!$DE$153:$DG$274,MATCH($A1086,'Hoja de Trabajo para listado'!$DE$153:$DE$1048576,0),MATCH((CUADRO!H$4&amp;$E1086),'Hoja de Trabajo para listado'!$DE$151:$DG$151,0)),0)+IFERROR(INDEX('Hoja de Trabajo para listado'!$CD$155:$DC$1048576,MATCH($A1086,'Hoja de Trabajo para listado'!$CD$155:$CD$1048576,0),MATCH((CUADRO!H$4&amp;$E1086),'Hoja de Trabajo para listado'!$CD$151:$DC$151,0)),0)</f>
        <v>0</v>
      </c>
      <c r="I1086" s="243">
        <f ca="1">+IFERROR(INDEX('Hoja de Trabajo para listado'!$A$155:$Z$1048576,MATCH($A1086,'Hoja de Trabajo para listado'!$A$155:$A$1048576,0),MATCH((CUADRO!I$4&amp;$E1086),'Hoja de Trabajo para listado'!$A$151:$Z$151,0)),0)+IFERROR(INDEX('Hoja de Trabajo para listado'!$AB$155:$BA$1048576,MATCH($A1086,'Hoja de Trabajo para listado'!$AB$155:$AB$1048576,0),MATCH((CUADRO!I$4&amp;$E1086),'Hoja de Trabajo para listado'!$AB$151:$BA$151,0)),0)+IFERROR(INDEX('Hoja de Trabajo para listado'!$BC$155:$CB$1048576,MATCH($A1086,'Hoja de Trabajo para listado'!$BC$155:$BC$1048576,0),MATCH((CUADRO!I$4&amp;$E1086),'Hoja de Trabajo para listado'!$BC$151:$CB$151,0)),0)+IFERROR(INDEX('Hoja de Trabajo para listado'!$DE$153:$DG$274,MATCH($A1086,'Hoja de Trabajo para listado'!$DE$153:$DE$1048576,0),MATCH((CUADRO!I$4&amp;$E1086),'Hoja de Trabajo para listado'!$DE$151:$DG$151,0)),0)+IFERROR(INDEX('Hoja de Trabajo para listado'!$CD$155:$DC$1048576,MATCH($A1086,'Hoja de Trabajo para listado'!$CD$155:$CD$1048576,0),MATCH((CUADRO!I$4&amp;$E1086),'Hoja de Trabajo para listado'!$CD$151:$DC$151,0)),0)</f>
        <v>0</v>
      </c>
      <c r="J1086" s="243">
        <f ca="1">+IFERROR(INDEX('Hoja de Trabajo para listado'!$A$155:$Z$1048576,MATCH($A1086,'Hoja de Trabajo para listado'!$A$155:$A$1048576,0),MATCH((CUADRO!J$4&amp;$E1086),'Hoja de Trabajo para listado'!$A$151:$Z$151,0)),0)+IFERROR(INDEX('Hoja de Trabajo para listado'!$AB$155:$BA$1048576,MATCH($A1086,'Hoja de Trabajo para listado'!$AB$155:$AB$1048576,0),MATCH((CUADRO!J$4&amp;$E1086),'Hoja de Trabajo para listado'!$AB$151:$BA$151,0)),0)+IFERROR(INDEX('Hoja de Trabajo para listado'!$BC$155:$CB$1048576,MATCH($A1086,'Hoja de Trabajo para listado'!$BC$155:$BC$1048576,0),MATCH((CUADRO!J$4&amp;$E1086),'Hoja de Trabajo para listado'!$BC$151:$CB$151,0)),0)+IFERROR(INDEX('Hoja de Trabajo para listado'!$DE$153:$DG$274,MATCH($A1086,'Hoja de Trabajo para listado'!$DE$153:$DE$1048576,0),MATCH((CUADRO!J$4&amp;$E1086),'Hoja de Trabajo para listado'!$DE$151:$DG$151,0)),0)+IFERROR(INDEX('Hoja de Trabajo para listado'!$CD$155:$DC$1048576,MATCH($A1086,'Hoja de Trabajo para listado'!$CD$155:$CD$1048576,0),MATCH((CUADRO!J$4&amp;$E1086),'Hoja de Trabajo para listado'!$CD$151:$DC$151,0)),0)</f>
        <v>0</v>
      </c>
      <c r="K1086" s="243">
        <f ca="1">+IFERROR(INDEX('Hoja de Trabajo para listado'!$A$155:$Z$1048576,MATCH($A1086,'Hoja de Trabajo para listado'!$A$155:$A$1048576,0),MATCH((CUADRO!K$4&amp;$E1086),'Hoja de Trabajo para listado'!$A$151:$Z$151,0)),0)+IFERROR(INDEX('Hoja de Trabajo para listado'!$AB$155:$BA$1048576,MATCH($A1086,'Hoja de Trabajo para listado'!$AB$155:$AB$1048576,0),MATCH((CUADRO!K$4&amp;$E1086),'Hoja de Trabajo para listado'!$AB$151:$BA$151,0)),0)+IFERROR(INDEX('Hoja de Trabajo para listado'!$BC$155:$CB$1048576,MATCH($A1086,'Hoja de Trabajo para listado'!$BC$155:$BC$1048576,0),MATCH((CUADRO!K$4&amp;$E1086),'Hoja de Trabajo para listado'!$BC$151:$CB$151,0)),0)+IFERROR(INDEX('Hoja de Trabajo para listado'!$DE$153:$DG$274,MATCH($A1086,'Hoja de Trabajo para listado'!$DE$153:$DE$1048576,0),MATCH((CUADRO!K$4&amp;$E1086),'Hoja de Trabajo para listado'!$DE$151:$DG$151,0)),0)+IFERROR(INDEX('Hoja de Trabajo para listado'!$CD$155:$DC$1048576,MATCH($A1086,'Hoja de Trabajo para listado'!$CD$155:$CD$1048576,0),MATCH((CUADRO!K$4&amp;$E1086),'Hoja de Trabajo para listado'!$CD$151:$DC$151,0)),0)</f>
        <v>0</v>
      </c>
      <c r="L1086" s="243">
        <f ca="1">+IFERROR(INDEX('Hoja de Trabajo para listado'!$A$155:$Z$1048576,MATCH($A1086,'Hoja de Trabajo para listado'!$A$155:$A$1048576,0),MATCH((CUADRO!L$4&amp;$E1086),'Hoja de Trabajo para listado'!$A$151:$Z$151,0)),0)+IFERROR(INDEX('Hoja de Trabajo para listado'!$AB$155:$BA$1048576,MATCH($A1086,'Hoja de Trabajo para listado'!$AB$155:$AB$1048576,0),MATCH((CUADRO!L$4&amp;$E1086),'Hoja de Trabajo para listado'!$AB$151:$BA$151,0)),0)+IFERROR(INDEX('Hoja de Trabajo para listado'!$BC$155:$CB$1048576,MATCH($A1086,'Hoja de Trabajo para listado'!$BC$155:$BC$1048576,0),MATCH((CUADRO!L$4&amp;$E1086),'Hoja de Trabajo para listado'!$BC$151:$CB$151,0)),0)+IFERROR(INDEX('Hoja de Trabajo para listado'!$DE$153:$DG$274,MATCH($A1086,'Hoja de Trabajo para listado'!$DE$153:$DE$1048576,0),MATCH((CUADRO!L$4&amp;$E1086),'Hoja de Trabajo para listado'!$DE$151:$DG$151,0)),0)+IFERROR(INDEX('Hoja de Trabajo para listado'!$CD$155:$DC$1048576,MATCH($A1086,'Hoja de Trabajo para listado'!$CD$155:$CD$1048576,0),MATCH((CUADRO!L$4&amp;$E1086),'Hoja de Trabajo para listado'!$CD$151:$DC$151,0)),0)</f>
        <v>0</v>
      </c>
      <c r="M1086" s="243">
        <f ca="1">+IFERROR(INDEX('Hoja de Trabajo para listado'!$A$155:$Z$1048576,MATCH($A1086,'Hoja de Trabajo para listado'!$A$155:$A$1048576,0),MATCH((CUADRO!M$4&amp;$E1086),'Hoja de Trabajo para listado'!$A$151:$Z$151,0)),0)+IFERROR(INDEX('Hoja de Trabajo para listado'!$AB$155:$BA$1048576,MATCH($A1086,'Hoja de Trabajo para listado'!$AB$155:$AB$1048576,0),MATCH((CUADRO!M$4&amp;$E1086),'Hoja de Trabajo para listado'!$AB$151:$BA$151,0)),0)+IFERROR(INDEX('Hoja de Trabajo para listado'!$BC$155:$CB$1048576,MATCH($A1086,'Hoja de Trabajo para listado'!$BC$155:$BC$1048576,0),MATCH((CUADRO!M$4&amp;$E1086),'Hoja de Trabajo para listado'!$BC$151:$CB$151,0)),0)+IFERROR(INDEX('Hoja de Trabajo para listado'!$DE$153:$DG$274,MATCH($A1086,'Hoja de Trabajo para listado'!$DE$153:$DE$1048576,0),MATCH((CUADRO!M$4&amp;$E1086),'Hoja de Trabajo para listado'!$DE$151:$DG$151,0)),0)+IFERROR(INDEX('Hoja de Trabajo para listado'!$CD$155:$DC$1048576,MATCH($A1086,'Hoja de Trabajo para listado'!$CD$155:$CD$1048576,0),MATCH((CUADRO!M$4&amp;$E1086),'Hoja de Trabajo para listado'!$CD$151:$DC$151,0)),0)</f>
        <v>0</v>
      </c>
      <c r="N1086" s="243">
        <f ca="1">+IFERROR(INDEX('Hoja de Trabajo para listado'!$A$155:$Z$1048576,MATCH($A1086,'Hoja de Trabajo para listado'!$A$155:$A$1048576,0),MATCH((CUADRO!N$4&amp;$E1086),'Hoja de Trabajo para listado'!$A$151:$Z$151,0)),0)+IFERROR(INDEX('Hoja de Trabajo para listado'!$AB$155:$BA$1048576,MATCH($A1086,'Hoja de Trabajo para listado'!$AB$155:$AB$1048576,0),MATCH((CUADRO!N$4&amp;$E1086),'Hoja de Trabajo para listado'!$AB$151:$BA$151,0)),0)+IFERROR(INDEX('Hoja de Trabajo para listado'!$BC$155:$CB$1048576,MATCH($A1086,'Hoja de Trabajo para listado'!$BC$155:$BC$1048576,0),MATCH((CUADRO!N$4&amp;$E1086),'Hoja de Trabajo para listado'!$BC$151:$CB$151,0)),0)+IFERROR(INDEX('Hoja de Trabajo para listado'!$DE$153:$DG$274,MATCH($A1086,'Hoja de Trabajo para listado'!$DE$153:$DE$1048576,0),MATCH((CUADRO!N$4&amp;$E1086),'Hoja de Trabajo para listado'!$DE$151:$DG$151,0)),0)+IFERROR(INDEX('Hoja de Trabajo para listado'!$CD$155:$DC$1048576,MATCH($A1086,'Hoja de Trabajo para listado'!$CD$155:$CD$1048576,0),MATCH((CUADRO!N$4&amp;$E1086),'Hoja de Trabajo para listado'!$CD$151:$DC$151,0)),0)</f>
        <v>0</v>
      </c>
      <c r="O1086" s="243">
        <f ca="1">+IFERROR(INDEX('Hoja de Trabajo para listado'!$A$155:$Z$1048576,MATCH($A1086,'Hoja de Trabajo para listado'!$A$155:$A$1048576,0),MATCH((CUADRO!O$4&amp;$E1086),'Hoja de Trabajo para listado'!$A$151:$Z$151,0)),0)+IFERROR(INDEX('Hoja de Trabajo para listado'!$AB$155:$BA$1048576,MATCH($A1086,'Hoja de Trabajo para listado'!$AB$155:$AB$1048576,0),MATCH((CUADRO!O$4&amp;$E1086),'Hoja de Trabajo para listado'!$AB$151:$BA$151,0)),0)+IFERROR(INDEX('Hoja de Trabajo para listado'!$BC$155:$CB$1048576,MATCH($A1086,'Hoja de Trabajo para listado'!$BC$155:$BC$1048576,0),MATCH((CUADRO!O$4&amp;$E1086),'Hoja de Trabajo para listado'!$BC$151:$CB$151,0)),0)+IFERROR(INDEX('Hoja de Trabajo para listado'!$DE$153:$DG$274,MATCH($A1086,'Hoja de Trabajo para listado'!$DE$153:$DE$1048576,0),MATCH((CUADRO!O$4&amp;$E1086),'Hoja de Trabajo para listado'!$DE$151:$DG$151,0)),0)+IFERROR(INDEX('Hoja de Trabajo para listado'!$CD$155:$DC$1048576,MATCH($A1086,'Hoja de Trabajo para listado'!$CD$155:$CD$1048576,0),MATCH((CUADRO!O$4&amp;$E1086),'Hoja de Trabajo para listado'!$CD$151:$DC$151,0)),0)</f>
        <v>0</v>
      </c>
      <c r="P1086" s="243">
        <f ca="1">+IFERROR(INDEX('Hoja de Trabajo para listado'!$A$155:$Z$1048576,MATCH($A1086,'Hoja de Trabajo para listado'!$A$155:$A$1048576,0),MATCH((CUADRO!P$4&amp;$E1086),'Hoja de Trabajo para listado'!$A$151:$Z$151,0)),0)+IFERROR(INDEX('Hoja de Trabajo para listado'!$AB$155:$BA$1048576,MATCH($A1086,'Hoja de Trabajo para listado'!$AB$155:$AB$1048576,0),MATCH((CUADRO!P$4&amp;$E1086),'Hoja de Trabajo para listado'!$AB$151:$BA$151,0)),0)+IFERROR(INDEX('Hoja de Trabajo para listado'!$BC$155:$CB$1048576,MATCH($A1086,'Hoja de Trabajo para listado'!$BC$155:$BC$1048576,0),MATCH((CUADRO!P$4&amp;$E1086),'Hoja de Trabajo para listado'!$BC$151:$CB$151,0)),0)+IFERROR(INDEX('Hoja de Trabajo para listado'!$DE$153:$DG$274,MATCH($A1086,'Hoja de Trabajo para listado'!$DE$153:$DE$1048576,0),MATCH((CUADRO!P$4&amp;$E1086),'Hoja de Trabajo para listado'!$DE$151:$DG$151,0)),0)+IFERROR(INDEX('Hoja de Trabajo para listado'!$CD$155:$DC$1048576,MATCH($A1086,'Hoja de Trabajo para listado'!$CD$155:$CD$1048576,0),MATCH((CUADRO!P$4&amp;$E1086),'Hoja de Trabajo para listado'!$CD$151:$DC$151,0)),0)</f>
        <v>0</v>
      </c>
      <c r="Q1086" s="243">
        <f ca="1">+IFERROR(INDEX('Hoja de Trabajo para listado'!$A$155:$Z$1048576,MATCH($A1086,'Hoja de Trabajo para listado'!$A$155:$A$1048576,0),MATCH((CUADRO!Q$4&amp;$E1086),'Hoja de Trabajo para listado'!$A$151:$Z$151,0)),0)+IFERROR(INDEX('Hoja de Trabajo para listado'!$AB$155:$BA$1048576,MATCH($A1086,'Hoja de Trabajo para listado'!$AB$155:$AB$1048576,0),MATCH((CUADRO!Q$4&amp;$E1086),'Hoja de Trabajo para listado'!$AB$151:$BA$151,0)),0)+IFERROR(INDEX('Hoja de Trabajo para listado'!$BC$155:$CB$1048576,MATCH($A1086,'Hoja de Trabajo para listado'!$BC$155:$BC$1048576,0),MATCH((CUADRO!Q$4&amp;$E1086),'Hoja de Trabajo para listado'!$BC$151:$CB$151,0)),0)+IFERROR(INDEX('Hoja de Trabajo para listado'!$DE$153:$DG$274,MATCH($A1086,'Hoja de Trabajo para listado'!$DE$153:$DE$1048576,0),MATCH((CUADRO!Q$4&amp;$E1086),'Hoja de Trabajo para listado'!$DE$151:$DG$151,0)),0)+IFERROR(INDEX('Hoja de Trabajo para listado'!$CD$155:$DC$1048576,MATCH($A1086,'Hoja de Trabajo para listado'!$CD$155:$CD$1048576,0),MATCH((CUADRO!Q$4&amp;$E1086),'Hoja de Trabajo para listado'!$CD$151:$DC$151,0)),0)</f>
        <v>0</v>
      </c>
      <c r="R1086" s="241">
        <f t="shared" ca="1" si="39"/>
        <v>0</v>
      </c>
      <c r="S1086" s="247">
        <f ca="1">+R1085+R1086</f>
        <v>0</v>
      </c>
      <c r="T1086" s="241">
        <f ca="1">+S1086</f>
        <v>0</v>
      </c>
      <c r="U1086" s="240">
        <f t="shared" si="40"/>
        <v>2</v>
      </c>
      <c r="V1086" s="327" t="str">
        <f>+VLOOKUP(A1086,bd_lista!$A$3:$E$592,5,FALSE)</f>
        <v>Gobiernos Autonomos Municipales</v>
      </c>
      <c r="W1086" s="398"/>
      <c r="X1086" s="240">
        <f>+VLOOKUP(A1086,[4]Sheet1!$A$13:$D$744,4,FALSE)</f>
        <v>0</v>
      </c>
      <c r="Y1086" s="240" t="e">
        <f>+VLOOKUP(X1086,bd_lista!$A$3:$C$592,3,FALSE)</f>
        <v>#N/A</v>
      </c>
      <c r="Z1086" s="288"/>
      <c r="AA1086" s="289"/>
    </row>
    <row r="1087" spans="1:27" customFormat="1" ht="15" hidden="1" customHeight="1">
      <c r="A1087" s="32">
        <v>1901</v>
      </c>
      <c r="B1087" s="393">
        <f>+A1087</f>
        <v>1901</v>
      </c>
      <c r="C1087" s="245" t="str">
        <f>+VLOOKUP(A1087,bd_lista!$A$3:$C$592,3,FALSE)</f>
        <v>Gobierno Autónomo Municipal de Cobija</v>
      </c>
      <c r="D1087" s="395" t="str">
        <f>+C1087</f>
        <v>Gobierno Autónomo Municipal de Cobija</v>
      </c>
      <c r="E1087" s="240" t="s">
        <v>1303</v>
      </c>
      <c r="F1087" s="265">
        <f ca="1">+IFERROR(INDEX('Hoja de Trabajo para listado'!$A$155:$Z$1048576,MATCH($A1087,'Hoja de Trabajo para listado'!$A$155:$A$1048576,0),MATCH((CUADRO!F$4&amp;$E1087),'Hoja de Trabajo para listado'!$A$151:$Z$151,0)),0)+IFERROR(INDEX('Hoja de Trabajo para listado'!$AB$155:$BA$1048576,MATCH($A1087,'Hoja de Trabajo para listado'!$AB$155:$AB$1048576,0),MATCH((CUADRO!F$4&amp;$E1087),'Hoja de Trabajo para listado'!$AB$151:$BA$151,0)),0)+IFERROR(INDEX('Hoja de Trabajo para listado'!$BC$155:$CB$1048576,MATCH($A1087,'Hoja de Trabajo para listado'!$BC$155:$BC$1048576,0),MATCH((CUADRO!F$4&amp;$E1087),'Hoja de Trabajo para listado'!$BC$151:$CB$151,0)),0)+IFERROR(INDEX('Hoja de Trabajo para listado'!$DE$153:$DG$274,MATCH($A1087,'Hoja de Trabajo para listado'!$DE$153:$DE$1048576,0),MATCH((CUADRO!F$4&amp;$E1087),'Hoja de Trabajo para listado'!$DE$151:$DG$151,0)),0)+IFERROR(INDEX('Hoja de Trabajo para listado'!$CD$155:$DC$1048576,MATCH($A1087,'Hoja de Trabajo para listado'!$CD$155:$CD$1048576,0),MATCH((CUADRO!F$4&amp;$E1087),'Hoja de Trabajo para listado'!$CD$151:$DC$151,0)),0)</f>
        <v>0</v>
      </c>
      <c r="G1087" s="265">
        <f ca="1">+IFERROR(INDEX('Hoja de Trabajo para listado'!$A$155:$Z$1048576,MATCH($A1087,'Hoja de Trabajo para listado'!$A$155:$A$1048576,0),MATCH((CUADRO!G$4&amp;$E1087),'Hoja de Trabajo para listado'!$A$151:$Z$151,0)),0)+IFERROR(INDEX('Hoja de Trabajo para listado'!$AB$155:$BA$1048576,MATCH($A1087,'Hoja de Trabajo para listado'!$AB$155:$AB$1048576,0),MATCH((CUADRO!G$4&amp;$E1087),'Hoja de Trabajo para listado'!$AB$151:$BA$151,0)),0)+IFERROR(INDEX('Hoja de Trabajo para listado'!$BC$155:$CB$1048576,MATCH($A1087,'Hoja de Trabajo para listado'!$BC$155:$BC$1048576,0),MATCH((CUADRO!G$4&amp;$E1087),'Hoja de Trabajo para listado'!$BC$151:$CB$151,0)),0)+IFERROR(INDEX('Hoja de Trabajo para listado'!$DE$153:$DG$274,MATCH($A1087,'Hoja de Trabajo para listado'!$DE$153:$DE$1048576,0),MATCH((CUADRO!G$4&amp;$E1087),'Hoja de Trabajo para listado'!$DE$151:$DG$151,0)),0)+IFERROR(INDEX('Hoja de Trabajo para listado'!$CD$155:$DC$1048576,MATCH($A1087,'Hoja de Trabajo para listado'!$CD$155:$CD$1048576,0),MATCH((CUADRO!G$4&amp;$E1087),'Hoja de Trabajo para listado'!$CD$151:$DC$151,0)),0)</f>
        <v>0</v>
      </c>
      <c r="H1087" s="265">
        <f ca="1">+IFERROR(INDEX('Hoja de Trabajo para listado'!$A$155:$Z$1048576,MATCH($A1087,'Hoja de Trabajo para listado'!$A$155:$A$1048576,0),MATCH((CUADRO!H$4&amp;$E1087),'Hoja de Trabajo para listado'!$A$151:$Z$151,0)),0)+IFERROR(INDEX('Hoja de Trabajo para listado'!$AB$155:$BA$1048576,MATCH($A1087,'Hoja de Trabajo para listado'!$AB$155:$AB$1048576,0),MATCH((CUADRO!H$4&amp;$E1087),'Hoja de Trabajo para listado'!$AB$151:$BA$151,0)),0)+IFERROR(INDEX('Hoja de Trabajo para listado'!$BC$155:$CB$1048576,MATCH($A1087,'Hoja de Trabajo para listado'!$BC$155:$BC$1048576,0),MATCH((CUADRO!H$4&amp;$E1087),'Hoja de Trabajo para listado'!$BC$151:$CB$151,0)),0)+IFERROR(INDEX('Hoja de Trabajo para listado'!$DE$153:$DG$274,MATCH($A1087,'Hoja de Trabajo para listado'!$DE$153:$DE$1048576,0),MATCH((CUADRO!H$4&amp;$E1087),'Hoja de Trabajo para listado'!$DE$151:$DG$151,0)),0)+IFERROR(INDEX('Hoja de Trabajo para listado'!$CD$155:$DC$1048576,MATCH($A1087,'Hoja de Trabajo para listado'!$CD$155:$CD$1048576,0),MATCH((CUADRO!H$4&amp;$E1087),'Hoja de Trabajo para listado'!$CD$151:$DC$151,0)),0)</f>
        <v>0</v>
      </c>
      <c r="I1087" s="265">
        <f ca="1">+IFERROR(INDEX('Hoja de Trabajo para listado'!$A$155:$Z$1048576,MATCH($A1087,'Hoja de Trabajo para listado'!$A$155:$A$1048576,0),MATCH((CUADRO!I$4&amp;$E1087),'Hoja de Trabajo para listado'!$A$151:$Z$151,0)),0)+IFERROR(INDEX('Hoja de Trabajo para listado'!$AB$155:$BA$1048576,MATCH($A1087,'Hoja de Trabajo para listado'!$AB$155:$AB$1048576,0),MATCH((CUADRO!I$4&amp;$E1087),'Hoja de Trabajo para listado'!$AB$151:$BA$151,0)),0)+IFERROR(INDEX('Hoja de Trabajo para listado'!$BC$155:$CB$1048576,MATCH($A1087,'Hoja de Trabajo para listado'!$BC$155:$BC$1048576,0),MATCH((CUADRO!I$4&amp;$E1087),'Hoja de Trabajo para listado'!$BC$151:$CB$151,0)),0)+IFERROR(INDEX('Hoja de Trabajo para listado'!$DE$153:$DG$274,MATCH($A1087,'Hoja de Trabajo para listado'!$DE$153:$DE$1048576,0),MATCH((CUADRO!I$4&amp;$E1087),'Hoja de Trabajo para listado'!$DE$151:$DG$151,0)),0)+IFERROR(INDEX('Hoja de Trabajo para listado'!$CD$155:$DC$1048576,MATCH($A1087,'Hoja de Trabajo para listado'!$CD$155:$CD$1048576,0),MATCH((CUADRO!I$4&amp;$E1087),'Hoja de Trabajo para listado'!$CD$151:$DC$151,0)),0)</f>
        <v>0</v>
      </c>
      <c r="J1087" s="265">
        <f ca="1">+IFERROR(INDEX('Hoja de Trabajo para listado'!$A$155:$Z$1048576,MATCH($A1087,'Hoja de Trabajo para listado'!$A$155:$A$1048576,0),MATCH((CUADRO!J$4&amp;$E1087),'Hoja de Trabajo para listado'!$A$151:$Z$151,0)),0)+IFERROR(INDEX('Hoja de Trabajo para listado'!$AB$155:$BA$1048576,MATCH($A1087,'Hoja de Trabajo para listado'!$AB$155:$AB$1048576,0),MATCH((CUADRO!J$4&amp;$E1087),'Hoja de Trabajo para listado'!$AB$151:$BA$151,0)),0)+IFERROR(INDEX('Hoja de Trabajo para listado'!$BC$155:$CB$1048576,MATCH($A1087,'Hoja de Trabajo para listado'!$BC$155:$BC$1048576,0),MATCH((CUADRO!J$4&amp;$E1087),'Hoja de Trabajo para listado'!$BC$151:$CB$151,0)),0)+IFERROR(INDEX('Hoja de Trabajo para listado'!$DE$153:$DG$274,MATCH($A1087,'Hoja de Trabajo para listado'!$DE$153:$DE$1048576,0),MATCH((CUADRO!J$4&amp;$E1087),'Hoja de Trabajo para listado'!$DE$151:$DG$151,0)),0)+IFERROR(INDEX('Hoja de Trabajo para listado'!$CD$155:$DC$1048576,MATCH($A1087,'Hoja de Trabajo para listado'!$CD$155:$CD$1048576,0),MATCH((CUADRO!J$4&amp;$E1087),'Hoja de Trabajo para listado'!$CD$151:$DC$151,0)),0)</f>
        <v>0</v>
      </c>
      <c r="K1087" s="265">
        <f ca="1">+IFERROR(INDEX('Hoja de Trabajo para listado'!$A$155:$Z$1048576,MATCH($A1087,'Hoja de Trabajo para listado'!$A$155:$A$1048576,0),MATCH((CUADRO!K$4&amp;$E1087),'Hoja de Trabajo para listado'!$A$151:$Z$151,0)),0)+IFERROR(INDEX('Hoja de Trabajo para listado'!$AB$155:$BA$1048576,MATCH($A1087,'Hoja de Trabajo para listado'!$AB$155:$AB$1048576,0),MATCH((CUADRO!K$4&amp;$E1087),'Hoja de Trabajo para listado'!$AB$151:$BA$151,0)),0)+IFERROR(INDEX('Hoja de Trabajo para listado'!$BC$155:$CB$1048576,MATCH($A1087,'Hoja de Trabajo para listado'!$BC$155:$BC$1048576,0),MATCH((CUADRO!K$4&amp;$E1087),'Hoja de Trabajo para listado'!$BC$151:$CB$151,0)),0)+IFERROR(INDEX('Hoja de Trabajo para listado'!$DE$153:$DG$274,MATCH($A1087,'Hoja de Trabajo para listado'!$DE$153:$DE$1048576,0),MATCH((CUADRO!K$4&amp;$E1087),'Hoja de Trabajo para listado'!$DE$151:$DG$151,0)),0)+IFERROR(INDEX('Hoja de Trabajo para listado'!$CD$155:$DC$1048576,MATCH($A1087,'Hoja de Trabajo para listado'!$CD$155:$CD$1048576,0),MATCH((CUADRO!K$4&amp;$E1087),'Hoja de Trabajo para listado'!$CD$151:$DC$151,0)),0)</f>
        <v>0</v>
      </c>
      <c r="L1087" s="265">
        <f ca="1">+IFERROR(INDEX('Hoja de Trabajo para listado'!$A$155:$Z$1048576,MATCH($A1087,'Hoja de Trabajo para listado'!$A$155:$A$1048576,0),MATCH((CUADRO!L$4&amp;$E1087),'Hoja de Trabajo para listado'!$A$151:$Z$151,0)),0)+IFERROR(INDEX('Hoja de Trabajo para listado'!$AB$155:$BA$1048576,MATCH($A1087,'Hoja de Trabajo para listado'!$AB$155:$AB$1048576,0),MATCH((CUADRO!L$4&amp;$E1087),'Hoja de Trabajo para listado'!$AB$151:$BA$151,0)),0)+IFERROR(INDEX('Hoja de Trabajo para listado'!$BC$155:$CB$1048576,MATCH($A1087,'Hoja de Trabajo para listado'!$BC$155:$BC$1048576,0),MATCH((CUADRO!L$4&amp;$E1087),'Hoja de Trabajo para listado'!$BC$151:$CB$151,0)),0)+IFERROR(INDEX('Hoja de Trabajo para listado'!$DE$153:$DG$274,MATCH($A1087,'Hoja de Trabajo para listado'!$DE$153:$DE$1048576,0),MATCH((CUADRO!L$4&amp;$E1087),'Hoja de Trabajo para listado'!$DE$151:$DG$151,0)),0)+IFERROR(INDEX('Hoja de Trabajo para listado'!$CD$155:$DC$1048576,MATCH($A1087,'Hoja de Trabajo para listado'!$CD$155:$CD$1048576,0),MATCH((CUADRO!L$4&amp;$E1087),'Hoja de Trabajo para listado'!$CD$151:$DC$151,0)),0)</f>
        <v>0</v>
      </c>
      <c r="M1087" s="265">
        <f ca="1">+IFERROR(INDEX('Hoja de Trabajo para listado'!$A$155:$Z$1048576,MATCH($A1087,'Hoja de Trabajo para listado'!$A$155:$A$1048576,0),MATCH((CUADRO!M$4&amp;$E1087),'Hoja de Trabajo para listado'!$A$151:$Z$151,0)),0)+IFERROR(INDEX('Hoja de Trabajo para listado'!$AB$155:$BA$1048576,MATCH($A1087,'Hoja de Trabajo para listado'!$AB$155:$AB$1048576,0),MATCH((CUADRO!M$4&amp;$E1087),'Hoja de Trabajo para listado'!$AB$151:$BA$151,0)),0)+IFERROR(INDEX('Hoja de Trabajo para listado'!$BC$155:$CB$1048576,MATCH($A1087,'Hoja de Trabajo para listado'!$BC$155:$BC$1048576,0),MATCH((CUADRO!M$4&amp;$E1087),'Hoja de Trabajo para listado'!$BC$151:$CB$151,0)),0)+IFERROR(INDEX('Hoja de Trabajo para listado'!$DE$153:$DG$274,MATCH($A1087,'Hoja de Trabajo para listado'!$DE$153:$DE$1048576,0),MATCH((CUADRO!M$4&amp;$E1087),'Hoja de Trabajo para listado'!$DE$151:$DG$151,0)),0)+IFERROR(INDEX('Hoja de Trabajo para listado'!$CD$155:$DC$1048576,MATCH($A1087,'Hoja de Trabajo para listado'!$CD$155:$CD$1048576,0),MATCH((CUADRO!M$4&amp;$E1087),'Hoja de Trabajo para listado'!$CD$151:$DC$151,0)),0)</f>
        <v>0</v>
      </c>
      <c r="N1087" s="265">
        <f ca="1">+IFERROR(INDEX('Hoja de Trabajo para listado'!$A$155:$Z$1048576,MATCH($A1087,'Hoja de Trabajo para listado'!$A$155:$A$1048576,0),MATCH((CUADRO!N$4&amp;$E1087),'Hoja de Trabajo para listado'!$A$151:$Z$151,0)),0)+IFERROR(INDEX('Hoja de Trabajo para listado'!$AB$155:$BA$1048576,MATCH($A1087,'Hoja de Trabajo para listado'!$AB$155:$AB$1048576,0),MATCH((CUADRO!N$4&amp;$E1087),'Hoja de Trabajo para listado'!$AB$151:$BA$151,0)),0)+IFERROR(INDEX('Hoja de Trabajo para listado'!$BC$155:$CB$1048576,MATCH($A1087,'Hoja de Trabajo para listado'!$BC$155:$BC$1048576,0),MATCH((CUADRO!N$4&amp;$E1087),'Hoja de Trabajo para listado'!$BC$151:$CB$151,0)),0)+IFERROR(INDEX('Hoja de Trabajo para listado'!$DE$153:$DG$274,MATCH($A1087,'Hoja de Trabajo para listado'!$DE$153:$DE$1048576,0),MATCH((CUADRO!N$4&amp;$E1087),'Hoja de Trabajo para listado'!$DE$151:$DG$151,0)),0)+IFERROR(INDEX('Hoja de Trabajo para listado'!$CD$155:$DC$1048576,MATCH($A1087,'Hoja de Trabajo para listado'!$CD$155:$CD$1048576,0),MATCH((CUADRO!N$4&amp;$E1087),'Hoja de Trabajo para listado'!$CD$151:$DC$151,0)),0)</f>
        <v>0</v>
      </c>
      <c r="O1087" s="265">
        <f ca="1">+IFERROR(INDEX('Hoja de Trabajo para listado'!$A$155:$Z$1048576,MATCH($A1087,'Hoja de Trabajo para listado'!$A$155:$A$1048576,0),MATCH((CUADRO!O$4&amp;$E1087),'Hoja de Trabajo para listado'!$A$151:$Z$151,0)),0)+IFERROR(INDEX('Hoja de Trabajo para listado'!$AB$155:$BA$1048576,MATCH($A1087,'Hoja de Trabajo para listado'!$AB$155:$AB$1048576,0),MATCH((CUADRO!O$4&amp;$E1087),'Hoja de Trabajo para listado'!$AB$151:$BA$151,0)),0)+IFERROR(INDEX('Hoja de Trabajo para listado'!$BC$155:$CB$1048576,MATCH($A1087,'Hoja de Trabajo para listado'!$BC$155:$BC$1048576,0),MATCH((CUADRO!O$4&amp;$E1087),'Hoja de Trabajo para listado'!$BC$151:$CB$151,0)),0)+IFERROR(INDEX('Hoja de Trabajo para listado'!$DE$153:$DG$274,MATCH($A1087,'Hoja de Trabajo para listado'!$DE$153:$DE$1048576,0),MATCH((CUADRO!O$4&amp;$E1087),'Hoja de Trabajo para listado'!$DE$151:$DG$151,0)),0)+IFERROR(INDEX('Hoja de Trabajo para listado'!$CD$155:$DC$1048576,MATCH($A1087,'Hoja de Trabajo para listado'!$CD$155:$CD$1048576,0),MATCH((CUADRO!O$4&amp;$E1087),'Hoja de Trabajo para listado'!$CD$151:$DC$151,0)),0)</f>
        <v>0</v>
      </c>
      <c r="P1087" s="241">
        <f ca="1">+IFERROR(INDEX('Hoja de Trabajo para listado'!$A$155:$Z$1048576,MATCH($A1087,'Hoja de Trabajo para listado'!$A$155:$A$1048576,0),MATCH((CUADRO!P$4&amp;$E1087),'Hoja de Trabajo para listado'!$A$151:$Z$151,0)),0)+IFERROR(INDEX('Hoja de Trabajo para listado'!$AB$155:$BA$1048576,MATCH($A1087,'Hoja de Trabajo para listado'!$AB$155:$AB$1048576,0),MATCH((CUADRO!P$4&amp;$E1087),'Hoja de Trabajo para listado'!$AB$151:$BA$151,0)),0)+IFERROR(INDEX('Hoja de Trabajo para listado'!$BC$155:$CB$1048576,MATCH($A1087,'Hoja de Trabajo para listado'!$BC$155:$BC$1048576,0),MATCH((CUADRO!P$4&amp;$E1087),'Hoja de Trabajo para listado'!$BC$151:$CB$151,0)),0)+IFERROR(INDEX('Hoja de Trabajo para listado'!$DE$153:$DG$274,MATCH($A1087,'Hoja de Trabajo para listado'!$DE$153:$DE$1048576,0),MATCH((CUADRO!P$4&amp;$E1087),'Hoja de Trabajo para listado'!$DE$151:$DG$151,0)),0)+IFERROR(INDEX('Hoja de Trabajo para listado'!$CD$155:$DC$1048576,MATCH($A1087,'Hoja de Trabajo para listado'!$CD$155:$CD$1048576,0),MATCH((CUADRO!P$4&amp;$E1087),'Hoja de Trabajo para listado'!$CD$151:$DC$151,0)),0)</f>
        <v>0</v>
      </c>
      <c r="Q1087" s="241">
        <f ca="1">+IFERROR(INDEX('Hoja de Trabajo para listado'!$A$155:$Z$1048576,MATCH($A1087,'Hoja de Trabajo para listado'!$A$155:$A$1048576,0),MATCH((CUADRO!Q$4&amp;$E1087),'Hoja de Trabajo para listado'!$A$151:$Z$151,0)),0)+IFERROR(INDEX('Hoja de Trabajo para listado'!$AB$155:$BA$1048576,MATCH($A1087,'Hoja de Trabajo para listado'!$AB$155:$AB$1048576,0),MATCH((CUADRO!Q$4&amp;$E1087),'Hoja de Trabajo para listado'!$AB$151:$BA$151,0)),0)+IFERROR(INDEX('Hoja de Trabajo para listado'!$BC$155:$CB$1048576,MATCH($A1087,'Hoja de Trabajo para listado'!$BC$155:$BC$1048576,0),MATCH((CUADRO!Q$4&amp;$E1087),'Hoja de Trabajo para listado'!$BC$151:$CB$151,0)),0)+IFERROR(INDEX('Hoja de Trabajo para listado'!$DE$153:$DG$274,MATCH($A1087,'Hoja de Trabajo para listado'!$DE$153:$DE$1048576,0),MATCH((CUADRO!Q$4&amp;$E1087),'Hoja de Trabajo para listado'!$DE$151:$DG$151,0)),0)+IFERROR(INDEX('Hoja de Trabajo para listado'!$CD$155:$DC$1048576,MATCH($A1087,'Hoja de Trabajo para listado'!$CD$155:$CD$1048576,0),MATCH((CUADRO!Q$4&amp;$E1087),'Hoja de Trabajo para listado'!$CD$151:$DC$151,0)),0)</f>
        <v>0</v>
      </c>
      <c r="R1087" s="265">
        <f t="shared" ca="1" si="39"/>
        <v>0</v>
      </c>
      <c r="S1087" s="267"/>
      <c r="T1087" s="241">
        <f ca="1">+T1088</f>
        <v>0</v>
      </c>
      <c r="U1087" s="240">
        <f t="shared" si="40"/>
        <v>1</v>
      </c>
      <c r="V1087" s="327" t="str">
        <f>+VLOOKUP(A1087,bd_lista!$A$3:$E$592,5,FALSE)</f>
        <v>Gobiernos Autonomos Municipales</v>
      </c>
      <c r="W1087" s="397" t="str">
        <f>+V1087</f>
        <v>Gobiernos Autonomos Municipales</v>
      </c>
      <c r="X1087" s="240">
        <f>+VLOOKUP(A1087,[4]Sheet1!$A$13:$D$744,4,FALSE)</f>
        <v>0</v>
      </c>
      <c r="Y1087" s="240" t="e">
        <f>+VLOOKUP(X1087,bd_lista!$A$3:$C$592,3,FALSE)</f>
        <v>#N/A</v>
      </c>
      <c r="Z1087" s="290">
        <f>+X1087</f>
        <v>0</v>
      </c>
      <c r="AA1087" s="291" t="e">
        <f>+Y1087</f>
        <v>#N/A</v>
      </c>
    </row>
    <row r="1088" spans="1:27" customFormat="1" ht="15" hidden="1" customHeight="1">
      <c r="A1088" s="32">
        <v>1901</v>
      </c>
      <c r="B1088" s="394"/>
      <c r="C1088" s="245" t="str">
        <f>+VLOOKUP(A1088,bd_lista!$A$3:$C$592,3,FALSE)</f>
        <v>Gobierno Autónomo Municipal de Cobija</v>
      </c>
      <c r="D1088" s="396"/>
      <c r="E1088" s="242" t="s">
        <v>1304</v>
      </c>
      <c r="F1088" s="243">
        <f ca="1">+IFERROR(INDEX('Hoja de Trabajo para listado'!$A$155:$Z$1048576,MATCH($A1088,'Hoja de Trabajo para listado'!$A$155:$A$1048576,0),MATCH((CUADRO!F$4&amp;$E1088),'Hoja de Trabajo para listado'!$A$151:$Z$151,0)),0)+IFERROR(INDEX('Hoja de Trabajo para listado'!$AB$155:$BA$1048576,MATCH($A1088,'Hoja de Trabajo para listado'!$AB$155:$AB$1048576,0),MATCH((CUADRO!F$4&amp;$E1088),'Hoja de Trabajo para listado'!$AB$151:$BA$151,0)),0)+IFERROR(INDEX('Hoja de Trabajo para listado'!$BC$155:$CB$1048576,MATCH($A1088,'Hoja de Trabajo para listado'!$BC$155:$BC$1048576,0),MATCH((CUADRO!F$4&amp;$E1088),'Hoja de Trabajo para listado'!$BC$151:$CB$151,0)),0)+IFERROR(INDEX('Hoja de Trabajo para listado'!$DE$153:$DG$274,MATCH($A1088,'Hoja de Trabajo para listado'!$DE$153:$DE$1048576,0),MATCH((CUADRO!F$4&amp;$E1088),'Hoja de Trabajo para listado'!$DE$151:$DG$151,0)),0)+IFERROR(INDEX('Hoja de Trabajo para listado'!$CD$155:$DC$1048576,MATCH($A1088,'Hoja de Trabajo para listado'!$CD$155:$CD$1048576,0),MATCH((CUADRO!F$4&amp;$E1088),'Hoja de Trabajo para listado'!$CD$151:$DC$151,0)),0)</f>
        <v>0</v>
      </c>
      <c r="G1088" s="243">
        <f ca="1">+IFERROR(INDEX('Hoja de Trabajo para listado'!$A$155:$Z$1048576,MATCH($A1088,'Hoja de Trabajo para listado'!$A$155:$A$1048576,0),MATCH((CUADRO!G$4&amp;$E1088),'Hoja de Trabajo para listado'!$A$151:$Z$151,0)),0)+IFERROR(INDEX('Hoja de Trabajo para listado'!$AB$155:$BA$1048576,MATCH($A1088,'Hoja de Trabajo para listado'!$AB$155:$AB$1048576,0),MATCH((CUADRO!G$4&amp;$E1088),'Hoja de Trabajo para listado'!$AB$151:$BA$151,0)),0)+IFERROR(INDEX('Hoja de Trabajo para listado'!$BC$155:$CB$1048576,MATCH($A1088,'Hoja de Trabajo para listado'!$BC$155:$BC$1048576,0),MATCH((CUADRO!G$4&amp;$E1088),'Hoja de Trabajo para listado'!$BC$151:$CB$151,0)),0)+IFERROR(INDEX('Hoja de Trabajo para listado'!$DE$153:$DG$274,MATCH($A1088,'Hoja de Trabajo para listado'!$DE$153:$DE$1048576,0),MATCH((CUADRO!G$4&amp;$E1088),'Hoja de Trabajo para listado'!$DE$151:$DG$151,0)),0)+IFERROR(INDEX('Hoja de Trabajo para listado'!$CD$155:$DC$1048576,MATCH($A1088,'Hoja de Trabajo para listado'!$CD$155:$CD$1048576,0),MATCH((CUADRO!G$4&amp;$E1088),'Hoja de Trabajo para listado'!$CD$151:$DC$151,0)),0)</f>
        <v>0</v>
      </c>
      <c r="H1088" s="243">
        <f ca="1">+IFERROR(INDEX('Hoja de Trabajo para listado'!$A$155:$Z$1048576,MATCH($A1088,'Hoja de Trabajo para listado'!$A$155:$A$1048576,0),MATCH((CUADRO!H$4&amp;$E1088),'Hoja de Trabajo para listado'!$A$151:$Z$151,0)),0)+IFERROR(INDEX('Hoja de Trabajo para listado'!$AB$155:$BA$1048576,MATCH($A1088,'Hoja de Trabajo para listado'!$AB$155:$AB$1048576,0),MATCH((CUADRO!H$4&amp;$E1088),'Hoja de Trabajo para listado'!$AB$151:$BA$151,0)),0)+IFERROR(INDEX('Hoja de Trabajo para listado'!$BC$155:$CB$1048576,MATCH($A1088,'Hoja de Trabajo para listado'!$BC$155:$BC$1048576,0),MATCH((CUADRO!H$4&amp;$E1088),'Hoja de Trabajo para listado'!$BC$151:$CB$151,0)),0)+IFERROR(INDEX('Hoja de Trabajo para listado'!$DE$153:$DG$274,MATCH($A1088,'Hoja de Trabajo para listado'!$DE$153:$DE$1048576,0),MATCH((CUADRO!H$4&amp;$E1088),'Hoja de Trabajo para listado'!$DE$151:$DG$151,0)),0)+IFERROR(INDEX('Hoja de Trabajo para listado'!$CD$155:$DC$1048576,MATCH($A1088,'Hoja de Trabajo para listado'!$CD$155:$CD$1048576,0),MATCH((CUADRO!H$4&amp;$E1088),'Hoja de Trabajo para listado'!$CD$151:$DC$151,0)),0)</f>
        <v>0</v>
      </c>
      <c r="I1088" s="243">
        <f ca="1">+IFERROR(INDEX('Hoja de Trabajo para listado'!$A$155:$Z$1048576,MATCH($A1088,'Hoja de Trabajo para listado'!$A$155:$A$1048576,0),MATCH((CUADRO!I$4&amp;$E1088),'Hoja de Trabajo para listado'!$A$151:$Z$151,0)),0)+IFERROR(INDEX('Hoja de Trabajo para listado'!$AB$155:$BA$1048576,MATCH($A1088,'Hoja de Trabajo para listado'!$AB$155:$AB$1048576,0),MATCH((CUADRO!I$4&amp;$E1088),'Hoja de Trabajo para listado'!$AB$151:$BA$151,0)),0)+IFERROR(INDEX('Hoja de Trabajo para listado'!$BC$155:$CB$1048576,MATCH($A1088,'Hoja de Trabajo para listado'!$BC$155:$BC$1048576,0),MATCH((CUADRO!I$4&amp;$E1088),'Hoja de Trabajo para listado'!$BC$151:$CB$151,0)),0)+IFERROR(INDEX('Hoja de Trabajo para listado'!$DE$153:$DG$274,MATCH($A1088,'Hoja de Trabajo para listado'!$DE$153:$DE$1048576,0),MATCH((CUADRO!I$4&amp;$E1088),'Hoja de Trabajo para listado'!$DE$151:$DG$151,0)),0)+IFERROR(INDEX('Hoja de Trabajo para listado'!$CD$155:$DC$1048576,MATCH($A1088,'Hoja de Trabajo para listado'!$CD$155:$CD$1048576,0),MATCH((CUADRO!I$4&amp;$E1088),'Hoja de Trabajo para listado'!$CD$151:$DC$151,0)),0)</f>
        <v>0</v>
      </c>
      <c r="J1088" s="243">
        <f ca="1">+IFERROR(INDEX('Hoja de Trabajo para listado'!$A$155:$Z$1048576,MATCH($A1088,'Hoja de Trabajo para listado'!$A$155:$A$1048576,0),MATCH((CUADRO!J$4&amp;$E1088),'Hoja de Trabajo para listado'!$A$151:$Z$151,0)),0)+IFERROR(INDEX('Hoja de Trabajo para listado'!$AB$155:$BA$1048576,MATCH($A1088,'Hoja de Trabajo para listado'!$AB$155:$AB$1048576,0),MATCH((CUADRO!J$4&amp;$E1088),'Hoja de Trabajo para listado'!$AB$151:$BA$151,0)),0)+IFERROR(INDEX('Hoja de Trabajo para listado'!$BC$155:$CB$1048576,MATCH($A1088,'Hoja de Trabajo para listado'!$BC$155:$BC$1048576,0),MATCH((CUADRO!J$4&amp;$E1088),'Hoja de Trabajo para listado'!$BC$151:$CB$151,0)),0)+IFERROR(INDEX('Hoja de Trabajo para listado'!$DE$153:$DG$274,MATCH($A1088,'Hoja de Trabajo para listado'!$DE$153:$DE$1048576,0),MATCH((CUADRO!J$4&amp;$E1088),'Hoja de Trabajo para listado'!$DE$151:$DG$151,0)),0)+IFERROR(INDEX('Hoja de Trabajo para listado'!$CD$155:$DC$1048576,MATCH($A1088,'Hoja de Trabajo para listado'!$CD$155:$CD$1048576,0),MATCH((CUADRO!J$4&amp;$E1088),'Hoja de Trabajo para listado'!$CD$151:$DC$151,0)),0)</f>
        <v>0</v>
      </c>
      <c r="K1088" s="243">
        <f ca="1">+IFERROR(INDEX('Hoja de Trabajo para listado'!$A$155:$Z$1048576,MATCH($A1088,'Hoja de Trabajo para listado'!$A$155:$A$1048576,0),MATCH((CUADRO!K$4&amp;$E1088),'Hoja de Trabajo para listado'!$A$151:$Z$151,0)),0)+IFERROR(INDEX('Hoja de Trabajo para listado'!$AB$155:$BA$1048576,MATCH($A1088,'Hoja de Trabajo para listado'!$AB$155:$AB$1048576,0),MATCH((CUADRO!K$4&amp;$E1088),'Hoja de Trabajo para listado'!$AB$151:$BA$151,0)),0)+IFERROR(INDEX('Hoja de Trabajo para listado'!$BC$155:$CB$1048576,MATCH($A1088,'Hoja de Trabajo para listado'!$BC$155:$BC$1048576,0),MATCH((CUADRO!K$4&amp;$E1088),'Hoja de Trabajo para listado'!$BC$151:$CB$151,0)),0)+IFERROR(INDEX('Hoja de Trabajo para listado'!$DE$153:$DG$274,MATCH($A1088,'Hoja de Trabajo para listado'!$DE$153:$DE$1048576,0),MATCH((CUADRO!K$4&amp;$E1088),'Hoja de Trabajo para listado'!$DE$151:$DG$151,0)),0)+IFERROR(INDEX('Hoja de Trabajo para listado'!$CD$155:$DC$1048576,MATCH($A1088,'Hoja de Trabajo para listado'!$CD$155:$CD$1048576,0),MATCH((CUADRO!K$4&amp;$E1088),'Hoja de Trabajo para listado'!$CD$151:$DC$151,0)),0)</f>
        <v>0</v>
      </c>
      <c r="L1088" s="243">
        <f ca="1">+IFERROR(INDEX('Hoja de Trabajo para listado'!$A$155:$Z$1048576,MATCH($A1088,'Hoja de Trabajo para listado'!$A$155:$A$1048576,0),MATCH((CUADRO!L$4&amp;$E1088),'Hoja de Trabajo para listado'!$A$151:$Z$151,0)),0)+IFERROR(INDEX('Hoja de Trabajo para listado'!$AB$155:$BA$1048576,MATCH($A1088,'Hoja de Trabajo para listado'!$AB$155:$AB$1048576,0),MATCH((CUADRO!L$4&amp;$E1088),'Hoja de Trabajo para listado'!$AB$151:$BA$151,0)),0)+IFERROR(INDEX('Hoja de Trabajo para listado'!$BC$155:$CB$1048576,MATCH($A1088,'Hoja de Trabajo para listado'!$BC$155:$BC$1048576,0),MATCH((CUADRO!L$4&amp;$E1088),'Hoja de Trabajo para listado'!$BC$151:$CB$151,0)),0)+IFERROR(INDEX('Hoja de Trabajo para listado'!$DE$153:$DG$274,MATCH($A1088,'Hoja de Trabajo para listado'!$DE$153:$DE$1048576,0),MATCH((CUADRO!L$4&amp;$E1088),'Hoja de Trabajo para listado'!$DE$151:$DG$151,0)),0)+IFERROR(INDEX('Hoja de Trabajo para listado'!$CD$155:$DC$1048576,MATCH($A1088,'Hoja de Trabajo para listado'!$CD$155:$CD$1048576,0),MATCH((CUADRO!L$4&amp;$E1088),'Hoja de Trabajo para listado'!$CD$151:$DC$151,0)),0)</f>
        <v>0</v>
      </c>
      <c r="M1088" s="243">
        <f ca="1">+IFERROR(INDEX('Hoja de Trabajo para listado'!$A$155:$Z$1048576,MATCH($A1088,'Hoja de Trabajo para listado'!$A$155:$A$1048576,0),MATCH((CUADRO!M$4&amp;$E1088),'Hoja de Trabajo para listado'!$A$151:$Z$151,0)),0)+IFERROR(INDEX('Hoja de Trabajo para listado'!$AB$155:$BA$1048576,MATCH($A1088,'Hoja de Trabajo para listado'!$AB$155:$AB$1048576,0),MATCH((CUADRO!M$4&amp;$E1088),'Hoja de Trabajo para listado'!$AB$151:$BA$151,0)),0)+IFERROR(INDEX('Hoja de Trabajo para listado'!$BC$155:$CB$1048576,MATCH($A1088,'Hoja de Trabajo para listado'!$BC$155:$BC$1048576,0),MATCH((CUADRO!M$4&amp;$E1088),'Hoja de Trabajo para listado'!$BC$151:$CB$151,0)),0)+IFERROR(INDEX('Hoja de Trabajo para listado'!$DE$153:$DG$274,MATCH($A1088,'Hoja de Trabajo para listado'!$DE$153:$DE$1048576,0),MATCH((CUADRO!M$4&amp;$E1088),'Hoja de Trabajo para listado'!$DE$151:$DG$151,0)),0)+IFERROR(INDEX('Hoja de Trabajo para listado'!$CD$155:$DC$1048576,MATCH($A1088,'Hoja de Trabajo para listado'!$CD$155:$CD$1048576,0),MATCH((CUADRO!M$4&amp;$E1088),'Hoja de Trabajo para listado'!$CD$151:$DC$151,0)),0)</f>
        <v>0</v>
      </c>
      <c r="N1088" s="243">
        <f ca="1">+IFERROR(INDEX('Hoja de Trabajo para listado'!$A$155:$Z$1048576,MATCH($A1088,'Hoja de Trabajo para listado'!$A$155:$A$1048576,0),MATCH((CUADRO!N$4&amp;$E1088),'Hoja de Trabajo para listado'!$A$151:$Z$151,0)),0)+IFERROR(INDEX('Hoja de Trabajo para listado'!$AB$155:$BA$1048576,MATCH($A1088,'Hoja de Trabajo para listado'!$AB$155:$AB$1048576,0),MATCH((CUADRO!N$4&amp;$E1088),'Hoja de Trabajo para listado'!$AB$151:$BA$151,0)),0)+IFERROR(INDEX('Hoja de Trabajo para listado'!$BC$155:$CB$1048576,MATCH($A1088,'Hoja de Trabajo para listado'!$BC$155:$BC$1048576,0),MATCH((CUADRO!N$4&amp;$E1088),'Hoja de Trabajo para listado'!$BC$151:$CB$151,0)),0)+IFERROR(INDEX('Hoja de Trabajo para listado'!$DE$153:$DG$274,MATCH($A1088,'Hoja de Trabajo para listado'!$DE$153:$DE$1048576,0),MATCH((CUADRO!N$4&amp;$E1088),'Hoja de Trabajo para listado'!$DE$151:$DG$151,0)),0)+IFERROR(INDEX('Hoja de Trabajo para listado'!$CD$155:$DC$1048576,MATCH($A1088,'Hoja de Trabajo para listado'!$CD$155:$CD$1048576,0),MATCH((CUADRO!N$4&amp;$E1088),'Hoja de Trabajo para listado'!$CD$151:$DC$151,0)),0)</f>
        <v>0</v>
      </c>
      <c r="O1088" s="243">
        <f ca="1">+IFERROR(INDEX('Hoja de Trabajo para listado'!$A$155:$Z$1048576,MATCH($A1088,'Hoja de Trabajo para listado'!$A$155:$A$1048576,0),MATCH((CUADRO!O$4&amp;$E1088),'Hoja de Trabajo para listado'!$A$151:$Z$151,0)),0)+IFERROR(INDEX('Hoja de Trabajo para listado'!$AB$155:$BA$1048576,MATCH($A1088,'Hoja de Trabajo para listado'!$AB$155:$AB$1048576,0),MATCH((CUADRO!O$4&amp;$E1088),'Hoja de Trabajo para listado'!$AB$151:$BA$151,0)),0)+IFERROR(INDEX('Hoja de Trabajo para listado'!$BC$155:$CB$1048576,MATCH($A1088,'Hoja de Trabajo para listado'!$BC$155:$BC$1048576,0),MATCH((CUADRO!O$4&amp;$E1088),'Hoja de Trabajo para listado'!$BC$151:$CB$151,0)),0)+IFERROR(INDEX('Hoja de Trabajo para listado'!$DE$153:$DG$274,MATCH($A1088,'Hoja de Trabajo para listado'!$DE$153:$DE$1048576,0),MATCH((CUADRO!O$4&amp;$E1088),'Hoja de Trabajo para listado'!$DE$151:$DG$151,0)),0)+IFERROR(INDEX('Hoja de Trabajo para listado'!$CD$155:$DC$1048576,MATCH($A1088,'Hoja de Trabajo para listado'!$CD$155:$CD$1048576,0),MATCH((CUADRO!O$4&amp;$E1088),'Hoja de Trabajo para listado'!$CD$151:$DC$151,0)),0)</f>
        <v>0</v>
      </c>
      <c r="P1088" s="243">
        <f ca="1">+IFERROR(INDEX('Hoja de Trabajo para listado'!$A$155:$Z$1048576,MATCH($A1088,'Hoja de Trabajo para listado'!$A$155:$A$1048576,0),MATCH((CUADRO!P$4&amp;$E1088),'Hoja de Trabajo para listado'!$A$151:$Z$151,0)),0)+IFERROR(INDEX('Hoja de Trabajo para listado'!$AB$155:$BA$1048576,MATCH($A1088,'Hoja de Trabajo para listado'!$AB$155:$AB$1048576,0),MATCH((CUADRO!P$4&amp;$E1088),'Hoja de Trabajo para listado'!$AB$151:$BA$151,0)),0)+IFERROR(INDEX('Hoja de Trabajo para listado'!$BC$155:$CB$1048576,MATCH($A1088,'Hoja de Trabajo para listado'!$BC$155:$BC$1048576,0),MATCH((CUADRO!P$4&amp;$E1088),'Hoja de Trabajo para listado'!$BC$151:$CB$151,0)),0)+IFERROR(INDEX('Hoja de Trabajo para listado'!$DE$153:$DG$274,MATCH($A1088,'Hoja de Trabajo para listado'!$DE$153:$DE$1048576,0),MATCH((CUADRO!P$4&amp;$E1088),'Hoja de Trabajo para listado'!$DE$151:$DG$151,0)),0)+IFERROR(INDEX('Hoja de Trabajo para listado'!$CD$155:$DC$1048576,MATCH($A1088,'Hoja de Trabajo para listado'!$CD$155:$CD$1048576,0),MATCH((CUADRO!P$4&amp;$E1088),'Hoja de Trabajo para listado'!$CD$151:$DC$151,0)),0)</f>
        <v>0</v>
      </c>
      <c r="Q1088" s="243">
        <f ca="1">+IFERROR(INDEX('Hoja de Trabajo para listado'!$A$155:$Z$1048576,MATCH($A1088,'Hoja de Trabajo para listado'!$A$155:$A$1048576,0),MATCH((CUADRO!Q$4&amp;$E1088),'Hoja de Trabajo para listado'!$A$151:$Z$151,0)),0)+IFERROR(INDEX('Hoja de Trabajo para listado'!$AB$155:$BA$1048576,MATCH($A1088,'Hoja de Trabajo para listado'!$AB$155:$AB$1048576,0),MATCH((CUADRO!Q$4&amp;$E1088),'Hoja de Trabajo para listado'!$AB$151:$BA$151,0)),0)+IFERROR(INDEX('Hoja de Trabajo para listado'!$BC$155:$CB$1048576,MATCH($A1088,'Hoja de Trabajo para listado'!$BC$155:$BC$1048576,0),MATCH((CUADRO!Q$4&amp;$E1088),'Hoja de Trabajo para listado'!$BC$151:$CB$151,0)),0)+IFERROR(INDEX('Hoja de Trabajo para listado'!$DE$153:$DG$274,MATCH($A1088,'Hoja de Trabajo para listado'!$DE$153:$DE$1048576,0),MATCH((CUADRO!Q$4&amp;$E1088),'Hoja de Trabajo para listado'!$DE$151:$DG$151,0)),0)+IFERROR(INDEX('Hoja de Trabajo para listado'!$CD$155:$DC$1048576,MATCH($A1088,'Hoja de Trabajo para listado'!$CD$155:$CD$1048576,0),MATCH((CUADRO!Q$4&amp;$E1088),'Hoja de Trabajo para listado'!$CD$151:$DC$151,0)),0)</f>
        <v>0</v>
      </c>
      <c r="R1088" s="243">
        <f t="shared" ca="1" si="39"/>
        <v>0</v>
      </c>
      <c r="S1088" s="256">
        <f ca="1">+R1087+R1088</f>
        <v>0</v>
      </c>
      <c r="T1088" s="243">
        <f ca="1">+S1088</f>
        <v>0</v>
      </c>
      <c r="U1088" s="242">
        <f t="shared" si="40"/>
        <v>2</v>
      </c>
      <c r="V1088" s="327" t="str">
        <f>+VLOOKUP(A1088,bd_lista!$A$3:$E$592,5,FALSE)</f>
        <v>Gobiernos Autonomos Municipales</v>
      </c>
      <c r="W1088" s="398"/>
      <c r="X1088" s="240">
        <f>+VLOOKUP(A1088,[4]Sheet1!$A$13:$D$744,4,FALSE)</f>
        <v>0</v>
      </c>
      <c r="Y1088" s="240" t="e">
        <f>+VLOOKUP(X1088,bd_lista!$A$3:$C$592,3,FALSE)</f>
        <v>#N/A</v>
      </c>
      <c r="Z1088" s="288"/>
      <c r="AA1088" s="289"/>
    </row>
    <row r="1089" spans="1:27" customFormat="1" ht="15" hidden="1" customHeight="1">
      <c r="A1089" s="32">
        <v>1902</v>
      </c>
      <c r="B1089" s="393">
        <f>+A1089</f>
        <v>1902</v>
      </c>
      <c r="C1089" s="245" t="str">
        <f>+VLOOKUP(A1089,bd_lista!$A$3:$C$592,3,FALSE)</f>
        <v>Gobierno Autónomo Municipal de Porvenir</v>
      </c>
      <c r="D1089" s="395" t="str">
        <f>+C1089</f>
        <v>Gobierno Autónomo Municipal de Porvenir</v>
      </c>
      <c r="E1089" s="240" t="s">
        <v>1303</v>
      </c>
      <c r="F1089" s="265">
        <f ca="1">+IFERROR(INDEX('Hoja de Trabajo para listado'!$A$155:$Z$1048576,MATCH($A1089,'Hoja de Trabajo para listado'!$A$155:$A$1048576,0),MATCH((CUADRO!F$4&amp;$E1089),'Hoja de Trabajo para listado'!$A$151:$Z$151,0)),0)+IFERROR(INDEX('Hoja de Trabajo para listado'!$AB$155:$BA$1048576,MATCH($A1089,'Hoja de Trabajo para listado'!$AB$155:$AB$1048576,0),MATCH((CUADRO!F$4&amp;$E1089),'Hoja de Trabajo para listado'!$AB$151:$BA$151,0)),0)+IFERROR(INDEX('Hoja de Trabajo para listado'!$BC$155:$CB$1048576,MATCH($A1089,'Hoja de Trabajo para listado'!$BC$155:$BC$1048576,0),MATCH((CUADRO!F$4&amp;$E1089),'Hoja de Trabajo para listado'!$BC$151:$CB$151,0)),0)+IFERROR(INDEX('Hoja de Trabajo para listado'!$DE$153:$DG$274,MATCH($A1089,'Hoja de Trabajo para listado'!$DE$153:$DE$1048576,0),MATCH((CUADRO!F$4&amp;$E1089),'Hoja de Trabajo para listado'!$DE$151:$DG$151,0)),0)+IFERROR(INDEX('Hoja de Trabajo para listado'!$CD$155:$DC$1048576,MATCH($A1089,'Hoja de Trabajo para listado'!$CD$155:$CD$1048576,0),MATCH((CUADRO!F$4&amp;$E1089),'Hoja de Trabajo para listado'!$CD$151:$DC$151,0)),0)</f>
        <v>0</v>
      </c>
      <c r="G1089" s="265">
        <f ca="1">+IFERROR(INDEX('Hoja de Trabajo para listado'!$A$155:$Z$1048576,MATCH($A1089,'Hoja de Trabajo para listado'!$A$155:$A$1048576,0),MATCH((CUADRO!G$4&amp;$E1089),'Hoja de Trabajo para listado'!$A$151:$Z$151,0)),0)+IFERROR(INDEX('Hoja de Trabajo para listado'!$AB$155:$BA$1048576,MATCH($A1089,'Hoja de Trabajo para listado'!$AB$155:$AB$1048576,0),MATCH((CUADRO!G$4&amp;$E1089),'Hoja de Trabajo para listado'!$AB$151:$BA$151,0)),0)+IFERROR(INDEX('Hoja de Trabajo para listado'!$BC$155:$CB$1048576,MATCH($A1089,'Hoja de Trabajo para listado'!$BC$155:$BC$1048576,0),MATCH((CUADRO!G$4&amp;$E1089),'Hoja de Trabajo para listado'!$BC$151:$CB$151,0)),0)+IFERROR(INDEX('Hoja de Trabajo para listado'!$DE$153:$DG$274,MATCH($A1089,'Hoja de Trabajo para listado'!$DE$153:$DE$1048576,0),MATCH((CUADRO!G$4&amp;$E1089),'Hoja de Trabajo para listado'!$DE$151:$DG$151,0)),0)+IFERROR(INDEX('Hoja de Trabajo para listado'!$CD$155:$DC$1048576,MATCH($A1089,'Hoja de Trabajo para listado'!$CD$155:$CD$1048576,0),MATCH((CUADRO!G$4&amp;$E1089),'Hoja de Trabajo para listado'!$CD$151:$DC$151,0)),0)</f>
        <v>0</v>
      </c>
      <c r="H1089" s="265">
        <f ca="1">+IFERROR(INDEX('Hoja de Trabajo para listado'!$A$155:$Z$1048576,MATCH($A1089,'Hoja de Trabajo para listado'!$A$155:$A$1048576,0),MATCH((CUADRO!H$4&amp;$E1089),'Hoja de Trabajo para listado'!$A$151:$Z$151,0)),0)+IFERROR(INDEX('Hoja de Trabajo para listado'!$AB$155:$BA$1048576,MATCH($A1089,'Hoja de Trabajo para listado'!$AB$155:$AB$1048576,0),MATCH((CUADRO!H$4&amp;$E1089),'Hoja de Trabajo para listado'!$AB$151:$BA$151,0)),0)+IFERROR(INDEX('Hoja de Trabajo para listado'!$BC$155:$CB$1048576,MATCH($A1089,'Hoja de Trabajo para listado'!$BC$155:$BC$1048576,0),MATCH((CUADRO!H$4&amp;$E1089),'Hoja de Trabajo para listado'!$BC$151:$CB$151,0)),0)+IFERROR(INDEX('Hoja de Trabajo para listado'!$DE$153:$DG$274,MATCH($A1089,'Hoja de Trabajo para listado'!$DE$153:$DE$1048576,0),MATCH((CUADRO!H$4&amp;$E1089),'Hoja de Trabajo para listado'!$DE$151:$DG$151,0)),0)+IFERROR(INDEX('Hoja de Trabajo para listado'!$CD$155:$DC$1048576,MATCH($A1089,'Hoja de Trabajo para listado'!$CD$155:$CD$1048576,0),MATCH((CUADRO!H$4&amp;$E1089),'Hoja de Trabajo para listado'!$CD$151:$DC$151,0)),0)</f>
        <v>0</v>
      </c>
      <c r="I1089" s="265">
        <f ca="1">+IFERROR(INDEX('Hoja de Trabajo para listado'!$A$155:$Z$1048576,MATCH($A1089,'Hoja de Trabajo para listado'!$A$155:$A$1048576,0),MATCH((CUADRO!I$4&amp;$E1089),'Hoja de Trabajo para listado'!$A$151:$Z$151,0)),0)+IFERROR(INDEX('Hoja de Trabajo para listado'!$AB$155:$BA$1048576,MATCH($A1089,'Hoja de Trabajo para listado'!$AB$155:$AB$1048576,0),MATCH((CUADRO!I$4&amp;$E1089),'Hoja de Trabajo para listado'!$AB$151:$BA$151,0)),0)+IFERROR(INDEX('Hoja de Trabajo para listado'!$BC$155:$CB$1048576,MATCH($A1089,'Hoja de Trabajo para listado'!$BC$155:$BC$1048576,0),MATCH((CUADRO!I$4&amp;$E1089),'Hoja de Trabajo para listado'!$BC$151:$CB$151,0)),0)+IFERROR(INDEX('Hoja de Trabajo para listado'!$DE$153:$DG$274,MATCH($A1089,'Hoja de Trabajo para listado'!$DE$153:$DE$1048576,0),MATCH((CUADRO!I$4&amp;$E1089),'Hoja de Trabajo para listado'!$DE$151:$DG$151,0)),0)+IFERROR(INDEX('Hoja de Trabajo para listado'!$CD$155:$DC$1048576,MATCH($A1089,'Hoja de Trabajo para listado'!$CD$155:$CD$1048576,0),MATCH((CUADRO!I$4&amp;$E1089),'Hoja de Trabajo para listado'!$CD$151:$DC$151,0)),0)</f>
        <v>0</v>
      </c>
      <c r="J1089" s="265">
        <f ca="1">+IFERROR(INDEX('Hoja de Trabajo para listado'!$A$155:$Z$1048576,MATCH($A1089,'Hoja de Trabajo para listado'!$A$155:$A$1048576,0),MATCH((CUADRO!J$4&amp;$E1089),'Hoja de Trabajo para listado'!$A$151:$Z$151,0)),0)+IFERROR(INDEX('Hoja de Trabajo para listado'!$AB$155:$BA$1048576,MATCH($A1089,'Hoja de Trabajo para listado'!$AB$155:$AB$1048576,0),MATCH((CUADRO!J$4&amp;$E1089),'Hoja de Trabajo para listado'!$AB$151:$BA$151,0)),0)+IFERROR(INDEX('Hoja de Trabajo para listado'!$BC$155:$CB$1048576,MATCH($A1089,'Hoja de Trabajo para listado'!$BC$155:$BC$1048576,0),MATCH((CUADRO!J$4&amp;$E1089),'Hoja de Trabajo para listado'!$BC$151:$CB$151,0)),0)+IFERROR(INDEX('Hoja de Trabajo para listado'!$DE$153:$DG$274,MATCH($A1089,'Hoja de Trabajo para listado'!$DE$153:$DE$1048576,0),MATCH((CUADRO!J$4&amp;$E1089),'Hoja de Trabajo para listado'!$DE$151:$DG$151,0)),0)+IFERROR(INDEX('Hoja de Trabajo para listado'!$CD$155:$DC$1048576,MATCH($A1089,'Hoja de Trabajo para listado'!$CD$155:$CD$1048576,0),MATCH((CUADRO!J$4&amp;$E1089),'Hoja de Trabajo para listado'!$CD$151:$DC$151,0)),0)</f>
        <v>0</v>
      </c>
      <c r="K1089" s="265">
        <f ca="1">+IFERROR(INDEX('Hoja de Trabajo para listado'!$A$155:$Z$1048576,MATCH($A1089,'Hoja de Trabajo para listado'!$A$155:$A$1048576,0),MATCH((CUADRO!K$4&amp;$E1089),'Hoja de Trabajo para listado'!$A$151:$Z$151,0)),0)+IFERROR(INDEX('Hoja de Trabajo para listado'!$AB$155:$BA$1048576,MATCH($A1089,'Hoja de Trabajo para listado'!$AB$155:$AB$1048576,0),MATCH((CUADRO!K$4&amp;$E1089),'Hoja de Trabajo para listado'!$AB$151:$BA$151,0)),0)+IFERROR(INDEX('Hoja de Trabajo para listado'!$BC$155:$CB$1048576,MATCH($A1089,'Hoja de Trabajo para listado'!$BC$155:$BC$1048576,0),MATCH((CUADRO!K$4&amp;$E1089),'Hoja de Trabajo para listado'!$BC$151:$CB$151,0)),0)+IFERROR(INDEX('Hoja de Trabajo para listado'!$DE$153:$DG$274,MATCH($A1089,'Hoja de Trabajo para listado'!$DE$153:$DE$1048576,0),MATCH((CUADRO!K$4&amp;$E1089),'Hoja de Trabajo para listado'!$DE$151:$DG$151,0)),0)+IFERROR(INDEX('Hoja de Trabajo para listado'!$CD$155:$DC$1048576,MATCH($A1089,'Hoja de Trabajo para listado'!$CD$155:$CD$1048576,0),MATCH((CUADRO!K$4&amp;$E1089),'Hoja de Trabajo para listado'!$CD$151:$DC$151,0)),0)</f>
        <v>0</v>
      </c>
      <c r="L1089" s="265">
        <f ca="1">+IFERROR(INDEX('Hoja de Trabajo para listado'!$A$155:$Z$1048576,MATCH($A1089,'Hoja de Trabajo para listado'!$A$155:$A$1048576,0),MATCH((CUADRO!L$4&amp;$E1089),'Hoja de Trabajo para listado'!$A$151:$Z$151,0)),0)+IFERROR(INDEX('Hoja de Trabajo para listado'!$AB$155:$BA$1048576,MATCH($A1089,'Hoja de Trabajo para listado'!$AB$155:$AB$1048576,0),MATCH((CUADRO!L$4&amp;$E1089),'Hoja de Trabajo para listado'!$AB$151:$BA$151,0)),0)+IFERROR(INDEX('Hoja de Trabajo para listado'!$BC$155:$CB$1048576,MATCH($A1089,'Hoja de Trabajo para listado'!$BC$155:$BC$1048576,0),MATCH((CUADRO!L$4&amp;$E1089),'Hoja de Trabajo para listado'!$BC$151:$CB$151,0)),0)+IFERROR(INDEX('Hoja de Trabajo para listado'!$DE$153:$DG$274,MATCH($A1089,'Hoja de Trabajo para listado'!$DE$153:$DE$1048576,0),MATCH((CUADRO!L$4&amp;$E1089),'Hoja de Trabajo para listado'!$DE$151:$DG$151,0)),0)+IFERROR(INDEX('Hoja de Trabajo para listado'!$CD$155:$DC$1048576,MATCH($A1089,'Hoja de Trabajo para listado'!$CD$155:$CD$1048576,0),MATCH((CUADRO!L$4&amp;$E1089),'Hoja de Trabajo para listado'!$CD$151:$DC$151,0)),0)</f>
        <v>0</v>
      </c>
      <c r="M1089" s="265">
        <f ca="1">+IFERROR(INDEX('Hoja de Trabajo para listado'!$A$155:$Z$1048576,MATCH($A1089,'Hoja de Trabajo para listado'!$A$155:$A$1048576,0),MATCH((CUADRO!M$4&amp;$E1089),'Hoja de Trabajo para listado'!$A$151:$Z$151,0)),0)+IFERROR(INDEX('Hoja de Trabajo para listado'!$AB$155:$BA$1048576,MATCH($A1089,'Hoja de Trabajo para listado'!$AB$155:$AB$1048576,0),MATCH((CUADRO!M$4&amp;$E1089),'Hoja de Trabajo para listado'!$AB$151:$BA$151,0)),0)+IFERROR(INDEX('Hoja de Trabajo para listado'!$BC$155:$CB$1048576,MATCH($A1089,'Hoja de Trabajo para listado'!$BC$155:$BC$1048576,0),MATCH((CUADRO!M$4&amp;$E1089),'Hoja de Trabajo para listado'!$BC$151:$CB$151,0)),0)+IFERROR(INDEX('Hoja de Trabajo para listado'!$DE$153:$DG$274,MATCH($A1089,'Hoja de Trabajo para listado'!$DE$153:$DE$1048576,0),MATCH((CUADRO!M$4&amp;$E1089),'Hoja de Trabajo para listado'!$DE$151:$DG$151,0)),0)+IFERROR(INDEX('Hoja de Trabajo para listado'!$CD$155:$DC$1048576,MATCH($A1089,'Hoja de Trabajo para listado'!$CD$155:$CD$1048576,0),MATCH((CUADRO!M$4&amp;$E1089),'Hoja de Trabajo para listado'!$CD$151:$DC$151,0)),0)</f>
        <v>0</v>
      </c>
      <c r="N1089" s="265">
        <f ca="1">+IFERROR(INDEX('Hoja de Trabajo para listado'!$A$155:$Z$1048576,MATCH($A1089,'Hoja de Trabajo para listado'!$A$155:$A$1048576,0),MATCH((CUADRO!N$4&amp;$E1089),'Hoja de Trabajo para listado'!$A$151:$Z$151,0)),0)+IFERROR(INDEX('Hoja de Trabajo para listado'!$AB$155:$BA$1048576,MATCH($A1089,'Hoja de Trabajo para listado'!$AB$155:$AB$1048576,0),MATCH((CUADRO!N$4&amp;$E1089),'Hoja de Trabajo para listado'!$AB$151:$BA$151,0)),0)+IFERROR(INDEX('Hoja de Trabajo para listado'!$BC$155:$CB$1048576,MATCH($A1089,'Hoja de Trabajo para listado'!$BC$155:$BC$1048576,0),MATCH((CUADRO!N$4&amp;$E1089),'Hoja de Trabajo para listado'!$BC$151:$CB$151,0)),0)+IFERROR(INDEX('Hoja de Trabajo para listado'!$DE$153:$DG$274,MATCH($A1089,'Hoja de Trabajo para listado'!$DE$153:$DE$1048576,0),MATCH((CUADRO!N$4&amp;$E1089),'Hoja de Trabajo para listado'!$DE$151:$DG$151,0)),0)+IFERROR(INDEX('Hoja de Trabajo para listado'!$CD$155:$DC$1048576,MATCH($A1089,'Hoja de Trabajo para listado'!$CD$155:$CD$1048576,0),MATCH((CUADRO!N$4&amp;$E1089),'Hoja de Trabajo para listado'!$CD$151:$DC$151,0)),0)</f>
        <v>0</v>
      </c>
      <c r="O1089" s="265">
        <f ca="1">+IFERROR(INDEX('Hoja de Trabajo para listado'!$A$155:$Z$1048576,MATCH($A1089,'Hoja de Trabajo para listado'!$A$155:$A$1048576,0),MATCH((CUADRO!O$4&amp;$E1089),'Hoja de Trabajo para listado'!$A$151:$Z$151,0)),0)+IFERROR(INDEX('Hoja de Trabajo para listado'!$AB$155:$BA$1048576,MATCH($A1089,'Hoja de Trabajo para listado'!$AB$155:$AB$1048576,0),MATCH((CUADRO!O$4&amp;$E1089),'Hoja de Trabajo para listado'!$AB$151:$BA$151,0)),0)+IFERROR(INDEX('Hoja de Trabajo para listado'!$BC$155:$CB$1048576,MATCH($A1089,'Hoja de Trabajo para listado'!$BC$155:$BC$1048576,0),MATCH((CUADRO!O$4&amp;$E1089),'Hoja de Trabajo para listado'!$BC$151:$CB$151,0)),0)+IFERROR(INDEX('Hoja de Trabajo para listado'!$DE$153:$DG$274,MATCH($A1089,'Hoja de Trabajo para listado'!$DE$153:$DE$1048576,0),MATCH((CUADRO!O$4&amp;$E1089),'Hoja de Trabajo para listado'!$DE$151:$DG$151,0)),0)+IFERROR(INDEX('Hoja de Trabajo para listado'!$CD$155:$DC$1048576,MATCH($A1089,'Hoja de Trabajo para listado'!$CD$155:$CD$1048576,0),MATCH((CUADRO!O$4&amp;$E1089),'Hoja de Trabajo para listado'!$CD$151:$DC$151,0)),0)</f>
        <v>0</v>
      </c>
      <c r="P1089" s="265">
        <f ca="1">+IFERROR(INDEX('Hoja de Trabajo para listado'!$A$155:$Z$1048576,MATCH($A1089,'Hoja de Trabajo para listado'!$A$155:$A$1048576,0),MATCH((CUADRO!P$4&amp;$E1089),'Hoja de Trabajo para listado'!$A$151:$Z$151,0)),0)+IFERROR(INDEX('Hoja de Trabajo para listado'!$AB$155:$BA$1048576,MATCH($A1089,'Hoja de Trabajo para listado'!$AB$155:$AB$1048576,0),MATCH((CUADRO!P$4&amp;$E1089),'Hoja de Trabajo para listado'!$AB$151:$BA$151,0)),0)+IFERROR(INDEX('Hoja de Trabajo para listado'!$BC$155:$CB$1048576,MATCH($A1089,'Hoja de Trabajo para listado'!$BC$155:$BC$1048576,0),MATCH((CUADRO!P$4&amp;$E1089),'Hoja de Trabajo para listado'!$BC$151:$CB$151,0)),0)+IFERROR(INDEX('Hoja de Trabajo para listado'!$DE$153:$DG$274,MATCH($A1089,'Hoja de Trabajo para listado'!$DE$153:$DE$1048576,0),MATCH((CUADRO!P$4&amp;$E1089),'Hoja de Trabajo para listado'!$DE$151:$DG$151,0)),0)+IFERROR(INDEX('Hoja de Trabajo para listado'!$CD$155:$DC$1048576,MATCH($A1089,'Hoja de Trabajo para listado'!$CD$155:$CD$1048576,0),MATCH((CUADRO!P$4&amp;$E1089),'Hoja de Trabajo para listado'!$CD$151:$DC$151,0)),0)</f>
        <v>0</v>
      </c>
      <c r="Q1089" s="265">
        <f ca="1">+IFERROR(INDEX('Hoja de Trabajo para listado'!$A$155:$Z$1048576,MATCH($A1089,'Hoja de Trabajo para listado'!$A$155:$A$1048576,0),MATCH((CUADRO!Q$4&amp;$E1089),'Hoja de Trabajo para listado'!$A$151:$Z$151,0)),0)+IFERROR(INDEX('Hoja de Trabajo para listado'!$AB$155:$BA$1048576,MATCH($A1089,'Hoja de Trabajo para listado'!$AB$155:$AB$1048576,0),MATCH((CUADRO!Q$4&amp;$E1089),'Hoja de Trabajo para listado'!$AB$151:$BA$151,0)),0)+IFERROR(INDEX('Hoja de Trabajo para listado'!$BC$155:$CB$1048576,MATCH($A1089,'Hoja de Trabajo para listado'!$BC$155:$BC$1048576,0),MATCH((CUADRO!Q$4&amp;$E1089),'Hoja de Trabajo para listado'!$BC$151:$CB$151,0)),0)+IFERROR(INDEX('Hoja de Trabajo para listado'!$DE$153:$DG$274,MATCH($A1089,'Hoja de Trabajo para listado'!$DE$153:$DE$1048576,0),MATCH((CUADRO!Q$4&amp;$E1089),'Hoja de Trabajo para listado'!$DE$151:$DG$151,0)),0)+IFERROR(INDEX('Hoja de Trabajo para listado'!$CD$155:$DC$1048576,MATCH($A1089,'Hoja de Trabajo para listado'!$CD$155:$CD$1048576,0),MATCH((CUADRO!Q$4&amp;$E1089),'Hoja de Trabajo para listado'!$CD$151:$DC$151,0)),0)</f>
        <v>0</v>
      </c>
      <c r="R1089" s="265">
        <f t="shared" ca="1" si="39"/>
        <v>0</v>
      </c>
      <c r="S1089" s="267"/>
      <c r="T1089" s="265">
        <f ca="1">+T1090</f>
        <v>0</v>
      </c>
      <c r="U1089" s="271">
        <f t="shared" si="40"/>
        <v>1</v>
      </c>
      <c r="V1089" s="327" t="str">
        <f>+VLOOKUP(A1089,bd_lista!$A$3:$E$592,5,FALSE)</f>
        <v>Gobiernos Autonomos Municipales</v>
      </c>
      <c r="W1089" s="397" t="str">
        <f>+V1089</f>
        <v>Gobiernos Autonomos Municipales</v>
      </c>
      <c r="X1089" s="240">
        <f>+VLOOKUP(A1089,[4]Sheet1!$A$13:$D$744,4,FALSE)</f>
        <v>0</v>
      </c>
      <c r="Y1089" s="240" t="e">
        <f>+VLOOKUP(X1089,bd_lista!$A$3:$C$592,3,FALSE)</f>
        <v>#N/A</v>
      </c>
      <c r="Z1089" s="290">
        <f>+X1089</f>
        <v>0</v>
      </c>
      <c r="AA1089" s="291" t="e">
        <f>+Y1089</f>
        <v>#N/A</v>
      </c>
    </row>
    <row r="1090" spans="1:27" customFormat="1" ht="15" hidden="1" customHeight="1">
      <c r="A1090" s="32">
        <v>1902</v>
      </c>
      <c r="B1090" s="394"/>
      <c r="C1090" s="245" t="str">
        <f>+VLOOKUP(A1090,bd_lista!$A$3:$C$592,3,FALSE)</f>
        <v>Gobierno Autónomo Municipal de Porvenir</v>
      </c>
      <c r="D1090" s="396"/>
      <c r="E1090" s="242" t="s">
        <v>1304</v>
      </c>
      <c r="F1090" s="243">
        <f ca="1">+IFERROR(INDEX('Hoja de Trabajo para listado'!$A$155:$Z$1048576,MATCH($A1090,'Hoja de Trabajo para listado'!$A$155:$A$1048576,0),MATCH((CUADRO!F$4&amp;$E1090),'Hoja de Trabajo para listado'!$A$151:$Z$151,0)),0)+IFERROR(INDEX('Hoja de Trabajo para listado'!$AB$155:$BA$1048576,MATCH($A1090,'Hoja de Trabajo para listado'!$AB$155:$AB$1048576,0),MATCH((CUADRO!F$4&amp;$E1090),'Hoja de Trabajo para listado'!$AB$151:$BA$151,0)),0)+IFERROR(INDEX('Hoja de Trabajo para listado'!$BC$155:$CB$1048576,MATCH($A1090,'Hoja de Trabajo para listado'!$BC$155:$BC$1048576,0),MATCH((CUADRO!F$4&amp;$E1090),'Hoja de Trabajo para listado'!$BC$151:$CB$151,0)),0)+IFERROR(INDEX('Hoja de Trabajo para listado'!$DE$153:$DG$274,MATCH($A1090,'Hoja de Trabajo para listado'!$DE$153:$DE$1048576,0),MATCH((CUADRO!F$4&amp;$E1090),'Hoja de Trabajo para listado'!$DE$151:$DG$151,0)),0)+IFERROR(INDEX('Hoja de Trabajo para listado'!$CD$155:$DC$1048576,MATCH($A1090,'Hoja de Trabajo para listado'!$CD$155:$CD$1048576,0),MATCH((CUADRO!F$4&amp;$E1090),'Hoja de Trabajo para listado'!$CD$151:$DC$151,0)),0)</f>
        <v>0</v>
      </c>
      <c r="G1090" s="243">
        <f ca="1">+IFERROR(INDEX('Hoja de Trabajo para listado'!$A$155:$Z$1048576,MATCH($A1090,'Hoja de Trabajo para listado'!$A$155:$A$1048576,0),MATCH((CUADRO!G$4&amp;$E1090),'Hoja de Trabajo para listado'!$A$151:$Z$151,0)),0)+IFERROR(INDEX('Hoja de Trabajo para listado'!$AB$155:$BA$1048576,MATCH($A1090,'Hoja de Trabajo para listado'!$AB$155:$AB$1048576,0),MATCH((CUADRO!G$4&amp;$E1090),'Hoja de Trabajo para listado'!$AB$151:$BA$151,0)),0)+IFERROR(INDEX('Hoja de Trabajo para listado'!$BC$155:$CB$1048576,MATCH($A1090,'Hoja de Trabajo para listado'!$BC$155:$BC$1048576,0),MATCH((CUADRO!G$4&amp;$E1090),'Hoja de Trabajo para listado'!$BC$151:$CB$151,0)),0)+IFERROR(INDEX('Hoja de Trabajo para listado'!$DE$153:$DG$274,MATCH($A1090,'Hoja de Trabajo para listado'!$DE$153:$DE$1048576,0),MATCH((CUADRO!G$4&amp;$E1090),'Hoja de Trabajo para listado'!$DE$151:$DG$151,0)),0)+IFERROR(INDEX('Hoja de Trabajo para listado'!$CD$155:$DC$1048576,MATCH($A1090,'Hoja de Trabajo para listado'!$CD$155:$CD$1048576,0),MATCH((CUADRO!G$4&amp;$E1090),'Hoja de Trabajo para listado'!$CD$151:$DC$151,0)),0)</f>
        <v>0</v>
      </c>
      <c r="H1090" s="243">
        <f ca="1">+IFERROR(INDEX('Hoja de Trabajo para listado'!$A$155:$Z$1048576,MATCH($A1090,'Hoja de Trabajo para listado'!$A$155:$A$1048576,0),MATCH((CUADRO!H$4&amp;$E1090),'Hoja de Trabajo para listado'!$A$151:$Z$151,0)),0)+IFERROR(INDEX('Hoja de Trabajo para listado'!$AB$155:$BA$1048576,MATCH($A1090,'Hoja de Trabajo para listado'!$AB$155:$AB$1048576,0),MATCH((CUADRO!H$4&amp;$E1090),'Hoja de Trabajo para listado'!$AB$151:$BA$151,0)),0)+IFERROR(INDEX('Hoja de Trabajo para listado'!$BC$155:$CB$1048576,MATCH($A1090,'Hoja de Trabajo para listado'!$BC$155:$BC$1048576,0),MATCH((CUADRO!H$4&amp;$E1090),'Hoja de Trabajo para listado'!$BC$151:$CB$151,0)),0)+IFERROR(INDEX('Hoja de Trabajo para listado'!$DE$153:$DG$274,MATCH($A1090,'Hoja de Trabajo para listado'!$DE$153:$DE$1048576,0),MATCH((CUADRO!H$4&amp;$E1090),'Hoja de Trabajo para listado'!$DE$151:$DG$151,0)),0)+IFERROR(INDEX('Hoja de Trabajo para listado'!$CD$155:$DC$1048576,MATCH($A1090,'Hoja de Trabajo para listado'!$CD$155:$CD$1048576,0),MATCH((CUADRO!H$4&amp;$E1090),'Hoja de Trabajo para listado'!$CD$151:$DC$151,0)),0)</f>
        <v>0</v>
      </c>
      <c r="I1090" s="243">
        <f ca="1">+IFERROR(INDEX('Hoja de Trabajo para listado'!$A$155:$Z$1048576,MATCH($A1090,'Hoja de Trabajo para listado'!$A$155:$A$1048576,0),MATCH((CUADRO!I$4&amp;$E1090),'Hoja de Trabajo para listado'!$A$151:$Z$151,0)),0)+IFERROR(INDEX('Hoja de Trabajo para listado'!$AB$155:$BA$1048576,MATCH($A1090,'Hoja de Trabajo para listado'!$AB$155:$AB$1048576,0),MATCH((CUADRO!I$4&amp;$E1090),'Hoja de Trabajo para listado'!$AB$151:$BA$151,0)),0)+IFERROR(INDEX('Hoja de Trabajo para listado'!$BC$155:$CB$1048576,MATCH($A1090,'Hoja de Trabajo para listado'!$BC$155:$BC$1048576,0),MATCH((CUADRO!I$4&amp;$E1090),'Hoja de Trabajo para listado'!$BC$151:$CB$151,0)),0)+IFERROR(INDEX('Hoja de Trabajo para listado'!$DE$153:$DG$274,MATCH($A1090,'Hoja de Trabajo para listado'!$DE$153:$DE$1048576,0),MATCH((CUADRO!I$4&amp;$E1090),'Hoja de Trabajo para listado'!$DE$151:$DG$151,0)),0)+IFERROR(INDEX('Hoja de Trabajo para listado'!$CD$155:$DC$1048576,MATCH($A1090,'Hoja de Trabajo para listado'!$CD$155:$CD$1048576,0),MATCH((CUADRO!I$4&amp;$E1090),'Hoja de Trabajo para listado'!$CD$151:$DC$151,0)),0)</f>
        <v>0</v>
      </c>
      <c r="J1090" s="243">
        <f ca="1">+IFERROR(INDEX('Hoja de Trabajo para listado'!$A$155:$Z$1048576,MATCH($A1090,'Hoja de Trabajo para listado'!$A$155:$A$1048576,0),MATCH((CUADRO!J$4&amp;$E1090),'Hoja de Trabajo para listado'!$A$151:$Z$151,0)),0)+IFERROR(INDEX('Hoja de Trabajo para listado'!$AB$155:$BA$1048576,MATCH($A1090,'Hoja de Trabajo para listado'!$AB$155:$AB$1048576,0),MATCH((CUADRO!J$4&amp;$E1090),'Hoja de Trabajo para listado'!$AB$151:$BA$151,0)),0)+IFERROR(INDEX('Hoja de Trabajo para listado'!$BC$155:$CB$1048576,MATCH($A1090,'Hoja de Trabajo para listado'!$BC$155:$BC$1048576,0),MATCH((CUADRO!J$4&amp;$E1090),'Hoja de Trabajo para listado'!$BC$151:$CB$151,0)),0)+IFERROR(INDEX('Hoja de Trabajo para listado'!$DE$153:$DG$274,MATCH($A1090,'Hoja de Trabajo para listado'!$DE$153:$DE$1048576,0),MATCH((CUADRO!J$4&amp;$E1090),'Hoja de Trabajo para listado'!$DE$151:$DG$151,0)),0)+IFERROR(INDEX('Hoja de Trabajo para listado'!$CD$155:$DC$1048576,MATCH($A1090,'Hoja de Trabajo para listado'!$CD$155:$CD$1048576,0),MATCH((CUADRO!J$4&amp;$E1090),'Hoja de Trabajo para listado'!$CD$151:$DC$151,0)),0)</f>
        <v>0</v>
      </c>
      <c r="K1090" s="243">
        <f ca="1">+IFERROR(INDEX('Hoja de Trabajo para listado'!$A$155:$Z$1048576,MATCH($A1090,'Hoja de Trabajo para listado'!$A$155:$A$1048576,0),MATCH((CUADRO!K$4&amp;$E1090),'Hoja de Trabajo para listado'!$A$151:$Z$151,0)),0)+IFERROR(INDEX('Hoja de Trabajo para listado'!$AB$155:$BA$1048576,MATCH($A1090,'Hoja de Trabajo para listado'!$AB$155:$AB$1048576,0),MATCH((CUADRO!K$4&amp;$E1090),'Hoja de Trabajo para listado'!$AB$151:$BA$151,0)),0)+IFERROR(INDEX('Hoja de Trabajo para listado'!$BC$155:$CB$1048576,MATCH($A1090,'Hoja de Trabajo para listado'!$BC$155:$BC$1048576,0),MATCH((CUADRO!K$4&amp;$E1090),'Hoja de Trabajo para listado'!$BC$151:$CB$151,0)),0)+IFERROR(INDEX('Hoja de Trabajo para listado'!$DE$153:$DG$274,MATCH($A1090,'Hoja de Trabajo para listado'!$DE$153:$DE$1048576,0),MATCH((CUADRO!K$4&amp;$E1090),'Hoja de Trabajo para listado'!$DE$151:$DG$151,0)),0)+IFERROR(INDEX('Hoja de Trabajo para listado'!$CD$155:$DC$1048576,MATCH($A1090,'Hoja de Trabajo para listado'!$CD$155:$CD$1048576,0),MATCH((CUADRO!K$4&amp;$E1090),'Hoja de Trabajo para listado'!$CD$151:$DC$151,0)),0)</f>
        <v>0</v>
      </c>
      <c r="L1090" s="243">
        <f ca="1">+IFERROR(INDEX('Hoja de Trabajo para listado'!$A$155:$Z$1048576,MATCH($A1090,'Hoja de Trabajo para listado'!$A$155:$A$1048576,0),MATCH((CUADRO!L$4&amp;$E1090),'Hoja de Trabajo para listado'!$A$151:$Z$151,0)),0)+IFERROR(INDEX('Hoja de Trabajo para listado'!$AB$155:$BA$1048576,MATCH($A1090,'Hoja de Trabajo para listado'!$AB$155:$AB$1048576,0),MATCH((CUADRO!L$4&amp;$E1090),'Hoja de Trabajo para listado'!$AB$151:$BA$151,0)),0)+IFERROR(INDEX('Hoja de Trabajo para listado'!$BC$155:$CB$1048576,MATCH($A1090,'Hoja de Trabajo para listado'!$BC$155:$BC$1048576,0),MATCH((CUADRO!L$4&amp;$E1090),'Hoja de Trabajo para listado'!$BC$151:$CB$151,0)),0)+IFERROR(INDEX('Hoja de Trabajo para listado'!$DE$153:$DG$274,MATCH($A1090,'Hoja de Trabajo para listado'!$DE$153:$DE$1048576,0),MATCH((CUADRO!L$4&amp;$E1090),'Hoja de Trabajo para listado'!$DE$151:$DG$151,0)),0)+IFERROR(INDEX('Hoja de Trabajo para listado'!$CD$155:$DC$1048576,MATCH($A1090,'Hoja de Trabajo para listado'!$CD$155:$CD$1048576,0),MATCH((CUADRO!L$4&amp;$E1090),'Hoja de Trabajo para listado'!$CD$151:$DC$151,0)),0)</f>
        <v>0</v>
      </c>
      <c r="M1090" s="243">
        <f ca="1">+IFERROR(INDEX('Hoja de Trabajo para listado'!$A$155:$Z$1048576,MATCH($A1090,'Hoja de Trabajo para listado'!$A$155:$A$1048576,0),MATCH((CUADRO!M$4&amp;$E1090),'Hoja de Trabajo para listado'!$A$151:$Z$151,0)),0)+IFERROR(INDEX('Hoja de Trabajo para listado'!$AB$155:$BA$1048576,MATCH($A1090,'Hoja de Trabajo para listado'!$AB$155:$AB$1048576,0),MATCH((CUADRO!M$4&amp;$E1090),'Hoja de Trabajo para listado'!$AB$151:$BA$151,0)),0)+IFERROR(INDEX('Hoja de Trabajo para listado'!$BC$155:$CB$1048576,MATCH($A1090,'Hoja de Trabajo para listado'!$BC$155:$BC$1048576,0),MATCH((CUADRO!M$4&amp;$E1090),'Hoja de Trabajo para listado'!$BC$151:$CB$151,0)),0)+IFERROR(INDEX('Hoja de Trabajo para listado'!$DE$153:$DG$274,MATCH($A1090,'Hoja de Trabajo para listado'!$DE$153:$DE$1048576,0),MATCH((CUADRO!M$4&amp;$E1090),'Hoja de Trabajo para listado'!$DE$151:$DG$151,0)),0)+IFERROR(INDEX('Hoja de Trabajo para listado'!$CD$155:$DC$1048576,MATCH($A1090,'Hoja de Trabajo para listado'!$CD$155:$CD$1048576,0),MATCH((CUADRO!M$4&amp;$E1090),'Hoja de Trabajo para listado'!$CD$151:$DC$151,0)),0)</f>
        <v>0</v>
      </c>
      <c r="N1090" s="243">
        <f ca="1">+IFERROR(INDEX('Hoja de Trabajo para listado'!$A$155:$Z$1048576,MATCH($A1090,'Hoja de Trabajo para listado'!$A$155:$A$1048576,0),MATCH((CUADRO!N$4&amp;$E1090),'Hoja de Trabajo para listado'!$A$151:$Z$151,0)),0)+IFERROR(INDEX('Hoja de Trabajo para listado'!$AB$155:$BA$1048576,MATCH($A1090,'Hoja de Trabajo para listado'!$AB$155:$AB$1048576,0),MATCH((CUADRO!N$4&amp;$E1090),'Hoja de Trabajo para listado'!$AB$151:$BA$151,0)),0)+IFERROR(INDEX('Hoja de Trabajo para listado'!$BC$155:$CB$1048576,MATCH($A1090,'Hoja de Trabajo para listado'!$BC$155:$BC$1048576,0),MATCH((CUADRO!N$4&amp;$E1090),'Hoja de Trabajo para listado'!$BC$151:$CB$151,0)),0)+IFERROR(INDEX('Hoja de Trabajo para listado'!$DE$153:$DG$274,MATCH($A1090,'Hoja de Trabajo para listado'!$DE$153:$DE$1048576,0),MATCH((CUADRO!N$4&amp;$E1090),'Hoja de Trabajo para listado'!$DE$151:$DG$151,0)),0)+IFERROR(INDEX('Hoja de Trabajo para listado'!$CD$155:$DC$1048576,MATCH($A1090,'Hoja de Trabajo para listado'!$CD$155:$CD$1048576,0),MATCH((CUADRO!N$4&amp;$E1090),'Hoja de Trabajo para listado'!$CD$151:$DC$151,0)),0)</f>
        <v>0</v>
      </c>
      <c r="O1090" s="243">
        <f ca="1">+IFERROR(INDEX('Hoja de Trabajo para listado'!$A$155:$Z$1048576,MATCH($A1090,'Hoja de Trabajo para listado'!$A$155:$A$1048576,0),MATCH((CUADRO!O$4&amp;$E1090),'Hoja de Trabajo para listado'!$A$151:$Z$151,0)),0)+IFERROR(INDEX('Hoja de Trabajo para listado'!$AB$155:$BA$1048576,MATCH($A1090,'Hoja de Trabajo para listado'!$AB$155:$AB$1048576,0),MATCH((CUADRO!O$4&amp;$E1090),'Hoja de Trabajo para listado'!$AB$151:$BA$151,0)),0)+IFERROR(INDEX('Hoja de Trabajo para listado'!$BC$155:$CB$1048576,MATCH($A1090,'Hoja de Trabajo para listado'!$BC$155:$BC$1048576,0),MATCH((CUADRO!O$4&amp;$E1090),'Hoja de Trabajo para listado'!$BC$151:$CB$151,0)),0)+IFERROR(INDEX('Hoja de Trabajo para listado'!$DE$153:$DG$274,MATCH($A1090,'Hoja de Trabajo para listado'!$DE$153:$DE$1048576,0),MATCH((CUADRO!O$4&amp;$E1090),'Hoja de Trabajo para listado'!$DE$151:$DG$151,0)),0)+IFERROR(INDEX('Hoja de Trabajo para listado'!$CD$155:$DC$1048576,MATCH($A1090,'Hoja de Trabajo para listado'!$CD$155:$CD$1048576,0),MATCH((CUADRO!O$4&amp;$E1090),'Hoja de Trabajo para listado'!$CD$151:$DC$151,0)),0)</f>
        <v>0</v>
      </c>
      <c r="P1090" s="243">
        <f ca="1">+IFERROR(INDEX('Hoja de Trabajo para listado'!$A$155:$Z$1048576,MATCH($A1090,'Hoja de Trabajo para listado'!$A$155:$A$1048576,0),MATCH((CUADRO!P$4&amp;$E1090),'Hoja de Trabajo para listado'!$A$151:$Z$151,0)),0)+IFERROR(INDEX('Hoja de Trabajo para listado'!$AB$155:$BA$1048576,MATCH($A1090,'Hoja de Trabajo para listado'!$AB$155:$AB$1048576,0),MATCH((CUADRO!P$4&amp;$E1090),'Hoja de Trabajo para listado'!$AB$151:$BA$151,0)),0)+IFERROR(INDEX('Hoja de Trabajo para listado'!$BC$155:$CB$1048576,MATCH($A1090,'Hoja de Trabajo para listado'!$BC$155:$BC$1048576,0),MATCH((CUADRO!P$4&amp;$E1090),'Hoja de Trabajo para listado'!$BC$151:$CB$151,0)),0)+IFERROR(INDEX('Hoja de Trabajo para listado'!$DE$153:$DG$274,MATCH($A1090,'Hoja de Trabajo para listado'!$DE$153:$DE$1048576,0),MATCH((CUADRO!P$4&amp;$E1090),'Hoja de Trabajo para listado'!$DE$151:$DG$151,0)),0)+IFERROR(INDEX('Hoja de Trabajo para listado'!$CD$155:$DC$1048576,MATCH($A1090,'Hoja de Trabajo para listado'!$CD$155:$CD$1048576,0),MATCH((CUADRO!P$4&amp;$E1090),'Hoja de Trabajo para listado'!$CD$151:$DC$151,0)),0)</f>
        <v>0</v>
      </c>
      <c r="Q1090" s="243">
        <f ca="1">+IFERROR(INDEX('Hoja de Trabajo para listado'!$A$155:$Z$1048576,MATCH($A1090,'Hoja de Trabajo para listado'!$A$155:$A$1048576,0),MATCH((CUADRO!Q$4&amp;$E1090),'Hoja de Trabajo para listado'!$A$151:$Z$151,0)),0)+IFERROR(INDEX('Hoja de Trabajo para listado'!$AB$155:$BA$1048576,MATCH($A1090,'Hoja de Trabajo para listado'!$AB$155:$AB$1048576,0),MATCH((CUADRO!Q$4&amp;$E1090),'Hoja de Trabajo para listado'!$AB$151:$BA$151,0)),0)+IFERROR(INDEX('Hoja de Trabajo para listado'!$BC$155:$CB$1048576,MATCH($A1090,'Hoja de Trabajo para listado'!$BC$155:$BC$1048576,0),MATCH((CUADRO!Q$4&amp;$E1090),'Hoja de Trabajo para listado'!$BC$151:$CB$151,0)),0)+IFERROR(INDEX('Hoja de Trabajo para listado'!$DE$153:$DG$274,MATCH($A1090,'Hoja de Trabajo para listado'!$DE$153:$DE$1048576,0),MATCH((CUADRO!Q$4&amp;$E1090),'Hoja de Trabajo para listado'!$DE$151:$DG$151,0)),0)+IFERROR(INDEX('Hoja de Trabajo para listado'!$CD$155:$DC$1048576,MATCH($A1090,'Hoja de Trabajo para listado'!$CD$155:$CD$1048576,0),MATCH((CUADRO!Q$4&amp;$E1090),'Hoja de Trabajo para listado'!$CD$151:$DC$151,0)),0)</f>
        <v>0</v>
      </c>
      <c r="R1090" s="243">
        <f t="shared" ca="1" si="39"/>
        <v>0</v>
      </c>
      <c r="S1090" s="256">
        <f ca="1">+R1089+R1090</f>
        <v>0</v>
      </c>
      <c r="T1090" s="243">
        <f ca="1">+S1090</f>
        <v>0</v>
      </c>
      <c r="U1090" s="242">
        <f t="shared" si="40"/>
        <v>2</v>
      </c>
      <c r="V1090" s="327" t="str">
        <f>+VLOOKUP(A1090,bd_lista!$A$3:$E$592,5,FALSE)</f>
        <v>Gobiernos Autonomos Municipales</v>
      </c>
      <c r="W1090" s="398"/>
      <c r="X1090" s="240">
        <f>+VLOOKUP(A1090,[4]Sheet1!$A$13:$D$744,4,FALSE)</f>
        <v>0</v>
      </c>
      <c r="Y1090" s="240" t="e">
        <f>+VLOOKUP(X1090,bd_lista!$A$3:$C$592,3,FALSE)</f>
        <v>#N/A</v>
      </c>
      <c r="Z1090" s="288"/>
      <c r="AA1090" s="289"/>
    </row>
    <row r="1091" spans="1:27" customFormat="1" ht="15" hidden="1" customHeight="1">
      <c r="A1091" s="32">
        <v>1903</v>
      </c>
      <c r="B1091" s="393">
        <f>+A1091</f>
        <v>1903</v>
      </c>
      <c r="C1091" s="245" t="str">
        <f>+VLOOKUP(A1091,bd_lista!$A$3:$C$592,3,FALSE)</f>
        <v>Gobierno Autónomo Municipal de Bolpebra</v>
      </c>
      <c r="D1091" s="395" t="str">
        <f>+C1091</f>
        <v>Gobierno Autónomo Municipal de Bolpebra</v>
      </c>
      <c r="E1091" s="240" t="s">
        <v>1303</v>
      </c>
      <c r="F1091" s="241">
        <f ca="1">+IFERROR(INDEX('Hoja de Trabajo para listado'!$A$155:$Z$1048576,MATCH($A1091,'Hoja de Trabajo para listado'!$A$155:$A$1048576,0),MATCH((CUADRO!F$4&amp;$E1091),'Hoja de Trabajo para listado'!$A$151:$Z$151,0)),0)+IFERROR(INDEX('Hoja de Trabajo para listado'!$AB$155:$BA$1048576,MATCH($A1091,'Hoja de Trabajo para listado'!$AB$155:$AB$1048576,0),MATCH((CUADRO!F$4&amp;$E1091),'Hoja de Trabajo para listado'!$AB$151:$BA$151,0)),0)+IFERROR(INDEX('Hoja de Trabajo para listado'!$BC$155:$CB$1048576,MATCH($A1091,'Hoja de Trabajo para listado'!$BC$155:$BC$1048576,0),MATCH((CUADRO!F$4&amp;$E1091),'Hoja de Trabajo para listado'!$BC$151:$CB$151,0)),0)+IFERROR(INDEX('Hoja de Trabajo para listado'!$DE$153:$DG$274,MATCH($A1091,'Hoja de Trabajo para listado'!$DE$153:$DE$1048576,0),MATCH((CUADRO!F$4&amp;$E1091),'Hoja de Trabajo para listado'!$DE$151:$DG$151,0)),0)+IFERROR(INDEX('Hoja de Trabajo para listado'!$CD$155:$DC$1048576,MATCH($A1091,'Hoja de Trabajo para listado'!$CD$155:$CD$1048576,0),MATCH((CUADRO!F$4&amp;$E1091),'Hoja de Trabajo para listado'!$CD$151:$DC$151,0)),0)</f>
        <v>0</v>
      </c>
      <c r="G1091" s="241">
        <f ca="1">+IFERROR(INDEX('Hoja de Trabajo para listado'!$A$155:$Z$1048576,MATCH($A1091,'Hoja de Trabajo para listado'!$A$155:$A$1048576,0),MATCH((CUADRO!G$4&amp;$E1091),'Hoja de Trabajo para listado'!$A$151:$Z$151,0)),0)+IFERROR(INDEX('Hoja de Trabajo para listado'!$AB$155:$BA$1048576,MATCH($A1091,'Hoja de Trabajo para listado'!$AB$155:$AB$1048576,0),MATCH((CUADRO!G$4&amp;$E1091),'Hoja de Trabajo para listado'!$AB$151:$BA$151,0)),0)+IFERROR(INDEX('Hoja de Trabajo para listado'!$BC$155:$CB$1048576,MATCH($A1091,'Hoja de Trabajo para listado'!$BC$155:$BC$1048576,0),MATCH((CUADRO!G$4&amp;$E1091),'Hoja de Trabajo para listado'!$BC$151:$CB$151,0)),0)+IFERROR(INDEX('Hoja de Trabajo para listado'!$DE$153:$DG$274,MATCH($A1091,'Hoja de Trabajo para listado'!$DE$153:$DE$1048576,0),MATCH((CUADRO!G$4&amp;$E1091),'Hoja de Trabajo para listado'!$DE$151:$DG$151,0)),0)+IFERROR(INDEX('Hoja de Trabajo para listado'!$CD$155:$DC$1048576,MATCH($A1091,'Hoja de Trabajo para listado'!$CD$155:$CD$1048576,0),MATCH((CUADRO!G$4&amp;$E1091),'Hoja de Trabajo para listado'!$CD$151:$DC$151,0)),0)</f>
        <v>0</v>
      </c>
      <c r="H1091" s="241">
        <f ca="1">+IFERROR(INDEX('Hoja de Trabajo para listado'!$A$155:$Z$1048576,MATCH($A1091,'Hoja de Trabajo para listado'!$A$155:$A$1048576,0),MATCH((CUADRO!H$4&amp;$E1091),'Hoja de Trabajo para listado'!$A$151:$Z$151,0)),0)+IFERROR(INDEX('Hoja de Trabajo para listado'!$AB$155:$BA$1048576,MATCH($A1091,'Hoja de Trabajo para listado'!$AB$155:$AB$1048576,0),MATCH((CUADRO!H$4&amp;$E1091),'Hoja de Trabajo para listado'!$AB$151:$BA$151,0)),0)+IFERROR(INDEX('Hoja de Trabajo para listado'!$BC$155:$CB$1048576,MATCH($A1091,'Hoja de Trabajo para listado'!$BC$155:$BC$1048576,0),MATCH((CUADRO!H$4&amp;$E1091),'Hoja de Trabajo para listado'!$BC$151:$CB$151,0)),0)+IFERROR(INDEX('Hoja de Trabajo para listado'!$DE$153:$DG$274,MATCH($A1091,'Hoja de Trabajo para listado'!$DE$153:$DE$1048576,0),MATCH((CUADRO!H$4&amp;$E1091),'Hoja de Trabajo para listado'!$DE$151:$DG$151,0)),0)+IFERROR(INDEX('Hoja de Trabajo para listado'!$CD$155:$DC$1048576,MATCH($A1091,'Hoja de Trabajo para listado'!$CD$155:$CD$1048576,0),MATCH((CUADRO!H$4&amp;$E1091),'Hoja de Trabajo para listado'!$CD$151:$DC$151,0)),0)</f>
        <v>0</v>
      </c>
      <c r="I1091" s="241">
        <f ca="1">+IFERROR(INDEX('Hoja de Trabajo para listado'!$A$155:$Z$1048576,MATCH($A1091,'Hoja de Trabajo para listado'!$A$155:$A$1048576,0),MATCH((CUADRO!I$4&amp;$E1091),'Hoja de Trabajo para listado'!$A$151:$Z$151,0)),0)+IFERROR(INDEX('Hoja de Trabajo para listado'!$AB$155:$BA$1048576,MATCH($A1091,'Hoja de Trabajo para listado'!$AB$155:$AB$1048576,0),MATCH((CUADRO!I$4&amp;$E1091),'Hoja de Trabajo para listado'!$AB$151:$BA$151,0)),0)+IFERROR(INDEX('Hoja de Trabajo para listado'!$BC$155:$CB$1048576,MATCH($A1091,'Hoja de Trabajo para listado'!$BC$155:$BC$1048576,0),MATCH((CUADRO!I$4&amp;$E1091),'Hoja de Trabajo para listado'!$BC$151:$CB$151,0)),0)+IFERROR(INDEX('Hoja de Trabajo para listado'!$DE$153:$DG$274,MATCH($A1091,'Hoja de Trabajo para listado'!$DE$153:$DE$1048576,0),MATCH((CUADRO!I$4&amp;$E1091),'Hoja de Trabajo para listado'!$DE$151:$DG$151,0)),0)+IFERROR(INDEX('Hoja de Trabajo para listado'!$CD$155:$DC$1048576,MATCH($A1091,'Hoja de Trabajo para listado'!$CD$155:$CD$1048576,0),MATCH((CUADRO!I$4&amp;$E1091),'Hoja de Trabajo para listado'!$CD$151:$DC$151,0)),0)</f>
        <v>0</v>
      </c>
      <c r="J1091" s="241">
        <f ca="1">+IFERROR(INDEX('Hoja de Trabajo para listado'!$A$155:$Z$1048576,MATCH($A1091,'Hoja de Trabajo para listado'!$A$155:$A$1048576,0),MATCH((CUADRO!J$4&amp;$E1091),'Hoja de Trabajo para listado'!$A$151:$Z$151,0)),0)+IFERROR(INDEX('Hoja de Trabajo para listado'!$AB$155:$BA$1048576,MATCH($A1091,'Hoja de Trabajo para listado'!$AB$155:$AB$1048576,0),MATCH((CUADRO!J$4&amp;$E1091),'Hoja de Trabajo para listado'!$AB$151:$BA$151,0)),0)+IFERROR(INDEX('Hoja de Trabajo para listado'!$BC$155:$CB$1048576,MATCH($A1091,'Hoja de Trabajo para listado'!$BC$155:$BC$1048576,0),MATCH((CUADRO!J$4&amp;$E1091),'Hoja de Trabajo para listado'!$BC$151:$CB$151,0)),0)+IFERROR(INDEX('Hoja de Trabajo para listado'!$DE$153:$DG$274,MATCH($A1091,'Hoja de Trabajo para listado'!$DE$153:$DE$1048576,0),MATCH((CUADRO!J$4&amp;$E1091),'Hoja de Trabajo para listado'!$DE$151:$DG$151,0)),0)+IFERROR(INDEX('Hoja de Trabajo para listado'!$CD$155:$DC$1048576,MATCH($A1091,'Hoja de Trabajo para listado'!$CD$155:$CD$1048576,0),MATCH((CUADRO!J$4&amp;$E1091),'Hoja de Trabajo para listado'!$CD$151:$DC$151,0)),0)</f>
        <v>0</v>
      </c>
      <c r="K1091" s="241">
        <f ca="1">+IFERROR(INDEX('Hoja de Trabajo para listado'!$A$155:$Z$1048576,MATCH($A1091,'Hoja de Trabajo para listado'!$A$155:$A$1048576,0),MATCH((CUADRO!K$4&amp;$E1091),'Hoja de Trabajo para listado'!$A$151:$Z$151,0)),0)+IFERROR(INDEX('Hoja de Trabajo para listado'!$AB$155:$BA$1048576,MATCH($A1091,'Hoja de Trabajo para listado'!$AB$155:$AB$1048576,0),MATCH((CUADRO!K$4&amp;$E1091),'Hoja de Trabajo para listado'!$AB$151:$BA$151,0)),0)+IFERROR(INDEX('Hoja de Trabajo para listado'!$BC$155:$CB$1048576,MATCH($A1091,'Hoja de Trabajo para listado'!$BC$155:$BC$1048576,0),MATCH((CUADRO!K$4&amp;$E1091),'Hoja de Trabajo para listado'!$BC$151:$CB$151,0)),0)+IFERROR(INDEX('Hoja de Trabajo para listado'!$DE$153:$DG$274,MATCH($A1091,'Hoja de Trabajo para listado'!$DE$153:$DE$1048576,0),MATCH((CUADRO!K$4&amp;$E1091),'Hoja de Trabajo para listado'!$DE$151:$DG$151,0)),0)+IFERROR(INDEX('Hoja de Trabajo para listado'!$CD$155:$DC$1048576,MATCH($A1091,'Hoja de Trabajo para listado'!$CD$155:$CD$1048576,0),MATCH((CUADRO!K$4&amp;$E1091),'Hoja de Trabajo para listado'!$CD$151:$DC$151,0)),0)</f>
        <v>0</v>
      </c>
      <c r="L1091" s="241">
        <f ca="1">+IFERROR(INDEX('Hoja de Trabajo para listado'!$A$155:$Z$1048576,MATCH($A1091,'Hoja de Trabajo para listado'!$A$155:$A$1048576,0),MATCH((CUADRO!L$4&amp;$E1091),'Hoja de Trabajo para listado'!$A$151:$Z$151,0)),0)+IFERROR(INDEX('Hoja de Trabajo para listado'!$AB$155:$BA$1048576,MATCH($A1091,'Hoja de Trabajo para listado'!$AB$155:$AB$1048576,0),MATCH((CUADRO!L$4&amp;$E1091),'Hoja de Trabajo para listado'!$AB$151:$BA$151,0)),0)+IFERROR(INDEX('Hoja de Trabajo para listado'!$BC$155:$CB$1048576,MATCH($A1091,'Hoja de Trabajo para listado'!$BC$155:$BC$1048576,0),MATCH((CUADRO!L$4&amp;$E1091),'Hoja de Trabajo para listado'!$BC$151:$CB$151,0)),0)+IFERROR(INDEX('Hoja de Trabajo para listado'!$DE$153:$DG$274,MATCH($A1091,'Hoja de Trabajo para listado'!$DE$153:$DE$1048576,0),MATCH((CUADRO!L$4&amp;$E1091),'Hoja de Trabajo para listado'!$DE$151:$DG$151,0)),0)+IFERROR(INDEX('Hoja de Trabajo para listado'!$CD$155:$DC$1048576,MATCH($A1091,'Hoja de Trabajo para listado'!$CD$155:$CD$1048576,0),MATCH((CUADRO!L$4&amp;$E1091),'Hoja de Trabajo para listado'!$CD$151:$DC$151,0)),0)</f>
        <v>0</v>
      </c>
      <c r="M1091" s="241">
        <f ca="1">+IFERROR(INDEX('Hoja de Trabajo para listado'!$A$155:$Z$1048576,MATCH($A1091,'Hoja de Trabajo para listado'!$A$155:$A$1048576,0),MATCH((CUADRO!M$4&amp;$E1091),'Hoja de Trabajo para listado'!$A$151:$Z$151,0)),0)+IFERROR(INDEX('Hoja de Trabajo para listado'!$AB$155:$BA$1048576,MATCH($A1091,'Hoja de Trabajo para listado'!$AB$155:$AB$1048576,0),MATCH((CUADRO!M$4&amp;$E1091),'Hoja de Trabajo para listado'!$AB$151:$BA$151,0)),0)+IFERROR(INDEX('Hoja de Trabajo para listado'!$BC$155:$CB$1048576,MATCH($A1091,'Hoja de Trabajo para listado'!$BC$155:$BC$1048576,0),MATCH((CUADRO!M$4&amp;$E1091),'Hoja de Trabajo para listado'!$BC$151:$CB$151,0)),0)+IFERROR(INDEX('Hoja de Trabajo para listado'!$DE$153:$DG$274,MATCH($A1091,'Hoja de Trabajo para listado'!$DE$153:$DE$1048576,0),MATCH((CUADRO!M$4&amp;$E1091),'Hoja de Trabajo para listado'!$DE$151:$DG$151,0)),0)+IFERROR(INDEX('Hoja de Trabajo para listado'!$CD$155:$DC$1048576,MATCH($A1091,'Hoja de Trabajo para listado'!$CD$155:$CD$1048576,0),MATCH((CUADRO!M$4&amp;$E1091),'Hoja de Trabajo para listado'!$CD$151:$DC$151,0)),0)</f>
        <v>0</v>
      </c>
      <c r="N1091" s="241">
        <f ca="1">+IFERROR(INDEX('Hoja de Trabajo para listado'!$A$155:$Z$1048576,MATCH($A1091,'Hoja de Trabajo para listado'!$A$155:$A$1048576,0),MATCH((CUADRO!N$4&amp;$E1091),'Hoja de Trabajo para listado'!$A$151:$Z$151,0)),0)+IFERROR(INDEX('Hoja de Trabajo para listado'!$AB$155:$BA$1048576,MATCH($A1091,'Hoja de Trabajo para listado'!$AB$155:$AB$1048576,0),MATCH((CUADRO!N$4&amp;$E1091),'Hoja de Trabajo para listado'!$AB$151:$BA$151,0)),0)+IFERROR(INDEX('Hoja de Trabajo para listado'!$BC$155:$CB$1048576,MATCH($A1091,'Hoja de Trabajo para listado'!$BC$155:$BC$1048576,0),MATCH((CUADRO!N$4&amp;$E1091),'Hoja de Trabajo para listado'!$BC$151:$CB$151,0)),0)+IFERROR(INDEX('Hoja de Trabajo para listado'!$DE$153:$DG$274,MATCH($A1091,'Hoja de Trabajo para listado'!$DE$153:$DE$1048576,0),MATCH((CUADRO!N$4&amp;$E1091),'Hoja de Trabajo para listado'!$DE$151:$DG$151,0)),0)+IFERROR(INDEX('Hoja de Trabajo para listado'!$CD$155:$DC$1048576,MATCH($A1091,'Hoja de Trabajo para listado'!$CD$155:$CD$1048576,0),MATCH((CUADRO!N$4&amp;$E1091),'Hoja de Trabajo para listado'!$CD$151:$DC$151,0)),0)</f>
        <v>0</v>
      </c>
      <c r="O1091" s="241">
        <f ca="1">+IFERROR(INDEX('Hoja de Trabajo para listado'!$A$155:$Z$1048576,MATCH($A1091,'Hoja de Trabajo para listado'!$A$155:$A$1048576,0),MATCH((CUADRO!O$4&amp;$E1091),'Hoja de Trabajo para listado'!$A$151:$Z$151,0)),0)+IFERROR(INDEX('Hoja de Trabajo para listado'!$AB$155:$BA$1048576,MATCH($A1091,'Hoja de Trabajo para listado'!$AB$155:$AB$1048576,0),MATCH((CUADRO!O$4&amp;$E1091),'Hoja de Trabajo para listado'!$AB$151:$BA$151,0)),0)+IFERROR(INDEX('Hoja de Trabajo para listado'!$BC$155:$CB$1048576,MATCH($A1091,'Hoja de Trabajo para listado'!$BC$155:$BC$1048576,0),MATCH((CUADRO!O$4&amp;$E1091),'Hoja de Trabajo para listado'!$BC$151:$CB$151,0)),0)+IFERROR(INDEX('Hoja de Trabajo para listado'!$DE$153:$DG$274,MATCH($A1091,'Hoja de Trabajo para listado'!$DE$153:$DE$1048576,0),MATCH((CUADRO!O$4&amp;$E1091),'Hoja de Trabajo para listado'!$DE$151:$DG$151,0)),0)+IFERROR(INDEX('Hoja de Trabajo para listado'!$CD$155:$DC$1048576,MATCH($A1091,'Hoja de Trabajo para listado'!$CD$155:$CD$1048576,0),MATCH((CUADRO!O$4&amp;$E1091),'Hoja de Trabajo para listado'!$CD$151:$DC$151,0)),0)</f>
        <v>0</v>
      </c>
      <c r="P1091" s="241">
        <f ca="1">+IFERROR(INDEX('Hoja de Trabajo para listado'!$A$155:$Z$1048576,MATCH($A1091,'Hoja de Trabajo para listado'!$A$155:$A$1048576,0),MATCH((CUADRO!P$4&amp;$E1091),'Hoja de Trabajo para listado'!$A$151:$Z$151,0)),0)+IFERROR(INDEX('Hoja de Trabajo para listado'!$AB$155:$BA$1048576,MATCH($A1091,'Hoja de Trabajo para listado'!$AB$155:$AB$1048576,0),MATCH((CUADRO!P$4&amp;$E1091),'Hoja de Trabajo para listado'!$AB$151:$BA$151,0)),0)+IFERROR(INDEX('Hoja de Trabajo para listado'!$BC$155:$CB$1048576,MATCH($A1091,'Hoja de Trabajo para listado'!$BC$155:$BC$1048576,0),MATCH((CUADRO!P$4&amp;$E1091),'Hoja de Trabajo para listado'!$BC$151:$CB$151,0)),0)+IFERROR(INDEX('Hoja de Trabajo para listado'!$DE$153:$DG$274,MATCH($A1091,'Hoja de Trabajo para listado'!$DE$153:$DE$1048576,0),MATCH((CUADRO!P$4&amp;$E1091),'Hoja de Trabajo para listado'!$DE$151:$DG$151,0)),0)+IFERROR(INDEX('Hoja de Trabajo para listado'!$CD$155:$DC$1048576,MATCH($A1091,'Hoja de Trabajo para listado'!$CD$155:$CD$1048576,0),MATCH((CUADRO!P$4&amp;$E1091),'Hoja de Trabajo para listado'!$CD$151:$DC$151,0)),0)</f>
        <v>0</v>
      </c>
      <c r="Q1091" s="241">
        <f ca="1">+IFERROR(INDEX('Hoja de Trabajo para listado'!$A$155:$Z$1048576,MATCH($A1091,'Hoja de Trabajo para listado'!$A$155:$A$1048576,0),MATCH((CUADRO!Q$4&amp;$E1091),'Hoja de Trabajo para listado'!$A$151:$Z$151,0)),0)+IFERROR(INDEX('Hoja de Trabajo para listado'!$AB$155:$BA$1048576,MATCH($A1091,'Hoja de Trabajo para listado'!$AB$155:$AB$1048576,0),MATCH((CUADRO!Q$4&amp;$E1091),'Hoja de Trabajo para listado'!$AB$151:$BA$151,0)),0)+IFERROR(INDEX('Hoja de Trabajo para listado'!$BC$155:$CB$1048576,MATCH($A1091,'Hoja de Trabajo para listado'!$BC$155:$BC$1048576,0),MATCH((CUADRO!Q$4&amp;$E1091),'Hoja de Trabajo para listado'!$BC$151:$CB$151,0)),0)+IFERROR(INDEX('Hoja de Trabajo para listado'!$DE$153:$DG$274,MATCH($A1091,'Hoja de Trabajo para listado'!$DE$153:$DE$1048576,0),MATCH((CUADRO!Q$4&amp;$E1091),'Hoja de Trabajo para listado'!$DE$151:$DG$151,0)),0)+IFERROR(INDEX('Hoja de Trabajo para listado'!$CD$155:$DC$1048576,MATCH($A1091,'Hoja de Trabajo para listado'!$CD$155:$CD$1048576,0),MATCH((CUADRO!Q$4&amp;$E1091),'Hoja de Trabajo para listado'!$CD$151:$DC$151,0)),0)</f>
        <v>0</v>
      </c>
      <c r="R1091" s="241">
        <f t="shared" ca="1" si="39"/>
        <v>0</v>
      </c>
      <c r="S1091" s="247"/>
      <c r="T1091" s="241">
        <f ca="1">+T1092</f>
        <v>0</v>
      </c>
      <c r="U1091" s="240">
        <f t="shared" si="40"/>
        <v>1</v>
      </c>
      <c r="V1091" s="327" t="str">
        <f>+VLOOKUP(A1091,bd_lista!$A$3:$E$592,5,FALSE)</f>
        <v>Gobiernos Autonomos Municipales</v>
      </c>
      <c r="W1091" s="397" t="str">
        <f>+V1091</f>
        <v>Gobiernos Autonomos Municipales</v>
      </c>
      <c r="X1091" s="240">
        <f>+VLOOKUP(A1091,[4]Sheet1!$A$13:$D$744,4,FALSE)</f>
        <v>0</v>
      </c>
      <c r="Y1091" s="240" t="e">
        <f>+VLOOKUP(X1091,bd_lista!$A$3:$C$592,3,FALSE)</f>
        <v>#N/A</v>
      </c>
      <c r="Z1091" s="290">
        <f>+X1091</f>
        <v>0</v>
      </c>
      <c r="AA1091" s="291" t="e">
        <f>+Y1091</f>
        <v>#N/A</v>
      </c>
    </row>
    <row r="1092" spans="1:27" customFormat="1" ht="15" hidden="1" customHeight="1">
      <c r="A1092" s="32">
        <v>1903</v>
      </c>
      <c r="B1092" s="394"/>
      <c r="C1092" s="245" t="str">
        <f>+VLOOKUP(A1092,bd_lista!$A$3:$C$592,3,FALSE)</f>
        <v>Gobierno Autónomo Municipal de Bolpebra</v>
      </c>
      <c r="D1092" s="396"/>
      <c r="E1092" s="242" t="s">
        <v>1304</v>
      </c>
      <c r="F1092" s="243">
        <f ca="1">+IFERROR(INDEX('Hoja de Trabajo para listado'!$A$155:$Z$1048576,MATCH($A1092,'Hoja de Trabajo para listado'!$A$155:$A$1048576,0),MATCH((CUADRO!F$4&amp;$E1092),'Hoja de Trabajo para listado'!$A$151:$Z$151,0)),0)+IFERROR(INDEX('Hoja de Trabajo para listado'!$AB$155:$BA$1048576,MATCH($A1092,'Hoja de Trabajo para listado'!$AB$155:$AB$1048576,0),MATCH((CUADRO!F$4&amp;$E1092),'Hoja de Trabajo para listado'!$AB$151:$BA$151,0)),0)+IFERROR(INDEX('Hoja de Trabajo para listado'!$BC$155:$CB$1048576,MATCH($A1092,'Hoja de Trabajo para listado'!$BC$155:$BC$1048576,0),MATCH((CUADRO!F$4&amp;$E1092),'Hoja de Trabajo para listado'!$BC$151:$CB$151,0)),0)+IFERROR(INDEX('Hoja de Trabajo para listado'!$DE$153:$DG$274,MATCH($A1092,'Hoja de Trabajo para listado'!$DE$153:$DE$1048576,0),MATCH((CUADRO!F$4&amp;$E1092),'Hoja de Trabajo para listado'!$DE$151:$DG$151,0)),0)+IFERROR(INDEX('Hoja de Trabajo para listado'!$CD$155:$DC$1048576,MATCH($A1092,'Hoja de Trabajo para listado'!$CD$155:$CD$1048576,0),MATCH((CUADRO!F$4&amp;$E1092),'Hoja de Trabajo para listado'!$CD$151:$DC$151,0)),0)</f>
        <v>0</v>
      </c>
      <c r="G1092" s="243">
        <f ca="1">+IFERROR(INDEX('Hoja de Trabajo para listado'!$A$155:$Z$1048576,MATCH($A1092,'Hoja de Trabajo para listado'!$A$155:$A$1048576,0),MATCH((CUADRO!G$4&amp;$E1092),'Hoja de Trabajo para listado'!$A$151:$Z$151,0)),0)+IFERROR(INDEX('Hoja de Trabajo para listado'!$AB$155:$BA$1048576,MATCH($A1092,'Hoja de Trabajo para listado'!$AB$155:$AB$1048576,0),MATCH((CUADRO!G$4&amp;$E1092),'Hoja de Trabajo para listado'!$AB$151:$BA$151,0)),0)+IFERROR(INDEX('Hoja de Trabajo para listado'!$BC$155:$CB$1048576,MATCH($A1092,'Hoja de Trabajo para listado'!$BC$155:$BC$1048576,0),MATCH((CUADRO!G$4&amp;$E1092),'Hoja de Trabajo para listado'!$BC$151:$CB$151,0)),0)+IFERROR(INDEX('Hoja de Trabajo para listado'!$DE$153:$DG$274,MATCH($A1092,'Hoja de Trabajo para listado'!$DE$153:$DE$1048576,0),MATCH((CUADRO!G$4&amp;$E1092),'Hoja de Trabajo para listado'!$DE$151:$DG$151,0)),0)+IFERROR(INDEX('Hoja de Trabajo para listado'!$CD$155:$DC$1048576,MATCH($A1092,'Hoja de Trabajo para listado'!$CD$155:$CD$1048576,0),MATCH((CUADRO!G$4&amp;$E1092),'Hoja de Trabajo para listado'!$CD$151:$DC$151,0)),0)</f>
        <v>0</v>
      </c>
      <c r="H1092" s="243">
        <f ca="1">+IFERROR(INDEX('Hoja de Trabajo para listado'!$A$155:$Z$1048576,MATCH($A1092,'Hoja de Trabajo para listado'!$A$155:$A$1048576,0),MATCH((CUADRO!H$4&amp;$E1092),'Hoja de Trabajo para listado'!$A$151:$Z$151,0)),0)+IFERROR(INDEX('Hoja de Trabajo para listado'!$AB$155:$BA$1048576,MATCH($A1092,'Hoja de Trabajo para listado'!$AB$155:$AB$1048576,0),MATCH((CUADRO!H$4&amp;$E1092),'Hoja de Trabajo para listado'!$AB$151:$BA$151,0)),0)+IFERROR(INDEX('Hoja de Trabajo para listado'!$BC$155:$CB$1048576,MATCH($A1092,'Hoja de Trabajo para listado'!$BC$155:$BC$1048576,0),MATCH((CUADRO!H$4&amp;$E1092),'Hoja de Trabajo para listado'!$BC$151:$CB$151,0)),0)+IFERROR(INDEX('Hoja de Trabajo para listado'!$DE$153:$DG$274,MATCH($A1092,'Hoja de Trabajo para listado'!$DE$153:$DE$1048576,0),MATCH((CUADRO!H$4&amp;$E1092),'Hoja de Trabajo para listado'!$DE$151:$DG$151,0)),0)+IFERROR(INDEX('Hoja de Trabajo para listado'!$CD$155:$DC$1048576,MATCH($A1092,'Hoja de Trabajo para listado'!$CD$155:$CD$1048576,0),MATCH((CUADRO!H$4&amp;$E1092),'Hoja de Trabajo para listado'!$CD$151:$DC$151,0)),0)</f>
        <v>0</v>
      </c>
      <c r="I1092" s="243">
        <f ca="1">+IFERROR(INDEX('Hoja de Trabajo para listado'!$A$155:$Z$1048576,MATCH($A1092,'Hoja de Trabajo para listado'!$A$155:$A$1048576,0),MATCH((CUADRO!I$4&amp;$E1092),'Hoja de Trabajo para listado'!$A$151:$Z$151,0)),0)+IFERROR(INDEX('Hoja de Trabajo para listado'!$AB$155:$BA$1048576,MATCH($A1092,'Hoja de Trabajo para listado'!$AB$155:$AB$1048576,0),MATCH((CUADRO!I$4&amp;$E1092),'Hoja de Trabajo para listado'!$AB$151:$BA$151,0)),0)+IFERROR(INDEX('Hoja de Trabajo para listado'!$BC$155:$CB$1048576,MATCH($A1092,'Hoja de Trabajo para listado'!$BC$155:$BC$1048576,0),MATCH((CUADRO!I$4&amp;$E1092),'Hoja de Trabajo para listado'!$BC$151:$CB$151,0)),0)+IFERROR(INDEX('Hoja de Trabajo para listado'!$DE$153:$DG$274,MATCH($A1092,'Hoja de Trabajo para listado'!$DE$153:$DE$1048576,0),MATCH((CUADRO!I$4&amp;$E1092),'Hoja de Trabajo para listado'!$DE$151:$DG$151,0)),0)+IFERROR(INDEX('Hoja de Trabajo para listado'!$CD$155:$DC$1048576,MATCH($A1092,'Hoja de Trabajo para listado'!$CD$155:$CD$1048576,0),MATCH((CUADRO!I$4&amp;$E1092),'Hoja de Trabajo para listado'!$CD$151:$DC$151,0)),0)</f>
        <v>0</v>
      </c>
      <c r="J1092" s="243">
        <f ca="1">+IFERROR(INDEX('Hoja de Trabajo para listado'!$A$155:$Z$1048576,MATCH($A1092,'Hoja de Trabajo para listado'!$A$155:$A$1048576,0),MATCH((CUADRO!J$4&amp;$E1092),'Hoja de Trabajo para listado'!$A$151:$Z$151,0)),0)+IFERROR(INDEX('Hoja de Trabajo para listado'!$AB$155:$BA$1048576,MATCH($A1092,'Hoja de Trabajo para listado'!$AB$155:$AB$1048576,0),MATCH((CUADRO!J$4&amp;$E1092),'Hoja de Trabajo para listado'!$AB$151:$BA$151,0)),0)+IFERROR(INDEX('Hoja de Trabajo para listado'!$BC$155:$CB$1048576,MATCH($A1092,'Hoja de Trabajo para listado'!$BC$155:$BC$1048576,0),MATCH((CUADRO!J$4&amp;$E1092),'Hoja de Trabajo para listado'!$BC$151:$CB$151,0)),0)+IFERROR(INDEX('Hoja de Trabajo para listado'!$DE$153:$DG$274,MATCH($A1092,'Hoja de Trabajo para listado'!$DE$153:$DE$1048576,0),MATCH((CUADRO!J$4&amp;$E1092),'Hoja de Trabajo para listado'!$DE$151:$DG$151,0)),0)+IFERROR(INDEX('Hoja de Trabajo para listado'!$CD$155:$DC$1048576,MATCH($A1092,'Hoja de Trabajo para listado'!$CD$155:$CD$1048576,0),MATCH((CUADRO!J$4&amp;$E1092),'Hoja de Trabajo para listado'!$CD$151:$DC$151,0)),0)</f>
        <v>0</v>
      </c>
      <c r="K1092" s="243">
        <f ca="1">+IFERROR(INDEX('Hoja de Trabajo para listado'!$A$155:$Z$1048576,MATCH($A1092,'Hoja de Trabajo para listado'!$A$155:$A$1048576,0),MATCH((CUADRO!K$4&amp;$E1092),'Hoja de Trabajo para listado'!$A$151:$Z$151,0)),0)+IFERROR(INDEX('Hoja de Trabajo para listado'!$AB$155:$BA$1048576,MATCH($A1092,'Hoja de Trabajo para listado'!$AB$155:$AB$1048576,0),MATCH((CUADRO!K$4&amp;$E1092),'Hoja de Trabajo para listado'!$AB$151:$BA$151,0)),0)+IFERROR(INDEX('Hoja de Trabajo para listado'!$BC$155:$CB$1048576,MATCH($A1092,'Hoja de Trabajo para listado'!$BC$155:$BC$1048576,0),MATCH((CUADRO!K$4&amp;$E1092),'Hoja de Trabajo para listado'!$BC$151:$CB$151,0)),0)+IFERROR(INDEX('Hoja de Trabajo para listado'!$DE$153:$DG$274,MATCH($A1092,'Hoja de Trabajo para listado'!$DE$153:$DE$1048576,0),MATCH((CUADRO!K$4&amp;$E1092),'Hoja de Trabajo para listado'!$DE$151:$DG$151,0)),0)+IFERROR(INDEX('Hoja de Trabajo para listado'!$CD$155:$DC$1048576,MATCH($A1092,'Hoja de Trabajo para listado'!$CD$155:$CD$1048576,0),MATCH((CUADRO!K$4&amp;$E1092),'Hoja de Trabajo para listado'!$CD$151:$DC$151,0)),0)</f>
        <v>0</v>
      </c>
      <c r="L1092" s="243">
        <f ca="1">+IFERROR(INDEX('Hoja de Trabajo para listado'!$A$155:$Z$1048576,MATCH($A1092,'Hoja de Trabajo para listado'!$A$155:$A$1048576,0),MATCH((CUADRO!L$4&amp;$E1092),'Hoja de Trabajo para listado'!$A$151:$Z$151,0)),0)+IFERROR(INDEX('Hoja de Trabajo para listado'!$AB$155:$BA$1048576,MATCH($A1092,'Hoja de Trabajo para listado'!$AB$155:$AB$1048576,0),MATCH((CUADRO!L$4&amp;$E1092),'Hoja de Trabajo para listado'!$AB$151:$BA$151,0)),0)+IFERROR(INDEX('Hoja de Trabajo para listado'!$BC$155:$CB$1048576,MATCH($A1092,'Hoja de Trabajo para listado'!$BC$155:$BC$1048576,0),MATCH((CUADRO!L$4&amp;$E1092),'Hoja de Trabajo para listado'!$BC$151:$CB$151,0)),0)+IFERROR(INDEX('Hoja de Trabajo para listado'!$DE$153:$DG$274,MATCH($A1092,'Hoja de Trabajo para listado'!$DE$153:$DE$1048576,0),MATCH((CUADRO!L$4&amp;$E1092),'Hoja de Trabajo para listado'!$DE$151:$DG$151,0)),0)+IFERROR(INDEX('Hoja de Trabajo para listado'!$CD$155:$DC$1048576,MATCH($A1092,'Hoja de Trabajo para listado'!$CD$155:$CD$1048576,0),MATCH((CUADRO!L$4&amp;$E1092),'Hoja de Trabajo para listado'!$CD$151:$DC$151,0)),0)</f>
        <v>0</v>
      </c>
      <c r="M1092" s="243">
        <f ca="1">+IFERROR(INDEX('Hoja de Trabajo para listado'!$A$155:$Z$1048576,MATCH($A1092,'Hoja de Trabajo para listado'!$A$155:$A$1048576,0),MATCH((CUADRO!M$4&amp;$E1092),'Hoja de Trabajo para listado'!$A$151:$Z$151,0)),0)+IFERROR(INDEX('Hoja de Trabajo para listado'!$AB$155:$BA$1048576,MATCH($A1092,'Hoja de Trabajo para listado'!$AB$155:$AB$1048576,0),MATCH((CUADRO!M$4&amp;$E1092),'Hoja de Trabajo para listado'!$AB$151:$BA$151,0)),0)+IFERROR(INDEX('Hoja de Trabajo para listado'!$BC$155:$CB$1048576,MATCH($A1092,'Hoja de Trabajo para listado'!$BC$155:$BC$1048576,0),MATCH((CUADRO!M$4&amp;$E1092),'Hoja de Trabajo para listado'!$BC$151:$CB$151,0)),0)+IFERROR(INDEX('Hoja de Trabajo para listado'!$DE$153:$DG$274,MATCH($A1092,'Hoja de Trabajo para listado'!$DE$153:$DE$1048576,0),MATCH((CUADRO!M$4&amp;$E1092),'Hoja de Trabajo para listado'!$DE$151:$DG$151,0)),0)+IFERROR(INDEX('Hoja de Trabajo para listado'!$CD$155:$DC$1048576,MATCH($A1092,'Hoja de Trabajo para listado'!$CD$155:$CD$1048576,0),MATCH((CUADRO!M$4&amp;$E1092),'Hoja de Trabajo para listado'!$CD$151:$DC$151,0)),0)</f>
        <v>0</v>
      </c>
      <c r="N1092" s="243">
        <f ca="1">+IFERROR(INDEX('Hoja de Trabajo para listado'!$A$155:$Z$1048576,MATCH($A1092,'Hoja de Trabajo para listado'!$A$155:$A$1048576,0),MATCH((CUADRO!N$4&amp;$E1092),'Hoja de Trabajo para listado'!$A$151:$Z$151,0)),0)+IFERROR(INDEX('Hoja de Trabajo para listado'!$AB$155:$BA$1048576,MATCH($A1092,'Hoja de Trabajo para listado'!$AB$155:$AB$1048576,0),MATCH((CUADRO!N$4&amp;$E1092),'Hoja de Trabajo para listado'!$AB$151:$BA$151,0)),0)+IFERROR(INDEX('Hoja de Trabajo para listado'!$BC$155:$CB$1048576,MATCH($A1092,'Hoja de Trabajo para listado'!$BC$155:$BC$1048576,0),MATCH((CUADRO!N$4&amp;$E1092),'Hoja de Trabajo para listado'!$BC$151:$CB$151,0)),0)+IFERROR(INDEX('Hoja de Trabajo para listado'!$DE$153:$DG$274,MATCH($A1092,'Hoja de Trabajo para listado'!$DE$153:$DE$1048576,0),MATCH((CUADRO!N$4&amp;$E1092),'Hoja de Trabajo para listado'!$DE$151:$DG$151,0)),0)+IFERROR(INDEX('Hoja de Trabajo para listado'!$CD$155:$DC$1048576,MATCH($A1092,'Hoja de Trabajo para listado'!$CD$155:$CD$1048576,0),MATCH((CUADRO!N$4&amp;$E1092),'Hoja de Trabajo para listado'!$CD$151:$DC$151,0)),0)</f>
        <v>0</v>
      </c>
      <c r="O1092" s="243">
        <f ca="1">+IFERROR(INDEX('Hoja de Trabajo para listado'!$A$155:$Z$1048576,MATCH($A1092,'Hoja de Trabajo para listado'!$A$155:$A$1048576,0),MATCH((CUADRO!O$4&amp;$E1092),'Hoja de Trabajo para listado'!$A$151:$Z$151,0)),0)+IFERROR(INDEX('Hoja de Trabajo para listado'!$AB$155:$BA$1048576,MATCH($A1092,'Hoja de Trabajo para listado'!$AB$155:$AB$1048576,0),MATCH((CUADRO!O$4&amp;$E1092),'Hoja de Trabajo para listado'!$AB$151:$BA$151,0)),0)+IFERROR(INDEX('Hoja de Trabajo para listado'!$BC$155:$CB$1048576,MATCH($A1092,'Hoja de Trabajo para listado'!$BC$155:$BC$1048576,0),MATCH((CUADRO!O$4&amp;$E1092),'Hoja de Trabajo para listado'!$BC$151:$CB$151,0)),0)+IFERROR(INDEX('Hoja de Trabajo para listado'!$DE$153:$DG$274,MATCH($A1092,'Hoja de Trabajo para listado'!$DE$153:$DE$1048576,0),MATCH((CUADRO!O$4&amp;$E1092),'Hoja de Trabajo para listado'!$DE$151:$DG$151,0)),0)+IFERROR(INDEX('Hoja de Trabajo para listado'!$CD$155:$DC$1048576,MATCH($A1092,'Hoja de Trabajo para listado'!$CD$155:$CD$1048576,0),MATCH((CUADRO!O$4&amp;$E1092),'Hoja de Trabajo para listado'!$CD$151:$DC$151,0)),0)</f>
        <v>0</v>
      </c>
      <c r="P1092" s="243">
        <f ca="1">+IFERROR(INDEX('Hoja de Trabajo para listado'!$A$155:$Z$1048576,MATCH($A1092,'Hoja de Trabajo para listado'!$A$155:$A$1048576,0),MATCH((CUADRO!P$4&amp;$E1092),'Hoja de Trabajo para listado'!$A$151:$Z$151,0)),0)+IFERROR(INDEX('Hoja de Trabajo para listado'!$AB$155:$BA$1048576,MATCH($A1092,'Hoja de Trabajo para listado'!$AB$155:$AB$1048576,0),MATCH((CUADRO!P$4&amp;$E1092),'Hoja de Trabajo para listado'!$AB$151:$BA$151,0)),0)+IFERROR(INDEX('Hoja de Trabajo para listado'!$BC$155:$CB$1048576,MATCH($A1092,'Hoja de Trabajo para listado'!$BC$155:$BC$1048576,0),MATCH((CUADRO!P$4&amp;$E1092),'Hoja de Trabajo para listado'!$BC$151:$CB$151,0)),0)+IFERROR(INDEX('Hoja de Trabajo para listado'!$DE$153:$DG$274,MATCH($A1092,'Hoja de Trabajo para listado'!$DE$153:$DE$1048576,0),MATCH((CUADRO!P$4&amp;$E1092),'Hoja de Trabajo para listado'!$DE$151:$DG$151,0)),0)+IFERROR(INDEX('Hoja de Trabajo para listado'!$CD$155:$DC$1048576,MATCH($A1092,'Hoja de Trabajo para listado'!$CD$155:$CD$1048576,0),MATCH((CUADRO!P$4&amp;$E1092),'Hoja de Trabajo para listado'!$CD$151:$DC$151,0)),0)</f>
        <v>0</v>
      </c>
      <c r="Q1092" s="243">
        <f ca="1">+IFERROR(INDEX('Hoja de Trabajo para listado'!$A$155:$Z$1048576,MATCH($A1092,'Hoja de Trabajo para listado'!$A$155:$A$1048576,0),MATCH((CUADRO!Q$4&amp;$E1092),'Hoja de Trabajo para listado'!$A$151:$Z$151,0)),0)+IFERROR(INDEX('Hoja de Trabajo para listado'!$AB$155:$BA$1048576,MATCH($A1092,'Hoja de Trabajo para listado'!$AB$155:$AB$1048576,0),MATCH((CUADRO!Q$4&amp;$E1092),'Hoja de Trabajo para listado'!$AB$151:$BA$151,0)),0)+IFERROR(INDEX('Hoja de Trabajo para listado'!$BC$155:$CB$1048576,MATCH($A1092,'Hoja de Trabajo para listado'!$BC$155:$BC$1048576,0),MATCH((CUADRO!Q$4&amp;$E1092),'Hoja de Trabajo para listado'!$BC$151:$CB$151,0)),0)+IFERROR(INDEX('Hoja de Trabajo para listado'!$DE$153:$DG$274,MATCH($A1092,'Hoja de Trabajo para listado'!$DE$153:$DE$1048576,0),MATCH((CUADRO!Q$4&amp;$E1092),'Hoja de Trabajo para listado'!$DE$151:$DG$151,0)),0)+IFERROR(INDEX('Hoja de Trabajo para listado'!$CD$155:$DC$1048576,MATCH($A1092,'Hoja de Trabajo para listado'!$CD$155:$CD$1048576,0),MATCH((CUADRO!Q$4&amp;$E1092),'Hoja de Trabajo para listado'!$CD$151:$DC$151,0)),0)</f>
        <v>0</v>
      </c>
      <c r="R1092" s="243">
        <f t="shared" ca="1" si="39"/>
        <v>0</v>
      </c>
      <c r="S1092" s="256">
        <f ca="1">+R1091+R1092</f>
        <v>0</v>
      </c>
      <c r="T1092" s="243">
        <f ca="1">+S1092</f>
        <v>0</v>
      </c>
      <c r="U1092" s="242">
        <f t="shared" si="40"/>
        <v>2</v>
      </c>
      <c r="V1092" s="327" t="str">
        <f>+VLOOKUP(A1092,bd_lista!$A$3:$E$592,5,FALSE)</f>
        <v>Gobiernos Autonomos Municipales</v>
      </c>
      <c r="W1092" s="398"/>
      <c r="X1092" s="240">
        <f>+VLOOKUP(A1092,[4]Sheet1!$A$13:$D$744,4,FALSE)</f>
        <v>0</v>
      </c>
      <c r="Y1092" s="240" t="e">
        <f>+VLOOKUP(X1092,bd_lista!$A$3:$C$592,3,FALSE)</f>
        <v>#N/A</v>
      </c>
      <c r="Z1092" s="288"/>
      <c r="AA1092" s="289"/>
    </row>
    <row r="1093" spans="1:27" customFormat="1" ht="15" hidden="1" customHeight="1">
      <c r="A1093" s="32">
        <v>1904</v>
      </c>
      <c r="B1093" s="393">
        <f>+A1093</f>
        <v>1904</v>
      </c>
      <c r="C1093" s="245" t="str">
        <f>+VLOOKUP(A1093,bd_lista!$A$3:$C$592,3,FALSE)</f>
        <v>Gobierno Autónomo Municipal de Bella Flor</v>
      </c>
      <c r="D1093" s="395" t="str">
        <f>+C1093</f>
        <v>Gobierno Autónomo Municipal de Bella Flor</v>
      </c>
      <c r="E1093" s="240" t="s">
        <v>1303</v>
      </c>
      <c r="F1093" s="241">
        <f ca="1">+IFERROR(INDEX('Hoja de Trabajo para listado'!$A$155:$Z$1048576,MATCH($A1093,'Hoja de Trabajo para listado'!$A$155:$A$1048576,0),MATCH((CUADRO!F$4&amp;$E1093),'Hoja de Trabajo para listado'!$A$151:$Z$151,0)),0)+IFERROR(INDEX('Hoja de Trabajo para listado'!$AB$155:$BA$1048576,MATCH($A1093,'Hoja de Trabajo para listado'!$AB$155:$AB$1048576,0),MATCH((CUADRO!F$4&amp;$E1093),'Hoja de Trabajo para listado'!$AB$151:$BA$151,0)),0)+IFERROR(INDEX('Hoja de Trabajo para listado'!$BC$155:$CB$1048576,MATCH($A1093,'Hoja de Trabajo para listado'!$BC$155:$BC$1048576,0),MATCH((CUADRO!F$4&amp;$E1093),'Hoja de Trabajo para listado'!$BC$151:$CB$151,0)),0)+IFERROR(INDEX('Hoja de Trabajo para listado'!$DE$153:$DG$274,MATCH($A1093,'Hoja de Trabajo para listado'!$DE$153:$DE$1048576,0),MATCH((CUADRO!F$4&amp;$E1093),'Hoja de Trabajo para listado'!$DE$151:$DG$151,0)),0)+IFERROR(INDEX('Hoja de Trabajo para listado'!$CD$155:$DC$1048576,MATCH($A1093,'Hoja de Trabajo para listado'!$CD$155:$CD$1048576,0),MATCH((CUADRO!F$4&amp;$E1093),'Hoja de Trabajo para listado'!$CD$151:$DC$151,0)),0)</f>
        <v>0</v>
      </c>
      <c r="G1093" s="241">
        <f ca="1">+IFERROR(INDEX('Hoja de Trabajo para listado'!$A$155:$Z$1048576,MATCH($A1093,'Hoja de Trabajo para listado'!$A$155:$A$1048576,0),MATCH((CUADRO!G$4&amp;$E1093),'Hoja de Trabajo para listado'!$A$151:$Z$151,0)),0)+IFERROR(INDEX('Hoja de Trabajo para listado'!$AB$155:$BA$1048576,MATCH($A1093,'Hoja de Trabajo para listado'!$AB$155:$AB$1048576,0),MATCH((CUADRO!G$4&amp;$E1093),'Hoja de Trabajo para listado'!$AB$151:$BA$151,0)),0)+IFERROR(INDEX('Hoja de Trabajo para listado'!$BC$155:$CB$1048576,MATCH($A1093,'Hoja de Trabajo para listado'!$BC$155:$BC$1048576,0),MATCH((CUADRO!G$4&amp;$E1093),'Hoja de Trabajo para listado'!$BC$151:$CB$151,0)),0)+IFERROR(INDEX('Hoja de Trabajo para listado'!$DE$153:$DG$274,MATCH($A1093,'Hoja de Trabajo para listado'!$DE$153:$DE$1048576,0),MATCH((CUADRO!G$4&amp;$E1093),'Hoja de Trabajo para listado'!$DE$151:$DG$151,0)),0)+IFERROR(INDEX('Hoja de Trabajo para listado'!$CD$155:$DC$1048576,MATCH($A1093,'Hoja de Trabajo para listado'!$CD$155:$CD$1048576,0),MATCH((CUADRO!G$4&amp;$E1093),'Hoja de Trabajo para listado'!$CD$151:$DC$151,0)),0)</f>
        <v>0</v>
      </c>
      <c r="H1093" s="241">
        <f ca="1">+IFERROR(INDEX('Hoja de Trabajo para listado'!$A$155:$Z$1048576,MATCH($A1093,'Hoja de Trabajo para listado'!$A$155:$A$1048576,0),MATCH((CUADRO!H$4&amp;$E1093),'Hoja de Trabajo para listado'!$A$151:$Z$151,0)),0)+IFERROR(INDEX('Hoja de Trabajo para listado'!$AB$155:$BA$1048576,MATCH($A1093,'Hoja de Trabajo para listado'!$AB$155:$AB$1048576,0),MATCH((CUADRO!H$4&amp;$E1093),'Hoja de Trabajo para listado'!$AB$151:$BA$151,0)),0)+IFERROR(INDEX('Hoja de Trabajo para listado'!$BC$155:$CB$1048576,MATCH($A1093,'Hoja de Trabajo para listado'!$BC$155:$BC$1048576,0),MATCH((CUADRO!H$4&amp;$E1093),'Hoja de Trabajo para listado'!$BC$151:$CB$151,0)),0)+IFERROR(INDEX('Hoja de Trabajo para listado'!$DE$153:$DG$274,MATCH($A1093,'Hoja de Trabajo para listado'!$DE$153:$DE$1048576,0),MATCH((CUADRO!H$4&amp;$E1093),'Hoja de Trabajo para listado'!$DE$151:$DG$151,0)),0)+IFERROR(INDEX('Hoja de Trabajo para listado'!$CD$155:$DC$1048576,MATCH($A1093,'Hoja de Trabajo para listado'!$CD$155:$CD$1048576,0),MATCH((CUADRO!H$4&amp;$E1093),'Hoja de Trabajo para listado'!$CD$151:$DC$151,0)),0)</f>
        <v>0</v>
      </c>
      <c r="I1093" s="241">
        <f ca="1">+IFERROR(INDEX('Hoja de Trabajo para listado'!$A$155:$Z$1048576,MATCH($A1093,'Hoja de Trabajo para listado'!$A$155:$A$1048576,0),MATCH((CUADRO!I$4&amp;$E1093),'Hoja de Trabajo para listado'!$A$151:$Z$151,0)),0)+IFERROR(INDEX('Hoja de Trabajo para listado'!$AB$155:$BA$1048576,MATCH($A1093,'Hoja de Trabajo para listado'!$AB$155:$AB$1048576,0),MATCH((CUADRO!I$4&amp;$E1093),'Hoja de Trabajo para listado'!$AB$151:$BA$151,0)),0)+IFERROR(INDEX('Hoja de Trabajo para listado'!$BC$155:$CB$1048576,MATCH($A1093,'Hoja de Trabajo para listado'!$BC$155:$BC$1048576,0),MATCH((CUADRO!I$4&amp;$E1093),'Hoja de Trabajo para listado'!$BC$151:$CB$151,0)),0)+IFERROR(INDEX('Hoja de Trabajo para listado'!$DE$153:$DG$274,MATCH($A1093,'Hoja de Trabajo para listado'!$DE$153:$DE$1048576,0),MATCH((CUADRO!I$4&amp;$E1093),'Hoja de Trabajo para listado'!$DE$151:$DG$151,0)),0)+IFERROR(INDEX('Hoja de Trabajo para listado'!$CD$155:$DC$1048576,MATCH($A1093,'Hoja de Trabajo para listado'!$CD$155:$CD$1048576,0),MATCH((CUADRO!I$4&amp;$E1093),'Hoja de Trabajo para listado'!$CD$151:$DC$151,0)),0)</f>
        <v>0</v>
      </c>
      <c r="J1093" s="241">
        <f ca="1">+IFERROR(INDEX('Hoja de Trabajo para listado'!$A$155:$Z$1048576,MATCH($A1093,'Hoja de Trabajo para listado'!$A$155:$A$1048576,0),MATCH((CUADRO!J$4&amp;$E1093),'Hoja de Trabajo para listado'!$A$151:$Z$151,0)),0)+IFERROR(INDEX('Hoja de Trabajo para listado'!$AB$155:$BA$1048576,MATCH($A1093,'Hoja de Trabajo para listado'!$AB$155:$AB$1048576,0),MATCH((CUADRO!J$4&amp;$E1093),'Hoja de Trabajo para listado'!$AB$151:$BA$151,0)),0)+IFERROR(INDEX('Hoja de Trabajo para listado'!$BC$155:$CB$1048576,MATCH($A1093,'Hoja de Trabajo para listado'!$BC$155:$BC$1048576,0),MATCH((CUADRO!J$4&amp;$E1093),'Hoja de Trabajo para listado'!$BC$151:$CB$151,0)),0)+IFERROR(INDEX('Hoja de Trabajo para listado'!$DE$153:$DG$274,MATCH($A1093,'Hoja de Trabajo para listado'!$DE$153:$DE$1048576,0),MATCH((CUADRO!J$4&amp;$E1093),'Hoja de Trabajo para listado'!$DE$151:$DG$151,0)),0)+IFERROR(INDEX('Hoja de Trabajo para listado'!$CD$155:$DC$1048576,MATCH($A1093,'Hoja de Trabajo para listado'!$CD$155:$CD$1048576,0),MATCH((CUADRO!J$4&amp;$E1093),'Hoja de Trabajo para listado'!$CD$151:$DC$151,0)),0)</f>
        <v>0</v>
      </c>
      <c r="K1093" s="241">
        <f ca="1">+IFERROR(INDEX('Hoja de Trabajo para listado'!$A$155:$Z$1048576,MATCH($A1093,'Hoja de Trabajo para listado'!$A$155:$A$1048576,0),MATCH((CUADRO!K$4&amp;$E1093),'Hoja de Trabajo para listado'!$A$151:$Z$151,0)),0)+IFERROR(INDEX('Hoja de Trabajo para listado'!$AB$155:$BA$1048576,MATCH($A1093,'Hoja de Trabajo para listado'!$AB$155:$AB$1048576,0),MATCH((CUADRO!K$4&amp;$E1093),'Hoja de Trabajo para listado'!$AB$151:$BA$151,0)),0)+IFERROR(INDEX('Hoja de Trabajo para listado'!$BC$155:$CB$1048576,MATCH($A1093,'Hoja de Trabajo para listado'!$BC$155:$BC$1048576,0),MATCH((CUADRO!K$4&amp;$E1093),'Hoja de Trabajo para listado'!$BC$151:$CB$151,0)),0)+IFERROR(INDEX('Hoja de Trabajo para listado'!$DE$153:$DG$274,MATCH($A1093,'Hoja de Trabajo para listado'!$DE$153:$DE$1048576,0),MATCH((CUADRO!K$4&amp;$E1093),'Hoja de Trabajo para listado'!$DE$151:$DG$151,0)),0)+IFERROR(INDEX('Hoja de Trabajo para listado'!$CD$155:$DC$1048576,MATCH($A1093,'Hoja de Trabajo para listado'!$CD$155:$CD$1048576,0),MATCH((CUADRO!K$4&amp;$E1093),'Hoja de Trabajo para listado'!$CD$151:$DC$151,0)),0)</f>
        <v>0</v>
      </c>
      <c r="L1093" s="241">
        <f ca="1">+IFERROR(INDEX('Hoja de Trabajo para listado'!$A$155:$Z$1048576,MATCH($A1093,'Hoja de Trabajo para listado'!$A$155:$A$1048576,0),MATCH((CUADRO!L$4&amp;$E1093),'Hoja de Trabajo para listado'!$A$151:$Z$151,0)),0)+IFERROR(INDEX('Hoja de Trabajo para listado'!$AB$155:$BA$1048576,MATCH($A1093,'Hoja de Trabajo para listado'!$AB$155:$AB$1048576,0),MATCH((CUADRO!L$4&amp;$E1093),'Hoja de Trabajo para listado'!$AB$151:$BA$151,0)),0)+IFERROR(INDEX('Hoja de Trabajo para listado'!$BC$155:$CB$1048576,MATCH($A1093,'Hoja de Trabajo para listado'!$BC$155:$BC$1048576,0),MATCH((CUADRO!L$4&amp;$E1093),'Hoja de Trabajo para listado'!$BC$151:$CB$151,0)),0)+IFERROR(INDEX('Hoja de Trabajo para listado'!$DE$153:$DG$274,MATCH($A1093,'Hoja de Trabajo para listado'!$DE$153:$DE$1048576,0),MATCH((CUADRO!L$4&amp;$E1093),'Hoja de Trabajo para listado'!$DE$151:$DG$151,0)),0)+IFERROR(INDEX('Hoja de Trabajo para listado'!$CD$155:$DC$1048576,MATCH($A1093,'Hoja de Trabajo para listado'!$CD$155:$CD$1048576,0),MATCH((CUADRO!L$4&amp;$E1093),'Hoja de Trabajo para listado'!$CD$151:$DC$151,0)),0)</f>
        <v>0</v>
      </c>
      <c r="M1093" s="241">
        <f ca="1">+IFERROR(INDEX('Hoja de Trabajo para listado'!$A$155:$Z$1048576,MATCH($A1093,'Hoja de Trabajo para listado'!$A$155:$A$1048576,0),MATCH((CUADRO!M$4&amp;$E1093),'Hoja de Trabajo para listado'!$A$151:$Z$151,0)),0)+IFERROR(INDEX('Hoja de Trabajo para listado'!$AB$155:$BA$1048576,MATCH($A1093,'Hoja de Trabajo para listado'!$AB$155:$AB$1048576,0),MATCH((CUADRO!M$4&amp;$E1093),'Hoja de Trabajo para listado'!$AB$151:$BA$151,0)),0)+IFERROR(INDEX('Hoja de Trabajo para listado'!$BC$155:$CB$1048576,MATCH($A1093,'Hoja de Trabajo para listado'!$BC$155:$BC$1048576,0),MATCH((CUADRO!M$4&amp;$E1093),'Hoja de Trabajo para listado'!$BC$151:$CB$151,0)),0)+IFERROR(INDEX('Hoja de Trabajo para listado'!$DE$153:$DG$274,MATCH($A1093,'Hoja de Trabajo para listado'!$DE$153:$DE$1048576,0),MATCH((CUADRO!M$4&amp;$E1093),'Hoja de Trabajo para listado'!$DE$151:$DG$151,0)),0)+IFERROR(INDEX('Hoja de Trabajo para listado'!$CD$155:$DC$1048576,MATCH($A1093,'Hoja de Trabajo para listado'!$CD$155:$CD$1048576,0),MATCH((CUADRO!M$4&amp;$E1093),'Hoja de Trabajo para listado'!$CD$151:$DC$151,0)),0)</f>
        <v>0</v>
      </c>
      <c r="N1093" s="241">
        <f ca="1">+IFERROR(INDEX('Hoja de Trabajo para listado'!$A$155:$Z$1048576,MATCH($A1093,'Hoja de Trabajo para listado'!$A$155:$A$1048576,0),MATCH((CUADRO!N$4&amp;$E1093),'Hoja de Trabajo para listado'!$A$151:$Z$151,0)),0)+IFERROR(INDEX('Hoja de Trabajo para listado'!$AB$155:$BA$1048576,MATCH($A1093,'Hoja de Trabajo para listado'!$AB$155:$AB$1048576,0),MATCH((CUADRO!N$4&amp;$E1093),'Hoja de Trabajo para listado'!$AB$151:$BA$151,0)),0)+IFERROR(INDEX('Hoja de Trabajo para listado'!$BC$155:$CB$1048576,MATCH($A1093,'Hoja de Trabajo para listado'!$BC$155:$BC$1048576,0),MATCH((CUADRO!N$4&amp;$E1093),'Hoja de Trabajo para listado'!$BC$151:$CB$151,0)),0)+IFERROR(INDEX('Hoja de Trabajo para listado'!$DE$153:$DG$274,MATCH($A1093,'Hoja de Trabajo para listado'!$DE$153:$DE$1048576,0),MATCH((CUADRO!N$4&amp;$E1093),'Hoja de Trabajo para listado'!$DE$151:$DG$151,0)),0)+IFERROR(INDEX('Hoja de Trabajo para listado'!$CD$155:$DC$1048576,MATCH($A1093,'Hoja de Trabajo para listado'!$CD$155:$CD$1048576,0),MATCH((CUADRO!N$4&amp;$E1093),'Hoja de Trabajo para listado'!$CD$151:$DC$151,0)),0)</f>
        <v>0</v>
      </c>
      <c r="O1093" s="241">
        <f ca="1">+IFERROR(INDEX('Hoja de Trabajo para listado'!$A$155:$Z$1048576,MATCH($A1093,'Hoja de Trabajo para listado'!$A$155:$A$1048576,0),MATCH((CUADRO!O$4&amp;$E1093),'Hoja de Trabajo para listado'!$A$151:$Z$151,0)),0)+IFERROR(INDEX('Hoja de Trabajo para listado'!$AB$155:$BA$1048576,MATCH($A1093,'Hoja de Trabajo para listado'!$AB$155:$AB$1048576,0),MATCH((CUADRO!O$4&amp;$E1093),'Hoja de Trabajo para listado'!$AB$151:$BA$151,0)),0)+IFERROR(INDEX('Hoja de Trabajo para listado'!$BC$155:$CB$1048576,MATCH($A1093,'Hoja de Trabajo para listado'!$BC$155:$BC$1048576,0),MATCH((CUADRO!O$4&amp;$E1093),'Hoja de Trabajo para listado'!$BC$151:$CB$151,0)),0)+IFERROR(INDEX('Hoja de Trabajo para listado'!$DE$153:$DG$274,MATCH($A1093,'Hoja de Trabajo para listado'!$DE$153:$DE$1048576,0),MATCH((CUADRO!O$4&amp;$E1093),'Hoja de Trabajo para listado'!$DE$151:$DG$151,0)),0)+IFERROR(INDEX('Hoja de Trabajo para listado'!$CD$155:$DC$1048576,MATCH($A1093,'Hoja de Trabajo para listado'!$CD$155:$CD$1048576,0),MATCH((CUADRO!O$4&amp;$E1093),'Hoja de Trabajo para listado'!$CD$151:$DC$151,0)),0)</f>
        <v>0</v>
      </c>
      <c r="P1093" s="241">
        <f ca="1">+IFERROR(INDEX('Hoja de Trabajo para listado'!$A$155:$Z$1048576,MATCH($A1093,'Hoja de Trabajo para listado'!$A$155:$A$1048576,0),MATCH((CUADRO!P$4&amp;$E1093),'Hoja de Trabajo para listado'!$A$151:$Z$151,0)),0)+IFERROR(INDEX('Hoja de Trabajo para listado'!$AB$155:$BA$1048576,MATCH($A1093,'Hoja de Trabajo para listado'!$AB$155:$AB$1048576,0),MATCH((CUADRO!P$4&amp;$E1093),'Hoja de Trabajo para listado'!$AB$151:$BA$151,0)),0)+IFERROR(INDEX('Hoja de Trabajo para listado'!$BC$155:$CB$1048576,MATCH($A1093,'Hoja de Trabajo para listado'!$BC$155:$BC$1048576,0),MATCH((CUADRO!P$4&amp;$E1093),'Hoja de Trabajo para listado'!$BC$151:$CB$151,0)),0)+IFERROR(INDEX('Hoja de Trabajo para listado'!$DE$153:$DG$274,MATCH($A1093,'Hoja de Trabajo para listado'!$DE$153:$DE$1048576,0),MATCH((CUADRO!P$4&amp;$E1093),'Hoja de Trabajo para listado'!$DE$151:$DG$151,0)),0)+IFERROR(INDEX('Hoja de Trabajo para listado'!$CD$155:$DC$1048576,MATCH($A1093,'Hoja de Trabajo para listado'!$CD$155:$CD$1048576,0),MATCH((CUADRO!P$4&amp;$E1093),'Hoja de Trabajo para listado'!$CD$151:$DC$151,0)),0)</f>
        <v>0</v>
      </c>
      <c r="Q1093" s="241">
        <f ca="1">+IFERROR(INDEX('Hoja de Trabajo para listado'!$A$155:$Z$1048576,MATCH($A1093,'Hoja de Trabajo para listado'!$A$155:$A$1048576,0),MATCH((CUADRO!Q$4&amp;$E1093),'Hoja de Trabajo para listado'!$A$151:$Z$151,0)),0)+IFERROR(INDEX('Hoja de Trabajo para listado'!$AB$155:$BA$1048576,MATCH($A1093,'Hoja de Trabajo para listado'!$AB$155:$AB$1048576,0),MATCH((CUADRO!Q$4&amp;$E1093),'Hoja de Trabajo para listado'!$AB$151:$BA$151,0)),0)+IFERROR(INDEX('Hoja de Trabajo para listado'!$BC$155:$CB$1048576,MATCH($A1093,'Hoja de Trabajo para listado'!$BC$155:$BC$1048576,0),MATCH((CUADRO!Q$4&amp;$E1093),'Hoja de Trabajo para listado'!$BC$151:$CB$151,0)),0)+IFERROR(INDEX('Hoja de Trabajo para listado'!$DE$153:$DG$274,MATCH($A1093,'Hoja de Trabajo para listado'!$DE$153:$DE$1048576,0),MATCH((CUADRO!Q$4&amp;$E1093),'Hoja de Trabajo para listado'!$DE$151:$DG$151,0)),0)+IFERROR(INDEX('Hoja de Trabajo para listado'!$CD$155:$DC$1048576,MATCH($A1093,'Hoja de Trabajo para listado'!$CD$155:$CD$1048576,0),MATCH((CUADRO!Q$4&amp;$E1093),'Hoja de Trabajo para listado'!$CD$151:$DC$151,0)),0)</f>
        <v>0</v>
      </c>
      <c r="R1093" s="265">
        <f t="shared" ca="1" si="39"/>
        <v>0</v>
      </c>
      <c r="S1093" s="267"/>
      <c r="T1093" s="241">
        <f ca="1">+T1094</f>
        <v>0</v>
      </c>
      <c r="U1093" s="240">
        <f t="shared" si="40"/>
        <v>1</v>
      </c>
      <c r="V1093" s="327" t="str">
        <f>+VLOOKUP(A1093,bd_lista!$A$3:$E$592,5,FALSE)</f>
        <v>Gobiernos Autonomos Municipales</v>
      </c>
      <c r="W1093" s="397" t="str">
        <f>+V1093</f>
        <v>Gobiernos Autonomos Municipales</v>
      </c>
      <c r="X1093" s="240">
        <f>+VLOOKUP(A1093,[4]Sheet1!$A$13:$D$744,4,FALSE)</f>
        <v>0</v>
      </c>
      <c r="Y1093" s="240" t="e">
        <f>+VLOOKUP(X1093,bd_lista!$A$3:$C$592,3,FALSE)</f>
        <v>#N/A</v>
      </c>
      <c r="Z1093" s="290">
        <f>+X1093</f>
        <v>0</v>
      </c>
      <c r="AA1093" s="291" t="e">
        <f>+Y1093</f>
        <v>#N/A</v>
      </c>
    </row>
    <row r="1094" spans="1:27" customFormat="1" ht="15" hidden="1" customHeight="1">
      <c r="A1094" s="32">
        <v>1904</v>
      </c>
      <c r="B1094" s="394"/>
      <c r="C1094" s="245" t="str">
        <f>+VLOOKUP(A1094,bd_lista!$A$3:$C$592,3,FALSE)</f>
        <v>Gobierno Autónomo Municipal de Bella Flor</v>
      </c>
      <c r="D1094" s="396"/>
      <c r="E1094" s="242" t="s">
        <v>1304</v>
      </c>
      <c r="F1094" s="243">
        <f ca="1">+IFERROR(INDEX('Hoja de Trabajo para listado'!$A$155:$Z$1048576,MATCH($A1094,'Hoja de Trabajo para listado'!$A$155:$A$1048576,0),MATCH((CUADRO!F$4&amp;$E1094),'Hoja de Trabajo para listado'!$A$151:$Z$151,0)),0)+IFERROR(INDEX('Hoja de Trabajo para listado'!$AB$155:$BA$1048576,MATCH($A1094,'Hoja de Trabajo para listado'!$AB$155:$AB$1048576,0),MATCH((CUADRO!F$4&amp;$E1094),'Hoja de Trabajo para listado'!$AB$151:$BA$151,0)),0)+IFERROR(INDEX('Hoja de Trabajo para listado'!$BC$155:$CB$1048576,MATCH($A1094,'Hoja de Trabajo para listado'!$BC$155:$BC$1048576,0),MATCH((CUADRO!F$4&amp;$E1094),'Hoja de Trabajo para listado'!$BC$151:$CB$151,0)),0)+IFERROR(INDEX('Hoja de Trabajo para listado'!$DE$153:$DG$274,MATCH($A1094,'Hoja de Trabajo para listado'!$DE$153:$DE$1048576,0),MATCH((CUADRO!F$4&amp;$E1094),'Hoja de Trabajo para listado'!$DE$151:$DG$151,0)),0)+IFERROR(INDEX('Hoja de Trabajo para listado'!$CD$155:$DC$1048576,MATCH($A1094,'Hoja de Trabajo para listado'!$CD$155:$CD$1048576,0),MATCH((CUADRO!F$4&amp;$E1094),'Hoja de Trabajo para listado'!$CD$151:$DC$151,0)),0)</f>
        <v>0</v>
      </c>
      <c r="G1094" s="243">
        <f ca="1">+IFERROR(INDEX('Hoja de Trabajo para listado'!$A$155:$Z$1048576,MATCH($A1094,'Hoja de Trabajo para listado'!$A$155:$A$1048576,0),MATCH((CUADRO!G$4&amp;$E1094),'Hoja de Trabajo para listado'!$A$151:$Z$151,0)),0)+IFERROR(INDEX('Hoja de Trabajo para listado'!$AB$155:$BA$1048576,MATCH($A1094,'Hoja de Trabajo para listado'!$AB$155:$AB$1048576,0),MATCH((CUADRO!G$4&amp;$E1094),'Hoja de Trabajo para listado'!$AB$151:$BA$151,0)),0)+IFERROR(INDEX('Hoja de Trabajo para listado'!$BC$155:$CB$1048576,MATCH($A1094,'Hoja de Trabajo para listado'!$BC$155:$BC$1048576,0),MATCH((CUADRO!G$4&amp;$E1094),'Hoja de Trabajo para listado'!$BC$151:$CB$151,0)),0)+IFERROR(INDEX('Hoja de Trabajo para listado'!$DE$153:$DG$274,MATCH($A1094,'Hoja de Trabajo para listado'!$DE$153:$DE$1048576,0),MATCH((CUADRO!G$4&amp;$E1094),'Hoja de Trabajo para listado'!$DE$151:$DG$151,0)),0)+IFERROR(INDEX('Hoja de Trabajo para listado'!$CD$155:$DC$1048576,MATCH($A1094,'Hoja de Trabajo para listado'!$CD$155:$CD$1048576,0),MATCH((CUADRO!G$4&amp;$E1094),'Hoja de Trabajo para listado'!$CD$151:$DC$151,0)),0)</f>
        <v>0</v>
      </c>
      <c r="H1094" s="243">
        <f ca="1">+IFERROR(INDEX('Hoja de Trabajo para listado'!$A$155:$Z$1048576,MATCH($A1094,'Hoja de Trabajo para listado'!$A$155:$A$1048576,0),MATCH((CUADRO!H$4&amp;$E1094),'Hoja de Trabajo para listado'!$A$151:$Z$151,0)),0)+IFERROR(INDEX('Hoja de Trabajo para listado'!$AB$155:$BA$1048576,MATCH($A1094,'Hoja de Trabajo para listado'!$AB$155:$AB$1048576,0),MATCH((CUADRO!H$4&amp;$E1094),'Hoja de Trabajo para listado'!$AB$151:$BA$151,0)),0)+IFERROR(INDEX('Hoja de Trabajo para listado'!$BC$155:$CB$1048576,MATCH($A1094,'Hoja de Trabajo para listado'!$BC$155:$BC$1048576,0),MATCH((CUADRO!H$4&amp;$E1094),'Hoja de Trabajo para listado'!$BC$151:$CB$151,0)),0)+IFERROR(INDEX('Hoja de Trabajo para listado'!$DE$153:$DG$274,MATCH($A1094,'Hoja de Trabajo para listado'!$DE$153:$DE$1048576,0),MATCH((CUADRO!H$4&amp;$E1094),'Hoja de Trabajo para listado'!$DE$151:$DG$151,0)),0)+IFERROR(INDEX('Hoja de Trabajo para listado'!$CD$155:$DC$1048576,MATCH($A1094,'Hoja de Trabajo para listado'!$CD$155:$CD$1048576,0),MATCH((CUADRO!H$4&amp;$E1094),'Hoja de Trabajo para listado'!$CD$151:$DC$151,0)),0)</f>
        <v>0</v>
      </c>
      <c r="I1094" s="243">
        <f ca="1">+IFERROR(INDEX('Hoja de Trabajo para listado'!$A$155:$Z$1048576,MATCH($A1094,'Hoja de Trabajo para listado'!$A$155:$A$1048576,0),MATCH((CUADRO!I$4&amp;$E1094),'Hoja de Trabajo para listado'!$A$151:$Z$151,0)),0)+IFERROR(INDEX('Hoja de Trabajo para listado'!$AB$155:$BA$1048576,MATCH($A1094,'Hoja de Trabajo para listado'!$AB$155:$AB$1048576,0),MATCH((CUADRO!I$4&amp;$E1094),'Hoja de Trabajo para listado'!$AB$151:$BA$151,0)),0)+IFERROR(INDEX('Hoja de Trabajo para listado'!$BC$155:$CB$1048576,MATCH($A1094,'Hoja de Trabajo para listado'!$BC$155:$BC$1048576,0),MATCH((CUADRO!I$4&amp;$E1094),'Hoja de Trabajo para listado'!$BC$151:$CB$151,0)),0)+IFERROR(INDEX('Hoja de Trabajo para listado'!$DE$153:$DG$274,MATCH($A1094,'Hoja de Trabajo para listado'!$DE$153:$DE$1048576,0),MATCH((CUADRO!I$4&amp;$E1094),'Hoja de Trabajo para listado'!$DE$151:$DG$151,0)),0)+IFERROR(INDEX('Hoja de Trabajo para listado'!$CD$155:$DC$1048576,MATCH($A1094,'Hoja de Trabajo para listado'!$CD$155:$CD$1048576,0),MATCH((CUADRO!I$4&amp;$E1094),'Hoja de Trabajo para listado'!$CD$151:$DC$151,0)),0)</f>
        <v>0</v>
      </c>
      <c r="J1094" s="243">
        <f ca="1">+IFERROR(INDEX('Hoja de Trabajo para listado'!$A$155:$Z$1048576,MATCH($A1094,'Hoja de Trabajo para listado'!$A$155:$A$1048576,0),MATCH((CUADRO!J$4&amp;$E1094),'Hoja de Trabajo para listado'!$A$151:$Z$151,0)),0)+IFERROR(INDEX('Hoja de Trabajo para listado'!$AB$155:$BA$1048576,MATCH($A1094,'Hoja de Trabajo para listado'!$AB$155:$AB$1048576,0),MATCH((CUADRO!J$4&amp;$E1094),'Hoja de Trabajo para listado'!$AB$151:$BA$151,0)),0)+IFERROR(INDEX('Hoja de Trabajo para listado'!$BC$155:$CB$1048576,MATCH($A1094,'Hoja de Trabajo para listado'!$BC$155:$BC$1048576,0),MATCH((CUADRO!J$4&amp;$E1094),'Hoja de Trabajo para listado'!$BC$151:$CB$151,0)),0)+IFERROR(INDEX('Hoja de Trabajo para listado'!$DE$153:$DG$274,MATCH($A1094,'Hoja de Trabajo para listado'!$DE$153:$DE$1048576,0),MATCH((CUADRO!J$4&amp;$E1094),'Hoja de Trabajo para listado'!$DE$151:$DG$151,0)),0)+IFERROR(INDEX('Hoja de Trabajo para listado'!$CD$155:$DC$1048576,MATCH($A1094,'Hoja de Trabajo para listado'!$CD$155:$CD$1048576,0),MATCH((CUADRO!J$4&amp;$E1094),'Hoja de Trabajo para listado'!$CD$151:$DC$151,0)),0)</f>
        <v>0</v>
      </c>
      <c r="K1094" s="243">
        <f ca="1">+IFERROR(INDEX('Hoja de Trabajo para listado'!$A$155:$Z$1048576,MATCH($A1094,'Hoja de Trabajo para listado'!$A$155:$A$1048576,0),MATCH((CUADRO!K$4&amp;$E1094),'Hoja de Trabajo para listado'!$A$151:$Z$151,0)),0)+IFERROR(INDEX('Hoja de Trabajo para listado'!$AB$155:$BA$1048576,MATCH($A1094,'Hoja de Trabajo para listado'!$AB$155:$AB$1048576,0),MATCH((CUADRO!K$4&amp;$E1094),'Hoja de Trabajo para listado'!$AB$151:$BA$151,0)),0)+IFERROR(INDEX('Hoja de Trabajo para listado'!$BC$155:$CB$1048576,MATCH($A1094,'Hoja de Trabajo para listado'!$BC$155:$BC$1048576,0),MATCH((CUADRO!K$4&amp;$E1094),'Hoja de Trabajo para listado'!$BC$151:$CB$151,0)),0)+IFERROR(INDEX('Hoja de Trabajo para listado'!$DE$153:$DG$274,MATCH($A1094,'Hoja de Trabajo para listado'!$DE$153:$DE$1048576,0),MATCH((CUADRO!K$4&amp;$E1094),'Hoja de Trabajo para listado'!$DE$151:$DG$151,0)),0)+IFERROR(INDEX('Hoja de Trabajo para listado'!$CD$155:$DC$1048576,MATCH($A1094,'Hoja de Trabajo para listado'!$CD$155:$CD$1048576,0),MATCH((CUADRO!K$4&amp;$E1094),'Hoja de Trabajo para listado'!$CD$151:$DC$151,0)),0)</f>
        <v>0</v>
      </c>
      <c r="L1094" s="243">
        <f ca="1">+IFERROR(INDEX('Hoja de Trabajo para listado'!$A$155:$Z$1048576,MATCH($A1094,'Hoja de Trabajo para listado'!$A$155:$A$1048576,0),MATCH((CUADRO!L$4&amp;$E1094),'Hoja de Trabajo para listado'!$A$151:$Z$151,0)),0)+IFERROR(INDEX('Hoja de Trabajo para listado'!$AB$155:$BA$1048576,MATCH($A1094,'Hoja de Trabajo para listado'!$AB$155:$AB$1048576,0),MATCH((CUADRO!L$4&amp;$E1094),'Hoja de Trabajo para listado'!$AB$151:$BA$151,0)),0)+IFERROR(INDEX('Hoja de Trabajo para listado'!$BC$155:$CB$1048576,MATCH($A1094,'Hoja de Trabajo para listado'!$BC$155:$BC$1048576,0),MATCH((CUADRO!L$4&amp;$E1094),'Hoja de Trabajo para listado'!$BC$151:$CB$151,0)),0)+IFERROR(INDEX('Hoja de Trabajo para listado'!$DE$153:$DG$274,MATCH($A1094,'Hoja de Trabajo para listado'!$DE$153:$DE$1048576,0),MATCH((CUADRO!L$4&amp;$E1094),'Hoja de Trabajo para listado'!$DE$151:$DG$151,0)),0)+IFERROR(INDEX('Hoja de Trabajo para listado'!$CD$155:$DC$1048576,MATCH($A1094,'Hoja de Trabajo para listado'!$CD$155:$CD$1048576,0),MATCH((CUADRO!L$4&amp;$E1094),'Hoja de Trabajo para listado'!$CD$151:$DC$151,0)),0)</f>
        <v>0</v>
      </c>
      <c r="M1094" s="243">
        <f ca="1">+IFERROR(INDEX('Hoja de Trabajo para listado'!$A$155:$Z$1048576,MATCH($A1094,'Hoja de Trabajo para listado'!$A$155:$A$1048576,0),MATCH((CUADRO!M$4&amp;$E1094),'Hoja de Trabajo para listado'!$A$151:$Z$151,0)),0)+IFERROR(INDEX('Hoja de Trabajo para listado'!$AB$155:$BA$1048576,MATCH($A1094,'Hoja de Trabajo para listado'!$AB$155:$AB$1048576,0),MATCH((CUADRO!M$4&amp;$E1094),'Hoja de Trabajo para listado'!$AB$151:$BA$151,0)),0)+IFERROR(INDEX('Hoja de Trabajo para listado'!$BC$155:$CB$1048576,MATCH($A1094,'Hoja de Trabajo para listado'!$BC$155:$BC$1048576,0),MATCH((CUADRO!M$4&amp;$E1094),'Hoja de Trabajo para listado'!$BC$151:$CB$151,0)),0)+IFERROR(INDEX('Hoja de Trabajo para listado'!$DE$153:$DG$274,MATCH($A1094,'Hoja de Trabajo para listado'!$DE$153:$DE$1048576,0),MATCH((CUADRO!M$4&amp;$E1094),'Hoja de Trabajo para listado'!$DE$151:$DG$151,0)),0)+IFERROR(INDEX('Hoja de Trabajo para listado'!$CD$155:$DC$1048576,MATCH($A1094,'Hoja de Trabajo para listado'!$CD$155:$CD$1048576,0),MATCH((CUADRO!M$4&amp;$E1094),'Hoja de Trabajo para listado'!$CD$151:$DC$151,0)),0)</f>
        <v>0</v>
      </c>
      <c r="N1094" s="243">
        <f ca="1">+IFERROR(INDEX('Hoja de Trabajo para listado'!$A$155:$Z$1048576,MATCH($A1094,'Hoja de Trabajo para listado'!$A$155:$A$1048576,0),MATCH((CUADRO!N$4&amp;$E1094),'Hoja de Trabajo para listado'!$A$151:$Z$151,0)),0)+IFERROR(INDEX('Hoja de Trabajo para listado'!$AB$155:$BA$1048576,MATCH($A1094,'Hoja de Trabajo para listado'!$AB$155:$AB$1048576,0),MATCH((CUADRO!N$4&amp;$E1094),'Hoja de Trabajo para listado'!$AB$151:$BA$151,0)),0)+IFERROR(INDEX('Hoja de Trabajo para listado'!$BC$155:$CB$1048576,MATCH($A1094,'Hoja de Trabajo para listado'!$BC$155:$BC$1048576,0),MATCH((CUADRO!N$4&amp;$E1094),'Hoja de Trabajo para listado'!$BC$151:$CB$151,0)),0)+IFERROR(INDEX('Hoja de Trabajo para listado'!$DE$153:$DG$274,MATCH($A1094,'Hoja de Trabajo para listado'!$DE$153:$DE$1048576,0),MATCH((CUADRO!N$4&amp;$E1094),'Hoja de Trabajo para listado'!$DE$151:$DG$151,0)),0)+IFERROR(INDEX('Hoja de Trabajo para listado'!$CD$155:$DC$1048576,MATCH($A1094,'Hoja de Trabajo para listado'!$CD$155:$CD$1048576,0),MATCH((CUADRO!N$4&amp;$E1094),'Hoja de Trabajo para listado'!$CD$151:$DC$151,0)),0)</f>
        <v>0</v>
      </c>
      <c r="O1094" s="243">
        <f ca="1">+IFERROR(INDEX('Hoja de Trabajo para listado'!$A$155:$Z$1048576,MATCH($A1094,'Hoja de Trabajo para listado'!$A$155:$A$1048576,0),MATCH((CUADRO!O$4&amp;$E1094),'Hoja de Trabajo para listado'!$A$151:$Z$151,0)),0)+IFERROR(INDEX('Hoja de Trabajo para listado'!$AB$155:$BA$1048576,MATCH($A1094,'Hoja de Trabajo para listado'!$AB$155:$AB$1048576,0),MATCH((CUADRO!O$4&amp;$E1094),'Hoja de Trabajo para listado'!$AB$151:$BA$151,0)),0)+IFERROR(INDEX('Hoja de Trabajo para listado'!$BC$155:$CB$1048576,MATCH($A1094,'Hoja de Trabajo para listado'!$BC$155:$BC$1048576,0),MATCH((CUADRO!O$4&amp;$E1094),'Hoja de Trabajo para listado'!$BC$151:$CB$151,0)),0)+IFERROR(INDEX('Hoja de Trabajo para listado'!$DE$153:$DG$274,MATCH($A1094,'Hoja de Trabajo para listado'!$DE$153:$DE$1048576,0),MATCH((CUADRO!O$4&amp;$E1094),'Hoja de Trabajo para listado'!$DE$151:$DG$151,0)),0)+IFERROR(INDEX('Hoja de Trabajo para listado'!$CD$155:$DC$1048576,MATCH($A1094,'Hoja de Trabajo para listado'!$CD$155:$CD$1048576,0),MATCH((CUADRO!O$4&amp;$E1094),'Hoja de Trabajo para listado'!$CD$151:$DC$151,0)),0)</f>
        <v>0</v>
      </c>
      <c r="P1094" s="243">
        <f ca="1">+IFERROR(INDEX('Hoja de Trabajo para listado'!$A$155:$Z$1048576,MATCH($A1094,'Hoja de Trabajo para listado'!$A$155:$A$1048576,0),MATCH((CUADRO!P$4&amp;$E1094),'Hoja de Trabajo para listado'!$A$151:$Z$151,0)),0)+IFERROR(INDEX('Hoja de Trabajo para listado'!$AB$155:$BA$1048576,MATCH($A1094,'Hoja de Trabajo para listado'!$AB$155:$AB$1048576,0),MATCH((CUADRO!P$4&amp;$E1094),'Hoja de Trabajo para listado'!$AB$151:$BA$151,0)),0)+IFERROR(INDEX('Hoja de Trabajo para listado'!$BC$155:$CB$1048576,MATCH($A1094,'Hoja de Trabajo para listado'!$BC$155:$BC$1048576,0),MATCH((CUADRO!P$4&amp;$E1094),'Hoja de Trabajo para listado'!$BC$151:$CB$151,0)),0)+IFERROR(INDEX('Hoja de Trabajo para listado'!$DE$153:$DG$274,MATCH($A1094,'Hoja de Trabajo para listado'!$DE$153:$DE$1048576,0),MATCH((CUADRO!P$4&amp;$E1094),'Hoja de Trabajo para listado'!$DE$151:$DG$151,0)),0)+IFERROR(INDEX('Hoja de Trabajo para listado'!$CD$155:$DC$1048576,MATCH($A1094,'Hoja de Trabajo para listado'!$CD$155:$CD$1048576,0),MATCH((CUADRO!P$4&amp;$E1094),'Hoja de Trabajo para listado'!$CD$151:$DC$151,0)),0)</f>
        <v>0</v>
      </c>
      <c r="Q1094" s="243">
        <f ca="1">+IFERROR(INDEX('Hoja de Trabajo para listado'!$A$155:$Z$1048576,MATCH($A1094,'Hoja de Trabajo para listado'!$A$155:$A$1048576,0),MATCH((CUADRO!Q$4&amp;$E1094),'Hoja de Trabajo para listado'!$A$151:$Z$151,0)),0)+IFERROR(INDEX('Hoja de Trabajo para listado'!$AB$155:$BA$1048576,MATCH($A1094,'Hoja de Trabajo para listado'!$AB$155:$AB$1048576,0),MATCH((CUADRO!Q$4&amp;$E1094),'Hoja de Trabajo para listado'!$AB$151:$BA$151,0)),0)+IFERROR(INDEX('Hoja de Trabajo para listado'!$BC$155:$CB$1048576,MATCH($A1094,'Hoja de Trabajo para listado'!$BC$155:$BC$1048576,0),MATCH((CUADRO!Q$4&amp;$E1094),'Hoja de Trabajo para listado'!$BC$151:$CB$151,0)),0)+IFERROR(INDEX('Hoja de Trabajo para listado'!$DE$153:$DG$274,MATCH($A1094,'Hoja de Trabajo para listado'!$DE$153:$DE$1048576,0),MATCH((CUADRO!Q$4&amp;$E1094),'Hoja de Trabajo para listado'!$DE$151:$DG$151,0)),0)+IFERROR(INDEX('Hoja de Trabajo para listado'!$CD$155:$DC$1048576,MATCH($A1094,'Hoja de Trabajo para listado'!$CD$155:$CD$1048576,0),MATCH((CUADRO!Q$4&amp;$E1094),'Hoja de Trabajo para listado'!$CD$151:$DC$151,0)),0)</f>
        <v>0</v>
      </c>
      <c r="R1094" s="243">
        <f t="shared" ca="1" si="39"/>
        <v>0</v>
      </c>
      <c r="S1094" s="256">
        <f ca="1">+R1093+R1094</f>
        <v>0</v>
      </c>
      <c r="T1094" s="243">
        <f ca="1">+S1094</f>
        <v>0</v>
      </c>
      <c r="U1094" s="242">
        <f t="shared" si="40"/>
        <v>2</v>
      </c>
      <c r="V1094" s="327" t="str">
        <f>+VLOOKUP(A1094,bd_lista!$A$3:$E$592,5,FALSE)</f>
        <v>Gobiernos Autonomos Municipales</v>
      </c>
      <c r="W1094" s="398"/>
      <c r="X1094" s="240">
        <f>+VLOOKUP(A1094,[4]Sheet1!$A$13:$D$744,4,FALSE)</f>
        <v>0</v>
      </c>
      <c r="Y1094" s="240" t="e">
        <f>+VLOOKUP(X1094,bd_lista!$A$3:$C$592,3,FALSE)</f>
        <v>#N/A</v>
      </c>
      <c r="Z1094" s="288"/>
      <c r="AA1094" s="289"/>
    </row>
    <row r="1095" spans="1:27" customFormat="1" ht="15" hidden="1" customHeight="1">
      <c r="A1095" s="32">
        <v>1905</v>
      </c>
      <c r="B1095" s="393">
        <f>+A1095</f>
        <v>1905</v>
      </c>
      <c r="C1095" s="245" t="str">
        <f>+VLOOKUP(A1095,bd_lista!$A$3:$C$592,3,FALSE)</f>
        <v>Gobierno Autónomo Municipal de Puerto Rico</v>
      </c>
      <c r="D1095" s="395" t="str">
        <f>+C1095</f>
        <v>Gobierno Autónomo Municipal de Puerto Rico</v>
      </c>
      <c r="E1095" s="240" t="s">
        <v>1303</v>
      </c>
      <c r="F1095" s="241">
        <f ca="1">+IFERROR(INDEX('Hoja de Trabajo para listado'!$A$155:$Z$1048576,MATCH($A1095,'Hoja de Trabajo para listado'!$A$155:$A$1048576,0),MATCH((CUADRO!F$4&amp;$E1095),'Hoja de Trabajo para listado'!$A$151:$Z$151,0)),0)+IFERROR(INDEX('Hoja de Trabajo para listado'!$AB$155:$BA$1048576,MATCH($A1095,'Hoja de Trabajo para listado'!$AB$155:$AB$1048576,0),MATCH((CUADRO!F$4&amp;$E1095),'Hoja de Trabajo para listado'!$AB$151:$BA$151,0)),0)+IFERROR(INDEX('Hoja de Trabajo para listado'!$BC$155:$CB$1048576,MATCH($A1095,'Hoja de Trabajo para listado'!$BC$155:$BC$1048576,0),MATCH((CUADRO!F$4&amp;$E1095),'Hoja de Trabajo para listado'!$BC$151:$CB$151,0)),0)+IFERROR(INDEX('Hoja de Trabajo para listado'!$DE$153:$DG$274,MATCH($A1095,'Hoja de Trabajo para listado'!$DE$153:$DE$1048576,0),MATCH((CUADRO!F$4&amp;$E1095),'Hoja de Trabajo para listado'!$DE$151:$DG$151,0)),0)+IFERROR(INDEX('Hoja de Trabajo para listado'!$CD$155:$DC$1048576,MATCH($A1095,'Hoja de Trabajo para listado'!$CD$155:$CD$1048576,0),MATCH((CUADRO!F$4&amp;$E1095),'Hoja de Trabajo para listado'!$CD$151:$DC$151,0)),0)</f>
        <v>0</v>
      </c>
      <c r="G1095" s="241">
        <f ca="1">+IFERROR(INDEX('Hoja de Trabajo para listado'!$A$155:$Z$1048576,MATCH($A1095,'Hoja de Trabajo para listado'!$A$155:$A$1048576,0),MATCH((CUADRO!G$4&amp;$E1095),'Hoja de Trabajo para listado'!$A$151:$Z$151,0)),0)+IFERROR(INDEX('Hoja de Trabajo para listado'!$AB$155:$BA$1048576,MATCH($A1095,'Hoja de Trabajo para listado'!$AB$155:$AB$1048576,0),MATCH((CUADRO!G$4&amp;$E1095),'Hoja de Trabajo para listado'!$AB$151:$BA$151,0)),0)+IFERROR(INDEX('Hoja de Trabajo para listado'!$BC$155:$CB$1048576,MATCH($A1095,'Hoja de Trabajo para listado'!$BC$155:$BC$1048576,0),MATCH((CUADRO!G$4&amp;$E1095),'Hoja de Trabajo para listado'!$BC$151:$CB$151,0)),0)+IFERROR(INDEX('Hoja de Trabajo para listado'!$DE$153:$DG$274,MATCH($A1095,'Hoja de Trabajo para listado'!$DE$153:$DE$1048576,0),MATCH((CUADRO!G$4&amp;$E1095),'Hoja de Trabajo para listado'!$DE$151:$DG$151,0)),0)+IFERROR(INDEX('Hoja de Trabajo para listado'!$CD$155:$DC$1048576,MATCH($A1095,'Hoja de Trabajo para listado'!$CD$155:$CD$1048576,0),MATCH((CUADRO!G$4&amp;$E1095),'Hoja de Trabajo para listado'!$CD$151:$DC$151,0)),0)</f>
        <v>0</v>
      </c>
      <c r="H1095" s="241">
        <f ca="1">+IFERROR(INDEX('Hoja de Trabajo para listado'!$A$155:$Z$1048576,MATCH($A1095,'Hoja de Trabajo para listado'!$A$155:$A$1048576,0),MATCH((CUADRO!H$4&amp;$E1095),'Hoja de Trabajo para listado'!$A$151:$Z$151,0)),0)+IFERROR(INDEX('Hoja de Trabajo para listado'!$AB$155:$BA$1048576,MATCH($A1095,'Hoja de Trabajo para listado'!$AB$155:$AB$1048576,0),MATCH((CUADRO!H$4&amp;$E1095),'Hoja de Trabajo para listado'!$AB$151:$BA$151,0)),0)+IFERROR(INDEX('Hoja de Trabajo para listado'!$BC$155:$CB$1048576,MATCH($A1095,'Hoja de Trabajo para listado'!$BC$155:$BC$1048576,0),MATCH((CUADRO!H$4&amp;$E1095),'Hoja de Trabajo para listado'!$BC$151:$CB$151,0)),0)+IFERROR(INDEX('Hoja de Trabajo para listado'!$DE$153:$DG$274,MATCH($A1095,'Hoja de Trabajo para listado'!$DE$153:$DE$1048576,0),MATCH((CUADRO!H$4&amp;$E1095),'Hoja de Trabajo para listado'!$DE$151:$DG$151,0)),0)+IFERROR(INDEX('Hoja de Trabajo para listado'!$CD$155:$DC$1048576,MATCH($A1095,'Hoja de Trabajo para listado'!$CD$155:$CD$1048576,0),MATCH((CUADRO!H$4&amp;$E1095),'Hoja de Trabajo para listado'!$CD$151:$DC$151,0)),0)</f>
        <v>0</v>
      </c>
      <c r="I1095" s="241">
        <f ca="1">+IFERROR(INDEX('Hoja de Trabajo para listado'!$A$155:$Z$1048576,MATCH($A1095,'Hoja de Trabajo para listado'!$A$155:$A$1048576,0),MATCH((CUADRO!I$4&amp;$E1095),'Hoja de Trabajo para listado'!$A$151:$Z$151,0)),0)+IFERROR(INDEX('Hoja de Trabajo para listado'!$AB$155:$BA$1048576,MATCH($A1095,'Hoja de Trabajo para listado'!$AB$155:$AB$1048576,0),MATCH((CUADRO!I$4&amp;$E1095),'Hoja de Trabajo para listado'!$AB$151:$BA$151,0)),0)+IFERROR(INDEX('Hoja de Trabajo para listado'!$BC$155:$CB$1048576,MATCH($A1095,'Hoja de Trabajo para listado'!$BC$155:$BC$1048576,0),MATCH((CUADRO!I$4&amp;$E1095),'Hoja de Trabajo para listado'!$BC$151:$CB$151,0)),0)+IFERROR(INDEX('Hoja de Trabajo para listado'!$DE$153:$DG$274,MATCH($A1095,'Hoja de Trabajo para listado'!$DE$153:$DE$1048576,0),MATCH((CUADRO!I$4&amp;$E1095),'Hoja de Trabajo para listado'!$DE$151:$DG$151,0)),0)+IFERROR(INDEX('Hoja de Trabajo para listado'!$CD$155:$DC$1048576,MATCH($A1095,'Hoja de Trabajo para listado'!$CD$155:$CD$1048576,0),MATCH((CUADRO!I$4&amp;$E1095),'Hoja de Trabajo para listado'!$CD$151:$DC$151,0)),0)</f>
        <v>0</v>
      </c>
      <c r="J1095" s="241">
        <f ca="1">+IFERROR(INDEX('Hoja de Trabajo para listado'!$A$155:$Z$1048576,MATCH($A1095,'Hoja de Trabajo para listado'!$A$155:$A$1048576,0),MATCH((CUADRO!J$4&amp;$E1095),'Hoja de Trabajo para listado'!$A$151:$Z$151,0)),0)+IFERROR(INDEX('Hoja de Trabajo para listado'!$AB$155:$BA$1048576,MATCH($A1095,'Hoja de Trabajo para listado'!$AB$155:$AB$1048576,0),MATCH((CUADRO!J$4&amp;$E1095),'Hoja de Trabajo para listado'!$AB$151:$BA$151,0)),0)+IFERROR(INDEX('Hoja de Trabajo para listado'!$BC$155:$CB$1048576,MATCH($A1095,'Hoja de Trabajo para listado'!$BC$155:$BC$1048576,0),MATCH((CUADRO!J$4&amp;$E1095),'Hoja de Trabajo para listado'!$BC$151:$CB$151,0)),0)+IFERROR(INDEX('Hoja de Trabajo para listado'!$DE$153:$DG$274,MATCH($A1095,'Hoja de Trabajo para listado'!$DE$153:$DE$1048576,0),MATCH((CUADRO!J$4&amp;$E1095),'Hoja de Trabajo para listado'!$DE$151:$DG$151,0)),0)+IFERROR(INDEX('Hoja de Trabajo para listado'!$CD$155:$DC$1048576,MATCH($A1095,'Hoja de Trabajo para listado'!$CD$155:$CD$1048576,0),MATCH((CUADRO!J$4&amp;$E1095),'Hoja de Trabajo para listado'!$CD$151:$DC$151,0)),0)</f>
        <v>0</v>
      </c>
      <c r="K1095" s="241">
        <f ca="1">+IFERROR(INDEX('Hoja de Trabajo para listado'!$A$155:$Z$1048576,MATCH($A1095,'Hoja de Trabajo para listado'!$A$155:$A$1048576,0),MATCH((CUADRO!K$4&amp;$E1095),'Hoja de Trabajo para listado'!$A$151:$Z$151,0)),0)+IFERROR(INDEX('Hoja de Trabajo para listado'!$AB$155:$BA$1048576,MATCH($A1095,'Hoja de Trabajo para listado'!$AB$155:$AB$1048576,0),MATCH((CUADRO!K$4&amp;$E1095),'Hoja de Trabajo para listado'!$AB$151:$BA$151,0)),0)+IFERROR(INDEX('Hoja de Trabajo para listado'!$BC$155:$CB$1048576,MATCH($A1095,'Hoja de Trabajo para listado'!$BC$155:$BC$1048576,0),MATCH((CUADRO!K$4&amp;$E1095),'Hoja de Trabajo para listado'!$BC$151:$CB$151,0)),0)+IFERROR(INDEX('Hoja de Trabajo para listado'!$DE$153:$DG$274,MATCH($A1095,'Hoja de Trabajo para listado'!$DE$153:$DE$1048576,0),MATCH((CUADRO!K$4&amp;$E1095),'Hoja de Trabajo para listado'!$DE$151:$DG$151,0)),0)+IFERROR(INDEX('Hoja de Trabajo para listado'!$CD$155:$DC$1048576,MATCH($A1095,'Hoja de Trabajo para listado'!$CD$155:$CD$1048576,0),MATCH((CUADRO!K$4&amp;$E1095),'Hoja de Trabajo para listado'!$CD$151:$DC$151,0)),0)</f>
        <v>0</v>
      </c>
      <c r="L1095" s="265">
        <f ca="1">+IFERROR(INDEX('Hoja de Trabajo para listado'!$A$155:$Z$1048576,MATCH($A1095,'Hoja de Trabajo para listado'!$A$155:$A$1048576,0),MATCH((CUADRO!L$4&amp;$E1095),'Hoja de Trabajo para listado'!$A$151:$Z$151,0)),0)+IFERROR(INDEX('Hoja de Trabajo para listado'!$AB$155:$BA$1048576,MATCH($A1095,'Hoja de Trabajo para listado'!$AB$155:$AB$1048576,0),MATCH((CUADRO!L$4&amp;$E1095),'Hoja de Trabajo para listado'!$AB$151:$BA$151,0)),0)+IFERROR(INDEX('Hoja de Trabajo para listado'!$BC$155:$CB$1048576,MATCH($A1095,'Hoja de Trabajo para listado'!$BC$155:$BC$1048576,0),MATCH((CUADRO!L$4&amp;$E1095),'Hoja de Trabajo para listado'!$BC$151:$CB$151,0)),0)+IFERROR(INDEX('Hoja de Trabajo para listado'!$DE$153:$DG$274,MATCH($A1095,'Hoja de Trabajo para listado'!$DE$153:$DE$1048576,0),MATCH((CUADRO!L$4&amp;$E1095),'Hoja de Trabajo para listado'!$DE$151:$DG$151,0)),0)+IFERROR(INDEX('Hoja de Trabajo para listado'!$CD$155:$DC$1048576,MATCH($A1095,'Hoja de Trabajo para listado'!$CD$155:$CD$1048576,0),MATCH((CUADRO!L$4&amp;$E1095),'Hoja de Trabajo para listado'!$CD$151:$DC$151,0)),0)</f>
        <v>0</v>
      </c>
      <c r="M1095" s="241">
        <f ca="1">+IFERROR(INDEX('Hoja de Trabajo para listado'!$A$155:$Z$1048576,MATCH($A1095,'Hoja de Trabajo para listado'!$A$155:$A$1048576,0),MATCH((CUADRO!M$4&amp;$E1095),'Hoja de Trabajo para listado'!$A$151:$Z$151,0)),0)+IFERROR(INDEX('Hoja de Trabajo para listado'!$AB$155:$BA$1048576,MATCH($A1095,'Hoja de Trabajo para listado'!$AB$155:$AB$1048576,0),MATCH((CUADRO!M$4&amp;$E1095),'Hoja de Trabajo para listado'!$AB$151:$BA$151,0)),0)+IFERROR(INDEX('Hoja de Trabajo para listado'!$BC$155:$CB$1048576,MATCH($A1095,'Hoja de Trabajo para listado'!$BC$155:$BC$1048576,0),MATCH((CUADRO!M$4&amp;$E1095),'Hoja de Trabajo para listado'!$BC$151:$CB$151,0)),0)+IFERROR(INDEX('Hoja de Trabajo para listado'!$DE$153:$DG$274,MATCH($A1095,'Hoja de Trabajo para listado'!$DE$153:$DE$1048576,0),MATCH((CUADRO!M$4&amp;$E1095),'Hoja de Trabajo para listado'!$DE$151:$DG$151,0)),0)+IFERROR(INDEX('Hoja de Trabajo para listado'!$CD$155:$DC$1048576,MATCH($A1095,'Hoja de Trabajo para listado'!$CD$155:$CD$1048576,0),MATCH((CUADRO!M$4&amp;$E1095),'Hoja de Trabajo para listado'!$CD$151:$DC$151,0)),0)</f>
        <v>0</v>
      </c>
      <c r="N1095" s="241">
        <f ca="1">+IFERROR(INDEX('Hoja de Trabajo para listado'!$A$155:$Z$1048576,MATCH($A1095,'Hoja de Trabajo para listado'!$A$155:$A$1048576,0),MATCH((CUADRO!N$4&amp;$E1095),'Hoja de Trabajo para listado'!$A$151:$Z$151,0)),0)+IFERROR(INDEX('Hoja de Trabajo para listado'!$AB$155:$BA$1048576,MATCH($A1095,'Hoja de Trabajo para listado'!$AB$155:$AB$1048576,0),MATCH((CUADRO!N$4&amp;$E1095),'Hoja de Trabajo para listado'!$AB$151:$BA$151,0)),0)+IFERROR(INDEX('Hoja de Trabajo para listado'!$BC$155:$CB$1048576,MATCH($A1095,'Hoja de Trabajo para listado'!$BC$155:$BC$1048576,0),MATCH((CUADRO!N$4&amp;$E1095),'Hoja de Trabajo para listado'!$BC$151:$CB$151,0)),0)+IFERROR(INDEX('Hoja de Trabajo para listado'!$DE$153:$DG$274,MATCH($A1095,'Hoja de Trabajo para listado'!$DE$153:$DE$1048576,0),MATCH((CUADRO!N$4&amp;$E1095),'Hoja de Trabajo para listado'!$DE$151:$DG$151,0)),0)+IFERROR(INDEX('Hoja de Trabajo para listado'!$CD$155:$DC$1048576,MATCH($A1095,'Hoja de Trabajo para listado'!$CD$155:$CD$1048576,0),MATCH((CUADRO!N$4&amp;$E1095),'Hoja de Trabajo para listado'!$CD$151:$DC$151,0)),0)</f>
        <v>0</v>
      </c>
      <c r="O1095" s="241">
        <f ca="1">+IFERROR(INDEX('Hoja de Trabajo para listado'!$A$155:$Z$1048576,MATCH($A1095,'Hoja de Trabajo para listado'!$A$155:$A$1048576,0),MATCH((CUADRO!O$4&amp;$E1095),'Hoja de Trabajo para listado'!$A$151:$Z$151,0)),0)+IFERROR(INDEX('Hoja de Trabajo para listado'!$AB$155:$BA$1048576,MATCH($A1095,'Hoja de Trabajo para listado'!$AB$155:$AB$1048576,0),MATCH((CUADRO!O$4&amp;$E1095),'Hoja de Trabajo para listado'!$AB$151:$BA$151,0)),0)+IFERROR(INDEX('Hoja de Trabajo para listado'!$BC$155:$CB$1048576,MATCH($A1095,'Hoja de Trabajo para listado'!$BC$155:$BC$1048576,0),MATCH((CUADRO!O$4&amp;$E1095),'Hoja de Trabajo para listado'!$BC$151:$CB$151,0)),0)+IFERROR(INDEX('Hoja de Trabajo para listado'!$DE$153:$DG$274,MATCH($A1095,'Hoja de Trabajo para listado'!$DE$153:$DE$1048576,0),MATCH((CUADRO!O$4&amp;$E1095),'Hoja de Trabajo para listado'!$DE$151:$DG$151,0)),0)+IFERROR(INDEX('Hoja de Trabajo para listado'!$CD$155:$DC$1048576,MATCH($A1095,'Hoja de Trabajo para listado'!$CD$155:$CD$1048576,0),MATCH((CUADRO!O$4&amp;$E1095),'Hoja de Trabajo para listado'!$CD$151:$DC$151,0)),0)</f>
        <v>0</v>
      </c>
      <c r="P1095" s="241">
        <f ca="1">+IFERROR(INDEX('Hoja de Trabajo para listado'!$A$155:$Z$1048576,MATCH($A1095,'Hoja de Trabajo para listado'!$A$155:$A$1048576,0),MATCH((CUADRO!P$4&amp;$E1095),'Hoja de Trabajo para listado'!$A$151:$Z$151,0)),0)+IFERROR(INDEX('Hoja de Trabajo para listado'!$AB$155:$BA$1048576,MATCH($A1095,'Hoja de Trabajo para listado'!$AB$155:$AB$1048576,0),MATCH((CUADRO!P$4&amp;$E1095),'Hoja de Trabajo para listado'!$AB$151:$BA$151,0)),0)+IFERROR(INDEX('Hoja de Trabajo para listado'!$BC$155:$CB$1048576,MATCH($A1095,'Hoja de Trabajo para listado'!$BC$155:$BC$1048576,0),MATCH((CUADRO!P$4&amp;$E1095),'Hoja de Trabajo para listado'!$BC$151:$CB$151,0)),0)+IFERROR(INDEX('Hoja de Trabajo para listado'!$DE$153:$DG$274,MATCH($A1095,'Hoja de Trabajo para listado'!$DE$153:$DE$1048576,0),MATCH((CUADRO!P$4&amp;$E1095),'Hoja de Trabajo para listado'!$DE$151:$DG$151,0)),0)+IFERROR(INDEX('Hoja de Trabajo para listado'!$CD$155:$DC$1048576,MATCH($A1095,'Hoja de Trabajo para listado'!$CD$155:$CD$1048576,0),MATCH((CUADRO!P$4&amp;$E1095),'Hoja de Trabajo para listado'!$CD$151:$DC$151,0)),0)</f>
        <v>0</v>
      </c>
      <c r="Q1095" s="241">
        <f ca="1">+IFERROR(INDEX('Hoja de Trabajo para listado'!$A$155:$Z$1048576,MATCH($A1095,'Hoja de Trabajo para listado'!$A$155:$A$1048576,0),MATCH((CUADRO!Q$4&amp;$E1095),'Hoja de Trabajo para listado'!$A$151:$Z$151,0)),0)+IFERROR(INDEX('Hoja de Trabajo para listado'!$AB$155:$BA$1048576,MATCH($A1095,'Hoja de Trabajo para listado'!$AB$155:$AB$1048576,0),MATCH((CUADRO!Q$4&amp;$E1095),'Hoja de Trabajo para listado'!$AB$151:$BA$151,0)),0)+IFERROR(INDEX('Hoja de Trabajo para listado'!$BC$155:$CB$1048576,MATCH($A1095,'Hoja de Trabajo para listado'!$BC$155:$BC$1048576,0),MATCH((CUADRO!Q$4&amp;$E1095),'Hoja de Trabajo para listado'!$BC$151:$CB$151,0)),0)+IFERROR(INDEX('Hoja de Trabajo para listado'!$DE$153:$DG$274,MATCH($A1095,'Hoja de Trabajo para listado'!$DE$153:$DE$1048576,0),MATCH((CUADRO!Q$4&amp;$E1095),'Hoja de Trabajo para listado'!$DE$151:$DG$151,0)),0)+IFERROR(INDEX('Hoja de Trabajo para listado'!$CD$155:$DC$1048576,MATCH($A1095,'Hoja de Trabajo para listado'!$CD$155:$CD$1048576,0),MATCH((CUADRO!Q$4&amp;$E1095),'Hoja de Trabajo para listado'!$CD$151:$DC$151,0)),0)</f>
        <v>0</v>
      </c>
      <c r="R1095" s="241">
        <f t="shared" ca="1" si="39"/>
        <v>0</v>
      </c>
      <c r="S1095" s="247"/>
      <c r="T1095" s="241">
        <f ca="1">+T1096</f>
        <v>0</v>
      </c>
      <c r="U1095" s="240">
        <f t="shared" si="40"/>
        <v>1</v>
      </c>
      <c r="V1095" s="327" t="str">
        <f>+VLOOKUP(A1095,bd_lista!$A$3:$E$592,5,FALSE)</f>
        <v>Gobiernos Autonomos Municipales</v>
      </c>
      <c r="W1095" s="397" t="str">
        <f>+V1095</f>
        <v>Gobiernos Autonomos Municipales</v>
      </c>
      <c r="X1095" s="240">
        <f>+VLOOKUP(A1095,[4]Sheet1!$A$13:$D$744,4,FALSE)</f>
        <v>0</v>
      </c>
      <c r="Y1095" s="240" t="e">
        <f>+VLOOKUP(X1095,bd_lista!$A$3:$C$592,3,FALSE)</f>
        <v>#N/A</v>
      </c>
      <c r="Z1095" s="290">
        <f>+X1095</f>
        <v>0</v>
      </c>
      <c r="AA1095" s="291" t="e">
        <f>+Y1095</f>
        <v>#N/A</v>
      </c>
    </row>
    <row r="1096" spans="1:27" customFormat="1" ht="15" hidden="1" customHeight="1">
      <c r="A1096" s="32">
        <v>1905</v>
      </c>
      <c r="B1096" s="394"/>
      <c r="C1096" s="245" t="str">
        <f>+VLOOKUP(A1096,bd_lista!$A$3:$C$592,3,FALSE)</f>
        <v>Gobierno Autónomo Municipal de Puerto Rico</v>
      </c>
      <c r="D1096" s="396"/>
      <c r="E1096" s="242" t="s">
        <v>1304</v>
      </c>
      <c r="F1096" s="243">
        <f ca="1">+IFERROR(INDEX('Hoja de Trabajo para listado'!$A$155:$Z$1048576,MATCH($A1096,'Hoja de Trabajo para listado'!$A$155:$A$1048576,0),MATCH((CUADRO!F$4&amp;$E1096),'Hoja de Trabajo para listado'!$A$151:$Z$151,0)),0)+IFERROR(INDEX('Hoja de Trabajo para listado'!$AB$155:$BA$1048576,MATCH($A1096,'Hoja de Trabajo para listado'!$AB$155:$AB$1048576,0),MATCH((CUADRO!F$4&amp;$E1096),'Hoja de Trabajo para listado'!$AB$151:$BA$151,0)),0)+IFERROR(INDEX('Hoja de Trabajo para listado'!$BC$155:$CB$1048576,MATCH($A1096,'Hoja de Trabajo para listado'!$BC$155:$BC$1048576,0),MATCH((CUADRO!F$4&amp;$E1096),'Hoja de Trabajo para listado'!$BC$151:$CB$151,0)),0)+IFERROR(INDEX('Hoja de Trabajo para listado'!$DE$153:$DG$274,MATCH($A1096,'Hoja de Trabajo para listado'!$DE$153:$DE$1048576,0),MATCH((CUADRO!F$4&amp;$E1096),'Hoja de Trabajo para listado'!$DE$151:$DG$151,0)),0)+IFERROR(INDEX('Hoja de Trabajo para listado'!$CD$155:$DC$1048576,MATCH($A1096,'Hoja de Trabajo para listado'!$CD$155:$CD$1048576,0),MATCH((CUADRO!F$4&amp;$E1096),'Hoja de Trabajo para listado'!$CD$151:$DC$151,0)),0)</f>
        <v>0</v>
      </c>
      <c r="G1096" s="243">
        <f ca="1">+IFERROR(INDEX('Hoja de Trabajo para listado'!$A$155:$Z$1048576,MATCH($A1096,'Hoja de Trabajo para listado'!$A$155:$A$1048576,0),MATCH((CUADRO!G$4&amp;$E1096),'Hoja de Trabajo para listado'!$A$151:$Z$151,0)),0)+IFERROR(INDEX('Hoja de Trabajo para listado'!$AB$155:$BA$1048576,MATCH($A1096,'Hoja de Trabajo para listado'!$AB$155:$AB$1048576,0),MATCH((CUADRO!G$4&amp;$E1096),'Hoja de Trabajo para listado'!$AB$151:$BA$151,0)),0)+IFERROR(INDEX('Hoja de Trabajo para listado'!$BC$155:$CB$1048576,MATCH($A1096,'Hoja de Trabajo para listado'!$BC$155:$BC$1048576,0),MATCH((CUADRO!G$4&amp;$E1096),'Hoja de Trabajo para listado'!$BC$151:$CB$151,0)),0)+IFERROR(INDEX('Hoja de Trabajo para listado'!$DE$153:$DG$274,MATCH($A1096,'Hoja de Trabajo para listado'!$DE$153:$DE$1048576,0),MATCH((CUADRO!G$4&amp;$E1096),'Hoja de Trabajo para listado'!$DE$151:$DG$151,0)),0)+IFERROR(INDEX('Hoja de Trabajo para listado'!$CD$155:$DC$1048576,MATCH($A1096,'Hoja de Trabajo para listado'!$CD$155:$CD$1048576,0),MATCH((CUADRO!G$4&amp;$E1096),'Hoja de Trabajo para listado'!$CD$151:$DC$151,0)),0)</f>
        <v>0</v>
      </c>
      <c r="H1096" s="243">
        <f ca="1">+IFERROR(INDEX('Hoja de Trabajo para listado'!$A$155:$Z$1048576,MATCH($A1096,'Hoja de Trabajo para listado'!$A$155:$A$1048576,0),MATCH((CUADRO!H$4&amp;$E1096),'Hoja de Trabajo para listado'!$A$151:$Z$151,0)),0)+IFERROR(INDEX('Hoja de Trabajo para listado'!$AB$155:$BA$1048576,MATCH($A1096,'Hoja de Trabajo para listado'!$AB$155:$AB$1048576,0),MATCH((CUADRO!H$4&amp;$E1096),'Hoja de Trabajo para listado'!$AB$151:$BA$151,0)),0)+IFERROR(INDEX('Hoja de Trabajo para listado'!$BC$155:$CB$1048576,MATCH($A1096,'Hoja de Trabajo para listado'!$BC$155:$BC$1048576,0),MATCH((CUADRO!H$4&amp;$E1096),'Hoja de Trabajo para listado'!$BC$151:$CB$151,0)),0)+IFERROR(INDEX('Hoja de Trabajo para listado'!$DE$153:$DG$274,MATCH($A1096,'Hoja de Trabajo para listado'!$DE$153:$DE$1048576,0),MATCH((CUADRO!H$4&amp;$E1096),'Hoja de Trabajo para listado'!$DE$151:$DG$151,0)),0)+IFERROR(INDEX('Hoja de Trabajo para listado'!$CD$155:$DC$1048576,MATCH($A1096,'Hoja de Trabajo para listado'!$CD$155:$CD$1048576,0),MATCH((CUADRO!H$4&amp;$E1096),'Hoja de Trabajo para listado'!$CD$151:$DC$151,0)),0)</f>
        <v>0</v>
      </c>
      <c r="I1096" s="243">
        <f ca="1">+IFERROR(INDEX('Hoja de Trabajo para listado'!$A$155:$Z$1048576,MATCH($A1096,'Hoja de Trabajo para listado'!$A$155:$A$1048576,0),MATCH((CUADRO!I$4&amp;$E1096),'Hoja de Trabajo para listado'!$A$151:$Z$151,0)),0)+IFERROR(INDEX('Hoja de Trabajo para listado'!$AB$155:$BA$1048576,MATCH($A1096,'Hoja de Trabajo para listado'!$AB$155:$AB$1048576,0),MATCH((CUADRO!I$4&amp;$E1096),'Hoja de Trabajo para listado'!$AB$151:$BA$151,0)),0)+IFERROR(INDEX('Hoja de Trabajo para listado'!$BC$155:$CB$1048576,MATCH($A1096,'Hoja de Trabajo para listado'!$BC$155:$BC$1048576,0),MATCH((CUADRO!I$4&amp;$E1096),'Hoja de Trabajo para listado'!$BC$151:$CB$151,0)),0)+IFERROR(INDEX('Hoja de Trabajo para listado'!$DE$153:$DG$274,MATCH($A1096,'Hoja de Trabajo para listado'!$DE$153:$DE$1048576,0),MATCH((CUADRO!I$4&amp;$E1096),'Hoja de Trabajo para listado'!$DE$151:$DG$151,0)),0)+IFERROR(INDEX('Hoja de Trabajo para listado'!$CD$155:$DC$1048576,MATCH($A1096,'Hoja de Trabajo para listado'!$CD$155:$CD$1048576,0),MATCH((CUADRO!I$4&amp;$E1096),'Hoja de Trabajo para listado'!$CD$151:$DC$151,0)),0)</f>
        <v>0</v>
      </c>
      <c r="J1096" s="243">
        <f ca="1">+IFERROR(INDEX('Hoja de Trabajo para listado'!$A$155:$Z$1048576,MATCH($A1096,'Hoja de Trabajo para listado'!$A$155:$A$1048576,0),MATCH((CUADRO!J$4&amp;$E1096),'Hoja de Trabajo para listado'!$A$151:$Z$151,0)),0)+IFERROR(INDEX('Hoja de Trabajo para listado'!$AB$155:$BA$1048576,MATCH($A1096,'Hoja de Trabajo para listado'!$AB$155:$AB$1048576,0),MATCH((CUADRO!J$4&amp;$E1096),'Hoja de Trabajo para listado'!$AB$151:$BA$151,0)),0)+IFERROR(INDEX('Hoja de Trabajo para listado'!$BC$155:$CB$1048576,MATCH($A1096,'Hoja de Trabajo para listado'!$BC$155:$BC$1048576,0),MATCH((CUADRO!J$4&amp;$E1096),'Hoja de Trabajo para listado'!$BC$151:$CB$151,0)),0)+IFERROR(INDEX('Hoja de Trabajo para listado'!$DE$153:$DG$274,MATCH($A1096,'Hoja de Trabajo para listado'!$DE$153:$DE$1048576,0),MATCH((CUADRO!J$4&amp;$E1096),'Hoja de Trabajo para listado'!$DE$151:$DG$151,0)),0)+IFERROR(INDEX('Hoja de Trabajo para listado'!$CD$155:$DC$1048576,MATCH($A1096,'Hoja de Trabajo para listado'!$CD$155:$CD$1048576,0),MATCH((CUADRO!J$4&amp;$E1096),'Hoja de Trabajo para listado'!$CD$151:$DC$151,0)),0)</f>
        <v>0</v>
      </c>
      <c r="K1096" s="243">
        <f ca="1">+IFERROR(INDEX('Hoja de Trabajo para listado'!$A$155:$Z$1048576,MATCH($A1096,'Hoja de Trabajo para listado'!$A$155:$A$1048576,0),MATCH((CUADRO!K$4&amp;$E1096),'Hoja de Trabajo para listado'!$A$151:$Z$151,0)),0)+IFERROR(INDEX('Hoja de Trabajo para listado'!$AB$155:$BA$1048576,MATCH($A1096,'Hoja de Trabajo para listado'!$AB$155:$AB$1048576,0),MATCH((CUADRO!K$4&amp;$E1096),'Hoja de Trabajo para listado'!$AB$151:$BA$151,0)),0)+IFERROR(INDEX('Hoja de Trabajo para listado'!$BC$155:$CB$1048576,MATCH($A1096,'Hoja de Trabajo para listado'!$BC$155:$BC$1048576,0),MATCH((CUADRO!K$4&amp;$E1096),'Hoja de Trabajo para listado'!$BC$151:$CB$151,0)),0)+IFERROR(INDEX('Hoja de Trabajo para listado'!$DE$153:$DG$274,MATCH($A1096,'Hoja de Trabajo para listado'!$DE$153:$DE$1048576,0),MATCH((CUADRO!K$4&amp;$E1096),'Hoja de Trabajo para listado'!$DE$151:$DG$151,0)),0)+IFERROR(INDEX('Hoja de Trabajo para listado'!$CD$155:$DC$1048576,MATCH($A1096,'Hoja de Trabajo para listado'!$CD$155:$CD$1048576,0),MATCH((CUADRO!K$4&amp;$E1096),'Hoja de Trabajo para listado'!$CD$151:$DC$151,0)),0)</f>
        <v>0</v>
      </c>
      <c r="L1096" s="243">
        <f ca="1">+IFERROR(INDEX('Hoja de Trabajo para listado'!$A$155:$Z$1048576,MATCH($A1096,'Hoja de Trabajo para listado'!$A$155:$A$1048576,0),MATCH((CUADRO!L$4&amp;$E1096),'Hoja de Trabajo para listado'!$A$151:$Z$151,0)),0)+IFERROR(INDEX('Hoja de Trabajo para listado'!$AB$155:$BA$1048576,MATCH($A1096,'Hoja de Trabajo para listado'!$AB$155:$AB$1048576,0),MATCH((CUADRO!L$4&amp;$E1096),'Hoja de Trabajo para listado'!$AB$151:$BA$151,0)),0)+IFERROR(INDEX('Hoja de Trabajo para listado'!$BC$155:$CB$1048576,MATCH($A1096,'Hoja de Trabajo para listado'!$BC$155:$BC$1048576,0),MATCH((CUADRO!L$4&amp;$E1096),'Hoja de Trabajo para listado'!$BC$151:$CB$151,0)),0)+IFERROR(INDEX('Hoja de Trabajo para listado'!$DE$153:$DG$274,MATCH($A1096,'Hoja de Trabajo para listado'!$DE$153:$DE$1048576,0),MATCH((CUADRO!L$4&amp;$E1096),'Hoja de Trabajo para listado'!$DE$151:$DG$151,0)),0)+IFERROR(INDEX('Hoja de Trabajo para listado'!$CD$155:$DC$1048576,MATCH($A1096,'Hoja de Trabajo para listado'!$CD$155:$CD$1048576,0),MATCH((CUADRO!L$4&amp;$E1096),'Hoja de Trabajo para listado'!$CD$151:$DC$151,0)),0)</f>
        <v>0</v>
      </c>
      <c r="M1096" s="243">
        <f ca="1">+IFERROR(INDEX('Hoja de Trabajo para listado'!$A$155:$Z$1048576,MATCH($A1096,'Hoja de Trabajo para listado'!$A$155:$A$1048576,0),MATCH((CUADRO!M$4&amp;$E1096),'Hoja de Trabajo para listado'!$A$151:$Z$151,0)),0)+IFERROR(INDEX('Hoja de Trabajo para listado'!$AB$155:$BA$1048576,MATCH($A1096,'Hoja de Trabajo para listado'!$AB$155:$AB$1048576,0),MATCH((CUADRO!M$4&amp;$E1096),'Hoja de Trabajo para listado'!$AB$151:$BA$151,0)),0)+IFERROR(INDEX('Hoja de Trabajo para listado'!$BC$155:$CB$1048576,MATCH($A1096,'Hoja de Trabajo para listado'!$BC$155:$BC$1048576,0),MATCH((CUADRO!M$4&amp;$E1096),'Hoja de Trabajo para listado'!$BC$151:$CB$151,0)),0)+IFERROR(INDEX('Hoja de Trabajo para listado'!$DE$153:$DG$274,MATCH($A1096,'Hoja de Trabajo para listado'!$DE$153:$DE$1048576,0),MATCH((CUADRO!M$4&amp;$E1096),'Hoja de Trabajo para listado'!$DE$151:$DG$151,0)),0)+IFERROR(INDEX('Hoja de Trabajo para listado'!$CD$155:$DC$1048576,MATCH($A1096,'Hoja de Trabajo para listado'!$CD$155:$CD$1048576,0),MATCH((CUADRO!M$4&amp;$E1096),'Hoja de Trabajo para listado'!$CD$151:$DC$151,0)),0)</f>
        <v>0</v>
      </c>
      <c r="N1096" s="243">
        <f ca="1">+IFERROR(INDEX('Hoja de Trabajo para listado'!$A$155:$Z$1048576,MATCH($A1096,'Hoja de Trabajo para listado'!$A$155:$A$1048576,0),MATCH((CUADRO!N$4&amp;$E1096),'Hoja de Trabajo para listado'!$A$151:$Z$151,0)),0)+IFERROR(INDEX('Hoja de Trabajo para listado'!$AB$155:$BA$1048576,MATCH($A1096,'Hoja de Trabajo para listado'!$AB$155:$AB$1048576,0),MATCH((CUADRO!N$4&amp;$E1096),'Hoja de Trabajo para listado'!$AB$151:$BA$151,0)),0)+IFERROR(INDEX('Hoja de Trabajo para listado'!$BC$155:$CB$1048576,MATCH($A1096,'Hoja de Trabajo para listado'!$BC$155:$BC$1048576,0),MATCH((CUADRO!N$4&amp;$E1096),'Hoja de Trabajo para listado'!$BC$151:$CB$151,0)),0)+IFERROR(INDEX('Hoja de Trabajo para listado'!$DE$153:$DG$274,MATCH($A1096,'Hoja de Trabajo para listado'!$DE$153:$DE$1048576,0),MATCH((CUADRO!N$4&amp;$E1096),'Hoja de Trabajo para listado'!$DE$151:$DG$151,0)),0)+IFERROR(INDEX('Hoja de Trabajo para listado'!$CD$155:$DC$1048576,MATCH($A1096,'Hoja de Trabajo para listado'!$CD$155:$CD$1048576,0),MATCH((CUADRO!N$4&amp;$E1096),'Hoja de Trabajo para listado'!$CD$151:$DC$151,0)),0)</f>
        <v>0</v>
      </c>
      <c r="O1096" s="243">
        <f ca="1">+IFERROR(INDEX('Hoja de Trabajo para listado'!$A$155:$Z$1048576,MATCH($A1096,'Hoja de Trabajo para listado'!$A$155:$A$1048576,0),MATCH((CUADRO!O$4&amp;$E1096),'Hoja de Trabajo para listado'!$A$151:$Z$151,0)),0)+IFERROR(INDEX('Hoja de Trabajo para listado'!$AB$155:$BA$1048576,MATCH($A1096,'Hoja de Trabajo para listado'!$AB$155:$AB$1048576,0),MATCH((CUADRO!O$4&amp;$E1096),'Hoja de Trabajo para listado'!$AB$151:$BA$151,0)),0)+IFERROR(INDEX('Hoja de Trabajo para listado'!$BC$155:$CB$1048576,MATCH($A1096,'Hoja de Trabajo para listado'!$BC$155:$BC$1048576,0),MATCH((CUADRO!O$4&amp;$E1096),'Hoja de Trabajo para listado'!$BC$151:$CB$151,0)),0)+IFERROR(INDEX('Hoja de Trabajo para listado'!$DE$153:$DG$274,MATCH($A1096,'Hoja de Trabajo para listado'!$DE$153:$DE$1048576,0),MATCH((CUADRO!O$4&amp;$E1096),'Hoja de Trabajo para listado'!$DE$151:$DG$151,0)),0)+IFERROR(INDEX('Hoja de Trabajo para listado'!$CD$155:$DC$1048576,MATCH($A1096,'Hoja de Trabajo para listado'!$CD$155:$CD$1048576,0),MATCH((CUADRO!O$4&amp;$E1096),'Hoja de Trabajo para listado'!$CD$151:$DC$151,0)),0)</f>
        <v>0</v>
      </c>
      <c r="P1096" s="243">
        <f ca="1">+IFERROR(INDEX('Hoja de Trabajo para listado'!$A$155:$Z$1048576,MATCH($A1096,'Hoja de Trabajo para listado'!$A$155:$A$1048576,0),MATCH((CUADRO!P$4&amp;$E1096),'Hoja de Trabajo para listado'!$A$151:$Z$151,0)),0)+IFERROR(INDEX('Hoja de Trabajo para listado'!$AB$155:$BA$1048576,MATCH($A1096,'Hoja de Trabajo para listado'!$AB$155:$AB$1048576,0),MATCH((CUADRO!P$4&amp;$E1096),'Hoja de Trabajo para listado'!$AB$151:$BA$151,0)),0)+IFERROR(INDEX('Hoja de Trabajo para listado'!$BC$155:$CB$1048576,MATCH($A1096,'Hoja de Trabajo para listado'!$BC$155:$BC$1048576,0),MATCH((CUADRO!P$4&amp;$E1096),'Hoja de Trabajo para listado'!$BC$151:$CB$151,0)),0)+IFERROR(INDEX('Hoja de Trabajo para listado'!$DE$153:$DG$274,MATCH($A1096,'Hoja de Trabajo para listado'!$DE$153:$DE$1048576,0),MATCH((CUADRO!P$4&amp;$E1096),'Hoja de Trabajo para listado'!$DE$151:$DG$151,0)),0)+IFERROR(INDEX('Hoja de Trabajo para listado'!$CD$155:$DC$1048576,MATCH($A1096,'Hoja de Trabajo para listado'!$CD$155:$CD$1048576,0),MATCH((CUADRO!P$4&amp;$E1096),'Hoja de Trabajo para listado'!$CD$151:$DC$151,0)),0)</f>
        <v>0</v>
      </c>
      <c r="Q1096" s="243">
        <f ca="1">+IFERROR(INDEX('Hoja de Trabajo para listado'!$A$155:$Z$1048576,MATCH($A1096,'Hoja de Trabajo para listado'!$A$155:$A$1048576,0),MATCH((CUADRO!Q$4&amp;$E1096),'Hoja de Trabajo para listado'!$A$151:$Z$151,0)),0)+IFERROR(INDEX('Hoja de Trabajo para listado'!$AB$155:$BA$1048576,MATCH($A1096,'Hoja de Trabajo para listado'!$AB$155:$AB$1048576,0),MATCH((CUADRO!Q$4&amp;$E1096),'Hoja de Trabajo para listado'!$AB$151:$BA$151,0)),0)+IFERROR(INDEX('Hoja de Trabajo para listado'!$BC$155:$CB$1048576,MATCH($A1096,'Hoja de Trabajo para listado'!$BC$155:$BC$1048576,0),MATCH((CUADRO!Q$4&amp;$E1096),'Hoja de Trabajo para listado'!$BC$151:$CB$151,0)),0)+IFERROR(INDEX('Hoja de Trabajo para listado'!$DE$153:$DG$274,MATCH($A1096,'Hoja de Trabajo para listado'!$DE$153:$DE$1048576,0),MATCH((CUADRO!Q$4&amp;$E1096),'Hoja de Trabajo para listado'!$DE$151:$DG$151,0)),0)+IFERROR(INDEX('Hoja de Trabajo para listado'!$CD$155:$DC$1048576,MATCH($A1096,'Hoja de Trabajo para listado'!$CD$155:$CD$1048576,0),MATCH((CUADRO!Q$4&amp;$E1096),'Hoja de Trabajo para listado'!$CD$151:$DC$151,0)),0)</f>
        <v>0</v>
      </c>
      <c r="R1096" s="243">
        <f t="shared" ca="1" si="39"/>
        <v>0</v>
      </c>
      <c r="S1096" s="256">
        <f ca="1">+R1095+R1096</f>
        <v>0</v>
      </c>
      <c r="T1096" s="243">
        <f ca="1">+S1096</f>
        <v>0</v>
      </c>
      <c r="U1096" s="242">
        <f t="shared" si="40"/>
        <v>2</v>
      </c>
      <c r="V1096" s="327" t="str">
        <f>+VLOOKUP(A1096,bd_lista!$A$3:$E$592,5,FALSE)</f>
        <v>Gobiernos Autonomos Municipales</v>
      </c>
      <c r="W1096" s="398"/>
      <c r="X1096" s="240">
        <f>+VLOOKUP(A1096,[4]Sheet1!$A$13:$D$744,4,FALSE)</f>
        <v>0</v>
      </c>
      <c r="Y1096" s="240" t="e">
        <f>+VLOOKUP(X1096,bd_lista!$A$3:$C$592,3,FALSE)</f>
        <v>#N/A</v>
      </c>
      <c r="Z1096" s="288"/>
      <c r="AA1096" s="289"/>
    </row>
    <row r="1097" spans="1:27" customFormat="1" ht="15" hidden="1" customHeight="1">
      <c r="A1097" s="32">
        <v>1906</v>
      </c>
      <c r="B1097" s="393">
        <f>+A1097</f>
        <v>1906</v>
      </c>
      <c r="C1097" s="245" t="str">
        <f>+VLOOKUP(A1097,bd_lista!$A$3:$C$592,3,FALSE)</f>
        <v>Gobierno Autónomo Municipal de San Pedro</v>
      </c>
      <c r="D1097" s="395" t="str">
        <f>+C1097</f>
        <v>Gobierno Autónomo Municipal de San Pedro</v>
      </c>
      <c r="E1097" s="240" t="s">
        <v>1303</v>
      </c>
      <c r="F1097" s="241">
        <f ca="1">+IFERROR(INDEX('Hoja de Trabajo para listado'!$A$155:$Z$1048576,MATCH($A1097,'Hoja de Trabajo para listado'!$A$155:$A$1048576,0),MATCH((CUADRO!F$4&amp;$E1097),'Hoja de Trabajo para listado'!$A$151:$Z$151,0)),0)+IFERROR(INDEX('Hoja de Trabajo para listado'!$AB$155:$BA$1048576,MATCH($A1097,'Hoja de Trabajo para listado'!$AB$155:$AB$1048576,0),MATCH((CUADRO!F$4&amp;$E1097),'Hoja de Trabajo para listado'!$AB$151:$BA$151,0)),0)+IFERROR(INDEX('Hoja de Trabajo para listado'!$BC$155:$CB$1048576,MATCH($A1097,'Hoja de Trabajo para listado'!$BC$155:$BC$1048576,0),MATCH((CUADRO!F$4&amp;$E1097),'Hoja de Trabajo para listado'!$BC$151:$CB$151,0)),0)+IFERROR(INDEX('Hoja de Trabajo para listado'!$DE$153:$DG$274,MATCH($A1097,'Hoja de Trabajo para listado'!$DE$153:$DE$1048576,0),MATCH((CUADRO!F$4&amp;$E1097),'Hoja de Trabajo para listado'!$DE$151:$DG$151,0)),0)+IFERROR(INDEX('Hoja de Trabajo para listado'!$CD$155:$DC$1048576,MATCH($A1097,'Hoja de Trabajo para listado'!$CD$155:$CD$1048576,0),MATCH((CUADRO!F$4&amp;$E1097),'Hoja de Trabajo para listado'!$CD$151:$DC$151,0)),0)</f>
        <v>0</v>
      </c>
      <c r="G1097" s="241">
        <f ca="1">+IFERROR(INDEX('Hoja de Trabajo para listado'!$A$155:$Z$1048576,MATCH($A1097,'Hoja de Trabajo para listado'!$A$155:$A$1048576,0),MATCH((CUADRO!G$4&amp;$E1097),'Hoja de Trabajo para listado'!$A$151:$Z$151,0)),0)+IFERROR(INDEX('Hoja de Trabajo para listado'!$AB$155:$BA$1048576,MATCH($A1097,'Hoja de Trabajo para listado'!$AB$155:$AB$1048576,0),MATCH((CUADRO!G$4&amp;$E1097),'Hoja de Trabajo para listado'!$AB$151:$BA$151,0)),0)+IFERROR(INDEX('Hoja de Trabajo para listado'!$BC$155:$CB$1048576,MATCH($A1097,'Hoja de Trabajo para listado'!$BC$155:$BC$1048576,0),MATCH((CUADRO!G$4&amp;$E1097),'Hoja de Trabajo para listado'!$BC$151:$CB$151,0)),0)+IFERROR(INDEX('Hoja de Trabajo para listado'!$DE$153:$DG$274,MATCH($A1097,'Hoja de Trabajo para listado'!$DE$153:$DE$1048576,0),MATCH((CUADRO!G$4&amp;$E1097),'Hoja de Trabajo para listado'!$DE$151:$DG$151,0)),0)+IFERROR(INDEX('Hoja de Trabajo para listado'!$CD$155:$DC$1048576,MATCH($A1097,'Hoja de Trabajo para listado'!$CD$155:$CD$1048576,0),MATCH((CUADRO!G$4&amp;$E1097),'Hoja de Trabajo para listado'!$CD$151:$DC$151,0)),0)</f>
        <v>0</v>
      </c>
      <c r="H1097" s="241">
        <f ca="1">+IFERROR(INDEX('Hoja de Trabajo para listado'!$A$155:$Z$1048576,MATCH($A1097,'Hoja de Trabajo para listado'!$A$155:$A$1048576,0),MATCH((CUADRO!H$4&amp;$E1097),'Hoja de Trabajo para listado'!$A$151:$Z$151,0)),0)+IFERROR(INDEX('Hoja de Trabajo para listado'!$AB$155:$BA$1048576,MATCH($A1097,'Hoja de Trabajo para listado'!$AB$155:$AB$1048576,0),MATCH((CUADRO!H$4&amp;$E1097),'Hoja de Trabajo para listado'!$AB$151:$BA$151,0)),0)+IFERROR(INDEX('Hoja de Trabajo para listado'!$BC$155:$CB$1048576,MATCH($A1097,'Hoja de Trabajo para listado'!$BC$155:$BC$1048576,0),MATCH((CUADRO!H$4&amp;$E1097),'Hoja de Trabajo para listado'!$BC$151:$CB$151,0)),0)+IFERROR(INDEX('Hoja de Trabajo para listado'!$DE$153:$DG$274,MATCH($A1097,'Hoja de Trabajo para listado'!$DE$153:$DE$1048576,0),MATCH((CUADRO!H$4&amp;$E1097),'Hoja de Trabajo para listado'!$DE$151:$DG$151,0)),0)+IFERROR(INDEX('Hoja de Trabajo para listado'!$CD$155:$DC$1048576,MATCH($A1097,'Hoja de Trabajo para listado'!$CD$155:$CD$1048576,0),MATCH((CUADRO!H$4&amp;$E1097),'Hoja de Trabajo para listado'!$CD$151:$DC$151,0)),0)</f>
        <v>0</v>
      </c>
      <c r="I1097" s="241">
        <f ca="1">+IFERROR(INDEX('Hoja de Trabajo para listado'!$A$155:$Z$1048576,MATCH($A1097,'Hoja de Trabajo para listado'!$A$155:$A$1048576,0),MATCH((CUADRO!I$4&amp;$E1097),'Hoja de Trabajo para listado'!$A$151:$Z$151,0)),0)+IFERROR(INDEX('Hoja de Trabajo para listado'!$AB$155:$BA$1048576,MATCH($A1097,'Hoja de Trabajo para listado'!$AB$155:$AB$1048576,0),MATCH((CUADRO!I$4&amp;$E1097),'Hoja de Trabajo para listado'!$AB$151:$BA$151,0)),0)+IFERROR(INDEX('Hoja de Trabajo para listado'!$BC$155:$CB$1048576,MATCH($A1097,'Hoja de Trabajo para listado'!$BC$155:$BC$1048576,0),MATCH((CUADRO!I$4&amp;$E1097),'Hoja de Trabajo para listado'!$BC$151:$CB$151,0)),0)+IFERROR(INDEX('Hoja de Trabajo para listado'!$DE$153:$DG$274,MATCH($A1097,'Hoja de Trabajo para listado'!$DE$153:$DE$1048576,0),MATCH((CUADRO!I$4&amp;$E1097),'Hoja de Trabajo para listado'!$DE$151:$DG$151,0)),0)+IFERROR(INDEX('Hoja de Trabajo para listado'!$CD$155:$DC$1048576,MATCH($A1097,'Hoja de Trabajo para listado'!$CD$155:$CD$1048576,0),MATCH((CUADRO!I$4&amp;$E1097),'Hoja de Trabajo para listado'!$CD$151:$DC$151,0)),0)</f>
        <v>0</v>
      </c>
      <c r="J1097" s="241">
        <f ca="1">+IFERROR(INDEX('Hoja de Trabajo para listado'!$A$155:$Z$1048576,MATCH($A1097,'Hoja de Trabajo para listado'!$A$155:$A$1048576,0),MATCH((CUADRO!J$4&amp;$E1097),'Hoja de Trabajo para listado'!$A$151:$Z$151,0)),0)+IFERROR(INDEX('Hoja de Trabajo para listado'!$AB$155:$BA$1048576,MATCH($A1097,'Hoja de Trabajo para listado'!$AB$155:$AB$1048576,0),MATCH((CUADRO!J$4&amp;$E1097),'Hoja de Trabajo para listado'!$AB$151:$BA$151,0)),0)+IFERROR(INDEX('Hoja de Trabajo para listado'!$BC$155:$CB$1048576,MATCH($A1097,'Hoja de Trabajo para listado'!$BC$155:$BC$1048576,0),MATCH((CUADRO!J$4&amp;$E1097),'Hoja de Trabajo para listado'!$BC$151:$CB$151,0)),0)+IFERROR(INDEX('Hoja de Trabajo para listado'!$DE$153:$DG$274,MATCH($A1097,'Hoja de Trabajo para listado'!$DE$153:$DE$1048576,0),MATCH((CUADRO!J$4&amp;$E1097),'Hoja de Trabajo para listado'!$DE$151:$DG$151,0)),0)+IFERROR(INDEX('Hoja de Trabajo para listado'!$CD$155:$DC$1048576,MATCH($A1097,'Hoja de Trabajo para listado'!$CD$155:$CD$1048576,0),MATCH((CUADRO!J$4&amp;$E1097),'Hoja de Trabajo para listado'!$CD$151:$DC$151,0)),0)</f>
        <v>0</v>
      </c>
      <c r="K1097" s="241">
        <f ca="1">+IFERROR(INDEX('Hoja de Trabajo para listado'!$A$155:$Z$1048576,MATCH($A1097,'Hoja de Trabajo para listado'!$A$155:$A$1048576,0),MATCH((CUADRO!K$4&amp;$E1097),'Hoja de Trabajo para listado'!$A$151:$Z$151,0)),0)+IFERROR(INDEX('Hoja de Trabajo para listado'!$AB$155:$BA$1048576,MATCH($A1097,'Hoja de Trabajo para listado'!$AB$155:$AB$1048576,0),MATCH((CUADRO!K$4&amp;$E1097),'Hoja de Trabajo para listado'!$AB$151:$BA$151,0)),0)+IFERROR(INDEX('Hoja de Trabajo para listado'!$BC$155:$CB$1048576,MATCH($A1097,'Hoja de Trabajo para listado'!$BC$155:$BC$1048576,0),MATCH((CUADRO!K$4&amp;$E1097),'Hoja de Trabajo para listado'!$BC$151:$CB$151,0)),0)+IFERROR(INDEX('Hoja de Trabajo para listado'!$DE$153:$DG$274,MATCH($A1097,'Hoja de Trabajo para listado'!$DE$153:$DE$1048576,0),MATCH((CUADRO!K$4&amp;$E1097),'Hoja de Trabajo para listado'!$DE$151:$DG$151,0)),0)+IFERROR(INDEX('Hoja de Trabajo para listado'!$CD$155:$DC$1048576,MATCH($A1097,'Hoja de Trabajo para listado'!$CD$155:$CD$1048576,0),MATCH((CUADRO!K$4&amp;$E1097),'Hoja de Trabajo para listado'!$CD$151:$DC$151,0)),0)</f>
        <v>0</v>
      </c>
      <c r="L1097" s="241">
        <f ca="1">+IFERROR(INDEX('Hoja de Trabajo para listado'!$A$155:$Z$1048576,MATCH($A1097,'Hoja de Trabajo para listado'!$A$155:$A$1048576,0),MATCH((CUADRO!L$4&amp;$E1097),'Hoja de Trabajo para listado'!$A$151:$Z$151,0)),0)+IFERROR(INDEX('Hoja de Trabajo para listado'!$AB$155:$BA$1048576,MATCH($A1097,'Hoja de Trabajo para listado'!$AB$155:$AB$1048576,0),MATCH((CUADRO!L$4&amp;$E1097),'Hoja de Trabajo para listado'!$AB$151:$BA$151,0)),0)+IFERROR(INDEX('Hoja de Trabajo para listado'!$BC$155:$CB$1048576,MATCH($A1097,'Hoja de Trabajo para listado'!$BC$155:$BC$1048576,0),MATCH((CUADRO!L$4&amp;$E1097),'Hoja de Trabajo para listado'!$BC$151:$CB$151,0)),0)+IFERROR(INDEX('Hoja de Trabajo para listado'!$DE$153:$DG$274,MATCH($A1097,'Hoja de Trabajo para listado'!$DE$153:$DE$1048576,0),MATCH((CUADRO!L$4&amp;$E1097),'Hoja de Trabajo para listado'!$DE$151:$DG$151,0)),0)+IFERROR(INDEX('Hoja de Trabajo para listado'!$CD$155:$DC$1048576,MATCH($A1097,'Hoja de Trabajo para listado'!$CD$155:$CD$1048576,0),MATCH((CUADRO!L$4&amp;$E1097),'Hoja de Trabajo para listado'!$CD$151:$DC$151,0)),0)</f>
        <v>0</v>
      </c>
      <c r="M1097" s="241">
        <f ca="1">+IFERROR(INDEX('Hoja de Trabajo para listado'!$A$155:$Z$1048576,MATCH($A1097,'Hoja de Trabajo para listado'!$A$155:$A$1048576,0),MATCH((CUADRO!M$4&amp;$E1097),'Hoja de Trabajo para listado'!$A$151:$Z$151,0)),0)+IFERROR(INDEX('Hoja de Trabajo para listado'!$AB$155:$BA$1048576,MATCH($A1097,'Hoja de Trabajo para listado'!$AB$155:$AB$1048576,0),MATCH((CUADRO!M$4&amp;$E1097),'Hoja de Trabajo para listado'!$AB$151:$BA$151,0)),0)+IFERROR(INDEX('Hoja de Trabajo para listado'!$BC$155:$CB$1048576,MATCH($A1097,'Hoja de Trabajo para listado'!$BC$155:$BC$1048576,0),MATCH((CUADRO!M$4&amp;$E1097),'Hoja de Trabajo para listado'!$BC$151:$CB$151,0)),0)+IFERROR(INDEX('Hoja de Trabajo para listado'!$DE$153:$DG$274,MATCH($A1097,'Hoja de Trabajo para listado'!$DE$153:$DE$1048576,0),MATCH((CUADRO!M$4&amp;$E1097),'Hoja de Trabajo para listado'!$DE$151:$DG$151,0)),0)+IFERROR(INDEX('Hoja de Trabajo para listado'!$CD$155:$DC$1048576,MATCH($A1097,'Hoja de Trabajo para listado'!$CD$155:$CD$1048576,0),MATCH((CUADRO!M$4&amp;$E1097),'Hoja de Trabajo para listado'!$CD$151:$DC$151,0)),0)</f>
        <v>0</v>
      </c>
      <c r="N1097" s="241">
        <f ca="1">+IFERROR(INDEX('Hoja de Trabajo para listado'!$A$155:$Z$1048576,MATCH($A1097,'Hoja de Trabajo para listado'!$A$155:$A$1048576,0),MATCH((CUADRO!N$4&amp;$E1097),'Hoja de Trabajo para listado'!$A$151:$Z$151,0)),0)+IFERROR(INDEX('Hoja de Trabajo para listado'!$AB$155:$BA$1048576,MATCH($A1097,'Hoja de Trabajo para listado'!$AB$155:$AB$1048576,0),MATCH((CUADRO!N$4&amp;$E1097),'Hoja de Trabajo para listado'!$AB$151:$BA$151,0)),0)+IFERROR(INDEX('Hoja de Trabajo para listado'!$BC$155:$CB$1048576,MATCH($A1097,'Hoja de Trabajo para listado'!$BC$155:$BC$1048576,0),MATCH((CUADRO!N$4&amp;$E1097),'Hoja de Trabajo para listado'!$BC$151:$CB$151,0)),0)+IFERROR(INDEX('Hoja de Trabajo para listado'!$DE$153:$DG$274,MATCH($A1097,'Hoja de Trabajo para listado'!$DE$153:$DE$1048576,0),MATCH((CUADRO!N$4&amp;$E1097),'Hoja de Trabajo para listado'!$DE$151:$DG$151,0)),0)+IFERROR(INDEX('Hoja de Trabajo para listado'!$CD$155:$DC$1048576,MATCH($A1097,'Hoja de Trabajo para listado'!$CD$155:$CD$1048576,0),MATCH((CUADRO!N$4&amp;$E1097),'Hoja de Trabajo para listado'!$CD$151:$DC$151,0)),0)</f>
        <v>0</v>
      </c>
      <c r="O1097" s="241">
        <f ca="1">+IFERROR(INDEX('Hoja de Trabajo para listado'!$A$155:$Z$1048576,MATCH($A1097,'Hoja de Trabajo para listado'!$A$155:$A$1048576,0),MATCH((CUADRO!O$4&amp;$E1097),'Hoja de Trabajo para listado'!$A$151:$Z$151,0)),0)+IFERROR(INDEX('Hoja de Trabajo para listado'!$AB$155:$BA$1048576,MATCH($A1097,'Hoja de Trabajo para listado'!$AB$155:$AB$1048576,0),MATCH((CUADRO!O$4&amp;$E1097),'Hoja de Trabajo para listado'!$AB$151:$BA$151,0)),0)+IFERROR(INDEX('Hoja de Trabajo para listado'!$BC$155:$CB$1048576,MATCH($A1097,'Hoja de Trabajo para listado'!$BC$155:$BC$1048576,0),MATCH((CUADRO!O$4&amp;$E1097),'Hoja de Trabajo para listado'!$BC$151:$CB$151,0)),0)+IFERROR(INDEX('Hoja de Trabajo para listado'!$DE$153:$DG$274,MATCH($A1097,'Hoja de Trabajo para listado'!$DE$153:$DE$1048576,0),MATCH((CUADRO!O$4&amp;$E1097),'Hoja de Trabajo para listado'!$DE$151:$DG$151,0)),0)+IFERROR(INDEX('Hoja de Trabajo para listado'!$CD$155:$DC$1048576,MATCH($A1097,'Hoja de Trabajo para listado'!$CD$155:$CD$1048576,0),MATCH((CUADRO!O$4&amp;$E1097),'Hoja de Trabajo para listado'!$CD$151:$DC$151,0)),0)</f>
        <v>0</v>
      </c>
      <c r="P1097" s="241">
        <f ca="1">+IFERROR(INDEX('Hoja de Trabajo para listado'!$A$155:$Z$1048576,MATCH($A1097,'Hoja de Trabajo para listado'!$A$155:$A$1048576,0),MATCH((CUADRO!P$4&amp;$E1097),'Hoja de Trabajo para listado'!$A$151:$Z$151,0)),0)+IFERROR(INDEX('Hoja de Trabajo para listado'!$AB$155:$BA$1048576,MATCH($A1097,'Hoja de Trabajo para listado'!$AB$155:$AB$1048576,0),MATCH((CUADRO!P$4&amp;$E1097),'Hoja de Trabajo para listado'!$AB$151:$BA$151,0)),0)+IFERROR(INDEX('Hoja de Trabajo para listado'!$BC$155:$CB$1048576,MATCH($A1097,'Hoja de Trabajo para listado'!$BC$155:$BC$1048576,0),MATCH((CUADRO!P$4&amp;$E1097),'Hoja de Trabajo para listado'!$BC$151:$CB$151,0)),0)+IFERROR(INDEX('Hoja de Trabajo para listado'!$DE$153:$DG$274,MATCH($A1097,'Hoja de Trabajo para listado'!$DE$153:$DE$1048576,0),MATCH((CUADRO!P$4&amp;$E1097),'Hoja de Trabajo para listado'!$DE$151:$DG$151,0)),0)+IFERROR(INDEX('Hoja de Trabajo para listado'!$CD$155:$DC$1048576,MATCH($A1097,'Hoja de Trabajo para listado'!$CD$155:$CD$1048576,0),MATCH((CUADRO!P$4&amp;$E1097),'Hoja de Trabajo para listado'!$CD$151:$DC$151,0)),0)</f>
        <v>0</v>
      </c>
      <c r="Q1097" s="241">
        <f ca="1">+IFERROR(INDEX('Hoja de Trabajo para listado'!$A$155:$Z$1048576,MATCH($A1097,'Hoja de Trabajo para listado'!$A$155:$A$1048576,0),MATCH((CUADRO!Q$4&amp;$E1097),'Hoja de Trabajo para listado'!$A$151:$Z$151,0)),0)+IFERROR(INDEX('Hoja de Trabajo para listado'!$AB$155:$BA$1048576,MATCH($A1097,'Hoja de Trabajo para listado'!$AB$155:$AB$1048576,0),MATCH((CUADRO!Q$4&amp;$E1097),'Hoja de Trabajo para listado'!$AB$151:$BA$151,0)),0)+IFERROR(INDEX('Hoja de Trabajo para listado'!$BC$155:$CB$1048576,MATCH($A1097,'Hoja de Trabajo para listado'!$BC$155:$BC$1048576,0),MATCH((CUADRO!Q$4&amp;$E1097),'Hoja de Trabajo para listado'!$BC$151:$CB$151,0)),0)+IFERROR(INDEX('Hoja de Trabajo para listado'!$DE$153:$DG$274,MATCH($A1097,'Hoja de Trabajo para listado'!$DE$153:$DE$1048576,0),MATCH((CUADRO!Q$4&amp;$E1097),'Hoja de Trabajo para listado'!$DE$151:$DG$151,0)),0)+IFERROR(INDEX('Hoja de Trabajo para listado'!$CD$155:$DC$1048576,MATCH($A1097,'Hoja de Trabajo para listado'!$CD$155:$CD$1048576,0),MATCH((CUADRO!Q$4&amp;$E1097),'Hoja de Trabajo para listado'!$CD$151:$DC$151,0)),0)</f>
        <v>0</v>
      </c>
      <c r="R1097" s="241">
        <f t="shared" ref="R1097:R1160" ca="1" si="41">+SUM(F1097:Q1097)</f>
        <v>0</v>
      </c>
      <c r="S1097" s="247"/>
      <c r="T1097" s="241">
        <f ca="1">+T1098</f>
        <v>0</v>
      </c>
      <c r="U1097" s="240">
        <f t="shared" ref="U1097:U1160" si="42">+IF(E1097="Débitos",1,2)</f>
        <v>1</v>
      </c>
      <c r="V1097" s="327" t="str">
        <f>+VLOOKUP(A1097,bd_lista!$A$3:$E$592,5,FALSE)</f>
        <v>Gobiernos Autonomos Municipales</v>
      </c>
      <c r="W1097" s="397" t="str">
        <f>+V1097</f>
        <v>Gobiernos Autonomos Municipales</v>
      </c>
      <c r="X1097" s="240">
        <f>+VLOOKUP(A1097,[4]Sheet1!$A$13:$D$744,4,FALSE)</f>
        <v>0</v>
      </c>
      <c r="Y1097" s="240" t="e">
        <f>+VLOOKUP(X1097,bd_lista!$A$3:$C$592,3,FALSE)</f>
        <v>#N/A</v>
      </c>
      <c r="Z1097" s="290">
        <f>+X1097</f>
        <v>0</v>
      </c>
      <c r="AA1097" s="291" t="e">
        <f>+Y1097</f>
        <v>#N/A</v>
      </c>
    </row>
    <row r="1098" spans="1:27" customFormat="1" ht="15" hidden="1" customHeight="1">
      <c r="A1098" s="32">
        <v>1906</v>
      </c>
      <c r="B1098" s="394"/>
      <c r="C1098" s="245" t="str">
        <f>+VLOOKUP(A1098,bd_lista!$A$3:$C$592,3,FALSE)</f>
        <v>Gobierno Autónomo Municipal de San Pedro</v>
      </c>
      <c r="D1098" s="396"/>
      <c r="E1098" s="242" t="s">
        <v>1304</v>
      </c>
      <c r="F1098" s="243">
        <f ca="1">+IFERROR(INDEX('Hoja de Trabajo para listado'!$A$155:$Z$1048576,MATCH($A1098,'Hoja de Trabajo para listado'!$A$155:$A$1048576,0),MATCH((CUADRO!F$4&amp;$E1098),'Hoja de Trabajo para listado'!$A$151:$Z$151,0)),0)+IFERROR(INDEX('Hoja de Trabajo para listado'!$AB$155:$BA$1048576,MATCH($A1098,'Hoja de Trabajo para listado'!$AB$155:$AB$1048576,0),MATCH((CUADRO!F$4&amp;$E1098),'Hoja de Trabajo para listado'!$AB$151:$BA$151,0)),0)+IFERROR(INDEX('Hoja de Trabajo para listado'!$BC$155:$CB$1048576,MATCH($A1098,'Hoja de Trabajo para listado'!$BC$155:$BC$1048576,0),MATCH((CUADRO!F$4&amp;$E1098),'Hoja de Trabajo para listado'!$BC$151:$CB$151,0)),0)+IFERROR(INDEX('Hoja de Trabajo para listado'!$DE$153:$DG$274,MATCH($A1098,'Hoja de Trabajo para listado'!$DE$153:$DE$1048576,0),MATCH((CUADRO!F$4&amp;$E1098),'Hoja de Trabajo para listado'!$DE$151:$DG$151,0)),0)+IFERROR(INDEX('Hoja de Trabajo para listado'!$CD$155:$DC$1048576,MATCH($A1098,'Hoja de Trabajo para listado'!$CD$155:$CD$1048576,0),MATCH((CUADRO!F$4&amp;$E1098),'Hoja de Trabajo para listado'!$CD$151:$DC$151,0)),0)</f>
        <v>0</v>
      </c>
      <c r="G1098" s="243">
        <f ca="1">+IFERROR(INDEX('Hoja de Trabajo para listado'!$A$155:$Z$1048576,MATCH($A1098,'Hoja de Trabajo para listado'!$A$155:$A$1048576,0),MATCH((CUADRO!G$4&amp;$E1098),'Hoja de Trabajo para listado'!$A$151:$Z$151,0)),0)+IFERROR(INDEX('Hoja de Trabajo para listado'!$AB$155:$BA$1048576,MATCH($A1098,'Hoja de Trabajo para listado'!$AB$155:$AB$1048576,0),MATCH((CUADRO!G$4&amp;$E1098),'Hoja de Trabajo para listado'!$AB$151:$BA$151,0)),0)+IFERROR(INDEX('Hoja de Trabajo para listado'!$BC$155:$CB$1048576,MATCH($A1098,'Hoja de Trabajo para listado'!$BC$155:$BC$1048576,0),MATCH((CUADRO!G$4&amp;$E1098),'Hoja de Trabajo para listado'!$BC$151:$CB$151,0)),0)+IFERROR(INDEX('Hoja de Trabajo para listado'!$DE$153:$DG$274,MATCH($A1098,'Hoja de Trabajo para listado'!$DE$153:$DE$1048576,0),MATCH((CUADRO!G$4&amp;$E1098),'Hoja de Trabajo para listado'!$DE$151:$DG$151,0)),0)+IFERROR(INDEX('Hoja de Trabajo para listado'!$CD$155:$DC$1048576,MATCH($A1098,'Hoja de Trabajo para listado'!$CD$155:$CD$1048576,0),MATCH((CUADRO!G$4&amp;$E1098),'Hoja de Trabajo para listado'!$CD$151:$DC$151,0)),0)</f>
        <v>0</v>
      </c>
      <c r="H1098" s="243">
        <f ca="1">+IFERROR(INDEX('Hoja de Trabajo para listado'!$A$155:$Z$1048576,MATCH($A1098,'Hoja de Trabajo para listado'!$A$155:$A$1048576,0),MATCH((CUADRO!H$4&amp;$E1098),'Hoja de Trabajo para listado'!$A$151:$Z$151,0)),0)+IFERROR(INDEX('Hoja de Trabajo para listado'!$AB$155:$BA$1048576,MATCH($A1098,'Hoja de Trabajo para listado'!$AB$155:$AB$1048576,0),MATCH((CUADRO!H$4&amp;$E1098),'Hoja de Trabajo para listado'!$AB$151:$BA$151,0)),0)+IFERROR(INDEX('Hoja de Trabajo para listado'!$BC$155:$CB$1048576,MATCH($A1098,'Hoja de Trabajo para listado'!$BC$155:$BC$1048576,0),MATCH((CUADRO!H$4&amp;$E1098),'Hoja de Trabajo para listado'!$BC$151:$CB$151,0)),0)+IFERROR(INDEX('Hoja de Trabajo para listado'!$DE$153:$DG$274,MATCH($A1098,'Hoja de Trabajo para listado'!$DE$153:$DE$1048576,0),MATCH((CUADRO!H$4&amp;$E1098),'Hoja de Trabajo para listado'!$DE$151:$DG$151,0)),0)+IFERROR(INDEX('Hoja de Trabajo para listado'!$CD$155:$DC$1048576,MATCH($A1098,'Hoja de Trabajo para listado'!$CD$155:$CD$1048576,0),MATCH((CUADRO!H$4&amp;$E1098),'Hoja de Trabajo para listado'!$CD$151:$DC$151,0)),0)</f>
        <v>0</v>
      </c>
      <c r="I1098" s="243">
        <f ca="1">+IFERROR(INDEX('Hoja de Trabajo para listado'!$A$155:$Z$1048576,MATCH($A1098,'Hoja de Trabajo para listado'!$A$155:$A$1048576,0),MATCH((CUADRO!I$4&amp;$E1098),'Hoja de Trabajo para listado'!$A$151:$Z$151,0)),0)+IFERROR(INDEX('Hoja de Trabajo para listado'!$AB$155:$BA$1048576,MATCH($A1098,'Hoja de Trabajo para listado'!$AB$155:$AB$1048576,0),MATCH((CUADRO!I$4&amp;$E1098),'Hoja de Trabajo para listado'!$AB$151:$BA$151,0)),0)+IFERROR(INDEX('Hoja de Trabajo para listado'!$BC$155:$CB$1048576,MATCH($A1098,'Hoja de Trabajo para listado'!$BC$155:$BC$1048576,0),MATCH((CUADRO!I$4&amp;$E1098),'Hoja de Trabajo para listado'!$BC$151:$CB$151,0)),0)+IFERROR(INDEX('Hoja de Trabajo para listado'!$DE$153:$DG$274,MATCH($A1098,'Hoja de Trabajo para listado'!$DE$153:$DE$1048576,0),MATCH((CUADRO!I$4&amp;$E1098),'Hoja de Trabajo para listado'!$DE$151:$DG$151,0)),0)+IFERROR(INDEX('Hoja de Trabajo para listado'!$CD$155:$DC$1048576,MATCH($A1098,'Hoja de Trabajo para listado'!$CD$155:$CD$1048576,0),MATCH((CUADRO!I$4&amp;$E1098),'Hoja de Trabajo para listado'!$CD$151:$DC$151,0)),0)</f>
        <v>0</v>
      </c>
      <c r="J1098" s="243">
        <f ca="1">+IFERROR(INDEX('Hoja de Trabajo para listado'!$A$155:$Z$1048576,MATCH($A1098,'Hoja de Trabajo para listado'!$A$155:$A$1048576,0),MATCH((CUADRO!J$4&amp;$E1098),'Hoja de Trabajo para listado'!$A$151:$Z$151,0)),0)+IFERROR(INDEX('Hoja de Trabajo para listado'!$AB$155:$BA$1048576,MATCH($A1098,'Hoja de Trabajo para listado'!$AB$155:$AB$1048576,0),MATCH((CUADRO!J$4&amp;$E1098),'Hoja de Trabajo para listado'!$AB$151:$BA$151,0)),0)+IFERROR(INDEX('Hoja de Trabajo para listado'!$BC$155:$CB$1048576,MATCH($A1098,'Hoja de Trabajo para listado'!$BC$155:$BC$1048576,0),MATCH((CUADRO!J$4&amp;$E1098),'Hoja de Trabajo para listado'!$BC$151:$CB$151,0)),0)+IFERROR(INDEX('Hoja de Trabajo para listado'!$DE$153:$DG$274,MATCH($A1098,'Hoja de Trabajo para listado'!$DE$153:$DE$1048576,0),MATCH((CUADRO!J$4&amp;$E1098),'Hoja de Trabajo para listado'!$DE$151:$DG$151,0)),0)+IFERROR(INDEX('Hoja de Trabajo para listado'!$CD$155:$DC$1048576,MATCH($A1098,'Hoja de Trabajo para listado'!$CD$155:$CD$1048576,0),MATCH((CUADRO!J$4&amp;$E1098),'Hoja de Trabajo para listado'!$CD$151:$DC$151,0)),0)</f>
        <v>0</v>
      </c>
      <c r="K1098" s="243">
        <f ca="1">+IFERROR(INDEX('Hoja de Trabajo para listado'!$A$155:$Z$1048576,MATCH($A1098,'Hoja de Trabajo para listado'!$A$155:$A$1048576,0),MATCH((CUADRO!K$4&amp;$E1098),'Hoja de Trabajo para listado'!$A$151:$Z$151,0)),0)+IFERROR(INDEX('Hoja de Trabajo para listado'!$AB$155:$BA$1048576,MATCH($A1098,'Hoja de Trabajo para listado'!$AB$155:$AB$1048576,0),MATCH((CUADRO!K$4&amp;$E1098),'Hoja de Trabajo para listado'!$AB$151:$BA$151,0)),0)+IFERROR(INDEX('Hoja de Trabajo para listado'!$BC$155:$CB$1048576,MATCH($A1098,'Hoja de Trabajo para listado'!$BC$155:$BC$1048576,0),MATCH((CUADRO!K$4&amp;$E1098),'Hoja de Trabajo para listado'!$BC$151:$CB$151,0)),0)+IFERROR(INDEX('Hoja de Trabajo para listado'!$DE$153:$DG$274,MATCH($A1098,'Hoja de Trabajo para listado'!$DE$153:$DE$1048576,0),MATCH((CUADRO!K$4&amp;$E1098),'Hoja de Trabajo para listado'!$DE$151:$DG$151,0)),0)+IFERROR(INDEX('Hoja de Trabajo para listado'!$CD$155:$DC$1048576,MATCH($A1098,'Hoja de Trabajo para listado'!$CD$155:$CD$1048576,0),MATCH((CUADRO!K$4&amp;$E1098),'Hoja de Trabajo para listado'!$CD$151:$DC$151,0)),0)</f>
        <v>0</v>
      </c>
      <c r="L1098" s="243">
        <f ca="1">+IFERROR(INDEX('Hoja de Trabajo para listado'!$A$155:$Z$1048576,MATCH($A1098,'Hoja de Trabajo para listado'!$A$155:$A$1048576,0),MATCH((CUADRO!L$4&amp;$E1098),'Hoja de Trabajo para listado'!$A$151:$Z$151,0)),0)+IFERROR(INDEX('Hoja de Trabajo para listado'!$AB$155:$BA$1048576,MATCH($A1098,'Hoja de Trabajo para listado'!$AB$155:$AB$1048576,0),MATCH((CUADRO!L$4&amp;$E1098),'Hoja de Trabajo para listado'!$AB$151:$BA$151,0)),0)+IFERROR(INDEX('Hoja de Trabajo para listado'!$BC$155:$CB$1048576,MATCH($A1098,'Hoja de Trabajo para listado'!$BC$155:$BC$1048576,0),MATCH((CUADRO!L$4&amp;$E1098),'Hoja de Trabajo para listado'!$BC$151:$CB$151,0)),0)+IFERROR(INDEX('Hoja de Trabajo para listado'!$DE$153:$DG$274,MATCH($A1098,'Hoja de Trabajo para listado'!$DE$153:$DE$1048576,0),MATCH((CUADRO!L$4&amp;$E1098),'Hoja de Trabajo para listado'!$DE$151:$DG$151,0)),0)+IFERROR(INDEX('Hoja de Trabajo para listado'!$CD$155:$DC$1048576,MATCH($A1098,'Hoja de Trabajo para listado'!$CD$155:$CD$1048576,0),MATCH((CUADRO!L$4&amp;$E1098),'Hoja de Trabajo para listado'!$CD$151:$DC$151,0)),0)</f>
        <v>0</v>
      </c>
      <c r="M1098" s="243">
        <f ca="1">+IFERROR(INDEX('Hoja de Trabajo para listado'!$A$155:$Z$1048576,MATCH($A1098,'Hoja de Trabajo para listado'!$A$155:$A$1048576,0),MATCH((CUADRO!M$4&amp;$E1098),'Hoja de Trabajo para listado'!$A$151:$Z$151,0)),0)+IFERROR(INDEX('Hoja de Trabajo para listado'!$AB$155:$BA$1048576,MATCH($A1098,'Hoja de Trabajo para listado'!$AB$155:$AB$1048576,0),MATCH((CUADRO!M$4&amp;$E1098),'Hoja de Trabajo para listado'!$AB$151:$BA$151,0)),0)+IFERROR(INDEX('Hoja de Trabajo para listado'!$BC$155:$CB$1048576,MATCH($A1098,'Hoja de Trabajo para listado'!$BC$155:$BC$1048576,0),MATCH((CUADRO!M$4&amp;$E1098),'Hoja de Trabajo para listado'!$BC$151:$CB$151,0)),0)+IFERROR(INDEX('Hoja de Trabajo para listado'!$DE$153:$DG$274,MATCH($A1098,'Hoja de Trabajo para listado'!$DE$153:$DE$1048576,0),MATCH((CUADRO!M$4&amp;$E1098),'Hoja de Trabajo para listado'!$DE$151:$DG$151,0)),0)+IFERROR(INDEX('Hoja de Trabajo para listado'!$CD$155:$DC$1048576,MATCH($A1098,'Hoja de Trabajo para listado'!$CD$155:$CD$1048576,0),MATCH((CUADRO!M$4&amp;$E1098),'Hoja de Trabajo para listado'!$CD$151:$DC$151,0)),0)</f>
        <v>0</v>
      </c>
      <c r="N1098" s="243">
        <f ca="1">+IFERROR(INDEX('Hoja de Trabajo para listado'!$A$155:$Z$1048576,MATCH($A1098,'Hoja de Trabajo para listado'!$A$155:$A$1048576,0),MATCH((CUADRO!N$4&amp;$E1098),'Hoja de Trabajo para listado'!$A$151:$Z$151,0)),0)+IFERROR(INDEX('Hoja de Trabajo para listado'!$AB$155:$BA$1048576,MATCH($A1098,'Hoja de Trabajo para listado'!$AB$155:$AB$1048576,0),MATCH((CUADRO!N$4&amp;$E1098),'Hoja de Trabajo para listado'!$AB$151:$BA$151,0)),0)+IFERROR(INDEX('Hoja de Trabajo para listado'!$BC$155:$CB$1048576,MATCH($A1098,'Hoja de Trabajo para listado'!$BC$155:$BC$1048576,0),MATCH((CUADRO!N$4&amp;$E1098),'Hoja de Trabajo para listado'!$BC$151:$CB$151,0)),0)+IFERROR(INDEX('Hoja de Trabajo para listado'!$DE$153:$DG$274,MATCH($A1098,'Hoja de Trabajo para listado'!$DE$153:$DE$1048576,0),MATCH((CUADRO!N$4&amp;$E1098),'Hoja de Trabajo para listado'!$DE$151:$DG$151,0)),0)+IFERROR(INDEX('Hoja de Trabajo para listado'!$CD$155:$DC$1048576,MATCH($A1098,'Hoja de Trabajo para listado'!$CD$155:$CD$1048576,0),MATCH((CUADRO!N$4&amp;$E1098),'Hoja de Trabajo para listado'!$CD$151:$DC$151,0)),0)</f>
        <v>0</v>
      </c>
      <c r="O1098" s="243">
        <f ca="1">+IFERROR(INDEX('Hoja de Trabajo para listado'!$A$155:$Z$1048576,MATCH($A1098,'Hoja de Trabajo para listado'!$A$155:$A$1048576,0),MATCH((CUADRO!O$4&amp;$E1098),'Hoja de Trabajo para listado'!$A$151:$Z$151,0)),0)+IFERROR(INDEX('Hoja de Trabajo para listado'!$AB$155:$BA$1048576,MATCH($A1098,'Hoja de Trabajo para listado'!$AB$155:$AB$1048576,0),MATCH((CUADRO!O$4&amp;$E1098),'Hoja de Trabajo para listado'!$AB$151:$BA$151,0)),0)+IFERROR(INDEX('Hoja de Trabajo para listado'!$BC$155:$CB$1048576,MATCH($A1098,'Hoja de Trabajo para listado'!$BC$155:$BC$1048576,0),MATCH((CUADRO!O$4&amp;$E1098),'Hoja de Trabajo para listado'!$BC$151:$CB$151,0)),0)+IFERROR(INDEX('Hoja de Trabajo para listado'!$DE$153:$DG$274,MATCH($A1098,'Hoja de Trabajo para listado'!$DE$153:$DE$1048576,0),MATCH((CUADRO!O$4&amp;$E1098),'Hoja de Trabajo para listado'!$DE$151:$DG$151,0)),0)+IFERROR(INDEX('Hoja de Trabajo para listado'!$CD$155:$DC$1048576,MATCH($A1098,'Hoja de Trabajo para listado'!$CD$155:$CD$1048576,0),MATCH((CUADRO!O$4&amp;$E1098),'Hoja de Trabajo para listado'!$CD$151:$DC$151,0)),0)</f>
        <v>0</v>
      </c>
      <c r="P1098" s="243">
        <f ca="1">+IFERROR(INDEX('Hoja de Trabajo para listado'!$A$155:$Z$1048576,MATCH($A1098,'Hoja de Trabajo para listado'!$A$155:$A$1048576,0),MATCH((CUADRO!P$4&amp;$E1098),'Hoja de Trabajo para listado'!$A$151:$Z$151,0)),0)+IFERROR(INDEX('Hoja de Trabajo para listado'!$AB$155:$BA$1048576,MATCH($A1098,'Hoja de Trabajo para listado'!$AB$155:$AB$1048576,0),MATCH((CUADRO!P$4&amp;$E1098),'Hoja de Trabajo para listado'!$AB$151:$BA$151,0)),0)+IFERROR(INDEX('Hoja de Trabajo para listado'!$BC$155:$CB$1048576,MATCH($A1098,'Hoja de Trabajo para listado'!$BC$155:$BC$1048576,0),MATCH((CUADRO!P$4&amp;$E1098),'Hoja de Trabajo para listado'!$BC$151:$CB$151,0)),0)+IFERROR(INDEX('Hoja de Trabajo para listado'!$DE$153:$DG$274,MATCH($A1098,'Hoja de Trabajo para listado'!$DE$153:$DE$1048576,0),MATCH((CUADRO!P$4&amp;$E1098),'Hoja de Trabajo para listado'!$DE$151:$DG$151,0)),0)+IFERROR(INDEX('Hoja de Trabajo para listado'!$CD$155:$DC$1048576,MATCH($A1098,'Hoja de Trabajo para listado'!$CD$155:$CD$1048576,0),MATCH((CUADRO!P$4&amp;$E1098),'Hoja de Trabajo para listado'!$CD$151:$DC$151,0)),0)</f>
        <v>0</v>
      </c>
      <c r="Q1098" s="243">
        <f ca="1">+IFERROR(INDEX('Hoja de Trabajo para listado'!$A$155:$Z$1048576,MATCH($A1098,'Hoja de Trabajo para listado'!$A$155:$A$1048576,0),MATCH((CUADRO!Q$4&amp;$E1098),'Hoja de Trabajo para listado'!$A$151:$Z$151,0)),0)+IFERROR(INDEX('Hoja de Trabajo para listado'!$AB$155:$BA$1048576,MATCH($A1098,'Hoja de Trabajo para listado'!$AB$155:$AB$1048576,0),MATCH((CUADRO!Q$4&amp;$E1098),'Hoja de Trabajo para listado'!$AB$151:$BA$151,0)),0)+IFERROR(INDEX('Hoja de Trabajo para listado'!$BC$155:$CB$1048576,MATCH($A1098,'Hoja de Trabajo para listado'!$BC$155:$BC$1048576,0),MATCH((CUADRO!Q$4&amp;$E1098),'Hoja de Trabajo para listado'!$BC$151:$CB$151,0)),0)+IFERROR(INDEX('Hoja de Trabajo para listado'!$DE$153:$DG$274,MATCH($A1098,'Hoja de Trabajo para listado'!$DE$153:$DE$1048576,0),MATCH((CUADRO!Q$4&amp;$E1098),'Hoja de Trabajo para listado'!$DE$151:$DG$151,0)),0)+IFERROR(INDEX('Hoja de Trabajo para listado'!$CD$155:$DC$1048576,MATCH($A1098,'Hoja de Trabajo para listado'!$CD$155:$CD$1048576,0),MATCH((CUADRO!Q$4&amp;$E1098),'Hoja de Trabajo para listado'!$CD$151:$DC$151,0)),0)</f>
        <v>0</v>
      </c>
      <c r="R1098" s="243">
        <f t="shared" ca="1" si="41"/>
        <v>0</v>
      </c>
      <c r="S1098" s="256">
        <f ca="1">+R1097+R1098</f>
        <v>0</v>
      </c>
      <c r="T1098" s="243">
        <f ca="1">+S1098</f>
        <v>0</v>
      </c>
      <c r="U1098" s="242">
        <f t="shared" si="42"/>
        <v>2</v>
      </c>
      <c r="V1098" s="327" t="str">
        <f>+VLOOKUP(A1098,bd_lista!$A$3:$E$592,5,FALSE)</f>
        <v>Gobiernos Autonomos Municipales</v>
      </c>
      <c r="W1098" s="398"/>
      <c r="X1098" s="240">
        <f>+VLOOKUP(A1098,[4]Sheet1!$A$13:$D$744,4,FALSE)</f>
        <v>0</v>
      </c>
      <c r="Y1098" s="240" t="e">
        <f>+VLOOKUP(X1098,bd_lista!$A$3:$C$592,3,FALSE)</f>
        <v>#N/A</v>
      </c>
      <c r="Z1098" s="288"/>
      <c r="AA1098" s="289"/>
    </row>
    <row r="1099" spans="1:27" customFormat="1" ht="15" hidden="1" customHeight="1">
      <c r="A1099" s="32">
        <v>1907</v>
      </c>
      <c r="B1099" s="393">
        <f>+A1099</f>
        <v>1907</v>
      </c>
      <c r="C1099" s="245" t="str">
        <f>+VLOOKUP(A1099,bd_lista!$A$3:$C$592,3,FALSE)</f>
        <v>Gobierno Autónomo Municipal de Filadelfia</v>
      </c>
      <c r="D1099" s="395" t="str">
        <f>+C1099</f>
        <v>Gobierno Autónomo Municipal de Filadelfia</v>
      </c>
      <c r="E1099" s="240" t="s">
        <v>1303</v>
      </c>
      <c r="F1099" s="241">
        <f ca="1">+IFERROR(INDEX('Hoja de Trabajo para listado'!$A$155:$Z$1048576,MATCH($A1099,'Hoja de Trabajo para listado'!$A$155:$A$1048576,0),MATCH((CUADRO!F$4&amp;$E1099),'Hoja de Trabajo para listado'!$A$151:$Z$151,0)),0)+IFERROR(INDEX('Hoja de Trabajo para listado'!$AB$155:$BA$1048576,MATCH($A1099,'Hoja de Trabajo para listado'!$AB$155:$AB$1048576,0),MATCH((CUADRO!F$4&amp;$E1099),'Hoja de Trabajo para listado'!$AB$151:$BA$151,0)),0)+IFERROR(INDEX('Hoja de Trabajo para listado'!$BC$155:$CB$1048576,MATCH($A1099,'Hoja de Trabajo para listado'!$BC$155:$BC$1048576,0),MATCH((CUADRO!F$4&amp;$E1099),'Hoja de Trabajo para listado'!$BC$151:$CB$151,0)),0)+IFERROR(INDEX('Hoja de Trabajo para listado'!$DE$153:$DG$274,MATCH($A1099,'Hoja de Trabajo para listado'!$DE$153:$DE$1048576,0),MATCH((CUADRO!F$4&amp;$E1099),'Hoja de Trabajo para listado'!$DE$151:$DG$151,0)),0)+IFERROR(INDEX('Hoja de Trabajo para listado'!$CD$155:$DC$1048576,MATCH($A1099,'Hoja de Trabajo para listado'!$CD$155:$CD$1048576,0),MATCH((CUADRO!F$4&amp;$E1099),'Hoja de Trabajo para listado'!$CD$151:$DC$151,0)),0)</f>
        <v>0</v>
      </c>
      <c r="G1099" s="241">
        <f ca="1">+IFERROR(INDEX('Hoja de Trabajo para listado'!$A$155:$Z$1048576,MATCH($A1099,'Hoja de Trabajo para listado'!$A$155:$A$1048576,0),MATCH((CUADRO!G$4&amp;$E1099),'Hoja de Trabajo para listado'!$A$151:$Z$151,0)),0)+IFERROR(INDEX('Hoja de Trabajo para listado'!$AB$155:$BA$1048576,MATCH($A1099,'Hoja de Trabajo para listado'!$AB$155:$AB$1048576,0),MATCH((CUADRO!G$4&amp;$E1099),'Hoja de Trabajo para listado'!$AB$151:$BA$151,0)),0)+IFERROR(INDEX('Hoja de Trabajo para listado'!$BC$155:$CB$1048576,MATCH($A1099,'Hoja de Trabajo para listado'!$BC$155:$BC$1048576,0),MATCH((CUADRO!G$4&amp;$E1099),'Hoja de Trabajo para listado'!$BC$151:$CB$151,0)),0)+IFERROR(INDEX('Hoja de Trabajo para listado'!$DE$153:$DG$274,MATCH($A1099,'Hoja de Trabajo para listado'!$DE$153:$DE$1048576,0),MATCH((CUADRO!G$4&amp;$E1099),'Hoja de Trabajo para listado'!$DE$151:$DG$151,0)),0)+IFERROR(INDEX('Hoja de Trabajo para listado'!$CD$155:$DC$1048576,MATCH($A1099,'Hoja de Trabajo para listado'!$CD$155:$CD$1048576,0),MATCH((CUADRO!G$4&amp;$E1099),'Hoja de Trabajo para listado'!$CD$151:$DC$151,0)),0)</f>
        <v>0</v>
      </c>
      <c r="H1099" s="241">
        <f ca="1">+IFERROR(INDEX('Hoja de Trabajo para listado'!$A$155:$Z$1048576,MATCH($A1099,'Hoja de Trabajo para listado'!$A$155:$A$1048576,0),MATCH((CUADRO!H$4&amp;$E1099),'Hoja de Trabajo para listado'!$A$151:$Z$151,0)),0)+IFERROR(INDEX('Hoja de Trabajo para listado'!$AB$155:$BA$1048576,MATCH($A1099,'Hoja de Trabajo para listado'!$AB$155:$AB$1048576,0),MATCH((CUADRO!H$4&amp;$E1099),'Hoja de Trabajo para listado'!$AB$151:$BA$151,0)),0)+IFERROR(INDEX('Hoja de Trabajo para listado'!$BC$155:$CB$1048576,MATCH($A1099,'Hoja de Trabajo para listado'!$BC$155:$BC$1048576,0),MATCH((CUADRO!H$4&amp;$E1099),'Hoja de Trabajo para listado'!$BC$151:$CB$151,0)),0)+IFERROR(INDEX('Hoja de Trabajo para listado'!$DE$153:$DG$274,MATCH($A1099,'Hoja de Trabajo para listado'!$DE$153:$DE$1048576,0),MATCH((CUADRO!H$4&amp;$E1099),'Hoja de Trabajo para listado'!$DE$151:$DG$151,0)),0)+IFERROR(INDEX('Hoja de Trabajo para listado'!$CD$155:$DC$1048576,MATCH($A1099,'Hoja de Trabajo para listado'!$CD$155:$CD$1048576,0),MATCH((CUADRO!H$4&amp;$E1099),'Hoja de Trabajo para listado'!$CD$151:$DC$151,0)),0)</f>
        <v>0</v>
      </c>
      <c r="I1099" s="241">
        <f ca="1">+IFERROR(INDEX('Hoja de Trabajo para listado'!$A$155:$Z$1048576,MATCH($A1099,'Hoja de Trabajo para listado'!$A$155:$A$1048576,0),MATCH((CUADRO!I$4&amp;$E1099),'Hoja de Trabajo para listado'!$A$151:$Z$151,0)),0)+IFERROR(INDEX('Hoja de Trabajo para listado'!$AB$155:$BA$1048576,MATCH($A1099,'Hoja de Trabajo para listado'!$AB$155:$AB$1048576,0),MATCH((CUADRO!I$4&amp;$E1099),'Hoja de Trabajo para listado'!$AB$151:$BA$151,0)),0)+IFERROR(INDEX('Hoja de Trabajo para listado'!$BC$155:$CB$1048576,MATCH($A1099,'Hoja de Trabajo para listado'!$BC$155:$BC$1048576,0),MATCH((CUADRO!I$4&amp;$E1099),'Hoja de Trabajo para listado'!$BC$151:$CB$151,0)),0)+IFERROR(INDEX('Hoja de Trabajo para listado'!$DE$153:$DG$274,MATCH($A1099,'Hoja de Trabajo para listado'!$DE$153:$DE$1048576,0),MATCH((CUADRO!I$4&amp;$E1099),'Hoja de Trabajo para listado'!$DE$151:$DG$151,0)),0)+IFERROR(INDEX('Hoja de Trabajo para listado'!$CD$155:$DC$1048576,MATCH($A1099,'Hoja de Trabajo para listado'!$CD$155:$CD$1048576,0),MATCH((CUADRO!I$4&amp;$E1099),'Hoja de Trabajo para listado'!$CD$151:$DC$151,0)),0)</f>
        <v>0</v>
      </c>
      <c r="J1099" s="241">
        <f ca="1">+IFERROR(INDEX('Hoja de Trabajo para listado'!$A$155:$Z$1048576,MATCH($A1099,'Hoja de Trabajo para listado'!$A$155:$A$1048576,0),MATCH((CUADRO!J$4&amp;$E1099),'Hoja de Trabajo para listado'!$A$151:$Z$151,0)),0)+IFERROR(INDEX('Hoja de Trabajo para listado'!$AB$155:$BA$1048576,MATCH($A1099,'Hoja de Trabajo para listado'!$AB$155:$AB$1048576,0),MATCH((CUADRO!J$4&amp;$E1099),'Hoja de Trabajo para listado'!$AB$151:$BA$151,0)),0)+IFERROR(INDEX('Hoja de Trabajo para listado'!$BC$155:$CB$1048576,MATCH($A1099,'Hoja de Trabajo para listado'!$BC$155:$BC$1048576,0),MATCH((CUADRO!J$4&amp;$E1099),'Hoja de Trabajo para listado'!$BC$151:$CB$151,0)),0)+IFERROR(INDEX('Hoja de Trabajo para listado'!$DE$153:$DG$274,MATCH($A1099,'Hoja de Trabajo para listado'!$DE$153:$DE$1048576,0),MATCH((CUADRO!J$4&amp;$E1099),'Hoja de Trabajo para listado'!$DE$151:$DG$151,0)),0)+IFERROR(INDEX('Hoja de Trabajo para listado'!$CD$155:$DC$1048576,MATCH($A1099,'Hoja de Trabajo para listado'!$CD$155:$CD$1048576,0),MATCH((CUADRO!J$4&amp;$E1099),'Hoja de Trabajo para listado'!$CD$151:$DC$151,0)),0)</f>
        <v>0</v>
      </c>
      <c r="K1099" s="241">
        <f ca="1">+IFERROR(INDEX('Hoja de Trabajo para listado'!$A$155:$Z$1048576,MATCH($A1099,'Hoja de Trabajo para listado'!$A$155:$A$1048576,0),MATCH((CUADRO!K$4&amp;$E1099),'Hoja de Trabajo para listado'!$A$151:$Z$151,0)),0)+IFERROR(INDEX('Hoja de Trabajo para listado'!$AB$155:$BA$1048576,MATCH($A1099,'Hoja de Trabajo para listado'!$AB$155:$AB$1048576,0),MATCH((CUADRO!K$4&amp;$E1099),'Hoja de Trabajo para listado'!$AB$151:$BA$151,0)),0)+IFERROR(INDEX('Hoja de Trabajo para listado'!$BC$155:$CB$1048576,MATCH($A1099,'Hoja de Trabajo para listado'!$BC$155:$BC$1048576,0),MATCH((CUADRO!K$4&amp;$E1099),'Hoja de Trabajo para listado'!$BC$151:$CB$151,0)),0)+IFERROR(INDEX('Hoja de Trabajo para listado'!$DE$153:$DG$274,MATCH($A1099,'Hoja de Trabajo para listado'!$DE$153:$DE$1048576,0),MATCH((CUADRO!K$4&amp;$E1099),'Hoja de Trabajo para listado'!$DE$151:$DG$151,0)),0)+IFERROR(INDEX('Hoja de Trabajo para listado'!$CD$155:$DC$1048576,MATCH($A1099,'Hoja de Trabajo para listado'!$CD$155:$CD$1048576,0),MATCH((CUADRO!K$4&amp;$E1099),'Hoja de Trabajo para listado'!$CD$151:$DC$151,0)),0)</f>
        <v>0</v>
      </c>
      <c r="L1099" s="241">
        <f ca="1">+IFERROR(INDEX('Hoja de Trabajo para listado'!$A$155:$Z$1048576,MATCH($A1099,'Hoja de Trabajo para listado'!$A$155:$A$1048576,0),MATCH((CUADRO!L$4&amp;$E1099),'Hoja de Trabajo para listado'!$A$151:$Z$151,0)),0)+IFERROR(INDEX('Hoja de Trabajo para listado'!$AB$155:$BA$1048576,MATCH($A1099,'Hoja de Trabajo para listado'!$AB$155:$AB$1048576,0),MATCH((CUADRO!L$4&amp;$E1099),'Hoja de Trabajo para listado'!$AB$151:$BA$151,0)),0)+IFERROR(INDEX('Hoja de Trabajo para listado'!$BC$155:$CB$1048576,MATCH($A1099,'Hoja de Trabajo para listado'!$BC$155:$BC$1048576,0),MATCH((CUADRO!L$4&amp;$E1099),'Hoja de Trabajo para listado'!$BC$151:$CB$151,0)),0)+IFERROR(INDEX('Hoja de Trabajo para listado'!$DE$153:$DG$274,MATCH($A1099,'Hoja de Trabajo para listado'!$DE$153:$DE$1048576,0),MATCH((CUADRO!L$4&amp;$E1099),'Hoja de Trabajo para listado'!$DE$151:$DG$151,0)),0)+IFERROR(INDEX('Hoja de Trabajo para listado'!$CD$155:$DC$1048576,MATCH($A1099,'Hoja de Trabajo para listado'!$CD$155:$CD$1048576,0),MATCH((CUADRO!L$4&amp;$E1099),'Hoja de Trabajo para listado'!$CD$151:$DC$151,0)),0)</f>
        <v>0</v>
      </c>
      <c r="M1099" s="241">
        <f ca="1">+IFERROR(INDEX('Hoja de Trabajo para listado'!$A$155:$Z$1048576,MATCH($A1099,'Hoja de Trabajo para listado'!$A$155:$A$1048576,0),MATCH((CUADRO!M$4&amp;$E1099),'Hoja de Trabajo para listado'!$A$151:$Z$151,0)),0)+IFERROR(INDEX('Hoja de Trabajo para listado'!$AB$155:$BA$1048576,MATCH($A1099,'Hoja de Trabajo para listado'!$AB$155:$AB$1048576,0),MATCH((CUADRO!M$4&amp;$E1099),'Hoja de Trabajo para listado'!$AB$151:$BA$151,0)),0)+IFERROR(INDEX('Hoja de Trabajo para listado'!$BC$155:$CB$1048576,MATCH($A1099,'Hoja de Trabajo para listado'!$BC$155:$BC$1048576,0),MATCH((CUADRO!M$4&amp;$E1099),'Hoja de Trabajo para listado'!$BC$151:$CB$151,0)),0)+IFERROR(INDEX('Hoja de Trabajo para listado'!$DE$153:$DG$274,MATCH($A1099,'Hoja de Trabajo para listado'!$DE$153:$DE$1048576,0),MATCH((CUADRO!M$4&amp;$E1099),'Hoja de Trabajo para listado'!$DE$151:$DG$151,0)),0)+IFERROR(INDEX('Hoja de Trabajo para listado'!$CD$155:$DC$1048576,MATCH($A1099,'Hoja de Trabajo para listado'!$CD$155:$CD$1048576,0),MATCH((CUADRO!M$4&amp;$E1099),'Hoja de Trabajo para listado'!$CD$151:$DC$151,0)),0)</f>
        <v>0</v>
      </c>
      <c r="N1099" s="241">
        <f ca="1">+IFERROR(INDEX('Hoja de Trabajo para listado'!$A$155:$Z$1048576,MATCH($A1099,'Hoja de Trabajo para listado'!$A$155:$A$1048576,0),MATCH((CUADRO!N$4&amp;$E1099),'Hoja de Trabajo para listado'!$A$151:$Z$151,0)),0)+IFERROR(INDEX('Hoja de Trabajo para listado'!$AB$155:$BA$1048576,MATCH($A1099,'Hoja de Trabajo para listado'!$AB$155:$AB$1048576,0),MATCH((CUADRO!N$4&amp;$E1099),'Hoja de Trabajo para listado'!$AB$151:$BA$151,0)),0)+IFERROR(INDEX('Hoja de Trabajo para listado'!$BC$155:$CB$1048576,MATCH($A1099,'Hoja de Trabajo para listado'!$BC$155:$BC$1048576,0),MATCH((CUADRO!N$4&amp;$E1099),'Hoja de Trabajo para listado'!$BC$151:$CB$151,0)),0)+IFERROR(INDEX('Hoja de Trabajo para listado'!$DE$153:$DG$274,MATCH($A1099,'Hoja de Trabajo para listado'!$DE$153:$DE$1048576,0),MATCH((CUADRO!N$4&amp;$E1099),'Hoja de Trabajo para listado'!$DE$151:$DG$151,0)),0)+IFERROR(INDEX('Hoja de Trabajo para listado'!$CD$155:$DC$1048576,MATCH($A1099,'Hoja de Trabajo para listado'!$CD$155:$CD$1048576,0),MATCH((CUADRO!N$4&amp;$E1099),'Hoja de Trabajo para listado'!$CD$151:$DC$151,0)),0)</f>
        <v>0</v>
      </c>
      <c r="O1099" s="241">
        <f ca="1">+IFERROR(INDEX('Hoja de Trabajo para listado'!$A$155:$Z$1048576,MATCH($A1099,'Hoja de Trabajo para listado'!$A$155:$A$1048576,0),MATCH((CUADRO!O$4&amp;$E1099),'Hoja de Trabajo para listado'!$A$151:$Z$151,0)),0)+IFERROR(INDEX('Hoja de Trabajo para listado'!$AB$155:$BA$1048576,MATCH($A1099,'Hoja de Trabajo para listado'!$AB$155:$AB$1048576,0),MATCH((CUADRO!O$4&amp;$E1099),'Hoja de Trabajo para listado'!$AB$151:$BA$151,0)),0)+IFERROR(INDEX('Hoja de Trabajo para listado'!$BC$155:$CB$1048576,MATCH($A1099,'Hoja de Trabajo para listado'!$BC$155:$BC$1048576,0),MATCH((CUADRO!O$4&amp;$E1099),'Hoja de Trabajo para listado'!$BC$151:$CB$151,0)),0)+IFERROR(INDEX('Hoja de Trabajo para listado'!$DE$153:$DG$274,MATCH($A1099,'Hoja de Trabajo para listado'!$DE$153:$DE$1048576,0),MATCH((CUADRO!O$4&amp;$E1099),'Hoja de Trabajo para listado'!$DE$151:$DG$151,0)),0)+IFERROR(INDEX('Hoja de Trabajo para listado'!$CD$155:$DC$1048576,MATCH($A1099,'Hoja de Trabajo para listado'!$CD$155:$CD$1048576,0),MATCH((CUADRO!O$4&amp;$E1099),'Hoja de Trabajo para listado'!$CD$151:$DC$151,0)),0)</f>
        <v>0</v>
      </c>
      <c r="P1099" s="241">
        <f ca="1">+IFERROR(INDEX('Hoja de Trabajo para listado'!$A$155:$Z$1048576,MATCH($A1099,'Hoja de Trabajo para listado'!$A$155:$A$1048576,0),MATCH((CUADRO!P$4&amp;$E1099),'Hoja de Trabajo para listado'!$A$151:$Z$151,0)),0)+IFERROR(INDEX('Hoja de Trabajo para listado'!$AB$155:$BA$1048576,MATCH($A1099,'Hoja de Trabajo para listado'!$AB$155:$AB$1048576,0),MATCH((CUADRO!P$4&amp;$E1099),'Hoja de Trabajo para listado'!$AB$151:$BA$151,0)),0)+IFERROR(INDEX('Hoja de Trabajo para listado'!$BC$155:$CB$1048576,MATCH($A1099,'Hoja de Trabajo para listado'!$BC$155:$BC$1048576,0),MATCH((CUADRO!P$4&amp;$E1099),'Hoja de Trabajo para listado'!$BC$151:$CB$151,0)),0)+IFERROR(INDEX('Hoja de Trabajo para listado'!$DE$153:$DG$274,MATCH($A1099,'Hoja de Trabajo para listado'!$DE$153:$DE$1048576,0),MATCH((CUADRO!P$4&amp;$E1099),'Hoja de Trabajo para listado'!$DE$151:$DG$151,0)),0)+IFERROR(INDEX('Hoja de Trabajo para listado'!$CD$155:$DC$1048576,MATCH($A1099,'Hoja de Trabajo para listado'!$CD$155:$CD$1048576,0),MATCH((CUADRO!P$4&amp;$E1099),'Hoja de Trabajo para listado'!$CD$151:$DC$151,0)),0)</f>
        <v>0</v>
      </c>
      <c r="Q1099" s="241">
        <f ca="1">+IFERROR(INDEX('Hoja de Trabajo para listado'!$A$155:$Z$1048576,MATCH($A1099,'Hoja de Trabajo para listado'!$A$155:$A$1048576,0),MATCH((CUADRO!Q$4&amp;$E1099),'Hoja de Trabajo para listado'!$A$151:$Z$151,0)),0)+IFERROR(INDEX('Hoja de Trabajo para listado'!$AB$155:$BA$1048576,MATCH($A1099,'Hoja de Trabajo para listado'!$AB$155:$AB$1048576,0),MATCH((CUADRO!Q$4&amp;$E1099),'Hoja de Trabajo para listado'!$AB$151:$BA$151,0)),0)+IFERROR(INDEX('Hoja de Trabajo para listado'!$BC$155:$CB$1048576,MATCH($A1099,'Hoja de Trabajo para listado'!$BC$155:$BC$1048576,0),MATCH((CUADRO!Q$4&amp;$E1099),'Hoja de Trabajo para listado'!$BC$151:$CB$151,0)),0)+IFERROR(INDEX('Hoja de Trabajo para listado'!$DE$153:$DG$274,MATCH($A1099,'Hoja de Trabajo para listado'!$DE$153:$DE$1048576,0),MATCH((CUADRO!Q$4&amp;$E1099),'Hoja de Trabajo para listado'!$DE$151:$DG$151,0)),0)+IFERROR(INDEX('Hoja de Trabajo para listado'!$CD$155:$DC$1048576,MATCH($A1099,'Hoja de Trabajo para listado'!$CD$155:$CD$1048576,0),MATCH((CUADRO!Q$4&amp;$E1099),'Hoja de Trabajo para listado'!$CD$151:$DC$151,0)),0)</f>
        <v>0</v>
      </c>
      <c r="R1099" s="241">
        <f t="shared" ca="1" si="41"/>
        <v>0</v>
      </c>
      <c r="S1099" s="247"/>
      <c r="T1099" s="241">
        <f ca="1">+T1100</f>
        <v>0</v>
      </c>
      <c r="U1099" s="240">
        <f t="shared" si="42"/>
        <v>1</v>
      </c>
      <c r="V1099" s="327" t="str">
        <f>+VLOOKUP(A1099,bd_lista!$A$3:$E$592,5,FALSE)</f>
        <v>Gobiernos Autonomos Municipales</v>
      </c>
      <c r="W1099" s="397" t="str">
        <f>+V1099</f>
        <v>Gobiernos Autonomos Municipales</v>
      </c>
      <c r="X1099" s="240">
        <f>+VLOOKUP(A1099,[4]Sheet1!$A$13:$D$744,4,FALSE)</f>
        <v>0</v>
      </c>
      <c r="Y1099" s="240" t="e">
        <f>+VLOOKUP(X1099,bd_lista!$A$3:$C$592,3,FALSE)</f>
        <v>#N/A</v>
      </c>
      <c r="Z1099" s="290">
        <f>+X1099</f>
        <v>0</v>
      </c>
      <c r="AA1099" s="291" t="e">
        <f>+Y1099</f>
        <v>#N/A</v>
      </c>
    </row>
    <row r="1100" spans="1:27" customFormat="1" ht="15" hidden="1" customHeight="1">
      <c r="A1100" s="32">
        <v>1907</v>
      </c>
      <c r="B1100" s="394"/>
      <c r="C1100" s="245" t="str">
        <f>+VLOOKUP(A1100,bd_lista!$A$3:$C$592,3,FALSE)</f>
        <v>Gobierno Autónomo Municipal de Filadelfia</v>
      </c>
      <c r="D1100" s="396"/>
      <c r="E1100" s="242" t="s">
        <v>1304</v>
      </c>
      <c r="F1100" s="243">
        <f ca="1">+IFERROR(INDEX('Hoja de Trabajo para listado'!$A$155:$Z$1048576,MATCH($A1100,'Hoja de Trabajo para listado'!$A$155:$A$1048576,0),MATCH((CUADRO!F$4&amp;$E1100),'Hoja de Trabajo para listado'!$A$151:$Z$151,0)),0)+IFERROR(INDEX('Hoja de Trabajo para listado'!$AB$155:$BA$1048576,MATCH($A1100,'Hoja de Trabajo para listado'!$AB$155:$AB$1048576,0),MATCH((CUADRO!F$4&amp;$E1100),'Hoja de Trabajo para listado'!$AB$151:$BA$151,0)),0)+IFERROR(INDEX('Hoja de Trabajo para listado'!$BC$155:$CB$1048576,MATCH($A1100,'Hoja de Trabajo para listado'!$BC$155:$BC$1048576,0),MATCH((CUADRO!F$4&amp;$E1100),'Hoja de Trabajo para listado'!$BC$151:$CB$151,0)),0)+IFERROR(INDEX('Hoja de Trabajo para listado'!$DE$153:$DG$274,MATCH($A1100,'Hoja de Trabajo para listado'!$DE$153:$DE$1048576,0),MATCH((CUADRO!F$4&amp;$E1100),'Hoja de Trabajo para listado'!$DE$151:$DG$151,0)),0)+IFERROR(INDEX('Hoja de Trabajo para listado'!$CD$155:$DC$1048576,MATCH($A1100,'Hoja de Trabajo para listado'!$CD$155:$CD$1048576,0),MATCH((CUADRO!F$4&amp;$E1100),'Hoja de Trabajo para listado'!$CD$151:$DC$151,0)),0)</f>
        <v>0</v>
      </c>
      <c r="G1100" s="243">
        <f ca="1">+IFERROR(INDEX('Hoja de Trabajo para listado'!$A$155:$Z$1048576,MATCH($A1100,'Hoja de Trabajo para listado'!$A$155:$A$1048576,0),MATCH((CUADRO!G$4&amp;$E1100),'Hoja de Trabajo para listado'!$A$151:$Z$151,0)),0)+IFERROR(INDEX('Hoja de Trabajo para listado'!$AB$155:$BA$1048576,MATCH($A1100,'Hoja de Trabajo para listado'!$AB$155:$AB$1048576,0),MATCH((CUADRO!G$4&amp;$E1100),'Hoja de Trabajo para listado'!$AB$151:$BA$151,0)),0)+IFERROR(INDEX('Hoja de Trabajo para listado'!$BC$155:$CB$1048576,MATCH($A1100,'Hoja de Trabajo para listado'!$BC$155:$BC$1048576,0),MATCH((CUADRO!G$4&amp;$E1100),'Hoja de Trabajo para listado'!$BC$151:$CB$151,0)),0)+IFERROR(INDEX('Hoja de Trabajo para listado'!$DE$153:$DG$274,MATCH($A1100,'Hoja de Trabajo para listado'!$DE$153:$DE$1048576,0),MATCH((CUADRO!G$4&amp;$E1100),'Hoja de Trabajo para listado'!$DE$151:$DG$151,0)),0)+IFERROR(INDEX('Hoja de Trabajo para listado'!$CD$155:$DC$1048576,MATCH($A1100,'Hoja de Trabajo para listado'!$CD$155:$CD$1048576,0),MATCH((CUADRO!G$4&amp;$E1100),'Hoja de Trabajo para listado'!$CD$151:$DC$151,0)),0)</f>
        <v>0</v>
      </c>
      <c r="H1100" s="243">
        <f ca="1">+IFERROR(INDEX('Hoja de Trabajo para listado'!$A$155:$Z$1048576,MATCH($A1100,'Hoja de Trabajo para listado'!$A$155:$A$1048576,0),MATCH((CUADRO!H$4&amp;$E1100),'Hoja de Trabajo para listado'!$A$151:$Z$151,0)),0)+IFERROR(INDEX('Hoja de Trabajo para listado'!$AB$155:$BA$1048576,MATCH($A1100,'Hoja de Trabajo para listado'!$AB$155:$AB$1048576,0),MATCH((CUADRO!H$4&amp;$E1100),'Hoja de Trabajo para listado'!$AB$151:$BA$151,0)),0)+IFERROR(INDEX('Hoja de Trabajo para listado'!$BC$155:$CB$1048576,MATCH($A1100,'Hoja de Trabajo para listado'!$BC$155:$BC$1048576,0),MATCH((CUADRO!H$4&amp;$E1100),'Hoja de Trabajo para listado'!$BC$151:$CB$151,0)),0)+IFERROR(INDEX('Hoja de Trabajo para listado'!$DE$153:$DG$274,MATCH($A1100,'Hoja de Trabajo para listado'!$DE$153:$DE$1048576,0),MATCH((CUADRO!H$4&amp;$E1100),'Hoja de Trabajo para listado'!$DE$151:$DG$151,0)),0)+IFERROR(INDEX('Hoja de Trabajo para listado'!$CD$155:$DC$1048576,MATCH($A1100,'Hoja de Trabajo para listado'!$CD$155:$CD$1048576,0),MATCH((CUADRO!H$4&amp;$E1100),'Hoja de Trabajo para listado'!$CD$151:$DC$151,0)),0)</f>
        <v>0</v>
      </c>
      <c r="I1100" s="243">
        <f ca="1">+IFERROR(INDEX('Hoja de Trabajo para listado'!$A$155:$Z$1048576,MATCH($A1100,'Hoja de Trabajo para listado'!$A$155:$A$1048576,0),MATCH((CUADRO!I$4&amp;$E1100),'Hoja de Trabajo para listado'!$A$151:$Z$151,0)),0)+IFERROR(INDEX('Hoja de Trabajo para listado'!$AB$155:$BA$1048576,MATCH($A1100,'Hoja de Trabajo para listado'!$AB$155:$AB$1048576,0),MATCH((CUADRO!I$4&amp;$E1100),'Hoja de Trabajo para listado'!$AB$151:$BA$151,0)),0)+IFERROR(INDEX('Hoja de Trabajo para listado'!$BC$155:$CB$1048576,MATCH($A1100,'Hoja de Trabajo para listado'!$BC$155:$BC$1048576,0),MATCH((CUADRO!I$4&amp;$E1100),'Hoja de Trabajo para listado'!$BC$151:$CB$151,0)),0)+IFERROR(INDEX('Hoja de Trabajo para listado'!$DE$153:$DG$274,MATCH($A1100,'Hoja de Trabajo para listado'!$DE$153:$DE$1048576,0),MATCH((CUADRO!I$4&amp;$E1100),'Hoja de Trabajo para listado'!$DE$151:$DG$151,0)),0)+IFERROR(INDEX('Hoja de Trabajo para listado'!$CD$155:$DC$1048576,MATCH($A1100,'Hoja de Trabajo para listado'!$CD$155:$CD$1048576,0),MATCH((CUADRO!I$4&amp;$E1100),'Hoja de Trabajo para listado'!$CD$151:$DC$151,0)),0)</f>
        <v>0</v>
      </c>
      <c r="J1100" s="243">
        <f ca="1">+IFERROR(INDEX('Hoja de Trabajo para listado'!$A$155:$Z$1048576,MATCH($A1100,'Hoja de Trabajo para listado'!$A$155:$A$1048576,0),MATCH((CUADRO!J$4&amp;$E1100),'Hoja de Trabajo para listado'!$A$151:$Z$151,0)),0)+IFERROR(INDEX('Hoja de Trabajo para listado'!$AB$155:$BA$1048576,MATCH($A1100,'Hoja de Trabajo para listado'!$AB$155:$AB$1048576,0),MATCH((CUADRO!J$4&amp;$E1100),'Hoja de Trabajo para listado'!$AB$151:$BA$151,0)),0)+IFERROR(INDEX('Hoja de Trabajo para listado'!$BC$155:$CB$1048576,MATCH($A1100,'Hoja de Trabajo para listado'!$BC$155:$BC$1048576,0),MATCH((CUADRO!J$4&amp;$E1100),'Hoja de Trabajo para listado'!$BC$151:$CB$151,0)),0)+IFERROR(INDEX('Hoja de Trabajo para listado'!$DE$153:$DG$274,MATCH($A1100,'Hoja de Trabajo para listado'!$DE$153:$DE$1048576,0),MATCH((CUADRO!J$4&amp;$E1100),'Hoja de Trabajo para listado'!$DE$151:$DG$151,0)),0)+IFERROR(INDEX('Hoja de Trabajo para listado'!$CD$155:$DC$1048576,MATCH($A1100,'Hoja de Trabajo para listado'!$CD$155:$CD$1048576,0),MATCH((CUADRO!J$4&amp;$E1100),'Hoja de Trabajo para listado'!$CD$151:$DC$151,0)),0)</f>
        <v>0</v>
      </c>
      <c r="K1100" s="243">
        <f ca="1">+IFERROR(INDEX('Hoja de Trabajo para listado'!$A$155:$Z$1048576,MATCH($A1100,'Hoja de Trabajo para listado'!$A$155:$A$1048576,0),MATCH((CUADRO!K$4&amp;$E1100),'Hoja de Trabajo para listado'!$A$151:$Z$151,0)),0)+IFERROR(INDEX('Hoja de Trabajo para listado'!$AB$155:$BA$1048576,MATCH($A1100,'Hoja de Trabajo para listado'!$AB$155:$AB$1048576,0),MATCH((CUADRO!K$4&amp;$E1100),'Hoja de Trabajo para listado'!$AB$151:$BA$151,0)),0)+IFERROR(INDEX('Hoja de Trabajo para listado'!$BC$155:$CB$1048576,MATCH($A1100,'Hoja de Trabajo para listado'!$BC$155:$BC$1048576,0),MATCH((CUADRO!K$4&amp;$E1100),'Hoja de Trabajo para listado'!$BC$151:$CB$151,0)),0)+IFERROR(INDEX('Hoja de Trabajo para listado'!$DE$153:$DG$274,MATCH($A1100,'Hoja de Trabajo para listado'!$DE$153:$DE$1048576,0),MATCH((CUADRO!K$4&amp;$E1100),'Hoja de Trabajo para listado'!$DE$151:$DG$151,0)),0)+IFERROR(INDEX('Hoja de Trabajo para listado'!$CD$155:$DC$1048576,MATCH($A1100,'Hoja de Trabajo para listado'!$CD$155:$CD$1048576,0),MATCH((CUADRO!K$4&amp;$E1100),'Hoja de Trabajo para listado'!$CD$151:$DC$151,0)),0)</f>
        <v>0</v>
      </c>
      <c r="L1100" s="243">
        <f ca="1">+IFERROR(INDEX('Hoja de Trabajo para listado'!$A$155:$Z$1048576,MATCH($A1100,'Hoja de Trabajo para listado'!$A$155:$A$1048576,0),MATCH((CUADRO!L$4&amp;$E1100),'Hoja de Trabajo para listado'!$A$151:$Z$151,0)),0)+IFERROR(INDEX('Hoja de Trabajo para listado'!$AB$155:$BA$1048576,MATCH($A1100,'Hoja de Trabajo para listado'!$AB$155:$AB$1048576,0),MATCH((CUADRO!L$4&amp;$E1100),'Hoja de Trabajo para listado'!$AB$151:$BA$151,0)),0)+IFERROR(INDEX('Hoja de Trabajo para listado'!$BC$155:$CB$1048576,MATCH($A1100,'Hoja de Trabajo para listado'!$BC$155:$BC$1048576,0),MATCH((CUADRO!L$4&amp;$E1100),'Hoja de Trabajo para listado'!$BC$151:$CB$151,0)),0)+IFERROR(INDEX('Hoja de Trabajo para listado'!$DE$153:$DG$274,MATCH($A1100,'Hoja de Trabajo para listado'!$DE$153:$DE$1048576,0),MATCH((CUADRO!L$4&amp;$E1100),'Hoja de Trabajo para listado'!$DE$151:$DG$151,0)),0)+IFERROR(INDEX('Hoja de Trabajo para listado'!$CD$155:$DC$1048576,MATCH($A1100,'Hoja de Trabajo para listado'!$CD$155:$CD$1048576,0),MATCH((CUADRO!L$4&amp;$E1100),'Hoja de Trabajo para listado'!$CD$151:$DC$151,0)),0)</f>
        <v>0</v>
      </c>
      <c r="M1100" s="243">
        <f ca="1">+IFERROR(INDEX('Hoja de Trabajo para listado'!$A$155:$Z$1048576,MATCH($A1100,'Hoja de Trabajo para listado'!$A$155:$A$1048576,0),MATCH((CUADRO!M$4&amp;$E1100),'Hoja de Trabajo para listado'!$A$151:$Z$151,0)),0)+IFERROR(INDEX('Hoja de Trabajo para listado'!$AB$155:$BA$1048576,MATCH($A1100,'Hoja de Trabajo para listado'!$AB$155:$AB$1048576,0),MATCH((CUADRO!M$4&amp;$E1100),'Hoja de Trabajo para listado'!$AB$151:$BA$151,0)),0)+IFERROR(INDEX('Hoja de Trabajo para listado'!$BC$155:$CB$1048576,MATCH($A1100,'Hoja de Trabajo para listado'!$BC$155:$BC$1048576,0),MATCH((CUADRO!M$4&amp;$E1100),'Hoja de Trabajo para listado'!$BC$151:$CB$151,0)),0)+IFERROR(INDEX('Hoja de Trabajo para listado'!$DE$153:$DG$274,MATCH($A1100,'Hoja de Trabajo para listado'!$DE$153:$DE$1048576,0),MATCH((CUADRO!M$4&amp;$E1100),'Hoja de Trabajo para listado'!$DE$151:$DG$151,0)),0)+IFERROR(INDEX('Hoja de Trabajo para listado'!$CD$155:$DC$1048576,MATCH($A1100,'Hoja de Trabajo para listado'!$CD$155:$CD$1048576,0),MATCH((CUADRO!M$4&amp;$E1100),'Hoja de Trabajo para listado'!$CD$151:$DC$151,0)),0)</f>
        <v>0</v>
      </c>
      <c r="N1100" s="243">
        <f ca="1">+IFERROR(INDEX('Hoja de Trabajo para listado'!$A$155:$Z$1048576,MATCH($A1100,'Hoja de Trabajo para listado'!$A$155:$A$1048576,0),MATCH((CUADRO!N$4&amp;$E1100),'Hoja de Trabajo para listado'!$A$151:$Z$151,0)),0)+IFERROR(INDEX('Hoja de Trabajo para listado'!$AB$155:$BA$1048576,MATCH($A1100,'Hoja de Trabajo para listado'!$AB$155:$AB$1048576,0),MATCH((CUADRO!N$4&amp;$E1100),'Hoja de Trabajo para listado'!$AB$151:$BA$151,0)),0)+IFERROR(INDEX('Hoja de Trabajo para listado'!$BC$155:$CB$1048576,MATCH($A1100,'Hoja de Trabajo para listado'!$BC$155:$BC$1048576,0),MATCH((CUADRO!N$4&amp;$E1100),'Hoja de Trabajo para listado'!$BC$151:$CB$151,0)),0)+IFERROR(INDEX('Hoja de Trabajo para listado'!$DE$153:$DG$274,MATCH($A1100,'Hoja de Trabajo para listado'!$DE$153:$DE$1048576,0),MATCH((CUADRO!N$4&amp;$E1100),'Hoja de Trabajo para listado'!$DE$151:$DG$151,0)),0)+IFERROR(INDEX('Hoja de Trabajo para listado'!$CD$155:$DC$1048576,MATCH($A1100,'Hoja de Trabajo para listado'!$CD$155:$CD$1048576,0),MATCH((CUADRO!N$4&amp;$E1100),'Hoja de Trabajo para listado'!$CD$151:$DC$151,0)),0)</f>
        <v>0</v>
      </c>
      <c r="O1100" s="243">
        <f ca="1">+IFERROR(INDEX('Hoja de Trabajo para listado'!$A$155:$Z$1048576,MATCH($A1100,'Hoja de Trabajo para listado'!$A$155:$A$1048576,0),MATCH((CUADRO!O$4&amp;$E1100),'Hoja de Trabajo para listado'!$A$151:$Z$151,0)),0)+IFERROR(INDEX('Hoja de Trabajo para listado'!$AB$155:$BA$1048576,MATCH($A1100,'Hoja de Trabajo para listado'!$AB$155:$AB$1048576,0),MATCH((CUADRO!O$4&amp;$E1100),'Hoja de Trabajo para listado'!$AB$151:$BA$151,0)),0)+IFERROR(INDEX('Hoja de Trabajo para listado'!$BC$155:$CB$1048576,MATCH($A1100,'Hoja de Trabajo para listado'!$BC$155:$BC$1048576,0),MATCH((CUADRO!O$4&amp;$E1100),'Hoja de Trabajo para listado'!$BC$151:$CB$151,0)),0)+IFERROR(INDEX('Hoja de Trabajo para listado'!$DE$153:$DG$274,MATCH($A1100,'Hoja de Trabajo para listado'!$DE$153:$DE$1048576,0),MATCH((CUADRO!O$4&amp;$E1100),'Hoja de Trabajo para listado'!$DE$151:$DG$151,0)),0)+IFERROR(INDEX('Hoja de Trabajo para listado'!$CD$155:$DC$1048576,MATCH($A1100,'Hoja de Trabajo para listado'!$CD$155:$CD$1048576,0),MATCH((CUADRO!O$4&amp;$E1100),'Hoja de Trabajo para listado'!$CD$151:$DC$151,0)),0)</f>
        <v>0</v>
      </c>
      <c r="P1100" s="243">
        <f ca="1">+IFERROR(INDEX('Hoja de Trabajo para listado'!$A$155:$Z$1048576,MATCH($A1100,'Hoja de Trabajo para listado'!$A$155:$A$1048576,0),MATCH((CUADRO!P$4&amp;$E1100),'Hoja de Trabajo para listado'!$A$151:$Z$151,0)),0)+IFERROR(INDEX('Hoja de Trabajo para listado'!$AB$155:$BA$1048576,MATCH($A1100,'Hoja de Trabajo para listado'!$AB$155:$AB$1048576,0),MATCH((CUADRO!P$4&amp;$E1100),'Hoja de Trabajo para listado'!$AB$151:$BA$151,0)),0)+IFERROR(INDEX('Hoja de Trabajo para listado'!$BC$155:$CB$1048576,MATCH($A1100,'Hoja de Trabajo para listado'!$BC$155:$BC$1048576,0),MATCH((CUADRO!P$4&amp;$E1100),'Hoja de Trabajo para listado'!$BC$151:$CB$151,0)),0)+IFERROR(INDEX('Hoja de Trabajo para listado'!$DE$153:$DG$274,MATCH($A1100,'Hoja de Trabajo para listado'!$DE$153:$DE$1048576,0),MATCH((CUADRO!P$4&amp;$E1100),'Hoja de Trabajo para listado'!$DE$151:$DG$151,0)),0)+IFERROR(INDEX('Hoja de Trabajo para listado'!$CD$155:$DC$1048576,MATCH($A1100,'Hoja de Trabajo para listado'!$CD$155:$CD$1048576,0),MATCH((CUADRO!P$4&amp;$E1100),'Hoja de Trabajo para listado'!$CD$151:$DC$151,0)),0)</f>
        <v>0</v>
      </c>
      <c r="Q1100" s="243">
        <f ca="1">+IFERROR(INDEX('Hoja de Trabajo para listado'!$A$155:$Z$1048576,MATCH($A1100,'Hoja de Trabajo para listado'!$A$155:$A$1048576,0),MATCH((CUADRO!Q$4&amp;$E1100),'Hoja de Trabajo para listado'!$A$151:$Z$151,0)),0)+IFERROR(INDEX('Hoja de Trabajo para listado'!$AB$155:$BA$1048576,MATCH($A1100,'Hoja de Trabajo para listado'!$AB$155:$AB$1048576,0),MATCH((CUADRO!Q$4&amp;$E1100),'Hoja de Trabajo para listado'!$AB$151:$BA$151,0)),0)+IFERROR(INDEX('Hoja de Trabajo para listado'!$BC$155:$CB$1048576,MATCH($A1100,'Hoja de Trabajo para listado'!$BC$155:$BC$1048576,0),MATCH((CUADRO!Q$4&amp;$E1100),'Hoja de Trabajo para listado'!$BC$151:$CB$151,0)),0)+IFERROR(INDEX('Hoja de Trabajo para listado'!$DE$153:$DG$274,MATCH($A1100,'Hoja de Trabajo para listado'!$DE$153:$DE$1048576,0),MATCH((CUADRO!Q$4&amp;$E1100),'Hoja de Trabajo para listado'!$DE$151:$DG$151,0)),0)+IFERROR(INDEX('Hoja de Trabajo para listado'!$CD$155:$DC$1048576,MATCH($A1100,'Hoja de Trabajo para listado'!$CD$155:$CD$1048576,0),MATCH((CUADRO!Q$4&amp;$E1100),'Hoja de Trabajo para listado'!$CD$151:$DC$151,0)),0)</f>
        <v>0</v>
      </c>
      <c r="R1100" s="243">
        <f t="shared" ca="1" si="41"/>
        <v>0</v>
      </c>
      <c r="S1100" s="256">
        <f ca="1">+R1099+R1100</f>
        <v>0</v>
      </c>
      <c r="T1100" s="243">
        <f ca="1">+S1100</f>
        <v>0</v>
      </c>
      <c r="U1100" s="242">
        <f t="shared" si="42"/>
        <v>2</v>
      </c>
      <c r="V1100" s="327" t="str">
        <f>+VLOOKUP(A1100,bd_lista!$A$3:$E$592,5,FALSE)</f>
        <v>Gobiernos Autonomos Municipales</v>
      </c>
      <c r="W1100" s="398"/>
      <c r="X1100" s="240">
        <f>+VLOOKUP(A1100,[4]Sheet1!$A$13:$D$744,4,FALSE)</f>
        <v>0</v>
      </c>
      <c r="Y1100" s="240" t="e">
        <f>+VLOOKUP(X1100,bd_lista!$A$3:$C$592,3,FALSE)</f>
        <v>#N/A</v>
      </c>
      <c r="Z1100" s="288"/>
      <c r="AA1100" s="289"/>
    </row>
    <row r="1101" spans="1:27" customFormat="1" ht="15" hidden="1" customHeight="1">
      <c r="A1101" s="32">
        <v>1908</v>
      </c>
      <c r="B1101" s="393">
        <f>+A1101</f>
        <v>1908</v>
      </c>
      <c r="C1101" s="245" t="str">
        <f>+VLOOKUP(A1101,bd_lista!$A$3:$C$592,3,FALSE)</f>
        <v>Gobierno Autónomo Municipal de Puerto Gonzalo Moreno</v>
      </c>
      <c r="D1101" s="395" t="str">
        <f>+C1101</f>
        <v>Gobierno Autónomo Municipal de Puerto Gonzalo Moreno</v>
      </c>
      <c r="E1101" s="240" t="s">
        <v>1303</v>
      </c>
      <c r="F1101" s="241">
        <f ca="1">+IFERROR(INDEX('Hoja de Trabajo para listado'!$A$155:$Z$1048576,MATCH($A1101,'Hoja de Trabajo para listado'!$A$155:$A$1048576,0),MATCH((CUADRO!F$4&amp;$E1101),'Hoja de Trabajo para listado'!$A$151:$Z$151,0)),0)+IFERROR(INDEX('Hoja de Trabajo para listado'!$AB$155:$BA$1048576,MATCH($A1101,'Hoja de Trabajo para listado'!$AB$155:$AB$1048576,0),MATCH((CUADRO!F$4&amp;$E1101),'Hoja de Trabajo para listado'!$AB$151:$BA$151,0)),0)+IFERROR(INDEX('Hoja de Trabajo para listado'!$BC$155:$CB$1048576,MATCH($A1101,'Hoja de Trabajo para listado'!$BC$155:$BC$1048576,0),MATCH((CUADRO!F$4&amp;$E1101),'Hoja de Trabajo para listado'!$BC$151:$CB$151,0)),0)+IFERROR(INDEX('Hoja de Trabajo para listado'!$DE$153:$DG$274,MATCH($A1101,'Hoja de Trabajo para listado'!$DE$153:$DE$1048576,0),MATCH((CUADRO!F$4&amp;$E1101),'Hoja de Trabajo para listado'!$DE$151:$DG$151,0)),0)+IFERROR(INDEX('Hoja de Trabajo para listado'!$CD$155:$DC$1048576,MATCH($A1101,'Hoja de Trabajo para listado'!$CD$155:$CD$1048576,0),MATCH((CUADRO!F$4&amp;$E1101),'Hoja de Trabajo para listado'!$CD$151:$DC$151,0)),0)</f>
        <v>0</v>
      </c>
      <c r="G1101" s="241">
        <f ca="1">+IFERROR(INDEX('Hoja de Trabajo para listado'!$A$155:$Z$1048576,MATCH($A1101,'Hoja de Trabajo para listado'!$A$155:$A$1048576,0),MATCH((CUADRO!G$4&amp;$E1101),'Hoja de Trabajo para listado'!$A$151:$Z$151,0)),0)+IFERROR(INDEX('Hoja de Trabajo para listado'!$AB$155:$BA$1048576,MATCH($A1101,'Hoja de Trabajo para listado'!$AB$155:$AB$1048576,0),MATCH((CUADRO!G$4&amp;$E1101),'Hoja de Trabajo para listado'!$AB$151:$BA$151,0)),0)+IFERROR(INDEX('Hoja de Trabajo para listado'!$BC$155:$CB$1048576,MATCH($A1101,'Hoja de Trabajo para listado'!$BC$155:$BC$1048576,0),MATCH((CUADRO!G$4&amp;$E1101),'Hoja de Trabajo para listado'!$BC$151:$CB$151,0)),0)+IFERROR(INDEX('Hoja de Trabajo para listado'!$DE$153:$DG$274,MATCH($A1101,'Hoja de Trabajo para listado'!$DE$153:$DE$1048576,0),MATCH((CUADRO!G$4&amp;$E1101),'Hoja de Trabajo para listado'!$DE$151:$DG$151,0)),0)+IFERROR(INDEX('Hoja de Trabajo para listado'!$CD$155:$DC$1048576,MATCH($A1101,'Hoja de Trabajo para listado'!$CD$155:$CD$1048576,0),MATCH((CUADRO!G$4&amp;$E1101),'Hoja de Trabajo para listado'!$CD$151:$DC$151,0)),0)</f>
        <v>0</v>
      </c>
      <c r="H1101" s="241">
        <f ca="1">+IFERROR(INDEX('Hoja de Trabajo para listado'!$A$155:$Z$1048576,MATCH($A1101,'Hoja de Trabajo para listado'!$A$155:$A$1048576,0),MATCH((CUADRO!H$4&amp;$E1101),'Hoja de Trabajo para listado'!$A$151:$Z$151,0)),0)+IFERROR(INDEX('Hoja de Trabajo para listado'!$AB$155:$BA$1048576,MATCH($A1101,'Hoja de Trabajo para listado'!$AB$155:$AB$1048576,0),MATCH((CUADRO!H$4&amp;$E1101),'Hoja de Trabajo para listado'!$AB$151:$BA$151,0)),0)+IFERROR(INDEX('Hoja de Trabajo para listado'!$BC$155:$CB$1048576,MATCH($A1101,'Hoja de Trabajo para listado'!$BC$155:$BC$1048576,0),MATCH((CUADRO!H$4&amp;$E1101),'Hoja de Trabajo para listado'!$BC$151:$CB$151,0)),0)+IFERROR(INDEX('Hoja de Trabajo para listado'!$DE$153:$DG$274,MATCH($A1101,'Hoja de Trabajo para listado'!$DE$153:$DE$1048576,0),MATCH((CUADRO!H$4&amp;$E1101),'Hoja de Trabajo para listado'!$DE$151:$DG$151,0)),0)+IFERROR(INDEX('Hoja de Trabajo para listado'!$CD$155:$DC$1048576,MATCH($A1101,'Hoja de Trabajo para listado'!$CD$155:$CD$1048576,0),MATCH((CUADRO!H$4&amp;$E1101),'Hoja de Trabajo para listado'!$CD$151:$DC$151,0)),0)</f>
        <v>0</v>
      </c>
      <c r="I1101" s="241">
        <f ca="1">+IFERROR(INDEX('Hoja de Trabajo para listado'!$A$155:$Z$1048576,MATCH($A1101,'Hoja de Trabajo para listado'!$A$155:$A$1048576,0),MATCH((CUADRO!I$4&amp;$E1101),'Hoja de Trabajo para listado'!$A$151:$Z$151,0)),0)+IFERROR(INDEX('Hoja de Trabajo para listado'!$AB$155:$BA$1048576,MATCH($A1101,'Hoja de Trabajo para listado'!$AB$155:$AB$1048576,0),MATCH((CUADRO!I$4&amp;$E1101),'Hoja de Trabajo para listado'!$AB$151:$BA$151,0)),0)+IFERROR(INDEX('Hoja de Trabajo para listado'!$BC$155:$CB$1048576,MATCH($A1101,'Hoja de Trabajo para listado'!$BC$155:$BC$1048576,0),MATCH((CUADRO!I$4&amp;$E1101),'Hoja de Trabajo para listado'!$BC$151:$CB$151,0)),0)+IFERROR(INDEX('Hoja de Trabajo para listado'!$DE$153:$DG$274,MATCH($A1101,'Hoja de Trabajo para listado'!$DE$153:$DE$1048576,0),MATCH((CUADRO!I$4&amp;$E1101),'Hoja de Trabajo para listado'!$DE$151:$DG$151,0)),0)+IFERROR(INDEX('Hoja de Trabajo para listado'!$CD$155:$DC$1048576,MATCH($A1101,'Hoja de Trabajo para listado'!$CD$155:$CD$1048576,0),MATCH((CUADRO!I$4&amp;$E1101),'Hoja de Trabajo para listado'!$CD$151:$DC$151,0)),0)</f>
        <v>0</v>
      </c>
      <c r="J1101" s="241">
        <f ca="1">+IFERROR(INDEX('Hoja de Trabajo para listado'!$A$155:$Z$1048576,MATCH($A1101,'Hoja de Trabajo para listado'!$A$155:$A$1048576,0),MATCH((CUADRO!J$4&amp;$E1101),'Hoja de Trabajo para listado'!$A$151:$Z$151,0)),0)+IFERROR(INDEX('Hoja de Trabajo para listado'!$AB$155:$BA$1048576,MATCH($A1101,'Hoja de Trabajo para listado'!$AB$155:$AB$1048576,0),MATCH((CUADRO!J$4&amp;$E1101),'Hoja de Trabajo para listado'!$AB$151:$BA$151,0)),0)+IFERROR(INDEX('Hoja de Trabajo para listado'!$BC$155:$CB$1048576,MATCH($A1101,'Hoja de Trabajo para listado'!$BC$155:$BC$1048576,0),MATCH((CUADRO!J$4&amp;$E1101),'Hoja de Trabajo para listado'!$BC$151:$CB$151,0)),0)+IFERROR(INDEX('Hoja de Trabajo para listado'!$DE$153:$DG$274,MATCH($A1101,'Hoja de Trabajo para listado'!$DE$153:$DE$1048576,0),MATCH((CUADRO!J$4&amp;$E1101),'Hoja de Trabajo para listado'!$DE$151:$DG$151,0)),0)+IFERROR(INDEX('Hoja de Trabajo para listado'!$CD$155:$DC$1048576,MATCH($A1101,'Hoja de Trabajo para listado'!$CD$155:$CD$1048576,0),MATCH((CUADRO!J$4&amp;$E1101),'Hoja de Trabajo para listado'!$CD$151:$DC$151,0)),0)</f>
        <v>0</v>
      </c>
      <c r="K1101" s="241">
        <f ca="1">+IFERROR(INDEX('Hoja de Trabajo para listado'!$A$155:$Z$1048576,MATCH($A1101,'Hoja de Trabajo para listado'!$A$155:$A$1048576,0),MATCH((CUADRO!K$4&amp;$E1101),'Hoja de Trabajo para listado'!$A$151:$Z$151,0)),0)+IFERROR(INDEX('Hoja de Trabajo para listado'!$AB$155:$BA$1048576,MATCH($A1101,'Hoja de Trabajo para listado'!$AB$155:$AB$1048576,0),MATCH((CUADRO!K$4&amp;$E1101),'Hoja de Trabajo para listado'!$AB$151:$BA$151,0)),0)+IFERROR(INDEX('Hoja de Trabajo para listado'!$BC$155:$CB$1048576,MATCH($A1101,'Hoja de Trabajo para listado'!$BC$155:$BC$1048576,0),MATCH((CUADRO!K$4&amp;$E1101),'Hoja de Trabajo para listado'!$BC$151:$CB$151,0)),0)+IFERROR(INDEX('Hoja de Trabajo para listado'!$DE$153:$DG$274,MATCH($A1101,'Hoja de Trabajo para listado'!$DE$153:$DE$1048576,0),MATCH((CUADRO!K$4&amp;$E1101),'Hoja de Trabajo para listado'!$DE$151:$DG$151,0)),0)+IFERROR(INDEX('Hoja de Trabajo para listado'!$CD$155:$DC$1048576,MATCH($A1101,'Hoja de Trabajo para listado'!$CD$155:$CD$1048576,0),MATCH((CUADRO!K$4&amp;$E1101),'Hoja de Trabajo para listado'!$CD$151:$DC$151,0)),0)</f>
        <v>0</v>
      </c>
      <c r="L1101" s="241">
        <f ca="1">+IFERROR(INDEX('Hoja de Trabajo para listado'!$A$155:$Z$1048576,MATCH($A1101,'Hoja de Trabajo para listado'!$A$155:$A$1048576,0),MATCH((CUADRO!L$4&amp;$E1101),'Hoja de Trabajo para listado'!$A$151:$Z$151,0)),0)+IFERROR(INDEX('Hoja de Trabajo para listado'!$AB$155:$BA$1048576,MATCH($A1101,'Hoja de Trabajo para listado'!$AB$155:$AB$1048576,0),MATCH((CUADRO!L$4&amp;$E1101),'Hoja de Trabajo para listado'!$AB$151:$BA$151,0)),0)+IFERROR(INDEX('Hoja de Trabajo para listado'!$BC$155:$CB$1048576,MATCH($A1101,'Hoja de Trabajo para listado'!$BC$155:$BC$1048576,0),MATCH((CUADRO!L$4&amp;$E1101),'Hoja de Trabajo para listado'!$BC$151:$CB$151,0)),0)+IFERROR(INDEX('Hoja de Trabajo para listado'!$DE$153:$DG$274,MATCH($A1101,'Hoja de Trabajo para listado'!$DE$153:$DE$1048576,0),MATCH((CUADRO!L$4&amp;$E1101),'Hoja de Trabajo para listado'!$DE$151:$DG$151,0)),0)+IFERROR(INDEX('Hoja de Trabajo para listado'!$CD$155:$DC$1048576,MATCH($A1101,'Hoja de Trabajo para listado'!$CD$155:$CD$1048576,0),MATCH((CUADRO!L$4&amp;$E1101),'Hoja de Trabajo para listado'!$CD$151:$DC$151,0)),0)</f>
        <v>0</v>
      </c>
      <c r="M1101" s="241">
        <f ca="1">+IFERROR(INDEX('Hoja de Trabajo para listado'!$A$155:$Z$1048576,MATCH($A1101,'Hoja de Trabajo para listado'!$A$155:$A$1048576,0),MATCH((CUADRO!M$4&amp;$E1101),'Hoja de Trabajo para listado'!$A$151:$Z$151,0)),0)+IFERROR(INDEX('Hoja de Trabajo para listado'!$AB$155:$BA$1048576,MATCH($A1101,'Hoja de Trabajo para listado'!$AB$155:$AB$1048576,0),MATCH((CUADRO!M$4&amp;$E1101),'Hoja de Trabajo para listado'!$AB$151:$BA$151,0)),0)+IFERROR(INDEX('Hoja de Trabajo para listado'!$BC$155:$CB$1048576,MATCH($A1101,'Hoja de Trabajo para listado'!$BC$155:$BC$1048576,0),MATCH((CUADRO!M$4&amp;$E1101),'Hoja de Trabajo para listado'!$BC$151:$CB$151,0)),0)+IFERROR(INDEX('Hoja de Trabajo para listado'!$DE$153:$DG$274,MATCH($A1101,'Hoja de Trabajo para listado'!$DE$153:$DE$1048576,0),MATCH((CUADRO!M$4&amp;$E1101),'Hoja de Trabajo para listado'!$DE$151:$DG$151,0)),0)+IFERROR(INDEX('Hoja de Trabajo para listado'!$CD$155:$DC$1048576,MATCH($A1101,'Hoja de Trabajo para listado'!$CD$155:$CD$1048576,0),MATCH((CUADRO!M$4&amp;$E1101),'Hoja de Trabajo para listado'!$CD$151:$DC$151,0)),0)</f>
        <v>0</v>
      </c>
      <c r="N1101" s="241">
        <f ca="1">+IFERROR(INDEX('Hoja de Trabajo para listado'!$A$155:$Z$1048576,MATCH($A1101,'Hoja de Trabajo para listado'!$A$155:$A$1048576,0),MATCH((CUADRO!N$4&amp;$E1101),'Hoja de Trabajo para listado'!$A$151:$Z$151,0)),0)+IFERROR(INDEX('Hoja de Trabajo para listado'!$AB$155:$BA$1048576,MATCH($A1101,'Hoja de Trabajo para listado'!$AB$155:$AB$1048576,0),MATCH((CUADRO!N$4&amp;$E1101),'Hoja de Trabajo para listado'!$AB$151:$BA$151,0)),0)+IFERROR(INDEX('Hoja de Trabajo para listado'!$BC$155:$CB$1048576,MATCH($A1101,'Hoja de Trabajo para listado'!$BC$155:$BC$1048576,0),MATCH((CUADRO!N$4&amp;$E1101),'Hoja de Trabajo para listado'!$BC$151:$CB$151,0)),0)+IFERROR(INDEX('Hoja de Trabajo para listado'!$DE$153:$DG$274,MATCH($A1101,'Hoja de Trabajo para listado'!$DE$153:$DE$1048576,0),MATCH((CUADRO!N$4&amp;$E1101),'Hoja de Trabajo para listado'!$DE$151:$DG$151,0)),0)+IFERROR(INDEX('Hoja de Trabajo para listado'!$CD$155:$DC$1048576,MATCH($A1101,'Hoja de Trabajo para listado'!$CD$155:$CD$1048576,0),MATCH((CUADRO!N$4&amp;$E1101),'Hoja de Trabajo para listado'!$CD$151:$DC$151,0)),0)</f>
        <v>0</v>
      </c>
      <c r="O1101" s="241">
        <f ca="1">+IFERROR(INDEX('Hoja de Trabajo para listado'!$A$155:$Z$1048576,MATCH($A1101,'Hoja de Trabajo para listado'!$A$155:$A$1048576,0),MATCH((CUADRO!O$4&amp;$E1101),'Hoja de Trabajo para listado'!$A$151:$Z$151,0)),0)+IFERROR(INDEX('Hoja de Trabajo para listado'!$AB$155:$BA$1048576,MATCH($A1101,'Hoja de Trabajo para listado'!$AB$155:$AB$1048576,0),MATCH((CUADRO!O$4&amp;$E1101),'Hoja de Trabajo para listado'!$AB$151:$BA$151,0)),0)+IFERROR(INDEX('Hoja de Trabajo para listado'!$BC$155:$CB$1048576,MATCH($A1101,'Hoja de Trabajo para listado'!$BC$155:$BC$1048576,0),MATCH((CUADRO!O$4&amp;$E1101),'Hoja de Trabajo para listado'!$BC$151:$CB$151,0)),0)+IFERROR(INDEX('Hoja de Trabajo para listado'!$DE$153:$DG$274,MATCH($A1101,'Hoja de Trabajo para listado'!$DE$153:$DE$1048576,0),MATCH((CUADRO!O$4&amp;$E1101),'Hoja de Trabajo para listado'!$DE$151:$DG$151,0)),0)+IFERROR(INDEX('Hoja de Trabajo para listado'!$CD$155:$DC$1048576,MATCH($A1101,'Hoja de Trabajo para listado'!$CD$155:$CD$1048576,0),MATCH((CUADRO!O$4&amp;$E1101),'Hoja de Trabajo para listado'!$CD$151:$DC$151,0)),0)</f>
        <v>0</v>
      </c>
      <c r="P1101" s="241">
        <f ca="1">+IFERROR(INDEX('Hoja de Trabajo para listado'!$A$155:$Z$1048576,MATCH($A1101,'Hoja de Trabajo para listado'!$A$155:$A$1048576,0),MATCH((CUADRO!P$4&amp;$E1101),'Hoja de Trabajo para listado'!$A$151:$Z$151,0)),0)+IFERROR(INDEX('Hoja de Trabajo para listado'!$AB$155:$BA$1048576,MATCH($A1101,'Hoja de Trabajo para listado'!$AB$155:$AB$1048576,0),MATCH((CUADRO!P$4&amp;$E1101),'Hoja de Trabajo para listado'!$AB$151:$BA$151,0)),0)+IFERROR(INDEX('Hoja de Trabajo para listado'!$BC$155:$CB$1048576,MATCH($A1101,'Hoja de Trabajo para listado'!$BC$155:$BC$1048576,0),MATCH((CUADRO!P$4&amp;$E1101),'Hoja de Trabajo para listado'!$BC$151:$CB$151,0)),0)+IFERROR(INDEX('Hoja de Trabajo para listado'!$DE$153:$DG$274,MATCH($A1101,'Hoja de Trabajo para listado'!$DE$153:$DE$1048576,0),MATCH((CUADRO!P$4&amp;$E1101),'Hoja de Trabajo para listado'!$DE$151:$DG$151,0)),0)+IFERROR(INDEX('Hoja de Trabajo para listado'!$CD$155:$DC$1048576,MATCH($A1101,'Hoja de Trabajo para listado'!$CD$155:$CD$1048576,0),MATCH((CUADRO!P$4&amp;$E1101),'Hoja de Trabajo para listado'!$CD$151:$DC$151,0)),0)</f>
        <v>0</v>
      </c>
      <c r="Q1101" s="241">
        <f ca="1">+IFERROR(INDEX('Hoja de Trabajo para listado'!$A$155:$Z$1048576,MATCH($A1101,'Hoja de Trabajo para listado'!$A$155:$A$1048576,0),MATCH((CUADRO!Q$4&amp;$E1101),'Hoja de Trabajo para listado'!$A$151:$Z$151,0)),0)+IFERROR(INDEX('Hoja de Trabajo para listado'!$AB$155:$BA$1048576,MATCH($A1101,'Hoja de Trabajo para listado'!$AB$155:$AB$1048576,0),MATCH((CUADRO!Q$4&amp;$E1101),'Hoja de Trabajo para listado'!$AB$151:$BA$151,0)),0)+IFERROR(INDEX('Hoja de Trabajo para listado'!$BC$155:$CB$1048576,MATCH($A1101,'Hoja de Trabajo para listado'!$BC$155:$BC$1048576,0),MATCH((CUADRO!Q$4&amp;$E1101),'Hoja de Trabajo para listado'!$BC$151:$CB$151,0)),0)+IFERROR(INDEX('Hoja de Trabajo para listado'!$DE$153:$DG$274,MATCH($A1101,'Hoja de Trabajo para listado'!$DE$153:$DE$1048576,0),MATCH((CUADRO!Q$4&amp;$E1101),'Hoja de Trabajo para listado'!$DE$151:$DG$151,0)),0)+IFERROR(INDEX('Hoja de Trabajo para listado'!$CD$155:$DC$1048576,MATCH($A1101,'Hoja de Trabajo para listado'!$CD$155:$CD$1048576,0),MATCH((CUADRO!Q$4&amp;$E1101),'Hoja de Trabajo para listado'!$CD$151:$DC$151,0)),0)</f>
        <v>0</v>
      </c>
      <c r="R1101" s="241">
        <f t="shared" ca="1" si="41"/>
        <v>0</v>
      </c>
      <c r="S1101" s="247"/>
      <c r="T1101" s="241">
        <f ca="1">+T1102</f>
        <v>0</v>
      </c>
      <c r="U1101" s="240">
        <f t="shared" si="42"/>
        <v>1</v>
      </c>
      <c r="V1101" s="327" t="str">
        <f>+VLOOKUP(A1101,bd_lista!$A$3:$E$592,5,FALSE)</f>
        <v>Gobiernos Autonomos Municipales</v>
      </c>
      <c r="W1101" s="397" t="str">
        <f>+V1101</f>
        <v>Gobiernos Autonomos Municipales</v>
      </c>
      <c r="X1101" s="240">
        <f>+VLOOKUP(A1101,[4]Sheet1!$A$13:$D$744,4,FALSE)</f>
        <v>0</v>
      </c>
      <c r="Y1101" s="240" t="e">
        <f>+VLOOKUP(X1101,bd_lista!$A$3:$C$592,3,FALSE)</f>
        <v>#N/A</v>
      </c>
      <c r="Z1101" s="290">
        <f>+X1101</f>
        <v>0</v>
      </c>
      <c r="AA1101" s="291" t="e">
        <f>+Y1101</f>
        <v>#N/A</v>
      </c>
    </row>
    <row r="1102" spans="1:27" customFormat="1" ht="15" hidden="1" customHeight="1">
      <c r="A1102" s="32">
        <v>1908</v>
      </c>
      <c r="B1102" s="394"/>
      <c r="C1102" s="245" t="str">
        <f>+VLOOKUP(A1102,bd_lista!$A$3:$C$592,3,FALSE)</f>
        <v>Gobierno Autónomo Municipal de Puerto Gonzalo Moreno</v>
      </c>
      <c r="D1102" s="396"/>
      <c r="E1102" s="242" t="s">
        <v>1304</v>
      </c>
      <c r="F1102" s="243">
        <f ca="1">+IFERROR(INDEX('Hoja de Trabajo para listado'!$A$155:$Z$1048576,MATCH($A1102,'Hoja de Trabajo para listado'!$A$155:$A$1048576,0),MATCH((CUADRO!F$4&amp;$E1102),'Hoja de Trabajo para listado'!$A$151:$Z$151,0)),0)+IFERROR(INDEX('Hoja de Trabajo para listado'!$AB$155:$BA$1048576,MATCH($A1102,'Hoja de Trabajo para listado'!$AB$155:$AB$1048576,0),MATCH((CUADRO!F$4&amp;$E1102),'Hoja de Trabajo para listado'!$AB$151:$BA$151,0)),0)+IFERROR(INDEX('Hoja de Trabajo para listado'!$BC$155:$CB$1048576,MATCH($A1102,'Hoja de Trabajo para listado'!$BC$155:$BC$1048576,0),MATCH((CUADRO!F$4&amp;$E1102),'Hoja de Trabajo para listado'!$BC$151:$CB$151,0)),0)+IFERROR(INDEX('Hoja de Trabajo para listado'!$DE$153:$DG$274,MATCH($A1102,'Hoja de Trabajo para listado'!$DE$153:$DE$1048576,0),MATCH((CUADRO!F$4&amp;$E1102),'Hoja de Trabajo para listado'!$DE$151:$DG$151,0)),0)+IFERROR(INDEX('Hoja de Trabajo para listado'!$CD$155:$DC$1048576,MATCH($A1102,'Hoja de Trabajo para listado'!$CD$155:$CD$1048576,0),MATCH((CUADRO!F$4&amp;$E1102),'Hoja de Trabajo para listado'!$CD$151:$DC$151,0)),0)</f>
        <v>0</v>
      </c>
      <c r="G1102" s="243">
        <f ca="1">+IFERROR(INDEX('Hoja de Trabajo para listado'!$A$155:$Z$1048576,MATCH($A1102,'Hoja de Trabajo para listado'!$A$155:$A$1048576,0),MATCH((CUADRO!G$4&amp;$E1102),'Hoja de Trabajo para listado'!$A$151:$Z$151,0)),0)+IFERROR(INDEX('Hoja de Trabajo para listado'!$AB$155:$BA$1048576,MATCH($A1102,'Hoja de Trabajo para listado'!$AB$155:$AB$1048576,0),MATCH((CUADRO!G$4&amp;$E1102),'Hoja de Trabajo para listado'!$AB$151:$BA$151,0)),0)+IFERROR(INDEX('Hoja de Trabajo para listado'!$BC$155:$CB$1048576,MATCH($A1102,'Hoja de Trabajo para listado'!$BC$155:$BC$1048576,0),MATCH((CUADRO!G$4&amp;$E1102),'Hoja de Trabajo para listado'!$BC$151:$CB$151,0)),0)+IFERROR(INDEX('Hoja de Trabajo para listado'!$DE$153:$DG$274,MATCH($A1102,'Hoja de Trabajo para listado'!$DE$153:$DE$1048576,0),MATCH((CUADRO!G$4&amp;$E1102),'Hoja de Trabajo para listado'!$DE$151:$DG$151,0)),0)+IFERROR(INDEX('Hoja de Trabajo para listado'!$CD$155:$DC$1048576,MATCH($A1102,'Hoja de Trabajo para listado'!$CD$155:$CD$1048576,0),MATCH((CUADRO!G$4&amp;$E1102),'Hoja de Trabajo para listado'!$CD$151:$DC$151,0)),0)</f>
        <v>0</v>
      </c>
      <c r="H1102" s="243">
        <f ca="1">+IFERROR(INDEX('Hoja de Trabajo para listado'!$A$155:$Z$1048576,MATCH($A1102,'Hoja de Trabajo para listado'!$A$155:$A$1048576,0),MATCH((CUADRO!H$4&amp;$E1102),'Hoja de Trabajo para listado'!$A$151:$Z$151,0)),0)+IFERROR(INDEX('Hoja de Trabajo para listado'!$AB$155:$BA$1048576,MATCH($A1102,'Hoja de Trabajo para listado'!$AB$155:$AB$1048576,0),MATCH((CUADRO!H$4&amp;$E1102),'Hoja de Trabajo para listado'!$AB$151:$BA$151,0)),0)+IFERROR(INDEX('Hoja de Trabajo para listado'!$BC$155:$CB$1048576,MATCH($A1102,'Hoja de Trabajo para listado'!$BC$155:$BC$1048576,0),MATCH((CUADRO!H$4&amp;$E1102),'Hoja de Trabajo para listado'!$BC$151:$CB$151,0)),0)+IFERROR(INDEX('Hoja de Trabajo para listado'!$DE$153:$DG$274,MATCH($A1102,'Hoja de Trabajo para listado'!$DE$153:$DE$1048576,0),MATCH((CUADRO!H$4&amp;$E1102),'Hoja de Trabajo para listado'!$DE$151:$DG$151,0)),0)+IFERROR(INDEX('Hoja de Trabajo para listado'!$CD$155:$DC$1048576,MATCH($A1102,'Hoja de Trabajo para listado'!$CD$155:$CD$1048576,0),MATCH((CUADRO!H$4&amp;$E1102),'Hoja de Trabajo para listado'!$CD$151:$DC$151,0)),0)</f>
        <v>0</v>
      </c>
      <c r="I1102" s="243">
        <f ca="1">+IFERROR(INDEX('Hoja de Trabajo para listado'!$A$155:$Z$1048576,MATCH($A1102,'Hoja de Trabajo para listado'!$A$155:$A$1048576,0),MATCH((CUADRO!I$4&amp;$E1102),'Hoja de Trabajo para listado'!$A$151:$Z$151,0)),0)+IFERROR(INDEX('Hoja de Trabajo para listado'!$AB$155:$BA$1048576,MATCH($A1102,'Hoja de Trabajo para listado'!$AB$155:$AB$1048576,0),MATCH((CUADRO!I$4&amp;$E1102),'Hoja de Trabajo para listado'!$AB$151:$BA$151,0)),0)+IFERROR(INDEX('Hoja de Trabajo para listado'!$BC$155:$CB$1048576,MATCH($A1102,'Hoja de Trabajo para listado'!$BC$155:$BC$1048576,0),MATCH((CUADRO!I$4&amp;$E1102),'Hoja de Trabajo para listado'!$BC$151:$CB$151,0)),0)+IFERROR(INDEX('Hoja de Trabajo para listado'!$DE$153:$DG$274,MATCH($A1102,'Hoja de Trabajo para listado'!$DE$153:$DE$1048576,0),MATCH((CUADRO!I$4&amp;$E1102),'Hoja de Trabajo para listado'!$DE$151:$DG$151,0)),0)+IFERROR(INDEX('Hoja de Trabajo para listado'!$CD$155:$DC$1048576,MATCH($A1102,'Hoja de Trabajo para listado'!$CD$155:$CD$1048576,0),MATCH((CUADRO!I$4&amp;$E1102),'Hoja de Trabajo para listado'!$CD$151:$DC$151,0)),0)</f>
        <v>0</v>
      </c>
      <c r="J1102" s="243">
        <f ca="1">+IFERROR(INDEX('Hoja de Trabajo para listado'!$A$155:$Z$1048576,MATCH($A1102,'Hoja de Trabajo para listado'!$A$155:$A$1048576,0),MATCH((CUADRO!J$4&amp;$E1102),'Hoja de Trabajo para listado'!$A$151:$Z$151,0)),0)+IFERROR(INDEX('Hoja de Trabajo para listado'!$AB$155:$BA$1048576,MATCH($A1102,'Hoja de Trabajo para listado'!$AB$155:$AB$1048576,0),MATCH((CUADRO!J$4&amp;$E1102),'Hoja de Trabajo para listado'!$AB$151:$BA$151,0)),0)+IFERROR(INDEX('Hoja de Trabajo para listado'!$BC$155:$CB$1048576,MATCH($A1102,'Hoja de Trabajo para listado'!$BC$155:$BC$1048576,0),MATCH((CUADRO!J$4&amp;$E1102),'Hoja de Trabajo para listado'!$BC$151:$CB$151,0)),0)+IFERROR(INDEX('Hoja de Trabajo para listado'!$DE$153:$DG$274,MATCH($A1102,'Hoja de Trabajo para listado'!$DE$153:$DE$1048576,0),MATCH((CUADRO!J$4&amp;$E1102),'Hoja de Trabajo para listado'!$DE$151:$DG$151,0)),0)+IFERROR(INDEX('Hoja de Trabajo para listado'!$CD$155:$DC$1048576,MATCH($A1102,'Hoja de Trabajo para listado'!$CD$155:$CD$1048576,0),MATCH((CUADRO!J$4&amp;$E1102),'Hoja de Trabajo para listado'!$CD$151:$DC$151,0)),0)</f>
        <v>0</v>
      </c>
      <c r="K1102" s="243">
        <f ca="1">+IFERROR(INDEX('Hoja de Trabajo para listado'!$A$155:$Z$1048576,MATCH($A1102,'Hoja de Trabajo para listado'!$A$155:$A$1048576,0),MATCH((CUADRO!K$4&amp;$E1102),'Hoja de Trabajo para listado'!$A$151:$Z$151,0)),0)+IFERROR(INDEX('Hoja de Trabajo para listado'!$AB$155:$BA$1048576,MATCH($A1102,'Hoja de Trabajo para listado'!$AB$155:$AB$1048576,0),MATCH((CUADRO!K$4&amp;$E1102),'Hoja de Trabajo para listado'!$AB$151:$BA$151,0)),0)+IFERROR(INDEX('Hoja de Trabajo para listado'!$BC$155:$CB$1048576,MATCH($A1102,'Hoja de Trabajo para listado'!$BC$155:$BC$1048576,0),MATCH((CUADRO!K$4&amp;$E1102),'Hoja de Trabajo para listado'!$BC$151:$CB$151,0)),0)+IFERROR(INDEX('Hoja de Trabajo para listado'!$DE$153:$DG$274,MATCH($A1102,'Hoja de Trabajo para listado'!$DE$153:$DE$1048576,0),MATCH((CUADRO!K$4&amp;$E1102),'Hoja de Trabajo para listado'!$DE$151:$DG$151,0)),0)+IFERROR(INDEX('Hoja de Trabajo para listado'!$CD$155:$DC$1048576,MATCH($A1102,'Hoja de Trabajo para listado'!$CD$155:$CD$1048576,0),MATCH((CUADRO!K$4&amp;$E1102),'Hoja de Trabajo para listado'!$CD$151:$DC$151,0)),0)</f>
        <v>0</v>
      </c>
      <c r="L1102" s="243">
        <f ca="1">+IFERROR(INDEX('Hoja de Trabajo para listado'!$A$155:$Z$1048576,MATCH($A1102,'Hoja de Trabajo para listado'!$A$155:$A$1048576,0),MATCH((CUADRO!L$4&amp;$E1102),'Hoja de Trabajo para listado'!$A$151:$Z$151,0)),0)+IFERROR(INDEX('Hoja de Trabajo para listado'!$AB$155:$BA$1048576,MATCH($A1102,'Hoja de Trabajo para listado'!$AB$155:$AB$1048576,0),MATCH((CUADRO!L$4&amp;$E1102),'Hoja de Trabajo para listado'!$AB$151:$BA$151,0)),0)+IFERROR(INDEX('Hoja de Trabajo para listado'!$BC$155:$CB$1048576,MATCH($A1102,'Hoja de Trabajo para listado'!$BC$155:$BC$1048576,0),MATCH((CUADRO!L$4&amp;$E1102),'Hoja de Trabajo para listado'!$BC$151:$CB$151,0)),0)+IFERROR(INDEX('Hoja de Trabajo para listado'!$DE$153:$DG$274,MATCH($A1102,'Hoja de Trabajo para listado'!$DE$153:$DE$1048576,0),MATCH((CUADRO!L$4&amp;$E1102),'Hoja de Trabajo para listado'!$DE$151:$DG$151,0)),0)+IFERROR(INDEX('Hoja de Trabajo para listado'!$CD$155:$DC$1048576,MATCH($A1102,'Hoja de Trabajo para listado'!$CD$155:$CD$1048576,0),MATCH((CUADRO!L$4&amp;$E1102),'Hoja de Trabajo para listado'!$CD$151:$DC$151,0)),0)</f>
        <v>0</v>
      </c>
      <c r="M1102" s="243">
        <f ca="1">+IFERROR(INDEX('Hoja de Trabajo para listado'!$A$155:$Z$1048576,MATCH($A1102,'Hoja de Trabajo para listado'!$A$155:$A$1048576,0),MATCH((CUADRO!M$4&amp;$E1102),'Hoja de Trabajo para listado'!$A$151:$Z$151,0)),0)+IFERROR(INDEX('Hoja de Trabajo para listado'!$AB$155:$BA$1048576,MATCH($A1102,'Hoja de Trabajo para listado'!$AB$155:$AB$1048576,0),MATCH((CUADRO!M$4&amp;$E1102),'Hoja de Trabajo para listado'!$AB$151:$BA$151,0)),0)+IFERROR(INDEX('Hoja de Trabajo para listado'!$BC$155:$CB$1048576,MATCH($A1102,'Hoja de Trabajo para listado'!$BC$155:$BC$1048576,0),MATCH((CUADRO!M$4&amp;$E1102),'Hoja de Trabajo para listado'!$BC$151:$CB$151,0)),0)+IFERROR(INDEX('Hoja de Trabajo para listado'!$DE$153:$DG$274,MATCH($A1102,'Hoja de Trabajo para listado'!$DE$153:$DE$1048576,0),MATCH((CUADRO!M$4&amp;$E1102),'Hoja de Trabajo para listado'!$DE$151:$DG$151,0)),0)+IFERROR(INDEX('Hoja de Trabajo para listado'!$CD$155:$DC$1048576,MATCH($A1102,'Hoja de Trabajo para listado'!$CD$155:$CD$1048576,0),MATCH((CUADRO!M$4&amp;$E1102),'Hoja de Trabajo para listado'!$CD$151:$DC$151,0)),0)</f>
        <v>0</v>
      </c>
      <c r="N1102" s="243">
        <f ca="1">+IFERROR(INDEX('Hoja de Trabajo para listado'!$A$155:$Z$1048576,MATCH($A1102,'Hoja de Trabajo para listado'!$A$155:$A$1048576,0),MATCH((CUADRO!N$4&amp;$E1102),'Hoja de Trabajo para listado'!$A$151:$Z$151,0)),0)+IFERROR(INDEX('Hoja de Trabajo para listado'!$AB$155:$BA$1048576,MATCH($A1102,'Hoja de Trabajo para listado'!$AB$155:$AB$1048576,0),MATCH((CUADRO!N$4&amp;$E1102),'Hoja de Trabajo para listado'!$AB$151:$BA$151,0)),0)+IFERROR(INDEX('Hoja de Trabajo para listado'!$BC$155:$CB$1048576,MATCH($A1102,'Hoja de Trabajo para listado'!$BC$155:$BC$1048576,0),MATCH((CUADRO!N$4&amp;$E1102),'Hoja de Trabajo para listado'!$BC$151:$CB$151,0)),0)+IFERROR(INDEX('Hoja de Trabajo para listado'!$DE$153:$DG$274,MATCH($A1102,'Hoja de Trabajo para listado'!$DE$153:$DE$1048576,0),MATCH((CUADRO!N$4&amp;$E1102),'Hoja de Trabajo para listado'!$DE$151:$DG$151,0)),0)+IFERROR(INDEX('Hoja de Trabajo para listado'!$CD$155:$DC$1048576,MATCH($A1102,'Hoja de Trabajo para listado'!$CD$155:$CD$1048576,0),MATCH((CUADRO!N$4&amp;$E1102),'Hoja de Trabajo para listado'!$CD$151:$DC$151,0)),0)</f>
        <v>0</v>
      </c>
      <c r="O1102" s="243">
        <f ca="1">+IFERROR(INDEX('Hoja de Trabajo para listado'!$A$155:$Z$1048576,MATCH($A1102,'Hoja de Trabajo para listado'!$A$155:$A$1048576,0),MATCH((CUADRO!O$4&amp;$E1102),'Hoja de Trabajo para listado'!$A$151:$Z$151,0)),0)+IFERROR(INDEX('Hoja de Trabajo para listado'!$AB$155:$BA$1048576,MATCH($A1102,'Hoja de Trabajo para listado'!$AB$155:$AB$1048576,0),MATCH((CUADRO!O$4&amp;$E1102),'Hoja de Trabajo para listado'!$AB$151:$BA$151,0)),0)+IFERROR(INDEX('Hoja de Trabajo para listado'!$BC$155:$CB$1048576,MATCH($A1102,'Hoja de Trabajo para listado'!$BC$155:$BC$1048576,0),MATCH((CUADRO!O$4&amp;$E1102),'Hoja de Trabajo para listado'!$BC$151:$CB$151,0)),0)+IFERROR(INDEX('Hoja de Trabajo para listado'!$DE$153:$DG$274,MATCH($A1102,'Hoja de Trabajo para listado'!$DE$153:$DE$1048576,0),MATCH((CUADRO!O$4&amp;$E1102),'Hoja de Trabajo para listado'!$DE$151:$DG$151,0)),0)+IFERROR(INDEX('Hoja de Trabajo para listado'!$CD$155:$DC$1048576,MATCH($A1102,'Hoja de Trabajo para listado'!$CD$155:$CD$1048576,0),MATCH((CUADRO!O$4&amp;$E1102),'Hoja de Trabajo para listado'!$CD$151:$DC$151,0)),0)</f>
        <v>0</v>
      </c>
      <c r="P1102" s="243">
        <f ca="1">+IFERROR(INDEX('Hoja de Trabajo para listado'!$A$155:$Z$1048576,MATCH($A1102,'Hoja de Trabajo para listado'!$A$155:$A$1048576,0),MATCH((CUADRO!P$4&amp;$E1102),'Hoja de Trabajo para listado'!$A$151:$Z$151,0)),0)+IFERROR(INDEX('Hoja de Trabajo para listado'!$AB$155:$BA$1048576,MATCH($A1102,'Hoja de Trabajo para listado'!$AB$155:$AB$1048576,0),MATCH((CUADRO!P$4&amp;$E1102),'Hoja de Trabajo para listado'!$AB$151:$BA$151,0)),0)+IFERROR(INDEX('Hoja de Trabajo para listado'!$BC$155:$CB$1048576,MATCH($A1102,'Hoja de Trabajo para listado'!$BC$155:$BC$1048576,0),MATCH((CUADRO!P$4&amp;$E1102),'Hoja de Trabajo para listado'!$BC$151:$CB$151,0)),0)+IFERROR(INDEX('Hoja de Trabajo para listado'!$DE$153:$DG$274,MATCH($A1102,'Hoja de Trabajo para listado'!$DE$153:$DE$1048576,0),MATCH((CUADRO!P$4&amp;$E1102),'Hoja de Trabajo para listado'!$DE$151:$DG$151,0)),0)+IFERROR(INDEX('Hoja de Trabajo para listado'!$CD$155:$DC$1048576,MATCH($A1102,'Hoja de Trabajo para listado'!$CD$155:$CD$1048576,0),MATCH((CUADRO!P$4&amp;$E1102),'Hoja de Trabajo para listado'!$CD$151:$DC$151,0)),0)</f>
        <v>0</v>
      </c>
      <c r="Q1102" s="243">
        <f ca="1">+IFERROR(INDEX('Hoja de Trabajo para listado'!$A$155:$Z$1048576,MATCH($A1102,'Hoja de Trabajo para listado'!$A$155:$A$1048576,0),MATCH((CUADRO!Q$4&amp;$E1102),'Hoja de Trabajo para listado'!$A$151:$Z$151,0)),0)+IFERROR(INDEX('Hoja de Trabajo para listado'!$AB$155:$BA$1048576,MATCH($A1102,'Hoja de Trabajo para listado'!$AB$155:$AB$1048576,0),MATCH((CUADRO!Q$4&amp;$E1102),'Hoja de Trabajo para listado'!$AB$151:$BA$151,0)),0)+IFERROR(INDEX('Hoja de Trabajo para listado'!$BC$155:$CB$1048576,MATCH($A1102,'Hoja de Trabajo para listado'!$BC$155:$BC$1048576,0),MATCH((CUADRO!Q$4&amp;$E1102),'Hoja de Trabajo para listado'!$BC$151:$CB$151,0)),0)+IFERROR(INDEX('Hoja de Trabajo para listado'!$DE$153:$DG$274,MATCH($A1102,'Hoja de Trabajo para listado'!$DE$153:$DE$1048576,0),MATCH((CUADRO!Q$4&amp;$E1102),'Hoja de Trabajo para listado'!$DE$151:$DG$151,0)),0)+IFERROR(INDEX('Hoja de Trabajo para listado'!$CD$155:$DC$1048576,MATCH($A1102,'Hoja de Trabajo para listado'!$CD$155:$CD$1048576,0),MATCH((CUADRO!Q$4&amp;$E1102),'Hoja de Trabajo para listado'!$CD$151:$DC$151,0)),0)</f>
        <v>0</v>
      </c>
      <c r="R1102" s="243">
        <f t="shared" ca="1" si="41"/>
        <v>0</v>
      </c>
      <c r="S1102" s="256">
        <f ca="1">+R1101+R1102</f>
        <v>0</v>
      </c>
      <c r="T1102" s="243">
        <f ca="1">+S1102</f>
        <v>0</v>
      </c>
      <c r="U1102" s="242">
        <f t="shared" si="42"/>
        <v>2</v>
      </c>
      <c r="V1102" s="327" t="str">
        <f>+VLOOKUP(A1102,bd_lista!$A$3:$E$592,5,FALSE)</f>
        <v>Gobiernos Autonomos Municipales</v>
      </c>
      <c r="W1102" s="398"/>
      <c r="X1102" s="240">
        <f>+VLOOKUP(A1102,[4]Sheet1!$A$13:$D$744,4,FALSE)</f>
        <v>0</v>
      </c>
      <c r="Y1102" s="240" t="e">
        <f>+VLOOKUP(X1102,bd_lista!$A$3:$C$592,3,FALSE)</f>
        <v>#N/A</v>
      </c>
      <c r="Z1102" s="288"/>
      <c r="AA1102" s="289"/>
    </row>
    <row r="1103" spans="1:27" customFormat="1" ht="15" hidden="1" customHeight="1">
      <c r="A1103" s="32">
        <v>1909</v>
      </c>
      <c r="B1103" s="393">
        <f>+A1103</f>
        <v>1909</v>
      </c>
      <c r="C1103" s="245" t="str">
        <f>+VLOOKUP(A1103,bd_lista!$A$3:$C$592,3,FALSE)</f>
        <v>Gobierno Autónomo Municipal de San Lorenzo</v>
      </c>
      <c r="D1103" s="395" t="str">
        <f>+C1103</f>
        <v>Gobierno Autónomo Municipal de San Lorenzo</v>
      </c>
      <c r="E1103" s="240" t="s">
        <v>1303</v>
      </c>
      <c r="F1103" s="241">
        <f ca="1">+IFERROR(INDEX('Hoja de Trabajo para listado'!$A$155:$Z$1048576,MATCH($A1103,'Hoja de Trabajo para listado'!$A$155:$A$1048576,0),MATCH((CUADRO!F$4&amp;$E1103),'Hoja de Trabajo para listado'!$A$151:$Z$151,0)),0)+IFERROR(INDEX('Hoja de Trabajo para listado'!$AB$155:$BA$1048576,MATCH($A1103,'Hoja de Trabajo para listado'!$AB$155:$AB$1048576,0),MATCH((CUADRO!F$4&amp;$E1103),'Hoja de Trabajo para listado'!$AB$151:$BA$151,0)),0)+IFERROR(INDEX('Hoja de Trabajo para listado'!$BC$155:$CB$1048576,MATCH($A1103,'Hoja de Trabajo para listado'!$BC$155:$BC$1048576,0),MATCH((CUADRO!F$4&amp;$E1103),'Hoja de Trabajo para listado'!$BC$151:$CB$151,0)),0)+IFERROR(INDEX('Hoja de Trabajo para listado'!$DE$153:$DG$274,MATCH($A1103,'Hoja de Trabajo para listado'!$DE$153:$DE$1048576,0),MATCH((CUADRO!F$4&amp;$E1103),'Hoja de Trabajo para listado'!$DE$151:$DG$151,0)),0)+IFERROR(INDEX('Hoja de Trabajo para listado'!$CD$155:$DC$1048576,MATCH($A1103,'Hoja de Trabajo para listado'!$CD$155:$CD$1048576,0),MATCH((CUADRO!F$4&amp;$E1103),'Hoja de Trabajo para listado'!$CD$151:$DC$151,0)),0)</f>
        <v>0</v>
      </c>
      <c r="G1103" s="241">
        <f ca="1">+IFERROR(INDEX('Hoja de Trabajo para listado'!$A$155:$Z$1048576,MATCH($A1103,'Hoja de Trabajo para listado'!$A$155:$A$1048576,0),MATCH((CUADRO!G$4&amp;$E1103),'Hoja de Trabajo para listado'!$A$151:$Z$151,0)),0)+IFERROR(INDEX('Hoja de Trabajo para listado'!$AB$155:$BA$1048576,MATCH($A1103,'Hoja de Trabajo para listado'!$AB$155:$AB$1048576,0),MATCH((CUADRO!G$4&amp;$E1103),'Hoja de Trabajo para listado'!$AB$151:$BA$151,0)),0)+IFERROR(INDEX('Hoja de Trabajo para listado'!$BC$155:$CB$1048576,MATCH($A1103,'Hoja de Trabajo para listado'!$BC$155:$BC$1048576,0),MATCH((CUADRO!G$4&amp;$E1103),'Hoja de Trabajo para listado'!$BC$151:$CB$151,0)),0)+IFERROR(INDEX('Hoja de Trabajo para listado'!$DE$153:$DG$274,MATCH($A1103,'Hoja de Trabajo para listado'!$DE$153:$DE$1048576,0),MATCH((CUADRO!G$4&amp;$E1103),'Hoja de Trabajo para listado'!$DE$151:$DG$151,0)),0)+IFERROR(INDEX('Hoja de Trabajo para listado'!$CD$155:$DC$1048576,MATCH($A1103,'Hoja de Trabajo para listado'!$CD$155:$CD$1048576,0),MATCH((CUADRO!G$4&amp;$E1103),'Hoja de Trabajo para listado'!$CD$151:$DC$151,0)),0)</f>
        <v>0</v>
      </c>
      <c r="H1103" s="241">
        <f ca="1">+IFERROR(INDEX('Hoja de Trabajo para listado'!$A$155:$Z$1048576,MATCH($A1103,'Hoja de Trabajo para listado'!$A$155:$A$1048576,0),MATCH((CUADRO!H$4&amp;$E1103),'Hoja de Trabajo para listado'!$A$151:$Z$151,0)),0)+IFERROR(INDEX('Hoja de Trabajo para listado'!$AB$155:$BA$1048576,MATCH($A1103,'Hoja de Trabajo para listado'!$AB$155:$AB$1048576,0),MATCH((CUADRO!H$4&amp;$E1103),'Hoja de Trabajo para listado'!$AB$151:$BA$151,0)),0)+IFERROR(INDEX('Hoja de Trabajo para listado'!$BC$155:$CB$1048576,MATCH($A1103,'Hoja de Trabajo para listado'!$BC$155:$BC$1048576,0),MATCH((CUADRO!H$4&amp;$E1103),'Hoja de Trabajo para listado'!$BC$151:$CB$151,0)),0)+IFERROR(INDEX('Hoja de Trabajo para listado'!$DE$153:$DG$274,MATCH($A1103,'Hoja de Trabajo para listado'!$DE$153:$DE$1048576,0),MATCH((CUADRO!H$4&amp;$E1103),'Hoja de Trabajo para listado'!$DE$151:$DG$151,0)),0)+IFERROR(INDEX('Hoja de Trabajo para listado'!$CD$155:$DC$1048576,MATCH($A1103,'Hoja de Trabajo para listado'!$CD$155:$CD$1048576,0),MATCH((CUADRO!H$4&amp;$E1103),'Hoja de Trabajo para listado'!$CD$151:$DC$151,0)),0)</f>
        <v>0</v>
      </c>
      <c r="I1103" s="241">
        <f ca="1">+IFERROR(INDEX('Hoja de Trabajo para listado'!$A$155:$Z$1048576,MATCH($A1103,'Hoja de Trabajo para listado'!$A$155:$A$1048576,0),MATCH((CUADRO!I$4&amp;$E1103),'Hoja de Trabajo para listado'!$A$151:$Z$151,0)),0)+IFERROR(INDEX('Hoja de Trabajo para listado'!$AB$155:$BA$1048576,MATCH($A1103,'Hoja de Trabajo para listado'!$AB$155:$AB$1048576,0),MATCH((CUADRO!I$4&amp;$E1103),'Hoja de Trabajo para listado'!$AB$151:$BA$151,0)),0)+IFERROR(INDEX('Hoja de Trabajo para listado'!$BC$155:$CB$1048576,MATCH($A1103,'Hoja de Trabajo para listado'!$BC$155:$BC$1048576,0),MATCH((CUADRO!I$4&amp;$E1103),'Hoja de Trabajo para listado'!$BC$151:$CB$151,0)),0)+IFERROR(INDEX('Hoja de Trabajo para listado'!$DE$153:$DG$274,MATCH($A1103,'Hoja de Trabajo para listado'!$DE$153:$DE$1048576,0),MATCH((CUADRO!I$4&amp;$E1103),'Hoja de Trabajo para listado'!$DE$151:$DG$151,0)),0)+IFERROR(INDEX('Hoja de Trabajo para listado'!$CD$155:$DC$1048576,MATCH($A1103,'Hoja de Trabajo para listado'!$CD$155:$CD$1048576,0),MATCH((CUADRO!I$4&amp;$E1103),'Hoja de Trabajo para listado'!$CD$151:$DC$151,0)),0)</f>
        <v>0</v>
      </c>
      <c r="J1103" s="241">
        <f ca="1">+IFERROR(INDEX('Hoja de Trabajo para listado'!$A$155:$Z$1048576,MATCH($A1103,'Hoja de Trabajo para listado'!$A$155:$A$1048576,0),MATCH((CUADRO!J$4&amp;$E1103),'Hoja de Trabajo para listado'!$A$151:$Z$151,0)),0)+IFERROR(INDEX('Hoja de Trabajo para listado'!$AB$155:$BA$1048576,MATCH($A1103,'Hoja de Trabajo para listado'!$AB$155:$AB$1048576,0),MATCH((CUADRO!J$4&amp;$E1103),'Hoja de Trabajo para listado'!$AB$151:$BA$151,0)),0)+IFERROR(INDEX('Hoja de Trabajo para listado'!$BC$155:$CB$1048576,MATCH($A1103,'Hoja de Trabajo para listado'!$BC$155:$BC$1048576,0),MATCH((CUADRO!J$4&amp;$E1103),'Hoja de Trabajo para listado'!$BC$151:$CB$151,0)),0)+IFERROR(INDEX('Hoja de Trabajo para listado'!$DE$153:$DG$274,MATCH($A1103,'Hoja de Trabajo para listado'!$DE$153:$DE$1048576,0),MATCH((CUADRO!J$4&amp;$E1103),'Hoja de Trabajo para listado'!$DE$151:$DG$151,0)),0)+IFERROR(INDEX('Hoja de Trabajo para listado'!$CD$155:$DC$1048576,MATCH($A1103,'Hoja de Trabajo para listado'!$CD$155:$CD$1048576,0),MATCH((CUADRO!J$4&amp;$E1103),'Hoja de Trabajo para listado'!$CD$151:$DC$151,0)),0)</f>
        <v>0</v>
      </c>
      <c r="K1103" s="241">
        <f ca="1">+IFERROR(INDEX('Hoja de Trabajo para listado'!$A$155:$Z$1048576,MATCH($A1103,'Hoja de Trabajo para listado'!$A$155:$A$1048576,0),MATCH((CUADRO!K$4&amp;$E1103),'Hoja de Trabajo para listado'!$A$151:$Z$151,0)),0)+IFERROR(INDEX('Hoja de Trabajo para listado'!$AB$155:$BA$1048576,MATCH($A1103,'Hoja de Trabajo para listado'!$AB$155:$AB$1048576,0),MATCH((CUADRO!K$4&amp;$E1103),'Hoja de Trabajo para listado'!$AB$151:$BA$151,0)),0)+IFERROR(INDEX('Hoja de Trabajo para listado'!$BC$155:$CB$1048576,MATCH($A1103,'Hoja de Trabajo para listado'!$BC$155:$BC$1048576,0),MATCH((CUADRO!K$4&amp;$E1103),'Hoja de Trabajo para listado'!$BC$151:$CB$151,0)),0)+IFERROR(INDEX('Hoja de Trabajo para listado'!$DE$153:$DG$274,MATCH($A1103,'Hoja de Trabajo para listado'!$DE$153:$DE$1048576,0),MATCH((CUADRO!K$4&amp;$E1103),'Hoja de Trabajo para listado'!$DE$151:$DG$151,0)),0)+IFERROR(INDEX('Hoja de Trabajo para listado'!$CD$155:$DC$1048576,MATCH($A1103,'Hoja de Trabajo para listado'!$CD$155:$CD$1048576,0),MATCH((CUADRO!K$4&amp;$E1103),'Hoja de Trabajo para listado'!$CD$151:$DC$151,0)),0)</f>
        <v>0</v>
      </c>
      <c r="L1103" s="241">
        <f ca="1">+IFERROR(INDEX('Hoja de Trabajo para listado'!$A$155:$Z$1048576,MATCH($A1103,'Hoja de Trabajo para listado'!$A$155:$A$1048576,0),MATCH((CUADRO!L$4&amp;$E1103),'Hoja de Trabajo para listado'!$A$151:$Z$151,0)),0)+IFERROR(INDEX('Hoja de Trabajo para listado'!$AB$155:$BA$1048576,MATCH($A1103,'Hoja de Trabajo para listado'!$AB$155:$AB$1048576,0),MATCH((CUADRO!L$4&amp;$E1103),'Hoja de Trabajo para listado'!$AB$151:$BA$151,0)),0)+IFERROR(INDEX('Hoja de Trabajo para listado'!$BC$155:$CB$1048576,MATCH($A1103,'Hoja de Trabajo para listado'!$BC$155:$BC$1048576,0),MATCH((CUADRO!L$4&amp;$E1103),'Hoja de Trabajo para listado'!$BC$151:$CB$151,0)),0)+IFERROR(INDEX('Hoja de Trabajo para listado'!$DE$153:$DG$274,MATCH($A1103,'Hoja de Trabajo para listado'!$DE$153:$DE$1048576,0),MATCH((CUADRO!L$4&amp;$E1103),'Hoja de Trabajo para listado'!$DE$151:$DG$151,0)),0)+IFERROR(INDEX('Hoja de Trabajo para listado'!$CD$155:$DC$1048576,MATCH($A1103,'Hoja de Trabajo para listado'!$CD$155:$CD$1048576,0),MATCH((CUADRO!L$4&amp;$E1103),'Hoja de Trabajo para listado'!$CD$151:$DC$151,0)),0)</f>
        <v>0</v>
      </c>
      <c r="M1103" s="241">
        <f ca="1">+IFERROR(INDEX('Hoja de Trabajo para listado'!$A$155:$Z$1048576,MATCH($A1103,'Hoja de Trabajo para listado'!$A$155:$A$1048576,0),MATCH((CUADRO!M$4&amp;$E1103),'Hoja de Trabajo para listado'!$A$151:$Z$151,0)),0)+IFERROR(INDEX('Hoja de Trabajo para listado'!$AB$155:$BA$1048576,MATCH($A1103,'Hoja de Trabajo para listado'!$AB$155:$AB$1048576,0),MATCH((CUADRO!M$4&amp;$E1103),'Hoja de Trabajo para listado'!$AB$151:$BA$151,0)),0)+IFERROR(INDEX('Hoja de Trabajo para listado'!$BC$155:$CB$1048576,MATCH($A1103,'Hoja de Trabajo para listado'!$BC$155:$BC$1048576,0),MATCH((CUADRO!M$4&amp;$E1103),'Hoja de Trabajo para listado'!$BC$151:$CB$151,0)),0)+IFERROR(INDEX('Hoja de Trabajo para listado'!$DE$153:$DG$274,MATCH($A1103,'Hoja de Trabajo para listado'!$DE$153:$DE$1048576,0),MATCH((CUADRO!M$4&amp;$E1103),'Hoja de Trabajo para listado'!$DE$151:$DG$151,0)),0)+IFERROR(INDEX('Hoja de Trabajo para listado'!$CD$155:$DC$1048576,MATCH($A1103,'Hoja de Trabajo para listado'!$CD$155:$CD$1048576,0),MATCH((CUADRO!M$4&amp;$E1103),'Hoja de Trabajo para listado'!$CD$151:$DC$151,0)),0)</f>
        <v>0</v>
      </c>
      <c r="N1103" s="241">
        <f ca="1">+IFERROR(INDEX('Hoja de Trabajo para listado'!$A$155:$Z$1048576,MATCH($A1103,'Hoja de Trabajo para listado'!$A$155:$A$1048576,0),MATCH((CUADRO!N$4&amp;$E1103),'Hoja de Trabajo para listado'!$A$151:$Z$151,0)),0)+IFERROR(INDEX('Hoja de Trabajo para listado'!$AB$155:$BA$1048576,MATCH($A1103,'Hoja de Trabajo para listado'!$AB$155:$AB$1048576,0),MATCH((CUADRO!N$4&amp;$E1103),'Hoja de Trabajo para listado'!$AB$151:$BA$151,0)),0)+IFERROR(INDEX('Hoja de Trabajo para listado'!$BC$155:$CB$1048576,MATCH($A1103,'Hoja de Trabajo para listado'!$BC$155:$BC$1048576,0),MATCH((CUADRO!N$4&amp;$E1103),'Hoja de Trabajo para listado'!$BC$151:$CB$151,0)),0)+IFERROR(INDEX('Hoja de Trabajo para listado'!$DE$153:$DG$274,MATCH($A1103,'Hoja de Trabajo para listado'!$DE$153:$DE$1048576,0),MATCH((CUADRO!N$4&amp;$E1103),'Hoja de Trabajo para listado'!$DE$151:$DG$151,0)),0)+IFERROR(INDEX('Hoja de Trabajo para listado'!$CD$155:$DC$1048576,MATCH($A1103,'Hoja de Trabajo para listado'!$CD$155:$CD$1048576,0),MATCH((CUADRO!N$4&amp;$E1103),'Hoja de Trabajo para listado'!$CD$151:$DC$151,0)),0)</f>
        <v>0</v>
      </c>
      <c r="O1103" s="241">
        <f ca="1">+IFERROR(INDEX('Hoja de Trabajo para listado'!$A$155:$Z$1048576,MATCH($A1103,'Hoja de Trabajo para listado'!$A$155:$A$1048576,0),MATCH((CUADRO!O$4&amp;$E1103),'Hoja de Trabajo para listado'!$A$151:$Z$151,0)),0)+IFERROR(INDEX('Hoja de Trabajo para listado'!$AB$155:$BA$1048576,MATCH($A1103,'Hoja de Trabajo para listado'!$AB$155:$AB$1048576,0),MATCH((CUADRO!O$4&amp;$E1103),'Hoja de Trabajo para listado'!$AB$151:$BA$151,0)),0)+IFERROR(INDEX('Hoja de Trabajo para listado'!$BC$155:$CB$1048576,MATCH($A1103,'Hoja de Trabajo para listado'!$BC$155:$BC$1048576,0),MATCH((CUADRO!O$4&amp;$E1103),'Hoja de Trabajo para listado'!$BC$151:$CB$151,0)),0)+IFERROR(INDEX('Hoja de Trabajo para listado'!$DE$153:$DG$274,MATCH($A1103,'Hoja de Trabajo para listado'!$DE$153:$DE$1048576,0),MATCH((CUADRO!O$4&amp;$E1103),'Hoja de Trabajo para listado'!$DE$151:$DG$151,0)),0)+IFERROR(INDEX('Hoja de Trabajo para listado'!$CD$155:$DC$1048576,MATCH($A1103,'Hoja de Trabajo para listado'!$CD$155:$CD$1048576,0),MATCH((CUADRO!O$4&amp;$E1103),'Hoja de Trabajo para listado'!$CD$151:$DC$151,0)),0)</f>
        <v>0</v>
      </c>
      <c r="P1103" s="241">
        <f ca="1">+IFERROR(INDEX('Hoja de Trabajo para listado'!$A$155:$Z$1048576,MATCH($A1103,'Hoja de Trabajo para listado'!$A$155:$A$1048576,0),MATCH((CUADRO!P$4&amp;$E1103),'Hoja de Trabajo para listado'!$A$151:$Z$151,0)),0)+IFERROR(INDEX('Hoja de Trabajo para listado'!$AB$155:$BA$1048576,MATCH($A1103,'Hoja de Trabajo para listado'!$AB$155:$AB$1048576,0),MATCH((CUADRO!P$4&amp;$E1103),'Hoja de Trabajo para listado'!$AB$151:$BA$151,0)),0)+IFERROR(INDEX('Hoja de Trabajo para listado'!$BC$155:$CB$1048576,MATCH($A1103,'Hoja de Trabajo para listado'!$BC$155:$BC$1048576,0),MATCH((CUADRO!P$4&amp;$E1103),'Hoja de Trabajo para listado'!$BC$151:$CB$151,0)),0)+IFERROR(INDEX('Hoja de Trabajo para listado'!$DE$153:$DG$274,MATCH($A1103,'Hoja de Trabajo para listado'!$DE$153:$DE$1048576,0),MATCH((CUADRO!P$4&amp;$E1103),'Hoja de Trabajo para listado'!$DE$151:$DG$151,0)),0)+IFERROR(INDEX('Hoja de Trabajo para listado'!$CD$155:$DC$1048576,MATCH($A1103,'Hoja de Trabajo para listado'!$CD$155:$CD$1048576,0),MATCH((CUADRO!P$4&amp;$E1103),'Hoja de Trabajo para listado'!$CD$151:$DC$151,0)),0)</f>
        <v>0</v>
      </c>
      <c r="Q1103" s="241">
        <f ca="1">+IFERROR(INDEX('Hoja de Trabajo para listado'!$A$155:$Z$1048576,MATCH($A1103,'Hoja de Trabajo para listado'!$A$155:$A$1048576,0),MATCH((CUADRO!Q$4&amp;$E1103),'Hoja de Trabajo para listado'!$A$151:$Z$151,0)),0)+IFERROR(INDEX('Hoja de Trabajo para listado'!$AB$155:$BA$1048576,MATCH($A1103,'Hoja de Trabajo para listado'!$AB$155:$AB$1048576,0),MATCH((CUADRO!Q$4&amp;$E1103),'Hoja de Trabajo para listado'!$AB$151:$BA$151,0)),0)+IFERROR(INDEX('Hoja de Trabajo para listado'!$BC$155:$CB$1048576,MATCH($A1103,'Hoja de Trabajo para listado'!$BC$155:$BC$1048576,0),MATCH((CUADRO!Q$4&amp;$E1103),'Hoja de Trabajo para listado'!$BC$151:$CB$151,0)),0)+IFERROR(INDEX('Hoja de Trabajo para listado'!$DE$153:$DG$274,MATCH($A1103,'Hoja de Trabajo para listado'!$DE$153:$DE$1048576,0),MATCH((CUADRO!Q$4&amp;$E1103),'Hoja de Trabajo para listado'!$DE$151:$DG$151,0)),0)+IFERROR(INDEX('Hoja de Trabajo para listado'!$CD$155:$DC$1048576,MATCH($A1103,'Hoja de Trabajo para listado'!$CD$155:$CD$1048576,0),MATCH((CUADRO!Q$4&amp;$E1103),'Hoja de Trabajo para listado'!$CD$151:$DC$151,0)),0)</f>
        <v>0</v>
      </c>
      <c r="R1103" s="241">
        <f t="shared" ca="1" si="41"/>
        <v>0</v>
      </c>
      <c r="S1103" s="247"/>
      <c r="T1103" s="241">
        <f ca="1">+T1104</f>
        <v>0</v>
      </c>
      <c r="U1103" s="240">
        <f t="shared" si="42"/>
        <v>1</v>
      </c>
      <c r="V1103" s="327" t="str">
        <f>+VLOOKUP(A1103,bd_lista!$A$3:$E$592,5,FALSE)</f>
        <v>Gobiernos Autonomos Municipales</v>
      </c>
      <c r="W1103" s="397" t="str">
        <f>+V1103</f>
        <v>Gobiernos Autonomos Municipales</v>
      </c>
      <c r="X1103" s="240">
        <f>+VLOOKUP(A1103,[4]Sheet1!$A$13:$D$744,4,FALSE)</f>
        <v>0</v>
      </c>
      <c r="Y1103" s="240" t="e">
        <f>+VLOOKUP(X1103,bd_lista!$A$3:$C$592,3,FALSE)</f>
        <v>#N/A</v>
      </c>
      <c r="Z1103" s="290">
        <f>+X1103</f>
        <v>0</v>
      </c>
      <c r="AA1103" s="291" t="e">
        <f>+Y1103</f>
        <v>#N/A</v>
      </c>
    </row>
    <row r="1104" spans="1:27" customFormat="1" ht="15" hidden="1" customHeight="1">
      <c r="A1104" s="32">
        <v>1909</v>
      </c>
      <c r="B1104" s="394"/>
      <c r="C1104" s="245" t="str">
        <f>+VLOOKUP(A1104,bd_lista!$A$3:$C$592,3,FALSE)</f>
        <v>Gobierno Autónomo Municipal de San Lorenzo</v>
      </c>
      <c r="D1104" s="396"/>
      <c r="E1104" s="242" t="s">
        <v>1304</v>
      </c>
      <c r="F1104" s="243">
        <f ca="1">+IFERROR(INDEX('Hoja de Trabajo para listado'!$A$155:$Z$1048576,MATCH($A1104,'Hoja de Trabajo para listado'!$A$155:$A$1048576,0),MATCH((CUADRO!F$4&amp;$E1104),'Hoja de Trabajo para listado'!$A$151:$Z$151,0)),0)+IFERROR(INDEX('Hoja de Trabajo para listado'!$AB$155:$BA$1048576,MATCH($A1104,'Hoja de Trabajo para listado'!$AB$155:$AB$1048576,0),MATCH((CUADRO!F$4&amp;$E1104),'Hoja de Trabajo para listado'!$AB$151:$BA$151,0)),0)+IFERROR(INDEX('Hoja de Trabajo para listado'!$BC$155:$CB$1048576,MATCH($A1104,'Hoja de Trabajo para listado'!$BC$155:$BC$1048576,0),MATCH((CUADRO!F$4&amp;$E1104),'Hoja de Trabajo para listado'!$BC$151:$CB$151,0)),0)+IFERROR(INDEX('Hoja de Trabajo para listado'!$DE$153:$DG$274,MATCH($A1104,'Hoja de Trabajo para listado'!$DE$153:$DE$1048576,0),MATCH((CUADRO!F$4&amp;$E1104),'Hoja de Trabajo para listado'!$DE$151:$DG$151,0)),0)+IFERROR(INDEX('Hoja de Trabajo para listado'!$CD$155:$DC$1048576,MATCH($A1104,'Hoja de Trabajo para listado'!$CD$155:$CD$1048576,0),MATCH((CUADRO!F$4&amp;$E1104),'Hoja de Trabajo para listado'!$CD$151:$DC$151,0)),0)</f>
        <v>0</v>
      </c>
      <c r="G1104" s="243">
        <f ca="1">+IFERROR(INDEX('Hoja de Trabajo para listado'!$A$155:$Z$1048576,MATCH($A1104,'Hoja de Trabajo para listado'!$A$155:$A$1048576,0),MATCH((CUADRO!G$4&amp;$E1104),'Hoja de Trabajo para listado'!$A$151:$Z$151,0)),0)+IFERROR(INDEX('Hoja de Trabajo para listado'!$AB$155:$BA$1048576,MATCH($A1104,'Hoja de Trabajo para listado'!$AB$155:$AB$1048576,0),MATCH((CUADRO!G$4&amp;$E1104),'Hoja de Trabajo para listado'!$AB$151:$BA$151,0)),0)+IFERROR(INDEX('Hoja de Trabajo para listado'!$BC$155:$CB$1048576,MATCH($A1104,'Hoja de Trabajo para listado'!$BC$155:$BC$1048576,0),MATCH((CUADRO!G$4&amp;$E1104),'Hoja de Trabajo para listado'!$BC$151:$CB$151,0)),0)+IFERROR(INDEX('Hoja de Trabajo para listado'!$DE$153:$DG$274,MATCH($A1104,'Hoja de Trabajo para listado'!$DE$153:$DE$1048576,0),MATCH((CUADRO!G$4&amp;$E1104),'Hoja de Trabajo para listado'!$DE$151:$DG$151,0)),0)+IFERROR(INDEX('Hoja de Trabajo para listado'!$CD$155:$DC$1048576,MATCH($A1104,'Hoja de Trabajo para listado'!$CD$155:$CD$1048576,0),MATCH((CUADRO!G$4&amp;$E1104),'Hoja de Trabajo para listado'!$CD$151:$DC$151,0)),0)</f>
        <v>0</v>
      </c>
      <c r="H1104" s="243">
        <f ca="1">+IFERROR(INDEX('Hoja de Trabajo para listado'!$A$155:$Z$1048576,MATCH($A1104,'Hoja de Trabajo para listado'!$A$155:$A$1048576,0),MATCH((CUADRO!H$4&amp;$E1104),'Hoja de Trabajo para listado'!$A$151:$Z$151,0)),0)+IFERROR(INDEX('Hoja de Trabajo para listado'!$AB$155:$BA$1048576,MATCH($A1104,'Hoja de Trabajo para listado'!$AB$155:$AB$1048576,0),MATCH((CUADRO!H$4&amp;$E1104),'Hoja de Trabajo para listado'!$AB$151:$BA$151,0)),0)+IFERROR(INDEX('Hoja de Trabajo para listado'!$BC$155:$CB$1048576,MATCH($A1104,'Hoja de Trabajo para listado'!$BC$155:$BC$1048576,0),MATCH((CUADRO!H$4&amp;$E1104),'Hoja de Trabajo para listado'!$BC$151:$CB$151,0)),0)+IFERROR(INDEX('Hoja de Trabajo para listado'!$DE$153:$DG$274,MATCH($A1104,'Hoja de Trabajo para listado'!$DE$153:$DE$1048576,0),MATCH((CUADRO!H$4&amp;$E1104),'Hoja de Trabajo para listado'!$DE$151:$DG$151,0)),0)+IFERROR(INDEX('Hoja de Trabajo para listado'!$CD$155:$DC$1048576,MATCH($A1104,'Hoja de Trabajo para listado'!$CD$155:$CD$1048576,0),MATCH((CUADRO!H$4&amp;$E1104),'Hoja de Trabajo para listado'!$CD$151:$DC$151,0)),0)</f>
        <v>0</v>
      </c>
      <c r="I1104" s="243">
        <f ca="1">+IFERROR(INDEX('Hoja de Trabajo para listado'!$A$155:$Z$1048576,MATCH($A1104,'Hoja de Trabajo para listado'!$A$155:$A$1048576,0),MATCH((CUADRO!I$4&amp;$E1104),'Hoja de Trabajo para listado'!$A$151:$Z$151,0)),0)+IFERROR(INDEX('Hoja de Trabajo para listado'!$AB$155:$BA$1048576,MATCH($A1104,'Hoja de Trabajo para listado'!$AB$155:$AB$1048576,0),MATCH((CUADRO!I$4&amp;$E1104),'Hoja de Trabajo para listado'!$AB$151:$BA$151,0)),0)+IFERROR(INDEX('Hoja de Trabajo para listado'!$BC$155:$CB$1048576,MATCH($A1104,'Hoja de Trabajo para listado'!$BC$155:$BC$1048576,0),MATCH((CUADRO!I$4&amp;$E1104),'Hoja de Trabajo para listado'!$BC$151:$CB$151,0)),0)+IFERROR(INDEX('Hoja de Trabajo para listado'!$DE$153:$DG$274,MATCH($A1104,'Hoja de Trabajo para listado'!$DE$153:$DE$1048576,0),MATCH((CUADRO!I$4&amp;$E1104),'Hoja de Trabajo para listado'!$DE$151:$DG$151,0)),0)+IFERROR(INDEX('Hoja de Trabajo para listado'!$CD$155:$DC$1048576,MATCH($A1104,'Hoja de Trabajo para listado'!$CD$155:$CD$1048576,0),MATCH((CUADRO!I$4&amp;$E1104),'Hoja de Trabajo para listado'!$CD$151:$DC$151,0)),0)</f>
        <v>0</v>
      </c>
      <c r="J1104" s="243">
        <f ca="1">+IFERROR(INDEX('Hoja de Trabajo para listado'!$A$155:$Z$1048576,MATCH($A1104,'Hoja de Trabajo para listado'!$A$155:$A$1048576,0),MATCH((CUADRO!J$4&amp;$E1104),'Hoja de Trabajo para listado'!$A$151:$Z$151,0)),0)+IFERROR(INDEX('Hoja de Trabajo para listado'!$AB$155:$BA$1048576,MATCH($A1104,'Hoja de Trabajo para listado'!$AB$155:$AB$1048576,0),MATCH((CUADRO!J$4&amp;$E1104),'Hoja de Trabajo para listado'!$AB$151:$BA$151,0)),0)+IFERROR(INDEX('Hoja de Trabajo para listado'!$BC$155:$CB$1048576,MATCH($A1104,'Hoja de Trabajo para listado'!$BC$155:$BC$1048576,0),MATCH((CUADRO!J$4&amp;$E1104),'Hoja de Trabajo para listado'!$BC$151:$CB$151,0)),0)+IFERROR(INDEX('Hoja de Trabajo para listado'!$DE$153:$DG$274,MATCH($A1104,'Hoja de Trabajo para listado'!$DE$153:$DE$1048576,0),MATCH((CUADRO!J$4&amp;$E1104),'Hoja de Trabajo para listado'!$DE$151:$DG$151,0)),0)+IFERROR(INDEX('Hoja de Trabajo para listado'!$CD$155:$DC$1048576,MATCH($A1104,'Hoja de Trabajo para listado'!$CD$155:$CD$1048576,0),MATCH((CUADRO!J$4&amp;$E1104),'Hoja de Trabajo para listado'!$CD$151:$DC$151,0)),0)</f>
        <v>0</v>
      </c>
      <c r="K1104" s="243">
        <f ca="1">+IFERROR(INDEX('Hoja de Trabajo para listado'!$A$155:$Z$1048576,MATCH($A1104,'Hoja de Trabajo para listado'!$A$155:$A$1048576,0),MATCH((CUADRO!K$4&amp;$E1104),'Hoja de Trabajo para listado'!$A$151:$Z$151,0)),0)+IFERROR(INDEX('Hoja de Trabajo para listado'!$AB$155:$BA$1048576,MATCH($A1104,'Hoja de Trabajo para listado'!$AB$155:$AB$1048576,0),MATCH((CUADRO!K$4&amp;$E1104),'Hoja de Trabajo para listado'!$AB$151:$BA$151,0)),0)+IFERROR(INDEX('Hoja de Trabajo para listado'!$BC$155:$CB$1048576,MATCH($A1104,'Hoja de Trabajo para listado'!$BC$155:$BC$1048576,0),MATCH((CUADRO!K$4&amp;$E1104),'Hoja de Trabajo para listado'!$BC$151:$CB$151,0)),0)+IFERROR(INDEX('Hoja de Trabajo para listado'!$DE$153:$DG$274,MATCH($A1104,'Hoja de Trabajo para listado'!$DE$153:$DE$1048576,0),MATCH((CUADRO!K$4&amp;$E1104),'Hoja de Trabajo para listado'!$DE$151:$DG$151,0)),0)+IFERROR(INDEX('Hoja de Trabajo para listado'!$CD$155:$DC$1048576,MATCH($A1104,'Hoja de Trabajo para listado'!$CD$155:$CD$1048576,0),MATCH((CUADRO!K$4&amp;$E1104),'Hoja de Trabajo para listado'!$CD$151:$DC$151,0)),0)</f>
        <v>0</v>
      </c>
      <c r="L1104" s="243">
        <f ca="1">+IFERROR(INDEX('Hoja de Trabajo para listado'!$A$155:$Z$1048576,MATCH($A1104,'Hoja de Trabajo para listado'!$A$155:$A$1048576,0),MATCH((CUADRO!L$4&amp;$E1104),'Hoja de Trabajo para listado'!$A$151:$Z$151,0)),0)+IFERROR(INDEX('Hoja de Trabajo para listado'!$AB$155:$BA$1048576,MATCH($A1104,'Hoja de Trabajo para listado'!$AB$155:$AB$1048576,0),MATCH((CUADRO!L$4&amp;$E1104),'Hoja de Trabajo para listado'!$AB$151:$BA$151,0)),0)+IFERROR(INDEX('Hoja de Trabajo para listado'!$BC$155:$CB$1048576,MATCH($A1104,'Hoja de Trabajo para listado'!$BC$155:$BC$1048576,0),MATCH((CUADRO!L$4&amp;$E1104),'Hoja de Trabajo para listado'!$BC$151:$CB$151,0)),0)+IFERROR(INDEX('Hoja de Trabajo para listado'!$DE$153:$DG$274,MATCH($A1104,'Hoja de Trabajo para listado'!$DE$153:$DE$1048576,0),MATCH((CUADRO!L$4&amp;$E1104),'Hoja de Trabajo para listado'!$DE$151:$DG$151,0)),0)+IFERROR(INDEX('Hoja de Trabajo para listado'!$CD$155:$DC$1048576,MATCH($A1104,'Hoja de Trabajo para listado'!$CD$155:$CD$1048576,0),MATCH((CUADRO!L$4&amp;$E1104),'Hoja de Trabajo para listado'!$CD$151:$DC$151,0)),0)</f>
        <v>0</v>
      </c>
      <c r="M1104" s="243">
        <f ca="1">+IFERROR(INDEX('Hoja de Trabajo para listado'!$A$155:$Z$1048576,MATCH($A1104,'Hoja de Trabajo para listado'!$A$155:$A$1048576,0),MATCH((CUADRO!M$4&amp;$E1104),'Hoja de Trabajo para listado'!$A$151:$Z$151,0)),0)+IFERROR(INDEX('Hoja de Trabajo para listado'!$AB$155:$BA$1048576,MATCH($A1104,'Hoja de Trabajo para listado'!$AB$155:$AB$1048576,0),MATCH((CUADRO!M$4&amp;$E1104),'Hoja de Trabajo para listado'!$AB$151:$BA$151,0)),0)+IFERROR(INDEX('Hoja de Trabajo para listado'!$BC$155:$CB$1048576,MATCH($A1104,'Hoja de Trabajo para listado'!$BC$155:$BC$1048576,0),MATCH((CUADRO!M$4&amp;$E1104),'Hoja de Trabajo para listado'!$BC$151:$CB$151,0)),0)+IFERROR(INDEX('Hoja de Trabajo para listado'!$DE$153:$DG$274,MATCH($A1104,'Hoja de Trabajo para listado'!$DE$153:$DE$1048576,0),MATCH((CUADRO!M$4&amp;$E1104),'Hoja de Trabajo para listado'!$DE$151:$DG$151,0)),0)+IFERROR(INDEX('Hoja de Trabajo para listado'!$CD$155:$DC$1048576,MATCH($A1104,'Hoja de Trabajo para listado'!$CD$155:$CD$1048576,0),MATCH((CUADRO!M$4&amp;$E1104),'Hoja de Trabajo para listado'!$CD$151:$DC$151,0)),0)</f>
        <v>0</v>
      </c>
      <c r="N1104" s="243">
        <f ca="1">+IFERROR(INDEX('Hoja de Trabajo para listado'!$A$155:$Z$1048576,MATCH($A1104,'Hoja de Trabajo para listado'!$A$155:$A$1048576,0),MATCH((CUADRO!N$4&amp;$E1104),'Hoja de Trabajo para listado'!$A$151:$Z$151,0)),0)+IFERROR(INDEX('Hoja de Trabajo para listado'!$AB$155:$BA$1048576,MATCH($A1104,'Hoja de Trabajo para listado'!$AB$155:$AB$1048576,0),MATCH((CUADRO!N$4&amp;$E1104),'Hoja de Trabajo para listado'!$AB$151:$BA$151,0)),0)+IFERROR(INDEX('Hoja de Trabajo para listado'!$BC$155:$CB$1048576,MATCH($A1104,'Hoja de Trabajo para listado'!$BC$155:$BC$1048576,0),MATCH((CUADRO!N$4&amp;$E1104),'Hoja de Trabajo para listado'!$BC$151:$CB$151,0)),0)+IFERROR(INDEX('Hoja de Trabajo para listado'!$DE$153:$DG$274,MATCH($A1104,'Hoja de Trabajo para listado'!$DE$153:$DE$1048576,0),MATCH((CUADRO!N$4&amp;$E1104),'Hoja de Trabajo para listado'!$DE$151:$DG$151,0)),0)+IFERROR(INDEX('Hoja de Trabajo para listado'!$CD$155:$DC$1048576,MATCH($A1104,'Hoja de Trabajo para listado'!$CD$155:$CD$1048576,0),MATCH((CUADRO!N$4&amp;$E1104),'Hoja de Trabajo para listado'!$CD$151:$DC$151,0)),0)</f>
        <v>0</v>
      </c>
      <c r="O1104" s="243">
        <f ca="1">+IFERROR(INDEX('Hoja de Trabajo para listado'!$A$155:$Z$1048576,MATCH($A1104,'Hoja de Trabajo para listado'!$A$155:$A$1048576,0),MATCH((CUADRO!O$4&amp;$E1104),'Hoja de Trabajo para listado'!$A$151:$Z$151,0)),0)+IFERROR(INDEX('Hoja de Trabajo para listado'!$AB$155:$BA$1048576,MATCH($A1104,'Hoja de Trabajo para listado'!$AB$155:$AB$1048576,0),MATCH((CUADRO!O$4&amp;$E1104),'Hoja de Trabajo para listado'!$AB$151:$BA$151,0)),0)+IFERROR(INDEX('Hoja de Trabajo para listado'!$BC$155:$CB$1048576,MATCH($A1104,'Hoja de Trabajo para listado'!$BC$155:$BC$1048576,0),MATCH((CUADRO!O$4&amp;$E1104),'Hoja de Trabajo para listado'!$BC$151:$CB$151,0)),0)+IFERROR(INDEX('Hoja de Trabajo para listado'!$DE$153:$DG$274,MATCH($A1104,'Hoja de Trabajo para listado'!$DE$153:$DE$1048576,0),MATCH((CUADRO!O$4&amp;$E1104),'Hoja de Trabajo para listado'!$DE$151:$DG$151,0)),0)+IFERROR(INDEX('Hoja de Trabajo para listado'!$CD$155:$DC$1048576,MATCH($A1104,'Hoja de Trabajo para listado'!$CD$155:$CD$1048576,0),MATCH((CUADRO!O$4&amp;$E1104),'Hoja de Trabajo para listado'!$CD$151:$DC$151,0)),0)</f>
        <v>0</v>
      </c>
      <c r="P1104" s="243">
        <f ca="1">+IFERROR(INDEX('Hoja de Trabajo para listado'!$A$155:$Z$1048576,MATCH($A1104,'Hoja de Trabajo para listado'!$A$155:$A$1048576,0),MATCH((CUADRO!P$4&amp;$E1104),'Hoja de Trabajo para listado'!$A$151:$Z$151,0)),0)+IFERROR(INDEX('Hoja de Trabajo para listado'!$AB$155:$BA$1048576,MATCH($A1104,'Hoja de Trabajo para listado'!$AB$155:$AB$1048576,0),MATCH((CUADRO!P$4&amp;$E1104),'Hoja de Trabajo para listado'!$AB$151:$BA$151,0)),0)+IFERROR(INDEX('Hoja de Trabajo para listado'!$BC$155:$CB$1048576,MATCH($A1104,'Hoja de Trabajo para listado'!$BC$155:$BC$1048576,0),MATCH((CUADRO!P$4&amp;$E1104),'Hoja de Trabajo para listado'!$BC$151:$CB$151,0)),0)+IFERROR(INDEX('Hoja de Trabajo para listado'!$DE$153:$DG$274,MATCH($A1104,'Hoja de Trabajo para listado'!$DE$153:$DE$1048576,0),MATCH((CUADRO!P$4&amp;$E1104),'Hoja de Trabajo para listado'!$DE$151:$DG$151,0)),0)+IFERROR(INDEX('Hoja de Trabajo para listado'!$CD$155:$DC$1048576,MATCH($A1104,'Hoja de Trabajo para listado'!$CD$155:$CD$1048576,0),MATCH((CUADRO!P$4&amp;$E1104),'Hoja de Trabajo para listado'!$CD$151:$DC$151,0)),0)</f>
        <v>0</v>
      </c>
      <c r="Q1104" s="243">
        <f ca="1">+IFERROR(INDEX('Hoja de Trabajo para listado'!$A$155:$Z$1048576,MATCH($A1104,'Hoja de Trabajo para listado'!$A$155:$A$1048576,0),MATCH((CUADRO!Q$4&amp;$E1104),'Hoja de Trabajo para listado'!$A$151:$Z$151,0)),0)+IFERROR(INDEX('Hoja de Trabajo para listado'!$AB$155:$BA$1048576,MATCH($A1104,'Hoja de Trabajo para listado'!$AB$155:$AB$1048576,0),MATCH((CUADRO!Q$4&amp;$E1104),'Hoja de Trabajo para listado'!$AB$151:$BA$151,0)),0)+IFERROR(INDEX('Hoja de Trabajo para listado'!$BC$155:$CB$1048576,MATCH($A1104,'Hoja de Trabajo para listado'!$BC$155:$BC$1048576,0),MATCH((CUADRO!Q$4&amp;$E1104),'Hoja de Trabajo para listado'!$BC$151:$CB$151,0)),0)+IFERROR(INDEX('Hoja de Trabajo para listado'!$DE$153:$DG$274,MATCH($A1104,'Hoja de Trabajo para listado'!$DE$153:$DE$1048576,0),MATCH((CUADRO!Q$4&amp;$E1104),'Hoja de Trabajo para listado'!$DE$151:$DG$151,0)),0)+IFERROR(INDEX('Hoja de Trabajo para listado'!$CD$155:$DC$1048576,MATCH($A1104,'Hoja de Trabajo para listado'!$CD$155:$CD$1048576,0),MATCH((CUADRO!Q$4&amp;$E1104),'Hoja de Trabajo para listado'!$CD$151:$DC$151,0)),0)</f>
        <v>0</v>
      </c>
      <c r="R1104" s="243">
        <f t="shared" ca="1" si="41"/>
        <v>0</v>
      </c>
      <c r="S1104" s="256">
        <f ca="1">+R1103+R1104</f>
        <v>0</v>
      </c>
      <c r="T1104" s="243">
        <f ca="1">+S1104</f>
        <v>0</v>
      </c>
      <c r="U1104" s="242">
        <f t="shared" si="42"/>
        <v>2</v>
      </c>
      <c r="V1104" s="327" t="str">
        <f>+VLOOKUP(A1104,bd_lista!$A$3:$E$592,5,FALSE)</f>
        <v>Gobiernos Autonomos Municipales</v>
      </c>
      <c r="W1104" s="398"/>
      <c r="X1104" s="240">
        <f>+VLOOKUP(A1104,[4]Sheet1!$A$13:$D$744,4,FALSE)</f>
        <v>0</v>
      </c>
      <c r="Y1104" s="240" t="e">
        <f>+VLOOKUP(X1104,bd_lista!$A$3:$C$592,3,FALSE)</f>
        <v>#N/A</v>
      </c>
      <c r="Z1104" s="288"/>
      <c r="AA1104" s="289"/>
    </row>
    <row r="1105" spans="1:27" customFormat="1" ht="15" hidden="1" customHeight="1">
      <c r="A1105" s="32">
        <v>1910</v>
      </c>
      <c r="B1105" s="393">
        <f>+A1105</f>
        <v>1910</v>
      </c>
      <c r="C1105" s="245" t="str">
        <f>+VLOOKUP(A1105,bd_lista!$A$3:$C$592,3,FALSE)</f>
        <v>Gobierno Autónomo Municipal de Sena</v>
      </c>
      <c r="D1105" s="395" t="str">
        <f>+C1105</f>
        <v>Gobierno Autónomo Municipal de Sena</v>
      </c>
      <c r="E1105" s="240" t="s">
        <v>1303</v>
      </c>
      <c r="F1105" s="241">
        <f ca="1">+IFERROR(INDEX('Hoja de Trabajo para listado'!$A$155:$Z$1048576,MATCH($A1105,'Hoja de Trabajo para listado'!$A$155:$A$1048576,0),MATCH((CUADRO!F$4&amp;$E1105),'Hoja de Trabajo para listado'!$A$151:$Z$151,0)),0)+IFERROR(INDEX('Hoja de Trabajo para listado'!$AB$155:$BA$1048576,MATCH($A1105,'Hoja de Trabajo para listado'!$AB$155:$AB$1048576,0),MATCH((CUADRO!F$4&amp;$E1105),'Hoja de Trabajo para listado'!$AB$151:$BA$151,0)),0)+IFERROR(INDEX('Hoja de Trabajo para listado'!$BC$155:$CB$1048576,MATCH($A1105,'Hoja de Trabajo para listado'!$BC$155:$BC$1048576,0),MATCH((CUADRO!F$4&amp;$E1105),'Hoja de Trabajo para listado'!$BC$151:$CB$151,0)),0)+IFERROR(INDEX('Hoja de Trabajo para listado'!$DE$153:$DG$274,MATCH($A1105,'Hoja de Trabajo para listado'!$DE$153:$DE$1048576,0),MATCH((CUADRO!F$4&amp;$E1105),'Hoja de Trabajo para listado'!$DE$151:$DG$151,0)),0)+IFERROR(INDEX('Hoja de Trabajo para listado'!$CD$155:$DC$1048576,MATCH($A1105,'Hoja de Trabajo para listado'!$CD$155:$CD$1048576,0),MATCH((CUADRO!F$4&amp;$E1105),'Hoja de Trabajo para listado'!$CD$151:$DC$151,0)),0)</f>
        <v>0</v>
      </c>
      <c r="G1105" s="241">
        <f ca="1">+IFERROR(INDEX('Hoja de Trabajo para listado'!$A$155:$Z$1048576,MATCH($A1105,'Hoja de Trabajo para listado'!$A$155:$A$1048576,0),MATCH((CUADRO!G$4&amp;$E1105),'Hoja de Trabajo para listado'!$A$151:$Z$151,0)),0)+IFERROR(INDEX('Hoja de Trabajo para listado'!$AB$155:$BA$1048576,MATCH($A1105,'Hoja de Trabajo para listado'!$AB$155:$AB$1048576,0),MATCH((CUADRO!G$4&amp;$E1105),'Hoja de Trabajo para listado'!$AB$151:$BA$151,0)),0)+IFERROR(INDEX('Hoja de Trabajo para listado'!$BC$155:$CB$1048576,MATCH($A1105,'Hoja de Trabajo para listado'!$BC$155:$BC$1048576,0),MATCH((CUADRO!G$4&amp;$E1105),'Hoja de Trabajo para listado'!$BC$151:$CB$151,0)),0)+IFERROR(INDEX('Hoja de Trabajo para listado'!$DE$153:$DG$274,MATCH($A1105,'Hoja de Trabajo para listado'!$DE$153:$DE$1048576,0),MATCH((CUADRO!G$4&amp;$E1105),'Hoja de Trabajo para listado'!$DE$151:$DG$151,0)),0)+IFERROR(INDEX('Hoja de Trabajo para listado'!$CD$155:$DC$1048576,MATCH($A1105,'Hoja de Trabajo para listado'!$CD$155:$CD$1048576,0),MATCH((CUADRO!G$4&amp;$E1105),'Hoja de Trabajo para listado'!$CD$151:$DC$151,0)),0)</f>
        <v>0</v>
      </c>
      <c r="H1105" s="241">
        <f ca="1">+IFERROR(INDEX('Hoja de Trabajo para listado'!$A$155:$Z$1048576,MATCH($A1105,'Hoja de Trabajo para listado'!$A$155:$A$1048576,0),MATCH((CUADRO!H$4&amp;$E1105),'Hoja de Trabajo para listado'!$A$151:$Z$151,0)),0)+IFERROR(INDEX('Hoja de Trabajo para listado'!$AB$155:$BA$1048576,MATCH($A1105,'Hoja de Trabajo para listado'!$AB$155:$AB$1048576,0),MATCH((CUADRO!H$4&amp;$E1105),'Hoja de Trabajo para listado'!$AB$151:$BA$151,0)),0)+IFERROR(INDEX('Hoja de Trabajo para listado'!$BC$155:$CB$1048576,MATCH($A1105,'Hoja de Trabajo para listado'!$BC$155:$BC$1048576,0),MATCH((CUADRO!H$4&amp;$E1105),'Hoja de Trabajo para listado'!$BC$151:$CB$151,0)),0)+IFERROR(INDEX('Hoja de Trabajo para listado'!$DE$153:$DG$274,MATCH($A1105,'Hoja de Trabajo para listado'!$DE$153:$DE$1048576,0),MATCH((CUADRO!H$4&amp;$E1105),'Hoja de Trabajo para listado'!$DE$151:$DG$151,0)),0)+IFERROR(INDEX('Hoja de Trabajo para listado'!$CD$155:$DC$1048576,MATCH($A1105,'Hoja de Trabajo para listado'!$CD$155:$CD$1048576,0),MATCH((CUADRO!H$4&amp;$E1105),'Hoja de Trabajo para listado'!$CD$151:$DC$151,0)),0)</f>
        <v>0</v>
      </c>
      <c r="I1105" s="241">
        <f ca="1">+IFERROR(INDEX('Hoja de Trabajo para listado'!$A$155:$Z$1048576,MATCH($A1105,'Hoja de Trabajo para listado'!$A$155:$A$1048576,0),MATCH((CUADRO!I$4&amp;$E1105),'Hoja de Trabajo para listado'!$A$151:$Z$151,0)),0)+IFERROR(INDEX('Hoja de Trabajo para listado'!$AB$155:$BA$1048576,MATCH($A1105,'Hoja de Trabajo para listado'!$AB$155:$AB$1048576,0),MATCH((CUADRO!I$4&amp;$E1105),'Hoja de Trabajo para listado'!$AB$151:$BA$151,0)),0)+IFERROR(INDEX('Hoja de Trabajo para listado'!$BC$155:$CB$1048576,MATCH($A1105,'Hoja de Trabajo para listado'!$BC$155:$BC$1048576,0),MATCH((CUADRO!I$4&amp;$E1105),'Hoja de Trabajo para listado'!$BC$151:$CB$151,0)),0)+IFERROR(INDEX('Hoja de Trabajo para listado'!$DE$153:$DG$274,MATCH($A1105,'Hoja de Trabajo para listado'!$DE$153:$DE$1048576,0),MATCH((CUADRO!I$4&amp;$E1105),'Hoja de Trabajo para listado'!$DE$151:$DG$151,0)),0)+IFERROR(INDEX('Hoja de Trabajo para listado'!$CD$155:$DC$1048576,MATCH($A1105,'Hoja de Trabajo para listado'!$CD$155:$CD$1048576,0),MATCH((CUADRO!I$4&amp;$E1105),'Hoja de Trabajo para listado'!$CD$151:$DC$151,0)),0)</f>
        <v>0</v>
      </c>
      <c r="J1105" s="241">
        <f ca="1">+IFERROR(INDEX('Hoja de Trabajo para listado'!$A$155:$Z$1048576,MATCH($A1105,'Hoja de Trabajo para listado'!$A$155:$A$1048576,0),MATCH((CUADRO!J$4&amp;$E1105),'Hoja de Trabajo para listado'!$A$151:$Z$151,0)),0)+IFERROR(INDEX('Hoja de Trabajo para listado'!$AB$155:$BA$1048576,MATCH($A1105,'Hoja de Trabajo para listado'!$AB$155:$AB$1048576,0),MATCH((CUADRO!J$4&amp;$E1105),'Hoja de Trabajo para listado'!$AB$151:$BA$151,0)),0)+IFERROR(INDEX('Hoja de Trabajo para listado'!$BC$155:$CB$1048576,MATCH($A1105,'Hoja de Trabajo para listado'!$BC$155:$BC$1048576,0),MATCH((CUADRO!J$4&amp;$E1105),'Hoja de Trabajo para listado'!$BC$151:$CB$151,0)),0)+IFERROR(INDEX('Hoja de Trabajo para listado'!$DE$153:$DG$274,MATCH($A1105,'Hoja de Trabajo para listado'!$DE$153:$DE$1048576,0),MATCH((CUADRO!J$4&amp;$E1105),'Hoja de Trabajo para listado'!$DE$151:$DG$151,0)),0)+IFERROR(INDEX('Hoja de Trabajo para listado'!$CD$155:$DC$1048576,MATCH($A1105,'Hoja de Trabajo para listado'!$CD$155:$CD$1048576,0),MATCH((CUADRO!J$4&amp;$E1105),'Hoja de Trabajo para listado'!$CD$151:$DC$151,0)),0)</f>
        <v>0</v>
      </c>
      <c r="K1105" s="241">
        <f ca="1">+IFERROR(INDEX('Hoja de Trabajo para listado'!$A$155:$Z$1048576,MATCH($A1105,'Hoja de Trabajo para listado'!$A$155:$A$1048576,0),MATCH((CUADRO!K$4&amp;$E1105),'Hoja de Trabajo para listado'!$A$151:$Z$151,0)),0)+IFERROR(INDEX('Hoja de Trabajo para listado'!$AB$155:$BA$1048576,MATCH($A1105,'Hoja de Trabajo para listado'!$AB$155:$AB$1048576,0),MATCH((CUADRO!K$4&amp;$E1105),'Hoja de Trabajo para listado'!$AB$151:$BA$151,0)),0)+IFERROR(INDEX('Hoja de Trabajo para listado'!$BC$155:$CB$1048576,MATCH($A1105,'Hoja de Trabajo para listado'!$BC$155:$BC$1048576,0),MATCH((CUADRO!K$4&amp;$E1105),'Hoja de Trabajo para listado'!$BC$151:$CB$151,0)),0)+IFERROR(INDEX('Hoja de Trabajo para listado'!$DE$153:$DG$274,MATCH($A1105,'Hoja de Trabajo para listado'!$DE$153:$DE$1048576,0),MATCH((CUADRO!K$4&amp;$E1105),'Hoja de Trabajo para listado'!$DE$151:$DG$151,0)),0)+IFERROR(INDEX('Hoja de Trabajo para listado'!$CD$155:$DC$1048576,MATCH($A1105,'Hoja de Trabajo para listado'!$CD$155:$CD$1048576,0),MATCH((CUADRO!K$4&amp;$E1105),'Hoja de Trabajo para listado'!$CD$151:$DC$151,0)),0)</f>
        <v>0</v>
      </c>
      <c r="L1105" s="241">
        <f ca="1">+IFERROR(INDEX('Hoja de Trabajo para listado'!$A$155:$Z$1048576,MATCH($A1105,'Hoja de Trabajo para listado'!$A$155:$A$1048576,0),MATCH((CUADRO!L$4&amp;$E1105),'Hoja de Trabajo para listado'!$A$151:$Z$151,0)),0)+IFERROR(INDEX('Hoja de Trabajo para listado'!$AB$155:$BA$1048576,MATCH($A1105,'Hoja de Trabajo para listado'!$AB$155:$AB$1048576,0),MATCH((CUADRO!L$4&amp;$E1105),'Hoja de Trabajo para listado'!$AB$151:$BA$151,0)),0)+IFERROR(INDEX('Hoja de Trabajo para listado'!$BC$155:$CB$1048576,MATCH($A1105,'Hoja de Trabajo para listado'!$BC$155:$BC$1048576,0),MATCH((CUADRO!L$4&amp;$E1105),'Hoja de Trabajo para listado'!$BC$151:$CB$151,0)),0)+IFERROR(INDEX('Hoja de Trabajo para listado'!$DE$153:$DG$274,MATCH($A1105,'Hoja de Trabajo para listado'!$DE$153:$DE$1048576,0),MATCH((CUADRO!L$4&amp;$E1105),'Hoja de Trabajo para listado'!$DE$151:$DG$151,0)),0)+IFERROR(INDEX('Hoja de Trabajo para listado'!$CD$155:$DC$1048576,MATCH($A1105,'Hoja de Trabajo para listado'!$CD$155:$CD$1048576,0),MATCH((CUADRO!L$4&amp;$E1105),'Hoja de Trabajo para listado'!$CD$151:$DC$151,0)),0)</f>
        <v>0</v>
      </c>
      <c r="M1105" s="241">
        <f ca="1">+IFERROR(INDEX('Hoja de Trabajo para listado'!$A$155:$Z$1048576,MATCH($A1105,'Hoja de Trabajo para listado'!$A$155:$A$1048576,0),MATCH((CUADRO!M$4&amp;$E1105),'Hoja de Trabajo para listado'!$A$151:$Z$151,0)),0)+IFERROR(INDEX('Hoja de Trabajo para listado'!$AB$155:$BA$1048576,MATCH($A1105,'Hoja de Trabajo para listado'!$AB$155:$AB$1048576,0),MATCH((CUADRO!M$4&amp;$E1105),'Hoja de Trabajo para listado'!$AB$151:$BA$151,0)),0)+IFERROR(INDEX('Hoja de Trabajo para listado'!$BC$155:$CB$1048576,MATCH($A1105,'Hoja de Trabajo para listado'!$BC$155:$BC$1048576,0),MATCH((CUADRO!M$4&amp;$E1105),'Hoja de Trabajo para listado'!$BC$151:$CB$151,0)),0)+IFERROR(INDEX('Hoja de Trabajo para listado'!$DE$153:$DG$274,MATCH($A1105,'Hoja de Trabajo para listado'!$DE$153:$DE$1048576,0),MATCH((CUADRO!M$4&amp;$E1105),'Hoja de Trabajo para listado'!$DE$151:$DG$151,0)),0)+IFERROR(INDEX('Hoja de Trabajo para listado'!$CD$155:$DC$1048576,MATCH($A1105,'Hoja de Trabajo para listado'!$CD$155:$CD$1048576,0),MATCH((CUADRO!M$4&amp;$E1105),'Hoja de Trabajo para listado'!$CD$151:$DC$151,0)),0)</f>
        <v>0</v>
      </c>
      <c r="N1105" s="241">
        <f ca="1">+IFERROR(INDEX('Hoja de Trabajo para listado'!$A$155:$Z$1048576,MATCH($A1105,'Hoja de Trabajo para listado'!$A$155:$A$1048576,0),MATCH((CUADRO!N$4&amp;$E1105),'Hoja de Trabajo para listado'!$A$151:$Z$151,0)),0)+IFERROR(INDEX('Hoja de Trabajo para listado'!$AB$155:$BA$1048576,MATCH($A1105,'Hoja de Trabajo para listado'!$AB$155:$AB$1048576,0),MATCH((CUADRO!N$4&amp;$E1105),'Hoja de Trabajo para listado'!$AB$151:$BA$151,0)),0)+IFERROR(INDEX('Hoja de Trabajo para listado'!$BC$155:$CB$1048576,MATCH($A1105,'Hoja de Trabajo para listado'!$BC$155:$BC$1048576,0),MATCH((CUADRO!N$4&amp;$E1105),'Hoja de Trabajo para listado'!$BC$151:$CB$151,0)),0)+IFERROR(INDEX('Hoja de Trabajo para listado'!$DE$153:$DG$274,MATCH($A1105,'Hoja de Trabajo para listado'!$DE$153:$DE$1048576,0),MATCH((CUADRO!N$4&amp;$E1105),'Hoja de Trabajo para listado'!$DE$151:$DG$151,0)),0)+IFERROR(INDEX('Hoja de Trabajo para listado'!$CD$155:$DC$1048576,MATCH($A1105,'Hoja de Trabajo para listado'!$CD$155:$CD$1048576,0),MATCH((CUADRO!N$4&amp;$E1105),'Hoja de Trabajo para listado'!$CD$151:$DC$151,0)),0)</f>
        <v>0</v>
      </c>
      <c r="O1105" s="241">
        <f ca="1">+IFERROR(INDEX('Hoja de Trabajo para listado'!$A$155:$Z$1048576,MATCH($A1105,'Hoja de Trabajo para listado'!$A$155:$A$1048576,0),MATCH((CUADRO!O$4&amp;$E1105),'Hoja de Trabajo para listado'!$A$151:$Z$151,0)),0)+IFERROR(INDEX('Hoja de Trabajo para listado'!$AB$155:$BA$1048576,MATCH($A1105,'Hoja de Trabajo para listado'!$AB$155:$AB$1048576,0),MATCH((CUADRO!O$4&amp;$E1105),'Hoja de Trabajo para listado'!$AB$151:$BA$151,0)),0)+IFERROR(INDEX('Hoja de Trabajo para listado'!$BC$155:$CB$1048576,MATCH($A1105,'Hoja de Trabajo para listado'!$BC$155:$BC$1048576,0),MATCH((CUADRO!O$4&amp;$E1105),'Hoja de Trabajo para listado'!$BC$151:$CB$151,0)),0)+IFERROR(INDEX('Hoja de Trabajo para listado'!$DE$153:$DG$274,MATCH($A1105,'Hoja de Trabajo para listado'!$DE$153:$DE$1048576,0),MATCH((CUADRO!O$4&amp;$E1105),'Hoja de Trabajo para listado'!$DE$151:$DG$151,0)),0)+IFERROR(INDEX('Hoja de Trabajo para listado'!$CD$155:$DC$1048576,MATCH($A1105,'Hoja de Trabajo para listado'!$CD$155:$CD$1048576,0),MATCH((CUADRO!O$4&amp;$E1105),'Hoja de Trabajo para listado'!$CD$151:$DC$151,0)),0)</f>
        <v>0</v>
      </c>
      <c r="P1105" s="241">
        <f ca="1">+IFERROR(INDEX('Hoja de Trabajo para listado'!$A$155:$Z$1048576,MATCH($A1105,'Hoja de Trabajo para listado'!$A$155:$A$1048576,0),MATCH((CUADRO!P$4&amp;$E1105),'Hoja de Trabajo para listado'!$A$151:$Z$151,0)),0)+IFERROR(INDEX('Hoja de Trabajo para listado'!$AB$155:$BA$1048576,MATCH($A1105,'Hoja de Trabajo para listado'!$AB$155:$AB$1048576,0),MATCH((CUADRO!P$4&amp;$E1105),'Hoja de Trabajo para listado'!$AB$151:$BA$151,0)),0)+IFERROR(INDEX('Hoja de Trabajo para listado'!$BC$155:$CB$1048576,MATCH($A1105,'Hoja de Trabajo para listado'!$BC$155:$BC$1048576,0),MATCH((CUADRO!P$4&amp;$E1105),'Hoja de Trabajo para listado'!$BC$151:$CB$151,0)),0)+IFERROR(INDEX('Hoja de Trabajo para listado'!$DE$153:$DG$274,MATCH($A1105,'Hoja de Trabajo para listado'!$DE$153:$DE$1048576,0),MATCH((CUADRO!P$4&amp;$E1105),'Hoja de Trabajo para listado'!$DE$151:$DG$151,0)),0)+IFERROR(INDEX('Hoja de Trabajo para listado'!$CD$155:$DC$1048576,MATCH($A1105,'Hoja de Trabajo para listado'!$CD$155:$CD$1048576,0),MATCH((CUADRO!P$4&amp;$E1105),'Hoja de Trabajo para listado'!$CD$151:$DC$151,0)),0)</f>
        <v>0</v>
      </c>
      <c r="Q1105" s="241">
        <f ca="1">+IFERROR(INDEX('Hoja de Trabajo para listado'!$A$155:$Z$1048576,MATCH($A1105,'Hoja de Trabajo para listado'!$A$155:$A$1048576,0),MATCH((CUADRO!Q$4&amp;$E1105),'Hoja de Trabajo para listado'!$A$151:$Z$151,0)),0)+IFERROR(INDEX('Hoja de Trabajo para listado'!$AB$155:$BA$1048576,MATCH($A1105,'Hoja de Trabajo para listado'!$AB$155:$AB$1048576,0),MATCH((CUADRO!Q$4&amp;$E1105),'Hoja de Trabajo para listado'!$AB$151:$BA$151,0)),0)+IFERROR(INDEX('Hoja de Trabajo para listado'!$BC$155:$CB$1048576,MATCH($A1105,'Hoja de Trabajo para listado'!$BC$155:$BC$1048576,0),MATCH((CUADRO!Q$4&amp;$E1105),'Hoja de Trabajo para listado'!$BC$151:$CB$151,0)),0)+IFERROR(INDEX('Hoja de Trabajo para listado'!$DE$153:$DG$274,MATCH($A1105,'Hoja de Trabajo para listado'!$DE$153:$DE$1048576,0),MATCH((CUADRO!Q$4&amp;$E1105),'Hoja de Trabajo para listado'!$DE$151:$DG$151,0)),0)+IFERROR(INDEX('Hoja de Trabajo para listado'!$CD$155:$DC$1048576,MATCH($A1105,'Hoja de Trabajo para listado'!$CD$155:$CD$1048576,0),MATCH((CUADRO!Q$4&amp;$E1105),'Hoja de Trabajo para listado'!$CD$151:$DC$151,0)),0)</f>
        <v>0</v>
      </c>
      <c r="R1105" s="241">
        <f t="shared" ca="1" si="41"/>
        <v>0</v>
      </c>
      <c r="S1105" s="247"/>
      <c r="T1105" s="241">
        <f ca="1">+T1106</f>
        <v>0</v>
      </c>
      <c r="U1105" s="240">
        <f t="shared" si="42"/>
        <v>1</v>
      </c>
      <c r="V1105" s="327" t="str">
        <f>+VLOOKUP(A1105,bd_lista!$A$3:$E$592,5,FALSE)</f>
        <v>Gobiernos Autonomos Municipales</v>
      </c>
      <c r="W1105" s="397" t="str">
        <f>+V1105</f>
        <v>Gobiernos Autonomos Municipales</v>
      </c>
      <c r="X1105" s="240">
        <f>+VLOOKUP(A1105,[4]Sheet1!$A$13:$D$744,4,FALSE)</f>
        <v>0</v>
      </c>
      <c r="Y1105" s="240" t="e">
        <f>+VLOOKUP(X1105,bd_lista!$A$3:$C$592,3,FALSE)</f>
        <v>#N/A</v>
      </c>
      <c r="Z1105" s="290">
        <f>+X1105</f>
        <v>0</v>
      </c>
      <c r="AA1105" s="291" t="e">
        <f>+Y1105</f>
        <v>#N/A</v>
      </c>
    </row>
    <row r="1106" spans="1:27" customFormat="1" ht="15" hidden="1" customHeight="1">
      <c r="A1106" s="32">
        <v>1910</v>
      </c>
      <c r="B1106" s="394"/>
      <c r="C1106" s="245" t="str">
        <f>+VLOOKUP(A1106,bd_lista!$A$3:$C$592,3,FALSE)</f>
        <v>Gobierno Autónomo Municipal de Sena</v>
      </c>
      <c r="D1106" s="396"/>
      <c r="E1106" s="242" t="s">
        <v>1304</v>
      </c>
      <c r="F1106" s="243">
        <f ca="1">+IFERROR(INDEX('Hoja de Trabajo para listado'!$A$155:$Z$1048576,MATCH($A1106,'Hoja de Trabajo para listado'!$A$155:$A$1048576,0),MATCH((CUADRO!F$4&amp;$E1106),'Hoja de Trabajo para listado'!$A$151:$Z$151,0)),0)+IFERROR(INDEX('Hoja de Trabajo para listado'!$AB$155:$BA$1048576,MATCH($A1106,'Hoja de Trabajo para listado'!$AB$155:$AB$1048576,0),MATCH((CUADRO!F$4&amp;$E1106),'Hoja de Trabajo para listado'!$AB$151:$BA$151,0)),0)+IFERROR(INDEX('Hoja de Trabajo para listado'!$BC$155:$CB$1048576,MATCH($A1106,'Hoja de Trabajo para listado'!$BC$155:$BC$1048576,0),MATCH((CUADRO!F$4&amp;$E1106),'Hoja de Trabajo para listado'!$BC$151:$CB$151,0)),0)+IFERROR(INDEX('Hoja de Trabajo para listado'!$DE$153:$DG$274,MATCH($A1106,'Hoja de Trabajo para listado'!$DE$153:$DE$1048576,0),MATCH((CUADRO!F$4&amp;$E1106),'Hoja de Trabajo para listado'!$DE$151:$DG$151,0)),0)+IFERROR(INDEX('Hoja de Trabajo para listado'!$CD$155:$DC$1048576,MATCH($A1106,'Hoja de Trabajo para listado'!$CD$155:$CD$1048576,0),MATCH((CUADRO!F$4&amp;$E1106),'Hoja de Trabajo para listado'!$CD$151:$DC$151,0)),0)</f>
        <v>0</v>
      </c>
      <c r="G1106" s="243">
        <f ca="1">+IFERROR(INDEX('Hoja de Trabajo para listado'!$A$155:$Z$1048576,MATCH($A1106,'Hoja de Trabajo para listado'!$A$155:$A$1048576,0),MATCH((CUADRO!G$4&amp;$E1106),'Hoja de Trabajo para listado'!$A$151:$Z$151,0)),0)+IFERROR(INDEX('Hoja de Trabajo para listado'!$AB$155:$BA$1048576,MATCH($A1106,'Hoja de Trabajo para listado'!$AB$155:$AB$1048576,0),MATCH((CUADRO!G$4&amp;$E1106),'Hoja de Trabajo para listado'!$AB$151:$BA$151,0)),0)+IFERROR(INDEX('Hoja de Trabajo para listado'!$BC$155:$CB$1048576,MATCH($A1106,'Hoja de Trabajo para listado'!$BC$155:$BC$1048576,0),MATCH((CUADRO!G$4&amp;$E1106),'Hoja de Trabajo para listado'!$BC$151:$CB$151,0)),0)+IFERROR(INDEX('Hoja de Trabajo para listado'!$DE$153:$DG$274,MATCH($A1106,'Hoja de Trabajo para listado'!$DE$153:$DE$1048576,0),MATCH((CUADRO!G$4&amp;$E1106),'Hoja de Trabajo para listado'!$DE$151:$DG$151,0)),0)+IFERROR(INDEX('Hoja de Trabajo para listado'!$CD$155:$DC$1048576,MATCH($A1106,'Hoja de Trabajo para listado'!$CD$155:$CD$1048576,0),MATCH((CUADRO!G$4&amp;$E1106),'Hoja de Trabajo para listado'!$CD$151:$DC$151,0)),0)</f>
        <v>0</v>
      </c>
      <c r="H1106" s="243">
        <f ca="1">+IFERROR(INDEX('Hoja de Trabajo para listado'!$A$155:$Z$1048576,MATCH($A1106,'Hoja de Trabajo para listado'!$A$155:$A$1048576,0),MATCH((CUADRO!H$4&amp;$E1106),'Hoja de Trabajo para listado'!$A$151:$Z$151,0)),0)+IFERROR(INDEX('Hoja de Trabajo para listado'!$AB$155:$BA$1048576,MATCH($A1106,'Hoja de Trabajo para listado'!$AB$155:$AB$1048576,0),MATCH((CUADRO!H$4&amp;$E1106),'Hoja de Trabajo para listado'!$AB$151:$BA$151,0)),0)+IFERROR(INDEX('Hoja de Trabajo para listado'!$BC$155:$CB$1048576,MATCH($A1106,'Hoja de Trabajo para listado'!$BC$155:$BC$1048576,0),MATCH((CUADRO!H$4&amp;$E1106),'Hoja de Trabajo para listado'!$BC$151:$CB$151,0)),0)+IFERROR(INDEX('Hoja de Trabajo para listado'!$DE$153:$DG$274,MATCH($A1106,'Hoja de Trabajo para listado'!$DE$153:$DE$1048576,0),MATCH((CUADRO!H$4&amp;$E1106),'Hoja de Trabajo para listado'!$DE$151:$DG$151,0)),0)+IFERROR(INDEX('Hoja de Trabajo para listado'!$CD$155:$DC$1048576,MATCH($A1106,'Hoja de Trabajo para listado'!$CD$155:$CD$1048576,0),MATCH((CUADRO!H$4&amp;$E1106),'Hoja de Trabajo para listado'!$CD$151:$DC$151,0)),0)</f>
        <v>0</v>
      </c>
      <c r="I1106" s="243">
        <f ca="1">+IFERROR(INDEX('Hoja de Trabajo para listado'!$A$155:$Z$1048576,MATCH($A1106,'Hoja de Trabajo para listado'!$A$155:$A$1048576,0),MATCH((CUADRO!I$4&amp;$E1106),'Hoja de Trabajo para listado'!$A$151:$Z$151,0)),0)+IFERROR(INDEX('Hoja de Trabajo para listado'!$AB$155:$BA$1048576,MATCH($A1106,'Hoja de Trabajo para listado'!$AB$155:$AB$1048576,0),MATCH((CUADRO!I$4&amp;$E1106),'Hoja de Trabajo para listado'!$AB$151:$BA$151,0)),0)+IFERROR(INDEX('Hoja de Trabajo para listado'!$BC$155:$CB$1048576,MATCH($A1106,'Hoja de Trabajo para listado'!$BC$155:$BC$1048576,0),MATCH((CUADRO!I$4&amp;$E1106),'Hoja de Trabajo para listado'!$BC$151:$CB$151,0)),0)+IFERROR(INDEX('Hoja de Trabajo para listado'!$DE$153:$DG$274,MATCH($A1106,'Hoja de Trabajo para listado'!$DE$153:$DE$1048576,0),MATCH((CUADRO!I$4&amp;$E1106),'Hoja de Trabajo para listado'!$DE$151:$DG$151,0)),0)+IFERROR(INDEX('Hoja de Trabajo para listado'!$CD$155:$DC$1048576,MATCH($A1106,'Hoja de Trabajo para listado'!$CD$155:$CD$1048576,0),MATCH((CUADRO!I$4&amp;$E1106),'Hoja de Trabajo para listado'!$CD$151:$DC$151,0)),0)</f>
        <v>0</v>
      </c>
      <c r="J1106" s="243">
        <f ca="1">+IFERROR(INDEX('Hoja de Trabajo para listado'!$A$155:$Z$1048576,MATCH($A1106,'Hoja de Trabajo para listado'!$A$155:$A$1048576,0),MATCH((CUADRO!J$4&amp;$E1106),'Hoja de Trabajo para listado'!$A$151:$Z$151,0)),0)+IFERROR(INDEX('Hoja de Trabajo para listado'!$AB$155:$BA$1048576,MATCH($A1106,'Hoja de Trabajo para listado'!$AB$155:$AB$1048576,0),MATCH((CUADRO!J$4&amp;$E1106),'Hoja de Trabajo para listado'!$AB$151:$BA$151,0)),0)+IFERROR(INDEX('Hoja de Trabajo para listado'!$BC$155:$CB$1048576,MATCH($A1106,'Hoja de Trabajo para listado'!$BC$155:$BC$1048576,0),MATCH((CUADRO!J$4&amp;$E1106),'Hoja de Trabajo para listado'!$BC$151:$CB$151,0)),0)+IFERROR(INDEX('Hoja de Trabajo para listado'!$DE$153:$DG$274,MATCH($A1106,'Hoja de Trabajo para listado'!$DE$153:$DE$1048576,0),MATCH((CUADRO!J$4&amp;$E1106),'Hoja de Trabajo para listado'!$DE$151:$DG$151,0)),0)+IFERROR(INDEX('Hoja de Trabajo para listado'!$CD$155:$DC$1048576,MATCH($A1106,'Hoja de Trabajo para listado'!$CD$155:$CD$1048576,0),MATCH((CUADRO!J$4&amp;$E1106),'Hoja de Trabajo para listado'!$CD$151:$DC$151,0)),0)</f>
        <v>0</v>
      </c>
      <c r="K1106" s="243">
        <f ca="1">+IFERROR(INDEX('Hoja de Trabajo para listado'!$A$155:$Z$1048576,MATCH($A1106,'Hoja de Trabajo para listado'!$A$155:$A$1048576,0),MATCH((CUADRO!K$4&amp;$E1106),'Hoja de Trabajo para listado'!$A$151:$Z$151,0)),0)+IFERROR(INDEX('Hoja de Trabajo para listado'!$AB$155:$BA$1048576,MATCH($A1106,'Hoja de Trabajo para listado'!$AB$155:$AB$1048576,0),MATCH((CUADRO!K$4&amp;$E1106),'Hoja de Trabajo para listado'!$AB$151:$BA$151,0)),0)+IFERROR(INDEX('Hoja de Trabajo para listado'!$BC$155:$CB$1048576,MATCH($A1106,'Hoja de Trabajo para listado'!$BC$155:$BC$1048576,0),MATCH((CUADRO!K$4&amp;$E1106),'Hoja de Trabajo para listado'!$BC$151:$CB$151,0)),0)+IFERROR(INDEX('Hoja de Trabajo para listado'!$DE$153:$DG$274,MATCH($A1106,'Hoja de Trabajo para listado'!$DE$153:$DE$1048576,0),MATCH((CUADRO!K$4&amp;$E1106),'Hoja de Trabajo para listado'!$DE$151:$DG$151,0)),0)+IFERROR(INDEX('Hoja de Trabajo para listado'!$CD$155:$DC$1048576,MATCH($A1106,'Hoja de Trabajo para listado'!$CD$155:$CD$1048576,0),MATCH((CUADRO!K$4&amp;$E1106),'Hoja de Trabajo para listado'!$CD$151:$DC$151,0)),0)</f>
        <v>0</v>
      </c>
      <c r="L1106" s="243">
        <f ca="1">+IFERROR(INDEX('Hoja de Trabajo para listado'!$A$155:$Z$1048576,MATCH($A1106,'Hoja de Trabajo para listado'!$A$155:$A$1048576,0),MATCH((CUADRO!L$4&amp;$E1106),'Hoja de Trabajo para listado'!$A$151:$Z$151,0)),0)+IFERROR(INDEX('Hoja de Trabajo para listado'!$AB$155:$BA$1048576,MATCH($A1106,'Hoja de Trabajo para listado'!$AB$155:$AB$1048576,0),MATCH((CUADRO!L$4&amp;$E1106),'Hoja de Trabajo para listado'!$AB$151:$BA$151,0)),0)+IFERROR(INDEX('Hoja de Trabajo para listado'!$BC$155:$CB$1048576,MATCH($A1106,'Hoja de Trabajo para listado'!$BC$155:$BC$1048576,0),MATCH((CUADRO!L$4&amp;$E1106),'Hoja de Trabajo para listado'!$BC$151:$CB$151,0)),0)+IFERROR(INDEX('Hoja de Trabajo para listado'!$DE$153:$DG$274,MATCH($A1106,'Hoja de Trabajo para listado'!$DE$153:$DE$1048576,0),MATCH((CUADRO!L$4&amp;$E1106),'Hoja de Trabajo para listado'!$DE$151:$DG$151,0)),0)+IFERROR(INDEX('Hoja de Trabajo para listado'!$CD$155:$DC$1048576,MATCH($A1106,'Hoja de Trabajo para listado'!$CD$155:$CD$1048576,0),MATCH((CUADRO!L$4&amp;$E1106),'Hoja de Trabajo para listado'!$CD$151:$DC$151,0)),0)</f>
        <v>0</v>
      </c>
      <c r="M1106" s="243">
        <f ca="1">+IFERROR(INDEX('Hoja de Trabajo para listado'!$A$155:$Z$1048576,MATCH($A1106,'Hoja de Trabajo para listado'!$A$155:$A$1048576,0),MATCH((CUADRO!M$4&amp;$E1106),'Hoja de Trabajo para listado'!$A$151:$Z$151,0)),0)+IFERROR(INDEX('Hoja de Trabajo para listado'!$AB$155:$BA$1048576,MATCH($A1106,'Hoja de Trabajo para listado'!$AB$155:$AB$1048576,0),MATCH((CUADRO!M$4&amp;$E1106),'Hoja de Trabajo para listado'!$AB$151:$BA$151,0)),0)+IFERROR(INDEX('Hoja de Trabajo para listado'!$BC$155:$CB$1048576,MATCH($A1106,'Hoja de Trabajo para listado'!$BC$155:$BC$1048576,0),MATCH((CUADRO!M$4&amp;$E1106),'Hoja de Trabajo para listado'!$BC$151:$CB$151,0)),0)+IFERROR(INDEX('Hoja de Trabajo para listado'!$DE$153:$DG$274,MATCH($A1106,'Hoja de Trabajo para listado'!$DE$153:$DE$1048576,0),MATCH((CUADRO!M$4&amp;$E1106),'Hoja de Trabajo para listado'!$DE$151:$DG$151,0)),0)+IFERROR(INDEX('Hoja de Trabajo para listado'!$CD$155:$DC$1048576,MATCH($A1106,'Hoja de Trabajo para listado'!$CD$155:$CD$1048576,0),MATCH((CUADRO!M$4&amp;$E1106),'Hoja de Trabajo para listado'!$CD$151:$DC$151,0)),0)</f>
        <v>0</v>
      </c>
      <c r="N1106" s="243">
        <f ca="1">+IFERROR(INDEX('Hoja de Trabajo para listado'!$A$155:$Z$1048576,MATCH($A1106,'Hoja de Trabajo para listado'!$A$155:$A$1048576,0),MATCH((CUADRO!N$4&amp;$E1106),'Hoja de Trabajo para listado'!$A$151:$Z$151,0)),0)+IFERROR(INDEX('Hoja de Trabajo para listado'!$AB$155:$BA$1048576,MATCH($A1106,'Hoja de Trabajo para listado'!$AB$155:$AB$1048576,0),MATCH((CUADRO!N$4&amp;$E1106),'Hoja de Trabajo para listado'!$AB$151:$BA$151,0)),0)+IFERROR(INDEX('Hoja de Trabajo para listado'!$BC$155:$CB$1048576,MATCH($A1106,'Hoja de Trabajo para listado'!$BC$155:$BC$1048576,0),MATCH((CUADRO!N$4&amp;$E1106),'Hoja de Trabajo para listado'!$BC$151:$CB$151,0)),0)+IFERROR(INDEX('Hoja de Trabajo para listado'!$DE$153:$DG$274,MATCH($A1106,'Hoja de Trabajo para listado'!$DE$153:$DE$1048576,0),MATCH((CUADRO!N$4&amp;$E1106),'Hoja de Trabajo para listado'!$DE$151:$DG$151,0)),0)+IFERROR(INDEX('Hoja de Trabajo para listado'!$CD$155:$DC$1048576,MATCH($A1106,'Hoja de Trabajo para listado'!$CD$155:$CD$1048576,0),MATCH((CUADRO!N$4&amp;$E1106),'Hoja de Trabajo para listado'!$CD$151:$DC$151,0)),0)</f>
        <v>0</v>
      </c>
      <c r="O1106" s="243">
        <f ca="1">+IFERROR(INDEX('Hoja de Trabajo para listado'!$A$155:$Z$1048576,MATCH($A1106,'Hoja de Trabajo para listado'!$A$155:$A$1048576,0),MATCH((CUADRO!O$4&amp;$E1106),'Hoja de Trabajo para listado'!$A$151:$Z$151,0)),0)+IFERROR(INDEX('Hoja de Trabajo para listado'!$AB$155:$BA$1048576,MATCH($A1106,'Hoja de Trabajo para listado'!$AB$155:$AB$1048576,0),MATCH((CUADRO!O$4&amp;$E1106),'Hoja de Trabajo para listado'!$AB$151:$BA$151,0)),0)+IFERROR(INDEX('Hoja de Trabajo para listado'!$BC$155:$CB$1048576,MATCH($A1106,'Hoja de Trabajo para listado'!$BC$155:$BC$1048576,0),MATCH((CUADRO!O$4&amp;$E1106),'Hoja de Trabajo para listado'!$BC$151:$CB$151,0)),0)+IFERROR(INDEX('Hoja de Trabajo para listado'!$DE$153:$DG$274,MATCH($A1106,'Hoja de Trabajo para listado'!$DE$153:$DE$1048576,0),MATCH((CUADRO!O$4&amp;$E1106),'Hoja de Trabajo para listado'!$DE$151:$DG$151,0)),0)+IFERROR(INDEX('Hoja de Trabajo para listado'!$CD$155:$DC$1048576,MATCH($A1106,'Hoja de Trabajo para listado'!$CD$155:$CD$1048576,0),MATCH((CUADRO!O$4&amp;$E1106),'Hoja de Trabajo para listado'!$CD$151:$DC$151,0)),0)</f>
        <v>0</v>
      </c>
      <c r="P1106" s="243">
        <f ca="1">+IFERROR(INDEX('Hoja de Trabajo para listado'!$A$155:$Z$1048576,MATCH($A1106,'Hoja de Trabajo para listado'!$A$155:$A$1048576,0),MATCH((CUADRO!P$4&amp;$E1106),'Hoja de Trabajo para listado'!$A$151:$Z$151,0)),0)+IFERROR(INDEX('Hoja de Trabajo para listado'!$AB$155:$BA$1048576,MATCH($A1106,'Hoja de Trabajo para listado'!$AB$155:$AB$1048576,0),MATCH((CUADRO!P$4&amp;$E1106),'Hoja de Trabajo para listado'!$AB$151:$BA$151,0)),0)+IFERROR(INDEX('Hoja de Trabajo para listado'!$BC$155:$CB$1048576,MATCH($A1106,'Hoja de Trabajo para listado'!$BC$155:$BC$1048576,0),MATCH((CUADRO!P$4&amp;$E1106),'Hoja de Trabajo para listado'!$BC$151:$CB$151,0)),0)+IFERROR(INDEX('Hoja de Trabajo para listado'!$DE$153:$DG$274,MATCH($A1106,'Hoja de Trabajo para listado'!$DE$153:$DE$1048576,0),MATCH((CUADRO!P$4&amp;$E1106),'Hoja de Trabajo para listado'!$DE$151:$DG$151,0)),0)+IFERROR(INDEX('Hoja de Trabajo para listado'!$CD$155:$DC$1048576,MATCH($A1106,'Hoja de Trabajo para listado'!$CD$155:$CD$1048576,0),MATCH((CUADRO!P$4&amp;$E1106),'Hoja de Trabajo para listado'!$CD$151:$DC$151,0)),0)</f>
        <v>0</v>
      </c>
      <c r="Q1106" s="243">
        <f ca="1">+IFERROR(INDEX('Hoja de Trabajo para listado'!$A$155:$Z$1048576,MATCH($A1106,'Hoja de Trabajo para listado'!$A$155:$A$1048576,0),MATCH((CUADRO!Q$4&amp;$E1106),'Hoja de Trabajo para listado'!$A$151:$Z$151,0)),0)+IFERROR(INDEX('Hoja de Trabajo para listado'!$AB$155:$BA$1048576,MATCH($A1106,'Hoja de Trabajo para listado'!$AB$155:$AB$1048576,0),MATCH((CUADRO!Q$4&amp;$E1106),'Hoja de Trabajo para listado'!$AB$151:$BA$151,0)),0)+IFERROR(INDEX('Hoja de Trabajo para listado'!$BC$155:$CB$1048576,MATCH($A1106,'Hoja de Trabajo para listado'!$BC$155:$BC$1048576,0),MATCH((CUADRO!Q$4&amp;$E1106),'Hoja de Trabajo para listado'!$BC$151:$CB$151,0)),0)+IFERROR(INDEX('Hoja de Trabajo para listado'!$DE$153:$DG$274,MATCH($A1106,'Hoja de Trabajo para listado'!$DE$153:$DE$1048576,0),MATCH((CUADRO!Q$4&amp;$E1106),'Hoja de Trabajo para listado'!$DE$151:$DG$151,0)),0)+IFERROR(INDEX('Hoja de Trabajo para listado'!$CD$155:$DC$1048576,MATCH($A1106,'Hoja de Trabajo para listado'!$CD$155:$CD$1048576,0),MATCH((CUADRO!Q$4&amp;$E1106),'Hoja de Trabajo para listado'!$CD$151:$DC$151,0)),0)</f>
        <v>0</v>
      </c>
      <c r="R1106" s="243">
        <f t="shared" ca="1" si="41"/>
        <v>0</v>
      </c>
      <c r="S1106" s="256">
        <f ca="1">+R1105+R1106</f>
        <v>0</v>
      </c>
      <c r="T1106" s="243">
        <f ca="1">+S1106</f>
        <v>0</v>
      </c>
      <c r="U1106" s="242">
        <f t="shared" si="42"/>
        <v>2</v>
      </c>
      <c r="V1106" s="327" t="str">
        <f>+VLOOKUP(A1106,bd_lista!$A$3:$E$592,5,FALSE)</f>
        <v>Gobiernos Autonomos Municipales</v>
      </c>
      <c r="W1106" s="398"/>
      <c r="X1106" s="240">
        <f>+VLOOKUP(A1106,[4]Sheet1!$A$13:$D$744,4,FALSE)</f>
        <v>0</v>
      </c>
      <c r="Y1106" s="240" t="e">
        <f>+VLOOKUP(X1106,bd_lista!$A$3:$C$592,3,FALSE)</f>
        <v>#N/A</v>
      </c>
      <c r="Z1106" s="288"/>
      <c r="AA1106" s="289"/>
    </row>
    <row r="1107" spans="1:27" customFormat="1" ht="15" hidden="1" customHeight="1">
      <c r="A1107" s="32">
        <v>1911</v>
      </c>
      <c r="B1107" s="393">
        <f>+A1107</f>
        <v>1911</v>
      </c>
      <c r="C1107" s="245" t="str">
        <f>+VLOOKUP(A1107,bd_lista!$A$3:$C$592,3,FALSE)</f>
        <v>Gobierno Autónomo Municipal de Santa Rosa del Abuná</v>
      </c>
      <c r="D1107" s="395" t="str">
        <f>+C1107</f>
        <v>Gobierno Autónomo Municipal de Santa Rosa del Abuná</v>
      </c>
      <c r="E1107" s="240" t="s">
        <v>1303</v>
      </c>
      <c r="F1107" s="241">
        <f ca="1">+IFERROR(INDEX('Hoja de Trabajo para listado'!$A$155:$Z$1048576,MATCH($A1107,'Hoja de Trabajo para listado'!$A$155:$A$1048576,0),MATCH((CUADRO!F$4&amp;$E1107),'Hoja de Trabajo para listado'!$A$151:$Z$151,0)),0)+IFERROR(INDEX('Hoja de Trabajo para listado'!$AB$155:$BA$1048576,MATCH($A1107,'Hoja de Trabajo para listado'!$AB$155:$AB$1048576,0),MATCH((CUADRO!F$4&amp;$E1107),'Hoja de Trabajo para listado'!$AB$151:$BA$151,0)),0)+IFERROR(INDEX('Hoja de Trabajo para listado'!$BC$155:$CB$1048576,MATCH($A1107,'Hoja de Trabajo para listado'!$BC$155:$BC$1048576,0),MATCH((CUADRO!F$4&amp;$E1107),'Hoja de Trabajo para listado'!$BC$151:$CB$151,0)),0)+IFERROR(INDEX('Hoja de Trabajo para listado'!$DE$153:$DG$274,MATCH($A1107,'Hoja de Trabajo para listado'!$DE$153:$DE$1048576,0),MATCH((CUADRO!F$4&amp;$E1107),'Hoja de Trabajo para listado'!$DE$151:$DG$151,0)),0)+IFERROR(INDEX('Hoja de Trabajo para listado'!$CD$155:$DC$1048576,MATCH($A1107,'Hoja de Trabajo para listado'!$CD$155:$CD$1048576,0),MATCH((CUADRO!F$4&amp;$E1107),'Hoja de Trabajo para listado'!$CD$151:$DC$151,0)),0)</f>
        <v>0</v>
      </c>
      <c r="G1107" s="241">
        <f ca="1">+IFERROR(INDEX('Hoja de Trabajo para listado'!$A$155:$Z$1048576,MATCH($A1107,'Hoja de Trabajo para listado'!$A$155:$A$1048576,0),MATCH((CUADRO!G$4&amp;$E1107),'Hoja de Trabajo para listado'!$A$151:$Z$151,0)),0)+IFERROR(INDEX('Hoja de Trabajo para listado'!$AB$155:$BA$1048576,MATCH($A1107,'Hoja de Trabajo para listado'!$AB$155:$AB$1048576,0),MATCH((CUADRO!G$4&amp;$E1107),'Hoja de Trabajo para listado'!$AB$151:$BA$151,0)),0)+IFERROR(INDEX('Hoja de Trabajo para listado'!$BC$155:$CB$1048576,MATCH($A1107,'Hoja de Trabajo para listado'!$BC$155:$BC$1048576,0),MATCH((CUADRO!G$4&amp;$E1107),'Hoja de Trabajo para listado'!$BC$151:$CB$151,0)),0)+IFERROR(INDEX('Hoja de Trabajo para listado'!$DE$153:$DG$274,MATCH($A1107,'Hoja de Trabajo para listado'!$DE$153:$DE$1048576,0),MATCH((CUADRO!G$4&amp;$E1107),'Hoja de Trabajo para listado'!$DE$151:$DG$151,0)),0)+IFERROR(INDEX('Hoja de Trabajo para listado'!$CD$155:$DC$1048576,MATCH($A1107,'Hoja de Trabajo para listado'!$CD$155:$CD$1048576,0),MATCH((CUADRO!G$4&amp;$E1107),'Hoja de Trabajo para listado'!$CD$151:$DC$151,0)),0)</f>
        <v>0</v>
      </c>
      <c r="H1107" s="241">
        <f ca="1">+IFERROR(INDEX('Hoja de Trabajo para listado'!$A$155:$Z$1048576,MATCH($A1107,'Hoja de Trabajo para listado'!$A$155:$A$1048576,0),MATCH((CUADRO!H$4&amp;$E1107),'Hoja de Trabajo para listado'!$A$151:$Z$151,0)),0)+IFERROR(INDEX('Hoja de Trabajo para listado'!$AB$155:$BA$1048576,MATCH($A1107,'Hoja de Trabajo para listado'!$AB$155:$AB$1048576,0),MATCH((CUADRO!H$4&amp;$E1107),'Hoja de Trabajo para listado'!$AB$151:$BA$151,0)),0)+IFERROR(INDEX('Hoja de Trabajo para listado'!$BC$155:$CB$1048576,MATCH($A1107,'Hoja de Trabajo para listado'!$BC$155:$BC$1048576,0),MATCH((CUADRO!H$4&amp;$E1107),'Hoja de Trabajo para listado'!$BC$151:$CB$151,0)),0)+IFERROR(INDEX('Hoja de Trabajo para listado'!$DE$153:$DG$274,MATCH($A1107,'Hoja de Trabajo para listado'!$DE$153:$DE$1048576,0),MATCH((CUADRO!H$4&amp;$E1107),'Hoja de Trabajo para listado'!$DE$151:$DG$151,0)),0)+IFERROR(INDEX('Hoja de Trabajo para listado'!$CD$155:$DC$1048576,MATCH($A1107,'Hoja de Trabajo para listado'!$CD$155:$CD$1048576,0),MATCH((CUADRO!H$4&amp;$E1107),'Hoja de Trabajo para listado'!$CD$151:$DC$151,0)),0)</f>
        <v>0</v>
      </c>
      <c r="I1107" s="241">
        <f ca="1">+IFERROR(INDEX('Hoja de Trabajo para listado'!$A$155:$Z$1048576,MATCH($A1107,'Hoja de Trabajo para listado'!$A$155:$A$1048576,0),MATCH((CUADRO!I$4&amp;$E1107),'Hoja de Trabajo para listado'!$A$151:$Z$151,0)),0)+IFERROR(INDEX('Hoja de Trabajo para listado'!$AB$155:$BA$1048576,MATCH($A1107,'Hoja de Trabajo para listado'!$AB$155:$AB$1048576,0),MATCH((CUADRO!I$4&amp;$E1107),'Hoja de Trabajo para listado'!$AB$151:$BA$151,0)),0)+IFERROR(INDEX('Hoja de Trabajo para listado'!$BC$155:$CB$1048576,MATCH($A1107,'Hoja de Trabajo para listado'!$BC$155:$BC$1048576,0),MATCH((CUADRO!I$4&amp;$E1107),'Hoja de Trabajo para listado'!$BC$151:$CB$151,0)),0)+IFERROR(INDEX('Hoja de Trabajo para listado'!$DE$153:$DG$274,MATCH($A1107,'Hoja de Trabajo para listado'!$DE$153:$DE$1048576,0),MATCH((CUADRO!I$4&amp;$E1107),'Hoja de Trabajo para listado'!$DE$151:$DG$151,0)),0)+IFERROR(INDEX('Hoja de Trabajo para listado'!$CD$155:$DC$1048576,MATCH($A1107,'Hoja de Trabajo para listado'!$CD$155:$CD$1048576,0),MATCH((CUADRO!I$4&amp;$E1107),'Hoja de Trabajo para listado'!$CD$151:$DC$151,0)),0)</f>
        <v>0</v>
      </c>
      <c r="J1107" s="241">
        <f ca="1">+IFERROR(INDEX('Hoja de Trabajo para listado'!$A$155:$Z$1048576,MATCH($A1107,'Hoja de Trabajo para listado'!$A$155:$A$1048576,0),MATCH((CUADRO!J$4&amp;$E1107),'Hoja de Trabajo para listado'!$A$151:$Z$151,0)),0)+IFERROR(INDEX('Hoja de Trabajo para listado'!$AB$155:$BA$1048576,MATCH($A1107,'Hoja de Trabajo para listado'!$AB$155:$AB$1048576,0),MATCH((CUADRO!J$4&amp;$E1107),'Hoja de Trabajo para listado'!$AB$151:$BA$151,0)),0)+IFERROR(INDEX('Hoja de Trabajo para listado'!$BC$155:$CB$1048576,MATCH($A1107,'Hoja de Trabajo para listado'!$BC$155:$BC$1048576,0),MATCH((CUADRO!J$4&amp;$E1107),'Hoja de Trabajo para listado'!$BC$151:$CB$151,0)),0)+IFERROR(INDEX('Hoja de Trabajo para listado'!$DE$153:$DG$274,MATCH($A1107,'Hoja de Trabajo para listado'!$DE$153:$DE$1048576,0),MATCH((CUADRO!J$4&amp;$E1107),'Hoja de Trabajo para listado'!$DE$151:$DG$151,0)),0)+IFERROR(INDEX('Hoja de Trabajo para listado'!$CD$155:$DC$1048576,MATCH($A1107,'Hoja de Trabajo para listado'!$CD$155:$CD$1048576,0),MATCH((CUADRO!J$4&amp;$E1107),'Hoja de Trabajo para listado'!$CD$151:$DC$151,0)),0)</f>
        <v>0</v>
      </c>
      <c r="K1107" s="241">
        <f ca="1">+IFERROR(INDEX('Hoja de Trabajo para listado'!$A$155:$Z$1048576,MATCH($A1107,'Hoja de Trabajo para listado'!$A$155:$A$1048576,0),MATCH((CUADRO!K$4&amp;$E1107),'Hoja de Trabajo para listado'!$A$151:$Z$151,0)),0)+IFERROR(INDEX('Hoja de Trabajo para listado'!$AB$155:$BA$1048576,MATCH($A1107,'Hoja de Trabajo para listado'!$AB$155:$AB$1048576,0),MATCH((CUADRO!K$4&amp;$E1107),'Hoja de Trabajo para listado'!$AB$151:$BA$151,0)),0)+IFERROR(INDEX('Hoja de Trabajo para listado'!$BC$155:$CB$1048576,MATCH($A1107,'Hoja de Trabajo para listado'!$BC$155:$BC$1048576,0),MATCH((CUADRO!K$4&amp;$E1107),'Hoja de Trabajo para listado'!$BC$151:$CB$151,0)),0)+IFERROR(INDEX('Hoja de Trabajo para listado'!$DE$153:$DG$274,MATCH($A1107,'Hoja de Trabajo para listado'!$DE$153:$DE$1048576,0),MATCH((CUADRO!K$4&amp;$E1107),'Hoja de Trabajo para listado'!$DE$151:$DG$151,0)),0)+IFERROR(INDEX('Hoja de Trabajo para listado'!$CD$155:$DC$1048576,MATCH($A1107,'Hoja de Trabajo para listado'!$CD$155:$CD$1048576,0),MATCH((CUADRO!K$4&amp;$E1107),'Hoja de Trabajo para listado'!$CD$151:$DC$151,0)),0)</f>
        <v>0</v>
      </c>
      <c r="L1107" s="241">
        <f ca="1">+IFERROR(INDEX('Hoja de Trabajo para listado'!$A$155:$Z$1048576,MATCH($A1107,'Hoja de Trabajo para listado'!$A$155:$A$1048576,0),MATCH((CUADRO!L$4&amp;$E1107),'Hoja de Trabajo para listado'!$A$151:$Z$151,0)),0)+IFERROR(INDEX('Hoja de Trabajo para listado'!$AB$155:$BA$1048576,MATCH($A1107,'Hoja de Trabajo para listado'!$AB$155:$AB$1048576,0),MATCH((CUADRO!L$4&amp;$E1107),'Hoja de Trabajo para listado'!$AB$151:$BA$151,0)),0)+IFERROR(INDEX('Hoja de Trabajo para listado'!$BC$155:$CB$1048576,MATCH($A1107,'Hoja de Trabajo para listado'!$BC$155:$BC$1048576,0),MATCH((CUADRO!L$4&amp;$E1107),'Hoja de Trabajo para listado'!$BC$151:$CB$151,0)),0)+IFERROR(INDEX('Hoja de Trabajo para listado'!$DE$153:$DG$274,MATCH($A1107,'Hoja de Trabajo para listado'!$DE$153:$DE$1048576,0),MATCH((CUADRO!L$4&amp;$E1107),'Hoja de Trabajo para listado'!$DE$151:$DG$151,0)),0)+IFERROR(INDEX('Hoja de Trabajo para listado'!$CD$155:$DC$1048576,MATCH($A1107,'Hoja de Trabajo para listado'!$CD$155:$CD$1048576,0),MATCH((CUADRO!L$4&amp;$E1107),'Hoja de Trabajo para listado'!$CD$151:$DC$151,0)),0)</f>
        <v>0</v>
      </c>
      <c r="M1107" s="241">
        <f ca="1">+IFERROR(INDEX('Hoja de Trabajo para listado'!$A$155:$Z$1048576,MATCH($A1107,'Hoja de Trabajo para listado'!$A$155:$A$1048576,0),MATCH((CUADRO!M$4&amp;$E1107),'Hoja de Trabajo para listado'!$A$151:$Z$151,0)),0)+IFERROR(INDEX('Hoja de Trabajo para listado'!$AB$155:$BA$1048576,MATCH($A1107,'Hoja de Trabajo para listado'!$AB$155:$AB$1048576,0),MATCH((CUADRO!M$4&amp;$E1107),'Hoja de Trabajo para listado'!$AB$151:$BA$151,0)),0)+IFERROR(INDEX('Hoja de Trabajo para listado'!$BC$155:$CB$1048576,MATCH($A1107,'Hoja de Trabajo para listado'!$BC$155:$BC$1048576,0),MATCH((CUADRO!M$4&amp;$E1107),'Hoja de Trabajo para listado'!$BC$151:$CB$151,0)),0)+IFERROR(INDEX('Hoja de Trabajo para listado'!$DE$153:$DG$274,MATCH($A1107,'Hoja de Trabajo para listado'!$DE$153:$DE$1048576,0),MATCH((CUADRO!M$4&amp;$E1107),'Hoja de Trabajo para listado'!$DE$151:$DG$151,0)),0)+IFERROR(INDEX('Hoja de Trabajo para listado'!$CD$155:$DC$1048576,MATCH($A1107,'Hoja de Trabajo para listado'!$CD$155:$CD$1048576,0),MATCH((CUADRO!M$4&amp;$E1107),'Hoja de Trabajo para listado'!$CD$151:$DC$151,0)),0)</f>
        <v>0</v>
      </c>
      <c r="N1107" s="241">
        <f ca="1">+IFERROR(INDEX('Hoja de Trabajo para listado'!$A$155:$Z$1048576,MATCH($A1107,'Hoja de Trabajo para listado'!$A$155:$A$1048576,0),MATCH((CUADRO!N$4&amp;$E1107),'Hoja de Trabajo para listado'!$A$151:$Z$151,0)),0)+IFERROR(INDEX('Hoja de Trabajo para listado'!$AB$155:$BA$1048576,MATCH($A1107,'Hoja de Trabajo para listado'!$AB$155:$AB$1048576,0),MATCH((CUADRO!N$4&amp;$E1107),'Hoja de Trabajo para listado'!$AB$151:$BA$151,0)),0)+IFERROR(INDEX('Hoja de Trabajo para listado'!$BC$155:$CB$1048576,MATCH($A1107,'Hoja de Trabajo para listado'!$BC$155:$BC$1048576,0),MATCH((CUADRO!N$4&amp;$E1107),'Hoja de Trabajo para listado'!$BC$151:$CB$151,0)),0)+IFERROR(INDEX('Hoja de Trabajo para listado'!$DE$153:$DG$274,MATCH($A1107,'Hoja de Trabajo para listado'!$DE$153:$DE$1048576,0),MATCH((CUADRO!N$4&amp;$E1107),'Hoja de Trabajo para listado'!$DE$151:$DG$151,0)),0)+IFERROR(INDEX('Hoja de Trabajo para listado'!$CD$155:$DC$1048576,MATCH($A1107,'Hoja de Trabajo para listado'!$CD$155:$CD$1048576,0),MATCH((CUADRO!N$4&amp;$E1107),'Hoja de Trabajo para listado'!$CD$151:$DC$151,0)),0)</f>
        <v>0</v>
      </c>
      <c r="O1107" s="241">
        <f ca="1">+IFERROR(INDEX('Hoja de Trabajo para listado'!$A$155:$Z$1048576,MATCH($A1107,'Hoja de Trabajo para listado'!$A$155:$A$1048576,0),MATCH((CUADRO!O$4&amp;$E1107),'Hoja de Trabajo para listado'!$A$151:$Z$151,0)),0)+IFERROR(INDEX('Hoja de Trabajo para listado'!$AB$155:$BA$1048576,MATCH($A1107,'Hoja de Trabajo para listado'!$AB$155:$AB$1048576,0),MATCH((CUADRO!O$4&amp;$E1107),'Hoja de Trabajo para listado'!$AB$151:$BA$151,0)),0)+IFERROR(INDEX('Hoja de Trabajo para listado'!$BC$155:$CB$1048576,MATCH($A1107,'Hoja de Trabajo para listado'!$BC$155:$BC$1048576,0),MATCH((CUADRO!O$4&amp;$E1107),'Hoja de Trabajo para listado'!$BC$151:$CB$151,0)),0)+IFERROR(INDEX('Hoja de Trabajo para listado'!$DE$153:$DG$274,MATCH($A1107,'Hoja de Trabajo para listado'!$DE$153:$DE$1048576,0),MATCH((CUADRO!O$4&amp;$E1107),'Hoja de Trabajo para listado'!$DE$151:$DG$151,0)),0)+IFERROR(INDEX('Hoja de Trabajo para listado'!$CD$155:$DC$1048576,MATCH($A1107,'Hoja de Trabajo para listado'!$CD$155:$CD$1048576,0),MATCH((CUADRO!O$4&amp;$E1107),'Hoja de Trabajo para listado'!$CD$151:$DC$151,0)),0)</f>
        <v>0</v>
      </c>
      <c r="P1107" s="241">
        <f ca="1">+IFERROR(INDEX('Hoja de Trabajo para listado'!$A$155:$Z$1048576,MATCH($A1107,'Hoja de Trabajo para listado'!$A$155:$A$1048576,0),MATCH((CUADRO!P$4&amp;$E1107),'Hoja de Trabajo para listado'!$A$151:$Z$151,0)),0)+IFERROR(INDEX('Hoja de Trabajo para listado'!$AB$155:$BA$1048576,MATCH($A1107,'Hoja de Trabajo para listado'!$AB$155:$AB$1048576,0),MATCH((CUADRO!P$4&amp;$E1107),'Hoja de Trabajo para listado'!$AB$151:$BA$151,0)),0)+IFERROR(INDEX('Hoja de Trabajo para listado'!$BC$155:$CB$1048576,MATCH($A1107,'Hoja de Trabajo para listado'!$BC$155:$BC$1048576,0),MATCH((CUADRO!P$4&amp;$E1107),'Hoja de Trabajo para listado'!$BC$151:$CB$151,0)),0)+IFERROR(INDEX('Hoja de Trabajo para listado'!$DE$153:$DG$274,MATCH($A1107,'Hoja de Trabajo para listado'!$DE$153:$DE$1048576,0),MATCH((CUADRO!P$4&amp;$E1107),'Hoja de Trabajo para listado'!$DE$151:$DG$151,0)),0)+IFERROR(INDEX('Hoja de Trabajo para listado'!$CD$155:$DC$1048576,MATCH($A1107,'Hoja de Trabajo para listado'!$CD$155:$CD$1048576,0),MATCH((CUADRO!P$4&amp;$E1107),'Hoja de Trabajo para listado'!$CD$151:$DC$151,0)),0)</f>
        <v>0</v>
      </c>
      <c r="Q1107" s="241">
        <f ca="1">+IFERROR(INDEX('Hoja de Trabajo para listado'!$A$155:$Z$1048576,MATCH($A1107,'Hoja de Trabajo para listado'!$A$155:$A$1048576,0),MATCH((CUADRO!Q$4&amp;$E1107),'Hoja de Trabajo para listado'!$A$151:$Z$151,0)),0)+IFERROR(INDEX('Hoja de Trabajo para listado'!$AB$155:$BA$1048576,MATCH($A1107,'Hoja de Trabajo para listado'!$AB$155:$AB$1048576,0),MATCH((CUADRO!Q$4&amp;$E1107),'Hoja de Trabajo para listado'!$AB$151:$BA$151,0)),0)+IFERROR(INDEX('Hoja de Trabajo para listado'!$BC$155:$CB$1048576,MATCH($A1107,'Hoja de Trabajo para listado'!$BC$155:$BC$1048576,0),MATCH((CUADRO!Q$4&amp;$E1107),'Hoja de Trabajo para listado'!$BC$151:$CB$151,0)),0)+IFERROR(INDEX('Hoja de Trabajo para listado'!$DE$153:$DG$274,MATCH($A1107,'Hoja de Trabajo para listado'!$DE$153:$DE$1048576,0),MATCH((CUADRO!Q$4&amp;$E1107),'Hoja de Trabajo para listado'!$DE$151:$DG$151,0)),0)+IFERROR(INDEX('Hoja de Trabajo para listado'!$CD$155:$DC$1048576,MATCH($A1107,'Hoja de Trabajo para listado'!$CD$155:$CD$1048576,0),MATCH((CUADRO!Q$4&amp;$E1107),'Hoja de Trabajo para listado'!$CD$151:$DC$151,0)),0)</f>
        <v>0</v>
      </c>
      <c r="R1107" s="241">
        <f t="shared" ca="1" si="41"/>
        <v>0</v>
      </c>
      <c r="S1107" s="247"/>
      <c r="T1107" s="241">
        <f ca="1">+T1108</f>
        <v>0</v>
      </c>
      <c r="U1107" s="240">
        <f t="shared" si="42"/>
        <v>1</v>
      </c>
      <c r="V1107" s="327" t="str">
        <f>+VLOOKUP(A1107,bd_lista!$A$3:$E$592,5,FALSE)</f>
        <v>Gobiernos Autonomos Municipales</v>
      </c>
      <c r="W1107" s="397" t="str">
        <f>+V1107</f>
        <v>Gobiernos Autonomos Municipales</v>
      </c>
      <c r="X1107" s="240">
        <f>+VLOOKUP(A1107,[4]Sheet1!$A$13:$D$744,4,FALSE)</f>
        <v>0</v>
      </c>
      <c r="Y1107" s="240" t="e">
        <f>+VLOOKUP(X1107,bd_lista!$A$3:$C$592,3,FALSE)</f>
        <v>#N/A</v>
      </c>
      <c r="Z1107" s="290">
        <f>+X1107</f>
        <v>0</v>
      </c>
      <c r="AA1107" s="291" t="e">
        <f>+Y1107</f>
        <v>#N/A</v>
      </c>
    </row>
    <row r="1108" spans="1:27" customFormat="1" ht="15" hidden="1" customHeight="1">
      <c r="A1108" s="32">
        <v>1911</v>
      </c>
      <c r="B1108" s="394"/>
      <c r="C1108" s="245" t="str">
        <f>+VLOOKUP(A1108,bd_lista!$A$3:$C$592,3,FALSE)</f>
        <v>Gobierno Autónomo Municipal de Santa Rosa del Abuná</v>
      </c>
      <c r="D1108" s="396"/>
      <c r="E1108" s="242" t="s">
        <v>1304</v>
      </c>
      <c r="F1108" s="243">
        <f ca="1">+IFERROR(INDEX('Hoja de Trabajo para listado'!$A$155:$Z$1048576,MATCH($A1108,'Hoja de Trabajo para listado'!$A$155:$A$1048576,0),MATCH((CUADRO!F$4&amp;$E1108),'Hoja de Trabajo para listado'!$A$151:$Z$151,0)),0)+IFERROR(INDEX('Hoja de Trabajo para listado'!$AB$155:$BA$1048576,MATCH($A1108,'Hoja de Trabajo para listado'!$AB$155:$AB$1048576,0),MATCH((CUADRO!F$4&amp;$E1108),'Hoja de Trabajo para listado'!$AB$151:$BA$151,0)),0)+IFERROR(INDEX('Hoja de Trabajo para listado'!$BC$155:$CB$1048576,MATCH($A1108,'Hoja de Trabajo para listado'!$BC$155:$BC$1048576,0),MATCH((CUADRO!F$4&amp;$E1108),'Hoja de Trabajo para listado'!$BC$151:$CB$151,0)),0)+IFERROR(INDEX('Hoja de Trabajo para listado'!$DE$153:$DG$274,MATCH($A1108,'Hoja de Trabajo para listado'!$DE$153:$DE$1048576,0),MATCH((CUADRO!F$4&amp;$E1108),'Hoja de Trabajo para listado'!$DE$151:$DG$151,0)),0)+IFERROR(INDEX('Hoja de Trabajo para listado'!$CD$155:$DC$1048576,MATCH($A1108,'Hoja de Trabajo para listado'!$CD$155:$CD$1048576,0),MATCH((CUADRO!F$4&amp;$E1108),'Hoja de Trabajo para listado'!$CD$151:$DC$151,0)),0)</f>
        <v>0</v>
      </c>
      <c r="G1108" s="243">
        <f ca="1">+IFERROR(INDEX('Hoja de Trabajo para listado'!$A$155:$Z$1048576,MATCH($A1108,'Hoja de Trabajo para listado'!$A$155:$A$1048576,0),MATCH((CUADRO!G$4&amp;$E1108),'Hoja de Trabajo para listado'!$A$151:$Z$151,0)),0)+IFERROR(INDEX('Hoja de Trabajo para listado'!$AB$155:$BA$1048576,MATCH($A1108,'Hoja de Trabajo para listado'!$AB$155:$AB$1048576,0),MATCH((CUADRO!G$4&amp;$E1108),'Hoja de Trabajo para listado'!$AB$151:$BA$151,0)),0)+IFERROR(INDEX('Hoja de Trabajo para listado'!$BC$155:$CB$1048576,MATCH($A1108,'Hoja de Trabajo para listado'!$BC$155:$BC$1048576,0),MATCH((CUADRO!G$4&amp;$E1108),'Hoja de Trabajo para listado'!$BC$151:$CB$151,0)),0)+IFERROR(INDEX('Hoja de Trabajo para listado'!$DE$153:$DG$274,MATCH($A1108,'Hoja de Trabajo para listado'!$DE$153:$DE$1048576,0),MATCH((CUADRO!G$4&amp;$E1108),'Hoja de Trabajo para listado'!$DE$151:$DG$151,0)),0)+IFERROR(INDEX('Hoja de Trabajo para listado'!$CD$155:$DC$1048576,MATCH($A1108,'Hoja de Trabajo para listado'!$CD$155:$CD$1048576,0),MATCH((CUADRO!G$4&amp;$E1108),'Hoja de Trabajo para listado'!$CD$151:$DC$151,0)),0)</f>
        <v>0</v>
      </c>
      <c r="H1108" s="243">
        <f ca="1">+IFERROR(INDEX('Hoja de Trabajo para listado'!$A$155:$Z$1048576,MATCH($A1108,'Hoja de Trabajo para listado'!$A$155:$A$1048576,0),MATCH((CUADRO!H$4&amp;$E1108),'Hoja de Trabajo para listado'!$A$151:$Z$151,0)),0)+IFERROR(INDEX('Hoja de Trabajo para listado'!$AB$155:$BA$1048576,MATCH($A1108,'Hoja de Trabajo para listado'!$AB$155:$AB$1048576,0),MATCH((CUADRO!H$4&amp;$E1108),'Hoja de Trabajo para listado'!$AB$151:$BA$151,0)),0)+IFERROR(INDEX('Hoja de Trabajo para listado'!$BC$155:$CB$1048576,MATCH($A1108,'Hoja de Trabajo para listado'!$BC$155:$BC$1048576,0),MATCH((CUADRO!H$4&amp;$E1108),'Hoja de Trabajo para listado'!$BC$151:$CB$151,0)),0)+IFERROR(INDEX('Hoja de Trabajo para listado'!$DE$153:$DG$274,MATCH($A1108,'Hoja de Trabajo para listado'!$DE$153:$DE$1048576,0),MATCH((CUADRO!H$4&amp;$E1108),'Hoja de Trabajo para listado'!$DE$151:$DG$151,0)),0)+IFERROR(INDEX('Hoja de Trabajo para listado'!$CD$155:$DC$1048576,MATCH($A1108,'Hoja de Trabajo para listado'!$CD$155:$CD$1048576,0),MATCH((CUADRO!H$4&amp;$E1108),'Hoja de Trabajo para listado'!$CD$151:$DC$151,0)),0)</f>
        <v>0</v>
      </c>
      <c r="I1108" s="243">
        <f ca="1">+IFERROR(INDEX('Hoja de Trabajo para listado'!$A$155:$Z$1048576,MATCH($A1108,'Hoja de Trabajo para listado'!$A$155:$A$1048576,0),MATCH((CUADRO!I$4&amp;$E1108),'Hoja de Trabajo para listado'!$A$151:$Z$151,0)),0)+IFERROR(INDEX('Hoja de Trabajo para listado'!$AB$155:$BA$1048576,MATCH($A1108,'Hoja de Trabajo para listado'!$AB$155:$AB$1048576,0),MATCH((CUADRO!I$4&amp;$E1108),'Hoja de Trabajo para listado'!$AB$151:$BA$151,0)),0)+IFERROR(INDEX('Hoja de Trabajo para listado'!$BC$155:$CB$1048576,MATCH($A1108,'Hoja de Trabajo para listado'!$BC$155:$BC$1048576,0),MATCH((CUADRO!I$4&amp;$E1108),'Hoja de Trabajo para listado'!$BC$151:$CB$151,0)),0)+IFERROR(INDEX('Hoja de Trabajo para listado'!$DE$153:$DG$274,MATCH($A1108,'Hoja de Trabajo para listado'!$DE$153:$DE$1048576,0),MATCH((CUADRO!I$4&amp;$E1108),'Hoja de Trabajo para listado'!$DE$151:$DG$151,0)),0)+IFERROR(INDEX('Hoja de Trabajo para listado'!$CD$155:$DC$1048576,MATCH($A1108,'Hoja de Trabajo para listado'!$CD$155:$CD$1048576,0),MATCH((CUADRO!I$4&amp;$E1108),'Hoja de Trabajo para listado'!$CD$151:$DC$151,0)),0)</f>
        <v>0</v>
      </c>
      <c r="J1108" s="243">
        <f ca="1">+IFERROR(INDEX('Hoja de Trabajo para listado'!$A$155:$Z$1048576,MATCH($A1108,'Hoja de Trabajo para listado'!$A$155:$A$1048576,0),MATCH((CUADRO!J$4&amp;$E1108),'Hoja de Trabajo para listado'!$A$151:$Z$151,0)),0)+IFERROR(INDEX('Hoja de Trabajo para listado'!$AB$155:$BA$1048576,MATCH($A1108,'Hoja de Trabajo para listado'!$AB$155:$AB$1048576,0),MATCH((CUADRO!J$4&amp;$E1108),'Hoja de Trabajo para listado'!$AB$151:$BA$151,0)),0)+IFERROR(INDEX('Hoja de Trabajo para listado'!$BC$155:$CB$1048576,MATCH($A1108,'Hoja de Trabajo para listado'!$BC$155:$BC$1048576,0),MATCH((CUADRO!J$4&amp;$E1108),'Hoja de Trabajo para listado'!$BC$151:$CB$151,0)),0)+IFERROR(INDEX('Hoja de Trabajo para listado'!$DE$153:$DG$274,MATCH($A1108,'Hoja de Trabajo para listado'!$DE$153:$DE$1048576,0),MATCH((CUADRO!J$4&amp;$E1108),'Hoja de Trabajo para listado'!$DE$151:$DG$151,0)),0)+IFERROR(INDEX('Hoja de Trabajo para listado'!$CD$155:$DC$1048576,MATCH($A1108,'Hoja de Trabajo para listado'!$CD$155:$CD$1048576,0),MATCH((CUADRO!J$4&amp;$E1108),'Hoja de Trabajo para listado'!$CD$151:$DC$151,0)),0)</f>
        <v>0</v>
      </c>
      <c r="K1108" s="243">
        <f ca="1">+IFERROR(INDEX('Hoja de Trabajo para listado'!$A$155:$Z$1048576,MATCH($A1108,'Hoja de Trabajo para listado'!$A$155:$A$1048576,0),MATCH((CUADRO!K$4&amp;$E1108),'Hoja de Trabajo para listado'!$A$151:$Z$151,0)),0)+IFERROR(INDEX('Hoja de Trabajo para listado'!$AB$155:$BA$1048576,MATCH($A1108,'Hoja de Trabajo para listado'!$AB$155:$AB$1048576,0),MATCH((CUADRO!K$4&amp;$E1108),'Hoja de Trabajo para listado'!$AB$151:$BA$151,0)),0)+IFERROR(INDEX('Hoja de Trabajo para listado'!$BC$155:$CB$1048576,MATCH($A1108,'Hoja de Trabajo para listado'!$BC$155:$BC$1048576,0),MATCH((CUADRO!K$4&amp;$E1108),'Hoja de Trabajo para listado'!$BC$151:$CB$151,0)),0)+IFERROR(INDEX('Hoja de Trabajo para listado'!$DE$153:$DG$274,MATCH($A1108,'Hoja de Trabajo para listado'!$DE$153:$DE$1048576,0),MATCH((CUADRO!K$4&amp;$E1108),'Hoja de Trabajo para listado'!$DE$151:$DG$151,0)),0)+IFERROR(INDEX('Hoja de Trabajo para listado'!$CD$155:$DC$1048576,MATCH($A1108,'Hoja de Trabajo para listado'!$CD$155:$CD$1048576,0),MATCH((CUADRO!K$4&amp;$E1108),'Hoja de Trabajo para listado'!$CD$151:$DC$151,0)),0)</f>
        <v>0</v>
      </c>
      <c r="L1108" s="243">
        <f ca="1">+IFERROR(INDEX('Hoja de Trabajo para listado'!$A$155:$Z$1048576,MATCH($A1108,'Hoja de Trabajo para listado'!$A$155:$A$1048576,0),MATCH((CUADRO!L$4&amp;$E1108),'Hoja de Trabajo para listado'!$A$151:$Z$151,0)),0)+IFERROR(INDEX('Hoja de Trabajo para listado'!$AB$155:$BA$1048576,MATCH($A1108,'Hoja de Trabajo para listado'!$AB$155:$AB$1048576,0),MATCH((CUADRO!L$4&amp;$E1108),'Hoja de Trabajo para listado'!$AB$151:$BA$151,0)),0)+IFERROR(INDEX('Hoja de Trabajo para listado'!$BC$155:$CB$1048576,MATCH($A1108,'Hoja de Trabajo para listado'!$BC$155:$BC$1048576,0),MATCH((CUADRO!L$4&amp;$E1108),'Hoja de Trabajo para listado'!$BC$151:$CB$151,0)),0)+IFERROR(INDEX('Hoja de Trabajo para listado'!$DE$153:$DG$274,MATCH($A1108,'Hoja de Trabajo para listado'!$DE$153:$DE$1048576,0),MATCH((CUADRO!L$4&amp;$E1108),'Hoja de Trabajo para listado'!$DE$151:$DG$151,0)),0)+IFERROR(INDEX('Hoja de Trabajo para listado'!$CD$155:$DC$1048576,MATCH($A1108,'Hoja de Trabajo para listado'!$CD$155:$CD$1048576,0),MATCH((CUADRO!L$4&amp;$E1108),'Hoja de Trabajo para listado'!$CD$151:$DC$151,0)),0)</f>
        <v>0</v>
      </c>
      <c r="M1108" s="243">
        <f ca="1">+IFERROR(INDEX('Hoja de Trabajo para listado'!$A$155:$Z$1048576,MATCH($A1108,'Hoja de Trabajo para listado'!$A$155:$A$1048576,0),MATCH((CUADRO!M$4&amp;$E1108),'Hoja de Trabajo para listado'!$A$151:$Z$151,0)),0)+IFERROR(INDEX('Hoja de Trabajo para listado'!$AB$155:$BA$1048576,MATCH($A1108,'Hoja de Trabajo para listado'!$AB$155:$AB$1048576,0),MATCH((CUADRO!M$4&amp;$E1108),'Hoja de Trabajo para listado'!$AB$151:$BA$151,0)),0)+IFERROR(INDEX('Hoja de Trabajo para listado'!$BC$155:$CB$1048576,MATCH($A1108,'Hoja de Trabajo para listado'!$BC$155:$BC$1048576,0),MATCH((CUADRO!M$4&amp;$E1108),'Hoja de Trabajo para listado'!$BC$151:$CB$151,0)),0)+IFERROR(INDEX('Hoja de Trabajo para listado'!$DE$153:$DG$274,MATCH($A1108,'Hoja de Trabajo para listado'!$DE$153:$DE$1048576,0),MATCH((CUADRO!M$4&amp;$E1108),'Hoja de Trabajo para listado'!$DE$151:$DG$151,0)),0)+IFERROR(INDEX('Hoja de Trabajo para listado'!$CD$155:$DC$1048576,MATCH($A1108,'Hoja de Trabajo para listado'!$CD$155:$CD$1048576,0),MATCH((CUADRO!M$4&amp;$E1108),'Hoja de Trabajo para listado'!$CD$151:$DC$151,0)),0)</f>
        <v>0</v>
      </c>
      <c r="N1108" s="243">
        <f ca="1">+IFERROR(INDEX('Hoja de Trabajo para listado'!$A$155:$Z$1048576,MATCH($A1108,'Hoja de Trabajo para listado'!$A$155:$A$1048576,0),MATCH((CUADRO!N$4&amp;$E1108),'Hoja de Trabajo para listado'!$A$151:$Z$151,0)),0)+IFERROR(INDEX('Hoja de Trabajo para listado'!$AB$155:$BA$1048576,MATCH($A1108,'Hoja de Trabajo para listado'!$AB$155:$AB$1048576,0),MATCH((CUADRO!N$4&amp;$E1108),'Hoja de Trabajo para listado'!$AB$151:$BA$151,0)),0)+IFERROR(INDEX('Hoja de Trabajo para listado'!$BC$155:$CB$1048576,MATCH($A1108,'Hoja de Trabajo para listado'!$BC$155:$BC$1048576,0),MATCH((CUADRO!N$4&amp;$E1108),'Hoja de Trabajo para listado'!$BC$151:$CB$151,0)),0)+IFERROR(INDEX('Hoja de Trabajo para listado'!$DE$153:$DG$274,MATCH($A1108,'Hoja de Trabajo para listado'!$DE$153:$DE$1048576,0),MATCH((CUADRO!N$4&amp;$E1108),'Hoja de Trabajo para listado'!$DE$151:$DG$151,0)),0)+IFERROR(INDEX('Hoja de Trabajo para listado'!$CD$155:$DC$1048576,MATCH($A1108,'Hoja de Trabajo para listado'!$CD$155:$CD$1048576,0),MATCH((CUADRO!N$4&amp;$E1108),'Hoja de Trabajo para listado'!$CD$151:$DC$151,0)),0)</f>
        <v>0</v>
      </c>
      <c r="O1108" s="243">
        <f ca="1">+IFERROR(INDEX('Hoja de Trabajo para listado'!$A$155:$Z$1048576,MATCH($A1108,'Hoja de Trabajo para listado'!$A$155:$A$1048576,0),MATCH((CUADRO!O$4&amp;$E1108),'Hoja de Trabajo para listado'!$A$151:$Z$151,0)),0)+IFERROR(INDEX('Hoja de Trabajo para listado'!$AB$155:$BA$1048576,MATCH($A1108,'Hoja de Trabajo para listado'!$AB$155:$AB$1048576,0),MATCH((CUADRO!O$4&amp;$E1108),'Hoja de Trabajo para listado'!$AB$151:$BA$151,0)),0)+IFERROR(INDEX('Hoja de Trabajo para listado'!$BC$155:$CB$1048576,MATCH($A1108,'Hoja de Trabajo para listado'!$BC$155:$BC$1048576,0),MATCH((CUADRO!O$4&amp;$E1108),'Hoja de Trabajo para listado'!$BC$151:$CB$151,0)),0)+IFERROR(INDEX('Hoja de Trabajo para listado'!$DE$153:$DG$274,MATCH($A1108,'Hoja de Trabajo para listado'!$DE$153:$DE$1048576,0),MATCH((CUADRO!O$4&amp;$E1108),'Hoja de Trabajo para listado'!$DE$151:$DG$151,0)),0)+IFERROR(INDEX('Hoja de Trabajo para listado'!$CD$155:$DC$1048576,MATCH($A1108,'Hoja de Trabajo para listado'!$CD$155:$CD$1048576,0),MATCH((CUADRO!O$4&amp;$E1108),'Hoja de Trabajo para listado'!$CD$151:$DC$151,0)),0)</f>
        <v>0</v>
      </c>
      <c r="P1108" s="243">
        <f ca="1">+IFERROR(INDEX('Hoja de Trabajo para listado'!$A$155:$Z$1048576,MATCH($A1108,'Hoja de Trabajo para listado'!$A$155:$A$1048576,0),MATCH((CUADRO!P$4&amp;$E1108),'Hoja de Trabajo para listado'!$A$151:$Z$151,0)),0)+IFERROR(INDEX('Hoja de Trabajo para listado'!$AB$155:$BA$1048576,MATCH($A1108,'Hoja de Trabajo para listado'!$AB$155:$AB$1048576,0),MATCH((CUADRO!P$4&amp;$E1108),'Hoja de Trabajo para listado'!$AB$151:$BA$151,0)),0)+IFERROR(INDEX('Hoja de Trabajo para listado'!$BC$155:$CB$1048576,MATCH($A1108,'Hoja de Trabajo para listado'!$BC$155:$BC$1048576,0),MATCH((CUADRO!P$4&amp;$E1108),'Hoja de Trabajo para listado'!$BC$151:$CB$151,0)),0)+IFERROR(INDEX('Hoja de Trabajo para listado'!$DE$153:$DG$274,MATCH($A1108,'Hoja de Trabajo para listado'!$DE$153:$DE$1048576,0),MATCH((CUADRO!P$4&amp;$E1108),'Hoja de Trabajo para listado'!$DE$151:$DG$151,0)),0)+IFERROR(INDEX('Hoja de Trabajo para listado'!$CD$155:$DC$1048576,MATCH($A1108,'Hoja de Trabajo para listado'!$CD$155:$CD$1048576,0),MATCH((CUADRO!P$4&amp;$E1108),'Hoja de Trabajo para listado'!$CD$151:$DC$151,0)),0)</f>
        <v>0</v>
      </c>
      <c r="Q1108" s="243">
        <f ca="1">+IFERROR(INDEX('Hoja de Trabajo para listado'!$A$155:$Z$1048576,MATCH($A1108,'Hoja de Trabajo para listado'!$A$155:$A$1048576,0),MATCH((CUADRO!Q$4&amp;$E1108),'Hoja de Trabajo para listado'!$A$151:$Z$151,0)),0)+IFERROR(INDEX('Hoja de Trabajo para listado'!$AB$155:$BA$1048576,MATCH($A1108,'Hoja de Trabajo para listado'!$AB$155:$AB$1048576,0),MATCH((CUADRO!Q$4&amp;$E1108),'Hoja de Trabajo para listado'!$AB$151:$BA$151,0)),0)+IFERROR(INDEX('Hoja de Trabajo para listado'!$BC$155:$CB$1048576,MATCH($A1108,'Hoja de Trabajo para listado'!$BC$155:$BC$1048576,0),MATCH((CUADRO!Q$4&amp;$E1108),'Hoja de Trabajo para listado'!$BC$151:$CB$151,0)),0)+IFERROR(INDEX('Hoja de Trabajo para listado'!$DE$153:$DG$274,MATCH($A1108,'Hoja de Trabajo para listado'!$DE$153:$DE$1048576,0),MATCH((CUADRO!Q$4&amp;$E1108),'Hoja de Trabajo para listado'!$DE$151:$DG$151,0)),0)+IFERROR(INDEX('Hoja de Trabajo para listado'!$CD$155:$DC$1048576,MATCH($A1108,'Hoja de Trabajo para listado'!$CD$155:$CD$1048576,0),MATCH((CUADRO!Q$4&amp;$E1108),'Hoja de Trabajo para listado'!$CD$151:$DC$151,0)),0)</f>
        <v>0</v>
      </c>
      <c r="R1108" s="243">
        <f t="shared" ca="1" si="41"/>
        <v>0</v>
      </c>
      <c r="S1108" s="256">
        <f ca="1">+R1107+R1108</f>
        <v>0</v>
      </c>
      <c r="T1108" s="243">
        <f ca="1">+S1108</f>
        <v>0</v>
      </c>
      <c r="U1108" s="242">
        <f t="shared" si="42"/>
        <v>2</v>
      </c>
      <c r="V1108" s="327" t="str">
        <f>+VLOOKUP(A1108,bd_lista!$A$3:$E$592,5,FALSE)</f>
        <v>Gobiernos Autonomos Municipales</v>
      </c>
      <c r="W1108" s="398"/>
      <c r="X1108" s="240">
        <f>+VLOOKUP(A1108,[4]Sheet1!$A$13:$D$744,4,FALSE)</f>
        <v>0</v>
      </c>
      <c r="Y1108" s="240" t="e">
        <f>+VLOOKUP(X1108,bd_lista!$A$3:$C$592,3,FALSE)</f>
        <v>#N/A</v>
      </c>
      <c r="Z1108" s="288"/>
      <c r="AA1108" s="289"/>
    </row>
    <row r="1109" spans="1:27" customFormat="1" ht="15" hidden="1" customHeight="1">
      <c r="A1109" s="32">
        <v>1912</v>
      </c>
      <c r="B1109" s="393">
        <f>+A1109</f>
        <v>1912</v>
      </c>
      <c r="C1109" s="245" t="str">
        <f>+VLOOKUP(A1109,bd_lista!$A$3:$C$592,3,FALSE)</f>
        <v>Gobierno Autónomo Municipal de Ingavi (Humaita)</v>
      </c>
      <c r="D1109" s="395" t="str">
        <f>+C1109</f>
        <v>Gobierno Autónomo Municipal de Ingavi (Humaita)</v>
      </c>
      <c r="E1109" s="240" t="s">
        <v>1303</v>
      </c>
      <c r="F1109" s="241">
        <f ca="1">+IFERROR(INDEX('Hoja de Trabajo para listado'!$A$155:$Z$1048576,MATCH($A1109,'Hoja de Trabajo para listado'!$A$155:$A$1048576,0),MATCH((CUADRO!F$4&amp;$E1109),'Hoja de Trabajo para listado'!$A$151:$Z$151,0)),0)+IFERROR(INDEX('Hoja de Trabajo para listado'!$AB$155:$BA$1048576,MATCH($A1109,'Hoja de Trabajo para listado'!$AB$155:$AB$1048576,0),MATCH((CUADRO!F$4&amp;$E1109),'Hoja de Trabajo para listado'!$AB$151:$BA$151,0)),0)+IFERROR(INDEX('Hoja de Trabajo para listado'!$BC$155:$CB$1048576,MATCH($A1109,'Hoja de Trabajo para listado'!$BC$155:$BC$1048576,0),MATCH((CUADRO!F$4&amp;$E1109),'Hoja de Trabajo para listado'!$BC$151:$CB$151,0)),0)+IFERROR(INDEX('Hoja de Trabajo para listado'!$DE$153:$DG$274,MATCH($A1109,'Hoja de Trabajo para listado'!$DE$153:$DE$1048576,0),MATCH((CUADRO!F$4&amp;$E1109),'Hoja de Trabajo para listado'!$DE$151:$DG$151,0)),0)+IFERROR(INDEX('Hoja de Trabajo para listado'!$CD$155:$DC$1048576,MATCH($A1109,'Hoja de Trabajo para listado'!$CD$155:$CD$1048576,0),MATCH((CUADRO!F$4&amp;$E1109),'Hoja de Trabajo para listado'!$CD$151:$DC$151,0)),0)</f>
        <v>0</v>
      </c>
      <c r="G1109" s="241">
        <f ca="1">+IFERROR(INDEX('Hoja de Trabajo para listado'!$A$155:$Z$1048576,MATCH($A1109,'Hoja de Trabajo para listado'!$A$155:$A$1048576,0),MATCH((CUADRO!G$4&amp;$E1109),'Hoja de Trabajo para listado'!$A$151:$Z$151,0)),0)+IFERROR(INDEX('Hoja de Trabajo para listado'!$AB$155:$BA$1048576,MATCH($A1109,'Hoja de Trabajo para listado'!$AB$155:$AB$1048576,0),MATCH((CUADRO!G$4&amp;$E1109),'Hoja de Trabajo para listado'!$AB$151:$BA$151,0)),0)+IFERROR(INDEX('Hoja de Trabajo para listado'!$BC$155:$CB$1048576,MATCH($A1109,'Hoja de Trabajo para listado'!$BC$155:$BC$1048576,0),MATCH((CUADRO!G$4&amp;$E1109),'Hoja de Trabajo para listado'!$BC$151:$CB$151,0)),0)+IFERROR(INDEX('Hoja de Trabajo para listado'!$DE$153:$DG$274,MATCH($A1109,'Hoja de Trabajo para listado'!$DE$153:$DE$1048576,0),MATCH((CUADRO!G$4&amp;$E1109),'Hoja de Trabajo para listado'!$DE$151:$DG$151,0)),0)+IFERROR(INDEX('Hoja de Trabajo para listado'!$CD$155:$DC$1048576,MATCH($A1109,'Hoja de Trabajo para listado'!$CD$155:$CD$1048576,0),MATCH((CUADRO!G$4&amp;$E1109),'Hoja de Trabajo para listado'!$CD$151:$DC$151,0)),0)</f>
        <v>0</v>
      </c>
      <c r="H1109" s="241">
        <f ca="1">+IFERROR(INDEX('Hoja de Trabajo para listado'!$A$155:$Z$1048576,MATCH($A1109,'Hoja de Trabajo para listado'!$A$155:$A$1048576,0),MATCH((CUADRO!H$4&amp;$E1109),'Hoja de Trabajo para listado'!$A$151:$Z$151,0)),0)+IFERROR(INDEX('Hoja de Trabajo para listado'!$AB$155:$BA$1048576,MATCH($A1109,'Hoja de Trabajo para listado'!$AB$155:$AB$1048576,0),MATCH((CUADRO!H$4&amp;$E1109),'Hoja de Trabajo para listado'!$AB$151:$BA$151,0)),0)+IFERROR(INDEX('Hoja de Trabajo para listado'!$BC$155:$CB$1048576,MATCH($A1109,'Hoja de Trabajo para listado'!$BC$155:$BC$1048576,0),MATCH((CUADRO!H$4&amp;$E1109),'Hoja de Trabajo para listado'!$BC$151:$CB$151,0)),0)+IFERROR(INDEX('Hoja de Trabajo para listado'!$DE$153:$DG$274,MATCH($A1109,'Hoja de Trabajo para listado'!$DE$153:$DE$1048576,0),MATCH((CUADRO!H$4&amp;$E1109),'Hoja de Trabajo para listado'!$DE$151:$DG$151,0)),0)+IFERROR(INDEX('Hoja de Trabajo para listado'!$CD$155:$DC$1048576,MATCH($A1109,'Hoja de Trabajo para listado'!$CD$155:$CD$1048576,0),MATCH((CUADRO!H$4&amp;$E1109),'Hoja de Trabajo para listado'!$CD$151:$DC$151,0)),0)</f>
        <v>0</v>
      </c>
      <c r="I1109" s="241">
        <f ca="1">+IFERROR(INDEX('Hoja de Trabajo para listado'!$A$155:$Z$1048576,MATCH($A1109,'Hoja de Trabajo para listado'!$A$155:$A$1048576,0),MATCH((CUADRO!I$4&amp;$E1109),'Hoja de Trabajo para listado'!$A$151:$Z$151,0)),0)+IFERROR(INDEX('Hoja de Trabajo para listado'!$AB$155:$BA$1048576,MATCH($A1109,'Hoja de Trabajo para listado'!$AB$155:$AB$1048576,0),MATCH((CUADRO!I$4&amp;$E1109),'Hoja de Trabajo para listado'!$AB$151:$BA$151,0)),0)+IFERROR(INDEX('Hoja de Trabajo para listado'!$BC$155:$CB$1048576,MATCH($A1109,'Hoja de Trabajo para listado'!$BC$155:$BC$1048576,0),MATCH((CUADRO!I$4&amp;$E1109),'Hoja de Trabajo para listado'!$BC$151:$CB$151,0)),0)+IFERROR(INDEX('Hoja de Trabajo para listado'!$DE$153:$DG$274,MATCH($A1109,'Hoja de Trabajo para listado'!$DE$153:$DE$1048576,0),MATCH((CUADRO!I$4&amp;$E1109),'Hoja de Trabajo para listado'!$DE$151:$DG$151,0)),0)+IFERROR(INDEX('Hoja de Trabajo para listado'!$CD$155:$DC$1048576,MATCH($A1109,'Hoja de Trabajo para listado'!$CD$155:$CD$1048576,0),MATCH((CUADRO!I$4&amp;$E1109),'Hoja de Trabajo para listado'!$CD$151:$DC$151,0)),0)</f>
        <v>0</v>
      </c>
      <c r="J1109" s="241">
        <f ca="1">+IFERROR(INDEX('Hoja de Trabajo para listado'!$A$155:$Z$1048576,MATCH($A1109,'Hoja de Trabajo para listado'!$A$155:$A$1048576,0),MATCH((CUADRO!J$4&amp;$E1109),'Hoja de Trabajo para listado'!$A$151:$Z$151,0)),0)+IFERROR(INDEX('Hoja de Trabajo para listado'!$AB$155:$BA$1048576,MATCH($A1109,'Hoja de Trabajo para listado'!$AB$155:$AB$1048576,0),MATCH((CUADRO!J$4&amp;$E1109),'Hoja de Trabajo para listado'!$AB$151:$BA$151,0)),0)+IFERROR(INDEX('Hoja de Trabajo para listado'!$BC$155:$CB$1048576,MATCH($A1109,'Hoja de Trabajo para listado'!$BC$155:$BC$1048576,0),MATCH((CUADRO!J$4&amp;$E1109),'Hoja de Trabajo para listado'!$BC$151:$CB$151,0)),0)+IFERROR(INDEX('Hoja de Trabajo para listado'!$DE$153:$DG$274,MATCH($A1109,'Hoja de Trabajo para listado'!$DE$153:$DE$1048576,0),MATCH((CUADRO!J$4&amp;$E1109),'Hoja de Trabajo para listado'!$DE$151:$DG$151,0)),0)+IFERROR(INDEX('Hoja de Trabajo para listado'!$CD$155:$DC$1048576,MATCH($A1109,'Hoja de Trabajo para listado'!$CD$155:$CD$1048576,0),MATCH((CUADRO!J$4&amp;$E1109),'Hoja de Trabajo para listado'!$CD$151:$DC$151,0)),0)</f>
        <v>0</v>
      </c>
      <c r="K1109" s="241">
        <f ca="1">+IFERROR(INDEX('Hoja de Trabajo para listado'!$A$155:$Z$1048576,MATCH($A1109,'Hoja de Trabajo para listado'!$A$155:$A$1048576,0),MATCH((CUADRO!K$4&amp;$E1109),'Hoja de Trabajo para listado'!$A$151:$Z$151,0)),0)+IFERROR(INDEX('Hoja de Trabajo para listado'!$AB$155:$BA$1048576,MATCH($A1109,'Hoja de Trabajo para listado'!$AB$155:$AB$1048576,0),MATCH((CUADRO!K$4&amp;$E1109),'Hoja de Trabajo para listado'!$AB$151:$BA$151,0)),0)+IFERROR(INDEX('Hoja de Trabajo para listado'!$BC$155:$CB$1048576,MATCH($A1109,'Hoja de Trabajo para listado'!$BC$155:$BC$1048576,0),MATCH((CUADRO!K$4&amp;$E1109),'Hoja de Trabajo para listado'!$BC$151:$CB$151,0)),0)+IFERROR(INDEX('Hoja de Trabajo para listado'!$DE$153:$DG$274,MATCH($A1109,'Hoja de Trabajo para listado'!$DE$153:$DE$1048576,0),MATCH((CUADRO!K$4&amp;$E1109),'Hoja de Trabajo para listado'!$DE$151:$DG$151,0)),0)+IFERROR(INDEX('Hoja de Trabajo para listado'!$CD$155:$DC$1048576,MATCH($A1109,'Hoja de Trabajo para listado'!$CD$155:$CD$1048576,0),MATCH((CUADRO!K$4&amp;$E1109),'Hoja de Trabajo para listado'!$CD$151:$DC$151,0)),0)</f>
        <v>0</v>
      </c>
      <c r="L1109" s="241">
        <f ca="1">+IFERROR(INDEX('Hoja de Trabajo para listado'!$A$155:$Z$1048576,MATCH($A1109,'Hoja de Trabajo para listado'!$A$155:$A$1048576,0),MATCH((CUADRO!L$4&amp;$E1109),'Hoja de Trabajo para listado'!$A$151:$Z$151,0)),0)+IFERROR(INDEX('Hoja de Trabajo para listado'!$AB$155:$BA$1048576,MATCH($A1109,'Hoja de Trabajo para listado'!$AB$155:$AB$1048576,0),MATCH((CUADRO!L$4&amp;$E1109),'Hoja de Trabajo para listado'!$AB$151:$BA$151,0)),0)+IFERROR(INDEX('Hoja de Trabajo para listado'!$BC$155:$CB$1048576,MATCH($A1109,'Hoja de Trabajo para listado'!$BC$155:$BC$1048576,0),MATCH((CUADRO!L$4&amp;$E1109),'Hoja de Trabajo para listado'!$BC$151:$CB$151,0)),0)+IFERROR(INDEX('Hoja de Trabajo para listado'!$DE$153:$DG$274,MATCH($A1109,'Hoja de Trabajo para listado'!$DE$153:$DE$1048576,0),MATCH((CUADRO!L$4&amp;$E1109),'Hoja de Trabajo para listado'!$DE$151:$DG$151,0)),0)+IFERROR(INDEX('Hoja de Trabajo para listado'!$CD$155:$DC$1048576,MATCH($A1109,'Hoja de Trabajo para listado'!$CD$155:$CD$1048576,0),MATCH((CUADRO!L$4&amp;$E1109),'Hoja de Trabajo para listado'!$CD$151:$DC$151,0)),0)</f>
        <v>0</v>
      </c>
      <c r="M1109" s="241">
        <f ca="1">+IFERROR(INDEX('Hoja de Trabajo para listado'!$A$155:$Z$1048576,MATCH($A1109,'Hoja de Trabajo para listado'!$A$155:$A$1048576,0),MATCH((CUADRO!M$4&amp;$E1109),'Hoja de Trabajo para listado'!$A$151:$Z$151,0)),0)+IFERROR(INDEX('Hoja de Trabajo para listado'!$AB$155:$BA$1048576,MATCH($A1109,'Hoja de Trabajo para listado'!$AB$155:$AB$1048576,0),MATCH((CUADRO!M$4&amp;$E1109),'Hoja de Trabajo para listado'!$AB$151:$BA$151,0)),0)+IFERROR(INDEX('Hoja de Trabajo para listado'!$BC$155:$CB$1048576,MATCH($A1109,'Hoja de Trabajo para listado'!$BC$155:$BC$1048576,0),MATCH((CUADRO!M$4&amp;$E1109),'Hoja de Trabajo para listado'!$BC$151:$CB$151,0)),0)+IFERROR(INDEX('Hoja de Trabajo para listado'!$DE$153:$DG$274,MATCH($A1109,'Hoja de Trabajo para listado'!$DE$153:$DE$1048576,0),MATCH((CUADRO!M$4&amp;$E1109),'Hoja de Trabajo para listado'!$DE$151:$DG$151,0)),0)+IFERROR(INDEX('Hoja de Trabajo para listado'!$CD$155:$DC$1048576,MATCH($A1109,'Hoja de Trabajo para listado'!$CD$155:$CD$1048576,0),MATCH((CUADRO!M$4&amp;$E1109),'Hoja de Trabajo para listado'!$CD$151:$DC$151,0)),0)</f>
        <v>0</v>
      </c>
      <c r="N1109" s="241">
        <f ca="1">+IFERROR(INDEX('Hoja de Trabajo para listado'!$A$155:$Z$1048576,MATCH($A1109,'Hoja de Trabajo para listado'!$A$155:$A$1048576,0),MATCH((CUADRO!N$4&amp;$E1109),'Hoja de Trabajo para listado'!$A$151:$Z$151,0)),0)+IFERROR(INDEX('Hoja de Trabajo para listado'!$AB$155:$BA$1048576,MATCH($A1109,'Hoja de Trabajo para listado'!$AB$155:$AB$1048576,0),MATCH((CUADRO!N$4&amp;$E1109),'Hoja de Trabajo para listado'!$AB$151:$BA$151,0)),0)+IFERROR(INDEX('Hoja de Trabajo para listado'!$BC$155:$CB$1048576,MATCH($A1109,'Hoja de Trabajo para listado'!$BC$155:$BC$1048576,0),MATCH((CUADRO!N$4&amp;$E1109),'Hoja de Trabajo para listado'!$BC$151:$CB$151,0)),0)+IFERROR(INDEX('Hoja de Trabajo para listado'!$DE$153:$DG$274,MATCH($A1109,'Hoja de Trabajo para listado'!$DE$153:$DE$1048576,0),MATCH((CUADRO!N$4&amp;$E1109),'Hoja de Trabajo para listado'!$DE$151:$DG$151,0)),0)+IFERROR(INDEX('Hoja de Trabajo para listado'!$CD$155:$DC$1048576,MATCH($A1109,'Hoja de Trabajo para listado'!$CD$155:$CD$1048576,0),MATCH((CUADRO!N$4&amp;$E1109),'Hoja de Trabajo para listado'!$CD$151:$DC$151,0)),0)</f>
        <v>0</v>
      </c>
      <c r="O1109" s="241">
        <f ca="1">+IFERROR(INDEX('Hoja de Trabajo para listado'!$A$155:$Z$1048576,MATCH($A1109,'Hoja de Trabajo para listado'!$A$155:$A$1048576,0),MATCH((CUADRO!O$4&amp;$E1109),'Hoja de Trabajo para listado'!$A$151:$Z$151,0)),0)+IFERROR(INDEX('Hoja de Trabajo para listado'!$AB$155:$BA$1048576,MATCH($A1109,'Hoja de Trabajo para listado'!$AB$155:$AB$1048576,0),MATCH((CUADRO!O$4&amp;$E1109),'Hoja de Trabajo para listado'!$AB$151:$BA$151,0)),0)+IFERROR(INDEX('Hoja de Trabajo para listado'!$BC$155:$CB$1048576,MATCH($A1109,'Hoja de Trabajo para listado'!$BC$155:$BC$1048576,0),MATCH((CUADRO!O$4&amp;$E1109),'Hoja de Trabajo para listado'!$BC$151:$CB$151,0)),0)+IFERROR(INDEX('Hoja de Trabajo para listado'!$DE$153:$DG$274,MATCH($A1109,'Hoja de Trabajo para listado'!$DE$153:$DE$1048576,0),MATCH((CUADRO!O$4&amp;$E1109),'Hoja de Trabajo para listado'!$DE$151:$DG$151,0)),0)+IFERROR(INDEX('Hoja de Trabajo para listado'!$CD$155:$DC$1048576,MATCH($A1109,'Hoja de Trabajo para listado'!$CD$155:$CD$1048576,0),MATCH((CUADRO!O$4&amp;$E1109),'Hoja de Trabajo para listado'!$CD$151:$DC$151,0)),0)</f>
        <v>0</v>
      </c>
      <c r="P1109" s="241">
        <f ca="1">+IFERROR(INDEX('Hoja de Trabajo para listado'!$A$155:$Z$1048576,MATCH($A1109,'Hoja de Trabajo para listado'!$A$155:$A$1048576,0),MATCH((CUADRO!P$4&amp;$E1109),'Hoja de Trabajo para listado'!$A$151:$Z$151,0)),0)+IFERROR(INDEX('Hoja de Trabajo para listado'!$AB$155:$BA$1048576,MATCH($A1109,'Hoja de Trabajo para listado'!$AB$155:$AB$1048576,0),MATCH((CUADRO!P$4&amp;$E1109),'Hoja de Trabajo para listado'!$AB$151:$BA$151,0)),0)+IFERROR(INDEX('Hoja de Trabajo para listado'!$BC$155:$CB$1048576,MATCH($A1109,'Hoja de Trabajo para listado'!$BC$155:$BC$1048576,0),MATCH((CUADRO!P$4&amp;$E1109),'Hoja de Trabajo para listado'!$BC$151:$CB$151,0)),0)+IFERROR(INDEX('Hoja de Trabajo para listado'!$DE$153:$DG$274,MATCH($A1109,'Hoja de Trabajo para listado'!$DE$153:$DE$1048576,0),MATCH((CUADRO!P$4&amp;$E1109),'Hoja de Trabajo para listado'!$DE$151:$DG$151,0)),0)+IFERROR(INDEX('Hoja de Trabajo para listado'!$CD$155:$DC$1048576,MATCH($A1109,'Hoja de Trabajo para listado'!$CD$155:$CD$1048576,0),MATCH((CUADRO!P$4&amp;$E1109),'Hoja de Trabajo para listado'!$CD$151:$DC$151,0)),0)</f>
        <v>0</v>
      </c>
      <c r="Q1109" s="241">
        <f ca="1">+IFERROR(INDEX('Hoja de Trabajo para listado'!$A$155:$Z$1048576,MATCH($A1109,'Hoja de Trabajo para listado'!$A$155:$A$1048576,0),MATCH((CUADRO!Q$4&amp;$E1109),'Hoja de Trabajo para listado'!$A$151:$Z$151,0)),0)+IFERROR(INDEX('Hoja de Trabajo para listado'!$AB$155:$BA$1048576,MATCH($A1109,'Hoja de Trabajo para listado'!$AB$155:$AB$1048576,0),MATCH((CUADRO!Q$4&amp;$E1109),'Hoja de Trabajo para listado'!$AB$151:$BA$151,0)),0)+IFERROR(INDEX('Hoja de Trabajo para listado'!$BC$155:$CB$1048576,MATCH($A1109,'Hoja de Trabajo para listado'!$BC$155:$BC$1048576,0),MATCH((CUADRO!Q$4&amp;$E1109),'Hoja de Trabajo para listado'!$BC$151:$CB$151,0)),0)+IFERROR(INDEX('Hoja de Trabajo para listado'!$DE$153:$DG$274,MATCH($A1109,'Hoja de Trabajo para listado'!$DE$153:$DE$1048576,0),MATCH((CUADRO!Q$4&amp;$E1109),'Hoja de Trabajo para listado'!$DE$151:$DG$151,0)),0)+IFERROR(INDEX('Hoja de Trabajo para listado'!$CD$155:$DC$1048576,MATCH($A1109,'Hoja de Trabajo para listado'!$CD$155:$CD$1048576,0),MATCH((CUADRO!Q$4&amp;$E1109),'Hoja de Trabajo para listado'!$CD$151:$DC$151,0)),0)</f>
        <v>0</v>
      </c>
      <c r="R1109" s="241">
        <f t="shared" ca="1" si="41"/>
        <v>0</v>
      </c>
      <c r="S1109" s="247"/>
      <c r="T1109" s="241">
        <f ca="1">+T1110</f>
        <v>0</v>
      </c>
      <c r="U1109" s="240">
        <f t="shared" si="42"/>
        <v>1</v>
      </c>
      <c r="V1109" s="327" t="str">
        <f>+VLOOKUP(A1109,bd_lista!$A$3:$E$592,5,FALSE)</f>
        <v>Gobiernos Autonomos Municipales</v>
      </c>
      <c r="W1109" s="397" t="str">
        <f>+V1109</f>
        <v>Gobiernos Autonomos Municipales</v>
      </c>
      <c r="X1109" s="240">
        <f>+VLOOKUP(A1109,[4]Sheet1!$A$13:$D$744,4,FALSE)</f>
        <v>0</v>
      </c>
      <c r="Y1109" s="240" t="e">
        <f>+VLOOKUP(X1109,bd_lista!$A$3:$C$592,3,FALSE)</f>
        <v>#N/A</v>
      </c>
      <c r="Z1109" s="290">
        <f>+X1109</f>
        <v>0</v>
      </c>
      <c r="AA1109" s="291" t="e">
        <f>+Y1109</f>
        <v>#N/A</v>
      </c>
    </row>
    <row r="1110" spans="1:27" customFormat="1" ht="15" hidden="1" customHeight="1">
      <c r="A1110" s="32">
        <v>1912</v>
      </c>
      <c r="B1110" s="394"/>
      <c r="C1110" s="245" t="str">
        <f>+VLOOKUP(A1110,bd_lista!$A$3:$C$592,3,FALSE)</f>
        <v>Gobierno Autónomo Municipal de Ingavi (Humaita)</v>
      </c>
      <c r="D1110" s="396"/>
      <c r="E1110" s="242" t="s">
        <v>1304</v>
      </c>
      <c r="F1110" s="243">
        <f ca="1">+IFERROR(INDEX('Hoja de Trabajo para listado'!$A$155:$Z$1048576,MATCH($A1110,'Hoja de Trabajo para listado'!$A$155:$A$1048576,0),MATCH((CUADRO!F$4&amp;$E1110),'Hoja de Trabajo para listado'!$A$151:$Z$151,0)),0)+IFERROR(INDEX('Hoja de Trabajo para listado'!$AB$155:$BA$1048576,MATCH($A1110,'Hoja de Trabajo para listado'!$AB$155:$AB$1048576,0),MATCH((CUADRO!F$4&amp;$E1110),'Hoja de Trabajo para listado'!$AB$151:$BA$151,0)),0)+IFERROR(INDEX('Hoja de Trabajo para listado'!$BC$155:$CB$1048576,MATCH($A1110,'Hoja de Trabajo para listado'!$BC$155:$BC$1048576,0),MATCH((CUADRO!F$4&amp;$E1110),'Hoja de Trabajo para listado'!$BC$151:$CB$151,0)),0)+IFERROR(INDEX('Hoja de Trabajo para listado'!$DE$153:$DG$274,MATCH($A1110,'Hoja de Trabajo para listado'!$DE$153:$DE$1048576,0),MATCH((CUADRO!F$4&amp;$E1110),'Hoja de Trabajo para listado'!$DE$151:$DG$151,0)),0)+IFERROR(INDEX('Hoja de Trabajo para listado'!$CD$155:$DC$1048576,MATCH($A1110,'Hoja de Trabajo para listado'!$CD$155:$CD$1048576,0),MATCH((CUADRO!F$4&amp;$E1110),'Hoja de Trabajo para listado'!$CD$151:$DC$151,0)),0)</f>
        <v>0</v>
      </c>
      <c r="G1110" s="243">
        <f ca="1">+IFERROR(INDEX('Hoja de Trabajo para listado'!$A$155:$Z$1048576,MATCH($A1110,'Hoja de Trabajo para listado'!$A$155:$A$1048576,0),MATCH((CUADRO!G$4&amp;$E1110),'Hoja de Trabajo para listado'!$A$151:$Z$151,0)),0)+IFERROR(INDEX('Hoja de Trabajo para listado'!$AB$155:$BA$1048576,MATCH($A1110,'Hoja de Trabajo para listado'!$AB$155:$AB$1048576,0),MATCH((CUADRO!G$4&amp;$E1110),'Hoja de Trabajo para listado'!$AB$151:$BA$151,0)),0)+IFERROR(INDEX('Hoja de Trabajo para listado'!$BC$155:$CB$1048576,MATCH($A1110,'Hoja de Trabajo para listado'!$BC$155:$BC$1048576,0),MATCH((CUADRO!G$4&amp;$E1110),'Hoja de Trabajo para listado'!$BC$151:$CB$151,0)),0)+IFERROR(INDEX('Hoja de Trabajo para listado'!$DE$153:$DG$274,MATCH($A1110,'Hoja de Trabajo para listado'!$DE$153:$DE$1048576,0),MATCH((CUADRO!G$4&amp;$E1110),'Hoja de Trabajo para listado'!$DE$151:$DG$151,0)),0)+IFERROR(INDEX('Hoja de Trabajo para listado'!$CD$155:$DC$1048576,MATCH($A1110,'Hoja de Trabajo para listado'!$CD$155:$CD$1048576,0),MATCH((CUADRO!G$4&amp;$E1110),'Hoja de Trabajo para listado'!$CD$151:$DC$151,0)),0)</f>
        <v>0</v>
      </c>
      <c r="H1110" s="243">
        <f ca="1">+IFERROR(INDEX('Hoja de Trabajo para listado'!$A$155:$Z$1048576,MATCH($A1110,'Hoja de Trabajo para listado'!$A$155:$A$1048576,0),MATCH((CUADRO!H$4&amp;$E1110),'Hoja de Trabajo para listado'!$A$151:$Z$151,0)),0)+IFERROR(INDEX('Hoja de Trabajo para listado'!$AB$155:$BA$1048576,MATCH($A1110,'Hoja de Trabajo para listado'!$AB$155:$AB$1048576,0),MATCH((CUADRO!H$4&amp;$E1110),'Hoja de Trabajo para listado'!$AB$151:$BA$151,0)),0)+IFERROR(INDEX('Hoja de Trabajo para listado'!$BC$155:$CB$1048576,MATCH($A1110,'Hoja de Trabajo para listado'!$BC$155:$BC$1048576,0),MATCH((CUADRO!H$4&amp;$E1110),'Hoja de Trabajo para listado'!$BC$151:$CB$151,0)),0)+IFERROR(INDEX('Hoja de Trabajo para listado'!$DE$153:$DG$274,MATCH($A1110,'Hoja de Trabajo para listado'!$DE$153:$DE$1048576,0),MATCH((CUADRO!H$4&amp;$E1110),'Hoja de Trabajo para listado'!$DE$151:$DG$151,0)),0)+IFERROR(INDEX('Hoja de Trabajo para listado'!$CD$155:$DC$1048576,MATCH($A1110,'Hoja de Trabajo para listado'!$CD$155:$CD$1048576,0),MATCH((CUADRO!H$4&amp;$E1110),'Hoja de Trabajo para listado'!$CD$151:$DC$151,0)),0)</f>
        <v>0</v>
      </c>
      <c r="I1110" s="243">
        <f ca="1">+IFERROR(INDEX('Hoja de Trabajo para listado'!$A$155:$Z$1048576,MATCH($A1110,'Hoja de Trabajo para listado'!$A$155:$A$1048576,0),MATCH((CUADRO!I$4&amp;$E1110),'Hoja de Trabajo para listado'!$A$151:$Z$151,0)),0)+IFERROR(INDEX('Hoja de Trabajo para listado'!$AB$155:$BA$1048576,MATCH($A1110,'Hoja de Trabajo para listado'!$AB$155:$AB$1048576,0),MATCH((CUADRO!I$4&amp;$E1110),'Hoja de Trabajo para listado'!$AB$151:$BA$151,0)),0)+IFERROR(INDEX('Hoja de Trabajo para listado'!$BC$155:$CB$1048576,MATCH($A1110,'Hoja de Trabajo para listado'!$BC$155:$BC$1048576,0),MATCH((CUADRO!I$4&amp;$E1110),'Hoja de Trabajo para listado'!$BC$151:$CB$151,0)),0)+IFERROR(INDEX('Hoja de Trabajo para listado'!$DE$153:$DG$274,MATCH($A1110,'Hoja de Trabajo para listado'!$DE$153:$DE$1048576,0),MATCH((CUADRO!I$4&amp;$E1110),'Hoja de Trabajo para listado'!$DE$151:$DG$151,0)),0)+IFERROR(INDEX('Hoja de Trabajo para listado'!$CD$155:$DC$1048576,MATCH($A1110,'Hoja de Trabajo para listado'!$CD$155:$CD$1048576,0),MATCH((CUADRO!I$4&amp;$E1110),'Hoja de Trabajo para listado'!$CD$151:$DC$151,0)),0)</f>
        <v>0</v>
      </c>
      <c r="J1110" s="243">
        <f ca="1">+IFERROR(INDEX('Hoja de Trabajo para listado'!$A$155:$Z$1048576,MATCH($A1110,'Hoja de Trabajo para listado'!$A$155:$A$1048576,0),MATCH((CUADRO!J$4&amp;$E1110),'Hoja de Trabajo para listado'!$A$151:$Z$151,0)),0)+IFERROR(INDEX('Hoja de Trabajo para listado'!$AB$155:$BA$1048576,MATCH($A1110,'Hoja de Trabajo para listado'!$AB$155:$AB$1048576,0),MATCH((CUADRO!J$4&amp;$E1110),'Hoja de Trabajo para listado'!$AB$151:$BA$151,0)),0)+IFERROR(INDEX('Hoja de Trabajo para listado'!$BC$155:$CB$1048576,MATCH($A1110,'Hoja de Trabajo para listado'!$BC$155:$BC$1048576,0),MATCH((CUADRO!J$4&amp;$E1110),'Hoja de Trabajo para listado'!$BC$151:$CB$151,0)),0)+IFERROR(INDEX('Hoja de Trabajo para listado'!$DE$153:$DG$274,MATCH($A1110,'Hoja de Trabajo para listado'!$DE$153:$DE$1048576,0),MATCH((CUADRO!J$4&amp;$E1110),'Hoja de Trabajo para listado'!$DE$151:$DG$151,0)),0)+IFERROR(INDEX('Hoja de Trabajo para listado'!$CD$155:$DC$1048576,MATCH($A1110,'Hoja de Trabajo para listado'!$CD$155:$CD$1048576,0),MATCH((CUADRO!J$4&amp;$E1110),'Hoja de Trabajo para listado'!$CD$151:$DC$151,0)),0)</f>
        <v>0</v>
      </c>
      <c r="K1110" s="243">
        <f ca="1">+IFERROR(INDEX('Hoja de Trabajo para listado'!$A$155:$Z$1048576,MATCH($A1110,'Hoja de Trabajo para listado'!$A$155:$A$1048576,0),MATCH((CUADRO!K$4&amp;$E1110),'Hoja de Trabajo para listado'!$A$151:$Z$151,0)),0)+IFERROR(INDEX('Hoja de Trabajo para listado'!$AB$155:$BA$1048576,MATCH($A1110,'Hoja de Trabajo para listado'!$AB$155:$AB$1048576,0),MATCH((CUADRO!K$4&amp;$E1110),'Hoja de Trabajo para listado'!$AB$151:$BA$151,0)),0)+IFERROR(INDEX('Hoja de Trabajo para listado'!$BC$155:$CB$1048576,MATCH($A1110,'Hoja de Trabajo para listado'!$BC$155:$BC$1048576,0),MATCH((CUADRO!K$4&amp;$E1110),'Hoja de Trabajo para listado'!$BC$151:$CB$151,0)),0)+IFERROR(INDEX('Hoja de Trabajo para listado'!$DE$153:$DG$274,MATCH($A1110,'Hoja de Trabajo para listado'!$DE$153:$DE$1048576,0),MATCH((CUADRO!K$4&amp;$E1110),'Hoja de Trabajo para listado'!$DE$151:$DG$151,0)),0)+IFERROR(INDEX('Hoja de Trabajo para listado'!$CD$155:$DC$1048576,MATCH($A1110,'Hoja de Trabajo para listado'!$CD$155:$CD$1048576,0),MATCH((CUADRO!K$4&amp;$E1110),'Hoja de Trabajo para listado'!$CD$151:$DC$151,0)),0)</f>
        <v>0</v>
      </c>
      <c r="L1110" s="243">
        <f ca="1">+IFERROR(INDEX('Hoja de Trabajo para listado'!$A$155:$Z$1048576,MATCH($A1110,'Hoja de Trabajo para listado'!$A$155:$A$1048576,0),MATCH((CUADRO!L$4&amp;$E1110),'Hoja de Trabajo para listado'!$A$151:$Z$151,0)),0)+IFERROR(INDEX('Hoja de Trabajo para listado'!$AB$155:$BA$1048576,MATCH($A1110,'Hoja de Trabajo para listado'!$AB$155:$AB$1048576,0),MATCH((CUADRO!L$4&amp;$E1110),'Hoja de Trabajo para listado'!$AB$151:$BA$151,0)),0)+IFERROR(INDEX('Hoja de Trabajo para listado'!$BC$155:$CB$1048576,MATCH($A1110,'Hoja de Trabajo para listado'!$BC$155:$BC$1048576,0),MATCH((CUADRO!L$4&amp;$E1110),'Hoja de Trabajo para listado'!$BC$151:$CB$151,0)),0)+IFERROR(INDEX('Hoja de Trabajo para listado'!$DE$153:$DG$274,MATCH($A1110,'Hoja de Trabajo para listado'!$DE$153:$DE$1048576,0),MATCH((CUADRO!L$4&amp;$E1110),'Hoja de Trabajo para listado'!$DE$151:$DG$151,0)),0)+IFERROR(INDEX('Hoja de Trabajo para listado'!$CD$155:$DC$1048576,MATCH($A1110,'Hoja de Trabajo para listado'!$CD$155:$CD$1048576,0),MATCH((CUADRO!L$4&amp;$E1110),'Hoja de Trabajo para listado'!$CD$151:$DC$151,0)),0)</f>
        <v>0</v>
      </c>
      <c r="M1110" s="243">
        <f ca="1">+IFERROR(INDEX('Hoja de Trabajo para listado'!$A$155:$Z$1048576,MATCH($A1110,'Hoja de Trabajo para listado'!$A$155:$A$1048576,0),MATCH((CUADRO!M$4&amp;$E1110),'Hoja de Trabajo para listado'!$A$151:$Z$151,0)),0)+IFERROR(INDEX('Hoja de Trabajo para listado'!$AB$155:$BA$1048576,MATCH($A1110,'Hoja de Trabajo para listado'!$AB$155:$AB$1048576,0),MATCH((CUADRO!M$4&amp;$E1110),'Hoja de Trabajo para listado'!$AB$151:$BA$151,0)),0)+IFERROR(INDEX('Hoja de Trabajo para listado'!$BC$155:$CB$1048576,MATCH($A1110,'Hoja de Trabajo para listado'!$BC$155:$BC$1048576,0),MATCH((CUADRO!M$4&amp;$E1110),'Hoja de Trabajo para listado'!$BC$151:$CB$151,0)),0)+IFERROR(INDEX('Hoja de Trabajo para listado'!$DE$153:$DG$274,MATCH($A1110,'Hoja de Trabajo para listado'!$DE$153:$DE$1048576,0),MATCH((CUADRO!M$4&amp;$E1110),'Hoja de Trabajo para listado'!$DE$151:$DG$151,0)),0)+IFERROR(INDEX('Hoja de Trabajo para listado'!$CD$155:$DC$1048576,MATCH($A1110,'Hoja de Trabajo para listado'!$CD$155:$CD$1048576,0),MATCH((CUADRO!M$4&amp;$E1110),'Hoja de Trabajo para listado'!$CD$151:$DC$151,0)),0)</f>
        <v>0</v>
      </c>
      <c r="N1110" s="243">
        <f ca="1">+IFERROR(INDEX('Hoja de Trabajo para listado'!$A$155:$Z$1048576,MATCH($A1110,'Hoja de Trabajo para listado'!$A$155:$A$1048576,0),MATCH((CUADRO!N$4&amp;$E1110),'Hoja de Trabajo para listado'!$A$151:$Z$151,0)),0)+IFERROR(INDEX('Hoja de Trabajo para listado'!$AB$155:$BA$1048576,MATCH($A1110,'Hoja de Trabajo para listado'!$AB$155:$AB$1048576,0),MATCH((CUADRO!N$4&amp;$E1110),'Hoja de Trabajo para listado'!$AB$151:$BA$151,0)),0)+IFERROR(INDEX('Hoja de Trabajo para listado'!$BC$155:$CB$1048576,MATCH($A1110,'Hoja de Trabajo para listado'!$BC$155:$BC$1048576,0),MATCH((CUADRO!N$4&amp;$E1110),'Hoja de Trabajo para listado'!$BC$151:$CB$151,0)),0)+IFERROR(INDEX('Hoja de Trabajo para listado'!$DE$153:$DG$274,MATCH($A1110,'Hoja de Trabajo para listado'!$DE$153:$DE$1048576,0),MATCH((CUADRO!N$4&amp;$E1110),'Hoja de Trabajo para listado'!$DE$151:$DG$151,0)),0)+IFERROR(INDEX('Hoja de Trabajo para listado'!$CD$155:$DC$1048576,MATCH($A1110,'Hoja de Trabajo para listado'!$CD$155:$CD$1048576,0),MATCH((CUADRO!N$4&amp;$E1110),'Hoja de Trabajo para listado'!$CD$151:$DC$151,0)),0)</f>
        <v>0</v>
      </c>
      <c r="O1110" s="243">
        <f ca="1">+IFERROR(INDEX('Hoja de Trabajo para listado'!$A$155:$Z$1048576,MATCH($A1110,'Hoja de Trabajo para listado'!$A$155:$A$1048576,0),MATCH((CUADRO!O$4&amp;$E1110),'Hoja de Trabajo para listado'!$A$151:$Z$151,0)),0)+IFERROR(INDEX('Hoja de Trabajo para listado'!$AB$155:$BA$1048576,MATCH($A1110,'Hoja de Trabajo para listado'!$AB$155:$AB$1048576,0),MATCH((CUADRO!O$4&amp;$E1110),'Hoja de Trabajo para listado'!$AB$151:$BA$151,0)),0)+IFERROR(INDEX('Hoja de Trabajo para listado'!$BC$155:$CB$1048576,MATCH($A1110,'Hoja de Trabajo para listado'!$BC$155:$BC$1048576,0),MATCH((CUADRO!O$4&amp;$E1110),'Hoja de Trabajo para listado'!$BC$151:$CB$151,0)),0)+IFERROR(INDEX('Hoja de Trabajo para listado'!$DE$153:$DG$274,MATCH($A1110,'Hoja de Trabajo para listado'!$DE$153:$DE$1048576,0),MATCH((CUADRO!O$4&amp;$E1110),'Hoja de Trabajo para listado'!$DE$151:$DG$151,0)),0)+IFERROR(INDEX('Hoja de Trabajo para listado'!$CD$155:$DC$1048576,MATCH($A1110,'Hoja de Trabajo para listado'!$CD$155:$CD$1048576,0),MATCH((CUADRO!O$4&amp;$E1110),'Hoja de Trabajo para listado'!$CD$151:$DC$151,0)),0)</f>
        <v>0</v>
      </c>
      <c r="P1110" s="243">
        <f ca="1">+IFERROR(INDEX('Hoja de Trabajo para listado'!$A$155:$Z$1048576,MATCH($A1110,'Hoja de Trabajo para listado'!$A$155:$A$1048576,0),MATCH((CUADRO!P$4&amp;$E1110),'Hoja de Trabajo para listado'!$A$151:$Z$151,0)),0)+IFERROR(INDEX('Hoja de Trabajo para listado'!$AB$155:$BA$1048576,MATCH($A1110,'Hoja de Trabajo para listado'!$AB$155:$AB$1048576,0),MATCH((CUADRO!P$4&amp;$E1110),'Hoja de Trabajo para listado'!$AB$151:$BA$151,0)),0)+IFERROR(INDEX('Hoja de Trabajo para listado'!$BC$155:$CB$1048576,MATCH($A1110,'Hoja de Trabajo para listado'!$BC$155:$BC$1048576,0),MATCH((CUADRO!P$4&amp;$E1110),'Hoja de Trabajo para listado'!$BC$151:$CB$151,0)),0)+IFERROR(INDEX('Hoja de Trabajo para listado'!$DE$153:$DG$274,MATCH($A1110,'Hoja de Trabajo para listado'!$DE$153:$DE$1048576,0),MATCH((CUADRO!P$4&amp;$E1110),'Hoja de Trabajo para listado'!$DE$151:$DG$151,0)),0)+IFERROR(INDEX('Hoja de Trabajo para listado'!$CD$155:$DC$1048576,MATCH($A1110,'Hoja de Trabajo para listado'!$CD$155:$CD$1048576,0),MATCH((CUADRO!P$4&amp;$E1110),'Hoja de Trabajo para listado'!$CD$151:$DC$151,0)),0)</f>
        <v>0</v>
      </c>
      <c r="Q1110" s="243">
        <f ca="1">+IFERROR(INDEX('Hoja de Trabajo para listado'!$A$155:$Z$1048576,MATCH($A1110,'Hoja de Trabajo para listado'!$A$155:$A$1048576,0),MATCH((CUADRO!Q$4&amp;$E1110),'Hoja de Trabajo para listado'!$A$151:$Z$151,0)),0)+IFERROR(INDEX('Hoja de Trabajo para listado'!$AB$155:$BA$1048576,MATCH($A1110,'Hoja de Trabajo para listado'!$AB$155:$AB$1048576,0),MATCH((CUADRO!Q$4&amp;$E1110),'Hoja de Trabajo para listado'!$AB$151:$BA$151,0)),0)+IFERROR(INDEX('Hoja de Trabajo para listado'!$BC$155:$CB$1048576,MATCH($A1110,'Hoja de Trabajo para listado'!$BC$155:$BC$1048576,0),MATCH((CUADRO!Q$4&amp;$E1110),'Hoja de Trabajo para listado'!$BC$151:$CB$151,0)),0)+IFERROR(INDEX('Hoja de Trabajo para listado'!$DE$153:$DG$274,MATCH($A1110,'Hoja de Trabajo para listado'!$DE$153:$DE$1048576,0),MATCH((CUADRO!Q$4&amp;$E1110),'Hoja de Trabajo para listado'!$DE$151:$DG$151,0)),0)+IFERROR(INDEX('Hoja de Trabajo para listado'!$CD$155:$DC$1048576,MATCH($A1110,'Hoja de Trabajo para listado'!$CD$155:$CD$1048576,0),MATCH((CUADRO!Q$4&amp;$E1110),'Hoja de Trabajo para listado'!$CD$151:$DC$151,0)),0)</f>
        <v>0</v>
      </c>
      <c r="R1110" s="243">
        <f t="shared" ca="1" si="41"/>
        <v>0</v>
      </c>
      <c r="S1110" s="256">
        <f ca="1">+R1109+R1110</f>
        <v>0</v>
      </c>
      <c r="T1110" s="243">
        <f ca="1">+S1110</f>
        <v>0</v>
      </c>
      <c r="U1110" s="242">
        <f t="shared" si="42"/>
        <v>2</v>
      </c>
      <c r="V1110" s="327" t="str">
        <f>+VLOOKUP(A1110,bd_lista!$A$3:$E$592,5,FALSE)</f>
        <v>Gobiernos Autonomos Municipales</v>
      </c>
      <c r="W1110" s="398"/>
      <c r="X1110" s="240">
        <f>+VLOOKUP(A1110,[4]Sheet1!$A$13:$D$744,4,FALSE)</f>
        <v>0</v>
      </c>
      <c r="Y1110" s="240" t="e">
        <f>+VLOOKUP(X1110,bd_lista!$A$3:$C$592,3,FALSE)</f>
        <v>#N/A</v>
      </c>
      <c r="Z1110" s="288"/>
      <c r="AA1110" s="289"/>
    </row>
    <row r="1111" spans="1:27" customFormat="1" ht="15" hidden="1" customHeight="1">
      <c r="A1111" s="32">
        <v>1913</v>
      </c>
      <c r="B1111" s="393">
        <f>+A1111</f>
        <v>1913</v>
      </c>
      <c r="C1111" s="245" t="str">
        <f>+VLOOKUP(A1111,bd_lista!$A$3:$C$592,3,FALSE)</f>
        <v>Gobierno Autónomo Municipal de Nueva Esperanza</v>
      </c>
      <c r="D1111" s="395" t="str">
        <f>+C1111</f>
        <v>Gobierno Autónomo Municipal de Nueva Esperanza</v>
      </c>
      <c r="E1111" s="240" t="s">
        <v>1303</v>
      </c>
      <c r="F1111" s="241">
        <f ca="1">+IFERROR(INDEX('Hoja de Trabajo para listado'!$A$155:$Z$1048576,MATCH($A1111,'Hoja de Trabajo para listado'!$A$155:$A$1048576,0),MATCH((CUADRO!F$4&amp;$E1111),'Hoja de Trabajo para listado'!$A$151:$Z$151,0)),0)+IFERROR(INDEX('Hoja de Trabajo para listado'!$AB$155:$BA$1048576,MATCH($A1111,'Hoja de Trabajo para listado'!$AB$155:$AB$1048576,0),MATCH((CUADRO!F$4&amp;$E1111),'Hoja de Trabajo para listado'!$AB$151:$BA$151,0)),0)+IFERROR(INDEX('Hoja de Trabajo para listado'!$BC$155:$CB$1048576,MATCH($A1111,'Hoja de Trabajo para listado'!$BC$155:$BC$1048576,0),MATCH((CUADRO!F$4&amp;$E1111),'Hoja de Trabajo para listado'!$BC$151:$CB$151,0)),0)+IFERROR(INDEX('Hoja de Trabajo para listado'!$DE$153:$DG$274,MATCH($A1111,'Hoja de Trabajo para listado'!$DE$153:$DE$1048576,0),MATCH((CUADRO!F$4&amp;$E1111),'Hoja de Trabajo para listado'!$DE$151:$DG$151,0)),0)+IFERROR(INDEX('Hoja de Trabajo para listado'!$CD$155:$DC$1048576,MATCH($A1111,'Hoja de Trabajo para listado'!$CD$155:$CD$1048576,0),MATCH((CUADRO!F$4&amp;$E1111),'Hoja de Trabajo para listado'!$CD$151:$DC$151,0)),0)</f>
        <v>0</v>
      </c>
      <c r="G1111" s="241">
        <f ca="1">+IFERROR(INDEX('Hoja de Trabajo para listado'!$A$155:$Z$1048576,MATCH($A1111,'Hoja de Trabajo para listado'!$A$155:$A$1048576,0),MATCH((CUADRO!G$4&amp;$E1111),'Hoja de Trabajo para listado'!$A$151:$Z$151,0)),0)+IFERROR(INDEX('Hoja de Trabajo para listado'!$AB$155:$BA$1048576,MATCH($A1111,'Hoja de Trabajo para listado'!$AB$155:$AB$1048576,0),MATCH((CUADRO!G$4&amp;$E1111),'Hoja de Trabajo para listado'!$AB$151:$BA$151,0)),0)+IFERROR(INDEX('Hoja de Trabajo para listado'!$BC$155:$CB$1048576,MATCH($A1111,'Hoja de Trabajo para listado'!$BC$155:$BC$1048576,0),MATCH((CUADRO!G$4&amp;$E1111),'Hoja de Trabajo para listado'!$BC$151:$CB$151,0)),0)+IFERROR(INDEX('Hoja de Trabajo para listado'!$DE$153:$DG$274,MATCH($A1111,'Hoja de Trabajo para listado'!$DE$153:$DE$1048576,0),MATCH((CUADRO!G$4&amp;$E1111),'Hoja de Trabajo para listado'!$DE$151:$DG$151,0)),0)+IFERROR(INDEX('Hoja de Trabajo para listado'!$CD$155:$DC$1048576,MATCH($A1111,'Hoja de Trabajo para listado'!$CD$155:$CD$1048576,0),MATCH((CUADRO!G$4&amp;$E1111),'Hoja de Trabajo para listado'!$CD$151:$DC$151,0)),0)</f>
        <v>0</v>
      </c>
      <c r="H1111" s="241">
        <f ca="1">+IFERROR(INDEX('Hoja de Trabajo para listado'!$A$155:$Z$1048576,MATCH($A1111,'Hoja de Trabajo para listado'!$A$155:$A$1048576,0),MATCH((CUADRO!H$4&amp;$E1111),'Hoja de Trabajo para listado'!$A$151:$Z$151,0)),0)+IFERROR(INDEX('Hoja de Trabajo para listado'!$AB$155:$BA$1048576,MATCH($A1111,'Hoja de Trabajo para listado'!$AB$155:$AB$1048576,0),MATCH((CUADRO!H$4&amp;$E1111),'Hoja de Trabajo para listado'!$AB$151:$BA$151,0)),0)+IFERROR(INDEX('Hoja de Trabajo para listado'!$BC$155:$CB$1048576,MATCH($A1111,'Hoja de Trabajo para listado'!$BC$155:$BC$1048576,0),MATCH((CUADRO!H$4&amp;$E1111),'Hoja de Trabajo para listado'!$BC$151:$CB$151,0)),0)+IFERROR(INDEX('Hoja de Trabajo para listado'!$DE$153:$DG$274,MATCH($A1111,'Hoja de Trabajo para listado'!$DE$153:$DE$1048576,0),MATCH((CUADRO!H$4&amp;$E1111),'Hoja de Trabajo para listado'!$DE$151:$DG$151,0)),0)+IFERROR(INDEX('Hoja de Trabajo para listado'!$CD$155:$DC$1048576,MATCH($A1111,'Hoja de Trabajo para listado'!$CD$155:$CD$1048576,0),MATCH((CUADRO!H$4&amp;$E1111),'Hoja de Trabajo para listado'!$CD$151:$DC$151,0)),0)</f>
        <v>0</v>
      </c>
      <c r="I1111" s="241">
        <f ca="1">+IFERROR(INDEX('Hoja de Trabajo para listado'!$A$155:$Z$1048576,MATCH($A1111,'Hoja de Trabajo para listado'!$A$155:$A$1048576,0),MATCH((CUADRO!I$4&amp;$E1111),'Hoja de Trabajo para listado'!$A$151:$Z$151,0)),0)+IFERROR(INDEX('Hoja de Trabajo para listado'!$AB$155:$BA$1048576,MATCH($A1111,'Hoja de Trabajo para listado'!$AB$155:$AB$1048576,0),MATCH((CUADRO!I$4&amp;$E1111),'Hoja de Trabajo para listado'!$AB$151:$BA$151,0)),0)+IFERROR(INDEX('Hoja de Trabajo para listado'!$BC$155:$CB$1048576,MATCH($A1111,'Hoja de Trabajo para listado'!$BC$155:$BC$1048576,0),MATCH((CUADRO!I$4&amp;$E1111),'Hoja de Trabajo para listado'!$BC$151:$CB$151,0)),0)+IFERROR(INDEX('Hoja de Trabajo para listado'!$DE$153:$DG$274,MATCH($A1111,'Hoja de Trabajo para listado'!$DE$153:$DE$1048576,0),MATCH((CUADRO!I$4&amp;$E1111),'Hoja de Trabajo para listado'!$DE$151:$DG$151,0)),0)+IFERROR(INDEX('Hoja de Trabajo para listado'!$CD$155:$DC$1048576,MATCH($A1111,'Hoja de Trabajo para listado'!$CD$155:$CD$1048576,0),MATCH((CUADRO!I$4&amp;$E1111),'Hoja de Trabajo para listado'!$CD$151:$DC$151,0)),0)</f>
        <v>0</v>
      </c>
      <c r="J1111" s="241">
        <f ca="1">+IFERROR(INDEX('Hoja de Trabajo para listado'!$A$155:$Z$1048576,MATCH($A1111,'Hoja de Trabajo para listado'!$A$155:$A$1048576,0),MATCH((CUADRO!J$4&amp;$E1111),'Hoja de Trabajo para listado'!$A$151:$Z$151,0)),0)+IFERROR(INDEX('Hoja de Trabajo para listado'!$AB$155:$BA$1048576,MATCH($A1111,'Hoja de Trabajo para listado'!$AB$155:$AB$1048576,0),MATCH((CUADRO!J$4&amp;$E1111),'Hoja de Trabajo para listado'!$AB$151:$BA$151,0)),0)+IFERROR(INDEX('Hoja de Trabajo para listado'!$BC$155:$CB$1048576,MATCH($A1111,'Hoja de Trabajo para listado'!$BC$155:$BC$1048576,0),MATCH((CUADRO!J$4&amp;$E1111),'Hoja de Trabajo para listado'!$BC$151:$CB$151,0)),0)+IFERROR(INDEX('Hoja de Trabajo para listado'!$DE$153:$DG$274,MATCH($A1111,'Hoja de Trabajo para listado'!$DE$153:$DE$1048576,0),MATCH((CUADRO!J$4&amp;$E1111),'Hoja de Trabajo para listado'!$DE$151:$DG$151,0)),0)+IFERROR(INDEX('Hoja de Trabajo para listado'!$CD$155:$DC$1048576,MATCH($A1111,'Hoja de Trabajo para listado'!$CD$155:$CD$1048576,0),MATCH((CUADRO!J$4&amp;$E1111),'Hoja de Trabajo para listado'!$CD$151:$DC$151,0)),0)</f>
        <v>0</v>
      </c>
      <c r="K1111" s="241">
        <f ca="1">+IFERROR(INDEX('Hoja de Trabajo para listado'!$A$155:$Z$1048576,MATCH($A1111,'Hoja de Trabajo para listado'!$A$155:$A$1048576,0),MATCH((CUADRO!K$4&amp;$E1111),'Hoja de Trabajo para listado'!$A$151:$Z$151,0)),0)+IFERROR(INDEX('Hoja de Trabajo para listado'!$AB$155:$BA$1048576,MATCH($A1111,'Hoja de Trabajo para listado'!$AB$155:$AB$1048576,0),MATCH((CUADRO!K$4&amp;$E1111),'Hoja de Trabajo para listado'!$AB$151:$BA$151,0)),0)+IFERROR(INDEX('Hoja de Trabajo para listado'!$BC$155:$CB$1048576,MATCH($A1111,'Hoja de Trabajo para listado'!$BC$155:$BC$1048576,0),MATCH((CUADRO!K$4&amp;$E1111),'Hoja de Trabajo para listado'!$BC$151:$CB$151,0)),0)+IFERROR(INDEX('Hoja de Trabajo para listado'!$DE$153:$DG$274,MATCH($A1111,'Hoja de Trabajo para listado'!$DE$153:$DE$1048576,0),MATCH((CUADRO!K$4&amp;$E1111),'Hoja de Trabajo para listado'!$DE$151:$DG$151,0)),0)+IFERROR(INDEX('Hoja de Trabajo para listado'!$CD$155:$DC$1048576,MATCH($A1111,'Hoja de Trabajo para listado'!$CD$155:$CD$1048576,0),MATCH((CUADRO!K$4&amp;$E1111),'Hoja de Trabajo para listado'!$CD$151:$DC$151,0)),0)</f>
        <v>0</v>
      </c>
      <c r="L1111" s="241">
        <f ca="1">+IFERROR(INDEX('Hoja de Trabajo para listado'!$A$155:$Z$1048576,MATCH($A1111,'Hoja de Trabajo para listado'!$A$155:$A$1048576,0),MATCH((CUADRO!L$4&amp;$E1111),'Hoja de Trabajo para listado'!$A$151:$Z$151,0)),0)+IFERROR(INDEX('Hoja de Trabajo para listado'!$AB$155:$BA$1048576,MATCH($A1111,'Hoja de Trabajo para listado'!$AB$155:$AB$1048576,0),MATCH((CUADRO!L$4&amp;$E1111),'Hoja de Trabajo para listado'!$AB$151:$BA$151,0)),0)+IFERROR(INDEX('Hoja de Trabajo para listado'!$BC$155:$CB$1048576,MATCH($A1111,'Hoja de Trabajo para listado'!$BC$155:$BC$1048576,0),MATCH((CUADRO!L$4&amp;$E1111),'Hoja de Trabajo para listado'!$BC$151:$CB$151,0)),0)+IFERROR(INDEX('Hoja de Trabajo para listado'!$DE$153:$DG$274,MATCH($A1111,'Hoja de Trabajo para listado'!$DE$153:$DE$1048576,0),MATCH((CUADRO!L$4&amp;$E1111),'Hoja de Trabajo para listado'!$DE$151:$DG$151,0)),0)+IFERROR(INDEX('Hoja de Trabajo para listado'!$CD$155:$DC$1048576,MATCH($A1111,'Hoja de Trabajo para listado'!$CD$155:$CD$1048576,0),MATCH((CUADRO!L$4&amp;$E1111),'Hoja de Trabajo para listado'!$CD$151:$DC$151,0)),0)</f>
        <v>0</v>
      </c>
      <c r="M1111" s="241">
        <f ca="1">+IFERROR(INDEX('Hoja de Trabajo para listado'!$A$155:$Z$1048576,MATCH($A1111,'Hoja de Trabajo para listado'!$A$155:$A$1048576,0),MATCH((CUADRO!M$4&amp;$E1111),'Hoja de Trabajo para listado'!$A$151:$Z$151,0)),0)+IFERROR(INDEX('Hoja de Trabajo para listado'!$AB$155:$BA$1048576,MATCH($A1111,'Hoja de Trabajo para listado'!$AB$155:$AB$1048576,0),MATCH((CUADRO!M$4&amp;$E1111),'Hoja de Trabajo para listado'!$AB$151:$BA$151,0)),0)+IFERROR(INDEX('Hoja de Trabajo para listado'!$BC$155:$CB$1048576,MATCH($A1111,'Hoja de Trabajo para listado'!$BC$155:$BC$1048576,0),MATCH((CUADRO!M$4&amp;$E1111),'Hoja de Trabajo para listado'!$BC$151:$CB$151,0)),0)+IFERROR(INDEX('Hoja de Trabajo para listado'!$DE$153:$DG$274,MATCH($A1111,'Hoja de Trabajo para listado'!$DE$153:$DE$1048576,0),MATCH((CUADRO!M$4&amp;$E1111),'Hoja de Trabajo para listado'!$DE$151:$DG$151,0)),0)+IFERROR(INDEX('Hoja de Trabajo para listado'!$CD$155:$DC$1048576,MATCH($A1111,'Hoja de Trabajo para listado'!$CD$155:$CD$1048576,0),MATCH((CUADRO!M$4&amp;$E1111),'Hoja de Trabajo para listado'!$CD$151:$DC$151,0)),0)</f>
        <v>0</v>
      </c>
      <c r="N1111" s="241">
        <f ca="1">+IFERROR(INDEX('Hoja de Trabajo para listado'!$A$155:$Z$1048576,MATCH($A1111,'Hoja de Trabajo para listado'!$A$155:$A$1048576,0),MATCH((CUADRO!N$4&amp;$E1111),'Hoja de Trabajo para listado'!$A$151:$Z$151,0)),0)+IFERROR(INDEX('Hoja de Trabajo para listado'!$AB$155:$BA$1048576,MATCH($A1111,'Hoja de Trabajo para listado'!$AB$155:$AB$1048576,0),MATCH((CUADRO!N$4&amp;$E1111),'Hoja de Trabajo para listado'!$AB$151:$BA$151,0)),0)+IFERROR(INDEX('Hoja de Trabajo para listado'!$BC$155:$CB$1048576,MATCH($A1111,'Hoja de Trabajo para listado'!$BC$155:$BC$1048576,0),MATCH((CUADRO!N$4&amp;$E1111),'Hoja de Trabajo para listado'!$BC$151:$CB$151,0)),0)+IFERROR(INDEX('Hoja de Trabajo para listado'!$DE$153:$DG$274,MATCH($A1111,'Hoja de Trabajo para listado'!$DE$153:$DE$1048576,0),MATCH((CUADRO!N$4&amp;$E1111),'Hoja de Trabajo para listado'!$DE$151:$DG$151,0)),0)+IFERROR(INDEX('Hoja de Trabajo para listado'!$CD$155:$DC$1048576,MATCH($A1111,'Hoja de Trabajo para listado'!$CD$155:$CD$1048576,0),MATCH((CUADRO!N$4&amp;$E1111),'Hoja de Trabajo para listado'!$CD$151:$DC$151,0)),0)</f>
        <v>0</v>
      </c>
      <c r="O1111" s="241">
        <f ca="1">+IFERROR(INDEX('Hoja de Trabajo para listado'!$A$155:$Z$1048576,MATCH($A1111,'Hoja de Trabajo para listado'!$A$155:$A$1048576,0),MATCH((CUADRO!O$4&amp;$E1111),'Hoja de Trabajo para listado'!$A$151:$Z$151,0)),0)+IFERROR(INDEX('Hoja de Trabajo para listado'!$AB$155:$BA$1048576,MATCH($A1111,'Hoja de Trabajo para listado'!$AB$155:$AB$1048576,0),MATCH((CUADRO!O$4&amp;$E1111),'Hoja de Trabajo para listado'!$AB$151:$BA$151,0)),0)+IFERROR(INDEX('Hoja de Trabajo para listado'!$BC$155:$CB$1048576,MATCH($A1111,'Hoja de Trabajo para listado'!$BC$155:$BC$1048576,0),MATCH((CUADRO!O$4&amp;$E1111),'Hoja de Trabajo para listado'!$BC$151:$CB$151,0)),0)+IFERROR(INDEX('Hoja de Trabajo para listado'!$DE$153:$DG$274,MATCH($A1111,'Hoja de Trabajo para listado'!$DE$153:$DE$1048576,0),MATCH((CUADRO!O$4&amp;$E1111),'Hoja de Trabajo para listado'!$DE$151:$DG$151,0)),0)+IFERROR(INDEX('Hoja de Trabajo para listado'!$CD$155:$DC$1048576,MATCH($A1111,'Hoja de Trabajo para listado'!$CD$155:$CD$1048576,0),MATCH((CUADRO!O$4&amp;$E1111),'Hoja de Trabajo para listado'!$CD$151:$DC$151,0)),0)</f>
        <v>0</v>
      </c>
      <c r="P1111" s="241">
        <f ca="1">+IFERROR(INDEX('Hoja de Trabajo para listado'!$A$155:$Z$1048576,MATCH($A1111,'Hoja de Trabajo para listado'!$A$155:$A$1048576,0),MATCH((CUADRO!P$4&amp;$E1111),'Hoja de Trabajo para listado'!$A$151:$Z$151,0)),0)+IFERROR(INDEX('Hoja de Trabajo para listado'!$AB$155:$BA$1048576,MATCH($A1111,'Hoja de Trabajo para listado'!$AB$155:$AB$1048576,0),MATCH((CUADRO!P$4&amp;$E1111),'Hoja de Trabajo para listado'!$AB$151:$BA$151,0)),0)+IFERROR(INDEX('Hoja de Trabajo para listado'!$BC$155:$CB$1048576,MATCH($A1111,'Hoja de Trabajo para listado'!$BC$155:$BC$1048576,0),MATCH((CUADRO!P$4&amp;$E1111),'Hoja de Trabajo para listado'!$BC$151:$CB$151,0)),0)+IFERROR(INDEX('Hoja de Trabajo para listado'!$DE$153:$DG$274,MATCH($A1111,'Hoja de Trabajo para listado'!$DE$153:$DE$1048576,0),MATCH((CUADRO!P$4&amp;$E1111),'Hoja de Trabajo para listado'!$DE$151:$DG$151,0)),0)+IFERROR(INDEX('Hoja de Trabajo para listado'!$CD$155:$DC$1048576,MATCH($A1111,'Hoja de Trabajo para listado'!$CD$155:$CD$1048576,0),MATCH((CUADRO!P$4&amp;$E1111),'Hoja de Trabajo para listado'!$CD$151:$DC$151,0)),0)</f>
        <v>0</v>
      </c>
      <c r="Q1111" s="241">
        <f ca="1">+IFERROR(INDEX('Hoja de Trabajo para listado'!$A$155:$Z$1048576,MATCH($A1111,'Hoja de Trabajo para listado'!$A$155:$A$1048576,0),MATCH((CUADRO!Q$4&amp;$E1111),'Hoja de Trabajo para listado'!$A$151:$Z$151,0)),0)+IFERROR(INDEX('Hoja de Trabajo para listado'!$AB$155:$BA$1048576,MATCH($A1111,'Hoja de Trabajo para listado'!$AB$155:$AB$1048576,0),MATCH((CUADRO!Q$4&amp;$E1111),'Hoja de Trabajo para listado'!$AB$151:$BA$151,0)),0)+IFERROR(INDEX('Hoja de Trabajo para listado'!$BC$155:$CB$1048576,MATCH($A1111,'Hoja de Trabajo para listado'!$BC$155:$BC$1048576,0),MATCH((CUADRO!Q$4&amp;$E1111),'Hoja de Trabajo para listado'!$BC$151:$CB$151,0)),0)+IFERROR(INDEX('Hoja de Trabajo para listado'!$DE$153:$DG$274,MATCH($A1111,'Hoja de Trabajo para listado'!$DE$153:$DE$1048576,0),MATCH((CUADRO!Q$4&amp;$E1111),'Hoja de Trabajo para listado'!$DE$151:$DG$151,0)),0)+IFERROR(INDEX('Hoja de Trabajo para listado'!$CD$155:$DC$1048576,MATCH($A1111,'Hoja de Trabajo para listado'!$CD$155:$CD$1048576,0),MATCH((CUADRO!Q$4&amp;$E1111),'Hoja de Trabajo para listado'!$CD$151:$DC$151,0)),0)</f>
        <v>0</v>
      </c>
      <c r="R1111" s="241">
        <f t="shared" ca="1" si="41"/>
        <v>0</v>
      </c>
      <c r="S1111" s="247"/>
      <c r="T1111" s="265">
        <f ca="1">+T1112</f>
        <v>0</v>
      </c>
      <c r="U1111" s="271">
        <f t="shared" si="42"/>
        <v>1</v>
      </c>
      <c r="V1111" s="327" t="str">
        <f>+VLOOKUP(A1111,bd_lista!$A$3:$E$592,5,FALSE)</f>
        <v>Gobiernos Autonomos Municipales</v>
      </c>
      <c r="W1111" s="397" t="str">
        <f>+V1111</f>
        <v>Gobiernos Autonomos Municipales</v>
      </c>
      <c r="X1111" s="240">
        <f>+VLOOKUP(A1111,[4]Sheet1!$A$13:$D$744,4,FALSE)</f>
        <v>0</v>
      </c>
      <c r="Y1111" s="240" t="e">
        <f>+VLOOKUP(X1111,bd_lista!$A$3:$C$592,3,FALSE)</f>
        <v>#N/A</v>
      </c>
      <c r="Z1111" s="290">
        <f>+X1111</f>
        <v>0</v>
      </c>
      <c r="AA1111" s="291" t="e">
        <f>+Y1111</f>
        <v>#N/A</v>
      </c>
    </row>
    <row r="1112" spans="1:27" customFormat="1" ht="15" hidden="1" customHeight="1">
      <c r="A1112" s="32">
        <v>1913</v>
      </c>
      <c r="B1112" s="394"/>
      <c r="C1112" s="245" t="str">
        <f>+VLOOKUP(A1112,bd_lista!$A$3:$C$592,3,FALSE)</f>
        <v>Gobierno Autónomo Municipal de Nueva Esperanza</v>
      </c>
      <c r="D1112" s="396"/>
      <c r="E1112" s="242" t="s">
        <v>1304</v>
      </c>
      <c r="F1112" s="243">
        <f ca="1">+IFERROR(INDEX('Hoja de Trabajo para listado'!$A$155:$Z$1048576,MATCH($A1112,'Hoja de Trabajo para listado'!$A$155:$A$1048576,0),MATCH((CUADRO!F$4&amp;$E1112),'Hoja de Trabajo para listado'!$A$151:$Z$151,0)),0)+IFERROR(INDEX('Hoja de Trabajo para listado'!$AB$155:$BA$1048576,MATCH($A1112,'Hoja de Trabajo para listado'!$AB$155:$AB$1048576,0),MATCH((CUADRO!F$4&amp;$E1112),'Hoja de Trabajo para listado'!$AB$151:$BA$151,0)),0)+IFERROR(INDEX('Hoja de Trabajo para listado'!$BC$155:$CB$1048576,MATCH($A1112,'Hoja de Trabajo para listado'!$BC$155:$BC$1048576,0),MATCH((CUADRO!F$4&amp;$E1112),'Hoja de Trabajo para listado'!$BC$151:$CB$151,0)),0)+IFERROR(INDEX('Hoja de Trabajo para listado'!$DE$153:$DG$274,MATCH($A1112,'Hoja de Trabajo para listado'!$DE$153:$DE$1048576,0),MATCH((CUADRO!F$4&amp;$E1112),'Hoja de Trabajo para listado'!$DE$151:$DG$151,0)),0)+IFERROR(INDEX('Hoja de Trabajo para listado'!$CD$155:$DC$1048576,MATCH($A1112,'Hoja de Trabajo para listado'!$CD$155:$CD$1048576,0),MATCH((CUADRO!F$4&amp;$E1112),'Hoja de Trabajo para listado'!$CD$151:$DC$151,0)),0)</f>
        <v>0</v>
      </c>
      <c r="G1112" s="243">
        <f ca="1">+IFERROR(INDEX('Hoja de Trabajo para listado'!$A$155:$Z$1048576,MATCH($A1112,'Hoja de Trabajo para listado'!$A$155:$A$1048576,0),MATCH((CUADRO!G$4&amp;$E1112),'Hoja de Trabajo para listado'!$A$151:$Z$151,0)),0)+IFERROR(INDEX('Hoja de Trabajo para listado'!$AB$155:$BA$1048576,MATCH($A1112,'Hoja de Trabajo para listado'!$AB$155:$AB$1048576,0),MATCH((CUADRO!G$4&amp;$E1112),'Hoja de Trabajo para listado'!$AB$151:$BA$151,0)),0)+IFERROR(INDEX('Hoja de Trabajo para listado'!$BC$155:$CB$1048576,MATCH($A1112,'Hoja de Trabajo para listado'!$BC$155:$BC$1048576,0),MATCH((CUADRO!G$4&amp;$E1112),'Hoja de Trabajo para listado'!$BC$151:$CB$151,0)),0)+IFERROR(INDEX('Hoja de Trabajo para listado'!$DE$153:$DG$274,MATCH($A1112,'Hoja de Trabajo para listado'!$DE$153:$DE$1048576,0),MATCH((CUADRO!G$4&amp;$E1112),'Hoja de Trabajo para listado'!$DE$151:$DG$151,0)),0)+IFERROR(INDEX('Hoja de Trabajo para listado'!$CD$155:$DC$1048576,MATCH($A1112,'Hoja de Trabajo para listado'!$CD$155:$CD$1048576,0),MATCH((CUADRO!G$4&amp;$E1112),'Hoja de Trabajo para listado'!$CD$151:$DC$151,0)),0)</f>
        <v>0</v>
      </c>
      <c r="H1112" s="243">
        <f ca="1">+IFERROR(INDEX('Hoja de Trabajo para listado'!$A$155:$Z$1048576,MATCH($A1112,'Hoja de Trabajo para listado'!$A$155:$A$1048576,0),MATCH((CUADRO!H$4&amp;$E1112),'Hoja de Trabajo para listado'!$A$151:$Z$151,0)),0)+IFERROR(INDEX('Hoja de Trabajo para listado'!$AB$155:$BA$1048576,MATCH($A1112,'Hoja de Trabajo para listado'!$AB$155:$AB$1048576,0),MATCH((CUADRO!H$4&amp;$E1112),'Hoja de Trabajo para listado'!$AB$151:$BA$151,0)),0)+IFERROR(INDEX('Hoja de Trabajo para listado'!$BC$155:$CB$1048576,MATCH($A1112,'Hoja de Trabajo para listado'!$BC$155:$BC$1048576,0),MATCH((CUADRO!H$4&amp;$E1112),'Hoja de Trabajo para listado'!$BC$151:$CB$151,0)),0)+IFERROR(INDEX('Hoja de Trabajo para listado'!$DE$153:$DG$274,MATCH($A1112,'Hoja de Trabajo para listado'!$DE$153:$DE$1048576,0),MATCH((CUADRO!H$4&amp;$E1112),'Hoja de Trabajo para listado'!$DE$151:$DG$151,0)),0)+IFERROR(INDEX('Hoja de Trabajo para listado'!$CD$155:$DC$1048576,MATCH($A1112,'Hoja de Trabajo para listado'!$CD$155:$CD$1048576,0),MATCH((CUADRO!H$4&amp;$E1112),'Hoja de Trabajo para listado'!$CD$151:$DC$151,0)),0)</f>
        <v>0</v>
      </c>
      <c r="I1112" s="243">
        <f ca="1">+IFERROR(INDEX('Hoja de Trabajo para listado'!$A$155:$Z$1048576,MATCH($A1112,'Hoja de Trabajo para listado'!$A$155:$A$1048576,0),MATCH((CUADRO!I$4&amp;$E1112),'Hoja de Trabajo para listado'!$A$151:$Z$151,0)),0)+IFERROR(INDEX('Hoja de Trabajo para listado'!$AB$155:$BA$1048576,MATCH($A1112,'Hoja de Trabajo para listado'!$AB$155:$AB$1048576,0),MATCH((CUADRO!I$4&amp;$E1112),'Hoja de Trabajo para listado'!$AB$151:$BA$151,0)),0)+IFERROR(INDEX('Hoja de Trabajo para listado'!$BC$155:$CB$1048576,MATCH($A1112,'Hoja de Trabajo para listado'!$BC$155:$BC$1048576,0),MATCH((CUADRO!I$4&amp;$E1112),'Hoja de Trabajo para listado'!$BC$151:$CB$151,0)),0)+IFERROR(INDEX('Hoja de Trabajo para listado'!$DE$153:$DG$274,MATCH($A1112,'Hoja de Trabajo para listado'!$DE$153:$DE$1048576,0),MATCH((CUADRO!I$4&amp;$E1112),'Hoja de Trabajo para listado'!$DE$151:$DG$151,0)),0)+IFERROR(INDEX('Hoja de Trabajo para listado'!$CD$155:$DC$1048576,MATCH($A1112,'Hoja de Trabajo para listado'!$CD$155:$CD$1048576,0),MATCH((CUADRO!I$4&amp;$E1112),'Hoja de Trabajo para listado'!$CD$151:$DC$151,0)),0)</f>
        <v>0</v>
      </c>
      <c r="J1112" s="243">
        <f ca="1">+IFERROR(INDEX('Hoja de Trabajo para listado'!$A$155:$Z$1048576,MATCH($A1112,'Hoja de Trabajo para listado'!$A$155:$A$1048576,0),MATCH((CUADRO!J$4&amp;$E1112),'Hoja de Trabajo para listado'!$A$151:$Z$151,0)),0)+IFERROR(INDEX('Hoja de Trabajo para listado'!$AB$155:$BA$1048576,MATCH($A1112,'Hoja de Trabajo para listado'!$AB$155:$AB$1048576,0),MATCH((CUADRO!J$4&amp;$E1112),'Hoja de Trabajo para listado'!$AB$151:$BA$151,0)),0)+IFERROR(INDEX('Hoja de Trabajo para listado'!$BC$155:$CB$1048576,MATCH($A1112,'Hoja de Trabajo para listado'!$BC$155:$BC$1048576,0),MATCH((CUADRO!J$4&amp;$E1112),'Hoja de Trabajo para listado'!$BC$151:$CB$151,0)),0)+IFERROR(INDEX('Hoja de Trabajo para listado'!$DE$153:$DG$274,MATCH($A1112,'Hoja de Trabajo para listado'!$DE$153:$DE$1048576,0),MATCH((CUADRO!J$4&amp;$E1112),'Hoja de Trabajo para listado'!$DE$151:$DG$151,0)),0)+IFERROR(INDEX('Hoja de Trabajo para listado'!$CD$155:$DC$1048576,MATCH($A1112,'Hoja de Trabajo para listado'!$CD$155:$CD$1048576,0),MATCH((CUADRO!J$4&amp;$E1112),'Hoja de Trabajo para listado'!$CD$151:$DC$151,0)),0)</f>
        <v>0</v>
      </c>
      <c r="K1112" s="243">
        <f ca="1">+IFERROR(INDEX('Hoja de Trabajo para listado'!$A$155:$Z$1048576,MATCH($A1112,'Hoja de Trabajo para listado'!$A$155:$A$1048576,0),MATCH((CUADRO!K$4&amp;$E1112),'Hoja de Trabajo para listado'!$A$151:$Z$151,0)),0)+IFERROR(INDEX('Hoja de Trabajo para listado'!$AB$155:$BA$1048576,MATCH($A1112,'Hoja de Trabajo para listado'!$AB$155:$AB$1048576,0),MATCH((CUADRO!K$4&amp;$E1112),'Hoja de Trabajo para listado'!$AB$151:$BA$151,0)),0)+IFERROR(INDEX('Hoja de Trabajo para listado'!$BC$155:$CB$1048576,MATCH($A1112,'Hoja de Trabajo para listado'!$BC$155:$BC$1048576,0),MATCH((CUADRO!K$4&amp;$E1112),'Hoja de Trabajo para listado'!$BC$151:$CB$151,0)),0)+IFERROR(INDEX('Hoja de Trabajo para listado'!$DE$153:$DG$274,MATCH($A1112,'Hoja de Trabajo para listado'!$DE$153:$DE$1048576,0),MATCH((CUADRO!K$4&amp;$E1112),'Hoja de Trabajo para listado'!$DE$151:$DG$151,0)),0)+IFERROR(INDEX('Hoja de Trabajo para listado'!$CD$155:$DC$1048576,MATCH($A1112,'Hoja de Trabajo para listado'!$CD$155:$CD$1048576,0),MATCH((CUADRO!K$4&amp;$E1112),'Hoja de Trabajo para listado'!$CD$151:$DC$151,0)),0)</f>
        <v>0</v>
      </c>
      <c r="L1112" s="243">
        <f ca="1">+IFERROR(INDEX('Hoja de Trabajo para listado'!$A$155:$Z$1048576,MATCH($A1112,'Hoja de Trabajo para listado'!$A$155:$A$1048576,0),MATCH((CUADRO!L$4&amp;$E1112),'Hoja de Trabajo para listado'!$A$151:$Z$151,0)),0)+IFERROR(INDEX('Hoja de Trabajo para listado'!$AB$155:$BA$1048576,MATCH($A1112,'Hoja de Trabajo para listado'!$AB$155:$AB$1048576,0),MATCH((CUADRO!L$4&amp;$E1112),'Hoja de Trabajo para listado'!$AB$151:$BA$151,0)),0)+IFERROR(INDEX('Hoja de Trabajo para listado'!$BC$155:$CB$1048576,MATCH($A1112,'Hoja de Trabajo para listado'!$BC$155:$BC$1048576,0),MATCH((CUADRO!L$4&amp;$E1112),'Hoja de Trabajo para listado'!$BC$151:$CB$151,0)),0)+IFERROR(INDEX('Hoja de Trabajo para listado'!$DE$153:$DG$274,MATCH($A1112,'Hoja de Trabajo para listado'!$DE$153:$DE$1048576,0),MATCH((CUADRO!L$4&amp;$E1112),'Hoja de Trabajo para listado'!$DE$151:$DG$151,0)),0)+IFERROR(INDEX('Hoja de Trabajo para listado'!$CD$155:$DC$1048576,MATCH($A1112,'Hoja de Trabajo para listado'!$CD$155:$CD$1048576,0),MATCH((CUADRO!L$4&amp;$E1112),'Hoja de Trabajo para listado'!$CD$151:$DC$151,0)),0)</f>
        <v>0</v>
      </c>
      <c r="M1112" s="243">
        <f ca="1">+IFERROR(INDEX('Hoja de Trabajo para listado'!$A$155:$Z$1048576,MATCH($A1112,'Hoja de Trabajo para listado'!$A$155:$A$1048576,0),MATCH((CUADRO!M$4&amp;$E1112),'Hoja de Trabajo para listado'!$A$151:$Z$151,0)),0)+IFERROR(INDEX('Hoja de Trabajo para listado'!$AB$155:$BA$1048576,MATCH($A1112,'Hoja de Trabajo para listado'!$AB$155:$AB$1048576,0),MATCH((CUADRO!M$4&amp;$E1112),'Hoja de Trabajo para listado'!$AB$151:$BA$151,0)),0)+IFERROR(INDEX('Hoja de Trabajo para listado'!$BC$155:$CB$1048576,MATCH($A1112,'Hoja de Trabajo para listado'!$BC$155:$BC$1048576,0),MATCH((CUADRO!M$4&amp;$E1112),'Hoja de Trabajo para listado'!$BC$151:$CB$151,0)),0)+IFERROR(INDEX('Hoja de Trabajo para listado'!$DE$153:$DG$274,MATCH($A1112,'Hoja de Trabajo para listado'!$DE$153:$DE$1048576,0),MATCH((CUADRO!M$4&amp;$E1112),'Hoja de Trabajo para listado'!$DE$151:$DG$151,0)),0)+IFERROR(INDEX('Hoja de Trabajo para listado'!$CD$155:$DC$1048576,MATCH($A1112,'Hoja de Trabajo para listado'!$CD$155:$CD$1048576,0),MATCH((CUADRO!M$4&amp;$E1112),'Hoja de Trabajo para listado'!$CD$151:$DC$151,0)),0)</f>
        <v>0</v>
      </c>
      <c r="N1112" s="243">
        <f ca="1">+IFERROR(INDEX('Hoja de Trabajo para listado'!$A$155:$Z$1048576,MATCH($A1112,'Hoja de Trabajo para listado'!$A$155:$A$1048576,0),MATCH((CUADRO!N$4&amp;$E1112),'Hoja de Trabajo para listado'!$A$151:$Z$151,0)),0)+IFERROR(INDEX('Hoja de Trabajo para listado'!$AB$155:$BA$1048576,MATCH($A1112,'Hoja de Trabajo para listado'!$AB$155:$AB$1048576,0),MATCH((CUADRO!N$4&amp;$E1112),'Hoja de Trabajo para listado'!$AB$151:$BA$151,0)),0)+IFERROR(INDEX('Hoja de Trabajo para listado'!$BC$155:$CB$1048576,MATCH($A1112,'Hoja de Trabajo para listado'!$BC$155:$BC$1048576,0),MATCH((CUADRO!N$4&amp;$E1112),'Hoja de Trabajo para listado'!$BC$151:$CB$151,0)),0)+IFERROR(INDEX('Hoja de Trabajo para listado'!$DE$153:$DG$274,MATCH($A1112,'Hoja de Trabajo para listado'!$DE$153:$DE$1048576,0),MATCH((CUADRO!N$4&amp;$E1112),'Hoja de Trabajo para listado'!$DE$151:$DG$151,0)),0)+IFERROR(INDEX('Hoja de Trabajo para listado'!$CD$155:$DC$1048576,MATCH($A1112,'Hoja de Trabajo para listado'!$CD$155:$CD$1048576,0),MATCH((CUADRO!N$4&amp;$E1112),'Hoja de Trabajo para listado'!$CD$151:$DC$151,0)),0)</f>
        <v>0</v>
      </c>
      <c r="O1112" s="243">
        <f ca="1">+IFERROR(INDEX('Hoja de Trabajo para listado'!$A$155:$Z$1048576,MATCH($A1112,'Hoja de Trabajo para listado'!$A$155:$A$1048576,0),MATCH((CUADRO!O$4&amp;$E1112),'Hoja de Trabajo para listado'!$A$151:$Z$151,0)),0)+IFERROR(INDEX('Hoja de Trabajo para listado'!$AB$155:$BA$1048576,MATCH($A1112,'Hoja de Trabajo para listado'!$AB$155:$AB$1048576,0),MATCH((CUADRO!O$4&amp;$E1112),'Hoja de Trabajo para listado'!$AB$151:$BA$151,0)),0)+IFERROR(INDEX('Hoja de Trabajo para listado'!$BC$155:$CB$1048576,MATCH($A1112,'Hoja de Trabajo para listado'!$BC$155:$BC$1048576,0),MATCH((CUADRO!O$4&amp;$E1112),'Hoja de Trabajo para listado'!$BC$151:$CB$151,0)),0)+IFERROR(INDEX('Hoja de Trabajo para listado'!$DE$153:$DG$274,MATCH($A1112,'Hoja de Trabajo para listado'!$DE$153:$DE$1048576,0),MATCH((CUADRO!O$4&amp;$E1112),'Hoja de Trabajo para listado'!$DE$151:$DG$151,0)),0)+IFERROR(INDEX('Hoja de Trabajo para listado'!$CD$155:$DC$1048576,MATCH($A1112,'Hoja de Trabajo para listado'!$CD$155:$CD$1048576,0),MATCH((CUADRO!O$4&amp;$E1112),'Hoja de Trabajo para listado'!$CD$151:$DC$151,0)),0)</f>
        <v>0</v>
      </c>
      <c r="P1112" s="243">
        <f ca="1">+IFERROR(INDEX('Hoja de Trabajo para listado'!$A$155:$Z$1048576,MATCH($A1112,'Hoja de Trabajo para listado'!$A$155:$A$1048576,0),MATCH((CUADRO!P$4&amp;$E1112),'Hoja de Trabajo para listado'!$A$151:$Z$151,0)),0)+IFERROR(INDEX('Hoja de Trabajo para listado'!$AB$155:$BA$1048576,MATCH($A1112,'Hoja de Trabajo para listado'!$AB$155:$AB$1048576,0),MATCH((CUADRO!P$4&amp;$E1112),'Hoja de Trabajo para listado'!$AB$151:$BA$151,0)),0)+IFERROR(INDEX('Hoja de Trabajo para listado'!$BC$155:$CB$1048576,MATCH($A1112,'Hoja de Trabajo para listado'!$BC$155:$BC$1048576,0),MATCH((CUADRO!P$4&amp;$E1112),'Hoja de Trabajo para listado'!$BC$151:$CB$151,0)),0)+IFERROR(INDEX('Hoja de Trabajo para listado'!$DE$153:$DG$274,MATCH($A1112,'Hoja de Trabajo para listado'!$DE$153:$DE$1048576,0),MATCH((CUADRO!P$4&amp;$E1112),'Hoja de Trabajo para listado'!$DE$151:$DG$151,0)),0)+IFERROR(INDEX('Hoja de Trabajo para listado'!$CD$155:$DC$1048576,MATCH($A1112,'Hoja de Trabajo para listado'!$CD$155:$CD$1048576,0),MATCH((CUADRO!P$4&amp;$E1112),'Hoja de Trabajo para listado'!$CD$151:$DC$151,0)),0)</f>
        <v>0</v>
      </c>
      <c r="Q1112" s="243">
        <f ca="1">+IFERROR(INDEX('Hoja de Trabajo para listado'!$A$155:$Z$1048576,MATCH($A1112,'Hoja de Trabajo para listado'!$A$155:$A$1048576,0),MATCH((CUADRO!Q$4&amp;$E1112),'Hoja de Trabajo para listado'!$A$151:$Z$151,0)),0)+IFERROR(INDEX('Hoja de Trabajo para listado'!$AB$155:$BA$1048576,MATCH($A1112,'Hoja de Trabajo para listado'!$AB$155:$AB$1048576,0),MATCH((CUADRO!Q$4&amp;$E1112),'Hoja de Trabajo para listado'!$AB$151:$BA$151,0)),0)+IFERROR(INDEX('Hoja de Trabajo para listado'!$BC$155:$CB$1048576,MATCH($A1112,'Hoja de Trabajo para listado'!$BC$155:$BC$1048576,0),MATCH((CUADRO!Q$4&amp;$E1112),'Hoja de Trabajo para listado'!$BC$151:$CB$151,0)),0)+IFERROR(INDEX('Hoja de Trabajo para listado'!$DE$153:$DG$274,MATCH($A1112,'Hoja de Trabajo para listado'!$DE$153:$DE$1048576,0),MATCH((CUADRO!Q$4&amp;$E1112),'Hoja de Trabajo para listado'!$DE$151:$DG$151,0)),0)+IFERROR(INDEX('Hoja de Trabajo para listado'!$CD$155:$DC$1048576,MATCH($A1112,'Hoja de Trabajo para listado'!$CD$155:$CD$1048576,0),MATCH((CUADRO!Q$4&amp;$E1112),'Hoja de Trabajo para listado'!$CD$151:$DC$151,0)),0)</f>
        <v>0</v>
      </c>
      <c r="R1112" s="243">
        <f t="shared" ca="1" si="41"/>
        <v>0</v>
      </c>
      <c r="S1112" s="256">
        <f ca="1">+R1111+R1112</f>
        <v>0</v>
      </c>
      <c r="T1112" s="243">
        <f ca="1">+S1112</f>
        <v>0</v>
      </c>
      <c r="U1112" s="242">
        <f t="shared" si="42"/>
        <v>2</v>
      </c>
      <c r="V1112" s="327" t="str">
        <f>+VLOOKUP(A1112,bd_lista!$A$3:$E$592,5,FALSE)</f>
        <v>Gobiernos Autonomos Municipales</v>
      </c>
      <c r="W1112" s="398"/>
      <c r="X1112" s="240">
        <f>+VLOOKUP(A1112,[4]Sheet1!$A$13:$D$744,4,FALSE)</f>
        <v>0</v>
      </c>
      <c r="Y1112" s="240" t="e">
        <f>+VLOOKUP(X1112,bd_lista!$A$3:$C$592,3,FALSE)</f>
        <v>#N/A</v>
      </c>
      <c r="Z1112" s="288"/>
      <c r="AA1112" s="289"/>
    </row>
    <row r="1113" spans="1:27" customFormat="1" ht="15" hidden="1" customHeight="1">
      <c r="A1113" s="32">
        <v>1914</v>
      </c>
      <c r="B1113" s="393">
        <f>+A1113</f>
        <v>1914</v>
      </c>
      <c r="C1113" s="245" t="str">
        <f>+VLOOKUP(A1113,bd_lista!$A$3:$C$592,3,FALSE)</f>
        <v>Gobierno Autónomo Municipal de Villa Nueva (Loma Alta)</v>
      </c>
      <c r="D1113" s="395" t="str">
        <f>+C1113</f>
        <v>Gobierno Autónomo Municipal de Villa Nueva (Loma Alta)</v>
      </c>
      <c r="E1113" s="240" t="s">
        <v>1303</v>
      </c>
      <c r="F1113" s="241">
        <f ca="1">+IFERROR(INDEX('Hoja de Trabajo para listado'!$A$155:$Z$1048576,MATCH($A1113,'Hoja de Trabajo para listado'!$A$155:$A$1048576,0),MATCH((CUADRO!F$4&amp;$E1113),'Hoja de Trabajo para listado'!$A$151:$Z$151,0)),0)+IFERROR(INDEX('Hoja de Trabajo para listado'!$AB$155:$BA$1048576,MATCH($A1113,'Hoja de Trabajo para listado'!$AB$155:$AB$1048576,0),MATCH((CUADRO!F$4&amp;$E1113),'Hoja de Trabajo para listado'!$AB$151:$BA$151,0)),0)+IFERROR(INDEX('Hoja de Trabajo para listado'!$BC$155:$CB$1048576,MATCH($A1113,'Hoja de Trabajo para listado'!$BC$155:$BC$1048576,0),MATCH((CUADRO!F$4&amp;$E1113),'Hoja de Trabajo para listado'!$BC$151:$CB$151,0)),0)+IFERROR(INDEX('Hoja de Trabajo para listado'!$DE$153:$DG$274,MATCH($A1113,'Hoja de Trabajo para listado'!$DE$153:$DE$1048576,0),MATCH((CUADRO!F$4&amp;$E1113),'Hoja de Trabajo para listado'!$DE$151:$DG$151,0)),0)+IFERROR(INDEX('Hoja de Trabajo para listado'!$CD$155:$DC$1048576,MATCH($A1113,'Hoja de Trabajo para listado'!$CD$155:$CD$1048576,0),MATCH((CUADRO!F$4&amp;$E1113),'Hoja de Trabajo para listado'!$CD$151:$DC$151,0)),0)</f>
        <v>0</v>
      </c>
      <c r="G1113" s="241">
        <f ca="1">+IFERROR(INDEX('Hoja de Trabajo para listado'!$A$155:$Z$1048576,MATCH($A1113,'Hoja de Trabajo para listado'!$A$155:$A$1048576,0),MATCH((CUADRO!G$4&amp;$E1113),'Hoja de Trabajo para listado'!$A$151:$Z$151,0)),0)+IFERROR(INDEX('Hoja de Trabajo para listado'!$AB$155:$BA$1048576,MATCH($A1113,'Hoja de Trabajo para listado'!$AB$155:$AB$1048576,0),MATCH((CUADRO!G$4&amp;$E1113),'Hoja de Trabajo para listado'!$AB$151:$BA$151,0)),0)+IFERROR(INDEX('Hoja de Trabajo para listado'!$BC$155:$CB$1048576,MATCH($A1113,'Hoja de Trabajo para listado'!$BC$155:$BC$1048576,0),MATCH((CUADRO!G$4&amp;$E1113),'Hoja de Trabajo para listado'!$BC$151:$CB$151,0)),0)+IFERROR(INDEX('Hoja de Trabajo para listado'!$DE$153:$DG$274,MATCH($A1113,'Hoja de Trabajo para listado'!$DE$153:$DE$1048576,0),MATCH((CUADRO!G$4&amp;$E1113),'Hoja de Trabajo para listado'!$DE$151:$DG$151,0)),0)+IFERROR(INDEX('Hoja de Trabajo para listado'!$CD$155:$DC$1048576,MATCH($A1113,'Hoja de Trabajo para listado'!$CD$155:$CD$1048576,0),MATCH((CUADRO!G$4&amp;$E1113),'Hoja de Trabajo para listado'!$CD$151:$DC$151,0)),0)</f>
        <v>0</v>
      </c>
      <c r="H1113" s="241">
        <f ca="1">+IFERROR(INDEX('Hoja de Trabajo para listado'!$A$155:$Z$1048576,MATCH($A1113,'Hoja de Trabajo para listado'!$A$155:$A$1048576,0),MATCH((CUADRO!H$4&amp;$E1113),'Hoja de Trabajo para listado'!$A$151:$Z$151,0)),0)+IFERROR(INDEX('Hoja de Trabajo para listado'!$AB$155:$BA$1048576,MATCH($A1113,'Hoja de Trabajo para listado'!$AB$155:$AB$1048576,0),MATCH((CUADRO!H$4&amp;$E1113),'Hoja de Trabajo para listado'!$AB$151:$BA$151,0)),0)+IFERROR(INDEX('Hoja de Trabajo para listado'!$BC$155:$CB$1048576,MATCH($A1113,'Hoja de Trabajo para listado'!$BC$155:$BC$1048576,0),MATCH((CUADRO!H$4&amp;$E1113),'Hoja de Trabajo para listado'!$BC$151:$CB$151,0)),0)+IFERROR(INDEX('Hoja de Trabajo para listado'!$DE$153:$DG$274,MATCH($A1113,'Hoja de Trabajo para listado'!$DE$153:$DE$1048576,0),MATCH((CUADRO!H$4&amp;$E1113),'Hoja de Trabajo para listado'!$DE$151:$DG$151,0)),0)+IFERROR(INDEX('Hoja de Trabajo para listado'!$CD$155:$DC$1048576,MATCH($A1113,'Hoja de Trabajo para listado'!$CD$155:$CD$1048576,0),MATCH((CUADRO!H$4&amp;$E1113),'Hoja de Trabajo para listado'!$CD$151:$DC$151,0)),0)</f>
        <v>0</v>
      </c>
      <c r="I1113" s="241">
        <f ca="1">+IFERROR(INDEX('Hoja de Trabajo para listado'!$A$155:$Z$1048576,MATCH($A1113,'Hoja de Trabajo para listado'!$A$155:$A$1048576,0),MATCH((CUADRO!I$4&amp;$E1113),'Hoja de Trabajo para listado'!$A$151:$Z$151,0)),0)+IFERROR(INDEX('Hoja de Trabajo para listado'!$AB$155:$BA$1048576,MATCH($A1113,'Hoja de Trabajo para listado'!$AB$155:$AB$1048576,0),MATCH((CUADRO!I$4&amp;$E1113),'Hoja de Trabajo para listado'!$AB$151:$BA$151,0)),0)+IFERROR(INDEX('Hoja de Trabajo para listado'!$BC$155:$CB$1048576,MATCH($A1113,'Hoja de Trabajo para listado'!$BC$155:$BC$1048576,0),MATCH((CUADRO!I$4&amp;$E1113),'Hoja de Trabajo para listado'!$BC$151:$CB$151,0)),0)+IFERROR(INDEX('Hoja de Trabajo para listado'!$DE$153:$DG$274,MATCH($A1113,'Hoja de Trabajo para listado'!$DE$153:$DE$1048576,0),MATCH((CUADRO!I$4&amp;$E1113),'Hoja de Trabajo para listado'!$DE$151:$DG$151,0)),0)+IFERROR(INDEX('Hoja de Trabajo para listado'!$CD$155:$DC$1048576,MATCH($A1113,'Hoja de Trabajo para listado'!$CD$155:$CD$1048576,0),MATCH((CUADRO!I$4&amp;$E1113),'Hoja de Trabajo para listado'!$CD$151:$DC$151,0)),0)</f>
        <v>0</v>
      </c>
      <c r="J1113" s="241">
        <f ca="1">+IFERROR(INDEX('Hoja de Trabajo para listado'!$A$155:$Z$1048576,MATCH($A1113,'Hoja de Trabajo para listado'!$A$155:$A$1048576,0),MATCH((CUADRO!J$4&amp;$E1113),'Hoja de Trabajo para listado'!$A$151:$Z$151,0)),0)+IFERROR(INDEX('Hoja de Trabajo para listado'!$AB$155:$BA$1048576,MATCH($A1113,'Hoja de Trabajo para listado'!$AB$155:$AB$1048576,0),MATCH((CUADRO!J$4&amp;$E1113),'Hoja de Trabajo para listado'!$AB$151:$BA$151,0)),0)+IFERROR(INDEX('Hoja de Trabajo para listado'!$BC$155:$CB$1048576,MATCH($A1113,'Hoja de Trabajo para listado'!$BC$155:$BC$1048576,0),MATCH((CUADRO!J$4&amp;$E1113),'Hoja de Trabajo para listado'!$BC$151:$CB$151,0)),0)+IFERROR(INDEX('Hoja de Trabajo para listado'!$DE$153:$DG$274,MATCH($A1113,'Hoja de Trabajo para listado'!$DE$153:$DE$1048576,0),MATCH((CUADRO!J$4&amp;$E1113),'Hoja de Trabajo para listado'!$DE$151:$DG$151,0)),0)+IFERROR(INDEX('Hoja de Trabajo para listado'!$CD$155:$DC$1048576,MATCH($A1113,'Hoja de Trabajo para listado'!$CD$155:$CD$1048576,0),MATCH((CUADRO!J$4&amp;$E1113),'Hoja de Trabajo para listado'!$CD$151:$DC$151,0)),0)</f>
        <v>0</v>
      </c>
      <c r="K1113" s="241">
        <f ca="1">+IFERROR(INDEX('Hoja de Trabajo para listado'!$A$155:$Z$1048576,MATCH($A1113,'Hoja de Trabajo para listado'!$A$155:$A$1048576,0),MATCH((CUADRO!K$4&amp;$E1113),'Hoja de Trabajo para listado'!$A$151:$Z$151,0)),0)+IFERROR(INDEX('Hoja de Trabajo para listado'!$AB$155:$BA$1048576,MATCH($A1113,'Hoja de Trabajo para listado'!$AB$155:$AB$1048576,0),MATCH((CUADRO!K$4&amp;$E1113),'Hoja de Trabajo para listado'!$AB$151:$BA$151,0)),0)+IFERROR(INDEX('Hoja de Trabajo para listado'!$BC$155:$CB$1048576,MATCH($A1113,'Hoja de Trabajo para listado'!$BC$155:$BC$1048576,0),MATCH((CUADRO!K$4&amp;$E1113),'Hoja de Trabajo para listado'!$BC$151:$CB$151,0)),0)+IFERROR(INDEX('Hoja de Trabajo para listado'!$DE$153:$DG$274,MATCH($A1113,'Hoja de Trabajo para listado'!$DE$153:$DE$1048576,0),MATCH((CUADRO!K$4&amp;$E1113),'Hoja de Trabajo para listado'!$DE$151:$DG$151,0)),0)+IFERROR(INDEX('Hoja de Trabajo para listado'!$CD$155:$DC$1048576,MATCH($A1113,'Hoja de Trabajo para listado'!$CD$155:$CD$1048576,0),MATCH((CUADRO!K$4&amp;$E1113),'Hoja de Trabajo para listado'!$CD$151:$DC$151,0)),0)</f>
        <v>0</v>
      </c>
      <c r="L1113" s="241">
        <f ca="1">+IFERROR(INDEX('Hoja de Trabajo para listado'!$A$155:$Z$1048576,MATCH($A1113,'Hoja de Trabajo para listado'!$A$155:$A$1048576,0),MATCH((CUADRO!L$4&amp;$E1113),'Hoja de Trabajo para listado'!$A$151:$Z$151,0)),0)+IFERROR(INDEX('Hoja de Trabajo para listado'!$AB$155:$BA$1048576,MATCH($A1113,'Hoja de Trabajo para listado'!$AB$155:$AB$1048576,0),MATCH((CUADRO!L$4&amp;$E1113),'Hoja de Trabajo para listado'!$AB$151:$BA$151,0)),0)+IFERROR(INDEX('Hoja de Trabajo para listado'!$BC$155:$CB$1048576,MATCH($A1113,'Hoja de Trabajo para listado'!$BC$155:$BC$1048576,0),MATCH((CUADRO!L$4&amp;$E1113),'Hoja de Trabajo para listado'!$BC$151:$CB$151,0)),0)+IFERROR(INDEX('Hoja de Trabajo para listado'!$DE$153:$DG$274,MATCH($A1113,'Hoja de Trabajo para listado'!$DE$153:$DE$1048576,0),MATCH((CUADRO!L$4&amp;$E1113),'Hoja de Trabajo para listado'!$DE$151:$DG$151,0)),0)+IFERROR(INDEX('Hoja de Trabajo para listado'!$CD$155:$DC$1048576,MATCH($A1113,'Hoja de Trabajo para listado'!$CD$155:$CD$1048576,0),MATCH((CUADRO!L$4&amp;$E1113),'Hoja de Trabajo para listado'!$CD$151:$DC$151,0)),0)</f>
        <v>0</v>
      </c>
      <c r="M1113" s="241">
        <f ca="1">+IFERROR(INDEX('Hoja de Trabajo para listado'!$A$155:$Z$1048576,MATCH($A1113,'Hoja de Trabajo para listado'!$A$155:$A$1048576,0),MATCH((CUADRO!M$4&amp;$E1113),'Hoja de Trabajo para listado'!$A$151:$Z$151,0)),0)+IFERROR(INDEX('Hoja de Trabajo para listado'!$AB$155:$BA$1048576,MATCH($A1113,'Hoja de Trabajo para listado'!$AB$155:$AB$1048576,0),MATCH((CUADRO!M$4&amp;$E1113),'Hoja de Trabajo para listado'!$AB$151:$BA$151,0)),0)+IFERROR(INDEX('Hoja de Trabajo para listado'!$BC$155:$CB$1048576,MATCH($A1113,'Hoja de Trabajo para listado'!$BC$155:$BC$1048576,0),MATCH((CUADRO!M$4&amp;$E1113),'Hoja de Trabajo para listado'!$BC$151:$CB$151,0)),0)+IFERROR(INDEX('Hoja de Trabajo para listado'!$DE$153:$DG$274,MATCH($A1113,'Hoja de Trabajo para listado'!$DE$153:$DE$1048576,0),MATCH((CUADRO!M$4&amp;$E1113),'Hoja de Trabajo para listado'!$DE$151:$DG$151,0)),0)+IFERROR(INDEX('Hoja de Trabajo para listado'!$CD$155:$DC$1048576,MATCH($A1113,'Hoja de Trabajo para listado'!$CD$155:$CD$1048576,0),MATCH((CUADRO!M$4&amp;$E1113),'Hoja de Trabajo para listado'!$CD$151:$DC$151,0)),0)</f>
        <v>0</v>
      </c>
      <c r="N1113" s="241">
        <f ca="1">+IFERROR(INDEX('Hoja de Trabajo para listado'!$A$155:$Z$1048576,MATCH($A1113,'Hoja de Trabajo para listado'!$A$155:$A$1048576,0),MATCH((CUADRO!N$4&amp;$E1113),'Hoja de Trabajo para listado'!$A$151:$Z$151,0)),0)+IFERROR(INDEX('Hoja de Trabajo para listado'!$AB$155:$BA$1048576,MATCH($A1113,'Hoja de Trabajo para listado'!$AB$155:$AB$1048576,0),MATCH((CUADRO!N$4&amp;$E1113),'Hoja de Trabajo para listado'!$AB$151:$BA$151,0)),0)+IFERROR(INDEX('Hoja de Trabajo para listado'!$BC$155:$CB$1048576,MATCH($A1113,'Hoja de Trabajo para listado'!$BC$155:$BC$1048576,0),MATCH((CUADRO!N$4&amp;$E1113),'Hoja de Trabajo para listado'!$BC$151:$CB$151,0)),0)+IFERROR(INDEX('Hoja de Trabajo para listado'!$DE$153:$DG$274,MATCH($A1113,'Hoja de Trabajo para listado'!$DE$153:$DE$1048576,0),MATCH((CUADRO!N$4&amp;$E1113),'Hoja de Trabajo para listado'!$DE$151:$DG$151,0)),0)+IFERROR(INDEX('Hoja de Trabajo para listado'!$CD$155:$DC$1048576,MATCH($A1113,'Hoja de Trabajo para listado'!$CD$155:$CD$1048576,0),MATCH((CUADRO!N$4&amp;$E1113),'Hoja de Trabajo para listado'!$CD$151:$DC$151,0)),0)</f>
        <v>0</v>
      </c>
      <c r="O1113" s="241">
        <f ca="1">+IFERROR(INDEX('Hoja de Trabajo para listado'!$A$155:$Z$1048576,MATCH($A1113,'Hoja de Trabajo para listado'!$A$155:$A$1048576,0),MATCH((CUADRO!O$4&amp;$E1113),'Hoja de Trabajo para listado'!$A$151:$Z$151,0)),0)+IFERROR(INDEX('Hoja de Trabajo para listado'!$AB$155:$BA$1048576,MATCH($A1113,'Hoja de Trabajo para listado'!$AB$155:$AB$1048576,0),MATCH((CUADRO!O$4&amp;$E1113),'Hoja de Trabajo para listado'!$AB$151:$BA$151,0)),0)+IFERROR(INDEX('Hoja de Trabajo para listado'!$BC$155:$CB$1048576,MATCH($A1113,'Hoja de Trabajo para listado'!$BC$155:$BC$1048576,0),MATCH((CUADRO!O$4&amp;$E1113),'Hoja de Trabajo para listado'!$BC$151:$CB$151,0)),0)+IFERROR(INDEX('Hoja de Trabajo para listado'!$DE$153:$DG$274,MATCH($A1113,'Hoja de Trabajo para listado'!$DE$153:$DE$1048576,0),MATCH((CUADRO!O$4&amp;$E1113),'Hoja de Trabajo para listado'!$DE$151:$DG$151,0)),0)+IFERROR(INDEX('Hoja de Trabajo para listado'!$CD$155:$DC$1048576,MATCH($A1113,'Hoja de Trabajo para listado'!$CD$155:$CD$1048576,0),MATCH((CUADRO!O$4&amp;$E1113),'Hoja de Trabajo para listado'!$CD$151:$DC$151,0)),0)</f>
        <v>0</v>
      </c>
      <c r="P1113" s="241">
        <f ca="1">+IFERROR(INDEX('Hoja de Trabajo para listado'!$A$155:$Z$1048576,MATCH($A1113,'Hoja de Trabajo para listado'!$A$155:$A$1048576,0),MATCH((CUADRO!P$4&amp;$E1113),'Hoja de Trabajo para listado'!$A$151:$Z$151,0)),0)+IFERROR(INDEX('Hoja de Trabajo para listado'!$AB$155:$BA$1048576,MATCH($A1113,'Hoja de Trabajo para listado'!$AB$155:$AB$1048576,0),MATCH((CUADRO!P$4&amp;$E1113),'Hoja de Trabajo para listado'!$AB$151:$BA$151,0)),0)+IFERROR(INDEX('Hoja de Trabajo para listado'!$BC$155:$CB$1048576,MATCH($A1113,'Hoja de Trabajo para listado'!$BC$155:$BC$1048576,0),MATCH((CUADRO!P$4&amp;$E1113),'Hoja de Trabajo para listado'!$BC$151:$CB$151,0)),0)+IFERROR(INDEX('Hoja de Trabajo para listado'!$DE$153:$DG$274,MATCH($A1113,'Hoja de Trabajo para listado'!$DE$153:$DE$1048576,0),MATCH((CUADRO!P$4&amp;$E1113),'Hoja de Trabajo para listado'!$DE$151:$DG$151,0)),0)+IFERROR(INDEX('Hoja de Trabajo para listado'!$CD$155:$DC$1048576,MATCH($A1113,'Hoja de Trabajo para listado'!$CD$155:$CD$1048576,0),MATCH((CUADRO!P$4&amp;$E1113),'Hoja de Trabajo para listado'!$CD$151:$DC$151,0)),0)</f>
        <v>0</v>
      </c>
      <c r="Q1113" s="241">
        <f ca="1">+IFERROR(INDEX('Hoja de Trabajo para listado'!$A$155:$Z$1048576,MATCH($A1113,'Hoja de Trabajo para listado'!$A$155:$A$1048576,0),MATCH((CUADRO!Q$4&amp;$E1113),'Hoja de Trabajo para listado'!$A$151:$Z$151,0)),0)+IFERROR(INDEX('Hoja de Trabajo para listado'!$AB$155:$BA$1048576,MATCH($A1113,'Hoja de Trabajo para listado'!$AB$155:$AB$1048576,0),MATCH((CUADRO!Q$4&amp;$E1113),'Hoja de Trabajo para listado'!$AB$151:$BA$151,0)),0)+IFERROR(INDEX('Hoja de Trabajo para listado'!$BC$155:$CB$1048576,MATCH($A1113,'Hoja de Trabajo para listado'!$BC$155:$BC$1048576,0),MATCH((CUADRO!Q$4&amp;$E1113),'Hoja de Trabajo para listado'!$BC$151:$CB$151,0)),0)+IFERROR(INDEX('Hoja de Trabajo para listado'!$DE$153:$DG$274,MATCH($A1113,'Hoja de Trabajo para listado'!$DE$153:$DE$1048576,0),MATCH((CUADRO!Q$4&amp;$E1113),'Hoja de Trabajo para listado'!$DE$151:$DG$151,0)),0)+IFERROR(INDEX('Hoja de Trabajo para listado'!$CD$155:$DC$1048576,MATCH($A1113,'Hoja de Trabajo para listado'!$CD$155:$CD$1048576,0),MATCH((CUADRO!Q$4&amp;$E1113),'Hoja de Trabajo para listado'!$CD$151:$DC$151,0)),0)</f>
        <v>0</v>
      </c>
      <c r="R1113" s="241">
        <f t="shared" ca="1" si="41"/>
        <v>0</v>
      </c>
      <c r="S1113" s="247"/>
      <c r="T1113" s="241">
        <f ca="1">+T1114</f>
        <v>0</v>
      </c>
      <c r="U1113" s="240">
        <f t="shared" si="42"/>
        <v>1</v>
      </c>
      <c r="V1113" s="327" t="str">
        <f>+VLOOKUP(A1113,bd_lista!$A$3:$E$592,5,FALSE)</f>
        <v>Gobiernos Autonomos Municipales</v>
      </c>
      <c r="W1113" s="397" t="str">
        <f>+V1113</f>
        <v>Gobiernos Autonomos Municipales</v>
      </c>
      <c r="X1113" s="240">
        <f>+VLOOKUP(A1113,[4]Sheet1!$A$13:$D$744,4,FALSE)</f>
        <v>0</v>
      </c>
      <c r="Y1113" s="240" t="e">
        <f>+VLOOKUP(X1113,bd_lista!$A$3:$C$592,3,FALSE)</f>
        <v>#N/A</v>
      </c>
      <c r="Z1113" s="290">
        <f>+X1113</f>
        <v>0</v>
      </c>
      <c r="AA1113" s="291" t="e">
        <f>+Y1113</f>
        <v>#N/A</v>
      </c>
    </row>
    <row r="1114" spans="1:27" customFormat="1" ht="15" hidden="1" customHeight="1">
      <c r="A1114" s="32">
        <v>1914</v>
      </c>
      <c r="B1114" s="394"/>
      <c r="C1114" s="245" t="str">
        <f>+VLOOKUP(A1114,bd_lista!$A$3:$C$592,3,FALSE)</f>
        <v>Gobierno Autónomo Municipal de Villa Nueva (Loma Alta)</v>
      </c>
      <c r="D1114" s="396"/>
      <c r="E1114" s="242" t="s">
        <v>1304</v>
      </c>
      <c r="F1114" s="243">
        <f ca="1">+IFERROR(INDEX('Hoja de Trabajo para listado'!$A$155:$Z$1048576,MATCH($A1114,'Hoja de Trabajo para listado'!$A$155:$A$1048576,0),MATCH((CUADRO!F$4&amp;$E1114),'Hoja de Trabajo para listado'!$A$151:$Z$151,0)),0)+IFERROR(INDEX('Hoja de Trabajo para listado'!$AB$155:$BA$1048576,MATCH($A1114,'Hoja de Trabajo para listado'!$AB$155:$AB$1048576,0),MATCH((CUADRO!F$4&amp;$E1114),'Hoja de Trabajo para listado'!$AB$151:$BA$151,0)),0)+IFERROR(INDEX('Hoja de Trabajo para listado'!$BC$155:$CB$1048576,MATCH($A1114,'Hoja de Trabajo para listado'!$BC$155:$BC$1048576,0),MATCH((CUADRO!F$4&amp;$E1114),'Hoja de Trabajo para listado'!$BC$151:$CB$151,0)),0)+IFERROR(INDEX('Hoja de Trabajo para listado'!$DE$153:$DG$274,MATCH($A1114,'Hoja de Trabajo para listado'!$DE$153:$DE$1048576,0),MATCH((CUADRO!F$4&amp;$E1114),'Hoja de Trabajo para listado'!$DE$151:$DG$151,0)),0)+IFERROR(INDEX('Hoja de Trabajo para listado'!$CD$155:$DC$1048576,MATCH($A1114,'Hoja de Trabajo para listado'!$CD$155:$CD$1048576,0),MATCH((CUADRO!F$4&amp;$E1114),'Hoja de Trabajo para listado'!$CD$151:$DC$151,0)),0)</f>
        <v>0</v>
      </c>
      <c r="G1114" s="243">
        <f ca="1">+IFERROR(INDEX('Hoja de Trabajo para listado'!$A$155:$Z$1048576,MATCH($A1114,'Hoja de Trabajo para listado'!$A$155:$A$1048576,0),MATCH((CUADRO!G$4&amp;$E1114),'Hoja de Trabajo para listado'!$A$151:$Z$151,0)),0)+IFERROR(INDEX('Hoja de Trabajo para listado'!$AB$155:$BA$1048576,MATCH($A1114,'Hoja de Trabajo para listado'!$AB$155:$AB$1048576,0),MATCH((CUADRO!G$4&amp;$E1114),'Hoja de Trabajo para listado'!$AB$151:$BA$151,0)),0)+IFERROR(INDEX('Hoja de Trabajo para listado'!$BC$155:$CB$1048576,MATCH($A1114,'Hoja de Trabajo para listado'!$BC$155:$BC$1048576,0),MATCH((CUADRO!G$4&amp;$E1114),'Hoja de Trabajo para listado'!$BC$151:$CB$151,0)),0)+IFERROR(INDEX('Hoja de Trabajo para listado'!$DE$153:$DG$274,MATCH($A1114,'Hoja de Trabajo para listado'!$DE$153:$DE$1048576,0),MATCH((CUADRO!G$4&amp;$E1114),'Hoja de Trabajo para listado'!$DE$151:$DG$151,0)),0)+IFERROR(INDEX('Hoja de Trabajo para listado'!$CD$155:$DC$1048576,MATCH($A1114,'Hoja de Trabajo para listado'!$CD$155:$CD$1048576,0),MATCH((CUADRO!G$4&amp;$E1114),'Hoja de Trabajo para listado'!$CD$151:$DC$151,0)),0)</f>
        <v>0</v>
      </c>
      <c r="H1114" s="243">
        <f ca="1">+IFERROR(INDEX('Hoja de Trabajo para listado'!$A$155:$Z$1048576,MATCH($A1114,'Hoja de Trabajo para listado'!$A$155:$A$1048576,0),MATCH((CUADRO!H$4&amp;$E1114),'Hoja de Trabajo para listado'!$A$151:$Z$151,0)),0)+IFERROR(INDEX('Hoja de Trabajo para listado'!$AB$155:$BA$1048576,MATCH($A1114,'Hoja de Trabajo para listado'!$AB$155:$AB$1048576,0),MATCH((CUADRO!H$4&amp;$E1114),'Hoja de Trabajo para listado'!$AB$151:$BA$151,0)),0)+IFERROR(INDEX('Hoja de Trabajo para listado'!$BC$155:$CB$1048576,MATCH($A1114,'Hoja de Trabajo para listado'!$BC$155:$BC$1048576,0),MATCH((CUADRO!H$4&amp;$E1114),'Hoja de Trabajo para listado'!$BC$151:$CB$151,0)),0)+IFERROR(INDEX('Hoja de Trabajo para listado'!$DE$153:$DG$274,MATCH($A1114,'Hoja de Trabajo para listado'!$DE$153:$DE$1048576,0),MATCH((CUADRO!H$4&amp;$E1114),'Hoja de Trabajo para listado'!$DE$151:$DG$151,0)),0)+IFERROR(INDEX('Hoja de Trabajo para listado'!$CD$155:$DC$1048576,MATCH($A1114,'Hoja de Trabajo para listado'!$CD$155:$CD$1048576,0),MATCH((CUADRO!H$4&amp;$E1114),'Hoja de Trabajo para listado'!$CD$151:$DC$151,0)),0)</f>
        <v>0</v>
      </c>
      <c r="I1114" s="243">
        <f ca="1">+IFERROR(INDEX('Hoja de Trabajo para listado'!$A$155:$Z$1048576,MATCH($A1114,'Hoja de Trabajo para listado'!$A$155:$A$1048576,0),MATCH((CUADRO!I$4&amp;$E1114),'Hoja de Trabajo para listado'!$A$151:$Z$151,0)),0)+IFERROR(INDEX('Hoja de Trabajo para listado'!$AB$155:$BA$1048576,MATCH($A1114,'Hoja de Trabajo para listado'!$AB$155:$AB$1048576,0),MATCH((CUADRO!I$4&amp;$E1114),'Hoja de Trabajo para listado'!$AB$151:$BA$151,0)),0)+IFERROR(INDEX('Hoja de Trabajo para listado'!$BC$155:$CB$1048576,MATCH($A1114,'Hoja de Trabajo para listado'!$BC$155:$BC$1048576,0),MATCH((CUADRO!I$4&amp;$E1114),'Hoja de Trabajo para listado'!$BC$151:$CB$151,0)),0)+IFERROR(INDEX('Hoja de Trabajo para listado'!$DE$153:$DG$274,MATCH($A1114,'Hoja de Trabajo para listado'!$DE$153:$DE$1048576,0),MATCH((CUADRO!I$4&amp;$E1114),'Hoja de Trabajo para listado'!$DE$151:$DG$151,0)),0)+IFERROR(INDEX('Hoja de Trabajo para listado'!$CD$155:$DC$1048576,MATCH($A1114,'Hoja de Trabajo para listado'!$CD$155:$CD$1048576,0),MATCH((CUADRO!I$4&amp;$E1114),'Hoja de Trabajo para listado'!$CD$151:$DC$151,0)),0)</f>
        <v>0</v>
      </c>
      <c r="J1114" s="243">
        <f ca="1">+IFERROR(INDEX('Hoja de Trabajo para listado'!$A$155:$Z$1048576,MATCH($A1114,'Hoja de Trabajo para listado'!$A$155:$A$1048576,0),MATCH((CUADRO!J$4&amp;$E1114),'Hoja de Trabajo para listado'!$A$151:$Z$151,0)),0)+IFERROR(INDEX('Hoja de Trabajo para listado'!$AB$155:$BA$1048576,MATCH($A1114,'Hoja de Trabajo para listado'!$AB$155:$AB$1048576,0),MATCH((CUADRO!J$4&amp;$E1114),'Hoja de Trabajo para listado'!$AB$151:$BA$151,0)),0)+IFERROR(INDEX('Hoja de Trabajo para listado'!$BC$155:$CB$1048576,MATCH($A1114,'Hoja de Trabajo para listado'!$BC$155:$BC$1048576,0),MATCH((CUADRO!J$4&amp;$E1114),'Hoja de Trabajo para listado'!$BC$151:$CB$151,0)),0)+IFERROR(INDEX('Hoja de Trabajo para listado'!$DE$153:$DG$274,MATCH($A1114,'Hoja de Trabajo para listado'!$DE$153:$DE$1048576,0),MATCH((CUADRO!J$4&amp;$E1114),'Hoja de Trabajo para listado'!$DE$151:$DG$151,0)),0)+IFERROR(INDEX('Hoja de Trabajo para listado'!$CD$155:$DC$1048576,MATCH($A1114,'Hoja de Trabajo para listado'!$CD$155:$CD$1048576,0),MATCH((CUADRO!J$4&amp;$E1114),'Hoja de Trabajo para listado'!$CD$151:$DC$151,0)),0)</f>
        <v>0</v>
      </c>
      <c r="K1114" s="243">
        <f ca="1">+IFERROR(INDEX('Hoja de Trabajo para listado'!$A$155:$Z$1048576,MATCH($A1114,'Hoja de Trabajo para listado'!$A$155:$A$1048576,0),MATCH((CUADRO!K$4&amp;$E1114),'Hoja de Trabajo para listado'!$A$151:$Z$151,0)),0)+IFERROR(INDEX('Hoja de Trabajo para listado'!$AB$155:$BA$1048576,MATCH($A1114,'Hoja de Trabajo para listado'!$AB$155:$AB$1048576,0),MATCH((CUADRO!K$4&amp;$E1114),'Hoja de Trabajo para listado'!$AB$151:$BA$151,0)),0)+IFERROR(INDEX('Hoja de Trabajo para listado'!$BC$155:$CB$1048576,MATCH($A1114,'Hoja de Trabajo para listado'!$BC$155:$BC$1048576,0),MATCH((CUADRO!K$4&amp;$E1114),'Hoja de Trabajo para listado'!$BC$151:$CB$151,0)),0)+IFERROR(INDEX('Hoja de Trabajo para listado'!$DE$153:$DG$274,MATCH($A1114,'Hoja de Trabajo para listado'!$DE$153:$DE$1048576,0),MATCH((CUADRO!K$4&amp;$E1114),'Hoja de Trabajo para listado'!$DE$151:$DG$151,0)),0)+IFERROR(INDEX('Hoja de Trabajo para listado'!$CD$155:$DC$1048576,MATCH($A1114,'Hoja de Trabajo para listado'!$CD$155:$CD$1048576,0),MATCH((CUADRO!K$4&amp;$E1114),'Hoja de Trabajo para listado'!$CD$151:$DC$151,0)),0)</f>
        <v>0</v>
      </c>
      <c r="L1114" s="243">
        <f ca="1">+IFERROR(INDEX('Hoja de Trabajo para listado'!$A$155:$Z$1048576,MATCH($A1114,'Hoja de Trabajo para listado'!$A$155:$A$1048576,0),MATCH((CUADRO!L$4&amp;$E1114),'Hoja de Trabajo para listado'!$A$151:$Z$151,0)),0)+IFERROR(INDEX('Hoja de Trabajo para listado'!$AB$155:$BA$1048576,MATCH($A1114,'Hoja de Trabajo para listado'!$AB$155:$AB$1048576,0),MATCH((CUADRO!L$4&amp;$E1114),'Hoja de Trabajo para listado'!$AB$151:$BA$151,0)),0)+IFERROR(INDEX('Hoja de Trabajo para listado'!$BC$155:$CB$1048576,MATCH($A1114,'Hoja de Trabajo para listado'!$BC$155:$BC$1048576,0),MATCH((CUADRO!L$4&amp;$E1114),'Hoja de Trabajo para listado'!$BC$151:$CB$151,0)),0)+IFERROR(INDEX('Hoja de Trabajo para listado'!$DE$153:$DG$274,MATCH($A1114,'Hoja de Trabajo para listado'!$DE$153:$DE$1048576,0),MATCH((CUADRO!L$4&amp;$E1114),'Hoja de Trabajo para listado'!$DE$151:$DG$151,0)),0)+IFERROR(INDEX('Hoja de Trabajo para listado'!$CD$155:$DC$1048576,MATCH($A1114,'Hoja de Trabajo para listado'!$CD$155:$CD$1048576,0),MATCH((CUADRO!L$4&amp;$E1114),'Hoja de Trabajo para listado'!$CD$151:$DC$151,0)),0)</f>
        <v>0</v>
      </c>
      <c r="M1114" s="243">
        <f ca="1">+IFERROR(INDEX('Hoja de Trabajo para listado'!$A$155:$Z$1048576,MATCH($A1114,'Hoja de Trabajo para listado'!$A$155:$A$1048576,0),MATCH((CUADRO!M$4&amp;$E1114),'Hoja de Trabajo para listado'!$A$151:$Z$151,0)),0)+IFERROR(INDEX('Hoja de Trabajo para listado'!$AB$155:$BA$1048576,MATCH($A1114,'Hoja de Trabajo para listado'!$AB$155:$AB$1048576,0),MATCH((CUADRO!M$4&amp;$E1114),'Hoja de Trabajo para listado'!$AB$151:$BA$151,0)),0)+IFERROR(INDEX('Hoja de Trabajo para listado'!$BC$155:$CB$1048576,MATCH($A1114,'Hoja de Trabajo para listado'!$BC$155:$BC$1048576,0),MATCH((CUADRO!M$4&amp;$E1114),'Hoja de Trabajo para listado'!$BC$151:$CB$151,0)),0)+IFERROR(INDEX('Hoja de Trabajo para listado'!$DE$153:$DG$274,MATCH($A1114,'Hoja de Trabajo para listado'!$DE$153:$DE$1048576,0),MATCH((CUADRO!M$4&amp;$E1114),'Hoja de Trabajo para listado'!$DE$151:$DG$151,0)),0)+IFERROR(INDEX('Hoja de Trabajo para listado'!$CD$155:$DC$1048576,MATCH($A1114,'Hoja de Trabajo para listado'!$CD$155:$CD$1048576,0),MATCH((CUADRO!M$4&amp;$E1114),'Hoja de Trabajo para listado'!$CD$151:$DC$151,0)),0)</f>
        <v>0</v>
      </c>
      <c r="N1114" s="243">
        <f ca="1">+IFERROR(INDEX('Hoja de Trabajo para listado'!$A$155:$Z$1048576,MATCH($A1114,'Hoja de Trabajo para listado'!$A$155:$A$1048576,0),MATCH((CUADRO!N$4&amp;$E1114),'Hoja de Trabajo para listado'!$A$151:$Z$151,0)),0)+IFERROR(INDEX('Hoja de Trabajo para listado'!$AB$155:$BA$1048576,MATCH($A1114,'Hoja de Trabajo para listado'!$AB$155:$AB$1048576,0),MATCH((CUADRO!N$4&amp;$E1114),'Hoja de Trabajo para listado'!$AB$151:$BA$151,0)),0)+IFERROR(INDEX('Hoja de Trabajo para listado'!$BC$155:$CB$1048576,MATCH($A1114,'Hoja de Trabajo para listado'!$BC$155:$BC$1048576,0),MATCH((CUADRO!N$4&amp;$E1114),'Hoja de Trabajo para listado'!$BC$151:$CB$151,0)),0)+IFERROR(INDEX('Hoja de Trabajo para listado'!$DE$153:$DG$274,MATCH($A1114,'Hoja de Trabajo para listado'!$DE$153:$DE$1048576,0),MATCH((CUADRO!N$4&amp;$E1114),'Hoja de Trabajo para listado'!$DE$151:$DG$151,0)),0)+IFERROR(INDEX('Hoja de Trabajo para listado'!$CD$155:$DC$1048576,MATCH($A1114,'Hoja de Trabajo para listado'!$CD$155:$CD$1048576,0),MATCH((CUADRO!N$4&amp;$E1114),'Hoja de Trabajo para listado'!$CD$151:$DC$151,0)),0)</f>
        <v>0</v>
      </c>
      <c r="O1114" s="243">
        <f ca="1">+IFERROR(INDEX('Hoja de Trabajo para listado'!$A$155:$Z$1048576,MATCH($A1114,'Hoja de Trabajo para listado'!$A$155:$A$1048576,0),MATCH((CUADRO!O$4&amp;$E1114),'Hoja de Trabajo para listado'!$A$151:$Z$151,0)),0)+IFERROR(INDEX('Hoja de Trabajo para listado'!$AB$155:$BA$1048576,MATCH($A1114,'Hoja de Trabajo para listado'!$AB$155:$AB$1048576,0),MATCH((CUADRO!O$4&amp;$E1114),'Hoja de Trabajo para listado'!$AB$151:$BA$151,0)),0)+IFERROR(INDEX('Hoja de Trabajo para listado'!$BC$155:$CB$1048576,MATCH($A1114,'Hoja de Trabajo para listado'!$BC$155:$BC$1048576,0),MATCH((CUADRO!O$4&amp;$E1114),'Hoja de Trabajo para listado'!$BC$151:$CB$151,0)),0)+IFERROR(INDEX('Hoja de Trabajo para listado'!$DE$153:$DG$274,MATCH($A1114,'Hoja de Trabajo para listado'!$DE$153:$DE$1048576,0),MATCH((CUADRO!O$4&amp;$E1114),'Hoja de Trabajo para listado'!$DE$151:$DG$151,0)),0)+IFERROR(INDEX('Hoja de Trabajo para listado'!$CD$155:$DC$1048576,MATCH($A1114,'Hoja de Trabajo para listado'!$CD$155:$CD$1048576,0),MATCH((CUADRO!O$4&amp;$E1114),'Hoja de Trabajo para listado'!$CD$151:$DC$151,0)),0)</f>
        <v>0</v>
      </c>
      <c r="P1114" s="243">
        <f ca="1">+IFERROR(INDEX('Hoja de Trabajo para listado'!$A$155:$Z$1048576,MATCH($A1114,'Hoja de Trabajo para listado'!$A$155:$A$1048576,0),MATCH((CUADRO!P$4&amp;$E1114),'Hoja de Trabajo para listado'!$A$151:$Z$151,0)),0)+IFERROR(INDEX('Hoja de Trabajo para listado'!$AB$155:$BA$1048576,MATCH($A1114,'Hoja de Trabajo para listado'!$AB$155:$AB$1048576,0),MATCH((CUADRO!P$4&amp;$E1114),'Hoja de Trabajo para listado'!$AB$151:$BA$151,0)),0)+IFERROR(INDEX('Hoja de Trabajo para listado'!$BC$155:$CB$1048576,MATCH($A1114,'Hoja de Trabajo para listado'!$BC$155:$BC$1048576,0),MATCH((CUADRO!P$4&amp;$E1114),'Hoja de Trabajo para listado'!$BC$151:$CB$151,0)),0)+IFERROR(INDEX('Hoja de Trabajo para listado'!$DE$153:$DG$274,MATCH($A1114,'Hoja de Trabajo para listado'!$DE$153:$DE$1048576,0),MATCH((CUADRO!P$4&amp;$E1114),'Hoja de Trabajo para listado'!$DE$151:$DG$151,0)),0)+IFERROR(INDEX('Hoja de Trabajo para listado'!$CD$155:$DC$1048576,MATCH($A1114,'Hoja de Trabajo para listado'!$CD$155:$CD$1048576,0),MATCH((CUADRO!P$4&amp;$E1114),'Hoja de Trabajo para listado'!$CD$151:$DC$151,0)),0)</f>
        <v>0</v>
      </c>
      <c r="Q1114" s="243">
        <f ca="1">+IFERROR(INDEX('Hoja de Trabajo para listado'!$A$155:$Z$1048576,MATCH($A1114,'Hoja de Trabajo para listado'!$A$155:$A$1048576,0),MATCH((CUADRO!Q$4&amp;$E1114),'Hoja de Trabajo para listado'!$A$151:$Z$151,0)),0)+IFERROR(INDEX('Hoja de Trabajo para listado'!$AB$155:$BA$1048576,MATCH($A1114,'Hoja de Trabajo para listado'!$AB$155:$AB$1048576,0),MATCH((CUADRO!Q$4&amp;$E1114),'Hoja de Trabajo para listado'!$AB$151:$BA$151,0)),0)+IFERROR(INDEX('Hoja de Trabajo para listado'!$BC$155:$CB$1048576,MATCH($A1114,'Hoja de Trabajo para listado'!$BC$155:$BC$1048576,0),MATCH((CUADRO!Q$4&amp;$E1114),'Hoja de Trabajo para listado'!$BC$151:$CB$151,0)),0)+IFERROR(INDEX('Hoja de Trabajo para listado'!$DE$153:$DG$274,MATCH($A1114,'Hoja de Trabajo para listado'!$DE$153:$DE$1048576,0),MATCH((CUADRO!Q$4&amp;$E1114),'Hoja de Trabajo para listado'!$DE$151:$DG$151,0)),0)+IFERROR(INDEX('Hoja de Trabajo para listado'!$CD$155:$DC$1048576,MATCH($A1114,'Hoja de Trabajo para listado'!$CD$155:$CD$1048576,0),MATCH((CUADRO!Q$4&amp;$E1114),'Hoja de Trabajo para listado'!$CD$151:$DC$151,0)),0)</f>
        <v>0</v>
      </c>
      <c r="R1114" s="243">
        <f t="shared" ca="1" si="41"/>
        <v>0</v>
      </c>
      <c r="S1114" s="256">
        <f ca="1">+R1113+R1114</f>
        <v>0</v>
      </c>
      <c r="T1114" s="243">
        <f ca="1">+S1114</f>
        <v>0</v>
      </c>
      <c r="U1114" s="242">
        <f t="shared" si="42"/>
        <v>2</v>
      </c>
      <c r="V1114" s="327" t="str">
        <f>+VLOOKUP(A1114,bd_lista!$A$3:$E$592,5,FALSE)</f>
        <v>Gobiernos Autonomos Municipales</v>
      </c>
      <c r="W1114" s="398"/>
      <c r="X1114" s="240">
        <f>+VLOOKUP(A1114,[4]Sheet1!$A$13:$D$744,4,FALSE)</f>
        <v>0</v>
      </c>
      <c r="Y1114" s="240" t="e">
        <f>+VLOOKUP(X1114,bd_lista!$A$3:$C$592,3,FALSE)</f>
        <v>#N/A</v>
      </c>
      <c r="Z1114" s="288"/>
      <c r="AA1114" s="289"/>
    </row>
    <row r="1115" spans="1:27" customFormat="1" ht="15" hidden="1" customHeight="1">
      <c r="A1115" s="32">
        <v>1915</v>
      </c>
      <c r="B1115" s="393">
        <f>+A1115</f>
        <v>1915</v>
      </c>
      <c r="C1115" s="245" t="str">
        <f>+VLOOKUP(A1115,bd_lista!$A$3:$C$592,3,FALSE)</f>
        <v>Gobierno Autónomo Municipal de Santos Mercado</v>
      </c>
      <c r="D1115" s="395" t="str">
        <f>+C1115</f>
        <v>Gobierno Autónomo Municipal de Santos Mercado</v>
      </c>
      <c r="E1115" s="240" t="s">
        <v>1303</v>
      </c>
      <c r="F1115" s="241">
        <f ca="1">+IFERROR(INDEX('Hoja de Trabajo para listado'!$A$155:$Z$1048576,MATCH($A1115,'Hoja de Trabajo para listado'!$A$155:$A$1048576,0),MATCH((CUADRO!F$4&amp;$E1115),'Hoja de Trabajo para listado'!$A$151:$Z$151,0)),0)+IFERROR(INDEX('Hoja de Trabajo para listado'!$AB$155:$BA$1048576,MATCH($A1115,'Hoja de Trabajo para listado'!$AB$155:$AB$1048576,0),MATCH((CUADRO!F$4&amp;$E1115),'Hoja de Trabajo para listado'!$AB$151:$BA$151,0)),0)+IFERROR(INDEX('Hoja de Trabajo para listado'!$BC$155:$CB$1048576,MATCH($A1115,'Hoja de Trabajo para listado'!$BC$155:$BC$1048576,0),MATCH((CUADRO!F$4&amp;$E1115),'Hoja de Trabajo para listado'!$BC$151:$CB$151,0)),0)+IFERROR(INDEX('Hoja de Trabajo para listado'!$DE$153:$DG$274,MATCH($A1115,'Hoja de Trabajo para listado'!$DE$153:$DE$1048576,0),MATCH((CUADRO!F$4&amp;$E1115),'Hoja de Trabajo para listado'!$DE$151:$DG$151,0)),0)+IFERROR(INDEX('Hoja de Trabajo para listado'!$CD$155:$DC$1048576,MATCH($A1115,'Hoja de Trabajo para listado'!$CD$155:$CD$1048576,0),MATCH((CUADRO!F$4&amp;$E1115),'Hoja de Trabajo para listado'!$CD$151:$DC$151,0)),0)</f>
        <v>0</v>
      </c>
      <c r="G1115" s="241">
        <f ca="1">+IFERROR(INDEX('Hoja de Trabajo para listado'!$A$155:$Z$1048576,MATCH($A1115,'Hoja de Trabajo para listado'!$A$155:$A$1048576,0),MATCH((CUADRO!G$4&amp;$E1115),'Hoja de Trabajo para listado'!$A$151:$Z$151,0)),0)+IFERROR(INDEX('Hoja de Trabajo para listado'!$AB$155:$BA$1048576,MATCH($A1115,'Hoja de Trabajo para listado'!$AB$155:$AB$1048576,0),MATCH((CUADRO!G$4&amp;$E1115),'Hoja de Trabajo para listado'!$AB$151:$BA$151,0)),0)+IFERROR(INDEX('Hoja de Trabajo para listado'!$BC$155:$CB$1048576,MATCH($A1115,'Hoja de Trabajo para listado'!$BC$155:$BC$1048576,0),MATCH((CUADRO!G$4&amp;$E1115),'Hoja de Trabajo para listado'!$BC$151:$CB$151,0)),0)+IFERROR(INDEX('Hoja de Trabajo para listado'!$DE$153:$DG$274,MATCH($A1115,'Hoja de Trabajo para listado'!$DE$153:$DE$1048576,0),MATCH((CUADRO!G$4&amp;$E1115),'Hoja de Trabajo para listado'!$DE$151:$DG$151,0)),0)+IFERROR(INDEX('Hoja de Trabajo para listado'!$CD$155:$DC$1048576,MATCH($A1115,'Hoja de Trabajo para listado'!$CD$155:$CD$1048576,0),MATCH((CUADRO!G$4&amp;$E1115),'Hoja de Trabajo para listado'!$CD$151:$DC$151,0)),0)</f>
        <v>0</v>
      </c>
      <c r="H1115" s="241">
        <f ca="1">+IFERROR(INDEX('Hoja de Trabajo para listado'!$A$155:$Z$1048576,MATCH($A1115,'Hoja de Trabajo para listado'!$A$155:$A$1048576,0),MATCH((CUADRO!H$4&amp;$E1115),'Hoja de Trabajo para listado'!$A$151:$Z$151,0)),0)+IFERROR(INDEX('Hoja de Trabajo para listado'!$AB$155:$BA$1048576,MATCH($A1115,'Hoja de Trabajo para listado'!$AB$155:$AB$1048576,0),MATCH((CUADRO!H$4&amp;$E1115),'Hoja de Trabajo para listado'!$AB$151:$BA$151,0)),0)+IFERROR(INDEX('Hoja de Trabajo para listado'!$BC$155:$CB$1048576,MATCH($A1115,'Hoja de Trabajo para listado'!$BC$155:$BC$1048576,0),MATCH((CUADRO!H$4&amp;$E1115),'Hoja de Trabajo para listado'!$BC$151:$CB$151,0)),0)+IFERROR(INDEX('Hoja de Trabajo para listado'!$DE$153:$DG$274,MATCH($A1115,'Hoja de Trabajo para listado'!$DE$153:$DE$1048576,0),MATCH((CUADRO!H$4&amp;$E1115),'Hoja de Trabajo para listado'!$DE$151:$DG$151,0)),0)+IFERROR(INDEX('Hoja de Trabajo para listado'!$CD$155:$DC$1048576,MATCH($A1115,'Hoja de Trabajo para listado'!$CD$155:$CD$1048576,0),MATCH((CUADRO!H$4&amp;$E1115),'Hoja de Trabajo para listado'!$CD$151:$DC$151,0)),0)</f>
        <v>0</v>
      </c>
      <c r="I1115" s="241">
        <f ca="1">+IFERROR(INDEX('Hoja de Trabajo para listado'!$A$155:$Z$1048576,MATCH($A1115,'Hoja de Trabajo para listado'!$A$155:$A$1048576,0),MATCH((CUADRO!I$4&amp;$E1115),'Hoja de Trabajo para listado'!$A$151:$Z$151,0)),0)+IFERROR(INDEX('Hoja de Trabajo para listado'!$AB$155:$BA$1048576,MATCH($A1115,'Hoja de Trabajo para listado'!$AB$155:$AB$1048576,0),MATCH((CUADRO!I$4&amp;$E1115),'Hoja de Trabajo para listado'!$AB$151:$BA$151,0)),0)+IFERROR(INDEX('Hoja de Trabajo para listado'!$BC$155:$CB$1048576,MATCH($A1115,'Hoja de Trabajo para listado'!$BC$155:$BC$1048576,0),MATCH((CUADRO!I$4&amp;$E1115),'Hoja de Trabajo para listado'!$BC$151:$CB$151,0)),0)+IFERROR(INDEX('Hoja de Trabajo para listado'!$DE$153:$DG$274,MATCH($A1115,'Hoja de Trabajo para listado'!$DE$153:$DE$1048576,0),MATCH((CUADRO!I$4&amp;$E1115),'Hoja de Trabajo para listado'!$DE$151:$DG$151,0)),0)+IFERROR(INDEX('Hoja de Trabajo para listado'!$CD$155:$DC$1048576,MATCH($A1115,'Hoja de Trabajo para listado'!$CD$155:$CD$1048576,0),MATCH((CUADRO!I$4&amp;$E1115),'Hoja de Trabajo para listado'!$CD$151:$DC$151,0)),0)</f>
        <v>0</v>
      </c>
      <c r="J1115" s="241">
        <f ca="1">+IFERROR(INDEX('Hoja de Trabajo para listado'!$A$155:$Z$1048576,MATCH($A1115,'Hoja de Trabajo para listado'!$A$155:$A$1048576,0),MATCH((CUADRO!J$4&amp;$E1115),'Hoja de Trabajo para listado'!$A$151:$Z$151,0)),0)+IFERROR(INDEX('Hoja de Trabajo para listado'!$AB$155:$BA$1048576,MATCH($A1115,'Hoja de Trabajo para listado'!$AB$155:$AB$1048576,0),MATCH((CUADRO!J$4&amp;$E1115),'Hoja de Trabajo para listado'!$AB$151:$BA$151,0)),0)+IFERROR(INDEX('Hoja de Trabajo para listado'!$BC$155:$CB$1048576,MATCH($A1115,'Hoja de Trabajo para listado'!$BC$155:$BC$1048576,0),MATCH((CUADRO!J$4&amp;$E1115),'Hoja de Trabajo para listado'!$BC$151:$CB$151,0)),0)+IFERROR(INDEX('Hoja de Trabajo para listado'!$DE$153:$DG$274,MATCH($A1115,'Hoja de Trabajo para listado'!$DE$153:$DE$1048576,0),MATCH((CUADRO!J$4&amp;$E1115),'Hoja de Trabajo para listado'!$DE$151:$DG$151,0)),0)+IFERROR(INDEX('Hoja de Trabajo para listado'!$CD$155:$DC$1048576,MATCH($A1115,'Hoja de Trabajo para listado'!$CD$155:$CD$1048576,0),MATCH((CUADRO!J$4&amp;$E1115),'Hoja de Trabajo para listado'!$CD$151:$DC$151,0)),0)</f>
        <v>0</v>
      </c>
      <c r="K1115" s="241">
        <f ca="1">+IFERROR(INDEX('Hoja de Trabajo para listado'!$A$155:$Z$1048576,MATCH($A1115,'Hoja de Trabajo para listado'!$A$155:$A$1048576,0),MATCH((CUADRO!K$4&amp;$E1115),'Hoja de Trabajo para listado'!$A$151:$Z$151,0)),0)+IFERROR(INDEX('Hoja de Trabajo para listado'!$AB$155:$BA$1048576,MATCH($A1115,'Hoja de Trabajo para listado'!$AB$155:$AB$1048576,0),MATCH((CUADRO!K$4&amp;$E1115),'Hoja de Trabajo para listado'!$AB$151:$BA$151,0)),0)+IFERROR(INDEX('Hoja de Trabajo para listado'!$BC$155:$CB$1048576,MATCH($A1115,'Hoja de Trabajo para listado'!$BC$155:$BC$1048576,0),MATCH((CUADRO!K$4&amp;$E1115),'Hoja de Trabajo para listado'!$BC$151:$CB$151,0)),0)+IFERROR(INDEX('Hoja de Trabajo para listado'!$DE$153:$DG$274,MATCH($A1115,'Hoja de Trabajo para listado'!$DE$153:$DE$1048576,0),MATCH((CUADRO!K$4&amp;$E1115),'Hoja de Trabajo para listado'!$DE$151:$DG$151,0)),0)+IFERROR(INDEX('Hoja de Trabajo para listado'!$CD$155:$DC$1048576,MATCH($A1115,'Hoja de Trabajo para listado'!$CD$155:$CD$1048576,0),MATCH((CUADRO!K$4&amp;$E1115),'Hoja de Trabajo para listado'!$CD$151:$DC$151,0)),0)</f>
        <v>0</v>
      </c>
      <c r="L1115" s="241">
        <f ca="1">+IFERROR(INDEX('Hoja de Trabajo para listado'!$A$155:$Z$1048576,MATCH($A1115,'Hoja de Trabajo para listado'!$A$155:$A$1048576,0),MATCH((CUADRO!L$4&amp;$E1115),'Hoja de Trabajo para listado'!$A$151:$Z$151,0)),0)+IFERROR(INDEX('Hoja de Trabajo para listado'!$AB$155:$BA$1048576,MATCH($A1115,'Hoja de Trabajo para listado'!$AB$155:$AB$1048576,0),MATCH((CUADRO!L$4&amp;$E1115),'Hoja de Trabajo para listado'!$AB$151:$BA$151,0)),0)+IFERROR(INDEX('Hoja de Trabajo para listado'!$BC$155:$CB$1048576,MATCH($A1115,'Hoja de Trabajo para listado'!$BC$155:$BC$1048576,0),MATCH((CUADRO!L$4&amp;$E1115),'Hoja de Trabajo para listado'!$BC$151:$CB$151,0)),0)+IFERROR(INDEX('Hoja de Trabajo para listado'!$DE$153:$DG$274,MATCH($A1115,'Hoja de Trabajo para listado'!$DE$153:$DE$1048576,0),MATCH((CUADRO!L$4&amp;$E1115),'Hoja de Trabajo para listado'!$DE$151:$DG$151,0)),0)+IFERROR(INDEX('Hoja de Trabajo para listado'!$CD$155:$DC$1048576,MATCH($A1115,'Hoja de Trabajo para listado'!$CD$155:$CD$1048576,0),MATCH((CUADRO!L$4&amp;$E1115),'Hoja de Trabajo para listado'!$CD$151:$DC$151,0)),0)</f>
        <v>0</v>
      </c>
      <c r="M1115" s="241">
        <f ca="1">+IFERROR(INDEX('Hoja de Trabajo para listado'!$A$155:$Z$1048576,MATCH($A1115,'Hoja de Trabajo para listado'!$A$155:$A$1048576,0),MATCH((CUADRO!M$4&amp;$E1115),'Hoja de Trabajo para listado'!$A$151:$Z$151,0)),0)+IFERROR(INDEX('Hoja de Trabajo para listado'!$AB$155:$BA$1048576,MATCH($A1115,'Hoja de Trabajo para listado'!$AB$155:$AB$1048576,0),MATCH((CUADRO!M$4&amp;$E1115),'Hoja de Trabajo para listado'!$AB$151:$BA$151,0)),0)+IFERROR(INDEX('Hoja de Trabajo para listado'!$BC$155:$CB$1048576,MATCH($A1115,'Hoja de Trabajo para listado'!$BC$155:$BC$1048576,0),MATCH((CUADRO!M$4&amp;$E1115),'Hoja de Trabajo para listado'!$BC$151:$CB$151,0)),0)+IFERROR(INDEX('Hoja de Trabajo para listado'!$DE$153:$DG$274,MATCH($A1115,'Hoja de Trabajo para listado'!$DE$153:$DE$1048576,0),MATCH((CUADRO!M$4&amp;$E1115),'Hoja de Trabajo para listado'!$DE$151:$DG$151,0)),0)+IFERROR(INDEX('Hoja de Trabajo para listado'!$CD$155:$DC$1048576,MATCH($A1115,'Hoja de Trabajo para listado'!$CD$155:$CD$1048576,0),MATCH((CUADRO!M$4&amp;$E1115),'Hoja de Trabajo para listado'!$CD$151:$DC$151,0)),0)</f>
        <v>0</v>
      </c>
      <c r="N1115" s="241">
        <f ca="1">+IFERROR(INDEX('Hoja de Trabajo para listado'!$A$155:$Z$1048576,MATCH($A1115,'Hoja de Trabajo para listado'!$A$155:$A$1048576,0),MATCH((CUADRO!N$4&amp;$E1115),'Hoja de Trabajo para listado'!$A$151:$Z$151,0)),0)+IFERROR(INDEX('Hoja de Trabajo para listado'!$AB$155:$BA$1048576,MATCH($A1115,'Hoja de Trabajo para listado'!$AB$155:$AB$1048576,0),MATCH((CUADRO!N$4&amp;$E1115),'Hoja de Trabajo para listado'!$AB$151:$BA$151,0)),0)+IFERROR(INDEX('Hoja de Trabajo para listado'!$BC$155:$CB$1048576,MATCH($A1115,'Hoja de Trabajo para listado'!$BC$155:$BC$1048576,0),MATCH((CUADRO!N$4&amp;$E1115),'Hoja de Trabajo para listado'!$BC$151:$CB$151,0)),0)+IFERROR(INDEX('Hoja de Trabajo para listado'!$DE$153:$DG$274,MATCH($A1115,'Hoja de Trabajo para listado'!$DE$153:$DE$1048576,0),MATCH((CUADRO!N$4&amp;$E1115),'Hoja de Trabajo para listado'!$DE$151:$DG$151,0)),0)+IFERROR(INDEX('Hoja de Trabajo para listado'!$CD$155:$DC$1048576,MATCH($A1115,'Hoja de Trabajo para listado'!$CD$155:$CD$1048576,0),MATCH((CUADRO!N$4&amp;$E1115),'Hoja de Trabajo para listado'!$CD$151:$DC$151,0)),0)</f>
        <v>0</v>
      </c>
      <c r="O1115" s="241">
        <f ca="1">+IFERROR(INDEX('Hoja de Trabajo para listado'!$A$155:$Z$1048576,MATCH($A1115,'Hoja de Trabajo para listado'!$A$155:$A$1048576,0),MATCH((CUADRO!O$4&amp;$E1115),'Hoja de Trabajo para listado'!$A$151:$Z$151,0)),0)+IFERROR(INDEX('Hoja de Trabajo para listado'!$AB$155:$BA$1048576,MATCH($A1115,'Hoja de Trabajo para listado'!$AB$155:$AB$1048576,0),MATCH((CUADRO!O$4&amp;$E1115),'Hoja de Trabajo para listado'!$AB$151:$BA$151,0)),0)+IFERROR(INDEX('Hoja de Trabajo para listado'!$BC$155:$CB$1048576,MATCH($A1115,'Hoja de Trabajo para listado'!$BC$155:$BC$1048576,0),MATCH((CUADRO!O$4&amp;$E1115),'Hoja de Trabajo para listado'!$BC$151:$CB$151,0)),0)+IFERROR(INDEX('Hoja de Trabajo para listado'!$DE$153:$DG$274,MATCH($A1115,'Hoja de Trabajo para listado'!$DE$153:$DE$1048576,0),MATCH((CUADRO!O$4&amp;$E1115),'Hoja de Trabajo para listado'!$DE$151:$DG$151,0)),0)+IFERROR(INDEX('Hoja de Trabajo para listado'!$CD$155:$DC$1048576,MATCH($A1115,'Hoja de Trabajo para listado'!$CD$155:$CD$1048576,0),MATCH((CUADRO!O$4&amp;$E1115),'Hoja de Trabajo para listado'!$CD$151:$DC$151,0)),0)</f>
        <v>0</v>
      </c>
      <c r="P1115" s="241">
        <f ca="1">+IFERROR(INDEX('Hoja de Trabajo para listado'!$A$155:$Z$1048576,MATCH($A1115,'Hoja de Trabajo para listado'!$A$155:$A$1048576,0),MATCH((CUADRO!P$4&amp;$E1115),'Hoja de Trabajo para listado'!$A$151:$Z$151,0)),0)+IFERROR(INDEX('Hoja de Trabajo para listado'!$AB$155:$BA$1048576,MATCH($A1115,'Hoja de Trabajo para listado'!$AB$155:$AB$1048576,0),MATCH((CUADRO!P$4&amp;$E1115),'Hoja de Trabajo para listado'!$AB$151:$BA$151,0)),0)+IFERROR(INDEX('Hoja de Trabajo para listado'!$BC$155:$CB$1048576,MATCH($A1115,'Hoja de Trabajo para listado'!$BC$155:$BC$1048576,0),MATCH((CUADRO!P$4&amp;$E1115),'Hoja de Trabajo para listado'!$BC$151:$CB$151,0)),0)+IFERROR(INDEX('Hoja de Trabajo para listado'!$DE$153:$DG$274,MATCH($A1115,'Hoja de Trabajo para listado'!$DE$153:$DE$1048576,0),MATCH((CUADRO!P$4&amp;$E1115),'Hoja de Trabajo para listado'!$DE$151:$DG$151,0)),0)+IFERROR(INDEX('Hoja de Trabajo para listado'!$CD$155:$DC$1048576,MATCH($A1115,'Hoja de Trabajo para listado'!$CD$155:$CD$1048576,0),MATCH((CUADRO!P$4&amp;$E1115),'Hoja de Trabajo para listado'!$CD$151:$DC$151,0)),0)</f>
        <v>0</v>
      </c>
      <c r="Q1115" s="241">
        <f ca="1">+IFERROR(INDEX('Hoja de Trabajo para listado'!$A$155:$Z$1048576,MATCH($A1115,'Hoja de Trabajo para listado'!$A$155:$A$1048576,0),MATCH((CUADRO!Q$4&amp;$E1115),'Hoja de Trabajo para listado'!$A$151:$Z$151,0)),0)+IFERROR(INDEX('Hoja de Trabajo para listado'!$AB$155:$BA$1048576,MATCH($A1115,'Hoja de Trabajo para listado'!$AB$155:$AB$1048576,0),MATCH((CUADRO!Q$4&amp;$E1115),'Hoja de Trabajo para listado'!$AB$151:$BA$151,0)),0)+IFERROR(INDEX('Hoja de Trabajo para listado'!$BC$155:$CB$1048576,MATCH($A1115,'Hoja de Trabajo para listado'!$BC$155:$BC$1048576,0),MATCH((CUADRO!Q$4&amp;$E1115),'Hoja de Trabajo para listado'!$BC$151:$CB$151,0)),0)+IFERROR(INDEX('Hoja de Trabajo para listado'!$DE$153:$DG$274,MATCH($A1115,'Hoja de Trabajo para listado'!$DE$153:$DE$1048576,0),MATCH((CUADRO!Q$4&amp;$E1115),'Hoja de Trabajo para listado'!$DE$151:$DG$151,0)),0)+IFERROR(INDEX('Hoja de Trabajo para listado'!$CD$155:$DC$1048576,MATCH($A1115,'Hoja de Trabajo para listado'!$CD$155:$CD$1048576,0),MATCH((CUADRO!Q$4&amp;$E1115),'Hoja de Trabajo para listado'!$CD$151:$DC$151,0)),0)</f>
        <v>0</v>
      </c>
      <c r="R1115" s="241">
        <f t="shared" ca="1" si="41"/>
        <v>0</v>
      </c>
      <c r="S1115" s="247"/>
      <c r="T1115" s="241">
        <f ca="1">+T1116</f>
        <v>0</v>
      </c>
      <c r="U1115" s="240">
        <f t="shared" si="42"/>
        <v>1</v>
      </c>
      <c r="V1115" s="327" t="str">
        <f>+VLOOKUP(A1115,bd_lista!$A$3:$E$592,5,FALSE)</f>
        <v>Gobiernos Autonomos Municipales</v>
      </c>
      <c r="W1115" s="397" t="str">
        <f>+V1115</f>
        <v>Gobiernos Autonomos Municipales</v>
      </c>
      <c r="X1115" s="240">
        <f>+VLOOKUP(A1115,[4]Sheet1!$A$13:$D$744,4,FALSE)</f>
        <v>0</v>
      </c>
      <c r="Y1115" s="240" t="e">
        <f>+VLOOKUP(X1115,bd_lista!$A$3:$C$592,3,FALSE)</f>
        <v>#N/A</v>
      </c>
      <c r="Z1115" s="290">
        <f>+X1115</f>
        <v>0</v>
      </c>
      <c r="AA1115" s="315" t="e">
        <f>+Y1115</f>
        <v>#N/A</v>
      </c>
    </row>
    <row r="1116" spans="1:27" customFormat="1" ht="15" hidden="1" customHeight="1">
      <c r="A1116" s="32">
        <v>1915</v>
      </c>
      <c r="B1116" s="394"/>
      <c r="C1116" s="245" t="str">
        <f>+VLOOKUP(A1116,bd_lista!$A$3:$C$592,3,FALSE)</f>
        <v>Gobierno Autónomo Municipal de Santos Mercado</v>
      </c>
      <c r="D1116" s="396"/>
      <c r="E1116" s="242" t="s">
        <v>1304</v>
      </c>
      <c r="F1116" s="243">
        <f ca="1">+IFERROR(INDEX('Hoja de Trabajo para listado'!$A$155:$Z$1048576,MATCH($A1116,'Hoja de Trabajo para listado'!$A$155:$A$1048576,0),MATCH((CUADRO!F$4&amp;$E1116),'Hoja de Trabajo para listado'!$A$151:$Z$151,0)),0)+IFERROR(INDEX('Hoja de Trabajo para listado'!$AB$155:$BA$1048576,MATCH($A1116,'Hoja de Trabajo para listado'!$AB$155:$AB$1048576,0),MATCH((CUADRO!F$4&amp;$E1116),'Hoja de Trabajo para listado'!$AB$151:$BA$151,0)),0)+IFERROR(INDEX('Hoja de Trabajo para listado'!$BC$155:$CB$1048576,MATCH($A1116,'Hoja de Trabajo para listado'!$BC$155:$BC$1048576,0),MATCH((CUADRO!F$4&amp;$E1116),'Hoja de Trabajo para listado'!$BC$151:$CB$151,0)),0)+IFERROR(INDEX('Hoja de Trabajo para listado'!$DE$153:$DG$274,MATCH($A1116,'Hoja de Trabajo para listado'!$DE$153:$DE$1048576,0),MATCH((CUADRO!F$4&amp;$E1116),'Hoja de Trabajo para listado'!$DE$151:$DG$151,0)),0)+IFERROR(INDEX('Hoja de Trabajo para listado'!$CD$155:$DC$1048576,MATCH($A1116,'Hoja de Trabajo para listado'!$CD$155:$CD$1048576,0),MATCH((CUADRO!F$4&amp;$E1116),'Hoja de Trabajo para listado'!$CD$151:$DC$151,0)),0)</f>
        <v>0</v>
      </c>
      <c r="G1116" s="243">
        <f ca="1">+IFERROR(INDEX('Hoja de Trabajo para listado'!$A$155:$Z$1048576,MATCH($A1116,'Hoja de Trabajo para listado'!$A$155:$A$1048576,0),MATCH((CUADRO!G$4&amp;$E1116),'Hoja de Trabajo para listado'!$A$151:$Z$151,0)),0)+IFERROR(INDEX('Hoja de Trabajo para listado'!$AB$155:$BA$1048576,MATCH($A1116,'Hoja de Trabajo para listado'!$AB$155:$AB$1048576,0),MATCH((CUADRO!G$4&amp;$E1116),'Hoja de Trabajo para listado'!$AB$151:$BA$151,0)),0)+IFERROR(INDEX('Hoja de Trabajo para listado'!$BC$155:$CB$1048576,MATCH($A1116,'Hoja de Trabajo para listado'!$BC$155:$BC$1048576,0),MATCH((CUADRO!G$4&amp;$E1116),'Hoja de Trabajo para listado'!$BC$151:$CB$151,0)),0)+IFERROR(INDEX('Hoja de Trabajo para listado'!$DE$153:$DG$274,MATCH($A1116,'Hoja de Trabajo para listado'!$DE$153:$DE$1048576,0),MATCH((CUADRO!G$4&amp;$E1116),'Hoja de Trabajo para listado'!$DE$151:$DG$151,0)),0)+IFERROR(INDEX('Hoja de Trabajo para listado'!$CD$155:$DC$1048576,MATCH($A1116,'Hoja de Trabajo para listado'!$CD$155:$CD$1048576,0),MATCH((CUADRO!G$4&amp;$E1116),'Hoja de Trabajo para listado'!$CD$151:$DC$151,0)),0)</f>
        <v>0</v>
      </c>
      <c r="H1116" s="243">
        <f ca="1">+IFERROR(INDEX('Hoja de Trabajo para listado'!$A$155:$Z$1048576,MATCH($A1116,'Hoja de Trabajo para listado'!$A$155:$A$1048576,0),MATCH((CUADRO!H$4&amp;$E1116),'Hoja de Trabajo para listado'!$A$151:$Z$151,0)),0)+IFERROR(INDEX('Hoja de Trabajo para listado'!$AB$155:$BA$1048576,MATCH($A1116,'Hoja de Trabajo para listado'!$AB$155:$AB$1048576,0),MATCH((CUADRO!H$4&amp;$E1116),'Hoja de Trabajo para listado'!$AB$151:$BA$151,0)),0)+IFERROR(INDEX('Hoja de Trabajo para listado'!$BC$155:$CB$1048576,MATCH($A1116,'Hoja de Trabajo para listado'!$BC$155:$BC$1048576,0),MATCH((CUADRO!H$4&amp;$E1116),'Hoja de Trabajo para listado'!$BC$151:$CB$151,0)),0)+IFERROR(INDEX('Hoja de Trabajo para listado'!$DE$153:$DG$274,MATCH($A1116,'Hoja de Trabajo para listado'!$DE$153:$DE$1048576,0),MATCH((CUADRO!H$4&amp;$E1116),'Hoja de Trabajo para listado'!$DE$151:$DG$151,0)),0)+IFERROR(INDEX('Hoja de Trabajo para listado'!$CD$155:$DC$1048576,MATCH($A1116,'Hoja de Trabajo para listado'!$CD$155:$CD$1048576,0),MATCH((CUADRO!H$4&amp;$E1116),'Hoja de Trabajo para listado'!$CD$151:$DC$151,0)),0)</f>
        <v>0</v>
      </c>
      <c r="I1116" s="243">
        <f ca="1">+IFERROR(INDEX('Hoja de Trabajo para listado'!$A$155:$Z$1048576,MATCH($A1116,'Hoja de Trabajo para listado'!$A$155:$A$1048576,0),MATCH((CUADRO!I$4&amp;$E1116),'Hoja de Trabajo para listado'!$A$151:$Z$151,0)),0)+IFERROR(INDEX('Hoja de Trabajo para listado'!$AB$155:$BA$1048576,MATCH($A1116,'Hoja de Trabajo para listado'!$AB$155:$AB$1048576,0),MATCH((CUADRO!I$4&amp;$E1116),'Hoja de Trabajo para listado'!$AB$151:$BA$151,0)),0)+IFERROR(INDEX('Hoja de Trabajo para listado'!$BC$155:$CB$1048576,MATCH($A1116,'Hoja de Trabajo para listado'!$BC$155:$BC$1048576,0),MATCH((CUADRO!I$4&amp;$E1116),'Hoja de Trabajo para listado'!$BC$151:$CB$151,0)),0)+IFERROR(INDEX('Hoja de Trabajo para listado'!$DE$153:$DG$274,MATCH($A1116,'Hoja de Trabajo para listado'!$DE$153:$DE$1048576,0),MATCH((CUADRO!I$4&amp;$E1116),'Hoja de Trabajo para listado'!$DE$151:$DG$151,0)),0)+IFERROR(INDEX('Hoja de Trabajo para listado'!$CD$155:$DC$1048576,MATCH($A1116,'Hoja de Trabajo para listado'!$CD$155:$CD$1048576,0),MATCH((CUADRO!I$4&amp;$E1116),'Hoja de Trabajo para listado'!$CD$151:$DC$151,0)),0)</f>
        <v>0</v>
      </c>
      <c r="J1116" s="243">
        <f ca="1">+IFERROR(INDEX('Hoja de Trabajo para listado'!$A$155:$Z$1048576,MATCH($A1116,'Hoja de Trabajo para listado'!$A$155:$A$1048576,0),MATCH((CUADRO!J$4&amp;$E1116),'Hoja de Trabajo para listado'!$A$151:$Z$151,0)),0)+IFERROR(INDEX('Hoja de Trabajo para listado'!$AB$155:$BA$1048576,MATCH($A1116,'Hoja de Trabajo para listado'!$AB$155:$AB$1048576,0),MATCH((CUADRO!J$4&amp;$E1116),'Hoja de Trabajo para listado'!$AB$151:$BA$151,0)),0)+IFERROR(INDEX('Hoja de Trabajo para listado'!$BC$155:$CB$1048576,MATCH($A1116,'Hoja de Trabajo para listado'!$BC$155:$BC$1048576,0),MATCH((CUADRO!J$4&amp;$E1116),'Hoja de Trabajo para listado'!$BC$151:$CB$151,0)),0)+IFERROR(INDEX('Hoja de Trabajo para listado'!$DE$153:$DG$274,MATCH($A1116,'Hoja de Trabajo para listado'!$DE$153:$DE$1048576,0),MATCH((CUADRO!J$4&amp;$E1116),'Hoja de Trabajo para listado'!$DE$151:$DG$151,0)),0)+IFERROR(INDEX('Hoja de Trabajo para listado'!$CD$155:$DC$1048576,MATCH($A1116,'Hoja de Trabajo para listado'!$CD$155:$CD$1048576,0),MATCH((CUADRO!J$4&amp;$E1116),'Hoja de Trabajo para listado'!$CD$151:$DC$151,0)),0)</f>
        <v>0</v>
      </c>
      <c r="K1116" s="243">
        <f ca="1">+IFERROR(INDEX('Hoja de Trabajo para listado'!$A$155:$Z$1048576,MATCH($A1116,'Hoja de Trabajo para listado'!$A$155:$A$1048576,0),MATCH((CUADRO!K$4&amp;$E1116),'Hoja de Trabajo para listado'!$A$151:$Z$151,0)),0)+IFERROR(INDEX('Hoja de Trabajo para listado'!$AB$155:$BA$1048576,MATCH($A1116,'Hoja de Trabajo para listado'!$AB$155:$AB$1048576,0),MATCH((CUADRO!K$4&amp;$E1116),'Hoja de Trabajo para listado'!$AB$151:$BA$151,0)),0)+IFERROR(INDEX('Hoja de Trabajo para listado'!$BC$155:$CB$1048576,MATCH($A1116,'Hoja de Trabajo para listado'!$BC$155:$BC$1048576,0),MATCH((CUADRO!K$4&amp;$E1116),'Hoja de Trabajo para listado'!$BC$151:$CB$151,0)),0)+IFERROR(INDEX('Hoja de Trabajo para listado'!$DE$153:$DG$274,MATCH($A1116,'Hoja de Trabajo para listado'!$DE$153:$DE$1048576,0),MATCH((CUADRO!K$4&amp;$E1116),'Hoja de Trabajo para listado'!$DE$151:$DG$151,0)),0)+IFERROR(INDEX('Hoja de Trabajo para listado'!$CD$155:$DC$1048576,MATCH($A1116,'Hoja de Trabajo para listado'!$CD$155:$CD$1048576,0),MATCH((CUADRO!K$4&amp;$E1116),'Hoja de Trabajo para listado'!$CD$151:$DC$151,0)),0)</f>
        <v>0</v>
      </c>
      <c r="L1116" s="243">
        <f ca="1">+IFERROR(INDEX('Hoja de Trabajo para listado'!$A$155:$Z$1048576,MATCH($A1116,'Hoja de Trabajo para listado'!$A$155:$A$1048576,0),MATCH((CUADRO!L$4&amp;$E1116),'Hoja de Trabajo para listado'!$A$151:$Z$151,0)),0)+IFERROR(INDEX('Hoja de Trabajo para listado'!$AB$155:$BA$1048576,MATCH($A1116,'Hoja de Trabajo para listado'!$AB$155:$AB$1048576,0),MATCH((CUADRO!L$4&amp;$E1116),'Hoja de Trabajo para listado'!$AB$151:$BA$151,0)),0)+IFERROR(INDEX('Hoja de Trabajo para listado'!$BC$155:$CB$1048576,MATCH($A1116,'Hoja de Trabajo para listado'!$BC$155:$BC$1048576,0),MATCH((CUADRO!L$4&amp;$E1116),'Hoja de Trabajo para listado'!$BC$151:$CB$151,0)),0)+IFERROR(INDEX('Hoja de Trabajo para listado'!$DE$153:$DG$274,MATCH($A1116,'Hoja de Trabajo para listado'!$DE$153:$DE$1048576,0),MATCH((CUADRO!L$4&amp;$E1116),'Hoja de Trabajo para listado'!$DE$151:$DG$151,0)),0)+IFERROR(INDEX('Hoja de Trabajo para listado'!$CD$155:$DC$1048576,MATCH($A1116,'Hoja de Trabajo para listado'!$CD$155:$CD$1048576,0),MATCH((CUADRO!L$4&amp;$E1116),'Hoja de Trabajo para listado'!$CD$151:$DC$151,0)),0)</f>
        <v>0</v>
      </c>
      <c r="M1116" s="243">
        <f ca="1">+IFERROR(INDEX('Hoja de Trabajo para listado'!$A$155:$Z$1048576,MATCH($A1116,'Hoja de Trabajo para listado'!$A$155:$A$1048576,0),MATCH((CUADRO!M$4&amp;$E1116),'Hoja de Trabajo para listado'!$A$151:$Z$151,0)),0)+IFERROR(INDEX('Hoja de Trabajo para listado'!$AB$155:$BA$1048576,MATCH($A1116,'Hoja de Trabajo para listado'!$AB$155:$AB$1048576,0),MATCH((CUADRO!M$4&amp;$E1116),'Hoja de Trabajo para listado'!$AB$151:$BA$151,0)),0)+IFERROR(INDEX('Hoja de Trabajo para listado'!$BC$155:$CB$1048576,MATCH($A1116,'Hoja de Trabajo para listado'!$BC$155:$BC$1048576,0),MATCH((CUADRO!M$4&amp;$E1116),'Hoja de Trabajo para listado'!$BC$151:$CB$151,0)),0)+IFERROR(INDEX('Hoja de Trabajo para listado'!$DE$153:$DG$274,MATCH($A1116,'Hoja de Trabajo para listado'!$DE$153:$DE$1048576,0),MATCH((CUADRO!M$4&amp;$E1116),'Hoja de Trabajo para listado'!$DE$151:$DG$151,0)),0)+IFERROR(INDEX('Hoja de Trabajo para listado'!$CD$155:$DC$1048576,MATCH($A1116,'Hoja de Trabajo para listado'!$CD$155:$CD$1048576,0),MATCH((CUADRO!M$4&amp;$E1116),'Hoja de Trabajo para listado'!$CD$151:$DC$151,0)),0)</f>
        <v>0</v>
      </c>
      <c r="N1116" s="243">
        <f ca="1">+IFERROR(INDEX('Hoja de Trabajo para listado'!$A$155:$Z$1048576,MATCH($A1116,'Hoja de Trabajo para listado'!$A$155:$A$1048576,0),MATCH((CUADRO!N$4&amp;$E1116),'Hoja de Trabajo para listado'!$A$151:$Z$151,0)),0)+IFERROR(INDEX('Hoja de Trabajo para listado'!$AB$155:$BA$1048576,MATCH($A1116,'Hoja de Trabajo para listado'!$AB$155:$AB$1048576,0),MATCH((CUADRO!N$4&amp;$E1116),'Hoja de Trabajo para listado'!$AB$151:$BA$151,0)),0)+IFERROR(INDEX('Hoja de Trabajo para listado'!$BC$155:$CB$1048576,MATCH($A1116,'Hoja de Trabajo para listado'!$BC$155:$BC$1048576,0),MATCH((CUADRO!N$4&amp;$E1116),'Hoja de Trabajo para listado'!$BC$151:$CB$151,0)),0)+IFERROR(INDEX('Hoja de Trabajo para listado'!$DE$153:$DG$274,MATCH($A1116,'Hoja de Trabajo para listado'!$DE$153:$DE$1048576,0),MATCH((CUADRO!N$4&amp;$E1116),'Hoja de Trabajo para listado'!$DE$151:$DG$151,0)),0)+IFERROR(INDEX('Hoja de Trabajo para listado'!$CD$155:$DC$1048576,MATCH($A1116,'Hoja de Trabajo para listado'!$CD$155:$CD$1048576,0),MATCH((CUADRO!N$4&amp;$E1116),'Hoja de Trabajo para listado'!$CD$151:$DC$151,0)),0)</f>
        <v>0</v>
      </c>
      <c r="O1116" s="243">
        <f ca="1">+IFERROR(INDEX('Hoja de Trabajo para listado'!$A$155:$Z$1048576,MATCH($A1116,'Hoja de Trabajo para listado'!$A$155:$A$1048576,0),MATCH((CUADRO!O$4&amp;$E1116),'Hoja de Trabajo para listado'!$A$151:$Z$151,0)),0)+IFERROR(INDEX('Hoja de Trabajo para listado'!$AB$155:$BA$1048576,MATCH($A1116,'Hoja de Trabajo para listado'!$AB$155:$AB$1048576,0),MATCH((CUADRO!O$4&amp;$E1116),'Hoja de Trabajo para listado'!$AB$151:$BA$151,0)),0)+IFERROR(INDEX('Hoja de Trabajo para listado'!$BC$155:$CB$1048576,MATCH($A1116,'Hoja de Trabajo para listado'!$BC$155:$BC$1048576,0),MATCH((CUADRO!O$4&amp;$E1116),'Hoja de Trabajo para listado'!$BC$151:$CB$151,0)),0)+IFERROR(INDEX('Hoja de Trabajo para listado'!$DE$153:$DG$274,MATCH($A1116,'Hoja de Trabajo para listado'!$DE$153:$DE$1048576,0),MATCH((CUADRO!O$4&amp;$E1116),'Hoja de Trabajo para listado'!$DE$151:$DG$151,0)),0)+IFERROR(INDEX('Hoja de Trabajo para listado'!$CD$155:$DC$1048576,MATCH($A1116,'Hoja de Trabajo para listado'!$CD$155:$CD$1048576,0),MATCH((CUADRO!O$4&amp;$E1116),'Hoja de Trabajo para listado'!$CD$151:$DC$151,0)),0)</f>
        <v>0</v>
      </c>
      <c r="P1116" s="243">
        <f ca="1">+IFERROR(INDEX('Hoja de Trabajo para listado'!$A$155:$Z$1048576,MATCH($A1116,'Hoja de Trabajo para listado'!$A$155:$A$1048576,0),MATCH((CUADRO!P$4&amp;$E1116),'Hoja de Trabajo para listado'!$A$151:$Z$151,0)),0)+IFERROR(INDEX('Hoja de Trabajo para listado'!$AB$155:$BA$1048576,MATCH($A1116,'Hoja de Trabajo para listado'!$AB$155:$AB$1048576,0),MATCH((CUADRO!P$4&amp;$E1116),'Hoja de Trabajo para listado'!$AB$151:$BA$151,0)),0)+IFERROR(INDEX('Hoja de Trabajo para listado'!$BC$155:$CB$1048576,MATCH($A1116,'Hoja de Trabajo para listado'!$BC$155:$BC$1048576,0),MATCH((CUADRO!P$4&amp;$E1116),'Hoja de Trabajo para listado'!$BC$151:$CB$151,0)),0)+IFERROR(INDEX('Hoja de Trabajo para listado'!$DE$153:$DG$274,MATCH($A1116,'Hoja de Trabajo para listado'!$DE$153:$DE$1048576,0),MATCH((CUADRO!P$4&amp;$E1116),'Hoja de Trabajo para listado'!$DE$151:$DG$151,0)),0)+IFERROR(INDEX('Hoja de Trabajo para listado'!$CD$155:$DC$1048576,MATCH($A1116,'Hoja de Trabajo para listado'!$CD$155:$CD$1048576,0),MATCH((CUADRO!P$4&amp;$E1116),'Hoja de Trabajo para listado'!$CD$151:$DC$151,0)),0)</f>
        <v>0</v>
      </c>
      <c r="Q1116" s="243">
        <f ca="1">+IFERROR(INDEX('Hoja de Trabajo para listado'!$A$155:$Z$1048576,MATCH($A1116,'Hoja de Trabajo para listado'!$A$155:$A$1048576,0),MATCH((CUADRO!Q$4&amp;$E1116),'Hoja de Trabajo para listado'!$A$151:$Z$151,0)),0)+IFERROR(INDEX('Hoja de Trabajo para listado'!$AB$155:$BA$1048576,MATCH($A1116,'Hoja de Trabajo para listado'!$AB$155:$AB$1048576,0),MATCH((CUADRO!Q$4&amp;$E1116),'Hoja de Trabajo para listado'!$AB$151:$BA$151,0)),0)+IFERROR(INDEX('Hoja de Trabajo para listado'!$BC$155:$CB$1048576,MATCH($A1116,'Hoja de Trabajo para listado'!$BC$155:$BC$1048576,0),MATCH((CUADRO!Q$4&amp;$E1116),'Hoja de Trabajo para listado'!$BC$151:$CB$151,0)),0)+IFERROR(INDEX('Hoja de Trabajo para listado'!$DE$153:$DG$274,MATCH($A1116,'Hoja de Trabajo para listado'!$DE$153:$DE$1048576,0),MATCH((CUADRO!Q$4&amp;$E1116),'Hoja de Trabajo para listado'!$DE$151:$DG$151,0)),0)+IFERROR(INDEX('Hoja de Trabajo para listado'!$CD$155:$DC$1048576,MATCH($A1116,'Hoja de Trabajo para listado'!$CD$155:$CD$1048576,0),MATCH((CUADRO!Q$4&amp;$E1116),'Hoja de Trabajo para listado'!$CD$151:$DC$151,0)),0)</f>
        <v>0</v>
      </c>
      <c r="R1116" s="243">
        <f t="shared" ca="1" si="41"/>
        <v>0</v>
      </c>
      <c r="S1116" s="256">
        <f ca="1">+R1115+R1116</f>
        <v>0</v>
      </c>
      <c r="T1116" s="243">
        <f ca="1">+S1116</f>
        <v>0</v>
      </c>
      <c r="U1116" s="242">
        <f t="shared" si="42"/>
        <v>2</v>
      </c>
      <c r="V1116" s="327" t="str">
        <f>+VLOOKUP(A1116,bd_lista!$A$3:$E$592,5,FALSE)</f>
        <v>Gobiernos Autonomos Municipales</v>
      </c>
      <c r="W1116" s="398"/>
      <c r="X1116" s="240">
        <f>+VLOOKUP(A1116,[4]Sheet1!$A$13:$D$744,4,FALSE)</f>
        <v>0</v>
      </c>
      <c r="Y1116" s="240" t="e">
        <f>+VLOOKUP(X1116,bd_lista!$A$3:$C$592,3,FALSE)</f>
        <v>#N/A</v>
      </c>
      <c r="Z1116" s="288"/>
      <c r="AA1116" s="317"/>
    </row>
    <row r="1117" spans="1:27" customFormat="1" ht="15" hidden="1" customHeight="1">
      <c r="A1117" s="32">
        <v>2301</v>
      </c>
      <c r="B1117" s="393">
        <f>+A1117</f>
        <v>2301</v>
      </c>
      <c r="C1117" s="245" t="str">
        <f>+VLOOKUP(A1117,bd_lista!$A$3:$C$592,3,FALSE)</f>
        <v>Empresa Municipal de Gestión de Residuos Sólidos</v>
      </c>
      <c r="D1117" s="395" t="str">
        <f>+C1117</f>
        <v>Empresa Municipal de Gestión de Residuos Sólidos</v>
      </c>
      <c r="E1117" s="240" t="s">
        <v>1303</v>
      </c>
      <c r="F1117" s="241">
        <f ca="1">+IFERROR(INDEX('Hoja de Trabajo para listado'!$A$155:$Z$1048576,MATCH($A1117,'Hoja de Trabajo para listado'!$A$155:$A$1048576,0),MATCH((CUADRO!F$4&amp;$E1117),'Hoja de Trabajo para listado'!$A$151:$Z$151,0)),0)+IFERROR(INDEX('Hoja de Trabajo para listado'!$AB$155:$BA$1048576,MATCH($A1117,'Hoja de Trabajo para listado'!$AB$155:$AB$1048576,0),MATCH((CUADRO!F$4&amp;$E1117),'Hoja de Trabajo para listado'!$AB$151:$BA$151,0)),0)+IFERROR(INDEX('Hoja de Trabajo para listado'!$BC$155:$CB$1048576,MATCH($A1117,'Hoja de Trabajo para listado'!$BC$155:$BC$1048576,0),MATCH((CUADRO!F$4&amp;$E1117),'Hoja de Trabajo para listado'!$BC$151:$CB$151,0)),0)+IFERROR(INDEX('Hoja de Trabajo para listado'!$DE$153:$DG$274,MATCH($A1117,'Hoja de Trabajo para listado'!$DE$153:$DE$1048576,0),MATCH((CUADRO!F$4&amp;$E1117),'Hoja de Trabajo para listado'!$DE$151:$DG$151,0)),0)+IFERROR(INDEX('Hoja de Trabajo para listado'!$CD$155:$DC$1048576,MATCH($A1117,'Hoja de Trabajo para listado'!$CD$155:$CD$1048576,0),MATCH((CUADRO!F$4&amp;$E1117),'Hoja de Trabajo para listado'!$CD$151:$DC$151,0)),0)</f>
        <v>0</v>
      </c>
      <c r="G1117" s="241">
        <f ca="1">+IFERROR(INDEX('Hoja de Trabajo para listado'!$A$155:$Z$1048576,MATCH($A1117,'Hoja de Trabajo para listado'!$A$155:$A$1048576,0),MATCH((CUADRO!G$4&amp;$E1117),'Hoja de Trabajo para listado'!$A$151:$Z$151,0)),0)+IFERROR(INDEX('Hoja de Trabajo para listado'!$AB$155:$BA$1048576,MATCH($A1117,'Hoja de Trabajo para listado'!$AB$155:$AB$1048576,0),MATCH((CUADRO!G$4&amp;$E1117),'Hoja de Trabajo para listado'!$AB$151:$BA$151,0)),0)+IFERROR(INDEX('Hoja de Trabajo para listado'!$BC$155:$CB$1048576,MATCH($A1117,'Hoja de Trabajo para listado'!$BC$155:$BC$1048576,0),MATCH((CUADRO!G$4&amp;$E1117),'Hoja de Trabajo para listado'!$BC$151:$CB$151,0)),0)+IFERROR(INDEX('Hoja de Trabajo para listado'!$DE$153:$DG$274,MATCH($A1117,'Hoja de Trabajo para listado'!$DE$153:$DE$1048576,0),MATCH((CUADRO!G$4&amp;$E1117),'Hoja de Trabajo para listado'!$DE$151:$DG$151,0)),0)+IFERROR(INDEX('Hoja de Trabajo para listado'!$CD$155:$DC$1048576,MATCH($A1117,'Hoja de Trabajo para listado'!$CD$155:$CD$1048576,0),MATCH((CUADRO!G$4&amp;$E1117),'Hoja de Trabajo para listado'!$CD$151:$DC$151,0)),0)</f>
        <v>0</v>
      </c>
      <c r="H1117" s="241">
        <f ca="1">+IFERROR(INDEX('Hoja de Trabajo para listado'!$A$155:$Z$1048576,MATCH($A1117,'Hoja de Trabajo para listado'!$A$155:$A$1048576,0),MATCH((CUADRO!H$4&amp;$E1117),'Hoja de Trabajo para listado'!$A$151:$Z$151,0)),0)+IFERROR(INDEX('Hoja de Trabajo para listado'!$AB$155:$BA$1048576,MATCH($A1117,'Hoja de Trabajo para listado'!$AB$155:$AB$1048576,0),MATCH((CUADRO!H$4&amp;$E1117),'Hoja de Trabajo para listado'!$AB$151:$BA$151,0)),0)+IFERROR(INDEX('Hoja de Trabajo para listado'!$BC$155:$CB$1048576,MATCH($A1117,'Hoja de Trabajo para listado'!$BC$155:$BC$1048576,0),MATCH((CUADRO!H$4&amp;$E1117),'Hoja de Trabajo para listado'!$BC$151:$CB$151,0)),0)+IFERROR(INDEX('Hoja de Trabajo para listado'!$DE$153:$DG$274,MATCH($A1117,'Hoja de Trabajo para listado'!$DE$153:$DE$1048576,0),MATCH((CUADRO!H$4&amp;$E1117),'Hoja de Trabajo para listado'!$DE$151:$DG$151,0)),0)+IFERROR(INDEX('Hoja de Trabajo para listado'!$CD$155:$DC$1048576,MATCH($A1117,'Hoja de Trabajo para listado'!$CD$155:$CD$1048576,0),MATCH((CUADRO!H$4&amp;$E1117),'Hoja de Trabajo para listado'!$CD$151:$DC$151,0)),0)</f>
        <v>0</v>
      </c>
      <c r="I1117" s="241">
        <f ca="1">+IFERROR(INDEX('Hoja de Trabajo para listado'!$A$155:$Z$1048576,MATCH($A1117,'Hoja de Trabajo para listado'!$A$155:$A$1048576,0),MATCH((CUADRO!I$4&amp;$E1117),'Hoja de Trabajo para listado'!$A$151:$Z$151,0)),0)+IFERROR(INDEX('Hoja de Trabajo para listado'!$AB$155:$BA$1048576,MATCH($A1117,'Hoja de Trabajo para listado'!$AB$155:$AB$1048576,0),MATCH((CUADRO!I$4&amp;$E1117),'Hoja de Trabajo para listado'!$AB$151:$BA$151,0)),0)+IFERROR(INDEX('Hoja de Trabajo para listado'!$BC$155:$CB$1048576,MATCH($A1117,'Hoja de Trabajo para listado'!$BC$155:$BC$1048576,0),MATCH((CUADRO!I$4&amp;$E1117),'Hoja de Trabajo para listado'!$BC$151:$CB$151,0)),0)+IFERROR(INDEX('Hoja de Trabajo para listado'!$DE$153:$DG$274,MATCH($A1117,'Hoja de Trabajo para listado'!$DE$153:$DE$1048576,0),MATCH((CUADRO!I$4&amp;$E1117),'Hoja de Trabajo para listado'!$DE$151:$DG$151,0)),0)+IFERROR(INDEX('Hoja de Trabajo para listado'!$CD$155:$DC$1048576,MATCH($A1117,'Hoja de Trabajo para listado'!$CD$155:$CD$1048576,0),MATCH((CUADRO!I$4&amp;$E1117),'Hoja de Trabajo para listado'!$CD$151:$DC$151,0)),0)</f>
        <v>0</v>
      </c>
      <c r="J1117" s="241">
        <f ca="1">+IFERROR(INDEX('Hoja de Trabajo para listado'!$A$155:$Z$1048576,MATCH($A1117,'Hoja de Trabajo para listado'!$A$155:$A$1048576,0),MATCH((CUADRO!J$4&amp;$E1117),'Hoja de Trabajo para listado'!$A$151:$Z$151,0)),0)+IFERROR(INDEX('Hoja de Trabajo para listado'!$AB$155:$BA$1048576,MATCH($A1117,'Hoja de Trabajo para listado'!$AB$155:$AB$1048576,0),MATCH((CUADRO!J$4&amp;$E1117),'Hoja de Trabajo para listado'!$AB$151:$BA$151,0)),0)+IFERROR(INDEX('Hoja de Trabajo para listado'!$BC$155:$CB$1048576,MATCH($A1117,'Hoja de Trabajo para listado'!$BC$155:$BC$1048576,0),MATCH((CUADRO!J$4&amp;$E1117),'Hoja de Trabajo para listado'!$BC$151:$CB$151,0)),0)+IFERROR(INDEX('Hoja de Trabajo para listado'!$DE$153:$DG$274,MATCH($A1117,'Hoja de Trabajo para listado'!$DE$153:$DE$1048576,0),MATCH((CUADRO!J$4&amp;$E1117),'Hoja de Trabajo para listado'!$DE$151:$DG$151,0)),0)+IFERROR(INDEX('Hoja de Trabajo para listado'!$CD$155:$DC$1048576,MATCH($A1117,'Hoja de Trabajo para listado'!$CD$155:$CD$1048576,0),MATCH((CUADRO!J$4&amp;$E1117),'Hoja de Trabajo para listado'!$CD$151:$DC$151,0)),0)</f>
        <v>0</v>
      </c>
      <c r="K1117" s="241">
        <f ca="1">+IFERROR(INDEX('Hoja de Trabajo para listado'!$A$155:$Z$1048576,MATCH($A1117,'Hoja de Trabajo para listado'!$A$155:$A$1048576,0),MATCH((CUADRO!K$4&amp;$E1117),'Hoja de Trabajo para listado'!$A$151:$Z$151,0)),0)+IFERROR(INDEX('Hoja de Trabajo para listado'!$AB$155:$BA$1048576,MATCH($A1117,'Hoja de Trabajo para listado'!$AB$155:$AB$1048576,0),MATCH((CUADRO!K$4&amp;$E1117),'Hoja de Trabajo para listado'!$AB$151:$BA$151,0)),0)+IFERROR(INDEX('Hoja de Trabajo para listado'!$BC$155:$CB$1048576,MATCH($A1117,'Hoja de Trabajo para listado'!$BC$155:$BC$1048576,0),MATCH((CUADRO!K$4&amp;$E1117),'Hoja de Trabajo para listado'!$BC$151:$CB$151,0)),0)+IFERROR(INDEX('Hoja de Trabajo para listado'!$DE$153:$DG$274,MATCH($A1117,'Hoja de Trabajo para listado'!$DE$153:$DE$1048576,0),MATCH((CUADRO!K$4&amp;$E1117),'Hoja de Trabajo para listado'!$DE$151:$DG$151,0)),0)+IFERROR(INDEX('Hoja de Trabajo para listado'!$CD$155:$DC$1048576,MATCH($A1117,'Hoja de Trabajo para listado'!$CD$155:$CD$1048576,0),MATCH((CUADRO!K$4&amp;$E1117),'Hoja de Trabajo para listado'!$CD$151:$DC$151,0)),0)</f>
        <v>0</v>
      </c>
      <c r="L1117" s="241">
        <f ca="1">+IFERROR(INDEX('Hoja de Trabajo para listado'!$A$155:$Z$1048576,MATCH($A1117,'Hoja de Trabajo para listado'!$A$155:$A$1048576,0),MATCH((CUADRO!L$4&amp;$E1117),'Hoja de Trabajo para listado'!$A$151:$Z$151,0)),0)+IFERROR(INDEX('Hoja de Trabajo para listado'!$AB$155:$BA$1048576,MATCH($A1117,'Hoja de Trabajo para listado'!$AB$155:$AB$1048576,0),MATCH((CUADRO!L$4&amp;$E1117),'Hoja de Trabajo para listado'!$AB$151:$BA$151,0)),0)+IFERROR(INDEX('Hoja de Trabajo para listado'!$BC$155:$CB$1048576,MATCH($A1117,'Hoja de Trabajo para listado'!$BC$155:$BC$1048576,0),MATCH((CUADRO!L$4&amp;$E1117),'Hoja de Trabajo para listado'!$BC$151:$CB$151,0)),0)+IFERROR(INDEX('Hoja de Trabajo para listado'!$DE$153:$DG$274,MATCH($A1117,'Hoja de Trabajo para listado'!$DE$153:$DE$1048576,0),MATCH((CUADRO!L$4&amp;$E1117),'Hoja de Trabajo para listado'!$DE$151:$DG$151,0)),0)+IFERROR(INDEX('Hoja de Trabajo para listado'!$CD$155:$DC$1048576,MATCH($A1117,'Hoja de Trabajo para listado'!$CD$155:$CD$1048576,0),MATCH((CUADRO!L$4&amp;$E1117),'Hoja de Trabajo para listado'!$CD$151:$DC$151,0)),0)</f>
        <v>0</v>
      </c>
      <c r="M1117" s="241">
        <f ca="1">+IFERROR(INDEX('Hoja de Trabajo para listado'!$A$155:$Z$1048576,MATCH($A1117,'Hoja de Trabajo para listado'!$A$155:$A$1048576,0),MATCH((CUADRO!M$4&amp;$E1117),'Hoja de Trabajo para listado'!$A$151:$Z$151,0)),0)+IFERROR(INDEX('Hoja de Trabajo para listado'!$AB$155:$BA$1048576,MATCH($A1117,'Hoja de Trabajo para listado'!$AB$155:$AB$1048576,0),MATCH((CUADRO!M$4&amp;$E1117),'Hoja de Trabajo para listado'!$AB$151:$BA$151,0)),0)+IFERROR(INDEX('Hoja de Trabajo para listado'!$BC$155:$CB$1048576,MATCH($A1117,'Hoja de Trabajo para listado'!$BC$155:$BC$1048576,0),MATCH((CUADRO!M$4&amp;$E1117),'Hoja de Trabajo para listado'!$BC$151:$CB$151,0)),0)+IFERROR(INDEX('Hoja de Trabajo para listado'!$DE$153:$DG$274,MATCH($A1117,'Hoja de Trabajo para listado'!$DE$153:$DE$1048576,0),MATCH((CUADRO!M$4&amp;$E1117),'Hoja de Trabajo para listado'!$DE$151:$DG$151,0)),0)+IFERROR(INDEX('Hoja de Trabajo para listado'!$CD$155:$DC$1048576,MATCH($A1117,'Hoja de Trabajo para listado'!$CD$155:$CD$1048576,0),MATCH((CUADRO!M$4&amp;$E1117),'Hoja de Trabajo para listado'!$CD$151:$DC$151,0)),0)</f>
        <v>0</v>
      </c>
      <c r="N1117" s="241">
        <f ca="1">+IFERROR(INDEX('Hoja de Trabajo para listado'!$A$155:$Z$1048576,MATCH($A1117,'Hoja de Trabajo para listado'!$A$155:$A$1048576,0),MATCH((CUADRO!N$4&amp;$E1117),'Hoja de Trabajo para listado'!$A$151:$Z$151,0)),0)+IFERROR(INDEX('Hoja de Trabajo para listado'!$AB$155:$BA$1048576,MATCH($A1117,'Hoja de Trabajo para listado'!$AB$155:$AB$1048576,0),MATCH((CUADRO!N$4&amp;$E1117),'Hoja de Trabajo para listado'!$AB$151:$BA$151,0)),0)+IFERROR(INDEX('Hoja de Trabajo para listado'!$BC$155:$CB$1048576,MATCH($A1117,'Hoja de Trabajo para listado'!$BC$155:$BC$1048576,0),MATCH((CUADRO!N$4&amp;$E1117),'Hoja de Trabajo para listado'!$BC$151:$CB$151,0)),0)+IFERROR(INDEX('Hoja de Trabajo para listado'!$DE$153:$DG$274,MATCH($A1117,'Hoja de Trabajo para listado'!$DE$153:$DE$1048576,0),MATCH((CUADRO!N$4&amp;$E1117),'Hoja de Trabajo para listado'!$DE$151:$DG$151,0)),0)+IFERROR(INDEX('Hoja de Trabajo para listado'!$CD$155:$DC$1048576,MATCH($A1117,'Hoja de Trabajo para listado'!$CD$155:$CD$1048576,0),MATCH((CUADRO!N$4&amp;$E1117),'Hoja de Trabajo para listado'!$CD$151:$DC$151,0)),0)</f>
        <v>0</v>
      </c>
      <c r="O1117" s="241">
        <f ca="1">+IFERROR(INDEX('Hoja de Trabajo para listado'!$A$155:$Z$1048576,MATCH($A1117,'Hoja de Trabajo para listado'!$A$155:$A$1048576,0),MATCH((CUADRO!O$4&amp;$E1117),'Hoja de Trabajo para listado'!$A$151:$Z$151,0)),0)+IFERROR(INDEX('Hoja de Trabajo para listado'!$AB$155:$BA$1048576,MATCH($A1117,'Hoja de Trabajo para listado'!$AB$155:$AB$1048576,0),MATCH((CUADRO!O$4&amp;$E1117),'Hoja de Trabajo para listado'!$AB$151:$BA$151,0)),0)+IFERROR(INDEX('Hoja de Trabajo para listado'!$BC$155:$CB$1048576,MATCH($A1117,'Hoja de Trabajo para listado'!$BC$155:$BC$1048576,0),MATCH((CUADRO!O$4&amp;$E1117),'Hoja de Trabajo para listado'!$BC$151:$CB$151,0)),0)+IFERROR(INDEX('Hoja de Trabajo para listado'!$DE$153:$DG$274,MATCH($A1117,'Hoja de Trabajo para listado'!$DE$153:$DE$1048576,0),MATCH((CUADRO!O$4&amp;$E1117),'Hoja de Trabajo para listado'!$DE$151:$DG$151,0)),0)+IFERROR(INDEX('Hoja de Trabajo para listado'!$CD$155:$DC$1048576,MATCH($A1117,'Hoja de Trabajo para listado'!$CD$155:$CD$1048576,0),MATCH((CUADRO!O$4&amp;$E1117),'Hoja de Trabajo para listado'!$CD$151:$DC$151,0)),0)</f>
        <v>0</v>
      </c>
      <c r="P1117" s="241">
        <f ca="1">+IFERROR(INDEX('Hoja de Trabajo para listado'!$A$155:$Z$1048576,MATCH($A1117,'Hoja de Trabajo para listado'!$A$155:$A$1048576,0),MATCH((CUADRO!P$4&amp;$E1117),'Hoja de Trabajo para listado'!$A$151:$Z$151,0)),0)+IFERROR(INDEX('Hoja de Trabajo para listado'!$AB$155:$BA$1048576,MATCH($A1117,'Hoja de Trabajo para listado'!$AB$155:$AB$1048576,0),MATCH((CUADRO!P$4&amp;$E1117),'Hoja de Trabajo para listado'!$AB$151:$BA$151,0)),0)+IFERROR(INDEX('Hoja de Trabajo para listado'!$BC$155:$CB$1048576,MATCH($A1117,'Hoja de Trabajo para listado'!$BC$155:$BC$1048576,0),MATCH((CUADRO!P$4&amp;$E1117),'Hoja de Trabajo para listado'!$BC$151:$CB$151,0)),0)+IFERROR(INDEX('Hoja de Trabajo para listado'!$DE$153:$DG$274,MATCH($A1117,'Hoja de Trabajo para listado'!$DE$153:$DE$1048576,0),MATCH((CUADRO!P$4&amp;$E1117),'Hoja de Trabajo para listado'!$DE$151:$DG$151,0)),0)+IFERROR(INDEX('Hoja de Trabajo para listado'!$CD$155:$DC$1048576,MATCH($A1117,'Hoja de Trabajo para listado'!$CD$155:$CD$1048576,0),MATCH((CUADRO!P$4&amp;$E1117),'Hoja de Trabajo para listado'!$CD$151:$DC$151,0)),0)</f>
        <v>0</v>
      </c>
      <c r="Q1117" s="241">
        <f ca="1">+IFERROR(INDEX('Hoja de Trabajo para listado'!$A$155:$Z$1048576,MATCH($A1117,'Hoja de Trabajo para listado'!$A$155:$A$1048576,0),MATCH((CUADRO!Q$4&amp;$E1117),'Hoja de Trabajo para listado'!$A$151:$Z$151,0)),0)+IFERROR(INDEX('Hoja de Trabajo para listado'!$AB$155:$BA$1048576,MATCH($A1117,'Hoja de Trabajo para listado'!$AB$155:$AB$1048576,0),MATCH((CUADRO!Q$4&amp;$E1117),'Hoja de Trabajo para listado'!$AB$151:$BA$151,0)),0)+IFERROR(INDEX('Hoja de Trabajo para listado'!$BC$155:$CB$1048576,MATCH($A1117,'Hoja de Trabajo para listado'!$BC$155:$BC$1048576,0),MATCH((CUADRO!Q$4&amp;$E1117),'Hoja de Trabajo para listado'!$BC$151:$CB$151,0)),0)+IFERROR(INDEX('Hoja de Trabajo para listado'!$DE$153:$DG$274,MATCH($A1117,'Hoja de Trabajo para listado'!$DE$153:$DE$1048576,0),MATCH((CUADRO!Q$4&amp;$E1117),'Hoja de Trabajo para listado'!$DE$151:$DG$151,0)),0)+IFERROR(INDEX('Hoja de Trabajo para listado'!$CD$155:$DC$1048576,MATCH($A1117,'Hoja de Trabajo para listado'!$CD$155:$CD$1048576,0),MATCH((CUADRO!Q$4&amp;$E1117),'Hoja de Trabajo para listado'!$CD$151:$DC$151,0)),0)</f>
        <v>0</v>
      </c>
      <c r="R1117" s="241">
        <f t="shared" ca="1" si="41"/>
        <v>0</v>
      </c>
      <c r="S1117" s="247"/>
      <c r="T1117" s="241">
        <f ca="1">+T1118</f>
        <v>0</v>
      </c>
      <c r="U1117" s="240">
        <f t="shared" si="42"/>
        <v>1</v>
      </c>
      <c r="V1117" s="327" t="str">
        <f>+VLOOKUP(A1117,bd_lista!$A$3:$E$592,5,FALSE)</f>
        <v>Empresas Municipales</v>
      </c>
      <c r="W1117" s="397" t="str">
        <f>+V1117</f>
        <v>Empresas Municipales</v>
      </c>
      <c r="X1117" s="240">
        <f>+VLOOKUP(A1117,[4]Sheet1!$A$13:$D$744,4,FALSE)</f>
        <v>0</v>
      </c>
      <c r="Y1117" s="240" t="e">
        <f>+VLOOKUP(X1117,bd_lista!$A$3:$C$592,3,FALSE)</f>
        <v>#N/A</v>
      </c>
      <c r="Z1117" s="290">
        <f>+X1117</f>
        <v>0</v>
      </c>
      <c r="AA1117" s="315" t="e">
        <f>+Y1117</f>
        <v>#N/A</v>
      </c>
    </row>
    <row r="1118" spans="1:27" customFormat="1" ht="15" hidden="1" customHeight="1">
      <c r="A1118" s="32">
        <v>2301</v>
      </c>
      <c r="B1118" s="394"/>
      <c r="C1118" s="245" t="str">
        <f>+VLOOKUP(A1118,bd_lista!$A$3:$C$592,3,FALSE)</f>
        <v>Empresa Municipal de Gestión de Residuos Sólidos</v>
      </c>
      <c r="D1118" s="396"/>
      <c r="E1118" s="242" t="s">
        <v>1304</v>
      </c>
      <c r="F1118" s="243">
        <f ca="1">+IFERROR(INDEX('Hoja de Trabajo para listado'!$A$155:$Z$1048576,MATCH($A1118,'Hoja de Trabajo para listado'!$A$155:$A$1048576,0),MATCH((CUADRO!F$4&amp;$E1118),'Hoja de Trabajo para listado'!$A$151:$Z$151,0)),0)+IFERROR(INDEX('Hoja de Trabajo para listado'!$AB$155:$BA$1048576,MATCH($A1118,'Hoja de Trabajo para listado'!$AB$155:$AB$1048576,0),MATCH((CUADRO!F$4&amp;$E1118),'Hoja de Trabajo para listado'!$AB$151:$BA$151,0)),0)+IFERROR(INDEX('Hoja de Trabajo para listado'!$BC$155:$CB$1048576,MATCH($A1118,'Hoja de Trabajo para listado'!$BC$155:$BC$1048576,0),MATCH((CUADRO!F$4&amp;$E1118),'Hoja de Trabajo para listado'!$BC$151:$CB$151,0)),0)+IFERROR(INDEX('Hoja de Trabajo para listado'!$DE$153:$DG$274,MATCH($A1118,'Hoja de Trabajo para listado'!$DE$153:$DE$1048576,0),MATCH((CUADRO!F$4&amp;$E1118),'Hoja de Trabajo para listado'!$DE$151:$DG$151,0)),0)+IFERROR(INDEX('Hoja de Trabajo para listado'!$CD$155:$DC$1048576,MATCH($A1118,'Hoja de Trabajo para listado'!$CD$155:$CD$1048576,0),MATCH((CUADRO!F$4&amp;$E1118),'Hoja de Trabajo para listado'!$CD$151:$DC$151,0)),0)</f>
        <v>0</v>
      </c>
      <c r="G1118" s="243">
        <f ca="1">+IFERROR(INDEX('Hoja de Trabajo para listado'!$A$155:$Z$1048576,MATCH($A1118,'Hoja de Trabajo para listado'!$A$155:$A$1048576,0),MATCH((CUADRO!G$4&amp;$E1118),'Hoja de Trabajo para listado'!$A$151:$Z$151,0)),0)+IFERROR(INDEX('Hoja de Trabajo para listado'!$AB$155:$BA$1048576,MATCH($A1118,'Hoja de Trabajo para listado'!$AB$155:$AB$1048576,0),MATCH((CUADRO!G$4&amp;$E1118),'Hoja de Trabajo para listado'!$AB$151:$BA$151,0)),0)+IFERROR(INDEX('Hoja de Trabajo para listado'!$BC$155:$CB$1048576,MATCH($A1118,'Hoja de Trabajo para listado'!$BC$155:$BC$1048576,0),MATCH((CUADRO!G$4&amp;$E1118),'Hoja de Trabajo para listado'!$BC$151:$CB$151,0)),0)+IFERROR(INDEX('Hoja de Trabajo para listado'!$DE$153:$DG$274,MATCH($A1118,'Hoja de Trabajo para listado'!$DE$153:$DE$1048576,0),MATCH((CUADRO!G$4&amp;$E1118),'Hoja de Trabajo para listado'!$DE$151:$DG$151,0)),0)+IFERROR(INDEX('Hoja de Trabajo para listado'!$CD$155:$DC$1048576,MATCH($A1118,'Hoja de Trabajo para listado'!$CD$155:$CD$1048576,0),MATCH((CUADRO!G$4&amp;$E1118),'Hoja de Trabajo para listado'!$CD$151:$DC$151,0)),0)</f>
        <v>0</v>
      </c>
      <c r="H1118" s="243">
        <f ca="1">+IFERROR(INDEX('Hoja de Trabajo para listado'!$A$155:$Z$1048576,MATCH($A1118,'Hoja de Trabajo para listado'!$A$155:$A$1048576,0),MATCH((CUADRO!H$4&amp;$E1118),'Hoja de Trabajo para listado'!$A$151:$Z$151,0)),0)+IFERROR(INDEX('Hoja de Trabajo para listado'!$AB$155:$BA$1048576,MATCH($A1118,'Hoja de Trabajo para listado'!$AB$155:$AB$1048576,0),MATCH((CUADRO!H$4&amp;$E1118),'Hoja de Trabajo para listado'!$AB$151:$BA$151,0)),0)+IFERROR(INDEX('Hoja de Trabajo para listado'!$BC$155:$CB$1048576,MATCH($A1118,'Hoja de Trabajo para listado'!$BC$155:$BC$1048576,0),MATCH((CUADRO!H$4&amp;$E1118),'Hoja de Trabajo para listado'!$BC$151:$CB$151,0)),0)+IFERROR(INDEX('Hoja de Trabajo para listado'!$DE$153:$DG$274,MATCH($A1118,'Hoja de Trabajo para listado'!$DE$153:$DE$1048576,0),MATCH((CUADRO!H$4&amp;$E1118),'Hoja de Trabajo para listado'!$DE$151:$DG$151,0)),0)+IFERROR(INDEX('Hoja de Trabajo para listado'!$CD$155:$DC$1048576,MATCH($A1118,'Hoja de Trabajo para listado'!$CD$155:$CD$1048576,0),MATCH((CUADRO!H$4&amp;$E1118),'Hoja de Trabajo para listado'!$CD$151:$DC$151,0)),0)</f>
        <v>0</v>
      </c>
      <c r="I1118" s="243">
        <f ca="1">+IFERROR(INDEX('Hoja de Trabajo para listado'!$A$155:$Z$1048576,MATCH($A1118,'Hoja de Trabajo para listado'!$A$155:$A$1048576,0),MATCH((CUADRO!I$4&amp;$E1118),'Hoja de Trabajo para listado'!$A$151:$Z$151,0)),0)+IFERROR(INDEX('Hoja de Trabajo para listado'!$AB$155:$BA$1048576,MATCH($A1118,'Hoja de Trabajo para listado'!$AB$155:$AB$1048576,0),MATCH((CUADRO!I$4&amp;$E1118),'Hoja de Trabajo para listado'!$AB$151:$BA$151,0)),0)+IFERROR(INDEX('Hoja de Trabajo para listado'!$BC$155:$CB$1048576,MATCH($A1118,'Hoja de Trabajo para listado'!$BC$155:$BC$1048576,0),MATCH((CUADRO!I$4&amp;$E1118),'Hoja de Trabajo para listado'!$BC$151:$CB$151,0)),0)+IFERROR(INDEX('Hoja de Trabajo para listado'!$DE$153:$DG$274,MATCH($A1118,'Hoja de Trabajo para listado'!$DE$153:$DE$1048576,0),MATCH((CUADRO!I$4&amp;$E1118),'Hoja de Trabajo para listado'!$DE$151:$DG$151,0)),0)+IFERROR(INDEX('Hoja de Trabajo para listado'!$CD$155:$DC$1048576,MATCH($A1118,'Hoja de Trabajo para listado'!$CD$155:$CD$1048576,0),MATCH((CUADRO!I$4&amp;$E1118),'Hoja de Trabajo para listado'!$CD$151:$DC$151,0)),0)</f>
        <v>0</v>
      </c>
      <c r="J1118" s="243">
        <f ca="1">+IFERROR(INDEX('Hoja de Trabajo para listado'!$A$155:$Z$1048576,MATCH($A1118,'Hoja de Trabajo para listado'!$A$155:$A$1048576,0),MATCH((CUADRO!J$4&amp;$E1118),'Hoja de Trabajo para listado'!$A$151:$Z$151,0)),0)+IFERROR(INDEX('Hoja de Trabajo para listado'!$AB$155:$BA$1048576,MATCH($A1118,'Hoja de Trabajo para listado'!$AB$155:$AB$1048576,0),MATCH((CUADRO!J$4&amp;$E1118),'Hoja de Trabajo para listado'!$AB$151:$BA$151,0)),0)+IFERROR(INDEX('Hoja de Trabajo para listado'!$BC$155:$CB$1048576,MATCH($A1118,'Hoja de Trabajo para listado'!$BC$155:$BC$1048576,0),MATCH((CUADRO!J$4&amp;$E1118),'Hoja de Trabajo para listado'!$BC$151:$CB$151,0)),0)+IFERROR(INDEX('Hoja de Trabajo para listado'!$DE$153:$DG$274,MATCH($A1118,'Hoja de Trabajo para listado'!$DE$153:$DE$1048576,0),MATCH((CUADRO!J$4&amp;$E1118),'Hoja de Trabajo para listado'!$DE$151:$DG$151,0)),0)+IFERROR(INDEX('Hoja de Trabajo para listado'!$CD$155:$DC$1048576,MATCH($A1118,'Hoja de Trabajo para listado'!$CD$155:$CD$1048576,0),MATCH((CUADRO!J$4&amp;$E1118),'Hoja de Trabajo para listado'!$CD$151:$DC$151,0)),0)</f>
        <v>0</v>
      </c>
      <c r="K1118" s="243">
        <f ca="1">+IFERROR(INDEX('Hoja de Trabajo para listado'!$A$155:$Z$1048576,MATCH($A1118,'Hoja de Trabajo para listado'!$A$155:$A$1048576,0),MATCH((CUADRO!K$4&amp;$E1118),'Hoja de Trabajo para listado'!$A$151:$Z$151,0)),0)+IFERROR(INDEX('Hoja de Trabajo para listado'!$AB$155:$BA$1048576,MATCH($A1118,'Hoja de Trabajo para listado'!$AB$155:$AB$1048576,0),MATCH((CUADRO!K$4&amp;$E1118),'Hoja de Trabajo para listado'!$AB$151:$BA$151,0)),0)+IFERROR(INDEX('Hoja de Trabajo para listado'!$BC$155:$CB$1048576,MATCH($A1118,'Hoja de Trabajo para listado'!$BC$155:$BC$1048576,0),MATCH((CUADRO!K$4&amp;$E1118),'Hoja de Trabajo para listado'!$BC$151:$CB$151,0)),0)+IFERROR(INDEX('Hoja de Trabajo para listado'!$DE$153:$DG$274,MATCH($A1118,'Hoja de Trabajo para listado'!$DE$153:$DE$1048576,0),MATCH((CUADRO!K$4&amp;$E1118),'Hoja de Trabajo para listado'!$DE$151:$DG$151,0)),0)+IFERROR(INDEX('Hoja de Trabajo para listado'!$CD$155:$DC$1048576,MATCH($A1118,'Hoja de Trabajo para listado'!$CD$155:$CD$1048576,0),MATCH((CUADRO!K$4&amp;$E1118),'Hoja de Trabajo para listado'!$CD$151:$DC$151,0)),0)</f>
        <v>0</v>
      </c>
      <c r="L1118" s="243">
        <f ca="1">+IFERROR(INDEX('Hoja de Trabajo para listado'!$A$155:$Z$1048576,MATCH($A1118,'Hoja de Trabajo para listado'!$A$155:$A$1048576,0),MATCH((CUADRO!L$4&amp;$E1118),'Hoja de Trabajo para listado'!$A$151:$Z$151,0)),0)+IFERROR(INDEX('Hoja de Trabajo para listado'!$AB$155:$BA$1048576,MATCH($A1118,'Hoja de Trabajo para listado'!$AB$155:$AB$1048576,0),MATCH((CUADRO!L$4&amp;$E1118),'Hoja de Trabajo para listado'!$AB$151:$BA$151,0)),0)+IFERROR(INDEX('Hoja de Trabajo para listado'!$BC$155:$CB$1048576,MATCH($A1118,'Hoja de Trabajo para listado'!$BC$155:$BC$1048576,0),MATCH((CUADRO!L$4&amp;$E1118),'Hoja de Trabajo para listado'!$BC$151:$CB$151,0)),0)+IFERROR(INDEX('Hoja de Trabajo para listado'!$DE$153:$DG$274,MATCH($A1118,'Hoja de Trabajo para listado'!$DE$153:$DE$1048576,0),MATCH((CUADRO!L$4&amp;$E1118),'Hoja de Trabajo para listado'!$DE$151:$DG$151,0)),0)+IFERROR(INDEX('Hoja de Trabajo para listado'!$CD$155:$DC$1048576,MATCH($A1118,'Hoja de Trabajo para listado'!$CD$155:$CD$1048576,0),MATCH((CUADRO!L$4&amp;$E1118),'Hoja de Trabajo para listado'!$CD$151:$DC$151,0)),0)</f>
        <v>0</v>
      </c>
      <c r="M1118" s="243">
        <f ca="1">+IFERROR(INDEX('Hoja de Trabajo para listado'!$A$155:$Z$1048576,MATCH($A1118,'Hoja de Trabajo para listado'!$A$155:$A$1048576,0),MATCH((CUADRO!M$4&amp;$E1118),'Hoja de Trabajo para listado'!$A$151:$Z$151,0)),0)+IFERROR(INDEX('Hoja de Trabajo para listado'!$AB$155:$BA$1048576,MATCH($A1118,'Hoja de Trabajo para listado'!$AB$155:$AB$1048576,0),MATCH((CUADRO!M$4&amp;$E1118),'Hoja de Trabajo para listado'!$AB$151:$BA$151,0)),0)+IFERROR(INDEX('Hoja de Trabajo para listado'!$BC$155:$CB$1048576,MATCH($A1118,'Hoja de Trabajo para listado'!$BC$155:$BC$1048576,0),MATCH((CUADRO!M$4&amp;$E1118),'Hoja de Trabajo para listado'!$BC$151:$CB$151,0)),0)+IFERROR(INDEX('Hoja de Trabajo para listado'!$DE$153:$DG$274,MATCH($A1118,'Hoja de Trabajo para listado'!$DE$153:$DE$1048576,0),MATCH((CUADRO!M$4&amp;$E1118),'Hoja de Trabajo para listado'!$DE$151:$DG$151,0)),0)+IFERROR(INDEX('Hoja de Trabajo para listado'!$CD$155:$DC$1048576,MATCH($A1118,'Hoja de Trabajo para listado'!$CD$155:$CD$1048576,0),MATCH((CUADRO!M$4&amp;$E1118),'Hoja de Trabajo para listado'!$CD$151:$DC$151,0)),0)</f>
        <v>0</v>
      </c>
      <c r="N1118" s="243">
        <f ca="1">+IFERROR(INDEX('Hoja de Trabajo para listado'!$A$155:$Z$1048576,MATCH($A1118,'Hoja de Trabajo para listado'!$A$155:$A$1048576,0),MATCH((CUADRO!N$4&amp;$E1118),'Hoja de Trabajo para listado'!$A$151:$Z$151,0)),0)+IFERROR(INDEX('Hoja de Trabajo para listado'!$AB$155:$BA$1048576,MATCH($A1118,'Hoja de Trabajo para listado'!$AB$155:$AB$1048576,0),MATCH((CUADRO!N$4&amp;$E1118),'Hoja de Trabajo para listado'!$AB$151:$BA$151,0)),0)+IFERROR(INDEX('Hoja de Trabajo para listado'!$BC$155:$CB$1048576,MATCH($A1118,'Hoja de Trabajo para listado'!$BC$155:$BC$1048576,0),MATCH((CUADRO!N$4&amp;$E1118),'Hoja de Trabajo para listado'!$BC$151:$CB$151,0)),0)+IFERROR(INDEX('Hoja de Trabajo para listado'!$DE$153:$DG$274,MATCH($A1118,'Hoja de Trabajo para listado'!$DE$153:$DE$1048576,0),MATCH((CUADRO!N$4&amp;$E1118),'Hoja de Trabajo para listado'!$DE$151:$DG$151,0)),0)+IFERROR(INDEX('Hoja de Trabajo para listado'!$CD$155:$DC$1048576,MATCH($A1118,'Hoja de Trabajo para listado'!$CD$155:$CD$1048576,0),MATCH((CUADRO!N$4&amp;$E1118),'Hoja de Trabajo para listado'!$CD$151:$DC$151,0)),0)</f>
        <v>0</v>
      </c>
      <c r="O1118" s="243">
        <f ca="1">+IFERROR(INDEX('Hoja de Trabajo para listado'!$A$155:$Z$1048576,MATCH($A1118,'Hoja de Trabajo para listado'!$A$155:$A$1048576,0),MATCH((CUADRO!O$4&amp;$E1118),'Hoja de Trabajo para listado'!$A$151:$Z$151,0)),0)+IFERROR(INDEX('Hoja de Trabajo para listado'!$AB$155:$BA$1048576,MATCH($A1118,'Hoja de Trabajo para listado'!$AB$155:$AB$1048576,0),MATCH((CUADRO!O$4&amp;$E1118),'Hoja de Trabajo para listado'!$AB$151:$BA$151,0)),0)+IFERROR(INDEX('Hoja de Trabajo para listado'!$BC$155:$CB$1048576,MATCH($A1118,'Hoja de Trabajo para listado'!$BC$155:$BC$1048576,0),MATCH((CUADRO!O$4&amp;$E1118),'Hoja de Trabajo para listado'!$BC$151:$CB$151,0)),0)+IFERROR(INDEX('Hoja de Trabajo para listado'!$DE$153:$DG$274,MATCH($A1118,'Hoja de Trabajo para listado'!$DE$153:$DE$1048576,0),MATCH((CUADRO!O$4&amp;$E1118),'Hoja de Trabajo para listado'!$DE$151:$DG$151,0)),0)+IFERROR(INDEX('Hoja de Trabajo para listado'!$CD$155:$DC$1048576,MATCH($A1118,'Hoja de Trabajo para listado'!$CD$155:$CD$1048576,0),MATCH((CUADRO!O$4&amp;$E1118),'Hoja de Trabajo para listado'!$CD$151:$DC$151,0)),0)</f>
        <v>0</v>
      </c>
      <c r="P1118" s="243">
        <f ca="1">+IFERROR(INDEX('Hoja de Trabajo para listado'!$A$155:$Z$1048576,MATCH($A1118,'Hoja de Trabajo para listado'!$A$155:$A$1048576,0),MATCH((CUADRO!P$4&amp;$E1118),'Hoja de Trabajo para listado'!$A$151:$Z$151,0)),0)+IFERROR(INDEX('Hoja de Trabajo para listado'!$AB$155:$BA$1048576,MATCH($A1118,'Hoja de Trabajo para listado'!$AB$155:$AB$1048576,0),MATCH((CUADRO!P$4&amp;$E1118),'Hoja de Trabajo para listado'!$AB$151:$BA$151,0)),0)+IFERROR(INDEX('Hoja de Trabajo para listado'!$BC$155:$CB$1048576,MATCH($A1118,'Hoja de Trabajo para listado'!$BC$155:$BC$1048576,0),MATCH((CUADRO!P$4&amp;$E1118),'Hoja de Trabajo para listado'!$BC$151:$CB$151,0)),0)+IFERROR(INDEX('Hoja de Trabajo para listado'!$DE$153:$DG$274,MATCH($A1118,'Hoja de Trabajo para listado'!$DE$153:$DE$1048576,0),MATCH((CUADRO!P$4&amp;$E1118),'Hoja de Trabajo para listado'!$DE$151:$DG$151,0)),0)+IFERROR(INDEX('Hoja de Trabajo para listado'!$CD$155:$DC$1048576,MATCH($A1118,'Hoja de Trabajo para listado'!$CD$155:$CD$1048576,0),MATCH((CUADRO!P$4&amp;$E1118),'Hoja de Trabajo para listado'!$CD$151:$DC$151,0)),0)</f>
        <v>0</v>
      </c>
      <c r="Q1118" s="243">
        <f ca="1">+IFERROR(INDEX('Hoja de Trabajo para listado'!$A$155:$Z$1048576,MATCH($A1118,'Hoja de Trabajo para listado'!$A$155:$A$1048576,0),MATCH((CUADRO!Q$4&amp;$E1118),'Hoja de Trabajo para listado'!$A$151:$Z$151,0)),0)+IFERROR(INDEX('Hoja de Trabajo para listado'!$AB$155:$BA$1048576,MATCH($A1118,'Hoja de Trabajo para listado'!$AB$155:$AB$1048576,0),MATCH((CUADRO!Q$4&amp;$E1118),'Hoja de Trabajo para listado'!$AB$151:$BA$151,0)),0)+IFERROR(INDEX('Hoja de Trabajo para listado'!$BC$155:$CB$1048576,MATCH($A1118,'Hoja de Trabajo para listado'!$BC$155:$BC$1048576,0),MATCH((CUADRO!Q$4&amp;$E1118),'Hoja de Trabajo para listado'!$BC$151:$CB$151,0)),0)+IFERROR(INDEX('Hoja de Trabajo para listado'!$DE$153:$DG$274,MATCH($A1118,'Hoja de Trabajo para listado'!$DE$153:$DE$1048576,0),MATCH((CUADRO!Q$4&amp;$E1118),'Hoja de Trabajo para listado'!$DE$151:$DG$151,0)),0)+IFERROR(INDEX('Hoja de Trabajo para listado'!$CD$155:$DC$1048576,MATCH($A1118,'Hoja de Trabajo para listado'!$CD$155:$CD$1048576,0),MATCH((CUADRO!Q$4&amp;$E1118),'Hoja de Trabajo para listado'!$CD$151:$DC$151,0)),0)</f>
        <v>0</v>
      </c>
      <c r="R1118" s="243">
        <f t="shared" ca="1" si="41"/>
        <v>0</v>
      </c>
      <c r="S1118" s="256">
        <f ca="1">+R1117+R1118</f>
        <v>0</v>
      </c>
      <c r="T1118" s="243">
        <f ca="1">+S1118</f>
        <v>0</v>
      </c>
      <c r="U1118" s="242">
        <f t="shared" si="42"/>
        <v>2</v>
      </c>
      <c r="V1118" s="327" t="str">
        <f>+VLOOKUP(A1118,bd_lista!$A$3:$E$592,5,FALSE)</f>
        <v>Empresas Municipales</v>
      </c>
      <c r="W1118" s="398"/>
      <c r="X1118" s="240">
        <f>+VLOOKUP(A1118,[4]Sheet1!$A$13:$D$744,4,FALSE)</f>
        <v>0</v>
      </c>
      <c r="Y1118" s="240" t="e">
        <f>+VLOOKUP(X1118,bd_lista!$A$3:$C$592,3,FALSE)</f>
        <v>#N/A</v>
      </c>
      <c r="Z1118" s="288"/>
      <c r="AA1118" s="317"/>
    </row>
    <row r="1119" spans="1:27" customFormat="1" ht="15" hidden="1" customHeight="1">
      <c r="A1119" s="32">
        <v>2302</v>
      </c>
      <c r="B1119" s="393">
        <f>+A1119</f>
        <v>2302</v>
      </c>
      <c r="C1119" s="245" t="str">
        <f>+VLOOKUP(A1119,bd_lista!$A$3:$C$592,3,FALSE)</f>
        <v>Empresa Municipal de Agua Potable y Alcantarillado Sacaba</v>
      </c>
      <c r="D1119" s="395" t="str">
        <f>+C1119</f>
        <v>Empresa Municipal de Agua Potable y Alcantarillado Sacaba</v>
      </c>
      <c r="E1119" s="240" t="s">
        <v>1303</v>
      </c>
      <c r="F1119" s="241">
        <f ca="1">+IFERROR(INDEX('Hoja de Trabajo para listado'!$A$155:$Z$1048576,MATCH($A1119,'Hoja de Trabajo para listado'!$A$155:$A$1048576,0),MATCH((CUADRO!F$4&amp;$E1119),'Hoja de Trabajo para listado'!$A$151:$Z$151,0)),0)+IFERROR(INDEX('Hoja de Trabajo para listado'!$AB$155:$BA$1048576,MATCH($A1119,'Hoja de Trabajo para listado'!$AB$155:$AB$1048576,0),MATCH((CUADRO!F$4&amp;$E1119),'Hoja de Trabajo para listado'!$AB$151:$BA$151,0)),0)+IFERROR(INDEX('Hoja de Trabajo para listado'!$BC$155:$CB$1048576,MATCH($A1119,'Hoja de Trabajo para listado'!$BC$155:$BC$1048576,0),MATCH((CUADRO!F$4&amp;$E1119),'Hoja de Trabajo para listado'!$BC$151:$CB$151,0)),0)+IFERROR(INDEX('Hoja de Trabajo para listado'!$DE$153:$DG$274,MATCH($A1119,'Hoja de Trabajo para listado'!$DE$153:$DE$1048576,0),MATCH((CUADRO!F$4&amp;$E1119),'Hoja de Trabajo para listado'!$DE$151:$DG$151,0)),0)+IFERROR(INDEX('Hoja de Trabajo para listado'!$CD$155:$DC$1048576,MATCH($A1119,'Hoja de Trabajo para listado'!$CD$155:$CD$1048576,0),MATCH((CUADRO!F$4&amp;$E1119),'Hoja de Trabajo para listado'!$CD$151:$DC$151,0)),0)</f>
        <v>0</v>
      </c>
      <c r="G1119" s="241">
        <f ca="1">+IFERROR(INDEX('Hoja de Trabajo para listado'!$A$155:$Z$1048576,MATCH($A1119,'Hoja de Trabajo para listado'!$A$155:$A$1048576,0),MATCH((CUADRO!G$4&amp;$E1119),'Hoja de Trabajo para listado'!$A$151:$Z$151,0)),0)+IFERROR(INDEX('Hoja de Trabajo para listado'!$AB$155:$BA$1048576,MATCH($A1119,'Hoja de Trabajo para listado'!$AB$155:$AB$1048576,0),MATCH((CUADRO!G$4&amp;$E1119),'Hoja de Trabajo para listado'!$AB$151:$BA$151,0)),0)+IFERROR(INDEX('Hoja de Trabajo para listado'!$BC$155:$CB$1048576,MATCH($A1119,'Hoja de Trabajo para listado'!$BC$155:$BC$1048576,0),MATCH((CUADRO!G$4&amp;$E1119),'Hoja de Trabajo para listado'!$BC$151:$CB$151,0)),0)+IFERROR(INDEX('Hoja de Trabajo para listado'!$DE$153:$DG$274,MATCH($A1119,'Hoja de Trabajo para listado'!$DE$153:$DE$1048576,0),MATCH((CUADRO!G$4&amp;$E1119),'Hoja de Trabajo para listado'!$DE$151:$DG$151,0)),0)+IFERROR(INDEX('Hoja de Trabajo para listado'!$CD$155:$DC$1048576,MATCH($A1119,'Hoja de Trabajo para listado'!$CD$155:$CD$1048576,0),MATCH((CUADRO!G$4&amp;$E1119),'Hoja de Trabajo para listado'!$CD$151:$DC$151,0)),0)</f>
        <v>0</v>
      </c>
      <c r="H1119" s="241">
        <f ca="1">+IFERROR(INDEX('Hoja de Trabajo para listado'!$A$155:$Z$1048576,MATCH($A1119,'Hoja de Trabajo para listado'!$A$155:$A$1048576,0),MATCH((CUADRO!H$4&amp;$E1119),'Hoja de Trabajo para listado'!$A$151:$Z$151,0)),0)+IFERROR(INDEX('Hoja de Trabajo para listado'!$AB$155:$BA$1048576,MATCH($A1119,'Hoja de Trabajo para listado'!$AB$155:$AB$1048576,0),MATCH((CUADRO!H$4&amp;$E1119),'Hoja de Trabajo para listado'!$AB$151:$BA$151,0)),0)+IFERROR(INDEX('Hoja de Trabajo para listado'!$BC$155:$CB$1048576,MATCH($A1119,'Hoja de Trabajo para listado'!$BC$155:$BC$1048576,0),MATCH((CUADRO!H$4&amp;$E1119),'Hoja de Trabajo para listado'!$BC$151:$CB$151,0)),0)+IFERROR(INDEX('Hoja de Trabajo para listado'!$DE$153:$DG$274,MATCH($A1119,'Hoja de Trabajo para listado'!$DE$153:$DE$1048576,0),MATCH((CUADRO!H$4&amp;$E1119),'Hoja de Trabajo para listado'!$DE$151:$DG$151,0)),0)+IFERROR(INDEX('Hoja de Trabajo para listado'!$CD$155:$DC$1048576,MATCH($A1119,'Hoja de Trabajo para listado'!$CD$155:$CD$1048576,0),MATCH((CUADRO!H$4&amp;$E1119),'Hoja de Trabajo para listado'!$CD$151:$DC$151,0)),0)</f>
        <v>0</v>
      </c>
      <c r="I1119" s="241">
        <f ca="1">+IFERROR(INDEX('Hoja de Trabajo para listado'!$A$155:$Z$1048576,MATCH($A1119,'Hoja de Trabajo para listado'!$A$155:$A$1048576,0),MATCH((CUADRO!I$4&amp;$E1119),'Hoja de Trabajo para listado'!$A$151:$Z$151,0)),0)+IFERROR(INDEX('Hoja de Trabajo para listado'!$AB$155:$BA$1048576,MATCH($A1119,'Hoja de Trabajo para listado'!$AB$155:$AB$1048576,0),MATCH((CUADRO!I$4&amp;$E1119),'Hoja de Trabajo para listado'!$AB$151:$BA$151,0)),0)+IFERROR(INDEX('Hoja de Trabajo para listado'!$BC$155:$CB$1048576,MATCH($A1119,'Hoja de Trabajo para listado'!$BC$155:$BC$1048576,0),MATCH((CUADRO!I$4&amp;$E1119),'Hoja de Trabajo para listado'!$BC$151:$CB$151,0)),0)+IFERROR(INDEX('Hoja de Trabajo para listado'!$DE$153:$DG$274,MATCH($A1119,'Hoja de Trabajo para listado'!$DE$153:$DE$1048576,0),MATCH((CUADRO!I$4&amp;$E1119),'Hoja de Trabajo para listado'!$DE$151:$DG$151,0)),0)+IFERROR(INDEX('Hoja de Trabajo para listado'!$CD$155:$DC$1048576,MATCH($A1119,'Hoja de Trabajo para listado'!$CD$155:$CD$1048576,0),MATCH((CUADRO!I$4&amp;$E1119),'Hoja de Trabajo para listado'!$CD$151:$DC$151,0)),0)</f>
        <v>0</v>
      </c>
      <c r="J1119" s="241">
        <f ca="1">+IFERROR(INDEX('Hoja de Trabajo para listado'!$A$155:$Z$1048576,MATCH($A1119,'Hoja de Trabajo para listado'!$A$155:$A$1048576,0),MATCH((CUADRO!J$4&amp;$E1119),'Hoja de Trabajo para listado'!$A$151:$Z$151,0)),0)+IFERROR(INDEX('Hoja de Trabajo para listado'!$AB$155:$BA$1048576,MATCH($A1119,'Hoja de Trabajo para listado'!$AB$155:$AB$1048576,0),MATCH((CUADRO!J$4&amp;$E1119),'Hoja de Trabajo para listado'!$AB$151:$BA$151,0)),0)+IFERROR(INDEX('Hoja de Trabajo para listado'!$BC$155:$CB$1048576,MATCH($A1119,'Hoja de Trabajo para listado'!$BC$155:$BC$1048576,0),MATCH((CUADRO!J$4&amp;$E1119),'Hoja de Trabajo para listado'!$BC$151:$CB$151,0)),0)+IFERROR(INDEX('Hoja de Trabajo para listado'!$DE$153:$DG$274,MATCH($A1119,'Hoja de Trabajo para listado'!$DE$153:$DE$1048576,0),MATCH((CUADRO!J$4&amp;$E1119),'Hoja de Trabajo para listado'!$DE$151:$DG$151,0)),0)+IFERROR(INDEX('Hoja de Trabajo para listado'!$CD$155:$DC$1048576,MATCH($A1119,'Hoja de Trabajo para listado'!$CD$155:$CD$1048576,0),MATCH((CUADRO!J$4&amp;$E1119),'Hoja de Trabajo para listado'!$CD$151:$DC$151,0)),0)</f>
        <v>0</v>
      </c>
      <c r="K1119" s="241">
        <f ca="1">+IFERROR(INDEX('Hoja de Trabajo para listado'!$A$155:$Z$1048576,MATCH($A1119,'Hoja de Trabajo para listado'!$A$155:$A$1048576,0),MATCH((CUADRO!K$4&amp;$E1119),'Hoja de Trabajo para listado'!$A$151:$Z$151,0)),0)+IFERROR(INDEX('Hoja de Trabajo para listado'!$AB$155:$BA$1048576,MATCH($A1119,'Hoja de Trabajo para listado'!$AB$155:$AB$1048576,0),MATCH((CUADRO!K$4&amp;$E1119),'Hoja de Trabajo para listado'!$AB$151:$BA$151,0)),0)+IFERROR(INDEX('Hoja de Trabajo para listado'!$BC$155:$CB$1048576,MATCH($A1119,'Hoja de Trabajo para listado'!$BC$155:$BC$1048576,0),MATCH((CUADRO!K$4&amp;$E1119),'Hoja de Trabajo para listado'!$BC$151:$CB$151,0)),0)+IFERROR(INDEX('Hoja de Trabajo para listado'!$DE$153:$DG$274,MATCH($A1119,'Hoja de Trabajo para listado'!$DE$153:$DE$1048576,0),MATCH((CUADRO!K$4&amp;$E1119),'Hoja de Trabajo para listado'!$DE$151:$DG$151,0)),0)+IFERROR(INDEX('Hoja de Trabajo para listado'!$CD$155:$DC$1048576,MATCH($A1119,'Hoja de Trabajo para listado'!$CD$155:$CD$1048576,0),MATCH((CUADRO!K$4&amp;$E1119),'Hoja de Trabajo para listado'!$CD$151:$DC$151,0)),0)</f>
        <v>0</v>
      </c>
      <c r="L1119" s="241">
        <f ca="1">+IFERROR(INDEX('Hoja de Trabajo para listado'!$A$155:$Z$1048576,MATCH($A1119,'Hoja de Trabajo para listado'!$A$155:$A$1048576,0),MATCH((CUADRO!L$4&amp;$E1119),'Hoja de Trabajo para listado'!$A$151:$Z$151,0)),0)+IFERROR(INDEX('Hoja de Trabajo para listado'!$AB$155:$BA$1048576,MATCH($A1119,'Hoja de Trabajo para listado'!$AB$155:$AB$1048576,0),MATCH((CUADRO!L$4&amp;$E1119),'Hoja de Trabajo para listado'!$AB$151:$BA$151,0)),0)+IFERROR(INDEX('Hoja de Trabajo para listado'!$BC$155:$CB$1048576,MATCH($A1119,'Hoja de Trabajo para listado'!$BC$155:$BC$1048576,0),MATCH((CUADRO!L$4&amp;$E1119),'Hoja de Trabajo para listado'!$BC$151:$CB$151,0)),0)+IFERROR(INDEX('Hoja de Trabajo para listado'!$DE$153:$DG$274,MATCH($A1119,'Hoja de Trabajo para listado'!$DE$153:$DE$1048576,0),MATCH((CUADRO!L$4&amp;$E1119),'Hoja de Trabajo para listado'!$DE$151:$DG$151,0)),0)+IFERROR(INDEX('Hoja de Trabajo para listado'!$CD$155:$DC$1048576,MATCH($A1119,'Hoja de Trabajo para listado'!$CD$155:$CD$1048576,0),MATCH((CUADRO!L$4&amp;$E1119),'Hoja de Trabajo para listado'!$CD$151:$DC$151,0)),0)</f>
        <v>0</v>
      </c>
      <c r="M1119" s="241">
        <f ca="1">+IFERROR(INDEX('Hoja de Trabajo para listado'!$A$155:$Z$1048576,MATCH($A1119,'Hoja de Trabajo para listado'!$A$155:$A$1048576,0),MATCH((CUADRO!M$4&amp;$E1119),'Hoja de Trabajo para listado'!$A$151:$Z$151,0)),0)+IFERROR(INDEX('Hoja de Trabajo para listado'!$AB$155:$BA$1048576,MATCH($A1119,'Hoja de Trabajo para listado'!$AB$155:$AB$1048576,0),MATCH((CUADRO!M$4&amp;$E1119),'Hoja de Trabajo para listado'!$AB$151:$BA$151,0)),0)+IFERROR(INDEX('Hoja de Trabajo para listado'!$BC$155:$CB$1048576,MATCH($A1119,'Hoja de Trabajo para listado'!$BC$155:$BC$1048576,0),MATCH((CUADRO!M$4&amp;$E1119),'Hoja de Trabajo para listado'!$BC$151:$CB$151,0)),0)+IFERROR(INDEX('Hoja de Trabajo para listado'!$DE$153:$DG$274,MATCH($A1119,'Hoja de Trabajo para listado'!$DE$153:$DE$1048576,0),MATCH((CUADRO!M$4&amp;$E1119),'Hoja de Trabajo para listado'!$DE$151:$DG$151,0)),0)+IFERROR(INDEX('Hoja de Trabajo para listado'!$CD$155:$DC$1048576,MATCH($A1119,'Hoja de Trabajo para listado'!$CD$155:$CD$1048576,0),MATCH((CUADRO!M$4&amp;$E1119),'Hoja de Trabajo para listado'!$CD$151:$DC$151,0)),0)</f>
        <v>0</v>
      </c>
      <c r="N1119" s="241">
        <f ca="1">+IFERROR(INDEX('Hoja de Trabajo para listado'!$A$155:$Z$1048576,MATCH($A1119,'Hoja de Trabajo para listado'!$A$155:$A$1048576,0),MATCH((CUADRO!N$4&amp;$E1119),'Hoja de Trabajo para listado'!$A$151:$Z$151,0)),0)+IFERROR(INDEX('Hoja de Trabajo para listado'!$AB$155:$BA$1048576,MATCH($A1119,'Hoja de Trabajo para listado'!$AB$155:$AB$1048576,0),MATCH((CUADRO!N$4&amp;$E1119),'Hoja de Trabajo para listado'!$AB$151:$BA$151,0)),0)+IFERROR(INDEX('Hoja de Trabajo para listado'!$BC$155:$CB$1048576,MATCH($A1119,'Hoja de Trabajo para listado'!$BC$155:$BC$1048576,0),MATCH((CUADRO!N$4&amp;$E1119),'Hoja de Trabajo para listado'!$BC$151:$CB$151,0)),0)+IFERROR(INDEX('Hoja de Trabajo para listado'!$DE$153:$DG$274,MATCH($A1119,'Hoja de Trabajo para listado'!$DE$153:$DE$1048576,0),MATCH((CUADRO!N$4&amp;$E1119),'Hoja de Trabajo para listado'!$DE$151:$DG$151,0)),0)+IFERROR(INDEX('Hoja de Trabajo para listado'!$CD$155:$DC$1048576,MATCH($A1119,'Hoja de Trabajo para listado'!$CD$155:$CD$1048576,0),MATCH((CUADRO!N$4&amp;$E1119),'Hoja de Trabajo para listado'!$CD$151:$DC$151,0)),0)</f>
        <v>0</v>
      </c>
      <c r="O1119" s="241">
        <f ca="1">+IFERROR(INDEX('Hoja de Trabajo para listado'!$A$155:$Z$1048576,MATCH($A1119,'Hoja de Trabajo para listado'!$A$155:$A$1048576,0),MATCH((CUADRO!O$4&amp;$E1119),'Hoja de Trabajo para listado'!$A$151:$Z$151,0)),0)+IFERROR(INDEX('Hoja de Trabajo para listado'!$AB$155:$BA$1048576,MATCH($A1119,'Hoja de Trabajo para listado'!$AB$155:$AB$1048576,0),MATCH((CUADRO!O$4&amp;$E1119),'Hoja de Trabajo para listado'!$AB$151:$BA$151,0)),0)+IFERROR(INDEX('Hoja de Trabajo para listado'!$BC$155:$CB$1048576,MATCH($A1119,'Hoja de Trabajo para listado'!$BC$155:$BC$1048576,0),MATCH((CUADRO!O$4&amp;$E1119),'Hoja de Trabajo para listado'!$BC$151:$CB$151,0)),0)+IFERROR(INDEX('Hoja de Trabajo para listado'!$DE$153:$DG$274,MATCH($A1119,'Hoja de Trabajo para listado'!$DE$153:$DE$1048576,0),MATCH((CUADRO!O$4&amp;$E1119),'Hoja de Trabajo para listado'!$DE$151:$DG$151,0)),0)+IFERROR(INDEX('Hoja de Trabajo para listado'!$CD$155:$DC$1048576,MATCH($A1119,'Hoja de Trabajo para listado'!$CD$155:$CD$1048576,0),MATCH((CUADRO!O$4&amp;$E1119),'Hoja de Trabajo para listado'!$CD$151:$DC$151,0)),0)</f>
        <v>0</v>
      </c>
      <c r="P1119" s="241">
        <f ca="1">+IFERROR(INDEX('Hoja de Trabajo para listado'!$A$155:$Z$1048576,MATCH($A1119,'Hoja de Trabajo para listado'!$A$155:$A$1048576,0),MATCH((CUADRO!P$4&amp;$E1119),'Hoja de Trabajo para listado'!$A$151:$Z$151,0)),0)+IFERROR(INDEX('Hoja de Trabajo para listado'!$AB$155:$BA$1048576,MATCH($A1119,'Hoja de Trabajo para listado'!$AB$155:$AB$1048576,0),MATCH((CUADRO!P$4&amp;$E1119),'Hoja de Trabajo para listado'!$AB$151:$BA$151,0)),0)+IFERROR(INDEX('Hoja de Trabajo para listado'!$BC$155:$CB$1048576,MATCH($A1119,'Hoja de Trabajo para listado'!$BC$155:$BC$1048576,0),MATCH((CUADRO!P$4&amp;$E1119),'Hoja de Trabajo para listado'!$BC$151:$CB$151,0)),0)+IFERROR(INDEX('Hoja de Trabajo para listado'!$DE$153:$DG$274,MATCH($A1119,'Hoja de Trabajo para listado'!$DE$153:$DE$1048576,0),MATCH((CUADRO!P$4&amp;$E1119),'Hoja de Trabajo para listado'!$DE$151:$DG$151,0)),0)+IFERROR(INDEX('Hoja de Trabajo para listado'!$CD$155:$DC$1048576,MATCH($A1119,'Hoja de Trabajo para listado'!$CD$155:$CD$1048576,0),MATCH((CUADRO!P$4&amp;$E1119),'Hoja de Trabajo para listado'!$CD$151:$DC$151,0)),0)</f>
        <v>0</v>
      </c>
      <c r="Q1119" s="241">
        <f ca="1">+IFERROR(INDEX('Hoja de Trabajo para listado'!$A$155:$Z$1048576,MATCH($A1119,'Hoja de Trabajo para listado'!$A$155:$A$1048576,0),MATCH((CUADRO!Q$4&amp;$E1119),'Hoja de Trabajo para listado'!$A$151:$Z$151,0)),0)+IFERROR(INDEX('Hoja de Trabajo para listado'!$AB$155:$BA$1048576,MATCH($A1119,'Hoja de Trabajo para listado'!$AB$155:$AB$1048576,0),MATCH((CUADRO!Q$4&amp;$E1119),'Hoja de Trabajo para listado'!$AB$151:$BA$151,0)),0)+IFERROR(INDEX('Hoja de Trabajo para listado'!$BC$155:$CB$1048576,MATCH($A1119,'Hoja de Trabajo para listado'!$BC$155:$BC$1048576,0),MATCH((CUADRO!Q$4&amp;$E1119),'Hoja de Trabajo para listado'!$BC$151:$CB$151,0)),0)+IFERROR(INDEX('Hoja de Trabajo para listado'!$DE$153:$DG$274,MATCH($A1119,'Hoja de Trabajo para listado'!$DE$153:$DE$1048576,0),MATCH((CUADRO!Q$4&amp;$E1119),'Hoja de Trabajo para listado'!$DE$151:$DG$151,0)),0)+IFERROR(INDEX('Hoja de Trabajo para listado'!$CD$155:$DC$1048576,MATCH($A1119,'Hoja de Trabajo para listado'!$CD$155:$CD$1048576,0),MATCH((CUADRO!Q$4&amp;$E1119),'Hoja de Trabajo para listado'!$CD$151:$DC$151,0)),0)</f>
        <v>0</v>
      </c>
      <c r="R1119" s="241">
        <f t="shared" ca="1" si="41"/>
        <v>0</v>
      </c>
      <c r="S1119" s="247"/>
      <c r="T1119" s="241">
        <f ca="1">+T1120</f>
        <v>0</v>
      </c>
      <c r="U1119" s="240">
        <f t="shared" si="42"/>
        <v>1</v>
      </c>
      <c r="V1119" s="327" t="str">
        <f>+VLOOKUP(A1119,bd_lista!$A$3:$E$592,5,FALSE)</f>
        <v>Empresas Municipales</v>
      </c>
      <c r="W1119" s="397" t="str">
        <f>+V1119</f>
        <v>Empresas Municipales</v>
      </c>
      <c r="X1119" s="240">
        <f>+VLOOKUP(A1119,[4]Sheet1!$A$13:$D$744,4,FALSE)</f>
        <v>0</v>
      </c>
      <c r="Y1119" s="240" t="e">
        <f>+VLOOKUP(X1119,bd_lista!$A$3:$C$592,3,FALSE)</f>
        <v>#N/A</v>
      </c>
      <c r="Z1119" s="290">
        <f>+X1119</f>
        <v>0</v>
      </c>
      <c r="AA1119" s="315" t="e">
        <f>+Y1119</f>
        <v>#N/A</v>
      </c>
    </row>
    <row r="1120" spans="1:27" customFormat="1" ht="15" hidden="1" customHeight="1">
      <c r="A1120" s="32">
        <v>2302</v>
      </c>
      <c r="B1120" s="394"/>
      <c r="C1120" s="245" t="str">
        <f>+VLOOKUP(A1120,bd_lista!$A$3:$C$592,3,FALSE)</f>
        <v>Empresa Municipal de Agua Potable y Alcantarillado Sacaba</v>
      </c>
      <c r="D1120" s="396"/>
      <c r="E1120" s="242" t="s">
        <v>1304</v>
      </c>
      <c r="F1120" s="243">
        <f ca="1">+IFERROR(INDEX('Hoja de Trabajo para listado'!$A$155:$Z$1048576,MATCH($A1120,'Hoja de Trabajo para listado'!$A$155:$A$1048576,0),MATCH((CUADRO!F$4&amp;$E1120),'Hoja de Trabajo para listado'!$A$151:$Z$151,0)),0)+IFERROR(INDEX('Hoja de Trabajo para listado'!$AB$155:$BA$1048576,MATCH($A1120,'Hoja de Trabajo para listado'!$AB$155:$AB$1048576,0),MATCH((CUADRO!F$4&amp;$E1120),'Hoja de Trabajo para listado'!$AB$151:$BA$151,0)),0)+IFERROR(INDEX('Hoja de Trabajo para listado'!$BC$155:$CB$1048576,MATCH($A1120,'Hoja de Trabajo para listado'!$BC$155:$BC$1048576,0),MATCH((CUADRO!F$4&amp;$E1120),'Hoja de Trabajo para listado'!$BC$151:$CB$151,0)),0)+IFERROR(INDEX('Hoja de Trabajo para listado'!$DE$153:$DG$274,MATCH($A1120,'Hoja de Trabajo para listado'!$DE$153:$DE$1048576,0),MATCH((CUADRO!F$4&amp;$E1120),'Hoja de Trabajo para listado'!$DE$151:$DG$151,0)),0)+IFERROR(INDEX('Hoja de Trabajo para listado'!$CD$155:$DC$1048576,MATCH($A1120,'Hoja de Trabajo para listado'!$CD$155:$CD$1048576,0),MATCH((CUADRO!F$4&amp;$E1120),'Hoja de Trabajo para listado'!$CD$151:$DC$151,0)),0)</f>
        <v>0</v>
      </c>
      <c r="G1120" s="243">
        <f ca="1">+IFERROR(INDEX('Hoja de Trabajo para listado'!$A$155:$Z$1048576,MATCH($A1120,'Hoja de Trabajo para listado'!$A$155:$A$1048576,0),MATCH((CUADRO!G$4&amp;$E1120),'Hoja de Trabajo para listado'!$A$151:$Z$151,0)),0)+IFERROR(INDEX('Hoja de Trabajo para listado'!$AB$155:$BA$1048576,MATCH($A1120,'Hoja de Trabajo para listado'!$AB$155:$AB$1048576,0),MATCH((CUADRO!G$4&amp;$E1120),'Hoja de Trabajo para listado'!$AB$151:$BA$151,0)),0)+IFERROR(INDEX('Hoja de Trabajo para listado'!$BC$155:$CB$1048576,MATCH($A1120,'Hoja de Trabajo para listado'!$BC$155:$BC$1048576,0),MATCH((CUADRO!G$4&amp;$E1120),'Hoja de Trabajo para listado'!$BC$151:$CB$151,0)),0)+IFERROR(INDEX('Hoja de Trabajo para listado'!$DE$153:$DG$274,MATCH($A1120,'Hoja de Trabajo para listado'!$DE$153:$DE$1048576,0),MATCH((CUADRO!G$4&amp;$E1120),'Hoja de Trabajo para listado'!$DE$151:$DG$151,0)),0)+IFERROR(INDEX('Hoja de Trabajo para listado'!$CD$155:$DC$1048576,MATCH($A1120,'Hoja de Trabajo para listado'!$CD$155:$CD$1048576,0),MATCH((CUADRO!G$4&amp;$E1120),'Hoja de Trabajo para listado'!$CD$151:$DC$151,0)),0)</f>
        <v>0</v>
      </c>
      <c r="H1120" s="243">
        <f ca="1">+IFERROR(INDEX('Hoja de Trabajo para listado'!$A$155:$Z$1048576,MATCH($A1120,'Hoja de Trabajo para listado'!$A$155:$A$1048576,0),MATCH((CUADRO!H$4&amp;$E1120),'Hoja de Trabajo para listado'!$A$151:$Z$151,0)),0)+IFERROR(INDEX('Hoja de Trabajo para listado'!$AB$155:$BA$1048576,MATCH($A1120,'Hoja de Trabajo para listado'!$AB$155:$AB$1048576,0),MATCH((CUADRO!H$4&amp;$E1120),'Hoja de Trabajo para listado'!$AB$151:$BA$151,0)),0)+IFERROR(INDEX('Hoja de Trabajo para listado'!$BC$155:$CB$1048576,MATCH($A1120,'Hoja de Trabajo para listado'!$BC$155:$BC$1048576,0),MATCH((CUADRO!H$4&amp;$E1120),'Hoja de Trabajo para listado'!$BC$151:$CB$151,0)),0)+IFERROR(INDEX('Hoja de Trabajo para listado'!$DE$153:$DG$274,MATCH($A1120,'Hoja de Trabajo para listado'!$DE$153:$DE$1048576,0),MATCH((CUADRO!H$4&amp;$E1120),'Hoja de Trabajo para listado'!$DE$151:$DG$151,0)),0)+IFERROR(INDEX('Hoja de Trabajo para listado'!$CD$155:$DC$1048576,MATCH($A1120,'Hoja de Trabajo para listado'!$CD$155:$CD$1048576,0),MATCH((CUADRO!H$4&amp;$E1120),'Hoja de Trabajo para listado'!$CD$151:$DC$151,0)),0)</f>
        <v>0</v>
      </c>
      <c r="I1120" s="243">
        <f ca="1">+IFERROR(INDEX('Hoja de Trabajo para listado'!$A$155:$Z$1048576,MATCH($A1120,'Hoja de Trabajo para listado'!$A$155:$A$1048576,0),MATCH((CUADRO!I$4&amp;$E1120),'Hoja de Trabajo para listado'!$A$151:$Z$151,0)),0)+IFERROR(INDEX('Hoja de Trabajo para listado'!$AB$155:$BA$1048576,MATCH($A1120,'Hoja de Trabajo para listado'!$AB$155:$AB$1048576,0),MATCH((CUADRO!I$4&amp;$E1120),'Hoja de Trabajo para listado'!$AB$151:$BA$151,0)),0)+IFERROR(INDEX('Hoja de Trabajo para listado'!$BC$155:$CB$1048576,MATCH($A1120,'Hoja de Trabajo para listado'!$BC$155:$BC$1048576,0),MATCH((CUADRO!I$4&amp;$E1120),'Hoja de Trabajo para listado'!$BC$151:$CB$151,0)),0)+IFERROR(INDEX('Hoja de Trabajo para listado'!$DE$153:$DG$274,MATCH($A1120,'Hoja de Trabajo para listado'!$DE$153:$DE$1048576,0),MATCH((CUADRO!I$4&amp;$E1120),'Hoja de Trabajo para listado'!$DE$151:$DG$151,0)),0)+IFERROR(INDEX('Hoja de Trabajo para listado'!$CD$155:$DC$1048576,MATCH($A1120,'Hoja de Trabajo para listado'!$CD$155:$CD$1048576,0),MATCH((CUADRO!I$4&amp;$E1120),'Hoja de Trabajo para listado'!$CD$151:$DC$151,0)),0)</f>
        <v>0</v>
      </c>
      <c r="J1120" s="243">
        <f ca="1">+IFERROR(INDEX('Hoja de Trabajo para listado'!$A$155:$Z$1048576,MATCH($A1120,'Hoja de Trabajo para listado'!$A$155:$A$1048576,0),MATCH((CUADRO!J$4&amp;$E1120),'Hoja de Trabajo para listado'!$A$151:$Z$151,0)),0)+IFERROR(INDEX('Hoja de Trabajo para listado'!$AB$155:$BA$1048576,MATCH($A1120,'Hoja de Trabajo para listado'!$AB$155:$AB$1048576,0),MATCH((CUADRO!J$4&amp;$E1120),'Hoja de Trabajo para listado'!$AB$151:$BA$151,0)),0)+IFERROR(INDEX('Hoja de Trabajo para listado'!$BC$155:$CB$1048576,MATCH($A1120,'Hoja de Trabajo para listado'!$BC$155:$BC$1048576,0),MATCH((CUADRO!J$4&amp;$E1120),'Hoja de Trabajo para listado'!$BC$151:$CB$151,0)),0)+IFERROR(INDEX('Hoja de Trabajo para listado'!$DE$153:$DG$274,MATCH($A1120,'Hoja de Trabajo para listado'!$DE$153:$DE$1048576,0),MATCH((CUADRO!J$4&amp;$E1120),'Hoja de Trabajo para listado'!$DE$151:$DG$151,0)),0)+IFERROR(INDEX('Hoja de Trabajo para listado'!$CD$155:$DC$1048576,MATCH($A1120,'Hoja de Trabajo para listado'!$CD$155:$CD$1048576,0),MATCH((CUADRO!J$4&amp;$E1120),'Hoja de Trabajo para listado'!$CD$151:$DC$151,0)),0)</f>
        <v>0</v>
      </c>
      <c r="K1120" s="243">
        <f ca="1">+IFERROR(INDEX('Hoja de Trabajo para listado'!$A$155:$Z$1048576,MATCH($A1120,'Hoja de Trabajo para listado'!$A$155:$A$1048576,0),MATCH((CUADRO!K$4&amp;$E1120),'Hoja de Trabajo para listado'!$A$151:$Z$151,0)),0)+IFERROR(INDEX('Hoja de Trabajo para listado'!$AB$155:$BA$1048576,MATCH($A1120,'Hoja de Trabajo para listado'!$AB$155:$AB$1048576,0),MATCH((CUADRO!K$4&amp;$E1120),'Hoja de Trabajo para listado'!$AB$151:$BA$151,0)),0)+IFERROR(INDEX('Hoja de Trabajo para listado'!$BC$155:$CB$1048576,MATCH($A1120,'Hoja de Trabajo para listado'!$BC$155:$BC$1048576,0),MATCH((CUADRO!K$4&amp;$E1120),'Hoja de Trabajo para listado'!$BC$151:$CB$151,0)),0)+IFERROR(INDEX('Hoja de Trabajo para listado'!$DE$153:$DG$274,MATCH($A1120,'Hoja de Trabajo para listado'!$DE$153:$DE$1048576,0),MATCH((CUADRO!K$4&amp;$E1120),'Hoja de Trabajo para listado'!$DE$151:$DG$151,0)),0)+IFERROR(INDEX('Hoja de Trabajo para listado'!$CD$155:$DC$1048576,MATCH($A1120,'Hoja de Trabajo para listado'!$CD$155:$CD$1048576,0),MATCH((CUADRO!K$4&amp;$E1120),'Hoja de Trabajo para listado'!$CD$151:$DC$151,0)),0)</f>
        <v>0</v>
      </c>
      <c r="L1120" s="243">
        <f ca="1">+IFERROR(INDEX('Hoja de Trabajo para listado'!$A$155:$Z$1048576,MATCH($A1120,'Hoja de Trabajo para listado'!$A$155:$A$1048576,0),MATCH((CUADRO!L$4&amp;$E1120),'Hoja de Trabajo para listado'!$A$151:$Z$151,0)),0)+IFERROR(INDEX('Hoja de Trabajo para listado'!$AB$155:$BA$1048576,MATCH($A1120,'Hoja de Trabajo para listado'!$AB$155:$AB$1048576,0),MATCH((CUADRO!L$4&amp;$E1120),'Hoja de Trabajo para listado'!$AB$151:$BA$151,0)),0)+IFERROR(INDEX('Hoja de Trabajo para listado'!$BC$155:$CB$1048576,MATCH($A1120,'Hoja de Trabajo para listado'!$BC$155:$BC$1048576,0),MATCH((CUADRO!L$4&amp;$E1120),'Hoja de Trabajo para listado'!$BC$151:$CB$151,0)),0)+IFERROR(INDEX('Hoja de Trabajo para listado'!$DE$153:$DG$274,MATCH($A1120,'Hoja de Trabajo para listado'!$DE$153:$DE$1048576,0),MATCH((CUADRO!L$4&amp;$E1120),'Hoja de Trabajo para listado'!$DE$151:$DG$151,0)),0)+IFERROR(INDEX('Hoja de Trabajo para listado'!$CD$155:$DC$1048576,MATCH($A1120,'Hoja de Trabajo para listado'!$CD$155:$CD$1048576,0),MATCH((CUADRO!L$4&amp;$E1120),'Hoja de Trabajo para listado'!$CD$151:$DC$151,0)),0)</f>
        <v>0</v>
      </c>
      <c r="M1120" s="243">
        <f ca="1">+IFERROR(INDEX('Hoja de Trabajo para listado'!$A$155:$Z$1048576,MATCH($A1120,'Hoja de Trabajo para listado'!$A$155:$A$1048576,0),MATCH((CUADRO!M$4&amp;$E1120),'Hoja de Trabajo para listado'!$A$151:$Z$151,0)),0)+IFERROR(INDEX('Hoja de Trabajo para listado'!$AB$155:$BA$1048576,MATCH($A1120,'Hoja de Trabajo para listado'!$AB$155:$AB$1048576,0),MATCH((CUADRO!M$4&amp;$E1120),'Hoja de Trabajo para listado'!$AB$151:$BA$151,0)),0)+IFERROR(INDEX('Hoja de Trabajo para listado'!$BC$155:$CB$1048576,MATCH($A1120,'Hoja de Trabajo para listado'!$BC$155:$BC$1048576,0),MATCH((CUADRO!M$4&amp;$E1120),'Hoja de Trabajo para listado'!$BC$151:$CB$151,0)),0)+IFERROR(INDEX('Hoja de Trabajo para listado'!$DE$153:$DG$274,MATCH($A1120,'Hoja de Trabajo para listado'!$DE$153:$DE$1048576,0),MATCH((CUADRO!M$4&amp;$E1120),'Hoja de Trabajo para listado'!$DE$151:$DG$151,0)),0)+IFERROR(INDEX('Hoja de Trabajo para listado'!$CD$155:$DC$1048576,MATCH($A1120,'Hoja de Trabajo para listado'!$CD$155:$CD$1048576,0),MATCH((CUADRO!M$4&amp;$E1120),'Hoja de Trabajo para listado'!$CD$151:$DC$151,0)),0)</f>
        <v>0</v>
      </c>
      <c r="N1120" s="243">
        <f ca="1">+IFERROR(INDEX('Hoja de Trabajo para listado'!$A$155:$Z$1048576,MATCH($A1120,'Hoja de Trabajo para listado'!$A$155:$A$1048576,0),MATCH((CUADRO!N$4&amp;$E1120),'Hoja de Trabajo para listado'!$A$151:$Z$151,0)),0)+IFERROR(INDEX('Hoja de Trabajo para listado'!$AB$155:$BA$1048576,MATCH($A1120,'Hoja de Trabajo para listado'!$AB$155:$AB$1048576,0),MATCH((CUADRO!N$4&amp;$E1120),'Hoja de Trabajo para listado'!$AB$151:$BA$151,0)),0)+IFERROR(INDEX('Hoja de Trabajo para listado'!$BC$155:$CB$1048576,MATCH($A1120,'Hoja de Trabajo para listado'!$BC$155:$BC$1048576,0),MATCH((CUADRO!N$4&amp;$E1120),'Hoja de Trabajo para listado'!$BC$151:$CB$151,0)),0)+IFERROR(INDEX('Hoja de Trabajo para listado'!$DE$153:$DG$274,MATCH($A1120,'Hoja de Trabajo para listado'!$DE$153:$DE$1048576,0),MATCH((CUADRO!N$4&amp;$E1120),'Hoja de Trabajo para listado'!$DE$151:$DG$151,0)),0)+IFERROR(INDEX('Hoja de Trabajo para listado'!$CD$155:$DC$1048576,MATCH($A1120,'Hoja de Trabajo para listado'!$CD$155:$CD$1048576,0),MATCH((CUADRO!N$4&amp;$E1120),'Hoja de Trabajo para listado'!$CD$151:$DC$151,0)),0)</f>
        <v>0</v>
      </c>
      <c r="O1120" s="243">
        <f ca="1">+IFERROR(INDEX('Hoja de Trabajo para listado'!$A$155:$Z$1048576,MATCH($A1120,'Hoja de Trabajo para listado'!$A$155:$A$1048576,0),MATCH((CUADRO!O$4&amp;$E1120),'Hoja de Trabajo para listado'!$A$151:$Z$151,0)),0)+IFERROR(INDEX('Hoja de Trabajo para listado'!$AB$155:$BA$1048576,MATCH($A1120,'Hoja de Trabajo para listado'!$AB$155:$AB$1048576,0),MATCH((CUADRO!O$4&amp;$E1120),'Hoja de Trabajo para listado'!$AB$151:$BA$151,0)),0)+IFERROR(INDEX('Hoja de Trabajo para listado'!$BC$155:$CB$1048576,MATCH($A1120,'Hoja de Trabajo para listado'!$BC$155:$BC$1048576,0),MATCH((CUADRO!O$4&amp;$E1120),'Hoja de Trabajo para listado'!$BC$151:$CB$151,0)),0)+IFERROR(INDEX('Hoja de Trabajo para listado'!$DE$153:$DG$274,MATCH($A1120,'Hoja de Trabajo para listado'!$DE$153:$DE$1048576,0),MATCH((CUADRO!O$4&amp;$E1120),'Hoja de Trabajo para listado'!$DE$151:$DG$151,0)),0)+IFERROR(INDEX('Hoja de Trabajo para listado'!$CD$155:$DC$1048576,MATCH($A1120,'Hoja de Trabajo para listado'!$CD$155:$CD$1048576,0),MATCH((CUADRO!O$4&amp;$E1120),'Hoja de Trabajo para listado'!$CD$151:$DC$151,0)),0)</f>
        <v>0</v>
      </c>
      <c r="P1120" s="243">
        <f ca="1">+IFERROR(INDEX('Hoja de Trabajo para listado'!$A$155:$Z$1048576,MATCH($A1120,'Hoja de Trabajo para listado'!$A$155:$A$1048576,0),MATCH((CUADRO!P$4&amp;$E1120),'Hoja de Trabajo para listado'!$A$151:$Z$151,0)),0)+IFERROR(INDEX('Hoja de Trabajo para listado'!$AB$155:$BA$1048576,MATCH($A1120,'Hoja de Trabajo para listado'!$AB$155:$AB$1048576,0),MATCH((CUADRO!P$4&amp;$E1120),'Hoja de Trabajo para listado'!$AB$151:$BA$151,0)),0)+IFERROR(INDEX('Hoja de Trabajo para listado'!$BC$155:$CB$1048576,MATCH($A1120,'Hoja de Trabajo para listado'!$BC$155:$BC$1048576,0),MATCH((CUADRO!P$4&amp;$E1120),'Hoja de Trabajo para listado'!$BC$151:$CB$151,0)),0)+IFERROR(INDEX('Hoja de Trabajo para listado'!$DE$153:$DG$274,MATCH($A1120,'Hoja de Trabajo para listado'!$DE$153:$DE$1048576,0),MATCH((CUADRO!P$4&amp;$E1120),'Hoja de Trabajo para listado'!$DE$151:$DG$151,0)),0)+IFERROR(INDEX('Hoja de Trabajo para listado'!$CD$155:$DC$1048576,MATCH($A1120,'Hoja de Trabajo para listado'!$CD$155:$CD$1048576,0),MATCH((CUADRO!P$4&amp;$E1120),'Hoja de Trabajo para listado'!$CD$151:$DC$151,0)),0)</f>
        <v>0</v>
      </c>
      <c r="Q1120" s="243">
        <f ca="1">+IFERROR(INDEX('Hoja de Trabajo para listado'!$A$155:$Z$1048576,MATCH($A1120,'Hoja de Trabajo para listado'!$A$155:$A$1048576,0),MATCH((CUADRO!Q$4&amp;$E1120),'Hoja de Trabajo para listado'!$A$151:$Z$151,0)),0)+IFERROR(INDEX('Hoja de Trabajo para listado'!$AB$155:$BA$1048576,MATCH($A1120,'Hoja de Trabajo para listado'!$AB$155:$AB$1048576,0),MATCH((CUADRO!Q$4&amp;$E1120),'Hoja de Trabajo para listado'!$AB$151:$BA$151,0)),0)+IFERROR(INDEX('Hoja de Trabajo para listado'!$BC$155:$CB$1048576,MATCH($A1120,'Hoja de Trabajo para listado'!$BC$155:$BC$1048576,0),MATCH((CUADRO!Q$4&amp;$E1120),'Hoja de Trabajo para listado'!$BC$151:$CB$151,0)),0)+IFERROR(INDEX('Hoja de Trabajo para listado'!$DE$153:$DG$274,MATCH($A1120,'Hoja de Trabajo para listado'!$DE$153:$DE$1048576,0),MATCH((CUADRO!Q$4&amp;$E1120),'Hoja de Trabajo para listado'!$DE$151:$DG$151,0)),0)+IFERROR(INDEX('Hoja de Trabajo para listado'!$CD$155:$DC$1048576,MATCH($A1120,'Hoja de Trabajo para listado'!$CD$155:$CD$1048576,0),MATCH((CUADRO!Q$4&amp;$E1120),'Hoja de Trabajo para listado'!$CD$151:$DC$151,0)),0)</f>
        <v>0</v>
      </c>
      <c r="R1120" s="243">
        <f t="shared" ca="1" si="41"/>
        <v>0</v>
      </c>
      <c r="S1120" s="256">
        <f ca="1">+R1119+R1120</f>
        <v>0</v>
      </c>
      <c r="T1120" s="243">
        <f ca="1">+S1120</f>
        <v>0</v>
      </c>
      <c r="U1120" s="242">
        <f t="shared" si="42"/>
        <v>2</v>
      </c>
      <c r="V1120" s="327" t="str">
        <f>+VLOOKUP(A1120,bd_lista!$A$3:$E$592,5,FALSE)</f>
        <v>Empresas Municipales</v>
      </c>
      <c r="W1120" s="398"/>
      <c r="X1120" s="240">
        <f>+VLOOKUP(A1120,[4]Sheet1!$A$13:$D$744,4,FALSE)</f>
        <v>0</v>
      </c>
      <c r="Y1120" s="240" t="e">
        <f>+VLOOKUP(X1120,bd_lista!$A$3:$C$592,3,FALSE)</f>
        <v>#N/A</v>
      </c>
      <c r="Z1120" s="288"/>
      <c r="AA1120" s="317"/>
    </row>
    <row r="1121" spans="1:27" customFormat="1" ht="15" hidden="1" customHeight="1">
      <c r="A1121" s="32">
        <v>2303</v>
      </c>
      <c r="B1121" s="393">
        <f>+A1121</f>
        <v>2303</v>
      </c>
      <c r="C1121" s="245" t="str">
        <f>+VLOOKUP(A1121,bd_lista!$A$3:$C$592,3,FALSE)</f>
        <v>Empresa Municipal de Areas Verdes y Recreación alternativa</v>
      </c>
      <c r="D1121" s="395" t="str">
        <f>+C1121</f>
        <v>Empresa Municipal de Areas Verdes y Recreación alternativa</v>
      </c>
      <c r="E1121" s="240" t="s">
        <v>1303</v>
      </c>
      <c r="F1121" s="241">
        <f ca="1">+IFERROR(INDEX('Hoja de Trabajo para listado'!$A$155:$Z$1048576,MATCH($A1121,'Hoja de Trabajo para listado'!$A$155:$A$1048576,0),MATCH((CUADRO!F$4&amp;$E1121),'Hoja de Trabajo para listado'!$A$151:$Z$151,0)),0)+IFERROR(INDEX('Hoja de Trabajo para listado'!$AB$155:$BA$1048576,MATCH($A1121,'Hoja de Trabajo para listado'!$AB$155:$AB$1048576,0),MATCH((CUADRO!F$4&amp;$E1121),'Hoja de Trabajo para listado'!$AB$151:$BA$151,0)),0)+IFERROR(INDEX('Hoja de Trabajo para listado'!$BC$155:$CB$1048576,MATCH($A1121,'Hoja de Trabajo para listado'!$BC$155:$BC$1048576,0),MATCH((CUADRO!F$4&amp;$E1121),'Hoja de Trabajo para listado'!$BC$151:$CB$151,0)),0)+IFERROR(INDEX('Hoja de Trabajo para listado'!$DE$153:$DG$274,MATCH($A1121,'Hoja de Trabajo para listado'!$DE$153:$DE$1048576,0),MATCH((CUADRO!F$4&amp;$E1121),'Hoja de Trabajo para listado'!$DE$151:$DG$151,0)),0)+IFERROR(INDEX('Hoja de Trabajo para listado'!$CD$155:$DC$1048576,MATCH($A1121,'Hoja de Trabajo para listado'!$CD$155:$CD$1048576,0),MATCH((CUADRO!F$4&amp;$E1121),'Hoja de Trabajo para listado'!$CD$151:$DC$151,0)),0)</f>
        <v>0</v>
      </c>
      <c r="G1121" s="241">
        <f ca="1">+IFERROR(INDEX('Hoja de Trabajo para listado'!$A$155:$Z$1048576,MATCH($A1121,'Hoja de Trabajo para listado'!$A$155:$A$1048576,0),MATCH((CUADRO!G$4&amp;$E1121),'Hoja de Trabajo para listado'!$A$151:$Z$151,0)),0)+IFERROR(INDEX('Hoja de Trabajo para listado'!$AB$155:$BA$1048576,MATCH($A1121,'Hoja de Trabajo para listado'!$AB$155:$AB$1048576,0),MATCH((CUADRO!G$4&amp;$E1121),'Hoja de Trabajo para listado'!$AB$151:$BA$151,0)),0)+IFERROR(INDEX('Hoja de Trabajo para listado'!$BC$155:$CB$1048576,MATCH($A1121,'Hoja de Trabajo para listado'!$BC$155:$BC$1048576,0),MATCH((CUADRO!G$4&amp;$E1121),'Hoja de Trabajo para listado'!$BC$151:$CB$151,0)),0)+IFERROR(INDEX('Hoja de Trabajo para listado'!$DE$153:$DG$274,MATCH($A1121,'Hoja de Trabajo para listado'!$DE$153:$DE$1048576,0),MATCH((CUADRO!G$4&amp;$E1121),'Hoja de Trabajo para listado'!$DE$151:$DG$151,0)),0)+IFERROR(INDEX('Hoja de Trabajo para listado'!$CD$155:$DC$1048576,MATCH($A1121,'Hoja de Trabajo para listado'!$CD$155:$CD$1048576,0),MATCH((CUADRO!G$4&amp;$E1121),'Hoja de Trabajo para listado'!$CD$151:$DC$151,0)),0)</f>
        <v>0</v>
      </c>
      <c r="H1121" s="241">
        <f ca="1">+IFERROR(INDEX('Hoja de Trabajo para listado'!$A$155:$Z$1048576,MATCH($A1121,'Hoja de Trabajo para listado'!$A$155:$A$1048576,0),MATCH((CUADRO!H$4&amp;$E1121),'Hoja de Trabajo para listado'!$A$151:$Z$151,0)),0)+IFERROR(INDEX('Hoja de Trabajo para listado'!$AB$155:$BA$1048576,MATCH($A1121,'Hoja de Trabajo para listado'!$AB$155:$AB$1048576,0),MATCH((CUADRO!H$4&amp;$E1121),'Hoja de Trabajo para listado'!$AB$151:$BA$151,0)),0)+IFERROR(INDEX('Hoja de Trabajo para listado'!$BC$155:$CB$1048576,MATCH($A1121,'Hoja de Trabajo para listado'!$BC$155:$BC$1048576,0),MATCH((CUADRO!H$4&amp;$E1121),'Hoja de Trabajo para listado'!$BC$151:$CB$151,0)),0)+IFERROR(INDEX('Hoja de Trabajo para listado'!$DE$153:$DG$274,MATCH($A1121,'Hoja de Trabajo para listado'!$DE$153:$DE$1048576,0),MATCH((CUADRO!H$4&amp;$E1121),'Hoja de Trabajo para listado'!$DE$151:$DG$151,0)),0)+IFERROR(INDEX('Hoja de Trabajo para listado'!$CD$155:$DC$1048576,MATCH($A1121,'Hoja de Trabajo para listado'!$CD$155:$CD$1048576,0),MATCH((CUADRO!H$4&amp;$E1121),'Hoja de Trabajo para listado'!$CD$151:$DC$151,0)),0)</f>
        <v>0</v>
      </c>
      <c r="I1121" s="241">
        <f ca="1">+IFERROR(INDEX('Hoja de Trabajo para listado'!$A$155:$Z$1048576,MATCH($A1121,'Hoja de Trabajo para listado'!$A$155:$A$1048576,0),MATCH((CUADRO!I$4&amp;$E1121),'Hoja de Trabajo para listado'!$A$151:$Z$151,0)),0)+IFERROR(INDEX('Hoja de Trabajo para listado'!$AB$155:$BA$1048576,MATCH($A1121,'Hoja de Trabajo para listado'!$AB$155:$AB$1048576,0),MATCH((CUADRO!I$4&amp;$E1121),'Hoja de Trabajo para listado'!$AB$151:$BA$151,0)),0)+IFERROR(INDEX('Hoja de Trabajo para listado'!$BC$155:$CB$1048576,MATCH($A1121,'Hoja de Trabajo para listado'!$BC$155:$BC$1048576,0),MATCH((CUADRO!I$4&amp;$E1121),'Hoja de Trabajo para listado'!$BC$151:$CB$151,0)),0)+IFERROR(INDEX('Hoja de Trabajo para listado'!$DE$153:$DG$274,MATCH($A1121,'Hoja de Trabajo para listado'!$DE$153:$DE$1048576,0),MATCH((CUADRO!I$4&amp;$E1121),'Hoja de Trabajo para listado'!$DE$151:$DG$151,0)),0)+IFERROR(INDEX('Hoja de Trabajo para listado'!$CD$155:$DC$1048576,MATCH($A1121,'Hoja de Trabajo para listado'!$CD$155:$CD$1048576,0),MATCH((CUADRO!I$4&amp;$E1121),'Hoja de Trabajo para listado'!$CD$151:$DC$151,0)),0)</f>
        <v>0</v>
      </c>
      <c r="J1121" s="241">
        <f ca="1">+IFERROR(INDEX('Hoja de Trabajo para listado'!$A$155:$Z$1048576,MATCH($A1121,'Hoja de Trabajo para listado'!$A$155:$A$1048576,0),MATCH((CUADRO!J$4&amp;$E1121),'Hoja de Trabajo para listado'!$A$151:$Z$151,0)),0)+IFERROR(INDEX('Hoja de Trabajo para listado'!$AB$155:$BA$1048576,MATCH($A1121,'Hoja de Trabajo para listado'!$AB$155:$AB$1048576,0),MATCH((CUADRO!J$4&amp;$E1121),'Hoja de Trabajo para listado'!$AB$151:$BA$151,0)),0)+IFERROR(INDEX('Hoja de Trabajo para listado'!$BC$155:$CB$1048576,MATCH($A1121,'Hoja de Trabajo para listado'!$BC$155:$BC$1048576,0),MATCH((CUADRO!J$4&amp;$E1121),'Hoja de Trabajo para listado'!$BC$151:$CB$151,0)),0)+IFERROR(INDEX('Hoja de Trabajo para listado'!$DE$153:$DG$274,MATCH($A1121,'Hoja de Trabajo para listado'!$DE$153:$DE$1048576,0),MATCH((CUADRO!J$4&amp;$E1121),'Hoja de Trabajo para listado'!$DE$151:$DG$151,0)),0)+IFERROR(INDEX('Hoja de Trabajo para listado'!$CD$155:$DC$1048576,MATCH($A1121,'Hoja de Trabajo para listado'!$CD$155:$CD$1048576,0),MATCH((CUADRO!J$4&amp;$E1121),'Hoja de Trabajo para listado'!$CD$151:$DC$151,0)),0)</f>
        <v>0</v>
      </c>
      <c r="K1121" s="241">
        <f ca="1">+IFERROR(INDEX('Hoja de Trabajo para listado'!$A$155:$Z$1048576,MATCH($A1121,'Hoja de Trabajo para listado'!$A$155:$A$1048576,0),MATCH((CUADRO!K$4&amp;$E1121),'Hoja de Trabajo para listado'!$A$151:$Z$151,0)),0)+IFERROR(INDEX('Hoja de Trabajo para listado'!$AB$155:$BA$1048576,MATCH($A1121,'Hoja de Trabajo para listado'!$AB$155:$AB$1048576,0),MATCH((CUADRO!K$4&amp;$E1121),'Hoja de Trabajo para listado'!$AB$151:$BA$151,0)),0)+IFERROR(INDEX('Hoja de Trabajo para listado'!$BC$155:$CB$1048576,MATCH($A1121,'Hoja de Trabajo para listado'!$BC$155:$BC$1048576,0),MATCH((CUADRO!K$4&amp;$E1121),'Hoja de Trabajo para listado'!$BC$151:$CB$151,0)),0)+IFERROR(INDEX('Hoja de Trabajo para listado'!$DE$153:$DG$274,MATCH($A1121,'Hoja de Trabajo para listado'!$DE$153:$DE$1048576,0),MATCH((CUADRO!K$4&amp;$E1121),'Hoja de Trabajo para listado'!$DE$151:$DG$151,0)),0)+IFERROR(INDEX('Hoja de Trabajo para listado'!$CD$155:$DC$1048576,MATCH($A1121,'Hoja de Trabajo para listado'!$CD$155:$CD$1048576,0),MATCH((CUADRO!K$4&amp;$E1121),'Hoja de Trabajo para listado'!$CD$151:$DC$151,0)),0)</f>
        <v>0</v>
      </c>
      <c r="L1121" s="241">
        <f ca="1">+IFERROR(INDEX('Hoja de Trabajo para listado'!$A$155:$Z$1048576,MATCH($A1121,'Hoja de Trabajo para listado'!$A$155:$A$1048576,0),MATCH((CUADRO!L$4&amp;$E1121),'Hoja de Trabajo para listado'!$A$151:$Z$151,0)),0)+IFERROR(INDEX('Hoja de Trabajo para listado'!$AB$155:$BA$1048576,MATCH($A1121,'Hoja de Trabajo para listado'!$AB$155:$AB$1048576,0),MATCH((CUADRO!L$4&amp;$E1121),'Hoja de Trabajo para listado'!$AB$151:$BA$151,0)),0)+IFERROR(INDEX('Hoja de Trabajo para listado'!$BC$155:$CB$1048576,MATCH($A1121,'Hoja de Trabajo para listado'!$BC$155:$BC$1048576,0),MATCH((CUADRO!L$4&amp;$E1121),'Hoja de Trabajo para listado'!$BC$151:$CB$151,0)),0)+IFERROR(INDEX('Hoja de Trabajo para listado'!$DE$153:$DG$274,MATCH($A1121,'Hoja de Trabajo para listado'!$DE$153:$DE$1048576,0),MATCH((CUADRO!L$4&amp;$E1121),'Hoja de Trabajo para listado'!$DE$151:$DG$151,0)),0)+IFERROR(INDEX('Hoja de Trabajo para listado'!$CD$155:$DC$1048576,MATCH($A1121,'Hoja de Trabajo para listado'!$CD$155:$CD$1048576,0),MATCH((CUADRO!L$4&amp;$E1121),'Hoja de Trabajo para listado'!$CD$151:$DC$151,0)),0)</f>
        <v>0</v>
      </c>
      <c r="M1121" s="241">
        <f ca="1">+IFERROR(INDEX('Hoja de Trabajo para listado'!$A$155:$Z$1048576,MATCH($A1121,'Hoja de Trabajo para listado'!$A$155:$A$1048576,0),MATCH((CUADRO!M$4&amp;$E1121),'Hoja de Trabajo para listado'!$A$151:$Z$151,0)),0)+IFERROR(INDEX('Hoja de Trabajo para listado'!$AB$155:$BA$1048576,MATCH($A1121,'Hoja de Trabajo para listado'!$AB$155:$AB$1048576,0),MATCH((CUADRO!M$4&amp;$E1121),'Hoja de Trabajo para listado'!$AB$151:$BA$151,0)),0)+IFERROR(INDEX('Hoja de Trabajo para listado'!$BC$155:$CB$1048576,MATCH($A1121,'Hoja de Trabajo para listado'!$BC$155:$BC$1048576,0),MATCH((CUADRO!M$4&amp;$E1121),'Hoja de Trabajo para listado'!$BC$151:$CB$151,0)),0)+IFERROR(INDEX('Hoja de Trabajo para listado'!$DE$153:$DG$274,MATCH($A1121,'Hoja de Trabajo para listado'!$DE$153:$DE$1048576,0),MATCH((CUADRO!M$4&amp;$E1121),'Hoja de Trabajo para listado'!$DE$151:$DG$151,0)),0)+IFERROR(INDEX('Hoja de Trabajo para listado'!$CD$155:$DC$1048576,MATCH($A1121,'Hoja de Trabajo para listado'!$CD$155:$CD$1048576,0),MATCH((CUADRO!M$4&amp;$E1121),'Hoja de Trabajo para listado'!$CD$151:$DC$151,0)),0)</f>
        <v>0</v>
      </c>
      <c r="N1121" s="241">
        <f ca="1">+IFERROR(INDEX('Hoja de Trabajo para listado'!$A$155:$Z$1048576,MATCH($A1121,'Hoja de Trabajo para listado'!$A$155:$A$1048576,0),MATCH((CUADRO!N$4&amp;$E1121),'Hoja de Trabajo para listado'!$A$151:$Z$151,0)),0)+IFERROR(INDEX('Hoja de Trabajo para listado'!$AB$155:$BA$1048576,MATCH($A1121,'Hoja de Trabajo para listado'!$AB$155:$AB$1048576,0),MATCH((CUADRO!N$4&amp;$E1121),'Hoja de Trabajo para listado'!$AB$151:$BA$151,0)),0)+IFERROR(INDEX('Hoja de Trabajo para listado'!$BC$155:$CB$1048576,MATCH($A1121,'Hoja de Trabajo para listado'!$BC$155:$BC$1048576,0),MATCH((CUADRO!N$4&amp;$E1121),'Hoja de Trabajo para listado'!$BC$151:$CB$151,0)),0)+IFERROR(INDEX('Hoja de Trabajo para listado'!$DE$153:$DG$274,MATCH($A1121,'Hoja de Trabajo para listado'!$DE$153:$DE$1048576,0),MATCH((CUADRO!N$4&amp;$E1121),'Hoja de Trabajo para listado'!$DE$151:$DG$151,0)),0)+IFERROR(INDEX('Hoja de Trabajo para listado'!$CD$155:$DC$1048576,MATCH($A1121,'Hoja de Trabajo para listado'!$CD$155:$CD$1048576,0),MATCH((CUADRO!N$4&amp;$E1121),'Hoja de Trabajo para listado'!$CD$151:$DC$151,0)),0)</f>
        <v>0</v>
      </c>
      <c r="O1121" s="241">
        <f ca="1">+IFERROR(INDEX('Hoja de Trabajo para listado'!$A$155:$Z$1048576,MATCH($A1121,'Hoja de Trabajo para listado'!$A$155:$A$1048576,0),MATCH((CUADRO!O$4&amp;$E1121),'Hoja de Trabajo para listado'!$A$151:$Z$151,0)),0)+IFERROR(INDEX('Hoja de Trabajo para listado'!$AB$155:$BA$1048576,MATCH($A1121,'Hoja de Trabajo para listado'!$AB$155:$AB$1048576,0),MATCH((CUADRO!O$4&amp;$E1121),'Hoja de Trabajo para listado'!$AB$151:$BA$151,0)),0)+IFERROR(INDEX('Hoja de Trabajo para listado'!$BC$155:$CB$1048576,MATCH($A1121,'Hoja de Trabajo para listado'!$BC$155:$BC$1048576,0),MATCH((CUADRO!O$4&amp;$E1121),'Hoja de Trabajo para listado'!$BC$151:$CB$151,0)),0)+IFERROR(INDEX('Hoja de Trabajo para listado'!$DE$153:$DG$274,MATCH($A1121,'Hoja de Trabajo para listado'!$DE$153:$DE$1048576,0),MATCH((CUADRO!O$4&amp;$E1121),'Hoja de Trabajo para listado'!$DE$151:$DG$151,0)),0)+IFERROR(INDEX('Hoja de Trabajo para listado'!$CD$155:$DC$1048576,MATCH($A1121,'Hoja de Trabajo para listado'!$CD$155:$CD$1048576,0),MATCH((CUADRO!O$4&amp;$E1121),'Hoja de Trabajo para listado'!$CD$151:$DC$151,0)),0)</f>
        <v>0</v>
      </c>
      <c r="P1121" s="241">
        <f ca="1">+IFERROR(INDEX('Hoja de Trabajo para listado'!$A$155:$Z$1048576,MATCH($A1121,'Hoja de Trabajo para listado'!$A$155:$A$1048576,0),MATCH((CUADRO!P$4&amp;$E1121),'Hoja de Trabajo para listado'!$A$151:$Z$151,0)),0)+IFERROR(INDEX('Hoja de Trabajo para listado'!$AB$155:$BA$1048576,MATCH($A1121,'Hoja de Trabajo para listado'!$AB$155:$AB$1048576,0),MATCH((CUADRO!P$4&amp;$E1121),'Hoja de Trabajo para listado'!$AB$151:$BA$151,0)),0)+IFERROR(INDEX('Hoja de Trabajo para listado'!$BC$155:$CB$1048576,MATCH($A1121,'Hoja de Trabajo para listado'!$BC$155:$BC$1048576,0),MATCH((CUADRO!P$4&amp;$E1121),'Hoja de Trabajo para listado'!$BC$151:$CB$151,0)),0)+IFERROR(INDEX('Hoja de Trabajo para listado'!$DE$153:$DG$274,MATCH($A1121,'Hoja de Trabajo para listado'!$DE$153:$DE$1048576,0),MATCH((CUADRO!P$4&amp;$E1121),'Hoja de Trabajo para listado'!$DE$151:$DG$151,0)),0)+IFERROR(INDEX('Hoja de Trabajo para listado'!$CD$155:$DC$1048576,MATCH($A1121,'Hoja de Trabajo para listado'!$CD$155:$CD$1048576,0),MATCH((CUADRO!P$4&amp;$E1121),'Hoja de Trabajo para listado'!$CD$151:$DC$151,0)),0)</f>
        <v>0</v>
      </c>
      <c r="Q1121" s="241">
        <f ca="1">+IFERROR(INDEX('Hoja de Trabajo para listado'!$A$155:$Z$1048576,MATCH($A1121,'Hoja de Trabajo para listado'!$A$155:$A$1048576,0),MATCH((CUADRO!Q$4&amp;$E1121),'Hoja de Trabajo para listado'!$A$151:$Z$151,0)),0)+IFERROR(INDEX('Hoja de Trabajo para listado'!$AB$155:$BA$1048576,MATCH($A1121,'Hoja de Trabajo para listado'!$AB$155:$AB$1048576,0),MATCH((CUADRO!Q$4&amp;$E1121),'Hoja de Trabajo para listado'!$AB$151:$BA$151,0)),0)+IFERROR(INDEX('Hoja de Trabajo para listado'!$BC$155:$CB$1048576,MATCH($A1121,'Hoja de Trabajo para listado'!$BC$155:$BC$1048576,0),MATCH((CUADRO!Q$4&amp;$E1121),'Hoja de Trabajo para listado'!$BC$151:$CB$151,0)),0)+IFERROR(INDEX('Hoja de Trabajo para listado'!$DE$153:$DG$274,MATCH($A1121,'Hoja de Trabajo para listado'!$DE$153:$DE$1048576,0),MATCH((CUADRO!Q$4&amp;$E1121),'Hoja de Trabajo para listado'!$DE$151:$DG$151,0)),0)+IFERROR(INDEX('Hoja de Trabajo para listado'!$CD$155:$DC$1048576,MATCH($A1121,'Hoja de Trabajo para listado'!$CD$155:$CD$1048576,0),MATCH((CUADRO!Q$4&amp;$E1121),'Hoja de Trabajo para listado'!$CD$151:$DC$151,0)),0)</f>
        <v>0</v>
      </c>
      <c r="R1121" s="241">
        <f t="shared" ca="1" si="41"/>
        <v>0</v>
      </c>
      <c r="S1121" s="247"/>
      <c r="T1121" s="241">
        <f ca="1">+T1122</f>
        <v>0</v>
      </c>
      <c r="U1121" s="240">
        <f t="shared" si="42"/>
        <v>1</v>
      </c>
      <c r="V1121" s="327" t="str">
        <f>+VLOOKUP(A1121,bd_lista!$A$3:$E$592,5,FALSE)</f>
        <v>Empresas Municipales</v>
      </c>
      <c r="W1121" s="397" t="str">
        <f>+V1121</f>
        <v>Empresas Municipales</v>
      </c>
      <c r="X1121" s="240">
        <f>+VLOOKUP(A1121,[4]Sheet1!$A$13:$D$744,4,FALSE)</f>
        <v>0</v>
      </c>
      <c r="Y1121" s="240" t="e">
        <f>+VLOOKUP(X1121,bd_lista!$A$3:$C$592,3,FALSE)</f>
        <v>#N/A</v>
      </c>
      <c r="Z1121" s="290">
        <f>+X1121</f>
        <v>0</v>
      </c>
      <c r="AA1121" s="291" t="e">
        <f>+Y1121</f>
        <v>#N/A</v>
      </c>
    </row>
    <row r="1122" spans="1:27" customFormat="1" ht="15" hidden="1" customHeight="1">
      <c r="A1122" s="32">
        <v>2303</v>
      </c>
      <c r="B1122" s="394"/>
      <c r="C1122" s="245" t="str">
        <f>+VLOOKUP(A1122,bd_lista!$A$3:$C$592,3,FALSE)</f>
        <v>Empresa Municipal de Areas Verdes y Recreación alternativa</v>
      </c>
      <c r="D1122" s="396"/>
      <c r="E1122" s="242" t="s">
        <v>1304</v>
      </c>
      <c r="F1122" s="243">
        <f ca="1">+IFERROR(INDEX('Hoja de Trabajo para listado'!$A$155:$Z$1048576,MATCH($A1122,'Hoja de Trabajo para listado'!$A$155:$A$1048576,0),MATCH((CUADRO!F$4&amp;$E1122),'Hoja de Trabajo para listado'!$A$151:$Z$151,0)),0)+IFERROR(INDEX('Hoja de Trabajo para listado'!$AB$155:$BA$1048576,MATCH($A1122,'Hoja de Trabajo para listado'!$AB$155:$AB$1048576,0),MATCH((CUADRO!F$4&amp;$E1122),'Hoja de Trabajo para listado'!$AB$151:$BA$151,0)),0)+IFERROR(INDEX('Hoja de Trabajo para listado'!$BC$155:$CB$1048576,MATCH($A1122,'Hoja de Trabajo para listado'!$BC$155:$BC$1048576,0),MATCH((CUADRO!F$4&amp;$E1122),'Hoja de Trabajo para listado'!$BC$151:$CB$151,0)),0)+IFERROR(INDEX('Hoja de Trabajo para listado'!$DE$153:$DG$274,MATCH($A1122,'Hoja de Trabajo para listado'!$DE$153:$DE$1048576,0),MATCH((CUADRO!F$4&amp;$E1122),'Hoja de Trabajo para listado'!$DE$151:$DG$151,0)),0)+IFERROR(INDEX('Hoja de Trabajo para listado'!$CD$155:$DC$1048576,MATCH($A1122,'Hoja de Trabajo para listado'!$CD$155:$CD$1048576,0),MATCH((CUADRO!F$4&amp;$E1122),'Hoja de Trabajo para listado'!$CD$151:$DC$151,0)),0)</f>
        <v>0</v>
      </c>
      <c r="G1122" s="243">
        <f ca="1">+IFERROR(INDEX('Hoja de Trabajo para listado'!$A$155:$Z$1048576,MATCH($A1122,'Hoja de Trabajo para listado'!$A$155:$A$1048576,0),MATCH((CUADRO!G$4&amp;$E1122),'Hoja de Trabajo para listado'!$A$151:$Z$151,0)),0)+IFERROR(INDEX('Hoja de Trabajo para listado'!$AB$155:$BA$1048576,MATCH($A1122,'Hoja de Trabajo para listado'!$AB$155:$AB$1048576,0),MATCH((CUADRO!G$4&amp;$E1122),'Hoja de Trabajo para listado'!$AB$151:$BA$151,0)),0)+IFERROR(INDEX('Hoja de Trabajo para listado'!$BC$155:$CB$1048576,MATCH($A1122,'Hoja de Trabajo para listado'!$BC$155:$BC$1048576,0),MATCH((CUADRO!G$4&amp;$E1122),'Hoja de Trabajo para listado'!$BC$151:$CB$151,0)),0)+IFERROR(INDEX('Hoja de Trabajo para listado'!$DE$153:$DG$274,MATCH($A1122,'Hoja de Trabajo para listado'!$DE$153:$DE$1048576,0),MATCH((CUADRO!G$4&amp;$E1122),'Hoja de Trabajo para listado'!$DE$151:$DG$151,0)),0)+IFERROR(INDEX('Hoja de Trabajo para listado'!$CD$155:$DC$1048576,MATCH($A1122,'Hoja de Trabajo para listado'!$CD$155:$CD$1048576,0),MATCH((CUADRO!G$4&amp;$E1122),'Hoja de Trabajo para listado'!$CD$151:$DC$151,0)),0)</f>
        <v>0</v>
      </c>
      <c r="H1122" s="243">
        <f ca="1">+IFERROR(INDEX('Hoja de Trabajo para listado'!$A$155:$Z$1048576,MATCH($A1122,'Hoja de Trabajo para listado'!$A$155:$A$1048576,0),MATCH((CUADRO!H$4&amp;$E1122),'Hoja de Trabajo para listado'!$A$151:$Z$151,0)),0)+IFERROR(INDEX('Hoja de Trabajo para listado'!$AB$155:$BA$1048576,MATCH($A1122,'Hoja de Trabajo para listado'!$AB$155:$AB$1048576,0),MATCH((CUADRO!H$4&amp;$E1122),'Hoja de Trabajo para listado'!$AB$151:$BA$151,0)),0)+IFERROR(INDEX('Hoja de Trabajo para listado'!$BC$155:$CB$1048576,MATCH($A1122,'Hoja de Trabajo para listado'!$BC$155:$BC$1048576,0),MATCH((CUADRO!H$4&amp;$E1122),'Hoja de Trabajo para listado'!$BC$151:$CB$151,0)),0)+IFERROR(INDEX('Hoja de Trabajo para listado'!$DE$153:$DG$274,MATCH($A1122,'Hoja de Trabajo para listado'!$DE$153:$DE$1048576,0),MATCH((CUADRO!H$4&amp;$E1122),'Hoja de Trabajo para listado'!$DE$151:$DG$151,0)),0)+IFERROR(INDEX('Hoja de Trabajo para listado'!$CD$155:$DC$1048576,MATCH($A1122,'Hoja de Trabajo para listado'!$CD$155:$CD$1048576,0),MATCH((CUADRO!H$4&amp;$E1122),'Hoja de Trabajo para listado'!$CD$151:$DC$151,0)),0)</f>
        <v>0</v>
      </c>
      <c r="I1122" s="243">
        <f ca="1">+IFERROR(INDEX('Hoja de Trabajo para listado'!$A$155:$Z$1048576,MATCH($A1122,'Hoja de Trabajo para listado'!$A$155:$A$1048576,0),MATCH((CUADRO!I$4&amp;$E1122),'Hoja de Trabajo para listado'!$A$151:$Z$151,0)),0)+IFERROR(INDEX('Hoja de Trabajo para listado'!$AB$155:$BA$1048576,MATCH($A1122,'Hoja de Trabajo para listado'!$AB$155:$AB$1048576,0),MATCH((CUADRO!I$4&amp;$E1122),'Hoja de Trabajo para listado'!$AB$151:$BA$151,0)),0)+IFERROR(INDEX('Hoja de Trabajo para listado'!$BC$155:$CB$1048576,MATCH($A1122,'Hoja de Trabajo para listado'!$BC$155:$BC$1048576,0),MATCH((CUADRO!I$4&amp;$E1122),'Hoja de Trabajo para listado'!$BC$151:$CB$151,0)),0)+IFERROR(INDEX('Hoja de Trabajo para listado'!$DE$153:$DG$274,MATCH($A1122,'Hoja de Trabajo para listado'!$DE$153:$DE$1048576,0),MATCH((CUADRO!I$4&amp;$E1122),'Hoja de Trabajo para listado'!$DE$151:$DG$151,0)),0)+IFERROR(INDEX('Hoja de Trabajo para listado'!$CD$155:$DC$1048576,MATCH($A1122,'Hoja de Trabajo para listado'!$CD$155:$CD$1048576,0),MATCH((CUADRO!I$4&amp;$E1122),'Hoja de Trabajo para listado'!$CD$151:$DC$151,0)),0)</f>
        <v>0</v>
      </c>
      <c r="J1122" s="243">
        <f ca="1">+IFERROR(INDEX('Hoja de Trabajo para listado'!$A$155:$Z$1048576,MATCH($A1122,'Hoja de Trabajo para listado'!$A$155:$A$1048576,0),MATCH((CUADRO!J$4&amp;$E1122),'Hoja de Trabajo para listado'!$A$151:$Z$151,0)),0)+IFERROR(INDEX('Hoja de Trabajo para listado'!$AB$155:$BA$1048576,MATCH($A1122,'Hoja de Trabajo para listado'!$AB$155:$AB$1048576,0),MATCH((CUADRO!J$4&amp;$E1122),'Hoja de Trabajo para listado'!$AB$151:$BA$151,0)),0)+IFERROR(INDEX('Hoja de Trabajo para listado'!$BC$155:$CB$1048576,MATCH($A1122,'Hoja de Trabajo para listado'!$BC$155:$BC$1048576,0),MATCH((CUADRO!J$4&amp;$E1122),'Hoja de Trabajo para listado'!$BC$151:$CB$151,0)),0)+IFERROR(INDEX('Hoja de Trabajo para listado'!$DE$153:$DG$274,MATCH($A1122,'Hoja de Trabajo para listado'!$DE$153:$DE$1048576,0),MATCH((CUADRO!J$4&amp;$E1122),'Hoja de Trabajo para listado'!$DE$151:$DG$151,0)),0)+IFERROR(INDEX('Hoja de Trabajo para listado'!$CD$155:$DC$1048576,MATCH($A1122,'Hoja de Trabajo para listado'!$CD$155:$CD$1048576,0),MATCH((CUADRO!J$4&amp;$E1122),'Hoja de Trabajo para listado'!$CD$151:$DC$151,0)),0)</f>
        <v>0</v>
      </c>
      <c r="K1122" s="243">
        <f ca="1">+IFERROR(INDEX('Hoja de Trabajo para listado'!$A$155:$Z$1048576,MATCH($A1122,'Hoja de Trabajo para listado'!$A$155:$A$1048576,0),MATCH((CUADRO!K$4&amp;$E1122),'Hoja de Trabajo para listado'!$A$151:$Z$151,0)),0)+IFERROR(INDEX('Hoja de Trabajo para listado'!$AB$155:$BA$1048576,MATCH($A1122,'Hoja de Trabajo para listado'!$AB$155:$AB$1048576,0),MATCH((CUADRO!K$4&amp;$E1122),'Hoja de Trabajo para listado'!$AB$151:$BA$151,0)),0)+IFERROR(INDEX('Hoja de Trabajo para listado'!$BC$155:$CB$1048576,MATCH($A1122,'Hoja de Trabajo para listado'!$BC$155:$BC$1048576,0),MATCH((CUADRO!K$4&amp;$E1122),'Hoja de Trabajo para listado'!$BC$151:$CB$151,0)),0)+IFERROR(INDEX('Hoja de Trabajo para listado'!$DE$153:$DG$274,MATCH($A1122,'Hoja de Trabajo para listado'!$DE$153:$DE$1048576,0),MATCH((CUADRO!K$4&amp;$E1122),'Hoja de Trabajo para listado'!$DE$151:$DG$151,0)),0)+IFERROR(INDEX('Hoja de Trabajo para listado'!$CD$155:$DC$1048576,MATCH($A1122,'Hoja de Trabajo para listado'!$CD$155:$CD$1048576,0),MATCH((CUADRO!K$4&amp;$E1122),'Hoja de Trabajo para listado'!$CD$151:$DC$151,0)),0)</f>
        <v>0</v>
      </c>
      <c r="L1122" s="243">
        <f ca="1">+IFERROR(INDEX('Hoja de Trabajo para listado'!$A$155:$Z$1048576,MATCH($A1122,'Hoja de Trabajo para listado'!$A$155:$A$1048576,0),MATCH((CUADRO!L$4&amp;$E1122),'Hoja de Trabajo para listado'!$A$151:$Z$151,0)),0)+IFERROR(INDEX('Hoja de Trabajo para listado'!$AB$155:$BA$1048576,MATCH($A1122,'Hoja de Trabajo para listado'!$AB$155:$AB$1048576,0),MATCH((CUADRO!L$4&amp;$E1122),'Hoja de Trabajo para listado'!$AB$151:$BA$151,0)),0)+IFERROR(INDEX('Hoja de Trabajo para listado'!$BC$155:$CB$1048576,MATCH($A1122,'Hoja de Trabajo para listado'!$BC$155:$BC$1048576,0),MATCH((CUADRO!L$4&amp;$E1122),'Hoja de Trabajo para listado'!$BC$151:$CB$151,0)),0)+IFERROR(INDEX('Hoja de Trabajo para listado'!$DE$153:$DG$274,MATCH($A1122,'Hoja de Trabajo para listado'!$DE$153:$DE$1048576,0),MATCH((CUADRO!L$4&amp;$E1122),'Hoja de Trabajo para listado'!$DE$151:$DG$151,0)),0)+IFERROR(INDEX('Hoja de Trabajo para listado'!$CD$155:$DC$1048576,MATCH($A1122,'Hoja de Trabajo para listado'!$CD$155:$CD$1048576,0),MATCH((CUADRO!L$4&amp;$E1122),'Hoja de Trabajo para listado'!$CD$151:$DC$151,0)),0)</f>
        <v>0</v>
      </c>
      <c r="M1122" s="243">
        <f ca="1">+IFERROR(INDEX('Hoja de Trabajo para listado'!$A$155:$Z$1048576,MATCH($A1122,'Hoja de Trabajo para listado'!$A$155:$A$1048576,0),MATCH((CUADRO!M$4&amp;$E1122),'Hoja de Trabajo para listado'!$A$151:$Z$151,0)),0)+IFERROR(INDEX('Hoja de Trabajo para listado'!$AB$155:$BA$1048576,MATCH($A1122,'Hoja de Trabajo para listado'!$AB$155:$AB$1048576,0),MATCH((CUADRO!M$4&amp;$E1122),'Hoja de Trabajo para listado'!$AB$151:$BA$151,0)),0)+IFERROR(INDEX('Hoja de Trabajo para listado'!$BC$155:$CB$1048576,MATCH($A1122,'Hoja de Trabajo para listado'!$BC$155:$BC$1048576,0),MATCH((CUADRO!M$4&amp;$E1122),'Hoja de Trabajo para listado'!$BC$151:$CB$151,0)),0)+IFERROR(INDEX('Hoja de Trabajo para listado'!$DE$153:$DG$274,MATCH($A1122,'Hoja de Trabajo para listado'!$DE$153:$DE$1048576,0),MATCH((CUADRO!M$4&amp;$E1122),'Hoja de Trabajo para listado'!$DE$151:$DG$151,0)),0)+IFERROR(INDEX('Hoja de Trabajo para listado'!$CD$155:$DC$1048576,MATCH($A1122,'Hoja de Trabajo para listado'!$CD$155:$CD$1048576,0),MATCH((CUADRO!M$4&amp;$E1122),'Hoja de Trabajo para listado'!$CD$151:$DC$151,0)),0)</f>
        <v>0</v>
      </c>
      <c r="N1122" s="243">
        <f ca="1">+IFERROR(INDEX('Hoja de Trabajo para listado'!$A$155:$Z$1048576,MATCH($A1122,'Hoja de Trabajo para listado'!$A$155:$A$1048576,0),MATCH((CUADRO!N$4&amp;$E1122),'Hoja de Trabajo para listado'!$A$151:$Z$151,0)),0)+IFERROR(INDEX('Hoja de Trabajo para listado'!$AB$155:$BA$1048576,MATCH($A1122,'Hoja de Trabajo para listado'!$AB$155:$AB$1048576,0),MATCH((CUADRO!N$4&amp;$E1122),'Hoja de Trabajo para listado'!$AB$151:$BA$151,0)),0)+IFERROR(INDEX('Hoja de Trabajo para listado'!$BC$155:$CB$1048576,MATCH($A1122,'Hoja de Trabajo para listado'!$BC$155:$BC$1048576,0),MATCH((CUADRO!N$4&amp;$E1122),'Hoja de Trabajo para listado'!$BC$151:$CB$151,0)),0)+IFERROR(INDEX('Hoja de Trabajo para listado'!$DE$153:$DG$274,MATCH($A1122,'Hoja de Trabajo para listado'!$DE$153:$DE$1048576,0),MATCH((CUADRO!N$4&amp;$E1122),'Hoja de Trabajo para listado'!$DE$151:$DG$151,0)),0)+IFERROR(INDEX('Hoja de Trabajo para listado'!$CD$155:$DC$1048576,MATCH($A1122,'Hoja de Trabajo para listado'!$CD$155:$CD$1048576,0),MATCH((CUADRO!N$4&amp;$E1122),'Hoja de Trabajo para listado'!$CD$151:$DC$151,0)),0)</f>
        <v>0</v>
      </c>
      <c r="O1122" s="243">
        <f ca="1">+IFERROR(INDEX('Hoja de Trabajo para listado'!$A$155:$Z$1048576,MATCH($A1122,'Hoja de Trabajo para listado'!$A$155:$A$1048576,0),MATCH((CUADRO!O$4&amp;$E1122),'Hoja de Trabajo para listado'!$A$151:$Z$151,0)),0)+IFERROR(INDEX('Hoja de Trabajo para listado'!$AB$155:$BA$1048576,MATCH($A1122,'Hoja de Trabajo para listado'!$AB$155:$AB$1048576,0),MATCH((CUADRO!O$4&amp;$E1122),'Hoja de Trabajo para listado'!$AB$151:$BA$151,0)),0)+IFERROR(INDEX('Hoja de Trabajo para listado'!$BC$155:$CB$1048576,MATCH($A1122,'Hoja de Trabajo para listado'!$BC$155:$BC$1048576,0),MATCH((CUADRO!O$4&amp;$E1122),'Hoja de Trabajo para listado'!$BC$151:$CB$151,0)),0)+IFERROR(INDEX('Hoja de Trabajo para listado'!$DE$153:$DG$274,MATCH($A1122,'Hoja de Trabajo para listado'!$DE$153:$DE$1048576,0),MATCH((CUADRO!O$4&amp;$E1122),'Hoja de Trabajo para listado'!$DE$151:$DG$151,0)),0)+IFERROR(INDEX('Hoja de Trabajo para listado'!$CD$155:$DC$1048576,MATCH($A1122,'Hoja de Trabajo para listado'!$CD$155:$CD$1048576,0),MATCH((CUADRO!O$4&amp;$E1122),'Hoja de Trabajo para listado'!$CD$151:$DC$151,0)),0)</f>
        <v>0</v>
      </c>
      <c r="P1122" s="243">
        <f ca="1">+IFERROR(INDEX('Hoja de Trabajo para listado'!$A$155:$Z$1048576,MATCH($A1122,'Hoja de Trabajo para listado'!$A$155:$A$1048576,0),MATCH((CUADRO!P$4&amp;$E1122),'Hoja de Trabajo para listado'!$A$151:$Z$151,0)),0)+IFERROR(INDEX('Hoja de Trabajo para listado'!$AB$155:$BA$1048576,MATCH($A1122,'Hoja de Trabajo para listado'!$AB$155:$AB$1048576,0),MATCH((CUADRO!P$4&amp;$E1122),'Hoja de Trabajo para listado'!$AB$151:$BA$151,0)),0)+IFERROR(INDEX('Hoja de Trabajo para listado'!$BC$155:$CB$1048576,MATCH($A1122,'Hoja de Trabajo para listado'!$BC$155:$BC$1048576,0),MATCH((CUADRO!P$4&amp;$E1122),'Hoja de Trabajo para listado'!$BC$151:$CB$151,0)),0)+IFERROR(INDEX('Hoja de Trabajo para listado'!$DE$153:$DG$274,MATCH($A1122,'Hoja de Trabajo para listado'!$DE$153:$DE$1048576,0),MATCH((CUADRO!P$4&amp;$E1122),'Hoja de Trabajo para listado'!$DE$151:$DG$151,0)),0)+IFERROR(INDEX('Hoja de Trabajo para listado'!$CD$155:$DC$1048576,MATCH($A1122,'Hoja de Trabajo para listado'!$CD$155:$CD$1048576,0),MATCH((CUADRO!P$4&amp;$E1122),'Hoja de Trabajo para listado'!$CD$151:$DC$151,0)),0)</f>
        <v>0</v>
      </c>
      <c r="Q1122" s="243">
        <f ca="1">+IFERROR(INDEX('Hoja de Trabajo para listado'!$A$155:$Z$1048576,MATCH($A1122,'Hoja de Trabajo para listado'!$A$155:$A$1048576,0),MATCH((CUADRO!Q$4&amp;$E1122),'Hoja de Trabajo para listado'!$A$151:$Z$151,0)),0)+IFERROR(INDEX('Hoja de Trabajo para listado'!$AB$155:$BA$1048576,MATCH($A1122,'Hoja de Trabajo para listado'!$AB$155:$AB$1048576,0),MATCH((CUADRO!Q$4&amp;$E1122),'Hoja de Trabajo para listado'!$AB$151:$BA$151,0)),0)+IFERROR(INDEX('Hoja de Trabajo para listado'!$BC$155:$CB$1048576,MATCH($A1122,'Hoja de Trabajo para listado'!$BC$155:$BC$1048576,0),MATCH((CUADRO!Q$4&amp;$E1122),'Hoja de Trabajo para listado'!$BC$151:$CB$151,0)),0)+IFERROR(INDEX('Hoja de Trabajo para listado'!$DE$153:$DG$274,MATCH($A1122,'Hoja de Trabajo para listado'!$DE$153:$DE$1048576,0),MATCH((CUADRO!Q$4&amp;$E1122),'Hoja de Trabajo para listado'!$DE$151:$DG$151,0)),0)+IFERROR(INDEX('Hoja de Trabajo para listado'!$CD$155:$DC$1048576,MATCH($A1122,'Hoja de Trabajo para listado'!$CD$155:$CD$1048576,0),MATCH((CUADRO!Q$4&amp;$E1122),'Hoja de Trabajo para listado'!$CD$151:$DC$151,0)),0)</f>
        <v>0</v>
      </c>
      <c r="R1122" s="243">
        <f t="shared" ca="1" si="41"/>
        <v>0</v>
      </c>
      <c r="S1122" s="256">
        <f ca="1">+R1121+R1122</f>
        <v>0</v>
      </c>
      <c r="T1122" s="243">
        <f ca="1">+S1122</f>
        <v>0</v>
      </c>
      <c r="U1122" s="242">
        <f t="shared" si="42"/>
        <v>2</v>
      </c>
      <c r="V1122" s="327" t="str">
        <f>+VLOOKUP(A1122,bd_lista!$A$3:$E$592,5,FALSE)</f>
        <v>Empresas Municipales</v>
      </c>
      <c r="W1122" s="398"/>
      <c r="X1122" s="240">
        <f>+VLOOKUP(A1122,[4]Sheet1!$A$13:$D$744,4,FALSE)</f>
        <v>0</v>
      </c>
      <c r="Y1122" s="240" t="e">
        <f>+VLOOKUP(X1122,bd_lista!$A$3:$C$592,3,FALSE)</f>
        <v>#N/A</v>
      </c>
      <c r="Z1122" s="288"/>
      <c r="AA1122" s="289"/>
    </row>
    <row r="1123" spans="1:27" customFormat="1" ht="15" hidden="1" customHeight="1">
      <c r="A1123" s="32">
        <v>2311</v>
      </c>
      <c r="B1123" s="393">
        <f>+A1123</f>
        <v>2311</v>
      </c>
      <c r="C1123" s="245" t="str">
        <f>+VLOOKUP(A1123,bd_lista!$A$3:$C$592,3,FALSE)</f>
        <v>SERVICIO DE ENCAUZAMIENTO DE RIOS (SEARPI)</v>
      </c>
      <c r="D1123" s="395" t="str">
        <f>+C1123</f>
        <v>SERVICIO DE ENCAUZAMIENTO DE RIOS (SEARPI)</v>
      </c>
      <c r="E1123" s="240" t="s">
        <v>1303</v>
      </c>
      <c r="F1123" s="241">
        <f ca="1">+IFERROR(INDEX('Hoja de Trabajo para listado'!$A$155:$Z$1048576,MATCH($A1123,'Hoja de Trabajo para listado'!$A$155:$A$1048576,0),MATCH((CUADRO!F$4&amp;$E1123),'Hoja de Trabajo para listado'!$A$151:$Z$151,0)),0)+IFERROR(INDEX('Hoja de Trabajo para listado'!$AB$155:$BA$1048576,MATCH($A1123,'Hoja de Trabajo para listado'!$AB$155:$AB$1048576,0),MATCH((CUADRO!F$4&amp;$E1123),'Hoja de Trabajo para listado'!$AB$151:$BA$151,0)),0)+IFERROR(INDEX('Hoja de Trabajo para listado'!$BC$155:$CB$1048576,MATCH($A1123,'Hoja de Trabajo para listado'!$BC$155:$BC$1048576,0),MATCH((CUADRO!F$4&amp;$E1123),'Hoja de Trabajo para listado'!$BC$151:$CB$151,0)),0)+IFERROR(INDEX('Hoja de Trabajo para listado'!$DE$153:$DG$274,MATCH($A1123,'Hoja de Trabajo para listado'!$DE$153:$DE$1048576,0),MATCH((CUADRO!F$4&amp;$E1123),'Hoja de Trabajo para listado'!$DE$151:$DG$151,0)),0)+IFERROR(INDEX('Hoja de Trabajo para listado'!$CD$155:$DC$1048576,MATCH($A1123,'Hoja de Trabajo para listado'!$CD$155:$CD$1048576,0),MATCH((CUADRO!F$4&amp;$E1123),'Hoja de Trabajo para listado'!$CD$151:$DC$151,0)),0)</f>
        <v>0</v>
      </c>
      <c r="G1123" s="241">
        <f ca="1">+IFERROR(INDEX('Hoja de Trabajo para listado'!$A$155:$Z$1048576,MATCH($A1123,'Hoja de Trabajo para listado'!$A$155:$A$1048576,0),MATCH((CUADRO!G$4&amp;$E1123),'Hoja de Trabajo para listado'!$A$151:$Z$151,0)),0)+IFERROR(INDEX('Hoja de Trabajo para listado'!$AB$155:$BA$1048576,MATCH($A1123,'Hoja de Trabajo para listado'!$AB$155:$AB$1048576,0),MATCH((CUADRO!G$4&amp;$E1123),'Hoja de Trabajo para listado'!$AB$151:$BA$151,0)),0)+IFERROR(INDEX('Hoja de Trabajo para listado'!$BC$155:$CB$1048576,MATCH($A1123,'Hoja de Trabajo para listado'!$BC$155:$BC$1048576,0),MATCH((CUADRO!G$4&amp;$E1123),'Hoja de Trabajo para listado'!$BC$151:$CB$151,0)),0)+IFERROR(INDEX('Hoja de Trabajo para listado'!$DE$153:$DG$274,MATCH($A1123,'Hoja de Trabajo para listado'!$DE$153:$DE$1048576,0),MATCH((CUADRO!G$4&amp;$E1123),'Hoja de Trabajo para listado'!$DE$151:$DG$151,0)),0)+IFERROR(INDEX('Hoja de Trabajo para listado'!$CD$155:$DC$1048576,MATCH($A1123,'Hoja de Trabajo para listado'!$CD$155:$CD$1048576,0),MATCH((CUADRO!G$4&amp;$E1123),'Hoja de Trabajo para listado'!$CD$151:$DC$151,0)),0)</f>
        <v>0</v>
      </c>
      <c r="H1123" s="241">
        <f ca="1">+IFERROR(INDEX('Hoja de Trabajo para listado'!$A$155:$Z$1048576,MATCH($A1123,'Hoja de Trabajo para listado'!$A$155:$A$1048576,0),MATCH((CUADRO!H$4&amp;$E1123),'Hoja de Trabajo para listado'!$A$151:$Z$151,0)),0)+IFERROR(INDEX('Hoja de Trabajo para listado'!$AB$155:$BA$1048576,MATCH($A1123,'Hoja de Trabajo para listado'!$AB$155:$AB$1048576,0),MATCH((CUADRO!H$4&amp;$E1123),'Hoja de Trabajo para listado'!$AB$151:$BA$151,0)),0)+IFERROR(INDEX('Hoja de Trabajo para listado'!$BC$155:$CB$1048576,MATCH($A1123,'Hoja de Trabajo para listado'!$BC$155:$BC$1048576,0),MATCH((CUADRO!H$4&amp;$E1123),'Hoja de Trabajo para listado'!$BC$151:$CB$151,0)),0)+IFERROR(INDEX('Hoja de Trabajo para listado'!$DE$153:$DG$274,MATCH($A1123,'Hoja de Trabajo para listado'!$DE$153:$DE$1048576,0),MATCH((CUADRO!H$4&amp;$E1123),'Hoja de Trabajo para listado'!$DE$151:$DG$151,0)),0)+IFERROR(INDEX('Hoja de Trabajo para listado'!$CD$155:$DC$1048576,MATCH($A1123,'Hoja de Trabajo para listado'!$CD$155:$CD$1048576,0),MATCH((CUADRO!H$4&amp;$E1123),'Hoja de Trabajo para listado'!$CD$151:$DC$151,0)),0)</f>
        <v>0</v>
      </c>
      <c r="I1123" s="241">
        <f ca="1">+IFERROR(INDEX('Hoja de Trabajo para listado'!$A$155:$Z$1048576,MATCH($A1123,'Hoja de Trabajo para listado'!$A$155:$A$1048576,0),MATCH((CUADRO!I$4&amp;$E1123),'Hoja de Trabajo para listado'!$A$151:$Z$151,0)),0)+IFERROR(INDEX('Hoja de Trabajo para listado'!$AB$155:$BA$1048576,MATCH($A1123,'Hoja de Trabajo para listado'!$AB$155:$AB$1048576,0),MATCH((CUADRO!I$4&amp;$E1123),'Hoja de Trabajo para listado'!$AB$151:$BA$151,0)),0)+IFERROR(INDEX('Hoja de Trabajo para listado'!$BC$155:$CB$1048576,MATCH($A1123,'Hoja de Trabajo para listado'!$BC$155:$BC$1048576,0),MATCH((CUADRO!I$4&amp;$E1123),'Hoja de Trabajo para listado'!$BC$151:$CB$151,0)),0)+IFERROR(INDEX('Hoja de Trabajo para listado'!$DE$153:$DG$274,MATCH($A1123,'Hoja de Trabajo para listado'!$DE$153:$DE$1048576,0),MATCH((CUADRO!I$4&amp;$E1123),'Hoja de Trabajo para listado'!$DE$151:$DG$151,0)),0)+IFERROR(INDEX('Hoja de Trabajo para listado'!$CD$155:$DC$1048576,MATCH($A1123,'Hoja de Trabajo para listado'!$CD$155:$CD$1048576,0),MATCH((CUADRO!I$4&amp;$E1123),'Hoja de Trabajo para listado'!$CD$151:$DC$151,0)),0)</f>
        <v>0</v>
      </c>
      <c r="J1123" s="241">
        <f ca="1">+IFERROR(INDEX('Hoja de Trabajo para listado'!$A$155:$Z$1048576,MATCH($A1123,'Hoja de Trabajo para listado'!$A$155:$A$1048576,0),MATCH((CUADRO!J$4&amp;$E1123),'Hoja de Trabajo para listado'!$A$151:$Z$151,0)),0)+IFERROR(INDEX('Hoja de Trabajo para listado'!$AB$155:$BA$1048576,MATCH($A1123,'Hoja de Trabajo para listado'!$AB$155:$AB$1048576,0),MATCH((CUADRO!J$4&amp;$E1123),'Hoja de Trabajo para listado'!$AB$151:$BA$151,0)),0)+IFERROR(INDEX('Hoja de Trabajo para listado'!$BC$155:$CB$1048576,MATCH($A1123,'Hoja de Trabajo para listado'!$BC$155:$BC$1048576,0),MATCH((CUADRO!J$4&amp;$E1123),'Hoja de Trabajo para listado'!$BC$151:$CB$151,0)),0)+IFERROR(INDEX('Hoja de Trabajo para listado'!$DE$153:$DG$274,MATCH($A1123,'Hoja de Trabajo para listado'!$DE$153:$DE$1048576,0),MATCH((CUADRO!J$4&amp;$E1123),'Hoja de Trabajo para listado'!$DE$151:$DG$151,0)),0)+IFERROR(INDEX('Hoja de Trabajo para listado'!$CD$155:$DC$1048576,MATCH($A1123,'Hoja de Trabajo para listado'!$CD$155:$CD$1048576,0),MATCH((CUADRO!J$4&amp;$E1123),'Hoja de Trabajo para listado'!$CD$151:$DC$151,0)),0)</f>
        <v>0</v>
      </c>
      <c r="K1123" s="241">
        <f ca="1">+IFERROR(INDEX('Hoja de Trabajo para listado'!$A$155:$Z$1048576,MATCH($A1123,'Hoja de Trabajo para listado'!$A$155:$A$1048576,0),MATCH((CUADRO!K$4&amp;$E1123),'Hoja de Trabajo para listado'!$A$151:$Z$151,0)),0)+IFERROR(INDEX('Hoja de Trabajo para listado'!$AB$155:$BA$1048576,MATCH($A1123,'Hoja de Trabajo para listado'!$AB$155:$AB$1048576,0),MATCH((CUADRO!K$4&amp;$E1123),'Hoja de Trabajo para listado'!$AB$151:$BA$151,0)),0)+IFERROR(INDEX('Hoja de Trabajo para listado'!$BC$155:$CB$1048576,MATCH($A1123,'Hoja de Trabajo para listado'!$BC$155:$BC$1048576,0),MATCH((CUADRO!K$4&amp;$E1123),'Hoja de Trabajo para listado'!$BC$151:$CB$151,0)),0)+IFERROR(INDEX('Hoja de Trabajo para listado'!$DE$153:$DG$274,MATCH($A1123,'Hoja de Trabajo para listado'!$DE$153:$DE$1048576,0),MATCH((CUADRO!K$4&amp;$E1123),'Hoja de Trabajo para listado'!$DE$151:$DG$151,0)),0)+IFERROR(INDEX('Hoja de Trabajo para listado'!$CD$155:$DC$1048576,MATCH($A1123,'Hoja de Trabajo para listado'!$CD$155:$CD$1048576,0),MATCH((CUADRO!K$4&amp;$E1123),'Hoja de Trabajo para listado'!$CD$151:$DC$151,0)),0)</f>
        <v>0</v>
      </c>
      <c r="L1123" s="241">
        <f ca="1">+IFERROR(INDEX('Hoja de Trabajo para listado'!$A$155:$Z$1048576,MATCH($A1123,'Hoja de Trabajo para listado'!$A$155:$A$1048576,0),MATCH((CUADRO!L$4&amp;$E1123),'Hoja de Trabajo para listado'!$A$151:$Z$151,0)),0)+IFERROR(INDEX('Hoja de Trabajo para listado'!$AB$155:$BA$1048576,MATCH($A1123,'Hoja de Trabajo para listado'!$AB$155:$AB$1048576,0),MATCH((CUADRO!L$4&amp;$E1123),'Hoja de Trabajo para listado'!$AB$151:$BA$151,0)),0)+IFERROR(INDEX('Hoja de Trabajo para listado'!$BC$155:$CB$1048576,MATCH($A1123,'Hoja de Trabajo para listado'!$BC$155:$BC$1048576,0),MATCH((CUADRO!L$4&amp;$E1123),'Hoja de Trabajo para listado'!$BC$151:$CB$151,0)),0)+IFERROR(INDEX('Hoja de Trabajo para listado'!$DE$153:$DG$274,MATCH($A1123,'Hoja de Trabajo para listado'!$DE$153:$DE$1048576,0),MATCH((CUADRO!L$4&amp;$E1123),'Hoja de Trabajo para listado'!$DE$151:$DG$151,0)),0)+IFERROR(INDEX('Hoja de Trabajo para listado'!$CD$155:$DC$1048576,MATCH($A1123,'Hoja de Trabajo para listado'!$CD$155:$CD$1048576,0),MATCH((CUADRO!L$4&amp;$E1123),'Hoja de Trabajo para listado'!$CD$151:$DC$151,0)),0)</f>
        <v>0</v>
      </c>
      <c r="M1123" s="241">
        <f ca="1">+IFERROR(INDEX('Hoja de Trabajo para listado'!$A$155:$Z$1048576,MATCH($A1123,'Hoja de Trabajo para listado'!$A$155:$A$1048576,0),MATCH((CUADRO!M$4&amp;$E1123),'Hoja de Trabajo para listado'!$A$151:$Z$151,0)),0)+IFERROR(INDEX('Hoja de Trabajo para listado'!$AB$155:$BA$1048576,MATCH($A1123,'Hoja de Trabajo para listado'!$AB$155:$AB$1048576,0),MATCH((CUADRO!M$4&amp;$E1123),'Hoja de Trabajo para listado'!$AB$151:$BA$151,0)),0)+IFERROR(INDEX('Hoja de Trabajo para listado'!$BC$155:$CB$1048576,MATCH($A1123,'Hoja de Trabajo para listado'!$BC$155:$BC$1048576,0),MATCH((CUADRO!M$4&amp;$E1123),'Hoja de Trabajo para listado'!$BC$151:$CB$151,0)),0)+IFERROR(INDEX('Hoja de Trabajo para listado'!$DE$153:$DG$274,MATCH($A1123,'Hoja de Trabajo para listado'!$DE$153:$DE$1048576,0),MATCH((CUADRO!M$4&amp;$E1123),'Hoja de Trabajo para listado'!$DE$151:$DG$151,0)),0)+IFERROR(INDEX('Hoja de Trabajo para listado'!$CD$155:$DC$1048576,MATCH($A1123,'Hoja de Trabajo para listado'!$CD$155:$CD$1048576,0),MATCH((CUADRO!M$4&amp;$E1123),'Hoja de Trabajo para listado'!$CD$151:$DC$151,0)),0)</f>
        <v>0</v>
      </c>
      <c r="N1123" s="241">
        <f ca="1">+IFERROR(INDEX('Hoja de Trabajo para listado'!$A$155:$Z$1048576,MATCH($A1123,'Hoja de Trabajo para listado'!$A$155:$A$1048576,0),MATCH((CUADRO!N$4&amp;$E1123),'Hoja de Trabajo para listado'!$A$151:$Z$151,0)),0)+IFERROR(INDEX('Hoja de Trabajo para listado'!$AB$155:$BA$1048576,MATCH($A1123,'Hoja de Trabajo para listado'!$AB$155:$AB$1048576,0),MATCH((CUADRO!N$4&amp;$E1123),'Hoja de Trabajo para listado'!$AB$151:$BA$151,0)),0)+IFERROR(INDEX('Hoja de Trabajo para listado'!$BC$155:$CB$1048576,MATCH($A1123,'Hoja de Trabajo para listado'!$BC$155:$BC$1048576,0),MATCH((CUADRO!N$4&amp;$E1123),'Hoja de Trabajo para listado'!$BC$151:$CB$151,0)),0)+IFERROR(INDEX('Hoja de Trabajo para listado'!$DE$153:$DG$274,MATCH($A1123,'Hoja de Trabajo para listado'!$DE$153:$DE$1048576,0),MATCH((CUADRO!N$4&amp;$E1123),'Hoja de Trabajo para listado'!$DE$151:$DG$151,0)),0)+IFERROR(INDEX('Hoja de Trabajo para listado'!$CD$155:$DC$1048576,MATCH($A1123,'Hoja de Trabajo para listado'!$CD$155:$CD$1048576,0),MATCH((CUADRO!N$4&amp;$E1123),'Hoja de Trabajo para listado'!$CD$151:$DC$151,0)),0)</f>
        <v>0</v>
      </c>
      <c r="O1123" s="241">
        <f ca="1">+IFERROR(INDEX('Hoja de Trabajo para listado'!$A$155:$Z$1048576,MATCH($A1123,'Hoja de Trabajo para listado'!$A$155:$A$1048576,0),MATCH((CUADRO!O$4&amp;$E1123),'Hoja de Trabajo para listado'!$A$151:$Z$151,0)),0)+IFERROR(INDEX('Hoja de Trabajo para listado'!$AB$155:$BA$1048576,MATCH($A1123,'Hoja de Trabajo para listado'!$AB$155:$AB$1048576,0),MATCH((CUADRO!O$4&amp;$E1123),'Hoja de Trabajo para listado'!$AB$151:$BA$151,0)),0)+IFERROR(INDEX('Hoja de Trabajo para listado'!$BC$155:$CB$1048576,MATCH($A1123,'Hoja de Trabajo para listado'!$BC$155:$BC$1048576,0),MATCH((CUADRO!O$4&amp;$E1123),'Hoja de Trabajo para listado'!$BC$151:$CB$151,0)),0)+IFERROR(INDEX('Hoja de Trabajo para listado'!$DE$153:$DG$274,MATCH($A1123,'Hoja de Trabajo para listado'!$DE$153:$DE$1048576,0),MATCH((CUADRO!O$4&amp;$E1123),'Hoja de Trabajo para listado'!$DE$151:$DG$151,0)),0)+IFERROR(INDEX('Hoja de Trabajo para listado'!$CD$155:$DC$1048576,MATCH($A1123,'Hoja de Trabajo para listado'!$CD$155:$CD$1048576,0),MATCH((CUADRO!O$4&amp;$E1123),'Hoja de Trabajo para listado'!$CD$151:$DC$151,0)),0)</f>
        <v>0</v>
      </c>
      <c r="P1123" s="241">
        <f ca="1">+IFERROR(INDEX('Hoja de Trabajo para listado'!$A$155:$Z$1048576,MATCH($A1123,'Hoja de Trabajo para listado'!$A$155:$A$1048576,0),MATCH((CUADRO!P$4&amp;$E1123),'Hoja de Trabajo para listado'!$A$151:$Z$151,0)),0)+IFERROR(INDEX('Hoja de Trabajo para listado'!$AB$155:$BA$1048576,MATCH($A1123,'Hoja de Trabajo para listado'!$AB$155:$AB$1048576,0),MATCH((CUADRO!P$4&amp;$E1123),'Hoja de Trabajo para listado'!$AB$151:$BA$151,0)),0)+IFERROR(INDEX('Hoja de Trabajo para listado'!$BC$155:$CB$1048576,MATCH($A1123,'Hoja de Trabajo para listado'!$BC$155:$BC$1048576,0),MATCH((CUADRO!P$4&amp;$E1123),'Hoja de Trabajo para listado'!$BC$151:$CB$151,0)),0)+IFERROR(INDEX('Hoja de Trabajo para listado'!$DE$153:$DG$274,MATCH($A1123,'Hoja de Trabajo para listado'!$DE$153:$DE$1048576,0),MATCH((CUADRO!P$4&amp;$E1123),'Hoja de Trabajo para listado'!$DE$151:$DG$151,0)),0)+IFERROR(INDEX('Hoja de Trabajo para listado'!$CD$155:$DC$1048576,MATCH($A1123,'Hoja de Trabajo para listado'!$CD$155:$CD$1048576,0),MATCH((CUADRO!P$4&amp;$E1123),'Hoja de Trabajo para listado'!$CD$151:$DC$151,0)),0)</f>
        <v>0</v>
      </c>
      <c r="Q1123" s="241">
        <f ca="1">+IFERROR(INDEX('Hoja de Trabajo para listado'!$A$155:$Z$1048576,MATCH($A1123,'Hoja de Trabajo para listado'!$A$155:$A$1048576,0),MATCH((CUADRO!Q$4&amp;$E1123),'Hoja de Trabajo para listado'!$A$151:$Z$151,0)),0)+IFERROR(INDEX('Hoja de Trabajo para listado'!$AB$155:$BA$1048576,MATCH($A1123,'Hoja de Trabajo para listado'!$AB$155:$AB$1048576,0),MATCH((CUADRO!Q$4&amp;$E1123),'Hoja de Trabajo para listado'!$AB$151:$BA$151,0)),0)+IFERROR(INDEX('Hoja de Trabajo para listado'!$BC$155:$CB$1048576,MATCH($A1123,'Hoja de Trabajo para listado'!$BC$155:$BC$1048576,0),MATCH((CUADRO!Q$4&amp;$E1123),'Hoja de Trabajo para listado'!$BC$151:$CB$151,0)),0)+IFERROR(INDEX('Hoja de Trabajo para listado'!$DE$153:$DG$274,MATCH($A1123,'Hoja de Trabajo para listado'!$DE$153:$DE$1048576,0),MATCH((CUADRO!Q$4&amp;$E1123),'Hoja de Trabajo para listado'!$DE$151:$DG$151,0)),0)+IFERROR(INDEX('Hoja de Trabajo para listado'!$CD$155:$DC$1048576,MATCH($A1123,'Hoja de Trabajo para listado'!$CD$155:$CD$1048576,0),MATCH((CUADRO!Q$4&amp;$E1123),'Hoja de Trabajo para listado'!$CD$151:$DC$151,0)),0)</f>
        <v>0</v>
      </c>
      <c r="R1123" s="241">
        <f t="shared" ca="1" si="41"/>
        <v>0</v>
      </c>
      <c r="S1123" s="247"/>
      <c r="T1123" s="241">
        <f ca="1">+T1124</f>
        <v>0</v>
      </c>
      <c r="U1123" s="240">
        <f t="shared" si="42"/>
        <v>1</v>
      </c>
      <c r="V1123" s="327" t="str">
        <f>+VLOOKUP(A1123,bd_lista!$A$3:$E$592,5,FALSE)</f>
        <v>Instituciones Descentralizadas Departamentales</v>
      </c>
      <c r="W1123" s="397" t="str">
        <f>+V1123</f>
        <v>Instituciones Descentralizadas Departamentales</v>
      </c>
      <c r="X1123" s="240">
        <f>+VLOOKUP(A1123,[4]Sheet1!$A$13:$D$744,4,FALSE)</f>
        <v>0</v>
      </c>
      <c r="Y1123" s="240" t="e">
        <f>+VLOOKUP(X1123,bd_lista!$A$3:$C$592,3,FALSE)</f>
        <v>#N/A</v>
      </c>
      <c r="Z1123" s="290">
        <f>+X1123</f>
        <v>0</v>
      </c>
      <c r="AA1123" s="315" t="e">
        <f>+Y1123</f>
        <v>#N/A</v>
      </c>
    </row>
    <row r="1124" spans="1:27" customFormat="1" ht="15" hidden="1" customHeight="1">
      <c r="A1124" s="32">
        <v>2311</v>
      </c>
      <c r="B1124" s="394"/>
      <c r="C1124" s="245" t="str">
        <f>+VLOOKUP(A1124,bd_lista!$A$3:$C$592,3,FALSE)</f>
        <v>SERVICIO DE ENCAUZAMIENTO DE RIOS (SEARPI)</v>
      </c>
      <c r="D1124" s="396"/>
      <c r="E1124" s="242" t="s">
        <v>1304</v>
      </c>
      <c r="F1124" s="243">
        <f ca="1">+IFERROR(INDEX('Hoja de Trabajo para listado'!$A$155:$Z$1048576,MATCH($A1124,'Hoja de Trabajo para listado'!$A$155:$A$1048576,0),MATCH((CUADRO!F$4&amp;$E1124),'Hoja de Trabajo para listado'!$A$151:$Z$151,0)),0)+IFERROR(INDEX('Hoja de Trabajo para listado'!$AB$155:$BA$1048576,MATCH($A1124,'Hoja de Trabajo para listado'!$AB$155:$AB$1048576,0),MATCH((CUADRO!F$4&amp;$E1124),'Hoja de Trabajo para listado'!$AB$151:$BA$151,0)),0)+IFERROR(INDEX('Hoja de Trabajo para listado'!$BC$155:$CB$1048576,MATCH($A1124,'Hoja de Trabajo para listado'!$BC$155:$BC$1048576,0),MATCH((CUADRO!F$4&amp;$E1124),'Hoja de Trabajo para listado'!$BC$151:$CB$151,0)),0)+IFERROR(INDEX('Hoja de Trabajo para listado'!$DE$153:$DG$274,MATCH($A1124,'Hoja de Trabajo para listado'!$DE$153:$DE$1048576,0),MATCH((CUADRO!F$4&amp;$E1124),'Hoja de Trabajo para listado'!$DE$151:$DG$151,0)),0)+IFERROR(INDEX('Hoja de Trabajo para listado'!$CD$155:$DC$1048576,MATCH($A1124,'Hoja de Trabajo para listado'!$CD$155:$CD$1048576,0),MATCH((CUADRO!F$4&amp;$E1124),'Hoja de Trabajo para listado'!$CD$151:$DC$151,0)),0)</f>
        <v>0</v>
      </c>
      <c r="G1124" s="243">
        <f ca="1">+IFERROR(INDEX('Hoja de Trabajo para listado'!$A$155:$Z$1048576,MATCH($A1124,'Hoja de Trabajo para listado'!$A$155:$A$1048576,0),MATCH((CUADRO!G$4&amp;$E1124),'Hoja de Trabajo para listado'!$A$151:$Z$151,0)),0)+IFERROR(INDEX('Hoja de Trabajo para listado'!$AB$155:$BA$1048576,MATCH($A1124,'Hoja de Trabajo para listado'!$AB$155:$AB$1048576,0),MATCH((CUADRO!G$4&amp;$E1124),'Hoja de Trabajo para listado'!$AB$151:$BA$151,0)),0)+IFERROR(INDEX('Hoja de Trabajo para listado'!$BC$155:$CB$1048576,MATCH($A1124,'Hoja de Trabajo para listado'!$BC$155:$BC$1048576,0),MATCH((CUADRO!G$4&amp;$E1124),'Hoja de Trabajo para listado'!$BC$151:$CB$151,0)),0)+IFERROR(INDEX('Hoja de Trabajo para listado'!$DE$153:$DG$274,MATCH($A1124,'Hoja de Trabajo para listado'!$DE$153:$DE$1048576,0),MATCH((CUADRO!G$4&amp;$E1124),'Hoja de Trabajo para listado'!$DE$151:$DG$151,0)),0)+IFERROR(INDEX('Hoja de Trabajo para listado'!$CD$155:$DC$1048576,MATCH($A1124,'Hoja de Trabajo para listado'!$CD$155:$CD$1048576,0),MATCH((CUADRO!G$4&amp;$E1124),'Hoja de Trabajo para listado'!$CD$151:$DC$151,0)),0)</f>
        <v>0</v>
      </c>
      <c r="H1124" s="243">
        <f ca="1">+IFERROR(INDEX('Hoja de Trabajo para listado'!$A$155:$Z$1048576,MATCH($A1124,'Hoja de Trabajo para listado'!$A$155:$A$1048576,0),MATCH((CUADRO!H$4&amp;$E1124),'Hoja de Trabajo para listado'!$A$151:$Z$151,0)),0)+IFERROR(INDEX('Hoja de Trabajo para listado'!$AB$155:$BA$1048576,MATCH($A1124,'Hoja de Trabajo para listado'!$AB$155:$AB$1048576,0),MATCH((CUADRO!H$4&amp;$E1124),'Hoja de Trabajo para listado'!$AB$151:$BA$151,0)),0)+IFERROR(INDEX('Hoja de Trabajo para listado'!$BC$155:$CB$1048576,MATCH($A1124,'Hoja de Trabajo para listado'!$BC$155:$BC$1048576,0),MATCH((CUADRO!H$4&amp;$E1124),'Hoja de Trabajo para listado'!$BC$151:$CB$151,0)),0)+IFERROR(INDEX('Hoja de Trabajo para listado'!$DE$153:$DG$274,MATCH($A1124,'Hoja de Trabajo para listado'!$DE$153:$DE$1048576,0),MATCH((CUADRO!H$4&amp;$E1124),'Hoja de Trabajo para listado'!$DE$151:$DG$151,0)),0)+IFERROR(INDEX('Hoja de Trabajo para listado'!$CD$155:$DC$1048576,MATCH($A1124,'Hoja de Trabajo para listado'!$CD$155:$CD$1048576,0),MATCH((CUADRO!H$4&amp;$E1124),'Hoja de Trabajo para listado'!$CD$151:$DC$151,0)),0)</f>
        <v>0</v>
      </c>
      <c r="I1124" s="243">
        <f ca="1">+IFERROR(INDEX('Hoja de Trabajo para listado'!$A$155:$Z$1048576,MATCH($A1124,'Hoja de Trabajo para listado'!$A$155:$A$1048576,0),MATCH((CUADRO!I$4&amp;$E1124),'Hoja de Trabajo para listado'!$A$151:$Z$151,0)),0)+IFERROR(INDEX('Hoja de Trabajo para listado'!$AB$155:$BA$1048576,MATCH($A1124,'Hoja de Trabajo para listado'!$AB$155:$AB$1048576,0),MATCH((CUADRO!I$4&amp;$E1124),'Hoja de Trabajo para listado'!$AB$151:$BA$151,0)),0)+IFERROR(INDEX('Hoja de Trabajo para listado'!$BC$155:$CB$1048576,MATCH($A1124,'Hoja de Trabajo para listado'!$BC$155:$BC$1048576,0),MATCH((CUADRO!I$4&amp;$E1124),'Hoja de Trabajo para listado'!$BC$151:$CB$151,0)),0)+IFERROR(INDEX('Hoja de Trabajo para listado'!$DE$153:$DG$274,MATCH($A1124,'Hoja de Trabajo para listado'!$DE$153:$DE$1048576,0),MATCH((CUADRO!I$4&amp;$E1124),'Hoja de Trabajo para listado'!$DE$151:$DG$151,0)),0)+IFERROR(INDEX('Hoja de Trabajo para listado'!$CD$155:$DC$1048576,MATCH($A1124,'Hoja de Trabajo para listado'!$CD$155:$CD$1048576,0),MATCH((CUADRO!I$4&amp;$E1124),'Hoja de Trabajo para listado'!$CD$151:$DC$151,0)),0)</f>
        <v>0</v>
      </c>
      <c r="J1124" s="243">
        <f ca="1">+IFERROR(INDEX('Hoja de Trabajo para listado'!$A$155:$Z$1048576,MATCH($A1124,'Hoja de Trabajo para listado'!$A$155:$A$1048576,0),MATCH((CUADRO!J$4&amp;$E1124),'Hoja de Trabajo para listado'!$A$151:$Z$151,0)),0)+IFERROR(INDEX('Hoja de Trabajo para listado'!$AB$155:$BA$1048576,MATCH($A1124,'Hoja de Trabajo para listado'!$AB$155:$AB$1048576,0),MATCH((CUADRO!J$4&amp;$E1124),'Hoja de Trabajo para listado'!$AB$151:$BA$151,0)),0)+IFERROR(INDEX('Hoja de Trabajo para listado'!$BC$155:$CB$1048576,MATCH($A1124,'Hoja de Trabajo para listado'!$BC$155:$BC$1048576,0),MATCH((CUADRO!J$4&amp;$E1124),'Hoja de Trabajo para listado'!$BC$151:$CB$151,0)),0)+IFERROR(INDEX('Hoja de Trabajo para listado'!$DE$153:$DG$274,MATCH($A1124,'Hoja de Trabajo para listado'!$DE$153:$DE$1048576,0),MATCH((CUADRO!J$4&amp;$E1124),'Hoja de Trabajo para listado'!$DE$151:$DG$151,0)),0)+IFERROR(INDEX('Hoja de Trabajo para listado'!$CD$155:$DC$1048576,MATCH($A1124,'Hoja de Trabajo para listado'!$CD$155:$CD$1048576,0),MATCH((CUADRO!J$4&amp;$E1124),'Hoja de Trabajo para listado'!$CD$151:$DC$151,0)),0)</f>
        <v>0</v>
      </c>
      <c r="K1124" s="243">
        <f ca="1">+IFERROR(INDEX('Hoja de Trabajo para listado'!$A$155:$Z$1048576,MATCH($A1124,'Hoja de Trabajo para listado'!$A$155:$A$1048576,0),MATCH((CUADRO!K$4&amp;$E1124),'Hoja de Trabajo para listado'!$A$151:$Z$151,0)),0)+IFERROR(INDEX('Hoja de Trabajo para listado'!$AB$155:$BA$1048576,MATCH($A1124,'Hoja de Trabajo para listado'!$AB$155:$AB$1048576,0),MATCH((CUADRO!K$4&amp;$E1124),'Hoja de Trabajo para listado'!$AB$151:$BA$151,0)),0)+IFERROR(INDEX('Hoja de Trabajo para listado'!$BC$155:$CB$1048576,MATCH($A1124,'Hoja de Trabajo para listado'!$BC$155:$BC$1048576,0),MATCH((CUADRO!K$4&amp;$E1124),'Hoja de Trabajo para listado'!$BC$151:$CB$151,0)),0)+IFERROR(INDEX('Hoja de Trabajo para listado'!$DE$153:$DG$274,MATCH($A1124,'Hoja de Trabajo para listado'!$DE$153:$DE$1048576,0),MATCH((CUADRO!K$4&amp;$E1124),'Hoja de Trabajo para listado'!$DE$151:$DG$151,0)),0)+IFERROR(INDEX('Hoja de Trabajo para listado'!$CD$155:$DC$1048576,MATCH($A1124,'Hoja de Trabajo para listado'!$CD$155:$CD$1048576,0),MATCH((CUADRO!K$4&amp;$E1124),'Hoja de Trabajo para listado'!$CD$151:$DC$151,0)),0)</f>
        <v>0</v>
      </c>
      <c r="L1124" s="243">
        <f ca="1">+IFERROR(INDEX('Hoja de Trabajo para listado'!$A$155:$Z$1048576,MATCH($A1124,'Hoja de Trabajo para listado'!$A$155:$A$1048576,0),MATCH((CUADRO!L$4&amp;$E1124),'Hoja de Trabajo para listado'!$A$151:$Z$151,0)),0)+IFERROR(INDEX('Hoja de Trabajo para listado'!$AB$155:$BA$1048576,MATCH($A1124,'Hoja de Trabajo para listado'!$AB$155:$AB$1048576,0),MATCH((CUADRO!L$4&amp;$E1124),'Hoja de Trabajo para listado'!$AB$151:$BA$151,0)),0)+IFERROR(INDEX('Hoja de Trabajo para listado'!$BC$155:$CB$1048576,MATCH($A1124,'Hoja de Trabajo para listado'!$BC$155:$BC$1048576,0),MATCH((CUADRO!L$4&amp;$E1124),'Hoja de Trabajo para listado'!$BC$151:$CB$151,0)),0)+IFERROR(INDEX('Hoja de Trabajo para listado'!$DE$153:$DG$274,MATCH($A1124,'Hoja de Trabajo para listado'!$DE$153:$DE$1048576,0),MATCH((CUADRO!L$4&amp;$E1124),'Hoja de Trabajo para listado'!$DE$151:$DG$151,0)),0)+IFERROR(INDEX('Hoja de Trabajo para listado'!$CD$155:$DC$1048576,MATCH($A1124,'Hoja de Trabajo para listado'!$CD$155:$CD$1048576,0),MATCH((CUADRO!L$4&amp;$E1124),'Hoja de Trabajo para listado'!$CD$151:$DC$151,0)),0)</f>
        <v>0</v>
      </c>
      <c r="M1124" s="243">
        <f ca="1">+IFERROR(INDEX('Hoja de Trabajo para listado'!$A$155:$Z$1048576,MATCH($A1124,'Hoja de Trabajo para listado'!$A$155:$A$1048576,0),MATCH((CUADRO!M$4&amp;$E1124),'Hoja de Trabajo para listado'!$A$151:$Z$151,0)),0)+IFERROR(INDEX('Hoja de Trabajo para listado'!$AB$155:$BA$1048576,MATCH($A1124,'Hoja de Trabajo para listado'!$AB$155:$AB$1048576,0),MATCH((CUADRO!M$4&amp;$E1124),'Hoja de Trabajo para listado'!$AB$151:$BA$151,0)),0)+IFERROR(INDEX('Hoja de Trabajo para listado'!$BC$155:$CB$1048576,MATCH($A1124,'Hoja de Trabajo para listado'!$BC$155:$BC$1048576,0),MATCH((CUADRO!M$4&amp;$E1124),'Hoja de Trabajo para listado'!$BC$151:$CB$151,0)),0)+IFERROR(INDEX('Hoja de Trabajo para listado'!$DE$153:$DG$274,MATCH($A1124,'Hoja de Trabajo para listado'!$DE$153:$DE$1048576,0),MATCH((CUADRO!M$4&amp;$E1124),'Hoja de Trabajo para listado'!$DE$151:$DG$151,0)),0)+IFERROR(INDEX('Hoja de Trabajo para listado'!$CD$155:$DC$1048576,MATCH($A1124,'Hoja de Trabajo para listado'!$CD$155:$CD$1048576,0),MATCH((CUADRO!M$4&amp;$E1124),'Hoja de Trabajo para listado'!$CD$151:$DC$151,0)),0)</f>
        <v>0</v>
      </c>
      <c r="N1124" s="243">
        <f ca="1">+IFERROR(INDEX('Hoja de Trabajo para listado'!$A$155:$Z$1048576,MATCH($A1124,'Hoja de Trabajo para listado'!$A$155:$A$1048576,0),MATCH((CUADRO!N$4&amp;$E1124),'Hoja de Trabajo para listado'!$A$151:$Z$151,0)),0)+IFERROR(INDEX('Hoja de Trabajo para listado'!$AB$155:$BA$1048576,MATCH($A1124,'Hoja de Trabajo para listado'!$AB$155:$AB$1048576,0),MATCH((CUADRO!N$4&amp;$E1124),'Hoja de Trabajo para listado'!$AB$151:$BA$151,0)),0)+IFERROR(INDEX('Hoja de Trabajo para listado'!$BC$155:$CB$1048576,MATCH($A1124,'Hoja de Trabajo para listado'!$BC$155:$BC$1048576,0),MATCH((CUADRO!N$4&amp;$E1124),'Hoja de Trabajo para listado'!$BC$151:$CB$151,0)),0)+IFERROR(INDEX('Hoja de Trabajo para listado'!$DE$153:$DG$274,MATCH($A1124,'Hoja de Trabajo para listado'!$DE$153:$DE$1048576,0),MATCH((CUADRO!N$4&amp;$E1124),'Hoja de Trabajo para listado'!$DE$151:$DG$151,0)),0)+IFERROR(INDEX('Hoja de Trabajo para listado'!$CD$155:$DC$1048576,MATCH($A1124,'Hoja de Trabajo para listado'!$CD$155:$CD$1048576,0),MATCH((CUADRO!N$4&amp;$E1124),'Hoja de Trabajo para listado'!$CD$151:$DC$151,0)),0)</f>
        <v>0</v>
      </c>
      <c r="O1124" s="243">
        <f ca="1">+IFERROR(INDEX('Hoja de Trabajo para listado'!$A$155:$Z$1048576,MATCH($A1124,'Hoja de Trabajo para listado'!$A$155:$A$1048576,0),MATCH((CUADRO!O$4&amp;$E1124),'Hoja de Trabajo para listado'!$A$151:$Z$151,0)),0)+IFERROR(INDEX('Hoja de Trabajo para listado'!$AB$155:$BA$1048576,MATCH($A1124,'Hoja de Trabajo para listado'!$AB$155:$AB$1048576,0),MATCH((CUADRO!O$4&amp;$E1124),'Hoja de Trabajo para listado'!$AB$151:$BA$151,0)),0)+IFERROR(INDEX('Hoja de Trabajo para listado'!$BC$155:$CB$1048576,MATCH($A1124,'Hoja de Trabajo para listado'!$BC$155:$BC$1048576,0),MATCH((CUADRO!O$4&amp;$E1124),'Hoja de Trabajo para listado'!$BC$151:$CB$151,0)),0)+IFERROR(INDEX('Hoja de Trabajo para listado'!$DE$153:$DG$274,MATCH($A1124,'Hoja de Trabajo para listado'!$DE$153:$DE$1048576,0),MATCH((CUADRO!O$4&amp;$E1124),'Hoja de Trabajo para listado'!$DE$151:$DG$151,0)),0)+IFERROR(INDEX('Hoja de Trabajo para listado'!$CD$155:$DC$1048576,MATCH($A1124,'Hoja de Trabajo para listado'!$CD$155:$CD$1048576,0),MATCH((CUADRO!O$4&amp;$E1124),'Hoja de Trabajo para listado'!$CD$151:$DC$151,0)),0)</f>
        <v>0</v>
      </c>
      <c r="P1124" s="243">
        <f ca="1">+IFERROR(INDEX('Hoja de Trabajo para listado'!$A$155:$Z$1048576,MATCH($A1124,'Hoja de Trabajo para listado'!$A$155:$A$1048576,0),MATCH((CUADRO!P$4&amp;$E1124),'Hoja de Trabajo para listado'!$A$151:$Z$151,0)),0)+IFERROR(INDEX('Hoja de Trabajo para listado'!$AB$155:$BA$1048576,MATCH($A1124,'Hoja de Trabajo para listado'!$AB$155:$AB$1048576,0),MATCH((CUADRO!P$4&amp;$E1124),'Hoja de Trabajo para listado'!$AB$151:$BA$151,0)),0)+IFERROR(INDEX('Hoja de Trabajo para listado'!$BC$155:$CB$1048576,MATCH($A1124,'Hoja de Trabajo para listado'!$BC$155:$BC$1048576,0),MATCH((CUADRO!P$4&amp;$E1124),'Hoja de Trabajo para listado'!$BC$151:$CB$151,0)),0)+IFERROR(INDEX('Hoja de Trabajo para listado'!$DE$153:$DG$274,MATCH($A1124,'Hoja de Trabajo para listado'!$DE$153:$DE$1048576,0),MATCH((CUADRO!P$4&amp;$E1124),'Hoja de Trabajo para listado'!$DE$151:$DG$151,0)),0)+IFERROR(INDEX('Hoja de Trabajo para listado'!$CD$155:$DC$1048576,MATCH($A1124,'Hoja de Trabajo para listado'!$CD$155:$CD$1048576,0),MATCH((CUADRO!P$4&amp;$E1124),'Hoja de Trabajo para listado'!$CD$151:$DC$151,0)),0)</f>
        <v>0</v>
      </c>
      <c r="Q1124" s="243">
        <f ca="1">+IFERROR(INDEX('Hoja de Trabajo para listado'!$A$155:$Z$1048576,MATCH($A1124,'Hoja de Trabajo para listado'!$A$155:$A$1048576,0),MATCH((CUADRO!Q$4&amp;$E1124),'Hoja de Trabajo para listado'!$A$151:$Z$151,0)),0)+IFERROR(INDEX('Hoja de Trabajo para listado'!$AB$155:$BA$1048576,MATCH($A1124,'Hoja de Trabajo para listado'!$AB$155:$AB$1048576,0),MATCH((CUADRO!Q$4&amp;$E1124),'Hoja de Trabajo para listado'!$AB$151:$BA$151,0)),0)+IFERROR(INDEX('Hoja de Trabajo para listado'!$BC$155:$CB$1048576,MATCH($A1124,'Hoja de Trabajo para listado'!$BC$155:$BC$1048576,0),MATCH((CUADRO!Q$4&amp;$E1124),'Hoja de Trabajo para listado'!$BC$151:$CB$151,0)),0)+IFERROR(INDEX('Hoja de Trabajo para listado'!$DE$153:$DG$274,MATCH($A1124,'Hoja de Trabajo para listado'!$DE$153:$DE$1048576,0),MATCH((CUADRO!Q$4&amp;$E1124),'Hoja de Trabajo para listado'!$DE$151:$DG$151,0)),0)+IFERROR(INDEX('Hoja de Trabajo para listado'!$CD$155:$DC$1048576,MATCH($A1124,'Hoja de Trabajo para listado'!$CD$155:$CD$1048576,0),MATCH((CUADRO!Q$4&amp;$E1124),'Hoja de Trabajo para listado'!$CD$151:$DC$151,0)),0)</f>
        <v>0</v>
      </c>
      <c r="R1124" s="243">
        <f t="shared" ca="1" si="41"/>
        <v>0</v>
      </c>
      <c r="S1124" s="256">
        <f ca="1">+R1123+R1124</f>
        <v>0</v>
      </c>
      <c r="T1124" s="243">
        <f ca="1">+S1124</f>
        <v>0</v>
      </c>
      <c r="U1124" s="242">
        <f t="shared" si="42"/>
        <v>2</v>
      </c>
      <c r="V1124" s="327" t="str">
        <f>+VLOOKUP(A1124,bd_lista!$A$3:$E$592,5,FALSE)</f>
        <v>Instituciones Descentralizadas Departamentales</v>
      </c>
      <c r="W1124" s="398"/>
      <c r="X1124" s="240">
        <f>+VLOOKUP(A1124,[4]Sheet1!$A$13:$D$744,4,FALSE)</f>
        <v>0</v>
      </c>
      <c r="Y1124" s="240" t="e">
        <f>+VLOOKUP(X1124,bd_lista!$A$3:$C$592,3,FALSE)</f>
        <v>#N/A</v>
      </c>
      <c r="Z1124" s="288"/>
      <c r="AA1124" s="317"/>
    </row>
    <row r="1125" spans="1:27" customFormat="1" ht="15" hidden="1" customHeight="1">
      <c r="A1125" s="32">
        <v>2312</v>
      </c>
      <c r="B1125" s="393">
        <f>+A1125</f>
        <v>2312</v>
      </c>
      <c r="C1125" s="245" t="str">
        <f>+VLOOKUP(A1125,bd_lista!$A$3:$C$592,3,FALSE)</f>
        <v>EMPRESA MUNICIPAL DE AGUA POTABLE Y ALCANTARILLADO VIACHA</v>
      </c>
      <c r="D1125" s="395" t="str">
        <f>+C1125</f>
        <v>EMPRESA MUNICIPAL DE AGUA POTABLE Y ALCANTARILLADO VIACHA</v>
      </c>
      <c r="E1125" s="240" t="s">
        <v>1303</v>
      </c>
      <c r="F1125" s="241">
        <f ca="1">+IFERROR(INDEX('Hoja de Trabajo para listado'!$A$155:$Z$1048576,MATCH($A1125,'Hoja de Trabajo para listado'!$A$155:$A$1048576,0),MATCH((CUADRO!F$4&amp;$E1125),'Hoja de Trabajo para listado'!$A$151:$Z$151,0)),0)+IFERROR(INDEX('Hoja de Trabajo para listado'!$AB$155:$BA$1048576,MATCH($A1125,'Hoja de Trabajo para listado'!$AB$155:$AB$1048576,0),MATCH((CUADRO!F$4&amp;$E1125),'Hoja de Trabajo para listado'!$AB$151:$BA$151,0)),0)+IFERROR(INDEX('Hoja de Trabajo para listado'!$BC$155:$CB$1048576,MATCH($A1125,'Hoja de Trabajo para listado'!$BC$155:$BC$1048576,0),MATCH((CUADRO!F$4&amp;$E1125),'Hoja de Trabajo para listado'!$BC$151:$CB$151,0)),0)+IFERROR(INDEX('Hoja de Trabajo para listado'!$DE$153:$DG$274,MATCH($A1125,'Hoja de Trabajo para listado'!$DE$153:$DE$1048576,0),MATCH((CUADRO!F$4&amp;$E1125),'Hoja de Trabajo para listado'!$DE$151:$DG$151,0)),0)+IFERROR(INDEX('Hoja de Trabajo para listado'!$CD$155:$DC$1048576,MATCH($A1125,'Hoja de Trabajo para listado'!$CD$155:$CD$1048576,0),MATCH((CUADRO!F$4&amp;$E1125),'Hoja de Trabajo para listado'!$CD$151:$DC$151,0)),0)</f>
        <v>0</v>
      </c>
      <c r="G1125" s="241">
        <f ca="1">+IFERROR(INDEX('Hoja de Trabajo para listado'!$A$155:$Z$1048576,MATCH($A1125,'Hoja de Trabajo para listado'!$A$155:$A$1048576,0),MATCH((CUADRO!G$4&amp;$E1125),'Hoja de Trabajo para listado'!$A$151:$Z$151,0)),0)+IFERROR(INDEX('Hoja de Trabajo para listado'!$AB$155:$BA$1048576,MATCH($A1125,'Hoja de Trabajo para listado'!$AB$155:$AB$1048576,0),MATCH((CUADRO!G$4&amp;$E1125),'Hoja de Trabajo para listado'!$AB$151:$BA$151,0)),0)+IFERROR(INDEX('Hoja de Trabajo para listado'!$BC$155:$CB$1048576,MATCH($A1125,'Hoja de Trabajo para listado'!$BC$155:$BC$1048576,0),MATCH((CUADRO!G$4&amp;$E1125),'Hoja de Trabajo para listado'!$BC$151:$CB$151,0)),0)+IFERROR(INDEX('Hoja de Trabajo para listado'!$DE$153:$DG$274,MATCH($A1125,'Hoja de Trabajo para listado'!$DE$153:$DE$1048576,0),MATCH((CUADRO!G$4&amp;$E1125),'Hoja de Trabajo para listado'!$DE$151:$DG$151,0)),0)+IFERROR(INDEX('Hoja de Trabajo para listado'!$CD$155:$DC$1048576,MATCH($A1125,'Hoja de Trabajo para listado'!$CD$155:$CD$1048576,0),MATCH((CUADRO!G$4&amp;$E1125),'Hoja de Trabajo para listado'!$CD$151:$DC$151,0)),0)</f>
        <v>0</v>
      </c>
      <c r="H1125" s="241">
        <f ca="1">+IFERROR(INDEX('Hoja de Trabajo para listado'!$A$155:$Z$1048576,MATCH($A1125,'Hoja de Trabajo para listado'!$A$155:$A$1048576,0),MATCH((CUADRO!H$4&amp;$E1125),'Hoja de Trabajo para listado'!$A$151:$Z$151,0)),0)+IFERROR(INDEX('Hoja de Trabajo para listado'!$AB$155:$BA$1048576,MATCH($A1125,'Hoja de Trabajo para listado'!$AB$155:$AB$1048576,0),MATCH((CUADRO!H$4&amp;$E1125),'Hoja de Trabajo para listado'!$AB$151:$BA$151,0)),0)+IFERROR(INDEX('Hoja de Trabajo para listado'!$BC$155:$CB$1048576,MATCH($A1125,'Hoja de Trabajo para listado'!$BC$155:$BC$1048576,0),MATCH((CUADRO!H$4&amp;$E1125),'Hoja de Trabajo para listado'!$BC$151:$CB$151,0)),0)+IFERROR(INDEX('Hoja de Trabajo para listado'!$DE$153:$DG$274,MATCH($A1125,'Hoja de Trabajo para listado'!$DE$153:$DE$1048576,0),MATCH((CUADRO!H$4&amp;$E1125),'Hoja de Trabajo para listado'!$DE$151:$DG$151,0)),0)+IFERROR(INDEX('Hoja de Trabajo para listado'!$CD$155:$DC$1048576,MATCH($A1125,'Hoja de Trabajo para listado'!$CD$155:$CD$1048576,0),MATCH((CUADRO!H$4&amp;$E1125),'Hoja de Trabajo para listado'!$CD$151:$DC$151,0)),0)</f>
        <v>0</v>
      </c>
      <c r="I1125" s="241">
        <f ca="1">+IFERROR(INDEX('Hoja de Trabajo para listado'!$A$155:$Z$1048576,MATCH($A1125,'Hoja de Trabajo para listado'!$A$155:$A$1048576,0),MATCH((CUADRO!I$4&amp;$E1125),'Hoja de Trabajo para listado'!$A$151:$Z$151,0)),0)+IFERROR(INDEX('Hoja de Trabajo para listado'!$AB$155:$BA$1048576,MATCH($A1125,'Hoja de Trabajo para listado'!$AB$155:$AB$1048576,0),MATCH((CUADRO!I$4&amp;$E1125),'Hoja de Trabajo para listado'!$AB$151:$BA$151,0)),0)+IFERROR(INDEX('Hoja de Trabajo para listado'!$BC$155:$CB$1048576,MATCH($A1125,'Hoja de Trabajo para listado'!$BC$155:$BC$1048576,0),MATCH((CUADRO!I$4&amp;$E1125),'Hoja de Trabajo para listado'!$BC$151:$CB$151,0)),0)+IFERROR(INDEX('Hoja de Trabajo para listado'!$DE$153:$DG$274,MATCH($A1125,'Hoja de Trabajo para listado'!$DE$153:$DE$1048576,0),MATCH((CUADRO!I$4&amp;$E1125),'Hoja de Trabajo para listado'!$DE$151:$DG$151,0)),0)+IFERROR(INDEX('Hoja de Trabajo para listado'!$CD$155:$DC$1048576,MATCH($A1125,'Hoja de Trabajo para listado'!$CD$155:$CD$1048576,0),MATCH((CUADRO!I$4&amp;$E1125),'Hoja de Trabajo para listado'!$CD$151:$DC$151,0)),0)</f>
        <v>0</v>
      </c>
      <c r="J1125" s="241">
        <f ca="1">+IFERROR(INDEX('Hoja de Trabajo para listado'!$A$155:$Z$1048576,MATCH($A1125,'Hoja de Trabajo para listado'!$A$155:$A$1048576,0),MATCH((CUADRO!J$4&amp;$E1125),'Hoja de Trabajo para listado'!$A$151:$Z$151,0)),0)+IFERROR(INDEX('Hoja de Trabajo para listado'!$AB$155:$BA$1048576,MATCH($A1125,'Hoja de Trabajo para listado'!$AB$155:$AB$1048576,0),MATCH((CUADRO!J$4&amp;$E1125),'Hoja de Trabajo para listado'!$AB$151:$BA$151,0)),0)+IFERROR(INDEX('Hoja de Trabajo para listado'!$BC$155:$CB$1048576,MATCH($A1125,'Hoja de Trabajo para listado'!$BC$155:$BC$1048576,0),MATCH((CUADRO!J$4&amp;$E1125),'Hoja de Trabajo para listado'!$BC$151:$CB$151,0)),0)+IFERROR(INDEX('Hoja de Trabajo para listado'!$DE$153:$DG$274,MATCH($A1125,'Hoja de Trabajo para listado'!$DE$153:$DE$1048576,0),MATCH((CUADRO!J$4&amp;$E1125),'Hoja de Trabajo para listado'!$DE$151:$DG$151,0)),0)+IFERROR(INDEX('Hoja de Trabajo para listado'!$CD$155:$DC$1048576,MATCH($A1125,'Hoja de Trabajo para listado'!$CD$155:$CD$1048576,0),MATCH((CUADRO!J$4&amp;$E1125),'Hoja de Trabajo para listado'!$CD$151:$DC$151,0)),0)</f>
        <v>0</v>
      </c>
      <c r="K1125" s="241">
        <f ca="1">+IFERROR(INDEX('Hoja de Trabajo para listado'!$A$155:$Z$1048576,MATCH($A1125,'Hoja de Trabajo para listado'!$A$155:$A$1048576,0),MATCH((CUADRO!K$4&amp;$E1125),'Hoja de Trabajo para listado'!$A$151:$Z$151,0)),0)+IFERROR(INDEX('Hoja de Trabajo para listado'!$AB$155:$BA$1048576,MATCH($A1125,'Hoja de Trabajo para listado'!$AB$155:$AB$1048576,0),MATCH((CUADRO!K$4&amp;$E1125),'Hoja de Trabajo para listado'!$AB$151:$BA$151,0)),0)+IFERROR(INDEX('Hoja de Trabajo para listado'!$BC$155:$CB$1048576,MATCH($A1125,'Hoja de Trabajo para listado'!$BC$155:$BC$1048576,0),MATCH((CUADRO!K$4&amp;$E1125),'Hoja de Trabajo para listado'!$BC$151:$CB$151,0)),0)+IFERROR(INDEX('Hoja de Trabajo para listado'!$DE$153:$DG$274,MATCH($A1125,'Hoja de Trabajo para listado'!$DE$153:$DE$1048576,0),MATCH((CUADRO!K$4&amp;$E1125),'Hoja de Trabajo para listado'!$DE$151:$DG$151,0)),0)+IFERROR(INDEX('Hoja de Trabajo para listado'!$CD$155:$DC$1048576,MATCH($A1125,'Hoja de Trabajo para listado'!$CD$155:$CD$1048576,0),MATCH((CUADRO!K$4&amp;$E1125),'Hoja de Trabajo para listado'!$CD$151:$DC$151,0)),0)</f>
        <v>0</v>
      </c>
      <c r="L1125" s="241">
        <f ca="1">+IFERROR(INDEX('Hoja de Trabajo para listado'!$A$155:$Z$1048576,MATCH($A1125,'Hoja de Trabajo para listado'!$A$155:$A$1048576,0),MATCH((CUADRO!L$4&amp;$E1125),'Hoja de Trabajo para listado'!$A$151:$Z$151,0)),0)+IFERROR(INDEX('Hoja de Trabajo para listado'!$AB$155:$BA$1048576,MATCH($A1125,'Hoja de Trabajo para listado'!$AB$155:$AB$1048576,0),MATCH((CUADRO!L$4&amp;$E1125),'Hoja de Trabajo para listado'!$AB$151:$BA$151,0)),0)+IFERROR(INDEX('Hoja de Trabajo para listado'!$BC$155:$CB$1048576,MATCH($A1125,'Hoja de Trabajo para listado'!$BC$155:$BC$1048576,0),MATCH((CUADRO!L$4&amp;$E1125),'Hoja de Trabajo para listado'!$BC$151:$CB$151,0)),0)+IFERROR(INDEX('Hoja de Trabajo para listado'!$DE$153:$DG$274,MATCH($A1125,'Hoja de Trabajo para listado'!$DE$153:$DE$1048576,0),MATCH((CUADRO!L$4&amp;$E1125),'Hoja de Trabajo para listado'!$DE$151:$DG$151,0)),0)+IFERROR(INDEX('Hoja de Trabajo para listado'!$CD$155:$DC$1048576,MATCH($A1125,'Hoja de Trabajo para listado'!$CD$155:$CD$1048576,0),MATCH((CUADRO!L$4&amp;$E1125),'Hoja de Trabajo para listado'!$CD$151:$DC$151,0)),0)</f>
        <v>0</v>
      </c>
      <c r="M1125" s="241">
        <f ca="1">+IFERROR(INDEX('Hoja de Trabajo para listado'!$A$155:$Z$1048576,MATCH($A1125,'Hoja de Trabajo para listado'!$A$155:$A$1048576,0),MATCH((CUADRO!M$4&amp;$E1125),'Hoja de Trabajo para listado'!$A$151:$Z$151,0)),0)+IFERROR(INDEX('Hoja de Trabajo para listado'!$AB$155:$BA$1048576,MATCH($A1125,'Hoja de Trabajo para listado'!$AB$155:$AB$1048576,0),MATCH((CUADRO!M$4&amp;$E1125),'Hoja de Trabajo para listado'!$AB$151:$BA$151,0)),0)+IFERROR(INDEX('Hoja de Trabajo para listado'!$BC$155:$CB$1048576,MATCH($A1125,'Hoja de Trabajo para listado'!$BC$155:$BC$1048576,0),MATCH((CUADRO!M$4&amp;$E1125),'Hoja de Trabajo para listado'!$BC$151:$CB$151,0)),0)+IFERROR(INDEX('Hoja de Trabajo para listado'!$DE$153:$DG$274,MATCH($A1125,'Hoja de Trabajo para listado'!$DE$153:$DE$1048576,0),MATCH((CUADRO!M$4&amp;$E1125),'Hoja de Trabajo para listado'!$DE$151:$DG$151,0)),0)+IFERROR(INDEX('Hoja de Trabajo para listado'!$CD$155:$DC$1048576,MATCH($A1125,'Hoja de Trabajo para listado'!$CD$155:$CD$1048576,0),MATCH((CUADRO!M$4&amp;$E1125),'Hoja de Trabajo para listado'!$CD$151:$DC$151,0)),0)</f>
        <v>0</v>
      </c>
      <c r="N1125" s="241">
        <f ca="1">+IFERROR(INDEX('Hoja de Trabajo para listado'!$A$155:$Z$1048576,MATCH($A1125,'Hoja de Trabajo para listado'!$A$155:$A$1048576,0),MATCH((CUADRO!N$4&amp;$E1125),'Hoja de Trabajo para listado'!$A$151:$Z$151,0)),0)+IFERROR(INDEX('Hoja de Trabajo para listado'!$AB$155:$BA$1048576,MATCH($A1125,'Hoja de Trabajo para listado'!$AB$155:$AB$1048576,0),MATCH((CUADRO!N$4&amp;$E1125),'Hoja de Trabajo para listado'!$AB$151:$BA$151,0)),0)+IFERROR(INDEX('Hoja de Trabajo para listado'!$BC$155:$CB$1048576,MATCH($A1125,'Hoja de Trabajo para listado'!$BC$155:$BC$1048576,0),MATCH((CUADRO!N$4&amp;$E1125),'Hoja de Trabajo para listado'!$BC$151:$CB$151,0)),0)+IFERROR(INDEX('Hoja de Trabajo para listado'!$DE$153:$DG$274,MATCH($A1125,'Hoja de Trabajo para listado'!$DE$153:$DE$1048576,0),MATCH((CUADRO!N$4&amp;$E1125),'Hoja de Trabajo para listado'!$DE$151:$DG$151,0)),0)+IFERROR(INDEX('Hoja de Trabajo para listado'!$CD$155:$DC$1048576,MATCH($A1125,'Hoja de Trabajo para listado'!$CD$155:$CD$1048576,0),MATCH((CUADRO!N$4&amp;$E1125),'Hoja de Trabajo para listado'!$CD$151:$DC$151,0)),0)</f>
        <v>0</v>
      </c>
      <c r="O1125" s="241">
        <f ca="1">+IFERROR(INDEX('Hoja de Trabajo para listado'!$A$155:$Z$1048576,MATCH($A1125,'Hoja de Trabajo para listado'!$A$155:$A$1048576,0),MATCH((CUADRO!O$4&amp;$E1125),'Hoja de Trabajo para listado'!$A$151:$Z$151,0)),0)+IFERROR(INDEX('Hoja de Trabajo para listado'!$AB$155:$BA$1048576,MATCH($A1125,'Hoja de Trabajo para listado'!$AB$155:$AB$1048576,0),MATCH((CUADRO!O$4&amp;$E1125),'Hoja de Trabajo para listado'!$AB$151:$BA$151,0)),0)+IFERROR(INDEX('Hoja de Trabajo para listado'!$BC$155:$CB$1048576,MATCH($A1125,'Hoja de Trabajo para listado'!$BC$155:$BC$1048576,0),MATCH((CUADRO!O$4&amp;$E1125),'Hoja de Trabajo para listado'!$BC$151:$CB$151,0)),0)+IFERROR(INDEX('Hoja de Trabajo para listado'!$DE$153:$DG$274,MATCH($A1125,'Hoja de Trabajo para listado'!$DE$153:$DE$1048576,0),MATCH((CUADRO!O$4&amp;$E1125),'Hoja de Trabajo para listado'!$DE$151:$DG$151,0)),0)+IFERROR(INDEX('Hoja de Trabajo para listado'!$CD$155:$DC$1048576,MATCH($A1125,'Hoja de Trabajo para listado'!$CD$155:$CD$1048576,0),MATCH((CUADRO!O$4&amp;$E1125),'Hoja de Trabajo para listado'!$CD$151:$DC$151,0)),0)</f>
        <v>0</v>
      </c>
      <c r="P1125" s="241">
        <f ca="1">+IFERROR(INDEX('Hoja de Trabajo para listado'!$A$155:$Z$1048576,MATCH($A1125,'Hoja de Trabajo para listado'!$A$155:$A$1048576,0),MATCH((CUADRO!P$4&amp;$E1125),'Hoja de Trabajo para listado'!$A$151:$Z$151,0)),0)+IFERROR(INDEX('Hoja de Trabajo para listado'!$AB$155:$BA$1048576,MATCH($A1125,'Hoja de Trabajo para listado'!$AB$155:$AB$1048576,0),MATCH((CUADRO!P$4&amp;$E1125),'Hoja de Trabajo para listado'!$AB$151:$BA$151,0)),0)+IFERROR(INDEX('Hoja de Trabajo para listado'!$BC$155:$CB$1048576,MATCH($A1125,'Hoja de Trabajo para listado'!$BC$155:$BC$1048576,0),MATCH((CUADRO!P$4&amp;$E1125),'Hoja de Trabajo para listado'!$BC$151:$CB$151,0)),0)+IFERROR(INDEX('Hoja de Trabajo para listado'!$DE$153:$DG$274,MATCH($A1125,'Hoja de Trabajo para listado'!$DE$153:$DE$1048576,0),MATCH((CUADRO!P$4&amp;$E1125),'Hoja de Trabajo para listado'!$DE$151:$DG$151,0)),0)+IFERROR(INDEX('Hoja de Trabajo para listado'!$CD$155:$DC$1048576,MATCH($A1125,'Hoja de Trabajo para listado'!$CD$155:$CD$1048576,0),MATCH((CUADRO!P$4&amp;$E1125),'Hoja de Trabajo para listado'!$CD$151:$DC$151,0)),0)</f>
        <v>0</v>
      </c>
      <c r="Q1125" s="241">
        <f ca="1">+IFERROR(INDEX('Hoja de Trabajo para listado'!$A$155:$Z$1048576,MATCH($A1125,'Hoja de Trabajo para listado'!$A$155:$A$1048576,0),MATCH((CUADRO!Q$4&amp;$E1125),'Hoja de Trabajo para listado'!$A$151:$Z$151,0)),0)+IFERROR(INDEX('Hoja de Trabajo para listado'!$AB$155:$BA$1048576,MATCH($A1125,'Hoja de Trabajo para listado'!$AB$155:$AB$1048576,0),MATCH((CUADRO!Q$4&amp;$E1125),'Hoja de Trabajo para listado'!$AB$151:$BA$151,0)),0)+IFERROR(INDEX('Hoja de Trabajo para listado'!$BC$155:$CB$1048576,MATCH($A1125,'Hoja de Trabajo para listado'!$BC$155:$BC$1048576,0),MATCH((CUADRO!Q$4&amp;$E1125),'Hoja de Trabajo para listado'!$BC$151:$CB$151,0)),0)+IFERROR(INDEX('Hoja de Trabajo para listado'!$DE$153:$DG$274,MATCH($A1125,'Hoja de Trabajo para listado'!$DE$153:$DE$1048576,0),MATCH((CUADRO!Q$4&amp;$E1125),'Hoja de Trabajo para listado'!$DE$151:$DG$151,0)),0)+IFERROR(INDEX('Hoja de Trabajo para listado'!$CD$155:$DC$1048576,MATCH($A1125,'Hoja de Trabajo para listado'!$CD$155:$CD$1048576,0),MATCH((CUADRO!Q$4&amp;$E1125),'Hoja de Trabajo para listado'!$CD$151:$DC$151,0)),0)</f>
        <v>0</v>
      </c>
      <c r="R1125" s="241">
        <f t="shared" ca="1" si="41"/>
        <v>0</v>
      </c>
      <c r="S1125" s="247"/>
      <c r="T1125" s="241">
        <f ca="1">+T1126</f>
        <v>0</v>
      </c>
      <c r="U1125" s="240">
        <f t="shared" si="42"/>
        <v>1</v>
      </c>
      <c r="V1125" s="327" t="str">
        <f>+VLOOKUP(A1125,bd_lista!$A$3:$E$592,5,FALSE)</f>
        <v>Empresas Municipales</v>
      </c>
      <c r="W1125" s="397" t="str">
        <f>+V1125</f>
        <v>Empresas Municipales</v>
      </c>
      <c r="X1125" s="240">
        <f>+VLOOKUP(A1125,[4]Sheet1!$A$13:$D$744,4,FALSE)</f>
        <v>0</v>
      </c>
      <c r="Y1125" s="240" t="e">
        <f>+VLOOKUP(X1125,bd_lista!$A$3:$C$592,3,FALSE)</f>
        <v>#N/A</v>
      </c>
      <c r="Z1125" s="290">
        <f>+X1125</f>
        <v>0</v>
      </c>
      <c r="AA1125" s="291" t="e">
        <f>+Y1125</f>
        <v>#N/A</v>
      </c>
    </row>
    <row r="1126" spans="1:27" customFormat="1" ht="15" hidden="1" customHeight="1">
      <c r="A1126" s="32">
        <v>2312</v>
      </c>
      <c r="B1126" s="394"/>
      <c r="C1126" s="245" t="str">
        <f>+VLOOKUP(A1126,bd_lista!$A$3:$C$592,3,FALSE)</f>
        <v>EMPRESA MUNICIPAL DE AGUA POTABLE Y ALCANTARILLADO VIACHA</v>
      </c>
      <c r="D1126" s="396"/>
      <c r="E1126" s="242" t="s">
        <v>1304</v>
      </c>
      <c r="F1126" s="243">
        <f ca="1">+IFERROR(INDEX('Hoja de Trabajo para listado'!$A$155:$Z$1048576,MATCH($A1126,'Hoja de Trabajo para listado'!$A$155:$A$1048576,0),MATCH((CUADRO!F$4&amp;$E1126),'Hoja de Trabajo para listado'!$A$151:$Z$151,0)),0)+IFERROR(INDEX('Hoja de Trabajo para listado'!$AB$155:$BA$1048576,MATCH($A1126,'Hoja de Trabajo para listado'!$AB$155:$AB$1048576,0),MATCH((CUADRO!F$4&amp;$E1126),'Hoja de Trabajo para listado'!$AB$151:$BA$151,0)),0)+IFERROR(INDEX('Hoja de Trabajo para listado'!$BC$155:$CB$1048576,MATCH($A1126,'Hoja de Trabajo para listado'!$BC$155:$BC$1048576,0),MATCH((CUADRO!F$4&amp;$E1126),'Hoja de Trabajo para listado'!$BC$151:$CB$151,0)),0)+IFERROR(INDEX('Hoja de Trabajo para listado'!$DE$153:$DG$274,MATCH($A1126,'Hoja de Trabajo para listado'!$DE$153:$DE$1048576,0),MATCH((CUADRO!F$4&amp;$E1126),'Hoja de Trabajo para listado'!$DE$151:$DG$151,0)),0)+IFERROR(INDEX('Hoja de Trabajo para listado'!$CD$155:$DC$1048576,MATCH($A1126,'Hoja de Trabajo para listado'!$CD$155:$CD$1048576,0),MATCH((CUADRO!F$4&amp;$E1126),'Hoja de Trabajo para listado'!$CD$151:$DC$151,0)),0)</f>
        <v>0</v>
      </c>
      <c r="G1126" s="243">
        <f ca="1">+IFERROR(INDEX('Hoja de Trabajo para listado'!$A$155:$Z$1048576,MATCH($A1126,'Hoja de Trabajo para listado'!$A$155:$A$1048576,0),MATCH((CUADRO!G$4&amp;$E1126),'Hoja de Trabajo para listado'!$A$151:$Z$151,0)),0)+IFERROR(INDEX('Hoja de Trabajo para listado'!$AB$155:$BA$1048576,MATCH($A1126,'Hoja de Trabajo para listado'!$AB$155:$AB$1048576,0),MATCH((CUADRO!G$4&amp;$E1126),'Hoja de Trabajo para listado'!$AB$151:$BA$151,0)),0)+IFERROR(INDEX('Hoja de Trabajo para listado'!$BC$155:$CB$1048576,MATCH($A1126,'Hoja de Trabajo para listado'!$BC$155:$BC$1048576,0),MATCH((CUADRO!G$4&amp;$E1126),'Hoja de Trabajo para listado'!$BC$151:$CB$151,0)),0)+IFERROR(INDEX('Hoja de Trabajo para listado'!$DE$153:$DG$274,MATCH($A1126,'Hoja de Trabajo para listado'!$DE$153:$DE$1048576,0),MATCH((CUADRO!G$4&amp;$E1126),'Hoja de Trabajo para listado'!$DE$151:$DG$151,0)),0)+IFERROR(INDEX('Hoja de Trabajo para listado'!$CD$155:$DC$1048576,MATCH($A1126,'Hoja de Trabajo para listado'!$CD$155:$CD$1048576,0),MATCH((CUADRO!G$4&amp;$E1126),'Hoja de Trabajo para listado'!$CD$151:$DC$151,0)),0)</f>
        <v>0</v>
      </c>
      <c r="H1126" s="243">
        <f ca="1">+IFERROR(INDEX('Hoja de Trabajo para listado'!$A$155:$Z$1048576,MATCH($A1126,'Hoja de Trabajo para listado'!$A$155:$A$1048576,0),MATCH((CUADRO!H$4&amp;$E1126),'Hoja de Trabajo para listado'!$A$151:$Z$151,0)),0)+IFERROR(INDEX('Hoja de Trabajo para listado'!$AB$155:$BA$1048576,MATCH($A1126,'Hoja de Trabajo para listado'!$AB$155:$AB$1048576,0),MATCH((CUADRO!H$4&amp;$E1126),'Hoja de Trabajo para listado'!$AB$151:$BA$151,0)),0)+IFERROR(INDEX('Hoja de Trabajo para listado'!$BC$155:$CB$1048576,MATCH($A1126,'Hoja de Trabajo para listado'!$BC$155:$BC$1048576,0),MATCH((CUADRO!H$4&amp;$E1126),'Hoja de Trabajo para listado'!$BC$151:$CB$151,0)),0)+IFERROR(INDEX('Hoja de Trabajo para listado'!$DE$153:$DG$274,MATCH($A1126,'Hoja de Trabajo para listado'!$DE$153:$DE$1048576,0),MATCH((CUADRO!H$4&amp;$E1126),'Hoja de Trabajo para listado'!$DE$151:$DG$151,0)),0)+IFERROR(INDEX('Hoja de Trabajo para listado'!$CD$155:$DC$1048576,MATCH($A1126,'Hoja de Trabajo para listado'!$CD$155:$CD$1048576,0),MATCH((CUADRO!H$4&amp;$E1126),'Hoja de Trabajo para listado'!$CD$151:$DC$151,0)),0)</f>
        <v>0</v>
      </c>
      <c r="I1126" s="243">
        <f ca="1">+IFERROR(INDEX('Hoja de Trabajo para listado'!$A$155:$Z$1048576,MATCH($A1126,'Hoja de Trabajo para listado'!$A$155:$A$1048576,0),MATCH((CUADRO!I$4&amp;$E1126),'Hoja de Trabajo para listado'!$A$151:$Z$151,0)),0)+IFERROR(INDEX('Hoja de Trabajo para listado'!$AB$155:$BA$1048576,MATCH($A1126,'Hoja de Trabajo para listado'!$AB$155:$AB$1048576,0),MATCH((CUADRO!I$4&amp;$E1126),'Hoja de Trabajo para listado'!$AB$151:$BA$151,0)),0)+IFERROR(INDEX('Hoja de Trabajo para listado'!$BC$155:$CB$1048576,MATCH($A1126,'Hoja de Trabajo para listado'!$BC$155:$BC$1048576,0),MATCH((CUADRO!I$4&amp;$E1126),'Hoja de Trabajo para listado'!$BC$151:$CB$151,0)),0)+IFERROR(INDEX('Hoja de Trabajo para listado'!$DE$153:$DG$274,MATCH($A1126,'Hoja de Trabajo para listado'!$DE$153:$DE$1048576,0),MATCH((CUADRO!I$4&amp;$E1126),'Hoja de Trabajo para listado'!$DE$151:$DG$151,0)),0)+IFERROR(INDEX('Hoja de Trabajo para listado'!$CD$155:$DC$1048576,MATCH($A1126,'Hoja de Trabajo para listado'!$CD$155:$CD$1048576,0),MATCH((CUADRO!I$4&amp;$E1126),'Hoja de Trabajo para listado'!$CD$151:$DC$151,0)),0)</f>
        <v>0</v>
      </c>
      <c r="J1126" s="243">
        <f ca="1">+IFERROR(INDEX('Hoja de Trabajo para listado'!$A$155:$Z$1048576,MATCH($A1126,'Hoja de Trabajo para listado'!$A$155:$A$1048576,0),MATCH((CUADRO!J$4&amp;$E1126),'Hoja de Trabajo para listado'!$A$151:$Z$151,0)),0)+IFERROR(INDEX('Hoja de Trabajo para listado'!$AB$155:$BA$1048576,MATCH($A1126,'Hoja de Trabajo para listado'!$AB$155:$AB$1048576,0),MATCH((CUADRO!J$4&amp;$E1126),'Hoja de Trabajo para listado'!$AB$151:$BA$151,0)),0)+IFERROR(INDEX('Hoja de Trabajo para listado'!$BC$155:$CB$1048576,MATCH($A1126,'Hoja de Trabajo para listado'!$BC$155:$BC$1048576,0),MATCH((CUADRO!J$4&amp;$E1126),'Hoja de Trabajo para listado'!$BC$151:$CB$151,0)),0)+IFERROR(INDEX('Hoja de Trabajo para listado'!$DE$153:$DG$274,MATCH($A1126,'Hoja de Trabajo para listado'!$DE$153:$DE$1048576,0),MATCH((CUADRO!J$4&amp;$E1126),'Hoja de Trabajo para listado'!$DE$151:$DG$151,0)),0)+IFERROR(INDEX('Hoja de Trabajo para listado'!$CD$155:$DC$1048576,MATCH($A1126,'Hoja de Trabajo para listado'!$CD$155:$CD$1048576,0),MATCH((CUADRO!J$4&amp;$E1126),'Hoja de Trabajo para listado'!$CD$151:$DC$151,0)),0)</f>
        <v>0</v>
      </c>
      <c r="K1126" s="243">
        <f ca="1">+IFERROR(INDEX('Hoja de Trabajo para listado'!$A$155:$Z$1048576,MATCH($A1126,'Hoja de Trabajo para listado'!$A$155:$A$1048576,0),MATCH((CUADRO!K$4&amp;$E1126),'Hoja de Trabajo para listado'!$A$151:$Z$151,0)),0)+IFERROR(INDEX('Hoja de Trabajo para listado'!$AB$155:$BA$1048576,MATCH($A1126,'Hoja de Trabajo para listado'!$AB$155:$AB$1048576,0),MATCH((CUADRO!K$4&amp;$E1126),'Hoja de Trabajo para listado'!$AB$151:$BA$151,0)),0)+IFERROR(INDEX('Hoja de Trabajo para listado'!$BC$155:$CB$1048576,MATCH($A1126,'Hoja de Trabajo para listado'!$BC$155:$BC$1048576,0),MATCH((CUADRO!K$4&amp;$E1126),'Hoja de Trabajo para listado'!$BC$151:$CB$151,0)),0)+IFERROR(INDEX('Hoja de Trabajo para listado'!$DE$153:$DG$274,MATCH($A1126,'Hoja de Trabajo para listado'!$DE$153:$DE$1048576,0),MATCH((CUADRO!K$4&amp;$E1126),'Hoja de Trabajo para listado'!$DE$151:$DG$151,0)),0)+IFERROR(INDEX('Hoja de Trabajo para listado'!$CD$155:$DC$1048576,MATCH($A1126,'Hoja de Trabajo para listado'!$CD$155:$CD$1048576,0),MATCH((CUADRO!K$4&amp;$E1126),'Hoja de Trabajo para listado'!$CD$151:$DC$151,0)),0)</f>
        <v>0</v>
      </c>
      <c r="L1126" s="243">
        <f ca="1">+IFERROR(INDEX('Hoja de Trabajo para listado'!$A$155:$Z$1048576,MATCH($A1126,'Hoja de Trabajo para listado'!$A$155:$A$1048576,0),MATCH((CUADRO!L$4&amp;$E1126),'Hoja de Trabajo para listado'!$A$151:$Z$151,0)),0)+IFERROR(INDEX('Hoja de Trabajo para listado'!$AB$155:$BA$1048576,MATCH($A1126,'Hoja de Trabajo para listado'!$AB$155:$AB$1048576,0),MATCH((CUADRO!L$4&amp;$E1126),'Hoja de Trabajo para listado'!$AB$151:$BA$151,0)),0)+IFERROR(INDEX('Hoja de Trabajo para listado'!$BC$155:$CB$1048576,MATCH($A1126,'Hoja de Trabajo para listado'!$BC$155:$BC$1048576,0),MATCH((CUADRO!L$4&amp;$E1126),'Hoja de Trabajo para listado'!$BC$151:$CB$151,0)),0)+IFERROR(INDEX('Hoja de Trabajo para listado'!$DE$153:$DG$274,MATCH($A1126,'Hoja de Trabajo para listado'!$DE$153:$DE$1048576,0),MATCH((CUADRO!L$4&amp;$E1126),'Hoja de Trabajo para listado'!$DE$151:$DG$151,0)),0)+IFERROR(INDEX('Hoja de Trabajo para listado'!$CD$155:$DC$1048576,MATCH($A1126,'Hoja de Trabajo para listado'!$CD$155:$CD$1048576,0),MATCH((CUADRO!L$4&amp;$E1126),'Hoja de Trabajo para listado'!$CD$151:$DC$151,0)),0)</f>
        <v>0</v>
      </c>
      <c r="M1126" s="243">
        <f ca="1">+IFERROR(INDEX('Hoja de Trabajo para listado'!$A$155:$Z$1048576,MATCH($A1126,'Hoja de Trabajo para listado'!$A$155:$A$1048576,0),MATCH((CUADRO!M$4&amp;$E1126),'Hoja de Trabajo para listado'!$A$151:$Z$151,0)),0)+IFERROR(INDEX('Hoja de Trabajo para listado'!$AB$155:$BA$1048576,MATCH($A1126,'Hoja de Trabajo para listado'!$AB$155:$AB$1048576,0),MATCH((CUADRO!M$4&amp;$E1126),'Hoja de Trabajo para listado'!$AB$151:$BA$151,0)),0)+IFERROR(INDEX('Hoja de Trabajo para listado'!$BC$155:$CB$1048576,MATCH($A1126,'Hoja de Trabajo para listado'!$BC$155:$BC$1048576,0),MATCH((CUADRO!M$4&amp;$E1126),'Hoja de Trabajo para listado'!$BC$151:$CB$151,0)),0)+IFERROR(INDEX('Hoja de Trabajo para listado'!$DE$153:$DG$274,MATCH($A1126,'Hoja de Trabajo para listado'!$DE$153:$DE$1048576,0),MATCH((CUADRO!M$4&amp;$E1126),'Hoja de Trabajo para listado'!$DE$151:$DG$151,0)),0)+IFERROR(INDEX('Hoja de Trabajo para listado'!$CD$155:$DC$1048576,MATCH($A1126,'Hoja de Trabajo para listado'!$CD$155:$CD$1048576,0),MATCH((CUADRO!M$4&amp;$E1126),'Hoja de Trabajo para listado'!$CD$151:$DC$151,0)),0)</f>
        <v>0</v>
      </c>
      <c r="N1126" s="243">
        <f ca="1">+IFERROR(INDEX('Hoja de Trabajo para listado'!$A$155:$Z$1048576,MATCH($A1126,'Hoja de Trabajo para listado'!$A$155:$A$1048576,0),MATCH((CUADRO!N$4&amp;$E1126),'Hoja de Trabajo para listado'!$A$151:$Z$151,0)),0)+IFERROR(INDEX('Hoja de Trabajo para listado'!$AB$155:$BA$1048576,MATCH($A1126,'Hoja de Trabajo para listado'!$AB$155:$AB$1048576,0),MATCH((CUADRO!N$4&amp;$E1126),'Hoja de Trabajo para listado'!$AB$151:$BA$151,0)),0)+IFERROR(INDEX('Hoja de Trabajo para listado'!$BC$155:$CB$1048576,MATCH($A1126,'Hoja de Trabajo para listado'!$BC$155:$BC$1048576,0),MATCH((CUADRO!N$4&amp;$E1126),'Hoja de Trabajo para listado'!$BC$151:$CB$151,0)),0)+IFERROR(INDEX('Hoja de Trabajo para listado'!$DE$153:$DG$274,MATCH($A1126,'Hoja de Trabajo para listado'!$DE$153:$DE$1048576,0),MATCH((CUADRO!N$4&amp;$E1126),'Hoja de Trabajo para listado'!$DE$151:$DG$151,0)),0)+IFERROR(INDEX('Hoja de Trabajo para listado'!$CD$155:$DC$1048576,MATCH($A1126,'Hoja de Trabajo para listado'!$CD$155:$CD$1048576,0),MATCH((CUADRO!N$4&amp;$E1126),'Hoja de Trabajo para listado'!$CD$151:$DC$151,0)),0)</f>
        <v>0</v>
      </c>
      <c r="O1126" s="243">
        <f ca="1">+IFERROR(INDEX('Hoja de Trabajo para listado'!$A$155:$Z$1048576,MATCH($A1126,'Hoja de Trabajo para listado'!$A$155:$A$1048576,0),MATCH((CUADRO!O$4&amp;$E1126),'Hoja de Trabajo para listado'!$A$151:$Z$151,0)),0)+IFERROR(INDEX('Hoja de Trabajo para listado'!$AB$155:$BA$1048576,MATCH($A1126,'Hoja de Trabajo para listado'!$AB$155:$AB$1048576,0),MATCH((CUADRO!O$4&amp;$E1126),'Hoja de Trabajo para listado'!$AB$151:$BA$151,0)),0)+IFERROR(INDEX('Hoja de Trabajo para listado'!$BC$155:$CB$1048576,MATCH($A1126,'Hoja de Trabajo para listado'!$BC$155:$BC$1048576,0),MATCH((CUADRO!O$4&amp;$E1126),'Hoja de Trabajo para listado'!$BC$151:$CB$151,0)),0)+IFERROR(INDEX('Hoja de Trabajo para listado'!$DE$153:$DG$274,MATCH($A1126,'Hoja de Trabajo para listado'!$DE$153:$DE$1048576,0),MATCH((CUADRO!O$4&amp;$E1126),'Hoja de Trabajo para listado'!$DE$151:$DG$151,0)),0)+IFERROR(INDEX('Hoja de Trabajo para listado'!$CD$155:$DC$1048576,MATCH($A1126,'Hoja de Trabajo para listado'!$CD$155:$CD$1048576,0),MATCH((CUADRO!O$4&amp;$E1126),'Hoja de Trabajo para listado'!$CD$151:$DC$151,0)),0)</f>
        <v>0</v>
      </c>
      <c r="P1126" s="243">
        <f ca="1">+IFERROR(INDEX('Hoja de Trabajo para listado'!$A$155:$Z$1048576,MATCH($A1126,'Hoja de Trabajo para listado'!$A$155:$A$1048576,0),MATCH((CUADRO!P$4&amp;$E1126),'Hoja de Trabajo para listado'!$A$151:$Z$151,0)),0)+IFERROR(INDEX('Hoja de Trabajo para listado'!$AB$155:$BA$1048576,MATCH($A1126,'Hoja de Trabajo para listado'!$AB$155:$AB$1048576,0),MATCH((CUADRO!P$4&amp;$E1126),'Hoja de Trabajo para listado'!$AB$151:$BA$151,0)),0)+IFERROR(INDEX('Hoja de Trabajo para listado'!$BC$155:$CB$1048576,MATCH($A1126,'Hoja de Trabajo para listado'!$BC$155:$BC$1048576,0),MATCH((CUADRO!P$4&amp;$E1126),'Hoja de Trabajo para listado'!$BC$151:$CB$151,0)),0)+IFERROR(INDEX('Hoja de Trabajo para listado'!$DE$153:$DG$274,MATCH($A1126,'Hoja de Trabajo para listado'!$DE$153:$DE$1048576,0),MATCH((CUADRO!P$4&amp;$E1126),'Hoja de Trabajo para listado'!$DE$151:$DG$151,0)),0)+IFERROR(INDEX('Hoja de Trabajo para listado'!$CD$155:$DC$1048576,MATCH($A1126,'Hoja de Trabajo para listado'!$CD$155:$CD$1048576,0),MATCH((CUADRO!P$4&amp;$E1126),'Hoja de Trabajo para listado'!$CD$151:$DC$151,0)),0)</f>
        <v>0</v>
      </c>
      <c r="Q1126" s="243">
        <f ca="1">+IFERROR(INDEX('Hoja de Trabajo para listado'!$A$155:$Z$1048576,MATCH($A1126,'Hoja de Trabajo para listado'!$A$155:$A$1048576,0),MATCH((CUADRO!Q$4&amp;$E1126),'Hoja de Trabajo para listado'!$A$151:$Z$151,0)),0)+IFERROR(INDEX('Hoja de Trabajo para listado'!$AB$155:$BA$1048576,MATCH($A1126,'Hoja de Trabajo para listado'!$AB$155:$AB$1048576,0),MATCH((CUADRO!Q$4&amp;$E1126),'Hoja de Trabajo para listado'!$AB$151:$BA$151,0)),0)+IFERROR(INDEX('Hoja de Trabajo para listado'!$BC$155:$CB$1048576,MATCH($A1126,'Hoja de Trabajo para listado'!$BC$155:$BC$1048576,0),MATCH((CUADRO!Q$4&amp;$E1126),'Hoja de Trabajo para listado'!$BC$151:$CB$151,0)),0)+IFERROR(INDEX('Hoja de Trabajo para listado'!$DE$153:$DG$274,MATCH($A1126,'Hoja de Trabajo para listado'!$DE$153:$DE$1048576,0),MATCH((CUADRO!Q$4&amp;$E1126),'Hoja de Trabajo para listado'!$DE$151:$DG$151,0)),0)+IFERROR(INDEX('Hoja de Trabajo para listado'!$CD$155:$DC$1048576,MATCH($A1126,'Hoja de Trabajo para listado'!$CD$155:$CD$1048576,0),MATCH((CUADRO!Q$4&amp;$E1126),'Hoja de Trabajo para listado'!$CD$151:$DC$151,0)),0)</f>
        <v>0</v>
      </c>
      <c r="R1126" s="243">
        <f t="shared" ca="1" si="41"/>
        <v>0</v>
      </c>
      <c r="S1126" s="256">
        <f ca="1">+R1125+R1126</f>
        <v>0</v>
      </c>
      <c r="T1126" s="243">
        <f ca="1">+S1126</f>
        <v>0</v>
      </c>
      <c r="U1126" s="242">
        <f t="shared" si="42"/>
        <v>2</v>
      </c>
      <c r="V1126" s="327" t="str">
        <f>+VLOOKUP(A1126,bd_lista!$A$3:$E$592,5,FALSE)</f>
        <v>Empresas Municipales</v>
      </c>
      <c r="W1126" s="398"/>
      <c r="X1126" s="240">
        <f>+VLOOKUP(A1126,[4]Sheet1!$A$13:$D$744,4,FALSE)</f>
        <v>0</v>
      </c>
      <c r="Y1126" s="240" t="e">
        <f>+VLOOKUP(X1126,bd_lista!$A$3:$C$592,3,FALSE)</f>
        <v>#N/A</v>
      </c>
      <c r="Z1126" s="288"/>
      <c r="AA1126" s="289"/>
    </row>
    <row r="1127" spans="1:27" customFormat="1" ht="15" hidden="1" customHeight="1">
      <c r="A1127" s="32">
        <v>2313</v>
      </c>
      <c r="B1127" s="393">
        <f>+A1127</f>
        <v>2313</v>
      </c>
      <c r="C1127" s="245" t="str">
        <f>+VLOOKUP(A1127,bd_lista!$A$3:$C$592,3,FALSE)</f>
        <v>ENTIDAD MUNICIPAL DE ASEO URBANO SUCRE</v>
      </c>
      <c r="D1127" s="395" t="str">
        <f>+C1127</f>
        <v>ENTIDAD MUNICIPAL DE ASEO URBANO SUCRE</v>
      </c>
      <c r="E1127" s="240" t="s">
        <v>1303</v>
      </c>
      <c r="F1127" s="241">
        <f ca="1">+IFERROR(INDEX('Hoja de Trabajo para listado'!$A$155:$Z$1048576,MATCH($A1127,'Hoja de Trabajo para listado'!$A$155:$A$1048576,0),MATCH((CUADRO!F$4&amp;$E1127),'Hoja de Trabajo para listado'!$A$151:$Z$151,0)),0)+IFERROR(INDEX('Hoja de Trabajo para listado'!$AB$155:$BA$1048576,MATCH($A1127,'Hoja de Trabajo para listado'!$AB$155:$AB$1048576,0),MATCH((CUADRO!F$4&amp;$E1127),'Hoja de Trabajo para listado'!$AB$151:$BA$151,0)),0)+IFERROR(INDEX('Hoja de Trabajo para listado'!$BC$155:$CB$1048576,MATCH($A1127,'Hoja de Trabajo para listado'!$BC$155:$BC$1048576,0),MATCH((CUADRO!F$4&amp;$E1127),'Hoja de Trabajo para listado'!$BC$151:$CB$151,0)),0)+IFERROR(INDEX('Hoja de Trabajo para listado'!$DE$153:$DG$274,MATCH($A1127,'Hoja de Trabajo para listado'!$DE$153:$DE$1048576,0),MATCH((CUADRO!F$4&amp;$E1127),'Hoja de Trabajo para listado'!$DE$151:$DG$151,0)),0)+IFERROR(INDEX('Hoja de Trabajo para listado'!$CD$155:$DC$1048576,MATCH($A1127,'Hoja de Trabajo para listado'!$CD$155:$CD$1048576,0),MATCH((CUADRO!F$4&amp;$E1127),'Hoja de Trabajo para listado'!$CD$151:$DC$151,0)),0)</f>
        <v>0</v>
      </c>
      <c r="G1127" s="241">
        <f ca="1">+IFERROR(INDEX('Hoja de Trabajo para listado'!$A$155:$Z$1048576,MATCH($A1127,'Hoja de Trabajo para listado'!$A$155:$A$1048576,0),MATCH((CUADRO!G$4&amp;$E1127),'Hoja de Trabajo para listado'!$A$151:$Z$151,0)),0)+IFERROR(INDEX('Hoja de Trabajo para listado'!$AB$155:$BA$1048576,MATCH($A1127,'Hoja de Trabajo para listado'!$AB$155:$AB$1048576,0),MATCH((CUADRO!G$4&amp;$E1127),'Hoja de Trabajo para listado'!$AB$151:$BA$151,0)),0)+IFERROR(INDEX('Hoja de Trabajo para listado'!$BC$155:$CB$1048576,MATCH($A1127,'Hoja de Trabajo para listado'!$BC$155:$BC$1048576,0),MATCH((CUADRO!G$4&amp;$E1127),'Hoja de Trabajo para listado'!$BC$151:$CB$151,0)),0)+IFERROR(INDEX('Hoja de Trabajo para listado'!$DE$153:$DG$274,MATCH($A1127,'Hoja de Trabajo para listado'!$DE$153:$DE$1048576,0),MATCH((CUADRO!G$4&amp;$E1127),'Hoja de Trabajo para listado'!$DE$151:$DG$151,0)),0)+IFERROR(INDEX('Hoja de Trabajo para listado'!$CD$155:$DC$1048576,MATCH($A1127,'Hoja de Trabajo para listado'!$CD$155:$CD$1048576,0),MATCH((CUADRO!G$4&amp;$E1127),'Hoja de Trabajo para listado'!$CD$151:$DC$151,0)),0)</f>
        <v>0</v>
      </c>
      <c r="H1127" s="241">
        <f ca="1">+IFERROR(INDEX('Hoja de Trabajo para listado'!$A$155:$Z$1048576,MATCH($A1127,'Hoja de Trabajo para listado'!$A$155:$A$1048576,0),MATCH((CUADRO!H$4&amp;$E1127),'Hoja de Trabajo para listado'!$A$151:$Z$151,0)),0)+IFERROR(INDEX('Hoja de Trabajo para listado'!$AB$155:$BA$1048576,MATCH($A1127,'Hoja de Trabajo para listado'!$AB$155:$AB$1048576,0),MATCH((CUADRO!H$4&amp;$E1127),'Hoja de Trabajo para listado'!$AB$151:$BA$151,0)),0)+IFERROR(INDEX('Hoja de Trabajo para listado'!$BC$155:$CB$1048576,MATCH($A1127,'Hoja de Trabajo para listado'!$BC$155:$BC$1048576,0),MATCH((CUADRO!H$4&amp;$E1127),'Hoja de Trabajo para listado'!$BC$151:$CB$151,0)),0)+IFERROR(INDEX('Hoja de Trabajo para listado'!$DE$153:$DG$274,MATCH($A1127,'Hoja de Trabajo para listado'!$DE$153:$DE$1048576,0),MATCH((CUADRO!H$4&amp;$E1127),'Hoja de Trabajo para listado'!$DE$151:$DG$151,0)),0)+IFERROR(INDEX('Hoja de Trabajo para listado'!$CD$155:$DC$1048576,MATCH($A1127,'Hoja de Trabajo para listado'!$CD$155:$CD$1048576,0),MATCH((CUADRO!H$4&amp;$E1127),'Hoja de Trabajo para listado'!$CD$151:$DC$151,0)),0)</f>
        <v>0</v>
      </c>
      <c r="I1127" s="241">
        <f ca="1">+IFERROR(INDEX('Hoja de Trabajo para listado'!$A$155:$Z$1048576,MATCH($A1127,'Hoja de Trabajo para listado'!$A$155:$A$1048576,0),MATCH((CUADRO!I$4&amp;$E1127),'Hoja de Trabajo para listado'!$A$151:$Z$151,0)),0)+IFERROR(INDEX('Hoja de Trabajo para listado'!$AB$155:$BA$1048576,MATCH($A1127,'Hoja de Trabajo para listado'!$AB$155:$AB$1048576,0),MATCH((CUADRO!I$4&amp;$E1127),'Hoja de Trabajo para listado'!$AB$151:$BA$151,0)),0)+IFERROR(INDEX('Hoja de Trabajo para listado'!$BC$155:$CB$1048576,MATCH($A1127,'Hoja de Trabajo para listado'!$BC$155:$BC$1048576,0),MATCH((CUADRO!I$4&amp;$E1127),'Hoja de Trabajo para listado'!$BC$151:$CB$151,0)),0)+IFERROR(INDEX('Hoja de Trabajo para listado'!$DE$153:$DG$274,MATCH($A1127,'Hoja de Trabajo para listado'!$DE$153:$DE$1048576,0),MATCH((CUADRO!I$4&amp;$E1127),'Hoja de Trabajo para listado'!$DE$151:$DG$151,0)),0)+IFERROR(INDEX('Hoja de Trabajo para listado'!$CD$155:$DC$1048576,MATCH($A1127,'Hoja de Trabajo para listado'!$CD$155:$CD$1048576,0),MATCH((CUADRO!I$4&amp;$E1127),'Hoja de Trabajo para listado'!$CD$151:$DC$151,0)),0)</f>
        <v>0</v>
      </c>
      <c r="J1127" s="241">
        <f ca="1">+IFERROR(INDEX('Hoja de Trabajo para listado'!$A$155:$Z$1048576,MATCH($A1127,'Hoja de Trabajo para listado'!$A$155:$A$1048576,0),MATCH((CUADRO!J$4&amp;$E1127),'Hoja de Trabajo para listado'!$A$151:$Z$151,0)),0)+IFERROR(INDEX('Hoja de Trabajo para listado'!$AB$155:$BA$1048576,MATCH($A1127,'Hoja de Trabajo para listado'!$AB$155:$AB$1048576,0),MATCH((CUADRO!J$4&amp;$E1127),'Hoja de Trabajo para listado'!$AB$151:$BA$151,0)),0)+IFERROR(INDEX('Hoja de Trabajo para listado'!$BC$155:$CB$1048576,MATCH($A1127,'Hoja de Trabajo para listado'!$BC$155:$BC$1048576,0),MATCH((CUADRO!J$4&amp;$E1127),'Hoja de Trabajo para listado'!$BC$151:$CB$151,0)),0)+IFERROR(INDEX('Hoja de Trabajo para listado'!$DE$153:$DG$274,MATCH($A1127,'Hoja de Trabajo para listado'!$DE$153:$DE$1048576,0),MATCH((CUADRO!J$4&amp;$E1127),'Hoja de Trabajo para listado'!$DE$151:$DG$151,0)),0)+IFERROR(INDEX('Hoja de Trabajo para listado'!$CD$155:$DC$1048576,MATCH($A1127,'Hoja de Trabajo para listado'!$CD$155:$CD$1048576,0),MATCH((CUADRO!J$4&amp;$E1127),'Hoja de Trabajo para listado'!$CD$151:$DC$151,0)),0)</f>
        <v>0</v>
      </c>
      <c r="K1127" s="241">
        <f ca="1">+IFERROR(INDEX('Hoja de Trabajo para listado'!$A$155:$Z$1048576,MATCH($A1127,'Hoja de Trabajo para listado'!$A$155:$A$1048576,0),MATCH((CUADRO!K$4&amp;$E1127),'Hoja de Trabajo para listado'!$A$151:$Z$151,0)),0)+IFERROR(INDEX('Hoja de Trabajo para listado'!$AB$155:$BA$1048576,MATCH($A1127,'Hoja de Trabajo para listado'!$AB$155:$AB$1048576,0),MATCH((CUADRO!K$4&amp;$E1127),'Hoja de Trabajo para listado'!$AB$151:$BA$151,0)),0)+IFERROR(INDEX('Hoja de Trabajo para listado'!$BC$155:$CB$1048576,MATCH($A1127,'Hoja de Trabajo para listado'!$BC$155:$BC$1048576,0),MATCH((CUADRO!K$4&amp;$E1127),'Hoja de Trabajo para listado'!$BC$151:$CB$151,0)),0)+IFERROR(INDEX('Hoja de Trabajo para listado'!$DE$153:$DG$274,MATCH($A1127,'Hoja de Trabajo para listado'!$DE$153:$DE$1048576,0),MATCH((CUADRO!K$4&amp;$E1127),'Hoja de Trabajo para listado'!$DE$151:$DG$151,0)),0)+IFERROR(INDEX('Hoja de Trabajo para listado'!$CD$155:$DC$1048576,MATCH($A1127,'Hoja de Trabajo para listado'!$CD$155:$CD$1048576,0),MATCH((CUADRO!K$4&amp;$E1127),'Hoja de Trabajo para listado'!$CD$151:$DC$151,0)),0)</f>
        <v>0</v>
      </c>
      <c r="L1127" s="241">
        <f ca="1">+IFERROR(INDEX('Hoja de Trabajo para listado'!$A$155:$Z$1048576,MATCH($A1127,'Hoja de Trabajo para listado'!$A$155:$A$1048576,0),MATCH((CUADRO!L$4&amp;$E1127),'Hoja de Trabajo para listado'!$A$151:$Z$151,0)),0)+IFERROR(INDEX('Hoja de Trabajo para listado'!$AB$155:$BA$1048576,MATCH($A1127,'Hoja de Trabajo para listado'!$AB$155:$AB$1048576,0),MATCH((CUADRO!L$4&amp;$E1127),'Hoja de Trabajo para listado'!$AB$151:$BA$151,0)),0)+IFERROR(INDEX('Hoja de Trabajo para listado'!$BC$155:$CB$1048576,MATCH($A1127,'Hoja de Trabajo para listado'!$BC$155:$BC$1048576,0),MATCH((CUADRO!L$4&amp;$E1127),'Hoja de Trabajo para listado'!$BC$151:$CB$151,0)),0)+IFERROR(INDEX('Hoja de Trabajo para listado'!$DE$153:$DG$274,MATCH($A1127,'Hoja de Trabajo para listado'!$DE$153:$DE$1048576,0),MATCH((CUADRO!L$4&amp;$E1127),'Hoja de Trabajo para listado'!$DE$151:$DG$151,0)),0)+IFERROR(INDEX('Hoja de Trabajo para listado'!$CD$155:$DC$1048576,MATCH($A1127,'Hoja de Trabajo para listado'!$CD$155:$CD$1048576,0),MATCH((CUADRO!L$4&amp;$E1127),'Hoja de Trabajo para listado'!$CD$151:$DC$151,0)),0)</f>
        <v>0</v>
      </c>
      <c r="M1127" s="241">
        <f ca="1">+IFERROR(INDEX('Hoja de Trabajo para listado'!$A$155:$Z$1048576,MATCH($A1127,'Hoja de Trabajo para listado'!$A$155:$A$1048576,0),MATCH((CUADRO!M$4&amp;$E1127),'Hoja de Trabajo para listado'!$A$151:$Z$151,0)),0)+IFERROR(INDEX('Hoja de Trabajo para listado'!$AB$155:$BA$1048576,MATCH($A1127,'Hoja de Trabajo para listado'!$AB$155:$AB$1048576,0),MATCH((CUADRO!M$4&amp;$E1127),'Hoja de Trabajo para listado'!$AB$151:$BA$151,0)),0)+IFERROR(INDEX('Hoja de Trabajo para listado'!$BC$155:$CB$1048576,MATCH($A1127,'Hoja de Trabajo para listado'!$BC$155:$BC$1048576,0),MATCH((CUADRO!M$4&amp;$E1127),'Hoja de Trabajo para listado'!$BC$151:$CB$151,0)),0)+IFERROR(INDEX('Hoja de Trabajo para listado'!$DE$153:$DG$274,MATCH($A1127,'Hoja de Trabajo para listado'!$DE$153:$DE$1048576,0),MATCH((CUADRO!M$4&amp;$E1127),'Hoja de Trabajo para listado'!$DE$151:$DG$151,0)),0)+IFERROR(INDEX('Hoja de Trabajo para listado'!$CD$155:$DC$1048576,MATCH($A1127,'Hoja de Trabajo para listado'!$CD$155:$CD$1048576,0),MATCH((CUADRO!M$4&amp;$E1127),'Hoja de Trabajo para listado'!$CD$151:$DC$151,0)),0)</f>
        <v>0</v>
      </c>
      <c r="N1127" s="241">
        <f ca="1">+IFERROR(INDEX('Hoja de Trabajo para listado'!$A$155:$Z$1048576,MATCH($A1127,'Hoja de Trabajo para listado'!$A$155:$A$1048576,0),MATCH((CUADRO!N$4&amp;$E1127),'Hoja de Trabajo para listado'!$A$151:$Z$151,0)),0)+IFERROR(INDEX('Hoja de Trabajo para listado'!$AB$155:$BA$1048576,MATCH($A1127,'Hoja de Trabajo para listado'!$AB$155:$AB$1048576,0),MATCH((CUADRO!N$4&amp;$E1127),'Hoja de Trabajo para listado'!$AB$151:$BA$151,0)),0)+IFERROR(INDEX('Hoja de Trabajo para listado'!$BC$155:$CB$1048576,MATCH($A1127,'Hoja de Trabajo para listado'!$BC$155:$BC$1048576,0),MATCH((CUADRO!N$4&amp;$E1127),'Hoja de Trabajo para listado'!$BC$151:$CB$151,0)),0)+IFERROR(INDEX('Hoja de Trabajo para listado'!$DE$153:$DG$274,MATCH($A1127,'Hoja de Trabajo para listado'!$DE$153:$DE$1048576,0),MATCH((CUADRO!N$4&amp;$E1127),'Hoja de Trabajo para listado'!$DE$151:$DG$151,0)),0)+IFERROR(INDEX('Hoja de Trabajo para listado'!$CD$155:$DC$1048576,MATCH($A1127,'Hoja de Trabajo para listado'!$CD$155:$CD$1048576,0),MATCH((CUADRO!N$4&amp;$E1127),'Hoja de Trabajo para listado'!$CD$151:$DC$151,0)),0)</f>
        <v>0</v>
      </c>
      <c r="O1127" s="241">
        <f ca="1">+IFERROR(INDEX('Hoja de Trabajo para listado'!$A$155:$Z$1048576,MATCH($A1127,'Hoja de Trabajo para listado'!$A$155:$A$1048576,0),MATCH((CUADRO!O$4&amp;$E1127),'Hoja de Trabajo para listado'!$A$151:$Z$151,0)),0)+IFERROR(INDEX('Hoja de Trabajo para listado'!$AB$155:$BA$1048576,MATCH($A1127,'Hoja de Trabajo para listado'!$AB$155:$AB$1048576,0),MATCH((CUADRO!O$4&amp;$E1127),'Hoja de Trabajo para listado'!$AB$151:$BA$151,0)),0)+IFERROR(INDEX('Hoja de Trabajo para listado'!$BC$155:$CB$1048576,MATCH($A1127,'Hoja de Trabajo para listado'!$BC$155:$BC$1048576,0),MATCH((CUADRO!O$4&amp;$E1127),'Hoja de Trabajo para listado'!$BC$151:$CB$151,0)),0)+IFERROR(INDEX('Hoja de Trabajo para listado'!$DE$153:$DG$274,MATCH($A1127,'Hoja de Trabajo para listado'!$DE$153:$DE$1048576,0),MATCH((CUADRO!O$4&amp;$E1127),'Hoja de Trabajo para listado'!$DE$151:$DG$151,0)),0)+IFERROR(INDEX('Hoja de Trabajo para listado'!$CD$155:$DC$1048576,MATCH($A1127,'Hoja de Trabajo para listado'!$CD$155:$CD$1048576,0),MATCH((CUADRO!O$4&amp;$E1127),'Hoja de Trabajo para listado'!$CD$151:$DC$151,0)),0)</f>
        <v>0</v>
      </c>
      <c r="P1127" s="241">
        <f ca="1">+IFERROR(INDEX('Hoja de Trabajo para listado'!$A$155:$Z$1048576,MATCH($A1127,'Hoja de Trabajo para listado'!$A$155:$A$1048576,0),MATCH((CUADRO!P$4&amp;$E1127),'Hoja de Trabajo para listado'!$A$151:$Z$151,0)),0)+IFERROR(INDEX('Hoja de Trabajo para listado'!$AB$155:$BA$1048576,MATCH($A1127,'Hoja de Trabajo para listado'!$AB$155:$AB$1048576,0),MATCH((CUADRO!P$4&amp;$E1127),'Hoja de Trabajo para listado'!$AB$151:$BA$151,0)),0)+IFERROR(INDEX('Hoja de Trabajo para listado'!$BC$155:$CB$1048576,MATCH($A1127,'Hoja de Trabajo para listado'!$BC$155:$BC$1048576,0),MATCH((CUADRO!P$4&amp;$E1127),'Hoja de Trabajo para listado'!$BC$151:$CB$151,0)),0)+IFERROR(INDEX('Hoja de Trabajo para listado'!$DE$153:$DG$274,MATCH($A1127,'Hoja de Trabajo para listado'!$DE$153:$DE$1048576,0),MATCH((CUADRO!P$4&amp;$E1127),'Hoja de Trabajo para listado'!$DE$151:$DG$151,0)),0)+IFERROR(INDEX('Hoja de Trabajo para listado'!$CD$155:$DC$1048576,MATCH($A1127,'Hoja de Trabajo para listado'!$CD$155:$CD$1048576,0),MATCH((CUADRO!P$4&amp;$E1127),'Hoja de Trabajo para listado'!$CD$151:$DC$151,0)),0)</f>
        <v>0</v>
      </c>
      <c r="Q1127" s="241">
        <f ca="1">+IFERROR(INDEX('Hoja de Trabajo para listado'!$A$155:$Z$1048576,MATCH($A1127,'Hoja de Trabajo para listado'!$A$155:$A$1048576,0),MATCH((CUADRO!Q$4&amp;$E1127),'Hoja de Trabajo para listado'!$A$151:$Z$151,0)),0)+IFERROR(INDEX('Hoja de Trabajo para listado'!$AB$155:$BA$1048576,MATCH($A1127,'Hoja de Trabajo para listado'!$AB$155:$AB$1048576,0),MATCH((CUADRO!Q$4&amp;$E1127),'Hoja de Trabajo para listado'!$AB$151:$BA$151,0)),0)+IFERROR(INDEX('Hoja de Trabajo para listado'!$BC$155:$CB$1048576,MATCH($A1127,'Hoja de Trabajo para listado'!$BC$155:$BC$1048576,0),MATCH((CUADRO!Q$4&amp;$E1127),'Hoja de Trabajo para listado'!$BC$151:$CB$151,0)),0)+IFERROR(INDEX('Hoja de Trabajo para listado'!$DE$153:$DG$274,MATCH($A1127,'Hoja de Trabajo para listado'!$DE$153:$DE$1048576,0),MATCH((CUADRO!Q$4&amp;$E1127),'Hoja de Trabajo para listado'!$DE$151:$DG$151,0)),0)+IFERROR(INDEX('Hoja de Trabajo para listado'!$CD$155:$DC$1048576,MATCH($A1127,'Hoja de Trabajo para listado'!$CD$155:$CD$1048576,0),MATCH((CUADRO!Q$4&amp;$E1127),'Hoja de Trabajo para listado'!$CD$151:$DC$151,0)),0)</f>
        <v>0</v>
      </c>
      <c r="R1127" s="241">
        <f t="shared" ca="1" si="41"/>
        <v>0</v>
      </c>
      <c r="S1127" s="247"/>
      <c r="T1127" s="241">
        <f ca="1">+T1128</f>
        <v>0</v>
      </c>
      <c r="U1127" s="240">
        <f t="shared" si="42"/>
        <v>1</v>
      </c>
      <c r="V1127" s="327" t="str">
        <f>+VLOOKUP(A1127,bd_lista!$A$3:$E$592,5,FALSE)</f>
        <v>Empresas Municipales</v>
      </c>
      <c r="W1127" s="397" t="str">
        <f>+V1127</f>
        <v>Empresas Municipales</v>
      </c>
      <c r="X1127" s="240">
        <f>+VLOOKUP(A1127,[4]Sheet1!$A$13:$D$744,4,FALSE)</f>
        <v>0</v>
      </c>
      <c r="Y1127" s="240" t="e">
        <f>+VLOOKUP(X1127,bd_lista!$A$3:$C$592,3,FALSE)</f>
        <v>#N/A</v>
      </c>
      <c r="Z1127" s="290">
        <f>+X1127</f>
        <v>0</v>
      </c>
      <c r="AA1127" s="315" t="e">
        <f>+Y1127</f>
        <v>#N/A</v>
      </c>
    </row>
    <row r="1128" spans="1:27" customFormat="1" ht="15" hidden="1" customHeight="1">
      <c r="A1128" s="32">
        <v>2313</v>
      </c>
      <c r="B1128" s="394"/>
      <c r="C1128" s="245" t="str">
        <f>+VLOOKUP(A1128,bd_lista!$A$3:$C$592,3,FALSE)</f>
        <v>ENTIDAD MUNICIPAL DE ASEO URBANO SUCRE</v>
      </c>
      <c r="D1128" s="396"/>
      <c r="E1128" s="242" t="s">
        <v>1304</v>
      </c>
      <c r="F1128" s="243">
        <f ca="1">+IFERROR(INDEX('Hoja de Trabajo para listado'!$A$155:$Z$1048576,MATCH($A1128,'Hoja de Trabajo para listado'!$A$155:$A$1048576,0),MATCH((CUADRO!F$4&amp;$E1128),'Hoja de Trabajo para listado'!$A$151:$Z$151,0)),0)+IFERROR(INDEX('Hoja de Trabajo para listado'!$AB$155:$BA$1048576,MATCH($A1128,'Hoja de Trabajo para listado'!$AB$155:$AB$1048576,0),MATCH((CUADRO!F$4&amp;$E1128),'Hoja de Trabajo para listado'!$AB$151:$BA$151,0)),0)+IFERROR(INDEX('Hoja de Trabajo para listado'!$BC$155:$CB$1048576,MATCH($A1128,'Hoja de Trabajo para listado'!$BC$155:$BC$1048576,0),MATCH((CUADRO!F$4&amp;$E1128),'Hoja de Trabajo para listado'!$BC$151:$CB$151,0)),0)+IFERROR(INDEX('Hoja de Trabajo para listado'!$DE$153:$DG$274,MATCH($A1128,'Hoja de Trabajo para listado'!$DE$153:$DE$1048576,0),MATCH((CUADRO!F$4&amp;$E1128),'Hoja de Trabajo para listado'!$DE$151:$DG$151,0)),0)+IFERROR(INDEX('Hoja de Trabajo para listado'!$CD$155:$DC$1048576,MATCH($A1128,'Hoja de Trabajo para listado'!$CD$155:$CD$1048576,0),MATCH((CUADRO!F$4&amp;$E1128),'Hoja de Trabajo para listado'!$CD$151:$DC$151,0)),0)</f>
        <v>0</v>
      </c>
      <c r="G1128" s="243">
        <f ca="1">+IFERROR(INDEX('Hoja de Trabajo para listado'!$A$155:$Z$1048576,MATCH($A1128,'Hoja de Trabajo para listado'!$A$155:$A$1048576,0),MATCH((CUADRO!G$4&amp;$E1128),'Hoja de Trabajo para listado'!$A$151:$Z$151,0)),0)+IFERROR(INDEX('Hoja de Trabajo para listado'!$AB$155:$BA$1048576,MATCH($A1128,'Hoja de Trabajo para listado'!$AB$155:$AB$1048576,0),MATCH((CUADRO!G$4&amp;$E1128),'Hoja de Trabajo para listado'!$AB$151:$BA$151,0)),0)+IFERROR(INDEX('Hoja de Trabajo para listado'!$BC$155:$CB$1048576,MATCH($A1128,'Hoja de Trabajo para listado'!$BC$155:$BC$1048576,0),MATCH((CUADRO!G$4&amp;$E1128),'Hoja de Trabajo para listado'!$BC$151:$CB$151,0)),0)+IFERROR(INDEX('Hoja de Trabajo para listado'!$DE$153:$DG$274,MATCH($A1128,'Hoja de Trabajo para listado'!$DE$153:$DE$1048576,0),MATCH((CUADRO!G$4&amp;$E1128),'Hoja de Trabajo para listado'!$DE$151:$DG$151,0)),0)+IFERROR(INDEX('Hoja de Trabajo para listado'!$CD$155:$DC$1048576,MATCH($A1128,'Hoja de Trabajo para listado'!$CD$155:$CD$1048576,0),MATCH((CUADRO!G$4&amp;$E1128),'Hoja de Trabajo para listado'!$CD$151:$DC$151,0)),0)</f>
        <v>0</v>
      </c>
      <c r="H1128" s="243">
        <f ca="1">+IFERROR(INDEX('Hoja de Trabajo para listado'!$A$155:$Z$1048576,MATCH($A1128,'Hoja de Trabajo para listado'!$A$155:$A$1048576,0),MATCH((CUADRO!H$4&amp;$E1128),'Hoja de Trabajo para listado'!$A$151:$Z$151,0)),0)+IFERROR(INDEX('Hoja de Trabajo para listado'!$AB$155:$BA$1048576,MATCH($A1128,'Hoja de Trabajo para listado'!$AB$155:$AB$1048576,0),MATCH((CUADRO!H$4&amp;$E1128),'Hoja de Trabajo para listado'!$AB$151:$BA$151,0)),0)+IFERROR(INDEX('Hoja de Trabajo para listado'!$BC$155:$CB$1048576,MATCH($A1128,'Hoja de Trabajo para listado'!$BC$155:$BC$1048576,0),MATCH((CUADRO!H$4&amp;$E1128),'Hoja de Trabajo para listado'!$BC$151:$CB$151,0)),0)+IFERROR(INDEX('Hoja de Trabajo para listado'!$DE$153:$DG$274,MATCH($A1128,'Hoja de Trabajo para listado'!$DE$153:$DE$1048576,0),MATCH((CUADRO!H$4&amp;$E1128),'Hoja de Trabajo para listado'!$DE$151:$DG$151,0)),0)+IFERROR(INDEX('Hoja de Trabajo para listado'!$CD$155:$DC$1048576,MATCH($A1128,'Hoja de Trabajo para listado'!$CD$155:$CD$1048576,0),MATCH((CUADRO!H$4&amp;$E1128),'Hoja de Trabajo para listado'!$CD$151:$DC$151,0)),0)</f>
        <v>0</v>
      </c>
      <c r="I1128" s="243">
        <f ca="1">+IFERROR(INDEX('Hoja de Trabajo para listado'!$A$155:$Z$1048576,MATCH($A1128,'Hoja de Trabajo para listado'!$A$155:$A$1048576,0),MATCH((CUADRO!I$4&amp;$E1128),'Hoja de Trabajo para listado'!$A$151:$Z$151,0)),0)+IFERROR(INDEX('Hoja de Trabajo para listado'!$AB$155:$BA$1048576,MATCH($A1128,'Hoja de Trabajo para listado'!$AB$155:$AB$1048576,0),MATCH((CUADRO!I$4&amp;$E1128),'Hoja de Trabajo para listado'!$AB$151:$BA$151,0)),0)+IFERROR(INDEX('Hoja de Trabajo para listado'!$BC$155:$CB$1048576,MATCH($A1128,'Hoja de Trabajo para listado'!$BC$155:$BC$1048576,0),MATCH((CUADRO!I$4&amp;$E1128),'Hoja de Trabajo para listado'!$BC$151:$CB$151,0)),0)+IFERROR(INDEX('Hoja de Trabajo para listado'!$DE$153:$DG$274,MATCH($A1128,'Hoja de Trabajo para listado'!$DE$153:$DE$1048576,0),MATCH((CUADRO!I$4&amp;$E1128),'Hoja de Trabajo para listado'!$DE$151:$DG$151,0)),0)+IFERROR(INDEX('Hoja de Trabajo para listado'!$CD$155:$DC$1048576,MATCH($A1128,'Hoja de Trabajo para listado'!$CD$155:$CD$1048576,0),MATCH((CUADRO!I$4&amp;$E1128),'Hoja de Trabajo para listado'!$CD$151:$DC$151,0)),0)</f>
        <v>0</v>
      </c>
      <c r="J1128" s="243">
        <f ca="1">+IFERROR(INDEX('Hoja de Trabajo para listado'!$A$155:$Z$1048576,MATCH($A1128,'Hoja de Trabajo para listado'!$A$155:$A$1048576,0),MATCH((CUADRO!J$4&amp;$E1128),'Hoja de Trabajo para listado'!$A$151:$Z$151,0)),0)+IFERROR(INDEX('Hoja de Trabajo para listado'!$AB$155:$BA$1048576,MATCH($A1128,'Hoja de Trabajo para listado'!$AB$155:$AB$1048576,0),MATCH((CUADRO!J$4&amp;$E1128),'Hoja de Trabajo para listado'!$AB$151:$BA$151,0)),0)+IFERROR(INDEX('Hoja de Trabajo para listado'!$BC$155:$CB$1048576,MATCH($A1128,'Hoja de Trabajo para listado'!$BC$155:$BC$1048576,0),MATCH((CUADRO!J$4&amp;$E1128),'Hoja de Trabajo para listado'!$BC$151:$CB$151,0)),0)+IFERROR(INDEX('Hoja de Trabajo para listado'!$DE$153:$DG$274,MATCH($A1128,'Hoja de Trabajo para listado'!$DE$153:$DE$1048576,0),MATCH((CUADRO!J$4&amp;$E1128),'Hoja de Trabajo para listado'!$DE$151:$DG$151,0)),0)+IFERROR(INDEX('Hoja de Trabajo para listado'!$CD$155:$DC$1048576,MATCH($A1128,'Hoja de Trabajo para listado'!$CD$155:$CD$1048576,0),MATCH((CUADRO!J$4&amp;$E1128),'Hoja de Trabajo para listado'!$CD$151:$DC$151,0)),0)</f>
        <v>0</v>
      </c>
      <c r="K1128" s="243">
        <f ca="1">+IFERROR(INDEX('Hoja de Trabajo para listado'!$A$155:$Z$1048576,MATCH($A1128,'Hoja de Trabajo para listado'!$A$155:$A$1048576,0),MATCH((CUADRO!K$4&amp;$E1128),'Hoja de Trabajo para listado'!$A$151:$Z$151,0)),0)+IFERROR(INDEX('Hoja de Trabajo para listado'!$AB$155:$BA$1048576,MATCH($A1128,'Hoja de Trabajo para listado'!$AB$155:$AB$1048576,0),MATCH((CUADRO!K$4&amp;$E1128),'Hoja de Trabajo para listado'!$AB$151:$BA$151,0)),0)+IFERROR(INDEX('Hoja de Trabajo para listado'!$BC$155:$CB$1048576,MATCH($A1128,'Hoja de Trabajo para listado'!$BC$155:$BC$1048576,0),MATCH((CUADRO!K$4&amp;$E1128),'Hoja de Trabajo para listado'!$BC$151:$CB$151,0)),0)+IFERROR(INDEX('Hoja de Trabajo para listado'!$DE$153:$DG$274,MATCH($A1128,'Hoja de Trabajo para listado'!$DE$153:$DE$1048576,0),MATCH((CUADRO!K$4&amp;$E1128),'Hoja de Trabajo para listado'!$DE$151:$DG$151,0)),0)+IFERROR(INDEX('Hoja de Trabajo para listado'!$CD$155:$DC$1048576,MATCH($A1128,'Hoja de Trabajo para listado'!$CD$155:$CD$1048576,0),MATCH((CUADRO!K$4&amp;$E1128),'Hoja de Trabajo para listado'!$CD$151:$DC$151,0)),0)</f>
        <v>0</v>
      </c>
      <c r="L1128" s="243">
        <f ca="1">+IFERROR(INDEX('Hoja de Trabajo para listado'!$A$155:$Z$1048576,MATCH($A1128,'Hoja de Trabajo para listado'!$A$155:$A$1048576,0),MATCH((CUADRO!L$4&amp;$E1128),'Hoja de Trabajo para listado'!$A$151:$Z$151,0)),0)+IFERROR(INDEX('Hoja de Trabajo para listado'!$AB$155:$BA$1048576,MATCH($A1128,'Hoja de Trabajo para listado'!$AB$155:$AB$1048576,0),MATCH((CUADRO!L$4&amp;$E1128),'Hoja de Trabajo para listado'!$AB$151:$BA$151,0)),0)+IFERROR(INDEX('Hoja de Trabajo para listado'!$BC$155:$CB$1048576,MATCH($A1128,'Hoja de Trabajo para listado'!$BC$155:$BC$1048576,0),MATCH((CUADRO!L$4&amp;$E1128),'Hoja de Trabajo para listado'!$BC$151:$CB$151,0)),0)+IFERROR(INDEX('Hoja de Trabajo para listado'!$DE$153:$DG$274,MATCH($A1128,'Hoja de Trabajo para listado'!$DE$153:$DE$1048576,0),MATCH((CUADRO!L$4&amp;$E1128),'Hoja de Trabajo para listado'!$DE$151:$DG$151,0)),0)+IFERROR(INDEX('Hoja de Trabajo para listado'!$CD$155:$DC$1048576,MATCH($A1128,'Hoja de Trabajo para listado'!$CD$155:$CD$1048576,0),MATCH((CUADRO!L$4&amp;$E1128),'Hoja de Trabajo para listado'!$CD$151:$DC$151,0)),0)</f>
        <v>0</v>
      </c>
      <c r="M1128" s="243">
        <f ca="1">+IFERROR(INDEX('Hoja de Trabajo para listado'!$A$155:$Z$1048576,MATCH($A1128,'Hoja de Trabajo para listado'!$A$155:$A$1048576,0),MATCH((CUADRO!M$4&amp;$E1128),'Hoja de Trabajo para listado'!$A$151:$Z$151,0)),0)+IFERROR(INDEX('Hoja de Trabajo para listado'!$AB$155:$BA$1048576,MATCH($A1128,'Hoja de Trabajo para listado'!$AB$155:$AB$1048576,0),MATCH((CUADRO!M$4&amp;$E1128),'Hoja de Trabajo para listado'!$AB$151:$BA$151,0)),0)+IFERROR(INDEX('Hoja de Trabajo para listado'!$BC$155:$CB$1048576,MATCH($A1128,'Hoja de Trabajo para listado'!$BC$155:$BC$1048576,0),MATCH((CUADRO!M$4&amp;$E1128),'Hoja de Trabajo para listado'!$BC$151:$CB$151,0)),0)+IFERROR(INDEX('Hoja de Trabajo para listado'!$DE$153:$DG$274,MATCH($A1128,'Hoja de Trabajo para listado'!$DE$153:$DE$1048576,0),MATCH((CUADRO!M$4&amp;$E1128),'Hoja de Trabajo para listado'!$DE$151:$DG$151,0)),0)+IFERROR(INDEX('Hoja de Trabajo para listado'!$CD$155:$DC$1048576,MATCH($A1128,'Hoja de Trabajo para listado'!$CD$155:$CD$1048576,0),MATCH((CUADRO!M$4&amp;$E1128),'Hoja de Trabajo para listado'!$CD$151:$DC$151,0)),0)</f>
        <v>0</v>
      </c>
      <c r="N1128" s="243">
        <f ca="1">+IFERROR(INDEX('Hoja de Trabajo para listado'!$A$155:$Z$1048576,MATCH($A1128,'Hoja de Trabajo para listado'!$A$155:$A$1048576,0),MATCH((CUADRO!N$4&amp;$E1128),'Hoja de Trabajo para listado'!$A$151:$Z$151,0)),0)+IFERROR(INDEX('Hoja de Trabajo para listado'!$AB$155:$BA$1048576,MATCH($A1128,'Hoja de Trabajo para listado'!$AB$155:$AB$1048576,0),MATCH((CUADRO!N$4&amp;$E1128),'Hoja de Trabajo para listado'!$AB$151:$BA$151,0)),0)+IFERROR(INDEX('Hoja de Trabajo para listado'!$BC$155:$CB$1048576,MATCH($A1128,'Hoja de Trabajo para listado'!$BC$155:$BC$1048576,0),MATCH((CUADRO!N$4&amp;$E1128),'Hoja de Trabajo para listado'!$BC$151:$CB$151,0)),0)+IFERROR(INDEX('Hoja de Trabajo para listado'!$DE$153:$DG$274,MATCH($A1128,'Hoja de Trabajo para listado'!$DE$153:$DE$1048576,0),MATCH((CUADRO!N$4&amp;$E1128),'Hoja de Trabajo para listado'!$DE$151:$DG$151,0)),0)+IFERROR(INDEX('Hoja de Trabajo para listado'!$CD$155:$DC$1048576,MATCH($A1128,'Hoja de Trabajo para listado'!$CD$155:$CD$1048576,0),MATCH((CUADRO!N$4&amp;$E1128),'Hoja de Trabajo para listado'!$CD$151:$DC$151,0)),0)</f>
        <v>0</v>
      </c>
      <c r="O1128" s="243">
        <f ca="1">+IFERROR(INDEX('Hoja de Trabajo para listado'!$A$155:$Z$1048576,MATCH($A1128,'Hoja de Trabajo para listado'!$A$155:$A$1048576,0),MATCH((CUADRO!O$4&amp;$E1128),'Hoja de Trabajo para listado'!$A$151:$Z$151,0)),0)+IFERROR(INDEX('Hoja de Trabajo para listado'!$AB$155:$BA$1048576,MATCH($A1128,'Hoja de Trabajo para listado'!$AB$155:$AB$1048576,0),MATCH((CUADRO!O$4&amp;$E1128),'Hoja de Trabajo para listado'!$AB$151:$BA$151,0)),0)+IFERROR(INDEX('Hoja de Trabajo para listado'!$BC$155:$CB$1048576,MATCH($A1128,'Hoja de Trabajo para listado'!$BC$155:$BC$1048576,0),MATCH((CUADRO!O$4&amp;$E1128),'Hoja de Trabajo para listado'!$BC$151:$CB$151,0)),0)+IFERROR(INDEX('Hoja de Trabajo para listado'!$DE$153:$DG$274,MATCH($A1128,'Hoja de Trabajo para listado'!$DE$153:$DE$1048576,0),MATCH((CUADRO!O$4&amp;$E1128),'Hoja de Trabajo para listado'!$DE$151:$DG$151,0)),0)+IFERROR(INDEX('Hoja de Trabajo para listado'!$CD$155:$DC$1048576,MATCH($A1128,'Hoja de Trabajo para listado'!$CD$155:$CD$1048576,0),MATCH((CUADRO!O$4&amp;$E1128),'Hoja de Trabajo para listado'!$CD$151:$DC$151,0)),0)</f>
        <v>0</v>
      </c>
      <c r="P1128" s="243">
        <f ca="1">+IFERROR(INDEX('Hoja de Trabajo para listado'!$A$155:$Z$1048576,MATCH($A1128,'Hoja de Trabajo para listado'!$A$155:$A$1048576,0),MATCH((CUADRO!P$4&amp;$E1128),'Hoja de Trabajo para listado'!$A$151:$Z$151,0)),0)+IFERROR(INDEX('Hoja de Trabajo para listado'!$AB$155:$BA$1048576,MATCH($A1128,'Hoja de Trabajo para listado'!$AB$155:$AB$1048576,0),MATCH((CUADRO!P$4&amp;$E1128),'Hoja de Trabajo para listado'!$AB$151:$BA$151,0)),0)+IFERROR(INDEX('Hoja de Trabajo para listado'!$BC$155:$CB$1048576,MATCH($A1128,'Hoja de Trabajo para listado'!$BC$155:$BC$1048576,0),MATCH((CUADRO!P$4&amp;$E1128),'Hoja de Trabajo para listado'!$BC$151:$CB$151,0)),0)+IFERROR(INDEX('Hoja de Trabajo para listado'!$DE$153:$DG$274,MATCH($A1128,'Hoja de Trabajo para listado'!$DE$153:$DE$1048576,0),MATCH((CUADRO!P$4&amp;$E1128),'Hoja de Trabajo para listado'!$DE$151:$DG$151,0)),0)+IFERROR(INDEX('Hoja de Trabajo para listado'!$CD$155:$DC$1048576,MATCH($A1128,'Hoja de Trabajo para listado'!$CD$155:$CD$1048576,0),MATCH((CUADRO!P$4&amp;$E1128),'Hoja de Trabajo para listado'!$CD$151:$DC$151,0)),0)</f>
        <v>0</v>
      </c>
      <c r="Q1128" s="243">
        <f ca="1">+IFERROR(INDEX('Hoja de Trabajo para listado'!$A$155:$Z$1048576,MATCH($A1128,'Hoja de Trabajo para listado'!$A$155:$A$1048576,0),MATCH((CUADRO!Q$4&amp;$E1128),'Hoja de Trabajo para listado'!$A$151:$Z$151,0)),0)+IFERROR(INDEX('Hoja de Trabajo para listado'!$AB$155:$BA$1048576,MATCH($A1128,'Hoja de Trabajo para listado'!$AB$155:$AB$1048576,0),MATCH((CUADRO!Q$4&amp;$E1128),'Hoja de Trabajo para listado'!$AB$151:$BA$151,0)),0)+IFERROR(INDEX('Hoja de Trabajo para listado'!$BC$155:$CB$1048576,MATCH($A1128,'Hoja de Trabajo para listado'!$BC$155:$BC$1048576,0),MATCH((CUADRO!Q$4&amp;$E1128),'Hoja de Trabajo para listado'!$BC$151:$CB$151,0)),0)+IFERROR(INDEX('Hoja de Trabajo para listado'!$DE$153:$DG$274,MATCH($A1128,'Hoja de Trabajo para listado'!$DE$153:$DE$1048576,0),MATCH((CUADRO!Q$4&amp;$E1128),'Hoja de Trabajo para listado'!$DE$151:$DG$151,0)),0)+IFERROR(INDEX('Hoja de Trabajo para listado'!$CD$155:$DC$1048576,MATCH($A1128,'Hoja de Trabajo para listado'!$CD$155:$CD$1048576,0),MATCH((CUADRO!Q$4&amp;$E1128),'Hoja de Trabajo para listado'!$CD$151:$DC$151,0)),0)</f>
        <v>0</v>
      </c>
      <c r="R1128" s="243">
        <f t="shared" ca="1" si="41"/>
        <v>0</v>
      </c>
      <c r="S1128" s="256">
        <f ca="1">+R1127+R1128</f>
        <v>0</v>
      </c>
      <c r="T1128" s="243">
        <f ca="1">+S1128</f>
        <v>0</v>
      </c>
      <c r="U1128" s="242">
        <f t="shared" si="42"/>
        <v>2</v>
      </c>
      <c r="V1128" s="327" t="str">
        <f>+VLOOKUP(A1128,bd_lista!$A$3:$E$592,5,FALSE)</f>
        <v>Empresas Municipales</v>
      </c>
      <c r="W1128" s="398"/>
      <c r="X1128" s="240">
        <f>+VLOOKUP(A1128,[4]Sheet1!$A$13:$D$744,4,FALSE)</f>
        <v>0</v>
      </c>
      <c r="Y1128" s="240" t="e">
        <f>+VLOOKUP(X1128,bd_lista!$A$3:$C$592,3,FALSE)</f>
        <v>#N/A</v>
      </c>
      <c r="Z1128" s="288"/>
      <c r="AA1128" s="317"/>
    </row>
    <row r="1129" spans="1:27" customFormat="1" ht="15" hidden="1" customHeight="1">
      <c r="A1129" s="32">
        <v>2314</v>
      </c>
      <c r="B1129" s="393">
        <f>+A1129</f>
        <v>2314</v>
      </c>
      <c r="C1129" s="245" t="str">
        <f>+VLOOKUP(A1129,bd_lista!$A$3:$C$592,3,FALSE)</f>
        <v>EMPRESA MUNICIPAL DE AREAS VERDES SUCRE</v>
      </c>
      <c r="D1129" s="395" t="str">
        <f>+C1129</f>
        <v>EMPRESA MUNICIPAL DE AREAS VERDES SUCRE</v>
      </c>
      <c r="E1129" s="240" t="s">
        <v>1303</v>
      </c>
      <c r="F1129" s="241">
        <f ca="1">+IFERROR(INDEX('Hoja de Trabajo para listado'!$A$155:$Z$1048576,MATCH($A1129,'Hoja de Trabajo para listado'!$A$155:$A$1048576,0),MATCH((CUADRO!F$4&amp;$E1129),'Hoja de Trabajo para listado'!$A$151:$Z$151,0)),0)+IFERROR(INDEX('Hoja de Trabajo para listado'!$AB$155:$BA$1048576,MATCH($A1129,'Hoja de Trabajo para listado'!$AB$155:$AB$1048576,0),MATCH((CUADRO!F$4&amp;$E1129),'Hoja de Trabajo para listado'!$AB$151:$BA$151,0)),0)+IFERROR(INDEX('Hoja de Trabajo para listado'!$BC$155:$CB$1048576,MATCH($A1129,'Hoja de Trabajo para listado'!$BC$155:$BC$1048576,0),MATCH((CUADRO!F$4&amp;$E1129),'Hoja de Trabajo para listado'!$BC$151:$CB$151,0)),0)+IFERROR(INDEX('Hoja de Trabajo para listado'!$DE$153:$DG$274,MATCH($A1129,'Hoja de Trabajo para listado'!$DE$153:$DE$1048576,0),MATCH((CUADRO!F$4&amp;$E1129),'Hoja de Trabajo para listado'!$DE$151:$DG$151,0)),0)+IFERROR(INDEX('Hoja de Trabajo para listado'!$CD$155:$DC$1048576,MATCH($A1129,'Hoja de Trabajo para listado'!$CD$155:$CD$1048576,0),MATCH((CUADRO!F$4&amp;$E1129),'Hoja de Trabajo para listado'!$CD$151:$DC$151,0)),0)</f>
        <v>0</v>
      </c>
      <c r="G1129" s="241">
        <f ca="1">+IFERROR(INDEX('Hoja de Trabajo para listado'!$A$155:$Z$1048576,MATCH($A1129,'Hoja de Trabajo para listado'!$A$155:$A$1048576,0),MATCH((CUADRO!G$4&amp;$E1129),'Hoja de Trabajo para listado'!$A$151:$Z$151,0)),0)+IFERROR(INDEX('Hoja de Trabajo para listado'!$AB$155:$BA$1048576,MATCH($A1129,'Hoja de Trabajo para listado'!$AB$155:$AB$1048576,0),MATCH((CUADRO!G$4&amp;$E1129),'Hoja de Trabajo para listado'!$AB$151:$BA$151,0)),0)+IFERROR(INDEX('Hoja de Trabajo para listado'!$BC$155:$CB$1048576,MATCH($A1129,'Hoja de Trabajo para listado'!$BC$155:$BC$1048576,0),MATCH((CUADRO!G$4&amp;$E1129),'Hoja de Trabajo para listado'!$BC$151:$CB$151,0)),0)+IFERROR(INDEX('Hoja de Trabajo para listado'!$DE$153:$DG$274,MATCH($A1129,'Hoja de Trabajo para listado'!$DE$153:$DE$1048576,0),MATCH((CUADRO!G$4&amp;$E1129),'Hoja de Trabajo para listado'!$DE$151:$DG$151,0)),0)+IFERROR(INDEX('Hoja de Trabajo para listado'!$CD$155:$DC$1048576,MATCH($A1129,'Hoja de Trabajo para listado'!$CD$155:$CD$1048576,0),MATCH((CUADRO!G$4&amp;$E1129),'Hoja de Trabajo para listado'!$CD$151:$DC$151,0)),0)</f>
        <v>0</v>
      </c>
      <c r="H1129" s="241">
        <f ca="1">+IFERROR(INDEX('Hoja de Trabajo para listado'!$A$155:$Z$1048576,MATCH($A1129,'Hoja de Trabajo para listado'!$A$155:$A$1048576,0),MATCH((CUADRO!H$4&amp;$E1129),'Hoja de Trabajo para listado'!$A$151:$Z$151,0)),0)+IFERROR(INDEX('Hoja de Trabajo para listado'!$AB$155:$BA$1048576,MATCH($A1129,'Hoja de Trabajo para listado'!$AB$155:$AB$1048576,0),MATCH((CUADRO!H$4&amp;$E1129),'Hoja de Trabajo para listado'!$AB$151:$BA$151,0)),0)+IFERROR(INDEX('Hoja de Trabajo para listado'!$BC$155:$CB$1048576,MATCH($A1129,'Hoja de Trabajo para listado'!$BC$155:$BC$1048576,0),MATCH((CUADRO!H$4&amp;$E1129),'Hoja de Trabajo para listado'!$BC$151:$CB$151,0)),0)+IFERROR(INDEX('Hoja de Trabajo para listado'!$DE$153:$DG$274,MATCH($A1129,'Hoja de Trabajo para listado'!$DE$153:$DE$1048576,0),MATCH((CUADRO!H$4&amp;$E1129),'Hoja de Trabajo para listado'!$DE$151:$DG$151,0)),0)+IFERROR(INDEX('Hoja de Trabajo para listado'!$CD$155:$DC$1048576,MATCH($A1129,'Hoja de Trabajo para listado'!$CD$155:$CD$1048576,0),MATCH((CUADRO!H$4&amp;$E1129),'Hoja de Trabajo para listado'!$CD$151:$DC$151,0)),0)</f>
        <v>0</v>
      </c>
      <c r="I1129" s="241">
        <f ca="1">+IFERROR(INDEX('Hoja de Trabajo para listado'!$A$155:$Z$1048576,MATCH($A1129,'Hoja de Trabajo para listado'!$A$155:$A$1048576,0),MATCH((CUADRO!I$4&amp;$E1129),'Hoja de Trabajo para listado'!$A$151:$Z$151,0)),0)+IFERROR(INDEX('Hoja de Trabajo para listado'!$AB$155:$BA$1048576,MATCH($A1129,'Hoja de Trabajo para listado'!$AB$155:$AB$1048576,0),MATCH((CUADRO!I$4&amp;$E1129),'Hoja de Trabajo para listado'!$AB$151:$BA$151,0)),0)+IFERROR(INDEX('Hoja de Trabajo para listado'!$BC$155:$CB$1048576,MATCH($A1129,'Hoja de Trabajo para listado'!$BC$155:$BC$1048576,0),MATCH((CUADRO!I$4&amp;$E1129),'Hoja de Trabajo para listado'!$BC$151:$CB$151,0)),0)+IFERROR(INDEX('Hoja de Trabajo para listado'!$DE$153:$DG$274,MATCH($A1129,'Hoja de Trabajo para listado'!$DE$153:$DE$1048576,0),MATCH((CUADRO!I$4&amp;$E1129),'Hoja de Trabajo para listado'!$DE$151:$DG$151,0)),0)+IFERROR(INDEX('Hoja de Trabajo para listado'!$CD$155:$DC$1048576,MATCH($A1129,'Hoja de Trabajo para listado'!$CD$155:$CD$1048576,0),MATCH((CUADRO!I$4&amp;$E1129),'Hoja de Trabajo para listado'!$CD$151:$DC$151,0)),0)</f>
        <v>0</v>
      </c>
      <c r="J1129" s="241">
        <f ca="1">+IFERROR(INDEX('Hoja de Trabajo para listado'!$A$155:$Z$1048576,MATCH($A1129,'Hoja de Trabajo para listado'!$A$155:$A$1048576,0),MATCH((CUADRO!J$4&amp;$E1129),'Hoja de Trabajo para listado'!$A$151:$Z$151,0)),0)+IFERROR(INDEX('Hoja de Trabajo para listado'!$AB$155:$BA$1048576,MATCH($A1129,'Hoja de Trabajo para listado'!$AB$155:$AB$1048576,0),MATCH((CUADRO!J$4&amp;$E1129),'Hoja de Trabajo para listado'!$AB$151:$BA$151,0)),0)+IFERROR(INDEX('Hoja de Trabajo para listado'!$BC$155:$CB$1048576,MATCH($A1129,'Hoja de Trabajo para listado'!$BC$155:$BC$1048576,0),MATCH((CUADRO!J$4&amp;$E1129),'Hoja de Trabajo para listado'!$BC$151:$CB$151,0)),0)+IFERROR(INDEX('Hoja de Trabajo para listado'!$DE$153:$DG$274,MATCH($A1129,'Hoja de Trabajo para listado'!$DE$153:$DE$1048576,0),MATCH((CUADRO!J$4&amp;$E1129),'Hoja de Trabajo para listado'!$DE$151:$DG$151,0)),0)+IFERROR(INDEX('Hoja de Trabajo para listado'!$CD$155:$DC$1048576,MATCH($A1129,'Hoja de Trabajo para listado'!$CD$155:$CD$1048576,0),MATCH((CUADRO!J$4&amp;$E1129),'Hoja de Trabajo para listado'!$CD$151:$DC$151,0)),0)</f>
        <v>0</v>
      </c>
      <c r="K1129" s="241">
        <f ca="1">+IFERROR(INDEX('Hoja de Trabajo para listado'!$A$155:$Z$1048576,MATCH($A1129,'Hoja de Trabajo para listado'!$A$155:$A$1048576,0),MATCH((CUADRO!K$4&amp;$E1129),'Hoja de Trabajo para listado'!$A$151:$Z$151,0)),0)+IFERROR(INDEX('Hoja de Trabajo para listado'!$AB$155:$BA$1048576,MATCH($A1129,'Hoja de Trabajo para listado'!$AB$155:$AB$1048576,0),MATCH((CUADRO!K$4&amp;$E1129),'Hoja de Trabajo para listado'!$AB$151:$BA$151,0)),0)+IFERROR(INDEX('Hoja de Trabajo para listado'!$BC$155:$CB$1048576,MATCH($A1129,'Hoja de Trabajo para listado'!$BC$155:$BC$1048576,0),MATCH((CUADRO!K$4&amp;$E1129),'Hoja de Trabajo para listado'!$BC$151:$CB$151,0)),0)+IFERROR(INDEX('Hoja de Trabajo para listado'!$DE$153:$DG$274,MATCH($A1129,'Hoja de Trabajo para listado'!$DE$153:$DE$1048576,0),MATCH((CUADRO!K$4&amp;$E1129),'Hoja de Trabajo para listado'!$DE$151:$DG$151,0)),0)+IFERROR(INDEX('Hoja de Trabajo para listado'!$CD$155:$DC$1048576,MATCH($A1129,'Hoja de Trabajo para listado'!$CD$155:$CD$1048576,0),MATCH((CUADRO!K$4&amp;$E1129),'Hoja de Trabajo para listado'!$CD$151:$DC$151,0)),0)</f>
        <v>0</v>
      </c>
      <c r="L1129" s="241">
        <f ca="1">+IFERROR(INDEX('Hoja de Trabajo para listado'!$A$155:$Z$1048576,MATCH($A1129,'Hoja de Trabajo para listado'!$A$155:$A$1048576,0),MATCH((CUADRO!L$4&amp;$E1129),'Hoja de Trabajo para listado'!$A$151:$Z$151,0)),0)+IFERROR(INDEX('Hoja de Trabajo para listado'!$AB$155:$BA$1048576,MATCH($A1129,'Hoja de Trabajo para listado'!$AB$155:$AB$1048576,0),MATCH((CUADRO!L$4&amp;$E1129),'Hoja de Trabajo para listado'!$AB$151:$BA$151,0)),0)+IFERROR(INDEX('Hoja de Trabajo para listado'!$BC$155:$CB$1048576,MATCH($A1129,'Hoja de Trabajo para listado'!$BC$155:$BC$1048576,0),MATCH((CUADRO!L$4&amp;$E1129),'Hoja de Trabajo para listado'!$BC$151:$CB$151,0)),0)+IFERROR(INDEX('Hoja de Trabajo para listado'!$DE$153:$DG$274,MATCH($A1129,'Hoja de Trabajo para listado'!$DE$153:$DE$1048576,0),MATCH((CUADRO!L$4&amp;$E1129),'Hoja de Trabajo para listado'!$DE$151:$DG$151,0)),0)+IFERROR(INDEX('Hoja de Trabajo para listado'!$CD$155:$DC$1048576,MATCH($A1129,'Hoja de Trabajo para listado'!$CD$155:$CD$1048576,0),MATCH((CUADRO!L$4&amp;$E1129),'Hoja de Trabajo para listado'!$CD$151:$DC$151,0)),0)</f>
        <v>0</v>
      </c>
      <c r="M1129" s="241">
        <f ca="1">+IFERROR(INDEX('Hoja de Trabajo para listado'!$A$155:$Z$1048576,MATCH($A1129,'Hoja de Trabajo para listado'!$A$155:$A$1048576,0),MATCH((CUADRO!M$4&amp;$E1129),'Hoja de Trabajo para listado'!$A$151:$Z$151,0)),0)+IFERROR(INDEX('Hoja de Trabajo para listado'!$AB$155:$BA$1048576,MATCH($A1129,'Hoja de Trabajo para listado'!$AB$155:$AB$1048576,0),MATCH((CUADRO!M$4&amp;$E1129),'Hoja de Trabajo para listado'!$AB$151:$BA$151,0)),0)+IFERROR(INDEX('Hoja de Trabajo para listado'!$BC$155:$CB$1048576,MATCH($A1129,'Hoja de Trabajo para listado'!$BC$155:$BC$1048576,0),MATCH((CUADRO!M$4&amp;$E1129),'Hoja de Trabajo para listado'!$BC$151:$CB$151,0)),0)+IFERROR(INDEX('Hoja de Trabajo para listado'!$DE$153:$DG$274,MATCH($A1129,'Hoja de Trabajo para listado'!$DE$153:$DE$1048576,0),MATCH((CUADRO!M$4&amp;$E1129),'Hoja de Trabajo para listado'!$DE$151:$DG$151,0)),0)+IFERROR(INDEX('Hoja de Trabajo para listado'!$CD$155:$DC$1048576,MATCH($A1129,'Hoja de Trabajo para listado'!$CD$155:$CD$1048576,0),MATCH((CUADRO!M$4&amp;$E1129),'Hoja de Trabajo para listado'!$CD$151:$DC$151,0)),0)</f>
        <v>0</v>
      </c>
      <c r="N1129" s="241">
        <f ca="1">+IFERROR(INDEX('Hoja de Trabajo para listado'!$A$155:$Z$1048576,MATCH($A1129,'Hoja de Trabajo para listado'!$A$155:$A$1048576,0),MATCH((CUADRO!N$4&amp;$E1129),'Hoja de Trabajo para listado'!$A$151:$Z$151,0)),0)+IFERROR(INDEX('Hoja de Trabajo para listado'!$AB$155:$BA$1048576,MATCH($A1129,'Hoja de Trabajo para listado'!$AB$155:$AB$1048576,0),MATCH((CUADRO!N$4&amp;$E1129),'Hoja de Trabajo para listado'!$AB$151:$BA$151,0)),0)+IFERROR(INDEX('Hoja de Trabajo para listado'!$BC$155:$CB$1048576,MATCH($A1129,'Hoja de Trabajo para listado'!$BC$155:$BC$1048576,0),MATCH((CUADRO!N$4&amp;$E1129),'Hoja de Trabajo para listado'!$BC$151:$CB$151,0)),0)+IFERROR(INDEX('Hoja de Trabajo para listado'!$DE$153:$DG$274,MATCH($A1129,'Hoja de Trabajo para listado'!$DE$153:$DE$1048576,0),MATCH((CUADRO!N$4&amp;$E1129),'Hoja de Trabajo para listado'!$DE$151:$DG$151,0)),0)+IFERROR(INDEX('Hoja de Trabajo para listado'!$CD$155:$DC$1048576,MATCH($A1129,'Hoja de Trabajo para listado'!$CD$155:$CD$1048576,0),MATCH((CUADRO!N$4&amp;$E1129),'Hoja de Trabajo para listado'!$CD$151:$DC$151,0)),0)</f>
        <v>0</v>
      </c>
      <c r="O1129" s="241">
        <f ca="1">+IFERROR(INDEX('Hoja de Trabajo para listado'!$A$155:$Z$1048576,MATCH($A1129,'Hoja de Trabajo para listado'!$A$155:$A$1048576,0),MATCH((CUADRO!O$4&amp;$E1129),'Hoja de Trabajo para listado'!$A$151:$Z$151,0)),0)+IFERROR(INDEX('Hoja de Trabajo para listado'!$AB$155:$BA$1048576,MATCH($A1129,'Hoja de Trabajo para listado'!$AB$155:$AB$1048576,0),MATCH((CUADRO!O$4&amp;$E1129),'Hoja de Trabajo para listado'!$AB$151:$BA$151,0)),0)+IFERROR(INDEX('Hoja de Trabajo para listado'!$BC$155:$CB$1048576,MATCH($A1129,'Hoja de Trabajo para listado'!$BC$155:$BC$1048576,0),MATCH((CUADRO!O$4&amp;$E1129),'Hoja de Trabajo para listado'!$BC$151:$CB$151,0)),0)+IFERROR(INDEX('Hoja de Trabajo para listado'!$DE$153:$DG$274,MATCH($A1129,'Hoja de Trabajo para listado'!$DE$153:$DE$1048576,0),MATCH((CUADRO!O$4&amp;$E1129),'Hoja de Trabajo para listado'!$DE$151:$DG$151,0)),0)+IFERROR(INDEX('Hoja de Trabajo para listado'!$CD$155:$DC$1048576,MATCH($A1129,'Hoja de Trabajo para listado'!$CD$155:$CD$1048576,0),MATCH((CUADRO!O$4&amp;$E1129),'Hoja de Trabajo para listado'!$CD$151:$DC$151,0)),0)</f>
        <v>0</v>
      </c>
      <c r="P1129" s="241">
        <f ca="1">+IFERROR(INDEX('Hoja de Trabajo para listado'!$A$155:$Z$1048576,MATCH($A1129,'Hoja de Trabajo para listado'!$A$155:$A$1048576,0),MATCH((CUADRO!P$4&amp;$E1129),'Hoja de Trabajo para listado'!$A$151:$Z$151,0)),0)+IFERROR(INDEX('Hoja de Trabajo para listado'!$AB$155:$BA$1048576,MATCH($A1129,'Hoja de Trabajo para listado'!$AB$155:$AB$1048576,0),MATCH((CUADRO!P$4&amp;$E1129),'Hoja de Trabajo para listado'!$AB$151:$BA$151,0)),0)+IFERROR(INDEX('Hoja de Trabajo para listado'!$BC$155:$CB$1048576,MATCH($A1129,'Hoja de Trabajo para listado'!$BC$155:$BC$1048576,0),MATCH((CUADRO!P$4&amp;$E1129),'Hoja de Trabajo para listado'!$BC$151:$CB$151,0)),0)+IFERROR(INDEX('Hoja de Trabajo para listado'!$DE$153:$DG$274,MATCH($A1129,'Hoja de Trabajo para listado'!$DE$153:$DE$1048576,0),MATCH((CUADRO!P$4&amp;$E1129),'Hoja de Trabajo para listado'!$DE$151:$DG$151,0)),0)+IFERROR(INDEX('Hoja de Trabajo para listado'!$CD$155:$DC$1048576,MATCH($A1129,'Hoja de Trabajo para listado'!$CD$155:$CD$1048576,0),MATCH((CUADRO!P$4&amp;$E1129),'Hoja de Trabajo para listado'!$CD$151:$DC$151,0)),0)</f>
        <v>0</v>
      </c>
      <c r="Q1129" s="241">
        <f ca="1">+IFERROR(INDEX('Hoja de Trabajo para listado'!$A$155:$Z$1048576,MATCH($A1129,'Hoja de Trabajo para listado'!$A$155:$A$1048576,0),MATCH((CUADRO!Q$4&amp;$E1129),'Hoja de Trabajo para listado'!$A$151:$Z$151,0)),0)+IFERROR(INDEX('Hoja de Trabajo para listado'!$AB$155:$BA$1048576,MATCH($A1129,'Hoja de Trabajo para listado'!$AB$155:$AB$1048576,0),MATCH((CUADRO!Q$4&amp;$E1129),'Hoja de Trabajo para listado'!$AB$151:$BA$151,0)),0)+IFERROR(INDEX('Hoja de Trabajo para listado'!$BC$155:$CB$1048576,MATCH($A1129,'Hoja de Trabajo para listado'!$BC$155:$BC$1048576,0),MATCH((CUADRO!Q$4&amp;$E1129),'Hoja de Trabajo para listado'!$BC$151:$CB$151,0)),0)+IFERROR(INDEX('Hoja de Trabajo para listado'!$DE$153:$DG$274,MATCH($A1129,'Hoja de Trabajo para listado'!$DE$153:$DE$1048576,0),MATCH((CUADRO!Q$4&amp;$E1129),'Hoja de Trabajo para listado'!$DE$151:$DG$151,0)),0)+IFERROR(INDEX('Hoja de Trabajo para listado'!$CD$155:$DC$1048576,MATCH($A1129,'Hoja de Trabajo para listado'!$CD$155:$CD$1048576,0),MATCH((CUADRO!Q$4&amp;$E1129),'Hoja de Trabajo para listado'!$CD$151:$DC$151,0)),0)</f>
        <v>0</v>
      </c>
      <c r="R1129" s="241">
        <f t="shared" ca="1" si="41"/>
        <v>0</v>
      </c>
      <c r="S1129" s="247"/>
      <c r="T1129" s="241">
        <f ca="1">+T1130</f>
        <v>0</v>
      </c>
      <c r="U1129" s="240">
        <f t="shared" si="42"/>
        <v>1</v>
      </c>
      <c r="V1129" s="327" t="str">
        <f>+VLOOKUP(A1129,bd_lista!$A$3:$E$592,5,FALSE)</f>
        <v>Empresas Municipales</v>
      </c>
      <c r="W1129" s="397" t="str">
        <f>+V1129</f>
        <v>Empresas Municipales</v>
      </c>
      <c r="X1129" s="240">
        <f>+VLOOKUP(A1129,[4]Sheet1!$A$13:$D$744,4,FALSE)</f>
        <v>0</v>
      </c>
      <c r="Y1129" s="240" t="e">
        <f>+VLOOKUP(X1129,bd_lista!$A$3:$C$592,3,FALSE)</f>
        <v>#N/A</v>
      </c>
      <c r="Z1129" s="290">
        <f>+X1129</f>
        <v>0</v>
      </c>
      <c r="AA1129" s="315" t="e">
        <f>+Y1129</f>
        <v>#N/A</v>
      </c>
    </row>
    <row r="1130" spans="1:27" customFormat="1" ht="15" hidden="1" customHeight="1">
      <c r="A1130" s="32">
        <v>2314</v>
      </c>
      <c r="B1130" s="394"/>
      <c r="C1130" s="245" t="str">
        <f>+VLOOKUP(A1130,bd_lista!$A$3:$C$592,3,FALSE)</f>
        <v>EMPRESA MUNICIPAL DE AREAS VERDES SUCRE</v>
      </c>
      <c r="D1130" s="396"/>
      <c r="E1130" s="242" t="s">
        <v>1304</v>
      </c>
      <c r="F1130" s="243">
        <f ca="1">+IFERROR(INDEX('Hoja de Trabajo para listado'!$A$155:$Z$1048576,MATCH($A1130,'Hoja de Trabajo para listado'!$A$155:$A$1048576,0),MATCH((CUADRO!F$4&amp;$E1130),'Hoja de Trabajo para listado'!$A$151:$Z$151,0)),0)+IFERROR(INDEX('Hoja de Trabajo para listado'!$AB$155:$BA$1048576,MATCH($A1130,'Hoja de Trabajo para listado'!$AB$155:$AB$1048576,0),MATCH((CUADRO!F$4&amp;$E1130),'Hoja de Trabajo para listado'!$AB$151:$BA$151,0)),0)+IFERROR(INDEX('Hoja de Trabajo para listado'!$BC$155:$CB$1048576,MATCH($A1130,'Hoja de Trabajo para listado'!$BC$155:$BC$1048576,0),MATCH((CUADRO!F$4&amp;$E1130),'Hoja de Trabajo para listado'!$BC$151:$CB$151,0)),0)+IFERROR(INDEX('Hoja de Trabajo para listado'!$DE$153:$DG$274,MATCH($A1130,'Hoja de Trabajo para listado'!$DE$153:$DE$1048576,0),MATCH((CUADRO!F$4&amp;$E1130),'Hoja de Trabajo para listado'!$DE$151:$DG$151,0)),0)+IFERROR(INDEX('Hoja de Trabajo para listado'!$CD$155:$DC$1048576,MATCH($A1130,'Hoja de Trabajo para listado'!$CD$155:$CD$1048576,0),MATCH((CUADRO!F$4&amp;$E1130),'Hoja de Trabajo para listado'!$CD$151:$DC$151,0)),0)</f>
        <v>0</v>
      </c>
      <c r="G1130" s="243">
        <f ca="1">+IFERROR(INDEX('Hoja de Trabajo para listado'!$A$155:$Z$1048576,MATCH($A1130,'Hoja de Trabajo para listado'!$A$155:$A$1048576,0),MATCH((CUADRO!G$4&amp;$E1130),'Hoja de Trabajo para listado'!$A$151:$Z$151,0)),0)+IFERROR(INDEX('Hoja de Trabajo para listado'!$AB$155:$BA$1048576,MATCH($A1130,'Hoja de Trabajo para listado'!$AB$155:$AB$1048576,0),MATCH((CUADRO!G$4&amp;$E1130),'Hoja de Trabajo para listado'!$AB$151:$BA$151,0)),0)+IFERROR(INDEX('Hoja de Trabajo para listado'!$BC$155:$CB$1048576,MATCH($A1130,'Hoja de Trabajo para listado'!$BC$155:$BC$1048576,0),MATCH((CUADRO!G$4&amp;$E1130),'Hoja de Trabajo para listado'!$BC$151:$CB$151,0)),0)+IFERROR(INDEX('Hoja de Trabajo para listado'!$DE$153:$DG$274,MATCH($A1130,'Hoja de Trabajo para listado'!$DE$153:$DE$1048576,0),MATCH((CUADRO!G$4&amp;$E1130),'Hoja de Trabajo para listado'!$DE$151:$DG$151,0)),0)+IFERROR(INDEX('Hoja de Trabajo para listado'!$CD$155:$DC$1048576,MATCH($A1130,'Hoja de Trabajo para listado'!$CD$155:$CD$1048576,0),MATCH((CUADRO!G$4&amp;$E1130),'Hoja de Trabajo para listado'!$CD$151:$DC$151,0)),0)</f>
        <v>0</v>
      </c>
      <c r="H1130" s="243">
        <f ca="1">+IFERROR(INDEX('Hoja de Trabajo para listado'!$A$155:$Z$1048576,MATCH($A1130,'Hoja de Trabajo para listado'!$A$155:$A$1048576,0),MATCH((CUADRO!H$4&amp;$E1130),'Hoja de Trabajo para listado'!$A$151:$Z$151,0)),0)+IFERROR(INDEX('Hoja de Trabajo para listado'!$AB$155:$BA$1048576,MATCH($A1130,'Hoja de Trabajo para listado'!$AB$155:$AB$1048576,0),MATCH((CUADRO!H$4&amp;$E1130),'Hoja de Trabajo para listado'!$AB$151:$BA$151,0)),0)+IFERROR(INDEX('Hoja de Trabajo para listado'!$BC$155:$CB$1048576,MATCH($A1130,'Hoja de Trabajo para listado'!$BC$155:$BC$1048576,0),MATCH((CUADRO!H$4&amp;$E1130),'Hoja de Trabajo para listado'!$BC$151:$CB$151,0)),0)+IFERROR(INDEX('Hoja de Trabajo para listado'!$DE$153:$DG$274,MATCH($A1130,'Hoja de Trabajo para listado'!$DE$153:$DE$1048576,0),MATCH((CUADRO!H$4&amp;$E1130),'Hoja de Trabajo para listado'!$DE$151:$DG$151,0)),0)+IFERROR(INDEX('Hoja de Trabajo para listado'!$CD$155:$DC$1048576,MATCH($A1130,'Hoja de Trabajo para listado'!$CD$155:$CD$1048576,0),MATCH((CUADRO!H$4&amp;$E1130),'Hoja de Trabajo para listado'!$CD$151:$DC$151,0)),0)</f>
        <v>0</v>
      </c>
      <c r="I1130" s="243">
        <f ca="1">+IFERROR(INDEX('Hoja de Trabajo para listado'!$A$155:$Z$1048576,MATCH($A1130,'Hoja de Trabajo para listado'!$A$155:$A$1048576,0),MATCH((CUADRO!I$4&amp;$E1130),'Hoja de Trabajo para listado'!$A$151:$Z$151,0)),0)+IFERROR(INDEX('Hoja de Trabajo para listado'!$AB$155:$BA$1048576,MATCH($A1130,'Hoja de Trabajo para listado'!$AB$155:$AB$1048576,0),MATCH((CUADRO!I$4&amp;$E1130),'Hoja de Trabajo para listado'!$AB$151:$BA$151,0)),0)+IFERROR(INDEX('Hoja de Trabajo para listado'!$BC$155:$CB$1048576,MATCH($A1130,'Hoja de Trabajo para listado'!$BC$155:$BC$1048576,0),MATCH((CUADRO!I$4&amp;$E1130),'Hoja de Trabajo para listado'!$BC$151:$CB$151,0)),0)+IFERROR(INDEX('Hoja de Trabajo para listado'!$DE$153:$DG$274,MATCH($A1130,'Hoja de Trabajo para listado'!$DE$153:$DE$1048576,0),MATCH((CUADRO!I$4&amp;$E1130),'Hoja de Trabajo para listado'!$DE$151:$DG$151,0)),0)+IFERROR(INDEX('Hoja de Trabajo para listado'!$CD$155:$DC$1048576,MATCH($A1130,'Hoja de Trabajo para listado'!$CD$155:$CD$1048576,0),MATCH((CUADRO!I$4&amp;$E1130),'Hoja de Trabajo para listado'!$CD$151:$DC$151,0)),0)</f>
        <v>0</v>
      </c>
      <c r="J1130" s="243">
        <f ca="1">+IFERROR(INDEX('Hoja de Trabajo para listado'!$A$155:$Z$1048576,MATCH($A1130,'Hoja de Trabajo para listado'!$A$155:$A$1048576,0),MATCH((CUADRO!J$4&amp;$E1130),'Hoja de Trabajo para listado'!$A$151:$Z$151,0)),0)+IFERROR(INDEX('Hoja de Trabajo para listado'!$AB$155:$BA$1048576,MATCH($A1130,'Hoja de Trabajo para listado'!$AB$155:$AB$1048576,0),MATCH((CUADRO!J$4&amp;$E1130),'Hoja de Trabajo para listado'!$AB$151:$BA$151,0)),0)+IFERROR(INDEX('Hoja de Trabajo para listado'!$BC$155:$CB$1048576,MATCH($A1130,'Hoja de Trabajo para listado'!$BC$155:$BC$1048576,0),MATCH((CUADRO!J$4&amp;$E1130),'Hoja de Trabajo para listado'!$BC$151:$CB$151,0)),0)+IFERROR(INDEX('Hoja de Trabajo para listado'!$DE$153:$DG$274,MATCH($A1130,'Hoja de Trabajo para listado'!$DE$153:$DE$1048576,0),MATCH((CUADRO!J$4&amp;$E1130),'Hoja de Trabajo para listado'!$DE$151:$DG$151,0)),0)+IFERROR(INDEX('Hoja de Trabajo para listado'!$CD$155:$DC$1048576,MATCH($A1130,'Hoja de Trabajo para listado'!$CD$155:$CD$1048576,0),MATCH((CUADRO!J$4&amp;$E1130),'Hoja de Trabajo para listado'!$CD$151:$DC$151,0)),0)</f>
        <v>0</v>
      </c>
      <c r="K1130" s="243">
        <f ca="1">+IFERROR(INDEX('Hoja de Trabajo para listado'!$A$155:$Z$1048576,MATCH($A1130,'Hoja de Trabajo para listado'!$A$155:$A$1048576,0),MATCH((CUADRO!K$4&amp;$E1130),'Hoja de Trabajo para listado'!$A$151:$Z$151,0)),0)+IFERROR(INDEX('Hoja de Trabajo para listado'!$AB$155:$BA$1048576,MATCH($A1130,'Hoja de Trabajo para listado'!$AB$155:$AB$1048576,0),MATCH((CUADRO!K$4&amp;$E1130),'Hoja de Trabajo para listado'!$AB$151:$BA$151,0)),0)+IFERROR(INDEX('Hoja de Trabajo para listado'!$BC$155:$CB$1048576,MATCH($A1130,'Hoja de Trabajo para listado'!$BC$155:$BC$1048576,0),MATCH((CUADRO!K$4&amp;$E1130),'Hoja de Trabajo para listado'!$BC$151:$CB$151,0)),0)+IFERROR(INDEX('Hoja de Trabajo para listado'!$DE$153:$DG$274,MATCH($A1130,'Hoja de Trabajo para listado'!$DE$153:$DE$1048576,0),MATCH((CUADRO!K$4&amp;$E1130),'Hoja de Trabajo para listado'!$DE$151:$DG$151,0)),0)+IFERROR(INDEX('Hoja de Trabajo para listado'!$CD$155:$DC$1048576,MATCH($A1130,'Hoja de Trabajo para listado'!$CD$155:$CD$1048576,0),MATCH((CUADRO!K$4&amp;$E1130),'Hoja de Trabajo para listado'!$CD$151:$DC$151,0)),0)</f>
        <v>0</v>
      </c>
      <c r="L1130" s="243">
        <f ca="1">+IFERROR(INDEX('Hoja de Trabajo para listado'!$A$155:$Z$1048576,MATCH($A1130,'Hoja de Trabajo para listado'!$A$155:$A$1048576,0),MATCH((CUADRO!L$4&amp;$E1130),'Hoja de Trabajo para listado'!$A$151:$Z$151,0)),0)+IFERROR(INDEX('Hoja de Trabajo para listado'!$AB$155:$BA$1048576,MATCH($A1130,'Hoja de Trabajo para listado'!$AB$155:$AB$1048576,0),MATCH((CUADRO!L$4&amp;$E1130),'Hoja de Trabajo para listado'!$AB$151:$BA$151,0)),0)+IFERROR(INDEX('Hoja de Trabajo para listado'!$BC$155:$CB$1048576,MATCH($A1130,'Hoja de Trabajo para listado'!$BC$155:$BC$1048576,0),MATCH((CUADRO!L$4&amp;$E1130),'Hoja de Trabajo para listado'!$BC$151:$CB$151,0)),0)+IFERROR(INDEX('Hoja de Trabajo para listado'!$DE$153:$DG$274,MATCH($A1130,'Hoja de Trabajo para listado'!$DE$153:$DE$1048576,0),MATCH((CUADRO!L$4&amp;$E1130),'Hoja de Trabajo para listado'!$DE$151:$DG$151,0)),0)+IFERROR(INDEX('Hoja de Trabajo para listado'!$CD$155:$DC$1048576,MATCH($A1130,'Hoja de Trabajo para listado'!$CD$155:$CD$1048576,0),MATCH((CUADRO!L$4&amp;$E1130),'Hoja de Trabajo para listado'!$CD$151:$DC$151,0)),0)</f>
        <v>0</v>
      </c>
      <c r="M1130" s="243">
        <f ca="1">+IFERROR(INDEX('Hoja de Trabajo para listado'!$A$155:$Z$1048576,MATCH($A1130,'Hoja de Trabajo para listado'!$A$155:$A$1048576,0),MATCH((CUADRO!M$4&amp;$E1130),'Hoja de Trabajo para listado'!$A$151:$Z$151,0)),0)+IFERROR(INDEX('Hoja de Trabajo para listado'!$AB$155:$BA$1048576,MATCH($A1130,'Hoja de Trabajo para listado'!$AB$155:$AB$1048576,0),MATCH((CUADRO!M$4&amp;$E1130),'Hoja de Trabajo para listado'!$AB$151:$BA$151,0)),0)+IFERROR(INDEX('Hoja de Trabajo para listado'!$BC$155:$CB$1048576,MATCH($A1130,'Hoja de Trabajo para listado'!$BC$155:$BC$1048576,0),MATCH((CUADRO!M$4&amp;$E1130),'Hoja de Trabajo para listado'!$BC$151:$CB$151,0)),0)+IFERROR(INDEX('Hoja de Trabajo para listado'!$DE$153:$DG$274,MATCH($A1130,'Hoja de Trabajo para listado'!$DE$153:$DE$1048576,0),MATCH((CUADRO!M$4&amp;$E1130),'Hoja de Trabajo para listado'!$DE$151:$DG$151,0)),0)+IFERROR(INDEX('Hoja de Trabajo para listado'!$CD$155:$DC$1048576,MATCH($A1130,'Hoja de Trabajo para listado'!$CD$155:$CD$1048576,0),MATCH((CUADRO!M$4&amp;$E1130),'Hoja de Trabajo para listado'!$CD$151:$DC$151,0)),0)</f>
        <v>0</v>
      </c>
      <c r="N1130" s="243">
        <f ca="1">+IFERROR(INDEX('Hoja de Trabajo para listado'!$A$155:$Z$1048576,MATCH($A1130,'Hoja de Trabajo para listado'!$A$155:$A$1048576,0),MATCH((CUADRO!N$4&amp;$E1130),'Hoja de Trabajo para listado'!$A$151:$Z$151,0)),0)+IFERROR(INDEX('Hoja de Trabajo para listado'!$AB$155:$BA$1048576,MATCH($A1130,'Hoja de Trabajo para listado'!$AB$155:$AB$1048576,0),MATCH((CUADRO!N$4&amp;$E1130),'Hoja de Trabajo para listado'!$AB$151:$BA$151,0)),0)+IFERROR(INDEX('Hoja de Trabajo para listado'!$BC$155:$CB$1048576,MATCH($A1130,'Hoja de Trabajo para listado'!$BC$155:$BC$1048576,0),MATCH((CUADRO!N$4&amp;$E1130),'Hoja de Trabajo para listado'!$BC$151:$CB$151,0)),0)+IFERROR(INDEX('Hoja de Trabajo para listado'!$DE$153:$DG$274,MATCH($A1130,'Hoja de Trabajo para listado'!$DE$153:$DE$1048576,0),MATCH((CUADRO!N$4&amp;$E1130),'Hoja de Trabajo para listado'!$DE$151:$DG$151,0)),0)+IFERROR(INDEX('Hoja de Trabajo para listado'!$CD$155:$DC$1048576,MATCH($A1130,'Hoja de Trabajo para listado'!$CD$155:$CD$1048576,0),MATCH((CUADRO!N$4&amp;$E1130),'Hoja de Trabajo para listado'!$CD$151:$DC$151,0)),0)</f>
        <v>0</v>
      </c>
      <c r="O1130" s="243">
        <f ca="1">+IFERROR(INDEX('Hoja de Trabajo para listado'!$A$155:$Z$1048576,MATCH($A1130,'Hoja de Trabajo para listado'!$A$155:$A$1048576,0),MATCH((CUADRO!O$4&amp;$E1130),'Hoja de Trabajo para listado'!$A$151:$Z$151,0)),0)+IFERROR(INDEX('Hoja de Trabajo para listado'!$AB$155:$BA$1048576,MATCH($A1130,'Hoja de Trabajo para listado'!$AB$155:$AB$1048576,0),MATCH((CUADRO!O$4&amp;$E1130),'Hoja de Trabajo para listado'!$AB$151:$BA$151,0)),0)+IFERROR(INDEX('Hoja de Trabajo para listado'!$BC$155:$CB$1048576,MATCH($A1130,'Hoja de Trabajo para listado'!$BC$155:$BC$1048576,0),MATCH((CUADRO!O$4&amp;$E1130),'Hoja de Trabajo para listado'!$BC$151:$CB$151,0)),0)+IFERROR(INDEX('Hoja de Trabajo para listado'!$DE$153:$DG$274,MATCH($A1130,'Hoja de Trabajo para listado'!$DE$153:$DE$1048576,0),MATCH((CUADRO!O$4&amp;$E1130),'Hoja de Trabajo para listado'!$DE$151:$DG$151,0)),0)+IFERROR(INDEX('Hoja de Trabajo para listado'!$CD$155:$DC$1048576,MATCH($A1130,'Hoja de Trabajo para listado'!$CD$155:$CD$1048576,0),MATCH((CUADRO!O$4&amp;$E1130),'Hoja de Trabajo para listado'!$CD$151:$DC$151,0)),0)</f>
        <v>0</v>
      </c>
      <c r="P1130" s="243">
        <f ca="1">+IFERROR(INDEX('Hoja de Trabajo para listado'!$A$155:$Z$1048576,MATCH($A1130,'Hoja de Trabajo para listado'!$A$155:$A$1048576,0),MATCH((CUADRO!P$4&amp;$E1130),'Hoja de Trabajo para listado'!$A$151:$Z$151,0)),0)+IFERROR(INDEX('Hoja de Trabajo para listado'!$AB$155:$BA$1048576,MATCH($A1130,'Hoja de Trabajo para listado'!$AB$155:$AB$1048576,0),MATCH((CUADRO!P$4&amp;$E1130),'Hoja de Trabajo para listado'!$AB$151:$BA$151,0)),0)+IFERROR(INDEX('Hoja de Trabajo para listado'!$BC$155:$CB$1048576,MATCH($A1130,'Hoja de Trabajo para listado'!$BC$155:$BC$1048576,0),MATCH((CUADRO!P$4&amp;$E1130),'Hoja de Trabajo para listado'!$BC$151:$CB$151,0)),0)+IFERROR(INDEX('Hoja de Trabajo para listado'!$DE$153:$DG$274,MATCH($A1130,'Hoja de Trabajo para listado'!$DE$153:$DE$1048576,0),MATCH((CUADRO!P$4&amp;$E1130),'Hoja de Trabajo para listado'!$DE$151:$DG$151,0)),0)+IFERROR(INDEX('Hoja de Trabajo para listado'!$CD$155:$DC$1048576,MATCH($A1130,'Hoja de Trabajo para listado'!$CD$155:$CD$1048576,0),MATCH((CUADRO!P$4&amp;$E1130),'Hoja de Trabajo para listado'!$CD$151:$DC$151,0)),0)</f>
        <v>0</v>
      </c>
      <c r="Q1130" s="243">
        <f ca="1">+IFERROR(INDEX('Hoja de Trabajo para listado'!$A$155:$Z$1048576,MATCH($A1130,'Hoja de Trabajo para listado'!$A$155:$A$1048576,0),MATCH((CUADRO!Q$4&amp;$E1130),'Hoja de Trabajo para listado'!$A$151:$Z$151,0)),0)+IFERROR(INDEX('Hoja de Trabajo para listado'!$AB$155:$BA$1048576,MATCH($A1130,'Hoja de Trabajo para listado'!$AB$155:$AB$1048576,0),MATCH((CUADRO!Q$4&amp;$E1130),'Hoja de Trabajo para listado'!$AB$151:$BA$151,0)),0)+IFERROR(INDEX('Hoja de Trabajo para listado'!$BC$155:$CB$1048576,MATCH($A1130,'Hoja de Trabajo para listado'!$BC$155:$BC$1048576,0),MATCH((CUADRO!Q$4&amp;$E1130),'Hoja de Trabajo para listado'!$BC$151:$CB$151,0)),0)+IFERROR(INDEX('Hoja de Trabajo para listado'!$DE$153:$DG$274,MATCH($A1130,'Hoja de Trabajo para listado'!$DE$153:$DE$1048576,0),MATCH((CUADRO!Q$4&amp;$E1130),'Hoja de Trabajo para listado'!$DE$151:$DG$151,0)),0)+IFERROR(INDEX('Hoja de Trabajo para listado'!$CD$155:$DC$1048576,MATCH($A1130,'Hoja de Trabajo para listado'!$CD$155:$CD$1048576,0),MATCH((CUADRO!Q$4&amp;$E1130),'Hoja de Trabajo para listado'!$CD$151:$DC$151,0)),0)</f>
        <v>0</v>
      </c>
      <c r="R1130" s="243">
        <f t="shared" ca="1" si="41"/>
        <v>0</v>
      </c>
      <c r="S1130" s="256">
        <f ca="1">+R1129+R1130</f>
        <v>0</v>
      </c>
      <c r="T1130" s="243">
        <f ca="1">+S1130</f>
        <v>0</v>
      </c>
      <c r="U1130" s="242">
        <f t="shared" si="42"/>
        <v>2</v>
      </c>
      <c r="V1130" s="327" t="str">
        <f>+VLOOKUP(A1130,bd_lista!$A$3:$E$592,5,FALSE)</f>
        <v>Empresas Municipales</v>
      </c>
      <c r="W1130" s="398"/>
      <c r="X1130" s="240">
        <f>+VLOOKUP(A1130,[4]Sheet1!$A$13:$D$744,4,FALSE)</f>
        <v>0</v>
      </c>
      <c r="Y1130" s="240" t="e">
        <f>+VLOOKUP(X1130,bd_lista!$A$3:$C$592,3,FALSE)</f>
        <v>#N/A</v>
      </c>
      <c r="Z1130" s="288"/>
      <c r="AA1130" s="317"/>
    </row>
    <row r="1131" spans="1:27" customFormat="1" ht="15" hidden="1" customHeight="1">
      <c r="A1131" s="32">
        <v>2315</v>
      </c>
      <c r="B1131" s="393">
        <f>+A1131</f>
        <v>2315</v>
      </c>
      <c r="C1131" s="245" t="str">
        <f>+VLOOKUP(A1131,bd_lista!$A$3:$C$592,3,FALSE)</f>
        <v xml:space="preserve">Empresa Municipal de Servicio de Aseo </v>
      </c>
      <c r="D1131" s="395" t="str">
        <f>+C1131</f>
        <v xml:space="preserve">Empresa Municipal de Servicio de Aseo </v>
      </c>
      <c r="E1131" s="240" t="s">
        <v>1303</v>
      </c>
      <c r="F1131" s="241">
        <f ca="1">+IFERROR(INDEX('Hoja de Trabajo para listado'!$A$155:$Z$1048576,MATCH($A1131,'Hoja de Trabajo para listado'!$A$155:$A$1048576,0),MATCH((CUADRO!F$4&amp;$E1131),'Hoja de Trabajo para listado'!$A$151:$Z$151,0)),0)+IFERROR(INDEX('Hoja de Trabajo para listado'!$AB$155:$BA$1048576,MATCH($A1131,'Hoja de Trabajo para listado'!$AB$155:$AB$1048576,0),MATCH((CUADRO!F$4&amp;$E1131),'Hoja de Trabajo para listado'!$AB$151:$BA$151,0)),0)+IFERROR(INDEX('Hoja de Trabajo para listado'!$BC$155:$CB$1048576,MATCH($A1131,'Hoja de Trabajo para listado'!$BC$155:$BC$1048576,0),MATCH((CUADRO!F$4&amp;$E1131),'Hoja de Trabajo para listado'!$BC$151:$CB$151,0)),0)+IFERROR(INDEX('Hoja de Trabajo para listado'!$DE$153:$DG$274,MATCH($A1131,'Hoja de Trabajo para listado'!$DE$153:$DE$1048576,0),MATCH((CUADRO!F$4&amp;$E1131),'Hoja de Trabajo para listado'!$DE$151:$DG$151,0)),0)+IFERROR(INDEX('Hoja de Trabajo para listado'!$CD$155:$DC$1048576,MATCH($A1131,'Hoja de Trabajo para listado'!$CD$155:$CD$1048576,0),MATCH((CUADRO!F$4&amp;$E1131),'Hoja de Trabajo para listado'!$CD$151:$DC$151,0)),0)</f>
        <v>0</v>
      </c>
      <c r="G1131" s="241">
        <f ca="1">+IFERROR(INDEX('Hoja de Trabajo para listado'!$A$155:$Z$1048576,MATCH($A1131,'Hoja de Trabajo para listado'!$A$155:$A$1048576,0),MATCH((CUADRO!G$4&amp;$E1131),'Hoja de Trabajo para listado'!$A$151:$Z$151,0)),0)+IFERROR(INDEX('Hoja de Trabajo para listado'!$AB$155:$BA$1048576,MATCH($A1131,'Hoja de Trabajo para listado'!$AB$155:$AB$1048576,0),MATCH((CUADRO!G$4&amp;$E1131),'Hoja de Trabajo para listado'!$AB$151:$BA$151,0)),0)+IFERROR(INDEX('Hoja de Trabajo para listado'!$BC$155:$CB$1048576,MATCH($A1131,'Hoja de Trabajo para listado'!$BC$155:$BC$1048576,0),MATCH((CUADRO!G$4&amp;$E1131),'Hoja de Trabajo para listado'!$BC$151:$CB$151,0)),0)+IFERROR(INDEX('Hoja de Trabajo para listado'!$DE$153:$DG$274,MATCH($A1131,'Hoja de Trabajo para listado'!$DE$153:$DE$1048576,0),MATCH((CUADRO!G$4&amp;$E1131),'Hoja de Trabajo para listado'!$DE$151:$DG$151,0)),0)+IFERROR(INDEX('Hoja de Trabajo para listado'!$CD$155:$DC$1048576,MATCH($A1131,'Hoja de Trabajo para listado'!$CD$155:$CD$1048576,0),MATCH((CUADRO!G$4&amp;$E1131),'Hoja de Trabajo para listado'!$CD$151:$DC$151,0)),0)</f>
        <v>0</v>
      </c>
      <c r="H1131" s="241">
        <f ca="1">+IFERROR(INDEX('Hoja de Trabajo para listado'!$A$155:$Z$1048576,MATCH($A1131,'Hoja de Trabajo para listado'!$A$155:$A$1048576,0),MATCH((CUADRO!H$4&amp;$E1131),'Hoja de Trabajo para listado'!$A$151:$Z$151,0)),0)+IFERROR(INDEX('Hoja de Trabajo para listado'!$AB$155:$BA$1048576,MATCH($A1131,'Hoja de Trabajo para listado'!$AB$155:$AB$1048576,0),MATCH((CUADRO!H$4&amp;$E1131),'Hoja de Trabajo para listado'!$AB$151:$BA$151,0)),0)+IFERROR(INDEX('Hoja de Trabajo para listado'!$BC$155:$CB$1048576,MATCH($A1131,'Hoja de Trabajo para listado'!$BC$155:$BC$1048576,0),MATCH((CUADRO!H$4&amp;$E1131),'Hoja de Trabajo para listado'!$BC$151:$CB$151,0)),0)+IFERROR(INDEX('Hoja de Trabajo para listado'!$DE$153:$DG$274,MATCH($A1131,'Hoja de Trabajo para listado'!$DE$153:$DE$1048576,0),MATCH((CUADRO!H$4&amp;$E1131),'Hoja de Trabajo para listado'!$DE$151:$DG$151,0)),0)+IFERROR(INDEX('Hoja de Trabajo para listado'!$CD$155:$DC$1048576,MATCH($A1131,'Hoja de Trabajo para listado'!$CD$155:$CD$1048576,0),MATCH((CUADRO!H$4&amp;$E1131),'Hoja de Trabajo para listado'!$CD$151:$DC$151,0)),0)</f>
        <v>0</v>
      </c>
      <c r="I1131" s="241">
        <f ca="1">+IFERROR(INDEX('Hoja de Trabajo para listado'!$A$155:$Z$1048576,MATCH($A1131,'Hoja de Trabajo para listado'!$A$155:$A$1048576,0),MATCH((CUADRO!I$4&amp;$E1131),'Hoja de Trabajo para listado'!$A$151:$Z$151,0)),0)+IFERROR(INDEX('Hoja de Trabajo para listado'!$AB$155:$BA$1048576,MATCH($A1131,'Hoja de Trabajo para listado'!$AB$155:$AB$1048576,0),MATCH((CUADRO!I$4&amp;$E1131),'Hoja de Trabajo para listado'!$AB$151:$BA$151,0)),0)+IFERROR(INDEX('Hoja de Trabajo para listado'!$BC$155:$CB$1048576,MATCH($A1131,'Hoja de Trabajo para listado'!$BC$155:$BC$1048576,0),MATCH((CUADRO!I$4&amp;$E1131),'Hoja de Trabajo para listado'!$BC$151:$CB$151,0)),0)+IFERROR(INDEX('Hoja de Trabajo para listado'!$DE$153:$DG$274,MATCH($A1131,'Hoja de Trabajo para listado'!$DE$153:$DE$1048576,0),MATCH((CUADRO!I$4&amp;$E1131),'Hoja de Trabajo para listado'!$DE$151:$DG$151,0)),0)+IFERROR(INDEX('Hoja de Trabajo para listado'!$CD$155:$DC$1048576,MATCH($A1131,'Hoja de Trabajo para listado'!$CD$155:$CD$1048576,0),MATCH((CUADRO!I$4&amp;$E1131),'Hoja de Trabajo para listado'!$CD$151:$DC$151,0)),0)</f>
        <v>0</v>
      </c>
      <c r="J1131" s="241">
        <f ca="1">+IFERROR(INDEX('Hoja de Trabajo para listado'!$A$155:$Z$1048576,MATCH($A1131,'Hoja de Trabajo para listado'!$A$155:$A$1048576,0),MATCH((CUADRO!J$4&amp;$E1131),'Hoja de Trabajo para listado'!$A$151:$Z$151,0)),0)+IFERROR(INDEX('Hoja de Trabajo para listado'!$AB$155:$BA$1048576,MATCH($A1131,'Hoja de Trabajo para listado'!$AB$155:$AB$1048576,0),MATCH((CUADRO!J$4&amp;$E1131),'Hoja de Trabajo para listado'!$AB$151:$BA$151,0)),0)+IFERROR(INDEX('Hoja de Trabajo para listado'!$BC$155:$CB$1048576,MATCH($A1131,'Hoja de Trabajo para listado'!$BC$155:$BC$1048576,0),MATCH((CUADRO!J$4&amp;$E1131),'Hoja de Trabajo para listado'!$BC$151:$CB$151,0)),0)+IFERROR(INDEX('Hoja de Trabajo para listado'!$DE$153:$DG$274,MATCH($A1131,'Hoja de Trabajo para listado'!$DE$153:$DE$1048576,0),MATCH((CUADRO!J$4&amp;$E1131),'Hoja de Trabajo para listado'!$DE$151:$DG$151,0)),0)+IFERROR(INDEX('Hoja de Trabajo para listado'!$CD$155:$DC$1048576,MATCH($A1131,'Hoja de Trabajo para listado'!$CD$155:$CD$1048576,0),MATCH((CUADRO!J$4&amp;$E1131),'Hoja de Trabajo para listado'!$CD$151:$DC$151,0)),0)</f>
        <v>0</v>
      </c>
      <c r="K1131" s="241">
        <f ca="1">+IFERROR(INDEX('Hoja de Trabajo para listado'!$A$155:$Z$1048576,MATCH($A1131,'Hoja de Trabajo para listado'!$A$155:$A$1048576,0),MATCH((CUADRO!K$4&amp;$E1131),'Hoja de Trabajo para listado'!$A$151:$Z$151,0)),0)+IFERROR(INDEX('Hoja de Trabajo para listado'!$AB$155:$BA$1048576,MATCH($A1131,'Hoja de Trabajo para listado'!$AB$155:$AB$1048576,0),MATCH((CUADRO!K$4&amp;$E1131),'Hoja de Trabajo para listado'!$AB$151:$BA$151,0)),0)+IFERROR(INDEX('Hoja de Trabajo para listado'!$BC$155:$CB$1048576,MATCH($A1131,'Hoja de Trabajo para listado'!$BC$155:$BC$1048576,0),MATCH((CUADRO!K$4&amp;$E1131),'Hoja de Trabajo para listado'!$BC$151:$CB$151,0)),0)+IFERROR(INDEX('Hoja de Trabajo para listado'!$DE$153:$DG$274,MATCH($A1131,'Hoja de Trabajo para listado'!$DE$153:$DE$1048576,0),MATCH((CUADRO!K$4&amp;$E1131),'Hoja de Trabajo para listado'!$DE$151:$DG$151,0)),0)+IFERROR(INDEX('Hoja de Trabajo para listado'!$CD$155:$DC$1048576,MATCH($A1131,'Hoja de Trabajo para listado'!$CD$155:$CD$1048576,0),MATCH((CUADRO!K$4&amp;$E1131),'Hoja de Trabajo para listado'!$CD$151:$DC$151,0)),0)</f>
        <v>0</v>
      </c>
      <c r="L1131" s="241">
        <f ca="1">+IFERROR(INDEX('Hoja de Trabajo para listado'!$A$155:$Z$1048576,MATCH($A1131,'Hoja de Trabajo para listado'!$A$155:$A$1048576,0),MATCH((CUADRO!L$4&amp;$E1131),'Hoja de Trabajo para listado'!$A$151:$Z$151,0)),0)+IFERROR(INDEX('Hoja de Trabajo para listado'!$AB$155:$BA$1048576,MATCH($A1131,'Hoja de Trabajo para listado'!$AB$155:$AB$1048576,0),MATCH((CUADRO!L$4&amp;$E1131),'Hoja de Trabajo para listado'!$AB$151:$BA$151,0)),0)+IFERROR(INDEX('Hoja de Trabajo para listado'!$BC$155:$CB$1048576,MATCH($A1131,'Hoja de Trabajo para listado'!$BC$155:$BC$1048576,0),MATCH((CUADRO!L$4&amp;$E1131),'Hoja de Trabajo para listado'!$BC$151:$CB$151,0)),0)+IFERROR(INDEX('Hoja de Trabajo para listado'!$DE$153:$DG$274,MATCH($A1131,'Hoja de Trabajo para listado'!$DE$153:$DE$1048576,0),MATCH((CUADRO!L$4&amp;$E1131),'Hoja de Trabajo para listado'!$DE$151:$DG$151,0)),0)+IFERROR(INDEX('Hoja de Trabajo para listado'!$CD$155:$DC$1048576,MATCH($A1131,'Hoja de Trabajo para listado'!$CD$155:$CD$1048576,0),MATCH((CUADRO!L$4&amp;$E1131),'Hoja de Trabajo para listado'!$CD$151:$DC$151,0)),0)</f>
        <v>0</v>
      </c>
      <c r="M1131" s="241">
        <f ca="1">+IFERROR(INDEX('Hoja de Trabajo para listado'!$A$155:$Z$1048576,MATCH($A1131,'Hoja de Trabajo para listado'!$A$155:$A$1048576,0),MATCH((CUADRO!M$4&amp;$E1131),'Hoja de Trabajo para listado'!$A$151:$Z$151,0)),0)+IFERROR(INDEX('Hoja de Trabajo para listado'!$AB$155:$BA$1048576,MATCH($A1131,'Hoja de Trabajo para listado'!$AB$155:$AB$1048576,0),MATCH((CUADRO!M$4&amp;$E1131),'Hoja de Trabajo para listado'!$AB$151:$BA$151,0)),0)+IFERROR(INDEX('Hoja de Trabajo para listado'!$BC$155:$CB$1048576,MATCH($A1131,'Hoja de Trabajo para listado'!$BC$155:$BC$1048576,0),MATCH((CUADRO!M$4&amp;$E1131),'Hoja de Trabajo para listado'!$BC$151:$CB$151,0)),0)+IFERROR(INDEX('Hoja de Trabajo para listado'!$DE$153:$DG$274,MATCH($A1131,'Hoja de Trabajo para listado'!$DE$153:$DE$1048576,0),MATCH((CUADRO!M$4&amp;$E1131),'Hoja de Trabajo para listado'!$DE$151:$DG$151,0)),0)+IFERROR(INDEX('Hoja de Trabajo para listado'!$CD$155:$DC$1048576,MATCH($A1131,'Hoja de Trabajo para listado'!$CD$155:$CD$1048576,0),MATCH((CUADRO!M$4&amp;$E1131),'Hoja de Trabajo para listado'!$CD$151:$DC$151,0)),0)</f>
        <v>0</v>
      </c>
      <c r="N1131" s="241">
        <f ca="1">+IFERROR(INDEX('Hoja de Trabajo para listado'!$A$155:$Z$1048576,MATCH($A1131,'Hoja de Trabajo para listado'!$A$155:$A$1048576,0),MATCH((CUADRO!N$4&amp;$E1131),'Hoja de Trabajo para listado'!$A$151:$Z$151,0)),0)+IFERROR(INDEX('Hoja de Trabajo para listado'!$AB$155:$BA$1048576,MATCH($A1131,'Hoja de Trabajo para listado'!$AB$155:$AB$1048576,0),MATCH((CUADRO!N$4&amp;$E1131),'Hoja de Trabajo para listado'!$AB$151:$BA$151,0)),0)+IFERROR(INDEX('Hoja de Trabajo para listado'!$BC$155:$CB$1048576,MATCH($A1131,'Hoja de Trabajo para listado'!$BC$155:$BC$1048576,0),MATCH((CUADRO!N$4&amp;$E1131),'Hoja de Trabajo para listado'!$BC$151:$CB$151,0)),0)+IFERROR(INDEX('Hoja de Trabajo para listado'!$DE$153:$DG$274,MATCH($A1131,'Hoja de Trabajo para listado'!$DE$153:$DE$1048576,0),MATCH((CUADRO!N$4&amp;$E1131),'Hoja de Trabajo para listado'!$DE$151:$DG$151,0)),0)+IFERROR(INDEX('Hoja de Trabajo para listado'!$CD$155:$DC$1048576,MATCH($A1131,'Hoja de Trabajo para listado'!$CD$155:$CD$1048576,0),MATCH((CUADRO!N$4&amp;$E1131),'Hoja de Trabajo para listado'!$CD$151:$DC$151,0)),0)</f>
        <v>0</v>
      </c>
      <c r="O1131" s="241">
        <f ca="1">+IFERROR(INDEX('Hoja de Trabajo para listado'!$A$155:$Z$1048576,MATCH($A1131,'Hoja de Trabajo para listado'!$A$155:$A$1048576,0),MATCH((CUADRO!O$4&amp;$E1131),'Hoja de Trabajo para listado'!$A$151:$Z$151,0)),0)+IFERROR(INDEX('Hoja de Trabajo para listado'!$AB$155:$BA$1048576,MATCH($A1131,'Hoja de Trabajo para listado'!$AB$155:$AB$1048576,0),MATCH((CUADRO!O$4&amp;$E1131),'Hoja de Trabajo para listado'!$AB$151:$BA$151,0)),0)+IFERROR(INDEX('Hoja de Trabajo para listado'!$BC$155:$CB$1048576,MATCH($A1131,'Hoja de Trabajo para listado'!$BC$155:$BC$1048576,0),MATCH((CUADRO!O$4&amp;$E1131),'Hoja de Trabajo para listado'!$BC$151:$CB$151,0)),0)+IFERROR(INDEX('Hoja de Trabajo para listado'!$DE$153:$DG$274,MATCH($A1131,'Hoja de Trabajo para listado'!$DE$153:$DE$1048576,0),MATCH((CUADRO!O$4&amp;$E1131),'Hoja de Trabajo para listado'!$DE$151:$DG$151,0)),0)+IFERROR(INDEX('Hoja de Trabajo para listado'!$CD$155:$DC$1048576,MATCH($A1131,'Hoja de Trabajo para listado'!$CD$155:$CD$1048576,0),MATCH((CUADRO!O$4&amp;$E1131),'Hoja de Trabajo para listado'!$CD$151:$DC$151,0)),0)</f>
        <v>0</v>
      </c>
      <c r="P1131" s="241">
        <f ca="1">+IFERROR(INDEX('Hoja de Trabajo para listado'!$A$155:$Z$1048576,MATCH($A1131,'Hoja de Trabajo para listado'!$A$155:$A$1048576,0),MATCH((CUADRO!P$4&amp;$E1131),'Hoja de Trabajo para listado'!$A$151:$Z$151,0)),0)+IFERROR(INDEX('Hoja de Trabajo para listado'!$AB$155:$BA$1048576,MATCH($A1131,'Hoja de Trabajo para listado'!$AB$155:$AB$1048576,0),MATCH((CUADRO!P$4&amp;$E1131),'Hoja de Trabajo para listado'!$AB$151:$BA$151,0)),0)+IFERROR(INDEX('Hoja de Trabajo para listado'!$BC$155:$CB$1048576,MATCH($A1131,'Hoja de Trabajo para listado'!$BC$155:$BC$1048576,0),MATCH((CUADRO!P$4&amp;$E1131),'Hoja de Trabajo para listado'!$BC$151:$CB$151,0)),0)+IFERROR(INDEX('Hoja de Trabajo para listado'!$DE$153:$DG$274,MATCH($A1131,'Hoja de Trabajo para listado'!$DE$153:$DE$1048576,0),MATCH((CUADRO!P$4&amp;$E1131),'Hoja de Trabajo para listado'!$DE$151:$DG$151,0)),0)+IFERROR(INDEX('Hoja de Trabajo para listado'!$CD$155:$DC$1048576,MATCH($A1131,'Hoja de Trabajo para listado'!$CD$155:$CD$1048576,0),MATCH((CUADRO!P$4&amp;$E1131),'Hoja de Trabajo para listado'!$CD$151:$DC$151,0)),0)</f>
        <v>0</v>
      </c>
      <c r="Q1131" s="241">
        <f ca="1">+IFERROR(INDEX('Hoja de Trabajo para listado'!$A$155:$Z$1048576,MATCH($A1131,'Hoja de Trabajo para listado'!$A$155:$A$1048576,0),MATCH((CUADRO!Q$4&amp;$E1131),'Hoja de Trabajo para listado'!$A$151:$Z$151,0)),0)+IFERROR(INDEX('Hoja de Trabajo para listado'!$AB$155:$BA$1048576,MATCH($A1131,'Hoja de Trabajo para listado'!$AB$155:$AB$1048576,0),MATCH((CUADRO!Q$4&amp;$E1131),'Hoja de Trabajo para listado'!$AB$151:$BA$151,0)),0)+IFERROR(INDEX('Hoja de Trabajo para listado'!$BC$155:$CB$1048576,MATCH($A1131,'Hoja de Trabajo para listado'!$BC$155:$BC$1048576,0),MATCH((CUADRO!Q$4&amp;$E1131),'Hoja de Trabajo para listado'!$BC$151:$CB$151,0)),0)+IFERROR(INDEX('Hoja de Trabajo para listado'!$DE$153:$DG$274,MATCH($A1131,'Hoja de Trabajo para listado'!$DE$153:$DE$1048576,0),MATCH((CUADRO!Q$4&amp;$E1131),'Hoja de Trabajo para listado'!$DE$151:$DG$151,0)),0)+IFERROR(INDEX('Hoja de Trabajo para listado'!$CD$155:$DC$1048576,MATCH($A1131,'Hoja de Trabajo para listado'!$CD$155:$CD$1048576,0),MATCH((CUADRO!Q$4&amp;$E1131),'Hoja de Trabajo para listado'!$CD$151:$DC$151,0)),0)</f>
        <v>0</v>
      </c>
      <c r="R1131" s="241">
        <f t="shared" ca="1" si="41"/>
        <v>0</v>
      </c>
      <c r="S1131" s="247"/>
      <c r="T1131" s="241">
        <f ca="1">+T1132</f>
        <v>0</v>
      </c>
      <c r="U1131" s="240">
        <f t="shared" si="42"/>
        <v>1</v>
      </c>
      <c r="V1131" s="327" t="str">
        <f>+VLOOKUP(A1131,bd_lista!$A$3:$E$592,5,FALSE)</f>
        <v>Empresas Municipales</v>
      </c>
      <c r="W1131" s="397" t="str">
        <f>+V1131</f>
        <v>Empresas Municipales</v>
      </c>
      <c r="X1131" s="240">
        <f>+VLOOKUP(A1131,[4]Sheet1!$A$13:$D$744,4,FALSE)</f>
        <v>0</v>
      </c>
      <c r="Y1131" s="240" t="e">
        <f>+VLOOKUP(X1131,bd_lista!$A$3:$C$592,3,FALSE)</f>
        <v>#N/A</v>
      </c>
      <c r="Z1131" s="290">
        <f>+X1131</f>
        <v>0</v>
      </c>
      <c r="AA1131" s="315" t="e">
        <f>+Y1131</f>
        <v>#N/A</v>
      </c>
    </row>
    <row r="1132" spans="1:27" customFormat="1" ht="15" hidden="1" customHeight="1">
      <c r="A1132" s="32">
        <v>2315</v>
      </c>
      <c r="B1132" s="394"/>
      <c r="C1132" s="245" t="str">
        <f>+VLOOKUP(A1132,bd_lista!$A$3:$C$592,3,FALSE)</f>
        <v xml:space="preserve">Empresa Municipal de Servicio de Aseo </v>
      </c>
      <c r="D1132" s="396"/>
      <c r="E1132" s="242" t="s">
        <v>1304</v>
      </c>
      <c r="F1132" s="243">
        <f ca="1">+IFERROR(INDEX('Hoja de Trabajo para listado'!$A$155:$Z$1048576,MATCH($A1132,'Hoja de Trabajo para listado'!$A$155:$A$1048576,0),MATCH((CUADRO!F$4&amp;$E1132),'Hoja de Trabajo para listado'!$A$151:$Z$151,0)),0)+IFERROR(INDEX('Hoja de Trabajo para listado'!$AB$155:$BA$1048576,MATCH($A1132,'Hoja de Trabajo para listado'!$AB$155:$AB$1048576,0),MATCH((CUADRO!F$4&amp;$E1132),'Hoja de Trabajo para listado'!$AB$151:$BA$151,0)),0)+IFERROR(INDEX('Hoja de Trabajo para listado'!$BC$155:$CB$1048576,MATCH($A1132,'Hoja de Trabajo para listado'!$BC$155:$BC$1048576,0),MATCH((CUADRO!F$4&amp;$E1132),'Hoja de Trabajo para listado'!$BC$151:$CB$151,0)),0)+IFERROR(INDEX('Hoja de Trabajo para listado'!$DE$153:$DG$274,MATCH($A1132,'Hoja de Trabajo para listado'!$DE$153:$DE$1048576,0),MATCH((CUADRO!F$4&amp;$E1132),'Hoja de Trabajo para listado'!$DE$151:$DG$151,0)),0)+IFERROR(INDEX('Hoja de Trabajo para listado'!$CD$155:$DC$1048576,MATCH($A1132,'Hoja de Trabajo para listado'!$CD$155:$CD$1048576,0),MATCH((CUADRO!F$4&amp;$E1132),'Hoja de Trabajo para listado'!$CD$151:$DC$151,0)),0)</f>
        <v>0</v>
      </c>
      <c r="G1132" s="243">
        <f ca="1">+IFERROR(INDEX('Hoja de Trabajo para listado'!$A$155:$Z$1048576,MATCH($A1132,'Hoja de Trabajo para listado'!$A$155:$A$1048576,0),MATCH((CUADRO!G$4&amp;$E1132),'Hoja de Trabajo para listado'!$A$151:$Z$151,0)),0)+IFERROR(INDEX('Hoja de Trabajo para listado'!$AB$155:$BA$1048576,MATCH($A1132,'Hoja de Trabajo para listado'!$AB$155:$AB$1048576,0),MATCH((CUADRO!G$4&amp;$E1132),'Hoja de Trabajo para listado'!$AB$151:$BA$151,0)),0)+IFERROR(INDEX('Hoja de Trabajo para listado'!$BC$155:$CB$1048576,MATCH($A1132,'Hoja de Trabajo para listado'!$BC$155:$BC$1048576,0),MATCH((CUADRO!G$4&amp;$E1132),'Hoja de Trabajo para listado'!$BC$151:$CB$151,0)),0)+IFERROR(INDEX('Hoja de Trabajo para listado'!$DE$153:$DG$274,MATCH($A1132,'Hoja de Trabajo para listado'!$DE$153:$DE$1048576,0),MATCH((CUADRO!G$4&amp;$E1132),'Hoja de Trabajo para listado'!$DE$151:$DG$151,0)),0)+IFERROR(INDEX('Hoja de Trabajo para listado'!$CD$155:$DC$1048576,MATCH($A1132,'Hoja de Trabajo para listado'!$CD$155:$CD$1048576,0),MATCH((CUADRO!G$4&amp;$E1132),'Hoja de Trabajo para listado'!$CD$151:$DC$151,0)),0)</f>
        <v>0</v>
      </c>
      <c r="H1132" s="243">
        <f ca="1">+IFERROR(INDEX('Hoja de Trabajo para listado'!$A$155:$Z$1048576,MATCH($A1132,'Hoja de Trabajo para listado'!$A$155:$A$1048576,0),MATCH((CUADRO!H$4&amp;$E1132),'Hoja de Trabajo para listado'!$A$151:$Z$151,0)),0)+IFERROR(INDEX('Hoja de Trabajo para listado'!$AB$155:$BA$1048576,MATCH($A1132,'Hoja de Trabajo para listado'!$AB$155:$AB$1048576,0),MATCH((CUADRO!H$4&amp;$E1132),'Hoja de Trabajo para listado'!$AB$151:$BA$151,0)),0)+IFERROR(INDEX('Hoja de Trabajo para listado'!$BC$155:$CB$1048576,MATCH($A1132,'Hoja de Trabajo para listado'!$BC$155:$BC$1048576,0),MATCH((CUADRO!H$4&amp;$E1132),'Hoja de Trabajo para listado'!$BC$151:$CB$151,0)),0)+IFERROR(INDEX('Hoja de Trabajo para listado'!$DE$153:$DG$274,MATCH($A1132,'Hoja de Trabajo para listado'!$DE$153:$DE$1048576,0),MATCH((CUADRO!H$4&amp;$E1132),'Hoja de Trabajo para listado'!$DE$151:$DG$151,0)),0)+IFERROR(INDEX('Hoja de Trabajo para listado'!$CD$155:$DC$1048576,MATCH($A1132,'Hoja de Trabajo para listado'!$CD$155:$CD$1048576,0),MATCH((CUADRO!H$4&amp;$E1132),'Hoja de Trabajo para listado'!$CD$151:$DC$151,0)),0)</f>
        <v>0</v>
      </c>
      <c r="I1132" s="243">
        <f ca="1">+IFERROR(INDEX('Hoja de Trabajo para listado'!$A$155:$Z$1048576,MATCH($A1132,'Hoja de Trabajo para listado'!$A$155:$A$1048576,0),MATCH((CUADRO!I$4&amp;$E1132),'Hoja de Trabajo para listado'!$A$151:$Z$151,0)),0)+IFERROR(INDEX('Hoja de Trabajo para listado'!$AB$155:$BA$1048576,MATCH($A1132,'Hoja de Trabajo para listado'!$AB$155:$AB$1048576,0),MATCH((CUADRO!I$4&amp;$E1132),'Hoja de Trabajo para listado'!$AB$151:$BA$151,0)),0)+IFERROR(INDEX('Hoja de Trabajo para listado'!$BC$155:$CB$1048576,MATCH($A1132,'Hoja de Trabajo para listado'!$BC$155:$BC$1048576,0),MATCH((CUADRO!I$4&amp;$E1132),'Hoja de Trabajo para listado'!$BC$151:$CB$151,0)),0)+IFERROR(INDEX('Hoja de Trabajo para listado'!$DE$153:$DG$274,MATCH($A1132,'Hoja de Trabajo para listado'!$DE$153:$DE$1048576,0),MATCH((CUADRO!I$4&amp;$E1132),'Hoja de Trabajo para listado'!$DE$151:$DG$151,0)),0)+IFERROR(INDEX('Hoja de Trabajo para listado'!$CD$155:$DC$1048576,MATCH($A1132,'Hoja de Trabajo para listado'!$CD$155:$CD$1048576,0),MATCH((CUADRO!I$4&amp;$E1132),'Hoja de Trabajo para listado'!$CD$151:$DC$151,0)),0)</f>
        <v>0</v>
      </c>
      <c r="J1132" s="243">
        <f ca="1">+IFERROR(INDEX('Hoja de Trabajo para listado'!$A$155:$Z$1048576,MATCH($A1132,'Hoja de Trabajo para listado'!$A$155:$A$1048576,0),MATCH((CUADRO!J$4&amp;$E1132),'Hoja de Trabajo para listado'!$A$151:$Z$151,0)),0)+IFERROR(INDEX('Hoja de Trabajo para listado'!$AB$155:$BA$1048576,MATCH($A1132,'Hoja de Trabajo para listado'!$AB$155:$AB$1048576,0),MATCH((CUADRO!J$4&amp;$E1132),'Hoja de Trabajo para listado'!$AB$151:$BA$151,0)),0)+IFERROR(INDEX('Hoja de Trabajo para listado'!$BC$155:$CB$1048576,MATCH($A1132,'Hoja de Trabajo para listado'!$BC$155:$BC$1048576,0),MATCH((CUADRO!J$4&amp;$E1132),'Hoja de Trabajo para listado'!$BC$151:$CB$151,0)),0)+IFERROR(INDEX('Hoja de Trabajo para listado'!$DE$153:$DG$274,MATCH($A1132,'Hoja de Trabajo para listado'!$DE$153:$DE$1048576,0),MATCH((CUADRO!J$4&amp;$E1132),'Hoja de Trabajo para listado'!$DE$151:$DG$151,0)),0)+IFERROR(INDEX('Hoja de Trabajo para listado'!$CD$155:$DC$1048576,MATCH($A1132,'Hoja de Trabajo para listado'!$CD$155:$CD$1048576,0),MATCH((CUADRO!J$4&amp;$E1132),'Hoja de Trabajo para listado'!$CD$151:$DC$151,0)),0)</f>
        <v>0</v>
      </c>
      <c r="K1132" s="243">
        <f ca="1">+IFERROR(INDEX('Hoja de Trabajo para listado'!$A$155:$Z$1048576,MATCH($A1132,'Hoja de Trabajo para listado'!$A$155:$A$1048576,0),MATCH((CUADRO!K$4&amp;$E1132),'Hoja de Trabajo para listado'!$A$151:$Z$151,0)),0)+IFERROR(INDEX('Hoja de Trabajo para listado'!$AB$155:$BA$1048576,MATCH($A1132,'Hoja de Trabajo para listado'!$AB$155:$AB$1048576,0),MATCH((CUADRO!K$4&amp;$E1132),'Hoja de Trabajo para listado'!$AB$151:$BA$151,0)),0)+IFERROR(INDEX('Hoja de Trabajo para listado'!$BC$155:$CB$1048576,MATCH($A1132,'Hoja de Trabajo para listado'!$BC$155:$BC$1048576,0),MATCH((CUADRO!K$4&amp;$E1132),'Hoja de Trabajo para listado'!$BC$151:$CB$151,0)),0)+IFERROR(INDEX('Hoja de Trabajo para listado'!$DE$153:$DG$274,MATCH($A1132,'Hoja de Trabajo para listado'!$DE$153:$DE$1048576,0),MATCH((CUADRO!K$4&amp;$E1132),'Hoja de Trabajo para listado'!$DE$151:$DG$151,0)),0)+IFERROR(INDEX('Hoja de Trabajo para listado'!$CD$155:$DC$1048576,MATCH($A1132,'Hoja de Trabajo para listado'!$CD$155:$CD$1048576,0),MATCH((CUADRO!K$4&amp;$E1132),'Hoja de Trabajo para listado'!$CD$151:$DC$151,0)),0)</f>
        <v>0</v>
      </c>
      <c r="L1132" s="243">
        <f ca="1">+IFERROR(INDEX('Hoja de Trabajo para listado'!$A$155:$Z$1048576,MATCH($A1132,'Hoja de Trabajo para listado'!$A$155:$A$1048576,0),MATCH((CUADRO!L$4&amp;$E1132),'Hoja de Trabajo para listado'!$A$151:$Z$151,0)),0)+IFERROR(INDEX('Hoja de Trabajo para listado'!$AB$155:$BA$1048576,MATCH($A1132,'Hoja de Trabajo para listado'!$AB$155:$AB$1048576,0),MATCH((CUADRO!L$4&amp;$E1132),'Hoja de Trabajo para listado'!$AB$151:$BA$151,0)),0)+IFERROR(INDEX('Hoja de Trabajo para listado'!$BC$155:$CB$1048576,MATCH($A1132,'Hoja de Trabajo para listado'!$BC$155:$BC$1048576,0),MATCH((CUADRO!L$4&amp;$E1132),'Hoja de Trabajo para listado'!$BC$151:$CB$151,0)),0)+IFERROR(INDEX('Hoja de Trabajo para listado'!$DE$153:$DG$274,MATCH($A1132,'Hoja de Trabajo para listado'!$DE$153:$DE$1048576,0),MATCH((CUADRO!L$4&amp;$E1132),'Hoja de Trabajo para listado'!$DE$151:$DG$151,0)),0)+IFERROR(INDEX('Hoja de Trabajo para listado'!$CD$155:$DC$1048576,MATCH($A1132,'Hoja de Trabajo para listado'!$CD$155:$CD$1048576,0),MATCH((CUADRO!L$4&amp;$E1132),'Hoja de Trabajo para listado'!$CD$151:$DC$151,0)),0)</f>
        <v>0</v>
      </c>
      <c r="M1132" s="243">
        <f ca="1">+IFERROR(INDEX('Hoja de Trabajo para listado'!$A$155:$Z$1048576,MATCH($A1132,'Hoja de Trabajo para listado'!$A$155:$A$1048576,0),MATCH((CUADRO!M$4&amp;$E1132),'Hoja de Trabajo para listado'!$A$151:$Z$151,0)),0)+IFERROR(INDEX('Hoja de Trabajo para listado'!$AB$155:$BA$1048576,MATCH($A1132,'Hoja de Trabajo para listado'!$AB$155:$AB$1048576,0),MATCH((CUADRO!M$4&amp;$E1132),'Hoja de Trabajo para listado'!$AB$151:$BA$151,0)),0)+IFERROR(INDEX('Hoja de Trabajo para listado'!$BC$155:$CB$1048576,MATCH($A1132,'Hoja de Trabajo para listado'!$BC$155:$BC$1048576,0),MATCH((CUADRO!M$4&amp;$E1132),'Hoja de Trabajo para listado'!$BC$151:$CB$151,0)),0)+IFERROR(INDEX('Hoja de Trabajo para listado'!$DE$153:$DG$274,MATCH($A1132,'Hoja de Trabajo para listado'!$DE$153:$DE$1048576,0),MATCH((CUADRO!M$4&amp;$E1132),'Hoja de Trabajo para listado'!$DE$151:$DG$151,0)),0)+IFERROR(INDEX('Hoja de Trabajo para listado'!$CD$155:$DC$1048576,MATCH($A1132,'Hoja de Trabajo para listado'!$CD$155:$CD$1048576,0),MATCH((CUADRO!M$4&amp;$E1132),'Hoja de Trabajo para listado'!$CD$151:$DC$151,0)),0)</f>
        <v>0</v>
      </c>
      <c r="N1132" s="243">
        <f ca="1">+IFERROR(INDEX('Hoja de Trabajo para listado'!$A$155:$Z$1048576,MATCH($A1132,'Hoja de Trabajo para listado'!$A$155:$A$1048576,0),MATCH((CUADRO!N$4&amp;$E1132),'Hoja de Trabajo para listado'!$A$151:$Z$151,0)),0)+IFERROR(INDEX('Hoja de Trabajo para listado'!$AB$155:$BA$1048576,MATCH($A1132,'Hoja de Trabajo para listado'!$AB$155:$AB$1048576,0),MATCH((CUADRO!N$4&amp;$E1132),'Hoja de Trabajo para listado'!$AB$151:$BA$151,0)),0)+IFERROR(INDEX('Hoja de Trabajo para listado'!$BC$155:$CB$1048576,MATCH($A1132,'Hoja de Trabajo para listado'!$BC$155:$BC$1048576,0),MATCH((CUADRO!N$4&amp;$E1132),'Hoja de Trabajo para listado'!$BC$151:$CB$151,0)),0)+IFERROR(INDEX('Hoja de Trabajo para listado'!$DE$153:$DG$274,MATCH($A1132,'Hoja de Trabajo para listado'!$DE$153:$DE$1048576,0),MATCH((CUADRO!N$4&amp;$E1132),'Hoja de Trabajo para listado'!$DE$151:$DG$151,0)),0)+IFERROR(INDEX('Hoja de Trabajo para listado'!$CD$155:$DC$1048576,MATCH($A1132,'Hoja de Trabajo para listado'!$CD$155:$CD$1048576,0),MATCH((CUADRO!N$4&amp;$E1132),'Hoja de Trabajo para listado'!$CD$151:$DC$151,0)),0)</f>
        <v>0</v>
      </c>
      <c r="O1132" s="243">
        <f ca="1">+IFERROR(INDEX('Hoja de Trabajo para listado'!$A$155:$Z$1048576,MATCH($A1132,'Hoja de Trabajo para listado'!$A$155:$A$1048576,0),MATCH((CUADRO!O$4&amp;$E1132),'Hoja de Trabajo para listado'!$A$151:$Z$151,0)),0)+IFERROR(INDEX('Hoja de Trabajo para listado'!$AB$155:$BA$1048576,MATCH($A1132,'Hoja de Trabajo para listado'!$AB$155:$AB$1048576,0),MATCH((CUADRO!O$4&amp;$E1132),'Hoja de Trabajo para listado'!$AB$151:$BA$151,0)),0)+IFERROR(INDEX('Hoja de Trabajo para listado'!$BC$155:$CB$1048576,MATCH($A1132,'Hoja de Trabajo para listado'!$BC$155:$BC$1048576,0),MATCH((CUADRO!O$4&amp;$E1132),'Hoja de Trabajo para listado'!$BC$151:$CB$151,0)),0)+IFERROR(INDEX('Hoja de Trabajo para listado'!$DE$153:$DG$274,MATCH($A1132,'Hoja de Trabajo para listado'!$DE$153:$DE$1048576,0),MATCH((CUADRO!O$4&amp;$E1132),'Hoja de Trabajo para listado'!$DE$151:$DG$151,0)),0)+IFERROR(INDEX('Hoja de Trabajo para listado'!$CD$155:$DC$1048576,MATCH($A1132,'Hoja de Trabajo para listado'!$CD$155:$CD$1048576,0),MATCH((CUADRO!O$4&amp;$E1132),'Hoja de Trabajo para listado'!$CD$151:$DC$151,0)),0)</f>
        <v>0</v>
      </c>
      <c r="P1132" s="243">
        <f ca="1">+IFERROR(INDEX('Hoja de Trabajo para listado'!$A$155:$Z$1048576,MATCH($A1132,'Hoja de Trabajo para listado'!$A$155:$A$1048576,0),MATCH((CUADRO!P$4&amp;$E1132),'Hoja de Trabajo para listado'!$A$151:$Z$151,0)),0)+IFERROR(INDEX('Hoja de Trabajo para listado'!$AB$155:$BA$1048576,MATCH($A1132,'Hoja de Trabajo para listado'!$AB$155:$AB$1048576,0),MATCH((CUADRO!P$4&amp;$E1132),'Hoja de Trabajo para listado'!$AB$151:$BA$151,0)),0)+IFERROR(INDEX('Hoja de Trabajo para listado'!$BC$155:$CB$1048576,MATCH($A1132,'Hoja de Trabajo para listado'!$BC$155:$BC$1048576,0),MATCH((CUADRO!P$4&amp;$E1132),'Hoja de Trabajo para listado'!$BC$151:$CB$151,0)),0)+IFERROR(INDEX('Hoja de Trabajo para listado'!$DE$153:$DG$274,MATCH($A1132,'Hoja de Trabajo para listado'!$DE$153:$DE$1048576,0),MATCH((CUADRO!P$4&amp;$E1132),'Hoja de Trabajo para listado'!$DE$151:$DG$151,0)),0)+IFERROR(INDEX('Hoja de Trabajo para listado'!$CD$155:$DC$1048576,MATCH($A1132,'Hoja de Trabajo para listado'!$CD$155:$CD$1048576,0),MATCH((CUADRO!P$4&amp;$E1132),'Hoja de Trabajo para listado'!$CD$151:$DC$151,0)),0)</f>
        <v>0</v>
      </c>
      <c r="Q1132" s="243">
        <f ca="1">+IFERROR(INDEX('Hoja de Trabajo para listado'!$A$155:$Z$1048576,MATCH($A1132,'Hoja de Trabajo para listado'!$A$155:$A$1048576,0),MATCH((CUADRO!Q$4&amp;$E1132),'Hoja de Trabajo para listado'!$A$151:$Z$151,0)),0)+IFERROR(INDEX('Hoja de Trabajo para listado'!$AB$155:$BA$1048576,MATCH($A1132,'Hoja de Trabajo para listado'!$AB$155:$AB$1048576,0),MATCH((CUADRO!Q$4&amp;$E1132),'Hoja de Trabajo para listado'!$AB$151:$BA$151,0)),0)+IFERROR(INDEX('Hoja de Trabajo para listado'!$BC$155:$CB$1048576,MATCH($A1132,'Hoja de Trabajo para listado'!$BC$155:$BC$1048576,0),MATCH((CUADRO!Q$4&amp;$E1132),'Hoja de Trabajo para listado'!$BC$151:$CB$151,0)),0)+IFERROR(INDEX('Hoja de Trabajo para listado'!$DE$153:$DG$274,MATCH($A1132,'Hoja de Trabajo para listado'!$DE$153:$DE$1048576,0),MATCH((CUADRO!Q$4&amp;$E1132),'Hoja de Trabajo para listado'!$DE$151:$DG$151,0)),0)+IFERROR(INDEX('Hoja de Trabajo para listado'!$CD$155:$DC$1048576,MATCH($A1132,'Hoja de Trabajo para listado'!$CD$155:$CD$1048576,0),MATCH((CUADRO!Q$4&amp;$E1132),'Hoja de Trabajo para listado'!$CD$151:$DC$151,0)),0)</f>
        <v>0</v>
      </c>
      <c r="R1132" s="243">
        <f t="shared" ca="1" si="41"/>
        <v>0</v>
      </c>
      <c r="S1132" s="256">
        <f ca="1">+R1131+R1132</f>
        <v>0</v>
      </c>
      <c r="T1132" s="243">
        <f ca="1">+S1132</f>
        <v>0</v>
      </c>
      <c r="U1132" s="242">
        <f t="shared" si="42"/>
        <v>2</v>
      </c>
      <c r="V1132" s="327" t="str">
        <f>+VLOOKUP(A1132,bd_lista!$A$3:$E$592,5,FALSE)</f>
        <v>Empresas Municipales</v>
      </c>
      <c r="W1132" s="398"/>
      <c r="X1132" s="240">
        <f>+VLOOKUP(A1132,[4]Sheet1!$A$13:$D$744,4,FALSE)</f>
        <v>0</v>
      </c>
      <c r="Y1132" s="240" t="e">
        <f>+VLOOKUP(X1132,bd_lista!$A$3:$C$592,3,FALSE)</f>
        <v>#N/A</v>
      </c>
      <c r="Z1132" s="288"/>
      <c r="AA1132" s="317"/>
    </row>
    <row r="1133" spans="1:27" customFormat="1" ht="15" hidden="1" customHeight="1">
      <c r="A1133" s="32">
        <v>2316</v>
      </c>
      <c r="B1133" s="393">
        <f>+A1133</f>
        <v>2316</v>
      </c>
      <c r="C1133" s="245" t="str">
        <f>+VLOOKUP(A1133,bd_lista!$A$3:$C$592,3,FALSE)</f>
        <v>Empresa Municipal de Áreas Verdes, Parques y Forestación</v>
      </c>
      <c r="D1133" s="395" t="str">
        <f>+C1133</f>
        <v>Empresa Municipal de Áreas Verdes, Parques y Forestación</v>
      </c>
      <c r="E1133" s="240" t="s">
        <v>1303</v>
      </c>
      <c r="F1133" s="241">
        <f ca="1">+IFERROR(INDEX('Hoja de Trabajo para listado'!$A$155:$Z$1048576,MATCH($A1133,'Hoja de Trabajo para listado'!$A$155:$A$1048576,0),MATCH((CUADRO!F$4&amp;$E1133),'Hoja de Trabajo para listado'!$A$151:$Z$151,0)),0)+IFERROR(INDEX('Hoja de Trabajo para listado'!$AB$155:$BA$1048576,MATCH($A1133,'Hoja de Trabajo para listado'!$AB$155:$AB$1048576,0),MATCH((CUADRO!F$4&amp;$E1133),'Hoja de Trabajo para listado'!$AB$151:$BA$151,0)),0)+IFERROR(INDEX('Hoja de Trabajo para listado'!$BC$155:$CB$1048576,MATCH($A1133,'Hoja de Trabajo para listado'!$BC$155:$BC$1048576,0),MATCH((CUADRO!F$4&amp;$E1133),'Hoja de Trabajo para listado'!$BC$151:$CB$151,0)),0)+IFERROR(INDEX('Hoja de Trabajo para listado'!$DE$153:$DG$274,MATCH($A1133,'Hoja de Trabajo para listado'!$DE$153:$DE$1048576,0),MATCH((CUADRO!F$4&amp;$E1133),'Hoja de Trabajo para listado'!$DE$151:$DG$151,0)),0)+IFERROR(INDEX('Hoja de Trabajo para listado'!$CD$155:$DC$1048576,MATCH($A1133,'Hoja de Trabajo para listado'!$CD$155:$CD$1048576,0),MATCH((CUADRO!F$4&amp;$E1133),'Hoja de Trabajo para listado'!$CD$151:$DC$151,0)),0)</f>
        <v>0</v>
      </c>
      <c r="G1133" s="241">
        <f ca="1">+IFERROR(INDEX('Hoja de Trabajo para listado'!$A$155:$Z$1048576,MATCH($A1133,'Hoja de Trabajo para listado'!$A$155:$A$1048576,0),MATCH((CUADRO!G$4&amp;$E1133),'Hoja de Trabajo para listado'!$A$151:$Z$151,0)),0)+IFERROR(INDEX('Hoja de Trabajo para listado'!$AB$155:$BA$1048576,MATCH($A1133,'Hoja de Trabajo para listado'!$AB$155:$AB$1048576,0),MATCH((CUADRO!G$4&amp;$E1133),'Hoja de Trabajo para listado'!$AB$151:$BA$151,0)),0)+IFERROR(INDEX('Hoja de Trabajo para listado'!$BC$155:$CB$1048576,MATCH($A1133,'Hoja de Trabajo para listado'!$BC$155:$BC$1048576,0),MATCH((CUADRO!G$4&amp;$E1133),'Hoja de Trabajo para listado'!$BC$151:$CB$151,0)),0)+IFERROR(INDEX('Hoja de Trabajo para listado'!$DE$153:$DG$274,MATCH($A1133,'Hoja de Trabajo para listado'!$DE$153:$DE$1048576,0),MATCH((CUADRO!G$4&amp;$E1133),'Hoja de Trabajo para listado'!$DE$151:$DG$151,0)),0)+IFERROR(INDEX('Hoja de Trabajo para listado'!$CD$155:$DC$1048576,MATCH($A1133,'Hoja de Trabajo para listado'!$CD$155:$CD$1048576,0),MATCH((CUADRO!G$4&amp;$E1133),'Hoja de Trabajo para listado'!$CD$151:$DC$151,0)),0)</f>
        <v>0</v>
      </c>
      <c r="H1133" s="241">
        <f ca="1">+IFERROR(INDEX('Hoja de Trabajo para listado'!$A$155:$Z$1048576,MATCH($A1133,'Hoja de Trabajo para listado'!$A$155:$A$1048576,0),MATCH((CUADRO!H$4&amp;$E1133),'Hoja de Trabajo para listado'!$A$151:$Z$151,0)),0)+IFERROR(INDEX('Hoja de Trabajo para listado'!$AB$155:$BA$1048576,MATCH($A1133,'Hoja de Trabajo para listado'!$AB$155:$AB$1048576,0),MATCH((CUADRO!H$4&amp;$E1133),'Hoja de Trabajo para listado'!$AB$151:$BA$151,0)),0)+IFERROR(INDEX('Hoja de Trabajo para listado'!$BC$155:$CB$1048576,MATCH($A1133,'Hoja de Trabajo para listado'!$BC$155:$BC$1048576,0),MATCH((CUADRO!H$4&amp;$E1133),'Hoja de Trabajo para listado'!$BC$151:$CB$151,0)),0)+IFERROR(INDEX('Hoja de Trabajo para listado'!$DE$153:$DG$274,MATCH($A1133,'Hoja de Trabajo para listado'!$DE$153:$DE$1048576,0),MATCH((CUADRO!H$4&amp;$E1133),'Hoja de Trabajo para listado'!$DE$151:$DG$151,0)),0)+IFERROR(INDEX('Hoja de Trabajo para listado'!$CD$155:$DC$1048576,MATCH($A1133,'Hoja de Trabajo para listado'!$CD$155:$CD$1048576,0),MATCH((CUADRO!H$4&amp;$E1133),'Hoja de Trabajo para listado'!$CD$151:$DC$151,0)),0)</f>
        <v>0</v>
      </c>
      <c r="I1133" s="241">
        <f ca="1">+IFERROR(INDEX('Hoja de Trabajo para listado'!$A$155:$Z$1048576,MATCH($A1133,'Hoja de Trabajo para listado'!$A$155:$A$1048576,0),MATCH((CUADRO!I$4&amp;$E1133),'Hoja de Trabajo para listado'!$A$151:$Z$151,0)),0)+IFERROR(INDEX('Hoja de Trabajo para listado'!$AB$155:$BA$1048576,MATCH($A1133,'Hoja de Trabajo para listado'!$AB$155:$AB$1048576,0),MATCH((CUADRO!I$4&amp;$E1133),'Hoja de Trabajo para listado'!$AB$151:$BA$151,0)),0)+IFERROR(INDEX('Hoja de Trabajo para listado'!$BC$155:$CB$1048576,MATCH($A1133,'Hoja de Trabajo para listado'!$BC$155:$BC$1048576,0),MATCH((CUADRO!I$4&amp;$E1133),'Hoja de Trabajo para listado'!$BC$151:$CB$151,0)),0)+IFERROR(INDEX('Hoja de Trabajo para listado'!$DE$153:$DG$274,MATCH($A1133,'Hoja de Trabajo para listado'!$DE$153:$DE$1048576,0),MATCH((CUADRO!I$4&amp;$E1133),'Hoja de Trabajo para listado'!$DE$151:$DG$151,0)),0)+IFERROR(INDEX('Hoja de Trabajo para listado'!$CD$155:$DC$1048576,MATCH($A1133,'Hoja de Trabajo para listado'!$CD$155:$CD$1048576,0),MATCH((CUADRO!I$4&amp;$E1133),'Hoja de Trabajo para listado'!$CD$151:$DC$151,0)),0)</f>
        <v>0</v>
      </c>
      <c r="J1133" s="241">
        <f ca="1">+IFERROR(INDEX('Hoja de Trabajo para listado'!$A$155:$Z$1048576,MATCH($A1133,'Hoja de Trabajo para listado'!$A$155:$A$1048576,0),MATCH((CUADRO!J$4&amp;$E1133),'Hoja de Trabajo para listado'!$A$151:$Z$151,0)),0)+IFERROR(INDEX('Hoja de Trabajo para listado'!$AB$155:$BA$1048576,MATCH($A1133,'Hoja de Trabajo para listado'!$AB$155:$AB$1048576,0),MATCH((CUADRO!J$4&amp;$E1133),'Hoja de Trabajo para listado'!$AB$151:$BA$151,0)),0)+IFERROR(INDEX('Hoja de Trabajo para listado'!$BC$155:$CB$1048576,MATCH($A1133,'Hoja de Trabajo para listado'!$BC$155:$BC$1048576,0),MATCH((CUADRO!J$4&amp;$E1133),'Hoja de Trabajo para listado'!$BC$151:$CB$151,0)),0)+IFERROR(INDEX('Hoja de Trabajo para listado'!$DE$153:$DG$274,MATCH($A1133,'Hoja de Trabajo para listado'!$DE$153:$DE$1048576,0),MATCH((CUADRO!J$4&amp;$E1133),'Hoja de Trabajo para listado'!$DE$151:$DG$151,0)),0)+IFERROR(INDEX('Hoja de Trabajo para listado'!$CD$155:$DC$1048576,MATCH($A1133,'Hoja de Trabajo para listado'!$CD$155:$CD$1048576,0),MATCH((CUADRO!J$4&amp;$E1133),'Hoja de Trabajo para listado'!$CD$151:$DC$151,0)),0)</f>
        <v>0</v>
      </c>
      <c r="K1133" s="241">
        <f ca="1">+IFERROR(INDEX('Hoja de Trabajo para listado'!$A$155:$Z$1048576,MATCH($A1133,'Hoja de Trabajo para listado'!$A$155:$A$1048576,0),MATCH((CUADRO!K$4&amp;$E1133),'Hoja de Trabajo para listado'!$A$151:$Z$151,0)),0)+IFERROR(INDEX('Hoja de Trabajo para listado'!$AB$155:$BA$1048576,MATCH($A1133,'Hoja de Trabajo para listado'!$AB$155:$AB$1048576,0),MATCH((CUADRO!K$4&amp;$E1133),'Hoja de Trabajo para listado'!$AB$151:$BA$151,0)),0)+IFERROR(INDEX('Hoja de Trabajo para listado'!$BC$155:$CB$1048576,MATCH($A1133,'Hoja de Trabajo para listado'!$BC$155:$BC$1048576,0),MATCH((CUADRO!K$4&amp;$E1133),'Hoja de Trabajo para listado'!$BC$151:$CB$151,0)),0)+IFERROR(INDEX('Hoja de Trabajo para listado'!$DE$153:$DG$274,MATCH($A1133,'Hoja de Trabajo para listado'!$DE$153:$DE$1048576,0),MATCH((CUADRO!K$4&amp;$E1133),'Hoja de Trabajo para listado'!$DE$151:$DG$151,0)),0)+IFERROR(INDEX('Hoja de Trabajo para listado'!$CD$155:$DC$1048576,MATCH($A1133,'Hoja de Trabajo para listado'!$CD$155:$CD$1048576,0),MATCH((CUADRO!K$4&amp;$E1133),'Hoja de Trabajo para listado'!$CD$151:$DC$151,0)),0)</f>
        <v>0</v>
      </c>
      <c r="L1133" s="241">
        <f ca="1">+IFERROR(INDEX('Hoja de Trabajo para listado'!$A$155:$Z$1048576,MATCH($A1133,'Hoja de Trabajo para listado'!$A$155:$A$1048576,0),MATCH((CUADRO!L$4&amp;$E1133),'Hoja de Trabajo para listado'!$A$151:$Z$151,0)),0)+IFERROR(INDEX('Hoja de Trabajo para listado'!$AB$155:$BA$1048576,MATCH($A1133,'Hoja de Trabajo para listado'!$AB$155:$AB$1048576,0),MATCH((CUADRO!L$4&amp;$E1133),'Hoja de Trabajo para listado'!$AB$151:$BA$151,0)),0)+IFERROR(INDEX('Hoja de Trabajo para listado'!$BC$155:$CB$1048576,MATCH($A1133,'Hoja de Trabajo para listado'!$BC$155:$BC$1048576,0),MATCH((CUADRO!L$4&amp;$E1133),'Hoja de Trabajo para listado'!$BC$151:$CB$151,0)),0)+IFERROR(INDEX('Hoja de Trabajo para listado'!$DE$153:$DG$274,MATCH($A1133,'Hoja de Trabajo para listado'!$DE$153:$DE$1048576,0),MATCH((CUADRO!L$4&amp;$E1133),'Hoja de Trabajo para listado'!$DE$151:$DG$151,0)),0)+IFERROR(INDEX('Hoja de Trabajo para listado'!$CD$155:$DC$1048576,MATCH($A1133,'Hoja de Trabajo para listado'!$CD$155:$CD$1048576,0),MATCH((CUADRO!L$4&amp;$E1133),'Hoja de Trabajo para listado'!$CD$151:$DC$151,0)),0)</f>
        <v>0</v>
      </c>
      <c r="M1133" s="241">
        <f ca="1">+IFERROR(INDEX('Hoja de Trabajo para listado'!$A$155:$Z$1048576,MATCH($A1133,'Hoja de Trabajo para listado'!$A$155:$A$1048576,0),MATCH((CUADRO!M$4&amp;$E1133),'Hoja de Trabajo para listado'!$A$151:$Z$151,0)),0)+IFERROR(INDEX('Hoja de Trabajo para listado'!$AB$155:$BA$1048576,MATCH($A1133,'Hoja de Trabajo para listado'!$AB$155:$AB$1048576,0),MATCH((CUADRO!M$4&amp;$E1133),'Hoja de Trabajo para listado'!$AB$151:$BA$151,0)),0)+IFERROR(INDEX('Hoja de Trabajo para listado'!$BC$155:$CB$1048576,MATCH($A1133,'Hoja de Trabajo para listado'!$BC$155:$BC$1048576,0),MATCH((CUADRO!M$4&amp;$E1133),'Hoja de Trabajo para listado'!$BC$151:$CB$151,0)),0)+IFERROR(INDEX('Hoja de Trabajo para listado'!$DE$153:$DG$274,MATCH($A1133,'Hoja de Trabajo para listado'!$DE$153:$DE$1048576,0),MATCH((CUADRO!M$4&amp;$E1133),'Hoja de Trabajo para listado'!$DE$151:$DG$151,0)),0)+IFERROR(INDEX('Hoja de Trabajo para listado'!$CD$155:$DC$1048576,MATCH($A1133,'Hoja de Trabajo para listado'!$CD$155:$CD$1048576,0),MATCH((CUADRO!M$4&amp;$E1133),'Hoja de Trabajo para listado'!$CD$151:$DC$151,0)),0)</f>
        <v>0</v>
      </c>
      <c r="N1133" s="241">
        <f ca="1">+IFERROR(INDEX('Hoja de Trabajo para listado'!$A$155:$Z$1048576,MATCH($A1133,'Hoja de Trabajo para listado'!$A$155:$A$1048576,0),MATCH((CUADRO!N$4&amp;$E1133),'Hoja de Trabajo para listado'!$A$151:$Z$151,0)),0)+IFERROR(INDEX('Hoja de Trabajo para listado'!$AB$155:$BA$1048576,MATCH($A1133,'Hoja de Trabajo para listado'!$AB$155:$AB$1048576,0),MATCH((CUADRO!N$4&amp;$E1133),'Hoja de Trabajo para listado'!$AB$151:$BA$151,0)),0)+IFERROR(INDEX('Hoja de Trabajo para listado'!$BC$155:$CB$1048576,MATCH($A1133,'Hoja de Trabajo para listado'!$BC$155:$BC$1048576,0),MATCH((CUADRO!N$4&amp;$E1133),'Hoja de Trabajo para listado'!$BC$151:$CB$151,0)),0)+IFERROR(INDEX('Hoja de Trabajo para listado'!$DE$153:$DG$274,MATCH($A1133,'Hoja de Trabajo para listado'!$DE$153:$DE$1048576,0),MATCH((CUADRO!N$4&amp;$E1133),'Hoja de Trabajo para listado'!$DE$151:$DG$151,0)),0)+IFERROR(INDEX('Hoja de Trabajo para listado'!$CD$155:$DC$1048576,MATCH($A1133,'Hoja de Trabajo para listado'!$CD$155:$CD$1048576,0),MATCH((CUADRO!N$4&amp;$E1133),'Hoja de Trabajo para listado'!$CD$151:$DC$151,0)),0)</f>
        <v>0</v>
      </c>
      <c r="O1133" s="241">
        <f ca="1">+IFERROR(INDEX('Hoja de Trabajo para listado'!$A$155:$Z$1048576,MATCH($A1133,'Hoja de Trabajo para listado'!$A$155:$A$1048576,0),MATCH((CUADRO!O$4&amp;$E1133),'Hoja de Trabajo para listado'!$A$151:$Z$151,0)),0)+IFERROR(INDEX('Hoja de Trabajo para listado'!$AB$155:$BA$1048576,MATCH($A1133,'Hoja de Trabajo para listado'!$AB$155:$AB$1048576,0),MATCH((CUADRO!O$4&amp;$E1133),'Hoja de Trabajo para listado'!$AB$151:$BA$151,0)),0)+IFERROR(INDEX('Hoja de Trabajo para listado'!$BC$155:$CB$1048576,MATCH($A1133,'Hoja de Trabajo para listado'!$BC$155:$BC$1048576,0),MATCH((CUADRO!O$4&amp;$E1133),'Hoja de Trabajo para listado'!$BC$151:$CB$151,0)),0)+IFERROR(INDEX('Hoja de Trabajo para listado'!$DE$153:$DG$274,MATCH($A1133,'Hoja de Trabajo para listado'!$DE$153:$DE$1048576,0),MATCH((CUADRO!O$4&amp;$E1133),'Hoja de Trabajo para listado'!$DE$151:$DG$151,0)),0)+IFERROR(INDEX('Hoja de Trabajo para listado'!$CD$155:$DC$1048576,MATCH($A1133,'Hoja de Trabajo para listado'!$CD$155:$CD$1048576,0),MATCH((CUADRO!O$4&amp;$E1133),'Hoja de Trabajo para listado'!$CD$151:$DC$151,0)),0)</f>
        <v>0</v>
      </c>
      <c r="P1133" s="241">
        <f ca="1">+IFERROR(INDEX('Hoja de Trabajo para listado'!$A$155:$Z$1048576,MATCH($A1133,'Hoja de Trabajo para listado'!$A$155:$A$1048576,0),MATCH((CUADRO!P$4&amp;$E1133),'Hoja de Trabajo para listado'!$A$151:$Z$151,0)),0)+IFERROR(INDEX('Hoja de Trabajo para listado'!$AB$155:$BA$1048576,MATCH($A1133,'Hoja de Trabajo para listado'!$AB$155:$AB$1048576,0),MATCH((CUADRO!P$4&amp;$E1133),'Hoja de Trabajo para listado'!$AB$151:$BA$151,0)),0)+IFERROR(INDEX('Hoja de Trabajo para listado'!$BC$155:$CB$1048576,MATCH($A1133,'Hoja de Trabajo para listado'!$BC$155:$BC$1048576,0),MATCH((CUADRO!P$4&amp;$E1133),'Hoja de Trabajo para listado'!$BC$151:$CB$151,0)),0)+IFERROR(INDEX('Hoja de Trabajo para listado'!$DE$153:$DG$274,MATCH($A1133,'Hoja de Trabajo para listado'!$DE$153:$DE$1048576,0),MATCH((CUADRO!P$4&amp;$E1133),'Hoja de Trabajo para listado'!$DE$151:$DG$151,0)),0)+IFERROR(INDEX('Hoja de Trabajo para listado'!$CD$155:$DC$1048576,MATCH($A1133,'Hoja de Trabajo para listado'!$CD$155:$CD$1048576,0),MATCH((CUADRO!P$4&amp;$E1133),'Hoja de Trabajo para listado'!$CD$151:$DC$151,0)),0)</f>
        <v>0</v>
      </c>
      <c r="Q1133" s="241">
        <f ca="1">+IFERROR(INDEX('Hoja de Trabajo para listado'!$A$155:$Z$1048576,MATCH($A1133,'Hoja de Trabajo para listado'!$A$155:$A$1048576,0),MATCH((CUADRO!Q$4&amp;$E1133),'Hoja de Trabajo para listado'!$A$151:$Z$151,0)),0)+IFERROR(INDEX('Hoja de Trabajo para listado'!$AB$155:$BA$1048576,MATCH($A1133,'Hoja de Trabajo para listado'!$AB$155:$AB$1048576,0),MATCH((CUADRO!Q$4&amp;$E1133),'Hoja de Trabajo para listado'!$AB$151:$BA$151,0)),0)+IFERROR(INDEX('Hoja de Trabajo para listado'!$BC$155:$CB$1048576,MATCH($A1133,'Hoja de Trabajo para listado'!$BC$155:$BC$1048576,0),MATCH((CUADRO!Q$4&amp;$E1133),'Hoja de Trabajo para listado'!$BC$151:$CB$151,0)),0)+IFERROR(INDEX('Hoja de Trabajo para listado'!$DE$153:$DG$274,MATCH($A1133,'Hoja de Trabajo para listado'!$DE$153:$DE$1048576,0),MATCH((CUADRO!Q$4&amp;$E1133),'Hoja de Trabajo para listado'!$DE$151:$DG$151,0)),0)+IFERROR(INDEX('Hoja de Trabajo para listado'!$CD$155:$DC$1048576,MATCH($A1133,'Hoja de Trabajo para listado'!$CD$155:$CD$1048576,0),MATCH((CUADRO!Q$4&amp;$E1133),'Hoja de Trabajo para listado'!$CD$151:$DC$151,0)),0)</f>
        <v>0</v>
      </c>
      <c r="R1133" s="241">
        <f t="shared" ca="1" si="41"/>
        <v>0</v>
      </c>
      <c r="S1133" s="247"/>
      <c r="T1133" s="241">
        <f ca="1">+T1134</f>
        <v>0</v>
      </c>
      <c r="U1133" s="240">
        <f t="shared" si="42"/>
        <v>1</v>
      </c>
      <c r="V1133" s="327" t="str">
        <f>+VLOOKUP(A1133,bd_lista!$A$3:$E$592,5,FALSE)</f>
        <v>Empresas Municipales</v>
      </c>
      <c r="W1133" s="397" t="str">
        <f>+V1133</f>
        <v>Empresas Municipales</v>
      </c>
      <c r="X1133" s="240">
        <f>+VLOOKUP(A1133,[4]Sheet1!$A$13:$D$744,4,FALSE)</f>
        <v>0</v>
      </c>
      <c r="Y1133" s="240" t="e">
        <f>+VLOOKUP(X1133,bd_lista!$A$3:$C$592,3,FALSE)</f>
        <v>#N/A</v>
      </c>
      <c r="Z1133" s="290">
        <f>+X1133</f>
        <v>0</v>
      </c>
      <c r="AA1133" s="315" t="e">
        <f>+Y1133</f>
        <v>#N/A</v>
      </c>
    </row>
    <row r="1134" spans="1:27" customFormat="1" ht="15" hidden="1" customHeight="1">
      <c r="A1134" s="32">
        <v>2316</v>
      </c>
      <c r="B1134" s="394"/>
      <c r="C1134" s="245" t="str">
        <f>+VLOOKUP(A1134,bd_lista!$A$3:$C$592,3,FALSE)</f>
        <v>Empresa Municipal de Áreas Verdes, Parques y Forestación</v>
      </c>
      <c r="D1134" s="396"/>
      <c r="E1134" s="242" t="s">
        <v>1304</v>
      </c>
      <c r="F1134" s="243">
        <f ca="1">+IFERROR(INDEX('Hoja de Trabajo para listado'!$A$155:$Z$1048576,MATCH($A1134,'Hoja de Trabajo para listado'!$A$155:$A$1048576,0),MATCH((CUADRO!F$4&amp;$E1134),'Hoja de Trabajo para listado'!$A$151:$Z$151,0)),0)+IFERROR(INDEX('Hoja de Trabajo para listado'!$AB$155:$BA$1048576,MATCH($A1134,'Hoja de Trabajo para listado'!$AB$155:$AB$1048576,0),MATCH((CUADRO!F$4&amp;$E1134),'Hoja de Trabajo para listado'!$AB$151:$BA$151,0)),0)+IFERROR(INDEX('Hoja de Trabajo para listado'!$BC$155:$CB$1048576,MATCH($A1134,'Hoja de Trabajo para listado'!$BC$155:$BC$1048576,0),MATCH((CUADRO!F$4&amp;$E1134),'Hoja de Trabajo para listado'!$BC$151:$CB$151,0)),0)+IFERROR(INDEX('Hoja de Trabajo para listado'!$DE$153:$DG$274,MATCH($A1134,'Hoja de Trabajo para listado'!$DE$153:$DE$1048576,0),MATCH((CUADRO!F$4&amp;$E1134),'Hoja de Trabajo para listado'!$DE$151:$DG$151,0)),0)+IFERROR(INDEX('Hoja de Trabajo para listado'!$CD$155:$DC$1048576,MATCH($A1134,'Hoja de Trabajo para listado'!$CD$155:$CD$1048576,0),MATCH((CUADRO!F$4&amp;$E1134),'Hoja de Trabajo para listado'!$CD$151:$DC$151,0)),0)</f>
        <v>0</v>
      </c>
      <c r="G1134" s="243">
        <f ca="1">+IFERROR(INDEX('Hoja de Trabajo para listado'!$A$155:$Z$1048576,MATCH($A1134,'Hoja de Trabajo para listado'!$A$155:$A$1048576,0),MATCH((CUADRO!G$4&amp;$E1134),'Hoja de Trabajo para listado'!$A$151:$Z$151,0)),0)+IFERROR(INDEX('Hoja de Trabajo para listado'!$AB$155:$BA$1048576,MATCH($A1134,'Hoja de Trabajo para listado'!$AB$155:$AB$1048576,0),MATCH((CUADRO!G$4&amp;$E1134),'Hoja de Trabajo para listado'!$AB$151:$BA$151,0)),0)+IFERROR(INDEX('Hoja de Trabajo para listado'!$BC$155:$CB$1048576,MATCH($A1134,'Hoja de Trabajo para listado'!$BC$155:$BC$1048576,0),MATCH((CUADRO!G$4&amp;$E1134),'Hoja de Trabajo para listado'!$BC$151:$CB$151,0)),0)+IFERROR(INDEX('Hoja de Trabajo para listado'!$DE$153:$DG$274,MATCH($A1134,'Hoja de Trabajo para listado'!$DE$153:$DE$1048576,0),MATCH((CUADRO!G$4&amp;$E1134),'Hoja de Trabajo para listado'!$DE$151:$DG$151,0)),0)+IFERROR(INDEX('Hoja de Trabajo para listado'!$CD$155:$DC$1048576,MATCH($A1134,'Hoja de Trabajo para listado'!$CD$155:$CD$1048576,0),MATCH((CUADRO!G$4&amp;$E1134),'Hoja de Trabajo para listado'!$CD$151:$DC$151,0)),0)</f>
        <v>0</v>
      </c>
      <c r="H1134" s="243">
        <f ca="1">+IFERROR(INDEX('Hoja de Trabajo para listado'!$A$155:$Z$1048576,MATCH($A1134,'Hoja de Trabajo para listado'!$A$155:$A$1048576,0),MATCH((CUADRO!H$4&amp;$E1134),'Hoja de Trabajo para listado'!$A$151:$Z$151,0)),0)+IFERROR(INDEX('Hoja de Trabajo para listado'!$AB$155:$BA$1048576,MATCH($A1134,'Hoja de Trabajo para listado'!$AB$155:$AB$1048576,0),MATCH((CUADRO!H$4&amp;$E1134),'Hoja de Trabajo para listado'!$AB$151:$BA$151,0)),0)+IFERROR(INDEX('Hoja de Trabajo para listado'!$BC$155:$CB$1048576,MATCH($A1134,'Hoja de Trabajo para listado'!$BC$155:$BC$1048576,0),MATCH((CUADRO!H$4&amp;$E1134),'Hoja de Trabajo para listado'!$BC$151:$CB$151,0)),0)+IFERROR(INDEX('Hoja de Trabajo para listado'!$DE$153:$DG$274,MATCH($A1134,'Hoja de Trabajo para listado'!$DE$153:$DE$1048576,0),MATCH((CUADRO!H$4&amp;$E1134),'Hoja de Trabajo para listado'!$DE$151:$DG$151,0)),0)+IFERROR(INDEX('Hoja de Trabajo para listado'!$CD$155:$DC$1048576,MATCH($A1134,'Hoja de Trabajo para listado'!$CD$155:$CD$1048576,0),MATCH((CUADRO!H$4&amp;$E1134),'Hoja de Trabajo para listado'!$CD$151:$DC$151,0)),0)</f>
        <v>0</v>
      </c>
      <c r="I1134" s="243">
        <f ca="1">+IFERROR(INDEX('Hoja de Trabajo para listado'!$A$155:$Z$1048576,MATCH($A1134,'Hoja de Trabajo para listado'!$A$155:$A$1048576,0),MATCH((CUADRO!I$4&amp;$E1134),'Hoja de Trabajo para listado'!$A$151:$Z$151,0)),0)+IFERROR(INDEX('Hoja de Trabajo para listado'!$AB$155:$BA$1048576,MATCH($A1134,'Hoja de Trabajo para listado'!$AB$155:$AB$1048576,0),MATCH((CUADRO!I$4&amp;$E1134),'Hoja de Trabajo para listado'!$AB$151:$BA$151,0)),0)+IFERROR(INDEX('Hoja de Trabajo para listado'!$BC$155:$CB$1048576,MATCH($A1134,'Hoja de Trabajo para listado'!$BC$155:$BC$1048576,0),MATCH((CUADRO!I$4&amp;$E1134),'Hoja de Trabajo para listado'!$BC$151:$CB$151,0)),0)+IFERROR(INDEX('Hoja de Trabajo para listado'!$DE$153:$DG$274,MATCH($A1134,'Hoja de Trabajo para listado'!$DE$153:$DE$1048576,0),MATCH((CUADRO!I$4&amp;$E1134),'Hoja de Trabajo para listado'!$DE$151:$DG$151,0)),0)+IFERROR(INDEX('Hoja de Trabajo para listado'!$CD$155:$DC$1048576,MATCH($A1134,'Hoja de Trabajo para listado'!$CD$155:$CD$1048576,0),MATCH((CUADRO!I$4&amp;$E1134),'Hoja de Trabajo para listado'!$CD$151:$DC$151,0)),0)</f>
        <v>0</v>
      </c>
      <c r="J1134" s="243">
        <f ca="1">+IFERROR(INDEX('Hoja de Trabajo para listado'!$A$155:$Z$1048576,MATCH($A1134,'Hoja de Trabajo para listado'!$A$155:$A$1048576,0),MATCH((CUADRO!J$4&amp;$E1134),'Hoja de Trabajo para listado'!$A$151:$Z$151,0)),0)+IFERROR(INDEX('Hoja de Trabajo para listado'!$AB$155:$BA$1048576,MATCH($A1134,'Hoja de Trabajo para listado'!$AB$155:$AB$1048576,0),MATCH((CUADRO!J$4&amp;$E1134),'Hoja de Trabajo para listado'!$AB$151:$BA$151,0)),0)+IFERROR(INDEX('Hoja de Trabajo para listado'!$BC$155:$CB$1048576,MATCH($A1134,'Hoja de Trabajo para listado'!$BC$155:$BC$1048576,0),MATCH((CUADRO!J$4&amp;$E1134),'Hoja de Trabajo para listado'!$BC$151:$CB$151,0)),0)+IFERROR(INDEX('Hoja de Trabajo para listado'!$DE$153:$DG$274,MATCH($A1134,'Hoja de Trabajo para listado'!$DE$153:$DE$1048576,0),MATCH((CUADRO!J$4&amp;$E1134),'Hoja de Trabajo para listado'!$DE$151:$DG$151,0)),0)+IFERROR(INDEX('Hoja de Trabajo para listado'!$CD$155:$DC$1048576,MATCH($A1134,'Hoja de Trabajo para listado'!$CD$155:$CD$1048576,0),MATCH((CUADRO!J$4&amp;$E1134),'Hoja de Trabajo para listado'!$CD$151:$DC$151,0)),0)</f>
        <v>0</v>
      </c>
      <c r="K1134" s="243">
        <f ca="1">+IFERROR(INDEX('Hoja de Trabajo para listado'!$A$155:$Z$1048576,MATCH($A1134,'Hoja de Trabajo para listado'!$A$155:$A$1048576,0),MATCH((CUADRO!K$4&amp;$E1134),'Hoja de Trabajo para listado'!$A$151:$Z$151,0)),0)+IFERROR(INDEX('Hoja de Trabajo para listado'!$AB$155:$BA$1048576,MATCH($A1134,'Hoja de Trabajo para listado'!$AB$155:$AB$1048576,0),MATCH((CUADRO!K$4&amp;$E1134),'Hoja de Trabajo para listado'!$AB$151:$BA$151,0)),0)+IFERROR(INDEX('Hoja de Trabajo para listado'!$BC$155:$CB$1048576,MATCH($A1134,'Hoja de Trabajo para listado'!$BC$155:$BC$1048576,0),MATCH((CUADRO!K$4&amp;$E1134),'Hoja de Trabajo para listado'!$BC$151:$CB$151,0)),0)+IFERROR(INDEX('Hoja de Trabajo para listado'!$DE$153:$DG$274,MATCH($A1134,'Hoja de Trabajo para listado'!$DE$153:$DE$1048576,0),MATCH((CUADRO!K$4&amp;$E1134),'Hoja de Trabajo para listado'!$DE$151:$DG$151,0)),0)+IFERROR(INDEX('Hoja de Trabajo para listado'!$CD$155:$DC$1048576,MATCH($A1134,'Hoja de Trabajo para listado'!$CD$155:$CD$1048576,0),MATCH((CUADRO!K$4&amp;$E1134),'Hoja de Trabajo para listado'!$CD$151:$DC$151,0)),0)</f>
        <v>0</v>
      </c>
      <c r="L1134" s="243">
        <f ca="1">+IFERROR(INDEX('Hoja de Trabajo para listado'!$A$155:$Z$1048576,MATCH($A1134,'Hoja de Trabajo para listado'!$A$155:$A$1048576,0),MATCH((CUADRO!L$4&amp;$E1134),'Hoja de Trabajo para listado'!$A$151:$Z$151,0)),0)+IFERROR(INDEX('Hoja de Trabajo para listado'!$AB$155:$BA$1048576,MATCH($A1134,'Hoja de Trabajo para listado'!$AB$155:$AB$1048576,0),MATCH((CUADRO!L$4&amp;$E1134),'Hoja de Trabajo para listado'!$AB$151:$BA$151,0)),0)+IFERROR(INDEX('Hoja de Trabajo para listado'!$BC$155:$CB$1048576,MATCH($A1134,'Hoja de Trabajo para listado'!$BC$155:$BC$1048576,0),MATCH((CUADRO!L$4&amp;$E1134),'Hoja de Trabajo para listado'!$BC$151:$CB$151,0)),0)+IFERROR(INDEX('Hoja de Trabajo para listado'!$DE$153:$DG$274,MATCH($A1134,'Hoja de Trabajo para listado'!$DE$153:$DE$1048576,0),MATCH((CUADRO!L$4&amp;$E1134),'Hoja de Trabajo para listado'!$DE$151:$DG$151,0)),0)+IFERROR(INDEX('Hoja de Trabajo para listado'!$CD$155:$DC$1048576,MATCH($A1134,'Hoja de Trabajo para listado'!$CD$155:$CD$1048576,0),MATCH((CUADRO!L$4&amp;$E1134),'Hoja de Trabajo para listado'!$CD$151:$DC$151,0)),0)</f>
        <v>0</v>
      </c>
      <c r="M1134" s="243">
        <f ca="1">+IFERROR(INDEX('Hoja de Trabajo para listado'!$A$155:$Z$1048576,MATCH($A1134,'Hoja de Trabajo para listado'!$A$155:$A$1048576,0),MATCH((CUADRO!M$4&amp;$E1134),'Hoja de Trabajo para listado'!$A$151:$Z$151,0)),0)+IFERROR(INDEX('Hoja de Trabajo para listado'!$AB$155:$BA$1048576,MATCH($A1134,'Hoja de Trabajo para listado'!$AB$155:$AB$1048576,0),MATCH((CUADRO!M$4&amp;$E1134),'Hoja de Trabajo para listado'!$AB$151:$BA$151,0)),0)+IFERROR(INDEX('Hoja de Trabajo para listado'!$BC$155:$CB$1048576,MATCH($A1134,'Hoja de Trabajo para listado'!$BC$155:$BC$1048576,0),MATCH((CUADRO!M$4&amp;$E1134),'Hoja de Trabajo para listado'!$BC$151:$CB$151,0)),0)+IFERROR(INDEX('Hoja de Trabajo para listado'!$DE$153:$DG$274,MATCH($A1134,'Hoja de Trabajo para listado'!$DE$153:$DE$1048576,0),MATCH((CUADRO!M$4&amp;$E1134),'Hoja de Trabajo para listado'!$DE$151:$DG$151,0)),0)+IFERROR(INDEX('Hoja de Trabajo para listado'!$CD$155:$DC$1048576,MATCH($A1134,'Hoja de Trabajo para listado'!$CD$155:$CD$1048576,0),MATCH((CUADRO!M$4&amp;$E1134),'Hoja de Trabajo para listado'!$CD$151:$DC$151,0)),0)</f>
        <v>0</v>
      </c>
      <c r="N1134" s="243">
        <f ca="1">+IFERROR(INDEX('Hoja de Trabajo para listado'!$A$155:$Z$1048576,MATCH($A1134,'Hoja de Trabajo para listado'!$A$155:$A$1048576,0),MATCH((CUADRO!N$4&amp;$E1134),'Hoja de Trabajo para listado'!$A$151:$Z$151,0)),0)+IFERROR(INDEX('Hoja de Trabajo para listado'!$AB$155:$BA$1048576,MATCH($A1134,'Hoja de Trabajo para listado'!$AB$155:$AB$1048576,0),MATCH((CUADRO!N$4&amp;$E1134),'Hoja de Trabajo para listado'!$AB$151:$BA$151,0)),0)+IFERROR(INDEX('Hoja de Trabajo para listado'!$BC$155:$CB$1048576,MATCH($A1134,'Hoja de Trabajo para listado'!$BC$155:$BC$1048576,0),MATCH((CUADRO!N$4&amp;$E1134),'Hoja de Trabajo para listado'!$BC$151:$CB$151,0)),0)+IFERROR(INDEX('Hoja de Trabajo para listado'!$DE$153:$DG$274,MATCH($A1134,'Hoja de Trabajo para listado'!$DE$153:$DE$1048576,0),MATCH((CUADRO!N$4&amp;$E1134),'Hoja de Trabajo para listado'!$DE$151:$DG$151,0)),0)+IFERROR(INDEX('Hoja de Trabajo para listado'!$CD$155:$DC$1048576,MATCH($A1134,'Hoja de Trabajo para listado'!$CD$155:$CD$1048576,0),MATCH((CUADRO!N$4&amp;$E1134),'Hoja de Trabajo para listado'!$CD$151:$DC$151,0)),0)</f>
        <v>0</v>
      </c>
      <c r="O1134" s="243">
        <f ca="1">+IFERROR(INDEX('Hoja de Trabajo para listado'!$A$155:$Z$1048576,MATCH($A1134,'Hoja de Trabajo para listado'!$A$155:$A$1048576,0),MATCH((CUADRO!O$4&amp;$E1134),'Hoja de Trabajo para listado'!$A$151:$Z$151,0)),0)+IFERROR(INDEX('Hoja de Trabajo para listado'!$AB$155:$BA$1048576,MATCH($A1134,'Hoja de Trabajo para listado'!$AB$155:$AB$1048576,0),MATCH((CUADRO!O$4&amp;$E1134),'Hoja de Trabajo para listado'!$AB$151:$BA$151,0)),0)+IFERROR(INDEX('Hoja de Trabajo para listado'!$BC$155:$CB$1048576,MATCH($A1134,'Hoja de Trabajo para listado'!$BC$155:$BC$1048576,0),MATCH((CUADRO!O$4&amp;$E1134),'Hoja de Trabajo para listado'!$BC$151:$CB$151,0)),0)+IFERROR(INDEX('Hoja de Trabajo para listado'!$DE$153:$DG$274,MATCH($A1134,'Hoja de Trabajo para listado'!$DE$153:$DE$1048576,0),MATCH((CUADRO!O$4&amp;$E1134),'Hoja de Trabajo para listado'!$DE$151:$DG$151,0)),0)+IFERROR(INDEX('Hoja de Trabajo para listado'!$CD$155:$DC$1048576,MATCH($A1134,'Hoja de Trabajo para listado'!$CD$155:$CD$1048576,0),MATCH((CUADRO!O$4&amp;$E1134),'Hoja de Trabajo para listado'!$CD$151:$DC$151,0)),0)</f>
        <v>0</v>
      </c>
      <c r="P1134" s="243">
        <f ca="1">+IFERROR(INDEX('Hoja de Trabajo para listado'!$A$155:$Z$1048576,MATCH($A1134,'Hoja de Trabajo para listado'!$A$155:$A$1048576,0),MATCH((CUADRO!P$4&amp;$E1134),'Hoja de Trabajo para listado'!$A$151:$Z$151,0)),0)+IFERROR(INDEX('Hoja de Trabajo para listado'!$AB$155:$BA$1048576,MATCH($A1134,'Hoja de Trabajo para listado'!$AB$155:$AB$1048576,0),MATCH((CUADRO!P$4&amp;$E1134),'Hoja de Trabajo para listado'!$AB$151:$BA$151,0)),0)+IFERROR(INDEX('Hoja de Trabajo para listado'!$BC$155:$CB$1048576,MATCH($A1134,'Hoja de Trabajo para listado'!$BC$155:$BC$1048576,0),MATCH((CUADRO!P$4&amp;$E1134),'Hoja de Trabajo para listado'!$BC$151:$CB$151,0)),0)+IFERROR(INDEX('Hoja de Trabajo para listado'!$DE$153:$DG$274,MATCH($A1134,'Hoja de Trabajo para listado'!$DE$153:$DE$1048576,0),MATCH((CUADRO!P$4&amp;$E1134),'Hoja de Trabajo para listado'!$DE$151:$DG$151,0)),0)+IFERROR(INDEX('Hoja de Trabajo para listado'!$CD$155:$DC$1048576,MATCH($A1134,'Hoja de Trabajo para listado'!$CD$155:$CD$1048576,0),MATCH((CUADRO!P$4&amp;$E1134),'Hoja de Trabajo para listado'!$CD$151:$DC$151,0)),0)</f>
        <v>0</v>
      </c>
      <c r="Q1134" s="243">
        <f ca="1">+IFERROR(INDEX('Hoja de Trabajo para listado'!$A$155:$Z$1048576,MATCH($A1134,'Hoja de Trabajo para listado'!$A$155:$A$1048576,0),MATCH((CUADRO!Q$4&amp;$E1134),'Hoja de Trabajo para listado'!$A$151:$Z$151,0)),0)+IFERROR(INDEX('Hoja de Trabajo para listado'!$AB$155:$BA$1048576,MATCH($A1134,'Hoja de Trabajo para listado'!$AB$155:$AB$1048576,0),MATCH((CUADRO!Q$4&amp;$E1134),'Hoja de Trabajo para listado'!$AB$151:$BA$151,0)),0)+IFERROR(INDEX('Hoja de Trabajo para listado'!$BC$155:$CB$1048576,MATCH($A1134,'Hoja de Trabajo para listado'!$BC$155:$BC$1048576,0),MATCH((CUADRO!Q$4&amp;$E1134),'Hoja de Trabajo para listado'!$BC$151:$CB$151,0)),0)+IFERROR(INDEX('Hoja de Trabajo para listado'!$DE$153:$DG$274,MATCH($A1134,'Hoja de Trabajo para listado'!$DE$153:$DE$1048576,0),MATCH((CUADRO!Q$4&amp;$E1134),'Hoja de Trabajo para listado'!$DE$151:$DG$151,0)),0)+IFERROR(INDEX('Hoja de Trabajo para listado'!$CD$155:$DC$1048576,MATCH($A1134,'Hoja de Trabajo para listado'!$CD$155:$CD$1048576,0),MATCH((CUADRO!Q$4&amp;$E1134),'Hoja de Trabajo para listado'!$CD$151:$DC$151,0)),0)</f>
        <v>0</v>
      </c>
      <c r="R1134" s="243">
        <f t="shared" ca="1" si="41"/>
        <v>0</v>
      </c>
      <c r="S1134" s="256">
        <f ca="1">+R1133+R1134</f>
        <v>0</v>
      </c>
      <c r="T1134" s="243">
        <f ca="1">+S1134</f>
        <v>0</v>
      </c>
      <c r="U1134" s="242">
        <f t="shared" si="42"/>
        <v>2</v>
      </c>
      <c r="V1134" s="327" t="str">
        <f>+VLOOKUP(A1134,bd_lista!$A$3:$E$592,5,FALSE)</f>
        <v>Empresas Municipales</v>
      </c>
      <c r="W1134" s="398"/>
      <c r="X1134" s="240">
        <f>+VLOOKUP(A1134,[4]Sheet1!$A$13:$D$744,4,FALSE)</f>
        <v>0</v>
      </c>
      <c r="Y1134" s="240" t="e">
        <f>+VLOOKUP(X1134,bd_lista!$A$3:$C$592,3,FALSE)</f>
        <v>#N/A</v>
      </c>
      <c r="Z1134" s="288"/>
      <c r="AA1134" s="317"/>
    </row>
    <row r="1135" spans="1:27" customFormat="1" ht="15" hidden="1" customHeight="1">
      <c r="A1135" s="32">
        <v>2317</v>
      </c>
      <c r="B1135" s="393">
        <f>+A1135</f>
        <v>2317</v>
      </c>
      <c r="C1135" s="245" t="str">
        <f>+VLOOKUP(A1135,bd_lista!$A$3:$C$592,3,FALSE)</f>
        <v>Empresa Municipal de Asfaltos y Vías</v>
      </c>
      <c r="D1135" s="395" t="str">
        <f>+C1135</f>
        <v>Empresa Municipal de Asfaltos y Vías</v>
      </c>
      <c r="E1135" s="240" t="s">
        <v>1303</v>
      </c>
      <c r="F1135" s="241">
        <f ca="1">+IFERROR(INDEX('Hoja de Trabajo para listado'!$A$155:$Z$1048576,MATCH($A1135,'Hoja de Trabajo para listado'!$A$155:$A$1048576,0),MATCH((CUADRO!F$4&amp;$E1135),'Hoja de Trabajo para listado'!$A$151:$Z$151,0)),0)+IFERROR(INDEX('Hoja de Trabajo para listado'!$AB$155:$BA$1048576,MATCH($A1135,'Hoja de Trabajo para listado'!$AB$155:$AB$1048576,0),MATCH((CUADRO!F$4&amp;$E1135),'Hoja de Trabajo para listado'!$AB$151:$BA$151,0)),0)+IFERROR(INDEX('Hoja de Trabajo para listado'!$BC$155:$CB$1048576,MATCH($A1135,'Hoja de Trabajo para listado'!$BC$155:$BC$1048576,0),MATCH((CUADRO!F$4&amp;$E1135),'Hoja de Trabajo para listado'!$BC$151:$CB$151,0)),0)+IFERROR(INDEX('Hoja de Trabajo para listado'!$DE$153:$DG$274,MATCH($A1135,'Hoja de Trabajo para listado'!$DE$153:$DE$1048576,0),MATCH((CUADRO!F$4&amp;$E1135),'Hoja de Trabajo para listado'!$DE$151:$DG$151,0)),0)+IFERROR(INDEX('Hoja de Trabajo para listado'!$CD$155:$DC$1048576,MATCH($A1135,'Hoja de Trabajo para listado'!$CD$155:$CD$1048576,0),MATCH((CUADRO!F$4&amp;$E1135),'Hoja de Trabajo para listado'!$CD$151:$DC$151,0)),0)</f>
        <v>0</v>
      </c>
      <c r="G1135" s="241">
        <f ca="1">+IFERROR(INDEX('Hoja de Trabajo para listado'!$A$155:$Z$1048576,MATCH($A1135,'Hoja de Trabajo para listado'!$A$155:$A$1048576,0),MATCH((CUADRO!G$4&amp;$E1135),'Hoja de Trabajo para listado'!$A$151:$Z$151,0)),0)+IFERROR(INDEX('Hoja de Trabajo para listado'!$AB$155:$BA$1048576,MATCH($A1135,'Hoja de Trabajo para listado'!$AB$155:$AB$1048576,0),MATCH((CUADRO!G$4&amp;$E1135),'Hoja de Trabajo para listado'!$AB$151:$BA$151,0)),0)+IFERROR(INDEX('Hoja de Trabajo para listado'!$BC$155:$CB$1048576,MATCH($A1135,'Hoja de Trabajo para listado'!$BC$155:$BC$1048576,0),MATCH((CUADRO!G$4&amp;$E1135),'Hoja de Trabajo para listado'!$BC$151:$CB$151,0)),0)+IFERROR(INDEX('Hoja de Trabajo para listado'!$DE$153:$DG$274,MATCH($A1135,'Hoja de Trabajo para listado'!$DE$153:$DE$1048576,0),MATCH((CUADRO!G$4&amp;$E1135),'Hoja de Trabajo para listado'!$DE$151:$DG$151,0)),0)+IFERROR(INDEX('Hoja de Trabajo para listado'!$CD$155:$DC$1048576,MATCH($A1135,'Hoja de Trabajo para listado'!$CD$155:$CD$1048576,0),MATCH((CUADRO!G$4&amp;$E1135),'Hoja de Trabajo para listado'!$CD$151:$DC$151,0)),0)</f>
        <v>0</v>
      </c>
      <c r="H1135" s="241">
        <f ca="1">+IFERROR(INDEX('Hoja de Trabajo para listado'!$A$155:$Z$1048576,MATCH($A1135,'Hoja de Trabajo para listado'!$A$155:$A$1048576,0),MATCH((CUADRO!H$4&amp;$E1135),'Hoja de Trabajo para listado'!$A$151:$Z$151,0)),0)+IFERROR(INDEX('Hoja de Trabajo para listado'!$AB$155:$BA$1048576,MATCH($A1135,'Hoja de Trabajo para listado'!$AB$155:$AB$1048576,0),MATCH((CUADRO!H$4&amp;$E1135),'Hoja de Trabajo para listado'!$AB$151:$BA$151,0)),0)+IFERROR(INDEX('Hoja de Trabajo para listado'!$BC$155:$CB$1048576,MATCH($A1135,'Hoja de Trabajo para listado'!$BC$155:$BC$1048576,0),MATCH((CUADRO!H$4&amp;$E1135),'Hoja de Trabajo para listado'!$BC$151:$CB$151,0)),0)+IFERROR(INDEX('Hoja de Trabajo para listado'!$DE$153:$DG$274,MATCH($A1135,'Hoja de Trabajo para listado'!$DE$153:$DE$1048576,0),MATCH((CUADRO!H$4&amp;$E1135),'Hoja de Trabajo para listado'!$DE$151:$DG$151,0)),0)+IFERROR(INDEX('Hoja de Trabajo para listado'!$CD$155:$DC$1048576,MATCH($A1135,'Hoja de Trabajo para listado'!$CD$155:$CD$1048576,0),MATCH((CUADRO!H$4&amp;$E1135),'Hoja de Trabajo para listado'!$CD$151:$DC$151,0)),0)</f>
        <v>0</v>
      </c>
      <c r="I1135" s="241">
        <f ca="1">+IFERROR(INDEX('Hoja de Trabajo para listado'!$A$155:$Z$1048576,MATCH($A1135,'Hoja de Trabajo para listado'!$A$155:$A$1048576,0),MATCH((CUADRO!I$4&amp;$E1135),'Hoja de Trabajo para listado'!$A$151:$Z$151,0)),0)+IFERROR(INDEX('Hoja de Trabajo para listado'!$AB$155:$BA$1048576,MATCH($A1135,'Hoja de Trabajo para listado'!$AB$155:$AB$1048576,0),MATCH((CUADRO!I$4&amp;$E1135),'Hoja de Trabajo para listado'!$AB$151:$BA$151,0)),0)+IFERROR(INDEX('Hoja de Trabajo para listado'!$BC$155:$CB$1048576,MATCH($A1135,'Hoja de Trabajo para listado'!$BC$155:$BC$1048576,0),MATCH((CUADRO!I$4&amp;$E1135),'Hoja de Trabajo para listado'!$BC$151:$CB$151,0)),0)+IFERROR(INDEX('Hoja de Trabajo para listado'!$DE$153:$DG$274,MATCH($A1135,'Hoja de Trabajo para listado'!$DE$153:$DE$1048576,0),MATCH((CUADRO!I$4&amp;$E1135),'Hoja de Trabajo para listado'!$DE$151:$DG$151,0)),0)+IFERROR(INDEX('Hoja de Trabajo para listado'!$CD$155:$DC$1048576,MATCH($A1135,'Hoja de Trabajo para listado'!$CD$155:$CD$1048576,0),MATCH((CUADRO!I$4&amp;$E1135),'Hoja de Trabajo para listado'!$CD$151:$DC$151,0)),0)</f>
        <v>0</v>
      </c>
      <c r="J1135" s="241">
        <f ca="1">+IFERROR(INDEX('Hoja de Trabajo para listado'!$A$155:$Z$1048576,MATCH($A1135,'Hoja de Trabajo para listado'!$A$155:$A$1048576,0),MATCH((CUADRO!J$4&amp;$E1135),'Hoja de Trabajo para listado'!$A$151:$Z$151,0)),0)+IFERROR(INDEX('Hoja de Trabajo para listado'!$AB$155:$BA$1048576,MATCH($A1135,'Hoja de Trabajo para listado'!$AB$155:$AB$1048576,0),MATCH((CUADRO!J$4&amp;$E1135),'Hoja de Trabajo para listado'!$AB$151:$BA$151,0)),0)+IFERROR(INDEX('Hoja de Trabajo para listado'!$BC$155:$CB$1048576,MATCH($A1135,'Hoja de Trabajo para listado'!$BC$155:$BC$1048576,0),MATCH((CUADRO!J$4&amp;$E1135),'Hoja de Trabajo para listado'!$BC$151:$CB$151,0)),0)+IFERROR(INDEX('Hoja de Trabajo para listado'!$DE$153:$DG$274,MATCH($A1135,'Hoja de Trabajo para listado'!$DE$153:$DE$1048576,0),MATCH((CUADRO!J$4&amp;$E1135),'Hoja de Trabajo para listado'!$DE$151:$DG$151,0)),0)+IFERROR(INDEX('Hoja de Trabajo para listado'!$CD$155:$DC$1048576,MATCH($A1135,'Hoja de Trabajo para listado'!$CD$155:$CD$1048576,0),MATCH((CUADRO!J$4&amp;$E1135),'Hoja de Trabajo para listado'!$CD$151:$DC$151,0)),0)</f>
        <v>0</v>
      </c>
      <c r="K1135" s="241">
        <f ca="1">+IFERROR(INDEX('Hoja de Trabajo para listado'!$A$155:$Z$1048576,MATCH($A1135,'Hoja de Trabajo para listado'!$A$155:$A$1048576,0),MATCH((CUADRO!K$4&amp;$E1135),'Hoja de Trabajo para listado'!$A$151:$Z$151,0)),0)+IFERROR(INDEX('Hoja de Trabajo para listado'!$AB$155:$BA$1048576,MATCH($A1135,'Hoja de Trabajo para listado'!$AB$155:$AB$1048576,0),MATCH((CUADRO!K$4&amp;$E1135),'Hoja de Trabajo para listado'!$AB$151:$BA$151,0)),0)+IFERROR(INDEX('Hoja de Trabajo para listado'!$BC$155:$CB$1048576,MATCH($A1135,'Hoja de Trabajo para listado'!$BC$155:$BC$1048576,0),MATCH((CUADRO!K$4&amp;$E1135),'Hoja de Trabajo para listado'!$BC$151:$CB$151,0)),0)+IFERROR(INDEX('Hoja de Trabajo para listado'!$DE$153:$DG$274,MATCH($A1135,'Hoja de Trabajo para listado'!$DE$153:$DE$1048576,0),MATCH((CUADRO!K$4&amp;$E1135),'Hoja de Trabajo para listado'!$DE$151:$DG$151,0)),0)+IFERROR(INDEX('Hoja de Trabajo para listado'!$CD$155:$DC$1048576,MATCH($A1135,'Hoja de Trabajo para listado'!$CD$155:$CD$1048576,0),MATCH((CUADRO!K$4&amp;$E1135),'Hoja de Trabajo para listado'!$CD$151:$DC$151,0)),0)</f>
        <v>0</v>
      </c>
      <c r="L1135" s="241">
        <f ca="1">+IFERROR(INDEX('Hoja de Trabajo para listado'!$A$155:$Z$1048576,MATCH($A1135,'Hoja de Trabajo para listado'!$A$155:$A$1048576,0),MATCH((CUADRO!L$4&amp;$E1135),'Hoja de Trabajo para listado'!$A$151:$Z$151,0)),0)+IFERROR(INDEX('Hoja de Trabajo para listado'!$AB$155:$BA$1048576,MATCH($A1135,'Hoja de Trabajo para listado'!$AB$155:$AB$1048576,0),MATCH((CUADRO!L$4&amp;$E1135),'Hoja de Trabajo para listado'!$AB$151:$BA$151,0)),0)+IFERROR(INDEX('Hoja de Trabajo para listado'!$BC$155:$CB$1048576,MATCH($A1135,'Hoja de Trabajo para listado'!$BC$155:$BC$1048576,0),MATCH((CUADRO!L$4&amp;$E1135),'Hoja de Trabajo para listado'!$BC$151:$CB$151,0)),0)+IFERROR(INDEX('Hoja de Trabajo para listado'!$DE$153:$DG$274,MATCH($A1135,'Hoja de Trabajo para listado'!$DE$153:$DE$1048576,0),MATCH((CUADRO!L$4&amp;$E1135),'Hoja de Trabajo para listado'!$DE$151:$DG$151,0)),0)+IFERROR(INDEX('Hoja de Trabajo para listado'!$CD$155:$DC$1048576,MATCH($A1135,'Hoja de Trabajo para listado'!$CD$155:$CD$1048576,0),MATCH((CUADRO!L$4&amp;$E1135),'Hoja de Trabajo para listado'!$CD$151:$DC$151,0)),0)</f>
        <v>0</v>
      </c>
      <c r="M1135" s="241">
        <f ca="1">+IFERROR(INDEX('Hoja de Trabajo para listado'!$A$155:$Z$1048576,MATCH($A1135,'Hoja de Trabajo para listado'!$A$155:$A$1048576,0),MATCH((CUADRO!M$4&amp;$E1135),'Hoja de Trabajo para listado'!$A$151:$Z$151,0)),0)+IFERROR(INDEX('Hoja de Trabajo para listado'!$AB$155:$BA$1048576,MATCH($A1135,'Hoja de Trabajo para listado'!$AB$155:$AB$1048576,0),MATCH((CUADRO!M$4&amp;$E1135),'Hoja de Trabajo para listado'!$AB$151:$BA$151,0)),0)+IFERROR(INDEX('Hoja de Trabajo para listado'!$BC$155:$CB$1048576,MATCH($A1135,'Hoja de Trabajo para listado'!$BC$155:$BC$1048576,0),MATCH((CUADRO!M$4&amp;$E1135),'Hoja de Trabajo para listado'!$BC$151:$CB$151,0)),0)+IFERROR(INDEX('Hoja de Trabajo para listado'!$DE$153:$DG$274,MATCH($A1135,'Hoja de Trabajo para listado'!$DE$153:$DE$1048576,0),MATCH((CUADRO!M$4&amp;$E1135),'Hoja de Trabajo para listado'!$DE$151:$DG$151,0)),0)+IFERROR(INDEX('Hoja de Trabajo para listado'!$CD$155:$DC$1048576,MATCH($A1135,'Hoja de Trabajo para listado'!$CD$155:$CD$1048576,0),MATCH((CUADRO!M$4&amp;$E1135),'Hoja de Trabajo para listado'!$CD$151:$DC$151,0)),0)</f>
        <v>0</v>
      </c>
      <c r="N1135" s="241">
        <f ca="1">+IFERROR(INDEX('Hoja de Trabajo para listado'!$A$155:$Z$1048576,MATCH($A1135,'Hoja de Trabajo para listado'!$A$155:$A$1048576,0),MATCH((CUADRO!N$4&amp;$E1135),'Hoja de Trabajo para listado'!$A$151:$Z$151,0)),0)+IFERROR(INDEX('Hoja de Trabajo para listado'!$AB$155:$BA$1048576,MATCH($A1135,'Hoja de Trabajo para listado'!$AB$155:$AB$1048576,0),MATCH((CUADRO!N$4&amp;$E1135),'Hoja de Trabajo para listado'!$AB$151:$BA$151,0)),0)+IFERROR(INDEX('Hoja de Trabajo para listado'!$BC$155:$CB$1048576,MATCH($A1135,'Hoja de Trabajo para listado'!$BC$155:$BC$1048576,0),MATCH((CUADRO!N$4&amp;$E1135),'Hoja de Trabajo para listado'!$BC$151:$CB$151,0)),0)+IFERROR(INDEX('Hoja de Trabajo para listado'!$DE$153:$DG$274,MATCH($A1135,'Hoja de Trabajo para listado'!$DE$153:$DE$1048576,0),MATCH((CUADRO!N$4&amp;$E1135),'Hoja de Trabajo para listado'!$DE$151:$DG$151,0)),0)+IFERROR(INDEX('Hoja de Trabajo para listado'!$CD$155:$DC$1048576,MATCH($A1135,'Hoja de Trabajo para listado'!$CD$155:$CD$1048576,0),MATCH((CUADRO!N$4&amp;$E1135),'Hoja de Trabajo para listado'!$CD$151:$DC$151,0)),0)</f>
        <v>0</v>
      </c>
      <c r="O1135" s="241">
        <f ca="1">+IFERROR(INDEX('Hoja de Trabajo para listado'!$A$155:$Z$1048576,MATCH($A1135,'Hoja de Trabajo para listado'!$A$155:$A$1048576,0),MATCH((CUADRO!O$4&amp;$E1135),'Hoja de Trabajo para listado'!$A$151:$Z$151,0)),0)+IFERROR(INDEX('Hoja de Trabajo para listado'!$AB$155:$BA$1048576,MATCH($A1135,'Hoja de Trabajo para listado'!$AB$155:$AB$1048576,0),MATCH((CUADRO!O$4&amp;$E1135),'Hoja de Trabajo para listado'!$AB$151:$BA$151,0)),0)+IFERROR(INDEX('Hoja de Trabajo para listado'!$BC$155:$CB$1048576,MATCH($A1135,'Hoja de Trabajo para listado'!$BC$155:$BC$1048576,0),MATCH((CUADRO!O$4&amp;$E1135),'Hoja de Trabajo para listado'!$BC$151:$CB$151,0)),0)+IFERROR(INDEX('Hoja de Trabajo para listado'!$DE$153:$DG$274,MATCH($A1135,'Hoja de Trabajo para listado'!$DE$153:$DE$1048576,0),MATCH((CUADRO!O$4&amp;$E1135),'Hoja de Trabajo para listado'!$DE$151:$DG$151,0)),0)+IFERROR(INDEX('Hoja de Trabajo para listado'!$CD$155:$DC$1048576,MATCH($A1135,'Hoja de Trabajo para listado'!$CD$155:$CD$1048576,0),MATCH((CUADRO!O$4&amp;$E1135),'Hoja de Trabajo para listado'!$CD$151:$DC$151,0)),0)</f>
        <v>0</v>
      </c>
      <c r="P1135" s="241">
        <f ca="1">+IFERROR(INDEX('Hoja de Trabajo para listado'!$A$155:$Z$1048576,MATCH($A1135,'Hoja de Trabajo para listado'!$A$155:$A$1048576,0),MATCH((CUADRO!P$4&amp;$E1135),'Hoja de Trabajo para listado'!$A$151:$Z$151,0)),0)+IFERROR(INDEX('Hoja de Trabajo para listado'!$AB$155:$BA$1048576,MATCH($A1135,'Hoja de Trabajo para listado'!$AB$155:$AB$1048576,0),MATCH((CUADRO!P$4&amp;$E1135),'Hoja de Trabajo para listado'!$AB$151:$BA$151,0)),0)+IFERROR(INDEX('Hoja de Trabajo para listado'!$BC$155:$CB$1048576,MATCH($A1135,'Hoja de Trabajo para listado'!$BC$155:$BC$1048576,0),MATCH((CUADRO!P$4&amp;$E1135),'Hoja de Trabajo para listado'!$BC$151:$CB$151,0)),0)+IFERROR(INDEX('Hoja de Trabajo para listado'!$DE$153:$DG$274,MATCH($A1135,'Hoja de Trabajo para listado'!$DE$153:$DE$1048576,0),MATCH((CUADRO!P$4&amp;$E1135),'Hoja de Trabajo para listado'!$DE$151:$DG$151,0)),0)+IFERROR(INDEX('Hoja de Trabajo para listado'!$CD$155:$DC$1048576,MATCH($A1135,'Hoja de Trabajo para listado'!$CD$155:$CD$1048576,0),MATCH((CUADRO!P$4&amp;$E1135),'Hoja de Trabajo para listado'!$CD$151:$DC$151,0)),0)</f>
        <v>0</v>
      </c>
      <c r="Q1135" s="241">
        <f ca="1">+IFERROR(INDEX('Hoja de Trabajo para listado'!$A$155:$Z$1048576,MATCH($A1135,'Hoja de Trabajo para listado'!$A$155:$A$1048576,0),MATCH((CUADRO!Q$4&amp;$E1135),'Hoja de Trabajo para listado'!$A$151:$Z$151,0)),0)+IFERROR(INDEX('Hoja de Trabajo para listado'!$AB$155:$BA$1048576,MATCH($A1135,'Hoja de Trabajo para listado'!$AB$155:$AB$1048576,0),MATCH((CUADRO!Q$4&amp;$E1135),'Hoja de Trabajo para listado'!$AB$151:$BA$151,0)),0)+IFERROR(INDEX('Hoja de Trabajo para listado'!$BC$155:$CB$1048576,MATCH($A1135,'Hoja de Trabajo para listado'!$BC$155:$BC$1048576,0),MATCH((CUADRO!Q$4&amp;$E1135),'Hoja de Trabajo para listado'!$BC$151:$CB$151,0)),0)+IFERROR(INDEX('Hoja de Trabajo para listado'!$DE$153:$DG$274,MATCH($A1135,'Hoja de Trabajo para listado'!$DE$153:$DE$1048576,0),MATCH((CUADRO!Q$4&amp;$E1135),'Hoja de Trabajo para listado'!$DE$151:$DG$151,0)),0)+IFERROR(INDEX('Hoja de Trabajo para listado'!$CD$155:$DC$1048576,MATCH($A1135,'Hoja de Trabajo para listado'!$CD$155:$CD$1048576,0),MATCH((CUADRO!Q$4&amp;$E1135),'Hoja de Trabajo para listado'!$CD$151:$DC$151,0)),0)</f>
        <v>0</v>
      </c>
      <c r="R1135" s="241">
        <f t="shared" ca="1" si="41"/>
        <v>0</v>
      </c>
      <c r="S1135" s="247"/>
      <c r="T1135" s="241">
        <f ca="1">+T1136</f>
        <v>0</v>
      </c>
      <c r="U1135" s="240">
        <f t="shared" si="42"/>
        <v>1</v>
      </c>
      <c r="V1135" s="327" t="str">
        <f>+VLOOKUP(A1135,bd_lista!$A$3:$E$592,5,FALSE)</f>
        <v>Empresas Municipales</v>
      </c>
      <c r="W1135" s="397" t="str">
        <f>+V1135</f>
        <v>Empresas Municipales</v>
      </c>
      <c r="X1135" s="240">
        <f>+VLOOKUP(A1135,[4]Sheet1!$A$13:$D$744,4,FALSE)</f>
        <v>0</v>
      </c>
      <c r="Y1135" s="240" t="e">
        <f>+VLOOKUP(X1135,bd_lista!$A$3:$C$592,3,FALSE)</f>
        <v>#N/A</v>
      </c>
      <c r="Z1135" s="290">
        <f>+X1135</f>
        <v>0</v>
      </c>
      <c r="AA1135" s="291" t="e">
        <f>+Y1135</f>
        <v>#N/A</v>
      </c>
    </row>
    <row r="1136" spans="1:27" customFormat="1" ht="15" hidden="1" customHeight="1">
      <c r="A1136" s="32">
        <v>2317</v>
      </c>
      <c r="B1136" s="394"/>
      <c r="C1136" s="245" t="str">
        <f>+VLOOKUP(A1136,bd_lista!$A$3:$C$592,3,FALSE)</f>
        <v>Empresa Municipal de Asfaltos y Vías</v>
      </c>
      <c r="D1136" s="396"/>
      <c r="E1136" s="242" t="s">
        <v>1304</v>
      </c>
      <c r="F1136" s="243">
        <f ca="1">+IFERROR(INDEX('Hoja de Trabajo para listado'!$A$155:$Z$1048576,MATCH($A1136,'Hoja de Trabajo para listado'!$A$155:$A$1048576,0),MATCH((CUADRO!F$4&amp;$E1136),'Hoja de Trabajo para listado'!$A$151:$Z$151,0)),0)+IFERROR(INDEX('Hoja de Trabajo para listado'!$AB$155:$BA$1048576,MATCH($A1136,'Hoja de Trabajo para listado'!$AB$155:$AB$1048576,0),MATCH((CUADRO!F$4&amp;$E1136),'Hoja de Trabajo para listado'!$AB$151:$BA$151,0)),0)+IFERROR(INDEX('Hoja de Trabajo para listado'!$BC$155:$CB$1048576,MATCH($A1136,'Hoja de Trabajo para listado'!$BC$155:$BC$1048576,0),MATCH((CUADRO!F$4&amp;$E1136),'Hoja de Trabajo para listado'!$BC$151:$CB$151,0)),0)+IFERROR(INDEX('Hoja de Trabajo para listado'!$DE$153:$DG$274,MATCH($A1136,'Hoja de Trabajo para listado'!$DE$153:$DE$1048576,0),MATCH((CUADRO!F$4&amp;$E1136),'Hoja de Trabajo para listado'!$DE$151:$DG$151,0)),0)+IFERROR(INDEX('Hoja de Trabajo para listado'!$CD$155:$DC$1048576,MATCH($A1136,'Hoja de Trabajo para listado'!$CD$155:$CD$1048576,0),MATCH((CUADRO!F$4&amp;$E1136),'Hoja de Trabajo para listado'!$CD$151:$DC$151,0)),0)</f>
        <v>0</v>
      </c>
      <c r="G1136" s="243">
        <f ca="1">+IFERROR(INDEX('Hoja de Trabajo para listado'!$A$155:$Z$1048576,MATCH($A1136,'Hoja de Trabajo para listado'!$A$155:$A$1048576,0),MATCH((CUADRO!G$4&amp;$E1136),'Hoja de Trabajo para listado'!$A$151:$Z$151,0)),0)+IFERROR(INDEX('Hoja de Trabajo para listado'!$AB$155:$BA$1048576,MATCH($A1136,'Hoja de Trabajo para listado'!$AB$155:$AB$1048576,0),MATCH((CUADRO!G$4&amp;$E1136),'Hoja de Trabajo para listado'!$AB$151:$BA$151,0)),0)+IFERROR(INDEX('Hoja de Trabajo para listado'!$BC$155:$CB$1048576,MATCH($A1136,'Hoja de Trabajo para listado'!$BC$155:$BC$1048576,0),MATCH((CUADRO!G$4&amp;$E1136),'Hoja de Trabajo para listado'!$BC$151:$CB$151,0)),0)+IFERROR(INDEX('Hoja de Trabajo para listado'!$DE$153:$DG$274,MATCH($A1136,'Hoja de Trabajo para listado'!$DE$153:$DE$1048576,0),MATCH((CUADRO!G$4&amp;$E1136),'Hoja de Trabajo para listado'!$DE$151:$DG$151,0)),0)+IFERROR(INDEX('Hoja de Trabajo para listado'!$CD$155:$DC$1048576,MATCH($A1136,'Hoja de Trabajo para listado'!$CD$155:$CD$1048576,0),MATCH((CUADRO!G$4&amp;$E1136),'Hoja de Trabajo para listado'!$CD$151:$DC$151,0)),0)</f>
        <v>0</v>
      </c>
      <c r="H1136" s="243">
        <f ca="1">+IFERROR(INDEX('Hoja de Trabajo para listado'!$A$155:$Z$1048576,MATCH($A1136,'Hoja de Trabajo para listado'!$A$155:$A$1048576,0),MATCH((CUADRO!H$4&amp;$E1136),'Hoja de Trabajo para listado'!$A$151:$Z$151,0)),0)+IFERROR(INDEX('Hoja de Trabajo para listado'!$AB$155:$BA$1048576,MATCH($A1136,'Hoja de Trabajo para listado'!$AB$155:$AB$1048576,0),MATCH((CUADRO!H$4&amp;$E1136),'Hoja de Trabajo para listado'!$AB$151:$BA$151,0)),0)+IFERROR(INDEX('Hoja de Trabajo para listado'!$BC$155:$CB$1048576,MATCH($A1136,'Hoja de Trabajo para listado'!$BC$155:$BC$1048576,0),MATCH((CUADRO!H$4&amp;$E1136),'Hoja de Trabajo para listado'!$BC$151:$CB$151,0)),0)+IFERROR(INDEX('Hoja de Trabajo para listado'!$DE$153:$DG$274,MATCH($A1136,'Hoja de Trabajo para listado'!$DE$153:$DE$1048576,0),MATCH((CUADRO!H$4&amp;$E1136),'Hoja de Trabajo para listado'!$DE$151:$DG$151,0)),0)+IFERROR(INDEX('Hoja de Trabajo para listado'!$CD$155:$DC$1048576,MATCH($A1136,'Hoja de Trabajo para listado'!$CD$155:$CD$1048576,0),MATCH((CUADRO!H$4&amp;$E1136),'Hoja de Trabajo para listado'!$CD$151:$DC$151,0)),0)</f>
        <v>0</v>
      </c>
      <c r="I1136" s="243">
        <f ca="1">+IFERROR(INDEX('Hoja de Trabajo para listado'!$A$155:$Z$1048576,MATCH($A1136,'Hoja de Trabajo para listado'!$A$155:$A$1048576,0),MATCH((CUADRO!I$4&amp;$E1136),'Hoja de Trabajo para listado'!$A$151:$Z$151,0)),0)+IFERROR(INDEX('Hoja de Trabajo para listado'!$AB$155:$BA$1048576,MATCH($A1136,'Hoja de Trabajo para listado'!$AB$155:$AB$1048576,0),MATCH((CUADRO!I$4&amp;$E1136),'Hoja de Trabajo para listado'!$AB$151:$BA$151,0)),0)+IFERROR(INDEX('Hoja de Trabajo para listado'!$BC$155:$CB$1048576,MATCH($A1136,'Hoja de Trabajo para listado'!$BC$155:$BC$1048576,0),MATCH((CUADRO!I$4&amp;$E1136),'Hoja de Trabajo para listado'!$BC$151:$CB$151,0)),0)+IFERROR(INDEX('Hoja de Trabajo para listado'!$DE$153:$DG$274,MATCH($A1136,'Hoja de Trabajo para listado'!$DE$153:$DE$1048576,0),MATCH((CUADRO!I$4&amp;$E1136),'Hoja de Trabajo para listado'!$DE$151:$DG$151,0)),0)+IFERROR(INDEX('Hoja de Trabajo para listado'!$CD$155:$DC$1048576,MATCH($A1136,'Hoja de Trabajo para listado'!$CD$155:$CD$1048576,0),MATCH((CUADRO!I$4&amp;$E1136),'Hoja de Trabajo para listado'!$CD$151:$DC$151,0)),0)</f>
        <v>0</v>
      </c>
      <c r="J1136" s="243">
        <f ca="1">+IFERROR(INDEX('Hoja de Trabajo para listado'!$A$155:$Z$1048576,MATCH($A1136,'Hoja de Trabajo para listado'!$A$155:$A$1048576,0),MATCH((CUADRO!J$4&amp;$E1136),'Hoja de Trabajo para listado'!$A$151:$Z$151,0)),0)+IFERROR(INDEX('Hoja de Trabajo para listado'!$AB$155:$BA$1048576,MATCH($A1136,'Hoja de Trabajo para listado'!$AB$155:$AB$1048576,0),MATCH((CUADRO!J$4&amp;$E1136),'Hoja de Trabajo para listado'!$AB$151:$BA$151,0)),0)+IFERROR(INDEX('Hoja de Trabajo para listado'!$BC$155:$CB$1048576,MATCH($A1136,'Hoja de Trabajo para listado'!$BC$155:$BC$1048576,0),MATCH((CUADRO!J$4&amp;$E1136),'Hoja de Trabajo para listado'!$BC$151:$CB$151,0)),0)+IFERROR(INDEX('Hoja de Trabajo para listado'!$DE$153:$DG$274,MATCH($A1136,'Hoja de Trabajo para listado'!$DE$153:$DE$1048576,0),MATCH((CUADRO!J$4&amp;$E1136),'Hoja de Trabajo para listado'!$DE$151:$DG$151,0)),0)+IFERROR(INDEX('Hoja de Trabajo para listado'!$CD$155:$DC$1048576,MATCH($A1136,'Hoja de Trabajo para listado'!$CD$155:$CD$1048576,0),MATCH((CUADRO!J$4&amp;$E1136),'Hoja de Trabajo para listado'!$CD$151:$DC$151,0)),0)</f>
        <v>0</v>
      </c>
      <c r="K1136" s="243">
        <f ca="1">+IFERROR(INDEX('Hoja de Trabajo para listado'!$A$155:$Z$1048576,MATCH($A1136,'Hoja de Trabajo para listado'!$A$155:$A$1048576,0),MATCH((CUADRO!K$4&amp;$E1136),'Hoja de Trabajo para listado'!$A$151:$Z$151,0)),0)+IFERROR(INDEX('Hoja de Trabajo para listado'!$AB$155:$BA$1048576,MATCH($A1136,'Hoja de Trabajo para listado'!$AB$155:$AB$1048576,0),MATCH((CUADRO!K$4&amp;$E1136),'Hoja de Trabajo para listado'!$AB$151:$BA$151,0)),0)+IFERROR(INDEX('Hoja de Trabajo para listado'!$BC$155:$CB$1048576,MATCH($A1136,'Hoja de Trabajo para listado'!$BC$155:$BC$1048576,0),MATCH((CUADRO!K$4&amp;$E1136),'Hoja de Trabajo para listado'!$BC$151:$CB$151,0)),0)+IFERROR(INDEX('Hoja de Trabajo para listado'!$DE$153:$DG$274,MATCH($A1136,'Hoja de Trabajo para listado'!$DE$153:$DE$1048576,0),MATCH((CUADRO!K$4&amp;$E1136),'Hoja de Trabajo para listado'!$DE$151:$DG$151,0)),0)+IFERROR(INDEX('Hoja de Trabajo para listado'!$CD$155:$DC$1048576,MATCH($A1136,'Hoja de Trabajo para listado'!$CD$155:$CD$1048576,0),MATCH((CUADRO!K$4&amp;$E1136),'Hoja de Trabajo para listado'!$CD$151:$DC$151,0)),0)</f>
        <v>0</v>
      </c>
      <c r="L1136" s="243">
        <f ca="1">+IFERROR(INDEX('Hoja de Trabajo para listado'!$A$155:$Z$1048576,MATCH($A1136,'Hoja de Trabajo para listado'!$A$155:$A$1048576,0),MATCH((CUADRO!L$4&amp;$E1136),'Hoja de Trabajo para listado'!$A$151:$Z$151,0)),0)+IFERROR(INDEX('Hoja de Trabajo para listado'!$AB$155:$BA$1048576,MATCH($A1136,'Hoja de Trabajo para listado'!$AB$155:$AB$1048576,0),MATCH((CUADRO!L$4&amp;$E1136),'Hoja de Trabajo para listado'!$AB$151:$BA$151,0)),0)+IFERROR(INDEX('Hoja de Trabajo para listado'!$BC$155:$CB$1048576,MATCH($A1136,'Hoja de Trabajo para listado'!$BC$155:$BC$1048576,0),MATCH((CUADRO!L$4&amp;$E1136),'Hoja de Trabajo para listado'!$BC$151:$CB$151,0)),0)+IFERROR(INDEX('Hoja de Trabajo para listado'!$DE$153:$DG$274,MATCH($A1136,'Hoja de Trabajo para listado'!$DE$153:$DE$1048576,0),MATCH((CUADRO!L$4&amp;$E1136),'Hoja de Trabajo para listado'!$DE$151:$DG$151,0)),0)+IFERROR(INDEX('Hoja de Trabajo para listado'!$CD$155:$DC$1048576,MATCH($A1136,'Hoja de Trabajo para listado'!$CD$155:$CD$1048576,0),MATCH((CUADRO!L$4&amp;$E1136),'Hoja de Trabajo para listado'!$CD$151:$DC$151,0)),0)</f>
        <v>0</v>
      </c>
      <c r="M1136" s="243">
        <f ca="1">+IFERROR(INDEX('Hoja de Trabajo para listado'!$A$155:$Z$1048576,MATCH($A1136,'Hoja de Trabajo para listado'!$A$155:$A$1048576,0),MATCH((CUADRO!M$4&amp;$E1136),'Hoja de Trabajo para listado'!$A$151:$Z$151,0)),0)+IFERROR(INDEX('Hoja de Trabajo para listado'!$AB$155:$BA$1048576,MATCH($A1136,'Hoja de Trabajo para listado'!$AB$155:$AB$1048576,0),MATCH((CUADRO!M$4&amp;$E1136),'Hoja de Trabajo para listado'!$AB$151:$BA$151,0)),0)+IFERROR(INDEX('Hoja de Trabajo para listado'!$BC$155:$CB$1048576,MATCH($A1136,'Hoja de Trabajo para listado'!$BC$155:$BC$1048576,0),MATCH((CUADRO!M$4&amp;$E1136),'Hoja de Trabajo para listado'!$BC$151:$CB$151,0)),0)+IFERROR(INDEX('Hoja de Trabajo para listado'!$DE$153:$DG$274,MATCH($A1136,'Hoja de Trabajo para listado'!$DE$153:$DE$1048576,0),MATCH((CUADRO!M$4&amp;$E1136),'Hoja de Trabajo para listado'!$DE$151:$DG$151,0)),0)+IFERROR(INDEX('Hoja de Trabajo para listado'!$CD$155:$DC$1048576,MATCH($A1136,'Hoja de Trabajo para listado'!$CD$155:$CD$1048576,0),MATCH((CUADRO!M$4&amp;$E1136),'Hoja de Trabajo para listado'!$CD$151:$DC$151,0)),0)</f>
        <v>0</v>
      </c>
      <c r="N1136" s="243">
        <f ca="1">+IFERROR(INDEX('Hoja de Trabajo para listado'!$A$155:$Z$1048576,MATCH($A1136,'Hoja de Trabajo para listado'!$A$155:$A$1048576,0),MATCH((CUADRO!N$4&amp;$E1136),'Hoja de Trabajo para listado'!$A$151:$Z$151,0)),0)+IFERROR(INDEX('Hoja de Trabajo para listado'!$AB$155:$BA$1048576,MATCH($A1136,'Hoja de Trabajo para listado'!$AB$155:$AB$1048576,0),MATCH((CUADRO!N$4&amp;$E1136),'Hoja de Trabajo para listado'!$AB$151:$BA$151,0)),0)+IFERROR(INDEX('Hoja de Trabajo para listado'!$BC$155:$CB$1048576,MATCH($A1136,'Hoja de Trabajo para listado'!$BC$155:$BC$1048576,0),MATCH((CUADRO!N$4&amp;$E1136),'Hoja de Trabajo para listado'!$BC$151:$CB$151,0)),0)+IFERROR(INDEX('Hoja de Trabajo para listado'!$DE$153:$DG$274,MATCH($A1136,'Hoja de Trabajo para listado'!$DE$153:$DE$1048576,0),MATCH((CUADRO!N$4&amp;$E1136),'Hoja de Trabajo para listado'!$DE$151:$DG$151,0)),0)+IFERROR(INDEX('Hoja de Trabajo para listado'!$CD$155:$DC$1048576,MATCH($A1136,'Hoja de Trabajo para listado'!$CD$155:$CD$1048576,0),MATCH((CUADRO!N$4&amp;$E1136),'Hoja de Trabajo para listado'!$CD$151:$DC$151,0)),0)</f>
        <v>0</v>
      </c>
      <c r="O1136" s="243">
        <f ca="1">+IFERROR(INDEX('Hoja de Trabajo para listado'!$A$155:$Z$1048576,MATCH($A1136,'Hoja de Trabajo para listado'!$A$155:$A$1048576,0),MATCH((CUADRO!O$4&amp;$E1136),'Hoja de Trabajo para listado'!$A$151:$Z$151,0)),0)+IFERROR(INDEX('Hoja de Trabajo para listado'!$AB$155:$BA$1048576,MATCH($A1136,'Hoja de Trabajo para listado'!$AB$155:$AB$1048576,0),MATCH((CUADRO!O$4&amp;$E1136),'Hoja de Trabajo para listado'!$AB$151:$BA$151,0)),0)+IFERROR(INDEX('Hoja de Trabajo para listado'!$BC$155:$CB$1048576,MATCH($A1136,'Hoja de Trabajo para listado'!$BC$155:$BC$1048576,0),MATCH((CUADRO!O$4&amp;$E1136),'Hoja de Trabajo para listado'!$BC$151:$CB$151,0)),0)+IFERROR(INDEX('Hoja de Trabajo para listado'!$DE$153:$DG$274,MATCH($A1136,'Hoja de Trabajo para listado'!$DE$153:$DE$1048576,0),MATCH((CUADRO!O$4&amp;$E1136),'Hoja de Trabajo para listado'!$DE$151:$DG$151,0)),0)+IFERROR(INDEX('Hoja de Trabajo para listado'!$CD$155:$DC$1048576,MATCH($A1136,'Hoja de Trabajo para listado'!$CD$155:$CD$1048576,0),MATCH((CUADRO!O$4&amp;$E1136),'Hoja de Trabajo para listado'!$CD$151:$DC$151,0)),0)</f>
        <v>0</v>
      </c>
      <c r="P1136" s="243">
        <f ca="1">+IFERROR(INDEX('Hoja de Trabajo para listado'!$A$155:$Z$1048576,MATCH($A1136,'Hoja de Trabajo para listado'!$A$155:$A$1048576,0),MATCH((CUADRO!P$4&amp;$E1136),'Hoja de Trabajo para listado'!$A$151:$Z$151,0)),0)+IFERROR(INDEX('Hoja de Trabajo para listado'!$AB$155:$BA$1048576,MATCH($A1136,'Hoja de Trabajo para listado'!$AB$155:$AB$1048576,0),MATCH((CUADRO!P$4&amp;$E1136),'Hoja de Trabajo para listado'!$AB$151:$BA$151,0)),0)+IFERROR(INDEX('Hoja de Trabajo para listado'!$BC$155:$CB$1048576,MATCH($A1136,'Hoja de Trabajo para listado'!$BC$155:$BC$1048576,0),MATCH((CUADRO!P$4&amp;$E1136),'Hoja de Trabajo para listado'!$BC$151:$CB$151,0)),0)+IFERROR(INDEX('Hoja de Trabajo para listado'!$DE$153:$DG$274,MATCH($A1136,'Hoja de Trabajo para listado'!$DE$153:$DE$1048576,0),MATCH((CUADRO!P$4&amp;$E1136),'Hoja de Trabajo para listado'!$DE$151:$DG$151,0)),0)+IFERROR(INDEX('Hoja de Trabajo para listado'!$CD$155:$DC$1048576,MATCH($A1136,'Hoja de Trabajo para listado'!$CD$155:$CD$1048576,0),MATCH((CUADRO!P$4&amp;$E1136),'Hoja de Trabajo para listado'!$CD$151:$DC$151,0)),0)</f>
        <v>0</v>
      </c>
      <c r="Q1136" s="243">
        <f ca="1">+IFERROR(INDEX('Hoja de Trabajo para listado'!$A$155:$Z$1048576,MATCH($A1136,'Hoja de Trabajo para listado'!$A$155:$A$1048576,0),MATCH((CUADRO!Q$4&amp;$E1136),'Hoja de Trabajo para listado'!$A$151:$Z$151,0)),0)+IFERROR(INDEX('Hoja de Trabajo para listado'!$AB$155:$BA$1048576,MATCH($A1136,'Hoja de Trabajo para listado'!$AB$155:$AB$1048576,0),MATCH((CUADRO!Q$4&amp;$E1136),'Hoja de Trabajo para listado'!$AB$151:$BA$151,0)),0)+IFERROR(INDEX('Hoja de Trabajo para listado'!$BC$155:$CB$1048576,MATCH($A1136,'Hoja de Trabajo para listado'!$BC$155:$BC$1048576,0),MATCH((CUADRO!Q$4&amp;$E1136),'Hoja de Trabajo para listado'!$BC$151:$CB$151,0)),0)+IFERROR(INDEX('Hoja de Trabajo para listado'!$DE$153:$DG$274,MATCH($A1136,'Hoja de Trabajo para listado'!$DE$153:$DE$1048576,0),MATCH((CUADRO!Q$4&amp;$E1136),'Hoja de Trabajo para listado'!$DE$151:$DG$151,0)),0)+IFERROR(INDEX('Hoja de Trabajo para listado'!$CD$155:$DC$1048576,MATCH($A1136,'Hoja de Trabajo para listado'!$CD$155:$CD$1048576,0),MATCH((CUADRO!Q$4&amp;$E1136),'Hoja de Trabajo para listado'!$CD$151:$DC$151,0)),0)</f>
        <v>0</v>
      </c>
      <c r="R1136" s="243">
        <f t="shared" ca="1" si="41"/>
        <v>0</v>
      </c>
      <c r="S1136" s="256">
        <f ca="1">+R1135+R1136</f>
        <v>0</v>
      </c>
      <c r="T1136" s="243">
        <f ca="1">+S1136</f>
        <v>0</v>
      </c>
      <c r="U1136" s="242">
        <f t="shared" si="42"/>
        <v>2</v>
      </c>
      <c r="V1136" s="327" t="str">
        <f>+VLOOKUP(A1136,bd_lista!$A$3:$E$592,5,FALSE)</f>
        <v>Empresas Municipales</v>
      </c>
      <c r="W1136" s="398"/>
      <c r="X1136" s="240">
        <f>+VLOOKUP(A1136,[4]Sheet1!$A$13:$D$744,4,FALSE)</f>
        <v>0</v>
      </c>
      <c r="Y1136" s="240" t="e">
        <f>+VLOOKUP(X1136,bd_lista!$A$3:$C$592,3,FALSE)</f>
        <v>#N/A</v>
      </c>
      <c r="Z1136" s="288"/>
      <c r="AA1136" s="289"/>
    </row>
    <row r="1137" spans="1:27" customFormat="1" ht="15" hidden="1" customHeight="1">
      <c r="A1137" s="32">
        <v>2318</v>
      </c>
      <c r="B1137" s="393">
        <f>+A1137</f>
        <v>2318</v>
      </c>
      <c r="C1137" s="245" t="str">
        <f>+VLOOKUP(A1137,bd_lista!$A$3:$C$592,3,FALSE)</f>
        <v>Entidad Descentralizada UMMIPRE PROMAN</v>
      </c>
      <c r="D1137" s="395" t="str">
        <f>+C1137</f>
        <v>Entidad Descentralizada UMMIPRE PROMAN</v>
      </c>
      <c r="E1137" s="240" t="s">
        <v>1303</v>
      </c>
      <c r="F1137" s="241">
        <f ca="1">+IFERROR(INDEX('Hoja de Trabajo para listado'!$A$155:$Z$1048576,MATCH($A1137,'Hoja de Trabajo para listado'!$A$155:$A$1048576,0),MATCH((CUADRO!F$4&amp;$E1137),'Hoja de Trabajo para listado'!$A$151:$Z$151,0)),0)+IFERROR(INDEX('Hoja de Trabajo para listado'!$AB$155:$BA$1048576,MATCH($A1137,'Hoja de Trabajo para listado'!$AB$155:$AB$1048576,0),MATCH((CUADRO!F$4&amp;$E1137),'Hoja de Trabajo para listado'!$AB$151:$BA$151,0)),0)+IFERROR(INDEX('Hoja de Trabajo para listado'!$BC$155:$CB$1048576,MATCH($A1137,'Hoja de Trabajo para listado'!$BC$155:$BC$1048576,0),MATCH((CUADRO!F$4&amp;$E1137),'Hoja de Trabajo para listado'!$BC$151:$CB$151,0)),0)+IFERROR(INDEX('Hoja de Trabajo para listado'!$DE$153:$DG$274,MATCH($A1137,'Hoja de Trabajo para listado'!$DE$153:$DE$1048576,0),MATCH((CUADRO!F$4&amp;$E1137),'Hoja de Trabajo para listado'!$DE$151:$DG$151,0)),0)+IFERROR(INDEX('Hoja de Trabajo para listado'!$CD$155:$DC$1048576,MATCH($A1137,'Hoja de Trabajo para listado'!$CD$155:$CD$1048576,0),MATCH((CUADRO!F$4&amp;$E1137),'Hoja de Trabajo para listado'!$CD$151:$DC$151,0)),0)</f>
        <v>0</v>
      </c>
      <c r="G1137" s="241">
        <f ca="1">+IFERROR(INDEX('Hoja de Trabajo para listado'!$A$155:$Z$1048576,MATCH($A1137,'Hoja de Trabajo para listado'!$A$155:$A$1048576,0),MATCH((CUADRO!G$4&amp;$E1137),'Hoja de Trabajo para listado'!$A$151:$Z$151,0)),0)+IFERROR(INDEX('Hoja de Trabajo para listado'!$AB$155:$BA$1048576,MATCH($A1137,'Hoja de Trabajo para listado'!$AB$155:$AB$1048576,0),MATCH((CUADRO!G$4&amp;$E1137),'Hoja de Trabajo para listado'!$AB$151:$BA$151,0)),0)+IFERROR(INDEX('Hoja de Trabajo para listado'!$BC$155:$CB$1048576,MATCH($A1137,'Hoja de Trabajo para listado'!$BC$155:$BC$1048576,0),MATCH((CUADRO!G$4&amp;$E1137),'Hoja de Trabajo para listado'!$BC$151:$CB$151,0)),0)+IFERROR(INDEX('Hoja de Trabajo para listado'!$DE$153:$DG$274,MATCH($A1137,'Hoja de Trabajo para listado'!$DE$153:$DE$1048576,0),MATCH((CUADRO!G$4&amp;$E1137),'Hoja de Trabajo para listado'!$DE$151:$DG$151,0)),0)+IFERROR(INDEX('Hoja de Trabajo para listado'!$CD$155:$DC$1048576,MATCH($A1137,'Hoja de Trabajo para listado'!$CD$155:$CD$1048576,0),MATCH((CUADRO!G$4&amp;$E1137),'Hoja de Trabajo para listado'!$CD$151:$DC$151,0)),0)</f>
        <v>0</v>
      </c>
      <c r="H1137" s="241">
        <f ca="1">+IFERROR(INDEX('Hoja de Trabajo para listado'!$A$155:$Z$1048576,MATCH($A1137,'Hoja de Trabajo para listado'!$A$155:$A$1048576,0),MATCH((CUADRO!H$4&amp;$E1137),'Hoja de Trabajo para listado'!$A$151:$Z$151,0)),0)+IFERROR(INDEX('Hoja de Trabajo para listado'!$AB$155:$BA$1048576,MATCH($A1137,'Hoja de Trabajo para listado'!$AB$155:$AB$1048576,0),MATCH((CUADRO!H$4&amp;$E1137),'Hoja de Trabajo para listado'!$AB$151:$BA$151,0)),0)+IFERROR(INDEX('Hoja de Trabajo para listado'!$BC$155:$CB$1048576,MATCH($A1137,'Hoja de Trabajo para listado'!$BC$155:$BC$1048576,0),MATCH((CUADRO!H$4&amp;$E1137),'Hoja de Trabajo para listado'!$BC$151:$CB$151,0)),0)+IFERROR(INDEX('Hoja de Trabajo para listado'!$DE$153:$DG$274,MATCH($A1137,'Hoja de Trabajo para listado'!$DE$153:$DE$1048576,0),MATCH((CUADRO!H$4&amp;$E1137),'Hoja de Trabajo para listado'!$DE$151:$DG$151,0)),0)+IFERROR(INDEX('Hoja de Trabajo para listado'!$CD$155:$DC$1048576,MATCH($A1137,'Hoja de Trabajo para listado'!$CD$155:$CD$1048576,0),MATCH((CUADRO!H$4&amp;$E1137),'Hoja de Trabajo para listado'!$CD$151:$DC$151,0)),0)</f>
        <v>0</v>
      </c>
      <c r="I1137" s="241">
        <f ca="1">+IFERROR(INDEX('Hoja de Trabajo para listado'!$A$155:$Z$1048576,MATCH($A1137,'Hoja de Trabajo para listado'!$A$155:$A$1048576,0),MATCH((CUADRO!I$4&amp;$E1137),'Hoja de Trabajo para listado'!$A$151:$Z$151,0)),0)+IFERROR(INDEX('Hoja de Trabajo para listado'!$AB$155:$BA$1048576,MATCH($A1137,'Hoja de Trabajo para listado'!$AB$155:$AB$1048576,0),MATCH((CUADRO!I$4&amp;$E1137),'Hoja de Trabajo para listado'!$AB$151:$BA$151,0)),0)+IFERROR(INDEX('Hoja de Trabajo para listado'!$BC$155:$CB$1048576,MATCH($A1137,'Hoja de Trabajo para listado'!$BC$155:$BC$1048576,0),MATCH((CUADRO!I$4&amp;$E1137),'Hoja de Trabajo para listado'!$BC$151:$CB$151,0)),0)+IFERROR(INDEX('Hoja de Trabajo para listado'!$DE$153:$DG$274,MATCH($A1137,'Hoja de Trabajo para listado'!$DE$153:$DE$1048576,0),MATCH((CUADRO!I$4&amp;$E1137),'Hoja de Trabajo para listado'!$DE$151:$DG$151,0)),0)+IFERROR(INDEX('Hoja de Trabajo para listado'!$CD$155:$DC$1048576,MATCH($A1137,'Hoja de Trabajo para listado'!$CD$155:$CD$1048576,0),MATCH((CUADRO!I$4&amp;$E1137),'Hoja de Trabajo para listado'!$CD$151:$DC$151,0)),0)</f>
        <v>0</v>
      </c>
      <c r="J1137" s="241">
        <f ca="1">+IFERROR(INDEX('Hoja de Trabajo para listado'!$A$155:$Z$1048576,MATCH($A1137,'Hoja de Trabajo para listado'!$A$155:$A$1048576,0),MATCH((CUADRO!J$4&amp;$E1137),'Hoja de Trabajo para listado'!$A$151:$Z$151,0)),0)+IFERROR(INDEX('Hoja de Trabajo para listado'!$AB$155:$BA$1048576,MATCH($A1137,'Hoja de Trabajo para listado'!$AB$155:$AB$1048576,0),MATCH((CUADRO!J$4&amp;$E1137),'Hoja de Trabajo para listado'!$AB$151:$BA$151,0)),0)+IFERROR(INDEX('Hoja de Trabajo para listado'!$BC$155:$CB$1048576,MATCH($A1137,'Hoja de Trabajo para listado'!$BC$155:$BC$1048576,0),MATCH((CUADRO!J$4&amp;$E1137),'Hoja de Trabajo para listado'!$BC$151:$CB$151,0)),0)+IFERROR(INDEX('Hoja de Trabajo para listado'!$DE$153:$DG$274,MATCH($A1137,'Hoja de Trabajo para listado'!$DE$153:$DE$1048576,0),MATCH((CUADRO!J$4&amp;$E1137),'Hoja de Trabajo para listado'!$DE$151:$DG$151,0)),0)+IFERROR(INDEX('Hoja de Trabajo para listado'!$CD$155:$DC$1048576,MATCH($A1137,'Hoja de Trabajo para listado'!$CD$155:$CD$1048576,0),MATCH((CUADRO!J$4&amp;$E1137),'Hoja de Trabajo para listado'!$CD$151:$DC$151,0)),0)</f>
        <v>0</v>
      </c>
      <c r="K1137" s="241">
        <f ca="1">+IFERROR(INDEX('Hoja de Trabajo para listado'!$A$155:$Z$1048576,MATCH($A1137,'Hoja de Trabajo para listado'!$A$155:$A$1048576,0),MATCH((CUADRO!K$4&amp;$E1137),'Hoja de Trabajo para listado'!$A$151:$Z$151,0)),0)+IFERROR(INDEX('Hoja de Trabajo para listado'!$AB$155:$BA$1048576,MATCH($A1137,'Hoja de Trabajo para listado'!$AB$155:$AB$1048576,0),MATCH((CUADRO!K$4&amp;$E1137),'Hoja de Trabajo para listado'!$AB$151:$BA$151,0)),0)+IFERROR(INDEX('Hoja de Trabajo para listado'!$BC$155:$CB$1048576,MATCH($A1137,'Hoja de Trabajo para listado'!$BC$155:$BC$1048576,0),MATCH((CUADRO!K$4&amp;$E1137),'Hoja de Trabajo para listado'!$BC$151:$CB$151,0)),0)+IFERROR(INDEX('Hoja de Trabajo para listado'!$DE$153:$DG$274,MATCH($A1137,'Hoja de Trabajo para listado'!$DE$153:$DE$1048576,0),MATCH((CUADRO!K$4&amp;$E1137),'Hoja de Trabajo para listado'!$DE$151:$DG$151,0)),0)+IFERROR(INDEX('Hoja de Trabajo para listado'!$CD$155:$DC$1048576,MATCH($A1137,'Hoja de Trabajo para listado'!$CD$155:$CD$1048576,0),MATCH((CUADRO!K$4&amp;$E1137),'Hoja de Trabajo para listado'!$CD$151:$DC$151,0)),0)</f>
        <v>0</v>
      </c>
      <c r="L1137" s="241">
        <f ca="1">+IFERROR(INDEX('Hoja de Trabajo para listado'!$A$155:$Z$1048576,MATCH($A1137,'Hoja de Trabajo para listado'!$A$155:$A$1048576,0),MATCH((CUADRO!L$4&amp;$E1137),'Hoja de Trabajo para listado'!$A$151:$Z$151,0)),0)+IFERROR(INDEX('Hoja de Trabajo para listado'!$AB$155:$BA$1048576,MATCH($A1137,'Hoja de Trabajo para listado'!$AB$155:$AB$1048576,0),MATCH((CUADRO!L$4&amp;$E1137),'Hoja de Trabajo para listado'!$AB$151:$BA$151,0)),0)+IFERROR(INDEX('Hoja de Trabajo para listado'!$BC$155:$CB$1048576,MATCH($A1137,'Hoja de Trabajo para listado'!$BC$155:$BC$1048576,0),MATCH((CUADRO!L$4&amp;$E1137),'Hoja de Trabajo para listado'!$BC$151:$CB$151,0)),0)+IFERROR(INDEX('Hoja de Trabajo para listado'!$DE$153:$DG$274,MATCH($A1137,'Hoja de Trabajo para listado'!$DE$153:$DE$1048576,0),MATCH((CUADRO!L$4&amp;$E1137),'Hoja de Trabajo para listado'!$DE$151:$DG$151,0)),0)+IFERROR(INDEX('Hoja de Trabajo para listado'!$CD$155:$DC$1048576,MATCH($A1137,'Hoja de Trabajo para listado'!$CD$155:$CD$1048576,0),MATCH((CUADRO!L$4&amp;$E1137),'Hoja de Trabajo para listado'!$CD$151:$DC$151,0)),0)</f>
        <v>0</v>
      </c>
      <c r="M1137" s="241">
        <f ca="1">+IFERROR(INDEX('Hoja de Trabajo para listado'!$A$155:$Z$1048576,MATCH($A1137,'Hoja de Trabajo para listado'!$A$155:$A$1048576,0),MATCH((CUADRO!M$4&amp;$E1137),'Hoja de Trabajo para listado'!$A$151:$Z$151,0)),0)+IFERROR(INDEX('Hoja de Trabajo para listado'!$AB$155:$BA$1048576,MATCH($A1137,'Hoja de Trabajo para listado'!$AB$155:$AB$1048576,0),MATCH((CUADRO!M$4&amp;$E1137),'Hoja de Trabajo para listado'!$AB$151:$BA$151,0)),0)+IFERROR(INDEX('Hoja de Trabajo para listado'!$BC$155:$CB$1048576,MATCH($A1137,'Hoja de Trabajo para listado'!$BC$155:$BC$1048576,0),MATCH((CUADRO!M$4&amp;$E1137),'Hoja de Trabajo para listado'!$BC$151:$CB$151,0)),0)+IFERROR(INDEX('Hoja de Trabajo para listado'!$DE$153:$DG$274,MATCH($A1137,'Hoja de Trabajo para listado'!$DE$153:$DE$1048576,0),MATCH((CUADRO!M$4&amp;$E1137),'Hoja de Trabajo para listado'!$DE$151:$DG$151,0)),0)+IFERROR(INDEX('Hoja de Trabajo para listado'!$CD$155:$DC$1048576,MATCH($A1137,'Hoja de Trabajo para listado'!$CD$155:$CD$1048576,0),MATCH((CUADRO!M$4&amp;$E1137),'Hoja de Trabajo para listado'!$CD$151:$DC$151,0)),0)</f>
        <v>0</v>
      </c>
      <c r="N1137" s="241">
        <f ca="1">+IFERROR(INDEX('Hoja de Trabajo para listado'!$A$155:$Z$1048576,MATCH($A1137,'Hoja de Trabajo para listado'!$A$155:$A$1048576,0),MATCH((CUADRO!N$4&amp;$E1137),'Hoja de Trabajo para listado'!$A$151:$Z$151,0)),0)+IFERROR(INDEX('Hoja de Trabajo para listado'!$AB$155:$BA$1048576,MATCH($A1137,'Hoja de Trabajo para listado'!$AB$155:$AB$1048576,0),MATCH((CUADRO!N$4&amp;$E1137),'Hoja de Trabajo para listado'!$AB$151:$BA$151,0)),0)+IFERROR(INDEX('Hoja de Trabajo para listado'!$BC$155:$CB$1048576,MATCH($A1137,'Hoja de Trabajo para listado'!$BC$155:$BC$1048576,0),MATCH((CUADRO!N$4&amp;$E1137),'Hoja de Trabajo para listado'!$BC$151:$CB$151,0)),0)+IFERROR(INDEX('Hoja de Trabajo para listado'!$DE$153:$DG$274,MATCH($A1137,'Hoja de Trabajo para listado'!$DE$153:$DE$1048576,0),MATCH((CUADRO!N$4&amp;$E1137),'Hoja de Trabajo para listado'!$DE$151:$DG$151,0)),0)+IFERROR(INDEX('Hoja de Trabajo para listado'!$CD$155:$DC$1048576,MATCH($A1137,'Hoja de Trabajo para listado'!$CD$155:$CD$1048576,0),MATCH((CUADRO!N$4&amp;$E1137),'Hoja de Trabajo para listado'!$CD$151:$DC$151,0)),0)</f>
        <v>0</v>
      </c>
      <c r="O1137" s="241">
        <f ca="1">+IFERROR(INDEX('Hoja de Trabajo para listado'!$A$155:$Z$1048576,MATCH($A1137,'Hoja de Trabajo para listado'!$A$155:$A$1048576,0),MATCH((CUADRO!O$4&amp;$E1137),'Hoja de Trabajo para listado'!$A$151:$Z$151,0)),0)+IFERROR(INDEX('Hoja de Trabajo para listado'!$AB$155:$BA$1048576,MATCH($A1137,'Hoja de Trabajo para listado'!$AB$155:$AB$1048576,0),MATCH((CUADRO!O$4&amp;$E1137),'Hoja de Trabajo para listado'!$AB$151:$BA$151,0)),0)+IFERROR(INDEX('Hoja de Trabajo para listado'!$BC$155:$CB$1048576,MATCH($A1137,'Hoja de Trabajo para listado'!$BC$155:$BC$1048576,0),MATCH((CUADRO!O$4&amp;$E1137),'Hoja de Trabajo para listado'!$BC$151:$CB$151,0)),0)+IFERROR(INDEX('Hoja de Trabajo para listado'!$DE$153:$DG$274,MATCH($A1137,'Hoja de Trabajo para listado'!$DE$153:$DE$1048576,0),MATCH((CUADRO!O$4&amp;$E1137),'Hoja de Trabajo para listado'!$DE$151:$DG$151,0)),0)+IFERROR(INDEX('Hoja de Trabajo para listado'!$CD$155:$DC$1048576,MATCH($A1137,'Hoja de Trabajo para listado'!$CD$155:$CD$1048576,0),MATCH((CUADRO!O$4&amp;$E1137),'Hoja de Trabajo para listado'!$CD$151:$DC$151,0)),0)</f>
        <v>0</v>
      </c>
      <c r="P1137" s="241">
        <f ca="1">+IFERROR(INDEX('Hoja de Trabajo para listado'!$A$155:$Z$1048576,MATCH($A1137,'Hoja de Trabajo para listado'!$A$155:$A$1048576,0),MATCH((CUADRO!P$4&amp;$E1137),'Hoja de Trabajo para listado'!$A$151:$Z$151,0)),0)+IFERROR(INDEX('Hoja de Trabajo para listado'!$AB$155:$BA$1048576,MATCH($A1137,'Hoja de Trabajo para listado'!$AB$155:$AB$1048576,0),MATCH((CUADRO!P$4&amp;$E1137),'Hoja de Trabajo para listado'!$AB$151:$BA$151,0)),0)+IFERROR(INDEX('Hoja de Trabajo para listado'!$BC$155:$CB$1048576,MATCH($A1137,'Hoja de Trabajo para listado'!$BC$155:$BC$1048576,0),MATCH((CUADRO!P$4&amp;$E1137),'Hoja de Trabajo para listado'!$BC$151:$CB$151,0)),0)+IFERROR(INDEX('Hoja de Trabajo para listado'!$DE$153:$DG$274,MATCH($A1137,'Hoja de Trabajo para listado'!$DE$153:$DE$1048576,0),MATCH((CUADRO!P$4&amp;$E1137),'Hoja de Trabajo para listado'!$DE$151:$DG$151,0)),0)+IFERROR(INDEX('Hoja de Trabajo para listado'!$CD$155:$DC$1048576,MATCH($A1137,'Hoja de Trabajo para listado'!$CD$155:$CD$1048576,0),MATCH((CUADRO!P$4&amp;$E1137),'Hoja de Trabajo para listado'!$CD$151:$DC$151,0)),0)</f>
        <v>0</v>
      </c>
      <c r="Q1137" s="241">
        <f ca="1">+IFERROR(INDEX('Hoja de Trabajo para listado'!$A$155:$Z$1048576,MATCH($A1137,'Hoja de Trabajo para listado'!$A$155:$A$1048576,0),MATCH((CUADRO!Q$4&amp;$E1137),'Hoja de Trabajo para listado'!$A$151:$Z$151,0)),0)+IFERROR(INDEX('Hoja de Trabajo para listado'!$AB$155:$BA$1048576,MATCH($A1137,'Hoja de Trabajo para listado'!$AB$155:$AB$1048576,0),MATCH((CUADRO!Q$4&amp;$E1137),'Hoja de Trabajo para listado'!$AB$151:$BA$151,0)),0)+IFERROR(INDEX('Hoja de Trabajo para listado'!$BC$155:$CB$1048576,MATCH($A1137,'Hoja de Trabajo para listado'!$BC$155:$BC$1048576,0),MATCH((CUADRO!Q$4&amp;$E1137),'Hoja de Trabajo para listado'!$BC$151:$CB$151,0)),0)+IFERROR(INDEX('Hoja de Trabajo para listado'!$DE$153:$DG$274,MATCH($A1137,'Hoja de Trabajo para listado'!$DE$153:$DE$1048576,0),MATCH((CUADRO!Q$4&amp;$E1137),'Hoja de Trabajo para listado'!$DE$151:$DG$151,0)),0)+IFERROR(INDEX('Hoja de Trabajo para listado'!$CD$155:$DC$1048576,MATCH($A1137,'Hoja de Trabajo para listado'!$CD$155:$CD$1048576,0),MATCH((CUADRO!Q$4&amp;$E1137),'Hoja de Trabajo para listado'!$CD$151:$DC$151,0)),0)</f>
        <v>0</v>
      </c>
      <c r="R1137" s="241">
        <f t="shared" ca="1" si="41"/>
        <v>0</v>
      </c>
      <c r="S1137" s="247"/>
      <c r="T1137" s="241">
        <f ca="1">+T1138</f>
        <v>0</v>
      </c>
      <c r="U1137" s="240">
        <f t="shared" si="42"/>
        <v>1</v>
      </c>
      <c r="V1137" s="327" t="str">
        <f>+VLOOKUP(A1137,bd_lista!$A$3:$E$592,5,FALSE)</f>
        <v>Empresas Municipales</v>
      </c>
      <c r="W1137" s="397" t="str">
        <f>+V1137</f>
        <v>Empresas Municipales</v>
      </c>
      <c r="X1137" s="240">
        <f>+VLOOKUP(A1137,[4]Sheet1!$A$13:$D$744,4,FALSE)</f>
        <v>0</v>
      </c>
      <c r="Y1137" s="240" t="e">
        <f>+VLOOKUP(X1137,bd_lista!$A$3:$C$592,3,FALSE)</f>
        <v>#N/A</v>
      </c>
      <c r="Z1137" s="290">
        <f>+X1137</f>
        <v>0</v>
      </c>
      <c r="AA1137" s="315" t="e">
        <f>+Y1137</f>
        <v>#N/A</v>
      </c>
    </row>
    <row r="1138" spans="1:27" customFormat="1" ht="15" hidden="1" customHeight="1">
      <c r="A1138" s="32">
        <v>2318</v>
      </c>
      <c r="B1138" s="394"/>
      <c r="C1138" s="245" t="str">
        <f>+VLOOKUP(A1138,bd_lista!$A$3:$C$592,3,FALSE)</f>
        <v>Entidad Descentralizada UMMIPRE PROMAN</v>
      </c>
      <c r="D1138" s="396"/>
      <c r="E1138" s="242" t="s">
        <v>1304</v>
      </c>
      <c r="F1138" s="243">
        <f ca="1">+IFERROR(INDEX('Hoja de Trabajo para listado'!$A$155:$Z$1048576,MATCH($A1138,'Hoja de Trabajo para listado'!$A$155:$A$1048576,0),MATCH((CUADRO!F$4&amp;$E1138),'Hoja de Trabajo para listado'!$A$151:$Z$151,0)),0)+IFERROR(INDEX('Hoja de Trabajo para listado'!$AB$155:$BA$1048576,MATCH($A1138,'Hoja de Trabajo para listado'!$AB$155:$AB$1048576,0),MATCH((CUADRO!F$4&amp;$E1138),'Hoja de Trabajo para listado'!$AB$151:$BA$151,0)),0)+IFERROR(INDEX('Hoja de Trabajo para listado'!$BC$155:$CB$1048576,MATCH($A1138,'Hoja de Trabajo para listado'!$BC$155:$BC$1048576,0),MATCH((CUADRO!F$4&amp;$E1138),'Hoja de Trabajo para listado'!$BC$151:$CB$151,0)),0)+IFERROR(INDEX('Hoja de Trabajo para listado'!$DE$153:$DG$274,MATCH($A1138,'Hoja de Trabajo para listado'!$DE$153:$DE$1048576,0),MATCH((CUADRO!F$4&amp;$E1138),'Hoja de Trabajo para listado'!$DE$151:$DG$151,0)),0)+IFERROR(INDEX('Hoja de Trabajo para listado'!$CD$155:$DC$1048576,MATCH($A1138,'Hoja de Trabajo para listado'!$CD$155:$CD$1048576,0),MATCH((CUADRO!F$4&amp;$E1138),'Hoja de Trabajo para listado'!$CD$151:$DC$151,0)),0)</f>
        <v>0</v>
      </c>
      <c r="G1138" s="243">
        <f ca="1">+IFERROR(INDEX('Hoja de Trabajo para listado'!$A$155:$Z$1048576,MATCH($A1138,'Hoja de Trabajo para listado'!$A$155:$A$1048576,0),MATCH((CUADRO!G$4&amp;$E1138),'Hoja de Trabajo para listado'!$A$151:$Z$151,0)),0)+IFERROR(INDEX('Hoja de Trabajo para listado'!$AB$155:$BA$1048576,MATCH($A1138,'Hoja de Trabajo para listado'!$AB$155:$AB$1048576,0),MATCH((CUADRO!G$4&amp;$E1138),'Hoja de Trabajo para listado'!$AB$151:$BA$151,0)),0)+IFERROR(INDEX('Hoja de Trabajo para listado'!$BC$155:$CB$1048576,MATCH($A1138,'Hoja de Trabajo para listado'!$BC$155:$BC$1048576,0),MATCH((CUADRO!G$4&amp;$E1138),'Hoja de Trabajo para listado'!$BC$151:$CB$151,0)),0)+IFERROR(INDEX('Hoja de Trabajo para listado'!$DE$153:$DG$274,MATCH($A1138,'Hoja de Trabajo para listado'!$DE$153:$DE$1048576,0),MATCH((CUADRO!G$4&amp;$E1138),'Hoja de Trabajo para listado'!$DE$151:$DG$151,0)),0)+IFERROR(INDEX('Hoja de Trabajo para listado'!$CD$155:$DC$1048576,MATCH($A1138,'Hoja de Trabajo para listado'!$CD$155:$CD$1048576,0),MATCH((CUADRO!G$4&amp;$E1138),'Hoja de Trabajo para listado'!$CD$151:$DC$151,0)),0)</f>
        <v>0</v>
      </c>
      <c r="H1138" s="243">
        <f ca="1">+IFERROR(INDEX('Hoja de Trabajo para listado'!$A$155:$Z$1048576,MATCH($A1138,'Hoja de Trabajo para listado'!$A$155:$A$1048576,0),MATCH((CUADRO!H$4&amp;$E1138),'Hoja de Trabajo para listado'!$A$151:$Z$151,0)),0)+IFERROR(INDEX('Hoja de Trabajo para listado'!$AB$155:$BA$1048576,MATCH($A1138,'Hoja de Trabajo para listado'!$AB$155:$AB$1048576,0),MATCH((CUADRO!H$4&amp;$E1138),'Hoja de Trabajo para listado'!$AB$151:$BA$151,0)),0)+IFERROR(INDEX('Hoja de Trabajo para listado'!$BC$155:$CB$1048576,MATCH($A1138,'Hoja de Trabajo para listado'!$BC$155:$BC$1048576,0),MATCH((CUADRO!H$4&amp;$E1138),'Hoja de Trabajo para listado'!$BC$151:$CB$151,0)),0)+IFERROR(INDEX('Hoja de Trabajo para listado'!$DE$153:$DG$274,MATCH($A1138,'Hoja de Trabajo para listado'!$DE$153:$DE$1048576,0),MATCH((CUADRO!H$4&amp;$E1138),'Hoja de Trabajo para listado'!$DE$151:$DG$151,0)),0)+IFERROR(INDEX('Hoja de Trabajo para listado'!$CD$155:$DC$1048576,MATCH($A1138,'Hoja de Trabajo para listado'!$CD$155:$CD$1048576,0),MATCH((CUADRO!H$4&amp;$E1138),'Hoja de Trabajo para listado'!$CD$151:$DC$151,0)),0)</f>
        <v>0</v>
      </c>
      <c r="I1138" s="243">
        <f ca="1">+IFERROR(INDEX('Hoja de Trabajo para listado'!$A$155:$Z$1048576,MATCH($A1138,'Hoja de Trabajo para listado'!$A$155:$A$1048576,0),MATCH((CUADRO!I$4&amp;$E1138),'Hoja de Trabajo para listado'!$A$151:$Z$151,0)),0)+IFERROR(INDEX('Hoja de Trabajo para listado'!$AB$155:$BA$1048576,MATCH($A1138,'Hoja de Trabajo para listado'!$AB$155:$AB$1048576,0),MATCH((CUADRO!I$4&amp;$E1138),'Hoja de Trabajo para listado'!$AB$151:$BA$151,0)),0)+IFERROR(INDEX('Hoja de Trabajo para listado'!$BC$155:$CB$1048576,MATCH($A1138,'Hoja de Trabajo para listado'!$BC$155:$BC$1048576,0),MATCH((CUADRO!I$4&amp;$E1138),'Hoja de Trabajo para listado'!$BC$151:$CB$151,0)),0)+IFERROR(INDEX('Hoja de Trabajo para listado'!$DE$153:$DG$274,MATCH($A1138,'Hoja de Trabajo para listado'!$DE$153:$DE$1048576,0),MATCH((CUADRO!I$4&amp;$E1138),'Hoja de Trabajo para listado'!$DE$151:$DG$151,0)),0)+IFERROR(INDEX('Hoja de Trabajo para listado'!$CD$155:$DC$1048576,MATCH($A1138,'Hoja de Trabajo para listado'!$CD$155:$CD$1048576,0),MATCH((CUADRO!I$4&amp;$E1138),'Hoja de Trabajo para listado'!$CD$151:$DC$151,0)),0)</f>
        <v>0</v>
      </c>
      <c r="J1138" s="243">
        <f ca="1">+IFERROR(INDEX('Hoja de Trabajo para listado'!$A$155:$Z$1048576,MATCH($A1138,'Hoja de Trabajo para listado'!$A$155:$A$1048576,0),MATCH((CUADRO!J$4&amp;$E1138),'Hoja de Trabajo para listado'!$A$151:$Z$151,0)),0)+IFERROR(INDEX('Hoja de Trabajo para listado'!$AB$155:$BA$1048576,MATCH($A1138,'Hoja de Trabajo para listado'!$AB$155:$AB$1048576,0),MATCH((CUADRO!J$4&amp;$E1138),'Hoja de Trabajo para listado'!$AB$151:$BA$151,0)),0)+IFERROR(INDEX('Hoja de Trabajo para listado'!$BC$155:$CB$1048576,MATCH($A1138,'Hoja de Trabajo para listado'!$BC$155:$BC$1048576,0),MATCH((CUADRO!J$4&amp;$E1138),'Hoja de Trabajo para listado'!$BC$151:$CB$151,0)),0)+IFERROR(INDEX('Hoja de Trabajo para listado'!$DE$153:$DG$274,MATCH($A1138,'Hoja de Trabajo para listado'!$DE$153:$DE$1048576,0),MATCH((CUADRO!J$4&amp;$E1138),'Hoja de Trabajo para listado'!$DE$151:$DG$151,0)),0)+IFERROR(INDEX('Hoja de Trabajo para listado'!$CD$155:$DC$1048576,MATCH($A1138,'Hoja de Trabajo para listado'!$CD$155:$CD$1048576,0),MATCH((CUADRO!J$4&amp;$E1138),'Hoja de Trabajo para listado'!$CD$151:$DC$151,0)),0)</f>
        <v>0</v>
      </c>
      <c r="K1138" s="243">
        <f ca="1">+IFERROR(INDEX('Hoja de Trabajo para listado'!$A$155:$Z$1048576,MATCH($A1138,'Hoja de Trabajo para listado'!$A$155:$A$1048576,0),MATCH((CUADRO!K$4&amp;$E1138),'Hoja de Trabajo para listado'!$A$151:$Z$151,0)),0)+IFERROR(INDEX('Hoja de Trabajo para listado'!$AB$155:$BA$1048576,MATCH($A1138,'Hoja de Trabajo para listado'!$AB$155:$AB$1048576,0),MATCH((CUADRO!K$4&amp;$E1138),'Hoja de Trabajo para listado'!$AB$151:$BA$151,0)),0)+IFERROR(INDEX('Hoja de Trabajo para listado'!$BC$155:$CB$1048576,MATCH($A1138,'Hoja de Trabajo para listado'!$BC$155:$BC$1048576,0),MATCH((CUADRO!K$4&amp;$E1138),'Hoja de Trabajo para listado'!$BC$151:$CB$151,0)),0)+IFERROR(INDEX('Hoja de Trabajo para listado'!$DE$153:$DG$274,MATCH($A1138,'Hoja de Trabajo para listado'!$DE$153:$DE$1048576,0),MATCH((CUADRO!K$4&amp;$E1138),'Hoja de Trabajo para listado'!$DE$151:$DG$151,0)),0)+IFERROR(INDEX('Hoja de Trabajo para listado'!$CD$155:$DC$1048576,MATCH($A1138,'Hoja de Trabajo para listado'!$CD$155:$CD$1048576,0),MATCH((CUADRO!K$4&amp;$E1138),'Hoja de Trabajo para listado'!$CD$151:$DC$151,0)),0)</f>
        <v>0</v>
      </c>
      <c r="L1138" s="243">
        <f ca="1">+IFERROR(INDEX('Hoja de Trabajo para listado'!$A$155:$Z$1048576,MATCH($A1138,'Hoja de Trabajo para listado'!$A$155:$A$1048576,0),MATCH((CUADRO!L$4&amp;$E1138),'Hoja de Trabajo para listado'!$A$151:$Z$151,0)),0)+IFERROR(INDEX('Hoja de Trabajo para listado'!$AB$155:$BA$1048576,MATCH($A1138,'Hoja de Trabajo para listado'!$AB$155:$AB$1048576,0),MATCH((CUADRO!L$4&amp;$E1138),'Hoja de Trabajo para listado'!$AB$151:$BA$151,0)),0)+IFERROR(INDEX('Hoja de Trabajo para listado'!$BC$155:$CB$1048576,MATCH($A1138,'Hoja de Trabajo para listado'!$BC$155:$BC$1048576,0),MATCH((CUADRO!L$4&amp;$E1138),'Hoja de Trabajo para listado'!$BC$151:$CB$151,0)),0)+IFERROR(INDEX('Hoja de Trabajo para listado'!$DE$153:$DG$274,MATCH($A1138,'Hoja de Trabajo para listado'!$DE$153:$DE$1048576,0),MATCH((CUADRO!L$4&amp;$E1138),'Hoja de Trabajo para listado'!$DE$151:$DG$151,0)),0)+IFERROR(INDEX('Hoja de Trabajo para listado'!$CD$155:$DC$1048576,MATCH($A1138,'Hoja de Trabajo para listado'!$CD$155:$CD$1048576,0),MATCH((CUADRO!L$4&amp;$E1138),'Hoja de Trabajo para listado'!$CD$151:$DC$151,0)),0)</f>
        <v>0</v>
      </c>
      <c r="M1138" s="243">
        <f ca="1">+IFERROR(INDEX('Hoja de Trabajo para listado'!$A$155:$Z$1048576,MATCH($A1138,'Hoja de Trabajo para listado'!$A$155:$A$1048576,0),MATCH((CUADRO!M$4&amp;$E1138),'Hoja de Trabajo para listado'!$A$151:$Z$151,0)),0)+IFERROR(INDEX('Hoja de Trabajo para listado'!$AB$155:$BA$1048576,MATCH($A1138,'Hoja de Trabajo para listado'!$AB$155:$AB$1048576,0),MATCH((CUADRO!M$4&amp;$E1138),'Hoja de Trabajo para listado'!$AB$151:$BA$151,0)),0)+IFERROR(INDEX('Hoja de Trabajo para listado'!$BC$155:$CB$1048576,MATCH($A1138,'Hoja de Trabajo para listado'!$BC$155:$BC$1048576,0),MATCH((CUADRO!M$4&amp;$E1138),'Hoja de Trabajo para listado'!$BC$151:$CB$151,0)),0)+IFERROR(INDEX('Hoja de Trabajo para listado'!$DE$153:$DG$274,MATCH($A1138,'Hoja de Trabajo para listado'!$DE$153:$DE$1048576,0),MATCH((CUADRO!M$4&amp;$E1138),'Hoja de Trabajo para listado'!$DE$151:$DG$151,0)),0)+IFERROR(INDEX('Hoja de Trabajo para listado'!$CD$155:$DC$1048576,MATCH($A1138,'Hoja de Trabajo para listado'!$CD$155:$CD$1048576,0),MATCH((CUADRO!M$4&amp;$E1138),'Hoja de Trabajo para listado'!$CD$151:$DC$151,0)),0)</f>
        <v>0</v>
      </c>
      <c r="N1138" s="243">
        <f ca="1">+IFERROR(INDEX('Hoja de Trabajo para listado'!$A$155:$Z$1048576,MATCH($A1138,'Hoja de Trabajo para listado'!$A$155:$A$1048576,0),MATCH((CUADRO!N$4&amp;$E1138),'Hoja de Trabajo para listado'!$A$151:$Z$151,0)),0)+IFERROR(INDEX('Hoja de Trabajo para listado'!$AB$155:$BA$1048576,MATCH($A1138,'Hoja de Trabajo para listado'!$AB$155:$AB$1048576,0),MATCH((CUADRO!N$4&amp;$E1138),'Hoja de Trabajo para listado'!$AB$151:$BA$151,0)),0)+IFERROR(INDEX('Hoja de Trabajo para listado'!$BC$155:$CB$1048576,MATCH($A1138,'Hoja de Trabajo para listado'!$BC$155:$BC$1048576,0),MATCH((CUADRO!N$4&amp;$E1138),'Hoja de Trabajo para listado'!$BC$151:$CB$151,0)),0)+IFERROR(INDEX('Hoja de Trabajo para listado'!$DE$153:$DG$274,MATCH($A1138,'Hoja de Trabajo para listado'!$DE$153:$DE$1048576,0),MATCH((CUADRO!N$4&amp;$E1138),'Hoja de Trabajo para listado'!$DE$151:$DG$151,0)),0)+IFERROR(INDEX('Hoja de Trabajo para listado'!$CD$155:$DC$1048576,MATCH($A1138,'Hoja de Trabajo para listado'!$CD$155:$CD$1048576,0),MATCH((CUADRO!N$4&amp;$E1138),'Hoja de Trabajo para listado'!$CD$151:$DC$151,0)),0)</f>
        <v>0</v>
      </c>
      <c r="O1138" s="243">
        <f ca="1">+IFERROR(INDEX('Hoja de Trabajo para listado'!$A$155:$Z$1048576,MATCH($A1138,'Hoja de Trabajo para listado'!$A$155:$A$1048576,0),MATCH((CUADRO!O$4&amp;$E1138),'Hoja de Trabajo para listado'!$A$151:$Z$151,0)),0)+IFERROR(INDEX('Hoja de Trabajo para listado'!$AB$155:$BA$1048576,MATCH($A1138,'Hoja de Trabajo para listado'!$AB$155:$AB$1048576,0),MATCH((CUADRO!O$4&amp;$E1138),'Hoja de Trabajo para listado'!$AB$151:$BA$151,0)),0)+IFERROR(INDEX('Hoja de Trabajo para listado'!$BC$155:$CB$1048576,MATCH($A1138,'Hoja de Trabajo para listado'!$BC$155:$BC$1048576,0),MATCH((CUADRO!O$4&amp;$E1138),'Hoja de Trabajo para listado'!$BC$151:$CB$151,0)),0)+IFERROR(INDEX('Hoja de Trabajo para listado'!$DE$153:$DG$274,MATCH($A1138,'Hoja de Trabajo para listado'!$DE$153:$DE$1048576,0),MATCH((CUADRO!O$4&amp;$E1138),'Hoja de Trabajo para listado'!$DE$151:$DG$151,0)),0)+IFERROR(INDEX('Hoja de Trabajo para listado'!$CD$155:$DC$1048576,MATCH($A1138,'Hoja de Trabajo para listado'!$CD$155:$CD$1048576,0),MATCH((CUADRO!O$4&amp;$E1138),'Hoja de Trabajo para listado'!$CD$151:$DC$151,0)),0)</f>
        <v>0</v>
      </c>
      <c r="P1138" s="243">
        <f ca="1">+IFERROR(INDEX('Hoja de Trabajo para listado'!$A$155:$Z$1048576,MATCH($A1138,'Hoja de Trabajo para listado'!$A$155:$A$1048576,0),MATCH((CUADRO!P$4&amp;$E1138),'Hoja de Trabajo para listado'!$A$151:$Z$151,0)),0)+IFERROR(INDEX('Hoja de Trabajo para listado'!$AB$155:$BA$1048576,MATCH($A1138,'Hoja de Trabajo para listado'!$AB$155:$AB$1048576,0),MATCH((CUADRO!P$4&amp;$E1138),'Hoja de Trabajo para listado'!$AB$151:$BA$151,0)),0)+IFERROR(INDEX('Hoja de Trabajo para listado'!$BC$155:$CB$1048576,MATCH($A1138,'Hoja de Trabajo para listado'!$BC$155:$BC$1048576,0),MATCH((CUADRO!P$4&amp;$E1138),'Hoja de Trabajo para listado'!$BC$151:$CB$151,0)),0)+IFERROR(INDEX('Hoja de Trabajo para listado'!$DE$153:$DG$274,MATCH($A1138,'Hoja de Trabajo para listado'!$DE$153:$DE$1048576,0),MATCH((CUADRO!P$4&amp;$E1138),'Hoja de Trabajo para listado'!$DE$151:$DG$151,0)),0)+IFERROR(INDEX('Hoja de Trabajo para listado'!$CD$155:$DC$1048576,MATCH($A1138,'Hoja de Trabajo para listado'!$CD$155:$CD$1048576,0),MATCH((CUADRO!P$4&amp;$E1138),'Hoja de Trabajo para listado'!$CD$151:$DC$151,0)),0)</f>
        <v>0</v>
      </c>
      <c r="Q1138" s="243">
        <f ca="1">+IFERROR(INDEX('Hoja de Trabajo para listado'!$A$155:$Z$1048576,MATCH($A1138,'Hoja de Trabajo para listado'!$A$155:$A$1048576,0),MATCH((CUADRO!Q$4&amp;$E1138),'Hoja de Trabajo para listado'!$A$151:$Z$151,0)),0)+IFERROR(INDEX('Hoja de Trabajo para listado'!$AB$155:$BA$1048576,MATCH($A1138,'Hoja de Trabajo para listado'!$AB$155:$AB$1048576,0),MATCH((CUADRO!Q$4&amp;$E1138),'Hoja de Trabajo para listado'!$AB$151:$BA$151,0)),0)+IFERROR(INDEX('Hoja de Trabajo para listado'!$BC$155:$CB$1048576,MATCH($A1138,'Hoja de Trabajo para listado'!$BC$155:$BC$1048576,0),MATCH((CUADRO!Q$4&amp;$E1138),'Hoja de Trabajo para listado'!$BC$151:$CB$151,0)),0)+IFERROR(INDEX('Hoja de Trabajo para listado'!$DE$153:$DG$274,MATCH($A1138,'Hoja de Trabajo para listado'!$DE$153:$DE$1048576,0),MATCH((CUADRO!Q$4&amp;$E1138),'Hoja de Trabajo para listado'!$DE$151:$DG$151,0)),0)+IFERROR(INDEX('Hoja de Trabajo para listado'!$CD$155:$DC$1048576,MATCH($A1138,'Hoja de Trabajo para listado'!$CD$155:$CD$1048576,0),MATCH((CUADRO!Q$4&amp;$E1138),'Hoja de Trabajo para listado'!$CD$151:$DC$151,0)),0)</f>
        <v>0</v>
      </c>
      <c r="R1138" s="243">
        <f t="shared" ca="1" si="41"/>
        <v>0</v>
      </c>
      <c r="S1138" s="256">
        <f ca="1">+R1137+R1138</f>
        <v>0</v>
      </c>
      <c r="T1138" s="241">
        <f ca="1">+S1138</f>
        <v>0</v>
      </c>
      <c r="U1138" s="240">
        <f t="shared" si="42"/>
        <v>2</v>
      </c>
      <c r="V1138" s="327" t="str">
        <f>+VLOOKUP(A1138,bd_lista!$A$3:$E$592,5,FALSE)</f>
        <v>Empresas Municipales</v>
      </c>
      <c r="W1138" s="398"/>
      <c r="X1138" s="240">
        <f>+VLOOKUP(A1138,[4]Sheet1!$A$13:$D$744,4,FALSE)</f>
        <v>0</v>
      </c>
      <c r="Y1138" s="240" t="e">
        <f>+VLOOKUP(X1138,bd_lista!$A$3:$C$592,3,FALSE)</f>
        <v>#N/A</v>
      </c>
      <c r="Z1138" s="288"/>
      <c r="AA1138" s="317"/>
    </row>
    <row r="1139" spans="1:27" customFormat="1" ht="15" hidden="1" customHeight="1">
      <c r="A1139" s="32">
        <v>2319</v>
      </c>
      <c r="B1139" s="393">
        <f>+A1139</f>
        <v>2319</v>
      </c>
      <c r="C1139" s="245" t="str">
        <f>+VLOOKUP(A1139,bd_lista!$A$3:$C$592,3,FALSE)</f>
        <v>EMPRESA PÚBLICA DEPARTAMENTAL ESTRATÉGICA DE AGUAS - LA PAZ</v>
      </c>
      <c r="D1139" s="395" t="str">
        <f>+C1139</f>
        <v>EMPRESA PÚBLICA DEPARTAMENTAL ESTRATÉGICA DE AGUAS - LA PAZ</v>
      </c>
      <c r="E1139" s="240" t="s">
        <v>1303</v>
      </c>
      <c r="F1139" s="241">
        <f ca="1">+IFERROR(INDEX('Hoja de Trabajo para listado'!$A$155:$Z$1048576,MATCH($A1139,'Hoja de Trabajo para listado'!$A$155:$A$1048576,0),MATCH((CUADRO!F$4&amp;$E1139),'Hoja de Trabajo para listado'!$A$151:$Z$151,0)),0)+IFERROR(INDEX('Hoja de Trabajo para listado'!$AB$155:$BA$1048576,MATCH($A1139,'Hoja de Trabajo para listado'!$AB$155:$AB$1048576,0),MATCH((CUADRO!F$4&amp;$E1139),'Hoja de Trabajo para listado'!$AB$151:$BA$151,0)),0)+IFERROR(INDEX('Hoja de Trabajo para listado'!$BC$155:$CB$1048576,MATCH($A1139,'Hoja de Trabajo para listado'!$BC$155:$BC$1048576,0),MATCH((CUADRO!F$4&amp;$E1139),'Hoja de Trabajo para listado'!$BC$151:$CB$151,0)),0)+IFERROR(INDEX('Hoja de Trabajo para listado'!$DE$153:$DG$274,MATCH($A1139,'Hoja de Trabajo para listado'!$DE$153:$DE$1048576,0),MATCH((CUADRO!F$4&amp;$E1139),'Hoja de Trabajo para listado'!$DE$151:$DG$151,0)),0)+IFERROR(INDEX('Hoja de Trabajo para listado'!$CD$155:$DC$1048576,MATCH($A1139,'Hoja de Trabajo para listado'!$CD$155:$CD$1048576,0),MATCH((CUADRO!F$4&amp;$E1139),'Hoja de Trabajo para listado'!$CD$151:$DC$151,0)),0)</f>
        <v>0</v>
      </c>
      <c r="G1139" s="241">
        <f ca="1">+IFERROR(INDEX('Hoja de Trabajo para listado'!$A$155:$Z$1048576,MATCH($A1139,'Hoja de Trabajo para listado'!$A$155:$A$1048576,0),MATCH((CUADRO!G$4&amp;$E1139),'Hoja de Trabajo para listado'!$A$151:$Z$151,0)),0)+IFERROR(INDEX('Hoja de Trabajo para listado'!$AB$155:$BA$1048576,MATCH($A1139,'Hoja de Trabajo para listado'!$AB$155:$AB$1048576,0),MATCH((CUADRO!G$4&amp;$E1139),'Hoja de Trabajo para listado'!$AB$151:$BA$151,0)),0)+IFERROR(INDEX('Hoja de Trabajo para listado'!$BC$155:$CB$1048576,MATCH($A1139,'Hoja de Trabajo para listado'!$BC$155:$BC$1048576,0),MATCH((CUADRO!G$4&amp;$E1139),'Hoja de Trabajo para listado'!$BC$151:$CB$151,0)),0)+IFERROR(INDEX('Hoja de Trabajo para listado'!$DE$153:$DG$274,MATCH($A1139,'Hoja de Trabajo para listado'!$DE$153:$DE$1048576,0),MATCH((CUADRO!G$4&amp;$E1139),'Hoja de Trabajo para listado'!$DE$151:$DG$151,0)),0)+IFERROR(INDEX('Hoja de Trabajo para listado'!$CD$155:$DC$1048576,MATCH($A1139,'Hoja de Trabajo para listado'!$CD$155:$CD$1048576,0),MATCH((CUADRO!G$4&amp;$E1139),'Hoja de Trabajo para listado'!$CD$151:$DC$151,0)),0)</f>
        <v>0</v>
      </c>
      <c r="H1139" s="241">
        <f ca="1">+IFERROR(INDEX('Hoja de Trabajo para listado'!$A$155:$Z$1048576,MATCH($A1139,'Hoja de Trabajo para listado'!$A$155:$A$1048576,0),MATCH((CUADRO!H$4&amp;$E1139),'Hoja de Trabajo para listado'!$A$151:$Z$151,0)),0)+IFERROR(INDEX('Hoja de Trabajo para listado'!$AB$155:$BA$1048576,MATCH($A1139,'Hoja de Trabajo para listado'!$AB$155:$AB$1048576,0),MATCH((CUADRO!H$4&amp;$E1139),'Hoja de Trabajo para listado'!$AB$151:$BA$151,0)),0)+IFERROR(INDEX('Hoja de Trabajo para listado'!$BC$155:$CB$1048576,MATCH($A1139,'Hoja de Trabajo para listado'!$BC$155:$BC$1048576,0),MATCH((CUADRO!H$4&amp;$E1139),'Hoja de Trabajo para listado'!$BC$151:$CB$151,0)),0)+IFERROR(INDEX('Hoja de Trabajo para listado'!$DE$153:$DG$274,MATCH($A1139,'Hoja de Trabajo para listado'!$DE$153:$DE$1048576,0),MATCH((CUADRO!H$4&amp;$E1139),'Hoja de Trabajo para listado'!$DE$151:$DG$151,0)),0)+IFERROR(INDEX('Hoja de Trabajo para listado'!$CD$155:$DC$1048576,MATCH($A1139,'Hoja de Trabajo para listado'!$CD$155:$CD$1048576,0),MATCH((CUADRO!H$4&amp;$E1139),'Hoja de Trabajo para listado'!$CD$151:$DC$151,0)),0)</f>
        <v>0</v>
      </c>
      <c r="I1139" s="241">
        <f ca="1">+IFERROR(INDEX('Hoja de Trabajo para listado'!$A$155:$Z$1048576,MATCH($A1139,'Hoja de Trabajo para listado'!$A$155:$A$1048576,0),MATCH((CUADRO!I$4&amp;$E1139),'Hoja de Trabajo para listado'!$A$151:$Z$151,0)),0)+IFERROR(INDEX('Hoja de Trabajo para listado'!$AB$155:$BA$1048576,MATCH($A1139,'Hoja de Trabajo para listado'!$AB$155:$AB$1048576,0),MATCH((CUADRO!I$4&amp;$E1139),'Hoja de Trabajo para listado'!$AB$151:$BA$151,0)),0)+IFERROR(INDEX('Hoja de Trabajo para listado'!$BC$155:$CB$1048576,MATCH($A1139,'Hoja de Trabajo para listado'!$BC$155:$BC$1048576,0),MATCH((CUADRO!I$4&amp;$E1139),'Hoja de Trabajo para listado'!$BC$151:$CB$151,0)),0)+IFERROR(INDEX('Hoja de Trabajo para listado'!$DE$153:$DG$274,MATCH($A1139,'Hoja de Trabajo para listado'!$DE$153:$DE$1048576,0),MATCH((CUADRO!I$4&amp;$E1139),'Hoja de Trabajo para listado'!$DE$151:$DG$151,0)),0)+IFERROR(INDEX('Hoja de Trabajo para listado'!$CD$155:$DC$1048576,MATCH($A1139,'Hoja de Trabajo para listado'!$CD$155:$CD$1048576,0),MATCH((CUADRO!I$4&amp;$E1139),'Hoja de Trabajo para listado'!$CD$151:$DC$151,0)),0)</f>
        <v>0</v>
      </c>
      <c r="J1139" s="241">
        <f ca="1">+IFERROR(INDEX('Hoja de Trabajo para listado'!$A$155:$Z$1048576,MATCH($A1139,'Hoja de Trabajo para listado'!$A$155:$A$1048576,0),MATCH((CUADRO!J$4&amp;$E1139),'Hoja de Trabajo para listado'!$A$151:$Z$151,0)),0)+IFERROR(INDEX('Hoja de Trabajo para listado'!$AB$155:$BA$1048576,MATCH($A1139,'Hoja de Trabajo para listado'!$AB$155:$AB$1048576,0),MATCH((CUADRO!J$4&amp;$E1139),'Hoja de Trabajo para listado'!$AB$151:$BA$151,0)),0)+IFERROR(INDEX('Hoja de Trabajo para listado'!$BC$155:$CB$1048576,MATCH($A1139,'Hoja de Trabajo para listado'!$BC$155:$BC$1048576,0),MATCH((CUADRO!J$4&amp;$E1139),'Hoja de Trabajo para listado'!$BC$151:$CB$151,0)),0)+IFERROR(INDEX('Hoja de Trabajo para listado'!$DE$153:$DG$274,MATCH($A1139,'Hoja de Trabajo para listado'!$DE$153:$DE$1048576,0),MATCH((CUADRO!J$4&amp;$E1139),'Hoja de Trabajo para listado'!$DE$151:$DG$151,0)),0)+IFERROR(INDEX('Hoja de Trabajo para listado'!$CD$155:$DC$1048576,MATCH($A1139,'Hoja de Trabajo para listado'!$CD$155:$CD$1048576,0),MATCH((CUADRO!J$4&amp;$E1139),'Hoja de Trabajo para listado'!$CD$151:$DC$151,0)),0)</f>
        <v>0</v>
      </c>
      <c r="K1139" s="241">
        <f ca="1">+IFERROR(INDEX('Hoja de Trabajo para listado'!$A$155:$Z$1048576,MATCH($A1139,'Hoja de Trabajo para listado'!$A$155:$A$1048576,0),MATCH((CUADRO!K$4&amp;$E1139),'Hoja de Trabajo para listado'!$A$151:$Z$151,0)),0)+IFERROR(INDEX('Hoja de Trabajo para listado'!$AB$155:$BA$1048576,MATCH($A1139,'Hoja de Trabajo para listado'!$AB$155:$AB$1048576,0),MATCH((CUADRO!K$4&amp;$E1139),'Hoja de Trabajo para listado'!$AB$151:$BA$151,0)),0)+IFERROR(INDEX('Hoja de Trabajo para listado'!$BC$155:$CB$1048576,MATCH($A1139,'Hoja de Trabajo para listado'!$BC$155:$BC$1048576,0),MATCH((CUADRO!K$4&amp;$E1139),'Hoja de Trabajo para listado'!$BC$151:$CB$151,0)),0)+IFERROR(INDEX('Hoja de Trabajo para listado'!$DE$153:$DG$274,MATCH($A1139,'Hoja de Trabajo para listado'!$DE$153:$DE$1048576,0),MATCH((CUADRO!K$4&amp;$E1139),'Hoja de Trabajo para listado'!$DE$151:$DG$151,0)),0)+IFERROR(INDEX('Hoja de Trabajo para listado'!$CD$155:$DC$1048576,MATCH($A1139,'Hoja de Trabajo para listado'!$CD$155:$CD$1048576,0),MATCH((CUADRO!K$4&amp;$E1139),'Hoja de Trabajo para listado'!$CD$151:$DC$151,0)),0)</f>
        <v>0</v>
      </c>
      <c r="L1139" s="241">
        <f ca="1">+IFERROR(INDEX('Hoja de Trabajo para listado'!$A$155:$Z$1048576,MATCH($A1139,'Hoja de Trabajo para listado'!$A$155:$A$1048576,0),MATCH((CUADRO!L$4&amp;$E1139),'Hoja de Trabajo para listado'!$A$151:$Z$151,0)),0)+IFERROR(INDEX('Hoja de Trabajo para listado'!$AB$155:$BA$1048576,MATCH($A1139,'Hoja de Trabajo para listado'!$AB$155:$AB$1048576,0),MATCH((CUADRO!L$4&amp;$E1139),'Hoja de Trabajo para listado'!$AB$151:$BA$151,0)),0)+IFERROR(INDEX('Hoja de Trabajo para listado'!$BC$155:$CB$1048576,MATCH($A1139,'Hoja de Trabajo para listado'!$BC$155:$BC$1048576,0),MATCH((CUADRO!L$4&amp;$E1139),'Hoja de Trabajo para listado'!$BC$151:$CB$151,0)),0)+IFERROR(INDEX('Hoja de Trabajo para listado'!$DE$153:$DG$274,MATCH($A1139,'Hoja de Trabajo para listado'!$DE$153:$DE$1048576,0),MATCH((CUADRO!L$4&amp;$E1139),'Hoja de Trabajo para listado'!$DE$151:$DG$151,0)),0)+IFERROR(INDEX('Hoja de Trabajo para listado'!$CD$155:$DC$1048576,MATCH($A1139,'Hoja de Trabajo para listado'!$CD$155:$CD$1048576,0),MATCH((CUADRO!L$4&amp;$E1139),'Hoja de Trabajo para listado'!$CD$151:$DC$151,0)),0)</f>
        <v>0</v>
      </c>
      <c r="M1139" s="241">
        <f ca="1">+IFERROR(INDEX('Hoja de Trabajo para listado'!$A$155:$Z$1048576,MATCH($A1139,'Hoja de Trabajo para listado'!$A$155:$A$1048576,0),MATCH((CUADRO!M$4&amp;$E1139),'Hoja de Trabajo para listado'!$A$151:$Z$151,0)),0)+IFERROR(INDEX('Hoja de Trabajo para listado'!$AB$155:$BA$1048576,MATCH($A1139,'Hoja de Trabajo para listado'!$AB$155:$AB$1048576,0),MATCH((CUADRO!M$4&amp;$E1139),'Hoja de Trabajo para listado'!$AB$151:$BA$151,0)),0)+IFERROR(INDEX('Hoja de Trabajo para listado'!$BC$155:$CB$1048576,MATCH($A1139,'Hoja de Trabajo para listado'!$BC$155:$BC$1048576,0),MATCH((CUADRO!M$4&amp;$E1139),'Hoja de Trabajo para listado'!$BC$151:$CB$151,0)),0)+IFERROR(INDEX('Hoja de Trabajo para listado'!$DE$153:$DG$274,MATCH($A1139,'Hoja de Trabajo para listado'!$DE$153:$DE$1048576,0),MATCH((CUADRO!M$4&amp;$E1139),'Hoja de Trabajo para listado'!$DE$151:$DG$151,0)),0)+IFERROR(INDEX('Hoja de Trabajo para listado'!$CD$155:$DC$1048576,MATCH($A1139,'Hoja de Trabajo para listado'!$CD$155:$CD$1048576,0),MATCH((CUADRO!M$4&amp;$E1139),'Hoja de Trabajo para listado'!$CD$151:$DC$151,0)),0)</f>
        <v>0</v>
      </c>
      <c r="N1139" s="241">
        <f ca="1">+IFERROR(INDEX('Hoja de Trabajo para listado'!$A$155:$Z$1048576,MATCH($A1139,'Hoja de Trabajo para listado'!$A$155:$A$1048576,0),MATCH((CUADRO!N$4&amp;$E1139),'Hoja de Trabajo para listado'!$A$151:$Z$151,0)),0)+IFERROR(INDEX('Hoja de Trabajo para listado'!$AB$155:$BA$1048576,MATCH($A1139,'Hoja de Trabajo para listado'!$AB$155:$AB$1048576,0),MATCH((CUADRO!N$4&amp;$E1139),'Hoja de Trabajo para listado'!$AB$151:$BA$151,0)),0)+IFERROR(INDEX('Hoja de Trabajo para listado'!$BC$155:$CB$1048576,MATCH($A1139,'Hoja de Trabajo para listado'!$BC$155:$BC$1048576,0),MATCH((CUADRO!N$4&amp;$E1139),'Hoja de Trabajo para listado'!$BC$151:$CB$151,0)),0)+IFERROR(INDEX('Hoja de Trabajo para listado'!$DE$153:$DG$274,MATCH($A1139,'Hoja de Trabajo para listado'!$DE$153:$DE$1048576,0),MATCH((CUADRO!N$4&amp;$E1139),'Hoja de Trabajo para listado'!$DE$151:$DG$151,0)),0)+IFERROR(INDEX('Hoja de Trabajo para listado'!$CD$155:$DC$1048576,MATCH($A1139,'Hoja de Trabajo para listado'!$CD$155:$CD$1048576,0),MATCH((CUADRO!N$4&amp;$E1139),'Hoja de Trabajo para listado'!$CD$151:$DC$151,0)),0)</f>
        <v>0</v>
      </c>
      <c r="O1139" s="241">
        <f ca="1">+IFERROR(INDEX('Hoja de Trabajo para listado'!$A$155:$Z$1048576,MATCH($A1139,'Hoja de Trabajo para listado'!$A$155:$A$1048576,0),MATCH((CUADRO!O$4&amp;$E1139),'Hoja de Trabajo para listado'!$A$151:$Z$151,0)),0)+IFERROR(INDEX('Hoja de Trabajo para listado'!$AB$155:$BA$1048576,MATCH($A1139,'Hoja de Trabajo para listado'!$AB$155:$AB$1048576,0),MATCH((CUADRO!O$4&amp;$E1139),'Hoja de Trabajo para listado'!$AB$151:$BA$151,0)),0)+IFERROR(INDEX('Hoja de Trabajo para listado'!$BC$155:$CB$1048576,MATCH($A1139,'Hoja de Trabajo para listado'!$BC$155:$BC$1048576,0),MATCH((CUADRO!O$4&amp;$E1139),'Hoja de Trabajo para listado'!$BC$151:$CB$151,0)),0)+IFERROR(INDEX('Hoja de Trabajo para listado'!$DE$153:$DG$274,MATCH($A1139,'Hoja de Trabajo para listado'!$DE$153:$DE$1048576,0),MATCH((CUADRO!O$4&amp;$E1139),'Hoja de Trabajo para listado'!$DE$151:$DG$151,0)),0)+IFERROR(INDEX('Hoja de Trabajo para listado'!$CD$155:$DC$1048576,MATCH($A1139,'Hoja de Trabajo para listado'!$CD$155:$CD$1048576,0),MATCH((CUADRO!O$4&amp;$E1139),'Hoja de Trabajo para listado'!$CD$151:$DC$151,0)),0)</f>
        <v>0</v>
      </c>
      <c r="P1139" s="241">
        <f ca="1">+IFERROR(INDEX('Hoja de Trabajo para listado'!$A$155:$Z$1048576,MATCH($A1139,'Hoja de Trabajo para listado'!$A$155:$A$1048576,0),MATCH((CUADRO!P$4&amp;$E1139),'Hoja de Trabajo para listado'!$A$151:$Z$151,0)),0)+IFERROR(INDEX('Hoja de Trabajo para listado'!$AB$155:$BA$1048576,MATCH($A1139,'Hoja de Trabajo para listado'!$AB$155:$AB$1048576,0),MATCH((CUADRO!P$4&amp;$E1139),'Hoja de Trabajo para listado'!$AB$151:$BA$151,0)),0)+IFERROR(INDEX('Hoja de Trabajo para listado'!$BC$155:$CB$1048576,MATCH($A1139,'Hoja de Trabajo para listado'!$BC$155:$BC$1048576,0),MATCH((CUADRO!P$4&amp;$E1139),'Hoja de Trabajo para listado'!$BC$151:$CB$151,0)),0)+IFERROR(INDEX('Hoja de Trabajo para listado'!$DE$153:$DG$274,MATCH($A1139,'Hoja de Trabajo para listado'!$DE$153:$DE$1048576,0),MATCH((CUADRO!P$4&amp;$E1139),'Hoja de Trabajo para listado'!$DE$151:$DG$151,0)),0)+IFERROR(INDEX('Hoja de Trabajo para listado'!$CD$155:$DC$1048576,MATCH($A1139,'Hoja de Trabajo para listado'!$CD$155:$CD$1048576,0),MATCH((CUADRO!P$4&amp;$E1139),'Hoja de Trabajo para listado'!$CD$151:$DC$151,0)),0)</f>
        <v>0</v>
      </c>
      <c r="Q1139" s="241">
        <f ca="1">+IFERROR(INDEX('Hoja de Trabajo para listado'!$A$155:$Z$1048576,MATCH($A1139,'Hoja de Trabajo para listado'!$A$155:$A$1048576,0),MATCH((CUADRO!Q$4&amp;$E1139),'Hoja de Trabajo para listado'!$A$151:$Z$151,0)),0)+IFERROR(INDEX('Hoja de Trabajo para listado'!$AB$155:$BA$1048576,MATCH($A1139,'Hoja de Trabajo para listado'!$AB$155:$AB$1048576,0),MATCH((CUADRO!Q$4&amp;$E1139),'Hoja de Trabajo para listado'!$AB$151:$BA$151,0)),0)+IFERROR(INDEX('Hoja de Trabajo para listado'!$BC$155:$CB$1048576,MATCH($A1139,'Hoja de Trabajo para listado'!$BC$155:$BC$1048576,0),MATCH((CUADRO!Q$4&amp;$E1139),'Hoja de Trabajo para listado'!$BC$151:$CB$151,0)),0)+IFERROR(INDEX('Hoja de Trabajo para listado'!$DE$153:$DG$274,MATCH($A1139,'Hoja de Trabajo para listado'!$DE$153:$DE$1048576,0),MATCH((CUADRO!Q$4&amp;$E1139),'Hoja de Trabajo para listado'!$DE$151:$DG$151,0)),0)+IFERROR(INDEX('Hoja de Trabajo para listado'!$CD$155:$DC$1048576,MATCH($A1139,'Hoja de Trabajo para listado'!$CD$155:$CD$1048576,0),MATCH((CUADRO!Q$4&amp;$E1139),'Hoja de Trabajo para listado'!$CD$151:$DC$151,0)),0)</f>
        <v>0</v>
      </c>
      <c r="R1139" s="241">
        <f t="shared" ca="1" si="41"/>
        <v>0</v>
      </c>
      <c r="S1139" s="247"/>
      <c r="T1139" s="265">
        <f ca="1">+T1140</f>
        <v>0</v>
      </c>
      <c r="U1139" s="271">
        <f t="shared" si="42"/>
        <v>1</v>
      </c>
      <c r="V1139" s="327" t="str">
        <f>+VLOOKUP(A1139,bd_lista!$A$3:$E$592,5,FALSE)</f>
        <v>Empresas Municipales</v>
      </c>
      <c r="W1139" s="397" t="str">
        <f>+V1139</f>
        <v>Empresas Municipales</v>
      </c>
      <c r="X1139" s="240">
        <f>+VLOOKUP(A1139,[4]Sheet1!$A$13:$D$744,4,FALSE)</f>
        <v>0</v>
      </c>
      <c r="Y1139" s="240" t="e">
        <f>+VLOOKUP(X1139,bd_lista!$A$3:$C$592,3,FALSE)</f>
        <v>#N/A</v>
      </c>
      <c r="Z1139" s="290">
        <f>+X1139</f>
        <v>0</v>
      </c>
      <c r="AA1139" s="315" t="e">
        <f>+Y1139</f>
        <v>#N/A</v>
      </c>
    </row>
    <row r="1140" spans="1:27" customFormat="1" ht="15" hidden="1" customHeight="1">
      <c r="A1140" s="32">
        <v>2319</v>
      </c>
      <c r="B1140" s="394"/>
      <c r="C1140" s="245" t="str">
        <f>+VLOOKUP(A1140,bd_lista!$A$3:$C$592,3,FALSE)</f>
        <v>EMPRESA PÚBLICA DEPARTAMENTAL ESTRATÉGICA DE AGUAS - LA PAZ</v>
      </c>
      <c r="D1140" s="396"/>
      <c r="E1140" s="242" t="s">
        <v>1304</v>
      </c>
      <c r="F1140" s="243">
        <f ca="1">+IFERROR(INDEX('Hoja de Trabajo para listado'!$A$155:$Z$1048576,MATCH($A1140,'Hoja de Trabajo para listado'!$A$155:$A$1048576,0),MATCH((CUADRO!F$4&amp;$E1140),'Hoja de Trabajo para listado'!$A$151:$Z$151,0)),0)+IFERROR(INDEX('Hoja de Trabajo para listado'!$AB$155:$BA$1048576,MATCH($A1140,'Hoja de Trabajo para listado'!$AB$155:$AB$1048576,0),MATCH((CUADRO!F$4&amp;$E1140),'Hoja de Trabajo para listado'!$AB$151:$BA$151,0)),0)+IFERROR(INDEX('Hoja de Trabajo para listado'!$BC$155:$CB$1048576,MATCH($A1140,'Hoja de Trabajo para listado'!$BC$155:$BC$1048576,0),MATCH((CUADRO!F$4&amp;$E1140),'Hoja de Trabajo para listado'!$BC$151:$CB$151,0)),0)+IFERROR(INDEX('Hoja de Trabajo para listado'!$DE$153:$DG$274,MATCH($A1140,'Hoja de Trabajo para listado'!$DE$153:$DE$1048576,0),MATCH((CUADRO!F$4&amp;$E1140),'Hoja de Trabajo para listado'!$DE$151:$DG$151,0)),0)+IFERROR(INDEX('Hoja de Trabajo para listado'!$CD$155:$DC$1048576,MATCH($A1140,'Hoja de Trabajo para listado'!$CD$155:$CD$1048576,0),MATCH((CUADRO!F$4&amp;$E1140),'Hoja de Trabajo para listado'!$CD$151:$DC$151,0)),0)</f>
        <v>0</v>
      </c>
      <c r="G1140" s="243">
        <f ca="1">+IFERROR(INDEX('Hoja de Trabajo para listado'!$A$155:$Z$1048576,MATCH($A1140,'Hoja de Trabajo para listado'!$A$155:$A$1048576,0),MATCH((CUADRO!G$4&amp;$E1140),'Hoja de Trabajo para listado'!$A$151:$Z$151,0)),0)+IFERROR(INDEX('Hoja de Trabajo para listado'!$AB$155:$BA$1048576,MATCH($A1140,'Hoja de Trabajo para listado'!$AB$155:$AB$1048576,0),MATCH((CUADRO!G$4&amp;$E1140),'Hoja de Trabajo para listado'!$AB$151:$BA$151,0)),0)+IFERROR(INDEX('Hoja de Trabajo para listado'!$BC$155:$CB$1048576,MATCH($A1140,'Hoja de Trabajo para listado'!$BC$155:$BC$1048576,0),MATCH((CUADRO!G$4&amp;$E1140),'Hoja de Trabajo para listado'!$BC$151:$CB$151,0)),0)+IFERROR(INDEX('Hoja de Trabajo para listado'!$DE$153:$DG$274,MATCH($A1140,'Hoja de Trabajo para listado'!$DE$153:$DE$1048576,0),MATCH((CUADRO!G$4&amp;$E1140),'Hoja de Trabajo para listado'!$DE$151:$DG$151,0)),0)+IFERROR(INDEX('Hoja de Trabajo para listado'!$CD$155:$DC$1048576,MATCH($A1140,'Hoja de Trabajo para listado'!$CD$155:$CD$1048576,0),MATCH((CUADRO!G$4&amp;$E1140),'Hoja de Trabajo para listado'!$CD$151:$DC$151,0)),0)</f>
        <v>0</v>
      </c>
      <c r="H1140" s="243">
        <f ca="1">+IFERROR(INDEX('Hoja de Trabajo para listado'!$A$155:$Z$1048576,MATCH($A1140,'Hoja de Trabajo para listado'!$A$155:$A$1048576,0),MATCH((CUADRO!H$4&amp;$E1140),'Hoja de Trabajo para listado'!$A$151:$Z$151,0)),0)+IFERROR(INDEX('Hoja de Trabajo para listado'!$AB$155:$BA$1048576,MATCH($A1140,'Hoja de Trabajo para listado'!$AB$155:$AB$1048576,0),MATCH((CUADRO!H$4&amp;$E1140),'Hoja de Trabajo para listado'!$AB$151:$BA$151,0)),0)+IFERROR(INDEX('Hoja de Trabajo para listado'!$BC$155:$CB$1048576,MATCH($A1140,'Hoja de Trabajo para listado'!$BC$155:$BC$1048576,0),MATCH((CUADRO!H$4&amp;$E1140),'Hoja de Trabajo para listado'!$BC$151:$CB$151,0)),0)+IFERROR(INDEX('Hoja de Trabajo para listado'!$DE$153:$DG$274,MATCH($A1140,'Hoja de Trabajo para listado'!$DE$153:$DE$1048576,0),MATCH((CUADRO!H$4&amp;$E1140),'Hoja de Trabajo para listado'!$DE$151:$DG$151,0)),0)+IFERROR(INDEX('Hoja de Trabajo para listado'!$CD$155:$DC$1048576,MATCH($A1140,'Hoja de Trabajo para listado'!$CD$155:$CD$1048576,0),MATCH((CUADRO!H$4&amp;$E1140),'Hoja de Trabajo para listado'!$CD$151:$DC$151,0)),0)</f>
        <v>0</v>
      </c>
      <c r="I1140" s="243">
        <f ca="1">+IFERROR(INDEX('Hoja de Trabajo para listado'!$A$155:$Z$1048576,MATCH($A1140,'Hoja de Trabajo para listado'!$A$155:$A$1048576,0),MATCH((CUADRO!I$4&amp;$E1140),'Hoja de Trabajo para listado'!$A$151:$Z$151,0)),0)+IFERROR(INDEX('Hoja de Trabajo para listado'!$AB$155:$BA$1048576,MATCH($A1140,'Hoja de Trabajo para listado'!$AB$155:$AB$1048576,0),MATCH((CUADRO!I$4&amp;$E1140),'Hoja de Trabajo para listado'!$AB$151:$BA$151,0)),0)+IFERROR(INDEX('Hoja de Trabajo para listado'!$BC$155:$CB$1048576,MATCH($A1140,'Hoja de Trabajo para listado'!$BC$155:$BC$1048576,0),MATCH((CUADRO!I$4&amp;$E1140),'Hoja de Trabajo para listado'!$BC$151:$CB$151,0)),0)+IFERROR(INDEX('Hoja de Trabajo para listado'!$DE$153:$DG$274,MATCH($A1140,'Hoja de Trabajo para listado'!$DE$153:$DE$1048576,0),MATCH((CUADRO!I$4&amp;$E1140),'Hoja de Trabajo para listado'!$DE$151:$DG$151,0)),0)+IFERROR(INDEX('Hoja de Trabajo para listado'!$CD$155:$DC$1048576,MATCH($A1140,'Hoja de Trabajo para listado'!$CD$155:$CD$1048576,0),MATCH((CUADRO!I$4&amp;$E1140),'Hoja de Trabajo para listado'!$CD$151:$DC$151,0)),0)</f>
        <v>0</v>
      </c>
      <c r="J1140" s="243">
        <f ca="1">+IFERROR(INDEX('Hoja de Trabajo para listado'!$A$155:$Z$1048576,MATCH($A1140,'Hoja de Trabajo para listado'!$A$155:$A$1048576,0),MATCH((CUADRO!J$4&amp;$E1140),'Hoja de Trabajo para listado'!$A$151:$Z$151,0)),0)+IFERROR(INDEX('Hoja de Trabajo para listado'!$AB$155:$BA$1048576,MATCH($A1140,'Hoja de Trabajo para listado'!$AB$155:$AB$1048576,0),MATCH((CUADRO!J$4&amp;$E1140),'Hoja de Trabajo para listado'!$AB$151:$BA$151,0)),0)+IFERROR(INDEX('Hoja de Trabajo para listado'!$BC$155:$CB$1048576,MATCH($A1140,'Hoja de Trabajo para listado'!$BC$155:$BC$1048576,0),MATCH((CUADRO!J$4&amp;$E1140),'Hoja de Trabajo para listado'!$BC$151:$CB$151,0)),0)+IFERROR(INDEX('Hoja de Trabajo para listado'!$DE$153:$DG$274,MATCH($A1140,'Hoja de Trabajo para listado'!$DE$153:$DE$1048576,0),MATCH((CUADRO!J$4&amp;$E1140),'Hoja de Trabajo para listado'!$DE$151:$DG$151,0)),0)+IFERROR(INDEX('Hoja de Trabajo para listado'!$CD$155:$DC$1048576,MATCH($A1140,'Hoja de Trabajo para listado'!$CD$155:$CD$1048576,0),MATCH((CUADRO!J$4&amp;$E1140),'Hoja de Trabajo para listado'!$CD$151:$DC$151,0)),0)</f>
        <v>0</v>
      </c>
      <c r="K1140" s="243">
        <f ca="1">+IFERROR(INDEX('Hoja de Trabajo para listado'!$A$155:$Z$1048576,MATCH($A1140,'Hoja de Trabajo para listado'!$A$155:$A$1048576,0),MATCH((CUADRO!K$4&amp;$E1140),'Hoja de Trabajo para listado'!$A$151:$Z$151,0)),0)+IFERROR(INDEX('Hoja de Trabajo para listado'!$AB$155:$BA$1048576,MATCH($A1140,'Hoja de Trabajo para listado'!$AB$155:$AB$1048576,0),MATCH((CUADRO!K$4&amp;$E1140),'Hoja de Trabajo para listado'!$AB$151:$BA$151,0)),0)+IFERROR(INDEX('Hoja de Trabajo para listado'!$BC$155:$CB$1048576,MATCH($A1140,'Hoja de Trabajo para listado'!$BC$155:$BC$1048576,0),MATCH((CUADRO!K$4&amp;$E1140),'Hoja de Trabajo para listado'!$BC$151:$CB$151,0)),0)+IFERROR(INDEX('Hoja de Trabajo para listado'!$DE$153:$DG$274,MATCH($A1140,'Hoja de Trabajo para listado'!$DE$153:$DE$1048576,0),MATCH((CUADRO!K$4&amp;$E1140),'Hoja de Trabajo para listado'!$DE$151:$DG$151,0)),0)+IFERROR(INDEX('Hoja de Trabajo para listado'!$CD$155:$DC$1048576,MATCH($A1140,'Hoja de Trabajo para listado'!$CD$155:$CD$1048576,0),MATCH((CUADRO!K$4&amp;$E1140),'Hoja de Trabajo para listado'!$CD$151:$DC$151,0)),0)</f>
        <v>0</v>
      </c>
      <c r="L1140" s="243">
        <f ca="1">+IFERROR(INDEX('Hoja de Trabajo para listado'!$A$155:$Z$1048576,MATCH($A1140,'Hoja de Trabajo para listado'!$A$155:$A$1048576,0),MATCH((CUADRO!L$4&amp;$E1140),'Hoja de Trabajo para listado'!$A$151:$Z$151,0)),0)+IFERROR(INDEX('Hoja de Trabajo para listado'!$AB$155:$BA$1048576,MATCH($A1140,'Hoja de Trabajo para listado'!$AB$155:$AB$1048576,0),MATCH((CUADRO!L$4&amp;$E1140),'Hoja de Trabajo para listado'!$AB$151:$BA$151,0)),0)+IFERROR(INDEX('Hoja de Trabajo para listado'!$BC$155:$CB$1048576,MATCH($A1140,'Hoja de Trabajo para listado'!$BC$155:$BC$1048576,0),MATCH((CUADRO!L$4&amp;$E1140),'Hoja de Trabajo para listado'!$BC$151:$CB$151,0)),0)+IFERROR(INDEX('Hoja de Trabajo para listado'!$DE$153:$DG$274,MATCH($A1140,'Hoja de Trabajo para listado'!$DE$153:$DE$1048576,0),MATCH((CUADRO!L$4&amp;$E1140),'Hoja de Trabajo para listado'!$DE$151:$DG$151,0)),0)+IFERROR(INDEX('Hoja de Trabajo para listado'!$CD$155:$DC$1048576,MATCH($A1140,'Hoja de Trabajo para listado'!$CD$155:$CD$1048576,0),MATCH((CUADRO!L$4&amp;$E1140),'Hoja de Trabajo para listado'!$CD$151:$DC$151,0)),0)</f>
        <v>0</v>
      </c>
      <c r="M1140" s="243">
        <f ca="1">+IFERROR(INDEX('Hoja de Trabajo para listado'!$A$155:$Z$1048576,MATCH($A1140,'Hoja de Trabajo para listado'!$A$155:$A$1048576,0),MATCH((CUADRO!M$4&amp;$E1140),'Hoja de Trabajo para listado'!$A$151:$Z$151,0)),0)+IFERROR(INDEX('Hoja de Trabajo para listado'!$AB$155:$BA$1048576,MATCH($A1140,'Hoja de Trabajo para listado'!$AB$155:$AB$1048576,0),MATCH((CUADRO!M$4&amp;$E1140),'Hoja de Trabajo para listado'!$AB$151:$BA$151,0)),0)+IFERROR(INDEX('Hoja de Trabajo para listado'!$BC$155:$CB$1048576,MATCH($A1140,'Hoja de Trabajo para listado'!$BC$155:$BC$1048576,0),MATCH((CUADRO!M$4&amp;$E1140),'Hoja de Trabajo para listado'!$BC$151:$CB$151,0)),0)+IFERROR(INDEX('Hoja de Trabajo para listado'!$DE$153:$DG$274,MATCH($A1140,'Hoja de Trabajo para listado'!$DE$153:$DE$1048576,0),MATCH((CUADRO!M$4&amp;$E1140),'Hoja de Trabajo para listado'!$DE$151:$DG$151,0)),0)+IFERROR(INDEX('Hoja de Trabajo para listado'!$CD$155:$DC$1048576,MATCH($A1140,'Hoja de Trabajo para listado'!$CD$155:$CD$1048576,0),MATCH((CUADRO!M$4&amp;$E1140),'Hoja de Trabajo para listado'!$CD$151:$DC$151,0)),0)</f>
        <v>0</v>
      </c>
      <c r="N1140" s="243">
        <f ca="1">+IFERROR(INDEX('Hoja de Trabajo para listado'!$A$155:$Z$1048576,MATCH($A1140,'Hoja de Trabajo para listado'!$A$155:$A$1048576,0),MATCH((CUADRO!N$4&amp;$E1140),'Hoja de Trabajo para listado'!$A$151:$Z$151,0)),0)+IFERROR(INDEX('Hoja de Trabajo para listado'!$AB$155:$BA$1048576,MATCH($A1140,'Hoja de Trabajo para listado'!$AB$155:$AB$1048576,0),MATCH((CUADRO!N$4&amp;$E1140),'Hoja de Trabajo para listado'!$AB$151:$BA$151,0)),0)+IFERROR(INDEX('Hoja de Trabajo para listado'!$BC$155:$CB$1048576,MATCH($A1140,'Hoja de Trabajo para listado'!$BC$155:$BC$1048576,0),MATCH((CUADRO!N$4&amp;$E1140),'Hoja de Trabajo para listado'!$BC$151:$CB$151,0)),0)+IFERROR(INDEX('Hoja de Trabajo para listado'!$DE$153:$DG$274,MATCH($A1140,'Hoja de Trabajo para listado'!$DE$153:$DE$1048576,0),MATCH((CUADRO!N$4&amp;$E1140),'Hoja de Trabajo para listado'!$DE$151:$DG$151,0)),0)+IFERROR(INDEX('Hoja de Trabajo para listado'!$CD$155:$DC$1048576,MATCH($A1140,'Hoja de Trabajo para listado'!$CD$155:$CD$1048576,0),MATCH((CUADRO!N$4&amp;$E1140),'Hoja de Trabajo para listado'!$CD$151:$DC$151,0)),0)</f>
        <v>0</v>
      </c>
      <c r="O1140" s="243">
        <f ca="1">+IFERROR(INDEX('Hoja de Trabajo para listado'!$A$155:$Z$1048576,MATCH($A1140,'Hoja de Trabajo para listado'!$A$155:$A$1048576,0),MATCH((CUADRO!O$4&amp;$E1140),'Hoja de Trabajo para listado'!$A$151:$Z$151,0)),0)+IFERROR(INDEX('Hoja de Trabajo para listado'!$AB$155:$BA$1048576,MATCH($A1140,'Hoja de Trabajo para listado'!$AB$155:$AB$1048576,0),MATCH((CUADRO!O$4&amp;$E1140),'Hoja de Trabajo para listado'!$AB$151:$BA$151,0)),0)+IFERROR(INDEX('Hoja de Trabajo para listado'!$BC$155:$CB$1048576,MATCH($A1140,'Hoja de Trabajo para listado'!$BC$155:$BC$1048576,0),MATCH((CUADRO!O$4&amp;$E1140),'Hoja de Trabajo para listado'!$BC$151:$CB$151,0)),0)+IFERROR(INDEX('Hoja de Trabajo para listado'!$DE$153:$DG$274,MATCH($A1140,'Hoja de Trabajo para listado'!$DE$153:$DE$1048576,0),MATCH((CUADRO!O$4&amp;$E1140),'Hoja de Trabajo para listado'!$DE$151:$DG$151,0)),0)+IFERROR(INDEX('Hoja de Trabajo para listado'!$CD$155:$DC$1048576,MATCH($A1140,'Hoja de Trabajo para listado'!$CD$155:$CD$1048576,0),MATCH((CUADRO!O$4&amp;$E1140),'Hoja de Trabajo para listado'!$CD$151:$DC$151,0)),0)</f>
        <v>0</v>
      </c>
      <c r="P1140" s="243">
        <f ca="1">+IFERROR(INDEX('Hoja de Trabajo para listado'!$A$155:$Z$1048576,MATCH($A1140,'Hoja de Trabajo para listado'!$A$155:$A$1048576,0),MATCH((CUADRO!P$4&amp;$E1140),'Hoja de Trabajo para listado'!$A$151:$Z$151,0)),0)+IFERROR(INDEX('Hoja de Trabajo para listado'!$AB$155:$BA$1048576,MATCH($A1140,'Hoja de Trabajo para listado'!$AB$155:$AB$1048576,0),MATCH((CUADRO!P$4&amp;$E1140),'Hoja de Trabajo para listado'!$AB$151:$BA$151,0)),0)+IFERROR(INDEX('Hoja de Trabajo para listado'!$BC$155:$CB$1048576,MATCH($A1140,'Hoja de Trabajo para listado'!$BC$155:$BC$1048576,0),MATCH((CUADRO!P$4&amp;$E1140),'Hoja de Trabajo para listado'!$BC$151:$CB$151,0)),0)+IFERROR(INDEX('Hoja de Trabajo para listado'!$DE$153:$DG$274,MATCH($A1140,'Hoja de Trabajo para listado'!$DE$153:$DE$1048576,0),MATCH((CUADRO!P$4&amp;$E1140),'Hoja de Trabajo para listado'!$DE$151:$DG$151,0)),0)+IFERROR(INDEX('Hoja de Trabajo para listado'!$CD$155:$DC$1048576,MATCH($A1140,'Hoja de Trabajo para listado'!$CD$155:$CD$1048576,0),MATCH((CUADRO!P$4&amp;$E1140),'Hoja de Trabajo para listado'!$CD$151:$DC$151,0)),0)</f>
        <v>0</v>
      </c>
      <c r="Q1140" s="243">
        <f ca="1">+IFERROR(INDEX('Hoja de Trabajo para listado'!$A$155:$Z$1048576,MATCH($A1140,'Hoja de Trabajo para listado'!$A$155:$A$1048576,0),MATCH((CUADRO!Q$4&amp;$E1140),'Hoja de Trabajo para listado'!$A$151:$Z$151,0)),0)+IFERROR(INDEX('Hoja de Trabajo para listado'!$AB$155:$BA$1048576,MATCH($A1140,'Hoja de Trabajo para listado'!$AB$155:$AB$1048576,0),MATCH((CUADRO!Q$4&amp;$E1140),'Hoja de Trabajo para listado'!$AB$151:$BA$151,0)),0)+IFERROR(INDEX('Hoja de Trabajo para listado'!$BC$155:$CB$1048576,MATCH($A1140,'Hoja de Trabajo para listado'!$BC$155:$BC$1048576,0),MATCH((CUADRO!Q$4&amp;$E1140),'Hoja de Trabajo para listado'!$BC$151:$CB$151,0)),0)+IFERROR(INDEX('Hoja de Trabajo para listado'!$DE$153:$DG$274,MATCH($A1140,'Hoja de Trabajo para listado'!$DE$153:$DE$1048576,0),MATCH((CUADRO!Q$4&amp;$E1140),'Hoja de Trabajo para listado'!$DE$151:$DG$151,0)),0)+IFERROR(INDEX('Hoja de Trabajo para listado'!$CD$155:$DC$1048576,MATCH($A1140,'Hoja de Trabajo para listado'!$CD$155:$CD$1048576,0),MATCH((CUADRO!Q$4&amp;$E1140),'Hoja de Trabajo para listado'!$CD$151:$DC$151,0)),0)</f>
        <v>0</v>
      </c>
      <c r="R1140" s="243">
        <f t="shared" ca="1" si="41"/>
        <v>0</v>
      </c>
      <c r="S1140" s="256">
        <f ca="1">+R1139+R1140</f>
        <v>0</v>
      </c>
      <c r="T1140" s="243">
        <f ca="1">+S1140</f>
        <v>0</v>
      </c>
      <c r="U1140" s="242">
        <f t="shared" si="42"/>
        <v>2</v>
      </c>
      <c r="V1140" s="327" t="str">
        <f>+VLOOKUP(A1140,bd_lista!$A$3:$E$592,5,FALSE)</f>
        <v>Empresas Municipales</v>
      </c>
      <c r="W1140" s="398"/>
      <c r="X1140" s="240">
        <f>+VLOOKUP(A1140,[4]Sheet1!$A$13:$D$744,4,FALSE)</f>
        <v>0</v>
      </c>
      <c r="Y1140" s="240" t="e">
        <f>+VLOOKUP(X1140,bd_lista!$A$3:$C$592,3,FALSE)</f>
        <v>#N/A</v>
      </c>
      <c r="Z1140" s="288"/>
      <c r="AA1140" s="317"/>
    </row>
    <row r="1141" spans="1:27" customFormat="1" ht="15" hidden="1" customHeight="1">
      <c r="A1141" s="32">
        <v>2320</v>
      </c>
      <c r="B1141" s="393">
        <f>+A1141</f>
        <v>2320</v>
      </c>
      <c r="C1141" s="245" t="str">
        <f>+VLOOKUP(A1141,bd_lista!$A$3:$C$592,3,FALSE)</f>
        <v>EMPRESA PUBLICA MUNICIPAL DE SERVICIOS DE AGUA Y ALCANTARRILLADO SANITARIO DE COBIJA</v>
      </c>
      <c r="D1141" s="395" t="str">
        <f>+C1141</f>
        <v>EMPRESA PUBLICA MUNICIPAL DE SERVICIOS DE AGUA Y ALCANTARRILLADO SANITARIO DE COBIJA</v>
      </c>
      <c r="E1141" s="240" t="s">
        <v>1303</v>
      </c>
      <c r="F1141" s="241">
        <f ca="1">+IFERROR(INDEX('Hoja de Trabajo para listado'!$A$155:$Z$1048576,MATCH($A1141,'Hoja de Trabajo para listado'!$A$155:$A$1048576,0),MATCH((CUADRO!F$4&amp;$E1141),'Hoja de Trabajo para listado'!$A$151:$Z$151,0)),0)+IFERROR(INDEX('Hoja de Trabajo para listado'!$AB$155:$BA$1048576,MATCH($A1141,'Hoja de Trabajo para listado'!$AB$155:$AB$1048576,0),MATCH((CUADRO!F$4&amp;$E1141),'Hoja de Trabajo para listado'!$AB$151:$BA$151,0)),0)+IFERROR(INDEX('Hoja de Trabajo para listado'!$BC$155:$CB$1048576,MATCH($A1141,'Hoja de Trabajo para listado'!$BC$155:$BC$1048576,0),MATCH((CUADRO!F$4&amp;$E1141),'Hoja de Trabajo para listado'!$BC$151:$CB$151,0)),0)+IFERROR(INDEX('Hoja de Trabajo para listado'!$DE$153:$DG$274,MATCH($A1141,'Hoja de Trabajo para listado'!$DE$153:$DE$1048576,0),MATCH((CUADRO!F$4&amp;$E1141),'Hoja de Trabajo para listado'!$DE$151:$DG$151,0)),0)+IFERROR(INDEX('Hoja de Trabajo para listado'!$CD$155:$DC$1048576,MATCH($A1141,'Hoja de Trabajo para listado'!$CD$155:$CD$1048576,0),MATCH((CUADRO!F$4&amp;$E1141),'Hoja de Trabajo para listado'!$CD$151:$DC$151,0)),0)</f>
        <v>0</v>
      </c>
      <c r="G1141" s="241">
        <f ca="1">+IFERROR(INDEX('Hoja de Trabajo para listado'!$A$155:$Z$1048576,MATCH($A1141,'Hoja de Trabajo para listado'!$A$155:$A$1048576,0),MATCH((CUADRO!G$4&amp;$E1141),'Hoja de Trabajo para listado'!$A$151:$Z$151,0)),0)+IFERROR(INDEX('Hoja de Trabajo para listado'!$AB$155:$BA$1048576,MATCH($A1141,'Hoja de Trabajo para listado'!$AB$155:$AB$1048576,0),MATCH((CUADRO!G$4&amp;$E1141),'Hoja de Trabajo para listado'!$AB$151:$BA$151,0)),0)+IFERROR(INDEX('Hoja de Trabajo para listado'!$BC$155:$CB$1048576,MATCH($A1141,'Hoja de Trabajo para listado'!$BC$155:$BC$1048576,0),MATCH((CUADRO!G$4&amp;$E1141),'Hoja de Trabajo para listado'!$BC$151:$CB$151,0)),0)+IFERROR(INDEX('Hoja de Trabajo para listado'!$DE$153:$DG$274,MATCH($A1141,'Hoja de Trabajo para listado'!$DE$153:$DE$1048576,0),MATCH((CUADRO!G$4&amp;$E1141),'Hoja de Trabajo para listado'!$DE$151:$DG$151,0)),0)+IFERROR(INDEX('Hoja de Trabajo para listado'!$CD$155:$DC$1048576,MATCH($A1141,'Hoja de Trabajo para listado'!$CD$155:$CD$1048576,0),MATCH((CUADRO!G$4&amp;$E1141),'Hoja de Trabajo para listado'!$CD$151:$DC$151,0)),0)</f>
        <v>0</v>
      </c>
      <c r="H1141" s="241">
        <f ca="1">+IFERROR(INDEX('Hoja de Trabajo para listado'!$A$155:$Z$1048576,MATCH($A1141,'Hoja de Trabajo para listado'!$A$155:$A$1048576,0),MATCH((CUADRO!H$4&amp;$E1141),'Hoja de Trabajo para listado'!$A$151:$Z$151,0)),0)+IFERROR(INDEX('Hoja de Trabajo para listado'!$AB$155:$BA$1048576,MATCH($A1141,'Hoja de Trabajo para listado'!$AB$155:$AB$1048576,0),MATCH((CUADRO!H$4&amp;$E1141),'Hoja de Trabajo para listado'!$AB$151:$BA$151,0)),0)+IFERROR(INDEX('Hoja de Trabajo para listado'!$BC$155:$CB$1048576,MATCH($A1141,'Hoja de Trabajo para listado'!$BC$155:$BC$1048576,0),MATCH((CUADRO!H$4&amp;$E1141),'Hoja de Trabajo para listado'!$BC$151:$CB$151,0)),0)+IFERROR(INDEX('Hoja de Trabajo para listado'!$DE$153:$DG$274,MATCH($A1141,'Hoja de Trabajo para listado'!$DE$153:$DE$1048576,0),MATCH((CUADRO!H$4&amp;$E1141),'Hoja de Trabajo para listado'!$DE$151:$DG$151,0)),0)+IFERROR(INDEX('Hoja de Trabajo para listado'!$CD$155:$DC$1048576,MATCH($A1141,'Hoja de Trabajo para listado'!$CD$155:$CD$1048576,0),MATCH((CUADRO!H$4&amp;$E1141),'Hoja de Trabajo para listado'!$CD$151:$DC$151,0)),0)</f>
        <v>0</v>
      </c>
      <c r="I1141" s="241">
        <f ca="1">+IFERROR(INDEX('Hoja de Trabajo para listado'!$A$155:$Z$1048576,MATCH($A1141,'Hoja de Trabajo para listado'!$A$155:$A$1048576,0),MATCH((CUADRO!I$4&amp;$E1141),'Hoja de Trabajo para listado'!$A$151:$Z$151,0)),0)+IFERROR(INDEX('Hoja de Trabajo para listado'!$AB$155:$BA$1048576,MATCH($A1141,'Hoja de Trabajo para listado'!$AB$155:$AB$1048576,0),MATCH((CUADRO!I$4&amp;$E1141),'Hoja de Trabajo para listado'!$AB$151:$BA$151,0)),0)+IFERROR(INDEX('Hoja de Trabajo para listado'!$BC$155:$CB$1048576,MATCH($A1141,'Hoja de Trabajo para listado'!$BC$155:$BC$1048576,0),MATCH((CUADRO!I$4&amp;$E1141),'Hoja de Trabajo para listado'!$BC$151:$CB$151,0)),0)+IFERROR(INDEX('Hoja de Trabajo para listado'!$DE$153:$DG$274,MATCH($A1141,'Hoja de Trabajo para listado'!$DE$153:$DE$1048576,0),MATCH((CUADRO!I$4&amp;$E1141),'Hoja de Trabajo para listado'!$DE$151:$DG$151,0)),0)+IFERROR(INDEX('Hoja de Trabajo para listado'!$CD$155:$DC$1048576,MATCH($A1141,'Hoja de Trabajo para listado'!$CD$155:$CD$1048576,0),MATCH((CUADRO!I$4&amp;$E1141),'Hoja de Trabajo para listado'!$CD$151:$DC$151,0)),0)</f>
        <v>0</v>
      </c>
      <c r="J1141" s="241">
        <f ca="1">+IFERROR(INDEX('Hoja de Trabajo para listado'!$A$155:$Z$1048576,MATCH($A1141,'Hoja de Trabajo para listado'!$A$155:$A$1048576,0),MATCH((CUADRO!J$4&amp;$E1141),'Hoja de Trabajo para listado'!$A$151:$Z$151,0)),0)+IFERROR(INDEX('Hoja de Trabajo para listado'!$AB$155:$BA$1048576,MATCH($A1141,'Hoja de Trabajo para listado'!$AB$155:$AB$1048576,0),MATCH((CUADRO!J$4&amp;$E1141),'Hoja de Trabajo para listado'!$AB$151:$BA$151,0)),0)+IFERROR(INDEX('Hoja de Trabajo para listado'!$BC$155:$CB$1048576,MATCH($A1141,'Hoja de Trabajo para listado'!$BC$155:$BC$1048576,0),MATCH((CUADRO!J$4&amp;$E1141),'Hoja de Trabajo para listado'!$BC$151:$CB$151,0)),0)+IFERROR(INDEX('Hoja de Trabajo para listado'!$DE$153:$DG$274,MATCH($A1141,'Hoja de Trabajo para listado'!$DE$153:$DE$1048576,0),MATCH((CUADRO!J$4&amp;$E1141),'Hoja de Trabajo para listado'!$DE$151:$DG$151,0)),0)+IFERROR(INDEX('Hoja de Trabajo para listado'!$CD$155:$DC$1048576,MATCH($A1141,'Hoja de Trabajo para listado'!$CD$155:$CD$1048576,0),MATCH((CUADRO!J$4&amp;$E1141),'Hoja de Trabajo para listado'!$CD$151:$DC$151,0)),0)</f>
        <v>0</v>
      </c>
      <c r="K1141" s="241">
        <f ca="1">+IFERROR(INDEX('Hoja de Trabajo para listado'!$A$155:$Z$1048576,MATCH($A1141,'Hoja de Trabajo para listado'!$A$155:$A$1048576,0),MATCH((CUADRO!K$4&amp;$E1141),'Hoja de Trabajo para listado'!$A$151:$Z$151,0)),0)+IFERROR(INDEX('Hoja de Trabajo para listado'!$AB$155:$BA$1048576,MATCH($A1141,'Hoja de Trabajo para listado'!$AB$155:$AB$1048576,0),MATCH((CUADRO!K$4&amp;$E1141),'Hoja de Trabajo para listado'!$AB$151:$BA$151,0)),0)+IFERROR(INDEX('Hoja de Trabajo para listado'!$BC$155:$CB$1048576,MATCH($A1141,'Hoja de Trabajo para listado'!$BC$155:$BC$1048576,0),MATCH((CUADRO!K$4&amp;$E1141),'Hoja de Trabajo para listado'!$BC$151:$CB$151,0)),0)+IFERROR(INDEX('Hoja de Trabajo para listado'!$DE$153:$DG$274,MATCH($A1141,'Hoja de Trabajo para listado'!$DE$153:$DE$1048576,0),MATCH((CUADRO!K$4&amp;$E1141),'Hoja de Trabajo para listado'!$DE$151:$DG$151,0)),0)+IFERROR(INDEX('Hoja de Trabajo para listado'!$CD$155:$DC$1048576,MATCH($A1141,'Hoja de Trabajo para listado'!$CD$155:$CD$1048576,0),MATCH((CUADRO!K$4&amp;$E1141),'Hoja de Trabajo para listado'!$CD$151:$DC$151,0)),0)</f>
        <v>0</v>
      </c>
      <c r="L1141" s="241">
        <f ca="1">+IFERROR(INDEX('Hoja de Trabajo para listado'!$A$155:$Z$1048576,MATCH($A1141,'Hoja de Trabajo para listado'!$A$155:$A$1048576,0),MATCH((CUADRO!L$4&amp;$E1141),'Hoja de Trabajo para listado'!$A$151:$Z$151,0)),0)+IFERROR(INDEX('Hoja de Trabajo para listado'!$AB$155:$BA$1048576,MATCH($A1141,'Hoja de Trabajo para listado'!$AB$155:$AB$1048576,0),MATCH((CUADRO!L$4&amp;$E1141),'Hoja de Trabajo para listado'!$AB$151:$BA$151,0)),0)+IFERROR(INDEX('Hoja de Trabajo para listado'!$BC$155:$CB$1048576,MATCH($A1141,'Hoja de Trabajo para listado'!$BC$155:$BC$1048576,0),MATCH((CUADRO!L$4&amp;$E1141),'Hoja de Trabajo para listado'!$BC$151:$CB$151,0)),0)+IFERROR(INDEX('Hoja de Trabajo para listado'!$DE$153:$DG$274,MATCH($A1141,'Hoja de Trabajo para listado'!$DE$153:$DE$1048576,0),MATCH((CUADRO!L$4&amp;$E1141),'Hoja de Trabajo para listado'!$DE$151:$DG$151,0)),0)+IFERROR(INDEX('Hoja de Trabajo para listado'!$CD$155:$DC$1048576,MATCH($A1141,'Hoja de Trabajo para listado'!$CD$155:$CD$1048576,0),MATCH((CUADRO!L$4&amp;$E1141),'Hoja de Trabajo para listado'!$CD$151:$DC$151,0)),0)</f>
        <v>0</v>
      </c>
      <c r="M1141" s="241">
        <f ca="1">+IFERROR(INDEX('Hoja de Trabajo para listado'!$A$155:$Z$1048576,MATCH($A1141,'Hoja de Trabajo para listado'!$A$155:$A$1048576,0),MATCH((CUADRO!M$4&amp;$E1141),'Hoja de Trabajo para listado'!$A$151:$Z$151,0)),0)+IFERROR(INDEX('Hoja de Trabajo para listado'!$AB$155:$BA$1048576,MATCH($A1141,'Hoja de Trabajo para listado'!$AB$155:$AB$1048576,0),MATCH((CUADRO!M$4&amp;$E1141),'Hoja de Trabajo para listado'!$AB$151:$BA$151,0)),0)+IFERROR(INDEX('Hoja de Trabajo para listado'!$BC$155:$CB$1048576,MATCH($A1141,'Hoja de Trabajo para listado'!$BC$155:$BC$1048576,0),MATCH((CUADRO!M$4&amp;$E1141),'Hoja de Trabajo para listado'!$BC$151:$CB$151,0)),0)+IFERROR(INDEX('Hoja de Trabajo para listado'!$DE$153:$DG$274,MATCH($A1141,'Hoja de Trabajo para listado'!$DE$153:$DE$1048576,0),MATCH((CUADRO!M$4&amp;$E1141),'Hoja de Trabajo para listado'!$DE$151:$DG$151,0)),0)+IFERROR(INDEX('Hoja de Trabajo para listado'!$CD$155:$DC$1048576,MATCH($A1141,'Hoja de Trabajo para listado'!$CD$155:$CD$1048576,0),MATCH((CUADRO!M$4&amp;$E1141),'Hoja de Trabajo para listado'!$CD$151:$DC$151,0)),0)</f>
        <v>0</v>
      </c>
      <c r="N1141" s="241">
        <f ca="1">+IFERROR(INDEX('Hoja de Trabajo para listado'!$A$155:$Z$1048576,MATCH($A1141,'Hoja de Trabajo para listado'!$A$155:$A$1048576,0),MATCH((CUADRO!N$4&amp;$E1141),'Hoja de Trabajo para listado'!$A$151:$Z$151,0)),0)+IFERROR(INDEX('Hoja de Trabajo para listado'!$AB$155:$BA$1048576,MATCH($A1141,'Hoja de Trabajo para listado'!$AB$155:$AB$1048576,0),MATCH((CUADRO!N$4&amp;$E1141),'Hoja de Trabajo para listado'!$AB$151:$BA$151,0)),0)+IFERROR(INDEX('Hoja de Trabajo para listado'!$BC$155:$CB$1048576,MATCH($A1141,'Hoja de Trabajo para listado'!$BC$155:$BC$1048576,0),MATCH((CUADRO!N$4&amp;$E1141),'Hoja de Trabajo para listado'!$BC$151:$CB$151,0)),0)+IFERROR(INDEX('Hoja de Trabajo para listado'!$DE$153:$DG$274,MATCH($A1141,'Hoja de Trabajo para listado'!$DE$153:$DE$1048576,0),MATCH((CUADRO!N$4&amp;$E1141),'Hoja de Trabajo para listado'!$DE$151:$DG$151,0)),0)+IFERROR(INDEX('Hoja de Trabajo para listado'!$CD$155:$DC$1048576,MATCH($A1141,'Hoja de Trabajo para listado'!$CD$155:$CD$1048576,0),MATCH((CUADRO!N$4&amp;$E1141),'Hoja de Trabajo para listado'!$CD$151:$DC$151,0)),0)</f>
        <v>0</v>
      </c>
      <c r="O1141" s="241">
        <f ca="1">+IFERROR(INDEX('Hoja de Trabajo para listado'!$A$155:$Z$1048576,MATCH($A1141,'Hoja de Trabajo para listado'!$A$155:$A$1048576,0),MATCH((CUADRO!O$4&amp;$E1141),'Hoja de Trabajo para listado'!$A$151:$Z$151,0)),0)+IFERROR(INDEX('Hoja de Trabajo para listado'!$AB$155:$BA$1048576,MATCH($A1141,'Hoja de Trabajo para listado'!$AB$155:$AB$1048576,0),MATCH((CUADRO!O$4&amp;$E1141),'Hoja de Trabajo para listado'!$AB$151:$BA$151,0)),0)+IFERROR(INDEX('Hoja de Trabajo para listado'!$BC$155:$CB$1048576,MATCH($A1141,'Hoja de Trabajo para listado'!$BC$155:$BC$1048576,0),MATCH((CUADRO!O$4&amp;$E1141),'Hoja de Trabajo para listado'!$BC$151:$CB$151,0)),0)+IFERROR(INDEX('Hoja de Trabajo para listado'!$DE$153:$DG$274,MATCH($A1141,'Hoja de Trabajo para listado'!$DE$153:$DE$1048576,0),MATCH((CUADRO!O$4&amp;$E1141),'Hoja de Trabajo para listado'!$DE$151:$DG$151,0)),0)+IFERROR(INDEX('Hoja de Trabajo para listado'!$CD$155:$DC$1048576,MATCH($A1141,'Hoja de Trabajo para listado'!$CD$155:$CD$1048576,0),MATCH((CUADRO!O$4&amp;$E1141),'Hoja de Trabajo para listado'!$CD$151:$DC$151,0)),0)</f>
        <v>0</v>
      </c>
      <c r="P1141" s="241">
        <f ca="1">+IFERROR(INDEX('Hoja de Trabajo para listado'!$A$155:$Z$1048576,MATCH($A1141,'Hoja de Trabajo para listado'!$A$155:$A$1048576,0),MATCH((CUADRO!P$4&amp;$E1141),'Hoja de Trabajo para listado'!$A$151:$Z$151,0)),0)+IFERROR(INDEX('Hoja de Trabajo para listado'!$AB$155:$BA$1048576,MATCH($A1141,'Hoja de Trabajo para listado'!$AB$155:$AB$1048576,0),MATCH((CUADRO!P$4&amp;$E1141),'Hoja de Trabajo para listado'!$AB$151:$BA$151,0)),0)+IFERROR(INDEX('Hoja de Trabajo para listado'!$BC$155:$CB$1048576,MATCH($A1141,'Hoja de Trabajo para listado'!$BC$155:$BC$1048576,0),MATCH((CUADRO!P$4&amp;$E1141),'Hoja de Trabajo para listado'!$BC$151:$CB$151,0)),0)+IFERROR(INDEX('Hoja de Trabajo para listado'!$DE$153:$DG$274,MATCH($A1141,'Hoja de Trabajo para listado'!$DE$153:$DE$1048576,0),MATCH((CUADRO!P$4&amp;$E1141),'Hoja de Trabajo para listado'!$DE$151:$DG$151,0)),0)+IFERROR(INDEX('Hoja de Trabajo para listado'!$CD$155:$DC$1048576,MATCH($A1141,'Hoja de Trabajo para listado'!$CD$155:$CD$1048576,0),MATCH((CUADRO!P$4&amp;$E1141),'Hoja de Trabajo para listado'!$CD$151:$DC$151,0)),0)</f>
        <v>0</v>
      </c>
      <c r="Q1141" s="241">
        <f ca="1">+IFERROR(INDEX('Hoja de Trabajo para listado'!$A$155:$Z$1048576,MATCH($A1141,'Hoja de Trabajo para listado'!$A$155:$A$1048576,0),MATCH((CUADRO!Q$4&amp;$E1141),'Hoja de Trabajo para listado'!$A$151:$Z$151,0)),0)+IFERROR(INDEX('Hoja de Trabajo para listado'!$AB$155:$BA$1048576,MATCH($A1141,'Hoja de Trabajo para listado'!$AB$155:$AB$1048576,0),MATCH((CUADRO!Q$4&amp;$E1141),'Hoja de Trabajo para listado'!$AB$151:$BA$151,0)),0)+IFERROR(INDEX('Hoja de Trabajo para listado'!$BC$155:$CB$1048576,MATCH($A1141,'Hoja de Trabajo para listado'!$BC$155:$BC$1048576,0),MATCH((CUADRO!Q$4&amp;$E1141),'Hoja de Trabajo para listado'!$BC$151:$CB$151,0)),0)+IFERROR(INDEX('Hoja de Trabajo para listado'!$DE$153:$DG$274,MATCH($A1141,'Hoja de Trabajo para listado'!$DE$153:$DE$1048576,0),MATCH((CUADRO!Q$4&amp;$E1141),'Hoja de Trabajo para listado'!$DE$151:$DG$151,0)),0)+IFERROR(INDEX('Hoja de Trabajo para listado'!$CD$155:$DC$1048576,MATCH($A1141,'Hoja de Trabajo para listado'!$CD$155:$CD$1048576,0),MATCH((CUADRO!Q$4&amp;$E1141),'Hoja de Trabajo para listado'!$CD$151:$DC$151,0)),0)</f>
        <v>0</v>
      </c>
      <c r="R1141" s="241">
        <f t="shared" ca="1" si="41"/>
        <v>0</v>
      </c>
      <c r="S1141" s="247"/>
      <c r="T1141" s="241">
        <f ca="1">+T1142</f>
        <v>0</v>
      </c>
      <c r="U1141" s="240">
        <f t="shared" si="42"/>
        <v>1</v>
      </c>
      <c r="V1141" s="327" t="str">
        <f>+VLOOKUP(A1141,bd_lista!$A$3:$E$592,5,FALSE)</f>
        <v>Empresas Municipales</v>
      </c>
      <c r="W1141" s="397" t="str">
        <f>+V1141</f>
        <v>Empresas Municipales</v>
      </c>
      <c r="X1141" s="240">
        <f>+VLOOKUP(A1141,[4]Sheet1!$A$13:$D$744,4,FALSE)</f>
        <v>0</v>
      </c>
      <c r="Y1141" s="240" t="e">
        <f>+VLOOKUP(X1141,bd_lista!$A$3:$C$592,3,FALSE)</f>
        <v>#N/A</v>
      </c>
      <c r="Z1141" s="290">
        <f>+X1141</f>
        <v>0</v>
      </c>
      <c r="AA1141" s="291" t="e">
        <f>+Y1141</f>
        <v>#N/A</v>
      </c>
    </row>
    <row r="1142" spans="1:27" customFormat="1" ht="15" hidden="1" customHeight="1">
      <c r="A1142" s="32">
        <v>2320</v>
      </c>
      <c r="B1142" s="394"/>
      <c r="C1142" s="245" t="str">
        <f>+VLOOKUP(A1142,bd_lista!$A$3:$C$592,3,FALSE)</f>
        <v>EMPRESA PUBLICA MUNICIPAL DE SERVICIOS DE AGUA Y ALCANTARRILLADO SANITARIO DE COBIJA</v>
      </c>
      <c r="D1142" s="396"/>
      <c r="E1142" s="242" t="s">
        <v>1304</v>
      </c>
      <c r="F1142" s="243">
        <f ca="1">+IFERROR(INDEX('Hoja de Trabajo para listado'!$A$155:$Z$1048576,MATCH($A1142,'Hoja de Trabajo para listado'!$A$155:$A$1048576,0),MATCH((CUADRO!F$4&amp;$E1142),'Hoja de Trabajo para listado'!$A$151:$Z$151,0)),0)+IFERROR(INDEX('Hoja de Trabajo para listado'!$AB$155:$BA$1048576,MATCH($A1142,'Hoja de Trabajo para listado'!$AB$155:$AB$1048576,0),MATCH((CUADRO!F$4&amp;$E1142),'Hoja de Trabajo para listado'!$AB$151:$BA$151,0)),0)+IFERROR(INDEX('Hoja de Trabajo para listado'!$BC$155:$CB$1048576,MATCH($A1142,'Hoja de Trabajo para listado'!$BC$155:$BC$1048576,0),MATCH((CUADRO!F$4&amp;$E1142),'Hoja de Trabajo para listado'!$BC$151:$CB$151,0)),0)+IFERROR(INDEX('Hoja de Trabajo para listado'!$DE$153:$DG$274,MATCH($A1142,'Hoja de Trabajo para listado'!$DE$153:$DE$1048576,0),MATCH((CUADRO!F$4&amp;$E1142),'Hoja de Trabajo para listado'!$DE$151:$DG$151,0)),0)+IFERROR(INDEX('Hoja de Trabajo para listado'!$CD$155:$DC$1048576,MATCH($A1142,'Hoja de Trabajo para listado'!$CD$155:$CD$1048576,0),MATCH((CUADRO!F$4&amp;$E1142),'Hoja de Trabajo para listado'!$CD$151:$DC$151,0)),0)</f>
        <v>0</v>
      </c>
      <c r="G1142" s="243">
        <f ca="1">+IFERROR(INDEX('Hoja de Trabajo para listado'!$A$155:$Z$1048576,MATCH($A1142,'Hoja de Trabajo para listado'!$A$155:$A$1048576,0),MATCH((CUADRO!G$4&amp;$E1142),'Hoja de Trabajo para listado'!$A$151:$Z$151,0)),0)+IFERROR(INDEX('Hoja de Trabajo para listado'!$AB$155:$BA$1048576,MATCH($A1142,'Hoja de Trabajo para listado'!$AB$155:$AB$1048576,0),MATCH((CUADRO!G$4&amp;$E1142),'Hoja de Trabajo para listado'!$AB$151:$BA$151,0)),0)+IFERROR(INDEX('Hoja de Trabajo para listado'!$BC$155:$CB$1048576,MATCH($A1142,'Hoja de Trabajo para listado'!$BC$155:$BC$1048576,0),MATCH((CUADRO!G$4&amp;$E1142),'Hoja de Trabajo para listado'!$BC$151:$CB$151,0)),0)+IFERROR(INDEX('Hoja de Trabajo para listado'!$DE$153:$DG$274,MATCH($A1142,'Hoja de Trabajo para listado'!$DE$153:$DE$1048576,0),MATCH((CUADRO!G$4&amp;$E1142),'Hoja de Trabajo para listado'!$DE$151:$DG$151,0)),0)+IFERROR(INDEX('Hoja de Trabajo para listado'!$CD$155:$DC$1048576,MATCH($A1142,'Hoja de Trabajo para listado'!$CD$155:$CD$1048576,0),MATCH((CUADRO!G$4&amp;$E1142),'Hoja de Trabajo para listado'!$CD$151:$DC$151,0)),0)</f>
        <v>0</v>
      </c>
      <c r="H1142" s="243">
        <f ca="1">+IFERROR(INDEX('Hoja de Trabajo para listado'!$A$155:$Z$1048576,MATCH($A1142,'Hoja de Trabajo para listado'!$A$155:$A$1048576,0),MATCH((CUADRO!H$4&amp;$E1142),'Hoja de Trabajo para listado'!$A$151:$Z$151,0)),0)+IFERROR(INDEX('Hoja de Trabajo para listado'!$AB$155:$BA$1048576,MATCH($A1142,'Hoja de Trabajo para listado'!$AB$155:$AB$1048576,0),MATCH((CUADRO!H$4&amp;$E1142),'Hoja de Trabajo para listado'!$AB$151:$BA$151,0)),0)+IFERROR(INDEX('Hoja de Trabajo para listado'!$BC$155:$CB$1048576,MATCH($A1142,'Hoja de Trabajo para listado'!$BC$155:$BC$1048576,0),MATCH((CUADRO!H$4&amp;$E1142),'Hoja de Trabajo para listado'!$BC$151:$CB$151,0)),0)+IFERROR(INDEX('Hoja de Trabajo para listado'!$DE$153:$DG$274,MATCH($A1142,'Hoja de Trabajo para listado'!$DE$153:$DE$1048576,0),MATCH((CUADRO!H$4&amp;$E1142),'Hoja de Trabajo para listado'!$DE$151:$DG$151,0)),0)+IFERROR(INDEX('Hoja de Trabajo para listado'!$CD$155:$DC$1048576,MATCH($A1142,'Hoja de Trabajo para listado'!$CD$155:$CD$1048576,0),MATCH((CUADRO!H$4&amp;$E1142),'Hoja de Trabajo para listado'!$CD$151:$DC$151,0)),0)</f>
        <v>0</v>
      </c>
      <c r="I1142" s="243">
        <f ca="1">+IFERROR(INDEX('Hoja de Trabajo para listado'!$A$155:$Z$1048576,MATCH($A1142,'Hoja de Trabajo para listado'!$A$155:$A$1048576,0),MATCH((CUADRO!I$4&amp;$E1142),'Hoja de Trabajo para listado'!$A$151:$Z$151,0)),0)+IFERROR(INDEX('Hoja de Trabajo para listado'!$AB$155:$BA$1048576,MATCH($A1142,'Hoja de Trabajo para listado'!$AB$155:$AB$1048576,0),MATCH((CUADRO!I$4&amp;$E1142),'Hoja de Trabajo para listado'!$AB$151:$BA$151,0)),0)+IFERROR(INDEX('Hoja de Trabajo para listado'!$BC$155:$CB$1048576,MATCH($A1142,'Hoja de Trabajo para listado'!$BC$155:$BC$1048576,0),MATCH((CUADRO!I$4&amp;$E1142),'Hoja de Trabajo para listado'!$BC$151:$CB$151,0)),0)+IFERROR(INDEX('Hoja de Trabajo para listado'!$DE$153:$DG$274,MATCH($A1142,'Hoja de Trabajo para listado'!$DE$153:$DE$1048576,0),MATCH((CUADRO!I$4&amp;$E1142),'Hoja de Trabajo para listado'!$DE$151:$DG$151,0)),0)+IFERROR(INDEX('Hoja de Trabajo para listado'!$CD$155:$DC$1048576,MATCH($A1142,'Hoja de Trabajo para listado'!$CD$155:$CD$1048576,0),MATCH((CUADRO!I$4&amp;$E1142),'Hoja de Trabajo para listado'!$CD$151:$DC$151,0)),0)</f>
        <v>0</v>
      </c>
      <c r="J1142" s="243">
        <f ca="1">+IFERROR(INDEX('Hoja de Trabajo para listado'!$A$155:$Z$1048576,MATCH($A1142,'Hoja de Trabajo para listado'!$A$155:$A$1048576,0),MATCH((CUADRO!J$4&amp;$E1142),'Hoja de Trabajo para listado'!$A$151:$Z$151,0)),0)+IFERROR(INDEX('Hoja de Trabajo para listado'!$AB$155:$BA$1048576,MATCH($A1142,'Hoja de Trabajo para listado'!$AB$155:$AB$1048576,0),MATCH((CUADRO!J$4&amp;$E1142),'Hoja de Trabajo para listado'!$AB$151:$BA$151,0)),0)+IFERROR(INDEX('Hoja de Trabajo para listado'!$BC$155:$CB$1048576,MATCH($A1142,'Hoja de Trabajo para listado'!$BC$155:$BC$1048576,0),MATCH((CUADRO!J$4&amp;$E1142),'Hoja de Trabajo para listado'!$BC$151:$CB$151,0)),0)+IFERROR(INDEX('Hoja de Trabajo para listado'!$DE$153:$DG$274,MATCH($A1142,'Hoja de Trabajo para listado'!$DE$153:$DE$1048576,0),MATCH((CUADRO!J$4&amp;$E1142),'Hoja de Trabajo para listado'!$DE$151:$DG$151,0)),0)+IFERROR(INDEX('Hoja de Trabajo para listado'!$CD$155:$DC$1048576,MATCH($A1142,'Hoja de Trabajo para listado'!$CD$155:$CD$1048576,0),MATCH((CUADRO!J$4&amp;$E1142),'Hoja de Trabajo para listado'!$CD$151:$DC$151,0)),0)</f>
        <v>0</v>
      </c>
      <c r="K1142" s="243">
        <f ca="1">+IFERROR(INDEX('Hoja de Trabajo para listado'!$A$155:$Z$1048576,MATCH($A1142,'Hoja de Trabajo para listado'!$A$155:$A$1048576,0),MATCH((CUADRO!K$4&amp;$E1142),'Hoja de Trabajo para listado'!$A$151:$Z$151,0)),0)+IFERROR(INDEX('Hoja de Trabajo para listado'!$AB$155:$BA$1048576,MATCH($A1142,'Hoja de Trabajo para listado'!$AB$155:$AB$1048576,0),MATCH((CUADRO!K$4&amp;$E1142),'Hoja de Trabajo para listado'!$AB$151:$BA$151,0)),0)+IFERROR(INDEX('Hoja de Trabajo para listado'!$BC$155:$CB$1048576,MATCH($A1142,'Hoja de Trabajo para listado'!$BC$155:$BC$1048576,0),MATCH((CUADRO!K$4&amp;$E1142),'Hoja de Trabajo para listado'!$BC$151:$CB$151,0)),0)+IFERROR(INDEX('Hoja de Trabajo para listado'!$DE$153:$DG$274,MATCH($A1142,'Hoja de Trabajo para listado'!$DE$153:$DE$1048576,0),MATCH((CUADRO!K$4&amp;$E1142),'Hoja de Trabajo para listado'!$DE$151:$DG$151,0)),0)+IFERROR(INDEX('Hoja de Trabajo para listado'!$CD$155:$DC$1048576,MATCH($A1142,'Hoja de Trabajo para listado'!$CD$155:$CD$1048576,0),MATCH((CUADRO!K$4&amp;$E1142),'Hoja de Trabajo para listado'!$CD$151:$DC$151,0)),0)</f>
        <v>0</v>
      </c>
      <c r="L1142" s="243">
        <f ca="1">+IFERROR(INDEX('Hoja de Trabajo para listado'!$A$155:$Z$1048576,MATCH($A1142,'Hoja de Trabajo para listado'!$A$155:$A$1048576,0),MATCH((CUADRO!L$4&amp;$E1142),'Hoja de Trabajo para listado'!$A$151:$Z$151,0)),0)+IFERROR(INDEX('Hoja de Trabajo para listado'!$AB$155:$BA$1048576,MATCH($A1142,'Hoja de Trabajo para listado'!$AB$155:$AB$1048576,0),MATCH((CUADRO!L$4&amp;$E1142),'Hoja de Trabajo para listado'!$AB$151:$BA$151,0)),0)+IFERROR(INDEX('Hoja de Trabajo para listado'!$BC$155:$CB$1048576,MATCH($A1142,'Hoja de Trabajo para listado'!$BC$155:$BC$1048576,0),MATCH((CUADRO!L$4&amp;$E1142),'Hoja de Trabajo para listado'!$BC$151:$CB$151,0)),0)+IFERROR(INDEX('Hoja de Trabajo para listado'!$DE$153:$DG$274,MATCH($A1142,'Hoja de Trabajo para listado'!$DE$153:$DE$1048576,0),MATCH((CUADRO!L$4&amp;$E1142),'Hoja de Trabajo para listado'!$DE$151:$DG$151,0)),0)+IFERROR(INDEX('Hoja de Trabajo para listado'!$CD$155:$DC$1048576,MATCH($A1142,'Hoja de Trabajo para listado'!$CD$155:$CD$1048576,0),MATCH((CUADRO!L$4&amp;$E1142),'Hoja de Trabajo para listado'!$CD$151:$DC$151,0)),0)</f>
        <v>0</v>
      </c>
      <c r="M1142" s="243">
        <f ca="1">+IFERROR(INDEX('Hoja de Trabajo para listado'!$A$155:$Z$1048576,MATCH($A1142,'Hoja de Trabajo para listado'!$A$155:$A$1048576,0),MATCH((CUADRO!M$4&amp;$E1142),'Hoja de Trabajo para listado'!$A$151:$Z$151,0)),0)+IFERROR(INDEX('Hoja de Trabajo para listado'!$AB$155:$BA$1048576,MATCH($A1142,'Hoja de Trabajo para listado'!$AB$155:$AB$1048576,0),MATCH((CUADRO!M$4&amp;$E1142),'Hoja de Trabajo para listado'!$AB$151:$BA$151,0)),0)+IFERROR(INDEX('Hoja de Trabajo para listado'!$BC$155:$CB$1048576,MATCH($A1142,'Hoja de Trabajo para listado'!$BC$155:$BC$1048576,0),MATCH((CUADRO!M$4&amp;$E1142),'Hoja de Trabajo para listado'!$BC$151:$CB$151,0)),0)+IFERROR(INDEX('Hoja de Trabajo para listado'!$DE$153:$DG$274,MATCH($A1142,'Hoja de Trabajo para listado'!$DE$153:$DE$1048576,0),MATCH((CUADRO!M$4&amp;$E1142),'Hoja de Trabajo para listado'!$DE$151:$DG$151,0)),0)+IFERROR(INDEX('Hoja de Trabajo para listado'!$CD$155:$DC$1048576,MATCH($A1142,'Hoja de Trabajo para listado'!$CD$155:$CD$1048576,0),MATCH((CUADRO!M$4&amp;$E1142),'Hoja de Trabajo para listado'!$CD$151:$DC$151,0)),0)</f>
        <v>0</v>
      </c>
      <c r="N1142" s="243">
        <f ca="1">+IFERROR(INDEX('Hoja de Trabajo para listado'!$A$155:$Z$1048576,MATCH($A1142,'Hoja de Trabajo para listado'!$A$155:$A$1048576,0),MATCH((CUADRO!N$4&amp;$E1142),'Hoja de Trabajo para listado'!$A$151:$Z$151,0)),0)+IFERROR(INDEX('Hoja de Trabajo para listado'!$AB$155:$BA$1048576,MATCH($A1142,'Hoja de Trabajo para listado'!$AB$155:$AB$1048576,0),MATCH((CUADRO!N$4&amp;$E1142),'Hoja de Trabajo para listado'!$AB$151:$BA$151,0)),0)+IFERROR(INDEX('Hoja de Trabajo para listado'!$BC$155:$CB$1048576,MATCH($A1142,'Hoja de Trabajo para listado'!$BC$155:$BC$1048576,0),MATCH((CUADRO!N$4&amp;$E1142),'Hoja de Trabajo para listado'!$BC$151:$CB$151,0)),0)+IFERROR(INDEX('Hoja de Trabajo para listado'!$DE$153:$DG$274,MATCH($A1142,'Hoja de Trabajo para listado'!$DE$153:$DE$1048576,0),MATCH((CUADRO!N$4&amp;$E1142),'Hoja de Trabajo para listado'!$DE$151:$DG$151,0)),0)+IFERROR(INDEX('Hoja de Trabajo para listado'!$CD$155:$DC$1048576,MATCH($A1142,'Hoja de Trabajo para listado'!$CD$155:$CD$1048576,0),MATCH((CUADRO!N$4&amp;$E1142),'Hoja de Trabajo para listado'!$CD$151:$DC$151,0)),0)</f>
        <v>0</v>
      </c>
      <c r="O1142" s="243">
        <f ca="1">+IFERROR(INDEX('Hoja de Trabajo para listado'!$A$155:$Z$1048576,MATCH($A1142,'Hoja de Trabajo para listado'!$A$155:$A$1048576,0),MATCH((CUADRO!O$4&amp;$E1142),'Hoja de Trabajo para listado'!$A$151:$Z$151,0)),0)+IFERROR(INDEX('Hoja de Trabajo para listado'!$AB$155:$BA$1048576,MATCH($A1142,'Hoja de Trabajo para listado'!$AB$155:$AB$1048576,0),MATCH((CUADRO!O$4&amp;$E1142),'Hoja de Trabajo para listado'!$AB$151:$BA$151,0)),0)+IFERROR(INDEX('Hoja de Trabajo para listado'!$BC$155:$CB$1048576,MATCH($A1142,'Hoja de Trabajo para listado'!$BC$155:$BC$1048576,0),MATCH((CUADRO!O$4&amp;$E1142),'Hoja de Trabajo para listado'!$BC$151:$CB$151,0)),0)+IFERROR(INDEX('Hoja de Trabajo para listado'!$DE$153:$DG$274,MATCH($A1142,'Hoja de Trabajo para listado'!$DE$153:$DE$1048576,0),MATCH((CUADRO!O$4&amp;$E1142),'Hoja de Trabajo para listado'!$DE$151:$DG$151,0)),0)+IFERROR(INDEX('Hoja de Trabajo para listado'!$CD$155:$DC$1048576,MATCH($A1142,'Hoja de Trabajo para listado'!$CD$155:$CD$1048576,0),MATCH((CUADRO!O$4&amp;$E1142),'Hoja de Trabajo para listado'!$CD$151:$DC$151,0)),0)</f>
        <v>0</v>
      </c>
      <c r="P1142" s="243">
        <f ca="1">+IFERROR(INDEX('Hoja de Trabajo para listado'!$A$155:$Z$1048576,MATCH($A1142,'Hoja de Trabajo para listado'!$A$155:$A$1048576,0),MATCH((CUADRO!P$4&amp;$E1142),'Hoja de Trabajo para listado'!$A$151:$Z$151,0)),0)+IFERROR(INDEX('Hoja de Trabajo para listado'!$AB$155:$BA$1048576,MATCH($A1142,'Hoja de Trabajo para listado'!$AB$155:$AB$1048576,0),MATCH((CUADRO!P$4&amp;$E1142),'Hoja de Trabajo para listado'!$AB$151:$BA$151,0)),0)+IFERROR(INDEX('Hoja de Trabajo para listado'!$BC$155:$CB$1048576,MATCH($A1142,'Hoja de Trabajo para listado'!$BC$155:$BC$1048576,0),MATCH((CUADRO!P$4&amp;$E1142),'Hoja de Trabajo para listado'!$BC$151:$CB$151,0)),0)+IFERROR(INDEX('Hoja de Trabajo para listado'!$DE$153:$DG$274,MATCH($A1142,'Hoja de Trabajo para listado'!$DE$153:$DE$1048576,0),MATCH((CUADRO!P$4&amp;$E1142),'Hoja de Trabajo para listado'!$DE$151:$DG$151,0)),0)+IFERROR(INDEX('Hoja de Trabajo para listado'!$CD$155:$DC$1048576,MATCH($A1142,'Hoja de Trabajo para listado'!$CD$155:$CD$1048576,0),MATCH((CUADRO!P$4&amp;$E1142),'Hoja de Trabajo para listado'!$CD$151:$DC$151,0)),0)</f>
        <v>0</v>
      </c>
      <c r="Q1142" s="243">
        <f ca="1">+IFERROR(INDEX('Hoja de Trabajo para listado'!$A$155:$Z$1048576,MATCH($A1142,'Hoja de Trabajo para listado'!$A$155:$A$1048576,0),MATCH((CUADRO!Q$4&amp;$E1142),'Hoja de Trabajo para listado'!$A$151:$Z$151,0)),0)+IFERROR(INDEX('Hoja de Trabajo para listado'!$AB$155:$BA$1048576,MATCH($A1142,'Hoja de Trabajo para listado'!$AB$155:$AB$1048576,0),MATCH((CUADRO!Q$4&amp;$E1142),'Hoja de Trabajo para listado'!$AB$151:$BA$151,0)),0)+IFERROR(INDEX('Hoja de Trabajo para listado'!$BC$155:$CB$1048576,MATCH($A1142,'Hoja de Trabajo para listado'!$BC$155:$BC$1048576,0),MATCH((CUADRO!Q$4&amp;$E1142),'Hoja de Trabajo para listado'!$BC$151:$CB$151,0)),0)+IFERROR(INDEX('Hoja de Trabajo para listado'!$DE$153:$DG$274,MATCH($A1142,'Hoja de Trabajo para listado'!$DE$153:$DE$1048576,0),MATCH((CUADRO!Q$4&amp;$E1142),'Hoja de Trabajo para listado'!$DE$151:$DG$151,0)),0)+IFERROR(INDEX('Hoja de Trabajo para listado'!$CD$155:$DC$1048576,MATCH($A1142,'Hoja de Trabajo para listado'!$CD$155:$CD$1048576,0),MATCH((CUADRO!Q$4&amp;$E1142),'Hoja de Trabajo para listado'!$CD$151:$DC$151,0)),0)</f>
        <v>0</v>
      </c>
      <c r="R1142" s="243">
        <f t="shared" ca="1" si="41"/>
        <v>0</v>
      </c>
      <c r="S1142" s="256">
        <f ca="1">+R1141+R1142</f>
        <v>0</v>
      </c>
      <c r="T1142" s="243">
        <f ca="1">+S1142</f>
        <v>0</v>
      </c>
      <c r="U1142" s="242">
        <f t="shared" si="42"/>
        <v>2</v>
      </c>
      <c r="V1142" s="327" t="str">
        <f>+VLOOKUP(A1142,bd_lista!$A$3:$E$592,5,FALSE)</f>
        <v>Empresas Municipales</v>
      </c>
      <c r="W1142" s="398"/>
      <c r="X1142" s="240">
        <f>+VLOOKUP(A1142,[4]Sheet1!$A$13:$D$744,4,FALSE)</f>
        <v>0</v>
      </c>
      <c r="Y1142" s="240" t="e">
        <f>+VLOOKUP(X1142,bd_lista!$A$3:$C$592,3,FALSE)</f>
        <v>#N/A</v>
      </c>
      <c r="Z1142" s="288"/>
      <c r="AA1142" s="289"/>
    </row>
    <row r="1143" spans="1:27" customFormat="1" ht="15" hidden="1" customHeight="1">
      <c r="A1143" s="32">
        <v>2322</v>
      </c>
      <c r="B1143" s="393">
        <f>+A1143</f>
        <v>2322</v>
      </c>
      <c r="C1143" s="245" t="str">
        <f>+VLOOKUP(A1143,bd_lista!$A$3:$C$592,3,FALSE)</f>
        <v>ENTIDAD MATADERO FRIGORIFICO MUNICIPAL DE TARIJA</v>
      </c>
      <c r="D1143" s="395" t="str">
        <f>+C1143</f>
        <v>ENTIDAD MATADERO FRIGORIFICO MUNICIPAL DE TARIJA</v>
      </c>
      <c r="E1143" s="240" t="s">
        <v>1303</v>
      </c>
      <c r="F1143" s="241">
        <f ca="1">+IFERROR(INDEX('Hoja de Trabajo para listado'!$A$155:$Z$1048576,MATCH($A1143,'Hoja de Trabajo para listado'!$A$155:$A$1048576,0),MATCH((CUADRO!F$4&amp;$E1143),'Hoja de Trabajo para listado'!$A$151:$Z$151,0)),0)+IFERROR(INDEX('Hoja de Trabajo para listado'!$AB$155:$BA$1048576,MATCH($A1143,'Hoja de Trabajo para listado'!$AB$155:$AB$1048576,0),MATCH((CUADRO!F$4&amp;$E1143),'Hoja de Trabajo para listado'!$AB$151:$BA$151,0)),0)+IFERROR(INDEX('Hoja de Trabajo para listado'!$BC$155:$CB$1048576,MATCH($A1143,'Hoja de Trabajo para listado'!$BC$155:$BC$1048576,0),MATCH((CUADRO!F$4&amp;$E1143),'Hoja de Trabajo para listado'!$BC$151:$CB$151,0)),0)+IFERROR(INDEX('Hoja de Trabajo para listado'!$DE$153:$DG$274,MATCH($A1143,'Hoja de Trabajo para listado'!$DE$153:$DE$1048576,0),MATCH((CUADRO!F$4&amp;$E1143),'Hoja de Trabajo para listado'!$DE$151:$DG$151,0)),0)+IFERROR(INDEX('Hoja de Trabajo para listado'!$CD$155:$DC$1048576,MATCH($A1143,'Hoja de Trabajo para listado'!$CD$155:$CD$1048576,0),MATCH((CUADRO!F$4&amp;$E1143),'Hoja de Trabajo para listado'!$CD$151:$DC$151,0)),0)</f>
        <v>0</v>
      </c>
      <c r="G1143" s="241">
        <f ca="1">+IFERROR(INDEX('Hoja de Trabajo para listado'!$A$155:$Z$1048576,MATCH($A1143,'Hoja de Trabajo para listado'!$A$155:$A$1048576,0),MATCH((CUADRO!G$4&amp;$E1143),'Hoja de Trabajo para listado'!$A$151:$Z$151,0)),0)+IFERROR(INDEX('Hoja de Trabajo para listado'!$AB$155:$BA$1048576,MATCH($A1143,'Hoja de Trabajo para listado'!$AB$155:$AB$1048576,0),MATCH((CUADRO!G$4&amp;$E1143),'Hoja de Trabajo para listado'!$AB$151:$BA$151,0)),0)+IFERROR(INDEX('Hoja de Trabajo para listado'!$BC$155:$CB$1048576,MATCH($A1143,'Hoja de Trabajo para listado'!$BC$155:$BC$1048576,0),MATCH((CUADRO!G$4&amp;$E1143),'Hoja de Trabajo para listado'!$BC$151:$CB$151,0)),0)+IFERROR(INDEX('Hoja de Trabajo para listado'!$DE$153:$DG$274,MATCH($A1143,'Hoja de Trabajo para listado'!$DE$153:$DE$1048576,0),MATCH((CUADRO!G$4&amp;$E1143),'Hoja de Trabajo para listado'!$DE$151:$DG$151,0)),0)+IFERROR(INDEX('Hoja de Trabajo para listado'!$CD$155:$DC$1048576,MATCH($A1143,'Hoja de Trabajo para listado'!$CD$155:$CD$1048576,0),MATCH((CUADRO!G$4&amp;$E1143),'Hoja de Trabajo para listado'!$CD$151:$DC$151,0)),0)</f>
        <v>0</v>
      </c>
      <c r="H1143" s="241">
        <f ca="1">+IFERROR(INDEX('Hoja de Trabajo para listado'!$A$155:$Z$1048576,MATCH($A1143,'Hoja de Trabajo para listado'!$A$155:$A$1048576,0),MATCH((CUADRO!H$4&amp;$E1143),'Hoja de Trabajo para listado'!$A$151:$Z$151,0)),0)+IFERROR(INDEX('Hoja de Trabajo para listado'!$AB$155:$BA$1048576,MATCH($A1143,'Hoja de Trabajo para listado'!$AB$155:$AB$1048576,0),MATCH((CUADRO!H$4&amp;$E1143),'Hoja de Trabajo para listado'!$AB$151:$BA$151,0)),0)+IFERROR(INDEX('Hoja de Trabajo para listado'!$BC$155:$CB$1048576,MATCH($A1143,'Hoja de Trabajo para listado'!$BC$155:$BC$1048576,0),MATCH((CUADRO!H$4&amp;$E1143),'Hoja de Trabajo para listado'!$BC$151:$CB$151,0)),0)+IFERROR(INDEX('Hoja de Trabajo para listado'!$DE$153:$DG$274,MATCH($A1143,'Hoja de Trabajo para listado'!$DE$153:$DE$1048576,0),MATCH((CUADRO!H$4&amp;$E1143),'Hoja de Trabajo para listado'!$DE$151:$DG$151,0)),0)+IFERROR(INDEX('Hoja de Trabajo para listado'!$CD$155:$DC$1048576,MATCH($A1143,'Hoja de Trabajo para listado'!$CD$155:$CD$1048576,0),MATCH((CUADRO!H$4&amp;$E1143),'Hoja de Trabajo para listado'!$CD$151:$DC$151,0)),0)</f>
        <v>0</v>
      </c>
      <c r="I1143" s="241">
        <f ca="1">+IFERROR(INDEX('Hoja de Trabajo para listado'!$A$155:$Z$1048576,MATCH($A1143,'Hoja de Trabajo para listado'!$A$155:$A$1048576,0),MATCH((CUADRO!I$4&amp;$E1143),'Hoja de Trabajo para listado'!$A$151:$Z$151,0)),0)+IFERROR(INDEX('Hoja de Trabajo para listado'!$AB$155:$BA$1048576,MATCH($A1143,'Hoja de Trabajo para listado'!$AB$155:$AB$1048576,0),MATCH((CUADRO!I$4&amp;$E1143),'Hoja de Trabajo para listado'!$AB$151:$BA$151,0)),0)+IFERROR(INDEX('Hoja de Trabajo para listado'!$BC$155:$CB$1048576,MATCH($A1143,'Hoja de Trabajo para listado'!$BC$155:$BC$1048576,0),MATCH((CUADRO!I$4&amp;$E1143),'Hoja de Trabajo para listado'!$BC$151:$CB$151,0)),0)+IFERROR(INDEX('Hoja de Trabajo para listado'!$DE$153:$DG$274,MATCH($A1143,'Hoja de Trabajo para listado'!$DE$153:$DE$1048576,0),MATCH((CUADRO!I$4&amp;$E1143),'Hoja de Trabajo para listado'!$DE$151:$DG$151,0)),0)+IFERROR(INDEX('Hoja de Trabajo para listado'!$CD$155:$DC$1048576,MATCH($A1143,'Hoja de Trabajo para listado'!$CD$155:$CD$1048576,0),MATCH((CUADRO!I$4&amp;$E1143),'Hoja de Trabajo para listado'!$CD$151:$DC$151,0)),0)</f>
        <v>0</v>
      </c>
      <c r="J1143" s="241">
        <f ca="1">+IFERROR(INDEX('Hoja de Trabajo para listado'!$A$155:$Z$1048576,MATCH($A1143,'Hoja de Trabajo para listado'!$A$155:$A$1048576,0),MATCH((CUADRO!J$4&amp;$E1143),'Hoja de Trabajo para listado'!$A$151:$Z$151,0)),0)+IFERROR(INDEX('Hoja de Trabajo para listado'!$AB$155:$BA$1048576,MATCH($A1143,'Hoja de Trabajo para listado'!$AB$155:$AB$1048576,0),MATCH((CUADRO!J$4&amp;$E1143),'Hoja de Trabajo para listado'!$AB$151:$BA$151,0)),0)+IFERROR(INDEX('Hoja de Trabajo para listado'!$BC$155:$CB$1048576,MATCH($A1143,'Hoja de Trabajo para listado'!$BC$155:$BC$1048576,0),MATCH((CUADRO!J$4&amp;$E1143),'Hoja de Trabajo para listado'!$BC$151:$CB$151,0)),0)+IFERROR(INDEX('Hoja de Trabajo para listado'!$DE$153:$DG$274,MATCH($A1143,'Hoja de Trabajo para listado'!$DE$153:$DE$1048576,0),MATCH((CUADRO!J$4&amp;$E1143),'Hoja de Trabajo para listado'!$DE$151:$DG$151,0)),0)+IFERROR(INDEX('Hoja de Trabajo para listado'!$CD$155:$DC$1048576,MATCH($A1143,'Hoja de Trabajo para listado'!$CD$155:$CD$1048576,0),MATCH((CUADRO!J$4&amp;$E1143),'Hoja de Trabajo para listado'!$CD$151:$DC$151,0)),0)</f>
        <v>0</v>
      </c>
      <c r="K1143" s="241">
        <f ca="1">+IFERROR(INDEX('Hoja de Trabajo para listado'!$A$155:$Z$1048576,MATCH($A1143,'Hoja de Trabajo para listado'!$A$155:$A$1048576,0),MATCH((CUADRO!K$4&amp;$E1143),'Hoja de Trabajo para listado'!$A$151:$Z$151,0)),0)+IFERROR(INDEX('Hoja de Trabajo para listado'!$AB$155:$BA$1048576,MATCH($A1143,'Hoja de Trabajo para listado'!$AB$155:$AB$1048576,0),MATCH((CUADRO!K$4&amp;$E1143),'Hoja de Trabajo para listado'!$AB$151:$BA$151,0)),0)+IFERROR(INDEX('Hoja de Trabajo para listado'!$BC$155:$CB$1048576,MATCH($A1143,'Hoja de Trabajo para listado'!$BC$155:$BC$1048576,0),MATCH((CUADRO!K$4&amp;$E1143),'Hoja de Trabajo para listado'!$BC$151:$CB$151,0)),0)+IFERROR(INDEX('Hoja de Trabajo para listado'!$DE$153:$DG$274,MATCH($A1143,'Hoja de Trabajo para listado'!$DE$153:$DE$1048576,0),MATCH((CUADRO!K$4&amp;$E1143),'Hoja de Trabajo para listado'!$DE$151:$DG$151,0)),0)+IFERROR(INDEX('Hoja de Trabajo para listado'!$CD$155:$DC$1048576,MATCH($A1143,'Hoja de Trabajo para listado'!$CD$155:$CD$1048576,0),MATCH((CUADRO!K$4&amp;$E1143),'Hoja de Trabajo para listado'!$CD$151:$DC$151,0)),0)</f>
        <v>0</v>
      </c>
      <c r="L1143" s="241">
        <f ca="1">+IFERROR(INDEX('Hoja de Trabajo para listado'!$A$155:$Z$1048576,MATCH($A1143,'Hoja de Trabajo para listado'!$A$155:$A$1048576,0),MATCH((CUADRO!L$4&amp;$E1143),'Hoja de Trabajo para listado'!$A$151:$Z$151,0)),0)+IFERROR(INDEX('Hoja de Trabajo para listado'!$AB$155:$BA$1048576,MATCH($A1143,'Hoja de Trabajo para listado'!$AB$155:$AB$1048576,0),MATCH((CUADRO!L$4&amp;$E1143),'Hoja de Trabajo para listado'!$AB$151:$BA$151,0)),0)+IFERROR(INDEX('Hoja de Trabajo para listado'!$BC$155:$CB$1048576,MATCH($A1143,'Hoja de Trabajo para listado'!$BC$155:$BC$1048576,0),MATCH((CUADRO!L$4&amp;$E1143),'Hoja de Trabajo para listado'!$BC$151:$CB$151,0)),0)+IFERROR(INDEX('Hoja de Trabajo para listado'!$DE$153:$DG$274,MATCH($A1143,'Hoja de Trabajo para listado'!$DE$153:$DE$1048576,0),MATCH((CUADRO!L$4&amp;$E1143),'Hoja de Trabajo para listado'!$DE$151:$DG$151,0)),0)+IFERROR(INDEX('Hoja de Trabajo para listado'!$CD$155:$DC$1048576,MATCH($A1143,'Hoja de Trabajo para listado'!$CD$155:$CD$1048576,0),MATCH((CUADRO!L$4&amp;$E1143),'Hoja de Trabajo para listado'!$CD$151:$DC$151,0)),0)</f>
        <v>0</v>
      </c>
      <c r="M1143" s="241">
        <f ca="1">+IFERROR(INDEX('Hoja de Trabajo para listado'!$A$155:$Z$1048576,MATCH($A1143,'Hoja de Trabajo para listado'!$A$155:$A$1048576,0),MATCH((CUADRO!M$4&amp;$E1143),'Hoja de Trabajo para listado'!$A$151:$Z$151,0)),0)+IFERROR(INDEX('Hoja de Trabajo para listado'!$AB$155:$BA$1048576,MATCH($A1143,'Hoja de Trabajo para listado'!$AB$155:$AB$1048576,0),MATCH((CUADRO!M$4&amp;$E1143),'Hoja de Trabajo para listado'!$AB$151:$BA$151,0)),0)+IFERROR(INDEX('Hoja de Trabajo para listado'!$BC$155:$CB$1048576,MATCH($A1143,'Hoja de Trabajo para listado'!$BC$155:$BC$1048576,0),MATCH((CUADRO!M$4&amp;$E1143),'Hoja de Trabajo para listado'!$BC$151:$CB$151,0)),0)+IFERROR(INDEX('Hoja de Trabajo para listado'!$DE$153:$DG$274,MATCH($A1143,'Hoja de Trabajo para listado'!$DE$153:$DE$1048576,0),MATCH((CUADRO!M$4&amp;$E1143),'Hoja de Trabajo para listado'!$DE$151:$DG$151,0)),0)+IFERROR(INDEX('Hoja de Trabajo para listado'!$CD$155:$DC$1048576,MATCH($A1143,'Hoja de Trabajo para listado'!$CD$155:$CD$1048576,0),MATCH((CUADRO!M$4&amp;$E1143),'Hoja de Trabajo para listado'!$CD$151:$DC$151,0)),0)</f>
        <v>0</v>
      </c>
      <c r="N1143" s="241">
        <f ca="1">+IFERROR(INDEX('Hoja de Trabajo para listado'!$A$155:$Z$1048576,MATCH($A1143,'Hoja de Trabajo para listado'!$A$155:$A$1048576,0),MATCH((CUADRO!N$4&amp;$E1143),'Hoja de Trabajo para listado'!$A$151:$Z$151,0)),0)+IFERROR(INDEX('Hoja de Trabajo para listado'!$AB$155:$BA$1048576,MATCH($A1143,'Hoja de Trabajo para listado'!$AB$155:$AB$1048576,0),MATCH((CUADRO!N$4&amp;$E1143),'Hoja de Trabajo para listado'!$AB$151:$BA$151,0)),0)+IFERROR(INDEX('Hoja de Trabajo para listado'!$BC$155:$CB$1048576,MATCH($A1143,'Hoja de Trabajo para listado'!$BC$155:$BC$1048576,0),MATCH((CUADRO!N$4&amp;$E1143),'Hoja de Trabajo para listado'!$BC$151:$CB$151,0)),0)+IFERROR(INDEX('Hoja de Trabajo para listado'!$DE$153:$DG$274,MATCH($A1143,'Hoja de Trabajo para listado'!$DE$153:$DE$1048576,0),MATCH((CUADRO!N$4&amp;$E1143),'Hoja de Trabajo para listado'!$DE$151:$DG$151,0)),0)+IFERROR(INDEX('Hoja de Trabajo para listado'!$CD$155:$DC$1048576,MATCH($A1143,'Hoja de Trabajo para listado'!$CD$155:$CD$1048576,0),MATCH((CUADRO!N$4&amp;$E1143),'Hoja de Trabajo para listado'!$CD$151:$DC$151,0)),0)</f>
        <v>0</v>
      </c>
      <c r="O1143" s="241">
        <f ca="1">+IFERROR(INDEX('Hoja de Trabajo para listado'!$A$155:$Z$1048576,MATCH($A1143,'Hoja de Trabajo para listado'!$A$155:$A$1048576,0),MATCH((CUADRO!O$4&amp;$E1143),'Hoja de Trabajo para listado'!$A$151:$Z$151,0)),0)+IFERROR(INDEX('Hoja de Trabajo para listado'!$AB$155:$BA$1048576,MATCH($A1143,'Hoja de Trabajo para listado'!$AB$155:$AB$1048576,0),MATCH((CUADRO!O$4&amp;$E1143),'Hoja de Trabajo para listado'!$AB$151:$BA$151,0)),0)+IFERROR(INDEX('Hoja de Trabajo para listado'!$BC$155:$CB$1048576,MATCH($A1143,'Hoja de Trabajo para listado'!$BC$155:$BC$1048576,0),MATCH((CUADRO!O$4&amp;$E1143),'Hoja de Trabajo para listado'!$BC$151:$CB$151,0)),0)+IFERROR(INDEX('Hoja de Trabajo para listado'!$DE$153:$DG$274,MATCH($A1143,'Hoja de Trabajo para listado'!$DE$153:$DE$1048576,0),MATCH((CUADRO!O$4&amp;$E1143),'Hoja de Trabajo para listado'!$DE$151:$DG$151,0)),0)+IFERROR(INDEX('Hoja de Trabajo para listado'!$CD$155:$DC$1048576,MATCH($A1143,'Hoja de Trabajo para listado'!$CD$155:$CD$1048576,0),MATCH((CUADRO!O$4&amp;$E1143),'Hoja de Trabajo para listado'!$CD$151:$DC$151,0)),0)</f>
        <v>0</v>
      </c>
      <c r="P1143" s="241">
        <f ca="1">+IFERROR(INDEX('Hoja de Trabajo para listado'!$A$155:$Z$1048576,MATCH($A1143,'Hoja de Trabajo para listado'!$A$155:$A$1048576,0),MATCH((CUADRO!P$4&amp;$E1143),'Hoja de Trabajo para listado'!$A$151:$Z$151,0)),0)+IFERROR(INDEX('Hoja de Trabajo para listado'!$AB$155:$BA$1048576,MATCH($A1143,'Hoja de Trabajo para listado'!$AB$155:$AB$1048576,0),MATCH((CUADRO!P$4&amp;$E1143),'Hoja de Trabajo para listado'!$AB$151:$BA$151,0)),0)+IFERROR(INDEX('Hoja de Trabajo para listado'!$BC$155:$CB$1048576,MATCH($A1143,'Hoja de Trabajo para listado'!$BC$155:$BC$1048576,0),MATCH((CUADRO!P$4&amp;$E1143),'Hoja de Trabajo para listado'!$BC$151:$CB$151,0)),0)+IFERROR(INDEX('Hoja de Trabajo para listado'!$DE$153:$DG$274,MATCH($A1143,'Hoja de Trabajo para listado'!$DE$153:$DE$1048576,0),MATCH((CUADRO!P$4&amp;$E1143),'Hoja de Trabajo para listado'!$DE$151:$DG$151,0)),0)+IFERROR(INDEX('Hoja de Trabajo para listado'!$CD$155:$DC$1048576,MATCH($A1143,'Hoja de Trabajo para listado'!$CD$155:$CD$1048576,0),MATCH((CUADRO!P$4&amp;$E1143),'Hoja de Trabajo para listado'!$CD$151:$DC$151,0)),0)</f>
        <v>0</v>
      </c>
      <c r="Q1143" s="241">
        <f ca="1">+IFERROR(INDEX('Hoja de Trabajo para listado'!$A$155:$Z$1048576,MATCH($A1143,'Hoja de Trabajo para listado'!$A$155:$A$1048576,0),MATCH((CUADRO!Q$4&amp;$E1143),'Hoja de Trabajo para listado'!$A$151:$Z$151,0)),0)+IFERROR(INDEX('Hoja de Trabajo para listado'!$AB$155:$BA$1048576,MATCH($A1143,'Hoja de Trabajo para listado'!$AB$155:$AB$1048576,0),MATCH((CUADRO!Q$4&amp;$E1143),'Hoja de Trabajo para listado'!$AB$151:$BA$151,0)),0)+IFERROR(INDEX('Hoja de Trabajo para listado'!$BC$155:$CB$1048576,MATCH($A1143,'Hoja de Trabajo para listado'!$BC$155:$BC$1048576,0),MATCH((CUADRO!Q$4&amp;$E1143),'Hoja de Trabajo para listado'!$BC$151:$CB$151,0)),0)+IFERROR(INDEX('Hoja de Trabajo para listado'!$DE$153:$DG$274,MATCH($A1143,'Hoja de Trabajo para listado'!$DE$153:$DE$1048576,0),MATCH((CUADRO!Q$4&amp;$E1143),'Hoja de Trabajo para listado'!$DE$151:$DG$151,0)),0)+IFERROR(INDEX('Hoja de Trabajo para listado'!$CD$155:$DC$1048576,MATCH($A1143,'Hoja de Trabajo para listado'!$CD$155:$CD$1048576,0),MATCH((CUADRO!Q$4&amp;$E1143),'Hoja de Trabajo para listado'!$CD$151:$DC$151,0)),0)</f>
        <v>0</v>
      </c>
      <c r="R1143" s="241">
        <f t="shared" ca="1" si="41"/>
        <v>0</v>
      </c>
      <c r="S1143" s="247"/>
      <c r="T1143" s="241">
        <f ca="1">+T1144</f>
        <v>0</v>
      </c>
      <c r="U1143" s="240">
        <f t="shared" si="42"/>
        <v>1</v>
      </c>
      <c r="V1143" s="327" t="str">
        <f>+VLOOKUP(A1143,bd_lista!$A$3:$E$592,5,FALSE)</f>
        <v>Instituciones Descentralizadas Municipales</v>
      </c>
      <c r="W1143" s="397" t="str">
        <f>+V1143</f>
        <v>Instituciones Descentralizadas Municipales</v>
      </c>
      <c r="X1143" s="240">
        <f>+VLOOKUP(A1143,[4]Sheet1!$A$13:$D$744,4,FALSE)</f>
        <v>0</v>
      </c>
      <c r="Y1143" s="240" t="e">
        <f>+VLOOKUP(X1143,bd_lista!$A$3:$C$592,3,FALSE)</f>
        <v>#N/A</v>
      </c>
      <c r="Z1143" s="290">
        <f>+X1143</f>
        <v>0</v>
      </c>
      <c r="AA1143" s="291" t="e">
        <f>+Y1143</f>
        <v>#N/A</v>
      </c>
    </row>
    <row r="1144" spans="1:27" customFormat="1" ht="15" hidden="1" customHeight="1">
      <c r="A1144" s="32">
        <v>2322</v>
      </c>
      <c r="B1144" s="394"/>
      <c r="C1144" s="245" t="str">
        <f>+VLOOKUP(A1144,bd_lista!$A$3:$C$592,3,FALSE)</f>
        <v>ENTIDAD MATADERO FRIGORIFICO MUNICIPAL DE TARIJA</v>
      </c>
      <c r="D1144" s="396"/>
      <c r="E1144" s="242" t="s">
        <v>1304</v>
      </c>
      <c r="F1144" s="243">
        <f ca="1">+IFERROR(INDEX('Hoja de Trabajo para listado'!$A$155:$Z$1048576,MATCH($A1144,'Hoja de Trabajo para listado'!$A$155:$A$1048576,0),MATCH((CUADRO!F$4&amp;$E1144),'Hoja de Trabajo para listado'!$A$151:$Z$151,0)),0)+IFERROR(INDEX('Hoja de Trabajo para listado'!$AB$155:$BA$1048576,MATCH($A1144,'Hoja de Trabajo para listado'!$AB$155:$AB$1048576,0),MATCH((CUADRO!F$4&amp;$E1144),'Hoja de Trabajo para listado'!$AB$151:$BA$151,0)),0)+IFERROR(INDEX('Hoja de Trabajo para listado'!$BC$155:$CB$1048576,MATCH($A1144,'Hoja de Trabajo para listado'!$BC$155:$BC$1048576,0),MATCH((CUADRO!F$4&amp;$E1144),'Hoja de Trabajo para listado'!$BC$151:$CB$151,0)),0)+IFERROR(INDEX('Hoja de Trabajo para listado'!$DE$153:$DG$274,MATCH($A1144,'Hoja de Trabajo para listado'!$DE$153:$DE$1048576,0),MATCH((CUADRO!F$4&amp;$E1144),'Hoja de Trabajo para listado'!$DE$151:$DG$151,0)),0)+IFERROR(INDEX('Hoja de Trabajo para listado'!$CD$155:$DC$1048576,MATCH($A1144,'Hoja de Trabajo para listado'!$CD$155:$CD$1048576,0),MATCH((CUADRO!F$4&amp;$E1144),'Hoja de Trabajo para listado'!$CD$151:$DC$151,0)),0)</f>
        <v>0</v>
      </c>
      <c r="G1144" s="243">
        <f ca="1">+IFERROR(INDEX('Hoja de Trabajo para listado'!$A$155:$Z$1048576,MATCH($A1144,'Hoja de Trabajo para listado'!$A$155:$A$1048576,0),MATCH((CUADRO!G$4&amp;$E1144),'Hoja de Trabajo para listado'!$A$151:$Z$151,0)),0)+IFERROR(INDEX('Hoja de Trabajo para listado'!$AB$155:$BA$1048576,MATCH($A1144,'Hoja de Trabajo para listado'!$AB$155:$AB$1048576,0),MATCH((CUADRO!G$4&amp;$E1144),'Hoja de Trabajo para listado'!$AB$151:$BA$151,0)),0)+IFERROR(INDEX('Hoja de Trabajo para listado'!$BC$155:$CB$1048576,MATCH($A1144,'Hoja de Trabajo para listado'!$BC$155:$BC$1048576,0),MATCH((CUADRO!G$4&amp;$E1144),'Hoja de Trabajo para listado'!$BC$151:$CB$151,0)),0)+IFERROR(INDEX('Hoja de Trabajo para listado'!$DE$153:$DG$274,MATCH($A1144,'Hoja de Trabajo para listado'!$DE$153:$DE$1048576,0),MATCH((CUADRO!G$4&amp;$E1144),'Hoja de Trabajo para listado'!$DE$151:$DG$151,0)),0)+IFERROR(INDEX('Hoja de Trabajo para listado'!$CD$155:$DC$1048576,MATCH($A1144,'Hoja de Trabajo para listado'!$CD$155:$CD$1048576,0),MATCH((CUADRO!G$4&amp;$E1144),'Hoja de Trabajo para listado'!$CD$151:$DC$151,0)),0)</f>
        <v>0</v>
      </c>
      <c r="H1144" s="243">
        <f ca="1">+IFERROR(INDEX('Hoja de Trabajo para listado'!$A$155:$Z$1048576,MATCH($A1144,'Hoja de Trabajo para listado'!$A$155:$A$1048576,0),MATCH((CUADRO!H$4&amp;$E1144),'Hoja de Trabajo para listado'!$A$151:$Z$151,0)),0)+IFERROR(INDEX('Hoja de Trabajo para listado'!$AB$155:$BA$1048576,MATCH($A1144,'Hoja de Trabajo para listado'!$AB$155:$AB$1048576,0),MATCH((CUADRO!H$4&amp;$E1144),'Hoja de Trabajo para listado'!$AB$151:$BA$151,0)),0)+IFERROR(INDEX('Hoja de Trabajo para listado'!$BC$155:$CB$1048576,MATCH($A1144,'Hoja de Trabajo para listado'!$BC$155:$BC$1048576,0),MATCH((CUADRO!H$4&amp;$E1144),'Hoja de Trabajo para listado'!$BC$151:$CB$151,0)),0)+IFERROR(INDEX('Hoja de Trabajo para listado'!$DE$153:$DG$274,MATCH($A1144,'Hoja de Trabajo para listado'!$DE$153:$DE$1048576,0),MATCH((CUADRO!H$4&amp;$E1144),'Hoja de Trabajo para listado'!$DE$151:$DG$151,0)),0)+IFERROR(INDEX('Hoja de Trabajo para listado'!$CD$155:$DC$1048576,MATCH($A1144,'Hoja de Trabajo para listado'!$CD$155:$CD$1048576,0),MATCH((CUADRO!H$4&amp;$E1144),'Hoja de Trabajo para listado'!$CD$151:$DC$151,0)),0)</f>
        <v>0</v>
      </c>
      <c r="I1144" s="243">
        <f ca="1">+IFERROR(INDEX('Hoja de Trabajo para listado'!$A$155:$Z$1048576,MATCH($A1144,'Hoja de Trabajo para listado'!$A$155:$A$1048576,0),MATCH((CUADRO!I$4&amp;$E1144),'Hoja de Trabajo para listado'!$A$151:$Z$151,0)),0)+IFERROR(INDEX('Hoja de Trabajo para listado'!$AB$155:$BA$1048576,MATCH($A1144,'Hoja de Trabajo para listado'!$AB$155:$AB$1048576,0),MATCH((CUADRO!I$4&amp;$E1144),'Hoja de Trabajo para listado'!$AB$151:$BA$151,0)),0)+IFERROR(INDEX('Hoja de Trabajo para listado'!$BC$155:$CB$1048576,MATCH($A1144,'Hoja de Trabajo para listado'!$BC$155:$BC$1048576,0),MATCH((CUADRO!I$4&amp;$E1144),'Hoja de Trabajo para listado'!$BC$151:$CB$151,0)),0)+IFERROR(INDEX('Hoja de Trabajo para listado'!$DE$153:$DG$274,MATCH($A1144,'Hoja de Trabajo para listado'!$DE$153:$DE$1048576,0),MATCH((CUADRO!I$4&amp;$E1144),'Hoja de Trabajo para listado'!$DE$151:$DG$151,0)),0)+IFERROR(INDEX('Hoja de Trabajo para listado'!$CD$155:$DC$1048576,MATCH($A1144,'Hoja de Trabajo para listado'!$CD$155:$CD$1048576,0),MATCH((CUADRO!I$4&amp;$E1144),'Hoja de Trabajo para listado'!$CD$151:$DC$151,0)),0)</f>
        <v>0</v>
      </c>
      <c r="J1144" s="243">
        <f ca="1">+IFERROR(INDEX('Hoja de Trabajo para listado'!$A$155:$Z$1048576,MATCH($A1144,'Hoja de Trabajo para listado'!$A$155:$A$1048576,0),MATCH((CUADRO!J$4&amp;$E1144),'Hoja de Trabajo para listado'!$A$151:$Z$151,0)),0)+IFERROR(INDEX('Hoja de Trabajo para listado'!$AB$155:$BA$1048576,MATCH($A1144,'Hoja de Trabajo para listado'!$AB$155:$AB$1048576,0),MATCH((CUADRO!J$4&amp;$E1144),'Hoja de Trabajo para listado'!$AB$151:$BA$151,0)),0)+IFERROR(INDEX('Hoja de Trabajo para listado'!$BC$155:$CB$1048576,MATCH($A1144,'Hoja de Trabajo para listado'!$BC$155:$BC$1048576,0),MATCH((CUADRO!J$4&amp;$E1144),'Hoja de Trabajo para listado'!$BC$151:$CB$151,0)),0)+IFERROR(INDEX('Hoja de Trabajo para listado'!$DE$153:$DG$274,MATCH($A1144,'Hoja de Trabajo para listado'!$DE$153:$DE$1048576,0),MATCH((CUADRO!J$4&amp;$E1144),'Hoja de Trabajo para listado'!$DE$151:$DG$151,0)),0)+IFERROR(INDEX('Hoja de Trabajo para listado'!$CD$155:$DC$1048576,MATCH($A1144,'Hoja de Trabajo para listado'!$CD$155:$CD$1048576,0),MATCH((CUADRO!J$4&amp;$E1144),'Hoja de Trabajo para listado'!$CD$151:$DC$151,0)),0)</f>
        <v>0</v>
      </c>
      <c r="K1144" s="243">
        <f ca="1">+IFERROR(INDEX('Hoja de Trabajo para listado'!$A$155:$Z$1048576,MATCH($A1144,'Hoja de Trabajo para listado'!$A$155:$A$1048576,0),MATCH((CUADRO!K$4&amp;$E1144),'Hoja de Trabajo para listado'!$A$151:$Z$151,0)),0)+IFERROR(INDEX('Hoja de Trabajo para listado'!$AB$155:$BA$1048576,MATCH($A1144,'Hoja de Trabajo para listado'!$AB$155:$AB$1048576,0),MATCH((CUADRO!K$4&amp;$E1144),'Hoja de Trabajo para listado'!$AB$151:$BA$151,0)),0)+IFERROR(INDEX('Hoja de Trabajo para listado'!$BC$155:$CB$1048576,MATCH($A1144,'Hoja de Trabajo para listado'!$BC$155:$BC$1048576,0),MATCH((CUADRO!K$4&amp;$E1144),'Hoja de Trabajo para listado'!$BC$151:$CB$151,0)),0)+IFERROR(INDEX('Hoja de Trabajo para listado'!$DE$153:$DG$274,MATCH($A1144,'Hoja de Trabajo para listado'!$DE$153:$DE$1048576,0),MATCH((CUADRO!K$4&amp;$E1144),'Hoja de Trabajo para listado'!$DE$151:$DG$151,0)),0)+IFERROR(INDEX('Hoja de Trabajo para listado'!$CD$155:$DC$1048576,MATCH($A1144,'Hoja de Trabajo para listado'!$CD$155:$CD$1048576,0),MATCH((CUADRO!K$4&amp;$E1144),'Hoja de Trabajo para listado'!$CD$151:$DC$151,0)),0)</f>
        <v>0</v>
      </c>
      <c r="L1144" s="243">
        <f ca="1">+IFERROR(INDEX('Hoja de Trabajo para listado'!$A$155:$Z$1048576,MATCH($A1144,'Hoja de Trabajo para listado'!$A$155:$A$1048576,0),MATCH((CUADRO!L$4&amp;$E1144),'Hoja de Trabajo para listado'!$A$151:$Z$151,0)),0)+IFERROR(INDEX('Hoja de Trabajo para listado'!$AB$155:$BA$1048576,MATCH($A1144,'Hoja de Trabajo para listado'!$AB$155:$AB$1048576,0),MATCH((CUADRO!L$4&amp;$E1144),'Hoja de Trabajo para listado'!$AB$151:$BA$151,0)),0)+IFERROR(INDEX('Hoja de Trabajo para listado'!$BC$155:$CB$1048576,MATCH($A1144,'Hoja de Trabajo para listado'!$BC$155:$BC$1048576,0),MATCH((CUADRO!L$4&amp;$E1144),'Hoja de Trabajo para listado'!$BC$151:$CB$151,0)),0)+IFERROR(INDEX('Hoja de Trabajo para listado'!$DE$153:$DG$274,MATCH($A1144,'Hoja de Trabajo para listado'!$DE$153:$DE$1048576,0),MATCH((CUADRO!L$4&amp;$E1144),'Hoja de Trabajo para listado'!$DE$151:$DG$151,0)),0)+IFERROR(INDEX('Hoja de Trabajo para listado'!$CD$155:$DC$1048576,MATCH($A1144,'Hoja de Trabajo para listado'!$CD$155:$CD$1048576,0),MATCH((CUADRO!L$4&amp;$E1144),'Hoja de Trabajo para listado'!$CD$151:$DC$151,0)),0)</f>
        <v>0</v>
      </c>
      <c r="M1144" s="243">
        <f ca="1">+IFERROR(INDEX('Hoja de Trabajo para listado'!$A$155:$Z$1048576,MATCH($A1144,'Hoja de Trabajo para listado'!$A$155:$A$1048576,0),MATCH((CUADRO!M$4&amp;$E1144),'Hoja de Trabajo para listado'!$A$151:$Z$151,0)),0)+IFERROR(INDEX('Hoja de Trabajo para listado'!$AB$155:$BA$1048576,MATCH($A1144,'Hoja de Trabajo para listado'!$AB$155:$AB$1048576,0),MATCH((CUADRO!M$4&amp;$E1144),'Hoja de Trabajo para listado'!$AB$151:$BA$151,0)),0)+IFERROR(INDEX('Hoja de Trabajo para listado'!$BC$155:$CB$1048576,MATCH($A1144,'Hoja de Trabajo para listado'!$BC$155:$BC$1048576,0),MATCH((CUADRO!M$4&amp;$E1144),'Hoja de Trabajo para listado'!$BC$151:$CB$151,0)),0)+IFERROR(INDEX('Hoja de Trabajo para listado'!$DE$153:$DG$274,MATCH($A1144,'Hoja de Trabajo para listado'!$DE$153:$DE$1048576,0),MATCH((CUADRO!M$4&amp;$E1144),'Hoja de Trabajo para listado'!$DE$151:$DG$151,0)),0)+IFERROR(INDEX('Hoja de Trabajo para listado'!$CD$155:$DC$1048576,MATCH($A1144,'Hoja de Trabajo para listado'!$CD$155:$CD$1048576,0),MATCH((CUADRO!M$4&amp;$E1144),'Hoja de Trabajo para listado'!$CD$151:$DC$151,0)),0)</f>
        <v>0</v>
      </c>
      <c r="N1144" s="243">
        <f ca="1">+IFERROR(INDEX('Hoja de Trabajo para listado'!$A$155:$Z$1048576,MATCH($A1144,'Hoja de Trabajo para listado'!$A$155:$A$1048576,0),MATCH((CUADRO!N$4&amp;$E1144),'Hoja de Trabajo para listado'!$A$151:$Z$151,0)),0)+IFERROR(INDEX('Hoja de Trabajo para listado'!$AB$155:$BA$1048576,MATCH($A1144,'Hoja de Trabajo para listado'!$AB$155:$AB$1048576,0),MATCH((CUADRO!N$4&amp;$E1144),'Hoja de Trabajo para listado'!$AB$151:$BA$151,0)),0)+IFERROR(INDEX('Hoja de Trabajo para listado'!$BC$155:$CB$1048576,MATCH($A1144,'Hoja de Trabajo para listado'!$BC$155:$BC$1048576,0),MATCH((CUADRO!N$4&amp;$E1144),'Hoja de Trabajo para listado'!$BC$151:$CB$151,0)),0)+IFERROR(INDEX('Hoja de Trabajo para listado'!$DE$153:$DG$274,MATCH($A1144,'Hoja de Trabajo para listado'!$DE$153:$DE$1048576,0),MATCH((CUADRO!N$4&amp;$E1144),'Hoja de Trabajo para listado'!$DE$151:$DG$151,0)),0)+IFERROR(INDEX('Hoja de Trabajo para listado'!$CD$155:$DC$1048576,MATCH($A1144,'Hoja de Trabajo para listado'!$CD$155:$CD$1048576,0),MATCH((CUADRO!N$4&amp;$E1144),'Hoja de Trabajo para listado'!$CD$151:$DC$151,0)),0)</f>
        <v>0</v>
      </c>
      <c r="O1144" s="243">
        <f ca="1">+IFERROR(INDEX('Hoja de Trabajo para listado'!$A$155:$Z$1048576,MATCH($A1144,'Hoja de Trabajo para listado'!$A$155:$A$1048576,0),MATCH((CUADRO!O$4&amp;$E1144),'Hoja de Trabajo para listado'!$A$151:$Z$151,0)),0)+IFERROR(INDEX('Hoja de Trabajo para listado'!$AB$155:$BA$1048576,MATCH($A1144,'Hoja de Trabajo para listado'!$AB$155:$AB$1048576,0),MATCH((CUADRO!O$4&amp;$E1144),'Hoja de Trabajo para listado'!$AB$151:$BA$151,0)),0)+IFERROR(INDEX('Hoja de Trabajo para listado'!$BC$155:$CB$1048576,MATCH($A1144,'Hoja de Trabajo para listado'!$BC$155:$BC$1048576,0),MATCH((CUADRO!O$4&amp;$E1144),'Hoja de Trabajo para listado'!$BC$151:$CB$151,0)),0)+IFERROR(INDEX('Hoja de Trabajo para listado'!$DE$153:$DG$274,MATCH($A1144,'Hoja de Trabajo para listado'!$DE$153:$DE$1048576,0),MATCH((CUADRO!O$4&amp;$E1144),'Hoja de Trabajo para listado'!$DE$151:$DG$151,0)),0)+IFERROR(INDEX('Hoja de Trabajo para listado'!$CD$155:$DC$1048576,MATCH($A1144,'Hoja de Trabajo para listado'!$CD$155:$CD$1048576,0),MATCH((CUADRO!O$4&amp;$E1144),'Hoja de Trabajo para listado'!$CD$151:$DC$151,0)),0)</f>
        <v>0</v>
      </c>
      <c r="P1144" s="243">
        <f ca="1">+IFERROR(INDEX('Hoja de Trabajo para listado'!$A$155:$Z$1048576,MATCH($A1144,'Hoja de Trabajo para listado'!$A$155:$A$1048576,0),MATCH((CUADRO!P$4&amp;$E1144),'Hoja de Trabajo para listado'!$A$151:$Z$151,0)),0)+IFERROR(INDEX('Hoja de Trabajo para listado'!$AB$155:$BA$1048576,MATCH($A1144,'Hoja de Trabajo para listado'!$AB$155:$AB$1048576,0),MATCH((CUADRO!P$4&amp;$E1144),'Hoja de Trabajo para listado'!$AB$151:$BA$151,0)),0)+IFERROR(INDEX('Hoja de Trabajo para listado'!$BC$155:$CB$1048576,MATCH($A1144,'Hoja de Trabajo para listado'!$BC$155:$BC$1048576,0),MATCH((CUADRO!P$4&amp;$E1144),'Hoja de Trabajo para listado'!$BC$151:$CB$151,0)),0)+IFERROR(INDEX('Hoja de Trabajo para listado'!$DE$153:$DG$274,MATCH($A1144,'Hoja de Trabajo para listado'!$DE$153:$DE$1048576,0),MATCH((CUADRO!P$4&amp;$E1144),'Hoja de Trabajo para listado'!$DE$151:$DG$151,0)),0)+IFERROR(INDEX('Hoja de Trabajo para listado'!$CD$155:$DC$1048576,MATCH($A1144,'Hoja de Trabajo para listado'!$CD$155:$CD$1048576,0),MATCH((CUADRO!P$4&amp;$E1144),'Hoja de Trabajo para listado'!$CD$151:$DC$151,0)),0)</f>
        <v>0</v>
      </c>
      <c r="Q1144" s="243">
        <f ca="1">+IFERROR(INDEX('Hoja de Trabajo para listado'!$A$155:$Z$1048576,MATCH($A1144,'Hoja de Trabajo para listado'!$A$155:$A$1048576,0),MATCH((CUADRO!Q$4&amp;$E1144),'Hoja de Trabajo para listado'!$A$151:$Z$151,0)),0)+IFERROR(INDEX('Hoja de Trabajo para listado'!$AB$155:$BA$1048576,MATCH($A1144,'Hoja de Trabajo para listado'!$AB$155:$AB$1048576,0),MATCH((CUADRO!Q$4&amp;$E1144),'Hoja de Trabajo para listado'!$AB$151:$BA$151,0)),0)+IFERROR(INDEX('Hoja de Trabajo para listado'!$BC$155:$CB$1048576,MATCH($A1144,'Hoja de Trabajo para listado'!$BC$155:$BC$1048576,0),MATCH((CUADRO!Q$4&amp;$E1144),'Hoja de Trabajo para listado'!$BC$151:$CB$151,0)),0)+IFERROR(INDEX('Hoja de Trabajo para listado'!$DE$153:$DG$274,MATCH($A1144,'Hoja de Trabajo para listado'!$DE$153:$DE$1048576,0),MATCH((CUADRO!Q$4&amp;$E1144),'Hoja de Trabajo para listado'!$DE$151:$DG$151,0)),0)+IFERROR(INDEX('Hoja de Trabajo para listado'!$CD$155:$DC$1048576,MATCH($A1144,'Hoja de Trabajo para listado'!$CD$155:$CD$1048576,0),MATCH((CUADRO!Q$4&amp;$E1144),'Hoja de Trabajo para listado'!$CD$151:$DC$151,0)),0)</f>
        <v>0</v>
      </c>
      <c r="R1144" s="243">
        <f t="shared" ca="1" si="41"/>
        <v>0</v>
      </c>
      <c r="S1144" s="256">
        <f ca="1">+R1143+R1144</f>
        <v>0</v>
      </c>
      <c r="T1144" s="243">
        <f ca="1">+S1144</f>
        <v>0</v>
      </c>
      <c r="U1144" s="242">
        <f t="shared" si="42"/>
        <v>2</v>
      </c>
      <c r="V1144" s="327" t="str">
        <f>+VLOOKUP(A1144,bd_lista!$A$3:$E$592,5,FALSE)</f>
        <v>Instituciones Descentralizadas Municipales</v>
      </c>
      <c r="W1144" s="398"/>
      <c r="X1144" s="240">
        <f>+VLOOKUP(A1144,[4]Sheet1!$A$13:$D$744,4,FALSE)</f>
        <v>0</v>
      </c>
      <c r="Y1144" s="240" t="e">
        <f>+VLOOKUP(X1144,bd_lista!$A$3:$C$592,3,FALSE)</f>
        <v>#N/A</v>
      </c>
      <c r="Z1144" s="288"/>
      <c r="AA1144" s="289"/>
    </row>
    <row r="1145" spans="1:27" customFormat="1" ht="15" hidden="1" customHeight="1">
      <c r="A1145" s="32">
        <v>2323</v>
      </c>
      <c r="B1145" s="393">
        <f>+A1145</f>
        <v>2323</v>
      </c>
      <c r="C1145" s="245" t="str">
        <f>+VLOOKUP(A1145,bd_lista!$A$3:$C$592,3,FALSE)</f>
        <v>ENTIDAD ASEO MUNICIPAL DE TARIJA</v>
      </c>
      <c r="D1145" s="395" t="str">
        <f>+C1145</f>
        <v>ENTIDAD ASEO MUNICIPAL DE TARIJA</v>
      </c>
      <c r="E1145" s="240" t="s">
        <v>1303</v>
      </c>
      <c r="F1145" s="241">
        <f ca="1">+IFERROR(INDEX('Hoja de Trabajo para listado'!$A$155:$Z$1048576,MATCH($A1145,'Hoja de Trabajo para listado'!$A$155:$A$1048576,0),MATCH((CUADRO!F$4&amp;$E1145),'Hoja de Trabajo para listado'!$A$151:$Z$151,0)),0)+IFERROR(INDEX('Hoja de Trabajo para listado'!$AB$155:$BA$1048576,MATCH($A1145,'Hoja de Trabajo para listado'!$AB$155:$AB$1048576,0),MATCH((CUADRO!F$4&amp;$E1145),'Hoja de Trabajo para listado'!$AB$151:$BA$151,0)),0)+IFERROR(INDEX('Hoja de Trabajo para listado'!$BC$155:$CB$1048576,MATCH($A1145,'Hoja de Trabajo para listado'!$BC$155:$BC$1048576,0),MATCH((CUADRO!F$4&amp;$E1145),'Hoja de Trabajo para listado'!$BC$151:$CB$151,0)),0)+IFERROR(INDEX('Hoja de Trabajo para listado'!$DE$153:$DG$274,MATCH($A1145,'Hoja de Trabajo para listado'!$DE$153:$DE$1048576,0),MATCH((CUADRO!F$4&amp;$E1145),'Hoja de Trabajo para listado'!$DE$151:$DG$151,0)),0)+IFERROR(INDEX('Hoja de Trabajo para listado'!$CD$155:$DC$1048576,MATCH($A1145,'Hoja de Trabajo para listado'!$CD$155:$CD$1048576,0),MATCH((CUADRO!F$4&amp;$E1145),'Hoja de Trabajo para listado'!$CD$151:$DC$151,0)),0)</f>
        <v>0</v>
      </c>
      <c r="G1145" s="241">
        <f ca="1">+IFERROR(INDEX('Hoja de Trabajo para listado'!$A$155:$Z$1048576,MATCH($A1145,'Hoja de Trabajo para listado'!$A$155:$A$1048576,0),MATCH((CUADRO!G$4&amp;$E1145),'Hoja de Trabajo para listado'!$A$151:$Z$151,0)),0)+IFERROR(INDEX('Hoja de Trabajo para listado'!$AB$155:$BA$1048576,MATCH($A1145,'Hoja de Trabajo para listado'!$AB$155:$AB$1048576,0),MATCH((CUADRO!G$4&amp;$E1145),'Hoja de Trabajo para listado'!$AB$151:$BA$151,0)),0)+IFERROR(INDEX('Hoja de Trabajo para listado'!$BC$155:$CB$1048576,MATCH($A1145,'Hoja de Trabajo para listado'!$BC$155:$BC$1048576,0),MATCH((CUADRO!G$4&amp;$E1145),'Hoja de Trabajo para listado'!$BC$151:$CB$151,0)),0)+IFERROR(INDEX('Hoja de Trabajo para listado'!$DE$153:$DG$274,MATCH($A1145,'Hoja de Trabajo para listado'!$DE$153:$DE$1048576,0),MATCH((CUADRO!G$4&amp;$E1145),'Hoja de Trabajo para listado'!$DE$151:$DG$151,0)),0)+IFERROR(INDEX('Hoja de Trabajo para listado'!$CD$155:$DC$1048576,MATCH($A1145,'Hoja de Trabajo para listado'!$CD$155:$CD$1048576,0),MATCH((CUADRO!G$4&amp;$E1145),'Hoja de Trabajo para listado'!$CD$151:$DC$151,0)),0)</f>
        <v>0</v>
      </c>
      <c r="H1145" s="241">
        <f ca="1">+IFERROR(INDEX('Hoja de Trabajo para listado'!$A$155:$Z$1048576,MATCH($A1145,'Hoja de Trabajo para listado'!$A$155:$A$1048576,0),MATCH((CUADRO!H$4&amp;$E1145),'Hoja de Trabajo para listado'!$A$151:$Z$151,0)),0)+IFERROR(INDEX('Hoja de Trabajo para listado'!$AB$155:$BA$1048576,MATCH($A1145,'Hoja de Trabajo para listado'!$AB$155:$AB$1048576,0),MATCH((CUADRO!H$4&amp;$E1145),'Hoja de Trabajo para listado'!$AB$151:$BA$151,0)),0)+IFERROR(INDEX('Hoja de Trabajo para listado'!$BC$155:$CB$1048576,MATCH($A1145,'Hoja de Trabajo para listado'!$BC$155:$BC$1048576,0),MATCH((CUADRO!H$4&amp;$E1145),'Hoja de Trabajo para listado'!$BC$151:$CB$151,0)),0)+IFERROR(INDEX('Hoja de Trabajo para listado'!$DE$153:$DG$274,MATCH($A1145,'Hoja de Trabajo para listado'!$DE$153:$DE$1048576,0),MATCH((CUADRO!H$4&amp;$E1145),'Hoja de Trabajo para listado'!$DE$151:$DG$151,0)),0)+IFERROR(INDEX('Hoja de Trabajo para listado'!$CD$155:$DC$1048576,MATCH($A1145,'Hoja de Trabajo para listado'!$CD$155:$CD$1048576,0),MATCH((CUADRO!H$4&amp;$E1145),'Hoja de Trabajo para listado'!$CD$151:$DC$151,0)),0)</f>
        <v>0</v>
      </c>
      <c r="I1145" s="241">
        <f ca="1">+IFERROR(INDEX('Hoja de Trabajo para listado'!$A$155:$Z$1048576,MATCH($A1145,'Hoja de Trabajo para listado'!$A$155:$A$1048576,0),MATCH((CUADRO!I$4&amp;$E1145),'Hoja de Trabajo para listado'!$A$151:$Z$151,0)),0)+IFERROR(INDEX('Hoja de Trabajo para listado'!$AB$155:$BA$1048576,MATCH($A1145,'Hoja de Trabajo para listado'!$AB$155:$AB$1048576,0),MATCH((CUADRO!I$4&amp;$E1145),'Hoja de Trabajo para listado'!$AB$151:$BA$151,0)),0)+IFERROR(INDEX('Hoja de Trabajo para listado'!$BC$155:$CB$1048576,MATCH($A1145,'Hoja de Trabajo para listado'!$BC$155:$BC$1048576,0),MATCH((CUADRO!I$4&amp;$E1145),'Hoja de Trabajo para listado'!$BC$151:$CB$151,0)),0)+IFERROR(INDEX('Hoja de Trabajo para listado'!$DE$153:$DG$274,MATCH($A1145,'Hoja de Trabajo para listado'!$DE$153:$DE$1048576,0),MATCH((CUADRO!I$4&amp;$E1145),'Hoja de Trabajo para listado'!$DE$151:$DG$151,0)),0)+IFERROR(INDEX('Hoja de Trabajo para listado'!$CD$155:$DC$1048576,MATCH($A1145,'Hoja de Trabajo para listado'!$CD$155:$CD$1048576,0),MATCH((CUADRO!I$4&amp;$E1145),'Hoja de Trabajo para listado'!$CD$151:$DC$151,0)),0)</f>
        <v>0</v>
      </c>
      <c r="J1145" s="241">
        <f ca="1">+IFERROR(INDEX('Hoja de Trabajo para listado'!$A$155:$Z$1048576,MATCH($A1145,'Hoja de Trabajo para listado'!$A$155:$A$1048576,0),MATCH((CUADRO!J$4&amp;$E1145),'Hoja de Trabajo para listado'!$A$151:$Z$151,0)),0)+IFERROR(INDEX('Hoja de Trabajo para listado'!$AB$155:$BA$1048576,MATCH($A1145,'Hoja de Trabajo para listado'!$AB$155:$AB$1048576,0),MATCH((CUADRO!J$4&amp;$E1145),'Hoja de Trabajo para listado'!$AB$151:$BA$151,0)),0)+IFERROR(INDEX('Hoja de Trabajo para listado'!$BC$155:$CB$1048576,MATCH($A1145,'Hoja de Trabajo para listado'!$BC$155:$BC$1048576,0),MATCH((CUADRO!J$4&amp;$E1145),'Hoja de Trabajo para listado'!$BC$151:$CB$151,0)),0)+IFERROR(INDEX('Hoja de Trabajo para listado'!$DE$153:$DG$274,MATCH($A1145,'Hoja de Trabajo para listado'!$DE$153:$DE$1048576,0),MATCH((CUADRO!J$4&amp;$E1145),'Hoja de Trabajo para listado'!$DE$151:$DG$151,0)),0)+IFERROR(INDEX('Hoja de Trabajo para listado'!$CD$155:$DC$1048576,MATCH($A1145,'Hoja de Trabajo para listado'!$CD$155:$CD$1048576,0),MATCH((CUADRO!J$4&amp;$E1145),'Hoja de Trabajo para listado'!$CD$151:$DC$151,0)),0)</f>
        <v>0</v>
      </c>
      <c r="K1145" s="241">
        <f ca="1">+IFERROR(INDEX('Hoja de Trabajo para listado'!$A$155:$Z$1048576,MATCH($A1145,'Hoja de Trabajo para listado'!$A$155:$A$1048576,0),MATCH((CUADRO!K$4&amp;$E1145),'Hoja de Trabajo para listado'!$A$151:$Z$151,0)),0)+IFERROR(INDEX('Hoja de Trabajo para listado'!$AB$155:$BA$1048576,MATCH($A1145,'Hoja de Trabajo para listado'!$AB$155:$AB$1048576,0),MATCH((CUADRO!K$4&amp;$E1145),'Hoja de Trabajo para listado'!$AB$151:$BA$151,0)),0)+IFERROR(INDEX('Hoja de Trabajo para listado'!$BC$155:$CB$1048576,MATCH($A1145,'Hoja de Trabajo para listado'!$BC$155:$BC$1048576,0),MATCH((CUADRO!K$4&amp;$E1145),'Hoja de Trabajo para listado'!$BC$151:$CB$151,0)),0)+IFERROR(INDEX('Hoja de Trabajo para listado'!$DE$153:$DG$274,MATCH($A1145,'Hoja de Trabajo para listado'!$DE$153:$DE$1048576,0),MATCH((CUADRO!K$4&amp;$E1145),'Hoja de Trabajo para listado'!$DE$151:$DG$151,0)),0)+IFERROR(INDEX('Hoja de Trabajo para listado'!$CD$155:$DC$1048576,MATCH($A1145,'Hoja de Trabajo para listado'!$CD$155:$CD$1048576,0),MATCH((CUADRO!K$4&amp;$E1145),'Hoja de Trabajo para listado'!$CD$151:$DC$151,0)),0)</f>
        <v>0</v>
      </c>
      <c r="L1145" s="241">
        <f ca="1">+IFERROR(INDEX('Hoja de Trabajo para listado'!$A$155:$Z$1048576,MATCH($A1145,'Hoja de Trabajo para listado'!$A$155:$A$1048576,0),MATCH((CUADRO!L$4&amp;$E1145),'Hoja de Trabajo para listado'!$A$151:$Z$151,0)),0)+IFERROR(INDEX('Hoja de Trabajo para listado'!$AB$155:$BA$1048576,MATCH($A1145,'Hoja de Trabajo para listado'!$AB$155:$AB$1048576,0),MATCH((CUADRO!L$4&amp;$E1145),'Hoja de Trabajo para listado'!$AB$151:$BA$151,0)),0)+IFERROR(INDEX('Hoja de Trabajo para listado'!$BC$155:$CB$1048576,MATCH($A1145,'Hoja de Trabajo para listado'!$BC$155:$BC$1048576,0),MATCH((CUADRO!L$4&amp;$E1145),'Hoja de Trabajo para listado'!$BC$151:$CB$151,0)),0)+IFERROR(INDEX('Hoja de Trabajo para listado'!$DE$153:$DG$274,MATCH($A1145,'Hoja de Trabajo para listado'!$DE$153:$DE$1048576,0),MATCH((CUADRO!L$4&amp;$E1145),'Hoja de Trabajo para listado'!$DE$151:$DG$151,0)),0)+IFERROR(INDEX('Hoja de Trabajo para listado'!$CD$155:$DC$1048576,MATCH($A1145,'Hoja de Trabajo para listado'!$CD$155:$CD$1048576,0),MATCH((CUADRO!L$4&amp;$E1145),'Hoja de Trabajo para listado'!$CD$151:$DC$151,0)),0)</f>
        <v>0</v>
      </c>
      <c r="M1145" s="241">
        <f ca="1">+IFERROR(INDEX('Hoja de Trabajo para listado'!$A$155:$Z$1048576,MATCH($A1145,'Hoja de Trabajo para listado'!$A$155:$A$1048576,0),MATCH((CUADRO!M$4&amp;$E1145),'Hoja de Trabajo para listado'!$A$151:$Z$151,0)),0)+IFERROR(INDEX('Hoja de Trabajo para listado'!$AB$155:$BA$1048576,MATCH($A1145,'Hoja de Trabajo para listado'!$AB$155:$AB$1048576,0),MATCH((CUADRO!M$4&amp;$E1145),'Hoja de Trabajo para listado'!$AB$151:$BA$151,0)),0)+IFERROR(INDEX('Hoja de Trabajo para listado'!$BC$155:$CB$1048576,MATCH($A1145,'Hoja de Trabajo para listado'!$BC$155:$BC$1048576,0),MATCH((CUADRO!M$4&amp;$E1145),'Hoja de Trabajo para listado'!$BC$151:$CB$151,0)),0)+IFERROR(INDEX('Hoja de Trabajo para listado'!$DE$153:$DG$274,MATCH($A1145,'Hoja de Trabajo para listado'!$DE$153:$DE$1048576,0),MATCH((CUADRO!M$4&amp;$E1145),'Hoja de Trabajo para listado'!$DE$151:$DG$151,0)),0)+IFERROR(INDEX('Hoja de Trabajo para listado'!$CD$155:$DC$1048576,MATCH($A1145,'Hoja de Trabajo para listado'!$CD$155:$CD$1048576,0),MATCH((CUADRO!M$4&amp;$E1145),'Hoja de Trabajo para listado'!$CD$151:$DC$151,0)),0)</f>
        <v>0</v>
      </c>
      <c r="N1145" s="241">
        <f ca="1">+IFERROR(INDEX('Hoja de Trabajo para listado'!$A$155:$Z$1048576,MATCH($A1145,'Hoja de Trabajo para listado'!$A$155:$A$1048576,0),MATCH((CUADRO!N$4&amp;$E1145),'Hoja de Trabajo para listado'!$A$151:$Z$151,0)),0)+IFERROR(INDEX('Hoja de Trabajo para listado'!$AB$155:$BA$1048576,MATCH($A1145,'Hoja de Trabajo para listado'!$AB$155:$AB$1048576,0),MATCH((CUADRO!N$4&amp;$E1145),'Hoja de Trabajo para listado'!$AB$151:$BA$151,0)),0)+IFERROR(INDEX('Hoja de Trabajo para listado'!$BC$155:$CB$1048576,MATCH($A1145,'Hoja de Trabajo para listado'!$BC$155:$BC$1048576,0),MATCH((CUADRO!N$4&amp;$E1145),'Hoja de Trabajo para listado'!$BC$151:$CB$151,0)),0)+IFERROR(INDEX('Hoja de Trabajo para listado'!$DE$153:$DG$274,MATCH($A1145,'Hoja de Trabajo para listado'!$DE$153:$DE$1048576,0),MATCH((CUADRO!N$4&amp;$E1145),'Hoja de Trabajo para listado'!$DE$151:$DG$151,0)),0)+IFERROR(INDEX('Hoja de Trabajo para listado'!$CD$155:$DC$1048576,MATCH($A1145,'Hoja de Trabajo para listado'!$CD$155:$CD$1048576,0),MATCH((CUADRO!N$4&amp;$E1145),'Hoja de Trabajo para listado'!$CD$151:$DC$151,0)),0)</f>
        <v>0</v>
      </c>
      <c r="O1145" s="241">
        <f ca="1">+IFERROR(INDEX('Hoja de Trabajo para listado'!$A$155:$Z$1048576,MATCH($A1145,'Hoja de Trabajo para listado'!$A$155:$A$1048576,0),MATCH((CUADRO!O$4&amp;$E1145),'Hoja de Trabajo para listado'!$A$151:$Z$151,0)),0)+IFERROR(INDEX('Hoja de Trabajo para listado'!$AB$155:$BA$1048576,MATCH($A1145,'Hoja de Trabajo para listado'!$AB$155:$AB$1048576,0),MATCH((CUADRO!O$4&amp;$E1145),'Hoja de Trabajo para listado'!$AB$151:$BA$151,0)),0)+IFERROR(INDEX('Hoja de Trabajo para listado'!$BC$155:$CB$1048576,MATCH($A1145,'Hoja de Trabajo para listado'!$BC$155:$BC$1048576,0),MATCH((CUADRO!O$4&amp;$E1145),'Hoja de Trabajo para listado'!$BC$151:$CB$151,0)),0)+IFERROR(INDEX('Hoja de Trabajo para listado'!$DE$153:$DG$274,MATCH($A1145,'Hoja de Trabajo para listado'!$DE$153:$DE$1048576,0),MATCH((CUADRO!O$4&amp;$E1145),'Hoja de Trabajo para listado'!$DE$151:$DG$151,0)),0)+IFERROR(INDEX('Hoja de Trabajo para listado'!$CD$155:$DC$1048576,MATCH($A1145,'Hoja de Trabajo para listado'!$CD$155:$CD$1048576,0),MATCH((CUADRO!O$4&amp;$E1145),'Hoja de Trabajo para listado'!$CD$151:$DC$151,0)),0)</f>
        <v>0</v>
      </c>
      <c r="P1145" s="241">
        <f ca="1">+IFERROR(INDEX('Hoja de Trabajo para listado'!$A$155:$Z$1048576,MATCH($A1145,'Hoja de Trabajo para listado'!$A$155:$A$1048576,0),MATCH((CUADRO!P$4&amp;$E1145),'Hoja de Trabajo para listado'!$A$151:$Z$151,0)),0)+IFERROR(INDEX('Hoja de Trabajo para listado'!$AB$155:$BA$1048576,MATCH($A1145,'Hoja de Trabajo para listado'!$AB$155:$AB$1048576,0),MATCH((CUADRO!P$4&amp;$E1145),'Hoja de Trabajo para listado'!$AB$151:$BA$151,0)),0)+IFERROR(INDEX('Hoja de Trabajo para listado'!$BC$155:$CB$1048576,MATCH($A1145,'Hoja de Trabajo para listado'!$BC$155:$BC$1048576,0),MATCH((CUADRO!P$4&amp;$E1145),'Hoja de Trabajo para listado'!$BC$151:$CB$151,0)),0)+IFERROR(INDEX('Hoja de Trabajo para listado'!$DE$153:$DG$274,MATCH($A1145,'Hoja de Trabajo para listado'!$DE$153:$DE$1048576,0),MATCH((CUADRO!P$4&amp;$E1145),'Hoja de Trabajo para listado'!$DE$151:$DG$151,0)),0)+IFERROR(INDEX('Hoja de Trabajo para listado'!$CD$155:$DC$1048576,MATCH($A1145,'Hoja de Trabajo para listado'!$CD$155:$CD$1048576,0),MATCH((CUADRO!P$4&amp;$E1145),'Hoja de Trabajo para listado'!$CD$151:$DC$151,0)),0)</f>
        <v>0</v>
      </c>
      <c r="Q1145" s="241">
        <f ca="1">+IFERROR(INDEX('Hoja de Trabajo para listado'!$A$155:$Z$1048576,MATCH($A1145,'Hoja de Trabajo para listado'!$A$155:$A$1048576,0),MATCH((CUADRO!Q$4&amp;$E1145),'Hoja de Trabajo para listado'!$A$151:$Z$151,0)),0)+IFERROR(INDEX('Hoja de Trabajo para listado'!$AB$155:$BA$1048576,MATCH($A1145,'Hoja de Trabajo para listado'!$AB$155:$AB$1048576,0),MATCH((CUADRO!Q$4&amp;$E1145),'Hoja de Trabajo para listado'!$AB$151:$BA$151,0)),0)+IFERROR(INDEX('Hoja de Trabajo para listado'!$BC$155:$CB$1048576,MATCH($A1145,'Hoja de Trabajo para listado'!$BC$155:$BC$1048576,0),MATCH((CUADRO!Q$4&amp;$E1145),'Hoja de Trabajo para listado'!$BC$151:$CB$151,0)),0)+IFERROR(INDEX('Hoja de Trabajo para listado'!$DE$153:$DG$274,MATCH($A1145,'Hoja de Trabajo para listado'!$DE$153:$DE$1048576,0),MATCH((CUADRO!Q$4&amp;$E1145),'Hoja de Trabajo para listado'!$DE$151:$DG$151,0)),0)+IFERROR(INDEX('Hoja de Trabajo para listado'!$CD$155:$DC$1048576,MATCH($A1145,'Hoja de Trabajo para listado'!$CD$155:$CD$1048576,0),MATCH((CUADRO!Q$4&amp;$E1145),'Hoja de Trabajo para listado'!$CD$151:$DC$151,0)),0)</f>
        <v>0</v>
      </c>
      <c r="R1145" s="241">
        <f t="shared" ca="1" si="41"/>
        <v>0</v>
      </c>
      <c r="S1145" s="247"/>
      <c r="T1145" s="241">
        <f ca="1">+T1146</f>
        <v>0</v>
      </c>
      <c r="U1145" s="240">
        <f t="shared" si="42"/>
        <v>1</v>
      </c>
      <c r="V1145" s="327" t="str">
        <f>+VLOOKUP(A1145,bd_lista!$A$3:$E$592,5,FALSE)</f>
        <v>Instituciones Descentralizadas Municipales</v>
      </c>
      <c r="W1145" s="397" t="str">
        <f>+V1145</f>
        <v>Instituciones Descentralizadas Municipales</v>
      </c>
      <c r="X1145" s="240">
        <f>+VLOOKUP(A1145,[4]Sheet1!$A$13:$D$744,4,FALSE)</f>
        <v>0</v>
      </c>
      <c r="Y1145" s="240" t="e">
        <f>+VLOOKUP(X1145,bd_lista!$A$3:$C$592,3,FALSE)</f>
        <v>#N/A</v>
      </c>
      <c r="Z1145" s="290">
        <f>+X1145</f>
        <v>0</v>
      </c>
      <c r="AA1145" s="291" t="e">
        <f>+Y1145</f>
        <v>#N/A</v>
      </c>
    </row>
    <row r="1146" spans="1:27" customFormat="1" ht="15" hidden="1" customHeight="1">
      <c r="A1146" s="32">
        <v>2323</v>
      </c>
      <c r="B1146" s="394"/>
      <c r="C1146" s="245" t="str">
        <f>+VLOOKUP(A1146,bd_lista!$A$3:$C$592,3,FALSE)</f>
        <v>ENTIDAD ASEO MUNICIPAL DE TARIJA</v>
      </c>
      <c r="D1146" s="396"/>
      <c r="E1146" s="242" t="s">
        <v>1304</v>
      </c>
      <c r="F1146" s="243">
        <f ca="1">+IFERROR(INDEX('Hoja de Trabajo para listado'!$A$155:$Z$1048576,MATCH($A1146,'Hoja de Trabajo para listado'!$A$155:$A$1048576,0),MATCH((CUADRO!F$4&amp;$E1146),'Hoja de Trabajo para listado'!$A$151:$Z$151,0)),0)+IFERROR(INDEX('Hoja de Trabajo para listado'!$AB$155:$BA$1048576,MATCH($A1146,'Hoja de Trabajo para listado'!$AB$155:$AB$1048576,0),MATCH((CUADRO!F$4&amp;$E1146),'Hoja de Trabajo para listado'!$AB$151:$BA$151,0)),0)+IFERROR(INDEX('Hoja de Trabajo para listado'!$BC$155:$CB$1048576,MATCH($A1146,'Hoja de Trabajo para listado'!$BC$155:$BC$1048576,0),MATCH((CUADRO!F$4&amp;$E1146),'Hoja de Trabajo para listado'!$BC$151:$CB$151,0)),0)+IFERROR(INDEX('Hoja de Trabajo para listado'!$DE$153:$DG$274,MATCH($A1146,'Hoja de Trabajo para listado'!$DE$153:$DE$1048576,0),MATCH((CUADRO!F$4&amp;$E1146),'Hoja de Trabajo para listado'!$DE$151:$DG$151,0)),0)+IFERROR(INDEX('Hoja de Trabajo para listado'!$CD$155:$DC$1048576,MATCH($A1146,'Hoja de Trabajo para listado'!$CD$155:$CD$1048576,0),MATCH((CUADRO!F$4&amp;$E1146),'Hoja de Trabajo para listado'!$CD$151:$DC$151,0)),0)</f>
        <v>0</v>
      </c>
      <c r="G1146" s="243">
        <f ca="1">+IFERROR(INDEX('Hoja de Trabajo para listado'!$A$155:$Z$1048576,MATCH($A1146,'Hoja de Trabajo para listado'!$A$155:$A$1048576,0),MATCH((CUADRO!G$4&amp;$E1146),'Hoja de Trabajo para listado'!$A$151:$Z$151,0)),0)+IFERROR(INDEX('Hoja de Trabajo para listado'!$AB$155:$BA$1048576,MATCH($A1146,'Hoja de Trabajo para listado'!$AB$155:$AB$1048576,0),MATCH((CUADRO!G$4&amp;$E1146),'Hoja de Trabajo para listado'!$AB$151:$BA$151,0)),0)+IFERROR(INDEX('Hoja de Trabajo para listado'!$BC$155:$CB$1048576,MATCH($A1146,'Hoja de Trabajo para listado'!$BC$155:$BC$1048576,0),MATCH((CUADRO!G$4&amp;$E1146),'Hoja de Trabajo para listado'!$BC$151:$CB$151,0)),0)+IFERROR(INDEX('Hoja de Trabajo para listado'!$DE$153:$DG$274,MATCH($A1146,'Hoja de Trabajo para listado'!$DE$153:$DE$1048576,0),MATCH((CUADRO!G$4&amp;$E1146),'Hoja de Trabajo para listado'!$DE$151:$DG$151,0)),0)+IFERROR(INDEX('Hoja de Trabajo para listado'!$CD$155:$DC$1048576,MATCH($A1146,'Hoja de Trabajo para listado'!$CD$155:$CD$1048576,0),MATCH((CUADRO!G$4&amp;$E1146),'Hoja de Trabajo para listado'!$CD$151:$DC$151,0)),0)</f>
        <v>0</v>
      </c>
      <c r="H1146" s="243">
        <f ca="1">+IFERROR(INDEX('Hoja de Trabajo para listado'!$A$155:$Z$1048576,MATCH($A1146,'Hoja de Trabajo para listado'!$A$155:$A$1048576,0),MATCH((CUADRO!H$4&amp;$E1146),'Hoja de Trabajo para listado'!$A$151:$Z$151,0)),0)+IFERROR(INDEX('Hoja de Trabajo para listado'!$AB$155:$BA$1048576,MATCH($A1146,'Hoja de Trabajo para listado'!$AB$155:$AB$1048576,0),MATCH((CUADRO!H$4&amp;$E1146),'Hoja de Trabajo para listado'!$AB$151:$BA$151,0)),0)+IFERROR(INDEX('Hoja de Trabajo para listado'!$BC$155:$CB$1048576,MATCH($A1146,'Hoja de Trabajo para listado'!$BC$155:$BC$1048576,0),MATCH((CUADRO!H$4&amp;$E1146),'Hoja de Trabajo para listado'!$BC$151:$CB$151,0)),0)+IFERROR(INDEX('Hoja de Trabajo para listado'!$DE$153:$DG$274,MATCH($A1146,'Hoja de Trabajo para listado'!$DE$153:$DE$1048576,0),MATCH((CUADRO!H$4&amp;$E1146),'Hoja de Trabajo para listado'!$DE$151:$DG$151,0)),0)+IFERROR(INDEX('Hoja de Trabajo para listado'!$CD$155:$DC$1048576,MATCH($A1146,'Hoja de Trabajo para listado'!$CD$155:$CD$1048576,0),MATCH((CUADRO!H$4&amp;$E1146),'Hoja de Trabajo para listado'!$CD$151:$DC$151,0)),0)</f>
        <v>0</v>
      </c>
      <c r="I1146" s="243">
        <f ca="1">+IFERROR(INDEX('Hoja de Trabajo para listado'!$A$155:$Z$1048576,MATCH($A1146,'Hoja de Trabajo para listado'!$A$155:$A$1048576,0),MATCH((CUADRO!I$4&amp;$E1146),'Hoja de Trabajo para listado'!$A$151:$Z$151,0)),0)+IFERROR(INDEX('Hoja de Trabajo para listado'!$AB$155:$BA$1048576,MATCH($A1146,'Hoja de Trabajo para listado'!$AB$155:$AB$1048576,0),MATCH((CUADRO!I$4&amp;$E1146),'Hoja de Trabajo para listado'!$AB$151:$BA$151,0)),0)+IFERROR(INDEX('Hoja de Trabajo para listado'!$BC$155:$CB$1048576,MATCH($A1146,'Hoja de Trabajo para listado'!$BC$155:$BC$1048576,0),MATCH((CUADRO!I$4&amp;$E1146),'Hoja de Trabajo para listado'!$BC$151:$CB$151,0)),0)+IFERROR(INDEX('Hoja de Trabajo para listado'!$DE$153:$DG$274,MATCH($A1146,'Hoja de Trabajo para listado'!$DE$153:$DE$1048576,0),MATCH((CUADRO!I$4&amp;$E1146),'Hoja de Trabajo para listado'!$DE$151:$DG$151,0)),0)+IFERROR(INDEX('Hoja de Trabajo para listado'!$CD$155:$DC$1048576,MATCH($A1146,'Hoja de Trabajo para listado'!$CD$155:$CD$1048576,0),MATCH((CUADRO!I$4&amp;$E1146),'Hoja de Trabajo para listado'!$CD$151:$DC$151,0)),0)</f>
        <v>0</v>
      </c>
      <c r="J1146" s="243">
        <f ca="1">+IFERROR(INDEX('Hoja de Trabajo para listado'!$A$155:$Z$1048576,MATCH($A1146,'Hoja de Trabajo para listado'!$A$155:$A$1048576,0),MATCH((CUADRO!J$4&amp;$E1146),'Hoja de Trabajo para listado'!$A$151:$Z$151,0)),0)+IFERROR(INDEX('Hoja de Trabajo para listado'!$AB$155:$BA$1048576,MATCH($A1146,'Hoja de Trabajo para listado'!$AB$155:$AB$1048576,0),MATCH((CUADRO!J$4&amp;$E1146),'Hoja de Trabajo para listado'!$AB$151:$BA$151,0)),0)+IFERROR(INDEX('Hoja de Trabajo para listado'!$BC$155:$CB$1048576,MATCH($A1146,'Hoja de Trabajo para listado'!$BC$155:$BC$1048576,0),MATCH((CUADRO!J$4&amp;$E1146),'Hoja de Trabajo para listado'!$BC$151:$CB$151,0)),0)+IFERROR(INDEX('Hoja de Trabajo para listado'!$DE$153:$DG$274,MATCH($A1146,'Hoja de Trabajo para listado'!$DE$153:$DE$1048576,0),MATCH((CUADRO!J$4&amp;$E1146),'Hoja de Trabajo para listado'!$DE$151:$DG$151,0)),0)+IFERROR(INDEX('Hoja de Trabajo para listado'!$CD$155:$DC$1048576,MATCH($A1146,'Hoja de Trabajo para listado'!$CD$155:$CD$1048576,0),MATCH((CUADRO!J$4&amp;$E1146),'Hoja de Trabajo para listado'!$CD$151:$DC$151,0)),0)</f>
        <v>0</v>
      </c>
      <c r="K1146" s="243">
        <f ca="1">+IFERROR(INDEX('Hoja de Trabajo para listado'!$A$155:$Z$1048576,MATCH($A1146,'Hoja de Trabajo para listado'!$A$155:$A$1048576,0),MATCH((CUADRO!K$4&amp;$E1146),'Hoja de Trabajo para listado'!$A$151:$Z$151,0)),0)+IFERROR(INDEX('Hoja de Trabajo para listado'!$AB$155:$BA$1048576,MATCH($A1146,'Hoja de Trabajo para listado'!$AB$155:$AB$1048576,0),MATCH((CUADRO!K$4&amp;$E1146),'Hoja de Trabajo para listado'!$AB$151:$BA$151,0)),0)+IFERROR(INDEX('Hoja de Trabajo para listado'!$BC$155:$CB$1048576,MATCH($A1146,'Hoja de Trabajo para listado'!$BC$155:$BC$1048576,0),MATCH((CUADRO!K$4&amp;$E1146),'Hoja de Trabajo para listado'!$BC$151:$CB$151,0)),0)+IFERROR(INDEX('Hoja de Trabajo para listado'!$DE$153:$DG$274,MATCH($A1146,'Hoja de Trabajo para listado'!$DE$153:$DE$1048576,0),MATCH((CUADRO!K$4&amp;$E1146),'Hoja de Trabajo para listado'!$DE$151:$DG$151,0)),0)+IFERROR(INDEX('Hoja de Trabajo para listado'!$CD$155:$DC$1048576,MATCH($A1146,'Hoja de Trabajo para listado'!$CD$155:$CD$1048576,0),MATCH((CUADRO!K$4&amp;$E1146),'Hoja de Trabajo para listado'!$CD$151:$DC$151,0)),0)</f>
        <v>0</v>
      </c>
      <c r="L1146" s="243">
        <f ca="1">+IFERROR(INDEX('Hoja de Trabajo para listado'!$A$155:$Z$1048576,MATCH($A1146,'Hoja de Trabajo para listado'!$A$155:$A$1048576,0),MATCH((CUADRO!L$4&amp;$E1146),'Hoja de Trabajo para listado'!$A$151:$Z$151,0)),0)+IFERROR(INDEX('Hoja de Trabajo para listado'!$AB$155:$BA$1048576,MATCH($A1146,'Hoja de Trabajo para listado'!$AB$155:$AB$1048576,0),MATCH((CUADRO!L$4&amp;$E1146),'Hoja de Trabajo para listado'!$AB$151:$BA$151,0)),0)+IFERROR(INDEX('Hoja de Trabajo para listado'!$BC$155:$CB$1048576,MATCH($A1146,'Hoja de Trabajo para listado'!$BC$155:$BC$1048576,0),MATCH((CUADRO!L$4&amp;$E1146),'Hoja de Trabajo para listado'!$BC$151:$CB$151,0)),0)+IFERROR(INDEX('Hoja de Trabajo para listado'!$DE$153:$DG$274,MATCH($A1146,'Hoja de Trabajo para listado'!$DE$153:$DE$1048576,0),MATCH((CUADRO!L$4&amp;$E1146),'Hoja de Trabajo para listado'!$DE$151:$DG$151,0)),0)+IFERROR(INDEX('Hoja de Trabajo para listado'!$CD$155:$DC$1048576,MATCH($A1146,'Hoja de Trabajo para listado'!$CD$155:$CD$1048576,0),MATCH((CUADRO!L$4&amp;$E1146),'Hoja de Trabajo para listado'!$CD$151:$DC$151,0)),0)</f>
        <v>0</v>
      </c>
      <c r="M1146" s="243">
        <f ca="1">+IFERROR(INDEX('Hoja de Trabajo para listado'!$A$155:$Z$1048576,MATCH($A1146,'Hoja de Trabajo para listado'!$A$155:$A$1048576,0),MATCH((CUADRO!M$4&amp;$E1146),'Hoja de Trabajo para listado'!$A$151:$Z$151,0)),0)+IFERROR(INDEX('Hoja de Trabajo para listado'!$AB$155:$BA$1048576,MATCH($A1146,'Hoja de Trabajo para listado'!$AB$155:$AB$1048576,0),MATCH((CUADRO!M$4&amp;$E1146),'Hoja de Trabajo para listado'!$AB$151:$BA$151,0)),0)+IFERROR(INDEX('Hoja de Trabajo para listado'!$BC$155:$CB$1048576,MATCH($A1146,'Hoja de Trabajo para listado'!$BC$155:$BC$1048576,0),MATCH((CUADRO!M$4&amp;$E1146),'Hoja de Trabajo para listado'!$BC$151:$CB$151,0)),0)+IFERROR(INDEX('Hoja de Trabajo para listado'!$DE$153:$DG$274,MATCH($A1146,'Hoja de Trabajo para listado'!$DE$153:$DE$1048576,0),MATCH((CUADRO!M$4&amp;$E1146),'Hoja de Trabajo para listado'!$DE$151:$DG$151,0)),0)+IFERROR(INDEX('Hoja de Trabajo para listado'!$CD$155:$DC$1048576,MATCH($A1146,'Hoja de Trabajo para listado'!$CD$155:$CD$1048576,0),MATCH((CUADRO!M$4&amp;$E1146),'Hoja de Trabajo para listado'!$CD$151:$DC$151,0)),0)</f>
        <v>0</v>
      </c>
      <c r="N1146" s="243">
        <f ca="1">+IFERROR(INDEX('Hoja de Trabajo para listado'!$A$155:$Z$1048576,MATCH($A1146,'Hoja de Trabajo para listado'!$A$155:$A$1048576,0),MATCH((CUADRO!N$4&amp;$E1146),'Hoja de Trabajo para listado'!$A$151:$Z$151,0)),0)+IFERROR(INDEX('Hoja de Trabajo para listado'!$AB$155:$BA$1048576,MATCH($A1146,'Hoja de Trabajo para listado'!$AB$155:$AB$1048576,0),MATCH((CUADRO!N$4&amp;$E1146),'Hoja de Trabajo para listado'!$AB$151:$BA$151,0)),0)+IFERROR(INDEX('Hoja de Trabajo para listado'!$BC$155:$CB$1048576,MATCH($A1146,'Hoja de Trabajo para listado'!$BC$155:$BC$1048576,0),MATCH((CUADRO!N$4&amp;$E1146),'Hoja de Trabajo para listado'!$BC$151:$CB$151,0)),0)+IFERROR(INDEX('Hoja de Trabajo para listado'!$DE$153:$DG$274,MATCH($A1146,'Hoja de Trabajo para listado'!$DE$153:$DE$1048576,0),MATCH((CUADRO!N$4&amp;$E1146),'Hoja de Trabajo para listado'!$DE$151:$DG$151,0)),0)+IFERROR(INDEX('Hoja de Trabajo para listado'!$CD$155:$DC$1048576,MATCH($A1146,'Hoja de Trabajo para listado'!$CD$155:$CD$1048576,0),MATCH((CUADRO!N$4&amp;$E1146),'Hoja de Trabajo para listado'!$CD$151:$DC$151,0)),0)</f>
        <v>0</v>
      </c>
      <c r="O1146" s="243">
        <f ca="1">+IFERROR(INDEX('Hoja de Trabajo para listado'!$A$155:$Z$1048576,MATCH($A1146,'Hoja de Trabajo para listado'!$A$155:$A$1048576,0),MATCH((CUADRO!O$4&amp;$E1146),'Hoja de Trabajo para listado'!$A$151:$Z$151,0)),0)+IFERROR(INDEX('Hoja de Trabajo para listado'!$AB$155:$BA$1048576,MATCH($A1146,'Hoja de Trabajo para listado'!$AB$155:$AB$1048576,0),MATCH((CUADRO!O$4&amp;$E1146),'Hoja de Trabajo para listado'!$AB$151:$BA$151,0)),0)+IFERROR(INDEX('Hoja de Trabajo para listado'!$BC$155:$CB$1048576,MATCH($A1146,'Hoja de Trabajo para listado'!$BC$155:$BC$1048576,0),MATCH((CUADRO!O$4&amp;$E1146),'Hoja de Trabajo para listado'!$BC$151:$CB$151,0)),0)+IFERROR(INDEX('Hoja de Trabajo para listado'!$DE$153:$DG$274,MATCH($A1146,'Hoja de Trabajo para listado'!$DE$153:$DE$1048576,0),MATCH((CUADRO!O$4&amp;$E1146),'Hoja de Trabajo para listado'!$DE$151:$DG$151,0)),0)+IFERROR(INDEX('Hoja de Trabajo para listado'!$CD$155:$DC$1048576,MATCH($A1146,'Hoja de Trabajo para listado'!$CD$155:$CD$1048576,0),MATCH((CUADRO!O$4&amp;$E1146),'Hoja de Trabajo para listado'!$CD$151:$DC$151,0)),0)</f>
        <v>0</v>
      </c>
      <c r="P1146" s="243">
        <f ca="1">+IFERROR(INDEX('Hoja de Trabajo para listado'!$A$155:$Z$1048576,MATCH($A1146,'Hoja de Trabajo para listado'!$A$155:$A$1048576,0),MATCH((CUADRO!P$4&amp;$E1146),'Hoja de Trabajo para listado'!$A$151:$Z$151,0)),0)+IFERROR(INDEX('Hoja de Trabajo para listado'!$AB$155:$BA$1048576,MATCH($A1146,'Hoja de Trabajo para listado'!$AB$155:$AB$1048576,0),MATCH((CUADRO!P$4&amp;$E1146),'Hoja de Trabajo para listado'!$AB$151:$BA$151,0)),0)+IFERROR(INDEX('Hoja de Trabajo para listado'!$BC$155:$CB$1048576,MATCH($A1146,'Hoja de Trabajo para listado'!$BC$155:$BC$1048576,0),MATCH((CUADRO!P$4&amp;$E1146),'Hoja de Trabajo para listado'!$BC$151:$CB$151,0)),0)+IFERROR(INDEX('Hoja de Trabajo para listado'!$DE$153:$DG$274,MATCH($A1146,'Hoja de Trabajo para listado'!$DE$153:$DE$1048576,0),MATCH((CUADRO!P$4&amp;$E1146),'Hoja de Trabajo para listado'!$DE$151:$DG$151,0)),0)+IFERROR(INDEX('Hoja de Trabajo para listado'!$CD$155:$DC$1048576,MATCH($A1146,'Hoja de Trabajo para listado'!$CD$155:$CD$1048576,0),MATCH((CUADRO!P$4&amp;$E1146),'Hoja de Trabajo para listado'!$CD$151:$DC$151,0)),0)</f>
        <v>0</v>
      </c>
      <c r="Q1146" s="243">
        <f ca="1">+IFERROR(INDEX('Hoja de Trabajo para listado'!$A$155:$Z$1048576,MATCH($A1146,'Hoja de Trabajo para listado'!$A$155:$A$1048576,0),MATCH((CUADRO!Q$4&amp;$E1146),'Hoja de Trabajo para listado'!$A$151:$Z$151,0)),0)+IFERROR(INDEX('Hoja de Trabajo para listado'!$AB$155:$BA$1048576,MATCH($A1146,'Hoja de Trabajo para listado'!$AB$155:$AB$1048576,0),MATCH((CUADRO!Q$4&amp;$E1146),'Hoja de Trabajo para listado'!$AB$151:$BA$151,0)),0)+IFERROR(INDEX('Hoja de Trabajo para listado'!$BC$155:$CB$1048576,MATCH($A1146,'Hoja de Trabajo para listado'!$BC$155:$BC$1048576,0),MATCH((CUADRO!Q$4&amp;$E1146),'Hoja de Trabajo para listado'!$BC$151:$CB$151,0)),0)+IFERROR(INDEX('Hoja de Trabajo para listado'!$DE$153:$DG$274,MATCH($A1146,'Hoja de Trabajo para listado'!$DE$153:$DE$1048576,0),MATCH((CUADRO!Q$4&amp;$E1146),'Hoja de Trabajo para listado'!$DE$151:$DG$151,0)),0)+IFERROR(INDEX('Hoja de Trabajo para listado'!$CD$155:$DC$1048576,MATCH($A1146,'Hoja de Trabajo para listado'!$CD$155:$CD$1048576,0),MATCH((CUADRO!Q$4&amp;$E1146),'Hoja de Trabajo para listado'!$CD$151:$DC$151,0)),0)</f>
        <v>0</v>
      </c>
      <c r="R1146" s="243">
        <f t="shared" ca="1" si="41"/>
        <v>0</v>
      </c>
      <c r="S1146" s="256">
        <f ca="1">+R1145+R1146</f>
        <v>0</v>
      </c>
      <c r="T1146" s="243">
        <f ca="1">+S1146</f>
        <v>0</v>
      </c>
      <c r="U1146" s="242">
        <f t="shared" si="42"/>
        <v>2</v>
      </c>
      <c r="V1146" s="327" t="str">
        <f>+VLOOKUP(A1146,bd_lista!$A$3:$E$592,5,FALSE)</f>
        <v>Instituciones Descentralizadas Municipales</v>
      </c>
      <c r="W1146" s="398"/>
      <c r="X1146" s="240">
        <f>+VLOOKUP(A1146,[4]Sheet1!$A$13:$D$744,4,FALSE)</f>
        <v>0</v>
      </c>
      <c r="Y1146" s="240" t="e">
        <f>+VLOOKUP(X1146,bd_lista!$A$3:$C$592,3,FALSE)</f>
        <v>#N/A</v>
      </c>
      <c r="Z1146" s="288"/>
      <c r="AA1146" s="289"/>
    </row>
    <row r="1147" spans="1:27" customFormat="1" ht="27" hidden="1" customHeight="1">
      <c r="A1147" s="32">
        <v>2324</v>
      </c>
      <c r="B1147" s="393">
        <f>+A1147</f>
        <v>2324</v>
      </c>
      <c r="C1147" s="245" t="str">
        <f>+VLOOKUP(A1147,bd_lista!$A$3:$C$592,3,FALSE)</f>
        <v>ENTIDAD OBRAS PUBLICAS MUNICIPALES DE TARIJA</v>
      </c>
      <c r="D1147" s="395" t="str">
        <f>+C1147</f>
        <v>ENTIDAD OBRAS PUBLICAS MUNICIPALES DE TARIJA</v>
      </c>
      <c r="E1147" s="240" t="s">
        <v>1303</v>
      </c>
      <c r="F1147" s="241">
        <f ca="1">+IFERROR(INDEX('Hoja de Trabajo para listado'!$A$155:$Z$1048576,MATCH($A1147,'Hoja de Trabajo para listado'!$A$155:$A$1048576,0),MATCH((CUADRO!F$4&amp;$E1147),'Hoja de Trabajo para listado'!$A$151:$Z$151,0)),0)+IFERROR(INDEX('Hoja de Trabajo para listado'!$AB$155:$BA$1048576,MATCH($A1147,'Hoja de Trabajo para listado'!$AB$155:$AB$1048576,0),MATCH((CUADRO!F$4&amp;$E1147),'Hoja de Trabajo para listado'!$AB$151:$BA$151,0)),0)+IFERROR(INDEX('Hoja de Trabajo para listado'!$BC$155:$CB$1048576,MATCH($A1147,'Hoja de Trabajo para listado'!$BC$155:$BC$1048576,0),MATCH((CUADRO!F$4&amp;$E1147),'Hoja de Trabajo para listado'!$BC$151:$CB$151,0)),0)+IFERROR(INDEX('Hoja de Trabajo para listado'!$DE$153:$DG$274,MATCH($A1147,'Hoja de Trabajo para listado'!$DE$153:$DE$1048576,0),MATCH((CUADRO!F$4&amp;$E1147),'Hoja de Trabajo para listado'!$DE$151:$DG$151,0)),0)+IFERROR(INDEX('Hoja de Trabajo para listado'!$CD$155:$DC$1048576,MATCH($A1147,'Hoja de Trabajo para listado'!$CD$155:$CD$1048576,0),MATCH((CUADRO!F$4&amp;$E1147),'Hoja de Trabajo para listado'!$CD$151:$DC$151,0)),0)</f>
        <v>0</v>
      </c>
      <c r="G1147" s="241">
        <f ca="1">+IFERROR(INDEX('Hoja de Trabajo para listado'!$A$155:$Z$1048576,MATCH($A1147,'Hoja de Trabajo para listado'!$A$155:$A$1048576,0),MATCH((CUADRO!G$4&amp;$E1147),'Hoja de Trabajo para listado'!$A$151:$Z$151,0)),0)+IFERROR(INDEX('Hoja de Trabajo para listado'!$AB$155:$BA$1048576,MATCH($A1147,'Hoja de Trabajo para listado'!$AB$155:$AB$1048576,0),MATCH((CUADRO!G$4&amp;$E1147),'Hoja de Trabajo para listado'!$AB$151:$BA$151,0)),0)+IFERROR(INDEX('Hoja de Trabajo para listado'!$BC$155:$CB$1048576,MATCH($A1147,'Hoja de Trabajo para listado'!$BC$155:$BC$1048576,0),MATCH((CUADRO!G$4&amp;$E1147),'Hoja de Trabajo para listado'!$BC$151:$CB$151,0)),0)+IFERROR(INDEX('Hoja de Trabajo para listado'!$DE$153:$DG$274,MATCH($A1147,'Hoja de Trabajo para listado'!$DE$153:$DE$1048576,0),MATCH((CUADRO!G$4&amp;$E1147),'Hoja de Trabajo para listado'!$DE$151:$DG$151,0)),0)+IFERROR(INDEX('Hoja de Trabajo para listado'!$CD$155:$DC$1048576,MATCH($A1147,'Hoja de Trabajo para listado'!$CD$155:$CD$1048576,0),MATCH((CUADRO!G$4&amp;$E1147),'Hoja de Trabajo para listado'!$CD$151:$DC$151,0)),0)</f>
        <v>0</v>
      </c>
      <c r="H1147" s="241">
        <f ca="1">+IFERROR(INDEX('Hoja de Trabajo para listado'!$A$155:$Z$1048576,MATCH($A1147,'Hoja de Trabajo para listado'!$A$155:$A$1048576,0),MATCH((CUADRO!H$4&amp;$E1147),'Hoja de Trabajo para listado'!$A$151:$Z$151,0)),0)+IFERROR(INDEX('Hoja de Trabajo para listado'!$AB$155:$BA$1048576,MATCH($A1147,'Hoja de Trabajo para listado'!$AB$155:$AB$1048576,0),MATCH((CUADRO!H$4&amp;$E1147),'Hoja de Trabajo para listado'!$AB$151:$BA$151,0)),0)+IFERROR(INDEX('Hoja de Trabajo para listado'!$BC$155:$CB$1048576,MATCH($A1147,'Hoja de Trabajo para listado'!$BC$155:$BC$1048576,0),MATCH((CUADRO!H$4&amp;$E1147),'Hoja de Trabajo para listado'!$BC$151:$CB$151,0)),0)+IFERROR(INDEX('Hoja de Trabajo para listado'!$DE$153:$DG$274,MATCH($A1147,'Hoja de Trabajo para listado'!$DE$153:$DE$1048576,0),MATCH((CUADRO!H$4&amp;$E1147),'Hoja de Trabajo para listado'!$DE$151:$DG$151,0)),0)+IFERROR(INDEX('Hoja de Trabajo para listado'!$CD$155:$DC$1048576,MATCH($A1147,'Hoja de Trabajo para listado'!$CD$155:$CD$1048576,0),MATCH((CUADRO!H$4&amp;$E1147),'Hoja de Trabajo para listado'!$CD$151:$DC$151,0)),0)</f>
        <v>0</v>
      </c>
      <c r="I1147" s="241">
        <f ca="1">+IFERROR(INDEX('Hoja de Trabajo para listado'!$A$155:$Z$1048576,MATCH($A1147,'Hoja de Trabajo para listado'!$A$155:$A$1048576,0),MATCH((CUADRO!I$4&amp;$E1147),'Hoja de Trabajo para listado'!$A$151:$Z$151,0)),0)+IFERROR(INDEX('Hoja de Trabajo para listado'!$AB$155:$BA$1048576,MATCH($A1147,'Hoja de Trabajo para listado'!$AB$155:$AB$1048576,0),MATCH((CUADRO!I$4&amp;$E1147),'Hoja de Trabajo para listado'!$AB$151:$BA$151,0)),0)+IFERROR(INDEX('Hoja de Trabajo para listado'!$BC$155:$CB$1048576,MATCH($A1147,'Hoja de Trabajo para listado'!$BC$155:$BC$1048576,0),MATCH((CUADRO!I$4&amp;$E1147),'Hoja de Trabajo para listado'!$BC$151:$CB$151,0)),0)+IFERROR(INDEX('Hoja de Trabajo para listado'!$DE$153:$DG$274,MATCH($A1147,'Hoja de Trabajo para listado'!$DE$153:$DE$1048576,0),MATCH((CUADRO!I$4&amp;$E1147),'Hoja de Trabajo para listado'!$DE$151:$DG$151,0)),0)+IFERROR(INDEX('Hoja de Trabajo para listado'!$CD$155:$DC$1048576,MATCH($A1147,'Hoja de Trabajo para listado'!$CD$155:$CD$1048576,0),MATCH((CUADRO!I$4&amp;$E1147),'Hoja de Trabajo para listado'!$CD$151:$DC$151,0)),0)</f>
        <v>0</v>
      </c>
      <c r="J1147" s="241">
        <f ca="1">+IFERROR(INDEX('Hoja de Trabajo para listado'!$A$155:$Z$1048576,MATCH($A1147,'Hoja de Trabajo para listado'!$A$155:$A$1048576,0),MATCH((CUADRO!J$4&amp;$E1147),'Hoja de Trabajo para listado'!$A$151:$Z$151,0)),0)+IFERROR(INDEX('Hoja de Trabajo para listado'!$AB$155:$BA$1048576,MATCH($A1147,'Hoja de Trabajo para listado'!$AB$155:$AB$1048576,0),MATCH((CUADRO!J$4&amp;$E1147),'Hoja de Trabajo para listado'!$AB$151:$BA$151,0)),0)+IFERROR(INDEX('Hoja de Trabajo para listado'!$BC$155:$CB$1048576,MATCH($A1147,'Hoja de Trabajo para listado'!$BC$155:$BC$1048576,0),MATCH((CUADRO!J$4&amp;$E1147),'Hoja de Trabajo para listado'!$BC$151:$CB$151,0)),0)+IFERROR(INDEX('Hoja de Trabajo para listado'!$DE$153:$DG$274,MATCH($A1147,'Hoja de Trabajo para listado'!$DE$153:$DE$1048576,0),MATCH((CUADRO!J$4&amp;$E1147),'Hoja de Trabajo para listado'!$DE$151:$DG$151,0)),0)+IFERROR(INDEX('Hoja de Trabajo para listado'!$CD$155:$DC$1048576,MATCH($A1147,'Hoja de Trabajo para listado'!$CD$155:$CD$1048576,0),MATCH((CUADRO!J$4&amp;$E1147),'Hoja de Trabajo para listado'!$CD$151:$DC$151,0)),0)</f>
        <v>0</v>
      </c>
      <c r="K1147" s="241">
        <f ca="1">+IFERROR(INDEX('Hoja de Trabajo para listado'!$A$155:$Z$1048576,MATCH($A1147,'Hoja de Trabajo para listado'!$A$155:$A$1048576,0),MATCH((CUADRO!K$4&amp;$E1147),'Hoja de Trabajo para listado'!$A$151:$Z$151,0)),0)+IFERROR(INDEX('Hoja de Trabajo para listado'!$AB$155:$BA$1048576,MATCH($A1147,'Hoja de Trabajo para listado'!$AB$155:$AB$1048576,0),MATCH((CUADRO!K$4&amp;$E1147),'Hoja de Trabajo para listado'!$AB$151:$BA$151,0)),0)+IFERROR(INDEX('Hoja de Trabajo para listado'!$BC$155:$CB$1048576,MATCH($A1147,'Hoja de Trabajo para listado'!$BC$155:$BC$1048576,0),MATCH((CUADRO!K$4&amp;$E1147),'Hoja de Trabajo para listado'!$BC$151:$CB$151,0)),0)+IFERROR(INDEX('Hoja de Trabajo para listado'!$DE$153:$DG$274,MATCH($A1147,'Hoja de Trabajo para listado'!$DE$153:$DE$1048576,0),MATCH((CUADRO!K$4&amp;$E1147),'Hoja de Trabajo para listado'!$DE$151:$DG$151,0)),0)+IFERROR(INDEX('Hoja de Trabajo para listado'!$CD$155:$DC$1048576,MATCH($A1147,'Hoja de Trabajo para listado'!$CD$155:$CD$1048576,0),MATCH((CUADRO!K$4&amp;$E1147),'Hoja de Trabajo para listado'!$CD$151:$DC$151,0)),0)</f>
        <v>0</v>
      </c>
      <c r="L1147" s="241">
        <f ca="1">+IFERROR(INDEX('Hoja de Trabajo para listado'!$A$155:$Z$1048576,MATCH($A1147,'Hoja de Trabajo para listado'!$A$155:$A$1048576,0),MATCH((CUADRO!L$4&amp;$E1147),'Hoja de Trabajo para listado'!$A$151:$Z$151,0)),0)+IFERROR(INDEX('Hoja de Trabajo para listado'!$AB$155:$BA$1048576,MATCH($A1147,'Hoja de Trabajo para listado'!$AB$155:$AB$1048576,0),MATCH((CUADRO!L$4&amp;$E1147),'Hoja de Trabajo para listado'!$AB$151:$BA$151,0)),0)+IFERROR(INDEX('Hoja de Trabajo para listado'!$BC$155:$CB$1048576,MATCH($A1147,'Hoja de Trabajo para listado'!$BC$155:$BC$1048576,0),MATCH((CUADRO!L$4&amp;$E1147),'Hoja de Trabajo para listado'!$BC$151:$CB$151,0)),0)+IFERROR(INDEX('Hoja de Trabajo para listado'!$DE$153:$DG$274,MATCH($A1147,'Hoja de Trabajo para listado'!$DE$153:$DE$1048576,0),MATCH((CUADRO!L$4&amp;$E1147),'Hoja de Trabajo para listado'!$DE$151:$DG$151,0)),0)+IFERROR(INDEX('Hoja de Trabajo para listado'!$CD$155:$DC$1048576,MATCH($A1147,'Hoja de Trabajo para listado'!$CD$155:$CD$1048576,0),MATCH((CUADRO!L$4&amp;$E1147),'Hoja de Trabajo para listado'!$CD$151:$DC$151,0)),0)</f>
        <v>0</v>
      </c>
      <c r="M1147" s="241">
        <f ca="1">+IFERROR(INDEX('Hoja de Trabajo para listado'!$A$155:$Z$1048576,MATCH($A1147,'Hoja de Trabajo para listado'!$A$155:$A$1048576,0),MATCH((CUADRO!M$4&amp;$E1147),'Hoja de Trabajo para listado'!$A$151:$Z$151,0)),0)+IFERROR(INDEX('Hoja de Trabajo para listado'!$AB$155:$BA$1048576,MATCH($A1147,'Hoja de Trabajo para listado'!$AB$155:$AB$1048576,0),MATCH((CUADRO!M$4&amp;$E1147),'Hoja de Trabajo para listado'!$AB$151:$BA$151,0)),0)+IFERROR(INDEX('Hoja de Trabajo para listado'!$BC$155:$CB$1048576,MATCH($A1147,'Hoja de Trabajo para listado'!$BC$155:$BC$1048576,0),MATCH((CUADRO!M$4&amp;$E1147),'Hoja de Trabajo para listado'!$BC$151:$CB$151,0)),0)+IFERROR(INDEX('Hoja de Trabajo para listado'!$DE$153:$DG$274,MATCH($A1147,'Hoja de Trabajo para listado'!$DE$153:$DE$1048576,0),MATCH((CUADRO!M$4&amp;$E1147),'Hoja de Trabajo para listado'!$DE$151:$DG$151,0)),0)+IFERROR(INDEX('Hoja de Trabajo para listado'!$CD$155:$DC$1048576,MATCH($A1147,'Hoja de Trabajo para listado'!$CD$155:$CD$1048576,0),MATCH((CUADRO!M$4&amp;$E1147),'Hoja de Trabajo para listado'!$CD$151:$DC$151,0)),0)</f>
        <v>0</v>
      </c>
      <c r="N1147" s="241">
        <f ca="1">+IFERROR(INDEX('Hoja de Trabajo para listado'!$A$155:$Z$1048576,MATCH($A1147,'Hoja de Trabajo para listado'!$A$155:$A$1048576,0),MATCH((CUADRO!N$4&amp;$E1147),'Hoja de Trabajo para listado'!$A$151:$Z$151,0)),0)+IFERROR(INDEX('Hoja de Trabajo para listado'!$AB$155:$BA$1048576,MATCH($A1147,'Hoja de Trabajo para listado'!$AB$155:$AB$1048576,0),MATCH((CUADRO!N$4&amp;$E1147),'Hoja de Trabajo para listado'!$AB$151:$BA$151,0)),0)+IFERROR(INDEX('Hoja de Trabajo para listado'!$BC$155:$CB$1048576,MATCH($A1147,'Hoja de Trabajo para listado'!$BC$155:$BC$1048576,0),MATCH((CUADRO!N$4&amp;$E1147),'Hoja de Trabajo para listado'!$BC$151:$CB$151,0)),0)+IFERROR(INDEX('Hoja de Trabajo para listado'!$DE$153:$DG$274,MATCH($A1147,'Hoja de Trabajo para listado'!$DE$153:$DE$1048576,0),MATCH((CUADRO!N$4&amp;$E1147),'Hoja de Trabajo para listado'!$DE$151:$DG$151,0)),0)+IFERROR(INDEX('Hoja de Trabajo para listado'!$CD$155:$DC$1048576,MATCH($A1147,'Hoja de Trabajo para listado'!$CD$155:$CD$1048576,0),MATCH((CUADRO!N$4&amp;$E1147),'Hoja de Trabajo para listado'!$CD$151:$DC$151,0)),0)</f>
        <v>0</v>
      </c>
      <c r="O1147" s="241">
        <f ca="1">+IFERROR(INDEX('Hoja de Trabajo para listado'!$A$155:$Z$1048576,MATCH($A1147,'Hoja de Trabajo para listado'!$A$155:$A$1048576,0),MATCH((CUADRO!O$4&amp;$E1147),'Hoja de Trabajo para listado'!$A$151:$Z$151,0)),0)+IFERROR(INDEX('Hoja de Trabajo para listado'!$AB$155:$BA$1048576,MATCH($A1147,'Hoja de Trabajo para listado'!$AB$155:$AB$1048576,0),MATCH((CUADRO!O$4&amp;$E1147),'Hoja de Trabajo para listado'!$AB$151:$BA$151,0)),0)+IFERROR(INDEX('Hoja de Trabajo para listado'!$BC$155:$CB$1048576,MATCH($A1147,'Hoja de Trabajo para listado'!$BC$155:$BC$1048576,0),MATCH((CUADRO!O$4&amp;$E1147),'Hoja de Trabajo para listado'!$BC$151:$CB$151,0)),0)+IFERROR(INDEX('Hoja de Trabajo para listado'!$DE$153:$DG$274,MATCH($A1147,'Hoja de Trabajo para listado'!$DE$153:$DE$1048576,0),MATCH((CUADRO!O$4&amp;$E1147),'Hoja de Trabajo para listado'!$DE$151:$DG$151,0)),0)+IFERROR(INDEX('Hoja de Trabajo para listado'!$CD$155:$DC$1048576,MATCH($A1147,'Hoja de Trabajo para listado'!$CD$155:$CD$1048576,0),MATCH((CUADRO!O$4&amp;$E1147),'Hoja de Trabajo para listado'!$CD$151:$DC$151,0)),0)</f>
        <v>0</v>
      </c>
      <c r="P1147" s="241">
        <f ca="1">+IFERROR(INDEX('Hoja de Trabajo para listado'!$A$155:$Z$1048576,MATCH($A1147,'Hoja de Trabajo para listado'!$A$155:$A$1048576,0),MATCH((CUADRO!P$4&amp;$E1147),'Hoja de Trabajo para listado'!$A$151:$Z$151,0)),0)+IFERROR(INDEX('Hoja de Trabajo para listado'!$AB$155:$BA$1048576,MATCH($A1147,'Hoja de Trabajo para listado'!$AB$155:$AB$1048576,0),MATCH((CUADRO!P$4&amp;$E1147),'Hoja de Trabajo para listado'!$AB$151:$BA$151,0)),0)+IFERROR(INDEX('Hoja de Trabajo para listado'!$BC$155:$CB$1048576,MATCH($A1147,'Hoja de Trabajo para listado'!$BC$155:$BC$1048576,0),MATCH((CUADRO!P$4&amp;$E1147),'Hoja de Trabajo para listado'!$BC$151:$CB$151,0)),0)+IFERROR(INDEX('Hoja de Trabajo para listado'!$DE$153:$DG$274,MATCH($A1147,'Hoja de Trabajo para listado'!$DE$153:$DE$1048576,0),MATCH((CUADRO!P$4&amp;$E1147),'Hoja de Trabajo para listado'!$DE$151:$DG$151,0)),0)+IFERROR(INDEX('Hoja de Trabajo para listado'!$CD$155:$DC$1048576,MATCH($A1147,'Hoja de Trabajo para listado'!$CD$155:$CD$1048576,0),MATCH((CUADRO!P$4&amp;$E1147),'Hoja de Trabajo para listado'!$CD$151:$DC$151,0)),0)</f>
        <v>0</v>
      </c>
      <c r="Q1147" s="241">
        <f ca="1">+IFERROR(INDEX('Hoja de Trabajo para listado'!$A$155:$Z$1048576,MATCH($A1147,'Hoja de Trabajo para listado'!$A$155:$A$1048576,0),MATCH((CUADRO!Q$4&amp;$E1147),'Hoja de Trabajo para listado'!$A$151:$Z$151,0)),0)+IFERROR(INDEX('Hoja de Trabajo para listado'!$AB$155:$BA$1048576,MATCH($A1147,'Hoja de Trabajo para listado'!$AB$155:$AB$1048576,0),MATCH((CUADRO!Q$4&amp;$E1147),'Hoja de Trabajo para listado'!$AB$151:$BA$151,0)),0)+IFERROR(INDEX('Hoja de Trabajo para listado'!$BC$155:$CB$1048576,MATCH($A1147,'Hoja de Trabajo para listado'!$BC$155:$BC$1048576,0),MATCH((CUADRO!Q$4&amp;$E1147),'Hoja de Trabajo para listado'!$BC$151:$CB$151,0)),0)+IFERROR(INDEX('Hoja de Trabajo para listado'!$DE$153:$DG$274,MATCH($A1147,'Hoja de Trabajo para listado'!$DE$153:$DE$1048576,0),MATCH((CUADRO!Q$4&amp;$E1147),'Hoja de Trabajo para listado'!$DE$151:$DG$151,0)),0)+IFERROR(INDEX('Hoja de Trabajo para listado'!$CD$155:$DC$1048576,MATCH($A1147,'Hoja de Trabajo para listado'!$CD$155:$CD$1048576,0),MATCH((CUADRO!Q$4&amp;$E1147),'Hoja de Trabajo para listado'!$CD$151:$DC$151,0)),0)</f>
        <v>0</v>
      </c>
      <c r="R1147" s="241">
        <f t="shared" ca="1" si="41"/>
        <v>0</v>
      </c>
      <c r="S1147" s="247"/>
      <c r="T1147" s="241">
        <f ca="1">+T1148</f>
        <v>0</v>
      </c>
      <c r="U1147" s="240">
        <f t="shared" si="42"/>
        <v>1</v>
      </c>
      <c r="V1147" s="327" t="str">
        <f>+VLOOKUP(A1147,bd_lista!$A$3:$E$592,5,FALSE)</f>
        <v>Instituciones Descentralizadas Municipales</v>
      </c>
      <c r="W1147" s="397" t="str">
        <f>+V1147</f>
        <v>Instituciones Descentralizadas Municipales</v>
      </c>
      <c r="X1147" s="240">
        <f>+VLOOKUP(A1147,[4]Sheet1!$A$13:$D$744,4,FALSE)</f>
        <v>0</v>
      </c>
      <c r="Y1147" s="240" t="e">
        <f>+VLOOKUP(X1147,bd_lista!$A$3:$C$592,3,FALSE)</f>
        <v>#N/A</v>
      </c>
      <c r="Z1147" s="290">
        <f>+X1147</f>
        <v>0</v>
      </c>
      <c r="AA1147" s="291" t="e">
        <f>+Y1147</f>
        <v>#N/A</v>
      </c>
    </row>
    <row r="1148" spans="1:27" customFormat="1" ht="27" hidden="1" customHeight="1">
      <c r="A1148" s="32">
        <v>2324</v>
      </c>
      <c r="B1148" s="394"/>
      <c r="C1148" s="245" t="str">
        <f>+VLOOKUP(A1148,bd_lista!$A$3:$C$592,3,FALSE)</f>
        <v>ENTIDAD OBRAS PUBLICAS MUNICIPALES DE TARIJA</v>
      </c>
      <c r="D1148" s="396"/>
      <c r="E1148" s="242" t="s">
        <v>1304</v>
      </c>
      <c r="F1148" s="241">
        <f ca="1">+IFERROR(INDEX('Hoja de Trabajo para listado'!$A$155:$Z$1048576,MATCH($A1148,'Hoja de Trabajo para listado'!$A$155:$A$1048576,0),MATCH((CUADRO!F$4&amp;$E1148),'Hoja de Trabajo para listado'!$A$151:$Z$151,0)),0)+IFERROR(INDEX('Hoja de Trabajo para listado'!$AB$155:$BA$1048576,MATCH($A1148,'Hoja de Trabajo para listado'!$AB$155:$AB$1048576,0),MATCH((CUADRO!F$4&amp;$E1148),'Hoja de Trabajo para listado'!$AB$151:$BA$151,0)),0)+IFERROR(INDEX('Hoja de Trabajo para listado'!$BC$155:$CB$1048576,MATCH($A1148,'Hoja de Trabajo para listado'!$BC$155:$BC$1048576,0),MATCH((CUADRO!F$4&amp;$E1148),'Hoja de Trabajo para listado'!$BC$151:$CB$151,0)),0)+IFERROR(INDEX('Hoja de Trabajo para listado'!$DE$153:$DG$274,MATCH($A1148,'Hoja de Trabajo para listado'!$DE$153:$DE$1048576,0),MATCH((CUADRO!F$4&amp;$E1148),'Hoja de Trabajo para listado'!$DE$151:$DG$151,0)),0)+IFERROR(INDEX('Hoja de Trabajo para listado'!$CD$155:$DC$1048576,MATCH($A1148,'Hoja de Trabajo para listado'!$CD$155:$CD$1048576,0),MATCH((CUADRO!F$4&amp;$E1148),'Hoja de Trabajo para listado'!$CD$151:$DC$151,0)),0)</f>
        <v>0</v>
      </c>
      <c r="G1148" s="241">
        <f ca="1">+IFERROR(INDEX('Hoja de Trabajo para listado'!$A$155:$Z$1048576,MATCH($A1148,'Hoja de Trabajo para listado'!$A$155:$A$1048576,0),MATCH((CUADRO!G$4&amp;$E1148),'Hoja de Trabajo para listado'!$A$151:$Z$151,0)),0)+IFERROR(INDEX('Hoja de Trabajo para listado'!$AB$155:$BA$1048576,MATCH($A1148,'Hoja de Trabajo para listado'!$AB$155:$AB$1048576,0),MATCH((CUADRO!G$4&amp;$E1148),'Hoja de Trabajo para listado'!$AB$151:$BA$151,0)),0)+IFERROR(INDEX('Hoja de Trabajo para listado'!$BC$155:$CB$1048576,MATCH($A1148,'Hoja de Trabajo para listado'!$BC$155:$BC$1048576,0),MATCH((CUADRO!G$4&amp;$E1148),'Hoja de Trabajo para listado'!$BC$151:$CB$151,0)),0)+IFERROR(INDEX('Hoja de Trabajo para listado'!$DE$153:$DG$274,MATCH($A1148,'Hoja de Trabajo para listado'!$DE$153:$DE$1048576,0),MATCH((CUADRO!G$4&amp;$E1148),'Hoja de Trabajo para listado'!$DE$151:$DG$151,0)),0)+IFERROR(INDEX('Hoja de Trabajo para listado'!$CD$155:$DC$1048576,MATCH($A1148,'Hoja de Trabajo para listado'!$CD$155:$CD$1048576,0),MATCH((CUADRO!G$4&amp;$E1148),'Hoja de Trabajo para listado'!$CD$151:$DC$151,0)),0)</f>
        <v>0</v>
      </c>
      <c r="H1148" s="241">
        <f ca="1">+IFERROR(INDEX('Hoja de Trabajo para listado'!$A$155:$Z$1048576,MATCH($A1148,'Hoja de Trabajo para listado'!$A$155:$A$1048576,0),MATCH((CUADRO!H$4&amp;$E1148),'Hoja de Trabajo para listado'!$A$151:$Z$151,0)),0)+IFERROR(INDEX('Hoja de Trabajo para listado'!$AB$155:$BA$1048576,MATCH($A1148,'Hoja de Trabajo para listado'!$AB$155:$AB$1048576,0),MATCH((CUADRO!H$4&amp;$E1148),'Hoja de Trabajo para listado'!$AB$151:$BA$151,0)),0)+IFERROR(INDEX('Hoja de Trabajo para listado'!$BC$155:$CB$1048576,MATCH($A1148,'Hoja de Trabajo para listado'!$BC$155:$BC$1048576,0),MATCH((CUADRO!H$4&amp;$E1148),'Hoja de Trabajo para listado'!$BC$151:$CB$151,0)),0)+IFERROR(INDEX('Hoja de Trabajo para listado'!$DE$153:$DG$274,MATCH($A1148,'Hoja de Trabajo para listado'!$DE$153:$DE$1048576,0),MATCH((CUADRO!H$4&amp;$E1148),'Hoja de Trabajo para listado'!$DE$151:$DG$151,0)),0)+IFERROR(INDEX('Hoja de Trabajo para listado'!$CD$155:$DC$1048576,MATCH($A1148,'Hoja de Trabajo para listado'!$CD$155:$CD$1048576,0),MATCH((CUADRO!H$4&amp;$E1148),'Hoja de Trabajo para listado'!$CD$151:$DC$151,0)),0)</f>
        <v>0</v>
      </c>
      <c r="I1148" s="241">
        <f ca="1">+IFERROR(INDEX('Hoja de Trabajo para listado'!$A$155:$Z$1048576,MATCH($A1148,'Hoja de Trabajo para listado'!$A$155:$A$1048576,0),MATCH((CUADRO!I$4&amp;$E1148),'Hoja de Trabajo para listado'!$A$151:$Z$151,0)),0)+IFERROR(INDEX('Hoja de Trabajo para listado'!$AB$155:$BA$1048576,MATCH($A1148,'Hoja de Trabajo para listado'!$AB$155:$AB$1048576,0),MATCH((CUADRO!I$4&amp;$E1148),'Hoja de Trabajo para listado'!$AB$151:$BA$151,0)),0)+IFERROR(INDEX('Hoja de Trabajo para listado'!$BC$155:$CB$1048576,MATCH($A1148,'Hoja de Trabajo para listado'!$BC$155:$BC$1048576,0),MATCH((CUADRO!I$4&amp;$E1148),'Hoja de Trabajo para listado'!$BC$151:$CB$151,0)),0)+IFERROR(INDEX('Hoja de Trabajo para listado'!$DE$153:$DG$274,MATCH($A1148,'Hoja de Trabajo para listado'!$DE$153:$DE$1048576,0),MATCH((CUADRO!I$4&amp;$E1148),'Hoja de Trabajo para listado'!$DE$151:$DG$151,0)),0)+IFERROR(INDEX('Hoja de Trabajo para listado'!$CD$155:$DC$1048576,MATCH($A1148,'Hoja de Trabajo para listado'!$CD$155:$CD$1048576,0),MATCH((CUADRO!I$4&amp;$E1148),'Hoja de Trabajo para listado'!$CD$151:$DC$151,0)),0)</f>
        <v>0</v>
      </c>
      <c r="J1148" s="241">
        <f ca="1">+IFERROR(INDEX('Hoja de Trabajo para listado'!$A$155:$Z$1048576,MATCH($A1148,'Hoja de Trabajo para listado'!$A$155:$A$1048576,0),MATCH((CUADRO!J$4&amp;$E1148),'Hoja de Trabajo para listado'!$A$151:$Z$151,0)),0)+IFERROR(INDEX('Hoja de Trabajo para listado'!$AB$155:$BA$1048576,MATCH($A1148,'Hoja de Trabajo para listado'!$AB$155:$AB$1048576,0),MATCH((CUADRO!J$4&amp;$E1148),'Hoja de Trabajo para listado'!$AB$151:$BA$151,0)),0)+IFERROR(INDEX('Hoja de Trabajo para listado'!$BC$155:$CB$1048576,MATCH($A1148,'Hoja de Trabajo para listado'!$BC$155:$BC$1048576,0),MATCH((CUADRO!J$4&amp;$E1148),'Hoja de Trabajo para listado'!$BC$151:$CB$151,0)),0)+IFERROR(INDEX('Hoja de Trabajo para listado'!$DE$153:$DG$274,MATCH($A1148,'Hoja de Trabajo para listado'!$DE$153:$DE$1048576,0),MATCH((CUADRO!J$4&amp;$E1148),'Hoja de Trabajo para listado'!$DE$151:$DG$151,0)),0)+IFERROR(INDEX('Hoja de Trabajo para listado'!$CD$155:$DC$1048576,MATCH($A1148,'Hoja de Trabajo para listado'!$CD$155:$CD$1048576,0),MATCH((CUADRO!J$4&amp;$E1148),'Hoja de Trabajo para listado'!$CD$151:$DC$151,0)),0)</f>
        <v>0</v>
      </c>
      <c r="K1148" s="241">
        <f ca="1">+IFERROR(INDEX('Hoja de Trabajo para listado'!$A$155:$Z$1048576,MATCH($A1148,'Hoja de Trabajo para listado'!$A$155:$A$1048576,0),MATCH((CUADRO!K$4&amp;$E1148),'Hoja de Trabajo para listado'!$A$151:$Z$151,0)),0)+IFERROR(INDEX('Hoja de Trabajo para listado'!$AB$155:$BA$1048576,MATCH($A1148,'Hoja de Trabajo para listado'!$AB$155:$AB$1048576,0),MATCH((CUADRO!K$4&amp;$E1148),'Hoja de Trabajo para listado'!$AB$151:$BA$151,0)),0)+IFERROR(INDEX('Hoja de Trabajo para listado'!$BC$155:$CB$1048576,MATCH($A1148,'Hoja de Trabajo para listado'!$BC$155:$BC$1048576,0),MATCH((CUADRO!K$4&amp;$E1148),'Hoja de Trabajo para listado'!$BC$151:$CB$151,0)),0)+IFERROR(INDEX('Hoja de Trabajo para listado'!$DE$153:$DG$274,MATCH($A1148,'Hoja de Trabajo para listado'!$DE$153:$DE$1048576,0),MATCH((CUADRO!K$4&amp;$E1148),'Hoja de Trabajo para listado'!$DE$151:$DG$151,0)),0)+IFERROR(INDEX('Hoja de Trabajo para listado'!$CD$155:$DC$1048576,MATCH($A1148,'Hoja de Trabajo para listado'!$CD$155:$CD$1048576,0),MATCH((CUADRO!K$4&amp;$E1148),'Hoja de Trabajo para listado'!$CD$151:$DC$151,0)),0)</f>
        <v>0</v>
      </c>
      <c r="L1148" s="241">
        <f ca="1">+IFERROR(INDEX('Hoja de Trabajo para listado'!$A$155:$Z$1048576,MATCH($A1148,'Hoja de Trabajo para listado'!$A$155:$A$1048576,0),MATCH((CUADRO!L$4&amp;$E1148),'Hoja de Trabajo para listado'!$A$151:$Z$151,0)),0)+IFERROR(INDEX('Hoja de Trabajo para listado'!$AB$155:$BA$1048576,MATCH($A1148,'Hoja de Trabajo para listado'!$AB$155:$AB$1048576,0),MATCH((CUADRO!L$4&amp;$E1148),'Hoja de Trabajo para listado'!$AB$151:$BA$151,0)),0)+IFERROR(INDEX('Hoja de Trabajo para listado'!$BC$155:$CB$1048576,MATCH($A1148,'Hoja de Trabajo para listado'!$BC$155:$BC$1048576,0),MATCH((CUADRO!L$4&amp;$E1148),'Hoja de Trabajo para listado'!$BC$151:$CB$151,0)),0)+IFERROR(INDEX('Hoja de Trabajo para listado'!$DE$153:$DG$274,MATCH($A1148,'Hoja de Trabajo para listado'!$DE$153:$DE$1048576,0),MATCH((CUADRO!L$4&amp;$E1148),'Hoja de Trabajo para listado'!$DE$151:$DG$151,0)),0)+IFERROR(INDEX('Hoja de Trabajo para listado'!$CD$155:$DC$1048576,MATCH($A1148,'Hoja de Trabajo para listado'!$CD$155:$CD$1048576,0),MATCH((CUADRO!L$4&amp;$E1148),'Hoja de Trabajo para listado'!$CD$151:$DC$151,0)),0)</f>
        <v>0</v>
      </c>
      <c r="M1148" s="241">
        <f ca="1">+IFERROR(INDEX('Hoja de Trabajo para listado'!$A$155:$Z$1048576,MATCH($A1148,'Hoja de Trabajo para listado'!$A$155:$A$1048576,0),MATCH((CUADRO!M$4&amp;$E1148),'Hoja de Trabajo para listado'!$A$151:$Z$151,0)),0)+IFERROR(INDEX('Hoja de Trabajo para listado'!$AB$155:$BA$1048576,MATCH($A1148,'Hoja de Trabajo para listado'!$AB$155:$AB$1048576,0),MATCH((CUADRO!M$4&amp;$E1148),'Hoja de Trabajo para listado'!$AB$151:$BA$151,0)),0)+IFERROR(INDEX('Hoja de Trabajo para listado'!$BC$155:$CB$1048576,MATCH($A1148,'Hoja de Trabajo para listado'!$BC$155:$BC$1048576,0),MATCH((CUADRO!M$4&amp;$E1148),'Hoja de Trabajo para listado'!$BC$151:$CB$151,0)),0)+IFERROR(INDEX('Hoja de Trabajo para listado'!$DE$153:$DG$274,MATCH($A1148,'Hoja de Trabajo para listado'!$DE$153:$DE$1048576,0),MATCH((CUADRO!M$4&amp;$E1148),'Hoja de Trabajo para listado'!$DE$151:$DG$151,0)),0)+IFERROR(INDEX('Hoja de Trabajo para listado'!$CD$155:$DC$1048576,MATCH($A1148,'Hoja de Trabajo para listado'!$CD$155:$CD$1048576,0),MATCH((CUADRO!M$4&amp;$E1148),'Hoja de Trabajo para listado'!$CD$151:$DC$151,0)),0)</f>
        <v>0</v>
      </c>
      <c r="N1148" s="241">
        <f ca="1">+IFERROR(INDEX('Hoja de Trabajo para listado'!$A$155:$Z$1048576,MATCH($A1148,'Hoja de Trabajo para listado'!$A$155:$A$1048576,0),MATCH((CUADRO!N$4&amp;$E1148),'Hoja de Trabajo para listado'!$A$151:$Z$151,0)),0)+IFERROR(INDEX('Hoja de Trabajo para listado'!$AB$155:$BA$1048576,MATCH($A1148,'Hoja de Trabajo para listado'!$AB$155:$AB$1048576,0),MATCH((CUADRO!N$4&amp;$E1148),'Hoja de Trabajo para listado'!$AB$151:$BA$151,0)),0)+IFERROR(INDEX('Hoja de Trabajo para listado'!$BC$155:$CB$1048576,MATCH($A1148,'Hoja de Trabajo para listado'!$BC$155:$BC$1048576,0),MATCH((CUADRO!N$4&amp;$E1148),'Hoja de Trabajo para listado'!$BC$151:$CB$151,0)),0)+IFERROR(INDEX('Hoja de Trabajo para listado'!$DE$153:$DG$274,MATCH($A1148,'Hoja de Trabajo para listado'!$DE$153:$DE$1048576,0),MATCH((CUADRO!N$4&amp;$E1148),'Hoja de Trabajo para listado'!$DE$151:$DG$151,0)),0)+IFERROR(INDEX('Hoja de Trabajo para listado'!$CD$155:$DC$1048576,MATCH($A1148,'Hoja de Trabajo para listado'!$CD$155:$CD$1048576,0),MATCH((CUADRO!N$4&amp;$E1148),'Hoja de Trabajo para listado'!$CD$151:$DC$151,0)),0)</f>
        <v>0</v>
      </c>
      <c r="O1148" s="241">
        <f ca="1">+IFERROR(INDEX('Hoja de Trabajo para listado'!$A$155:$Z$1048576,MATCH($A1148,'Hoja de Trabajo para listado'!$A$155:$A$1048576,0),MATCH((CUADRO!O$4&amp;$E1148),'Hoja de Trabajo para listado'!$A$151:$Z$151,0)),0)+IFERROR(INDEX('Hoja de Trabajo para listado'!$AB$155:$BA$1048576,MATCH($A1148,'Hoja de Trabajo para listado'!$AB$155:$AB$1048576,0),MATCH((CUADRO!O$4&amp;$E1148),'Hoja de Trabajo para listado'!$AB$151:$BA$151,0)),0)+IFERROR(INDEX('Hoja de Trabajo para listado'!$BC$155:$CB$1048576,MATCH($A1148,'Hoja de Trabajo para listado'!$BC$155:$BC$1048576,0),MATCH((CUADRO!O$4&amp;$E1148),'Hoja de Trabajo para listado'!$BC$151:$CB$151,0)),0)+IFERROR(INDEX('Hoja de Trabajo para listado'!$DE$153:$DG$274,MATCH($A1148,'Hoja de Trabajo para listado'!$DE$153:$DE$1048576,0),MATCH((CUADRO!O$4&amp;$E1148),'Hoja de Trabajo para listado'!$DE$151:$DG$151,0)),0)+IFERROR(INDEX('Hoja de Trabajo para listado'!$CD$155:$DC$1048576,MATCH($A1148,'Hoja de Trabajo para listado'!$CD$155:$CD$1048576,0),MATCH((CUADRO!O$4&amp;$E1148),'Hoja de Trabajo para listado'!$CD$151:$DC$151,0)),0)</f>
        <v>0</v>
      </c>
      <c r="P1148" s="241">
        <f ca="1">+IFERROR(INDEX('Hoja de Trabajo para listado'!$A$155:$Z$1048576,MATCH($A1148,'Hoja de Trabajo para listado'!$A$155:$A$1048576,0),MATCH((CUADRO!P$4&amp;$E1148),'Hoja de Trabajo para listado'!$A$151:$Z$151,0)),0)+IFERROR(INDEX('Hoja de Trabajo para listado'!$AB$155:$BA$1048576,MATCH($A1148,'Hoja de Trabajo para listado'!$AB$155:$AB$1048576,0),MATCH((CUADRO!P$4&amp;$E1148),'Hoja de Trabajo para listado'!$AB$151:$BA$151,0)),0)+IFERROR(INDEX('Hoja de Trabajo para listado'!$BC$155:$CB$1048576,MATCH($A1148,'Hoja de Trabajo para listado'!$BC$155:$BC$1048576,0),MATCH((CUADRO!P$4&amp;$E1148),'Hoja de Trabajo para listado'!$BC$151:$CB$151,0)),0)+IFERROR(INDEX('Hoja de Trabajo para listado'!$DE$153:$DG$274,MATCH($A1148,'Hoja de Trabajo para listado'!$DE$153:$DE$1048576,0),MATCH((CUADRO!P$4&amp;$E1148),'Hoja de Trabajo para listado'!$DE$151:$DG$151,0)),0)+IFERROR(INDEX('Hoja de Trabajo para listado'!$CD$155:$DC$1048576,MATCH($A1148,'Hoja de Trabajo para listado'!$CD$155:$CD$1048576,0),MATCH((CUADRO!P$4&amp;$E1148),'Hoja de Trabajo para listado'!$CD$151:$DC$151,0)),0)</f>
        <v>0</v>
      </c>
      <c r="Q1148" s="241">
        <f ca="1">+IFERROR(INDEX('Hoja de Trabajo para listado'!$A$155:$Z$1048576,MATCH($A1148,'Hoja de Trabajo para listado'!$A$155:$A$1048576,0),MATCH((CUADRO!Q$4&amp;$E1148),'Hoja de Trabajo para listado'!$A$151:$Z$151,0)),0)+IFERROR(INDEX('Hoja de Trabajo para listado'!$AB$155:$BA$1048576,MATCH($A1148,'Hoja de Trabajo para listado'!$AB$155:$AB$1048576,0),MATCH((CUADRO!Q$4&amp;$E1148),'Hoja de Trabajo para listado'!$AB$151:$BA$151,0)),0)+IFERROR(INDEX('Hoja de Trabajo para listado'!$BC$155:$CB$1048576,MATCH($A1148,'Hoja de Trabajo para listado'!$BC$155:$BC$1048576,0),MATCH((CUADRO!Q$4&amp;$E1148),'Hoja de Trabajo para listado'!$BC$151:$CB$151,0)),0)+IFERROR(INDEX('Hoja de Trabajo para listado'!$DE$153:$DG$274,MATCH($A1148,'Hoja de Trabajo para listado'!$DE$153:$DE$1048576,0),MATCH((CUADRO!Q$4&amp;$E1148),'Hoja de Trabajo para listado'!$DE$151:$DG$151,0)),0)+IFERROR(INDEX('Hoja de Trabajo para listado'!$CD$155:$DC$1048576,MATCH($A1148,'Hoja de Trabajo para listado'!$CD$155:$CD$1048576,0),MATCH((CUADRO!Q$4&amp;$E1148),'Hoja de Trabajo para listado'!$CD$151:$DC$151,0)),0)</f>
        <v>0</v>
      </c>
      <c r="R1148" s="241">
        <f t="shared" ca="1" si="41"/>
        <v>0</v>
      </c>
      <c r="S1148" s="247">
        <f ca="1">+R1147+R1148</f>
        <v>0</v>
      </c>
      <c r="T1148" s="241">
        <f ca="1">+S1148</f>
        <v>0</v>
      </c>
      <c r="U1148" s="240">
        <f t="shared" si="42"/>
        <v>2</v>
      </c>
      <c r="V1148" s="327" t="str">
        <f>+VLOOKUP(A1148,bd_lista!$A$3:$E$592,5,FALSE)</f>
        <v>Instituciones Descentralizadas Municipales</v>
      </c>
      <c r="W1148" s="398"/>
      <c r="X1148" s="240">
        <f>+VLOOKUP(A1148,[4]Sheet1!$A$13:$D$744,4,FALSE)</f>
        <v>0</v>
      </c>
      <c r="Y1148" s="240" t="e">
        <f>+VLOOKUP(X1148,bd_lista!$A$3:$C$592,3,FALSE)</f>
        <v>#N/A</v>
      </c>
      <c r="Z1148" s="288"/>
      <c r="AA1148" s="289"/>
    </row>
    <row r="1149" spans="1:27" customFormat="1" ht="27" hidden="1" customHeight="1">
      <c r="A1149" s="32">
        <v>2325</v>
      </c>
      <c r="B1149" s="393">
        <f>+A1149</f>
        <v>2325</v>
      </c>
      <c r="C1149" s="245" t="str">
        <f>+VLOOKUP(A1149,bd_lista!$A$3:$C$592,3,FALSE)</f>
        <v>ENTIDAD ORDENAMIENTO TERRITORIAL DE TARIJA</v>
      </c>
      <c r="D1149" s="395" t="str">
        <f>+C1149</f>
        <v>ENTIDAD ORDENAMIENTO TERRITORIAL DE TARIJA</v>
      </c>
      <c r="E1149" s="240" t="s">
        <v>1303</v>
      </c>
      <c r="F1149" s="241">
        <f ca="1">+IFERROR(INDEX('Hoja de Trabajo para listado'!$A$155:$Z$1048576,MATCH($A1149,'Hoja de Trabajo para listado'!$A$155:$A$1048576,0),MATCH((CUADRO!F$4&amp;$E1149),'Hoja de Trabajo para listado'!$A$151:$Z$151,0)),0)+IFERROR(INDEX('Hoja de Trabajo para listado'!$AB$155:$BA$1048576,MATCH($A1149,'Hoja de Trabajo para listado'!$AB$155:$AB$1048576,0),MATCH((CUADRO!F$4&amp;$E1149),'Hoja de Trabajo para listado'!$AB$151:$BA$151,0)),0)+IFERROR(INDEX('Hoja de Trabajo para listado'!$BC$155:$CB$1048576,MATCH($A1149,'Hoja de Trabajo para listado'!$BC$155:$BC$1048576,0),MATCH((CUADRO!F$4&amp;$E1149),'Hoja de Trabajo para listado'!$BC$151:$CB$151,0)),0)+IFERROR(INDEX('Hoja de Trabajo para listado'!$DE$153:$DG$274,MATCH($A1149,'Hoja de Trabajo para listado'!$DE$153:$DE$1048576,0),MATCH((CUADRO!F$4&amp;$E1149),'Hoja de Trabajo para listado'!$DE$151:$DG$151,0)),0)+IFERROR(INDEX('Hoja de Trabajo para listado'!$CD$155:$DC$1048576,MATCH($A1149,'Hoja de Trabajo para listado'!$CD$155:$CD$1048576,0),MATCH((CUADRO!F$4&amp;$E1149),'Hoja de Trabajo para listado'!$CD$151:$DC$151,0)),0)</f>
        <v>0</v>
      </c>
      <c r="G1149" s="241">
        <f ca="1">+IFERROR(INDEX('Hoja de Trabajo para listado'!$A$155:$Z$1048576,MATCH($A1149,'Hoja de Trabajo para listado'!$A$155:$A$1048576,0),MATCH((CUADRO!G$4&amp;$E1149),'Hoja de Trabajo para listado'!$A$151:$Z$151,0)),0)+IFERROR(INDEX('Hoja de Trabajo para listado'!$AB$155:$BA$1048576,MATCH($A1149,'Hoja de Trabajo para listado'!$AB$155:$AB$1048576,0),MATCH((CUADRO!G$4&amp;$E1149),'Hoja de Trabajo para listado'!$AB$151:$BA$151,0)),0)+IFERROR(INDEX('Hoja de Trabajo para listado'!$BC$155:$CB$1048576,MATCH($A1149,'Hoja de Trabajo para listado'!$BC$155:$BC$1048576,0),MATCH((CUADRO!G$4&amp;$E1149),'Hoja de Trabajo para listado'!$BC$151:$CB$151,0)),0)+IFERROR(INDEX('Hoja de Trabajo para listado'!$DE$153:$DG$274,MATCH($A1149,'Hoja de Trabajo para listado'!$DE$153:$DE$1048576,0),MATCH((CUADRO!G$4&amp;$E1149),'Hoja de Trabajo para listado'!$DE$151:$DG$151,0)),0)+IFERROR(INDEX('Hoja de Trabajo para listado'!$CD$155:$DC$1048576,MATCH($A1149,'Hoja de Trabajo para listado'!$CD$155:$CD$1048576,0),MATCH((CUADRO!G$4&amp;$E1149),'Hoja de Trabajo para listado'!$CD$151:$DC$151,0)),0)</f>
        <v>0</v>
      </c>
      <c r="H1149" s="241">
        <f ca="1">+IFERROR(INDEX('Hoja de Trabajo para listado'!$A$155:$Z$1048576,MATCH($A1149,'Hoja de Trabajo para listado'!$A$155:$A$1048576,0),MATCH((CUADRO!H$4&amp;$E1149),'Hoja de Trabajo para listado'!$A$151:$Z$151,0)),0)+IFERROR(INDEX('Hoja de Trabajo para listado'!$AB$155:$BA$1048576,MATCH($A1149,'Hoja de Trabajo para listado'!$AB$155:$AB$1048576,0),MATCH((CUADRO!H$4&amp;$E1149),'Hoja de Trabajo para listado'!$AB$151:$BA$151,0)),0)+IFERROR(INDEX('Hoja de Trabajo para listado'!$BC$155:$CB$1048576,MATCH($A1149,'Hoja de Trabajo para listado'!$BC$155:$BC$1048576,0),MATCH((CUADRO!H$4&amp;$E1149),'Hoja de Trabajo para listado'!$BC$151:$CB$151,0)),0)+IFERROR(INDEX('Hoja de Trabajo para listado'!$DE$153:$DG$274,MATCH($A1149,'Hoja de Trabajo para listado'!$DE$153:$DE$1048576,0),MATCH((CUADRO!H$4&amp;$E1149),'Hoja de Trabajo para listado'!$DE$151:$DG$151,0)),0)+IFERROR(INDEX('Hoja de Trabajo para listado'!$CD$155:$DC$1048576,MATCH($A1149,'Hoja de Trabajo para listado'!$CD$155:$CD$1048576,0),MATCH((CUADRO!H$4&amp;$E1149),'Hoja de Trabajo para listado'!$CD$151:$DC$151,0)),0)</f>
        <v>0</v>
      </c>
      <c r="I1149" s="241">
        <f ca="1">+IFERROR(INDEX('Hoja de Trabajo para listado'!$A$155:$Z$1048576,MATCH($A1149,'Hoja de Trabajo para listado'!$A$155:$A$1048576,0),MATCH((CUADRO!I$4&amp;$E1149),'Hoja de Trabajo para listado'!$A$151:$Z$151,0)),0)+IFERROR(INDEX('Hoja de Trabajo para listado'!$AB$155:$BA$1048576,MATCH($A1149,'Hoja de Trabajo para listado'!$AB$155:$AB$1048576,0),MATCH((CUADRO!I$4&amp;$E1149),'Hoja de Trabajo para listado'!$AB$151:$BA$151,0)),0)+IFERROR(INDEX('Hoja de Trabajo para listado'!$BC$155:$CB$1048576,MATCH($A1149,'Hoja de Trabajo para listado'!$BC$155:$BC$1048576,0),MATCH((CUADRO!I$4&amp;$E1149),'Hoja de Trabajo para listado'!$BC$151:$CB$151,0)),0)+IFERROR(INDEX('Hoja de Trabajo para listado'!$DE$153:$DG$274,MATCH($A1149,'Hoja de Trabajo para listado'!$DE$153:$DE$1048576,0),MATCH((CUADRO!I$4&amp;$E1149),'Hoja de Trabajo para listado'!$DE$151:$DG$151,0)),0)+IFERROR(INDEX('Hoja de Trabajo para listado'!$CD$155:$DC$1048576,MATCH($A1149,'Hoja de Trabajo para listado'!$CD$155:$CD$1048576,0),MATCH((CUADRO!I$4&amp;$E1149),'Hoja de Trabajo para listado'!$CD$151:$DC$151,0)),0)</f>
        <v>0</v>
      </c>
      <c r="J1149" s="241">
        <f ca="1">+IFERROR(INDEX('Hoja de Trabajo para listado'!$A$155:$Z$1048576,MATCH($A1149,'Hoja de Trabajo para listado'!$A$155:$A$1048576,0),MATCH((CUADRO!J$4&amp;$E1149),'Hoja de Trabajo para listado'!$A$151:$Z$151,0)),0)+IFERROR(INDEX('Hoja de Trabajo para listado'!$AB$155:$BA$1048576,MATCH($A1149,'Hoja de Trabajo para listado'!$AB$155:$AB$1048576,0),MATCH((CUADRO!J$4&amp;$E1149),'Hoja de Trabajo para listado'!$AB$151:$BA$151,0)),0)+IFERROR(INDEX('Hoja de Trabajo para listado'!$BC$155:$CB$1048576,MATCH($A1149,'Hoja de Trabajo para listado'!$BC$155:$BC$1048576,0),MATCH((CUADRO!J$4&amp;$E1149),'Hoja de Trabajo para listado'!$BC$151:$CB$151,0)),0)+IFERROR(INDEX('Hoja de Trabajo para listado'!$DE$153:$DG$274,MATCH($A1149,'Hoja de Trabajo para listado'!$DE$153:$DE$1048576,0),MATCH((CUADRO!J$4&amp;$E1149),'Hoja de Trabajo para listado'!$DE$151:$DG$151,0)),0)+IFERROR(INDEX('Hoja de Trabajo para listado'!$CD$155:$DC$1048576,MATCH($A1149,'Hoja de Trabajo para listado'!$CD$155:$CD$1048576,0),MATCH((CUADRO!J$4&amp;$E1149),'Hoja de Trabajo para listado'!$CD$151:$DC$151,0)),0)</f>
        <v>0</v>
      </c>
      <c r="K1149" s="241">
        <f ca="1">+IFERROR(INDEX('Hoja de Trabajo para listado'!$A$155:$Z$1048576,MATCH($A1149,'Hoja de Trabajo para listado'!$A$155:$A$1048576,0),MATCH((CUADRO!K$4&amp;$E1149),'Hoja de Trabajo para listado'!$A$151:$Z$151,0)),0)+IFERROR(INDEX('Hoja de Trabajo para listado'!$AB$155:$BA$1048576,MATCH($A1149,'Hoja de Trabajo para listado'!$AB$155:$AB$1048576,0),MATCH((CUADRO!K$4&amp;$E1149),'Hoja de Trabajo para listado'!$AB$151:$BA$151,0)),0)+IFERROR(INDEX('Hoja de Trabajo para listado'!$BC$155:$CB$1048576,MATCH($A1149,'Hoja de Trabajo para listado'!$BC$155:$BC$1048576,0),MATCH((CUADRO!K$4&amp;$E1149),'Hoja de Trabajo para listado'!$BC$151:$CB$151,0)),0)+IFERROR(INDEX('Hoja de Trabajo para listado'!$DE$153:$DG$274,MATCH($A1149,'Hoja de Trabajo para listado'!$DE$153:$DE$1048576,0),MATCH((CUADRO!K$4&amp;$E1149),'Hoja de Trabajo para listado'!$DE$151:$DG$151,0)),0)+IFERROR(INDEX('Hoja de Trabajo para listado'!$CD$155:$DC$1048576,MATCH($A1149,'Hoja de Trabajo para listado'!$CD$155:$CD$1048576,0),MATCH((CUADRO!K$4&amp;$E1149),'Hoja de Trabajo para listado'!$CD$151:$DC$151,0)),0)</f>
        <v>0</v>
      </c>
      <c r="L1149" s="241">
        <f ca="1">+IFERROR(INDEX('Hoja de Trabajo para listado'!$A$155:$Z$1048576,MATCH($A1149,'Hoja de Trabajo para listado'!$A$155:$A$1048576,0),MATCH((CUADRO!L$4&amp;$E1149),'Hoja de Trabajo para listado'!$A$151:$Z$151,0)),0)+IFERROR(INDEX('Hoja de Trabajo para listado'!$AB$155:$BA$1048576,MATCH($A1149,'Hoja de Trabajo para listado'!$AB$155:$AB$1048576,0),MATCH((CUADRO!L$4&amp;$E1149),'Hoja de Trabajo para listado'!$AB$151:$BA$151,0)),0)+IFERROR(INDEX('Hoja de Trabajo para listado'!$BC$155:$CB$1048576,MATCH($A1149,'Hoja de Trabajo para listado'!$BC$155:$BC$1048576,0),MATCH((CUADRO!L$4&amp;$E1149),'Hoja de Trabajo para listado'!$BC$151:$CB$151,0)),0)+IFERROR(INDEX('Hoja de Trabajo para listado'!$DE$153:$DG$274,MATCH($A1149,'Hoja de Trabajo para listado'!$DE$153:$DE$1048576,0),MATCH((CUADRO!L$4&amp;$E1149),'Hoja de Trabajo para listado'!$DE$151:$DG$151,0)),0)+IFERROR(INDEX('Hoja de Trabajo para listado'!$CD$155:$DC$1048576,MATCH($A1149,'Hoja de Trabajo para listado'!$CD$155:$CD$1048576,0),MATCH((CUADRO!L$4&amp;$E1149),'Hoja de Trabajo para listado'!$CD$151:$DC$151,0)),0)</f>
        <v>0</v>
      </c>
      <c r="M1149" s="241">
        <f ca="1">+IFERROR(INDEX('Hoja de Trabajo para listado'!$A$155:$Z$1048576,MATCH($A1149,'Hoja de Trabajo para listado'!$A$155:$A$1048576,0),MATCH((CUADRO!M$4&amp;$E1149),'Hoja de Trabajo para listado'!$A$151:$Z$151,0)),0)+IFERROR(INDEX('Hoja de Trabajo para listado'!$AB$155:$BA$1048576,MATCH($A1149,'Hoja de Trabajo para listado'!$AB$155:$AB$1048576,0),MATCH((CUADRO!M$4&amp;$E1149),'Hoja de Trabajo para listado'!$AB$151:$BA$151,0)),0)+IFERROR(INDEX('Hoja de Trabajo para listado'!$BC$155:$CB$1048576,MATCH($A1149,'Hoja de Trabajo para listado'!$BC$155:$BC$1048576,0),MATCH((CUADRO!M$4&amp;$E1149),'Hoja de Trabajo para listado'!$BC$151:$CB$151,0)),0)+IFERROR(INDEX('Hoja de Trabajo para listado'!$DE$153:$DG$274,MATCH($A1149,'Hoja de Trabajo para listado'!$DE$153:$DE$1048576,0),MATCH((CUADRO!M$4&amp;$E1149),'Hoja de Trabajo para listado'!$DE$151:$DG$151,0)),0)+IFERROR(INDEX('Hoja de Trabajo para listado'!$CD$155:$DC$1048576,MATCH($A1149,'Hoja de Trabajo para listado'!$CD$155:$CD$1048576,0),MATCH((CUADRO!M$4&amp;$E1149),'Hoja de Trabajo para listado'!$CD$151:$DC$151,0)),0)</f>
        <v>0</v>
      </c>
      <c r="N1149" s="241">
        <f ca="1">+IFERROR(INDEX('Hoja de Trabajo para listado'!$A$155:$Z$1048576,MATCH($A1149,'Hoja de Trabajo para listado'!$A$155:$A$1048576,0),MATCH((CUADRO!N$4&amp;$E1149),'Hoja de Trabajo para listado'!$A$151:$Z$151,0)),0)+IFERROR(INDEX('Hoja de Trabajo para listado'!$AB$155:$BA$1048576,MATCH($A1149,'Hoja de Trabajo para listado'!$AB$155:$AB$1048576,0),MATCH((CUADRO!N$4&amp;$E1149),'Hoja de Trabajo para listado'!$AB$151:$BA$151,0)),0)+IFERROR(INDEX('Hoja de Trabajo para listado'!$BC$155:$CB$1048576,MATCH($A1149,'Hoja de Trabajo para listado'!$BC$155:$BC$1048576,0),MATCH((CUADRO!N$4&amp;$E1149),'Hoja de Trabajo para listado'!$BC$151:$CB$151,0)),0)+IFERROR(INDEX('Hoja de Trabajo para listado'!$DE$153:$DG$274,MATCH($A1149,'Hoja de Trabajo para listado'!$DE$153:$DE$1048576,0),MATCH((CUADRO!N$4&amp;$E1149),'Hoja de Trabajo para listado'!$DE$151:$DG$151,0)),0)+IFERROR(INDEX('Hoja de Trabajo para listado'!$CD$155:$DC$1048576,MATCH($A1149,'Hoja de Trabajo para listado'!$CD$155:$CD$1048576,0),MATCH((CUADRO!N$4&amp;$E1149),'Hoja de Trabajo para listado'!$CD$151:$DC$151,0)),0)</f>
        <v>0</v>
      </c>
      <c r="O1149" s="241">
        <f ca="1">+IFERROR(INDEX('Hoja de Trabajo para listado'!$A$155:$Z$1048576,MATCH($A1149,'Hoja de Trabajo para listado'!$A$155:$A$1048576,0),MATCH((CUADRO!O$4&amp;$E1149),'Hoja de Trabajo para listado'!$A$151:$Z$151,0)),0)+IFERROR(INDEX('Hoja de Trabajo para listado'!$AB$155:$BA$1048576,MATCH($A1149,'Hoja de Trabajo para listado'!$AB$155:$AB$1048576,0),MATCH((CUADRO!O$4&amp;$E1149),'Hoja de Trabajo para listado'!$AB$151:$BA$151,0)),0)+IFERROR(INDEX('Hoja de Trabajo para listado'!$BC$155:$CB$1048576,MATCH($A1149,'Hoja de Trabajo para listado'!$BC$155:$BC$1048576,0),MATCH((CUADRO!O$4&amp;$E1149),'Hoja de Trabajo para listado'!$BC$151:$CB$151,0)),0)+IFERROR(INDEX('Hoja de Trabajo para listado'!$DE$153:$DG$274,MATCH($A1149,'Hoja de Trabajo para listado'!$DE$153:$DE$1048576,0),MATCH((CUADRO!O$4&amp;$E1149),'Hoja de Trabajo para listado'!$DE$151:$DG$151,0)),0)+IFERROR(INDEX('Hoja de Trabajo para listado'!$CD$155:$DC$1048576,MATCH($A1149,'Hoja de Trabajo para listado'!$CD$155:$CD$1048576,0),MATCH((CUADRO!O$4&amp;$E1149),'Hoja de Trabajo para listado'!$CD$151:$DC$151,0)),0)</f>
        <v>0</v>
      </c>
      <c r="P1149" s="241">
        <f ca="1">+IFERROR(INDEX('Hoja de Trabajo para listado'!$A$155:$Z$1048576,MATCH($A1149,'Hoja de Trabajo para listado'!$A$155:$A$1048576,0),MATCH((CUADRO!P$4&amp;$E1149),'Hoja de Trabajo para listado'!$A$151:$Z$151,0)),0)+IFERROR(INDEX('Hoja de Trabajo para listado'!$AB$155:$BA$1048576,MATCH($A1149,'Hoja de Trabajo para listado'!$AB$155:$AB$1048576,0),MATCH((CUADRO!P$4&amp;$E1149),'Hoja de Trabajo para listado'!$AB$151:$BA$151,0)),0)+IFERROR(INDEX('Hoja de Trabajo para listado'!$BC$155:$CB$1048576,MATCH($A1149,'Hoja de Trabajo para listado'!$BC$155:$BC$1048576,0),MATCH((CUADRO!P$4&amp;$E1149),'Hoja de Trabajo para listado'!$BC$151:$CB$151,0)),0)+IFERROR(INDEX('Hoja de Trabajo para listado'!$DE$153:$DG$274,MATCH($A1149,'Hoja de Trabajo para listado'!$DE$153:$DE$1048576,0),MATCH((CUADRO!P$4&amp;$E1149),'Hoja de Trabajo para listado'!$DE$151:$DG$151,0)),0)+IFERROR(INDEX('Hoja de Trabajo para listado'!$CD$155:$DC$1048576,MATCH($A1149,'Hoja de Trabajo para listado'!$CD$155:$CD$1048576,0),MATCH((CUADRO!P$4&amp;$E1149),'Hoja de Trabajo para listado'!$CD$151:$DC$151,0)),0)</f>
        <v>0</v>
      </c>
      <c r="Q1149" s="241">
        <f ca="1">+IFERROR(INDEX('Hoja de Trabajo para listado'!$A$155:$Z$1048576,MATCH($A1149,'Hoja de Trabajo para listado'!$A$155:$A$1048576,0),MATCH((CUADRO!Q$4&amp;$E1149),'Hoja de Trabajo para listado'!$A$151:$Z$151,0)),0)+IFERROR(INDEX('Hoja de Trabajo para listado'!$AB$155:$BA$1048576,MATCH($A1149,'Hoja de Trabajo para listado'!$AB$155:$AB$1048576,0),MATCH((CUADRO!Q$4&amp;$E1149),'Hoja de Trabajo para listado'!$AB$151:$BA$151,0)),0)+IFERROR(INDEX('Hoja de Trabajo para listado'!$BC$155:$CB$1048576,MATCH($A1149,'Hoja de Trabajo para listado'!$BC$155:$BC$1048576,0),MATCH((CUADRO!Q$4&amp;$E1149),'Hoja de Trabajo para listado'!$BC$151:$CB$151,0)),0)+IFERROR(INDEX('Hoja de Trabajo para listado'!$DE$153:$DG$274,MATCH($A1149,'Hoja de Trabajo para listado'!$DE$153:$DE$1048576,0),MATCH((CUADRO!Q$4&amp;$E1149),'Hoja de Trabajo para listado'!$DE$151:$DG$151,0)),0)+IFERROR(INDEX('Hoja de Trabajo para listado'!$CD$155:$DC$1048576,MATCH($A1149,'Hoja de Trabajo para listado'!$CD$155:$CD$1048576,0),MATCH((CUADRO!Q$4&amp;$E1149),'Hoja de Trabajo para listado'!$CD$151:$DC$151,0)),0)</f>
        <v>0</v>
      </c>
      <c r="R1149" s="241">
        <f t="shared" ca="1" si="41"/>
        <v>0</v>
      </c>
      <c r="S1149" s="247"/>
      <c r="T1149" s="241">
        <f ca="1">+T1150</f>
        <v>0</v>
      </c>
      <c r="U1149" s="240">
        <f t="shared" si="42"/>
        <v>1</v>
      </c>
      <c r="V1149" s="327" t="str">
        <f>+VLOOKUP(A1149,bd_lista!$A$3:$E$592,5,FALSE)</f>
        <v>Instituciones Descentralizadas Municipales</v>
      </c>
      <c r="W1149" s="397" t="str">
        <f>+V1149</f>
        <v>Instituciones Descentralizadas Municipales</v>
      </c>
      <c r="X1149" s="240">
        <f>+VLOOKUP(A1149,[4]Sheet1!$A$13:$D$744,4,FALSE)</f>
        <v>0</v>
      </c>
      <c r="Y1149" s="240" t="e">
        <f>+VLOOKUP(X1149,bd_lista!$A$3:$C$592,3,FALSE)</f>
        <v>#N/A</v>
      </c>
      <c r="Z1149" s="290">
        <f>+X1149</f>
        <v>0</v>
      </c>
      <c r="AA1149" s="291" t="e">
        <f>+Y1149</f>
        <v>#N/A</v>
      </c>
    </row>
    <row r="1150" spans="1:27" customFormat="1" ht="27" hidden="1" customHeight="1">
      <c r="A1150" s="32">
        <v>2325</v>
      </c>
      <c r="B1150" s="394"/>
      <c r="C1150" s="245" t="str">
        <f>+VLOOKUP(A1150,bd_lista!$A$3:$C$592,3,FALSE)</f>
        <v>ENTIDAD ORDENAMIENTO TERRITORIAL DE TARIJA</v>
      </c>
      <c r="D1150" s="396"/>
      <c r="E1150" s="242" t="s">
        <v>1304</v>
      </c>
      <c r="F1150" s="241">
        <f ca="1">+IFERROR(INDEX('Hoja de Trabajo para listado'!$A$155:$Z$1048576,MATCH($A1150,'Hoja de Trabajo para listado'!$A$155:$A$1048576,0),MATCH((CUADRO!F$4&amp;$E1150),'Hoja de Trabajo para listado'!$A$151:$Z$151,0)),0)+IFERROR(INDEX('Hoja de Trabajo para listado'!$AB$155:$BA$1048576,MATCH($A1150,'Hoja de Trabajo para listado'!$AB$155:$AB$1048576,0),MATCH((CUADRO!F$4&amp;$E1150),'Hoja de Trabajo para listado'!$AB$151:$BA$151,0)),0)+IFERROR(INDEX('Hoja de Trabajo para listado'!$BC$155:$CB$1048576,MATCH($A1150,'Hoja de Trabajo para listado'!$BC$155:$BC$1048576,0),MATCH((CUADRO!F$4&amp;$E1150),'Hoja de Trabajo para listado'!$BC$151:$CB$151,0)),0)+IFERROR(INDEX('Hoja de Trabajo para listado'!$DE$153:$DG$274,MATCH($A1150,'Hoja de Trabajo para listado'!$DE$153:$DE$1048576,0),MATCH((CUADRO!F$4&amp;$E1150),'Hoja de Trabajo para listado'!$DE$151:$DG$151,0)),0)+IFERROR(INDEX('Hoja de Trabajo para listado'!$CD$155:$DC$1048576,MATCH($A1150,'Hoja de Trabajo para listado'!$CD$155:$CD$1048576,0),MATCH((CUADRO!F$4&amp;$E1150),'Hoja de Trabajo para listado'!$CD$151:$DC$151,0)),0)</f>
        <v>0</v>
      </c>
      <c r="G1150" s="241">
        <f ca="1">+IFERROR(INDEX('Hoja de Trabajo para listado'!$A$155:$Z$1048576,MATCH($A1150,'Hoja de Trabajo para listado'!$A$155:$A$1048576,0),MATCH((CUADRO!G$4&amp;$E1150),'Hoja de Trabajo para listado'!$A$151:$Z$151,0)),0)+IFERROR(INDEX('Hoja de Trabajo para listado'!$AB$155:$BA$1048576,MATCH($A1150,'Hoja de Trabajo para listado'!$AB$155:$AB$1048576,0),MATCH((CUADRO!G$4&amp;$E1150),'Hoja de Trabajo para listado'!$AB$151:$BA$151,0)),0)+IFERROR(INDEX('Hoja de Trabajo para listado'!$BC$155:$CB$1048576,MATCH($A1150,'Hoja de Trabajo para listado'!$BC$155:$BC$1048576,0),MATCH((CUADRO!G$4&amp;$E1150),'Hoja de Trabajo para listado'!$BC$151:$CB$151,0)),0)+IFERROR(INDEX('Hoja de Trabajo para listado'!$DE$153:$DG$274,MATCH($A1150,'Hoja de Trabajo para listado'!$DE$153:$DE$1048576,0),MATCH((CUADRO!G$4&amp;$E1150),'Hoja de Trabajo para listado'!$DE$151:$DG$151,0)),0)+IFERROR(INDEX('Hoja de Trabajo para listado'!$CD$155:$DC$1048576,MATCH($A1150,'Hoja de Trabajo para listado'!$CD$155:$CD$1048576,0),MATCH((CUADRO!G$4&amp;$E1150),'Hoja de Trabajo para listado'!$CD$151:$DC$151,0)),0)</f>
        <v>0</v>
      </c>
      <c r="H1150" s="241">
        <f ca="1">+IFERROR(INDEX('Hoja de Trabajo para listado'!$A$155:$Z$1048576,MATCH($A1150,'Hoja de Trabajo para listado'!$A$155:$A$1048576,0),MATCH((CUADRO!H$4&amp;$E1150),'Hoja de Trabajo para listado'!$A$151:$Z$151,0)),0)+IFERROR(INDEX('Hoja de Trabajo para listado'!$AB$155:$BA$1048576,MATCH($A1150,'Hoja de Trabajo para listado'!$AB$155:$AB$1048576,0),MATCH((CUADRO!H$4&amp;$E1150),'Hoja de Trabajo para listado'!$AB$151:$BA$151,0)),0)+IFERROR(INDEX('Hoja de Trabajo para listado'!$BC$155:$CB$1048576,MATCH($A1150,'Hoja de Trabajo para listado'!$BC$155:$BC$1048576,0),MATCH((CUADRO!H$4&amp;$E1150),'Hoja de Trabajo para listado'!$BC$151:$CB$151,0)),0)+IFERROR(INDEX('Hoja de Trabajo para listado'!$DE$153:$DG$274,MATCH($A1150,'Hoja de Trabajo para listado'!$DE$153:$DE$1048576,0),MATCH((CUADRO!H$4&amp;$E1150),'Hoja de Trabajo para listado'!$DE$151:$DG$151,0)),0)+IFERROR(INDEX('Hoja de Trabajo para listado'!$CD$155:$DC$1048576,MATCH($A1150,'Hoja de Trabajo para listado'!$CD$155:$CD$1048576,0),MATCH((CUADRO!H$4&amp;$E1150),'Hoja de Trabajo para listado'!$CD$151:$DC$151,0)),0)</f>
        <v>0</v>
      </c>
      <c r="I1150" s="241">
        <f ca="1">+IFERROR(INDEX('Hoja de Trabajo para listado'!$A$155:$Z$1048576,MATCH($A1150,'Hoja de Trabajo para listado'!$A$155:$A$1048576,0),MATCH((CUADRO!I$4&amp;$E1150),'Hoja de Trabajo para listado'!$A$151:$Z$151,0)),0)+IFERROR(INDEX('Hoja de Trabajo para listado'!$AB$155:$BA$1048576,MATCH($A1150,'Hoja de Trabajo para listado'!$AB$155:$AB$1048576,0),MATCH((CUADRO!I$4&amp;$E1150),'Hoja de Trabajo para listado'!$AB$151:$BA$151,0)),0)+IFERROR(INDEX('Hoja de Trabajo para listado'!$BC$155:$CB$1048576,MATCH($A1150,'Hoja de Trabajo para listado'!$BC$155:$BC$1048576,0),MATCH((CUADRO!I$4&amp;$E1150),'Hoja de Trabajo para listado'!$BC$151:$CB$151,0)),0)+IFERROR(INDEX('Hoja de Trabajo para listado'!$DE$153:$DG$274,MATCH($A1150,'Hoja de Trabajo para listado'!$DE$153:$DE$1048576,0),MATCH((CUADRO!I$4&amp;$E1150),'Hoja de Trabajo para listado'!$DE$151:$DG$151,0)),0)+IFERROR(INDEX('Hoja de Trabajo para listado'!$CD$155:$DC$1048576,MATCH($A1150,'Hoja de Trabajo para listado'!$CD$155:$CD$1048576,0),MATCH((CUADRO!I$4&amp;$E1150),'Hoja de Trabajo para listado'!$CD$151:$DC$151,0)),0)</f>
        <v>0</v>
      </c>
      <c r="J1150" s="241">
        <f ca="1">+IFERROR(INDEX('Hoja de Trabajo para listado'!$A$155:$Z$1048576,MATCH($A1150,'Hoja de Trabajo para listado'!$A$155:$A$1048576,0),MATCH((CUADRO!J$4&amp;$E1150),'Hoja de Trabajo para listado'!$A$151:$Z$151,0)),0)+IFERROR(INDEX('Hoja de Trabajo para listado'!$AB$155:$BA$1048576,MATCH($A1150,'Hoja de Trabajo para listado'!$AB$155:$AB$1048576,0),MATCH((CUADRO!J$4&amp;$E1150),'Hoja de Trabajo para listado'!$AB$151:$BA$151,0)),0)+IFERROR(INDEX('Hoja de Trabajo para listado'!$BC$155:$CB$1048576,MATCH($A1150,'Hoja de Trabajo para listado'!$BC$155:$BC$1048576,0),MATCH((CUADRO!J$4&amp;$E1150),'Hoja de Trabajo para listado'!$BC$151:$CB$151,0)),0)+IFERROR(INDEX('Hoja de Trabajo para listado'!$DE$153:$DG$274,MATCH($A1150,'Hoja de Trabajo para listado'!$DE$153:$DE$1048576,0),MATCH((CUADRO!J$4&amp;$E1150),'Hoja de Trabajo para listado'!$DE$151:$DG$151,0)),0)+IFERROR(INDEX('Hoja de Trabajo para listado'!$CD$155:$DC$1048576,MATCH($A1150,'Hoja de Trabajo para listado'!$CD$155:$CD$1048576,0),MATCH((CUADRO!J$4&amp;$E1150),'Hoja de Trabajo para listado'!$CD$151:$DC$151,0)),0)</f>
        <v>0</v>
      </c>
      <c r="K1150" s="241">
        <f ca="1">+IFERROR(INDEX('Hoja de Trabajo para listado'!$A$155:$Z$1048576,MATCH($A1150,'Hoja de Trabajo para listado'!$A$155:$A$1048576,0),MATCH((CUADRO!K$4&amp;$E1150),'Hoja de Trabajo para listado'!$A$151:$Z$151,0)),0)+IFERROR(INDEX('Hoja de Trabajo para listado'!$AB$155:$BA$1048576,MATCH($A1150,'Hoja de Trabajo para listado'!$AB$155:$AB$1048576,0),MATCH((CUADRO!K$4&amp;$E1150),'Hoja de Trabajo para listado'!$AB$151:$BA$151,0)),0)+IFERROR(INDEX('Hoja de Trabajo para listado'!$BC$155:$CB$1048576,MATCH($A1150,'Hoja de Trabajo para listado'!$BC$155:$BC$1048576,0),MATCH((CUADRO!K$4&amp;$E1150),'Hoja de Trabajo para listado'!$BC$151:$CB$151,0)),0)+IFERROR(INDEX('Hoja de Trabajo para listado'!$DE$153:$DG$274,MATCH($A1150,'Hoja de Trabajo para listado'!$DE$153:$DE$1048576,0),MATCH((CUADRO!K$4&amp;$E1150),'Hoja de Trabajo para listado'!$DE$151:$DG$151,0)),0)+IFERROR(INDEX('Hoja de Trabajo para listado'!$CD$155:$DC$1048576,MATCH($A1150,'Hoja de Trabajo para listado'!$CD$155:$CD$1048576,0),MATCH((CUADRO!K$4&amp;$E1150),'Hoja de Trabajo para listado'!$CD$151:$DC$151,0)),0)</f>
        <v>0</v>
      </c>
      <c r="L1150" s="241">
        <f ca="1">+IFERROR(INDEX('Hoja de Trabajo para listado'!$A$155:$Z$1048576,MATCH($A1150,'Hoja de Trabajo para listado'!$A$155:$A$1048576,0),MATCH((CUADRO!L$4&amp;$E1150),'Hoja de Trabajo para listado'!$A$151:$Z$151,0)),0)+IFERROR(INDEX('Hoja de Trabajo para listado'!$AB$155:$BA$1048576,MATCH($A1150,'Hoja de Trabajo para listado'!$AB$155:$AB$1048576,0),MATCH((CUADRO!L$4&amp;$E1150),'Hoja de Trabajo para listado'!$AB$151:$BA$151,0)),0)+IFERROR(INDEX('Hoja de Trabajo para listado'!$BC$155:$CB$1048576,MATCH($A1150,'Hoja de Trabajo para listado'!$BC$155:$BC$1048576,0),MATCH((CUADRO!L$4&amp;$E1150),'Hoja de Trabajo para listado'!$BC$151:$CB$151,0)),0)+IFERROR(INDEX('Hoja de Trabajo para listado'!$DE$153:$DG$274,MATCH($A1150,'Hoja de Trabajo para listado'!$DE$153:$DE$1048576,0),MATCH((CUADRO!L$4&amp;$E1150),'Hoja de Trabajo para listado'!$DE$151:$DG$151,0)),0)+IFERROR(INDEX('Hoja de Trabajo para listado'!$CD$155:$DC$1048576,MATCH($A1150,'Hoja de Trabajo para listado'!$CD$155:$CD$1048576,0),MATCH((CUADRO!L$4&amp;$E1150),'Hoja de Trabajo para listado'!$CD$151:$DC$151,0)),0)</f>
        <v>0</v>
      </c>
      <c r="M1150" s="241">
        <f ca="1">+IFERROR(INDEX('Hoja de Trabajo para listado'!$A$155:$Z$1048576,MATCH($A1150,'Hoja de Trabajo para listado'!$A$155:$A$1048576,0),MATCH((CUADRO!M$4&amp;$E1150),'Hoja de Trabajo para listado'!$A$151:$Z$151,0)),0)+IFERROR(INDEX('Hoja de Trabajo para listado'!$AB$155:$BA$1048576,MATCH($A1150,'Hoja de Trabajo para listado'!$AB$155:$AB$1048576,0),MATCH((CUADRO!M$4&amp;$E1150),'Hoja de Trabajo para listado'!$AB$151:$BA$151,0)),0)+IFERROR(INDEX('Hoja de Trabajo para listado'!$BC$155:$CB$1048576,MATCH($A1150,'Hoja de Trabajo para listado'!$BC$155:$BC$1048576,0),MATCH((CUADRO!M$4&amp;$E1150),'Hoja de Trabajo para listado'!$BC$151:$CB$151,0)),0)+IFERROR(INDEX('Hoja de Trabajo para listado'!$DE$153:$DG$274,MATCH($A1150,'Hoja de Trabajo para listado'!$DE$153:$DE$1048576,0),MATCH((CUADRO!M$4&amp;$E1150),'Hoja de Trabajo para listado'!$DE$151:$DG$151,0)),0)+IFERROR(INDEX('Hoja de Trabajo para listado'!$CD$155:$DC$1048576,MATCH($A1150,'Hoja de Trabajo para listado'!$CD$155:$CD$1048576,0),MATCH((CUADRO!M$4&amp;$E1150),'Hoja de Trabajo para listado'!$CD$151:$DC$151,0)),0)</f>
        <v>0</v>
      </c>
      <c r="N1150" s="241">
        <f ca="1">+IFERROR(INDEX('Hoja de Trabajo para listado'!$A$155:$Z$1048576,MATCH($A1150,'Hoja de Trabajo para listado'!$A$155:$A$1048576,0),MATCH((CUADRO!N$4&amp;$E1150),'Hoja de Trabajo para listado'!$A$151:$Z$151,0)),0)+IFERROR(INDEX('Hoja de Trabajo para listado'!$AB$155:$BA$1048576,MATCH($A1150,'Hoja de Trabajo para listado'!$AB$155:$AB$1048576,0),MATCH((CUADRO!N$4&amp;$E1150),'Hoja de Trabajo para listado'!$AB$151:$BA$151,0)),0)+IFERROR(INDEX('Hoja de Trabajo para listado'!$BC$155:$CB$1048576,MATCH($A1150,'Hoja de Trabajo para listado'!$BC$155:$BC$1048576,0),MATCH((CUADRO!N$4&amp;$E1150),'Hoja de Trabajo para listado'!$BC$151:$CB$151,0)),0)+IFERROR(INDEX('Hoja de Trabajo para listado'!$DE$153:$DG$274,MATCH($A1150,'Hoja de Trabajo para listado'!$DE$153:$DE$1048576,0),MATCH((CUADRO!N$4&amp;$E1150),'Hoja de Trabajo para listado'!$DE$151:$DG$151,0)),0)+IFERROR(INDEX('Hoja de Trabajo para listado'!$CD$155:$DC$1048576,MATCH($A1150,'Hoja de Trabajo para listado'!$CD$155:$CD$1048576,0),MATCH((CUADRO!N$4&amp;$E1150),'Hoja de Trabajo para listado'!$CD$151:$DC$151,0)),0)</f>
        <v>0</v>
      </c>
      <c r="O1150" s="241">
        <f ca="1">+IFERROR(INDEX('Hoja de Trabajo para listado'!$A$155:$Z$1048576,MATCH($A1150,'Hoja de Trabajo para listado'!$A$155:$A$1048576,0),MATCH((CUADRO!O$4&amp;$E1150),'Hoja de Trabajo para listado'!$A$151:$Z$151,0)),0)+IFERROR(INDEX('Hoja de Trabajo para listado'!$AB$155:$BA$1048576,MATCH($A1150,'Hoja de Trabajo para listado'!$AB$155:$AB$1048576,0),MATCH((CUADRO!O$4&amp;$E1150),'Hoja de Trabajo para listado'!$AB$151:$BA$151,0)),0)+IFERROR(INDEX('Hoja de Trabajo para listado'!$BC$155:$CB$1048576,MATCH($A1150,'Hoja de Trabajo para listado'!$BC$155:$BC$1048576,0),MATCH((CUADRO!O$4&amp;$E1150),'Hoja de Trabajo para listado'!$BC$151:$CB$151,0)),0)+IFERROR(INDEX('Hoja de Trabajo para listado'!$DE$153:$DG$274,MATCH($A1150,'Hoja de Trabajo para listado'!$DE$153:$DE$1048576,0),MATCH((CUADRO!O$4&amp;$E1150),'Hoja de Trabajo para listado'!$DE$151:$DG$151,0)),0)+IFERROR(INDEX('Hoja de Trabajo para listado'!$CD$155:$DC$1048576,MATCH($A1150,'Hoja de Trabajo para listado'!$CD$155:$CD$1048576,0),MATCH((CUADRO!O$4&amp;$E1150),'Hoja de Trabajo para listado'!$CD$151:$DC$151,0)),0)</f>
        <v>0</v>
      </c>
      <c r="P1150" s="241">
        <f ca="1">+IFERROR(INDEX('Hoja de Trabajo para listado'!$A$155:$Z$1048576,MATCH($A1150,'Hoja de Trabajo para listado'!$A$155:$A$1048576,0),MATCH((CUADRO!P$4&amp;$E1150),'Hoja de Trabajo para listado'!$A$151:$Z$151,0)),0)+IFERROR(INDEX('Hoja de Trabajo para listado'!$AB$155:$BA$1048576,MATCH($A1150,'Hoja de Trabajo para listado'!$AB$155:$AB$1048576,0),MATCH((CUADRO!P$4&amp;$E1150),'Hoja de Trabajo para listado'!$AB$151:$BA$151,0)),0)+IFERROR(INDEX('Hoja de Trabajo para listado'!$BC$155:$CB$1048576,MATCH($A1150,'Hoja de Trabajo para listado'!$BC$155:$BC$1048576,0),MATCH((CUADRO!P$4&amp;$E1150),'Hoja de Trabajo para listado'!$BC$151:$CB$151,0)),0)+IFERROR(INDEX('Hoja de Trabajo para listado'!$DE$153:$DG$274,MATCH($A1150,'Hoja de Trabajo para listado'!$DE$153:$DE$1048576,0),MATCH((CUADRO!P$4&amp;$E1150),'Hoja de Trabajo para listado'!$DE$151:$DG$151,0)),0)+IFERROR(INDEX('Hoja de Trabajo para listado'!$CD$155:$DC$1048576,MATCH($A1150,'Hoja de Trabajo para listado'!$CD$155:$CD$1048576,0),MATCH((CUADRO!P$4&amp;$E1150),'Hoja de Trabajo para listado'!$CD$151:$DC$151,0)),0)</f>
        <v>0</v>
      </c>
      <c r="Q1150" s="241">
        <f ca="1">+IFERROR(INDEX('Hoja de Trabajo para listado'!$A$155:$Z$1048576,MATCH($A1150,'Hoja de Trabajo para listado'!$A$155:$A$1048576,0),MATCH((CUADRO!Q$4&amp;$E1150),'Hoja de Trabajo para listado'!$A$151:$Z$151,0)),0)+IFERROR(INDEX('Hoja de Trabajo para listado'!$AB$155:$BA$1048576,MATCH($A1150,'Hoja de Trabajo para listado'!$AB$155:$AB$1048576,0),MATCH((CUADRO!Q$4&amp;$E1150),'Hoja de Trabajo para listado'!$AB$151:$BA$151,0)),0)+IFERROR(INDEX('Hoja de Trabajo para listado'!$BC$155:$CB$1048576,MATCH($A1150,'Hoja de Trabajo para listado'!$BC$155:$BC$1048576,0),MATCH((CUADRO!Q$4&amp;$E1150),'Hoja de Trabajo para listado'!$BC$151:$CB$151,0)),0)+IFERROR(INDEX('Hoja de Trabajo para listado'!$DE$153:$DG$274,MATCH($A1150,'Hoja de Trabajo para listado'!$DE$153:$DE$1048576,0),MATCH((CUADRO!Q$4&amp;$E1150),'Hoja de Trabajo para listado'!$DE$151:$DG$151,0)),0)+IFERROR(INDEX('Hoja de Trabajo para listado'!$CD$155:$DC$1048576,MATCH($A1150,'Hoja de Trabajo para listado'!$CD$155:$CD$1048576,0),MATCH((CUADRO!Q$4&amp;$E1150),'Hoja de Trabajo para listado'!$CD$151:$DC$151,0)),0)</f>
        <v>0</v>
      </c>
      <c r="R1150" s="241">
        <f t="shared" ca="1" si="41"/>
        <v>0</v>
      </c>
      <c r="S1150" s="247">
        <f ca="1">+R1149+R1150</f>
        <v>0</v>
      </c>
      <c r="T1150" s="241">
        <f ca="1">+S1150</f>
        <v>0</v>
      </c>
      <c r="U1150" s="240">
        <f t="shared" si="42"/>
        <v>2</v>
      </c>
      <c r="V1150" s="327" t="str">
        <f>+VLOOKUP(A1150,bd_lista!$A$3:$E$592,5,FALSE)</f>
        <v>Instituciones Descentralizadas Municipales</v>
      </c>
      <c r="W1150" s="398"/>
      <c r="X1150" s="240">
        <f>+VLOOKUP(A1150,[4]Sheet1!$A$13:$D$744,4,FALSE)</f>
        <v>0</v>
      </c>
      <c r="Y1150" s="240" t="e">
        <f>+VLOOKUP(X1150,bd_lista!$A$3:$C$592,3,FALSE)</f>
        <v>#N/A</v>
      </c>
      <c r="Z1150" s="288"/>
      <c r="AA1150" s="289"/>
    </row>
    <row r="1151" spans="1:27" customFormat="1" ht="27" hidden="1" customHeight="1">
      <c r="A1151" s="32">
        <v>2326</v>
      </c>
      <c r="B1151" s="393">
        <f>+A1151</f>
        <v>2326</v>
      </c>
      <c r="C1151" s="245" t="str">
        <f>+VLOOKUP(A1151,bd_lista!$A$3:$C$592,3,FALSE)</f>
        <v>ENTIDAD ORDEN Y SEGURIDAD CIUDADANA MUNICIPAL DE TARIJA</v>
      </c>
      <c r="D1151" s="395" t="str">
        <f>+C1151</f>
        <v>ENTIDAD ORDEN Y SEGURIDAD CIUDADANA MUNICIPAL DE TARIJA</v>
      </c>
      <c r="E1151" s="240" t="s">
        <v>1303</v>
      </c>
      <c r="F1151" s="241">
        <f ca="1">+IFERROR(INDEX('Hoja de Trabajo para listado'!$A$155:$Z$1048576,MATCH($A1151,'Hoja de Trabajo para listado'!$A$155:$A$1048576,0),MATCH((CUADRO!F$4&amp;$E1151),'Hoja de Trabajo para listado'!$A$151:$Z$151,0)),0)+IFERROR(INDEX('Hoja de Trabajo para listado'!$AB$155:$BA$1048576,MATCH($A1151,'Hoja de Trabajo para listado'!$AB$155:$AB$1048576,0),MATCH((CUADRO!F$4&amp;$E1151),'Hoja de Trabajo para listado'!$AB$151:$BA$151,0)),0)+IFERROR(INDEX('Hoja de Trabajo para listado'!$BC$155:$CB$1048576,MATCH($A1151,'Hoja de Trabajo para listado'!$BC$155:$BC$1048576,0),MATCH((CUADRO!F$4&amp;$E1151),'Hoja de Trabajo para listado'!$BC$151:$CB$151,0)),0)+IFERROR(INDEX('Hoja de Trabajo para listado'!$DE$153:$DG$274,MATCH($A1151,'Hoja de Trabajo para listado'!$DE$153:$DE$1048576,0),MATCH((CUADRO!F$4&amp;$E1151),'Hoja de Trabajo para listado'!$DE$151:$DG$151,0)),0)+IFERROR(INDEX('Hoja de Trabajo para listado'!$CD$155:$DC$1048576,MATCH($A1151,'Hoja de Trabajo para listado'!$CD$155:$CD$1048576,0),MATCH((CUADRO!F$4&amp;$E1151),'Hoja de Trabajo para listado'!$CD$151:$DC$151,0)),0)</f>
        <v>0</v>
      </c>
      <c r="G1151" s="241">
        <f ca="1">+IFERROR(INDEX('Hoja de Trabajo para listado'!$A$155:$Z$1048576,MATCH($A1151,'Hoja de Trabajo para listado'!$A$155:$A$1048576,0),MATCH((CUADRO!G$4&amp;$E1151),'Hoja de Trabajo para listado'!$A$151:$Z$151,0)),0)+IFERROR(INDEX('Hoja de Trabajo para listado'!$AB$155:$BA$1048576,MATCH($A1151,'Hoja de Trabajo para listado'!$AB$155:$AB$1048576,0),MATCH((CUADRO!G$4&amp;$E1151),'Hoja de Trabajo para listado'!$AB$151:$BA$151,0)),0)+IFERROR(INDEX('Hoja de Trabajo para listado'!$BC$155:$CB$1048576,MATCH($A1151,'Hoja de Trabajo para listado'!$BC$155:$BC$1048576,0),MATCH((CUADRO!G$4&amp;$E1151),'Hoja de Trabajo para listado'!$BC$151:$CB$151,0)),0)+IFERROR(INDEX('Hoja de Trabajo para listado'!$DE$153:$DG$274,MATCH($A1151,'Hoja de Trabajo para listado'!$DE$153:$DE$1048576,0),MATCH((CUADRO!G$4&amp;$E1151),'Hoja de Trabajo para listado'!$DE$151:$DG$151,0)),0)+IFERROR(INDEX('Hoja de Trabajo para listado'!$CD$155:$DC$1048576,MATCH($A1151,'Hoja de Trabajo para listado'!$CD$155:$CD$1048576,0),MATCH((CUADRO!G$4&amp;$E1151),'Hoja de Trabajo para listado'!$CD$151:$DC$151,0)),0)</f>
        <v>0</v>
      </c>
      <c r="H1151" s="241">
        <f ca="1">+IFERROR(INDEX('Hoja de Trabajo para listado'!$A$155:$Z$1048576,MATCH($A1151,'Hoja de Trabajo para listado'!$A$155:$A$1048576,0),MATCH((CUADRO!H$4&amp;$E1151),'Hoja de Trabajo para listado'!$A$151:$Z$151,0)),0)+IFERROR(INDEX('Hoja de Trabajo para listado'!$AB$155:$BA$1048576,MATCH($A1151,'Hoja de Trabajo para listado'!$AB$155:$AB$1048576,0),MATCH((CUADRO!H$4&amp;$E1151),'Hoja de Trabajo para listado'!$AB$151:$BA$151,0)),0)+IFERROR(INDEX('Hoja de Trabajo para listado'!$BC$155:$CB$1048576,MATCH($A1151,'Hoja de Trabajo para listado'!$BC$155:$BC$1048576,0),MATCH((CUADRO!H$4&amp;$E1151),'Hoja de Trabajo para listado'!$BC$151:$CB$151,0)),0)+IFERROR(INDEX('Hoja de Trabajo para listado'!$DE$153:$DG$274,MATCH($A1151,'Hoja de Trabajo para listado'!$DE$153:$DE$1048576,0),MATCH((CUADRO!H$4&amp;$E1151),'Hoja de Trabajo para listado'!$DE$151:$DG$151,0)),0)+IFERROR(INDEX('Hoja de Trabajo para listado'!$CD$155:$DC$1048576,MATCH($A1151,'Hoja de Trabajo para listado'!$CD$155:$CD$1048576,0),MATCH((CUADRO!H$4&amp;$E1151),'Hoja de Trabajo para listado'!$CD$151:$DC$151,0)),0)</f>
        <v>0</v>
      </c>
      <c r="I1151" s="241">
        <f ca="1">+IFERROR(INDEX('Hoja de Trabajo para listado'!$A$155:$Z$1048576,MATCH($A1151,'Hoja de Trabajo para listado'!$A$155:$A$1048576,0),MATCH((CUADRO!I$4&amp;$E1151),'Hoja de Trabajo para listado'!$A$151:$Z$151,0)),0)+IFERROR(INDEX('Hoja de Trabajo para listado'!$AB$155:$BA$1048576,MATCH($A1151,'Hoja de Trabajo para listado'!$AB$155:$AB$1048576,0),MATCH((CUADRO!I$4&amp;$E1151),'Hoja de Trabajo para listado'!$AB$151:$BA$151,0)),0)+IFERROR(INDEX('Hoja de Trabajo para listado'!$BC$155:$CB$1048576,MATCH($A1151,'Hoja de Trabajo para listado'!$BC$155:$BC$1048576,0),MATCH((CUADRO!I$4&amp;$E1151),'Hoja de Trabajo para listado'!$BC$151:$CB$151,0)),0)+IFERROR(INDEX('Hoja de Trabajo para listado'!$DE$153:$DG$274,MATCH($A1151,'Hoja de Trabajo para listado'!$DE$153:$DE$1048576,0),MATCH((CUADRO!I$4&amp;$E1151),'Hoja de Trabajo para listado'!$DE$151:$DG$151,0)),0)+IFERROR(INDEX('Hoja de Trabajo para listado'!$CD$155:$DC$1048576,MATCH($A1151,'Hoja de Trabajo para listado'!$CD$155:$CD$1048576,0),MATCH((CUADRO!I$4&amp;$E1151),'Hoja de Trabajo para listado'!$CD$151:$DC$151,0)),0)</f>
        <v>0</v>
      </c>
      <c r="J1151" s="241">
        <f ca="1">+IFERROR(INDEX('Hoja de Trabajo para listado'!$A$155:$Z$1048576,MATCH($A1151,'Hoja de Trabajo para listado'!$A$155:$A$1048576,0),MATCH((CUADRO!J$4&amp;$E1151),'Hoja de Trabajo para listado'!$A$151:$Z$151,0)),0)+IFERROR(INDEX('Hoja de Trabajo para listado'!$AB$155:$BA$1048576,MATCH($A1151,'Hoja de Trabajo para listado'!$AB$155:$AB$1048576,0),MATCH((CUADRO!J$4&amp;$E1151),'Hoja de Trabajo para listado'!$AB$151:$BA$151,0)),0)+IFERROR(INDEX('Hoja de Trabajo para listado'!$BC$155:$CB$1048576,MATCH($A1151,'Hoja de Trabajo para listado'!$BC$155:$BC$1048576,0),MATCH((CUADRO!J$4&amp;$E1151),'Hoja de Trabajo para listado'!$BC$151:$CB$151,0)),0)+IFERROR(INDEX('Hoja de Trabajo para listado'!$DE$153:$DG$274,MATCH($A1151,'Hoja de Trabajo para listado'!$DE$153:$DE$1048576,0),MATCH((CUADRO!J$4&amp;$E1151),'Hoja de Trabajo para listado'!$DE$151:$DG$151,0)),0)+IFERROR(INDEX('Hoja de Trabajo para listado'!$CD$155:$DC$1048576,MATCH($A1151,'Hoja de Trabajo para listado'!$CD$155:$CD$1048576,0),MATCH((CUADRO!J$4&amp;$E1151),'Hoja de Trabajo para listado'!$CD$151:$DC$151,0)),0)</f>
        <v>0</v>
      </c>
      <c r="K1151" s="241">
        <f ca="1">+IFERROR(INDEX('Hoja de Trabajo para listado'!$A$155:$Z$1048576,MATCH($A1151,'Hoja de Trabajo para listado'!$A$155:$A$1048576,0),MATCH((CUADRO!K$4&amp;$E1151),'Hoja de Trabajo para listado'!$A$151:$Z$151,0)),0)+IFERROR(INDEX('Hoja de Trabajo para listado'!$AB$155:$BA$1048576,MATCH($A1151,'Hoja de Trabajo para listado'!$AB$155:$AB$1048576,0),MATCH((CUADRO!K$4&amp;$E1151),'Hoja de Trabajo para listado'!$AB$151:$BA$151,0)),0)+IFERROR(INDEX('Hoja de Trabajo para listado'!$BC$155:$CB$1048576,MATCH($A1151,'Hoja de Trabajo para listado'!$BC$155:$BC$1048576,0),MATCH((CUADRO!K$4&amp;$E1151),'Hoja de Trabajo para listado'!$BC$151:$CB$151,0)),0)+IFERROR(INDEX('Hoja de Trabajo para listado'!$DE$153:$DG$274,MATCH($A1151,'Hoja de Trabajo para listado'!$DE$153:$DE$1048576,0),MATCH((CUADRO!K$4&amp;$E1151),'Hoja de Trabajo para listado'!$DE$151:$DG$151,0)),0)+IFERROR(INDEX('Hoja de Trabajo para listado'!$CD$155:$DC$1048576,MATCH($A1151,'Hoja de Trabajo para listado'!$CD$155:$CD$1048576,0),MATCH((CUADRO!K$4&amp;$E1151),'Hoja de Trabajo para listado'!$CD$151:$DC$151,0)),0)</f>
        <v>0</v>
      </c>
      <c r="L1151" s="241">
        <f ca="1">+IFERROR(INDEX('Hoja de Trabajo para listado'!$A$155:$Z$1048576,MATCH($A1151,'Hoja de Trabajo para listado'!$A$155:$A$1048576,0),MATCH((CUADRO!L$4&amp;$E1151),'Hoja de Trabajo para listado'!$A$151:$Z$151,0)),0)+IFERROR(INDEX('Hoja de Trabajo para listado'!$AB$155:$BA$1048576,MATCH($A1151,'Hoja de Trabajo para listado'!$AB$155:$AB$1048576,0),MATCH((CUADRO!L$4&amp;$E1151),'Hoja de Trabajo para listado'!$AB$151:$BA$151,0)),0)+IFERROR(INDEX('Hoja de Trabajo para listado'!$BC$155:$CB$1048576,MATCH($A1151,'Hoja de Trabajo para listado'!$BC$155:$BC$1048576,0),MATCH((CUADRO!L$4&amp;$E1151),'Hoja de Trabajo para listado'!$BC$151:$CB$151,0)),0)+IFERROR(INDEX('Hoja de Trabajo para listado'!$DE$153:$DG$274,MATCH($A1151,'Hoja de Trabajo para listado'!$DE$153:$DE$1048576,0),MATCH((CUADRO!L$4&amp;$E1151),'Hoja de Trabajo para listado'!$DE$151:$DG$151,0)),0)+IFERROR(INDEX('Hoja de Trabajo para listado'!$CD$155:$DC$1048576,MATCH($A1151,'Hoja de Trabajo para listado'!$CD$155:$CD$1048576,0),MATCH((CUADRO!L$4&amp;$E1151),'Hoja de Trabajo para listado'!$CD$151:$DC$151,0)),0)</f>
        <v>0</v>
      </c>
      <c r="M1151" s="241">
        <f ca="1">+IFERROR(INDEX('Hoja de Trabajo para listado'!$A$155:$Z$1048576,MATCH($A1151,'Hoja de Trabajo para listado'!$A$155:$A$1048576,0),MATCH((CUADRO!M$4&amp;$E1151),'Hoja de Trabajo para listado'!$A$151:$Z$151,0)),0)+IFERROR(INDEX('Hoja de Trabajo para listado'!$AB$155:$BA$1048576,MATCH($A1151,'Hoja de Trabajo para listado'!$AB$155:$AB$1048576,0),MATCH((CUADRO!M$4&amp;$E1151),'Hoja de Trabajo para listado'!$AB$151:$BA$151,0)),0)+IFERROR(INDEX('Hoja de Trabajo para listado'!$BC$155:$CB$1048576,MATCH($A1151,'Hoja de Trabajo para listado'!$BC$155:$BC$1048576,0),MATCH((CUADRO!M$4&amp;$E1151),'Hoja de Trabajo para listado'!$BC$151:$CB$151,0)),0)+IFERROR(INDEX('Hoja de Trabajo para listado'!$DE$153:$DG$274,MATCH($A1151,'Hoja de Trabajo para listado'!$DE$153:$DE$1048576,0),MATCH((CUADRO!M$4&amp;$E1151),'Hoja de Trabajo para listado'!$DE$151:$DG$151,0)),0)+IFERROR(INDEX('Hoja de Trabajo para listado'!$CD$155:$DC$1048576,MATCH($A1151,'Hoja de Trabajo para listado'!$CD$155:$CD$1048576,0),MATCH((CUADRO!M$4&amp;$E1151),'Hoja de Trabajo para listado'!$CD$151:$DC$151,0)),0)</f>
        <v>0</v>
      </c>
      <c r="N1151" s="241">
        <f ca="1">+IFERROR(INDEX('Hoja de Trabajo para listado'!$A$155:$Z$1048576,MATCH($A1151,'Hoja de Trabajo para listado'!$A$155:$A$1048576,0),MATCH((CUADRO!N$4&amp;$E1151),'Hoja de Trabajo para listado'!$A$151:$Z$151,0)),0)+IFERROR(INDEX('Hoja de Trabajo para listado'!$AB$155:$BA$1048576,MATCH($A1151,'Hoja de Trabajo para listado'!$AB$155:$AB$1048576,0),MATCH((CUADRO!N$4&amp;$E1151),'Hoja de Trabajo para listado'!$AB$151:$BA$151,0)),0)+IFERROR(INDEX('Hoja de Trabajo para listado'!$BC$155:$CB$1048576,MATCH($A1151,'Hoja de Trabajo para listado'!$BC$155:$BC$1048576,0),MATCH((CUADRO!N$4&amp;$E1151),'Hoja de Trabajo para listado'!$BC$151:$CB$151,0)),0)+IFERROR(INDEX('Hoja de Trabajo para listado'!$DE$153:$DG$274,MATCH($A1151,'Hoja de Trabajo para listado'!$DE$153:$DE$1048576,0),MATCH((CUADRO!N$4&amp;$E1151),'Hoja de Trabajo para listado'!$DE$151:$DG$151,0)),0)+IFERROR(INDEX('Hoja de Trabajo para listado'!$CD$155:$DC$1048576,MATCH($A1151,'Hoja de Trabajo para listado'!$CD$155:$CD$1048576,0),MATCH((CUADRO!N$4&amp;$E1151),'Hoja de Trabajo para listado'!$CD$151:$DC$151,0)),0)</f>
        <v>0</v>
      </c>
      <c r="O1151" s="241">
        <f ca="1">+IFERROR(INDEX('Hoja de Trabajo para listado'!$A$155:$Z$1048576,MATCH($A1151,'Hoja de Trabajo para listado'!$A$155:$A$1048576,0),MATCH((CUADRO!O$4&amp;$E1151),'Hoja de Trabajo para listado'!$A$151:$Z$151,0)),0)+IFERROR(INDEX('Hoja de Trabajo para listado'!$AB$155:$BA$1048576,MATCH($A1151,'Hoja de Trabajo para listado'!$AB$155:$AB$1048576,0),MATCH((CUADRO!O$4&amp;$E1151),'Hoja de Trabajo para listado'!$AB$151:$BA$151,0)),0)+IFERROR(INDEX('Hoja de Trabajo para listado'!$BC$155:$CB$1048576,MATCH($A1151,'Hoja de Trabajo para listado'!$BC$155:$BC$1048576,0),MATCH((CUADRO!O$4&amp;$E1151),'Hoja de Trabajo para listado'!$BC$151:$CB$151,0)),0)+IFERROR(INDEX('Hoja de Trabajo para listado'!$DE$153:$DG$274,MATCH($A1151,'Hoja de Trabajo para listado'!$DE$153:$DE$1048576,0),MATCH((CUADRO!O$4&amp;$E1151),'Hoja de Trabajo para listado'!$DE$151:$DG$151,0)),0)+IFERROR(INDEX('Hoja de Trabajo para listado'!$CD$155:$DC$1048576,MATCH($A1151,'Hoja de Trabajo para listado'!$CD$155:$CD$1048576,0),MATCH((CUADRO!O$4&amp;$E1151),'Hoja de Trabajo para listado'!$CD$151:$DC$151,0)),0)</f>
        <v>0</v>
      </c>
      <c r="P1151" s="241">
        <f ca="1">+IFERROR(INDEX('Hoja de Trabajo para listado'!$A$155:$Z$1048576,MATCH($A1151,'Hoja de Trabajo para listado'!$A$155:$A$1048576,0),MATCH((CUADRO!P$4&amp;$E1151),'Hoja de Trabajo para listado'!$A$151:$Z$151,0)),0)+IFERROR(INDEX('Hoja de Trabajo para listado'!$AB$155:$BA$1048576,MATCH($A1151,'Hoja de Trabajo para listado'!$AB$155:$AB$1048576,0),MATCH((CUADRO!P$4&amp;$E1151),'Hoja de Trabajo para listado'!$AB$151:$BA$151,0)),0)+IFERROR(INDEX('Hoja de Trabajo para listado'!$BC$155:$CB$1048576,MATCH($A1151,'Hoja de Trabajo para listado'!$BC$155:$BC$1048576,0),MATCH((CUADRO!P$4&amp;$E1151),'Hoja de Trabajo para listado'!$BC$151:$CB$151,0)),0)+IFERROR(INDEX('Hoja de Trabajo para listado'!$DE$153:$DG$274,MATCH($A1151,'Hoja de Trabajo para listado'!$DE$153:$DE$1048576,0),MATCH((CUADRO!P$4&amp;$E1151),'Hoja de Trabajo para listado'!$DE$151:$DG$151,0)),0)+IFERROR(INDEX('Hoja de Trabajo para listado'!$CD$155:$DC$1048576,MATCH($A1151,'Hoja de Trabajo para listado'!$CD$155:$CD$1048576,0),MATCH((CUADRO!P$4&amp;$E1151),'Hoja de Trabajo para listado'!$CD$151:$DC$151,0)),0)</f>
        <v>0</v>
      </c>
      <c r="Q1151" s="241">
        <f ca="1">+IFERROR(INDEX('Hoja de Trabajo para listado'!$A$155:$Z$1048576,MATCH($A1151,'Hoja de Trabajo para listado'!$A$155:$A$1048576,0),MATCH((CUADRO!Q$4&amp;$E1151),'Hoja de Trabajo para listado'!$A$151:$Z$151,0)),0)+IFERROR(INDEX('Hoja de Trabajo para listado'!$AB$155:$BA$1048576,MATCH($A1151,'Hoja de Trabajo para listado'!$AB$155:$AB$1048576,0),MATCH((CUADRO!Q$4&amp;$E1151),'Hoja de Trabajo para listado'!$AB$151:$BA$151,0)),0)+IFERROR(INDEX('Hoja de Trabajo para listado'!$BC$155:$CB$1048576,MATCH($A1151,'Hoja de Trabajo para listado'!$BC$155:$BC$1048576,0),MATCH((CUADRO!Q$4&amp;$E1151),'Hoja de Trabajo para listado'!$BC$151:$CB$151,0)),0)+IFERROR(INDEX('Hoja de Trabajo para listado'!$DE$153:$DG$274,MATCH($A1151,'Hoja de Trabajo para listado'!$DE$153:$DE$1048576,0),MATCH((CUADRO!Q$4&amp;$E1151),'Hoja de Trabajo para listado'!$DE$151:$DG$151,0)),0)+IFERROR(INDEX('Hoja de Trabajo para listado'!$CD$155:$DC$1048576,MATCH($A1151,'Hoja de Trabajo para listado'!$CD$155:$CD$1048576,0),MATCH((CUADRO!Q$4&amp;$E1151),'Hoja de Trabajo para listado'!$CD$151:$DC$151,0)),0)</f>
        <v>0</v>
      </c>
      <c r="R1151" s="241">
        <f t="shared" ca="1" si="41"/>
        <v>0</v>
      </c>
      <c r="S1151" s="247"/>
      <c r="T1151" s="241">
        <f ca="1">+T1152</f>
        <v>0</v>
      </c>
      <c r="U1151" s="240">
        <f t="shared" si="42"/>
        <v>1</v>
      </c>
      <c r="V1151" s="327" t="str">
        <f>+VLOOKUP(A1151,bd_lista!$A$3:$E$592,5,FALSE)</f>
        <v>Instituciones Descentralizadas Municipales</v>
      </c>
      <c r="W1151" s="397" t="str">
        <f>+V1151</f>
        <v>Instituciones Descentralizadas Municipales</v>
      </c>
      <c r="X1151" s="240">
        <f>+VLOOKUP(A1151,[4]Sheet1!$A$13:$D$744,4,FALSE)</f>
        <v>0</v>
      </c>
      <c r="Y1151" s="240" t="e">
        <f>+VLOOKUP(X1151,bd_lista!$A$3:$C$592,3,FALSE)</f>
        <v>#N/A</v>
      </c>
      <c r="Z1151" s="290">
        <f>+X1151</f>
        <v>0</v>
      </c>
      <c r="AA1151" s="315" t="e">
        <f>+Y1151</f>
        <v>#N/A</v>
      </c>
    </row>
    <row r="1152" spans="1:27" customFormat="1" ht="27" hidden="1" customHeight="1">
      <c r="A1152" s="32">
        <v>2326</v>
      </c>
      <c r="B1152" s="394"/>
      <c r="C1152" s="245" t="str">
        <f>+VLOOKUP(A1152,bd_lista!$A$3:$C$592,3,FALSE)</f>
        <v>ENTIDAD ORDEN Y SEGURIDAD CIUDADANA MUNICIPAL DE TARIJA</v>
      </c>
      <c r="D1152" s="396"/>
      <c r="E1152" s="242" t="s">
        <v>1304</v>
      </c>
      <c r="F1152" s="241">
        <f ca="1">+IFERROR(INDEX('Hoja de Trabajo para listado'!$A$155:$Z$1048576,MATCH($A1152,'Hoja de Trabajo para listado'!$A$155:$A$1048576,0),MATCH((CUADRO!F$4&amp;$E1152),'Hoja de Trabajo para listado'!$A$151:$Z$151,0)),0)+IFERROR(INDEX('Hoja de Trabajo para listado'!$AB$155:$BA$1048576,MATCH($A1152,'Hoja de Trabajo para listado'!$AB$155:$AB$1048576,0),MATCH((CUADRO!F$4&amp;$E1152),'Hoja de Trabajo para listado'!$AB$151:$BA$151,0)),0)+IFERROR(INDEX('Hoja de Trabajo para listado'!$BC$155:$CB$1048576,MATCH($A1152,'Hoja de Trabajo para listado'!$BC$155:$BC$1048576,0),MATCH((CUADRO!F$4&amp;$E1152),'Hoja de Trabajo para listado'!$BC$151:$CB$151,0)),0)+IFERROR(INDEX('Hoja de Trabajo para listado'!$DE$153:$DG$274,MATCH($A1152,'Hoja de Trabajo para listado'!$DE$153:$DE$1048576,0),MATCH((CUADRO!F$4&amp;$E1152),'Hoja de Trabajo para listado'!$DE$151:$DG$151,0)),0)+IFERROR(INDEX('Hoja de Trabajo para listado'!$CD$155:$DC$1048576,MATCH($A1152,'Hoja de Trabajo para listado'!$CD$155:$CD$1048576,0),MATCH((CUADRO!F$4&amp;$E1152),'Hoja de Trabajo para listado'!$CD$151:$DC$151,0)),0)</f>
        <v>0</v>
      </c>
      <c r="G1152" s="241">
        <f ca="1">+IFERROR(INDEX('Hoja de Trabajo para listado'!$A$155:$Z$1048576,MATCH($A1152,'Hoja de Trabajo para listado'!$A$155:$A$1048576,0),MATCH((CUADRO!G$4&amp;$E1152),'Hoja de Trabajo para listado'!$A$151:$Z$151,0)),0)+IFERROR(INDEX('Hoja de Trabajo para listado'!$AB$155:$BA$1048576,MATCH($A1152,'Hoja de Trabajo para listado'!$AB$155:$AB$1048576,0),MATCH((CUADRO!G$4&amp;$E1152),'Hoja de Trabajo para listado'!$AB$151:$BA$151,0)),0)+IFERROR(INDEX('Hoja de Trabajo para listado'!$BC$155:$CB$1048576,MATCH($A1152,'Hoja de Trabajo para listado'!$BC$155:$BC$1048576,0),MATCH((CUADRO!G$4&amp;$E1152),'Hoja de Trabajo para listado'!$BC$151:$CB$151,0)),0)+IFERROR(INDEX('Hoja de Trabajo para listado'!$DE$153:$DG$274,MATCH($A1152,'Hoja de Trabajo para listado'!$DE$153:$DE$1048576,0),MATCH((CUADRO!G$4&amp;$E1152),'Hoja de Trabajo para listado'!$DE$151:$DG$151,0)),0)+IFERROR(INDEX('Hoja de Trabajo para listado'!$CD$155:$DC$1048576,MATCH($A1152,'Hoja de Trabajo para listado'!$CD$155:$CD$1048576,0),MATCH((CUADRO!G$4&amp;$E1152),'Hoja de Trabajo para listado'!$CD$151:$DC$151,0)),0)</f>
        <v>0</v>
      </c>
      <c r="H1152" s="241">
        <f ca="1">+IFERROR(INDEX('Hoja de Trabajo para listado'!$A$155:$Z$1048576,MATCH($A1152,'Hoja de Trabajo para listado'!$A$155:$A$1048576,0),MATCH((CUADRO!H$4&amp;$E1152),'Hoja de Trabajo para listado'!$A$151:$Z$151,0)),0)+IFERROR(INDEX('Hoja de Trabajo para listado'!$AB$155:$BA$1048576,MATCH($A1152,'Hoja de Trabajo para listado'!$AB$155:$AB$1048576,0),MATCH((CUADRO!H$4&amp;$E1152),'Hoja de Trabajo para listado'!$AB$151:$BA$151,0)),0)+IFERROR(INDEX('Hoja de Trabajo para listado'!$BC$155:$CB$1048576,MATCH($A1152,'Hoja de Trabajo para listado'!$BC$155:$BC$1048576,0),MATCH((CUADRO!H$4&amp;$E1152),'Hoja de Trabajo para listado'!$BC$151:$CB$151,0)),0)+IFERROR(INDEX('Hoja de Trabajo para listado'!$DE$153:$DG$274,MATCH($A1152,'Hoja de Trabajo para listado'!$DE$153:$DE$1048576,0),MATCH((CUADRO!H$4&amp;$E1152),'Hoja de Trabajo para listado'!$DE$151:$DG$151,0)),0)+IFERROR(INDEX('Hoja de Trabajo para listado'!$CD$155:$DC$1048576,MATCH($A1152,'Hoja de Trabajo para listado'!$CD$155:$CD$1048576,0),MATCH((CUADRO!H$4&amp;$E1152),'Hoja de Trabajo para listado'!$CD$151:$DC$151,0)),0)</f>
        <v>0</v>
      </c>
      <c r="I1152" s="241">
        <f ca="1">+IFERROR(INDEX('Hoja de Trabajo para listado'!$A$155:$Z$1048576,MATCH($A1152,'Hoja de Trabajo para listado'!$A$155:$A$1048576,0),MATCH((CUADRO!I$4&amp;$E1152),'Hoja de Trabajo para listado'!$A$151:$Z$151,0)),0)+IFERROR(INDEX('Hoja de Trabajo para listado'!$AB$155:$BA$1048576,MATCH($A1152,'Hoja de Trabajo para listado'!$AB$155:$AB$1048576,0),MATCH((CUADRO!I$4&amp;$E1152),'Hoja de Trabajo para listado'!$AB$151:$BA$151,0)),0)+IFERROR(INDEX('Hoja de Trabajo para listado'!$BC$155:$CB$1048576,MATCH($A1152,'Hoja de Trabajo para listado'!$BC$155:$BC$1048576,0),MATCH((CUADRO!I$4&amp;$E1152),'Hoja de Trabajo para listado'!$BC$151:$CB$151,0)),0)+IFERROR(INDEX('Hoja de Trabajo para listado'!$DE$153:$DG$274,MATCH($A1152,'Hoja de Trabajo para listado'!$DE$153:$DE$1048576,0),MATCH((CUADRO!I$4&amp;$E1152),'Hoja de Trabajo para listado'!$DE$151:$DG$151,0)),0)+IFERROR(INDEX('Hoja de Trabajo para listado'!$CD$155:$DC$1048576,MATCH($A1152,'Hoja de Trabajo para listado'!$CD$155:$CD$1048576,0),MATCH((CUADRO!I$4&amp;$E1152),'Hoja de Trabajo para listado'!$CD$151:$DC$151,0)),0)</f>
        <v>0</v>
      </c>
      <c r="J1152" s="241">
        <f ca="1">+IFERROR(INDEX('Hoja de Trabajo para listado'!$A$155:$Z$1048576,MATCH($A1152,'Hoja de Trabajo para listado'!$A$155:$A$1048576,0),MATCH((CUADRO!J$4&amp;$E1152),'Hoja de Trabajo para listado'!$A$151:$Z$151,0)),0)+IFERROR(INDEX('Hoja de Trabajo para listado'!$AB$155:$BA$1048576,MATCH($A1152,'Hoja de Trabajo para listado'!$AB$155:$AB$1048576,0),MATCH((CUADRO!J$4&amp;$E1152),'Hoja de Trabajo para listado'!$AB$151:$BA$151,0)),0)+IFERROR(INDEX('Hoja de Trabajo para listado'!$BC$155:$CB$1048576,MATCH($A1152,'Hoja de Trabajo para listado'!$BC$155:$BC$1048576,0),MATCH((CUADRO!J$4&amp;$E1152),'Hoja de Trabajo para listado'!$BC$151:$CB$151,0)),0)+IFERROR(INDEX('Hoja de Trabajo para listado'!$DE$153:$DG$274,MATCH($A1152,'Hoja de Trabajo para listado'!$DE$153:$DE$1048576,0),MATCH((CUADRO!J$4&amp;$E1152),'Hoja de Trabajo para listado'!$DE$151:$DG$151,0)),0)+IFERROR(INDEX('Hoja de Trabajo para listado'!$CD$155:$DC$1048576,MATCH($A1152,'Hoja de Trabajo para listado'!$CD$155:$CD$1048576,0),MATCH((CUADRO!J$4&amp;$E1152),'Hoja de Trabajo para listado'!$CD$151:$DC$151,0)),0)</f>
        <v>0</v>
      </c>
      <c r="K1152" s="241">
        <f ca="1">+IFERROR(INDEX('Hoja de Trabajo para listado'!$A$155:$Z$1048576,MATCH($A1152,'Hoja de Trabajo para listado'!$A$155:$A$1048576,0),MATCH((CUADRO!K$4&amp;$E1152),'Hoja de Trabajo para listado'!$A$151:$Z$151,0)),0)+IFERROR(INDEX('Hoja de Trabajo para listado'!$AB$155:$BA$1048576,MATCH($A1152,'Hoja de Trabajo para listado'!$AB$155:$AB$1048576,0),MATCH((CUADRO!K$4&amp;$E1152),'Hoja de Trabajo para listado'!$AB$151:$BA$151,0)),0)+IFERROR(INDEX('Hoja de Trabajo para listado'!$BC$155:$CB$1048576,MATCH($A1152,'Hoja de Trabajo para listado'!$BC$155:$BC$1048576,0),MATCH((CUADRO!K$4&amp;$E1152),'Hoja de Trabajo para listado'!$BC$151:$CB$151,0)),0)+IFERROR(INDEX('Hoja de Trabajo para listado'!$DE$153:$DG$274,MATCH($A1152,'Hoja de Trabajo para listado'!$DE$153:$DE$1048576,0),MATCH((CUADRO!K$4&amp;$E1152),'Hoja de Trabajo para listado'!$DE$151:$DG$151,0)),0)+IFERROR(INDEX('Hoja de Trabajo para listado'!$CD$155:$DC$1048576,MATCH($A1152,'Hoja de Trabajo para listado'!$CD$155:$CD$1048576,0),MATCH((CUADRO!K$4&amp;$E1152),'Hoja de Trabajo para listado'!$CD$151:$DC$151,0)),0)</f>
        <v>0</v>
      </c>
      <c r="L1152" s="241">
        <f ca="1">+IFERROR(INDEX('Hoja de Trabajo para listado'!$A$155:$Z$1048576,MATCH($A1152,'Hoja de Trabajo para listado'!$A$155:$A$1048576,0),MATCH((CUADRO!L$4&amp;$E1152),'Hoja de Trabajo para listado'!$A$151:$Z$151,0)),0)+IFERROR(INDEX('Hoja de Trabajo para listado'!$AB$155:$BA$1048576,MATCH($A1152,'Hoja de Trabajo para listado'!$AB$155:$AB$1048576,0),MATCH((CUADRO!L$4&amp;$E1152),'Hoja de Trabajo para listado'!$AB$151:$BA$151,0)),0)+IFERROR(INDEX('Hoja de Trabajo para listado'!$BC$155:$CB$1048576,MATCH($A1152,'Hoja de Trabajo para listado'!$BC$155:$BC$1048576,0),MATCH((CUADRO!L$4&amp;$E1152),'Hoja de Trabajo para listado'!$BC$151:$CB$151,0)),0)+IFERROR(INDEX('Hoja de Trabajo para listado'!$DE$153:$DG$274,MATCH($A1152,'Hoja de Trabajo para listado'!$DE$153:$DE$1048576,0),MATCH((CUADRO!L$4&amp;$E1152),'Hoja de Trabajo para listado'!$DE$151:$DG$151,0)),0)+IFERROR(INDEX('Hoja de Trabajo para listado'!$CD$155:$DC$1048576,MATCH($A1152,'Hoja de Trabajo para listado'!$CD$155:$CD$1048576,0),MATCH((CUADRO!L$4&amp;$E1152),'Hoja de Trabajo para listado'!$CD$151:$DC$151,0)),0)</f>
        <v>0</v>
      </c>
      <c r="M1152" s="241">
        <f ca="1">+IFERROR(INDEX('Hoja de Trabajo para listado'!$A$155:$Z$1048576,MATCH($A1152,'Hoja de Trabajo para listado'!$A$155:$A$1048576,0),MATCH((CUADRO!M$4&amp;$E1152),'Hoja de Trabajo para listado'!$A$151:$Z$151,0)),0)+IFERROR(INDEX('Hoja de Trabajo para listado'!$AB$155:$BA$1048576,MATCH($A1152,'Hoja de Trabajo para listado'!$AB$155:$AB$1048576,0),MATCH((CUADRO!M$4&amp;$E1152),'Hoja de Trabajo para listado'!$AB$151:$BA$151,0)),0)+IFERROR(INDEX('Hoja de Trabajo para listado'!$BC$155:$CB$1048576,MATCH($A1152,'Hoja de Trabajo para listado'!$BC$155:$BC$1048576,0),MATCH((CUADRO!M$4&amp;$E1152),'Hoja de Trabajo para listado'!$BC$151:$CB$151,0)),0)+IFERROR(INDEX('Hoja de Trabajo para listado'!$DE$153:$DG$274,MATCH($A1152,'Hoja de Trabajo para listado'!$DE$153:$DE$1048576,0),MATCH((CUADRO!M$4&amp;$E1152),'Hoja de Trabajo para listado'!$DE$151:$DG$151,0)),0)+IFERROR(INDEX('Hoja de Trabajo para listado'!$CD$155:$DC$1048576,MATCH($A1152,'Hoja de Trabajo para listado'!$CD$155:$CD$1048576,0),MATCH((CUADRO!M$4&amp;$E1152),'Hoja de Trabajo para listado'!$CD$151:$DC$151,0)),0)</f>
        <v>0</v>
      </c>
      <c r="N1152" s="241">
        <f ca="1">+IFERROR(INDEX('Hoja de Trabajo para listado'!$A$155:$Z$1048576,MATCH($A1152,'Hoja de Trabajo para listado'!$A$155:$A$1048576,0),MATCH((CUADRO!N$4&amp;$E1152),'Hoja de Trabajo para listado'!$A$151:$Z$151,0)),0)+IFERROR(INDEX('Hoja de Trabajo para listado'!$AB$155:$BA$1048576,MATCH($A1152,'Hoja de Trabajo para listado'!$AB$155:$AB$1048576,0),MATCH((CUADRO!N$4&amp;$E1152),'Hoja de Trabajo para listado'!$AB$151:$BA$151,0)),0)+IFERROR(INDEX('Hoja de Trabajo para listado'!$BC$155:$CB$1048576,MATCH($A1152,'Hoja de Trabajo para listado'!$BC$155:$BC$1048576,0),MATCH((CUADRO!N$4&amp;$E1152),'Hoja de Trabajo para listado'!$BC$151:$CB$151,0)),0)+IFERROR(INDEX('Hoja de Trabajo para listado'!$DE$153:$DG$274,MATCH($A1152,'Hoja de Trabajo para listado'!$DE$153:$DE$1048576,0),MATCH((CUADRO!N$4&amp;$E1152),'Hoja de Trabajo para listado'!$DE$151:$DG$151,0)),0)+IFERROR(INDEX('Hoja de Trabajo para listado'!$CD$155:$DC$1048576,MATCH($A1152,'Hoja de Trabajo para listado'!$CD$155:$CD$1048576,0),MATCH((CUADRO!N$4&amp;$E1152),'Hoja de Trabajo para listado'!$CD$151:$DC$151,0)),0)</f>
        <v>0</v>
      </c>
      <c r="O1152" s="241">
        <f ca="1">+IFERROR(INDEX('Hoja de Trabajo para listado'!$A$155:$Z$1048576,MATCH($A1152,'Hoja de Trabajo para listado'!$A$155:$A$1048576,0),MATCH((CUADRO!O$4&amp;$E1152),'Hoja de Trabajo para listado'!$A$151:$Z$151,0)),0)+IFERROR(INDEX('Hoja de Trabajo para listado'!$AB$155:$BA$1048576,MATCH($A1152,'Hoja de Trabajo para listado'!$AB$155:$AB$1048576,0),MATCH((CUADRO!O$4&amp;$E1152),'Hoja de Trabajo para listado'!$AB$151:$BA$151,0)),0)+IFERROR(INDEX('Hoja de Trabajo para listado'!$BC$155:$CB$1048576,MATCH($A1152,'Hoja de Trabajo para listado'!$BC$155:$BC$1048576,0),MATCH((CUADRO!O$4&amp;$E1152),'Hoja de Trabajo para listado'!$BC$151:$CB$151,0)),0)+IFERROR(INDEX('Hoja de Trabajo para listado'!$DE$153:$DG$274,MATCH($A1152,'Hoja de Trabajo para listado'!$DE$153:$DE$1048576,0),MATCH((CUADRO!O$4&amp;$E1152),'Hoja de Trabajo para listado'!$DE$151:$DG$151,0)),0)+IFERROR(INDEX('Hoja de Trabajo para listado'!$CD$155:$DC$1048576,MATCH($A1152,'Hoja de Trabajo para listado'!$CD$155:$CD$1048576,0),MATCH((CUADRO!O$4&amp;$E1152),'Hoja de Trabajo para listado'!$CD$151:$DC$151,0)),0)</f>
        <v>0</v>
      </c>
      <c r="P1152" s="241">
        <f ca="1">+IFERROR(INDEX('Hoja de Trabajo para listado'!$A$155:$Z$1048576,MATCH($A1152,'Hoja de Trabajo para listado'!$A$155:$A$1048576,0),MATCH((CUADRO!P$4&amp;$E1152),'Hoja de Trabajo para listado'!$A$151:$Z$151,0)),0)+IFERROR(INDEX('Hoja de Trabajo para listado'!$AB$155:$BA$1048576,MATCH($A1152,'Hoja de Trabajo para listado'!$AB$155:$AB$1048576,0),MATCH((CUADRO!P$4&amp;$E1152),'Hoja de Trabajo para listado'!$AB$151:$BA$151,0)),0)+IFERROR(INDEX('Hoja de Trabajo para listado'!$BC$155:$CB$1048576,MATCH($A1152,'Hoja de Trabajo para listado'!$BC$155:$BC$1048576,0),MATCH((CUADRO!P$4&amp;$E1152),'Hoja de Trabajo para listado'!$BC$151:$CB$151,0)),0)+IFERROR(INDEX('Hoja de Trabajo para listado'!$DE$153:$DG$274,MATCH($A1152,'Hoja de Trabajo para listado'!$DE$153:$DE$1048576,0),MATCH((CUADRO!P$4&amp;$E1152),'Hoja de Trabajo para listado'!$DE$151:$DG$151,0)),0)+IFERROR(INDEX('Hoja de Trabajo para listado'!$CD$155:$DC$1048576,MATCH($A1152,'Hoja de Trabajo para listado'!$CD$155:$CD$1048576,0),MATCH((CUADRO!P$4&amp;$E1152),'Hoja de Trabajo para listado'!$CD$151:$DC$151,0)),0)</f>
        <v>0</v>
      </c>
      <c r="Q1152" s="241">
        <f ca="1">+IFERROR(INDEX('Hoja de Trabajo para listado'!$A$155:$Z$1048576,MATCH($A1152,'Hoja de Trabajo para listado'!$A$155:$A$1048576,0),MATCH((CUADRO!Q$4&amp;$E1152),'Hoja de Trabajo para listado'!$A$151:$Z$151,0)),0)+IFERROR(INDEX('Hoja de Trabajo para listado'!$AB$155:$BA$1048576,MATCH($A1152,'Hoja de Trabajo para listado'!$AB$155:$AB$1048576,0),MATCH((CUADRO!Q$4&amp;$E1152),'Hoja de Trabajo para listado'!$AB$151:$BA$151,0)),0)+IFERROR(INDEX('Hoja de Trabajo para listado'!$BC$155:$CB$1048576,MATCH($A1152,'Hoja de Trabajo para listado'!$BC$155:$BC$1048576,0),MATCH((CUADRO!Q$4&amp;$E1152),'Hoja de Trabajo para listado'!$BC$151:$CB$151,0)),0)+IFERROR(INDEX('Hoja de Trabajo para listado'!$DE$153:$DG$274,MATCH($A1152,'Hoja de Trabajo para listado'!$DE$153:$DE$1048576,0),MATCH((CUADRO!Q$4&amp;$E1152),'Hoja de Trabajo para listado'!$DE$151:$DG$151,0)),0)+IFERROR(INDEX('Hoja de Trabajo para listado'!$CD$155:$DC$1048576,MATCH($A1152,'Hoja de Trabajo para listado'!$CD$155:$CD$1048576,0),MATCH((CUADRO!Q$4&amp;$E1152),'Hoja de Trabajo para listado'!$CD$151:$DC$151,0)),0)</f>
        <v>0</v>
      </c>
      <c r="R1152" s="241">
        <f t="shared" ca="1" si="41"/>
        <v>0</v>
      </c>
      <c r="S1152" s="247">
        <f ca="1">+R1151+R1152</f>
        <v>0</v>
      </c>
      <c r="T1152" s="241">
        <f ca="1">+S1152</f>
        <v>0</v>
      </c>
      <c r="U1152" s="240">
        <f t="shared" si="42"/>
        <v>2</v>
      </c>
      <c r="V1152" s="327" t="str">
        <f>+VLOOKUP(A1152,bd_lista!$A$3:$E$592,5,FALSE)</f>
        <v>Instituciones Descentralizadas Municipales</v>
      </c>
      <c r="W1152" s="398"/>
      <c r="X1152" s="240">
        <f>+VLOOKUP(A1152,[4]Sheet1!$A$13:$D$744,4,FALSE)</f>
        <v>0</v>
      </c>
      <c r="Y1152" s="240" t="e">
        <f>+VLOOKUP(X1152,bd_lista!$A$3:$C$592,3,FALSE)</f>
        <v>#N/A</v>
      </c>
      <c r="Z1152" s="288"/>
      <c r="AA1152" s="317"/>
    </row>
    <row r="1153" spans="1:27" customFormat="1" ht="15" hidden="1" customHeight="1">
      <c r="A1153" s="32">
        <v>2327</v>
      </c>
      <c r="B1153" s="393">
        <f>+A1153</f>
        <v>2327</v>
      </c>
      <c r="C1153" s="245" t="str">
        <f>+VLOOKUP(A1153,bd_lista!$A$3:$C$592,3,FALSE)</f>
        <v>EMPRESA MUNICIPAL AUTONOMA DE AGUA POTABLE Y ALCANTARILLADO  DE YACUIBA</v>
      </c>
      <c r="D1153" s="395" t="str">
        <f>+C1153</f>
        <v>EMPRESA MUNICIPAL AUTONOMA DE AGUA POTABLE Y ALCANTARILLADO  DE YACUIBA</v>
      </c>
      <c r="E1153" s="240" t="s">
        <v>1303</v>
      </c>
      <c r="F1153" s="241">
        <f ca="1">+IFERROR(INDEX('Hoja de Trabajo para listado'!$A$155:$Z$1048576,MATCH($A1153,'Hoja de Trabajo para listado'!$A$155:$A$1048576,0),MATCH((CUADRO!F$4&amp;$E1153),'Hoja de Trabajo para listado'!$A$151:$Z$151,0)),0)+IFERROR(INDEX('Hoja de Trabajo para listado'!$AB$155:$BA$1048576,MATCH($A1153,'Hoja de Trabajo para listado'!$AB$155:$AB$1048576,0),MATCH((CUADRO!F$4&amp;$E1153),'Hoja de Trabajo para listado'!$AB$151:$BA$151,0)),0)+IFERROR(INDEX('Hoja de Trabajo para listado'!$BC$155:$CB$1048576,MATCH($A1153,'Hoja de Trabajo para listado'!$BC$155:$BC$1048576,0),MATCH((CUADRO!F$4&amp;$E1153),'Hoja de Trabajo para listado'!$BC$151:$CB$151,0)),0)+IFERROR(INDEX('Hoja de Trabajo para listado'!$DE$153:$DG$274,MATCH($A1153,'Hoja de Trabajo para listado'!$DE$153:$DE$1048576,0),MATCH((CUADRO!F$4&amp;$E1153),'Hoja de Trabajo para listado'!$DE$151:$DG$151,0)),0)+IFERROR(INDEX('Hoja de Trabajo para listado'!$CD$155:$DC$1048576,MATCH($A1153,'Hoja de Trabajo para listado'!$CD$155:$CD$1048576,0),MATCH((CUADRO!F$4&amp;$E1153),'Hoja de Trabajo para listado'!$CD$151:$DC$151,0)),0)</f>
        <v>0</v>
      </c>
      <c r="G1153" s="241">
        <f ca="1">+IFERROR(INDEX('Hoja de Trabajo para listado'!$A$155:$Z$1048576,MATCH($A1153,'Hoja de Trabajo para listado'!$A$155:$A$1048576,0),MATCH((CUADRO!G$4&amp;$E1153),'Hoja de Trabajo para listado'!$A$151:$Z$151,0)),0)+IFERROR(INDEX('Hoja de Trabajo para listado'!$AB$155:$BA$1048576,MATCH($A1153,'Hoja de Trabajo para listado'!$AB$155:$AB$1048576,0),MATCH((CUADRO!G$4&amp;$E1153),'Hoja de Trabajo para listado'!$AB$151:$BA$151,0)),0)+IFERROR(INDEX('Hoja de Trabajo para listado'!$BC$155:$CB$1048576,MATCH($A1153,'Hoja de Trabajo para listado'!$BC$155:$BC$1048576,0),MATCH((CUADRO!G$4&amp;$E1153),'Hoja de Trabajo para listado'!$BC$151:$CB$151,0)),0)+IFERROR(INDEX('Hoja de Trabajo para listado'!$DE$153:$DG$274,MATCH($A1153,'Hoja de Trabajo para listado'!$DE$153:$DE$1048576,0),MATCH((CUADRO!G$4&amp;$E1153),'Hoja de Trabajo para listado'!$DE$151:$DG$151,0)),0)+IFERROR(INDEX('Hoja de Trabajo para listado'!$CD$155:$DC$1048576,MATCH($A1153,'Hoja de Trabajo para listado'!$CD$155:$CD$1048576,0),MATCH((CUADRO!G$4&amp;$E1153),'Hoja de Trabajo para listado'!$CD$151:$DC$151,0)),0)</f>
        <v>0</v>
      </c>
      <c r="H1153" s="241">
        <f ca="1">+IFERROR(INDEX('Hoja de Trabajo para listado'!$A$155:$Z$1048576,MATCH($A1153,'Hoja de Trabajo para listado'!$A$155:$A$1048576,0),MATCH((CUADRO!H$4&amp;$E1153),'Hoja de Trabajo para listado'!$A$151:$Z$151,0)),0)+IFERROR(INDEX('Hoja de Trabajo para listado'!$AB$155:$BA$1048576,MATCH($A1153,'Hoja de Trabajo para listado'!$AB$155:$AB$1048576,0),MATCH((CUADRO!H$4&amp;$E1153),'Hoja de Trabajo para listado'!$AB$151:$BA$151,0)),0)+IFERROR(INDEX('Hoja de Trabajo para listado'!$BC$155:$CB$1048576,MATCH($A1153,'Hoja de Trabajo para listado'!$BC$155:$BC$1048576,0),MATCH((CUADRO!H$4&amp;$E1153),'Hoja de Trabajo para listado'!$BC$151:$CB$151,0)),0)+IFERROR(INDEX('Hoja de Trabajo para listado'!$DE$153:$DG$274,MATCH($A1153,'Hoja de Trabajo para listado'!$DE$153:$DE$1048576,0),MATCH((CUADRO!H$4&amp;$E1153),'Hoja de Trabajo para listado'!$DE$151:$DG$151,0)),0)+IFERROR(INDEX('Hoja de Trabajo para listado'!$CD$155:$DC$1048576,MATCH($A1153,'Hoja de Trabajo para listado'!$CD$155:$CD$1048576,0),MATCH((CUADRO!H$4&amp;$E1153),'Hoja de Trabajo para listado'!$CD$151:$DC$151,0)),0)</f>
        <v>0</v>
      </c>
      <c r="I1153" s="241">
        <f ca="1">+IFERROR(INDEX('Hoja de Trabajo para listado'!$A$155:$Z$1048576,MATCH($A1153,'Hoja de Trabajo para listado'!$A$155:$A$1048576,0),MATCH((CUADRO!I$4&amp;$E1153),'Hoja de Trabajo para listado'!$A$151:$Z$151,0)),0)+IFERROR(INDEX('Hoja de Trabajo para listado'!$AB$155:$BA$1048576,MATCH($A1153,'Hoja de Trabajo para listado'!$AB$155:$AB$1048576,0),MATCH((CUADRO!I$4&amp;$E1153),'Hoja de Trabajo para listado'!$AB$151:$BA$151,0)),0)+IFERROR(INDEX('Hoja de Trabajo para listado'!$BC$155:$CB$1048576,MATCH($A1153,'Hoja de Trabajo para listado'!$BC$155:$BC$1048576,0),MATCH((CUADRO!I$4&amp;$E1153),'Hoja de Trabajo para listado'!$BC$151:$CB$151,0)),0)+IFERROR(INDEX('Hoja de Trabajo para listado'!$DE$153:$DG$274,MATCH($A1153,'Hoja de Trabajo para listado'!$DE$153:$DE$1048576,0),MATCH((CUADRO!I$4&amp;$E1153),'Hoja de Trabajo para listado'!$DE$151:$DG$151,0)),0)+IFERROR(INDEX('Hoja de Trabajo para listado'!$CD$155:$DC$1048576,MATCH($A1153,'Hoja de Trabajo para listado'!$CD$155:$CD$1048576,0),MATCH((CUADRO!I$4&amp;$E1153),'Hoja de Trabajo para listado'!$CD$151:$DC$151,0)),0)</f>
        <v>0</v>
      </c>
      <c r="J1153" s="241">
        <f ca="1">+IFERROR(INDEX('Hoja de Trabajo para listado'!$A$155:$Z$1048576,MATCH($A1153,'Hoja de Trabajo para listado'!$A$155:$A$1048576,0),MATCH((CUADRO!J$4&amp;$E1153),'Hoja de Trabajo para listado'!$A$151:$Z$151,0)),0)+IFERROR(INDEX('Hoja de Trabajo para listado'!$AB$155:$BA$1048576,MATCH($A1153,'Hoja de Trabajo para listado'!$AB$155:$AB$1048576,0),MATCH((CUADRO!J$4&amp;$E1153),'Hoja de Trabajo para listado'!$AB$151:$BA$151,0)),0)+IFERROR(INDEX('Hoja de Trabajo para listado'!$BC$155:$CB$1048576,MATCH($A1153,'Hoja de Trabajo para listado'!$BC$155:$BC$1048576,0),MATCH((CUADRO!J$4&amp;$E1153),'Hoja de Trabajo para listado'!$BC$151:$CB$151,0)),0)+IFERROR(INDEX('Hoja de Trabajo para listado'!$DE$153:$DG$274,MATCH($A1153,'Hoja de Trabajo para listado'!$DE$153:$DE$1048576,0),MATCH((CUADRO!J$4&amp;$E1153),'Hoja de Trabajo para listado'!$DE$151:$DG$151,0)),0)+IFERROR(INDEX('Hoja de Trabajo para listado'!$CD$155:$DC$1048576,MATCH($A1153,'Hoja de Trabajo para listado'!$CD$155:$CD$1048576,0),MATCH((CUADRO!J$4&amp;$E1153),'Hoja de Trabajo para listado'!$CD$151:$DC$151,0)),0)</f>
        <v>0</v>
      </c>
      <c r="K1153" s="241">
        <f ca="1">+IFERROR(INDEX('Hoja de Trabajo para listado'!$A$155:$Z$1048576,MATCH($A1153,'Hoja de Trabajo para listado'!$A$155:$A$1048576,0),MATCH((CUADRO!K$4&amp;$E1153),'Hoja de Trabajo para listado'!$A$151:$Z$151,0)),0)+IFERROR(INDEX('Hoja de Trabajo para listado'!$AB$155:$BA$1048576,MATCH($A1153,'Hoja de Trabajo para listado'!$AB$155:$AB$1048576,0),MATCH((CUADRO!K$4&amp;$E1153),'Hoja de Trabajo para listado'!$AB$151:$BA$151,0)),0)+IFERROR(INDEX('Hoja de Trabajo para listado'!$BC$155:$CB$1048576,MATCH($A1153,'Hoja de Trabajo para listado'!$BC$155:$BC$1048576,0),MATCH((CUADRO!K$4&amp;$E1153),'Hoja de Trabajo para listado'!$BC$151:$CB$151,0)),0)+IFERROR(INDEX('Hoja de Trabajo para listado'!$DE$153:$DG$274,MATCH($A1153,'Hoja de Trabajo para listado'!$DE$153:$DE$1048576,0),MATCH((CUADRO!K$4&amp;$E1153),'Hoja de Trabajo para listado'!$DE$151:$DG$151,0)),0)+IFERROR(INDEX('Hoja de Trabajo para listado'!$CD$155:$DC$1048576,MATCH($A1153,'Hoja de Trabajo para listado'!$CD$155:$CD$1048576,0),MATCH((CUADRO!K$4&amp;$E1153),'Hoja de Trabajo para listado'!$CD$151:$DC$151,0)),0)</f>
        <v>0</v>
      </c>
      <c r="L1153" s="241">
        <f ca="1">+IFERROR(INDEX('Hoja de Trabajo para listado'!$A$155:$Z$1048576,MATCH($A1153,'Hoja de Trabajo para listado'!$A$155:$A$1048576,0),MATCH((CUADRO!L$4&amp;$E1153),'Hoja de Trabajo para listado'!$A$151:$Z$151,0)),0)+IFERROR(INDEX('Hoja de Trabajo para listado'!$AB$155:$BA$1048576,MATCH($A1153,'Hoja de Trabajo para listado'!$AB$155:$AB$1048576,0),MATCH((CUADRO!L$4&amp;$E1153),'Hoja de Trabajo para listado'!$AB$151:$BA$151,0)),0)+IFERROR(INDEX('Hoja de Trabajo para listado'!$BC$155:$CB$1048576,MATCH($A1153,'Hoja de Trabajo para listado'!$BC$155:$BC$1048576,0),MATCH((CUADRO!L$4&amp;$E1153),'Hoja de Trabajo para listado'!$BC$151:$CB$151,0)),0)+IFERROR(INDEX('Hoja de Trabajo para listado'!$DE$153:$DG$274,MATCH($A1153,'Hoja de Trabajo para listado'!$DE$153:$DE$1048576,0),MATCH((CUADRO!L$4&amp;$E1153),'Hoja de Trabajo para listado'!$DE$151:$DG$151,0)),0)+IFERROR(INDEX('Hoja de Trabajo para listado'!$CD$155:$DC$1048576,MATCH($A1153,'Hoja de Trabajo para listado'!$CD$155:$CD$1048576,0),MATCH((CUADRO!L$4&amp;$E1153),'Hoja de Trabajo para listado'!$CD$151:$DC$151,0)),0)</f>
        <v>0</v>
      </c>
      <c r="M1153" s="241">
        <f ca="1">+IFERROR(INDEX('Hoja de Trabajo para listado'!$A$155:$Z$1048576,MATCH($A1153,'Hoja de Trabajo para listado'!$A$155:$A$1048576,0),MATCH((CUADRO!M$4&amp;$E1153),'Hoja de Trabajo para listado'!$A$151:$Z$151,0)),0)+IFERROR(INDEX('Hoja de Trabajo para listado'!$AB$155:$BA$1048576,MATCH($A1153,'Hoja de Trabajo para listado'!$AB$155:$AB$1048576,0),MATCH((CUADRO!M$4&amp;$E1153),'Hoja de Trabajo para listado'!$AB$151:$BA$151,0)),0)+IFERROR(INDEX('Hoja de Trabajo para listado'!$BC$155:$CB$1048576,MATCH($A1153,'Hoja de Trabajo para listado'!$BC$155:$BC$1048576,0),MATCH((CUADRO!M$4&amp;$E1153),'Hoja de Trabajo para listado'!$BC$151:$CB$151,0)),0)+IFERROR(INDEX('Hoja de Trabajo para listado'!$DE$153:$DG$274,MATCH($A1153,'Hoja de Trabajo para listado'!$DE$153:$DE$1048576,0),MATCH((CUADRO!M$4&amp;$E1153),'Hoja de Trabajo para listado'!$DE$151:$DG$151,0)),0)+IFERROR(INDEX('Hoja de Trabajo para listado'!$CD$155:$DC$1048576,MATCH($A1153,'Hoja de Trabajo para listado'!$CD$155:$CD$1048576,0),MATCH((CUADRO!M$4&amp;$E1153),'Hoja de Trabajo para listado'!$CD$151:$DC$151,0)),0)</f>
        <v>0</v>
      </c>
      <c r="N1153" s="241">
        <f ca="1">+IFERROR(INDEX('Hoja de Trabajo para listado'!$A$155:$Z$1048576,MATCH($A1153,'Hoja de Trabajo para listado'!$A$155:$A$1048576,0),MATCH((CUADRO!N$4&amp;$E1153),'Hoja de Trabajo para listado'!$A$151:$Z$151,0)),0)+IFERROR(INDEX('Hoja de Trabajo para listado'!$AB$155:$BA$1048576,MATCH($A1153,'Hoja de Trabajo para listado'!$AB$155:$AB$1048576,0),MATCH((CUADRO!N$4&amp;$E1153),'Hoja de Trabajo para listado'!$AB$151:$BA$151,0)),0)+IFERROR(INDEX('Hoja de Trabajo para listado'!$BC$155:$CB$1048576,MATCH($A1153,'Hoja de Trabajo para listado'!$BC$155:$BC$1048576,0),MATCH((CUADRO!N$4&amp;$E1153),'Hoja de Trabajo para listado'!$BC$151:$CB$151,0)),0)+IFERROR(INDEX('Hoja de Trabajo para listado'!$DE$153:$DG$274,MATCH($A1153,'Hoja de Trabajo para listado'!$DE$153:$DE$1048576,0),MATCH((CUADRO!N$4&amp;$E1153),'Hoja de Trabajo para listado'!$DE$151:$DG$151,0)),0)+IFERROR(INDEX('Hoja de Trabajo para listado'!$CD$155:$DC$1048576,MATCH($A1153,'Hoja de Trabajo para listado'!$CD$155:$CD$1048576,0),MATCH((CUADRO!N$4&amp;$E1153),'Hoja de Trabajo para listado'!$CD$151:$DC$151,0)),0)</f>
        <v>0</v>
      </c>
      <c r="O1153" s="241">
        <f ca="1">+IFERROR(INDEX('Hoja de Trabajo para listado'!$A$155:$Z$1048576,MATCH($A1153,'Hoja de Trabajo para listado'!$A$155:$A$1048576,0),MATCH((CUADRO!O$4&amp;$E1153),'Hoja de Trabajo para listado'!$A$151:$Z$151,0)),0)+IFERROR(INDEX('Hoja de Trabajo para listado'!$AB$155:$BA$1048576,MATCH($A1153,'Hoja de Trabajo para listado'!$AB$155:$AB$1048576,0),MATCH((CUADRO!O$4&amp;$E1153),'Hoja de Trabajo para listado'!$AB$151:$BA$151,0)),0)+IFERROR(INDEX('Hoja de Trabajo para listado'!$BC$155:$CB$1048576,MATCH($A1153,'Hoja de Trabajo para listado'!$BC$155:$BC$1048576,0),MATCH((CUADRO!O$4&amp;$E1153),'Hoja de Trabajo para listado'!$BC$151:$CB$151,0)),0)+IFERROR(INDEX('Hoja de Trabajo para listado'!$DE$153:$DG$274,MATCH($A1153,'Hoja de Trabajo para listado'!$DE$153:$DE$1048576,0),MATCH((CUADRO!O$4&amp;$E1153),'Hoja de Trabajo para listado'!$DE$151:$DG$151,0)),0)+IFERROR(INDEX('Hoja de Trabajo para listado'!$CD$155:$DC$1048576,MATCH($A1153,'Hoja de Trabajo para listado'!$CD$155:$CD$1048576,0),MATCH((CUADRO!O$4&amp;$E1153),'Hoja de Trabajo para listado'!$CD$151:$DC$151,0)),0)</f>
        <v>0</v>
      </c>
      <c r="P1153" s="241">
        <f ca="1">+IFERROR(INDEX('Hoja de Trabajo para listado'!$A$155:$Z$1048576,MATCH($A1153,'Hoja de Trabajo para listado'!$A$155:$A$1048576,0),MATCH((CUADRO!P$4&amp;$E1153),'Hoja de Trabajo para listado'!$A$151:$Z$151,0)),0)+IFERROR(INDEX('Hoja de Trabajo para listado'!$AB$155:$BA$1048576,MATCH($A1153,'Hoja de Trabajo para listado'!$AB$155:$AB$1048576,0),MATCH((CUADRO!P$4&amp;$E1153),'Hoja de Trabajo para listado'!$AB$151:$BA$151,0)),0)+IFERROR(INDEX('Hoja de Trabajo para listado'!$BC$155:$CB$1048576,MATCH($A1153,'Hoja de Trabajo para listado'!$BC$155:$BC$1048576,0),MATCH((CUADRO!P$4&amp;$E1153),'Hoja de Trabajo para listado'!$BC$151:$CB$151,0)),0)+IFERROR(INDEX('Hoja de Trabajo para listado'!$DE$153:$DG$274,MATCH($A1153,'Hoja de Trabajo para listado'!$DE$153:$DE$1048576,0),MATCH((CUADRO!P$4&amp;$E1153),'Hoja de Trabajo para listado'!$DE$151:$DG$151,0)),0)+IFERROR(INDEX('Hoja de Trabajo para listado'!$CD$155:$DC$1048576,MATCH($A1153,'Hoja de Trabajo para listado'!$CD$155:$CD$1048576,0),MATCH((CUADRO!P$4&amp;$E1153),'Hoja de Trabajo para listado'!$CD$151:$DC$151,0)),0)</f>
        <v>0</v>
      </c>
      <c r="Q1153" s="241">
        <f ca="1">+IFERROR(INDEX('Hoja de Trabajo para listado'!$A$155:$Z$1048576,MATCH($A1153,'Hoja de Trabajo para listado'!$A$155:$A$1048576,0),MATCH((CUADRO!Q$4&amp;$E1153),'Hoja de Trabajo para listado'!$A$151:$Z$151,0)),0)+IFERROR(INDEX('Hoja de Trabajo para listado'!$AB$155:$BA$1048576,MATCH($A1153,'Hoja de Trabajo para listado'!$AB$155:$AB$1048576,0),MATCH((CUADRO!Q$4&amp;$E1153),'Hoja de Trabajo para listado'!$AB$151:$BA$151,0)),0)+IFERROR(INDEX('Hoja de Trabajo para listado'!$BC$155:$CB$1048576,MATCH($A1153,'Hoja de Trabajo para listado'!$BC$155:$BC$1048576,0),MATCH((CUADRO!Q$4&amp;$E1153),'Hoja de Trabajo para listado'!$BC$151:$CB$151,0)),0)+IFERROR(INDEX('Hoja de Trabajo para listado'!$DE$153:$DG$274,MATCH($A1153,'Hoja de Trabajo para listado'!$DE$153:$DE$1048576,0),MATCH((CUADRO!Q$4&amp;$E1153),'Hoja de Trabajo para listado'!$DE$151:$DG$151,0)),0)+IFERROR(INDEX('Hoja de Trabajo para listado'!$CD$155:$DC$1048576,MATCH($A1153,'Hoja de Trabajo para listado'!$CD$155:$CD$1048576,0),MATCH((CUADRO!Q$4&amp;$E1153),'Hoja de Trabajo para listado'!$CD$151:$DC$151,0)),0)</f>
        <v>0</v>
      </c>
      <c r="R1153" s="241">
        <f t="shared" ca="1" si="41"/>
        <v>0</v>
      </c>
      <c r="S1153" s="247"/>
      <c r="T1153" s="241">
        <f ca="1">+T1154</f>
        <v>0</v>
      </c>
      <c r="U1153" s="240">
        <f t="shared" si="42"/>
        <v>1</v>
      </c>
      <c r="V1153" s="327" t="str">
        <f>+VLOOKUP(A1153,bd_lista!$A$3:$E$592,5,FALSE)</f>
        <v>Instituciones Descentralizadas Municipales</v>
      </c>
      <c r="W1153" s="397" t="str">
        <f>+V1153</f>
        <v>Instituciones Descentralizadas Municipales</v>
      </c>
      <c r="X1153" s="240">
        <f>+VLOOKUP(A1153,[4]Sheet1!$A$13:$D$744,4,FALSE)</f>
        <v>0</v>
      </c>
      <c r="Y1153" s="240" t="e">
        <f>+VLOOKUP(X1153,bd_lista!$A$3:$C$592,3,FALSE)</f>
        <v>#N/A</v>
      </c>
      <c r="Z1153" s="290">
        <f>+X1153</f>
        <v>0</v>
      </c>
      <c r="AA1153" s="315" t="e">
        <f>+Y1153</f>
        <v>#N/A</v>
      </c>
    </row>
    <row r="1154" spans="1:27" customFormat="1" ht="15" hidden="1" customHeight="1">
      <c r="A1154" s="32">
        <v>2327</v>
      </c>
      <c r="B1154" s="394"/>
      <c r="C1154" s="245" t="str">
        <f>+VLOOKUP(A1154,bd_lista!$A$3:$C$592,3,FALSE)</f>
        <v>EMPRESA MUNICIPAL AUTONOMA DE AGUA POTABLE Y ALCANTARILLADO  DE YACUIBA</v>
      </c>
      <c r="D1154" s="396"/>
      <c r="E1154" s="242" t="s">
        <v>1304</v>
      </c>
      <c r="F1154" s="241">
        <f ca="1">+IFERROR(INDEX('Hoja de Trabajo para listado'!$A$155:$Z$1048576,MATCH($A1154,'Hoja de Trabajo para listado'!$A$155:$A$1048576,0),MATCH((CUADRO!F$4&amp;$E1154),'Hoja de Trabajo para listado'!$A$151:$Z$151,0)),0)+IFERROR(INDEX('Hoja de Trabajo para listado'!$AB$155:$BA$1048576,MATCH($A1154,'Hoja de Trabajo para listado'!$AB$155:$AB$1048576,0),MATCH((CUADRO!F$4&amp;$E1154),'Hoja de Trabajo para listado'!$AB$151:$BA$151,0)),0)+IFERROR(INDEX('Hoja de Trabajo para listado'!$BC$155:$CB$1048576,MATCH($A1154,'Hoja de Trabajo para listado'!$BC$155:$BC$1048576,0),MATCH((CUADRO!F$4&amp;$E1154),'Hoja de Trabajo para listado'!$BC$151:$CB$151,0)),0)+IFERROR(INDEX('Hoja de Trabajo para listado'!$DE$153:$DG$274,MATCH($A1154,'Hoja de Trabajo para listado'!$DE$153:$DE$1048576,0),MATCH((CUADRO!F$4&amp;$E1154),'Hoja de Trabajo para listado'!$DE$151:$DG$151,0)),0)+IFERROR(INDEX('Hoja de Trabajo para listado'!$CD$155:$DC$1048576,MATCH($A1154,'Hoja de Trabajo para listado'!$CD$155:$CD$1048576,0),MATCH((CUADRO!F$4&amp;$E1154),'Hoja de Trabajo para listado'!$CD$151:$DC$151,0)),0)</f>
        <v>0</v>
      </c>
      <c r="G1154" s="241">
        <f ca="1">+IFERROR(INDEX('Hoja de Trabajo para listado'!$A$155:$Z$1048576,MATCH($A1154,'Hoja de Trabajo para listado'!$A$155:$A$1048576,0),MATCH((CUADRO!G$4&amp;$E1154),'Hoja de Trabajo para listado'!$A$151:$Z$151,0)),0)+IFERROR(INDEX('Hoja de Trabajo para listado'!$AB$155:$BA$1048576,MATCH($A1154,'Hoja de Trabajo para listado'!$AB$155:$AB$1048576,0),MATCH((CUADRO!G$4&amp;$E1154),'Hoja de Trabajo para listado'!$AB$151:$BA$151,0)),0)+IFERROR(INDEX('Hoja de Trabajo para listado'!$BC$155:$CB$1048576,MATCH($A1154,'Hoja de Trabajo para listado'!$BC$155:$BC$1048576,0),MATCH((CUADRO!G$4&amp;$E1154),'Hoja de Trabajo para listado'!$BC$151:$CB$151,0)),0)+IFERROR(INDEX('Hoja de Trabajo para listado'!$DE$153:$DG$274,MATCH($A1154,'Hoja de Trabajo para listado'!$DE$153:$DE$1048576,0),MATCH((CUADRO!G$4&amp;$E1154),'Hoja de Trabajo para listado'!$DE$151:$DG$151,0)),0)+IFERROR(INDEX('Hoja de Trabajo para listado'!$CD$155:$DC$1048576,MATCH($A1154,'Hoja de Trabajo para listado'!$CD$155:$CD$1048576,0),MATCH((CUADRO!G$4&amp;$E1154),'Hoja de Trabajo para listado'!$CD$151:$DC$151,0)),0)</f>
        <v>0</v>
      </c>
      <c r="H1154" s="241">
        <f ca="1">+IFERROR(INDEX('Hoja de Trabajo para listado'!$A$155:$Z$1048576,MATCH($A1154,'Hoja de Trabajo para listado'!$A$155:$A$1048576,0),MATCH((CUADRO!H$4&amp;$E1154),'Hoja de Trabajo para listado'!$A$151:$Z$151,0)),0)+IFERROR(INDEX('Hoja de Trabajo para listado'!$AB$155:$BA$1048576,MATCH($A1154,'Hoja de Trabajo para listado'!$AB$155:$AB$1048576,0),MATCH((CUADRO!H$4&amp;$E1154),'Hoja de Trabajo para listado'!$AB$151:$BA$151,0)),0)+IFERROR(INDEX('Hoja de Trabajo para listado'!$BC$155:$CB$1048576,MATCH($A1154,'Hoja de Trabajo para listado'!$BC$155:$BC$1048576,0),MATCH((CUADRO!H$4&amp;$E1154),'Hoja de Trabajo para listado'!$BC$151:$CB$151,0)),0)+IFERROR(INDEX('Hoja de Trabajo para listado'!$DE$153:$DG$274,MATCH($A1154,'Hoja de Trabajo para listado'!$DE$153:$DE$1048576,0),MATCH((CUADRO!H$4&amp;$E1154),'Hoja de Trabajo para listado'!$DE$151:$DG$151,0)),0)+IFERROR(INDEX('Hoja de Trabajo para listado'!$CD$155:$DC$1048576,MATCH($A1154,'Hoja de Trabajo para listado'!$CD$155:$CD$1048576,0),MATCH((CUADRO!H$4&amp;$E1154),'Hoja de Trabajo para listado'!$CD$151:$DC$151,0)),0)</f>
        <v>0</v>
      </c>
      <c r="I1154" s="241">
        <f ca="1">+IFERROR(INDEX('Hoja de Trabajo para listado'!$A$155:$Z$1048576,MATCH($A1154,'Hoja de Trabajo para listado'!$A$155:$A$1048576,0),MATCH((CUADRO!I$4&amp;$E1154),'Hoja de Trabajo para listado'!$A$151:$Z$151,0)),0)+IFERROR(INDEX('Hoja de Trabajo para listado'!$AB$155:$BA$1048576,MATCH($A1154,'Hoja de Trabajo para listado'!$AB$155:$AB$1048576,0),MATCH((CUADRO!I$4&amp;$E1154),'Hoja de Trabajo para listado'!$AB$151:$BA$151,0)),0)+IFERROR(INDEX('Hoja de Trabajo para listado'!$BC$155:$CB$1048576,MATCH($A1154,'Hoja de Trabajo para listado'!$BC$155:$BC$1048576,0),MATCH((CUADRO!I$4&amp;$E1154),'Hoja de Trabajo para listado'!$BC$151:$CB$151,0)),0)+IFERROR(INDEX('Hoja de Trabajo para listado'!$DE$153:$DG$274,MATCH($A1154,'Hoja de Trabajo para listado'!$DE$153:$DE$1048576,0),MATCH((CUADRO!I$4&amp;$E1154),'Hoja de Trabajo para listado'!$DE$151:$DG$151,0)),0)+IFERROR(INDEX('Hoja de Trabajo para listado'!$CD$155:$DC$1048576,MATCH($A1154,'Hoja de Trabajo para listado'!$CD$155:$CD$1048576,0),MATCH((CUADRO!I$4&amp;$E1154),'Hoja de Trabajo para listado'!$CD$151:$DC$151,0)),0)</f>
        <v>0</v>
      </c>
      <c r="J1154" s="241">
        <f ca="1">+IFERROR(INDEX('Hoja de Trabajo para listado'!$A$155:$Z$1048576,MATCH($A1154,'Hoja de Trabajo para listado'!$A$155:$A$1048576,0),MATCH((CUADRO!J$4&amp;$E1154),'Hoja de Trabajo para listado'!$A$151:$Z$151,0)),0)+IFERROR(INDEX('Hoja de Trabajo para listado'!$AB$155:$BA$1048576,MATCH($A1154,'Hoja de Trabajo para listado'!$AB$155:$AB$1048576,0),MATCH((CUADRO!J$4&amp;$E1154),'Hoja de Trabajo para listado'!$AB$151:$BA$151,0)),0)+IFERROR(INDEX('Hoja de Trabajo para listado'!$BC$155:$CB$1048576,MATCH($A1154,'Hoja de Trabajo para listado'!$BC$155:$BC$1048576,0),MATCH((CUADRO!J$4&amp;$E1154),'Hoja de Trabajo para listado'!$BC$151:$CB$151,0)),0)+IFERROR(INDEX('Hoja de Trabajo para listado'!$DE$153:$DG$274,MATCH($A1154,'Hoja de Trabajo para listado'!$DE$153:$DE$1048576,0),MATCH((CUADRO!J$4&amp;$E1154),'Hoja de Trabajo para listado'!$DE$151:$DG$151,0)),0)+IFERROR(INDEX('Hoja de Trabajo para listado'!$CD$155:$DC$1048576,MATCH($A1154,'Hoja de Trabajo para listado'!$CD$155:$CD$1048576,0),MATCH((CUADRO!J$4&amp;$E1154),'Hoja de Trabajo para listado'!$CD$151:$DC$151,0)),0)</f>
        <v>0</v>
      </c>
      <c r="K1154" s="241">
        <f ca="1">+IFERROR(INDEX('Hoja de Trabajo para listado'!$A$155:$Z$1048576,MATCH($A1154,'Hoja de Trabajo para listado'!$A$155:$A$1048576,0),MATCH((CUADRO!K$4&amp;$E1154),'Hoja de Trabajo para listado'!$A$151:$Z$151,0)),0)+IFERROR(INDEX('Hoja de Trabajo para listado'!$AB$155:$BA$1048576,MATCH($A1154,'Hoja de Trabajo para listado'!$AB$155:$AB$1048576,0),MATCH((CUADRO!K$4&amp;$E1154),'Hoja de Trabajo para listado'!$AB$151:$BA$151,0)),0)+IFERROR(INDEX('Hoja de Trabajo para listado'!$BC$155:$CB$1048576,MATCH($A1154,'Hoja de Trabajo para listado'!$BC$155:$BC$1048576,0),MATCH((CUADRO!K$4&amp;$E1154),'Hoja de Trabajo para listado'!$BC$151:$CB$151,0)),0)+IFERROR(INDEX('Hoja de Trabajo para listado'!$DE$153:$DG$274,MATCH($A1154,'Hoja de Trabajo para listado'!$DE$153:$DE$1048576,0),MATCH((CUADRO!K$4&amp;$E1154),'Hoja de Trabajo para listado'!$DE$151:$DG$151,0)),0)+IFERROR(INDEX('Hoja de Trabajo para listado'!$CD$155:$DC$1048576,MATCH($A1154,'Hoja de Trabajo para listado'!$CD$155:$CD$1048576,0),MATCH((CUADRO!K$4&amp;$E1154),'Hoja de Trabajo para listado'!$CD$151:$DC$151,0)),0)</f>
        <v>0</v>
      </c>
      <c r="L1154" s="241">
        <f ca="1">+IFERROR(INDEX('Hoja de Trabajo para listado'!$A$155:$Z$1048576,MATCH($A1154,'Hoja de Trabajo para listado'!$A$155:$A$1048576,0),MATCH((CUADRO!L$4&amp;$E1154),'Hoja de Trabajo para listado'!$A$151:$Z$151,0)),0)+IFERROR(INDEX('Hoja de Trabajo para listado'!$AB$155:$BA$1048576,MATCH($A1154,'Hoja de Trabajo para listado'!$AB$155:$AB$1048576,0),MATCH((CUADRO!L$4&amp;$E1154),'Hoja de Trabajo para listado'!$AB$151:$BA$151,0)),0)+IFERROR(INDEX('Hoja de Trabajo para listado'!$BC$155:$CB$1048576,MATCH($A1154,'Hoja de Trabajo para listado'!$BC$155:$BC$1048576,0),MATCH((CUADRO!L$4&amp;$E1154),'Hoja de Trabajo para listado'!$BC$151:$CB$151,0)),0)+IFERROR(INDEX('Hoja de Trabajo para listado'!$DE$153:$DG$274,MATCH($A1154,'Hoja de Trabajo para listado'!$DE$153:$DE$1048576,0),MATCH((CUADRO!L$4&amp;$E1154),'Hoja de Trabajo para listado'!$DE$151:$DG$151,0)),0)+IFERROR(INDEX('Hoja de Trabajo para listado'!$CD$155:$DC$1048576,MATCH($A1154,'Hoja de Trabajo para listado'!$CD$155:$CD$1048576,0),MATCH((CUADRO!L$4&amp;$E1154),'Hoja de Trabajo para listado'!$CD$151:$DC$151,0)),0)</f>
        <v>0</v>
      </c>
      <c r="M1154" s="241">
        <f ca="1">+IFERROR(INDEX('Hoja de Trabajo para listado'!$A$155:$Z$1048576,MATCH($A1154,'Hoja de Trabajo para listado'!$A$155:$A$1048576,0),MATCH((CUADRO!M$4&amp;$E1154),'Hoja de Trabajo para listado'!$A$151:$Z$151,0)),0)+IFERROR(INDEX('Hoja de Trabajo para listado'!$AB$155:$BA$1048576,MATCH($A1154,'Hoja de Trabajo para listado'!$AB$155:$AB$1048576,0),MATCH((CUADRO!M$4&amp;$E1154),'Hoja de Trabajo para listado'!$AB$151:$BA$151,0)),0)+IFERROR(INDEX('Hoja de Trabajo para listado'!$BC$155:$CB$1048576,MATCH($A1154,'Hoja de Trabajo para listado'!$BC$155:$BC$1048576,0),MATCH((CUADRO!M$4&amp;$E1154),'Hoja de Trabajo para listado'!$BC$151:$CB$151,0)),0)+IFERROR(INDEX('Hoja de Trabajo para listado'!$DE$153:$DG$274,MATCH($A1154,'Hoja de Trabajo para listado'!$DE$153:$DE$1048576,0),MATCH((CUADRO!M$4&amp;$E1154),'Hoja de Trabajo para listado'!$DE$151:$DG$151,0)),0)+IFERROR(INDEX('Hoja de Trabajo para listado'!$CD$155:$DC$1048576,MATCH($A1154,'Hoja de Trabajo para listado'!$CD$155:$CD$1048576,0),MATCH((CUADRO!M$4&amp;$E1154),'Hoja de Trabajo para listado'!$CD$151:$DC$151,0)),0)</f>
        <v>0</v>
      </c>
      <c r="N1154" s="241">
        <f ca="1">+IFERROR(INDEX('Hoja de Trabajo para listado'!$A$155:$Z$1048576,MATCH($A1154,'Hoja de Trabajo para listado'!$A$155:$A$1048576,0),MATCH((CUADRO!N$4&amp;$E1154),'Hoja de Trabajo para listado'!$A$151:$Z$151,0)),0)+IFERROR(INDEX('Hoja de Trabajo para listado'!$AB$155:$BA$1048576,MATCH($A1154,'Hoja de Trabajo para listado'!$AB$155:$AB$1048576,0),MATCH((CUADRO!N$4&amp;$E1154),'Hoja de Trabajo para listado'!$AB$151:$BA$151,0)),0)+IFERROR(INDEX('Hoja de Trabajo para listado'!$BC$155:$CB$1048576,MATCH($A1154,'Hoja de Trabajo para listado'!$BC$155:$BC$1048576,0),MATCH((CUADRO!N$4&amp;$E1154),'Hoja de Trabajo para listado'!$BC$151:$CB$151,0)),0)+IFERROR(INDEX('Hoja de Trabajo para listado'!$DE$153:$DG$274,MATCH($A1154,'Hoja de Trabajo para listado'!$DE$153:$DE$1048576,0),MATCH((CUADRO!N$4&amp;$E1154),'Hoja de Trabajo para listado'!$DE$151:$DG$151,0)),0)+IFERROR(INDEX('Hoja de Trabajo para listado'!$CD$155:$DC$1048576,MATCH($A1154,'Hoja de Trabajo para listado'!$CD$155:$CD$1048576,0),MATCH((CUADRO!N$4&amp;$E1154),'Hoja de Trabajo para listado'!$CD$151:$DC$151,0)),0)</f>
        <v>0</v>
      </c>
      <c r="O1154" s="241">
        <f ca="1">+IFERROR(INDEX('Hoja de Trabajo para listado'!$A$155:$Z$1048576,MATCH($A1154,'Hoja de Trabajo para listado'!$A$155:$A$1048576,0),MATCH((CUADRO!O$4&amp;$E1154),'Hoja de Trabajo para listado'!$A$151:$Z$151,0)),0)+IFERROR(INDEX('Hoja de Trabajo para listado'!$AB$155:$BA$1048576,MATCH($A1154,'Hoja de Trabajo para listado'!$AB$155:$AB$1048576,0),MATCH((CUADRO!O$4&amp;$E1154),'Hoja de Trabajo para listado'!$AB$151:$BA$151,0)),0)+IFERROR(INDEX('Hoja de Trabajo para listado'!$BC$155:$CB$1048576,MATCH($A1154,'Hoja de Trabajo para listado'!$BC$155:$BC$1048576,0),MATCH((CUADRO!O$4&amp;$E1154),'Hoja de Trabajo para listado'!$BC$151:$CB$151,0)),0)+IFERROR(INDEX('Hoja de Trabajo para listado'!$DE$153:$DG$274,MATCH($A1154,'Hoja de Trabajo para listado'!$DE$153:$DE$1048576,0),MATCH((CUADRO!O$4&amp;$E1154),'Hoja de Trabajo para listado'!$DE$151:$DG$151,0)),0)+IFERROR(INDEX('Hoja de Trabajo para listado'!$CD$155:$DC$1048576,MATCH($A1154,'Hoja de Trabajo para listado'!$CD$155:$CD$1048576,0),MATCH((CUADRO!O$4&amp;$E1154),'Hoja de Trabajo para listado'!$CD$151:$DC$151,0)),0)</f>
        <v>0</v>
      </c>
      <c r="P1154" s="241">
        <f ca="1">+IFERROR(INDEX('Hoja de Trabajo para listado'!$A$155:$Z$1048576,MATCH($A1154,'Hoja de Trabajo para listado'!$A$155:$A$1048576,0),MATCH((CUADRO!P$4&amp;$E1154),'Hoja de Trabajo para listado'!$A$151:$Z$151,0)),0)+IFERROR(INDEX('Hoja de Trabajo para listado'!$AB$155:$BA$1048576,MATCH($A1154,'Hoja de Trabajo para listado'!$AB$155:$AB$1048576,0),MATCH((CUADRO!P$4&amp;$E1154),'Hoja de Trabajo para listado'!$AB$151:$BA$151,0)),0)+IFERROR(INDEX('Hoja de Trabajo para listado'!$BC$155:$CB$1048576,MATCH($A1154,'Hoja de Trabajo para listado'!$BC$155:$BC$1048576,0),MATCH((CUADRO!P$4&amp;$E1154),'Hoja de Trabajo para listado'!$BC$151:$CB$151,0)),0)+IFERROR(INDEX('Hoja de Trabajo para listado'!$DE$153:$DG$274,MATCH($A1154,'Hoja de Trabajo para listado'!$DE$153:$DE$1048576,0),MATCH((CUADRO!P$4&amp;$E1154),'Hoja de Trabajo para listado'!$DE$151:$DG$151,0)),0)+IFERROR(INDEX('Hoja de Trabajo para listado'!$CD$155:$DC$1048576,MATCH($A1154,'Hoja de Trabajo para listado'!$CD$155:$CD$1048576,0),MATCH((CUADRO!P$4&amp;$E1154),'Hoja de Trabajo para listado'!$CD$151:$DC$151,0)),0)</f>
        <v>0</v>
      </c>
      <c r="Q1154" s="241">
        <f ca="1">+IFERROR(INDEX('Hoja de Trabajo para listado'!$A$155:$Z$1048576,MATCH($A1154,'Hoja de Trabajo para listado'!$A$155:$A$1048576,0),MATCH((CUADRO!Q$4&amp;$E1154),'Hoja de Trabajo para listado'!$A$151:$Z$151,0)),0)+IFERROR(INDEX('Hoja de Trabajo para listado'!$AB$155:$BA$1048576,MATCH($A1154,'Hoja de Trabajo para listado'!$AB$155:$AB$1048576,0),MATCH((CUADRO!Q$4&amp;$E1154),'Hoja de Trabajo para listado'!$AB$151:$BA$151,0)),0)+IFERROR(INDEX('Hoja de Trabajo para listado'!$BC$155:$CB$1048576,MATCH($A1154,'Hoja de Trabajo para listado'!$BC$155:$BC$1048576,0),MATCH((CUADRO!Q$4&amp;$E1154),'Hoja de Trabajo para listado'!$BC$151:$CB$151,0)),0)+IFERROR(INDEX('Hoja de Trabajo para listado'!$DE$153:$DG$274,MATCH($A1154,'Hoja de Trabajo para listado'!$DE$153:$DE$1048576,0),MATCH((CUADRO!Q$4&amp;$E1154),'Hoja de Trabajo para listado'!$DE$151:$DG$151,0)),0)+IFERROR(INDEX('Hoja de Trabajo para listado'!$CD$155:$DC$1048576,MATCH($A1154,'Hoja de Trabajo para listado'!$CD$155:$CD$1048576,0),MATCH((CUADRO!Q$4&amp;$E1154),'Hoja de Trabajo para listado'!$CD$151:$DC$151,0)),0)</f>
        <v>0</v>
      </c>
      <c r="R1154" s="241">
        <f t="shared" ca="1" si="41"/>
        <v>0</v>
      </c>
      <c r="S1154" s="247">
        <f ca="1">+R1153+R1154</f>
        <v>0</v>
      </c>
      <c r="T1154" s="241">
        <f ca="1">+S1154</f>
        <v>0</v>
      </c>
      <c r="U1154" s="240">
        <f t="shared" si="42"/>
        <v>2</v>
      </c>
      <c r="V1154" s="327" t="str">
        <f>+VLOOKUP(A1154,bd_lista!$A$3:$E$592,5,FALSE)</f>
        <v>Instituciones Descentralizadas Municipales</v>
      </c>
      <c r="W1154" s="398"/>
      <c r="X1154" s="240">
        <f>+VLOOKUP(A1154,[4]Sheet1!$A$13:$D$744,4,FALSE)</f>
        <v>0</v>
      </c>
      <c r="Y1154" s="240" t="e">
        <f>+VLOOKUP(X1154,bd_lista!$A$3:$C$592,3,FALSE)</f>
        <v>#N/A</v>
      </c>
      <c r="Z1154" s="288"/>
      <c r="AA1154" s="317"/>
    </row>
    <row r="1155" spans="1:27" customFormat="1" ht="27" hidden="1" customHeight="1">
      <c r="A1155" s="32">
        <v>2328</v>
      </c>
      <c r="B1155" s="393">
        <f>+A1155</f>
        <v>2328</v>
      </c>
      <c r="C1155" s="245" t="str">
        <f>+VLOOKUP(A1155,bd_lista!$A$3:$C$592,3,FALSE)</f>
        <v>EMPRESA MUNICIPAL DE AGUA POTABLE Y ALCANTARILLADO SANITARIO DE URIONDO</v>
      </c>
      <c r="D1155" s="395" t="str">
        <f>+C1155</f>
        <v>EMPRESA MUNICIPAL DE AGUA POTABLE Y ALCANTARILLADO SANITARIO DE URIONDO</v>
      </c>
      <c r="E1155" s="240" t="s">
        <v>1303</v>
      </c>
      <c r="F1155" s="241">
        <f ca="1">+IFERROR(INDEX('Hoja de Trabajo para listado'!$A$155:$Z$1048576,MATCH($A1155,'Hoja de Trabajo para listado'!$A$155:$A$1048576,0),MATCH((CUADRO!F$4&amp;$E1155),'Hoja de Trabajo para listado'!$A$151:$Z$151,0)),0)+IFERROR(INDEX('Hoja de Trabajo para listado'!$AB$155:$BA$1048576,MATCH($A1155,'Hoja de Trabajo para listado'!$AB$155:$AB$1048576,0),MATCH((CUADRO!F$4&amp;$E1155),'Hoja de Trabajo para listado'!$AB$151:$BA$151,0)),0)+IFERROR(INDEX('Hoja de Trabajo para listado'!$BC$155:$CB$1048576,MATCH($A1155,'Hoja de Trabajo para listado'!$BC$155:$BC$1048576,0),MATCH((CUADRO!F$4&amp;$E1155),'Hoja de Trabajo para listado'!$BC$151:$CB$151,0)),0)+IFERROR(INDEX('Hoja de Trabajo para listado'!$DE$153:$DG$274,MATCH($A1155,'Hoja de Trabajo para listado'!$DE$153:$DE$1048576,0),MATCH((CUADRO!F$4&amp;$E1155),'Hoja de Trabajo para listado'!$DE$151:$DG$151,0)),0)+IFERROR(INDEX('Hoja de Trabajo para listado'!$CD$155:$DC$1048576,MATCH($A1155,'Hoja de Trabajo para listado'!$CD$155:$CD$1048576,0),MATCH((CUADRO!F$4&amp;$E1155),'Hoja de Trabajo para listado'!$CD$151:$DC$151,0)),0)</f>
        <v>0</v>
      </c>
      <c r="G1155" s="241">
        <f ca="1">+IFERROR(INDEX('Hoja de Trabajo para listado'!$A$155:$Z$1048576,MATCH($A1155,'Hoja de Trabajo para listado'!$A$155:$A$1048576,0),MATCH((CUADRO!G$4&amp;$E1155),'Hoja de Trabajo para listado'!$A$151:$Z$151,0)),0)+IFERROR(INDEX('Hoja de Trabajo para listado'!$AB$155:$BA$1048576,MATCH($A1155,'Hoja de Trabajo para listado'!$AB$155:$AB$1048576,0),MATCH((CUADRO!G$4&amp;$E1155),'Hoja de Trabajo para listado'!$AB$151:$BA$151,0)),0)+IFERROR(INDEX('Hoja de Trabajo para listado'!$BC$155:$CB$1048576,MATCH($A1155,'Hoja de Trabajo para listado'!$BC$155:$BC$1048576,0),MATCH((CUADRO!G$4&amp;$E1155),'Hoja de Trabajo para listado'!$BC$151:$CB$151,0)),0)+IFERROR(INDEX('Hoja de Trabajo para listado'!$DE$153:$DG$274,MATCH($A1155,'Hoja de Trabajo para listado'!$DE$153:$DE$1048576,0),MATCH((CUADRO!G$4&amp;$E1155),'Hoja de Trabajo para listado'!$DE$151:$DG$151,0)),0)+IFERROR(INDEX('Hoja de Trabajo para listado'!$CD$155:$DC$1048576,MATCH($A1155,'Hoja de Trabajo para listado'!$CD$155:$CD$1048576,0),MATCH((CUADRO!G$4&amp;$E1155),'Hoja de Trabajo para listado'!$CD$151:$DC$151,0)),0)</f>
        <v>0</v>
      </c>
      <c r="H1155" s="241">
        <f ca="1">+IFERROR(INDEX('Hoja de Trabajo para listado'!$A$155:$Z$1048576,MATCH($A1155,'Hoja de Trabajo para listado'!$A$155:$A$1048576,0),MATCH((CUADRO!H$4&amp;$E1155),'Hoja de Trabajo para listado'!$A$151:$Z$151,0)),0)+IFERROR(INDEX('Hoja de Trabajo para listado'!$AB$155:$BA$1048576,MATCH($A1155,'Hoja de Trabajo para listado'!$AB$155:$AB$1048576,0),MATCH((CUADRO!H$4&amp;$E1155),'Hoja de Trabajo para listado'!$AB$151:$BA$151,0)),0)+IFERROR(INDEX('Hoja de Trabajo para listado'!$BC$155:$CB$1048576,MATCH($A1155,'Hoja de Trabajo para listado'!$BC$155:$BC$1048576,0),MATCH((CUADRO!H$4&amp;$E1155),'Hoja de Trabajo para listado'!$BC$151:$CB$151,0)),0)+IFERROR(INDEX('Hoja de Trabajo para listado'!$DE$153:$DG$274,MATCH($A1155,'Hoja de Trabajo para listado'!$DE$153:$DE$1048576,0),MATCH((CUADRO!H$4&amp;$E1155),'Hoja de Trabajo para listado'!$DE$151:$DG$151,0)),0)+IFERROR(INDEX('Hoja de Trabajo para listado'!$CD$155:$DC$1048576,MATCH($A1155,'Hoja de Trabajo para listado'!$CD$155:$CD$1048576,0),MATCH((CUADRO!H$4&amp;$E1155),'Hoja de Trabajo para listado'!$CD$151:$DC$151,0)),0)</f>
        <v>0</v>
      </c>
      <c r="I1155" s="241">
        <f ca="1">+IFERROR(INDEX('Hoja de Trabajo para listado'!$A$155:$Z$1048576,MATCH($A1155,'Hoja de Trabajo para listado'!$A$155:$A$1048576,0),MATCH((CUADRO!I$4&amp;$E1155),'Hoja de Trabajo para listado'!$A$151:$Z$151,0)),0)+IFERROR(INDEX('Hoja de Trabajo para listado'!$AB$155:$BA$1048576,MATCH($A1155,'Hoja de Trabajo para listado'!$AB$155:$AB$1048576,0),MATCH((CUADRO!I$4&amp;$E1155),'Hoja de Trabajo para listado'!$AB$151:$BA$151,0)),0)+IFERROR(INDEX('Hoja de Trabajo para listado'!$BC$155:$CB$1048576,MATCH($A1155,'Hoja de Trabajo para listado'!$BC$155:$BC$1048576,0),MATCH((CUADRO!I$4&amp;$E1155),'Hoja de Trabajo para listado'!$BC$151:$CB$151,0)),0)+IFERROR(INDEX('Hoja de Trabajo para listado'!$DE$153:$DG$274,MATCH($A1155,'Hoja de Trabajo para listado'!$DE$153:$DE$1048576,0),MATCH((CUADRO!I$4&amp;$E1155),'Hoja de Trabajo para listado'!$DE$151:$DG$151,0)),0)+IFERROR(INDEX('Hoja de Trabajo para listado'!$CD$155:$DC$1048576,MATCH($A1155,'Hoja de Trabajo para listado'!$CD$155:$CD$1048576,0),MATCH((CUADRO!I$4&amp;$E1155),'Hoja de Trabajo para listado'!$CD$151:$DC$151,0)),0)</f>
        <v>0</v>
      </c>
      <c r="J1155" s="241">
        <f ca="1">+IFERROR(INDEX('Hoja de Trabajo para listado'!$A$155:$Z$1048576,MATCH($A1155,'Hoja de Trabajo para listado'!$A$155:$A$1048576,0),MATCH((CUADRO!J$4&amp;$E1155),'Hoja de Trabajo para listado'!$A$151:$Z$151,0)),0)+IFERROR(INDEX('Hoja de Trabajo para listado'!$AB$155:$BA$1048576,MATCH($A1155,'Hoja de Trabajo para listado'!$AB$155:$AB$1048576,0),MATCH((CUADRO!J$4&amp;$E1155),'Hoja de Trabajo para listado'!$AB$151:$BA$151,0)),0)+IFERROR(INDEX('Hoja de Trabajo para listado'!$BC$155:$CB$1048576,MATCH($A1155,'Hoja de Trabajo para listado'!$BC$155:$BC$1048576,0),MATCH((CUADRO!J$4&amp;$E1155),'Hoja de Trabajo para listado'!$BC$151:$CB$151,0)),0)+IFERROR(INDEX('Hoja de Trabajo para listado'!$DE$153:$DG$274,MATCH($A1155,'Hoja de Trabajo para listado'!$DE$153:$DE$1048576,0),MATCH((CUADRO!J$4&amp;$E1155),'Hoja de Trabajo para listado'!$DE$151:$DG$151,0)),0)+IFERROR(INDEX('Hoja de Trabajo para listado'!$CD$155:$DC$1048576,MATCH($A1155,'Hoja de Trabajo para listado'!$CD$155:$CD$1048576,0),MATCH((CUADRO!J$4&amp;$E1155),'Hoja de Trabajo para listado'!$CD$151:$DC$151,0)),0)</f>
        <v>0</v>
      </c>
      <c r="K1155" s="241">
        <f ca="1">+IFERROR(INDEX('Hoja de Trabajo para listado'!$A$155:$Z$1048576,MATCH($A1155,'Hoja de Trabajo para listado'!$A$155:$A$1048576,0),MATCH((CUADRO!K$4&amp;$E1155),'Hoja de Trabajo para listado'!$A$151:$Z$151,0)),0)+IFERROR(INDEX('Hoja de Trabajo para listado'!$AB$155:$BA$1048576,MATCH($A1155,'Hoja de Trabajo para listado'!$AB$155:$AB$1048576,0),MATCH((CUADRO!K$4&amp;$E1155),'Hoja de Trabajo para listado'!$AB$151:$BA$151,0)),0)+IFERROR(INDEX('Hoja de Trabajo para listado'!$BC$155:$CB$1048576,MATCH($A1155,'Hoja de Trabajo para listado'!$BC$155:$BC$1048576,0),MATCH((CUADRO!K$4&amp;$E1155),'Hoja de Trabajo para listado'!$BC$151:$CB$151,0)),0)+IFERROR(INDEX('Hoja de Trabajo para listado'!$DE$153:$DG$274,MATCH($A1155,'Hoja de Trabajo para listado'!$DE$153:$DE$1048576,0),MATCH((CUADRO!K$4&amp;$E1155),'Hoja de Trabajo para listado'!$DE$151:$DG$151,0)),0)+IFERROR(INDEX('Hoja de Trabajo para listado'!$CD$155:$DC$1048576,MATCH($A1155,'Hoja de Trabajo para listado'!$CD$155:$CD$1048576,0),MATCH((CUADRO!K$4&amp;$E1155),'Hoja de Trabajo para listado'!$CD$151:$DC$151,0)),0)</f>
        <v>0</v>
      </c>
      <c r="L1155" s="241">
        <f ca="1">+IFERROR(INDEX('Hoja de Trabajo para listado'!$A$155:$Z$1048576,MATCH($A1155,'Hoja de Trabajo para listado'!$A$155:$A$1048576,0),MATCH((CUADRO!L$4&amp;$E1155),'Hoja de Trabajo para listado'!$A$151:$Z$151,0)),0)+IFERROR(INDEX('Hoja de Trabajo para listado'!$AB$155:$BA$1048576,MATCH($A1155,'Hoja de Trabajo para listado'!$AB$155:$AB$1048576,0),MATCH((CUADRO!L$4&amp;$E1155),'Hoja de Trabajo para listado'!$AB$151:$BA$151,0)),0)+IFERROR(INDEX('Hoja de Trabajo para listado'!$BC$155:$CB$1048576,MATCH($A1155,'Hoja de Trabajo para listado'!$BC$155:$BC$1048576,0),MATCH((CUADRO!L$4&amp;$E1155),'Hoja de Trabajo para listado'!$BC$151:$CB$151,0)),0)+IFERROR(INDEX('Hoja de Trabajo para listado'!$DE$153:$DG$274,MATCH($A1155,'Hoja de Trabajo para listado'!$DE$153:$DE$1048576,0),MATCH((CUADRO!L$4&amp;$E1155),'Hoja de Trabajo para listado'!$DE$151:$DG$151,0)),0)+IFERROR(INDEX('Hoja de Trabajo para listado'!$CD$155:$DC$1048576,MATCH($A1155,'Hoja de Trabajo para listado'!$CD$155:$CD$1048576,0),MATCH((CUADRO!L$4&amp;$E1155),'Hoja de Trabajo para listado'!$CD$151:$DC$151,0)),0)</f>
        <v>0</v>
      </c>
      <c r="M1155" s="241">
        <f ca="1">+IFERROR(INDEX('Hoja de Trabajo para listado'!$A$155:$Z$1048576,MATCH($A1155,'Hoja de Trabajo para listado'!$A$155:$A$1048576,0),MATCH((CUADRO!M$4&amp;$E1155),'Hoja de Trabajo para listado'!$A$151:$Z$151,0)),0)+IFERROR(INDEX('Hoja de Trabajo para listado'!$AB$155:$BA$1048576,MATCH($A1155,'Hoja de Trabajo para listado'!$AB$155:$AB$1048576,0),MATCH((CUADRO!M$4&amp;$E1155),'Hoja de Trabajo para listado'!$AB$151:$BA$151,0)),0)+IFERROR(INDEX('Hoja de Trabajo para listado'!$BC$155:$CB$1048576,MATCH($A1155,'Hoja de Trabajo para listado'!$BC$155:$BC$1048576,0),MATCH((CUADRO!M$4&amp;$E1155),'Hoja de Trabajo para listado'!$BC$151:$CB$151,0)),0)+IFERROR(INDEX('Hoja de Trabajo para listado'!$DE$153:$DG$274,MATCH($A1155,'Hoja de Trabajo para listado'!$DE$153:$DE$1048576,0),MATCH((CUADRO!M$4&amp;$E1155),'Hoja de Trabajo para listado'!$DE$151:$DG$151,0)),0)+IFERROR(INDEX('Hoja de Trabajo para listado'!$CD$155:$DC$1048576,MATCH($A1155,'Hoja de Trabajo para listado'!$CD$155:$CD$1048576,0),MATCH((CUADRO!M$4&amp;$E1155),'Hoja de Trabajo para listado'!$CD$151:$DC$151,0)),0)</f>
        <v>0</v>
      </c>
      <c r="N1155" s="241">
        <f ca="1">+IFERROR(INDEX('Hoja de Trabajo para listado'!$A$155:$Z$1048576,MATCH($A1155,'Hoja de Trabajo para listado'!$A$155:$A$1048576,0),MATCH((CUADRO!N$4&amp;$E1155),'Hoja de Trabajo para listado'!$A$151:$Z$151,0)),0)+IFERROR(INDEX('Hoja de Trabajo para listado'!$AB$155:$BA$1048576,MATCH($A1155,'Hoja de Trabajo para listado'!$AB$155:$AB$1048576,0),MATCH((CUADRO!N$4&amp;$E1155),'Hoja de Trabajo para listado'!$AB$151:$BA$151,0)),0)+IFERROR(INDEX('Hoja de Trabajo para listado'!$BC$155:$CB$1048576,MATCH($A1155,'Hoja de Trabajo para listado'!$BC$155:$BC$1048576,0),MATCH((CUADRO!N$4&amp;$E1155),'Hoja de Trabajo para listado'!$BC$151:$CB$151,0)),0)+IFERROR(INDEX('Hoja de Trabajo para listado'!$DE$153:$DG$274,MATCH($A1155,'Hoja de Trabajo para listado'!$DE$153:$DE$1048576,0),MATCH((CUADRO!N$4&amp;$E1155),'Hoja de Trabajo para listado'!$DE$151:$DG$151,0)),0)+IFERROR(INDEX('Hoja de Trabajo para listado'!$CD$155:$DC$1048576,MATCH($A1155,'Hoja de Trabajo para listado'!$CD$155:$CD$1048576,0),MATCH((CUADRO!N$4&amp;$E1155),'Hoja de Trabajo para listado'!$CD$151:$DC$151,0)),0)</f>
        <v>0</v>
      </c>
      <c r="O1155" s="241">
        <f ca="1">+IFERROR(INDEX('Hoja de Trabajo para listado'!$A$155:$Z$1048576,MATCH($A1155,'Hoja de Trabajo para listado'!$A$155:$A$1048576,0),MATCH((CUADRO!O$4&amp;$E1155),'Hoja de Trabajo para listado'!$A$151:$Z$151,0)),0)+IFERROR(INDEX('Hoja de Trabajo para listado'!$AB$155:$BA$1048576,MATCH($A1155,'Hoja de Trabajo para listado'!$AB$155:$AB$1048576,0),MATCH((CUADRO!O$4&amp;$E1155),'Hoja de Trabajo para listado'!$AB$151:$BA$151,0)),0)+IFERROR(INDEX('Hoja de Trabajo para listado'!$BC$155:$CB$1048576,MATCH($A1155,'Hoja de Trabajo para listado'!$BC$155:$BC$1048576,0),MATCH((CUADRO!O$4&amp;$E1155),'Hoja de Trabajo para listado'!$BC$151:$CB$151,0)),0)+IFERROR(INDEX('Hoja de Trabajo para listado'!$DE$153:$DG$274,MATCH($A1155,'Hoja de Trabajo para listado'!$DE$153:$DE$1048576,0),MATCH((CUADRO!O$4&amp;$E1155),'Hoja de Trabajo para listado'!$DE$151:$DG$151,0)),0)+IFERROR(INDEX('Hoja de Trabajo para listado'!$CD$155:$DC$1048576,MATCH($A1155,'Hoja de Trabajo para listado'!$CD$155:$CD$1048576,0),MATCH((CUADRO!O$4&amp;$E1155),'Hoja de Trabajo para listado'!$CD$151:$DC$151,0)),0)</f>
        <v>0</v>
      </c>
      <c r="P1155" s="241">
        <f ca="1">+IFERROR(INDEX('Hoja de Trabajo para listado'!$A$155:$Z$1048576,MATCH($A1155,'Hoja de Trabajo para listado'!$A$155:$A$1048576,0),MATCH((CUADRO!P$4&amp;$E1155),'Hoja de Trabajo para listado'!$A$151:$Z$151,0)),0)+IFERROR(INDEX('Hoja de Trabajo para listado'!$AB$155:$BA$1048576,MATCH($A1155,'Hoja de Trabajo para listado'!$AB$155:$AB$1048576,0),MATCH((CUADRO!P$4&amp;$E1155),'Hoja de Trabajo para listado'!$AB$151:$BA$151,0)),0)+IFERROR(INDEX('Hoja de Trabajo para listado'!$BC$155:$CB$1048576,MATCH($A1155,'Hoja de Trabajo para listado'!$BC$155:$BC$1048576,0),MATCH((CUADRO!P$4&amp;$E1155),'Hoja de Trabajo para listado'!$BC$151:$CB$151,0)),0)+IFERROR(INDEX('Hoja de Trabajo para listado'!$DE$153:$DG$274,MATCH($A1155,'Hoja de Trabajo para listado'!$DE$153:$DE$1048576,0),MATCH((CUADRO!P$4&amp;$E1155),'Hoja de Trabajo para listado'!$DE$151:$DG$151,0)),0)+IFERROR(INDEX('Hoja de Trabajo para listado'!$CD$155:$DC$1048576,MATCH($A1155,'Hoja de Trabajo para listado'!$CD$155:$CD$1048576,0),MATCH((CUADRO!P$4&amp;$E1155),'Hoja de Trabajo para listado'!$CD$151:$DC$151,0)),0)</f>
        <v>0</v>
      </c>
      <c r="Q1155" s="241">
        <f ca="1">+IFERROR(INDEX('Hoja de Trabajo para listado'!$A$155:$Z$1048576,MATCH($A1155,'Hoja de Trabajo para listado'!$A$155:$A$1048576,0),MATCH((CUADRO!Q$4&amp;$E1155),'Hoja de Trabajo para listado'!$A$151:$Z$151,0)),0)+IFERROR(INDEX('Hoja de Trabajo para listado'!$AB$155:$BA$1048576,MATCH($A1155,'Hoja de Trabajo para listado'!$AB$155:$AB$1048576,0),MATCH((CUADRO!Q$4&amp;$E1155),'Hoja de Trabajo para listado'!$AB$151:$BA$151,0)),0)+IFERROR(INDEX('Hoja de Trabajo para listado'!$BC$155:$CB$1048576,MATCH($A1155,'Hoja de Trabajo para listado'!$BC$155:$BC$1048576,0),MATCH((CUADRO!Q$4&amp;$E1155),'Hoja de Trabajo para listado'!$BC$151:$CB$151,0)),0)+IFERROR(INDEX('Hoja de Trabajo para listado'!$DE$153:$DG$274,MATCH($A1155,'Hoja de Trabajo para listado'!$DE$153:$DE$1048576,0),MATCH((CUADRO!Q$4&amp;$E1155),'Hoja de Trabajo para listado'!$DE$151:$DG$151,0)),0)+IFERROR(INDEX('Hoja de Trabajo para listado'!$CD$155:$DC$1048576,MATCH($A1155,'Hoja de Trabajo para listado'!$CD$155:$CD$1048576,0),MATCH((CUADRO!Q$4&amp;$E1155),'Hoja de Trabajo para listado'!$CD$151:$DC$151,0)),0)</f>
        <v>0</v>
      </c>
      <c r="R1155" s="241">
        <f t="shared" ca="1" si="41"/>
        <v>0</v>
      </c>
      <c r="S1155" s="247"/>
      <c r="T1155" s="241">
        <f ca="1">+T1156</f>
        <v>0</v>
      </c>
      <c r="U1155" s="240">
        <f t="shared" si="42"/>
        <v>1</v>
      </c>
      <c r="V1155" s="327" t="str">
        <f>+VLOOKUP(A1155,bd_lista!$A$3:$E$592,5,FALSE)</f>
        <v>Instituciones Descentralizadas Municipales</v>
      </c>
      <c r="W1155" s="397" t="str">
        <f>+V1155</f>
        <v>Instituciones Descentralizadas Municipales</v>
      </c>
      <c r="X1155" s="240">
        <f>+VLOOKUP(A1155,[4]Sheet1!$A$13:$D$744,4,FALSE)</f>
        <v>0</v>
      </c>
      <c r="Y1155" s="240" t="e">
        <f>+VLOOKUP(X1155,bd_lista!$A$3:$C$592,3,FALSE)</f>
        <v>#N/A</v>
      </c>
      <c r="Z1155" s="290">
        <f>+X1155</f>
        <v>0</v>
      </c>
      <c r="AA1155" s="315" t="e">
        <f>+Y1155</f>
        <v>#N/A</v>
      </c>
    </row>
    <row r="1156" spans="1:27" customFormat="1" ht="15" hidden="1" customHeight="1">
      <c r="A1156" s="32">
        <v>2328</v>
      </c>
      <c r="B1156" s="394"/>
      <c r="C1156" s="245" t="str">
        <f>+VLOOKUP(A1156,bd_lista!$A$3:$C$592,3,FALSE)</f>
        <v>EMPRESA MUNICIPAL DE AGUA POTABLE Y ALCANTARILLADO SANITARIO DE URIONDO</v>
      </c>
      <c r="D1156" s="396"/>
      <c r="E1156" s="242" t="s">
        <v>1304</v>
      </c>
      <c r="F1156" s="241">
        <f ca="1">+IFERROR(INDEX('Hoja de Trabajo para listado'!$A$155:$Z$1048576,MATCH($A1156,'Hoja de Trabajo para listado'!$A$155:$A$1048576,0),MATCH((CUADRO!F$4&amp;$E1156),'Hoja de Trabajo para listado'!$A$151:$Z$151,0)),0)+IFERROR(INDEX('Hoja de Trabajo para listado'!$AB$155:$BA$1048576,MATCH($A1156,'Hoja de Trabajo para listado'!$AB$155:$AB$1048576,0),MATCH((CUADRO!F$4&amp;$E1156),'Hoja de Trabajo para listado'!$AB$151:$BA$151,0)),0)+IFERROR(INDEX('Hoja de Trabajo para listado'!$BC$155:$CB$1048576,MATCH($A1156,'Hoja de Trabajo para listado'!$BC$155:$BC$1048576,0),MATCH((CUADRO!F$4&amp;$E1156),'Hoja de Trabajo para listado'!$BC$151:$CB$151,0)),0)+IFERROR(INDEX('Hoja de Trabajo para listado'!$DE$153:$DG$274,MATCH($A1156,'Hoja de Trabajo para listado'!$DE$153:$DE$1048576,0),MATCH((CUADRO!F$4&amp;$E1156),'Hoja de Trabajo para listado'!$DE$151:$DG$151,0)),0)+IFERROR(INDEX('Hoja de Trabajo para listado'!$CD$155:$DC$1048576,MATCH($A1156,'Hoja de Trabajo para listado'!$CD$155:$CD$1048576,0),MATCH((CUADRO!F$4&amp;$E1156),'Hoja de Trabajo para listado'!$CD$151:$DC$151,0)),0)</f>
        <v>0</v>
      </c>
      <c r="G1156" s="241">
        <f ca="1">+IFERROR(INDEX('Hoja de Trabajo para listado'!$A$155:$Z$1048576,MATCH($A1156,'Hoja de Trabajo para listado'!$A$155:$A$1048576,0),MATCH((CUADRO!G$4&amp;$E1156),'Hoja de Trabajo para listado'!$A$151:$Z$151,0)),0)+IFERROR(INDEX('Hoja de Trabajo para listado'!$AB$155:$BA$1048576,MATCH($A1156,'Hoja de Trabajo para listado'!$AB$155:$AB$1048576,0),MATCH((CUADRO!G$4&amp;$E1156),'Hoja de Trabajo para listado'!$AB$151:$BA$151,0)),0)+IFERROR(INDEX('Hoja de Trabajo para listado'!$BC$155:$CB$1048576,MATCH($A1156,'Hoja de Trabajo para listado'!$BC$155:$BC$1048576,0),MATCH((CUADRO!G$4&amp;$E1156),'Hoja de Trabajo para listado'!$BC$151:$CB$151,0)),0)+IFERROR(INDEX('Hoja de Trabajo para listado'!$DE$153:$DG$274,MATCH($A1156,'Hoja de Trabajo para listado'!$DE$153:$DE$1048576,0),MATCH((CUADRO!G$4&amp;$E1156),'Hoja de Trabajo para listado'!$DE$151:$DG$151,0)),0)+IFERROR(INDEX('Hoja de Trabajo para listado'!$CD$155:$DC$1048576,MATCH($A1156,'Hoja de Trabajo para listado'!$CD$155:$CD$1048576,0),MATCH((CUADRO!G$4&amp;$E1156),'Hoja de Trabajo para listado'!$CD$151:$DC$151,0)),0)</f>
        <v>0</v>
      </c>
      <c r="H1156" s="241">
        <f ca="1">+IFERROR(INDEX('Hoja de Trabajo para listado'!$A$155:$Z$1048576,MATCH($A1156,'Hoja de Trabajo para listado'!$A$155:$A$1048576,0),MATCH((CUADRO!H$4&amp;$E1156),'Hoja de Trabajo para listado'!$A$151:$Z$151,0)),0)+IFERROR(INDEX('Hoja de Trabajo para listado'!$AB$155:$BA$1048576,MATCH($A1156,'Hoja de Trabajo para listado'!$AB$155:$AB$1048576,0),MATCH((CUADRO!H$4&amp;$E1156),'Hoja de Trabajo para listado'!$AB$151:$BA$151,0)),0)+IFERROR(INDEX('Hoja de Trabajo para listado'!$BC$155:$CB$1048576,MATCH($A1156,'Hoja de Trabajo para listado'!$BC$155:$BC$1048576,0),MATCH((CUADRO!H$4&amp;$E1156),'Hoja de Trabajo para listado'!$BC$151:$CB$151,0)),0)+IFERROR(INDEX('Hoja de Trabajo para listado'!$DE$153:$DG$274,MATCH($A1156,'Hoja de Trabajo para listado'!$DE$153:$DE$1048576,0),MATCH((CUADRO!H$4&amp;$E1156),'Hoja de Trabajo para listado'!$DE$151:$DG$151,0)),0)+IFERROR(INDEX('Hoja de Trabajo para listado'!$CD$155:$DC$1048576,MATCH($A1156,'Hoja de Trabajo para listado'!$CD$155:$CD$1048576,0),MATCH((CUADRO!H$4&amp;$E1156),'Hoja de Trabajo para listado'!$CD$151:$DC$151,0)),0)</f>
        <v>0</v>
      </c>
      <c r="I1156" s="241">
        <f ca="1">+IFERROR(INDEX('Hoja de Trabajo para listado'!$A$155:$Z$1048576,MATCH($A1156,'Hoja de Trabajo para listado'!$A$155:$A$1048576,0),MATCH((CUADRO!I$4&amp;$E1156),'Hoja de Trabajo para listado'!$A$151:$Z$151,0)),0)+IFERROR(INDEX('Hoja de Trabajo para listado'!$AB$155:$BA$1048576,MATCH($A1156,'Hoja de Trabajo para listado'!$AB$155:$AB$1048576,0),MATCH((CUADRO!I$4&amp;$E1156),'Hoja de Trabajo para listado'!$AB$151:$BA$151,0)),0)+IFERROR(INDEX('Hoja de Trabajo para listado'!$BC$155:$CB$1048576,MATCH($A1156,'Hoja de Trabajo para listado'!$BC$155:$BC$1048576,0),MATCH((CUADRO!I$4&amp;$E1156),'Hoja de Trabajo para listado'!$BC$151:$CB$151,0)),0)+IFERROR(INDEX('Hoja de Trabajo para listado'!$DE$153:$DG$274,MATCH($A1156,'Hoja de Trabajo para listado'!$DE$153:$DE$1048576,0),MATCH((CUADRO!I$4&amp;$E1156),'Hoja de Trabajo para listado'!$DE$151:$DG$151,0)),0)+IFERROR(INDEX('Hoja de Trabajo para listado'!$CD$155:$DC$1048576,MATCH($A1156,'Hoja de Trabajo para listado'!$CD$155:$CD$1048576,0),MATCH((CUADRO!I$4&amp;$E1156),'Hoja de Trabajo para listado'!$CD$151:$DC$151,0)),0)</f>
        <v>0</v>
      </c>
      <c r="J1156" s="241">
        <f ca="1">+IFERROR(INDEX('Hoja de Trabajo para listado'!$A$155:$Z$1048576,MATCH($A1156,'Hoja de Trabajo para listado'!$A$155:$A$1048576,0),MATCH((CUADRO!J$4&amp;$E1156),'Hoja de Trabajo para listado'!$A$151:$Z$151,0)),0)+IFERROR(INDEX('Hoja de Trabajo para listado'!$AB$155:$BA$1048576,MATCH($A1156,'Hoja de Trabajo para listado'!$AB$155:$AB$1048576,0),MATCH((CUADRO!J$4&amp;$E1156),'Hoja de Trabajo para listado'!$AB$151:$BA$151,0)),0)+IFERROR(INDEX('Hoja de Trabajo para listado'!$BC$155:$CB$1048576,MATCH($A1156,'Hoja de Trabajo para listado'!$BC$155:$BC$1048576,0),MATCH((CUADRO!J$4&amp;$E1156),'Hoja de Trabajo para listado'!$BC$151:$CB$151,0)),0)+IFERROR(INDEX('Hoja de Trabajo para listado'!$DE$153:$DG$274,MATCH($A1156,'Hoja de Trabajo para listado'!$DE$153:$DE$1048576,0),MATCH((CUADRO!J$4&amp;$E1156),'Hoja de Trabajo para listado'!$DE$151:$DG$151,0)),0)+IFERROR(INDEX('Hoja de Trabajo para listado'!$CD$155:$DC$1048576,MATCH($A1156,'Hoja de Trabajo para listado'!$CD$155:$CD$1048576,0),MATCH((CUADRO!J$4&amp;$E1156),'Hoja de Trabajo para listado'!$CD$151:$DC$151,0)),0)</f>
        <v>0</v>
      </c>
      <c r="K1156" s="241">
        <f ca="1">+IFERROR(INDEX('Hoja de Trabajo para listado'!$A$155:$Z$1048576,MATCH($A1156,'Hoja de Trabajo para listado'!$A$155:$A$1048576,0),MATCH((CUADRO!K$4&amp;$E1156),'Hoja de Trabajo para listado'!$A$151:$Z$151,0)),0)+IFERROR(INDEX('Hoja de Trabajo para listado'!$AB$155:$BA$1048576,MATCH($A1156,'Hoja de Trabajo para listado'!$AB$155:$AB$1048576,0),MATCH((CUADRO!K$4&amp;$E1156),'Hoja de Trabajo para listado'!$AB$151:$BA$151,0)),0)+IFERROR(INDEX('Hoja de Trabajo para listado'!$BC$155:$CB$1048576,MATCH($A1156,'Hoja de Trabajo para listado'!$BC$155:$BC$1048576,0),MATCH((CUADRO!K$4&amp;$E1156),'Hoja de Trabajo para listado'!$BC$151:$CB$151,0)),0)+IFERROR(INDEX('Hoja de Trabajo para listado'!$DE$153:$DG$274,MATCH($A1156,'Hoja de Trabajo para listado'!$DE$153:$DE$1048576,0),MATCH((CUADRO!K$4&amp;$E1156),'Hoja de Trabajo para listado'!$DE$151:$DG$151,0)),0)+IFERROR(INDEX('Hoja de Trabajo para listado'!$CD$155:$DC$1048576,MATCH($A1156,'Hoja de Trabajo para listado'!$CD$155:$CD$1048576,0),MATCH((CUADRO!K$4&amp;$E1156),'Hoja de Trabajo para listado'!$CD$151:$DC$151,0)),0)</f>
        <v>0</v>
      </c>
      <c r="L1156" s="241">
        <f ca="1">+IFERROR(INDEX('Hoja de Trabajo para listado'!$A$155:$Z$1048576,MATCH($A1156,'Hoja de Trabajo para listado'!$A$155:$A$1048576,0),MATCH((CUADRO!L$4&amp;$E1156),'Hoja de Trabajo para listado'!$A$151:$Z$151,0)),0)+IFERROR(INDEX('Hoja de Trabajo para listado'!$AB$155:$BA$1048576,MATCH($A1156,'Hoja de Trabajo para listado'!$AB$155:$AB$1048576,0),MATCH((CUADRO!L$4&amp;$E1156),'Hoja de Trabajo para listado'!$AB$151:$BA$151,0)),0)+IFERROR(INDEX('Hoja de Trabajo para listado'!$BC$155:$CB$1048576,MATCH($A1156,'Hoja de Trabajo para listado'!$BC$155:$BC$1048576,0),MATCH((CUADRO!L$4&amp;$E1156),'Hoja de Trabajo para listado'!$BC$151:$CB$151,0)),0)+IFERROR(INDEX('Hoja de Trabajo para listado'!$DE$153:$DG$274,MATCH($A1156,'Hoja de Trabajo para listado'!$DE$153:$DE$1048576,0),MATCH((CUADRO!L$4&amp;$E1156),'Hoja de Trabajo para listado'!$DE$151:$DG$151,0)),0)+IFERROR(INDEX('Hoja de Trabajo para listado'!$CD$155:$DC$1048576,MATCH($A1156,'Hoja de Trabajo para listado'!$CD$155:$CD$1048576,0),MATCH((CUADRO!L$4&amp;$E1156),'Hoja de Trabajo para listado'!$CD$151:$DC$151,0)),0)</f>
        <v>0</v>
      </c>
      <c r="M1156" s="241">
        <f ca="1">+IFERROR(INDEX('Hoja de Trabajo para listado'!$A$155:$Z$1048576,MATCH($A1156,'Hoja de Trabajo para listado'!$A$155:$A$1048576,0),MATCH((CUADRO!M$4&amp;$E1156),'Hoja de Trabajo para listado'!$A$151:$Z$151,0)),0)+IFERROR(INDEX('Hoja de Trabajo para listado'!$AB$155:$BA$1048576,MATCH($A1156,'Hoja de Trabajo para listado'!$AB$155:$AB$1048576,0),MATCH((CUADRO!M$4&amp;$E1156),'Hoja de Trabajo para listado'!$AB$151:$BA$151,0)),0)+IFERROR(INDEX('Hoja de Trabajo para listado'!$BC$155:$CB$1048576,MATCH($A1156,'Hoja de Trabajo para listado'!$BC$155:$BC$1048576,0),MATCH((CUADRO!M$4&amp;$E1156),'Hoja de Trabajo para listado'!$BC$151:$CB$151,0)),0)+IFERROR(INDEX('Hoja de Trabajo para listado'!$DE$153:$DG$274,MATCH($A1156,'Hoja de Trabajo para listado'!$DE$153:$DE$1048576,0),MATCH((CUADRO!M$4&amp;$E1156),'Hoja de Trabajo para listado'!$DE$151:$DG$151,0)),0)+IFERROR(INDEX('Hoja de Trabajo para listado'!$CD$155:$DC$1048576,MATCH($A1156,'Hoja de Trabajo para listado'!$CD$155:$CD$1048576,0),MATCH((CUADRO!M$4&amp;$E1156),'Hoja de Trabajo para listado'!$CD$151:$DC$151,0)),0)</f>
        <v>0</v>
      </c>
      <c r="N1156" s="241">
        <f ca="1">+IFERROR(INDEX('Hoja de Trabajo para listado'!$A$155:$Z$1048576,MATCH($A1156,'Hoja de Trabajo para listado'!$A$155:$A$1048576,0),MATCH((CUADRO!N$4&amp;$E1156),'Hoja de Trabajo para listado'!$A$151:$Z$151,0)),0)+IFERROR(INDEX('Hoja de Trabajo para listado'!$AB$155:$BA$1048576,MATCH($A1156,'Hoja de Trabajo para listado'!$AB$155:$AB$1048576,0),MATCH((CUADRO!N$4&amp;$E1156),'Hoja de Trabajo para listado'!$AB$151:$BA$151,0)),0)+IFERROR(INDEX('Hoja de Trabajo para listado'!$BC$155:$CB$1048576,MATCH($A1156,'Hoja de Trabajo para listado'!$BC$155:$BC$1048576,0),MATCH((CUADRO!N$4&amp;$E1156),'Hoja de Trabajo para listado'!$BC$151:$CB$151,0)),0)+IFERROR(INDEX('Hoja de Trabajo para listado'!$DE$153:$DG$274,MATCH($A1156,'Hoja de Trabajo para listado'!$DE$153:$DE$1048576,0),MATCH((CUADRO!N$4&amp;$E1156),'Hoja de Trabajo para listado'!$DE$151:$DG$151,0)),0)+IFERROR(INDEX('Hoja de Trabajo para listado'!$CD$155:$DC$1048576,MATCH($A1156,'Hoja de Trabajo para listado'!$CD$155:$CD$1048576,0),MATCH((CUADRO!N$4&amp;$E1156),'Hoja de Trabajo para listado'!$CD$151:$DC$151,0)),0)</f>
        <v>0</v>
      </c>
      <c r="O1156" s="241">
        <f ca="1">+IFERROR(INDEX('Hoja de Trabajo para listado'!$A$155:$Z$1048576,MATCH($A1156,'Hoja de Trabajo para listado'!$A$155:$A$1048576,0),MATCH((CUADRO!O$4&amp;$E1156),'Hoja de Trabajo para listado'!$A$151:$Z$151,0)),0)+IFERROR(INDEX('Hoja de Trabajo para listado'!$AB$155:$BA$1048576,MATCH($A1156,'Hoja de Trabajo para listado'!$AB$155:$AB$1048576,0),MATCH((CUADRO!O$4&amp;$E1156),'Hoja de Trabajo para listado'!$AB$151:$BA$151,0)),0)+IFERROR(INDEX('Hoja de Trabajo para listado'!$BC$155:$CB$1048576,MATCH($A1156,'Hoja de Trabajo para listado'!$BC$155:$BC$1048576,0),MATCH((CUADRO!O$4&amp;$E1156),'Hoja de Trabajo para listado'!$BC$151:$CB$151,0)),0)+IFERROR(INDEX('Hoja de Trabajo para listado'!$DE$153:$DG$274,MATCH($A1156,'Hoja de Trabajo para listado'!$DE$153:$DE$1048576,0),MATCH((CUADRO!O$4&amp;$E1156),'Hoja de Trabajo para listado'!$DE$151:$DG$151,0)),0)+IFERROR(INDEX('Hoja de Trabajo para listado'!$CD$155:$DC$1048576,MATCH($A1156,'Hoja de Trabajo para listado'!$CD$155:$CD$1048576,0),MATCH((CUADRO!O$4&amp;$E1156),'Hoja de Trabajo para listado'!$CD$151:$DC$151,0)),0)</f>
        <v>0</v>
      </c>
      <c r="P1156" s="241">
        <f ca="1">+IFERROR(INDEX('Hoja de Trabajo para listado'!$A$155:$Z$1048576,MATCH($A1156,'Hoja de Trabajo para listado'!$A$155:$A$1048576,0),MATCH((CUADRO!P$4&amp;$E1156),'Hoja de Trabajo para listado'!$A$151:$Z$151,0)),0)+IFERROR(INDEX('Hoja de Trabajo para listado'!$AB$155:$BA$1048576,MATCH($A1156,'Hoja de Trabajo para listado'!$AB$155:$AB$1048576,0),MATCH((CUADRO!P$4&amp;$E1156),'Hoja de Trabajo para listado'!$AB$151:$BA$151,0)),0)+IFERROR(INDEX('Hoja de Trabajo para listado'!$BC$155:$CB$1048576,MATCH($A1156,'Hoja de Trabajo para listado'!$BC$155:$BC$1048576,0),MATCH((CUADRO!P$4&amp;$E1156),'Hoja de Trabajo para listado'!$BC$151:$CB$151,0)),0)+IFERROR(INDEX('Hoja de Trabajo para listado'!$DE$153:$DG$274,MATCH($A1156,'Hoja de Trabajo para listado'!$DE$153:$DE$1048576,0),MATCH((CUADRO!P$4&amp;$E1156),'Hoja de Trabajo para listado'!$DE$151:$DG$151,0)),0)+IFERROR(INDEX('Hoja de Trabajo para listado'!$CD$155:$DC$1048576,MATCH($A1156,'Hoja de Trabajo para listado'!$CD$155:$CD$1048576,0),MATCH((CUADRO!P$4&amp;$E1156),'Hoja de Trabajo para listado'!$CD$151:$DC$151,0)),0)</f>
        <v>0</v>
      </c>
      <c r="Q1156" s="241">
        <f ca="1">+IFERROR(INDEX('Hoja de Trabajo para listado'!$A$155:$Z$1048576,MATCH($A1156,'Hoja de Trabajo para listado'!$A$155:$A$1048576,0),MATCH((CUADRO!Q$4&amp;$E1156),'Hoja de Trabajo para listado'!$A$151:$Z$151,0)),0)+IFERROR(INDEX('Hoja de Trabajo para listado'!$AB$155:$BA$1048576,MATCH($A1156,'Hoja de Trabajo para listado'!$AB$155:$AB$1048576,0),MATCH((CUADRO!Q$4&amp;$E1156),'Hoja de Trabajo para listado'!$AB$151:$BA$151,0)),0)+IFERROR(INDEX('Hoja de Trabajo para listado'!$BC$155:$CB$1048576,MATCH($A1156,'Hoja de Trabajo para listado'!$BC$155:$BC$1048576,0),MATCH((CUADRO!Q$4&amp;$E1156),'Hoja de Trabajo para listado'!$BC$151:$CB$151,0)),0)+IFERROR(INDEX('Hoja de Trabajo para listado'!$DE$153:$DG$274,MATCH($A1156,'Hoja de Trabajo para listado'!$DE$153:$DE$1048576,0),MATCH((CUADRO!Q$4&amp;$E1156),'Hoja de Trabajo para listado'!$DE$151:$DG$151,0)),0)+IFERROR(INDEX('Hoja de Trabajo para listado'!$CD$155:$DC$1048576,MATCH($A1156,'Hoja de Trabajo para listado'!$CD$155:$CD$1048576,0),MATCH((CUADRO!Q$4&amp;$E1156),'Hoja de Trabajo para listado'!$CD$151:$DC$151,0)),0)</f>
        <v>0</v>
      </c>
      <c r="R1156" s="241">
        <f t="shared" ca="1" si="41"/>
        <v>0</v>
      </c>
      <c r="S1156" s="247">
        <f ca="1">+R1155+R1156</f>
        <v>0</v>
      </c>
      <c r="T1156" s="241">
        <f ca="1">+S1156</f>
        <v>0</v>
      </c>
      <c r="U1156" s="240">
        <f t="shared" si="42"/>
        <v>2</v>
      </c>
      <c r="V1156" s="327" t="str">
        <f>+VLOOKUP(A1156,bd_lista!$A$3:$E$592,5,FALSE)</f>
        <v>Instituciones Descentralizadas Municipales</v>
      </c>
      <c r="W1156" s="398"/>
      <c r="X1156" s="240">
        <f>+VLOOKUP(A1156,[4]Sheet1!$A$13:$D$744,4,FALSE)</f>
        <v>0</v>
      </c>
      <c r="Y1156" s="240" t="e">
        <f>+VLOOKUP(X1156,bd_lista!$A$3:$C$592,3,FALSE)</f>
        <v>#N/A</v>
      </c>
      <c r="Z1156" s="288"/>
      <c r="AA1156" s="317"/>
    </row>
    <row r="1157" spans="1:27" customFormat="1" ht="15" hidden="1" customHeight="1">
      <c r="A1157" s="32">
        <v>2330</v>
      </c>
      <c r="B1157" s="393">
        <f>+A1157</f>
        <v>2330</v>
      </c>
      <c r="C1157" s="245" t="str">
        <f>+VLOOKUP(A1157,bd_lista!$A$3:$C$592,3,FALSE)</f>
        <v>EMPRESA PÚBLICA DEPARTAMENTAL DE SERVICIOS ELECTRICOS TARIJA - SETAR</v>
      </c>
      <c r="D1157" s="395" t="str">
        <f>+C1157</f>
        <v>EMPRESA PÚBLICA DEPARTAMENTAL DE SERVICIOS ELECTRICOS TARIJA - SETAR</v>
      </c>
      <c r="E1157" s="240" t="s">
        <v>1303</v>
      </c>
      <c r="F1157" s="241">
        <f ca="1">+IFERROR(INDEX('Hoja de Trabajo para listado'!$A$155:$Z$1048576,MATCH($A1157,'Hoja de Trabajo para listado'!$A$155:$A$1048576,0),MATCH((CUADRO!F$4&amp;$E1157),'Hoja de Trabajo para listado'!$A$151:$Z$151,0)),0)+IFERROR(INDEX('Hoja de Trabajo para listado'!$AB$155:$BA$1048576,MATCH($A1157,'Hoja de Trabajo para listado'!$AB$155:$AB$1048576,0),MATCH((CUADRO!F$4&amp;$E1157),'Hoja de Trabajo para listado'!$AB$151:$BA$151,0)),0)+IFERROR(INDEX('Hoja de Trabajo para listado'!$BC$155:$CB$1048576,MATCH($A1157,'Hoja de Trabajo para listado'!$BC$155:$BC$1048576,0),MATCH((CUADRO!F$4&amp;$E1157),'Hoja de Trabajo para listado'!$BC$151:$CB$151,0)),0)+IFERROR(INDEX('Hoja de Trabajo para listado'!$DE$153:$DG$274,MATCH($A1157,'Hoja de Trabajo para listado'!$DE$153:$DE$1048576,0),MATCH((CUADRO!F$4&amp;$E1157),'Hoja de Trabajo para listado'!$DE$151:$DG$151,0)),0)+IFERROR(INDEX('Hoja de Trabajo para listado'!$CD$155:$DC$1048576,MATCH($A1157,'Hoja de Trabajo para listado'!$CD$155:$CD$1048576,0),MATCH((CUADRO!F$4&amp;$E1157),'Hoja de Trabajo para listado'!$CD$151:$DC$151,0)),0)</f>
        <v>0</v>
      </c>
      <c r="G1157" s="241">
        <f ca="1">+IFERROR(INDEX('Hoja de Trabajo para listado'!$A$155:$Z$1048576,MATCH($A1157,'Hoja de Trabajo para listado'!$A$155:$A$1048576,0),MATCH((CUADRO!G$4&amp;$E1157),'Hoja de Trabajo para listado'!$A$151:$Z$151,0)),0)+IFERROR(INDEX('Hoja de Trabajo para listado'!$AB$155:$BA$1048576,MATCH($A1157,'Hoja de Trabajo para listado'!$AB$155:$AB$1048576,0),MATCH((CUADRO!G$4&amp;$E1157),'Hoja de Trabajo para listado'!$AB$151:$BA$151,0)),0)+IFERROR(INDEX('Hoja de Trabajo para listado'!$BC$155:$CB$1048576,MATCH($A1157,'Hoja de Trabajo para listado'!$BC$155:$BC$1048576,0),MATCH((CUADRO!G$4&amp;$E1157),'Hoja de Trabajo para listado'!$BC$151:$CB$151,0)),0)+IFERROR(INDEX('Hoja de Trabajo para listado'!$DE$153:$DG$274,MATCH($A1157,'Hoja de Trabajo para listado'!$DE$153:$DE$1048576,0),MATCH((CUADRO!G$4&amp;$E1157),'Hoja de Trabajo para listado'!$DE$151:$DG$151,0)),0)+IFERROR(INDEX('Hoja de Trabajo para listado'!$CD$155:$DC$1048576,MATCH($A1157,'Hoja de Trabajo para listado'!$CD$155:$CD$1048576,0),MATCH((CUADRO!G$4&amp;$E1157),'Hoja de Trabajo para listado'!$CD$151:$DC$151,0)),0)</f>
        <v>0</v>
      </c>
      <c r="H1157" s="241">
        <f ca="1">+IFERROR(INDEX('Hoja de Trabajo para listado'!$A$155:$Z$1048576,MATCH($A1157,'Hoja de Trabajo para listado'!$A$155:$A$1048576,0),MATCH((CUADRO!H$4&amp;$E1157),'Hoja de Trabajo para listado'!$A$151:$Z$151,0)),0)+IFERROR(INDEX('Hoja de Trabajo para listado'!$AB$155:$BA$1048576,MATCH($A1157,'Hoja de Trabajo para listado'!$AB$155:$AB$1048576,0),MATCH((CUADRO!H$4&amp;$E1157),'Hoja de Trabajo para listado'!$AB$151:$BA$151,0)),0)+IFERROR(INDEX('Hoja de Trabajo para listado'!$BC$155:$CB$1048576,MATCH($A1157,'Hoja de Trabajo para listado'!$BC$155:$BC$1048576,0),MATCH((CUADRO!H$4&amp;$E1157),'Hoja de Trabajo para listado'!$BC$151:$CB$151,0)),0)+IFERROR(INDEX('Hoja de Trabajo para listado'!$DE$153:$DG$274,MATCH($A1157,'Hoja de Trabajo para listado'!$DE$153:$DE$1048576,0),MATCH((CUADRO!H$4&amp;$E1157),'Hoja de Trabajo para listado'!$DE$151:$DG$151,0)),0)+IFERROR(INDEX('Hoja de Trabajo para listado'!$CD$155:$DC$1048576,MATCH($A1157,'Hoja de Trabajo para listado'!$CD$155:$CD$1048576,0),MATCH((CUADRO!H$4&amp;$E1157),'Hoja de Trabajo para listado'!$CD$151:$DC$151,0)),0)</f>
        <v>0</v>
      </c>
      <c r="I1157" s="241">
        <f ca="1">+IFERROR(INDEX('Hoja de Trabajo para listado'!$A$155:$Z$1048576,MATCH($A1157,'Hoja de Trabajo para listado'!$A$155:$A$1048576,0),MATCH((CUADRO!I$4&amp;$E1157),'Hoja de Trabajo para listado'!$A$151:$Z$151,0)),0)+IFERROR(INDEX('Hoja de Trabajo para listado'!$AB$155:$BA$1048576,MATCH($A1157,'Hoja de Trabajo para listado'!$AB$155:$AB$1048576,0),MATCH((CUADRO!I$4&amp;$E1157),'Hoja de Trabajo para listado'!$AB$151:$BA$151,0)),0)+IFERROR(INDEX('Hoja de Trabajo para listado'!$BC$155:$CB$1048576,MATCH($A1157,'Hoja de Trabajo para listado'!$BC$155:$BC$1048576,0),MATCH((CUADRO!I$4&amp;$E1157),'Hoja de Trabajo para listado'!$BC$151:$CB$151,0)),0)+IFERROR(INDEX('Hoja de Trabajo para listado'!$DE$153:$DG$274,MATCH($A1157,'Hoja de Trabajo para listado'!$DE$153:$DE$1048576,0),MATCH((CUADRO!I$4&amp;$E1157),'Hoja de Trabajo para listado'!$DE$151:$DG$151,0)),0)+IFERROR(INDEX('Hoja de Trabajo para listado'!$CD$155:$DC$1048576,MATCH($A1157,'Hoja de Trabajo para listado'!$CD$155:$CD$1048576,0),MATCH((CUADRO!I$4&amp;$E1157),'Hoja de Trabajo para listado'!$CD$151:$DC$151,0)),0)</f>
        <v>0</v>
      </c>
      <c r="J1157" s="241">
        <f ca="1">+IFERROR(INDEX('Hoja de Trabajo para listado'!$A$155:$Z$1048576,MATCH($A1157,'Hoja de Trabajo para listado'!$A$155:$A$1048576,0),MATCH((CUADRO!J$4&amp;$E1157),'Hoja de Trabajo para listado'!$A$151:$Z$151,0)),0)+IFERROR(INDEX('Hoja de Trabajo para listado'!$AB$155:$BA$1048576,MATCH($A1157,'Hoja de Trabajo para listado'!$AB$155:$AB$1048576,0),MATCH((CUADRO!J$4&amp;$E1157),'Hoja de Trabajo para listado'!$AB$151:$BA$151,0)),0)+IFERROR(INDEX('Hoja de Trabajo para listado'!$BC$155:$CB$1048576,MATCH($A1157,'Hoja de Trabajo para listado'!$BC$155:$BC$1048576,0),MATCH((CUADRO!J$4&amp;$E1157),'Hoja de Trabajo para listado'!$BC$151:$CB$151,0)),0)+IFERROR(INDEX('Hoja de Trabajo para listado'!$DE$153:$DG$274,MATCH($A1157,'Hoja de Trabajo para listado'!$DE$153:$DE$1048576,0),MATCH((CUADRO!J$4&amp;$E1157),'Hoja de Trabajo para listado'!$DE$151:$DG$151,0)),0)+IFERROR(INDEX('Hoja de Trabajo para listado'!$CD$155:$DC$1048576,MATCH($A1157,'Hoja de Trabajo para listado'!$CD$155:$CD$1048576,0),MATCH((CUADRO!J$4&amp;$E1157),'Hoja de Trabajo para listado'!$CD$151:$DC$151,0)),0)</f>
        <v>0</v>
      </c>
      <c r="K1157" s="241">
        <f ca="1">+IFERROR(INDEX('Hoja de Trabajo para listado'!$A$155:$Z$1048576,MATCH($A1157,'Hoja de Trabajo para listado'!$A$155:$A$1048576,0),MATCH((CUADRO!K$4&amp;$E1157),'Hoja de Trabajo para listado'!$A$151:$Z$151,0)),0)+IFERROR(INDEX('Hoja de Trabajo para listado'!$AB$155:$BA$1048576,MATCH($A1157,'Hoja de Trabajo para listado'!$AB$155:$AB$1048576,0),MATCH((CUADRO!K$4&amp;$E1157),'Hoja de Trabajo para listado'!$AB$151:$BA$151,0)),0)+IFERROR(INDEX('Hoja de Trabajo para listado'!$BC$155:$CB$1048576,MATCH($A1157,'Hoja de Trabajo para listado'!$BC$155:$BC$1048576,0),MATCH((CUADRO!K$4&amp;$E1157),'Hoja de Trabajo para listado'!$BC$151:$CB$151,0)),0)+IFERROR(INDEX('Hoja de Trabajo para listado'!$DE$153:$DG$274,MATCH($A1157,'Hoja de Trabajo para listado'!$DE$153:$DE$1048576,0),MATCH((CUADRO!K$4&amp;$E1157),'Hoja de Trabajo para listado'!$DE$151:$DG$151,0)),0)+IFERROR(INDEX('Hoja de Trabajo para listado'!$CD$155:$DC$1048576,MATCH($A1157,'Hoja de Trabajo para listado'!$CD$155:$CD$1048576,0),MATCH((CUADRO!K$4&amp;$E1157),'Hoja de Trabajo para listado'!$CD$151:$DC$151,0)),0)</f>
        <v>0</v>
      </c>
      <c r="L1157" s="241">
        <f ca="1">+IFERROR(INDEX('Hoja de Trabajo para listado'!$A$155:$Z$1048576,MATCH($A1157,'Hoja de Trabajo para listado'!$A$155:$A$1048576,0),MATCH((CUADRO!L$4&amp;$E1157),'Hoja de Trabajo para listado'!$A$151:$Z$151,0)),0)+IFERROR(INDEX('Hoja de Trabajo para listado'!$AB$155:$BA$1048576,MATCH($A1157,'Hoja de Trabajo para listado'!$AB$155:$AB$1048576,0),MATCH((CUADRO!L$4&amp;$E1157),'Hoja de Trabajo para listado'!$AB$151:$BA$151,0)),0)+IFERROR(INDEX('Hoja de Trabajo para listado'!$BC$155:$CB$1048576,MATCH($A1157,'Hoja de Trabajo para listado'!$BC$155:$BC$1048576,0),MATCH((CUADRO!L$4&amp;$E1157),'Hoja de Trabajo para listado'!$BC$151:$CB$151,0)),0)+IFERROR(INDEX('Hoja de Trabajo para listado'!$DE$153:$DG$274,MATCH($A1157,'Hoja de Trabajo para listado'!$DE$153:$DE$1048576,0),MATCH((CUADRO!L$4&amp;$E1157),'Hoja de Trabajo para listado'!$DE$151:$DG$151,0)),0)+IFERROR(INDEX('Hoja de Trabajo para listado'!$CD$155:$DC$1048576,MATCH($A1157,'Hoja de Trabajo para listado'!$CD$155:$CD$1048576,0),MATCH((CUADRO!L$4&amp;$E1157),'Hoja de Trabajo para listado'!$CD$151:$DC$151,0)),0)</f>
        <v>0</v>
      </c>
      <c r="M1157" s="241">
        <f ca="1">+IFERROR(INDEX('Hoja de Trabajo para listado'!$A$155:$Z$1048576,MATCH($A1157,'Hoja de Trabajo para listado'!$A$155:$A$1048576,0),MATCH((CUADRO!M$4&amp;$E1157),'Hoja de Trabajo para listado'!$A$151:$Z$151,0)),0)+IFERROR(INDEX('Hoja de Trabajo para listado'!$AB$155:$BA$1048576,MATCH($A1157,'Hoja de Trabajo para listado'!$AB$155:$AB$1048576,0),MATCH((CUADRO!M$4&amp;$E1157),'Hoja de Trabajo para listado'!$AB$151:$BA$151,0)),0)+IFERROR(INDEX('Hoja de Trabajo para listado'!$BC$155:$CB$1048576,MATCH($A1157,'Hoja de Trabajo para listado'!$BC$155:$BC$1048576,0),MATCH((CUADRO!M$4&amp;$E1157),'Hoja de Trabajo para listado'!$BC$151:$CB$151,0)),0)+IFERROR(INDEX('Hoja de Trabajo para listado'!$DE$153:$DG$274,MATCH($A1157,'Hoja de Trabajo para listado'!$DE$153:$DE$1048576,0),MATCH((CUADRO!M$4&amp;$E1157),'Hoja de Trabajo para listado'!$DE$151:$DG$151,0)),0)+IFERROR(INDEX('Hoja de Trabajo para listado'!$CD$155:$DC$1048576,MATCH($A1157,'Hoja de Trabajo para listado'!$CD$155:$CD$1048576,0),MATCH((CUADRO!M$4&amp;$E1157),'Hoja de Trabajo para listado'!$CD$151:$DC$151,0)),0)</f>
        <v>0</v>
      </c>
      <c r="N1157" s="241">
        <f ca="1">+IFERROR(INDEX('Hoja de Trabajo para listado'!$A$155:$Z$1048576,MATCH($A1157,'Hoja de Trabajo para listado'!$A$155:$A$1048576,0),MATCH((CUADRO!N$4&amp;$E1157),'Hoja de Trabajo para listado'!$A$151:$Z$151,0)),0)+IFERROR(INDEX('Hoja de Trabajo para listado'!$AB$155:$BA$1048576,MATCH($A1157,'Hoja de Trabajo para listado'!$AB$155:$AB$1048576,0),MATCH((CUADRO!N$4&amp;$E1157),'Hoja de Trabajo para listado'!$AB$151:$BA$151,0)),0)+IFERROR(INDEX('Hoja de Trabajo para listado'!$BC$155:$CB$1048576,MATCH($A1157,'Hoja de Trabajo para listado'!$BC$155:$BC$1048576,0),MATCH((CUADRO!N$4&amp;$E1157),'Hoja de Trabajo para listado'!$BC$151:$CB$151,0)),0)+IFERROR(INDEX('Hoja de Trabajo para listado'!$DE$153:$DG$274,MATCH($A1157,'Hoja de Trabajo para listado'!$DE$153:$DE$1048576,0),MATCH((CUADRO!N$4&amp;$E1157),'Hoja de Trabajo para listado'!$DE$151:$DG$151,0)),0)+IFERROR(INDEX('Hoja de Trabajo para listado'!$CD$155:$DC$1048576,MATCH($A1157,'Hoja de Trabajo para listado'!$CD$155:$CD$1048576,0),MATCH((CUADRO!N$4&amp;$E1157),'Hoja de Trabajo para listado'!$CD$151:$DC$151,0)),0)</f>
        <v>0</v>
      </c>
      <c r="O1157" s="241">
        <f ca="1">+IFERROR(INDEX('Hoja de Trabajo para listado'!$A$155:$Z$1048576,MATCH($A1157,'Hoja de Trabajo para listado'!$A$155:$A$1048576,0),MATCH((CUADRO!O$4&amp;$E1157),'Hoja de Trabajo para listado'!$A$151:$Z$151,0)),0)+IFERROR(INDEX('Hoja de Trabajo para listado'!$AB$155:$BA$1048576,MATCH($A1157,'Hoja de Trabajo para listado'!$AB$155:$AB$1048576,0),MATCH((CUADRO!O$4&amp;$E1157),'Hoja de Trabajo para listado'!$AB$151:$BA$151,0)),0)+IFERROR(INDEX('Hoja de Trabajo para listado'!$BC$155:$CB$1048576,MATCH($A1157,'Hoja de Trabajo para listado'!$BC$155:$BC$1048576,0),MATCH((CUADRO!O$4&amp;$E1157),'Hoja de Trabajo para listado'!$BC$151:$CB$151,0)),0)+IFERROR(INDEX('Hoja de Trabajo para listado'!$DE$153:$DG$274,MATCH($A1157,'Hoja de Trabajo para listado'!$DE$153:$DE$1048576,0),MATCH((CUADRO!O$4&amp;$E1157),'Hoja de Trabajo para listado'!$DE$151:$DG$151,0)),0)+IFERROR(INDEX('Hoja de Trabajo para listado'!$CD$155:$DC$1048576,MATCH($A1157,'Hoja de Trabajo para listado'!$CD$155:$CD$1048576,0),MATCH((CUADRO!O$4&amp;$E1157),'Hoja de Trabajo para listado'!$CD$151:$DC$151,0)),0)</f>
        <v>0</v>
      </c>
      <c r="P1157" s="241">
        <f ca="1">+IFERROR(INDEX('Hoja de Trabajo para listado'!$A$155:$Z$1048576,MATCH($A1157,'Hoja de Trabajo para listado'!$A$155:$A$1048576,0),MATCH((CUADRO!P$4&amp;$E1157),'Hoja de Trabajo para listado'!$A$151:$Z$151,0)),0)+IFERROR(INDEX('Hoja de Trabajo para listado'!$AB$155:$BA$1048576,MATCH($A1157,'Hoja de Trabajo para listado'!$AB$155:$AB$1048576,0),MATCH((CUADRO!P$4&amp;$E1157),'Hoja de Trabajo para listado'!$AB$151:$BA$151,0)),0)+IFERROR(INDEX('Hoja de Trabajo para listado'!$BC$155:$CB$1048576,MATCH($A1157,'Hoja de Trabajo para listado'!$BC$155:$BC$1048576,0),MATCH((CUADRO!P$4&amp;$E1157),'Hoja de Trabajo para listado'!$BC$151:$CB$151,0)),0)+IFERROR(INDEX('Hoja de Trabajo para listado'!$DE$153:$DG$274,MATCH($A1157,'Hoja de Trabajo para listado'!$DE$153:$DE$1048576,0),MATCH((CUADRO!P$4&amp;$E1157),'Hoja de Trabajo para listado'!$DE$151:$DG$151,0)),0)+IFERROR(INDEX('Hoja de Trabajo para listado'!$CD$155:$DC$1048576,MATCH($A1157,'Hoja de Trabajo para listado'!$CD$155:$CD$1048576,0),MATCH((CUADRO!P$4&amp;$E1157),'Hoja de Trabajo para listado'!$CD$151:$DC$151,0)),0)</f>
        <v>0</v>
      </c>
      <c r="Q1157" s="241">
        <f ca="1">+IFERROR(INDEX('Hoja de Trabajo para listado'!$A$155:$Z$1048576,MATCH($A1157,'Hoja de Trabajo para listado'!$A$155:$A$1048576,0),MATCH((CUADRO!Q$4&amp;$E1157),'Hoja de Trabajo para listado'!$A$151:$Z$151,0)),0)+IFERROR(INDEX('Hoja de Trabajo para listado'!$AB$155:$BA$1048576,MATCH($A1157,'Hoja de Trabajo para listado'!$AB$155:$AB$1048576,0),MATCH((CUADRO!Q$4&amp;$E1157),'Hoja de Trabajo para listado'!$AB$151:$BA$151,0)),0)+IFERROR(INDEX('Hoja de Trabajo para listado'!$BC$155:$CB$1048576,MATCH($A1157,'Hoja de Trabajo para listado'!$BC$155:$BC$1048576,0),MATCH((CUADRO!Q$4&amp;$E1157),'Hoja de Trabajo para listado'!$BC$151:$CB$151,0)),0)+IFERROR(INDEX('Hoja de Trabajo para listado'!$DE$153:$DG$274,MATCH($A1157,'Hoja de Trabajo para listado'!$DE$153:$DE$1048576,0),MATCH((CUADRO!Q$4&amp;$E1157),'Hoja de Trabajo para listado'!$DE$151:$DG$151,0)),0)+IFERROR(INDEX('Hoja de Trabajo para listado'!$CD$155:$DC$1048576,MATCH($A1157,'Hoja de Trabajo para listado'!$CD$155:$CD$1048576,0),MATCH((CUADRO!Q$4&amp;$E1157),'Hoja de Trabajo para listado'!$CD$151:$DC$151,0)),0)</f>
        <v>0</v>
      </c>
      <c r="R1157" s="241">
        <f t="shared" ca="1" si="41"/>
        <v>0</v>
      </c>
      <c r="S1157" s="247"/>
      <c r="T1157" s="241">
        <f ca="1">+T1158</f>
        <v>0</v>
      </c>
      <c r="U1157" s="240">
        <f t="shared" si="42"/>
        <v>1</v>
      </c>
      <c r="V1157" s="327" t="str">
        <f>+VLOOKUP(A1157,bd_lista!$A$3:$E$592,5,FALSE)</f>
        <v>Instituciones Descentralizadas Municipales</v>
      </c>
      <c r="W1157" s="397" t="str">
        <f>+V1157</f>
        <v>Instituciones Descentralizadas Municipales</v>
      </c>
      <c r="X1157" s="240">
        <f>+VLOOKUP(A1157,[4]Sheet1!$A$13:$D$744,4,FALSE)</f>
        <v>0</v>
      </c>
      <c r="Y1157" s="240" t="e">
        <f>+VLOOKUP(X1157,bd_lista!$A$3:$C$592,3,FALSE)</f>
        <v>#N/A</v>
      </c>
      <c r="Z1157" s="290">
        <f>+X1157</f>
        <v>0</v>
      </c>
      <c r="AA1157" s="291" t="e">
        <f>+Y1157</f>
        <v>#N/A</v>
      </c>
    </row>
    <row r="1158" spans="1:27" customFormat="1" ht="15" hidden="1" customHeight="1">
      <c r="A1158" s="32">
        <v>2330</v>
      </c>
      <c r="B1158" s="394"/>
      <c r="C1158" s="245" t="str">
        <f>+VLOOKUP(A1158,bd_lista!$A$3:$C$592,3,FALSE)</f>
        <v>EMPRESA PÚBLICA DEPARTAMENTAL DE SERVICIOS ELECTRICOS TARIJA - SETAR</v>
      </c>
      <c r="D1158" s="396"/>
      <c r="E1158" s="242" t="s">
        <v>1304</v>
      </c>
      <c r="F1158" s="241">
        <f ca="1">+IFERROR(INDEX('Hoja de Trabajo para listado'!$A$155:$Z$1048576,MATCH($A1158,'Hoja de Trabajo para listado'!$A$155:$A$1048576,0),MATCH((CUADRO!F$4&amp;$E1158),'Hoja de Trabajo para listado'!$A$151:$Z$151,0)),0)+IFERROR(INDEX('Hoja de Trabajo para listado'!$AB$155:$BA$1048576,MATCH($A1158,'Hoja de Trabajo para listado'!$AB$155:$AB$1048576,0),MATCH((CUADRO!F$4&amp;$E1158),'Hoja de Trabajo para listado'!$AB$151:$BA$151,0)),0)+IFERROR(INDEX('Hoja de Trabajo para listado'!$BC$155:$CB$1048576,MATCH($A1158,'Hoja de Trabajo para listado'!$BC$155:$BC$1048576,0),MATCH((CUADRO!F$4&amp;$E1158),'Hoja de Trabajo para listado'!$BC$151:$CB$151,0)),0)+IFERROR(INDEX('Hoja de Trabajo para listado'!$DE$153:$DG$274,MATCH($A1158,'Hoja de Trabajo para listado'!$DE$153:$DE$1048576,0),MATCH((CUADRO!F$4&amp;$E1158),'Hoja de Trabajo para listado'!$DE$151:$DG$151,0)),0)+IFERROR(INDEX('Hoja de Trabajo para listado'!$CD$155:$DC$1048576,MATCH($A1158,'Hoja de Trabajo para listado'!$CD$155:$CD$1048576,0),MATCH((CUADRO!F$4&amp;$E1158),'Hoja de Trabajo para listado'!$CD$151:$DC$151,0)),0)</f>
        <v>0</v>
      </c>
      <c r="G1158" s="241">
        <f ca="1">+IFERROR(INDEX('Hoja de Trabajo para listado'!$A$155:$Z$1048576,MATCH($A1158,'Hoja de Trabajo para listado'!$A$155:$A$1048576,0),MATCH((CUADRO!G$4&amp;$E1158),'Hoja de Trabajo para listado'!$A$151:$Z$151,0)),0)+IFERROR(INDEX('Hoja de Trabajo para listado'!$AB$155:$BA$1048576,MATCH($A1158,'Hoja de Trabajo para listado'!$AB$155:$AB$1048576,0),MATCH((CUADRO!G$4&amp;$E1158),'Hoja de Trabajo para listado'!$AB$151:$BA$151,0)),0)+IFERROR(INDEX('Hoja de Trabajo para listado'!$BC$155:$CB$1048576,MATCH($A1158,'Hoja de Trabajo para listado'!$BC$155:$BC$1048576,0),MATCH((CUADRO!G$4&amp;$E1158),'Hoja de Trabajo para listado'!$BC$151:$CB$151,0)),0)+IFERROR(INDEX('Hoja de Trabajo para listado'!$DE$153:$DG$274,MATCH($A1158,'Hoja de Trabajo para listado'!$DE$153:$DE$1048576,0),MATCH((CUADRO!G$4&amp;$E1158),'Hoja de Trabajo para listado'!$DE$151:$DG$151,0)),0)+IFERROR(INDEX('Hoja de Trabajo para listado'!$CD$155:$DC$1048576,MATCH($A1158,'Hoja de Trabajo para listado'!$CD$155:$CD$1048576,0),MATCH((CUADRO!G$4&amp;$E1158),'Hoja de Trabajo para listado'!$CD$151:$DC$151,0)),0)</f>
        <v>0</v>
      </c>
      <c r="H1158" s="241">
        <f ca="1">+IFERROR(INDEX('Hoja de Trabajo para listado'!$A$155:$Z$1048576,MATCH($A1158,'Hoja de Trabajo para listado'!$A$155:$A$1048576,0),MATCH((CUADRO!H$4&amp;$E1158),'Hoja de Trabajo para listado'!$A$151:$Z$151,0)),0)+IFERROR(INDEX('Hoja de Trabajo para listado'!$AB$155:$BA$1048576,MATCH($A1158,'Hoja de Trabajo para listado'!$AB$155:$AB$1048576,0),MATCH((CUADRO!H$4&amp;$E1158),'Hoja de Trabajo para listado'!$AB$151:$BA$151,0)),0)+IFERROR(INDEX('Hoja de Trabajo para listado'!$BC$155:$CB$1048576,MATCH($A1158,'Hoja de Trabajo para listado'!$BC$155:$BC$1048576,0),MATCH((CUADRO!H$4&amp;$E1158),'Hoja de Trabajo para listado'!$BC$151:$CB$151,0)),0)+IFERROR(INDEX('Hoja de Trabajo para listado'!$DE$153:$DG$274,MATCH($A1158,'Hoja de Trabajo para listado'!$DE$153:$DE$1048576,0),MATCH((CUADRO!H$4&amp;$E1158),'Hoja de Trabajo para listado'!$DE$151:$DG$151,0)),0)+IFERROR(INDEX('Hoja de Trabajo para listado'!$CD$155:$DC$1048576,MATCH($A1158,'Hoja de Trabajo para listado'!$CD$155:$CD$1048576,0),MATCH((CUADRO!H$4&amp;$E1158),'Hoja de Trabajo para listado'!$CD$151:$DC$151,0)),0)</f>
        <v>0</v>
      </c>
      <c r="I1158" s="241">
        <f ca="1">+IFERROR(INDEX('Hoja de Trabajo para listado'!$A$155:$Z$1048576,MATCH($A1158,'Hoja de Trabajo para listado'!$A$155:$A$1048576,0),MATCH((CUADRO!I$4&amp;$E1158),'Hoja de Trabajo para listado'!$A$151:$Z$151,0)),0)+IFERROR(INDEX('Hoja de Trabajo para listado'!$AB$155:$BA$1048576,MATCH($A1158,'Hoja de Trabajo para listado'!$AB$155:$AB$1048576,0),MATCH((CUADRO!I$4&amp;$E1158),'Hoja de Trabajo para listado'!$AB$151:$BA$151,0)),0)+IFERROR(INDEX('Hoja de Trabajo para listado'!$BC$155:$CB$1048576,MATCH($A1158,'Hoja de Trabajo para listado'!$BC$155:$BC$1048576,0),MATCH((CUADRO!I$4&amp;$E1158),'Hoja de Trabajo para listado'!$BC$151:$CB$151,0)),0)+IFERROR(INDEX('Hoja de Trabajo para listado'!$DE$153:$DG$274,MATCH($A1158,'Hoja de Trabajo para listado'!$DE$153:$DE$1048576,0),MATCH((CUADRO!I$4&amp;$E1158),'Hoja de Trabajo para listado'!$DE$151:$DG$151,0)),0)+IFERROR(INDEX('Hoja de Trabajo para listado'!$CD$155:$DC$1048576,MATCH($A1158,'Hoja de Trabajo para listado'!$CD$155:$CD$1048576,0),MATCH((CUADRO!I$4&amp;$E1158),'Hoja de Trabajo para listado'!$CD$151:$DC$151,0)),0)</f>
        <v>0</v>
      </c>
      <c r="J1158" s="241">
        <f ca="1">+IFERROR(INDEX('Hoja de Trabajo para listado'!$A$155:$Z$1048576,MATCH($A1158,'Hoja de Trabajo para listado'!$A$155:$A$1048576,0),MATCH((CUADRO!J$4&amp;$E1158),'Hoja de Trabajo para listado'!$A$151:$Z$151,0)),0)+IFERROR(INDEX('Hoja de Trabajo para listado'!$AB$155:$BA$1048576,MATCH($A1158,'Hoja de Trabajo para listado'!$AB$155:$AB$1048576,0),MATCH((CUADRO!J$4&amp;$E1158),'Hoja de Trabajo para listado'!$AB$151:$BA$151,0)),0)+IFERROR(INDEX('Hoja de Trabajo para listado'!$BC$155:$CB$1048576,MATCH($A1158,'Hoja de Trabajo para listado'!$BC$155:$BC$1048576,0),MATCH((CUADRO!J$4&amp;$E1158),'Hoja de Trabajo para listado'!$BC$151:$CB$151,0)),0)+IFERROR(INDEX('Hoja de Trabajo para listado'!$DE$153:$DG$274,MATCH($A1158,'Hoja de Trabajo para listado'!$DE$153:$DE$1048576,0),MATCH((CUADRO!J$4&amp;$E1158),'Hoja de Trabajo para listado'!$DE$151:$DG$151,0)),0)+IFERROR(INDEX('Hoja de Trabajo para listado'!$CD$155:$DC$1048576,MATCH($A1158,'Hoja de Trabajo para listado'!$CD$155:$CD$1048576,0),MATCH((CUADRO!J$4&amp;$E1158),'Hoja de Trabajo para listado'!$CD$151:$DC$151,0)),0)</f>
        <v>0</v>
      </c>
      <c r="K1158" s="241">
        <f ca="1">+IFERROR(INDEX('Hoja de Trabajo para listado'!$A$155:$Z$1048576,MATCH($A1158,'Hoja de Trabajo para listado'!$A$155:$A$1048576,0),MATCH((CUADRO!K$4&amp;$E1158),'Hoja de Trabajo para listado'!$A$151:$Z$151,0)),0)+IFERROR(INDEX('Hoja de Trabajo para listado'!$AB$155:$BA$1048576,MATCH($A1158,'Hoja de Trabajo para listado'!$AB$155:$AB$1048576,0),MATCH((CUADRO!K$4&amp;$E1158),'Hoja de Trabajo para listado'!$AB$151:$BA$151,0)),0)+IFERROR(INDEX('Hoja de Trabajo para listado'!$BC$155:$CB$1048576,MATCH($A1158,'Hoja de Trabajo para listado'!$BC$155:$BC$1048576,0),MATCH((CUADRO!K$4&amp;$E1158),'Hoja de Trabajo para listado'!$BC$151:$CB$151,0)),0)+IFERROR(INDEX('Hoja de Trabajo para listado'!$DE$153:$DG$274,MATCH($A1158,'Hoja de Trabajo para listado'!$DE$153:$DE$1048576,0),MATCH((CUADRO!K$4&amp;$E1158),'Hoja de Trabajo para listado'!$DE$151:$DG$151,0)),0)+IFERROR(INDEX('Hoja de Trabajo para listado'!$CD$155:$DC$1048576,MATCH($A1158,'Hoja de Trabajo para listado'!$CD$155:$CD$1048576,0),MATCH((CUADRO!K$4&amp;$E1158),'Hoja de Trabajo para listado'!$CD$151:$DC$151,0)),0)</f>
        <v>0</v>
      </c>
      <c r="L1158" s="241">
        <f ca="1">+IFERROR(INDEX('Hoja de Trabajo para listado'!$A$155:$Z$1048576,MATCH($A1158,'Hoja de Trabajo para listado'!$A$155:$A$1048576,0),MATCH((CUADRO!L$4&amp;$E1158),'Hoja de Trabajo para listado'!$A$151:$Z$151,0)),0)+IFERROR(INDEX('Hoja de Trabajo para listado'!$AB$155:$BA$1048576,MATCH($A1158,'Hoja de Trabajo para listado'!$AB$155:$AB$1048576,0),MATCH((CUADRO!L$4&amp;$E1158),'Hoja de Trabajo para listado'!$AB$151:$BA$151,0)),0)+IFERROR(INDEX('Hoja de Trabajo para listado'!$BC$155:$CB$1048576,MATCH($A1158,'Hoja de Trabajo para listado'!$BC$155:$BC$1048576,0),MATCH((CUADRO!L$4&amp;$E1158),'Hoja de Trabajo para listado'!$BC$151:$CB$151,0)),0)+IFERROR(INDEX('Hoja de Trabajo para listado'!$DE$153:$DG$274,MATCH($A1158,'Hoja de Trabajo para listado'!$DE$153:$DE$1048576,0),MATCH((CUADRO!L$4&amp;$E1158),'Hoja de Trabajo para listado'!$DE$151:$DG$151,0)),0)+IFERROR(INDEX('Hoja de Trabajo para listado'!$CD$155:$DC$1048576,MATCH($A1158,'Hoja de Trabajo para listado'!$CD$155:$CD$1048576,0),MATCH((CUADRO!L$4&amp;$E1158),'Hoja de Trabajo para listado'!$CD$151:$DC$151,0)),0)</f>
        <v>0</v>
      </c>
      <c r="M1158" s="241">
        <f ca="1">+IFERROR(INDEX('Hoja de Trabajo para listado'!$A$155:$Z$1048576,MATCH($A1158,'Hoja de Trabajo para listado'!$A$155:$A$1048576,0),MATCH((CUADRO!M$4&amp;$E1158),'Hoja de Trabajo para listado'!$A$151:$Z$151,0)),0)+IFERROR(INDEX('Hoja de Trabajo para listado'!$AB$155:$BA$1048576,MATCH($A1158,'Hoja de Trabajo para listado'!$AB$155:$AB$1048576,0),MATCH((CUADRO!M$4&amp;$E1158),'Hoja de Trabajo para listado'!$AB$151:$BA$151,0)),0)+IFERROR(INDEX('Hoja de Trabajo para listado'!$BC$155:$CB$1048576,MATCH($A1158,'Hoja de Trabajo para listado'!$BC$155:$BC$1048576,0),MATCH((CUADRO!M$4&amp;$E1158),'Hoja de Trabajo para listado'!$BC$151:$CB$151,0)),0)+IFERROR(INDEX('Hoja de Trabajo para listado'!$DE$153:$DG$274,MATCH($A1158,'Hoja de Trabajo para listado'!$DE$153:$DE$1048576,0),MATCH((CUADRO!M$4&amp;$E1158),'Hoja de Trabajo para listado'!$DE$151:$DG$151,0)),0)+IFERROR(INDEX('Hoja de Trabajo para listado'!$CD$155:$DC$1048576,MATCH($A1158,'Hoja de Trabajo para listado'!$CD$155:$CD$1048576,0),MATCH((CUADRO!M$4&amp;$E1158),'Hoja de Trabajo para listado'!$CD$151:$DC$151,0)),0)</f>
        <v>0</v>
      </c>
      <c r="N1158" s="241">
        <f ca="1">+IFERROR(INDEX('Hoja de Trabajo para listado'!$A$155:$Z$1048576,MATCH($A1158,'Hoja de Trabajo para listado'!$A$155:$A$1048576,0),MATCH((CUADRO!N$4&amp;$E1158),'Hoja de Trabajo para listado'!$A$151:$Z$151,0)),0)+IFERROR(INDEX('Hoja de Trabajo para listado'!$AB$155:$BA$1048576,MATCH($A1158,'Hoja de Trabajo para listado'!$AB$155:$AB$1048576,0),MATCH((CUADRO!N$4&amp;$E1158),'Hoja de Trabajo para listado'!$AB$151:$BA$151,0)),0)+IFERROR(INDEX('Hoja de Trabajo para listado'!$BC$155:$CB$1048576,MATCH($A1158,'Hoja de Trabajo para listado'!$BC$155:$BC$1048576,0),MATCH((CUADRO!N$4&amp;$E1158),'Hoja de Trabajo para listado'!$BC$151:$CB$151,0)),0)+IFERROR(INDEX('Hoja de Trabajo para listado'!$DE$153:$DG$274,MATCH($A1158,'Hoja de Trabajo para listado'!$DE$153:$DE$1048576,0),MATCH((CUADRO!N$4&amp;$E1158),'Hoja de Trabajo para listado'!$DE$151:$DG$151,0)),0)+IFERROR(INDEX('Hoja de Trabajo para listado'!$CD$155:$DC$1048576,MATCH($A1158,'Hoja de Trabajo para listado'!$CD$155:$CD$1048576,0),MATCH((CUADRO!N$4&amp;$E1158),'Hoja de Trabajo para listado'!$CD$151:$DC$151,0)),0)</f>
        <v>0</v>
      </c>
      <c r="O1158" s="241">
        <f ca="1">+IFERROR(INDEX('Hoja de Trabajo para listado'!$A$155:$Z$1048576,MATCH($A1158,'Hoja de Trabajo para listado'!$A$155:$A$1048576,0),MATCH((CUADRO!O$4&amp;$E1158),'Hoja de Trabajo para listado'!$A$151:$Z$151,0)),0)+IFERROR(INDEX('Hoja de Trabajo para listado'!$AB$155:$BA$1048576,MATCH($A1158,'Hoja de Trabajo para listado'!$AB$155:$AB$1048576,0),MATCH((CUADRO!O$4&amp;$E1158),'Hoja de Trabajo para listado'!$AB$151:$BA$151,0)),0)+IFERROR(INDEX('Hoja de Trabajo para listado'!$BC$155:$CB$1048576,MATCH($A1158,'Hoja de Trabajo para listado'!$BC$155:$BC$1048576,0),MATCH((CUADRO!O$4&amp;$E1158),'Hoja de Trabajo para listado'!$BC$151:$CB$151,0)),0)+IFERROR(INDEX('Hoja de Trabajo para listado'!$DE$153:$DG$274,MATCH($A1158,'Hoja de Trabajo para listado'!$DE$153:$DE$1048576,0),MATCH((CUADRO!O$4&amp;$E1158),'Hoja de Trabajo para listado'!$DE$151:$DG$151,0)),0)+IFERROR(INDEX('Hoja de Trabajo para listado'!$CD$155:$DC$1048576,MATCH($A1158,'Hoja de Trabajo para listado'!$CD$155:$CD$1048576,0),MATCH((CUADRO!O$4&amp;$E1158),'Hoja de Trabajo para listado'!$CD$151:$DC$151,0)),0)</f>
        <v>0</v>
      </c>
      <c r="P1158" s="241">
        <f ca="1">+IFERROR(INDEX('Hoja de Trabajo para listado'!$A$155:$Z$1048576,MATCH($A1158,'Hoja de Trabajo para listado'!$A$155:$A$1048576,0),MATCH((CUADRO!P$4&amp;$E1158),'Hoja de Trabajo para listado'!$A$151:$Z$151,0)),0)+IFERROR(INDEX('Hoja de Trabajo para listado'!$AB$155:$BA$1048576,MATCH($A1158,'Hoja de Trabajo para listado'!$AB$155:$AB$1048576,0),MATCH((CUADRO!P$4&amp;$E1158),'Hoja de Trabajo para listado'!$AB$151:$BA$151,0)),0)+IFERROR(INDEX('Hoja de Trabajo para listado'!$BC$155:$CB$1048576,MATCH($A1158,'Hoja de Trabajo para listado'!$BC$155:$BC$1048576,0),MATCH((CUADRO!P$4&amp;$E1158),'Hoja de Trabajo para listado'!$BC$151:$CB$151,0)),0)+IFERROR(INDEX('Hoja de Trabajo para listado'!$DE$153:$DG$274,MATCH($A1158,'Hoja de Trabajo para listado'!$DE$153:$DE$1048576,0),MATCH((CUADRO!P$4&amp;$E1158),'Hoja de Trabajo para listado'!$DE$151:$DG$151,0)),0)+IFERROR(INDEX('Hoja de Trabajo para listado'!$CD$155:$DC$1048576,MATCH($A1158,'Hoja de Trabajo para listado'!$CD$155:$CD$1048576,0),MATCH((CUADRO!P$4&amp;$E1158),'Hoja de Trabajo para listado'!$CD$151:$DC$151,0)),0)</f>
        <v>0</v>
      </c>
      <c r="Q1158" s="241">
        <f ca="1">+IFERROR(INDEX('Hoja de Trabajo para listado'!$A$155:$Z$1048576,MATCH($A1158,'Hoja de Trabajo para listado'!$A$155:$A$1048576,0),MATCH((CUADRO!Q$4&amp;$E1158),'Hoja de Trabajo para listado'!$A$151:$Z$151,0)),0)+IFERROR(INDEX('Hoja de Trabajo para listado'!$AB$155:$BA$1048576,MATCH($A1158,'Hoja de Trabajo para listado'!$AB$155:$AB$1048576,0),MATCH((CUADRO!Q$4&amp;$E1158),'Hoja de Trabajo para listado'!$AB$151:$BA$151,0)),0)+IFERROR(INDEX('Hoja de Trabajo para listado'!$BC$155:$CB$1048576,MATCH($A1158,'Hoja de Trabajo para listado'!$BC$155:$BC$1048576,0),MATCH((CUADRO!Q$4&amp;$E1158),'Hoja de Trabajo para listado'!$BC$151:$CB$151,0)),0)+IFERROR(INDEX('Hoja de Trabajo para listado'!$DE$153:$DG$274,MATCH($A1158,'Hoja de Trabajo para listado'!$DE$153:$DE$1048576,0),MATCH((CUADRO!Q$4&amp;$E1158),'Hoja de Trabajo para listado'!$DE$151:$DG$151,0)),0)+IFERROR(INDEX('Hoja de Trabajo para listado'!$CD$155:$DC$1048576,MATCH($A1158,'Hoja de Trabajo para listado'!$CD$155:$CD$1048576,0),MATCH((CUADRO!Q$4&amp;$E1158),'Hoja de Trabajo para listado'!$CD$151:$DC$151,0)),0)</f>
        <v>0</v>
      </c>
      <c r="R1158" s="241">
        <f t="shared" ca="1" si="41"/>
        <v>0</v>
      </c>
      <c r="S1158" s="247">
        <f ca="1">+R1157+R1158</f>
        <v>0</v>
      </c>
      <c r="T1158" s="241">
        <f ca="1">+S1158</f>
        <v>0</v>
      </c>
      <c r="U1158" s="240">
        <f t="shared" si="42"/>
        <v>2</v>
      </c>
      <c r="V1158" s="327" t="str">
        <f>+VLOOKUP(A1158,bd_lista!$A$3:$E$592,5,FALSE)</f>
        <v>Instituciones Descentralizadas Municipales</v>
      </c>
      <c r="W1158" s="398"/>
      <c r="X1158" s="240">
        <f>+VLOOKUP(A1158,[4]Sheet1!$A$13:$D$744,4,FALSE)</f>
        <v>0</v>
      </c>
      <c r="Y1158" s="240" t="e">
        <f>+VLOOKUP(X1158,bd_lista!$A$3:$C$592,3,FALSE)</f>
        <v>#N/A</v>
      </c>
      <c r="Z1158" s="288"/>
      <c r="AA1158" s="289"/>
    </row>
    <row r="1159" spans="1:27" customFormat="1" ht="27" hidden="1" customHeight="1">
      <c r="A1159" s="32">
        <v>2331</v>
      </c>
      <c r="B1159" s="393">
        <f>+A1159</f>
        <v>2331</v>
      </c>
      <c r="C1159" s="245" t="str">
        <f>+VLOOKUP(A1159,bd_lista!$A$3:$C$592,3,FALSE)</f>
        <v>ENTIDAD DESCENTRALIZADA MUNICIPAL TERMINAL DE BUSES LA PAZ</v>
      </c>
      <c r="D1159" s="395" t="str">
        <f>+C1159</f>
        <v>ENTIDAD DESCENTRALIZADA MUNICIPAL TERMINAL DE BUSES LA PAZ</v>
      </c>
      <c r="E1159" s="240" t="s">
        <v>1303</v>
      </c>
      <c r="F1159" s="241">
        <f ca="1">+IFERROR(INDEX('Hoja de Trabajo para listado'!$A$155:$Z$1048576,MATCH($A1159,'Hoja de Trabajo para listado'!$A$155:$A$1048576,0),MATCH((CUADRO!F$4&amp;$E1159),'Hoja de Trabajo para listado'!$A$151:$Z$151,0)),0)+IFERROR(INDEX('Hoja de Trabajo para listado'!$AB$155:$BA$1048576,MATCH($A1159,'Hoja de Trabajo para listado'!$AB$155:$AB$1048576,0),MATCH((CUADRO!F$4&amp;$E1159),'Hoja de Trabajo para listado'!$AB$151:$BA$151,0)),0)+IFERROR(INDEX('Hoja de Trabajo para listado'!$BC$155:$CB$1048576,MATCH($A1159,'Hoja de Trabajo para listado'!$BC$155:$BC$1048576,0),MATCH((CUADRO!F$4&amp;$E1159),'Hoja de Trabajo para listado'!$BC$151:$CB$151,0)),0)+IFERROR(INDEX('Hoja de Trabajo para listado'!$DE$153:$DG$274,MATCH($A1159,'Hoja de Trabajo para listado'!$DE$153:$DE$1048576,0),MATCH((CUADRO!F$4&amp;$E1159),'Hoja de Trabajo para listado'!$DE$151:$DG$151,0)),0)+IFERROR(INDEX('Hoja de Trabajo para listado'!$CD$155:$DC$1048576,MATCH($A1159,'Hoja de Trabajo para listado'!$CD$155:$CD$1048576,0),MATCH((CUADRO!F$4&amp;$E1159),'Hoja de Trabajo para listado'!$CD$151:$DC$151,0)),0)</f>
        <v>0</v>
      </c>
      <c r="G1159" s="241">
        <f ca="1">+IFERROR(INDEX('Hoja de Trabajo para listado'!$A$155:$Z$1048576,MATCH($A1159,'Hoja de Trabajo para listado'!$A$155:$A$1048576,0),MATCH((CUADRO!G$4&amp;$E1159),'Hoja de Trabajo para listado'!$A$151:$Z$151,0)),0)+IFERROR(INDEX('Hoja de Trabajo para listado'!$AB$155:$BA$1048576,MATCH($A1159,'Hoja de Trabajo para listado'!$AB$155:$AB$1048576,0),MATCH((CUADRO!G$4&amp;$E1159),'Hoja de Trabajo para listado'!$AB$151:$BA$151,0)),0)+IFERROR(INDEX('Hoja de Trabajo para listado'!$BC$155:$CB$1048576,MATCH($A1159,'Hoja de Trabajo para listado'!$BC$155:$BC$1048576,0),MATCH((CUADRO!G$4&amp;$E1159),'Hoja de Trabajo para listado'!$BC$151:$CB$151,0)),0)+IFERROR(INDEX('Hoja de Trabajo para listado'!$DE$153:$DG$274,MATCH($A1159,'Hoja de Trabajo para listado'!$DE$153:$DE$1048576,0),MATCH((CUADRO!G$4&amp;$E1159),'Hoja de Trabajo para listado'!$DE$151:$DG$151,0)),0)+IFERROR(INDEX('Hoja de Trabajo para listado'!$CD$155:$DC$1048576,MATCH($A1159,'Hoja de Trabajo para listado'!$CD$155:$CD$1048576,0),MATCH((CUADRO!G$4&amp;$E1159),'Hoja de Trabajo para listado'!$CD$151:$DC$151,0)),0)</f>
        <v>0</v>
      </c>
      <c r="H1159" s="241">
        <f ca="1">+IFERROR(INDEX('Hoja de Trabajo para listado'!$A$155:$Z$1048576,MATCH($A1159,'Hoja de Trabajo para listado'!$A$155:$A$1048576,0),MATCH((CUADRO!H$4&amp;$E1159),'Hoja de Trabajo para listado'!$A$151:$Z$151,0)),0)+IFERROR(INDEX('Hoja de Trabajo para listado'!$AB$155:$BA$1048576,MATCH($A1159,'Hoja de Trabajo para listado'!$AB$155:$AB$1048576,0),MATCH((CUADRO!H$4&amp;$E1159),'Hoja de Trabajo para listado'!$AB$151:$BA$151,0)),0)+IFERROR(INDEX('Hoja de Trabajo para listado'!$BC$155:$CB$1048576,MATCH($A1159,'Hoja de Trabajo para listado'!$BC$155:$BC$1048576,0),MATCH((CUADRO!H$4&amp;$E1159),'Hoja de Trabajo para listado'!$BC$151:$CB$151,0)),0)+IFERROR(INDEX('Hoja de Trabajo para listado'!$DE$153:$DG$274,MATCH($A1159,'Hoja de Trabajo para listado'!$DE$153:$DE$1048576,0),MATCH((CUADRO!H$4&amp;$E1159),'Hoja de Trabajo para listado'!$DE$151:$DG$151,0)),0)+IFERROR(INDEX('Hoja de Trabajo para listado'!$CD$155:$DC$1048576,MATCH($A1159,'Hoja de Trabajo para listado'!$CD$155:$CD$1048576,0),MATCH((CUADRO!H$4&amp;$E1159),'Hoja de Trabajo para listado'!$CD$151:$DC$151,0)),0)</f>
        <v>0</v>
      </c>
      <c r="I1159" s="241">
        <f ca="1">+IFERROR(INDEX('Hoja de Trabajo para listado'!$A$155:$Z$1048576,MATCH($A1159,'Hoja de Trabajo para listado'!$A$155:$A$1048576,0),MATCH((CUADRO!I$4&amp;$E1159),'Hoja de Trabajo para listado'!$A$151:$Z$151,0)),0)+IFERROR(INDEX('Hoja de Trabajo para listado'!$AB$155:$BA$1048576,MATCH($A1159,'Hoja de Trabajo para listado'!$AB$155:$AB$1048576,0),MATCH((CUADRO!I$4&amp;$E1159),'Hoja de Trabajo para listado'!$AB$151:$BA$151,0)),0)+IFERROR(INDEX('Hoja de Trabajo para listado'!$BC$155:$CB$1048576,MATCH($A1159,'Hoja de Trabajo para listado'!$BC$155:$BC$1048576,0),MATCH((CUADRO!I$4&amp;$E1159),'Hoja de Trabajo para listado'!$BC$151:$CB$151,0)),0)+IFERROR(INDEX('Hoja de Trabajo para listado'!$DE$153:$DG$274,MATCH($A1159,'Hoja de Trabajo para listado'!$DE$153:$DE$1048576,0),MATCH((CUADRO!I$4&amp;$E1159),'Hoja de Trabajo para listado'!$DE$151:$DG$151,0)),0)+IFERROR(INDEX('Hoja de Trabajo para listado'!$CD$155:$DC$1048576,MATCH($A1159,'Hoja de Trabajo para listado'!$CD$155:$CD$1048576,0),MATCH((CUADRO!I$4&amp;$E1159),'Hoja de Trabajo para listado'!$CD$151:$DC$151,0)),0)</f>
        <v>0</v>
      </c>
      <c r="J1159" s="241">
        <f ca="1">+IFERROR(INDEX('Hoja de Trabajo para listado'!$A$155:$Z$1048576,MATCH($A1159,'Hoja de Trabajo para listado'!$A$155:$A$1048576,0),MATCH((CUADRO!J$4&amp;$E1159),'Hoja de Trabajo para listado'!$A$151:$Z$151,0)),0)+IFERROR(INDEX('Hoja de Trabajo para listado'!$AB$155:$BA$1048576,MATCH($A1159,'Hoja de Trabajo para listado'!$AB$155:$AB$1048576,0),MATCH((CUADRO!J$4&amp;$E1159),'Hoja de Trabajo para listado'!$AB$151:$BA$151,0)),0)+IFERROR(INDEX('Hoja de Trabajo para listado'!$BC$155:$CB$1048576,MATCH($A1159,'Hoja de Trabajo para listado'!$BC$155:$BC$1048576,0),MATCH((CUADRO!J$4&amp;$E1159),'Hoja de Trabajo para listado'!$BC$151:$CB$151,0)),0)+IFERROR(INDEX('Hoja de Trabajo para listado'!$DE$153:$DG$274,MATCH($A1159,'Hoja de Trabajo para listado'!$DE$153:$DE$1048576,0),MATCH((CUADRO!J$4&amp;$E1159),'Hoja de Trabajo para listado'!$DE$151:$DG$151,0)),0)+IFERROR(INDEX('Hoja de Trabajo para listado'!$CD$155:$DC$1048576,MATCH($A1159,'Hoja de Trabajo para listado'!$CD$155:$CD$1048576,0),MATCH((CUADRO!J$4&amp;$E1159),'Hoja de Trabajo para listado'!$CD$151:$DC$151,0)),0)</f>
        <v>0</v>
      </c>
      <c r="K1159" s="241">
        <f ca="1">+IFERROR(INDEX('Hoja de Trabajo para listado'!$A$155:$Z$1048576,MATCH($A1159,'Hoja de Trabajo para listado'!$A$155:$A$1048576,0),MATCH((CUADRO!K$4&amp;$E1159),'Hoja de Trabajo para listado'!$A$151:$Z$151,0)),0)+IFERROR(INDEX('Hoja de Trabajo para listado'!$AB$155:$BA$1048576,MATCH($A1159,'Hoja de Trabajo para listado'!$AB$155:$AB$1048576,0),MATCH((CUADRO!K$4&amp;$E1159),'Hoja de Trabajo para listado'!$AB$151:$BA$151,0)),0)+IFERROR(INDEX('Hoja de Trabajo para listado'!$BC$155:$CB$1048576,MATCH($A1159,'Hoja de Trabajo para listado'!$BC$155:$BC$1048576,0),MATCH((CUADRO!K$4&amp;$E1159),'Hoja de Trabajo para listado'!$BC$151:$CB$151,0)),0)+IFERROR(INDEX('Hoja de Trabajo para listado'!$DE$153:$DG$274,MATCH($A1159,'Hoja de Trabajo para listado'!$DE$153:$DE$1048576,0),MATCH((CUADRO!K$4&amp;$E1159),'Hoja de Trabajo para listado'!$DE$151:$DG$151,0)),0)+IFERROR(INDEX('Hoja de Trabajo para listado'!$CD$155:$DC$1048576,MATCH($A1159,'Hoja de Trabajo para listado'!$CD$155:$CD$1048576,0),MATCH((CUADRO!K$4&amp;$E1159),'Hoja de Trabajo para listado'!$CD$151:$DC$151,0)),0)</f>
        <v>0</v>
      </c>
      <c r="L1159" s="241">
        <f ca="1">+IFERROR(INDEX('Hoja de Trabajo para listado'!$A$155:$Z$1048576,MATCH($A1159,'Hoja de Trabajo para listado'!$A$155:$A$1048576,0),MATCH((CUADRO!L$4&amp;$E1159),'Hoja de Trabajo para listado'!$A$151:$Z$151,0)),0)+IFERROR(INDEX('Hoja de Trabajo para listado'!$AB$155:$BA$1048576,MATCH($A1159,'Hoja de Trabajo para listado'!$AB$155:$AB$1048576,0),MATCH((CUADRO!L$4&amp;$E1159),'Hoja de Trabajo para listado'!$AB$151:$BA$151,0)),0)+IFERROR(INDEX('Hoja de Trabajo para listado'!$BC$155:$CB$1048576,MATCH($A1159,'Hoja de Trabajo para listado'!$BC$155:$BC$1048576,0),MATCH((CUADRO!L$4&amp;$E1159),'Hoja de Trabajo para listado'!$BC$151:$CB$151,0)),0)+IFERROR(INDEX('Hoja de Trabajo para listado'!$DE$153:$DG$274,MATCH($A1159,'Hoja de Trabajo para listado'!$DE$153:$DE$1048576,0),MATCH((CUADRO!L$4&amp;$E1159),'Hoja de Trabajo para listado'!$DE$151:$DG$151,0)),0)+IFERROR(INDEX('Hoja de Trabajo para listado'!$CD$155:$DC$1048576,MATCH($A1159,'Hoja de Trabajo para listado'!$CD$155:$CD$1048576,0),MATCH((CUADRO!L$4&amp;$E1159),'Hoja de Trabajo para listado'!$CD$151:$DC$151,0)),0)</f>
        <v>0</v>
      </c>
      <c r="M1159" s="241">
        <f ca="1">+IFERROR(INDEX('Hoja de Trabajo para listado'!$A$155:$Z$1048576,MATCH($A1159,'Hoja de Trabajo para listado'!$A$155:$A$1048576,0),MATCH((CUADRO!M$4&amp;$E1159),'Hoja de Trabajo para listado'!$A$151:$Z$151,0)),0)+IFERROR(INDEX('Hoja de Trabajo para listado'!$AB$155:$BA$1048576,MATCH($A1159,'Hoja de Trabajo para listado'!$AB$155:$AB$1048576,0),MATCH((CUADRO!M$4&amp;$E1159),'Hoja de Trabajo para listado'!$AB$151:$BA$151,0)),0)+IFERROR(INDEX('Hoja de Trabajo para listado'!$BC$155:$CB$1048576,MATCH($A1159,'Hoja de Trabajo para listado'!$BC$155:$BC$1048576,0),MATCH((CUADRO!M$4&amp;$E1159),'Hoja de Trabajo para listado'!$BC$151:$CB$151,0)),0)+IFERROR(INDEX('Hoja de Trabajo para listado'!$DE$153:$DG$274,MATCH($A1159,'Hoja de Trabajo para listado'!$DE$153:$DE$1048576,0),MATCH((CUADRO!M$4&amp;$E1159),'Hoja de Trabajo para listado'!$DE$151:$DG$151,0)),0)+IFERROR(INDEX('Hoja de Trabajo para listado'!$CD$155:$DC$1048576,MATCH($A1159,'Hoja de Trabajo para listado'!$CD$155:$CD$1048576,0),MATCH((CUADRO!M$4&amp;$E1159),'Hoja de Trabajo para listado'!$CD$151:$DC$151,0)),0)</f>
        <v>0</v>
      </c>
      <c r="N1159" s="241">
        <f ca="1">+IFERROR(INDEX('Hoja de Trabajo para listado'!$A$155:$Z$1048576,MATCH($A1159,'Hoja de Trabajo para listado'!$A$155:$A$1048576,0),MATCH((CUADRO!N$4&amp;$E1159),'Hoja de Trabajo para listado'!$A$151:$Z$151,0)),0)+IFERROR(INDEX('Hoja de Trabajo para listado'!$AB$155:$BA$1048576,MATCH($A1159,'Hoja de Trabajo para listado'!$AB$155:$AB$1048576,0),MATCH((CUADRO!N$4&amp;$E1159),'Hoja de Trabajo para listado'!$AB$151:$BA$151,0)),0)+IFERROR(INDEX('Hoja de Trabajo para listado'!$BC$155:$CB$1048576,MATCH($A1159,'Hoja de Trabajo para listado'!$BC$155:$BC$1048576,0),MATCH((CUADRO!N$4&amp;$E1159),'Hoja de Trabajo para listado'!$BC$151:$CB$151,0)),0)+IFERROR(INDEX('Hoja de Trabajo para listado'!$DE$153:$DG$274,MATCH($A1159,'Hoja de Trabajo para listado'!$DE$153:$DE$1048576,0),MATCH((CUADRO!N$4&amp;$E1159),'Hoja de Trabajo para listado'!$DE$151:$DG$151,0)),0)+IFERROR(INDEX('Hoja de Trabajo para listado'!$CD$155:$DC$1048576,MATCH($A1159,'Hoja de Trabajo para listado'!$CD$155:$CD$1048576,0),MATCH((CUADRO!N$4&amp;$E1159),'Hoja de Trabajo para listado'!$CD$151:$DC$151,0)),0)</f>
        <v>0</v>
      </c>
      <c r="O1159" s="241">
        <f ca="1">+IFERROR(INDEX('Hoja de Trabajo para listado'!$A$155:$Z$1048576,MATCH($A1159,'Hoja de Trabajo para listado'!$A$155:$A$1048576,0),MATCH((CUADRO!O$4&amp;$E1159),'Hoja de Trabajo para listado'!$A$151:$Z$151,0)),0)+IFERROR(INDEX('Hoja de Trabajo para listado'!$AB$155:$BA$1048576,MATCH($A1159,'Hoja de Trabajo para listado'!$AB$155:$AB$1048576,0),MATCH((CUADRO!O$4&amp;$E1159),'Hoja de Trabajo para listado'!$AB$151:$BA$151,0)),0)+IFERROR(INDEX('Hoja de Trabajo para listado'!$BC$155:$CB$1048576,MATCH($A1159,'Hoja de Trabajo para listado'!$BC$155:$BC$1048576,0),MATCH((CUADRO!O$4&amp;$E1159),'Hoja de Trabajo para listado'!$BC$151:$CB$151,0)),0)+IFERROR(INDEX('Hoja de Trabajo para listado'!$DE$153:$DG$274,MATCH($A1159,'Hoja de Trabajo para listado'!$DE$153:$DE$1048576,0),MATCH((CUADRO!O$4&amp;$E1159),'Hoja de Trabajo para listado'!$DE$151:$DG$151,0)),0)+IFERROR(INDEX('Hoja de Trabajo para listado'!$CD$155:$DC$1048576,MATCH($A1159,'Hoja de Trabajo para listado'!$CD$155:$CD$1048576,0),MATCH((CUADRO!O$4&amp;$E1159),'Hoja de Trabajo para listado'!$CD$151:$DC$151,0)),0)</f>
        <v>0</v>
      </c>
      <c r="P1159" s="241">
        <f ca="1">+IFERROR(INDEX('Hoja de Trabajo para listado'!$A$155:$Z$1048576,MATCH($A1159,'Hoja de Trabajo para listado'!$A$155:$A$1048576,0),MATCH((CUADRO!P$4&amp;$E1159),'Hoja de Trabajo para listado'!$A$151:$Z$151,0)),0)+IFERROR(INDEX('Hoja de Trabajo para listado'!$AB$155:$BA$1048576,MATCH($A1159,'Hoja de Trabajo para listado'!$AB$155:$AB$1048576,0),MATCH((CUADRO!P$4&amp;$E1159),'Hoja de Trabajo para listado'!$AB$151:$BA$151,0)),0)+IFERROR(INDEX('Hoja de Trabajo para listado'!$BC$155:$CB$1048576,MATCH($A1159,'Hoja de Trabajo para listado'!$BC$155:$BC$1048576,0),MATCH((CUADRO!P$4&amp;$E1159),'Hoja de Trabajo para listado'!$BC$151:$CB$151,0)),0)+IFERROR(INDEX('Hoja de Trabajo para listado'!$DE$153:$DG$274,MATCH($A1159,'Hoja de Trabajo para listado'!$DE$153:$DE$1048576,0),MATCH((CUADRO!P$4&amp;$E1159),'Hoja de Trabajo para listado'!$DE$151:$DG$151,0)),0)+IFERROR(INDEX('Hoja de Trabajo para listado'!$CD$155:$DC$1048576,MATCH($A1159,'Hoja de Trabajo para listado'!$CD$155:$CD$1048576,0),MATCH((CUADRO!P$4&amp;$E1159),'Hoja de Trabajo para listado'!$CD$151:$DC$151,0)),0)</f>
        <v>0</v>
      </c>
      <c r="Q1159" s="241">
        <f ca="1">+IFERROR(INDEX('Hoja de Trabajo para listado'!$A$155:$Z$1048576,MATCH($A1159,'Hoja de Trabajo para listado'!$A$155:$A$1048576,0),MATCH((CUADRO!Q$4&amp;$E1159),'Hoja de Trabajo para listado'!$A$151:$Z$151,0)),0)+IFERROR(INDEX('Hoja de Trabajo para listado'!$AB$155:$BA$1048576,MATCH($A1159,'Hoja de Trabajo para listado'!$AB$155:$AB$1048576,0),MATCH((CUADRO!Q$4&amp;$E1159),'Hoja de Trabajo para listado'!$AB$151:$BA$151,0)),0)+IFERROR(INDEX('Hoja de Trabajo para listado'!$BC$155:$CB$1048576,MATCH($A1159,'Hoja de Trabajo para listado'!$BC$155:$BC$1048576,0),MATCH((CUADRO!Q$4&amp;$E1159),'Hoja de Trabajo para listado'!$BC$151:$CB$151,0)),0)+IFERROR(INDEX('Hoja de Trabajo para listado'!$DE$153:$DG$274,MATCH($A1159,'Hoja de Trabajo para listado'!$DE$153:$DE$1048576,0),MATCH((CUADRO!Q$4&amp;$E1159),'Hoja de Trabajo para listado'!$DE$151:$DG$151,0)),0)+IFERROR(INDEX('Hoja de Trabajo para listado'!$CD$155:$DC$1048576,MATCH($A1159,'Hoja de Trabajo para listado'!$CD$155:$CD$1048576,0),MATCH((CUADRO!Q$4&amp;$E1159),'Hoja de Trabajo para listado'!$CD$151:$DC$151,0)),0)</f>
        <v>0</v>
      </c>
      <c r="R1159" s="241">
        <f t="shared" ca="1" si="41"/>
        <v>0</v>
      </c>
      <c r="S1159" s="247"/>
      <c r="T1159" s="241">
        <f ca="1">+T1160</f>
        <v>0</v>
      </c>
      <c r="U1159" s="240">
        <f t="shared" si="42"/>
        <v>1</v>
      </c>
      <c r="V1159" s="327" t="str">
        <f>+VLOOKUP(A1159,bd_lista!$A$3:$E$592,5,FALSE)</f>
        <v>Instituciones Descentralizadas Municipales</v>
      </c>
      <c r="W1159" s="397" t="str">
        <f>+V1159</f>
        <v>Instituciones Descentralizadas Municipales</v>
      </c>
      <c r="X1159" s="240">
        <f>+VLOOKUP(A1159,[4]Sheet1!$A$13:$D$744,4,FALSE)</f>
        <v>0</v>
      </c>
      <c r="Y1159" s="240" t="e">
        <f>+VLOOKUP(X1159,bd_lista!$A$3:$C$592,3,FALSE)</f>
        <v>#N/A</v>
      </c>
      <c r="Z1159" s="290">
        <f>+X1159</f>
        <v>0</v>
      </c>
      <c r="AA1159" s="291" t="e">
        <f>+Y1159</f>
        <v>#N/A</v>
      </c>
    </row>
    <row r="1160" spans="1:27" customFormat="1" ht="27" hidden="1" customHeight="1">
      <c r="A1160" s="32">
        <v>2331</v>
      </c>
      <c r="B1160" s="394"/>
      <c r="C1160" s="245" t="str">
        <f>+VLOOKUP(A1160,bd_lista!$A$3:$C$592,3,FALSE)</f>
        <v>ENTIDAD DESCENTRALIZADA MUNICIPAL TERMINAL DE BUSES LA PAZ</v>
      </c>
      <c r="D1160" s="396"/>
      <c r="E1160" s="242" t="s">
        <v>1304</v>
      </c>
      <c r="F1160" s="241">
        <f ca="1">+IFERROR(INDEX('Hoja de Trabajo para listado'!$A$155:$Z$1048576,MATCH($A1160,'Hoja de Trabajo para listado'!$A$155:$A$1048576,0),MATCH((CUADRO!F$4&amp;$E1160),'Hoja de Trabajo para listado'!$A$151:$Z$151,0)),0)+IFERROR(INDEX('Hoja de Trabajo para listado'!$AB$155:$BA$1048576,MATCH($A1160,'Hoja de Trabajo para listado'!$AB$155:$AB$1048576,0),MATCH((CUADRO!F$4&amp;$E1160),'Hoja de Trabajo para listado'!$AB$151:$BA$151,0)),0)+IFERROR(INDEX('Hoja de Trabajo para listado'!$BC$155:$CB$1048576,MATCH($A1160,'Hoja de Trabajo para listado'!$BC$155:$BC$1048576,0),MATCH((CUADRO!F$4&amp;$E1160),'Hoja de Trabajo para listado'!$BC$151:$CB$151,0)),0)+IFERROR(INDEX('Hoja de Trabajo para listado'!$DE$153:$DG$274,MATCH($A1160,'Hoja de Trabajo para listado'!$DE$153:$DE$1048576,0),MATCH((CUADRO!F$4&amp;$E1160),'Hoja de Trabajo para listado'!$DE$151:$DG$151,0)),0)+IFERROR(INDEX('Hoja de Trabajo para listado'!$CD$155:$DC$1048576,MATCH($A1160,'Hoja de Trabajo para listado'!$CD$155:$CD$1048576,0),MATCH((CUADRO!F$4&amp;$E1160),'Hoja de Trabajo para listado'!$CD$151:$DC$151,0)),0)</f>
        <v>0</v>
      </c>
      <c r="G1160" s="241">
        <f ca="1">+IFERROR(INDEX('Hoja de Trabajo para listado'!$A$155:$Z$1048576,MATCH($A1160,'Hoja de Trabajo para listado'!$A$155:$A$1048576,0),MATCH((CUADRO!G$4&amp;$E1160),'Hoja de Trabajo para listado'!$A$151:$Z$151,0)),0)+IFERROR(INDEX('Hoja de Trabajo para listado'!$AB$155:$BA$1048576,MATCH($A1160,'Hoja de Trabajo para listado'!$AB$155:$AB$1048576,0),MATCH((CUADRO!G$4&amp;$E1160),'Hoja de Trabajo para listado'!$AB$151:$BA$151,0)),0)+IFERROR(INDEX('Hoja de Trabajo para listado'!$BC$155:$CB$1048576,MATCH($A1160,'Hoja de Trabajo para listado'!$BC$155:$BC$1048576,0),MATCH((CUADRO!G$4&amp;$E1160),'Hoja de Trabajo para listado'!$BC$151:$CB$151,0)),0)+IFERROR(INDEX('Hoja de Trabajo para listado'!$DE$153:$DG$274,MATCH($A1160,'Hoja de Trabajo para listado'!$DE$153:$DE$1048576,0),MATCH((CUADRO!G$4&amp;$E1160),'Hoja de Trabajo para listado'!$DE$151:$DG$151,0)),0)+IFERROR(INDEX('Hoja de Trabajo para listado'!$CD$155:$DC$1048576,MATCH($A1160,'Hoja de Trabajo para listado'!$CD$155:$CD$1048576,0),MATCH((CUADRO!G$4&amp;$E1160),'Hoja de Trabajo para listado'!$CD$151:$DC$151,0)),0)</f>
        <v>0</v>
      </c>
      <c r="H1160" s="241">
        <f ca="1">+IFERROR(INDEX('Hoja de Trabajo para listado'!$A$155:$Z$1048576,MATCH($A1160,'Hoja de Trabajo para listado'!$A$155:$A$1048576,0),MATCH((CUADRO!H$4&amp;$E1160),'Hoja de Trabajo para listado'!$A$151:$Z$151,0)),0)+IFERROR(INDEX('Hoja de Trabajo para listado'!$AB$155:$BA$1048576,MATCH($A1160,'Hoja de Trabajo para listado'!$AB$155:$AB$1048576,0),MATCH((CUADRO!H$4&amp;$E1160),'Hoja de Trabajo para listado'!$AB$151:$BA$151,0)),0)+IFERROR(INDEX('Hoja de Trabajo para listado'!$BC$155:$CB$1048576,MATCH($A1160,'Hoja de Trabajo para listado'!$BC$155:$BC$1048576,0),MATCH((CUADRO!H$4&amp;$E1160),'Hoja de Trabajo para listado'!$BC$151:$CB$151,0)),0)+IFERROR(INDEX('Hoja de Trabajo para listado'!$DE$153:$DG$274,MATCH($A1160,'Hoja de Trabajo para listado'!$DE$153:$DE$1048576,0),MATCH((CUADRO!H$4&amp;$E1160),'Hoja de Trabajo para listado'!$DE$151:$DG$151,0)),0)+IFERROR(INDEX('Hoja de Trabajo para listado'!$CD$155:$DC$1048576,MATCH($A1160,'Hoja de Trabajo para listado'!$CD$155:$CD$1048576,0),MATCH((CUADRO!H$4&amp;$E1160),'Hoja de Trabajo para listado'!$CD$151:$DC$151,0)),0)</f>
        <v>0</v>
      </c>
      <c r="I1160" s="241">
        <f ca="1">+IFERROR(INDEX('Hoja de Trabajo para listado'!$A$155:$Z$1048576,MATCH($A1160,'Hoja de Trabajo para listado'!$A$155:$A$1048576,0),MATCH((CUADRO!I$4&amp;$E1160),'Hoja de Trabajo para listado'!$A$151:$Z$151,0)),0)+IFERROR(INDEX('Hoja de Trabajo para listado'!$AB$155:$BA$1048576,MATCH($A1160,'Hoja de Trabajo para listado'!$AB$155:$AB$1048576,0),MATCH((CUADRO!I$4&amp;$E1160),'Hoja de Trabajo para listado'!$AB$151:$BA$151,0)),0)+IFERROR(INDEX('Hoja de Trabajo para listado'!$BC$155:$CB$1048576,MATCH($A1160,'Hoja de Trabajo para listado'!$BC$155:$BC$1048576,0),MATCH((CUADRO!I$4&amp;$E1160),'Hoja de Trabajo para listado'!$BC$151:$CB$151,0)),0)+IFERROR(INDEX('Hoja de Trabajo para listado'!$DE$153:$DG$274,MATCH($A1160,'Hoja de Trabajo para listado'!$DE$153:$DE$1048576,0),MATCH((CUADRO!I$4&amp;$E1160),'Hoja de Trabajo para listado'!$DE$151:$DG$151,0)),0)+IFERROR(INDEX('Hoja de Trabajo para listado'!$CD$155:$DC$1048576,MATCH($A1160,'Hoja de Trabajo para listado'!$CD$155:$CD$1048576,0),MATCH((CUADRO!I$4&amp;$E1160),'Hoja de Trabajo para listado'!$CD$151:$DC$151,0)),0)</f>
        <v>0</v>
      </c>
      <c r="J1160" s="241">
        <f ca="1">+IFERROR(INDEX('Hoja de Trabajo para listado'!$A$155:$Z$1048576,MATCH($A1160,'Hoja de Trabajo para listado'!$A$155:$A$1048576,0),MATCH((CUADRO!J$4&amp;$E1160),'Hoja de Trabajo para listado'!$A$151:$Z$151,0)),0)+IFERROR(INDEX('Hoja de Trabajo para listado'!$AB$155:$BA$1048576,MATCH($A1160,'Hoja de Trabajo para listado'!$AB$155:$AB$1048576,0),MATCH((CUADRO!J$4&amp;$E1160),'Hoja de Trabajo para listado'!$AB$151:$BA$151,0)),0)+IFERROR(INDEX('Hoja de Trabajo para listado'!$BC$155:$CB$1048576,MATCH($A1160,'Hoja de Trabajo para listado'!$BC$155:$BC$1048576,0),MATCH((CUADRO!J$4&amp;$E1160),'Hoja de Trabajo para listado'!$BC$151:$CB$151,0)),0)+IFERROR(INDEX('Hoja de Trabajo para listado'!$DE$153:$DG$274,MATCH($A1160,'Hoja de Trabajo para listado'!$DE$153:$DE$1048576,0),MATCH((CUADRO!J$4&amp;$E1160),'Hoja de Trabajo para listado'!$DE$151:$DG$151,0)),0)+IFERROR(INDEX('Hoja de Trabajo para listado'!$CD$155:$DC$1048576,MATCH($A1160,'Hoja de Trabajo para listado'!$CD$155:$CD$1048576,0),MATCH((CUADRO!J$4&amp;$E1160),'Hoja de Trabajo para listado'!$CD$151:$DC$151,0)),0)</f>
        <v>0</v>
      </c>
      <c r="K1160" s="241">
        <f ca="1">+IFERROR(INDEX('Hoja de Trabajo para listado'!$A$155:$Z$1048576,MATCH($A1160,'Hoja de Trabajo para listado'!$A$155:$A$1048576,0),MATCH((CUADRO!K$4&amp;$E1160),'Hoja de Trabajo para listado'!$A$151:$Z$151,0)),0)+IFERROR(INDEX('Hoja de Trabajo para listado'!$AB$155:$BA$1048576,MATCH($A1160,'Hoja de Trabajo para listado'!$AB$155:$AB$1048576,0),MATCH((CUADRO!K$4&amp;$E1160),'Hoja de Trabajo para listado'!$AB$151:$BA$151,0)),0)+IFERROR(INDEX('Hoja de Trabajo para listado'!$BC$155:$CB$1048576,MATCH($A1160,'Hoja de Trabajo para listado'!$BC$155:$BC$1048576,0),MATCH((CUADRO!K$4&amp;$E1160),'Hoja de Trabajo para listado'!$BC$151:$CB$151,0)),0)+IFERROR(INDEX('Hoja de Trabajo para listado'!$DE$153:$DG$274,MATCH($A1160,'Hoja de Trabajo para listado'!$DE$153:$DE$1048576,0),MATCH((CUADRO!K$4&amp;$E1160),'Hoja de Trabajo para listado'!$DE$151:$DG$151,0)),0)+IFERROR(INDEX('Hoja de Trabajo para listado'!$CD$155:$DC$1048576,MATCH($A1160,'Hoja de Trabajo para listado'!$CD$155:$CD$1048576,0),MATCH((CUADRO!K$4&amp;$E1160),'Hoja de Trabajo para listado'!$CD$151:$DC$151,0)),0)</f>
        <v>0</v>
      </c>
      <c r="L1160" s="241">
        <f ca="1">+IFERROR(INDEX('Hoja de Trabajo para listado'!$A$155:$Z$1048576,MATCH($A1160,'Hoja de Trabajo para listado'!$A$155:$A$1048576,0),MATCH((CUADRO!L$4&amp;$E1160),'Hoja de Trabajo para listado'!$A$151:$Z$151,0)),0)+IFERROR(INDEX('Hoja de Trabajo para listado'!$AB$155:$BA$1048576,MATCH($A1160,'Hoja de Trabajo para listado'!$AB$155:$AB$1048576,0),MATCH((CUADRO!L$4&amp;$E1160),'Hoja de Trabajo para listado'!$AB$151:$BA$151,0)),0)+IFERROR(INDEX('Hoja de Trabajo para listado'!$BC$155:$CB$1048576,MATCH($A1160,'Hoja de Trabajo para listado'!$BC$155:$BC$1048576,0),MATCH((CUADRO!L$4&amp;$E1160),'Hoja de Trabajo para listado'!$BC$151:$CB$151,0)),0)+IFERROR(INDEX('Hoja de Trabajo para listado'!$DE$153:$DG$274,MATCH($A1160,'Hoja de Trabajo para listado'!$DE$153:$DE$1048576,0),MATCH((CUADRO!L$4&amp;$E1160),'Hoja de Trabajo para listado'!$DE$151:$DG$151,0)),0)+IFERROR(INDEX('Hoja de Trabajo para listado'!$CD$155:$DC$1048576,MATCH($A1160,'Hoja de Trabajo para listado'!$CD$155:$CD$1048576,0),MATCH((CUADRO!L$4&amp;$E1160),'Hoja de Trabajo para listado'!$CD$151:$DC$151,0)),0)</f>
        <v>0</v>
      </c>
      <c r="M1160" s="241">
        <f ca="1">+IFERROR(INDEX('Hoja de Trabajo para listado'!$A$155:$Z$1048576,MATCH($A1160,'Hoja de Trabajo para listado'!$A$155:$A$1048576,0),MATCH((CUADRO!M$4&amp;$E1160),'Hoja de Trabajo para listado'!$A$151:$Z$151,0)),0)+IFERROR(INDEX('Hoja de Trabajo para listado'!$AB$155:$BA$1048576,MATCH($A1160,'Hoja de Trabajo para listado'!$AB$155:$AB$1048576,0),MATCH((CUADRO!M$4&amp;$E1160),'Hoja de Trabajo para listado'!$AB$151:$BA$151,0)),0)+IFERROR(INDEX('Hoja de Trabajo para listado'!$BC$155:$CB$1048576,MATCH($A1160,'Hoja de Trabajo para listado'!$BC$155:$BC$1048576,0),MATCH((CUADRO!M$4&amp;$E1160),'Hoja de Trabajo para listado'!$BC$151:$CB$151,0)),0)+IFERROR(INDEX('Hoja de Trabajo para listado'!$DE$153:$DG$274,MATCH($A1160,'Hoja de Trabajo para listado'!$DE$153:$DE$1048576,0),MATCH((CUADRO!M$4&amp;$E1160),'Hoja de Trabajo para listado'!$DE$151:$DG$151,0)),0)+IFERROR(INDEX('Hoja de Trabajo para listado'!$CD$155:$DC$1048576,MATCH($A1160,'Hoja de Trabajo para listado'!$CD$155:$CD$1048576,0),MATCH((CUADRO!M$4&amp;$E1160),'Hoja de Trabajo para listado'!$CD$151:$DC$151,0)),0)</f>
        <v>0</v>
      </c>
      <c r="N1160" s="241">
        <f ca="1">+IFERROR(INDEX('Hoja de Trabajo para listado'!$A$155:$Z$1048576,MATCH($A1160,'Hoja de Trabajo para listado'!$A$155:$A$1048576,0),MATCH((CUADRO!N$4&amp;$E1160),'Hoja de Trabajo para listado'!$A$151:$Z$151,0)),0)+IFERROR(INDEX('Hoja de Trabajo para listado'!$AB$155:$BA$1048576,MATCH($A1160,'Hoja de Trabajo para listado'!$AB$155:$AB$1048576,0),MATCH((CUADRO!N$4&amp;$E1160),'Hoja de Trabajo para listado'!$AB$151:$BA$151,0)),0)+IFERROR(INDEX('Hoja de Trabajo para listado'!$BC$155:$CB$1048576,MATCH($A1160,'Hoja de Trabajo para listado'!$BC$155:$BC$1048576,0),MATCH((CUADRO!N$4&amp;$E1160),'Hoja de Trabajo para listado'!$BC$151:$CB$151,0)),0)+IFERROR(INDEX('Hoja de Trabajo para listado'!$DE$153:$DG$274,MATCH($A1160,'Hoja de Trabajo para listado'!$DE$153:$DE$1048576,0),MATCH((CUADRO!N$4&amp;$E1160),'Hoja de Trabajo para listado'!$DE$151:$DG$151,0)),0)+IFERROR(INDEX('Hoja de Trabajo para listado'!$CD$155:$DC$1048576,MATCH($A1160,'Hoja de Trabajo para listado'!$CD$155:$CD$1048576,0),MATCH((CUADRO!N$4&amp;$E1160),'Hoja de Trabajo para listado'!$CD$151:$DC$151,0)),0)</f>
        <v>0</v>
      </c>
      <c r="O1160" s="241">
        <f ca="1">+IFERROR(INDEX('Hoja de Trabajo para listado'!$A$155:$Z$1048576,MATCH($A1160,'Hoja de Trabajo para listado'!$A$155:$A$1048576,0),MATCH((CUADRO!O$4&amp;$E1160),'Hoja de Trabajo para listado'!$A$151:$Z$151,0)),0)+IFERROR(INDEX('Hoja de Trabajo para listado'!$AB$155:$BA$1048576,MATCH($A1160,'Hoja de Trabajo para listado'!$AB$155:$AB$1048576,0),MATCH((CUADRO!O$4&amp;$E1160),'Hoja de Trabajo para listado'!$AB$151:$BA$151,0)),0)+IFERROR(INDEX('Hoja de Trabajo para listado'!$BC$155:$CB$1048576,MATCH($A1160,'Hoja de Trabajo para listado'!$BC$155:$BC$1048576,0),MATCH((CUADRO!O$4&amp;$E1160),'Hoja de Trabajo para listado'!$BC$151:$CB$151,0)),0)+IFERROR(INDEX('Hoja de Trabajo para listado'!$DE$153:$DG$274,MATCH($A1160,'Hoja de Trabajo para listado'!$DE$153:$DE$1048576,0),MATCH((CUADRO!O$4&amp;$E1160),'Hoja de Trabajo para listado'!$DE$151:$DG$151,0)),0)+IFERROR(INDEX('Hoja de Trabajo para listado'!$CD$155:$DC$1048576,MATCH($A1160,'Hoja de Trabajo para listado'!$CD$155:$CD$1048576,0),MATCH((CUADRO!O$4&amp;$E1160),'Hoja de Trabajo para listado'!$CD$151:$DC$151,0)),0)</f>
        <v>0</v>
      </c>
      <c r="P1160" s="241">
        <f ca="1">+IFERROR(INDEX('Hoja de Trabajo para listado'!$A$155:$Z$1048576,MATCH($A1160,'Hoja de Trabajo para listado'!$A$155:$A$1048576,0),MATCH((CUADRO!P$4&amp;$E1160),'Hoja de Trabajo para listado'!$A$151:$Z$151,0)),0)+IFERROR(INDEX('Hoja de Trabajo para listado'!$AB$155:$BA$1048576,MATCH($A1160,'Hoja de Trabajo para listado'!$AB$155:$AB$1048576,0),MATCH((CUADRO!P$4&amp;$E1160),'Hoja de Trabajo para listado'!$AB$151:$BA$151,0)),0)+IFERROR(INDEX('Hoja de Trabajo para listado'!$BC$155:$CB$1048576,MATCH($A1160,'Hoja de Trabajo para listado'!$BC$155:$BC$1048576,0),MATCH((CUADRO!P$4&amp;$E1160),'Hoja de Trabajo para listado'!$BC$151:$CB$151,0)),0)+IFERROR(INDEX('Hoja de Trabajo para listado'!$DE$153:$DG$274,MATCH($A1160,'Hoja de Trabajo para listado'!$DE$153:$DE$1048576,0),MATCH((CUADRO!P$4&amp;$E1160),'Hoja de Trabajo para listado'!$DE$151:$DG$151,0)),0)+IFERROR(INDEX('Hoja de Trabajo para listado'!$CD$155:$DC$1048576,MATCH($A1160,'Hoja de Trabajo para listado'!$CD$155:$CD$1048576,0),MATCH((CUADRO!P$4&amp;$E1160),'Hoja de Trabajo para listado'!$CD$151:$DC$151,0)),0)</f>
        <v>0</v>
      </c>
      <c r="Q1160" s="241">
        <f ca="1">+IFERROR(INDEX('Hoja de Trabajo para listado'!$A$155:$Z$1048576,MATCH($A1160,'Hoja de Trabajo para listado'!$A$155:$A$1048576,0),MATCH((CUADRO!Q$4&amp;$E1160),'Hoja de Trabajo para listado'!$A$151:$Z$151,0)),0)+IFERROR(INDEX('Hoja de Trabajo para listado'!$AB$155:$BA$1048576,MATCH($A1160,'Hoja de Trabajo para listado'!$AB$155:$AB$1048576,0),MATCH((CUADRO!Q$4&amp;$E1160),'Hoja de Trabajo para listado'!$AB$151:$BA$151,0)),0)+IFERROR(INDEX('Hoja de Trabajo para listado'!$BC$155:$CB$1048576,MATCH($A1160,'Hoja de Trabajo para listado'!$BC$155:$BC$1048576,0),MATCH((CUADRO!Q$4&amp;$E1160),'Hoja de Trabajo para listado'!$BC$151:$CB$151,0)),0)+IFERROR(INDEX('Hoja de Trabajo para listado'!$DE$153:$DG$274,MATCH($A1160,'Hoja de Trabajo para listado'!$DE$153:$DE$1048576,0),MATCH((CUADRO!Q$4&amp;$E1160),'Hoja de Trabajo para listado'!$DE$151:$DG$151,0)),0)+IFERROR(INDEX('Hoja de Trabajo para listado'!$CD$155:$DC$1048576,MATCH($A1160,'Hoja de Trabajo para listado'!$CD$155:$CD$1048576,0),MATCH((CUADRO!Q$4&amp;$E1160),'Hoja de Trabajo para listado'!$CD$151:$DC$151,0)),0)</f>
        <v>0</v>
      </c>
      <c r="R1160" s="241">
        <f t="shared" ca="1" si="41"/>
        <v>0</v>
      </c>
      <c r="S1160" s="247">
        <f ca="1">+R1159+R1160</f>
        <v>0</v>
      </c>
      <c r="T1160" s="241">
        <f ca="1">+S1160</f>
        <v>0</v>
      </c>
      <c r="U1160" s="240">
        <f t="shared" si="42"/>
        <v>2</v>
      </c>
      <c r="V1160" s="327" t="str">
        <f>+VLOOKUP(A1160,bd_lista!$A$3:$E$592,5,FALSE)</f>
        <v>Instituciones Descentralizadas Municipales</v>
      </c>
      <c r="W1160" s="398"/>
      <c r="X1160" s="240">
        <f>+VLOOKUP(A1160,[4]Sheet1!$A$13:$D$744,4,FALSE)</f>
        <v>0</v>
      </c>
      <c r="Y1160" s="240" t="e">
        <f>+VLOOKUP(X1160,bd_lista!$A$3:$C$592,3,FALSE)</f>
        <v>#N/A</v>
      </c>
      <c r="Z1160" s="288"/>
      <c r="AA1160" s="289"/>
    </row>
    <row r="1161" spans="1:27" customFormat="1" ht="27" hidden="1" customHeight="1">
      <c r="A1161" s="32">
        <v>2333</v>
      </c>
      <c r="B1161" s="393">
        <f>+A1161</f>
        <v>2333</v>
      </c>
      <c r="C1161" s="245" t="str">
        <f>+VLOOKUP(A1161,bd_lista!$A$3:$C$592,3,FALSE)</f>
        <v>ENTIDAD DIRECCIÓN DE LA TERMINAL DE BUSES DE TARIJA</v>
      </c>
      <c r="D1161" s="395" t="str">
        <f>+C1161</f>
        <v>ENTIDAD DIRECCIÓN DE LA TERMINAL DE BUSES DE TARIJA</v>
      </c>
      <c r="E1161" s="240" t="s">
        <v>1303</v>
      </c>
      <c r="F1161" s="241">
        <f ca="1">+IFERROR(INDEX('Hoja de Trabajo para listado'!$A$155:$Z$1048576,MATCH($A1161,'Hoja de Trabajo para listado'!$A$155:$A$1048576,0),MATCH((CUADRO!F$4&amp;$E1161),'Hoja de Trabajo para listado'!$A$151:$Z$151,0)),0)+IFERROR(INDEX('Hoja de Trabajo para listado'!$AB$155:$BA$1048576,MATCH($A1161,'Hoja de Trabajo para listado'!$AB$155:$AB$1048576,0),MATCH((CUADRO!F$4&amp;$E1161),'Hoja de Trabajo para listado'!$AB$151:$BA$151,0)),0)+IFERROR(INDEX('Hoja de Trabajo para listado'!$BC$155:$CB$1048576,MATCH($A1161,'Hoja de Trabajo para listado'!$BC$155:$BC$1048576,0),MATCH((CUADRO!F$4&amp;$E1161),'Hoja de Trabajo para listado'!$BC$151:$CB$151,0)),0)+IFERROR(INDEX('Hoja de Trabajo para listado'!$DE$153:$DG$274,MATCH($A1161,'Hoja de Trabajo para listado'!$DE$153:$DE$1048576,0),MATCH((CUADRO!F$4&amp;$E1161),'Hoja de Trabajo para listado'!$DE$151:$DG$151,0)),0)+IFERROR(INDEX('Hoja de Trabajo para listado'!$CD$155:$DC$1048576,MATCH($A1161,'Hoja de Trabajo para listado'!$CD$155:$CD$1048576,0),MATCH((CUADRO!F$4&amp;$E1161),'Hoja de Trabajo para listado'!$CD$151:$DC$151,0)),0)</f>
        <v>0</v>
      </c>
      <c r="G1161" s="241">
        <f ca="1">+IFERROR(INDEX('Hoja de Trabajo para listado'!$A$155:$Z$1048576,MATCH($A1161,'Hoja de Trabajo para listado'!$A$155:$A$1048576,0),MATCH((CUADRO!G$4&amp;$E1161),'Hoja de Trabajo para listado'!$A$151:$Z$151,0)),0)+IFERROR(INDEX('Hoja de Trabajo para listado'!$AB$155:$BA$1048576,MATCH($A1161,'Hoja de Trabajo para listado'!$AB$155:$AB$1048576,0),MATCH((CUADRO!G$4&amp;$E1161),'Hoja de Trabajo para listado'!$AB$151:$BA$151,0)),0)+IFERROR(INDEX('Hoja de Trabajo para listado'!$BC$155:$CB$1048576,MATCH($A1161,'Hoja de Trabajo para listado'!$BC$155:$BC$1048576,0),MATCH((CUADRO!G$4&amp;$E1161),'Hoja de Trabajo para listado'!$BC$151:$CB$151,0)),0)+IFERROR(INDEX('Hoja de Trabajo para listado'!$DE$153:$DG$274,MATCH($A1161,'Hoja de Trabajo para listado'!$DE$153:$DE$1048576,0),MATCH((CUADRO!G$4&amp;$E1161),'Hoja de Trabajo para listado'!$DE$151:$DG$151,0)),0)+IFERROR(INDEX('Hoja de Trabajo para listado'!$CD$155:$DC$1048576,MATCH($A1161,'Hoja de Trabajo para listado'!$CD$155:$CD$1048576,0),MATCH((CUADRO!G$4&amp;$E1161),'Hoja de Trabajo para listado'!$CD$151:$DC$151,0)),0)</f>
        <v>0</v>
      </c>
      <c r="H1161" s="241">
        <f ca="1">+IFERROR(INDEX('Hoja de Trabajo para listado'!$A$155:$Z$1048576,MATCH($A1161,'Hoja de Trabajo para listado'!$A$155:$A$1048576,0),MATCH((CUADRO!H$4&amp;$E1161),'Hoja de Trabajo para listado'!$A$151:$Z$151,0)),0)+IFERROR(INDEX('Hoja de Trabajo para listado'!$AB$155:$BA$1048576,MATCH($A1161,'Hoja de Trabajo para listado'!$AB$155:$AB$1048576,0),MATCH((CUADRO!H$4&amp;$E1161),'Hoja de Trabajo para listado'!$AB$151:$BA$151,0)),0)+IFERROR(INDEX('Hoja de Trabajo para listado'!$BC$155:$CB$1048576,MATCH($A1161,'Hoja de Trabajo para listado'!$BC$155:$BC$1048576,0),MATCH((CUADRO!H$4&amp;$E1161),'Hoja de Trabajo para listado'!$BC$151:$CB$151,0)),0)+IFERROR(INDEX('Hoja de Trabajo para listado'!$DE$153:$DG$274,MATCH($A1161,'Hoja de Trabajo para listado'!$DE$153:$DE$1048576,0),MATCH((CUADRO!H$4&amp;$E1161),'Hoja de Trabajo para listado'!$DE$151:$DG$151,0)),0)+IFERROR(INDEX('Hoja de Trabajo para listado'!$CD$155:$DC$1048576,MATCH($A1161,'Hoja de Trabajo para listado'!$CD$155:$CD$1048576,0),MATCH((CUADRO!H$4&amp;$E1161),'Hoja de Trabajo para listado'!$CD$151:$DC$151,0)),0)</f>
        <v>0</v>
      </c>
      <c r="I1161" s="241">
        <f ca="1">+IFERROR(INDEX('Hoja de Trabajo para listado'!$A$155:$Z$1048576,MATCH($A1161,'Hoja de Trabajo para listado'!$A$155:$A$1048576,0),MATCH((CUADRO!I$4&amp;$E1161),'Hoja de Trabajo para listado'!$A$151:$Z$151,0)),0)+IFERROR(INDEX('Hoja de Trabajo para listado'!$AB$155:$BA$1048576,MATCH($A1161,'Hoja de Trabajo para listado'!$AB$155:$AB$1048576,0),MATCH((CUADRO!I$4&amp;$E1161),'Hoja de Trabajo para listado'!$AB$151:$BA$151,0)),0)+IFERROR(INDEX('Hoja de Trabajo para listado'!$BC$155:$CB$1048576,MATCH($A1161,'Hoja de Trabajo para listado'!$BC$155:$BC$1048576,0),MATCH((CUADRO!I$4&amp;$E1161),'Hoja de Trabajo para listado'!$BC$151:$CB$151,0)),0)+IFERROR(INDEX('Hoja de Trabajo para listado'!$DE$153:$DG$274,MATCH($A1161,'Hoja de Trabajo para listado'!$DE$153:$DE$1048576,0),MATCH((CUADRO!I$4&amp;$E1161),'Hoja de Trabajo para listado'!$DE$151:$DG$151,0)),0)+IFERROR(INDEX('Hoja de Trabajo para listado'!$CD$155:$DC$1048576,MATCH($A1161,'Hoja de Trabajo para listado'!$CD$155:$CD$1048576,0),MATCH((CUADRO!I$4&amp;$E1161),'Hoja de Trabajo para listado'!$CD$151:$DC$151,0)),0)</f>
        <v>0</v>
      </c>
      <c r="J1161" s="241">
        <f ca="1">+IFERROR(INDEX('Hoja de Trabajo para listado'!$A$155:$Z$1048576,MATCH($A1161,'Hoja de Trabajo para listado'!$A$155:$A$1048576,0),MATCH((CUADRO!J$4&amp;$E1161),'Hoja de Trabajo para listado'!$A$151:$Z$151,0)),0)+IFERROR(INDEX('Hoja de Trabajo para listado'!$AB$155:$BA$1048576,MATCH($A1161,'Hoja de Trabajo para listado'!$AB$155:$AB$1048576,0),MATCH((CUADRO!J$4&amp;$E1161),'Hoja de Trabajo para listado'!$AB$151:$BA$151,0)),0)+IFERROR(INDEX('Hoja de Trabajo para listado'!$BC$155:$CB$1048576,MATCH($A1161,'Hoja de Trabajo para listado'!$BC$155:$BC$1048576,0),MATCH((CUADRO!J$4&amp;$E1161),'Hoja de Trabajo para listado'!$BC$151:$CB$151,0)),0)+IFERROR(INDEX('Hoja de Trabajo para listado'!$DE$153:$DG$274,MATCH($A1161,'Hoja de Trabajo para listado'!$DE$153:$DE$1048576,0),MATCH((CUADRO!J$4&amp;$E1161),'Hoja de Trabajo para listado'!$DE$151:$DG$151,0)),0)+IFERROR(INDEX('Hoja de Trabajo para listado'!$CD$155:$DC$1048576,MATCH($A1161,'Hoja de Trabajo para listado'!$CD$155:$CD$1048576,0),MATCH((CUADRO!J$4&amp;$E1161),'Hoja de Trabajo para listado'!$CD$151:$DC$151,0)),0)</f>
        <v>0</v>
      </c>
      <c r="K1161" s="241">
        <f ca="1">+IFERROR(INDEX('Hoja de Trabajo para listado'!$A$155:$Z$1048576,MATCH($A1161,'Hoja de Trabajo para listado'!$A$155:$A$1048576,0),MATCH((CUADRO!K$4&amp;$E1161),'Hoja de Trabajo para listado'!$A$151:$Z$151,0)),0)+IFERROR(INDEX('Hoja de Trabajo para listado'!$AB$155:$BA$1048576,MATCH($A1161,'Hoja de Trabajo para listado'!$AB$155:$AB$1048576,0),MATCH((CUADRO!K$4&amp;$E1161),'Hoja de Trabajo para listado'!$AB$151:$BA$151,0)),0)+IFERROR(INDEX('Hoja de Trabajo para listado'!$BC$155:$CB$1048576,MATCH($A1161,'Hoja de Trabajo para listado'!$BC$155:$BC$1048576,0),MATCH((CUADRO!K$4&amp;$E1161),'Hoja de Trabajo para listado'!$BC$151:$CB$151,0)),0)+IFERROR(INDEX('Hoja de Trabajo para listado'!$DE$153:$DG$274,MATCH($A1161,'Hoja de Trabajo para listado'!$DE$153:$DE$1048576,0),MATCH((CUADRO!K$4&amp;$E1161),'Hoja de Trabajo para listado'!$DE$151:$DG$151,0)),0)+IFERROR(INDEX('Hoja de Trabajo para listado'!$CD$155:$DC$1048576,MATCH($A1161,'Hoja de Trabajo para listado'!$CD$155:$CD$1048576,0),MATCH((CUADRO!K$4&amp;$E1161),'Hoja de Trabajo para listado'!$CD$151:$DC$151,0)),0)</f>
        <v>0</v>
      </c>
      <c r="L1161" s="241">
        <f ca="1">+IFERROR(INDEX('Hoja de Trabajo para listado'!$A$155:$Z$1048576,MATCH($A1161,'Hoja de Trabajo para listado'!$A$155:$A$1048576,0),MATCH((CUADRO!L$4&amp;$E1161),'Hoja de Trabajo para listado'!$A$151:$Z$151,0)),0)+IFERROR(INDEX('Hoja de Trabajo para listado'!$AB$155:$BA$1048576,MATCH($A1161,'Hoja de Trabajo para listado'!$AB$155:$AB$1048576,0),MATCH((CUADRO!L$4&amp;$E1161),'Hoja de Trabajo para listado'!$AB$151:$BA$151,0)),0)+IFERROR(INDEX('Hoja de Trabajo para listado'!$BC$155:$CB$1048576,MATCH($A1161,'Hoja de Trabajo para listado'!$BC$155:$BC$1048576,0),MATCH((CUADRO!L$4&amp;$E1161),'Hoja de Trabajo para listado'!$BC$151:$CB$151,0)),0)+IFERROR(INDEX('Hoja de Trabajo para listado'!$DE$153:$DG$274,MATCH($A1161,'Hoja de Trabajo para listado'!$DE$153:$DE$1048576,0),MATCH((CUADRO!L$4&amp;$E1161),'Hoja de Trabajo para listado'!$DE$151:$DG$151,0)),0)+IFERROR(INDEX('Hoja de Trabajo para listado'!$CD$155:$DC$1048576,MATCH($A1161,'Hoja de Trabajo para listado'!$CD$155:$CD$1048576,0),MATCH((CUADRO!L$4&amp;$E1161),'Hoja de Trabajo para listado'!$CD$151:$DC$151,0)),0)</f>
        <v>0</v>
      </c>
      <c r="M1161" s="241">
        <f ca="1">+IFERROR(INDEX('Hoja de Trabajo para listado'!$A$155:$Z$1048576,MATCH($A1161,'Hoja de Trabajo para listado'!$A$155:$A$1048576,0),MATCH((CUADRO!M$4&amp;$E1161),'Hoja de Trabajo para listado'!$A$151:$Z$151,0)),0)+IFERROR(INDEX('Hoja de Trabajo para listado'!$AB$155:$BA$1048576,MATCH($A1161,'Hoja de Trabajo para listado'!$AB$155:$AB$1048576,0),MATCH((CUADRO!M$4&amp;$E1161),'Hoja de Trabajo para listado'!$AB$151:$BA$151,0)),0)+IFERROR(INDEX('Hoja de Trabajo para listado'!$BC$155:$CB$1048576,MATCH($A1161,'Hoja de Trabajo para listado'!$BC$155:$BC$1048576,0),MATCH((CUADRO!M$4&amp;$E1161),'Hoja de Trabajo para listado'!$BC$151:$CB$151,0)),0)+IFERROR(INDEX('Hoja de Trabajo para listado'!$DE$153:$DG$274,MATCH($A1161,'Hoja de Trabajo para listado'!$DE$153:$DE$1048576,0),MATCH((CUADRO!M$4&amp;$E1161),'Hoja de Trabajo para listado'!$DE$151:$DG$151,0)),0)+IFERROR(INDEX('Hoja de Trabajo para listado'!$CD$155:$DC$1048576,MATCH($A1161,'Hoja de Trabajo para listado'!$CD$155:$CD$1048576,0),MATCH((CUADRO!M$4&amp;$E1161),'Hoja de Trabajo para listado'!$CD$151:$DC$151,0)),0)</f>
        <v>0</v>
      </c>
      <c r="N1161" s="241">
        <f ca="1">+IFERROR(INDEX('Hoja de Trabajo para listado'!$A$155:$Z$1048576,MATCH($A1161,'Hoja de Trabajo para listado'!$A$155:$A$1048576,0),MATCH((CUADRO!N$4&amp;$E1161),'Hoja de Trabajo para listado'!$A$151:$Z$151,0)),0)+IFERROR(INDEX('Hoja de Trabajo para listado'!$AB$155:$BA$1048576,MATCH($A1161,'Hoja de Trabajo para listado'!$AB$155:$AB$1048576,0),MATCH((CUADRO!N$4&amp;$E1161),'Hoja de Trabajo para listado'!$AB$151:$BA$151,0)),0)+IFERROR(INDEX('Hoja de Trabajo para listado'!$BC$155:$CB$1048576,MATCH($A1161,'Hoja de Trabajo para listado'!$BC$155:$BC$1048576,0),MATCH((CUADRO!N$4&amp;$E1161),'Hoja de Trabajo para listado'!$BC$151:$CB$151,0)),0)+IFERROR(INDEX('Hoja de Trabajo para listado'!$DE$153:$DG$274,MATCH($A1161,'Hoja de Trabajo para listado'!$DE$153:$DE$1048576,0),MATCH((CUADRO!N$4&amp;$E1161),'Hoja de Trabajo para listado'!$DE$151:$DG$151,0)),0)+IFERROR(INDEX('Hoja de Trabajo para listado'!$CD$155:$DC$1048576,MATCH($A1161,'Hoja de Trabajo para listado'!$CD$155:$CD$1048576,0),MATCH((CUADRO!N$4&amp;$E1161),'Hoja de Trabajo para listado'!$CD$151:$DC$151,0)),0)</f>
        <v>0</v>
      </c>
      <c r="O1161" s="241">
        <f ca="1">+IFERROR(INDEX('Hoja de Trabajo para listado'!$A$155:$Z$1048576,MATCH($A1161,'Hoja de Trabajo para listado'!$A$155:$A$1048576,0),MATCH((CUADRO!O$4&amp;$E1161),'Hoja de Trabajo para listado'!$A$151:$Z$151,0)),0)+IFERROR(INDEX('Hoja de Trabajo para listado'!$AB$155:$BA$1048576,MATCH($A1161,'Hoja de Trabajo para listado'!$AB$155:$AB$1048576,0),MATCH((CUADRO!O$4&amp;$E1161),'Hoja de Trabajo para listado'!$AB$151:$BA$151,0)),0)+IFERROR(INDEX('Hoja de Trabajo para listado'!$BC$155:$CB$1048576,MATCH($A1161,'Hoja de Trabajo para listado'!$BC$155:$BC$1048576,0),MATCH((CUADRO!O$4&amp;$E1161),'Hoja de Trabajo para listado'!$BC$151:$CB$151,0)),0)+IFERROR(INDEX('Hoja de Trabajo para listado'!$DE$153:$DG$274,MATCH($A1161,'Hoja de Trabajo para listado'!$DE$153:$DE$1048576,0),MATCH((CUADRO!O$4&amp;$E1161),'Hoja de Trabajo para listado'!$DE$151:$DG$151,0)),0)+IFERROR(INDEX('Hoja de Trabajo para listado'!$CD$155:$DC$1048576,MATCH($A1161,'Hoja de Trabajo para listado'!$CD$155:$CD$1048576,0),MATCH((CUADRO!O$4&amp;$E1161),'Hoja de Trabajo para listado'!$CD$151:$DC$151,0)),0)</f>
        <v>0</v>
      </c>
      <c r="P1161" s="241">
        <f ca="1">+IFERROR(INDEX('Hoja de Trabajo para listado'!$A$155:$Z$1048576,MATCH($A1161,'Hoja de Trabajo para listado'!$A$155:$A$1048576,0),MATCH((CUADRO!P$4&amp;$E1161),'Hoja de Trabajo para listado'!$A$151:$Z$151,0)),0)+IFERROR(INDEX('Hoja de Trabajo para listado'!$AB$155:$BA$1048576,MATCH($A1161,'Hoja de Trabajo para listado'!$AB$155:$AB$1048576,0),MATCH((CUADRO!P$4&amp;$E1161),'Hoja de Trabajo para listado'!$AB$151:$BA$151,0)),0)+IFERROR(INDEX('Hoja de Trabajo para listado'!$BC$155:$CB$1048576,MATCH($A1161,'Hoja de Trabajo para listado'!$BC$155:$BC$1048576,0),MATCH((CUADRO!P$4&amp;$E1161),'Hoja de Trabajo para listado'!$BC$151:$CB$151,0)),0)+IFERROR(INDEX('Hoja de Trabajo para listado'!$DE$153:$DG$274,MATCH($A1161,'Hoja de Trabajo para listado'!$DE$153:$DE$1048576,0),MATCH((CUADRO!P$4&amp;$E1161),'Hoja de Trabajo para listado'!$DE$151:$DG$151,0)),0)+IFERROR(INDEX('Hoja de Trabajo para listado'!$CD$155:$DC$1048576,MATCH($A1161,'Hoja de Trabajo para listado'!$CD$155:$CD$1048576,0),MATCH((CUADRO!P$4&amp;$E1161),'Hoja de Trabajo para listado'!$CD$151:$DC$151,0)),0)</f>
        <v>0</v>
      </c>
      <c r="Q1161" s="241">
        <f ca="1">+IFERROR(INDEX('Hoja de Trabajo para listado'!$A$155:$Z$1048576,MATCH($A1161,'Hoja de Trabajo para listado'!$A$155:$A$1048576,0),MATCH((CUADRO!Q$4&amp;$E1161),'Hoja de Trabajo para listado'!$A$151:$Z$151,0)),0)+IFERROR(INDEX('Hoja de Trabajo para listado'!$AB$155:$BA$1048576,MATCH($A1161,'Hoja de Trabajo para listado'!$AB$155:$AB$1048576,0),MATCH((CUADRO!Q$4&amp;$E1161),'Hoja de Trabajo para listado'!$AB$151:$BA$151,0)),0)+IFERROR(INDEX('Hoja de Trabajo para listado'!$BC$155:$CB$1048576,MATCH($A1161,'Hoja de Trabajo para listado'!$BC$155:$BC$1048576,0),MATCH((CUADRO!Q$4&amp;$E1161),'Hoja de Trabajo para listado'!$BC$151:$CB$151,0)),0)+IFERROR(INDEX('Hoja de Trabajo para listado'!$DE$153:$DG$274,MATCH($A1161,'Hoja de Trabajo para listado'!$DE$153:$DE$1048576,0),MATCH((CUADRO!Q$4&amp;$E1161),'Hoja de Trabajo para listado'!$DE$151:$DG$151,0)),0)+IFERROR(INDEX('Hoja de Trabajo para listado'!$CD$155:$DC$1048576,MATCH($A1161,'Hoja de Trabajo para listado'!$CD$155:$CD$1048576,0),MATCH((CUADRO!Q$4&amp;$E1161),'Hoja de Trabajo para listado'!$CD$151:$DC$151,0)),0)</f>
        <v>0</v>
      </c>
      <c r="R1161" s="241">
        <f t="shared" ref="R1161:R1182" ca="1" si="43">+SUM(F1161:Q1161)</f>
        <v>0</v>
      </c>
      <c r="S1161" s="247"/>
      <c r="T1161" s="241">
        <f ca="1">+T1162</f>
        <v>0</v>
      </c>
      <c r="U1161" s="240">
        <f t="shared" ref="U1161:U1182" si="44">+IF(E1161="Débitos",1,2)</f>
        <v>1</v>
      </c>
      <c r="V1161" s="327" t="str">
        <f>+VLOOKUP(A1161,bd_lista!$A$3:$E$592,5,FALSE)</f>
        <v>Instituciones Descentralizadas Municipales</v>
      </c>
      <c r="W1161" s="397" t="str">
        <f>+V1161</f>
        <v>Instituciones Descentralizadas Municipales</v>
      </c>
      <c r="X1161" s="240">
        <f>+VLOOKUP(A1161,[4]Sheet1!$A$13:$D$744,4,FALSE)</f>
        <v>0</v>
      </c>
      <c r="Y1161" s="240" t="e">
        <f>+VLOOKUP(X1161,bd_lista!$A$3:$C$592,3,FALSE)</f>
        <v>#N/A</v>
      </c>
      <c r="Z1161" s="290">
        <f>+X1161</f>
        <v>0</v>
      </c>
      <c r="AA1161" s="291" t="e">
        <f>+Y1161</f>
        <v>#N/A</v>
      </c>
    </row>
    <row r="1162" spans="1:27" customFormat="1" ht="27" hidden="1" customHeight="1">
      <c r="A1162" s="32">
        <v>2333</v>
      </c>
      <c r="B1162" s="394"/>
      <c r="C1162" s="245" t="str">
        <f>+VLOOKUP(A1162,bd_lista!$A$3:$C$592,3,FALSE)</f>
        <v>ENTIDAD DIRECCIÓN DE LA TERMINAL DE BUSES DE TARIJA</v>
      </c>
      <c r="D1162" s="396"/>
      <c r="E1162" s="242" t="s">
        <v>1304</v>
      </c>
      <c r="F1162" s="241">
        <f ca="1">+IFERROR(INDEX('Hoja de Trabajo para listado'!$A$155:$Z$1048576,MATCH($A1162,'Hoja de Trabajo para listado'!$A$155:$A$1048576,0),MATCH((CUADRO!F$4&amp;$E1162),'Hoja de Trabajo para listado'!$A$151:$Z$151,0)),0)+IFERROR(INDEX('Hoja de Trabajo para listado'!$AB$155:$BA$1048576,MATCH($A1162,'Hoja de Trabajo para listado'!$AB$155:$AB$1048576,0),MATCH((CUADRO!F$4&amp;$E1162),'Hoja de Trabajo para listado'!$AB$151:$BA$151,0)),0)+IFERROR(INDEX('Hoja de Trabajo para listado'!$BC$155:$CB$1048576,MATCH($A1162,'Hoja de Trabajo para listado'!$BC$155:$BC$1048576,0),MATCH((CUADRO!F$4&amp;$E1162),'Hoja de Trabajo para listado'!$BC$151:$CB$151,0)),0)+IFERROR(INDEX('Hoja de Trabajo para listado'!$DE$153:$DG$274,MATCH($A1162,'Hoja de Trabajo para listado'!$DE$153:$DE$1048576,0),MATCH((CUADRO!F$4&amp;$E1162),'Hoja de Trabajo para listado'!$DE$151:$DG$151,0)),0)+IFERROR(INDEX('Hoja de Trabajo para listado'!$CD$155:$DC$1048576,MATCH($A1162,'Hoja de Trabajo para listado'!$CD$155:$CD$1048576,0),MATCH((CUADRO!F$4&amp;$E1162),'Hoja de Trabajo para listado'!$CD$151:$DC$151,0)),0)</f>
        <v>0</v>
      </c>
      <c r="G1162" s="241">
        <f ca="1">+IFERROR(INDEX('Hoja de Trabajo para listado'!$A$155:$Z$1048576,MATCH($A1162,'Hoja de Trabajo para listado'!$A$155:$A$1048576,0),MATCH((CUADRO!G$4&amp;$E1162),'Hoja de Trabajo para listado'!$A$151:$Z$151,0)),0)+IFERROR(INDEX('Hoja de Trabajo para listado'!$AB$155:$BA$1048576,MATCH($A1162,'Hoja de Trabajo para listado'!$AB$155:$AB$1048576,0),MATCH((CUADRO!G$4&amp;$E1162),'Hoja de Trabajo para listado'!$AB$151:$BA$151,0)),0)+IFERROR(INDEX('Hoja de Trabajo para listado'!$BC$155:$CB$1048576,MATCH($A1162,'Hoja de Trabajo para listado'!$BC$155:$BC$1048576,0),MATCH((CUADRO!G$4&amp;$E1162),'Hoja de Trabajo para listado'!$BC$151:$CB$151,0)),0)+IFERROR(INDEX('Hoja de Trabajo para listado'!$DE$153:$DG$274,MATCH($A1162,'Hoja de Trabajo para listado'!$DE$153:$DE$1048576,0),MATCH((CUADRO!G$4&amp;$E1162),'Hoja de Trabajo para listado'!$DE$151:$DG$151,0)),0)+IFERROR(INDEX('Hoja de Trabajo para listado'!$CD$155:$DC$1048576,MATCH($A1162,'Hoja de Trabajo para listado'!$CD$155:$CD$1048576,0),MATCH((CUADRO!G$4&amp;$E1162),'Hoja de Trabajo para listado'!$CD$151:$DC$151,0)),0)</f>
        <v>0</v>
      </c>
      <c r="H1162" s="241">
        <f ca="1">+IFERROR(INDEX('Hoja de Trabajo para listado'!$A$155:$Z$1048576,MATCH($A1162,'Hoja de Trabajo para listado'!$A$155:$A$1048576,0),MATCH((CUADRO!H$4&amp;$E1162),'Hoja de Trabajo para listado'!$A$151:$Z$151,0)),0)+IFERROR(INDEX('Hoja de Trabajo para listado'!$AB$155:$BA$1048576,MATCH($A1162,'Hoja de Trabajo para listado'!$AB$155:$AB$1048576,0),MATCH((CUADRO!H$4&amp;$E1162),'Hoja de Trabajo para listado'!$AB$151:$BA$151,0)),0)+IFERROR(INDEX('Hoja de Trabajo para listado'!$BC$155:$CB$1048576,MATCH($A1162,'Hoja de Trabajo para listado'!$BC$155:$BC$1048576,0),MATCH((CUADRO!H$4&amp;$E1162),'Hoja de Trabajo para listado'!$BC$151:$CB$151,0)),0)+IFERROR(INDEX('Hoja de Trabajo para listado'!$DE$153:$DG$274,MATCH($A1162,'Hoja de Trabajo para listado'!$DE$153:$DE$1048576,0),MATCH((CUADRO!H$4&amp;$E1162),'Hoja de Trabajo para listado'!$DE$151:$DG$151,0)),0)+IFERROR(INDEX('Hoja de Trabajo para listado'!$CD$155:$DC$1048576,MATCH($A1162,'Hoja de Trabajo para listado'!$CD$155:$CD$1048576,0),MATCH((CUADRO!H$4&amp;$E1162),'Hoja de Trabajo para listado'!$CD$151:$DC$151,0)),0)</f>
        <v>0</v>
      </c>
      <c r="I1162" s="241">
        <f ca="1">+IFERROR(INDEX('Hoja de Trabajo para listado'!$A$155:$Z$1048576,MATCH($A1162,'Hoja de Trabajo para listado'!$A$155:$A$1048576,0),MATCH((CUADRO!I$4&amp;$E1162),'Hoja de Trabajo para listado'!$A$151:$Z$151,0)),0)+IFERROR(INDEX('Hoja de Trabajo para listado'!$AB$155:$BA$1048576,MATCH($A1162,'Hoja de Trabajo para listado'!$AB$155:$AB$1048576,0),MATCH((CUADRO!I$4&amp;$E1162),'Hoja de Trabajo para listado'!$AB$151:$BA$151,0)),0)+IFERROR(INDEX('Hoja de Trabajo para listado'!$BC$155:$CB$1048576,MATCH($A1162,'Hoja de Trabajo para listado'!$BC$155:$BC$1048576,0),MATCH((CUADRO!I$4&amp;$E1162),'Hoja de Trabajo para listado'!$BC$151:$CB$151,0)),0)+IFERROR(INDEX('Hoja de Trabajo para listado'!$DE$153:$DG$274,MATCH($A1162,'Hoja de Trabajo para listado'!$DE$153:$DE$1048576,0),MATCH((CUADRO!I$4&amp;$E1162),'Hoja de Trabajo para listado'!$DE$151:$DG$151,0)),0)+IFERROR(INDEX('Hoja de Trabajo para listado'!$CD$155:$DC$1048576,MATCH($A1162,'Hoja de Trabajo para listado'!$CD$155:$CD$1048576,0),MATCH((CUADRO!I$4&amp;$E1162),'Hoja de Trabajo para listado'!$CD$151:$DC$151,0)),0)</f>
        <v>0</v>
      </c>
      <c r="J1162" s="241">
        <f ca="1">+IFERROR(INDEX('Hoja de Trabajo para listado'!$A$155:$Z$1048576,MATCH($A1162,'Hoja de Trabajo para listado'!$A$155:$A$1048576,0),MATCH((CUADRO!J$4&amp;$E1162),'Hoja de Trabajo para listado'!$A$151:$Z$151,0)),0)+IFERROR(INDEX('Hoja de Trabajo para listado'!$AB$155:$BA$1048576,MATCH($A1162,'Hoja de Trabajo para listado'!$AB$155:$AB$1048576,0),MATCH((CUADRO!J$4&amp;$E1162),'Hoja de Trabajo para listado'!$AB$151:$BA$151,0)),0)+IFERROR(INDEX('Hoja de Trabajo para listado'!$BC$155:$CB$1048576,MATCH($A1162,'Hoja de Trabajo para listado'!$BC$155:$BC$1048576,0),MATCH((CUADRO!J$4&amp;$E1162),'Hoja de Trabajo para listado'!$BC$151:$CB$151,0)),0)+IFERROR(INDEX('Hoja de Trabajo para listado'!$DE$153:$DG$274,MATCH($A1162,'Hoja de Trabajo para listado'!$DE$153:$DE$1048576,0),MATCH((CUADRO!J$4&amp;$E1162),'Hoja de Trabajo para listado'!$DE$151:$DG$151,0)),0)+IFERROR(INDEX('Hoja de Trabajo para listado'!$CD$155:$DC$1048576,MATCH($A1162,'Hoja de Trabajo para listado'!$CD$155:$CD$1048576,0),MATCH((CUADRO!J$4&amp;$E1162),'Hoja de Trabajo para listado'!$CD$151:$DC$151,0)),0)</f>
        <v>0</v>
      </c>
      <c r="K1162" s="241">
        <f ca="1">+IFERROR(INDEX('Hoja de Trabajo para listado'!$A$155:$Z$1048576,MATCH($A1162,'Hoja de Trabajo para listado'!$A$155:$A$1048576,0),MATCH((CUADRO!K$4&amp;$E1162),'Hoja de Trabajo para listado'!$A$151:$Z$151,0)),0)+IFERROR(INDEX('Hoja de Trabajo para listado'!$AB$155:$BA$1048576,MATCH($A1162,'Hoja de Trabajo para listado'!$AB$155:$AB$1048576,0),MATCH((CUADRO!K$4&amp;$E1162),'Hoja de Trabajo para listado'!$AB$151:$BA$151,0)),0)+IFERROR(INDEX('Hoja de Trabajo para listado'!$BC$155:$CB$1048576,MATCH($A1162,'Hoja de Trabajo para listado'!$BC$155:$BC$1048576,0),MATCH((CUADRO!K$4&amp;$E1162),'Hoja de Trabajo para listado'!$BC$151:$CB$151,0)),0)+IFERROR(INDEX('Hoja de Trabajo para listado'!$DE$153:$DG$274,MATCH($A1162,'Hoja de Trabajo para listado'!$DE$153:$DE$1048576,0),MATCH((CUADRO!K$4&amp;$E1162),'Hoja de Trabajo para listado'!$DE$151:$DG$151,0)),0)+IFERROR(INDEX('Hoja de Trabajo para listado'!$CD$155:$DC$1048576,MATCH($A1162,'Hoja de Trabajo para listado'!$CD$155:$CD$1048576,0),MATCH((CUADRO!K$4&amp;$E1162),'Hoja de Trabajo para listado'!$CD$151:$DC$151,0)),0)</f>
        <v>0</v>
      </c>
      <c r="L1162" s="241">
        <f ca="1">+IFERROR(INDEX('Hoja de Trabajo para listado'!$A$155:$Z$1048576,MATCH($A1162,'Hoja de Trabajo para listado'!$A$155:$A$1048576,0),MATCH((CUADRO!L$4&amp;$E1162),'Hoja de Trabajo para listado'!$A$151:$Z$151,0)),0)+IFERROR(INDEX('Hoja de Trabajo para listado'!$AB$155:$BA$1048576,MATCH($A1162,'Hoja de Trabajo para listado'!$AB$155:$AB$1048576,0),MATCH((CUADRO!L$4&amp;$E1162),'Hoja de Trabajo para listado'!$AB$151:$BA$151,0)),0)+IFERROR(INDEX('Hoja de Trabajo para listado'!$BC$155:$CB$1048576,MATCH($A1162,'Hoja de Trabajo para listado'!$BC$155:$BC$1048576,0),MATCH((CUADRO!L$4&amp;$E1162),'Hoja de Trabajo para listado'!$BC$151:$CB$151,0)),0)+IFERROR(INDEX('Hoja de Trabajo para listado'!$DE$153:$DG$274,MATCH($A1162,'Hoja de Trabajo para listado'!$DE$153:$DE$1048576,0),MATCH((CUADRO!L$4&amp;$E1162),'Hoja de Trabajo para listado'!$DE$151:$DG$151,0)),0)+IFERROR(INDEX('Hoja de Trabajo para listado'!$CD$155:$DC$1048576,MATCH($A1162,'Hoja de Trabajo para listado'!$CD$155:$CD$1048576,0),MATCH((CUADRO!L$4&amp;$E1162),'Hoja de Trabajo para listado'!$CD$151:$DC$151,0)),0)</f>
        <v>0</v>
      </c>
      <c r="M1162" s="241">
        <f ca="1">+IFERROR(INDEX('Hoja de Trabajo para listado'!$A$155:$Z$1048576,MATCH($A1162,'Hoja de Trabajo para listado'!$A$155:$A$1048576,0),MATCH((CUADRO!M$4&amp;$E1162),'Hoja de Trabajo para listado'!$A$151:$Z$151,0)),0)+IFERROR(INDEX('Hoja de Trabajo para listado'!$AB$155:$BA$1048576,MATCH($A1162,'Hoja de Trabajo para listado'!$AB$155:$AB$1048576,0),MATCH((CUADRO!M$4&amp;$E1162),'Hoja de Trabajo para listado'!$AB$151:$BA$151,0)),0)+IFERROR(INDEX('Hoja de Trabajo para listado'!$BC$155:$CB$1048576,MATCH($A1162,'Hoja de Trabajo para listado'!$BC$155:$BC$1048576,0),MATCH((CUADRO!M$4&amp;$E1162),'Hoja de Trabajo para listado'!$BC$151:$CB$151,0)),0)+IFERROR(INDEX('Hoja de Trabajo para listado'!$DE$153:$DG$274,MATCH($A1162,'Hoja de Trabajo para listado'!$DE$153:$DE$1048576,0),MATCH((CUADRO!M$4&amp;$E1162),'Hoja de Trabajo para listado'!$DE$151:$DG$151,0)),0)+IFERROR(INDEX('Hoja de Trabajo para listado'!$CD$155:$DC$1048576,MATCH($A1162,'Hoja de Trabajo para listado'!$CD$155:$CD$1048576,0),MATCH((CUADRO!M$4&amp;$E1162),'Hoja de Trabajo para listado'!$CD$151:$DC$151,0)),0)</f>
        <v>0</v>
      </c>
      <c r="N1162" s="241">
        <f ca="1">+IFERROR(INDEX('Hoja de Trabajo para listado'!$A$155:$Z$1048576,MATCH($A1162,'Hoja de Trabajo para listado'!$A$155:$A$1048576,0),MATCH((CUADRO!N$4&amp;$E1162),'Hoja de Trabajo para listado'!$A$151:$Z$151,0)),0)+IFERROR(INDEX('Hoja de Trabajo para listado'!$AB$155:$BA$1048576,MATCH($A1162,'Hoja de Trabajo para listado'!$AB$155:$AB$1048576,0),MATCH((CUADRO!N$4&amp;$E1162),'Hoja de Trabajo para listado'!$AB$151:$BA$151,0)),0)+IFERROR(INDEX('Hoja de Trabajo para listado'!$BC$155:$CB$1048576,MATCH($A1162,'Hoja de Trabajo para listado'!$BC$155:$BC$1048576,0),MATCH((CUADRO!N$4&amp;$E1162),'Hoja de Trabajo para listado'!$BC$151:$CB$151,0)),0)+IFERROR(INDEX('Hoja de Trabajo para listado'!$DE$153:$DG$274,MATCH($A1162,'Hoja de Trabajo para listado'!$DE$153:$DE$1048576,0),MATCH((CUADRO!N$4&amp;$E1162),'Hoja de Trabajo para listado'!$DE$151:$DG$151,0)),0)+IFERROR(INDEX('Hoja de Trabajo para listado'!$CD$155:$DC$1048576,MATCH($A1162,'Hoja de Trabajo para listado'!$CD$155:$CD$1048576,0),MATCH((CUADRO!N$4&amp;$E1162),'Hoja de Trabajo para listado'!$CD$151:$DC$151,0)),0)</f>
        <v>0</v>
      </c>
      <c r="O1162" s="241">
        <f ca="1">+IFERROR(INDEX('Hoja de Trabajo para listado'!$A$155:$Z$1048576,MATCH($A1162,'Hoja de Trabajo para listado'!$A$155:$A$1048576,0),MATCH((CUADRO!O$4&amp;$E1162),'Hoja de Trabajo para listado'!$A$151:$Z$151,0)),0)+IFERROR(INDEX('Hoja de Trabajo para listado'!$AB$155:$BA$1048576,MATCH($A1162,'Hoja de Trabajo para listado'!$AB$155:$AB$1048576,0),MATCH((CUADRO!O$4&amp;$E1162),'Hoja de Trabajo para listado'!$AB$151:$BA$151,0)),0)+IFERROR(INDEX('Hoja de Trabajo para listado'!$BC$155:$CB$1048576,MATCH($A1162,'Hoja de Trabajo para listado'!$BC$155:$BC$1048576,0),MATCH((CUADRO!O$4&amp;$E1162),'Hoja de Trabajo para listado'!$BC$151:$CB$151,0)),0)+IFERROR(INDEX('Hoja de Trabajo para listado'!$DE$153:$DG$274,MATCH($A1162,'Hoja de Trabajo para listado'!$DE$153:$DE$1048576,0),MATCH((CUADRO!O$4&amp;$E1162),'Hoja de Trabajo para listado'!$DE$151:$DG$151,0)),0)+IFERROR(INDEX('Hoja de Trabajo para listado'!$CD$155:$DC$1048576,MATCH($A1162,'Hoja de Trabajo para listado'!$CD$155:$CD$1048576,0),MATCH((CUADRO!O$4&amp;$E1162),'Hoja de Trabajo para listado'!$CD$151:$DC$151,0)),0)</f>
        <v>0</v>
      </c>
      <c r="P1162" s="241">
        <f ca="1">+IFERROR(INDEX('Hoja de Trabajo para listado'!$A$155:$Z$1048576,MATCH($A1162,'Hoja de Trabajo para listado'!$A$155:$A$1048576,0),MATCH((CUADRO!P$4&amp;$E1162),'Hoja de Trabajo para listado'!$A$151:$Z$151,0)),0)+IFERROR(INDEX('Hoja de Trabajo para listado'!$AB$155:$BA$1048576,MATCH($A1162,'Hoja de Trabajo para listado'!$AB$155:$AB$1048576,0),MATCH((CUADRO!P$4&amp;$E1162),'Hoja de Trabajo para listado'!$AB$151:$BA$151,0)),0)+IFERROR(INDEX('Hoja de Trabajo para listado'!$BC$155:$CB$1048576,MATCH($A1162,'Hoja de Trabajo para listado'!$BC$155:$BC$1048576,0),MATCH((CUADRO!P$4&amp;$E1162),'Hoja de Trabajo para listado'!$BC$151:$CB$151,0)),0)+IFERROR(INDEX('Hoja de Trabajo para listado'!$DE$153:$DG$274,MATCH($A1162,'Hoja de Trabajo para listado'!$DE$153:$DE$1048576,0),MATCH((CUADRO!P$4&amp;$E1162),'Hoja de Trabajo para listado'!$DE$151:$DG$151,0)),0)+IFERROR(INDEX('Hoja de Trabajo para listado'!$CD$155:$DC$1048576,MATCH($A1162,'Hoja de Trabajo para listado'!$CD$155:$CD$1048576,0),MATCH((CUADRO!P$4&amp;$E1162),'Hoja de Trabajo para listado'!$CD$151:$DC$151,0)),0)</f>
        <v>0</v>
      </c>
      <c r="Q1162" s="241">
        <f ca="1">+IFERROR(INDEX('Hoja de Trabajo para listado'!$A$155:$Z$1048576,MATCH($A1162,'Hoja de Trabajo para listado'!$A$155:$A$1048576,0),MATCH((CUADRO!Q$4&amp;$E1162),'Hoja de Trabajo para listado'!$A$151:$Z$151,0)),0)+IFERROR(INDEX('Hoja de Trabajo para listado'!$AB$155:$BA$1048576,MATCH($A1162,'Hoja de Trabajo para listado'!$AB$155:$AB$1048576,0),MATCH((CUADRO!Q$4&amp;$E1162),'Hoja de Trabajo para listado'!$AB$151:$BA$151,0)),0)+IFERROR(INDEX('Hoja de Trabajo para listado'!$BC$155:$CB$1048576,MATCH($A1162,'Hoja de Trabajo para listado'!$BC$155:$BC$1048576,0),MATCH((CUADRO!Q$4&amp;$E1162),'Hoja de Trabajo para listado'!$BC$151:$CB$151,0)),0)+IFERROR(INDEX('Hoja de Trabajo para listado'!$DE$153:$DG$274,MATCH($A1162,'Hoja de Trabajo para listado'!$DE$153:$DE$1048576,0),MATCH((CUADRO!Q$4&amp;$E1162),'Hoja de Trabajo para listado'!$DE$151:$DG$151,0)),0)+IFERROR(INDEX('Hoja de Trabajo para listado'!$CD$155:$DC$1048576,MATCH($A1162,'Hoja de Trabajo para listado'!$CD$155:$CD$1048576,0),MATCH((CUADRO!Q$4&amp;$E1162),'Hoja de Trabajo para listado'!$CD$151:$DC$151,0)),0)</f>
        <v>0</v>
      </c>
      <c r="R1162" s="241">
        <f t="shared" ca="1" si="43"/>
        <v>0</v>
      </c>
      <c r="S1162" s="247">
        <f ca="1">+R1161+R1162</f>
        <v>0</v>
      </c>
      <c r="T1162" s="241">
        <f ca="1">+S1162</f>
        <v>0</v>
      </c>
      <c r="U1162" s="240">
        <f t="shared" si="44"/>
        <v>2</v>
      </c>
      <c r="V1162" s="327" t="str">
        <f>+VLOOKUP(A1162,bd_lista!$A$3:$E$592,5,FALSE)</f>
        <v>Instituciones Descentralizadas Municipales</v>
      </c>
      <c r="W1162" s="398"/>
      <c r="X1162" s="240">
        <f>+VLOOKUP(A1162,[4]Sheet1!$A$13:$D$744,4,FALSE)</f>
        <v>0</v>
      </c>
      <c r="Y1162" s="240" t="e">
        <f>+VLOOKUP(X1162,bd_lista!$A$3:$C$592,3,FALSE)</f>
        <v>#N/A</v>
      </c>
      <c r="Z1162" s="288"/>
      <c r="AA1162" s="289"/>
    </row>
    <row r="1163" spans="1:27" customFormat="1" ht="27" hidden="1" customHeight="1">
      <c r="A1163" s="32">
        <v>2334</v>
      </c>
      <c r="B1163" s="393">
        <f>+A1163</f>
        <v>2334</v>
      </c>
      <c r="C1163" s="245" t="str">
        <f>+VLOOKUP(A1163,bd_lista!$A$3:$C$592,3,FALSE)</f>
        <v>ENTIDAD DESCENTRALIZADA MUNICIPAL DE MAQUINARIA Y EQUIPO</v>
      </c>
      <c r="D1163" s="395" t="str">
        <f>+C1163</f>
        <v>ENTIDAD DESCENTRALIZADA MUNICIPAL DE MAQUINARIA Y EQUIPO</v>
      </c>
      <c r="E1163" s="240" t="s">
        <v>1303</v>
      </c>
      <c r="F1163" s="241">
        <f ca="1">+IFERROR(INDEX('Hoja de Trabajo para listado'!$A$155:$Z$1048576,MATCH($A1163,'Hoja de Trabajo para listado'!$A$155:$A$1048576,0),MATCH((CUADRO!F$4&amp;$E1163),'Hoja de Trabajo para listado'!$A$151:$Z$151,0)),0)+IFERROR(INDEX('Hoja de Trabajo para listado'!$AB$155:$BA$1048576,MATCH($A1163,'Hoja de Trabajo para listado'!$AB$155:$AB$1048576,0),MATCH((CUADRO!F$4&amp;$E1163),'Hoja de Trabajo para listado'!$AB$151:$BA$151,0)),0)+IFERROR(INDEX('Hoja de Trabajo para listado'!$BC$155:$CB$1048576,MATCH($A1163,'Hoja de Trabajo para listado'!$BC$155:$BC$1048576,0),MATCH((CUADRO!F$4&amp;$E1163),'Hoja de Trabajo para listado'!$BC$151:$CB$151,0)),0)+IFERROR(INDEX('Hoja de Trabajo para listado'!$DE$153:$DG$274,MATCH($A1163,'Hoja de Trabajo para listado'!$DE$153:$DE$1048576,0),MATCH((CUADRO!F$4&amp;$E1163),'Hoja de Trabajo para listado'!$DE$151:$DG$151,0)),0)+IFERROR(INDEX('Hoja de Trabajo para listado'!$CD$155:$DC$1048576,MATCH($A1163,'Hoja de Trabajo para listado'!$CD$155:$CD$1048576,0),MATCH((CUADRO!F$4&amp;$E1163),'Hoja de Trabajo para listado'!$CD$151:$DC$151,0)),0)</f>
        <v>0</v>
      </c>
      <c r="G1163" s="241">
        <f ca="1">+IFERROR(INDEX('Hoja de Trabajo para listado'!$A$155:$Z$1048576,MATCH($A1163,'Hoja de Trabajo para listado'!$A$155:$A$1048576,0),MATCH((CUADRO!G$4&amp;$E1163),'Hoja de Trabajo para listado'!$A$151:$Z$151,0)),0)+IFERROR(INDEX('Hoja de Trabajo para listado'!$AB$155:$BA$1048576,MATCH($A1163,'Hoja de Trabajo para listado'!$AB$155:$AB$1048576,0),MATCH((CUADRO!G$4&amp;$E1163),'Hoja de Trabajo para listado'!$AB$151:$BA$151,0)),0)+IFERROR(INDEX('Hoja de Trabajo para listado'!$BC$155:$CB$1048576,MATCH($A1163,'Hoja de Trabajo para listado'!$BC$155:$BC$1048576,0),MATCH((CUADRO!G$4&amp;$E1163),'Hoja de Trabajo para listado'!$BC$151:$CB$151,0)),0)+IFERROR(INDEX('Hoja de Trabajo para listado'!$DE$153:$DG$274,MATCH($A1163,'Hoja de Trabajo para listado'!$DE$153:$DE$1048576,0),MATCH((CUADRO!G$4&amp;$E1163),'Hoja de Trabajo para listado'!$DE$151:$DG$151,0)),0)+IFERROR(INDEX('Hoja de Trabajo para listado'!$CD$155:$DC$1048576,MATCH($A1163,'Hoja de Trabajo para listado'!$CD$155:$CD$1048576,0),MATCH((CUADRO!G$4&amp;$E1163),'Hoja de Trabajo para listado'!$CD$151:$DC$151,0)),0)</f>
        <v>0</v>
      </c>
      <c r="H1163" s="241">
        <f ca="1">+IFERROR(INDEX('Hoja de Trabajo para listado'!$A$155:$Z$1048576,MATCH($A1163,'Hoja de Trabajo para listado'!$A$155:$A$1048576,0),MATCH((CUADRO!H$4&amp;$E1163),'Hoja de Trabajo para listado'!$A$151:$Z$151,0)),0)+IFERROR(INDEX('Hoja de Trabajo para listado'!$AB$155:$BA$1048576,MATCH($A1163,'Hoja de Trabajo para listado'!$AB$155:$AB$1048576,0),MATCH((CUADRO!H$4&amp;$E1163),'Hoja de Trabajo para listado'!$AB$151:$BA$151,0)),0)+IFERROR(INDEX('Hoja de Trabajo para listado'!$BC$155:$CB$1048576,MATCH($A1163,'Hoja de Trabajo para listado'!$BC$155:$BC$1048576,0),MATCH((CUADRO!H$4&amp;$E1163),'Hoja de Trabajo para listado'!$BC$151:$CB$151,0)),0)+IFERROR(INDEX('Hoja de Trabajo para listado'!$DE$153:$DG$274,MATCH($A1163,'Hoja de Trabajo para listado'!$DE$153:$DE$1048576,0),MATCH((CUADRO!H$4&amp;$E1163),'Hoja de Trabajo para listado'!$DE$151:$DG$151,0)),0)+IFERROR(INDEX('Hoja de Trabajo para listado'!$CD$155:$DC$1048576,MATCH($A1163,'Hoja de Trabajo para listado'!$CD$155:$CD$1048576,0),MATCH((CUADRO!H$4&amp;$E1163),'Hoja de Trabajo para listado'!$CD$151:$DC$151,0)),0)</f>
        <v>0</v>
      </c>
      <c r="I1163" s="241">
        <f ca="1">+IFERROR(INDEX('Hoja de Trabajo para listado'!$A$155:$Z$1048576,MATCH($A1163,'Hoja de Trabajo para listado'!$A$155:$A$1048576,0),MATCH((CUADRO!I$4&amp;$E1163),'Hoja de Trabajo para listado'!$A$151:$Z$151,0)),0)+IFERROR(INDEX('Hoja de Trabajo para listado'!$AB$155:$BA$1048576,MATCH($A1163,'Hoja de Trabajo para listado'!$AB$155:$AB$1048576,0),MATCH((CUADRO!I$4&amp;$E1163),'Hoja de Trabajo para listado'!$AB$151:$BA$151,0)),0)+IFERROR(INDEX('Hoja de Trabajo para listado'!$BC$155:$CB$1048576,MATCH($A1163,'Hoja de Trabajo para listado'!$BC$155:$BC$1048576,0),MATCH((CUADRO!I$4&amp;$E1163),'Hoja de Trabajo para listado'!$BC$151:$CB$151,0)),0)+IFERROR(INDEX('Hoja de Trabajo para listado'!$DE$153:$DG$274,MATCH($A1163,'Hoja de Trabajo para listado'!$DE$153:$DE$1048576,0),MATCH((CUADRO!I$4&amp;$E1163),'Hoja de Trabajo para listado'!$DE$151:$DG$151,0)),0)+IFERROR(INDEX('Hoja de Trabajo para listado'!$CD$155:$DC$1048576,MATCH($A1163,'Hoja de Trabajo para listado'!$CD$155:$CD$1048576,0),MATCH((CUADRO!I$4&amp;$E1163),'Hoja de Trabajo para listado'!$CD$151:$DC$151,0)),0)</f>
        <v>0</v>
      </c>
      <c r="J1163" s="241">
        <f ca="1">+IFERROR(INDEX('Hoja de Trabajo para listado'!$A$155:$Z$1048576,MATCH($A1163,'Hoja de Trabajo para listado'!$A$155:$A$1048576,0),MATCH((CUADRO!J$4&amp;$E1163),'Hoja de Trabajo para listado'!$A$151:$Z$151,0)),0)+IFERROR(INDEX('Hoja de Trabajo para listado'!$AB$155:$BA$1048576,MATCH($A1163,'Hoja de Trabajo para listado'!$AB$155:$AB$1048576,0),MATCH((CUADRO!J$4&amp;$E1163),'Hoja de Trabajo para listado'!$AB$151:$BA$151,0)),0)+IFERROR(INDEX('Hoja de Trabajo para listado'!$BC$155:$CB$1048576,MATCH($A1163,'Hoja de Trabajo para listado'!$BC$155:$BC$1048576,0),MATCH((CUADRO!J$4&amp;$E1163),'Hoja de Trabajo para listado'!$BC$151:$CB$151,0)),0)+IFERROR(INDEX('Hoja de Trabajo para listado'!$DE$153:$DG$274,MATCH($A1163,'Hoja de Trabajo para listado'!$DE$153:$DE$1048576,0),MATCH((CUADRO!J$4&amp;$E1163),'Hoja de Trabajo para listado'!$DE$151:$DG$151,0)),0)+IFERROR(INDEX('Hoja de Trabajo para listado'!$CD$155:$DC$1048576,MATCH($A1163,'Hoja de Trabajo para listado'!$CD$155:$CD$1048576,0),MATCH((CUADRO!J$4&amp;$E1163),'Hoja de Trabajo para listado'!$CD$151:$DC$151,0)),0)</f>
        <v>0</v>
      </c>
      <c r="K1163" s="241">
        <f ca="1">+IFERROR(INDEX('Hoja de Trabajo para listado'!$A$155:$Z$1048576,MATCH($A1163,'Hoja de Trabajo para listado'!$A$155:$A$1048576,0),MATCH((CUADRO!K$4&amp;$E1163),'Hoja de Trabajo para listado'!$A$151:$Z$151,0)),0)+IFERROR(INDEX('Hoja de Trabajo para listado'!$AB$155:$BA$1048576,MATCH($A1163,'Hoja de Trabajo para listado'!$AB$155:$AB$1048576,0),MATCH((CUADRO!K$4&amp;$E1163),'Hoja de Trabajo para listado'!$AB$151:$BA$151,0)),0)+IFERROR(INDEX('Hoja de Trabajo para listado'!$BC$155:$CB$1048576,MATCH($A1163,'Hoja de Trabajo para listado'!$BC$155:$BC$1048576,0),MATCH((CUADRO!K$4&amp;$E1163),'Hoja de Trabajo para listado'!$BC$151:$CB$151,0)),0)+IFERROR(INDEX('Hoja de Trabajo para listado'!$DE$153:$DG$274,MATCH($A1163,'Hoja de Trabajo para listado'!$DE$153:$DE$1048576,0),MATCH((CUADRO!K$4&amp;$E1163),'Hoja de Trabajo para listado'!$DE$151:$DG$151,0)),0)+IFERROR(INDEX('Hoja de Trabajo para listado'!$CD$155:$DC$1048576,MATCH($A1163,'Hoja de Trabajo para listado'!$CD$155:$CD$1048576,0),MATCH((CUADRO!K$4&amp;$E1163),'Hoja de Trabajo para listado'!$CD$151:$DC$151,0)),0)</f>
        <v>0</v>
      </c>
      <c r="L1163" s="241">
        <f ca="1">+IFERROR(INDEX('Hoja de Trabajo para listado'!$A$155:$Z$1048576,MATCH($A1163,'Hoja de Trabajo para listado'!$A$155:$A$1048576,0),MATCH((CUADRO!L$4&amp;$E1163),'Hoja de Trabajo para listado'!$A$151:$Z$151,0)),0)+IFERROR(INDEX('Hoja de Trabajo para listado'!$AB$155:$BA$1048576,MATCH($A1163,'Hoja de Trabajo para listado'!$AB$155:$AB$1048576,0),MATCH((CUADRO!L$4&amp;$E1163),'Hoja de Trabajo para listado'!$AB$151:$BA$151,0)),0)+IFERROR(INDEX('Hoja de Trabajo para listado'!$BC$155:$CB$1048576,MATCH($A1163,'Hoja de Trabajo para listado'!$BC$155:$BC$1048576,0),MATCH((CUADRO!L$4&amp;$E1163),'Hoja de Trabajo para listado'!$BC$151:$CB$151,0)),0)+IFERROR(INDEX('Hoja de Trabajo para listado'!$DE$153:$DG$274,MATCH($A1163,'Hoja de Trabajo para listado'!$DE$153:$DE$1048576,0),MATCH((CUADRO!L$4&amp;$E1163),'Hoja de Trabajo para listado'!$DE$151:$DG$151,0)),0)+IFERROR(INDEX('Hoja de Trabajo para listado'!$CD$155:$DC$1048576,MATCH($A1163,'Hoja de Trabajo para listado'!$CD$155:$CD$1048576,0),MATCH((CUADRO!L$4&amp;$E1163),'Hoja de Trabajo para listado'!$CD$151:$DC$151,0)),0)</f>
        <v>0</v>
      </c>
      <c r="M1163" s="241">
        <f ca="1">+IFERROR(INDEX('Hoja de Trabajo para listado'!$A$155:$Z$1048576,MATCH($A1163,'Hoja de Trabajo para listado'!$A$155:$A$1048576,0),MATCH((CUADRO!M$4&amp;$E1163),'Hoja de Trabajo para listado'!$A$151:$Z$151,0)),0)+IFERROR(INDEX('Hoja de Trabajo para listado'!$AB$155:$BA$1048576,MATCH($A1163,'Hoja de Trabajo para listado'!$AB$155:$AB$1048576,0),MATCH((CUADRO!M$4&amp;$E1163),'Hoja de Trabajo para listado'!$AB$151:$BA$151,0)),0)+IFERROR(INDEX('Hoja de Trabajo para listado'!$BC$155:$CB$1048576,MATCH($A1163,'Hoja de Trabajo para listado'!$BC$155:$BC$1048576,0),MATCH((CUADRO!M$4&amp;$E1163),'Hoja de Trabajo para listado'!$BC$151:$CB$151,0)),0)+IFERROR(INDEX('Hoja de Trabajo para listado'!$DE$153:$DG$274,MATCH($A1163,'Hoja de Trabajo para listado'!$DE$153:$DE$1048576,0),MATCH((CUADRO!M$4&amp;$E1163),'Hoja de Trabajo para listado'!$DE$151:$DG$151,0)),0)+IFERROR(INDEX('Hoja de Trabajo para listado'!$CD$155:$DC$1048576,MATCH($A1163,'Hoja de Trabajo para listado'!$CD$155:$CD$1048576,0),MATCH((CUADRO!M$4&amp;$E1163),'Hoja de Trabajo para listado'!$CD$151:$DC$151,0)),0)</f>
        <v>0</v>
      </c>
      <c r="N1163" s="241">
        <f ca="1">+IFERROR(INDEX('Hoja de Trabajo para listado'!$A$155:$Z$1048576,MATCH($A1163,'Hoja de Trabajo para listado'!$A$155:$A$1048576,0),MATCH((CUADRO!N$4&amp;$E1163),'Hoja de Trabajo para listado'!$A$151:$Z$151,0)),0)+IFERROR(INDEX('Hoja de Trabajo para listado'!$AB$155:$BA$1048576,MATCH($A1163,'Hoja de Trabajo para listado'!$AB$155:$AB$1048576,0),MATCH((CUADRO!N$4&amp;$E1163),'Hoja de Trabajo para listado'!$AB$151:$BA$151,0)),0)+IFERROR(INDEX('Hoja de Trabajo para listado'!$BC$155:$CB$1048576,MATCH($A1163,'Hoja de Trabajo para listado'!$BC$155:$BC$1048576,0),MATCH((CUADRO!N$4&amp;$E1163),'Hoja de Trabajo para listado'!$BC$151:$CB$151,0)),0)+IFERROR(INDEX('Hoja de Trabajo para listado'!$DE$153:$DG$274,MATCH($A1163,'Hoja de Trabajo para listado'!$DE$153:$DE$1048576,0),MATCH((CUADRO!N$4&amp;$E1163),'Hoja de Trabajo para listado'!$DE$151:$DG$151,0)),0)+IFERROR(INDEX('Hoja de Trabajo para listado'!$CD$155:$DC$1048576,MATCH($A1163,'Hoja de Trabajo para listado'!$CD$155:$CD$1048576,0),MATCH((CUADRO!N$4&amp;$E1163),'Hoja de Trabajo para listado'!$CD$151:$DC$151,0)),0)</f>
        <v>0</v>
      </c>
      <c r="O1163" s="241">
        <f ca="1">+IFERROR(INDEX('Hoja de Trabajo para listado'!$A$155:$Z$1048576,MATCH($A1163,'Hoja de Trabajo para listado'!$A$155:$A$1048576,0),MATCH((CUADRO!O$4&amp;$E1163),'Hoja de Trabajo para listado'!$A$151:$Z$151,0)),0)+IFERROR(INDEX('Hoja de Trabajo para listado'!$AB$155:$BA$1048576,MATCH($A1163,'Hoja de Trabajo para listado'!$AB$155:$AB$1048576,0),MATCH((CUADRO!O$4&amp;$E1163),'Hoja de Trabajo para listado'!$AB$151:$BA$151,0)),0)+IFERROR(INDEX('Hoja de Trabajo para listado'!$BC$155:$CB$1048576,MATCH($A1163,'Hoja de Trabajo para listado'!$BC$155:$BC$1048576,0),MATCH((CUADRO!O$4&amp;$E1163),'Hoja de Trabajo para listado'!$BC$151:$CB$151,0)),0)+IFERROR(INDEX('Hoja de Trabajo para listado'!$DE$153:$DG$274,MATCH($A1163,'Hoja de Trabajo para listado'!$DE$153:$DE$1048576,0),MATCH((CUADRO!O$4&amp;$E1163),'Hoja de Trabajo para listado'!$DE$151:$DG$151,0)),0)+IFERROR(INDEX('Hoja de Trabajo para listado'!$CD$155:$DC$1048576,MATCH($A1163,'Hoja de Trabajo para listado'!$CD$155:$CD$1048576,0),MATCH((CUADRO!O$4&amp;$E1163),'Hoja de Trabajo para listado'!$CD$151:$DC$151,0)),0)</f>
        <v>0</v>
      </c>
      <c r="P1163" s="241">
        <f ca="1">+IFERROR(INDEX('Hoja de Trabajo para listado'!$A$155:$Z$1048576,MATCH($A1163,'Hoja de Trabajo para listado'!$A$155:$A$1048576,0),MATCH((CUADRO!P$4&amp;$E1163),'Hoja de Trabajo para listado'!$A$151:$Z$151,0)),0)+IFERROR(INDEX('Hoja de Trabajo para listado'!$AB$155:$BA$1048576,MATCH($A1163,'Hoja de Trabajo para listado'!$AB$155:$AB$1048576,0),MATCH((CUADRO!P$4&amp;$E1163),'Hoja de Trabajo para listado'!$AB$151:$BA$151,0)),0)+IFERROR(INDEX('Hoja de Trabajo para listado'!$BC$155:$CB$1048576,MATCH($A1163,'Hoja de Trabajo para listado'!$BC$155:$BC$1048576,0),MATCH((CUADRO!P$4&amp;$E1163),'Hoja de Trabajo para listado'!$BC$151:$CB$151,0)),0)+IFERROR(INDEX('Hoja de Trabajo para listado'!$DE$153:$DG$274,MATCH($A1163,'Hoja de Trabajo para listado'!$DE$153:$DE$1048576,0),MATCH((CUADRO!P$4&amp;$E1163),'Hoja de Trabajo para listado'!$DE$151:$DG$151,0)),0)+IFERROR(INDEX('Hoja de Trabajo para listado'!$CD$155:$DC$1048576,MATCH($A1163,'Hoja de Trabajo para listado'!$CD$155:$CD$1048576,0),MATCH((CUADRO!P$4&amp;$E1163),'Hoja de Trabajo para listado'!$CD$151:$DC$151,0)),0)</f>
        <v>0</v>
      </c>
      <c r="Q1163" s="241">
        <f ca="1">+IFERROR(INDEX('Hoja de Trabajo para listado'!$A$155:$Z$1048576,MATCH($A1163,'Hoja de Trabajo para listado'!$A$155:$A$1048576,0),MATCH((CUADRO!Q$4&amp;$E1163),'Hoja de Trabajo para listado'!$A$151:$Z$151,0)),0)+IFERROR(INDEX('Hoja de Trabajo para listado'!$AB$155:$BA$1048576,MATCH($A1163,'Hoja de Trabajo para listado'!$AB$155:$AB$1048576,0),MATCH((CUADRO!Q$4&amp;$E1163),'Hoja de Trabajo para listado'!$AB$151:$BA$151,0)),0)+IFERROR(INDEX('Hoja de Trabajo para listado'!$BC$155:$CB$1048576,MATCH($A1163,'Hoja de Trabajo para listado'!$BC$155:$BC$1048576,0),MATCH((CUADRO!Q$4&amp;$E1163),'Hoja de Trabajo para listado'!$BC$151:$CB$151,0)),0)+IFERROR(INDEX('Hoja de Trabajo para listado'!$DE$153:$DG$274,MATCH($A1163,'Hoja de Trabajo para listado'!$DE$153:$DE$1048576,0),MATCH((CUADRO!Q$4&amp;$E1163),'Hoja de Trabajo para listado'!$DE$151:$DG$151,0)),0)+IFERROR(INDEX('Hoja de Trabajo para listado'!$CD$155:$DC$1048576,MATCH($A1163,'Hoja de Trabajo para listado'!$CD$155:$CD$1048576,0),MATCH((CUADRO!Q$4&amp;$E1163),'Hoja de Trabajo para listado'!$CD$151:$DC$151,0)),0)</f>
        <v>0</v>
      </c>
      <c r="R1163" s="241">
        <f t="shared" ca="1" si="43"/>
        <v>0</v>
      </c>
      <c r="S1163" s="247"/>
      <c r="T1163" s="241">
        <f ca="1">+T1164</f>
        <v>0</v>
      </c>
      <c r="U1163" s="240">
        <f t="shared" si="44"/>
        <v>1</v>
      </c>
      <c r="V1163" s="327" t="str">
        <f>+VLOOKUP(A1163,bd_lista!$A$3:$E$592,5,FALSE)</f>
        <v>Empresas Municipales</v>
      </c>
      <c r="W1163" s="397" t="str">
        <f>+V1163</f>
        <v>Empresas Municipales</v>
      </c>
      <c r="X1163" s="240">
        <f>+VLOOKUP(A1163,[4]Sheet1!$A$13:$D$744,4,FALSE)</f>
        <v>0</v>
      </c>
      <c r="Y1163" s="240" t="e">
        <f>+VLOOKUP(X1163,bd_lista!$A$3:$C$592,3,FALSE)</f>
        <v>#N/A</v>
      </c>
      <c r="Z1163" s="290">
        <f>+X1163</f>
        <v>0</v>
      </c>
      <c r="AA1163" s="315" t="e">
        <f>+Y1163</f>
        <v>#N/A</v>
      </c>
    </row>
    <row r="1164" spans="1:27" customFormat="1" ht="27" hidden="1" customHeight="1">
      <c r="A1164" s="32">
        <v>2334</v>
      </c>
      <c r="B1164" s="394"/>
      <c r="C1164" s="245" t="str">
        <f>+VLOOKUP(A1164,bd_lista!$A$3:$C$592,3,FALSE)</f>
        <v>ENTIDAD DESCENTRALIZADA MUNICIPAL DE MAQUINARIA Y EQUIPO</v>
      </c>
      <c r="D1164" s="396"/>
      <c r="E1164" s="242" t="s">
        <v>1304</v>
      </c>
      <c r="F1164" s="241">
        <f ca="1">+IFERROR(INDEX('Hoja de Trabajo para listado'!$A$155:$Z$1048576,MATCH($A1164,'Hoja de Trabajo para listado'!$A$155:$A$1048576,0),MATCH((CUADRO!F$4&amp;$E1164),'Hoja de Trabajo para listado'!$A$151:$Z$151,0)),0)+IFERROR(INDEX('Hoja de Trabajo para listado'!$AB$155:$BA$1048576,MATCH($A1164,'Hoja de Trabajo para listado'!$AB$155:$AB$1048576,0),MATCH((CUADRO!F$4&amp;$E1164),'Hoja de Trabajo para listado'!$AB$151:$BA$151,0)),0)+IFERROR(INDEX('Hoja de Trabajo para listado'!$BC$155:$CB$1048576,MATCH($A1164,'Hoja de Trabajo para listado'!$BC$155:$BC$1048576,0),MATCH((CUADRO!F$4&amp;$E1164),'Hoja de Trabajo para listado'!$BC$151:$CB$151,0)),0)+IFERROR(INDEX('Hoja de Trabajo para listado'!$DE$153:$DG$274,MATCH($A1164,'Hoja de Trabajo para listado'!$DE$153:$DE$1048576,0),MATCH((CUADRO!F$4&amp;$E1164),'Hoja de Trabajo para listado'!$DE$151:$DG$151,0)),0)+IFERROR(INDEX('Hoja de Trabajo para listado'!$CD$155:$DC$1048576,MATCH($A1164,'Hoja de Trabajo para listado'!$CD$155:$CD$1048576,0),MATCH((CUADRO!F$4&amp;$E1164),'Hoja de Trabajo para listado'!$CD$151:$DC$151,0)),0)</f>
        <v>0</v>
      </c>
      <c r="G1164" s="241">
        <f ca="1">+IFERROR(INDEX('Hoja de Trabajo para listado'!$A$155:$Z$1048576,MATCH($A1164,'Hoja de Trabajo para listado'!$A$155:$A$1048576,0),MATCH((CUADRO!G$4&amp;$E1164),'Hoja de Trabajo para listado'!$A$151:$Z$151,0)),0)+IFERROR(INDEX('Hoja de Trabajo para listado'!$AB$155:$BA$1048576,MATCH($A1164,'Hoja de Trabajo para listado'!$AB$155:$AB$1048576,0),MATCH((CUADRO!G$4&amp;$E1164),'Hoja de Trabajo para listado'!$AB$151:$BA$151,0)),0)+IFERROR(INDEX('Hoja de Trabajo para listado'!$BC$155:$CB$1048576,MATCH($A1164,'Hoja de Trabajo para listado'!$BC$155:$BC$1048576,0),MATCH((CUADRO!G$4&amp;$E1164),'Hoja de Trabajo para listado'!$BC$151:$CB$151,0)),0)+IFERROR(INDEX('Hoja de Trabajo para listado'!$DE$153:$DG$274,MATCH($A1164,'Hoja de Trabajo para listado'!$DE$153:$DE$1048576,0),MATCH((CUADRO!G$4&amp;$E1164),'Hoja de Trabajo para listado'!$DE$151:$DG$151,0)),0)+IFERROR(INDEX('Hoja de Trabajo para listado'!$CD$155:$DC$1048576,MATCH($A1164,'Hoja de Trabajo para listado'!$CD$155:$CD$1048576,0),MATCH((CUADRO!G$4&amp;$E1164),'Hoja de Trabajo para listado'!$CD$151:$DC$151,0)),0)</f>
        <v>0</v>
      </c>
      <c r="H1164" s="241">
        <f ca="1">+IFERROR(INDEX('Hoja de Trabajo para listado'!$A$155:$Z$1048576,MATCH($A1164,'Hoja de Trabajo para listado'!$A$155:$A$1048576,0),MATCH((CUADRO!H$4&amp;$E1164),'Hoja de Trabajo para listado'!$A$151:$Z$151,0)),0)+IFERROR(INDEX('Hoja de Trabajo para listado'!$AB$155:$BA$1048576,MATCH($A1164,'Hoja de Trabajo para listado'!$AB$155:$AB$1048576,0),MATCH((CUADRO!H$4&amp;$E1164),'Hoja de Trabajo para listado'!$AB$151:$BA$151,0)),0)+IFERROR(INDEX('Hoja de Trabajo para listado'!$BC$155:$CB$1048576,MATCH($A1164,'Hoja de Trabajo para listado'!$BC$155:$BC$1048576,0),MATCH((CUADRO!H$4&amp;$E1164),'Hoja de Trabajo para listado'!$BC$151:$CB$151,0)),0)+IFERROR(INDEX('Hoja de Trabajo para listado'!$DE$153:$DG$274,MATCH($A1164,'Hoja de Trabajo para listado'!$DE$153:$DE$1048576,0),MATCH((CUADRO!H$4&amp;$E1164),'Hoja de Trabajo para listado'!$DE$151:$DG$151,0)),0)+IFERROR(INDEX('Hoja de Trabajo para listado'!$CD$155:$DC$1048576,MATCH($A1164,'Hoja de Trabajo para listado'!$CD$155:$CD$1048576,0),MATCH((CUADRO!H$4&amp;$E1164),'Hoja de Trabajo para listado'!$CD$151:$DC$151,0)),0)</f>
        <v>0</v>
      </c>
      <c r="I1164" s="241">
        <f ca="1">+IFERROR(INDEX('Hoja de Trabajo para listado'!$A$155:$Z$1048576,MATCH($A1164,'Hoja de Trabajo para listado'!$A$155:$A$1048576,0),MATCH((CUADRO!I$4&amp;$E1164),'Hoja de Trabajo para listado'!$A$151:$Z$151,0)),0)+IFERROR(INDEX('Hoja de Trabajo para listado'!$AB$155:$BA$1048576,MATCH($A1164,'Hoja de Trabajo para listado'!$AB$155:$AB$1048576,0),MATCH((CUADRO!I$4&amp;$E1164),'Hoja de Trabajo para listado'!$AB$151:$BA$151,0)),0)+IFERROR(INDEX('Hoja de Trabajo para listado'!$BC$155:$CB$1048576,MATCH($A1164,'Hoja de Trabajo para listado'!$BC$155:$BC$1048576,0),MATCH((CUADRO!I$4&amp;$E1164),'Hoja de Trabajo para listado'!$BC$151:$CB$151,0)),0)+IFERROR(INDEX('Hoja de Trabajo para listado'!$DE$153:$DG$274,MATCH($A1164,'Hoja de Trabajo para listado'!$DE$153:$DE$1048576,0),MATCH((CUADRO!I$4&amp;$E1164),'Hoja de Trabajo para listado'!$DE$151:$DG$151,0)),0)+IFERROR(INDEX('Hoja de Trabajo para listado'!$CD$155:$DC$1048576,MATCH($A1164,'Hoja de Trabajo para listado'!$CD$155:$CD$1048576,0),MATCH((CUADRO!I$4&amp;$E1164),'Hoja de Trabajo para listado'!$CD$151:$DC$151,0)),0)</f>
        <v>0</v>
      </c>
      <c r="J1164" s="241">
        <f ca="1">+IFERROR(INDEX('Hoja de Trabajo para listado'!$A$155:$Z$1048576,MATCH($A1164,'Hoja de Trabajo para listado'!$A$155:$A$1048576,0),MATCH((CUADRO!J$4&amp;$E1164),'Hoja de Trabajo para listado'!$A$151:$Z$151,0)),0)+IFERROR(INDEX('Hoja de Trabajo para listado'!$AB$155:$BA$1048576,MATCH($A1164,'Hoja de Trabajo para listado'!$AB$155:$AB$1048576,0),MATCH((CUADRO!J$4&amp;$E1164),'Hoja de Trabajo para listado'!$AB$151:$BA$151,0)),0)+IFERROR(INDEX('Hoja de Trabajo para listado'!$BC$155:$CB$1048576,MATCH($A1164,'Hoja de Trabajo para listado'!$BC$155:$BC$1048576,0),MATCH((CUADRO!J$4&amp;$E1164),'Hoja de Trabajo para listado'!$BC$151:$CB$151,0)),0)+IFERROR(INDEX('Hoja de Trabajo para listado'!$DE$153:$DG$274,MATCH($A1164,'Hoja de Trabajo para listado'!$DE$153:$DE$1048576,0),MATCH((CUADRO!J$4&amp;$E1164),'Hoja de Trabajo para listado'!$DE$151:$DG$151,0)),0)+IFERROR(INDEX('Hoja de Trabajo para listado'!$CD$155:$DC$1048576,MATCH($A1164,'Hoja de Trabajo para listado'!$CD$155:$CD$1048576,0),MATCH((CUADRO!J$4&amp;$E1164),'Hoja de Trabajo para listado'!$CD$151:$DC$151,0)),0)</f>
        <v>0</v>
      </c>
      <c r="K1164" s="241">
        <f ca="1">+IFERROR(INDEX('Hoja de Trabajo para listado'!$A$155:$Z$1048576,MATCH($A1164,'Hoja de Trabajo para listado'!$A$155:$A$1048576,0),MATCH((CUADRO!K$4&amp;$E1164),'Hoja de Trabajo para listado'!$A$151:$Z$151,0)),0)+IFERROR(INDEX('Hoja de Trabajo para listado'!$AB$155:$BA$1048576,MATCH($A1164,'Hoja de Trabajo para listado'!$AB$155:$AB$1048576,0),MATCH((CUADRO!K$4&amp;$E1164),'Hoja de Trabajo para listado'!$AB$151:$BA$151,0)),0)+IFERROR(INDEX('Hoja de Trabajo para listado'!$BC$155:$CB$1048576,MATCH($A1164,'Hoja de Trabajo para listado'!$BC$155:$BC$1048576,0),MATCH((CUADRO!K$4&amp;$E1164),'Hoja de Trabajo para listado'!$BC$151:$CB$151,0)),0)+IFERROR(INDEX('Hoja de Trabajo para listado'!$DE$153:$DG$274,MATCH($A1164,'Hoja de Trabajo para listado'!$DE$153:$DE$1048576,0),MATCH((CUADRO!K$4&amp;$E1164),'Hoja de Trabajo para listado'!$DE$151:$DG$151,0)),0)+IFERROR(INDEX('Hoja de Trabajo para listado'!$CD$155:$DC$1048576,MATCH($A1164,'Hoja de Trabajo para listado'!$CD$155:$CD$1048576,0),MATCH((CUADRO!K$4&amp;$E1164),'Hoja de Trabajo para listado'!$CD$151:$DC$151,0)),0)</f>
        <v>0</v>
      </c>
      <c r="L1164" s="241">
        <f ca="1">+IFERROR(INDEX('Hoja de Trabajo para listado'!$A$155:$Z$1048576,MATCH($A1164,'Hoja de Trabajo para listado'!$A$155:$A$1048576,0),MATCH((CUADRO!L$4&amp;$E1164),'Hoja de Trabajo para listado'!$A$151:$Z$151,0)),0)+IFERROR(INDEX('Hoja de Trabajo para listado'!$AB$155:$BA$1048576,MATCH($A1164,'Hoja de Trabajo para listado'!$AB$155:$AB$1048576,0),MATCH((CUADRO!L$4&amp;$E1164),'Hoja de Trabajo para listado'!$AB$151:$BA$151,0)),0)+IFERROR(INDEX('Hoja de Trabajo para listado'!$BC$155:$CB$1048576,MATCH($A1164,'Hoja de Trabajo para listado'!$BC$155:$BC$1048576,0),MATCH((CUADRO!L$4&amp;$E1164),'Hoja de Trabajo para listado'!$BC$151:$CB$151,0)),0)+IFERROR(INDEX('Hoja de Trabajo para listado'!$DE$153:$DG$274,MATCH($A1164,'Hoja de Trabajo para listado'!$DE$153:$DE$1048576,0),MATCH((CUADRO!L$4&amp;$E1164),'Hoja de Trabajo para listado'!$DE$151:$DG$151,0)),0)+IFERROR(INDEX('Hoja de Trabajo para listado'!$CD$155:$DC$1048576,MATCH($A1164,'Hoja de Trabajo para listado'!$CD$155:$CD$1048576,0),MATCH((CUADRO!L$4&amp;$E1164),'Hoja de Trabajo para listado'!$CD$151:$DC$151,0)),0)</f>
        <v>0</v>
      </c>
      <c r="M1164" s="241">
        <f ca="1">+IFERROR(INDEX('Hoja de Trabajo para listado'!$A$155:$Z$1048576,MATCH($A1164,'Hoja de Trabajo para listado'!$A$155:$A$1048576,0),MATCH((CUADRO!M$4&amp;$E1164),'Hoja de Trabajo para listado'!$A$151:$Z$151,0)),0)+IFERROR(INDEX('Hoja de Trabajo para listado'!$AB$155:$BA$1048576,MATCH($A1164,'Hoja de Trabajo para listado'!$AB$155:$AB$1048576,0),MATCH((CUADRO!M$4&amp;$E1164),'Hoja de Trabajo para listado'!$AB$151:$BA$151,0)),0)+IFERROR(INDEX('Hoja de Trabajo para listado'!$BC$155:$CB$1048576,MATCH($A1164,'Hoja de Trabajo para listado'!$BC$155:$BC$1048576,0),MATCH((CUADRO!M$4&amp;$E1164),'Hoja de Trabajo para listado'!$BC$151:$CB$151,0)),0)+IFERROR(INDEX('Hoja de Trabajo para listado'!$DE$153:$DG$274,MATCH($A1164,'Hoja de Trabajo para listado'!$DE$153:$DE$1048576,0),MATCH((CUADRO!M$4&amp;$E1164),'Hoja de Trabajo para listado'!$DE$151:$DG$151,0)),0)+IFERROR(INDEX('Hoja de Trabajo para listado'!$CD$155:$DC$1048576,MATCH($A1164,'Hoja de Trabajo para listado'!$CD$155:$CD$1048576,0),MATCH((CUADRO!M$4&amp;$E1164),'Hoja de Trabajo para listado'!$CD$151:$DC$151,0)),0)</f>
        <v>0</v>
      </c>
      <c r="N1164" s="241">
        <f ca="1">+IFERROR(INDEX('Hoja de Trabajo para listado'!$A$155:$Z$1048576,MATCH($A1164,'Hoja de Trabajo para listado'!$A$155:$A$1048576,0),MATCH((CUADRO!N$4&amp;$E1164),'Hoja de Trabajo para listado'!$A$151:$Z$151,0)),0)+IFERROR(INDEX('Hoja de Trabajo para listado'!$AB$155:$BA$1048576,MATCH($A1164,'Hoja de Trabajo para listado'!$AB$155:$AB$1048576,0),MATCH((CUADRO!N$4&amp;$E1164),'Hoja de Trabajo para listado'!$AB$151:$BA$151,0)),0)+IFERROR(INDEX('Hoja de Trabajo para listado'!$BC$155:$CB$1048576,MATCH($A1164,'Hoja de Trabajo para listado'!$BC$155:$BC$1048576,0),MATCH((CUADRO!N$4&amp;$E1164),'Hoja de Trabajo para listado'!$BC$151:$CB$151,0)),0)+IFERROR(INDEX('Hoja de Trabajo para listado'!$DE$153:$DG$274,MATCH($A1164,'Hoja de Trabajo para listado'!$DE$153:$DE$1048576,0),MATCH((CUADRO!N$4&amp;$E1164),'Hoja de Trabajo para listado'!$DE$151:$DG$151,0)),0)+IFERROR(INDEX('Hoja de Trabajo para listado'!$CD$155:$DC$1048576,MATCH($A1164,'Hoja de Trabajo para listado'!$CD$155:$CD$1048576,0),MATCH((CUADRO!N$4&amp;$E1164),'Hoja de Trabajo para listado'!$CD$151:$DC$151,0)),0)</f>
        <v>0</v>
      </c>
      <c r="O1164" s="241">
        <f ca="1">+IFERROR(INDEX('Hoja de Trabajo para listado'!$A$155:$Z$1048576,MATCH($A1164,'Hoja de Trabajo para listado'!$A$155:$A$1048576,0),MATCH((CUADRO!O$4&amp;$E1164),'Hoja de Trabajo para listado'!$A$151:$Z$151,0)),0)+IFERROR(INDEX('Hoja de Trabajo para listado'!$AB$155:$BA$1048576,MATCH($A1164,'Hoja de Trabajo para listado'!$AB$155:$AB$1048576,0),MATCH((CUADRO!O$4&amp;$E1164),'Hoja de Trabajo para listado'!$AB$151:$BA$151,0)),0)+IFERROR(INDEX('Hoja de Trabajo para listado'!$BC$155:$CB$1048576,MATCH($A1164,'Hoja de Trabajo para listado'!$BC$155:$BC$1048576,0),MATCH((CUADRO!O$4&amp;$E1164),'Hoja de Trabajo para listado'!$BC$151:$CB$151,0)),0)+IFERROR(INDEX('Hoja de Trabajo para listado'!$DE$153:$DG$274,MATCH($A1164,'Hoja de Trabajo para listado'!$DE$153:$DE$1048576,0),MATCH((CUADRO!O$4&amp;$E1164),'Hoja de Trabajo para listado'!$DE$151:$DG$151,0)),0)+IFERROR(INDEX('Hoja de Trabajo para listado'!$CD$155:$DC$1048576,MATCH($A1164,'Hoja de Trabajo para listado'!$CD$155:$CD$1048576,0),MATCH((CUADRO!O$4&amp;$E1164),'Hoja de Trabajo para listado'!$CD$151:$DC$151,0)),0)</f>
        <v>0</v>
      </c>
      <c r="P1164" s="241">
        <f ca="1">+IFERROR(INDEX('Hoja de Trabajo para listado'!$A$155:$Z$1048576,MATCH($A1164,'Hoja de Trabajo para listado'!$A$155:$A$1048576,0),MATCH((CUADRO!P$4&amp;$E1164),'Hoja de Trabajo para listado'!$A$151:$Z$151,0)),0)+IFERROR(INDEX('Hoja de Trabajo para listado'!$AB$155:$BA$1048576,MATCH($A1164,'Hoja de Trabajo para listado'!$AB$155:$AB$1048576,0),MATCH((CUADRO!P$4&amp;$E1164),'Hoja de Trabajo para listado'!$AB$151:$BA$151,0)),0)+IFERROR(INDEX('Hoja de Trabajo para listado'!$BC$155:$CB$1048576,MATCH($A1164,'Hoja de Trabajo para listado'!$BC$155:$BC$1048576,0),MATCH((CUADRO!P$4&amp;$E1164),'Hoja de Trabajo para listado'!$BC$151:$CB$151,0)),0)+IFERROR(INDEX('Hoja de Trabajo para listado'!$DE$153:$DG$274,MATCH($A1164,'Hoja de Trabajo para listado'!$DE$153:$DE$1048576,0),MATCH((CUADRO!P$4&amp;$E1164),'Hoja de Trabajo para listado'!$DE$151:$DG$151,0)),0)+IFERROR(INDEX('Hoja de Trabajo para listado'!$CD$155:$DC$1048576,MATCH($A1164,'Hoja de Trabajo para listado'!$CD$155:$CD$1048576,0),MATCH((CUADRO!P$4&amp;$E1164),'Hoja de Trabajo para listado'!$CD$151:$DC$151,0)),0)</f>
        <v>0</v>
      </c>
      <c r="Q1164" s="241">
        <f ca="1">+IFERROR(INDEX('Hoja de Trabajo para listado'!$A$155:$Z$1048576,MATCH($A1164,'Hoja de Trabajo para listado'!$A$155:$A$1048576,0),MATCH((CUADRO!Q$4&amp;$E1164),'Hoja de Trabajo para listado'!$A$151:$Z$151,0)),0)+IFERROR(INDEX('Hoja de Trabajo para listado'!$AB$155:$BA$1048576,MATCH($A1164,'Hoja de Trabajo para listado'!$AB$155:$AB$1048576,0),MATCH((CUADRO!Q$4&amp;$E1164),'Hoja de Trabajo para listado'!$AB$151:$BA$151,0)),0)+IFERROR(INDEX('Hoja de Trabajo para listado'!$BC$155:$CB$1048576,MATCH($A1164,'Hoja de Trabajo para listado'!$BC$155:$BC$1048576,0),MATCH((CUADRO!Q$4&amp;$E1164),'Hoja de Trabajo para listado'!$BC$151:$CB$151,0)),0)+IFERROR(INDEX('Hoja de Trabajo para listado'!$DE$153:$DG$274,MATCH($A1164,'Hoja de Trabajo para listado'!$DE$153:$DE$1048576,0),MATCH((CUADRO!Q$4&amp;$E1164),'Hoja de Trabajo para listado'!$DE$151:$DG$151,0)),0)+IFERROR(INDEX('Hoja de Trabajo para listado'!$CD$155:$DC$1048576,MATCH($A1164,'Hoja de Trabajo para listado'!$CD$155:$CD$1048576,0),MATCH((CUADRO!Q$4&amp;$E1164),'Hoja de Trabajo para listado'!$CD$151:$DC$151,0)),0)</f>
        <v>0</v>
      </c>
      <c r="R1164" s="241">
        <f t="shared" ca="1" si="43"/>
        <v>0</v>
      </c>
      <c r="S1164" s="247">
        <f ca="1">+R1163+R1164</f>
        <v>0</v>
      </c>
      <c r="T1164" s="241">
        <f ca="1">+S1164</f>
        <v>0</v>
      </c>
      <c r="U1164" s="240">
        <f t="shared" si="44"/>
        <v>2</v>
      </c>
      <c r="V1164" s="327" t="str">
        <f>+VLOOKUP(A1164,bd_lista!$A$3:$E$592,5,FALSE)</f>
        <v>Empresas Municipales</v>
      </c>
      <c r="W1164" s="398"/>
      <c r="X1164" s="240">
        <f>+VLOOKUP(A1164,[4]Sheet1!$A$13:$D$744,4,FALSE)</f>
        <v>0</v>
      </c>
      <c r="Y1164" s="240" t="e">
        <f>+VLOOKUP(X1164,bd_lista!$A$3:$C$592,3,FALSE)</f>
        <v>#N/A</v>
      </c>
      <c r="Z1164" s="288"/>
      <c r="AA1164" s="317"/>
    </row>
    <row r="1165" spans="1:27" customFormat="1" ht="27" hidden="1" customHeight="1">
      <c r="A1165" s="32">
        <v>2336</v>
      </c>
      <c r="B1165" s="393">
        <f>+A1165</f>
        <v>2336</v>
      </c>
      <c r="C1165" s="245" t="str">
        <f>+VLOOKUP(A1165,bd_lista!$A$3:$C$592,3,FALSE)</f>
        <v>EMPRESA PÚBLICA DEPARTAMENTAL FÁBRICA DE CALAMINAS Y CLAVOS POTOSI</v>
      </c>
      <c r="D1165" s="395" t="str">
        <f>+C1165</f>
        <v>EMPRESA PÚBLICA DEPARTAMENTAL FÁBRICA DE CALAMINAS Y CLAVOS POTOSI</v>
      </c>
      <c r="E1165" s="240" t="s">
        <v>1303</v>
      </c>
      <c r="F1165" s="241">
        <f ca="1">+IFERROR(INDEX('Hoja de Trabajo para listado'!$A$155:$Z$1048576,MATCH($A1165,'Hoja de Trabajo para listado'!$A$155:$A$1048576,0),MATCH((CUADRO!F$4&amp;$E1165),'Hoja de Trabajo para listado'!$A$151:$Z$151,0)),0)+IFERROR(INDEX('Hoja de Trabajo para listado'!$AB$155:$BA$1048576,MATCH($A1165,'Hoja de Trabajo para listado'!$AB$155:$AB$1048576,0),MATCH((CUADRO!F$4&amp;$E1165),'Hoja de Trabajo para listado'!$AB$151:$BA$151,0)),0)+IFERROR(INDEX('Hoja de Trabajo para listado'!$BC$155:$CB$1048576,MATCH($A1165,'Hoja de Trabajo para listado'!$BC$155:$BC$1048576,0),MATCH((CUADRO!F$4&amp;$E1165),'Hoja de Trabajo para listado'!$BC$151:$CB$151,0)),0)+IFERROR(INDEX('Hoja de Trabajo para listado'!$DE$153:$DG$274,MATCH($A1165,'Hoja de Trabajo para listado'!$DE$153:$DE$1048576,0),MATCH((CUADRO!F$4&amp;$E1165),'Hoja de Trabajo para listado'!$DE$151:$DG$151,0)),0)+IFERROR(INDEX('Hoja de Trabajo para listado'!$CD$155:$DC$1048576,MATCH($A1165,'Hoja de Trabajo para listado'!$CD$155:$CD$1048576,0),MATCH((CUADRO!F$4&amp;$E1165),'Hoja de Trabajo para listado'!$CD$151:$DC$151,0)),0)</f>
        <v>0</v>
      </c>
      <c r="G1165" s="241">
        <f ca="1">+IFERROR(INDEX('Hoja de Trabajo para listado'!$A$155:$Z$1048576,MATCH($A1165,'Hoja de Trabajo para listado'!$A$155:$A$1048576,0),MATCH((CUADRO!G$4&amp;$E1165),'Hoja de Trabajo para listado'!$A$151:$Z$151,0)),0)+IFERROR(INDEX('Hoja de Trabajo para listado'!$AB$155:$BA$1048576,MATCH($A1165,'Hoja de Trabajo para listado'!$AB$155:$AB$1048576,0),MATCH((CUADRO!G$4&amp;$E1165),'Hoja de Trabajo para listado'!$AB$151:$BA$151,0)),0)+IFERROR(INDEX('Hoja de Trabajo para listado'!$BC$155:$CB$1048576,MATCH($A1165,'Hoja de Trabajo para listado'!$BC$155:$BC$1048576,0),MATCH((CUADRO!G$4&amp;$E1165),'Hoja de Trabajo para listado'!$BC$151:$CB$151,0)),0)+IFERROR(INDEX('Hoja de Trabajo para listado'!$DE$153:$DG$274,MATCH($A1165,'Hoja de Trabajo para listado'!$DE$153:$DE$1048576,0),MATCH((CUADRO!G$4&amp;$E1165),'Hoja de Trabajo para listado'!$DE$151:$DG$151,0)),0)+IFERROR(INDEX('Hoja de Trabajo para listado'!$CD$155:$DC$1048576,MATCH($A1165,'Hoja de Trabajo para listado'!$CD$155:$CD$1048576,0),MATCH((CUADRO!G$4&amp;$E1165),'Hoja de Trabajo para listado'!$CD$151:$DC$151,0)),0)</f>
        <v>0</v>
      </c>
      <c r="H1165" s="241">
        <f ca="1">+IFERROR(INDEX('Hoja de Trabajo para listado'!$A$155:$Z$1048576,MATCH($A1165,'Hoja de Trabajo para listado'!$A$155:$A$1048576,0),MATCH((CUADRO!H$4&amp;$E1165),'Hoja de Trabajo para listado'!$A$151:$Z$151,0)),0)+IFERROR(INDEX('Hoja de Trabajo para listado'!$AB$155:$BA$1048576,MATCH($A1165,'Hoja de Trabajo para listado'!$AB$155:$AB$1048576,0),MATCH((CUADRO!H$4&amp;$E1165),'Hoja de Trabajo para listado'!$AB$151:$BA$151,0)),0)+IFERROR(INDEX('Hoja de Trabajo para listado'!$BC$155:$CB$1048576,MATCH($A1165,'Hoja de Trabajo para listado'!$BC$155:$BC$1048576,0),MATCH((CUADRO!H$4&amp;$E1165),'Hoja de Trabajo para listado'!$BC$151:$CB$151,0)),0)+IFERROR(INDEX('Hoja de Trabajo para listado'!$DE$153:$DG$274,MATCH($A1165,'Hoja de Trabajo para listado'!$DE$153:$DE$1048576,0),MATCH((CUADRO!H$4&amp;$E1165),'Hoja de Trabajo para listado'!$DE$151:$DG$151,0)),0)+IFERROR(INDEX('Hoja de Trabajo para listado'!$CD$155:$DC$1048576,MATCH($A1165,'Hoja de Trabajo para listado'!$CD$155:$CD$1048576,0),MATCH((CUADRO!H$4&amp;$E1165),'Hoja de Trabajo para listado'!$CD$151:$DC$151,0)),0)</f>
        <v>0</v>
      </c>
      <c r="I1165" s="241">
        <f ca="1">+IFERROR(INDEX('Hoja de Trabajo para listado'!$A$155:$Z$1048576,MATCH($A1165,'Hoja de Trabajo para listado'!$A$155:$A$1048576,0),MATCH((CUADRO!I$4&amp;$E1165),'Hoja de Trabajo para listado'!$A$151:$Z$151,0)),0)+IFERROR(INDEX('Hoja de Trabajo para listado'!$AB$155:$BA$1048576,MATCH($A1165,'Hoja de Trabajo para listado'!$AB$155:$AB$1048576,0),MATCH((CUADRO!I$4&amp;$E1165),'Hoja de Trabajo para listado'!$AB$151:$BA$151,0)),0)+IFERROR(INDEX('Hoja de Trabajo para listado'!$BC$155:$CB$1048576,MATCH($A1165,'Hoja de Trabajo para listado'!$BC$155:$BC$1048576,0),MATCH((CUADRO!I$4&amp;$E1165),'Hoja de Trabajo para listado'!$BC$151:$CB$151,0)),0)+IFERROR(INDEX('Hoja de Trabajo para listado'!$DE$153:$DG$274,MATCH($A1165,'Hoja de Trabajo para listado'!$DE$153:$DE$1048576,0),MATCH((CUADRO!I$4&amp;$E1165),'Hoja de Trabajo para listado'!$DE$151:$DG$151,0)),0)+IFERROR(INDEX('Hoja de Trabajo para listado'!$CD$155:$DC$1048576,MATCH($A1165,'Hoja de Trabajo para listado'!$CD$155:$CD$1048576,0),MATCH((CUADRO!I$4&amp;$E1165),'Hoja de Trabajo para listado'!$CD$151:$DC$151,0)),0)</f>
        <v>0</v>
      </c>
      <c r="J1165" s="241">
        <f ca="1">+IFERROR(INDEX('Hoja de Trabajo para listado'!$A$155:$Z$1048576,MATCH($A1165,'Hoja de Trabajo para listado'!$A$155:$A$1048576,0),MATCH((CUADRO!J$4&amp;$E1165),'Hoja de Trabajo para listado'!$A$151:$Z$151,0)),0)+IFERROR(INDEX('Hoja de Trabajo para listado'!$AB$155:$BA$1048576,MATCH($A1165,'Hoja de Trabajo para listado'!$AB$155:$AB$1048576,0),MATCH((CUADRO!J$4&amp;$E1165),'Hoja de Trabajo para listado'!$AB$151:$BA$151,0)),0)+IFERROR(INDEX('Hoja de Trabajo para listado'!$BC$155:$CB$1048576,MATCH($A1165,'Hoja de Trabajo para listado'!$BC$155:$BC$1048576,0),MATCH((CUADRO!J$4&amp;$E1165),'Hoja de Trabajo para listado'!$BC$151:$CB$151,0)),0)+IFERROR(INDEX('Hoja de Trabajo para listado'!$DE$153:$DG$274,MATCH($A1165,'Hoja de Trabajo para listado'!$DE$153:$DE$1048576,0),MATCH((CUADRO!J$4&amp;$E1165),'Hoja de Trabajo para listado'!$DE$151:$DG$151,0)),0)+IFERROR(INDEX('Hoja de Trabajo para listado'!$CD$155:$DC$1048576,MATCH($A1165,'Hoja de Trabajo para listado'!$CD$155:$CD$1048576,0),MATCH((CUADRO!J$4&amp;$E1165),'Hoja de Trabajo para listado'!$CD$151:$DC$151,0)),0)</f>
        <v>0</v>
      </c>
      <c r="K1165" s="241">
        <f ca="1">+IFERROR(INDEX('Hoja de Trabajo para listado'!$A$155:$Z$1048576,MATCH($A1165,'Hoja de Trabajo para listado'!$A$155:$A$1048576,0),MATCH((CUADRO!K$4&amp;$E1165),'Hoja de Trabajo para listado'!$A$151:$Z$151,0)),0)+IFERROR(INDEX('Hoja de Trabajo para listado'!$AB$155:$BA$1048576,MATCH($A1165,'Hoja de Trabajo para listado'!$AB$155:$AB$1048576,0),MATCH((CUADRO!K$4&amp;$E1165),'Hoja de Trabajo para listado'!$AB$151:$BA$151,0)),0)+IFERROR(INDEX('Hoja de Trabajo para listado'!$BC$155:$CB$1048576,MATCH($A1165,'Hoja de Trabajo para listado'!$BC$155:$BC$1048576,0),MATCH((CUADRO!K$4&amp;$E1165),'Hoja de Trabajo para listado'!$BC$151:$CB$151,0)),0)+IFERROR(INDEX('Hoja de Trabajo para listado'!$DE$153:$DG$274,MATCH($A1165,'Hoja de Trabajo para listado'!$DE$153:$DE$1048576,0),MATCH((CUADRO!K$4&amp;$E1165),'Hoja de Trabajo para listado'!$DE$151:$DG$151,0)),0)+IFERROR(INDEX('Hoja de Trabajo para listado'!$CD$155:$DC$1048576,MATCH($A1165,'Hoja de Trabajo para listado'!$CD$155:$CD$1048576,0),MATCH((CUADRO!K$4&amp;$E1165),'Hoja de Trabajo para listado'!$CD$151:$DC$151,0)),0)</f>
        <v>0</v>
      </c>
      <c r="L1165" s="241">
        <f ca="1">+IFERROR(INDEX('Hoja de Trabajo para listado'!$A$155:$Z$1048576,MATCH($A1165,'Hoja de Trabajo para listado'!$A$155:$A$1048576,0),MATCH((CUADRO!L$4&amp;$E1165),'Hoja de Trabajo para listado'!$A$151:$Z$151,0)),0)+IFERROR(INDEX('Hoja de Trabajo para listado'!$AB$155:$BA$1048576,MATCH($A1165,'Hoja de Trabajo para listado'!$AB$155:$AB$1048576,0),MATCH((CUADRO!L$4&amp;$E1165),'Hoja de Trabajo para listado'!$AB$151:$BA$151,0)),0)+IFERROR(INDEX('Hoja de Trabajo para listado'!$BC$155:$CB$1048576,MATCH($A1165,'Hoja de Trabajo para listado'!$BC$155:$BC$1048576,0),MATCH((CUADRO!L$4&amp;$E1165),'Hoja de Trabajo para listado'!$BC$151:$CB$151,0)),0)+IFERROR(INDEX('Hoja de Trabajo para listado'!$DE$153:$DG$274,MATCH($A1165,'Hoja de Trabajo para listado'!$DE$153:$DE$1048576,0),MATCH((CUADRO!L$4&amp;$E1165),'Hoja de Trabajo para listado'!$DE$151:$DG$151,0)),0)+IFERROR(INDEX('Hoja de Trabajo para listado'!$CD$155:$DC$1048576,MATCH($A1165,'Hoja de Trabajo para listado'!$CD$155:$CD$1048576,0),MATCH((CUADRO!L$4&amp;$E1165),'Hoja de Trabajo para listado'!$CD$151:$DC$151,0)),0)</f>
        <v>0</v>
      </c>
      <c r="M1165" s="241">
        <f ca="1">+IFERROR(INDEX('Hoja de Trabajo para listado'!$A$155:$Z$1048576,MATCH($A1165,'Hoja de Trabajo para listado'!$A$155:$A$1048576,0),MATCH((CUADRO!M$4&amp;$E1165),'Hoja de Trabajo para listado'!$A$151:$Z$151,0)),0)+IFERROR(INDEX('Hoja de Trabajo para listado'!$AB$155:$BA$1048576,MATCH($A1165,'Hoja de Trabajo para listado'!$AB$155:$AB$1048576,0),MATCH((CUADRO!M$4&amp;$E1165),'Hoja de Trabajo para listado'!$AB$151:$BA$151,0)),0)+IFERROR(INDEX('Hoja de Trabajo para listado'!$BC$155:$CB$1048576,MATCH($A1165,'Hoja de Trabajo para listado'!$BC$155:$BC$1048576,0),MATCH((CUADRO!M$4&amp;$E1165),'Hoja de Trabajo para listado'!$BC$151:$CB$151,0)),0)+IFERROR(INDEX('Hoja de Trabajo para listado'!$DE$153:$DG$274,MATCH($A1165,'Hoja de Trabajo para listado'!$DE$153:$DE$1048576,0),MATCH((CUADRO!M$4&amp;$E1165),'Hoja de Trabajo para listado'!$DE$151:$DG$151,0)),0)+IFERROR(INDEX('Hoja de Trabajo para listado'!$CD$155:$DC$1048576,MATCH($A1165,'Hoja de Trabajo para listado'!$CD$155:$CD$1048576,0),MATCH((CUADRO!M$4&amp;$E1165),'Hoja de Trabajo para listado'!$CD$151:$DC$151,0)),0)</f>
        <v>0</v>
      </c>
      <c r="N1165" s="241">
        <f ca="1">+IFERROR(INDEX('Hoja de Trabajo para listado'!$A$155:$Z$1048576,MATCH($A1165,'Hoja de Trabajo para listado'!$A$155:$A$1048576,0),MATCH((CUADRO!N$4&amp;$E1165),'Hoja de Trabajo para listado'!$A$151:$Z$151,0)),0)+IFERROR(INDEX('Hoja de Trabajo para listado'!$AB$155:$BA$1048576,MATCH($A1165,'Hoja de Trabajo para listado'!$AB$155:$AB$1048576,0),MATCH((CUADRO!N$4&amp;$E1165),'Hoja de Trabajo para listado'!$AB$151:$BA$151,0)),0)+IFERROR(INDEX('Hoja de Trabajo para listado'!$BC$155:$CB$1048576,MATCH($A1165,'Hoja de Trabajo para listado'!$BC$155:$BC$1048576,0),MATCH((CUADRO!N$4&amp;$E1165),'Hoja de Trabajo para listado'!$BC$151:$CB$151,0)),0)+IFERROR(INDEX('Hoja de Trabajo para listado'!$DE$153:$DG$274,MATCH($A1165,'Hoja de Trabajo para listado'!$DE$153:$DE$1048576,0),MATCH((CUADRO!N$4&amp;$E1165),'Hoja de Trabajo para listado'!$DE$151:$DG$151,0)),0)+IFERROR(INDEX('Hoja de Trabajo para listado'!$CD$155:$DC$1048576,MATCH($A1165,'Hoja de Trabajo para listado'!$CD$155:$CD$1048576,0),MATCH((CUADRO!N$4&amp;$E1165),'Hoja de Trabajo para listado'!$CD$151:$DC$151,0)),0)</f>
        <v>0</v>
      </c>
      <c r="O1165" s="241">
        <f ca="1">+IFERROR(INDEX('Hoja de Trabajo para listado'!$A$155:$Z$1048576,MATCH($A1165,'Hoja de Trabajo para listado'!$A$155:$A$1048576,0),MATCH((CUADRO!O$4&amp;$E1165),'Hoja de Trabajo para listado'!$A$151:$Z$151,0)),0)+IFERROR(INDEX('Hoja de Trabajo para listado'!$AB$155:$BA$1048576,MATCH($A1165,'Hoja de Trabajo para listado'!$AB$155:$AB$1048576,0),MATCH((CUADRO!O$4&amp;$E1165),'Hoja de Trabajo para listado'!$AB$151:$BA$151,0)),0)+IFERROR(INDEX('Hoja de Trabajo para listado'!$BC$155:$CB$1048576,MATCH($A1165,'Hoja de Trabajo para listado'!$BC$155:$BC$1048576,0),MATCH((CUADRO!O$4&amp;$E1165),'Hoja de Trabajo para listado'!$BC$151:$CB$151,0)),0)+IFERROR(INDEX('Hoja de Trabajo para listado'!$DE$153:$DG$274,MATCH($A1165,'Hoja de Trabajo para listado'!$DE$153:$DE$1048576,0),MATCH((CUADRO!O$4&amp;$E1165),'Hoja de Trabajo para listado'!$DE$151:$DG$151,0)),0)+IFERROR(INDEX('Hoja de Trabajo para listado'!$CD$155:$DC$1048576,MATCH($A1165,'Hoja de Trabajo para listado'!$CD$155:$CD$1048576,0),MATCH((CUADRO!O$4&amp;$E1165),'Hoja de Trabajo para listado'!$CD$151:$DC$151,0)),0)</f>
        <v>0</v>
      </c>
      <c r="P1165" s="241">
        <f ca="1">+IFERROR(INDEX('Hoja de Trabajo para listado'!$A$155:$Z$1048576,MATCH($A1165,'Hoja de Trabajo para listado'!$A$155:$A$1048576,0),MATCH((CUADRO!P$4&amp;$E1165),'Hoja de Trabajo para listado'!$A$151:$Z$151,0)),0)+IFERROR(INDEX('Hoja de Trabajo para listado'!$AB$155:$BA$1048576,MATCH($A1165,'Hoja de Trabajo para listado'!$AB$155:$AB$1048576,0),MATCH((CUADRO!P$4&amp;$E1165),'Hoja de Trabajo para listado'!$AB$151:$BA$151,0)),0)+IFERROR(INDEX('Hoja de Trabajo para listado'!$BC$155:$CB$1048576,MATCH($A1165,'Hoja de Trabajo para listado'!$BC$155:$BC$1048576,0),MATCH((CUADRO!P$4&amp;$E1165),'Hoja de Trabajo para listado'!$BC$151:$CB$151,0)),0)+IFERROR(INDEX('Hoja de Trabajo para listado'!$DE$153:$DG$274,MATCH($A1165,'Hoja de Trabajo para listado'!$DE$153:$DE$1048576,0),MATCH((CUADRO!P$4&amp;$E1165),'Hoja de Trabajo para listado'!$DE$151:$DG$151,0)),0)+IFERROR(INDEX('Hoja de Trabajo para listado'!$CD$155:$DC$1048576,MATCH($A1165,'Hoja de Trabajo para listado'!$CD$155:$CD$1048576,0),MATCH((CUADRO!P$4&amp;$E1165),'Hoja de Trabajo para listado'!$CD$151:$DC$151,0)),0)</f>
        <v>0</v>
      </c>
      <c r="Q1165" s="241">
        <f ca="1">+IFERROR(INDEX('Hoja de Trabajo para listado'!$A$155:$Z$1048576,MATCH($A1165,'Hoja de Trabajo para listado'!$A$155:$A$1048576,0),MATCH((CUADRO!Q$4&amp;$E1165),'Hoja de Trabajo para listado'!$A$151:$Z$151,0)),0)+IFERROR(INDEX('Hoja de Trabajo para listado'!$AB$155:$BA$1048576,MATCH($A1165,'Hoja de Trabajo para listado'!$AB$155:$AB$1048576,0),MATCH((CUADRO!Q$4&amp;$E1165),'Hoja de Trabajo para listado'!$AB$151:$BA$151,0)),0)+IFERROR(INDEX('Hoja de Trabajo para listado'!$BC$155:$CB$1048576,MATCH($A1165,'Hoja de Trabajo para listado'!$BC$155:$BC$1048576,0),MATCH((CUADRO!Q$4&amp;$E1165),'Hoja de Trabajo para listado'!$BC$151:$CB$151,0)),0)+IFERROR(INDEX('Hoja de Trabajo para listado'!$DE$153:$DG$274,MATCH($A1165,'Hoja de Trabajo para listado'!$DE$153:$DE$1048576,0),MATCH((CUADRO!Q$4&amp;$E1165),'Hoja de Trabajo para listado'!$DE$151:$DG$151,0)),0)+IFERROR(INDEX('Hoja de Trabajo para listado'!$CD$155:$DC$1048576,MATCH($A1165,'Hoja de Trabajo para listado'!$CD$155:$CD$1048576,0),MATCH((CUADRO!Q$4&amp;$E1165),'Hoja de Trabajo para listado'!$CD$151:$DC$151,0)),0)</f>
        <v>0</v>
      </c>
      <c r="R1165" s="241">
        <f t="shared" ca="1" si="43"/>
        <v>0</v>
      </c>
      <c r="S1165" s="247"/>
      <c r="T1165" s="241">
        <f ca="1">+T1166</f>
        <v>0</v>
      </c>
      <c r="U1165" s="240">
        <f t="shared" si="44"/>
        <v>1</v>
      </c>
      <c r="V1165" s="327" t="str">
        <f>+VLOOKUP(A1165,bd_lista!$A$3:$E$592,5,FALSE)</f>
        <v>Empresas Departamentales</v>
      </c>
      <c r="W1165" s="397" t="str">
        <f>+V1165</f>
        <v>Empresas Departamentales</v>
      </c>
      <c r="X1165" s="240">
        <f>+VLOOKUP(A1165,[4]Sheet1!$A$13:$D$744,4,FALSE)</f>
        <v>0</v>
      </c>
      <c r="Y1165" s="240" t="e">
        <f>+VLOOKUP(X1165,bd_lista!$A$3:$C$592,3,FALSE)</f>
        <v>#N/A</v>
      </c>
      <c r="Z1165" s="290">
        <f>+X1165</f>
        <v>0</v>
      </c>
      <c r="AA1165" s="291" t="e">
        <f>+Y1165</f>
        <v>#N/A</v>
      </c>
    </row>
    <row r="1166" spans="1:27" customFormat="1" ht="27" hidden="1" customHeight="1">
      <c r="A1166" s="32">
        <v>2336</v>
      </c>
      <c r="B1166" s="394"/>
      <c r="C1166" s="245" t="str">
        <f>+VLOOKUP(A1166,bd_lista!$A$3:$C$592,3,FALSE)</f>
        <v>EMPRESA PÚBLICA DEPARTAMENTAL FÁBRICA DE CALAMINAS Y CLAVOS POTOSI</v>
      </c>
      <c r="D1166" s="396"/>
      <c r="E1166" s="242" t="s">
        <v>1304</v>
      </c>
      <c r="F1166" s="241">
        <f ca="1">+IFERROR(INDEX('Hoja de Trabajo para listado'!$A$155:$Z$1048576,MATCH($A1166,'Hoja de Trabajo para listado'!$A$155:$A$1048576,0),MATCH((CUADRO!F$4&amp;$E1166),'Hoja de Trabajo para listado'!$A$151:$Z$151,0)),0)+IFERROR(INDEX('Hoja de Trabajo para listado'!$AB$155:$BA$1048576,MATCH($A1166,'Hoja de Trabajo para listado'!$AB$155:$AB$1048576,0),MATCH((CUADRO!F$4&amp;$E1166),'Hoja de Trabajo para listado'!$AB$151:$BA$151,0)),0)+IFERROR(INDEX('Hoja de Trabajo para listado'!$BC$155:$CB$1048576,MATCH($A1166,'Hoja de Trabajo para listado'!$BC$155:$BC$1048576,0),MATCH((CUADRO!F$4&amp;$E1166),'Hoja de Trabajo para listado'!$BC$151:$CB$151,0)),0)+IFERROR(INDEX('Hoja de Trabajo para listado'!$DE$153:$DG$274,MATCH($A1166,'Hoja de Trabajo para listado'!$DE$153:$DE$1048576,0),MATCH((CUADRO!F$4&amp;$E1166),'Hoja de Trabajo para listado'!$DE$151:$DG$151,0)),0)+IFERROR(INDEX('Hoja de Trabajo para listado'!$CD$155:$DC$1048576,MATCH($A1166,'Hoja de Trabajo para listado'!$CD$155:$CD$1048576,0),MATCH((CUADRO!F$4&amp;$E1166),'Hoja de Trabajo para listado'!$CD$151:$DC$151,0)),0)</f>
        <v>0</v>
      </c>
      <c r="G1166" s="241">
        <f ca="1">+IFERROR(INDEX('Hoja de Trabajo para listado'!$A$155:$Z$1048576,MATCH($A1166,'Hoja de Trabajo para listado'!$A$155:$A$1048576,0),MATCH((CUADRO!G$4&amp;$E1166),'Hoja de Trabajo para listado'!$A$151:$Z$151,0)),0)+IFERROR(INDEX('Hoja de Trabajo para listado'!$AB$155:$BA$1048576,MATCH($A1166,'Hoja de Trabajo para listado'!$AB$155:$AB$1048576,0),MATCH((CUADRO!G$4&amp;$E1166),'Hoja de Trabajo para listado'!$AB$151:$BA$151,0)),0)+IFERROR(INDEX('Hoja de Trabajo para listado'!$BC$155:$CB$1048576,MATCH($A1166,'Hoja de Trabajo para listado'!$BC$155:$BC$1048576,0),MATCH((CUADRO!G$4&amp;$E1166),'Hoja de Trabajo para listado'!$BC$151:$CB$151,0)),0)+IFERROR(INDEX('Hoja de Trabajo para listado'!$DE$153:$DG$274,MATCH($A1166,'Hoja de Trabajo para listado'!$DE$153:$DE$1048576,0),MATCH((CUADRO!G$4&amp;$E1166),'Hoja de Trabajo para listado'!$DE$151:$DG$151,0)),0)+IFERROR(INDEX('Hoja de Trabajo para listado'!$CD$155:$DC$1048576,MATCH($A1166,'Hoja de Trabajo para listado'!$CD$155:$CD$1048576,0),MATCH((CUADRO!G$4&amp;$E1166),'Hoja de Trabajo para listado'!$CD$151:$DC$151,0)),0)</f>
        <v>0</v>
      </c>
      <c r="H1166" s="241">
        <f ca="1">+IFERROR(INDEX('Hoja de Trabajo para listado'!$A$155:$Z$1048576,MATCH($A1166,'Hoja de Trabajo para listado'!$A$155:$A$1048576,0),MATCH((CUADRO!H$4&amp;$E1166),'Hoja de Trabajo para listado'!$A$151:$Z$151,0)),0)+IFERROR(INDEX('Hoja de Trabajo para listado'!$AB$155:$BA$1048576,MATCH($A1166,'Hoja de Trabajo para listado'!$AB$155:$AB$1048576,0),MATCH((CUADRO!H$4&amp;$E1166),'Hoja de Trabajo para listado'!$AB$151:$BA$151,0)),0)+IFERROR(INDEX('Hoja de Trabajo para listado'!$BC$155:$CB$1048576,MATCH($A1166,'Hoja de Trabajo para listado'!$BC$155:$BC$1048576,0),MATCH((CUADRO!H$4&amp;$E1166),'Hoja de Trabajo para listado'!$BC$151:$CB$151,0)),0)+IFERROR(INDEX('Hoja de Trabajo para listado'!$DE$153:$DG$274,MATCH($A1166,'Hoja de Trabajo para listado'!$DE$153:$DE$1048576,0),MATCH((CUADRO!H$4&amp;$E1166),'Hoja de Trabajo para listado'!$DE$151:$DG$151,0)),0)+IFERROR(INDEX('Hoja de Trabajo para listado'!$CD$155:$DC$1048576,MATCH($A1166,'Hoja de Trabajo para listado'!$CD$155:$CD$1048576,0),MATCH((CUADRO!H$4&amp;$E1166),'Hoja de Trabajo para listado'!$CD$151:$DC$151,0)),0)</f>
        <v>0</v>
      </c>
      <c r="I1166" s="241">
        <f ca="1">+IFERROR(INDEX('Hoja de Trabajo para listado'!$A$155:$Z$1048576,MATCH($A1166,'Hoja de Trabajo para listado'!$A$155:$A$1048576,0),MATCH((CUADRO!I$4&amp;$E1166),'Hoja de Trabajo para listado'!$A$151:$Z$151,0)),0)+IFERROR(INDEX('Hoja de Trabajo para listado'!$AB$155:$BA$1048576,MATCH($A1166,'Hoja de Trabajo para listado'!$AB$155:$AB$1048576,0),MATCH((CUADRO!I$4&amp;$E1166),'Hoja de Trabajo para listado'!$AB$151:$BA$151,0)),0)+IFERROR(INDEX('Hoja de Trabajo para listado'!$BC$155:$CB$1048576,MATCH($A1166,'Hoja de Trabajo para listado'!$BC$155:$BC$1048576,0),MATCH((CUADRO!I$4&amp;$E1166),'Hoja de Trabajo para listado'!$BC$151:$CB$151,0)),0)+IFERROR(INDEX('Hoja de Trabajo para listado'!$DE$153:$DG$274,MATCH($A1166,'Hoja de Trabajo para listado'!$DE$153:$DE$1048576,0),MATCH((CUADRO!I$4&amp;$E1166),'Hoja de Trabajo para listado'!$DE$151:$DG$151,0)),0)+IFERROR(INDEX('Hoja de Trabajo para listado'!$CD$155:$DC$1048576,MATCH($A1166,'Hoja de Trabajo para listado'!$CD$155:$CD$1048576,0),MATCH((CUADRO!I$4&amp;$E1166),'Hoja de Trabajo para listado'!$CD$151:$DC$151,0)),0)</f>
        <v>0</v>
      </c>
      <c r="J1166" s="241">
        <f ca="1">+IFERROR(INDEX('Hoja de Trabajo para listado'!$A$155:$Z$1048576,MATCH($A1166,'Hoja de Trabajo para listado'!$A$155:$A$1048576,0),MATCH((CUADRO!J$4&amp;$E1166),'Hoja de Trabajo para listado'!$A$151:$Z$151,0)),0)+IFERROR(INDEX('Hoja de Trabajo para listado'!$AB$155:$BA$1048576,MATCH($A1166,'Hoja de Trabajo para listado'!$AB$155:$AB$1048576,0),MATCH((CUADRO!J$4&amp;$E1166),'Hoja de Trabajo para listado'!$AB$151:$BA$151,0)),0)+IFERROR(INDEX('Hoja de Trabajo para listado'!$BC$155:$CB$1048576,MATCH($A1166,'Hoja de Trabajo para listado'!$BC$155:$BC$1048576,0),MATCH((CUADRO!J$4&amp;$E1166),'Hoja de Trabajo para listado'!$BC$151:$CB$151,0)),0)+IFERROR(INDEX('Hoja de Trabajo para listado'!$DE$153:$DG$274,MATCH($A1166,'Hoja de Trabajo para listado'!$DE$153:$DE$1048576,0),MATCH((CUADRO!J$4&amp;$E1166),'Hoja de Trabajo para listado'!$DE$151:$DG$151,0)),0)+IFERROR(INDEX('Hoja de Trabajo para listado'!$CD$155:$DC$1048576,MATCH($A1166,'Hoja de Trabajo para listado'!$CD$155:$CD$1048576,0),MATCH((CUADRO!J$4&amp;$E1166),'Hoja de Trabajo para listado'!$CD$151:$DC$151,0)),0)</f>
        <v>0</v>
      </c>
      <c r="K1166" s="241">
        <f ca="1">+IFERROR(INDEX('Hoja de Trabajo para listado'!$A$155:$Z$1048576,MATCH($A1166,'Hoja de Trabajo para listado'!$A$155:$A$1048576,0),MATCH((CUADRO!K$4&amp;$E1166),'Hoja de Trabajo para listado'!$A$151:$Z$151,0)),0)+IFERROR(INDEX('Hoja de Trabajo para listado'!$AB$155:$BA$1048576,MATCH($A1166,'Hoja de Trabajo para listado'!$AB$155:$AB$1048576,0),MATCH((CUADRO!K$4&amp;$E1166),'Hoja de Trabajo para listado'!$AB$151:$BA$151,0)),0)+IFERROR(INDEX('Hoja de Trabajo para listado'!$BC$155:$CB$1048576,MATCH($A1166,'Hoja de Trabajo para listado'!$BC$155:$BC$1048576,0),MATCH((CUADRO!K$4&amp;$E1166),'Hoja de Trabajo para listado'!$BC$151:$CB$151,0)),0)+IFERROR(INDEX('Hoja de Trabajo para listado'!$DE$153:$DG$274,MATCH($A1166,'Hoja de Trabajo para listado'!$DE$153:$DE$1048576,0),MATCH((CUADRO!K$4&amp;$E1166),'Hoja de Trabajo para listado'!$DE$151:$DG$151,0)),0)+IFERROR(INDEX('Hoja de Trabajo para listado'!$CD$155:$DC$1048576,MATCH($A1166,'Hoja de Trabajo para listado'!$CD$155:$CD$1048576,0),MATCH((CUADRO!K$4&amp;$E1166),'Hoja de Trabajo para listado'!$CD$151:$DC$151,0)),0)</f>
        <v>0</v>
      </c>
      <c r="L1166" s="241">
        <f ca="1">+IFERROR(INDEX('Hoja de Trabajo para listado'!$A$155:$Z$1048576,MATCH($A1166,'Hoja de Trabajo para listado'!$A$155:$A$1048576,0),MATCH((CUADRO!L$4&amp;$E1166),'Hoja de Trabajo para listado'!$A$151:$Z$151,0)),0)+IFERROR(INDEX('Hoja de Trabajo para listado'!$AB$155:$BA$1048576,MATCH($A1166,'Hoja de Trabajo para listado'!$AB$155:$AB$1048576,0),MATCH((CUADRO!L$4&amp;$E1166),'Hoja de Trabajo para listado'!$AB$151:$BA$151,0)),0)+IFERROR(INDEX('Hoja de Trabajo para listado'!$BC$155:$CB$1048576,MATCH($A1166,'Hoja de Trabajo para listado'!$BC$155:$BC$1048576,0),MATCH((CUADRO!L$4&amp;$E1166),'Hoja de Trabajo para listado'!$BC$151:$CB$151,0)),0)+IFERROR(INDEX('Hoja de Trabajo para listado'!$DE$153:$DG$274,MATCH($A1166,'Hoja de Trabajo para listado'!$DE$153:$DE$1048576,0),MATCH((CUADRO!L$4&amp;$E1166),'Hoja de Trabajo para listado'!$DE$151:$DG$151,0)),0)+IFERROR(INDEX('Hoja de Trabajo para listado'!$CD$155:$DC$1048576,MATCH($A1166,'Hoja de Trabajo para listado'!$CD$155:$CD$1048576,0),MATCH((CUADRO!L$4&amp;$E1166),'Hoja de Trabajo para listado'!$CD$151:$DC$151,0)),0)</f>
        <v>0</v>
      </c>
      <c r="M1166" s="241">
        <f ca="1">+IFERROR(INDEX('Hoja de Trabajo para listado'!$A$155:$Z$1048576,MATCH($A1166,'Hoja de Trabajo para listado'!$A$155:$A$1048576,0),MATCH((CUADRO!M$4&amp;$E1166),'Hoja de Trabajo para listado'!$A$151:$Z$151,0)),0)+IFERROR(INDEX('Hoja de Trabajo para listado'!$AB$155:$BA$1048576,MATCH($A1166,'Hoja de Trabajo para listado'!$AB$155:$AB$1048576,0),MATCH((CUADRO!M$4&amp;$E1166),'Hoja de Trabajo para listado'!$AB$151:$BA$151,0)),0)+IFERROR(INDEX('Hoja de Trabajo para listado'!$BC$155:$CB$1048576,MATCH($A1166,'Hoja de Trabajo para listado'!$BC$155:$BC$1048576,0),MATCH((CUADRO!M$4&amp;$E1166),'Hoja de Trabajo para listado'!$BC$151:$CB$151,0)),0)+IFERROR(INDEX('Hoja de Trabajo para listado'!$DE$153:$DG$274,MATCH($A1166,'Hoja de Trabajo para listado'!$DE$153:$DE$1048576,0),MATCH((CUADRO!M$4&amp;$E1166),'Hoja de Trabajo para listado'!$DE$151:$DG$151,0)),0)+IFERROR(INDEX('Hoja de Trabajo para listado'!$CD$155:$DC$1048576,MATCH($A1166,'Hoja de Trabajo para listado'!$CD$155:$CD$1048576,0),MATCH((CUADRO!M$4&amp;$E1166),'Hoja de Trabajo para listado'!$CD$151:$DC$151,0)),0)</f>
        <v>0</v>
      </c>
      <c r="N1166" s="241">
        <f ca="1">+IFERROR(INDEX('Hoja de Trabajo para listado'!$A$155:$Z$1048576,MATCH($A1166,'Hoja de Trabajo para listado'!$A$155:$A$1048576,0),MATCH((CUADRO!N$4&amp;$E1166),'Hoja de Trabajo para listado'!$A$151:$Z$151,0)),0)+IFERROR(INDEX('Hoja de Trabajo para listado'!$AB$155:$BA$1048576,MATCH($A1166,'Hoja de Trabajo para listado'!$AB$155:$AB$1048576,0),MATCH((CUADRO!N$4&amp;$E1166),'Hoja de Trabajo para listado'!$AB$151:$BA$151,0)),0)+IFERROR(INDEX('Hoja de Trabajo para listado'!$BC$155:$CB$1048576,MATCH($A1166,'Hoja de Trabajo para listado'!$BC$155:$BC$1048576,0),MATCH((CUADRO!N$4&amp;$E1166),'Hoja de Trabajo para listado'!$BC$151:$CB$151,0)),0)+IFERROR(INDEX('Hoja de Trabajo para listado'!$DE$153:$DG$274,MATCH($A1166,'Hoja de Trabajo para listado'!$DE$153:$DE$1048576,0),MATCH((CUADRO!N$4&amp;$E1166),'Hoja de Trabajo para listado'!$DE$151:$DG$151,0)),0)+IFERROR(INDEX('Hoja de Trabajo para listado'!$CD$155:$DC$1048576,MATCH($A1166,'Hoja de Trabajo para listado'!$CD$155:$CD$1048576,0),MATCH((CUADRO!N$4&amp;$E1166),'Hoja de Trabajo para listado'!$CD$151:$DC$151,0)),0)</f>
        <v>0</v>
      </c>
      <c r="O1166" s="241">
        <f ca="1">+IFERROR(INDEX('Hoja de Trabajo para listado'!$A$155:$Z$1048576,MATCH($A1166,'Hoja de Trabajo para listado'!$A$155:$A$1048576,0),MATCH((CUADRO!O$4&amp;$E1166),'Hoja de Trabajo para listado'!$A$151:$Z$151,0)),0)+IFERROR(INDEX('Hoja de Trabajo para listado'!$AB$155:$BA$1048576,MATCH($A1166,'Hoja de Trabajo para listado'!$AB$155:$AB$1048576,0),MATCH((CUADRO!O$4&amp;$E1166),'Hoja de Trabajo para listado'!$AB$151:$BA$151,0)),0)+IFERROR(INDEX('Hoja de Trabajo para listado'!$BC$155:$CB$1048576,MATCH($A1166,'Hoja de Trabajo para listado'!$BC$155:$BC$1048576,0),MATCH((CUADRO!O$4&amp;$E1166),'Hoja de Trabajo para listado'!$BC$151:$CB$151,0)),0)+IFERROR(INDEX('Hoja de Trabajo para listado'!$DE$153:$DG$274,MATCH($A1166,'Hoja de Trabajo para listado'!$DE$153:$DE$1048576,0),MATCH((CUADRO!O$4&amp;$E1166),'Hoja de Trabajo para listado'!$DE$151:$DG$151,0)),0)+IFERROR(INDEX('Hoja de Trabajo para listado'!$CD$155:$DC$1048576,MATCH($A1166,'Hoja de Trabajo para listado'!$CD$155:$CD$1048576,0),MATCH((CUADRO!O$4&amp;$E1166),'Hoja de Trabajo para listado'!$CD$151:$DC$151,0)),0)</f>
        <v>0</v>
      </c>
      <c r="P1166" s="241">
        <f ca="1">+IFERROR(INDEX('Hoja de Trabajo para listado'!$A$155:$Z$1048576,MATCH($A1166,'Hoja de Trabajo para listado'!$A$155:$A$1048576,0),MATCH((CUADRO!P$4&amp;$E1166),'Hoja de Trabajo para listado'!$A$151:$Z$151,0)),0)+IFERROR(INDEX('Hoja de Trabajo para listado'!$AB$155:$BA$1048576,MATCH($A1166,'Hoja de Trabajo para listado'!$AB$155:$AB$1048576,0),MATCH((CUADRO!P$4&amp;$E1166),'Hoja de Trabajo para listado'!$AB$151:$BA$151,0)),0)+IFERROR(INDEX('Hoja de Trabajo para listado'!$BC$155:$CB$1048576,MATCH($A1166,'Hoja de Trabajo para listado'!$BC$155:$BC$1048576,0),MATCH((CUADRO!P$4&amp;$E1166),'Hoja de Trabajo para listado'!$BC$151:$CB$151,0)),0)+IFERROR(INDEX('Hoja de Trabajo para listado'!$DE$153:$DG$274,MATCH($A1166,'Hoja de Trabajo para listado'!$DE$153:$DE$1048576,0),MATCH((CUADRO!P$4&amp;$E1166),'Hoja de Trabajo para listado'!$DE$151:$DG$151,0)),0)+IFERROR(INDEX('Hoja de Trabajo para listado'!$CD$155:$DC$1048576,MATCH($A1166,'Hoja de Trabajo para listado'!$CD$155:$CD$1048576,0),MATCH((CUADRO!P$4&amp;$E1166),'Hoja de Trabajo para listado'!$CD$151:$DC$151,0)),0)</f>
        <v>0</v>
      </c>
      <c r="Q1166" s="241">
        <f ca="1">+IFERROR(INDEX('Hoja de Trabajo para listado'!$A$155:$Z$1048576,MATCH($A1166,'Hoja de Trabajo para listado'!$A$155:$A$1048576,0),MATCH((CUADRO!Q$4&amp;$E1166),'Hoja de Trabajo para listado'!$A$151:$Z$151,0)),0)+IFERROR(INDEX('Hoja de Trabajo para listado'!$AB$155:$BA$1048576,MATCH($A1166,'Hoja de Trabajo para listado'!$AB$155:$AB$1048576,0),MATCH((CUADRO!Q$4&amp;$E1166),'Hoja de Trabajo para listado'!$AB$151:$BA$151,0)),0)+IFERROR(INDEX('Hoja de Trabajo para listado'!$BC$155:$CB$1048576,MATCH($A1166,'Hoja de Trabajo para listado'!$BC$155:$BC$1048576,0),MATCH((CUADRO!Q$4&amp;$E1166),'Hoja de Trabajo para listado'!$BC$151:$CB$151,0)),0)+IFERROR(INDEX('Hoja de Trabajo para listado'!$DE$153:$DG$274,MATCH($A1166,'Hoja de Trabajo para listado'!$DE$153:$DE$1048576,0),MATCH((CUADRO!Q$4&amp;$E1166),'Hoja de Trabajo para listado'!$DE$151:$DG$151,0)),0)+IFERROR(INDEX('Hoja de Trabajo para listado'!$CD$155:$DC$1048576,MATCH($A1166,'Hoja de Trabajo para listado'!$CD$155:$CD$1048576,0),MATCH((CUADRO!Q$4&amp;$E1166),'Hoja de Trabajo para listado'!$CD$151:$DC$151,0)),0)</f>
        <v>0</v>
      </c>
      <c r="R1166" s="241">
        <f t="shared" ca="1" si="43"/>
        <v>0</v>
      </c>
      <c r="S1166" s="247">
        <f ca="1">+R1165+R1166</f>
        <v>0</v>
      </c>
      <c r="T1166" s="241">
        <f ca="1">+S1166</f>
        <v>0</v>
      </c>
      <c r="U1166" s="240">
        <f t="shared" si="44"/>
        <v>2</v>
      </c>
      <c r="V1166" s="327" t="str">
        <f>+VLOOKUP(A1166,bd_lista!$A$3:$E$592,5,FALSE)</f>
        <v>Empresas Departamentales</v>
      </c>
      <c r="W1166" s="398"/>
      <c r="X1166" s="240">
        <f>+VLOOKUP(A1166,[4]Sheet1!$A$13:$D$744,4,FALSE)</f>
        <v>0</v>
      </c>
      <c r="Y1166" s="240" t="e">
        <f>+VLOOKUP(X1166,bd_lista!$A$3:$C$592,3,FALSE)</f>
        <v>#N/A</v>
      </c>
      <c r="Z1166" s="288"/>
      <c r="AA1166" s="289"/>
    </row>
    <row r="1167" spans="1:27" customFormat="1" ht="27" hidden="1" customHeight="1">
      <c r="A1167" s="32">
        <v>3301</v>
      </c>
      <c r="B1167" s="393">
        <f>+A1167</f>
        <v>3301</v>
      </c>
      <c r="C1167" s="245" t="str">
        <f>+VLOOKUP(A1167,bd_lista!$A$3:$C$592,3,FALSE)</f>
        <v>Gobierno Autónomo Indígena Originario Campesino del Territorio de Raqaypampa</v>
      </c>
      <c r="D1167" s="395" t="str">
        <f>+C1167</f>
        <v>Gobierno Autónomo Indígena Originario Campesino del Territorio de Raqaypampa</v>
      </c>
      <c r="E1167" s="240" t="s">
        <v>1303</v>
      </c>
      <c r="F1167" s="241">
        <f ca="1">+IFERROR(INDEX('Hoja de Trabajo para listado'!$A$155:$Z$1048576,MATCH($A1167,'Hoja de Trabajo para listado'!$A$155:$A$1048576,0),MATCH((CUADRO!F$4&amp;$E1167),'Hoja de Trabajo para listado'!$A$151:$Z$151,0)),0)+IFERROR(INDEX('Hoja de Trabajo para listado'!$AB$155:$BA$1048576,MATCH($A1167,'Hoja de Trabajo para listado'!$AB$155:$AB$1048576,0),MATCH((CUADRO!F$4&amp;$E1167),'Hoja de Trabajo para listado'!$AB$151:$BA$151,0)),0)+IFERROR(INDEX('Hoja de Trabajo para listado'!$BC$155:$CB$1048576,MATCH($A1167,'Hoja de Trabajo para listado'!$BC$155:$BC$1048576,0),MATCH((CUADRO!F$4&amp;$E1167),'Hoja de Trabajo para listado'!$BC$151:$CB$151,0)),0)+IFERROR(INDEX('Hoja de Trabajo para listado'!$DE$153:$DG$274,MATCH($A1167,'Hoja de Trabajo para listado'!$DE$153:$DE$1048576,0),MATCH((CUADRO!F$4&amp;$E1167),'Hoja de Trabajo para listado'!$DE$151:$DG$151,0)),0)+IFERROR(INDEX('Hoja de Trabajo para listado'!$CD$155:$DC$1048576,MATCH($A1167,'Hoja de Trabajo para listado'!$CD$155:$CD$1048576,0),MATCH((CUADRO!F$4&amp;$E1167),'Hoja de Trabajo para listado'!$CD$151:$DC$151,0)),0)</f>
        <v>0</v>
      </c>
      <c r="G1167" s="241">
        <f ca="1">+IFERROR(INDEX('Hoja de Trabajo para listado'!$A$155:$Z$1048576,MATCH($A1167,'Hoja de Trabajo para listado'!$A$155:$A$1048576,0),MATCH((CUADRO!G$4&amp;$E1167),'Hoja de Trabajo para listado'!$A$151:$Z$151,0)),0)+IFERROR(INDEX('Hoja de Trabajo para listado'!$AB$155:$BA$1048576,MATCH($A1167,'Hoja de Trabajo para listado'!$AB$155:$AB$1048576,0),MATCH((CUADRO!G$4&amp;$E1167),'Hoja de Trabajo para listado'!$AB$151:$BA$151,0)),0)+IFERROR(INDEX('Hoja de Trabajo para listado'!$BC$155:$CB$1048576,MATCH($A1167,'Hoja de Trabajo para listado'!$BC$155:$BC$1048576,0),MATCH((CUADRO!G$4&amp;$E1167),'Hoja de Trabajo para listado'!$BC$151:$CB$151,0)),0)+IFERROR(INDEX('Hoja de Trabajo para listado'!$DE$153:$DG$274,MATCH($A1167,'Hoja de Trabajo para listado'!$DE$153:$DE$1048576,0),MATCH((CUADRO!G$4&amp;$E1167),'Hoja de Trabajo para listado'!$DE$151:$DG$151,0)),0)+IFERROR(INDEX('Hoja de Trabajo para listado'!$CD$155:$DC$1048576,MATCH($A1167,'Hoja de Trabajo para listado'!$CD$155:$CD$1048576,0),MATCH((CUADRO!G$4&amp;$E1167),'Hoja de Trabajo para listado'!$CD$151:$DC$151,0)),0)</f>
        <v>0</v>
      </c>
      <c r="H1167" s="241">
        <f ca="1">+IFERROR(INDEX('Hoja de Trabajo para listado'!$A$155:$Z$1048576,MATCH($A1167,'Hoja de Trabajo para listado'!$A$155:$A$1048576,0),MATCH((CUADRO!H$4&amp;$E1167),'Hoja de Trabajo para listado'!$A$151:$Z$151,0)),0)+IFERROR(INDEX('Hoja de Trabajo para listado'!$AB$155:$BA$1048576,MATCH($A1167,'Hoja de Trabajo para listado'!$AB$155:$AB$1048576,0),MATCH((CUADRO!H$4&amp;$E1167),'Hoja de Trabajo para listado'!$AB$151:$BA$151,0)),0)+IFERROR(INDEX('Hoja de Trabajo para listado'!$BC$155:$CB$1048576,MATCH($A1167,'Hoja de Trabajo para listado'!$BC$155:$BC$1048576,0),MATCH((CUADRO!H$4&amp;$E1167),'Hoja de Trabajo para listado'!$BC$151:$CB$151,0)),0)+IFERROR(INDEX('Hoja de Trabajo para listado'!$DE$153:$DG$274,MATCH($A1167,'Hoja de Trabajo para listado'!$DE$153:$DE$1048576,0),MATCH((CUADRO!H$4&amp;$E1167),'Hoja de Trabajo para listado'!$DE$151:$DG$151,0)),0)+IFERROR(INDEX('Hoja de Trabajo para listado'!$CD$155:$DC$1048576,MATCH($A1167,'Hoja de Trabajo para listado'!$CD$155:$CD$1048576,0),MATCH((CUADRO!H$4&amp;$E1167),'Hoja de Trabajo para listado'!$CD$151:$DC$151,0)),0)</f>
        <v>0</v>
      </c>
      <c r="I1167" s="241">
        <f ca="1">+IFERROR(INDEX('Hoja de Trabajo para listado'!$A$155:$Z$1048576,MATCH($A1167,'Hoja de Trabajo para listado'!$A$155:$A$1048576,0),MATCH((CUADRO!I$4&amp;$E1167),'Hoja de Trabajo para listado'!$A$151:$Z$151,0)),0)+IFERROR(INDEX('Hoja de Trabajo para listado'!$AB$155:$BA$1048576,MATCH($A1167,'Hoja de Trabajo para listado'!$AB$155:$AB$1048576,0),MATCH((CUADRO!I$4&amp;$E1167),'Hoja de Trabajo para listado'!$AB$151:$BA$151,0)),0)+IFERROR(INDEX('Hoja de Trabajo para listado'!$BC$155:$CB$1048576,MATCH($A1167,'Hoja de Trabajo para listado'!$BC$155:$BC$1048576,0),MATCH((CUADRO!I$4&amp;$E1167),'Hoja de Trabajo para listado'!$BC$151:$CB$151,0)),0)+IFERROR(INDEX('Hoja de Trabajo para listado'!$DE$153:$DG$274,MATCH($A1167,'Hoja de Trabajo para listado'!$DE$153:$DE$1048576,0),MATCH((CUADRO!I$4&amp;$E1167),'Hoja de Trabajo para listado'!$DE$151:$DG$151,0)),0)+IFERROR(INDEX('Hoja de Trabajo para listado'!$CD$155:$DC$1048576,MATCH($A1167,'Hoja de Trabajo para listado'!$CD$155:$CD$1048576,0),MATCH((CUADRO!I$4&amp;$E1167),'Hoja de Trabajo para listado'!$CD$151:$DC$151,0)),0)</f>
        <v>0</v>
      </c>
      <c r="J1167" s="241">
        <f ca="1">+IFERROR(INDEX('Hoja de Trabajo para listado'!$A$155:$Z$1048576,MATCH($A1167,'Hoja de Trabajo para listado'!$A$155:$A$1048576,0),MATCH((CUADRO!J$4&amp;$E1167),'Hoja de Trabajo para listado'!$A$151:$Z$151,0)),0)+IFERROR(INDEX('Hoja de Trabajo para listado'!$AB$155:$BA$1048576,MATCH($A1167,'Hoja de Trabajo para listado'!$AB$155:$AB$1048576,0),MATCH((CUADRO!J$4&amp;$E1167),'Hoja de Trabajo para listado'!$AB$151:$BA$151,0)),0)+IFERROR(INDEX('Hoja de Trabajo para listado'!$BC$155:$CB$1048576,MATCH($A1167,'Hoja de Trabajo para listado'!$BC$155:$BC$1048576,0),MATCH((CUADRO!J$4&amp;$E1167),'Hoja de Trabajo para listado'!$BC$151:$CB$151,0)),0)+IFERROR(INDEX('Hoja de Trabajo para listado'!$DE$153:$DG$274,MATCH($A1167,'Hoja de Trabajo para listado'!$DE$153:$DE$1048576,0),MATCH((CUADRO!J$4&amp;$E1167),'Hoja de Trabajo para listado'!$DE$151:$DG$151,0)),0)+IFERROR(INDEX('Hoja de Trabajo para listado'!$CD$155:$DC$1048576,MATCH($A1167,'Hoja de Trabajo para listado'!$CD$155:$CD$1048576,0),MATCH((CUADRO!J$4&amp;$E1167),'Hoja de Trabajo para listado'!$CD$151:$DC$151,0)),0)</f>
        <v>0</v>
      </c>
      <c r="K1167" s="241">
        <f ca="1">+IFERROR(INDEX('Hoja de Trabajo para listado'!$A$155:$Z$1048576,MATCH($A1167,'Hoja de Trabajo para listado'!$A$155:$A$1048576,0),MATCH((CUADRO!K$4&amp;$E1167),'Hoja de Trabajo para listado'!$A$151:$Z$151,0)),0)+IFERROR(INDEX('Hoja de Trabajo para listado'!$AB$155:$BA$1048576,MATCH($A1167,'Hoja de Trabajo para listado'!$AB$155:$AB$1048576,0),MATCH((CUADRO!K$4&amp;$E1167),'Hoja de Trabajo para listado'!$AB$151:$BA$151,0)),0)+IFERROR(INDEX('Hoja de Trabajo para listado'!$BC$155:$CB$1048576,MATCH($A1167,'Hoja de Trabajo para listado'!$BC$155:$BC$1048576,0),MATCH((CUADRO!K$4&amp;$E1167),'Hoja de Trabajo para listado'!$BC$151:$CB$151,0)),0)+IFERROR(INDEX('Hoja de Trabajo para listado'!$DE$153:$DG$274,MATCH($A1167,'Hoja de Trabajo para listado'!$DE$153:$DE$1048576,0),MATCH((CUADRO!K$4&amp;$E1167),'Hoja de Trabajo para listado'!$DE$151:$DG$151,0)),0)+IFERROR(INDEX('Hoja de Trabajo para listado'!$CD$155:$DC$1048576,MATCH($A1167,'Hoja de Trabajo para listado'!$CD$155:$CD$1048576,0),MATCH((CUADRO!K$4&amp;$E1167),'Hoja de Trabajo para listado'!$CD$151:$DC$151,0)),0)</f>
        <v>0</v>
      </c>
      <c r="L1167" s="241">
        <f ca="1">+IFERROR(INDEX('Hoja de Trabajo para listado'!$A$155:$Z$1048576,MATCH($A1167,'Hoja de Trabajo para listado'!$A$155:$A$1048576,0),MATCH((CUADRO!L$4&amp;$E1167),'Hoja de Trabajo para listado'!$A$151:$Z$151,0)),0)+IFERROR(INDEX('Hoja de Trabajo para listado'!$AB$155:$BA$1048576,MATCH($A1167,'Hoja de Trabajo para listado'!$AB$155:$AB$1048576,0),MATCH((CUADRO!L$4&amp;$E1167),'Hoja de Trabajo para listado'!$AB$151:$BA$151,0)),0)+IFERROR(INDEX('Hoja de Trabajo para listado'!$BC$155:$CB$1048576,MATCH($A1167,'Hoja de Trabajo para listado'!$BC$155:$BC$1048576,0),MATCH((CUADRO!L$4&amp;$E1167),'Hoja de Trabajo para listado'!$BC$151:$CB$151,0)),0)+IFERROR(INDEX('Hoja de Trabajo para listado'!$DE$153:$DG$274,MATCH($A1167,'Hoja de Trabajo para listado'!$DE$153:$DE$1048576,0),MATCH((CUADRO!L$4&amp;$E1167),'Hoja de Trabajo para listado'!$DE$151:$DG$151,0)),0)+IFERROR(INDEX('Hoja de Trabajo para listado'!$CD$155:$DC$1048576,MATCH($A1167,'Hoja de Trabajo para listado'!$CD$155:$CD$1048576,0),MATCH((CUADRO!L$4&amp;$E1167),'Hoja de Trabajo para listado'!$CD$151:$DC$151,0)),0)</f>
        <v>0</v>
      </c>
      <c r="M1167" s="241">
        <f ca="1">+IFERROR(INDEX('Hoja de Trabajo para listado'!$A$155:$Z$1048576,MATCH($A1167,'Hoja de Trabajo para listado'!$A$155:$A$1048576,0),MATCH((CUADRO!M$4&amp;$E1167),'Hoja de Trabajo para listado'!$A$151:$Z$151,0)),0)+IFERROR(INDEX('Hoja de Trabajo para listado'!$AB$155:$BA$1048576,MATCH($A1167,'Hoja de Trabajo para listado'!$AB$155:$AB$1048576,0),MATCH((CUADRO!M$4&amp;$E1167),'Hoja de Trabajo para listado'!$AB$151:$BA$151,0)),0)+IFERROR(INDEX('Hoja de Trabajo para listado'!$BC$155:$CB$1048576,MATCH($A1167,'Hoja de Trabajo para listado'!$BC$155:$BC$1048576,0),MATCH((CUADRO!M$4&amp;$E1167),'Hoja de Trabajo para listado'!$BC$151:$CB$151,0)),0)+IFERROR(INDEX('Hoja de Trabajo para listado'!$DE$153:$DG$274,MATCH($A1167,'Hoja de Trabajo para listado'!$DE$153:$DE$1048576,0),MATCH((CUADRO!M$4&amp;$E1167),'Hoja de Trabajo para listado'!$DE$151:$DG$151,0)),0)+IFERROR(INDEX('Hoja de Trabajo para listado'!$CD$155:$DC$1048576,MATCH($A1167,'Hoja de Trabajo para listado'!$CD$155:$CD$1048576,0),MATCH((CUADRO!M$4&amp;$E1167),'Hoja de Trabajo para listado'!$CD$151:$DC$151,0)),0)</f>
        <v>0</v>
      </c>
      <c r="N1167" s="241">
        <f ca="1">+IFERROR(INDEX('Hoja de Trabajo para listado'!$A$155:$Z$1048576,MATCH($A1167,'Hoja de Trabajo para listado'!$A$155:$A$1048576,0),MATCH((CUADRO!N$4&amp;$E1167),'Hoja de Trabajo para listado'!$A$151:$Z$151,0)),0)+IFERROR(INDEX('Hoja de Trabajo para listado'!$AB$155:$BA$1048576,MATCH($A1167,'Hoja de Trabajo para listado'!$AB$155:$AB$1048576,0),MATCH((CUADRO!N$4&amp;$E1167),'Hoja de Trabajo para listado'!$AB$151:$BA$151,0)),0)+IFERROR(INDEX('Hoja de Trabajo para listado'!$BC$155:$CB$1048576,MATCH($A1167,'Hoja de Trabajo para listado'!$BC$155:$BC$1048576,0),MATCH((CUADRO!N$4&amp;$E1167),'Hoja de Trabajo para listado'!$BC$151:$CB$151,0)),0)+IFERROR(INDEX('Hoja de Trabajo para listado'!$DE$153:$DG$274,MATCH($A1167,'Hoja de Trabajo para listado'!$DE$153:$DE$1048576,0),MATCH((CUADRO!N$4&amp;$E1167),'Hoja de Trabajo para listado'!$DE$151:$DG$151,0)),0)+IFERROR(INDEX('Hoja de Trabajo para listado'!$CD$155:$DC$1048576,MATCH($A1167,'Hoja de Trabajo para listado'!$CD$155:$CD$1048576,0),MATCH((CUADRO!N$4&amp;$E1167),'Hoja de Trabajo para listado'!$CD$151:$DC$151,0)),0)</f>
        <v>0</v>
      </c>
      <c r="O1167" s="241">
        <f ca="1">+IFERROR(INDEX('Hoja de Trabajo para listado'!$A$155:$Z$1048576,MATCH($A1167,'Hoja de Trabajo para listado'!$A$155:$A$1048576,0),MATCH((CUADRO!O$4&amp;$E1167),'Hoja de Trabajo para listado'!$A$151:$Z$151,0)),0)+IFERROR(INDEX('Hoja de Trabajo para listado'!$AB$155:$BA$1048576,MATCH($A1167,'Hoja de Trabajo para listado'!$AB$155:$AB$1048576,0),MATCH((CUADRO!O$4&amp;$E1167),'Hoja de Trabajo para listado'!$AB$151:$BA$151,0)),0)+IFERROR(INDEX('Hoja de Trabajo para listado'!$BC$155:$CB$1048576,MATCH($A1167,'Hoja de Trabajo para listado'!$BC$155:$BC$1048576,0),MATCH((CUADRO!O$4&amp;$E1167),'Hoja de Trabajo para listado'!$BC$151:$CB$151,0)),0)+IFERROR(INDEX('Hoja de Trabajo para listado'!$DE$153:$DG$274,MATCH($A1167,'Hoja de Trabajo para listado'!$DE$153:$DE$1048576,0),MATCH((CUADRO!O$4&amp;$E1167),'Hoja de Trabajo para listado'!$DE$151:$DG$151,0)),0)+IFERROR(INDEX('Hoja de Trabajo para listado'!$CD$155:$DC$1048576,MATCH($A1167,'Hoja de Trabajo para listado'!$CD$155:$CD$1048576,0),MATCH((CUADRO!O$4&amp;$E1167),'Hoja de Trabajo para listado'!$CD$151:$DC$151,0)),0)</f>
        <v>0</v>
      </c>
      <c r="P1167" s="241">
        <f ca="1">+IFERROR(INDEX('Hoja de Trabajo para listado'!$A$155:$Z$1048576,MATCH($A1167,'Hoja de Trabajo para listado'!$A$155:$A$1048576,0),MATCH((CUADRO!P$4&amp;$E1167),'Hoja de Trabajo para listado'!$A$151:$Z$151,0)),0)+IFERROR(INDEX('Hoja de Trabajo para listado'!$AB$155:$BA$1048576,MATCH($A1167,'Hoja de Trabajo para listado'!$AB$155:$AB$1048576,0),MATCH((CUADRO!P$4&amp;$E1167),'Hoja de Trabajo para listado'!$AB$151:$BA$151,0)),0)+IFERROR(INDEX('Hoja de Trabajo para listado'!$BC$155:$CB$1048576,MATCH($A1167,'Hoja de Trabajo para listado'!$BC$155:$BC$1048576,0),MATCH((CUADRO!P$4&amp;$E1167),'Hoja de Trabajo para listado'!$BC$151:$CB$151,0)),0)+IFERROR(INDEX('Hoja de Trabajo para listado'!$DE$153:$DG$274,MATCH($A1167,'Hoja de Trabajo para listado'!$DE$153:$DE$1048576,0),MATCH((CUADRO!P$4&amp;$E1167),'Hoja de Trabajo para listado'!$DE$151:$DG$151,0)),0)+IFERROR(INDEX('Hoja de Trabajo para listado'!$CD$155:$DC$1048576,MATCH($A1167,'Hoja de Trabajo para listado'!$CD$155:$CD$1048576,0),MATCH((CUADRO!P$4&amp;$E1167),'Hoja de Trabajo para listado'!$CD$151:$DC$151,0)),0)</f>
        <v>0</v>
      </c>
      <c r="Q1167" s="241">
        <f ca="1">+IFERROR(INDEX('Hoja de Trabajo para listado'!$A$155:$Z$1048576,MATCH($A1167,'Hoja de Trabajo para listado'!$A$155:$A$1048576,0),MATCH((CUADRO!Q$4&amp;$E1167),'Hoja de Trabajo para listado'!$A$151:$Z$151,0)),0)+IFERROR(INDEX('Hoja de Trabajo para listado'!$AB$155:$BA$1048576,MATCH($A1167,'Hoja de Trabajo para listado'!$AB$155:$AB$1048576,0),MATCH((CUADRO!Q$4&amp;$E1167),'Hoja de Trabajo para listado'!$AB$151:$BA$151,0)),0)+IFERROR(INDEX('Hoja de Trabajo para listado'!$BC$155:$CB$1048576,MATCH($A1167,'Hoja de Trabajo para listado'!$BC$155:$BC$1048576,0),MATCH((CUADRO!Q$4&amp;$E1167),'Hoja de Trabajo para listado'!$BC$151:$CB$151,0)),0)+IFERROR(INDEX('Hoja de Trabajo para listado'!$DE$153:$DG$274,MATCH($A1167,'Hoja de Trabajo para listado'!$DE$153:$DE$1048576,0),MATCH((CUADRO!Q$4&amp;$E1167),'Hoja de Trabajo para listado'!$DE$151:$DG$151,0)),0)+IFERROR(INDEX('Hoja de Trabajo para listado'!$CD$155:$DC$1048576,MATCH($A1167,'Hoja de Trabajo para listado'!$CD$155:$CD$1048576,0),MATCH((CUADRO!Q$4&amp;$E1167),'Hoja de Trabajo para listado'!$CD$151:$DC$151,0)),0)</f>
        <v>0</v>
      </c>
      <c r="R1167" s="241">
        <f t="shared" ca="1" si="43"/>
        <v>0</v>
      </c>
      <c r="S1167" s="247"/>
      <c r="T1167" s="241">
        <f ca="1">+T1168</f>
        <v>0</v>
      </c>
      <c r="U1167" s="240">
        <f t="shared" si="44"/>
        <v>1</v>
      </c>
      <c r="V1167" s="327" t="str">
        <f>+VLOOKUP(A1167,bd_lista!$A$3:$E$592,5,FALSE)</f>
        <v>Gobiernos Autónomos Indígenas Originarias Campesinas</v>
      </c>
      <c r="W1167" s="397" t="str">
        <f>+V1167</f>
        <v>Gobiernos Autónomos Indígenas Originarias Campesinas</v>
      </c>
      <c r="X1167" s="240">
        <f>+VLOOKUP(A1167,[4]Sheet1!$A$13:$D$744,4,FALSE)</f>
        <v>0</v>
      </c>
      <c r="Y1167" s="240" t="e">
        <f>+VLOOKUP(X1167,bd_lista!$A$3:$C$592,3,FALSE)</f>
        <v>#N/A</v>
      </c>
      <c r="Z1167" s="290">
        <f>+X1167</f>
        <v>0</v>
      </c>
      <c r="AA1167" s="291" t="e">
        <f>+Y1167</f>
        <v>#N/A</v>
      </c>
    </row>
    <row r="1168" spans="1:27" customFormat="1" ht="27" hidden="1" customHeight="1">
      <c r="A1168" s="32">
        <v>3301</v>
      </c>
      <c r="B1168" s="394"/>
      <c r="C1168" s="245" t="str">
        <f>+VLOOKUP(A1168,bd_lista!$A$3:$C$592,3,FALSE)</f>
        <v>Gobierno Autónomo Indígena Originario Campesino del Territorio de Raqaypampa</v>
      </c>
      <c r="D1168" s="396"/>
      <c r="E1168" s="242" t="s">
        <v>1304</v>
      </c>
      <c r="F1168" s="241">
        <f ca="1">+IFERROR(INDEX('Hoja de Trabajo para listado'!$A$155:$Z$1048576,MATCH($A1168,'Hoja de Trabajo para listado'!$A$155:$A$1048576,0),MATCH((CUADRO!F$4&amp;$E1168),'Hoja de Trabajo para listado'!$A$151:$Z$151,0)),0)+IFERROR(INDEX('Hoja de Trabajo para listado'!$AB$155:$BA$1048576,MATCH($A1168,'Hoja de Trabajo para listado'!$AB$155:$AB$1048576,0),MATCH((CUADRO!F$4&amp;$E1168),'Hoja de Trabajo para listado'!$AB$151:$BA$151,0)),0)+IFERROR(INDEX('Hoja de Trabajo para listado'!$BC$155:$CB$1048576,MATCH($A1168,'Hoja de Trabajo para listado'!$BC$155:$BC$1048576,0),MATCH((CUADRO!F$4&amp;$E1168),'Hoja de Trabajo para listado'!$BC$151:$CB$151,0)),0)+IFERROR(INDEX('Hoja de Trabajo para listado'!$DE$153:$DG$274,MATCH($A1168,'Hoja de Trabajo para listado'!$DE$153:$DE$1048576,0),MATCH((CUADRO!F$4&amp;$E1168),'Hoja de Trabajo para listado'!$DE$151:$DG$151,0)),0)+IFERROR(INDEX('Hoja de Trabajo para listado'!$CD$155:$DC$1048576,MATCH($A1168,'Hoja de Trabajo para listado'!$CD$155:$CD$1048576,0),MATCH((CUADRO!F$4&amp;$E1168),'Hoja de Trabajo para listado'!$CD$151:$DC$151,0)),0)</f>
        <v>0</v>
      </c>
      <c r="G1168" s="241">
        <f ca="1">+IFERROR(INDEX('Hoja de Trabajo para listado'!$A$155:$Z$1048576,MATCH($A1168,'Hoja de Trabajo para listado'!$A$155:$A$1048576,0),MATCH((CUADRO!G$4&amp;$E1168),'Hoja de Trabajo para listado'!$A$151:$Z$151,0)),0)+IFERROR(INDEX('Hoja de Trabajo para listado'!$AB$155:$BA$1048576,MATCH($A1168,'Hoja de Trabajo para listado'!$AB$155:$AB$1048576,0),MATCH((CUADRO!G$4&amp;$E1168),'Hoja de Trabajo para listado'!$AB$151:$BA$151,0)),0)+IFERROR(INDEX('Hoja de Trabajo para listado'!$BC$155:$CB$1048576,MATCH($A1168,'Hoja de Trabajo para listado'!$BC$155:$BC$1048576,0),MATCH((CUADRO!G$4&amp;$E1168),'Hoja de Trabajo para listado'!$BC$151:$CB$151,0)),0)+IFERROR(INDEX('Hoja de Trabajo para listado'!$DE$153:$DG$274,MATCH($A1168,'Hoja de Trabajo para listado'!$DE$153:$DE$1048576,0),MATCH((CUADRO!G$4&amp;$E1168),'Hoja de Trabajo para listado'!$DE$151:$DG$151,0)),0)+IFERROR(INDEX('Hoja de Trabajo para listado'!$CD$155:$DC$1048576,MATCH($A1168,'Hoja de Trabajo para listado'!$CD$155:$CD$1048576,0),MATCH((CUADRO!G$4&amp;$E1168),'Hoja de Trabajo para listado'!$CD$151:$DC$151,0)),0)</f>
        <v>0</v>
      </c>
      <c r="H1168" s="241">
        <f ca="1">+IFERROR(INDEX('Hoja de Trabajo para listado'!$A$155:$Z$1048576,MATCH($A1168,'Hoja de Trabajo para listado'!$A$155:$A$1048576,0),MATCH((CUADRO!H$4&amp;$E1168),'Hoja de Trabajo para listado'!$A$151:$Z$151,0)),0)+IFERROR(INDEX('Hoja de Trabajo para listado'!$AB$155:$BA$1048576,MATCH($A1168,'Hoja de Trabajo para listado'!$AB$155:$AB$1048576,0),MATCH((CUADRO!H$4&amp;$E1168),'Hoja de Trabajo para listado'!$AB$151:$BA$151,0)),0)+IFERROR(INDEX('Hoja de Trabajo para listado'!$BC$155:$CB$1048576,MATCH($A1168,'Hoja de Trabajo para listado'!$BC$155:$BC$1048576,0),MATCH((CUADRO!H$4&amp;$E1168),'Hoja de Trabajo para listado'!$BC$151:$CB$151,0)),0)+IFERROR(INDEX('Hoja de Trabajo para listado'!$DE$153:$DG$274,MATCH($A1168,'Hoja de Trabajo para listado'!$DE$153:$DE$1048576,0),MATCH((CUADRO!H$4&amp;$E1168),'Hoja de Trabajo para listado'!$DE$151:$DG$151,0)),0)+IFERROR(INDEX('Hoja de Trabajo para listado'!$CD$155:$DC$1048576,MATCH($A1168,'Hoja de Trabajo para listado'!$CD$155:$CD$1048576,0),MATCH((CUADRO!H$4&amp;$E1168),'Hoja de Trabajo para listado'!$CD$151:$DC$151,0)),0)</f>
        <v>0</v>
      </c>
      <c r="I1168" s="241">
        <f ca="1">+IFERROR(INDEX('Hoja de Trabajo para listado'!$A$155:$Z$1048576,MATCH($A1168,'Hoja de Trabajo para listado'!$A$155:$A$1048576,0),MATCH((CUADRO!I$4&amp;$E1168),'Hoja de Trabajo para listado'!$A$151:$Z$151,0)),0)+IFERROR(INDEX('Hoja de Trabajo para listado'!$AB$155:$BA$1048576,MATCH($A1168,'Hoja de Trabajo para listado'!$AB$155:$AB$1048576,0),MATCH((CUADRO!I$4&amp;$E1168),'Hoja de Trabajo para listado'!$AB$151:$BA$151,0)),0)+IFERROR(INDEX('Hoja de Trabajo para listado'!$BC$155:$CB$1048576,MATCH($A1168,'Hoja de Trabajo para listado'!$BC$155:$BC$1048576,0),MATCH((CUADRO!I$4&amp;$E1168),'Hoja de Trabajo para listado'!$BC$151:$CB$151,0)),0)+IFERROR(INDEX('Hoja de Trabajo para listado'!$DE$153:$DG$274,MATCH($A1168,'Hoja de Trabajo para listado'!$DE$153:$DE$1048576,0),MATCH((CUADRO!I$4&amp;$E1168),'Hoja de Trabajo para listado'!$DE$151:$DG$151,0)),0)+IFERROR(INDEX('Hoja de Trabajo para listado'!$CD$155:$DC$1048576,MATCH($A1168,'Hoja de Trabajo para listado'!$CD$155:$CD$1048576,0),MATCH((CUADRO!I$4&amp;$E1168),'Hoja de Trabajo para listado'!$CD$151:$DC$151,0)),0)</f>
        <v>0</v>
      </c>
      <c r="J1168" s="241">
        <f ca="1">+IFERROR(INDEX('Hoja de Trabajo para listado'!$A$155:$Z$1048576,MATCH($A1168,'Hoja de Trabajo para listado'!$A$155:$A$1048576,0),MATCH((CUADRO!J$4&amp;$E1168),'Hoja de Trabajo para listado'!$A$151:$Z$151,0)),0)+IFERROR(INDEX('Hoja de Trabajo para listado'!$AB$155:$BA$1048576,MATCH($A1168,'Hoja de Trabajo para listado'!$AB$155:$AB$1048576,0),MATCH((CUADRO!J$4&amp;$E1168),'Hoja de Trabajo para listado'!$AB$151:$BA$151,0)),0)+IFERROR(INDEX('Hoja de Trabajo para listado'!$BC$155:$CB$1048576,MATCH($A1168,'Hoja de Trabajo para listado'!$BC$155:$BC$1048576,0),MATCH((CUADRO!J$4&amp;$E1168),'Hoja de Trabajo para listado'!$BC$151:$CB$151,0)),0)+IFERROR(INDEX('Hoja de Trabajo para listado'!$DE$153:$DG$274,MATCH($A1168,'Hoja de Trabajo para listado'!$DE$153:$DE$1048576,0),MATCH((CUADRO!J$4&amp;$E1168),'Hoja de Trabajo para listado'!$DE$151:$DG$151,0)),0)+IFERROR(INDEX('Hoja de Trabajo para listado'!$CD$155:$DC$1048576,MATCH($A1168,'Hoja de Trabajo para listado'!$CD$155:$CD$1048576,0),MATCH((CUADRO!J$4&amp;$E1168),'Hoja de Trabajo para listado'!$CD$151:$DC$151,0)),0)</f>
        <v>0</v>
      </c>
      <c r="K1168" s="241">
        <f ca="1">+IFERROR(INDEX('Hoja de Trabajo para listado'!$A$155:$Z$1048576,MATCH($A1168,'Hoja de Trabajo para listado'!$A$155:$A$1048576,0),MATCH((CUADRO!K$4&amp;$E1168),'Hoja de Trabajo para listado'!$A$151:$Z$151,0)),0)+IFERROR(INDEX('Hoja de Trabajo para listado'!$AB$155:$BA$1048576,MATCH($A1168,'Hoja de Trabajo para listado'!$AB$155:$AB$1048576,0),MATCH((CUADRO!K$4&amp;$E1168),'Hoja de Trabajo para listado'!$AB$151:$BA$151,0)),0)+IFERROR(INDEX('Hoja de Trabajo para listado'!$BC$155:$CB$1048576,MATCH($A1168,'Hoja de Trabajo para listado'!$BC$155:$BC$1048576,0),MATCH((CUADRO!K$4&amp;$E1168),'Hoja de Trabajo para listado'!$BC$151:$CB$151,0)),0)+IFERROR(INDEX('Hoja de Trabajo para listado'!$DE$153:$DG$274,MATCH($A1168,'Hoja de Trabajo para listado'!$DE$153:$DE$1048576,0),MATCH((CUADRO!K$4&amp;$E1168),'Hoja de Trabajo para listado'!$DE$151:$DG$151,0)),0)+IFERROR(INDEX('Hoja de Trabajo para listado'!$CD$155:$DC$1048576,MATCH($A1168,'Hoja de Trabajo para listado'!$CD$155:$CD$1048576,0),MATCH((CUADRO!K$4&amp;$E1168),'Hoja de Trabajo para listado'!$CD$151:$DC$151,0)),0)</f>
        <v>0</v>
      </c>
      <c r="L1168" s="241">
        <f ca="1">+IFERROR(INDEX('Hoja de Trabajo para listado'!$A$155:$Z$1048576,MATCH($A1168,'Hoja de Trabajo para listado'!$A$155:$A$1048576,0),MATCH((CUADRO!L$4&amp;$E1168),'Hoja de Trabajo para listado'!$A$151:$Z$151,0)),0)+IFERROR(INDEX('Hoja de Trabajo para listado'!$AB$155:$BA$1048576,MATCH($A1168,'Hoja de Trabajo para listado'!$AB$155:$AB$1048576,0),MATCH((CUADRO!L$4&amp;$E1168),'Hoja de Trabajo para listado'!$AB$151:$BA$151,0)),0)+IFERROR(INDEX('Hoja de Trabajo para listado'!$BC$155:$CB$1048576,MATCH($A1168,'Hoja de Trabajo para listado'!$BC$155:$BC$1048576,0),MATCH((CUADRO!L$4&amp;$E1168),'Hoja de Trabajo para listado'!$BC$151:$CB$151,0)),0)+IFERROR(INDEX('Hoja de Trabajo para listado'!$DE$153:$DG$274,MATCH($A1168,'Hoja de Trabajo para listado'!$DE$153:$DE$1048576,0),MATCH((CUADRO!L$4&amp;$E1168),'Hoja de Trabajo para listado'!$DE$151:$DG$151,0)),0)+IFERROR(INDEX('Hoja de Trabajo para listado'!$CD$155:$DC$1048576,MATCH($A1168,'Hoja de Trabajo para listado'!$CD$155:$CD$1048576,0),MATCH((CUADRO!L$4&amp;$E1168),'Hoja de Trabajo para listado'!$CD$151:$DC$151,0)),0)</f>
        <v>0</v>
      </c>
      <c r="M1168" s="241">
        <f ca="1">+IFERROR(INDEX('Hoja de Trabajo para listado'!$A$155:$Z$1048576,MATCH($A1168,'Hoja de Trabajo para listado'!$A$155:$A$1048576,0),MATCH((CUADRO!M$4&amp;$E1168),'Hoja de Trabajo para listado'!$A$151:$Z$151,0)),0)+IFERROR(INDEX('Hoja de Trabajo para listado'!$AB$155:$BA$1048576,MATCH($A1168,'Hoja de Trabajo para listado'!$AB$155:$AB$1048576,0),MATCH((CUADRO!M$4&amp;$E1168),'Hoja de Trabajo para listado'!$AB$151:$BA$151,0)),0)+IFERROR(INDEX('Hoja de Trabajo para listado'!$BC$155:$CB$1048576,MATCH($A1168,'Hoja de Trabajo para listado'!$BC$155:$BC$1048576,0),MATCH((CUADRO!M$4&amp;$E1168),'Hoja de Trabajo para listado'!$BC$151:$CB$151,0)),0)+IFERROR(INDEX('Hoja de Trabajo para listado'!$DE$153:$DG$274,MATCH($A1168,'Hoja de Trabajo para listado'!$DE$153:$DE$1048576,0),MATCH((CUADRO!M$4&amp;$E1168),'Hoja de Trabajo para listado'!$DE$151:$DG$151,0)),0)+IFERROR(INDEX('Hoja de Trabajo para listado'!$CD$155:$DC$1048576,MATCH($A1168,'Hoja de Trabajo para listado'!$CD$155:$CD$1048576,0),MATCH((CUADRO!M$4&amp;$E1168),'Hoja de Trabajo para listado'!$CD$151:$DC$151,0)),0)</f>
        <v>0</v>
      </c>
      <c r="N1168" s="241">
        <f ca="1">+IFERROR(INDEX('Hoja de Trabajo para listado'!$A$155:$Z$1048576,MATCH($A1168,'Hoja de Trabajo para listado'!$A$155:$A$1048576,0),MATCH((CUADRO!N$4&amp;$E1168),'Hoja de Trabajo para listado'!$A$151:$Z$151,0)),0)+IFERROR(INDEX('Hoja de Trabajo para listado'!$AB$155:$BA$1048576,MATCH($A1168,'Hoja de Trabajo para listado'!$AB$155:$AB$1048576,0),MATCH((CUADRO!N$4&amp;$E1168),'Hoja de Trabajo para listado'!$AB$151:$BA$151,0)),0)+IFERROR(INDEX('Hoja de Trabajo para listado'!$BC$155:$CB$1048576,MATCH($A1168,'Hoja de Trabajo para listado'!$BC$155:$BC$1048576,0),MATCH((CUADRO!N$4&amp;$E1168),'Hoja de Trabajo para listado'!$BC$151:$CB$151,0)),0)+IFERROR(INDEX('Hoja de Trabajo para listado'!$DE$153:$DG$274,MATCH($A1168,'Hoja de Trabajo para listado'!$DE$153:$DE$1048576,0),MATCH((CUADRO!N$4&amp;$E1168),'Hoja de Trabajo para listado'!$DE$151:$DG$151,0)),0)+IFERROR(INDEX('Hoja de Trabajo para listado'!$CD$155:$DC$1048576,MATCH($A1168,'Hoja de Trabajo para listado'!$CD$155:$CD$1048576,0),MATCH((CUADRO!N$4&amp;$E1168),'Hoja de Trabajo para listado'!$CD$151:$DC$151,0)),0)</f>
        <v>0</v>
      </c>
      <c r="O1168" s="241">
        <f ca="1">+IFERROR(INDEX('Hoja de Trabajo para listado'!$A$155:$Z$1048576,MATCH($A1168,'Hoja de Trabajo para listado'!$A$155:$A$1048576,0),MATCH((CUADRO!O$4&amp;$E1168),'Hoja de Trabajo para listado'!$A$151:$Z$151,0)),0)+IFERROR(INDEX('Hoja de Trabajo para listado'!$AB$155:$BA$1048576,MATCH($A1168,'Hoja de Trabajo para listado'!$AB$155:$AB$1048576,0),MATCH((CUADRO!O$4&amp;$E1168),'Hoja de Trabajo para listado'!$AB$151:$BA$151,0)),0)+IFERROR(INDEX('Hoja de Trabajo para listado'!$BC$155:$CB$1048576,MATCH($A1168,'Hoja de Trabajo para listado'!$BC$155:$BC$1048576,0),MATCH((CUADRO!O$4&amp;$E1168),'Hoja de Trabajo para listado'!$BC$151:$CB$151,0)),0)+IFERROR(INDEX('Hoja de Trabajo para listado'!$DE$153:$DG$274,MATCH($A1168,'Hoja de Trabajo para listado'!$DE$153:$DE$1048576,0),MATCH((CUADRO!O$4&amp;$E1168),'Hoja de Trabajo para listado'!$DE$151:$DG$151,0)),0)+IFERROR(INDEX('Hoja de Trabajo para listado'!$CD$155:$DC$1048576,MATCH($A1168,'Hoja de Trabajo para listado'!$CD$155:$CD$1048576,0),MATCH((CUADRO!O$4&amp;$E1168),'Hoja de Trabajo para listado'!$CD$151:$DC$151,0)),0)</f>
        <v>0</v>
      </c>
      <c r="P1168" s="241">
        <f ca="1">+IFERROR(INDEX('Hoja de Trabajo para listado'!$A$155:$Z$1048576,MATCH($A1168,'Hoja de Trabajo para listado'!$A$155:$A$1048576,0),MATCH((CUADRO!P$4&amp;$E1168),'Hoja de Trabajo para listado'!$A$151:$Z$151,0)),0)+IFERROR(INDEX('Hoja de Trabajo para listado'!$AB$155:$BA$1048576,MATCH($A1168,'Hoja de Trabajo para listado'!$AB$155:$AB$1048576,0),MATCH((CUADRO!P$4&amp;$E1168),'Hoja de Trabajo para listado'!$AB$151:$BA$151,0)),0)+IFERROR(INDEX('Hoja de Trabajo para listado'!$BC$155:$CB$1048576,MATCH($A1168,'Hoja de Trabajo para listado'!$BC$155:$BC$1048576,0),MATCH((CUADRO!P$4&amp;$E1168),'Hoja de Trabajo para listado'!$BC$151:$CB$151,0)),0)+IFERROR(INDEX('Hoja de Trabajo para listado'!$DE$153:$DG$274,MATCH($A1168,'Hoja de Trabajo para listado'!$DE$153:$DE$1048576,0),MATCH((CUADRO!P$4&amp;$E1168),'Hoja de Trabajo para listado'!$DE$151:$DG$151,0)),0)+IFERROR(INDEX('Hoja de Trabajo para listado'!$CD$155:$DC$1048576,MATCH($A1168,'Hoja de Trabajo para listado'!$CD$155:$CD$1048576,0),MATCH((CUADRO!P$4&amp;$E1168),'Hoja de Trabajo para listado'!$CD$151:$DC$151,0)),0)</f>
        <v>0</v>
      </c>
      <c r="Q1168" s="241">
        <f ca="1">+IFERROR(INDEX('Hoja de Trabajo para listado'!$A$155:$Z$1048576,MATCH($A1168,'Hoja de Trabajo para listado'!$A$155:$A$1048576,0),MATCH((CUADRO!Q$4&amp;$E1168),'Hoja de Trabajo para listado'!$A$151:$Z$151,0)),0)+IFERROR(INDEX('Hoja de Trabajo para listado'!$AB$155:$BA$1048576,MATCH($A1168,'Hoja de Trabajo para listado'!$AB$155:$AB$1048576,0),MATCH((CUADRO!Q$4&amp;$E1168),'Hoja de Trabajo para listado'!$AB$151:$BA$151,0)),0)+IFERROR(INDEX('Hoja de Trabajo para listado'!$BC$155:$CB$1048576,MATCH($A1168,'Hoja de Trabajo para listado'!$BC$155:$BC$1048576,0),MATCH((CUADRO!Q$4&amp;$E1168),'Hoja de Trabajo para listado'!$BC$151:$CB$151,0)),0)+IFERROR(INDEX('Hoja de Trabajo para listado'!$DE$153:$DG$274,MATCH($A1168,'Hoja de Trabajo para listado'!$DE$153:$DE$1048576,0),MATCH((CUADRO!Q$4&amp;$E1168),'Hoja de Trabajo para listado'!$DE$151:$DG$151,0)),0)+IFERROR(INDEX('Hoja de Trabajo para listado'!$CD$155:$DC$1048576,MATCH($A1168,'Hoja de Trabajo para listado'!$CD$155:$CD$1048576,0),MATCH((CUADRO!Q$4&amp;$E1168),'Hoja de Trabajo para listado'!$CD$151:$DC$151,0)),0)</f>
        <v>0</v>
      </c>
      <c r="R1168" s="241">
        <f t="shared" ca="1" si="43"/>
        <v>0</v>
      </c>
      <c r="S1168" s="247">
        <f ca="1">+R1167+R1168</f>
        <v>0</v>
      </c>
      <c r="T1168" s="241">
        <f ca="1">+S1168</f>
        <v>0</v>
      </c>
      <c r="U1168" s="240">
        <f t="shared" si="44"/>
        <v>2</v>
      </c>
      <c r="V1168" s="327" t="str">
        <f>+VLOOKUP(A1168,bd_lista!$A$3:$E$592,5,FALSE)</f>
        <v>Gobiernos Autónomos Indígenas Originarias Campesinas</v>
      </c>
      <c r="W1168" s="398"/>
      <c r="X1168" s="240">
        <f>+VLOOKUP(A1168,[4]Sheet1!$A$13:$D$744,4,FALSE)</f>
        <v>0</v>
      </c>
      <c r="Y1168" s="240" t="e">
        <f>+VLOOKUP(X1168,bd_lista!$A$3:$C$592,3,FALSE)</f>
        <v>#N/A</v>
      </c>
      <c r="Z1168" s="288"/>
      <c r="AA1168" s="289"/>
    </row>
    <row r="1169" spans="1:27" customFormat="1" ht="27" hidden="1" customHeight="1">
      <c r="A1169" s="32">
        <v>3401</v>
      </c>
      <c r="B1169" s="393">
        <f>+A1169</f>
        <v>3401</v>
      </c>
      <c r="C1169" s="245" t="str">
        <f>+VLOOKUP(A1169,bd_lista!$A$3:$C$592,3,FALSE)</f>
        <v>GAIOC de la Nación Originaria Uru Chipaya</v>
      </c>
      <c r="D1169" s="395" t="str">
        <f>+C1169</f>
        <v>GAIOC de la Nación Originaria Uru Chipaya</v>
      </c>
      <c r="E1169" s="240" t="s">
        <v>1303</v>
      </c>
      <c r="F1169" s="241">
        <f ca="1">+IFERROR(INDEX('Hoja de Trabajo para listado'!$A$155:$Z$1048576,MATCH($A1169,'Hoja de Trabajo para listado'!$A$155:$A$1048576,0),MATCH((CUADRO!F$4&amp;$E1169),'Hoja de Trabajo para listado'!$A$151:$Z$151,0)),0)+IFERROR(INDEX('Hoja de Trabajo para listado'!$AB$155:$BA$1048576,MATCH($A1169,'Hoja de Trabajo para listado'!$AB$155:$AB$1048576,0),MATCH((CUADRO!F$4&amp;$E1169),'Hoja de Trabajo para listado'!$AB$151:$BA$151,0)),0)+IFERROR(INDEX('Hoja de Trabajo para listado'!$BC$155:$CB$1048576,MATCH($A1169,'Hoja de Trabajo para listado'!$BC$155:$BC$1048576,0),MATCH((CUADRO!F$4&amp;$E1169),'Hoja de Trabajo para listado'!$BC$151:$CB$151,0)),0)+IFERROR(INDEX('Hoja de Trabajo para listado'!$DE$153:$DG$274,MATCH($A1169,'Hoja de Trabajo para listado'!$DE$153:$DE$1048576,0),MATCH((CUADRO!F$4&amp;$E1169),'Hoja de Trabajo para listado'!$DE$151:$DG$151,0)),0)+IFERROR(INDEX('Hoja de Trabajo para listado'!$CD$155:$DC$1048576,MATCH($A1169,'Hoja de Trabajo para listado'!$CD$155:$CD$1048576,0),MATCH((CUADRO!F$4&amp;$E1169),'Hoja de Trabajo para listado'!$CD$151:$DC$151,0)),0)</f>
        <v>0</v>
      </c>
      <c r="G1169" s="241">
        <f ca="1">+IFERROR(INDEX('Hoja de Trabajo para listado'!$A$155:$Z$1048576,MATCH($A1169,'Hoja de Trabajo para listado'!$A$155:$A$1048576,0),MATCH((CUADRO!G$4&amp;$E1169),'Hoja de Trabajo para listado'!$A$151:$Z$151,0)),0)+IFERROR(INDEX('Hoja de Trabajo para listado'!$AB$155:$BA$1048576,MATCH($A1169,'Hoja de Trabajo para listado'!$AB$155:$AB$1048576,0),MATCH((CUADRO!G$4&amp;$E1169),'Hoja de Trabajo para listado'!$AB$151:$BA$151,0)),0)+IFERROR(INDEX('Hoja de Trabajo para listado'!$BC$155:$CB$1048576,MATCH($A1169,'Hoja de Trabajo para listado'!$BC$155:$BC$1048576,0),MATCH((CUADRO!G$4&amp;$E1169),'Hoja de Trabajo para listado'!$BC$151:$CB$151,0)),0)+IFERROR(INDEX('Hoja de Trabajo para listado'!$DE$153:$DG$274,MATCH($A1169,'Hoja de Trabajo para listado'!$DE$153:$DE$1048576,0),MATCH((CUADRO!G$4&amp;$E1169),'Hoja de Trabajo para listado'!$DE$151:$DG$151,0)),0)+IFERROR(INDEX('Hoja de Trabajo para listado'!$CD$155:$DC$1048576,MATCH($A1169,'Hoja de Trabajo para listado'!$CD$155:$CD$1048576,0),MATCH((CUADRO!G$4&amp;$E1169),'Hoja de Trabajo para listado'!$CD$151:$DC$151,0)),0)</f>
        <v>0</v>
      </c>
      <c r="H1169" s="241">
        <f ca="1">+IFERROR(INDEX('Hoja de Trabajo para listado'!$A$155:$Z$1048576,MATCH($A1169,'Hoja de Trabajo para listado'!$A$155:$A$1048576,0),MATCH((CUADRO!H$4&amp;$E1169),'Hoja de Trabajo para listado'!$A$151:$Z$151,0)),0)+IFERROR(INDEX('Hoja de Trabajo para listado'!$AB$155:$BA$1048576,MATCH($A1169,'Hoja de Trabajo para listado'!$AB$155:$AB$1048576,0),MATCH((CUADRO!H$4&amp;$E1169),'Hoja de Trabajo para listado'!$AB$151:$BA$151,0)),0)+IFERROR(INDEX('Hoja de Trabajo para listado'!$BC$155:$CB$1048576,MATCH($A1169,'Hoja de Trabajo para listado'!$BC$155:$BC$1048576,0),MATCH((CUADRO!H$4&amp;$E1169),'Hoja de Trabajo para listado'!$BC$151:$CB$151,0)),0)+IFERROR(INDEX('Hoja de Trabajo para listado'!$DE$153:$DG$274,MATCH($A1169,'Hoja de Trabajo para listado'!$DE$153:$DE$1048576,0),MATCH((CUADRO!H$4&amp;$E1169),'Hoja de Trabajo para listado'!$DE$151:$DG$151,0)),0)+IFERROR(INDEX('Hoja de Trabajo para listado'!$CD$155:$DC$1048576,MATCH($A1169,'Hoja de Trabajo para listado'!$CD$155:$CD$1048576,0),MATCH((CUADRO!H$4&amp;$E1169),'Hoja de Trabajo para listado'!$CD$151:$DC$151,0)),0)</f>
        <v>0</v>
      </c>
      <c r="I1169" s="241">
        <f ca="1">+IFERROR(INDEX('Hoja de Trabajo para listado'!$A$155:$Z$1048576,MATCH($A1169,'Hoja de Trabajo para listado'!$A$155:$A$1048576,0),MATCH((CUADRO!I$4&amp;$E1169),'Hoja de Trabajo para listado'!$A$151:$Z$151,0)),0)+IFERROR(INDEX('Hoja de Trabajo para listado'!$AB$155:$BA$1048576,MATCH($A1169,'Hoja de Trabajo para listado'!$AB$155:$AB$1048576,0),MATCH((CUADRO!I$4&amp;$E1169),'Hoja de Trabajo para listado'!$AB$151:$BA$151,0)),0)+IFERROR(INDEX('Hoja de Trabajo para listado'!$BC$155:$CB$1048576,MATCH($A1169,'Hoja de Trabajo para listado'!$BC$155:$BC$1048576,0),MATCH((CUADRO!I$4&amp;$E1169),'Hoja de Trabajo para listado'!$BC$151:$CB$151,0)),0)+IFERROR(INDEX('Hoja de Trabajo para listado'!$DE$153:$DG$274,MATCH($A1169,'Hoja de Trabajo para listado'!$DE$153:$DE$1048576,0),MATCH((CUADRO!I$4&amp;$E1169),'Hoja de Trabajo para listado'!$DE$151:$DG$151,0)),0)+IFERROR(INDEX('Hoja de Trabajo para listado'!$CD$155:$DC$1048576,MATCH($A1169,'Hoja de Trabajo para listado'!$CD$155:$CD$1048576,0),MATCH((CUADRO!I$4&amp;$E1169),'Hoja de Trabajo para listado'!$CD$151:$DC$151,0)),0)</f>
        <v>0</v>
      </c>
      <c r="J1169" s="241">
        <f ca="1">+IFERROR(INDEX('Hoja de Trabajo para listado'!$A$155:$Z$1048576,MATCH($A1169,'Hoja de Trabajo para listado'!$A$155:$A$1048576,0),MATCH((CUADRO!J$4&amp;$E1169),'Hoja de Trabajo para listado'!$A$151:$Z$151,0)),0)+IFERROR(INDEX('Hoja de Trabajo para listado'!$AB$155:$BA$1048576,MATCH($A1169,'Hoja de Trabajo para listado'!$AB$155:$AB$1048576,0),MATCH((CUADRO!J$4&amp;$E1169),'Hoja de Trabajo para listado'!$AB$151:$BA$151,0)),0)+IFERROR(INDEX('Hoja de Trabajo para listado'!$BC$155:$CB$1048576,MATCH($A1169,'Hoja de Trabajo para listado'!$BC$155:$BC$1048576,0),MATCH((CUADRO!J$4&amp;$E1169),'Hoja de Trabajo para listado'!$BC$151:$CB$151,0)),0)+IFERROR(INDEX('Hoja de Trabajo para listado'!$DE$153:$DG$274,MATCH($A1169,'Hoja de Trabajo para listado'!$DE$153:$DE$1048576,0),MATCH((CUADRO!J$4&amp;$E1169),'Hoja de Trabajo para listado'!$DE$151:$DG$151,0)),0)+IFERROR(INDEX('Hoja de Trabajo para listado'!$CD$155:$DC$1048576,MATCH($A1169,'Hoja de Trabajo para listado'!$CD$155:$CD$1048576,0),MATCH((CUADRO!J$4&amp;$E1169),'Hoja de Trabajo para listado'!$CD$151:$DC$151,0)),0)</f>
        <v>0</v>
      </c>
      <c r="K1169" s="241">
        <f ca="1">+IFERROR(INDEX('Hoja de Trabajo para listado'!$A$155:$Z$1048576,MATCH($A1169,'Hoja de Trabajo para listado'!$A$155:$A$1048576,0),MATCH((CUADRO!K$4&amp;$E1169),'Hoja de Trabajo para listado'!$A$151:$Z$151,0)),0)+IFERROR(INDEX('Hoja de Trabajo para listado'!$AB$155:$BA$1048576,MATCH($A1169,'Hoja de Trabajo para listado'!$AB$155:$AB$1048576,0),MATCH((CUADRO!K$4&amp;$E1169),'Hoja de Trabajo para listado'!$AB$151:$BA$151,0)),0)+IFERROR(INDEX('Hoja de Trabajo para listado'!$BC$155:$CB$1048576,MATCH($A1169,'Hoja de Trabajo para listado'!$BC$155:$BC$1048576,0),MATCH((CUADRO!K$4&amp;$E1169),'Hoja de Trabajo para listado'!$BC$151:$CB$151,0)),0)+IFERROR(INDEX('Hoja de Trabajo para listado'!$DE$153:$DG$274,MATCH($A1169,'Hoja de Trabajo para listado'!$DE$153:$DE$1048576,0),MATCH((CUADRO!K$4&amp;$E1169),'Hoja de Trabajo para listado'!$DE$151:$DG$151,0)),0)+IFERROR(INDEX('Hoja de Trabajo para listado'!$CD$155:$DC$1048576,MATCH($A1169,'Hoja de Trabajo para listado'!$CD$155:$CD$1048576,0),MATCH((CUADRO!K$4&amp;$E1169),'Hoja de Trabajo para listado'!$CD$151:$DC$151,0)),0)</f>
        <v>0</v>
      </c>
      <c r="L1169" s="241">
        <f ca="1">+IFERROR(INDEX('Hoja de Trabajo para listado'!$A$155:$Z$1048576,MATCH($A1169,'Hoja de Trabajo para listado'!$A$155:$A$1048576,0),MATCH((CUADRO!L$4&amp;$E1169),'Hoja de Trabajo para listado'!$A$151:$Z$151,0)),0)+IFERROR(INDEX('Hoja de Trabajo para listado'!$AB$155:$BA$1048576,MATCH($A1169,'Hoja de Trabajo para listado'!$AB$155:$AB$1048576,0),MATCH((CUADRO!L$4&amp;$E1169),'Hoja de Trabajo para listado'!$AB$151:$BA$151,0)),0)+IFERROR(INDEX('Hoja de Trabajo para listado'!$BC$155:$CB$1048576,MATCH($A1169,'Hoja de Trabajo para listado'!$BC$155:$BC$1048576,0),MATCH((CUADRO!L$4&amp;$E1169),'Hoja de Trabajo para listado'!$BC$151:$CB$151,0)),0)+IFERROR(INDEX('Hoja de Trabajo para listado'!$DE$153:$DG$274,MATCH($A1169,'Hoja de Trabajo para listado'!$DE$153:$DE$1048576,0),MATCH((CUADRO!L$4&amp;$E1169),'Hoja de Trabajo para listado'!$DE$151:$DG$151,0)),0)+IFERROR(INDEX('Hoja de Trabajo para listado'!$CD$155:$DC$1048576,MATCH($A1169,'Hoja de Trabajo para listado'!$CD$155:$CD$1048576,0),MATCH((CUADRO!L$4&amp;$E1169),'Hoja de Trabajo para listado'!$CD$151:$DC$151,0)),0)</f>
        <v>0</v>
      </c>
      <c r="M1169" s="241">
        <f ca="1">+IFERROR(INDEX('Hoja de Trabajo para listado'!$A$155:$Z$1048576,MATCH($A1169,'Hoja de Trabajo para listado'!$A$155:$A$1048576,0),MATCH((CUADRO!M$4&amp;$E1169),'Hoja de Trabajo para listado'!$A$151:$Z$151,0)),0)+IFERROR(INDEX('Hoja de Trabajo para listado'!$AB$155:$BA$1048576,MATCH($A1169,'Hoja de Trabajo para listado'!$AB$155:$AB$1048576,0),MATCH((CUADRO!M$4&amp;$E1169),'Hoja de Trabajo para listado'!$AB$151:$BA$151,0)),0)+IFERROR(INDEX('Hoja de Trabajo para listado'!$BC$155:$CB$1048576,MATCH($A1169,'Hoja de Trabajo para listado'!$BC$155:$BC$1048576,0),MATCH((CUADRO!M$4&amp;$E1169),'Hoja de Trabajo para listado'!$BC$151:$CB$151,0)),0)+IFERROR(INDEX('Hoja de Trabajo para listado'!$DE$153:$DG$274,MATCH($A1169,'Hoja de Trabajo para listado'!$DE$153:$DE$1048576,0),MATCH((CUADRO!M$4&amp;$E1169),'Hoja de Trabajo para listado'!$DE$151:$DG$151,0)),0)+IFERROR(INDEX('Hoja de Trabajo para listado'!$CD$155:$DC$1048576,MATCH($A1169,'Hoja de Trabajo para listado'!$CD$155:$CD$1048576,0),MATCH((CUADRO!M$4&amp;$E1169),'Hoja de Trabajo para listado'!$CD$151:$DC$151,0)),0)</f>
        <v>0</v>
      </c>
      <c r="N1169" s="241">
        <f ca="1">+IFERROR(INDEX('Hoja de Trabajo para listado'!$A$155:$Z$1048576,MATCH($A1169,'Hoja de Trabajo para listado'!$A$155:$A$1048576,0),MATCH((CUADRO!N$4&amp;$E1169),'Hoja de Trabajo para listado'!$A$151:$Z$151,0)),0)+IFERROR(INDEX('Hoja de Trabajo para listado'!$AB$155:$BA$1048576,MATCH($A1169,'Hoja de Trabajo para listado'!$AB$155:$AB$1048576,0),MATCH((CUADRO!N$4&amp;$E1169),'Hoja de Trabajo para listado'!$AB$151:$BA$151,0)),0)+IFERROR(INDEX('Hoja de Trabajo para listado'!$BC$155:$CB$1048576,MATCH($A1169,'Hoja de Trabajo para listado'!$BC$155:$BC$1048576,0),MATCH((CUADRO!N$4&amp;$E1169),'Hoja de Trabajo para listado'!$BC$151:$CB$151,0)),0)+IFERROR(INDEX('Hoja de Trabajo para listado'!$DE$153:$DG$274,MATCH($A1169,'Hoja de Trabajo para listado'!$DE$153:$DE$1048576,0),MATCH((CUADRO!N$4&amp;$E1169),'Hoja de Trabajo para listado'!$DE$151:$DG$151,0)),0)+IFERROR(INDEX('Hoja de Trabajo para listado'!$CD$155:$DC$1048576,MATCH($A1169,'Hoja de Trabajo para listado'!$CD$155:$CD$1048576,0),MATCH((CUADRO!N$4&amp;$E1169),'Hoja de Trabajo para listado'!$CD$151:$DC$151,0)),0)</f>
        <v>0</v>
      </c>
      <c r="O1169" s="241">
        <f ca="1">+IFERROR(INDEX('Hoja de Trabajo para listado'!$A$155:$Z$1048576,MATCH($A1169,'Hoja de Trabajo para listado'!$A$155:$A$1048576,0),MATCH((CUADRO!O$4&amp;$E1169),'Hoja de Trabajo para listado'!$A$151:$Z$151,0)),0)+IFERROR(INDEX('Hoja de Trabajo para listado'!$AB$155:$BA$1048576,MATCH($A1169,'Hoja de Trabajo para listado'!$AB$155:$AB$1048576,0),MATCH((CUADRO!O$4&amp;$E1169),'Hoja de Trabajo para listado'!$AB$151:$BA$151,0)),0)+IFERROR(INDEX('Hoja de Trabajo para listado'!$BC$155:$CB$1048576,MATCH($A1169,'Hoja de Trabajo para listado'!$BC$155:$BC$1048576,0),MATCH((CUADRO!O$4&amp;$E1169),'Hoja de Trabajo para listado'!$BC$151:$CB$151,0)),0)+IFERROR(INDEX('Hoja de Trabajo para listado'!$DE$153:$DG$274,MATCH($A1169,'Hoja de Trabajo para listado'!$DE$153:$DE$1048576,0),MATCH((CUADRO!O$4&amp;$E1169),'Hoja de Trabajo para listado'!$DE$151:$DG$151,0)),0)+IFERROR(INDEX('Hoja de Trabajo para listado'!$CD$155:$DC$1048576,MATCH($A1169,'Hoja de Trabajo para listado'!$CD$155:$CD$1048576,0),MATCH((CUADRO!O$4&amp;$E1169),'Hoja de Trabajo para listado'!$CD$151:$DC$151,0)),0)</f>
        <v>0</v>
      </c>
      <c r="P1169" s="241">
        <f ca="1">+IFERROR(INDEX('Hoja de Trabajo para listado'!$A$155:$Z$1048576,MATCH($A1169,'Hoja de Trabajo para listado'!$A$155:$A$1048576,0),MATCH((CUADRO!P$4&amp;$E1169),'Hoja de Trabajo para listado'!$A$151:$Z$151,0)),0)+IFERROR(INDEX('Hoja de Trabajo para listado'!$AB$155:$BA$1048576,MATCH($A1169,'Hoja de Trabajo para listado'!$AB$155:$AB$1048576,0),MATCH((CUADRO!P$4&amp;$E1169),'Hoja de Trabajo para listado'!$AB$151:$BA$151,0)),0)+IFERROR(INDEX('Hoja de Trabajo para listado'!$BC$155:$CB$1048576,MATCH($A1169,'Hoja de Trabajo para listado'!$BC$155:$BC$1048576,0),MATCH((CUADRO!P$4&amp;$E1169),'Hoja de Trabajo para listado'!$BC$151:$CB$151,0)),0)+IFERROR(INDEX('Hoja de Trabajo para listado'!$DE$153:$DG$274,MATCH($A1169,'Hoja de Trabajo para listado'!$DE$153:$DE$1048576,0),MATCH((CUADRO!P$4&amp;$E1169),'Hoja de Trabajo para listado'!$DE$151:$DG$151,0)),0)+IFERROR(INDEX('Hoja de Trabajo para listado'!$CD$155:$DC$1048576,MATCH($A1169,'Hoja de Trabajo para listado'!$CD$155:$CD$1048576,0),MATCH((CUADRO!P$4&amp;$E1169),'Hoja de Trabajo para listado'!$CD$151:$DC$151,0)),0)</f>
        <v>0</v>
      </c>
      <c r="Q1169" s="241">
        <f ca="1">+IFERROR(INDEX('Hoja de Trabajo para listado'!$A$155:$Z$1048576,MATCH($A1169,'Hoja de Trabajo para listado'!$A$155:$A$1048576,0),MATCH((CUADRO!Q$4&amp;$E1169),'Hoja de Trabajo para listado'!$A$151:$Z$151,0)),0)+IFERROR(INDEX('Hoja de Trabajo para listado'!$AB$155:$BA$1048576,MATCH($A1169,'Hoja de Trabajo para listado'!$AB$155:$AB$1048576,0),MATCH((CUADRO!Q$4&amp;$E1169),'Hoja de Trabajo para listado'!$AB$151:$BA$151,0)),0)+IFERROR(INDEX('Hoja de Trabajo para listado'!$BC$155:$CB$1048576,MATCH($A1169,'Hoja de Trabajo para listado'!$BC$155:$BC$1048576,0),MATCH((CUADRO!Q$4&amp;$E1169),'Hoja de Trabajo para listado'!$BC$151:$CB$151,0)),0)+IFERROR(INDEX('Hoja de Trabajo para listado'!$DE$153:$DG$274,MATCH($A1169,'Hoja de Trabajo para listado'!$DE$153:$DE$1048576,0),MATCH((CUADRO!Q$4&amp;$E1169),'Hoja de Trabajo para listado'!$DE$151:$DG$151,0)),0)+IFERROR(INDEX('Hoja de Trabajo para listado'!$CD$155:$DC$1048576,MATCH($A1169,'Hoja de Trabajo para listado'!$CD$155:$CD$1048576,0),MATCH((CUADRO!Q$4&amp;$E1169),'Hoja de Trabajo para listado'!$CD$151:$DC$151,0)),0)</f>
        <v>0</v>
      </c>
      <c r="R1169" s="241">
        <f t="shared" ca="1" si="43"/>
        <v>0</v>
      </c>
      <c r="S1169" s="247"/>
      <c r="T1169" s="241">
        <f ca="1">+T1170</f>
        <v>0</v>
      </c>
      <c r="U1169" s="240">
        <f t="shared" si="44"/>
        <v>1</v>
      </c>
      <c r="V1169" s="327" t="str">
        <f>+VLOOKUP(A1169,bd_lista!$A$3:$E$592,5,FALSE)</f>
        <v>Gobiernos Autónomos Indígenas Originarias Campesinas</v>
      </c>
      <c r="W1169" s="397" t="str">
        <f>+V1169</f>
        <v>Gobiernos Autónomos Indígenas Originarias Campesinas</v>
      </c>
      <c r="X1169" s="240">
        <f>+VLOOKUP(A1169,[4]Sheet1!$A$13:$D$744,4,FALSE)</f>
        <v>0</v>
      </c>
      <c r="Y1169" s="240" t="e">
        <f>+VLOOKUP(X1169,bd_lista!$A$3:$C$592,3,FALSE)</f>
        <v>#N/A</v>
      </c>
      <c r="Z1169" s="290">
        <f>+X1169</f>
        <v>0</v>
      </c>
      <c r="AA1169" s="291" t="e">
        <f>+Y1169</f>
        <v>#N/A</v>
      </c>
    </row>
    <row r="1170" spans="1:27" customFormat="1" ht="27" hidden="1" customHeight="1">
      <c r="A1170" s="32">
        <v>3401</v>
      </c>
      <c r="B1170" s="394"/>
      <c r="C1170" s="245" t="str">
        <f>+VLOOKUP(A1170,bd_lista!$A$3:$C$592,3,FALSE)</f>
        <v>GAIOC de la Nación Originaria Uru Chipaya</v>
      </c>
      <c r="D1170" s="396"/>
      <c r="E1170" s="242" t="s">
        <v>1304</v>
      </c>
      <c r="F1170" s="241">
        <f ca="1">+IFERROR(INDEX('Hoja de Trabajo para listado'!$A$155:$Z$1048576,MATCH($A1170,'Hoja de Trabajo para listado'!$A$155:$A$1048576,0),MATCH((CUADRO!F$4&amp;$E1170),'Hoja de Trabajo para listado'!$A$151:$Z$151,0)),0)+IFERROR(INDEX('Hoja de Trabajo para listado'!$AB$155:$BA$1048576,MATCH($A1170,'Hoja de Trabajo para listado'!$AB$155:$AB$1048576,0),MATCH((CUADRO!F$4&amp;$E1170),'Hoja de Trabajo para listado'!$AB$151:$BA$151,0)),0)+IFERROR(INDEX('Hoja de Trabajo para listado'!$BC$155:$CB$1048576,MATCH($A1170,'Hoja de Trabajo para listado'!$BC$155:$BC$1048576,0),MATCH((CUADRO!F$4&amp;$E1170),'Hoja de Trabajo para listado'!$BC$151:$CB$151,0)),0)+IFERROR(INDEX('Hoja de Trabajo para listado'!$DE$153:$DG$274,MATCH($A1170,'Hoja de Trabajo para listado'!$DE$153:$DE$1048576,0),MATCH((CUADRO!F$4&amp;$E1170),'Hoja de Trabajo para listado'!$DE$151:$DG$151,0)),0)+IFERROR(INDEX('Hoja de Trabajo para listado'!$CD$155:$DC$1048576,MATCH($A1170,'Hoja de Trabajo para listado'!$CD$155:$CD$1048576,0),MATCH((CUADRO!F$4&amp;$E1170),'Hoja de Trabajo para listado'!$CD$151:$DC$151,0)),0)</f>
        <v>0</v>
      </c>
      <c r="G1170" s="241">
        <f ca="1">+IFERROR(INDEX('Hoja de Trabajo para listado'!$A$155:$Z$1048576,MATCH($A1170,'Hoja de Trabajo para listado'!$A$155:$A$1048576,0),MATCH((CUADRO!G$4&amp;$E1170),'Hoja de Trabajo para listado'!$A$151:$Z$151,0)),0)+IFERROR(INDEX('Hoja de Trabajo para listado'!$AB$155:$BA$1048576,MATCH($A1170,'Hoja de Trabajo para listado'!$AB$155:$AB$1048576,0),MATCH((CUADRO!G$4&amp;$E1170),'Hoja de Trabajo para listado'!$AB$151:$BA$151,0)),0)+IFERROR(INDEX('Hoja de Trabajo para listado'!$BC$155:$CB$1048576,MATCH($A1170,'Hoja de Trabajo para listado'!$BC$155:$BC$1048576,0),MATCH((CUADRO!G$4&amp;$E1170),'Hoja de Trabajo para listado'!$BC$151:$CB$151,0)),0)+IFERROR(INDEX('Hoja de Trabajo para listado'!$DE$153:$DG$274,MATCH($A1170,'Hoja de Trabajo para listado'!$DE$153:$DE$1048576,0),MATCH((CUADRO!G$4&amp;$E1170),'Hoja de Trabajo para listado'!$DE$151:$DG$151,0)),0)+IFERROR(INDEX('Hoja de Trabajo para listado'!$CD$155:$DC$1048576,MATCH($A1170,'Hoja de Trabajo para listado'!$CD$155:$CD$1048576,0),MATCH((CUADRO!G$4&amp;$E1170),'Hoja de Trabajo para listado'!$CD$151:$DC$151,0)),0)</f>
        <v>0</v>
      </c>
      <c r="H1170" s="241">
        <f ca="1">+IFERROR(INDEX('Hoja de Trabajo para listado'!$A$155:$Z$1048576,MATCH($A1170,'Hoja de Trabajo para listado'!$A$155:$A$1048576,0),MATCH((CUADRO!H$4&amp;$E1170),'Hoja de Trabajo para listado'!$A$151:$Z$151,0)),0)+IFERROR(INDEX('Hoja de Trabajo para listado'!$AB$155:$BA$1048576,MATCH($A1170,'Hoja de Trabajo para listado'!$AB$155:$AB$1048576,0),MATCH((CUADRO!H$4&amp;$E1170),'Hoja de Trabajo para listado'!$AB$151:$BA$151,0)),0)+IFERROR(INDEX('Hoja de Trabajo para listado'!$BC$155:$CB$1048576,MATCH($A1170,'Hoja de Trabajo para listado'!$BC$155:$BC$1048576,0),MATCH((CUADRO!H$4&amp;$E1170),'Hoja de Trabajo para listado'!$BC$151:$CB$151,0)),0)+IFERROR(INDEX('Hoja de Trabajo para listado'!$DE$153:$DG$274,MATCH($A1170,'Hoja de Trabajo para listado'!$DE$153:$DE$1048576,0),MATCH((CUADRO!H$4&amp;$E1170),'Hoja de Trabajo para listado'!$DE$151:$DG$151,0)),0)+IFERROR(INDEX('Hoja de Trabajo para listado'!$CD$155:$DC$1048576,MATCH($A1170,'Hoja de Trabajo para listado'!$CD$155:$CD$1048576,0),MATCH((CUADRO!H$4&amp;$E1170),'Hoja de Trabajo para listado'!$CD$151:$DC$151,0)),0)</f>
        <v>0</v>
      </c>
      <c r="I1170" s="241">
        <f ca="1">+IFERROR(INDEX('Hoja de Trabajo para listado'!$A$155:$Z$1048576,MATCH($A1170,'Hoja de Trabajo para listado'!$A$155:$A$1048576,0),MATCH((CUADRO!I$4&amp;$E1170),'Hoja de Trabajo para listado'!$A$151:$Z$151,0)),0)+IFERROR(INDEX('Hoja de Trabajo para listado'!$AB$155:$BA$1048576,MATCH($A1170,'Hoja de Trabajo para listado'!$AB$155:$AB$1048576,0),MATCH((CUADRO!I$4&amp;$E1170),'Hoja de Trabajo para listado'!$AB$151:$BA$151,0)),0)+IFERROR(INDEX('Hoja de Trabajo para listado'!$BC$155:$CB$1048576,MATCH($A1170,'Hoja de Trabajo para listado'!$BC$155:$BC$1048576,0),MATCH((CUADRO!I$4&amp;$E1170),'Hoja de Trabajo para listado'!$BC$151:$CB$151,0)),0)+IFERROR(INDEX('Hoja de Trabajo para listado'!$DE$153:$DG$274,MATCH($A1170,'Hoja de Trabajo para listado'!$DE$153:$DE$1048576,0),MATCH((CUADRO!I$4&amp;$E1170),'Hoja de Trabajo para listado'!$DE$151:$DG$151,0)),0)+IFERROR(INDEX('Hoja de Trabajo para listado'!$CD$155:$DC$1048576,MATCH($A1170,'Hoja de Trabajo para listado'!$CD$155:$CD$1048576,0),MATCH((CUADRO!I$4&amp;$E1170),'Hoja de Trabajo para listado'!$CD$151:$DC$151,0)),0)</f>
        <v>0</v>
      </c>
      <c r="J1170" s="241">
        <f ca="1">+IFERROR(INDEX('Hoja de Trabajo para listado'!$A$155:$Z$1048576,MATCH($A1170,'Hoja de Trabajo para listado'!$A$155:$A$1048576,0),MATCH((CUADRO!J$4&amp;$E1170),'Hoja de Trabajo para listado'!$A$151:$Z$151,0)),0)+IFERROR(INDEX('Hoja de Trabajo para listado'!$AB$155:$BA$1048576,MATCH($A1170,'Hoja de Trabajo para listado'!$AB$155:$AB$1048576,0),MATCH((CUADRO!J$4&amp;$E1170),'Hoja de Trabajo para listado'!$AB$151:$BA$151,0)),0)+IFERROR(INDEX('Hoja de Trabajo para listado'!$BC$155:$CB$1048576,MATCH($A1170,'Hoja de Trabajo para listado'!$BC$155:$BC$1048576,0),MATCH((CUADRO!J$4&amp;$E1170),'Hoja de Trabajo para listado'!$BC$151:$CB$151,0)),0)+IFERROR(INDEX('Hoja de Trabajo para listado'!$DE$153:$DG$274,MATCH($A1170,'Hoja de Trabajo para listado'!$DE$153:$DE$1048576,0),MATCH((CUADRO!J$4&amp;$E1170),'Hoja de Trabajo para listado'!$DE$151:$DG$151,0)),0)+IFERROR(INDEX('Hoja de Trabajo para listado'!$CD$155:$DC$1048576,MATCH($A1170,'Hoja de Trabajo para listado'!$CD$155:$CD$1048576,0),MATCH((CUADRO!J$4&amp;$E1170),'Hoja de Trabajo para listado'!$CD$151:$DC$151,0)),0)</f>
        <v>0</v>
      </c>
      <c r="K1170" s="241">
        <f ca="1">+IFERROR(INDEX('Hoja de Trabajo para listado'!$A$155:$Z$1048576,MATCH($A1170,'Hoja de Trabajo para listado'!$A$155:$A$1048576,0),MATCH((CUADRO!K$4&amp;$E1170),'Hoja de Trabajo para listado'!$A$151:$Z$151,0)),0)+IFERROR(INDEX('Hoja de Trabajo para listado'!$AB$155:$BA$1048576,MATCH($A1170,'Hoja de Trabajo para listado'!$AB$155:$AB$1048576,0),MATCH((CUADRO!K$4&amp;$E1170),'Hoja de Trabajo para listado'!$AB$151:$BA$151,0)),0)+IFERROR(INDEX('Hoja de Trabajo para listado'!$BC$155:$CB$1048576,MATCH($A1170,'Hoja de Trabajo para listado'!$BC$155:$BC$1048576,0),MATCH((CUADRO!K$4&amp;$E1170),'Hoja de Trabajo para listado'!$BC$151:$CB$151,0)),0)+IFERROR(INDEX('Hoja de Trabajo para listado'!$DE$153:$DG$274,MATCH($A1170,'Hoja de Trabajo para listado'!$DE$153:$DE$1048576,0),MATCH((CUADRO!K$4&amp;$E1170),'Hoja de Trabajo para listado'!$DE$151:$DG$151,0)),0)+IFERROR(INDEX('Hoja de Trabajo para listado'!$CD$155:$DC$1048576,MATCH($A1170,'Hoja de Trabajo para listado'!$CD$155:$CD$1048576,0),MATCH((CUADRO!K$4&amp;$E1170),'Hoja de Trabajo para listado'!$CD$151:$DC$151,0)),0)</f>
        <v>0</v>
      </c>
      <c r="L1170" s="241">
        <f ca="1">+IFERROR(INDEX('Hoja de Trabajo para listado'!$A$155:$Z$1048576,MATCH($A1170,'Hoja de Trabajo para listado'!$A$155:$A$1048576,0),MATCH((CUADRO!L$4&amp;$E1170),'Hoja de Trabajo para listado'!$A$151:$Z$151,0)),0)+IFERROR(INDEX('Hoja de Trabajo para listado'!$AB$155:$BA$1048576,MATCH($A1170,'Hoja de Trabajo para listado'!$AB$155:$AB$1048576,0),MATCH((CUADRO!L$4&amp;$E1170),'Hoja de Trabajo para listado'!$AB$151:$BA$151,0)),0)+IFERROR(INDEX('Hoja de Trabajo para listado'!$BC$155:$CB$1048576,MATCH($A1170,'Hoja de Trabajo para listado'!$BC$155:$BC$1048576,0),MATCH((CUADRO!L$4&amp;$E1170),'Hoja de Trabajo para listado'!$BC$151:$CB$151,0)),0)+IFERROR(INDEX('Hoja de Trabajo para listado'!$DE$153:$DG$274,MATCH($A1170,'Hoja de Trabajo para listado'!$DE$153:$DE$1048576,0),MATCH((CUADRO!L$4&amp;$E1170),'Hoja de Trabajo para listado'!$DE$151:$DG$151,0)),0)+IFERROR(INDEX('Hoja de Trabajo para listado'!$CD$155:$DC$1048576,MATCH($A1170,'Hoja de Trabajo para listado'!$CD$155:$CD$1048576,0),MATCH((CUADRO!L$4&amp;$E1170),'Hoja de Trabajo para listado'!$CD$151:$DC$151,0)),0)</f>
        <v>0</v>
      </c>
      <c r="M1170" s="241">
        <f ca="1">+IFERROR(INDEX('Hoja de Trabajo para listado'!$A$155:$Z$1048576,MATCH($A1170,'Hoja de Trabajo para listado'!$A$155:$A$1048576,0),MATCH((CUADRO!M$4&amp;$E1170),'Hoja de Trabajo para listado'!$A$151:$Z$151,0)),0)+IFERROR(INDEX('Hoja de Trabajo para listado'!$AB$155:$BA$1048576,MATCH($A1170,'Hoja de Trabajo para listado'!$AB$155:$AB$1048576,0),MATCH((CUADRO!M$4&amp;$E1170),'Hoja de Trabajo para listado'!$AB$151:$BA$151,0)),0)+IFERROR(INDEX('Hoja de Trabajo para listado'!$BC$155:$CB$1048576,MATCH($A1170,'Hoja de Trabajo para listado'!$BC$155:$BC$1048576,0),MATCH((CUADRO!M$4&amp;$E1170),'Hoja de Trabajo para listado'!$BC$151:$CB$151,0)),0)+IFERROR(INDEX('Hoja de Trabajo para listado'!$DE$153:$DG$274,MATCH($A1170,'Hoja de Trabajo para listado'!$DE$153:$DE$1048576,0),MATCH((CUADRO!M$4&amp;$E1170),'Hoja de Trabajo para listado'!$DE$151:$DG$151,0)),0)+IFERROR(INDEX('Hoja de Trabajo para listado'!$CD$155:$DC$1048576,MATCH($A1170,'Hoja de Trabajo para listado'!$CD$155:$CD$1048576,0),MATCH((CUADRO!M$4&amp;$E1170),'Hoja de Trabajo para listado'!$CD$151:$DC$151,0)),0)</f>
        <v>0</v>
      </c>
      <c r="N1170" s="241">
        <f ca="1">+IFERROR(INDEX('Hoja de Trabajo para listado'!$A$155:$Z$1048576,MATCH($A1170,'Hoja de Trabajo para listado'!$A$155:$A$1048576,0),MATCH((CUADRO!N$4&amp;$E1170),'Hoja de Trabajo para listado'!$A$151:$Z$151,0)),0)+IFERROR(INDEX('Hoja de Trabajo para listado'!$AB$155:$BA$1048576,MATCH($A1170,'Hoja de Trabajo para listado'!$AB$155:$AB$1048576,0),MATCH((CUADRO!N$4&amp;$E1170),'Hoja de Trabajo para listado'!$AB$151:$BA$151,0)),0)+IFERROR(INDEX('Hoja de Trabajo para listado'!$BC$155:$CB$1048576,MATCH($A1170,'Hoja de Trabajo para listado'!$BC$155:$BC$1048576,0),MATCH((CUADRO!N$4&amp;$E1170),'Hoja de Trabajo para listado'!$BC$151:$CB$151,0)),0)+IFERROR(INDEX('Hoja de Trabajo para listado'!$DE$153:$DG$274,MATCH($A1170,'Hoja de Trabajo para listado'!$DE$153:$DE$1048576,0),MATCH((CUADRO!N$4&amp;$E1170),'Hoja de Trabajo para listado'!$DE$151:$DG$151,0)),0)+IFERROR(INDEX('Hoja de Trabajo para listado'!$CD$155:$DC$1048576,MATCH($A1170,'Hoja de Trabajo para listado'!$CD$155:$CD$1048576,0),MATCH((CUADRO!N$4&amp;$E1170),'Hoja de Trabajo para listado'!$CD$151:$DC$151,0)),0)</f>
        <v>0</v>
      </c>
      <c r="O1170" s="241">
        <f ca="1">+IFERROR(INDEX('Hoja de Trabajo para listado'!$A$155:$Z$1048576,MATCH($A1170,'Hoja de Trabajo para listado'!$A$155:$A$1048576,0),MATCH((CUADRO!O$4&amp;$E1170),'Hoja de Trabajo para listado'!$A$151:$Z$151,0)),0)+IFERROR(INDEX('Hoja de Trabajo para listado'!$AB$155:$BA$1048576,MATCH($A1170,'Hoja de Trabajo para listado'!$AB$155:$AB$1048576,0),MATCH((CUADRO!O$4&amp;$E1170),'Hoja de Trabajo para listado'!$AB$151:$BA$151,0)),0)+IFERROR(INDEX('Hoja de Trabajo para listado'!$BC$155:$CB$1048576,MATCH($A1170,'Hoja de Trabajo para listado'!$BC$155:$BC$1048576,0),MATCH((CUADRO!O$4&amp;$E1170),'Hoja de Trabajo para listado'!$BC$151:$CB$151,0)),0)+IFERROR(INDEX('Hoja de Trabajo para listado'!$DE$153:$DG$274,MATCH($A1170,'Hoja de Trabajo para listado'!$DE$153:$DE$1048576,0),MATCH((CUADRO!O$4&amp;$E1170),'Hoja de Trabajo para listado'!$DE$151:$DG$151,0)),0)+IFERROR(INDEX('Hoja de Trabajo para listado'!$CD$155:$DC$1048576,MATCH($A1170,'Hoja de Trabajo para listado'!$CD$155:$CD$1048576,0),MATCH((CUADRO!O$4&amp;$E1170),'Hoja de Trabajo para listado'!$CD$151:$DC$151,0)),0)</f>
        <v>0</v>
      </c>
      <c r="P1170" s="241">
        <f ca="1">+IFERROR(INDEX('Hoja de Trabajo para listado'!$A$155:$Z$1048576,MATCH($A1170,'Hoja de Trabajo para listado'!$A$155:$A$1048576,0),MATCH((CUADRO!P$4&amp;$E1170),'Hoja de Trabajo para listado'!$A$151:$Z$151,0)),0)+IFERROR(INDEX('Hoja de Trabajo para listado'!$AB$155:$BA$1048576,MATCH($A1170,'Hoja de Trabajo para listado'!$AB$155:$AB$1048576,0),MATCH((CUADRO!P$4&amp;$E1170),'Hoja de Trabajo para listado'!$AB$151:$BA$151,0)),0)+IFERROR(INDEX('Hoja de Trabajo para listado'!$BC$155:$CB$1048576,MATCH($A1170,'Hoja de Trabajo para listado'!$BC$155:$BC$1048576,0),MATCH((CUADRO!P$4&amp;$E1170),'Hoja de Trabajo para listado'!$BC$151:$CB$151,0)),0)+IFERROR(INDEX('Hoja de Trabajo para listado'!$DE$153:$DG$274,MATCH($A1170,'Hoja de Trabajo para listado'!$DE$153:$DE$1048576,0),MATCH((CUADRO!P$4&amp;$E1170),'Hoja de Trabajo para listado'!$DE$151:$DG$151,0)),0)+IFERROR(INDEX('Hoja de Trabajo para listado'!$CD$155:$DC$1048576,MATCH($A1170,'Hoja de Trabajo para listado'!$CD$155:$CD$1048576,0),MATCH((CUADRO!P$4&amp;$E1170),'Hoja de Trabajo para listado'!$CD$151:$DC$151,0)),0)</f>
        <v>0</v>
      </c>
      <c r="Q1170" s="241">
        <f ca="1">+IFERROR(INDEX('Hoja de Trabajo para listado'!$A$155:$Z$1048576,MATCH($A1170,'Hoja de Trabajo para listado'!$A$155:$A$1048576,0),MATCH((CUADRO!Q$4&amp;$E1170),'Hoja de Trabajo para listado'!$A$151:$Z$151,0)),0)+IFERROR(INDEX('Hoja de Trabajo para listado'!$AB$155:$BA$1048576,MATCH($A1170,'Hoja de Trabajo para listado'!$AB$155:$AB$1048576,0),MATCH((CUADRO!Q$4&amp;$E1170),'Hoja de Trabajo para listado'!$AB$151:$BA$151,0)),0)+IFERROR(INDEX('Hoja de Trabajo para listado'!$BC$155:$CB$1048576,MATCH($A1170,'Hoja de Trabajo para listado'!$BC$155:$BC$1048576,0),MATCH((CUADRO!Q$4&amp;$E1170),'Hoja de Trabajo para listado'!$BC$151:$CB$151,0)),0)+IFERROR(INDEX('Hoja de Trabajo para listado'!$DE$153:$DG$274,MATCH($A1170,'Hoja de Trabajo para listado'!$DE$153:$DE$1048576,0),MATCH((CUADRO!Q$4&amp;$E1170),'Hoja de Trabajo para listado'!$DE$151:$DG$151,0)),0)+IFERROR(INDEX('Hoja de Trabajo para listado'!$CD$155:$DC$1048576,MATCH($A1170,'Hoja de Trabajo para listado'!$CD$155:$CD$1048576,0),MATCH((CUADRO!Q$4&amp;$E1170),'Hoja de Trabajo para listado'!$CD$151:$DC$151,0)),0)</f>
        <v>0</v>
      </c>
      <c r="R1170" s="241">
        <f t="shared" ca="1" si="43"/>
        <v>0</v>
      </c>
      <c r="S1170" s="247">
        <f ca="1">+R1169+R1170</f>
        <v>0</v>
      </c>
      <c r="T1170" s="241">
        <f ca="1">+S1170</f>
        <v>0</v>
      </c>
      <c r="U1170" s="240">
        <f t="shared" si="44"/>
        <v>2</v>
      </c>
      <c r="V1170" s="327" t="str">
        <f>+VLOOKUP(A1170,bd_lista!$A$3:$E$592,5,FALSE)</f>
        <v>Gobiernos Autónomos Indígenas Originarias Campesinas</v>
      </c>
      <c r="W1170" s="398"/>
      <c r="X1170" s="240">
        <f>+VLOOKUP(A1170,[4]Sheet1!$A$13:$D$744,4,FALSE)</f>
        <v>0</v>
      </c>
      <c r="Y1170" s="240" t="e">
        <f>+VLOOKUP(X1170,bd_lista!$A$3:$C$592,3,FALSE)</f>
        <v>#N/A</v>
      </c>
      <c r="Z1170" s="288"/>
      <c r="AA1170" s="289"/>
    </row>
    <row r="1171" spans="1:27" customFormat="1" ht="27" hidden="1" customHeight="1">
      <c r="A1171" s="32">
        <v>3701</v>
      </c>
      <c r="B1171" s="393">
        <f>+A1171</f>
        <v>3701</v>
      </c>
      <c r="C1171" s="245" t="e">
        <f>+VLOOKUP(A1171,bd_lista!$A$3:$C$592,3,FALSE)</f>
        <v>#N/A</v>
      </c>
      <c r="D1171" s="395" t="e">
        <f>+C1171</f>
        <v>#N/A</v>
      </c>
      <c r="E1171" s="240" t="s">
        <v>1303</v>
      </c>
      <c r="F1171" s="241">
        <f ca="1">+IFERROR(INDEX('Hoja de Trabajo para listado'!$A$155:$Z$1048576,MATCH($A1171,'Hoja de Trabajo para listado'!$A$155:$A$1048576,0),MATCH((CUADRO!F$4&amp;$E1171),'Hoja de Trabajo para listado'!$A$151:$Z$151,0)),0)+IFERROR(INDEX('Hoja de Trabajo para listado'!$AB$155:$BA$1048576,MATCH($A1171,'Hoja de Trabajo para listado'!$AB$155:$AB$1048576,0),MATCH((CUADRO!F$4&amp;$E1171),'Hoja de Trabajo para listado'!$AB$151:$BA$151,0)),0)+IFERROR(INDEX('Hoja de Trabajo para listado'!$BC$155:$CB$1048576,MATCH($A1171,'Hoja de Trabajo para listado'!$BC$155:$BC$1048576,0),MATCH((CUADRO!F$4&amp;$E1171),'Hoja de Trabajo para listado'!$BC$151:$CB$151,0)),0)+IFERROR(INDEX('Hoja de Trabajo para listado'!$DE$153:$DG$274,MATCH($A1171,'Hoja de Trabajo para listado'!$DE$153:$DE$1048576,0),MATCH((CUADRO!F$4&amp;$E1171),'Hoja de Trabajo para listado'!$DE$151:$DG$151,0)),0)+IFERROR(INDEX('Hoja de Trabajo para listado'!$CD$155:$DC$1048576,MATCH($A1171,'Hoja de Trabajo para listado'!$CD$155:$CD$1048576,0),MATCH((CUADRO!F$4&amp;$E1171),'Hoja de Trabajo para listado'!$CD$151:$DC$151,0)),0)</f>
        <v>0</v>
      </c>
      <c r="G1171" s="241">
        <f ca="1">+IFERROR(INDEX('Hoja de Trabajo para listado'!$A$155:$Z$1048576,MATCH($A1171,'Hoja de Trabajo para listado'!$A$155:$A$1048576,0),MATCH((CUADRO!G$4&amp;$E1171),'Hoja de Trabajo para listado'!$A$151:$Z$151,0)),0)+IFERROR(INDEX('Hoja de Trabajo para listado'!$AB$155:$BA$1048576,MATCH($A1171,'Hoja de Trabajo para listado'!$AB$155:$AB$1048576,0),MATCH((CUADRO!G$4&amp;$E1171),'Hoja de Trabajo para listado'!$AB$151:$BA$151,0)),0)+IFERROR(INDEX('Hoja de Trabajo para listado'!$BC$155:$CB$1048576,MATCH($A1171,'Hoja de Trabajo para listado'!$BC$155:$BC$1048576,0),MATCH((CUADRO!G$4&amp;$E1171),'Hoja de Trabajo para listado'!$BC$151:$CB$151,0)),0)+IFERROR(INDEX('Hoja de Trabajo para listado'!$DE$153:$DG$274,MATCH($A1171,'Hoja de Trabajo para listado'!$DE$153:$DE$1048576,0),MATCH((CUADRO!G$4&amp;$E1171),'Hoja de Trabajo para listado'!$DE$151:$DG$151,0)),0)+IFERROR(INDEX('Hoja de Trabajo para listado'!$CD$155:$DC$1048576,MATCH($A1171,'Hoja de Trabajo para listado'!$CD$155:$CD$1048576,0),MATCH((CUADRO!G$4&amp;$E1171),'Hoja de Trabajo para listado'!$CD$151:$DC$151,0)),0)</f>
        <v>0</v>
      </c>
      <c r="H1171" s="241">
        <f ca="1">+IFERROR(INDEX('Hoja de Trabajo para listado'!$A$155:$Z$1048576,MATCH($A1171,'Hoja de Trabajo para listado'!$A$155:$A$1048576,0),MATCH((CUADRO!H$4&amp;$E1171),'Hoja de Trabajo para listado'!$A$151:$Z$151,0)),0)+IFERROR(INDEX('Hoja de Trabajo para listado'!$AB$155:$BA$1048576,MATCH($A1171,'Hoja de Trabajo para listado'!$AB$155:$AB$1048576,0),MATCH((CUADRO!H$4&amp;$E1171),'Hoja de Trabajo para listado'!$AB$151:$BA$151,0)),0)+IFERROR(INDEX('Hoja de Trabajo para listado'!$BC$155:$CB$1048576,MATCH($A1171,'Hoja de Trabajo para listado'!$BC$155:$BC$1048576,0),MATCH((CUADRO!H$4&amp;$E1171),'Hoja de Trabajo para listado'!$BC$151:$CB$151,0)),0)+IFERROR(INDEX('Hoja de Trabajo para listado'!$DE$153:$DG$274,MATCH($A1171,'Hoja de Trabajo para listado'!$DE$153:$DE$1048576,0),MATCH((CUADRO!H$4&amp;$E1171),'Hoja de Trabajo para listado'!$DE$151:$DG$151,0)),0)+IFERROR(INDEX('Hoja de Trabajo para listado'!$CD$155:$DC$1048576,MATCH($A1171,'Hoja de Trabajo para listado'!$CD$155:$CD$1048576,0),MATCH((CUADRO!H$4&amp;$E1171),'Hoja de Trabajo para listado'!$CD$151:$DC$151,0)),0)</f>
        <v>0</v>
      </c>
      <c r="I1171" s="241">
        <f ca="1">+IFERROR(INDEX('Hoja de Trabajo para listado'!$A$155:$Z$1048576,MATCH($A1171,'Hoja de Trabajo para listado'!$A$155:$A$1048576,0),MATCH((CUADRO!I$4&amp;$E1171),'Hoja de Trabajo para listado'!$A$151:$Z$151,0)),0)+IFERROR(INDEX('Hoja de Trabajo para listado'!$AB$155:$BA$1048576,MATCH($A1171,'Hoja de Trabajo para listado'!$AB$155:$AB$1048576,0),MATCH((CUADRO!I$4&amp;$E1171),'Hoja de Trabajo para listado'!$AB$151:$BA$151,0)),0)+IFERROR(INDEX('Hoja de Trabajo para listado'!$BC$155:$CB$1048576,MATCH($A1171,'Hoja de Trabajo para listado'!$BC$155:$BC$1048576,0),MATCH((CUADRO!I$4&amp;$E1171),'Hoja de Trabajo para listado'!$BC$151:$CB$151,0)),0)+IFERROR(INDEX('Hoja de Trabajo para listado'!$DE$153:$DG$274,MATCH($A1171,'Hoja de Trabajo para listado'!$DE$153:$DE$1048576,0),MATCH((CUADRO!I$4&amp;$E1171),'Hoja de Trabajo para listado'!$DE$151:$DG$151,0)),0)+IFERROR(INDEX('Hoja de Trabajo para listado'!$CD$155:$DC$1048576,MATCH($A1171,'Hoja de Trabajo para listado'!$CD$155:$CD$1048576,0),MATCH((CUADRO!I$4&amp;$E1171),'Hoja de Trabajo para listado'!$CD$151:$DC$151,0)),0)</f>
        <v>0</v>
      </c>
      <c r="J1171" s="241">
        <f ca="1">+IFERROR(INDEX('Hoja de Trabajo para listado'!$A$155:$Z$1048576,MATCH($A1171,'Hoja de Trabajo para listado'!$A$155:$A$1048576,0),MATCH((CUADRO!J$4&amp;$E1171),'Hoja de Trabajo para listado'!$A$151:$Z$151,0)),0)+IFERROR(INDEX('Hoja de Trabajo para listado'!$AB$155:$BA$1048576,MATCH($A1171,'Hoja de Trabajo para listado'!$AB$155:$AB$1048576,0),MATCH((CUADRO!J$4&amp;$E1171),'Hoja de Trabajo para listado'!$AB$151:$BA$151,0)),0)+IFERROR(INDEX('Hoja de Trabajo para listado'!$BC$155:$CB$1048576,MATCH($A1171,'Hoja de Trabajo para listado'!$BC$155:$BC$1048576,0),MATCH((CUADRO!J$4&amp;$E1171),'Hoja de Trabajo para listado'!$BC$151:$CB$151,0)),0)+IFERROR(INDEX('Hoja de Trabajo para listado'!$DE$153:$DG$274,MATCH($A1171,'Hoja de Trabajo para listado'!$DE$153:$DE$1048576,0),MATCH((CUADRO!J$4&amp;$E1171),'Hoja de Trabajo para listado'!$DE$151:$DG$151,0)),0)+IFERROR(INDEX('Hoja de Trabajo para listado'!$CD$155:$DC$1048576,MATCH($A1171,'Hoja de Trabajo para listado'!$CD$155:$CD$1048576,0),MATCH((CUADRO!J$4&amp;$E1171),'Hoja de Trabajo para listado'!$CD$151:$DC$151,0)),0)</f>
        <v>0</v>
      </c>
      <c r="K1171" s="241">
        <f ca="1">+IFERROR(INDEX('Hoja de Trabajo para listado'!$A$155:$Z$1048576,MATCH($A1171,'Hoja de Trabajo para listado'!$A$155:$A$1048576,0),MATCH((CUADRO!K$4&amp;$E1171),'Hoja de Trabajo para listado'!$A$151:$Z$151,0)),0)+IFERROR(INDEX('Hoja de Trabajo para listado'!$AB$155:$BA$1048576,MATCH($A1171,'Hoja de Trabajo para listado'!$AB$155:$AB$1048576,0),MATCH((CUADRO!K$4&amp;$E1171),'Hoja de Trabajo para listado'!$AB$151:$BA$151,0)),0)+IFERROR(INDEX('Hoja de Trabajo para listado'!$BC$155:$CB$1048576,MATCH($A1171,'Hoja de Trabajo para listado'!$BC$155:$BC$1048576,0),MATCH((CUADRO!K$4&amp;$E1171),'Hoja de Trabajo para listado'!$BC$151:$CB$151,0)),0)+IFERROR(INDEX('Hoja de Trabajo para listado'!$DE$153:$DG$274,MATCH($A1171,'Hoja de Trabajo para listado'!$DE$153:$DE$1048576,0),MATCH((CUADRO!K$4&amp;$E1171),'Hoja de Trabajo para listado'!$DE$151:$DG$151,0)),0)+IFERROR(INDEX('Hoja de Trabajo para listado'!$CD$155:$DC$1048576,MATCH($A1171,'Hoja de Trabajo para listado'!$CD$155:$CD$1048576,0),MATCH((CUADRO!K$4&amp;$E1171),'Hoja de Trabajo para listado'!$CD$151:$DC$151,0)),0)</f>
        <v>0</v>
      </c>
      <c r="L1171" s="241">
        <f ca="1">+IFERROR(INDEX('Hoja de Trabajo para listado'!$A$155:$Z$1048576,MATCH($A1171,'Hoja de Trabajo para listado'!$A$155:$A$1048576,0),MATCH((CUADRO!L$4&amp;$E1171),'Hoja de Trabajo para listado'!$A$151:$Z$151,0)),0)+IFERROR(INDEX('Hoja de Trabajo para listado'!$AB$155:$BA$1048576,MATCH($A1171,'Hoja de Trabajo para listado'!$AB$155:$AB$1048576,0),MATCH((CUADRO!L$4&amp;$E1171),'Hoja de Trabajo para listado'!$AB$151:$BA$151,0)),0)+IFERROR(INDEX('Hoja de Trabajo para listado'!$BC$155:$CB$1048576,MATCH($A1171,'Hoja de Trabajo para listado'!$BC$155:$BC$1048576,0),MATCH((CUADRO!L$4&amp;$E1171),'Hoja de Trabajo para listado'!$BC$151:$CB$151,0)),0)+IFERROR(INDEX('Hoja de Trabajo para listado'!$DE$153:$DG$274,MATCH($A1171,'Hoja de Trabajo para listado'!$DE$153:$DE$1048576,0),MATCH((CUADRO!L$4&amp;$E1171),'Hoja de Trabajo para listado'!$DE$151:$DG$151,0)),0)+IFERROR(INDEX('Hoja de Trabajo para listado'!$CD$155:$DC$1048576,MATCH($A1171,'Hoja de Trabajo para listado'!$CD$155:$CD$1048576,0),MATCH((CUADRO!L$4&amp;$E1171),'Hoja de Trabajo para listado'!$CD$151:$DC$151,0)),0)</f>
        <v>0</v>
      </c>
      <c r="M1171" s="241">
        <f ca="1">+IFERROR(INDEX('Hoja de Trabajo para listado'!$A$155:$Z$1048576,MATCH($A1171,'Hoja de Trabajo para listado'!$A$155:$A$1048576,0),MATCH((CUADRO!M$4&amp;$E1171),'Hoja de Trabajo para listado'!$A$151:$Z$151,0)),0)+IFERROR(INDEX('Hoja de Trabajo para listado'!$AB$155:$BA$1048576,MATCH($A1171,'Hoja de Trabajo para listado'!$AB$155:$AB$1048576,0),MATCH((CUADRO!M$4&amp;$E1171),'Hoja de Trabajo para listado'!$AB$151:$BA$151,0)),0)+IFERROR(INDEX('Hoja de Trabajo para listado'!$BC$155:$CB$1048576,MATCH($A1171,'Hoja de Trabajo para listado'!$BC$155:$BC$1048576,0),MATCH((CUADRO!M$4&amp;$E1171),'Hoja de Trabajo para listado'!$BC$151:$CB$151,0)),0)+IFERROR(INDEX('Hoja de Trabajo para listado'!$DE$153:$DG$274,MATCH($A1171,'Hoja de Trabajo para listado'!$DE$153:$DE$1048576,0),MATCH((CUADRO!M$4&amp;$E1171),'Hoja de Trabajo para listado'!$DE$151:$DG$151,0)),0)+IFERROR(INDEX('Hoja de Trabajo para listado'!$CD$155:$DC$1048576,MATCH($A1171,'Hoja de Trabajo para listado'!$CD$155:$CD$1048576,0),MATCH((CUADRO!M$4&amp;$E1171),'Hoja de Trabajo para listado'!$CD$151:$DC$151,0)),0)</f>
        <v>0</v>
      </c>
      <c r="N1171" s="241">
        <f ca="1">+IFERROR(INDEX('Hoja de Trabajo para listado'!$A$155:$Z$1048576,MATCH($A1171,'Hoja de Trabajo para listado'!$A$155:$A$1048576,0),MATCH((CUADRO!N$4&amp;$E1171),'Hoja de Trabajo para listado'!$A$151:$Z$151,0)),0)+IFERROR(INDEX('Hoja de Trabajo para listado'!$AB$155:$BA$1048576,MATCH($A1171,'Hoja de Trabajo para listado'!$AB$155:$AB$1048576,0),MATCH((CUADRO!N$4&amp;$E1171),'Hoja de Trabajo para listado'!$AB$151:$BA$151,0)),0)+IFERROR(INDEX('Hoja de Trabajo para listado'!$BC$155:$CB$1048576,MATCH($A1171,'Hoja de Trabajo para listado'!$BC$155:$BC$1048576,0),MATCH((CUADRO!N$4&amp;$E1171),'Hoja de Trabajo para listado'!$BC$151:$CB$151,0)),0)+IFERROR(INDEX('Hoja de Trabajo para listado'!$DE$153:$DG$274,MATCH($A1171,'Hoja de Trabajo para listado'!$DE$153:$DE$1048576,0),MATCH((CUADRO!N$4&amp;$E1171),'Hoja de Trabajo para listado'!$DE$151:$DG$151,0)),0)+IFERROR(INDEX('Hoja de Trabajo para listado'!$CD$155:$DC$1048576,MATCH($A1171,'Hoja de Trabajo para listado'!$CD$155:$CD$1048576,0),MATCH((CUADRO!N$4&amp;$E1171),'Hoja de Trabajo para listado'!$CD$151:$DC$151,0)),0)</f>
        <v>0</v>
      </c>
      <c r="O1171" s="241">
        <f ca="1">+IFERROR(INDEX('Hoja de Trabajo para listado'!$A$155:$Z$1048576,MATCH($A1171,'Hoja de Trabajo para listado'!$A$155:$A$1048576,0),MATCH((CUADRO!O$4&amp;$E1171),'Hoja de Trabajo para listado'!$A$151:$Z$151,0)),0)+IFERROR(INDEX('Hoja de Trabajo para listado'!$AB$155:$BA$1048576,MATCH($A1171,'Hoja de Trabajo para listado'!$AB$155:$AB$1048576,0),MATCH((CUADRO!O$4&amp;$E1171),'Hoja de Trabajo para listado'!$AB$151:$BA$151,0)),0)+IFERROR(INDEX('Hoja de Trabajo para listado'!$BC$155:$CB$1048576,MATCH($A1171,'Hoja de Trabajo para listado'!$BC$155:$BC$1048576,0),MATCH((CUADRO!O$4&amp;$E1171),'Hoja de Trabajo para listado'!$BC$151:$CB$151,0)),0)+IFERROR(INDEX('Hoja de Trabajo para listado'!$DE$153:$DG$274,MATCH($A1171,'Hoja de Trabajo para listado'!$DE$153:$DE$1048576,0),MATCH((CUADRO!O$4&amp;$E1171),'Hoja de Trabajo para listado'!$DE$151:$DG$151,0)),0)+IFERROR(INDEX('Hoja de Trabajo para listado'!$CD$155:$DC$1048576,MATCH($A1171,'Hoja de Trabajo para listado'!$CD$155:$CD$1048576,0),MATCH((CUADRO!O$4&amp;$E1171),'Hoja de Trabajo para listado'!$CD$151:$DC$151,0)),0)</f>
        <v>0</v>
      </c>
      <c r="P1171" s="241">
        <f ca="1">+IFERROR(INDEX('Hoja de Trabajo para listado'!$A$155:$Z$1048576,MATCH($A1171,'Hoja de Trabajo para listado'!$A$155:$A$1048576,0),MATCH((CUADRO!P$4&amp;$E1171),'Hoja de Trabajo para listado'!$A$151:$Z$151,0)),0)+IFERROR(INDEX('Hoja de Trabajo para listado'!$AB$155:$BA$1048576,MATCH($A1171,'Hoja de Trabajo para listado'!$AB$155:$AB$1048576,0),MATCH((CUADRO!P$4&amp;$E1171),'Hoja de Trabajo para listado'!$AB$151:$BA$151,0)),0)+IFERROR(INDEX('Hoja de Trabajo para listado'!$BC$155:$CB$1048576,MATCH($A1171,'Hoja de Trabajo para listado'!$BC$155:$BC$1048576,0),MATCH((CUADRO!P$4&amp;$E1171),'Hoja de Trabajo para listado'!$BC$151:$CB$151,0)),0)+IFERROR(INDEX('Hoja de Trabajo para listado'!$DE$153:$DG$274,MATCH($A1171,'Hoja de Trabajo para listado'!$DE$153:$DE$1048576,0),MATCH((CUADRO!P$4&amp;$E1171),'Hoja de Trabajo para listado'!$DE$151:$DG$151,0)),0)+IFERROR(INDEX('Hoja de Trabajo para listado'!$CD$155:$DC$1048576,MATCH($A1171,'Hoja de Trabajo para listado'!$CD$155:$CD$1048576,0),MATCH((CUADRO!P$4&amp;$E1171),'Hoja de Trabajo para listado'!$CD$151:$DC$151,0)),0)</f>
        <v>0</v>
      </c>
      <c r="Q1171" s="241">
        <f ca="1">+IFERROR(INDEX('Hoja de Trabajo para listado'!$A$155:$Z$1048576,MATCH($A1171,'Hoja de Trabajo para listado'!$A$155:$A$1048576,0),MATCH((CUADRO!Q$4&amp;$E1171),'Hoja de Trabajo para listado'!$A$151:$Z$151,0)),0)+IFERROR(INDEX('Hoja de Trabajo para listado'!$AB$155:$BA$1048576,MATCH($A1171,'Hoja de Trabajo para listado'!$AB$155:$AB$1048576,0),MATCH((CUADRO!Q$4&amp;$E1171),'Hoja de Trabajo para listado'!$AB$151:$BA$151,0)),0)+IFERROR(INDEX('Hoja de Trabajo para listado'!$BC$155:$CB$1048576,MATCH($A1171,'Hoja de Trabajo para listado'!$BC$155:$BC$1048576,0),MATCH((CUADRO!Q$4&amp;$E1171),'Hoja de Trabajo para listado'!$BC$151:$CB$151,0)),0)+IFERROR(INDEX('Hoja de Trabajo para listado'!$DE$153:$DG$274,MATCH($A1171,'Hoja de Trabajo para listado'!$DE$153:$DE$1048576,0),MATCH((CUADRO!Q$4&amp;$E1171),'Hoja de Trabajo para listado'!$DE$151:$DG$151,0)),0)+IFERROR(INDEX('Hoja de Trabajo para listado'!$CD$155:$DC$1048576,MATCH($A1171,'Hoja de Trabajo para listado'!$CD$155:$CD$1048576,0),MATCH((CUADRO!Q$4&amp;$E1171),'Hoja de Trabajo para listado'!$CD$151:$DC$151,0)),0)</f>
        <v>0</v>
      </c>
      <c r="R1171" s="241">
        <f t="shared" ca="1" si="43"/>
        <v>0</v>
      </c>
      <c r="S1171" s="247"/>
      <c r="T1171" s="241">
        <f ca="1">+T1172</f>
        <v>0</v>
      </c>
      <c r="U1171" s="240">
        <f t="shared" si="44"/>
        <v>1</v>
      </c>
      <c r="V1171" s="327" t="e">
        <f>+VLOOKUP(A1171,bd_lista!$A$3:$E$592,5,FALSE)</f>
        <v>#N/A</v>
      </c>
      <c r="W1171" s="397" t="e">
        <f>+V1171</f>
        <v>#N/A</v>
      </c>
      <c r="X1171" s="240">
        <f>+VLOOKUP(A1171,[4]Sheet1!$A$13:$D$744,4,FALSE)</f>
        <v>0</v>
      </c>
      <c r="Y1171" s="240" t="e">
        <f>+VLOOKUP(X1171,bd_lista!$A$3:$C$592,3,FALSE)</f>
        <v>#N/A</v>
      </c>
      <c r="Z1171" s="290">
        <f>+X1171</f>
        <v>0</v>
      </c>
      <c r="AA1171" s="291" t="e">
        <f>+Y1171</f>
        <v>#N/A</v>
      </c>
    </row>
    <row r="1172" spans="1:27" customFormat="1" ht="27" hidden="1" customHeight="1">
      <c r="A1172" s="32">
        <v>3701</v>
      </c>
      <c r="B1172" s="394"/>
      <c r="C1172" s="245" t="e">
        <f>+VLOOKUP(A1172,bd_lista!$A$3:$C$592,3,FALSE)</f>
        <v>#N/A</v>
      </c>
      <c r="D1172" s="396"/>
      <c r="E1172" s="242" t="s">
        <v>1304</v>
      </c>
      <c r="F1172" s="241">
        <f ca="1">+IFERROR(INDEX('Hoja de Trabajo para listado'!$A$155:$Z$1048576,MATCH($A1172,'Hoja de Trabajo para listado'!$A$155:$A$1048576,0),MATCH((CUADRO!F$4&amp;$E1172),'Hoja de Trabajo para listado'!$A$151:$Z$151,0)),0)+IFERROR(INDEX('Hoja de Trabajo para listado'!$AB$155:$BA$1048576,MATCH($A1172,'Hoja de Trabajo para listado'!$AB$155:$AB$1048576,0),MATCH((CUADRO!F$4&amp;$E1172),'Hoja de Trabajo para listado'!$AB$151:$BA$151,0)),0)+IFERROR(INDEX('Hoja de Trabajo para listado'!$BC$155:$CB$1048576,MATCH($A1172,'Hoja de Trabajo para listado'!$BC$155:$BC$1048576,0),MATCH((CUADRO!F$4&amp;$E1172),'Hoja de Trabajo para listado'!$BC$151:$CB$151,0)),0)+IFERROR(INDEX('Hoja de Trabajo para listado'!$DE$153:$DG$274,MATCH($A1172,'Hoja de Trabajo para listado'!$DE$153:$DE$1048576,0),MATCH((CUADRO!F$4&amp;$E1172),'Hoja de Trabajo para listado'!$DE$151:$DG$151,0)),0)+IFERROR(INDEX('Hoja de Trabajo para listado'!$CD$155:$DC$1048576,MATCH($A1172,'Hoja de Trabajo para listado'!$CD$155:$CD$1048576,0),MATCH((CUADRO!F$4&amp;$E1172),'Hoja de Trabajo para listado'!$CD$151:$DC$151,0)),0)</f>
        <v>0</v>
      </c>
      <c r="G1172" s="241">
        <f ca="1">+IFERROR(INDEX('Hoja de Trabajo para listado'!$A$155:$Z$1048576,MATCH($A1172,'Hoja de Trabajo para listado'!$A$155:$A$1048576,0),MATCH((CUADRO!G$4&amp;$E1172),'Hoja de Trabajo para listado'!$A$151:$Z$151,0)),0)+IFERROR(INDEX('Hoja de Trabajo para listado'!$AB$155:$BA$1048576,MATCH($A1172,'Hoja de Trabajo para listado'!$AB$155:$AB$1048576,0),MATCH((CUADRO!G$4&amp;$E1172),'Hoja de Trabajo para listado'!$AB$151:$BA$151,0)),0)+IFERROR(INDEX('Hoja de Trabajo para listado'!$BC$155:$CB$1048576,MATCH($A1172,'Hoja de Trabajo para listado'!$BC$155:$BC$1048576,0),MATCH((CUADRO!G$4&amp;$E1172),'Hoja de Trabajo para listado'!$BC$151:$CB$151,0)),0)+IFERROR(INDEX('Hoja de Trabajo para listado'!$DE$153:$DG$274,MATCH($A1172,'Hoja de Trabajo para listado'!$DE$153:$DE$1048576,0),MATCH((CUADRO!G$4&amp;$E1172),'Hoja de Trabajo para listado'!$DE$151:$DG$151,0)),0)+IFERROR(INDEX('Hoja de Trabajo para listado'!$CD$155:$DC$1048576,MATCH($A1172,'Hoja de Trabajo para listado'!$CD$155:$CD$1048576,0),MATCH((CUADRO!G$4&amp;$E1172),'Hoja de Trabajo para listado'!$CD$151:$DC$151,0)),0)</f>
        <v>0</v>
      </c>
      <c r="H1172" s="241">
        <f ca="1">+IFERROR(INDEX('Hoja de Trabajo para listado'!$A$155:$Z$1048576,MATCH($A1172,'Hoja de Trabajo para listado'!$A$155:$A$1048576,0),MATCH((CUADRO!H$4&amp;$E1172),'Hoja de Trabajo para listado'!$A$151:$Z$151,0)),0)+IFERROR(INDEX('Hoja de Trabajo para listado'!$AB$155:$BA$1048576,MATCH($A1172,'Hoja de Trabajo para listado'!$AB$155:$AB$1048576,0),MATCH((CUADRO!H$4&amp;$E1172),'Hoja de Trabajo para listado'!$AB$151:$BA$151,0)),0)+IFERROR(INDEX('Hoja de Trabajo para listado'!$BC$155:$CB$1048576,MATCH($A1172,'Hoja de Trabajo para listado'!$BC$155:$BC$1048576,0),MATCH((CUADRO!H$4&amp;$E1172),'Hoja de Trabajo para listado'!$BC$151:$CB$151,0)),0)+IFERROR(INDEX('Hoja de Trabajo para listado'!$DE$153:$DG$274,MATCH($A1172,'Hoja de Trabajo para listado'!$DE$153:$DE$1048576,0),MATCH((CUADRO!H$4&amp;$E1172),'Hoja de Trabajo para listado'!$DE$151:$DG$151,0)),0)+IFERROR(INDEX('Hoja de Trabajo para listado'!$CD$155:$DC$1048576,MATCH($A1172,'Hoja de Trabajo para listado'!$CD$155:$CD$1048576,0),MATCH((CUADRO!H$4&amp;$E1172),'Hoja de Trabajo para listado'!$CD$151:$DC$151,0)),0)</f>
        <v>0</v>
      </c>
      <c r="I1172" s="241">
        <f ca="1">+IFERROR(INDEX('Hoja de Trabajo para listado'!$A$155:$Z$1048576,MATCH($A1172,'Hoja de Trabajo para listado'!$A$155:$A$1048576,0),MATCH((CUADRO!I$4&amp;$E1172),'Hoja de Trabajo para listado'!$A$151:$Z$151,0)),0)+IFERROR(INDEX('Hoja de Trabajo para listado'!$AB$155:$BA$1048576,MATCH($A1172,'Hoja de Trabajo para listado'!$AB$155:$AB$1048576,0),MATCH((CUADRO!I$4&amp;$E1172),'Hoja de Trabajo para listado'!$AB$151:$BA$151,0)),0)+IFERROR(INDEX('Hoja de Trabajo para listado'!$BC$155:$CB$1048576,MATCH($A1172,'Hoja de Trabajo para listado'!$BC$155:$BC$1048576,0),MATCH((CUADRO!I$4&amp;$E1172),'Hoja de Trabajo para listado'!$BC$151:$CB$151,0)),0)+IFERROR(INDEX('Hoja de Trabajo para listado'!$DE$153:$DG$274,MATCH($A1172,'Hoja de Trabajo para listado'!$DE$153:$DE$1048576,0),MATCH((CUADRO!I$4&amp;$E1172),'Hoja de Trabajo para listado'!$DE$151:$DG$151,0)),0)+IFERROR(INDEX('Hoja de Trabajo para listado'!$CD$155:$DC$1048576,MATCH($A1172,'Hoja de Trabajo para listado'!$CD$155:$CD$1048576,0),MATCH((CUADRO!I$4&amp;$E1172),'Hoja de Trabajo para listado'!$CD$151:$DC$151,0)),0)</f>
        <v>0</v>
      </c>
      <c r="J1172" s="241">
        <f ca="1">+IFERROR(INDEX('Hoja de Trabajo para listado'!$A$155:$Z$1048576,MATCH($A1172,'Hoja de Trabajo para listado'!$A$155:$A$1048576,0),MATCH((CUADRO!J$4&amp;$E1172),'Hoja de Trabajo para listado'!$A$151:$Z$151,0)),0)+IFERROR(INDEX('Hoja de Trabajo para listado'!$AB$155:$BA$1048576,MATCH($A1172,'Hoja de Trabajo para listado'!$AB$155:$AB$1048576,0),MATCH((CUADRO!J$4&amp;$E1172),'Hoja de Trabajo para listado'!$AB$151:$BA$151,0)),0)+IFERROR(INDEX('Hoja de Trabajo para listado'!$BC$155:$CB$1048576,MATCH($A1172,'Hoja de Trabajo para listado'!$BC$155:$BC$1048576,0),MATCH((CUADRO!J$4&amp;$E1172),'Hoja de Trabajo para listado'!$BC$151:$CB$151,0)),0)+IFERROR(INDEX('Hoja de Trabajo para listado'!$DE$153:$DG$274,MATCH($A1172,'Hoja de Trabajo para listado'!$DE$153:$DE$1048576,0),MATCH((CUADRO!J$4&amp;$E1172),'Hoja de Trabajo para listado'!$DE$151:$DG$151,0)),0)+IFERROR(INDEX('Hoja de Trabajo para listado'!$CD$155:$DC$1048576,MATCH($A1172,'Hoja de Trabajo para listado'!$CD$155:$CD$1048576,0),MATCH((CUADRO!J$4&amp;$E1172),'Hoja de Trabajo para listado'!$CD$151:$DC$151,0)),0)</f>
        <v>0</v>
      </c>
      <c r="K1172" s="241">
        <f ca="1">+IFERROR(INDEX('Hoja de Trabajo para listado'!$A$155:$Z$1048576,MATCH($A1172,'Hoja de Trabajo para listado'!$A$155:$A$1048576,0),MATCH((CUADRO!K$4&amp;$E1172),'Hoja de Trabajo para listado'!$A$151:$Z$151,0)),0)+IFERROR(INDEX('Hoja de Trabajo para listado'!$AB$155:$BA$1048576,MATCH($A1172,'Hoja de Trabajo para listado'!$AB$155:$AB$1048576,0),MATCH((CUADRO!K$4&amp;$E1172),'Hoja de Trabajo para listado'!$AB$151:$BA$151,0)),0)+IFERROR(INDEX('Hoja de Trabajo para listado'!$BC$155:$CB$1048576,MATCH($A1172,'Hoja de Trabajo para listado'!$BC$155:$BC$1048576,0),MATCH((CUADRO!K$4&amp;$E1172),'Hoja de Trabajo para listado'!$BC$151:$CB$151,0)),0)+IFERROR(INDEX('Hoja de Trabajo para listado'!$DE$153:$DG$274,MATCH($A1172,'Hoja de Trabajo para listado'!$DE$153:$DE$1048576,0),MATCH((CUADRO!K$4&amp;$E1172),'Hoja de Trabajo para listado'!$DE$151:$DG$151,0)),0)+IFERROR(INDEX('Hoja de Trabajo para listado'!$CD$155:$DC$1048576,MATCH($A1172,'Hoja de Trabajo para listado'!$CD$155:$CD$1048576,0),MATCH((CUADRO!K$4&amp;$E1172),'Hoja de Trabajo para listado'!$CD$151:$DC$151,0)),0)</f>
        <v>0</v>
      </c>
      <c r="L1172" s="241">
        <f ca="1">+IFERROR(INDEX('Hoja de Trabajo para listado'!$A$155:$Z$1048576,MATCH($A1172,'Hoja de Trabajo para listado'!$A$155:$A$1048576,0),MATCH((CUADRO!L$4&amp;$E1172),'Hoja de Trabajo para listado'!$A$151:$Z$151,0)),0)+IFERROR(INDEX('Hoja de Trabajo para listado'!$AB$155:$BA$1048576,MATCH($A1172,'Hoja de Trabajo para listado'!$AB$155:$AB$1048576,0),MATCH((CUADRO!L$4&amp;$E1172),'Hoja de Trabajo para listado'!$AB$151:$BA$151,0)),0)+IFERROR(INDEX('Hoja de Trabajo para listado'!$BC$155:$CB$1048576,MATCH($A1172,'Hoja de Trabajo para listado'!$BC$155:$BC$1048576,0),MATCH((CUADRO!L$4&amp;$E1172),'Hoja de Trabajo para listado'!$BC$151:$CB$151,0)),0)+IFERROR(INDEX('Hoja de Trabajo para listado'!$DE$153:$DG$274,MATCH($A1172,'Hoja de Trabajo para listado'!$DE$153:$DE$1048576,0),MATCH((CUADRO!L$4&amp;$E1172),'Hoja de Trabajo para listado'!$DE$151:$DG$151,0)),0)+IFERROR(INDEX('Hoja de Trabajo para listado'!$CD$155:$DC$1048576,MATCH($A1172,'Hoja de Trabajo para listado'!$CD$155:$CD$1048576,0),MATCH((CUADRO!L$4&amp;$E1172),'Hoja de Trabajo para listado'!$CD$151:$DC$151,0)),0)</f>
        <v>0</v>
      </c>
      <c r="M1172" s="241">
        <f ca="1">+IFERROR(INDEX('Hoja de Trabajo para listado'!$A$155:$Z$1048576,MATCH($A1172,'Hoja de Trabajo para listado'!$A$155:$A$1048576,0),MATCH((CUADRO!M$4&amp;$E1172),'Hoja de Trabajo para listado'!$A$151:$Z$151,0)),0)+IFERROR(INDEX('Hoja de Trabajo para listado'!$AB$155:$BA$1048576,MATCH($A1172,'Hoja de Trabajo para listado'!$AB$155:$AB$1048576,0),MATCH((CUADRO!M$4&amp;$E1172),'Hoja de Trabajo para listado'!$AB$151:$BA$151,0)),0)+IFERROR(INDEX('Hoja de Trabajo para listado'!$BC$155:$CB$1048576,MATCH($A1172,'Hoja de Trabajo para listado'!$BC$155:$BC$1048576,0),MATCH((CUADRO!M$4&amp;$E1172),'Hoja de Trabajo para listado'!$BC$151:$CB$151,0)),0)+IFERROR(INDEX('Hoja de Trabajo para listado'!$DE$153:$DG$274,MATCH($A1172,'Hoja de Trabajo para listado'!$DE$153:$DE$1048576,0),MATCH((CUADRO!M$4&amp;$E1172),'Hoja de Trabajo para listado'!$DE$151:$DG$151,0)),0)+IFERROR(INDEX('Hoja de Trabajo para listado'!$CD$155:$DC$1048576,MATCH($A1172,'Hoja de Trabajo para listado'!$CD$155:$CD$1048576,0),MATCH((CUADRO!M$4&amp;$E1172),'Hoja de Trabajo para listado'!$CD$151:$DC$151,0)),0)</f>
        <v>0</v>
      </c>
      <c r="N1172" s="241">
        <f ca="1">+IFERROR(INDEX('Hoja de Trabajo para listado'!$A$155:$Z$1048576,MATCH($A1172,'Hoja de Trabajo para listado'!$A$155:$A$1048576,0),MATCH((CUADRO!N$4&amp;$E1172),'Hoja de Trabajo para listado'!$A$151:$Z$151,0)),0)+IFERROR(INDEX('Hoja de Trabajo para listado'!$AB$155:$BA$1048576,MATCH($A1172,'Hoja de Trabajo para listado'!$AB$155:$AB$1048576,0),MATCH((CUADRO!N$4&amp;$E1172),'Hoja de Trabajo para listado'!$AB$151:$BA$151,0)),0)+IFERROR(INDEX('Hoja de Trabajo para listado'!$BC$155:$CB$1048576,MATCH($A1172,'Hoja de Trabajo para listado'!$BC$155:$BC$1048576,0),MATCH((CUADRO!N$4&amp;$E1172),'Hoja de Trabajo para listado'!$BC$151:$CB$151,0)),0)+IFERROR(INDEX('Hoja de Trabajo para listado'!$DE$153:$DG$274,MATCH($A1172,'Hoja de Trabajo para listado'!$DE$153:$DE$1048576,0),MATCH((CUADRO!N$4&amp;$E1172),'Hoja de Trabajo para listado'!$DE$151:$DG$151,0)),0)+IFERROR(INDEX('Hoja de Trabajo para listado'!$CD$155:$DC$1048576,MATCH($A1172,'Hoja de Trabajo para listado'!$CD$155:$CD$1048576,0),MATCH((CUADRO!N$4&amp;$E1172),'Hoja de Trabajo para listado'!$CD$151:$DC$151,0)),0)</f>
        <v>0</v>
      </c>
      <c r="O1172" s="241">
        <f ca="1">+IFERROR(INDEX('Hoja de Trabajo para listado'!$A$155:$Z$1048576,MATCH($A1172,'Hoja de Trabajo para listado'!$A$155:$A$1048576,0),MATCH((CUADRO!O$4&amp;$E1172),'Hoja de Trabajo para listado'!$A$151:$Z$151,0)),0)+IFERROR(INDEX('Hoja de Trabajo para listado'!$AB$155:$BA$1048576,MATCH($A1172,'Hoja de Trabajo para listado'!$AB$155:$AB$1048576,0),MATCH((CUADRO!O$4&amp;$E1172),'Hoja de Trabajo para listado'!$AB$151:$BA$151,0)),0)+IFERROR(INDEX('Hoja de Trabajo para listado'!$BC$155:$CB$1048576,MATCH($A1172,'Hoja de Trabajo para listado'!$BC$155:$BC$1048576,0),MATCH((CUADRO!O$4&amp;$E1172),'Hoja de Trabajo para listado'!$BC$151:$CB$151,0)),0)+IFERROR(INDEX('Hoja de Trabajo para listado'!$DE$153:$DG$274,MATCH($A1172,'Hoja de Trabajo para listado'!$DE$153:$DE$1048576,0),MATCH((CUADRO!O$4&amp;$E1172),'Hoja de Trabajo para listado'!$DE$151:$DG$151,0)),0)+IFERROR(INDEX('Hoja de Trabajo para listado'!$CD$155:$DC$1048576,MATCH($A1172,'Hoja de Trabajo para listado'!$CD$155:$CD$1048576,0),MATCH((CUADRO!O$4&amp;$E1172),'Hoja de Trabajo para listado'!$CD$151:$DC$151,0)),0)</f>
        <v>0</v>
      </c>
      <c r="P1172" s="241">
        <f ca="1">+IFERROR(INDEX('Hoja de Trabajo para listado'!$A$155:$Z$1048576,MATCH($A1172,'Hoja de Trabajo para listado'!$A$155:$A$1048576,0),MATCH((CUADRO!P$4&amp;$E1172),'Hoja de Trabajo para listado'!$A$151:$Z$151,0)),0)+IFERROR(INDEX('Hoja de Trabajo para listado'!$AB$155:$BA$1048576,MATCH($A1172,'Hoja de Trabajo para listado'!$AB$155:$AB$1048576,0),MATCH((CUADRO!P$4&amp;$E1172),'Hoja de Trabajo para listado'!$AB$151:$BA$151,0)),0)+IFERROR(INDEX('Hoja de Trabajo para listado'!$BC$155:$CB$1048576,MATCH($A1172,'Hoja de Trabajo para listado'!$BC$155:$BC$1048576,0),MATCH((CUADRO!P$4&amp;$E1172),'Hoja de Trabajo para listado'!$BC$151:$CB$151,0)),0)+IFERROR(INDEX('Hoja de Trabajo para listado'!$DE$153:$DG$274,MATCH($A1172,'Hoja de Trabajo para listado'!$DE$153:$DE$1048576,0),MATCH((CUADRO!P$4&amp;$E1172),'Hoja de Trabajo para listado'!$DE$151:$DG$151,0)),0)+IFERROR(INDEX('Hoja de Trabajo para listado'!$CD$155:$DC$1048576,MATCH($A1172,'Hoja de Trabajo para listado'!$CD$155:$CD$1048576,0),MATCH((CUADRO!P$4&amp;$E1172),'Hoja de Trabajo para listado'!$CD$151:$DC$151,0)),0)</f>
        <v>0</v>
      </c>
      <c r="Q1172" s="241">
        <f ca="1">+IFERROR(INDEX('Hoja de Trabajo para listado'!$A$155:$Z$1048576,MATCH($A1172,'Hoja de Trabajo para listado'!$A$155:$A$1048576,0),MATCH((CUADRO!Q$4&amp;$E1172),'Hoja de Trabajo para listado'!$A$151:$Z$151,0)),0)+IFERROR(INDEX('Hoja de Trabajo para listado'!$AB$155:$BA$1048576,MATCH($A1172,'Hoja de Trabajo para listado'!$AB$155:$AB$1048576,0),MATCH((CUADRO!Q$4&amp;$E1172),'Hoja de Trabajo para listado'!$AB$151:$BA$151,0)),0)+IFERROR(INDEX('Hoja de Trabajo para listado'!$BC$155:$CB$1048576,MATCH($A1172,'Hoja de Trabajo para listado'!$BC$155:$BC$1048576,0),MATCH((CUADRO!Q$4&amp;$E1172),'Hoja de Trabajo para listado'!$BC$151:$CB$151,0)),0)+IFERROR(INDEX('Hoja de Trabajo para listado'!$DE$153:$DG$274,MATCH($A1172,'Hoja de Trabajo para listado'!$DE$153:$DE$1048576,0),MATCH((CUADRO!Q$4&amp;$E1172),'Hoja de Trabajo para listado'!$DE$151:$DG$151,0)),0)+IFERROR(INDEX('Hoja de Trabajo para listado'!$CD$155:$DC$1048576,MATCH($A1172,'Hoja de Trabajo para listado'!$CD$155:$CD$1048576,0),MATCH((CUADRO!Q$4&amp;$E1172),'Hoja de Trabajo para listado'!$CD$151:$DC$151,0)),0)</f>
        <v>0</v>
      </c>
      <c r="R1172" s="241">
        <f t="shared" ca="1" si="43"/>
        <v>0</v>
      </c>
      <c r="S1172" s="247">
        <f ca="1">+R1171+R1172</f>
        <v>0</v>
      </c>
      <c r="T1172" s="241">
        <f ca="1">+S1172</f>
        <v>0</v>
      </c>
      <c r="U1172" s="240">
        <f t="shared" si="44"/>
        <v>2</v>
      </c>
      <c r="V1172" s="327" t="e">
        <f>+VLOOKUP(A1172,bd_lista!$A$3:$E$592,5,FALSE)</f>
        <v>#N/A</v>
      </c>
      <c r="W1172" s="398"/>
      <c r="X1172" s="240">
        <f>+VLOOKUP(A1172,[4]Sheet1!$A$13:$D$744,4,FALSE)</f>
        <v>0</v>
      </c>
      <c r="Y1172" s="240" t="e">
        <f>+VLOOKUP(X1172,bd_lista!$A$3:$C$592,3,FALSE)</f>
        <v>#N/A</v>
      </c>
      <c r="Z1172" s="288"/>
      <c r="AA1172" s="289"/>
    </row>
    <row r="1173" spans="1:27" customFormat="1" ht="27" hidden="1" customHeight="1">
      <c r="A1173" s="32">
        <v>4601</v>
      </c>
      <c r="B1173" s="393">
        <f>+A1173</f>
        <v>4601</v>
      </c>
      <c r="C1173" s="245" t="str">
        <f>+VLOOKUP(A1173,bd_lista!$A$3:$C$592,3,FALSE)</f>
        <v>Gobierno Autónomo Regional del Gran Chaco</v>
      </c>
      <c r="D1173" s="395" t="str">
        <f>+C1173</f>
        <v>Gobierno Autónomo Regional del Gran Chaco</v>
      </c>
      <c r="E1173" s="240" t="s">
        <v>1303</v>
      </c>
      <c r="F1173" s="241">
        <f ca="1">+IFERROR(INDEX('Hoja de Trabajo para listado'!$A$155:$Z$1048576,MATCH($A1173,'Hoja de Trabajo para listado'!$A$155:$A$1048576,0),MATCH((CUADRO!F$4&amp;$E1173),'Hoja de Trabajo para listado'!$A$151:$Z$151,0)),0)+IFERROR(INDEX('Hoja de Trabajo para listado'!$AB$155:$BA$1048576,MATCH($A1173,'Hoja de Trabajo para listado'!$AB$155:$AB$1048576,0),MATCH((CUADRO!F$4&amp;$E1173),'Hoja de Trabajo para listado'!$AB$151:$BA$151,0)),0)+IFERROR(INDEX('Hoja de Trabajo para listado'!$BC$155:$CB$1048576,MATCH($A1173,'Hoja de Trabajo para listado'!$BC$155:$BC$1048576,0),MATCH((CUADRO!F$4&amp;$E1173),'Hoja de Trabajo para listado'!$BC$151:$CB$151,0)),0)+IFERROR(INDEX('Hoja de Trabajo para listado'!$DE$153:$DG$274,MATCH($A1173,'Hoja de Trabajo para listado'!$DE$153:$DE$1048576,0),MATCH((CUADRO!F$4&amp;$E1173),'Hoja de Trabajo para listado'!$DE$151:$DG$151,0)),0)+IFERROR(INDEX('Hoja de Trabajo para listado'!$CD$155:$DC$1048576,MATCH($A1173,'Hoja de Trabajo para listado'!$CD$155:$CD$1048576,0),MATCH((CUADRO!F$4&amp;$E1173),'Hoja de Trabajo para listado'!$CD$151:$DC$151,0)),0)</f>
        <v>0</v>
      </c>
      <c r="G1173" s="241">
        <f ca="1">+IFERROR(INDEX('Hoja de Trabajo para listado'!$A$155:$Z$1048576,MATCH($A1173,'Hoja de Trabajo para listado'!$A$155:$A$1048576,0),MATCH((CUADRO!G$4&amp;$E1173),'Hoja de Trabajo para listado'!$A$151:$Z$151,0)),0)+IFERROR(INDEX('Hoja de Trabajo para listado'!$AB$155:$BA$1048576,MATCH($A1173,'Hoja de Trabajo para listado'!$AB$155:$AB$1048576,0),MATCH((CUADRO!G$4&amp;$E1173),'Hoja de Trabajo para listado'!$AB$151:$BA$151,0)),0)+IFERROR(INDEX('Hoja de Trabajo para listado'!$BC$155:$CB$1048576,MATCH($A1173,'Hoja de Trabajo para listado'!$BC$155:$BC$1048576,0),MATCH((CUADRO!G$4&amp;$E1173),'Hoja de Trabajo para listado'!$BC$151:$CB$151,0)),0)+IFERROR(INDEX('Hoja de Trabajo para listado'!$DE$153:$DG$274,MATCH($A1173,'Hoja de Trabajo para listado'!$DE$153:$DE$1048576,0),MATCH((CUADRO!G$4&amp;$E1173),'Hoja de Trabajo para listado'!$DE$151:$DG$151,0)),0)+IFERROR(INDEX('Hoja de Trabajo para listado'!$CD$155:$DC$1048576,MATCH($A1173,'Hoja de Trabajo para listado'!$CD$155:$CD$1048576,0),MATCH((CUADRO!G$4&amp;$E1173),'Hoja de Trabajo para listado'!$CD$151:$DC$151,0)),0)</f>
        <v>0</v>
      </c>
      <c r="H1173" s="241">
        <f ca="1">+IFERROR(INDEX('Hoja de Trabajo para listado'!$A$155:$Z$1048576,MATCH($A1173,'Hoja de Trabajo para listado'!$A$155:$A$1048576,0),MATCH((CUADRO!H$4&amp;$E1173),'Hoja de Trabajo para listado'!$A$151:$Z$151,0)),0)+IFERROR(INDEX('Hoja de Trabajo para listado'!$AB$155:$BA$1048576,MATCH($A1173,'Hoja de Trabajo para listado'!$AB$155:$AB$1048576,0),MATCH((CUADRO!H$4&amp;$E1173),'Hoja de Trabajo para listado'!$AB$151:$BA$151,0)),0)+IFERROR(INDEX('Hoja de Trabajo para listado'!$BC$155:$CB$1048576,MATCH($A1173,'Hoja de Trabajo para listado'!$BC$155:$BC$1048576,0),MATCH((CUADRO!H$4&amp;$E1173),'Hoja de Trabajo para listado'!$BC$151:$CB$151,0)),0)+IFERROR(INDEX('Hoja de Trabajo para listado'!$DE$153:$DG$274,MATCH($A1173,'Hoja de Trabajo para listado'!$DE$153:$DE$1048576,0),MATCH((CUADRO!H$4&amp;$E1173),'Hoja de Trabajo para listado'!$DE$151:$DG$151,0)),0)+IFERROR(INDEX('Hoja de Trabajo para listado'!$CD$155:$DC$1048576,MATCH($A1173,'Hoja de Trabajo para listado'!$CD$155:$CD$1048576,0),MATCH((CUADRO!H$4&amp;$E1173),'Hoja de Trabajo para listado'!$CD$151:$DC$151,0)),0)</f>
        <v>0</v>
      </c>
      <c r="I1173" s="241">
        <f ca="1">+IFERROR(INDEX('Hoja de Trabajo para listado'!$A$155:$Z$1048576,MATCH($A1173,'Hoja de Trabajo para listado'!$A$155:$A$1048576,0),MATCH((CUADRO!I$4&amp;$E1173),'Hoja de Trabajo para listado'!$A$151:$Z$151,0)),0)+IFERROR(INDEX('Hoja de Trabajo para listado'!$AB$155:$BA$1048576,MATCH($A1173,'Hoja de Trabajo para listado'!$AB$155:$AB$1048576,0),MATCH((CUADRO!I$4&amp;$E1173),'Hoja de Trabajo para listado'!$AB$151:$BA$151,0)),0)+IFERROR(INDEX('Hoja de Trabajo para listado'!$BC$155:$CB$1048576,MATCH($A1173,'Hoja de Trabajo para listado'!$BC$155:$BC$1048576,0),MATCH((CUADRO!I$4&amp;$E1173),'Hoja de Trabajo para listado'!$BC$151:$CB$151,0)),0)+IFERROR(INDEX('Hoja de Trabajo para listado'!$DE$153:$DG$274,MATCH($A1173,'Hoja de Trabajo para listado'!$DE$153:$DE$1048576,0),MATCH((CUADRO!I$4&amp;$E1173),'Hoja de Trabajo para listado'!$DE$151:$DG$151,0)),0)+IFERROR(INDEX('Hoja de Trabajo para listado'!$CD$155:$DC$1048576,MATCH($A1173,'Hoja de Trabajo para listado'!$CD$155:$CD$1048576,0),MATCH((CUADRO!I$4&amp;$E1173),'Hoja de Trabajo para listado'!$CD$151:$DC$151,0)),0)</f>
        <v>0</v>
      </c>
      <c r="J1173" s="241">
        <f ca="1">+IFERROR(INDEX('Hoja de Trabajo para listado'!$A$155:$Z$1048576,MATCH($A1173,'Hoja de Trabajo para listado'!$A$155:$A$1048576,0),MATCH((CUADRO!J$4&amp;$E1173),'Hoja de Trabajo para listado'!$A$151:$Z$151,0)),0)+IFERROR(INDEX('Hoja de Trabajo para listado'!$AB$155:$BA$1048576,MATCH($A1173,'Hoja de Trabajo para listado'!$AB$155:$AB$1048576,0),MATCH((CUADRO!J$4&amp;$E1173),'Hoja de Trabajo para listado'!$AB$151:$BA$151,0)),0)+IFERROR(INDEX('Hoja de Trabajo para listado'!$BC$155:$CB$1048576,MATCH($A1173,'Hoja de Trabajo para listado'!$BC$155:$BC$1048576,0),MATCH((CUADRO!J$4&amp;$E1173),'Hoja de Trabajo para listado'!$BC$151:$CB$151,0)),0)+IFERROR(INDEX('Hoja de Trabajo para listado'!$DE$153:$DG$274,MATCH($A1173,'Hoja de Trabajo para listado'!$DE$153:$DE$1048576,0),MATCH((CUADRO!J$4&amp;$E1173),'Hoja de Trabajo para listado'!$DE$151:$DG$151,0)),0)+IFERROR(INDEX('Hoja de Trabajo para listado'!$CD$155:$DC$1048576,MATCH($A1173,'Hoja de Trabajo para listado'!$CD$155:$CD$1048576,0),MATCH((CUADRO!J$4&amp;$E1173),'Hoja de Trabajo para listado'!$CD$151:$DC$151,0)),0)</f>
        <v>0</v>
      </c>
      <c r="K1173" s="241">
        <f ca="1">+IFERROR(INDEX('Hoja de Trabajo para listado'!$A$155:$Z$1048576,MATCH($A1173,'Hoja de Trabajo para listado'!$A$155:$A$1048576,0),MATCH((CUADRO!K$4&amp;$E1173),'Hoja de Trabajo para listado'!$A$151:$Z$151,0)),0)+IFERROR(INDEX('Hoja de Trabajo para listado'!$AB$155:$BA$1048576,MATCH($A1173,'Hoja de Trabajo para listado'!$AB$155:$AB$1048576,0),MATCH((CUADRO!K$4&amp;$E1173),'Hoja de Trabajo para listado'!$AB$151:$BA$151,0)),0)+IFERROR(INDEX('Hoja de Trabajo para listado'!$BC$155:$CB$1048576,MATCH($A1173,'Hoja de Trabajo para listado'!$BC$155:$BC$1048576,0),MATCH((CUADRO!K$4&amp;$E1173),'Hoja de Trabajo para listado'!$BC$151:$CB$151,0)),0)+IFERROR(INDEX('Hoja de Trabajo para listado'!$DE$153:$DG$274,MATCH($A1173,'Hoja de Trabajo para listado'!$DE$153:$DE$1048576,0),MATCH((CUADRO!K$4&amp;$E1173),'Hoja de Trabajo para listado'!$DE$151:$DG$151,0)),0)+IFERROR(INDEX('Hoja de Trabajo para listado'!$CD$155:$DC$1048576,MATCH($A1173,'Hoja de Trabajo para listado'!$CD$155:$CD$1048576,0),MATCH((CUADRO!K$4&amp;$E1173),'Hoja de Trabajo para listado'!$CD$151:$DC$151,0)),0)</f>
        <v>0</v>
      </c>
      <c r="L1173" s="241">
        <f ca="1">+IFERROR(INDEX('Hoja de Trabajo para listado'!$A$155:$Z$1048576,MATCH($A1173,'Hoja de Trabajo para listado'!$A$155:$A$1048576,0),MATCH((CUADRO!L$4&amp;$E1173),'Hoja de Trabajo para listado'!$A$151:$Z$151,0)),0)+IFERROR(INDEX('Hoja de Trabajo para listado'!$AB$155:$BA$1048576,MATCH($A1173,'Hoja de Trabajo para listado'!$AB$155:$AB$1048576,0),MATCH((CUADRO!L$4&amp;$E1173),'Hoja de Trabajo para listado'!$AB$151:$BA$151,0)),0)+IFERROR(INDEX('Hoja de Trabajo para listado'!$BC$155:$CB$1048576,MATCH($A1173,'Hoja de Trabajo para listado'!$BC$155:$BC$1048576,0),MATCH((CUADRO!L$4&amp;$E1173),'Hoja de Trabajo para listado'!$BC$151:$CB$151,0)),0)+IFERROR(INDEX('Hoja de Trabajo para listado'!$DE$153:$DG$274,MATCH($A1173,'Hoja de Trabajo para listado'!$DE$153:$DE$1048576,0),MATCH((CUADRO!L$4&amp;$E1173),'Hoja de Trabajo para listado'!$DE$151:$DG$151,0)),0)+IFERROR(INDEX('Hoja de Trabajo para listado'!$CD$155:$DC$1048576,MATCH($A1173,'Hoja de Trabajo para listado'!$CD$155:$CD$1048576,0),MATCH((CUADRO!L$4&amp;$E1173),'Hoja de Trabajo para listado'!$CD$151:$DC$151,0)),0)</f>
        <v>0</v>
      </c>
      <c r="M1173" s="241">
        <f ca="1">+IFERROR(INDEX('Hoja de Trabajo para listado'!$A$155:$Z$1048576,MATCH($A1173,'Hoja de Trabajo para listado'!$A$155:$A$1048576,0),MATCH((CUADRO!M$4&amp;$E1173),'Hoja de Trabajo para listado'!$A$151:$Z$151,0)),0)+IFERROR(INDEX('Hoja de Trabajo para listado'!$AB$155:$BA$1048576,MATCH($A1173,'Hoja de Trabajo para listado'!$AB$155:$AB$1048576,0),MATCH((CUADRO!M$4&amp;$E1173),'Hoja de Trabajo para listado'!$AB$151:$BA$151,0)),0)+IFERROR(INDEX('Hoja de Trabajo para listado'!$BC$155:$CB$1048576,MATCH($A1173,'Hoja de Trabajo para listado'!$BC$155:$BC$1048576,0),MATCH((CUADRO!M$4&amp;$E1173),'Hoja de Trabajo para listado'!$BC$151:$CB$151,0)),0)+IFERROR(INDEX('Hoja de Trabajo para listado'!$DE$153:$DG$274,MATCH($A1173,'Hoja de Trabajo para listado'!$DE$153:$DE$1048576,0),MATCH((CUADRO!M$4&amp;$E1173),'Hoja de Trabajo para listado'!$DE$151:$DG$151,0)),0)+IFERROR(INDEX('Hoja de Trabajo para listado'!$CD$155:$DC$1048576,MATCH($A1173,'Hoja de Trabajo para listado'!$CD$155:$CD$1048576,0),MATCH((CUADRO!M$4&amp;$E1173),'Hoja de Trabajo para listado'!$CD$151:$DC$151,0)),0)</f>
        <v>0</v>
      </c>
      <c r="N1173" s="241">
        <f ca="1">+IFERROR(INDEX('Hoja de Trabajo para listado'!$A$155:$Z$1048576,MATCH($A1173,'Hoja de Trabajo para listado'!$A$155:$A$1048576,0),MATCH((CUADRO!N$4&amp;$E1173),'Hoja de Trabajo para listado'!$A$151:$Z$151,0)),0)+IFERROR(INDEX('Hoja de Trabajo para listado'!$AB$155:$BA$1048576,MATCH($A1173,'Hoja de Trabajo para listado'!$AB$155:$AB$1048576,0),MATCH((CUADRO!N$4&amp;$E1173),'Hoja de Trabajo para listado'!$AB$151:$BA$151,0)),0)+IFERROR(INDEX('Hoja de Trabajo para listado'!$BC$155:$CB$1048576,MATCH($A1173,'Hoja de Trabajo para listado'!$BC$155:$BC$1048576,0),MATCH((CUADRO!N$4&amp;$E1173),'Hoja de Trabajo para listado'!$BC$151:$CB$151,0)),0)+IFERROR(INDEX('Hoja de Trabajo para listado'!$DE$153:$DG$274,MATCH($A1173,'Hoja de Trabajo para listado'!$DE$153:$DE$1048576,0),MATCH((CUADRO!N$4&amp;$E1173),'Hoja de Trabajo para listado'!$DE$151:$DG$151,0)),0)+IFERROR(INDEX('Hoja de Trabajo para listado'!$CD$155:$DC$1048576,MATCH($A1173,'Hoja de Trabajo para listado'!$CD$155:$CD$1048576,0),MATCH((CUADRO!N$4&amp;$E1173),'Hoja de Trabajo para listado'!$CD$151:$DC$151,0)),0)</f>
        <v>0</v>
      </c>
      <c r="O1173" s="241">
        <f ca="1">+IFERROR(INDEX('Hoja de Trabajo para listado'!$A$155:$Z$1048576,MATCH($A1173,'Hoja de Trabajo para listado'!$A$155:$A$1048576,0),MATCH((CUADRO!O$4&amp;$E1173),'Hoja de Trabajo para listado'!$A$151:$Z$151,0)),0)+IFERROR(INDEX('Hoja de Trabajo para listado'!$AB$155:$BA$1048576,MATCH($A1173,'Hoja de Trabajo para listado'!$AB$155:$AB$1048576,0),MATCH((CUADRO!O$4&amp;$E1173),'Hoja de Trabajo para listado'!$AB$151:$BA$151,0)),0)+IFERROR(INDEX('Hoja de Trabajo para listado'!$BC$155:$CB$1048576,MATCH($A1173,'Hoja de Trabajo para listado'!$BC$155:$BC$1048576,0),MATCH((CUADRO!O$4&amp;$E1173),'Hoja de Trabajo para listado'!$BC$151:$CB$151,0)),0)+IFERROR(INDEX('Hoja de Trabajo para listado'!$DE$153:$DG$274,MATCH($A1173,'Hoja de Trabajo para listado'!$DE$153:$DE$1048576,0),MATCH((CUADRO!O$4&amp;$E1173),'Hoja de Trabajo para listado'!$DE$151:$DG$151,0)),0)+IFERROR(INDEX('Hoja de Trabajo para listado'!$CD$155:$DC$1048576,MATCH($A1173,'Hoja de Trabajo para listado'!$CD$155:$CD$1048576,0),MATCH((CUADRO!O$4&amp;$E1173),'Hoja de Trabajo para listado'!$CD$151:$DC$151,0)),0)</f>
        <v>0</v>
      </c>
      <c r="P1173" s="241">
        <f ca="1">+IFERROR(INDEX('Hoja de Trabajo para listado'!$A$155:$Z$1048576,MATCH($A1173,'Hoja de Trabajo para listado'!$A$155:$A$1048576,0),MATCH((CUADRO!P$4&amp;$E1173),'Hoja de Trabajo para listado'!$A$151:$Z$151,0)),0)+IFERROR(INDEX('Hoja de Trabajo para listado'!$AB$155:$BA$1048576,MATCH($A1173,'Hoja de Trabajo para listado'!$AB$155:$AB$1048576,0),MATCH((CUADRO!P$4&amp;$E1173),'Hoja de Trabajo para listado'!$AB$151:$BA$151,0)),0)+IFERROR(INDEX('Hoja de Trabajo para listado'!$BC$155:$CB$1048576,MATCH($A1173,'Hoja de Trabajo para listado'!$BC$155:$BC$1048576,0),MATCH((CUADRO!P$4&amp;$E1173),'Hoja de Trabajo para listado'!$BC$151:$CB$151,0)),0)+IFERROR(INDEX('Hoja de Trabajo para listado'!$DE$153:$DG$274,MATCH($A1173,'Hoja de Trabajo para listado'!$DE$153:$DE$1048576,0),MATCH((CUADRO!P$4&amp;$E1173),'Hoja de Trabajo para listado'!$DE$151:$DG$151,0)),0)+IFERROR(INDEX('Hoja de Trabajo para listado'!$CD$155:$DC$1048576,MATCH($A1173,'Hoja de Trabajo para listado'!$CD$155:$CD$1048576,0),MATCH((CUADRO!P$4&amp;$E1173),'Hoja de Trabajo para listado'!$CD$151:$DC$151,0)),0)</f>
        <v>0</v>
      </c>
      <c r="Q1173" s="241">
        <f ca="1">+IFERROR(INDEX('Hoja de Trabajo para listado'!$A$155:$Z$1048576,MATCH($A1173,'Hoja de Trabajo para listado'!$A$155:$A$1048576,0),MATCH((CUADRO!Q$4&amp;$E1173),'Hoja de Trabajo para listado'!$A$151:$Z$151,0)),0)+IFERROR(INDEX('Hoja de Trabajo para listado'!$AB$155:$BA$1048576,MATCH($A1173,'Hoja de Trabajo para listado'!$AB$155:$AB$1048576,0),MATCH((CUADRO!Q$4&amp;$E1173),'Hoja de Trabajo para listado'!$AB$151:$BA$151,0)),0)+IFERROR(INDEX('Hoja de Trabajo para listado'!$BC$155:$CB$1048576,MATCH($A1173,'Hoja de Trabajo para listado'!$BC$155:$BC$1048576,0),MATCH((CUADRO!Q$4&amp;$E1173),'Hoja de Trabajo para listado'!$BC$151:$CB$151,0)),0)+IFERROR(INDEX('Hoja de Trabajo para listado'!$DE$153:$DG$274,MATCH($A1173,'Hoja de Trabajo para listado'!$DE$153:$DE$1048576,0),MATCH((CUADRO!Q$4&amp;$E1173),'Hoja de Trabajo para listado'!$DE$151:$DG$151,0)),0)+IFERROR(INDEX('Hoja de Trabajo para listado'!$CD$155:$DC$1048576,MATCH($A1173,'Hoja de Trabajo para listado'!$CD$155:$CD$1048576,0),MATCH((CUADRO!Q$4&amp;$E1173),'Hoja de Trabajo para listado'!$CD$151:$DC$151,0)),0)</f>
        <v>0</v>
      </c>
      <c r="R1173" s="241">
        <f t="shared" ca="1" si="43"/>
        <v>0</v>
      </c>
      <c r="S1173" s="247"/>
      <c r="T1173" s="241">
        <f ca="1">+T1174</f>
        <v>0</v>
      </c>
      <c r="U1173" s="240">
        <f t="shared" si="44"/>
        <v>1</v>
      </c>
      <c r="V1173" s="327" t="str">
        <f>+VLOOKUP(A1173,bd_lista!$A$3:$E$592,5,FALSE)</f>
        <v>Gobiernos Autónomos Regionales</v>
      </c>
      <c r="W1173" s="397" t="str">
        <f>+V1173</f>
        <v>Gobiernos Autónomos Regionales</v>
      </c>
      <c r="X1173" s="240">
        <f>+VLOOKUP(A1173,[4]Sheet1!$A$13:$D$744,4,FALSE)</f>
        <v>0</v>
      </c>
      <c r="Y1173" s="240" t="e">
        <f>+VLOOKUP(X1173,bd_lista!$A$3:$C$592,3,FALSE)</f>
        <v>#N/A</v>
      </c>
      <c r="Z1173" s="290">
        <f>+X1173</f>
        <v>0</v>
      </c>
      <c r="AA1173" s="291" t="e">
        <f>+Y1173</f>
        <v>#N/A</v>
      </c>
    </row>
    <row r="1174" spans="1:27" customFormat="1" ht="27" hidden="1" customHeight="1">
      <c r="A1174" s="32">
        <v>4601</v>
      </c>
      <c r="B1174" s="394"/>
      <c r="C1174" s="245" t="str">
        <f>+VLOOKUP(A1174,bd_lista!$A$3:$C$592,3,FALSE)</f>
        <v>Gobierno Autónomo Regional del Gran Chaco</v>
      </c>
      <c r="D1174" s="396"/>
      <c r="E1174" s="242" t="s">
        <v>1304</v>
      </c>
      <c r="F1174" s="241">
        <f ca="1">+IFERROR(INDEX('Hoja de Trabajo para listado'!$A$155:$Z$1048576,MATCH($A1174,'Hoja de Trabajo para listado'!$A$155:$A$1048576,0),MATCH((CUADRO!F$4&amp;$E1174),'Hoja de Trabajo para listado'!$A$151:$Z$151,0)),0)+IFERROR(INDEX('Hoja de Trabajo para listado'!$AB$155:$BA$1048576,MATCH($A1174,'Hoja de Trabajo para listado'!$AB$155:$AB$1048576,0),MATCH((CUADRO!F$4&amp;$E1174),'Hoja de Trabajo para listado'!$AB$151:$BA$151,0)),0)+IFERROR(INDEX('Hoja de Trabajo para listado'!$BC$155:$CB$1048576,MATCH($A1174,'Hoja de Trabajo para listado'!$BC$155:$BC$1048576,0),MATCH((CUADRO!F$4&amp;$E1174),'Hoja de Trabajo para listado'!$BC$151:$CB$151,0)),0)+IFERROR(INDEX('Hoja de Trabajo para listado'!$DE$153:$DG$274,MATCH($A1174,'Hoja de Trabajo para listado'!$DE$153:$DE$1048576,0),MATCH((CUADRO!F$4&amp;$E1174),'Hoja de Trabajo para listado'!$DE$151:$DG$151,0)),0)+IFERROR(INDEX('Hoja de Trabajo para listado'!$CD$155:$DC$1048576,MATCH($A1174,'Hoja de Trabajo para listado'!$CD$155:$CD$1048576,0),MATCH((CUADRO!F$4&amp;$E1174),'Hoja de Trabajo para listado'!$CD$151:$DC$151,0)),0)</f>
        <v>0</v>
      </c>
      <c r="G1174" s="241">
        <f ca="1">+IFERROR(INDEX('Hoja de Trabajo para listado'!$A$155:$Z$1048576,MATCH($A1174,'Hoja de Trabajo para listado'!$A$155:$A$1048576,0),MATCH((CUADRO!G$4&amp;$E1174),'Hoja de Trabajo para listado'!$A$151:$Z$151,0)),0)+IFERROR(INDEX('Hoja de Trabajo para listado'!$AB$155:$BA$1048576,MATCH($A1174,'Hoja de Trabajo para listado'!$AB$155:$AB$1048576,0),MATCH((CUADRO!G$4&amp;$E1174),'Hoja de Trabajo para listado'!$AB$151:$BA$151,0)),0)+IFERROR(INDEX('Hoja de Trabajo para listado'!$BC$155:$CB$1048576,MATCH($A1174,'Hoja de Trabajo para listado'!$BC$155:$BC$1048576,0),MATCH((CUADRO!G$4&amp;$E1174),'Hoja de Trabajo para listado'!$BC$151:$CB$151,0)),0)+IFERROR(INDEX('Hoja de Trabajo para listado'!$DE$153:$DG$274,MATCH($A1174,'Hoja de Trabajo para listado'!$DE$153:$DE$1048576,0),MATCH((CUADRO!G$4&amp;$E1174),'Hoja de Trabajo para listado'!$DE$151:$DG$151,0)),0)+IFERROR(INDEX('Hoja de Trabajo para listado'!$CD$155:$DC$1048576,MATCH($A1174,'Hoja de Trabajo para listado'!$CD$155:$CD$1048576,0),MATCH((CUADRO!G$4&amp;$E1174),'Hoja de Trabajo para listado'!$CD$151:$DC$151,0)),0)</f>
        <v>0</v>
      </c>
      <c r="H1174" s="241">
        <f ca="1">+IFERROR(INDEX('Hoja de Trabajo para listado'!$A$155:$Z$1048576,MATCH($A1174,'Hoja de Trabajo para listado'!$A$155:$A$1048576,0),MATCH((CUADRO!H$4&amp;$E1174),'Hoja de Trabajo para listado'!$A$151:$Z$151,0)),0)+IFERROR(INDEX('Hoja de Trabajo para listado'!$AB$155:$BA$1048576,MATCH($A1174,'Hoja de Trabajo para listado'!$AB$155:$AB$1048576,0),MATCH((CUADRO!H$4&amp;$E1174),'Hoja de Trabajo para listado'!$AB$151:$BA$151,0)),0)+IFERROR(INDEX('Hoja de Trabajo para listado'!$BC$155:$CB$1048576,MATCH($A1174,'Hoja de Trabajo para listado'!$BC$155:$BC$1048576,0),MATCH((CUADRO!H$4&amp;$E1174),'Hoja de Trabajo para listado'!$BC$151:$CB$151,0)),0)+IFERROR(INDEX('Hoja de Trabajo para listado'!$DE$153:$DG$274,MATCH($A1174,'Hoja de Trabajo para listado'!$DE$153:$DE$1048576,0),MATCH((CUADRO!H$4&amp;$E1174),'Hoja de Trabajo para listado'!$DE$151:$DG$151,0)),0)+IFERROR(INDEX('Hoja de Trabajo para listado'!$CD$155:$DC$1048576,MATCH($A1174,'Hoja de Trabajo para listado'!$CD$155:$CD$1048576,0),MATCH((CUADRO!H$4&amp;$E1174),'Hoja de Trabajo para listado'!$CD$151:$DC$151,0)),0)</f>
        <v>0</v>
      </c>
      <c r="I1174" s="241">
        <f ca="1">+IFERROR(INDEX('Hoja de Trabajo para listado'!$A$155:$Z$1048576,MATCH($A1174,'Hoja de Trabajo para listado'!$A$155:$A$1048576,0),MATCH((CUADRO!I$4&amp;$E1174),'Hoja de Trabajo para listado'!$A$151:$Z$151,0)),0)+IFERROR(INDEX('Hoja de Trabajo para listado'!$AB$155:$BA$1048576,MATCH($A1174,'Hoja de Trabajo para listado'!$AB$155:$AB$1048576,0),MATCH((CUADRO!I$4&amp;$E1174),'Hoja de Trabajo para listado'!$AB$151:$BA$151,0)),0)+IFERROR(INDEX('Hoja de Trabajo para listado'!$BC$155:$CB$1048576,MATCH($A1174,'Hoja de Trabajo para listado'!$BC$155:$BC$1048576,0),MATCH((CUADRO!I$4&amp;$E1174),'Hoja de Trabajo para listado'!$BC$151:$CB$151,0)),0)+IFERROR(INDEX('Hoja de Trabajo para listado'!$DE$153:$DG$274,MATCH($A1174,'Hoja de Trabajo para listado'!$DE$153:$DE$1048576,0),MATCH((CUADRO!I$4&amp;$E1174),'Hoja de Trabajo para listado'!$DE$151:$DG$151,0)),0)+IFERROR(INDEX('Hoja de Trabajo para listado'!$CD$155:$DC$1048576,MATCH($A1174,'Hoja de Trabajo para listado'!$CD$155:$CD$1048576,0),MATCH((CUADRO!I$4&amp;$E1174),'Hoja de Trabajo para listado'!$CD$151:$DC$151,0)),0)</f>
        <v>0</v>
      </c>
      <c r="J1174" s="241">
        <f ca="1">+IFERROR(INDEX('Hoja de Trabajo para listado'!$A$155:$Z$1048576,MATCH($A1174,'Hoja de Trabajo para listado'!$A$155:$A$1048576,0),MATCH((CUADRO!J$4&amp;$E1174),'Hoja de Trabajo para listado'!$A$151:$Z$151,0)),0)+IFERROR(INDEX('Hoja de Trabajo para listado'!$AB$155:$BA$1048576,MATCH($A1174,'Hoja de Trabajo para listado'!$AB$155:$AB$1048576,0),MATCH((CUADRO!J$4&amp;$E1174),'Hoja de Trabajo para listado'!$AB$151:$BA$151,0)),0)+IFERROR(INDEX('Hoja de Trabajo para listado'!$BC$155:$CB$1048576,MATCH($A1174,'Hoja de Trabajo para listado'!$BC$155:$BC$1048576,0),MATCH((CUADRO!J$4&amp;$E1174),'Hoja de Trabajo para listado'!$BC$151:$CB$151,0)),0)+IFERROR(INDEX('Hoja de Trabajo para listado'!$DE$153:$DG$274,MATCH($A1174,'Hoja de Trabajo para listado'!$DE$153:$DE$1048576,0),MATCH((CUADRO!J$4&amp;$E1174),'Hoja de Trabajo para listado'!$DE$151:$DG$151,0)),0)+IFERROR(INDEX('Hoja de Trabajo para listado'!$CD$155:$DC$1048576,MATCH($A1174,'Hoja de Trabajo para listado'!$CD$155:$CD$1048576,0),MATCH((CUADRO!J$4&amp;$E1174),'Hoja de Trabajo para listado'!$CD$151:$DC$151,0)),0)</f>
        <v>0</v>
      </c>
      <c r="K1174" s="241">
        <f ca="1">+IFERROR(INDEX('Hoja de Trabajo para listado'!$A$155:$Z$1048576,MATCH($A1174,'Hoja de Trabajo para listado'!$A$155:$A$1048576,0),MATCH((CUADRO!K$4&amp;$E1174),'Hoja de Trabajo para listado'!$A$151:$Z$151,0)),0)+IFERROR(INDEX('Hoja de Trabajo para listado'!$AB$155:$BA$1048576,MATCH($A1174,'Hoja de Trabajo para listado'!$AB$155:$AB$1048576,0),MATCH((CUADRO!K$4&amp;$E1174),'Hoja de Trabajo para listado'!$AB$151:$BA$151,0)),0)+IFERROR(INDEX('Hoja de Trabajo para listado'!$BC$155:$CB$1048576,MATCH($A1174,'Hoja de Trabajo para listado'!$BC$155:$BC$1048576,0),MATCH((CUADRO!K$4&amp;$E1174),'Hoja de Trabajo para listado'!$BC$151:$CB$151,0)),0)+IFERROR(INDEX('Hoja de Trabajo para listado'!$DE$153:$DG$274,MATCH($A1174,'Hoja de Trabajo para listado'!$DE$153:$DE$1048576,0),MATCH((CUADRO!K$4&amp;$E1174),'Hoja de Trabajo para listado'!$DE$151:$DG$151,0)),0)+IFERROR(INDEX('Hoja de Trabajo para listado'!$CD$155:$DC$1048576,MATCH($A1174,'Hoja de Trabajo para listado'!$CD$155:$CD$1048576,0),MATCH((CUADRO!K$4&amp;$E1174),'Hoja de Trabajo para listado'!$CD$151:$DC$151,0)),0)</f>
        <v>0</v>
      </c>
      <c r="L1174" s="241">
        <f ca="1">+IFERROR(INDEX('Hoja de Trabajo para listado'!$A$155:$Z$1048576,MATCH($A1174,'Hoja de Trabajo para listado'!$A$155:$A$1048576,0),MATCH((CUADRO!L$4&amp;$E1174),'Hoja de Trabajo para listado'!$A$151:$Z$151,0)),0)+IFERROR(INDEX('Hoja de Trabajo para listado'!$AB$155:$BA$1048576,MATCH($A1174,'Hoja de Trabajo para listado'!$AB$155:$AB$1048576,0),MATCH((CUADRO!L$4&amp;$E1174),'Hoja de Trabajo para listado'!$AB$151:$BA$151,0)),0)+IFERROR(INDEX('Hoja de Trabajo para listado'!$BC$155:$CB$1048576,MATCH($A1174,'Hoja de Trabajo para listado'!$BC$155:$BC$1048576,0),MATCH((CUADRO!L$4&amp;$E1174),'Hoja de Trabajo para listado'!$BC$151:$CB$151,0)),0)+IFERROR(INDEX('Hoja de Trabajo para listado'!$DE$153:$DG$274,MATCH($A1174,'Hoja de Trabajo para listado'!$DE$153:$DE$1048576,0),MATCH((CUADRO!L$4&amp;$E1174),'Hoja de Trabajo para listado'!$DE$151:$DG$151,0)),0)+IFERROR(INDEX('Hoja de Trabajo para listado'!$CD$155:$DC$1048576,MATCH($A1174,'Hoja de Trabajo para listado'!$CD$155:$CD$1048576,0),MATCH((CUADRO!L$4&amp;$E1174),'Hoja de Trabajo para listado'!$CD$151:$DC$151,0)),0)</f>
        <v>0</v>
      </c>
      <c r="M1174" s="241">
        <f ca="1">+IFERROR(INDEX('Hoja de Trabajo para listado'!$A$155:$Z$1048576,MATCH($A1174,'Hoja de Trabajo para listado'!$A$155:$A$1048576,0),MATCH((CUADRO!M$4&amp;$E1174),'Hoja de Trabajo para listado'!$A$151:$Z$151,0)),0)+IFERROR(INDEX('Hoja de Trabajo para listado'!$AB$155:$BA$1048576,MATCH($A1174,'Hoja de Trabajo para listado'!$AB$155:$AB$1048576,0),MATCH((CUADRO!M$4&amp;$E1174),'Hoja de Trabajo para listado'!$AB$151:$BA$151,0)),0)+IFERROR(INDEX('Hoja de Trabajo para listado'!$BC$155:$CB$1048576,MATCH($A1174,'Hoja de Trabajo para listado'!$BC$155:$BC$1048576,0),MATCH((CUADRO!M$4&amp;$E1174),'Hoja de Trabajo para listado'!$BC$151:$CB$151,0)),0)+IFERROR(INDEX('Hoja de Trabajo para listado'!$DE$153:$DG$274,MATCH($A1174,'Hoja de Trabajo para listado'!$DE$153:$DE$1048576,0),MATCH((CUADRO!M$4&amp;$E1174),'Hoja de Trabajo para listado'!$DE$151:$DG$151,0)),0)+IFERROR(INDEX('Hoja de Trabajo para listado'!$CD$155:$DC$1048576,MATCH($A1174,'Hoja de Trabajo para listado'!$CD$155:$CD$1048576,0),MATCH((CUADRO!M$4&amp;$E1174),'Hoja de Trabajo para listado'!$CD$151:$DC$151,0)),0)</f>
        <v>0</v>
      </c>
      <c r="N1174" s="241">
        <f ca="1">+IFERROR(INDEX('Hoja de Trabajo para listado'!$A$155:$Z$1048576,MATCH($A1174,'Hoja de Trabajo para listado'!$A$155:$A$1048576,0),MATCH((CUADRO!N$4&amp;$E1174),'Hoja de Trabajo para listado'!$A$151:$Z$151,0)),0)+IFERROR(INDEX('Hoja de Trabajo para listado'!$AB$155:$BA$1048576,MATCH($A1174,'Hoja de Trabajo para listado'!$AB$155:$AB$1048576,0),MATCH((CUADRO!N$4&amp;$E1174),'Hoja de Trabajo para listado'!$AB$151:$BA$151,0)),0)+IFERROR(INDEX('Hoja de Trabajo para listado'!$BC$155:$CB$1048576,MATCH($A1174,'Hoja de Trabajo para listado'!$BC$155:$BC$1048576,0),MATCH((CUADRO!N$4&amp;$E1174),'Hoja de Trabajo para listado'!$BC$151:$CB$151,0)),0)+IFERROR(INDEX('Hoja de Trabajo para listado'!$DE$153:$DG$274,MATCH($A1174,'Hoja de Trabajo para listado'!$DE$153:$DE$1048576,0),MATCH((CUADRO!N$4&amp;$E1174),'Hoja de Trabajo para listado'!$DE$151:$DG$151,0)),0)+IFERROR(INDEX('Hoja de Trabajo para listado'!$CD$155:$DC$1048576,MATCH($A1174,'Hoja de Trabajo para listado'!$CD$155:$CD$1048576,0),MATCH((CUADRO!N$4&amp;$E1174),'Hoja de Trabajo para listado'!$CD$151:$DC$151,0)),0)</f>
        <v>0</v>
      </c>
      <c r="O1174" s="241">
        <f ca="1">+IFERROR(INDEX('Hoja de Trabajo para listado'!$A$155:$Z$1048576,MATCH($A1174,'Hoja de Trabajo para listado'!$A$155:$A$1048576,0),MATCH((CUADRO!O$4&amp;$E1174),'Hoja de Trabajo para listado'!$A$151:$Z$151,0)),0)+IFERROR(INDEX('Hoja de Trabajo para listado'!$AB$155:$BA$1048576,MATCH($A1174,'Hoja de Trabajo para listado'!$AB$155:$AB$1048576,0),MATCH((CUADRO!O$4&amp;$E1174),'Hoja de Trabajo para listado'!$AB$151:$BA$151,0)),0)+IFERROR(INDEX('Hoja de Trabajo para listado'!$BC$155:$CB$1048576,MATCH($A1174,'Hoja de Trabajo para listado'!$BC$155:$BC$1048576,0),MATCH((CUADRO!O$4&amp;$E1174),'Hoja de Trabajo para listado'!$BC$151:$CB$151,0)),0)+IFERROR(INDEX('Hoja de Trabajo para listado'!$DE$153:$DG$274,MATCH($A1174,'Hoja de Trabajo para listado'!$DE$153:$DE$1048576,0),MATCH((CUADRO!O$4&amp;$E1174),'Hoja de Trabajo para listado'!$DE$151:$DG$151,0)),0)+IFERROR(INDEX('Hoja de Trabajo para listado'!$CD$155:$DC$1048576,MATCH($A1174,'Hoja de Trabajo para listado'!$CD$155:$CD$1048576,0),MATCH((CUADRO!O$4&amp;$E1174),'Hoja de Trabajo para listado'!$CD$151:$DC$151,0)),0)</f>
        <v>0</v>
      </c>
      <c r="P1174" s="241">
        <f ca="1">+IFERROR(INDEX('Hoja de Trabajo para listado'!$A$155:$Z$1048576,MATCH($A1174,'Hoja de Trabajo para listado'!$A$155:$A$1048576,0),MATCH((CUADRO!P$4&amp;$E1174),'Hoja de Trabajo para listado'!$A$151:$Z$151,0)),0)+IFERROR(INDEX('Hoja de Trabajo para listado'!$AB$155:$BA$1048576,MATCH($A1174,'Hoja de Trabajo para listado'!$AB$155:$AB$1048576,0),MATCH((CUADRO!P$4&amp;$E1174),'Hoja de Trabajo para listado'!$AB$151:$BA$151,0)),0)+IFERROR(INDEX('Hoja de Trabajo para listado'!$BC$155:$CB$1048576,MATCH($A1174,'Hoja de Trabajo para listado'!$BC$155:$BC$1048576,0),MATCH((CUADRO!P$4&amp;$E1174),'Hoja de Trabajo para listado'!$BC$151:$CB$151,0)),0)+IFERROR(INDEX('Hoja de Trabajo para listado'!$DE$153:$DG$274,MATCH($A1174,'Hoja de Trabajo para listado'!$DE$153:$DE$1048576,0),MATCH((CUADRO!P$4&amp;$E1174),'Hoja de Trabajo para listado'!$DE$151:$DG$151,0)),0)+IFERROR(INDEX('Hoja de Trabajo para listado'!$CD$155:$DC$1048576,MATCH($A1174,'Hoja de Trabajo para listado'!$CD$155:$CD$1048576,0),MATCH((CUADRO!P$4&amp;$E1174),'Hoja de Trabajo para listado'!$CD$151:$DC$151,0)),0)</f>
        <v>0</v>
      </c>
      <c r="Q1174" s="241">
        <f ca="1">+IFERROR(INDEX('Hoja de Trabajo para listado'!$A$155:$Z$1048576,MATCH($A1174,'Hoja de Trabajo para listado'!$A$155:$A$1048576,0),MATCH((CUADRO!Q$4&amp;$E1174),'Hoja de Trabajo para listado'!$A$151:$Z$151,0)),0)+IFERROR(INDEX('Hoja de Trabajo para listado'!$AB$155:$BA$1048576,MATCH($A1174,'Hoja de Trabajo para listado'!$AB$155:$AB$1048576,0),MATCH((CUADRO!Q$4&amp;$E1174),'Hoja de Trabajo para listado'!$AB$151:$BA$151,0)),0)+IFERROR(INDEX('Hoja de Trabajo para listado'!$BC$155:$CB$1048576,MATCH($A1174,'Hoja de Trabajo para listado'!$BC$155:$BC$1048576,0),MATCH((CUADRO!Q$4&amp;$E1174),'Hoja de Trabajo para listado'!$BC$151:$CB$151,0)),0)+IFERROR(INDEX('Hoja de Trabajo para listado'!$DE$153:$DG$274,MATCH($A1174,'Hoja de Trabajo para listado'!$DE$153:$DE$1048576,0),MATCH((CUADRO!Q$4&amp;$E1174),'Hoja de Trabajo para listado'!$DE$151:$DG$151,0)),0)+IFERROR(INDEX('Hoja de Trabajo para listado'!$CD$155:$DC$1048576,MATCH($A1174,'Hoja de Trabajo para listado'!$CD$155:$CD$1048576,0),MATCH((CUADRO!Q$4&amp;$E1174),'Hoja de Trabajo para listado'!$CD$151:$DC$151,0)),0)</f>
        <v>0</v>
      </c>
      <c r="R1174" s="241">
        <f t="shared" ca="1" si="43"/>
        <v>0</v>
      </c>
      <c r="S1174" s="247">
        <f ca="1">+R1173+R1174</f>
        <v>0</v>
      </c>
      <c r="T1174" s="241">
        <f ca="1">+S1174</f>
        <v>0</v>
      </c>
      <c r="U1174" s="240">
        <f t="shared" si="44"/>
        <v>2</v>
      </c>
      <c r="V1174" s="327" t="str">
        <f>+VLOOKUP(A1174,bd_lista!$A$3:$E$592,5,FALSE)</f>
        <v>Gobiernos Autónomos Regionales</v>
      </c>
      <c r="W1174" s="398"/>
      <c r="X1174" s="240">
        <f>+VLOOKUP(A1174,[4]Sheet1!$A$13:$D$744,4,FALSE)</f>
        <v>0</v>
      </c>
      <c r="Y1174" s="240" t="e">
        <f>+VLOOKUP(X1174,bd_lista!$A$3:$C$592,3,FALSE)</f>
        <v>#N/A</v>
      </c>
      <c r="Z1174" s="288"/>
      <c r="AA1174" s="289"/>
    </row>
    <row r="1175" spans="1:27" s="377" customFormat="1" ht="15" hidden="1" customHeight="1">
      <c r="A1175" s="378" t="s">
        <v>539</v>
      </c>
      <c r="B1175" s="393" t="s">
        <v>539</v>
      </c>
      <c r="C1175" s="245" t="str">
        <f>+VLOOKUP(A1175,bd_lista!$A$3:$C$592,3,FALSE)</f>
        <v>Dirección General de Programación y Operaciones del Tesoro</v>
      </c>
      <c r="D1175" s="395" t="str">
        <f>+C1175</f>
        <v>Dirección General de Programación y Operaciones del Tesoro</v>
      </c>
      <c r="E1175" s="245" t="s">
        <v>1303</v>
      </c>
      <c r="F1175" s="241">
        <f ca="1">+IFERROR(INDEX('Hoja de Trabajo para listado'!$A$155:$Z$1048576,MATCH($A1175,'Hoja de Trabajo para listado'!$A$155:$A$1048576,0),MATCH((CUADRO!F$4&amp;$E1175),'Hoja de Trabajo para listado'!$A$151:$Z$151,0)),0)+IFERROR(INDEX('Hoja de Trabajo para listado'!$AB$155:$BA$1048576,MATCH($A1175,'Hoja de Trabajo para listado'!$AB$155:$AB$1048576,0),MATCH((CUADRO!F$4&amp;$E1175),'Hoja de Trabajo para listado'!$AB$151:$BA$151,0)),0)+IFERROR(INDEX('Hoja de Trabajo para listado'!$BC$155:$CB$1048576,MATCH($A1175,'Hoja de Trabajo para listado'!$BC$155:$BC$1048576,0),MATCH((CUADRO!F$4&amp;$E1175),'Hoja de Trabajo para listado'!$BC$151:$CB$151,0)),0)+IFERROR(INDEX('Hoja de Trabajo para listado'!$DE$153:$DG$274,MATCH($A1175,'Hoja de Trabajo para listado'!$DE$153:$DE$1048576,0),MATCH((CUADRO!F$4&amp;$E1175),'Hoja de Trabajo para listado'!$DE$151:$DG$151,0)),0)+IFERROR(INDEX('Hoja de Trabajo para listado'!$CD$155:$DC$1048576,MATCH($A1175,'Hoja de Trabajo para listado'!$CD$155:$CD$1048576,0),MATCH((CUADRO!F$4&amp;$E1175),'Hoja de Trabajo para listado'!$CD$151:$DC$151,0)),0)</f>
        <v>0</v>
      </c>
      <c r="G1175" s="241">
        <f ca="1">+IFERROR(INDEX('Hoja de Trabajo para listado'!$A$155:$Z$1048576,MATCH($A1175,'Hoja de Trabajo para listado'!$A$155:$A$1048576,0),MATCH((CUADRO!G$4&amp;$E1175),'Hoja de Trabajo para listado'!$A$151:$Z$151,0)),0)+IFERROR(INDEX('Hoja de Trabajo para listado'!$AB$155:$BA$1048576,MATCH($A1175,'Hoja de Trabajo para listado'!$AB$155:$AB$1048576,0),MATCH((CUADRO!G$4&amp;$E1175),'Hoja de Trabajo para listado'!$AB$151:$BA$151,0)),0)+IFERROR(INDEX('Hoja de Trabajo para listado'!$BC$155:$CB$1048576,MATCH($A1175,'Hoja de Trabajo para listado'!$BC$155:$BC$1048576,0),MATCH((CUADRO!G$4&amp;$E1175),'Hoja de Trabajo para listado'!$BC$151:$CB$151,0)),0)+IFERROR(INDEX('Hoja de Trabajo para listado'!$DE$153:$DG$274,MATCH($A1175,'Hoja de Trabajo para listado'!$DE$153:$DE$1048576,0),MATCH((CUADRO!G$4&amp;$E1175),'Hoja de Trabajo para listado'!$DE$151:$DG$151,0)),0)+IFERROR(INDEX('Hoja de Trabajo para listado'!$CD$155:$DC$1048576,MATCH($A1175,'Hoja de Trabajo para listado'!$CD$155:$CD$1048576,0),MATCH((CUADRO!G$4&amp;$E1175),'Hoja de Trabajo para listado'!$CD$151:$DC$151,0)),0)</f>
        <v>0</v>
      </c>
      <c r="H1175" s="241">
        <f ca="1">+IFERROR(INDEX('Hoja de Trabajo para listado'!$A$155:$Z$1048576,MATCH($A1175,'Hoja de Trabajo para listado'!$A$155:$A$1048576,0),MATCH((CUADRO!H$4&amp;$E1175),'Hoja de Trabajo para listado'!$A$151:$Z$151,0)),0)+IFERROR(INDEX('Hoja de Trabajo para listado'!$AB$155:$BA$1048576,MATCH($A1175,'Hoja de Trabajo para listado'!$AB$155:$AB$1048576,0),MATCH((CUADRO!H$4&amp;$E1175),'Hoja de Trabajo para listado'!$AB$151:$BA$151,0)),0)+IFERROR(INDEX('Hoja de Trabajo para listado'!$BC$155:$CB$1048576,MATCH($A1175,'Hoja de Trabajo para listado'!$BC$155:$BC$1048576,0),MATCH((CUADRO!H$4&amp;$E1175),'Hoja de Trabajo para listado'!$BC$151:$CB$151,0)),0)+IFERROR(INDEX('Hoja de Trabajo para listado'!$DE$153:$DG$274,MATCH($A1175,'Hoja de Trabajo para listado'!$DE$153:$DE$1048576,0),MATCH((CUADRO!H$4&amp;$E1175),'Hoja de Trabajo para listado'!$DE$151:$DG$151,0)),0)+IFERROR(INDEX('Hoja de Trabajo para listado'!$CD$155:$DC$1048576,MATCH($A1175,'Hoja de Trabajo para listado'!$CD$155:$CD$1048576,0),MATCH((CUADRO!H$4&amp;$E1175),'Hoja de Trabajo para listado'!$CD$151:$DC$151,0)),0)</f>
        <v>0</v>
      </c>
      <c r="I1175" s="241">
        <f ca="1">+IFERROR(INDEX('Hoja de Trabajo para listado'!$A$155:$Z$1048576,MATCH($A1175,'Hoja de Trabajo para listado'!$A$155:$A$1048576,0),MATCH((CUADRO!I$4&amp;$E1175),'Hoja de Trabajo para listado'!$A$151:$Z$151,0)),0)+IFERROR(INDEX('Hoja de Trabajo para listado'!$AB$155:$BA$1048576,MATCH($A1175,'Hoja de Trabajo para listado'!$AB$155:$AB$1048576,0),MATCH((CUADRO!I$4&amp;$E1175),'Hoja de Trabajo para listado'!$AB$151:$BA$151,0)),0)+IFERROR(INDEX('Hoja de Trabajo para listado'!$BC$155:$CB$1048576,MATCH($A1175,'Hoja de Trabajo para listado'!$BC$155:$BC$1048576,0),MATCH((CUADRO!I$4&amp;$E1175),'Hoja de Trabajo para listado'!$BC$151:$CB$151,0)),0)+IFERROR(INDEX('Hoja de Trabajo para listado'!$DE$153:$DG$274,MATCH($A1175,'Hoja de Trabajo para listado'!$DE$153:$DE$1048576,0),MATCH((CUADRO!I$4&amp;$E1175),'Hoja de Trabajo para listado'!$DE$151:$DG$151,0)),0)+IFERROR(INDEX('Hoja de Trabajo para listado'!$CD$155:$DC$1048576,MATCH($A1175,'Hoja de Trabajo para listado'!$CD$155:$CD$1048576,0),MATCH((CUADRO!I$4&amp;$E1175),'Hoja de Trabajo para listado'!$CD$151:$DC$151,0)),0)</f>
        <v>0</v>
      </c>
      <c r="J1175" s="241">
        <f ca="1">+IFERROR(INDEX('Hoja de Trabajo para listado'!$A$155:$Z$1048576,MATCH($A1175,'Hoja de Trabajo para listado'!$A$155:$A$1048576,0),MATCH((CUADRO!J$4&amp;$E1175),'Hoja de Trabajo para listado'!$A$151:$Z$151,0)),0)+IFERROR(INDEX('Hoja de Trabajo para listado'!$AB$155:$BA$1048576,MATCH($A1175,'Hoja de Trabajo para listado'!$AB$155:$AB$1048576,0),MATCH((CUADRO!J$4&amp;$E1175),'Hoja de Trabajo para listado'!$AB$151:$BA$151,0)),0)+IFERROR(INDEX('Hoja de Trabajo para listado'!$BC$155:$CB$1048576,MATCH($A1175,'Hoja de Trabajo para listado'!$BC$155:$BC$1048576,0),MATCH((CUADRO!J$4&amp;$E1175),'Hoja de Trabajo para listado'!$BC$151:$CB$151,0)),0)+IFERROR(INDEX('Hoja de Trabajo para listado'!$DE$153:$DG$274,MATCH($A1175,'Hoja de Trabajo para listado'!$DE$153:$DE$1048576,0),MATCH((CUADRO!J$4&amp;$E1175),'Hoja de Trabajo para listado'!$DE$151:$DG$151,0)),0)+IFERROR(INDEX('Hoja de Trabajo para listado'!$CD$155:$DC$1048576,MATCH($A1175,'Hoja de Trabajo para listado'!$CD$155:$CD$1048576,0),MATCH((CUADRO!J$4&amp;$E1175),'Hoja de Trabajo para listado'!$CD$151:$DC$151,0)),0)</f>
        <v>0</v>
      </c>
      <c r="K1175" s="241">
        <f ca="1">+IFERROR(INDEX('Hoja de Trabajo para listado'!$A$155:$Z$1048576,MATCH($A1175,'Hoja de Trabajo para listado'!$A$155:$A$1048576,0),MATCH((CUADRO!K$4&amp;$E1175),'Hoja de Trabajo para listado'!$A$151:$Z$151,0)),0)+IFERROR(INDEX('Hoja de Trabajo para listado'!$AB$155:$BA$1048576,MATCH($A1175,'Hoja de Trabajo para listado'!$AB$155:$AB$1048576,0),MATCH((CUADRO!K$4&amp;$E1175),'Hoja de Trabajo para listado'!$AB$151:$BA$151,0)),0)+IFERROR(INDEX('Hoja de Trabajo para listado'!$BC$155:$CB$1048576,MATCH($A1175,'Hoja de Trabajo para listado'!$BC$155:$BC$1048576,0),MATCH((CUADRO!K$4&amp;$E1175),'Hoja de Trabajo para listado'!$BC$151:$CB$151,0)),0)+IFERROR(INDEX('Hoja de Trabajo para listado'!$DE$153:$DG$274,MATCH($A1175,'Hoja de Trabajo para listado'!$DE$153:$DE$1048576,0),MATCH((CUADRO!K$4&amp;$E1175),'Hoja de Trabajo para listado'!$DE$151:$DG$151,0)),0)+IFERROR(INDEX('Hoja de Trabajo para listado'!$CD$155:$DC$1048576,MATCH($A1175,'Hoja de Trabajo para listado'!$CD$155:$CD$1048576,0),MATCH((CUADRO!K$4&amp;$E1175),'Hoja de Trabajo para listado'!$CD$151:$DC$151,0)),0)</f>
        <v>0</v>
      </c>
      <c r="L1175" s="241">
        <f ca="1">+IFERROR(INDEX('Hoja de Trabajo para listado'!$A$155:$Z$1048576,MATCH($A1175,'Hoja de Trabajo para listado'!$A$155:$A$1048576,0),MATCH((CUADRO!L$4&amp;$E1175),'Hoja de Trabajo para listado'!$A$151:$Z$151,0)),0)+IFERROR(INDEX('Hoja de Trabajo para listado'!$AB$155:$BA$1048576,MATCH($A1175,'Hoja de Trabajo para listado'!$AB$155:$AB$1048576,0),MATCH((CUADRO!L$4&amp;$E1175),'Hoja de Trabajo para listado'!$AB$151:$BA$151,0)),0)+IFERROR(INDEX('Hoja de Trabajo para listado'!$BC$155:$CB$1048576,MATCH($A1175,'Hoja de Trabajo para listado'!$BC$155:$BC$1048576,0),MATCH((CUADRO!L$4&amp;$E1175),'Hoja de Trabajo para listado'!$BC$151:$CB$151,0)),0)+IFERROR(INDEX('Hoja de Trabajo para listado'!$DE$153:$DG$274,MATCH($A1175,'Hoja de Trabajo para listado'!$DE$153:$DE$1048576,0),MATCH((CUADRO!L$4&amp;$E1175),'Hoja de Trabajo para listado'!$DE$151:$DG$151,0)),0)+IFERROR(INDEX('Hoja de Trabajo para listado'!$CD$155:$DC$1048576,MATCH($A1175,'Hoja de Trabajo para listado'!$CD$155:$CD$1048576,0),MATCH((CUADRO!L$4&amp;$E1175),'Hoja de Trabajo para listado'!$CD$151:$DC$151,0)),0)</f>
        <v>0</v>
      </c>
      <c r="M1175" s="241">
        <f ca="1">+IFERROR(INDEX('Hoja de Trabajo para listado'!$A$155:$Z$1048576,MATCH($A1175,'Hoja de Trabajo para listado'!$A$155:$A$1048576,0),MATCH((CUADRO!M$4&amp;$E1175),'Hoja de Trabajo para listado'!$A$151:$Z$151,0)),0)+IFERROR(INDEX('Hoja de Trabajo para listado'!$AB$155:$BA$1048576,MATCH($A1175,'Hoja de Trabajo para listado'!$AB$155:$AB$1048576,0),MATCH((CUADRO!M$4&amp;$E1175),'Hoja de Trabajo para listado'!$AB$151:$BA$151,0)),0)+IFERROR(INDEX('Hoja de Trabajo para listado'!$BC$155:$CB$1048576,MATCH($A1175,'Hoja de Trabajo para listado'!$BC$155:$BC$1048576,0),MATCH((CUADRO!M$4&amp;$E1175),'Hoja de Trabajo para listado'!$BC$151:$CB$151,0)),0)+IFERROR(INDEX('Hoja de Trabajo para listado'!$DE$153:$DG$274,MATCH($A1175,'Hoja de Trabajo para listado'!$DE$153:$DE$1048576,0),MATCH((CUADRO!M$4&amp;$E1175),'Hoja de Trabajo para listado'!$DE$151:$DG$151,0)),0)+IFERROR(INDEX('Hoja de Trabajo para listado'!$CD$155:$DC$1048576,MATCH($A1175,'Hoja de Trabajo para listado'!$CD$155:$CD$1048576,0),MATCH((CUADRO!M$4&amp;$E1175),'Hoja de Trabajo para listado'!$CD$151:$DC$151,0)),0)</f>
        <v>0</v>
      </c>
      <c r="N1175" s="241">
        <f ca="1">+IFERROR(INDEX('Hoja de Trabajo para listado'!$A$155:$Z$1048576,MATCH($A1175,'Hoja de Trabajo para listado'!$A$155:$A$1048576,0),MATCH((CUADRO!N$4&amp;$E1175),'Hoja de Trabajo para listado'!$A$151:$Z$151,0)),0)+IFERROR(INDEX('Hoja de Trabajo para listado'!$AB$155:$BA$1048576,MATCH($A1175,'Hoja de Trabajo para listado'!$AB$155:$AB$1048576,0),MATCH((CUADRO!N$4&amp;$E1175),'Hoja de Trabajo para listado'!$AB$151:$BA$151,0)),0)+IFERROR(INDEX('Hoja de Trabajo para listado'!$BC$155:$CB$1048576,MATCH($A1175,'Hoja de Trabajo para listado'!$BC$155:$BC$1048576,0),MATCH((CUADRO!N$4&amp;$E1175),'Hoja de Trabajo para listado'!$BC$151:$CB$151,0)),0)+IFERROR(INDEX('Hoja de Trabajo para listado'!$DE$153:$DG$274,MATCH($A1175,'Hoja de Trabajo para listado'!$DE$153:$DE$1048576,0),MATCH((CUADRO!N$4&amp;$E1175),'Hoja de Trabajo para listado'!$DE$151:$DG$151,0)),0)+IFERROR(INDEX('Hoja de Trabajo para listado'!$CD$155:$DC$1048576,MATCH($A1175,'Hoja de Trabajo para listado'!$CD$155:$CD$1048576,0),MATCH((CUADRO!N$4&amp;$E1175),'Hoja de Trabajo para listado'!$CD$151:$DC$151,0)),0)</f>
        <v>0</v>
      </c>
      <c r="O1175" s="241">
        <f ca="1">+IFERROR(INDEX('Hoja de Trabajo para listado'!$A$155:$Z$1048576,MATCH($A1175,'Hoja de Trabajo para listado'!$A$155:$A$1048576,0),MATCH((CUADRO!O$4&amp;$E1175),'Hoja de Trabajo para listado'!$A$151:$Z$151,0)),0)+IFERROR(INDEX('Hoja de Trabajo para listado'!$AB$155:$BA$1048576,MATCH($A1175,'Hoja de Trabajo para listado'!$AB$155:$AB$1048576,0),MATCH((CUADRO!O$4&amp;$E1175),'Hoja de Trabajo para listado'!$AB$151:$BA$151,0)),0)+IFERROR(INDEX('Hoja de Trabajo para listado'!$BC$155:$CB$1048576,MATCH($A1175,'Hoja de Trabajo para listado'!$BC$155:$BC$1048576,0),MATCH((CUADRO!O$4&amp;$E1175),'Hoja de Trabajo para listado'!$BC$151:$CB$151,0)),0)+IFERROR(INDEX('Hoja de Trabajo para listado'!$DE$153:$DG$274,MATCH($A1175,'Hoja de Trabajo para listado'!$DE$153:$DE$1048576,0),MATCH((CUADRO!O$4&amp;$E1175),'Hoja de Trabajo para listado'!$DE$151:$DG$151,0)),0)+IFERROR(INDEX('Hoja de Trabajo para listado'!$CD$155:$DC$1048576,MATCH($A1175,'Hoja de Trabajo para listado'!$CD$155:$CD$1048576,0),MATCH((CUADRO!O$4&amp;$E1175),'Hoja de Trabajo para listado'!$CD$151:$DC$151,0)),0)</f>
        <v>0</v>
      </c>
      <c r="P1175" s="241">
        <f ca="1">+IFERROR(INDEX('Hoja de Trabajo para listado'!$A$155:$Z$1048576,MATCH($A1175,'Hoja de Trabajo para listado'!$A$155:$A$1048576,0),MATCH((CUADRO!P$4&amp;$E1175),'Hoja de Trabajo para listado'!$A$151:$Z$151,0)),0)+IFERROR(INDEX('Hoja de Trabajo para listado'!$AB$155:$BA$1048576,MATCH($A1175,'Hoja de Trabajo para listado'!$AB$155:$AB$1048576,0),MATCH((CUADRO!P$4&amp;$E1175),'Hoja de Trabajo para listado'!$AB$151:$BA$151,0)),0)+IFERROR(INDEX('Hoja de Trabajo para listado'!$BC$155:$CB$1048576,MATCH($A1175,'Hoja de Trabajo para listado'!$BC$155:$BC$1048576,0),MATCH((CUADRO!P$4&amp;$E1175),'Hoja de Trabajo para listado'!$BC$151:$CB$151,0)),0)+IFERROR(INDEX('Hoja de Trabajo para listado'!$DE$153:$DG$274,MATCH($A1175,'Hoja de Trabajo para listado'!$DE$153:$DE$1048576,0),MATCH((CUADRO!P$4&amp;$E1175),'Hoja de Trabajo para listado'!$DE$151:$DG$151,0)),0)+IFERROR(INDEX('Hoja de Trabajo para listado'!$CD$155:$DC$1048576,MATCH($A1175,'Hoja de Trabajo para listado'!$CD$155:$CD$1048576,0),MATCH((CUADRO!P$4&amp;$E1175),'Hoja de Trabajo para listado'!$CD$151:$DC$151,0)),0)</f>
        <v>0</v>
      </c>
      <c r="Q1175" s="241">
        <f ca="1">+IFERROR(INDEX('Hoja de Trabajo para listado'!$A$155:$Z$1048576,MATCH($A1175,'Hoja de Trabajo para listado'!$A$155:$A$1048576,0),MATCH((CUADRO!Q$4&amp;$E1175),'Hoja de Trabajo para listado'!$A$151:$Z$151,0)),0)+IFERROR(INDEX('Hoja de Trabajo para listado'!$AB$155:$BA$1048576,MATCH($A1175,'Hoja de Trabajo para listado'!$AB$155:$AB$1048576,0),MATCH((CUADRO!Q$4&amp;$E1175),'Hoja de Trabajo para listado'!$AB$151:$BA$151,0)),0)+IFERROR(INDEX('Hoja de Trabajo para listado'!$BC$155:$CB$1048576,MATCH($A1175,'Hoja de Trabajo para listado'!$BC$155:$BC$1048576,0),MATCH((CUADRO!Q$4&amp;$E1175),'Hoja de Trabajo para listado'!$BC$151:$CB$151,0)),0)+IFERROR(INDEX('Hoja de Trabajo para listado'!$DE$153:$DG$274,MATCH($A1175,'Hoja de Trabajo para listado'!$DE$153:$DE$1048576,0),MATCH((CUADRO!Q$4&amp;$E1175),'Hoja de Trabajo para listado'!$DE$151:$DG$151,0)),0)+IFERROR(INDEX('Hoja de Trabajo para listado'!$CD$155:$DC$1048576,MATCH($A1175,'Hoja de Trabajo para listado'!$CD$155:$CD$1048576,0),MATCH((CUADRO!Q$4&amp;$E1175),'Hoja de Trabajo para listado'!$CD$151:$DC$151,0)),0)</f>
        <v>0</v>
      </c>
      <c r="R1175" s="241">
        <f t="shared" ca="1" si="43"/>
        <v>0</v>
      </c>
      <c r="S1175" s="241"/>
      <c r="T1175" s="241">
        <f ca="1">+T1176</f>
        <v>0</v>
      </c>
      <c r="U1175" s="240">
        <f t="shared" si="44"/>
        <v>1</v>
      </c>
      <c r="V1175" s="327" t="str">
        <f>+VLOOKUP(A1175,bd_lista!$A$3:$E$592,5,FALSE)</f>
        <v>Órgano Ejecutivo</v>
      </c>
      <c r="W1175" s="397" t="str">
        <f>+V1175</f>
        <v>Órgano Ejecutivo</v>
      </c>
      <c r="X1175" s="240">
        <v>53</v>
      </c>
      <c r="Y1175" s="240" t="str">
        <f>+VLOOKUP(X1175,bd_lista!$A$3:$C$592,3,FALSE)</f>
        <v>Ministerio de Culturas, Descolonización y Despatriarcalización</v>
      </c>
      <c r="Z1175" s="290">
        <f>+X1175</f>
        <v>53</v>
      </c>
      <c r="AA1175" s="315" t="str">
        <f>+Y1175</f>
        <v>Ministerio de Culturas, Descolonización y Despatriarcalización</v>
      </c>
    </row>
    <row r="1176" spans="1:27" s="377" customFormat="1" ht="15" hidden="1" customHeight="1">
      <c r="A1176" s="378" t="s">
        <v>539</v>
      </c>
      <c r="B1176" s="394"/>
      <c r="C1176" s="245" t="str">
        <f>+VLOOKUP(A1176,bd_lista!$A$3:$C$592,3,FALSE)</f>
        <v>Dirección General de Programación y Operaciones del Tesoro</v>
      </c>
      <c r="D1176" s="396"/>
      <c r="E1176" s="327" t="s">
        <v>1304</v>
      </c>
      <c r="F1176" s="243">
        <f ca="1">+IFERROR(INDEX('Hoja de Trabajo para listado'!$A$155:$Z$1048576,MATCH($A1176,'Hoja de Trabajo para listado'!$A$155:$A$1048576,0),MATCH((CUADRO!F$4&amp;$E1176),'Hoja de Trabajo para listado'!$A$151:$Z$151,0)),0)+IFERROR(INDEX('Hoja de Trabajo para listado'!$AB$155:$BA$1048576,MATCH($A1176,'Hoja de Trabajo para listado'!$AB$155:$AB$1048576,0),MATCH((CUADRO!F$4&amp;$E1176),'Hoja de Trabajo para listado'!$AB$151:$BA$151,0)),0)+IFERROR(INDEX('Hoja de Trabajo para listado'!$BC$155:$CB$1048576,MATCH($A1176,'Hoja de Trabajo para listado'!$BC$155:$BC$1048576,0),MATCH((CUADRO!F$4&amp;$E1176),'Hoja de Trabajo para listado'!$BC$151:$CB$151,0)),0)+IFERROR(INDEX('Hoja de Trabajo para listado'!$DE$153:$DG$274,MATCH($A1176,'Hoja de Trabajo para listado'!$DE$153:$DE$1048576,0),MATCH((CUADRO!F$4&amp;$E1176),'Hoja de Trabajo para listado'!$DE$151:$DG$151,0)),0)+IFERROR(INDEX('Hoja de Trabajo para listado'!$CD$155:$DC$1048576,MATCH($A1176,'Hoja de Trabajo para listado'!$CD$155:$CD$1048576,0),MATCH((CUADRO!F$4&amp;$E1176),'Hoja de Trabajo para listado'!$CD$151:$DC$151,0)),0)</f>
        <v>0</v>
      </c>
      <c r="G1176" s="243">
        <f ca="1">+IFERROR(INDEX('Hoja de Trabajo para listado'!$A$155:$Z$1048576,MATCH($A1176,'Hoja de Trabajo para listado'!$A$155:$A$1048576,0),MATCH((CUADRO!G$4&amp;$E1176),'Hoja de Trabajo para listado'!$A$151:$Z$151,0)),0)+IFERROR(INDEX('Hoja de Trabajo para listado'!$AB$155:$BA$1048576,MATCH($A1176,'Hoja de Trabajo para listado'!$AB$155:$AB$1048576,0),MATCH((CUADRO!G$4&amp;$E1176),'Hoja de Trabajo para listado'!$AB$151:$BA$151,0)),0)+IFERROR(INDEX('Hoja de Trabajo para listado'!$BC$155:$CB$1048576,MATCH($A1176,'Hoja de Trabajo para listado'!$BC$155:$BC$1048576,0),MATCH((CUADRO!G$4&amp;$E1176),'Hoja de Trabajo para listado'!$BC$151:$CB$151,0)),0)+IFERROR(INDEX('Hoja de Trabajo para listado'!$DE$153:$DG$274,MATCH($A1176,'Hoja de Trabajo para listado'!$DE$153:$DE$1048576,0),MATCH((CUADRO!G$4&amp;$E1176),'Hoja de Trabajo para listado'!$DE$151:$DG$151,0)),0)+IFERROR(INDEX('Hoja de Trabajo para listado'!$CD$155:$DC$1048576,MATCH($A1176,'Hoja de Trabajo para listado'!$CD$155:$CD$1048576,0),MATCH((CUADRO!G$4&amp;$E1176),'Hoja de Trabajo para listado'!$CD$151:$DC$151,0)),0)</f>
        <v>0</v>
      </c>
      <c r="H1176" s="243">
        <f ca="1">+IFERROR(INDEX('Hoja de Trabajo para listado'!$A$155:$Z$1048576,MATCH($A1176,'Hoja de Trabajo para listado'!$A$155:$A$1048576,0),MATCH((CUADRO!H$4&amp;$E1176),'Hoja de Trabajo para listado'!$A$151:$Z$151,0)),0)+IFERROR(INDEX('Hoja de Trabajo para listado'!$AB$155:$BA$1048576,MATCH($A1176,'Hoja de Trabajo para listado'!$AB$155:$AB$1048576,0),MATCH((CUADRO!H$4&amp;$E1176),'Hoja de Trabajo para listado'!$AB$151:$BA$151,0)),0)+IFERROR(INDEX('Hoja de Trabajo para listado'!$BC$155:$CB$1048576,MATCH($A1176,'Hoja de Trabajo para listado'!$BC$155:$BC$1048576,0),MATCH((CUADRO!H$4&amp;$E1176),'Hoja de Trabajo para listado'!$BC$151:$CB$151,0)),0)+IFERROR(INDEX('Hoja de Trabajo para listado'!$DE$153:$DG$274,MATCH($A1176,'Hoja de Trabajo para listado'!$DE$153:$DE$1048576,0),MATCH((CUADRO!H$4&amp;$E1176),'Hoja de Trabajo para listado'!$DE$151:$DG$151,0)),0)+IFERROR(INDEX('Hoja de Trabajo para listado'!$CD$155:$DC$1048576,MATCH($A1176,'Hoja de Trabajo para listado'!$CD$155:$CD$1048576,0),MATCH((CUADRO!H$4&amp;$E1176),'Hoja de Trabajo para listado'!$CD$151:$DC$151,0)),0)</f>
        <v>0</v>
      </c>
      <c r="I1176" s="243">
        <f ca="1">+IFERROR(INDEX('Hoja de Trabajo para listado'!$A$155:$Z$1048576,MATCH($A1176,'Hoja de Trabajo para listado'!$A$155:$A$1048576,0),MATCH((CUADRO!I$4&amp;$E1176),'Hoja de Trabajo para listado'!$A$151:$Z$151,0)),0)+IFERROR(INDEX('Hoja de Trabajo para listado'!$AB$155:$BA$1048576,MATCH($A1176,'Hoja de Trabajo para listado'!$AB$155:$AB$1048576,0),MATCH((CUADRO!I$4&amp;$E1176),'Hoja de Trabajo para listado'!$AB$151:$BA$151,0)),0)+IFERROR(INDEX('Hoja de Trabajo para listado'!$BC$155:$CB$1048576,MATCH($A1176,'Hoja de Trabajo para listado'!$BC$155:$BC$1048576,0),MATCH((CUADRO!I$4&amp;$E1176),'Hoja de Trabajo para listado'!$BC$151:$CB$151,0)),0)+IFERROR(INDEX('Hoja de Trabajo para listado'!$DE$153:$DG$274,MATCH($A1176,'Hoja de Trabajo para listado'!$DE$153:$DE$1048576,0),MATCH((CUADRO!I$4&amp;$E1176),'Hoja de Trabajo para listado'!$DE$151:$DG$151,0)),0)+IFERROR(INDEX('Hoja de Trabajo para listado'!$CD$155:$DC$1048576,MATCH($A1176,'Hoja de Trabajo para listado'!$CD$155:$CD$1048576,0),MATCH((CUADRO!I$4&amp;$E1176),'Hoja de Trabajo para listado'!$CD$151:$DC$151,0)),0)</f>
        <v>0</v>
      </c>
      <c r="J1176" s="243">
        <f ca="1">+IFERROR(INDEX('Hoja de Trabajo para listado'!$A$155:$Z$1048576,MATCH($A1176,'Hoja de Trabajo para listado'!$A$155:$A$1048576,0),MATCH((CUADRO!J$4&amp;$E1176),'Hoja de Trabajo para listado'!$A$151:$Z$151,0)),0)+IFERROR(INDEX('Hoja de Trabajo para listado'!$AB$155:$BA$1048576,MATCH($A1176,'Hoja de Trabajo para listado'!$AB$155:$AB$1048576,0),MATCH((CUADRO!J$4&amp;$E1176),'Hoja de Trabajo para listado'!$AB$151:$BA$151,0)),0)+IFERROR(INDEX('Hoja de Trabajo para listado'!$BC$155:$CB$1048576,MATCH($A1176,'Hoja de Trabajo para listado'!$BC$155:$BC$1048576,0),MATCH((CUADRO!J$4&amp;$E1176),'Hoja de Trabajo para listado'!$BC$151:$CB$151,0)),0)+IFERROR(INDEX('Hoja de Trabajo para listado'!$DE$153:$DG$274,MATCH($A1176,'Hoja de Trabajo para listado'!$DE$153:$DE$1048576,0),MATCH((CUADRO!J$4&amp;$E1176),'Hoja de Trabajo para listado'!$DE$151:$DG$151,0)),0)+IFERROR(INDEX('Hoja de Trabajo para listado'!$CD$155:$DC$1048576,MATCH($A1176,'Hoja de Trabajo para listado'!$CD$155:$CD$1048576,0),MATCH((CUADRO!J$4&amp;$E1176),'Hoja de Trabajo para listado'!$CD$151:$DC$151,0)),0)</f>
        <v>0</v>
      </c>
      <c r="K1176" s="243">
        <f ca="1">+IFERROR(INDEX('Hoja de Trabajo para listado'!$A$155:$Z$1048576,MATCH($A1176,'Hoja de Trabajo para listado'!$A$155:$A$1048576,0),MATCH((CUADRO!K$4&amp;$E1176),'Hoja de Trabajo para listado'!$A$151:$Z$151,0)),0)+IFERROR(INDEX('Hoja de Trabajo para listado'!$AB$155:$BA$1048576,MATCH($A1176,'Hoja de Trabajo para listado'!$AB$155:$AB$1048576,0),MATCH((CUADRO!K$4&amp;$E1176),'Hoja de Trabajo para listado'!$AB$151:$BA$151,0)),0)+IFERROR(INDEX('Hoja de Trabajo para listado'!$BC$155:$CB$1048576,MATCH($A1176,'Hoja de Trabajo para listado'!$BC$155:$BC$1048576,0),MATCH((CUADRO!K$4&amp;$E1176),'Hoja de Trabajo para listado'!$BC$151:$CB$151,0)),0)+IFERROR(INDEX('Hoja de Trabajo para listado'!$DE$153:$DG$274,MATCH($A1176,'Hoja de Trabajo para listado'!$DE$153:$DE$1048576,0),MATCH((CUADRO!K$4&amp;$E1176),'Hoja de Trabajo para listado'!$DE$151:$DG$151,0)),0)+IFERROR(INDEX('Hoja de Trabajo para listado'!$CD$155:$DC$1048576,MATCH($A1176,'Hoja de Trabajo para listado'!$CD$155:$CD$1048576,0),MATCH((CUADRO!K$4&amp;$E1176),'Hoja de Trabajo para listado'!$CD$151:$DC$151,0)),0)</f>
        <v>0</v>
      </c>
      <c r="L1176" s="243">
        <f ca="1">+IFERROR(INDEX('Hoja de Trabajo para listado'!$A$155:$Z$1048576,MATCH($A1176,'Hoja de Trabajo para listado'!$A$155:$A$1048576,0),MATCH((CUADRO!L$4&amp;$E1176),'Hoja de Trabajo para listado'!$A$151:$Z$151,0)),0)+IFERROR(INDEX('Hoja de Trabajo para listado'!$AB$155:$BA$1048576,MATCH($A1176,'Hoja de Trabajo para listado'!$AB$155:$AB$1048576,0),MATCH((CUADRO!L$4&amp;$E1176),'Hoja de Trabajo para listado'!$AB$151:$BA$151,0)),0)+IFERROR(INDEX('Hoja de Trabajo para listado'!$BC$155:$CB$1048576,MATCH($A1176,'Hoja de Trabajo para listado'!$BC$155:$BC$1048576,0),MATCH((CUADRO!L$4&amp;$E1176),'Hoja de Trabajo para listado'!$BC$151:$CB$151,0)),0)+IFERROR(INDEX('Hoja de Trabajo para listado'!$DE$153:$DG$274,MATCH($A1176,'Hoja de Trabajo para listado'!$DE$153:$DE$1048576,0),MATCH((CUADRO!L$4&amp;$E1176),'Hoja de Trabajo para listado'!$DE$151:$DG$151,0)),0)+IFERROR(INDEX('Hoja de Trabajo para listado'!$CD$155:$DC$1048576,MATCH($A1176,'Hoja de Trabajo para listado'!$CD$155:$CD$1048576,0),MATCH((CUADRO!L$4&amp;$E1176),'Hoja de Trabajo para listado'!$CD$151:$DC$151,0)),0)</f>
        <v>0</v>
      </c>
      <c r="M1176" s="243">
        <f ca="1">+IFERROR(INDEX('Hoja de Trabajo para listado'!$A$155:$Z$1048576,MATCH($A1176,'Hoja de Trabajo para listado'!$A$155:$A$1048576,0),MATCH((CUADRO!M$4&amp;$E1176),'Hoja de Trabajo para listado'!$A$151:$Z$151,0)),0)+IFERROR(INDEX('Hoja de Trabajo para listado'!$AB$155:$BA$1048576,MATCH($A1176,'Hoja de Trabajo para listado'!$AB$155:$AB$1048576,0),MATCH((CUADRO!M$4&amp;$E1176),'Hoja de Trabajo para listado'!$AB$151:$BA$151,0)),0)+IFERROR(INDEX('Hoja de Trabajo para listado'!$BC$155:$CB$1048576,MATCH($A1176,'Hoja de Trabajo para listado'!$BC$155:$BC$1048576,0),MATCH((CUADRO!M$4&amp;$E1176),'Hoja de Trabajo para listado'!$BC$151:$CB$151,0)),0)+IFERROR(INDEX('Hoja de Trabajo para listado'!$DE$153:$DG$274,MATCH($A1176,'Hoja de Trabajo para listado'!$DE$153:$DE$1048576,0),MATCH((CUADRO!M$4&amp;$E1176),'Hoja de Trabajo para listado'!$DE$151:$DG$151,0)),0)+IFERROR(INDEX('Hoja de Trabajo para listado'!$CD$155:$DC$1048576,MATCH($A1176,'Hoja de Trabajo para listado'!$CD$155:$CD$1048576,0),MATCH((CUADRO!M$4&amp;$E1176),'Hoja de Trabajo para listado'!$CD$151:$DC$151,0)),0)</f>
        <v>0</v>
      </c>
      <c r="N1176" s="243">
        <f ca="1">+IFERROR(INDEX('Hoja de Trabajo para listado'!$A$155:$Z$1048576,MATCH($A1176,'Hoja de Trabajo para listado'!$A$155:$A$1048576,0),MATCH((CUADRO!N$4&amp;$E1176),'Hoja de Trabajo para listado'!$A$151:$Z$151,0)),0)+IFERROR(INDEX('Hoja de Trabajo para listado'!$AB$155:$BA$1048576,MATCH($A1176,'Hoja de Trabajo para listado'!$AB$155:$AB$1048576,0),MATCH((CUADRO!N$4&amp;$E1176),'Hoja de Trabajo para listado'!$AB$151:$BA$151,0)),0)+IFERROR(INDEX('Hoja de Trabajo para listado'!$BC$155:$CB$1048576,MATCH($A1176,'Hoja de Trabajo para listado'!$BC$155:$BC$1048576,0),MATCH((CUADRO!N$4&amp;$E1176),'Hoja de Trabajo para listado'!$BC$151:$CB$151,0)),0)+IFERROR(INDEX('Hoja de Trabajo para listado'!$DE$153:$DG$274,MATCH($A1176,'Hoja de Trabajo para listado'!$DE$153:$DE$1048576,0),MATCH((CUADRO!N$4&amp;$E1176),'Hoja de Trabajo para listado'!$DE$151:$DG$151,0)),0)+IFERROR(INDEX('Hoja de Trabajo para listado'!$CD$155:$DC$1048576,MATCH($A1176,'Hoja de Trabajo para listado'!$CD$155:$CD$1048576,0),MATCH((CUADRO!N$4&amp;$E1176),'Hoja de Trabajo para listado'!$CD$151:$DC$151,0)),0)</f>
        <v>0</v>
      </c>
      <c r="O1176" s="243">
        <f ca="1">+IFERROR(INDEX('Hoja de Trabajo para listado'!$A$155:$Z$1048576,MATCH($A1176,'Hoja de Trabajo para listado'!$A$155:$A$1048576,0),MATCH((CUADRO!O$4&amp;$E1176),'Hoja de Trabajo para listado'!$A$151:$Z$151,0)),0)+IFERROR(INDEX('Hoja de Trabajo para listado'!$AB$155:$BA$1048576,MATCH($A1176,'Hoja de Trabajo para listado'!$AB$155:$AB$1048576,0),MATCH((CUADRO!O$4&amp;$E1176),'Hoja de Trabajo para listado'!$AB$151:$BA$151,0)),0)+IFERROR(INDEX('Hoja de Trabajo para listado'!$BC$155:$CB$1048576,MATCH($A1176,'Hoja de Trabajo para listado'!$BC$155:$BC$1048576,0),MATCH((CUADRO!O$4&amp;$E1176),'Hoja de Trabajo para listado'!$BC$151:$CB$151,0)),0)+IFERROR(INDEX('Hoja de Trabajo para listado'!$DE$153:$DG$274,MATCH($A1176,'Hoja de Trabajo para listado'!$DE$153:$DE$1048576,0),MATCH((CUADRO!O$4&amp;$E1176),'Hoja de Trabajo para listado'!$DE$151:$DG$151,0)),0)+IFERROR(INDEX('Hoja de Trabajo para listado'!$CD$155:$DC$1048576,MATCH($A1176,'Hoja de Trabajo para listado'!$CD$155:$CD$1048576,0),MATCH((CUADRO!O$4&amp;$E1176),'Hoja de Trabajo para listado'!$CD$151:$DC$151,0)),0)</f>
        <v>0</v>
      </c>
      <c r="P1176" s="243">
        <f ca="1">+IFERROR(INDEX('Hoja de Trabajo para listado'!$A$155:$Z$1048576,MATCH($A1176,'Hoja de Trabajo para listado'!$A$155:$A$1048576,0),MATCH((CUADRO!P$4&amp;$E1176),'Hoja de Trabajo para listado'!$A$151:$Z$151,0)),0)+IFERROR(INDEX('Hoja de Trabajo para listado'!$AB$155:$BA$1048576,MATCH($A1176,'Hoja de Trabajo para listado'!$AB$155:$AB$1048576,0),MATCH((CUADRO!P$4&amp;$E1176),'Hoja de Trabajo para listado'!$AB$151:$BA$151,0)),0)+IFERROR(INDEX('Hoja de Trabajo para listado'!$BC$155:$CB$1048576,MATCH($A1176,'Hoja de Trabajo para listado'!$BC$155:$BC$1048576,0),MATCH((CUADRO!P$4&amp;$E1176),'Hoja de Trabajo para listado'!$BC$151:$CB$151,0)),0)+IFERROR(INDEX('Hoja de Trabajo para listado'!$DE$153:$DG$274,MATCH($A1176,'Hoja de Trabajo para listado'!$DE$153:$DE$1048576,0),MATCH((CUADRO!P$4&amp;$E1176),'Hoja de Trabajo para listado'!$DE$151:$DG$151,0)),0)+IFERROR(INDEX('Hoja de Trabajo para listado'!$CD$155:$DC$1048576,MATCH($A1176,'Hoja de Trabajo para listado'!$CD$155:$CD$1048576,0),MATCH((CUADRO!P$4&amp;$E1176),'Hoja de Trabajo para listado'!$CD$151:$DC$151,0)),0)</f>
        <v>0</v>
      </c>
      <c r="Q1176" s="243">
        <f ca="1">+IFERROR(INDEX('Hoja de Trabajo para listado'!$A$155:$Z$1048576,MATCH($A1176,'Hoja de Trabajo para listado'!$A$155:$A$1048576,0),MATCH((CUADRO!Q$4&amp;$E1176),'Hoja de Trabajo para listado'!$A$151:$Z$151,0)),0)+IFERROR(INDEX('Hoja de Trabajo para listado'!$AB$155:$BA$1048576,MATCH($A1176,'Hoja de Trabajo para listado'!$AB$155:$AB$1048576,0),MATCH((CUADRO!Q$4&amp;$E1176),'Hoja de Trabajo para listado'!$AB$151:$BA$151,0)),0)+IFERROR(INDEX('Hoja de Trabajo para listado'!$BC$155:$CB$1048576,MATCH($A1176,'Hoja de Trabajo para listado'!$BC$155:$BC$1048576,0),MATCH((CUADRO!Q$4&amp;$E1176),'Hoja de Trabajo para listado'!$BC$151:$CB$151,0)),0)+IFERROR(INDEX('Hoja de Trabajo para listado'!$DE$153:$DG$274,MATCH($A1176,'Hoja de Trabajo para listado'!$DE$153:$DE$1048576,0),MATCH((CUADRO!Q$4&amp;$E1176),'Hoja de Trabajo para listado'!$DE$151:$DG$151,0)),0)+IFERROR(INDEX('Hoja de Trabajo para listado'!$CD$155:$DC$1048576,MATCH($A1176,'Hoja de Trabajo para listado'!$CD$155:$CD$1048576,0),MATCH((CUADRO!Q$4&amp;$E1176),'Hoja de Trabajo para listado'!$CD$151:$DC$151,0)),0)</f>
        <v>0</v>
      </c>
      <c r="R1176" s="243">
        <f t="shared" ca="1" si="43"/>
        <v>0</v>
      </c>
      <c r="S1176" s="241">
        <f ca="1">+R1175+R1176</f>
        <v>0</v>
      </c>
      <c r="T1176" s="243">
        <f ca="1">+S1176</f>
        <v>0</v>
      </c>
      <c r="U1176" s="240">
        <f t="shared" si="44"/>
        <v>2</v>
      </c>
      <c r="V1176" s="327" t="str">
        <f>+VLOOKUP(A1176,bd_lista!$A$3:$E$592,5,FALSE)</f>
        <v>Órgano Ejecutivo</v>
      </c>
      <c r="W1176" s="398"/>
      <c r="X1176" s="240">
        <v>53</v>
      </c>
      <c r="Y1176" s="240" t="str">
        <f>+VLOOKUP(X1176,bd_lista!$A$3:$C$592,3,FALSE)</f>
        <v>Ministerio de Culturas, Descolonización y Despatriarcalización</v>
      </c>
      <c r="Z1176" s="288"/>
      <c r="AA1176" s="317"/>
    </row>
    <row r="1177" spans="1:27" s="377" customFormat="1" ht="15" customHeight="1">
      <c r="A1177" s="378" t="s">
        <v>541</v>
      </c>
      <c r="B1177" s="393" t="s">
        <v>541</v>
      </c>
      <c r="C1177" s="245" t="str">
        <f>+VLOOKUP(A1177,bd_lista!$A$3:$C$592,3,FALSE)</f>
        <v>Dirección General de Programación y Operaciones del Tesoro</v>
      </c>
      <c r="D1177" s="395" t="str">
        <f>+C1177</f>
        <v>Dirección General de Programación y Operaciones del Tesoro</v>
      </c>
      <c r="E1177" s="245" t="s">
        <v>1303</v>
      </c>
      <c r="F1177" s="241">
        <f ca="1">+IFERROR(INDEX('Hoja de Trabajo para listado'!$A$155:$Z$1048576,MATCH($A1177,'Hoja de Trabajo para listado'!$A$155:$A$1048576,0),MATCH((CUADRO!F$4&amp;$E1177),'Hoja de Trabajo para listado'!$A$151:$Z$151,0)),0)+IFERROR(INDEX('Hoja de Trabajo para listado'!$AB$155:$BA$1048576,MATCH($A1177,'Hoja de Trabajo para listado'!$AB$155:$AB$1048576,0),MATCH((CUADRO!F$4&amp;$E1177),'Hoja de Trabajo para listado'!$AB$151:$BA$151,0)),0)+IFERROR(INDEX('Hoja de Trabajo para listado'!$BC$155:$CB$1048576,MATCH($A1177,'Hoja de Trabajo para listado'!$BC$155:$BC$1048576,0),MATCH((CUADRO!F$4&amp;$E1177),'Hoja de Trabajo para listado'!$BC$151:$CB$151,0)),0)+IFERROR(INDEX('Hoja de Trabajo para listado'!$DE$153:$DG$274,MATCH($A1177,'Hoja de Trabajo para listado'!$DE$153:$DE$1048576,0),MATCH((CUADRO!F$4&amp;$E1177),'Hoja de Trabajo para listado'!$DE$151:$DG$151,0)),0)+IFERROR(INDEX('Hoja de Trabajo para listado'!$CD$155:$DC$1048576,MATCH($A1177,'Hoja de Trabajo para listado'!$CD$155:$CD$1048576,0),MATCH((CUADRO!F$4&amp;$E1177),'Hoja de Trabajo para listado'!$CD$151:$DC$151,0)),0)</f>
        <v>0.11999999999999998</v>
      </c>
      <c r="G1177" s="241">
        <f ca="1">+IFERROR(INDEX('Hoja de Trabajo para listado'!$A$155:$Z$1048576,MATCH($A1177,'Hoja de Trabajo para listado'!$A$155:$A$1048576,0),MATCH((CUADRO!G$4&amp;$E1177),'Hoja de Trabajo para listado'!$A$151:$Z$151,0)),0)+IFERROR(INDEX('Hoja de Trabajo para listado'!$AB$155:$BA$1048576,MATCH($A1177,'Hoja de Trabajo para listado'!$AB$155:$AB$1048576,0),MATCH((CUADRO!G$4&amp;$E1177),'Hoja de Trabajo para listado'!$AB$151:$BA$151,0)),0)+IFERROR(INDEX('Hoja de Trabajo para listado'!$BC$155:$CB$1048576,MATCH($A1177,'Hoja de Trabajo para listado'!$BC$155:$BC$1048576,0),MATCH((CUADRO!G$4&amp;$E1177),'Hoja de Trabajo para listado'!$BC$151:$CB$151,0)),0)+IFERROR(INDEX('Hoja de Trabajo para listado'!$DE$153:$DG$274,MATCH($A1177,'Hoja de Trabajo para listado'!$DE$153:$DE$1048576,0),MATCH((CUADRO!G$4&amp;$E1177),'Hoja de Trabajo para listado'!$DE$151:$DG$151,0)),0)+IFERROR(INDEX('Hoja de Trabajo para listado'!$CD$155:$DC$1048576,MATCH($A1177,'Hoja de Trabajo para listado'!$CD$155:$CD$1048576,0),MATCH((CUADRO!G$4&amp;$E1177),'Hoja de Trabajo para listado'!$CD$151:$DC$151,0)),0)</f>
        <v>0.09</v>
      </c>
      <c r="H1177" s="241">
        <f ca="1">+IFERROR(INDEX('Hoja de Trabajo para listado'!$A$155:$Z$1048576,MATCH($A1177,'Hoja de Trabajo para listado'!$A$155:$A$1048576,0),MATCH((CUADRO!H$4&amp;$E1177),'Hoja de Trabajo para listado'!$A$151:$Z$151,0)),0)+IFERROR(INDEX('Hoja de Trabajo para listado'!$AB$155:$BA$1048576,MATCH($A1177,'Hoja de Trabajo para listado'!$AB$155:$AB$1048576,0),MATCH((CUADRO!H$4&amp;$E1177),'Hoja de Trabajo para listado'!$AB$151:$BA$151,0)),0)+IFERROR(INDEX('Hoja de Trabajo para listado'!$BC$155:$CB$1048576,MATCH($A1177,'Hoja de Trabajo para listado'!$BC$155:$BC$1048576,0),MATCH((CUADRO!H$4&amp;$E1177),'Hoja de Trabajo para listado'!$BC$151:$CB$151,0)),0)+IFERROR(INDEX('Hoja de Trabajo para listado'!$DE$153:$DG$274,MATCH($A1177,'Hoja de Trabajo para listado'!$DE$153:$DE$1048576,0),MATCH((CUADRO!H$4&amp;$E1177),'Hoja de Trabajo para listado'!$DE$151:$DG$151,0)),0)+IFERROR(INDEX('Hoja de Trabajo para listado'!$CD$155:$DC$1048576,MATCH($A1177,'Hoja de Trabajo para listado'!$CD$155:$CD$1048576,0),MATCH((CUADRO!H$4&amp;$E1177),'Hoja de Trabajo para listado'!$CD$151:$DC$151,0)),0)</f>
        <v>1106.08</v>
      </c>
      <c r="I1177" s="241">
        <f ca="1">+IFERROR(INDEX('Hoja de Trabajo para listado'!$A$155:$Z$1048576,MATCH($A1177,'Hoja de Trabajo para listado'!$A$155:$A$1048576,0),MATCH((CUADRO!I$4&amp;$E1177),'Hoja de Trabajo para listado'!$A$151:$Z$151,0)),0)+IFERROR(INDEX('Hoja de Trabajo para listado'!$AB$155:$BA$1048576,MATCH($A1177,'Hoja de Trabajo para listado'!$AB$155:$AB$1048576,0),MATCH((CUADRO!I$4&amp;$E1177),'Hoja de Trabajo para listado'!$AB$151:$BA$151,0)),0)+IFERROR(INDEX('Hoja de Trabajo para listado'!$BC$155:$CB$1048576,MATCH($A1177,'Hoja de Trabajo para listado'!$BC$155:$BC$1048576,0),MATCH((CUADRO!I$4&amp;$E1177),'Hoja de Trabajo para listado'!$BC$151:$CB$151,0)),0)+IFERROR(INDEX('Hoja de Trabajo para listado'!$DE$153:$DG$274,MATCH($A1177,'Hoja de Trabajo para listado'!$DE$153:$DE$1048576,0),MATCH((CUADRO!I$4&amp;$E1177),'Hoja de Trabajo para listado'!$DE$151:$DG$151,0)),0)+IFERROR(INDEX('Hoja de Trabajo para listado'!$CD$155:$DC$1048576,MATCH($A1177,'Hoja de Trabajo para listado'!$CD$155:$CD$1048576,0),MATCH((CUADRO!I$4&amp;$E1177),'Hoja de Trabajo para listado'!$CD$151:$DC$151,0)),0)</f>
        <v>9.0000000000000011E-2</v>
      </c>
      <c r="J1177" s="241">
        <f ca="1">+IFERROR(INDEX('Hoja de Trabajo para listado'!$A$155:$Z$1048576,MATCH($A1177,'Hoja de Trabajo para listado'!$A$155:$A$1048576,0),MATCH((CUADRO!J$4&amp;$E1177),'Hoja de Trabajo para listado'!$A$151:$Z$151,0)),0)+IFERROR(INDEX('Hoja de Trabajo para listado'!$AB$155:$BA$1048576,MATCH($A1177,'Hoja de Trabajo para listado'!$AB$155:$AB$1048576,0),MATCH((CUADRO!J$4&amp;$E1177),'Hoja de Trabajo para listado'!$AB$151:$BA$151,0)),0)+IFERROR(INDEX('Hoja de Trabajo para listado'!$BC$155:$CB$1048576,MATCH($A1177,'Hoja de Trabajo para listado'!$BC$155:$BC$1048576,0),MATCH((CUADRO!J$4&amp;$E1177),'Hoja de Trabajo para listado'!$BC$151:$CB$151,0)),0)+IFERROR(INDEX('Hoja de Trabajo para listado'!$DE$153:$DG$274,MATCH($A1177,'Hoja de Trabajo para listado'!$DE$153:$DE$1048576,0),MATCH((CUADRO!J$4&amp;$E1177),'Hoja de Trabajo para listado'!$DE$151:$DG$151,0)),0)+IFERROR(INDEX('Hoja de Trabajo para listado'!$CD$155:$DC$1048576,MATCH($A1177,'Hoja de Trabajo para listado'!$CD$155:$CD$1048576,0),MATCH((CUADRO!J$4&amp;$E1177),'Hoja de Trabajo para listado'!$CD$151:$DC$151,0)),0)</f>
        <v>0.09</v>
      </c>
      <c r="K1177" s="241">
        <f ca="1">+IFERROR(INDEX('Hoja de Trabajo para listado'!$A$155:$Z$1048576,MATCH($A1177,'Hoja de Trabajo para listado'!$A$155:$A$1048576,0),MATCH((CUADRO!K$4&amp;$E1177),'Hoja de Trabajo para listado'!$A$151:$Z$151,0)),0)+IFERROR(INDEX('Hoja de Trabajo para listado'!$AB$155:$BA$1048576,MATCH($A1177,'Hoja de Trabajo para listado'!$AB$155:$AB$1048576,0),MATCH((CUADRO!K$4&amp;$E1177),'Hoja de Trabajo para listado'!$AB$151:$BA$151,0)),0)+IFERROR(INDEX('Hoja de Trabajo para listado'!$BC$155:$CB$1048576,MATCH($A1177,'Hoja de Trabajo para listado'!$BC$155:$BC$1048576,0),MATCH((CUADRO!K$4&amp;$E1177),'Hoja de Trabajo para listado'!$BC$151:$CB$151,0)),0)+IFERROR(INDEX('Hoja de Trabajo para listado'!$DE$153:$DG$274,MATCH($A1177,'Hoja de Trabajo para listado'!$DE$153:$DE$1048576,0),MATCH((CUADRO!K$4&amp;$E1177),'Hoja de Trabajo para listado'!$DE$151:$DG$151,0)),0)+IFERROR(INDEX('Hoja de Trabajo para listado'!$CD$155:$DC$1048576,MATCH($A1177,'Hoja de Trabajo para listado'!$CD$155:$CD$1048576,0),MATCH((CUADRO!K$4&amp;$E1177),'Hoja de Trabajo para listado'!$CD$151:$DC$151,0)),0)</f>
        <v>119283345.21000001</v>
      </c>
      <c r="L1177" s="241">
        <f ca="1">+IFERROR(INDEX('Hoja de Trabajo para listado'!$A$155:$Z$1048576,MATCH($A1177,'Hoja de Trabajo para listado'!$A$155:$A$1048576,0),MATCH((CUADRO!L$4&amp;$E1177),'Hoja de Trabajo para listado'!$A$151:$Z$151,0)),0)+IFERROR(INDEX('Hoja de Trabajo para listado'!$AB$155:$BA$1048576,MATCH($A1177,'Hoja de Trabajo para listado'!$AB$155:$AB$1048576,0),MATCH((CUADRO!L$4&amp;$E1177),'Hoja de Trabajo para listado'!$AB$151:$BA$151,0)),0)+IFERROR(INDEX('Hoja de Trabajo para listado'!$BC$155:$CB$1048576,MATCH($A1177,'Hoja de Trabajo para listado'!$BC$155:$BC$1048576,0),MATCH((CUADRO!L$4&amp;$E1177),'Hoja de Trabajo para listado'!$BC$151:$CB$151,0)),0)+IFERROR(INDEX('Hoja de Trabajo para listado'!$DE$153:$DG$274,MATCH($A1177,'Hoja de Trabajo para listado'!$DE$153:$DE$1048576,0),MATCH((CUADRO!L$4&amp;$E1177),'Hoja de Trabajo para listado'!$DE$151:$DG$151,0)),0)+IFERROR(INDEX('Hoja de Trabajo para listado'!$CD$155:$DC$1048576,MATCH($A1177,'Hoja de Trabajo para listado'!$CD$155:$CD$1048576,0),MATCH((CUADRO!L$4&amp;$E1177),'Hoja de Trabajo para listado'!$CD$151:$DC$151,0)),0)</f>
        <v>142750204.20000002</v>
      </c>
      <c r="M1177" s="241">
        <f ca="1">+IFERROR(INDEX('Hoja de Trabajo para listado'!$A$155:$Z$1048576,MATCH($A1177,'Hoja de Trabajo para listado'!$A$155:$A$1048576,0),MATCH((CUADRO!M$4&amp;$E1177),'Hoja de Trabajo para listado'!$A$151:$Z$151,0)),0)+IFERROR(INDEX('Hoja de Trabajo para listado'!$AB$155:$BA$1048576,MATCH($A1177,'Hoja de Trabajo para listado'!$AB$155:$AB$1048576,0),MATCH((CUADRO!M$4&amp;$E1177),'Hoja de Trabajo para listado'!$AB$151:$BA$151,0)),0)+IFERROR(INDEX('Hoja de Trabajo para listado'!$BC$155:$CB$1048576,MATCH($A1177,'Hoja de Trabajo para listado'!$BC$155:$BC$1048576,0),MATCH((CUADRO!M$4&amp;$E1177),'Hoja de Trabajo para listado'!$BC$151:$CB$151,0)),0)+IFERROR(INDEX('Hoja de Trabajo para listado'!$DE$153:$DG$274,MATCH($A1177,'Hoja de Trabajo para listado'!$DE$153:$DE$1048576,0),MATCH((CUADRO!M$4&amp;$E1177),'Hoja de Trabajo para listado'!$DE$151:$DG$151,0)),0)+IFERROR(INDEX('Hoja de Trabajo para listado'!$CD$155:$DC$1048576,MATCH($A1177,'Hoja de Trabajo para listado'!$CD$155:$CD$1048576,0),MATCH((CUADRO!M$4&amp;$E1177),'Hoja de Trabajo para listado'!$CD$151:$DC$151,0)),0)</f>
        <v>166788069.97</v>
      </c>
      <c r="N1177" s="241">
        <f ca="1">+IFERROR(INDEX('Hoja de Trabajo para listado'!$A$155:$Z$1048576,MATCH($A1177,'Hoja de Trabajo para listado'!$A$155:$A$1048576,0),MATCH((CUADRO!N$4&amp;$E1177),'Hoja de Trabajo para listado'!$A$151:$Z$151,0)),0)+IFERROR(INDEX('Hoja de Trabajo para listado'!$AB$155:$BA$1048576,MATCH($A1177,'Hoja de Trabajo para listado'!$AB$155:$AB$1048576,0),MATCH((CUADRO!N$4&amp;$E1177),'Hoja de Trabajo para listado'!$AB$151:$BA$151,0)),0)+IFERROR(INDEX('Hoja de Trabajo para listado'!$BC$155:$CB$1048576,MATCH($A1177,'Hoja de Trabajo para listado'!$BC$155:$BC$1048576,0),MATCH((CUADRO!N$4&amp;$E1177),'Hoja de Trabajo para listado'!$BC$151:$CB$151,0)),0)+IFERROR(INDEX('Hoja de Trabajo para listado'!$DE$153:$DG$274,MATCH($A1177,'Hoja de Trabajo para listado'!$DE$153:$DE$1048576,0),MATCH((CUADRO!N$4&amp;$E1177),'Hoja de Trabajo para listado'!$DE$151:$DG$151,0)),0)+IFERROR(INDEX('Hoja de Trabajo para listado'!$CD$155:$DC$1048576,MATCH($A1177,'Hoja de Trabajo para listado'!$CD$155:$CD$1048576,0),MATCH((CUADRO!N$4&amp;$E1177),'Hoja de Trabajo para listado'!$CD$151:$DC$151,0)),0)</f>
        <v>378157661.36000001</v>
      </c>
      <c r="O1177" s="241">
        <f ca="1">+IFERROR(INDEX('Hoja de Trabajo para listado'!$A$155:$Z$1048576,MATCH($A1177,'Hoja de Trabajo para listado'!$A$155:$A$1048576,0),MATCH((CUADRO!O$4&amp;$E1177),'Hoja de Trabajo para listado'!$A$151:$Z$151,0)),0)+IFERROR(INDEX('Hoja de Trabajo para listado'!$AB$155:$BA$1048576,MATCH($A1177,'Hoja de Trabajo para listado'!$AB$155:$AB$1048576,0),MATCH((CUADRO!O$4&amp;$E1177),'Hoja de Trabajo para listado'!$AB$151:$BA$151,0)),0)+IFERROR(INDEX('Hoja de Trabajo para listado'!$BC$155:$CB$1048576,MATCH($A1177,'Hoja de Trabajo para listado'!$BC$155:$BC$1048576,0),MATCH((CUADRO!O$4&amp;$E1177),'Hoja de Trabajo para listado'!$BC$151:$CB$151,0)),0)+IFERROR(INDEX('Hoja de Trabajo para listado'!$DE$153:$DG$274,MATCH($A1177,'Hoja de Trabajo para listado'!$DE$153:$DE$1048576,0),MATCH((CUADRO!O$4&amp;$E1177),'Hoja de Trabajo para listado'!$DE$151:$DG$151,0)),0)+IFERROR(INDEX('Hoja de Trabajo para listado'!$CD$155:$DC$1048576,MATCH($A1177,'Hoja de Trabajo para listado'!$CD$155:$CD$1048576,0),MATCH((CUADRO!O$4&amp;$E1177),'Hoja de Trabajo para listado'!$CD$151:$DC$151,0)),0)</f>
        <v>290079717.14999986</v>
      </c>
      <c r="P1177" s="241">
        <f ca="1">+IFERROR(INDEX('Hoja de Trabajo para listado'!$A$155:$Z$1048576,MATCH($A1177,'Hoja de Trabajo para listado'!$A$155:$A$1048576,0),MATCH((CUADRO!P$4&amp;$E1177),'Hoja de Trabajo para listado'!$A$151:$Z$151,0)),0)+IFERROR(INDEX('Hoja de Trabajo para listado'!$AB$155:$BA$1048576,MATCH($A1177,'Hoja de Trabajo para listado'!$AB$155:$AB$1048576,0),MATCH((CUADRO!P$4&amp;$E1177),'Hoja de Trabajo para listado'!$AB$151:$BA$151,0)),0)+IFERROR(INDEX('Hoja de Trabajo para listado'!$BC$155:$CB$1048576,MATCH($A1177,'Hoja de Trabajo para listado'!$BC$155:$BC$1048576,0),MATCH((CUADRO!P$4&amp;$E1177),'Hoja de Trabajo para listado'!$BC$151:$CB$151,0)),0)+IFERROR(INDEX('Hoja de Trabajo para listado'!$DE$153:$DG$274,MATCH($A1177,'Hoja de Trabajo para listado'!$DE$153:$DE$1048576,0),MATCH((CUADRO!P$4&amp;$E1177),'Hoja de Trabajo para listado'!$DE$151:$DG$151,0)),0)+IFERROR(INDEX('Hoja de Trabajo para listado'!$CD$155:$DC$1048576,MATCH($A1177,'Hoja de Trabajo para listado'!$CD$155:$CD$1048576,0),MATCH((CUADRO!P$4&amp;$E1177),'Hoja de Trabajo para listado'!$CD$151:$DC$151,0)),0)</f>
        <v>311981704.99000001</v>
      </c>
      <c r="Q1177" s="241">
        <f ca="1">+IFERROR(INDEX('Hoja de Trabajo para listado'!$A$155:$Z$1048576,MATCH($A1177,'Hoja de Trabajo para listado'!$A$155:$A$1048576,0),MATCH((CUADRO!Q$4&amp;$E1177),'Hoja de Trabajo para listado'!$A$151:$Z$151,0)),0)+IFERROR(INDEX('Hoja de Trabajo para listado'!$AB$155:$BA$1048576,MATCH($A1177,'Hoja de Trabajo para listado'!$AB$155:$AB$1048576,0),MATCH((CUADRO!Q$4&amp;$E1177),'Hoja de Trabajo para listado'!$AB$151:$BA$151,0)),0)+IFERROR(INDEX('Hoja de Trabajo para listado'!$BC$155:$CB$1048576,MATCH($A1177,'Hoja de Trabajo para listado'!$BC$155:$BC$1048576,0),MATCH((CUADRO!Q$4&amp;$E1177),'Hoja de Trabajo para listado'!$BC$151:$CB$151,0)),0)+IFERROR(INDEX('Hoja de Trabajo para listado'!$DE$153:$DG$274,MATCH($A1177,'Hoja de Trabajo para listado'!$DE$153:$DE$1048576,0),MATCH((CUADRO!Q$4&amp;$E1177),'Hoja de Trabajo para listado'!$DE$151:$DG$151,0)),0)+IFERROR(INDEX('Hoja de Trabajo para listado'!$CD$155:$DC$1048576,MATCH($A1177,'Hoja de Trabajo para listado'!$CD$155:$CD$1048576,0),MATCH((CUADRO!Q$4&amp;$E1177),'Hoja de Trabajo para listado'!$CD$151:$DC$151,0)),0)</f>
        <v>0</v>
      </c>
      <c r="R1177" s="241">
        <f t="shared" ca="1" si="43"/>
        <v>1409041809.3499999</v>
      </c>
      <c r="S1177" s="241"/>
      <c r="T1177" s="241">
        <f ca="1">+T1178</f>
        <v>4550946261.6181993</v>
      </c>
      <c r="U1177" s="240">
        <f t="shared" si="44"/>
        <v>1</v>
      </c>
      <c r="V1177" s="327" t="str">
        <f>+VLOOKUP(A1177,bd_lista!$A$3:$E$592,5,FALSE)</f>
        <v>Órgano Ejecutivo</v>
      </c>
      <c r="W1177" s="397" t="str">
        <f>+V1177</f>
        <v>Órgano Ejecutivo</v>
      </c>
      <c r="X1177" s="240">
        <v>99</v>
      </c>
      <c r="Y1177" s="240" t="s">
        <v>1370</v>
      </c>
      <c r="Z1177" s="290">
        <f>+X1177</f>
        <v>99</v>
      </c>
      <c r="AA1177" s="244" t="str">
        <f>+Y1177</f>
        <v>Tesoro General de la Nación</v>
      </c>
    </row>
    <row r="1178" spans="1:27" s="377" customFormat="1" ht="15" customHeight="1">
      <c r="A1178" s="378" t="s">
        <v>541</v>
      </c>
      <c r="B1178" s="394"/>
      <c r="C1178" s="327" t="str">
        <f>+VLOOKUP(A1178,bd_lista!$A$3:$C$592,3,FALSE)</f>
        <v>Dirección General de Programación y Operaciones del Tesoro</v>
      </c>
      <c r="D1178" s="396"/>
      <c r="E1178" s="327" t="s">
        <v>1304</v>
      </c>
      <c r="F1178" s="241">
        <f ca="1">+IFERROR(INDEX('Hoja de Trabajo para listado'!$A$155:$Z$1048576,MATCH($A1178,'Hoja de Trabajo para listado'!$A$155:$A$1048576,0),MATCH((CUADRO!F$4&amp;$E1178),'Hoja de Trabajo para listado'!$A$151:$Z$151,0)),0)+IFERROR(INDEX('Hoja de Trabajo para listado'!$AB$155:$BA$1048576,MATCH($A1178,'Hoja de Trabajo para listado'!$AB$155:$AB$1048576,0),MATCH((CUADRO!F$4&amp;$E1178),'Hoja de Trabajo para listado'!$AB$151:$BA$151,0)),0)+IFERROR(INDEX('Hoja de Trabajo para listado'!$BC$155:$CB$1048576,MATCH($A1178,'Hoja de Trabajo para listado'!$BC$155:$BC$1048576,0),MATCH((CUADRO!F$4&amp;$E1178),'Hoja de Trabajo para listado'!$BC$151:$CB$151,0)),0)+IFERROR(INDEX('Hoja de Trabajo para listado'!$DE$153:$DG$274,MATCH($A1178,'Hoja de Trabajo para listado'!$DE$153:$DE$1048576,0),MATCH((CUADRO!F$4&amp;$E1178),'Hoja de Trabajo para listado'!$DE$151:$DG$151,0)),0)+IFERROR(INDEX('Hoja de Trabajo para listado'!$CD$155:$DC$1048576,MATCH($A1178,'Hoja de Trabajo para listado'!$CD$155:$CD$1048576,0),MATCH((CUADRO!F$4&amp;$E1178),'Hoja de Trabajo para listado'!$CD$151:$DC$151,0)),0)</f>
        <v>1345354979.3600001</v>
      </c>
      <c r="G1178" s="241">
        <f ca="1">+IFERROR(INDEX('Hoja de Trabajo para listado'!$A$155:$Z$1048576,MATCH($A1178,'Hoja de Trabajo para listado'!$A$155:$A$1048576,0),MATCH((CUADRO!G$4&amp;$E1178),'Hoja de Trabajo para listado'!$A$151:$Z$151,0)),0)+IFERROR(INDEX('Hoja de Trabajo para listado'!$AB$155:$BA$1048576,MATCH($A1178,'Hoja de Trabajo para listado'!$AB$155:$AB$1048576,0),MATCH((CUADRO!G$4&amp;$E1178),'Hoja de Trabajo para listado'!$AB$151:$BA$151,0)),0)+IFERROR(INDEX('Hoja de Trabajo para listado'!$BC$155:$CB$1048576,MATCH($A1178,'Hoja de Trabajo para listado'!$BC$155:$BC$1048576,0),MATCH((CUADRO!G$4&amp;$E1178),'Hoja de Trabajo para listado'!$BC$151:$CB$151,0)),0)+IFERROR(INDEX('Hoja de Trabajo para listado'!$DE$153:$DG$274,MATCH($A1178,'Hoja de Trabajo para listado'!$DE$153:$DE$1048576,0),MATCH((CUADRO!G$4&amp;$E1178),'Hoja de Trabajo para listado'!$DE$151:$DG$151,0)),0)+IFERROR(INDEX('Hoja de Trabajo para listado'!$CD$155:$DC$1048576,MATCH($A1178,'Hoja de Trabajo para listado'!$CD$155:$CD$1048576,0),MATCH((CUADRO!G$4&amp;$E1178),'Hoja de Trabajo para listado'!$CD$151:$DC$151,0)),0)</f>
        <v>4625435.0100000007</v>
      </c>
      <c r="H1178" s="241">
        <f ca="1">+IFERROR(INDEX('Hoja de Trabajo para listado'!$A$155:$Z$1048576,MATCH($A1178,'Hoja de Trabajo para listado'!$A$155:$A$1048576,0),MATCH((CUADRO!H$4&amp;$E1178),'Hoja de Trabajo para listado'!$A$151:$Z$151,0)),0)+IFERROR(INDEX('Hoja de Trabajo para listado'!$AB$155:$BA$1048576,MATCH($A1178,'Hoja de Trabajo para listado'!$AB$155:$AB$1048576,0),MATCH((CUADRO!H$4&amp;$E1178),'Hoja de Trabajo para listado'!$AB$151:$BA$151,0)),0)+IFERROR(INDEX('Hoja de Trabajo para listado'!$BC$155:$CB$1048576,MATCH($A1178,'Hoja de Trabajo para listado'!$BC$155:$BC$1048576,0),MATCH((CUADRO!H$4&amp;$E1178),'Hoja de Trabajo para listado'!$BC$151:$CB$151,0)),0)+IFERROR(INDEX('Hoja de Trabajo para listado'!$DE$153:$DG$274,MATCH($A1178,'Hoja de Trabajo para listado'!$DE$153:$DE$1048576,0),MATCH((CUADRO!H$4&amp;$E1178),'Hoja de Trabajo para listado'!$DE$151:$DG$151,0)),0)+IFERROR(INDEX('Hoja de Trabajo para listado'!$CD$155:$DC$1048576,MATCH($A1178,'Hoja de Trabajo para listado'!$CD$155:$CD$1048576,0),MATCH((CUADRO!H$4&amp;$E1178),'Hoja de Trabajo para listado'!$CD$151:$DC$151,0)),0)</f>
        <v>9108508.4699999969</v>
      </c>
      <c r="I1178" s="241">
        <f ca="1">+IFERROR(INDEX('Hoja de Trabajo para listado'!$A$155:$Z$1048576,MATCH($A1178,'Hoja de Trabajo para listado'!$A$155:$A$1048576,0),MATCH((CUADRO!I$4&amp;$E1178),'Hoja de Trabajo para listado'!$A$151:$Z$151,0)),0)+IFERROR(INDEX('Hoja de Trabajo para listado'!$AB$155:$BA$1048576,MATCH($A1178,'Hoja de Trabajo para listado'!$AB$155:$AB$1048576,0),MATCH((CUADRO!I$4&amp;$E1178),'Hoja de Trabajo para listado'!$AB$151:$BA$151,0)),0)+IFERROR(INDEX('Hoja de Trabajo para listado'!$BC$155:$CB$1048576,MATCH($A1178,'Hoja de Trabajo para listado'!$BC$155:$BC$1048576,0),MATCH((CUADRO!I$4&amp;$E1178),'Hoja de Trabajo para listado'!$BC$151:$CB$151,0)),0)+IFERROR(INDEX('Hoja de Trabajo para listado'!$DE$153:$DG$274,MATCH($A1178,'Hoja de Trabajo para listado'!$DE$153:$DE$1048576,0),MATCH((CUADRO!I$4&amp;$E1178),'Hoja de Trabajo para listado'!$DE$151:$DG$151,0)),0)+IFERROR(INDEX('Hoja de Trabajo para listado'!$CD$155:$DC$1048576,MATCH($A1178,'Hoja de Trabajo para listado'!$CD$155:$CD$1048576,0),MATCH((CUADRO!I$4&amp;$E1178),'Hoja de Trabajo para listado'!$CD$151:$DC$151,0)),0)</f>
        <v>3812649.3500000006</v>
      </c>
      <c r="J1178" s="243">
        <f ca="1">+IFERROR(INDEX('Hoja de Trabajo para listado'!$A$155:$Z$1048576,MATCH($A1178,'Hoja de Trabajo para listado'!$A$155:$A$1048576,0),MATCH((CUADRO!J$4&amp;$E1178),'Hoja de Trabajo para listado'!$A$151:$Z$151,0)),0)+IFERROR(INDEX('Hoja de Trabajo para listado'!$AB$155:$BA$1048576,MATCH($A1178,'Hoja de Trabajo para listado'!$AB$155:$AB$1048576,0),MATCH((CUADRO!J$4&amp;$E1178),'Hoja de Trabajo para listado'!$AB$151:$BA$151,0)),0)+IFERROR(INDEX('Hoja de Trabajo para listado'!$BC$155:$CB$1048576,MATCH($A1178,'Hoja de Trabajo para listado'!$BC$155:$BC$1048576,0),MATCH((CUADRO!J$4&amp;$E1178),'Hoja de Trabajo para listado'!$BC$151:$CB$151,0)),0)+IFERROR(INDEX('Hoja de Trabajo para listado'!$DE$153:$DG$274,MATCH($A1178,'Hoja de Trabajo para listado'!$DE$153:$DE$1048576,0),MATCH((CUADRO!J$4&amp;$E1178),'Hoja de Trabajo para listado'!$DE$151:$DG$151,0)),0)+IFERROR(INDEX('Hoja de Trabajo para listado'!$CD$155:$DC$1048576,MATCH($A1178,'Hoja de Trabajo para listado'!$CD$155:$CD$1048576,0),MATCH((CUADRO!J$4&amp;$E1178),'Hoja de Trabajo para listado'!$CD$151:$DC$151,0)),0)</f>
        <v>7907830.0000000009</v>
      </c>
      <c r="K1178" s="243">
        <f ca="1">+IFERROR(INDEX('Hoja de Trabajo para listado'!$A$155:$Z$1048576,MATCH($A1178,'Hoja de Trabajo para listado'!$A$155:$A$1048576,0),MATCH((CUADRO!K$4&amp;$E1178),'Hoja de Trabajo para listado'!$A$151:$Z$151,0)),0)+IFERROR(INDEX('Hoja de Trabajo para listado'!$AB$155:$BA$1048576,MATCH($A1178,'Hoja de Trabajo para listado'!$AB$155:$AB$1048576,0),MATCH((CUADRO!K$4&amp;$E1178),'Hoja de Trabajo para listado'!$AB$151:$BA$151,0)),0)+IFERROR(INDEX('Hoja de Trabajo para listado'!$BC$155:$CB$1048576,MATCH($A1178,'Hoja de Trabajo para listado'!$BC$155:$BC$1048576,0),MATCH((CUADRO!K$4&amp;$E1178),'Hoja de Trabajo para listado'!$BC$151:$CB$151,0)),0)+IFERROR(INDEX('Hoja de Trabajo para listado'!$DE$153:$DG$274,MATCH($A1178,'Hoja de Trabajo para listado'!$DE$153:$DE$1048576,0),MATCH((CUADRO!K$4&amp;$E1178),'Hoja de Trabajo para listado'!$DE$151:$DG$151,0)),0)+IFERROR(INDEX('Hoja de Trabajo para listado'!$CD$155:$DC$1048576,MATCH($A1178,'Hoja de Trabajo para listado'!$CD$155:$CD$1048576,0),MATCH((CUADRO!K$4&amp;$E1178),'Hoja de Trabajo para listado'!$CD$151:$DC$151,0)),0)</f>
        <v>138946500.5794</v>
      </c>
      <c r="L1178" s="243">
        <f ca="1">+IFERROR(INDEX('Hoja de Trabajo para listado'!$A$155:$Z$1048576,MATCH($A1178,'Hoja de Trabajo para listado'!$A$155:$A$1048576,0),MATCH((CUADRO!L$4&amp;$E1178),'Hoja de Trabajo para listado'!$A$151:$Z$151,0)),0)+IFERROR(INDEX('Hoja de Trabajo para listado'!$AB$155:$BA$1048576,MATCH($A1178,'Hoja de Trabajo para listado'!$AB$155:$AB$1048576,0),MATCH((CUADRO!L$4&amp;$E1178),'Hoja de Trabajo para listado'!$AB$151:$BA$151,0)),0)+IFERROR(INDEX('Hoja de Trabajo para listado'!$BC$155:$CB$1048576,MATCH($A1178,'Hoja de Trabajo para listado'!$BC$155:$BC$1048576,0),MATCH((CUADRO!L$4&amp;$E1178),'Hoja de Trabajo para listado'!$BC$151:$CB$151,0)),0)+IFERROR(INDEX('Hoja de Trabajo para listado'!$DE$153:$DG$274,MATCH($A1178,'Hoja de Trabajo para listado'!$DE$153:$DE$1048576,0),MATCH((CUADRO!L$4&amp;$E1178),'Hoja de Trabajo para listado'!$DE$151:$DG$151,0)),0)+IFERROR(INDEX('Hoja de Trabajo para listado'!$CD$155:$DC$1048576,MATCH($A1178,'Hoja de Trabajo para listado'!$CD$155:$CD$1048576,0),MATCH((CUADRO!L$4&amp;$E1178),'Hoja de Trabajo para listado'!$CD$151:$DC$151,0)),0)</f>
        <v>159394618.35279995</v>
      </c>
      <c r="M1178" s="243">
        <f ca="1">+IFERROR(INDEX('Hoja de Trabajo para listado'!$A$155:$Z$1048576,MATCH($A1178,'Hoja de Trabajo para listado'!$A$155:$A$1048576,0),MATCH((CUADRO!M$4&amp;$E1178),'Hoja de Trabajo para listado'!$A$151:$Z$151,0)),0)+IFERROR(INDEX('Hoja de Trabajo para listado'!$AB$155:$BA$1048576,MATCH($A1178,'Hoja de Trabajo para listado'!$AB$155:$AB$1048576,0),MATCH((CUADRO!M$4&amp;$E1178),'Hoja de Trabajo para listado'!$AB$151:$BA$151,0)),0)+IFERROR(INDEX('Hoja de Trabajo para listado'!$BC$155:$CB$1048576,MATCH($A1178,'Hoja de Trabajo para listado'!$BC$155:$BC$1048576,0),MATCH((CUADRO!M$4&amp;$E1178),'Hoja de Trabajo para listado'!$BC$151:$CB$151,0)),0)+IFERROR(INDEX('Hoja de Trabajo para listado'!$DE$153:$DG$274,MATCH($A1178,'Hoja de Trabajo para listado'!$DE$153:$DE$1048576,0),MATCH((CUADRO!M$4&amp;$E1178),'Hoja de Trabajo para listado'!$DE$151:$DG$151,0)),0)+IFERROR(INDEX('Hoja de Trabajo para listado'!$CD$155:$DC$1048576,MATCH($A1178,'Hoja de Trabajo para listado'!$CD$155:$CD$1048576,0),MATCH((CUADRO!M$4&amp;$E1178),'Hoja de Trabajo para listado'!$CD$151:$DC$151,0)),0)</f>
        <v>201056755.56279999</v>
      </c>
      <c r="N1178" s="243">
        <f ca="1">+IFERROR(INDEX('Hoja de Trabajo para listado'!$A$155:$Z$1048576,MATCH($A1178,'Hoja de Trabajo para listado'!$A$155:$A$1048576,0),MATCH((CUADRO!N$4&amp;$E1178),'Hoja de Trabajo para listado'!$A$151:$Z$151,0)),0)+IFERROR(INDEX('Hoja de Trabajo para listado'!$AB$155:$BA$1048576,MATCH($A1178,'Hoja de Trabajo para listado'!$AB$155:$AB$1048576,0),MATCH((CUADRO!N$4&amp;$E1178),'Hoja de Trabajo para listado'!$AB$151:$BA$151,0)),0)+IFERROR(INDEX('Hoja de Trabajo para listado'!$BC$155:$CB$1048576,MATCH($A1178,'Hoja de Trabajo para listado'!$BC$155:$BC$1048576,0),MATCH((CUADRO!N$4&amp;$E1178),'Hoja de Trabajo para listado'!$BC$151:$CB$151,0)),0)+IFERROR(INDEX('Hoja de Trabajo para listado'!$DE$153:$DG$274,MATCH($A1178,'Hoja de Trabajo para listado'!$DE$153:$DE$1048576,0),MATCH((CUADRO!N$4&amp;$E1178),'Hoja de Trabajo para listado'!$DE$151:$DG$151,0)),0)+IFERROR(INDEX('Hoja de Trabajo para listado'!$CD$155:$DC$1048576,MATCH($A1178,'Hoja de Trabajo para listado'!$CD$155:$CD$1048576,0),MATCH((CUADRO!N$4&amp;$E1178),'Hoja de Trabajo para listado'!$CD$151:$DC$151,0)),0)</f>
        <v>583292648.57860005</v>
      </c>
      <c r="O1178" s="243">
        <f ca="1">+IFERROR(INDEX('Hoja de Trabajo para listado'!$A$155:$Z$1048576,MATCH($A1178,'Hoja de Trabajo para listado'!$A$155:$A$1048576,0),MATCH((CUADRO!O$4&amp;$E1178),'Hoja de Trabajo para listado'!$A$151:$Z$151,0)),0)+IFERROR(INDEX('Hoja de Trabajo para listado'!$AB$155:$BA$1048576,MATCH($A1178,'Hoja de Trabajo para listado'!$AB$155:$AB$1048576,0),MATCH((CUADRO!O$4&amp;$E1178),'Hoja de Trabajo para listado'!$AB$151:$BA$151,0)),0)+IFERROR(INDEX('Hoja de Trabajo para listado'!$BC$155:$CB$1048576,MATCH($A1178,'Hoja de Trabajo para listado'!$BC$155:$BC$1048576,0),MATCH((CUADRO!O$4&amp;$E1178),'Hoja de Trabajo para listado'!$BC$151:$CB$151,0)),0)+IFERROR(INDEX('Hoja de Trabajo para listado'!$DE$153:$DG$274,MATCH($A1178,'Hoja de Trabajo para listado'!$DE$153:$DE$1048576,0),MATCH((CUADRO!O$4&amp;$E1178),'Hoja de Trabajo para listado'!$DE$151:$DG$151,0)),0)+IFERROR(INDEX('Hoja de Trabajo para listado'!$CD$155:$DC$1048576,MATCH($A1178,'Hoja de Trabajo para listado'!$CD$155:$CD$1048576,0),MATCH((CUADRO!O$4&amp;$E1178),'Hoja de Trabajo para listado'!$CD$151:$DC$151,0)),0)</f>
        <v>366911161.65919989</v>
      </c>
      <c r="P1178" s="243">
        <f ca="1">+IFERROR(INDEX('Hoja de Trabajo para listado'!$A$155:$Z$1048576,MATCH($A1178,'Hoja de Trabajo para listado'!$A$155:$A$1048576,0),MATCH((CUADRO!P$4&amp;$E1178),'Hoja de Trabajo para listado'!$A$151:$Z$151,0)),0)+IFERROR(INDEX('Hoja de Trabajo para listado'!$AB$155:$BA$1048576,MATCH($A1178,'Hoja de Trabajo para listado'!$AB$155:$AB$1048576,0),MATCH((CUADRO!P$4&amp;$E1178),'Hoja de Trabajo para listado'!$AB$151:$BA$151,0)),0)+IFERROR(INDEX('Hoja de Trabajo para listado'!$BC$155:$CB$1048576,MATCH($A1178,'Hoja de Trabajo para listado'!$BC$155:$BC$1048576,0),MATCH((CUADRO!P$4&amp;$E1178),'Hoja de Trabajo para listado'!$BC$151:$CB$151,0)),0)+IFERROR(INDEX('Hoja de Trabajo para listado'!$DE$153:$DG$274,MATCH($A1178,'Hoja de Trabajo para listado'!$DE$153:$DE$1048576,0),MATCH((CUADRO!P$4&amp;$E1178),'Hoja de Trabajo para listado'!$DE$151:$DG$151,0)),0)+IFERROR(INDEX('Hoja de Trabajo para listado'!$CD$155:$DC$1048576,MATCH($A1178,'Hoja de Trabajo para listado'!$CD$155:$CD$1048576,0),MATCH((CUADRO!P$4&amp;$E1178),'Hoja de Trabajo para listado'!$CD$151:$DC$151,0)),0)</f>
        <v>321493365.34539998</v>
      </c>
      <c r="Q1178" s="243">
        <f ca="1">+IFERROR(INDEX('Hoja de Trabajo para listado'!$A$155:$Z$1048576,MATCH($A1178,'Hoja de Trabajo para listado'!$A$155:$A$1048576,0),MATCH((CUADRO!Q$4&amp;$E1178),'Hoja de Trabajo para listado'!$A$151:$Z$151,0)),0)+IFERROR(INDEX('Hoja de Trabajo para listado'!$AB$155:$BA$1048576,MATCH($A1178,'Hoja de Trabajo para listado'!$AB$155:$AB$1048576,0),MATCH((CUADRO!Q$4&amp;$E1178),'Hoja de Trabajo para listado'!$AB$151:$BA$151,0)),0)+IFERROR(INDEX('Hoja de Trabajo para listado'!$BC$155:$CB$1048576,MATCH($A1178,'Hoja de Trabajo para listado'!$BC$155:$BC$1048576,0),MATCH((CUADRO!Q$4&amp;$E1178),'Hoja de Trabajo para listado'!$BC$151:$CB$151,0)),0)+IFERROR(INDEX('Hoja de Trabajo para listado'!$DE$153:$DG$274,MATCH($A1178,'Hoja de Trabajo para listado'!$DE$153:$DE$1048576,0),MATCH((CUADRO!Q$4&amp;$E1178),'Hoja de Trabajo para listado'!$DE$151:$DG$151,0)),0)+IFERROR(INDEX('Hoja de Trabajo para listado'!$CD$155:$DC$1048576,MATCH($A1178,'Hoja de Trabajo para listado'!$CD$155:$CD$1048576,0),MATCH((CUADRO!Q$4&amp;$E1178),'Hoja de Trabajo para listado'!$CD$151:$DC$151,0)),0)</f>
        <v>0</v>
      </c>
      <c r="R1178" s="243">
        <f t="shared" ca="1" si="43"/>
        <v>3141904452.2681994</v>
      </c>
      <c r="S1178" s="243">
        <f ca="1">+R1177+R1178</f>
        <v>4550946261.6181993</v>
      </c>
      <c r="T1178" s="241">
        <f ca="1">+S1178</f>
        <v>4550946261.6181993</v>
      </c>
      <c r="U1178" s="240">
        <f t="shared" si="44"/>
        <v>2</v>
      </c>
      <c r="V1178" s="327" t="str">
        <f>+VLOOKUP(A1178,bd_lista!$A$3:$E$592,5,FALSE)</f>
        <v>Órgano Ejecutivo</v>
      </c>
      <c r="W1178" s="398"/>
      <c r="X1178" s="240">
        <v>99</v>
      </c>
      <c r="Y1178" s="240" t="s">
        <v>1370</v>
      </c>
      <c r="Z1178" s="288"/>
      <c r="AA1178" s="244"/>
    </row>
    <row r="1179" spans="1:27" s="377" customFormat="1" ht="15" customHeight="1">
      <c r="A1179" s="378" t="s">
        <v>542</v>
      </c>
      <c r="B1179" s="393" t="s">
        <v>542</v>
      </c>
      <c r="C1179" s="245" t="str">
        <f>+VLOOKUP(A1179,bd_lista!$A$3:$C$592,3,FALSE)</f>
        <v>Dirección General de Crédito Público</v>
      </c>
      <c r="D1179" s="395" t="str">
        <f>+C1179</f>
        <v>Dirección General de Crédito Público</v>
      </c>
      <c r="E1179" s="245" t="s">
        <v>1303</v>
      </c>
      <c r="F1179" s="265">
        <f ca="1">+IFERROR(INDEX('Hoja de Trabajo para listado'!$A$155:$Z$1048576,MATCH($A1179,'Hoja de Trabajo para listado'!$A$155:$A$1048576,0),MATCH((CUADRO!F$4&amp;$E1179),'Hoja de Trabajo para listado'!$A$151:$Z$151,0)),0)+IFERROR(INDEX('Hoja de Trabajo para listado'!$AB$155:$BA$1048576,MATCH($A1179,'Hoja de Trabajo para listado'!$AB$155:$AB$1048576,0),MATCH((CUADRO!F$4&amp;$E1179),'Hoja de Trabajo para listado'!$AB$151:$BA$151,0)),0)+IFERROR(INDEX('Hoja de Trabajo para listado'!$BC$155:$CB$1048576,MATCH($A1179,'Hoja de Trabajo para listado'!$BC$155:$BC$1048576,0),MATCH((CUADRO!F$4&amp;$E1179),'Hoja de Trabajo para listado'!$BC$151:$CB$151,0)),0)+IFERROR(INDEX('Hoja de Trabajo para listado'!$DE$153:$DG$274,MATCH($A1179,'Hoja de Trabajo para listado'!$DE$153:$DE$1048576,0),MATCH((CUADRO!F$4&amp;$E1179),'Hoja de Trabajo para listado'!$DE$151:$DG$151,0)),0)+IFERROR(INDEX('Hoja de Trabajo para listado'!$CD$155:$DC$1048576,MATCH($A1179,'Hoja de Trabajo para listado'!$CD$155:$CD$1048576,0),MATCH((CUADRO!F$4&amp;$E1179),'Hoja de Trabajo para listado'!$CD$151:$DC$151,0)),0)</f>
        <v>0</v>
      </c>
      <c r="G1179" s="265">
        <f ca="1">+IFERROR(INDEX('Hoja de Trabajo para listado'!$A$155:$Z$1048576,MATCH($A1179,'Hoja de Trabajo para listado'!$A$155:$A$1048576,0),MATCH((CUADRO!G$4&amp;$E1179),'Hoja de Trabajo para listado'!$A$151:$Z$151,0)),0)+IFERROR(INDEX('Hoja de Trabajo para listado'!$AB$155:$BA$1048576,MATCH($A1179,'Hoja de Trabajo para listado'!$AB$155:$AB$1048576,0),MATCH((CUADRO!G$4&amp;$E1179),'Hoja de Trabajo para listado'!$AB$151:$BA$151,0)),0)+IFERROR(INDEX('Hoja de Trabajo para listado'!$BC$155:$CB$1048576,MATCH($A1179,'Hoja de Trabajo para listado'!$BC$155:$BC$1048576,0),MATCH((CUADRO!G$4&amp;$E1179),'Hoja de Trabajo para listado'!$BC$151:$CB$151,0)),0)+IFERROR(INDEX('Hoja de Trabajo para listado'!$DE$153:$DG$274,MATCH($A1179,'Hoja de Trabajo para listado'!$DE$153:$DE$1048576,0),MATCH((CUADRO!G$4&amp;$E1179),'Hoja de Trabajo para listado'!$DE$151:$DG$151,0)),0)+IFERROR(INDEX('Hoja de Trabajo para listado'!$CD$155:$DC$1048576,MATCH($A1179,'Hoja de Trabajo para listado'!$CD$155:$CD$1048576,0),MATCH((CUADRO!G$4&amp;$E1179),'Hoja de Trabajo para listado'!$CD$151:$DC$151,0)),0)</f>
        <v>0</v>
      </c>
      <c r="H1179" s="265">
        <f ca="1">+IFERROR(INDEX('Hoja de Trabajo para listado'!$A$155:$Z$1048576,MATCH($A1179,'Hoja de Trabajo para listado'!$A$155:$A$1048576,0),MATCH((CUADRO!H$4&amp;$E1179),'Hoja de Trabajo para listado'!$A$151:$Z$151,0)),0)+IFERROR(INDEX('Hoja de Trabajo para listado'!$AB$155:$BA$1048576,MATCH($A1179,'Hoja de Trabajo para listado'!$AB$155:$AB$1048576,0),MATCH((CUADRO!H$4&amp;$E1179),'Hoja de Trabajo para listado'!$AB$151:$BA$151,0)),0)+IFERROR(INDEX('Hoja de Trabajo para listado'!$BC$155:$CB$1048576,MATCH($A1179,'Hoja de Trabajo para listado'!$BC$155:$BC$1048576,0),MATCH((CUADRO!H$4&amp;$E1179),'Hoja de Trabajo para listado'!$BC$151:$CB$151,0)),0)+IFERROR(INDEX('Hoja de Trabajo para listado'!$DE$153:$DG$274,MATCH($A1179,'Hoja de Trabajo para listado'!$DE$153:$DE$1048576,0),MATCH((CUADRO!H$4&amp;$E1179),'Hoja de Trabajo para listado'!$DE$151:$DG$151,0)),0)+IFERROR(INDEX('Hoja de Trabajo para listado'!$CD$155:$DC$1048576,MATCH($A1179,'Hoja de Trabajo para listado'!$CD$155:$CD$1048576,0),MATCH((CUADRO!H$4&amp;$E1179),'Hoja de Trabajo para listado'!$CD$151:$DC$151,0)),0)</f>
        <v>0</v>
      </c>
      <c r="I1179" s="265">
        <f ca="1">+IFERROR(INDEX('Hoja de Trabajo para listado'!$A$155:$Z$1048576,MATCH($A1179,'Hoja de Trabajo para listado'!$A$155:$A$1048576,0),MATCH((CUADRO!I$4&amp;$E1179),'Hoja de Trabajo para listado'!$A$151:$Z$151,0)),0)+IFERROR(INDEX('Hoja de Trabajo para listado'!$AB$155:$BA$1048576,MATCH($A1179,'Hoja de Trabajo para listado'!$AB$155:$AB$1048576,0),MATCH((CUADRO!I$4&amp;$E1179),'Hoja de Trabajo para listado'!$AB$151:$BA$151,0)),0)+IFERROR(INDEX('Hoja de Trabajo para listado'!$BC$155:$CB$1048576,MATCH($A1179,'Hoja de Trabajo para listado'!$BC$155:$BC$1048576,0),MATCH((CUADRO!I$4&amp;$E1179),'Hoja de Trabajo para listado'!$BC$151:$CB$151,0)),0)+IFERROR(INDEX('Hoja de Trabajo para listado'!$DE$153:$DG$274,MATCH($A1179,'Hoja de Trabajo para listado'!$DE$153:$DE$1048576,0),MATCH((CUADRO!I$4&amp;$E1179),'Hoja de Trabajo para listado'!$DE$151:$DG$151,0)),0)+IFERROR(INDEX('Hoja de Trabajo para listado'!$CD$155:$DC$1048576,MATCH($A1179,'Hoja de Trabajo para listado'!$CD$155:$CD$1048576,0),MATCH((CUADRO!I$4&amp;$E1179),'Hoja de Trabajo para listado'!$CD$151:$DC$151,0)),0)</f>
        <v>0</v>
      </c>
      <c r="J1179" s="241">
        <f ca="1">+IFERROR(INDEX('Hoja de Trabajo para listado'!$A$155:$Z$1048576,MATCH($A1179,'Hoja de Trabajo para listado'!$A$155:$A$1048576,0),MATCH((CUADRO!J$4&amp;$E1179),'Hoja de Trabajo para listado'!$A$151:$Z$151,0)),0)+IFERROR(INDEX('Hoja de Trabajo para listado'!$AB$155:$BA$1048576,MATCH($A1179,'Hoja de Trabajo para listado'!$AB$155:$AB$1048576,0),MATCH((CUADRO!J$4&amp;$E1179),'Hoja de Trabajo para listado'!$AB$151:$BA$151,0)),0)+IFERROR(INDEX('Hoja de Trabajo para listado'!$BC$155:$CB$1048576,MATCH($A1179,'Hoja de Trabajo para listado'!$BC$155:$BC$1048576,0),MATCH((CUADRO!J$4&amp;$E1179),'Hoja de Trabajo para listado'!$BC$151:$CB$151,0)),0)+IFERROR(INDEX('Hoja de Trabajo para listado'!$DE$153:$DG$274,MATCH($A1179,'Hoja de Trabajo para listado'!$DE$153:$DE$1048576,0),MATCH((CUADRO!J$4&amp;$E1179),'Hoja de Trabajo para listado'!$DE$151:$DG$151,0)),0)+IFERROR(INDEX('Hoja de Trabajo para listado'!$CD$155:$DC$1048576,MATCH($A1179,'Hoja de Trabajo para listado'!$CD$155:$CD$1048576,0),MATCH((CUADRO!J$4&amp;$E1179),'Hoja de Trabajo para listado'!$CD$151:$DC$151,0)),0)</f>
        <v>1720279.82</v>
      </c>
      <c r="K1179" s="241">
        <f ca="1">+IFERROR(INDEX('Hoja de Trabajo para listado'!$A$155:$Z$1048576,MATCH($A1179,'Hoja de Trabajo para listado'!$A$155:$A$1048576,0),MATCH((CUADRO!K$4&amp;$E1179),'Hoja de Trabajo para listado'!$A$151:$Z$151,0)),0)+IFERROR(INDEX('Hoja de Trabajo para listado'!$AB$155:$BA$1048576,MATCH($A1179,'Hoja de Trabajo para listado'!$AB$155:$AB$1048576,0),MATCH((CUADRO!K$4&amp;$E1179),'Hoja de Trabajo para listado'!$AB$151:$BA$151,0)),0)+IFERROR(INDEX('Hoja de Trabajo para listado'!$BC$155:$CB$1048576,MATCH($A1179,'Hoja de Trabajo para listado'!$BC$155:$BC$1048576,0),MATCH((CUADRO!K$4&amp;$E1179),'Hoja de Trabajo para listado'!$BC$151:$CB$151,0)),0)+IFERROR(INDEX('Hoja de Trabajo para listado'!$DE$153:$DG$274,MATCH($A1179,'Hoja de Trabajo para listado'!$DE$153:$DE$1048576,0),MATCH((CUADRO!K$4&amp;$E1179),'Hoja de Trabajo para listado'!$DE$151:$DG$151,0)),0)+IFERROR(INDEX('Hoja de Trabajo para listado'!$CD$155:$DC$1048576,MATCH($A1179,'Hoja de Trabajo para listado'!$CD$155:$CD$1048576,0),MATCH((CUADRO!K$4&amp;$E1179),'Hoja de Trabajo para listado'!$CD$151:$DC$151,0)),0)</f>
        <v>847.8</v>
      </c>
      <c r="L1179" s="241">
        <f ca="1">+IFERROR(INDEX('Hoja de Trabajo para listado'!$A$155:$Z$1048576,MATCH($A1179,'Hoja de Trabajo para listado'!$A$155:$A$1048576,0),MATCH((CUADRO!L$4&amp;$E1179),'Hoja de Trabajo para listado'!$A$151:$Z$151,0)),0)+IFERROR(INDEX('Hoja de Trabajo para listado'!$AB$155:$BA$1048576,MATCH($A1179,'Hoja de Trabajo para listado'!$AB$155:$AB$1048576,0),MATCH((CUADRO!L$4&amp;$E1179),'Hoja de Trabajo para listado'!$AB$151:$BA$151,0)),0)+IFERROR(INDEX('Hoja de Trabajo para listado'!$BC$155:$CB$1048576,MATCH($A1179,'Hoja de Trabajo para listado'!$BC$155:$BC$1048576,0),MATCH((CUADRO!L$4&amp;$E1179),'Hoja de Trabajo para listado'!$BC$151:$CB$151,0)),0)+IFERROR(INDEX('Hoja de Trabajo para listado'!$DE$153:$DG$274,MATCH($A1179,'Hoja de Trabajo para listado'!$DE$153:$DE$1048576,0),MATCH((CUADRO!L$4&amp;$E1179),'Hoja de Trabajo para listado'!$DE$151:$DG$151,0)),0)+IFERROR(INDEX('Hoja de Trabajo para listado'!$CD$155:$DC$1048576,MATCH($A1179,'Hoja de Trabajo para listado'!$CD$155:$CD$1048576,0),MATCH((CUADRO!L$4&amp;$E1179),'Hoja de Trabajo para listado'!$CD$151:$DC$151,0)),0)</f>
        <v>61911453.450000003</v>
      </c>
      <c r="M1179" s="241">
        <f ca="1">+IFERROR(INDEX('Hoja de Trabajo para listado'!$A$155:$Z$1048576,MATCH($A1179,'Hoja de Trabajo para listado'!$A$155:$A$1048576,0),MATCH((CUADRO!M$4&amp;$E1179),'Hoja de Trabajo para listado'!$A$151:$Z$151,0)),0)+IFERROR(INDEX('Hoja de Trabajo para listado'!$AB$155:$BA$1048576,MATCH($A1179,'Hoja de Trabajo para listado'!$AB$155:$AB$1048576,0),MATCH((CUADRO!M$4&amp;$E1179),'Hoja de Trabajo para listado'!$AB$151:$BA$151,0)),0)+IFERROR(INDEX('Hoja de Trabajo para listado'!$BC$155:$CB$1048576,MATCH($A1179,'Hoja de Trabajo para listado'!$BC$155:$BC$1048576,0),MATCH((CUADRO!M$4&amp;$E1179),'Hoja de Trabajo para listado'!$BC$151:$CB$151,0)),0)+IFERROR(INDEX('Hoja de Trabajo para listado'!$DE$153:$DG$274,MATCH($A1179,'Hoja de Trabajo para listado'!$DE$153:$DE$1048576,0),MATCH((CUADRO!M$4&amp;$E1179),'Hoja de Trabajo para listado'!$DE$151:$DG$151,0)),0)+IFERROR(INDEX('Hoja de Trabajo para listado'!$CD$155:$DC$1048576,MATCH($A1179,'Hoja de Trabajo para listado'!$CD$155:$CD$1048576,0),MATCH((CUADRO!M$4&amp;$E1179),'Hoja de Trabajo para listado'!$CD$151:$DC$151,0)),0)</f>
        <v>176716019.01999998</v>
      </c>
      <c r="N1179" s="241">
        <f ca="1">+IFERROR(INDEX('Hoja de Trabajo para listado'!$A$155:$Z$1048576,MATCH($A1179,'Hoja de Trabajo para listado'!$A$155:$A$1048576,0),MATCH((CUADRO!N$4&amp;$E1179),'Hoja de Trabajo para listado'!$A$151:$Z$151,0)),0)+IFERROR(INDEX('Hoja de Trabajo para listado'!$AB$155:$BA$1048576,MATCH($A1179,'Hoja de Trabajo para listado'!$AB$155:$AB$1048576,0),MATCH((CUADRO!N$4&amp;$E1179),'Hoja de Trabajo para listado'!$AB$151:$BA$151,0)),0)+IFERROR(INDEX('Hoja de Trabajo para listado'!$BC$155:$CB$1048576,MATCH($A1179,'Hoja de Trabajo para listado'!$BC$155:$BC$1048576,0),MATCH((CUADRO!N$4&amp;$E1179),'Hoja de Trabajo para listado'!$BC$151:$CB$151,0)),0)+IFERROR(INDEX('Hoja de Trabajo para listado'!$DE$153:$DG$274,MATCH($A1179,'Hoja de Trabajo para listado'!$DE$153:$DE$1048576,0),MATCH((CUADRO!N$4&amp;$E1179),'Hoja de Trabajo para listado'!$DE$151:$DG$151,0)),0)+IFERROR(INDEX('Hoja de Trabajo para listado'!$CD$155:$DC$1048576,MATCH($A1179,'Hoja de Trabajo para listado'!$CD$155:$CD$1048576,0),MATCH((CUADRO!N$4&amp;$E1179),'Hoja de Trabajo para listado'!$CD$151:$DC$151,0)),0)</f>
        <v>529997622.57999998</v>
      </c>
      <c r="O1179" s="241">
        <f ca="1">+IFERROR(INDEX('Hoja de Trabajo para listado'!$A$155:$Z$1048576,MATCH($A1179,'Hoja de Trabajo para listado'!$A$155:$A$1048576,0),MATCH((CUADRO!O$4&amp;$E1179),'Hoja de Trabajo para listado'!$A$151:$Z$151,0)),0)+IFERROR(INDEX('Hoja de Trabajo para listado'!$AB$155:$BA$1048576,MATCH($A1179,'Hoja de Trabajo para listado'!$AB$155:$AB$1048576,0),MATCH((CUADRO!O$4&amp;$E1179),'Hoja de Trabajo para listado'!$AB$151:$BA$151,0)),0)+IFERROR(INDEX('Hoja de Trabajo para listado'!$BC$155:$CB$1048576,MATCH($A1179,'Hoja de Trabajo para listado'!$BC$155:$BC$1048576,0),MATCH((CUADRO!O$4&amp;$E1179),'Hoja de Trabajo para listado'!$BC$151:$CB$151,0)),0)+IFERROR(INDEX('Hoja de Trabajo para listado'!$DE$153:$DG$274,MATCH($A1179,'Hoja de Trabajo para listado'!$DE$153:$DE$1048576,0),MATCH((CUADRO!O$4&amp;$E1179),'Hoja de Trabajo para listado'!$DE$151:$DG$151,0)),0)+IFERROR(INDEX('Hoja de Trabajo para listado'!$CD$155:$DC$1048576,MATCH($A1179,'Hoja de Trabajo para listado'!$CD$155:$CD$1048576,0),MATCH((CUADRO!O$4&amp;$E1179),'Hoja de Trabajo para listado'!$CD$151:$DC$151,0)),0)</f>
        <v>964722670.24000049</v>
      </c>
      <c r="P1179" s="241">
        <f ca="1">+IFERROR(INDEX('Hoja de Trabajo para listado'!$A$155:$Z$1048576,MATCH($A1179,'Hoja de Trabajo para listado'!$A$155:$A$1048576,0),MATCH((CUADRO!P$4&amp;$E1179),'Hoja de Trabajo para listado'!$A$151:$Z$151,0)),0)+IFERROR(INDEX('Hoja de Trabajo para listado'!$AB$155:$BA$1048576,MATCH($A1179,'Hoja de Trabajo para listado'!$AB$155:$AB$1048576,0),MATCH((CUADRO!P$4&amp;$E1179),'Hoja de Trabajo para listado'!$AB$151:$BA$151,0)),0)+IFERROR(INDEX('Hoja de Trabajo para listado'!$BC$155:$CB$1048576,MATCH($A1179,'Hoja de Trabajo para listado'!$BC$155:$BC$1048576,0),MATCH((CUADRO!P$4&amp;$E1179),'Hoja de Trabajo para listado'!$BC$151:$CB$151,0)),0)+IFERROR(INDEX('Hoja de Trabajo para listado'!$DE$153:$DG$274,MATCH($A1179,'Hoja de Trabajo para listado'!$DE$153:$DE$1048576,0),MATCH((CUADRO!P$4&amp;$E1179),'Hoja de Trabajo para listado'!$DE$151:$DG$151,0)),0)+IFERROR(INDEX('Hoja de Trabajo para listado'!$CD$155:$DC$1048576,MATCH($A1179,'Hoja de Trabajo para listado'!$CD$155:$CD$1048576,0),MATCH((CUADRO!P$4&amp;$E1179),'Hoja de Trabajo para listado'!$CD$151:$DC$151,0)),0)</f>
        <v>652708126.44000006</v>
      </c>
      <c r="Q1179" s="241">
        <f ca="1">+IFERROR(INDEX('Hoja de Trabajo para listado'!$A$155:$Z$1048576,MATCH($A1179,'Hoja de Trabajo para listado'!$A$155:$A$1048576,0),MATCH((CUADRO!Q$4&amp;$E1179),'Hoja de Trabajo para listado'!$A$151:$Z$151,0)),0)+IFERROR(INDEX('Hoja de Trabajo para listado'!$AB$155:$BA$1048576,MATCH($A1179,'Hoja de Trabajo para listado'!$AB$155:$AB$1048576,0),MATCH((CUADRO!Q$4&amp;$E1179),'Hoja de Trabajo para listado'!$AB$151:$BA$151,0)),0)+IFERROR(INDEX('Hoja de Trabajo para listado'!$BC$155:$CB$1048576,MATCH($A1179,'Hoja de Trabajo para listado'!$BC$155:$BC$1048576,0),MATCH((CUADRO!Q$4&amp;$E1179),'Hoja de Trabajo para listado'!$BC$151:$CB$151,0)),0)+IFERROR(INDEX('Hoja de Trabajo para listado'!$DE$153:$DG$274,MATCH($A1179,'Hoja de Trabajo para listado'!$DE$153:$DE$1048576,0),MATCH((CUADRO!Q$4&amp;$E1179),'Hoja de Trabajo para listado'!$DE$151:$DG$151,0)),0)+IFERROR(INDEX('Hoja de Trabajo para listado'!$CD$155:$DC$1048576,MATCH($A1179,'Hoja de Trabajo para listado'!$CD$155:$CD$1048576,0),MATCH((CUADRO!Q$4&amp;$E1179),'Hoja de Trabajo para listado'!$CD$151:$DC$151,0)),0)</f>
        <v>0</v>
      </c>
      <c r="R1179" s="241">
        <f t="shared" ca="1" si="43"/>
        <v>2387777019.3500004</v>
      </c>
      <c r="S1179" s="241"/>
      <c r="T1179" s="241">
        <f ca="1">+T1180</f>
        <v>2392762544.8500004</v>
      </c>
      <c r="U1179" s="240">
        <f t="shared" si="44"/>
        <v>1</v>
      </c>
      <c r="V1179" s="327" t="str">
        <f>+VLOOKUP(A1179,bd_lista!$A$3:$E$592,5,FALSE)</f>
        <v>Órgano Ejecutivo</v>
      </c>
      <c r="W1179" s="403" t="str">
        <f>+V1179</f>
        <v>Órgano Ejecutivo</v>
      </c>
      <c r="X1179" s="240">
        <v>99</v>
      </c>
      <c r="Y1179" s="240" t="s">
        <v>1370</v>
      </c>
      <c r="Z1179" s="290">
        <f>+X1179</f>
        <v>99</v>
      </c>
      <c r="AA1179" s="244" t="str">
        <f>+Y1179</f>
        <v>Tesoro General de la Nación</v>
      </c>
    </row>
    <row r="1180" spans="1:27" s="377" customFormat="1" ht="15" customHeight="1">
      <c r="A1180" s="378" t="s">
        <v>542</v>
      </c>
      <c r="B1180" s="394"/>
      <c r="C1180" s="327" t="str">
        <f>+VLOOKUP(A1180,bd_lista!$A$3:$C$592,3,FALSE)</f>
        <v>Dirección General de Crédito Público</v>
      </c>
      <c r="D1180" s="396"/>
      <c r="E1180" s="327" t="s">
        <v>1304</v>
      </c>
      <c r="F1180" s="243">
        <f ca="1">+IFERROR(INDEX('Hoja de Trabajo para listado'!$A$155:$Z$1048576,MATCH($A1180,'Hoja de Trabajo para listado'!$A$155:$A$1048576,0),MATCH((CUADRO!F$4&amp;$E1180),'Hoja de Trabajo para listado'!$A$151:$Z$151,0)),0)+IFERROR(INDEX('Hoja de Trabajo para listado'!$AB$155:$BA$1048576,MATCH($A1180,'Hoja de Trabajo para listado'!$AB$155:$AB$1048576,0),MATCH((CUADRO!F$4&amp;$E1180),'Hoja de Trabajo para listado'!$AB$151:$BA$151,0)),0)+IFERROR(INDEX('Hoja de Trabajo para listado'!$BC$155:$CB$1048576,MATCH($A1180,'Hoja de Trabajo para listado'!$BC$155:$BC$1048576,0),MATCH((CUADRO!F$4&amp;$E1180),'Hoja de Trabajo para listado'!$BC$151:$CB$151,0)),0)+IFERROR(INDEX('Hoja de Trabajo para listado'!$DE$153:$DG$274,MATCH($A1180,'Hoja de Trabajo para listado'!$DE$153:$DE$1048576,0),MATCH((CUADRO!F$4&amp;$E1180),'Hoja de Trabajo para listado'!$DE$151:$DG$151,0)),0)+IFERROR(INDEX('Hoja de Trabajo para listado'!$CD$155:$DC$1048576,MATCH($A1180,'Hoja de Trabajo para listado'!$CD$155:$CD$1048576,0),MATCH((CUADRO!F$4&amp;$E1180),'Hoja de Trabajo para listado'!$CD$151:$DC$151,0)),0)</f>
        <v>0</v>
      </c>
      <c r="G1180" s="243">
        <f ca="1">+IFERROR(INDEX('Hoja de Trabajo para listado'!$A$155:$Z$1048576,MATCH($A1180,'Hoja de Trabajo para listado'!$A$155:$A$1048576,0),MATCH((CUADRO!G$4&amp;$E1180),'Hoja de Trabajo para listado'!$A$151:$Z$151,0)),0)+IFERROR(INDEX('Hoja de Trabajo para listado'!$AB$155:$BA$1048576,MATCH($A1180,'Hoja de Trabajo para listado'!$AB$155:$AB$1048576,0),MATCH((CUADRO!G$4&amp;$E1180),'Hoja de Trabajo para listado'!$AB$151:$BA$151,0)),0)+IFERROR(INDEX('Hoja de Trabajo para listado'!$BC$155:$CB$1048576,MATCH($A1180,'Hoja de Trabajo para listado'!$BC$155:$BC$1048576,0),MATCH((CUADRO!G$4&amp;$E1180),'Hoja de Trabajo para listado'!$BC$151:$CB$151,0)),0)+IFERROR(INDEX('Hoja de Trabajo para listado'!$DE$153:$DG$274,MATCH($A1180,'Hoja de Trabajo para listado'!$DE$153:$DE$1048576,0),MATCH((CUADRO!G$4&amp;$E1180),'Hoja de Trabajo para listado'!$DE$151:$DG$151,0)),0)+IFERROR(INDEX('Hoja de Trabajo para listado'!$CD$155:$DC$1048576,MATCH($A1180,'Hoja de Trabajo para listado'!$CD$155:$CD$1048576,0),MATCH((CUADRO!G$4&amp;$E1180),'Hoja de Trabajo para listado'!$CD$151:$DC$151,0)),0)</f>
        <v>0</v>
      </c>
      <c r="H1180" s="243">
        <f ca="1">+IFERROR(INDEX('Hoja de Trabajo para listado'!$A$155:$Z$1048576,MATCH($A1180,'Hoja de Trabajo para listado'!$A$155:$A$1048576,0),MATCH((CUADRO!H$4&amp;$E1180),'Hoja de Trabajo para listado'!$A$151:$Z$151,0)),0)+IFERROR(INDEX('Hoja de Trabajo para listado'!$AB$155:$BA$1048576,MATCH($A1180,'Hoja de Trabajo para listado'!$AB$155:$AB$1048576,0),MATCH((CUADRO!H$4&amp;$E1180),'Hoja de Trabajo para listado'!$AB$151:$BA$151,0)),0)+IFERROR(INDEX('Hoja de Trabajo para listado'!$BC$155:$CB$1048576,MATCH($A1180,'Hoja de Trabajo para listado'!$BC$155:$BC$1048576,0),MATCH((CUADRO!H$4&amp;$E1180),'Hoja de Trabajo para listado'!$BC$151:$CB$151,0)),0)+IFERROR(INDEX('Hoja de Trabajo para listado'!$DE$153:$DG$274,MATCH($A1180,'Hoja de Trabajo para listado'!$DE$153:$DE$1048576,0),MATCH((CUADRO!H$4&amp;$E1180),'Hoja de Trabajo para listado'!$DE$151:$DG$151,0)),0)+IFERROR(INDEX('Hoja de Trabajo para listado'!$CD$155:$DC$1048576,MATCH($A1180,'Hoja de Trabajo para listado'!$CD$155:$CD$1048576,0),MATCH((CUADRO!H$4&amp;$E1180),'Hoja de Trabajo para listado'!$CD$151:$DC$151,0)),0)</f>
        <v>0</v>
      </c>
      <c r="I1180" s="243">
        <f ca="1">+IFERROR(INDEX('Hoja de Trabajo para listado'!$A$155:$Z$1048576,MATCH($A1180,'Hoja de Trabajo para listado'!$A$155:$A$1048576,0),MATCH((CUADRO!I$4&amp;$E1180),'Hoja de Trabajo para listado'!$A$151:$Z$151,0)),0)+IFERROR(INDEX('Hoja de Trabajo para listado'!$AB$155:$BA$1048576,MATCH($A1180,'Hoja de Trabajo para listado'!$AB$155:$AB$1048576,0),MATCH((CUADRO!I$4&amp;$E1180),'Hoja de Trabajo para listado'!$AB$151:$BA$151,0)),0)+IFERROR(INDEX('Hoja de Trabajo para listado'!$BC$155:$CB$1048576,MATCH($A1180,'Hoja de Trabajo para listado'!$BC$155:$BC$1048576,0),MATCH((CUADRO!I$4&amp;$E1180),'Hoja de Trabajo para listado'!$BC$151:$CB$151,0)),0)+IFERROR(INDEX('Hoja de Trabajo para listado'!$DE$153:$DG$274,MATCH($A1180,'Hoja de Trabajo para listado'!$DE$153:$DE$1048576,0),MATCH((CUADRO!I$4&amp;$E1180),'Hoja de Trabajo para listado'!$DE$151:$DG$151,0)),0)+IFERROR(INDEX('Hoja de Trabajo para listado'!$CD$155:$DC$1048576,MATCH($A1180,'Hoja de Trabajo para listado'!$CD$155:$CD$1048576,0),MATCH((CUADRO!I$4&amp;$E1180),'Hoja de Trabajo para listado'!$CD$151:$DC$151,0)),0)</f>
        <v>0</v>
      </c>
      <c r="J1180" s="243">
        <f ca="1">+IFERROR(INDEX('Hoja de Trabajo para listado'!$A$155:$Z$1048576,MATCH($A1180,'Hoja de Trabajo para listado'!$A$155:$A$1048576,0),MATCH((CUADRO!J$4&amp;$E1180),'Hoja de Trabajo para listado'!$A$151:$Z$151,0)),0)+IFERROR(INDEX('Hoja de Trabajo para listado'!$AB$155:$BA$1048576,MATCH($A1180,'Hoja de Trabajo para listado'!$AB$155:$AB$1048576,0),MATCH((CUADRO!J$4&amp;$E1180),'Hoja de Trabajo para listado'!$AB$151:$BA$151,0)),0)+IFERROR(INDEX('Hoja de Trabajo para listado'!$BC$155:$CB$1048576,MATCH($A1180,'Hoja de Trabajo para listado'!$BC$155:$BC$1048576,0),MATCH((CUADRO!J$4&amp;$E1180),'Hoja de Trabajo para listado'!$BC$151:$CB$151,0)),0)+IFERROR(INDEX('Hoja de Trabajo para listado'!$DE$153:$DG$274,MATCH($A1180,'Hoja de Trabajo para listado'!$DE$153:$DE$1048576,0),MATCH((CUADRO!J$4&amp;$E1180),'Hoja de Trabajo para listado'!$DE$151:$DG$151,0)),0)+IFERROR(INDEX('Hoja de Trabajo para listado'!$CD$155:$DC$1048576,MATCH($A1180,'Hoja de Trabajo para listado'!$CD$155:$CD$1048576,0),MATCH((CUADRO!J$4&amp;$E1180),'Hoja de Trabajo para listado'!$CD$151:$DC$151,0)),0)</f>
        <v>1720279.82</v>
      </c>
      <c r="K1180" s="243">
        <f ca="1">+IFERROR(INDEX('Hoja de Trabajo para listado'!$A$155:$Z$1048576,MATCH($A1180,'Hoja de Trabajo para listado'!$A$155:$A$1048576,0),MATCH((CUADRO!K$4&amp;$E1180),'Hoja de Trabajo para listado'!$A$151:$Z$151,0)),0)+IFERROR(INDEX('Hoja de Trabajo para listado'!$AB$155:$BA$1048576,MATCH($A1180,'Hoja de Trabajo para listado'!$AB$155:$AB$1048576,0),MATCH((CUADRO!K$4&amp;$E1180),'Hoja de Trabajo para listado'!$AB$151:$BA$151,0)),0)+IFERROR(INDEX('Hoja de Trabajo para listado'!$BC$155:$CB$1048576,MATCH($A1180,'Hoja de Trabajo para listado'!$BC$155:$BC$1048576,0),MATCH((CUADRO!K$4&amp;$E1180),'Hoja de Trabajo para listado'!$BC$151:$CB$151,0)),0)+IFERROR(INDEX('Hoja de Trabajo para listado'!$DE$153:$DG$274,MATCH($A1180,'Hoja de Trabajo para listado'!$DE$153:$DE$1048576,0),MATCH((CUADRO!K$4&amp;$E1180),'Hoja de Trabajo para listado'!$DE$151:$DG$151,0)),0)+IFERROR(INDEX('Hoja de Trabajo para listado'!$CD$155:$DC$1048576,MATCH($A1180,'Hoja de Trabajo para listado'!$CD$155:$CD$1048576,0),MATCH((CUADRO!K$4&amp;$E1180),'Hoja de Trabajo para listado'!$CD$151:$DC$151,0)),0)</f>
        <v>0</v>
      </c>
      <c r="L1180" s="243">
        <f ca="1">+IFERROR(INDEX('Hoja de Trabajo para listado'!$A$155:$Z$1048576,MATCH($A1180,'Hoja de Trabajo para listado'!$A$155:$A$1048576,0),MATCH((CUADRO!L$4&amp;$E1180),'Hoja de Trabajo para listado'!$A$151:$Z$151,0)),0)+IFERROR(INDEX('Hoja de Trabajo para listado'!$AB$155:$BA$1048576,MATCH($A1180,'Hoja de Trabajo para listado'!$AB$155:$AB$1048576,0),MATCH((CUADRO!L$4&amp;$E1180),'Hoja de Trabajo para listado'!$AB$151:$BA$151,0)),0)+IFERROR(INDEX('Hoja de Trabajo para listado'!$BC$155:$CB$1048576,MATCH($A1180,'Hoja de Trabajo para listado'!$BC$155:$BC$1048576,0),MATCH((CUADRO!L$4&amp;$E1180),'Hoja de Trabajo para listado'!$BC$151:$CB$151,0)),0)+IFERROR(INDEX('Hoja de Trabajo para listado'!$DE$153:$DG$274,MATCH($A1180,'Hoja de Trabajo para listado'!$DE$153:$DE$1048576,0),MATCH((CUADRO!L$4&amp;$E1180),'Hoja de Trabajo para listado'!$DE$151:$DG$151,0)),0)+IFERROR(INDEX('Hoja de Trabajo para listado'!$CD$155:$DC$1048576,MATCH($A1180,'Hoja de Trabajo para listado'!$CD$155:$CD$1048576,0),MATCH((CUADRO!L$4&amp;$E1180),'Hoja de Trabajo para listado'!$CD$151:$DC$151,0)),0)</f>
        <v>8142.41</v>
      </c>
      <c r="M1180" s="243">
        <f ca="1">+IFERROR(INDEX('Hoja de Trabajo para listado'!$A$155:$Z$1048576,MATCH($A1180,'Hoja de Trabajo para listado'!$A$155:$A$1048576,0),MATCH((CUADRO!M$4&amp;$E1180),'Hoja de Trabajo para listado'!$A$151:$Z$151,0)),0)+IFERROR(INDEX('Hoja de Trabajo para listado'!$AB$155:$BA$1048576,MATCH($A1180,'Hoja de Trabajo para listado'!$AB$155:$AB$1048576,0),MATCH((CUADRO!M$4&amp;$E1180),'Hoja de Trabajo para listado'!$AB$151:$BA$151,0)),0)+IFERROR(INDEX('Hoja de Trabajo para listado'!$BC$155:$CB$1048576,MATCH($A1180,'Hoja de Trabajo para listado'!$BC$155:$BC$1048576,0),MATCH((CUADRO!M$4&amp;$E1180),'Hoja de Trabajo para listado'!$BC$151:$CB$151,0)),0)+IFERROR(INDEX('Hoja de Trabajo para listado'!$DE$153:$DG$274,MATCH($A1180,'Hoja de Trabajo para listado'!$DE$153:$DE$1048576,0),MATCH((CUADRO!M$4&amp;$E1180),'Hoja de Trabajo para listado'!$DE$151:$DG$151,0)),0)+IFERROR(INDEX('Hoja de Trabajo para listado'!$CD$155:$DC$1048576,MATCH($A1180,'Hoja de Trabajo para listado'!$CD$155:$CD$1048576,0),MATCH((CUADRO!M$4&amp;$E1180),'Hoja de Trabajo para listado'!$CD$151:$DC$151,0)),0)</f>
        <v>0</v>
      </c>
      <c r="N1180" s="243">
        <f ca="1">+IFERROR(INDEX('Hoja de Trabajo para listado'!$A$155:$Z$1048576,MATCH($A1180,'Hoja de Trabajo para listado'!$A$155:$A$1048576,0),MATCH((CUADRO!N$4&amp;$E1180),'Hoja de Trabajo para listado'!$A$151:$Z$151,0)),0)+IFERROR(INDEX('Hoja de Trabajo para listado'!$AB$155:$BA$1048576,MATCH($A1180,'Hoja de Trabajo para listado'!$AB$155:$AB$1048576,0),MATCH((CUADRO!N$4&amp;$E1180),'Hoja de Trabajo para listado'!$AB$151:$BA$151,0)),0)+IFERROR(INDEX('Hoja de Trabajo para listado'!$BC$155:$CB$1048576,MATCH($A1180,'Hoja de Trabajo para listado'!$BC$155:$BC$1048576,0),MATCH((CUADRO!N$4&amp;$E1180),'Hoja de Trabajo para listado'!$BC$151:$CB$151,0)),0)+IFERROR(INDEX('Hoja de Trabajo para listado'!$DE$153:$DG$274,MATCH($A1180,'Hoja de Trabajo para listado'!$DE$153:$DE$1048576,0),MATCH((CUADRO!N$4&amp;$E1180),'Hoja de Trabajo para listado'!$DE$151:$DG$151,0)),0)+IFERROR(INDEX('Hoja de Trabajo para listado'!$CD$155:$DC$1048576,MATCH($A1180,'Hoja de Trabajo para listado'!$CD$155:$CD$1048576,0),MATCH((CUADRO!N$4&amp;$E1180),'Hoja de Trabajo para listado'!$CD$151:$DC$151,0)),0)</f>
        <v>0</v>
      </c>
      <c r="O1180" s="243">
        <f ca="1">+IFERROR(INDEX('Hoja de Trabajo para listado'!$A$155:$Z$1048576,MATCH($A1180,'Hoja de Trabajo para listado'!$A$155:$A$1048576,0),MATCH((CUADRO!O$4&amp;$E1180),'Hoja de Trabajo para listado'!$A$151:$Z$151,0)),0)+IFERROR(INDEX('Hoja de Trabajo para listado'!$AB$155:$BA$1048576,MATCH($A1180,'Hoja de Trabajo para listado'!$AB$155:$AB$1048576,0),MATCH((CUADRO!O$4&amp;$E1180),'Hoja de Trabajo para listado'!$AB$151:$BA$151,0)),0)+IFERROR(INDEX('Hoja de Trabajo para listado'!$BC$155:$CB$1048576,MATCH($A1180,'Hoja de Trabajo para listado'!$BC$155:$BC$1048576,0),MATCH((CUADRO!O$4&amp;$E1180),'Hoja de Trabajo para listado'!$BC$151:$CB$151,0)),0)+IFERROR(INDEX('Hoja de Trabajo para listado'!$DE$153:$DG$274,MATCH($A1180,'Hoja de Trabajo para listado'!$DE$153:$DE$1048576,0),MATCH((CUADRO!O$4&amp;$E1180),'Hoja de Trabajo para listado'!$DE$151:$DG$151,0)),0)+IFERROR(INDEX('Hoja de Trabajo para listado'!$CD$155:$DC$1048576,MATCH($A1180,'Hoja de Trabajo para listado'!$CD$155:$CD$1048576,0),MATCH((CUADRO!O$4&amp;$E1180),'Hoja de Trabajo para listado'!$CD$151:$DC$151,0)),0)</f>
        <v>1246917.1200000001</v>
      </c>
      <c r="P1180" s="243">
        <f ca="1">+IFERROR(INDEX('Hoja de Trabajo para listado'!$A$155:$Z$1048576,MATCH($A1180,'Hoja de Trabajo para listado'!$A$155:$A$1048576,0),MATCH((CUADRO!P$4&amp;$E1180),'Hoja de Trabajo para listado'!$A$151:$Z$151,0)),0)+IFERROR(INDEX('Hoja de Trabajo para listado'!$AB$155:$BA$1048576,MATCH($A1180,'Hoja de Trabajo para listado'!$AB$155:$AB$1048576,0),MATCH((CUADRO!P$4&amp;$E1180),'Hoja de Trabajo para listado'!$AB$151:$BA$151,0)),0)+IFERROR(INDEX('Hoja de Trabajo para listado'!$BC$155:$CB$1048576,MATCH($A1180,'Hoja de Trabajo para listado'!$BC$155:$BC$1048576,0),MATCH((CUADRO!P$4&amp;$E1180),'Hoja de Trabajo para listado'!$BC$151:$CB$151,0)),0)+IFERROR(INDEX('Hoja de Trabajo para listado'!$DE$153:$DG$274,MATCH($A1180,'Hoja de Trabajo para listado'!$DE$153:$DE$1048576,0),MATCH((CUADRO!P$4&amp;$E1180),'Hoja de Trabajo para listado'!$DE$151:$DG$151,0)),0)+IFERROR(INDEX('Hoja de Trabajo para listado'!$CD$155:$DC$1048576,MATCH($A1180,'Hoja de Trabajo para listado'!$CD$155:$CD$1048576,0),MATCH((CUADRO!P$4&amp;$E1180),'Hoja de Trabajo para listado'!$CD$151:$DC$151,0)),0)</f>
        <v>2010186.1500000001</v>
      </c>
      <c r="Q1180" s="243">
        <f ca="1">+IFERROR(INDEX('Hoja de Trabajo para listado'!$A$155:$Z$1048576,MATCH($A1180,'Hoja de Trabajo para listado'!$A$155:$A$1048576,0),MATCH((CUADRO!Q$4&amp;$E1180),'Hoja de Trabajo para listado'!$A$151:$Z$151,0)),0)+IFERROR(INDEX('Hoja de Trabajo para listado'!$AB$155:$BA$1048576,MATCH($A1180,'Hoja de Trabajo para listado'!$AB$155:$AB$1048576,0),MATCH((CUADRO!Q$4&amp;$E1180),'Hoja de Trabajo para listado'!$AB$151:$BA$151,0)),0)+IFERROR(INDEX('Hoja de Trabajo para listado'!$BC$155:$CB$1048576,MATCH($A1180,'Hoja de Trabajo para listado'!$BC$155:$BC$1048576,0),MATCH((CUADRO!Q$4&amp;$E1180),'Hoja de Trabajo para listado'!$BC$151:$CB$151,0)),0)+IFERROR(INDEX('Hoja de Trabajo para listado'!$DE$153:$DG$274,MATCH($A1180,'Hoja de Trabajo para listado'!$DE$153:$DE$1048576,0),MATCH((CUADRO!Q$4&amp;$E1180),'Hoja de Trabajo para listado'!$DE$151:$DG$151,0)),0)+IFERROR(INDEX('Hoja de Trabajo para listado'!$CD$155:$DC$1048576,MATCH($A1180,'Hoja de Trabajo para listado'!$CD$155:$CD$1048576,0),MATCH((CUADRO!Q$4&amp;$E1180),'Hoja de Trabajo para listado'!$CD$151:$DC$151,0)),0)</f>
        <v>0</v>
      </c>
      <c r="R1180" s="243">
        <f t="shared" ca="1" si="43"/>
        <v>4985525.5</v>
      </c>
      <c r="S1180" s="243">
        <f ca="1">+R1179+R1180</f>
        <v>2392762544.8500004</v>
      </c>
      <c r="T1180" s="241">
        <f ca="1">+S1180</f>
        <v>2392762544.8500004</v>
      </c>
      <c r="U1180" s="240">
        <f t="shared" si="44"/>
        <v>2</v>
      </c>
      <c r="V1180" s="327" t="str">
        <f>+VLOOKUP(A1180,bd_lista!$A$3:$E$592,5,FALSE)</f>
        <v>Órgano Ejecutivo</v>
      </c>
      <c r="W1180" s="398"/>
      <c r="X1180" s="240">
        <v>99</v>
      </c>
      <c r="Y1180" s="240" t="s">
        <v>1370</v>
      </c>
      <c r="Z1180" s="288"/>
      <c r="AA1180" s="244"/>
    </row>
    <row r="1181" spans="1:27" ht="27" customHeight="1">
      <c r="A1181" s="378" t="s">
        <v>544</v>
      </c>
      <c r="B1181" s="393" t="s">
        <v>544</v>
      </c>
      <c r="C1181" s="245" t="str">
        <f>+VLOOKUP(A1181,bd_lista!$A$3:$C$592,3,FALSE)</f>
        <v>Dirección General de Administración y Finanzas Territoriales</v>
      </c>
      <c r="D1181" s="395" t="str">
        <f>+C1181</f>
        <v>Dirección General de Administración y Finanzas Territoriales</v>
      </c>
      <c r="E1181" s="245" t="s">
        <v>1303</v>
      </c>
      <c r="F1181" s="241">
        <f ca="1">+IFERROR(INDEX('Hoja de Trabajo para listado'!$A$155:$Z$1048576,MATCH($A1181,'Hoja de Trabajo para listado'!$A$155:$A$1048576,0),MATCH((CUADRO!F$4&amp;$E1181),'Hoja de Trabajo para listado'!$A$151:$Z$151,0)),0)+IFERROR(INDEX('Hoja de Trabajo para listado'!$AB$155:$BA$1048576,MATCH($A1181,'Hoja de Trabajo para listado'!$AB$155:$AB$1048576,0),MATCH((CUADRO!F$4&amp;$E1181),'Hoja de Trabajo para listado'!$AB$151:$BA$151,0)),0)+IFERROR(INDEX('Hoja de Trabajo para listado'!$BC$155:$CB$1048576,MATCH($A1181,'Hoja de Trabajo para listado'!$BC$155:$BC$1048576,0),MATCH((CUADRO!F$4&amp;$E1181),'Hoja de Trabajo para listado'!$BC$151:$CB$151,0)),0)+IFERROR(INDEX('Hoja de Trabajo para listado'!$DE$153:$DG$274,MATCH($A1181,'Hoja de Trabajo para listado'!$DE$153:$DE$1048576,0),MATCH((CUADRO!F$4&amp;$E1181),'Hoja de Trabajo para listado'!$DE$151:$DG$151,0)),0)+IFERROR(INDEX('Hoja de Trabajo para listado'!$CD$155:$DC$1048576,MATCH($A1181,'Hoja de Trabajo para listado'!$CD$155:$CD$1048576,0),MATCH((CUADRO!F$4&amp;$E1181),'Hoja de Trabajo para listado'!$CD$151:$DC$151,0)),0)</f>
        <v>0</v>
      </c>
      <c r="G1181" s="241">
        <f ca="1">+IFERROR(INDEX('Hoja de Trabajo para listado'!$A$155:$Z$1048576,MATCH($A1181,'Hoja de Trabajo para listado'!$A$155:$A$1048576,0),MATCH((CUADRO!G$4&amp;$E1181),'Hoja de Trabajo para listado'!$A$151:$Z$151,0)),0)+IFERROR(INDEX('Hoja de Trabajo para listado'!$AB$155:$BA$1048576,MATCH($A1181,'Hoja de Trabajo para listado'!$AB$155:$AB$1048576,0),MATCH((CUADRO!G$4&amp;$E1181),'Hoja de Trabajo para listado'!$AB$151:$BA$151,0)),0)+IFERROR(INDEX('Hoja de Trabajo para listado'!$BC$155:$CB$1048576,MATCH($A1181,'Hoja de Trabajo para listado'!$BC$155:$BC$1048576,0),MATCH((CUADRO!G$4&amp;$E1181),'Hoja de Trabajo para listado'!$BC$151:$CB$151,0)),0)+IFERROR(INDEX('Hoja de Trabajo para listado'!$DE$153:$DG$274,MATCH($A1181,'Hoja de Trabajo para listado'!$DE$153:$DE$1048576,0),MATCH((CUADRO!G$4&amp;$E1181),'Hoja de Trabajo para listado'!$DE$151:$DG$151,0)),0)+IFERROR(INDEX('Hoja de Trabajo para listado'!$CD$155:$DC$1048576,MATCH($A1181,'Hoja de Trabajo para listado'!$CD$155:$CD$1048576,0),MATCH((CUADRO!G$4&amp;$E1181),'Hoja de Trabajo para listado'!$CD$151:$DC$151,0)),0)</f>
        <v>0</v>
      </c>
      <c r="H1181" s="241">
        <f ca="1">+IFERROR(INDEX('Hoja de Trabajo para listado'!$A$155:$Z$1048576,MATCH($A1181,'Hoja de Trabajo para listado'!$A$155:$A$1048576,0),MATCH((CUADRO!H$4&amp;$E1181),'Hoja de Trabajo para listado'!$A$151:$Z$151,0)),0)+IFERROR(INDEX('Hoja de Trabajo para listado'!$AB$155:$BA$1048576,MATCH($A1181,'Hoja de Trabajo para listado'!$AB$155:$AB$1048576,0),MATCH((CUADRO!H$4&amp;$E1181),'Hoja de Trabajo para listado'!$AB$151:$BA$151,0)),0)+IFERROR(INDEX('Hoja de Trabajo para listado'!$BC$155:$CB$1048576,MATCH($A1181,'Hoja de Trabajo para listado'!$BC$155:$BC$1048576,0),MATCH((CUADRO!H$4&amp;$E1181),'Hoja de Trabajo para listado'!$BC$151:$CB$151,0)),0)+IFERROR(INDEX('Hoja de Trabajo para listado'!$DE$153:$DG$274,MATCH($A1181,'Hoja de Trabajo para listado'!$DE$153:$DE$1048576,0),MATCH((CUADRO!H$4&amp;$E1181),'Hoja de Trabajo para listado'!$DE$151:$DG$151,0)),0)+IFERROR(INDEX('Hoja de Trabajo para listado'!$CD$155:$DC$1048576,MATCH($A1181,'Hoja de Trabajo para listado'!$CD$155:$CD$1048576,0),MATCH((CUADRO!H$4&amp;$E1181),'Hoja de Trabajo para listado'!$CD$151:$DC$151,0)),0)</f>
        <v>0</v>
      </c>
      <c r="I1181" s="241">
        <f ca="1">+IFERROR(INDEX('Hoja de Trabajo para listado'!$A$155:$Z$1048576,MATCH($A1181,'Hoja de Trabajo para listado'!$A$155:$A$1048576,0),MATCH((CUADRO!I$4&amp;$E1181),'Hoja de Trabajo para listado'!$A$151:$Z$151,0)),0)+IFERROR(INDEX('Hoja de Trabajo para listado'!$AB$155:$BA$1048576,MATCH($A1181,'Hoja de Trabajo para listado'!$AB$155:$AB$1048576,0),MATCH((CUADRO!I$4&amp;$E1181),'Hoja de Trabajo para listado'!$AB$151:$BA$151,0)),0)+IFERROR(INDEX('Hoja de Trabajo para listado'!$BC$155:$CB$1048576,MATCH($A1181,'Hoja de Trabajo para listado'!$BC$155:$BC$1048576,0),MATCH((CUADRO!I$4&amp;$E1181),'Hoja de Trabajo para listado'!$BC$151:$CB$151,0)),0)+IFERROR(INDEX('Hoja de Trabajo para listado'!$DE$153:$DG$274,MATCH($A1181,'Hoja de Trabajo para listado'!$DE$153:$DE$1048576,0),MATCH((CUADRO!I$4&amp;$E1181),'Hoja de Trabajo para listado'!$DE$151:$DG$151,0)),0)+IFERROR(INDEX('Hoja de Trabajo para listado'!$CD$155:$DC$1048576,MATCH($A1181,'Hoja de Trabajo para listado'!$CD$155:$CD$1048576,0),MATCH((CUADRO!I$4&amp;$E1181),'Hoja de Trabajo para listado'!$CD$151:$DC$151,0)),0)</f>
        <v>0</v>
      </c>
      <c r="J1181" s="241">
        <f ca="1">+IFERROR(INDEX('Hoja de Trabajo para listado'!$A$155:$Z$1048576,MATCH($A1181,'Hoja de Trabajo para listado'!$A$155:$A$1048576,0),MATCH((CUADRO!J$4&amp;$E1181),'Hoja de Trabajo para listado'!$A$151:$Z$151,0)),0)+IFERROR(INDEX('Hoja de Trabajo para listado'!$AB$155:$BA$1048576,MATCH($A1181,'Hoja de Trabajo para listado'!$AB$155:$AB$1048576,0),MATCH((CUADRO!J$4&amp;$E1181),'Hoja de Trabajo para listado'!$AB$151:$BA$151,0)),0)+IFERROR(INDEX('Hoja de Trabajo para listado'!$BC$155:$CB$1048576,MATCH($A1181,'Hoja de Trabajo para listado'!$BC$155:$BC$1048576,0),MATCH((CUADRO!J$4&amp;$E1181),'Hoja de Trabajo para listado'!$BC$151:$CB$151,0)),0)+IFERROR(INDEX('Hoja de Trabajo para listado'!$DE$153:$DG$274,MATCH($A1181,'Hoja de Trabajo para listado'!$DE$153:$DE$1048576,0),MATCH((CUADRO!J$4&amp;$E1181),'Hoja de Trabajo para listado'!$DE$151:$DG$151,0)),0)+IFERROR(INDEX('Hoja de Trabajo para listado'!$CD$155:$DC$1048576,MATCH($A1181,'Hoja de Trabajo para listado'!$CD$155:$CD$1048576,0),MATCH((CUADRO!J$4&amp;$E1181),'Hoja de Trabajo para listado'!$CD$151:$DC$151,0)),0)</f>
        <v>0</v>
      </c>
      <c r="K1181" s="241">
        <f ca="1">+IFERROR(INDEX('Hoja de Trabajo para listado'!$A$155:$Z$1048576,MATCH($A1181,'Hoja de Trabajo para listado'!$A$155:$A$1048576,0),MATCH((CUADRO!K$4&amp;$E1181),'Hoja de Trabajo para listado'!$A$151:$Z$151,0)),0)+IFERROR(INDEX('Hoja de Trabajo para listado'!$AB$155:$BA$1048576,MATCH($A1181,'Hoja de Trabajo para listado'!$AB$155:$AB$1048576,0),MATCH((CUADRO!K$4&amp;$E1181),'Hoja de Trabajo para listado'!$AB$151:$BA$151,0)),0)+IFERROR(INDEX('Hoja de Trabajo para listado'!$BC$155:$CB$1048576,MATCH($A1181,'Hoja de Trabajo para listado'!$BC$155:$BC$1048576,0),MATCH((CUADRO!K$4&amp;$E1181),'Hoja de Trabajo para listado'!$BC$151:$CB$151,0)),0)+IFERROR(INDEX('Hoja de Trabajo para listado'!$DE$153:$DG$274,MATCH($A1181,'Hoja de Trabajo para listado'!$DE$153:$DE$1048576,0),MATCH((CUADRO!K$4&amp;$E1181),'Hoja de Trabajo para listado'!$DE$151:$DG$151,0)),0)+IFERROR(INDEX('Hoja de Trabajo para listado'!$CD$155:$DC$1048576,MATCH($A1181,'Hoja de Trabajo para listado'!$CD$155:$CD$1048576,0),MATCH((CUADRO!K$4&amp;$E1181),'Hoja de Trabajo para listado'!$CD$151:$DC$151,0)),0)</f>
        <v>0</v>
      </c>
      <c r="L1181" s="241">
        <f ca="1">+IFERROR(INDEX('Hoja de Trabajo para listado'!$A$155:$Z$1048576,MATCH($A1181,'Hoja de Trabajo para listado'!$A$155:$A$1048576,0),MATCH((CUADRO!L$4&amp;$E1181),'Hoja de Trabajo para listado'!$A$151:$Z$151,0)),0)+IFERROR(INDEX('Hoja de Trabajo para listado'!$AB$155:$BA$1048576,MATCH($A1181,'Hoja de Trabajo para listado'!$AB$155:$AB$1048576,0),MATCH((CUADRO!L$4&amp;$E1181),'Hoja de Trabajo para listado'!$AB$151:$BA$151,0)),0)+IFERROR(INDEX('Hoja de Trabajo para listado'!$BC$155:$CB$1048576,MATCH($A1181,'Hoja de Trabajo para listado'!$BC$155:$BC$1048576,0),MATCH((CUADRO!L$4&amp;$E1181),'Hoja de Trabajo para listado'!$BC$151:$CB$151,0)),0)+IFERROR(INDEX('Hoja de Trabajo para listado'!$DE$153:$DG$274,MATCH($A1181,'Hoja de Trabajo para listado'!$DE$153:$DE$1048576,0),MATCH((CUADRO!L$4&amp;$E1181),'Hoja de Trabajo para listado'!$DE$151:$DG$151,0)),0)+IFERROR(INDEX('Hoja de Trabajo para listado'!$CD$155:$DC$1048576,MATCH($A1181,'Hoja de Trabajo para listado'!$CD$155:$CD$1048576,0),MATCH((CUADRO!L$4&amp;$E1181),'Hoja de Trabajo para listado'!$CD$151:$DC$151,0)),0)</f>
        <v>0</v>
      </c>
      <c r="M1181" s="241">
        <f ca="1">+IFERROR(INDEX('Hoja de Trabajo para listado'!$A$155:$Z$1048576,MATCH($A1181,'Hoja de Trabajo para listado'!$A$155:$A$1048576,0),MATCH((CUADRO!M$4&amp;$E1181),'Hoja de Trabajo para listado'!$A$151:$Z$151,0)),0)+IFERROR(INDEX('Hoja de Trabajo para listado'!$AB$155:$BA$1048576,MATCH($A1181,'Hoja de Trabajo para listado'!$AB$155:$AB$1048576,0),MATCH((CUADRO!M$4&amp;$E1181),'Hoja de Trabajo para listado'!$AB$151:$BA$151,0)),0)+IFERROR(INDEX('Hoja de Trabajo para listado'!$BC$155:$CB$1048576,MATCH($A1181,'Hoja de Trabajo para listado'!$BC$155:$BC$1048576,0),MATCH((CUADRO!M$4&amp;$E1181),'Hoja de Trabajo para listado'!$BC$151:$CB$151,0)),0)+IFERROR(INDEX('Hoja de Trabajo para listado'!$DE$153:$DG$274,MATCH($A1181,'Hoja de Trabajo para listado'!$DE$153:$DE$1048576,0),MATCH((CUADRO!M$4&amp;$E1181),'Hoja de Trabajo para listado'!$DE$151:$DG$151,0)),0)+IFERROR(INDEX('Hoja de Trabajo para listado'!$CD$155:$DC$1048576,MATCH($A1181,'Hoja de Trabajo para listado'!$CD$155:$CD$1048576,0),MATCH((CUADRO!M$4&amp;$E1181),'Hoja de Trabajo para listado'!$CD$151:$DC$151,0)),0)</f>
        <v>0</v>
      </c>
      <c r="N1181" s="241">
        <f ca="1">+IFERROR(INDEX('Hoja de Trabajo para listado'!$A$155:$Z$1048576,MATCH($A1181,'Hoja de Trabajo para listado'!$A$155:$A$1048576,0),MATCH((CUADRO!N$4&amp;$E1181),'Hoja de Trabajo para listado'!$A$151:$Z$151,0)),0)+IFERROR(INDEX('Hoja de Trabajo para listado'!$AB$155:$BA$1048576,MATCH($A1181,'Hoja de Trabajo para listado'!$AB$155:$AB$1048576,0),MATCH((CUADRO!N$4&amp;$E1181),'Hoja de Trabajo para listado'!$AB$151:$BA$151,0)),0)+IFERROR(INDEX('Hoja de Trabajo para listado'!$BC$155:$CB$1048576,MATCH($A1181,'Hoja de Trabajo para listado'!$BC$155:$BC$1048576,0),MATCH((CUADRO!N$4&amp;$E1181),'Hoja de Trabajo para listado'!$BC$151:$CB$151,0)),0)+IFERROR(INDEX('Hoja de Trabajo para listado'!$DE$153:$DG$274,MATCH($A1181,'Hoja de Trabajo para listado'!$DE$153:$DE$1048576,0),MATCH((CUADRO!N$4&amp;$E1181),'Hoja de Trabajo para listado'!$DE$151:$DG$151,0)),0)+IFERROR(INDEX('Hoja de Trabajo para listado'!$CD$155:$DC$1048576,MATCH($A1181,'Hoja de Trabajo para listado'!$CD$155:$CD$1048576,0),MATCH((CUADRO!N$4&amp;$E1181),'Hoja de Trabajo para listado'!$CD$151:$DC$151,0)),0)</f>
        <v>0</v>
      </c>
      <c r="O1181" s="241">
        <f ca="1">+IFERROR(INDEX('Hoja de Trabajo para listado'!$A$155:$Z$1048576,MATCH($A1181,'Hoja de Trabajo para listado'!$A$155:$A$1048576,0),MATCH((CUADRO!O$4&amp;$E1181),'Hoja de Trabajo para listado'!$A$151:$Z$151,0)),0)+IFERROR(INDEX('Hoja de Trabajo para listado'!$AB$155:$BA$1048576,MATCH($A1181,'Hoja de Trabajo para listado'!$AB$155:$AB$1048576,0),MATCH((CUADRO!O$4&amp;$E1181),'Hoja de Trabajo para listado'!$AB$151:$BA$151,0)),0)+IFERROR(INDEX('Hoja de Trabajo para listado'!$BC$155:$CB$1048576,MATCH($A1181,'Hoja de Trabajo para listado'!$BC$155:$BC$1048576,0),MATCH((CUADRO!O$4&amp;$E1181),'Hoja de Trabajo para listado'!$BC$151:$CB$151,0)),0)+IFERROR(INDEX('Hoja de Trabajo para listado'!$DE$153:$DG$274,MATCH($A1181,'Hoja de Trabajo para listado'!$DE$153:$DE$1048576,0),MATCH((CUADRO!O$4&amp;$E1181),'Hoja de Trabajo para listado'!$DE$151:$DG$151,0)),0)+IFERROR(INDEX('Hoja de Trabajo para listado'!$CD$155:$DC$1048576,MATCH($A1181,'Hoja de Trabajo para listado'!$CD$155:$CD$1048576,0),MATCH((CUADRO!O$4&amp;$E1181),'Hoja de Trabajo para listado'!$CD$151:$DC$151,0)),0)</f>
        <v>0</v>
      </c>
      <c r="P1181" s="241">
        <f ca="1">+IFERROR(INDEX('Hoja de Trabajo para listado'!$A$155:$Z$1048576,MATCH($A1181,'Hoja de Trabajo para listado'!$A$155:$A$1048576,0),MATCH((CUADRO!P$4&amp;$E1181),'Hoja de Trabajo para listado'!$A$151:$Z$151,0)),0)+IFERROR(INDEX('Hoja de Trabajo para listado'!$AB$155:$BA$1048576,MATCH($A1181,'Hoja de Trabajo para listado'!$AB$155:$AB$1048576,0),MATCH((CUADRO!P$4&amp;$E1181),'Hoja de Trabajo para listado'!$AB$151:$BA$151,0)),0)+IFERROR(INDEX('Hoja de Trabajo para listado'!$BC$155:$CB$1048576,MATCH($A1181,'Hoja de Trabajo para listado'!$BC$155:$BC$1048576,0),MATCH((CUADRO!P$4&amp;$E1181),'Hoja de Trabajo para listado'!$BC$151:$CB$151,0)),0)+IFERROR(INDEX('Hoja de Trabajo para listado'!$DE$153:$DG$274,MATCH($A1181,'Hoja de Trabajo para listado'!$DE$153:$DE$1048576,0),MATCH((CUADRO!P$4&amp;$E1181),'Hoja de Trabajo para listado'!$DE$151:$DG$151,0)),0)+IFERROR(INDEX('Hoja de Trabajo para listado'!$CD$155:$DC$1048576,MATCH($A1181,'Hoja de Trabajo para listado'!$CD$155:$CD$1048576,0),MATCH((CUADRO!P$4&amp;$E1181),'Hoja de Trabajo para listado'!$CD$151:$DC$151,0)),0)</f>
        <v>0</v>
      </c>
      <c r="Q1181" s="241">
        <f ca="1">+IFERROR(INDEX('Hoja de Trabajo para listado'!$A$155:$Z$1048576,MATCH($A1181,'Hoja de Trabajo para listado'!$A$155:$A$1048576,0),MATCH((CUADRO!Q$4&amp;$E1181),'Hoja de Trabajo para listado'!$A$151:$Z$151,0)),0)+IFERROR(INDEX('Hoja de Trabajo para listado'!$AB$155:$BA$1048576,MATCH($A1181,'Hoja de Trabajo para listado'!$AB$155:$AB$1048576,0),MATCH((CUADRO!Q$4&amp;$E1181),'Hoja de Trabajo para listado'!$AB$151:$BA$151,0)),0)+IFERROR(INDEX('Hoja de Trabajo para listado'!$BC$155:$CB$1048576,MATCH($A1181,'Hoja de Trabajo para listado'!$BC$155:$BC$1048576,0),MATCH((CUADRO!Q$4&amp;$E1181),'Hoja de Trabajo para listado'!$BC$151:$CB$151,0)),0)+IFERROR(INDEX('Hoja de Trabajo para listado'!$DE$153:$DG$274,MATCH($A1181,'Hoja de Trabajo para listado'!$DE$153:$DE$1048576,0),MATCH((CUADRO!Q$4&amp;$E1181),'Hoja de Trabajo para listado'!$DE$151:$DG$151,0)),0)+IFERROR(INDEX('Hoja de Trabajo para listado'!$CD$155:$DC$1048576,MATCH($A1181,'Hoja de Trabajo para listado'!$CD$155:$CD$1048576,0),MATCH((CUADRO!Q$4&amp;$E1181),'Hoja de Trabajo para listado'!$CD$151:$DC$151,0)),0)</f>
        <v>0</v>
      </c>
      <c r="R1181" s="241">
        <f t="shared" ca="1" si="43"/>
        <v>0</v>
      </c>
      <c r="S1181" s="241"/>
      <c r="T1181" s="241">
        <f ca="1">+T1182</f>
        <v>37781.18</v>
      </c>
      <c r="U1181" s="240">
        <f t="shared" si="44"/>
        <v>1</v>
      </c>
      <c r="V1181" s="327" t="str">
        <f>+VLOOKUP(A1181,bd_lista!$A$3:$E$592,5,FALSE)</f>
        <v>Órgano Ejecutivo</v>
      </c>
      <c r="W1181" s="403" t="str">
        <f>+V1181</f>
        <v>Órgano Ejecutivo</v>
      </c>
      <c r="X1181" s="240" t="str">
        <f>+A1181</f>
        <v>99 - 04</v>
      </c>
      <c r="Y1181" s="240" t="str">
        <f>+VLOOKUP(X1181,bd_lista!$A$3:$C$592,3,FALSE)</f>
        <v>Dirección General de Administración y Finanzas Territoriales</v>
      </c>
      <c r="Z1181" s="290" t="str">
        <f>+X1181</f>
        <v>99 - 04</v>
      </c>
      <c r="AA1181" s="244" t="str">
        <f>+Y1181</f>
        <v>Dirección General de Administración y Finanzas Territoriales</v>
      </c>
    </row>
    <row r="1182" spans="1:27" ht="15" customHeight="1">
      <c r="A1182" s="384" t="s">
        <v>544</v>
      </c>
      <c r="B1182" s="394"/>
      <c r="C1182" s="245" t="str">
        <f>+VLOOKUP(A1182,bd_lista!$A$3:$C$592,3,FALSE)</f>
        <v>Dirección General de Administración y Finanzas Territoriales</v>
      </c>
      <c r="D1182" s="396"/>
      <c r="E1182" s="327" t="s">
        <v>1304</v>
      </c>
      <c r="F1182" s="243">
        <f ca="1">+IFERROR(INDEX('Hoja de Trabajo para listado'!$A$155:$Z$1048576,MATCH($A1182,'Hoja de Trabajo para listado'!$A$155:$A$1048576,0),MATCH((CUADRO!F$4&amp;$E1182),'Hoja de Trabajo para listado'!$A$151:$Z$151,0)),0)+IFERROR(INDEX('Hoja de Trabajo para listado'!$AB$155:$BA$1048576,MATCH($A1182,'Hoja de Trabajo para listado'!$AB$155:$AB$1048576,0),MATCH((CUADRO!F$4&amp;$E1182),'Hoja de Trabajo para listado'!$AB$151:$BA$151,0)),0)+IFERROR(INDEX('Hoja de Trabajo para listado'!$BC$155:$CB$1048576,MATCH($A1182,'Hoja de Trabajo para listado'!$BC$155:$BC$1048576,0),MATCH((CUADRO!F$4&amp;$E1182),'Hoja de Trabajo para listado'!$BC$151:$CB$151,0)),0)+IFERROR(INDEX('Hoja de Trabajo para listado'!$DE$153:$DG$274,MATCH($A1182,'Hoja de Trabajo para listado'!$DE$153:$DE$1048576,0),MATCH((CUADRO!F$4&amp;$E1182),'Hoja de Trabajo para listado'!$DE$151:$DG$151,0)),0)+IFERROR(INDEX('Hoja de Trabajo para listado'!$CD$155:$DC$1048576,MATCH($A1182,'Hoja de Trabajo para listado'!$CD$155:$CD$1048576,0),MATCH((CUADRO!F$4&amp;$E1182),'Hoja de Trabajo para listado'!$CD$151:$DC$151,0)),0)</f>
        <v>0</v>
      </c>
      <c r="G1182" s="243">
        <f ca="1">+IFERROR(INDEX('Hoja de Trabajo para listado'!$A$155:$Z$1048576,MATCH($A1182,'Hoja de Trabajo para listado'!$A$155:$A$1048576,0),MATCH((CUADRO!G$4&amp;$E1182),'Hoja de Trabajo para listado'!$A$151:$Z$151,0)),0)+IFERROR(INDEX('Hoja de Trabajo para listado'!$AB$155:$BA$1048576,MATCH($A1182,'Hoja de Trabajo para listado'!$AB$155:$AB$1048576,0),MATCH((CUADRO!G$4&amp;$E1182),'Hoja de Trabajo para listado'!$AB$151:$BA$151,0)),0)+IFERROR(INDEX('Hoja de Trabajo para listado'!$BC$155:$CB$1048576,MATCH($A1182,'Hoja de Trabajo para listado'!$BC$155:$BC$1048576,0),MATCH((CUADRO!G$4&amp;$E1182),'Hoja de Trabajo para listado'!$BC$151:$CB$151,0)),0)+IFERROR(INDEX('Hoja de Trabajo para listado'!$DE$153:$DG$274,MATCH($A1182,'Hoja de Trabajo para listado'!$DE$153:$DE$1048576,0),MATCH((CUADRO!G$4&amp;$E1182),'Hoja de Trabajo para listado'!$DE$151:$DG$151,0)),0)+IFERROR(INDEX('Hoja de Trabajo para listado'!$CD$155:$DC$1048576,MATCH($A1182,'Hoja de Trabajo para listado'!$CD$155:$CD$1048576,0),MATCH((CUADRO!G$4&amp;$E1182),'Hoja de Trabajo para listado'!$CD$151:$DC$151,0)),0)</f>
        <v>0</v>
      </c>
      <c r="H1182" s="243">
        <f ca="1">+IFERROR(INDEX('Hoja de Trabajo para listado'!$A$155:$Z$1048576,MATCH($A1182,'Hoja de Trabajo para listado'!$A$155:$A$1048576,0),MATCH((CUADRO!H$4&amp;$E1182),'Hoja de Trabajo para listado'!$A$151:$Z$151,0)),0)+IFERROR(INDEX('Hoja de Trabajo para listado'!$AB$155:$BA$1048576,MATCH($A1182,'Hoja de Trabajo para listado'!$AB$155:$AB$1048576,0),MATCH((CUADRO!H$4&amp;$E1182),'Hoja de Trabajo para listado'!$AB$151:$BA$151,0)),0)+IFERROR(INDEX('Hoja de Trabajo para listado'!$BC$155:$CB$1048576,MATCH($A1182,'Hoja de Trabajo para listado'!$BC$155:$BC$1048576,0),MATCH((CUADRO!H$4&amp;$E1182),'Hoja de Trabajo para listado'!$BC$151:$CB$151,0)),0)+IFERROR(INDEX('Hoja de Trabajo para listado'!$DE$153:$DG$274,MATCH($A1182,'Hoja de Trabajo para listado'!$DE$153:$DE$1048576,0),MATCH((CUADRO!H$4&amp;$E1182),'Hoja de Trabajo para listado'!$DE$151:$DG$151,0)),0)+IFERROR(INDEX('Hoja de Trabajo para listado'!$CD$155:$DC$1048576,MATCH($A1182,'Hoja de Trabajo para listado'!$CD$155:$CD$1048576,0),MATCH((CUADRO!H$4&amp;$E1182),'Hoja de Trabajo para listado'!$CD$151:$DC$151,0)),0)</f>
        <v>0</v>
      </c>
      <c r="I1182" s="243">
        <f ca="1">+IFERROR(INDEX('Hoja de Trabajo para listado'!$A$155:$Z$1048576,MATCH($A1182,'Hoja de Trabajo para listado'!$A$155:$A$1048576,0),MATCH((CUADRO!I$4&amp;$E1182),'Hoja de Trabajo para listado'!$A$151:$Z$151,0)),0)+IFERROR(INDEX('Hoja de Trabajo para listado'!$AB$155:$BA$1048576,MATCH($A1182,'Hoja de Trabajo para listado'!$AB$155:$AB$1048576,0),MATCH((CUADRO!I$4&amp;$E1182),'Hoja de Trabajo para listado'!$AB$151:$BA$151,0)),0)+IFERROR(INDEX('Hoja de Trabajo para listado'!$BC$155:$CB$1048576,MATCH($A1182,'Hoja de Trabajo para listado'!$BC$155:$BC$1048576,0),MATCH((CUADRO!I$4&amp;$E1182),'Hoja de Trabajo para listado'!$BC$151:$CB$151,0)),0)+IFERROR(INDEX('Hoja de Trabajo para listado'!$DE$153:$DG$274,MATCH($A1182,'Hoja de Trabajo para listado'!$DE$153:$DE$1048576,0),MATCH((CUADRO!I$4&amp;$E1182),'Hoja de Trabajo para listado'!$DE$151:$DG$151,0)),0)+IFERROR(INDEX('Hoja de Trabajo para listado'!$CD$155:$DC$1048576,MATCH($A1182,'Hoja de Trabajo para listado'!$CD$155:$CD$1048576,0),MATCH((CUADRO!I$4&amp;$E1182),'Hoja de Trabajo para listado'!$CD$151:$DC$151,0)),0)</f>
        <v>0</v>
      </c>
      <c r="J1182" s="243">
        <f ca="1">+IFERROR(INDEX('Hoja de Trabajo para listado'!$A$155:$Z$1048576,MATCH($A1182,'Hoja de Trabajo para listado'!$A$155:$A$1048576,0),MATCH((CUADRO!J$4&amp;$E1182),'Hoja de Trabajo para listado'!$A$151:$Z$151,0)),0)+IFERROR(INDEX('Hoja de Trabajo para listado'!$AB$155:$BA$1048576,MATCH($A1182,'Hoja de Trabajo para listado'!$AB$155:$AB$1048576,0),MATCH((CUADRO!J$4&amp;$E1182),'Hoja de Trabajo para listado'!$AB$151:$BA$151,0)),0)+IFERROR(INDEX('Hoja de Trabajo para listado'!$BC$155:$CB$1048576,MATCH($A1182,'Hoja de Trabajo para listado'!$BC$155:$BC$1048576,0),MATCH((CUADRO!J$4&amp;$E1182),'Hoja de Trabajo para listado'!$BC$151:$CB$151,0)),0)+IFERROR(INDEX('Hoja de Trabajo para listado'!$DE$153:$DG$274,MATCH($A1182,'Hoja de Trabajo para listado'!$DE$153:$DE$1048576,0),MATCH((CUADRO!J$4&amp;$E1182),'Hoja de Trabajo para listado'!$DE$151:$DG$151,0)),0)+IFERROR(INDEX('Hoja de Trabajo para listado'!$CD$155:$DC$1048576,MATCH($A1182,'Hoja de Trabajo para listado'!$CD$155:$CD$1048576,0),MATCH((CUADRO!J$4&amp;$E1182),'Hoja de Trabajo para listado'!$CD$151:$DC$151,0)),0)</f>
        <v>0</v>
      </c>
      <c r="K1182" s="243">
        <f ca="1">+IFERROR(INDEX('Hoja de Trabajo para listado'!$A$155:$Z$1048576,MATCH($A1182,'Hoja de Trabajo para listado'!$A$155:$A$1048576,0),MATCH((CUADRO!K$4&amp;$E1182),'Hoja de Trabajo para listado'!$A$151:$Z$151,0)),0)+IFERROR(INDEX('Hoja de Trabajo para listado'!$AB$155:$BA$1048576,MATCH($A1182,'Hoja de Trabajo para listado'!$AB$155:$AB$1048576,0),MATCH((CUADRO!K$4&amp;$E1182),'Hoja de Trabajo para listado'!$AB$151:$BA$151,0)),0)+IFERROR(INDEX('Hoja de Trabajo para listado'!$BC$155:$CB$1048576,MATCH($A1182,'Hoja de Trabajo para listado'!$BC$155:$BC$1048576,0),MATCH((CUADRO!K$4&amp;$E1182),'Hoja de Trabajo para listado'!$BC$151:$CB$151,0)),0)+IFERROR(INDEX('Hoja de Trabajo para listado'!$DE$153:$DG$274,MATCH($A1182,'Hoja de Trabajo para listado'!$DE$153:$DE$1048576,0),MATCH((CUADRO!K$4&amp;$E1182),'Hoja de Trabajo para listado'!$DE$151:$DG$151,0)),0)+IFERROR(INDEX('Hoja de Trabajo para listado'!$CD$155:$DC$1048576,MATCH($A1182,'Hoja de Trabajo para listado'!$CD$155:$CD$1048576,0),MATCH((CUADRO!K$4&amp;$E1182),'Hoja de Trabajo para listado'!$CD$151:$DC$151,0)),0)</f>
        <v>0</v>
      </c>
      <c r="L1182" s="243">
        <f ca="1">+IFERROR(INDEX('Hoja de Trabajo para listado'!$A$155:$Z$1048576,MATCH($A1182,'Hoja de Trabajo para listado'!$A$155:$A$1048576,0),MATCH((CUADRO!L$4&amp;$E1182),'Hoja de Trabajo para listado'!$A$151:$Z$151,0)),0)+IFERROR(INDEX('Hoja de Trabajo para listado'!$AB$155:$BA$1048576,MATCH($A1182,'Hoja de Trabajo para listado'!$AB$155:$AB$1048576,0),MATCH((CUADRO!L$4&amp;$E1182),'Hoja de Trabajo para listado'!$AB$151:$BA$151,0)),0)+IFERROR(INDEX('Hoja de Trabajo para listado'!$BC$155:$CB$1048576,MATCH($A1182,'Hoja de Trabajo para listado'!$BC$155:$BC$1048576,0),MATCH((CUADRO!L$4&amp;$E1182),'Hoja de Trabajo para listado'!$BC$151:$CB$151,0)),0)+IFERROR(INDEX('Hoja de Trabajo para listado'!$DE$153:$DG$274,MATCH($A1182,'Hoja de Trabajo para listado'!$DE$153:$DE$1048576,0),MATCH((CUADRO!L$4&amp;$E1182),'Hoja de Trabajo para listado'!$DE$151:$DG$151,0)),0)+IFERROR(INDEX('Hoja de Trabajo para listado'!$CD$155:$DC$1048576,MATCH($A1182,'Hoja de Trabajo para listado'!$CD$155:$CD$1048576,0),MATCH((CUADRO!L$4&amp;$E1182),'Hoja de Trabajo para listado'!$CD$151:$DC$151,0)),0)</f>
        <v>0</v>
      </c>
      <c r="M1182" s="243">
        <f ca="1">+IFERROR(INDEX('Hoja de Trabajo para listado'!$A$155:$Z$1048576,MATCH($A1182,'Hoja de Trabajo para listado'!$A$155:$A$1048576,0),MATCH((CUADRO!M$4&amp;$E1182),'Hoja de Trabajo para listado'!$A$151:$Z$151,0)),0)+IFERROR(INDEX('Hoja de Trabajo para listado'!$AB$155:$BA$1048576,MATCH($A1182,'Hoja de Trabajo para listado'!$AB$155:$AB$1048576,0),MATCH((CUADRO!M$4&amp;$E1182),'Hoja de Trabajo para listado'!$AB$151:$BA$151,0)),0)+IFERROR(INDEX('Hoja de Trabajo para listado'!$BC$155:$CB$1048576,MATCH($A1182,'Hoja de Trabajo para listado'!$BC$155:$BC$1048576,0),MATCH((CUADRO!M$4&amp;$E1182),'Hoja de Trabajo para listado'!$BC$151:$CB$151,0)),0)+IFERROR(INDEX('Hoja de Trabajo para listado'!$DE$153:$DG$274,MATCH($A1182,'Hoja de Trabajo para listado'!$DE$153:$DE$1048576,0),MATCH((CUADRO!M$4&amp;$E1182),'Hoja de Trabajo para listado'!$DE$151:$DG$151,0)),0)+IFERROR(INDEX('Hoja de Trabajo para listado'!$CD$155:$DC$1048576,MATCH($A1182,'Hoja de Trabajo para listado'!$CD$155:$CD$1048576,0),MATCH((CUADRO!M$4&amp;$E1182),'Hoja de Trabajo para listado'!$CD$151:$DC$151,0)),0)</f>
        <v>0</v>
      </c>
      <c r="N1182" s="243">
        <f ca="1">+IFERROR(INDEX('Hoja de Trabajo para listado'!$A$155:$Z$1048576,MATCH($A1182,'Hoja de Trabajo para listado'!$A$155:$A$1048576,0),MATCH((CUADRO!N$4&amp;$E1182),'Hoja de Trabajo para listado'!$A$151:$Z$151,0)),0)+IFERROR(INDEX('Hoja de Trabajo para listado'!$AB$155:$BA$1048576,MATCH($A1182,'Hoja de Trabajo para listado'!$AB$155:$AB$1048576,0),MATCH((CUADRO!N$4&amp;$E1182),'Hoja de Trabajo para listado'!$AB$151:$BA$151,0)),0)+IFERROR(INDEX('Hoja de Trabajo para listado'!$BC$155:$CB$1048576,MATCH($A1182,'Hoja de Trabajo para listado'!$BC$155:$BC$1048576,0),MATCH((CUADRO!N$4&amp;$E1182),'Hoja de Trabajo para listado'!$BC$151:$CB$151,0)),0)+IFERROR(INDEX('Hoja de Trabajo para listado'!$DE$153:$DG$274,MATCH($A1182,'Hoja de Trabajo para listado'!$DE$153:$DE$1048576,0),MATCH((CUADRO!N$4&amp;$E1182),'Hoja de Trabajo para listado'!$DE$151:$DG$151,0)),0)+IFERROR(INDEX('Hoja de Trabajo para listado'!$CD$155:$DC$1048576,MATCH($A1182,'Hoja de Trabajo para listado'!$CD$155:$CD$1048576,0),MATCH((CUADRO!N$4&amp;$E1182),'Hoja de Trabajo para listado'!$CD$151:$DC$151,0)),0)</f>
        <v>0</v>
      </c>
      <c r="O1182" s="243">
        <f ca="1">+IFERROR(INDEX('Hoja de Trabajo para listado'!$A$155:$Z$1048576,MATCH($A1182,'Hoja de Trabajo para listado'!$A$155:$A$1048576,0),MATCH((CUADRO!O$4&amp;$E1182),'Hoja de Trabajo para listado'!$A$151:$Z$151,0)),0)+IFERROR(INDEX('Hoja de Trabajo para listado'!$AB$155:$BA$1048576,MATCH($A1182,'Hoja de Trabajo para listado'!$AB$155:$AB$1048576,0),MATCH((CUADRO!O$4&amp;$E1182),'Hoja de Trabajo para listado'!$AB$151:$BA$151,0)),0)+IFERROR(INDEX('Hoja de Trabajo para listado'!$BC$155:$CB$1048576,MATCH($A1182,'Hoja de Trabajo para listado'!$BC$155:$BC$1048576,0),MATCH((CUADRO!O$4&amp;$E1182),'Hoja de Trabajo para listado'!$BC$151:$CB$151,0)),0)+IFERROR(INDEX('Hoja de Trabajo para listado'!$DE$153:$DG$274,MATCH($A1182,'Hoja de Trabajo para listado'!$DE$153:$DE$1048576,0),MATCH((CUADRO!O$4&amp;$E1182),'Hoja de Trabajo para listado'!$DE$151:$DG$151,0)),0)+IFERROR(INDEX('Hoja de Trabajo para listado'!$CD$155:$DC$1048576,MATCH($A1182,'Hoja de Trabajo para listado'!$CD$155:$CD$1048576,0),MATCH((CUADRO!O$4&amp;$E1182),'Hoja de Trabajo para listado'!$CD$151:$DC$151,0)),0)</f>
        <v>0</v>
      </c>
      <c r="P1182" s="243">
        <f ca="1">+IFERROR(INDEX('Hoja de Trabajo para listado'!$A$155:$Z$1048576,MATCH($A1182,'Hoja de Trabajo para listado'!$A$155:$A$1048576,0),MATCH((CUADRO!P$4&amp;$E1182),'Hoja de Trabajo para listado'!$A$151:$Z$151,0)),0)+IFERROR(INDEX('Hoja de Trabajo para listado'!$AB$155:$BA$1048576,MATCH($A1182,'Hoja de Trabajo para listado'!$AB$155:$AB$1048576,0),MATCH((CUADRO!P$4&amp;$E1182),'Hoja de Trabajo para listado'!$AB$151:$BA$151,0)),0)+IFERROR(INDEX('Hoja de Trabajo para listado'!$BC$155:$CB$1048576,MATCH($A1182,'Hoja de Trabajo para listado'!$BC$155:$BC$1048576,0),MATCH((CUADRO!P$4&amp;$E1182),'Hoja de Trabajo para listado'!$BC$151:$CB$151,0)),0)+IFERROR(INDEX('Hoja de Trabajo para listado'!$DE$153:$DG$274,MATCH($A1182,'Hoja de Trabajo para listado'!$DE$153:$DE$1048576,0),MATCH((CUADRO!P$4&amp;$E1182),'Hoja de Trabajo para listado'!$DE$151:$DG$151,0)),0)+IFERROR(INDEX('Hoja de Trabajo para listado'!$CD$155:$DC$1048576,MATCH($A1182,'Hoja de Trabajo para listado'!$CD$155:$CD$1048576,0),MATCH((CUADRO!P$4&amp;$E1182),'Hoja de Trabajo para listado'!$CD$151:$DC$151,0)),0)</f>
        <v>37781.18</v>
      </c>
      <c r="Q1182" s="243">
        <f ca="1">+IFERROR(INDEX('Hoja de Trabajo para listado'!$A$155:$Z$1048576,MATCH($A1182,'Hoja de Trabajo para listado'!$A$155:$A$1048576,0),MATCH((CUADRO!Q$4&amp;$E1182),'Hoja de Trabajo para listado'!$A$151:$Z$151,0)),0)+IFERROR(INDEX('Hoja de Trabajo para listado'!$AB$155:$BA$1048576,MATCH($A1182,'Hoja de Trabajo para listado'!$AB$155:$AB$1048576,0),MATCH((CUADRO!Q$4&amp;$E1182),'Hoja de Trabajo para listado'!$AB$151:$BA$151,0)),0)+IFERROR(INDEX('Hoja de Trabajo para listado'!$BC$155:$CB$1048576,MATCH($A1182,'Hoja de Trabajo para listado'!$BC$155:$BC$1048576,0),MATCH((CUADRO!Q$4&amp;$E1182),'Hoja de Trabajo para listado'!$BC$151:$CB$151,0)),0)+IFERROR(INDEX('Hoja de Trabajo para listado'!$DE$153:$DG$274,MATCH($A1182,'Hoja de Trabajo para listado'!$DE$153:$DE$1048576,0),MATCH((CUADRO!Q$4&amp;$E1182),'Hoja de Trabajo para listado'!$DE$151:$DG$151,0)),0)+IFERROR(INDEX('Hoja de Trabajo para listado'!$CD$155:$DC$1048576,MATCH($A1182,'Hoja de Trabajo para listado'!$CD$155:$CD$1048576,0),MATCH((CUADRO!Q$4&amp;$E1182),'Hoja de Trabajo para listado'!$CD$151:$DC$151,0)),0)</f>
        <v>0</v>
      </c>
      <c r="R1182" s="243">
        <f t="shared" ca="1" si="43"/>
        <v>37781.18</v>
      </c>
      <c r="S1182" s="243">
        <f ca="1">+R1181+R1182</f>
        <v>37781.18</v>
      </c>
      <c r="T1182" s="241">
        <f ca="1">+S1182</f>
        <v>37781.18</v>
      </c>
      <c r="U1182" s="240">
        <f t="shared" si="44"/>
        <v>2</v>
      </c>
      <c r="V1182" s="327" t="str">
        <f>+VLOOKUP(A1182,bd_lista!$A$3:$E$592,5,FALSE)</f>
        <v>Órgano Ejecutivo</v>
      </c>
      <c r="W1182" s="398"/>
      <c r="X1182" s="240" t="str">
        <f>+A1182</f>
        <v>99 - 04</v>
      </c>
      <c r="Y1182" s="240" t="str">
        <f>+VLOOKUP(X1182,bd_lista!$A$3:$C$592,3,FALSE)</f>
        <v>Dirección General de Administración y Finanzas Territoriales</v>
      </c>
      <c r="Z1182" s="288"/>
      <c r="AA1182" s="244"/>
    </row>
    <row r="1183" spans="1:27">
      <c r="A1183" s="389"/>
      <c r="C1183" s="389"/>
      <c r="D1183" s="330"/>
    </row>
  </sheetData>
  <autoFilter ref="A4:AA1182" xr:uid="{E5FFFC49-AB01-4026-894C-A597054DDD30}">
    <filterColumn colId="19">
      <filters>
        <filter val="1,100,000.00"/>
        <filter val="1,131,971.43"/>
        <filter val="1,273.75"/>
        <filter val="1,457,335.96"/>
        <filter val="1,551,609.23"/>
        <filter val="1,624,558.83"/>
        <filter val="1,636,759.87"/>
        <filter val="1,715,549.22"/>
        <filter val="1,953,203.00"/>
        <filter val="10,141.90"/>
        <filter val="103,464.02"/>
        <filter val="104,459.20"/>
        <filter val="105,769.22"/>
        <filter val="106,945.57"/>
        <filter val="11,024.31"/>
        <filter val="11,589,123.76"/>
        <filter val="113,037,382.25"/>
        <filter val="118,305.97"/>
        <filter val="12,052,736.37"/>
        <filter val="12,418.29"/>
        <filter val="12,828.60"/>
        <filter val="121,208,211.17"/>
        <filter val="123,295.48"/>
        <filter val="125,483,325.39"/>
        <filter val="13,222.66"/>
        <filter val="13,432.06"/>
        <filter val="131,393,658.15"/>
        <filter val="138.00"/>
        <filter val="15,411,749.68"/>
        <filter val="152,086.65"/>
        <filter val="159,087.54"/>
        <filter val="16,341,688.46"/>
        <filter val="164,279.56"/>
        <filter val="173,086,802.43"/>
        <filter val="18,785.51"/>
        <filter val="19.50"/>
        <filter val="196,690.55"/>
        <filter val="2,005.00"/>
        <filter val="2,018,177.79"/>
        <filter val="2,123.00"/>
        <filter val="2,168,294.66"/>
        <filter val="2,261.95"/>
        <filter val="2,359.00"/>
        <filter val="2,376,002,654.17"/>
        <filter val="2,391,807.00"/>
        <filter val="2,392,762,544.85"/>
        <filter val="2,633,871.35"/>
        <filter val="2,920,221.45"/>
        <filter val="201.04"/>
        <filter val="208,396.75"/>
        <filter val="208.86"/>
        <filter val="209,173.09"/>
        <filter val="216,257,254.69"/>
        <filter val="22,947.17"/>
        <filter val="24,350,704.75"/>
        <filter val="24,461.00"/>
        <filter val="245,276.24"/>
        <filter val="250,000.00"/>
        <filter val="26,993,279.22"/>
        <filter val="265,225.58"/>
        <filter val="266,230.69"/>
        <filter val="28,170,691.63"/>
        <filter val="3,337.50"/>
        <filter val="3,574,204.14"/>
        <filter val="3,754,884.81"/>
        <filter val="308,271.18"/>
        <filter val="31,363,446.92"/>
        <filter val="322,105.17"/>
        <filter val="332,799,215.83"/>
        <filter val="34,355.51"/>
        <filter val="343,610.00"/>
        <filter val="36,073,873.90"/>
        <filter val="37,781.18"/>
        <filter val="38,599.30"/>
        <filter val="39,522.93"/>
        <filter val="4,044.99"/>
        <filter val="4,132,950.72"/>
        <filter val="4,188.00"/>
        <filter val="4,202,567.50"/>
        <filter val="4,268,305.90"/>
        <filter val="4,390,841.48"/>
        <filter val="4,413.16"/>
        <filter val="4,481.85"/>
        <filter val="4,550,946,261.62"/>
        <filter val="4,813,517.00"/>
        <filter val="417,709.85"/>
        <filter val="426.67"/>
        <filter val="431,892,945.90"/>
        <filter val="44,658.76"/>
        <filter val="48,074,338.21"/>
        <filter val="499,432.60"/>
        <filter val="5,180.93"/>
        <filter val="5,555.56"/>
        <filter val="5,658,198.46"/>
        <filter val="5,878,223.70"/>
        <filter val="507,264.35"/>
        <filter val="522,740.44"/>
        <filter val="527,114.42"/>
        <filter val="547,069.14"/>
        <filter val="566.45"/>
        <filter val="58,199,137.55"/>
        <filter val="58,866.00"/>
        <filter val="6,108.51"/>
        <filter val="6,414,294.65"/>
        <filter val="6,770,377.84"/>
        <filter val="6,960.00"/>
        <filter val="66,385.66"/>
        <filter val="669,038.86"/>
        <filter val="7,027.06"/>
        <filter val="7,031.25"/>
        <filter val="7,145,834.00"/>
        <filter val="7,403,295.34"/>
        <filter val="7,899,027.80"/>
        <filter val="7,926,352.17"/>
        <filter val="725,000.00"/>
        <filter val="741,175,205.62"/>
        <filter val="79,231,268.38"/>
        <filter val="8,542.99"/>
        <filter val="87.00"/>
        <filter val="9,958,519.74"/>
        <filter val="903,885.69"/>
        <filter val="95,113,240.49"/>
        <filter val="97,533.48"/>
      </filters>
    </filterColumn>
    <filterColumn colId="21">
      <filters>
        <filter val="Empresas Nacionales"/>
        <filter val="Instituciones Descentralizadas"/>
        <filter val="Órgano Ejecutivo"/>
      </filters>
    </filterColumn>
  </autoFilter>
  <sortState xmlns:xlrd2="http://schemas.microsoft.com/office/spreadsheetml/2017/richdata2" ref="A5:AA1182">
    <sortCondition ref="A5:A1182"/>
  </sortState>
  <mergeCells count="1767">
    <mergeCell ref="W1179:W1180"/>
    <mergeCell ref="W1181:W1182"/>
    <mergeCell ref="W1145:W1146"/>
    <mergeCell ref="W1147:W1148"/>
    <mergeCell ref="W1149:W1150"/>
    <mergeCell ref="W1151:W1152"/>
    <mergeCell ref="W1153:W1154"/>
    <mergeCell ref="W1155:W1156"/>
    <mergeCell ref="W1157:W1158"/>
    <mergeCell ref="W1159:W1160"/>
    <mergeCell ref="W1161:W1162"/>
    <mergeCell ref="W1163:W1164"/>
    <mergeCell ref="W1165:W1166"/>
    <mergeCell ref="W1167:W1168"/>
    <mergeCell ref="W1169:W1170"/>
    <mergeCell ref="W1171:W1172"/>
    <mergeCell ref="W1173:W1174"/>
    <mergeCell ref="W1175:W1176"/>
    <mergeCell ref="W1177:W1178"/>
    <mergeCell ref="D1161:D1162"/>
    <mergeCell ref="D1163:D1164"/>
    <mergeCell ref="D1165:D1166"/>
    <mergeCell ref="D1167:D1168"/>
    <mergeCell ref="D1169:D1170"/>
    <mergeCell ref="D1171:D1172"/>
    <mergeCell ref="D1173:D1174"/>
    <mergeCell ref="D1175:D1176"/>
    <mergeCell ref="D1177:D1178"/>
    <mergeCell ref="D1179:D1180"/>
    <mergeCell ref="D1181:D1182"/>
    <mergeCell ref="W5:W6"/>
    <mergeCell ref="W7:W8"/>
    <mergeCell ref="W9:W10"/>
    <mergeCell ref="W11:W12"/>
    <mergeCell ref="W13:W14"/>
    <mergeCell ref="W15:W16"/>
    <mergeCell ref="W17:W18"/>
    <mergeCell ref="W19:W20"/>
    <mergeCell ref="W21:W22"/>
    <mergeCell ref="W23:W24"/>
    <mergeCell ref="W25:W26"/>
    <mergeCell ref="W27:W28"/>
    <mergeCell ref="W33:W34"/>
    <mergeCell ref="W35:W36"/>
    <mergeCell ref="W37:W38"/>
    <mergeCell ref="W39:W40"/>
    <mergeCell ref="W41:W42"/>
    <mergeCell ref="W43:W44"/>
    <mergeCell ref="W45:W46"/>
    <mergeCell ref="W1141:W1142"/>
    <mergeCell ref="W1143:W1144"/>
    <mergeCell ref="B1175:B1176"/>
    <mergeCell ref="B1177:B1178"/>
    <mergeCell ref="B1179:B1180"/>
    <mergeCell ref="B1181:B1182"/>
    <mergeCell ref="D7:D8"/>
    <mergeCell ref="D9:D10"/>
    <mergeCell ref="D11:D12"/>
    <mergeCell ref="D13:D14"/>
    <mergeCell ref="D15:D16"/>
    <mergeCell ref="D17:D18"/>
    <mergeCell ref="D19:D20"/>
    <mergeCell ref="D21:D22"/>
    <mergeCell ref="D23:D24"/>
    <mergeCell ref="D25:D26"/>
    <mergeCell ref="D27:D28"/>
    <mergeCell ref="D33:D34"/>
    <mergeCell ref="D35:D36"/>
    <mergeCell ref="D37:D38"/>
    <mergeCell ref="D39:D40"/>
    <mergeCell ref="D41:D42"/>
    <mergeCell ref="D43:D44"/>
    <mergeCell ref="D45:D46"/>
    <mergeCell ref="D1141:D1142"/>
    <mergeCell ref="D1143:D1144"/>
    <mergeCell ref="D1145:D1146"/>
    <mergeCell ref="D1147:D1148"/>
    <mergeCell ref="D1149:D1150"/>
    <mergeCell ref="D1151:D1152"/>
    <mergeCell ref="D1153:D1154"/>
    <mergeCell ref="D1155:D1156"/>
    <mergeCell ref="D1157:D1158"/>
    <mergeCell ref="D1159:D1160"/>
    <mergeCell ref="B1141:B1142"/>
    <mergeCell ref="B1143:B1144"/>
    <mergeCell ref="B1145:B1146"/>
    <mergeCell ref="B1147:B1148"/>
    <mergeCell ref="B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5:B6"/>
    <mergeCell ref="D5:D6"/>
    <mergeCell ref="B7:B8"/>
    <mergeCell ref="B9:B10"/>
    <mergeCell ref="B11:B12"/>
    <mergeCell ref="B13:B14"/>
    <mergeCell ref="B15:B16"/>
    <mergeCell ref="B17:B18"/>
    <mergeCell ref="B19:B20"/>
    <mergeCell ref="B21:B22"/>
    <mergeCell ref="B23:B24"/>
    <mergeCell ref="B25:B26"/>
    <mergeCell ref="B27:B28"/>
    <mergeCell ref="B33:B34"/>
    <mergeCell ref="B35:B36"/>
    <mergeCell ref="B37:B38"/>
    <mergeCell ref="B39:B40"/>
    <mergeCell ref="W1133:W1134"/>
    <mergeCell ref="W1135:W1136"/>
    <mergeCell ref="W1137:W1138"/>
    <mergeCell ref="W1139:W1140"/>
    <mergeCell ref="W1121:W1122"/>
    <mergeCell ref="W1123:W1124"/>
    <mergeCell ref="W1125:W1126"/>
    <mergeCell ref="W1127:W1128"/>
    <mergeCell ref="W1129:W1130"/>
    <mergeCell ref="W1131:W1132"/>
    <mergeCell ref="W1109:W1110"/>
    <mergeCell ref="W1111:W1112"/>
    <mergeCell ref="W1113:W1114"/>
    <mergeCell ref="W1115:W1116"/>
    <mergeCell ref="W1117:W1118"/>
    <mergeCell ref="W1119:W1120"/>
    <mergeCell ref="W1097:W1098"/>
    <mergeCell ref="W1099:W1100"/>
    <mergeCell ref="W1101:W1102"/>
    <mergeCell ref="W1103:W1104"/>
    <mergeCell ref="W1105:W1106"/>
    <mergeCell ref="W1107:W1108"/>
    <mergeCell ref="W1085:W1086"/>
    <mergeCell ref="W1087:W1088"/>
    <mergeCell ref="W1089:W1090"/>
    <mergeCell ref="W1091:W1092"/>
    <mergeCell ref="W1093:W1094"/>
    <mergeCell ref="W1095:W1096"/>
    <mergeCell ref="W1073:W1074"/>
    <mergeCell ref="W1075:W1076"/>
    <mergeCell ref="W1077:W1078"/>
    <mergeCell ref="W1079:W1080"/>
    <mergeCell ref="W1081:W1082"/>
    <mergeCell ref="W1083:W1084"/>
    <mergeCell ref="W1061:W1062"/>
    <mergeCell ref="W1063:W1064"/>
    <mergeCell ref="W1065:W1066"/>
    <mergeCell ref="W1067:W1068"/>
    <mergeCell ref="W1069:W1070"/>
    <mergeCell ref="W1071:W1072"/>
    <mergeCell ref="W1049:W1050"/>
    <mergeCell ref="W1051:W1052"/>
    <mergeCell ref="W1053:W1054"/>
    <mergeCell ref="W1055:W1056"/>
    <mergeCell ref="W1057:W1058"/>
    <mergeCell ref="W1059:W1060"/>
    <mergeCell ref="W1037:W1038"/>
    <mergeCell ref="W1039:W1040"/>
    <mergeCell ref="W1041:W1042"/>
    <mergeCell ref="W1043:W1044"/>
    <mergeCell ref="W1045:W1046"/>
    <mergeCell ref="W1047:W1048"/>
    <mergeCell ref="W1025:W1026"/>
    <mergeCell ref="W1027:W1028"/>
    <mergeCell ref="W1029:W1030"/>
    <mergeCell ref="W1031:W1032"/>
    <mergeCell ref="W1033:W1034"/>
    <mergeCell ref="W1035:W1036"/>
    <mergeCell ref="W1013:W1014"/>
    <mergeCell ref="W1015:W1016"/>
    <mergeCell ref="W1017:W1018"/>
    <mergeCell ref="W1019:W1020"/>
    <mergeCell ref="W1021:W1022"/>
    <mergeCell ref="W1023:W1024"/>
    <mergeCell ref="W1001:W1002"/>
    <mergeCell ref="W1003:W1004"/>
    <mergeCell ref="W1005:W1006"/>
    <mergeCell ref="W1007:W1008"/>
    <mergeCell ref="W1009:W1010"/>
    <mergeCell ref="W1011:W1012"/>
    <mergeCell ref="W989:W990"/>
    <mergeCell ref="W991:W992"/>
    <mergeCell ref="W993:W994"/>
    <mergeCell ref="W995:W996"/>
    <mergeCell ref="W997:W998"/>
    <mergeCell ref="W999:W1000"/>
    <mergeCell ref="W977:W978"/>
    <mergeCell ref="W979:W980"/>
    <mergeCell ref="W981:W982"/>
    <mergeCell ref="W983:W984"/>
    <mergeCell ref="W985:W986"/>
    <mergeCell ref="W987:W988"/>
    <mergeCell ref="W965:W966"/>
    <mergeCell ref="W967:W968"/>
    <mergeCell ref="W969:W970"/>
    <mergeCell ref="W971:W972"/>
    <mergeCell ref="W973:W974"/>
    <mergeCell ref="W975:W976"/>
    <mergeCell ref="W953:W954"/>
    <mergeCell ref="W955:W956"/>
    <mergeCell ref="W957:W958"/>
    <mergeCell ref="W959:W960"/>
    <mergeCell ref="W961:W962"/>
    <mergeCell ref="W963:W964"/>
    <mergeCell ref="W941:W942"/>
    <mergeCell ref="W943:W944"/>
    <mergeCell ref="W945:W946"/>
    <mergeCell ref="W947:W948"/>
    <mergeCell ref="W949:W950"/>
    <mergeCell ref="W951:W952"/>
    <mergeCell ref="W929:W930"/>
    <mergeCell ref="W931:W932"/>
    <mergeCell ref="W933:W934"/>
    <mergeCell ref="W935:W936"/>
    <mergeCell ref="W937:W938"/>
    <mergeCell ref="W939:W940"/>
    <mergeCell ref="W917:W918"/>
    <mergeCell ref="W919:W920"/>
    <mergeCell ref="W921:W922"/>
    <mergeCell ref="W923:W924"/>
    <mergeCell ref="W925:W926"/>
    <mergeCell ref="W927:W928"/>
    <mergeCell ref="W905:W906"/>
    <mergeCell ref="W907:W908"/>
    <mergeCell ref="W909:W910"/>
    <mergeCell ref="W911:W912"/>
    <mergeCell ref="W913:W914"/>
    <mergeCell ref="W915:W916"/>
    <mergeCell ref="W893:W894"/>
    <mergeCell ref="W895:W896"/>
    <mergeCell ref="W897:W898"/>
    <mergeCell ref="W899:W900"/>
    <mergeCell ref="W901:W902"/>
    <mergeCell ref="W903:W904"/>
    <mergeCell ref="W881:W882"/>
    <mergeCell ref="W883:W884"/>
    <mergeCell ref="W885:W886"/>
    <mergeCell ref="W887:W888"/>
    <mergeCell ref="W889:W890"/>
    <mergeCell ref="W891:W892"/>
    <mergeCell ref="W869:W870"/>
    <mergeCell ref="W871:W872"/>
    <mergeCell ref="W873:W874"/>
    <mergeCell ref="W875:W876"/>
    <mergeCell ref="W877:W878"/>
    <mergeCell ref="W879:W880"/>
    <mergeCell ref="W857:W858"/>
    <mergeCell ref="W859:W860"/>
    <mergeCell ref="W861:W862"/>
    <mergeCell ref="W863:W864"/>
    <mergeCell ref="W865:W866"/>
    <mergeCell ref="W867:W868"/>
    <mergeCell ref="W845:W846"/>
    <mergeCell ref="W847:W848"/>
    <mergeCell ref="W849:W850"/>
    <mergeCell ref="W851:W852"/>
    <mergeCell ref="W853:W854"/>
    <mergeCell ref="W855:W856"/>
    <mergeCell ref="W833:W834"/>
    <mergeCell ref="W835:W836"/>
    <mergeCell ref="W837:W838"/>
    <mergeCell ref="W839:W840"/>
    <mergeCell ref="W841:W842"/>
    <mergeCell ref="W843:W844"/>
    <mergeCell ref="W821:W822"/>
    <mergeCell ref="W823:W824"/>
    <mergeCell ref="W825:W826"/>
    <mergeCell ref="W827:W828"/>
    <mergeCell ref="W829:W830"/>
    <mergeCell ref="W831:W832"/>
    <mergeCell ref="W809:W810"/>
    <mergeCell ref="W811:W812"/>
    <mergeCell ref="W813:W814"/>
    <mergeCell ref="W815:W816"/>
    <mergeCell ref="W817:W818"/>
    <mergeCell ref="W819:W820"/>
    <mergeCell ref="W797:W798"/>
    <mergeCell ref="W799:W800"/>
    <mergeCell ref="W801:W802"/>
    <mergeCell ref="W803:W804"/>
    <mergeCell ref="W805:W806"/>
    <mergeCell ref="W807:W808"/>
    <mergeCell ref="W785:W786"/>
    <mergeCell ref="W787:W788"/>
    <mergeCell ref="W789:W790"/>
    <mergeCell ref="W791:W792"/>
    <mergeCell ref="W793:W794"/>
    <mergeCell ref="W795:W796"/>
    <mergeCell ref="W773:W774"/>
    <mergeCell ref="W775:W776"/>
    <mergeCell ref="W777:W778"/>
    <mergeCell ref="W779:W780"/>
    <mergeCell ref="W781:W782"/>
    <mergeCell ref="W783:W784"/>
    <mergeCell ref="W761:W762"/>
    <mergeCell ref="W763:W764"/>
    <mergeCell ref="W765:W766"/>
    <mergeCell ref="W767:W768"/>
    <mergeCell ref="W769:W770"/>
    <mergeCell ref="W771:W772"/>
    <mergeCell ref="W749:W750"/>
    <mergeCell ref="W751:W752"/>
    <mergeCell ref="W753:W754"/>
    <mergeCell ref="W755:W756"/>
    <mergeCell ref="W757:W758"/>
    <mergeCell ref="W759:W760"/>
    <mergeCell ref="W737:W738"/>
    <mergeCell ref="W739:W740"/>
    <mergeCell ref="W741:W742"/>
    <mergeCell ref="W743:W744"/>
    <mergeCell ref="W745:W746"/>
    <mergeCell ref="W747:W748"/>
    <mergeCell ref="W725:W726"/>
    <mergeCell ref="W727:W728"/>
    <mergeCell ref="W729:W730"/>
    <mergeCell ref="W731:W732"/>
    <mergeCell ref="W733:W734"/>
    <mergeCell ref="W735:W736"/>
    <mergeCell ref="W713:W714"/>
    <mergeCell ref="W715:W716"/>
    <mergeCell ref="W717:W718"/>
    <mergeCell ref="W719:W720"/>
    <mergeCell ref="W721:W722"/>
    <mergeCell ref="W723:W724"/>
    <mergeCell ref="W701:W702"/>
    <mergeCell ref="W703:W704"/>
    <mergeCell ref="W705:W706"/>
    <mergeCell ref="W707:W708"/>
    <mergeCell ref="W709:W710"/>
    <mergeCell ref="W711:W712"/>
    <mergeCell ref="W689:W690"/>
    <mergeCell ref="W691:W692"/>
    <mergeCell ref="W693:W694"/>
    <mergeCell ref="W695:W696"/>
    <mergeCell ref="W697:W698"/>
    <mergeCell ref="W699:W700"/>
    <mergeCell ref="W677:W678"/>
    <mergeCell ref="W679:W680"/>
    <mergeCell ref="W681:W682"/>
    <mergeCell ref="W683:W684"/>
    <mergeCell ref="W685:W686"/>
    <mergeCell ref="W687:W688"/>
    <mergeCell ref="W665:W666"/>
    <mergeCell ref="W667:W668"/>
    <mergeCell ref="W669:W670"/>
    <mergeCell ref="W671:W672"/>
    <mergeCell ref="W673:W674"/>
    <mergeCell ref="W675:W676"/>
    <mergeCell ref="W653:W654"/>
    <mergeCell ref="W655:W656"/>
    <mergeCell ref="W657:W658"/>
    <mergeCell ref="W659:W660"/>
    <mergeCell ref="W661:W662"/>
    <mergeCell ref="W663:W664"/>
    <mergeCell ref="W641:W642"/>
    <mergeCell ref="W643:W644"/>
    <mergeCell ref="W645:W646"/>
    <mergeCell ref="W647:W648"/>
    <mergeCell ref="W649:W650"/>
    <mergeCell ref="W651:W652"/>
    <mergeCell ref="W629:W630"/>
    <mergeCell ref="W631:W632"/>
    <mergeCell ref="W633:W634"/>
    <mergeCell ref="W635:W636"/>
    <mergeCell ref="W637:W638"/>
    <mergeCell ref="W639:W640"/>
    <mergeCell ref="W617:W618"/>
    <mergeCell ref="W619:W620"/>
    <mergeCell ref="W621:W622"/>
    <mergeCell ref="W623:W624"/>
    <mergeCell ref="W625:W626"/>
    <mergeCell ref="W627:W628"/>
    <mergeCell ref="W605:W606"/>
    <mergeCell ref="W607:W608"/>
    <mergeCell ref="W609:W610"/>
    <mergeCell ref="W611:W612"/>
    <mergeCell ref="W613:W614"/>
    <mergeCell ref="W615:W616"/>
    <mergeCell ref="W593:W594"/>
    <mergeCell ref="W595:W596"/>
    <mergeCell ref="W597:W598"/>
    <mergeCell ref="W599:W600"/>
    <mergeCell ref="W601:W602"/>
    <mergeCell ref="W603:W604"/>
    <mergeCell ref="W581:W582"/>
    <mergeCell ref="W583:W584"/>
    <mergeCell ref="W585:W586"/>
    <mergeCell ref="W587:W588"/>
    <mergeCell ref="W589:W590"/>
    <mergeCell ref="W591:W592"/>
    <mergeCell ref="W569:W570"/>
    <mergeCell ref="W571:W572"/>
    <mergeCell ref="W573:W574"/>
    <mergeCell ref="W575:W576"/>
    <mergeCell ref="W577:W578"/>
    <mergeCell ref="W579:W580"/>
    <mergeCell ref="W557:W558"/>
    <mergeCell ref="W559:W560"/>
    <mergeCell ref="W561:W562"/>
    <mergeCell ref="W563:W564"/>
    <mergeCell ref="W565:W566"/>
    <mergeCell ref="W567:W568"/>
    <mergeCell ref="W545:W546"/>
    <mergeCell ref="W547:W548"/>
    <mergeCell ref="W549:W550"/>
    <mergeCell ref="W551:W552"/>
    <mergeCell ref="W553:W554"/>
    <mergeCell ref="W555:W556"/>
    <mergeCell ref="W533:W534"/>
    <mergeCell ref="W535:W536"/>
    <mergeCell ref="W537:W538"/>
    <mergeCell ref="W539:W540"/>
    <mergeCell ref="W541:W542"/>
    <mergeCell ref="W543:W544"/>
    <mergeCell ref="W521:W522"/>
    <mergeCell ref="W523:W524"/>
    <mergeCell ref="W525:W526"/>
    <mergeCell ref="W527:W528"/>
    <mergeCell ref="W529:W530"/>
    <mergeCell ref="W531:W532"/>
    <mergeCell ref="W509:W510"/>
    <mergeCell ref="W511:W512"/>
    <mergeCell ref="W513:W514"/>
    <mergeCell ref="W515:W516"/>
    <mergeCell ref="W517:W518"/>
    <mergeCell ref="W519:W520"/>
    <mergeCell ref="W497:W498"/>
    <mergeCell ref="W499:W500"/>
    <mergeCell ref="W501:W502"/>
    <mergeCell ref="W503:W504"/>
    <mergeCell ref="W505:W506"/>
    <mergeCell ref="W507:W508"/>
    <mergeCell ref="W485:W486"/>
    <mergeCell ref="W487:W488"/>
    <mergeCell ref="W489:W490"/>
    <mergeCell ref="W491:W492"/>
    <mergeCell ref="W493:W494"/>
    <mergeCell ref="W495:W496"/>
    <mergeCell ref="W473:W474"/>
    <mergeCell ref="W475:W476"/>
    <mergeCell ref="W477:W478"/>
    <mergeCell ref="W479:W480"/>
    <mergeCell ref="W481:W482"/>
    <mergeCell ref="W483:W484"/>
    <mergeCell ref="W461:W462"/>
    <mergeCell ref="W463:W464"/>
    <mergeCell ref="W465:W466"/>
    <mergeCell ref="W467:W468"/>
    <mergeCell ref="W469:W470"/>
    <mergeCell ref="W471:W472"/>
    <mergeCell ref="W449:W450"/>
    <mergeCell ref="W451:W452"/>
    <mergeCell ref="W453:W454"/>
    <mergeCell ref="W455:W456"/>
    <mergeCell ref="W457:W458"/>
    <mergeCell ref="W459:W460"/>
    <mergeCell ref="W437:W438"/>
    <mergeCell ref="W439:W440"/>
    <mergeCell ref="W441:W442"/>
    <mergeCell ref="W443:W444"/>
    <mergeCell ref="W445:W446"/>
    <mergeCell ref="W447:W448"/>
    <mergeCell ref="W425:W426"/>
    <mergeCell ref="W427:W428"/>
    <mergeCell ref="W429:W430"/>
    <mergeCell ref="W431:W432"/>
    <mergeCell ref="W433:W434"/>
    <mergeCell ref="W435:W436"/>
    <mergeCell ref="W413:W414"/>
    <mergeCell ref="W415:W416"/>
    <mergeCell ref="W417:W418"/>
    <mergeCell ref="W419:W420"/>
    <mergeCell ref="W421:W422"/>
    <mergeCell ref="W423:W424"/>
    <mergeCell ref="W401:W402"/>
    <mergeCell ref="W403:W404"/>
    <mergeCell ref="W405:W406"/>
    <mergeCell ref="W407:W408"/>
    <mergeCell ref="W409:W410"/>
    <mergeCell ref="W411:W412"/>
    <mergeCell ref="W389:W390"/>
    <mergeCell ref="W391:W392"/>
    <mergeCell ref="W393:W394"/>
    <mergeCell ref="W395:W396"/>
    <mergeCell ref="W397:W398"/>
    <mergeCell ref="W399:W400"/>
    <mergeCell ref="W375:W376"/>
    <mergeCell ref="W377:W378"/>
    <mergeCell ref="W381:W382"/>
    <mergeCell ref="W383:W384"/>
    <mergeCell ref="W385:W386"/>
    <mergeCell ref="W387:W388"/>
    <mergeCell ref="W379:W380"/>
    <mergeCell ref="W363:W364"/>
    <mergeCell ref="W365:W366"/>
    <mergeCell ref="W367:W368"/>
    <mergeCell ref="W369:W370"/>
    <mergeCell ref="W371:W372"/>
    <mergeCell ref="W373:W374"/>
    <mergeCell ref="W351:W352"/>
    <mergeCell ref="W353:W354"/>
    <mergeCell ref="W355:W356"/>
    <mergeCell ref="W357:W358"/>
    <mergeCell ref="W359:W360"/>
    <mergeCell ref="W361:W362"/>
    <mergeCell ref="W339:W340"/>
    <mergeCell ref="W341:W342"/>
    <mergeCell ref="W343:W344"/>
    <mergeCell ref="W345:W346"/>
    <mergeCell ref="W347:W348"/>
    <mergeCell ref="W349:W350"/>
    <mergeCell ref="W327:W328"/>
    <mergeCell ref="W329:W330"/>
    <mergeCell ref="W331:W332"/>
    <mergeCell ref="W333:W334"/>
    <mergeCell ref="W335:W336"/>
    <mergeCell ref="W337:W338"/>
    <mergeCell ref="W315:W316"/>
    <mergeCell ref="W317:W318"/>
    <mergeCell ref="W319:W320"/>
    <mergeCell ref="W321:W322"/>
    <mergeCell ref="W323:W324"/>
    <mergeCell ref="W325:W326"/>
    <mergeCell ref="W303:W304"/>
    <mergeCell ref="W305:W306"/>
    <mergeCell ref="W307:W308"/>
    <mergeCell ref="W309:W310"/>
    <mergeCell ref="W311:W312"/>
    <mergeCell ref="W313:W314"/>
    <mergeCell ref="W291:W292"/>
    <mergeCell ref="W293:W294"/>
    <mergeCell ref="W295:W296"/>
    <mergeCell ref="W297:W298"/>
    <mergeCell ref="W299:W300"/>
    <mergeCell ref="W301:W302"/>
    <mergeCell ref="W277:W278"/>
    <mergeCell ref="W279:W280"/>
    <mergeCell ref="W281:W282"/>
    <mergeCell ref="W283:W284"/>
    <mergeCell ref="W287:W288"/>
    <mergeCell ref="W289:W290"/>
    <mergeCell ref="W265:W266"/>
    <mergeCell ref="W267:W268"/>
    <mergeCell ref="W269:W270"/>
    <mergeCell ref="W271:W272"/>
    <mergeCell ref="W273:W274"/>
    <mergeCell ref="W275:W276"/>
    <mergeCell ref="W285:W286"/>
    <mergeCell ref="W253:W254"/>
    <mergeCell ref="W255:W256"/>
    <mergeCell ref="W257:W258"/>
    <mergeCell ref="W259:W260"/>
    <mergeCell ref="W261:W262"/>
    <mergeCell ref="W263:W264"/>
    <mergeCell ref="W241:W242"/>
    <mergeCell ref="W243:W244"/>
    <mergeCell ref="W245:W246"/>
    <mergeCell ref="W247:W248"/>
    <mergeCell ref="W249:W250"/>
    <mergeCell ref="W251:W252"/>
    <mergeCell ref="W229:W230"/>
    <mergeCell ref="W231:W232"/>
    <mergeCell ref="W233:W234"/>
    <mergeCell ref="W235:W236"/>
    <mergeCell ref="W237:W238"/>
    <mergeCell ref="W239:W240"/>
    <mergeCell ref="W217:W218"/>
    <mergeCell ref="W219:W220"/>
    <mergeCell ref="W221:W222"/>
    <mergeCell ref="W223:W224"/>
    <mergeCell ref="W225:W226"/>
    <mergeCell ref="W227:W228"/>
    <mergeCell ref="W205:W206"/>
    <mergeCell ref="W207:W208"/>
    <mergeCell ref="W209:W210"/>
    <mergeCell ref="W211:W212"/>
    <mergeCell ref="W213:W214"/>
    <mergeCell ref="W215:W216"/>
    <mergeCell ref="W193:W194"/>
    <mergeCell ref="W195:W196"/>
    <mergeCell ref="W197:W198"/>
    <mergeCell ref="W199:W200"/>
    <mergeCell ref="W201:W202"/>
    <mergeCell ref="W203:W204"/>
    <mergeCell ref="W181:W182"/>
    <mergeCell ref="W183:W184"/>
    <mergeCell ref="W185:W186"/>
    <mergeCell ref="W187:W188"/>
    <mergeCell ref="W189:W190"/>
    <mergeCell ref="W191:W192"/>
    <mergeCell ref="W169:W170"/>
    <mergeCell ref="W171:W172"/>
    <mergeCell ref="W173:W174"/>
    <mergeCell ref="W175:W176"/>
    <mergeCell ref="W177:W178"/>
    <mergeCell ref="W179:W180"/>
    <mergeCell ref="W157:W158"/>
    <mergeCell ref="W159:W160"/>
    <mergeCell ref="W161:W162"/>
    <mergeCell ref="W163:W164"/>
    <mergeCell ref="W165:W166"/>
    <mergeCell ref="W167:W168"/>
    <mergeCell ref="W145:W146"/>
    <mergeCell ref="W147:W148"/>
    <mergeCell ref="W149:W150"/>
    <mergeCell ref="W151:W152"/>
    <mergeCell ref="W153:W154"/>
    <mergeCell ref="W155:W156"/>
    <mergeCell ref="W133:W134"/>
    <mergeCell ref="W135:W136"/>
    <mergeCell ref="W137:W138"/>
    <mergeCell ref="W139:W140"/>
    <mergeCell ref="W141:W142"/>
    <mergeCell ref="W143:W144"/>
    <mergeCell ref="W121:W122"/>
    <mergeCell ref="W123:W124"/>
    <mergeCell ref="W125:W126"/>
    <mergeCell ref="W127:W128"/>
    <mergeCell ref="W129:W130"/>
    <mergeCell ref="W131:W132"/>
    <mergeCell ref="W109:W110"/>
    <mergeCell ref="W111:W112"/>
    <mergeCell ref="W113:W114"/>
    <mergeCell ref="W115:W116"/>
    <mergeCell ref="W117:W118"/>
    <mergeCell ref="W119:W120"/>
    <mergeCell ref="W97:W98"/>
    <mergeCell ref="W99:W100"/>
    <mergeCell ref="W101:W102"/>
    <mergeCell ref="W103:W104"/>
    <mergeCell ref="W105:W106"/>
    <mergeCell ref="W107:W108"/>
    <mergeCell ref="W85:W86"/>
    <mergeCell ref="W87:W88"/>
    <mergeCell ref="W89:W90"/>
    <mergeCell ref="W91:W92"/>
    <mergeCell ref="W93:W94"/>
    <mergeCell ref="W95:W96"/>
    <mergeCell ref="W73:W74"/>
    <mergeCell ref="W75:W76"/>
    <mergeCell ref="W77:W78"/>
    <mergeCell ref="W79:W80"/>
    <mergeCell ref="W81:W82"/>
    <mergeCell ref="W83:W84"/>
    <mergeCell ref="W61:W62"/>
    <mergeCell ref="W63:W64"/>
    <mergeCell ref="W65:W66"/>
    <mergeCell ref="W67:W68"/>
    <mergeCell ref="W69:W70"/>
    <mergeCell ref="W71:W72"/>
    <mergeCell ref="W47:W48"/>
    <mergeCell ref="W49:W50"/>
    <mergeCell ref="W51:W52"/>
    <mergeCell ref="W53:W54"/>
    <mergeCell ref="W55:W56"/>
    <mergeCell ref="W57:W58"/>
    <mergeCell ref="W59:W60"/>
    <mergeCell ref="D1133:D1134"/>
    <mergeCell ref="D1135:D1136"/>
    <mergeCell ref="D1137:D1138"/>
    <mergeCell ref="D1139:D1140"/>
    <mergeCell ref="W29:W30"/>
    <mergeCell ref="W31:W32"/>
    <mergeCell ref="D1121:D1122"/>
    <mergeCell ref="D1123:D1124"/>
    <mergeCell ref="D1125:D1126"/>
    <mergeCell ref="D1127:D1128"/>
    <mergeCell ref="D1129:D1130"/>
    <mergeCell ref="D1131:D1132"/>
    <mergeCell ref="D1109:D1110"/>
    <mergeCell ref="D1111:D1112"/>
    <mergeCell ref="D1113:D1114"/>
    <mergeCell ref="D1115:D1116"/>
    <mergeCell ref="D1117:D1118"/>
    <mergeCell ref="D1119:D1120"/>
    <mergeCell ref="D1097:D1098"/>
    <mergeCell ref="D1099:D1100"/>
    <mergeCell ref="D1101:D1102"/>
    <mergeCell ref="D1103:D1104"/>
    <mergeCell ref="D1105:D1106"/>
    <mergeCell ref="D1107:D1108"/>
    <mergeCell ref="D1085:D1086"/>
    <mergeCell ref="D1087:D1088"/>
    <mergeCell ref="D1089:D1090"/>
    <mergeCell ref="D1091:D1092"/>
    <mergeCell ref="D1093:D1094"/>
    <mergeCell ref="D1095:D1096"/>
    <mergeCell ref="D1073:D1074"/>
    <mergeCell ref="D1075:D1076"/>
    <mergeCell ref="D1077:D1078"/>
    <mergeCell ref="D1079:D1080"/>
    <mergeCell ref="D1081:D1082"/>
    <mergeCell ref="D1083:D1084"/>
    <mergeCell ref="D1061:D1062"/>
    <mergeCell ref="D1063:D1064"/>
    <mergeCell ref="D1065:D1066"/>
    <mergeCell ref="D1067:D1068"/>
    <mergeCell ref="D1069:D1070"/>
    <mergeCell ref="D1071:D1072"/>
    <mergeCell ref="D1049:D1050"/>
    <mergeCell ref="D1051:D1052"/>
    <mergeCell ref="D1053:D1054"/>
    <mergeCell ref="D1055:D1056"/>
    <mergeCell ref="D1057:D1058"/>
    <mergeCell ref="D1059:D1060"/>
    <mergeCell ref="D1037:D1038"/>
    <mergeCell ref="D1039:D1040"/>
    <mergeCell ref="D1041:D1042"/>
    <mergeCell ref="D1043:D1044"/>
    <mergeCell ref="D1045:D1046"/>
    <mergeCell ref="D1047:D1048"/>
    <mergeCell ref="D1025:D1026"/>
    <mergeCell ref="D1027:D1028"/>
    <mergeCell ref="D1029:D1030"/>
    <mergeCell ref="D1031:D1032"/>
    <mergeCell ref="D1033:D1034"/>
    <mergeCell ref="D1035:D1036"/>
    <mergeCell ref="D1013:D1014"/>
    <mergeCell ref="D1015:D1016"/>
    <mergeCell ref="D1017:D1018"/>
    <mergeCell ref="D1019:D1020"/>
    <mergeCell ref="D1021:D1022"/>
    <mergeCell ref="D1023:D1024"/>
    <mergeCell ref="D1001:D1002"/>
    <mergeCell ref="D1003:D1004"/>
    <mergeCell ref="D1005:D1006"/>
    <mergeCell ref="D1007:D1008"/>
    <mergeCell ref="D1009:D1010"/>
    <mergeCell ref="D1011:D1012"/>
    <mergeCell ref="D989:D990"/>
    <mergeCell ref="D991:D992"/>
    <mergeCell ref="D993:D994"/>
    <mergeCell ref="D995:D996"/>
    <mergeCell ref="D997:D998"/>
    <mergeCell ref="D999:D1000"/>
    <mergeCell ref="D977:D978"/>
    <mergeCell ref="D979:D980"/>
    <mergeCell ref="D981:D982"/>
    <mergeCell ref="D983:D984"/>
    <mergeCell ref="D985:D986"/>
    <mergeCell ref="D987:D988"/>
    <mergeCell ref="D965:D966"/>
    <mergeCell ref="D967:D968"/>
    <mergeCell ref="D969:D970"/>
    <mergeCell ref="D971:D972"/>
    <mergeCell ref="D973:D974"/>
    <mergeCell ref="D975:D976"/>
    <mergeCell ref="D953:D954"/>
    <mergeCell ref="D955:D956"/>
    <mergeCell ref="D957:D958"/>
    <mergeCell ref="D959:D960"/>
    <mergeCell ref="D961:D962"/>
    <mergeCell ref="D963:D964"/>
    <mergeCell ref="D941:D942"/>
    <mergeCell ref="D943:D944"/>
    <mergeCell ref="D945:D946"/>
    <mergeCell ref="D947:D948"/>
    <mergeCell ref="D949:D950"/>
    <mergeCell ref="D951:D952"/>
    <mergeCell ref="D929:D930"/>
    <mergeCell ref="D931:D932"/>
    <mergeCell ref="D933:D934"/>
    <mergeCell ref="D935:D936"/>
    <mergeCell ref="D937:D938"/>
    <mergeCell ref="D939:D940"/>
    <mergeCell ref="D917:D918"/>
    <mergeCell ref="D919:D920"/>
    <mergeCell ref="D921:D922"/>
    <mergeCell ref="D923:D924"/>
    <mergeCell ref="D925:D926"/>
    <mergeCell ref="D927:D928"/>
    <mergeCell ref="D905:D906"/>
    <mergeCell ref="D907:D908"/>
    <mergeCell ref="D909:D910"/>
    <mergeCell ref="D911:D912"/>
    <mergeCell ref="D913:D914"/>
    <mergeCell ref="D915:D916"/>
    <mergeCell ref="D893:D894"/>
    <mergeCell ref="D895:D896"/>
    <mergeCell ref="D897:D898"/>
    <mergeCell ref="D899:D900"/>
    <mergeCell ref="D901:D902"/>
    <mergeCell ref="D903:D904"/>
    <mergeCell ref="D881:D882"/>
    <mergeCell ref="D883:D884"/>
    <mergeCell ref="D885:D886"/>
    <mergeCell ref="D887:D888"/>
    <mergeCell ref="D889:D890"/>
    <mergeCell ref="D891:D892"/>
    <mergeCell ref="D869:D870"/>
    <mergeCell ref="D871:D872"/>
    <mergeCell ref="D873:D874"/>
    <mergeCell ref="D875:D876"/>
    <mergeCell ref="D877:D878"/>
    <mergeCell ref="D879:D880"/>
    <mergeCell ref="D857:D858"/>
    <mergeCell ref="D859:D860"/>
    <mergeCell ref="D861:D862"/>
    <mergeCell ref="D863:D864"/>
    <mergeCell ref="D865:D866"/>
    <mergeCell ref="D867:D868"/>
    <mergeCell ref="D845:D846"/>
    <mergeCell ref="D847:D848"/>
    <mergeCell ref="D849:D850"/>
    <mergeCell ref="D851:D852"/>
    <mergeCell ref="D853:D854"/>
    <mergeCell ref="D855:D856"/>
    <mergeCell ref="D833:D834"/>
    <mergeCell ref="D835:D836"/>
    <mergeCell ref="D837:D838"/>
    <mergeCell ref="D839:D840"/>
    <mergeCell ref="D841:D842"/>
    <mergeCell ref="D843:D844"/>
    <mergeCell ref="D821:D822"/>
    <mergeCell ref="D823:D824"/>
    <mergeCell ref="D825:D826"/>
    <mergeCell ref="D827:D828"/>
    <mergeCell ref="D829:D830"/>
    <mergeCell ref="D831:D832"/>
    <mergeCell ref="D809:D810"/>
    <mergeCell ref="D811:D812"/>
    <mergeCell ref="D813:D814"/>
    <mergeCell ref="D815:D816"/>
    <mergeCell ref="D817:D818"/>
    <mergeCell ref="D819:D820"/>
    <mergeCell ref="D797:D798"/>
    <mergeCell ref="D799:D800"/>
    <mergeCell ref="D801:D802"/>
    <mergeCell ref="D803:D804"/>
    <mergeCell ref="D805:D806"/>
    <mergeCell ref="D807:D808"/>
    <mergeCell ref="D785:D786"/>
    <mergeCell ref="D787:D788"/>
    <mergeCell ref="D789:D790"/>
    <mergeCell ref="D791:D792"/>
    <mergeCell ref="D793:D794"/>
    <mergeCell ref="D795:D796"/>
    <mergeCell ref="D773:D774"/>
    <mergeCell ref="D775:D776"/>
    <mergeCell ref="D777:D778"/>
    <mergeCell ref="D779:D780"/>
    <mergeCell ref="D781:D782"/>
    <mergeCell ref="D783:D784"/>
    <mergeCell ref="D761:D762"/>
    <mergeCell ref="D763:D764"/>
    <mergeCell ref="D765:D766"/>
    <mergeCell ref="D767:D768"/>
    <mergeCell ref="D769:D770"/>
    <mergeCell ref="D771:D772"/>
    <mergeCell ref="D749:D750"/>
    <mergeCell ref="D751:D752"/>
    <mergeCell ref="D753:D754"/>
    <mergeCell ref="D755:D756"/>
    <mergeCell ref="D757:D758"/>
    <mergeCell ref="D759:D760"/>
    <mergeCell ref="D737:D738"/>
    <mergeCell ref="D739:D740"/>
    <mergeCell ref="D741:D742"/>
    <mergeCell ref="D743:D744"/>
    <mergeCell ref="D745:D746"/>
    <mergeCell ref="D747:D748"/>
    <mergeCell ref="D725:D726"/>
    <mergeCell ref="D727:D728"/>
    <mergeCell ref="D729:D730"/>
    <mergeCell ref="D731:D732"/>
    <mergeCell ref="D733:D734"/>
    <mergeCell ref="D735:D736"/>
    <mergeCell ref="D713:D714"/>
    <mergeCell ref="D715:D716"/>
    <mergeCell ref="D717:D718"/>
    <mergeCell ref="D719:D720"/>
    <mergeCell ref="D721:D722"/>
    <mergeCell ref="D723:D724"/>
    <mergeCell ref="D701:D702"/>
    <mergeCell ref="D703:D704"/>
    <mergeCell ref="D705:D706"/>
    <mergeCell ref="D707:D708"/>
    <mergeCell ref="D709:D710"/>
    <mergeCell ref="D711:D712"/>
    <mergeCell ref="D689:D690"/>
    <mergeCell ref="D691:D692"/>
    <mergeCell ref="D693:D694"/>
    <mergeCell ref="D695:D696"/>
    <mergeCell ref="D697:D698"/>
    <mergeCell ref="D699:D700"/>
    <mergeCell ref="D677:D678"/>
    <mergeCell ref="D679:D680"/>
    <mergeCell ref="D681:D682"/>
    <mergeCell ref="D683:D684"/>
    <mergeCell ref="D685:D686"/>
    <mergeCell ref="D687:D688"/>
    <mergeCell ref="D665:D666"/>
    <mergeCell ref="D667:D668"/>
    <mergeCell ref="D669:D670"/>
    <mergeCell ref="D671:D672"/>
    <mergeCell ref="D673:D674"/>
    <mergeCell ref="D675:D676"/>
    <mergeCell ref="D653:D654"/>
    <mergeCell ref="D655:D656"/>
    <mergeCell ref="D657:D658"/>
    <mergeCell ref="D659:D660"/>
    <mergeCell ref="D661:D662"/>
    <mergeCell ref="D663:D664"/>
    <mergeCell ref="D641:D642"/>
    <mergeCell ref="D643:D644"/>
    <mergeCell ref="D645:D646"/>
    <mergeCell ref="D647:D648"/>
    <mergeCell ref="D649:D650"/>
    <mergeCell ref="D651:D652"/>
    <mergeCell ref="D629:D630"/>
    <mergeCell ref="D631:D632"/>
    <mergeCell ref="D633:D634"/>
    <mergeCell ref="D635:D636"/>
    <mergeCell ref="D637:D638"/>
    <mergeCell ref="D639:D640"/>
    <mergeCell ref="D617:D618"/>
    <mergeCell ref="D619:D620"/>
    <mergeCell ref="D621:D622"/>
    <mergeCell ref="D623:D624"/>
    <mergeCell ref="D625:D626"/>
    <mergeCell ref="D627:D628"/>
    <mergeCell ref="D605:D606"/>
    <mergeCell ref="D607:D608"/>
    <mergeCell ref="D609:D610"/>
    <mergeCell ref="D611:D612"/>
    <mergeCell ref="D613:D614"/>
    <mergeCell ref="D615:D616"/>
    <mergeCell ref="D593:D594"/>
    <mergeCell ref="D595:D596"/>
    <mergeCell ref="D597:D598"/>
    <mergeCell ref="D599:D600"/>
    <mergeCell ref="D601:D602"/>
    <mergeCell ref="D603:D604"/>
    <mergeCell ref="D581:D582"/>
    <mergeCell ref="D583:D584"/>
    <mergeCell ref="D585:D586"/>
    <mergeCell ref="D587:D588"/>
    <mergeCell ref="D589:D590"/>
    <mergeCell ref="D591:D592"/>
    <mergeCell ref="D569:D570"/>
    <mergeCell ref="D571:D572"/>
    <mergeCell ref="D573:D574"/>
    <mergeCell ref="D575:D576"/>
    <mergeCell ref="D577:D578"/>
    <mergeCell ref="D579:D580"/>
    <mergeCell ref="D557:D558"/>
    <mergeCell ref="D559:D560"/>
    <mergeCell ref="D561:D562"/>
    <mergeCell ref="D563:D564"/>
    <mergeCell ref="D565:D566"/>
    <mergeCell ref="D567:D568"/>
    <mergeCell ref="D545:D546"/>
    <mergeCell ref="D547:D548"/>
    <mergeCell ref="D549:D550"/>
    <mergeCell ref="D551:D552"/>
    <mergeCell ref="D553:D554"/>
    <mergeCell ref="D555:D556"/>
    <mergeCell ref="D533:D534"/>
    <mergeCell ref="D535:D536"/>
    <mergeCell ref="D537:D538"/>
    <mergeCell ref="D539:D540"/>
    <mergeCell ref="D541:D542"/>
    <mergeCell ref="D543:D544"/>
    <mergeCell ref="D521:D522"/>
    <mergeCell ref="D523:D524"/>
    <mergeCell ref="D525:D526"/>
    <mergeCell ref="D527:D528"/>
    <mergeCell ref="D529:D530"/>
    <mergeCell ref="D531:D532"/>
    <mergeCell ref="D509:D510"/>
    <mergeCell ref="D511:D512"/>
    <mergeCell ref="D513:D514"/>
    <mergeCell ref="D515:D516"/>
    <mergeCell ref="D517:D518"/>
    <mergeCell ref="D519:D520"/>
    <mergeCell ref="D497:D498"/>
    <mergeCell ref="D499:D500"/>
    <mergeCell ref="D501:D502"/>
    <mergeCell ref="D503:D504"/>
    <mergeCell ref="D505:D506"/>
    <mergeCell ref="D507:D508"/>
    <mergeCell ref="D485:D486"/>
    <mergeCell ref="D487:D488"/>
    <mergeCell ref="D489:D490"/>
    <mergeCell ref="D491:D492"/>
    <mergeCell ref="D493:D494"/>
    <mergeCell ref="D495:D496"/>
    <mergeCell ref="D473:D474"/>
    <mergeCell ref="D475:D476"/>
    <mergeCell ref="D477:D478"/>
    <mergeCell ref="D479:D480"/>
    <mergeCell ref="D481:D482"/>
    <mergeCell ref="D483:D484"/>
    <mergeCell ref="D461:D462"/>
    <mergeCell ref="D463:D464"/>
    <mergeCell ref="D465:D466"/>
    <mergeCell ref="D467:D468"/>
    <mergeCell ref="D469:D470"/>
    <mergeCell ref="D471:D472"/>
    <mergeCell ref="D449:D450"/>
    <mergeCell ref="D451:D452"/>
    <mergeCell ref="D453:D454"/>
    <mergeCell ref="D455:D456"/>
    <mergeCell ref="D457:D458"/>
    <mergeCell ref="D459:D460"/>
    <mergeCell ref="D437:D438"/>
    <mergeCell ref="D439:D440"/>
    <mergeCell ref="D441:D442"/>
    <mergeCell ref="D443:D444"/>
    <mergeCell ref="D445:D446"/>
    <mergeCell ref="D447:D448"/>
    <mergeCell ref="D425:D426"/>
    <mergeCell ref="D427:D428"/>
    <mergeCell ref="D429:D430"/>
    <mergeCell ref="D431:D432"/>
    <mergeCell ref="D433:D434"/>
    <mergeCell ref="D435:D436"/>
    <mergeCell ref="D413:D414"/>
    <mergeCell ref="D415:D416"/>
    <mergeCell ref="D417:D418"/>
    <mergeCell ref="D419:D420"/>
    <mergeCell ref="D421:D422"/>
    <mergeCell ref="D423:D424"/>
    <mergeCell ref="D401:D402"/>
    <mergeCell ref="D403:D404"/>
    <mergeCell ref="D405:D406"/>
    <mergeCell ref="D407:D408"/>
    <mergeCell ref="D409:D410"/>
    <mergeCell ref="D411:D412"/>
    <mergeCell ref="D389:D390"/>
    <mergeCell ref="D391:D392"/>
    <mergeCell ref="D393:D394"/>
    <mergeCell ref="D395:D396"/>
    <mergeCell ref="D397:D398"/>
    <mergeCell ref="D399:D400"/>
    <mergeCell ref="D375:D376"/>
    <mergeCell ref="D377:D378"/>
    <mergeCell ref="D381:D382"/>
    <mergeCell ref="D383:D384"/>
    <mergeCell ref="D385:D386"/>
    <mergeCell ref="D387:D388"/>
    <mergeCell ref="D363:D364"/>
    <mergeCell ref="D365:D366"/>
    <mergeCell ref="D367:D368"/>
    <mergeCell ref="D369:D370"/>
    <mergeCell ref="D371:D372"/>
    <mergeCell ref="D373:D374"/>
    <mergeCell ref="D351:D352"/>
    <mergeCell ref="D353:D354"/>
    <mergeCell ref="D355:D356"/>
    <mergeCell ref="D357:D358"/>
    <mergeCell ref="D359:D360"/>
    <mergeCell ref="D361:D362"/>
    <mergeCell ref="D379:D380"/>
    <mergeCell ref="D339:D340"/>
    <mergeCell ref="D341:D342"/>
    <mergeCell ref="D343:D344"/>
    <mergeCell ref="D345:D346"/>
    <mergeCell ref="D347:D348"/>
    <mergeCell ref="D349:D350"/>
    <mergeCell ref="D327:D328"/>
    <mergeCell ref="D329:D330"/>
    <mergeCell ref="D331:D332"/>
    <mergeCell ref="D333:D334"/>
    <mergeCell ref="D335:D336"/>
    <mergeCell ref="D337:D338"/>
    <mergeCell ref="D315:D316"/>
    <mergeCell ref="D317:D318"/>
    <mergeCell ref="D319:D320"/>
    <mergeCell ref="D321:D322"/>
    <mergeCell ref="D323:D324"/>
    <mergeCell ref="D325:D326"/>
    <mergeCell ref="D303:D304"/>
    <mergeCell ref="D305:D306"/>
    <mergeCell ref="D307:D308"/>
    <mergeCell ref="D309:D310"/>
    <mergeCell ref="D311:D312"/>
    <mergeCell ref="D313:D314"/>
    <mergeCell ref="D291:D292"/>
    <mergeCell ref="D293:D294"/>
    <mergeCell ref="D295:D296"/>
    <mergeCell ref="D297:D298"/>
    <mergeCell ref="D299:D300"/>
    <mergeCell ref="D301:D302"/>
    <mergeCell ref="D277:D278"/>
    <mergeCell ref="D279:D280"/>
    <mergeCell ref="D281:D282"/>
    <mergeCell ref="D283:D284"/>
    <mergeCell ref="D287:D288"/>
    <mergeCell ref="D289:D290"/>
    <mergeCell ref="D285:D286"/>
    <mergeCell ref="D265:D266"/>
    <mergeCell ref="D267:D268"/>
    <mergeCell ref="D269:D270"/>
    <mergeCell ref="D271:D272"/>
    <mergeCell ref="D273:D274"/>
    <mergeCell ref="D275:D276"/>
    <mergeCell ref="D253:D254"/>
    <mergeCell ref="D255:D256"/>
    <mergeCell ref="D257:D258"/>
    <mergeCell ref="D259:D260"/>
    <mergeCell ref="D261:D262"/>
    <mergeCell ref="D263:D264"/>
    <mergeCell ref="D241:D242"/>
    <mergeCell ref="D243:D244"/>
    <mergeCell ref="D245:D246"/>
    <mergeCell ref="D247:D248"/>
    <mergeCell ref="D249:D250"/>
    <mergeCell ref="D251:D252"/>
    <mergeCell ref="D229:D230"/>
    <mergeCell ref="D231:D232"/>
    <mergeCell ref="D233:D234"/>
    <mergeCell ref="D235:D236"/>
    <mergeCell ref="D237:D238"/>
    <mergeCell ref="D239:D240"/>
    <mergeCell ref="D217:D218"/>
    <mergeCell ref="D219:D220"/>
    <mergeCell ref="D221:D222"/>
    <mergeCell ref="D223:D224"/>
    <mergeCell ref="D225:D226"/>
    <mergeCell ref="D227:D228"/>
    <mergeCell ref="D205:D206"/>
    <mergeCell ref="D207:D208"/>
    <mergeCell ref="D209:D210"/>
    <mergeCell ref="D211:D212"/>
    <mergeCell ref="D213:D214"/>
    <mergeCell ref="D215:D216"/>
    <mergeCell ref="D193:D194"/>
    <mergeCell ref="D195:D196"/>
    <mergeCell ref="D197:D198"/>
    <mergeCell ref="D199:D200"/>
    <mergeCell ref="D201:D202"/>
    <mergeCell ref="D203:D204"/>
    <mergeCell ref="D181:D182"/>
    <mergeCell ref="D183:D184"/>
    <mergeCell ref="D185:D186"/>
    <mergeCell ref="D187:D188"/>
    <mergeCell ref="D189:D190"/>
    <mergeCell ref="D191:D192"/>
    <mergeCell ref="D169:D170"/>
    <mergeCell ref="D171:D172"/>
    <mergeCell ref="D173:D174"/>
    <mergeCell ref="D175:D176"/>
    <mergeCell ref="D177:D178"/>
    <mergeCell ref="D179:D180"/>
    <mergeCell ref="D157:D158"/>
    <mergeCell ref="D159:D160"/>
    <mergeCell ref="D161:D162"/>
    <mergeCell ref="D163:D164"/>
    <mergeCell ref="D165:D166"/>
    <mergeCell ref="D167:D168"/>
    <mergeCell ref="D145:D146"/>
    <mergeCell ref="D147:D148"/>
    <mergeCell ref="D149:D150"/>
    <mergeCell ref="D151:D152"/>
    <mergeCell ref="D153:D154"/>
    <mergeCell ref="D155:D156"/>
    <mergeCell ref="D133:D134"/>
    <mergeCell ref="D135:D136"/>
    <mergeCell ref="D137:D138"/>
    <mergeCell ref="D139:D140"/>
    <mergeCell ref="D141:D142"/>
    <mergeCell ref="D143:D144"/>
    <mergeCell ref="D121:D122"/>
    <mergeCell ref="D123:D124"/>
    <mergeCell ref="D125:D126"/>
    <mergeCell ref="D127:D128"/>
    <mergeCell ref="D129:D130"/>
    <mergeCell ref="D131:D132"/>
    <mergeCell ref="D109:D110"/>
    <mergeCell ref="D111:D112"/>
    <mergeCell ref="D113:D114"/>
    <mergeCell ref="D115:D116"/>
    <mergeCell ref="D117:D118"/>
    <mergeCell ref="D119:D120"/>
    <mergeCell ref="D97:D98"/>
    <mergeCell ref="D99:D100"/>
    <mergeCell ref="D101:D102"/>
    <mergeCell ref="D103:D104"/>
    <mergeCell ref="D105:D106"/>
    <mergeCell ref="D107:D108"/>
    <mergeCell ref="D85:D86"/>
    <mergeCell ref="D87:D88"/>
    <mergeCell ref="D89:D90"/>
    <mergeCell ref="D91:D92"/>
    <mergeCell ref="D93:D94"/>
    <mergeCell ref="D95:D96"/>
    <mergeCell ref="D73:D74"/>
    <mergeCell ref="D75:D76"/>
    <mergeCell ref="D77:D78"/>
    <mergeCell ref="D79:D80"/>
    <mergeCell ref="D81:D82"/>
    <mergeCell ref="D83:D84"/>
    <mergeCell ref="D61:D62"/>
    <mergeCell ref="D63:D64"/>
    <mergeCell ref="D65:D66"/>
    <mergeCell ref="D67:D68"/>
    <mergeCell ref="D69:D70"/>
    <mergeCell ref="D71:D72"/>
    <mergeCell ref="B1139:B1140"/>
    <mergeCell ref="D29:D30"/>
    <mergeCell ref="D31:D32"/>
    <mergeCell ref="D47:D48"/>
    <mergeCell ref="D49:D50"/>
    <mergeCell ref="D51:D52"/>
    <mergeCell ref="D53:D54"/>
    <mergeCell ref="D55:D56"/>
    <mergeCell ref="D57:D58"/>
    <mergeCell ref="D59:D60"/>
    <mergeCell ref="B1127:B1128"/>
    <mergeCell ref="B1129:B1130"/>
    <mergeCell ref="B1131:B1132"/>
    <mergeCell ref="B1133:B1134"/>
    <mergeCell ref="B1135:B1136"/>
    <mergeCell ref="B1137:B1138"/>
    <mergeCell ref="B1115:B1116"/>
    <mergeCell ref="B1117:B1118"/>
    <mergeCell ref="B1119:B1120"/>
    <mergeCell ref="B1121:B1122"/>
    <mergeCell ref="B1123:B1124"/>
    <mergeCell ref="B1125:B1126"/>
    <mergeCell ref="B1103:B1104"/>
    <mergeCell ref="B1105:B1106"/>
    <mergeCell ref="B1107:B1108"/>
    <mergeCell ref="B1109:B1110"/>
    <mergeCell ref="B1111:B1112"/>
    <mergeCell ref="B1113:B1114"/>
    <mergeCell ref="B1091:B1092"/>
    <mergeCell ref="B1093:B1094"/>
    <mergeCell ref="B1095:B1096"/>
    <mergeCell ref="B1097:B1098"/>
    <mergeCell ref="B1099:B1100"/>
    <mergeCell ref="B1101:B1102"/>
    <mergeCell ref="B1079:B1080"/>
    <mergeCell ref="B1081:B1082"/>
    <mergeCell ref="B1083:B1084"/>
    <mergeCell ref="B1085:B1086"/>
    <mergeCell ref="B1087:B1088"/>
    <mergeCell ref="B1089:B1090"/>
    <mergeCell ref="B1067:B1068"/>
    <mergeCell ref="B1069:B1070"/>
    <mergeCell ref="B1071:B1072"/>
    <mergeCell ref="B1073:B1074"/>
    <mergeCell ref="B1075:B1076"/>
    <mergeCell ref="B1077:B1078"/>
    <mergeCell ref="B1055:B1056"/>
    <mergeCell ref="B1057:B1058"/>
    <mergeCell ref="B1059:B1060"/>
    <mergeCell ref="B1061:B1062"/>
    <mergeCell ref="B1063:B1064"/>
    <mergeCell ref="B1065:B1066"/>
    <mergeCell ref="B1043:B1044"/>
    <mergeCell ref="B1045:B1046"/>
    <mergeCell ref="B1047:B1048"/>
    <mergeCell ref="B1049:B1050"/>
    <mergeCell ref="B1051:B1052"/>
    <mergeCell ref="B1053:B1054"/>
    <mergeCell ref="B1031:B1032"/>
    <mergeCell ref="B1033:B1034"/>
    <mergeCell ref="B1035:B1036"/>
    <mergeCell ref="B1037:B1038"/>
    <mergeCell ref="B1039:B1040"/>
    <mergeCell ref="B1041:B1042"/>
    <mergeCell ref="B1019:B1020"/>
    <mergeCell ref="B1021:B1022"/>
    <mergeCell ref="B1023:B1024"/>
    <mergeCell ref="B1025:B1026"/>
    <mergeCell ref="B1027:B1028"/>
    <mergeCell ref="B1029:B1030"/>
    <mergeCell ref="B1007:B1008"/>
    <mergeCell ref="B1009:B1010"/>
    <mergeCell ref="B1011:B1012"/>
    <mergeCell ref="B1013:B1014"/>
    <mergeCell ref="B1015:B1016"/>
    <mergeCell ref="B1017:B1018"/>
    <mergeCell ref="B995:B996"/>
    <mergeCell ref="B997:B998"/>
    <mergeCell ref="B999:B1000"/>
    <mergeCell ref="B1001:B1002"/>
    <mergeCell ref="B1003:B1004"/>
    <mergeCell ref="B1005:B1006"/>
    <mergeCell ref="B983:B984"/>
    <mergeCell ref="B985:B986"/>
    <mergeCell ref="B987:B988"/>
    <mergeCell ref="B989:B990"/>
    <mergeCell ref="B991:B992"/>
    <mergeCell ref="B993:B994"/>
    <mergeCell ref="B971:B972"/>
    <mergeCell ref="B973:B974"/>
    <mergeCell ref="B975:B976"/>
    <mergeCell ref="B977:B978"/>
    <mergeCell ref="B979:B980"/>
    <mergeCell ref="B981:B982"/>
    <mergeCell ref="B959:B960"/>
    <mergeCell ref="B961:B962"/>
    <mergeCell ref="B963:B964"/>
    <mergeCell ref="B965:B966"/>
    <mergeCell ref="B967:B968"/>
    <mergeCell ref="B969:B970"/>
    <mergeCell ref="B947:B948"/>
    <mergeCell ref="B949:B950"/>
    <mergeCell ref="B951:B952"/>
    <mergeCell ref="B953:B954"/>
    <mergeCell ref="B955:B956"/>
    <mergeCell ref="B957:B958"/>
    <mergeCell ref="B935:B936"/>
    <mergeCell ref="B937:B938"/>
    <mergeCell ref="B939:B940"/>
    <mergeCell ref="B941:B942"/>
    <mergeCell ref="B943:B944"/>
    <mergeCell ref="B945:B946"/>
    <mergeCell ref="B923:B924"/>
    <mergeCell ref="B925:B926"/>
    <mergeCell ref="B927:B928"/>
    <mergeCell ref="B929:B930"/>
    <mergeCell ref="B931:B932"/>
    <mergeCell ref="B933:B934"/>
    <mergeCell ref="B911:B912"/>
    <mergeCell ref="B913:B914"/>
    <mergeCell ref="B915:B916"/>
    <mergeCell ref="B917:B918"/>
    <mergeCell ref="B919:B920"/>
    <mergeCell ref="B921:B922"/>
    <mergeCell ref="B899:B900"/>
    <mergeCell ref="B901:B902"/>
    <mergeCell ref="B903:B904"/>
    <mergeCell ref="B905:B906"/>
    <mergeCell ref="B907:B908"/>
    <mergeCell ref="B909:B910"/>
    <mergeCell ref="B887:B888"/>
    <mergeCell ref="B889:B890"/>
    <mergeCell ref="B891:B892"/>
    <mergeCell ref="B893:B894"/>
    <mergeCell ref="B895:B896"/>
    <mergeCell ref="B897:B898"/>
    <mergeCell ref="B875:B876"/>
    <mergeCell ref="B877:B878"/>
    <mergeCell ref="B879:B880"/>
    <mergeCell ref="B881:B882"/>
    <mergeCell ref="B883:B884"/>
    <mergeCell ref="B885:B886"/>
    <mergeCell ref="B863:B864"/>
    <mergeCell ref="B865:B866"/>
    <mergeCell ref="B867:B868"/>
    <mergeCell ref="B869:B870"/>
    <mergeCell ref="B871:B872"/>
    <mergeCell ref="B873:B874"/>
    <mergeCell ref="B851:B852"/>
    <mergeCell ref="B853:B854"/>
    <mergeCell ref="B855:B856"/>
    <mergeCell ref="B857:B858"/>
    <mergeCell ref="B859:B860"/>
    <mergeCell ref="B861:B862"/>
    <mergeCell ref="B839:B840"/>
    <mergeCell ref="B841:B842"/>
    <mergeCell ref="B843:B844"/>
    <mergeCell ref="B845:B846"/>
    <mergeCell ref="B847:B848"/>
    <mergeCell ref="B849:B850"/>
    <mergeCell ref="B827:B828"/>
    <mergeCell ref="B829:B830"/>
    <mergeCell ref="B831:B832"/>
    <mergeCell ref="B833:B834"/>
    <mergeCell ref="B835:B836"/>
    <mergeCell ref="B837:B838"/>
    <mergeCell ref="B815:B816"/>
    <mergeCell ref="B817:B818"/>
    <mergeCell ref="B819:B820"/>
    <mergeCell ref="B821:B822"/>
    <mergeCell ref="B823:B824"/>
    <mergeCell ref="B825:B826"/>
    <mergeCell ref="B803:B804"/>
    <mergeCell ref="B805:B806"/>
    <mergeCell ref="B807:B808"/>
    <mergeCell ref="B809:B810"/>
    <mergeCell ref="B811:B812"/>
    <mergeCell ref="B813:B814"/>
    <mergeCell ref="B791:B792"/>
    <mergeCell ref="B793:B794"/>
    <mergeCell ref="B795:B796"/>
    <mergeCell ref="B797:B798"/>
    <mergeCell ref="B799:B800"/>
    <mergeCell ref="B801:B802"/>
    <mergeCell ref="B779:B780"/>
    <mergeCell ref="B781:B782"/>
    <mergeCell ref="B783:B784"/>
    <mergeCell ref="B785:B786"/>
    <mergeCell ref="B787:B788"/>
    <mergeCell ref="B789:B790"/>
    <mergeCell ref="B767:B768"/>
    <mergeCell ref="B769:B770"/>
    <mergeCell ref="B771:B772"/>
    <mergeCell ref="B773:B774"/>
    <mergeCell ref="B775:B776"/>
    <mergeCell ref="B777:B778"/>
    <mergeCell ref="B755:B756"/>
    <mergeCell ref="B757:B758"/>
    <mergeCell ref="B759:B760"/>
    <mergeCell ref="B761:B762"/>
    <mergeCell ref="B763:B764"/>
    <mergeCell ref="B765:B766"/>
    <mergeCell ref="B743:B744"/>
    <mergeCell ref="B745:B746"/>
    <mergeCell ref="B747:B748"/>
    <mergeCell ref="B749:B750"/>
    <mergeCell ref="B751:B752"/>
    <mergeCell ref="B753:B754"/>
    <mergeCell ref="B731:B732"/>
    <mergeCell ref="B733:B734"/>
    <mergeCell ref="B735:B736"/>
    <mergeCell ref="B737:B738"/>
    <mergeCell ref="B739:B740"/>
    <mergeCell ref="B741:B742"/>
    <mergeCell ref="B719:B720"/>
    <mergeCell ref="B721:B722"/>
    <mergeCell ref="B723:B724"/>
    <mergeCell ref="B725:B726"/>
    <mergeCell ref="B727:B728"/>
    <mergeCell ref="B729:B730"/>
    <mergeCell ref="B707:B708"/>
    <mergeCell ref="B709:B710"/>
    <mergeCell ref="B711:B712"/>
    <mergeCell ref="B713:B714"/>
    <mergeCell ref="B715:B716"/>
    <mergeCell ref="B717:B718"/>
    <mergeCell ref="B695:B696"/>
    <mergeCell ref="B697:B698"/>
    <mergeCell ref="B699:B700"/>
    <mergeCell ref="B701:B702"/>
    <mergeCell ref="B703:B704"/>
    <mergeCell ref="B705:B706"/>
    <mergeCell ref="B683:B684"/>
    <mergeCell ref="B685:B686"/>
    <mergeCell ref="B687:B688"/>
    <mergeCell ref="B689:B690"/>
    <mergeCell ref="B691:B692"/>
    <mergeCell ref="B693:B694"/>
    <mergeCell ref="B671:B672"/>
    <mergeCell ref="B673:B674"/>
    <mergeCell ref="B675:B676"/>
    <mergeCell ref="B677:B678"/>
    <mergeCell ref="B679:B680"/>
    <mergeCell ref="B681:B682"/>
    <mergeCell ref="B659:B660"/>
    <mergeCell ref="B661:B662"/>
    <mergeCell ref="B663:B664"/>
    <mergeCell ref="B665:B666"/>
    <mergeCell ref="B667:B668"/>
    <mergeCell ref="B669:B670"/>
    <mergeCell ref="B647:B648"/>
    <mergeCell ref="B649:B650"/>
    <mergeCell ref="B651:B652"/>
    <mergeCell ref="B653:B654"/>
    <mergeCell ref="B655:B656"/>
    <mergeCell ref="B657:B658"/>
    <mergeCell ref="B635:B636"/>
    <mergeCell ref="B637:B638"/>
    <mergeCell ref="B639:B640"/>
    <mergeCell ref="B641:B642"/>
    <mergeCell ref="B643:B644"/>
    <mergeCell ref="B645:B646"/>
    <mergeCell ref="B623:B624"/>
    <mergeCell ref="B625:B626"/>
    <mergeCell ref="B627:B628"/>
    <mergeCell ref="B629:B630"/>
    <mergeCell ref="B631:B632"/>
    <mergeCell ref="B633:B634"/>
    <mergeCell ref="B611:B612"/>
    <mergeCell ref="B613:B614"/>
    <mergeCell ref="B615:B616"/>
    <mergeCell ref="B617:B618"/>
    <mergeCell ref="B619:B620"/>
    <mergeCell ref="B621:B622"/>
    <mergeCell ref="B599:B600"/>
    <mergeCell ref="B601:B602"/>
    <mergeCell ref="B603:B604"/>
    <mergeCell ref="B605:B606"/>
    <mergeCell ref="B607:B608"/>
    <mergeCell ref="B609:B610"/>
    <mergeCell ref="B587:B588"/>
    <mergeCell ref="B589:B590"/>
    <mergeCell ref="B591:B592"/>
    <mergeCell ref="B593:B594"/>
    <mergeCell ref="B595:B596"/>
    <mergeCell ref="B597:B598"/>
    <mergeCell ref="B575:B576"/>
    <mergeCell ref="B577:B578"/>
    <mergeCell ref="B579:B580"/>
    <mergeCell ref="B581:B582"/>
    <mergeCell ref="B583:B584"/>
    <mergeCell ref="B585:B586"/>
    <mergeCell ref="B563:B564"/>
    <mergeCell ref="B565:B566"/>
    <mergeCell ref="B567:B568"/>
    <mergeCell ref="B569:B570"/>
    <mergeCell ref="B571:B572"/>
    <mergeCell ref="B573:B574"/>
    <mergeCell ref="B551:B552"/>
    <mergeCell ref="B553:B554"/>
    <mergeCell ref="B555:B556"/>
    <mergeCell ref="B557:B558"/>
    <mergeCell ref="B559:B560"/>
    <mergeCell ref="B561:B562"/>
    <mergeCell ref="B539:B540"/>
    <mergeCell ref="B541:B542"/>
    <mergeCell ref="B543:B544"/>
    <mergeCell ref="B545:B546"/>
    <mergeCell ref="B547:B548"/>
    <mergeCell ref="B549:B550"/>
    <mergeCell ref="B527:B528"/>
    <mergeCell ref="B529:B530"/>
    <mergeCell ref="B531:B532"/>
    <mergeCell ref="B533:B534"/>
    <mergeCell ref="B535:B536"/>
    <mergeCell ref="B537:B538"/>
    <mergeCell ref="B515:B516"/>
    <mergeCell ref="B517:B518"/>
    <mergeCell ref="B519:B520"/>
    <mergeCell ref="B521:B522"/>
    <mergeCell ref="B523:B524"/>
    <mergeCell ref="B525:B526"/>
    <mergeCell ref="B503:B504"/>
    <mergeCell ref="B505:B506"/>
    <mergeCell ref="B507:B508"/>
    <mergeCell ref="B509:B510"/>
    <mergeCell ref="B511:B512"/>
    <mergeCell ref="B513:B514"/>
    <mergeCell ref="B491:B492"/>
    <mergeCell ref="B493:B494"/>
    <mergeCell ref="B495:B496"/>
    <mergeCell ref="B497:B498"/>
    <mergeCell ref="B499:B500"/>
    <mergeCell ref="B501:B502"/>
    <mergeCell ref="B479:B480"/>
    <mergeCell ref="B481:B482"/>
    <mergeCell ref="B483:B484"/>
    <mergeCell ref="B485:B486"/>
    <mergeCell ref="B487:B488"/>
    <mergeCell ref="B489:B490"/>
    <mergeCell ref="B467:B468"/>
    <mergeCell ref="B469:B470"/>
    <mergeCell ref="B471:B472"/>
    <mergeCell ref="B473:B474"/>
    <mergeCell ref="B475:B476"/>
    <mergeCell ref="B477:B478"/>
    <mergeCell ref="B455:B456"/>
    <mergeCell ref="B457:B458"/>
    <mergeCell ref="B459:B460"/>
    <mergeCell ref="B461:B462"/>
    <mergeCell ref="B463:B464"/>
    <mergeCell ref="B465:B466"/>
    <mergeCell ref="B443:B444"/>
    <mergeCell ref="B445:B446"/>
    <mergeCell ref="B447:B448"/>
    <mergeCell ref="B449:B450"/>
    <mergeCell ref="B451:B452"/>
    <mergeCell ref="B453:B454"/>
    <mergeCell ref="B431:B432"/>
    <mergeCell ref="B433:B434"/>
    <mergeCell ref="B435:B436"/>
    <mergeCell ref="B437:B438"/>
    <mergeCell ref="B439:B440"/>
    <mergeCell ref="B441:B442"/>
    <mergeCell ref="B419:B420"/>
    <mergeCell ref="B421:B422"/>
    <mergeCell ref="B423:B424"/>
    <mergeCell ref="B425:B426"/>
    <mergeCell ref="B427:B428"/>
    <mergeCell ref="B429:B430"/>
    <mergeCell ref="B407:B408"/>
    <mergeCell ref="B409:B410"/>
    <mergeCell ref="B411:B412"/>
    <mergeCell ref="B413:B414"/>
    <mergeCell ref="B415:B416"/>
    <mergeCell ref="B417:B418"/>
    <mergeCell ref="B395:B396"/>
    <mergeCell ref="B397:B398"/>
    <mergeCell ref="B399:B400"/>
    <mergeCell ref="B401:B402"/>
    <mergeCell ref="B403:B404"/>
    <mergeCell ref="B405:B406"/>
    <mergeCell ref="B383:B384"/>
    <mergeCell ref="B385:B386"/>
    <mergeCell ref="B387:B388"/>
    <mergeCell ref="B389:B390"/>
    <mergeCell ref="B391:B392"/>
    <mergeCell ref="B393:B394"/>
    <mergeCell ref="B369:B370"/>
    <mergeCell ref="B371:B372"/>
    <mergeCell ref="B373:B374"/>
    <mergeCell ref="B375:B376"/>
    <mergeCell ref="B377:B378"/>
    <mergeCell ref="B381:B382"/>
    <mergeCell ref="B379:B380"/>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283:B284"/>
    <mergeCell ref="B287:B288"/>
    <mergeCell ref="B289:B290"/>
    <mergeCell ref="B291:B292"/>
    <mergeCell ref="B293:B294"/>
    <mergeCell ref="B295:B296"/>
    <mergeCell ref="B271:B272"/>
    <mergeCell ref="B273:B274"/>
    <mergeCell ref="B275:B276"/>
    <mergeCell ref="B277:B278"/>
    <mergeCell ref="B279:B280"/>
    <mergeCell ref="B281:B282"/>
    <mergeCell ref="B259:B260"/>
    <mergeCell ref="B261:B262"/>
    <mergeCell ref="B263:B264"/>
    <mergeCell ref="B265:B266"/>
    <mergeCell ref="B267:B268"/>
    <mergeCell ref="B269:B270"/>
    <mergeCell ref="B285:B286"/>
    <mergeCell ref="B247:B248"/>
    <mergeCell ref="B249:B250"/>
    <mergeCell ref="B251:B252"/>
    <mergeCell ref="B253:B254"/>
    <mergeCell ref="B255:B256"/>
    <mergeCell ref="B257:B258"/>
    <mergeCell ref="B235:B236"/>
    <mergeCell ref="B237:B238"/>
    <mergeCell ref="B239:B240"/>
    <mergeCell ref="B241:B242"/>
    <mergeCell ref="B243:B244"/>
    <mergeCell ref="B245:B246"/>
    <mergeCell ref="B223:B224"/>
    <mergeCell ref="B225:B226"/>
    <mergeCell ref="B227:B228"/>
    <mergeCell ref="B229:B230"/>
    <mergeCell ref="B231:B232"/>
    <mergeCell ref="B233:B234"/>
    <mergeCell ref="B211:B212"/>
    <mergeCell ref="B213:B214"/>
    <mergeCell ref="B215:B216"/>
    <mergeCell ref="B217:B218"/>
    <mergeCell ref="B219:B220"/>
    <mergeCell ref="B221:B222"/>
    <mergeCell ref="B199:B200"/>
    <mergeCell ref="B201:B202"/>
    <mergeCell ref="B203:B204"/>
    <mergeCell ref="B205:B206"/>
    <mergeCell ref="B207:B208"/>
    <mergeCell ref="B209:B210"/>
    <mergeCell ref="B187:B188"/>
    <mergeCell ref="B189:B190"/>
    <mergeCell ref="B191:B192"/>
    <mergeCell ref="B193:B194"/>
    <mergeCell ref="B195:B196"/>
    <mergeCell ref="B197:B198"/>
    <mergeCell ref="B175:B176"/>
    <mergeCell ref="B177:B178"/>
    <mergeCell ref="B179:B180"/>
    <mergeCell ref="B181:B182"/>
    <mergeCell ref="B183:B184"/>
    <mergeCell ref="B185:B186"/>
    <mergeCell ref="B163:B164"/>
    <mergeCell ref="B165:B166"/>
    <mergeCell ref="B167:B168"/>
    <mergeCell ref="B169:B170"/>
    <mergeCell ref="B171:B172"/>
    <mergeCell ref="B173:B174"/>
    <mergeCell ref="B151:B152"/>
    <mergeCell ref="B153:B154"/>
    <mergeCell ref="B155:B156"/>
    <mergeCell ref="B157:B158"/>
    <mergeCell ref="B159:B160"/>
    <mergeCell ref="B161:B162"/>
    <mergeCell ref="B139:B140"/>
    <mergeCell ref="B141:B142"/>
    <mergeCell ref="B143:B144"/>
    <mergeCell ref="B145:B146"/>
    <mergeCell ref="B147:B148"/>
    <mergeCell ref="B149:B150"/>
    <mergeCell ref="B127:B128"/>
    <mergeCell ref="B129:B130"/>
    <mergeCell ref="B131:B132"/>
    <mergeCell ref="B133:B134"/>
    <mergeCell ref="B135:B136"/>
    <mergeCell ref="B137:B138"/>
    <mergeCell ref="B115:B116"/>
    <mergeCell ref="B117:B118"/>
    <mergeCell ref="B119:B120"/>
    <mergeCell ref="B121:B122"/>
    <mergeCell ref="B123:B124"/>
    <mergeCell ref="B125:B126"/>
    <mergeCell ref="B103:B104"/>
    <mergeCell ref="B105:B106"/>
    <mergeCell ref="B107:B108"/>
    <mergeCell ref="B109:B110"/>
    <mergeCell ref="B111:B112"/>
    <mergeCell ref="B113:B114"/>
    <mergeCell ref="B91:B92"/>
    <mergeCell ref="B93:B94"/>
    <mergeCell ref="B95:B96"/>
    <mergeCell ref="B97:B98"/>
    <mergeCell ref="B99:B100"/>
    <mergeCell ref="B101:B102"/>
    <mergeCell ref="B79:B80"/>
    <mergeCell ref="B81:B82"/>
    <mergeCell ref="B83:B84"/>
    <mergeCell ref="B85:B86"/>
    <mergeCell ref="B87:B88"/>
    <mergeCell ref="B89:B90"/>
    <mergeCell ref="B67:B68"/>
    <mergeCell ref="B69:B70"/>
    <mergeCell ref="B71:B72"/>
    <mergeCell ref="B73:B74"/>
    <mergeCell ref="B75:B76"/>
    <mergeCell ref="B77:B78"/>
    <mergeCell ref="B55:B56"/>
    <mergeCell ref="B57:B58"/>
    <mergeCell ref="B59:B60"/>
    <mergeCell ref="B61:B62"/>
    <mergeCell ref="B63:B64"/>
    <mergeCell ref="B65:B66"/>
    <mergeCell ref="B29:B30"/>
    <mergeCell ref="B31:B32"/>
    <mergeCell ref="B47:B48"/>
    <mergeCell ref="B49:B50"/>
    <mergeCell ref="B51:B52"/>
    <mergeCell ref="B53:B54"/>
    <mergeCell ref="B41:B42"/>
    <mergeCell ref="B43:B44"/>
    <mergeCell ref="B45:B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sqref="A1:Z1"/>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04" t="s">
        <v>1340</v>
      </c>
      <c r="B1" s="404"/>
      <c r="C1" s="404"/>
      <c r="D1" s="404"/>
      <c r="E1" s="404"/>
      <c r="F1" s="404"/>
      <c r="G1" s="404"/>
      <c r="H1" s="404"/>
      <c r="I1" s="404"/>
      <c r="J1" s="404"/>
      <c r="K1" s="404"/>
      <c r="L1" s="404"/>
      <c r="M1" s="404"/>
      <c r="N1" s="404"/>
      <c r="O1" s="404"/>
      <c r="P1" s="404"/>
      <c r="Q1" s="404"/>
      <c r="R1" s="404"/>
      <c r="S1" s="404"/>
      <c r="T1" s="404"/>
      <c r="U1" s="404"/>
      <c r="V1" s="404"/>
      <c r="W1" s="404"/>
      <c r="X1" s="404"/>
      <c r="Y1" s="404"/>
      <c r="Z1" s="404"/>
      <c r="AA1" s="235"/>
      <c r="AB1" s="404" t="s">
        <v>1341</v>
      </c>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C1" s="405" t="s">
        <v>1342</v>
      </c>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D1" s="405" t="s">
        <v>1343</v>
      </c>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row>
    <row r="2" spans="1:113">
      <c r="C2" t="str">
        <f>+IF(C4="ene","Enero",IF(C4="feb","Febrero",IF(C4="mar","Marzo",IF(C4="abr","Abril",IF(C4="may","Mayo",IF(C4="jun","Junio",IF(C4="jul","Julio",IF(C4="ago","Agosto",IF(C4="sep","Septiembre",IF(C4="oct","Octubre",IF(C4="nov","Noviembre",IF(C4="dic","Diciembre","Aún no hay mes"))))))))))))</f>
        <v>Enero</v>
      </c>
      <c r="D2" t="s">
        <v>1288</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Agosto</v>
      </c>
      <c r="R2" t="str">
        <f>+Q2</f>
        <v>Agosto</v>
      </c>
      <c r="S2" t="str">
        <f>+IF(S4="ene","Enero",IF(S4="feb","Febrero",IF(S4="mar","Marzo",IF(S4="abr","Abril",IF(S4="may","Mayo",IF(S4="jun","Junio",IF(S4="jul","Julio",IF(S4="ago","Agosto",IF(S4="sep","Septiembre",IF(S4="oct","Octubre",IF(S4="nov","Noviembre",IF(S4="dic","Diciembre","Aún no hay mes"))))))))))))</f>
        <v>Septiembre</v>
      </c>
      <c r="T2" t="str">
        <f>+S2</f>
        <v>Septiembre</v>
      </c>
      <c r="U2" t="str">
        <f>+IF(U4="ene","Enero",IF(U4="feb","Febrero",IF(U4="mar","Marzo",IF(U4="abr","Abril",IF(U4="may","Mayo",IF(U4="jun","Junio",IF(U4="jul","Julio",IF(U4="ago","Agosto",IF(U4="sep","Septiembre",IF(U4="oct","Octubre",IF(U4="nov","Noviembre",IF(U4="dic","Diciembre","Aún no hay mes"))))))))))))</f>
        <v>Octubre</v>
      </c>
      <c r="V2" t="str">
        <f>+U2</f>
        <v>Octubre</v>
      </c>
      <c r="W2" t="str">
        <f>+IF(W4="ene","Enero",IF(W4="feb","Febrero",IF(W4="mar","Marzo",IF(W4="abr","Abril",IF(W4="may","Mayo",IF(W4="jun","Junio",IF(W4="jul","Julio",IF(W4="ago","Agosto",IF(W4="sep","Septiembre",IF(W4="oct","Octubre",IF(W4="nov","Noviembre",IF(W4="dic","Diciembre","Aún no hay mes"))))))))))))</f>
        <v>Noviembre</v>
      </c>
      <c r="X2" t="str">
        <f>+W2</f>
        <v>Noviembre</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Agosto</v>
      </c>
      <c r="AS2" t="str">
        <f>+AR2</f>
        <v>Agosto</v>
      </c>
      <c r="AT2" t="str">
        <f>+IF(AT4="ene","Enero",IF(AT4="feb","Febrero",IF(AT4="mar","Marzo",IF(AT4="abr","Abril",IF(AT4="may","Mayo",IF(AT4="jun","Junio",IF(AT4="jul","Julio",IF(AT4="ago","Agosto",IF(AT4="sep","Septiembre",IF(AT4="oct","Octubre",IF(AT4="nov","Noviembre",IF(AT4="dic","Diciembre","Aún no hay mes"))))))))))))</f>
        <v>Septiembre</v>
      </c>
      <c r="AU2" t="str">
        <f>+AT2</f>
        <v>Septiembre</v>
      </c>
      <c r="AV2" t="str">
        <f>+IF(AV4="ene","Enero",IF(AV4="feb","Febrero",IF(AV4="mar","Marzo",IF(AV4="abr","Abril",IF(AV4="may","Mayo",IF(AV4="jun","Junio",IF(AV4="jul","Julio",IF(AV4="ago","Agosto",IF(AV4="sep","Septiembre",IF(AV4="oct","Octubre",IF(AV4="nov","Noviembre",IF(AV4="dic","Diciembre","Aún no hay mes"))))))))))))</f>
        <v>Octubre</v>
      </c>
      <c r="AW2" t="str">
        <f>+AV2</f>
        <v>Octubre</v>
      </c>
      <c r="AX2" t="str">
        <f>+IF(AX4="ene","Enero",IF(AX4="feb","Febrero",IF(AX4="mar","Marzo",IF(AX4="abr","Abril",IF(AX4="may","Mayo",IF(AX4="jun","Junio",IF(AX4="jul","Julio",IF(AX4="ago","Agosto",IF(AX4="sep","Septiembre",IF(AX4="oct","Octubre",IF(AX4="nov","Noviembre",IF(AX4="dic","Diciembre","Aún no hay mes"))))))))))))</f>
        <v>Noviembre</v>
      </c>
      <c r="AY2" t="str">
        <f>+AX2</f>
        <v>Noviembre</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Agosto</v>
      </c>
      <c r="BT2" t="str">
        <f>+BS2</f>
        <v>Agosto</v>
      </c>
      <c r="BU2" t="str">
        <f>+IF(BU4="ene","Enero",IF(BU4="feb","Febrero",IF(BU4="mar","Marzo",IF(BU4="abr","Abril",IF(BU4="may","Mayo",IF(BU4="jun","Junio",IF(BU4="jul","Julio",IF(BU4="ago","Agosto",IF(BU4="sep","Septiembre",IF(BU4="oct","Octubre",IF(BU4="nov","Noviembre",IF(BU4="dic","Diciembre","Aún no hay mes"))))))))))))</f>
        <v>Septiembre</v>
      </c>
      <c r="BV2" t="str">
        <f>+BU2</f>
        <v>Septiembre</v>
      </c>
      <c r="BW2" t="str">
        <f>+IF(BW4="ene","Enero",IF(BW4="feb","Febrero",IF(BW4="mar","Marzo",IF(BW4="abr","Abril",IF(BW4="may","Mayo",IF(BW4="jun","Junio",IF(BW4="jul","Julio",IF(BW4="ago","Agosto",IF(BW4="sep","Septiembre",IF(BW4="oct","Octubre",IF(BW4="nov","Noviembre",IF(BW4="dic","Diciembre","Aún no hay mes"))))))))))))</f>
        <v>Octubre</v>
      </c>
      <c r="BX2" t="str">
        <f>+BW2</f>
        <v>Octubre</v>
      </c>
      <c r="BY2" t="str">
        <f>+IF(BY4="ene","Enero",IF(BY4="feb","Febrero",IF(BY4="mar","Marzo",IF(BY4="abr","Abril",IF(BY4="may","Mayo",IF(BY4="jun","Junio",IF(BY4="jul","Julio",IF(BY4="ago","Agosto",IF(BY4="sep","Septiembre",IF(BY4="oct","Octubre",IF(BY4="nov","Noviembre",IF(BY4="dic","Diciembre","Aún no hay mes"))))))))))))</f>
        <v>Noviembre</v>
      </c>
      <c r="BZ2" t="str">
        <f>+BY2</f>
        <v>Noviembre</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Febrero</v>
      </c>
      <c r="CG2" t="str">
        <f>+CF2</f>
        <v>Febrero</v>
      </c>
      <c r="CH2" t="str">
        <f>+IF(CH4="ene","Enero",IF(CH4="feb","Febrero",IF(CH4="mar","Marzo",IF(CH4="abr","Abril",IF(CH4="may","Mayo",IF(CH4="jun","Junio",IF(CH4="jul","Julio",IF(CH4="ago","Agosto",IF(CH4="sep","Septiembre",IF(CH4="oct","Octubre",IF(CH4="nov","Noviembre",IF(CH4="dic","Diciembre","Aún no hay mes"))))))))))))</f>
        <v>Marzo</v>
      </c>
      <c r="CI2" t="str">
        <f>+CH2</f>
        <v>Marzo</v>
      </c>
      <c r="CJ2" t="str">
        <f>+IF(CJ4="ene","Enero",IF(CJ4="feb","Febrero",IF(CJ4="mar","Marzo",IF(CJ4="abr","Abril",IF(CJ4="may","Mayo",IF(CJ4="jun","Junio",IF(CJ4="jul","Julio",IF(CJ4="ago","Agosto",IF(CJ4="sep","Septiembre",IF(CJ4="oct","Octubre",IF(CJ4="nov","Noviembre",IF(CJ4="dic","Diciembre","Aún no hay mes"))))))))))))</f>
        <v>Abril</v>
      </c>
      <c r="CK2" t="str">
        <f>+CJ2</f>
        <v>Abril</v>
      </c>
      <c r="CL2" t="str">
        <f>+IF(CL4="ene","Enero",IF(CL4="feb","Febrero",IF(CL4="mar","Marzo",IF(CL4="abr","Abril",IF(CL4="may","Mayo",IF(CL4="jun","Junio",IF(CL4="jul","Julio",IF(CL4="ago","Agosto",IF(CL4="sep","Septiembre",IF(CL4="oct","Octubre",IF(CL4="nov","Noviembre",IF(CL4="dic","Diciembre","Aún no hay mes"))))))))))))</f>
        <v>Junio</v>
      </c>
      <c r="CM2" t="str">
        <f>+CL2</f>
        <v>Junio</v>
      </c>
      <c r="CN2" t="str">
        <f>+IF(CN4="ene","Enero",IF(CN4="feb","Febrero",IF(CN4="mar","Marzo",IF(CN4="abr","Abril",IF(CN4="may","Mayo",IF(CN4="jun","Junio",IF(CN4="jul","Julio",IF(CN4="ago","Agosto",IF(CN4="sep","Septiembre",IF(CN4="oct","Octubre",IF(CN4="nov","Noviembre",IF(CN4="dic","Diciembre","Aún no hay mes"))))))))))))</f>
        <v>Julio</v>
      </c>
      <c r="CO2" t="str">
        <f>+CN2</f>
        <v>Julio</v>
      </c>
      <c r="CP2" t="str">
        <f>+IF(CP4="ene","Enero",IF(CP4="feb","Febrero",IF(CP4="mar","Marzo",IF(CP4="abr","Abril",IF(CP4="may","Mayo",IF(CP4="jun","Junio",IF(CP4="jul","Julio",IF(CP4="ago","Agosto",IF(CP4="sep","Septiembre",IF(CP4="oct","Octubre",IF(CP4="nov","Noviembre",IF(CP4="dic","Diciembre","Aún no hay mes"))))))))))))</f>
        <v>Agosto</v>
      </c>
      <c r="CQ2" t="str">
        <f>+CP2</f>
        <v>Agosto</v>
      </c>
      <c r="CR2" t="str">
        <f>+IF(CR4="ene","Enero",IF(CR4="feb","Febrero",IF(CR4="mar","Marzo",IF(CR4="abr","Abril",IF(CR4="may","Mayo",IF(CR4="jun","Junio",IF(CR4="jul","Julio",IF(CR4="ago","Agosto",IF(CR4="sep","Septiembre",IF(CR4="oct","Octubre",IF(CR4="nov","Noviembre",IF(CR4="dic","Diciembre","Aún no hay mes"))))))))))))</f>
        <v>Septiembre</v>
      </c>
      <c r="CS2" t="str">
        <f>+CR2</f>
        <v>Septiembre</v>
      </c>
      <c r="CT2" t="str">
        <f>+IF(CT4="ene","Enero",IF(CT4="feb","Febrero",IF(CT4="mar","Marzo",IF(CT4="abr","Abril",IF(CT4="may","Mayo",IF(CT4="jun","Junio",IF(CT4="jul","Julio",IF(CT4="ago","Agosto",IF(CT4="sep","Septiembre",IF(CT4="oct","Octubre",IF(CT4="nov","Noviembre",IF(CT4="dic","Diciembre","Aún no hay mes"))))))))))))</f>
        <v>Octubre</v>
      </c>
      <c r="CU2" t="str">
        <f>+CT2</f>
        <v>Octubre</v>
      </c>
      <c r="CV2" t="str">
        <f>+IF(CV4="ene","Enero",IF(CV4="feb","Febrero",IF(CV4="mar","Marzo",IF(CV4="abr","Abril",IF(CV4="may","Mayo",IF(CV4="jun","Junio",IF(CV4="jul","Julio",IF(CV4="ago","Agosto",IF(CV4="sep","Septiembre",IF(CV4="oct","Octubre",IF(CV4="nov","Noviembre",IF(CV4="dic","Diciembre","Aún no hay mes"))))))))))))</f>
        <v>Noviembre</v>
      </c>
      <c r="CW2" t="str">
        <f>+CV2</f>
        <v>Noviembre</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Enero</v>
      </c>
    </row>
    <row r="3" spans="1:113">
      <c r="C3" s="232" t="s">
        <v>1460</v>
      </c>
      <c r="D3" s="232" t="s">
        <v>1285</v>
      </c>
      <c r="AD3" s="232" t="s">
        <v>1460</v>
      </c>
      <c r="AE3" s="232" t="s">
        <v>1285</v>
      </c>
      <c r="BE3" s="232" t="s">
        <v>1460</v>
      </c>
      <c r="BF3" s="232" t="s">
        <v>1285</v>
      </c>
      <c r="CF3" s="232" t="s">
        <v>1460</v>
      </c>
      <c r="CG3" s="232" t="s">
        <v>1285</v>
      </c>
      <c r="DE3" s="232" t="s">
        <v>652</v>
      </c>
      <c r="DF3" s="232" t="s">
        <v>659</v>
      </c>
      <c r="DG3" t="s">
        <v>1302</v>
      </c>
      <c r="DH3" t="str">
        <f ca="1">+TEXT(EDATE(TODAY(),-1),"mmm")</f>
        <v>ene</v>
      </c>
      <c r="DI3" t="str">
        <f ca="1">+TEXT(EOMONTH(TODAY(),-1),"dd/mm/yyyy")</f>
        <v>31/01/2026</v>
      </c>
    </row>
    <row r="4" spans="1:113">
      <c r="C4" s="233" t="s">
        <v>1284</v>
      </c>
      <c r="E4" s="233" t="s">
        <v>1534</v>
      </c>
      <c r="G4" s="233" t="s">
        <v>1536</v>
      </c>
      <c r="I4" s="233" t="s">
        <v>1537</v>
      </c>
      <c r="K4" s="233" t="s">
        <v>1539</v>
      </c>
      <c r="M4" s="233" t="s">
        <v>1542</v>
      </c>
      <c r="O4" s="233" t="s">
        <v>1543</v>
      </c>
      <c r="Q4" s="233" t="s">
        <v>1544</v>
      </c>
      <c r="S4" s="233" t="s">
        <v>1551</v>
      </c>
      <c r="U4" s="233" t="s">
        <v>1581</v>
      </c>
      <c r="W4" s="233" t="s">
        <v>1586</v>
      </c>
      <c r="AD4" s="233" t="s">
        <v>1284</v>
      </c>
      <c r="AF4" s="233" t="s">
        <v>1534</v>
      </c>
      <c r="AH4" s="233" t="s">
        <v>1536</v>
      </c>
      <c r="AJ4" s="233" t="s">
        <v>1537</v>
      </c>
      <c r="AL4" s="233" t="s">
        <v>1539</v>
      </c>
      <c r="AN4" s="233" t="s">
        <v>1542</v>
      </c>
      <c r="AP4" s="233" t="s">
        <v>1543</v>
      </c>
      <c r="AR4" s="233" t="s">
        <v>1544</v>
      </c>
      <c r="AT4" s="233" t="s">
        <v>1551</v>
      </c>
      <c r="AV4" s="233" t="s">
        <v>1581</v>
      </c>
      <c r="AX4" s="233" t="s">
        <v>1586</v>
      </c>
      <c r="BE4" s="233" t="s">
        <v>1284</v>
      </c>
      <c r="BG4" s="233" t="s">
        <v>1534</v>
      </c>
      <c r="BI4" s="233" t="s">
        <v>1536</v>
      </c>
      <c r="BK4" s="233" t="s">
        <v>1537</v>
      </c>
      <c r="BM4" s="233" t="s">
        <v>1539</v>
      </c>
      <c r="BO4" s="233" t="s">
        <v>1542</v>
      </c>
      <c r="BQ4" s="233" t="s">
        <v>1543</v>
      </c>
      <c r="BS4" s="233" t="s">
        <v>1544</v>
      </c>
      <c r="BU4" s="233" t="s">
        <v>1551</v>
      </c>
      <c r="BW4" s="233" t="s">
        <v>1581</v>
      </c>
      <c r="BY4" s="233" t="s">
        <v>1586</v>
      </c>
      <c r="CF4" s="233" t="s">
        <v>1534</v>
      </c>
      <c r="CH4" s="233" t="s">
        <v>1536</v>
      </c>
      <c r="CJ4" s="233" t="s">
        <v>1537</v>
      </c>
      <c r="CL4" s="233" t="s">
        <v>1542</v>
      </c>
      <c r="CN4" s="233" t="s">
        <v>1543</v>
      </c>
      <c r="CP4" s="233" t="s">
        <v>1544</v>
      </c>
      <c r="CR4" s="233" t="s">
        <v>1551</v>
      </c>
      <c r="CT4" s="233" t="s">
        <v>1581</v>
      </c>
      <c r="CV4" s="233" t="s">
        <v>1586</v>
      </c>
      <c r="DE4">
        <v>46</v>
      </c>
      <c r="DF4" t="s">
        <v>1366</v>
      </c>
      <c r="DG4">
        <v>25391108.93999999</v>
      </c>
    </row>
    <row r="5" spans="1:113">
      <c r="A5" s="232" t="s">
        <v>652</v>
      </c>
      <c r="B5" s="232" t="s">
        <v>659</v>
      </c>
      <c r="C5" t="s">
        <v>1298</v>
      </c>
      <c r="D5" t="s">
        <v>1299</v>
      </c>
      <c r="E5" t="s">
        <v>1298</v>
      </c>
      <c r="F5" t="s">
        <v>1299</v>
      </c>
      <c r="G5" t="s">
        <v>1298</v>
      </c>
      <c r="H5" t="s">
        <v>1299</v>
      </c>
      <c r="I5" t="s">
        <v>1298</v>
      </c>
      <c r="J5" t="s">
        <v>1299</v>
      </c>
      <c r="K5" t="s">
        <v>1298</v>
      </c>
      <c r="L5" t="s">
        <v>1299</v>
      </c>
      <c r="M5" t="s">
        <v>1298</v>
      </c>
      <c r="N5" t="s">
        <v>1299</v>
      </c>
      <c r="O5" t="s">
        <v>1298</v>
      </c>
      <c r="P5" t="s">
        <v>1299</v>
      </c>
      <c r="Q5" t="s">
        <v>1298</v>
      </c>
      <c r="R5" t="s">
        <v>1299</v>
      </c>
      <c r="S5" t="s">
        <v>1298</v>
      </c>
      <c r="T5" t="s">
        <v>1299</v>
      </c>
      <c r="U5" t="s">
        <v>1298</v>
      </c>
      <c r="V5" t="s">
        <v>1299</v>
      </c>
      <c r="W5" t="s">
        <v>1298</v>
      </c>
      <c r="X5" t="s">
        <v>1299</v>
      </c>
      <c r="AB5" s="232" t="s">
        <v>652</v>
      </c>
      <c r="AC5" s="232" t="s">
        <v>659</v>
      </c>
      <c r="AD5" t="s">
        <v>1313</v>
      </c>
      <c r="AE5" t="s">
        <v>1314</v>
      </c>
      <c r="AF5" t="s">
        <v>1313</v>
      </c>
      <c r="AG5" t="s">
        <v>1314</v>
      </c>
      <c r="AH5" t="s">
        <v>1313</v>
      </c>
      <c r="AI5" t="s">
        <v>1314</v>
      </c>
      <c r="AJ5" t="s">
        <v>1313</v>
      </c>
      <c r="AK5" t="s">
        <v>1314</v>
      </c>
      <c r="AL5" t="s">
        <v>1313</v>
      </c>
      <c r="AM5" t="s">
        <v>1314</v>
      </c>
      <c r="AN5" t="s">
        <v>1313</v>
      </c>
      <c r="AO5" t="s">
        <v>1314</v>
      </c>
      <c r="AP5" t="s">
        <v>1313</v>
      </c>
      <c r="AQ5" t="s">
        <v>1314</v>
      </c>
      <c r="AR5" t="s">
        <v>1313</v>
      </c>
      <c r="AS5" t="s">
        <v>1314</v>
      </c>
      <c r="AT5" t="s">
        <v>1313</v>
      </c>
      <c r="AU5" t="s">
        <v>1314</v>
      </c>
      <c r="AV5" t="s">
        <v>1313</v>
      </c>
      <c r="AW5" t="s">
        <v>1314</v>
      </c>
      <c r="AX5" t="s">
        <v>1313</v>
      </c>
      <c r="AY5" t="s">
        <v>1314</v>
      </c>
      <c r="BC5" s="232" t="s">
        <v>652</v>
      </c>
      <c r="BD5" s="232" t="s">
        <v>659</v>
      </c>
      <c r="BE5" t="s">
        <v>1298</v>
      </c>
      <c r="BF5" t="s">
        <v>1299</v>
      </c>
      <c r="BG5" t="s">
        <v>1298</v>
      </c>
      <c r="BH5" t="s">
        <v>1299</v>
      </c>
      <c r="BI5" t="s">
        <v>1298</v>
      </c>
      <c r="BJ5" t="s">
        <v>1299</v>
      </c>
      <c r="BK5" t="s">
        <v>1298</v>
      </c>
      <c r="BL5" t="s">
        <v>1299</v>
      </c>
      <c r="BM5" t="s">
        <v>1298</v>
      </c>
      <c r="BN5" t="s">
        <v>1299</v>
      </c>
      <c r="BO5" t="s">
        <v>1298</v>
      </c>
      <c r="BP5" t="s">
        <v>1299</v>
      </c>
      <c r="BQ5" t="s">
        <v>1298</v>
      </c>
      <c r="BR5" t="s">
        <v>1299</v>
      </c>
      <c r="BS5" t="s">
        <v>1298</v>
      </c>
      <c r="BT5" t="s">
        <v>1299</v>
      </c>
      <c r="BU5" t="s">
        <v>1298</v>
      </c>
      <c r="BV5" t="s">
        <v>1299</v>
      </c>
      <c r="BW5" t="s">
        <v>1298</v>
      </c>
      <c r="BX5" t="s">
        <v>1299</v>
      </c>
      <c r="BY5" t="s">
        <v>1298</v>
      </c>
      <c r="BZ5" t="s">
        <v>1299</v>
      </c>
      <c r="CD5" s="232" t="s">
        <v>652</v>
      </c>
      <c r="CE5" s="232" t="s">
        <v>659</v>
      </c>
      <c r="CF5" t="s">
        <v>1313</v>
      </c>
      <c r="CG5" t="s">
        <v>1314</v>
      </c>
      <c r="CH5" t="s">
        <v>1313</v>
      </c>
      <c r="CI5" t="s">
        <v>1314</v>
      </c>
      <c r="CJ5" t="s">
        <v>1313</v>
      </c>
      <c r="CK5" t="s">
        <v>1314</v>
      </c>
      <c r="CL5" t="s">
        <v>1313</v>
      </c>
      <c r="CM5" t="s">
        <v>1314</v>
      </c>
      <c r="CN5" t="s">
        <v>1313</v>
      </c>
      <c r="CO5" t="s">
        <v>1314</v>
      </c>
      <c r="CP5" t="s">
        <v>1313</v>
      </c>
      <c r="CQ5" t="s">
        <v>1314</v>
      </c>
      <c r="CR5" t="s">
        <v>1313</v>
      </c>
      <c r="CS5" t="s">
        <v>1314</v>
      </c>
      <c r="CT5" t="s">
        <v>1313</v>
      </c>
      <c r="CU5" t="s">
        <v>1314</v>
      </c>
      <c r="CV5" t="s">
        <v>1313</v>
      </c>
      <c r="CW5" t="s">
        <v>1314</v>
      </c>
      <c r="DD5" s="232"/>
      <c r="DE5">
        <v>109</v>
      </c>
      <c r="DF5" t="s">
        <v>611</v>
      </c>
      <c r="DG5">
        <v>532091.01</v>
      </c>
    </row>
    <row r="6" spans="1:113">
      <c r="A6">
        <v>10</v>
      </c>
      <c r="B6" t="s">
        <v>38</v>
      </c>
      <c r="C6" s="234"/>
      <c r="D6" s="234"/>
      <c r="E6" s="234"/>
      <c r="F6" s="234"/>
      <c r="G6" s="234"/>
      <c r="H6" s="234"/>
      <c r="I6" s="234">
        <v>0</v>
      </c>
      <c r="J6" s="234">
        <v>9</v>
      </c>
      <c r="K6" s="234"/>
      <c r="L6" s="234"/>
      <c r="M6" s="234"/>
      <c r="N6" s="234"/>
      <c r="O6" s="234"/>
      <c r="P6" s="234"/>
      <c r="Q6" s="234"/>
      <c r="R6" s="234"/>
      <c r="S6" s="234">
        <v>0</v>
      </c>
      <c r="T6" s="234">
        <v>139.22</v>
      </c>
      <c r="U6" s="234">
        <v>3780</v>
      </c>
      <c r="V6" s="234">
        <v>150</v>
      </c>
      <c r="W6" s="234">
        <v>1020</v>
      </c>
      <c r="X6" s="234">
        <v>2045938.05</v>
      </c>
      <c r="AB6" t="s">
        <v>541</v>
      </c>
      <c r="AC6" t="s">
        <v>590</v>
      </c>
      <c r="AD6">
        <v>0.11999999999999998</v>
      </c>
      <c r="AE6">
        <v>0.08</v>
      </c>
      <c r="AF6">
        <v>0.09</v>
      </c>
      <c r="AG6">
        <v>9.0000000000000011E-2</v>
      </c>
      <c r="AH6">
        <v>0.08</v>
      </c>
      <c r="AI6">
        <v>0.12000000000000001</v>
      </c>
      <c r="AJ6">
        <v>9.0000000000000011E-2</v>
      </c>
      <c r="AK6">
        <v>8425.8200000000015</v>
      </c>
      <c r="AL6">
        <v>0.09</v>
      </c>
      <c r="AM6">
        <v>0.08</v>
      </c>
      <c r="AN6">
        <v>0.09</v>
      </c>
      <c r="AO6">
        <v>0.1</v>
      </c>
      <c r="AP6">
        <v>7.0000000000000007E-2</v>
      </c>
      <c r="AQ6">
        <v>0.08</v>
      </c>
      <c r="AR6">
        <v>6.0000000000000005E-2</v>
      </c>
      <c r="AS6">
        <v>2215365.5999999996</v>
      </c>
      <c r="AT6">
        <v>6.0000000000000005E-2</v>
      </c>
      <c r="AU6">
        <v>0.05</v>
      </c>
      <c r="AV6">
        <v>0.04</v>
      </c>
      <c r="AW6">
        <v>0.16999999999999998</v>
      </c>
      <c r="AX6">
        <v>0.1</v>
      </c>
      <c r="AY6">
        <v>21157.769999999997</v>
      </c>
      <c r="BC6">
        <v>86</v>
      </c>
      <c r="BD6" t="s">
        <v>50</v>
      </c>
      <c r="BE6" s="234">
        <v>41575.83</v>
      </c>
      <c r="BF6" s="234">
        <v>0</v>
      </c>
      <c r="BG6" s="234">
        <v>322249.19</v>
      </c>
      <c r="BH6" s="234">
        <v>0</v>
      </c>
      <c r="BI6" s="234">
        <v>0</v>
      </c>
      <c r="BJ6" s="234">
        <v>98000</v>
      </c>
      <c r="BK6" s="234">
        <v>11945.65</v>
      </c>
      <c r="BL6" s="234">
        <v>0</v>
      </c>
      <c r="BM6" s="234">
        <v>0</v>
      </c>
      <c r="BN6" s="234">
        <v>5048448.4700000007</v>
      </c>
      <c r="BO6" s="234">
        <v>0</v>
      </c>
      <c r="BP6" s="234">
        <v>150000</v>
      </c>
      <c r="BQ6" s="234">
        <v>0</v>
      </c>
      <c r="BR6" s="234">
        <v>229169.7</v>
      </c>
      <c r="BS6" s="234"/>
      <c r="BT6" s="234"/>
      <c r="BU6" s="234">
        <v>0</v>
      </c>
      <c r="BV6" s="234">
        <v>275473.71999999997</v>
      </c>
      <c r="BW6" s="234">
        <v>0</v>
      </c>
      <c r="BX6" s="234">
        <v>318875.07</v>
      </c>
      <c r="BY6" s="234">
        <v>0</v>
      </c>
      <c r="BZ6" s="234">
        <v>76305151.519999996</v>
      </c>
      <c r="CD6" t="s">
        <v>541</v>
      </c>
      <c r="CE6" t="s">
        <v>590</v>
      </c>
      <c r="CL6">
        <v>0</v>
      </c>
      <c r="CM6">
        <v>119235980.66940001</v>
      </c>
      <c r="CN6">
        <v>0</v>
      </c>
      <c r="CO6">
        <v>142744358.19279996</v>
      </c>
      <c r="CP6">
        <v>0</v>
      </c>
      <c r="CQ6">
        <v>166788009.9228</v>
      </c>
      <c r="CR6">
        <v>0</v>
      </c>
      <c r="CS6">
        <v>378157661.27860004</v>
      </c>
      <c r="CT6">
        <v>0</v>
      </c>
      <c r="CU6">
        <v>292304728.41919988</v>
      </c>
      <c r="CV6">
        <v>0</v>
      </c>
      <c r="CW6">
        <v>311981644.8854</v>
      </c>
      <c r="DE6">
        <v>117</v>
      </c>
      <c r="DF6" t="s">
        <v>54</v>
      </c>
      <c r="DG6">
        <v>3718996.2299999995</v>
      </c>
    </row>
    <row r="7" spans="1:113">
      <c r="A7">
        <v>15</v>
      </c>
      <c r="B7" t="s">
        <v>39</v>
      </c>
      <c r="C7" s="234">
        <v>0</v>
      </c>
      <c r="D7" s="234">
        <v>6571.7999999999993</v>
      </c>
      <c r="E7" s="234">
        <v>0</v>
      </c>
      <c r="F7" s="234">
        <v>3084.92</v>
      </c>
      <c r="G7" s="234">
        <v>0</v>
      </c>
      <c r="H7" s="234">
        <v>183737.09999999998</v>
      </c>
      <c r="I7" s="234">
        <v>0</v>
      </c>
      <c r="J7" s="234">
        <v>13661.070000000002</v>
      </c>
      <c r="K7" s="234">
        <v>0</v>
      </c>
      <c r="L7" s="234">
        <v>2800</v>
      </c>
      <c r="M7" s="234">
        <v>0</v>
      </c>
      <c r="N7" s="234">
        <v>95013871.900000006</v>
      </c>
      <c r="O7" s="234">
        <v>0</v>
      </c>
      <c r="P7" s="234">
        <v>3122.98</v>
      </c>
      <c r="Q7" s="234">
        <v>0</v>
      </c>
      <c r="R7" s="234">
        <v>11242.119999999999</v>
      </c>
      <c r="S7" s="234">
        <v>0</v>
      </c>
      <c r="T7" s="234">
        <v>12860.1</v>
      </c>
      <c r="U7" s="234">
        <v>0</v>
      </c>
      <c r="V7" s="234">
        <v>15210.130000000001</v>
      </c>
      <c r="W7" s="234">
        <v>0</v>
      </c>
      <c r="X7" s="234">
        <v>106238.18</v>
      </c>
      <c r="AB7">
        <v>10</v>
      </c>
      <c r="AC7" t="s">
        <v>38</v>
      </c>
      <c r="AP7">
        <v>0</v>
      </c>
      <c r="AQ7">
        <v>89635.23</v>
      </c>
      <c r="AX7">
        <v>0</v>
      </c>
      <c r="AY7">
        <v>27623.16</v>
      </c>
      <c r="BC7">
        <v>291</v>
      </c>
      <c r="BD7" t="s">
        <v>119</v>
      </c>
      <c r="BE7" s="234"/>
      <c r="BF7" s="234"/>
      <c r="BG7" s="234">
        <v>6650021.8399999999</v>
      </c>
      <c r="BH7" s="234">
        <v>0</v>
      </c>
      <c r="BI7" s="234"/>
      <c r="BJ7" s="234"/>
      <c r="BK7" s="234"/>
      <c r="BL7" s="234"/>
      <c r="BM7" s="234"/>
      <c r="BN7" s="234"/>
      <c r="BO7" s="234">
        <v>3621977.73</v>
      </c>
      <c r="BP7" s="234">
        <v>0</v>
      </c>
      <c r="BQ7" s="234"/>
      <c r="BR7" s="234"/>
      <c r="BS7" s="234">
        <v>0</v>
      </c>
      <c r="BT7" s="234">
        <v>27440000</v>
      </c>
      <c r="BU7" s="234">
        <v>0</v>
      </c>
      <c r="BV7" s="234">
        <v>210230188</v>
      </c>
      <c r="BW7" s="234">
        <v>0</v>
      </c>
      <c r="BX7" s="234">
        <v>58074488.920000002</v>
      </c>
      <c r="BY7" s="234">
        <v>0</v>
      </c>
      <c r="BZ7" s="234">
        <v>27630041.280000001</v>
      </c>
      <c r="CD7">
        <v>291</v>
      </c>
      <c r="CE7" t="s">
        <v>119</v>
      </c>
      <c r="CP7">
        <v>27440000</v>
      </c>
      <c r="CQ7">
        <v>0</v>
      </c>
      <c r="CR7">
        <v>210230188</v>
      </c>
      <c r="CS7">
        <v>0</v>
      </c>
      <c r="CT7">
        <v>59906510.649999999</v>
      </c>
      <c r="CU7">
        <v>0</v>
      </c>
      <c r="CV7">
        <v>27630041.276600003</v>
      </c>
      <c r="CW7">
        <v>0</v>
      </c>
      <c r="DE7">
        <v>222</v>
      </c>
      <c r="DF7" t="s">
        <v>93</v>
      </c>
      <c r="DG7">
        <v>903385.72</v>
      </c>
    </row>
    <row r="8" spans="1:113">
      <c r="A8">
        <v>16</v>
      </c>
      <c r="B8" t="s">
        <v>40</v>
      </c>
      <c r="C8" s="234">
        <v>0</v>
      </c>
      <c r="D8" s="234">
        <v>152419.18</v>
      </c>
      <c r="E8" s="234">
        <v>0</v>
      </c>
      <c r="F8" s="234">
        <v>3724.16</v>
      </c>
      <c r="G8" s="234">
        <v>0</v>
      </c>
      <c r="H8" s="234">
        <v>4240.55</v>
      </c>
      <c r="I8" s="234">
        <v>0</v>
      </c>
      <c r="J8" s="234">
        <v>485.09</v>
      </c>
      <c r="K8" s="234">
        <v>0</v>
      </c>
      <c r="L8" s="234">
        <v>16824.04</v>
      </c>
      <c r="M8" s="234">
        <v>0</v>
      </c>
      <c r="N8" s="234">
        <v>9710.8999999999978</v>
      </c>
      <c r="O8" s="234">
        <v>0</v>
      </c>
      <c r="P8" s="234">
        <v>17523.38</v>
      </c>
      <c r="Q8" s="234">
        <v>0</v>
      </c>
      <c r="R8" s="234">
        <v>2700.4</v>
      </c>
      <c r="S8" s="234">
        <v>0</v>
      </c>
      <c r="T8" s="234">
        <v>16928.82</v>
      </c>
      <c r="U8" s="234">
        <v>0</v>
      </c>
      <c r="V8" s="234">
        <v>82068.12000000001</v>
      </c>
      <c r="W8" s="234">
        <v>0</v>
      </c>
      <c r="X8" s="234">
        <v>2138528.1100000003</v>
      </c>
      <c r="AB8">
        <v>20</v>
      </c>
      <c r="AC8" t="s">
        <v>41</v>
      </c>
      <c r="AR8">
        <v>0</v>
      </c>
      <c r="AS8">
        <v>4262963.57</v>
      </c>
      <c r="AX8">
        <v>600.29999999999984</v>
      </c>
      <c r="AY8">
        <v>0</v>
      </c>
      <c r="BC8" t="s">
        <v>541</v>
      </c>
      <c r="BD8" t="s">
        <v>590</v>
      </c>
      <c r="BE8" s="234">
        <v>0</v>
      </c>
      <c r="BF8" s="234">
        <v>20899.22</v>
      </c>
      <c r="BG8" s="234"/>
      <c r="BH8" s="234"/>
      <c r="BI8" s="234">
        <v>1106</v>
      </c>
      <c r="BJ8" s="234">
        <v>0</v>
      </c>
      <c r="BK8" s="234"/>
      <c r="BL8" s="234"/>
      <c r="BM8" s="234">
        <v>0</v>
      </c>
      <c r="BN8" s="234">
        <v>44286</v>
      </c>
      <c r="BO8" s="234">
        <v>119283345.12</v>
      </c>
      <c r="BP8" s="234">
        <v>10625769.380000001</v>
      </c>
      <c r="BQ8" s="234">
        <v>142750063.74000001</v>
      </c>
      <c r="BR8" s="234">
        <v>7827907.7200000007</v>
      </c>
      <c r="BS8" s="234">
        <v>166788009.91</v>
      </c>
      <c r="BT8" s="234">
        <v>17058740.75</v>
      </c>
      <c r="BU8" s="234">
        <v>378157661.30000001</v>
      </c>
      <c r="BV8" s="234">
        <v>288.95999999999998</v>
      </c>
      <c r="BW8" s="234">
        <v>290079717.10999984</v>
      </c>
      <c r="BX8" s="234">
        <v>8076915.0599999996</v>
      </c>
      <c r="BY8" s="234">
        <v>311981644.88999999</v>
      </c>
      <c r="BZ8" s="234">
        <v>4305471.6899999995</v>
      </c>
      <c r="CD8">
        <v>287</v>
      </c>
      <c r="CE8" t="s">
        <v>116</v>
      </c>
      <c r="CV8">
        <v>5488000</v>
      </c>
      <c r="CW8">
        <v>0</v>
      </c>
      <c r="DE8">
        <v>591</v>
      </c>
      <c r="DF8" t="s">
        <v>669</v>
      </c>
      <c r="DG8">
        <v>2477929</v>
      </c>
    </row>
    <row r="9" spans="1:113">
      <c r="A9">
        <v>20</v>
      </c>
      <c r="B9" t="s">
        <v>41</v>
      </c>
      <c r="C9" s="234"/>
      <c r="D9" s="234"/>
      <c r="E9" s="234"/>
      <c r="F9" s="234"/>
      <c r="G9" s="234"/>
      <c r="H9" s="234"/>
      <c r="I9" s="234">
        <v>0</v>
      </c>
      <c r="J9" s="234">
        <v>802.21</v>
      </c>
      <c r="K9" s="234">
        <v>0</v>
      </c>
      <c r="L9" s="234">
        <v>1558.89</v>
      </c>
      <c r="M9" s="234">
        <v>0</v>
      </c>
      <c r="N9" s="234">
        <v>2141.44</v>
      </c>
      <c r="O9" s="234">
        <v>0</v>
      </c>
      <c r="P9" s="234">
        <v>4.1100000000000003</v>
      </c>
      <c r="Q9" s="234"/>
      <c r="R9" s="234"/>
      <c r="S9" s="234"/>
      <c r="T9" s="234"/>
      <c r="U9" s="234">
        <v>0</v>
      </c>
      <c r="V9" s="234">
        <v>235.38</v>
      </c>
      <c r="W9" s="234"/>
      <c r="X9" s="234"/>
      <c r="AB9" t="s">
        <v>542</v>
      </c>
      <c r="AC9" t="s">
        <v>686</v>
      </c>
      <c r="AN9">
        <v>787.8</v>
      </c>
      <c r="AO9">
        <v>0</v>
      </c>
      <c r="AP9">
        <v>14464250.800000001</v>
      </c>
      <c r="AQ9">
        <v>0</v>
      </c>
      <c r="AR9">
        <v>8556249.2200000007</v>
      </c>
      <c r="AS9">
        <v>0</v>
      </c>
      <c r="AT9">
        <v>261467978.5</v>
      </c>
      <c r="AU9">
        <v>0</v>
      </c>
      <c r="AV9">
        <v>309690775.93000001</v>
      </c>
      <c r="AW9">
        <v>0</v>
      </c>
      <c r="AX9">
        <v>370504341.70999998</v>
      </c>
      <c r="AY9">
        <v>37480.36</v>
      </c>
      <c r="BC9">
        <v>46</v>
      </c>
      <c r="BD9" t="s">
        <v>1366</v>
      </c>
      <c r="BE9" s="234"/>
      <c r="BF9" s="234"/>
      <c r="BG9" s="234">
        <v>0</v>
      </c>
      <c r="BH9" s="234">
        <v>556540.96</v>
      </c>
      <c r="BI9" s="234"/>
      <c r="BJ9" s="234"/>
      <c r="BK9" s="234">
        <v>0</v>
      </c>
      <c r="BL9" s="234">
        <v>8918000</v>
      </c>
      <c r="BM9" s="234"/>
      <c r="BN9" s="234"/>
      <c r="BO9" s="234">
        <v>479418.22</v>
      </c>
      <c r="BP9" s="234">
        <v>0</v>
      </c>
      <c r="BQ9" s="234">
        <v>0</v>
      </c>
      <c r="BR9" s="234">
        <v>723080.02</v>
      </c>
      <c r="BS9" s="234"/>
      <c r="BT9" s="234"/>
      <c r="BU9" s="234"/>
      <c r="BV9" s="234"/>
      <c r="BW9" s="234">
        <v>0</v>
      </c>
      <c r="BX9" s="234">
        <v>13731954.24</v>
      </c>
      <c r="BY9" s="234">
        <v>0</v>
      </c>
      <c r="BZ9" s="234">
        <v>8953861.3900000006</v>
      </c>
      <c r="CD9">
        <v>46</v>
      </c>
      <c r="CE9" t="s">
        <v>1366</v>
      </c>
      <c r="CF9">
        <v>556540.96120000002</v>
      </c>
      <c r="CG9">
        <v>0</v>
      </c>
      <c r="CJ9">
        <v>8918000</v>
      </c>
      <c r="CK9">
        <v>0</v>
      </c>
      <c r="CN9">
        <v>723080.01500000001</v>
      </c>
      <c r="CO9">
        <v>0</v>
      </c>
      <c r="CT9">
        <v>6647340</v>
      </c>
      <c r="CU9">
        <v>0</v>
      </c>
      <c r="CV9">
        <v>8918000</v>
      </c>
      <c r="CW9">
        <v>0</v>
      </c>
      <c r="DE9">
        <v>670</v>
      </c>
      <c r="DF9" t="s">
        <v>178</v>
      </c>
      <c r="DG9">
        <v>1464589.5</v>
      </c>
    </row>
    <row r="10" spans="1:113">
      <c r="A10">
        <v>25</v>
      </c>
      <c r="B10" t="s">
        <v>42</v>
      </c>
      <c r="C10" s="234">
        <v>0</v>
      </c>
      <c r="D10" s="234">
        <v>0.5</v>
      </c>
      <c r="E10" s="234">
        <v>0</v>
      </c>
      <c r="F10" s="234">
        <v>287107.78999999998</v>
      </c>
      <c r="G10" s="234"/>
      <c r="H10" s="234"/>
      <c r="I10" s="234">
        <v>0</v>
      </c>
      <c r="J10" s="234">
        <v>0.02</v>
      </c>
      <c r="K10" s="234"/>
      <c r="L10" s="234"/>
      <c r="M10" s="234"/>
      <c r="N10" s="234"/>
      <c r="O10" s="234"/>
      <c r="P10" s="234"/>
      <c r="Q10" s="234"/>
      <c r="R10" s="234"/>
      <c r="S10" s="234">
        <v>0</v>
      </c>
      <c r="T10" s="234">
        <v>22945.24</v>
      </c>
      <c r="U10" s="234">
        <v>0</v>
      </c>
      <c r="V10" s="234">
        <v>1920.61</v>
      </c>
      <c r="W10" s="234">
        <v>0</v>
      </c>
      <c r="X10" s="234">
        <v>1806696.13</v>
      </c>
      <c r="AB10">
        <v>513</v>
      </c>
      <c r="AC10" t="s">
        <v>160</v>
      </c>
      <c r="AD10">
        <v>0</v>
      </c>
      <c r="AE10">
        <v>5354584.9399999995</v>
      </c>
      <c r="AF10">
        <v>0</v>
      </c>
      <c r="AG10">
        <v>429478.39</v>
      </c>
      <c r="AH10">
        <v>0</v>
      </c>
      <c r="AI10">
        <v>429478.39</v>
      </c>
      <c r="AJ10">
        <v>0</v>
      </c>
      <c r="AK10">
        <v>441449.09</v>
      </c>
      <c r="AL10">
        <v>0</v>
      </c>
      <c r="AM10">
        <v>429478.39</v>
      </c>
      <c r="AN10">
        <v>0</v>
      </c>
      <c r="AO10">
        <v>429478.39</v>
      </c>
      <c r="AP10">
        <v>0</v>
      </c>
      <c r="AQ10">
        <v>429478.39</v>
      </c>
      <c r="AR10">
        <v>0</v>
      </c>
      <c r="AS10">
        <v>429478.39</v>
      </c>
      <c r="AT10">
        <v>0</v>
      </c>
      <c r="AU10">
        <v>429478.39</v>
      </c>
      <c r="AV10">
        <v>0</v>
      </c>
      <c r="AW10">
        <v>429478.39</v>
      </c>
      <c r="AX10">
        <v>0</v>
      </c>
      <c r="AY10">
        <v>281345000.75</v>
      </c>
      <c r="BC10">
        <v>287</v>
      </c>
      <c r="BD10" t="s">
        <v>116</v>
      </c>
      <c r="BE10" s="234"/>
      <c r="BF10" s="234"/>
      <c r="BG10" s="234"/>
      <c r="BH10" s="234"/>
      <c r="BI10" s="234"/>
      <c r="BJ10" s="234"/>
      <c r="BK10" s="234"/>
      <c r="BL10" s="234"/>
      <c r="BM10" s="234"/>
      <c r="BN10" s="234"/>
      <c r="BO10" s="234"/>
      <c r="BP10" s="234"/>
      <c r="BQ10" s="234"/>
      <c r="BR10" s="234"/>
      <c r="BS10" s="234"/>
      <c r="BT10" s="234"/>
      <c r="BU10" s="234"/>
      <c r="BV10" s="234"/>
      <c r="BW10" s="234"/>
      <c r="BX10" s="234"/>
      <c r="BY10" s="234">
        <v>0</v>
      </c>
      <c r="BZ10" s="234">
        <v>5488000</v>
      </c>
      <c r="CD10">
        <v>117</v>
      </c>
      <c r="CE10" t="s">
        <v>54</v>
      </c>
      <c r="CV10">
        <v>1701517.013</v>
      </c>
      <c r="CW10">
        <v>0</v>
      </c>
      <c r="DE10">
        <v>25</v>
      </c>
      <c r="DF10" t="s">
        <v>42</v>
      </c>
      <c r="DG10">
        <v>385077.56</v>
      </c>
    </row>
    <row r="11" spans="1:113">
      <c r="A11">
        <v>35</v>
      </c>
      <c r="B11" t="s">
        <v>43</v>
      </c>
      <c r="C11" s="234"/>
      <c r="D11" s="234"/>
      <c r="E11" s="234"/>
      <c r="F11" s="234"/>
      <c r="G11" s="234"/>
      <c r="H11" s="234"/>
      <c r="I11" s="234"/>
      <c r="J11" s="234"/>
      <c r="K11" s="234"/>
      <c r="L11" s="234"/>
      <c r="M11" s="234"/>
      <c r="N11" s="234"/>
      <c r="O11" s="234"/>
      <c r="P11" s="234"/>
      <c r="Q11" s="234"/>
      <c r="R11" s="234"/>
      <c r="S11" s="234"/>
      <c r="T11" s="234"/>
      <c r="U11" s="234"/>
      <c r="V11" s="234"/>
      <c r="W11" s="234">
        <v>0</v>
      </c>
      <c r="X11" s="234">
        <v>7336.83</v>
      </c>
      <c r="AB11">
        <v>86</v>
      </c>
      <c r="AC11" t="s">
        <v>50</v>
      </c>
      <c r="AF11">
        <v>60.03</v>
      </c>
      <c r="AG11">
        <v>1514694.86</v>
      </c>
      <c r="AJ11">
        <v>60.03</v>
      </c>
      <c r="AK11">
        <v>259822.5</v>
      </c>
      <c r="AL11">
        <v>120.06</v>
      </c>
      <c r="AM11">
        <v>42003780</v>
      </c>
      <c r="AN11">
        <v>120.06</v>
      </c>
      <c r="AO11">
        <v>65828294.450000003</v>
      </c>
      <c r="AP11">
        <v>120.06</v>
      </c>
      <c r="AQ11">
        <v>5772140.2400000002</v>
      </c>
      <c r="AT11">
        <v>60.03</v>
      </c>
      <c r="AU11">
        <v>68600000</v>
      </c>
      <c r="AV11">
        <v>60.03</v>
      </c>
      <c r="AW11">
        <v>686531.65</v>
      </c>
      <c r="AX11">
        <v>120.06</v>
      </c>
      <c r="AY11">
        <v>72118953.209999993</v>
      </c>
      <c r="BC11">
        <v>117</v>
      </c>
      <c r="BD11" t="s">
        <v>54</v>
      </c>
      <c r="BE11" s="234"/>
      <c r="BF11" s="234"/>
      <c r="BG11" s="234"/>
      <c r="BH11" s="234"/>
      <c r="BI11" s="234"/>
      <c r="BJ11" s="234"/>
      <c r="BK11" s="234"/>
      <c r="BL11" s="234"/>
      <c r="BM11" s="234"/>
      <c r="BN11" s="234"/>
      <c r="BO11" s="234">
        <v>4152627.08</v>
      </c>
      <c r="BP11" s="234">
        <v>0</v>
      </c>
      <c r="BQ11" s="234"/>
      <c r="BR11" s="234"/>
      <c r="BS11" s="234"/>
      <c r="BT11" s="234"/>
      <c r="BU11" s="234"/>
      <c r="BV11" s="234"/>
      <c r="BW11" s="234"/>
      <c r="BX11" s="234"/>
      <c r="BY11" s="234">
        <v>0</v>
      </c>
      <c r="BZ11" s="234">
        <v>1701517.01</v>
      </c>
      <c r="CD11">
        <v>86</v>
      </c>
      <c r="CE11" t="s">
        <v>50</v>
      </c>
      <c r="CV11">
        <v>76305151.519800007</v>
      </c>
      <c r="CW11">
        <v>0</v>
      </c>
      <c r="DE11">
        <v>291</v>
      </c>
      <c r="DF11" t="s">
        <v>119</v>
      </c>
      <c r="DG11">
        <v>75364975.000000015</v>
      </c>
    </row>
    <row r="12" spans="1:113">
      <c r="A12">
        <v>41</v>
      </c>
      <c r="B12" t="s">
        <v>44</v>
      </c>
      <c r="C12" s="234"/>
      <c r="D12" s="234"/>
      <c r="E12" s="234"/>
      <c r="F12" s="234"/>
      <c r="G12" s="234"/>
      <c r="H12" s="234"/>
      <c r="I12" s="234"/>
      <c r="J12" s="234"/>
      <c r="K12" s="234"/>
      <c r="L12" s="234"/>
      <c r="M12" s="234">
        <v>0</v>
      </c>
      <c r="N12" s="234">
        <v>3928.8799999999997</v>
      </c>
      <c r="O12" s="234">
        <v>0</v>
      </c>
      <c r="P12" s="234">
        <v>78935.099999999991</v>
      </c>
      <c r="Q12" s="234">
        <v>0</v>
      </c>
      <c r="R12" s="234">
        <v>1001.18</v>
      </c>
      <c r="S12" s="234">
        <v>456.92</v>
      </c>
      <c r="T12" s="234">
        <v>34569.599999999999</v>
      </c>
      <c r="U12" s="234">
        <v>0</v>
      </c>
      <c r="V12" s="234">
        <v>84932.74</v>
      </c>
      <c r="W12" s="234">
        <v>0</v>
      </c>
      <c r="X12" s="234">
        <v>386834.12</v>
      </c>
      <c r="AB12">
        <v>650</v>
      </c>
      <c r="AC12" t="s">
        <v>175</v>
      </c>
      <c r="AX12">
        <v>0</v>
      </c>
      <c r="AY12">
        <v>1349749.4500000002</v>
      </c>
      <c r="BC12">
        <v>253</v>
      </c>
      <c r="BD12" t="s">
        <v>104</v>
      </c>
      <c r="BE12" s="234"/>
      <c r="BF12" s="234"/>
      <c r="BG12" s="234">
        <v>66186.720000000001</v>
      </c>
      <c r="BH12" s="234">
        <v>0</v>
      </c>
      <c r="BI12" s="234">
        <v>261275.09</v>
      </c>
      <c r="BJ12" s="234">
        <v>15054482.66</v>
      </c>
      <c r="BK12" s="234">
        <v>0</v>
      </c>
      <c r="BL12" s="234">
        <v>8232000</v>
      </c>
      <c r="BM12" s="234"/>
      <c r="BN12" s="234"/>
      <c r="BO12" s="234"/>
      <c r="BP12" s="234"/>
      <c r="BQ12" s="234"/>
      <c r="BR12" s="234"/>
      <c r="BS12" s="234">
        <v>0</v>
      </c>
      <c r="BT12" s="234">
        <v>1459814.86</v>
      </c>
      <c r="BU12" s="234"/>
      <c r="BV12" s="234"/>
      <c r="BW12" s="234"/>
      <c r="BX12" s="234"/>
      <c r="BY12" s="234"/>
      <c r="BZ12" s="234"/>
      <c r="CD12">
        <v>253</v>
      </c>
      <c r="CE12" t="s">
        <v>104</v>
      </c>
      <c r="CH12">
        <v>15054482.66</v>
      </c>
      <c r="CI12">
        <v>0</v>
      </c>
      <c r="CJ12">
        <v>8232000</v>
      </c>
      <c r="CK12">
        <v>0</v>
      </c>
      <c r="CP12">
        <v>1459814.86</v>
      </c>
      <c r="CQ12">
        <v>0</v>
      </c>
      <c r="DE12">
        <v>81</v>
      </c>
      <c r="DF12" t="s">
        <v>49</v>
      </c>
      <c r="DG12">
        <v>118952753.65000001</v>
      </c>
    </row>
    <row r="13" spans="1:113">
      <c r="A13">
        <v>46</v>
      </c>
      <c r="B13" t="s">
        <v>1366</v>
      </c>
      <c r="C13" s="234">
        <v>0</v>
      </c>
      <c r="D13" s="234">
        <v>3320.94</v>
      </c>
      <c r="E13" s="234">
        <v>0</v>
      </c>
      <c r="F13" s="234">
        <v>12753.48</v>
      </c>
      <c r="G13" s="234">
        <v>0</v>
      </c>
      <c r="H13" s="234">
        <v>35087.479999999996</v>
      </c>
      <c r="I13" s="234">
        <v>0</v>
      </c>
      <c r="J13" s="234">
        <v>50400.94</v>
      </c>
      <c r="K13" s="234">
        <v>0</v>
      </c>
      <c r="L13" s="234">
        <v>4377.8</v>
      </c>
      <c r="M13" s="234">
        <v>0</v>
      </c>
      <c r="N13" s="234">
        <v>88483.63</v>
      </c>
      <c r="O13" s="234">
        <v>0</v>
      </c>
      <c r="P13" s="234">
        <v>10557.279999999999</v>
      </c>
      <c r="Q13" s="234">
        <v>0</v>
      </c>
      <c r="R13" s="234">
        <v>4996.87</v>
      </c>
      <c r="S13" s="234">
        <v>0</v>
      </c>
      <c r="T13" s="234">
        <v>18684.72</v>
      </c>
      <c r="U13" s="234">
        <v>0</v>
      </c>
      <c r="V13" s="234">
        <v>42400.450000000004</v>
      </c>
      <c r="W13" s="234">
        <v>0</v>
      </c>
      <c r="X13" s="234">
        <v>104117.82</v>
      </c>
      <c r="AB13">
        <v>287</v>
      </c>
      <c r="AC13" t="s">
        <v>116</v>
      </c>
      <c r="AX13">
        <v>0</v>
      </c>
      <c r="AY13">
        <v>17150000</v>
      </c>
      <c r="BC13">
        <v>41</v>
      </c>
      <c r="BD13" t="s">
        <v>44</v>
      </c>
      <c r="BE13" s="234"/>
      <c r="BF13" s="234"/>
      <c r="BG13" s="234"/>
      <c r="BH13" s="234"/>
      <c r="BI13" s="234"/>
      <c r="BJ13" s="234"/>
      <c r="BK13" s="234"/>
      <c r="BL13" s="234"/>
      <c r="BM13" s="234">
        <v>0</v>
      </c>
      <c r="BN13" s="234">
        <v>8754861</v>
      </c>
      <c r="BO13" s="234"/>
      <c r="BP13" s="234"/>
      <c r="BQ13" s="234"/>
      <c r="BR13" s="234"/>
      <c r="BS13" s="234"/>
      <c r="BT13" s="234"/>
      <c r="BU13" s="234"/>
      <c r="BV13" s="234"/>
      <c r="BW13" s="234"/>
      <c r="BX13" s="234"/>
      <c r="BY13" s="234">
        <v>613000</v>
      </c>
      <c r="BZ13" s="234">
        <v>0</v>
      </c>
      <c r="CD13">
        <v>15</v>
      </c>
      <c r="CE13" t="s">
        <v>39</v>
      </c>
      <c r="CN13">
        <v>4297320.9818000002</v>
      </c>
      <c r="CO13">
        <v>0</v>
      </c>
      <c r="CP13">
        <v>2857520.3089999999</v>
      </c>
      <c r="CQ13">
        <v>0</v>
      </c>
      <c r="CT13">
        <v>2982491.3300000005</v>
      </c>
      <c r="CU13">
        <v>0</v>
      </c>
      <c r="CV13">
        <v>496756.74720000004</v>
      </c>
      <c r="CW13">
        <v>0</v>
      </c>
      <c r="DE13">
        <v>283</v>
      </c>
      <c r="DF13" t="s">
        <v>115</v>
      </c>
      <c r="DG13">
        <v>44335845.850000001</v>
      </c>
    </row>
    <row r="14" spans="1:113">
      <c r="A14">
        <v>47</v>
      </c>
      <c r="B14" t="s">
        <v>45</v>
      </c>
      <c r="C14" s="234">
        <v>0</v>
      </c>
      <c r="D14" s="234">
        <v>31223</v>
      </c>
      <c r="E14" s="234">
        <v>0</v>
      </c>
      <c r="F14" s="234">
        <v>5678.84</v>
      </c>
      <c r="G14" s="234"/>
      <c r="H14" s="234"/>
      <c r="I14" s="234">
        <v>0</v>
      </c>
      <c r="J14" s="234">
        <v>345.38</v>
      </c>
      <c r="K14" s="234"/>
      <c r="L14" s="234"/>
      <c r="M14" s="234"/>
      <c r="N14" s="234"/>
      <c r="O14" s="234"/>
      <c r="P14" s="234"/>
      <c r="Q14" s="234"/>
      <c r="R14" s="234"/>
      <c r="S14" s="234">
        <v>0</v>
      </c>
      <c r="T14" s="234">
        <v>219.64</v>
      </c>
      <c r="U14" s="234">
        <v>0</v>
      </c>
      <c r="V14" s="234">
        <v>25354.68</v>
      </c>
      <c r="W14" s="234">
        <v>0</v>
      </c>
      <c r="X14" s="234">
        <v>730432.65000000014</v>
      </c>
      <c r="AB14">
        <v>78</v>
      </c>
      <c r="AC14" t="s">
        <v>1367</v>
      </c>
      <c r="AR14">
        <v>120.06</v>
      </c>
      <c r="AS14">
        <v>4956520.33</v>
      </c>
      <c r="BC14">
        <v>66</v>
      </c>
      <c r="BD14" t="s">
        <v>46</v>
      </c>
      <c r="BE14" s="234"/>
      <c r="BF14" s="234"/>
      <c r="BG14" s="234"/>
      <c r="BH14" s="234"/>
      <c r="BI14" s="234"/>
      <c r="BJ14" s="234"/>
      <c r="BK14" s="234"/>
      <c r="BL14" s="234"/>
      <c r="BM14" s="234"/>
      <c r="BN14" s="234"/>
      <c r="BO14" s="234"/>
      <c r="BP14" s="234"/>
      <c r="BQ14" s="234"/>
      <c r="BR14" s="234"/>
      <c r="BS14" s="234"/>
      <c r="BT14" s="234"/>
      <c r="BU14" s="234"/>
      <c r="BV14" s="234"/>
      <c r="BW14" s="234">
        <v>478111.88</v>
      </c>
      <c r="BX14" s="234">
        <v>1208109.25</v>
      </c>
      <c r="BY14" s="234">
        <v>3190278.36</v>
      </c>
      <c r="BZ14" s="234">
        <v>0</v>
      </c>
      <c r="CD14">
        <v>206</v>
      </c>
      <c r="CE14" t="s">
        <v>87</v>
      </c>
      <c r="CP14">
        <v>8689192.5203999989</v>
      </c>
      <c r="CQ14">
        <v>0</v>
      </c>
      <c r="CR14">
        <v>3430000</v>
      </c>
      <c r="CS14">
        <v>0</v>
      </c>
      <c r="CT14">
        <v>6860000</v>
      </c>
      <c r="CU14">
        <v>0</v>
      </c>
      <c r="CV14">
        <v>20580000</v>
      </c>
      <c r="CW14">
        <v>0</v>
      </c>
      <c r="DE14">
        <v>203</v>
      </c>
      <c r="DF14" t="s">
        <v>86</v>
      </c>
      <c r="DG14">
        <v>207127.85</v>
      </c>
    </row>
    <row r="15" spans="1:113">
      <c r="A15">
        <v>81</v>
      </c>
      <c r="B15" t="s">
        <v>49</v>
      </c>
      <c r="C15" s="234">
        <v>0</v>
      </c>
      <c r="D15" s="234">
        <v>836.52</v>
      </c>
      <c r="E15" s="234"/>
      <c r="F15" s="234"/>
      <c r="G15" s="234"/>
      <c r="H15" s="234"/>
      <c r="I15" s="234"/>
      <c r="J15" s="234"/>
      <c r="K15" s="234"/>
      <c r="L15" s="234"/>
      <c r="M15" s="234">
        <v>0</v>
      </c>
      <c r="N15" s="234">
        <v>145</v>
      </c>
      <c r="O15" s="234"/>
      <c r="P15" s="234"/>
      <c r="Q15" s="234">
        <v>0</v>
      </c>
      <c r="R15" s="234">
        <v>1367</v>
      </c>
      <c r="S15" s="234">
        <v>0</v>
      </c>
      <c r="T15" s="234">
        <v>530</v>
      </c>
      <c r="U15" s="234">
        <v>0</v>
      </c>
      <c r="V15" s="234">
        <v>8621.0299999999988</v>
      </c>
      <c r="W15" s="234">
        <v>0</v>
      </c>
      <c r="X15" s="234">
        <v>37872.21</v>
      </c>
      <c r="AB15">
        <v>253</v>
      </c>
      <c r="AC15" t="s">
        <v>104</v>
      </c>
      <c r="AP15">
        <v>60.03</v>
      </c>
      <c r="AQ15">
        <v>1890460.35</v>
      </c>
      <c r="BC15">
        <v>15</v>
      </c>
      <c r="BD15" t="s">
        <v>39</v>
      </c>
      <c r="BE15" s="234"/>
      <c r="BF15" s="234"/>
      <c r="BG15" s="234"/>
      <c r="BH15" s="234"/>
      <c r="BI15" s="234"/>
      <c r="BJ15" s="234"/>
      <c r="BK15" s="234"/>
      <c r="BL15" s="234"/>
      <c r="BM15" s="234"/>
      <c r="BN15" s="234"/>
      <c r="BO15" s="234"/>
      <c r="BP15" s="234"/>
      <c r="BQ15" s="234">
        <v>0</v>
      </c>
      <c r="BR15" s="234">
        <v>4297320.99</v>
      </c>
      <c r="BS15" s="234">
        <v>0</v>
      </c>
      <c r="BT15" s="234">
        <v>2857520.3</v>
      </c>
      <c r="BU15" s="234"/>
      <c r="BV15" s="234"/>
      <c r="BW15" s="234">
        <v>0</v>
      </c>
      <c r="BX15" s="234">
        <v>2982491.32</v>
      </c>
      <c r="BY15" s="234">
        <v>0</v>
      </c>
      <c r="BZ15" s="234">
        <v>496756.74</v>
      </c>
      <c r="CD15">
        <v>66</v>
      </c>
      <c r="CE15" t="s">
        <v>46</v>
      </c>
      <c r="CN15">
        <v>8334900</v>
      </c>
      <c r="CO15">
        <v>0</v>
      </c>
      <c r="CP15">
        <v>5522300</v>
      </c>
      <c r="CQ15">
        <v>0</v>
      </c>
      <c r="CT15">
        <v>2065609.2492</v>
      </c>
      <c r="CU15">
        <v>0</v>
      </c>
      <c r="DE15">
        <v>294</v>
      </c>
      <c r="DF15" t="s">
        <v>122</v>
      </c>
      <c r="DG15">
        <v>308271.18</v>
      </c>
    </row>
    <row r="16" spans="1:113">
      <c r="A16">
        <v>86</v>
      </c>
      <c r="B16" t="s">
        <v>50</v>
      </c>
      <c r="C16" s="234">
        <v>191824</v>
      </c>
      <c r="D16" s="234">
        <v>17322.689999999999</v>
      </c>
      <c r="E16" s="234">
        <v>0</v>
      </c>
      <c r="F16" s="234">
        <v>1640</v>
      </c>
      <c r="G16" s="234">
        <v>0</v>
      </c>
      <c r="H16" s="234">
        <v>77734.600000000006</v>
      </c>
      <c r="I16" s="234">
        <v>5614232.6299999999</v>
      </c>
      <c r="J16" s="234">
        <v>185549.33</v>
      </c>
      <c r="K16" s="234">
        <v>0</v>
      </c>
      <c r="L16" s="234">
        <v>18715.739999999998</v>
      </c>
      <c r="M16" s="234">
        <v>0</v>
      </c>
      <c r="N16" s="234">
        <v>4458.5</v>
      </c>
      <c r="O16" s="234">
        <v>0</v>
      </c>
      <c r="P16" s="234">
        <v>141234.9</v>
      </c>
      <c r="Q16" s="234">
        <v>0</v>
      </c>
      <c r="R16" s="234">
        <v>127109.83</v>
      </c>
      <c r="S16" s="234">
        <v>2459579.1800000002</v>
      </c>
      <c r="T16" s="234">
        <v>3646067.5400000005</v>
      </c>
      <c r="U16" s="234">
        <v>0</v>
      </c>
      <c r="V16" s="234">
        <v>12122.01</v>
      </c>
      <c r="W16" s="234">
        <v>0</v>
      </c>
      <c r="X16" s="234">
        <v>3298369.46</v>
      </c>
      <c r="AB16">
        <v>6</v>
      </c>
      <c r="AC16" t="s">
        <v>37</v>
      </c>
      <c r="AT16">
        <v>0</v>
      </c>
      <c r="AU16">
        <v>264667.24</v>
      </c>
      <c r="BC16">
        <v>206</v>
      </c>
      <c r="BD16" t="s">
        <v>87</v>
      </c>
      <c r="BE16" s="234"/>
      <c r="BF16" s="234"/>
      <c r="BG16" s="234"/>
      <c r="BH16" s="234"/>
      <c r="BI16" s="234"/>
      <c r="BJ16" s="234"/>
      <c r="BK16" s="234"/>
      <c r="BL16" s="234"/>
      <c r="BM16" s="234"/>
      <c r="BN16" s="234"/>
      <c r="BO16" s="234"/>
      <c r="BP16" s="234"/>
      <c r="BQ16" s="234"/>
      <c r="BR16" s="234"/>
      <c r="BS16" s="234">
        <v>0</v>
      </c>
      <c r="BT16" s="234">
        <v>8689192.5199999996</v>
      </c>
      <c r="BU16" s="234">
        <v>0</v>
      </c>
      <c r="BV16" s="234">
        <v>3430000</v>
      </c>
      <c r="BW16" s="234">
        <v>0</v>
      </c>
      <c r="BX16" s="234">
        <v>6860000</v>
      </c>
      <c r="BY16" s="234">
        <v>0</v>
      </c>
      <c r="BZ16" s="234">
        <v>20580000</v>
      </c>
      <c r="CD16">
        <v>47</v>
      </c>
      <c r="CE16" t="s">
        <v>45</v>
      </c>
      <c r="CV16">
        <v>166002980.815</v>
      </c>
      <c r="CW16">
        <v>0</v>
      </c>
      <c r="DE16">
        <v>134</v>
      </c>
      <c r="DF16" t="s">
        <v>61</v>
      </c>
      <c r="DG16">
        <v>6412693.919999999</v>
      </c>
    </row>
    <row r="17" spans="1:111">
      <c r="A17">
        <v>117</v>
      </c>
      <c r="B17" t="s">
        <v>54</v>
      </c>
      <c r="C17" s="234"/>
      <c r="D17" s="234"/>
      <c r="E17" s="234"/>
      <c r="F17" s="234"/>
      <c r="G17" s="234"/>
      <c r="H17" s="234"/>
      <c r="I17" s="234"/>
      <c r="J17" s="234"/>
      <c r="K17" s="234"/>
      <c r="L17" s="234"/>
      <c r="M17" s="234"/>
      <c r="N17" s="234"/>
      <c r="O17" s="234"/>
      <c r="P17" s="234"/>
      <c r="Q17" s="234"/>
      <c r="R17" s="234"/>
      <c r="S17" s="234">
        <v>0</v>
      </c>
      <c r="T17" s="234">
        <v>4125207.55</v>
      </c>
      <c r="U17" s="234"/>
      <c r="V17" s="234"/>
      <c r="W17" s="234">
        <v>2280</v>
      </c>
      <c r="X17" s="234">
        <v>9604.7999999999993</v>
      </c>
      <c r="AB17">
        <v>16</v>
      </c>
      <c r="AC17" t="s">
        <v>40</v>
      </c>
      <c r="AT17">
        <v>0</v>
      </c>
      <c r="AU17">
        <v>188718.6</v>
      </c>
      <c r="BC17">
        <v>514</v>
      </c>
      <c r="BD17" t="s">
        <v>161</v>
      </c>
      <c r="BE17" s="234"/>
      <c r="BF17" s="234"/>
      <c r="BG17" s="234"/>
      <c r="BH17" s="234"/>
      <c r="BI17" s="234"/>
      <c r="BJ17" s="234"/>
      <c r="BK17" s="234"/>
      <c r="BL17" s="234"/>
      <c r="BM17" s="234"/>
      <c r="BN17" s="234"/>
      <c r="BO17" s="234"/>
      <c r="BP17" s="234"/>
      <c r="BQ17" s="234"/>
      <c r="BR17" s="234"/>
      <c r="BS17" s="234"/>
      <c r="BT17" s="234"/>
      <c r="BU17" s="234"/>
      <c r="BV17" s="234"/>
      <c r="BW17" s="234"/>
      <c r="BX17" s="234"/>
      <c r="BY17" s="234">
        <v>0</v>
      </c>
      <c r="BZ17" s="234">
        <v>3704400</v>
      </c>
      <c r="CD17">
        <v>514</v>
      </c>
      <c r="CE17" t="s">
        <v>161</v>
      </c>
      <c r="CV17">
        <v>3704400</v>
      </c>
      <c r="CW17">
        <v>0</v>
      </c>
      <c r="DE17">
        <v>293</v>
      </c>
      <c r="DF17" t="s">
        <v>121</v>
      </c>
      <c r="DG17">
        <v>1724</v>
      </c>
    </row>
    <row r="18" spans="1:111">
      <c r="A18">
        <v>132</v>
      </c>
      <c r="B18" t="s">
        <v>59</v>
      </c>
      <c r="C18" s="234"/>
      <c r="D18" s="234"/>
      <c r="E18" s="234"/>
      <c r="F18" s="234"/>
      <c r="G18" s="234"/>
      <c r="H18" s="234"/>
      <c r="I18" s="234"/>
      <c r="J18" s="234"/>
      <c r="K18" s="234"/>
      <c r="L18" s="234"/>
      <c r="M18" s="234"/>
      <c r="N18" s="234"/>
      <c r="O18" s="234">
        <v>1080</v>
      </c>
      <c r="P18" s="234">
        <v>0</v>
      </c>
      <c r="Q18" s="234"/>
      <c r="R18" s="234"/>
      <c r="S18" s="234">
        <v>0</v>
      </c>
      <c r="T18" s="234">
        <v>73.2</v>
      </c>
      <c r="U18" s="234">
        <v>18774.87</v>
      </c>
      <c r="V18" s="234">
        <v>1007629.25</v>
      </c>
      <c r="W18" s="234">
        <v>163936341.84999999</v>
      </c>
      <c r="X18" s="234">
        <v>27434.390000000003</v>
      </c>
      <c r="AB18">
        <v>203</v>
      </c>
      <c r="AC18" t="s">
        <v>86</v>
      </c>
      <c r="AX18">
        <v>0</v>
      </c>
      <c r="AY18">
        <v>908.74</v>
      </c>
      <c r="BC18">
        <v>190</v>
      </c>
      <c r="BD18" t="s">
        <v>82</v>
      </c>
      <c r="BE18" s="234"/>
      <c r="BF18" s="234"/>
      <c r="BG18" s="234">
        <v>0</v>
      </c>
      <c r="BH18" s="234">
        <v>3389.16</v>
      </c>
      <c r="BI18" s="234"/>
      <c r="BJ18" s="234"/>
      <c r="BK18" s="234"/>
      <c r="BL18" s="234"/>
      <c r="BM18" s="234"/>
      <c r="BN18" s="234"/>
      <c r="BO18" s="234"/>
      <c r="BP18" s="234"/>
      <c r="BQ18" s="234"/>
      <c r="BR18" s="234"/>
      <c r="BS18" s="234"/>
      <c r="BT18" s="234"/>
      <c r="BU18" s="234"/>
      <c r="BV18" s="234"/>
      <c r="BW18" s="234"/>
      <c r="BX18" s="234"/>
      <c r="BY18" s="234"/>
      <c r="BZ18" s="234"/>
      <c r="CD18">
        <v>78</v>
      </c>
      <c r="CE18" t="s">
        <v>1367</v>
      </c>
      <c r="CP18">
        <v>2898400.2838000003</v>
      </c>
      <c r="CQ18">
        <v>0</v>
      </c>
      <c r="DE18">
        <v>586</v>
      </c>
      <c r="DF18" t="s">
        <v>172</v>
      </c>
      <c r="DG18">
        <v>505464.35</v>
      </c>
    </row>
    <row r="19" spans="1:111">
      <c r="A19">
        <v>287</v>
      </c>
      <c r="B19" t="s">
        <v>116</v>
      </c>
      <c r="C19" s="234"/>
      <c r="D19" s="234"/>
      <c r="E19" s="234"/>
      <c r="F19" s="234"/>
      <c r="G19" s="234"/>
      <c r="H19" s="234"/>
      <c r="I19" s="234"/>
      <c r="J19" s="234"/>
      <c r="K19" s="234"/>
      <c r="L19" s="234"/>
      <c r="M19" s="234"/>
      <c r="N19" s="234"/>
      <c r="O19" s="234"/>
      <c r="P19" s="234"/>
      <c r="Q19" s="234"/>
      <c r="R19" s="234"/>
      <c r="S19" s="234"/>
      <c r="T19" s="234"/>
      <c r="U19" s="234"/>
      <c r="V19" s="234"/>
      <c r="W19" s="234">
        <v>120</v>
      </c>
      <c r="X19" s="234">
        <v>44571.630000000005</v>
      </c>
      <c r="AB19">
        <v>163</v>
      </c>
      <c r="AC19" t="s">
        <v>78</v>
      </c>
      <c r="AL19">
        <v>0</v>
      </c>
      <c r="AM19">
        <v>132.47</v>
      </c>
      <c r="AV19">
        <v>0</v>
      </c>
      <c r="AW19">
        <v>1.85</v>
      </c>
      <c r="BC19">
        <v>47</v>
      </c>
      <c r="BD19" t="s">
        <v>45</v>
      </c>
      <c r="BE19" s="234"/>
      <c r="BF19" s="234"/>
      <c r="BG19" s="234"/>
      <c r="BH19" s="234"/>
      <c r="BI19" s="234"/>
      <c r="BJ19" s="234"/>
      <c r="BK19" s="234"/>
      <c r="BL19" s="234"/>
      <c r="BM19" s="234"/>
      <c r="BN19" s="234"/>
      <c r="BO19" s="234"/>
      <c r="BP19" s="234"/>
      <c r="BQ19" s="234"/>
      <c r="BR19" s="234"/>
      <c r="BS19" s="234"/>
      <c r="BT19" s="234"/>
      <c r="BU19" s="234"/>
      <c r="BV19" s="234"/>
      <c r="BW19" s="234"/>
      <c r="BX19" s="234"/>
      <c r="BY19" s="234">
        <v>0</v>
      </c>
      <c r="BZ19" s="234">
        <v>166002980.81999999</v>
      </c>
      <c r="CD19">
        <v>383</v>
      </c>
      <c r="CE19" t="s">
        <v>1241</v>
      </c>
      <c r="CV19">
        <v>7528.85</v>
      </c>
      <c r="CW19">
        <v>0</v>
      </c>
      <c r="DE19">
        <v>683</v>
      </c>
      <c r="DF19" t="s">
        <v>1246</v>
      </c>
      <c r="DG19">
        <v>1935</v>
      </c>
    </row>
    <row r="20" spans="1:111">
      <c r="A20">
        <v>291</v>
      </c>
      <c r="B20" t="s">
        <v>119</v>
      </c>
      <c r="C20" s="234"/>
      <c r="D20" s="234"/>
      <c r="E20" s="234"/>
      <c r="F20" s="234"/>
      <c r="G20" s="234"/>
      <c r="H20" s="234"/>
      <c r="I20" s="234"/>
      <c r="J20" s="234"/>
      <c r="K20" s="234">
        <v>0</v>
      </c>
      <c r="L20" s="234">
        <v>3407</v>
      </c>
      <c r="M20" s="234"/>
      <c r="N20" s="234"/>
      <c r="O20" s="234"/>
      <c r="P20" s="234"/>
      <c r="Q20" s="234"/>
      <c r="R20" s="234"/>
      <c r="S20" s="234"/>
      <c r="T20" s="234"/>
      <c r="U20" s="234"/>
      <c r="V20" s="234"/>
      <c r="W20" s="234">
        <v>0</v>
      </c>
      <c r="X20" s="234">
        <v>6953365.9200000009</v>
      </c>
      <c r="AB20">
        <v>25</v>
      </c>
      <c r="AC20" t="s">
        <v>42</v>
      </c>
      <c r="AX20">
        <v>0</v>
      </c>
      <c r="AY20">
        <v>3374475.8500000006</v>
      </c>
      <c r="BC20">
        <v>78</v>
      </c>
      <c r="BD20" t="s">
        <v>1367</v>
      </c>
      <c r="BE20" s="234"/>
      <c r="BF20" s="234"/>
      <c r="BG20" s="234"/>
      <c r="BH20" s="234"/>
      <c r="BI20" s="234"/>
      <c r="BJ20" s="234"/>
      <c r="BK20" s="234"/>
      <c r="BL20" s="234"/>
      <c r="BM20" s="234">
        <v>0</v>
      </c>
      <c r="BN20" s="234">
        <v>574259.86</v>
      </c>
      <c r="BO20" s="234"/>
      <c r="BP20" s="234"/>
      <c r="BQ20" s="234"/>
      <c r="BR20" s="234"/>
      <c r="BS20" s="234">
        <v>0</v>
      </c>
      <c r="BT20" s="234">
        <v>2898400.28</v>
      </c>
      <c r="BU20" s="234"/>
      <c r="BV20" s="234"/>
      <c r="BW20" s="234"/>
      <c r="BX20" s="234"/>
      <c r="BY20" s="234"/>
      <c r="BZ20" s="234"/>
      <c r="CD20">
        <v>81</v>
      </c>
      <c r="CE20" t="s">
        <v>49</v>
      </c>
      <c r="CT20">
        <v>46493472.531800002</v>
      </c>
      <c r="CU20">
        <v>0</v>
      </c>
      <c r="DE20">
        <v>295</v>
      </c>
      <c r="DF20" t="s">
        <v>123</v>
      </c>
      <c r="DG20">
        <v>58866</v>
      </c>
    </row>
    <row r="21" spans="1:111">
      <c r="A21">
        <v>340</v>
      </c>
      <c r="B21" t="s">
        <v>136</v>
      </c>
      <c r="C21" s="234"/>
      <c r="D21" s="234"/>
      <c r="E21" s="234"/>
      <c r="F21" s="234"/>
      <c r="G21" s="234"/>
      <c r="H21" s="234"/>
      <c r="I21" s="234"/>
      <c r="J21" s="234"/>
      <c r="K21" s="234"/>
      <c r="L21" s="234"/>
      <c r="M21" s="234"/>
      <c r="N21" s="234"/>
      <c r="O21" s="234"/>
      <c r="P21" s="234"/>
      <c r="Q21" s="234"/>
      <c r="R21" s="234"/>
      <c r="S21" s="234"/>
      <c r="T21" s="234"/>
      <c r="U21" s="234"/>
      <c r="V21" s="234"/>
      <c r="W21" s="234">
        <v>480</v>
      </c>
      <c r="X21" s="234">
        <v>526634.41999999993</v>
      </c>
      <c r="AB21">
        <v>46</v>
      </c>
      <c r="AC21" t="s">
        <v>1366</v>
      </c>
      <c r="AX21">
        <v>13530466.439999999</v>
      </c>
      <c r="AY21">
        <v>27060752.789999999</v>
      </c>
      <c r="BC21">
        <v>81</v>
      </c>
      <c r="BD21" t="s">
        <v>49</v>
      </c>
      <c r="BE21" s="234"/>
      <c r="BF21" s="234"/>
      <c r="BG21" s="234">
        <v>0.01</v>
      </c>
      <c r="BH21" s="234">
        <v>0</v>
      </c>
      <c r="BI21" s="234">
        <v>2132.3200000000002</v>
      </c>
      <c r="BJ21" s="234">
        <v>0</v>
      </c>
      <c r="BK21" s="234">
        <v>0</v>
      </c>
      <c r="BL21" s="234">
        <v>3453.94</v>
      </c>
      <c r="BM21" s="234">
        <v>2353138</v>
      </c>
      <c r="BN21" s="234">
        <v>0</v>
      </c>
      <c r="BO21" s="234"/>
      <c r="BP21" s="234"/>
      <c r="BQ21" s="234">
        <v>0</v>
      </c>
      <c r="BR21" s="234">
        <v>5705.53</v>
      </c>
      <c r="BS21" s="234">
        <v>0</v>
      </c>
      <c r="BT21" s="234">
        <v>576996.27</v>
      </c>
      <c r="BU21" s="234"/>
      <c r="BV21" s="234"/>
      <c r="BW21" s="234">
        <v>0</v>
      </c>
      <c r="BX21" s="234">
        <v>47820230.68</v>
      </c>
      <c r="BY21" s="234"/>
      <c r="BZ21" s="234"/>
      <c r="DE21">
        <v>133</v>
      </c>
      <c r="DF21" t="s">
        <v>60</v>
      </c>
      <c r="DG21">
        <v>64786.600000000006</v>
      </c>
    </row>
    <row r="22" spans="1:111">
      <c r="A22">
        <v>383</v>
      </c>
      <c r="B22" t="s">
        <v>1241</v>
      </c>
      <c r="C22" s="234"/>
      <c r="D22" s="234"/>
      <c r="E22" s="234"/>
      <c r="F22" s="234"/>
      <c r="G22" s="234"/>
      <c r="H22" s="234"/>
      <c r="I22" s="234"/>
      <c r="J22" s="234"/>
      <c r="K22" s="234"/>
      <c r="L22" s="234"/>
      <c r="M22" s="234"/>
      <c r="N22" s="234"/>
      <c r="O22" s="234"/>
      <c r="P22" s="234"/>
      <c r="Q22" s="234"/>
      <c r="R22" s="234"/>
      <c r="S22" s="234"/>
      <c r="T22" s="234"/>
      <c r="U22" s="234"/>
      <c r="V22" s="234"/>
      <c r="W22" s="234">
        <v>120</v>
      </c>
      <c r="X22" s="234">
        <v>653861.16</v>
      </c>
      <c r="AB22">
        <v>348</v>
      </c>
      <c r="AC22" t="s">
        <v>143</v>
      </c>
      <c r="AH22">
        <v>0</v>
      </c>
      <c r="AI22">
        <v>60.03</v>
      </c>
      <c r="BC22">
        <v>383</v>
      </c>
      <c r="BD22" t="s">
        <v>1241</v>
      </c>
      <c r="BE22" s="234"/>
      <c r="BF22" s="234"/>
      <c r="BG22" s="234"/>
      <c r="BH22" s="234"/>
      <c r="BI22" s="234"/>
      <c r="BJ22" s="234"/>
      <c r="BK22" s="234"/>
      <c r="BL22" s="234"/>
      <c r="BM22" s="234"/>
      <c r="BN22" s="234"/>
      <c r="BO22" s="234"/>
      <c r="BP22" s="234"/>
      <c r="BQ22" s="234"/>
      <c r="BR22" s="234"/>
      <c r="BS22" s="234"/>
      <c r="BT22" s="234"/>
      <c r="BU22" s="234"/>
      <c r="BV22" s="234"/>
      <c r="BW22" s="234"/>
      <c r="BX22" s="234"/>
      <c r="BY22" s="234">
        <v>0</v>
      </c>
      <c r="BZ22" s="234">
        <v>7528.85</v>
      </c>
      <c r="DE22">
        <v>389</v>
      </c>
      <c r="DF22" t="s">
        <v>1400</v>
      </c>
      <c r="DG22">
        <v>1617846.03</v>
      </c>
    </row>
    <row r="23" spans="1:111">
      <c r="A23">
        <v>513</v>
      </c>
      <c r="B23" t="s">
        <v>160</v>
      </c>
      <c r="C23" s="234">
        <v>366652.73000000004</v>
      </c>
      <c r="D23" s="234">
        <v>58265.47</v>
      </c>
      <c r="E23" s="234">
        <v>252167.03</v>
      </c>
      <c r="F23" s="234">
        <v>3598</v>
      </c>
      <c r="G23" s="234">
        <v>3620.35</v>
      </c>
      <c r="H23" s="234">
        <v>215357.6</v>
      </c>
      <c r="I23" s="234">
        <v>815.25</v>
      </c>
      <c r="J23" s="234">
        <v>3584243.7</v>
      </c>
      <c r="K23" s="234">
        <v>1287.8400000000001</v>
      </c>
      <c r="L23" s="234">
        <v>735.02</v>
      </c>
      <c r="M23" s="234">
        <v>1244257.3999999999</v>
      </c>
      <c r="N23" s="234">
        <v>200280.37000000002</v>
      </c>
      <c r="O23" s="234">
        <v>0</v>
      </c>
      <c r="P23" s="234">
        <v>89543279.210000008</v>
      </c>
      <c r="Q23" s="234">
        <v>0</v>
      </c>
      <c r="R23" s="234">
        <v>101576798.05</v>
      </c>
      <c r="S23" s="234">
        <v>13960712.550000001</v>
      </c>
      <c r="T23" s="234">
        <v>78298.02</v>
      </c>
      <c r="U23" s="234">
        <v>120</v>
      </c>
      <c r="V23" s="234">
        <v>24743.040000000001</v>
      </c>
      <c r="W23" s="234">
        <v>1231208022.8099997</v>
      </c>
      <c r="X23" s="234">
        <v>119697140.39000002</v>
      </c>
      <c r="AB23">
        <v>681</v>
      </c>
      <c r="AC23" t="s">
        <v>180</v>
      </c>
      <c r="AR23">
        <v>0</v>
      </c>
      <c r="AS23">
        <v>8101.66</v>
      </c>
      <c r="BC23">
        <v>35</v>
      </c>
      <c r="BD23" t="s">
        <v>43</v>
      </c>
      <c r="BE23" s="234"/>
      <c r="BF23" s="234"/>
      <c r="BG23" s="234"/>
      <c r="BH23" s="234"/>
      <c r="BI23" s="234"/>
      <c r="BJ23" s="234"/>
      <c r="BK23" s="234"/>
      <c r="BL23" s="234"/>
      <c r="BM23" s="234"/>
      <c r="BN23" s="234"/>
      <c r="BO23" s="234"/>
      <c r="BP23" s="234"/>
      <c r="BQ23" s="234"/>
      <c r="BR23" s="234"/>
      <c r="BS23" s="234"/>
      <c r="BT23" s="234"/>
      <c r="BU23" s="234"/>
      <c r="BV23" s="234"/>
      <c r="BW23" s="234"/>
      <c r="BX23" s="234"/>
      <c r="BY23" s="234">
        <v>15610.34</v>
      </c>
      <c r="BZ23" s="234">
        <v>0</v>
      </c>
      <c r="DE23">
        <v>660</v>
      </c>
      <c r="DF23" t="s">
        <v>176</v>
      </c>
      <c r="DG23">
        <v>112903680.21000001</v>
      </c>
    </row>
    <row r="24" spans="1:111">
      <c r="A24">
        <v>578</v>
      </c>
      <c r="B24" t="s">
        <v>168</v>
      </c>
      <c r="C24" s="234"/>
      <c r="D24" s="234"/>
      <c r="E24" s="234"/>
      <c r="F24" s="234"/>
      <c r="G24" s="234"/>
      <c r="H24" s="234"/>
      <c r="I24" s="234"/>
      <c r="J24" s="234"/>
      <c r="K24" s="234"/>
      <c r="L24" s="234"/>
      <c r="M24" s="234"/>
      <c r="N24" s="234"/>
      <c r="O24" s="234"/>
      <c r="P24" s="234"/>
      <c r="Q24" s="234"/>
      <c r="R24" s="234"/>
      <c r="S24" s="234"/>
      <c r="T24" s="234"/>
      <c r="U24" s="234"/>
      <c r="V24" s="234"/>
      <c r="W24" s="234">
        <v>3996071.99</v>
      </c>
      <c r="X24" s="234">
        <v>136878.73000000001</v>
      </c>
      <c r="AB24">
        <v>15</v>
      </c>
      <c r="AC24" t="s">
        <v>39</v>
      </c>
      <c r="AV24">
        <v>0</v>
      </c>
      <c r="AW24">
        <v>4567632.1500000004</v>
      </c>
      <c r="BC24">
        <v>53</v>
      </c>
      <c r="BD24" t="s">
        <v>1371</v>
      </c>
      <c r="BE24" s="234"/>
      <c r="BF24" s="234"/>
      <c r="BG24" s="234"/>
      <c r="BH24" s="234"/>
      <c r="BI24" s="234"/>
      <c r="BJ24" s="234"/>
      <c r="BK24" s="234"/>
      <c r="BL24" s="234"/>
      <c r="BM24" s="234"/>
      <c r="BN24" s="234"/>
      <c r="BO24" s="234"/>
      <c r="BP24" s="234"/>
      <c r="BQ24" s="234"/>
      <c r="BR24" s="234"/>
      <c r="BS24" s="234"/>
      <c r="BT24" s="234"/>
      <c r="BU24" s="234"/>
      <c r="BV24" s="234"/>
      <c r="BW24" s="234"/>
      <c r="BX24" s="234"/>
      <c r="BY24" s="234">
        <v>322070.17</v>
      </c>
      <c r="BZ24" s="234">
        <v>0</v>
      </c>
      <c r="DE24">
        <v>41</v>
      </c>
      <c r="DF24" t="s">
        <v>44</v>
      </c>
      <c r="DG24">
        <v>0.2</v>
      </c>
    </row>
    <row r="25" spans="1:111">
      <c r="A25">
        <v>587</v>
      </c>
      <c r="B25" t="s">
        <v>668</v>
      </c>
      <c r="C25" s="234"/>
      <c r="D25" s="234"/>
      <c r="E25" s="234"/>
      <c r="F25" s="234"/>
      <c r="G25" s="234"/>
      <c r="H25" s="234"/>
      <c r="I25" s="234"/>
      <c r="J25" s="234"/>
      <c r="K25" s="234"/>
      <c r="L25" s="234"/>
      <c r="M25" s="234"/>
      <c r="N25" s="234"/>
      <c r="O25" s="234"/>
      <c r="P25" s="234"/>
      <c r="Q25" s="234"/>
      <c r="R25" s="234"/>
      <c r="S25" s="234"/>
      <c r="T25" s="234"/>
      <c r="U25" s="234"/>
      <c r="V25" s="234"/>
      <c r="W25" s="234">
        <v>0</v>
      </c>
      <c r="X25" s="234">
        <v>426.67</v>
      </c>
      <c r="AB25">
        <v>249</v>
      </c>
      <c r="AC25" t="s">
        <v>102</v>
      </c>
      <c r="AX25">
        <v>0</v>
      </c>
      <c r="AY25">
        <v>830459.53</v>
      </c>
      <c r="BC25">
        <v>681</v>
      </c>
      <c r="BD25" t="s">
        <v>180</v>
      </c>
      <c r="BE25" s="234"/>
      <c r="BF25" s="234"/>
      <c r="BG25" s="234"/>
      <c r="BH25" s="234"/>
      <c r="BI25" s="234"/>
      <c r="BJ25" s="234"/>
      <c r="BK25" s="234"/>
      <c r="BL25" s="234"/>
      <c r="BM25" s="234"/>
      <c r="BN25" s="234"/>
      <c r="BO25" s="234">
        <v>0</v>
      </c>
      <c r="BP25" s="234">
        <v>47364.44</v>
      </c>
      <c r="BQ25" s="234"/>
      <c r="BR25" s="234"/>
      <c r="BS25" s="234"/>
      <c r="BT25" s="234"/>
      <c r="BU25" s="234"/>
      <c r="BV25" s="234"/>
      <c r="BW25" s="234"/>
      <c r="BX25" s="234"/>
      <c r="BY25" s="234"/>
      <c r="BZ25" s="234"/>
      <c r="DE25" t="s">
        <v>541</v>
      </c>
      <c r="DF25" t="s">
        <v>590</v>
      </c>
      <c r="DG25">
        <v>1345265211.6000001</v>
      </c>
    </row>
    <row r="26" spans="1:111">
      <c r="A26">
        <v>650</v>
      </c>
      <c r="B26" t="s">
        <v>175</v>
      </c>
      <c r="C26" s="234"/>
      <c r="D26" s="234"/>
      <c r="E26" s="234">
        <v>0</v>
      </c>
      <c r="F26" s="234">
        <v>1297.7800000000002</v>
      </c>
      <c r="G26" s="234">
        <v>0</v>
      </c>
      <c r="H26" s="234">
        <v>59739.499999999993</v>
      </c>
      <c r="I26" s="234">
        <v>0</v>
      </c>
      <c r="J26" s="234">
        <v>42873.72</v>
      </c>
      <c r="K26" s="234">
        <v>0</v>
      </c>
      <c r="L26" s="234">
        <v>47396.78</v>
      </c>
      <c r="M26" s="234">
        <v>0</v>
      </c>
      <c r="N26" s="234">
        <v>630.1400000000001</v>
      </c>
      <c r="O26" s="234">
        <v>0</v>
      </c>
      <c r="P26" s="234">
        <v>6223.8</v>
      </c>
      <c r="Q26" s="234">
        <v>0</v>
      </c>
      <c r="R26" s="234">
        <v>241.92</v>
      </c>
      <c r="S26" s="234">
        <v>0</v>
      </c>
      <c r="T26" s="234">
        <v>5044.8999999999996</v>
      </c>
      <c r="U26" s="234">
        <v>0</v>
      </c>
      <c r="V26" s="234">
        <v>26053.370000000003</v>
      </c>
      <c r="W26" s="234">
        <v>0</v>
      </c>
      <c r="X26" s="234">
        <v>12357.869999999999</v>
      </c>
      <c r="BC26">
        <v>342</v>
      </c>
      <c r="BD26" t="s">
        <v>137</v>
      </c>
      <c r="BE26" s="234"/>
      <c r="BF26" s="234"/>
      <c r="BG26" s="234"/>
      <c r="BH26" s="234"/>
      <c r="BI26" s="234"/>
      <c r="BJ26" s="234"/>
      <c r="BK26" s="234"/>
      <c r="BL26" s="234"/>
      <c r="BM26" s="234"/>
      <c r="BN26" s="234"/>
      <c r="BO26" s="234"/>
      <c r="BP26" s="234"/>
      <c r="BQ26" s="234"/>
      <c r="BR26" s="234"/>
      <c r="BS26" s="234">
        <v>0</v>
      </c>
      <c r="BT26" s="234">
        <v>6682.23</v>
      </c>
      <c r="BU26" s="234"/>
      <c r="BV26" s="234"/>
      <c r="BW26" s="234"/>
      <c r="BX26" s="234"/>
      <c r="BY26" s="234"/>
      <c r="BZ26" s="234"/>
      <c r="DE26">
        <v>312</v>
      </c>
      <c r="DF26" t="s">
        <v>133</v>
      </c>
      <c r="DG26">
        <v>24350339.950000022</v>
      </c>
    </row>
    <row r="27" spans="1:111">
      <c r="A27">
        <v>660</v>
      </c>
      <c r="B27" t="s">
        <v>176</v>
      </c>
      <c r="C27" s="234"/>
      <c r="D27" s="234"/>
      <c r="E27" s="234"/>
      <c r="F27" s="234"/>
      <c r="G27" s="234"/>
      <c r="H27" s="234"/>
      <c r="I27" s="234">
        <v>0</v>
      </c>
      <c r="J27" s="234">
        <v>100</v>
      </c>
      <c r="K27" s="234">
        <v>0</v>
      </c>
      <c r="L27" s="234">
        <v>100</v>
      </c>
      <c r="M27" s="234"/>
      <c r="N27" s="234"/>
      <c r="O27" s="234"/>
      <c r="P27" s="234"/>
      <c r="Q27" s="234"/>
      <c r="R27" s="234"/>
      <c r="S27" s="234">
        <v>0</v>
      </c>
      <c r="T27" s="234">
        <v>46592.1</v>
      </c>
      <c r="U27" s="234">
        <v>0</v>
      </c>
      <c r="V27" s="234">
        <v>71260.08</v>
      </c>
      <c r="W27" s="234">
        <v>0</v>
      </c>
      <c r="X27" s="234">
        <v>15649.86</v>
      </c>
      <c r="BC27">
        <v>862</v>
      </c>
      <c r="BD27" t="s">
        <v>187</v>
      </c>
      <c r="BE27" s="234"/>
      <c r="BF27" s="234"/>
      <c r="BG27" s="234"/>
      <c r="BH27" s="234"/>
      <c r="BI27" s="234"/>
      <c r="BJ27" s="234"/>
      <c r="BK27" s="234"/>
      <c r="BL27" s="234"/>
      <c r="BM27" s="234"/>
      <c r="BN27" s="234"/>
      <c r="BO27" s="234"/>
      <c r="BP27" s="234"/>
      <c r="BQ27" s="234"/>
      <c r="BR27" s="234"/>
      <c r="BS27" s="234"/>
      <c r="BT27" s="234"/>
      <c r="BU27" s="234"/>
      <c r="BV27" s="234"/>
      <c r="BW27" s="234">
        <v>6416462.25</v>
      </c>
      <c r="BX27" s="234">
        <v>0</v>
      </c>
      <c r="BY27" s="234"/>
      <c r="BZ27" s="234"/>
      <c r="DE27">
        <v>548</v>
      </c>
      <c r="DF27" t="s">
        <v>1278</v>
      </c>
      <c r="DG27">
        <v>216291.03999999998</v>
      </c>
    </row>
    <row r="28" spans="1:111">
      <c r="A28">
        <v>670</v>
      </c>
      <c r="B28" t="s">
        <v>178</v>
      </c>
      <c r="C28" s="234"/>
      <c r="D28" s="234"/>
      <c r="E28" s="234"/>
      <c r="F28" s="234"/>
      <c r="G28" s="234"/>
      <c r="H28" s="234"/>
      <c r="I28" s="234"/>
      <c r="J28" s="234"/>
      <c r="K28" s="234"/>
      <c r="L28" s="234"/>
      <c r="M28" s="234"/>
      <c r="N28" s="234"/>
      <c r="O28" s="234">
        <v>0.05</v>
      </c>
      <c r="P28" s="234">
        <v>0.02</v>
      </c>
      <c r="Q28" s="234">
        <v>0.05</v>
      </c>
      <c r="R28" s="234">
        <v>0</v>
      </c>
      <c r="S28" s="234">
        <v>0.05</v>
      </c>
      <c r="T28" s="234">
        <v>0</v>
      </c>
      <c r="U28" s="234">
        <v>0.05</v>
      </c>
      <c r="V28" s="234">
        <v>15669.45</v>
      </c>
      <c r="W28" s="234">
        <v>1200</v>
      </c>
      <c r="X28" s="234">
        <v>5921836.1700000009</v>
      </c>
      <c r="BC28">
        <v>249</v>
      </c>
      <c r="BD28" t="s">
        <v>102</v>
      </c>
      <c r="BE28" s="234"/>
      <c r="BF28" s="234"/>
      <c r="BG28" s="234"/>
      <c r="BH28" s="234"/>
      <c r="BI28" s="234"/>
      <c r="BJ28" s="234"/>
      <c r="BK28" s="234"/>
      <c r="BL28" s="234"/>
      <c r="BM28" s="234"/>
      <c r="BN28" s="234"/>
      <c r="BO28" s="234"/>
      <c r="BP28" s="234"/>
      <c r="BQ28" s="234"/>
      <c r="BR28" s="234"/>
      <c r="BS28" s="234"/>
      <c r="BT28" s="234"/>
      <c r="BU28" s="234"/>
      <c r="BV28" s="234"/>
      <c r="BW28" s="234">
        <v>184614.24</v>
      </c>
      <c r="BX28" s="234">
        <v>0</v>
      </c>
      <c r="BY28" s="234">
        <v>35861.39</v>
      </c>
      <c r="BZ28" s="234">
        <v>0</v>
      </c>
      <c r="DE28">
        <v>599</v>
      </c>
      <c r="DF28" t="s">
        <v>1244</v>
      </c>
      <c r="DG28">
        <v>120135150.69</v>
      </c>
    </row>
    <row r="29" spans="1:111">
      <c r="A29">
        <v>902</v>
      </c>
      <c r="B29" t="s">
        <v>191</v>
      </c>
      <c r="C29" s="234"/>
      <c r="D29" s="234"/>
      <c r="E29" s="234"/>
      <c r="F29" s="234"/>
      <c r="G29" s="234">
        <v>0</v>
      </c>
      <c r="H29" s="234">
        <v>563544.07000000007</v>
      </c>
      <c r="I29" s="234">
        <v>0</v>
      </c>
      <c r="J29" s="234">
        <v>27510.59</v>
      </c>
      <c r="K29" s="234">
        <v>0</v>
      </c>
      <c r="L29" s="234">
        <v>11789.449999999999</v>
      </c>
      <c r="M29" s="234"/>
      <c r="N29" s="234"/>
      <c r="O29" s="234">
        <v>0</v>
      </c>
      <c r="P29" s="234">
        <v>106734.52</v>
      </c>
      <c r="Q29" s="234">
        <v>0</v>
      </c>
      <c r="R29" s="234">
        <v>105712.93</v>
      </c>
      <c r="S29" s="234">
        <v>0</v>
      </c>
      <c r="T29" s="234">
        <v>37532.49</v>
      </c>
      <c r="U29" s="234">
        <v>0</v>
      </c>
      <c r="V29" s="234">
        <v>79315.399999999994</v>
      </c>
      <c r="W29" s="234">
        <v>0</v>
      </c>
      <c r="X29" s="234">
        <v>1677.67</v>
      </c>
      <c r="DE29">
        <v>132</v>
      </c>
      <c r="DF29" t="s">
        <v>59</v>
      </c>
      <c r="DG29">
        <v>8095468.8700000001</v>
      </c>
    </row>
    <row r="30" spans="1:111">
      <c r="A30" t="s">
        <v>541</v>
      </c>
      <c r="B30" t="s">
        <v>590</v>
      </c>
      <c r="C30" s="234">
        <v>0</v>
      </c>
      <c r="D30" s="234">
        <v>68868.460000000006</v>
      </c>
      <c r="E30" s="234">
        <v>0</v>
      </c>
      <c r="F30" s="234">
        <v>4625434.9200000009</v>
      </c>
      <c r="G30" s="234">
        <v>0</v>
      </c>
      <c r="H30" s="234">
        <v>9108508.3499999978</v>
      </c>
      <c r="I30" s="234">
        <v>0</v>
      </c>
      <c r="J30" s="234">
        <v>3804223.5300000007</v>
      </c>
      <c r="K30" s="234">
        <v>0</v>
      </c>
      <c r="L30" s="234">
        <v>7863543.9200000009</v>
      </c>
      <c r="M30" s="234">
        <v>0</v>
      </c>
      <c r="N30" s="234">
        <v>9084750.4300000016</v>
      </c>
      <c r="O30" s="234">
        <v>140.38999999999999</v>
      </c>
      <c r="P30" s="234">
        <v>8822352.3600000013</v>
      </c>
      <c r="Q30" s="234">
        <v>60</v>
      </c>
      <c r="R30" s="234">
        <v>14994639.289999995</v>
      </c>
      <c r="S30" s="234">
        <v>0</v>
      </c>
      <c r="T30" s="234">
        <v>205134698.29000002</v>
      </c>
      <c r="U30" s="234">
        <v>0</v>
      </c>
      <c r="V30" s="234">
        <v>66529518.009999998</v>
      </c>
      <c r="W30" s="234">
        <v>60</v>
      </c>
      <c r="X30" s="234">
        <v>5185091</v>
      </c>
      <c r="DE30">
        <v>681</v>
      </c>
      <c r="DF30" t="s">
        <v>180</v>
      </c>
      <c r="DG30">
        <v>2845266.76</v>
      </c>
    </row>
    <row r="31" spans="1:111">
      <c r="A31" t="s">
        <v>544</v>
      </c>
      <c r="B31" t="s">
        <v>678</v>
      </c>
      <c r="C31" s="234"/>
      <c r="D31" s="234"/>
      <c r="E31" s="234"/>
      <c r="F31" s="234"/>
      <c r="G31" s="234"/>
      <c r="H31" s="234"/>
      <c r="I31" s="234"/>
      <c r="J31" s="234"/>
      <c r="K31" s="234"/>
      <c r="L31" s="234"/>
      <c r="M31" s="234"/>
      <c r="N31" s="234"/>
      <c r="O31" s="234"/>
      <c r="P31" s="234"/>
      <c r="Q31" s="234"/>
      <c r="R31" s="234"/>
      <c r="S31" s="234"/>
      <c r="T31" s="234"/>
      <c r="U31" s="234"/>
      <c r="V31" s="234"/>
      <c r="W31" s="234">
        <v>0</v>
      </c>
      <c r="X31" s="234">
        <v>37781.18</v>
      </c>
      <c r="DE31">
        <v>249</v>
      </c>
      <c r="DF31" t="s">
        <v>102</v>
      </c>
      <c r="DG31">
        <v>55150</v>
      </c>
    </row>
    <row r="32" spans="1:111">
      <c r="A32" t="s">
        <v>550</v>
      </c>
      <c r="B32" t="s">
        <v>589</v>
      </c>
      <c r="C32" s="234">
        <v>0</v>
      </c>
      <c r="D32" s="234">
        <v>193046.12999999995</v>
      </c>
      <c r="E32" s="234">
        <v>0</v>
      </c>
      <c r="F32" s="234">
        <v>73850.859999999986</v>
      </c>
      <c r="G32" s="234">
        <v>0</v>
      </c>
      <c r="H32" s="234">
        <v>519558.91000000003</v>
      </c>
      <c r="I32" s="234">
        <v>0</v>
      </c>
      <c r="J32" s="234">
        <v>289794.76000000007</v>
      </c>
      <c r="K32" s="234">
        <v>0</v>
      </c>
      <c r="L32" s="234">
        <v>207619.23</v>
      </c>
      <c r="M32" s="234">
        <v>0</v>
      </c>
      <c r="N32" s="234">
        <v>334922.43</v>
      </c>
      <c r="O32" s="234">
        <v>0</v>
      </c>
      <c r="P32" s="234">
        <v>252218.06999999995</v>
      </c>
      <c r="Q32" s="234">
        <v>0</v>
      </c>
      <c r="R32" s="234">
        <v>305924.78000000009</v>
      </c>
      <c r="S32" s="234">
        <v>0</v>
      </c>
      <c r="T32" s="234">
        <v>337451.6399999999</v>
      </c>
      <c r="U32" s="234">
        <v>0</v>
      </c>
      <c r="V32" s="234">
        <v>815067.35000000009</v>
      </c>
      <c r="W32" s="234">
        <v>0</v>
      </c>
      <c r="X32" s="234">
        <v>1383355.2100000002</v>
      </c>
      <c r="DE32">
        <v>324</v>
      </c>
      <c r="DF32" t="s">
        <v>135</v>
      </c>
      <c r="DG32">
        <v>2123</v>
      </c>
    </row>
    <row r="33" spans="1:111">
      <c r="A33">
        <v>597</v>
      </c>
      <c r="B33" t="s">
        <v>672</v>
      </c>
      <c r="C33" s="234"/>
      <c r="D33" s="234"/>
      <c r="E33" s="234"/>
      <c r="F33" s="234"/>
      <c r="G33" s="234"/>
      <c r="H33" s="234"/>
      <c r="I33" s="234"/>
      <c r="J33" s="234"/>
      <c r="K33" s="234"/>
      <c r="L33" s="234"/>
      <c r="M33" s="234">
        <v>1887.65</v>
      </c>
      <c r="N33" s="234">
        <v>0</v>
      </c>
      <c r="O33" s="234"/>
      <c r="P33" s="234"/>
      <c r="Q33" s="234"/>
      <c r="R33" s="234"/>
      <c r="S33" s="234"/>
      <c r="T33" s="234"/>
      <c r="U33" s="234">
        <v>120</v>
      </c>
      <c r="V33" s="234">
        <v>6060.24</v>
      </c>
      <c r="W33" s="234">
        <v>1309.9000000000001</v>
      </c>
      <c r="X33" s="234">
        <v>1706171.4300000002</v>
      </c>
      <c r="DE33">
        <v>347</v>
      </c>
      <c r="DF33" t="s">
        <v>142</v>
      </c>
      <c r="DG33">
        <v>499382.5</v>
      </c>
    </row>
    <row r="34" spans="1:111">
      <c r="A34">
        <v>595</v>
      </c>
      <c r="B34" t="s">
        <v>609</v>
      </c>
      <c r="C34" s="234"/>
      <c r="D34" s="234"/>
      <c r="E34" s="234"/>
      <c r="F34" s="234"/>
      <c r="G34" s="234"/>
      <c r="H34" s="234"/>
      <c r="I34" s="234"/>
      <c r="J34" s="234"/>
      <c r="K34" s="234"/>
      <c r="L34" s="234"/>
      <c r="M34" s="234"/>
      <c r="N34" s="234"/>
      <c r="O34" s="234"/>
      <c r="P34" s="234"/>
      <c r="Q34" s="234"/>
      <c r="R34" s="234"/>
      <c r="S34" s="234"/>
      <c r="T34" s="234"/>
      <c r="U34" s="234"/>
      <c r="V34" s="234"/>
      <c r="W34" s="234">
        <v>0</v>
      </c>
      <c r="X34" s="234">
        <v>8542.9900000000016</v>
      </c>
      <c r="DE34">
        <v>344</v>
      </c>
      <c r="DF34" t="s">
        <v>139</v>
      </c>
      <c r="DG34">
        <v>1953203</v>
      </c>
    </row>
    <row r="35" spans="1:111">
      <c r="A35">
        <v>78</v>
      </c>
      <c r="B35" t="s">
        <v>1367</v>
      </c>
      <c r="C35" s="234"/>
      <c r="D35" s="234"/>
      <c r="E35" s="234"/>
      <c r="F35" s="234"/>
      <c r="G35" s="234"/>
      <c r="H35" s="234"/>
      <c r="I35" s="234"/>
      <c r="J35" s="234"/>
      <c r="K35" s="234"/>
      <c r="L35" s="234"/>
      <c r="M35" s="234"/>
      <c r="N35" s="234"/>
      <c r="O35" s="234"/>
      <c r="P35" s="234"/>
      <c r="Q35" s="234"/>
      <c r="R35" s="234"/>
      <c r="S35" s="234"/>
      <c r="T35" s="234"/>
      <c r="U35" s="234">
        <v>0</v>
      </c>
      <c r="V35" s="234">
        <v>185743.84</v>
      </c>
      <c r="W35" s="234">
        <v>0</v>
      </c>
      <c r="X35" s="234">
        <v>75679.11</v>
      </c>
      <c r="DE35">
        <v>234</v>
      </c>
      <c r="DF35" t="s">
        <v>612</v>
      </c>
      <c r="DG35">
        <v>195205.22</v>
      </c>
    </row>
    <row r="36" spans="1:111">
      <c r="A36">
        <v>283</v>
      </c>
      <c r="B36" t="s">
        <v>115</v>
      </c>
      <c r="C36" s="234"/>
      <c r="D36" s="234"/>
      <c r="E36" s="234"/>
      <c r="F36" s="234"/>
      <c r="G36" s="234"/>
      <c r="H36" s="234"/>
      <c r="I36" s="234"/>
      <c r="J36" s="234"/>
      <c r="K36" s="234"/>
      <c r="L36" s="234"/>
      <c r="M36" s="234"/>
      <c r="N36" s="234"/>
      <c r="O36" s="234"/>
      <c r="P36" s="234"/>
      <c r="Q36" s="234"/>
      <c r="R36" s="234"/>
      <c r="S36" s="234"/>
      <c r="T36" s="234"/>
      <c r="U36" s="234">
        <v>0</v>
      </c>
      <c r="V36" s="234">
        <v>584178.93999999994</v>
      </c>
      <c r="W36" s="234">
        <v>0</v>
      </c>
      <c r="X36" s="234">
        <v>3154313.42</v>
      </c>
      <c r="DE36">
        <v>573</v>
      </c>
      <c r="DF36" t="s">
        <v>167</v>
      </c>
      <c r="DG36">
        <v>4813517</v>
      </c>
    </row>
    <row r="37" spans="1:111">
      <c r="A37">
        <v>203</v>
      </c>
      <c r="B37" t="s">
        <v>86</v>
      </c>
      <c r="C37" s="234"/>
      <c r="D37" s="234"/>
      <c r="E37" s="234"/>
      <c r="F37" s="234"/>
      <c r="G37" s="234"/>
      <c r="H37" s="234"/>
      <c r="I37" s="234"/>
      <c r="J37" s="234"/>
      <c r="K37" s="234"/>
      <c r="L37" s="234"/>
      <c r="M37" s="234"/>
      <c r="N37" s="234"/>
      <c r="O37" s="234"/>
      <c r="P37" s="234"/>
      <c r="Q37" s="234">
        <v>0</v>
      </c>
      <c r="R37" s="234">
        <v>30</v>
      </c>
      <c r="S37" s="234">
        <v>0</v>
      </c>
      <c r="T37" s="234">
        <v>570.27</v>
      </c>
      <c r="U37" s="234">
        <v>0</v>
      </c>
      <c r="V37" s="234">
        <v>60</v>
      </c>
      <c r="W37" s="234">
        <v>0</v>
      </c>
      <c r="X37" s="234">
        <v>476.23</v>
      </c>
      <c r="DE37">
        <v>70</v>
      </c>
      <c r="DF37" t="s">
        <v>47</v>
      </c>
      <c r="DG37">
        <v>110599</v>
      </c>
    </row>
    <row r="38" spans="1:111">
      <c r="A38">
        <v>155</v>
      </c>
      <c r="B38" t="s">
        <v>75</v>
      </c>
      <c r="C38" s="234"/>
      <c r="D38" s="234"/>
      <c r="E38" s="234"/>
      <c r="F38" s="234"/>
      <c r="G38" s="234"/>
      <c r="H38" s="234"/>
      <c r="I38" s="234"/>
      <c r="J38" s="234"/>
      <c r="K38" s="234"/>
      <c r="L38" s="234"/>
      <c r="M38" s="234"/>
      <c r="N38" s="234"/>
      <c r="O38" s="234"/>
      <c r="P38" s="234"/>
      <c r="Q38" s="234"/>
      <c r="R38" s="234"/>
      <c r="S38" s="234"/>
      <c r="T38" s="234"/>
      <c r="U38" s="234"/>
      <c r="V38" s="234"/>
      <c r="W38" s="234">
        <v>0</v>
      </c>
      <c r="X38" s="234">
        <v>12828.599999999999</v>
      </c>
      <c r="DE38">
        <v>253</v>
      </c>
      <c r="DF38" t="s">
        <v>104</v>
      </c>
      <c r="DG38">
        <v>221809.66</v>
      </c>
    </row>
    <row r="39" spans="1:111">
      <c r="A39">
        <v>290</v>
      </c>
      <c r="B39" t="s">
        <v>118</v>
      </c>
      <c r="C39" s="234"/>
      <c r="D39" s="234"/>
      <c r="E39" s="234"/>
      <c r="F39" s="234"/>
      <c r="G39" s="234"/>
      <c r="H39" s="234"/>
      <c r="I39" s="234"/>
      <c r="J39" s="234"/>
      <c r="K39" s="234"/>
      <c r="L39" s="234"/>
      <c r="M39" s="234"/>
      <c r="N39" s="234"/>
      <c r="O39" s="234"/>
      <c r="P39" s="234"/>
      <c r="Q39" s="234"/>
      <c r="R39" s="234"/>
      <c r="S39" s="234"/>
      <c r="T39" s="234"/>
      <c r="U39" s="234"/>
      <c r="V39" s="234"/>
      <c r="W39" s="234">
        <v>0</v>
      </c>
      <c r="X39" s="234">
        <v>417709.85000000003</v>
      </c>
      <c r="DE39">
        <v>296</v>
      </c>
      <c r="DF39" t="s">
        <v>124</v>
      </c>
      <c r="DG39">
        <v>13222.66</v>
      </c>
    </row>
    <row r="40" spans="1:111">
      <c r="A40">
        <v>373</v>
      </c>
      <c r="B40" t="s">
        <v>605</v>
      </c>
      <c r="C40" s="234"/>
      <c r="D40" s="234"/>
      <c r="E40" s="234"/>
      <c r="F40" s="234"/>
      <c r="G40" s="234"/>
      <c r="H40" s="234"/>
      <c r="I40" s="234"/>
      <c r="J40" s="234"/>
      <c r="K40" s="234"/>
      <c r="L40" s="234"/>
      <c r="M40" s="234"/>
      <c r="N40" s="234"/>
      <c r="O40" s="234"/>
      <c r="P40" s="234"/>
      <c r="Q40" s="234"/>
      <c r="R40" s="234"/>
      <c r="S40" s="234"/>
      <c r="T40" s="234"/>
      <c r="U40" s="234"/>
      <c r="V40" s="234"/>
      <c r="W40" s="234">
        <v>0</v>
      </c>
      <c r="X40" s="234">
        <v>2932687.1000000006</v>
      </c>
      <c r="DE40">
        <v>310</v>
      </c>
      <c r="DF40" t="s">
        <v>131</v>
      </c>
      <c r="DG40">
        <v>548.45000000000095</v>
      </c>
    </row>
    <row r="41" spans="1:111">
      <c r="A41">
        <v>342</v>
      </c>
      <c r="B41" t="s">
        <v>137</v>
      </c>
      <c r="C41" s="234"/>
      <c r="D41" s="234"/>
      <c r="E41" s="234"/>
      <c r="F41" s="234"/>
      <c r="G41" s="234"/>
      <c r="H41" s="234"/>
      <c r="I41" s="234"/>
      <c r="J41" s="234"/>
      <c r="K41" s="234"/>
      <c r="L41" s="234"/>
      <c r="M41" s="234"/>
      <c r="N41" s="234"/>
      <c r="O41" s="234"/>
      <c r="P41" s="234"/>
      <c r="Q41" s="234"/>
      <c r="R41" s="234"/>
      <c r="S41" s="234"/>
      <c r="T41" s="234"/>
      <c r="U41" s="234">
        <v>0</v>
      </c>
      <c r="V41" s="234">
        <v>514.91999999999996</v>
      </c>
      <c r="W41" s="234">
        <v>0</v>
      </c>
      <c r="X41" s="234">
        <v>6763180.6899999995</v>
      </c>
      <c r="DE41">
        <v>387</v>
      </c>
      <c r="DF41" t="s">
        <v>1262</v>
      </c>
      <c r="DG41">
        <v>208.86</v>
      </c>
    </row>
    <row r="42" spans="1:111">
      <c r="A42">
        <v>378</v>
      </c>
      <c r="B42" t="s">
        <v>608</v>
      </c>
      <c r="C42" s="234"/>
      <c r="D42" s="234"/>
      <c r="E42" s="234">
        <v>0</v>
      </c>
      <c r="F42" s="234">
        <v>70</v>
      </c>
      <c r="G42" s="234"/>
      <c r="H42" s="234"/>
      <c r="I42" s="234"/>
      <c r="J42" s="234"/>
      <c r="K42" s="234"/>
      <c r="L42" s="234"/>
      <c r="M42" s="234"/>
      <c r="N42" s="234"/>
      <c r="O42" s="234"/>
      <c r="P42" s="234"/>
      <c r="Q42" s="234"/>
      <c r="R42" s="234"/>
      <c r="S42" s="234">
        <v>0</v>
      </c>
      <c r="T42" s="234">
        <v>577700.02</v>
      </c>
      <c r="U42" s="234">
        <v>0</v>
      </c>
      <c r="V42" s="234">
        <v>29849</v>
      </c>
      <c r="W42" s="234">
        <v>0</v>
      </c>
      <c r="X42" s="234">
        <v>39664</v>
      </c>
      <c r="DE42">
        <v>281</v>
      </c>
      <c r="DF42" t="s">
        <v>114</v>
      </c>
      <c r="DG42">
        <v>2391807</v>
      </c>
    </row>
    <row r="43" spans="1:111">
      <c r="A43">
        <v>374</v>
      </c>
      <c r="B43" t="s">
        <v>606</v>
      </c>
      <c r="C43" s="234"/>
      <c r="D43" s="234"/>
      <c r="E43" s="234"/>
      <c r="F43" s="234"/>
      <c r="G43" s="234"/>
      <c r="H43" s="234"/>
      <c r="I43" s="234"/>
      <c r="J43" s="234"/>
      <c r="K43" s="234">
        <v>0</v>
      </c>
      <c r="L43" s="234">
        <v>4672.8500000000004</v>
      </c>
      <c r="M43" s="234"/>
      <c r="N43" s="234"/>
      <c r="O43" s="234"/>
      <c r="P43" s="234"/>
      <c r="Q43" s="234"/>
      <c r="R43" s="234"/>
      <c r="S43" s="234"/>
      <c r="T43" s="234"/>
      <c r="U43" s="234"/>
      <c r="V43" s="234"/>
      <c r="W43" s="234">
        <v>0</v>
      </c>
      <c r="X43" s="234">
        <v>1435.66</v>
      </c>
      <c r="DE43">
        <v>378</v>
      </c>
      <c r="DF43" t="s">
        <v>608</v>
      </c>
      <c r="DG43">
        <v>7251744.7799999993</v>
      </c>
    </row>
    <row r="44" spans="1:111">
      <c r="A44">
        <v>905</v>
      </c>
      <c r="B44" t="s">
        <v>194</v>
      </c>
      <c r="C44" s="234"/>
      <c r="D44" s="234"/>
      <c r="E44" s="234">
        <v>0</v>
      </c>
      <c r="F44" s="234">
        <v>18794.16</v>
      </c>
      <c r="G44" s="234"/>
      <c r="H44" s="234"/>
      <c r="I44" s="234"/>
      <c r="J44" s="234"/>
      <c r="K44" s="234"/>
      <c r="L44" s="234"/>
      <c r="M44" s="234"/>
      <c r="N44" s="234"/>
      <c r="O44" s="234"/>
      <c r="P44" s="234"/>
      <c r="Q44" s="234"/>
      <c r="R44" s="234"/>
      <c r="S44" s="234"/>
      <c r="T44" s="234"/>
      <c r="U44" s="234">
        <v>0</v>
      </c>
      <c r="V44" s="234">
        <v>1000</v>
      </c>
      <c r="W44" s="234"/>
      <c r="X44" s="234"/>
      <c r="DE44">
        <v>525</v>
      </c>
      <c r="DF44" t="s">
        <v>164</v>
      </c>
      <c r="DG44">
        <v>6452736.2300000004</v>
      </c>
    </row>
    <row r="45" spans="1:111">
      <c r="A45">
        <v>580</v>
      </c>
      <c r="B45" t="s">
        <v>169</v>
      </c>
      <c r="C45" s="234"/>
      <c r="D45" s="234"/>
      <c r="E45" s="234"/>
      <c r="F45" s="234"/>
      <c r="G45" s="234"/>
      <c r="H45" s="234"/>
      <c r="I45" s="234"/>
      <c r="J45" s="234"/>
      <c r="K45" s="234"/>
      <c r="L45" s="234"/>
      <c r="M45" s="234"/>
      <c r="N45" s="234"/>
      <c r="O45" s="234"/>
      <c r="P45" s="234"/>
      <c r="Q45" s="234"/>
      <c r="R45" s="234"/>
      <c r="S45" s="234"/>
      <c r="T45" s="234"/>
      <c r="U45" s="234"/>
      <c r="V45" s="234"/>
      <c r="W45" s="234">
        <v>0</v>
      </c>
      <c r="X45" s="234">
        <v>4481.8500000000004</v>
      </c>
      <c r="DE45">
        <v>594</v>
      </c>
      <c r="DF45" t="s">
        <v>88</v>
      </c>
      <c r="DG45">
        <v>7855904.5499999998</v>
      </c>
    </row>
    <row r="46" spans="1:111">
      <c r="A46">
        <v>66</v>
      </c>
      <c r="B46" t="s">
        <v>46</v>
      </c>
      <c r="C46" s="234"/>
      <c r="D46" s="234"/>
      <c r="E46" s="234"/>
      <c r="F46" s="234"/>
      <c r="G46" s="234"/>
      <c r="H46" s="234"/>
      <c r="I46" s="234"/>
      <c r="J46" s="234"/>
      <c r="K46" s="234"/>
      <c r="L46" s="234"/>
      <c r="M46" s="234"/>
      <c r="N46" s="234"/>
      <c r="O46" s="234"/>
      <c r="P46" s="234"/>
      <c r="Q46" s="234"/>
      <c r="R46" s="234"/>
      <c r="S46" s="234"/>
      <c r="T46" s="234"/>
      <c r="U46" s="234"/>
      <c r="V46" s="234"/>
      <c r="W46" s="234">
        <v>874.3900000000001</v>
      </c>
      <c r="X46" s="234">
        <v>15273690.77</v>
      </c>
      <c r="DE46">
        <v>108</v>
      </c>
      <c r="DF46" t="s">
        <v>51</v>
      </c>
      <c r="DG46">
        <v>110585</v>
      </c>
    </row>
    <row r="47" spans="1:111">
      <c r="A47">
        <v>206</v>
      </c>
      <c r="B47" t="s">
        <v>87</v>
      </c>
      <c r="C47" s="234"/>
      <c r="D47" s="234"/>
      <c r="E47" s="234"/>
      <c r="F47" s="234"/>
      <c r="G47" s="234">
        <v>0</v>
      </c>
      <c r="H47" s="234">
        <v>29330.32</v>
      </c>
      <c r="I47" s="234"/>
      <c r="J47" s="234"/>
      <c r="K47" s="234"/>
      <c r="L47" s="234"/>
      <c r="M47" s="234"/>
      <c r="N47" s="234"/>
      <c r="O47" s="234"/>
      <c r="P47" s="234"/>
      <c r="Q47" s="234"/>
      <c r="R47" s="234"/>
      <c r="S47" s="234"/>
      <c r="T47" s="234"/>
      <c r="U47" s="234">
        <v>0</v>
      </c>
      <c r="V47" s="234">
        <v>2615.84</v>
      </c>
      <c r="W47" s="234">
        <v>0</v>
      </c>
      <c r="X47" s="234">
        <v>80937.179999999993</v>
      </c>
      <c r="DE47">
        <v>292</v>
      </c>
      <c r="DF47" t="s">
        <v>120</v>
      </c>
      <c r="DG47">
        <v>893154.6399999999</v>
      </c>
    </row>
    <row r="48" spans="1:111">
      <c r="A48">
        <v>53</v>
      </c>
      <c r="B48" t="s">
        <v>1371</v>
      </c>
      <c r="C48" s="234"/>
      <c r="D48" s="234"/>
      <c r="E48" s="234"/>
      <c r="F48" s="234"/>
      <c r="G48" s="234"/>
      <c r="H48" s="234"/>
      <c r="I48" s="234"/>
      <c r="J48" s="234"/>
      <c r="K48" s="234"/>
      <c r="L48" s="234"/>
      <c r="M48" s="234"/>
      <c r="N48" s="234"/>
      <c r="O48" s="234"/>
      <c r="P48" s="234"/>
      <c r="Q48" s="234"/>
      <c r="R48" s="234"/>
      <c r="S48" s="234"/>
      <c r="T48" s="234"/>
      <c r="U48" s="234"/>
      <c r="V48" s="234"/>
      <c r="W48" s="234">
        <v>0</v>
      </c>
      <c r="X48" s="234">
        <v>35</v>
      </c>
      <c r="DE48">
        <v>514</v>
      </c>
      <c r="DF48" t="s">
        <v>161</v>
      </c>
      <c r="DG48">
        <v>0.3</v>
      </c>
    </row>
    <row r="49" spans="1:111">
      <c r="A49">
        <v>514</v>
      </c>
      <c r="B49" t="s">
        <v>161</v>
      </c>
      <c r="C49" s="234"/>
      <c r="D49" s="234"/>
      <c r="E49" s="234"/>
      <c r="F49" s="234"/>
      <c r="G49" s="234"/>
      <c r="H49" s="234"/>
      <c r="I49" s="234"/>
      <c r="J49" s="234"/>
      <c r="K49" s="234"/>
      <c r="L49" s="234"/>
      <c r="M49" s="234"/>
      <c r="N49" s="234"/>
      <c r="O49" s="234"/>
      <c r="P49" s="234"/>
      <c r="Q49" s="234"/>
      <c r="R49" s="234"/>
      <c r="S49" s="234"/>
      <c r="T49" s="234"/>
      <c r="U49" s="234"/>
      <c r="V49" s="234"/>
      <c r="W49" s="234">
        <v>60</v>
      </c>
      <c r="X49" s="234">
        <v>87704380.189999998</v>
      </c>
      <c r="DE49">
        <v>590</v>
      </c>
      <c r="DF49" t="s">
        <v>1279</v>
      </c>
      <c r="DG49">
        <v>7093950</v>
      </c>
    </row>
    <row r="50" spans="1:111">
      <c r="A50">
        <v>862</v>
      </c>
      <c r="B50" t="s">
        <v>187</v>
      </c>
      <c r="C50" s="234"/>
      <c r="D50" s="234"/>
      <c r="E50" s="234"/>
      <c r="F50" s="234"/>
      <c r="G50" s="234"/>
      <c r="H50" s="234"/>
      <c r="I50" s="234"/>
      <c r="J50" s="234"/>
      <c r="K50" s="234"/>
      <c r="L50" s="234"/>
      <c r="M50" s="234"/>
      <c r="N50" s="234"/>
      <c r="O50" s="234"/>
      <c r="P50" s="234"/>
      <c r="Q50" s="234"/>
      <c r="R50" s="234"/>
      <c r="S50" s="234"/>
      <c r="T50" s="234"/>
      <c r="U50" s="234">
        <v>0</v>
      </c>
      <c r="V50" s="234">
        <v>703389.35000000009</v>
      </c>
      <c r="W50" s="234">
        <v>0</v>
      </c>
      <c r="X50" s="234">
        <v>2677675.4800000004</v>
      </c>
      <c r="DE50">
        <v>86</v>
      </c>
      <c r="DF50" t="s">
        <v>50</v>
      </c>
      <c r="DG50">
        <v>206007.55</v>
      </c>
    </row>
    <row r="51" spans="1:111">
      <c r="A51">
        <v>70</v>
      </c>
      <c r="B51" t="s">
        <v>47</v>
      </c>
      <c r="C51" s="234"/>
      <c r="D51" s="234"/>
      <c r="E51" s="234"/>
      <c r="F51" s="234"/>
      <c r="G51" s="234"/>
      <c r="H51" s="234"/>
      <c r="I51" s="234"/>
      <c r="J51" s="234"/>
      <c r="K51" s="234"/>
      <c r="L51" s="234"/>
      <c r="M51" s="234"/>
      <c r="N51" s="234"/>
      <c r="O51" s="234"/>
      <c r="P51" s="234"/>
      <c r="Q51" s="234"/>
      <c r="R51" s="234"/>
      <c r="S51" s="234">
        <v>0</v>
      </c>
      <c r="T51" s="234">
        <v>30</v>
      </c>
      <c r="U51" s="234">
        <v>0</v>
      </c>
      <c r="V51" s="234">
        <v>28741.07</v>
      </c>
      <c r="W51" s="234">
        <v>0</v>
      </c>
      <c r="X51" s="234">
        <v>19717.47</v>
      </c>
      <c r="DE51">
        <v>513</v>
      </c>
      <c r="DF51" t="s">
        <v>160</v>
      </c>
      <c r="DG51">
        <v>523405397.44</v>
      </c>
    </row>
    <row r="52" spans="1:111">
      <c r="A52">
        <v>526</v>
      </c>
      <c r="B52" t="s">
        <v>1261</v>
      </c>
      <c r="C52" s="234">
        <v>0</v>
      </c>
      <c r="D52" s="234">
        <v>113347.5</v>
      </c>
      <c r="E52" s="234">
        <v>0</v>
      </c>
      <c r="F52" s="234">
        <v>21000</v>
      </c>
      <c r="G52" s="234">
        <v>0</v>
      </c>
      <c r="H52" s="234">
        <v>10750</v>
      </c>
      <c r="I52" s="234">
        <v>0</v>
      </c>
      <c r="J52" s="234">
        <v>292</v>
      </c>
      <c r="K52" s="234"/>
      <c r="L52" s="234"/>
      <c r="M52" s="234">
        <v>0</v>
      </c>
      <c r="N52" s="234">
        <v>4945.3599999999997</v>
      </c>
      <c r="O52" s="234">
        <v>0</v>
      </c>
      <c r="P52" s="234">
        <v>2453.44</v>
      </c>
      <c r="Q52" s="234"/>
      <c r="R52" s="234"/>
      <c r="S52" s="234">
        <v>0</v>
      </c>
      <c r="T52" s="234">
        <v>1085</v>
      </c>
      <c r="U52" s="234">
        <v>0</v>
      </c>
      <c r="V52" s="234">
        <v>35058.53</v>
      </c>
      <c r="W52" s="234">
        <v>0</v>
      </c>
      <c r="X52" s="234">
        <v>7758.72</v>
      </c>
      <c r="DE52">
        <v>601</v>
      </c>
      <c r="DF52" t="s">
        <v>1451</v>
      </c>
      <c r="DG52">
        <v>1454574.9600000002</v>
      </c>
    </row>
    <row r="53" spans="1:111">
      <c r="A53">
        <v>681</v>
      </c>
      <c r="B53" t="s">
        <v>180</v>
      </c>
      <c r="C53" s="234"/>
      <c r="D53" s="234"/>
      <c r="E53" s="234"/>
      <c r="F53" s="234"/>
      <c r="G53" s="234"/>
      <c r="H53" s="234"/>
      <c r="I53" s="234"/>
      <c r="J53" s="234"/>
      <c r="K53" s="234"/>
      <c r="L53" s="234"/>
      <c r="M53" s="234"/>
      <c r="N53" s="234"/>
      <c r="O53" s="234"/>
      <c r="P53" s="234"/>
      <c r="Q53" s="234">
        <v>0</v>
      </c>
      <c r="R53" s="234">
        <v>2056.5300000000002</v>
      </c>
      <c r="S53" s="234"/>
      <c r="T53" s="234"/>
      <c r="U53" s="234">
        <v>0</v>
      </c>
      <c r="V53" s="234">
        <v>17432.059999999998</v>
      </c>
      <c r="W53" s="234"/>
      <c r="X53" s="234"/>
      <c r="DE53">
        <v>170</v>
      </c>
      <c r="DF53" t="s">
        <v>80</v>
      </c>
      <c r="DG53">
        <v>219777.02999999997</v>
      </c>
    </row>
    <row r="54" spans="1:111">
      <c r="A54">
        <v>389</v>
      </c>
      <c r="B54" t="s">
        <v>1400</v>
      </c>
      <c r="C54" s="234"/>
      <c r="D54" s="234"/>
      <c r="E54" s="234"/>
      <c r="F54" s="234"/>
      <c r="G54" s="234"/>
      <c r="H54" s="234"/>
      <c r="I54" s="234"/>
      <c r="J54" s="234"/>
      <c r="K54" s="234"/>
      <c r="L54" s="234"/>
      <c r="M54" s="234"/>
      <c r="N54" s="234"/>
      <c r="O54" s="234"/>
      <c r="P54" s="234"/>
      <c r="Q54" s="234"/>
      <c r="R54" s="234"/>
      <c r="S54" s="234"/>
      <c r="T54" s="234"/>
      <c r="U54" s="234"/>
      <c r="V54" s="234"/>
      <c r="W54" s="234">
        <v>420</v>
      </c>
      <c r="X54" s="234">
        <v>6292.8</v>
      </c>
      <c r="DE54">
        <v>633</v>
      </c>
      <c r="DF54" t="s">
        <v>173</v>
      </c>
      <c r="DG54">
        <v>34355.51</v>
      </c>
    </row>
    <row r="55" spans="1:111">
      <c r="A55" t="s">
        <v>542</v>
      </c>
      <c r="B55" t="s">
        <v>686</v>
      </c>
      <c r="C55" s="234"/>
      <c r="D55" s="234"/>
      <c r="E55" s="234"/>
      <c r="F55" s="234"/>
      <c r="G55" s="234"/>
      <c r="H55" s="234"/>
      <c r="I55" s="234"/>
      <c r="J55" s="234"/>
      <c r="K55" s="234">
        <v>1720279.82</v>
      </c>
      <c r="L55" s="234">
        <v>1720279.82</v>
      </c>
      <c r="M55" s="234">
        <v>60</v>
      </c>
      <c r="N55" s="234">
        <v>0</v>
      </c>
      <c r="O55" s="234">
        <v>47447202.649999999</v>
      </c>
      <c r="P55" s="234">
        <v>8142.41</v>
      </c>
      <c r="Q55" s="234">
        <v>168159769.79999998</v>
      </c>
      <c r="R55" s="234">
        <v>0</v>
      </c>
      <c r="S55" s="234">
        <v>268529644.07999998</v>
      </c>
      <c r="T55" s="234">
        <v>0</v>
      </c>
      <c r="U55" s="234">
        <v>655031894.31000042</v>
      </c>
      <c r="V55" s="234">
        <v>1246917.1200000001</v>
      </c>
      <c r="W55" s="234">
        <v>282203784.73000002</v>
      </c>
      <c r="X55" s="234">
        <v>1972705.79</v>
      </c>
      <c r="DE55">
        <v>298</v>
      </c>
      <c r="DF55" t="s">
        <v>125</v>
      </c>
      <c r="DG55">
        <v>250000</v>
      </c>
    </row>
    <row r="56" spans="1:111">
      <c r="A56">
        <v>253</v>
      </c>
      <c r="B56" t="s">
        <v>104</v>
      </c>
      <c r="C56" s="234"/>
      <c r="D56" s="234"/>
      <c r="E56" s="234"/>
      <c r="F56" s="234"/>
      <c r="G56" s="234"/>
      <c r="H56" s="234"/>
      <c r="I56" s="234"/>
      <c r="J56" s="234"/>
      <c r="K56" s="234"/>
      <c r="L56" s="234"/>
      <c r="M56" s="234"/>
      <c r="N56" s="234"/>
      <c r="O56" s="234"/>
      <c r="P56" s="234"/>
      <c r="Q56" s="234"/>
      <c r="R56" s="234"/>
      <c r="S56" s="234">
        <v>0</v>
      </c>
      <c r="T56" s="234">
        <v>38337.21</v>
      </c>
      <c r="U56" s="234">
        <v>0</v>
      </c>
      <c r="V56" s="234">
        <v>15238.33</v>
      </c>
      <c r="W56" s="234">
        <v>0</v>
      </c>
      <c r="X56" s="234">
        <v>6213175.1200000001</v>
      </c>
      <c r="DE56">
        <v>373</v>
      </c>
      <c r="DF56" t="s">
        <v>605</v>
      </c>
      <c r="DG56">
        <v>822197.71</v>
      </c>
    </row>
    <row r="57" spans="1:111">
      <c r="A57">
        <v>423</v>
      </c>
      <c r="B57" t="s">
        <v>150</v>
      </c>
      <c r="C57" s="234"/>
      <c r="D57" s="234"/>
      <c r="E57" s="234"/>
      <c r="F57" s="234"/>
      <c r="G57" s="234"/>
      <c r="H57" s="234"/>
      <c r="I57" s="234"/>
      <c r="J57" s="234"/>
      <c r="K57" s="234"/>
      <c r="L57" s="234"/>
      <c r="M57" s="234"/>
      <c r="N57" s="234"/>
      <c r="O57" s="234"/>
      <c r="P57" s="234"/>
      <c r="Q57" s="234"/>
      <c r="R57" s="234"/>
      <c r="S57" s="234">
        <v>0</v>
      </c>
      <c r="T57" s="234">
        <v>5290.2</v>
      </c>
      <c r="U57" s="234">
        <v>0</v>
      </c>
      <c r="V57" s="234">
        <v>5343.77</v>
      </c>
      <c r="W57" s="234">
        <v>0</v>
      </c>
      <c r="X57" s="234">
        <v>17930.02</v>
      </c>
      <c r="DE57">
        <v>254</v>
      </c>
      <c r="DF57" t="s">
        <v>105</v>
      </c>
      <c r="DG57">
        <v>1227.94</v>
      </c>
    </row>
    <row r="58" spans="1:111">
      <c r="A58">
        <v>266</v>
      </c>
      <c r="B58" t="s">
        <v>1263</v>
      </c>
      <c r="C58" s="234"/>
      <c r="D58" s="234"/>
      <c r="E58" s="234"/>
      <c r="F58" s="234"/>
      <c r="G58" s="234">
        <v>0</v>
      </c>
      <c r="H58" s="234">
        <v>17307.96</v>
      </c>
      <c r="I58" s="234"/>
      <c r="J58" s="234"/>
      <c r="K58" s="234">
        <v>0</v>
      </c>
      <c r="L58" s="234">
        <v>828939.93</v>
      </c>
      <c r="M58" s="234">
        <v>0</v>
      </c>
      <c r="N58" s="234">
        <v>132354.85</v>
      </c>
      <c r="O58" s="234">
        <v>0</v>
      </c>
      <c r="P58" s="234">
        <v>324654.06</v>
      </c>
      <c r="Q58" s="234">
        <v>0</v>
      </c>
      <c r="R58" s="234">
        <v>133818.17000000001</v>
      </c>
      <c r="S58" s="234">
        <v>0</v>
      </c>
      <c r="T58" s="234">
        <v>99449.540000000008</v>
      </c>
      <c r="U58" s="234">
        <v>0</v>
      </c>
      <c r="V58" s="234">
        <v>100235.36</v>
      </c>
      <c r="W58" s="234"/>
      <c r="X58" s="234"/>
    </row>
    <row r="59" spans="1:111">
      <c r="A59">
        <v>548</v>
      </c>
      <c r="B59" t="s">
        <v>1278</v>
      </c>
      <c r="C59" s="234">
        <v>443.07</v>
      </c>
      <c r="D59" s="234">
        <v>0</v>
      </c>
      <c r="E59" s="234"/>
      <c r="F59" s="234"/>
      <c r="G59" s="234"/>
      <c r="H59" s="234"/>
      <c r="I59" s="234"/>
      <c r="J59" s="234"/>
      <c r="K59" s="234"/>
      <c r="L59" s="234"/>
      <c r="M59" s="234"/>
      <c r="N59" s="234"/>
      <c r="O59" s="234"/>
      <c r="P59" s="234"/>
      <c r="Q59" s="234">
        <v>0</v>
      </c>
      <c r="R59" s="234">
        <v>7700</v>
      </c>
      <c r="S59" s="234">
        <v>0</v>
      </c>
      <c r="T59" s="234">
        <v>96</v>
      </c>
      <c r="U59" s="234">
        <v>1792704.1600000001</v>
      </c>
      <c r="V59" s="234">
        <v>291</v>
      </c>
      <c r="W59" s="234">
        <v>0</v>
      </c>
      <c r="X59" s="234">
        <v>652.52</v>
      </c>
    </row>
    <row r="60" spans="1:111">
      <c r="A60">
        <v>382</v>
      </c>
      <c r="B60" t="s">
        <v>1240</v>
      </c>
      <c r="C60" s="234"/>
      <c r="D60" s="234"/>
      <c r="E60" s="234"/>
      <c r="F60" s="234"/>
      <c r="G60" s="234"/>
      <c r="H60" s="234"/>
      <c r="I60" s="234"/>
      <c r="J60" s="234"/>
      <c r="K60" s="234"/>
      <c r="L60" s="234"/>
      <c r="M60" s="234"/>
      <c r="N60" s="234"/>
      <c r="O60" s="234"/>
      <c r="P60" s="234"/>
      <c r="Q60" s="234"/>
      <c r="R60" s="234"/>
      <c r="S60" s="234"/>
      <c r="T60" s="234"/>
      <c r="U60" s="234">
        <v>0</v>
      </c>
      <c r="V60" s="234">
        <v>470</v>
      </c>
      <c r="W60" s="234">
        <v>0</v>
      </c>
      <c r="X60" s="234">
        <v>39052.93</v>
      </c>
    </row>
    <row r="61" spans="1:111">
      <c r="A61">
        <v>190</v>
      </c>
      <c r="B61" t="s">
        <v>82</v>
      </c>
      <c r="C61" s="234"/>
      <c r="D61" s="234"/>
      <c r="E61" s="234"/>
      <c r="F61" s="234"/>
      <c r="G61" s="234"/>
      <c r="H61" s="234"/>
      <c r="I61" s="234"/>
      <c r="J61" s="234"/>
      <c r="K61" s="234"/>
      <c r="L61" s="234"/>
      <c r="M61" s="234"/>
      <c r="N61" s="234"/>
      <c r="O61" s="234"/>
      <c r="P61" s="234"/>
      <c r="Q61" s="234"/>
      <c r="R61" s="234"/>
      <c r="S61" s="234"/>
      <c r="T61" s="234"/>
      <c r="U61" s="234"/>
      <c r="V61" s="234"/>
      <c r="W61" s="234">
        <v>0</v>
      </c>
      <c r="X61" s="234">
        <v>1024</v>
      </c>
    </row>
    <row r="62" spans="1:111">
      <c r="A62">
        <v>682</v>
      </c>
      <c r="B62" t="s">
        <v>1245</v>
      </c>
      <c r="C62" s="234"/>
      <c r="D62" s="234"/>
      <c r="E62" s="234"/>
      <c r="F62" s="234"/>
      <c r="G62" s="234"/>
      <c r="H62" s="234"/>
      <c r="I62" s="234"/>
      <c r="J62" s="234"/>
      <c r="K62" s="234"/>
      <c r="L62" s="234"/>
      <c r="M62" s="234"/>
      <c r="N62" s="234"/>
      <c r="O62" s="234"/>
      <c r="P62" s="234"/>
      <c r="Q62" s="234"/>
      <c r="R62" s="234"/>
      <c r="S62" s="234"/>
      <c r="T62" s="234"/>
      <c r="U62" s="234">
        <v>0</v>
      </c>
      <c r="V62" s="234">
        <v>208396.75000000003</v>
      </c>
      <c r="W62" s="234"/>
      <c r="X62" s="234"/>
    </row>
    <row r="63" spans="1:111">
      <c r="A63">
        <v>601</v>
      </c>
      <c r="B63" t="s">
        <v>1451</v>
      </c>
      <c r="C63" s="234"/>
      <c r="D63" s="234"/>
      <c r="E63" s="234"/>
      <c r="F63" s="234"/>
      <c r="G63" s="234"/>
      <c r="H63" s="234"/>
      <c r="I63" s="234"/>
      <c r="J63" s="234"/>
      <c r="K63" s="234"/>
      <c r="L63" s="234"/>
      <c r="M63" s="234"/>
      <c r="N63" s="234"/>
      <c r="O63" s="234"/>
      <c r="P63" s="234"/>
      <c r="Q63" s="234"/>
      <c r="R63" s="234"/>
      <c r="S63" s="234"/>
      <c r="T63" s="234"/>
      <c r="U63" s="234">
        <v>0</v>
      </c>
      <c r="V63" s="234">
        <v>2761</v>
      </c>
      <c r="W63" s="234"/>
      <c r="X63" s="234"/>
    </row>
    <row r="64" spans="1:111">
      <c r="A64">
        <v>590</v>
      </c>
      <c r="B64" t="s">
        <v>1279</v>
      </c>
      <c r="C64" s="234">
        <v>0</v>
      </c>
      <c r="D64" s="234">
        <v>165856</v>
      </c>
      <c r="E64" s="234"/>
      <c r="F64" s="234"/>
      <c r="G64" s="234"/>
      <c r="H64" s="234"/>
      <c r="I64" s="234">
        <v>0</v>
      </c>
      <c r="J64" s="234">
        <v>2325.19</v>
      </c>
      <c r="K64" s="234"/>
      <c r="L64" s="234"/>
      <c r="M64" s="234"/>
      <c r="N64" s="234"/>
      <c r="O64" s="234">
        <v>14717835.98</v>
      </c>
      <c r="P64" s="234">
        <v>0</v>
      </c>
      <c r="Q64" s="234"/>
      <c r="R64" s="234"/>
      <c r="S64" s="234"/>
      <c r="T64" s="234"/>
      <c r="U64" s="234">
        <v>0</v>
      </c>
      <c r="V64" s="234">
        <v>9335509.6799999997</v>
      </c>
      <c r="W64" s="234">
        <v>0</v>
      </c>
      <c r="X64" s="234">
        <v>47970.07</v>
      </c>
    </row>
    <row r="65" spans="1:24">
      <c r="A65">
        <v>903</v>
      </c>
      <c r="B65" t="s">
        <v>192</v>
      </c>
      <c r="C65" s="234">
        <v>0</v>
      </c>
      <c r="D65" s="234">
        <v>364957.36</v>
      </c>
      <c r="E65" s="234">
        <v>0</v>
      </c>
      <c r="F65" s="234">
        <v>256664.81999999998</v>
      </c>
      <c r="G65" s="234"/>
      <c r="H65" s="234"/>
      <c r="I65" s="234"/>
      <c r="J65" s="234"/>
      <c r="K65" s="234"/>
      <c r="L65" s="234"/>
      <c r="M65" s="234">
        <v>0</v>
      </c>
      <c r="N65" s="234">
        <v>3116.64</v>
      </c>
      <c r="O65" s="234">
        <v>0</v>
      </c>
      <c r="P65" s="234">
        <v>94218.61</v>
      </c>
      <c r="Q65" s="234"/>
      <c r="R65" s="234"/>
      <c r="S65" s="234"/>
      <c r="T65" s="234"/>
      <c r="U65" s="234">
        <v>0</v>
      </c>
      <c r="V65" s="234">
        <v>224.45</v>
      </c>
      <c r="W65" s="234">
        <v>0</v>
      </c>
      <c r="X65" s="234">
        <v>17161.96</v>
      </c>
    </row>
    <row r="66" spans="1:24">
      <c r="A66">
        <v>140</v>
      </c>
      <c r="B66" t="s">
        <v>1272</v>
      </c>
      <c r="C66" s="234">
        <v>0</v>
      </c>
      <c r="D66" s="234">
        <v>295914.15000000002</v>
      </c>
      <c r="E66" s="234"/>
      <c r="F66" s="234"/>
      <c r="G66" s="234"/>
      <c r="H66" s="234"/>
      <c r="I66" s="234"/>
      <c r="J66" s="234"/>
      <c r="K66" s="234"/>
      <c r="L66" s="234"/>
      <c r="M66" s="234"/>
      <c r="N66" s="234"/>
      <c r="O66" s="234"/>
      <c r="P66" s="234"/>
      <c r="Q66" s="234"/>
      <c r="R66" s="234"/>
      <c r="S66" s="234"/>
      <c r="T66" s="234"/>
      <c r="U66" s="234"/>
      <c r="V66" s="234"/>
      <c r="W66" s="234"/>
      <c r="X66" s="234"/>
    </row>
    <row r="67" spans="1:24">
      <c r="A67">
        <v>572</v>
      </c>
      <c r="B67" t="s">
        <v>166</v>
      </c>
      <c r="C67" s="234"/>
      <c r="D67" s="234"/>
      <c r="E67" s="234"/>
      <c r="F67" s="234"/>
      <c r="G67" s="234"/>
      <c r="H67" s="234"/>
      <c r="I67" s="234"/>
      <c r="J67" s="234"/>
      <c r="K67" s="234"/>
      <c r="L67" s="234"/>
      <c r="M67" s="234"/>
      <c r="N67" s="234"/>
      <c r="O67" s="234">
        <v>0</v>
      </c>
      <c r="P67" s="234">
        <v>5397100.1500000004</v>
      </c>
      <c r="Q67" s="234">
        <v>0</v>
      </c>
      <c r="R67" s="234">
        <v>9816823.3499999996</v>
      </c>
      <c r="S67" s="234">
        <v>0</v>
      </c>
      <c r="T67" s="234">
        <v>5891033.5</v>
      </c>
      <c r="U67" s="234">
        <v>86762.17</v>
      </c>
      <c r="V67" s="234">
        <v>5799257.2200000007</v>
      </c>
      <c r="W67" s="234">
        <v>0</v>
      </c>
      <c r="X67" s="234">
        <v>2302.83</v>
      </c>
    </row>
    <row r="68" spans="1:24">
      <c r="A68">
        <v>585</v>
      </c>
      <c r="B68" t="s">
        <v>171</v>
      </c>
      <c r="C68" s="234"/>
      <c r="D68" s="234"/>
      <c r="E68" s="234"/>
      <c r="F68" s="234"/>
      <c r="G68" s="234"/>
      <c r="H68" s="234"/>
      <c r="I68" s="234"/>
      <c r="J68" s="234"/>
      <c r="K68" s="234"/>
      <c r="L68" s="234"/>
      <c r="M68" s="234"/>
      <c r="N68" s="234"/>
      <c r="O68" s="234"/>
      <c r="P68" s="234"/>
      <c r="Q68" s="234"/>
      <c r="R68" s="234"/>
      <c r="S68" s="234">
        <v>3500000</v>
      </c>
      <c r="T68" s="234">
        <v>149753.79999999999</v>
      </c>
      <c r="U68" s="234">
        <v>0</v>
      </c>
      <c r="V68" s="234">
        <v>81325.3</v>
      </c>
      <c r="W68" s="234">
        <v>0</v>
      </c>
      <c r="X68" s="234">
        <v>1927119.36</v>
      </c>
    </row>
    <row r="69" spans="1:24">
      <c r="A69">
        <v>525</v>
      </c>
      <c r="B69" t="s">
        <v>164</v>
      </c>
      <c r="C69" s="234"/>
      <c r="D69" s="234"/>
      <c r="E69" s="234"/>
      <c r="F69" s="234"/>
      <c r="G69" s="234"/>
      <c r="H69" s="234"/>
      <c r="I69" s="234"/>
      <c r="J69" s="234"/>
      <c r="K69" s="234"/>
      <c r="L69" s="234"/>
      <c r="M69" s="234"/>
      <c r="N69" s="234"/>
      <c r="O69" s="234"/>
      <c r="P69" s="234"/>
      <c r="Q69" s="234"/>
      <c r="R69" s="234"/>
      <c r="S69" s="234">
        <v>0</v>
      </c>
      <c r="T69" s="234">
        <v>2500000.02</v>
      </c>
      <c r="U69" s="234">
        <v>0</v>
      </c>
      <c r="V69" s="234">
        <v>2100000.08</v>
      </c>
      <c r="W69" s="234">
        <v>0</v>
      </c>
      <c r="X69" s="234">
        <v>1000000.04</v>
      </c>
    </row>
    <row r="70" spans="1:24">
      <c r="A70">
        <v>802</v>
      </c>
      <c r="B70" t="s">
        <v>184</v>
      </c>
      <c r="C70" s="234"/>
      <c r="D70" s="234"/>
      <c r="E70" s="234">
        <v>0</v>
      </c>
      <c r="F70" s="234">
        <v>54227.75</v>
      </c>
      <c r="G70" s="234">
        <v>0</v>
      </c>
      <c r="H70" s="234">
        <v>297.3</v>
      </c>
      <c r="I70" s="234"/>
      <c r="J70" s="234"/>
      <c r="K70" s="234"/>
      <c r="L70" s="234"/>
      <c r="M70" s="234"/>
      <c r="N70" s="234"/>
      <c r="O70" s="234"/>
      <c r="P70" s="234"/>
      <c r="Q70" s="234"/>
      <c r="R70" s="234"/>
      <c r="S70" s="234"/>
      <c r="T70" s="234"/>
      <c r="U70" s="234"/>
      <c r="V70" s="234"/>
      <c r="W70" s="234"/>
      <c r="X70" s="234"/>
    </row>
    <row r="71" spans="1:24">
      <c r="A71">
        <v>310</v>
      </c>
      <c r="B71" t="s">
        <v>131</v>
      </c>
      <c r="C71" s="234"/>
      <c r="D71" s="234"/>
      <c r="E71" s="234"/>
      <c r="F71" s="234"/>
      <c r="G71" s="234"/>
      <c r="H71" s="234"/>
      <c r="I71" s="234"/>
      <c r="J71" s="234"/>
      <c r="K71" s="234"/>
      <c r="L71" s="234"/>
      <c r="M71" s="234"/>
      <c r="N71" s="234"/>
      <c r="O71" s="234">
        <v>0</v>
      </c>
      <c r="P71" s="234">
        <v>18</v>
      </c>
      <c r="Q71" s="234"/>
      <c r="R71" s="234"/>
      <c r="S71" s="234"/>
      <c r="T71" s="234"/>
      <c r="U71" s="234"/>
      <c r="V71" s="234"/>
      <c r="W71" s="234"/>
      <c r="X71" s="234"/>
    </row>
    <row r="72" spans="1:24">
      <c r="A72">
        <v>865</v>
      </c>
      <c r="B72" t="s">
        <v>188</v>
      </c>
      <c r="C72" s="234"/>
      <c r="D72" s="234"/>
      <c r="E72" s="234"/>
      <c r="F72" s="234"/>
      <c r="G72" s="234"/>
      <c r="H72" s="234"/>
      <c r="I72" s="234"/>
      <c r="J72" s="234"/>
      <c r="K72" s="234"/>
      <c r="L72" s="234"/>
      <c r="M72" s="234"/>
      <c r="N72" s="234"/>
      <c r="O72" s="234"/>
      <c r="P72" s="234"/>
      <c r="Q72" s="234"/>
      <c r="R72" s="234"/>
      <c r="S72" s="234"/>
      <c r="T72" s="234"/>
      <c r="U72" s="234"/>
      <c r="V72" s="234"/>
      <c r="W72" s="234">
        <v>0</v>
      </c>
      <c r="X72" s="234">
        <v>1390.21</v>
      </c>
    </row>
    <row r="73" spans="1:24">
      <c r="A73">
        <v>348</v>
      </c>
      <c r="B73" t="s">
        <v>143</v>
      </c>
      <c r="C73" s="234"/>
      <c r="D73" s="234"/>
      <c r="E73" s="234"/>
      <c r="F73" s="234"/>
      <c r="G73" s="234"/>
      <c r="H73" s="234"/>
      <c r="I73" s="234"/>
      <c r="J73" s="234"/>
      <c r="K73" s="234"/>
      <c r="L73" s="234"/>
      <c r="M73" s="234"/>
      <c r="N73" s="234"/>
      <c r="O73" s="234"/>
      <c r="P73" s="234"/>
      <c r="Q73" s="234"/>
      <c r="R73" s="234"/>
      <c r="S73" s="234"/>
      <c r="T73" s="234"/>
      <c r="U73" s="234"/>
      <c r="V73" s="234"/>
      <c r="W73" s="234">
        <v>0</v>
      </c>
      <c r="X73" s="234">
        <v>1213.72</v>
      </c>
    </row>
    <row r="74" spans="1:24">
      <c r="A74">
        <v>222</v>
      </c>
      <c r="B74" t="s">
        <v>93</v>
      </c>
      <c r="C74" s="234"/>
      <c r="D74" s="234"/>
      <c r="E74" s="234"/>
      <c r="F74" s="234"/>
      <c r="G74" s="234"/>
      <c r="H74" s="234"/>
      <c r="I74" s="234"/>
      <c r="J74" s="234"/>
      <c r="K74" s="234"/>
      <c r="L74" s="234"/>
      <c r="M74" s="234"/>
      <c r="N74" s="234"/>
      <c r="O74" s="234"/>
      <c r="P74" s="234"/>
      <c r="Q74" s="234"/>
      <c r="R74" s="234"/>
      <c r="S74" s="234">
        <v>0</v>
      </c>
      <c r="T74" s="234">
        <v>401.82</v>
      </c>
      <c r="U74" s="234"/>
      <c r="V74" s="234"/>
      <c r="W74" s="234">
        <v>240.69</v>
      </c>
      <c r="X74" s="234">
        <v>227943.19999999998</v>
      </c>
    </row>
    <row r="75" spans="1:24">
      <c r="A75">
        <v>599</v>
      </c>
      <c r="B75" t="s">
        <v>1244</v>
      </c>
      <c r="C75" s="234"/>
      <c r="D75" s="234"/>
      <c r="E75" s="234"/>
      <c r="F75" s="234"/>
      <c r="G75" s="234"/>
      <c r="H75" s="234"/>
      <c r="I75" s="234"/>
      <c r="J75" s="234"/>
      <c r="K75" s="234"/>
      <c r="L75" s="234"/>
      <c r="M75" s="234"/>
      <c r="N75" s="234"/>
      <c r="O75" s="234">
        <v>0</v>
      </c>
      <c r="P75" s="234">
        <v>2080.8000000000002</v>
      </c>
      <c r="Q75" s="234"/>
      <c r="R75" s="234"/>
      <c r="S75" s="234"/>
      <c r="T75" s="234"/>
      <c r="U75" s="234">
        <v>0</v>
      </c>
      <c r="V75" s="234">
        <v>265585.15999999997</v>
      </c>
      <c r="W75" s="234">
        <v>10146692.16</v>
      </c>
      <c r="X75" s="234">
        <v>844149.34</v>
      </c>
    </row>
    <row r="76" spans="1:24">
      <c r="A76">
        <v>293</v>
      </c>
      <c r="B76" t="s">
        <v>121</v>
      </c>
      <c r="C76" s="234"/>
      <c r="D76" s="234"/>
      <c r="E76" s="234"/>
      <c r="F76" s="234"/>
      <c r="G76" s="234"/>
      <c r="H76" s="234"/>
      <c r="I76" s="234"/>
      <c r="J76" s="234"/>
      <c r="K76" s="234"/>
      <c r="L76" s="234"/>
      <c r="M76" s="234"/>
      <c r="N76" s="234"/>
      <c r="O76" s="234"/>
      <c r="P76" s="234"/>
      <c r="Q76" s="234"/>
      <c r="R76" s="234"/>
      <c r="S76" s="234"/>
      <c r="T76" s="234"/>
      <c r="U76" s="234"/>
      <c r="V76" s="234"/>
      <c r="W76" s="234">
        <v>0</v>
      </c>
      <c r="X76" s="234">
        <v>4389117.4799999995</v>
      </c>
    </row>
    <row r="77" spans="1:24">
      <c r="A77">
        <v>591</v>
      </c>
      <c r="B77" t="s">
        <v>669</v>
      </c>
      <c r="C77" s="234"/>
      <c r="D77" s="234"/>
      <c r="E77" s="234"/>
      <c r="F77" s="234"/>
      <c r="G77" s="234"/>
      <c r="H77" s="234"/>
      <c r="I77" s="234"/>
      <c r="J77" s="234"/>
      <c r="K77" s="234"/>
      <c r="L77" s="234"/>
      <c r="M77" s="234"/>
      <c r="N77" s="234"/>
      <c r="O77" s="234"/>
      <c r="P77" s="234"/>
      <c r="Q77" s="234"/>
      <c r="R77" s="234"/>
      <c r="S77" s="234"/>
      <c r="T77" s="234"/>
      <c r="U77" s="234"/>
      <c r="V77" s="234"/>
      <c r="W77" s="234">
        <v>0</v>
      </c>
      <c r="X77" s="234">
        <v>1096275.1399999999</v>
      </c>
    </row>
    <row r="78" spans="1:24">
      <c r="A78">
        <v>311</v>
      </c>
      <c r="B78" t="s">
        <v>132</v>
      </c>
      <c r="C78" s="234"/>
      <c r="D78" s="234"/>
      <c r="E78" s="234"/>
      <c r="F78" s="234"/>
      <c r="G78" s="234"/>
      <c r="H78" s="234"/>
      <c r="I78" s="234">
        <v>4860.8</v>
      </c>
      <c r="J78" s="234">
        <v>4860.8</v>
      </c>
      <c r="K78" s="234">
        <v>0</v>
      </c>
      <c r="L78" s="234">
        <v>420.3</v>
      </c>
      <c r="M78" s="234"/>
      <c r="N78" s="234"/>
      <c r="O78" s="234"/>
      <c r="P78" s="234"/>
      <c r="Q78" s="234"/>
      <c r="R78" s="234"/>
      <c r="S78" s="234"/>
      <c r="T78" s="234"/>
      <c r="U78" s="234"/>
      <c r="V78" s="234"/>
      <c r="W78" s="234"/>
      <c r="X78" s="234"/>
    </row>
    <row r="79" spans="1:24">
      <c r="A79">
        <v>269</v>
      </c>
      <c r="B79" t="s">
        <v>109</v>
      </c>
      <c r="C79" s="234"/>
      <c r="D79" s="234"/>
      <c r="E79" s="234"/>
      <c r="F79" s="234"/>
      <c r="G79" s="234"/>
      <c r="H79" s="234"/>
      <c r="I79" s="234">
        <v>0</v>
      </c>
      <c r="J79" s="234">
        <v>2182.25</v>
      </c>
      <c r="K79" s="234"/>
      <c r="L79" s="234"/>
      <c r="M79" s="234"/>
      <c r="N79" s="234"/>
      <c r="O79" s="234"/>
      <c r="P79" s="234"/>
      <c r="Q79" s="234"/>
      <c r="R79" s="234"/>
      <c r="S79" s="234">
        <v>0</v>
      </c>
      <c r="T79" s="234">
        <v>75496.510000000009</v>
      </c>
      <c r="U79" s="234">
        <v>0</v>
      </c>
      <c r="V79" s="234">
        <v>25785.26</v>
      </c>
      <c r="W79" s="234"/>
      <c r="X79" s="234"/>
    </row>
    <row r="80" spans="1:24">
      <c r="A80">
        <v>347</v>
      </c>
      <c r="B80" t="s">
        <v>142</v>
      </c>
      <c r="C80" s="234"/>
      <c r="D80" s="234"/>
      <c r="E80" s="234"/>
      <c r="F80" s="234"/>
      <c r="G80" s="234"/>
      <c r="H80" s="234"/>
      <c r="I80" s="234"/>
      <c r="J80" s="234"/>
      <c r="K80" s="234"/>
      <c r="L80" s="234"/>
      <c r="M80" s="234"/>
      <c r="N80" s="234"/>
      <c r="O80" s="234"/>
      <c r="P80" s="234"/>
      <c r="Q80" s="234"/>
      <c r="R80" s="234"/>
      <c r="S80" s="234"/>
      <c r="T80" s="234"/>
      <c r="U80" s="234">
        <v>0</v>
      </c>
      <c r="V80" s="234">
        <v>50.1</v>
      </c>
      <c r="W80" s="234"/>
      <c r="X80" s="234"/>
    </row>
    <row r="81" spans="1:24">
      <c r="A81">
        <v>30</v>
      </c>
      <c r="B81" t="s">
        <v>638</v>
      </c>
      <c r="C81" s="234"/>
      <c r="D81" s="234"/>
      <c r="E81" s="234"/>
      <c r="F81" s="234"/>
      <c r="G81" s="234"/>
      <c r="H81" s="234"/>
      <c r="I81" s="234"/>
      <c r="J81" s="234"/>
      <c r="K81" s="234"/>
      <c r="L81" s="234"/>
      <c r="M81" s="234"/>
      <c r="N81" s="234"/>
      <c r="O81" s="234"/>
      <c r="P81" s="234"/>
      <c r="Q81" s="234"/>
      <c r="R81" s="234"/>
      <c r="S81" s="234"/>
      <c r="T81" s="234"/>
      <c r="U81" s="234">
        <v>0</v>
      </c>
      <c r="V81" s="234">
        <v>300</v>
      </c>
      <c r="W81" s="234">
        <v>0</v>
      </c>
      <c r="X81" s="234">
        <v>1705</v>
      </c>
    </row>
    <row r="82" spans="1:24">
      <c r="A82">
        <v>661</v>
      </c>
      <c r="B82" t="s">
        <v>177</v>
      </c>
      <c r="C82" s="234"/>
      <c r="D82" s="234"/>
      <c r="E82" s="234"/>
      <c r="F82" s="234"/>
      <c r="G82" s="234"/>
      <c r="H82" s="234"/>
      <c r="I82" s="234"/>
      <c r="J82" s="234"/>
      <c r="K82" s="234"/>
      <c r="L82" s="234"/>
      <c r="M82" s="234"/>
      <c r="N82" s="234"/>
      <c r="O82" s="234"/>
      <c r="P82" s="234"/>
      <c r="Q82" s="234"/>
      <c r="R82" s="234"/>
      <c r="S82" s="234"/>
      <c r="T82" s="234"/>
      <c r="U82" s="234"/>
      <c r="V82" s="234"/>
      <c r="W82" s="234">
        <v>0</v>
      </c>
      <c r="X82" s="234">
        <v>4188</v>
      </c>
    </row>
    <row r="83" spans="1:24">
      <c r="A83">
        <v>683</v>
      </c>
      <c r="B83" t="s">
        <v>1246</v>
      </c>
      <c r="C83" s="234"/>
      <c r="D83" s="234"/>
      <c r="E83" s="234"/>
      <c r="F83" s="234"/>
      <c r="G83" s="234"/>
      <c r="H83" s="234"/>
      <c r="I83" s="234"/>
      <c r="J83" s="234"/>
      <c r="K83" s="234"/>
      <c r="L83" s="234"/>
      <c r="M83" s="234"/>
      <c r="N83" s="234"/>
      <c r="O83" s="234"/>
      <c r="P83" s="234"/>
      <c r="Q83" s="234"/>
      <c r="R83" s="234"/>
      <c r="S83" s="234"/>
      <c r="T83" s="234"/>
      <c r="U83" s="234">
        <v>0</v>
      </c>
      <c r="V83" s="234">
        <v>2459.63</v>
      </c>
      <c r="W83" s="234">
        <v>60</v>
      </c>
      <c r="X83" s="234">
        <v>726.3</v>
      </c>
    </row>
    <row r="84" spans="1:24">
      <c r="A84">
        <v>596</v>
      </c>
      <c r="B84" t="s">
        <v>1243</v>
      </c>
      <c r="C84" s="234"/>
      <c r="D84" s="234"/>
      <c r="E84" s="234"/>
      <c r="F84" s="234"/>
      <c r="G84" s="234"/>
      <c r="H84" s="234"/>
      <c r="I84" s="234"/>
      <c r="J84" s="234"/>
      <c r="K84" s="234"/>
      <c r="L84" s="234"/>
      <c r="M84" s="234"/>
      <c r="N84" s="234"/>
      <c r="O84" s="234"/>
      <c r="P84" s="234"/>
      <c r="Q84" s="234"/>
      <c r="R84" s="234"/>
      <c r="S84" s="234"/>
      <c r="T84" s="234"/>
      <c r="U84" s="234"/>
      <c r="V84" s="234"/>
      <c r="W84" s="234">
        <v>0</v>
      </c>
      <c r="X84" s="234">
        <v>87</v>
      </c>
    </row>
    <row r="85" spans="1:24">
      <c r="A85">
        <v>312</v>
      </c>
      <c r="B85" t="s">
        <v>133</v>
      </c>
      <c r="C85" s="234"/>
      <c r="D85" s="234"/>
      <c r="E85" s="234"/>
      <c r="F85" s="234"/>
      <c r="G85" s="234"/>
      <c r="H85" s="234"/>
      <c r="I85" s="234"/>
      <c r="J85" s="234"/>
      <c r="K85" s="234"/>
      <c r="L85" s="234"/>
      <c r="M85" s="234"/>
      <c r="N85" s="234"/>
      <c r="O85" s="234"/>
      <c r="P85" s="234"/>
      <c r="Q85" s="234"/>
      <c r="R85" s="234"/>
      <c r="S85" s="234"/>
      <c r="T85" s="234"/>
      <c r="U85" s="234">
        <v>0</v>
      </c>
      <c r="V85" s="234">
        <v>335</v>
      </c>
      <c r="W85" s="234">
        <v>0</v>
      </c>
      <c r="X85" s="234">
        <v>29.8</v>
      </c>
    </row>
    <row r="86" spans="1:24">
      <c r="A86">
        <v>385</v>
      </c>
      <c r="B86" t="s">
        <v>687</v>
      </c>
      <c r="C86" s="234"/>
      <c r="D86" s="234"/>
      <c r="E86" s="234"/>
      <c r="F86" s="234"/>
      <c r="G86" s="234"/>
      <c r="H86" s="234"/>
      <c r="I86" s="234"/>
      <c r="J86" s="234"/>
      <c r="K86" s="234"/>
      <c r="L86" s="234"/>
      <c r="M86" s="234"/>
      <c r="N86" s="234"/>
      <c r="O86" s="234"/>
      <c r="P86" s="234"/>
      <c r="Q86" s="234"/>
      <c r="R86" s="234"/>
      <c r="S86" s="234">
        <v>0</v>
      </c>
      <c r="T86" s="234">
        <v>31154.6</v>
      </c>
      <c r="U86" s="234">
        <v>0</v>
      </c>
      <c r="V86" s="234">
        <v>35231.06</v>
      </c>
      <c r="W86" s="234"/>
      <c r="X86" s="234"/>
    </row>
    <row r="87" spans="1:24">
      <c r="A87">
        <v>522</v>
      </c>
      <c r="B87" t="s">
        <v>163</v>
      </c>
      <c r="C87" s="234"/>
      <c r="D87" s="234"/>
      <c r="E87" s="234"/>
      <c r="F87" s="234"/>
      <c r="G87" s="234"/>
      <c r="H87" s="234"/>
      <c r="I87" s="234"/>
      <c r="J87" s="234"/>
      <c r="K87" s="234"/>
      <c r="L87" s="234"/>
      <c r="M87" s="234"/>
      <c r="N87" s="234"/>
      <c r="O87" s="234"/>
      <c r="P87" s="234"/>
      <c r="Q87" s="234"/>
      <c r="R87" s="234"/>
      <c r="S87" s="234"/>
      <c r="T87" s="234"/>
      <c r="U87" s="234"/>
      <c r="V87" s="234"/>
      <c r="W87" s="234">
        <v>0</v>
      </c>
      <c r="X87" s="234">
        <v>105769.22</v>
      </c>
    </row>
    <row r="88" spans="1:24">
      <c r="A88">
        <v>908</v>
      </c>
      <c r="B88" t="s">
        <v>197</v>
      </c>
      <c r="C88" s="234"/>
      <c r="D88" s="234"/>
      <c r="E88" s="234"/>
      <c r="F88" s="234"/>
      <c r="G88" s="234"/>
      <c r="H88" s="234"/>
      <c r="I88" s="234"/>
      <c r="J88" s="234"/>
      <c r="K88" s="234"/>
      <c r="L88" s="234"/>
      <c r="M88" s="234"/>
      <c r="N88" s="234"/>
      <c r="O88" s="234">
        <v>0</v>
      </c>
      <c r="P88" s="234">
        <v>49</v>
      </c>
      <c r="Q88" s="234"/>
      <c r="R88" s="234"/>
      <c r="S88" s="234"/>
      <c r="T88" s="234"/>
      <c r="U88" s="234"/>
      <c r="V88" s="234"/>
      <c r="W88" s="234"/>
      <c r="X88" s="234"/>
    </row>
    <row r="89" spans="1:24">
      <c r="A89">
        <v>153</v>
      </c>
      <c r="B89" t="s">
        <v>73</v>
      </c>
      <c r="C89" s="234"/>
      <c r="D89" s="234"/>
      <c r="E89" s="234"/>
      <c r="F89" s="234"/>
      <c r="G89" s="234"/>
      <c r="H89" s="234"/>
      <c r="I89" s="234"/>
      <c r="J89" s="234"/>
      <c r="K89" s="234"/>
      <c r="L89" s="234"/>
      <c r="M89" s="234"/>
      <c r="N89" s="234"/>
      <c r="O89" s="234">
        <v>0</v>
      </c>
      <c r="P89" s="234">
        <v>343520</v>
      </c>
      <c r="Q89" s="234"/>
      <c r="R89" s="234"/>
      <c r="S89" s="234">
        <v>0</v>
      </c>
      <c r="T89" s="234">
        <v>30</v>
      </c>
      <c r="U89" s="234"/>
      <c r="V89" s="234"/>
      <c r="W89" s="234">
        <v>0</v>
      </c>
      <c r="X89" s="234">
        <v>60</v>
      </c>
    </row>
    <row r="90" spans="1:24">
      <c r="A90">
        <v>76</v>
      </c>
      <c r="B90" t="s">
        <v>48</v>
      </c>
      <c r="C90" s="234"/>
      <c r="D90" s="234"/>
      <c r="E90" s="234">
        <v>0</v>
      </c>
      <c r="F90" s="234">
        <v>1512.8</v>
      </c>
      <c r="G90" s="234"/>
      <c r="H90" s="234"/>
      <c r="I90" s="234"/>
      <c r="J90" s="234"/>
      <c r="K90" s="234"/>
      <c r="L90" s="234"/>
      <c r="M90" s="234">
        <v>0</v>
      </c>
      <c r="N90" s="234">
        <v>15040.08</v>
      </c>
      <c r="O90" s="234">
        <v>0</v>
      </c>
      <c r="P90" s="234">
        <v>19190.259999999998</v>
      </c>
      <c r="Q90" s="234"/>
      <c r="R90" s="234"/>
      <c r="S90" s="234"/>
      <c r="T90" s="234"/>
      <c r="U90" s="234">
        <v>0</v>
      </c>
      <c r="V90" s="234">
        <v>2856.16</v>
      </c>
      <c r="W90" s="234"/>
      <c r="X90" s="234"/>
    </row>
    <row r="91" spans="1:24">
      <c r="A91">
        <v>594</v>
      </c>
      <c r="B91" t="s">
        <v>88</v>
      </c>
      <c r="C91" s="234"/>
      <c r="D91" s="234"/>
      <c r="E91" s="234">
        <v>0.02</v>
      </c>
      <c r="F91" s="234">
        <v>0</v>
      </c>
      <c r="G91" s="234"/>
      <c r="H91" s="234"/>
      <c r="I91" s="234"/>
      <c r="J91" s="234"/>
      <c r="K91" s="234"/>
      <c r="L91" s="234"/>
      <c r="M91" s="234"/>
      <c r="N91" s="234"/>
      <c r="O91" s="234"/>
      <c r="P91" s="234"/>
      <c r="Q91" s="234"/>
      <c r="R91" s="234"/>
      <c r="S91" s="234"/>
      <c r="T91" s="234"/>
      <c r="U91" s="234"/>
      <c r="V91" s="234"/>
      <c r="W91" s="234">
        <v>0</v>
      </c>
      <c r="X91" s="234">
        <v>70447.600000000006</v>
      </c>
    </row>
    <row r="92" spans="1:24">
      <c r="A92">
        <v>152</v>
      </c>
      <c r="B92" t="s">
        <v>72</v>
      </c>
      <c r="C92" s="234"/>
      <c r="D92" s="234"/>
      <c r="E92" s="234"/>
      <c r="F92" s="234"/>
      <c r="G92" s="234">
        <v>0</v>
      </c>
      <c r="H92" s="234">
        <v>5776.08</v>
      </c>
      <c r="I92" s="234">
        <v>0</v>
      </c>
      <c r="J92" s="234">
        <v>929.74</v>
      </c>
      <c r="K92" s="234"/>
      <c r="L92" s="234"/>
      <c r="M92" s="234"/>
      <c r="N92" s="234"/>
      <c r="O92" s="234">
        <v>0</v>
      </c>
      <c r="P92" s="234">
        <v>6726.24</v>
      </c>
      <c r="Q92" s="234"/>
      <c r="R92" s="234"/>
      <c r="S92" s="234"/>
      <c r="T92" s="234"/>
      <c r="U92" s="234"/>
      <c r="V92" s="234"/>
      <c r="W92" s="234"/>
      <c r="X92" s="234"/>
    </row>
    <row r="93" spans="1:24">
      <c r="A93">
        <v>133</v>
      </c>
      <c r="B93" t="s">
        <v>60</v>
      </c>
      <c r="C93" s="234"/>
      <c r="D93" s="234"/>
      <c r="E93" s="234"/>
      <c r="F93" s="234"/>
      <c r="G93" s="234">
        <v>0</v>
      </c>
      <c r="H93" s="234">
        <v>34813.03</v>
      </c>
      <c r="I93" s="234"/>
      <c r="J93" s="234"/>
      <c r="K93" s="234"/>
      <c r="L93" s="234"/>
      <c r="M93" s="234">
        <v>0</v>
      </c>
      <c r="N93" s="234">
        <v>3403.8</v>
      </c>
      <c r="O93" s="234"/>
      <c r="P93" s="234"/>
      <c r="Q93" s="234"/>
      <c r="R93" s="234"/>
      <c r="S93" s="234"/>
      <c r="T93" s="234"/>
      <c r="U93" s="234"/>
      <c r="V93" s="234"/>
      <c r="W93" s="234">
        <v>0</v>
      </c>
      <c r="X93" s="234">
        <v>20292.05</v>
      </c>
    </row>
    <row r="94" spans="1:24">
      <c r="A94">
        <v>901</v>
      </c>
      <c r="B94" t="s">
        <v>190</v>
      </c>
      <c r="C94" s="234">
        <v>0</v>
      </c>
      <c r="D94" s="234">
        <v>309681.48999999993</v>
      </c>
      <c r="E94" s="234"/>
      <c r="F94" s="234"/>
      <c r="G94" s="234">
        <v>0</v>
      </c>
      <c r="H94" s="234">
        <v>11710.12</v>
      </c>
      <c r="I94" s="234"/>
      <c r="J94" s="234"/>
      <c r="K94" s="234"/>
      <c r="L94" s="234"/>
      <c r="M94" s="234">
        <v>0</v>
      </c>
      <c r="N94" s="234">
        <v>10613.85</v>
      </c>
      <c r="O94" s="234"/>
      <c r="P94" s="234"/>
      <c r="Q94" s="234"/>
      <c r="R94" s="234"/>
      <c r="S94" s="234"/>
      <c r="T94" s="234"/>
      <c r="U94" s="234">
        <v>0</v>
      </c>
      <c r="V94" s="234">
        <v>281479.62</v>
      </c>
      <c r="W94" s="234"/>
      <c r="X94" s="234"/>
    </row>
    <row r="95" spans="1:24">
      <c r="A95">
        <v>288</v>
      </c>
      <c r="B95" t="s">
        <v>117</v>
      </c>
      <c r="C95" s="234"/>
      <c r="D95" s="234"/>
      <c r="E95" s="234"/>
      <c r="F95" s="234"/>
      <c r="G95" s="234"/>
      <c r="H95" s="234"/>
      <c r="I95" s="234"/>
      <c r="J95" s="234"/>
      <c r="K95" s="234">
        <v>0</v>
      </c>
      <c r="L95" s="234">
        <v>5.65</v>
      </c>
      <c r="M95" s="234">
        <v>0</v>
      </c>
      <c r="N95" s="234">
        <v>120</v>
      </c>
      <c r="O95" s="234">
        <v>0</v>
      </c>
      <c r="P95" s="234">
        <v>60</v>
      </c>
      <c r="Q95" s="234"/>
      <c r="R95" s="234"/>
      <c r="S95" s="234"/>
      <c r="T95" s="234"/>
      <c r="U95" s="234"/>
      <c r="V95" s="234"/>
      <c r="W95" s="234">
        <v>0</v>
      </c>
      <c r="X95" s="234">
        <v>15.39</v>
      </c>
    </row>
    <row r="96" spans="1:24">
      <c r="A96">
        <v>1201</v>
      </c>
      <c r="B96" t="s">
        <v>228</v>
      </c>
      <c r="C96" s="234"/>
      <c r="D96" s="234"/>
      <c r="E96" s="234"/>
      <c r="F96" s="234"/>
      <c r="G96" s="234"/>
      <c r="H96" s="234"/>
      <c r="I96" s="234"/>
      <c r="J96" s="234"/>
      <c r="K96" s="234"/>
      <c r="L96" s="234"/>
      <c r="M96" s="234"/>
      <c r="N96" s="234"/>
      <c r="O96" s="234">
        <v>0</v>
      </c>
      <c r="P96" s="234">
        <v>10717.449999999999</v>
      </c>
      <c r="Q96" s="234"/>
      <c r="R96" s="234"/>
      <c r="S96" s="234"/>
      <c r="T96" s="234"/>
      <c r="U96" s="234"/>
      <c r="V96" s="234"/>
      <c r="W96" s="234"/>
      <c r="X96" s="234"/>
    </row>
    <row r="97" spans="1:24">
      <c r="A97">
        <v>163</v>
      </c>
      <c r="B97" t="s">
        <v>78</v>
      </c>
      <c r="C97" s="234">
        <v>0</v>
      </c>
      <c r="D97" s="234">
        <v>9030.0300000000007</v>
      </c>
      <c r="E97" s="234"/>
      <c r="F97" s="234"/>
      <c r="G97" s="234"/>
      <c r="H97" s="234"/>
      <c r="I97" s="234"/>
      <c r="J97" s="234"/>
      <c r="K97" s="234"/>
      <c r="L97" s="234"/>
      <c r="M97" s="234"/>
      <c r="N97" s="234"/>
      <c r="O97" s="234">
        <v>0</v>
      </c>
      <c r="P97" s="234">
        <v>75420.349999999991</v>
      </c>
      <c r="Q97" s="234">
        <v>0</v>
      </c>
      <c r="R97" s="234">
        <v>13409.869999999999</v>
      </c>
      <c r="S97" s="234"/>
      <c r="T97" s="234"/>
      <c r="U97" s="234">
        <v>0</v>
      </c>
      <c r="V97" s="234">
        <v>230.23</v>
      </c>
      <c r="W97" s="234">
        <v>0</v>
      </c>
      <c r="X97" s="234">
        <v>53861.85</v>
      </c>
    </row>
    <row r="98" spans="1:24">
      <c r="A98">
        <v>267</v>
      </c>
      <c r="B98" t="s">
        <v>107</v>
      </c>
      <c r="C98" s="234"/>
      <c r="D98" s="234"/>
      <c r="E98" s="234"/>
      <c r="F98" s="234"/>
      <c r="G98" s="234"/>
      <c r="H98" s="234"/>
      <c r="I98" s="234"/>
      <c r="J98" s="234"/>
      <c r="K98" s="234"/>
      <c r="L98" s="234"/>
      <c r="M98" s="234"/>
      <c r="N98" s="234"/>
      <c r="O98" s="234"/>
      <c r="P98" s="234"/>
      <c r="Q98" s="234"/>
      <c r="R98" s="234"/>
      <c r="S98" s="234"/>
      <c r="T98" s="234"/>
      <c r="U98" s="234"/>
      <c r="V98" s="234"/>
      <c r="W98" s="234">
        <v>0</v>
      </c>
      <c r="X98" s="234">
        <v>4044.99</v>
      </c>
    </row>
    <row r="99" spans="1:24">
      <c r="A99">
        <v>134</v>
      </c>
      <c r="B99" t="s">
        <v>61</v>
      </c>
      <c r="C99" s="234"/>
      <c r="D99" s="234"/>
      <c r="E99" s="234"/>
      <c r="F99" s="234"/>
      <c r="G99" s="234"/>
      <c r="H99" s="234"/>
      <c r="I99" s="234"/>
      <c r="J99" s="234"/>
      <c r="K99" s="234"/>
      <c r="L99" s="234"/>
      <c r="M99" s="234"/>
      <c r="N99" s="234"/>
      <c r="O99" s="234"/>
      <c r="P99" s="234"/>
      <c r="Q99" s="234"/>
      <c r="R99" s="234"/>
      <c r="S99" s="234"/>
      <c r="T99" s="234"/>
      <c r="U99" s="234"/>
      <c r="V99" s="234"/>
      <c r="W99" s="234">
        <v>0</v>
      </c>
      <c r="X99" s="234">
        <v>1600.73</v>
      </c>
    </row>
    <row r="100" spans="1:24">
      <c r="A100">
        <v>234</v>
      </c>
      <c r="B100" t="s">
        <v>612</v>
      </c>
      <c r="C100" s="234"/>
      <c r="D100" s="234"/>
      <c r="E100" s="234"/>
      <c r="F100" s="234"/>
      <c r="G100" s="234"/>
      <c r="H100" s="234"/>
      <c r="I100" s="234"/>
      <c r="J100" s="234"/>
      <c r="K100" s="234"/>
      <c r="L100" s="234"/>
      <c r="M100" s="234"/>
      <c r="N100" s="234"/>
      <c r="O100" s="234"/>
      <c r="P100" s="234"/>
      <c r="Q100" s="234"/>
      <c r="R100" s="234"/>
      <c r="S100" s="234"/>
      <c r="T100" s="234"/>
      <c r="U100" s="234">
        <v>0</v>
      </c>
      <c r="V100" s="234">
        <v>35359.230000000003</v>
      </c>
      <c r="W100" s="234">
        <v>0</v>
      </c>
      <c r="X100" s="234">
        <v>14711.789999999999</v>
      </c>
    </row>
    <row r="101" spans="1:24">
      <c r="A101">
        <v>302</v>
      </c>
      <c r="B101" t="s">
        <v>129</v>
      </c>
      <c r="C101" s="234"/>
      <c r="D101" s="234"/>
      <c r="E101" s="234"/>
      <c r="F101" s="234"/>
      <c r="G101" s="234"/>
      <c r="H101" s="234"/>
      <c r="I101" s="234"/>
      <c r="J101" s="234"/>
      <c r="K101" s="234"/>
      <c r="L101" s="234"/>
      <c r="M101" s="234"/>
      <c r="N101" s="234"/>
      <c r="O101" s="234"/>
      <c r="P101" s="234"/>
      <c r="Q101" s="234"/>
      <c r="R101" s="234"/>
      <c r="S101" s="234"/>
      <c r="T101" s="234"/>
      <c r="U101" s="234">
        <v>0</v>
      </c>
      <c r="V101" s="234">
        <v>1100000</v>
      </c>
      <c r="W101" s="234"/>
      <c r="X101" s="234"/>
    </row>
    <row r="102" spans="1:24">
      <c r="A102">
        <v>108</v>
      </c>
      <c r="B102" t="s">
        <v>51</v>
      </c>
      <c r="C102" s="234"/>
      <c r="D102" s="234"/>
      <c r="E102" s="234"/>
      <c r="F102" s="234"/>
      <c r="G102" s="234">
        <v>0</v>
      </c>
      <c r="H102" s="234">
        <v>5176.33</v>
      </c>
      <c r="I102" s="234">
        <v>0</v>
      </c>
      <c r="J102" s="234">
        <v>2482.15</v>
      </c>
      <c r="K102" s="234"/>
      <c r="L102" s="234"/>
      <c r="M102" s="234"/>
      <c r="N102" s="234"/>
      <c r="O102" s="234"/>
      <c r="P102" s="234"/>
      <c r="Q102" s="234"/>
      <c r="R102" s="234"/>
      <c r="S102" s="234"/>
      <c r="T102" s="234"/>
      <c r="U102" s="234">
        <v>0</v>
      </c>
      <c r="V102" s="234">
        <v>62.49</v>
      </c>
      <c r="W102" s="234"/>
      <c r="X102" s="234"/>
    </row>
    <row r="103" spans="1:24">
      <c r="A103">
        <v>109</v>
      </c>
      <c r="B103" t="s">
        <v>611</v>
      </c>
      <c r="C103" s="234"/>
      <c r="D103" s="234"/>
      <c r="E103" s="234"/>
      <c r="F103" s="234"/>
      <c r="G103" s="234">
        <v>0</v>
      </c>
      <c r="H103" s="234">
        <v>7485.63</v>
      </c>
      <c r="I103" s="234"/>
      <c r="J103" s="234"/>
      <c r="K103" s="234"/>
      <c r="L103" s="234"/>
      <c r="M103" s="234"/>
      <c r="N103" s="234"/>
      <c r="O103" s="234"/>
      <c r="P103" s="234"/>
      <c r="Q103" s="234"/>
      <c r="R103" s="234"/>
      <c r="S103" s="234"/>
      <c r="T103" s="234"/>
      <c r="U103" s="234">
        <v>0</v>
      </c>
      <c r="V103" s="234">
        <v>7492.5</v>
      </c>
      <c r="W103" s="234"/>
      <c r="X103" s="234"/>
    </row>
    <row r="104" spans="1:24">
      <c r="A104">
        <v>221</v>
      </c>
      <c r="B104" t="s">
        <v>92</v>
      </c>
      <c r="C104" s="234"/>
      <c r="D104" s="234"/>
      <c r="E104" s="234"/>
      <c r="F104" s="234"/>
      <c r="G104" s="234"/>
      <c r="H104" s="234"/>
      <c r="I104" s="234"/>
      <c r="J104" s="234"/>
      <c r="K104" s="234"/>
      <c r="L104" s="234"/>
      <c r="M104" s="234"/>
      <c r="N104" s="234"/>
      <c r="O104" s="234"/>
      <c r="P104" s="234"/>
      <c r="Q104" s="234">
        <v>0</v>
      </c>
      <c r="R104" s="234">
        <v>100</v>
      </c>
      <c r="S104" s="234"/>
      <c r="T104" s="234"/>
      <c r="U104" s="234">
        <v>0</v>
      </c>
      <c r="V104" s="234">
        <v>364614.38</v>
      </c>
      <c r="W104" s="234">
        <v>0</v>
      </c>
      <c r="X104" s="234">
        <v>158026.06</v>
      </c>
    </row>
    <row r="105" spans="1:24">
      <c r="A105">
        <v>254</v>
      </c>
      <c r="B105" t="s">
        <v>1545</v>
      </c>
      <c r="C105" s="234"/>
      <c r="D105" s="234"/>
      <c r="E105" s="234"/>
      <c r="F105" s="234"/>
      <c r="G105" s="234"/>
      <c r="H105" s="234"/>
      <c r="I105" s="234"/>
      <c r="J105" s="234"/>
      <c r="K105" s="234"/>
      <c r="L105" s="234"/>
      <c r="M105" s="234"/>
      <c r="N105" s="234"/>
      <c r="O105" s="234"/>
      <c r="P105" s="234"/>
      <c r="Q105" s="234"/>
      <c r="R105" s="234"/>
      <c r="S105" s="234">
        <v>0</v>
      </c>
      <c r="T105" s="234">
        <v>504.6</v>
      </c>
      <c r="U105" s="234">
        <v>0</v>
      </c>
      <c r="V105" s="234">
        <v>9291.77</v>
      </c>
      <c r="W105" s="234"/>
      <c r="X105" s="234"/>
    </row>
    <row r="106" spans="1:24">
      <c r="A106">
        <v>593</v>
      </c>
      <c r="B106" t="s">
        <v>1280</v>
      </c>
      <c r="C106" s="234"/>
      <c r="D106" s="234"/>
      <c r="E106" s="234"/>
      <c r="F106" s="234"/>
      <c r="G106" s="234"/>
      <c r="H106" s="234"/>
      <c r="I106" s="234"/>
      <c r="J106" s="234"/>
      <c r="K106" s="234">
        <v>0</v>
      </c>
      <c r="L106" s="234">
        <v>103675.9</v>
      </c>
      <c r="M106" s="234"/>
      <c r="N106" s="234"/>
      <c r="O106" s="234"/>
      <c r="P106" s="234"/>
      <c r="Q106" s="234">
        <v>60</v>
      </c>
      <c r="R106" s="234">
        <v>0</v>
      </c>
      <c r="S106" s="234"/>
      <c r="T106" s="234"/>
      <c r="U106" s="234"/>
      <c r="V106" s="234"/>
      <c r="W106" s="234">
        <v>0</v>
      </c>
      <c r="X106" s="234">
        <v>723.3</v>
      </c>
    </row>
    <row r="107" spans="1:24">
      <c r="A107">
        <v>223</v>
      </c>
      <c r="B107" t="s">
        <v>94</v>
      </c>
      <c r="C107" s="234"/>
      <c r="D107" s="234"/>
      <c r="E107" s="234"/>
      <c r="F107" s="234"/>
      <c r="G107" s="234"/>
      <c r="H107" s="234"/>
      <c r="I107" s="234"/>
      <c r="J107" s="234"/>
      <c r="K107" s="234"/>
      <c r="L107" s="234"/>
      <c r="M107" s="234"/>
      <c r="N107" s="234"/>
      <c r="O107" s="234"/>
      <c r="P107" s="234"/>
      <c r="Q107" s="234"/>
      <c r="R107" s="234"/>
      <c r="S107" s="234"/>
      <c r="T107" s="234"/>
      <c r="U107" s="234">
        <v>0</v>
      </c>
      <c r="V107" s="234">
        <v>20</v>
      </c>
      <c r="W107" s="234">
        <v>0</v>
      </c>
      <c r="X107" s="234">
        <v>164259.56</v>
      </c>
    </row>
    <row r="108" spans="1:24">
      <c r="A108">
        <v>6</v>
      </c>
      <c r="B108" t="s">
        <v>37</v>
      </c>
      <c r="C108" s="234"/>
      <c r="D108" s="234"/>
      <c r="E108" s="234"/>
      <c r="F108" s="234"/>
      <c r="G108" s="234"/>
      <c r="H108" s="234"/>
      <c r="I108" s="234"/>
      <c r="J108" s="234"/>
      <c r="K108" s="234"/>
      <c r="L108" s="234"/>
      <c r="M108" s="234"/>
      <c r="N108" s="234"/>
      <c r="O108" s="234"/>
      <c r="P108" s="234"/>
      <c r="Q108" s="234"/>
      <c r="R108" s="234"/>
      <c r="S108" s="234"/>
      <c r="T108" s="234"/>
      <c r="U108" s="234"/>
      <c r="V108" s="234"/>
      <c r="W108" s="234">
        <v>0</v>
      </c>
      <c r="X108" s="234">
        <v>558.34</v>
      </c>
    </row>
    <row r="109" spans="1:24">
      <c r="A109">
        <v>265</v>
      </c>
      <c r="B109" t="s">
        <v>106</v>
      </c>
      <c r="C109" s="234">
        <v>0</v>
      </c>
      <c r="D109" s="234">
        <v>3097.91</v>
      </c>
      <c r="E109" s="234"/>
      <c r="F109" s="234"/>
      <c r="G109" s="234"/>
      <c r="H109" s="234"/>
      <c r="I109" s="234"/>
      <c r="J109" s="234"/>
      <c r="K109" s="234"/>
      <c r="L109" s="234"/>
      <c r="M109" s="234">
        <v>0</v>
      </c>
      <c r="N109" s="234">
        <v>9248.5499999999993</v>
      </c>
      <c r="O109" s="234"/>
      <c r="P109" s="234"/>
      <c r="Q109" s="234"/>
      <c r="R109" s="234"/>
      <c r="S109" s="234">
        <v>0</v>
      </c>
      <c r="T109" s="234">
        <v>1474.44</v>
      </c>
      <c r="U109" s="234">
        <v>0</v>
      </c>
      <c r="V109" s="234">
        <v>4964.6099999999997</v>
      </c>
      <c r="W109" s="234"/>
      <c r="X109" s="234"/>
    </row>
    <row r="110" spans="1:24">
      <c r="A110">
        <v>226</v>
      </c>
      <c r="B110" t="s">
        <v>97</v>
      </c>
      <c r="C110" s="234"/>
      <c r="D110" s="234"/>
      <c r="E110" s="234"/>
      <c r="F110" s="234"/>
      <c r="G110" s="234"/>
      <c r="H110" s="234"/>
      <c r="I110" s="234"/>
      <c r="J110" s="234"/>
      <c r="K110" s="234"/>
      <c r="L110" s="234"/>
      <c r="M110" s="234"/>
      <c r="N110" s="234"/>
      <c r="O110" s="234"/>
      <c r="P110" s="234"/>
      <c r="Q110" s="234"/>
      <c r="R110" s="234"/>
      <c r="S110" s="234"/>
      <c r="T110" s="234"/>
      <c r="U110" s="234"/>
      <c r="V110" s="234"/>
      <c r="W110" s="234">
        <v>0</v>
      </c>
      <c r="X110" s="234">
        <v>7027.06</v>
      </c>
    </row>
    <row r="111" spans="1:24">
      <c r="A111">
        <v>292</v>
      </c>
      <c r="B111" t="s">
        <v>120</v>
      </c>
      <c r="C111" s="234"/>
      <c r="D111" s="234"/>
      <c r="E111" s="234"/>
      <c r="F111" s="234"/>
      <c r="G111" s="234"/>
      <c r="H111" s="234"/>
      <c r="I111" s="234"/>
      <c r="J111" s="234"/>
      <c r="K111" s="234"/>
      <c r="L111" s="234"/>
      <c r="M111" s="234"/>
      <c r="N111" s="234"/>
      <c r="O111" s="234"/>
      <c r="P111" s="234"/>
      <c r="Q111" s="234"/>
      <c r="R111" s="234"/>
      <c r="S111" s="234"/>
      <c r="T111" s="234"/>
      <c r="U111" s="234">
        <v>0</v>
      </c>
      <c r="V111" s="234">
        <v>1171</v>
      </c>
      <c r="W111" s="234">
        <v>0</v>
      </c>
      <c r="X111" s="234">
        <v>9560.0500000000011</v>
      </c>
    </row>
    <row r="112" spans="1:24">
      <c r="A112">
        <v>170</v>
      </c>
      <c r="B112" t="s">
        <v>80</v>
      </c>
      <c r="C112" s="234"/>
      <c r="D112" s="234"/>
      <c r="E112" s="234"/>
      <c r="F112" s="234"/>
      <c r="G112" s="234">
        <v>0</v>
      </c>
      <c r="H112" s="234">
        <v>8996.1</v>
      </c>
      <c r="I112" s="234">
        <v>0</v>
      </c>
      <c r="J112" s="234">
        <v>30886.6</v>
      </c>
      <c r="K112" s="234"/>
      <c r="L112" s="234"/>
      <c r="M112" s="234">
        <v>0</v>
      </c>
      <c r="N112" s="234">
        <v>1531.04</v>
      </c>
      <c r="O112" s="234"/>
      <c r="P112" s="234"/>
      <c r="Q112" s="234"/>
      <c r="R112" s="234"/>
      <c r="S112" s="234">
        <v>0</v>
      </c>
      <c r="T112" s="234">
        <v>821.84</v>
      </c>
      <c r="U112" s="234">
        <v>0</v>
      </c>
      <c r="V112" s="234">
        <v>4218.08</v>
      </c>
      <c r="W112" s="234"/>
      <c r="X112" s="234"/>
    </row>
    <row r="113" spans="1:24">
      <c r="A113">
        <v>224</v>
      </c>
      <c r="B113" t="s">
        <v>95</v>
      </c>
      <c r="C113" s="234"/>
      <c r="D113" s="234"/>
      <c r="E113" s="234"/>
      <c r="F113" s="234"/>
      <c r="G113" s="234">
        <v>0</v>
      </c>
      <c r="H113" s="234">
        <v>100</v>
      </c>
      <c r="I113" s="234"/>
      <c r="J113" s="234"/>
      <c r="K113" s="234">
        <v>0</v>
      </c>
      <c r="L113" s="234">
        <v>363</v>
      </c>
      <c r="M113" s="234"/>
      <c r="N113" s="234"/>
      <c r="O113" s="234">
        <v>0</v>
      </c>
      <c r="P113" s="234">
        <v>1954.5</v>
      </c>
      <c r="Q113" s="234"/>
      <c r="R113" s="234"/>
      <c r="S113" s="234"/>
      <c r="T113" s="234"/>
      <c r="U113" s="234"/>
      <c r="V113" s="234"/>
      <c r="W113" s="234">
        <v>0</v>
      </c>
      <c r="X113" s="234">
        <v>4200150</v>
      </c>
    </row>
    <row r="114" spans="1:24">
      <c r="A114">
        <v>272</v>
      </c>
      <c r="B114" t="s">
        <v>112</v>
      </c>
      <c r="C114" s="234"/>
      <c r="D114" s="234"/>
      <c r="E114" s="234"/>
      <c r="F114" s="234"/>
      <c r="G114" s="234"/>
      <c r="H114" s="234"/>
      <c r="I114" s="234"/>
      <c r="J114" s="234"/>
      <c r="K114" s="234"/>
      <c r="L114" s="234"/>
      <c r="M114" s="234"/>
      <c r="N114" s="234"/>
      <c r="O114" s="234"/>
      <c r="P114" s="234"/>
      <c r="Q114" s="234"/>
      <c r="R114" s="234"/>
      <c r="S114" s="234"/>
      <c r="T114" s="234"/>
      <c r="U114" s="234"/>
      <c r="V114" s="234"/>
      <c r="W114" s="234">
        <v>0</v>
      </c>
      <c r="X114" s="234">
        <v>2359</v>
      </c>
    </row>
    <row r="115" spans="1:24">
      <c r="A115">
        <v>586</v>
      </c>
      <c r="B115" t="s">
        <v>172</v>
      </c>
      <c r="C115" s="234"/>
      <c r="D115" s="234"/>
      <c r="E115" s="234"/>
      <c r="F115" s="234"/>
      <c r="G115" s="234"/>
      <c r="H115" s="234"/>
      <c r="I115" s="234"/>
      <c r="J115" s="234"/>
      <c r="K115" s="234"/>
      <c r="L115" s="234"/>
      <c r="M115" s="234"/>
      <c r="N115" s="234"/>
      <c r="O115" s="234"/>
      <c r="P115" s="234"/>
      <c r="Q115" s="234"/>
      <c r="R115" s="234"/>
      <c r="S115" s="234"/>
      <c r="T115" s="234"/>
      <c r="U115" s="234"/>
      <c r="V115" s="234"/>
      <c r="W115" s="234">
        <v>0</v>
      </c>
      <c r="X115" s="234">
        <v>1800</v>
      </c>
    </row>
    <row r="116" spans="1:24">
      <c r="A116">
        <v>156</v>
      </c>
      <c r="B116" t="s">
        <v>76</v>
      </c>
      <c r="C116" s="234"/>
      <c r="D116" s="234"/>
      <c r="E116" s="234"/>
      <c r="F116" s="234"/>
      <c r="G116" s="234"/>
      <c r="H116" s="234"/>
      <c r="I116" s="234"/>
      <c r="J116" s="234"/>
      <c r="K116" s="234"/>
      <c r="L116" s="234"/>
      <c r="M116" s="234"/>
      <c r="N116" s="234"/>
      <c r="O116" s="234"/>
      <c r="P116" s="234"/>
      <c r="Q116" s="234"/>
      <c r="R116" s="234"/>
      <c r="S116" s="234"/>
      <c r="T116" s="234"/>
      <c r="U116" s="234">
        <v>0</v>
      </c>
      <c r="V116" s="234">
        <v>6960</v>
      </c>
      <c r="W116" s="234"/>
      <c r="X116" s="234"/>
    </row>
    <row r="117" spans="1:24">
      <c r="A117">
        <v>907</v>
      </c>
      <c r="B117" t="s">
        <v>196</v>
      </c>
      <c r="C117" s="234"/>
      <c r="D117" s="234"/>
      <c r="E117" s="234"/>
      <c r="F117" s="234"/>
      <c r="G117" s="234"/>
      <c r="H117" s="234"/>
      <c r="I117" s="234"/>
      <c r="J117" s="234"/>
      <c r="K117" s="234"/>
      <c r="L117" s="234"/>
      <c r="M117" s="234"/>
      <c r="N117" s="234"/>
      <c r="O117" s="234"/>
      <c r="P117" s="234"/>
      <c r="Q117" s="234"/>
      <c r="R117" s="234"/>
      <c r="S117" s="234">
        <v>0</v>
      </c>
      <c r="T117" s="234">
        <v>100</v>
      </c>
      <c r="U117" s="234">
        <v>0</v>
      </c>
      <c r="V117" s="234">
        <v>7445.19</v>
      </c>
      <c r="W117" s="234"/>
      <c r="X117" s="234"/>
    </row>
    <row r="118" spans="1:24">
      <c r="A118">
        <v>906</v>
      </c>
      <c r="B118" t="s">
        <v>195</v>
      </c>
      <c r="C118" s="234">
        <v>0</v>
      </c>
      <c r="D118" s="234">
        <v>23034.9</v>
      </c>
      <c r="E118" s="234"/>
      <c r="F118" s="234"/>
      <c r="G118" s="234"/>
      <c r="H118" s="234"/>
      <c r="I118" s="234">
        <v>0</v>
      </c>
      <c r="J118" s="234">
        <v>6040</v>
      </c>
      <c r="K118" s="234"/>
      <c r="L118" s="234"/>
      <c r="M118" s="234"/>
      <c r="N118" s="234"/>
      <c r="O118" s="234"/>
      <c r="P118" s="234"/>
      <c r="Q118" s="234"/>
      <c r="R118" s="234"/>
      <c r="S118" s="234"/>
      <c r="T118" s="234"/>
      <c r="U118" s="234"/>
      <c r="V118" s="234"/>
      <c r="W118" s="234"/>
      <c r="X118" s="234"/>
    </row>
    <row r="119" spans="1:24">
      <c r="A119">
        <v>299</v>
      </c>
      <c r="B119" t="s">
        <v>126</v>
      </c>
      <c r="C119" s="234"/>
      <c r="D119" s="234"/>
      <c r="E119" s="234"/>
      <c r="F119" s="234"/>
      <c r="G119" s="234"/>
      <c r="H119" s="234"/>
      <c r="I119" s="234"/>
      <c r="J119" s="234"/>
      <c r="K119" s="234"/>
      <c r="L119" s="234"/>
      <c r="M119" s="234"/>
      <c r="N119" s="234"/>
      <c r="O119" s="234"/>
      <c r="P119" s="234"/>
      <c r="Q119" s="234"/>
      <c r="R119" s="234"/>
      <c r="S119" s="234"/>
      <c r="T119" s="234"/>
      <c r="U119" s="234">
        <v>0</v>
      </c>
      <c r="V119" s="234">
        <v>725000</v>
      </c>
      <c r="W119" s="234"/>
      <c r="X119" s="234"/>
    </row>
    <row r="120" spans="1:24">
      <c r="A120">
        <v>249</v>
      </c>
      <c r="B120" t="s">
        <v>102</v>
      </c>
      <c r="C120" s="234"/>
      <c r="D120" s="234"/>
      <c r="E120" s="234"/>
      <c r="F120" s="234"/>
      <c r="G120" s="234"/>
      <c r="H120" s="234"/>
      <c r="I120" s="234"/>
      <c r="J120" s="234"/>
      <c r="K120" s="234"/>
      <c r="L120" s="234"/>
      <c r="M120" s="234"/>
      <c r="N120" s="234"/>
      <c r="O120" s="234"/>
      <c r="P120" s="234"/>
      <c r="Q120" s="234"/>
      <c r="R120" s="234"/>
      <c r="S120" s="234">
        <v>0</v>
      </c>
      <c r="T120" s="234">
        <v>15235543.300000001</v>
      </c>
      <c r="U120" s="234"/>
      <c r="V120" s="234"/>
      <c r="W120" s="234">
        <v>60</v>
      </c>
      <c r="X120" s="234">
        <v>0</v>
      </c>
    </row>
    <row r="121" spans="1:24">
      <c r="A121">
        <v>245</v>
      </c>
      <c r="B121" t="s">
        <v>101</v>
      </c>
      <c r="C121" s="234"/>
      <c r="D121" s="234"/>
      <c r="E121" s="234"/>
      <c r="F121" s="234"/>
      <c r="G121" s="234">
        <v>0</v>
      </c>
      <c r="H121" s="234">
        <v>4511.25</v>
      </c>
      <c r="I121" s="234"/>
      <c r="J121" s="234"/>
      <c r="K121" s="234"/>
      <c r="L121" s="234"/>
      <c r="M121" s="234">
        <v>0</v>
      </c>
      <c r="N121" s="234">
        <v>2520</v>
      </c>
      <c r="O121" s="234"/>
      <c r="P121" s="234"/>
      <c r="Q121" s="234"/>
      <c r="R121" s="234"/>
      <c r="S121" s="234"/>
      <c r="T121" s="234"/>
      <c r="U121" s="234"/>
      <c r="V121" s="234"/>
      <c r="W121" s="234"/>
      <c r="X121" s="234"/>
    </row>
    <row r="122" spans="1:24">
      <c r="A122">
        <v>376</v>
      </c>
      <c r="B122" t="s">
        <v>607</v>
      </c>
      <c r="C122" s="234"/>
      <c r="D122" s="234"/>
      <c r="E122" s="234"/>
      <c r="F122" s="234"/>
      <c r="G122" s="234"/>
      <c r="H122" s="234"/>
      <c r="I122" s="234"/>
      <c r="J122" s="234"/>
      <c r="K122" s="234"/>
      <c r="L122" s="234"/>
      <c r="M122" s="234"/>
      <c r="N122" s="234"/>
      <c r="O122" s="234"/>
      <c r="P122" s="234"/>
      <c r="Q122" s="234"/>
      <c r="R122" s="234"/>
      <c r="S122" s="234">
        <v>0</v>
      </c>
      <c r="T122" s="234">
        <v>97433.48</v>
      </c>
      <c r="U122" s="234"/>
      <c r="V122" s="234"/>
      <c r="W122" s="234">
        <v>0</v>
      </c>
      <c r="X122" s="234">
        <v>100</v>
      </c>
    </row>
    <row r="123" spans="1:24">
      <c r="A123">
        <v>313</v>
      </c>
      <c r="B123" t="s">
        <v>134</v>
      </c>
      <c r="C123" s="234"/>
      <c r="D123" s="234"/>
      <c r="E123" s="234"/>
      <c r="F123" s="234"/>
      <c r="G123" s="234"/>
      <c r="H123" s="234"/>
      <c r="I123" s="234"/>
      <c r="J123" s="234"/>
      <c r="K123" s="234"/>
      <c r="L123" s="234"/>
      <c r="M123" s="234"/>
      <c r="N123" s="234"/>
      <c r="O123" s="234"/>
      <c r="P123" s="234"/>
      <c r="Q123" s="234"/>
      <c r="R123" s="234"/>
      <c r="S123" s="234"/>
      <c r="T123" s="234"/>
      <c r="U123" s="234">
        <v>0</v>
      </c>
      <c r="V123" s="234">
        <v>138</v>
      </c>
      <c r="W123" s="234"/>
      <c r="X123" s="234"/>
    </row>
    <row r="124" spans="1:24">
      <c r="A124">
        <v>251</v>
      </c>
      <c r="B124" t="s">
        <v>103</v>
      </c>
      <c r="C124" s="234"/>
      <c r="D124" s="234"/>
      <c r="E124" s="234"/>
      <c r="F124" s="234"/>
      <c r="G124" s="234"/>
      <c r="H124" s="234"/>
      <c r="I124" s="234"/>
      <c r="J124" s="234"/>
      <c r="K124" s="234"/>
      <c r="L124" s="234"/>
      <c r="M124" s="234"/>
      <c r="N124" s="234"/>
      <c r="O124" s="234"/>
      <c r="P124" s="234"/>
      <c r="Q124" s="234">
        <v>0</v>
      </c>
      <c r="R124" s="234">
        <v>1853.1</v>
      </c>
      <c r="S124" s="234"/>
      <c r="T124" s="234"/>
      <c r="U124" s="234"/>
      <c r="V124" s="234"/>
      <c r="W124" s="234">
        <v>0</v>
      </c>
      <c r="X124" s="234">
        <v>408.85</v>
      </c>
    </row>
    <row r="125" spans="1:24">
      <c r="A125">
        <v>130</v>
      </c>
      <c r="B125" t="s">
        <v>58</v>
      </c>
      <c r="C125" s="234"/>
      <c r="D125" s="234"/>
      <c r="E125" s="234"/>
      <c r="F125" s="234"/>
      <c r="G125" s="234"/>
      <c r="H125" s="234"/>
      <c r="I125" s="234"/>
      <c r="J125" s="234"/>
      <c r="K125" s="234"/>
      <c r="L125" s="234"/>
      <c r="M125" s="234"/>
      <c r="N125" s="234"/>
      <c r="O125" s="234"/>
      <c r="P125" s="234"/>
      <c r="Q125" s="234"/>
      <c r="R125" s="234"/>
      <c r="S125" s="234"/>
      <c r="T125" s="234"/>
      <c r="U125" s="234"/>
      <c r="V125" s="234"/>
      <c r="W125" s="234">
        <v>0</v>
      </c>
      <c r="X125" s="234">
        <v>12418.29</v>
      </c>
    </row>
    <row r="126" spans="1:24">
      <c r="A126">
        <v>388</v>
      </c>
      <c r="B126" t="s">
        <v>1409</v>
      </c>
      <c r="C126" s="234"/>
      <c r="D126" s="234"/>
      <c r="E126" s="234"/>
      <c r="F126" s="234"/>
      <c r="G126" s="234"/>
      <c r="H126" s="234"/>
      <c r="I126" s="234"/>
      <c r="J126" s="234"/>
      <c r="K126" s="234"/>
      <c r="L126" s="234"/>
      <c r="M126" s="234">
        <v>0</v>
      </c>
      <c r="N126" s="234">
        <v>106945.57</v>
      </c>
      <c r="O126" s="234"/>
      <c r="P126" s="234"/>
      <c r="Q126" s="234"/>
      <c r="R126" s="234"/>
      <c r="S126" s="234"/>
      <c r="T126" s="234"/>
      <c r="U126" s="234"/>
      <c r="V126" s="234"/>
      <c r="W126" s="234"/>
      <c r="X126" s="234"/>
    </row>
    <row r="127" spans="1:24">
      <c r="A127">
        <v>244</v>
      </c>
      <c r="B127" t="s">
        <v>100</v>
      </c>
      <c r="C127" s="234"/>
      <c r="D127" s="234"/>
      <c r="E127" s="234"/>
      <c r="F127" s="234"/>
      <c r="G127" s="234"/>
      <c r="H127" s="234"/>
      <c r="I127" s="234"/>
      <c r="J127" s="234"/>
      <c r="K127" s="234"/>
      <c r="L127" s="234"/>
      <c r="M127" s="234"/>
      <c r="N127" s="234"/>
      <c r="O127" s="234"/>
      <c r="P127" s="234"/>
      <c r="Q127" s="234"/>
      <c r="R127" s="234"/>
      <c r="S127" s="234"/>
      <c r="T127" s="234"/>
      <c r="U127" s="234"/>
      <c r="V127" s="234"/>
      <c r="W127" s="234">
        <v>0</v>
      </c>
      <c r="X127" s="234">
        <v>24461</v>
      </c>
    </row>
    <row r="128" spans="1:24">
      <c r="A128">
        <v>386</v>
      </c>
      <c r="B128" t="s">
        <v>1275</v>
      </c>
      <c r="C128" s="234"/>
      <c r="D128" s="234"/>
      <c r="E128" s="234"/>
      <c r="F128" s="234"/>
      <c r="G128" s="234"/>
      <c r="H128" s="234"/>
      <c r="I128" s="234"/>
      <c r="J128" s="234"/>
      <c r="K128" s="234"/>
      <c r="L128" s="234"/>
      <c r="M128" s="234"/>
      <c r="N128" s="234"/>
      <c r="O128" s="234"/>
      <c r="P128" s="234"/>
      <c r="Q128" s="234"/>
      <c r="R128" s="234"/>
      <c r="S128" s="234"/>
      <c r="T128" s="234"/>
      <c r="U128" s="234"/>
      <c r="V128" s="234"/>
      <c r="W128" s="234">
        <v>0</v>
      </c>
      <c r="X128" s="234">
        <v>19.5</v>
      </c>
    </row>
    <row r="129" spans="1:24">
      <c r="A129">
        <v>197</v>
      </c>
      <c r="B129" t="s">
        <v>741</v>
      </c>
      <c r="C129" s="234"/>
      <c r="D129" s="234"/>
      <c r="E129" s="234"/>
      <c r="F129" s="234"/>
      <c r="G129" s="234">
        <v>0</v>
      </c>
      <c r="H129" s="234">
        <v>3337.5</v>
      </c>
      <c r="I129" s="234"/>
      <c r="J129" s="234"/>
      <c r="K129" s="234"/>
      <c r="L129" s="234"/>
      <c r="M129" s="234"/>
      <c r="N129" s="234"/>
      <c r="O129" s="234"/>
      <c r="P129" s="234"/>
      <c r="Q129" s="234"/>
      <c r="R129" s="234"/>
      <c r="S129" s="234"/>
      <c r="T129" s="234"/>
      <c r="U129" s="234"/>
      <c r="V129" s="234"/>
      <c r="W129" s="234"/>
      <c r="X129" s="234"/>
    </row>
    <row r="130" spans="1:24">
      <c r="A130">
        <v>210</v>
      </c>
      <c r="B130" t="s">
        <v>89</v>
      </c>
      <c r="C130" s="234"/>
      <c r="D130" s="234"/>
      <c r="E130" s="234"/>
      <c r="F130" s="234"/>
      <c r="G130" s="234">
        <v>0</v>
      </c>
      <c r="H130" s="234">
        <v>13324.279999999999</v>
      </c>
      <c r="I130" s="234"/>
      <c r="J130" s="234"/>
      <c r="K130" s="234">
        <v>0</v>
      </c>
      <c r="L130" s="234">
        <v>947.12</v>
      </c>
      <c r="M130" s="234">
        <v>0</v>
      </c>
      <c r="N130" s="234">
        <v>30387.360000000001</v>
      </c>
      <c r="O130" s="234"/>
      <c r="P130" s="234"/>
      <c r="Q130" s="234"/>
      <c r="R130" s="234"/>
      <c r="S130" s="234"/>
      <c r="T130" s="234"/>
      <c r="U130" s="234"/>
      <c r="V130" s="234"/>
      <c r="W130" s="234"/>
      <c r="X130" s="234"/>
    </row>
    <row r="131" spans="1:24">
      <c r="A131">
        <v>243</v>
      </c>
      <c r="B131" t="s">
        <v>99</v>
      </c>
      <c r="C131" s="234"/>
      <c r="D131" s="234"/>
      <c r="E131" s="234"/>
      <c r="F131" s="234"/>
      <c r="G131" s="234"/>
      <c r="H131" s="234"/>
      <c r="I131" s="234"/>
      <c r="J131" s="234"/>
      <c r="K131" s="234"/>
      <c r="L131" s="234"/>
      <c r="M131" s="234">
        <v>0</v>
      </c>
      <c r="N131" s="234">
        <v>5555.56</v>
      </c>
      <c r="O131" s="234"/>
      <c r="P131" s="234"/>
      <c r="Q131" s="234"/>
      <c r="R131" s="234"/>
      <c r="S131" s="234"/>
      <c r="T131" s="234"/>
      <c r="U131" s="234"/>
      <c r="V131" s="234"/>
      <c r="W131" s="234"/>
      <c r="X131" s="234"/>
    </row>
    <row r="132" spans="1:24">
      <c r="A132">
        <v>145</v>
      </c>
      <c r="B132" t="s">
        <v>68</v>
      </c>
      <c r="C132" s="234"/>
      <c r="D132" s="234"/>
      <c r="E132" s="234"/>
      <c r="F132" s="234"/>
      <c r="G132" s="234"/>
      <c r="H132" s="234"/>
      <c r="I132" s="234"/>
      <c r="J132" s="234"/>
      <c r="K132" s="234"/>
      <c r="L132" s="234"/>
      <c r="M132" s="234"/>
      <c r="N132" s="234"/>
      <c r="O132" s="234">
        <v>0</v>
      </c>
      <c r="P132" s="234">
        <v>1287.51</v>
      </c>
      <c r="Q132" s="234"/>
      <c r="R132" s="234"/>
      <c r="S132" s="234"/>
      <c r="T132" s="234"/>
      <c r="U132" s="234"/>
      <c r="V132" s="234"/>
      <c r="W132" s="234"/>
      <c r="X132" s="234"/>
    </row>
    <row r="133" spans="1:24">
      <c r="A133">
        <v>904</v>
      </c>
      <c r="B133" t="s">
        <v>193</v>
      </c>
      <c r="C133" s="234"/>
      <c r="D133" s="234"/>
      <c r="E133" s="234"/>
      <c r="F133" s="234"/>
      <c r="G133" s="234"/>
      <c r="H133" s="234"/>
      <c r="I133" s="234"/>
      <c r="J133" s="234"/>
      <c r="K133" s="234"/>
      <c r="L133" s="234"/>
      <c r="M133" s="234"/>
      <c r="N133" s="234"/>
      <c r="O133" s="234">
        <v>0</v>
      </c>
      <c r="P133" s="234">
        <v>811.66</v>
      </c>
      <c r="Q133" s="234"/>
      <c r="R133" s="234"/>
      <c r="S133" s="234">
        <v>0</v>
      </c>
      <c r="T133" s="234">
        <v>39328.199999999997</v>
      </c>
      <c r="U133" s="234">
        <v>0</v>
      </c>
      <c r="V133" s="234">
        <v>142.24</v>
      </c>
      <c r="W133" s="234"/>
      <c r="X133" s="234"/>
    </row>
    <row r="134" spans="1:24">
      <c r="A134">
        <v>520</v>
      </c>
      <c r="B134" t="s">
        <v>1277</v>
      </c>
      <c r="C134" s="234"/>
      <c r="D134" s="234"/>
      <c r="E134" s="234"/>
      <c r="F134" s="234"/>
      <c r="G134" s="234"/>
      <c r="H134" s="234"/>
      <c r="I134" s="234"/>
      <c r="J134" s="234"/>
      <c r="K134" s="234"/>
      <c r="L134" s="234"/>
      <c r="M134" s="234"/>
      <c r="N134" s="234"/>
      <c r="O134" s="234"/>
      <c r="P134" s="234"/>
      <c r="Q134" s="234"/>
      <c r="R134" s="234"/>
      <c r="S134" s="234"/>
      <c r="T134" s="234"/>
      <c r="U134" s="234"/>
      <c r="V134" s="234"/>
      <c r="W134" s="234">
        <v>0</v>
      </c>
      <c r="X134" s="234">
        <v>7145834</v>
      </c>
    </row>
    <row r="135" spans="1:24">
      <c r="A135">
        <v>139</v>
      </c>
      <c r="B135" t="s">
        <v>64</v>
      </c>
      <c r="C135" s="234"/>
      <c r="D135" s="234"/>
      <c r="E135" s="234"/>
      <c r="F135" s="234"/>
      <c r="G135" s="234"/>
      <c r="H135" s="234"/>
      <c r="I135" s="234"/>
      <c r="J135" s="234"/>
      <c r="K135" s="234"/>
      <c r="L135" s="234"/>
      <c r="M135" s="234"/>
      <c r="N135" s="234"/>
      <c r="O135" s="234"/>
      <c r="P135" s="234"/>
      <c r="Q135" s="234"/>
      <c r="R135" s="234"/>
      <c r="S135" s="234">
        <v>0</v>
      </c>
      <c r="T135" s="234">
        <v>40.1</v>
      </c>
      <c r="U135" s="234"/>
      <c r="V135" s="234"/>
      <c r="W135" s="234"/>
      <c r="X135" s="234"/>
    </row>
    <row r="136" spans="1:24">
      <c r="A136">
        <v>1402</v>
      </c>
      <c r="B136" t="s">
        <v>363</v>
      </c>
      <c r="C136" s="234"/>
      <c r="D136" s="234"/>
      <c r="E136" s="234"/>
      <c r="F136" s="234"/>
      <c r="G136" s="234"/>
      <c r="H136" s="234"/>
      <c r="I136" s="234"/>
      <c r="J136" s="234"/>
      <c r="K136" s="234"/>
      <c r="L136" s="234"/>
      <c r="M136" s="234"/>
      <c r="N136" s="234"/>
      <c r="O136" s="234"/>
      <c r="P136" s="234"/>
      <c r="Q136" s="234"/>
      <c r="R136" s="234"/>
      <c r="S136" s="234"/>
      <c r="T136" s="234"/>
      <c r="U136" s="234">
        <v>0</v>
      </c>
      <c r="V136" s="234">
        <v>1139731.31</v>
      </c>
      <c r="W136" s="234"/>
      <c r="X136" s="234"/>
    </row>
    <row r="149" spans="1:115">
      <c r="C149" t="s">
        <v>1303</v>
      </c>
      <c r="D149" t="s">
        <v>1304</v>
      </c>
      <c r="E149" t="s">
        <v>1303</v>
      </c>
      <c r="F149" t="s">
        <v>1304</v>
      </c>
      <c r="G149" t="s">
        <v>1303</v>
      </c>
      <c r="H149" t="s">
        <v>1304</v>
      </c>
      <c r="I149" t="s">
        <v>1303</v>
      </c>
      <c r="J149" t="s">
        <v>1304</v>
      </c>
      <c r="K149" t="s">
        <v>1303</v>
      </c>
      <c r="L149" t="s">
        <v>1304</v>
      </c>
      <c r="M149" t="s">
        <v>1303</v>
      </c>
      <c r="N149" t="s">
        <v>1304</v>
      </c>
      <c r="O149" t="s">
        <v>1303</v>
      </c>
      <c r="P149" t="s">
        <v>1304</v>
      </c>
      <c r="Q149" t="s">
        <v>1303</v>
      </c>
      <c r="R149" t="s">
        <v>1304</v>
      </c>
      <c r="S149" t="s">
        <v>1303</v>
      </c>
      <c r="T149" t="s">
        <v>1304</v>
      </c>
      <c r="U149" t="s">
        <v>1303</v>
      </c>
      <c r="V149" t="s">
        <v>1304</v>
      </c>
      <c r="W149" t="s">
        <v>1303</v>
      </c>
      <c r="X149" t="s">
        <v>1304</v>
      </c>
      <c r="Y149" t="s">
        <v>1303</v>
      </c>
      <c r="Z149" t="s">
        <v>1304</v>
      </c>
      <c r="AD149" t="s">
        <v>1303</v>
      </c>
      <c r="AE149" t="s">
        <v>1304</v>
      </c>
      <c r="AF149" t="s">
        <v>1303</v>
      </c>
      <c r="AG149" t="s">
        <v>1304</v>
      </c>
      <c r="AH149" t="s">
        <v>1303</v>
      </c>
      <c r="AI149" t="s">
        <v>1304</v>
      </c>
      <c r="AJ149" t="s">
        <v>1303</v>
      </c>
      <c r="AK149" t="s">
        <v>1304</v>
      </c>
      <c r="AL149" t="s">
        <v>1303</v>
      </c>
      <c r="AM149" t="s">
        <v>1304</v>
      </c>
      <c r="AN149" t="s">
        <v>1303</v>
      </c>
      <c r="AO149" t="s">
        <v>1304</v>
      </c>
      <c r="AP149" t="s">
        <v>1303</v>
      </c>
      <c r="AQ149" t="s">
        <v>1304</v>
      </c>
      <c r="AR149" t="s">
        <v>1303</v>
      </c>
      <c r="AS149" t="s">
        <v>1304</v>
      </c>
      <c r="AT149" t="s">
        <v>1303</v>
      </c>
      <c r="AU149" t="s">
        <v>1304</v>
      </c>
      <c r="AV149" t="s">
        <v>1303</v>
      </c>
      <c r="AW149" t="s">
        <v>1304</v>
      </c>
      <c r="AX149" t="s">
        <v>1303</v>
      </c>
      <c r="AY149" t="s">
        <v>1304</v>
      </c>
      <c r="AZ149" t="s">
        <v>1303</v>
      </c>
      <c r="BA149" t="s">
        <v>1304</v>
      </c>
      <c r="BE149" t="s">
        <v>1303</v>
      </c>
      <c r="BF149" t="s">
        <v>1304</v>
      </c>
      <c r="BG149" t="s">
        <v>1303</v>
      </c>
      <c r="BH149" t="s">
        <v>1304</v>
      </c>
      <c r="BI149" t="s">
        <v>1303</v>
      </c>
      <c r="BJ149" t="s">
        <v>1304</v>
      </c>
      <c r="BK149" t="s">
        <v>1303</v>
      </c>
      <c r="BL149" t="s">
        <v>1304</v>
      </c>
      <c r="BM149" t="s">
        <v>1303</v>
      </c>
      <c r="BN149" t="s">
        <v>1304</v>
      </c>
      <c r="BO149" t="s">
        <v>1303</v>
      </c>
      <c r="BP149" t="s">
        <v>1304</v>
      </c>
      <c r="BQ149" t="s">
        <v>1303</v>
      </c>
      <c r="BR149" t="s">
        <v>1304</v>
      </c>
      <c r="BS149" t="s">
        <v>1303</v>
      </c>
      <c r="BT149" t="s">
        <v>1304</v>
      </c>
      <c r="BU149" t="s">
        <v>1303</v>
      </c>
      <c r="BV149" t="s">
        <v>1304</v>
      </c>
      <c r="BW149" t="s">
        <v>1303</v>
      </c>
      <c r="BX149" t="s">
        <v>1304</v>
      </c>
      <c r="BY149" t="s">
        <v>1303</v>
      </c>
      <c r="BZ149" t="s">
        <v>1304</v>
      </c>
      <c r="CA149" t="s">
        <v>1303</v>
      </c>
      <c r="CB149" t="s">
        <v>1304</v>
      </c>
      <c r="CF149" t="s">
        <v>1303</v>
      </c>
      <c r="CG149" t="s">
        <v>1304</v>
      </c>
      <c r="CH149" t="s">
        <v>1303</v>
      </c>
      <c r="CI149" t="s">
        <v>1304</v>
      </c>
      <c r="CJ149" t="s">
        <v>1303</v>
      </c>
      <c r="CK149" t="s">
        <v>1304</v>
      </c>
      <c r="CL149" t="s">
        <v>1303</v>
      </c>
      <c r="CM149" t="s">
        <v>1304</v>
      </c>
      <c r="CN149" t="s">
        <v>1303</v>
      </c>
      <c r="CO149" t="s">
        <v>1304</v>
      </c>
      <c r="CP149" t="s">
        <v>1303</v>
      </c>
      <c r="CQ149" t="s">
        <v>1304</v>
      </c>
      <c r="CR149" t="s">
        <v>1303</v>
      </c>
      <c r="CS149" t="s">
        <v>1304</v>
      </c>
      <c r="CT149" t="s">
        <v>1303</v>
      </c>
      <c r="CU149" t="s">
        <v>1304</v>
      </c>
      <c r="CV149" t="s">
        <v>1303</v>
      </c>
      <c r="CW149" t="s">
        <v>1304</v>
      </c>
      <c r="CX149" t="s">
        <v>1303</v>
      </c>
      <c r="CY149" t="s">
        <v>1304</v>
      </c>
      <c r="CZ149" t="s">
        <v>1303</v>
      </c>
      <c r="DA149" t="s">
        <v>1304</v>
      </c>
      <c r="DB149" t="s">
        <v>1303</v>
      </c>
      <c r="DC149" t="s">
        <v>1304</v>
      </c>
      <c r="DG149" t="s">
        <v>1304</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 t="shared" ref="A151:B170" si="0">A2</f>
        <v>0</v>
      </c>
      <c r="B151">
        <f t="shared" si="0"/>
        <v>0</v>
      </c>
      <c r="C151" t="str">
        <f t="shared" ref="C151:AH151" si="1">C2&amp;C149</f>
        <v>EneroDébitos</v>
      </c>
      <c r="D151" t="str">
        <f t="shared" si="1"/>
        <v>EneroCréditos</v>
      </c>
      <c r="E151" t="str">
        <f t="shared" si="1"/>
        <v>FebreroDébitos</v>
      </c>
      <c r="F151" t="str">
        <f t="shared" si="1"/>
        <v>FebreroCréditos</v>
      </c>
      <c r="G151" t="str">
        <f t="shared" si="1"/>
        <v>MarzoDébitos</v>
      </c>
      <c r="H151" t="str">
        <f t="shared" si="1"/>
        <v>MarzoCréditos</v>
      </c>
      <c r="I151" t="str">
        <f t="shared" si="1"/>
        <v>AbrilDébitos</v>
      </c>
      <c r="J151" t="str">
        <f t="shared" si="1"/>
        <v>AbrilCréditos</v>
      </c>
      <c r="K151" t="str">
        <f t="shared" si="1"/>
        <v>MayoDébitos</v>
      </c>
      <c r="L151" t="str">
        <f t="shared" si="1"/>
        <v>MayoCréditos</v>
      </c>
      <c r="M151" t="str">
        <f t="shared" si="1"/>
        <v>JunioDébitos</v>
      </c>
      <c r="N151" t="str">
        <f t="shared" si="1"/>
        <v>JunioCréditos</v>
      </c>
      <c r="O151" t="str">
        <f t="shared" si="1"/>
        <v>JulioDébitos</v>
      </c>
      <c r="P151" t="str">
        <f t="shared" si="1"/>
        <v>JulioCréditos</v>
      </c>
      <c r="Q151" t="str">
        <f t="shared" si="1"/>
        <v>AgostoDébitos</v>
      </c>
      <c r="R151" t="str">
        <f t="shared" si="1"/>
        <v>AgostoCréditos</v>
      </c>
      <c r="S151" t="str">
        <f t="shared" si="1"/>
        <v>SeptiembreDébitos</v>
      </c>
      <c r="T151" t="str">
        <f t="shared" si="1"/>
        <v>SeptiembreCréditos</v>
      </c>
      <c r="U151" t="str">
        <f t="shared" si="1"/>
        <v>OctubreDébitos</v>
      </c>
      <c r="V151" t="str">
        <f t="shared" si="1"/>
        <v>OctubreCréditos</v>
      </c>
      <c r="W151" t="str">
        <f t="shared" si="1"/>
        <v>NoviembreDébitos</v>
      </c>
      <c r="X151" t="str">
        <f t="shared" si="1"/>
        <v>NoviembreCréditos</v>
      </c>
      <c r="Y151" t="str">
        <f t="shared" si="1"/>
        <v>Aún no hay mesDébitos</v>
      </c>
      <c r="Z151" t="str">
        <f t="shared" si="1"/>
        <v>Aún no hay mesCréditos</v>
      </c>
      <c r="AA151" t="str">
        <f t="shared" si="1"/>
        <v/>
      </c>
      <c r="AB151" t="str">
        <f t="shared" si="1"/>
        <v/>
      </c>
      <c r="AC151" t="str">
        <f t="shared" si="1"/>
        <v/>
      </c>
      <c r="AD151" t="str">
        <f t="shared" si="1"/>
        <v>EneroDébitos</v>
      </c>
      <c r="AE151" t="str">
        <f t="shared" si="1"/>
        <v>EneroCréditos</v>
      </c>
      <c r="AF151" t="str">
        <f t="shared" si="1"/>
        <v>FebreroDébitos</v>
      </c>
      <c r="AG151" t="str">
        <f t="shared" si="1"/>
        <v>FebreroCréditos</v>
      </c>
      <c r="AH151" t="str">
        <f t="shared" si="1"/>
        <v>MarzoDébitos</v>
      </c>
      <c r="AI151" t="str">
        <f t="shared" ref="AI151:BN151" si="2">AI2&amp;AI149</f>
        <v>MarzoCréditos</v>
      </c>
      <c r="AJ151" t="str">
        <f t="shared" si="2"/>
        <v>AbrilDébitos</v>
      </c>
      <c r="AK151" t="str">
        <f t="shared" si="2"/>
        <v>AbrilCréditos</v>
      </c>
      <c r="AL151" t="str">
        <f t="shared" si="2"/>
        <v>MayoDébitos</v>
      </c>
      <c r="AM151" t="str">
        <f t="shared" si="2"/>
        <v>MayoCréditos</v>
      </c>
      <c r="AN151" t="str">
        <f t="shared" si="2"/>
        <v>JunioDébitos</v>
      </c>
      <c r="AO151" t="str">
        <f t="shared" si="2"/>
        <v>JunioCréditos</v>
      </c>
      <c r="AP151" t="str">
        <f t="shared" si="2"/>
        <v>JulioDébitos</v>
      </c>
      <c r="AQ151" t="str">
        <f t="shared" si="2"/>
        <v>JulioCréditos</v>
      </c>
      <c r="AR151" t="str">
        <f t="shared" si="2"/>
        <v>AgostoDébitos</v>
      </c>
      <c r="AS151" t="str">
        <f t="shared" si="2"/>
        <v>AgostoCréditos</v>
      </c>
      <c r="AT151" t="str">
        <f t="shared" si="2"/>
        <v>SeptiembreDébitos</v>
      </c>
      <c r="AU151" t="str">
        <f t="shared" si="2"/>
        <v>SeptiembreCréditos</v>
      </c>
      <c r="AV151" t="str">
        <f t="shared" si="2"/>
        <v>OctubreDébitos</v>
      </c>
      <c r="AW151" t="str">
        <f t="shared" si="2"/>
        <v>OctubreCréditos</v>
      </c>
      <c r="AX151" t="str">
        <f t="shared" si="2"/>
        <v>NoviembreDébitos</v>
      </c>
      <c r="AY151" t="str">
        <f t="shared" si="2"/>
        <v>NoviembreCréditos</v>
      </c>
      <c r="AZ151" t="str">
        <f t="shared" si="2"/>
        <v>Aún no hay mesDébitos</v>
      </c>
      <c r="BA151" t="str">
        <f t="shared" si="2"/>
        <v>Aún no hay mesCréditos</v>
      </c>
      <c r="BB151" t="str">
        <f t="shared" si="2"/>
        <v/>
      </c>
      <c r="BC151" t="str">
        <f t="shared" si="2"/>
        <v/>
      </c>
      <c r="BD151" t="str">
        <f t="shared" si="2"/>
        <v/>
      </c>
      <c r="BE151" t="str">
        <f t="shared" si="2"/>
        <v>EneroDébitos</v>
      </c>
      <c r="BF151" t="str">
        <f t="shared" si="2"/>
        <v>EneroCréditos</v>
      </c>
      <c r="BG151" t="str">
        <f t="shared" si="2"/>
        <v>FebreroDébitos</v>
      </c>
      <c r="BH151" t="str">
        <f t="shared" si="2"/>
        <v>FebreroCréditos</v>
      </c>
      <c r="BI151" t="str">
        <f t="shared" si="2"/>
        <v>MarzoDébitos</v>
      </c>
      <c r="BJ151" t="str">
        <f t="shared" si="2"/>
        <v>MarzoCréditos</v>
      </c>
      <c r="BK151" t="str">
        <f t="shared" si="2"/>
        <v>AbrilDébitos</v>
      </c>
      <c r="BL151" t="str">
        <f t="shared" si="2"/>
        <v>AbrilCréditos</v>
      </c>
      <c r="BM151" t="str">
        <f t="shared" si="2"/>
        <v>MayoDébitos</v>
      </c>
      <c r="BN151" t="str">
        <f t="shared" si="2"/>
        <v>MayoCréditos</v>
      </c>
      <c r="BO151" t="str">
        <f t="shared" ref="BO151:CT151" si="3">BO2&amp;BO149</f>
        <v>JunioDébitos</v>
      </c>
      <c r="BP151" t="str">
        <f t="shared" si="3"/>
        <v>JunioCréditos</v>
      </c>
      <c r="BQ151" t="str">
        <f t="shared" si="3"/>
        <v>JulioDébitos</v>
      </c>
      <c r="BR151" t="str">
        <f t="shared" si="3"/>
        <v>JulioCréditos</v>
      </c>
      <c r="BS151" t="str">
        <f t="shared" si="3"/>
        <v>AgostoDébitos</v>
      </c>
      <c r="BT151" t="str">
        <f t="shared" si="3"/>
        <v>AgostoCréditos</v>
      </c>
      <c r="BU151" t="str">
        <f t="shared" si="3"/>
        <v>SeptiembreDébitos</v>
      </c>
      <c r="BV151" t="str">
        <f t="shared" si="3"/>
        <v>SeptiembreCréditos</v>
      </c>
      <c r="BW151" t="str">
        <f t="shared" si="3"/>
        <v>OctubreDébitos</v>
      </c>
      <c r="BX151" t="str">
        <f t="shared" si="3"/>
        <v>OctubreCréditos</v>
      </c>
      <c r="BY151" t="str">
        <f t="shared" si="3"/>
        <v>NoviembreDébitos</v>
      </c>
      <c r="BZ151" t="str">
        <f t="shared" si="3"/>
        <v>NoviembreCréditos</v>
      </c>
      <c r="CA151" t="str">
        <f t="shared" si="3"/>
        <v>Aún no hay mesDébitos</v>
      </c>
      <c r="CB151" t="str">
        <f t="shared" si="3"/>
        <v>Aún no hay mesCréditos</v>
      </c>
      <c r="CC151" t="str">
        <f t="shared" si="3"/>
        <v/>
      </c>
      <c r="CD151" t="str">
        <f t="shared" si="3"/>
        <v/>
      </c>
      <c r="CE151" t="str">
        <f t="shared" si="3"/>
        <v/>
      </c>
      <c r="CF151" t="str">
        <f t="shared" si="3"/>
        <v>FebreroDébitos</v>
      </c>
      <c r="CG151" t="str">
        <f t="shared" si="3"/>
        <v>FebreroCréditos</v>
      </c>
      <c r="CH151" t="str">
        <f t="shared" si="3"/>
        <v>MarzoDébitos</v>
      </c>
      <c r="CI151" t="str">
        <f t="shared" si="3"/>
        <v>MarzoCréditos</v>
      </c>
      <c r="CJ151" t="str">
        <f t="shared" si="3"/>
        <v>AbrilDébitos</v>
      </c>
      <c r="CK151" t="str">
        <f t="shared" si="3"/>
        <v>AbrilCréditos</v>
      </c>
      <c r="CL151" t="str">
        <f t="shared" si="3"/>
        <v>JunioDébitos</v>
      </c>
      <c r="CM151" t="str">
        <f t="shared" si="3"/>
        <v>JunioCréditos</v>
      </c>
      <c r="CN151" t="str">
        <f t="shared" si="3"/>
        <v>JulioDébitos</v>
      </c>
      <c r="CO151" t="str">
        <f t="shared" si="3"/>
        <v>JulioCréditos</v>
      </c>
      <c r="CP151" t="str">
        <f t="shared" si="3"/>
        <v>AgostoDébitos</v>
      </c>
      <c r="CQ151" t="str">
        <f t="shared" si="3"/>
        <v>AgostoCréditos</v>
      </c>
      <c r="CR151" t="str">
        <f t="shared" si="3"/>
        <v>SeptiembreDébitos</v>
      </c>
      <c r="CS151" t="str">
        <f t="shared" si="3"/>
        <v>SeptiembreCréditos</v>
      </c>
      <c r="CT151" t="str">
        <f t="shared" si="3"/>
        <v>OctubreDébitos</v>
      </c>
      <c r="CU151" t="str">
        <f t="shared" ref="CU151:DF151" si="4">CU2&amp;CU149</f>
        <v>OctubreCréditos</v>
      </c>
      <c r="CV151" t="str">
        <f t="shared" si="4"/>
        <v>NoviembreDébitos</v>
      </c>
      <c r="CW151" t="str">
        <f t="shared" si="4"/>
        <v>NoviembreCréditos</v>
      </c>
      <c r="CX151" t="str">
        <f t="shared" si="4"/>
        <v>Aún no hay mesDébitos</v>
      </c>
      <c r="CY151" t="str">
        <f t="shared" si="4"/>
        <v>Aún no hay mesCréditos</v>
      </c>
      <c r="CZ151" t="str">
        <f t="shared" si="4"/>
        <v>Aún no hay mesDébitos</v>
      </c>
      <c r="DA151" t="str">
        <f t="shared" si="4"/>
        <v>Aún no hay mesCréditos</v>
      </c>
      <c r="DB151" t="str">
        <f t="shared" si="4"/>
        <v>Aún no hay mesDébitos</v>
      </c>
      <c r="DC151" t="str">
        <f t="shared" si="4"/>
        <v>Aún no hay mesCréditos</v>
      </c>
      <c r="DD151" t="str">
        <f t="shared" si="4"/>
        <v/>
      </c>
      <c r="DE151" t="str">
        <f t="shared" si="4"/>
        <v/>
      </c>
      <c r="DF151" t="str">
        <f t="shared" si="4"/>
        <v/>
      </c>
      <c r="DG151" t="str">
        <f ca="1">+DH151&amp;DG149</f>
        <v>EneroCréditos</v>
      </c>
      <c r="DH151" t="str">
        <f ca="1">DG2</f>
        <v>Enero</v>
      </c>
    </row>
    <row r="152" spans="1:115">
      <c r="A152">
        <f t="shared" si="0"/>
        <v>0</v>
      </c>
      <c r="B152">
        <f t="shared" si="0"/>
        <v>0</v>
      </c>
      <c r="C152" t="str">
        <f t="shared" ref="C152:AH152" si="5">C3</f>
        <v>Fecha de operación
(DD/MM/AA)</v>
      </c>
      <c r="D152" t="str">
        <f t="shared" si="5"/>
        <v>Valores</v>
      </c>
      <c r="E152">
        <f t="shared" si="5"/>
        <v>0</v>
      </c>
      <c r="F152">
        <f t="shared" si="5"/>
        <v>0</v>
      </c>
      <c r="G152">
        <f t="shared" si="5"/>
        <v>0</v>
      </c>
      <c r="H152">
        <f t="shared" si="5"/>
        <v>0</v>
      </c>
      <c r="I152">
        <f t="shared" si="5"/>
        <v>0</v>
      </c>
      <c r="J152">
        <f t="shared" si="5"/>
        <v>0</v>
      </c>
      <c r="K152">
        <f t="shared" si="5"/>
        <v>0</v>
      </c>
      <c r="L152">
        <f t="shared" si="5"/>
        <v>0</v>
      </c>
      <c r="M152">
        <f t="shared" si="5"/>
        <v>0</v>
      </c>
      <c r="N152">
        <f t="shared" si="5"/>
        <v>0</v>
      </c>
      <c r="O152">
        <f t="shared" si="5"/>
        <v>0</v>
      </c>
      <c r="P152">
        <f t="shared" si="5"/>
        <v>0</v>
      </c>
      <c r="Q152">
        <f t="shared" si="5"/>
        <v>0</v>
      </c>
      <c r="R152">
        <f t="shared" si="5"/>
        <v>0</v>
      </c>
      <c r="S152">
        <f t="shared" si="5"/>
        <v>0</v>
      </c>
      <c r="T152">
        <f t="shared" si="5"/>
        <v>0</v>
      </c>
      <c r="U152">
        <f t="shared" si="5"/>
        <v>0</v>
      </c>
      <c r="V152">
        <f t="shared" si="5"/>
        <v>0</v>
      </c>
      <c r="W152">
        <f t="shared" si="5"/>
        <v>0</v>
      </c>
      <c r="X152">
        <f t="shared" si="5"/>
        <v>0</v>
      </c>
      <c r="Y152">
        <f t="shared" si="5"/>
        <v>0</v>
      </c>
      <c r="Z152">
        <f t="shared" si="5"/>
        <v>0</v>
      </c>
      <c r="AA152">
        <f t="shared" si="5"/>
        <v>0</v>
      </c>
      <c r="AB152">
        <f t="shared" si="5"/>
        <v>0</v>
      </c>
      <c r="AC152">
        <f t="shared" si="5"/>
        <v>0</v>
      </c>
      <c r="AD152" t="str">
        <f t="shared" si="5"/>
        <v>Fecha de operación
(DD/MM/AA)</v>
      </c>
      <c r="AE152" t="str">
        <f t="shared" si="5"/>
        <v>Valores</v>
      </c>
      <c r="AF152">
        <f t="shared" si="5"/>
        <v>0</v>
      </c>
      <c r="AG152">
        <f t="shared" si="5"/>
        <v>0</v>
      </c>
      <c r="AH152">
        <f t="shared" si="5"/>
        <v>0</v>
      </c>
      <c r="AI152">
        <f t="shared" ref="AI152:BN152" si="6">AI3</f>
        <v>0</v>
      </c>
      <c r="AJ152">
        <f t="shared" si="6"/>
        <v>0</v>
      </c>
      <c r="AK152">
        <f t="shared" si="6"/>
        <v>0</v>
      </c>
      <c r="AL152">
        <f t="shared" si="6"/>
        <v>0</v>
      </c>
      <c r="AM152">
        <f t="shared" si="6"/>
        <v>0</v>
      </c>
      <c r="AN152">
        <f t="shared" si="6"/>
        <v>0</v>
      </c>
      <c r="AO152">
        <f t="shared" si="6"/>
        <v>0</v>
      </c>
      <c r="AP152">
        <f t="shared" si="6"/>
        <v>0</v>
      </c>
      <c r="AQ152">
        <f t="shared" si="6"/>
        <v>0</v>
      </c>
      <c r="AR152">
        <f t="shared" si="6"/>
        <v>0</v>
      </c>
      <c r="AS152">
        <f t="shared" si="6"/>
        <v>0</v>
      </c>
      <c r="AT152">
        <f t="shared" si="6"/>
        <v>0</v>
      </c>
      <c r="AU152">
        <f t="shared" si="6"/>
        <v>0</v>
      </c>
      <c r="AV152">
        <f t="shared" si="6"/>
        <v>0</v>
      </c>
      <c r="AW152">
        <f t="shared" si="6"/>
        <v>0</v>
      </c>
      <c r="AX152">
        <f t="shared" si="6"/>
        <v>0</v>
      </c>
      <c r="AY152">
        <f t="shared" si="6"/>
        <v>0</v>
      </c>
      <c r="AZ152">
        <f t="shared" si="6"/>
        <v>0</v>
      </c>
      <c r="BA152">
        <f t="shared" si="6"/>
        <v>0</v>
      </c>
      <c r="BB152">
        <f t="shared" si="6"/>
        <v>0</v>
      </c>
      <c r="BC152">
        <f t="shared" si="6"/>
        <v>0</v>
      </c>
      <c r="BD152">
        <f t="shared" si="6"/>
        <v>0</v>
      </c>
      <c r="BE152" t="str">
        <f t="shared" si="6"/>
        <v>Fecha de operación
(DD/MM/AA)</v>
      </c>
      <c r="BF152" t="str">
        <f t="shared" si="6"/>
        <v>Valores</v>
      </c>
      <c r="BG152">
        <f t="shared" si="6"/>
        <v>0</v>
      </c>
      <c r="BH152">
        <f t="shared" si="6"/>
        <v>0</v>
      </c>
      <c r="BI152">
        <f t="shared" si="6"/>
        <v>0</v>
      </c>
      <c r="BJ152">
        <f t="shared" si="6"/>
        <v>0</v>
      </c>
      <c r="BK152">
        <f t="shared" si="6"/>
        <v>0</v>
      </c>
      <c r="BL152">
        <f t="shared" si="6"/>
        <v>0</v>
      </c>
      <c r="BM152">
        <f t="shared" si="6"/>
        <v>0</v>
      </c>
      <c r="BN152">
        <f t="shared" si="6"/>
        <v>0</v>
      </c>
      <c r="BO152">
        <f t="shared" ref="BO152:CT152" si="7">BO3</f>
        <v>0</v>
      </c>
      <c r="BP152">
        <f t="shared" si="7"/>
        <v>0</v>
      </c>
      <c r="BQ152">
        <f t="shared" si="7"/>
        <v>0</v>
      </c>
      <c r="BR152">
        <f t="shared" si="7"/>
        <v>0</v>
      </c>
      <c r="BS152">
        <f t="shared" si="7"/>
        <v>0</v>
      </c>
      <c r="BT152">
        <f t="shared" si="7"/>
        <v>0</v>
      </c>
      <c r="BU152">
        <f t="shared" si="7"/>
        <v>0</v>
      </c>
      <c r="BV152">
        <f t="shared" si="7"/>
        <v>0</v>
      </c>
      <c r="BW152">
        <f t="shared" si="7"/>
        <v>0</v>
      </c>
      <c r="BX152">
        <f t="shared" si="7"/>
        <v>0</v>
      </c>
      <c r="BY152">
        <f t="shared" si="7"/>
        <v>0</v>
      </c>
      <c r="BZ152">
        <f t="shared" si="7"/>
        <v>0</v>
      </c>
      <c r="CA152">
        <f t="shared" si="7"/>
        <v>0</v>
      </c>
      <c r="CB152">
        <f t="shared" si="7"/>
        <v>0</v>
      </c>
      <c r="CC152">
        <f t="shared" si="7"/>
        <v>0</v>
      </c>
      <c r="CD152">
        <f t="shared" si="7"/>
        <v>0</v>
      </c>
      <c r="CE152">
        <f t="shared" si="7"/>
        <v>0</v>
      </c>
      <c r="CF152" t="str">
        <f t="shared" si="7"/>
        <v>Fecha de operación
(DD/MM/AA)</v>
      </c>
      <c r="CG152" t="str">
        <f t="shared" si="7"/>
        <v>Valores</v>
      </c>
      <c r="CH152">
        <f t="shared" si="7"/>
        <v>0</v>
      </c>
      <c r="CI152">
        <f t="shared" si="7"/>
        <v>0</v>
      </c>
      <c r="CJ152">
        <f t="shared" si="7"/>
        <v>0</v>
      </c>
      <c r="CK152">
        <f t="shared" si="7"/>
        <v>0</v>
      </c>
      <c r="CL152">
        <f t="shared" si="7"/>
        <v>0</v>
      </c>
      <c r="CM152">
        <f t="shared" si="7"/>
        <v>0</v>
      </c>
      <c r="CN152">
        <f t="shared" si="7"/>
        <v>0</v>
      </c>
      <c r="CO152">
        <f t="shared" si="7"/>
        <v>0</v>
      </c>
      <c r="CP152">
        <f t="shared" si="7"/>
        <v>0</v>
      </c>
      <c r="CQ152">
        <f t="shared" si="7"/>
        <v>0</v>
      </c>
      <c r="CR152">
        <f t="shared" si="7"/>
        <v>0</v>
      </c>
      <c r="CS152">
        <f t="shared" si="7"/>
        <v>0</v>
      </c>
      <c r="CT152">
        <f t="shared" si="7"/>
        <v>0</v>
      </c>
      <c r="CU152">
        <f t="shared" ref="CU152:DH152" si="8">CU3</f>
        <v>0</v>
      </c>
      <c r="CV152">
        <f t="shared" si="8"/>
        <v>0</v>
      </c>
      <c r="CW152">
        <f t="shared" si="8"/>
        <v>0</v>
      </c>
      <c r="CX152">
        <f t="shared" si="8"/>
        <v>0</v>
      </c>
      <c r="CY152">
        <f t="shared" si="8"/>
        <v>0</v>
      </c>
      <c r="CZ152">
        <f t="shared" si="8"/>
        <v>0</v>
      </c>
      <c r="DA152">
        <f t="shared" si="8"/>
        <v>0</v>
      </c>
      <c r="DB152">
        <f t="shared" si="8"/>
        <v>0</v>
      </c>
      <c r="DC152">
        <f t="shared" si="8"/>
        <v>0</v>
      </c>
      <c r="DD152">
        <f t="shared" si="8"/>
        <v>0</v>
      </c>
      <c r="DE152" t="str">
        <f t="shared" si="8"/>
        <v>Entidad</v>
      </c>
      <c r="DF152" t="str">
        <f t="shared" si="8"/>
        <v>Descripción</v>
      </c>
      <c r="DG152" t="str">
        <f t="shared" si="8"/>
        <v>Suma de Total</v>
      </c>
      <c r="DH152" t="str">
        <f t="shared" ca="1" si="8"/>
        <v>ene</v>
      </c>
    </row>
    <row r="153" spans="1:115">
      <c r="A153">
        <f t="shared" si="0"/>
        <v>0</v>
      </c>
      <c r="B153">
        <f t="shared" si="0"/>
        <v>0</v>
      </c>
      <c r="C153" t="str">
        <f t="shared" ref="C153:AH153" si="9">C4</f>
        <v>ene</v>
      </c>
      <c r="D153">
        <f t="shared" si="9"/>
        <v>0</v>
      </c>
      <c r="E153" t="str">
        <f t="shared" si="9"/>
        <v>feb</v>
      </c>
      <c r="F153">
        <f t="shared" si="9"/>
        <v>0</v>
      </c>
      <c r="G153" t="str">
        <f t="shared" si="9"/>
        <v>mar</v>
      </c>
      <c r="H153">
        <f t="shared" si="9"/>
        <v>0</v>
      </c>
      <c r="I153" t="str">
        <f t="shared" si="9"/>
        <v>abr</v>
      </c>
      <c r="J153">
        <f t="shared" si="9"/>
        <v>0</v>
      </c>
      <c r="K153" t="str">
        <f t="shared" si="9"/>
        <v>may</v>
      </c>
      <c r="L153">
        <f t="shared" si="9"/>
        <v>0</v>
      </c>
      <c r="M153" t="str">
        <f t="shared" si="9"/>
        <v>jun</v>
      </c>
      <c r="N153">
        <f t="shared" si="9"/>
        <v>0</v>
      </c>
      <c r="O153" t="str">
        <f t="shared" si="9"/>
        <v>jul</v>
      </c>
      <c r="P153">
        <f t="shared" si="9"/>
        <v>0</v>
      </c>
      <c r="Q153" t="str">
        <f t="shared" si="9"/>
        <v>ago</v>
      </c>
      <c r="R153">
        <f t="shared" si="9"/>
        <v>0</v>
      </c>
      <c r="S153" t="str">
        <f t="shared" si="9"/>
        <v>sep</v>
      </c>
      <c r="T153">
        <f t="shared" si="9"/>
        <v>0</v>
      </c>
      <c r="U153" t="str">
        <f t="shared" si="9"/>
        <v>oct</v>
      </c>
      <c r="V153">
        <f t="shared" si="9"/>
        <v>0</v>
      </c>
      <c r="W153" t="str">
        <f t="shared" si="9"/>
        <v>nov</v>
      </c>
      <c r="X153">
        <f t="shared" si="9"/>
        <v>0</v>
      </c>
      <c r="Y153">
        <f t="shared" si="9"/>
        <v>0</v>
      </c>
      <c r="Z153">
        <f t="shared" si="9"/>
        <v>0</v>
      </c>
      <c r="AA153">
        <f t="shared" si="9"/>
        <v>0</v>
      </c>
      <c r="AB153">
        <f t="shared" si="9"/>
        <v>0</v>
      </c>
      <c r="AC153">
        <f t="shared" si="9"/>
        <v>0</v>
      </c>
      <c r="AD153" t="str">
        <f t="shared" si="9"/>
        <v>ene</v>
      </c>
      <c r="AE153">
        <f t="shared" si="9"/>
        <v>0</v>
      </c>
      <c r="AF153" t="str">
        <f t="shared" si="9"/>
        <v>feb</v>
      </c>
      <c r="AG153">
        <f t="shared" si="9"/>
        <v>0</v>
      </c>
      <c r="AH153" t="str">
        <f t="shared" si="9"/>
        <v>mar</v>
      </c>
      <c r="AI153">
        <f t="shared" ref="AI153:BN153" si="10">AI4</f>
        <v>0</v>
      </c>
      <c r="AJ153" t="str">
        <f t="shared" si="10"/>
        <v>abr</v>
      </c>
      <c r="AK153">
        <f t="shared" si="10"/>
        <v>0</v>
      </c>
      <c r="AL153" t="str">
        <f t="shared" si="10"/>
        <v>may</v>
      </c>
      <c r="AM153">
        <f t="shared" si="10"/>
        <v>0</v>
      </c>
      <c r="AN153" t="str">
        <f t="shared" si="10"/>
        <v>jun</v>
      </c>
      <c r="AO153">
        <f t="shared" si="10"/>
        <v>0</v>
      </c>
      <c r="AP153" t="str">
        <f t="shared" si="10"/>
        <v>jul</v>
      </c>
      <c r="AQ153">
        <f t="shared" si="10"/>
        <v>0</v>
      </c>
      <c r="AR153" t="str">
        <f t="shared" si="10"/>
        <v>ago</v>
      </c>
      <c r="AS153">
        <f t="shared" si="10"/>
        <v>0</v>
      </c>
      <c r="AT153" t="str">
        <f t="shared" si="10"/>
        <v>sep</v>
      </c>
      <c r="AU153">
        <f t="shared" si="10"/>
        <v>0</v>
      </c>
      <c r="AV153" t="str">
        <f t="shared" si="10"/>
        <v>oct</v>
      </c>
      <c r="AW153">
        <f t="shared" si="10"/>
        <v>0</v>
      </c>
      <c r="AX153" t="str">
        <f t="shared" si="10"/>
        <v>nov</v>
      </c>
      <c r="AY153">
        <f t="shared" si="10"/>
        <v>0</v>
      </c>
      <c r="AZ153">
        <f t="shared" si="10"/>
        <v>0</v>
      </c>
      <c r="BA153">
        <f t="shared" si="10"/>
        <v>0</v>
      </c>
      <c r="BB153">
        <f t="shared" si="10"/>
        <v>0</v>
      </c>
      <c r="BC153">
        <f t="shared" si="10"/>
        <v>0</v>
      </c>
      <c r="BD153">
        <f t="shared" si="10"/>
        <v>0</v>
      </c>
      <c r="BE153" t="str">
        <f t="shared" si="10"/>
        <v>ene</v>
      </c>
      <c r="BF153">
        <f t="shared" si="10"/>
        <v>0</v>
      </c>
      <c r="BG153" t="str">
        <f t="shared" si="10"/>
        <v>feb</v>
      </c>
      <c r="BH153">
        <f t="shared" si="10"/>
        <v>0</v>
      </c>
      <c r="BI153" t="str">
        <f t="shared" si="10"/>
        <v>mar</v>
      </c>
      <c r="BJ153">
        <f t="shared" si="10"/>
        <v>0</v>
      </c>
      <c r="BK153" t="str">
        <f t="shared" si="10"/>
        <v>abr</v>
      </c>
      <c r="BL153">
        <f t="shared" si="10"/>
        <v>0</v>
      </c>
      <c r="BM153" t="str">
        <f t="shared" si="10"/>
        <v>may</v>
      </c>
      <c r="BN153">
        <f t="shared" si="10"/>
        <v>0</v>
      </c>
      <c r="BO153" t="str">
        <f t="shared" ref="BO153:CT153" si="11">BO4</f>
        <v>jun</v>
      </c>
      <c r="BP153">
        <f t="shared" si="11"/>
        <v>0</v>
      </c>
      <c r="BQ153" t="str">
        <f t="shared" si="11"/>
        <v>jul</v>
      </c>
      <c r="BR153">
        <f t="shared" si="11"/>
        <v>0</v>
      </c>
      <c r="BS153" t="str">
        <f t="shared" si="11"/>
        <v>ago</v>
      </c>
      <c r="BT153">
        <f t="shared" si="11"/>
        <v>0</v>
      </c>
      <c r="BU153" t="str">
        <f t="shared" si="11"/>
        <v>sep</v>
      </c>
      <c r="BV153">
        <f t="shared" si="11"/>
        <v>0</v>
      </c>
      <c r="BW153" t="str">
        <f t="shared" si="11"/>
        <v>oct</v>
      </c>
      <c r="BX153">
        <f t="shared" si="11"/>
        <v>0</v>
      </c>
      <c r="BY153" t="str">
        <f t="shared" si="11"/>
        <v>nov</v>
      </c>
      <c r="BZ153">
        <f t="shared" si="11"/>
        <v>0</v>
      </c>
      <c r="CA153">
        <f t="shared" si="11"/>
        <v>0</v>
      </c>
      <c r="CB153">
        <f t="shared" si="11"/>
        <v>0</v>
      </c>
      <c r="CC153">
        <f t="shared" si="11"/>
        <v>0</v>
      </c>
      <c r="CD153">
        <f t="shared" si="11"/>
        <v>0</v>
      </c>
      <c r="CE153">
        <f t="shared" si="11"/>
        <v>0</v>
      </c>
      <c r="CF153" t="str">
        <f t="shared" si="11"/>
        <v>feb</v>
      </c>
      <c r="CG153">
        <f t="shared" si="11"/>
        <v>0</v>
      </c>
      <c r="CH153" t="str">
        <f t="shared" si="11"/>
        <v>mar</v>
      </c>
      <c r="CI153">
        <f t="shared" si="11"/>
        <v>0</v>
      </c>
      <c r="CJ153" t="str">
        <f t="shared" si="11"/>
        <v>abr</v>
      </c>
      <c r="CK153">
        <f t="shared" si="11"/>
        <v>0</v>
      </c>
      <c r="CL153" t="str">
        <f t="shared" si="11"/>
        <v>jun</v>
      </c>
      <c r="CM153">
        <f t="shared" si="11"/>
        <v>0</v>
      </c>
      <c r="CN153" t="str">
        <f t="shared" si="11"/>
        <v>jul</v>
      </c>
      <c r="CO153">
        <f t="shared" si="11"/>
        <v>0</v>
      </c>
      <c r="CP153" t="str">
        <f t="shared" si="11"/>
        <v>ago</v>
      </c>
      <c r="CQ153">
        <f t="shared" si="11"/>
        <v>0</v>
      </c>
      <c r="CR153" t="str">
        <f t="shared" si="11"/>
        <v>sep</v>
      </c>
      <c r="CS153">
        <f t="shared" si="11"/>
        <v>0</v>
      </c>
      <c r="CT153" t="str">
        <f t="shared" si="11"/>
        <v>oct</v>
      </c>
      <c r="CU153">
        <f t="shared" ref="CU153:DH153" si="12">CU4</f>
        <v>0</v>
      </c>
      <c r="CV153" t="str">
        <f t="shared" si="12"/>
        <v>nov</v>
      </c>
      <c r="CW153">
        <f t="shared" si="12"/>
        <v>0</v>
      </c>
      <c r="CX153">
        <f t="shared" si="12"/>
        <v>0</v>
      </c>
      <c r="CY153">
        <f t="shared" si="12"/>
        <v>0</v>
      </c>
      <c r="CZ153">
        <f t="shared" si="12"/>
        <v>0</v>
      </c>
      <c r="DA153">
        <f t="shared" si="12"/>
        <v>0</v>
      </c>
      <c r="DB153">
        <f t="shared" si="12"/>
        <v>0</v>
      </c>
      <c r="DC153">
        <f t="shared" si="12"/>
        <v>0</v>
      </c>
      <c r="DD153">
        <f t="shared" si="12"/>
        <v>0</v>
      </c>
      <c r="DE153">
        <f t="shared" si="12"/>
        <v>46</v>
      </c>
      <c r="DF153" t="str">
        <f t="shared" si="12"/>
        <v>Ministerio de Salud y Deportes</v>
      </c>
      <c r="DG153">
        <f t="shared" si="12"/>
        <v>25391108.93999999</v>
      </c>
      <c r="DH153">
        <f t="shared" si="12"/>
        <v>0</v>
      </c>
    </row>
    <row r="154" spans="1:115">
      <c r="A154" t="str">
        <f t="shared" si="0"/>
        <v>Entidad</v>
      </c>
      <c r="B154" t="str">
        <f t="shared" si="0"/>
        <v>Descripción</v>
      </c>
      <c r="C154" t="str">
        <f t="shared" ref="C154:AH154" si="13">C5&amp;C151</f>
        <v>Suma de DébitosEneroDébitos</v>
      </c>
      <c r="D154" t="str">
        <f t="shared" si="13"/>
        <v>Suma de CréditosEneroCréditos</v>
      </c>
      <c r="E154" t="str">
        <f t="shared" si="13"/>
        <v>Suma de DébitosFebreroDébitos</v>
      </c>
      <c r="F154" t="str">
        <f t="shared" si="13"/>
        <v>Suma de CréditosFebreroCréditos</v>
      </c>
      <c r="G154" t="str">
        <f t="shared" si="13"/>
        <v>Suma de DébitosMarzoDébitos</v>
      </c>
      <c r="H154" t="str">
        <f t="shared" si="13"/>
        <v>Suma de CréditosMarzoCréditos</v>
      </c>
      <c r="I154" t="str">
        <f t="shared" si="13"/>
        <v>Suma de DébitosAbrilDébitos</v>
      </c>
      <c r="J154" t="str">
        <f t="shared" si="13"/>
        <v>Suma de CréditosAbrilCréditos</v>
      </c>
      <c r="K154" t="str">
        <f t="shared" si="13"/>
        <v>Suma de DébitosMayoDébitos</v>
      </c>
      <c r="L154" t="str">
        <f t="shared" si="13"/>
        <v>Suma de CréditosMayoCréditos</v>
      </c>
      <c r="M154" t="str">
        <f t="shared" si="13"/>
        <v>Suma de DébitosJunioDébitos</v>
      </c>
      <c r="N154" t="str">
        <f t="shared" si="13"/>
        <v>Suma de CréditosJunioCréditos</v>
      </c>
      <c r="O154" t="str">
        <f t="shared" si="13"/>
        <v>Suma de DébitosJulioDébitos</v>
      </c>
      <c r="P154" t="str">
        <f t="shared" si="13"/>
        <v>Suma de CréditosJulioCréditos</v>
      </c>
      <c r="Q154" t="str">
        <f t="shared" si="13"/>
        <v>Suma de DébitosAgostoDébitos</v>
      </c>
      <c r="R154" t="str">
        <f t="shared" si="13"/>
        <v>Suma de CréditosAgostoCréditos</v>
      </c>
      <c r="S154" t="str">
        <f t="shared" si="13"/>
        <v>Suma de DébitosSeptiembreDébitos</v>
      </c>
      <c r="T154" t="str">
        <f t="shared" si="13"/>
        <v>Suma de CréditosSeptiembreCréditos</v>
      </c>
      <c r="U154" t="str">
        <f t="shared" si="13"/>
        <v>Suma de DébitosOctubreDébitos</v>
      </c>
      <c r="V154" t="str">
        <f t="shared" si="13"/>
        <v>Suma de CréditosOctubreCréditos</v>
      </c>
      <c r="W154" t="str">
        <f t="shared" si="13"/>
        <v>Suma de DébitosNoviembreDébitos</v>
      </c>
      <c r="X154" t="str">
        <f t="shared" si="13"/>
        <v>Suma de CréditosNoviembreCréditos</v>
      </c>
      <c r="Y154" t="str">
        <f t="shared" si="13"/>
        <v>Aún no hay mesDébitos</v>
      </c>
      <c r="Z154" t="str">
        <f t="shared" si="13"/>
        <v>Aún no hay mesCréditos</v>
      </c>
      <c r="AA154" t="str">
        <f t="shared" si="13"/>
        <v/>
      </c>
      <c r="AB154" t="str">
        <f t="shared" si="13"/>
        <v>Entidad</v>
      </c>
      <c r="AC154" t="str">
        <f t="shared" si="13"/>
        <v>Descripción</v>
      </c>
      <c r="AD154" t="str">
        <f t="shared" si="13"/>
        <v>Suma de Débitos
(Bs)EneroDébitos</v>
      </c>
      <c r="AE154" t="str">
        <f t="shared" si="13"/>
        <v>Suma de Créditos
(Bs)EneroCréditos</v>
      </c>
      <c r="AF154" t="str">
        <f t="shared" si="13"/>
        <v>Suma de Débitos
(Bs)FebreroDébitos</v>
      </c>
      <c r="AG154" t="str">
        <f t="shared" si="13"/>
        <v>Suma de Créditos
(Bs)FebreroCréditos</v>
      </c>
      <c r="AH154" t="str">
        <f t="shared" si="13"/>
        <v>Suma de Débitos
(Bs)MarzoDébitos</v>
      </c>
      <c r="AI154" t="str">
        <f t="shared" ref="AI154:BN154" si="14">AI5&amp;AI151</f>
        <v>Suma de Créditos
(Bs)MarzoCréditos</v>
      </c>
      <c r="AJ154" t="str">
        <f t="shared" si="14"/>
        <v>Suma de Débitos
(Bs)AbrilDébitos</v>
      </c>
      <c r="AK154" t="str">
        <f t="shared" si="14"/>
        <v>Suma de Créditos
(Bs)AbrilCréditos</v>
      </c>
      <c r="AL154" t="str">
        <f t="shared" si="14"/>
        <v>Suma de Débitos
(Bs)MayoDébitos</v>
      </c>
      <c r="AM154" t="str">
        <f t="shared" si="14"/>
        <v>Suma de Créditos
(Bs)MayoCréditos</v>
      </c>
      <c r="AN154" t="str">
        <f t="shared" si="14"/>
        <v>Suma de Débitos
(Bs)JunioDébitos</v>
      </c>
      <c r="AO154" t="str">
        <f t="shared" si="14"/>
        <v>Suma de Créditos
(Bs)JunioCréditos</v>
      </c>
      <c r="AP154" t="str">
        <f t="shared" si="14"/>
        <v>Suma de Débitos
(Bs)JulioDébitos</v>
      </c>
      <c r="AQ154" t="str">
        <f t="shared" si="14"/>
        <v>Suma de Créditos
(Bs)JulioCréditos</v>
      </c>
      <c r="AR154" t="str">
        <f t="shared" si="14"/>
        <v>Suma de Débitos
(Bs)AgostoDébitos</v>
      </c>
      <c r="AS154" t="str">
        <f t="shared" si="14"/>
        <v>Suma de Créditos
(Bs)AgostoCréditos</v>
      </c>
      <c r="AT154" t="str">
        <f t="shared" si="14"/>
        <v>Suma de Débitos
(Bs)SeptiembreDébitos</v>
      </c>
      <c r="AU154" t="str">
        <f t="shared" si="14"/>
        <v>Suma de Créditos
(Bs)SeptiembreCréditos</v>
      </c>
      <c r="AV154" t="str">
        <f t="shared" si="14"/>
        <v>Suma de Débitos
(Bs)OctubreDébitos</v>
      </c>
      <c r="AW154" t="str">
        <f t="shared" si="14"/>
        <v>Suma de Créditos
(Bs)OctubreCréditos</v>
      </c>
      <c r="AX154" t="str">
        <f t="shared" si="14"/>
        <v>Suma de Débitos
(Bs)NoviembreDébitos</v>
      </c>
      <c r="AY154" t="str">
        <f t="shared" si="14"/>
        <v>Suma de Créditos
(Bs)NoviembreCréditos</v>
      </c>
      <c r="AZ154" t="str">
        <f t="shared" si="14"/>
        <v>Aún no hay mesDébitos</v>
      </c>
      <c r="BA154" t="str">
        <f t="shared" si="14"/>
        <v>Aún no hay mesCréditos</v>
      </c>
      <c r="BB154" t="str">
        <f t="shared" si="14"/>
        <v/>
      </c>
      <c r="BC154" t="str">
        <f t="shared" si="14"/>
        <v>Entidad</v>
      </c>
      <c r="BD154" t="str">
        <f t="shared" si="14"/>
        <v>Descripción</v>
      </c>
      <c r="BE154" t="str">
        <f t="shared" si="14"/>
        <v>Suma de DébitosEneroDébitos</v>
      </c>
      <c r="BF154" t="str">
        <f t="shared" si="14"/>
        <v>Suma de CréditosEneroCréditos</v>
      </c>
      <c r="BG154" t="str">
        <f t="shared" si="14"/>
        <v>Suma de DébitosFebreroDébitos</v>
      </c>
      <c r="BH154" t="str">
        <f t="shared" si="14"/>
        <v>Suma de CréditosFebreroCréditos</v>
      </c>
      <c r="BI154" t="str">
        <f t="shared" si="14"/>
        <v>Suma de DébitosMarzoDébitos</v>
      </c>
      <c r="BJ154" t="str">
        <f t="shared" si="14"/>
        <v>Suma de CréditosMarzoCréditos</v>
      </c>
      <c r="BK154" t="str">
        <f t="shared" si="14"/>
        <v>Suma de DébitosAbrilDébitos</v>
      </c>
      <c r="BL154" t="str">
        <f t="shared" si="14"/>
        <v>Suma de CréditosAbrilCréditos</v>
      </c>
      <c r="BM154" t="str">
        <f t="shared" si="14"/>
        <v>Suma de DébitosMayoDébitos</v>
      </c>
      <c r="BN154" t="str">
        <f t="shared" si="14"/>
        <v>Suma de CréditosMayoCréditos</v>
      </c>
      <c r="BO154" t="str">
        <f t="shared" ref="BO154:CT154" si="15">BO5&amp;BO151</f>
        <v>Suma de DébitosJunioDébitos</v>
      </c>
      <c r="BP154" t="str">
        <f t="shared" si="15"/>
        <v>Suma de CréditosJunioCréditos</v>
      </c>
      <c r="BQ154" t="str">
        <f t="shared" si="15"/>
        <v>Suma de DébitosJulioDébitos</v>
      </c>
      <c r="BR154" t="str">
        <f t="shared" si="15"/>
        <v>Suma de CréditosJulioCréditos</v>
      </c>
      <c r="BS154" t="str">
        <f t="shared" si="15"/>
        <v>Suma de DébitosAgostoDébitos</v>
      </c>
      <c r="BT154" t="str">
        <f t="shared" si="15"/>
        <v>Suma de CréditosAgostoCréditos</v>
      </c>
      <c r="BU154" t="str">
        <f t="shared" si="15"/>
        <v>Suma de DébitosSeptiembreDébitos</v>
      </c>
      <c r="BV154" t="str">
        <f t="shared" si="15"/>
        <v>Suma de CréditosSeptiembreCréditos</v>
      </c>
      <c r="BW154" t="str">
        <f t="shared" si="15"/>
        <v>Suma de DébitosOctubreDébitos</v>
      </c>
      <c r="BX154" t="str">
        <f t="shared" si="15"/>
        <v>Suma de CréditosOctubreCréditos</v>
      </c>
      <c r="BY154" t="str">
        <f t="shared" si="15"/>
        <v>Suma de DébitosNoviembreDébitos</v>
      </c>
      <c r="BZ154" t="str">
        <f t="shared" si="15"/>
        <v>Suma de CréditosNoviembreCréditos</v>
      </c>
      <c r="CA154" t="str">
        <f t="shared" si="15"/>
        <v>Aún no hay mesDébitos</v>
      </c>
      <c r="CB154" t="str">
        <f t="shared" si="15"/>
        <v>Aún no hay mesCréditos</v>
      </c>
      <c r="CC154" t="str">
        <f t="shared" si="15"/>
        <v/>
      </c>
      <c r="CD154" t="str">
        <f t="shared" si="15"/>
        <v>Entidad</v>
      </c>
      <c r="CE154" t="str">
        <f t="shared" si="15"/>
        <v>Descripción</v>
      </c>
      <c r="CF154" t="str">
        <f t="shared" si="15"/>
        <v>Suma de Débitos
(Bs)FebreroDébitos</v>
      </c>
      <c r="CG154" t="str">
        <f t="shared" si="15"/>
        <v>Suma de Créditos
(Bs)FebreroCréditos</v>
      </c>
      <c r="CH154" t="str">
        <f t="shared" si="15"/>
        <v>Suma de Débitos
(Bs)MarzoDébitos</v>
      </c>
      <c r="CI154" t="str">
        <f t="shared" si="15"/>
        <v>Suma de Créditos
(Bs)MarzoCréditos</v>
      </c>
      <c r="CJ154" t="str">
        <f t="shared" si="15"/>
        <v>Suma de Débitos
(Bs)AbrilDébitos</v>
      </c>
      <c r="CK154" t="str">
        <f t="shared" si="15"/>
        <v>Suma de Créditos
(Bs)AbrilCréditos</v>
      </c>
      <c r="CL154" t="str">
        <f t="shared" si="15"/>
        <v>Suma de Débitos
(Bs)JunioDébitos</v>
      </c>
      <c r="CM154" t="str">
        <f t="shared" si="15"/>
        <v>Suma de Créditos
(Bs)JunioCréditos</v>
      </c>
      <c r="CN154" t="str">
        <f t="shared" si="15"/>
        <v>Suma de Débitos
(Bs)JulioDébitos</v>
      </c>
      <c r="CO154" t="str">
        <f t="shared" si="15"/>
        <v>Suma de Créditos
(Bs)JulioCréditos</v>
      </c>
      <c r="CP154" t="str">
        <f t="shared" si="15"/>
        <v>Suma de Débitos
(Bs)AgostoDébitos</v>
      </c>
      <c r="CQ154" t="str">
        <f t="shared" si="15"/>
        <v>Suma de Créditos
(Bs)AgostoCréditos</v>
      </c>
      <c r="CR154" t="str">
        <f t="shared" si="15"/>
        <v>Suma de Débitos
(Bs)SeptiembreDébitos</v>
      </c>
      <c r="CS154" t="str">
        <f t="shared" si="15"/>
        <v>Suma de Créditos
(Bs)SeptiembreCréditos</v>
      </c>
      <c r="CT154" t="str">
        <f t="shared" si="15"/>
        <v>Suma de Débitos
(Bs)OctubreDébitos</v>
      </c>
      <c r="CU154" t="str">
        <f t="shared" ref="CU154:DC154" si="16">CU5&amp;CU151</f>
        <v>Suma de Créditos
(Bs)OctubreCréditos</v>
      </c>
      <c r="CV154" t="str">
        <f t="shared" si="16"/>
        <v>Suma de Débitos
(Bs)NoviembreDébitos</v>
      </c>
      <c r="CW154" t="str">
        <f t="shared" si="16"/>
        <v>Suma de Créditos
(Bs)NoviembreCréditos</v>
      </c>
      <c r="CX154" t="str">
        <f t="shared" si="16"/>
        <v>Aún no hay mesDébitos</v>
      </c>
      <c r="CY154" t="str">
        <f t="shared" si="16"/>
        <v>Aún no hay mesCréditos</v>
      </c>
      <c r="CZ154" t="str">
        <f t="shared" si="16"/>
        <v>Aún no hay mesDébitos</v>
      </c>
      <c r="DA154" t="str">
        <f t="shared" si="16"/>
        <v>Aún no hay mesCréditos</v>
      </c>
      <c r="DB154" t="str">
        <f t="shared" si="16"/>
        <v>Aún no hay mesDébitos</v>
      </c>
      <c r="DC154" t="str">
        <f t="shared" si="16"/>
        <v>Aún no hay mesCréditos</v>
      </c>
      <c r="DD154">
        <f t="shared" ref="DD154:DH163" si="17">DD5</f>
        <v>0</v>
      </c>
      <c r="DE154">
        <f t="shared" si="17"/>
        <v>109</v>
      </c>
      <c r="DF154" t="str">
        <f t="shared" si="17"/>
        <v>Conservatorio Plurinacional de Musica</v>
      </c>
      <c r="DG154">
        <f t="shared" si="17"/>
        <v>532091.01</v>
      </c>
      <c r="DH154">
        <f t="shared" si="17"/>
        <v>0</v>
      </c>
    </row>
    <row r="155" spans="1:115">
      <c r="A155">
        <f t="shared" si="0"/>
        <v>10</v>
      </c>
      <c r="B155" t="str">
        <f t="shared" si="0"/>
        <v>Ministerio de Relaciones Exteriores</v>
      </c>
      <c r="C155">
        <f t="shared" ref="C155:AH155" si="18">C6</f>
        <v>0</v>
      </c>
      <c r="D155">
        <f t="shared" si="18"/>
        <v>0</v>
      </c>
      <c r="E155">
        <f t="shared" si="18"/>
        <v>0</v>
      </c>
      <c r="F155">
        <f t="shared" si="18"/>
        <v>0</v>
      </c>
      <c r="G155">
        <f t="shared" si="18"/>
        <v>0</v>
      </c>
      <c r="H155">
        <f t="shared" si="18"/>
        <v>0</v>
      </c>
      <c r="I155">
        <f t="shared" si="18"/>
        <v>0</v>
      </c>
      <c r="J155">
        <f t="shared" si="18"/>
        <v>9</v>
      </c>
      <c r="K155">
        <f t="shared" si="18"/>
        <v>0</v>
      </c>
      <c r="L155">
        <f t="shared" si="18"/>
        <v>0</v>
      </c>
      <c r="M155">
        <f t="shared" si="18"/>
        <v>0</v>
      </c>
      <c r="N155">
        <f t="shared" si="18"/>
        <v>0</v>
      </c>
      <c r="O155">
        <f t="shared" si="18"/>
        <v>0</v>
      </c>
      <c r="P155">
        <f t="shared" si="18"/>
        <v>0</v>
      </c>
      <c r="Q155">
        <f t="shared" si="18"/>
        <v>0</v>
      </c>
      <c r="R155">
        <f t="shared" si="18"/>
        <v>0</v>
      </c>
      <c r="S155">
        <f t="shared" si="18"/>
        <v>0</v>
      </c>
      <c r="T155">
        <f t="shared" si="18"/>
        <v>139.22</v>
      </c>
      <c r="U155">
        <f t="shared" si="18"/>
        <v>3780</v>
      </c>
      <c r="V155">
        <f t="shared" si="18"/>
        <v>150</v>
      </c>
      <c r="W155">
        <f t="shared" si="18"/>
        <v>1020</v>
      </c>
      <c r="X155">
        <f t="shared" si="18"/>
        <v>2045938.05</v>
      </c>
      <c r="Y155">
        <f t="shared" si="18"/>
        <v>0</v>
      </c>
      <c r="Z155">
        <f t="shared" si="18"/>
        <v>0</v>
      </c>
      <c r="AA155">
        <f t="shared" si="18"/>
        <v>0</v>
      </c>
      <c r="AB155" t="str">
        <f t="shared" si="18"/>
        <v>99 - 02</v>
      </c>
      <c r="AC155" t="str">
        <f t="shared" si="18"/>
        <v>Dirección General de Programación y Operaciones del Tesoro</v>
      </c>
      <c r="AD155">
        <f t="shared" si="18"/>
        <v>0.11999999999999998</v>
      </c>
      <c r="AE155">
        <f t="shared" si="18"/>
        <v>0.08</v>
      </c>
      <c r="AF155">
        <f t="shared" si="18"/>
        <v>0.09</v>
      </c>
      <c r="AG155">
        <f t="shared" si="18"/>
        <v>9.0000000000000011E-2</v>
      </c>
      <c r="AH155">
        <f t="shared" si="18"/>
        <v>0.08</v>
      </c>
      <c r="AI155">
        <f t="shared" ref="AI155:BN155" si="19">AI6</f>
        <v>0.12000000000000001</v>
      </c>
      <c r="AJ155">
        <f t="shared" si="19"/>
        <v>9.0000000000000011E-2</v>
      </c>
      <c r="AK155">
        <f t="shared" si="19"/>
        <v>8425.8200000000015</v>
      </c>
      <c r="AL155">
        <f t="shared" si="19"/>
        <v>0.09</v>
      </c>
      <c r="AM155">
        <f t="shared" si="19"/>
        <v>0.08</v>
      </c>
      <c r="AN155">
        <f t="shared" si="19"/>
        <v>0.09</v>
      </c>
      <c r="AO155">
        <f t="shared" si="19"/>
        <v>0.1</v>
      </c>
      <c r="AP155">
        <f t="shared" si="19"/>
        <v>7.0000000000000007E-2</v>
      </c>
      <c r="AQ155">
        <f t="shared" si="19"/>
        <v>0.08</v>
      </c>
      <c r="AR155">
        <f t="shared" si="19"/>
        <v>6.0000000000000005E-2</v>
      </c>
      <c r="AS155">
        <f t="shared" si="19"/>
        <v>2215365.5999999996</v>
      </c>
      <c r="AT155">
        <f t="shared" si="19"/>
        <v>6.0000000000000005E-2</v>
      </c>
      <c r="AU155">
        <f t="shared" si="19"/>
        <v>0.05</v>
      </c>
      <c r="AV155">
        <f t="shared" si="19"/>
        <v>0.04</v>
      </c>
      <c r="AW155">
        <f t="shared" si="19"/>
        <v>0.16999999999999998</v>
      </c>
      <c r="AX155">
        <f t="shared" si="19"/>
        <v>0.1</v>
      </c>
      <c r="AY155">
        <f t="shared" si="19"/>
        <v>21157.769999999997</v>
      </c>
      <c r="AZ155">
        <f t="shared" si="19"/>
        <v>0</v>
      </c>
      <c r="BA155">
        <f t="shared" si="19"/>
        <v>0</v>
      </c>
      <c r="BB155">
        <f t="shared" si="19"/>
        <v>0</v>
      </c>
      <c r="BC155">
        <f t="shared" si="19"/>
        <v>86</v>
      </c>
      <c r="BD155" t="str">
        <f t="shared" si="19"/>
        <v>Ministerio de Medio Ambiente y Agua</v>
      </c>
      <c r="BE155">
        <f t="shared" si="19"/>
        <v>41575.83</v>
      </c>
      <c r="BF155">
        <f t="shared" si="19"/>
        <v>0</v>
      </c>
      <c r="BG155">
        <f t="shared" si="19"/>
        <v>322249.19</v>
      </c>
      <c r="BH155">
        <f t="shared" si="19"/>
        <v>0</v>
      </c>
      <c r="BI155">
        <f t="shared" si="19"/>
        <v>0</v>
      </c>
      <c r="BJ155">
        <f t="shared" si="19"/>
        <v>98000</v>
      </c>
      <c r="BK155">
        <f t="shared" si="19"/>
        <v>11945.65</v>
      </c>
      <c r="BL155">
        <f t="shared" si="19"/>
        <v>0</v>
      </c>
      <c r="BM155">
        <f t="shared" si="19"/>
        <v>0</v>
      </c>
      <c r="BN155">
        <f t="shared" si="19"/>
        <v>5048448.4700000007</v>
      </c>
      <c r="BO155">
        <f t="shared" ref="BO155:CT155" si="20">BO6</f>
        <v>0</v>
      </c>
      <c r="BP155">
        <f t="shared" si="20"/>
        <v>150000</v>
      </c>
      <c r="BQ155">
        <f t="shared" si="20"/>
        <v>0</v>
      </c>
      <c r="BR155">
        <f t="shared" si="20"/>
        <v>229169.7</v>
      </c>
      <c r="BS155">
        <f t="shared" si="20"/>
        <v>0</v>
      </c>
      <c r="BT155">
        <f t="shared" si="20"/>
        <v>0</v>
      </c>
      <c r="BU155">
        <f t="shared" si="20"/>
        <v>0</v>
      </c>
      <c r="BV155">
        <f t="shared" si="20"/>
        <v>275473.71999999997</v>
      </c>
      <c r="BW155">
        <f t="shared" si="20"/>
        <v>0</v>
      </c>
      <c r="BX155">
        <f t="shared" si="20"/>
        <v>318875.07</v>
      </c>
      <c r="BY155">
        <f t="shared" si="20"/>
        <v>0</v>
      </c>
      <c r="BZ155">
        <f t="shared" si="20"/>
        <v>76305151.519999996</v>
      </c>
      <c r="CA155">
        <f t="shared" si="20"/>
        <v>0</v>
      </c>
      <c r="CB155">
        <f t="shared" si="20"/>
        <v>0</v>
      </c>
      <c r="CC155">
        <f t="shared" si="20"/>
        <v>0</v>
      </c>
      <c r="CD155" t="str">
        <f t="shared" si="20"/>
        <v>99 - 02</v>
      </c>
      <c r="CE155" t="str">
        <f t="shared" si="20"/>
        <v>Dirección General de Programación y Operaciones del Tesoro</v>
      </c>
      <c r="CF155">
        <f t="shared" si="20"/>
        <v>0</v>
      </c>
      <c r="CG155">
        <f t="shared" si="20"/>
        <v>0</v>
      </c>
      <c r="CH155">
        <f t="shared" si="20"/>
        <v>0</v>
      </c>
      <c r="CI155">
        <f t="shared" si="20"/>
        <v>0</v>
      </c>
      <c r="CJ155">
        <f t="shared" si="20"/>
        <v>0</v>
      </c>
      <c r="CK155">
        <f t="shared" si="20"/>
        <v>0</v>
      </c>
      <c r="CL155">
        <f t="shared" si="20"/>
        <v>0</v>
      </c>
      <c r="CM155">
        <f t="shared" si="20"/>
        <v>119235980.66940001</v>
      </c>
      <c r="CN155">
        <f t="shared" si="20"/>
        <v>0</v>
      </c>
      <c r="CO155">
        <f t="shared" si="20"/>
        <v>142744358.19279996</v>
      </c>
      <c r="CP155">
        <f t="shared" si="20"/>
        <v>0</v>
      </c>
      <c r="CQ155">
        <f t="shared" si="20"/>
        <v>166788009.9228</v>
      </c>
      <c r="CR155">
        <f t="shared" si="20"/>
        <v>0</v>
      </c>
      <c r="CS155">
        <f t="shared" si="20"/>
        <v>378157661.27860004</v>
      </c>
      <c r="CT155">
        <f t="shared" si="20"/>
        <v>0</v>
      </c>
      <c r="CU155">
        <f t="shared" ref="CU155:DC155" si="21">CU6</f>
        <v>292304728.41919988</v>
      </c>
      <c r="CV155">
        <f t="shared" si="21"/>
        <v>0</v>
      </c>
      <c r="CW155">
        <f t="shared" si="21"/>
        <v>311981644.8854</v>
      </c>
      <c r="CX155">
        <f t="shared" si="21"/>
        <v>0</v>
      </c>
      <c r="CY155">
        <f t="shared" si="21"/>
        <v>0</v>
      </c>
      <c r="CZ155">
        <f t="shared" si="21"/>
        <v>0</v>
      </c>
      <c r="DA155">
        <f t="shared" si="21"/>
        <v>0</v>
      </c>
      <c r="DB155">
        <f t="shared" si="21"/>
        <v>0</v>
      </c>
      <c r="DC155">
        <f t="shared" si="21"/>
        <v>0</v>
      </c>
      <c r="DD155">
        <f t="shared" si="17"/>
        <v>0</v>
      </c>
      <c r="DE155">
        <f t="shared" si="17"/>
        <v>117</v>
      </c>
      <c r="DF155" t="str">
        <f t="shared" si="17"/>
        <v>Dirección General de Aeronáutica Civil</v>
      </c>
      <c r="DG155">
        <f t="shared" si="17"/>
        <v>3718996.2299999995</v>
      </c>
      <c r="DH155">
        <f t="shared" si="17"/>
        <v>0</v>
      </c>
      <c r="DK155" t="e">
        <f ca="1">+MATCH(DH151,C151:DC151,0)</f>
        <v>#N/A</v>
      </c>
    </row>
    <row r="156" spans="1:115">
      <c r="A156">
        <f t="shared" si="0"/>
        <v>15</v>
      </c>
      <c r="B156" t="str">
        <f t="shared" si="0"/>
        <v>Ministerio de Gobierno</v>
      </c>
      <c r="C156">
        <f t="shared" ref="C156:AH156" si="22">C7</f>
        <v>0</v>
      </c>
      <c r="D156">
        <f t="shared" si="22"/>
        <v>6571.7999999999993</v>
      </c>
      <c r="E156">
        <f t="shared" si="22"/>
        <v>0</v>
      </c>
      <c r="F156">
        <f t="shared" si="22"/>
        <v>3084.92</v>
      </c>
      <c r="G156">
        <f t="shared" si="22"/>
        <v>0</v>
      </c>
      <c r="H156">
        <f t="shared" si="22"/>
        <v>183737.09999999998</v>
      </c>
      <c r="I156">
        <f t="shared" si="22"/>
        <v>0</v>
      </c>
      <c r="J156">
        <f t="shared" si="22"/>
        <v>13661.070000000002</v>
      </c>
      <c r="K156">
        <f t="shared" si="22"/>
        <v>0</v>
      </c>
      <c r="L156">
        <f t="shared" si="22"/>
        <v>2800</v>
      </c>
      <c r="M156">
        <f t="shared" si="22"/>
        <v>0</v>
      </c>
      <c r="N156">
        <f t="shared" si="22"/>
        <v>95013871.900000006</v>
      </c>
      <c r="O156">
        <f t="shared" si="22"/>
        <v>0</v>
      </c>
      <c r="P156">
        <f t="shared" si="22"/>
        <v>3122.98</v>
      </c>
      <c r="Q156">
        <f t="shared" si="22"/>
        <v>0</v>
      </c>
      <c r="R156">
        <f t="shared" si="22"/>
        <v>11242.119999999999</v>
      </c>
      <c r="S156">
        <f t="shared" si="22"/>
        <v>0</v>
      </c>
      <c r="T156">
        <f t="shared" si="22"/>
        <v>12860.1</v>
      </c>
      <c r="U156">
        <f t="shared" si="22"/>
        <v>0</v>
      </c>
      <c r="V156">
        <f t="shared" si="22"/>
        <v>15210.130000000001</v>
      </c>
      <c r="W156">
        <f t="shared" si="22"/>
        <v>0</v>
      </c>
      <c r="X156">
        <f t="shared" si="22"/>
        <v>106238.18</v>
      </c>
      <c r="Y156">
        <f t="shared" si="22"/>
        <v>0</v>
      </c>
      <c r="Z156">
        <f t="shared" si="22"/>
        <v>0</v>
      </c>
      <c r="AA156">
        <f t="shared" si="22"/>
        <v>0</v>
      </c>
      <c r="AB156">
        <f t="shared" si="22"/>
        <v>10</v>
      </c>
      <c r="AC156" t="str">
        <f t="shared" si="22"/>
        <v>Ministerio de Relaciones Exteriores</v>
      </c>
      <c r="AD156">
        <f t="shared" si="22"/>
        <v>0</v>
      </c>
      <c r="AE156">
        <f t="shared" si="22"/>
        <v>0</v>
      </c>
      <c r="AF156">
        <f t="shared" si="22"/>
        <v>0</v>
      </c>
      <c r="AG156">
        <f t="shared" si="22"/>
        <v>0</v>
      </c>
      <c r="AH156">
        <f t="shared" si="22"/>
        <v>0</v>
      </c>
      <c r="AI156">
        <f t="shared" ref="AI156:BN156" si="23">AI7</f>
        <v>0</v>
      </c>
      <c r="AJ156">
        <f t="shared" si="23"/>
        <v>0</v>
      </c>
      <c r="AK156">
        <f t="shared" si="23"/>
        <v>0</v>
      </c>
      <c r="AL156">
        <f t="shared" si="23"/>
        <v>0</v>
      </c>
      <c r="AM156">
        <f t="shared" si="23"/>
        <v>0</v>
      </c>
      <c r="AN156">
        <f t="shared" si="23"/>
        <v>0</v>
      </c>
      <c r="AO156">
        <f t="shared" si="23"/>
        <v>0</v>
      </c>
      <c r="AP156">
        <f t="shared" si="23"/>
        <v>0</v>
      </c>
      <c r="AQ156">
        <f t="shared" si="23"/>
        <v>89635.23</v>
      </c>
      <c r="AR156">
        <f t="shared" si="23"/>
        <v>0</v>
      </c>
      <c r="AS156">
        <f t="shared" si="23"/>
        <v>0</v>
      </c>
      <c r="AT156">
        <f t="shared" si="23"/>
        <v>0</v>
      </c>
      <c r="AU156">
        <f t="shared" si="23"/>
        <v>0</v>
      </c>
      <c r="AV156">
        <f t="shared" si="23"/>
        <v>0</v>
      </c>
      <c r="AW156">
        <f t="shared" si="23"/>
        <v>0</v>
      </c>
      <c r="AX156">
        <f t="shared" si="23"/>
        <v>0</v>
      </c>
      <c r="AY156">
        <f t="shared" si="23"/>
        <v>27623.16</v>
      </c>
      <c r="AZ156">
        <f t="shared" si="23"/>
        <v>0</v>
      </c>
      <c r="BA156">
        <f t="shared" si="23"/>
        <v>0</v>
      </c>
      <c r="BB156">
        <f t="shared" si="23"/>
        <v>0</v>
      </c>
      <c r="BC156">
        <f t="shared" si="23"/>
        <v>291</v>
      </c>
      <c r="BD156" t="str">
        <f t="shared" si="23"/>
        <v>Administradora Boliviana de Carreteras</v>
      </c>
      <c r="BE156">
        <f t="shared" si="23"/>
        <v>0</v>
      </c>
      <c r="BF156">
        <f t="shared" si="23"/>
        <v>0</v>
      </c>
      <c r="BG156">
        <f t="shared" si="23"/>
        <v>6650021.8399999999</v>
      </c>
      <c r="BH156">
        <f t="shared" si="23"/>
        <v>0</v>
      </c>
      <c r="BI156">
        <f t="shared" si="23"/>
        <v>0</v>
      </c>
      <c r="BJ156">
        <f t="shared" si="23"/>
        <v>0</v>
      </c>
      <c r="BK156">
        <f t="shared" si="23"/>
        <v>0</v>
      </c>
      <c r="BL156">
        <f t="shared" si="23"/>
        <v>0</v>
      </c>
      <c r="BM156">
        <f t="shared" si="23"/>
        <v>0</v>
      </c>
      <c r="BN156">
        <f t="shared" si="23"/>
        <v>0</v>
      </c>
      <c r="BO156">
        <f t="shared" ref="BO156:CT156" si="24">BO7</f>
        <v>3621977.73</v>
      </c>
      <c r="BP156">
        <f t="shared" si="24"/>
        <v>0</v>
      </c>
      <c r="BQ156">
        <f t="shared" si="24"/>
        <v>0</v>
      </c>
      <c r="BR156">
        <f t="shared" si="24"/>
        <v>0</v>
      </c>
      <c r="BS156">
        <f t="shared" si="24"/>
        <v>0</v>
      </c>
      <c r="BT156">
        <f t="shared" si="24"/>
        <v>27440000</v>
      </c>
      <c r="BU156">
        <f t="shared" si="24"/>
        <v>0</v>
      </c>
      <c r="BV156">
        <f t="shared" si="24"/>
        <v>210230188</v>
      </c>
      <c r="BW156">
        <f t="shared" si="24"/>
        <v>0</v>
      </c>
      <c r="BX156">
        <f t="shared" si="24"/>
        <v>58074488.920000002</v>
      </c>
      <c r="BY156">
        <f t="shared" si="24"/>
        <v>0</v>
      </c>
      <c r="BZ156">
        <f t="shared" si="24"/>
        <v>27630041.280000001</v>
      </c>
      <c r="CA156">
        <f t="shared" si="24"/>
        <v>0</v>
      </c>
      <c r="CB156">
        <f t="shared" si="24"/>
        <v>0</v>
      </c>
      <c r="CC156">
        <f t="shared" si="24"/>
        <v>0</v>
      </c>
      <c r="CD156">
        <f t="shared" si="24"/>
        <v>291</v>
      </c>
      <c r="CE156" t="str">
        <f t="shared" si="24"/>
        <v>Administradora Boliviana de Carreteras</v>
      </c>
      <c r="CF156">
        <f t="shared" si="24"/>
        <v>0</v>
      </c>
      <c r="CG156">
        <f t="shared" si="24"/>
        <v>0</v>
      </c>
      <c r="CH156">
        <f t="shared" si="24"/>
        <v>0</v>
      </c>
      <c r="CI156">
        <f t="shared" si="24"/>
        <v>0</v>
      </c>
      <c r="CJ156">
        <f t="shared" si="24"/>
        <v>0</v>
      </c>
      <c r="CK156">
        <f t="shared" si="24"/>
        <v>0</v>
      </c>
      <c r="CL156">
        <f t="shared" si="24"/>
        <v>0</v>
      </c>
      <c r="CM156">
        <f t="shared" si="24"/>
        <v>0</v>
      </c>
      <c r="CN156">
        <f t="shared" si="24"/>
        <v>0</v>
      </c>
      <c r="CO156">
        <f t="shared" si="24"/>
        <v>0</v>
      </c>
      <c r="CP156">
        <f t="shared" si="24"/>
        <v>27440000</v>
      </c>
      <c r="CQ156">
        <f t="shared" si="24"/>
        <v>0</v>
      </c>
      <c r="CR156">
        <f t="shared" si="24"/>
        <v>210230188</v>
      </c>
      <c r="CS156">
        <f t="shared" si="24"/>
        <v>0</v>
      </c>
      <c r="CT156">
        <f t="shared" si="24"/>
        <v>59906510.649999999</v>
      </c>
      <c r="CU156">
        <f t="shared" ref="CU156:DC156" si="25">CU7</f>
        <v>0</v>
      </c>
      <c r="CV156">
        <f t="shared" si="25"/>
        <v>27630041.276600003</v>
      </c>
      <c r="CW156">
        <f t="shared" si="25"/>
        <v>0</v>
      </c>
      <c r="CX156">
        <f t="shared" si="25"/>
        <v>0</v>
      </c>
      <c r="CY156">
        <f t="shared" si="25"/>
        <v>0</v>
      </c>
      <c r="CZ156">
        <f t="shared" si="25"/>
        <v>0</v>
      </c>
      <c r="DA156">
        <f t="shared" si="25"/>
        <v>0</v>
      </c>
      <c r="DB156">
        <f t="shared" si="25"/>
        <v>0</v>
      </c>
      <c r="DC156">
        <f t="shared" si="25"/>
        <v>0</v>
      </c>
      <c r="DD156">
        <f t="shared" si="17"/>
        <v>0</v>
      </c>
      <c r="DE156">
        <f t="shared" si="17"/>
        <v>222</v>
      </c>
      <c r="DF156" t="str">
        <f t="shared" si="17"/>
        <v>Instituto Nacional de Innovación Agropecuaria y Forestal</v>
      </c>
      <c r="DG156">
        <f t="shared" si="17"/>
        <v>903385.72</v>
      </c>
      <c r="DH156">
        <f t="shared" si="17"/>
        <v>0</v>
      </c>
    </row>
    <row r="157" spans="1:115">
      <c r="A157">
        <f t="shared" si="0"/>
        <v>16</v>
      </c>
      <c r="B157" t="str">
        <f t="shared" si="0"/>
        <v>Ministerio de Educación</v>
      </c>
      <c r="C157">
        <f t="shared" ref="C157:AH157" si="26">C8</f>
        <v>0</v>
      </c>
      <c r="D157">
        <f t="shared" si="26"/>
        <v>152419.18</v>
      </c>
      <c r="E157">
        <f t="shared" si="26"/>
        <v>0</v>
      </c>
      <c r="F157">
        <f t="shared" si="26"/>
        <v>3724.16</v>
      </c>
      <c r="G157">
        <f t="shared" si="26"/>
        <v>0</v>
      </c>
      <c r="H157">
        <f t="shared" si="26"/>
        <v>4240.55</v>
      </c>
      <c r="I157">
        <f t="shared" si="26"/>
        <v>0</v>
      </c>
      <c r="J157">
        <f t="shared" si="26"/>
        <v>485.09</v>
      </c>
      <c r="K157">
        <f t="shared" si="26"/>
        <v>0</v>
      </c>
      <c r="L157">
        <f t="shared" si="26"/>
        <v>16824.04</v>
      </c>
      <c r="M157">
        <f t="shared" si="26"/>
        <v>0</v>
      </c>
      <c r="N157">
        <f t="shared" si="26"/>
        <v>9710.8999999999978</v>
      </c>
      <c r="O157">
        <f t="shared" si="26"/>
        <v>0</v>
      </c>
      <c r="P157">
        <f t="shared" si="26"/>
        <v>17523.38</v>
      </c>
      <c r="Q157">
        <f t="shared" si="26"/>
        <v>0</v>
      </c>
      <c r="R157">
        <f t="shared" si="26"/>
        <v>2700.4</v>
      </c>
      <c r="S157">
        <f t="shared" si="26"/>
        <v>0</v>
      </c>
      <c r="T157">
        <f t="shared" si="26"/>
        <v>16928.82</v>
      </c>
      <c r="U157">
        <f t="shared" si="26"/>
        <v>0</v>
      </c>
      <c r="V157">
        <f t="shared" si="26"/>
        <v>82068.12000000001</v>
      </c>
      <c r="W157">
        <f t="shared" si="26"/>
        <v>0</v>
      </c>
      <c r="X157">
        <f t="shared" si="26"/>
        <v>2138528.1100000003</v>
      </c>
      <c r="Y157">
        <f t="shared" si="26"/>
        <v>0</v>
      </c>
      <c r="Z157">
        <f t="shared" si="26"/>
        <v>0</v>
      </c>
      <c r="AA157">
        <f t="shared" si="26"/>
        <v>0</v>
      </c>
      <c r="AB157">
        <f t="shared" si="26"/>
        <v>20</v>
      </c>
      <c r="AC157" t="str">
        <f t="shared" si="26"/>
        <v>Ministerio de Defensa</v>
      </c>
      <c r="AD157">
        <f t="shared" si="26"/>
        <v>0</v>
      </c>
      <c r="AE157">
        <f t="shared" si="26"/>
        <v>0</v>
      </c>
      <c r="AF157">
        <f t="shared" si="26"/>
        <v>0</v>
      </c>
      <c r="AG157">
        <f t="shared" si="26"/>
        <v>0</v>
      </c>
      <c r="AH157">
        <f t="shared" si="26"/>
        <v>0</v>
      </c>
      <c r="AI157">
        <f t="shared" ref="AI157:BN157" si="27">AI8</f>
        <v>0</v>
      </c>
      <c r="AJ157">
        <f t="shared" si="27"/>
        <v>0</v>
      </c>
      <c r="AK157">
        <f t="shared" si="27"/>
        <v>0</v>
      </c>
      <c r="AL157">
        <f t="shared" si="27"/>
        <v>0</v>
      </c>
      <c r="AM157">
        <f t="shared" si="27"/>
        <v>0</v>
      </c>
      <c r="AN157">
        <f t="shared" si="27"/>
        <v>0</v>
      </c>
      <c r="AO157">
        <f t="shared" si="27"/>
        <v>0</v>
      </c>
      <c r="AP157">
        <f t="shared" si="27"/>
        <v>0</v>
      </c>
      <c r="AQ157">
        <f t="shared" si="27"/>
        <v>0</v>
      </c>
      <c r="AR157">
        <f t="shared" si="27"/>
        <v>0</v>
      </c>
      <c r="AS157">
        <f t="shared" si="27"/>
        <v>4262963.57</v>
      </c>
      <c r="AT157">
        <f t="shared" si="27"/>
        <v>0</v>
      </c>
      <c r="AU157">
        <f t="shared" si="27"/>
        <v>0</v>
      </c>
      <c r="AV157">
        <f t="shared" si="27"/>
        <v>0</v>
      </c>
      <c r="AW157">
        <f t="shared" si="27"/>
        <v>0</v>
      </c>
      <c r="AX157">
        <f t="shared" si="27"/>
        <v>600.29999999999984</v>
      </c>
      <c r="AY157">
        <f t="shared" si="27"/>
        <v>0</v>
      </c>
      <c r="AZ157">
        <f t="shared" si="27"/>
        <v>0</v>
      </c>
      <c r="BA157">
        <f t="shared" si="27"/>
        <v>0</v>
      </c>
      <c r="BB157">
        <f t="shared" si="27"/>
        <v>0</v>
      </c>
      <c r="BC157" t="str">
        <f t="shared" si="27"/>
        <v>99 - 02</v>
      </c>
      <c r="BD157" t="str">
        <f t="shared" si="27"/>
        <v>Dirección General de Programación y Operaciones del Tesoro</v>
      </c>
      <c r="BE157">
        <f t="shared" si="27"/>
        <v>0</v>
      </c>
      <c r="BF157">
        <f t="shared" si="27"/>
        <v>20899.22</v>
      </c>
      <c r="BG157">
        <f t="shared" si="27"/>
        <v>0</v>
      </c>
      <c r="BH157">
        <f t="shared" si="27"/>
        <v>0</v>
      </c>
      <c r="BI157">
        <f t="shared" si="27"/>
        <v>1106</v>
      </c>
      <c r="BJ157">
        <f t="shared" si="27"/>
        <v>0</v>
      </c>
      <c r="BK157">
        <f t="shared" si="27"/>
        <v>0</v>
      </c>
      <c r="BL157">
        <f t="shared" si="27"/>
        <v>0</v>
      </c>
      <c r="BM157">
        <f t="shared" si="27"/>
        <v>0</v>
      </c>
      <c r="BN157">
        <f t="shared" si="27"/>
        <v>44286</v>
      </c>
      <c r="BO157">
        <f t="shared" ref="BO157:CT157" si="28">BO8</f>
        <v>119283345.12</v>
      </c>
      <c r="BP157">
        <f t="shared" si="28"/>
        <v>10625769.380000001</v>
      </c>
      <c r="BQ157">
        <f t="shared" si="28"/>
        <v>142750063.74000001</v>
      </c>
      <c r="BR157">
        <f t="shared" si="28"/>
        <v>7827907.7200000007</v>
      </c>
      <c r="BS157">
        <f t="shared" si="28"/>
        <v>166788009.91</v>
      </c>
      <c r="BT157">
        <f t="shared" si="28"/>
        <v>17058740.75</v>
      </c>
      <c r="BU157">
        <f t="shared" si="28"/>
        <v>378157661.30000001</v>
      </c>
      <c r="BV157">
        <f t="shared" si="28"/>
        <v>288.95999999999998</v>
      </c>
      <c r="BW157">
        <f t="shared" si="28"/>
        <v>290079717.10999984</v>
      </c>
      <c r="BX157">
        <f t="shared" si="28"/>
        <v>8076915.0599999996</v>
      </c>
      <c r="BY157">
        <f t="shared" si="28"/>
        <v>311981644.88999999</v>
      </c>
      <c r="BZ157">
        <f t="shared" si="28"/>
        <v>4305471.6899999995</v>
      </c>
      <c r="CA157">
        <f t="shared" si="28"/>
        <v>0</v>
      </c>
      <c r="CB157">
        <f t="shared" si="28"/>
        <v>0</v>
      </c>
      <c r="CC157">
        <f t="shared" si="28"/>
        <v>0</v>
      </c>
      <c r="CD157">
        <f t="shared" si="28"/>
        <v>287</v>
      </c>
      <c r="CE157" t="str">
        <f t="shared" si="28"/>
        <v>Fondo Nacional de Inversión Productiva y Social</v>
      </c>
      <c r="CF157">
        <f t="shared" si="28"/>
        <v>0</v>
      </c>
      <c r="CG157">
        <f t="shared" si="28"/>
        <v>0</v>
      </c>
      <c r="CH157">
        <f t="shared" si="28"/>
        <v>0</v>
      </c>
      <c r="CI157">
        <f t="shared" si="28"/>
        <v>0</v>
      </c>
      <c r="CJ157">
        <f t="shared" si="28"/>
        <v>0</v>
      </c>
      <c r="CK157">
        <f t="shared" si="28"/>
        <v>0</v>
      </c>
      <c r="CL157">
        <f t="shared" si="28"/>
        <v>0</v>
      </c>
      <c r="CM157">
        <f t="shared" si="28"/>
        <v>0</v>
      </c>
      <c r="CN157">
        <f t="shared" si="28"/>
        <v>0</v>
      </c>
      <c r="CO157">
        <f t="shared" si="28"/>
        <v>0</v>
      </c>
      <c r="CP157">
        <f t="shared" si="28"/>
        <v>0</v>
      </c>
      <c r="CQ157">
        <f t="shared" si="28"/>
        <v>0</v>
      </c>
      <c r="CR157">
        <f t="shared" si="28"/>
        <v>0</v>
      </c>
      <c r="CS157">
        <f t="shared" si="28"/>
        <v>0</v>
      </c>
      <c r="CT157">
        <f t="shared" si="28"/>
        <v>0</v>
      </c>
      <c r="CU157">
        <f t="shared" ref="CU157:DC157" si="29">CU8</f>
        <v>0</v>
      </c>
      <c r="CV157">
        <f t="shared" si="29"/>
        <v>5488000</v>
      </c>
      <c r="CW157">
        <f t="shared" si="29"/>
        <v>0</v>
      </c>
      <c r="CX157">
        <f t="shared" si="29"/>
        <v>0</v>
      </c>
      <c r="CY157">
        <f t="shared" si="29"/>
        <v>0</v>
      </c>
      <c r="CZ157">
        <f t="shared" si="29"/>
        <v>0</v>
      </c>
      <c r="DA157">
        <f t="shared" si="29"/>
        <v>0</v>
      </c>
      <c r="DB157">
        <f t="shared" si="29"/>
        <v>0</v>
      </c>
      <c r="DC157">
        <f t="shared" si="29"/>
        <v>0</v>
      </c>
      <c r="DD157">
        <f t="shared" si="17"/>
        <v>0</v>
      </c>
      <c r="DE157">
        <f t="shared" si="17"/>
        <v>591</v>
      </c>
      <c r="DF157" t="str">
        <f t="shared" si="17"/>
        <v>Empresa Estatal de Transporte por Cable "Mi teleférico"</v>
      </c>
      <c r="DG157">
        <f t="shared" si="17"/>
        <v>2477929</v>
      </c>
      <c r="DH157">
        <f t="shared" si="17"/>
        <v>0</v>
      </c>
    </row>
    <row r="158" spans="1:115">
      <c r="A158">
        <f t="shared" si="0"/>
        <v>20</v>
      </c>
      <c r="B158" t="str">
        <f t="shared" si="0"/>
        <v>Ministerio de Defensa</v>
      </c>
      <c r="C158">
        <f t="shared" ref="C158:AH158" si="30">C9</f>
        <v>0</v>
      </c>
      <c r="D158">
        <f t="shared" si="30"/>
        <v>0</v>
      </c>
      <c r="E158">
        <f t="shared" si="30"/>
        <v>0</v>
      </c>
      <c r="F158">
        <f t="shared" si="30"/>
        <v>0</v>
      </c>
      <c r="G158">
        <f t="shared" si="30"/>
        <v>0</v>
      </c>
      <c r="H158">
        <f t="shared" si="30"/>
        <v>0</v>
      </c>
      <c r="I158">
        <f t="shared" si="30"/>
        <v>0</v>
      </c>
      <c r="J158">
        <f t="shared" si="30"/>
        <v>802.21</v>
      </c>
      <c r="K158">
        <f t="shared" si="30"/>
        <v>0</v>
      </c>
      <c r="L158">
        <f t="shared" si="30"/>
        <v>1558.89</v>
      </c>
      <c r="M158">
        <f t="shared" si="30"/>
        <v>0</v>
      </c>
      <c r="N158">
        <f t="shared" si="30"/>
        <v>2141.44</v>
      </c>
      <c r="O158">
        <f t="shared" si="30"/>
        <v>0</v>
      </c>
      <c r="P158">
        <f t="shared" si="30"/>
        <v>4.1100000000000003</v>
      </c>
      <c r="Q158">
        <f t="shared" si="30"/>
        <v>0</v>
      </c>
      <c r="R158">
        <f t="shared" si="30"/>
        <v>0</v>
      </c>
      <c r="S158">
        <f t="shared" si="30"/>
        <v>0</v>
      </c>
      <c r="T158">
        <f t="shared" si="30"/>
        <v>0</v>
      </c>
      <c r="U158">
        <f t="shared" si="30"/>
        <v>0</v>
      </c>
      <c r="V158">
        <f t="shared" si="30"/>
        <v>235.38</v>
      </c>
      <c r="W158">
        <f t="shared" si="30"/>
        <v>0</v>
      </c>
      <c r="X158">
        <f t="shared" si="30"/>
        <v>0</v>
      </c>
      <c r="Y158">
        <f t="shared" si="30"/>
        <v>0</v>
      </c>
      <c r="Z158">
        <f t="shared" si="30"/>
        <v>0</v>
      </c>
      <c r="AA158">
        <f t="shared" si="30"/>
        <v>0</v>
      </c>
      <c r="AB158" t="str">
        <f t="shared" si="30"/>
        <v>99 - 03</v>
      </c>
      <c r="AC158" t="str">
        <f t="shared" si="30"/>
        <v>Dirección General de Crédito Público</v>
      </c>
      <c r="AD158">
        <f t="shared" si="30"/>
        <v>0</v>
      </c>
      <c r="AE158">
        <f t="shared" si="30"/>
        <v>0</v>
      </c>
      <c r="AF158">
        <f t="shared" si="30"/>
        <v>0</v>
      </c>
      <c r="AG158">
        <f t="shared" si="30"/>
        <v>0</v>
      </c>
      <c r="AH158">
        <f t="shared" si="30"/>
        <v>0</v>
      </c>
      <c r="AI158">
        <f t="shared" ref="AI158:BN158" si="31">AI9</f>
        <v>0</v>
      </c>
      <c r="AJ158">
        <f t="shared" si="31"/>
        <v>0</v>
      </c>
      <c r="AK158">
        <f t="shared" si="31"/>
        <v>0</v>
      </c>
      <c r="AL158">
        <f t="shared" si="31"/>
        <v>0</v>
      </c>
      <c r="AM158">
        <f t="shared" si="31"/>
        <v>0</v>
      </c>
      <c r="AN158">
        <f t="shared" si="31"/>
        <v>787.8</v>
      </c>
      <c r="AO158">
        <f t="shared" si="31"/>
        <v>0</v>
      </c>
      <c r="AP158">
        <f t="shared" si="31"/>
        <v>14464250.800000001</v>
      </c>
      <c r="AQ158">
        <f t="shared" si="31"/>
        <v>0</v>
      </c>
      <c r="AR158">
        <f t="shared" si="31"/>
        <v>8556249.2200000007</v>
      </c>
      <c r="AS158">
        <f t="shared" si="31"/>
        <v>0</v>
      </c>
      <c r="AT158">
        <f t="shared" si="31"/>
        <v>261467978.5</v>
      </c>
      <c r="AU158">
        <f t="shared" si="31"/>
        <v>0</v>
      </c>
      <c r="AV158">
        <f t="shared" si="31"/>
        <v>309690775.93000001</v>
      </c>
      <c r="AW158">
        <f t="shared" si="31"/>
        <v>0</v>
      </c>
      <c r="AX158">
        <f t="shared" si="31"/>
        <v>370504341.70999998</v>
      </c>
      <c r="AY158">
        <f t="shared" si="31"/>
        <v>37480.36</v>
      </c>
      <c r="AZ158">
        <f t="shared" si="31"/>
        <v>0</v>
      </c>
      <c r="BA158">
        <f t="shared" si="31"/>
        <v>0</v>
      </c>
      <c r="BB158">
        <f t="shared" si="31"/>
        <v>0</v>
      </c>
      <c r="BC158">
        <f t="shared" si="31"/>
        <v>46</v>
      </c>
      <c r="BD158" t="str">
        <f t="shared" si="31"/>
        <v>Ministerio de Salud y Deportes</v>
      </c>
      <c r="BE158">
        <f t="shared" si="31"/>
        <v>0</v>
      </c>
      <c r="BF158">
        <f t="shared" si="31"/>
        <v>0</v>
      </c>
      <c r="BG158">
        <f t="shared" si="31"/>
        <v>0</v>
      </c>
      <c r="BH158">
        <f t="shared" si="31"/>
        <v>556540.96</v>
      </c>
      <c r="BI158">
        <f t="shared" si="31"/>
        <v>0</v>
      </c>
      <c r="BJ158">
        <f t="shared" si="31"/>
        <v>0</v>
      </c>
      <c r="BK158">
        <f t="shared" si="31"/>
        <v>0</v>
      </c>
      <c r="BL158">
        <f t="shared" si="31"/>
        <v>8918000</v>
      </c>
      <c r="BM158">
        <f t="shared" si="31"/>
        <v>0</v>
      </c>
      <c r="BN158">
        <f t="shared" si="31"/>
        <v>0</v>
      </c>
      <c r="BO158">
        <f t="shared" ref="BO158:CT158" si="32">BO9</f>
        <v>479418.22</v>
      </c>
      <c r="BP158">
        <f t="shared" si="32"/>
        <v>0</v>
      </c>
      <c r="BQ158">
        <f t="shared" si="32"/>
        <v>0</v>
      </c>
      <c r="BR158">
        <f t="shared" si="32"/>
        <v>723080.02</v>
      </c>
      <c r="BS158">
        <f t="shared" si="32"/>
        <v>0</v>
      </c>
      <c r="BT158">
        <f t="shared" si="32"/>
        <v>0</v>
      </c>
      <c r="BU158">
        <f t="shared" si="32"/>
        <v>0</v>
      </c>
      <c r="BV158">
        <f t="shared" si="32"/>
        <v>0</v>
      </c>
      <c r="BW158">
        <f t="shared" si="32"/>
        <v>0</v>
      </c>
      <c r="BX158">
        <f t="shared" si="32"/>
        <v>13731954.24</v>
      </c>
      <c r="BY158">
        <f t="shared" si="32"/>
        <v>0</v>
      </c>
      <c r="BZ158">
        <f t="shared" si="32"/>
        <v>8953861.3900000006</v>
      </c>
      <c r="CA158">
        <f t="shared" si="32"/>
        <v>0</v>
      </c>
      <c r="CB158">
        <f t="shared" si="32"/>
        <v>0</v>
      </c>
      <c r="CC158">
        <f t="shared" si="32"/>
        <v>0</v>
      </c>
      <c r="CD158">
        <f t="shared" si="32"/>
        <v>46</v>
      </c>
      <c r="CE158" t="str">
        <f t="shared" si="32"/>
        <v>Ministerio de Salud y Deportes</v>
      </c>
      <c r="CF158">
        <f t="shared" si="32"/>
        <v>556540.96120000002</v>
      </c>
      <c r="CG158">
        <f t="shared" si="32"/>
        <v>0</v>
      </c>
      <c r="CH158">
        <f t="shared" si="32"/>
        <v>0</v>
      </c>
      <c r="CI158">
        <f t="shared" si="32"/>
        <v>0</v>
      </c>
      <c r="CJ158">
        <f t="shared" si="32"/>
        <v>8918000</v>
      </c>
      <c r="CK158">
        <f t="shared" si="32"/>
        <v>0</v>
      </c>
      <c r="CL158">
        <f t="shared" si="32"/>
        <v>0</v>
      </c>
      <c r="CM158">
        <f t="shared" si="32"/>
        <v>0</v>
      </c>
      <c r="CN158">
        <f t="shared" si="32"/>
        <v>723080.01500000001</v>
      </c>
      <c r="CO158">
        <f t="shared" si="32"/>
        <v>0</v>
      </c>
      <c r="CP158">
        <f t="shared" si="32"/>
        <v>0</v>
      </c>
      <c r="CQ158">
        <f t="shared" si="32"/>
        <v>0</v>
      </c>
      <c r="CR158">
        <f t="shared" si="32"/>
        <v>0</v>
      </c>
      <c r="CS158">
        <f t="shared" si="32"/>
        <v>0</v>
      </c>
      <c r="CT158">
        <f t="shared" si="32"/>
        <v>6647340</v>
      </c>
      <c r="CU158">
        <f t="shared" ref="CU158:DC158" si="33">CU9</f>
        <v>0</v>
      </c>
      <c r="CV158">
        <f t="shared" si="33"/>
        <v>8918000</v>
      </c>
      <c r="CW158">
        <f t="shared" si="33"/>
        <v>0</v>
      </c>
      <c r="CX158">
        <f t="shared" si="33"/>
        <v>0</v>
      </c>
      <c r="CY158">
        <f t="shared" si="33"/>
        <v>0</v>
      </c>
      <c r="CZ158">
        <f t="shared" si="33"/>
        <v>0</v>
      </c>
      <c r="DA158">
        <f t="shared" si="33"/>
        <v>0</v>
      </c>
      <c r="DB158">
        <f t="shared" si="33"/>
        <v>0</v>
      </c>
      <c r="DC158">
        <f t="shared" si="33"/>
        <v>0</v>
      </c>
      <c r="DD158">
        <f t="shared" si="17"/>
        <v>0</v>
      </c>
      <c r="DE158">
        <f t="shared" si="17"/>
        <v>670</v>
      </c>
      <c r="DF158" t="str">
        <f t="shared" si="17"/>
        <v>Órgano Electoral Plurinacional</v>
      </c>
      <c r="DG158">
        <f t="shared" si="17"/>
        <v>1464589.5</v>
      </c>
      <c r="DH158">
        <f t="shared" si="17"/>
        <v>0</v>
      </c>
    </row>
    <row r="159" spans="1:115">
      <c r="A159">
        <f t="shared" si="0"/>
        <v>25</v>
      </c>
      <c r="B159" t="str">
        <f t="shared" si="0"/>
        <v>Ministerio de la Presidencia</v>
      </c>
      <c r="C159">
        <f t="shared" ref="C159:AH159" si="34">C10</f>
        <v>0</v>
      </c>
      <c r="D159">
        <f t="shared" si="34"/>
        <v>0.5</v>
      </c>
      <c r="E159">
        <f t="shared" si="34"/>
        <v>0</v>
      </c>
      <c r="F159">
        <f t="shared" si="34"/>
        <v>287107.78999999998</v>
      </c>
      <c r="G159">
        <f t="shared" si="34"/>
        <v>0</v>
      </c>
      <c r="H159">
        <f t="shared" si="34"/>
        <v>0</v>
      </c>
      <c r="I159">
        <f t="shared" si="34"/>
        <v>0</v>
      </c>
      <c r="J159">
        <f t="shared" si="34"/>
        <v>0.02</v>
      </c>
      <c r="K159">
        <f t="shared" si="34"/>
        <v>0</v>
      </c>
      <c r="L159">
        <f t="shared" si="34"/>
        <v>0</v>
      </c>
      <c r="M159">
        <f t="shared" si="34"/>
        <v>0</v>
      </c>
      <c r="N159">
        <f t="shared" si="34"/>
        <v>0</v>
      </c>
      <c r="O159">
        <f t="shared" si="34"/>
        <v>0</v>
      </c>
      <c r="P159">
        <f t="shared" si="34"/>
        <v>0</v>
      </c>
      <c r="Q159">
        <f t="shared" si="34"/>
        <v>0</v>
      </c>
      <c r="R159">
        <f t="shared" si="34"/>
        <v>0</v>
      </c>
      <c r="S159">
        <f t="shared" si="34"/>
        <v>0</v>
      </c>
      <c r="T159">
        <f t="shared" si="34"/>
        <v>22945.24</v>
      </c>
      <c r="U159">
        <f t="shared" si="34"/>
        <v>0</v>
      </c>
      <c r="V159">
        <f t="shared" si="34"/>
        <v>1920.61</v>
      </c>
      <c r="W159">
        <f t="shared" si="34"/>
        <v>0</v>
      </c>
      <c r="X159">
        <f t="shared" si="34"/>
        <v>1806696.13</v>
      </c>
      <c r="Y159">
        <f t="shared" si="34"/>
        <v>0</v>
      </c>
      <c r="Z159">
        <f t="shared" si="34"/>
        <v>0</v>
      </c>
      <c r="AA159">
        <f t="shared" si="34"/>
        <v>0</v>
      </c>
      <c r="AB159">
        <f t="shared" si="34"/>
        <v>513</v>
      </c>
      <c r="AC159" t="str">
        <f t="shared" si="34"/>
        <v>Yacimientos Petrolíferos Fiscales Bolivianos</v>
      </c>
      <c r="AD159">
        <f t="shared" si="34"/>
        <v>0</v>
      </c>
      <c r="AE159">
        <f t="shared" si="34"/>
        <v>5354584.9399999995</v>
      </c>
      <c r="AF159">
        <f t="shared" si="34"/>
        <v>0</v>
      </c>
      <c r="AG159">
        <f t="shared" si="34"/>
        <v>429478.39</v>
      </c>
      <c r="AH159">
        <f t="shared" si="34"/>
        <v>0</v>
      </c>
      <c r="AI159">
        <f t="shared" ref="AI159:BN159" si="35">AI10</f>
        <v>429478.39</v>
      </c>
      <c r="AJ159">
        <f t="shared" si="35"/>
        <v>0</v>
      </c>
      <c r="AK159">
        <f t="shared" si="35"/>
        <v>441449.09</v>
      </c>
      <c r="AL159">
        <f t="shared" si="35"/>
        <v>0</v>
      </c>
      <c r="AM159">
        <f t="shared" si="35"/>
        <v>429478.39</v>
      </c>
      <c r="AN159">
        <f t="shared" si="35"/>
        <v>0</v>
      </c>
      <c r="AO159">
        <f t="shared" si="35"/>
        <v>429478.39</v>
      </c>
      <c r="AP159">
        <f t="shared" si="35"/>
        <v>0</v>
      </c>
      <c r="AQ159">
        <f t="shared" si="35"/>
        <v>429478.39</v>
      </c>
      <c r="AR159">
        <f t="shared" si="35"/>
        <v>0</v>
      </c>
      <c r="AS159">
        <f t="shared" si="35"/>
        <v>429478.39</v>
      </c>
      <c r="AT159">
        <f t="shared" si="35"/>
        <v>0</v>
      </c>
      <c r="AU159">
        <f t="shared" si="35"/>
        <v>429478.39</v>
      </c>
      <c r="AV159">
        <f t="shared" si="35"/>
        <v>0</v>
      </c>
      <c r="AW159">
        <f t="shared" si="35"/>
        <v>429478.39</v>
      </c>
      <c r="AX159">
        <f t="shared" si="35"/>
        <v>0</v>
      </c>
      <c r="AY159">
        <f t="shared" si="35"/>
        <v>281345000.75</v>
      </c>
      <c r="AZ159">
        <f t="shared" si="35"/>
        <v>0</v>
      </c>
      <c r="BA159">
        <f t="shared" si="35"/>
        <v>0</v>
      </c>
      <c r="BB159">
        <f t="shared" si="35"/>
        <v>0</v>
      </c>
      <c r="BC159">
        <f t="shared" si="35"/>
        <v>287</v>
      </c>
      <c r="BD159" t="str">
        <f t="shared" si="35"/>
        <v>Fondo Nacional de Inversión Productiva y Social</v>
      </c>
      <c r="BE159">
        <f t="shared" si="35"/>
        <v>0</v>
      </c>
      <c r="BF159">
        <f t="shared" si="35"/>
        <v>0</v>
      </c>
      <c r="BG159">
        <f t="shared" si="35"/>
        <v>0</v>
      </c>
      <c r="BH159">
        <f t="shared" si="35"/>
        <v>0</v>
      </c>
      <c r="BI159">
        <f t="shared" si="35"/>
        <v>0</v>
      </c>
      <c r="BJ159">
        <f t="shared" si="35"/>
        <v>0</v>
      </c>
      <c r="BK159">
        <f t="shared" si="35"/>
        <v>0</v>
      </c>
      <c r="BL159">
        <f t="shared" si="35"/>
        <v>0</v>
      </c>
      <c r="BM159">
        <f t="shared" si="35"/>
        <v>0</v>
      </c>
      <c r="BN159">
        <f t="shared" si="35"/>
        <v>0</v>
      </c>
      <c r="BO159">
        <f t="shared" ref="BO159:CT159" si="36">BO10</f>
        <v>0</v>
      </c>
      <c r="BP159">
        <f t="shared" si="36"/>
        <v>0</v>
      </c>
      <c r="BQ159">
        <f t="shared" si="36"/>
        <v>0</v>
      </c>
      <c r="BR159">
        <f t="shared" si="36"/>
        <v>0</v>
      </c>
      <c r="BS159">
        <f t="shared" si="36"/>
        <v>0</v>
      </c>
      <c r="BT159">
        <f t="shared" si="36"/>
        <v>0</v>
      </c>
      <c r="BU159">
        <f t="shared" si="36"/>
        <v>0</v>
      </c>
      <c r="BV159">
        <f t="shared" si="36"/>
        <v>0</v>
      </c>
      <c r="BW159">
        <f t="shared" si="36"/>
        <v>0</v>
      </c>
      <c r="BX159">
        <f t="shared" si="36"/>
        <v>0</v>
      </c>
      <c r="BY159">
        <f t="shared" si="36"/>
        <v>0</v>
      </c>
      <c r="BZ159">
        <f t="shared" si="36"/>
        <v>5488000</v>
      </c>
      <c r="CA159">
        <f t="shared" si="36"/>
        <v>0</v>
      </c>
      <c r="CB159">
        <f t="shared" si="36"/>
        <v>0</v>
      </c>
      <c r="CC159">
        <f t="shared" si="36"/>
        <v>0</v>
      </c>
      <c r="CD159">
        <f t="shared" si="36"/>
        <v>117</v>
      </c>
      <c r="CE159" t="str">
        <f t="shared" si="36"/>
        <v>Dirección General de Aeronáutica Civil</v>
      </c>
      <c r="CF159">
        <f t="shared" si="36"/>
        <v>0</v>
      </c>
      <c r="CG159">
        <f t="shared" si="36"/>
        <v>0</v>
      </c>
      <c r="CH159">
        <f t="shared" si="36"/>
        <v>0</v>
      </c>
      <c r="CI159">
        <f t="shared" si="36"/>
        <v>0</v>
      </c>
      <c r="CJ159">
        <f t="shared" si="36"/>
        <v>0</v>
      </c>
      <c r="CK159">
        <f t="shared" si="36"/>
        <v>0</v>
      </c>
      <c r="CL159">
        <f t="shared" si="36"/>
        <v>0</v>
      </c>
      <c r="CM159">
        <f t="shared" si="36"/>
        <v>0</v>
      </c>
      <c r="CN159">
        <f t="shared" si="36"/>
        <v>0</v>
      </c>
      <c r="CO159">
        <f t="shared" si="36"/>
        <v>0</v>
      </c>
      <c r="CP159">
        <f t="shared" si="36"/>
        <v>0</v>
      </c>
      <c r="CQ159">
        <f t="shared" si="36"/>
        <v>0</v>
      </c>
      <c r="CR159">
        <f t="shared" si="36"/>
        <v>0</v>
      </c>
      <c r="CS159">
        <f t="shared" si="36"/>
        <v>0</v>
      </c>
      <c r="CT159">
        <f t="shared" si="36"/>
        <v>0</v>
      </c>
      <c r="CU159">
        <f t="shared" ref="CU159:DC159" si="37">CU10</f>
        <v>0</v>
      </c>
      <c r="CV159">
        <f t="shared" si="37"/>
        <v>1701517.013</v>
      </c>
      <c r="CW159">
        <f t="shared" si="37"/>
        <v>0</v>
      </c>
      <c r="CX159">
        <f t="shared" si="37"/>
        <v>0</v>
      </c>
      <c r="CY159">
        <f t="shared" si="37"/>
        <v>0</v>
      </c>
      <c r="CZ159">
        <f t="shared" si="37"/>
        <v>0</v>
      </c>
      <c r="DA159">
        <f t="shared" si="37"/>
        <v>0</v>
      </c>
      <c r="DB159">
        <f t="shared" si="37"/>
        <v>0</v>
      </c>
      <c r="DC159">
        <f t="shared" si="37"/>
        <v>0</v>
      </c>
      <c r="DD159">
        <f t="shared" si="17"/>
        <v>0</v>
      </c>
      <c r="DE159">
        <f t="shared" si="17"/>
        <v>25</v>
      </c>
      <c r="DF159" t="str">
        <f t="shared" si="17"/>
        <v>Ministerio de la Presidencia</v>
      </c>
      <c r="DG159">
        <f t="shared" si="17"/>
        <v>385077.56</v>
      </c>
      <c r="DH159">
        <f t="shared" si="17"/>
        <v>0</v>
      </c>
    </row>
    <row r="160" spans="1:115">
      <c r="A160">
        <f t="shared" si="0"/>
        <v>35</v>
      </c>
      <c r="B160" t="str">
        <f t="shared" si="0"/>
        <v>Ministerio de Economía y Finanzas Públicas</v>
      </c>
      <c r="C160">
        <f t="shared" ref="C160:AH160" si="38">C11</f>
        <v>0</v>
      </c>
      <c r="D160">
        <f t="shared" si="38"/>
        <v>0</v>
      </c>
      <c r="E160">
        <f t="shared" si="38"/>
        <v>0</v>
      </c>
      <c r="F160">
        <f t="shared" si="38"/>
        <v>0</v>
      </c>
      <c r="G160">
        <f t="shared" si="38"/>
        <v>0</v>
      </c>
      <c r="H160">
        <f t="shared" si="38"/>
        <v>0</v>
      </c>
      <c r="I160">
        <f t="shared" si="38"/>
        <v>0</v>
      </c>
      <c r="J160">
        <f t="shared" si="38"/>
        <v>0</v>
      </c>
      <c r="K160">
        <f t="shared" si="38"/>
        <v>0</v>
      </c>
      <c r="L160">
        <f t="shared" si="38"/>
        <v>0</v>
      </c>
      <c r="M160">
        <f t="shared" si="38"/>
        <v>0</v>
      </c>
      <c r="N160">
        <f t="shared" si="38"/>
        <v>0</v>
      </c>
      <c r="O160">
        <f t="shared" si="38"/>
        <v>0</v>
      </c>
      <c r="P160">
        <f t="shared" si="38"/>
        <v>0</v>
      </c>
      <c r="Q160">
        <f t="shared" si="38"/>
        <v>0</v>
      </c>
      <c r="R160">
        <f t="shared" si="38"/>
        <v>0</v>
      </c>
      <c r="S160">
        <f t="shared" si="38"/>
        <v>0</v>
      </c>
      <c r="T160">
        <f t="shared" si="38"/>
        <v>0</v>
      </c>
      <c r="U160">
        <f t="shared" si="38"/>
        <v>0</v>
      </c>
      <c r="V160">
        <f t="shared" si="38"/>
        <v>0</v>
      </c>
      <c r="W160">
        <f t="shared" si="38"/>
        <v>0</v>
      </c>
      <c r="X160">
        <f t="shared" si="38"/>
        <v>7336.83</v>
      </c>
      <c r="Y160">
        <f t="shared" si="38"/>
        <v>0</v>
      </c>
      <c r="Z160">
        <f t="shared" si="38"/>
        <v>0</v>
      </c>
      <c r="AA160">
        <f t="shared" si="38"/>
        <v>0</v>
      </c>
      <c r="AB160">
        <f t="shared" si="38"/>
        <v>86</v>
      </c>
      <c r="AC160" t="str">
        <f t="shared" si="38"/>
        <v>Ministerio de Medio Ambiente y Agua</v>
      </c>
      <c r="AD160">
        <f t="shared" si="38"/>
        <v>0</v>
      </c>
      <c r="AE160">
        <f t="shared" si="38"/>
        <v>0</v>
      </c>
      <c r="AF160">
        <f t="shared" si="38"/>
        <v>60.03</v>
      </c>
      <c r="AG160">
        <f t="shared" si="38"/>
        <v>1514694.86</v>
      </c>
      <c r="AH160">
        <f t="shared" si="38"/>
        <v>0</v>
      </c>
      <c r="AI160">
        <f t="shared" ref="AI160:BN160" si="39">AI11</f>
        <v>0</v>
      </c>
      <c r="AJ160">
        <f t="shared" si="39"/>
        <v>60.03</v>
      </c>
      <c r="AK160">
        <f t="shared" si="39"/>
        <v>259822.5</v>
      </c>
      <c r="AL160">
        <f t="shared" si="39"/>
        <v>120.06</v>
      </c>
      <c r="AM160">
        <f t="shared" si="39"/>
        <v>42003780</v>
      </c>
      <c r="AN160">
        <f t="shared" si="39"/>
        <v>120.06</v>
      </c>
      <c r="AO160">
        <f t="shared" si="39"/>
        <v>65828294.450000003</v>
      </c>
      <c r="AP160">
        <f t="shared" si="39"/>
        <v>120.06</v>
      </c>
      <c r="AQ160">
        <f t="shared" si="39"/>
        <v>5772140.2400000002</v>
      </c>
      <c r="AR160">
        <f t="shared" si="39"/>
        <v>0</v>
      </c>
      <c r="AS160">
        <f t="shared" si="39"/>
        <v>0</v>
      </c>
      <c r="AT160">
        <f t="shared" si="39"/>
        <v>60.03</v>
      </c>
      <c r="AU160">
        <f t="shared" si="39"/>
        <v>68600000</v>
      </c>
      <c r="AV160">
        <f t="shared" si="39"/>
        <v>60.03</v>
      </c>
      <c r="AW160">
        <f t="shared" si="39"/>
        <v>686531.65</v>
      </c>
      <c r="AX160">
        <f t="shared" si="39"/>
        <v>120.06</v>
      </c>
      <c r="AY160">
        <f t="shared" si="39"/>
        <v>72118953.209999993</v>
      </c>
      <c r="AZ160">
        <f t="shared" si="39"/>
        <v>0</v>
      </c>
      <c r="BA160">
        <f t="shared" si="39"/>
        <v>0</v>
      </c>
      <c r="BB160">
        <f t="shared" si="39"/>
        <v>0</v>
      </c>
      <c r="BC160">
        <f t="shared" si="39"/>
        <v>117</v>
      </c>
      <c r="BD160" t="str">
        <f t="shared" si="39"/>
        <v>Dirección General de Aeronáutica Civil</v>
      </c>
      <c r="BE160">
        <f t="shared" si="39"/>
        <v>0</v>
      </c>
      <c r="BF160">
        <f t="shared" si="39"/>
        <v>0</v>
      </c>
      <c r="BG160">
        <f t="shared" si="39"/>
        <v>0</v>
      </c>
      <c r="BH160">
        <f t="shared" si="39"/>
        <v>0</v>
      </c>
      <c r="BI160">
        <f t="shared" si="39"/>
        <v>0</v>
      </c>
      <c r="BJ160">
        <f t="shared" si="39"/>
        <v>0</v>
      </c>
      <c r="BK160">
        <f t="shared" si="39"/>
        <v>0</v>
      </c>
      <c r="BL160">
        <f t="shared" si="39"/>
        <v>0</v>
      </c>
      <c r="BM160">
        <f t="shared" si="39"/>
        <v>0</v>
      </c>
      <c r="BN160">
        <f t="shared" si="39"/>
        <v>0</v>
      </c>
      <c r="BO160">
        <f t="shared" ref="BO160:CT160" si="40">BO11</f>
        <v>4152627.08</v>
      </c>
      <c r="BP160">
        <f t="shared" si="40"/>
        <v>0</v>
      </c>
      <c r="BQ160">
        <f t="shared" si="40"/>
        <v>0</v>
      </c>
      <c r="BR160">
        <f t="shared" si="40"/>
        <v>0</v>
      </c>
      <c r="BS160">
        <f t="shared" si="40"/>
        <v>0</v>
      </c>
      <c r="BT160">
        <f t="shared" si="40"/>
        <v>0</v>
      </c>
      <c r="BU160">
        <f t="shared" si="40"/>
        <v>0</v>
      </c>
      <c r="BV160">
        <f t="shared" si="40"/>
        <v>0</v>
      </c>
      <c r="BW160">
        <f t="shared" si="40"/>
        <v>0</v>
      </c>
      <c r="BX160">
        <f t="shared" si="40"/>
        <v>0</v>
      </c>
      <c r="BY160">
        <f t="shared" si="40"/>
        <v>0</v>
      </c>
      <c r="BZ160">
        <f t="shared" si="40"/>
        <v>1701517.01</v>
      </c>
      <c r="CA160">
        <f t="shared" si="40"/>
        <v>0</v>
      </c>
      <c r="CB160">
        <f t="shared" si="40"/>
        <v>0</v>
      </c>
      <c r="CC160">
        <f t="shared" si="40"/>
        <v>0</v>
      </c>
      <c r="CD160">
        <f t="shared" si="40"/>
        <v>86</v>
      </c>
      <c r="CE160" t="str">
        <f t="shared" si="40"/>
        <v>Ministerio de Medio Ambiente y Agua</v>
      </c>
      <c r="CF160">
        <f t="shared" si="40"/>
        <v>0</v>
      </c>
      <c r="CG160">
        <f t="shared" si="40"/>
        <v>0</v>
      </c>
      <c r="CH160">
        <f t="shared" si="40"/>
        <v>0</v>
      </c>
      <c r="CI160">
        <f t="shared" si="40"/>
        <v>0</v>
      </c>
      <c r="CJ160">
        <f t="shared" si="40"/>
        <v>0</v>
      </c>
      <c r="CK160">
        <f t="shared" si="40"/>
        <v>0</v>
      </c>
      <c r="CL160">
        <f t="shared" si="40"/>
        <v>0</v>
      </c>
      <c r="CM160">
        <f t="shared" si="40"/>
        <v>0</v>
      </c>
      <c r="CN160">
        <f t="shared" si="40"/>
        <v>0</v>
      </c>
      <c r="CO160">
        <f t="shared" si="40"/>
        <v>0</v>
      </c>
      <c r="CP160">
        <f t="shared" si="40"/>
        <v>0</v>
      </c>
      <c r="CQ160">
        <f t="shared" si="40"/>
        <v>0</v>
      </c>
      <c r="CR160">
        <f t="shared" si="40"/>
        <v>0</v>
      </c>
      <c r="CS160">
        <f t="shared" si="40"/>
        <v>0</v>
      </c>
      <c r="CT160">
        <f t="shared" si="40"/>
        <v>0</v>
      </c>
      <c r="CU160">
        <f t="shared" ref="CU160:DC160" si="41">CU11</f>
        <v>0</v>
      </c>
      <c r="CV160">
        <f t="shared" si="41"/>
        <v>76305151.519800007</v>
      </c>
      <c r="CW160">
        <f t="shared" si="41"/>
        <v>0</v>
      </c>
      <c r="CX160">
        <f t="shared" si="41"/>
        <v>0</v>
      </c>
      <c r="CY160">
        <f t="shared" si="41"/>
        <v>0</v>
      </c>
      <c r="CZ160">
        <f t="shared" si="41"/>
        <v>0</v>
      </c>
      <c r="DA160">
        <f t="shared" si="41"/>
        <v>0</v>
      </c>
      <c r="DB160">
        <f t="shared" si="41"/>
        <v>0</v>
      </c>
      <c r="DC160">
        <f t="shared" si="41"/>
        <v>0</v>
      </c>
      <c r="DD160">
        <f t="shared" si="17"/>
        <v>0</v>
      </c>
      <c r="DE160">
        <f t="shared" si="17"/>
        <v>291</v>
      </c>
      <c r="DF160" t="str">
        <f t="shared" si="17"/>
        <v>Administradora Boliviana de Carreteras</v>
      </c>
      <c r="DG160">
        <f t="shared" si="17"/>
        <v>75364975.000000015</v>
      </c>
      <c r="DH160">
        <f t="shared" si="17"/>
        <v>0</v>
      </c>
    </row>
    <row r="161" spans="1:112">
      <c r="A161">
        <f t="shared" si="0"/>
        <v>41</v>
      </c>
      <c r="B161" t="str">
        <f t="shared" si="0"/>
        <v>Ministerio de Desarrollo Productivo y Economía Plural</v>
      </c>
      <c r="C161">
        <f t="shared" ref="C161:AH161" si="42">C12</f>
        <v>0</v>
      </c>
      <c r="D161">
        <f t="shared" si="42"/>
        <v>0</v>
      </c>
      <c r="E161">
        <f t="shared" si="42"/>
        <v>0</v>
      </c>
      <c r="F161">
        <f t="shared" si="42"/>
        <v>0</v>
      </c>
      <c r="G161">
        <f t="shared" si="42"/>
        <v>0</v>
      </c>
      <c r="H161">
        <f t="shared" si="42"/>
        <v>0</v>
      </c>
      <c r="I161">
        <f t="shared" si="42"/>
        <v>0</v>
      </c>
      <c r="J161">
        <f t="shared" si="42"/>
        <v>0</v>
      </c>
      <c r="K161">
        <f t="shared" si="42"/>
        <v>0</v>
      </c>
      <c r="L161">
        <f t="shared" si="42"/>
        <v>0</v>
      </c>
      <c r="M161">
        <f t="shared" si="42"/>
        <v>0</v>
      </c>
      <c r="N161">
        <f t="shared" si="42"/>
        <v>3928.8799999999997</v>
      </c>
      <c r="O161">
        <f t="shared" si="42"/>
        <v>0</v>
      </c>
      <c r="P161">
        <f t="shared" si="42"/>
        <v>78935.099999999991</v>
      </c>
      <c r="Q161">
        <f t="shared" si="42"/>
        <v>0</v>
      </c>
      <c r="R161">
        <f t="shared" si="42"/>
        <v>1001.18</v>
      </c>
      <c r="S161">
        <f t="shared" si="42"/>
        <v>456.92</v>
      </c>
      <c r="T161">
        <f t="shared" si="42"/>
        <v>34569.599999999999</v>
      </c>
      <c r="U161">
        <f t="shared" si="42"/>
        <v>0</v>
      </c>
      <c r="V161">
        <f t="shared" si="42"/>
        <v>84932.74</v>
      </c>
      <c r="W161">
        <f t="shared" si="42"/>
        <v>0</v>
      </c>
      <c r="X161">
        <f t="shared" si="42"/>
        <v>386834.12</v>
      </c>
      <c r="Y161">
        <f t="shared" si="42"/>
        <v>0</v>
      </c>
      <c r="Z161">
        <f t="shared" si="42"/>
        <v>0</v>
      </c>
      <c r="AA161">
        <f t="shared" si="42"/>
        <v>0</v>
      </c>
      <c r="AB161">
        <f t="shared" si="42"/>
        <v>650</v>
      </c>
      <c r="AC161" t="str">
        <f t="shared" si="42"/>
        <v>Asamblea Legislativa Plurinacional</v>
      </c>
      <c r="AD161">
        <f t="shared" si="42"/>
        <v>0</v>
      </c>
      <c r="AE161">
        <f t="shared" si="42"/>
        <v>0</v>
      </c>
      <c r="AF161">
        <f t="shared" si="42"/>
        <v>0</v>
      </c>
      <c r="AG161">
        <f t="shared" si="42"/>
        <v>0</v>
      </c>
      <c r="AH161">
        <f t="shared" si="42"/>
        <v>0</v>
      </c>
      <c r="AI161">
        <f t="shared" ref="AI161:BN161" si="43">AI12</f>
        <v>0</v>
      </c>
      <c r="AJ161">
        <f t="shared" si="43"/>
        <v>0</v>
      </c>
      <c r="AK161">
        <f t="shared" si="43"/>
        <v>0</v>
      </c>
      <c r="AL161">
        <f t="shared" si="43"/>
        <v>0</v>
      </c>
      <c r="AM161">
        <f t="shared" si="43"/>
        <v>0</v>
      </c>
      <c r="AN161">
        <f t="shared" si="43"/>
        <v>0</v>
      </c>
      <c r="AO161">
        <f t="shared" si="43"/>
        <v>0</v>
      </c>
      <c r="AP161">
        <f t="shared" si="43"/>
        <v>0</v>
      </c>
      <c r="AQ161">
        <f t="shared" si="43"/>
        <v>0</v>
      </c>
      <c r="AR161">
        <f t="shared" si="43"/>
        <v>0</v>
      </c>
      <c r="AS161">
        <f t="shared" si="43"/>
        <v>0</v>
      </c>
      <c r="AT161">
        <f t="shared" si="43"/>
        <v>0</v>
      </c>
      <c r="AU161">
        <f t="shared" si="43"/>
        <v>0</v>
      </c>
      <c r="AV161">
        <f t="shared" si="43"/>
        <v>0</v>
      </c>
      <c r="AW161">
        <f t="shared" si="43"/>
        <v>0</v>
      </c>
      <c r="AX161">
        <f t="shared" si="43"/>
        <v>0</v>
      </c>
      <c r="AY161">
        <f t="shared" si="43"/>
        <v>1349749.4500000002</v>
      </c>
      <c r="AZ161">
        <f t="shared" si="43"/>
        <v>0</v>
      </c>
      <c r="BA161">
        <f t="shared" si="43"/>
        <v>0</v>
      </c>
      <c r="BB161">
        <f t="shared" si="43"/>
        <v>0</v>
      </c>
      <c r="BC161">
        <f t="shared" si="43"/>
        <v>253</v>
      </c>
      <c r="BD161" t="str">
        <f t="shared" si="43"/>
        <v>Entidad Ejecutora de Medio Ambiente y Agua</v>
      </c>
      <c r="BE161">
        <f t="shared" si="43"/>
        <v>0</v>
      </c>
      <c r="BF161">
        <f t="shared" si="43"/>
        <v>0</v>
      </c>
      <c r="BG161">
        <f t="shared" si="43"/>
        <v>66186.720000000001</v>
      </c>
      <c r="BH161">
        <f t="shared" si="43"/>
        <v>0</v>
      </c>
      <c r="BI161">
        <f t="shared" si="43"/>
        <v>261275.09</v>
      </c>
      <c r="BJ161">
        <f t="shared" si="43"/>
        <v>15054482.66</v>
      </c>
      <c r="BK161">
        <f t="shared" si="43"/>
        <v>0</v>
      </c>
      <c r="BL161">
        <f t="shared" si="43"/>
        <v>8232000</v>
      </c>
      <c r="BM161">
        <f t="shared" si="43"/>
        <v>0</v>
      </c>
      <c r="BN161">
        <f t="shared" si="43"/>
        <v>0</v>
      </c>
      <c r="BO161">
        <f t="shared" ref="BO161:CT161" si="44">BO12</f>
        <v>0</v>
      </c>
      <c r="BP161">
        <f t="shared" si="44"/>
        <v>0</v>
      </c>
      <c r="BQ161">
        <f t="shared" si="44"/>
        <v>0</v>
      </c>
      <c r="BR161">
        <f t="shared" si="44"/>
        <v>0</v>
      </c>
      <c r="BS161">
        <f t="shared" si="44"/>
        <v>0</v>
      </c>
      <c r="BT161">
        <f t="shared" si="44"/>
        <v>1459814.86</v>
      </c>
      <c r="BU161">
        <f t="shared" si="44"/>
        <v>0</v>
      </c>
      <c r="BV161">
        <f t="shared" si="44"/>
        <v>0</v>
      </c>
      <c r="BW161">
        <f t="shared" si="44"/>
        <v>0</v>
      </c>
      <c r="BX161">
        <f t="shared" si="44"/>
        <v>0</v>
      </c>
      <c r="BY161">
        <f t="shared" si="44"/>
        <v>0</v>
      </c>
      <c r="BZ161">
        <f t="shared" si="44"/>
        <v>0</v>
      </c>
      <c r="CA161">
        <f t="shared" si="44"/>
        <v>0</v>
      </c>
      <c r="CB161">
        <f t="shared" si="44"/>
        <v>0</v>
      </c>
      <c r="CC161">
        <f t="shared" si="44"/>
        <v>0</v>
      </c>
      <c r="CD161">
        <f t="shared" si="44"/>
        <v>253</v>
      </c>
      <c r="CE161" t="str">
        <f t="shared" si="44"/>
        <v>Entidad Ejecutora de Medio Ambiente y Agua</v>
      </c>
      <c r="CF161">
        <f t="shared" si="44"/>
        <v>0</v>
      </c>
      <c r="CG161">
        <f t="shared" si="44"/>
        <v>0</v>
      </c>
      <c r="CH161">
        <f t="shared" si="44"/>
        <v>15054482.66</v>
      </c>
      <c r="CI161">
        <f t="shared" si="44"/>
        <v>0</v>
      </c>
      <c r="CJ161">
        <f t="shared" si="44"/>
        <v>8232000</v>
      </c>
      <c r="CK161">
        <f t="shared" si="44"/>
        <v>0</v>
      </c>
      <c r="CL161">
        <f t="shared" si="44"/>
        <v>0</v>
      </c>
      <c r="CM161">
        <f t="shared" si="44"/>
        <v>0</v>
      </c>
      <c r="CN161">
        <f t="shared" si="44"/>
        <v>0</v>
      </c>
      <c r="CO161">
        <f t="shared" si="44"/>
        <v>0</v>
      </c>
      <c r="CP161">
        <f t="shared" si="44"/>
        <v>1459814.86</v>
      </c>
      <c r="CQ161">
        <f t="shared" si="44"/>
        <v>0</v>
      </c>
      <c r="CR161">
        <f t="shared" si="44"/>
        <v>0</v>
      </c>
      <c r="CS161">
        <f t="shared" si="44"/>
        <v>0</v>
      </c>
      <c r="CT161">
        <f t="shared" si="44"/>
        <v>0</v>
      </c>
      <c r="CU161">
        <f t="shared" ref="CU161:DC161" si="45">CU12</f>
        <v>0</v>
      </c>
      <c r="CV161">
        <f t="shared" si="45"/>
        <v>0</v>
      </c>
      <c r="CW161">
        <f t="shared" si="45"/>
        <v>0</v>
      </c>
      <c r="CX161">
        <f t="shared" si="45"/>
        <v>0</v>
      </c>
      <c r="CY161">
        <f t="shared" si="45"/>
        <v>0</v>
      </c>
      <c r="CZ161">
        <f t="shared" si="45"/>
        <v>0</v>
      </c>
      <c r="DA161">
        <f t="shared" si="45"/>
        <v>0</v>
      </c>
      <c r="DB161">
        <f t="shared" si="45"/>
        <v>0</v>
      </c>
      <c r="DC161">
        <f t="shared" si="45"/>
        <v>0</v>
      </c>
      <c r="DD161">
        <f t="shared" si="17"/>
        <v>0</v>
      </c>
      <c r="DE161">
        <f t="shared" si="17"/>
        <v>81</v>
      </c>
      <c r="DF161" t="str">
        <f t="shared" si="17"/>
        <v>Ministerio de Obras Públicas, Servicios y Vivienda</v>
      </c>
      <c r="DG161">
        <f t="shared" si="17"/>
        <v>118952753.65000001</v>
      </c>
      <c r="DH161">
        <f t="shared" si="17"/>
        <v>0</v>
      </c>
    </row>
    <row r="162" spans="1:112">
      <c r="A162">
        <f t="shared" si="0"/>
        <v>46</v>
      </c>
      <c r="B162" t="str">
        <f t="shared" si="0"/>
        <v>Ministerio de Salud y Deportes</v>
      </c>
      <c r="C162">
        <f t="shared" ref="C162:AH162" si="46">C13</f>
        <v>0</v>
      </c>
      <c r="D162">
        <f t="shared" si="46"/>
        <v>3320.94</v>
      </c>
      <c r="E162">
        <f t="shared" si="46"/>
        <v>0</v>
      </c>
      <c r="F162">
        <f t="shared" si="46"/>
        <v>12753.48</v>
      </c>
      <c r="G162">
        <f t="shared" si="46"/>
        <v>0</v>
      </c>
      <c r="H162">
        <f t="shared" si="46"/>
        <v>35087.479999999996</v>
      </c>
      <c r="I162">
        <f t="shared" si="46"/>
        <v>0</v>
      </c>
      <c r="J162">
        <f t="shared" si="46"/>
        <v>50400.94</v>
      </c>
      <c r="K162">
        <f t="shared" si="46"/>
        <v>0</v>
      </c>
      <c r="L162">
        <f t="shared" si="46"/>
        <v>4377.8</v>
      </c>
      <c r="M162">
        <f t="shared" si="46"/>
        <v>0</v>
      </c>
      <c r="N162">
        <f t="shared" si="46"/>
        <v>88483.63</v>
      </c>
      <c r="O162">
        <f t="shared" si="46"/>
        <v>0</v>
      </c>
      <c r="P162">
        <f t="shared" si="46"/>
        <v>10557.279999999999</v>
      </c>
      <c r="Q162">
        <f t="shared" si="46"/>
        <v>0</v>
      </c>
      <c r="R162">
        <f t="shared" si="46"/>
        <v>4996.87</v>
      </c>
      <c r="S162">
        <f t="shared" si="46"/>
        <v>0</v>
      </c>
      <c r="T162">
        <f t="shared" si="46"/>
        <v>18684.72</v>
      </c>
      <c r="U162">
        <f t="shared" si="46"/>
        <v>0</v>
      </c>
      <c r="V162">
        <f t="shared" si="46"/>
        <v>42400.450000000004</v>
      </c>
      <c r="W162">
        <f t="shared" si="46"/>
        <v>0</v>
      </c>
      <c r="X162">
        <f t="shared" si="46"/>
        <v>104117.82</v>
      </c>
      <c r="Y162">
        <f t="shared" si="46"/>
        <v>0</v>
      </c>
      <c r="Z162">
        <f t="shared" si="46"/>
        <v>0</v>
      </c>
      <c r="AA162">
        <f t="shared" si="46"/>
        <v>0</v>
      </c>
      <c r="AB162">
        <f t="shared" si="46"/>
        <v>287</v>
      </c>
      <c r="AC162" t="str">
        <f t="shared" si="46"/>
        <v>Fondo Nacional de Inversión Productiva y Social</v>
      </c>
      <c r="AD162">
        <f t="shared" si="46"/>
        <v>0</v>
      </c>
      <c r="AE162">
        <f t="shared" si="46"/>
        <v>0</v>
      </c>
      <c r="AF162">
        <f t="shared" si="46"/>
        <v>0</v>
      </c>
      <c r="AG162">
        <f t="shared" si="46"/>
        <v>0</v>
      </c>
      <c r="AH162">
        <f t="shared" si="46"/>
        <v>0</v>
      </c>
      <c r="AI162">
        <f t="shared" ref="AI162:BN162" si="47">AI13</f>
        <v>0</v>
      </c>
      <c r="AJ162">
        <f t="shared" si="47"/>
        <v>0</v>
      </c>
      <c r="AK162">
        <f t="shared" si="47"/>
        <v>0</v>
      </c>
      <c r="AL162">
        <f t="shared" si="47"/>
        <v>0</v>
      </c>
      <c r="AM162">
        <f t="shared" si="47"/>
        <v>0</v>
      </c>
      <c r="AN162">
        <f t="shared" si="47"/>
        <v>0</v>
      </c>
      <c r="AO162">
        <f t="shared" si="47"/>
        <v>0</v>
      </c>
      <c r="AP162">
        <f t="shared" si="47"/>
        <v>0</v>
      </c>
      <c r="AQ162">
        <f t="shared" si="47"/>
        <v>0</v>
      </c>
      <c r="AR162">
        <f t="shared" si="47"/>
        <v>0</v>
      </c>
      <c r="AS162">
        <f t="shared" si="47"/>
        <v>0</v>
      </c>
      <c r="AT162">
        <f t="shared" si="47"/>
        <v>0</v>
      </c>
      <c r="AU162">
        <f t="shared" si="47"/>
        <v>0</v>
      </c>
      <c r="AV162">
        <f t="shared" si="47"/>
        <v>0</v>
      </c>
      <c r="AW162">
        <f t="shared" si="47"/>
        <v>0</v>
      </c>
      <c r="AX162">
        <f t="shared" si="47"/>
        <v>0</v>
      </c>
      <c r="AY162">
        <f t="shared" si="47"/>
        <v>17150000</v>
      </c>
      <c r="AZ162">
        <f t="shared" si="47"/>
        <v>0</v>
      </c>
      <c r="BA162">
        <f t="shared" si="47"/>
        <v>0</v>
      </c>
      <c r="BB162">
        <f t="shared" si="47"/>
        <v>0</v>
      </c>
      <c r="BC162">
        <f t="shared" si="47"/>
        <v>41</v>
      </c>
      <c r="BD162" t="str">
        <f t="shared" si="47"/>
        <v>Ministerio de Desarrollo Productivo y Economía Plural</v>
      </c>
      <c r="BE162">
        <f t="shared" si="47"/>
        <v>0</v>
      </c>
      <c r="BF162">
        <f t="shared" si="47"/>
        <v>0</v>
      </c>
      <c r="BG162">
        <f t="shared" si="47"/>
        <v>0</v>
      </c>
      <c r="BH162">
        <f t="shared" si="47"/>
        <v>0</v>
      </c>
      <c r="BI162">
        <f t="shared" si="47"/>
        <v>0</v>
      </c>
      <c r="BJ162">
        <f t="shared" si="47"/>
        <v>0</v>
      </c>
      <c r="BK162">
        <f t="shared" si="47"/>
        <v>0</v>
      </c>
      <c r="BL162">
        <f t="shared" si="47"/>
        <v>0</v>
      </c>
      <c r="BM162">
        <f t="shared" si="47"/>
        <v>0</v>
      </c>
      <c r="BN162">
        <f t="shared" si="47"/>
        <v>8754861</v>
      </c>
      <c r="BO162">
        <f t="shared" ref="BO162:CT162" si="48">BO13</f>
        <v>0</v>
      </c>
      <c r="BP162">
        <f t="shared" si="48"/>
        <v>0</v>
      </c>
      <c r="BQ162">
        <f t="shared" si="48"/>
        <v>0</v>
      </c>
      <c r="BR162">
        <f t="shared" si="48"/>
        <v>0</v>
      </c>
      <c r="BS162">
        <f t="shared" si="48"/>
        <v>0</v>
      </c>
      <c r="BT162">
        <f t="shared" si="48"/>
        <v>0</v>
      </c>
      <c r="BU162">
        <f t="shared" si="48"/>
        <v>0</v>
      </c>
      <c r="BV162">
        <f t="shared" si="48"/>
        <v>0</v>
      </c>
      <c r="BW162">
        <f t="shared" si="48"/>
        <v>0</v>
      </c>
      <c r="BX162">
        <f t="shared" si="48"/>
        <v>0</v>
      </c>
      <c r="BY162">
        <f t="shared" si="48"/>
        <v>613000</v>
      </c>
      <c r="BZ162">
        <f t="shared" si="48"/>
        <v>0</v>
      </c>
      <c r="CA162">
        <f t="shared" si="48"/>
        <v>0</v>
      </c>
      <c r="CB162">
        <f t="shared" si="48"/>
        <v>0</v>
      </c>
      <c r="CC162">
        <f t="shared" si="48"/>
        <v>0</v>
      </c>
      <c r="CD162">
        <f t="shared" si="48"/>
        <v>15</v>
      </c>
      <c r="CE162" t="str">
        <f t="shared" si="48"/>
        <v>Ministerio de Gobierno</v>
      </c>
      <c r="CF162">
        <f t="shared" si="48"/>
        <v>0</v>
      </c>
      <c r="CG162">
        <f t="shared" si="48"/>
        <v>0</v>
      </c>
      <c r="CH162">
        <f t="shared" si="48"/>
        <v>0</v>
      </c>
      <c r="CI162">
        <f t="shared" si="48"/>
        <v>0</v>
      </c>
      <c r="CJ162">
        <f t="shared" si="48"/>
        <v>0</v>
      </c>
      <c r="CK162">
        <f t="shared" si="48"/>
        <v>0</v>
      </c>
      <c r="CL162">
        <f t="shared" si="48"/>
        <v>0</v>
      </c>
      <c r="CM162">
        <f t="shared" si="48"/>
        <v>0</v>
      </c>
      <c r="CN162">
        <f t="shared" si="48"/>
        <v>4297320.9818000002</v>
      </c>
      <c r="CO162">
        <f t="shared" si="48"/>
        <v>0</v>
      </c>
      <c r="CP162">
        <f t="shared" si="48"/>
        <v>2857520.3089999999</v>
      </c>
      <c r="CQ162">
        <f t="shared" si="48"/>
        <v>0</v>
      </c>
      <c r="CR162">
        <f t="shared" si="48"/>
        <v>0</v>
      </c>
      <c r="CS162">
        <f t="shared" si="48"/>
        <v>0</v>
      </c>
      <c r="CT162">
        <f t="shared" si="48"/>
        <v>2982491.3300000005</v>
      </c>
      <c r="CU162">
        <f t="shared" ref="CU162:DC162" si="49">CU13</f>
        <v>0</v>
      </c>
      <c r="CV162">
        <f t="shared" si="49"/>
        <v>496756.74720000004</v>
      </c>
      <c r="CW162">
        <f t="shared" si="49"/>
        <v>0</v>
      </c>
      <c r="CX162">
        <f t="shared" si="49"/>
        <v>0</v>
      </c>
      <c r="CY162">
        <f t="shared" si="49"/>
        <v>0</v>
      </c>
      <c r="CZ162">
        <f t="shared" si="49"/>
        <v>0</v>
      </c>
      <c r="DA162">
        <f t="shared" si="49"/>
        <v>0</v>
      </c>
      <c r="DB162">
        <f t="shared" si="49"/>
        <v>0</v>
      </c>
      <c r="DC162">
        <f t="shared" si="49"/>
        <v>0</v>
      </c>
      <c r="DD162">
        <f t="shared" si="17"/>
        <v>0</v>
      </c>
      <c r="DE162">
        <f t="shared" si="17"/>
        <v>283</v>
      </c>
      <c r="DF162" t="str">
        <f t="shared" si="17"/>
        <v>Aduana Nacional</v>
      </c>
      <c r="DG162">
        <f t="shared" si="17"/>
        <v>44335845.850000001</v>
      </c>
      <c r="DH162">
        <f t="shared" si="17"/>
        <v>0</v>
      </c>
    </row>
    <row r="163" spans="1:112">
      <c r="A163">
        <f t="shared" si="0"/>
        <v>47</v>
      </c>
      <c r="B163" t="str">
        <f t="shared" si="0"/>
        <v>Ministerio de Desarrollo Rural y Tierras</v>
      </c>
      <c r="C163">
        <f t="shared" ref="C163:AH163" si="50">C14</f>
        <v>0</v>
      </c>
      <c r="D163">
        <f t="shared" si="50"/>
        <v>31223</v>
      </c>
      <c r="E163">
        <f t="shared" si="50"/>
        <v>0</v>
      </c>
      <c r="F163">
        <f t="shared" si="50"/>
        <v>5678.84</v>
      </c>
      <c r="G163">
        <f t="shared" si="50"/>
        <v>0</v>
      </c>
      <c r="H163">
        <f t="shared" si="50"/>
        <v>0</v>
      </c>
      <c r="I163">
        <f t="shared" si="50"/>
        <v>0</v>
      </c>
      <c r="J163">
        <f t="shared" si="50"/>
        <v>345.38</v>
      </c>
      <c r="K163">
        <f t="shared" si="50"/>
        <v>0</v>
      </c>
      <c r="L163">
        <f t="shared" si="50"/>
        <v>0</v>
      </c>
      <c r="M163">
        <f t="shared" si="50"/>
        <v>0</v>
      </c>
      <c r="N163">
        <f t="shared" si="50"/>
        <v>0</v>
      </c>
      <c r="O163">
        <f t="shared" si="50"/>
        <v>0</v>
      </c>
      <c r="P163">
        <f t="shared" si="50"/>
        <v>0</v>
      </c>
      <c r="Q163">
        <f t="shared" si="50"/>
        <v>0</v>
      </c>
      <c r="R163">
        <f t="shared" si="50"/>
        <v>0</v>
      </c>
      <c r="S163">
        <f t="shared" si="50"/>
        <v>0</v>
      </c>
      <c r="T163">
        <f t="shared" si="50"/>
        <v>219.64</v>
      </c>
      <c r="U163">
        <f t="shared" si="50"/>
        <v>0</v>
      </c>
      <c r="V163">
        <f t="shared" si="50"/>
        <v>25354.68</v>
      </c>
      <c r="W163">
        <f t="shared" si="50"/>
        <v>0</v>
      </c>
      <c r="X163">
        <f t="shared" si="50"/>
        <v>730432.65000000014</v>
      </c>
      <c r="Y163">
        <f t="shared" si="50"/>
        <v>0</v>
      </c>
      <c r="Z163">
        <f t="shared" si="50"/>
        <v>0</v>
      </c>
      <c r="AA163">
        <f t="shared" si="50"/>
        <v>0</v>
      </c>
      <c r="AB163">
        <f t="shared" si="50"/>
        <v>78</v>
      </c>
      <c r="AC163" t="str">
        <f t="shared" si="50"/>
        <v>Ministerio de Hidrocarburos y Energías</v>
      </c>
      <c r="AD163">
        <f t="shared" si="50"/>
        <v>0</v>
      </c>
      <c r="AE163">
        <f t="shared" si="50"/>
        <v>0</v>
      </c>
      <c r="AF163">
        <f t="shared" si="50"/>
        <v>0</v>
      </c>
      <c r="AG163">
        <f t="shared" si="50"/>
        <v>0</v>
      </c>
      <c r="AH163">
        <f t="shared" si="50"/>
        <v>0</v>
      </c>
      <c r="AI163">
        <f t="shared" ref="AI163:BN163" si="51">AI14</f>
        <v>0</v>
      </c>
      <c r="AJ163">
        <f t="shared" si="51"/>
        <v>0</v>
      </c>
      <c r="AK163">
        <f t="shared" si="51"/>
        <v>0</v>
      </c>
      <c r="AL163">
        <f t="shared" si="51"/>
        <v>0</v>
      </c>
      <c r="AM163">
        <f t="shared" si="51"/>
        <v>0</v>
      </c>
      <c r="AN163">
        <f t="shared" si="51"/>
        <v>0</v>
      </c>
      <c r="AO163">
        <f t="shared" si="51"/>
        <v>0</v>
      </c>
      <c r="AP163">
        <f t="shared" si="51"/>
        <v>0</v>
      </c>
      <c r="AQ163">
        <f t="shared" si="51"/>
        <v>0</v>
      </c>
      <c r="AR163">
        <f t="shared" si="51"/>
        <v>120.06</v>
      </c>
      <c r="AS163">
        <f t="shared" si="51"/>
        <v>4956520.33</v>
      </c>
      <c r="AT163">
        <f t="shared" si="51"/>
        <v>0</v>
      </c>
      <c r="AU163">
        <f t="shared" si="51"/>
        <v>0</v>
      </c>
      <c r="AV163">
        <f t="shared" si="51"/>
        <v>0</v>
      </c>
      <c r="AW163">
        <f t="shared" si="51"/>
        <v>0</v>
      </c>
      <c r="AX163">
        <f t="shared" si="51"/>
        <v>0</v>
      </c>
      <c r="AY163">
        <f t="shared" si="51"/>
        <v>0</v>
      </c>
      <c r="AZ163">
        <f t="shared" si="51"/>
        <v>0</v>
      </c>
      <c r="BA163">
        <f t="shared" si="51"/>
        <v>0</v>
      </c>
      <c r="BB163">
        <f t="shared" si="51"/>
        <v>0</v>
      </c>
      <c r="BC163">
        <f t="shared" si="51"/>
        <v>66</v>
      </c>
      <c r="BD163" t="str">
        <f t="shared" si="51"/>
        <v>Ministerio de Planificación del Desarrollo</v>
      </c>
      <c r="BE163">
        <f t="shared" si="51"/>
        <v>0</v>
      </c>
      <c r="BF163">
        <f t="shared" si="51"/>
        <v>0</v>
      </c>
      <c r="BG163">
        <f t="shared" si="51"/>
        <v>0</v>
      </c>
      <c r="BH163">
        <f t="shared" si="51"/>
        <v>0</v>
      </c>
      <c r="BI163">
        <f t="shared" si="51"/>
        <v>0</v>
      </c>
      <c r="BJ163">
        <f t="shared" si="51"/>
        <v>0</v>
      </c>
      <c r="BK163">
        <f t="shared" si="51"/>
        <v>0</v>
      </c>
      <c r="BL163">
        <f t="shared" si="51"/>
        <v>0</v>
      </c>
      <c r="BM163">
        <f t="shared" si="51"/>
        <v>0</v>
      </c>
      <c r="BN163">
        <f t="shared" si="51"/>
        <v>0</v>
      </c>
      <c r="BO163">
        <f t="shared" ref="BO163:CT163" si="52">BO14</f>
        <v>0</v>
      </c>
      <c r="BP163">
        <f t="shared" si="52"/>
        <v>0</v>
      </c>
      <c r="BQ163">
        <f t="shared" si="52"/>
        <v>0</v>
      </c>
      <c r="BR163">
        <f t="shared" si="52"/>
        <v>0</v>
      </c>
      <c r="BS163">
        <f t="shared" si="52"/>
        <v>0</v>
      </c>
      <c r="BT163">
        <f t="shared" si="52"/>
        <v>0</v>
      </c>
      <c r="BU163">
        <f t="shared" si="52"/>
        <v>0</v>
      </c>
      <c r="BV163">
        <f t="shared" si="52"/>
        <v>0</v>
      </c>
      <c r="BW163">
        <f t="shared" si="52"/>
        <v>478111.88</v>
      </c>
      <c r="BX163">
        <f t="shared" si="52"/>
        <v>1208109.25</v>
      </c>
      <c r="BY163">
        <f t="shared" si="52"/>
        <v>3190278.36</v>
      </c>
      <c r="BZ163">
        <f t="shared" si="52"/>
        <v>0</v>
      </c>
      <c r="CA163">
        <f t="shared" si="52"/>
        <v>0</v>
      </c>
      <c r="CB163">
        <f t="shared" si="52"/>
        <v>0</v>
      </c>
      <c r="CC163">
        <f t="shared" si="52"/>
        <v>0</v>
      </c>
      <c r="CD163">
        <f t="shared" si="52"/>
        <v>206</v>
      </c>
      <c r="CE163" t="str">
        <f t="shared" si="52"/>
        <v>Instituto Nacional de Estadística</v>
      </c>
      <c r="CF163">
        <f t="shared" si="52"/>
        <v>0</v>
      </c>
      <c r="CG163">
        <f t="shared" si="52"/>
        <v>0</v>
      </c>
      <c r="CH163">
        <f t="shared" si="52"/>
        <v>0</v>
      </c>
      <c r="CI163">
        <f t="shared" si="52"/>
        <v>0</v>
      </c>
      <c r="CJ163">
        <f t="shared" si="52"/>
        <v>0</v>
      </c>
      <c r="CK163">
        <f t="shared" si="52"/>
        <v>0</v>
      </c>
      <c r="CL163">
        <f t="shared" si="52"/>
        <v>0</v>
      </c>
      <c r="CM163">
        <f t="shared" si="52"/>
        <v>0</v>
      </c>
      <c r="CN163">
        <f t="shared" si="52"/>
        <v>0</v>
      </c>
      <c r="CO163">
        <f t="shared" si="52"/>
        <v>0</v>
      </c>
      <c r="CP163">
        <f t="shared" si="52"/>
        <v>8689192.5203999989</v>
      </c>
      <c r="CQ163">
        <f t="shared" si="52"/>
        <v>0</v>
      </c>
      <c r="CR163">
        <f t="shared" si="52"/>
        <v>3430000</v>
      </c>
      <c r="CS163">
        <f t="shared" si="52"/>
        <v>0</v>
      </c>
      <c r="CT163">
        <f t="shared" si="52"/>
        <v>6860000</v>
      </c>
      <c r="CU163">
        <f t="shared" ref="CU163:DC163" si="53">CU14</f>
        <v>0</v>
      </c>
      <c r="CV163">
        <f t="shared" si="53"/>
        <v>20580000</v>
      </c>
      <c r="CW163">
        <f t="shared" si="53"/>
        <v>0</v>
      </c>
      <c r="CX163">
        <f t="shared" si="53"/>
        <v>0</v>
      </c>
      <c r="CY163">
        <f t="shared" si="53"/>
        <v>0</v>
      </c>
      <c r="CZ163">
        <f t="shared" si="53"/>
        <v>0</v>
      </c>
      <c r="DA163">
        <f t="shared" si="53"/>
        <v>0</v>
      </c>
      <c r="DB163">
        <f t="shared" si="53"/>
        <v>0</v>
      </c>
      <c r="DC163">
        <f t="shared" si="53"/>
        <v>0</v>
      </c>
      <c r="DD163">
        <f t="shared" si="17"/>
        <v>0</v>
      </c>
      <c r="DE163">
        <f t="shared" si="17"/>
        <v>203</v>
      </c>
      <c r="DF163" t="str">
        <f t="shared" si="17"/>
        <v>Autoridad de Supervisión del Sistema Financiero</v>
      </c>
      <c r="DG163">
        <f t="shared" si="17"/>
        <v>207127.85</v>
      </c>
      <c r="DH163">
        <f t="shared" si="17"/>
        <v>0</v>
      </c>
    </row>
    <row r="164" spans="1:112">
      <c r="A164">
        <f t="shared" si="0"/>
        <v>81</v>
      </c>
      <c r="B164" t="str">
        <f t="shared" si="0"/>
        <v>Ministerio de Obras Públicas, Servicios y Vivienda</v>
      </c>
      <c r="C164">
        <f t="shared" ref="C164:AH164" si="54">C15</f>
        <v>0</v>
      </c>
      <c r="D164">
        <f t="shared" si="54"/>
        <v>836.52</v>
      </c>
      <c r="E164">
        <f t="shared" si="54"/>
        <v>0</v>
      </c>
      <c r="F164">
        <f t="shared" si="54"/>
        <v>0</v>
      </c>
      <c r="G164">
        <f t="shared" si="54"/>
        <v>0</v>
      </c>
      <c r="H164">
        <f t="shared" si="54"/>
        <v>0</v>
      </c>
      <c r="I164">
        <f t="shared" si="54"/>
        <v>0</v>
      </c>
      <c r="J164">
        <f t="shared" si="54"/>
        <v>0</v>
      </c>
      <c r="K164">
        <f t="shared" si="54"/>
        <v>0</v>
      </c>
      <c r="L164">
        <f t="shared" si="54"/>
        <v>0</v>
      </c>
      <c r="M164">
        <f t="shared" si="54"/>
        <v>0</v>
      </c>
      <c r="N164">
        <f t="shared" si="54"/>
        <v>145</v>
      </c>
      <c r="O164">
        <f t="shared" si="54"/>
        <v>0</v>
      </c>
      <c r="P164">
        <f t="shared" si="54"/>
        <v>0</v>
      </c>
      <c r="Q164">
        <f t="shared" si="54"/>
        <v>0</v>
      </c>
      <c r="R164">
        <f t="shared" si="54"/>
        <v>1367</v>
      </c>
      <c r="S164">
        <f t="shared" si="54"/>
        <v>0</v>
      </c>
      <c r="T164">
        <f t="shared" si="54"/>
        <v>530</v>
      </c>
      <c r="U164">
        <f t="shared" si="54"/>
        <v>0</v>
      </c>
      <c r="V164">
        <f t="shared" si="54"/>
        <v>8621.0299999999988</v>
      </c>
      <c r="W164">
        <f t="shared" si="54"/>
        <v>0</v>
      </c>
      <c r="X164">
        <f t="shared" si="54"/>
        <v>37872.21</v>
      </c>
      <c r="Y164">
        <f t="shared" si="54"/>
        <v>0</v>
      </c>
      <c r="Z164">
        <f t="shared" si="54"/>
        <v>0</v>
      </c>
      <c r="AA164">
        <f t="shared" si="54"/>
        <v>0</v>
      </c>
      <c r="AB164">
        <f t="shared" si="54"/>
        <v>253</v>
      </c>
      <c r="AC164" t="str">
        <f t="shared" si="54"/>
        <v>Entidad Ejecutora de Medio Ambiente y Agua</v>
      </c>
      <c r="AD164">
        <f t="shared" si="54"/>
        <v>0</v>
      </c>
      <c r="AE164">
        <f t="shared" si="54"/>
        <v>0</v>
      </c>
      <c r="AF164">
        <f t="shared" si="54"/>
        <v>0</v>
      </c>
      <c r="AG164">
        <f t="shared" si="54"/>
        <v>0</v>
      </c>
      <c r="AH164">
        <f t="shared" si="54"/>
        <v>0</v>
      </c>
      <c r="AI164">
        <f t="shared" ref="AI164:BN164" si="55">AI15</f>
        <v>0</v>
      </c>
      <c r="AJ164">
        <f t="shared" si="55"/>
        <v>0</v>
      </c>
      <c r="AK164">
        <f t="shared" si="55"/>
        <v>0</v>
      </c>
      <c r="AL164">
        <f t="shared" si="55"/>
        <v>0</v>
      </c>
      <c r="AM164">
        <f t="shared" si="55"/>
        <v>0</v>
      </c>
      <c r="AN164">
        <f t="shared" si="55"/>
        <v>0</v>
      </c>
      <c r="AO164">
        <f t="shared" si="55"/>
        <v>0</v>
      </c>
      <c r="AP164">
        <f t="shared" si="55"/>
        <v>60.03</v>
      </c>
      <c r="AQ164">
        <f t="shared" si="55"/>
        <v>1890460.35</v>
      </c>
      <c r="AR164">
        <f t="shared" si="55"/>
        <v>0</v>
      </c>
      <c r="AS164">
        <f t="shared" si="55"/>
        <v>0</v>
      </c>
      <c r="AT164">
        <f t="shared" si="55"/>
        <v>0</v>
      </c>
      <c r="AU164">
        <f t="shared" si="55"/>
        <v>0</v>
      </c>
      <c r="AV164">
        <f t="shared" si="55"/>
        <v>0</v>
      </c>
      <c r="AW164">
        <f t="shared" si="55"/>
        <v>0</v>
      </c>
      <c r="AX164">
        <f t="shared" si="55"/>
        <v>0</v>
      </c>
      <c r="AY164">
        <f t="shared" si="55"/>
        <v>0</v>
      </c>
      <c r="AZ164">
        <f t="shared" si="55"/>
        <v>0</v>
      </c>
      <c r="BA164">
        <f t="shared" si="55"/>
        <v>0</v>
      </c>
      <c r="BB164">
        <f t="shared" si="55"/>
        <v>0</v>
      </c>
      <c r="BC164">
        <f t="shared" si="55"/>
        <v>15</v>
      </c>
      <c r="BD164" t="str">
        <f t="shared" si="55"/>
        <v>Ministerio de Gobierno</v>
      </c>
      <c r="BE164">
        <f t="shared" si="55"/>
        <v>0</v>
      </c>
      <c r="BF164">
        <f t="shared" si="55"/>
        <v>0</v>
      </c>
      <c r="BG164">
        <f t="shared" si="55"/>
        <v>0</v>
      </c>
      <c r="BH164">
        <f t="shared" si="55"/>
        <v>0</v>
      </c>
      <c r="BI164">
        <f t="shared" si="55"/>
        <v>0</v>
      </c>
      <c r="BJ164">
        <f t="shared" si="55"/>
        <v>0</v>
      </c>
      <c r="BK164">
        <f t="shared" si="55"/>
        <v>0</v>
      </c>
      <c r="BL164">
        <f t="shared" si="55"/>
        <v>0</v>
      </c>
      <c r="BM164">
        <f t="shared" si="55"/>
        <v>0</v>
      </c>
      <c r="BN164">
        <f t="shared" si="55"/>
        <v>0</v>
      </c>
      <c r="BO164">
        <f t="shared" ref="BO164:CT164" si="56">BO15</f>
        <v>0</v>
      </c>
      <c r="BP164">
        <f t="shared" si="56"/>
        <v>0</v>
      </c>
      <c r="BQ164">
        <f t="shared" si="56"/>
        <v>0</v>
      </c>
      <c r="BR164">
        <f t="shared" si="56"/>
        <v>4297320.99</v>
      </c>
      <c r="BS164">
        <f t="shared" si="56"/>
        <v>0</v>
      </c>
      <c r="BT164">
        <f t="shared" si="56"/>
        <v>2857520.3</v>
      </c>
      <c r="BU164">
        <f t="shared" si="56"/>
        <v>0</v>
      </c>
      <c r="BV164">
        <f t="shared" si="56"/>
        <v>0</v>
      </c>
      <c r="BW164">
        <f t="shared" si="56"/>
        <v>0</v>
      </c>
      <c r="BX164">
        <f t="shared" si="56"/>
        <v>2982491.32</v>
      </c>
      <c r="BY164">
        <f t="shared" si="56"/>
        <v>0</v>
      </c>
      <c r="BZ164">
        <f t="shared" si="56"/>
        <v>496756.74</v>
      </c>
      <c r="CA164">
        <f t="shared" si="56"/>
        <v>0</v>
      </c>
      <c r="CB164">
        <f t="shared" si="56"/>
        <v>0</v>
      </c>
      <c r="CC164">
        <f t="shared" si="56"/>
        <v>0</v>
      </c>
      <c r="CD164">
        <f t="shared" si="56"/>
        <v>66</v>
      </c>
      <c r="CE164" t="str">
        <f t="shared" si="56"/>
        <v>Ministerio de Planificación del Desarrollo</v>
      </c>
      <c r="CF164">
        <f t="shared" si="56"/>
        <v>0</v>
      </c>
      <c r="CG164">
        <f t="shared" si="56"/>
        <v>0</v>
      </c>
      <c r="CH164">
        <f t="shared" si="56"/>
        <v>0</v>
      </c>
      <c r="CI164">
        <f t="shared" si="56"/>
        <v>0</v>
      </c>
      <c r="CJ164">
        <f t="shared" si="56"/>
        <v>0</v>
      </c>
      <c r="CK164">
        <f t="shared" si="56"/>
        <v>0</v>
      </c>
      <c r="CL164">
        <f t="shared" si="56"/>
        <v>0</v>
      </c>
      <c r="CM164">
        <f t="shared" si="56"/>
        <v>0</v>
      </c>
      <c r="CN164">
        <f t="shared" si="56"/>
        <v>8334900</v>
      </c>
      <c r="CO164">
        <f t="shared" si="56"/>
        <v>0</v>
      </c>
      <c r="CP164">
        <f t="shared" si="56"/>
        <v>5522300</v>
      </c>
      <c r="CQ164">
        <f t="shared" si="56"/>
        <v>0</v>
      </c>
      <c r="CR164">
        <f t="shared" si="56"/>
        <v>0</v>
      </c>
      <c r="CS164">
        <f t="shared" si="56"/>
        <v>0</v>
      </c>
      <c r="CT164">
        <f t="shared" si="56"/>
        <v>2065609.2492</v>
      </c>
      <c r="CU164">
        <f t="shared" ref="CU164:DC164" si="57">CU15</f>
        <v>0</v>
      </c>
      <c r="CV164">
        <f t="shared" si="57"/>
        <v>0</v>
      </c>
      <c r="CW164">
        <f t="shared" si="57"/>
        <v>0</v>
      </c>
      <c r="CX164">
        <f t="shared" si="57"/>
        <v>0</v>
      </c>
      <c r="CY164">
        <f t="shared" si="57"/>
        <v>0</v>
      </c>
      <c r="CZ164">
        <f t="shared" si="57"/>
        <v>0</v>
      </c>
      <c r="DA164">
        <f t="shared" si="57"/>
        <v>0</v>
      </c>
      <c r="DB164">
        <f t="shared" si="57"/>
        <v>0</v>
      </c>
      <c r="DC164">
        <f t="shared" si="57"/>
        <v>0</v>
      </c>
      <c r="DD164">
        <f t="shared" ref="DD164:DH173" si="58">DD15</f>
        <v>0</v>
      </c>
      <c r="DE164">
        <f t="shared" si="58"/>
        <v>294</v>
      </c>
      <c r="DF164" t="str">
        <f t="shared" si="58"/>
        <v>Univ. Indígena Bol. Comun. Intercultl Prod. Tupak Katari</v>
      </c>
      <c r="DG164">
        <f t="shared" si="58"/>
        <v>308271.18</v>
      </c>
      <c r="DH164">
        <f t="shared" si="58"/>
        <v>0</v>
      </c>
    </row>
    <row r="165" spans="1:112">
      <c r="A165">
        <f t="shared" si="0"/>
        <v>86</v>
      </c>
      <c r="B165" t="str">
        <f t="shared" si="0"/>
        <v>Ministerio de Medio Ambiente y Agua</v>
      </c>
      <c r="C165">
        <f t="shared" ref="C165:AH165" si="59">C16</f>
        <v>191824</v>
      </c>
      <c r="D165">
        <f t="shared" si="59"/>
        <v>17322.689999999999</v>
      </c>
      <c r="E165">
        <f t="shared" si="59"/>
        <v>0</v>
      </c>
      <c r="F165">
        <f t="shared" si="59"/>
        <v>1640</v>
      </c>
      <c r="G165">
        <f t="shared" si="59"/>
        <v>0</v>
      </c>
      <c r="H165">
        <f t="shared" si="59"/>
        <v>77734.600000000006</v>
      </c>
      <c r="I165">
        <f t="shared" si="59"/>
        <v>5614232.6299999999</v>
      </c>
      <c r="J165">
        <f t="shared" si="59"/>
        <v>185549.33</v>
      </c>
      <c r="K165">
        <f t="shared" si="59"/>
        <v>0</v>
      </c>
      <c r="L165">
        <f t="shared" si="59"/>
        <v>18715.739999999998</v>
      </c>
      <c r="M165">
        <f t="shared" si="59"/>
        <v>0</v>
      </c>
      <c r="N165">
        <f t="shared" si="59"/>
        <v>4458.5</v>
      </c>
      <c r="O165">
        <f t="shared" si="59"/>
        <v>0</v>
      </c>
      <c r="P165">
        <f t="shared" si="59"/>
        <v>141234.9</v>
      </c>
      <c r="Q165">
        <f t="shared" si="59"/>
        <v>0</v>
      </c>
      <c r="R165">
        <f t="shared" si="59"/>
        <v>127109.83</v>
      </c>
      <c r="S165">
        <f t="shared" si="59"/>
        <v>2459579.1800000002</v>
      </c>
      <c r="T165">
        <f t="shared" si="59"/>
        <v>3646067.5400000005</v>
      </c>
      <c r="U165">
        <f t="shared" si="59"/>
        <v>0</v>
      </c>
      <c r="V165">
        <f t="shared" si="59"/>
        <v>12122.01</v>
      </c>
      <c r="W165">
        <f t="shared" si="59"/>
        <v>0</v>
      </c>
      <c r="X165">
        <f t="shared" si="59"/>
        <v>3298369.46</v>
      </c>
      <c r="Y165">
        <f t="shared" si="59"/>
        <v>0</v>
      </c>
      <c r="Z165">
        <f t="shared" si="59"/>
        <v>0</v>
      </c>
      <c r="AA165">
        <f t="shared" si="59"/>
        <v>0</v>
      </c>
      <c r="AB165">
        <f t="shared" si="59"/>
        <v>6</v>
      </c>
      <c r="AC165" t="str">
        <f t="shared" si="59"/>
        <v>Vicepresidencia del Estado Plurinacional</v>
      </c>
      <c r="AD165">
        <f t="shared" si="59"/>
        <v>0</v>
      </c>
      <c r="AE165">
        <f t="shared" si="59"/>
        <v>0</v>
      </c>
      <c r="AF165">
        <f t="shared" si="59"/>
        <v>0</v>
      </c>
      <c r="AG165">
        <f t="shared" si="59"/>
        <v>0</v>
      </c>
      <c r="AH165">
        <f t="shared" si="59"/>
        <v>0</v>
      </c>
      <c r="AI165">
        <f t="shared" ref="AI165:BN165" si="60">AI16</f>
        <v>0</v>
      </c>
      <c r="AJ165">
        <f t="shared" si="60"/>
        <v>0</v>
      </c>
      <c r="AK165">
        <f t="shared" si="60"/>
        <v>0</v>
      </c>
      <c r="AL165">
        <f t="shared" si="60"/>
        <v>0</v>
      </c>
      <c r="AM165">
        <f t="shared" si="60"/>
        <v>0</v>
      </c>
      <c r="AN165">
        <f t="shared" si="60"/>
        <v>0</v>
      </c>
      <c r="AO165">
        <f t="shared" si="60"/>
        <v>0</v>
      </c>
      <c r="AP165">
        <f t="shared" si="60"/>
        <v>0</v>
      </c>
      <c r="AQ165">
        <f t="shared" si="60"/>
        <v>0</v>
      </c>
      <c r="AR165">
        <f t="shared" si="60"/>
        <v>0</v>
      </c>
      <c r="AS165">
        <f t="shared" si="60"/>
        <v>0</v>
      </c>
      <c r="AT165">
        <f t="shared" si="60"/>
        <v>0</v>
      </c>
      <c r="AU165">
        <f t="shared" si="60"/>
        <v>264667.24</v>
      </c>
      <c r="AV165">
        <f t="shared" si="60"/>
        <v>0</v>
      </c>
      <c r="AW165">
        <f t="shared" si="60"/>
        <v>0</v>
      </c>
      <c r="AX165">
        <f t="shared" si="60"/>
        <v>0</v>
      </c>
      <c r="AY165">
        <f t="shared" si="60"/>
        <v>0</v>
      </c>
      <c r="AZ165">
        <f t="shared" si="60"/>
        <v>0</v>
      </c>
      <c r="BA165">
        <f t="shared" si="60"/>
        <v>0</v>
      </c>
      <c r="BB165">
        <f t="shared" si="60"/>
        <v>0</v>
      </c>
      <c r="BC165">
        <f t="shared" si="60"/>
        <v>206</v>
      </c>
      <c r="BD165" t="str">
        <f t="shared" si="60"/>
        <v>Instituto Nacional de Estadística</v>
      </c>
      <c r="BE165">
        <f t="shared" si="60"/>
        <v>0</v>
      </c>
      <c r="BF165">
        <f t="shared" si="60"/>
        <v>0</v>
      </c>
      <c r="BG165">
        <f t="shared" si="60"/>
        <v>0</v>
      </c>
      <c r="BH165">
        <f t="shared" si="60"/>
        <v>0</v>
      </c>
      <c r="BI165">
        <f t="shared" si="60"/>
        <v>0</v>
      </c>
      <c r="BJ165">
        <f t="shared" si="60"/>
        <v>0</v>
      </c>
      <c r="BK165">
        <f t="shared" si="60"/>
        <v>0</v>
      </c>
      <c r="BL165">
        <f t="shared" si="60"/>
        <v>0</v>
      </c>
      <c r="BM165">
        <f t="shared" si="60"/>
        <v>0</v>
      </c>
      <c r="BN165">
        <f t="shared" si="60"/>
        <v>0</v>
      </c>
      <c r="BO165">
        <f t="shared" ref="BO165:CT165" si="61">BO16</f>
        <v>0</v>
      </c>
      <c r="BP165">
        <f t="shared" si="61"/>
        <v>0</v>
      </c>
      <c r="BQ165">
        <f t="shared" si="61"/>
        <v>0</v>
      </c>
      <c r="BR165">
        <f t="shared" si="61"/>
        <v>0</v>
      </c>
      <c r="BS165">
        <f t="shared" si="61"/>
        <v>0</v>
      </c>
      <c r="BT165">
        <f t="shared" si="61"/>
        <v>8689192.5199999996</v>
      </c>
      <c r="BU165">
        <f t="shared" si="61"/>
        <v>0</v>
      </c>
      <c r="BV165">
        <f t="shared" si="61"/>
        <v>3430000</v>
      </c>
      <c r="BW165">
        <f t="shared" si="61"/>
        <v>0</v>
      </c>
      <c r="BX165">
        <f t="shared" si="61"/>
        <v>6860000</v>
      </c>
      <c r="BY165">
        <f t="shared" si="61"/>
        <v>0</v>
      </c>
      <c r="BZ165">
        <f t="shared" si="61"/>
        <v>20580000</v>
      </c>
      <c r="CA165">
        <f t="shared" si="61"/>
        <v>0</v>
      </c>
      <c r="CB165">
        <f t="shared" si="61"/>
        <v>0</v>
      </c>
      <c r="CC165">
        <f t="shared" si="61"/>
        <v>0</v>
      </c>
      <c r="CD165">
        <f t="shared" si="61"/>
        <v>47</v>
      </c>
      <c r="CE165" t="str">
        <f t="shared" si="61"/>
        <v>Ministerio de Desarrollo Rural y Tierras</v>
      </c>
      <c r="CF165">
        <f t="shared" si="61"/>
        <v>0</v>
      </c>
      <c r="CG165">
        <f t="shared" si="61"/>
        <v>0</v>
      </c>
      <c r="CH165">
        <f t="shared" si="61"/>
        <v>0</v>
      </c>
      <c r="CI165">
        <f t="shared" si="61"/>
        <v>0</v>
      </c>
      <c r="CJ165">
        <f t="shared" si="61"/>
        <v>0</v>
      </c>
      <c r="CK165">
        <f t="shared" si="61"/>
        <v>0</v>
      </c>
      <c r="CL165">
        <f t="shared" si="61"/>
        <v>0</v>
      </c>
      <c r="CM165">
        <f t="shared" si="61"/>
        <v>0</v>
      </c>
      <c r="CN165">
        <f t="shared" si="61"/>
        <v>0</v>
      </c>
      <c r="CO165">
        <f t="shared" si="61"/>
        <v>0</v>
      </c>
      <c r="CP165">
        <f t="shared" si="61"/>
        <v>0</v>
      </c>
      <c r="CQ165">
        <f t="shared" si="61"/>
        <v>0</v>
      </c>
      <c r="CR165">
        <f t="shared" si="61"/>
        <v>0</v>
      </c>
      <c r="CS165">
        <f t="shared" si="61"/>
        <v>0</v>
      </c>
      <c r="CT165">
        <f t="shared" si="61"/>
        <v>0</v>
      </c>
      <c r="CU165">
        <f t="shared" ref="CU165:DC165" si="62">CU16</f>
        <v>0</v>
      </c>
      <c r="CV165">
        <f t="shared" si="62"/>
        <v>166002980.815</v>
      </c>
      <c r="CW165">
        <f t="shared" si="62"/>
        <v>0</v>
      </c>
      <c r="CX165">
        <f t="shared" si="62"/>
        <v>0</v>
      </c>
      <c r="CY165">
        <f t="shared" si="62"/>
        <v>0</v>
      </c>
      <c r="CZ165">
        <f t="shared" si="62"/>
        <v>0</v>
      </c>
      <c r="DA165">
        <f t="shared" si="62"/>
        <v>0</v>
      </c>
      <c r="DB165">
        <f t="shared" si="62"/>
        <v>0</v>
      </c>
      <c r="DC165">
        <f t="shared" si="62"/>
        <v>0</v>
      </c>
      <c r="DD165">
        <f t="shared" si="58"/>
        <v>0</v>
      </c>
      <c r="DE165">
        <f t="shared" si="58"/>
        <v>134</v>
      </c>
      <c r="DF165" t="str">
        <f t="shared" si="58"/>
        <v>Consejo Nacional de Vivienda Policial</v>
      </c>
      <c r="DG165">
        <f t="shared" si="58"/>
        <v>6412693.919999999</v>
      </c>
      <c r="DH165">
        <f t="shared" si="58"/>
        <v>0</v>
      </c>
    </row>
    <row r="166" spans="1:112">
      <c r="A166">
        <f t="shared" si="0"/>
        <v>117</v>
      </c>
      <c r="B166" t="str">
        <f t="shared" si="0"/>
        <v>Dirección General de Aeronáutica Civil</v>
      </c>
      <c r="C166">
        <f t="shared" ref="C166:AH166" si="63">C17</f>
        <v>0</v>
      </c>
      <c r="D166">
        <f t="shared" si="63"/>
        <v>0</v>
      </c>
      <c r="E166">
        <f t="shared" si="63"/>
        <v>0</v>
      </c>
      <c r="F166">
        <f t="shared" si="63"/>
        <v>0</v>
      </c>
      <c r="G166">
        <f t="shared" si="63"/>
        <v>0</v>
      </c>
      <c r="H166">
        <f t="shared" si="63"/>
        <v>0</v>
      </c>
      <c r="I166">
        <f t="shared" si="63"/>
        <v>0</v>
      </c>
      <c r="J166">
        <f t="shared" si="63"/>
        <v>0</v>
      </c>
      <c r="K166">
        <f t="shared" si="63"/>
        <v>0</v>
      </c>
      <c r="L166">
        <f t="shared" si="63"/>
        <v>0</v>
      </c>
      <c r="M166">
        <f t="shared" si="63"/>
        <v>0</v>
      </c>
      <c r="N166">
        <f t="shared" si="63"/>
        <v>0</v>
      </c>
      <c r="O166">
        <f t="shared" si="63"/>
        <v>0</v>
      </c>
      <c r="P166">
        <f t="shared" si="63"/>
        <v>0</v>
      </c>
      <c r="Q166">
        <f t="shared" si="63"/>
        <v>0</v>
      </c>
      <c r="R166">
        <f t="shared" si="63"/>
        <v>0</v>
      </c>
      <c r="S166">
        <f t="shared" si="63"/>
        <v>0</v>
      </c>
      <c r="T166">
        <f t="shared" si="63"/>
        <v>4125207.55</v>
      </c>
      <c r="U166">
        <f t="shared" si="63"/>
        <v>0</v>
      </c>
      <c r="V166">
        <f t="shared" si="63"/>
        <v>0</v>
      </c>
      <c r="W166">
        <f t="shared" si="63"/>
        <v>2280</v>
      </c>
      <c r="X166">
        <f t="shared" si="63"/>
        <v>9604.7999999999993</v>
      </c>
      <c r="Y166">
        <f t="shared" si="63"/>
        <v>0</v>
      </c>
      <c r="Z166">
        <f t="shared" si="63"/>
        <v>0</v>
      </c>
      <c r="AA166">
        <f t="shared" si="63"/>
        <v>0</v>
      </c>
      <c r="AB166">
        <f t="shared" si="63"/>
        <v>16</v>
      </c>
      <c r="AC166" t="str">
        <f t="shared" si="63"/>
        <v>Ministerio de Educación</v>
      </c>
      <c r="AD166">
        <f t="shared" si="63"/>
        <v>0</v>
      </c>
      <c r="AE166">
        <f t="shared" si="63"/>
        <v>0</v>
      </c>
      <c r="AF166">
        <f t="shared" si="63"/>
        <v>0</v>
      </c>
      <c r="AG166">
        <f t="shared" si="63"/>
        <v>0</v>
      </c>
      <c r="AH166">
        <f t="shared" si="63"/>
        <v>0</v>
      </c>
      <c r="AI166">
        <f t="shared" ref="AI166:BN166" si="64">AI17</f>
        <v>0</v>
      </c>
      <c r="AJ166">
        <f t="shared" si="64"/>
        <v>0</v>
      </c>
      <c r="AK166">
        <f t="shared" si="64"/>
        <v>0</v>
      </c>
      <c r="AL166">
        <f t="shared" si="64"/>
        <v>0</v>
      </c>
      <c r="AM166">
        <f t="shared" si="64"/>
        <v>0</v>
      </c>
      <c r="AN166">
        <f t="shared" si="64"/>
        <v>0</v>
      </c>
      <c r="AO166">
        <f t="shared" si="64"/>
        <v>0</v>
      </c>
      <c r="AP166">
        <f t="shared" si="64"/>
        <v>0</v>
      </c>
      <c r="AQ166">
        <f t="shared" si="64"/>
        <v>0</v>
      </c>
      <c r="AR166">
        <f t="shared" si="64"/>
        <v>0</v>
      </c>
      <c r="AS166">
        <f t="shared" si="64"/>
        <v>0</v>
      </c>
      <c r="AT166">
        <f t="shared" si="64"/>
        <v>0</v>
      </c>
      <c r="AU166">
        <f t="shared" si="64"/>
        <v>188718.6</v>
      </c>
      <c r="AV166">
        <f t="shared" si="64"/>
        <v>0</v>
      </c>
      <c r="AW166">
        <f t="shared" si="64"/>
        <v>0</v>
      </c>
      <c r="AX166">
        <f t="shared" si="64"/>
        <v>0</v>
      </c>
      <c r="AY166">
        <f t="shared" si="64"/>
        <v>0</v>
      </c>
      <c r="AZ166">
        <f t="shared" si="64"/>
        <v>0</v>
      </c>
      <c r="BA166">
        <f t="shared" si="64"/>
        <v>0</v>
      </c>
      <c r="BB166">
        <f t="shared" si="64"/>
        <v>0</v>
      </c>
      <c r="BC166">
        <f t="shared" si="64"/>
        <v>514</v>
      </c>
      <c r="BD166" t="str">
        <f t="shared" si="64"/>
        <v>Empresa Nacional de Electricidad</v>
      </c>
      <c r="BE166">
        <f t="shared" si="64"/>
        <v>0</v>
      </c>
      <c r="BF166">
        <f t="shared" si="64"/>
        <v>0</v>
      </c>
      <c r="BG166">
        <f t="shared" si="64"/>
        <v>0</v>
      </c>
      <c r="BH166">
        <f t="shared" si="64"/>
        <v>0</v>
      </c>
      <c r="BI166">
        <f t="shared" si="64"/>
        <v>0</v>
      </c>
      <c r="BJ166">
        <f t="shared" si="64"/>
        <v>0</v>
      </c>
      <c r="BK166">
        <f t="shared" si="64"/>
        <v>0</v>
      </c>
      <c r="BL166">
        <f t="shared" si="64"/>
        <v>0</v>
      </c>
      <c r="BM166">
        <f t="shared" si="64"/>
        <v>0</v>
      </c>
      <c r="BN166">
        <f t="shared" si="64"/>
        <v>0</v>
      </c>
      <c r="BO166">
        <f t="shared" ref="BO166:CT166" si="65">BO17</f>
        <v>0</v>
      </c>
      <c r="BP166">
        <f t="shared" si="65"/>
        <v>0</v>
      </c>
      <c r="BQ166">
        <f t="shared" si="65"/>
        <v>0</v>
      </c>
      <c r="BR166">
        <f t="shared" si="65"/>
        <v>0</v>
      </c>
      <c r="BS166">
        <f t="shared" si="65"/>
        <v>0</v>
      </c>
      <c r="BT166">
        <f t="shared" si="65"/>
        <v>0</v>
      </c>
      <c r="BU166">
        <f t="shared" si="65"/>
        <v>0</v>
      </c>
      <c r="BV166">
        <f t="shared" si="65"/>
        <v>0</v>
      </c>
      <c r="BW166">
        <f t="shared" si="65"/>
        <v>0</v>
      </c>
      <c r="BX166">
        <f t="shared" si="65"/>
        <v>0</v>
      </c>
      <c r="BY166">
        <f t="shared" si="65"/>
        <v>0</v>
      </c>
      <c r="BZ166">
        <f t="shared" si="65"/>
        <v>3704400</v>
      </c>
      <c r="CA166">
        <f t="shared" si="65"/>
        <v>0</v>
      </c>
      <c r="CB166">
        <f t="shared" si="65"/>
        <v>0</v>
      </c>
      <c r="CC166">
        <f t="shared" si="65"/>
        <v>0</v>
      </c>
      <c r="CD166">
        <f t="shared" si="65"/>
        <v>514</v>
      </c>
      <c r="CE166" t="str">
        <f t="shared" si="65"/>
        <v>Empresa Nacional de Electricidad</v>
      </c>
      <c r="CF166">
        <f t="shared" si="65"/>
        <v>0</v>
      </c>
      <c r="CG166">
        <f t="shared" si="65"/>
        <v>0</v>
      </c>
      <c r="CH166">
        <f t="shared" si="65"/>
        <v>0</v>
      </c>
      <c r="CI166">
        <f t="shared" si="65"/>
        <v>0</v>
      </c>
      <c r="CJ166">
        <f t="shared" si="65"/>
        <v>0</v>
      </c>
      <c r="CK166">
        <f t="shared" si="65"/>
        <v>0</v>
      </c>
      <c r="CL166">
        <f t="shared" si="65"/>
        <v>0</v>
      </c>
      <c r="CM166">
        <f t="shared" si="65"/>
        <v>0</v>
      </c>
      <c r="CN166">
        <f t="shared" si="65"/>
        <v>0</v>
      </c>
      <c r="CO166">
        <f t="shared" si="65"/>
        <v>0</v>
      </c>
      <c r="CP166">
        <f t="shared" si="65"/>
        <v>0</v>
      </c>
      <c r="CQ166">
        <f t="shared" si="65"/>
        <v>0</v>
      </c>
      <c r="CR166">
        <f t="shared" si="65"/>
        <v>0</v>
      </c>
      <c r="CS166">
        <f t="shared" si="65"/>
        <v>0</v>
      </c>
      <c r="CT166">
        <f t="shared" si="65"/>
        <v>0</v>
      </c>
      <c r="CU166">
        <f t="shared" ref="CU166:DC166" si="66">CU17</f>
        <v>0</v>
      </c>
      <c r="CV166">
        <f t="shared" si="66"/>
        <v>3704400</v>
      </c>
      <c r="CW166">
        <f t="shared" si="66"/>
        <v>0</v>
      </c>
      <c r="CX166">
        <f t="shared" si="66"/>
        <v>0</v>
      </c>
      <c r="CY166">
        <f t="shared" si="66"/>
        <v>0</v>
      </c>
      <c r="CZ166">
        <f t="shared" si="66"/>
        <v>0</v>
      </c>
      <c r="DA166">
        <f t="shared" si="66"/>
        <v>0</v>
      </c>
      <c r="DB166">
        <f t="shared" si="66"/>
        <v>0</v>
      </c>
      <c r="DC166">
        <f t="shared" si="66"/>
        <v>0</v>
      </c>
      <c r="DD166">
        <f t="shared" si="58"/>
        <v>0</v>
      </c>
      <c r="DE166">
        <f t="shared" si="58"/>
        <v>293</v>
      </c>
      <c r="DF166" t="str">
        <f t="shared" si="58"/>
        <v>Fundación Cultural del Banco Central de Bolivia</v>
      </c>
      <c r="DG166">
        <f t="shared" si="58"/>
        <v>1724</v>
      </c>
      <c r="DH166">
        <f t="shared" si="58"/>
        <v>0</v>
      </c>
    </row>
    <row r="167" spans="1:112">
      <c r="A167">
        <f t="shared" si="0"/>
        <v>132</v>
      </c>
      <c r="B167" t="str">
        <f t="shared" si="0"/>
        <v>Servicio de Desarrollo de las Empresas Púb. Productivas</v>
      </c>
      <c r="C167">
        <f t="shared" ref="C167:AH167" si="67">C18</f>
        <v>0</v>
      </c>
      <c r="D167">
        <f t="shared" si="67"/>
        <v>0</v>
      </c>
      <c r="E167">
        <f t="shared" si="67"/>
        <v>0</v>
      </c>
      <c r="F167">
        <f t="shared" si="67"/>
        <v>0</v>
      </c>
      <c r="G167">
        <f t="shared" si="67"/>
        <v>0</v>
      </c>
      <c r="H167">
        <f t="shared" si="67"/>
        <v>0</v>
      </c>
      <c r="I167">
        <f t="shared" si="67"/>
        <v>0</v>
      </c>
      <c r="J167">
        <f t="shared" si="67"/>
        <v>0</v>
      </c>
      <c r="K167">
        <f t="shared" si="67"/>
        <v>0</v>
      </c>
      <c r="L167">
        <f t="shared" si="67"/>
        <v>0</v>
      </c>
      <c r="M167">
        <f t="shared" si="67"/>
        <v>0</v>
      </c>
      <c r="N167">
        <f t="shared" si="67"/>
        <v>0</v>
      </c>
      <c r="O167">
        <f t="shared" si="67"/>
        <v>1080</v>
      </c>
      <c r="P167">
        <f t="shared" si="67"/>
        <v>0</v>
      </c>
      <c r="Q167">
        <f t="shared" si="67"/>
        <v>0</v>
      </c>
      <c r="R167">
        <f t="shared" si="67"/>
        <v>0</v>
      </c>
      <c r="S167">
        <f t="shared" si="67"/>
        <v>0</v>
      </c>
      <c r="T167">
        <f t="shared" si="67"/>
        <v>73.2</v>
      </c>
      <c r="U167">
        <f t="shared" si="67"/>
        <v>18774.87</v>
      </c>
      <c r="V167">
        <f t="shared" si="67"/>
        <v>1007629.25</v>
      </c>
      <c r="W167">
        <f t="shared" si="67"/>
        <v>163936341.84999999</v>
      </c>
      <c r="X167">
        <f t="shared" si="67"/>
        <v>27434.390000000003</v>
      </c>
      <c r="Y167">
        <f t="shared" si="67"/>
        <v>0</v>
      </c>
      <c r="Z167">
        <f t="shared" si="67"/>
        <v>0</v>
      </c>
      <c r="AA167">
        <f t="shared" si="67"/>
        <v>0</v>
      </c>
      <c r="AB167">
        <f t="shared" si="67"/>
        <v>203</v>
      </c>
      <c r="AC167" t="str">
        <f t="shared" si="67"/>
        <v>Autoridad de Supervisión del Sistema Financiero</v>
      </c>
      <c r="AD167">
        <f t="shared" si="67"/>
        <v>0</v>
      </c>
      <c r="AE167">
        <f t="shared" si="67"/>
        <v>0</v>
      </c>
      <c r="AF167">
        <f t="shared" si="67"/>
        <v>0</v>
      </c>
      <c r="AG167">
        <f t="shared" si="67"/>
        <v>0</v>
      </c>
      <c r="AH167">
        <f t="shared" si="67"/>
        <v>0</v>
      </c>
      <c r="AI167">
        <f t="shared" ref="AI167:BN167" si="68">AI18</f>
        <v>0</v>
      </c>
      <c r="AJ167">
        <f t="shared" si="68"/>
        <v>0</v>
      </c>
      <c r="AK167">
        <f t="shared" si="68"/>
        <v>0</v>
      </c>
      <c r="AL167">
        <f t="shared" si="68"/>
        <v>0</v>
      </c>
      <c r="AM167">
        <f t="shared" si="68"/>
        <v>0</v>
      </c>
      <c r="AN167">
        <f t="shared" si="68"/>
        <v>0</v>
      </c>
      <c r="AO167">
        <f t="shared" si="68"/>
        <v>0</v>
      </c>
      <c r="AP167">
        <f t="shared" si="68"/>
        <v>0</v>
      </c>
      <c r="AQ167">
        <f t="shared" si="68"/>
        <v>0</v>
      </c>
      <c r="AR167">
        <f t="shared" si="68"/>
        <v>0</v>
      </c>
      <c r="AS167">
        <f t="shared" si="68"/>
        <v>0</v>
      </c>
      <c r="AT167">
        <f t="shared" si="68"/>
        <v>0</v>
      </c>
      <c r="AU167">
        <f t="shared" si="68"/>
        <v>0</v>
      </c>
      <c r="AV167">
        <f t="shared" si="68"/>
        <v>0</v>
      </c>
      <c r="AW167">
        <f t="shared" si="68"/>
        <v>0</v>
      </c>
      <c r="AX167">
        <f t="shared" si="68"/>
        <v>0</v>
      </c>
      <c r="AY167">
        <f t="shared" si="68"/>
        <v>908.74</v>
      </c>
      <c r="AZ167">
        <f t="shared" si="68"/>
        <v>0</v>
      </c>
      <c r="BA167">
        <f t="shared" si="68"/>
        <v>0</v>
      </c>
      <c r="BB167">
        <f t="shared" si="68"/>
        <v>0</v>
      </c>
      <c r="BC167">
        <f t="shared" si="68"/>
        <v>190</v>
      </c>
      <c r="BD167" t="str">
        <f t="shared" si="68"/>
        <v>Autoridad Jurisdiccional Administrativa Minera</v>
      </c>
      <c r="BE167">
        <f t="shared" si="68"/>
        <v>0</v>
      </c>
      <c r="BF167">
        <f t="shared" si="68"/>
        <v>0</v>
      </c>
      <c r="BG167">
        <f t="shared" si="68"/>
        <v>0</v>
      </c>
      <c r="BH167">
        <f t="shared" si="68"/>
        <v>3389.16</v>
      </c>
      <c r="BI167">
        <f t="shared" si="68"/>
        <v>0</v>
      </c>
      <c r="BJ167">
        <f t="shared" si="68"/>
        <v>0</v>
      </c>
      <c r="BK167">
        <f t="shared" si="68"/>
        <v>0</v>
      </c>
      <c r="BL167">
        <f t="shared" si="68"/>
        <v>0</v>
      </c>
      <c r="BM167">
        <f t="shared" si="68"/>
        <v>0</v>
      </c>
      <c r="BN167">
        <f t="shared" si="68"/>
        <v>0</v>
      </c>
      <c r="BO167">
        <f t="shared" ref="BO167:CT167" si="69">BO18</f>
        <v>0</v>
      </c>
      <c r="BP167">
        <f t="shared" si="69"/>
        <v>0</v>
      </c>
      <c r="BQ167">
        <f t="shared" si="69"/>
        <v>0</v>
      </c>
      <c r="BR167">
        <f t="shared" si="69"/>
        <v>0</v>
      </c>
      <c r="BS167">
        <f t="shared" si="69"/>
        <v>0</v>
      </c>
      <c r="BT167">
        <f t="shared" si="69"/>
        <v>0</v>
      </c>
      <c r="BU167">
        <f t="shared" si="69"/>
        <v>0</v>
      </c>
      <c r="BV167">
        <f t="shared" si="69"/>
        <v>0</v>
      </c>
      <c r="BW167">
        <f t="shared" si="69"/>
        <v>0</v>
      </c>
      <c r="BX167">
        <f t="shared" si="69"/>
        <v>0</v>
      </c>
      <c r="BY167">
        <f t="shared" si="69"/>
        <v>0</v>
      </c>
      <c r="BZ167">
        <f t="shared" si="69"/>
        <v>0</v>
      </c>
      <c r="CA167">
        <f t="shared" si="69"/>
        <v>0</v>
      </c>
      <c r="CB167">
        <f t="shared" si="69"/>
        <v>0</v>
      </c>
      <c r="CC167">
        <f t="shared" si="69"/>
        <v>0</v>
      </c>
      <c r="CD167">
        <f t="shared" si="69"/>
        <v>78</v>
      </c>
      <c r="CE167" t="str">
        <f t="shared" si="69"/>
        <v>Ministerio de Hidrocarburos y Energías</v>
      </c>
      <c r="CF167">
        <f t="shared" si="69"/>
        <v>0</v>
      </c>
      <c r="CG167">
        <f t="shared" si="69"/>
        <v>0</v>
      </c>
      <c r="CH167">
        <f t="shared" si="69"/>
        <v>0</v>
      </c>
      <c r="CI167">
        <f t="shared" si="69"/>
        <v>0</v>
      </c>
      <c r="CJ167">
        <f t="shared" si="69"/>
        <v>0</v>
      </c>
      <c r="CK167">
        <f t="shared" si="69"/>
        <v>0</v>
      </c>
      <c r="CL167">
        <f t="shared" si="69"/>
        <v>0</v>
      </c>
      <c r="CM167">
        <f t="shared" si="69"/>
        <v>0</v>
      </c>
      <c r="CN167">
        <f t="shared" si="69"/>
        <v>0</v>
      </c>
      <c r="CO167">
        <f t="shared" si="69"/>
        <v>0</v>
      </c>
      <c r="CP167">
        <f t="shared" si="69"/>
        <v>2898400.2838000003</v>
      </c>
      <c r="CQ167">
        <f t="shared" si="69"/>
        <v>0</v>
      </c>
      <c r="CR167">
        <f t="shared" si="69"/>
        <v>0</v>
      </c>
      <c r="CS167">
        <f t="shared" si="69"/>
        <v>0</v>
      </c>
      <c r="CT167">
        <f t="shared" si="69"/>
        <v>0</v>
      </c>
      <c r="CU167">
        <f t="shared" ref="CU167:DC167" si="70">CU18</f>
        <v>0</v>
      </c>
      <c r="CV167">
        <f t="shared" si="70"/>
        <v>0</v>
      </c>
      <c r="CW167">
        <f t="shared" si="70"/>
        <v>0</v>
      </c>
      <c r="CX167">
        <f t="shared" si="70"/>
        <v>0</v>
      </c>
      <c r="CY167">
        <f t="shared" si="70"/>
        <v>0</v>
      </c>
      <c r="CZ167">
        <f t="shared" si="70"/>
        <v>0</v>
      </c>
      <c r="DA167">
        <f t="shared" si="70"/>
        <v>0</v>
      </c>
      <c r="DB167">
        <f t="shared" si="70"/>
        <v>0</v>
      </c>
      <c r="DC167">
        <f t="shared" si="70"/>
        <v>0</v>
      </c>
      <c r="DD167">
        <f t="shared" si="58"/>
        <v>0</v>
      </c>
      <c r="DE167">
        <f t="shared" si="58"/>
        <v>586</v>
      </c>
      <c r="DF167" t="str">
        <f t="shared" si="58"/>
        <v>Empresa Azucarera San Buenaventura</v>
      </c>
      <c r="DG167">
        <f t="shared" si="58"/>
        <v>505464.35</v>
      </c>
      <c r="DH167">
        <f t="shared" si="58"/>
        <v>0</v>
      </c>
    </row>
    <row r="168" spans="1:112">
      <c r="A168">
        <f t="shared" si="0"/>
        <v>287</v>
      </c>
      <c r="B168" t="str">
        <f t="shared" si="0"/>
        <v>Fondo Nacional de Inversión Productiva y Social</v>
      </c>
      <c r="C168">
        <f t="shared" ref="C168:AH168" si="71">C19</f>
        <v>0</v>
      </c>
      <c r="D168">
        <f t="shared" si="71"/>
        <v>0</v>
      </c>
      <c r="E168">
        <f t="shared" si="71"/>
        <v>0</v>
      </c>
      <c r="F168">
        <f t="shared" si="71"/>
        <v>0</v>
      </c>
      <c r="G168">
        <f t="shared" si="71"/>
        <v>0</v>
      </c>
      <c r="H168">
        <f t="shared" si="71"/>
        <v>0</v>
      </c>
      <c r="I168">
        <f t="shared" si="71"/>
        <v>0</v>
      </c>
      <c r="J168">
        <f t="shared" si="71"/>
        <v>0</v>
      </c>
      <c r="K168">
        <f t="shared" si="71"/>
        <v>0</v>
      </c>
      <c r="L168">
        <f t="shared" si="71"/>
        <v>0</v>
      </c>
      <c r="M168">
        <f t="shared" si="71"/>
        <v>0</v>
      </c>
      <c r="N168">
        <f t="shared" si="71"/>
        <v>0</v>
      </c>
      <c r="O168">
        <f t="shared" si="71"/>
        <v>0</v>
      </c>
      <c r="P168">
        <f t="shared" si="71"/>
        <v>0</v>
      </c>
      <c r="Q168">
        <f t="shared" si="71"/>
        <v>0</v>
      </c>
      <c r="R168">
        <f t="shared" si="71"/>
        <v>0</v>
      </c>
      <c r="S168">
        <f t="shared" si="71"/>
        <v>0</v>
      </c>
      <c r="T168">
        <f t="shared" si="71"/>
        <v>0</v>
      </c>
      <c r="U168">
        <f t="shared" si="71"/>
        <v>0</v>
      </c>
      <c r="V168">
        <f t="shared" si="71"/>
        <v>0</v>
      </c>
      <c r="W168">
        <f t="shared" si="71"/>
        <v>120</v>
      </c>
      <c r="X168">
        <f t="shared" si="71"/>
        <v>44571.630000000005</v>
      </c>
      <c r="Y168">
        <f t="shared" si="71"/>
        <v>0</v>
      </c>
      <c r="Z168">
        <f t="shared" si="71"/>
        <v>0</v>
      </c>
      <c r="AA168">
        <f t="shared" si="71"/>
        <v>0</v>
      </c>
      <c r="AB168">
        <f t="shared" si="71"/>
        <v>163</v>
      </c>
      <c r="AC168" t="str">
        <f t="shared" si="71"/>
        <v>Agencia Nacional de Hidrocarburos</v>
      </c>
      <c r="AD168">
        <f t="shared" si="71"/>
        <v>0</v>
      </c>
      <c r="AE168">
        <f t="shared" si="71"/>
        <v>0</v>
      </c>
      <c r="AF168">
        <f t="shared" si="71"/>
        <v>0</v>
      </c>
      <c r="AG168">
        <f t="shared" si="71"/>
        <v>0</v>
      </c>
      <c r="AH168">
        <f t="shared" si="71"/>
        <v>0</v>
      </c>
      <c r="AI168">
        <f t="shared" ref="AI168:BN168" si="72">AI19</f>
        <v>0</v>
      </c>
      <c r="AJ168">
        <f t="shared" si="72"/>
        <v>0</v>
      </c>
      <c r="AK168">
        <f t="shared" si="72"/>
        <v>0</v>
      </c>
      <c r="AL168">
        <f t="shared" si="72"/>
        <v>0</v>
      </c>
      <c r="AM168">
        <f t="shared" si="72"/>
        <v>132.47</v>
      </c>
      <c r="AN168">
        <f t="shared" si="72"/>
        <v>0</v>
      </c>
      <c r="AO168">
        <f t="shared" si="72"/>
        <v>0</v>
      </c>
      <c r="AP168">
        <f t="shared" si="72"/>
        <v>0</v>
      </c>
      <c r="AQ168">
        <f t="shared" si="72"/>
        <v>0</v>
      </c>
      <c r="AR168">
        <f t="shared" si="72"/>
        <v>0</v>
      </c>
      <c r="AS168">
        <f t="shared" si="72"/>
        <v>0</v>
      </c>
      <c r="AT168">
        <f t="shared" si="72"/>
        <v>0</v>
      </c>
      <c r="AU168">
        <f t="shared" si="72"/>
        <v>0</v>
      </c>
      <c r="AV168">
        <f t="shared" si="72"/>
        <v>0</v>
      </c>
      <c r="AW168">
        <f t="shared" si="72"/>
        <v>1.85</v>
      </c>
      <c r="AX168">
        <f t="shared" si="72"/>
        <v>0</v>
      </c>
      <c r="AY168">
        <f t="shared" si="72"/>
        <v>0</v>
      </c>
      <c r="AZ168">
        <f t="shared" si="72"/>
        <v>0</v>
      </c>
      <c r="BA168">
        <f t="shared" si="72"/>
        <v>0</v>
      </c>
      <c r="BB168">
        <f t="shared" si="72"/>
        <v>0</v>
      </c>
      <c r="BC168">
        <f t="shared" si="72"/>
        <v>47</v>
      </c>
      <c r="BD168" t="str">
        <f t="shared" si="72"/>
        <v>Ministerio de Desarrollo Rural y Tierras</v>
      </c>
      <c r="BE168">
        <f t="shared" si="72"/>
        <v>0</v>
      </c>
      <c r="BF168">
        <f t="shared" si="72"/>
        <v>0</v>
      </c>
      <c r="BG168">
        <f t="shared" si="72"/>
        <v>0</v>
      </c>
      <c r="BH168">
        <f t="shared" si="72"/>
        <v>0</v>
      </c>
      <c r="BI168">
        <f t="shared" si="72"/>
        <v>0</v>
      </c>
      <c r="BJ168">
        <f t="shared" si="72"/>
        <v>0</v>
      </c>
      <c r="BK168">
        <f t="shared" si="72"/>
        <v>0</v>
      </c>
      <c r="BL168">
        <f t="shared" si="72"/>
        <v>0</v>
      </c>
      <c r="BM168">
        <f t="shared" si="72"/>
        <v>0</v>
      </c>
      <c r="BN168">
        <f t="shared" si="72"/>
        <v>0</v>
      </c>
      <c r="BO168">
        <f t="shared" ref="BO168:CT168" si="73">BO19</f>
        <v>0</v>
      </c>
      <c r="BP168">
        <f t="shared" si="73"/>
        <v>0</v>
      </c>
      <c r="BQ168">
        <f t="shared" si="73"/>
        <v>0</v>
      </c>
      <c r="BR168">
        <f t="shared" si="73"/>
        <v>0</v>
      </c>
      <c r="BS168">
        <f t="shared" si="73"/>
        <v>0</v>
      </c>
      <c r="BT168">
        <f t="shared" si="73"/>
        <v>0</v>
      </c>
      <c r="BU168">
        <f t="shared" si="73"/>
        <v>0</v>
      </c>
      <c r="BV168">
        <f t="shared" si="73"/>
        <v>0</v>
      </c>
      <c r="BW168">
        <f t="shared" si="73"/>
        <v>0</v>
      </c>
      <c r="BX168">
        <f t="shared" si="73"/>
        <v>0</v>
      </c>
      <c r="BY168">
        <f t="shared" si="73"/>
        <v>0</v>
      </c>
      <c r="BZ168">
        <f t="shared" si="73"/>
        <v>166002980.81999999</v>
      </c>
      <c r="CA168">
        <f t="shared" si="73"/>
        <v>0</v>
      </c>
      <c r="CB168">
        <f t="shared" si="73"/>
        <v>0</v>
      </c>
      <c r="CC168">
        <f t="shared" si="73"/>
        <v>0</v>
      </c>
      <c r="CD168">
        <f t="shared" si="73"/>
        <v>383</v>
      </c>
      <c r="CE168" t="str">
        <f t="shared" si="73"/>
        <v>Agencia Boliviana de Correos "Correos de Bolivia"</v>
      </c>
      <c r="CF168">
        <f t="shared" si="73"/>
        <v>0</v>
      </c>
      <c r="CG168">
        <f t="shared" si="73"/>
        <v>0</v>
      </c>
      <c r="CH168">
        <f t="shared" si="73"/>
        <v>0</v>
      </c>
      <c r="CI168">
        <f t="shared" si="73"/>
        <v>0</v>
      </c>
      <c r="CJ168">
        <f t="shared" si="73"/>
        <v>0</v>
      </c>
      <c r="CK168">
        <f t="shared" si="73"/>
        <v>0</v>
      </c>
      <c r="CL168">
        <f t="shared" si="73"/>
        <v>0</v>
      </c>
      <c r="CM168">
        <f t="shared" si="73"/>
        <v>0</v>
      </c>
      <c r="CN168">
        <f t="shared" si="73"/>
        <v>0</v>
      </c>
      <c r="CO168">
        <f t="shared" si="73"/>
        <v>0</v>
      </c>
      <c r="CP168">
        <f t="shared" si="73"/>
        <v>0</v>
      </c>
      <c r="CQ168">
        <f t="shared" si="73"/>
        <v>0</v>
      </c>
      <c r="CR168">
        <f t="shared" si="73"/>
        <v>0</v>
      </c>
      <c r="CS168">
        <f t="shared" si="73"/>
        <v>0</v>
      </c>
      <c r="CT168">
        <f t="shared" si="73"/>
        <v>0</v>
      </c>
      <c r="CU168">
        <f t="shared" ref="CU168:DC168" si="74">CU19</f>
        <v>0</v>
      </c>
      <c r="CV168">
        <f t="shared" si="74"/>
        <v>7528.85</v>
      </c>
      <c r="CW168">
        <f t="shared" si="74"/>
        <v>0</v>
      </c>
      <c r="CX168">
        <f t="shared" si="74"/>
        <v>0</v>
      </c>
      <c r="CY168">
        <f t="shared" si="74"/>
        <v>0</v>
      </c>
      <c r="CZ168">
        <f t="shared" si="74"/>
        <v>0</v>
      </c>
      <c r="DA168">
        <f t="shared" si="74"/>
        <v>0</v>
      </c>
      <c r="DB168">
        <f t="shared" si="74"/>
        <v>0</v>
      </c>
      <c r="DC168">
        <f t="shared" si="74"/>
        <v>0</v>
      </c>
      <c r="DD168">
        <f t="shared" si="58"/>
        <v>0</v>
      </c>
      <c r="DE168">
        <f t="shared" si="58"/>
        <v>683</v>
      </c>
      <c r="DF168" t="str">
        <f t="shared" si="58"/>
        <v>Procuraduria General del Estado</v>
      </c>
      <c r="DG168">
        <f t="shared" si="58"/>
        <v>1935</v>
      </c>
      <c r="DH168">
        <f t="shared" si="58"/>
        <v>0</v>
      </c>
    </row>
    <row r="169" spans="1:112">
      <c r="A169">
        <f t="shared" si="0"/>
        <v>291</v>
      </c>
      <c r="B169" t="str">
        <f t="shared" si="0"/>
        <v>Administradora Boliviana de Carreteras</v>
      </c>
      <c r="C169">
        <f t="shared" ref="C169:AH169" si="75">C20</f>
        <v>0</v>
      </c>
      <c r="D169">
        <f t="shared" si="75"/>
        <v>0</v>
      </c>
      <c r="E169">
        <f t="shared" si="75"/>
        <v>0</v>
      </c>
      <c r="F169">
        <f t="shared" si="75"/>
        <v>0</v>
      </c>
      <c r="G169">
        <f t="shared" si="75"/>
        <v>0</v>
      </c>
      <c r="H169">
        <f t="shared" si="75"/>
        <v>0</v>
      </c>
      <c r="I169">
        <f t="shared" si="75"/>
        <v>0</v>
      </c>
      <c r="J169">
        <f t="shared" si="75"/>
        <v>0</v>
      </c>
      <c r="K169">
        <f t="shared" si="75"/>
        <v>0</v>
      </c>
      <c r="L169">
        <f t="shared" si="75"/>
        <v>3407</v>
      </c>
      <c r="M169">
        <f t="shared" si="75"/>
        <v>0</v>
      </c>
      <c r="N169">
        <f t="shared" si="75"/>
        <v>0</v>
      </c>
      <c r="O169">
        <f t="shared" si="75"/>
        <v>0</v>
      </c>
      <c r="P169">
        <f t="shared" si="75"/>
        <v>0</v>
      </c>
      <c r="Q169">
        <f t="shared" si="75"/>
        <v>0</v>
      </c>
      <c r="R169">
        <f t="shared" si="75"/>
        <v>0</v>
      </c>
      <c r="S169">
        <f t="shared" si="75"/>
        <v>0</v>
      </c>
      <c r="T169">
        <f t="shared" si="75"/>
        <v>0</v>
      </c>
      <c r="U169">
        <f t="shared" si="75"/>
        <v>0</v>
      </c>
      <c r="V169">
        <f t="shared" si="75"/>
        <v>0</v>
      </c>
      <c r="W169">
        <f t="shared" si="75"/>
        <v>0</v>
      </c>
      <c r="X169">
        <f t="shared" si="75"/>
        <v>6953365.9200000009</v>
      </c>
      <c r="Y169">
        <f t="shared" si="75"/>
        <v>0</v>
      </c>
      <c r="Z169">
        <f t="shared" si="75"/>
        <v>0</v>
      </c>
      <c r="AA169">
        <f t="shared" si="75"/>
        <v>0</v>
      </c>
      <c r="AB169">
        <f t="shared" si="75"/>
        <v>25</v>
      </c>
      <c r="AC169" t="str">
        <f t="shared" si="75"/>
        <v>Ministerio de la Presidencia</v>
      </c>
      <c r="AD169">
        <f t="shared" si="75"/>
        <v>0</v>
      </c>
      <c r="AE169">
        <f t="shared" si="75"/>
        <v>0</v>
      </c>
      <c r="AF169">
        <f t="shared" si="75"/>
        <v>0</v>
      </c>
      <c r="AG169">
        <f t="shared" si="75"/>
        <v>0</v>
      </c>
      <c r="AH169">
        <f t="shared" si="75"/>
        <v>0</v>
      </c>
      <c r="AI169">
        <f t="shared" ref="AI169:BN169" si="76">AI20</f>
        <v>0</v>
      </c>
      <c r="AJ169">
        <f t="shared" si="76"/>
        <v>0</v>
      </c>
      <c r="AK169">
        <f t="shared" si="76"/>
        <v>0</v>
      </c>
      <c r="AL169">
        <f t="shared" si="76"/>
        <v>0</v>
      </c>
      <c r="AM169">
        <f t="shared" si="76"/>
        <v>0</v>
      </c>
      <c r="AN169">
        <f t="shared" si="76"/>
        <v>0</v>
      </c>
      <c r="AO169">
        <f t="shared" si="76"/>
        <v>0</v>
      </c>
      <c r="AP169">
        <f t="shared" si="76"/>
        <v>0</v>
      </c>
      <c r="AQ169">
        <f t="shared" si="76"/>
        <v>0</v>
      </c>
      <c r="AR169">
        <f t="shared" si="76"/>
        <v>0</v>
      </c>
      <c r="AS169">
        <f t="shared" si="76"/>
        <v>0</v>
      </c>
      <c r="AT169">
        <f t="shared" si="76"/>
        <v>0</v>
      </c>
      <c r="AU169">
        <f t="shared" si="76"/>
        <v>0</v>
      </c>
      <c r="AV169">
        <f t="shared" si="76"/>
        <v>0</v>
      </c>
      <c r="AW169">
        <f t="shared" si="76"/>
        <v>0</v>
      </c>
      <c r="AX169">
        <f t="shared" si="76"/>
        <v>0</v>
      </c>
      <c r="AY169">
        <f t="shared" si="76"/>
        <v>3374475.8500000006</v>
      </c>
      <c r="AZ169">
        <f t="shared" si="76"/>
        <v>0</v>
      </c>
      <c r="BA169">
        <f t="shared" si="76"/>
        <v>0</v>
      </c>
      <c r="BB169">
        <f t="shared" si="76"/>
        <v>0</v>
      </c>
      <c r="BC169">
        <f t="shared" si="76"/>
        <v>78</v>
      </c>
      <c r="BD169" t="str">
        <f t="shared" si="76"/>
        <v>Ministerio de Hidrocarburos y Energías</v>
      </c>
      <c r="BE169">
        <f t="shared" si="76"/>
        <v>0</v>
      </c>
      <c r="BF169">
        <f t="shared" si="76"/>
        <v>0</v>
      </c>
      <c r="BG169">
        <f t="shared" si="76"/>
        <v>0</v>
      </c>
      <c r="BH169">
        <f t="shared" si="76"/>
        <v>0</v>
      </c>
      <c r="BI169">
        <f t="shared" si="76"/>
        <v>0</v>
      </c>
      <c r="BJ169">
        <f t="shared" si="76"/>
        <v>0</v>
      </c>
      <c r="BK169">
        <f t="shared" si="76"/>
        <v>0</v>
      </c>
      <c r="BL169">
        <f t="shared" si="76"/>
        <v>0</v>
      </c>
      <c r="BM169">
        <f t="shared" si="76"/>
        <v>0</v>
      </c>
      <c r="BN169">
        <f t="shared" si="76"/>
        <v>574259.86</v>
      </c>
      <c r="BO169">
        <f t="shared" ref="BO169:CT169" si="77">BO20</f>
        <v>0</v>
      </c>
      <c r="BP169">
        <f t="shared" si="77"/>
        <v>0</v>
      </c>
      <c r="BQ169">
        <f t="shared" si="77"/>
        <v>0</v>
      </c>
      <c r="BR169">
        <f t="shared" si="77"/>
        <v>0</v>
      </c>
      <c r="BS169">
        <f t="shared" si="77"/>
        <v>0</v>
      </c>
      <c r="BT169">
        <f t="shared" si="77"/>
        <v>2898400.28</v>
      </c>
      <c r="BU169">
        <f t="shared" si="77"/>
        <v>0</v>
      </c>
      <c r="BV169">
        <f t="shared" si="77"/>
        <v>0</v>
      </c>
      <c r="BW169">
        <f t="shared" si="77"/>
        <v>0</v>
      </c>
      <c r="BX169">
        <f t="shared" si="77"/>
        <v>0</v>
      </c>
      <c r="BY169">
        <f t="shared" si="77"/>
        <v>0</v>
      </c>
      <c r="BZ169">
        <f t="shared" si="77"/>
        <v>0</v>
      </c>
      <c r="CA169">
        <f t="shared" si="77"/>
        <v>0</v>
      </c>
      <c r="CB169">
        <f t="shared" si="77"/>
        <v>0</v>
      </c>
      <c r="CC169">
        <f t="shared" si="77"/>
        <v>0</v>
      </c>
      <c r="CD169">
        <f t="shared" si="77"/>
        <v>81</v>
      </c>
      <c r="CE169" t="str">
        <f t="shared" si="77"/>
        <v>Ministerio de Obras Públicas, Servicios y Vivienda</v>
      </c>
      <c r="CF169">
        <f t="shared" si="77"/>
        <v>0</v>
      </c>
      <c r="CG169">
        <f t="shared" si="77"/>
        <v>0</v>
      </c>
      <c r="CH169">
        <f t="shared" si="77"/>
        <v>0</v>
      </c>
      <c r="CI169">
        <f t="shared" si="77"/>
        <v>0</v>
      </c>
      <c r="CJ169">
        <f t="shared" si="77"/>
        <v>0</v>
      </c>
      <c r="CK169">
        <f t="shared" si="77"/>
        <v>0</v>
      </c>
      <c r="CL169">
        <f t="shared" si="77"/>
        <v>0</v>
      </c>
      <c r="CM169">
        <f t="shared" si="77"/>
        <v>0</v>
      </c>
      <c r="CN169">
        <f t="shared" si="77"/>
        <v>0</v>
      </c>
      <c r="CO169">
        <f t="shared" si="77"/>
        <v>0</v>
      </c>
      <c r="CP169">
        <f t="shared" si="77"/>
        <v>0</v>
      </c>
      <c r="CQ169">
        <f t="shared" si="77"/>
        <v>0</v>
      </c>
      <c r="CR169">
        <f t="shared" si="77"/>
        <v>0</v>
      </c>
      <c r="CS169">
        <f t="shared" si="77"/>
        <v>0</v>
      </c>
      <c r="CT169">
        <f t="shared" si="77"/>
        <v>46493472.531800002</v>
      </c>
      <c r="CU169">
        <f t="shared" ref="CU169:DC169" si="78">CU20</f>
        <v>0</v>
      </c>
      <c r="CV169">
        <f t="shared" si="78"/>
        <v>0</v>
      </c>
      <c r="CW169">
        <f t="shared" si="78"/>
        <v>0</v>
      </c>
      <c r="CX169">
        <f t="shared" si="78"/>
        <v>0</v>
      </c>
      <c r="CY169">
        <f t="shared" si="78"/>
        <v>0</v>
      </c>
      <c r="CZ169">
        <f t="shared" si="78"/>
        <v>0</v>
      </c>
      <c r="DA169">
        <f t="shared" si="78"/>
        <v>0</v>
      </c>
      <c r="DB169">
        <f t="shared" si="78"/>
        <v>0</v>
      </c>
      <c r="DC169">
        <f t="shared" si="78"/>
        <v>0</v>
      </c>
      <c r="DD169">
        <f t="shared" si="58"/>
        <v>0</v>
      </c>
      <c r="DE169">
        <f t="shared" si="58"/>
        <v>295</v>
      </c>
      <c r="DF169" t="str">
        <f t="shared" si="58"/>
        <v>Univ. Indígena Bol. Comun. Intercult Prod. Casimiro Huanca</v>
      </c>
      <c r="DG169">
        <f t="shared" si="58"/>
        <v>58866</v>
      </c>
      <c r="DH169">
        <f t="shared" si="58"/>
        <v>0</v>
      </c>
    </row>
    <row r="170" spans="1:112">
      <c r="A170">
        <f t="shared" si="0"/>
        <v>340</v>
      </c>
      <c r="B170" t="str">
        <f t="shared" si="0"/>
        <v>Servicio General de Identificación Personal</v>
      </c>
      <c r="C170">
        <f t="shared" ref="C170:AH170" si="79">C21</f>
        <v>0</v>
      </c>
      <c r="D170">
        <f t="shared" si="79"/>
        <v>0</v>
      </c>
      <c r="E170">
        <f t="shared" si="79"/>
        <v>0</v>
      </c>
      <c r="F170">
        <f t="shared" si="79"/>
        <v>0</v>
      </c>
      <c r="G170">
        <f t="shared" si="79"/>
        <v>0</v>
      </c>
      <c r="H170">
        <f t="shared" si="79"/>
        <v>0</v>
      </c>
      <c r="I170">
        <f t="shared" si="79"/>
        <v>0</v>
      </c>
      <c r="J170">
        <f t="shared" si="79"/>
        <v>0</v>
      </c>
      <c r="K170">
        <f t="shared" si="79"/>
        <v>0</v>
      </c>
      <c r="L170">
        <f t="shared" si="79"/>
        <v>0</v>
      </c>
      <c r="M170">
        <f t="shared" si="79"/>
        <v>0</v>
      </c>
      <c r="N170">
        <f t="shared" si="79"/>
        <v>0</v>
      </c>
      <c r="O170">
        <f t="shared" si="79"/>
        <v>0</v>
      </c>
      <c r="P170">
        <f t="shared" si="79"/>
        <v>0</v>
      </c>
      <c r="Q170">
        <f t="shared" si="79"/>
        <v>0</v>
      </c>
      <c r="R170">
        <f t="shared" si="79"/>
        <v>0</v>
      </c>
      <c r="S170">
        <f t="shared" si="79"/>
        <v>0</v>
      </c>
      <c r="T170">
        <f t="shared" si="79"/>
        <v>0</v>
      </c>
      <c r="U170">
        <f t="shared" si="79"/>
        <v>0</v>
      </c>
      <c r="V170">
        <f t="shared" si="79"/>
        <v>0</v>
      </c>
      <c r="W170">
        <f t="shared" si="79"/>
        <v>480</v>
      </c>
      <c r="X170">
        <f t="shared" si="79"/>
        <v>526634.41999999993</v>
      </c>
      <c r="Y170">
        <f t="shared" si="79"/>
        <v>0</v>
      </c>
      <c r="Z170">
        <f t="shared" si="79"/>
        <v>0</v>
      </c>
      <c r="AA170">
        <f t="shared" si="79"/>
        <v>0</v>
      </c>
      <c r="AB170">
        <f t="shared" si="79"/>
        <v>46</v>
      </c>
      <c r="AC170" t="str">
        <f t="shared" si="79"/>
        <v>Ministerio de Salud y Deportes</v>
      </c>
      <c r="AD170">
        <f t="shared" si="79"/>
        <v>0</v>
      </c>
      <c r="AE170">
        <f t="shared" si="79"/>
        <v>0</v>
      </c>
      <c r="AF170">
        <f t="shared" si="79"/>
        <v>0</v>
      </c>
      <c r="AG170">
        <f t="shared" si="79"/>
        <v>0</v>
      </c>
      <c r="AH170">
        <f t="shared" si="79"/>
        <v>0</v>
      </c>
      <c r="AI170">
        <f t="shared" ref="AI170:BN170" si="80">AI21</f>
        <v>0</v>
      </c>
      <c r="AJ170">
        <f t="shared" si="80"/>
        <v>0</v>
      </c>
      <c r="AK170">
        <f t="shared" si="80"/>
        <v>0</v>
      </c>
      <c r="AL170">
        <f t="shared" si="80"/>
        <v>0</v>
      </c>
      <c r="AM170">
        <f t="shared" si="80"/>
        <v>0</v>
      </c>
      <c r="AN170">
        <f t="shared" si="80"/>
        <v>0</v>
      </c>
      <c r="AO170">
        <f t="shared" si="80"/>
        <v>0</v>
      </c>
      <c r="AP170">
        <f t="shared" si="80"/>
        <v>0</v>
      </c>
      <c r="AQ170">
        <f t="shared" si="80"/>
        <v>0</v>
      </c>
      <c r="AR170">
        <f t="shared" si="80"/>
        <v>0</v>
      </c>
      <c r="AS170">
        <f t="shared" si="80"/>
        <v>0</v>
      </c>
      <c r="AT170">
        <f t="shared" si="80"/>
        <v>0</v>
      </c>
      <c r="AU170">
        <f t="shared" si="80"/>
        <v>0</v>
      </c>
      <c r="AV170">
        <f t="shared" si="80"/>
        <v>0</v>
      </c>
      <c r="AW170">
        <f t="shared" si="80"/>
        <v>0</v>
      </c>
      <c r="AX170">
        <f t="shared" si="80"/>
        <v>13530466.439999999</v>
      </c>
      <c r="AY170">
        <f t="shared" si="80"/>
        <v>27060752.789999999</v>
      </c>
      <c r="AZ170">
        <f t="shared" si="80"/>
        <v>0</v>
      </c>
      <c r="BA170">
        <f t="shared" si="80"/>
        <v>0</v>
      </c>
      <c r="BB170">
        <f t="shared" si="80"/>
        <v>0</v>
      </c>
      <c r="BC170">
        <f t="shared" si="80"/>
        <v>81</v>
      </c>
      <c r="BD170" t="str">
        <f t="shared" si="80"/>
        <v>Ministerio de Obras Públicas, Servicios y Vivienda</v>
      </c>
      <c r="BE170">
        <f t="shared" si="80"/>
        <v>0</v>
      </c>
      <c r="BF170">
        <f t="shared" si="80"/>
        <v>0</v>
      </c>
      <c r="BG170">
        <f t="shared" si="80"/>
        <v>0.01</v>
      </c>
      <c r="BH170">
        <f t="shared" si="80"/>
        <v>0</v>
      </c>
      <c r="BI170">
        <f t="shared" si="80"/>
        <v>2132.3200000000002</v>
      </c>
      <c r="BJ170">
        <f t="shared" si="80"/>
        <v>0</v>
      </c>
      <c r="BK170">
        <f t="shared" si="80"/>
        <v>0</v>
      </c>
      <c r="BL170">
        <f t="shared" si="80"/>
        <v>3453.94</v>
      </c>
      <c r="BM170">
        <f t="shared" si="80"/>
        <v>2353138</v>
      </c>
      <c r="BN170">
        <f t="shared" si="80"/>
        <v>0</v>
      </c>
      <c r="BO170">
        <f t="shared" ref="BO170:CT170" si="81">BO21</f>
        <v>0</v>
      </c>
      <c r="BP170">
        <f t="shared" si="81"/>
        <v>0</v>
      </c>
      <c r="BQ170">
        <f t="shared" si="81"/>
        <v>0</v>
      </c>
      <c r="BR170">
        <f t="shared" si="81"/>
        <v>5705.53</v>
      </c>
      <c r="BS170">
        <f t="shared" si="81"/>
        <v>0</v>
      </c>
      <c r="BT170">
        <f t="shared" si="81"/>
        <v>576996.27</v>
      </c>
      <c r="BU170">
        <f t="shared" si="81"/>
        <v>0</v>
      </c>
      <c r="BV170">
        <f t="shared" si="81"/>
        <v>0</v>
      </c>
      <c r="BW170">
        <f t="shared" si="81"/>
        <v>0</v>
      </c>
      <c r="BX170">
        <f t="shared" si="81"/>
        <v>47820230.68</v>
      </c>
      <c r="BY170">
        <f t="shared" si="81"/>
        <v>0</v>
      </c>
      <c r="BZ170">
        <f t="shared" si="81"/>
        <v>0</v>
      </c>
      <c r="CA170">
        <f t="shared" si="81"/>
        <v>0</v>
      </c>
      <c r="CB170">
        <f t="shared" si="81"/>
        <v>0</v>
      </c>
      <c r="CC170">
        <f t="shared" si="81"/>
        <v>0</v>
      </c>
      <c r="CD170">
        <f t="shared" si="81"/>
        <v>0</v>
      </c>
      <c r="CE170">
        <f t="shared" si="81"/>
        <v>0</v>
      </c>
      <c r="CF170">
        <f t="shared" si="81"/>
        <v>0</v>
      </c>
      <c r="CG170">
        <f t="shared" si="81"/>
        <v>0</v>
      </c>
      <c r="CH170">
        <f t="shared" si="81"/>
        <v>0</v>
      </c>
      <c r="CI170">
        <f t="shared" si="81"/>
        <v>0</v>
      </c>
      <c r="CJ170">
        <f t="shared" si="81"/>
        <v>0</v>
      </c>
      <c r="CK170">
        <f t="shared" si="81"/>
        <v>0</v>
      </c>
      <c r="CL170">
        <f t="shared" si="81"/>
        <v>0</v>
      </c>
      <c r="CM170">
        <f t="shared" si="81"/>
        <v>0</v>
      </c>
      <c r="CN170">
        <f t="shared" si="81"/>
        <v>0</v>
      </c>
      <c r="CO170">
        <f t="shared" si="81"/>
        <v>0</v>
      </c>
      <c r="CP170">
        <f t="shared" si="81"/>
        <v>0</v>
      </c>
      <c r="CQ170">
        <f t="shared" si="81"/>
        <v>0</v>
      </c>
      <c r="CR170">
        <f t="shared" si="81"/>
        <v>0</v>
      </c>
      <c r="CS170">
        <f t="shared" si="81"/>
        <v>0</v>
      </c>
      <c r="CT170">
        <f t="shared" si="81"/>
        <v>0</v>
      </c>
      <c r="CU170">
        <f t="shared" ref="CU170:DC170" si="82">CU21</f>
        <v>0</v>
      </c>
      <c r="CV170">
        <f t="shared" si="82"/>
        <v>0</v>
      </c>
      <c r="CW170">
        <f t="shared" si="82"/>
        <v>0</v>
      </c>
      <c r="CX170">
        <f t="shared" si="82"/>
        <v>0</v>
      </c>
      <c r="CY170">
        <f t="shared" si="82"/>
        <v>0</v>
      </c>
      <c r="CZ170">
        <f t="shared" si="82"/>
        <v>0</v>
      </c>
      <c r="DA170">
        <f t="shared" si="82"/>
        <v>0</v>
      </c>
      <c r="DB170">
        <f t="shared" si="82"/>
        <v>0</v>
      </c>
      <c r="DC170">
        <f t="shared" si="82"/>
        <v>0</v>
      </c>
      <c r="DD170">
        <f t="shared" si="58"/>
        <v>0</v>
      </c>
      <c r="DE170">
        <f t="shared" si="58"/>
        <v>133</v>
      </c>
      <c r="DF170" t="str">
        <f t="shared" si="58"/>
        <v>Lotería Nacional de Beneficencia y Salubridad</v>
      </c>
      <c r="DG170">
        <f t="shared" si="58"/>
        <v>64786.600000000006</v>
      </c>
      <c r="DH170">
        <f t="shared" si="58"/>
        <v>0</v>
      </c>
    </row>
    <row r="171" spans="1:112">
      <c r="A171">
        <f t="shared" ref="A171:B190" si="83">A22</f>
        <v>383</v>
      </c>
      <c r="B171" t="str">
        <f t="shared" si="83"/>
        <v>Agencia Boliviana de Correos "Correos de Bolivia"</v>
      </c>
      <c r="C171">
        <f t="shared" ref="C171:AH171" si="84">C22</f>
        <v>0</v>
      </c>
      <c r="D171">
        <f t="shared" si="84"/>
        <v>0</v>
      </c>
      <c r="E171">
        <f t="shared" si="84"/>
        <v>0</v>
      </c>
      <c r="F171">
        <f t="shared" si="84"/>
        <v>0</v>
      </c>
      <c r="G171">
        <f t="shared" si="84"/>
        <v>0</v>
      </c>
      <c r="H171">
        <f t="shared" si="84"/>
        <v>0</v>
      </c>
      <c r="I171">
        <f t="shared" si="84"/>
        <v>0</v>
      </c>
      <c r="J171">
        <f t="shared" si="84"/>
        <v>0</v>
      </c>
      <c r="K171">
        <f t="shared" si="84"/>
        <v>0</v>
      </c>
      <c r="L171">
        <f t="shared" si="84"/>
        <v>0</v>
      </c>
      <c r="M171">
        <f t="shared" si="84"/>
        <v>0</v>
      </c>
      <c r="N171">
        <f t="shared" si="84"/>
        <v>0</v>
      </c>
      <c r="O171">
        <f t="shared" si="84"/>
        <v>0</v>
      </c>
      <c r="P171">
        <f t="shared" si="84"/>
        <v>0</v>
      </c>
      <c r="Q171">
        <f t="shared" si="84"/>
        <v>0</v>
      </c>
      <c r="R171">
        <f t="shared" si="84"/>
        <v>0</v>
      </c>
      <c r="S171">
        <f t="shared" si="84"/>
        <v>0</v>
      </c>
      <c r="T171">
        <f t="shared" si="84"/>
        <v>0</v>
      </c>
      <c r="U171">
        <f t="shared" si="84"/>
        <v>0</v>
      </c>
      <c r="V171">
        <f t="shared" si="84"/>
        <v>0</v>
      </c>
      <c r="W171">
        <f t="shared" si="84"/>
        <v>120</v>
      </c>
      <c r="X171">
        <f t="shared" si="84"/>
        <v>653861.16</v>
      </c>
      <c r="Y171">
        <f t="shared" si="84"/>
        <v>0</v>
      </c>
      <c r="Z171">
        <f t="shared" si="84"/>
        <v>0</v>
      </c>
      <c r="AA171">
        <f t="shared" si="84"/>
        <v>0</v>
      </c>
      <c r="AB171">
        <f t="shared" si="84"/>
        <v>348</v>
      </c>
      <c r="AC171" t="str">
        <f t="shared" si="84"/>
        <v>Autoridad Plurinacional de la Madre Tierra</v>
      </c>
      <c r="AD171">
        <f t="shared" si="84"/>
        <v>0</v>
      </c>
      <c r="AE171">
        <f t="shared" si="84"/>
        <v>0</v>
      </c>
      <c r="AF171">
        <f t="shared" si="84"/>
        <v>0</v>
      </c>
      <c r="AG171">
        <f t="shared" si="84"/>
        <v>0</v>
      </c>
      <c r="AH171">
        <f t="shared" si="84"/>
        <v>0</v>
      </c>
      <c r="AI171">
        <f t="shared" ref="AI171:BN171" si="85">AI22</f>
        <v>60.03</v>
      </c>
      <c r="AJ171">
        <f t="shared" si="85"/>
        <v>0</v>
      </c>
      <c r="AK171">
        <f t="shared" si="85"/>
        <v>0</v>
      </c>
      <c r="AL171">
        <f t="shared" si="85"/>
        <v>0</v>
      </c>
      <c r="AM171">
        <f t="shared" si="85"/>
        <v>0</v>
      </c>
      <c r="AN171">
        <f t="shared" si="85"/>
        <v>0</v>
      </c>
      <c r="AO171">
        <f t="shared" si="85"/>
        <v>0</v>
      </c>
      <c r="AP171">
        <f t="shared" si="85"/>
        <v>0</v>
      </c>
      <c r="AQ171">
        <f t="shared" si="85"/>
        <v>0</v>
      </c>
      <c r="AR171">
        <f t="shared" si="85"/>
        <v>0</v>
      </c>
      <c r="AS171">
        <f t="shared" si="85"/>
        <v>0</v>
      </c>
      <c r="AT171">
        <f t="shared" si="85"/>
        <v>0</v>
      </c>
      <c r="AU171">
        <f t="shared" si="85"/>
        <v>0</v>
      </c>
      <c r="AV171">
        <f t="shared" si="85"/>
        <v>0</v>
      </c>
      <c r="AW171">
        <f t="shared" si="85"/>
        <v>0</v>
      </c>
      <c r="AX171">
        <f t="shared" si="85"/>
        <v>0</v>
      </c>
      <c r="AY171">
        <f t="shared" si="85"/>
        <v>0</v>
      </c>
      <c r="AZ171">
        <f t="shared" si="85"/>
        <v>0</v>
      </c>
      <c r="BA171">
        <f t="shared" si="85"/>
        <v>0</v>
      </c>
      <c r="BB171">
        <f t="shared" si="85"/>
        <v>0</v>
      </c>
      <c r="BC171">
        <f t="shared" si="85"/>
        <v>383</v>
      </c>
      <c r="BD171" t="str">
        <f t="shared" si="85"/>
        <v>Agencia Boliviana de Correos "Correos de Bolivia"</v>
      </c>
      <c r="BE171">
        <f t="shared" si="85"/>
        <v>0</v>
      </c>
      <c r="BF171">
        <f t="shared" si="85"/>
        <v>0</v>
      </c>
      <c r="BG171">
        <f t="shared" si="85"/>
        <v>0</v>
      </c>
      <c r="BH171">
        <f t="shared" si="85"/>
        <v>0</v>
      </c>
      <c r="BI171">
        <f t="shared" si="85"/>
        <v>0</v>
      </c>
      <c r="BJ171">
        <f t="shared" si="85"/>
        <v>0</v>
      </c>
      <c r="BK171">
        <f t="shared" si="85"/>
        <v>0</v>
      </c>
      <c r="BL171">
        <f t="shared" si="85"/>
        <v>0</v>
      </c>
      <c r="BM171">
        <f t="shared" si="85"/>
        <v>0</v>
      </c>
      <c r="BN171">
        <f t="shared" si="85"/>
        <v>0</v>
      </c>
      <c r="BO171">
        <f t="shared" ref="BO171:CT171" si="86">BO22</f>
        <v>0</v>
      </c>
      <c r="BP171">
        <f t="shared" si="86"/>
        <v>0</v>
      </c>
      <c r="BQ171">
        <f t="shared" si="86"/>
        <v>0</v>
      </c>
      <c r="BR171">
        <f t="shared" si="86"/>
        <v>0</v>
      </c>
      <c r="BS171">
        <f t="shared" si="86"/>
        <v>0</v>
      </c>
      <c r="BT171">
        <f t="shared" si="86"/>
        <v>0</v>
      </c>
      <c r="BU171">
        <f t="shared" si="86"/>
        <v>0</v>
      </c>
      <c r="BV171">
        <f t="shared" si="86"/>
        <v>0</v>
      </c>
      <c r="BW171">
        <f t="shared" si="86"/>
        <v>0</v>
      </c>
      <c r="BX171">
        <f t="shared" si="86"/>
        <v>0</v>
      </c>
      <c r="BY171">
        <f t="shared" si="86"/>
        <v>0</v>
      </c>
      <c r="BZ171">
        <f t="shared" si="86"/>
        <v>7528.85</v>
      </c>
      <c r="CA171">
        <f t="shared" si="86"/>
        <v>0</v>
      </c>
      <c r="CB171">
        <f t="shared" si="86"/>
        <v>0</v>
      </c>
      <c r="CC171">
        <f t="shared" si="86"/>
        <v>0</v>
      </c>
      <c r="CD171">
        <f t="shared" si="86"/>
        <v>0</v>
      </c>
      <c r="CE171">
        <f t="shared" si="86"/>
        <v>0</v>
      </c>
      <c r="CF171">
        <f t="shared" si="86"/>
        <v>0</v>
      </c>
      <c r="CG171">
        <f t="shared" si="86"/>
        <v>0</v>
      </c>
      <c r="CH171">
        <f t="shared" si="86"/>
        <v>0</v>
      </c>
      <c r="CI171">
        <f t="shared" si="86"/>
        <v>0</v>
      </c>
      <c r="CJ171">
        <f t="shared" si="86"/>
        <v>0</v>
      </c>
      <c r="CK171">
        <f t="shared" si="86"/>
        <v>0</v>
      </c>
      <c r="CL171">
        <f t="shared" si="86"/>
        <v>0</v>
      </c>
      <c r="CM171">
        <f t="shared" si="86"/>
        <v>0</v>
      </c>
      <c r="CN171">
        <f t="shared" si="86"/>
        <v>0</v>
      </c>
      <c r="CO171">
        <f t="shared" si="86"/>
        <v>0</v>
      </c>
      <c r="CP171">
        <f t="shared" si="86"/>
        <v>0</v>
      </c>
      <c r="CQ171">
        <f t="shared" si="86"/>
        <v>0</v>
      </c>
      <c r="CR171">
        <f t="shared" si="86"/>
        <v>0</v>
      </c>
      <c r="CS171">
        <f t="shared" si="86"/>
        <v>0</v>
      </c>
      <c r="CT171">
        <f t="shared" si="86"/>
        <v>0</v>
      </c>
      <c r="CU171">
        <f t="shared" ref="CU171:DC171" si="87">CU22</f>
        <v>0</v>
      </c>
      <c r="CV171">
        <f t="shared" si="87"/>
        <v>0</v>
      </c>
      <c r="CW171">
        <f t="shared" si="87"/>
        <v>0</v>
      </c>
      <c r="CX171">
        <f t="shared" si="87"/>
        <v>0</v>
      </c>
      <c r="CY171">
        <f t="shared" si="87"/>
        <v>0</v>
      </c>
      <c r="CZ171">
        <f t="shared" si="87"/>
        <v>0</v>
      </c>
      <c r="DA171">
        <f t="shared" si="87"/>
        <v>0</v>
      </c>
      <c r="DB171">
        <f t="shared" si="87"/>
        <v>0</v>
      </c>
      <c r="DC171">
        <f t="shared" si="87"/>
        <v>0</v>
      </c>
      <c r="DD171">
        <f t="shared" si="58"/>
        <v>0</v>
      </c>
      <c r="DE171">
        <f t="shared" si="58"/>
        <v>389</v>
      </c>
      <c r="DF171" t="str">
        <f t="shared" si="58"/>
        <v>Navegación Aérea y Aeropuertos Bolivianos</v>
      </c>
      <c r="DG171">
        <f t="shared" si="58"/>
        <v>1617846.03</v>
      </c>
      <c r="DH171">
        <f t="shared" si="58"/>
        <v>0</v>
      </c>
    </row>
    <row r="172" spans="1:112">
      <c r="A172">
        <f t="shared" si="83"/>
        <v>513</v>
      </c>
      <c r="B172" t="str">
        <f t="shared" si="83"/>
        <v>Yacimientos Petrolíferos Fiscales Bolivianos</v>
      </c>
      <c r="C172">
        <f t="shared" ref="C172:AH172" si="88">C23</f>
        <v>366652.73000000004</v>
      </c>
      <c r="D172">
        <f t="shared" si="88"/>
        <v>58265.47</v>
      </c>
      <c r="E172">
        <f t="shared" si="88"/>
        <v>252167.03</v>
      </c>
      <c r="F172">
        <f t="shared" si="88"/>
        <v>3598</v>
      </c>
      <c r="G172">
        <f t="shared" si="88"/>
        <v>3620.35</v>
      </c>
      <c r="H172">
        <f t="shared" si="88"/>
        <v>215357.6</v>
      </c>
      <c r="I172">
        <f t="shared" si="88"/>
        <v>815.25</v>
      </c>
      <c r="J172">
        <f t="shared" si="88"/>
        <v>3584243.7</v>
      </c>
      <c r="K172">
        <f t="shared" si="88"/>
        <v>1287.8400000000001</v>
      </c>
      <c r="L172">
        <f t="shared" si="88"/>
        <v>735.02</v>
      </c>
      <c r="M172">
        <f t="shared" si="88"/>
        <v>1244257.3999999999</v>
      </c>
      <c r="N172">
        <f t="shared" si="88"/>
        <v>200280.37000000002</v>
      </c>
      <c r="O172">
        <f t="shared" si="88"/>
        <v>0</v>
      </c>
      <c r="P172">
        <f t="shared" si="88"/>
        <v>89543279.210000008</v>
      </c>
      <c r="Q172">
        <f t="shared" si="88"/>
        <v>0</v>
      </c>
      <c r="R172">
        <f t="shared" si="88"/>
        <v>101576798.05</v>
      </c>
      <c r="S172">
        <f t="shared" si="88"/>
        <v>13960712.550000001</v>
      </c>
      <c r="T172">
        <f t="shared" si="88"/>
        <v>78298.02</v>
      </c>
      <c r="U172">
        <f t="shared" si="88"/>
        <v>120</v>
      </c>
      <c r="V172">
        <f t="shared" si="88"/>
        <v>24743.040000000001</v>
      </c>
      <c r="W172">
        <f t="shared" si="88"/>
        <v>1231208022.8099997</v>
      </c>
      <c r="X172">
        <f t="shared" si="88"/>
        <v>119697140.39000002</v>
      </c>
      <c r="Y172">
        <f t="shared" si="88"/>
        <v>0</v>
      </c>
      <c r="Z172">
        <f t="shared" si="88"/>
        <v>0</v>
      </c>
      <c r="AA172">
        <f t="shared" si="88"/>
        <v>0</v>
      </c>
      <c r="AB172">
        <f t="shared" si="88"/>
        <v>681</v>
      </c>
      <c r="AC172" t="str">
        <f t="shared" si="88"/>
        <v>Ministerio Público</v>
      </c>
      <c r="AD172">
        <f t="shared" si="88"/>
        <v>0</v>
      </c>
      <c r="AE172">
        <f t="shared" si="88"/>
        <v>0</v>
      </c>
      <c r="AF172">
        <f t="shared" si="88"/>
        <v>0</v>
      </c>
      <c r="AG172">
        <f t="shared" si="88"/>
        <v>0</v>
      </c>
      <c r="AH172">
        <f t="shared" si="88"/>
        <v>0</v>
      </c>
      <c r="AI172">
        <f t="shared" ref="AI172:BN172" si="89">AI23</f>
        <v>0</v>
      </c>
      <c r="AJ172">
        <f t="shared" si="89"/>
        <v>0</v>
      </c>
      <c r="AK172">
        <f t="shared" si="89"/>
        <v>0</v>
      </c>
      <c r="AL172">
        <f t="shared" si="89"/>
        <v>0</v>
      </c>
      <c r="AM172">
        <f t="shared" si="89"/>
        <v>0</v>
      </c>
      <c r="AN172">
        <f t="shared" si="89"/>
        <v>0</v>
      </c>
      <c r="AO172">
        <f t="shared" si="89"/>
        <v>0</v>
      </c>
      <c r="AP172">
        <f t="shared" si="89"/>
        <v>0</v>
      </c>
      <c r="AQ172">
        <f t="shared" si="89"/>
        <v>0</v>
      </c>
      <c r="AR172">
        <f t="shared" si="89"/>
        <v>0</v>
      </c>
      <c r="AS172">
        <f t="shared" si="89"/>
        <v>8101.66</v>
      </c>
      <c r="AT172">
        <f t="shared" si="89"/>
        <v>0</v>
      </c>
      <c r="AU172">
        <f t="shared" si="89"/>
        <v>0</v>
      </c>
      <c r="AV172">
        <f t="shared" si="89"/>
        <v>0</v>
      </c>
      <c r="AW172">
        <f t="shared" si="89"/>
        <v>0</v>
      </c>
      <c r="AX172">
        <f t="shared" si="89"/>
        <v>0</v>
      </c>
      <c r="AY172">
        <f t="shared" si="89"/>
        <v>0</v>
      </c>
      <c r="AZ172">
        <f t="shared" si="89"/>
        <v>0</v>
      </c>
      <c r="BA172">
        <f t="shared" si="89"/>
        <v>0</v>
      </c>
      <c r="BB172">
        <f t="shared" si="89"/>
        <v>0</v>
      </c>
      <c r="BC172">
        <f t="shared" si="89"/>
        <v>35</v>
      </c>
      <c r="BD172" t="str">
        <f t="shared" si="89"/>
        <v>Ministerio de Economía y Finanzas Públicas</v>
      </c>
      <c r="BE172">
        <f t="shared" si="89"/>
        <v>0</v>
      </c>
      <c r="BF172">
        <f t="shared" si="89"/>
        <v>0</v>
      </c>
      <c r="BG172">
        <f t="shared" si="89"/>
        <v>0</v>
      </c>
      <c r="BH172">
        <f t="shared" si="89"/>
        <v>0</v>
      </c>
      <c r="BI172">
        <f t="shared" si="89"/>
        <v>0</v>
      </c>
      <c r="BJ172">
        <f t="shared" si="89"/>
        <v>0</v>
      </c>
      <c r="BK172">
        <f t="shared" si="89"/>
        <v>0</v>
      </c>
      <c r="BL172">
        <f t="shared" si="89"/>
        <v>0</v>
      </c>
      <c r="BM172">
        <f t="shared" si="89"/>
        <v>0</v>
      </c>
      <c r="BN172">
        <f t="shared" si="89"/>
        <v>0</v>
      </c>
      <c r="BO172">
        <f t="shared" ref="BO172:CT172" si="90">BO23</f>
        <v>0</v>
      </c>
      <c r="BP172">
        <f t="shared" si="90"/>
        <v>0</v>
      </c>
      <c r="BQ172">
        <f t="shared" si="90"/>
        <v>0</v>
      </c>
      <c r="BR172">
        <f t="shared" si="90"/>
        <v>0</v>
      </c>
      <c r="BS172">
        <f t="shared" si="90"/>
        <v>0</v>
      </c>
      <c r="BT172">
        <f t="shared" si="90"/>
        <v>0</v>
      </c>
      <c r="BU172">
        <f t="shared" si="90"/>
        <v>0</v>
      </c>
      <c r="BV172">
        <f t="shared" si="90"/>
        <v>0</v>
      </c>
      <c r="BW172">
        <f t="shared" si="90"/>
        <v>0</v>
      </c>
      <c r="BX172">
        <f t="shared" si="90"/>
        <v>0</v>
      </c>
      <c r="BY172">
        <f t="shared" si="90"/>
        <v>15610.34</v>
      </c>
      <c r="BZ172">
        <f t="shared" si="90"/>
        <v>0</v>
      </c>
      <c r="CA172">
        <f t="shared" si="90"/>
        <v>0</v>
      </c>
      <c r="CB172">
        <f t="shared" si="90"/>
        <v>0</v>
      </c>
      <c r="CC172">
        <f t="shared" si="90"/>
        <v>0</v>
      </c>
      <c r="CD172">
        <f t="shared" si="90"/>
        <v>0</v>
      </c>
      <c r="CE172">
        <f t="shared" si="90"/>
        <v>0</v>
      </c>
      <c r="CF172">
        <f t="shared" si="90"/>
        <v>0</v>
      </c>
      <c r="CG172">
        <f t="shared" si="90"/>
        <v>0</v>
      </c>
      <c r="CH172">
        <f t="shared" si="90"/>
        <v>0</v>
      </c>
      <c r="CI172">
        <f t="shared" si="90"/>
        <v>0</v>
      </c>
      <c r="CJ172">
        <f t="shared" si="90"/>
        <v>0</v>
      </c>
      <c r="CK172">
        <f t="shared" si="90"/>
        <v>0</v>
      </c>
      <c r="CL172">
        <f t="shared" si="90"/>
        <v>0</v>
      </c>
      <c r="CM172">
        <f t="shared" si="90"/>
        <v>0</v>
      </c>
      <c r="CN172">
        <f t="shared" si="90"/>
        <v>0</v>
      </c>
      <c r="CO172">
        <f t="shared" si="90"/>
        <v>0</v>
      </c>
      <c r="CP172">
        <f t="shared" si="90"/>
        <v>0</v>
      </c>
      <c r="CQ172">
        <f t="shared" si="90"/>
        <v>0</v>
      </c>
      <c r="CR172">
        <f t="shared" si="90"/>
        <v>0</v>
      </c>
      <c r="CS172">
        <f t="shared" si="90"/>
        <v>0</v>
      </c>
      <c r="CT172">
        <f t="shared" si="90"/>
        <v>0</v>
      </c>
      <c r="CU172">
        <f t="shared" ref="CU172:DC172" si="91">CU23</f>
        <v>0</v>
      </c>
      <c r="CV172">
        <f t="shared" si="91"/>
        <v>0</v>
      </c>
      <c r="CW172">
        <f t="shared" si="91"/>
        <v>0</v>
      </c>
      <c r="CX172">
        <f t="shared" si="91"/>
        <v>0</v>
      </c>
      <c r="CY172">
        <f t="shared" si="91"/>
        <v>0</v>
      </c>
      <c r="CZ172">
        <f t="shared" si="91"/>
        <v>0</v>
      </c>
      <c r="DA172">
        <f t="shared" si="91"/>
        <v>0</v>
      </c>
      <c r="DB172">
        <f t="shared" si="91"/>
        <v>0</v>
      </c>
      <c r="DC172">
        <f t="shared" si="91"/>
        <v>0</v>
      </c>
      <c r="DD172">
        <f t="shared" si="58"/>
        <v>0</v>
      </c>
      <c r="DE172">
        <f t="shared" si="58"/>
        <v>660</v>
      </c>
      <c r="DF172" t="str">
        <f t="shared" si="58"/>
        <v>Órgano Judicial</v>
      </c>
      <c r="DG172">
        <f t="shared" si="58"/>
        <v>112903680.21000001</v>
      </c>
      <c r="DH172">
        <f t="shared" si="58"/>
        <v>0</v>
      </c>
    </row>
    <row r="173" spans="1:112">
      <c r="A173">
        <f t="shared" si="83"/>
        <v>578</v>
      </c>
      <c r="B173" t="str">
        <f t="shared" si="83"/>
        <v>Boliviana de Aviación</v>
      </c>
      <c r="C173">
        <f t="shared" ref="C173:AH173" si="92">C24</f>
        <v>0</v>
      </c>
      <c r="D173">
        <f t="shared" si="92"/>
        <v>0</v>
      </c>
      <c r="E173">
        <f t="shared" si="92"/>
        <v>0</v>
      </c>
      <c r="F173">
        <f t="shared" si="92"/>
        <v>0</v>
      </c>
      <c r="G173">
        <f t="shared" si="92"/>
        <v>0</v>
      </c>
      <c r="H173">
        <f t="shared" si="92"/>
        <v>0</v>
      </c>
      <c r="I173">
        <f t="shared" si="92"/>
        <v>0</v>
      </c>
      <c r="J173">
        <f t="shared" si="92"/>
        <v>0</v>
      </c>
      <c r="K173">
        <f t="shared" si="92"/>
        <v>0</v>
      </c>
      <c r="L173">
        <f t="shared" si="92"/>
        <v>0</v>
      </c>
      <c r="M173">
        <f t="shared" si="92"/>
        <v>0</v>
      </c>
      <c r="N173">
        <f t="shared" si="92"/>
        <v>0</v>
      </c>
      <c r="O173">
        <f t="shared" si="92"/>
        <v>0</v>
      </c>
      <c r="P173">
        <f t="shared" si="92"/>
        <v>0</v>
      </c>
      <c r="Q173">
        <f t="shared" si="92"/>
        <v>0</v>
      </c>
      <c r="R173">
        <f t="shared" si="92"/>
        <v>0</v>
      </c>
      <c r="S173">
        <f t="shared" si="92"/>
        <v>0</v>
      </c>
      <c r="T173">
        <f t="shared" si="92"/>
        <v>0</v>
      </c>
      <c r="U173">
        <f t="shared" si="92"/>
        <v>0</v>
      </c>
      <c r="V173">
        <f t="shared" si="92"/>
        <v>0</v>
      </c>
      <c r="W173">
        <f t="shared" si="92"/>
        <v>3996071.99</v>
      </c>
      <c r="X173">
        <f t="shared" si="92"/>
        <v>136878.73000000001</v>
      </c>
      <c r="Y173">
        <f t="shared" si="92"/>
        <v>0</v>
      </c>
      <c r="Z173">
        <f t="shared" si="92"/>
        <v>0</v>
      </c>
      <c r="AA173">
        <f t="shared" si="92"/>
        <v>0</v>
      </c>
      <c r="AB173">
        <f t="shared" si="92"/>
        <v>15</v>
      </c>
      <c r="AC173" t="str">
        <f t="shared" si="92"/>
        <v>Ministerio de Gobierno</v>
      </c>
      <c r="AD173">
        <f t="shared" si="92"/>
        <v>0</v>
      </c>
      <c r="AE173">
        <f t="shared" si="92"/>
        <v>0</v>
      </c>
      <c r="AF173">
        <f t="shared" si="92"/>
        <v>0</v>
      </c>
      <c r="AG173">
        <f t="shared" si="92"/>
        <v>0</v>
      </c>
      <c r="AH173">
        <f t="shared" si="92"/>
        <v>0</v>
      </c>
      <c r="AI173">
        <f t="shared" ref="AI173:BN173" si="93">AI24</f>
        <v>0</v>
      </c>
      <c r="AJ173">
        <f t="shared" si="93"/>
        <v>0</v>
      </c>
      <c r="AK173">
        <f t="shared" si="93"/>
        <v>0</v>
      </c>
      <c r="AL173">
        <f t="shared" si="93"/>
        <v>0</v>
      </c>
      <c r="AM173">
        <f t="shared" si="93"/>
        <v>0</v>
      </c>
      <c r="AN173">
        <f t="shared" si="93"/>
        <v>0</v>
      </c>
      <c r="AO173">
        <f t="shared" si="93"/>
        <v>0</v>
      </c>
      <c r="AP173">
        <f t="shared" si="93"/>
        <v>0</v>
      </c>
      <c r="AQ173">
        <f t="shared" si="93"/>
        <v>0</v>
      </c>
      <c r="AR173">
        <f t="shared" si="93"/>
        <v>0</v>
      </c>
      <c r="AS173">
        <f t="shared" si="93"/>
        <v>0</v>
      </c>
      <c r="AT173">
        <f t="shared" si="93"/>
        <v>0</v>
      </c>
      <c r="AU173">
        <f t="shared" si="93"/>
        <v>0</v>
      </c>
      <c r="AV173">
        <f t="shared" si="93"/>
        <v>0</v>
      </c>
      <c r="AW173">
        <f t="shared" si="93"/>
        <v>4567632.1500000004</v>
      </c>
      <c r="AX173">
        <f t="shared" si="93"/>
        <v>0</v>
      </c>
      <c r="AY173">
        <f t="shared" si="93"/>
        <v>0</v>
      </c>
      <c r="AZ173">
        <f t="shared" si="93"/>
        <v>0</v>
      </c>
      <c r="BA173">
        <f t="shared" si="93"/>
        <v>0</v>
      </c>
      <c r="BB173">
        <f t="shared" si="93"/>
        <v>0</v>
      </c>
      <c r="BC173">
        <f t="shared" si="93"/>
        <v>53</v>
      </c>
      <c r="BD173" t="str">
        <f t="shared" si="93"/>
        <v>Ministerio de Culturas, Descolonización y Despatriarcalización</v>
      </c>
      <c r="BE173">
        <f t="shared" si="93"/>
        <v>0</v>
      </c>
      <c r="BF173">
        <f t="shared" si="93"/>
        <v>0</v>
      </c>
      <c r="BG173">
        <f t="shared" si="93"/>
        <v>0</v>
      </c>
      <c r="BH173">
        <f t="shared" si="93"/>
        <v>0</v>
      </c>
      <c r="BI173">
        <f t="shared" si="93"/>
        <v>0</v>
      </c>
      <c r="BJ173">
        <f t="shared" si="93"/>
        <v>0</v>
      </c>
      <c r="BK173">
        <f t="shared" si="93"/>
        <v>0</v>
      </c>
      <c r="BL173">
        <f t="shared" si="93"/>
        <v>0</v>
      </c>
      <c r="BM173">
        <f t="shared" si="93"/>
        <v>0</v>
      </c>
      <c r="BN173">
        <f t="shared" si="93"/>
        <v>0</v>
      </c>
      <c r="BO173">
        <f t="shared" ref="BO173:CT173" si="94">BO24</f>
        <v>0</v>
      </c>
      <c r="BP173">
        <f t="shared" si="94"/>
        <v>0</v>
      </c>
      <c r="BQ173">
        <f t="shared" si="94"/>
        <v>0</v>
      </c>
      <c r="BR173">
        <f t="shared" si="94"/>
        <v>0</v>
      </c>
      <c r="BS173">
        <f t="shared" si="94"/>
        <v>0</v>
      </c>
      <c r="BT173">
        <f t="shared" si="94"/>
        <v>0</v>
      </c>
      <c r="BU173">
        <f t="shared" si="94"/>
        <v>0</v>
      </c>
      <c r="BV173">
        <f t="shared" si="94"/>
        <v>0</v>
      </c>
      <c r="BW173">
        <f t="shared" si="94"/>
        <v>0</v>
      </c>
      <c r="BX173">
        <f t="shared" si="94"/>
        <v>0</v>
      </c>
      <c r="BY173">
        <f t="shared" si="94"/>
        <v>322070.17</v>
      </c>
      <c r="BZ173">
        <f t="shared" si="94"/>
        <v>0</v>
      </c>
      <c r="CA173">
        <f t="shared" si="94"/>
        <v>0</v>
      </c>
      <c r="CB173">
        <f t="shared" si="94"/>
        <v>0</v>
      </c>
      <c r="CC173">
        <f t="shared" si="94"/>
        <v>0</v>
      </c>
      <c r="CD173">
        <f t="shared" si="94"/>
        <v>0</v>
      </c>
      <c r="CE173">
        <f t="shared" si="94"/>
        <v>0</v>
      </c>
      <c r="CF173">
        <f t="shared" si="94"/>
        <v>0</v>
      </c>
      <c r="CG173">
        <f t="shared" si="94"/>
        <v>0</v>
      </c>
      <c r="CH173">
        <f t="shared" si="94"/>
        <v>0</v>
      </c>
      <c r="CI173">
        <f t="shared" si="94"/>
        <v>0</v>
      </c>
      <c r="CJ173">
        <f t="shared" si="94"/>
        <v>0</v>
      </c>
      <c r="CK173">
        <f t="shared" si="94"/>
        <v>0</v>
      </c>
      <c r="CL173">
        <f t="shared" si="94"/>
        <v>0</v>
      </c>
      <c r="CM173">
        <f t="shared" si="94"/>
        <v>0</v>
      </c>
      <c r="CN173">
        <f t="shared" si="94"/>
        <v>0</v>
      </c>
      <c r="CO173">
        <f t="shared" si="94"/>
        <v>0</v>
      </c>
      <c r="CP173">
        <f t="shared" si="94"/>
        <v>0</v>
      </c>
      <c r="CQ173">
        <f t="shared" si="94"/>
        <v>0</v>
      </c>
      <c r="CR173">
        <f t="shared" si="94"/>
        <v>0</v>
      </c>
      <c r="CS173">
        <f t="shared" si="94"/>
        <v>0</v>
      </c>
      <c r="CT173">
        <f t="shared" si="94"/>
        <v>0</v>
      </c>
      <c r="CU173">
        <f t="shared" ref="CU173:DC173" si="95">CU24</f>
        <v>0</v>
      </c>
      <c r="CV173">
        <f t="shared" si="95"/>
        <v>0</v>
      </c>
      <c r="CW173">
        <f t="shared" si="95"/>
        <v>0</v>
      </c>
      <c r="CX173">
        <f t="shared" si="95"/>
        <v>0</v>
      </c>
      <c r="CY173">
        <f t="shared" si="95"/>
        <v>0</v>
      </c>
      <c r="CZ173">
        <f t="shared" si="95"/>
        <v>0</v>
      </c>
      <c r="DA173">
        <f t="shared" si="95"/>
        <v>0</v>
      </c>
      <c r="DB173">
        <f t="shared" si="95"/>
        <v>0</v>
      </c>
      <c r="DC173">
        <f t="shared" si="95"/>
        <v>0</v>
      </c>
      <c r="DD173">
        <f t="shared" si="58"/>
        <v>0</v>
      </c>
      <c r="DE173">
        <f t="shared" si="58"/>
        <v>41</v>
      </c>
      <c r="DF173" t="str">
        <f t="shared" si="58"/>
        <v>Ministerio de Desarrollo Productivo y Economía Plural</v>
      </c>
      <c r="DG173">
        <f t="shared" si="58"/>
        <v>0.2</v>
      </c>
      <c r="DH173">
        <f t="shared" si="58"/>
        <v>0</v>
      </c>
    </row>
    <row r="174" spans="1:112">
      <c r="A174">
        <f t="shared" si="83"/>
        <v>587</v>
      </c>
      <c r="B174" t="str">
        <f t="shared" si="83"/>
        <v>Empresa Estratégica Boliviana de Construcción y Conservación de Infraestructura Civil</v>
      </c>
      <c r="C174">
        <f t="shared" ref="C174:AH174" si="96">C25</f>
        <v>0</v>
      </c>
      <c r="D174">
        <f t="shared" si="96"/>
        <v>0</v>
      </c>
      <c r="E174">
        <f t="shared" si="96"/>
        <v>0</v>
      </c>
      <c r="F174">
        <f t="shared" si="96"/>
        <v>0</v>
      </c>
      <c r="G174">
        <f t="shared" si="96"/>
        <v>0</v>
      </c>
      <c r="H174">
        <f t="shared" si="96"/>
        <v>0</v>
      </c>
      <c r="I174">
        <f t="shared" si="96"/>
        <v>0</v>
      </c>
      <c r="J174">
        <f t="shared" si="96"/>
        <v>0</v>
      </c>
      <c r="K174">
        <f t="shared" si="96"/>
        <v>0</v>
      </c>
      <c r="L174">
        <f t="shared" si="96"/>
        <v>0</v>
      </c>
      <c r="M174">
        <f t="shared" si="96"/>
        <v>0</v>
      </c>
      <c r="N174">
        <f t="shared" si="96"/>
        <v>0</v>
      </c>
      <c r="O174">
        <f t="shared" si="96"/>
        <v>0</v>
      </c>
      <c r="P174">
        <f t="shared" si="96"/>
        <v>0</v>
      </c>
      <c r="Q174">
        <f t="shared" si="96"/>
        <v>0</v>
      </c>
      <c r="R174">
        <f t="shared" si="96"/>
        <v>0</v>
      </c>
      <c r="S174">
        <f t="shared" si="96"/>
        <v>0</v>
      </c>
      <c r="T174">
        <f t="shared" si="96"/>
        <v>0</v>
      </c>
      <c r="U174">
        <f t="shared" si="96"/>
        <v>0</v>
      </c>
      <c r="V174">
        <f t="shared" si="96"/>
        <v>0</v>
      </c>
      <c r="W174">
        <f t="shared" si="96"/>
        <v>0</v>
      </c>
      <c r="X174">
        <f t="shared" si="96"/>
        <v>426.67</v>
      </c>
      <c r="Y174">
        <f t="shared" si="96"/>
        <v>0</v>
      </c>
      <c r="Z174">
        <f t="shared" si="96"/>
        <v>0</v>
      </c>
      <c r="AA174">
        <f t="shared" si="96"/>
        <v>0</v>
      </c>
      <c r="AB174">
        <f t="shared" si="96"/>
        <v>249</v>
      </c>
      <c r="AC174" t="str">
        <f t="shared" si="96"/>
        <v>Central de Abastecimiento y Suministros de Salud</v>
      </c>
      <c r="AD174">
        <f t="shared" si="96"/>
        <v>0</v>
      </c>
      <c r="AE174">
        <f t="shared" si="96"/>
        <v>0</v>
      </c>
      <c r="AF174">
        <f t="shared" si="96"/>
        <v>0</v>
      </c>
      <c r="AG174">
        <f t="shared" si="96"/>
        <v>0</v>
      </c>
      <c r="AH174">
        <f t="shared" si="96"/>
        <v>0</v>
      </c>
      <c r="AI174">
        <f t="shared" ref="AI174:BN174" si="97">AI25</f>
        <v>0</v>
      </c>
      <c r="AJ174">
        <f t="shared" si="97"/>
        <v>0</v>
      </c>
      <c r="AK174">
        <f t="shared" si="97"/>
        <v>0</v>
      </c>
      <c r="AL174">
        <f t="shared" si="97"/>
        <v>0</v>
      </c>
      <c r="AM174">
        <f t="shared" si="97"/>
        <v>0</v>
      </c>
      <c r="AN174">
        <f t="shared" si="97"/>
        <v>0</v>
      </c>
      <c r="AO174">
        <f t="shared" si="97"/>
        <v>0</v>
      </c>
      <c r="AP174">
        <f t="shared" si="97"/>
        <v>0</v>
      </c>
      <c r="AQ174">
        <f t="shared" si="97"/>
        <v>0</v>
      </c>
      <c r="AR174">
        <f t="shared" si="97"/>
        <v>0</v>
      </c>
      <c r="AS174">
        <f t="shared" si="97"/>
        <v>0</v>
      </c>
      <c r="AT174">
        <f t="shared" si="97"/>
        <v>0</v>
      </c>
      <c r="AU174">
        <f t="shared" si="97"/>
        <v>0</v>
      </c>
      <c r="AV174">
        <f t="shared" si="97"/>
        <v>0</v>
      </c>
      <c r="AW174">
        <f t="shared" si="97"/>
        <v>0</v>
      </c>
      <c r="AX174">
        <f t="shared" si="97"/>
        <v>0</v>
      </c>
      <c r="AY174">
        <f t="shared" si="97"/>
        <v>830459.53</v>
      </c>
      <c r="AZ174">
        <f t="shared" si="97"/>
        <v>0</v>
      </c>
      <c r="BA174">
        <f t="shared" si="97"/>
        <v>0</v>
      </c>
      <c r="BB174">
        <f t="shared" si="97"/>
        <v>0</v>
      </c>
      <c r="BC174">
        <f t="shared" si="97"/>
        <v>681</v>
      </c>
      <c r="BD174" t="str">
        <f t="shared" si="97"/>
        <v>Ministerio Público</v>
      </c>
      <c r="BE174">
        <f t="shared" si="97"/>
        <v>0</v>
      </c>
      <c r="BF174">
        <f t="shared" si="97"/>
        <v>0</v>
      </c>
      <c r="BG174">
        <f t="shared" si="97"/>
        <v>0</v>
      </c>
      <c r="BH174">
        <f t="shared" si="97"/>
        <v>0</v>
      </c>
      <c r="BI174">
        <f t="shared" si="97"/>
        <v>0</v>
      </c>
      <c r="BJ174">
        <f t="shared" si="97"/>
        <v>0</v>
      </c>
      <c r="BK174">
        <f t="shared" si="97"/>
        <v>0</v>
      </c>
      <c r="BL174">
        <f t="shared" si="97"/>
        <v>0</v>
      </c>
      <c r="BM174">
        <f t="shared" si="97"/>
        <v>0</v>
      </c>
      <c r="BN174">
        <f t="shared" si="97"/>
        <v>0</v>
      </c>
      <c r="BO174">
        <f t="shared" ref="BO174:CT174" si="98">BO25</f>
        <v>0</v>
      </c>
      <c r="BP174">
        <f t="shared" si="98"/>
        <v>47364.44</v>
      </c>
      <c r="BQ174">
        <f t="shared" si="98"/>
        <v>0</v>
      </c>
      <c r="BR174">
        <f t="shared" si="98"/>
        <v>0</v>
      </c>
      <c r="BS174">
        <f t="shared" si="98"/>
        <v>0</v>
      </c>
      <c r="BT174">
        <f t="shared" si="98"/>
        <v>0</v>
      </c>
      <c r="BU174">
        <f t="shared" si="98"/>
        <v>0</v>
      </c>
      <c r="BV174">
        <f t="shared" si="98"/>
        <v>0</v>
      </c>
      <c r="BW174">
        <f t="shared" si="98"/>
        <v>0</v>
      </c>
      <c r="BX174">
        <f t="shared" si="98"/>
        <v>0</v>
      </c>
      <c r="BY174">
        <f t="shared" si="98"/>
        <v>0</v>
      </c>
      <c r="BZ174">
        <f t="shared" si="98"/>
        <v>0</v>
      </c>
      <c r="CA174">
        <f t="shared" si="98"/>
        <v>0</v>
      </c>
      <c r="CB174">
        <f t="shared" si="98"/>
        <v>0</v>
      </c>
      <c r="CC174">
        <f t="shared" si="98"/>
        <v>0</v>
      </c>
      <c r="CD174">
        <f t="shared" si="98"/>
        <v>0</v>
      </c>
      <c r="CE174">
        <f t="shared" si="98"/>
        <v>0</v>
      </c>
      <c r="CF174">
        <f t="shared" si="98"/>
        <v>0</v>
      </c>
      <c r="CG174">
        <f t="shared" si="98"/>
        <v>0</v>
      </c>
      <c r="CH174">
        <f t="shared" si="98"/>
        <v>0</v>
      </c>
      <c r="CI174">
        <f t="shared" si="98"/>
        <v>0</v>
      </c>
      <c r="CJ174">
        <f t="shared" si="98"/>
        <v>0</v>
      </c>
      <c r="CK174">
        <f t="shared" si="98"/>
        <v>0</v>
      </c>
      <c r="CL174">
        <f t="shared" si="98"/>
        <v>0</v>
      </c>
      <c r="CM174">
        <f t="shared" si="98"/>
        <v>0</v>
      </c>
      <c r="CN174">
        <f t="shared" si="98"/>
        <v>0</v>
      </c>
      <c r="CO174">
        <f t="shared" si="98"/>
        <v>0</v>
      </c>
      <c r="CP174">
        <f t="shared" si="98"/>
        <v>0</v>
      </c>
      <c r="CQ174">
        <f t="shared" si="98"/>
        <v>0</v>
      </c>
      <c r="CR174">
        <f t="shared" si="98"/>
        <v>0</v>
      </c>
      <c r="CS174">
        <f t="shared" si="98"/>
        <v>0</v>
      </c>
      <c r="CT174">
        <f t="shared" si="98"/>
        <v>0</v>
      </c>
      <c r="CU174">
        <f t="shared" ref="CU174:DC174" si="99">CU25</f>
        <v>0</v>
      </c>
      <c r="CV174">
        <f t="shared" si="99"/>
        <v>0</v>
      </c>
      <c r="CW174">
        <f t="shared" si="99"/>
        <v>0</v>
      </c>
      <c r="CX174">
        <f t="shared" si="99"/>
        <v>0</v>
      </c>
      <c r="CY174">
        <f t="shared" si="99"/>
        <v>0</v>
      </c>
      <c r="CZ174">
        <f t="shared" si="99"/>
        <v>0</v>
      </c>
      <c r="DA174">
        <f t="shared" si="99"/>
        <v>0</v>
      </c>
      <c r="DB174">
        <f t="shared" si="99"/>
        <v>0</v>
      </c>
      <c r="DC174">
        <f t="shared" si="99"/>
        <v>0</v>
      </c>
      <c r="DD174">
        <f t="shared" ref="DD174:DH183" si="100">DD25</f>
        <v>0</v>
      </c>
      <c r="DE174" t="str">
        <f t="shared" si="100"/>
        <v>99 - 02</v>
      </c>
      <c r="DF174" t="str">
        <f t="shared" si="100"/>
        <v>Dirección General de Programación y Operaciones del Tesoro</v>
      </c>
      <c r="DG174">
        <f t="shared" si="100"/>
        <v>1345265211.6000001</v>
      </c>
      <c r="DH174">
        <f t="shared" si="100"/>
        <v>0</v>
      </c>
    </row>
    <row r="175" spans="1:112">
      <c r="A175">
        <f t="shared" si="83"/>
        <v>650</v>
      </c>
      <c r="B175" t="str">
        <f t="shared" si="83"/>
        <v>Asamblea Legislativa Plurinacional</v>
      </c>
      <c r="C175">
        <f t="shared" ref="C175:AH175" si="101">C26</f>
        <v>0</v>
      </c>
      <c r="D175">
        <f t="shared" si="101"/>
        <v>0</v>
      </c>
      <c r="E175">
        <f t="shared" si="101"/>
        <v>0</v>
      </c>
      <c r="F175">
        <f t="shared" si="101"/>
        <v>1297.7800000000002</v>
      </c>
      <c r="G175">
        <f t="shared" si="101"/>
        <v>0</v>
      </c>
      <c r="H175">
        <f t="shared" si="101"/>
        <v>59739.499999999993</v>
      </c>
      <c r="I175">
        <f t="shared" si="101"/>
        <v>0</v>
      </c>
      <c r="J175">
        <f t="shared" si="101"/>
        <v>42873.72</v>
      </c>
      <c r="K175">
        <f t="shared" si="101"/>
        <v>0</v>
      </c>
      <c r="L175">
        <f t="shared" si="101"/>
        <v>47396.78</v>
      </c>
      <c r="M175">
        <f t="shared" si="101"/>
        <v>0</v>
      </c>
      <c r="N175">
        <f t="shared" si="101"/>
        <v>630.1400000000001</v>
      </c>
      <c r="O175">
        <f t="shared" si="101"/>
        <v>0</v>
      </c>
      <c r="P175">
        <f t="shared" si="101"/>
        <v>6223.8</v>
      </c>
      <c r="Q175">
        <f t="shared" si="101"/>
        <v>0</v>
      </c>
      <c r="R175">
        <f t="shared" si="101"/>
        <v>241.92</v>
      </c>
      <c r="S175">
        <f t="shared" si="101"/>
        <v>0</v>
      </c>
      <c r="T175">
        <f t="shared" si="101"/>
        <v>5044.8999999999996</v>
      </c>
      <c r="U175">
        <f t="shared" si="101"/>
        <v>0</v>
      </c>
      <c r="V175">
        <f t="shared" si="101"/>
        <v>26053.370000000003</v>
      </c>
      <c r="W175">
        <f t="shared" si="101"/>
        <v>0</v>
      </c>
      <c r="X175">
        <f t="shared" si="101"/>
        <v>12357.869999999999</v>
      </c>
      <c r="Y175">
        <f t="shared" si="101"/>
        <v>0</v>
      </c>
      <c r="Z175">
        <f t="shared" si="101"/>
        <v>0</v>
      </c>
      <c r="AA175">
        <f t="shared" si="101"/>
        <v>0</v>
      </c>
      <c r="AB175">
        <f t="shared" si="101"/>
        <v>0</v>
      </c>
      <c r="AC175">
        <f t="shared" si="101"/>
        <v>0</v>
      </c>
      <c r="AD175">
        <f t="shared" si="101"/>
        <v>0</v>
      </c>
      <c r="AE175">
        <f t="shared" si="101"/>
        <v>0</v>
      </c>
      <c r="AF175">
        <f t="shared" si="101"/>
        <v>0</v>
      </c>
      <c r="AG175">
        <f t="shared" si="101"/>
        <v>0</v>
      </c>
      <c r="AH175">
        <f t="shared" si="101"/>
        <v>0</v>
      </c>
      <c r="AI175">
        <f t="shared" ref="AI175:BN175" si="102">AI26</f>
        <v>0</v>
      </c>
      <c r="AJ175">
        <f t="shared" si="102"/>
        <v>0</v>
      </c>
      <c r="AK175">
        <f t="shared" si="102"/>
        <v>0</v>
      </c>
      <c r="AL175">
        <f t="shared" si="102"/>
        <v>0</v>
      </c>
      <c r="AM175">
        <f t="shared" si="102"/>
        <v>0</v>
      </c>
      <c r="AN175">
        <f t="shared" si="102"/>
        <v>0</v>
      </c>
      <c r="AO175">
        <f t="shared" si="102"/>
        <v>0</v>
      </c>
      <c r="AP175">
        <f t="shared" si="102"/>
        <v>0</v>
      </c>
      <c r="AQ175">
        <f t="shared" si="102"/>
        <v>0</v>
      </c>
      <c r="AR175">
        <f t="shared" si="102"/>
        <v>0</v>
      </c>
      <c r="AS175">
        <f t="shared" si="102"/>
        <v>0</v>
      </c>
      <c r="AT175">
        <f t="shared" si="102"/>
        <v>0</v>
      </c>
      <c r="AU175">
        <f t="shared" si="102"/>
        <v>0</v>
      </c>
      <c r="AV175">
        <f t="shared" si="102"/>
        <v>0</v>
      </c>
      <c r="AW175">
        <f t="shared" si="102"/>
        <v>0</v>
      </c>
      <c r="AX175">
        <f t="shared" si="102"/>
        <v>0</v>
      </c>
      <c r="AY175">
        <f t="shared" si="102"/>
        <v>0</v>
      </c>
      <c r="AZ175">
        <f t="shared" si="102"/>
        <v>0</v>
      </c>
      <c r="BA175">
        <f t="shared" si="102"/>
        <v>0</v>
      </c>
      <c r="BB175">
        <f t="shared" si="102"/>
        <v>0</v>
      </c>
      <c r="BC175">
        <f t="shared" si="102"/>
        <v>342</v>
      </c>
      <c r="BD175" t="str">
        <f t="shared" si="102"/>
        <v>Agencia Estatal de Vivienda</v>
      </c>
      <c r="BE175">
        <f t="shared" si="102"/>
        <v>0</v>
      </c>
      <c r="BF175">
        <f t="shared" si="102"/>
        <v>0</v>
      </c>
      <c r="BG175">
        <f t="shared" si="102"/>
        <v>0</v>
      </c>
      <c r="BH175">
        <f t="shared" si="102"/>
        <v>0</v>
      </c>
      <c r="BI175">
        <f t="shared" si="102"/>
        <v>0</v>
      </c>
      <c r="BJ175">
        <f t="shared" si="102"/>
        <v>0</v>
      </c>
      <c r="BK175">
        <f t="shared" si="102"/>
        <v>0</v>
      </c>
      <c r="BL175">
        <f t="shared" si="102"/>
        <v>0</v>
      </c>
      <c r="BM175">
        <f t="shared" si="102"/>
        <v>0</v>
      </c>
      <c r="BN175">
        <f t="shared" si="102"/>
        <v>0</v>
      </c>
      <c r="BO175">
        <f t="shared" ref="BO175:CT175" si="103">BO26</f>
        <v>0</v>
      </c>
      <c r="BP175">
        <f t="shared" si="103"/>
        <v>0</v>
      </c>
      <c r="BQ175">
        <f t="shared" si="103"/>
        <v>0</v>
      </c>
      <c r="BR175">
        <f t="shared" si="103"/>
        <v>0</v>
      </c>
      <c r="BS175">
        <f t="shared" si="103"/>
        <v>0</v>
      </c>
      <c r="BT175">
        <f t="shared" si="103"/>
        <v>6682.23</v>
      </c>
      <c r="BU175">
        <f t="shared" si="103"/>
        <v>0</v>
      </c>
      <c r="BV175">
        <f t="shared" si="103"/>
        <v>0</v>
      </c>
      <c r="BW175">
        <f t="shared" si="103"/>
        <v>0</v>
      </c>
      <c r="BX175">
        <f t="shared" si="103"/>
        <v>0</v>
      </c>
      <c r="BY175">
        <f t="shared" si="103"/>
        <v>0</v>
      </c>
      <c r="BZ175">
        <f t="shared" si="103"/>
        <v>0</v>
      </c>
      <c r="CA175">
        <f t="shared" si="103"/>
        <v>0</v>
      </c>
      <c r="CB175">
        <f t="shared" si="103"/>
        <v>0</v>
      </c>
      <c r="CC175">
        <f t="shared" si="103"/>
        <v>0</v>
      </c>
      <c r="CD175">
        <f t="shared" si="103"/>
        <v>0</v>
      </c>
      <c r="CE175">
        <f t="shared" si="103"/>
        <v>0</v>
      </c>
      <c r="CF175">
        <f t="shared" si="103"/>
        <v>0</v>
      </c>
      <c r="CG175">
        <f t="shared" si="103"/>
        <v>0</v>
      </c>
      <c r="CH175">
        <f t="shared" si="103"/>
        <v>0</v>
      </c>
      <c r="CI175">
        <f t="shared" si="103"/>
        <v>0</v>
      </c>
      <c r="CJ175">
        <f t="shared" si="103"/>
        <v>0</v>
      </c>
      <c r="CK175">
        <f t="shared" si="103"/>
        <v>0</v>
      </c>
      <c r="CL175">
        <f t="shared" si="103"/>
        <v>0</v>
      </c>
      <c r="CM175">
        <f t="shared" si="103"/>
        <v>0</v>
      </c>
      <c r="CN175">
        <f t="shared" si="103"/>
        <v>0</v>
      </c>
      <c r="CO175">
        <f t="shared" si="103"/>
        <v>0</v>
      </c>
      <c r="CP175">
        <f t="shared" si="103"/>
        <v>0</v>
      </c>
      <c r="CQ175">
        <f t="shared" si="103"/>
        <v>0</v>
      </c>
      <c r="CR175">
        <f t="shared" si="103"/>
        <v>0</v>
      </c>
      <c r="CS175">
        <f t="shared" si="103"/>
        <v>0</v>
      </c>
      <c r="CT175">
        <f t="shared" si="103"/>
        <v>0</v>
      </c>
      <c r="CU175">
        <f t="shared" ref="CU175:DC175" si="104">CU26</f>
        <v>0</v>
      </c>
      <c r="CV175">
        <f t="shared" si="104"/>
        <v>0</v>
      </c>
      <c r="CW175">
        <f t="shared" si="104"/>
        <v>0</v>
      </c>
      <c r="CX175">
        <f t="shared" si="104"/>
        <v>0</v>
      </c>
      <c r="CY175">
        <f t="shared" si="104"/>
        <v>0</v>
      </c>
      <c r="CZ175">
        <f t="shared" si="104"/>
        <v>0</v>
      </c>
      <c r="DA175">
        <f t="shared" si="104"/>
        <v>0</v>
      </c>
      <c r="DB175">
        <f t="shared" si="104"/>
        <v>0</v>
      </c>
      <c r="DC175">
        <f t="shared" si="104"/>
        <v>0</v>
      </c>
      <c r="DD175">
        <f t="shared" si="100"/>
        <v>0</v>
      </c>
      <c r="DE175">
        <f t="shared" si="100"/>
        <v>312</v>
      </c>
      <c r="DF175" t="str">
        <f t="shared" si="100"/>
        <v>Autoridad de Fiscalizac. y Control Soc de Bosques y Tierras</v>
      </c>
      <c r="DG175">
        <f t="shared" si="100"/>
        <v>24350339.950000022</v>
      </c>
      <c r="DH175">
        <f t="shared" si="100"/>
        <v>0</v>
      </c>
    </row>
    <row r="176" spans="1:112">
      <c r="A176">
        <f t="shared" si="83"/>
        <v>660</v>
      </c>
      <c r="B176" t="str">
        <f t="shared" si="83"/>
        <v>Órgano Judicial</v>
      </c>
      <c r="C176">
        <f t="shared" ref="C176:AH176" si="105">C27</f>
        <v>0</v>
      </c>
      <c r="D176">
        <f t="shared" si="105"/>
        <v>0</v>
      </c>
      <c r="E176">
        <f t="shared" si="105"/>
        <v>0</v>
      </c>
      <c r="F176">
        <f t="shared" si="105"/>
        <v>0</v>
      </c>
      <c r="G176">
        <f t="shared" si="105"/>
        <v>0</v>
      </c>
      <c r="H176">
        <f t="shared" si="105"/>
        <v>0</v>
      </c>
      <c r="I176">
        <f t="shared" si="105"/>
        <v>0</v>
      </c>
      <c r="J176">
        <f t="shared" si="105"/>
        <v>100</v>
      </c>
      <c r="K176">
        <f t="shared" si="105"/>
        <v>0</v>
      </c>
      <c r="L176">
        <f t="shared" si="105"/>
        <v>100</v>
      </c>
      <c r="M176">
        <f t="shared" si="105"/>
        <v>0</v>
      </c>
      <c r="N176">
        <f t="shared" si="105"/>
        <v>0</v>
      </c>
      <c r="O176">
        <f t="shared" si="105"/>
        <v>0</v>
      </c>
      <c r="P176">
        <f t="shared" si="105"/>
        <v>0</v>
      </c>
      <c r="Q176">
        <f t="shared" si="105"/>
        <v>0</v>
      </c>
      <c r="R176">
        <f t="shared" si="105"/>
        <v>0</v>
      </c>
      <c r="S176">
        <f t="shared" si="105"/>
        <v>0</v>
      </c>
      <c r="T176">
        <f t="shared" si="105"/>
        <v>46592.1</v>
      </c>
      <c r="U176">
        <f t="shared" si="105"/>
        <v>0</v>
      </c>
      <c r="V176">
        <f t="shared" si="105"/>
        <v>71260.08</v>
      </c>
      <c r="W176">
        <f t="shared" si="105"/>
        <v>0</v>
      </c>
      <c r="X176">
        <f t="shared" si="105"/>
        <v>15649.86</v>
      </c>
      <c r="Y176">
        <f t="shared" si="105"/>
        <v>0</v>
      </c>
      <c r="Z176">
        <f t="shared" si="105"/>
        <v>0</v>
      </c>
      <c r="AA176">
        <f t="shared" si="105"/>
        <v>0</v>
      </c>
      <c r="AB176">
        <f t="shared" si="105"/>
        <v>0</v>
      </c>
      <c r="AC176">
        <f t="shared" si="105"/>
        <v>0</v>
      </c>
      <c r="AD176">
        <f t="shared" si="105"/>
        <v>0</v>
      </c>
      <c r="AE176">
        <f t="shared" si="105"/>
        <v>0</v>
      </c>
      <c r="AF176">
        <f t="shared" si="105"/>
        <v>0</v>
      </c>
      <c r="AG176">
        <f t="shared" si="105"/>
        <v>0</v>
      </c>
      <c r="AH176">
        <f t="shared" si="105"/>
        <v>0</v>
      </c>
      <c r="AI176">
        <f t="shared" ref="AI176:BN176" si="106">AI27</f>
        <v>0</v>
      </c>
      <c r="AJ176">
        <f t="shared" si="106"/>
        <v>0</v>
      </c>
      <c r="AK176">
        <f t="shared" si="106"/>
        <v>0</v>
      </c>
      <c r="AL176">
        <f t="shared" si="106"/>
        <v>0</v>
      </c>
      <c r="AM176">
        <f t="shared" si="106"/>
        <v>0</v>
      </c>
      <c r="AN176">
        <f t="shared" si="106"/>
        <v>0</v>
      </c>
      <c r="AO176">
        <f t="shared" si="106"/>
        <v>0</v>
      </c>
      <c r="AP176">
        <f t="shared" si="106"/>
        <v>0</v>
      </c>
      <c r="AQ176">
        <f t="shared" si="106"/>
        <v>0</v>
      </c>
      <c r="AR176">
        <f t="shared" si="106"/>
        <v>0</v>
      </c>
      <c r="AS176">
        <f t="shared" si="106"/>
        <v>0</v>
      </c>
      <c r="AT176">
        <f t="shared" si="106"/>
        <v>0</v>
      </c>
      <c r="AU176">
        <f t="shared" si="106"/>
        <v>0</v>
      </c>
      <c r="AV176">
        <f t="shared" si="106"/>
        <v>0</v>
      </c>
      <c r="AW176">
        <f t="shared" si="106"/>
        <v>0</v>
      </c>
      <c r="AX176">
        <f t="shared" si="106"/>
        <v>0</v>
      </c>
      <c r="AY176">
        <f t="shared" si="106"/>
        <v>0</v>
      </c>
      <c r="AZ176">
        <f t="shared" si="106"/>
        <v>0</v>
      </c>
      <c r="BA176">
        <f t="shared" si="106"/>
        <v>0</v>
      </c>
      <c r="BB176">
        <f t="shared" si="106"/>
        <v>0</v>
      </c>
      <c r="BC176">
        <f t="shared" si="106"/>
        <v>862</v>
      </c>
      <c r="BD176" t="str">
        <f t="shared" si="106"/>
        <v>Fondo Nacional de Desarrollo Regional</v>
      </c>
      <c r="BE176">
        <f t="shared" si="106"/>
        <v>0</v>
      </c>
      <c r="BF176">
        <f t="shared" si="106"/>
        <v>0</v>
      </c>
      <c r="BG176">
        <f t="shared" si="106"/>
        <v>0</v>
      </c>
      <c r="BH176">
        <f t="shared" si="106"/>
        <v>0</v>
      </c>
      <c r="BI176">
        <f t="shared" si="106"/>
        <v>0</v>
      </c>
      <c r="BJ176">
        <f t="shared" si="106"/>
        <v>0</v>
      </c>
      <c r="BK176">
        <f t="shared" si="106"/>
        <v>0</v>
      </c>
      <c r="BL176">
        <f t="shared" si="106"/>
        <v>0</v>
      </c>
      <c r="BM176">
        <f t="shared" si="106"/>
        <v>0</v>
      </c>
      <c r="BN176">
        <f t="shared" si="106"/>
        <v>0</v>
      </c>
      <c r="BO176">
        <f t="shared" ref="BO176:CT176" si="107">BO27</f>
        <v>0</v>
      </c>
      <c r="BP176">
        <f t="shared" si="107"/>
        <v>0</v>
      </c>
      <c r="BQ176">
        <f t="shared" si="107"/>
        <v>0</v>
      </c>
      <c r="BR176">
        <f t="shared" si="107"/>
        <v>0</v>
      </c>
      <c r="BS176">
        <f t="shared" si="107"/>
        <v>0</v>
      </c>
      <c r="BT176">
        <f t="shared" si="107"/>
        <v>0</v>
      </c>
      <c r="BU176">
        <f t="shared" si="107"/>
        <v>0</v>
      </c>
      <c r="BV176">
        <f t="shared" si="107"/>
        <v>0</v>
      </c>
      <c r="BW176">
        <f t="shared" si="107"/>
        <v>6416462.25</v>
      </c>
      <c r="BX176">
        <f t="shared" si="107"/>
        <v>0</v>
      </c>
      <c r="BY176">
        <f t="shared" si="107"/>
        <v>0</v>
      </c>
      <c r="BZ176">
        <f t="shared" si="107"/>
        <v>0</v>
      </c>
      <c r="CA176">
        <f t="shared" si="107"/>
        <v>0</v>
      </c>
      <c r="CB176">
        <f t="shared" si="107"/>
        <v>0</v>
      </c>
      <c r="CC176">
        <f t="shared" si="107"/>
        <v>0</v>
      </c>
      <c r="CD176">
        <f t="shared" si="107"/>
        <v>0</v>
      </c>
      <c r="CE176">
        <f t="shared" si="107"/>
        <v>0</v>
      </c>
      <c r="CF176">
        <f t="shared" si="107"/>
        <v>0</v>
      </c>
      <c r="CG176">
        <f t="shared" si="107"/>
        <v>0</v>
      </c>
      <c r="CH176">
        <f t="shared" si="107"/>
        <v>0</v>
      </c>
      <c r="CI176">
        <f t="shared" si="107"/>
        <v>0</v>
      </c>
      <c r="CJ176">
        <f t="shared" si="107"/>
        <v>0</v>
      </c>
      <c r="CK176">
        <f t="shared" si="107"/>
        <v>0</v>
      </c>
      <c r="CL176">
        <f t="shared" si="107"/>
        <v>0</v>
      </c>
      <c r="CM176">
        <f t="shared" si="107"/>
        <v>0</v>
      </c>
      <c r="CN176">
        <f t="shared" si="107"/>
        <v>0</v>
      </c>
      <c r="CO176">
        <f t="shared" si="107"/>
        <v>0</v>
      </c>
      <c r="CP176">
        <f t="shared" si="107"/>
        <v>0</v>
      </c>
      <c r="CQ176">
        <f t="shared" si="107"/>
        <v>0</v>
      </c>
      <c r="CR176">
        <f t="shared" si="107"/>
        <v>0</v>
      </c>
      <c r="CS176">
        <f t="shared" si="107"/>
        <v>0</v>
      </c>
      <c r="CT176">
        <f t="shared" si="107"/>
        <v>0</v>
      </c>
      <c r="CU176">
        <f t="shared" ref="CU176:DC176" si="108">CU27</f>
        <v>0</v>
      </c>
      <c r="CV176">
        <f t="shared" si="108"/>
        <v>0</v>
      </c>
      <c r="CW176">
        <f t="shared" si="108"/>
        <v>0</v>
      </c>
      <c r="CX176">
        <f t="shared" si="108"/>
        <v>0</v>
      </c>
      <c r="CY176">
        <f t="shared" si="108"/>
        <v>0</v>
      </c>
      <c r="CZ176">
        <f t="shared" si="108"/>
        <v>0</v>
      </c>
      <c r="DA176">
        <f t="shared" si="108"/>
        <v>0</v>
      </c>
      <c r="DB176">
        <f t="shared" si="108"/>
        <v>0</v>
      </c>
      <c r="DC176">
        <f t="shared" si="108"/>
        <v>0</v>
      </c>
      <c r="DD176">
        <f t="shared" si="100"/>
        <v>0</v>
      </c>
      <c r="DE176">
        <f t="shared" si="100"/>
        <v>548</v>
      </c>
      <c r="DF176" t="str">
        <f t="shared" si="100"/>
        <v>Corporación de las Fuerzas Armadas p/ el Des. Nacional</v>
      </c>
      <c r="DG176">
        <f t="shared" si="100"/>
        <v>216291.03999999998</v>
      </c>
      <c r="DH176">
        <f t="shared" si="100"/>
        <v>0</v>
      </c>
    </row>
    <row r="177" spans="1:112">
      <c r="A177">
        <f t="shared" si="83"/>
        <v>670</v>
      </c>
      <c r="B177" t="str">
        <f t="shared" si="83"/>
        <v>Órgano Electoral Plurinacional</v>
      </c>
      <c r="C177">
        <f t="shared" ref="C177:AH177" si="109">C28</f>
        <v>0</v>
      </c>
      <c r="D177">
        <f t="shared" si="109"/>
        <v>0</v>
      </c>
      <c r="E177">
        <f t="shared" si="109"/>
        <v>0</v>
      </c>
      <c r="F177">
        <f t="shared" si="109"/>
        <v>0</v>
      </c>
      <c r="G177">
        <f t="shared" si="109"/>
        <v>0</v>
      </c>
      <c r="H177">
        <f t="shared" si="109"/>
        <v>0</v>
      </c>
      <c r="I177">
        <f t="shared" si="109"/>
        <v>0</v>
      </c>
      <c r="J177">
        <f t="shared" si="109"/>
        <v>0</v>
      </c>
      <c r="K177">
        <f t="shared" si="109"/>
        <v>0</v>
      </c>
      <c r="L177">
        <f t="shared" si="109"/>
        <v>0</v>
      </c>
      <c r="M177">
        <f t="shared" si="109"/>
        <v>0</v>
      </c>
      <c r="N177">
        <f t="shared" si="109"/>
        <v>0</v>
      </c>
      <c r="O177">
        <f t="shared" si="109"/>
        <v>0.05</v>
      </c>
      <c r="P177">
        <f t="shared" si="109"/>
        <v>0.02</v>
      </c>
      <c r="Q177">
        <f t="shared" si="109"/>
        <v>0.05</v>
      </c>
      <c r="R177">
        <f t="shared" si="109"/>
        <v>0</v>
      </c>
      <c r="S177">
        <f t="shared" si="109"/>
        <v>0.05</v>
      </c>
      <c r="T177">
        <f t="shared" si="109"/>
        <v>0</v>
      </c>
      <c r="U177">
        <f t="shared" si="109"/>
        <v>0.05</v>
      </c>
      <c r="V177">
        <f t="shared" si="109"/>
        <v>15669.45</v>
      </c>
      <c r="W177">
        <f t="shared" si="109"/>
        <v>1200</v>
      </c>
      <c r="X177">
        <f t="shared" si="109"/>
        <v>5921836.1700000009</v>
      </c>
      <c r="Y177">
        <f t="shared" si="109"/>
        <v>0</v>
      </c>
      <c r="Z177">
        <f t="shared" si="109"/>
        <v>0</v>
      </c>
      <c r="AA177">
        <f t="shared" si="109"/>
        <v>0</v>
      </c>
      <c r="AB177">
        <f t="shared" si="109"/>
        <v>0</v>
      </c>
      <c r="AC177">
        <f t="shared" si="109"/>
        <v>0</v>
      </c>
      <c r="AD177">
        <f t="shared" si="109"/>
        <v>0</v>
      </c>
      <c r="AE177">
        <f t="shared" si="109"/>
        <v>0</v>
      </c>
      <c r="AF177">
        <f t="shared" si="109"/>
        <v>0</v>
      </c>
      <c r="AG177">
        <f t="shared" si="109"/>
        <v>0</v>
      </c>
      <c r="AH177">
        <f t="shared" si="109"/>
        <v>0</v>
      </c>
      <c r="AI177">
        <f t="shared" ref="AI177:BN177" si="110">AI28</f>
        <v>0</v>
      </c>
      <c r="AJ177">
        <f t="shared" si="110"/>
        <v>0</v>
      </c>
      <c r="AK177">
        <f t="shared" si="110"/>
        <v>0</v>
      </c>
      <c r="AL177">
        <f t="shared" si="110"/>
        <v>0</v>
      </c>
      <c r="AM177">
        <f t="shared" si="110"/>
        <v>0</v>
      </c>
      <c r="AN177">
        <f t="shared" si="110"/>
        <v>0</v>
      </c>
      <c r="AO177">
        <f t="shared" si="110"/>
        <v>0</v>
      </c>
      <c r="AP177">
        <f t="shared" si="110"/>
        <v>0</v>
      </c>
      <c r="AQ177">
        <f t="shared" si="110"/>
        <v>0</v>
      </c>
      <c r="AR177">
        <f t="shared" si="110"/>
        <v>0</v>
      </c>
      <c r="AS177">
        <f t="shared" si="110"/>
        <v>0</v>
      </c>
      <c r="AT177">
        <f t="shared" si="110"/>
        <v>0</v>
      </c>
      <c r="AU177">
        <f t="shared" si="110"/>
        <v>0</v>
      </c>
      <c r="AV177">
        <f t="shared" si="110"/>
        <v>0</v>
      </c>
      <c r="AW177">
        <f t="shared" si="110"/>
        <v>0</v>
      </c>
      <c r="AX177">
        <f t="shared" si="110"/>
        <v>0</v>
      </c>
      <c r="AY177">
        <f t="shared" si="110"/>
        <v>0</v>
      </c>
      <c r="AZ177">
        <f t="shared" si="110"/>
        <v>0</v>
      </c>
      <c r="BA177">
        <f t="shared" si="110"/>
        <v>0</v>
      </c>
      <c r="BB177">
        <f t="shared" si="110"/>
        <v>0</v>
      </c>
      <c r="BC177">
        <f t="shared" si="110"/>
        <v>249</v>
      </c>
      <c r="BD177" t="str">
        <f t="shared" si="110"/>
        <v>Central de Abastecimiento y Suministros de Salud</v>
      </c>
      <c r="BE177">
        <f t="shared" si="110"/>
        <v>0</v>
      </c>
      <c r="BF177">
        <f t="shared" si="110"/>
        <v>0</v>
      </c>
      <c r="BG177">
        <f t="shared" si="110"/>
        <v>0</v>
      </c>
      <c r="BH177">
        <f t="shared" si="110"/>
        <v>0</v>
      </c>
      <c r="BI177">
        <f t="shared" si="110"/>
        <v>0</v>
      </c>
      <c r="BJ177">
        <f t="shared" si="110"/>
        <v>0</v>
      </c>
      <c r="BK177">
        <f t="shared" si="110"/>
        <v>0</v>
      </c>
      <c r="BL177">
        <f t="shared" si="110"/>
        <v>0</v>
      </c>
      <c r="BM177">
        <f t="shared" si="110"/>
        <v>0</v>
      </c>
      <c r="BN177">
        <f t="shared" si="110"/>
        <v>0</v>
      </c>
      <c r="BO177">
        <f t="shared" ref="BO177:CT177" si="111">BO28</f>
        <v>0</v>
      </c>
      <c r="BP177">
        <f t="shared" si="111"/>
        <v>0</v>
      </c>
      <c r="BQ177">
        <f t="shared" si="111"/>
        <v>0</v>
      </c>
      <c r="BR177">
        <f t="shared" si="111"/>
        <v>0</v>
      </c>
      <c r="BS177">
        <f t="shared" si="111"/>
        <v>0</v>
      </c>
      <c r="BT177">
        <f t="shared" si="111"/>
        <v>0</v>
      </c>
      <c r="BU177">
        <f t="shared" si="111"/>
        <v>0</v>
      </c>
      <c r="BV177">
        <f t="shared" si="111"/>
        <v>0</v>
      </c>
      <c r="BW177">
        <f t="shared" si="111"/>
        <v>184614.24</v>
      </c>
      <c r="BX177">
        <f t="shared" si="111"/>
        <v>0</v>
      </c>
      <c r="BY177">
        <f t="shared" si="111"/>
        <v>35861.39</v>
      </c>
      <c r="BZ177">
        <f t="shared" si="111"/>
        <v>0</v>
      </c>
      <c r="CA177">
        <f t="shared" si="111"/>
        <v>0</v>
      </c>
      <c r="CB177">
        <f t="shared" si="111"/>
        <v>0</v>
      </c>
      <c r="CC177">
        <f t="shared" si="111"/>
        <v>0</v>
      </c>
      <c r="CD177">
        <f t="shared" si="111"/>
        <v>0</v>
      </c>
      <c r="CE177">
        <f t="shared" si="111"/>
        <v>0</v>
      </c>
      <c r="CF177">
        <f t="shared" si="111"/>
        <v>0</v>
      </c>
      <c r="CG177">
        <f t="shared" si="111"/>
        <v>0</v>
      </c>
      <c r="CH177">
        <f t="shared" si="111"/>
        <v>0</v>
      </c>
      <c r="CI177">
        <f t="shared" si="111"/>
        <v>0</v>
      </c>
      <c r="CJ177">
        <f t="shared" si="111"/>
        <v>0</v>
      </c>
      <c r="CK177">
        <f t="shared" si="111"/>
        <v>0</v>
      </c>
      <c r="CL177">
        <f t="shared" si="111"/>
        <v>0</v>
      </c>
      <c r="CM177">
        <f t="shared" si="111"/>
        <v>0</v>
      </c>
      <c r="CN177">
        <f t="shared" si="111"/>
        <v>0</v>
      </c>
      <c r="CO177">
        <f t="shared" si="111"/>
        <v>0</v>
      </c>
      <c r="CP177">
        <f t="shared" si="111"/>
        <v>0</v>
      </c>
      <c r="CQ177">
        <f t="shared" si="111"/>
        <v>0</v>
      </c>
      <c r="CR177">
        <f t="shared" si="111"/>
        <v>0</v>
      </c>
      <c r="CS177">
        <f t="shared" si="111"/>
        <v>0</v>
      </c>
      <c r="CT177">
        <f t="shared" si="111"/>
        <v>0</v>
      </c>
      <c r="CU177">
        <f t="shared" ref="CU177:DC177" si="112">CU28</f>
        <v>0</v>
      </c>
      <c r="CV177">
        <f t="shared" si="112"/>
        <v>0</v>
      </c>
      <c r="CW177">
        <f t="shared" si="112"/>
        <v>0</v>
      </c>
      <c r="CX177">
        <f t="shared" si="112"/>
        <v>0</v>
      </c>
      <c r="CY177">
        <f t="shared" si="112"/>
        <v>0</v>
      </c>
      <c r="CZ177">
        <f t="shared" si="112"/>
        <v>0</v>
      </c>
      <c r="DA177">
        <f t="shared" si="112"/>
        <v>0</v>
      </c>
      <c r="DB177">
        <f t="shared" si="112"/>
        <v>0</v>
      </c>
      <c r="DC177">
        <f t="shared" si="112"/>
        <v>0</v>
      </c>
      <c r="DD177">
        <f t="shared" si="100"/>
        <v>0</v>
      </c>
      <c r="DE177">
        <f t="shared" si="100"/>
        <v>599</v>
      </c>
      <c r="DF177" t="str">
        <f t="shared" si="100"/>
        <v>Empresa Boliviana de Alimentos y Derivados</v>
      </c>
      <c r="DG177">
        <f t="shared" si="100"/>
        <v>120135150.69</v>
      </c>
      <c r="DH177">
        <f t="shared" si="100"/>
        <v>0</v>
      </c>
    </row>
    <row r="178" spans="1:112">
      <c r="A178">
        <f t="shared" si="83"/>
        <v>902</v>
      </c>
      <c r="B178" t="str">
        <f t="shared" si="83"/>
        <v>Gobierno Autónomo Departamental de La Paz</v>
      </c>
      <c r="C178">
        <f t="shared" ref="C178:AH178" si="113">C29</f>
        <v>0</v>
      </c>
      <c r="D178">
        <f t="shared" si="113"/>
        <v>0</v>
      </c>
      <c r="E178">
        <f t="shared" si="113"/>
        <v>0</v>
      </c>
      <c r="F178">
        <f t="shared" si="113"/>
        <v>0</v>
      </c>
      <c r="G178">
        <f t="shared" si="113"/>
        <v>0</v>
      </c>
      <c r="H178">
        <f t="shared" si="113"/>
        <v>563544.07000000007</v>
      </c>
      <c r="I178">
        <f t="shared" si="113"/>
        <v>0</v>
      </c>
      <c r="J178">
        <f t="shared" si="113"/>
        <v>27510.59</v>
      </c>
      <c r="K178">
        <f t="shared" si="113"/>
        <v>0</v>
      </c>
      <c r="L178">
        <f t="shared" si="113"/>
        <v>11789.449999999999</v>
      </c>
      <c r="M178">
        <f t="shared" si="113"/>
        <v>0</v>
      </c>
      <c r="N178">
        <f t="shared" si="113"/>
        <v>0</v>
      </c>
      <c r="O178">
        <f t="shared" si="113"/>
        <v>0</v>
      </c>
      <c r="P178">
        <f t="shared" si="113"/>
        <v>106734.52</v>
      </c>
      <c r="Q178">
        <f t="shared" si="113"/>
        <v>0</v>
      </c>
      <c r="R178">
        <f t="shared" si="113"/>
        <v>105712.93</v>
      </c>
      <c r="S178">
        <f t="shared" si="113"/>
        <v>0</v>
      </c>
      <c r="T178">
        <f t="shared" si="113"/>
        <v>37532.49</v>
      </c>
      <c r="U178">
        <f t="shared" si="113"/>
        <v>0</v>
      </c>
      <c r="V178">
        <f t="shared" si="113"/>
        <v>79315.399999999994</v>
      </c>
      <c r="W178">
        <f t="shared" si="113"/>
        <v>0</v>
      </c>
      <c r="X178">
        <f t="shared" si="113"/>
        <v>1677.67</v>
      </c>
      <c r="Y178">
        <f t="shared" si="113"/>
        <v>0</v>
      </c>
      <c r="Z178">
        <f t="shared" si="113"/>
        <v>0</v>
      </c>
      <c r="AA178">
        <f t="shared" si="113"/>
        <v>0</v>
      </c>
      <c r="AB178">
        <f t="shared" si="113"/>
        <v>0</v>
      </c>
      <c r="AC178">
        <f t="shared" si="113"/>
        <v>0</v>
      </c>
      <c r="AD178">
        <f t="shared" si="113"/>
        <v>0</v>
      </c>
      <c r="AE178">
        <f t="shared" si="113"/>
        <v>0</v>
      </c>
      <c r="AF178">
        <f t="shared" si="113"/>
        <v>0</v>
      </c>
      <c r="AG178">
        <f t="shared" si="113"/>
        <v>0</v>
      </c>
      <c r="AH178">
        <f t="shared" si="113"/>
        <v>0</v>
      </c>
      <c r="AI178">
        <f t="shared" ref="AI178:BN178" si="114">AI29</f>
        <v>0</v>
      </c>
      <c r="AJ178">
        <f t="shared" si="114"/>
        <v>0</v>
      </c>
      <c r="AK178">
        <f t="shared" si="114"/>
        <v>0</v>
      </c>
      <c r="AL178">
        <f t="shared" si="114"/>
        <v>0</v>
      </c>
      <c r="AM178">
        <f t="shared" si="114"/>
        <v>0</v>
      </c>
      <c r="AN178">
        <f t="shared" si="114"/>
        <v>0</v>
      </c>
      <c r="AO178">
        <f t="shared" si="114"/>
        <v>0</v>
      </c>
      <c r="AP178">
        <f t="shared" si="114"/>
        <v>0</v>
      </c>
      <c r="AQ178">
        <f t="shared" si="114"/>
        <v>0</v>
      </c>
      <c r="AR178">
        <f t="shared" si="114"/>
        <v>0</v>
      </c>
      <c r="AS178">
        <f t="shared" si="114"/>
        <v>0</v>
      </c>
      <c r="AT178">
        <f t="shared" si="114"/>
        <v>0</v>
      </c>
      <c r="AU178">
        <f t="shared" si="114"/>
        <v>0</v>
      </c>
      <c r="AV178">
        <f t="shared" si="114"/>
        <v>0</v>
      </c>
      <c r="AW178">
        <f t="shared" si="114"/>
        <v>0</v>
      </c>
      <c r="AX178">
        <f t="shared" si="114"/>
        <v>0</v>
      </c>
      <c r="AY178">
        <f t="shared" si="114"/>
        <v>0</v>
      </c>
      <c r="AZ178">
        <f t="shared" si="114"/>
        <v>0</v>
      </c>
      <c r="BA178">
        <f t="shared" si="114"/>
        <v>0</v>
      </c>
      <c r="BB178">
        <f t="shared" si="114"/>
        <v>0</v>
      </c>
      <c r="BC178">
        <f t="shared" si="114"/>
        <v>0</v>
      </c>
      <c r="BD178">
        <f t="shared" si="114"/>
        <v>0</v>
      </c>
      <c r="BE178">
        <f t="shared" si="114"/>
        <v>0</v>
      </c>
      <c r="BF178">
        <f t="shared" si="114"/>
        <v>0</v>
      </c>
      <c r="BG178">
        <f t="shared" si="114"/>
        <v>0</v>
      </c>
      <c r="BH178">
        <f t="shared" si="114"/>
        <v>0</v>
      </c>
      <c r="BI178">
        <f t="shared" si="114"/>
        <v>0</v>
      </c>
      <c r="BJ178">
        <f t="shared" si="114"/>
        <v>0</v>
      </c>
      <c r="BK178">
        <f t="shared" si="114"/>
        <v>0</v>
      </c>
      <c r="BL178">
        <f t="shared" si="114"/>
        <v>0</v>
      </c>
      <c r="BM178">
        <f t="shared" si="114"/>
        <v>0</v>
      </c>
      <c r="BN178">
        <f t="shared" si="114"/>
        <v>0</v>
      </c>
      <c r="BO178">
        <f t="shared" ref="BO178:CT178" si="115">BO29</f>
        <v>0</v>
      </c>
      <c r="BP178">
        <f t="shared" si="115"/>
        <v>0</v>
      </c>
      <c r="BQ178">
        <f t="shared" si="115"/>
        <v>0</v>
      </c>
      <c r="BR178">
        <f t="shared" si="115"/>
        <v>0</v>
      </c>
      <c r="BS178">
        <f t="shared" si="115"/>
        <v>0</v>
      </c>
      <c r="BT178">
        <f t="shared" si="115"/>
        <v>0</v>
      </c>
      <c r="BU178">
        <f t="shared" si="115"/>
        <v>0</v>
      </c>
      <c r="BV178">
        <f t="shared" si="115"/>
        <v>0</v>
      </c>
      <c r="BW178">
        <f t="shared" si="115"/>
        <v>0</v>
      </c>
      <c r="BX178">
        <f t="shared" si="115"/>
        <v>0</v>
      </c>
      <c r="BY178">
        <f t="shared" si="115"/>
        <v>0</v>
      </c>
      <c r="BZ178">
        <f t="shared" si="115"/>
        <v>0</v>
      </c>
      <c r="CA178">
        <f t="shared" si="115"/>
        <v>0</v>
      </c>
      <c r="CB178">
        <f t="shared" si="115"/>
        <v>0</v>
      </c>
      <c r="CC178">
        <f t="shared" si="115"/>
        <v>0</v>
      </c>
      <c r="CD178">
        <f t="shared" si="115"/>
        <v>0</v>
      </c>
      <c r="CE178">
        <f t="shared" si="115"/>
        <v>0</v>
      </c>
      <c r="CF178">
        <f t="shared" si="115"/>
        <v>0</v>
      </c>
      <c r="CG178">
        <f t="shared" si="115"/>
        <v>0</v>
      </c>
      <c r="CH178">
        <f t="shared" si="115"/>
        <v>0</v>
      </c>
      <c r="CI178">
        <f t="shared" si="115"/>
        <v>0</v>
      </c>
      <c r="CJ178">
        <f t="shared" si="115"/>
        <v>0</v>
      </c>
      <c r="CK178">
        <f t="shared" si="115"/>
        <v>0</v>
      </c>
      <c r="CL178">
        <f t="shared" si="115"/>
        <v>0</v>
      </c>
      <c r="CM178">
        <f t="shared" si="115"/>
        <v>0</v>
      </c>
      <c r="CN178">
        <f t="shared" si="115"/>
        <v>0</v>
      </c>
      <c r="CO178">
        <f t="shared" si="115"/>
        <v>0</v>
      </c>
      <c r="CP178">
        <f t="shared" si="115"/>
        <v>0</v>
      </c>
      <c r="CQ178">
        <f t="shared" si="115"/>
        <v>0</v>
      </c>
      <c r="CR178">
        <f t="shared" si="115"/>
        <v>0</v>
      </c>
      <c r="CS178">
        <f t="shared" si="115"/>
        <v>0</v>
      </c>
      <c r="CT178">
        <f t="shared" si="115"/>
        <v>0</v>
      </c>
      <c r="CU178">
        <f t="shared" ref="CU178:DC178" si="116">CU29</f>
        <v>0</v>
      </c>
      <c r="CV178">
        <f t="shared" si="116"/>
        <v>0</v>
      </c>
      <c r="CW178">
        <f t="shared" si="116"/>
        <v>0</v>
      </c>
      <c r="CX178">
        <f t="shared" si="116"/>
        <v>0</v>
      </c>
      <c r="CY178">
        <f t="shared" si="116"/>
        <v>0</v>
      </c>
      <c r="CZ178">
        <f t="shared" si="116"/>
        <v>0</v>
      </c>
      <c r="DA178">
        <f t="shared" si="116"/>
        <v>0</v>
      </c>
      <c r="DB178">
        <f t="shared" si="116"/>
        <v>0</v>
      </c>
      <c r="DC178">
        <f t="shared" si="116"/>
        <v>0</v>
      </c>
      <c r="DD178">
        <f t="shared" si="100"/>
        <v>0</v>
      </c>
      <c r="DE178">
        <f t="shared" si="100"/>
        <v>132</v>
      </c>
      <c r="DF178" t="str">
        <f t="shared" si="100"/>
        <v>Servicio de Desarrollo de las Empresas Púb. Productivas</v>
      </c>
      <c r="DG178">
        <f t="shared" si="100"/>
        <v>8095468.8700000001</v>
      </c>
      <c r="DH178">
        <f t="shared" si="100"/>
        <v>0</v>
      </c>
    </row>
    <row r="179" spans="1:112">
      <c r="A179" t="str">
        <f t="shared" si="83"/>
        <v>99 - 02</v>
      </c>
      <c r="B179" t="str">
        <f t="shared" si="83"/>
        <v>Dirección General de Programación y Operaciones del Tesoro</v>
      </c>
      <c r="C179">
        <f t="shared" ref="C179:AH179" si="117">C30</f>
        <v>0</v>
      </c>
      <c r="D179">
        <f t="shared" si="117"/>
        <v>68868.460000000006</v>
      </c>
      <c r="E179">
        <f t="shared" si="117"/>
        <v>0</v>
      </c>
      <c r="F179">
        <f t="shared" si="117"/>
        <v>4625434.9200000009</v>
      </c>
      <c r="G179">
        <f t="shared" si="117"/>
        <v>0</v>
      </c>
      <c r="H179">
        <f t="shared" si="117"/>
        <v>9108508.3499999978</v>
      </c>
      <c r="I179">
        <f t="shared" si="117"/>
        <v>0</v>
      </c>
      <c r="J179">
        <f t="shared" si="117"/>
        <v>3804223.5300000007</v>
      </c>
      <c r="K179">
        <f t="shared" si="117"/>
        <v>0</v>
      </c>
      <c r="L179">
        <f t="shared" si="117"/>
        <v>7863543.9200000009</v>
      </c>
      <c r="M179">
        <f t="shared" si="117"/>
        <v>0</v>
      </c>
      <c r="N179">
        <f t="shared" si="117"/>
        <v>9084750.4300000016</v>
      </c>
      <c r="O179">
        <f t="shared" si="117"/>
        <v>140.38999999999999</v>
      </c>
      <c r="P179">
        <f t="shared" si="117"/>
        <v>8822352.3600000013</v>
      </c>
      <c r="Q179">
        <f t="shared" si="117"/>
        <v>60</v>
      </c>
      <c r="R179">
        <f t="shared" si="117"/>
        <v>14994639.289999995</v>
      </c>
      <c r="S179">
        <f t="shared" si="117"/>
        <v>0</v>
      </c>
      <c r="T179">
        <f t="shared" si="117"/>
        <v>205134698.29000002</v>
      </c>
      <c r="U179">
        <f t="shared" si="117"/>
        <v>0</v>
      </c>
      <c r="V179">
        <f t="shared" si="117"/>
        <v>66529518.009999998</v>
      </c>
      <c r="W179">
        <f t="shared" si="117"/>
        <v>60</v>
      </c>
      <c r="X179">
        <f t="shared" si="117"/>
        <v>5185091</v>
      </c>
      <c r="Y179">
        <f t="shared" si="117"/>
        <v>0</v>
      </c>
      <c r="Z179">
        <f t="shared" si="117"/>
        <v>0</v>
      </c>
      <c r="AA179">
        <f t="shared" si="117"/>
        <v>0</v>
      </c>
      <c r="AB179">
        <f t="shared" si="117"/>
        <v>0</v>
      </c>
      <c r="AC179">
        <f t="shared" si="117"/>
        <v>0</v>
      </c>
      <c r="AD179">
        <f t="shared" si="117"/>
        <v>0</v>
      </c>
      <c r="AE179">
        <f t="shared" si="117"/>
        <v>0</v>
      </c>
      <c r="AF179">
        <f t="shared" si="117"/>
        <v>0</v>
      </c>
      <c r="AG179">
        <f t="shared" si="117"/>
        <v>0</v>
      </c>
      <c r="AH179">
        <f t="shared" si="117"/>
        <v>0</v>
      </c>
      <c r="AI179">
        <f t="shared" ref="AI179:BN179" si="118">AI30</f>
        <v>0</v>
      </c>
      <c r="AJ179">
        <f t="shared" si="118"/>
        <v>0</v>
      </c>
      <c r="AK179">
        <f t="shared" si="118"/>
        <v>0</v>
      </c>
      <c r="AL179">
        <f t="shared" si="118"/>
        <v>0</v>
      </c>
      <c r="AM179">
        <f t="shared" si="118"/>
        <v>0</v>
      </c>
      <c r="AN179">
        <f t="shared" si="118"/>
        <v>0</v>
      </c>
      <c r="AO179">
        <f t="shared" si="118"/>
        <v>0</v>
      </c>
      <c r="AP179">
        <f t="shared" si="118"/>
        <v>0</v>
      </c>
      <c r="AQ179">
        <f t="shared" si="118"/>
        <v>0</v>
      </c>
      <c r="AR179">
        <f t="shared" si="118"/>
        <v>0</v>
      </c>
      <c r="AS179">
        <f t="shared" si="118"/>
        <v>0</v>
      </c>
      <c r="AT179">
        <f t="shared" si="118"/>
        <v>0</v>
      </c>
      <c r="AU179">
        <f t="shared" si="118"/>
        <v>0</v>
      </c>
      <c r="AV179">
        <f t="shared" si="118"/>
        <v>0</v>
      </c>
      <c r="AW179">
        <f t="shared" si="118"/>
        <v>0</v>
      </c>
      <c r="AX179">
        <f t="shared" si="118"/>
        <v>0</v>
      </c>
      <c r="AY179">
        <f t="shared" si="118"/>
        <v>0</v>
      </c>
      <c r="AZ179">
        <f t="shared" si="118"/>
        <v>0</v>
      </c>
      <c r="BA179">
        <f t="shared" si="118"/>
        <v>0</v>
      </c>
      <c r="BB179">
        <f t="shared" si="118"/>
        <v>0</v>
      </c>
      <c r="BC179">
        <f t="shared" si="118"/>
        <v>0</v>
      </c>
      <c r="BD179">
        <f t="shared" si="118"/>
        <v>0</v>
      </c>
      <c r="BE179">
        <f t="shared" si="118"/>
        <v>0</v>
      </c>
      <c r="BF179">
        <f t="shared" si="118"/>
        <v>0</v>
      </c>
      <c r="BG179">
        <f t="shared" si="118"/>
        <v>0</v>
      </c>
      <c r="BH179">
        <f t="shared" si="118"/>
        <v>0</v>
      </c>
      <c r="BI179">
        <f t="shared" si="118"/>
        <v>0</v>
      </c>
      <c r="BJ179">
        <f t="shared" si="118"/>
        <v>0</v>
      </c>
      <c r="BK179">
        <f t="shared" si="118"/>
        <v>0</v>
      </c>
      <c r="BL179">
        <f t="shared" si="118"/>
        <v>0</v>
      </c>
      <c r="BM179">
        <f t="shared" si="118"/>
        <v>0</v>
      </c>
      <c r="BN179">
        <f t="shared" si="118"/>
        <v>0</v>
      </c>
      <c r="BO179">
        <f t="shared" ref="BO179:CT179" si="119">BO30</f>
        <v>0</v>
      </c>
      <c r="BP179">
        <f t="shared" si="119"/>
        <v>0</v>
      </c>
      <c r="BQ179">
        <f t="shared" si="119"/>
        <v>0</v>
      </c>
      <c r="BR179">
        <f t="shared" si="119"/>
        <v>0</v>
      </c>
      <c r="BS179">
        <f t="shared" si="119"/>
        <v>0</v>
      </c>
      <c r="BT179">
        <f t="shared" si="119"/>
        <v>0</v>
      </c>
      <c r="BU179">
        <f t="shared" si="119"/>
        <v>0</v>
      </c>
      <c r="BV179">
        <f t="shared" si="119"/>
        <v>0</v>
      </c>
      <c r="BW179">
        <f t="shared" si="119"/>
        <v>0</v>
      </c>
      <c r="BX179">
        <f t="shared" si="119"/>
        <v>0</v>
      </c>
      <c r="BY179">
        <f t="shared" si="119"/>
        <v>0</v>
      </c>
      <c r="BZ179">
        <f t="shared" si="119"/>
        <v>0</v>
      </c>
      <c r="CA179">
        <f t="shared" si="119"/>
        <v>0</v>
      </c>
      <c r="CB179">
        <f t="shared" si="119"/>
        <v>0</v>
      </c>
      <c r="CC179">
        <f t="shared" si="119"/>
        <v>0</v>
      </c>
      <c r="CD179">
        <f t="shared" si="119"/>
        <v>0</v>
      </c>
      <c r="CE179">
        <f t="shared" si="119"/>
        <v>0</v>
      </c>
      <c r="CF179">
        <f t="shared" si="119"/>
        <v>0</v>
      </c>
      <c r="CG179">
        <f t="shared" si="119"/>
        <v>0</v>
      </c>
      <c r="CH179">
        <f t="shared" si="119"/>
        <v>0</v>
      </c>
      <c r="CI179">
        <f t="shared" si="119"/>
        <v>0</v>
      </c>
      <c r="CJ179">
        <f t="shared" si="119"/>
        <v>0</v>
      </c>
      <c r="CK179">
        <f t="shared" si="119"/>
        <v>0</v>
      </c>
      <c r="CL179">
        <f t="shared" si="119"/>
        <v>0</v>
      </c>
      <c r="CM179">
        <f t="shared" si="119"/>
        <v>0</v>
      </c>
      <c r="CN179">
        <f t="shared" si="119"/>
        <v>0</v>
      </c>
      <c r="CO179">
        <f t="shared" si="119"/>
        <v>0</v>
      </c>
      <c r="CP179">
        <f t="shared" si="119"/>
        <v>0</v>
      </c>
      <c r="CQ179">
        <f t="shared" si="119"/>
        <v>0</v>
      </c>
      <c r="CR179">
        <f t="shared" si="119"/>
        <v>0</v>
      </c>
      <c r="CS179">
        <f t="shared" si="119"/>
        <v>0</v>
      </c>
      <c r="CT179">
        <f t="shared" si="119"/>
        <v>0</v>
      </c>
      <c r="CU179">
        <f t="shared" ref="CU179:DC179" si="120">CU30</f>
        <v>0</v>
      </c>
      <c r="CV179">
        <f t="shared" si="120"/>
        <v>0</v>
      </c>
      <c r="CW179">
        <f t="shared" si="120"/>
        <v>0</v>
      </c>
      <c r="CX179">
        <f t="shared" si="120"/>
        <v>0</v>
      </c>
      <c r="CY179">
        <f t="shared" si="120"/>
        <v>0</v>
      </c>
      <c r="CZ179">
        <f t="shared" si="120"/>
        <v>0</v>
      </c>
      <c r="DA179">
        <f t="shared" si="120"/>
        <v>0</v>
      </c>
      <c r="DB179">
        <f t="shared" si="120"/>
        <v>0</v>
      </c>
      <c r="DC179">
        <f t="shared" si="120"/>
        <v>0</v>
      </c>
      <c r="DD179">
        <f t="shared" si="100"/>
        <v>0</v>
      </c>
      <c r="DE179">
        <f t="shared" si="100"/>
        <v>681</v>
      </c>
      <c r="DF179" t="str">
        <f t="shared" si="100"/>
        <v>Ministerio Público</v>
      </c>
      <c r="DG179">
        <f t="shared" si="100"/>
        <v>2845266.76</v>
      </c>
      <c r="DH179">
        <f t="shared" si="100"/>
        <v>0</v>
      </c>
    </row>
    <row r="180" spans="1:112">
      <c r="A180" t="str">
        <f t="shared" si="83"/>
        <v>99 - 04</v>
      </c>
      <c r="B180" t="str">
        <f t="shared" si="83"/>
        <v>Dirección General de Administración y Finanzas Territoriales</v>
      </c>
      <c r="C180">
        <f t="shared" ref="C180:AH180" si="121">C31</f>
        <v>0</v>
      </c>
      <c r="D180">
        <f t="shared" si="121"/>
        <v>0</v>
      </c>
      <c r="E180">
        <f t="shared" si="121"/>
        <v>0</v>
      </c>
      <c r="F180">
        <f t="shared" si="121"/>
        <v>0</v>
      </c>
      <c r="G180">
        <f t="shared" si="121"/>
        <v>0</v>
      </c>
      <c r="H180">
        <f t="shared" si="121"/>
        <v>0</v>
      </c>
      <c r="I180">
        <f t="shared" si="121"/>
        <v>0</v>
      </c>
      <c r="J180">
        <f t="shared" si="121"/>
        <v>0</v>
      </c>
      <c r="K180">
        <f t="shared" si="121"/>
        <v>0</v>
      </c>
      <c r="L180">
        <f t="shared" si="121"/>
        <v>0</v>
      </c>
      <c r="M180">
        <f t="shared" si="121"/>
        <v>0</v>
      </c>
      <c r="N180">
        <f t="shared" si="121"/>
        <v>0</v>
      </c>
      <c r="O180">
        <f t="shared" si="121"/>
        <v>0</v>
      </c>
      <c r="P180">
        <f t="shared" si="121"/>
        <v>0</v>
      </c>
      <c r="Q180">
        <f t="shared" si="121"/>
        <v>0</v>
      </c>
      <c r="R180">
        <f t="shared" si="121"/>
        <v>0</v>
      </c>
      <c r="S180">
        <f t="shared" si="121"/>
        <v>0</v>
      </c>
      <c r="T180">
        <f t="shared" si="121"/>
        <v>0</v>
      </c>
      <c r="U180">
        <f t="shared" si="121"/>
        <v>0</v>
      </c>
      <c r="V180">
        <f t="shared" si="121"/>
        <v>0</v>
      </c>
      <c r="W180">
        <f t="shared" si="121"/>
        <v>0</v>
      </c>
      <c r="X180">
        <f t="shared" si="121"/>
        <v>37781.18</v>
      </c>
      <c r="Y180">
        <f t="shared" si="121"/>
        <v>0</v>
      </c>
      <c r="Z180">
        <f t="shared" si="121"/>
        <v>0</v>
      </c>
      <c r="AA180">
        <f t="shared" si="121"/>
        <v>0</v>
      </c>
      <c r="AB180">
        <f t="shared" si="121"/>
        <v>0</v>
      </c>
      <c r="AC180">
        <f t="shared" si="121"/>
        <v>0</v>
      </c>
      <c r="AD180">
        <f t="shared" si="121"/>
        <v>0</v>
      </c>
      <c r="AE180">
        <f t="shared" si="121"/>
        <v>0</v>
      </c>
      <c r="AF180">
        <f t="shared" si="121"/>
        <v>0</v>
      </c>
      <c r="AG180">
        <f t="shared" si="121"/>
        <v>0</v>
      </c>
      <c r="AH180">
        <f t="shared" si="121"/>
        <v>0</v>
      </c>
      <c r="AI180">
        <f t="shared" ref="AI180:BN180" si="122">AI31</f>
        <v>0</v>
      </c>
      <c r="AJ180">
        <f t="shared" si="122"/>
        <v>0</v>
      </c>
      <c r="AK180">
        <f t="shared" si="122"/>
        <v>0</v>
      </c>
      <c r="AL180">
        <f t="shared" si="122"/>
        <v>0</v>
      </c>
      <c r="AM180">
        <f t="shared" si="122"/>
        <v>0</v>
      </c>
      <c r="AN180">
        <f t="shared" si="122"/>
        <v>0</v>
      </c>
      <c r="AO180">
        <f t="shared" si="122"/>
        <v>0</v>
      </c>
      <c r="AP180">
        <f t="shared" si="122"/>
        <v>0</v>
      </c>
      <c r="AQ180">
        <f t="shared" si="122"/>
        <v>0</v>
      </c>
      <c r="AR180">
        <f t="shared" si="122"/>
        <v>0</v>
      </c>
      <c r="AS180">
        <f t="shared" si="122"/>
        <v>0</v>
      </c>
      <c r="AT180">
        <f t="shared" si="122"/>
        <v>0</v>
      </c>
      <c r="AU180">
        <f t="shared" si="122"/>
        <v>0</v>
      </c>
      <c r="AV180">
        <f t="shared" si="122"/>
        <v>0</v>
      </c>
      <c r="AW180">
        <f t="shared" si="122"/>
        <v>0</v>
      </c>
      <c r="AX180">
        <f t="shared" si="122"/>
        <v>0</v>
      </c>
      <c r="AY180">
        <f t="shared" si="122"/>
        <v>0</v>
      </c>
      <c r="AZ180">
        <f t="shared" si="122"/>
        <v>0</v>
      </c>
      <c r="BA180">
        <f t="shared" si="122"/>
        <v>0</v>
      </c>
      <c r="BB180">
        <f t="shared" si="122"/>
        <v>0</v>
      </c>
      <c r="BC180">
        <f t="shared" si="122"/>
        <v>0</v>
      </c>
      <c r="BD180">
        <f t="shared" si="122"/>
        <v>0</v>
      </c>
      <c r="BE180">
        <f t="shared" si="122"/>
        <v>0</v>
      </c>
      <c r="BF180">
        <f t="shared" si="122"/>
        <v>0</v>
      </c>
      <c r="BG180">
        <f t="shared" si="122"/>
        <v>0</v>
      </c>
      <c r="BH180">
        <f t="shared" si="122"/>
        <v>0</v>
      </c>
      <c r="BI180">
        <f t="shared" si="122"/>
        <v>0</v>
      </c>
      <c r="BJ180">
        <f t="shared" si="122"/>
        <v>0</v>
      </c>
      <c r="BK180">
        <f t="shared" si="122"/>
        <v>0</v>
      </c>
      <c r="BL180">
        <f t="shared" si="122"/>
        <v>0</v>
      </c>
      <c r="BM180">
        <f t="shared" si="122"/>
        <v>0</v>
      </c>
      <c r="BN180">
        <f t="shared" si="122"/>
        <v>0</v>
      </c>
      <c r="BO180">
        <f t="shared" ref="BO180:CT180" si="123">BO31</f>
        <v>0</v>
      </c>
      <c r="BP180">
        <f t="shared" si="123"/>
        <v>0</v>
      </c>
      <c r="BQ180">
        <f t="shared" si="123"/>
        <v>0</v>
      </c>
      <c r="BR180">
        <f t="shared" si="123"/>
        <v>0</v>
      </c>
      <c r="BS180">
        <f t="shared" si="123"/>
        <v>0</v>
      </c>
      <c r="BT180">
        <f t="shared" si="123"/>
        <v>0</v>
      </c>
      <c r="BU180">
        <f t="shared" si="123"/>
        <v>0</v>
      </c>
      <c r="BV180">
        <f t="shared" si="123"/>
        <v>0</v>
      </c>
      <c r="BW180">
        <f t="shared" si="123"/>
        <v>0</v>
      </c>
      <c r="BX180">
        <f t="shared" si="123"/>
        <v>0</v>
      </c>
      <c r="BY180">
        <f t="shared" si="123"/>
        <v>0</v>
      </c>
      <c r="BZ180">
        <f t="shared" si="123"/>
        <v>0</v>
      </c>
      <c r="CA180">
        <f t="shared" si="123"/>
        <v>0</v>
      </c>
      <c r="CB180">
        <f t="shared" si="123"/>
        <v>0</v>
      </c>
      <c r="CC180">
        <f t="shared" si="123"/>
        <v>0</v>
      </c>
      <c r="CD180">
        <f t="shared" si="123"/>
        <v>0</v>
      </c>
      <c r="CE180">
        <f t="shared" si="123"/>
        <v>0</v>
      </c>
      <c r="CF180">
        <f t="shared" si="123"/>
        <v>0</v>
      </c>
      <c r="CG180">
        <f t="shared" si="123"/>
        <v>0</v>
      </c>
      <c r="CH180">
        <f t="shared" si="123"/>
        <v>0</v>
      </c>
      <c r="CI180">
        <f t="shared" si="123"/>
        <v>0</v>
      </c>
      <c r="CJ180">
        <f t="shared" si="123"/>
        <v>0</v>
      </c>
      <c r="CK180">
        <f t="shared" si="123"/>
        <v>0</v>
      </c>
      <c r="CL180">
        <f t="shared" si="123"/>
        <v>0</v>
      </c>
      <c r="CM180">
        <f t="shared" si="123"/>
        <v>0</v>
      </c>
      <c r="CN180">
        <f t="shared" si="123"/>
        <v>0</v>
      </c>
      <c r="CO180">
        <f t="shared" si="123"/>
        <v>0</v>
      </c>
      <c r="CP180">
        <f t="shared" si="123"/>
        <v>0</v>
      </c>
      <c r="CQ180">
        <f t="shared" si="123"/>
        <v>0</v>
      </c>
      <c r="CR180">
        <f t="shared" si="123"/>
        <v>0</v>
      </c>
      <c r="CS180">
        <f t="shared" si="123"/>
        <v>0</v>
      </c>
      <c r="CT180">
        <f t="shared" si="123"/>
        <v>0</v>
      </c>
      <c r="CU180">
        <f t="shared" ref="CU180:DC180" si="124">CU31</f>
        <v>0</v>
      </c>
      <c r="CV180">
        <f t="shared" si="124"/>
        <v>0</v>
      </c>
      <c r="CW180">
        <f t="shared" si="124"/>
        <v>0</v>
      </c>
      <c r="CX180">
        <f t="shared" si="124"/>
        <v>0</v>
      </c>
      <c r="CY180">
        <f t="shared" si="124"/>
        <v>0</v>
      </c>
      <c r="CZ180">
        <f t="shared" si="124"/>
        <v>0</v>
      </c>
      <c r="DA180">
        <f t="shared" si="124"/>
        <v>0</v>
      </c>
      <c r="DB180">
        <f t="shared" si="124"/>
        <v>0</v>
      </c>
      <c r="DC180">
        <f t="shared" si="124"/>
        <v>0</v>
      </c>
      <c r="DD180">
        <f t="shared" si="100"/>
        <v>0</v>
      </c>
      <c r="DE180">
        <f t="shared" si="100"/>
        <v>249</v>
      </c>
      <c r="DF180" t="str">
        <f t="shared" si="100"/>
        <v>Central de Abastecimiento y Suministros de Salud</v>
      </c>
      <c r="DG180">
        <f t="shared" si="100"/>
        <v>55150</v>
      </c>
      <c r="DH180">
        <f t="shared" si="100"/>
        <v>0</v>
      </c>
    </row>
    <row r="181" spans="1:112">
      <c r="A181" t="str">
        <f t="shared" si="83"/>
        <v>N/I</v>
      </c>
      <c r="B181" t="str">
        <f t="shared" si="83"/>
        <v>No Identificado</v>
      </c>
      <c r="C181">
        <f t="shared" ref="C181:AH181" si="125">C32</f>
        <v>0</v>
      </c>
      <c r="D181">
        <f t="shared" si="125"/>
        <v>193046.12999999995</v>
      </c>
      <c r="E181">
        <f t="shared" si="125"/>
        <v>0</v>
      </c>
      <c r="F181">
        <f t="shared" si="125"/>
        <v>73850.859999999986</v>
      </c>
      <c r="G181">
        <f t="shared" si="125"/>
        <v>0</v>
      </c>
      <c r="H181">
        <f t="shared" si="125"/>
        <v>519558.91000000003</v>
      </c>
      <c r="I181">
        <f t="shared" si="125"/>
        <v>0</v>
      </c>
      <c r="J181">
        <f t="shared" si="125"/>
        <v>289794.76000000007</v>
      </c>
      <c r="K181">
        <f t="shared" si="125"/>
        <v>0</v>
      </c>
      <c r="L181">
        <f t="shared" si="125"/>
        <v>207619.23</v>
      </c>
      <c r="M181">
        <f t="shared" si="125"/>
        <v>0</v>
      </c>
      <c r="N181">
        <f t="shared" si="125"/>
        <v>334922.43</v>
      </c>
      <c r="O181">
        <f t="shared" si="125"/>
        <v>0</v>
      </c>
      <c r="P181">
        <f t="shared" si="125"/>
        <v>252218.06999999995</v>
      </c>
      <c r="Q181">
        <f t="shared" si="125"/>
        <v>0</v>
      </c>
      <c r="R181">
        <f t="shared" si="125"/>
        <v>305924.78000000009</v>
      </c>
      <c r="S181">
        <f t="shared" si="125"/>
        <v>0</v>
      </c>
      <c r="T181">
        <f t="shared" si="125"/>
        <v>337451.6399999999</v>
      </c>
      <c r="U181">
        <f t="shared" si="125"/>
        <v>0</v>
      </c>
      <c r="V181">
        <f t="shared" si="125"/>
        <v>815067.35000000009</v>
      </c>
      <c r="W181">
        <f t="shared" si="125"/>
        <v>0</v>
      </c>
      <c r="X181">
        <f t="shared" si="125"/>
        <v>1383355.2100000002</v>
      </c>
      <c r="Y181">
        <f t="shared" si="125"/>
        <v>0</v>
      </c>
      <c r="Z181">
        <f t="shared" si="125"/>
        <v>0</v>
      </c>
      <c r="AA181">
        <f t="shared" si="125"/>
        <v>0</v>
      </c>
      <c r="AB181">
        <f t="shared" si="125"/>
        <v>0</v>
      </c>
      <c r="AC181">
        <f t="shared" si="125"/>
        <v>0</v>
      </c>
      <c r="AD181">
        <f t="shared" si="125"/>
        <v>0</v>
      </c>
      <c r="AE181">
        <f t="shared" si="125"/>
        <v>0</v>
      </c>
      <c r="AF181">
        <f t="shared" si="125"/>
        <v>0</v>
      </c>
      <c r="AG181">
        <f t="shared" si="125"/>
        <v>0</v>
      </c>
      <c r="AH181">
        <f t="shared" si="125"/>
        <v>0</v>
      </c>
      <c r="AI181">
        <f t="shared" ref="AI181:BN181" si="126">AI32</f>
        <v>0</v>
      </c>
      <c r="AJ181">
        <f t="shared" si="126"/>
        <v>0</v>
      </c>
      <c r="AK181">
        <f t="shared" si="126"/>
        <v>0</v>
      </c>
      <c r="AL181">
        <f t="shared" si="126"/>
        <v>0</v>
      </c>
      <c r="AM181">
        <f t="shared" si="126"/>
        <v>0</v>
      </c>
      <c r="AN181">
        <f t="shared" si="126"/>
        <v>0</v>
      </c>
      <c r="AO181">
        <f t="shared" si="126"/>
        <v>0</v>
      </c>
      <c r="AP181">
        <f t="shared" si="126"/>
        <v>0</v>
      </c>
      <c r="AQ181">
        <f t="shared" si="126"/>
        <v>0</v>
      </c>
      <c r="AR181">
        <f t="shared" si="126"/>
        <v>0</v>
      </c>
      <c r="AS181">
        <f t="shared" si="126"/>
        <v>0</v>
      </c>
      <c r="AT181">
        <f t="shared" si="126"/>
        <v>0</v>
      </c>
      <c r="AU181">
        <f t="shared" si="126"/>
        <v>0</v>
      </c>
      <c r="AV181">
        <f t="shared" si="126"/>
        <v>0</v>
      </c>
      <c r="AW181">
        <f t="shared" si="126"/>
        <v>0</v>
      </c>
      <c r="AX181">
        <f t="shared" si="126"/>
        <v>0</v>
      </c>
      <c r="AY181">
        <f t="shared" si="126"/>
        <v>0</v>
      </c>
      <c r="AZ181">
        <f t="shared" si="126"/>
        <v>0</v>
      </c>
      <c r="BA181">
        <f t="shared" si="126"/>
        <v>0</v>
      </c>
      <c r="BB181">
        <f t="shared" si="126"/>
        <v>0</v>
      </c>
      <c r="BC181">
        <f t="shared" si="126"/>
        <v>0</v>
      </c>
      <c r="BD181">
        <f t="shared" si="126"/>
        <v>0</v>
      </c>
      <c r="BE181">
        <f t="shared" si="126"/>
        <v>0</v>
      </c>
      <c r="BF181">
        <f t="shared" si="126"/>
        <v>0</v>
      </c>
      <c r="BG181">
        <f t="shared" si="126"/>
        <v>0</v>
      </c>
      <c r="BH181">
        <f t="shared" si="126"/>
        <v>0</v>
      </c>
      <c r="BI181">
        <f t="shared" si="126"/>
        <v>0</v>
      </c>
      <c r="BJ181">
        <f t="shared" si="126"/>
        <v>0</v>
      </c>
      <c r="BK181">
        <f t="shared" si="126"/>
        <v>0</v>
      </c>
      <c r="BL181">
        <f t="shared" si="126"/>
        <v>0</v>
      </c>
      <c r="BM181">
        <f t="shared" si="126"/>
        <v>0</v>
      </c>
      <c r="BN181">
        <f t="shared" si="126"/>
        <v>0</v>
      </c>
      <c r="BO181">
        <f t="shared" ref="BO181:CT181" si="127">BO32</f>
        <v>0</v>
      </c>
      <c r="BP181">
        <f t="shared" si="127"/>
        <v>0</v>
      </c>
      <c r="BQ181">
        <f t="shared" si="127"/>
        <v>0</v>
      </c>
      <c r="BR181">
        <f t="shared" si="127"/>
        <v>0</v>
      </c>
      <c r="BS181">
        <f t="shared" si="127"/>
        <v>0</v>
      </c>
      <c r="BT181">
        <f t="shared" si="127"/>
        <v>0</v>
      </c>
      <c r="BU181">
        <f t="shared" si="127"/>
        <v>0</v>
      </c>
      <c r="BV181">
        <f t="shared" si="127"/>
        <v>0</v>
      </c>
      <c r="BW181">
        <f t="shared" si="127"/>
        <v>0</v>
      </c>
      <c r="BX181">
        <f t="shared" si="127"/>
        <v>0</v>
      </c>
      <c r="BY181">
        <f t="shared" si="127"/>
        <v>0</v>
      </c>
      <c r="BZ181">
        <f t="shared" si="127"/>
        <v>0</v>
      </c>
      <c r="CA181">
        <f t="shared" si="127"/>
        <v>0</v>
      </c>
      <c r="CB181">
        <f t="shared" si="127"/>
        <v>0</v>
      </c>
      <c r="CC181">
        <f t="shared" si="127"/>
        <v>0</v>
      </c>
      <c r="CD181">
        <f t="shared" si="127"/>
        <v>0</v>
      </c>
      <c r="CE181">
        <f t="shared" si="127"/>
        <v>0</v>
      </c>
      <c r="CF181">
        <f t="shared" si="127"/>
        <v>0</v>
      </c>
      <c r="CG181">
        <f t="shared" si="127"/>
        <v>0</v>
      </c>
      <c r="CH181">
        <f t="shared" si="127"/>
        <v>0</v>
      </c>
      <c r="CI181">
        <f t="shared" si="127"/>
        <v>0</v>
      </c>
      <c r="CJ181">
        <f t="shared" si="127"/>
        <v>0</v>
      </c>
      <c r="CK181">
        <f t="shared" si="127"/>
        <v>0</v>
      </c>
      <c r="CL181">
        <f t="shared" si="127"/>
        <v>0</v>
      </c>
      <c r="CM181">
        <f t="shared" si="127"/>
        <v>0</v>
      </c>
      <c r="CN181">
        <f t="shared" si="127"/>
        <v>0</v>
      </c>
      <c r="CO181">
        <f t="shared" si="127"/>
        <v>0</v>
      </c>
      <c r="CP181">
        <f t="shared" si="127"/>
        <v>0</v>
      </c>
      <c r="CQ181">
        <f t="shared" si="127"/>
        <v>0</v>
      </c>
      <c r="CR181">
        <f t="shared" si="127"/>
        <v>0</v>
      </c>
      <c r="CS181">
        <f t="shared" si="127"/>
        <v>0</v>
      </c>
      <c r="CT181">
        <f t="shared" si="127"/>
        <v>0</v>
      </c>
      <c r="CU181">
        <f t="shared" ref="CU181:DC181" si="128">CU32</f>
        <v>0</v>
      </c>
      <c r="CV181">
        <f t="shared" si="128"/>
        <v>0</v>
      </c>
      <c r="CW181">
        <f t="shared" si="128"/>
        <v>0</v>
      </c>
      <c r="CX181">
        <f t="shared" si="128"/>
        <v>0</v>
      </c>
      <c r="CY181">
        <f t="shared" si="128"/>
        <v>0</v>
      </c>
      <c r="CZ181">
        <f t="shared" si="128"/>
        <v>0</v>
      </c>
      <c r="DA181">
        <f t="shared" si="128"/>
        <v>0</v>
      </c>
      <c r="DB181">
        <f t="shared" si="128"/>
        <v>0</v>
      </c>
      <c r="DC181">
        <f t="shared" si="128"/>
        <v>0</v>
      </c>
      <c r="DD181">
        <f t="shared" si="100"/>
        <v>0</v>
      </c>
      <c r="DE181">
        <f t="shared" si="100"/>
        <v>324</v>
      </c>
      <c r="DF181" t="str">
        <f t="shared" si="100"/>
        <v>Escuela Boliviana Intercultural de Música</v>
      </c>
      <c r="DG181">
        <f t="shared" si="100"/>
        <v>2123</v>
      </c>
      <c r="DH181">
        <f t="shared" si="100"/>
        <v>0</v>
      </c>
    </row>
    <row r="182" spans="1:112">
      <c r="A182">
        <f t="shared" si="83"/>
        <v>597</v>
      </c>
      <c r="B182" t="str">
        <f t="shared" si="83"/>
        <v>Empresa Pública Nacional Estratégica de Yacimientos de Litio Bolivianos</v>
      </c>
      <c r="C182">
        <f t="shared" ref="C182:AH182" si="129">C33</f>
        <v>0</v>
      </c>
      <c r="D182">
        <f t="shared" si="129"/>
        <v>0</v>
      </c>
      <c r="E182">
        <f t="shared" si="129"/>
        <v>0</v>
      </c>
      <c r="F182">
        <f t="shared" si="129"/>
        <v>0</v>
      </c>
      <c r="G182">
        <f t="shared" si="129"/>
        <v>0</v>
      </c>
      <c r="H182">
        <f t="shared" si="129"/>
        <v>0</v>
      </c>
      <c r="I182">
        <f t="shared" si="129"/>
        <v>0</v>
      </c>
      <c r="J182">
        <f t="shared" si="129"/>
        <v>0</v>
      </c>
      <c r="K182">
        <f t="shared" si="129"/>
        <v>0</v>
      </c>
      <c r="L182">
        <f t="shared" si="129"/>
        <v>0</v>
      </c>
      <c r="M182">
        <f t="shared" si="129"/>
        <v>1887.65</v>
      </c>
      <c r="N182">
        <f t="shared" si="129"/>
        <v>0</v>
      </c>
      <c r="O182">
        <f t="shared" si="129"/>
        <v>0</v>
      </c>
      <c r="P182">
        <f t="shared" si="129"/>
        <v>0</v>
      </c>
      <c r="Q182">
        <f t="shared" si="129"/>
        <v>0</v>
      </c>
      <c r="R182">
        <f t="shared" si="129"/>
        <v>0</v>
      </c>
      <c r="S182">
        <f t="shared" si="129"/>
        <v>0</v>
      </c>
      <c r="T182">
        <f t="shared" si="129"/>
        <v>0</v>
      </c>
      <c r="U182">
        <f t="shared" si="129"/>
        <v>120</v>
      </c>
      <c r="V182">
        <f t="shared" si="129"/>
        <v>6060.24</v>
      </c>
      <c r="W182">
        <f t="shared" si="129"/>
        <v>1309.9000000000001</v>
      </c>
      <c r="X182">
        <f t="shared" si="129"/>
        <v>1706171.4300000002</v>
      </c>
      <c r="Y182">
        <f t="shared" si="129"/>
        <v>0</v>
      </c>
      <c r="Z182">
        <f t="shared" si="129"/>
        <v>0</v>
      </c>
      <c r="AA182">
        <f t="shared" si="129"/>
        <v>0</v>
      </c>
      <c r="AB182">
        <f t="shared" si="129"/>
        <v>0</v>
      </c>
      <c r="AC182">
        <f t="shared" si="129"/>
        <v>0</v>
      </c>
      <c r="AD182">
        <f t="shared" si="129"/>
        <v>0</v>
      </c>
      <c r="AE182">
        <f t="shared" si="129"/>
        <v>0</v>
      </c>
      <c r="AF182">
        <f t="shared" si="129"/>
        <v>0</v>
      </c>
      <c r="AG182">
        <f t="shared" si="129"/>
        <v>0</v>
      </c>
      <c r="AH182">
        <f t="shared" si="129"/>
        <v>0</v>
      </c>
      <c r="AI182">
        <f t="shared" ref="AI182:BN182" si="130">AI33</f>
        <v>0</v>
      </c>
      <c r="AJ182">
        <f t="shared" si="130"/>
        <v>0</v>
      </c>
      <c r="AK182">
        <f t="shared" si="130"/>
        <v>0</v>
      </c>
      <c r="AL182">
        <f t="shared" si="130"/>
        <v>0</v>
      </c>
      <c r="AM182">
        <f t="shared" si="130"/>
        <v>0</v>
      </c>
      <c r="AN182">
        <f t="shared" si="130"/>
        <v>0</v>
      </c>
      <c r="AO182">
        <f t="shared" si="130"/>
        <v>0</v>
      </c>
      <c r="AP182">
        <f t="shared" si="130"/>
        <v>0</v>
      </c>
      <c r="AQ182">
        <f t="shared" si="130"/>
        <v>0</v>
      </c>
      <c r="AR182">
        <f t="shared" si="130"/>
        <v>0</v>
      </c>
      <c r="AS182">
        <f t="shared" si="130"/>
        <v>0</v>
      </c>
      <c r="AT182">
        <f t="shared" si="130"/>
        <v>0</v>
      </c>
      <c r="AU182">
        <f t="shared" si="130"/>
        <v>0</v>
      </c>
      <c r="AV182">
        <f t="shared" si="130"/>
        <v>0</v>
      </c>
      <c r="AW182">
        <f t="shared" si="130"/>
        <v>0</v>
      </c>
      <c r="AX182">
        <f t="shared" si="130"/>
        <v>0</v>
      </c>
      <c r="AY182">
        <f t="shared" si="130"/>
        <v>0</v>
      </c>
      <c r="AZ182">
        <f t="shared" si="130"/>
        <v>0</v>
      </c>
      <c r="BA182">
        <f t="shared" si="130"/>
        <v>0</v>
      </c>
      <c r="BB182">
        <f t="shared" si="130"/>
        <v>0</v>
      </c>
      <c r="BC182">
        <f t="shared" si="130"/>
        <v>0</v>
      </c>
      <c r="BD182">
        <f t="shared" si="130"/>
        <v>0</v>
      </c>
      <c r="BE182">
        <f t="shared" si="130"/>
        <v>0</v>
      </c>
      <c r="BF182">
        <f t="shared" si="130"/>
        <v>0</v>
      </c>
      <c r="BG182">
        <f t="shared" si="130"/>
        <v>0</v>
      </c>
      <c r="BH182">
        <f t="shared" si="130"/>
        <v>0</v>
      </c>
      <c r="BI182">
        <f t="shared" si="130"/>
        <v>0</v>
      </c>
      <c r="BJ182">
        <f t="shared" si="130"/>
        <v>0</v>
      </c>
      <c r="BK182">
        <f t="shared" si="130"/>
        <v>0</v>
      </c>
      <c r="BL182">
        <f t="shared" si="130"/>
        <v>0</v>
      </c>
      <c r="BM182">
        <f t="shared" si="130"/>
        <v>0</v>
      </c>
      <c r="BN182">
        <f t="shared" si="130"/>
        <v>0</v>
      </c>
      <c r="BO182">
        <f t="shared" ref="BO182:CT182" si="131">BO33</f>
        <v>0</v>
      </c>
      <c r="BP182">
        <f t="shared" si="131"/>
        <v>0</v>
      </c>
      <c r="BQ182">
        <f t="shared" si="131"/>
        <v>0</v>
      </c>
      <c r="BR182">
        <f t="shared" si="131"/>
        <v>0</v>
      </c>
      <c r="BS182">
        <f t="shared" si="131"/>
        <v>0</v>
      </c>
      <c r="BT182">
        <f t="shared" si="131"/>
        <v>0</v>
      </c>
      <c r="BU182">
        <f t="shared" si="131"/>
        <v>0</v>
      </c>
      <c r="BV182">
        <f t="shared" si="131"/>
        <v>0</v>
      </c>
      <c r="BW182">
        <f t="shared" si="131"/>
        <v>0</v>
      </c>
      <c r="BX182">
        <f t="shared" si="131"/>
        <v>0</v>
      </c>
      <c r="BY182">
        <f t="shared" si="131"/>
        <v>0</v>
      </c>
      <c r="BZ182">
        <f t="shared" si="131"/>
        <v>0</v>
      </c>
      <c r="CA182">
        <f t="shared" si="131"/>
        <v>0</v>
      </c>
      <c r="CB182">
        <f t="shared" si="131"/>
        <v>0</v>
      </c>
      <c r="CC182">
        <f t="shared" si="131"/>
        <v>0</v>
      </c>
      <c r="CD182">
        <f t="shared" si="131"/>
        <v>0</v>
      </c>
      <c r="CE182">
        <f t="shared" si="131"/>
        <v>0</v>
      </c>
      <c r="CF182">
        <f t="shared" si="131"/>
        <v>0</v>
      </c>
      <c r="CG182">
        <f t="shared" si="131"/>
        <v>0</v>
      </c>
      <c r="CH182">
        <f t="shared" si="131"/>
        <v>0</v>
      </c>
      <c r="CI182">
        <f t="shared" si="131"/>
        <v>0</v>
      </c>
      <c r="CJ182">
        <f t="shared" si="131"/>
        <v>0</v>
      </c>
      <c r="CK182">
        <f t="shared" si="131"/>
        <v>0</v>
      </c>
      <c r="CL182">
        <f t="shared" si="131"/>
        <v>0</v>
      </c>
      <c r="CM182">
        <f t="shared" si="131"/>
        <v>0</v>
      </c>
      <c r="CN182">
        <f t="shared" si="131"/>
        <v>0</v>
      </c>
      <c r="CO182">
        <f t="shared" si="131"/>
        <v>0</v>
      </c>
      <c r="CP182">
        <f t="shared" si="131"/>
        <v>0</v>
      </c>
      <c r="CQ182">
        <f t="shared" si="131"/>
        <v>0</v>
      </c>
      <c r="CR182">
        <f t="shared" si="131"/>
        <v>0</v>
      </c>
      <c r="CS182">
        <f t="shared" si="131"/>
        <v>0</v>
      </c>
      <c r="CT182">
        <f t="shared" si="131"/>
        <v>0</v>
      </c>
      <c r="CU182">
        <f t="shared" ref="CU182:DC182" si="132">CU33</f>
        <v>0</v>
      </c>
      <c r="CV182">
        <f t="shared" si="132"/>
        <v>0</v>
      </c>
      <c r="CW182">
        <f t="shared" si="132"/>
        <v>0</v>
      </c>
      <c r="CX182">
        <f t="shared" si="132"/>
        <v>0</v>
      </c>
      <c r="CY182">
        <f t="shared" si="132"/>
        <v>0</v>
      </c>
      <c r="CZ182">
        <f t="shared" si="132"/>
        <v>0</v>
      </c>
      <c r="DA182">
        <f t="shared" si="132"/>
        <v>0</v>
      </c>
      <c r="DB182">
        <f t="shared" si="132"/>
        <v>0</v>
      </c>
      <c r="DC182">
        <f t="shared" si="132"/>
        <v>0</v>
      </c>
      <c r="DD182">
        <f t="shared" si="100"/>
        <v>0</v>
      </c>
      <c r="DE182">
        <f t="shared" si="100"/>
        <v>347</v>
      </c>
      <c r="DF182" t="str">
        <f t="shared" si="100"/>
        <v>Autoridad de Fiscalización y Control de Cooperativas</v>
      </c>
      <c r="DG182">
        <f t="shared" si="100"/>
        <v>499382.5</v>
      </c>
      <c r="DH182">
        <f t="shared" si="100"/>
        <v>0</v>
      </c>
    </row>
    <row r="183" spans="1:112">
      <c r="A183">
        <f t="shared" si="83"/>
        <v>595</v>
      </c>
      <c r="B183" t="str">
        <f t="shared" si="83"/>
        <v>Gestora Pública de la Seguridad Social de Largo Plazo</v>
      </c>
      <c r="C183">
        <f t="shared" ref="C183:AH183" si="133">C34</f>
        <v>0</v>
      </c>
      <c r="D183">
        <f t="shared" si="133"/>
        <v>0</v>
      </c>
      <c r="E183">
        <f t="shared" si="133"/>
        <v>0</v>
      </c>
      <c r="F183">
        <f t="shared" si="133"/>
        <v>0</v>
      </c>
      <c r="G183">
        <f t="shared" si="133"/>
        <v>0</v>
      </c>
      <c r="H183">
        <f t="shared" si="133"/>
        <v>0</v>
      </c>
      <c r="I183">
        <f t="shared" si="133"/>
        <v>0</v>
      </c>
      <c r="J183">
        <f t="shared" si="133"/>
        <v>0</v>
      </c>
      <c r="K183">
        <f t="shared" si="133"/>
        <v>0</v>
      </c>
      <c r="L183">
        <f t="shared" si="133"/>
        <v>0</v>
      </c>
      <c r="M183">
        <f t="shared" si="133"/>
        <v>0</v>
      </c>
      <c r="N183">
        <f t="shared" si="133"/>
        <v>0</v>
      </c>
      <c r="O183">
        <f t="shared" si="133"/>
        <v>0</v>
      </c>
      <c r="P183">
        <f t="shared" si="133"/>
        <v>0</v>
      </c>
      <c r="Q183">
        <f t="shared" si="133"/>
        <v>0</v>
      </c>
      <c r="R183">
        <f t="shared" si="133"/>
        <v>0</v>
      </c>
      <c r="S183">
        <f t="shared" si="133"/>
        <v>0</v>
      </c>
      <c r="T183">
        <f t="shared" si="133"/>
        <v>0</v>
      </c>
      <c r="U183">
        <f t="shared" si="133"/>
        <v>0</v>
      </c>
      <c r="V183">
        <f t="shared" si="133"/>
        <v>0</v>
      </c>
      <c r="W183">
        <f t="shared" si="133"/>
        <v>0</v>
      </c>
      <c r="X183">
        <f t="shared" si="133"/>
        <v>8542.9900000000016</v>
      </c>
      <c r="Y183">
        <f t="shared" si="133"/>
        <v>0</v>
      </c>
      <c r="Z183">
        <f t="shared" si="133"/>
        <v>0</v>
      </c>
      <c r="AA183">
        <f t="shared" si="133"/>
        <v>0</v>
      </c>
      <c r="AB183">
        <f t="shared" si="133"/>
        <v>0</v>
      </c>
      <c r="AC183">
        <f t="shared" si="133"/>
        <v>0</v>
      </c>
      <c r="AD183">
        <f t="shared" si="133"/>
        <v>0</v>
      </c>
      <c r="AE183">
        <f t="shared" si="133"/>
        <v>0</v>
      </c>
      <c r="AF183">
        <f t="shared" si="133"/>
        <v>0</v>
      </c>
      <c r="AG183">
        <f t="shared" si="133"/>
        <v>0</v>
      </c>
      <c r="AH183">
        <f t="shared" si="133"/>
        <v>0</v>
      </c>
      <c r="AI183">
        <f t="shared" ref="AI183:BN183" si="134">AI34</f>
        <v>0</v>
      </c>
      <c r="AJ183">
        <f t="shared" si="134"/>
        <v>0</v>
      </c>
      <c r="AK183">
        <f t="shared" si="134"/>
        <v>0</v>
      </c>
      <c r="AL183">
        <f t="shared" si="134"/>
        <v>0</v>
      </c>
      <c r="AM183">
        <f t="shared" si="134"/>
        <v>0</v>
      </c>
      <c r="AN183">
        <f t="shared" si="134"/>
        <v>0</v>
      </c>
      <c r="AO183">
        <f t="shared" si="134"/>
        <v>0</v>
      </c>
      <c r="AP183">
        <f t="shared" si="134"/>
        <v>0</v>
      </c>
      <c r="AQ183">
        <f t="shared" si="134"/>
        <v>0</v>
      </c>
      <c r="AR183">
        <f t="shared" si="134"/>
        <v>0</v>
      </c>
      <c r="AS183">
        <f t="shared" si="134"/>
        <v>0</v>
      </c>
      <c r="AT183">
        <f t="shared" si="134"/>
        <v>0</v>
      </c>
      <c r="AU183">
        <f t="shared" si="134"/>
        <v>0</v>
      </c>
      <c r="AV183">
        <f t="shared" si="134"/>
        <v>0</v>
      </c>
      <c r="AW183">
        <f t="shared" si="134"/>
        <v>0</v>
      </c>
      <c r="AX183">
        <f t="shared" si="134"/>
        <v>0</v>
      </c>
      <c r="AY183">
        <f t="shared" si="134"/>
        <v>0</v>
      </c>
      <c r="AZ183">
        <f t="shared" si="134"/>
        <v>0</v>
      </c>
      <c r="BA183">
        <f t="shared" si="134"/>
        <v>0</v>
      </c>
      <c r="BB183">
        <f t="shared" si="134"/>
        <v>0</v>
      </c>
      <c r="BC183">
        <f t="shared" si="134"/>
        <v>0</v>
      </c>
      <c r="BD183">
        <f t="shared" si="134"/>
        <v>0</v>
      </c>
      <c r="BE183">
        <f t="shared" si="134"/>
        <v>0</v>
      </c>
      <c r="BF183">
        <f t="shared" si="134"/>
        <v>0</v>
      </c>
      <c r="BG183">
        <f t="shared" si="134"/>
        <v>0</v>
      </c>
      <c r="BH183">
        <f t="shared" si="134"/>
        <v>0</v>
      </c>
      <c r="BI183">
        <f t="shared" si="134"/>
        <v>0</v>
      </c>
      <c r="BJ183">
        <f t="shared" si="134"/>
        <v>0</v>
      </c>
      <c r="BK183">
        <f t="shared" si="134"/>
        <v>0</v>
      </c>
      <c r="BL183">
        <f t="shared" si="134"/>
        <v>0</v>
      </c>
      <c r="BM183">
        <f t="shared" si="134"/>
        <v>0</v>
      </c>
      <c r="BN183">
        <f t="shared" si="134"/>
        <v>0</v>
      </c>
      <c r="BO183">
        <f t="shared" ref="BO183:CT183" si="135">BO34</f>
        <v>0</v>
      </c>
      <c r="BP183">
        <f t="shared" si="135"/>
        <v>0</v>
      </c>
      <c r="BQ183">
        <f t="shared" si="135"/>
        <v>0</v>
      </c>
      <c r="BR183">
        <f t="shared" si="135"/>
        <v>0</v>
      </c>
      <c r="BS183">
        <f t="shared" si="135"/>
        <v>0</v>
      </c>
      <c r="BT183">
        <f t="shared" si="135"/>
        <v>0</v>
      </c>
      <c r="BU183">
        <f t="shared" si="135"/>
        <v>0</v>
      </c>
      <c r="BV183">
        <f t="shared" si="135"/>
        <v>0</v>
      </c>
      <c r="BW183">
        <f t="shared" si="135"/>
        <v>0</v>
      </c>
      <c r="BX183">
        <f t="shared" si="135"/>
        <v>0</v>
      </c>
      <c r="BY183">
        <f t="shared" si="135"/>
        <v>0</v>
      </c>
      <c r="BZ183">
        <f t="shared" si="135"/>
        <v>0</v>
      </c>
      <c r="CA183">
        <f t="shared" si="135"/>
        <v>0</v>
      </c>
      <c r="CB183">
        <f t="shared" si="135"/>
        <v>0</v>
      </c>
      <c r="CC183">
        <f t="shared" si="135"/>
        <v>0</v>
      </c>
      <c r="CD183">
        <f t="shared" si="135"/>
        <v>0</v>
      </c>
      <c r="CE183">
        <f t="shared" si="135"/>
        <v>0</v>
      </c>
      <c r="CF183">
        <f t="shared" si="135"/>
        <v>0</v>
      </c>
      <c r="CG183">
        <f t="shared" si="135"/>
        <v>0</v>
      </c>
      <c r="CH183">
        <f t="shared" si="135"/>
        <v>0</v>
      </c>
      <c r="CI183">
        <f t="shared" si="135"/>
        <v>0</v>
      </c>
      <c r="CJ183">
        <f t="shared" si="135"/>
        <v>0</v>
      </c>
      <c r="CK183">
        <f t="shared" si="135"/>
        <v>0</v>
      </c>
      <c r="CL183">
        <f t="shared" si="135"/>
        <v>0</v>
      </c>
      <c r="CM183">
        <f t="shared" si="135"/>
        <v>0</v>
      </c>
      <c r="CN183">
        <f t="shared" si="135"/>
        <v>0</v>
      </c>
      <c r="CO183">
        <f t="shared" si="135"/>
        <v>0</v>
      </c>
      <c r="CP183">
        <f t="shared" si="135"/>
        <v>0</v>
      </c>
      <c r="CQ183">
        <f t="shared" si="135"/>
        <v>0</v>
      </c>
      <c r="CR183">
        <f t="shared" si="135"/>
        <v>0</v>
      </c>
      <c r="CS183">
        <f t="shared" si="135"/>
        <v>0</v>
      </c>
      <c r="CT183">
        <f t="shared" si="135"/>
        <v>0</v>
      </c>
      <c r="CU183">
        <f t="shared" ref="CU183:DC183" si="136">CU34</f>
        <v>0</v>
      </c>
      <c r="CV183">
        <f t="shared" si="136"/>
        <v>0</v>
      </c>
      <c r="CW183">
        <f t="shared" si="136"/>
        <v>0</v>
      </c>
      <c r="CX183">
        <f t="shared" si="136"/>
        <v>0</v>
      </c>
      <c r="CY183">
        <f t="shared" si="136"/>
        <v>0</v>
      </c>
      <c r="CZ183">
        <f t="shared" si="136"/>
        <v>0</v>
      </c>
      <c r="DA183">
        <f t="shared" si="136"/>
        <v>0</v>
      </c>
      <c r="DB183">
        <f t="shared" si="136"/>
        <v>0</v>
      </c>
      <c r="DC183">
        <f t="shared" si="136"/>
        <v>0</v>
      </c>
      <c r="DD183">
        <f t="shared" si="100"/>
        <v>0</v>
      </c>
      <c r="DE183">
        <f t="shared" si="100"/>
        <v>344</v>
      </c>
      <c r="DF183" t="str">
        <f t="shared" si="100"/>
        <v>Instituto Plurinacional de Estudio de Lenguas y Culturas</v>
      </c>
      <c r="DG183">
        <f t="shared" si="100"/>
        <v>1953203</v>
      </c>
      <c r="DH183">
        <f t="shared" si="100"/>
        <v>0</v>
      </c>
    </row>
    <row r="184" spans="1:112">
      <c r="A184">
        <f t="shared" si="83"/>
        <v>78</v>
      </c>
      <c r="B184" t="str">
        <f t="shared" si="83"/>
        <v>Ministerio de Hidrocarburos y Energías</v>
      </c>
      <c r="C184">
        <f t="shared" ref="C184:AH184" si="137">C35</f>
        <v>0</v>
      </c>
      <c r="D184">
        <f t="shared" si="137"/>
        <v>0</v>
      </c>
      <c r="E184">
        <f t="shared" si="137"/>
        <v>0</v>
      </c>
      <c r="F184">
        <f t="shared" si="137"/>
        <v>0</v>
      </c>
      <c r="G184">
        <f t="shared" si="137"/>
        <v>0</v>
      </c>
      <c r="H184">
        <f t="shared" si="137"/>
        <v>0</v>
      </c>
      <c r="I184">
        <f t="shared" si="137"/>
        <v>0</v>
      </c>
      <c r="J184">
        <f t="shared" si="137"/>
        <v>0</v>
      </c>
      <c r="K184">
        <f t="shared" si="137"/>
        <v>0</v>
      </c>
      <c r="L184">
        <f t="shared" si="137"/>
        <v>0</v>
      </c>
      <c r="M184">
        <f t="shared" si="137"/>
        <v>0</v>
      </c>
      <c r="N184">
        <f t="shared" si="137"/>
        <v>0</v>
      </c>
      <c r="O184">
        <f t="shared" si="137"/>
        <v>0</v>
      </c>
      <c r="P184">
        <f t="shared" si="137"/>
        <v>0</v>
      </c>
      <c r="Q184">
        <f t="shared" si="137"/>
        <v>0</v>
      </c>
      <c r="R184">
        <f t="shared" si="137"/>
        <v>0</v>
      </c>
      <c r="S184">
        <f t="shared" si="137"/>
        <v>0</v>
      </c>
      <c r="T184">
        <f t="shared" si="137"/>
        <v>0</v>
      </c>
      <c r="U184">
        <f t="shared" si="137"/>
        <v>0</v>
      </c>
      <c r="V184">
        <f t="shared" si="137"/>
        <v>185743.84</v>
      </c>
      <c r="W184">
        <f t="shared" si="137"/>
        <v>0</v>
      </c>
      <c r="X184">
        <f t="shared" si="137"/>
        <v>75679.11</v>
      </c>
      <c r="Y184">
        <f t="shared" si="137"/>
        <v>0</v>
      </c>
      <c r="Z184">
        <f t="shared" si="137"/>
        <v>0</v>
      </c>
      <c r="AA184">
        <f t="shared" si="137"/>
        <v>0</v>
      </c>
      <c r="AB184">
        <f t="shared" si="137"/>
        <v>0</v>
      </c>
      <c r="AC184">
        <f t="shared" si="137"/>
        <v>0</v>
      </c>
      <c r="AD184">
        <f t="shared" si="137"/>
        <v>0</v>
      </c>
      <c r="AE184">
        <f t="shared" si="137"/>
        <v>0</v>
      </c>
      <c r="AF184">
        <f t="shared" si="137"/>
        <v>0</v>
      </c>
      <c r="AG184">
        <f t="shared" si="137"/>
        <v>0</v>
      </c>
      <c r="AH184">
        <f t="shared" si="137"/>
        <v>0</v>
      </c>
      <c r="AI184">
        <f t="shared" ref="AI184:BN184" si="138">AI35</f>
        <v>0</v>
      </c>
      <c r="AJ184">
        <f t="shared" si="138"/>
        <v>0</v>
      </c>
      <c r="AK184">
        <f t="shared" si="138"/>
        <v>0</v>
      </c>
      <c r="AL184">
        <f t="shared" si="138"/>
        <v>0</v>
      </c>
      <c r="AM184">
        <f t="shared" si="138"/>
        <v>0</v>
      </c>
      <c r="AN184">
        <f t="shared" si="138"/>
        <v>0</v>
      </c>
      <c r="AO184">
        <f t="shared" si="138"/>
        <v>0</v>
      </c>
      <c r="AP184">
        <f t="shared" si="138"/>
        <v>0</v>
      </c>
      <c r="AQ184">
        <f t="shared" si="138"/>
        <v>0</v>
      </c>
      <c r="AR184">
        <f t="shared" si="138"/>
        <v>0</v>
      </c>
      <c r="AS184">
        <f t="shared" si="138"/>
        <v>0</v>
      </c>
      <c r="AT184">
        <f t="shared" si="138"/>
        <v>0</v>
      </c>
      <c r="AU184">
        <f t="shared" si="138"/>
        <v>0</v>
      </c>
      <c r="AV184">
        <f t="shared" si="138"/>
        <v>0</v>
      </c>
      <c r="AW184">
        <f t="shared" si="138"/>
        <v>0</v>
      </c>
      <c r="AX184">
        <f t="shared" si="138"/>
        <v>0</v>
      </c>
      <c r="AY184">
        <f t="shared" si="138"/>
        <v>0</v>
      </c>
      <c r="AZ184">
        <f t="shared" si="138"/>
        <v>0</v>
      </c>
      <c r="BA184">
        <f t="shared" si="138"/>
        <v>0</v>
      </c>
      <c r="BB184">
        <f t="shared" si="138"/>
        <v>0</v>
      </c>
      <c r="BC184">
        <f t="shared" si="138"/>
        <v>0</v>
      </c>
      <c r="BD184">
        <f t="shared" si="138"/>
        <v>0</v>
      </c>
      <c r="BE184">
        <f t="shared" si="138"/>
        <v>0</v>
      </c>
      <c r="BF184">
        <f t="shared" si="138"/>
        <v>0</v>
      </c>
      <c r="BG184">
        <f t="shared" si="138"/>
        <v>0</v>
      </c>
      <c r="BH184">
        <f t="shared" si="138"/>
        <v>0</v>
      </c>
      <c r="BI184">
        <f t="shared" si="138"/>
        <v>0</v>
      </c>
      <c r="BJ184">
        <f t="shared" si="138"/>
        <v>0</v>
      </c>
      <c r="BK184">
        <f t="shared" si="138"/>
        <v>0</v>
      </c>
      <c r="BL184">
        <f t="shared" si="138"/>
        <v>0</v>
      </c>
      <c r="BM184">
        <f t="shared" si="138"/>
        <v>0</v>
      </c>
      <c r="BN184">
        <f t="shared" si="138"/>
        <v>0</v>
      </c>
      <c r="BO184">
        <f t="shared" ref="BO184:CT184" si="139">BO35</f>
        <v>0</v>
      </c>
      <c r="BP184">
        <f t="shared" si="139"/>
        <v>0</v>
      </c>
      <c r="BQ184">
        <f t="shared" si="139"/>
        <v>0</v>
      </c>
      <c r="BR184">
        <f t="shared" si="139"/>
        <v>0</v>
      </c>
      <c r="BS184">
        <f t="shared" si="139"/>
        <v>0</v>
      </c>
      <c r="BT184">
        <f t="shared" si="139"/>
        <v>0</v>
      </c>
      <c r="BU184">
        <f t="shared" si="139"/>
        <v>0</v>
      </c>
      <c r="BV184">
        <f t="shared" si="139"/>
        <v>0</v>
      </c>
      <c r="BW184">
        <f t="shared" si="139"/>
        <v>0</v>
      </c>
      <c r="BX184">
        <f t="shared" si="139"/>
        <v>0</v>
      </c>
      <c r="BY184">
        <f t="shared" si="139"/>
        <v>0</v>
      </c>
      <c r="BZ184">
        <f t="shared" si="139"/>
        <v>0</v>
      </c>
      <c r="CA184">
        <f t="shared" si="139"/>
        <v>0</v>
      </c>
      <c r="CB184">
        <f t="shared" si="139"/>
        <v>0</v>
      </c>
      <c r="CC184">
        <f t="shared" si="139"/>
        <v>0</v>
      </c>
      <c r="CD184">
        <f t="shared" si="139"/>
        <v>0</v>
      </c>
      <c r="CE184">
        <f t="shared" si="139"/>
        <v>0</v>
      </c>
      <c r="CF184">
        <f t="shared" si="139"/>
        <v>0</v>
      </c>
      <c r="CG184">
        <f t="shared" si="139"/>
        <v>0</v>
      </c>
      <c r="CH184">
        <f t="shared" si="139"/>
        <v>0</v>
      </c>
      <c r="CI184">
        <f t="shared" si="139"/>
        <v>0</v>
      </c>
      <c r="CJ184">
        <f t="shared" si="139"/>
        <v>0</v>
      </c>
      <c r="CK184">
        <f t="shared" si="139"/>
        <v>0</v>
      </c>
      <c r="CL184">
        <f t="shared" si="139"/>
        <v>0</v>
      </c>
      <c r="CM184">
        <f t="shared" si="139"/>
        <v>0</v>
      </c>
      <c r="CN184">
        <f t="shared" si="139"/>
        <v>0</v>
      </c>
      <c r="CO184">
        <f t="shared" si="139"/>
        <v>0</v>
      </c>
      <c r="CP184">
        <f t="shared" si="139"/>
        <v>0</v>
      </c>
      <c r="CQ184">
        <f t="shared" si="139"/>
        <v>0</v>
      </c>
      <c r="CR184">
        <f t="shared" si="139"/>
        <v>0</v>
      </c>
      <c r="CS184">
        <f t="shared" si="139"/>
        <v>0</v>
      </c>
      <c r="CT184">
        <f t="shared" si="139"/>
        <v>0</v>
      </c>
      <c r="CU184">
        <f t="shared" ref="CU184:DC184" si="140">CU35</f>
        <v>0</v>
      </c>
      <c r="CV184">
        <f t="shared" si="140"/>
        <v>0</v>
      </c>
      <c r="CW184">
        <f t="shared" si="140"/>
        <v>0</v>
      </c>
      <c r="CX184">
        <f t="shared" si="140"/>
        <v>0</v>
      </c>
      <c r="CY184">
        <f t="shared" si="140"/>
        <v>0</v>
      </c>
      <c r="CZ184">
        <f t="shared" si="140"/>
        <v>0</v>
      </c>
      <c r="DA184">
        <f t="shared" si="140"/>
        <v>0</v>
      </c>
      <c r="DB184">
        <f t="shared" si="140"/>
        <v>0</v>
      </c>
      <c r="DC184">
        <f t="shared" si="140"/>
        <v>0</v>
      </c>
      <c r="DD184">
        <f t="shared" ref="DD184:DH193" si="141">DD35</f>
        <v>0</v>
      </c>
      <c r="DE184">
        <f t="shared" si="141"/>
        <v>234</v>
      </c>
      <c r="DF184" t="str">
        <f t="shared" si="141"/>
        <v xml:space="preserve">Servicio Geológico Minero </v>
      </c>
      <c r="DG184">
        <f t="shared" si="141"/>
        <v>195205.22</v>
      </c>
      <c r="DH184">
        <f t="shared" si="141"/>
        <v>0</v>
      </c>
    </row>
    <row r="185" spans="1:112">
      <c r="A185">
        <f t="shared" si="83"/>
        <v>283</v>
      </c>
      <c r="B185" t="str">
        <f t="shared" si="83"/>
        <v>Aduana Nacional</v>
      </c>
      <c r="C185">
        <f t="shared" ref="C185:AH185" si="142">C36</f>
        <v>0</v>
      </c>
      <c r="D185">
        <f t="shared" si="142"/>
        <v>0</v>
      </c>
      <c r="E185">
        <f t="shared" si="142"/>
        <v>0</v>
      </c>
      <c r="F185">
        <f t="shared" si="142"/>
        <v>0</v>
      </c>
      <c r="G185">
        <f t="shared" si="142"/>
        <v>0</v>
      </c>
      <c r="H185">
        <f t="shared" si="142"/>
        <v>0</v>
      </c>
      <c r="I185">
        <f t="shared" si="142"/>
        <v>0</v>
      </c>
      <c r="J185">
        <f t="shared" si="142"/>
        <v>0</v>
      </c>
      <c r="K185">
        <f t="shared" si="142"/>
        <v>0</v>
      </c>
      <c r="L185">
        <f t="shared" si="142"/>
        <v>0</v>
      </c>
      <c r="M185">
        <f t="shared" si="142"/>
        <v>0</v>
      </c>
      <c r="N185">
        <f t="shared" si="142"/>
        <v>0</v>
      </c>
      <c r="O185">
        <f t="shared" si="142"/>
        <v>0</v>
      </c>
      <c r="P185">
        <f t="shared" si="142"/>
        <v>0</v>
      </c>
      <c r="Q185">
        <f t="shared" si="142"/>
        <v>0</v>
      </c>
      <c r="R185">
        <f t="shared" si="142"/>
        <v>0</v>
      </c>
      <c r="S185">
        <f t="shared" si="142"/>
        <v>0</v>
      </c>
      <c r="T185">
        <f t="shared" si="142"/>
        <v>0</v>
      </c>
      <c r="U185">
        <f t="shared" si="142"/>
        <v>0</v>
      </c>
      <c r="V185">
        <f t="shared" si="142"/>
        <v>584178.93999999994</v>
      </c>
      <c r="W185">
        <f t="shared" si="142"/>
        <v>0</v>
      </c>
      <c r="X185">
        <f t="shared" si="142"/>
        <v>3154313.42</v>
      </c>
      <c r="Y185">
        <f t="shared" si="142"/>
        <v>0</v>
      </c>
      <c r="Z185">
        <f t="shared" si="142"/>
        <v>0</v>
      </c>
      <c r="AA185">
        <f t="shared" si="142"/>
        <v>0</v>
      </c>
      <c r="AB185">
        <f t="shared" si="142"/>
        <v>0</v>
      </c>
      <c r="AC185">
        <f t="shared" si="142"/>
        <v>0</v>
      </c>
      <c r="AD185">
        <f t="shared" si="142"/>
        <v>0</v>
      </c>
      <c r="AE185">
        <f t="shared" si="142"/>
        <v>0</v>
      </c>
      <c r="AF185">
        <f t="shared" si="142"/>
        <v>0</v>
      </c>
      <c r="AG185">
        <f t="shared" si="142"/>
        <v>0</v>
      </c>
      <c r="AH185">
        <f t="shared" si="142"/>
        <v>0</v>
      </c>
      <c r="AI185">
        <f t="shared" ref="AI185:BN185" si="143">AI36</f>
        <v>0</v>
      </c>
      <c r="AJ185">
        <f t="shared" si="143"/>
        <v>0</v>
      </c>
      <c r="AK185">
        <f t="shared" si="143"/>
        <v>0</v>
      </c>
      <c r="AL185">
        <f t="shared" si="143"/>
        <v>0</v>
      </c>
      <c r="AM185">
        <f t="shared" si="143"/>
        <v>0</v>
      </c>
      <c r="AN185">
        <f t="shared" si="143"/>
        <v>0</v>
      </c>
      <c r="AO185">
        <f t="shared" si="143"/>
        <v>0</v>
      </c>
      <c r="AP185">
        <f t="shared" si="143"/>
        <v>0</v>
      </c>
      <c r="AQ185">
        <f t="shared" si="143"/>
        <v>0</v>
      </c>
      <c r="AR185">
        <f t="shared" si="143"/>
        <v>0</v>
      </c>
      <c r="AS185">
        <f t="shared" si="143"/>
        <v>0</v>
      </c>
      <c r="AT185">
        <f t="shared" si="143"/>
        <v>0</v>
      </c>
      <c r="AU185">
        <f t="shared" si="143"/>
        <v>0</v>
      </c>
      <c r="AV185">
        <f t="shared" si="143"/>
        <v>0</v>
      </c>
      <c r="AW185">
        <f t="shared" si="143"/>
        <v>0</v>
      </c>
      <c r="AX185">
        <f t="shared" si="143"/>
        <v>0</v>
      </c>
      <c r="AY185">
        <f t="shared" si="143"/>
        <v>0</v>
      </c>
      <c r="AZ185">
        <f t="shared" si="143"/>
        <v>0</v>
      </c>
      <c r="BA185">
        <f t="shared" si="143"/>
        <v>0</v>
      </c>
      <c r="BB185">
        <f t="shared" si="143"/>
        <v>0</v>
      </c>
      <c r="BC185">
        <f t="shared" si="143"/>
        <v>0</v>
      </c>
      <c r="BD185">
        <f t="shared" si="143"/>
        <v>0</v>
      </c>
      <c r="BE185">
        <f t="shared" si="143"/>
        <v>0</v>
      </c>
      <c r="BF185">
        <f t="shared" si="143"/>
        <v>0</v>
      </c>
      <c r="BG185">
        <f t="shared" si="143"/>
        <v>0</v>
      </c>
      <c r="BH185">
        <f t="shared" si="143"/>
        <v>0</v>
      </c>
      <c r="BI185">
        <f t="shared" si="143"/>
        <v>0</v>
      </c>
      <c r="BJ185">
        <f t="shared" si="143"/>
        <v>0</v>
      </c>
      <c r="BK185">
        <f t="shared" si="143"/>
        <v>0</v>
      </c>
      <c r="BL185">
        <f t="shared" si="143"/>
        <v>0</v>
      </c>
      <c r="BM185">
        <f t="shared" si="143"/>
        <v>0</v>
      </c>
      <c r="BN185">
        <f t="shared" si="143"/>
        <v>0</v>
      </c>
      <c r="BO185">
        <f t="shared" ref="BO185:CT185" si="144">BO36</f>
        <v>0</v>
      </c>
      <c r="BP185">
        <f t="shared" si="144"/>
        <v>0</v>
      </c>
      <c r="BQ185">
        <f t="shared" si="144"/>
        <v>0</v>
      </c>
      <c r="BR185">
        <f t="shared" si="144"/>
        <v>0</v>
      </c>
      <c r="BS185">
        <f t="shared" si="144"/>
        <v>0</v>
      </c>
      <c r="BT185">
        <f t="shared" si="144"/>
        <v>0</v>
      </c>
      <c r="BU185">
        <f t="shared" si="144"/>
        <v>0</v>
      </c>
      <c r="BV185">
        <f t="shared" si="144"/>
        <v>0</v>
      </c>
      <c r="BW185">
        <f t="shared" si="144"/>
        <v>0</v>
      </c>
      <c r="BX185">
        <f t="shared" si="144"/>
        <v>0</v>
      </c>
      <c r="BY185">
        <f t="shared" si="144"/>
        <v>0</v>
      </c>
      <c r="BZ185">
        <f t="shared" si="144"/>
        <v>0</v>
      </c>
      <c r="CA185">
        <f t="shared" si="144"/>
        <v>0</v>
      </c>
      <c r="CB185">
        <f t="shared" si="144"/>
        <v>0</v>
      </c>
      <c r="CC185">
        <f t="shared" si="144"/>
        <v>0</v>
      </c>
      <c r="CD185">
        <f t="shared" si="144"/>
        <v>0</v>
      </c>
      <c r="CE185">
        <f t="shared" si="144"/>
        <v>0</v>
      </c>
      <c r="CF185">
        <f t="shared" si="144"/>
        <v>0</v>
      </c>
      <c r="CG185">
        <f t="shared" si="144"/>
        <v>0</v>
      </c>
      <c r="CH185">
        <f t="shared" si="144"/>
        <v>0</v>
      </c>
      <c r="CI185">
        <f t="shared" si="144"/>
        <v>0</v>
      </c>
      <c r="CJ185">
        <f t="shared" si="144"/>
        <v>0</v>
      </c>
      <c r="CK185">
        <f t="shared" si="144"/>
        <v>0</v>
      </c>
      <c r="CL185">
        <f t="shared" si="144"/>
        <v>0</v>
      </c>
      <c r="CM185">
        <f t="shared" si="144"/>
        <v>0</v>
      </c>
      <c r="CN185">
        <f t="shared" si="144"/>
        <v>0</v>
      </c>
      <c r="CO185">
        <f t="shared" si="144"/>
        <v>0</v>
      </c>
      <c r="CP185">
        <f t="shared" si="144"/>
        <v>0</v>
      </c>
      <c r="CQ185">
        <f t="shared" si="144"/>
        <v>0</v>
      </c>
      <c r="CR185">
        <f t="shared" si="144"/>
        <v>0</v>
      </c>
      <c r="CS185">
        <f t="shared" si="144"/>
        <v>0</v>
      </c>
      <c r="CT185">
        <f t="shared" si="144"/>
        <v>0</v>
      </c>
      <c r="CU185">
        <f t="shared" ref="CU185:DC185" si="145">CU36</f>
        <v>0</v>
      </c>
      <c r="CV185">
        <f t="shared" si="145"/>
        <v>0</v>
      </c>
      <c r="CW185">
        <f t="shared" si="145"/>
        <v>0</v>
      </c>
      <c r="CX185">
        <f t="shared" si="145"/>
        <v>0</v>
      </c>
      <c r="CY185">
        <f t="shared" si="145"/>
        <v>0</v>
      </c>
      <c r="CZ185">
        <f t="shared" si="145"/>
        <v>0</v>
      </c>
      <c r="DA185">
        <f t="shared" si="145"/>
        <v>0</v>
      </c>
      <c r="DB185">
        <f t="shared" si="145"/>
        <v>0</v>
      </c>
      <c r="DC185">
        <f t="shared" si="145"/>
        <v>0</v>
      </c>
      <c r="DD185">
        <f t="shared" si="141"/>
        <v>0</v>
      </c>
      <c r="DE185">
        <f t="shared" si="141"/>
        <v>573</v>
      </c>
      <c r="DF185" t="str">
        <f t="shared" si="141"/>
        <v>Empresa Siderúrgica del Mutún</v>
      </c>
      <c r="DG185">
        <f t="shared" si="141"/>
        <v>4813517</v>
      </c>
      <c r="DH185">
        <f t="shared" si="141"/>
        <v>0</v>
      </c>
    </row>
    <row r="186" spans="1:112">
      <c r="A186">
        <f t="shared" si="83"/>
        <v>203</v>
      </c>
      <c r="B186" t="str">
        <f t="shared" si="83"/>
        <v>Autoridad de Supervisión del Sistema Financiero</v>
      </c>
      <c r="C186">
        <f t="shared" ref="C186:AH186" si="146">C37</f>
        <v>0</v>
      </c>
      <c r="D186">
        <f t="shared" si="146"/>
        <v>0</v>
      </c>
      <c r="E186">
        <f t="shared" si="146"/>
        <v>0</v>
      </c>
      <c r="F186">
        <f t="shared" si="146"/>
        <v>0</v>
      </c>
      <c r="G186">
        <f t="shared" si="146"/>
        <v>0</v>
      </c>
      <c r="H186">
        <f t="shared" si="146"/>
        <v>0</v>
      </c>
      <c r="I186">
        <f t="shared" si="146"/>
        <v>0</v>
      </c>
      <c r="J186">
        <f t="shared" si="146"/>
        <v>0</v>
      </c>
      <c r="K186">
        <f t="shared" si="146"/>
        <v>0</v>
      </c>
      <c r="L186">
        <f t="shared" si="146"/>
        <v>0</v>
      </c>
      <c r="M186">
        <f t="shared" si="146"/>
        <v>0</v>
      </c>
      <c r="N186">
        <f t="shared" si="146"/>
        <v>0</v>
      </c>
      <c r="O186">
        <f t="shared" si="146"/>
        <v>0</v>
      </c>
      <c r="P186">
        <f t="shared" si="146"/>
        <v>0</v>
      </c>
      <c r="Q186">
        <f t="shared" si="146"/>
        <v>0</v>
      </c>
      <c r="R186">
        <f t="shared" si="146"/>
        <v>30</v>
      </c>
      <c r="S186">
        <f t="shared" si="146"/>
        <v>0</v>
      </c>
      <c r="T186">
        <f t="shared" si="146"/>
        <v>570.27</v>
      </c>
      <c r="U186">
        <f t="shared" si="146"/>
        <v>0</v>
      </c>
      <c r="V186">
        <f t="shared" si="146"/>
        <v>60</v>
      </c>
      <c r="W186">
        <f t="shared" si="146"/>
        <v>0</v>
      </c>
      <c r="X186">
        <f t="shared" si="146"/>
        <v>476.23</v>
      </c>
      <c r="Y186">
        <f t="shared" si="146"/>
        <v>0</v>
      </c>
      <c r="Z186">
        <f t="shared" si="146"/>
        <v>0</v>
      </c>
      <c r="AA186">
        <f t="shared" si="146"/>
        <v>0</v>
      </c>
      <c r="AB186">
        <f t="shared" si="146"/>
        <v>0</v>
      </c>
      <c r="AC186">
        <f t="shared" si="146"/>
        <v>0</v>
      </c>
      <c r="AD186">
        <f t="shared" si="146"/>
        <v>0</v>
      </c>
      <c r="AE186">
        <f t="shared" si="146"/>
        <v>0</v>
      </c>
      <c r="AF186">
        <f t="shared" si="146"/>
        <v>0</v>
      </c>
      <c r="AG186">
        <f t="shared" si="146"/>
        <v>0</v>
      </c>
      <c r="AH186">
        <f t="shared" si="146"/>
        <v>0</v>
      </c>
      <c r="AI186">
        <f t="shared" ref="AI186:BN186" si="147">AI37</f>
        <v>0</v>
      </c>
      <c r="AJ186">
        <f t="shared" si="147"/>
        <v>0</v>
      </c>
      <c r="AK186">
        <f t="shared" si="147"/>
        <v>0</v>
      </c>
      <c r="AL186">
        <f t="shared" si="147"/>
        <v>0</v>
      </c>
      <c r="AM186">
        <f t="shared" si="147"/>
        <v>0</v>
      </c>
      <c r="AN186">
        <f t="shared" si="147"/>
        <v>0</v>
      </c>
      <c r="AO186">
        <f t="shared" si="147"/>
        <v>0</v>
      </c>
      <c r="AP186">
        <f t="shared" si="147"/>
        <v>0</v>
      </c>
      <c r="AQ186">
        <f t="shared" si="147"/>
        <v>0</v>
      </c>
      <c r="AR186">
        <f t="shared" si="147"/>
        <v>0</v>
      </c>
      <c r="AS186">
        <f t="shared" si="147"/>
        <v>0</v>
      </c>
      <c r="AT186">
        <f t="shared" si="147"/>
        <v>0</v>
      </c>
      <c r="AU186">
        <f t="shared" si="147"/>
        <v>0</v>
      </c>
      <c r="AV186">
        <f t="shared" si="147"/>
        <v>0</v>
      </c>
      <c r="AW186">
        <f t="shared" si="147"/>
        <v>0</v>
      </c>
      <c r="AX186">
        <f t="shared" si="147"/>
        <v>0</v>
      </c>
      <c r="AY186">
        <f t="shared" si="147"/>
        <v>0</v>
      </c>
      <c r="AZ186">
        <f t="shared" si="147"/>
        <v>0</v>
      </c>
      <c r="BA186">
        <f t="shared" si="147"/>
        <v>0</v>
      </c>
      <c r="BB186">
        <f t="shared" si="147"/>
        <v>0</v>
      </c>
      <c r="BC186">
        <f t="shared" si="147"/>
        <v>0</v>
      </c>
      <c r="BD186">
        <f t="shared" si="147"/>
        <v>0</v>
      </c>
      <c r="BE186">
        <f t="shared" si="147"/>
        <v>0</v>
      </c>
      <c r="BF186">
        <f t="shared" si="147"/>
        <v>0</v>
      </c>
      <c r="BG186">
        <f t="shared" si="147"/>
        <v>0</v>
      </c>
      <c r="BH186">
        <f t="shared" si="147"/>
        <v>0</v>
      </c>
      <c r="BI186">
        <f t="shared" si="147"/>
        <v>0</v>
      </c>
      <c r="BJ186">
        <f t="shared" si="147"/>
        <v>0</v>
      </c>
      <c r="BK186">
        <f t="shared" si="147"/>
        <v>0</v>
      </c>
      <c r="BL186">
        <f t="shared" si="147"/>
        <v>0</v>
      </c>
      <c r="BM186">
        <f t="shared" si="147"/>
        <v>0</v>
      </c>
      <c r="BN186">
        <f t="shared" si="147"/>
        <v>0</v>
      </c>
      <c r="BO186">
        <f t="shared" ref="BO186:CT186" si="148">BO37</f>
        <v>0</v>
      </c>
      <c r="BP186">
        <f t="shared" si="148"/>
        <v>0</v>
      </c>
      <c r="BQ186">
        <f t="shared" si="148"/>
        <v>0</v>
      </c>
      <c r="BR186">
        <f t="shared" si="148"/>
        <v>0</v>
      </c>
      <c r="BS186">
        <f t="shared" si="148"/>
        <v>0</v>
      </c>
      <c r="BT186">
        <f t="shared" si="148"/>
        <v>0</v>
      </c>
      <c r="BU186">
        <f t="shared" si="148"/>
        <v>0</v>
      </c>
      <c r="BV186">
        <f t="shared" si="148"/>
        <v>0</v>
      </c>
      <c r="BW186">
        <f t="shared" si="148"/>
        <v>0</v>
      </c>
      <c r="BX186">
        <f t="shared" si="148"/>
        <v>0</v>
      </c>
      <c r="BY186">
        <f t="shared" si="148"/>
        <v>0</v>
      </c>
      <c r="BZ186">
        <f t="shared" si="148"/>
        <v>0</v>
      </c>
      <c r="CA186">
        <f t="shared" si="148"/>
        <v>0</v>
      </c>
      <c r="CB186">
        <f t="shared" si="148"/>
        <v>0</v>
      </c>
      <c r="CC186">
        <f t="shared" si="148"/>
        <v>0</v>
      </c>
      <c r="CD186">
        <f t="shared" si="148"/>
        <v>0</v>
      </c>
      <c r="CE186">
        <f t="shared" si="148"/>
        <v>0</v>
      </c>
      <c r="CF186">
        <f t="shared" si="148"/>
        <v>0</v>
      </c>
      <c r="CG186">
        <f t="shared" si="148"/>
        <v>0</v>
      </c>
      <c r="CH186">
        <f t="shared" si="148"/>
        <v>0</v>
      </c>
      <c r="CI186">
        <f t="shared" si="148"/>
        <v>0</v>
      </c>
      <c r="CJ186">
        <f t="shared" si="148"/>
        <v>0</v>
      </c>
      <c r="CK186">
        <f t="shared" si="148"/>
        <v>0</v>
      </c>
      <c r="CL186">
        <f t="shared" si="148"/>
        <v>0</v>
      </c>
      <c r="CM186">
        <f t="shared" si="148"/>
        <v>0</v>
      </c>
      <c r="CN186">
        <f t="shared" si="148"/>
        <v>0</v>
      </c>
      <c r="CO186">
        <f t="shared" si="148"/>
        <v>0</v>
      </c>
      <c r="CP186">
        <f t="shared" si="148"/>
        <v>0</v>
      </c>
      <c r="CQ186">
        <f t="shared" si="148"/>
        <v>0</v>
      </c>
      <c r="CR186">
        <f t="shared" si="148"/>
        <v>0</v>
      </c>
      <c r="CS186">
        <f t="shared" si="148"/>
        <v>0</v>
      </c>
      <c r="CT186">
        <f t="shared" si="148"/>
        <v>0</v>
      </c>
      <c r="CU186">
        <f t="shared" ref="CU186:DC186" si="149">CU37</f>
        <v>0</v>
      </c>
      <c r="CV186">
        <f t="shared" si="149"/>
        <v>0</v>
      </c>
      <c r="CW186">
        <f t="shared" si="149"/>
        <v>0</v>
      </c>
      <c r="CX186">
        <f t="shared" si="149"/>
        <v>0</v>
      </c>
      <c r="CY186">
        <f t="shared" si="149"/>
        <v>0</v>
      </c>
      <c r="CZ186">
        <f t="shared" si="149"/>
        <v>0</v>
      </c>
      <c r="DA186">
        <f t="shared" si="149"/>
        <v>0</v>
      </c>
      <c r="DB186">
        <f t="shared" si="149"/>
        <v>0</v>
      </c>
      <c r="DC186">
        <f t="shared" si="149"/>
        <v>0</v>
      </c>
      <c r="DD186">
        <f t="shared" si="141"/>
        <v>0</v>
      </c>
      <c r="DE186">
        <f t="shared" si="141"/>
        <v>70</v>
      </c>
      <c r="DF186" t="str">
        <f t="shared" si="141"/>
        <v>Ministerio de Trabajo, Empleo y Previsión Social</v>
      </c>
      <c r="DG186">
        <f t="shared" si="141"/>
        <v>110599</v>
      </c>
      <c r="DH186">
        <f t="shared" si="141"/>
        <v>0</v>
      </c>
    </row>
    <row r="187" spans="1:112">
      <c r="A187">
        <f t="shared" si="83"/>
        <v>155</v>
      </c>
      <c r="B187" t="str">
        <f t="shared" si="83"/>
        <v>Dirección del Notariado Plurinacional</v>
      </c>
      <c r="C187">
        <f t="shared" ref="C187:AH187" si="150">C38</f>
        <v>0</v>
      </c>
      <c r="D187">
        <f t="shared" si="150"/>
        <v>0</v>
      </c>
      <c r="E187">
        <f t="shared" si="150"/>
        <v>0</v>
      </c>
      <c r="F187">
        <f t="shared" si="150"/>
        <v>0</v>
      </c>
      <c r="G187">
        <f t="shared" si="150"/>
        <v>0</v>
      </c>
      <c r="H187">
        <f t="shared" si="150"/>
        <v>0</v>
      </c>
      <c r="I187">
        <f t="shared" si="150"/>
        <v>0</v>
      </c>
      <c r="J187">
        <f t="shared" si="150"/>
        <v>0</v>
      </c>
      <c r="K187">
        <f t="shared" si="150"/>
        <v>0</v>
      </c>
      <c r="L187">
        <f t="shared" si="150"/>
        <v>0</v>
      </c>
      <c r="M187">
        <f t="shared" si="150"/>
        <v>0</v>
      </c>
      <c r="N187">
        <f t="shared" si="150"/>
        <v>0</v>
      </c>
      <c r="O187">
        <f t="shared" si="150"/>
        <v>0</v>
      </c>
      <c r="P187">
        <f t="shared" si="150"/>
        <v>0</v>
      </c>
      <c r="Q187">
        <f t="shared" si="150"/>
        <v>0</v>
      </c>
      <c r="R187">
        <f t="shared" si="150"/>
        <v>0</v>
      </c>
      <c r="S187">
        <f t="shared" si="150"/>
        <v>0</v>
      </c>
      <c r="T187">
        <f t="shared" si="150"/>
        <v>0</v>
      </c>
      <c r="U187">
        <f t="shared" si="150"/>
        <v>0</v>
      </c>
      <c r="V187">
        <f t="shared" si="150"/>
        <v>0</v>
      </c>
      <c r="W187">
        <f t="shared" si="150"/>
        <v>0</v>
      </c>
      <c r="X187">
        <f t="shared" si="150"/>
        <v>12828.599999999999</v>
      </c>
      <c r="Y187">
        <f t="shared" si="150"/>
        <v>0</v>
      </c>
      <c r="Z187">
        <f t="shared" si="150"/>
        <v>0</v>
      </c>
      <c r="AA187">
        <f t="shared" si="150"/>
        <v>0</v>
      </c>
      <c r="AB187">
        <f t="shared" si="150"/>
        <v>0</v>
      </c>
      <c r="AC187">
        <f t="shared" si="150"/>
        <v>0</v>
      </c>
      <c r="AD187">
        <f t="shared" si="150"/>
        <v>0</v>
      </c>
      <c r="AE187">
        <f t="shared" si="150"/>
        <v>0</v>
      </c>
      <c r="AF187">
        <f t="shared" si="150"/>
        <v>0</v>
      </c>
      <c r="AG187">
        <f t="shared" si="150"/>
        <v>0</v>
      </c>
      <c r="AH187">
        <f t="shared" si="150"/>
        <v>0</v>
      </c>
      <c r="AI187">
        <f t="shared" ref="AI187:BN187" si="151">AI38</f>
        <v>0</v>
      </c>
      <c r="AJ187">
        <f t="shared" si="151"/>
        <v>0</v>
      </c>
      <c r="AK187">
        <f t="shared" si="151"/>
        <v>0</v>
      </c>
      <c r="AL187">
        <f t="shared" si="151"/>
        <v>0</v>
      </c>
      <c r="AM187">
        <f t="shared" si="151"/>
        <v>0</v>
      </c>
      <c r="AN187">
        <f t="shared" si="151"/>
        <v>0</v>
      </c>
      <c r="AO187">
        <f t="shared" si="151"/>
        <v>0</v>
      </c>
      <c r="AP187">
        <f t="shared" si="151"/>
        <v>0</v>
      </c>
      <c r="AQ187">
        <f t="shared" si="151"/>
        <v>0</v>
      </c>
      <c r="AR187">
        <f t="shared" si="151"/>
        <v>0</v>
      </c>
      <c r="AS187">
        <f t="shared" si="151"/>
        <v>0</v>
      </c>
      <c r="AT187">
        <f t="shared" si="151"/>
        <v>0</v>
      </c>
      <c r="AU187">
        <f t="shared" si="151"/>
        <v>0</v>
      </c>
      <c r="AV187">
        <f t="shared" si="151"/>
        <v>0</v>
      </c>
      <c r="AW187">
        <f t="shared" si="151"/>
        <v>0</v>
      </c>
      <c r="AX187">
        <f t="shared" si="151"/>
        <v>0</v>
      </c>
      <c r="AY187">
        <f t="shared" si="151"/>
        <v>0</v>
      </c>
      <c r="AZ187">
        <f t="shared" si="151"/>
        <v>0</v>
      </c>
      <c r="BA187">
        <f t="shared" si="151"/>
        <v>0</v>
      </c>
      <c r="BB187">
        <f t="shared" si="151"/>
        <v>0</v>
      </c>
      <c r="BC187">
        <f t="shared" si="151"/>
        <v>0</v>
      </c>
      <c r="BD187">
        <f t="shared" si="151"/>
        <v>0</v>
      </c>
      <c r="BE187">
        <f t="shared" si="151"/>
        <v>0</v>
      </c>
      <c r="BF187">
        <f t="shared" si="151"/>
        <v>0</v>
      </c>
      <c r="BG187">
        <f t="shared" si="151"/>
        <v>0</v>
      </c>
      <c r="BH187">
        <f t="shared" si="151"/>
        <v>0</v>
      </c>
      <c r="BI187">
        <f t="shared" si="151"/>
        <v>0</v>
      </c>
      <c r="BJ187">
        <f t="shared" si="151"/>
        <v>0</v>
      </c>
      <c r="BK187">
        <f t="shared" si="151"/>
        <v>0</v>
      </c>
      <c r="BL187">
        <f t="shared" si="151"/>
        <v>0</v>
      </c>
      <c r="BM187">
        <f t="shared" si="151"/>
        <v>0</v>
      </c>
      <c r="BN187">
        <f t="shared" si="151"/>
        <v>0</v>
      </c>
      <c r="BO187">
        <f t="shared" ref="BO187:CT187" si="152">BO38</f>
        <v>0</v>
      </c>
      <c r="BP187">
        <f t="shared" si="152"/>
        <v>0</v>
      </c>
      <c r="BQ187">
        <f t="shared" si="152"/>
        <v>0</v>
      </c>
      <c r="BR187">
        <f t="shared" si="152"/>
        <v>0</v>
      </c>
      <c r="BS187">
        <f t="shared" si="152"/>
        <v>0</v>
      </c>
      <c r="BT187">
        <f t="shared" si="152"/>
        <v>0</v>
      </c>
      <c r="BU187">
        <f t="shared" si="152"/>
        <v>0</v>
      </c>
      <c r="BV187">
        <f t="shared" si="152"/>
        <v>0</v>
      </c>
      <c r="BW187">
        <f t="shared" si="152"/>
        <v>0</v>
      </c>
      <c r="BX187">
        <f t="shared" si="152"/>
        <v>0</v>
      </c>
      <c r="BY187">
        <f t="shared" si="152"/>
        <v>0</v>
      </c>
      <c r="BZ187">
        <f t="shared" si="152"/>
        <v>0</v>
      </c>
      <c r="CA187">
        <f t="shared" si="152"/>
        <v>0</v>
      </c>
      <c r="CB187">
        <f t="shared" si="152"/>
        <v>0</v>
      </c>
      <c r="CC187">
        <f t="shared" si="152"/>
        <v>0</v>
      </c>
      <c r="CD187">
        <f t="shared" si="152"/>
        <v>0</v>
      </c>
      <c r="CE187">
        <f t="shared" si="152"/>
        <v>0</v>
      </c>
      <c r="CF187">
        <f t="shared" si="152"/>
        <v>0</v>
      </c>
      <c r="CG187">
        <f t="shared" si="152"/>
        <v>0</v>
      </c>
      <c r="CH187">
        <f t="shared" si="152"/>
        <v>0</v>
      </c>
      <c r="CI187">
        <f t="shared" si="152"/>
        <v>0</v>
      </c>
      <c r="CJ187">
        <f t="shared" si="152"/>
        <v>0</v>
      </c>
      <c r="CK187">
        <f t="shared" si="152"/>
        <v>0</v>
      </c>
      <c r="CL187">
        <f t="shared" si="152"/>
        <v>0</v>
      </c>
      <c r="CM187">
        <f t="shared" si="152"/>
        <v>0</v>
      </c>
      <c r="CN187">
        <f t="shared" si="152"/>
        <v>0</v>
      </c>
      <c r="CO187">
        <f t="shared" si="152"/>
        <v>0</v>
      </c>
      <c r="CP187">
        <f t="shared" si="152"/>
        <v>0</v>
      </c>
      <c r="CQ187">
        <f t="shared" si="152"/>
        <v>0</v>
      </c>
      <c r="CR187">
        <f t="shared" si="152"/>
        <v>0</v>
      </c>
      <c r="CS187">
        <f t="shared" si="152"/>
        <v>0</v>
      </c>
      <c r="CT187">
        <f t="shared" si="152"/>
        <v>0</v>
      </c>
      <c r="CU187">
        <f t="shared" ref="CU187:DC187" si="153">CU38</f>
        <v>0</v>
      </c>
      <c r="CV187">
        <f t="shared" si="153"/>
        <v>0</v>
      </c>
      <c r="CW187">
        <f t="shared" si="153"/>
        <v>0</v>
      </c>
      <c r="CX187">
        <f t="shared" si="153"/>
        <v>0</v>
      </c>
      <c r="CY187">
        <f t="shared" si="153"/>
        <v>0</v>
      </c>
      <c r="CZ187">
        <f t="shared" si="153"/>
        <v>0</v>
      </c>
      <c r="DA187">
        <f t="shared" si="153"/>
        <v>0</v>
      </c>
      <c r="DB187">
        <f t="shared" si="153"/>
        <v>0</v>
      </c>
      <c r="DC187">
        <f t="shared" si="153"/>
        <v>0</v>
      </c>
      <c r="DD187">
        <f t="shared" si="141"/>
        <v>0</v>
      </c>
      <c r="DE187">
        <f t="shared" si="141"/>
        <v>253</v>
      </c>
      <c r="DF187" t="str">
        <f t="shared" si="141"/>
        <v>Entidad Ejecutora de Medio Ambiente y Agua</v>
      </c>
      <c r="DG187">
        <f t="shared" si="141"/>
        <v>221809.66</v>
      </c>
      <c r="DH187">
        <f t="shared" si="141"/>
        <v>0</v>
      </c>
    </row>
    <row r="188" spans="1:112">
      <c r="A188">
        <f t="shared" si="83"/>
        <v>290</v>
      </c>
      <c r="B188" t="str">
        <f t="shared" si="83"/>
        <v>Servicio de Impuestos Nacionales</v>
      </c>
      <c r="C188">
        <f t="shared" ref="C188:AH188" si="154">C39</f>
        <v>0</v>
      </c>
      <c r="D188">
        <f t="shared" si="154"/>
        <v>0</v>
      </c>
      <c r="E188">
        <f t="shared" si="154"/>
        <v>0</v>
      </c>
      <c r="F188">
        <f t="shared" si="154"/>
        <v>0</v>
      </c>
      <c r="G188">
        <f t="shared" si="154"/>
        <v>0</v>
      </c>
      <c r="H188">
        <f t="shared" si="154"/>
        <v>0</v>
      </c>
      <c r="I188">
        <f t="shared" si="154"/>
        <v>0</v>
      </c>
      <c r="J188">
        <f t="shared" si="154"/>
        <v>0</v>
      </c>
      <c r="K188">
        <f t="shared" si="154"/>
        <v>0</v>
      </c>
      <c r="L188">
        <f t="shared" si="154"/>
        <v>0</v>
      </c>
      <c r="M188">
        <f t="shared" si="154"/>
        <v>0</v>
      </c>
      <c r="N188">
        <f t="shared" si="154"/>
        <v>0</v>
      </c>
      <c r="O188">
        <f t="shared" si="154"/>
        <v>0</v>
      </c>
      <c r="P188">
        <f t="shared" si="154"/>
        <v>0</v>
      </c>
      <c r="Q188">
        <f t="shared" si="154"/>
        <v>0</v>
      </c>
      <c r="R188">
        <f t="shared" si="154"/>
        <v>0</v>
      </c>
      <c r="S188">
        <f t="shared" si="154"/>
        <v>0</v>
      </c>
      <c r="T188">
        <f t="shared" si="154"/>
        <v>0</v>
      </c>
      <c r="U188">
        <f t="shared" si="154"/>
        <v>0</v>
      </c>
      <c r="V188">
        <f t="shared" si="154"/>
        <v>0</v>
      </c>
      <c r="W188">
        <f t="shared" si="154"/>
        <v>0</v>
      </c>
      <c r="X188">
        <f t="shared" si="154"/>
        <v>417709.85000000003</v>
      </c>
      <c r="Y188">
        <f t="shared" si="154"/>
        <v>0</v>
      </c>
      <c r="Z188">
        <f t="shared" si="154"/>
        <v>0</v>
      </c>
      <c r="AA188">
        <f t="shared" si="154"/>
        <v>0</v>
      </c>
      <c r="AB188">
        <f t="shared" si="154"/>
        <v>0</v>
      </c>
      <c r="AC188">
        <f t="shared" si="154"/>
        <v>0</v>
      </c>
      <c r="AD188">
        <f t="shared" si="154"/>
        <v>0</v>
      </c>
      <c r="AE188">
        <f t="shared" si="154"/>
        <v>0</v>
      </c>
      <c r="AF188">
        <f t="shared" si="154"/>
        <v>0</v>
      </c>
      <c r="AG188">
        <f t="shared" si="154"/>
        <v>0</v>
      </c>
      <c r="AH188">
        <f t="shared" si="154"/>
        <v>0</v>
      </c>
      <c r="AI188">
        <f t="shared" ref="AI188:BN188" si="155">AI39</f>
        <v>0</v>
      </c>
      <c r="AJ188">
        <f t="shared" si="155"/>
        <v>0</v>
      </c>
      <c r="AK188">
        <f t="shared" si="155"/>
        <v>0</v>
      </c>
      <c r="AL188">
        <f t="shared" si="155"/>
        <v>0</v>
      </c>
      <c r="AM188">
        <f t="shared" si="155"/>
        <v>0</v>
      </c>
      <c r="AN188">
        <f t="shared" si="155"/>
        <v>0</v>
      </c>
      <c r="AO188">
        <f t="shared" si="155"/>
        <v>0</v>
      </c>
      <c r="AP188">
        <f t="shared" si="155"/>
        <v>0</v>
      </c>
      <c r="AQ188">
        <f t="shared" si="155"/>
        <v>0</v>
      </c>
      <c r="AR188">
        <f t="shared" si="155"/>
        <v>0</v>
      </c>
      <c r="AS188">
        <f t="shared" si="155"/>
        <v>0</v>
      </c>
      <c r="AT188">
        <f t="shared" si="155"/>
        <v>0</v>
      </c>
      <c r="AU188">
        <f t="shared" si="155"/>
        <v>0</v>
      </c>
      <c r="AV188">
        <f t="shared" si="155"/>
        <v>0</v>
      </c>
      <c r="AW188">
        <f t="shared" si="155"/>
        <v>0</v>
      </c>
      <c r="AX188">
        <f t="shared" si="155"/>
        <v>0</v>
      </c>
      <c r="AY188">
        <f t="shared" si="155"/>
        <v>0</v>
      </c>
      <c r="AZ188">
        <f t="shared" si="155"/>
        <v>0</v>
      </c>
      <c r="BA188">
        <f t="shared" si="155"/>
        <v>0</v>
      </c>
      <c r="BB188">
        <f t="shared" si="155"/>
        <v>0</v>
      </c>
      <c r="BC188">
        <f t="shared" si="155"/>
        <v>0</v>
      </c>
      <c r="BD188">
        <f t="shared" si="155"/>
        <v>0</v>
      </c>
      <c r="BE188">
        <f t="shared" si="155"/>
        <v>0</v>
      </c>
      <c r="BF188">
        <f t="shared" si="155"/>
        <v>0</v>
      </c>
      <c r="BG188">
        <f t="shared" si="155"/>
        <v>0</v>
      </c>
      <c r="BH188">
        <f t="shared" si="155"/>
        <v>0</v>
      </c>
      <c r="BI188">
        <f t="shared" si="155"/>
        <v>0</v>
      </c>
      <c r="BJ188">
        <f t="shared" si="155"/>
        <v>0</v>
      </c>
      <c r="BK188">
        <f t="shared" si="155"/>
        <v>0</v>
      </c>
      <c r="BL188">
        <f t="shared" si="155"/>
        <v>0</v>
      </c>
      <c r="BM188">
        <f t="shared" si="155"/>
        <v>0</v>
      </c>
      <c r="BN188">
        <f t="shared" si="155"/>
        <v>0</v>
      </c>
      <c r="BO188">
        <f t="shared" ref="BO188:CT188" si="156">BO39</f>
        <v>0</v>
      </c>
      <c r="BP188">
        <f t="shared" si="156"/>
        <v>0</v>
      </c>
      <c r="BQ188">
        <f t="shared" si="156"/>
        <v>0</v>
      </c>
      <c r="BR188">
        <f t="shared" si="156"/>
        <v>0</v>
      </c>
      <c r="BS188">
        <f t="shared" si="156"/>
        <v>0</v>
      </c>
      <c r="BT188">
        <f t="shared" si="156"/>
        <v>0</v>
      </c>
      <c r="BU188">
        <f t="shared" si="156"/>
        <v>0</v>
      </c>
      <c r="BV188">
        <f t="shared" si="156"/>
        <v>0</v>
      </c>
      <c r="BW188">
        <f t="shared" si="156"/>
        <v>0</v>
      </c>
      <c r="BX188">
        <f t="shared" si="156"/>
        <v>0</v>
      </c>
      <c r="BY188">
        <f t="shared" si="156"/>
        <v>0</v>
      </c>
      <c r="BZ188">
        <f t="shared" si="156"/>
        <v>0</v>
      </c>
      <c r="CA188">
        <f t="shared" si="156"/>
        <v>0</v>
      </c>
      <c r="CB188">
        <f t="shared" si="156"/>
        <v>0</v>
      </c>
      <c r="CC188">
        <f t="shared" si="156"/>
        <v>0</v>
      </c>
      <c r="CD188">
        <f t="shared" si="156"/>
        <v>0</v>
      </c>
      <c r="CE188">
        <f t="shared" si="156"/>
        <v>0</v>
      </c>
      <c r="CF188">
        <f t="shared" si="156"/>
        <v>0</v>
      </c>
      <c r="CG188">
        <f t="shared" si="156"/>
        <v>0</v>
      </c>
      <c r="CH188">
        <f t="shared" si="156"/>
        <v>0</v>
      </c>
      <c r="CI188">
        <f t="shared" si="156"/>
        <v>0</v>
      </c>
      <c r="CJ188">
        <f t="shared" si="156"/>
        <v>0</v>
      </c>
      <c r="CK188">
        <f t="shared" si="156"/>
        <v>0</v>
      </c>
      <c r="CL188">
        <f t="shared" si="156"/>
        <v>0</v>
      </c>
      <c r="CM188">
        <f t="shared" si="156"/>
        <v>0</v>
      </c>
      <c r="CN188">
        <f t="shared" si="156"/>
        <v>0</v>
      </c>
      <c r="CO188">
        <f t="shared" si="156"/>
        <v>0</v>
      </c>
      <c r="CP188">
        <f t="shared" si="156"/>
        <v>0</v>
      </c>
      <c r="CQ188">
        <f t="shared" si="156"/>
        <v>0</v>
      </c>
      <c r="CR188">
        <f t="shared" si="156"/>
        <v>0</v>
      </c>
      <c r="CS188">
        <f t="shared" si="156"/>
        <v>0</v>
      </c>
      <c r="CT188">
        <f t="shared" si="156"/>
        <v>0</v>
      </c>
      <c r="CU188">
        <f t="shared" ref="CU188:DC188" si="157">CU39</f>
        <v>0</v>
      </c>
      <c r="CV188">
        <f t="shared" si="157"/>
        <v>0</v>
      </c>
      <c r="CW188">
        <f t="shared" si="157"/>
        <v>0</v>
      </c>
      <c r="CX188">
        <f t="shared" si="157"/>
        <v>0</v>
      </c>
      <c r="CY188">
        <f t="shared" si="157"/>
        <v>0</v>
      </c>
      <c r="CZ188">
        <f t="shared" si="157"/>
        <v>0</v>
      </c>
      <c r="DA188">
        <f t="shared" si="157"/>
        <v>0</v>
      </c>
      <c r="DB188">
        <f t="shared" si="157"/>
        <v>0</v>
      </c>
      <c r="DC188">
        <f t="shared" si="157"/>
        <v>0</v>
      </c>
      <c r="DD188">
        <f t="shared" si="141"/>
        <v>0</v>
      </c>
      <c r="DE188">
        <f t="shared" si="141"/>
        <v>296</v>
      </c>
      <c r="DF188" t="str">
        <f t="shared" si="141"/>
        <v>Univ. Indígena Bol. Comun. Intercult Prod. Apiaguaiki Tupa</v>
      </c>
      <c r="DG188">
        <f t="shared" si="141"/>
        <v>13222.66</v>
      </c>
      <c r="DH188">
        <f t="shared" si="141"/>
        <v>0</v>
      </c>
    </row>
    <row r="189" spans="1:112">
      <c r="A189">
        <f t="shared" si="83"/>
        <v>373</v>
      </c>
      <c r="B189" t="str">
        <f t="shared" si="83"/>
        <v>Fondo de Desarrollo Indigena</v>
      </c>
      <c r="C189">
        <f t="shared" ref="C189:AH189" si="158">C40</f>
        <v>0</v>
      </c>
      <c r="D189">
        <f t="shared" si="158"/>
        <v>0</v>
      </c>
      <c r="E189">
        <f t="shared" si="158"/>
        <v>0</v>
      </c>
      <c r="F189">
        <f t="shared" si="158"/>
        <v>0</v>
      </c>
      <c r="G189">
        <f t="shared" si="158"/>
        <v>0</v>
      </c>
      <c r="H189">
        <f t="shared" si="158"/>
        <v>0</v>
      </c>
      <c r="I189">
        <f t="shared" si="158"/>
        <v>0</v>
      </c>
      <c r="J189">
        <f t="shared" si="158"/>
        <v>0</v>
      </c>
      <c r="K189">
        <f t="shared" si="158"/>
        <v>0</v>
      </c>
      <c r="L189">
        <f t="shared" si="158"/>
        <v>0</v>
      </c>
      <c r="M189">
        <f t="shared" si="158"/>
        <v>0</v>
      </c>
      <c r="N189">
        <f t="shared" si="158"/>
        <v>0</v>
      </c>
      <c r="O189">
        <f t="shared" si="158"/>
        <v>0</v>
      </c>
      <c r="P189">
        <f t="shared" si="158"/>
        <v>0</v>
      </c>
      <c r="Q189">
        <f t="shared" si="158"/>
        <v>0</v>
      </c>
      <c r="R189">
        <f t="shared" si="158"/>
        <v>0</v>
      </c>
      <c r="S189">
        <f t="shared" si="158"/>
        <v>0</v>
      </c>
      <c r="T189">
        <f t="shared" si="158"/>
        <v>0</v>
      </c>
      <c r="U189">
        <f t="shared" si="158"/>
        <v>0</v>
      </c>
      <c r="V189">
        <f t="shared" si="158"/>
        <v>0</v>
      </c>
      <c r="W189">
        <f t="shared" si="158"/>
        <v>0</v>
      </c>
      <c r="X189">
        <f t="shared" si="158"/>
        <v>2932687.1000000006</v>
      </c>
      <c r="Y189">
        <f t="shared" si="158"/>
        <v>0</v>
      </c>
      <c r="Z189">
        <f t="shared" si="158"/>
        <v>0</v>
      </c>
      <c r="AA189">
        <f t="shared" si="158"/>
        <v>0</v>
      </c>
      <c r="AB189">
        <f t="shared" si="158"/>
        <v>0</v>
      </c>
      <c r="AC189">
        <f t="shared" si="158"/>
        <v>0</v>
      </c>
      <c r="AD189">
        <f t="shared" si="158"/>
        <v>0</v>
      </c>
      <c r="AE189">
        <f t="shared" si="158"/>
        <v>0</v>
      </c>
      <c r="AF189">
        <f t="shared" si="158"/>
        <v>0</v>
      </c>
      <c r="AG189">
        <f t="shared" si="158"/>
        <v>0</v>
      </c>
      <c r="AH189">
        <f t="shared" si="158"/>
        <v>0</v>
      </c>
      <c r="AI189">
        <f t="shared" ref="AI189:BN189" si="159">AI40</f>
        <v>0</v>
      </c>
      <c r="AJ189">
        <f t="shared" si="159"/>
        <v>0</v>
      </c>
      <c r="AK189">
        <f t="shared" si="159"/>
        <v>0</v>
      </c>
      <c r="AL189">
        <f t="shared" si="159"/>
        <v>0</v>
      </c>
      <c r="AM189">
        <f t="shared" si="159"/>
        <v>0</v>
      </c>
      <c r="AN189">
        <f t="shared" si="159"/>
        <v>0</v>
      </c>
      <c r="AO189">
        <f t="shared" si="159"/>
        <v>0</v>
      </c>
      <c r="AP189">
        <f t="shared" si="159"/>
        <v>0</v>
      </c>
      <c r="AQ189">
        <f t="shared" si="159"/>
        <v>0</v>
      </c>
      <c r="AR189">
        <f t="shared" si="159"/>
        <v>0</v>
      </c>
      <c r="AS189">
        <f t="shared" si="159"/>
        <v>0</v>
      </c>
      <c r="AT189">
        <f t="shared" si="159"/>
        <v>0</v>
      </c>
      <c r="AU189">
        <f t="shared" si="159"/>
        <v>0</v>
      </c>
      <c r="AV189">
        <f t="shared" si="159"/>
        <v>0</v>
      </c>
      <c r="AW189">
        <f t="shared" si="159"/>
        <v>0</v>
      </c>
      <c r="AX189">
        <f t="shared" si="159"/>
        <v>0</v>
      </c>
      <c r="AY189">
        <f t="shared" si="159"/>
        <v>0</v>
      </c>
      <c r="AZ189">
        <f t="shared" si="159"/>
        <v>0</v>
      </c>
      <c r="BA189">
        <f t="shared" si="159"/>
        <v>0</v>
      </c>
      <c r="BB189">
        <f t="shared" si="159"/>
        <v>0</v>
      </c>
      <c r="BC189">
        <f t="shared" si="159"/>
        <v>0</v>
      </c>
      <c r="BD189">
        <f t="shared" si="159"/>
        <v>0</v>
      </c>
      <c r="BE189">
        <f t="shared" si="159"/>
        <v>0</v>
      </c>
      <c r="BF189">
        <f t="shared" si="159"/>
        <v>0</v>
      </c>
      <c r="BG189">
        <f t="shared" si="159"/>
        <v>0</v>
      </c>
      <c r="BH189">
        <f t="shared" si="159"/>
        <v>0</v>
      </c>
      <c r="BI189">
        <f t="shared" si="159"/>
        <v>0</v>
      </c>
      <c r="BJ189">
        <f t="shared" si="159"/>
        <v>0</v>
      </c>
      <c r="BK189">
        <f t="shared" si="159"/>
        <v>0</v>
      </c>
      <c r="BL189">
        <f t="shared" si="159"/>
        <v>0</v>
      </c>
      <c r="BM189">
        <f t="shared" si="159"/>
        <v>0</v>
      </c>
      <c r="BN189">
        <f t="shared" si="159"/>
        <v>0</v>
      </c>
      <c r="BO189">
        <f t="shared" ref="BO189:CT189" si="160">BO40</f>
        <v>0</v>
      </c>
      <c r="BP189">
        <f t="shared" si="160"/>
        <v>0</v>
      </c>
      <c r="BQ189">
        <f t="shared" si="160"/>
        <v>0</v>
      </c>
      <c r="BR189">
        <f t="shared" si="160"/>
        <v>0</v>
      </c>
      <c r="BS189">
        <f t="shared" si="160"/>
        <v>0</v>
      </c>
      <c r="BT189">
        <f t="shared" si="160"/>
        <v>0</v>
      </c>
      <c r="BU189">
        <f t="shared" si="160"/>
        <v>0</v>
      </c>
      <c r="BV189">
        <f t="shared" si="160"/>
        <v>0</v>
      </c>
      <c r="BW189">
        <f t="shared" si="160"/>
        <v>0</v>
      </c>
      <c r="BX189">
        <f t="shared" si="160"/>
        <v>0</v>
      </c>
      <c r="BY189">
        <f t="shared" si="160"/>
        <v>0</v>
      </c>
      <c r="BZ189">
        <f t="shared" si="160"/>
        <v>0</v>
      </c>
      <c r="CA189">
        <f t="shared" si="160"/>
        <v>0</v>
      </c>
      <c r="CB189">
        <f t="shared" si="160"/>
        <v>0</v>
      </c>
      <c r="CC189">
        <f t="shared" si="160"/>
        <v>0</v>
      </c>
      <c r="CD189">
        <f t="shared" si="160"/>
        <v>0</v>
      </c>
      <c r="CE189">
        <f t="shared" si="160"/>
        <v>0</v>
      </c>
      <c r="CF189">
        <f t="shared" si="160"/>
        <v>0</v>
      </c>
      <c r="CG189">
        <f t="shared" si="160"/>
        <v>0</v>
      </c>
      <c r="CH189">
        <f t="shared" si="160"/>
        <v>0</v>
      </c>
      <c r="CI189">
        <f t="shared" si="160"/>
        <v>0</v>
      </c>
      <c r="CJ189">
        <f t="shared" si="160"/>
        <v>0</v>
      </c>
      <c r="CK189">
        <f t="shared" si="160"/>
        <v>0</v>
      </c>
      <c r="CL189">
        <f t="shared" si="160"/>
        <v>0</v>
      </c>
      <c r="CM189">
        <f t="shared" si="160"/>
        <v>0</v>
      </c>
      <c r="CN189">
        <f t="shared" si="160"/>
        <v>0</v>
      </c>
      <c r="CO189">
        <f t="shared" si="160"/>
        <v>0</v>
      </c>
      <c r="CP189">
        <f t="shared" si="160"/>
        <v>0</v>
      </c>
      <c r="CQ189">
        <f t="shared" si="160"/>
        <v>0</v>
      </c>
      <c r="CR189">
        <f t="shared" si="160"/>
        <v>0</v>
      </c>
      <c r="CS189">
        <f t="shared" si="160"/>
        <v>0</v>
      </c>
      <c r="CT189">
        <f t="shared" si="160"/>
        <v>0</v>
      </c>
      <c r="CU189">
        <f t="shared" ref="CU189:DC189" si="161">CU40</f>
        <v>0</v>
      </c>
      <c r="CV189">
        <f t="shared" si="161"/>
        <v>0</v>
      </c>
      <c r="CW189">
        <f t="shared" si="161"/>
        <v>0</v>
      </c>
      <c r="CX189">
        <f t="shared" si="161"/>
        <v>0</v>
      </c>
      <c r="CY189">
        <f t="shared" si="161"/>
        <v>0</v>
      </c>
      <c r="CZ189">
        <f t="shared" si="161"/>
        <v>0</v>
      </c>
      <c r="DA189">
        <f t="shared" si="161"/>
        <v>0</v>
      </c>
      <c r="DB189">
        <f t="shared" si="161"/>
        <v>0</v>
      </c>
      <c r="DC189">
        <f t="shared" si="161"/>
        <v>0</v>
      </c>
      <c r="DD189">
        <f t="shared" si="141"/>
        <v>0</v>
      </c>
      <c r="DE189">
        <f t="shared" si="141"/>
        <v>310</v>
      </c>
      <c r="DF189" t="str">
        <f t="shared" si="141"/>
        <v>Autoridad de Regulación y Fiscalización de Telecomunicaciones y Transportes</v>
      </c>
      <c r="DG189">
        <f t="shared" si="141"/>
        <v>548.45000000000095</v>
      </c>
      <c r="DH189">
        <f t="shared" si="141"/>
        <v>0</v>
      </c>
    </row>
    <row r="190" spans="1:112">
      <c r="A190">
        <f t="shared" si="83"/>
        <v>342</v>
      </c>
      <c r="B190" t="str">
        <f t="shared" si="83"/>
        <v>Agencia Estatal de Vivienda</v>
      </c>
      <c r="C190">
        <f t="shared" ref="C190:AH190" si="162">C41</f>
        <v>0</v>
      </c>
      <c r="D190">
        <f t="shared" si="162"/>
        <v>0</v>
      </c>
      <c r="E190">
        <f t="shared" si="162"/>
        <v>0</v>
      </c>
      <c r="F190">
        <f t="shared" si="162"/>
        <v>0</v>
      </c>
      <c r="G190">
        <f t="shared" si="162"/>
        <v>0</v>
      </c>
      <c r="H190">
        <f t="shared" si="162"/>
        <v>0</v>
      </c>
      <c r="I190">
        <f t="shared" si="162"/>
        <v>0</v>
      </c>
      <c r="J190">
        <f t="shared" si="162"/>
        <v>0</v>
      </c>
      <c r="K190">
        <f t="shared" si="162"/>
        <v>0</v>
      </c>
      <c r="L190">
        <f t="shared" si="162"/>
        <v>0</v>
      </c>
      <c r="M190">
        <f t="shared" si="162"/>
        <v>0</v>
      </c>
      <c r="N190">
        <f t="shared" si="162"/>
        <v>0</v>
      </c>
      <c r="O190">
        <f t="shared" si="162"/>
        <v>0</v>
      </c>
      <c r="P190">
        <f t="shared" si="162"/>
        <v>0</v>
      </c>
      <c r="Q190">
        <f t="shared" si="162"/>
        <v>0</v>
      </c>
      <c r="R190">
        <f t="shared" si="162"/>
        <v>0</v>
      </c>
      <c r="S190">
        <f t="shared" si="162"/>
        <v>0</v>
      </c>
      <c r="T190">
        <f t="shared" si="162"/>
        <v>0</v>
      </c>
      <c r="U190">
        <f t="shared" si="162"/>
        <v>0</v>
      </c>
      <c r="V190">
        <f t="shared" si="162"/>
        <v>514.91999999999996</v>
      </c>
      <c r="W190">
        <f t="shared" si="162"/>
        <v>0</v>
      </c>
      <c r="X190">
        <f t="shared" si="162"/>
        <v>6763180.6899999995</v>
      </c>
      <c r="Y190">
        <f t="shared" si="162"/>
        <v>0</v>
      </c>
      <c r="Z190">
        <f t="shared" si="162"/>
        <v>0</v>
      </c>
      <c r="AA190">
        <f t="shared" si="162"/>
        <v>0</v>
      </c>
      <c r="AB190">
        <f t="shared" si="162"/>
        <v>0</v>
      </c>
      <c r="AC190">
        <f t="shared" si="162"/>
        <v>0</v>
      </c>
      <c r="AD190">
        <f t="shared" si="162"/>
        <v>0</v>
      </c>
      <c r="AE190">
        <f t="shared" si="162"/>
        <v>0</v>
      </c>
      <c r="AF190">
        <f t="shared" si="162"/>
        <v>0</v>
      </c>
      <c r="AG190">
        <f t="shared" si="162"/>
        <v>0</v>
      </c>
      <c r="AH190">
        <f t="shared" si="162"/>
        <v>0</v>
      </c>
      <c r="AI190">
        <f t="shared" ref="AI190:BN190" si="163">AI41</f>
        <v>0</v>
      </c>
      <c r="AJ190">
        <f t="shared" si="163"/>
        <v>0</v>
      </c>
      <c r="AK190">
        <f t="shared" si="163"/>
        <v>0</v>
      </c>
      <c r="AL190">
        <f t="shared" si="163"/>
        <v>0</v>
      </c>
      <c r="AM190">
        <f t="shared" si="163"/>
        <v>0</v>
      </c>
      <c r="AN190">
        <f t="shared" si="163"/>
        <v>0</v>
      </c>
      <c r="AO190">
        <f t="shared" si="163"/>
        <v>0</v>
      </c>
      <c r="AP190">
        <f t="shared" si="163"/>
        <v>0</v>
      </c>
      <c r="AQ190">
        <f t="shared" si="163"/>
        <v>0</v>
      </c>
      <c r="AR190">
        <f t="shared" si="163"/>
        <v>0</v>
      </c>
      <c r="AS190">
        <f t="shared" si="163"/>
        <v>0</v>
      </c>
      <c r="AT190">
        <f t="shared" si="163"/>
        <v>0</v>
      </c>
      <c r="AU190">
        <f t="shared" si="163"/>
        <v>0</v>
      </c>
      <c r="AV190">
        <f t="shared" si="163"/>
        <v>0</v>
      </c>
      <c r="AW190">
        <f t="shared" si="163"/>
        <v>0</v>
      </c>
      <c r="AX190">
        <f t="shared" si="163"/>
        <v>0</v>
      </c>
      <c r="AY190">
        <f t="shared" si="163"/>
        <v>0</v>
      </c>
      <c r="AZ190">
        <f t="shared" si="163"/>
        <v>0</v>
      </c>
      <c r="BA190">
        <f t="shared" si="163"/>
        <v>0</v>
      </c>
      <c r="BB190">
        <f t="shared" si="163"/>
        <v>0</v>
      </c>
      <c r="BC190">
        <f t="shared" si="163"/>
        <v>0</v>
      </c>
      <c r="BD190">
        <f t="shared" si="163"/>
        <v>0</v>
      </c>
      <c r="BE190">
        <f t="shared" si="163"/>
        <v>0</v>
      </c>
      <c r="BF190">
        <f t="shared" si="163"/>
        <v>0</v>
      </c>
      <c r="BG190">
        <f t="shared" si="163"/>
        <v>0</v>
      </c>
      <c r="BH190">
        <f t="shared" si="163"/>
        <v>0</v>
      </c>
      <c r="BI190">
        <f t="shared" si="163"/>
        <v>0</v>
      </c>
      <c r="BJ190">
        <f t="shared" si="163"/>
        <v>0</v>
      </c>
      <c r="BK190">
        <f t="shared" si="163"/>
        <v>0</v>
      </c>
      <c r="BL190">
        <f t="shared" si="163"/>
        <v>0</v>
      </c>
      <c r="BM190">
        <f t="shared" si="163"/>
        <v>0</v>
      </c>
      <c r="BN190">
        <f t="shared" si="163"/>
        <v>0</v>
      </c>
      <c r="BO190">
        <f t="shared" ref="BO190:CT190" si="164">BO41</f>
        <v>0</v>
      </c>
      <c r="BP190">
        <f t="shared" si="164"/>
        <v>0</v>
      </c>
      <c r="BQ190">
        <f t="shared" si="164"/>
        <v>0</v>
      </c>
      <c r="BR190">
        <f t="shared" si="164"/>
        <v>0</v>
      </c>
      <c r="BS190">
        <f t="shared" si="164"/>
        <v>0</v>
      </c>
      <c r="BT190">
        <f t="shared" si="164"/>
        <v>0</v>
      </c>
      <c r="BU190">
        <f t="shared" si="164"/>
        <v>0</v>
      </c>
      <c r="BV190">
        <f t="shared" si="164"/>
        <v>0</v>
      </c>
      <c r="BW190">
        <f t="shared" si="164"/>
        <v>0</v>
      </c>
      <c r="BX190">
        <f t="shared" si="164"/>
        <v>0</v>
      </c>
      <c r="BY190">
        <f t="shared" si="164"/>
        <v>0</v>
      </c>
      <c r="BZ190">
        <f t="shared" si="164"/>
        <v>0</v>
      </c>
      <c r="CA190">
        <f t="shared" si="164"/>
        <v>0</v>
      </c>
      <c r="CB190">
        <f t="shared" si="164"/>
        <v>0</v>
      </c>
      <c r="CC190">
        <f t="shared" si="164"/>
        <v>0</v>
      </c>
      <c r="CD190">
        <f t="shared" si="164"/>
        <v>0</v>
      </c>
      <c r="CE190">
        <f t="shared" si="164"/>
        <v>0</v>
      </c>
      <c r="CF190">
        <f t="shared" si="164"/>
        <v>0</v>
      </c>
      <c r="CG190">
        <f t="shared" si="164"/>
        <v>0</v>
      </c>
      <c r="CH190">
        <f t="shared" si="164"/>
        <v>0</v>
      </c>
      <c r="CI190">
        <f t="shared" si="164"/>
        <v>0</v>
      </c>
      <c r="CJ190">
        <f t="shared" si="164"/>
        <v>0</v>
      </c>
      <c r="CK190">
        <f t="shared" si="164"/>
        <v>0</v>
      </c>
      <c r="CL190">
        <f t="shared" si="164"/>
        <v>0</v>
      </c>
      <c r="CM190">
        <f t="shared" si="164"/>
        <v>0</v>
      </c>
      <c r="CN190">
        <f t="shared" si="164"/>
        <v>0</v>
      </c>
      <c r="CO190">
        <f t="shared" si="164"/>
        <v>0</v>
      </c>
      <c r="CP190">
        <f t="shared" si="164"/>
        <v>0</v>
      </c>
      <c r="CQ190">
        <f t="shared" si="164"/>
        <v>0</v>
      </c>
      <c r="CR190">
        <f t="shared" si="164"/>
        <v>0</v>
      </c>
      <c r="CS190">
        <f t="shared" si="164"/>
        <v>0</v>
      </c>
      <c r="CT190">
        <f t="shared" si="164"/>
        <v>0</v>
      </c>
      <c r="CU190">
        <f t="shared" ref="CU190:DC190" si="165">CU41</f>
        <v>0</v>
      </c>
      <c r="CV190">
        <f t="shared" si="165"/>
        <v>0</v>
      </c>
      <c r="CW190">
        <f t="shared" si="165"/>
        <v>0</v>
      </c>
      <c r="CX190">
        <f t="shared" si="165"/>
        <v>0</v>
      </c>
      <c r="CY190">
        <f t="shared" si="165"/>
        <v>0</v>
      </c>
      <c r="CZ190">
        <f t="shared" si="165"/>
        <v>0</v>
      </c>
      <c r="DA190">
        <f t="shared" si="165"/>
        <v>0</v>
      </c>
      <c r="DB190">
        <f t="shared" si="165"/>
        <v>0</v>
      </c>
      <c r="DC190">
        <f t="shared" si="165"/>
        <v>0</v>
      </c>
      <c r="DD190">
        <f t="shared" si="141"/>
        <v>0</v>
      </c>
      <c r="DE190">
        <f t="shared" si="141"/>
        <v>387</v>
      </c>
      <c r="DF190" t="str">
        <f t="shared" si="141"/>
        <v>Agencia del Desarrollo del Cine y Audiovisual Bolivianos</v>
      </c>
      <c r="DG190">
        <f t="shared" si="141"/>
        <v>208.86</v>
      </c>
      <c r="DH190">
        <f t="shared" si="141"/>
        <v>0</v>
      </c>
    </row>
    <row r="191" spans="1:112">
      <c r="A191">
        <f t="shared" ref="A191:B210" si="166">A42</f>
        <v>378</v>
      </c>
      <c r="B191" t="str">
        <f t="shared" si="166"/>
        <v>Servicio Nacional Textil</v>
      </c>
      <c r="C191">
        <f t="shared" ref="C191:AH191" si="167">C42</f>
        <v>0</v>
      </c>
      <c r="D191">
        <f t="shared" si="167"/>
        <v>0</v>
      </c>
      <c r="E191">
        <f t="shared" si="167"/>
        <v>0</v>
      </c>
      <c r="F191">
        <f t="shared" si="167"/>
        <v>70</v>
      </c>
      <c r="G191">
        <f t="shared" si="167"/>
        <v>0</v>
      </c>
      <c r="H191">
        <f t="shared" si="167"/>
        <v>0</v>
      </c>
      <c r="I191">
        <f t="shared" si="167"/>
        <v>0</v>
      </c>
      <c r="J191">
        <f t="shared" si="167"/>
        <v>0</v>
      </c>
      <c r="K191">
        <f t="shared" si="167"/>
        <v>0</v>
      </c>
      <c r="L191">
        <f t="shared" si="167"/>
        <v>0</v>
      </c>
      <c r="M191">
        <f t="shared" si="167"/>
        <v>0</v>
      </c>
      <c r="N191">
        <f t="shared" si="167"/>
        <v>0</v>
      </c>
      <c r="O191">
        <f t="shared" si="167"/>
        <v>0</v>
      </c>
      <c r="P191">
        <f t="shared" si="167"/>
        <v>0</v>
      </c>
      <c r="Q191">
        <f t="shared" si="167"/>
        <v>0</v>
      </c>
      <c r="R191">
        <f t="shared" si="167"/>
        <v>0</v>
      </c>
      <c r="S191">
        <f t="shared" si="167"/>
        <v>0</v>
      </c>
      <c r="T191">
        <f t="shared" si="167"/>
        <v>577700.02</v>
      </c>
      <c r="U191">
        <f t="shared" si="167"/>
        <v>0</v>
      </c>
      <c r="V191">
        <f t="shared" si="167"/>
        <v>29849</v>
      </c>
      <c r="W191">
        <f t="shared" si="167"/>
        <v>0</v>
      </c>
      <c r="X191">
        <f t="shared" si="167"/>
        <v>39664</v>
      </c>
      <c r="Y191">
        <f t="shared" si="167"/>
        <v>0</v>
      </c>
      <c r="Z191">
        <f t="shared" si="167"/>
        <v>0</v>
      </c>
      <c r="AA191">
        <f t="shared" si="167"/>
        <v>0</v>
      </c>
      <c r="AB191">
        <f t="shared" si="167"/>
        <v>0</v>
      </c>
      <c r="AC191">
        <f t="shared" si="167"/>
        <v>0</v>
      </c>
      <c r="AD191">
        <f t="shared" si="167"/>
        <v>0</v>
      </c>
      <c r="AE191">
        <f t="shared" si="167"/>
        <v>0</v>
      </c>
      <c r="AF191">
        <f t="shared" si="167"/>
        <v>0</v>
      </c>
      <c r="AG191">
        <f t="shared" si="167"/>
        <v>0</v>
      </c>
      <c r="AH191">
        <f t="shared" si="167"/>
        <v>0</v>
      </c>
      <c r="AI191">
        <f t="shared" ref="AI191:BN191" si="168">AI42</f>
        <v>0</v>
      </c>
      <c r="AJ191">
        <f t="shared" si="168"/>
        <v>0</v>
      </c>
      <c r="AK191">
        <f t="shared" si="168"/>
        <v>0</v>
      </c>
      <c r="AL191">
        <f t="shared" si="168"/>
        <v>0</v>
      </c>
      <c r="AM191">
        <f t="shared" si="168"/>
        <v>0</v>
      </c>
      <c r="AN191">
        <f t="shared" si="168"/>
        <v>0</v>
      </c>
      <c r="AO191">
        <f t="shared" si="168"/>
        <v>0</v>
      </c>
      <c r="AP191">
        <f t="shared" si="168"/>
        <v>0</v>
      </c>
      <c r="AQ191">
        <f t="shared" si="168"/>
        <v>0</v>
      </c>
      <c r="AR191">
        <f t="shared" si="168"/>
        <v>0</v>
      </c>
      <c r="AS191">
        <f t="shared" si="168"/>
        <v>0</v>
      </c>
      <c r="AT191">
        <f t="shared" si="168"/>
        <v>0</v>
      </c>
      <c r="AU191">
        <f t="shared" si="168"/>
        <v>0</v>
      </c>
      <c r="AV191">
        <f t="shared" si="168"/>
        <v>0</v>
      </c>
      <c r="AW191">
        <f t="shared" si="168"/>
        <v>0</v>
      </c>
      <c r="AX191">
        <f t="shared" si="168"/>
        <v>0</v>
      </c>
      <c r="AY191">
        <f t="shared" si="168"/>
        <v>0</v>
      </c>
      <c r="AZ191">
        <f t="shared" si="168"/>
        <v>0</v>
      </c>
      <c r="BA191">
        <f t="shared" si="168"/>
        <v>0</v>
      </c>
      <c r="BB191">
        <f t="shared" si="168"/>
        <v>0</v>
      </c>
      <c r="BC191">
        <f t="shared" si="168"/>
        <v>0</v>
      </c>
      <c r="BD191">
        <f t="shared" si="168"/>
        <v>0</v>
      </c>
      <c r="BE191">
        <f t="shared" si="168"/>
        <v>0</v>
      </c>
      <c r="BF191">
        <f t="shared" si="168"/>
        <v>0</v>
      </c>
      <c r="BG191">
        <f t="shared" si="168"/>
        <v>0</v>
      </c>
      <c r="BH191">
        <f t="shared" si="168"/>
        <v>0</v>
      </c>
      <c r="BI191">
        <f t="shared" si="168"/>
        <v>0</v>
      </c>
      <c r="BJ191">
        <f t="shared" si="168"/>
        <v>0</v>
      </c>
      <c r="BK191">
        <f t="shared" si="168"/>
        <v>0</v>
      </c>
      <c r="BL191">
        <f t="shared" si="168"/>
        <v>0</v>
      </c>
      <c r="BM191">
        <f t="shared" si="168"/>
        <v>0</v>
      </c>
      <c r="BN191">
        <f t="shared" si="168"/>
        <v>0</v>
      </c>
      <c r="BO191">
        <f t="shared" ref="BO191:CT191" si="169">BO42</f>
        <v>0</v>
      </c>
      <c r="BP191">
        <f t="shared" si="169"/>
        <v>0</v>
      </c>
      <c r="BQ191">
        <f t="shared" si="169"/>
        <v>0</v>
      </c>
      <c r="BR191">
        <f t="shared" si="169"/>
        <v>0</v>
      </c>
      <c r="BS191">
        <f t="shared" si="169"/>
        <v>0</v>
      </c>
      <c r="BT191">
        <f t="shared" si="169"/>
        <v>0</v>
      </c>
      <c r="BU191">
        <f t="shared" si="169"/>
        <v>0</v>
      </c>
      <c r="BV191">
        <f t="shared" si="169"/>
        <v>0</v>
      </c>
      <c r="BW191">
        <f t="shared" si="169"/>
        <v>0</v>
      </c>
      <c r="BX191">
        <f t="shared" si="169"/>
        <v>0</v>
      </c>
      <c r="BY191">
        <f t="shared" si="169"/>
        <v>0</v>
      </c>
      <c r="BZ191">
        <f t="shared" si="169"/>
        <v>0</v>
      </c>
      <c r="CA191">
        <f t="shared" si="169"/>
        <v>0</v>
      </c>
      <c r="CB191">
        <f t="shared" si="169"/>
        <v>0</v>
      </c>
      <c r="CC191">
        <f t="shared" si="169"/>
        <v>0</v>
      </c>
      <c r="CD191">
        <f t="shared" si="169"/>
        <v>0</v>
      </c>
      <c r="CE191">
        <f t="shared" si="169"/>
        <v>0</v>
      </c>
      <c r="CF191">
        <f t="shared" si="169"/>
        <v>0</v>
      </c>
      <c r="CG191">
        <f t="shared" si="169"/>
        <v>0</v>
      </c>
      <c r="CH191">
        <f t="shared" si="169"/>
        <v>0</v>
      </c>
      <c r="CI191">
        <f t="shared" si="169"/>
        <v>0</v>
      </c>
      <c r="CJ191">
        <f t="shared" si="169"/>
        <v>0</v>
      </c>
      <c r="CK191">
        <f t="shared" si="169"/>
        <v>0</v>
      </c>
      <c r="CL191">
        <f t="shared" si="169"/>
        <v>0</v>
      </c>
      <c r="CM191">
        <f t="shared" si="169"/>
        <v>0</v>
      </c>
      <c r="CN191">
        <f t="shared" si="169"/>
        <v>0</v>
      </c>
      <c r="CO191">
        <f t="shared" si="169"/>
        <v>0</v>
      </c>
      <c r="CP191">
        <f t="shared" si="169"/>
        <v>0</v>
      </c>
      <c r="CQ191">
        <f t="shared" si="169"/>
        <v>0</v>
      </c>
      <c r="CR191">
        <f t="shared" si="169"/>
        <v>0</v>
      </c>
      <c r="CS191">
        <f t="shared" si="169"/>
        <v>0</v>
      </c>
      <c r="CT191">
        <f t="shared" si="169"/>
        <v>0</v>
      </c>
      <c r="CU191">
        <f t="shared" ref="CU191:DC191" si="170">CU42</f>
        <v>0</v>
      </c>
      <c r="CV191">
        <f t="shared" si="170"/>
        <v>0</v>
      </c>
      <c r="CW191">
        <f t="shared" si="170"/>
        <v>0</v>
      </c>
      <c r="CX191">
        <f t="shared" si="170"/>
        <v>0</v>
      </c>
      <c r="CY191">
        <f t="shared" si="170"/>
        <v>0</v>
      </c>
      <c r="CZ191">
        <f t="shared" si="170"/>
        <v>0</v>
      </c>
      <c r="DA191">
        <f t="shared" si="170"/>
        <v>0</v>
      </c>
      <c r="DB191">
        <f t="shared" si="170"/>
        <v>0</v>
      </c>
      <c r="DC191">
        <f t="shared" si="170"/>
        <v>0</v>
      </c>
      <c r="DD191">
        <f t="shared" si="141"/>
        <v>0</v>
      </c>
      <c r="DE191">
        <f t="shared" si="141"/>
        <v>281</v>
      </c>
      <c r="DF191" t="str">
        <f t="shared" si="141"/>
        <v>Oficina Técnica Nacional de los Ríos Pilcomayo y Bermejo</v>
      </c>
      <c r="DG191">
        <f t="shared" si="141"/>
        <v>2391807</v>
      </c>
      <c r="DH191">
        <f t="shared" si="141"/>
        <v>0</v>
      </c>
    </row>
    <row r="192" spans="1:112">
      <c r="A192">
        <f t="shared" si="166"/>
        <v>374</v>
      </c>
      <c r="B192" t="str">
        <f t="shared" si="166"/>
        <v>Agencia de Gobierno Electrónico y Tecnologías de Información y Comunicación</v>
      </c>
      <c r="C192">
        <f t="shared" ref="C192:AH192" si="171">C43</f>
        <v>0</v>
      </c>
      <c r="D192">
        <f t="shared" si="171"/>
        <v>0</v>
      </c>
      <c r="E192">
        <f t="shared" si="171"/>
        <v>0</v>
      </c>
      <c r="F192">
        <f t="shared" si="171"/>
        <v>0</v>
      </c>
      <c r="G192">
        <f t="shared" si="171"/>
        <v>0</v>
      </c>
      <c r="H192">
        <f t="shared" si="171"/>
        <v>0</v>
      </c>
      <c r="I192">
        <f t="shared" si="171"/>
        <v>0</v>
      </c>
      <c r="J192">
        <f t="shared" si="171"/>
        <v>0</v>
      </c>
      <c r="K192">
        <f t="shared" si="171"/>
        <v>0</v>
      </c>
      <c r="L192">
        <f t="shared" si="171"/>
        <v>4672.8500000000004</v>
      </c>
      <c r="M192">
        <f t="shared" si="171"/>
        <v>0</v>
      </c>
      <c r="N192">
        <f t="shared" si="171"/>
        <v>0</v>
      </c>
      <c r="O192">
        <f t="shared" si="171"/>
        <v>0</v>
      </c>
      <c r="P192">
        <f t="shared" si="171"/>
        <v>0</v>
      </c>
      <c r="Q192">
        <f t="shared" si="171"/>
        <v>0</v>
      </c>
      <c r="R192">
        <f t="shared" si="171"/>
        <v>0</v>
      </c>
      <c r="S192">
        <f t="shared" si="171"/>
        <v>0</v>
      </c>
      <c r="T192">
        <f t="shared" si="171"/>
        <v>0</v>
      </c>
      <c r="U192">
        <f t="shared" si="171"/>
        <v>0</v>
      </c>
      <c r="V192">
        <f t="shared" si="171"/>
        <v>0</v>
      </c>
      <c r="W192">
        <f t="shared" si="171"/>
        <v>0</v>
      </c>
      <c r="X192">
        <f t="shared" si="171"/>
        <v>1435.66</v>
      </c>
      <c r="Y192">
        <f t="shared" si="171"/>
        <v>0</v>
      </c>
      <c r="Z192">
        <f t="shared" si="171"/>
        <v>0</v>
      </c>
      <c r="AA192">
        <f t="shared" si="171"/>
        <v>0</v>
      </c>
      <c r="AB192">
        <f t="shared" si="171"/>
        <v>0</v>
      </c>
      <c r="AC192">
        <f t="shared" si="171"/>
        <v>0</v>
      </c>
      <c r="AD192">
        <f t="shared" si="171"/>
        <v>0</v>
      </c>
      <c r="AE192">
        <f t="shared" si="171"/>
        <v>0</v>
      </c>
      <c r="AF192">
        <f t="shared" si="171"/>
        <v>0</v>
      </c>
      <c r="AG192">
        <f t="shared" si="171"/>
        <v>0</v>
      </c>
      <c r="AH192">
        <f t="shared" si="171"/>
        <v>0</v>
      </c>
      <c r="AI192">
        <f t="shared" ref="AI192:BN192" si="172">AI43</f>
        <v>0</v>
      </c>
      <c r="AJ192">
        <f t="shared" si="172"/>
        <v>0</v>
      </c>
      <c r="AK192">
        <f t="shared" si="172"/>
        <v>0</v>
      </c>
      <c r="AL192">
        <f t="shared" si="172"/>
        <v>0</v>
      </c>
      <c r="AM192">
        <f t="shared" si="172"/>
        <v>0</v>
      </c>
      <c r="AN192">
        <f t="shared" si="172"/>
        <v>0</v>
      </c>
      <c r="AO192">
        <f t="shared" si="172"/>
        <v>0</v>
      </c>
      <c r="AP192">
        <f t="shared" si="172"/>
        <v>0</v>
      </c>
      <c r="AQ192">
        <f t="shared" si="172"/>
        <v>0</v>
      </c>
      <c r="AR192">
        <f t="shared" si="172"/>
        <v>0</v>
      </c>
      <c r="AS192">
        <f t="shared" si="172"/>
        <v>0</v>
      </c>
      <c r="AT192">
        <f t="shared" si="172"/>
        <v>0</v>
      </c>
      <c r="AU192">
        <f t="shared" si="172"/>
        <v>0</v>
      </c>
      <c r="AV192">
        <f t="shared" si="172"/>
        <v>0</v>
      </c>
      <c r="AW192">
        <f t="shared" si="172"/>
        <v>0</v>
      </c>
      <c r="AX192">
        <f t="shared" si="172"/>
        <v>0</v>
      </c>
      <c r="AY192">
        <f t="shared" si="172"/>
        <v>0</v>
      </c>
      <c r="AZ192">
        <f t="shared" si="172"/>
        <v>0</v>
      </c>
      <c r="BA192">
        <f t="shared" si="172"/>
        <v>0</v>
      </c>
      <c r="BB192">
        <f t="shared" si="172"/>
        <v>0</v>
      </c>
      <c r="BC192">
        <f t="shared" si="172"/>
        <v>0</v>
      </c>
      <c r="BD192">
        <f t="shared" si="172"/>
        <v>0</v>
      </c>
      <c r="BE192">
        <f t="shared" si="172"/>
        <v>0</v>
      </c>
      <c r="BF192">
        <f t="shared" si="172"/>
        <v>0</v>
      </c>
      <c r="BG192">
        <f t="shared" si="172"/>
        <v>0</v>
      </c>
      <c r="BH192">
        <f t="shared" si="172"/>
        <v>0</v>
      </c>
      <c r="BI192">
        <f t="shared" si="172"/>
        <v>0</v>
      </c>
      <c r="BJ192">
        <f t="shared" si="172"/>
        <v>0</v>
      </c>
      <c r="BK192">
        <f t="shared" si="172"/>
        <v>0</v>
      </c>
      <c r="BL192">
        <f t="shared" si="172"/>
        <v>0</v>
      </c>
      <c r="BM192">
        <f t="shared" si="172"/>
        <v>0</v>
      </c>
      <c r="BN192">
        <f t="shared" si="172"/>
        <v>0</v>
      </c>
      <c r="BO192">
        <f t="shared" ref="BO192:CT192" si="173">BO43</f>
        <v>0</v>
      </c>
      <c r="BP192">
        <f t="shared" si="173"/>
        <v>0</v>
      </c>
      <c r="BQ192">
        <f t="shared" si="173"/>
        <v>0</v>
      </c>
      <c r="BR192">
        <f t="shared" si="173"/>
        <v>0</v>
      </c>
      <c r="BS192">
        <f t="shared" si="173"/>
        <v>0</v>
      </c>
      <c r="BT192">
        <f t="shared" si="173"/>
        <v>0</v>
      </c>
      <c r="BU192">
        <f t="shared" si="173"/>
        <v>0</v>
      </c>
      <c r="BV192">
        <f t="shared" si="173"/>
        <v>0</v>
      </c>
      <c r="BW192">
        <f t="shared" si="173"/>
        <v>0</v>
      </c>
      <c r="BX192">
        <f t="shared" si="173"/>
        <v>0</v>
      </c>
      <c r="BY192">
        <f t="shared" si="173"/>
        <v>0</v>
      </c>
      <c r="BZ192">
        <f t="shared" si="173"/>
        <v>0</v>
      </c>
      <c r="CA192">
        <f t="shared" si="173"/>
        <v>0</v>
      </c>
      <c r="CB192">
        <f t="shared" si="173"/>
        <v>0</v>
      </c>
      <c r="CC192">
        <f t="shared" si="173"/>
        <v>0</v>
      </c>
      <c r="CD192">
        <f t="shared" si="173"/>
        <v>0</v>
      </c>
      <c r="CE192">
        <f t="shared" si="173"/>
        <v>0</v>
      </c>
      <c r="CF192">
        <f t="shared" si="173"/>
        <v>0</v>
      </c>
      <c r="CG192">
        <f t="shared" si="173"/>
        <v>0</v>
      </c>
      <c r="CH192">
        <f t="shared" si="173"/>
        <v>0</v>
      </c>
      <c r="CI192">
        <f t="shared" si="173"/>
        <v>0</v>
      </c>
      <c r="CJ192">
        <f t="shared" si="173"/>
        <v>0</v>
      </c>
      <c r="CK192">
        <f t="shared" si="173"/>
        <v>0</v>
      </c>
      <c r="CL192">
        <f t="shared" si="173"/>
        <v>0</v>
      </c>
      <c r="CM192">
        <f t="shared" si="173"/>
        <v>0</v>
      </c>
      <c r="CN192">
        <f t="shared" si="173"/>
        <v>0</v>
      </c>
      <c r="CO192">
        <f t="shared" si="173"/>
        <v>0</v>
      </c>
      <c r="CP192">
        <f t="shared" si="173"/>
        <v>0</v>
      </c>
      <c r="CQ192">
        <f t="shared" si="173"/>
        <v>0</v>
      </c>
      <c r="CR192">
        <f t="shared" si="173"/>
        <v>0</v>
      </c>
      <c r="CS192">
        <f t="shared" si="173"/>
        <v>0</v>
      </c>
      <c r="CT192">
        <f t="shared" si="173"/>
        <v>0</v>
      </c>
      <c r="CU192">
        <f t="shared" ref="CU192:DC192" si="174">CU43</f>
        <v>0</v>
      </c>
      <c r="CV192">
        <f t="shared" si="174"/>
        <v>0</v>
      </c>
      <c r="CW192">
        <f t="shared" si="174"/>
        <v>0</v>
      </c>
      <c r="CX192">
        <f t="shared" si="174"/>
        <v>0</v>
      </c>
      <c r="CY192">
        <f t="shared" si="174"/>
        <v>0</v>
      </c>
      <c r="CZ192">
        <f t="shared" si="174"/>
        <v>0</v>
      </c>
      <c r="DA192">
        <f t="shared" si="174"/>
        <v>0</v>
      </c>
      <c r="DB192">
        <f t="shared" si="174"/>
        <v>0</v>
      </c>
      <c r="DC192">
        <f t="shared" si="174"/>
        <v>0</v>
      </c>
      <c r="DD192">
        <f t="shared" si="141"/>
        <v>0</v>
      </c>
      <c r="DE192">
        <f t="shared" si="141"/>
        <v>378</v>
      </c>
      <c r="DF192" t="str">
        <f t="shared" si="141"/>
        <v>Servicio Nacional Textil</v>
      </c>
      <c r="DG192">
        <f t="shared" si="141"/>
        <v>7251744.7799999993</v>
      </c>
      <c r="DH192">
        <f t="shared" si="141"/>
        <v>0</v>
      </c>
    </row>
    <row r="193" spans="1:112">
      <c r="A193">
        <f t="shared" si="166"/>
        <v>905</v>
      </c>
      <c r="B193" t="str">
        <f t="shared" si="166"/>
        <v>Gobierno Autónomo Departamental de Potosí</v>
      </c>
      <c r="C193">
        <f t="shared" ref="C193:AH193" si="175">C44</f>
        <v>0</v>
      </c>
      <c r="D193">
        <f t="shared" si="175"/>
        <v>0</v>
      </c>
      <c r="E193">
        <f t="shared" si="175"/>
        <v>0</v>
      </c>
      <c r="F193">
        <f t="shared" si="175"/>
        <v>18794.16</v>
      </c>
      <c r="G193">
        <f t="shared" si="175"/>
        <v>0</v>
      </c>
      <c r="H193">
        <f t="shared" si="175"/>
        <v>0</v>
      </c>
      <c r="I193">
        <f t="shared" si="175"/>
        <v>0</v>
      </c>
      <c r="J193">
        <f t="shared" si="175"/>
        <v>0</v>
      </c>
      <c r="K193">
        <f t="shared" si="175"/>
        <v>0</v>
      </c>
      <c r="L193">
        <f t="shared" si="175"/>
        <v>0</v>
      </c>
      <c r="M193">
        <f t="shared" si="175"/>
        <v>0</v>
      </c>
      <c r="N193">
        <f t="shared" si="175"/>
        <v>0</v>
      </c>
      <c r="O193">
        <f t="shared" si="175"/>
        <v>0</v>
      </c>
      <c r="P193">
        <f t="shared" si="175"/>
        <v>0</v>
      </c>
      <c r="Q193">
        <f t="shared" si="175"/>
        <v>0</v>
      </c>
      <c r="R193">
        <f t="shared" si="175"/>
        <v>0</v>
      </c>
      <c r="S193">
        <f t="shared" si="175"/>
        <v>0</v>
      </c>
      <c r="T193">
        <f t="shared" si="175"/>
        <v>0</v>
      </c>
      <c r="U193">
        <f t="shared" si="175"/>
        <v>0</v>
      </c>
      <c r="V193">
        <f t="shared" si="175"/>
        <v>1000</v>
      </c>
      <c r="W193">
        <f t="shared" si="175"/>
        <v>0</v>
      </c>
      <c r="X193">
        <f t="shared" si="175"/>
        <v>0</v>
      </c>
      <c r="Y193">
        <f t="shared" si="175"/>
        <v>0</v>
      </c>
      <c r="Z193">
        <f t="shared" si="175"/>
        <v>0</v>
      </c>
      <c r="AA193">
        <f t="shared" si="175"/>
        <v>0</v>
      </c>
      <c r="AB193">
        <f t="shared" si="175"/>
        <v>0</v>
      </c>
      <c r="AC193">
        <f t="shared" si="175"/>
        <v>0</v>
      </c>
      <c r="AD193">
        <f t="shared" si="175"/>
        <v>0</v>
      </c>
      <c r="AE193">
        <f t="shared" si="175"/>
        <v>0</v>
      </c>
      <c r="AF193">
        <f t="shared" si="175"/>
        <v>0</v>
      </c>
      <c r="AG193">
        <f t="shared" si="175"/>
        <v>0</v>
      </c>
      <c r="AH193">
        <f t="shared" si="175"/>
        <v>0</v>
      </c>
      <c r="AI193">
        <f t="shared" ref="AI193:BN193" si="176">AI44</f>
        <v>0</v>
      </c>
      <c r="AJ193">
        <f t="shared" si="176"/>
        <v>0</v>
      </c>
      <c r="AK193">
        <f t="shared" si="176"/>
        <v>0</v>
      </c>
      <c r="AL193">
        <f t="shared" si="176"/>
        <v>0</v>
      </c>
      <c r="AM193">
        <f t="shared" si="176"/>
        <v>0</v>
      </c>
      <c r="AN193">
        <f t="shared" si="176"/>
        <v>0</v>
      </c>
      <c r="AO193">
        <f t="shared" si="176"/>
        <v>0</v>
      </c>
      <c r="AP193">
        <f t="shared" si="176"/>
        <v>0</v>
      </c>
      <c r="AQ193">
        <f t="shared" si="176"/>
        <v>0</v>
      </c>
      <c r="AR193">
        <f t="shared" si="176"/>
        <v>0</v>
      </c>
      <c r="AS193">
        <f t="shared" si="176"/>
        <v>0</v>
      </c>
      <c r="AT193">
        <f t="shared" si="176"/>
        <v>0</v>
      </c>
      <c r="AU193">
        <f t="shared" si="176"/>
        <v>0</v>
      </c>
      <c r="AV193">
        <f t="shared" si="176"/>
        <v>0</v>
      </c>
      <c r="AW193">
        <f t="shared" si="176"/>
        <v>0</v>
      </c>
      <c r="AX193">
        <f t="shared" si="176"/>
        <v>0</v>
      </c>
      <c r="AY193">
        <f t="shared" si="176"/>
        <v>0</v>
      </c>
      <c r="AZ193">
        <f t="shared" si="176"/>
        <v>0</v>
      </c>
      <c r="BA193">
        <f t="shared" si="176"/>
        <v>0</v>
      </c>
      <c r="BB193">
        <f t="shared" si="176"/>
        <v>0</v>
      </c>
      <c r="BC193">
        <f t="shared" si="176"/>
        <v>0</v>
      </c>
      <c r="BD193">
        <f t="shared" si="176"/>
        <v>0</v>
      </c>
      <c r="BE193">
        <f t="shared" si="176"/>
        <v>0</v>
      </c>
      <c r="BF193">
        <f t="shared" si="176"/>
        <v>0</v>
      </c>
      <c r="BG193">
        <f t="shared" si="176"/>
        <v>0</v>
      </c>
      <c r="BH193">
        <f t="shared" si="176"/>
        <v>0</v>
      </c>
      <c r="BI193">
        <f t="shared" si="176"/>
        <v>0</v>
      </c>
      <c r="BJ193">
        <f t="shared" si="176"/>
        <v>0</v>
      </c>
      <c r="BK193">
        <f t="shared" si="176"/>
        <v>0</v>
      </c>
      <c r="BL193">
        <f t="shared" si="176"/>
        <v>0</v>
      </c>
      <c r="BM193">
        <f t="shared" si="176"/>
        <v>0</v>
      </c>
      <c r="BN193">
        <f t="shared" si="176"/>
        <v>0</v>
      </c>
      <c r="BO193">
        <f t="shared" ref="BO193:CT193" si="177">BO44</f>
        <v>0</v>
      </c>
      <c r="BP193">
        <f t="shared" si="177"/>
        <v>0</v>
      </c>
      <c r="BQ193">
        <f t="shared" si="177"/>
        <v>0</v>
      </c>
      <c r="BR193">
        <f t="shared" si="177"/>
        <v>0</v>
      </c>
      <c r="BS193">
        <f t="shared" si="177"/>
        <v>0</v>
      </c>
      <c r="BT193">
        <f t="shared" si="177"/>
        <v>0</v>
      </c>
      <c r="BU193">
        <f t="shared" si="177"/>
        <v>0</v>
      </c>
      <c r="BV193">
        <f t="shared" si="177"/>
        <v>0</v>
      </c>
      <c r="BW193">
        <f t="shared" si="177"/>
        <v>0</v>
      </c>
      <c r="BX193">
        <f t="shared" si="177"/>
        <v>0</v>
      </c>
      <c r="BY193">
        <f t="shared" si="177"/>
        <v>0</v>
      </c>
      <c r="BZ193">
        <f t="shared" si="177"/>
        <v>0</v>
      </c>
      <c r="CA193">
        <f t="shared" si="177"/>
        <v>0</v>
      </c>
      <c r="CB193">
        <f t="shared" si="177"/>
        <v>0</v>
      </c>
      <c r="CC193">
        <f t="shared" si="177"/>
        <v>0</v>
      </c>
      <c r="CD193">
        <f t="shared" si="177"/>
        <v>0</v>
      </c>
      <c r="CE193">
        <f t="shared" si="177"/>
        <v>0</v>
      </c>
      <c r="CF193">
        <f t="shared" si="177"/>
        <v>0</v>
      </c>
      <c r="CG193">
        <f t="shared" si="177"/>
        <v>0</v>
      </c>
      <c r="CH193">
        <f t="shared" si="177"/>
        <v>0</v>
      </c>
      <c r="CI193">
        <f t="shared" si="177"/>
        <v>0</v>
      </c>
      <c r="CJ193">
        <f t="shared" si="177"/>
        <v>0</v>
      </c>
      <c r="CK193">
        <f t="shared" si="177"/>
        <v>0</v>
      </c>
      <c r="CL193">
        <f t="shared" si="177"/>
        <v>0</v>
      </c>
      <c r="CM193">
        <f t="shared" si="177"/>
        <v>0</v>
      </c>
      <c r="CN193">
        <f t="shared" si="177"/>
        <v>0</v>
      </c>
      <c r="CO193">
        <f t="shared" si="177"/>
        <v>0</v>
      </c>
      <c r="CP193">
        <f t="shared" si="177"/>
        <v>0</v>
      </c>
      <c r="CQ193">
        <f t="shared" si="177"/>
        <v>0</v>
      </c>
      <c r="CR193">
        <f t="shared" si="177"/>
        <v>0</v>
      </c>
      <c r="CS193">
        <f t="shared" si="177"/>
        <v>0</v>
      </c>
      <c r="CT193">
        <f t="shared" si="177"/>
        <v>0</v>
      </c>
      <c r="CU193">
        <f t="shared" ref="CU193:DC193" si="178">CU44</f>
        <v>0</v>
      </c>
      <c r="CV193">
        <f t="shared" si="178"/>
        <v>0</v>
      </c>
      <c r="CW193">
        <f t="shared" si="178"/>
        <v>0</v>
      </c>
      <c r="CX193">
        <f t="shared" si="178"/>
        <v>0</v>
      </c>
      <c r="CY193">
        <f t="shared" si="178"/>
        <v>0</v>
      </c>
      <c r="CZ193">
        <f t="shared" si="178"/>
        <v>0</v>
      </c>
      <c r="DA193">
        <f t="shared" si="178"/>
        <v>0</v>
      </c>
      <c r="DB193">
        <f t="shared" si="178"/>
        <v>0</v>
      </c>
      <c r="DC193">
        <f t="shared" si="178"/>
        <v>0</v>
      </c>
      <c r="DD193">
        <f t="shared" si="141"/>
        <v>0</v>
      </c>
      <c r="DE193">
        <f t="shared" si="141"/>
        <v>525</v>
      </c>
      <c r="DF193" t="str">
        <f t="shared" si="141"/>
        <v>Transportes Aéreos Bolivianos</v>
      </c>
      <c r="DG193">
        <f t="shared" si="141"/>
        <v>6452736.2300000004</v>
      </c>
      <c r="DH193">
        <f t="shared" si="141"/>
        <v>0</v>
      </c>
    </row>
    <row r="194" spans="1:112">
      <c r="A194">
        <f t="shared" si="166"/>
        <v>580</v>
      </c>
      <c r="B194" t="str">
        <f t="shared" si="166"/>
        <v>Depósitos Aduaneros Bolivianos</v>
      </c>
      <c r="C194">
        <f t="shared" ref="C194:AH194" si="179">C45</f>
        <v>0</v>
      </c>
      <c r="D194">
        <f t="shared" si="179"/>
        <v>0</v>
      </c>
      <c r="E194">
        <f t="shared" si="179"/>
        <v>0</v>
      </c>
      <c r="F194">
        <f t="shared" si="179"/>
        <v>0</v>
      </c>
      <c r="G194">
        <f t="shared" si="179"/>
        <v>0</v>
      </c>
      <c r="H194">
        <f t="shared" si="179"/>
        <v>0</v>
      </c>
      <c r="I194">
        <f t="shared" si="179"/>
        <v>0</v>
      </c>
      <c r="J194">
        <f t="shared" si="179"/>
        <v>0</v>
      </c>
      <c r="K194">
        <f t="shared" si="179"/>
        <v>0</v>
      </c>
      <c r="L194">
        <f t="shared" si="179"/>
        <v>0</v>
      </c>
      <c r="M194">
        <f t="shared" si="179"/>
        <v>0</v>
      </c>
      <c r="N194">
        <f t="shared" si="179"/>
        <v>0</v>
      </c>
      <c r="O194">
        <f t="shared" si="179"/>
        <v>0</v>
      </c>
      <c r="P194">
        <f t="shared" si="179"/>
        <v>0</v>
      </c>
      <c r="Q194">
        <f t="shared" si="179"/>
        <v>0</v>
      </c>
      <c r="R194">
        <f t="shared" si="179"/>
        <v>0</v>
      </c>
      <c r="S194">
        <f t="shared" si="179"/>
        <v>0</v>
      </c>
      <c r="T194">
        <f t="shared" si="179"/>
        <v>0</v>
      </c>
      <c r="U194">
        <f t="shared" si="179"/>
        <v>0</v>
      </c>
      <c r="V194">
        <f t="shared" si="179"/>
        <v>0</v>
      </c>
      <c r="W194">
        <f t="shared" si="179"/>
        <v>0</v>
      </c>
      <c r="X194">
        <f t="shared" si="179"/>
        <v>4481.8500000000004</v>
      </c>
      <c r="Y194">
        <f t="shared" si="179"/>
        <v>0</v>
      </c>
      <c r="Z194">
        <f t="shared" si="179"/>
        <v>0</v>
      </c>
      <c r="AA194">
        <f t="shared" si="179"/>
        <v>0</v>
      </c>
      <c r="AB194">
        <f t="shared" si="179"/>
        <v>0</v>
      </c>
      <c r="AC194">
        <f t="shared" si="179"/>
        <v>0</v>
      </c>
      <c r="AD194">
        <f t="shared" si="179"/>
        <v>0</v>
      </c>
      <c r="AE194">
        <f t="shared" si="179"/>
        <v>0</v>
      </c>
      <c r="AF194">
        <f t="shared" si="179"/>
        <v>0</v>
      </c>
      <c r="AG194">
        <f t="shared" si="179"/>
        <v>0</v>
      </c>
      <c r="AH194">
        <f t="shared" si="179"/>
        <v>0</v>
      </c>
      <c r="AI194">
        <f t="shared" ref="AI194:BN194" si="180">AI45</f>
        <v>0</v>
      </c>
      <c r="AJ194">
        <f t="shared" si="180"/>
        <v>0</v>
      </c>
      <c r="AK194">
        <f t="shared" si="180"/>
        <v>0</v>
      </c>
      <c r="AL194">
        <f t="shared" si="180"/>
        <v>0</v>
      </c>
      <c r="AM194">
        <f t="shared" si="180"/>
        <v>0</v>
      </c>
      <c r="AN194">
        <f t="shared" si="180"/>
        <v>0</v>
      </c>
      <c r="AO194">
        <f t="shared" si="180"/>
        <v>0</v>
      </c>
      <c r="AP194">
        <f t="shared" si="180"/>
        <v>0</v>
      </c>
      <c r="AQ194">
        <f t="shared" si="180"/>
        <v>0</v>
      </c>
      <c r="AR194">
        <f t="shared" si="180"/>
        <v>0</v>
      </c>
      <c r="AS194">
        <f t="shared" si="180"/>
        <v>0</v>
      </c>
      <c r="AT194">
        <f t="shared" si="180"/>
        <v>0</v>
      </c>
      <c r="AU194">
        <f t="shared" si="180"/>
        <v>0</v>
      </c>
      <c r="AV194">
        <f t="shared" si="180"/>
        <v>0</v>
      </c>
      <c r="AW194">
        <f t="shared" si="180"/>
        <v>0</v>
      </c>
      <c r="AX194">
        <f t="shared" si="180"/>
        <v>0</v>
      </c>
      <c r="AY194">
        <f t="shared" si="180"/>
        <v>0</v>
      </c>
      <c r="AZ194">
        <f t="shared" si="180"/>
        <v>0</v>
      </c>
      <c r="BA194">
        <f t="shared" si="180"/>
        <v>0</v>
      </c>
      <c r="BB194">
        <f t="shared" si="180"/>
        <v>0</v>
      </c>
      <c r="BC194">
        <f t="shared" si="180"/>
        <v>0</v>
      </c>
      <c r="BD194">
        <f t="shared" si="180"/>
        <v>0</v>
      </c>
      <c r="BE194">
        <f t="shared" si="180"/>
        <v>0</v>
      </c>
      <c r="BF194">
        <f t="shared" si="180"/>
        <v>0</v>
      </c>
      <c r="BG194">
        <f t="shared" si="180"/>
        <v>0</v>
      </c>
      <c r="BH194">
        <f t="shared" si="180"/>
        <v>0</v>
      </c>
      <c r="BI194">
        <f t="shared" si="180"/>
        <v>0</v>
      </c>
      <c r="BJ194">
        <f t="shared" si="180"/>
        <v>0</v>
      </c>
      <c r="BK194">
        <f t="shared" si="180"/>
        <v>0</v>
      </c>
      <c r="BL194">
        <f t="shared" si="180"/>
        <v>0</v>
      </c>
      <c r="BM194">
        <f t="shared" si="180"/>
        <v>0</v>
      </c>
      <c r="BN194">
        <f t="shared" si="180"/>
        <v>0</v>
      </c>
      <c r="BO194">
        <f t="shared" ref="BO194:CT194" si="181">BO45</f>
        <v>0</v>
      </c>
      <c r="BP194">
        <f t="shared" si="181"/>
        <v>0</v>
      </c>
      <c r="BQ194">
        <f t="shared" si="181"/>
        <v>0</v>
      </c>
      <c r="BR194">
        <f t="shared" si="181"/>
        <v>0</v>
      </c>
      <c r="BS194">
        <f t="shared" si="181"/>
        <v>0</v>
      </c>
      <c r="BT194">
        <f t="shared" si="181"/>
        <v>0</v>
      </c>
      <c r="BU194">
        <f t="shared" si="181"/>
        <v>0</v>
      </c>
      <c r="BV194">
        <f t="shared" si="181"/>
        <v>0</v>
      </c>
      <c r="BW194">
        <f t="shared" si="181"/>
        <v>0</v>
      </c>
      <c r="BX194">
        <f t="shared" si="181"/>
        <v>0</v>
      </c>
      <c r="BY194">
        <f t="shared" si="181"/>
        <v>0</v>
      </c>
      <c r="BZ194">
        <f t="shared" si="181"/>
        <v>0</v>
      </c>
      <c r="CA194">
        <f t="shared" si="181"/>
        <v>0</v>
      </c>
      <c r="CB194">
        <f t="shared" si="181"/>
        <v>0</v>
      </c>
      <c r="CC194">
        <f t="shared" si="181"/>
        <v>0</v>
      </c>
      <c r="CD194">
        <f t="shared" si="181"/>
        <v>0</v>
      </c>
      <c r="CE194">
        <f t="shared" si="181"/>
        <v>0</v>
      </c>
      <c r="CF194">
        <f t="shared" si="181"/>
        <v>0</v>
      </c>
      <c r="CG194">
        <f t="shared" si="181"/>
        <v>0</v>
      </c>
      <c r="CH194">
        <f t="shared" si="181"/>
        <v>0</v>
      </c>
      <c r="CI194">
        <f t="shared" si="181"/>
        <v>0</v>
      </c>
      <c r="CJ194">
        <f t="shared" si="181"/>
        <v>0</v>
      </c>
      <c r="CK194">
        <f t="shared" si="181"/>
        <v>0</v>
      </c>
      <c r="CL194">
        <f t="shared" si="181"/>
        <v>0</v>
      </c>
      <c r="CM194">
        <f t="shared" si="181"/>
        <v>0</v>
      </c>
      <c r="CN194">
        <f t="shared" si="181"/>
        <v>0</v>
      </c>
      <c r="CO194">
        <f t="shared" si="181"/>
        <v>0</v>
      </c>
      <c r="CP194">
        <f t="shared" si="181"/>
        <v>0</v>
      </c>
      <c r="CQ194">
        <f t="shared" si="181"/>
        <v>0</v>
      </c>
      <c r="CR194">
        <f t="shared" si="181"/>
        <v>0</v>
      </c>
      <c r="CS194">
        <f t="shared" si="181"/>
        <v>0</v>
      </c>
      <c r="CT194">
        <f t="shared" si="181"/>
        <v>0</v>
      </c>
      <c r="CU194">
        <f t="shared" ref="CU194:DC194" si="182">CU45</f>
        <v>0</v>
      </c>
      <c r="CV194">
        <f t="shared" si="182"/>
        <v>0</v>
      </c>
      <c r="CW194">
        <f t="shared" si="182"/>
        <v>0</v>
      </c>
      <c r="CX194">
        <f t="shared" si="182"/>
        <v>0</v>
      </c>
      <c r="CY194">
        <f t="shared" si="182"/>
        <v>0</v>
      </c>
      <c r="CZ194">
        <f t="shared" si="182"/>
        <v>0</v>
      </c>
      <c r="DA194">
        <f t="shared" si="182"/>
        <v>0</v>
      </c>
      <c r="DB194">
        <f t="shared" si="182"/>
        <v>0</v>
      </c>
      <c r="DC194">
        <f t="shared" si="182"/>
        <v>0</v>
      </c>
      <c r="DD194">
        <f t="shared" ref="DD194:DH203" si="183">DD45</f>
        <v>0</v>
      </c>
      <c r="DE194">
        <f t="shared" si="183"/>
        <v>594</v>
      </c>
      <c r="DF194" t="str">
        <f t="shared" si="183"/>
        <v>Administración de Servicios Portuarios - Bolivia</v>
      </c>
      <c r="DG194">
        <f t="shared" si="183"/>
        <v>7855904.5499999998</v>
      </c>
      <c r="DH194">
        <f t="shared" si="183"/>
        <v>0</v>
      </c>
    </row>
    <row r="195" spans="1:112">
      <c r="A195">
        <f t="shared" si="166"/>
        <v>66</v>
      </c>
      <c r="B195" t="str">
        <f t="shared" si="166"/>
        <v>Ministerio de Planificación del Desarrollo</v>
      </c>
      <c r="C195">
        <f t="shared" ref="C195:AH195" si="184">C46</f>
        <v>0</v>
      </c>
      <c r="D195">
        <f t="shared" si="184"/>
        <v>0</v>
      </c>
      <c r="E195">
        <f t="shared" si="184"/>
        <v>0</v>
      </c>
      <c r="F195">
        <f t="shared" si="184"/>
        <v>0</v>
      </c>
      <c r="G195">
        <f t="shared" si="184"/>
        <v>0</v>
      </c>
      <c r="H195">
        <f t="shared" si="184"/>
        <v>0</v>
      </c>
      <c r="I195">
        <f t="shared" si="184"/>
        <v>0</v>
      </c>
      <c r="J195">
        <f t="shared" si="184"/>
        <v>0</v>
      </c>
      <c r="K195">
        <f t="shared" si="184"/>
        <v>0</v>
      </c>
      <c r="L195">
        <f t="shared" si="184"/>
        <v>0</v>
      </c>
      <c r="M195">
        <f t="shared" si="184"/>
        <v>0</v>
      </c>
      <c r="N195">
        <f t="shared" si="184"/>
        <v>0</v>
      </c>
      <c r="O195">
        <f t="shared" si="184"/>
        <v>0</v>
      </c>
      <c r="P195">
        <f t="shared" si="184"/>
        <v>0</v>
      </c>
      <c r="Q195">
        <f t="shared" si="184"/>
        <v>0</v>
      </c>
      <c r="R195">
        <f t="shared" si="184"/>
        <v>0</v>
      </c>
      <c r="S195">
        <f t="shared" si="184"/>
        <v>0</v>
      </c>
      <c r="T195">
        <f t="shared" si="184"/>
        <v>0</v>
      </c>
      <c r="U195">
        <f t="shared" si="184"/>
        <v>0</v>
      </c>
      <c r="V195">
        <f t="shared" si="184"/>
        <v>0</v>
      </c>
      <c r="W195">
        <f t="shared" si="184"/>
        <v>874.3900000000001</v>
      </c>
      <c r="X195">
        <f t="shared" si="184"/>
        <v>15273690.77</v>
      </c>
      <c r="Y195">
        <f t="shared" si="184"/>
        <v>0</v>
      </c>
      <c r="Z195">
        <f t="shared" si="184"/>
        <v>0</v>
      </c>
      <c r="AA195">
        <f t="shared" si="184"/>
        <v>0</v>
      </c>
      <c r="AB195">
        <f t="shared" si="184"/>
        <v>0</v>
      </c>
      <c r="AC195">
        <f t="shared" si="184"/>
        <v>0</v>
      </c>
      <c r="AD195">
        <f t="shared" si="184"/>
        <v>0</v>
      </c>
      <c r="AE195">
        <f t="shared" si="184"/>
        <v>0</v>
      </c>
      <c r="AF195">
        <f t="shared" si="184"/>
        <v>0</v>
      </c>
      <c r="AG195">
        <f t="shared" si="184"/>
        <v>0</v>
      </c>
      <c r="AH195">
        <f t="shared" si="184"/>
        <v>0</v>
      </c>
      <c r="AI195">
        <f t="shared" ref="AI195:BN195" si="185">AI46</f>
        <v>0</v>
      </c>
      <c r="AJ195">
        <f t="shared" si="185"/>
        <v>0</v>
      </c>
      <c r="AK195">
        <f t="shared" si="185"/>
        <v>0</v>
      </c>
      <c r="AL195">
        <f t="shared" si="185"/>
        <v>0</v>
      </c>
      <c r="AM195">
        <f t="shared" si="185"/>
        <v>0</v>
      </c>
      <c r="AN195">
        <f t="shared" si="185"/>
        <v>0</v>
      </c>
      <c r="AO195">
        <f t="shared" si="185"/>
        <v>0</v>
      </c>
      <c r="AP195">
        <f t="shared" si="185"/>
        <v>0</v>
      </c>
      <c r="AQ195">
        <f t="shared" si="185"/>
        <v>0</v>
      </c>
      <c r="AR195">
        <f t="shared" si="185"/>
        <v>0</v>
      </c>
      <c r="AS195">
        <f t="shared" si="185"/>
        <v>0</v>
      </c>
      <c r="AT195">
        <f t="shared" si="185"/>
        <v>0</v>
      </c>
      <c r="AU195">
        <f t="shared" si="185"/>
        <v>0</v>
      </c>
      <c r="AV195">
        <f t="shared" si="185"/>
        <v>0</v>
      </c>
      <c r="AW195">
        <f t="shared" si="185"/>
        <v>0</v>
      </c>
      <c r="AX195">
        <f t="shared" si="185"/>
        <v>0</v>
      </c>
      <c r="AY195">
        <f t="shared" si="185"/>
        <v>0</v>
      </c>
      <c r="AZ195">
        <f t="shared" si="185"/>
        <v>0</v>
      </c>
      <c r="BA195">
        <f t="shared" si="185"/>
        <v>0</v>
      </c>
      <c r="BB195">
        <f t="shared" si="185"/>
        <v>0</v>
      </c>
      <c r="BC195">
        <f t="shared" si="185"/>
        <v>0</v>
      </c>
      <c r="BD195">
        <f t="shared" si="185"/>
        <v>0</v>
      </c>
      <c r="BE195">
        <f t="shared" si="185"/>
        <v>0</v>
      </c>
      <c r="BF195">
        <f t="shared" si="185"/>
        <v>0</v>
      </c>
      <c r="BG195">
        <f t="shared" si="185"/>
        <v>0</v>
      </c>
      <c r="BH195">
        <f t="shared" si="185"/>
        <v>0</v>
      </c>
      <c r="BI195">
        <f t="shared" si="185"/>
        <v>0</v>
      </c>
      <c r="BJ195">
        <f t="shared" si="185"/>
        <v>0</v>
      </c>
      <c r="BK195">
        <f t="shared" si="185"/>
        <v>0</v>
      </c>
      <c r="BL195">
        <f t="shared" si="185"/>
        <v>0</v>
      </c>
      <c r="BM195">
        <f t="shared" si="185"/>
        <v>0</v>
      </c>
      <c r="BN195">
        <f t="shared" si="185"/>
        <v>0</v>
      </c>
      <c r="BO195">
        <f t="shared" ref="BO195:CT195" si="186">BO46</f>
        <v>0</v>
      </c>
      <c r="BP195">
        <f t="shared" si="186"/>
        <v>0</v>
      </c>
      <c r="BQ195">
        <f t="shared" si="186"/>
        <v>0</v>
      </c>
      <c r="BR195">
        <f t="shared" si="186"/>
        <v>0</v>
      </c>
      <c r="BS195">
        <f t="shared" si="186"/>
        <v>0</v>
      </c>
      <c r="BT195">
        <f t="shared" si="186"/>
        <v>0</v>
      </c>
      <c r="BU195">
        <f t="shared" si="186"/>
        <v>0</v>
      </c>
      <c r="BV195">
        <f t="shared" si="186"/>
        <v>0</v>
      </c>
      <c r="BW195">
        <f t="shared" si="186"/>
        <v>0</v>
      </c>
      <c r="BX195">
        <f t="shared" si="186"/>
        <v>0</v>
      </c>
      <c r="BY195">
        <f t="shared" si="186"/>
        <v>0</v>
      </c>
      <c r="BZ195">
        <f t="shared" si="186"/>
        <v>0</v>
      </c>
      <c r="CA195">
        <f t="shared" si="186"/>
        <v>0</v>
      </c>
      <c r="CB195">
        <f t="shared" si="186"/>
        <v>0</v>
      </c>
      <c r="CC195">
        <f t="shared" si="186"/>
        <v>0</v>
      </c>
      <c r="CD195">
        <f t="shared" si="186"/>
        <v>0</v>
      </c>
      <c r="CE195">
        <f t="shared" si="186"/>
        <v>0</v>
      </c>
      <c r="CF195">
        <f t="shared" si="186"/>
        <v>0</v>
      </c>
      <c r="CG195">
        <f t="shared" si="186"/>
        <v>0</v>
      </c>
      <c r="CH195">
        <f t="shared" si="186"/>
        <v>0</v>
      </c>
      <c r="CI195">
        <f t="shared" si="186"/>
        <v>0</v>
      </c>
      <c r="CJ195">
        <f t="shared" si="186"/>
        <v>0</v>
      </c>
      <c r="CK195">
        <f t="shared" si="186"/>
        <v>0</v>
      </c>
      <c r="CL195">
        <f t="shared" si="186"/>
        <v>0</v>
      </c>
      <c r="CM195">
        <f t="shared" si="186"/>
        <v>0</v>
      </c>
      <c r="CN195">
        <f t="shared" si="186"/>
        <v>0</v>
      </c>
      <c r="CO195">
        <f t="shared" si="186"/>
        <v>0</v>
      </c>
      <c r="CP195">
        <f t="shared" si="186"/>
        <v>0</v>
      </c>
      <c r="CQ195">
        <f t="shared" si="186"/>
        <v>0</v>
      </c>
      <c r="CR195">
        <f t="shared" si="186"/>
        <v>0</v>
      </c>
      <c r="CS195">
        <f t="shared" si="186"/>
        <v>0</v>
      </c>
      <c r="CT195">
        <f t="shared" si="186"/>
        <v>0</v>
      </c>
      <c r="CU195">
        <f t="shared" ref="CU195:DC195" si="187">CU46</f>
        <v>0</v>
      </c>
      <c r="CV195">
        <f t="shared" si="187"/>
        <v>0</v>
      </c>
      <c r="CW195">
        <f t="shared" si="187"/>
        <v>0</v>
      </c>
      <c r="CX195">
        <f t="shared" si="187"/>
        <v>0</v>
      </c>
      <c r="CY195">
        <f t="shared" si="187"/>
        <v>0</v>
      </c>
      <c r="CZ195">
        <f t="shared" si="187"/>
        <v>0</v>
      </c>
      <c r="DA195">
        <f t="shared" si="187"/>
        <v>0</v>
      </c>
      <c r="DB195">
        <f t="shared" si="187"/>
        <v>0</v>
      </c>
      <c r="DC195">
        <f t="shared" si="187"/>
        <v>0</v>
      </c>
      <c r="DD195">
        <f t="shared" si="183"/>
        <v>0</v>
      </c>
      <c r="DE195">
        <f t="shared" si="183"/>
        <v>108</v>
      </c>
      <c r="DF195" t="str">
        <f t="shared" si="183"/>
        <v>Orquesta Sinfónica Nacional</v>
      </c>
      <c r="DG195">
        <f t="shared" si="183"/>
        <v>110585</v>
      </c>
      <c r="DH195">
        <f t="shared" si="183"/>
        <v>0</v>
      </c>
    </row>
    <row r="196" spans="1:112">
      <c r="A196">
        <f t="shared" si="166"/>
        <v>206</v>
      </c>
      <c r="B196" t="str">
        <f t="shared" si="166"/>
        <v>Instituto Nacional de Estadística</v>
      </c>
      <c r="C196">
        <f t="shared" ref="C196:AH196" si="188">C47</f>
        <v>0</v>
      </c>
      <c r="D196">
        <f t="shared" si="188"/>
        <v>0</v>
      </c>
      <c r="E196">
        <f t="shared" si="188"/>
        <v>0</v>
      </c>
      <c r="F196">
        <f t="shared" si="188"/>
        <v>0</v>
      </c>
      <c r="G196">
        <f t="shared" si="188"/>
        <v>0</v>
      </c>
      <c r="H196">
        <f t="shared" si="188"/>
        <v>29330.32</v>
      </c>
      <c r="I196">
        <f t="shared" si="188"/>
        <v>0</v>
      </c>
      <c r="J196">
        <f t="shared" si="188"/>
        <v>0</v>
      </c>
      <c r="K196">
        <f t="shared" si="188"/>
        <v>0</v>
      </c>
      <c r="L196">
        <f t="shared" si="188"/>
        <v>0</v>
      </c>
      <c r="M196">
        <f t="shared" si="188"/>
        <v>0</v>
      </c>
      <c r="N196">
        <f t="shared" si="188"/>
        <v>0</v>
      </c>
      <c r="O196">
        <f t="shared" si="188"/>
        <v>0</v>
      </c>
      <c r="P196">
        <f t="shared" si="188"/>
        <v>0</v>
      </c>
      <c r="Q196">
        <f t="shared" si="188"/>
        <v>0</v>
      </c>
      <c r="R196">
        <f t="shared" si="188"/>
        <v>0</v>
      </c>
      <c r="S196">
        <f t="shared" si="188"/>
        <v>0</v>
      </c>
      <c r="T196">
        <f t="shared" si="188"/>
        <v>0</v>
      </c>
      <c r="U196">
        <f t="shared" si="188"/>
        <v>0</v>
      </c>
      <c r="V196">
        <f t="shared" si="188"/>
        <v>2615.84</v>
      </c>
      <c r="W196">
        <f t="shared" si="188"/>
        <v>0</v>
      </c>
      <c r="X196">
        <f t="shared" si="188"/>
        <v>80937.179999999993</v>
      </c>
      <c r="Y196">
        <f t="shared" si="188"/>
        <v>0</v>
      </c>
      <c r="Z196">
        <f t="shared" si="188"/>
        <v>0</v>
      </c>
      <c r="AA196">
        <f t="shared" si="188"/>
        <v>0</v>
      </c>
      <c r="AB196">
        <f t="shared" si="188"/>
        <v>0</v>
      </c>
      <c r="AC196">
        <f t="shared" si="188"/>
        <v>0</v>
      </c>
      <c r="AD196">
        <f t="shared" si="188"/>
        <v>0</v>
      </c>
      <c r="AE196">
        <f t="shared" si="188"/>
        <v>0</v>
      </c>
      <c r="AF196">
        <f t="shared" si="188"/>
        <v>0</v>
      </c>
      <c r="AG196">
        <f t="shared" si="188"/>
        <v>0</v>
      </c>
      <c r="AH196">
        <f t="shared" si="188"/>
        <v>0</v>
      </c>
      <c r="AI196">
        <f t="shared" ref="AI196:BN196" si="189">AI47</f>
        <v>0</v>
      </c>
      <c r="AJ196">
        <f t="shared" si="189"/>
        <v>0</v>
      </c>
      <c r="AK196">
        <f t="shared" si="189"/>
        <v>0</v>
      </c>
      <c r="AL196">
        <f t="shared" si="189"/>
        <v>0</v>
      </c>
      <c r="AM196">
        <f t="shared" si="189"/>
        <v>0</v>
      </c>
      <c r="AN196">
        <f t="shared" si="189"/>
        <v>0</v>
      </c>
      <c r="AO196">
        <f t="shared" si="189"/>
        <v>0</v>
      </c>
      <c r="AP196">
        <f t="shared" si="189"/>
        <v>0</v>
      </c>
      <c r="AQ196">
        <f t="shared" si="189"/>
        <v>0</v>
      </c>
      <c r="AR196">
        <f t="shared" si="189"/>
        <v>0</v>
      </c>
      <c r="AS196">
        <f t="shared" si="189"/>
        <v>0</v>
      </c>
      <c r="AT196">
        <f t="shared" si="189"/>
        <v>0</v>
      </c>
      <c r="AU196">
        <f t="shared" si="189"/>
        <v>0</v>
      </c>
      <c r="AV196">
        <f t="shared" si="189"/>
        <v>0</v>
      </c>
      <c r="AW196">
        <f t="shared" si="189"/>
        <v>0</v>
      </c>
      <c r="AX196">
        <f t="shared" si="189"/>
        <v>0</v>
      </c>
      <c r="AY196">
        <f t="shared" si="189"/>
        <v>0</v>
      </c>
      <c r="AZ196">
        <f t="shared" si="189"/>
        <v>0</v>
      </c>
      <c r="BA196">
        <f t="shared" si="189"/>
        <v>0</v>
      </c>
      <c r="BB196">
        <f t="shared" si="189"/>
        <v>0</v>
      </c>
      <c r="BC196">
        <f t="shared" si="189"/>
        <v>0</v>
      </c>
      <c r="BD196">
        <f t="shared" si="189"/>
        <v>0</v>
      </c>
      <c r="BE196">
        <f t="shared" si="189"/>
        <v>0</v>
      </c>
      <c r="BF196">
        <f t="shared" si="189"/>
        <v>0</v>
      </c>
      <c r="BG196">
        <f t="shared" si="189"/>
        <v>0</v>
      </c>
      <c r="BH196">
        <f t="shared" si="189"/>
        <v>0</v>
      </c>
      <c r="BI196">
        <f t="shared" si="189"/>
        <v>0</v>
      </c>
      <c r="BJ196">
        <f t="shared" si="189"/>
        <v>0</v>
      </c>
      <c r="BK196">
        <f t="shared" si="189"/>
        <v>0</v>
      </c>
      <c r="BL196">
        <f t="shared" si="189"/>
        <v>0</v>
      </c>
      <c r="BM196">
        <f t="shared" si="189"/>
        <v>0</v>
      </c>
      <c r="BN196">
        <f t="shared" si="189"/>
        <v>0</v>
      </c>
      <c r="BO196">
        <f t="shared" ref="BO196:CT196" si="190">BO47</f>
        <v>0</v>
      </c>
      <c r="BP196">
        <f t="shared" si="190"/>
        <v>0</v>
      </c>
      <c r="BQ196">
        <f t="shared" si="190"/>
        <v>0</v>
      </c>
      <c r="BR196">
        <f t="shared" si="190"/>
        <v>0</v>
      </c>
      <c r="BS196">
        <f t="shared" si="190"/>
        <v>0</v>
      </c>
      <c r="BT196">
        <f t="shared" si="190"/>
        <v>0</v>
      </c>
      <c r="BU196">
        <f t="shared" si="190"/>
        <v>0</v>
      </c>
      <c r="BV196">
        <f t="shared" si="190"/>
        <v>0</v>
      </c>
      <c r="BW196">
        <f t="shared" si="190"/>
        <v>0</v>
      </c>
      <c r="BX196">
        <f t="shared" si="190"/>
        <v>0</v>
      </c>
      <c r="BY196">
        <f t="shared" si="190"/>
        <v>0</v>
      </c>
      <c r="BZ196">
        <f t="shared" si="190"/>
        <v>0</v>
      </c>
      <c r="CA196">
        <f t="shared" si="190"/>
        <v>0</v>
      </c>
      <c r="CB196">
        <f t="shared" si="190"/>
        <v>0</v>
      </c>
      <c r="CC196">
        <f t="shared" si="190"/>
        <v>0</v>
      </c>
      <c r="CD196">
        <f t="shared" si="190"/>
        <v>0</v>
      </c>
      <c r="CE196">
        <f t="shared" si="190"/>
        <v>0</v>
      </c>
      <c r="CF196">
        <f t="shared" si="190"/>
        <v>0</v>
      </c>
      <c r="CG196">
        <f t="shared" si="190"/>
        <v>0</v>
      </c>
      <c r="CH196">
        <f t="shared" si="190"/>
        <v>0</v>
      </c>
      <c r="CI196">
        <f t="shared" si="190"/>
        <v>0</v>
      </c>
      <c r="CJ196">
        <f t="shared" si="190"/>
        <v>0</v>
      </c>
      <c r="CK196">
        <f t="shared" si="190"/>
        <v>0</v>
      </c>
      <c r="CL196">
        <f t="shared" si="190"/>
        <v>0</v>
      </c>
      <c r="CM196">
        <f t="shared" si="190"/>
        <v>0</v>
      </c>
      <c r="CN196">
        <f t="shared" si="190"/>
        <v>0</v>
      </c>
      <c r="CO196">
        <f t="shared" si="190"/>
        <v>0</v>
      </c>
      <c r="CP196">
        <f t="shared" si="190"/>
        <v>0</v>
      </c>
      <c r="CQ196">
        <f t="shared" si="190"/>
        <v>0</v>
      </c>
      <c r="CR196">
        <f t="shared" si="190"/>
        <v>0</v>
      </c>
      <c r="CS196">
        <f t="shared" si="190"/>
        <v>0</v>
      </c>
      <c r="CT196">
        <f t="shared" si="190"/>
        <v>0</v>
      </c>
      <c r="CU196">
        <f t="shared" ref="CU196:DC196" si="191">CU47</f>
        <v>0</v>
      </c>
      <c r="CV196">
        <f t="shared" si="191"/>
        <v>0</v>
      </c>
      <c r="CW196">
        <f t="shared" si="191"/>
        <v>0</v>
      </c>
      <c r="CX196">
        <f t="shared" si="191"/>
        <v>0</v>
      </c>
      <c r="CY196">
        <f t="shared" si="191"/>
        <v>0</v>
      </c>
      <c r="CZ196">
        <f t="shared" si="191"/>
        <v>0</v>
      </c>
      <c r="DA196">
        <f t="shared" si="191"/>
        <v>0</v>
      </c>
      <c r="DB196">
        <f t="shared" si="191"/>
        <v>0</v>
      </c>
      <c r="DC196">
        <f t="shared" si="191"/>
        <v>0</v>
      </c>
      <c r="DD196">
        <f t="shared" si="183"/>
        <v>0</v>
      </c>
      <c r="DE196">
        <f t="shared" si="183"/>
        <v>292</v>
      </c>
      <c r="DF196" t="str">
        <f t="shared" si="183"/>
        <v>Vías Bolivia</v>
      </c>
      <c r="DG196">
        <f t="shared" si="183"/>
        <v>893154.6399999999</v>
      </c>
      <c r="DH196">
        <f t="shared" si="183"/>
        <v>0</v>
      </c>
    </row>
    <row r="197" spans="1:112">
      <c r="A197">
        <f t="shared" si="166"/>
        <v>53</v>
      </c>
      <c r="B197" t="str">
        <f t="shared" si="166"/>
        <v>Ministerio de Culturas, Descolonización y Despatriarcalización</v>
      </c>
      <c r="C197">
        <f t="shared" ref="C197:AH197" si="192">C48</f>
        <v>0</v>
      </c>
      <c r="D197">
        <f t="shared" si="192"/>
        <v>0</v>
      </c>
      <c r="E197">
        <f t="shared" si="192"/>
        <v>0</v>
      </c>
      <c r="F197">
        <f t="shared" si="192"/>
        <v>0</v>
      </c>
      <c r="G197">
        <f t="shared" si="192"/>
        <v>0</v>
      </c>
      <c r="H197">
        <f t="shared" si="192"/>
        <v>0</v>
      </c>
      <c r="I197">
        <f t="shared" si="192"/>
        <v>0</v>
      </c>
      <c r="J197">
        <f t="shared" si="192"/>
        <v>0</v>
      </c>
      <c r="K197">
        <f t="shared" si="192"/>
        <v>0</v>
      </c>
      <c r="L197">
        <f t="shared" si="192"/>
        <v>0</v>
      </c>
      <c r="M197">
        <f t="shared" si="192"/>
        <v>0</v>
      </c>
      <c r="N197">
        <f t="shared" si="192"/>
        <v>0</v>
      </c>
      <c r="O197">
        <f t="shared" si="192"/>
        <v>0</v>
      </c>
      <c r="P197">
        <f t="shared" si="192"/>
        <v>0</v>
      </c>
      <c r="Q197">
        <f t="shared" si="192"/>
        <v>0</v>
      </c>
      <c r="R197">
        <f t="shared" si="192"/>
        <v>0</v>
      </c>
      <c r="S197">
        <f t="shared" si="192"/>
        <v>0</v>
      </c>
      <c r="T197">
        <f t="shared" si="192"/>
        <v>0</v>
      </c>
      <c r="U197">
        <f t="shared" si="192"/>
        <v>0</v>
      </c>
      <c r="V197">
        <f t="shared" si="192"/>
        <v>0</v>
      </c>
      <c r="W197">
        <f t="shared" si="192"/>
        <v>0</v>
      </c>
      <c r="X197">
        <f t="shared" si="192"/>
        <v>35</v>
      </c>
      <c r="Y197">
        <f t="shared" si="192"/>
        <v>0</v>
      </c>
      <c r="Z197">
        <f t="shared" si="192"/>
        <v>0</v>
      </c>
      <c r="AA197">
        <f t="shared" si="192"/>
        <v>0</v>
      </c>
      <c r="AB197">
        <f t="shared" si="192"/>
        <v>0</v>
      </c>
      <c r="AC197">
        <f t="shared" si="192"/>
        <v>0</v>
      </c>
      <c r="AD197">
        <f t="shared" si="192"/>
        <v>0</v>
      </c>
      <c r="AE197">
        <f t="shared" si="192"/>
        <v>0</v>
      </c>
      <c r="AF197">
        <f t="shared" si="192"/>
        <v>0</v>
      </c>
      <c r="AG197">
        <f t="shared" si="192"/>
        <v>0</v>
      </c>
      <c r="AH197">
        <f t="shared" si="192"/>
        <v>0</v>
      </c>
      <c r="AI197">
        <f t="shared" ref="AI197:BN197" si="193">AI48</f>
        <v>0</v>
      </c>
      <c r="AJ197">
        <f t="shared" si="193"/>
        <v>0</v>
      </c>
      <c r="AK197">
        <f t="shared" si="193"/>
        <v>0</v>
      </c>
      <c r="AL197">
        <f t="shared" si="193"/>
        <v>0</v>
      </c>
      <c r="AM197">
        <f t="shared" si="193"/>
        <v>0</v>
      </c>
      <c r="AN197">
        <f t="shared" si="193"/>
        <v>0</v>
      </c>
      <c r="AO197">
        <f t="shared" si="193"/>
        <v>0</v>
      </c>
      <c r="AP197">
        <f t="shared" si="193"/>
        <v>0</v>
      </c>
      <c r="AQ197">
        <f t="shared" si="193"/>
        <v>0</v>
      </c>
      <c r="AR197">
        <f t="shared" si="193"/>
        <v>0</v>
      </c>
      <c r="AS197">
        <f t="shared" si="193"/>
        <v>0</v>
      </c>
      <c r="AT197">
        <f t="shared" si="193"/>
        <v>0</v>
      </c>
      <c r="AU197">
        <f t="shared" si="193"/>
        <v>0</v>
      </c>
      <c r="AV197">
        <f t="shared" si="193"/>
        <v>0</v>
      </c>
      <c r="AW197">
        <f t="shared" si="193"/>
        <v>0</v>
      </c>
      <c r="AX197">
        <f t="shared" si="193"/>
        <v>0</v>
      </c>
      <c r="AY197">
        <f t="shared" si="193"/>
        <v>0</v>
      </c>
      <c r="AZ197">
        <f t="shared" si="193"/>
        <v>0</v>
      </c>
      <c r="BA197">
        <f t="shared" si="193"/>
        <v>0</v>
      </c>
      <c r="BB197">
        <f t="shared" si="193"/>
        <v>0</v>
      </c>
      <c r="BC197">
        <f t="shared" si="193"/>
        <v>0</v>
      </c>
      <c r="BD197">
        <f t="shared" si="193"/>
        <v>0</v>
      </c>
      <c r="BE197">
        <f t="shared" si="193"/>
        <v>0</v>
      </c>
      <c r="BF197">
        <f t="shared" si="193"/>
        <v>0</v>
      </c>
      <c r="BG197">
        <f t="shared" si="193"/>
        <v>0</v>
      </c>
      <c r="BH197">
        <f t="shared" si="193"/>
        <v>0</v>
      </c>
      <c r="BI197">
        <f t="shared" si="193"/>
        <v>0</v>
      </c>
      <c r="BJ197">
        <f t="shared" si="193"/>
        <v>0</v>
      </c>
      <c r="BK197">
        <f t="shared" si="193"/>
        <v>0</v>
      </c>
      <c r="BL197">
        <f t="shared" si="193"/>
        <v>0</v>
      </c>
      <c r="BM197">
        <f t="shared" si="193"/>
        <v>0</v>
      </c>
      <c r="BN197">
        <f t="shared" si="193"/>
        <v>0</v>
      </c>
      <c r="BO197">
        <f t="shared" ref="BO197:CT197" si="194">BO48</f>
        <v>0</v>
      </c>
      <c r="BP197">
        <f t="shared" si="194"/>
        <v>0</v>
      </c>
      <c r="BQ197">
        <f t="shared" si="194"/>
        <v>0</v>
      </c>
      <c r="BR197">
        <f t="shared" si="194"/>
        <v>0</v>
      </c>
      <c r="BS197">
        <f t="shared" si="194"/>
        <v>0</v>
      </c>
      <c r="BT197">
        <f t="shared" si="194"/>
        <v>0</v>
      </c>
      <c r="BU197">
        <f t="shared" si="194"/>
        <v>0</v>
      </c>
      <c r="BV197">
        <f t="shared" si="194"/>
        <v>0</v>
      </c>
      <c r="BW197">
        <f t="shared" si="194"/>
        <v>0</v>
      </c>
      <c r="BX197">
        <f t="shared" si="194"/>
        <v>0</v>
      </c>
      <c r="BY197">
        <f t="shared" si="194"/>
        <v>0</v>
      </c>
      <c r="BZ197">
        <f t="shared" si="194"/>
        <v>0</v>
      </c>
      <c r="CA197">
        <f t="shared" si="194"/>
        <v>0</v>
      </c>
      <c r="CB197">
        <f t="shared" si="194"/>
        <v>0</v>
      </c>
      <c r="CC197">
        <f t="shared" si="194"/>
        <v>0</v>
      </c>
      <c r="CD197">
        <f t="shared" si="194"/>
        <v>0</v>
      </c>
      <c r="CE197">
        <f t="shared" si="194"/>
        <v>0</v>
      </c>
      <c r="CF197">
        <f t="shared" si="194"/>
        <v>0</v>
      </c>
      <c r="CG197">
        <f t="shared" si="194"/>
        <v>0</v>
      </c>
      <c r="CH197">
        <f t="shared" si="194"/>
        <v>0</v>
      </c>
      <c r="CI197">
        <f t="shared" si="194"/>
        <v>0</v>
      </c>
      <c r="CJ197">
        <f t="shared" si="194"/>
        <v>0</v>
      </c>
      <c r="CK197">
        <f t="shared" si="194"/>
        <v>0</v>
      </c>
      <c r="CL197">
        <f t="shared" si="194"/>
        <v>0</v>
      </c>
      <c r="CM197">
        <f t="shared" si="194"/>
        <v>0</v>
      </c>
      <c r="CN197">
        <f t="shared" si="194"/>
        <v>0</v>
      </c>
      <c r="CO197">
        <f t="shared" si="194"/>
        <v>0</v>
      </c>
      <c r="CP197">
        <f t="shared" si="194"/>
        <v>0</v>
      </c>
      <c r="CQ197">
        <f t="shared" si="194"/>
        <v>0</v>
      </c>
      <c r="CR197">
        <f t="shared" si="194"/>
        <v>0</v>
      </c>
      <c r="CS197">
        <f t="shared" si="194"/>
        <v>0</v>
      </c>
      <c r="CT197">
        <f t="shared" si="194"/>
        <v>0</v>
      </c>
      <c r="CU197">
        <f t="shared" ref="CU197:DC197" si="195">CU48</f>
        <v>0</v>
      </c>
      <c r="CV197">
        <f t="shared" si="195"/>
        <v>0</v>
      </c>
      <c r="CW197">
        <f t="shared" si="195"/>
        <v>0</v>
      </c>
      <c r="CX197">
        <f t="shared" si="195"/>
        <v>0</v>
      </c>
      <c r="CY197">
        <f t="shared" si="195"/>
        <v>0</v>
      </c>
      <c r="CZ197">
        <f t="shared" si="195"/>
        <v>0</v>
      </c>
      <c r="DA197">
        <f t="shared" si="195"/>
        <v>0</v>
      </c>
      <c r="DB197">
        <f t="shared" si="195"/>
        <v>0</v>
      </c>
      <c r="DC197">
        <f t="shared" si="195"/>
        <v>0</v>
      </c>
      <c r="DD197">
        <f t="shared" si="183"/>
        <v>0</v>
      </c>
      <c r="DE197">
        <f t="shared" si="183"/>
        <v>514</v>
      </c>
      <c r="DF197" t="str">
        <f t="shared" si="183"/>
        <v>Empresa Nacional de Electricidad</v>
      </c>
      <c r="DG197">
        <f t="shared" si="183"/>
        <v>0.3</v>
      </c>
      <c r="DH197">
        <f t="shared" si="183"/>
        <v>0</v>
      </c>
    </row>
    <row r="198" spans="1:112">
      <c r="A198">
        <f t="shared" si="166"/>
        <v>514</v>
      </c>
      <c r="B198" t="str">
        <f t="shared" si="166"/>
        <v>Empresa Nacional de Electricidad</v>
      </c>
      <c r="C198">
        <f t="shared" ref="C198:AH198" si="196">C49</f>
        <v>0</v>
      </c>
      <c r="D198">
        <f t="shared" si="196"/>
        <v>0</v>
      </c>
      <c r="E198">
        <f t="shared" si="196"/>
        <v>0</v>
      </c>
      <c r="F198">
        <f t="shared" si="196"/>
        <v>0</v>
      </c>
      <c r="G198">
        <f t="shared" si="196"/>
        <v>0</v>
      </c>
      <c r="H198">
        <f t="shared" si="196"/>
        <v>0</v>
      </c>
      <c r="I198">
        <f t="shared" si="196"/>
        <v>0</v>
      </c>
      <c r="J198">
        <f t="shared" si="196"/>
        <v>0</v>
      </c>
      <c r="K198">
        <f t="shared" si="196"/>
        <v>0</v>
      </c>
      <c r="L198">
        <f t="shared" si="196"/>
        <v>0</v>
      </c>
      <c r="M198">
        <f t="shared" si="196"/>
        <v>0</v>
      </c>
      <c r="N198">
        <f t="shared" si="196"/>
        <v>0</v>
      </c>
      <c r="O198">
        <f t="shared" si="196"/>
        <v>0</v>
      </c>
      <c r="P198">
        <f t="shared" si="196"/>
        <v>0</v>
      </c>
      <c r="Q198">
        <f t="shared" si="196"/>
        <v>0</v>
      </c>
      <c r="R198">
        <f t="shared" si="196"/>
        <v>0</v>
      </c>
      <c r="S198">
        <f t="shared" si="196"/>
        <v>0</v>
      </c>
      <c r="T198">
        <f t="shared" si="196"/>
        <v>0</v>
      </c>
      <c r="U198">
        <f t="shared" si="196"/>
        <v>0</v>
      </c>
      <c r="V198">
        <f t="shared" si="196"/>
        <v>0</v>
      </c>
      <c r="W198">
        <f t="shared" si="196"/>
        <v>60</v>
      </c>
      <c r="X198">
        <f t="shared" si="196"/>
        <v>87704380.189999998</v>
      </c>
      <c r="Y198">
        <f t="shared" si="196"/>
        <v>0</v>
      </c>
      <c r="Z198">
        <f t="shared" si="196"/>
        <v>0</v>
      </c>
      <c r="AA198">
        <f t="shared" si="196"/>
        <v>0</v>
      </c>
      <c r="AB198">
        <f t="shared" si="196"/>
        <v>0</v>
      </c>
      <c r="AC198">
        <f t="shared" si="196"/>
        <v>0</v>
      </c>
      <c r="AD198">
        <f t="shared" si="196"/>
        <v>0</v>
      </c>
      <c r="AE198">
        <f t="shared" si="196"/>
        <v>0</v>
      </c>
      <c r="AF198">
        <f t="shared" si="196"/>
        <v>0</v>
      </c>
      <c r="AG198">
        <f t="shared" si="196"/>
        <v>0</v>
      </c>
      <c r="AH198">
        <f t="shared" si="196"/>
        <v>0</v>
      </c>
      <c r="AI198">
        <f t="shared" ref="AI198:BN198" si="197">AI49</f>
        <v>0</v>
      </c>
      <c r="AJ198">
        <f t="shared" si="197"/>
        <v>0</v>
      </c>
      <c r="AK198">
        <f t="shared" si="197"/>
        <v>0</v>
      </c>
      <c r="AL198">
        <f t="shared" si="197"/>
        <v>0</v>
      </c>
      <c r="AM198">
        <f t="shared" si="197"/>
        <v>0</v>
      </c>
      <c r="AN198">
        <f t="shared" si="197"/>
        <v>0</v>
      </c>
      <c r="AO198">
        <f t="shared" si="197"/>
        <v>0</v>
      </c>
      <c r="AP198">
        <f t="shared" si="197"/>
        <v>0</v>
      </c>
      <c r="AQ198">
        <f t="shared" si="197"/>
        <v>0</v>
      </c>
      <c r="AR198">
        <f t="shared" si="197"/>
        <v>0</v>
      </c>
      <c r="AS198">
        <f t="shared" si="197"/>
        <v>0</v>
      </c>
      <c r="AT198">
        <f t="shared" si="197"/>
        <v>0</v>
      </c>
      <c r="AU198">
        <f t="shared" si="197"/>
        <v>0</v>
      </c>
      <c r="AV198">
        <f t="shared" si="197"/>
        <v>0</v>
      </c>
      <c r="AW198">
        <f t="shared" si="197"/>
        <v>0</v>
      </c>
      <c r="AX198">
        <f t="shared" si="197"/>
        <v>0</v>
      </c>
      <c r="AY198">
        <f t="shared" si="197"/>
        <v>0</v>
      </c>
      <c r="AZ198">
        <f t="shared" si="197"/>
        <v>0</v>
      </c>
      <c r="BA198">
        <f t="shared" si="197"/>
        <v>0</v>
      </c>
      <c r="BB198">
        <f t="shared" si="197"/>
        <v>0</v>
      </c>
      <c r="BC198">
        <f t="shared" si="197"/>
        <v>0</v>
      </c>
      <c r="BD198">
        <f t="shared" si="197"/>
        <v>0</v>
      </c>
      <c r="BE198">
        <f t="shared" si="197"/>
        <v>0</v>
      </c>
      <c r="BF198">
        <f t="shared" si="197"/>
        <v>0</v>
      </c>
      <c r="BG198">
        <f t="shared" si="197"/>
        <v>0</v>
      </c>
      <c r="BH198">
        <f t="shared" si="197"/>
        <v>0</v>
      </c>
      <c r="BI198">
        <f t="shared" si="197"/>
        <v>0</v>
      </c>
      <c r="BJ198">
        <f t="shared" si="197"/>
        <v>0</v>
      </c>
      <c r="BK198">
        <f t="shared" si="197"/>
        <v>0</v>
      </c>
      <c r="BL198">
        <f t="shared" si="197"/>
        <v>0</v>
      </c>
      <c r="BM198">
        <f t="shared" si="197"/>
        <v>0</v>
      </c>
      <c r="BN198">
        <f t="shared" si="197"/>
        <v>0</v>
      </c>
      <c r="BO198">
        <f t="shared" ref="BO198:CT198" si="198">BO49</f>
        <v>0</v>
      </c>
      <c r="BP198">
        <f t="shared" si="198"/>
        <v>0</v>
      </c>
      <c r="BQ198">
        <f t="shared" si="198"/>
        <v>0</v>
      </c>
      <c r="BR198">
        <f t="shared" si="198"/>
        <v>0</v>
      </c>
      <c r="BS198">
        <f t="shared" si="198"/>
        <v>0</v>
      </c>
      <c r="BT198">
        <f t="shared" si="198"/>
        <v>0</v>
      </c>
      <c r="BU198">
        <f t="shared" si="198"/>
        <v>0</v>
      </c>
      <c r="BV198">
        <f t="shared" si="198"/>
        <v>0</v>
      </c>
      <c r="BW198">
        <f t="shared" si="198"/>
        <v>0</v>
      </c>
      <c r="BX198">
        <f t="shared" si="198"/>
        <v>0</v>
      </c>
      <c r="BY198">
        <f t="shared" si="198"/>
        <v>0</v>
      </c>
      <c r="BZ198">
        <f t="shared" si="198"/>
        <v>0</v>
      </c>
      <c r="CA198">
        <f t="shared" si="198"/>
        <v>0</v>
      </c>
      <c r="CB198">
        <f t="shared" si="198"/>
        <v>0</v>
      </c>
      <c r="CC198">
        <f t="shared" si="198"/>
        <v>0</v>
      </c>
      <c r="CD198">
        <f t="shared" si="198"/>
        <v>0</v>
      </c>
      <c r="CE198">
        <f t="shared" si="198"/>
        <v>0</v>
      </c>
      <c r="CF198">
        <f t="shared" si="198"/>
        <v>0</v>
      </c>
      <c r="CG198">
        <f t="shared" si="198"/>
        <v>0</v>
      </c>
      <c r="CH198">
        <f t="shared" si="198"/>
        <v>0</v>
      </c>
      <c r="CI198">
        <f t="shared" si="198"/>
        <v>0</v>
      </c>
      <c r="CJ198">
        <f t="shared" si="198"/>
        <v>0</v>
      </c>
      <c r="CK198">
        <f t="shared" si="198"/>
        <v>0</v>
      </c>
      <c r="CL198">
        <f t="shared" si="198"/>
        <v>0</v>
      </c>
      <c r="CM198">
        <f t="shared" si="198"/>
        <v>0</v>
      </c>
      <c r="CN198">
        <f t="shared" si="198"/>
        <v>0</v>
      </c>
      <c r="CO198">
        <f t="shared" si="198"/>
        <v>0</v>
      </c>
      <c r="CP198">
        <f t="shared" si="198"/>
        <v>0</v>
      </c>
      <c r="CQ198">
        <f t="shared" si="198"/>
        <v>0</v>
      </c>
      <c r="CR198">
        <f t="shared" si="198"/>
        <v>0</v>
      </c>
      <c r="CS198">
        <f t="shared" si="198"/>
        <v>0</v>
      </c>
      <c r="CT198">
        <f t="shared" si="198"/>
        <v>0</v>
      </c>
      <c r="CU198">
        <f t="shared" ref="CU198:DC198" si="199">CU49</f>
        <v>0</v>
      </c>
      <c r="CV198">
        <f t="shared" si="199"/>
        <v>0</v>
      </c>
      <c r="CW198">
        <f t="shared" si="199"/>
        <v>0</v>
      </c>
      <c r="CX198">
        <f t="shared" si="199"/>
        <v>0</v>
      </c>
      <c r="CY198">
        <f t="shared" si="199"/>
        <v>0</v>
      </c>
      <c r="CZ198">
        <f t="shared" si="199"/>
        <v>0</v>
      </c>
      <c r="DA198">
        <f t="shared" si="199"/>
        <v>0</v>
      </c>
      <c r="DB198">
        <f t="shared" si="199"/>
        <v>0</v>
      </c>
      <c r="DC198">
        <f t="shared" si="199"/>
        <v>0</v>
      </c>
      <c r="DD198">
        <f t="shared" si="183"/>
        <v>0</v>
      </c>
      <c r="DE198">
        <f t="shared" si="183"/>
        <v>590</v>
      </c>
      <c r="DF198" t="str">
        <f t="shared" si="183"/>
        <v>Empresa Pública "QUIPUS"</v>
      </c>
      <c r="DG198">
        <f t="shared" si="183"/>
        <v>7093950</v>
      </c>
      <c r="DH198">
        <f t="shared" si="183"/>
        <v>0</v>
      </c>
    </row>
    <row r="199" spans="1:112">
      <c r="A199">
        <f t="shared" si="166"/>
        <v>862</v>
      </c>
      <c r="B199" t="str">
        <f t="shared" si="166"/>
        <v>Fondo Nacional de Desarrollo Regional</v>
      </c>
      <c r="C199">
        <f t="shared" ref="C199:AH199" si="200">C50</f>
        <v>0</v>
      </c>
      <c r="D199">
        <f t="shared" si="200"/>
        <v>0</v>
      </c>
      <c r="E199">
        <f t="shared" si="200"/>
        <v>0</v>
      </c>
      <c r="F199">
        <f t="shared" si="200"/>
        <v>0</v>
      </c>
      <c r="G199">
        <f t="shared" si="200"/>
        <v>0</v>
      </c>
      <c r="H199">
        <f t="shared" si="200"/>
        <v>0</v>
      </c>
      <c r="I199">
        <f t="shared" si="200"/>
        <v>0</v>
      </c>
      <c r="J199">
        <f t="shared" si="200"/>
        <v>0</v>
      </c>
      <c r="K199">
        <f t="shared" si="200"/>
        <v>0</v>
      </c>
      <c r="L199">
        <f t="shared" si="200"/>
        <v>0</v>
      </c>
      <c r="M199">
        <f t="shared" si="200"/>
        <v>0</v>
      </c>
      <c r="N199">
        <f t="shared" si="200"/>
        <v>0</v>
      </c>
      <c r="O199">
        <f t="shared" si="200"/>
        <v>0</v>
      </c>
      <c r="P199">
        <f t="shared" si="200"/>
        <v>0</v>
      </c>
      <c r="Q199">
        <f t="shared" si="200"/>
        <v>0</v>
      </c>
      <c r="R199">
        <f t="shared" si="200"/>
        <v>0</v>
      </c>
      <c r="S199">
        <f t="shared" si="200"/>
        <v>0</v>
      </c>
      <c r="T199">
        <f t="shared" si="200"/>
        <v>0</v>
      </c>
      <c r="U199">
        <f t="shared" si="200"/>
        <v>0</v>
      </c>
      <c r="V199">
        <f t="shared" si="200"/>
        <v>703389.35000000009</v>
      </c>
      <c r="W199">
        <f t="shared" si="200"/>
        <v>0</v>
      </c>
      <c r="X199">
        <f t="shared" si="200"/>
        <v>2677675.4800000004</v>
      </c>
      <c r="Y199">
        <f t="shared" si="200"/>
        <v>0</v>
      </c>
      <c r="Z199">
        <f t="shared" si="200"/>
        <v>0</v>
      </c>
      <c r="AA199">
        <f t="shared" si="200"/>
        <v>0</v>
      </c>
      <c r="AB199">
        <f t="shared" si="200"/>
        <v>0</v>
      </c>
      <c r="AC199">
        <f t="shared" si="200"/>
        <v>0</v>
      </c>
      <c r="AD199">
        <f t="shared" si="200"/>
        <v>0</v>
      </c>
      <c r="AE199">
        <f t="shared" si="200"/>
        <v>0</v>
      </c>
      <c r="AF199">
        <f t="shared" si="200"/>
        <v>0</v>
      </c>
      <c r="AG199">
        <f t="shared" si="200"/>
        <v>0</v>
      </c>
      <c r="AH199">
        <f t="shared" si="200"/>
        <v>0</v>
      </c>
      <c r="AI199">
        <f t="shared" ref="AI199:BN199" si="201">AI50</f>
        <v>0</v>
      </c>
      <c r="AJ199">
        <f t="shared" si="201"/>
        <v>0</v>
      </c>
      <c r="AK199">
        <f t="shared" si="201"/>
        <v>0</v>
      </c>
      <c r="AL199">
        <f t="shared" si="201"/>
        <v>0</v>
      </c>
      <c r="AM199">
        <f t="shared" si="201"/>
        <v>0</v>
      </c>
      <c r="AN199">
        <f t="shared" si="201"/>
        <v>0</v>
      </c>
      <c r="AO199">
        <f t="shared" si="201"/>
        <v>0</v>
      </c>
      <c r="AP199">
        <f t="shared" si="201"/>
        <v>0</v>
      </c>
      <c r="AQ199">
        <f t="shared" si="201"/>
        <v>0</v>
      </c>
      <c r="AR199">
        <f t="shared" si="201"/>
        <v>0</v>
      </c>
      <c r="AS199">
        <f t="shared" si="201"/>
        <v>0</v>
      </c>
      <c r="AT199">
        <f t="shared" si="201"/>
        <v>0</v>
      </c>
      <c r="AU199">
        <f t="shared" si="201"/>
        <v>0</v>
      </c>
      <c r="AV199">
        <f t="shared" si="201"/>
        <v>0</v>
      </c>
      <c r="AW199">
        <f t="shared" si="201"/>
        <v>0</v>
      </c>
      <c r="AX199">
        <f t="shared" si="201"/>
        <v>0</v>
      </c>
      <c r="AY199">
        <f t="shared" si="201"/>
        <v>0</v>
      </c>
      <c r="AZ199">
        <f t="shared" si="201"/>
        <v>0</v>
      </c>
      <c r="BA199">
        <f t="shared" si="201"/>
        <v>0</v>
      </c>
      <c r="BB199">
        <f t="shared" si="201"/>
        <v>0</v>
      </c>
      <c r="BC199">
        <f t="shared" si="201"/>
        <v>0</v>
      </c>
      <c r="BD199">
        <f t="shared" si="201"/>
        <v>0</v>
      </c>
      <c r="BE199">
        <f t="shared" si="201"/>
        <v>0</v>
      </c>
      <c r="BF199">
        <f t="shared" si="201"/>
        <v>0</v>
      </c>
      <c r="BG199">
        <f t="shared" si="201"/>
        <v>0</v>
      </c>
      <c r="BH199">
        <f t="shared" si="201"/>
        <v>0</v>
      </c>
      <c r="BI199">
        <f t="shared" si="201"/>
        <v>0</v>
      </c>
      <c r="BJ199">
        <f t="shared" si="201"/>
        <v>0</v>
      </c>
      <c r="BK199">
        <f t="shared" si="201"/>
        <v>0</v>
      </c>
      <c r="BL199">
        <f t="shared" si="201"/>
        <v>0</v>
      </c>
      <c r="BM199">
        <f t="shared" si="201"/>
        <v>0</v>
      </c>
      <c r="BN199">
        <f t="shared" si="201"/>
        <v>0</v>
      </c>
      <c r="BO199">
        <f t="shared" ref="BO199:CT199" si="202">BO50</f>
        <v>0</v>
      </c>
      <c r="BP199">
        <f t="shared" si="202"/>
        <v>0</v>
      </c>
      <c r="BQ199">
        <f t="shared" si="202"/>
        <v>0</v>
      </c>
      <c r="BR199">
        <f t="shared" si="202"/>
        <v>0</v>
      </c>
      <c r="BS199">
        <f t="shared" si="202"/>
        <v>0</v>
      </c>
      <c r="BT199">
        <f t="shared" si="202"/>
        <v>0</v>
      </c>
      <c r="BU199">
        <f t="shared" si="202"/>
        <v>0</v>
      </c>
      <c r="BV199">
        <f t="shared" si="202"/>
        <v>0</v>
      </c>
      <c r="BW199">
        <f t="shared" si="202"/>
        <v>0</v>
      </c>
      <c r="BX199">
        <f t="shared" si="202"/>
        <v>0</v>
      </c>
      <c r="BY199">
        <f t="shared" si="202"/>
        <v>0</v>
      </c>
      <c r="BZ199">
        <f t="shared" si="202"/>
        <v>0</v>
      </c>
      <c r="CA199">
        <f t="shared" si="202"/>
        <v>0</v>
      </c>
      <c r="CB199">
        <f t="shared" si="202"/>
        <v>0</v>
      </c>
      <c r="CC199">
        <f t="shared" si="202"/>
        <v>0</v>
      </c>
      <c r="CD199">
        <f t="shared" si="202"/>
        <v>0</v>
      </c>
      <c r="CE199">
        <f t="shared" si="202"/>
        <v>0</v>
      </c>
      <c r="CF199">
        <f t="shared" si="202"/>
        <v>0</v>
      </c>
      <c r="CG199">
        <f t="shared" si="202"/>
        <v>0</v>
      </c>
      <c r="CH199">
        <f t="shared" si="202"/>
        <v>0</v>
      </c>
      <c r="CI199">
        <f t="shared" si="202"/>
        <v>0</v>
      </c>
      <c r="CJ199">
        <f t="shared" si="202"/>
        <v>0</v>
      </c>
      <c r="CK199">
        <f t="shared" si="202"/>
        <v>0</v>
      </c>
      <c r="CL199">
        <f t="shared" si="202"/>
        <v>0</v>
      </c>
      <c r="CM199">
        <f t="shared" si="202"/>
        <v>0</v>
      </c>
      <c r="CN199">
        <f t="shared" si="202"/>
        <v>0</v>
      </c>
      <c r="CO199">
        <f t="shared" si="202"/>
        <v>0</v>
      </c>
      <c r="CP199">
        <f t="shared" si="202"/>
        <v>0</v>
      </c>
      <c r="CQ199">
        <f t="shared" si="202"/>
        <v>0</v>
      </c>
      <c r="CR199">
        <f t="shared" si="202"/>
        <v>0</v>
      </c>
      <c r="CS199">
        <f t="shared" si="202"/>
        <v>0</v>
      </c>
      <c r="CT199">
        <f t="shared" si="202"/>
        <v>0</v>
      </c>
      <c r="CU199">
        <f t="shared" ref="CU199:DC199" si="203">CU50</f>
        <v>0</v>
      </c>
      <c r="CV199">
        <f t="shared" si="203"/>
        <v>0</v>
      </c>
      <c r="CW199">
        <f t="shared" si="203"/>
        <v>0</v>
      </c>
      <c r="CX199">
        <f t="shared" si="203"/>
        <v>0</v>
      </c>
      <c r="CY199">
        <f t="shared" si="203"/>
        <v>0</v>
      </c>
      <c r="CZ199">
        <f t="shared" si="203"/>
        <v>0</v>
      </c>
      <c r="DA199">
        <f t="shared" si="203"/>
        <v>0</v>
      </c>
      <c r="DB199">
        <f t="shared" si="203"/>
        <v>0</v>
      </c>
      <c r="DC199">
        <f t="shared" si="203"/>
        <v>0</v>
      </c>
      <c r="DD199">
        <f t="shared" si="183"/>
        <v>0</v>
      </c>
      <c r="DE199">
        <f t="shared" si="183"/>
        <v>86</v>
      </c>
      <c r="DF199" t="str">
        <f t="shared" si="183"/>
        <v>Ministerio de Medio Ambiente y Agua</v>
      </c>
      <c r="DG199">
        <f t="shared" si="183"/>
        <v>206007.55</v>
      </c>
      <c r="DH199">
        <f t="shared" si="183"/>
        <v>0</v>
      </c>
    </row>
    <row r="200" spans="1:112">
      <c r="A200">
        <f t="shared" si="166"/>
        <v>70</v>
      </c>
      <c r="B200" t="str">
        <f t="shared" si="166"/>
        <v>Ministerio de Trabajo, Empleo y Previsión Social</v>
      </c>
      <c r="C200">
        <f t="shared" ref="C200:AH200" si="204">C51</f>
        <v>0</v>
      </c>
      <c r="D200">
        <f t="shared" si="204"/>
        <v>0</v>
      </c>
      <c r="E200">
        <f t="shared" si="204"/>
        <v>0</v>
      </c>
      <c r="F200">
        <f t="shared" si="204"/>
        <v>0</v>
      </c>
      <c r="G200">
        <f t="shared" si="204"/>
        <v>0</v>
      </c>
      <c r="H200">
        <f t="shared" si="204"/>
        <v>0</v>
      </c>
      <c r="I200">
        <f t="shared" si="204"/>
        <v>0</v>
      </c>
      <c r="J200">
        <f t="shared" si="204"/>
        <v>0</v>
      </c>
      <c r="K200">
        <f t="shared" si="204"/>
        <v>0</v>
      </c>
      <c r="L200">
        <f t="shared" si="204"/>
        <v>0</v>
      </c>
      <c r="M200">
        <f t="shared" si="204"/>
        <v>0</v>
      </c>
      <c r="N200">
        <f t="shared" si="204"/>
        <v>0</v>
      </c>
      <c r="O200">
        <f t="shared" si="204"/>
        <v>0</v>
      </c>
      <c r="P200">
        <f t="shared" si="204"/>
        <v>0</v>
      </c>
      <c r="Q200">
        <f t="shared" si="204"/>
        <v>0</v>
      </c>
      <c r="R200">
        <f t="shared" si="204"/>
        <v>0</v>
      </c>
      <c r="S200">
        <f t="shared" si="204"/>
        <v>0</v>
      </c>
      <c r="T200">
        <f t="shared" si="204"/>
        <v>30</v>
      </c>
      <c r="U200">
        <f t="shared" si="204"/>
        <v>0</v>
      </c>
      <c r="V200">
        <f t="shared" si="204"/>
        <v>28741.07</v>
      </c>
      <c r="W200">
        <f t="shared" si="204"/>
        <v>0</v>
      </c>
      <c r="X200">
        <f t="shared" si="204"/>
        <v>19717.47</v>
      </c>
      <c r="Y200">
        <f t="shared" si="204"/>
        <v>0</v>
      </c>
      <c r="Z200">
        <f t="shared" si="204"/>
        <v>0</v>
      </c>
      <c r="AA200">
        <f t="shared" si="204"/>
        <v>0</v>
      </c>
      <c r="AB200">
        <f t="shared" si="204"/>
        <v>0</v>
      </c>
      <c r="AC200">
        <f t="shared" si="204"/>
        <v>0</v>
      </c>
      <c r="AD200">
        <f t="shared" si="204"/>
        <v>0</v>
      </c>
      <c r="AE200">
        <f t="shared" si="204"/>
        <v>0</v>
      </c>
      <c r="AF200">
        <f t="shared" si="204"/>
        <v>0</v>
      </c>
      <c r="AG200">
        <f t="shared" si="204"/>
        <v>0</v>
      </c>
      <c r="AH200">
        <f t="shared" si="204"/>
        <v>0</v>
      </c>
      <c r="AI200">
        <f t="shared" ref="AI200:BN200" si="205">AI51</f>
        <v>0</v>
      </c>
      <c r="AJ200">
        <f t="shared" si="205"/>
        <v>0</v>
      </c>
      <c r="AK200">
        <f t="shared" si="205"/>
        <v>0</v>
      </c>
      <c r="AL200">
        <f t="shared" si="205"/>
        <v>0</v>
      </c>
      <c r="AM200">
        <f t="shared" si="205"/>
        <v>0</v>
      </c>
      <c r="AN200">
        <f t="shared" si="205"/>
        <v>0</v>
      </c>
      <c r="AO200">
        <f t="shared" si="205"/>
        <v>0</v>
      </c>
      <c r="AP200">
        <f t="shared" si="205"/>
        <v>0</v>
      </c>
      <c r="AQ200">
        <f t="shared" si="205"/>
        <v>0</v>
      </c>
      <c r="AR200">
        <f t="shared" si="205"/>
        <v>0</v>
      </c>
      <c r="AS200">
        <f t="shared" si="205"/>
        <v>0</v>
      </c>
      <c r="AT200">
        <f t="shared" si="205"/>
        <v>0</v>
      </c>
      <c r="AU200">
        <f t="shared" si="205"/>
        <v>0</v>
      </c>
      <c r="AV200">
        <f t="shared" si="205"/>
        <v>0</v>
      </c>
      <c r="AW200">
        <f t="shared" si="205"/>
        <v>0</v>
      </c>
      <c r="AX200">
        <f t="shared" si="205"/>
        <v>0</v>
      </c>
      <c r="AY200">
        <f t="shared" si="205"/>
        <v>0</v>
      </c>
      <c r="AZ200">
        <f t="shared" si="205"/>
        <v>0</v>
      </c>
      <c r="BA200">
        <f t="shared" si="205"/>
        <v>0</v>
      </c>
      <c r="BB200">
        <f t="shared" si="205"/>
        <v>0</v>
      </c>
      <c r="BC200">
        <f t="shared" si="205"/>
        <v>0</v>
      </c>
      <c r="BD200">
        <f t="shared" si="205"/>
        <v>0</v>
      </c>
      <c r="BE200">
        <f t="shared" si="205"/>
        <v>0</v>
      </c>
      <c r="BF200">
        <f t="shared" si="205"/>
        <v>0</v>
      </c>
      <c r="BG200">
        <f t="shared" si="205"/>
        <v>0</v>
      </c>
      <c r="BH200">
        <f t="shared" si="205"/>
        <v>0</v>
      </c>
      <c r="BI200">
        <f t="shared" si="205"/>
        <v>0</v>
      </c>
      <c r="BJ200">
        <f t="shared" si="205"/>
        <v>0</v>
      </c>
      <c r="BK200">
        <f t="shared" si="205"/>
        <v>0</v>
      </c>
      <c r="BL200">
        <f t="shared" si="205"/>
        <v>0</v>
      </c>
      <c r="BM200">
        <f t="shared" si="205"/>
        <v>0</v>
      </c>
      <c r="BN200">
        <f t="shared" si="205"/>
        <v>0</v>
      </c>
      <c r="BO200">
        <f t="shared" ref="BO200:CT200" si="206">BO51</f>
        <v>0</v>
      </c>
      <c r="BP200">
        <f t="shared" si="206"/>
        <v>0</v>
      </c>
      <c r="BQ200">
        <f t="shared" si="206"/>
        <v>0</v>
      </c>
      <c r="BR200">
        <f t="shared" si="206"/>
        <v>0</v>
      </c>
      <c r="BS200">
        <f t="shared" si="206"/>
        <v>0</v>
      </c>
      <c r="BT200">
        <f t="shared" si="206"/>
        <v>0</v>
      </c>
      <c r="BU200">
        <f t="shared" si="206"/>
        <v>0</v>
      </c>
      <c r="BV200">
        <f t="shared" si="206"/>
        <v>0</v>
      </c>
      <c r="BW200">
        <f t="shared" si="206"/>
        <v>0</v>
      </c>
      <c r="BX200">
        <f t="shared" si="206"/>
        <v>0</v>
      </c>
      <c r="BY200">
        <f t="shared" si="206"/>
        <v>0</v>
      </c>
      <c r="BZ200">
        <f t="shared" si="206"/>
        <v>0</v>
      </c>
      <c r="CA200">
        <f t="shared" si="206"/>
        <v>0</v>
      </c>
      <c r="CB200">
        <f t="shared" si="206"/>
        <v>0</v>
      </c>
      <c r="CC200">
        <f t="shared" si="206"/>
        <v>0</v>
      </c>
      <c r="CD200">
        <f t="shared" si="206"/>
        <v>0</v>
      </c>
      <c r="CE200">
        <f t="shared" si="206"/>
        <v>0</v>
      </c>
      <c r="CF200">
        <f t="shared" si="206"/>
        <v>0</v>
      </c>
      <c r="CG200">
        <f t="shared" si="206"/>
        <v>0</v>
      </c>
      <c r="CH200">
        <f t="shared" si="206"/>
        <v>0</v>
      </c>
      <c r="CI200">
        <f t="shared" si="206"/>
        <v>0</v>
      </c>
      <c r="CJ200">
        <f t="shared" si="206"/>
        <v>0</v>
      </c>
      <c r="CK200">
        <f t="shared" si="206"/>
        <v>0</v>
      </c>
      <c r="CL200">
        <f t="shared" si="206"/>
        <v>0</v>
      </c>
      <c r="CM200">
        <f t="shared" si="206"/>
        <v>0</v>
      </c>
      <c r="CN200">
        <f t="shared" si="206"/>
        <v>0</v>
      </c>
      <c r="CO200">
        <f t="shared" si="206"/>
        <v>0</v>
      </c>
      <c r="CP200">
        <f t="shared" si="206"/>
        <v>0</v>
      </c>
      <c r="CQ200">
        <f t="shared" si="206"/>
        <v>0</v>
      </c>
      <c r="CR200">
        <f t="shared" si="206"/>
        <v>0</v>
      </c>
      <c r="CS200">
        <f t="shared" si="206"/>
        <v>0</v>
      </c>
      <c r="CT200">
        <f t="shared" si="206"/>
        <v>0</v>
      </c>
      <c r="CU200">
        <f t="shared" ref="CU200:DC200" si="207">CU51</f>
        <v>0</v>
      </c>
      <c r="CV200">
        <f t="shared" si="207"/>
        <v>0</v>
      </c>
      <c r="CW200">
        <f t="shared" si="207"/>
        <v>0</v>
      </c>
      <c r="CX200">
        <f t="shared" si="207"/>
        <v>0</v>
      </c>
      <c r="CY200">
        <f t="shared" si="207"/>
        <v>0</v>
      </c>
      <c r="CZ200">
        <f t="shared" si="207"/>
        <v>0</v>
      </c>
      <c r="DA200">
        <f t="shared" si="207"/>
        <v>0</v>
      </c>
      <c r="DB200">
        <f t="shared" si="207"/>
        <v>0</v>
      </c>
      <c r="DC200">
        <f t="shared" si="207"/>
        <v>0</v>
      </c>
      <c r="DD200">
        <f t="shared" si="183"/>
        <v>0</v>
      </c>
      <c r="DE200">
        <f t="shared" si="183"/>
        <v>513</v>
      </c>
      <c r="DF200" t="str">
        <f t="shared" si="183"/>
        <v>Yacimientos Petrolíferos Fiscales Bolivianos</v>
      </c>
      <c r="DG200">
        <f t="shared" si="183"/>
        <v>523405397.44</v>
      </c>
      <c r="DH200">
        <f t="shared" si="183"/>
        <v>0</v>
      </c>
    </row>
    <row r="201" spans="1:112">
      <c r="A201">
        <f t="shared" si="166"/>
        <v>526</v>
      </c>
      <c r="B201" t="str">
        <f t="shared" si="166"/>
        <v>Bolivia TV</v>
      </c>
      <c r="C201">
        <f t="shared" ref="C201:AH201" si="208">C52</f>
        <v>0</v>
      </c>
      <c r="D201">
        <f t="shared" si="208"/>
        <v>113347.5</v>
      </c>
      <c r="E201">
        <f t="shared" si="208"/>
        <v>0</v>
      </c>
      <c r="F201">
        <f t="shared" si="208"/>
        <v>21000</v>
      </c>
      <c r="G201">
        <f t="shared" si="208"/>
        <v>0</v>
      </c>
      <c r="H201">
        <f t="shared" si="208"/>
        <v>10750</v>
      </c>
      <c r="I201">
        <f t="shared" si="208"/>
        <v>0</v>
      </c>
      <c r="J201">
        <f t="shared" si="208"/>
        <v>292</v>
      </c>
      <c r="K201">
        <f t="shared" si="208"/>
        <v>0</v>
      </c>
      <c r="L201">
        <f t="shared" si="208"/>
        <v>0</v>
      </c>
      <c r="M201">
        <f t="shared" si="208"/>
        <v>0</v>
      </c>
      <c r="N201">
        <f t="shared" si="208"/>
        <v>4945.3599999999997</v>
      </c>
      <c r="O201">
        <f t="shared" si="208"/>
        <v>0</v>
      </c>
      <c r="P201">
        <f t="shared" si="208"/>
        <v>2453.44</v>
      </c>
      <c r="Q201">
        <f t="shared" si="208"/>
        <v>0</v>
      </c>
      <c r="R201">
        <f t="shared" si="208"/>
        <v>0</v>
      </c>
      <c r="S201">
        <f t="shared" si="208"/>
        <v>0</v>
      </c>
      <c r="T201">
        <f t="shared" si="208"/>
        <v>1085</v>
      </c>
      <c r="U201">
        <f t="shared" si="208"/>
        <v>0</v>
      </c>
      <c r="V201">
        <f t="shared" si="208"/>
        <v>35058.53</v>
      </c>
      <c r="W201">
        <f t="shared" si="208"/>
        <v>0</v>
      </c>
      <c r="X201">
        <f t="shared" si="208"/>
        <v>7758.72</v>
      </c>
      <c r="Y201">
        <f t="shared" si="208"/>
        <v>0</v>
      </c>
      <c r="Z201">
        <f t="shared" si="208"/>
        <v>0</v>
      </c>
      <c r="AA201">
        <f t="shared" si="208"/>
        <v>0</v>
      </c>
      <c r="AB201">
        <f t="shared" si="208"/>
        <v>0</v>
      </c>
      <c r="AC201">
        <f t="shared" si="208"/>
        <v>0</v>
      </c>
      <c r="AD201">
        <f t="shared" si="208"/>
        <v>0</v>
      </c>
      <c r="AE201">
        <f t="shared" si="208"/>
        <v>0</v>
      </c>
      <c r="AF201">
        <f t="shared" si="208"/>
        <v>0</v>
      </c>
      <c r="AG201">
        <f t="shared" si="208"/>
        <v>0</v>
      </c>
      <c r="AH201">
        <f t="shared" si="208"/>
        <v>0</v>
      </c>
      <c r="AI201">
        <f t="shared" ref="AI201:BN201" si="209">AI52</f>
        <v>0</v>
      </c>
      <c r="AJ201">
        <f t="shared" si="209"/>
        <v>0</v>
      </c>
      <c r="AK201">
        <f t="shared" si="209"/>
        <v>0</v>
      </c>
      <c r="AL201">
        <f t="shared" si="209"/>
        <v>0</v>
      </c>
      <c r="AM201">
        <f t="shared" si="209"/>
        <v>0</v>
      </c>
      <c r="AN201">
        <f t="shared" si="209"/>
        <v>0</v>
      </c>
      <c r="AO201">
        <f t="shared" si="209"/>
        <v>0</v>
      </c>
      <c r="AP201">
        <f t="shared" si="209"/>
        <v>0</v>
      </c>
      <c r="AQ201">
        <f t="shared" si="209"/>
        <v>0</v>
      </c>
      <c r="AR201">
        <f t="shared" si="209"/>
        <v>0</v>
      </c>
      <c r="AS201">
        <f t="shared" si="209"/>
        <v>0</v>
      </c>
      <c r="AT201">
        <f t="shared" si="209"/>
        <v>0</v>
      </c>
      <c r="AU201">
        <f t="shared" si="209"/>
        <v>0</v>
      </c>
      <c r="AV201">
        <f t="shared" si="209"/>
        <v>0</v>
      </c>
      <c r="AW201">
        <f t="shared" si="209"/>
        <v>0</v>
      </c>
      <c r="AX201">
        <f t="shared" si="209"/>
        <v>0</v>
      </c>
      <c r="AY201">
        <f t="shared" si="209"/>
        <v>0</v>
      </c>
      <c r="AZ201">
        <f t="shared" si="209"/>
        <v>0</v>
      </c>
      <c r="BA201">
        <f t="shared" si="209"/>
        <v>0</v>
      </c>
      <c r="BB201">
        <f t="shared" si="209"/>
        <v>0</v>
      </c>
      <c r="BC201">
        <f t="shared" si="209"/>
        <v>0</v>
      </c>
      <c r="BD201">
        <f t="shared" si="209"/>
        <v>0</v>
      </c>
      <c r="BE201">
        <f t="shared" si="209"/>
        <v>0</v>
      </c>
      <c r="BF201">
        <f t="shared" si="209"/>
        <v>0</v>
      </c>
      <c r="BG201">
        <f t="shared" si="209"/>
        <v>0</v>
      </c>
      <c r="BH201">
        <f t="shared" si="209"/>
        <v>0</v>
      </c>
      <c r="BI201">
        <f t="shared" si="209"/>
        <v>0</v>
      </c>
      <c r="BJ201">
        <f t="shared" si="209"/>
        <v>0</v>
      </c>
      <c r="BK201">
        <f t="shared" si="209"/>
        <v>0</v>
      </c>
      <c r="BL201">
        <f t="shared" si="209"/>
        <v>0</v>
      </c>
      <c r="BM201">
        <f t="shared" si="209"/>
        <v>0</v>
      </c>
      <c r="BN201">
        <f t="shared" si="209"/>
        <v>0</v>
      </c>
      <c r="BO201">
        <f t="shared" ref="BO201:CT201" si="210">BO52</f>
        <v>0</v>
      </c>
      <c r="BP201">
        <f t="shared" si="210"/>
        <v>0</v>
      </c>
      <c r="BQ201">
        <f t="shared" si="210"/>
        <v>0</v>
      </c>
      <c r="BR201">
        <f t="shared" si="210"/>
        <v>0</v>
      </c>
      <c r="BS201">
        <f t="shared" si="210"/>
        <v>0</v>
      </c>
      <c r="BT201">
        <f t="shared" si="210"/>
        <v>0</v>
      </c>
      <c r="BU201">
        <f t="shared" si="210"/>
        <v>0</v>
      </c>
      <c r="BV201">
        <f t="shared" si="210"/>
        <v>0</v>
      </c>
      <c r="BW201">
        <f t="shared" si="210"/>
        <v>0</v>
      </c>
      <c r="BX201">
        <f t="shared" si="210"/>
        <v>0</v>
      </c>
      <c r="BY201">
        <f t="shared" si="210"/>
        <v>0</v>
      </c>
      <c r="BZ201">
        <f t="shared" si="210"/>
        <v>0</v>
      </c>
      <c r="CA201">
        <f t="shared" si="210"/>
        <v>0</v>
      </c>
      <c r="CB201">
        <f t="shared" si="210"/>
        <v>0</v>
      </c>
      <c r="CC201">
        <f t="shared" si="210"/>
        <v>0</v>
      </c>
      <c r="CD201">
        <f t="shared" si="210"/>
        <v>0</v>
      </c>
      <c r="CE201">
        <f t="shared" si="210"/>
        <v>0</v>
      </c>
      <c r="CF201">
        <f t="shared" si="210"/>
        <v>0</v>
      </c>
      <c r="CG201">
        <f t="shared" si="210"/>
        <v>0</v>
      </c>
      <c r="CH201">
        <f t="shared" si="210"/>
        <v>0</v>
      </c>
      <c r="CI201">
        <f t="shared" si="210"/>
        <v>0</v>
      </c>
      <c r="CJ201">
        <f t="shared" si="210"/>
        <v>0</v>
      </c>
      <c r="CK201">
        <f t="shared" si="210"/>
        <v>0</v>
      </c>
      <c r="CL201">
        <f t="shared" si="210"/>
        <v>0</v>
      </c>
      <c r="CM201">
        <f t="shared" si="210"/>
        <v>0</v>
      </c>
      <c r="CN201">
        <f t="shared" si="210"/>
        <v>0</v>
      </c>
      <c r="CO201">
        <f t="shared" si="210"/>
        <v>0</v>
      </c>
      <c r="CP201">
        <f t="shared" si="210"/>
        <v>0</v>
      </c>
      <c r="CQ201">
        <f t="shared" si="210"/>
        <v>0</v>
      </c>
      <c r="CR201">
        <f t="shared" si="210"/>
        <v>0</v>
      </c>
      <c r="CS201">
        <f t="shared" si="210"/>
        <v>0</v>
      </c>
      <c r="CT201">
        <f t="shared" si="210"/>
        <v>0</v>
      </c>
      <c r="CU201">
        <f t="shared" ref="CU201:DC201" si="211">CU52</f>
        <v>0</v>
      </c>
      <c r="CV201">
        <f t="shared" si="211"/>
        <v>0</v>
      </c>
      <c r="CW201">
        <f t="shared" si="211"/>
        <v>0</v>
      </c>
      <c r="CX201">
        <f t="shared" si="211"/>
        <v>0</v>
      </c>
      <c r="CY201">
        <f t="shared" si="211"/>
        <v>0</v>
      </c>
      <c r="CZ201">
        <f t="shared" si="211"/>
        <v>0</v>
      </c>
      <c r="DA201">
        <f t="shared" si="211"/>
        <v>0</v>
      </c>
      <c r="DB201">
        <f t="shared" si="211"/>
        <v>0</v>
      </c>
      <c r="DC201">
        <f t="shared" si="211"/>
        <v>0</v>
      </c>
      <c r="DD201">
        <f t="shared" si="183"/>
        <v>0</v>
      </c>
      <c r="DE201">
        <f t="shared" si="183"/>
        <v>601</v>
      </c>
      <c r="DF201" t="str">
        <f t="shared" si="183"/>
        <v>Empresa Boliviana de Producción Agropecuaria</v>
      </c>
      <c r="DG201">
        <f t="shared" si="183"/>
        <v>1454574.9600000002</v>
      </c>
      <c r="DH201">
        <f t="shared" si="183"/>
        <v>0</v>
      </c>
    </row>
    <row r="202" spans="1:112">
      <c r="A202">
        <f t="shared" si="166"/>
        <v>681</v>
      </c>
      <c r="B202" t="str">
        <f t="shared" si="166"/>
        <v>Ministerio Público</v>
      </c>
      <c r="C202">
        <f t="shared" ref="C202:AH202" si="212">C53</f>
        <v>0</v>
      </c>
      <c r="D202">
        <f t="shared" si="212"/>
        <v>0</v>
      </c>
      <c r="E202">
        <f t="shared" si="212"/>
        <v>0</v>
      </c>
      <c r="F202">
        <f t="shared" si="212"/>
        <v>0</v>
      </c>
      <c r="G202">
        <f t="shared" si="212"/>
        <v>0</v>
      </c>
      <c r="H202">
        <f t="shared" si="212"/>
        <v>0</v>
      </c>
      <c r="I202">
        <f t="shared" si="212"/>
        <v>0</v>
      </c>
      <c r="J202">
        <f t="shared" si="212"/>
        <v>0</v>
      </c>
      <c r="K202">
        <f t="shared" si="212"/>
        <v>0</v>
      </c>
      <c r="L202">
        <f t="shared" si="212"/>
        <v>0</v>
      </c>
      <c r="M202">
        <f t="shared" si="212"/>
        <v>0</v>
      </c>
      <c r="N202">
        <f t="shared" si="212"/>
        <v>0</v>
      </c>
      <c r="O202">
        <f t="shared" si="212"/>
        <v>0</v>
      </c>
      <c r="P202">
        <f t="shared" si="212"/>
        <v>0</v>
      </c>
      <c r="Q202">
        <f t="shared" si="212"/>
        <v>0</v>
      </c>
      <c r="R202">
        <f t="shared" si="212"/>
        <v>2056.5300000000002</v>
      </c>
      <c r="S202">
        <f t="shared" si="212"/>
        <v>0</v>
      </c>
      <c r="T202">
        <f t="shared" si="212"/>
        <v>0</v>
      </c>
      <c r="U202">
        <f t="shared" si="212"/>
        <v>0</v>
      </c>
      <c r="V202">
        <f t="shared" si="212"/>
        <v>17432.059999999998</v>
      </c>
      <c r="W202">
        <f t="shared" si="212"/>
        <v>0</v>
      </c>
      <c r="X202">
        <f t="shared" si="212"/>
        <v>0</v>
      </c>
      <c r="Y202">
        <f t="shared" si="212"/>
        <v>0</v>
      </c>
      <c r="Z202">
        <f t="shared" si="212"/>
        <v>0</v>
      </c>
      <c r="AA202">
        <f t="shared" si="212"/>
        <v>0</v>
      </c>
      <c r="AB202">
        <f t="shared" si="212"/>
        <v>0</v>
      </c>
      <c r="AC202">
        <f t="shared" si="212"/>
        <v>0</v>
      </c>
      <c r="AD202">
        <f t="shared" si="212"/>
        <v>0</v>
      </c>
      <c r="AE202">
        <f t="shared" si="212"/>
        <v>0</v>
      </c>
      <c r="AF202">
        <f t="shared" si="212"/>
        <v>0</v>
      </c>
      <c r="AG202">
        <f t="shared" si="212"/>
        <v>0</v>
      </c>
      <c r="AH202">
        <f t="shared" si="212"/>
        <v>0</v>
      </c>
      <c r="AI202">
        <f t="shared" ref="AI202:BN202" si="213">AI53</f>
        <v>0</v>
      </c>
      <c r="AJ202">
        <f t="shared" si="213"/>
        <v>0</v>
      </c>
      <c r="AK202">
        <f t="shared" si="213"/>
        <v>0</v>
      </c>
      <c r="AL202">
        <f t="shared" si="213"/>
        <v>0</v>
      </c>
      <c r="AM202">
        <f t="shared" si="213"/>
        <v>0</v>
      </c>
      <c r="AN202">
        <f t="shared" si="213"/>
        <v>0</v>
      </c>
      <c r="AO202">
        <f t="shared" si="213"/>
        <v>0</v>
      </c>
      <c r="AP202">
        <f t="shared" si="213"/>
        <v>0</v>
      </c>
      <c r="AQ202">
        <f t="shared" si="213"/>
        <v>0</v>
      </c>
      <c r="AR202">
        <f t="shared" si="213"/>
        <v>0</v>
      </c>
      <c r="AS202">
        <f t="shared" si="213"/>
        <v>0</v>
      </c>
      <c r="AT202">
        <f t="shared" si="213"/>
        <v>0</v>
      </c>
      <c r="AU202">
        <f t="shared" si="213"/>
        <v>0</v>
      </c>
      <c r="AV202">
        <f t="shared" si="213"/>
        <v>0</v>
      </c>
      <c r="AW202">
        <f t="shared" si="213"/>
        <v>0</v>
      </c>
      <c r="AX202">
        <f t="shared" si="213"/>
        <v>0</v>
      </c>
      <c r="AY202">
        <f t="shared" si="213"/>
        <v>0</v>
      </c>
      <c r="AZ202">
        <f t="shared" si="213"/>
        <v>0</v>
      </c>
      <c r="BA202">
        <f t="shared" si="213"/>
        <v>0</v>
      </c>
      <c r="BB202">
        <f t="shared" si="213"/>
        <v>0</v>
      </c>
      <c r="BC202">
        <f t="shared" si="213"/>
        <v>0</v>
      </c>
      <c r="BD202">
        <f t="shared" si="213"/>
        <v>0</v>
      </c>
      <c r="BE202">
        <f t="shared" si="213"/>
        <v>0</v>
      </c>
      <c r="BF202">
        <f t="shared" si="213"/>
        <v>0</v>
      </c>
      <c r="BG202">
        <f t="shared" si="213"/>
        <v>0</v>
      </c>
      <c r="BH202">
        <f t="shared" si="213"/>
        <v>0</v>
      </c>
      <c r="BI202">
        <f t="shared" si="213"/>
        <v>0</v>
      </c>
      <c r="BJ202">
        <f t="shared" si="213"/>
        <v>0</v>
      </c>
      <c r="BK202">
        <f t="shared" si="213"/>
        <v>0</v>
      </c>
      <c r="BL202">
        <f t="shared" si="213"/>
        <v>0</v>
      </c>
      <c r="BM202">
        <f t="shared" si="213"/>
        <v>0</v>
      </c>
      <c r="BN202">
        <f t="shared" si="213"/>
        <v>0</v>
      </c>
      <c r="BO202">
        <f t="shared" ref="BO202:CT202" si="214">BO53</f>
        <v>0</v>
      </c>
      <c r="BP202">
        <f t="shared" si="214"/>
        <v>0</v>
      </c>
      <c r="BQ202">
        <f t="shared" si="214"/>
        <v>0</v>
      </c>
      <c r="BR202">
        <f t="shared" si="214"/>
        <v>0</v>
      </c>
      <c r="BS202">
        <f t="shared" si="214"/>
        <v>0</v>
      </c>
      <c r="BT202">
        <f t="shared" si="214"/>
        <v>0</v>
      </c>
      <c r="BU202">
        <f t="shared" si="214"/>
        <v>0</v>
      </c>
      <c r="BV202">
        <f t="shared" si="214"/>
        <v>0</v>
      </c>
      <c r="BW202">
        <f t="shared" si="214"/>
        <v>0</v>
      </c>
      <c r="BX202">
        <f t="shared" si="214"/>
        <v>0</v>
      </c>
      <c r="BY202">
        <f t="shared" si="214"/>
        <v>0</v>
      </c>
      <c r="BZ202">
        <f t="shared" si="214"/>
        <v>0</v>
      </c>
      <c r="CA202">
        <f t="shared" si="214"/>
        <v>0</v>
      </c>
      <c r="CB202">
        <f t="shared" si="214"/>
        <v>0</v>
      </c>
      <c r="CC202">
        <f t="shared" si="214"/>
        <v>0</v>
      </c>
      <c r="CD202">
        <f t="shared" si="214"/>
        <v>0</v>
      </c>
      <c r="CE202">
        <f t="shared" si="214"/>
        <v>0</v>
      </c>
      <c r="CF202">
        <f t="shared" si="214"/>
        <v>0</v>
      </c>
      <c r="CG202">
        <f t="shared" si="214"/>
        <v>0</v>
      </c>
      <c r="CH202">
        <f t="shared" si="214"/>
        <v>0</v>
      </c>
      <c r="CI202">
        <f t="shared" si="214"/>
        <v>0</v>
      </c>
      <c r="CJ202">
        <f t="shared" si="214"/>
        <v>0</v>
      </c>
      <c r="CK202">
        <f t="shared" si="214"/>
        <v>0</v>
      </c>
      <c r="CL202">
        <f t="shared" si="214"/>
        <v>0</v>
      </c>
      <c r="CM202">
        <f t="shared" si="214"/>
        <v>0</v>
      </c>
      <c r="CN202">
        <f t="shared" si="214"/>
        <v>0</v>
      </c>
      <c r="CO202">
        <f t="shared" si="214"/>
        <v>0</v>
      </c>
      <c r="CP202">
        <f t="shared" si="214"/>
        <v>0</v>
      </c>
      <c r="CQ202">
        <f t="shared" si="214"/>
        <v>0</v>
      </c>
      <c r="CR202">
        <f t="shared" si="214"/>
        <v>0</v>
      </c>
      <c r="CS202">
        <f t="shared" si="214"/>
        <v>0</v>
      </c>
      <c r="CT202">
        <f t="shared" si="214"/>
        <v>0</v>
      </c>
      <c r="CU202">
        <f t="shared" ref="CU202:DC202" si="215">CU53</f>
        <v>0</v>
      </c>
      <c r="CV202">
        <f t="shared" si="215"/>
        <v>0</v>
      </c>
      <c r="CW202">
        <f t="shared" si="215"/>
        <v>0</v>
      </c>
      <c r="CX202">
        <f t="shared" si="215"/>
        <v>0</v>
      </c>
      <c r="CY202">
        <f t="shared" si="215"/>
        <v>0</v>
      </c>
      <c r="CZ202">
        <f t="shared" si="215"/>
        <v>0</v>
      </c>
      <c r="DA202">
        <f t="shared" si="215"/>
        <v>0</v>
      </c>
      <c r="DB202">
        <f t="shared" si="215"/>
        <v>0</v>
      </c>
      <c r="DC202">
        <f t="shared" si="215"/>
        <v>0</v>
      </c>
      <c r="DD202">
        <f t="shared" si="183"/>
        <v>0</v>
      </c>
      <c r="DE202">
        <f t="shared" si="183"/>
        <v>170</v>
      </c>
      <c r="DF202" t="str">
        <f t="shared" si="183"/>
        <v>Escuela Militar de Ingeniería</v>
      </c>
      <c r="DG202">
        <f t="shared" si="183"/>
        <v>219777.02999999997</v>
      </c>
      <c r="DH202">
        <f t="shared" si="183"/>
        <v>0</v>
      </c>
    </row>
    <row r="203" spans="1:112">
      <c r="A203">
        <f t="shared" si="166"/>
        <v>389</v>
      </c>
      <c r="B203" t="str">
        <f t="shared" si="166"/>
        <v>Navegación Aérea y Aeropuertos Bolivianos</v>
      </c>
      <c r="C203">
        <f t="shared" ref="C203:AH203" si="216">C54</f>
        <v>0</v>
      </c>
      <c r="D203">
        <f t="shared" si="216"/>
        <v>0</v>
      </c>
      <c r="E203">
        <f t="shared" si="216"/>
        <v>0</v>
      </c>
      <c r="F203">
        <f t="shared" si="216"/>
        <v>0</v>
      </c>
      <c r="G203">
        <f t="shared" si="216"/>
        <v>0</v>
      </c>
      <c r="H203">
        <f t="shared" si="216"/>
        <v>0</v>
      </c>
      <c r="I203">
        <f t="shared" si="216"/>
        <v>0</v>
      </c>
      <c r="J203">
        <f t="shared" si="216"/>
        <v>0</v>
      </c>
      <c r="K203">
        <f t="shared" si="216"/>
        <v>0</v>
      </c>
      <c r="L203">
        <f t="shared" si="216"/>
        <v>0</v>
      </c>
      <c r="M203">
        <f t="shared" si="216"/>
        <v>0</v>
      </c>
      <c r="N203">
        <f t="shared" si="216"/>
        <v>0</v>
      </c>
      <c r="O203">
        <f t="shared" si="216"/>
        <v>0</v>
      </c>
      <c r="P203">
        <f t="shared" si="216"/>
        <v>0</v>
      </c>
      <c r="Q203">
        <f t="shared" si="216"/>
        <v>0</v>
      </c>
      <c r="R203">
        <f t="shared" si="216"/>
        <v>0</v>
      </c>
      <c r="S203">
        <f t="shared" si="216"/>
        <v>0</v>
      </c>
      <c r="T203">
        <f t="shared" si="216"/>
        <v>0</v>
      </c>
      <c r="U203">
        <f t="shared" si="216"/>
        <v>0</v>
      </c>
      <c r="V203">
        <f t="shared" si="216"/>
        <v>0</v>
      </c>
      <c r="W203">
        <f t="shared" si="216"/>
        <v>420</v>
      </c>
      <c r="X203">
        <f t="shared" si="216"/>
        <v>6292.8</v>
      </c>
      <c r="Y203">
        <f t="shared" si="216"/>
        <v>0</v>
      </c>
      <c r="Z203">
        <f t="shared" si="216"/>
        <v>0</v>
      </c>
      <c r="AA203">
        <f t="shared" si="216"/>
        <v>0</v>
      </c>
      <c r="AB203">
        <f t="shared" si="216"/>
        <v>0</v>
      </c>
      <c r="AC203">
        <f t="shared" si="216"/>
        <v>0</v>
      </c>
      <c r="AD203">
        <f t="shared" si="216"/>
        <v>0</v>
      </c>
      <c r="AE203">
        <f t="shared" si="216"/>
        <v>0</v>
      </c>
      <c r="AF203">
        <f t="shared" si="216"/>
        <v>0</v>
      </c>
      <c r="AG203">
        <f t="shared" si="216"/>
        <v>0</v>
      </c>
      <c r="AH203">
        <f t="shared" si="216"/>
        <v>0</v>
      </c>
      <c r="AI203">
        <f t="shared" ref="AI203:BN203" si="217">AI54</f>
        <v>0</v>
      </c>
      <c r="AJ203">
        <f t="shared" si="217"/>
        <v>0</v>
      </c>
      <c r="AK203">
        <f t="shared" si="217"/>
        <v>0</v>
      </c>
      <c r="AL203">
        <f t="shared" si="217"/>
        <v>0</v>
      </c>
      <c r="AM203">
        <f t="shared" si="217"/>
        <v>0</v>
      </c>
      <c r="AN203">
        <f t="shared" si="217"/>
        <v>0</v>
      </c>
      <c r="AO203">
        <f t="shared" si="217"/>
        <v>0</v>
      </c>
      <c r="AP203">
        <f t="shared" si="217"/>
        <v>0</v>
      </c>
      <c r="AQ203">
        <f t="shared" si="217"/>
        <v>0</v>
      </c>
      <c r="AR203">
        <f t="shared" si="217"/>
        <v>0</v>
      </c>
      <c r="AS203">
        <f t="shared" si="217"/>
        <v>0</v>
      </c>
      <c r="AT203">
        <f t="shared" si="217"/>
        <v>0</v>
      </c>
      <c r="AU203">
        <f t="shared" si="217"/>
        <v>0</v>
      </c>
      <c r="AV203">
        <f t="shared" si="217"/>
        <v>0</v>
      </c>
      <c r="AW203">
        <f t="shared" si="217"/>
        <v>0</v>
      </c>
      <c r="AX203">
        <f t="shared" si="217"/>
        <v>0</v>
      </c>
      <c r="AY203">
        <f t="shared" si="217"/>
        <v>0</v>
      </c>
      <c r="AZ203">
        <f t="shared" si="217"/>
        <v>0</v>
      </c>
      <c r="BA203">
        <f t="shared" si="217"/>
        <v>0</v>
      </c>
      <c r="BB203">
        <f t="shared" si="217"/>
        <v>0</v>
      </c>
      <c r="BC203">
        <f t="shared" si="217"/>
        <v>0</v>
      </c>
      <c r="BD203">
        <f t="shared" si="217"/>
        <v>0</v>
      </c>
      <c r="BE203">
        <f t="shared" si="217"/>
        <v>0</v>
      </c>
      <c r="BF203">
        <f t="shared" si="217"/>
        <v>0</v>
      </c>
      <c r="BG203">
        <f t="shared" si="217"/>
        <v>0</v>
      </c>
      <c r="BH203">
        <f t="shared" si="217"/>
        <v>0</v>
      </c>
      <c r="BI203">
        <f t="shared" si="217"/>
        <v>0</v>
      </c>
      <c r="BJ203">
        <f t="shared" si="217"/>
        <v>0</v>
      </c>
      <c r="BK203">
        <f t="shared" si="217"/>
        <v>0</v>
      </c>
      <c r="BL203">
        <f t="shared" si="217"/>
        <v>0</v>
      </c>
      <c r="BM203">
        <f t="shared" si="217"/>
        <v>0</v>
      </c>
      <c r="BN203">
        <f t="shared" si="217"/>
        <v>0</v>
      </c>
      <c r="BO203">
        <f t="shared" ref="BO203:CT203" si="218">BO54</f>
        <v>0</v>
      </c>
      <c r="BP203">
        <f t="shared" si="218"/>
        <v>0</v>
      </c>
      <c r="BQ203">
        <f t="shared" si="218"/>
        <v>0</v>
      </c>
      <c r="BR203">
        <f t="shared" si="218"/>
        <v>0</v>
      </c>
      <c r="BS203">
        <f t="shared" si="218"/>
        <v>0</v>
      </c>
      <c r="BT203">
        <f t="shared" si="218"/>
        <v>0</v>
      </c>
      <c r="BU203">
        <f t="shared" si="218"/>
        <v>0</v>
      </c>
      <c r="BV203">
        <f t="shared" si="218"/>
        <v>0</v>
      </c>
      <c r="BW203">
        <f t="shared" si="218"/>
        <v>0</v>
      </c>
      <c r="BX203">
        <f t="shared" si="218"/>
        <v>0</v>
      </c>
      <c r="BY203">
        <f t="shared" si="218"/>
        <v>0</v>
      </c>
      <c r="BZ203">
        <f t="shared" si="218"/>
        <v>0</v>
      </c>
      <c r="CA203">
        <f t="shared" si="218"/>
        <v>0</v>
      </c>
      <c r="CB203">
        <f t="shared" si="218"/>
        <v>0</v>
      </c>
      <c r="CC203">
        <f t="shared" si="218"/>
        <v>0</v>
      </c>
      <c r="CD203">
        <f t="shared" si="218"/>
        <v>0</v>
      </c>
      <c r="CE203">
        <f t="shared" si="218"/>
        <v>0</v>
      </c>
      <c r="CF203">
        <f t="shared" si="218"/>
        <v>0</v>
      </c>
      <c r="CG203">
        <f t="shared" si="218"/>
        <v>0</v>
      </c>
      <c r="CH203">
        <f t="shared" si="218"/>
        <v>0</v>
      </c>
      <c r="CI203">
        <f t="shared" si="218"/>
        <v>0</v>
      </c>
      <c r="CJ203">
        <f t="shared" si="218"/>
        <v>0</v>
      </c>
      <c r="CK203">
        <f t="shared" si="218"/>
        <v>0</v>
      </c>
      <c r="CL203">
        <f t="shared" si="218"/>
        <v>0</v>
      </c>
      <c r="CM203">
        <f t="shared" si="218"/>
        <v>0</v>
      </c>
      <c r="CN203">
        <f t="shared" si="218"/>
        <v>0</v>
      </c>
      <c r="CO203">
        <f t="shared" si="218"/>
        <v>0</v>
      </c>
      <c r="CP203">
        <f t="shared" si="218"/>
        <v>0</v>
      </c>
      <c r="CQ203">
        <f t="shared" si="218"/>
        <v>0</v>
      </c>
      <c r="CR203">
        <f t="shared" si="218"/>
        <v>0</v>
      </c>
      <c r="CS203">
        <f t="shared" si="218"/>
        <v>0</v>
      </c>
      <c r="CT203">
        <f t="shared" si="218"/>
        <v>0</v>
      </c>
      <c r="CU203">
        <f t="shared" ref="CU203:DC203" si="219">CU54</f>
        <v>0</v>
      </c>
      <c r="CV203">
        <f t="shared" si="219"/>
        <v>0</v>
      </c>
      <c r="CW203">
        <f t="shared" si="219"/>
        <v>0</v>
      </c>
      <c r="CX203">
        <f t="shared" si="219"/>
        <v>0</v>
      </c>
      <c r="CY203">
        <f t="shared" si="219"/>
        <v>0</v>
      </c>
      <c r="CZ203">
        <f t="shared" si="219"/>
        <v>0</v>
      </c>
      <c r="DA203">
        <f t="shared" si="219"/>
        <v>0</v>
      </c>
      <c r="DB203">
        <f t="shared" si="219"/>
        <v>0</v>
      </c>
      <c r="DC203">
        <f t="shared" si="219"/>
        <v>0</v>
      </c>
      <c r="DD203">
        <f t="shared" si="183"/>
        <v>0</v>
      </c>
      <c r="DE203">
        <f t="shared" si="183"/>
        <v>633</v>
      </c>
      <c r="DF203" t="str">
        <f t="shared" si="183"/>
        <v>Empresa Misicuni</v>
      </c>
      <c r="DG203">
        <f t="shared" si="183"/>
        <v>34355.51</v>
      </c>
      <c r="DH203">
        <f t="shared" si="183"/>
        <v>0</v>
      </c>
    </row>
    <row r="204" spans="1:112">
      <c r="A204" t="str">
        <f t="shared" si="166"/>
        <v>99 - 03</v>
      </c>
      <c r="B204" t="str">
        <f t="shared" si="166"/>
        <v>Dirección General de Crédito Público</v>
      </c>
      <c r="C204">
        <f t="shared" ref="C204:AH204" si="220">C55</f>
        <v>0</v>
      </c>
      <c r="D204">
        <f t="shared" si="220"/>
        <v>0</v>
      </c>
      <c r="E204">
        <f t="shared" si="220"/>
        <v>0</v>
      </c>
      <c r="F204">
        <f t="shared" si="220"/>
        <v>0</v>
      </c>
      <c r="G204">
        <f t="shared" si="220"/>
        <v>0</v>
      </c>
      <c r="H204">
        <f t="shared" si="220"/>
        <v>0</v>
      </c>
      <c r="I204">
        <f t="shared" si="220"/>
        <v>0</v>
      </c>
      <c r="J204">
        <f t="shared" si="220"/>
        <v>0</v>
      </c>
      <c r="K204">
        <f t="shared" si="220"/>
        <v>1720279.82</v>
      </c>
      <c r="L204">
        <f t="shared" si="220"/>
        <v>1720279.82</v>
      </c>
      <c r="M204">
        <f t="shared" si="220"/>
        <v>60</v>
      </c>
      <c r="N204">
        <f t="shared" si="220"/>
        <v>0</v>
      </c>
      <c r="O204">
        <f t="shared" si="220"/>
        <v>47447202.649999999</v>
      </c>
      <c r="P204">
        <f t="shared" si="220"/>
        <v>8142.41</v>
      </c>
      <c r="Q204">
        <f t="shared" si="220"/>
        <v>168159769.79999998</v>
      </c>
      <c r="R204">
        <f t="shared" si="220"/>
        <v>0</v>
      </c>
      <c r="S204">
        <f t="shared" si="220"/>
        <v>268529644.07999998</v>
      </c>
      <c r="T204">
        <f t="shared" si="220"/>
        <v>0</v>
      </c>
      <c r="U204">
        <f t="shared" si="220"/>
        <v>655031894.31000042</v>
      </c>
      <c r="V204">
        <f t="shared" si="220"/>
        <v>1246917.1200000001</v>
      </c>
      <c r="W204">
        <f t="shared" si="220"/>
        <v>282203784.73000002</v>
      </c>
      <c r="X204">
        <f t="shared" si="220"/>
        <v>1972705.79</v>
      </c>
      <c r="Y204">
        <f t="shared" si="220"/>
        <v>0</v>
      </c>
      <c r="Z204">
        <f t="shared" si="220"/>
        <v>0</v>
      </c>
      <c r="AA204">
        <f t="shared" si="220"/>
        <v>0</v>
      </c>
      <c r="AB204">
        <f t="shared" si="220"/>
        <v>0</v>
      </c>
      <c r="AC204">
        <f t="shared" si="220"/>
        <v>0</v>
      </c>
      <c r="AD204">
        <f t="shared" si="220"/>
        <v>0</v>
      </c>
      <c r="AE204">
        <f t="shared" si="220"/>
        <v>0</v>
      </c>
      <c r="AF204">
        <f t="shared" si="220"/>
        <v>0</v>
      </c>
      <c r="AG204">
        <f t="shared" si="220"/>
        <v>0</v>
      </c>
      <c r="AH204">
        <f t="shared" si="220"/>
        <v>0</v>
      </c>
      <c r="AI204">
        <f t="shared" ref="AI204:BN204" si="221">AI55</f>
        <v>0</v>
      </c>
      <c r="AJ204">
        <f t="shared" si="221"/>
        <v>0</v>
      </c>
      <c r="AK204">
        <f t="shared" si="221"/>
        <v>0</v>
      </c>
      <c r="AL204">
        <f t="shared" si="221"/>
        <v>0</v>
      </c>
      <c r="AM204">
        <f t="shared" si="221"/>
        <v>0</v>
      </c>
      <c r="AN204">
        <f t="shared" si="221"/>
        <v>0</v>
      </c>
      <c r="AO204">
        <f t="shared" si="221"/>
        <v>0</v>
      </c>
      <c r="AP204">
        <f t="shared" si="221"/>
        <v>0</v>
      </c>
      <c r="AQ204">
        <f t="shared" si="221"/>
        <v>0</v>
      </c>
      <c r="AR204">
        <f t="shared" si="221"/>
        <v>0</v>
      </c>
      <c r="AS204">
        <f t="shared" si="221"/>
        <v>0</v>
      </c>
      <c r="AT204">
        <f t="shared" si="221"/>
        <v>0</v>
      </c>
      <c r="AU204">
        <f t="shared" si="221"/>
        <v>0</v>
      </c>
      <c r="AV204">
        <f t="shared" si="221"/>
        <v>0</v>
      </c>
      <c r="AW204">
        <f t="shared" si="221"/>
        <v>0</v>
      </c>
      <c r="AX204">
        <f t="shared" si="221"/>
        <v>0</v>
      </c>
      <c r="AY204">
        <f t="shared" si="221"/>
        <v>0</v>
      </c>
      <c r="AZ204">
        <f t="shared" si="221"/>
        <v>0</v>
      </c>
      <c r="BA204">
        <f t="shared" si="221"/>
        <v>0</v>
      </c>
      <c r="BB204">
        <f t="shared" si="221"/>
        <v>0</v>
      </c>
      <c r="BC204">
        <f t="shared" si="221"/>
        <v>0</v>
      </c>
      <c r="BD204">
        <f t="shared" si="221"/>
        <v>0</v>
      </c>
      <c r="BE204">
        <f t="shared" si="221"/>
        <v>0</v>
      </c>
      <c r="BF204">
        <f t="shared" si="221"/>
        <v>0</v>
      </c>
      <c r="BG204">
        <f t="shared" si="221"/>
        <v>0</v>
      </c>
      <c r="BH204">
        <f t="shared" si="221"/>
        <v>0</v>
      </c>
      <c r="BI204">
        <f t="shared" si="221"/>
        <v>0</v>
      </c>
      <c r="BJ204">
        <f t="shared" si="221"/>
        <v>0</v>
      </c>
      <c r="BK204">
        <f t="shared" si="221"/>
        <v>0</v>
      </c>
      <c r="BL204">
        <f t="shared" si="221"/>
        <v>0</v>
      </c>
      <c r="BM204">
        <f t="shared" si="221"/>
        <v>0</v>
      </c>
      <c r="BN204">
        <f t="shared" si="221"/>
        <v>0</v>
      </c>
      <c r="BO204">
        <f t="shared" ref="BO204:CT204" si="222">BO55</f>
        <v>0</v>
      </c>
      <c r="BP204">
        <f t="shared" si="222"/>
        <v>0</v>
      </c>
      <c r="BQ204">
        <f t="shared" si="222"/>
        <v>0</v>
      </c>
      <c r="BR204">
        <f t="shared" si="222"/>
        <v>0</v>
      </c>
      <c r="BS204">
        <f t="shared" si="222"/>
        <v>0</v>
      </c>
      <c r="BT204">
        <f t="shared" si="222"/>
        <v>0</v>
      </c>
      <c r="BU204">
        <f t="shared" si="222"/>
        <v>0</v>
      </c>
      <c r="BV204">
        <f t="shared" si="222"/>
        <v>0</v>
      </c>
      <c r="BW204">
        <f t="shared" si="222"/>
        <v>0</v>
      </c>
      <c r="BX204">
        <f t="shared" si="222"/>
        <v>0</v>
      </c>
      <c r="BY204">
        <f t="shared" si="222"/>
        <v>0</v>
      </c>
      <c r="BZ204">
        <f t="shared" si="222"/>
        <v>0</v>
      </c>
      <c r="CA204">
        <f t="shared" si="222"/>
        <v>0</v>
      </c>
      <c r="CB204">
        <f t="shared" si="222"/>
        <v>0</v>
      </c>
      <c r="CC204">
        <f t="shared" si="222"/>
        <v>0</v>
      </c>
      <c r="CD204">
        <f t="shared" si="222"/>
        <v>0</v>
      </c>
      <c r="CE204">
        <f t="shared" si="222"/>
        <v>0</v>
      </c>
      <c r="CF204">
        <f t="shared" si="222"/>
        <v>0</v>
      </c>
      <c r="CG204">
        <f t="shared" si="222"/>
        <v>0</v>
      </c>
      <c r="CH204">
        <f t="shared" si="222"/>
        <v>0</v>
      </c>
      <c r="CI204">
        <f t="shared" si="222"/>
        <v>0</v>
      </c>
      <c r="CJ204">
        <f t="shared" si="222"/>
        <v>0</v>
      </c>
      <c r="CK204">
        <f t="shared" si="222"/>
        <v>0</v>
      </c>
      <c r="CL204">
        <f t="shared" si="222"/>
        <v>0</v>
      </c>
      <c r="CM204">
        <f t="shared" si="222"/>
        <v>0</v>
      </c>
      <c r="CN204">
        <f t="shared" si="222"/>
        <v>0</v>
      </c>
      <c r="CO204">
        <f t="shared" si="222"/>
        <v>0</v>
      </c>
      <c r="CP204">
        <f t="shared" si="222"/>
        <v>0</v>
      </c>
      <c r="CQ204">
        <f t="shared" si="222"/>
        <v>0</v>
      </c>
      <c r="CR204">
        <f t="shared" si="222"/>
        <v>0</v>
      </c>
      <c r="CS204">
        <f t="shared" si="222"/>
        <v>0</v>
      </c>
      <c r="CT204">
        <f t="shared" si="222"/>
        <v>0</v>
      </c>
      <c r="CU204">
        <f t="shared" ref="CU204:DC204" si="223">CU55</f>
        <v>0</v>
      </c>
      <c r="CV204">
        <f t="shared" si="223"/>
        <v>0</v>
      </c>
      <c r="CW204">
        <f t="shared" si="223"/>
        <v>0</v>
      </c>
      <c r="CX204">
        <f t="shared" si="223"/>
        <v>0</v>
      </c>
      <c r="CY204">
        <f t="shared" si="223"/>
        <v>0</v>
      </c>
      <c r="CZ204">
        <f t="shared" si="223"/>
        <v>0</v>
      </c>
      <c r="DA204">
        <f t="shared" si="223"/>
        <v>0</v>
      </c>
      <c r="DB204">
        <f t="shared" si="223"/>
        <v>0</v>
      </c>
      <c r="DC204">
        <f t="shared" si="223"/>
        <v>0</v>
      </c>
      <c r="DD204">
        <f t="shared" ref="DD204:DH213" si="224">DD55</f>
        <v>0</v>
      </c>
      <c r="DE204">
        <f t="shared" si="224"/>
        <v>298</v>
      </c>
      <c r="DF204" t="str">
        <f t="shared" si="224"/>
        <v>Servicio Departamental de Riego - Chuquisaca</v>
      </c>
      <c r="DG204">
        <f t="shared" si="224"/>
        <v>250000</v>
      </c>
      <c r="DH204">
        <f t="shared" si="224"/>
        <v>0</v>
      </c>
    </row>
    <row r="205" spans="1:112">
      <c r="A205">
        <f t="shared" si="166"/>
        <v>253</v>
      </c>
      <c r="B205" t="str">
        <f t="shared" si="166"/>
        <v>Entidad Ejecutora de Medio Ambiente y Agua</v>
      </c>
      <c r="C205">
        <f t="shared" ref="C205:AH205" si="225">C56</f>
        <v>0</v>
      </c>
      <c r="D205">
        <f t="shared" si="225"/>
        <v>0</v>
      </c>
      <c r="E205">
        <f t="shared" si="225"/>
        <v>0</v>
      </c>
      <c r="F205">
        <f t="shared" si="225"/>
        <v>0</v>
      </c>
      <c r="G205">
        <f t="shared" si="225"/>
        <v>0</v>
      </c>
      <c r="H205">
        <f t="shared" si="225"/>
        <v>0</v>
      </c>
      <c r="I205">
        <f t="shared" si="225"/>
        <v>0</v>
      </c>
      <c r="J205">
        <f t="shared" si="225"/>
        <v>0</v>
      </c>
      <c r="K205">
        <f t="shared" si="225"/>
        <v>0</v>
      </c>
      <c r="L205">
        <f t="shared" si="225"/>
        <v>0</v>
      </c>
      <c r="M205">
        <f t="shared" si="225"/>
        <v>0</v>
      </c>
      <c r="N205">
        <f t="shared" si="225"/>
        <v>0</v>
      </c>
      <c r="O205">
        <f t="shared" si="225"/>
        <v>0</v>
      </c>
      <c r="P205">
        <f t="shared" si="225"/>
        <v>0</v>
      </c>
      <c r="Q205">
        <f t="shared" si="225"/>
        <v>0</v>
      </c>
      <c r="R205">
        <f t="shared" si="225"/>
        <v>0</v>
      </c>
      <c r="S205">
        <f t="shared" si="225"/>
        <v>0</v>
      </c>
      <c r="T205">
        <f t="shared" si="225"/>
        <v>38337.21</v>
      </c>
      <c r="U205">
        <f t="shared" si="225"/>
        <v>0</v>
      </c>
      <c r="V205">
        <f t="shared" si="225"/>
        <v>15238.33</v>
      </c>
      <c r="W205">
        <f t="shared" si="225"/>
        <v>0</v>
      </c>
      <c r="X205">
        <f t="shared" si="225"/>
        <v>6213175.1200000001</v>
      </c>
      <c r="Y205">
        <f t="shared" si="225"/>
        <v>0</v>
      </c>
      <c r="Z205">
        <f t="shared" si="225"/>
        <v>0</v>
      </c>
      <c r="AA205">
        <f t="shared" si="225"/>
        <v>0</v>
      </c>
      <c r="AB205">
        <f t="shared" si="225"/>
        <v>0</v>
      </c>
      <c r="AC205">
        <f t="shared" si="225"/>
        <v>0</v>
      </c>
      <c r="AD205">
        <f t="shared" si="225"/>
        <v>0</v>
      </c>
      <c r="AE205">
        <f t="shared" si="225"/>
        <v>0</v>
      </c>
      <c r="AF205">
        <f t="shared" si="225"/>
        <v>0</v>
      </c>
      <c r="AG205">
        <f t="shared" si="225"/>
        <v>0</v>
      </c>
      <c r="AH205">
        <f t="shared" si="225"/>
        <v>0</v>
      </c>
      <c r="AI205">
        <f t="shared" ref="AI205:BN205" si="226">AI56</f>
        <v>0</v>
      </c>
      <c r="AJ205">
        <f t="shared" si="226"/>
        <v>0</v>
      </c>
      <c r="AK205">
        <f t="shared" si="226"/>
        <v>0</v>
      </c>
      <c r="AL205">
        <f t="shared" si="226"/>
        <v>0</v>
      </c>
      <c r="AM205">
        <f t="shared" si="226"/>
        <v>0</v>
      </c>
      <c r="AN205">
        <f t="shared" si="226"/>
        <v>0</v>
      </c>
      <c r="AO205">
        <f t="shared" si="226"/>
        <v>0</v>
      </c>
      <c r="AP205">
        <f t="shared" si="226"/>
        <v>0</v>
      </c>
      <c r="AQ205">
        <f t="shared" si="226"/>
        <v>0</v>
      </c>
      <c r="AR205">
        <f t="shared" si="226"/>
        <v>0</v>
      </c>
      <c r="AS205">
        <f t="shared" si="226"/>
        <v>0</v>
      </c>
      <c r="AT205">
        <f t="shared" si="226"/>
        <v>0</v>
      </c>
      <c r="AU205">
        <f t="shared" si="226"/>
        <v>0</v>
      </c>
      <c r="AV205">
        <f t="shared" si="226"/>
        <v>0</v>
      </c>
      <c r="AW205">
        <f t="shared" si="226"/>
        <v>0</v>
      </c>
      <c r="AX205">
        <f t="shared" si="226"/>
        <v>0</v>
      </c>
      <c r="AY205">
        <f t="shared" si="226"/>
        <v>0</v>
      </c>
      <c r="AZ205">
        <f t="shared" si="226"/>
        <v>0</v>
      </c>
      <c r="BA205">
        <f t="shared" si="226"/>
        <v>0</v>
      </c>
      <c r="BB205">
        <f t="shared" si="226"/>
        <v>0</v>
      </c>
      <c r="BC205">
        <f t="shared" si="226"/>
        <v>0</v>
      </c>
      <c r="BD205">
        <f t="shared" si="226"/>
        <v>0</v>
      </c>
      <c r="BE205">
        <f t="shared" si="226"/>
        <v>0</v>
      </c>
      <c r="BF205">
        <f t="shared" si="226"/>
        <v>0</v>
      </c>
      <c r="BG205">
        <f t="shared" si="226"/>
        <v>0</v>
      </c>
      <c r="BH205">
        <f t="shared" si="226"/>
        <v>0</v>
      </c>
      <c r="BI205">
        <f t="shared" si="226"/>
        <v>0</v>
      </c>
      <c r="BJ205">
        <f t="shared" si="226"/>
        <v>0</v>
      </c>
      <c r="BK205">
        <f t="shared" si="226"/>
        <v>0</v>
      </c>
      <c r="BL205">
        <f t="shared" si="226"/>
        <v>0</v>
      </c>
      <c r="BM205">
        <f t="shared" si="226"/>
        <v>0</v>
      </c>
      <c r="BN205">
        <f t="shared" si="226"/>
        <v>0</v>
      </c>
      <c r="BO205">
        <f t="shared" ref="BO205:CT205" si="227">BO56</f>
        <v>0</v>
      </c>
      <c r="BP205">
        <f t="shared" si="227"/>
        <v>0</v>
      </c>
      <c r="BQ205">
        <f t="shared" si="227"/>
        <v>0</v>
      </c>
      <c r="BR205">
        <f t="shared" si="227"/>
        <v>0</v>
      </c>
      <c r="BS205">
        <f t="shared" si="227"/>
        <v>0</v>
      </c>
      <c r="BT205">
        <f t="shared" si="227"/>
        <v>0</v>
      </c>
      <c r="BU205">
        <f t="shared" si="227"/>
        <v>0</v>
      </c>
      <c r="BV205">
        <f t="shared" si="227"/>
        <v>0</v>
      </c>
      <c r="BW205">
        <f t="shared" si="227"/>
        <v>0</v>
      </c>
      <c r="BX205">
        <f t="shared" si="227"/>
        <v>0</v>
      </c>
      <c r="BY205">
        <f t="shared" si="227"/>
        <v>0</v>
      </c>
      <c r="BZ205">
        <f t="shared" si="227"/>
        <v>0</v>
      </c>
      <c r="CA205">
        <f t="shared" si="227"/>
        <v>0</v>
      </c>
      <c r="CB205">
        <f t="shared" si="227"/>
        <v>0</v>
      </c>
      <c r="CC205">
        <f t="shared" si="227"/>
        <v>0</v>
      </c>
      <c r="CD205">
        <f t="shared" si="227"/>
        <v>0</v>
      </c>
      <c r="CE205">
        <f t="shared" si="227"/>
        <v>0</v>
      </c>
      <c r="CF205">
        <f t="shared" si="227"/>
        <v>0</v>
      </c>
      <c r="CG205">
        <f t="shared" si="227"/>
        <v>0</v>
      </c>
      <c r="CH205">
        <f t="shared" si="227"/>
        <v>0</v>
      </c>
      <c r="CI205">
        <f t="shared" si="227"/>
        <v>0</v>
      </c>
      <c r="CJ205">
        <f t="shared" si="227"/>
        <v>0</v>
      </c>
      <c r="CK205">
        <f t="shared" si="227"/>
        <v>0</v>
      </c>
      <c r="CL205">
        <f t="shared" si="227"/>
        <v>0</v>
      </c>
      <c r="CM205">
        <f t="shared" si="227"/>
        <v>0</v>
      </c>
      <c r="CN205">
        <f t="shared" si="227"/>
        <v>0</v>
      </c>
      <c r="CO205">
        <f t="shared" si="227"/>
        <v>0</v>
      </c>
      <c r="CP205">
        <f t="shared" si="227"/>
        <v>0</v>
      </c>
      <c r="CQ205">
        <f t="shared" si="227"/>
        <v>0</v>
      </c>
      <c r="CR205">
        <f t="shared" si="227"/>
        <v>0</v>
      </c>
      <c r="CS205">
        <f t="shared" si="227"/>
        <v>0</v>
      </c>
      <c r="CT205">
        <f t="shared" si="227"/>
        <v>0</v>
      </c>
      <c r="CU205">
        <f t="shared" ref="CU205:DC205" si="228">CU56</f>
        <v>0</v>
      </c>
      <c r="CV205">
        <f t="shared" si="228"/>
        <v>0</v>
      </c>
      <c r="CW205">
        <f t="shared" si="228"/>
        <v>0</v>
      </c>
      <c r="CX205">
        <f t="shared" si="228"/>
        <v>0</v>
      </c>
      <c r="CY205">
        <f t="shared" si="228"/>
        <v>0</v>
      </c>
      <c r="CZ205">
        <f t="shared" si="228"/>
        <v>0</v>
      </c>
      <c r="DA205">
        <f t="shared" si="228"/>
        <v>0</v>
      </c>
      <c r="DB205">
        <f t="shared" si="228"/>
        <v>0</v>
      </c>
      <c r="DC205">
        <f t="shared" si="228"/>
        <v>0</v>
      </c>
      <c r="DD205">
        <f t="shared" si="224"/>
        <v>0</v>
      </c>
      <c r="DE205">
        <f t="shared" si="224"/>
        <v>373</v>
      </c>
      <c r="DF205" t="str">
        <f t="shared" si="224"/>
        <v>Fondo de Desarrollo Indigena</v>
      </c>
      <c r="DG205">
        <f t="shared" si="224"/>
        <v>822197.71</v>
      </c>
      <c r="DH205">
        <f t="shared" si="224"/>
        <v>0</v>
      </c>
    </row>
    <row r="206" spans="1:112">
      <c r="A206">
        <f t="shared" si="166"/>
        <v>423</v>
      </c>
      <c r="B206" t="str">
        <f t="shared" si="166"/>
        <v>Caja de Salud del Servicio Nal. de Caminos y Ramas Anexas</v>
      </c>
      <c r="C206">
        <f t="shared" ref="C206:AH206" si="229">C57</f>
        <v>0</v>
      </c>
      <c r="D206">
        <f t="shared" si="229"/>
        <v>0</v>
      </c>
      <c r="E206">
        <f t="shared" si="229"/>
        <v>0</v>
      </c>
      <c r="F206">
        <f t="shared" si="229"/>
        <v>0</v>
      </c>
      <c r="G206">
        <f t="shared" si="229"/>
        <v>0</v>
      </c>
      <c r="H206">
        <f t="shared" si="229"/>
        <v>0</v>
      </c>
      <c r="I206">
        <f t="shared" si="229"/>
        <v>0</v>
      </c>
      <c r="J206">
        <f t="shared" si="229"/>
        <v>0</v>
      </c>
      <c r="K206">
        <f t="shared" si="229"/>
        <v>0</v>
      </c>
      <c r="L206">
        <f t="shared" si="229"/>
        <v>0</v>
      </c>
      <c r="M206">
        <f t="shared" si="229"/>
        <v>0</v>
      </c>
      <c r="N206">
        <f t="shared" si="229"/>
        <v>0</v>
      </c>
      <c r="O206">
        <f t="shared" si="229"/>
        <v>0</v>
      </c>
      <c r="P206">
        <f t="shared" si="229"/>
        <v>0</v>
      </c>
      <c r="Q206">
        <f t="shared" si="229"/>
        <v>0</v>
      </c>
      <c r="R206">
        <f t="shared" si="229"/>
        <v>0</v>
      </c>
      <c r="S206">
        <f t="shared" si="229"/>
        <v>0</v>
      </c>
      <c r="T206">
        <f t="shared" si="229"/>
        <v>5290.2</v>
      </c>
      <c r="U206">
        <f t="shared" si="229"/>
        <v>0</v>
      </c>
      <c r="V206">
        <f t="shared" si="229"/>
        <v>5343.77</v>
      </c>
      <c r="W206">
        <f t="shared" si="229"/>
        <v>0</v>
      </c>
      <c r="X206">
        <f t="shared" si="229"/>
        <v>17930.02</v>
      </c>
      <c r="Y206">
        <f t="shared" si="229"/>
        <v>0</v>
      </c>
      <c r="Z206">
        <f t="shared" si="229"/>
        <v>0</v>
      </c>
      <c r="AA206">
        <f t="shared" si="229"/>
        <v>0</v>
      </c>
      <c r="AB206">
        <f t="shared" si="229"/>
        <v>0</v>
      </c>
      <c r="AC206">
        <f t="shared" si="229"/>
        <v>0</v>
      </c>
      <c r="AD206">
        <f t="shared" si="229"/>
        <v>0</v>
      </c>
      <c r="AE206">
        <f t="shared" si="229"/>
        <v>0</v>
      </c>
      <c r="AF206">
        <f t="shared" si="229"/>
        <v>0</v>
      </c>
      <c r="AG206">
        <f t="shared" si="229"/>
        <v>0</v>
      </c>
      <c r="AH206">
        <f t="shared" si="229"/>
        <v>0</v>
      </c>
      <c r="AI206">
        <f t="shared" ref="AI206:BN206" si="230">AI57</f>
        <v>0</v>
      </c>
      <c r="AJ206">
        <f t="shared" si="230"/>
        <v>0</v>
      </c>
      <c r="AK206">
        <f t="shared" si="230"/>
        <v>0</v>
      </c>
      <c r="AL206">
        <f t="shared" si="230"/>
        <v>0</v>
      </c>
      <c r="AM206">
        <f t="shared" si="230"/>
        <v>0</v>
      </c>
      <c r="AN206">
        <f t="shared" si="230"/>
        <v>0</v>
      </c>
      <c r="AO206">
        <f t="shared" si="230"/>
        <v>0</v>
      </c>
      <c r="AP206">
        <f t="shared" si="230"/>
        <v>0</v>
      </c>
      <c r="AQ206">
        <f t="shared" si="230"/>
        <v>0</v>
      </c>
      <c r="AR206">
        <f t="shared" si="230"/>
        <v>0</v>
      </c>
      <c r="AS206">
        <f t="shared" si="230"/>
        <v>0</v>
      </c>
      <c r="AT206">
        <f t="shared" si="230"/>
        <v>0</v>
      </c>
      <c r="AU206">
        <f t="shared" si="230"/>
        <v>0</v>
      </c>
      <c r="AV206">
        <f t="shared" si="230"/>
        <v>0</v>
      </c>
      <c r="AW206">
        <f t="shared" si="230"/>
        <v>0</v>
      </c>
      <c r="AX206">
        <f t="shared" si="230"/>
        <v>0</v>
      </c>
      <c r="AY206">
        <f t="shared" si="230"/>
        <v>0</v>
      </c>
      <c r="AZ206">
        <f t="shared" si="230"/>
        <v>0</v>
      </c>
      <c r="BA206">
        <f t="shared" si="230"/>
        <v>0</v>
      </c>
      <c r="BB206">
        <f t="shared" si="230"/>
        <v>0</v>
      </c>
      <c r="BC206">
        <f t="shared" si="230"/>
        <v>0</v>
      </c>
      <c r="BD206">
        <f t="shared" si="230"/>
        <v>0</v>
      </c>
      <c r="BE206">
        <f t="shared" si="230"/>
        <v>0</v>
      </c>
      <c r="BF206">
        <f t="shared" si="230"/>
        <v>0</v>
      </c>
      <c r="BG206">
        <f t="shared" si="230"/>
        <v>0</v>
      </c>
      <c r="BH206">
        <f t="shared" si="230"/>
        <v>0</v>
      </c>
      <c r="BI206">
        <f t="shared" si="230"/>
        <v>0</v>
      </c>
      <c r="BJ206">
        <f t="shared" si="230"/>
        <v>0</v>
      </c>
      <c r="BK206">
        <f t="shared" si="230"/>
        <v>0</v>
      </c>
      <c r="BL206">
        <f t="shared" si="230"/>
        <v>0</v>
      </c>
      <c r="BM206">
        <f t="shared" si="230"/>
        <v>0</v>
      </c>
      <c r="BN206">
        <f t="shared" si="230"/>
        <v>0</v>
      </c>
      <c r="BO206">
        <f t="shared" ref="BO206:CT206" si="231">BO57</f>
        <v>0</v>
      </c>
      <c r="BP206">
        <f t="shared" si="231"/>
        <v>0</v>
      </c>
      <c r="BQ206">
        <f t="shared" si="231"/>
        <v>0</v>
      </c>
      <c r="BR206">
        <f t="shared" si="231"/>
        <v>0</v>
      </c>
      <c r="BS206">
        <f t="shared" si="231"/>
        <v>0</v>
      </c>
      <c r="BT206">
        <f t="shared" si="231"/>
        <v>0</v>
      </c>
      <c r="BU206">
        <f t="shared" si="231"/>
        <v>0</v>
      </c>
      <c r="BV206">
        <f t="shared" si="231"/>
        <v>0</v>
      </c>
      <c r="BW206">
        <f t="shared" si="231"/>
        <v>0</v>
      </c>
      <c r="BX206">
        <f t="shared" si="231"/>
        <v>0</v>
      </c>
      <c r="BY206">
        <f t="shared" si="231"/>
        <v>0</v>
      </c>
      <c r="BZ206">
        <f t="shared" si="231"/>
        <v>0</v>
      </c>
      <c r="CA206">
        <f t="shared" si="231"/>
        <v>0</v>
      </c>
      <c r="CB206">
        <f t="shared" si="231"/>
        <v>0</v>
      </c>
      <c r="CC206">
        <f t="shared" si="231"/>
        <v>0</v>
      </c>
      <c r="CD206">
        <f t="shared" si="231"/>
        <v>0</v>
      </c>
      <c r="CE206">
        <f t="shared" si="231"/>
        <v>0</v>
      </c>
      <c r="CF206">
        <f t="shared" si="231"/>
        <v>0</v>
      </c>
      <c r="CG206">
        <f t="shared" si="231"/>
        <v>0</v>
      </c>
      <c r="CH206">
        <f t="shared" si="231"/>
        <v>0</v>
      </c>
      <c r="CI206">
        <f t="shared" si="231"/>
        <v>0</v>
      </c>
      <c r="CJ206">
        <f t="shared" si="231"/>
        <v>0</v>
      </c>
      <c r="CK206">
        <f t="shared" si="231"/>
        <v>0</v>
      </c>
      <c r="CL206">
        <f t="shared" si="231"/>
        <v>0</v>
      </c>
      <c r="CM206">
        <f t="shared" si="231"/>
        <v>0</v>
      </c>
      <c r="CN206">
        <f t="shared" si="231"/>
        <v>0</v>
      </c>
      <c r="CO206">
        <f t="shared" si="231"/>
        <v>0</v>
      </c>
      <c r="CP206">
        <f t="shared" si="231"/>
        <v>0</v>
      </c>
      <c r="CQ206">
        <f t="shared" si="231"/>
        <v>0</v>
      </c>
      <c r="CR206">
        <f t="shared" si="231"/>
        <v>0</v>
      </c>
      <c r="CS206">
        <f t="shared" si="231"/>
        <v>0</v>
      </c>
      <c r="CT206">
        <f t="shared" si="231"/>
        <v>0</v>
      </c>
      <c r="CU206">
        <f t="shared" ref="CU206:DC206" si="232">CU57</f>
        <v>0</v>
      </c>
      <c r="CV206">
        <f t="shared" si="232"/>
        <v>0</v>
      </c>
      <c r="CW206">
        <f t="shared" si="232"/>
        <v>0</v>
      </c>
      <c r="CX206">
        <f t="shared" si="232"/>
        <v>0</v>
      </c>
      <c r="CY206">
        <f t="shared" si="232"/>
        <v>0</v>
      </c>
      <c r="CZ206">
        <f t="shared" si="232"/>
        <v>0</v>
      </c>
      <c r="DA206">
        <f t="shared" si="232"/>
        <v>0</v>
      </c>
      <c r="DB206">
        <f t="shared" si="232"/>
        <v>0</v>
      </c>
      <c r="DC206">
        <f t="shared" si="232"/>
        <v>0</v>
      </c>
      <c r="DD206">
        <f t="shared" si="224"/>
        <v>0</v>
      </c>
      <c r="DE206">
        <f t="shared" si="224"/>
        <v>254</v>
      </c>
      <c r="DF206" t="str">
        <f t="shared" si="224"/>
        <v>Instituto del Seguro Agrario</v>
      </c>
      <c r="DG206">
        <f t="shared" si="224"/>
        <v>1227.94</v>
      </c>
      <c r="DH206">
        <f t="shared" si="224"/>
        <v>0</v>
      </c>
    </row>
    <row r="207" spans="1:112">
      <c r="A207">
        <f t="shared" si="166"/>
        <v>266</v>
      </c>
      <c r="B207" t="str">
        <f t="shared" si="166"/>
        <v>Direc. Dptal. de Educación La Paz</v>
      </c>
      <c r="C207">
        <f t="shared" ref="C207:AH207" si="233">C58</f>
        <v>0</v>
      </c>
      <c r="D207">
        <f t="shared" si="233"/>
        <v>0</v>
      </c>
      <c r="E207">
        <f t="shared" si="233"/>
        <v>0</v>
      </c>
      <c r="F207">
        <f t="shared" si="233"/>
        <v>0</v>
      </c>
      <c r="G207">
        <f t="shared" si="233"/>
        <v>0</v>
      </c>
      <c r="H207">
        <f t="shared" si="233"/>
        <v>17307.96</v>
      </c>
      <c r="I207">
        <f t="shared" si="233"/>
        <v>0</v>
      </c>
      <c r="J207">
        <f t="shared" si="233"/>
        <v>0</v>
      </c>
      <c r="K207">
        <f t="shared" si="233"/>
        <v>0</v>
      </c>
      <c r="L207">
        <f t="shared" si="233"/>
        <v>828939.93</v>
      </c>
      <c r="M207">
        <f t="shared" si="233"/>
        <v>0</v>
      </c>
      <c r="N207">
        <f t="shared" si="233"/>
        <v>132354.85</v>
      </c>
      <c r="O207">
        <f t="shared" si="233"/>
        <v>0</v>
      </c>
      <c r="P207">
        <f t="shared" si="233"/>
        <v>324654.06</v>
      </c>
      <c r="Q207">
        <f t="shared" si="233"/>
        <v>0</v>
      </c>
      <c r="R207">
        <f t="shared" si="233"/>
        <v>133818.17000000001</v>
      </c>
      <c r="S207">
        <f t="shared" si="233"/>
        <v>0</v>
      </c>
      <c r="T207">
        <f t="shared" si="233"/>
        <v>99449.540000000008</v>
      </c>
      <c r="U207">
        <f t="shared" si="233"/>
        <v>0</v>
      </c>
      <c r="V207">
        <f t="shared" si="233"/>
        <v>100235.36</v>
      </c>
      <c r="W207">
        <f t="shared" si="233"/>
        <v>0</v>
      </c>
      <c r="X207">
        <f t="shared" si="233"/>
        <v>0</v>
      </c>
      <c r="Y207">
        <f t="shared" si="233"/>
        <v>0</v>
      </c>
      <c r="Z207">
        <f t="shared" si="233"/>
        <v>0</v>
      </c>
      <c r="AA207">
        <f t="shared" si="233"/>
        <v>0</v>
      </c>
      <c r="AB207">
        <f t="shared" si="233"/>
        <v>0</v>
      </c>
      <c r="AC207">
        <f t="shared" si="233"/>
        <v>0</v>
      </c>
      <c r="AD207">
        <f t="shared" si="233"/>
        <v>0</v>
      </c>
      <c r="AE207">
        <f t="shared" si="233"/>
        <v>0</v>
      </c>
      <c r="AF207">
        <f t="shared" si="233"/>
        <v>0</v>
      </c>
      <c r="AG207">
        <f t="shared" si="233"/>
        <v>0</v>
      </c>
      <c r="AH207">
        <f t="shared" si="233"/>
        <v>0</v>
      </c>
      <c r="AI207">
        <f t="shared" ref="AI207:BN207" si="234">AI58</f>
        <v>0</v>
      </c>
      <c r="AJ207">
        <f t="shared" si="234"/>
        <v>0</v>
      </c>
      <c r="AK207">
        <f t="shared" si="234"/>
        <v>0</v>
      </c>
      <c r="AL207">
        <f t="shared" si="234"/>
        <v>0</v>
      </c>
      <c r="AM207">
        <f t="shared" si="234"/>
        <v>0</v>
      </c>
      <c r="AN207">
        <f t="shared" si="234"/>
        <v>0</v>
      </c>
      <c r="AO207">
        <f t="shared" si="234"/>
        <v>0</v>
      </c>
      <c r="AP207">
        <f t="shared" si="234"/>
        <v>0</v>
      </c>
      <c r="AQ207">
        <f t="shared" si="234"/>
        <v>0</v>
      </c>
      <c r="AR207">
        <f t="shared" si="234"/>
        <v>0</v>
      </c>
      <c r="AS207">
        <f t="shared" si="234"/>
        <v>0</v>
      </c>
      <c r="AT207">
        <f t="shared" si="234"/>
        <v>0</v>
      </c>
      <c r="AU207">
        <f t="shared" si="234"/>
        <v>0</v>
      </c>
      <c r="AV207">
        <f t="shared" si="234"/>
        <v>0</v>
      </c>
      <c r="AW207">
        <f t="shared" si="234"/>
        <v>0</v>
      </c>
      <c r="AX207">
        <f t="shared" si="234"/>
        <v>0</v>
      </c>
      <c r="AY207">
        <f t="shared" si="234"/>
        <v>0</v>
      </c>
      <c r="AZ207">
        <f t="shared" si="234"/>
        <v>0</v>
      </c>
      <c r="BA207">
        <f t="shared" si="234"/>
        <v>0</v>
      </c>
      <c r="BB207">
        <f t="shared" si="234"/>
        <v>0</v>
      </c>
      <c r="BC207">
        <f t="shared" si="234"/>
        <v>0</v>
      </c>
      <c r="BD207">
        <f t="shared" si="234"/>
        <v>0</v>
      </c>
      <c r="BE207">
        <f t="shared" si="234"/>
        <v>0</v>
      </c>
      <c r="BF207">
        <f t="shared" si="234"/>
        <v>0</v>
      </c>
      <c r="BG207">
        <f t="shared" si="234"/>
        <v>0</v>
      </c>
      <c r="BH207">
        <f t="shared" si="234"/>
        <v>0</v>
      </c>
      <c r="BI207">
        <f t="shared" si="234"/>
        <v>0</v>
      </c>
      <c r="BJ207">
        <f t="shared" si="234"/>
        <v>0</v>
      </c>
      <c r="BK207">
        <f t="shared" si="234"/>
        <v>0</v>
      </c>
      <c r="BL207">
        <f t="shared" si="234"/>
        <v>0</v>
      </c>
      <c r="BM207">
        <f t="shared" si="234"/>
        <v>0</v>
      </c>
      <c r="BN207">
        <f t="shared" si="234"/>
        <v>0</v>
      </c>
      <c r="BO207">
        <f t="shared" ref="BO207:CT207" si="235">BO58</f>
        <v>0</v>
      </c>
      <c r="BP207">
        <f t="shared" si="235"/>
        <v>0</v>
      </c>
      <c r="BQ207">
        <f t="shared" si="235"/>
        <v>0</v>
      </c>
      <c r="BR207">
        <f t="shared" si="235"/>
        <v>0</v>
      </c>
      <c r="BS207">
        <f t="shared" si="235"/>
        <v>0</v>
      </c>
      <c r="BT207">
        <f t="shared" si="235"/>
        <v>0</v>
      </c>
      <c r="BU207">
        <f t="shared" si="235"/>
        <v>0</v>
      </c>
      <c r="BV207">
        <f t="shared" si="235"/>
        <v>0</v>
      </c>
      <c r="BW207">
        <f t="shared" si="235"/>
        <v>0</v>
      </c>
      <c r="BX207">
        <f t="shared" si="235"/>
        <v>0</v>
      </c>
      <c r="BY207">
        <f t="shared" si="235"/>
        <v>0</v>
      </c>
      <c r="BZ207">
        <f t="shared" si="235"/>
        <v>0</v>
      </c>
      <c r="CA207">
        <f t="shared" si="235"/>
        <v>0</v>
      </c>
      <c r="CB207">
        <f t="shared" si="235"/>
        <v>0</v>
      </c>
      <c r="CC207">
        <f t="shared" si="235"/>
        <v>0</v>
      </c>
      <c r="CD207">
        <f t="shared" si="235"/>
        <v>0</v>
      </c>
      <c r="CE207">
        <f t="shared" si="235"/>
        <v>0</v>
      </c>
      <c r="CF207">
        <f t="shared" si="235"/>
        <v>0</v>
      </c>
      <c r="CG207">
        <f t="shared" si="235"/>
        <v>0</v>
      </c>
      <c r="CH207">
        <f t="shared" si="235"/>
        <v>0</v>
      </c>
      <c r="CI207">
        <f t="shared" si="235"/>
        <v>0</v>
      </c>
      <c r="CJ207">
        <f t="shared" si="235"/>
        <v>0</v>
      </c>
      <c r="CK207">
        <f t="shared" si="235"/>
        <v>0</v>
      </c>
      <c r="CL207">
        <f t="shared" si="235"/>
        <v>0</v>
      </c>
      <c r="CM207">
        <f t="shared" si="235"/>
        <v>0</v>
      </c>
      <c r="CN207">
        <f t="shared" si="235"/>
        <v>0</v>
      </c>
      <c r="CO207">
        <f t="shared" si="235"/>
        <v>0</v>
      </c>
      <c r="CP207">
        <f t="shared" si="235"/>
        <v>0</v>
      </c>
      <c r="CQ207">
        <f t="shared" si="235"/>
        <v>0</v>
      </c>
      <c r="CR207">
        <f t="shared" si="235"/>
        <v>0</v>
      </c>
      <c r="CS207">
        <f t="shared" si="235"/>
        <v>0</v>
      </c>
      <c r="CT207">
        <f t="shared" si="235"/>
        <v>0</v>
      </c>
      <c r="CU207">
        <f t="shared" ref="CU207:DC207" si="236">CU58</f>
        <v>0</v>
      </c>
      <c r="CV207">
        <f t="shared" si="236"/>
        <v>0</v>
      </c>
      <c r="CW207">
        <f t="shared" si="236"/>
        <v>0</v>
      </c>
      <c r="CX207">
        <f t="shared" si="236"/>
        <v>0</v>
      </c>
      <c r="CY207">
        <f t="shared" si="236"/>
        <v>0</v>
      </c>
      <c r="CZ207">
        <f t="shared" si="236"/>
        <v>0</v>
      </c>
      <c r="DA207">
        <f t="shared" si="236"/>
        <v>0</v>
      </c>
      <c r="DB207">
        <f t="shared" si="236"/>
        <v>0</v>
      </c>
      <c r="DC207">
        <f t="shared" si="236"/>
        <v>0</v>
      </c>
      <c r="DD207">
        <f t="shared" si="224"/>
        <v>0</v>
      </c>
      <c r="DE207">
        <f t="shared" si="224"/>
        <v>0</v>
      </c>
      <c r="DF207">
        <f t="shared" si="224"/>
        <v>0</v>
      </c>
      <c r="DG207">
        <f t="shared" si="224"/>
        <v>0</v>
      </c>
      <c r="DH207">
        <f t="shared" si="224"/>
        <v>0</v>
      </c>
    </row>
    <row r="208" spans="1:112">
      <c r="A208">
        <f t="shared" si="166"/>
        <v>548</v>
      </c>
      <c r="B208" t="str">
        <f t="shared" si="166"/>
        <v>Corporación de las Fuerzas Armadas p/ el Des. Nacional</v>
      </c>
      <c r="C208">
        <f t="shared" ref="C208:AH208" si="237">C59</f>
        <v>443.07</v>
      </c>
      <c r="D208">
        <f t="shared" si="237"/>
        <v>0</v>
      </c>
      <c r="E208">
        <f t="shared" si="237"/>
        <v>0</v>
      </c>
      <c r="F208">
        <f t="shared" si="237"/>
        <v>0</v>
      </c>
      <c r="G208">
        <f t="shared" si="237"/>
        <v>0</v>
      </c>
      <c r="H208">
        <f t="shared" si="237"/>
        <v>0</v>
      </c>
      <c r="I208">
        <f t="shared" si="237"/>
        <v>0</v>
      </c>
      <c r="J208">
        <f t="shared" si="237"/>
        <v>0</v>
      </c>
      <c r="K208">
        <f t="shared" si="237"/>
        <v>0</v>
      </c>
      <c r="L208">
        <f t="shared" si="237"/>
        <v>0</v>
      </c>
      <c r="M208">
        <f t="shared" si="237"/>
        <v>0</v>
      </c>
      <c r="N208">
        <f t="shared" si="237"/>
        <v>0</v>
      </c>
      <c r="O208">
        <f t="shared" si="237"/>
        <v>0</v>
      </c>
      <c r="P208">
        <f t="shared" si="237"/>
        <v>0</v>
      </c>
      <c r="Q208">
        <f t="shared" si="237"/>
        <v>0</v>
      </c>
      <c r="R208">
        <f t="shared" si="237"/>
        <v>7700</v>
      </c>
      <c r="S208">
        <f t="shared" si="237"/>
        <v>0</v>
      </c>
      <c r="T208">
        <f t="shared" si="237"/>
        <v>96</v>
      </c>
      <c r="U208">
        <f t="shared" si="237"/>
        <v>1792704.1600000001</v>
      </c>
      <c r="V208">
        <f t="shared" si="237"/>
        <v>291</v>
      </c>
      <c r="W208">
        <f t="shared" si="237"/>
        <v>0</v>
      </c>
      <c r="X208">
        <f t="shared" si="237"/>
        <v>652.52</v>
      </c>
      <c r="Y208">
        <f t="shared" si="237"/>
        <v>0</v>
      </c>
      <c r="Z208">
        <f t="shared" si="237"/>
        <v>0</v>
      </c>
      <c r="AA208">
        <f t="shared" si="237"/>
        <v>0</v>
      </c>
      <c r="AB208">
        <f t="shared" si="237"/>
        <v>0</v>
      </c>
      <c r="AC208">
        <f t="shared" si="237"/>
        <v>0</v>
      </c>
      <c r="AD208">
        <f t="shared" si="237"/>
        <v>0</v>
      </c>
      <c r="AE208">
        <f t="shared" si="237"/>
        <v>0</v>
      </c>
      <c r="AF208">
        <f t="shared" si="237"/>
        <v>0</v>
      </c>
      <c r="AG208">
        <f t="shared" si="237"/>
        <v>0</v>
      </c>
      <c r="AH208">
        <f t="shared" si="237"/>
        <v>0</v>
      </c>
      <c r="AI208">
        <f t="shared" ref="AI208:BN208" si="238">AI59</f>
        <v>0</v>
      </c>
      <c r="AJ208">
        <f t="shared" si="238"/>
        <v>0</v>
      </c>
      <c r="AK208">
        <f t="shared" si="238"/>
        <v>0</v>
      </c>
      <c r="AL208">
        <f t="shared" si="238"/>
        <v>0</v>
      </c>
      <c r="AM208">
        <f t="shared" si="238"/>
        <v>0</v>
      </c>
      <c r="AN208">
        <f t="shared" si="238"/>
        <v>0</v>
      </c>
      <c r="AO208">
        <f t="shared" si="238"/>
        <v>0</v>
      </c>
      <c r="AP208">
        <f t="shared" si="238"/>
        <v>0</v>
      </c>
      <c r="AQ208">
        <f t="shared" si="238"/>
        <v>0</v>
      </c>
      <c r="AR208">
        <f t="shared" si="238"/>
        <v>0</v>
      </c>
      <c r="AS208">
        <f t="shared" si="238"/>
        <v>0</v>
      </c>
      <c r="AT208">
        <f t="shared" si="238"/>
        <v>0</v>
      </c>
      <c r="AU208">
        <f t="shared" si="238"/>
        <v>0</v>
      </c>
      <c r="AV208">
        <f t="shared" si="238"/>
        <v>0</v>
      </c>
      <c r="AW208">
        <f t="shared" si="238"/>
        <v>0</v>
      </c>
      <c r="AX208">
        <f t="shared" si="238"/>
        <v>0</v>
      </c>
      <c r="AY208">
        <f t="shared" si="238"/>
        <v>0</v>
      </c>
      <c r="AZ208">
        <f t="shared" si="238"/>
        <v>0</v>
      </c>
      <c r="BA208">
        <f t="shared" si="238"/>
        <v>0</v>
      </c>
      <c r="BB208">
        <f t="shared" si="238"/>
        <v>0</v>
      </c>
      <c r="BC208">
        <f t="shared" si="238"/>
        <v>0</v>
      </c>
      <c r="BD208">
        <f t="shared" si="238"/>
        <v>0</v>
      </c>
      <c r="BE208">
        <f t="shared" si="238"/>
        <v>0</v>
      </c>
      <c r="BF208">
        <f t="shared" si="238"/>
        <v>0</v>
      </c>
      <c r="BG208">
        <f t="shared" si="238"/>
        <v>0</v>
      </c>
      <c r="BH208">
        <f t="shared" si="238"/>
        <v>0</v>
      </c>
      <c r="BI208">
        <f t="shared" si="238"/>
        <v>0</v>
      </c>
      <c r="BJ208">
        <f t="shared" si="238"/>
        <v>0</v>
      </c>
      <c r="BK208">
        <f t="shared" si="238"/>
        <v>0</v>
      </c>
      <c r="BL208">
        <f t="shared" si="238"/>
        <v>0</v>
      </c>
      <c r="BM208">
        <f t="shared" si="238"/>
        <v>0</v>
      </c>
      <c r="BN208">
        <f t="shared" si="238"/>
        <v>0</v>
      </c>
      <c r="BO208">
        <f t="shared" ref="BO208:CT208" si="239">BO59</f>
        <v>0</v>
      </c>
      <c r="BP208">
        <f t="shared" si="239"/>
        <v>0</v>
      </c>
      <c r="BQ208">
        <f t="shared" si="239"/>
        <v>0</v>
      </c>
      <c r="BR208">
        <f t="shared" si="239"/>
        <v>0</v>
      </c>
      <c r="BS208">
        <f t="shared" si="239"/>
        <v>0</v>
      </c>
      <c r="BT208">
        <f t="shared" si="239"/>
        <v>0</v>
      </c>
      <c r="BU208">
        <f t="shared" si="239"/>
        <v>0</v>
      </c>
      <c r="BV208">
        <f t="shared" si="239"/>
        <v>0</v>
      </c>
      <c r="BW208">
        <f t="shared" si="239"/>
        <v>0</v>
      </c>
      <c r="BX208">
        <f t="shared" si="239"/>
        <v>0</v>
      </c>
      <c r="BY208">
        <f t="shared" si="239"/>
        <v>0</v>
      </c>
      <c r="BZ208">
        <f t="shared" si="239"/>
        <v>0</v>
      </c>
      <c r="CA208">
        <f t="shared" si="239"/>
        <v>0</v>
      </c>
      <c r="CB208">
        <f t="shared" si="239"/>
        <v>0</v>
      </c>
      <c r="CC208">
        <f t="shared" si="239"/>
        <v>0</v>
      </c>
      <c r="CD208">
        <f t="shared" si="239"/>
        <v>0</v>
      </c>
      <c r="CE208">
        <f t="shared" si="239"/>
        <v>0</v>
      </c>
      <c r="CF208">
        <f t="shared" si="239"/>
        <v>0</v>
      </c>
      <c r="CG208">
        <f t="shared" si="239"/>
        <v>0</v>
      </c>
      <c r="CH208">
        <f t="shared" si="239"/>
        <v>0</v>
      </c>
      <c r="CI208">
        <f t="shared" si="239"/>
        <v>0</v>
      </c>
      <c r="CJ208">
        <f t="shared" si="239"/>
        <v>0</v>
      </c>
      <c r="CK208">
        <f t="shared" si="239"/>
        <v>0</v>
      </c>
      <c r="CL208">
        <f t="shared" si="239"/>
        <v>0</v>
      </c>
      <c r="CM208">
        <f t="shared" si="239"/>
        <v>0</v>
      </c>
      <c r="CN208">
        <f t="shared" si="239"/>
        <v>0</v>
      </c>
      <c r="CO208">
        <f t="shared" si="239"/>
        <v>0</v>
      </c>
      <c r="CP208">
        <f t="shared" si="239"/>
        <v>0</v>
      </c>
      <c r="CQ208">
        <f t="shared" si="239"/>
        <v>0</v>
      </c>
      <c r="CR208">
        <f t="shared" si="239"/>
        <v>0</v>
      </c>
      <c r="CS208">
        <f t="shared" si="239"/>
        <v>0</v>
      </c>
      <c r="CT208">
        <f t="shared" si="239"/>
        <v>0</v>
      </c>
      <c r="CU208">
        <f t="shared" ref="CU208:DC208" si="240">CU59</f>
        <v>0</v>
      </c>
      <c r="CV208">
        <f t="shared" si="240"/>
        <v>0</v>
      </c>
      <c r="CW208">
        <f t="shared" si="240"/>
        <v>0</v>
      </c>
      <c r="CX208">
        <f t="shared" si="240"/>
        <v>0</v>
      </c>
      <c r="CY208">
        <f t="shared" si="240"/>
        <v>0</v>
      </c>
      <c r="CZ208">
        <f t="shared" si="240"/>
        <v>0</v>
      </c>
      <c r="DA208">
        <f t="shared" si="240"/>
        <v>0</v>
      </c>
      <c r="DB208">
        <f t="shared" si="240"/>
        <v>0</v>
      </c>
      <c r="DC208">
        <f t="shared" si="240"/>
        <v>0</v>
      </c>
      <c r="DD208">
        <f t="shared" si="224"/>
        <v>0</v>
      </c>
      <c r="DE208">
        <f t="shared" si="224"/>
        <v>0</v>
      </c>
      <c r="DF208">
        <f t="shared" si="224"/>
        <v>0</v>
      </c>
      <c r="DG208">
        <f t="shared" si="224"/>
        <v>0</v>
      </c>
      <c r="DH208">
        <f t="shared" si="224"/>
        <v>0</v>
      </c>
    </row>
    <row r="209" spans="1:112">
      <c r="A209">
        <f t="shared" si="166"/>
        <v>382</v>
      </c>
      <c r="B209" t="str">
        <f t="shared" si="166"/>
        <v>Agencia de Infraestructura en Salud y Equipamiento Médico</v>
      </c>
      <c r="C209">
        <f t="shared" ref="C209:AH209" si="241">C60</f>
        <v>0</v>
      </c>
      <c r="D209">
        <f t="shared" si="241"/>
        <v>0</v>
      </c>
      <c r="E209">
        <f t="shared" si="241"/>
        <v>0</v>
      </c>
      <c r="F209">
        <f t="shared" si="241"/>
        <v>0</v>
      </c>
      <c r="G209">
        <f t="shared" si="241"/>
        <v>0</v>
      </c>
      <c r="H209">
        <f t="shared" si="241"/>
        <v>0</v>
      </c>
      <c r="I209">
        <f t="shared" si="241"/>
        <v>0</v>
      </c>
      <c r="J209">
        <f t="shared" si="241"/>
        <v>0</v>
      </c>
      <c r="K209">
        <f t="shared" si="241"/>
        <v>0</v>
      </c>
      <c r="L209">
        <f t="shared" si="241"/>
        <v>0</v>
      </c>
      <c r="M209">
        <f t="shared" si="241"/>
        <v>0</v>
      </c>
      <c r="N209">
        <f t="shared" si="241"/>
        <v>0</v>
      </c>
      <c r="O209">
        <f t="shared" si="241"/>
        <v>0</v>
      </c>
      <c r="P209">
        <f t="shared" si="241"/>
        <v>0</v>
      </c>
      <c r="Q209">
        <f t="shared" si="241"/>
        <v>0</v>
      </c>
      <c r="R209">
        <f t="shared" si="241"/>
        <v>0</v>
      </c>
      <c r="S209">
        <f t="shared" si="241"/>
        <v>0</v>
      </c>
      <c r="T209">
        <f t="shared" si="241"/>
        <v>0</v>
      </c>
      <c r="U209">
        <f t="shared" si="241"/>
        <v>0</v>
      </c>
      <c r="V209">
        <f t="shared" si="241"/>
        <v>470</v>
      </c>
      <c r="W209">
        <f t="shared" si="241"/>
        <v>0</v>
      </c>
      <c r="X209">
        <f t="shared" si="241"/>
        <v>39052.93</v>
      </c>
      <c r="Y209">
        <f t="shared" si="241"/>
        <v>0</v>
      </c>
      <c r="Z209">
        <f t="shared" si="241"/>
        <v>0</v>
      </c>
      <c r="AA209">
        <f t="shared" si="241"/>
        <v>0</v>
      </c>
      <c r="AB209">
        <f t="shared" si="241"/>
        <v>0</v>
      </c>
      <c r="AC209">
        <f t="shared" si="241"/>
        <v>0</v>
      </c>
      <c r="AD209">
        <f t="shared" si="241"/>
        <v>0</v>
      </c>
      <c r="AE209">
        <f t="shared" si="241"/>
        <v>0</v>
      </c>
      <c r="AF209">
        <f t="shared" si="241"/>
        <v>0</v>
      </c>
      <c r="AG209">
        <f t="shared" si="241"/>
        <v>0</v>
      </c>
      <c r="AH209">
        <f t="shared" si="241"/>
        <v>0</v>
      </c>
      <c r="AI209">
        <f t="shared" ref="AI209:BN209" si="242">AI60</f>
        <v>0</v>
      </c>
      <c r="AJ209">
        <f t="shared" si="242"/>
        <v>0</v>
      </c>
      <c r="AK209">
        <f t="shared" si="242"/>
        <v>0</v>
      </c>
      <c r="AL209">
        <f t="shared" si="242"/>
        <v>0</v>
      </c>
      <c r="AM209">
        <f t="shared" si="242"/>
        <v>0</v>
      </c>
      <c r="AN209">
        <f t="shared" si="242"/>
        <v>0</v>
      </c>
      <c r="AO209">
        <f t="shared" si="242"/>
        <v>0</v>
      </c>
      <c r="AP209">
        <f t="shared" si="242"/>
        <v>0</v>
      </c>
      <c r="AQ209">
        <f t="shared" si="242"/>
        <v>0</v>
      </c>
      <c r="AR209">
        <f t="shared" si="242"/>
        <v>0</v>
      </c>
      <c r="AS209">
        <f t="shared" si="242"/>
        <v>0</v>
      </c>
      <c r="AT209">
        <f t="shared" si="242"/>
        <v>0</v>
      </c>
      <c r="AU209">
        <f t="shared" si="242"/>
        <v>0</v>
      </c>
      <c r="AV209">
        <f t="shared" si="242"/>
        <v>0</v>
      </c>
      <c r="AW209">
        <f t="shared" si="242"/>
        <v>0</v>
      </c>
      <c r="AX209">
        <f t="shared" si="242"/>
        <v>0</v>
      </c>
      <c r="AY209">
        <f t="shared" si="242"/>
        <v>0</v>
      </c>
      <c r="AZ209">
        <f t="shared" si="242"/>
        <v>0</v>
      </c>
      <c r="BA209">
        <f t="shared" si="242"/>
        <v>0</v>
      </c>
      <c r="BB209">
        <f t="shared" si="242"/>
        <v>0</v>
      </c>
      <c r="BC209">
        <f t="shared" si="242"/>
        <v>0</v>
      </c>
      <c r="BD209">
        <f t="shared" si="242"/>
        <v>0</v>
      </c>
      <c r="BE209">
        <f t="shared" si="242"/>
        <v>0</v>
      </c>
      <c r="BF209">
        <f t="shared" si="242"/>
        <v>0</v>
      </c>
      <c r="BG209">
        <f t="shared" si="242"/>
        <v>0</v>
      </c>
      <c r="BH209">
        <f t="shared" si="242"/>
        <v>0</v>
      </c>
      <c r="BI209">
        <f t="shared" si="242"/>
        <v>0</v>
      </c>
      <c r="BJ209">
        <f t="shared" si="242"/>
        <v>0</v>
      </c>
      <c r="BK209">
        <f t="shared" si="242"/>
        <v>0</v>
      </c>
      <c r="BL209">
        <f t="shared" si="242"/>
        <v>0</v>
      </c>
      <c r="BM209">
        <f t="shared" si="242"/>
        <v>0</v>
      </c>
      <c r="BN209">
        <f t="shared" si="242"/>
        <v>0</v>
      </c>
      <c r="BO209">
        <f t="shared" ref="BO209:CT209" si="243">BO60</f>
        <v>0</v>
      </c>
      <c r="BP209">
        <f t="shared" si="243"/>
        <v>0</v>
      </c>
      <c r="BQ209">
        <f t="shared" si="243"/>
        <v>0</v>
      </c>
      <c r="BR209">
        <f t="shared" si="243"/>
        <v>0</v>
      </c>
      <c r="BS209">
        <f t="shared" si="243"/>
        <v>0</v>
      </c>
      <c r="BT209">
        <f t="shared" si="243"/>
        <v>0</v>
      </c>
      <c r="BU209">
        <f t="shared" si="243"/>
        <v>0</v>
      </c>
      <c r="BV209">
        <f t="shared" si="243"/>
        <v>0</v>
      </c>
      <c r="BW209">
        <f t="shared" si="243"/>
        <v>0</v>
      </c>
      <c r="BX209">
        <f t="shared" si="243"/>
        <v>0</v>
      </c>
      <c r="BY209">
        <f t="shared" si="243"/>
        <v>0</v>
      </c>
      <c r="BZ209">
        <f t="shared" si="243"/>
        <v>0</v>
      </c>
      <c r="CA209">
        <f t="shared" si="243"/>
        <v>0</v>
      </c>
      <c r="CB209">
        <f t="shared" si="243"/>
        <v>0</v>
      </c>
      <c r="CC209">
        <f t="shared" si="243"/>
        <v>0</v>
      </c>
      <c r="CD209">
        <f t="shared" si="243"/>
        <v>0</v>
      </c>
      <c r="CE209">
        <f t="shared" si="243"/>
        <v>0</v>
      </c>
      <c r="CF209">
        <f t="shared" si="243"/>
        <v>0</v>
      </c>
      <c r="CG209">
        <f t="shared" si="243"/>
        <v>0</v>
      </c>
      <c r="CH209">
        <f t="shared" si="243"/>
        <v>0</v>
      </c>
      <c r="CI209">
        <f t="shared" si="243"/>
        <v>0</v>
      </c>
      <c r="CJ209">
        <f t="shared" si="243"/>
        <v>0</v>
      </c>
      <c r="CK209">
        <f t="shared" si="243"/>
        <v>0</v>
      </c>
      <c r="CL209">
        <f t="shared" si="243"/>
        <v>0</v>
      </c>
      <c r="CM209">
        <f t="shared" si="243"/>
        <v>0</v>
      </c>
      <c r="CN209">
        <f t="shared" si="243"/>
        <v>0</v>
      </c>
      <c r="CO209">
        <f t="shared" si="243"/>
        <v>0</v>
      </c>
      <c r="CP209">
        <f t="shared" si="243"/>
        <v>0</v>
      </c>
      <c r="CQ209">
        <f t="shared" si="243"/>
        <v>0</v>
      </c>
      <c r="CR209">
        <f t="shared" si="243"/>
        <v>0</v>
      </c>
      <c r="CS209">
        <f t="shared" si="243"/>
        <v>0</v>
      </c>
      <c r="CT209">
        <f t="shared" si="243"/>
        <v>0</v>
      </c>
      <c r="CU209">
        <f t="shared" ref="CU209:DC209" si="244">CU60</f>
        <v>0</v>
      </c>
      <c r="CV209">
        <f t="shared" si="244"/>
        <v>0</v>
      </c>
      <c r="CW209">
        <f t="shared" si="244"/>
        <v>0</v>
      </c>
      <c r="CX209">
        <f t="shared" si="244"/>
        <v>0</v>
      </c>
      <c r="CY209">
        <f t="shared" si="244"/>
        <v>0</v>
      </c>
      <c r="CZ209">
        <f t="shared" si="244"/>
        <v>0</v>
      </c>
      <c r="DA209">
        <f t="shared" si="244"/>
        <v>0</v>
      </c>
      <c r="DB209">
        <f t="shared" si="244"/>
        <v>0</v>
      </c>
      <c r="DC209">
        <f t="shared" si="244"/>
        <v>0</v>
      </c>
      <c r="DD209">
        <f t="shared" si="224"/>
        <v>0</v>
      </c>
      <c r="DE209">
        <f t="shared" si="224"/>
        <v>0</v>
      </c>
      <c r="DF209">
        <f t="shared" si="224"/>
        <v>0</v>
      </c>
      <c r="DG209">
        <f t="shared" si="224"/>
        <v>0</v>
      </c>
      <c r="DH209">
        <f t="shared" si="224"/>
        <v>0</v>
      </c>
    </row>
    <row r="210" spans="1:112">
      <c r="A210">
        <f t="shared" si="166"/>
        <v>190</v>
      </c>
      <c r="B210" t="str">
        <f t="shared" si="166"/>
        <v>Autoridad Jurisdiccional Administrativa Minera</v>
      </c>
      <c r="C210">
        <f t="shared" ref="C210:AH210" si="245">C61</f>
        <v>0</v>
      </c>
      <c r="D210">
        <f t="shared" si="245"/>
        <v>0</v>
      </c>
      <c r="E210">
        <f t="shared" si="245"/>
        <v>0</v>
      </c>
      <c r="F210">
        <f t="shared" si="245"/>
        <v>0</v>
      </c>
      <c r="G210">
        <f t="shared" si="245"/>
        <v>0</v>
      </c>
      <c r="H210">
        <f t="shared" si="245"/>
        <v>0</v>
      </c>
      <c r="I210">
        <f t="shared" si="245"/>
        <v>0</v>
      </c>
      <c r="J210">
        <f t="shared" si="245"/>
        <v>0</v>
      </c>
      <c r="K210">
        <f t="shared" si="245"/>
        <v>0</v>
      </c>
      <c r="L210">
        <f t="shared" si="245"/>
        <v>0</v>
      </c>
      <c r="M210">
        <f t="shared" si="245"/>
        <v>0</v>
      </c>
      <c r="N210">
        <f t="shared" si="245"/>
        <v>0</v>
      </c>
      <c r="O210">
        <f t="shared" si="245"/>
        <v>0</v>
      </c>
      <c r="P210">
        <f t="shared" si="245"/>
        <v>0</v>
      </c>
      <c r="Q210">
        <f t="shared" si="245"/>
        <v>0</v>
      </c>
      <c r="R210">
        <f t="shared" si="245"/>
        <v>0</v>
      </c>
      <c r="S210">
        <f t="shared" si="245"/>
        <v>0</v>
      </c>
      <c r="T210">
        <f t="shared" si="245"/>
        <v>0</v>
      </c>
      <c r="U210">
        <f t="shared" si="245"/>
        <v>0</v>
      </c>
      <c r="V210">
        <f t="shared" si="245"/>
        <v>0</v>
      </c>
      <c r="W210">
        <f t="shared" si="245"/>
        <v>0</v>
      </c>
      <c r="X210">
        <f t="shared" si="245"/>
        <v>1024</v>
      </c>
      <c r="Y210">
        <f t="shared" si="245"/>
        <v>0</v>
      </c>
      <c r="Z210">
        <f t="shared" si="245"/>
        <v>0</v>
      </c>
      <c r="AA210">
        <f t="shared" si="245"/>
        <v>0</v>
      </c>
      <c r="AB210">
        <f t="shared" si="245"/>
        <v>0</v>
      </c>
      <c r="AC210">
        <f t="shared" si="245"/>
        <v>0</v>
      </c>
      <c r="AD210">
        <f t="shared" si="245"/>
        <v>0</v>
      </c>
      <c r="AE210">
        <f t="shared" si="245"/>
        <v>0</v>
      </c>
      <c r="AF210">
        <f t="shared" si="245"/>
        <v>0</v>
      </c>
      <c r="AG210">
        <f t="shared" si="245"/>
        <v>0</v>
      </c>
      <c r="AH210">
        <f t="shared" si="245"/>
        <v>0</v>
      </c>
      <c r="AI210">
        <f t="shared" ref="AI210:BN210" si="246">AI61</f>
        <v>0</v>
      </c>
      <c r="AJ210">
        <f t="shared" si="246"/>
        <v>0</v>
      </c>
      <c r="AK210">
        <f t="shared" si="246"/>
        <v>0</v>
      </c>
      <c r="AL210">
        <f t="shared" si="246"/>
        <v>0</v>
      </c>
      <c r="AM210">
        <f t="shared" si="246"/>
        <v>0</v>
      </c>
      <c r="AN210">
        <f t="shared" si="246"/>
        <v>0</v>
      </c>
      <c r="AO210">
        <f t="shared" si="246"/>
        <v>0</v>
      </c>
      <c r="AP210">
        <f t="shared" si="246"/>
        <v>0</v>
      </c>
      <c r="AQ210">
        <f t="shared" si="246"/>
        <v>0</v>
      </c>
      <c r="AR210">
        <f t="shared" si="246"/>
        <v>0</v>
      </c>
      <c r="AS210">
        <f t="shared" si="246"/>
        <v>0</v>
      </c>
      <c r="AT210">
        <f t="shared" si="246"/>
        <v>0</v>
      </c>
      <c r="AU210">
        <f t="shared" si="246"/>
        <v>0</v>
      </c>
      <c r="AV210">
        <f t="shared" si="246"/>
        <v>0</v>
      </c>
      <c r="AW210">
        <f t="shared" si="246"/>
        <v>0</v>
      </c>
      <c r="AX210">
        <f t="shared" si="246"/>
        <v>0</v>
      </c>
      <c r="AY210">
        <f t="shared" si="246"/>
        <v>0</v>
      </c>
      <c r="AZ210">
        <f t="shared" si="246"/>
        <v>0</v>
      </c>
      <c r="BA210">
        <f t="shared" si="246"/>
        <v>0</v>
      </c>
      <c r="BB210">
        <f t="shared" si="246"/>
        <v>0</v>
      </c>
      <c r="BC210">
        <f t="shared" si="246"/>
        <v>0</v>
      </c>
      <c r="BD210">
        <f t="shared" si="246"/>
        <v>0</v>
      </c>
      <c r="BE210">
        <f t="shared" si="246"/>
        <v>0</v>
      </c>
      <c r="BF210">
        <f t="shared" si="246"/>
        <v>0</v>
      </c>
      <c r="BG210">
        <f t="shared" si="246"/>
        <v>0</v>
      </c>
      <c r="BH210">
        <f t="shared" si="246"/>
        <v>0</v>
      </c>
      <c r="BI210">
        <f t="shared" si="246"/>
        <v>0</v>
      </c>
      <c r="BJ210">
        <f t="shared" si="246"/>
        <v>0</v>
      </c>
      <c r="BK210">
        <f t="shared" si="246"/>
        <v>0</v>
      </c>
      <c r="BL210">
        <f t="shared" si="246"/>
        <v>0</v>
      </c>
      <c r="BM210">
        <f t="shared" si="246"/>
        <v>0</v>
      </c>
      <c r="BN210">
        <f t="shared" si="246"/>
        <v>0</v>
      </c>
      <c r="BO210">
        <f t="shared" ref="BO210:CT210" si="247">BO61</f>
        <v>0</v>
      </c>
      <c r="BP210">
        <f t="shared" si="247"/>
        <v>0</v>
      </c>
      <c r="BQ210">
        <f t="shared" si="247"/>
        <v>0</v>
      </c>
      <c r="BR210">
        <f t="shared" si="247"/>
        <v>0</v>
      </c>
      <c r="BS210">
        <f t="shared" si="247"/>
        <v>0</v>
      </c>
      <c r="BT210">
        <f t="shared" si="247"/>
        <v>0</v>
      </c>
      <c r="BU210">
        <f t="shared" si="247"/>
        <v>0</v>
      </c>
      <c r="BV210">
        <f t="shared" si="247"/>
        <v>0</v>
      </c>
      <c r="BW210">
        <f t="shared" si="247"/>
        <v>0</v>
      </c>
      <c r="BX210">
        <f t="shared" si="247"/>
        <v>0</v>
      </c>
      <c r="BY210">
        <f t="shared" si="247"/>
        <v>0</v>
      </c>
      <c r="BZ210">
        <f t="shared" si="247"/>
        <v>0</v>
      </c>
      <c r="CA210">
        <f t="shared" si="247"/>
        <v>0</v>
      </c>
      <c r="CB210">
        <f t="shared" si="247"/>
        <v>0</v>
      </c>
      <c r="CC210">
        <f t="shared" si="247"/>
        <v>0</v>
      </c>
      <c r="CD210">
        <f t="shared" si="247"/>
        <v>0</v>
      </c>
      <c r="CE210">
        <f t="shared" si="247"/>
        <v>0</v>
      </c>
      <c r="CF210">
        <f t="shared" si="247"/>
        <v>0</v>
      </c>
      <c r="CG210">
        <f t="shared" si="247"/>
        <v>0</v>
      </c>
      <c r="CH210">
        <f t="shared" si="247"/>
        <v>0</v>
      </c>
      <c r="CI210">
        <f t="shared" si="247"/>
        <v>0</v>
      </c>
      <c r="CJ210">
        <f t="shared" si="247"/>
        <v>0</v>
      </c>
      <c r="CK210">
        <f t="shared" si="247"/>
        <v>0</v>
      </c>
      <c r="CL210">
        <f t="shared" si="247"/>
        <v>0</v>
      </c>
      <c r="CM210">
        <f t="shared" si="247"/>
        <v>0</v>
      </c>
      <c r="CN210">
        <f t="shared" si="247"/>
        <v>0</v>
      </c>
      <c r="CO210">
        <f t="shared" si="247"/>
        <v>0</v>
      </c>
      <c r="CP210">
        <f t="shared" si="247"/>
        <v>0</v>
      </c>
      <c r="CQ210">
        <f t="shared" si="247"/>
        <v>0</v>
      </c>
      <c r="CR210">
        <f t="shared" si="247"/>
        <v>0</v>
      </c>
      <c r="CS210">
        <f t="shared" si="247"/>
        <v>0</v>
      </c>
      <c r="CT210">
        <f t="shared" si="247"/>
        <v>0</v>
      </c>
      <c r="CU210">
        <f t="shared" ref="CU210:DC210" si="248">CU61</f>
        <v>0</v>
      </c>
      <c r="CV210">
        <f t="shared" si="248"/>
        <v>0</v>
      </c>
      <c r="CW210">
        <f t="shared" si="248"/>
        <v>0</v>
      </c>
      <c r="CX210">
        <f t="shared" si="248"/>
        <v>0</v>
      </c>
      <c r="CY210">
        <f t="shared" si="248"/>
        <v>0</v>
      </c>
      <c r="CZ210">
        <f t="shared" si="248"/>
        <v>0</v>
      </c>
      <c r="DA210">
        <f t="shared" si="248"/>
        <v>0</v>
      </c>
      <c r="DB210">
        <f t="shared" si="248"/>
        <v>0</v>
      </c>
      <c r="DC210">
        <f t="shared" si="248"/>
        <v>0</v>
      </c>
      <c r="DD210">
        <f t="shared" si="224"/>
        <v>0</v>
      </c>
      <c r="DE210">
        <f t="shared" si="224"/>
        <v>0</v>
      </c>
      <c r="DF210">
        <f t="shared" si="224"/>
        <v>0</v>
      </c>
      <c r="DG210">
        <f t="shared" si="224"/>
        <v>0</v>
      </c>
      <c r="DH210">
        <f t="shared" si="224"/>
        <v>0</v>
      </c>
    </row>
    <row r="211" spans="1:112">
      <c r="A211">
        <f t="shared" ref="A211:B230" si="249">A62</f>
        <v>682</v>
      </c>
      <c r="B211" t="str">
        <f t="shared" si="249"/>
        <v>Defensoria del Pueblo</v>
      </c>
      <c r="C211">
        <f t="shared" ref="C211:AH211" si="250">C62</f>
        <v>0</v>
      </c>
      <c r="D211">
        <f t="shared" si="250"/>
        <v>0</v>
      </c>
      <c r="E211">
        <f t="shared" si="250"/>
        <v>0</v>
      </c>
      <c r="F211">
        <f t="shared" si="250"/>
        <v>0</v>
      </c>
      <c r="G211">
        <f t="shared" si="250"/>
        <v>0</v>
      </c>
      <c r="H211">
        <f t="shared" si="250"/>
        <v>0</v>
      </c>
      <c r="I211">
        <f t="shared" si="250"/>
        <v>0</v>
      </c>
      <c r="J211">
        <f t="shared" si="250"/>
        <v>0</v>
      </c>
      <c r="K211">
        <f t="shared" si="250"/>
        <v>0</v>
      </c>
      <c r="L211">
        <f t="shared" si="250"/>
        <v>0</v>
      </c>
      <c r="M211">
        <f t="shared" si="250"/>
        <v>0</v>
      </c>
      <c r="N211">
        <f t="shared" si="250"/>
        <v>0</v>
      </c>
      <c r="O211">
        <f t="shared" si="250"/>
        <v>0</v>
      </c>
      <c r="P211">
        <f t="shared" si="250"/>
        <v>0</v>
      </c>
      <c r="Q211">
        <f t="shared" si="250"/>
        <v>0</v>
      </c>
      <c r="R211">
        <f t="shared" si="250"/>
        <v>0</v>
      </c>
      <c r="S211">
        <f t="shared" si="250"/>
        <v>0</v>
      </c>
      <c r="T211">
        <f t="shared" si="250"/>
        <v>0</v>
      </c>
      <c r="U211">
        <f t="shared" si="250"/>
        <v>0</v>
      </c>
      <c r="V211">
        <f t="shared" si="250"/>
        <v>208396.75000000003</v>
      </c>
      <c r="W211">
        <f t="shared" si="250"/>
        <v>0</v>
      </c>
      <c r="X211">
        <f t="shared" si="250"/>
        <v>0</v>
      </c>
      <c r="Y211">
        <f t="shared" si="250"/>
        <v>0</v>
      </c>
      <c r="Z211">
        <f t="shared" si="250"/>
        <v>0</v>
      </c>
      <c r="AA211">
        <f t="shared" si="250"/>
        <v>0</v>
      </c>
      <c r="AB211">
        <f t="shared" si="250"/>
        <v>0</v>
      </c>
      <c r="AC211">
        <f t="shared" si="250"/>
        <v>0</v>
      </c>
      <c r="AD211">
        <f t="shared" si="250"/>
        <v>0</v>
      </c>
      <c r="AE211">
        <f t="shared" si="250"/>
        <v>0</v>
      </c>
      <c r="AF211">
        <f t="shared" si="250"/>
        <v>0</v>
      </c>
      <c r="AG211">
        <f t="shared" si="250"/>
        <v>0</v>
      </c>
      <c r="AH211">
        <f t="shared" si="250"/>
        <v>0</v>
      </c>
      <c r="AI211">
        <f t="shared" ref="AI211:BN211" si="251">AI62</f>
        <v>0</v>
      </c>
      <c r="AJ211">
        <f t="shared" si="251"/>
        <v>0</v>
      </c>
      <c r="AK211">
        <f t="shared" si="251"/>
        <v>0</v>
      </c>
      <c r="AL211">
        <f t="shared" si="251"/>
        <v>0</v>
      </c>
      <c r="AM211">
        <f t="shared" si="251"/>
        <v>0</v>
      </c>
      <c r="AN211">
        <f t="shared" si="251"/>
        <v>0</v>
      </c>
      <c r="AO211">
        <f t="shared" si="251"/>
        <v>0</v>
      </c>
      <c r="AP211">
        <f t="shared" si="251"/>
        <v>0</v>
      </c>
      <c r="AQ211">
        <f t="shared" si="251"/>
        <v>0</v>
      </c>
      <c r="AR211">
        <f t="shared" si="251"/>
        <v>0</v>
      </c>
      <c r="AS211">
        <f t="shared" si="251"/>
        <v>0</v>
      </c>
      <c r="AT211">
        <f t="shared" si="251"/>
        <v>0</v>
      </c>
      <c r="AU211">
        <f t="shared" si="251"/>
        <v>0</v>
      </c>
      <c r="AV211">
        <f t="shared" si="251"/>
        <v>0</v>
      </c>
      <c r="AW211">
        <f t="shared" si="251"/>
        <v>0</v>
      </c>
      <c r="AX211">
        <f t="shared" si="251"/>
        <v>0</v>
      </c>
      <c r="AY211">
        <f t="shared" si="251"/>
        <v>0</v>
      </c>
      <c r="AZ211">
        <f t="shared" si="251"/>
        <v>0</v>
      </c>
      <c r="BA211">
        <f t="shared" si="251"/>
        <v>0</v>
      </c>
      <c r="BB211">
        <f t="shared" si="251"/>
        <v>0</v>
      </c>
      <c r="BC211">
        <f t="shared" si="251"/>
        <v>0</v>
      </c>
      <c r="BD211">
        <f t="shared" si="251"/>
        <v>0</v>
      </c>
      <c r="BE211">
        <f t="shared" si="251"/>
        <v>0</v>
      </c>
      <c r="BF211">
        <f t="shared" si="251"/>
        <v>0</v>
      </c>
      <c r="BG211">
        <f t="shared" si="251"/>
        <v>0</v>
      </c>
      <c r="BH211">
        <f t="shared" si="251"/>
        <v>0</v>
      </c>
      <c r="BI211">
        <f t="shared" si="251"/>
        <v>0</v>
      </c>
      <c r="BJ211">
        <f t="shared" si="251"/>
        <v>0</v>
      </c>
      <c r="BK211">
        <f t="shared" si="251"/>
        <v>0</v>
      </c>
      <c r="BL211">
        <f t="shared" si="251"/>
        <v>0</v>
      </c>
      <c r="BM211">
        <f t="shared" si="251"/>
        <v>0</v>
      </c>
      <c r="BN211">
        <f t="shared" si="251"/>
        <v>0</v>
      </c>
      <c r="BO211">
        <f t="shared" ref="BO211:CT211" si="252">BO62</f>
        <v>0</v>
      </c>
      <c r="BP211">
        <f t="shared" si="252"/>
        <v>0</v>
      </c>
      <c r="BQ211">
        <f t="shared" si="252"/>
        <v>0</v>
      </c>
      <c r="BR211">
        <f t="shared" si="252"/>
        <v>0</v>
      </c>
      <c r="BS211">
        <f t="shared" si="252"/>
        <v>0</v>
      </c>
      <c r="BT211">
        <f t="shared" si="252"/>
        <v>0</v>
      </c>
      <c r="BU211">
        <f t="shared" si="252"/>
        <v>0</v>
      </c>
      <c r="BV211">
        <f t="shared" si="252"/>
        <v>0</v>
      </c>
      <c r="BW211">
        <f t="shared" si="252"/>
        <v>0</v>
      </c>
      <c r="BX211">
        <f t="shared" si="252"/>
        <v>0</v>
      </c>
      <c r="BY211">
        <f t="shared" si="252"/>
        <v>0</v>
      </c>
      <c r="BZ211">
        <f t="shared" si="252"/>
        <v>0</v>
      </c>
      <c r="CA211">
        <f t="shared" si="252"/>
        <v>0</v>
      </c>
      <c r="CB211">
        <f t="shared" si="252"/>
        <v>0</v>
      </c>
      <c r="CC211">
        <f t="shared" si="252"/>
        <v>0</v>
      </c>
      <c r="CD211">
        <f t="shared" si="252"/>
        <v>0</v>
      </c>
      <c r="CE211">
        <f t="shared" si="252"/>
        <v>0</v>
      </c>
      <c r="CF211">
        <f t="shared" si="252"/>
        <v>0</v>
      </c>
      <c r="CG211">
        <f t="shared" si="252"/>
        <v>0</v>
      </c>
      <c r="CH211">
        <f t="shared" si="252"/>
        <v>0</v>
      </c>
      <c r="CI211">
        <f t="shared" si="252"/>
        <v>0</v>
      </c>
      <c r="CJ211">
        <f t="shared" si="252"/>
        <v>0</v>
      </c>
      <c r="CK211">
        <f t="shared" si="252"/>
        <v>0</v>
      </c>
      <c r="CL211">
        <f t="shared" si="252"/>
        <v>0</v>
      </c>
      <c r="CM211">
        <f t="shared" si="252"/>
        <v>0</v>
      </c>
      <c r="CN211">
        <f t="shared" si="252"/>
        <v>0</v>
      </c>
      <c r="CO211">
        <f t="shared" si="252"/>
        <v>0</v>
      </c>
      <c r="CP211">
        <f t="shared" si="252"/>
        <v>0</v>
      </c>
      <c r="CQ211">
        <f t="shared" si="252"/>
        <v>0</v>
      </c>
      <c r="CR211">
        <f t="shared" si="252"/>
        <v>0</v>
      </c>
      <c r="CS211">
        <f t="shared" si="252"/>
        <v>0</v>
      </c>
      <c r="CT211">
        <f t="shared" si="252"/>
        <v>0</v>
      </c>
      <c r="CU211">
        <f t="shared" ref="CU211:DC211" si="253">CU62</f>
        <v>0</v>
      </c>
      <c r="CV211">
        <f t="shared" si="253"/>
        <v>0</v>
      </c>
      <c r="CW211">
        <f t="shared" si="253"/>
        <v>0</v>
      </c>
      <c r="CX211">
        <f t="shared" si="253"/>
        <v>0</v>
      </c>
      <c r="CY211">
        <f t="shared" si="253"/>
        <v>0</v>
      </c>
      <c r="CZ211">
        <f t="shared" si="253"/>
        <v>0</v>
      </c>
      <c r="DA211">
        <f t="shared" si="253"/>
        <v>0</v>
      </c>
      <c r="DB211">
        <f t="shared" si="253"/>
        <v>0</v>
      </c>
      <c r="DC211">
        <f t="shared" si="253"/>
        <v>0</v>
      </c>
      <c r="DD211">
        <f t="shared" si="224"/>
        <v>0</v>
      </c>
      <c r="DE211">
        <f t="shared" si="224"/>
        <v>0</v>
      </c>
      <c r="DF211">
        <f t="shared" si="224"/>
        <v>0</v>
      </c>
      <c r="DG211">
        <f t="shared" si="224"/>
        <v>0</v>
      </c>
      <c r="DH211">
        <f t="shared" si="224"/>
        <v>0</v>
      </c>
    </row>
    <row r="212" spans="1:112">
      <c r="A212">
        <f t="shared" si="249"/>
        <v>601</v>
      </c>
      <c r="B212" t="str">
        <f t="shared" si="249"/>
        <v>Empresa Boliviana de Producción Agropecuaria</v>
      </c>
      <c r="C212">
        <f t="shared" ref="C212:AH212" si="254">C63</f>
        <v>0</v>
      </c>
      <c r="D212">
        <f t="shared" si="254"/>
        <v>0</v>
      </c>
      <c r="E212">
        <f t="shared" si="254"/>
        <v>0</v>
      </c>
      <c r="F212">
        <f t="shared" si="254"/>
        <v>0</v>
      </c>
      <c r="G212">
        <f t="shared" si="254"/>
        <v>0</v>
      </c>
      <c r="H212">
        <f t="shared" si="254"/>
        <v>0</v>
      </c>
      <c r="I212">
        <f t="shared" si="254"/>
        <v>0</v>
      </c>
      <c r="J212">
        <f t="shared" si="254"/>
        <v>0</v>
      </c>
      <c r="K212">
        <f t="shared" si="254"/>
        <v>0</v>
      </c>
      <c r="L212">
        <f t="shared" si="254"/>
        <v>0</v>
      </c>
      <c r="M212">
        <f t="shared" si="254"/>
        <v>0</v>
      </c>
      <c r="N212">
        <f t="shared" si="254"/>
        <v>0</v>
      </c>
      <c r="O212">
        <f t="shared" si="254"/>
        <v>0</v>
      </c>
      <c r="P212">
        <f t="shared" si="254"/>
        <v>0</v>
      </c>
      <c r="Q212">
        <f t="shared" si="254"/>
        <v>0</v>
      </c>
      <c r="R212">
        <f t="shared" si="254"/>
        <v>0</v>
      </c>
      <c r="S212">
        <f t="shared" si="254"/>
        <v>0</v>
      </c>
      <c r="T212">
        <f t="shared" si="254"/>
        <v>0</v>
      </c>
      <c r="U212">
        <f t="shared" si="254"/>
        <v>0</v>
      </c>
      <c r="V212">
        <f t="shared" si="254"/>
        <v>2761</v>
      </c>
      <c r="W212">
        <f t="shared" si="254"/>
        <v>0</v>
      </c>
      <c r="X212">
        <f t="shared" si="254"/>
        <v>0</v>
      </c>
      <c r="Y212">
        <f t="shared" si="254"/>
        <v>0</v>
      </c>
      <c r="Z212">
        <f t="shared" si="254"/>
        <v>0</v>
      </c>
      <c r="AA212">
        <f t="shared" si="254"/>
        <v>0</v>
      </c>
      <c r="AB212">
        <f t="shared" si="254"/>
        <v>0</v>
      </c>
      <c r="AC212">
        <f t="shared" si="254"/>
        <v>0</v>
      </c>
      <c r="AD212">
        <f t="shared" si="254"/>
        <v>0</v>
      </c>
      <c r="AE212">
        <f t="shared" si="254"/>
        <v>0</v>
      </c>
      <c r="AF212">
        <f t="shared" si="254"/>
        <v>0</v>
      </c>
      <c r="AG212">
        <f t="shared" si="254"/>
        <v>0</v>
      </c>
      <c r="AH212">
        <f t="shared" si="254"/>
        <v>0</v>
      </c>
      <c r="AI212">
        <f t="shared" ref="AI212:BN212" si="255">AI63</f>
        <v>0</v>
      </c>
      <c r="AJ212">
        <f t="shared" si="255"/>
        <v>0</v>
      </c>
      <c r="AK212">
        <f t="shared" si="255"/>
        <v>0</v>
      </c>
      <c r="AL212">
        <f t="shared" si="255"/>
        <v>0</v>
      </c>
      <c r="AM212">
        <f t="shared" si="255"/>
        <v>0</v>
      </c>
      <c r="AN212">
        <f t="shared" si="255"/>
        <v>0</v>
      </c>
      <c r="AO212">
        <f t="shared" si="255"/>
        <v>0</v>
      </c>
      <c r="AP212">
        <f t="shared" si="255"/>
        <v>0</v>
      </c>
      <c r="AQ212">
        <f t="shared" si="255"/>
        <v>0</v>
      </c>
      <c r="AR212">
        <f t="shared" si="255"/>
        <v>0</v>
      </c>
      <c r="AS212">
        <f t="shared" si="255"/>
        <v>0</v>
      </c>
      <c r="AT212">
        <f t="shared" si="255"/>
        <v>0</v>
      </c>
      <c r="AU212">
        <f t="shared" si="255"/>
        <v>0</v>
      </c>
      <c r="AV212">
        <f t="shared" si="255"/>
        <v>0</v>
      </c>
      <c r="AW212">
        <f t="shared" si="255"/>
        <v>0</v>
      </c>
      <c r="AX212">
        <f t="shared" si="255"/>
        <v>0</v>
      </c>
      <c r="AY212">
        <f t="shared" si="255"/>
        <v>0</v>
      </c>
      <c r="AZ212">
        <f t="shared" si="255"/>
        <v>0</v>
      </c>
      <c r="BA212">
        <f t="shared" si="255"/>
        <v>0</v>
      </c>
      <c r="BB212">
        <f t="shared" si="255"/>
        <v>0</v>
      </c>
      <c r="BC212">
        <f t="shared" si="255"/>
        <v>0</v>
      </c>
      <c r="BD212">
        <f t="shared" si="255"/>
        <v>0</v>
      </c>
      <c r="BE212">
        <f t="shared" si="255"/>
        <v>0</v>
      </c>
      <c r="BF212">
        <f t="shared" si="255"/>
        <v>0</v>
      </c>
      <c r="BG212">
        <f t="shared" si="255"/>
        <v>0</v>
      </c>
      <c r="BH212">
        <f t="shared" si="255"/>
        <v>0</v>
      </c>
      <c r="BI212">
        <f t="shared" si="255"/>
        <v>0</v>
      </c>
      <c r="BJ212">
        <f t="shared" si="255"/>
        <v>0</v>
      </c>
      <c r="BK212">
        <f t="shared" si="255"/>
        <v>0</v>
      </c>
      <c r="BL212">
        <f t="shared" si="255"/>
        <v>0</v>
      </c>
      <c r="BM212">
        <f t="shared" si="255"/>
        <v>0</v>
      </c>
      <c r="BN212">
        <f t="shared" si="255"/>
        <v>0</v>
      </c>
      <c r="BO212">
        <f t="shared" ref="BO212:CT212" si="256">BO63</f>
        <v>0</v>
      </c>
      <c r="BP212">
        <f t="shared" si="256"/>
        <v>0</v>
      </c>
      <c r="BQ212">
        <f t="shared" si="256"/>
        <v>0</v>
      </c>
      <c r="BR212">
        <f t="shared" si="256"/>
        <v>0</v>
      </c>
      <c r="BS212">
        <f t="shared" si="256"/>
        <v>0</v>
      </c>
      <c r="BT212">
        <f t="shared" si="256"/>
        <v>0</v>
      </c>
      <c r="BU212">
        <f t="shared" si="256"/>
        <v>0</v>
      </c>
      <c r="BV212">
        <f t="shared" si="256"/>
        <v>0</v>
      </c>
      <c r="BW212">
        <f t="shared" si="256"/>
        <v>0</v>
      </c>
      <c r="BX212">
        <f t="shared" si="256"/>
        <v>0</v>
      </c>
      <c r="BY212">
        <f t="shared" si="256"/>
        <v>0</v>
      </c>
      <c r="BZ212">
        <f t="shared" si="256"/>
        <v>0</v>
      </c>
      <c r="CA212">
        <f t="shared" si="256"/>
        <v>0</v>
      </c>
      <c r="CB212">
        <f t="shared" si="256"/>
        <v>0</v>
      </c>
      <c r="CC212">
        <f t="shared" si="256"/>
        <v>0</v>
      </c>
      <c r="CD212">
        <f t="shared" si="256"/>
        <v>0</v>
      </c>
      <c r="CE212">
        <f t="shared" si="256"/>
        <v>0</v>
      </c>
      <c r="CF212">
        <f t="shared" si="256"/>
        <v>0</v>
      </c>
      <c r="CG212">
        <f t="shared" si="256"/>
        <v>0</v>
      </c>
      <c r="CH212">
        <f t="shared" si="256"/>
        <v>0</v>
      </c>
      <c r="CI212">
        <f t="shared" si="256"/>
        <v>0</v>
      </c>
      <c r="CJ212">
        <f t="shared" si="256"/>
        <v>0</v>
      </c>
      <c r="CK212">
        <f t="shared" si="256"/>
        <v>0</v>
      </c>
      <c r="CL212">
        <f t="shared" si="256"/>
        <v>0</v>
      </c>
      <c r="CM212">
        <f t="shared" si="256"/>
        <v>0</v>
      </c>
      <c r="CN212">
        <f t="shared" si="256"/>
        <v>0</v>
      </c>
      <c r="CO212">
        <f t="shared" si="256"/>
        <v>0</v>
      </c>
      <c r="CP212">
        <f t="shared" si="256"/>
        <v>0</v>
      </c>
      <c r="CQ212">
        <f t="shared" si="256"/>
        <v>0</v>
      </c>
      <c r="CR212">
        <f t="shared" si="256"/>
        <v>0</v>
      </c>
      <c r="CS212">
        <f t="shared" si="256"/>
        <v>0</v>
      </c>
      <c r="CT212">
        <f t="shared" si="256"/>
        <v>0</v>
      </c>
      <c r="CU212">
        <f t="shared" ref="CU212:DC212" si="257">CU63</f>
        <v>0</v>
      </c>
      <c r="CV212">
        <f t="shared" si="257"/>
        <v>0</v>
      </c>
      <c r="CW212">
        <f t="shared" si="257"/>
        <v>0</v>
      </c>
      <c r="CX212">
        <f t="shared" si="257"/>
        <v>0</v>
      </c>
      <c r="CY212">
        <f t="shared" si="257"/>
        <v>0</v>
      </c>
      <c r="CZ212">
        <f t="shared" si="257"/>
        <v>0</v>
      </c>
      <c r="DA212">
        <f t="shared" si="257"/>
        <v>0</v>
      </c>
      <c r="DB212">
        <f t="shared" si="257"/>
        <v>0</v>
      </c>
      <c r="DC212">
        <f t="shared" si="257"/>
        <v>0</v>
      </c>
      <c r="DD212">
        <f t="shared" si="224"/>
        <v>0</v>
      </c>
      <c r="DE212">
        <f t="shared" si="224"/>
        <v>0</v>
      </c>
      <c r="DF212">
        <f t="shared" si="224"/>
        <v>0</v>
      </c>
      <c r="DG212">
        <f t="shared" si="224"/>
        <v>0</v>
      </c>
      <c r="DH212">
        <f t="shared" si="224"/>
        <v>0</v>
      </c>
    </row>
    <row r="213" spans="1:112">
      <c r="A213">
        <f t="shared" si="249"/>
        <v>590</v>
      </c>
      <c r="B213" t="str">
        <f t="shared" si="249"/>
        <v>Empresa Pública "QUIPUS"</v>
      </c>
      <c r="C213">
        <f t="shared" ref="C213:AH213" si="258">C64</f>
        <v>0</v>
      </c>
      <c r="D213">
        <f t="shared" si="258"/>
        <v>165856</v>
      </c>
      <c r="E213">
        <f t="shared" si="258"/>
        <v>0</v>
      </c>
      <c r="F213">
        <f t="shared" si="258"/>
        <v>0</v>
      </c>
      <c r="G213">
        <f t="shared" si="258"/>
        <v>0</v>
      </c>
      <c r="H213">
        <f t="shared" si="258"/>
        <v>0</v>
      </c>
      <c r="I213">
        <f t="shared" si="258"/>
        <v>0</v>
      </c>
      <c r="J213">
        <f t="shared" si="258"/>
        <v>2325.19</v>
      </c>
      <c r="K213">
        <f t="shared" si="258"/>
        <v>0</v>
      </c>
      <c r="L213">
        <f t="shared" si="258"/>
        <v>0</v>
      </c>
      <c r="M213">
        <f t="shared" si="258"/>
        <v>0</v>
      </c>
      <c r="N213">
        <f t="shared" si="258"/>
        <v>0</v>
      </c>
      <c r="O213">
        <f t="shared" si="258"/>
        <v>14717835.98</v>
      </c>
      <c r="P213">
        <f t="shared" si="258"/>
        <v>0</v>
      </c>
      <c r="Q213">
        <f t="shared" si="258"/>
        <v>0</v>
      </c>
      <c r="R213">
        <f t="shared" si="258"/>
        <v>0</v>
      </c>
      <c r="S213">
        <f t="shared" si="258"/>
        <v>0</v>
      </c>
      <c r="T213">
        <f t="shared" si="258"/>
        <v>0</v>
      </c>
      <c r="U213">
        <f t="shared" si="258"/>
        <v>0</v>
      </c>
      <c r="V213">
        <f t="shared" si="258"/>
        <v>9335509.6799999997</v>
      </c>
      <c r="W213">
        <f t="shared" si="258"/>
        <v>0</v>
      </c>
      <c r="X213">
        <f t="shared" si="258"/>
        <v>47970.07</v>
      </c>
      <c r="Y213">
        <f t="shared" si="258"/>
        <v>0</v>
      </c>
      <c r="Z213">
        <f t="shared" si="258"/>
        <v>0</v>
      </c>
      <c r="AA213">
        <f t="shared" si="258"/>
        <v>0</v>
      </c>
      <c r="AB213">
        <f t="shared" si="258"/>
        <v>0</v>
      </c>
      <c r="AC213">
        <f t="shared" si="258"/>
        <v>0</v>
      </c>
      <c r="AD213">
        <f t="shared" si="258"/>
        <v>0</v>
      </c>
      <c r="AE213">
        <f t="shared" si="258"/>
        <v>0</v>
      </c>
      <c r="AF213">
        <f t="shared" si="258"/>
        <v>0</v>
      </c>
      <c r="AG213">
        <f t="shared" si="258"/>
        <v>0</v>
      </c>
      <c r="AH213">
        <f t="shared" si="258"/>
        <v>0</v>
      </c>
      <c r="AI213">
        <f t="shared" ref="AI213:BN213" si="259">AI64</f>
        <v>0</v>
      </c>
      <c r="AJ213">
        <f t="shared" si="259"/>
        <v>0</v>
      </c>
      <c r="AK213">
        <f t="shared" si="259"/>
        <v>0</v>
      </c>
      <c r="AL213">
        <f t="shared" si="259"/>
        <v>0</v>
      </c>
      <c r="AM213">
        <f t="shared" si="259"/>
        <v>0</v>
      </c>
      <c r="AN213">
        <f t="shared" si="259"/>
        <v>0</v>
      </c>
      <c r="AO213">
        <f t="shared" si="259"/>
        <v>0</v>
      </c>
      <c r="AP213">
        <f t="shared" si="259"/>
        <v>0</v>
      </c>
      <c r="AQ213">
        <f t="shared" si="259"/>
        <v>0</v>
      </c>
      <c r="AR213">
        <f t="shared" si="259"/>
        <v>0</v>
      </c>
      <c r="AS213">
        <f t="shared" si="259"/>
        <v>0</v>
      </c>
      <c r="AT213">
        <f t="shared" si="259"/>
        <v>0</v>
      </c>
      <c r="AU213">
        <f t="shared" si="259"/>
        <v>0</v>
      </c>
      <c r="AV213">
        <f t="shared" si="259"/>
        <v>0</v>
      </c>
      <c r="AW213">
        <f t="shared" si="259"/>
        <v>0</v>
      </c>
      <c r="AX213">
        <f t="shared" si="259"/>
        <v>0</v>
      </c>
      <c r="AY213">
        <f t="shared" si="259"/>
        <v>0</v>
      </c>
      <c r="AZ213">
        <f t="shared" si="259"/>
        <v>0</v>
      </c>
      <c r="BA213">
        <f t="shared" si="259"/>
        <v>0</v>
      </c>
      <c r="BB213">
        <f t="shared" si="259"/>
        <v>0</v>
      </c>
      <c r="BC213">
        <f t="shared" si="259"/>
        <v>0</v>
      </c>
      <c r="BD213">
        <f t="shared" si="259"/>
        <v>0</v>
      </c>
      <c r="BE213">
        <f t="shared" si="259"/>
        <v>0</v>
      </c>
      <c r="BF213">
        <f t="shared" si="259"/>
        <v>0</v>
      </c>
      <c r="BG213">
        <f t="shared" si="259"/>
        <v>0</v>
      </c>
      <c r="BH213">
        <f t="shared" si="259"/>
        <v>0</v>
      </c>
      <c r="BI213">
        <f t="shared" si="259"/>
        <v>0</v>
      </c>
      <c r="BJ213">
        <f t="shared" si="259"/>
        <v>0</v>
      </c>
      <c r="BK213">
        <f t="shared" si="259"/>
        <v>0</v>
      </c>
      <c r="BL213">
        <f t="shared" si="259"/>
        <v>0</v>
      </c>
      <c r="BM213">
        <f t="shared" si="259"/>
        <v>0</v>
      </c>
      <c r="BN213">
        <f t="shared" si="259"/>
        <v>0</v>
      </c>
      <c r="BO213">
        <f t="shared" ref="BO213:CT213" si="260">BO64</f>
        <v>0</v>
      </c>
      <c r="BP213">
        <f t="shared" si="260"/>
        <v>0</v>
      </c>
      <c r="BQ213">
        <f t="shared" si="260"/>
        <v>0</v>
      </c>
      <c r="BR213">
        <f t="shared" si="260"/>
        <v>0</v>
      </c>
      <c r="BS213">
        <f t="shared" si="260"/>
        <v>0</v>
      </c>
      <c r="BT213">
        <f t="shared" si="260"/>
        <v>0</v>
      </c>
      <c r="BU213">
        <f t="shared" si="260"/>
        <v>0</v>
      </c>
      <c r="BV213">
        <f t="shared" si="260"/>
        <v>0</v>
      </c>
      <c r="BW213">
        <f t="shared" si="260"/>
        <v>0</v>
      </c>
      <c r="BX213">
        <f t="shared" si="260"/>
        <v>0</v>
      </c>
      <c r="BY213">
        <f t="shared" si="260"/>
        <v>0</v>
      </c>
      <c r="BZ213">
        <f t="shared" si="260"/>
        <v>0</v>
      </c>
      <c r="CA213">
        <f t="shared" si="260"/>
        <v>0</v>
      </c>
      <c r="CB213">
        <f t="shared" si="260"/>
        <v>0</v>
      </c>
      <c r="CC213">
        <f t="shared" si="260"/>
        <v>0</v>
      </c>
      <c r="CD213">
        <f t="shared" si="260"/>
        <v>0</v>
      </c>
      <c r="CE213">
        <f t="shared" si="260"/>
        <v>0</v>
      </c>
      <c r="CF213">
        <f t="shared" si="260"/>
        <v>0</v>
      </c>
      <c r="CG213">
        <f t="shared" si="260"/>
        <v>0</v>
      </c>
      <c r="CH213">
        <f t="shared" si="260"/>
        <v>0</v>
      </c>
      <c r="CI213">
        <f t="shared" si="260"/>
        <v>0</v>
      </c>
      <c r="CJ213">
        <f t="shared" si="260"/>
        <v>0</v>
      </c>
      <c r="CK213">
        <f t="shared" si="260"/>
        <v>0</v>
      </c>
      <c r="CL213">
        <f t="shared" si="260"/>
        <v>0</v>
      </c>
      <c r="CM213">
        <f t="shared" si="260"/>
        <v>0</v>
      </c>
      <c r="CN213">
        <f t="shared" si="260"/>
        <v>0</v>
      </c>
      <c r="CO213">
        <f t="shared" si="260"/>
        <v>0</v>
      </c>
      <c r="CP213">
        <f t="shared" si="260"/>
        <v>0</v>
      </c>
      <c r="CQ213">
        <f t="shared" si="260"/>
        <v>0</v>
      </c>
      <c r="CR213">
        <f t="shared" si="260"/>
        <v>0</v>
      </c>
      <c r="CS213">
        <f t="shared" si="260"/>
        <v>0</v>
      </c>
      <c r="CT213">
        <f t="shared" si="260"/>
        <v>0</v>
      </c>
      <c r="CU213">
        <f t="shared" ref="CU213:DC213" si="261">CU64</f>
        <v>0</v>
      </c>
      <c r="CV213">
        <f t="shared" si="261"/>
        <v>0</v>
      </c>
      <c r="CW213">
        <f t="shared" si="261"/>
        <v>0</v>
      </c>
      <c r="CX213">
        <f t="shared" si="261"/>
        <v>0</v>
      </c>
      <c r="CY213">
        <f t="shared" si="261"/>
        <v>0</v>
      </c>
      <c r="CZ213">
        <f t="shared" si="261"/>
        <v>0</v>
      </c>
      <c r="DA213">
        <f t="shared" si="261"/>
        <v>0</v>
      </c>
      <c r="DB213">
        <f t="shared" si="261"/>
        <v>0</v>
      </c>
      <c r="DC213">
        <f t="shared" si="261"/>
        <v>0</v>
      </c>
      <c r="DD213">
        <f t="shared" si="224"/>
        <v>0</v>
      </c>
      <c r="DE213">
        <f t="shared" si="224"/>
        <v>0</v>
      </c>
      <c r="DF213">
        <f t="shared" si="224"/>
        <v>0</v>
      </c>
      <c r="DG213">
        <f t="shared" si="224"/>
        <v>0</v>
      </c>
      <c r="DH213">
        <f t="shared" si="224"/>
        <v>0</v>
      </c>
    </row>
    <row r="214" spans="1:112">
      <c r="A214">
        <f t="shared" si="249"/>
        <v>903</v>
      </c>
      <c r="B214" t="str">
        <f t="shared" si="249"/>
        <v>Gobierno Autónomo Departamental de Cochabamba</v>
      </c>
      <c r="C214">
        <f t="shared" ref="C214:AH214" si="262">C65</f>
        <v>0</v>
      </c>
      <c r="D214">
        <f t="shared" si="262"/>
        <v>364957.36</v>
      </c>
      <c r="E214">
        <f t="shared" si="262"/>
        <v>0</v>
      </c>
      <c r="F214">
        <f t="shared" si="262"/>
        <v>256664.81999999998</v>
      </c>
      <c r="G214">
        <f t="shared" si="262"/>
        <v>0</v>
      </c>
      <c r="H214">
        <f t="shared" si="262"/>
        <v>0</v>
      </c>
      <c r="I214">
        <f t="shared" si="262"/>
        <v>0</v>
      </c>
      <c r="J214">
        <f t="shared" si="262"/>
        <v>0</v>
      </c>
      <c r="K214">
        <f t="shared" si="262"/>
        <v>0</v>
      </c>
      <c r="L214">
        <f t="shared" si="262"/>
        <v>0</v>
      </c>
      <c r="M214">
        <f t="shared" si="262"/>
        <v>0</v>
      </c>
      <c r="N214">
        <f t="shared" si="262"/>
        <v>3116.64</v>
      </c>
      <c r="O214">
        <f t="shared" si="262"/>
        <v>0</v>
      </c>
      <c r="P214">
        <f t="shared" si="262"/>
        <v>94218.61</v>
      </c>
      <c r="Q214">
        <f t="shared" si="262"/>
        <v>0</v>
      </c>
      <c r="R214">
        <f t="shared" si="262"/>
        <v>0</v>
      </c>
      <c r="S214">
        <f t="shared" si="262"/>
        <v>0</v>
      </c>
      <c r="T214">
        <f t="shared" si="262"/>
        <v>0</v>
      </c>
      <c r="U214">
        <f t="shared" si="262"/>
        <v>0</v>
      </c>
      <c r="V214">
        <f t="shared" si="262"/>
        <v>224.45</v>
      </c>
      <c r="W214">
        <f t="shared" si="262"/>
        <v>0</v>
      </c>
      <c r="X214">
        <f t="shared" si="262"/>
        <v>17161.96</v>
      </c>
      <c r="Y214">
        <f t="shared" si="262"/>
        <v>0</v>
      </c>
      <c r="Z214">
        <f t="shared" si="262"/>
        <v>0</v>
      </c>
      <c r="AA214">
        <f t="shared" si="262"/>
        <v>0</v>
      </c>
      <c r="AB214">
        <f t="shared" si="262"/>
        <v>0</v>
      </c>
      <c r="AC214">
        <f t="shared" si="262"/>
        <v>0</v>
      </c>
      <c r="AD214">
        <f t="shared" si="262"/>
        <v>0</v>
      </c>
      <c r="AE214">
        <f t="shared" si="262"/>
        <v>0</v>
      </c>
      <c r="AF214">
        <f t="shared" si="262"/>
        <v>0</v>
      </c>
      <c r="AG214">
        <f t="shared" si="262"/>
        <v>0</v>
      </c>
      <c r="AH214">
        <f t="shared" si="262"/>
        <v>0</v>
      </c>
      <c r="AI214">
        <f t="shared" ref="AI214:BN214" si="263">AI65</f>
        <v>0</v>
      </c>
      <c r="AJ214">
        <f t="shared" si="263"/>
        <v>0</v>
      </c>
      <c r="AK214">
        <f t="shared" si="263"/>
        <v>0</v>
      </c>
      <c r="AL214">
        <f t="shared" si="263"/>
        <v>0</v>
      </c>
      <c r="AM214">
        <f t="shared" si="263"/>
        <v>0</v>
      </c>
      <c r="AN214">
        <f t="shared" si="263"/>
        <v>0</v>
      </c>
      <c r="AO214">
        <f t="shared" si="263"/>
        <v>0</v>
      </c>
      <c r="AP214">
        <f t="shared" si="263"/>
        <v>0</v>
      </c>
      <c r="AQ214">
        <f t="shared" si="263"/>
        <v>0</v>
      </c>
      <c r="AR214">
        <f t="shared" si="263"/>
        <v>0</v>
      </c>
      <c r="AS214">
        <f t="shared" si="263"/>
        <v>0</v>
      </c>
      <c r="AT214">
        <f t="shared" si="263"/>
        <v>0</v>
      </c>
      <c r="AU214">
        <f t="shared" si="263"/>
        <v>0</v>
      </c>
      <c r="AV214">
        <f t="shared" si="263"/>
        <v>0</v>
      </c>
      <c r="AW214">
        <f t="shared" si="263"/>
        <v>0</v>
      </c>
      <c r="AX214">
        <f t="shared" si="263"/>
        <v>0</v>
      </c>
      <c r="AY214">
        <f t="shared" si="263"/>
        <v>0</v>
      </c>
      <c r="AZ214">
        <f t="shared" si="263"/>
        <v>0</v>
      </c>
      <c r="BA214">
        <f t="shared" si="263"/>
        <v>0</v>
      </c>
      <c r="BB214">
        <f t="shared" si="263"/>
        <v>0</v>
      </c>
      <c r="BC214">
        <f t="shared" si="263"/>
        <v>0</v>
      </c>
      <c r="BD214">
        <f t="shared" si="263"/>
        <v>0</v>
      </c>
      <c r="BE214">
        <f t="shared" si="263"/>
        <v>0</v>
      </c>
      <c r="BF214">
        <f t="shared" si="263"/>
        <v>0</v>
      </c>
      <c r="BG214">
        <f t="shared" si="263"/>
        <v>0</v>
      </c>
      <c r="BH214">
        <f t="shared" si="263"/>
        <v>0</v>
      </c>
      <c r="BI214">
        <f t="shared" si="263"/>
        <v>0</v>
      </c>
      <c r="BJ214">
        <f t="shared" si="263"/>
        <v>0</v>
      </c>
      <c r="BK214">
        <f t="shared" si="263"/>
        <v>0</v>
      </c>
      <c r="BL214">
        <f t="shared" si="263"/>
        <v>0</v>
      </c>
      <c r="BM214">
        <f t="shared" si="263"/>
        <v>0</v>
      </c>
      <c r="BN214">
        <f t="shared" si="263"/>
        <v>0</v>
      </c>
      <c r="BO214">
        <f t="shared" ref="BO214:CT214" si="264">BO65</f>
        <v>0</v>
      </c>
      <c r="BP214">
        <f t="shared" si="264"/>
        <v>0</v>
      </c>
      <c r="BQ214">
        <f t="shared" si="264"/>
        <v>0</v>
      </c>
      <c r="BR214">
        <f t="shared" si="264"/>
        <v>0</v>
      </c>
      <c r="BS214">
        <f t="shared" si="264"/>
        <v>0</v>
      </c>
      <c r="BT214">
        <f t="shared" si="264"/>
        <v>0</v>
      </c>
      <c r="BU214">
        <f t="shared" si="264"/>
        <v>0</v>
      </c>
      <c r="BV214">
        <f t="shared" si="264"/>
        <v>0</v>
      </c>
      <c r="BW214">
        <f t="shared" si="264"/>
        <v>0</v>
      </c>
      <c r="BX214">
        <f t="shared" si="264"/>
        <v>0</v>
      </c>
      <c r="BY214">
        <f t="shared" si="264"/>
        <v>0</v>
      </c>
      <c r="BZ214">
        <f t="shared" si="264"/>
        <v>0</v>
      </c>
      <c r="CA214">
        <f t="shared" si="264"/>
        <v>0</v>
      </c>
      <c r="CB214">
        <f t="shared" si="264"/>
        <v>0</v>
      </c>
      <c r="CC214">
        <f t="shared" si="264"/>
        <v>0</v>
      </c>
      <c r="CD214">
        <f t="shared" si="264"/>
        <v>0</v>
      </c>
      <c r="CE214">
        <f t="shared" si="264"/>
        <v>0</v>
      </c>
      <c r="CF214">
        <f t="shared" si="264"/>
        <v>0</v>
      </c>
      <c r="CG214">
        <f t="shared" si="264"/>
        <v>0</v>
      </c>
      <c r="CH214">
        <f t="shared" si="264"/>
        <v>0</v>
      </c>
      <c r="CI214">
        <f t="shared" si="264"/>
        <v>0</v>
      </c>
      <c r="CJ214">
        <f t="shared" si="264"/>
        <v>0</v>
      </c>
      <c r="CK214">
        <f t="shared" si="264"/>
        <v>0</v>
      </c>
      <c r="CL214">
        <f t="shared" si="264"/>
        <v>0</v>
      </c>
      <c r="CM214">
        <f t="shared" si="264"/>
        <v>0</v>
      </c>
      <c r="CN214">
        <f t="shared" si="264"/>
        <v>0</v>
      </c>
      <c r="CO214">
        <f t="shared" si="264"/>
        <v>0</v>
      </c>
      <c r="CP214">
        <f t="shared" si="264"/>
        <v>0</v>
      </c>
      <c r="CQ214">
        <f t="shared" si="264"/>
        <v>0</v>
      </c>
      <c r="CR214">
        <f t="shared" si="264"/>
        <v>0</v>
      </c>
      <c r="CS214">
        <f t="shared" si="264"/>
        <v>0</v>
      </c>
      <c r="CT214">
        <f t="shared" si="264"/>
        <v>0</v>
      </c>
      <c r="CU214">
        <f t="shared" ref="CU214:DC214" si="265">CU65</f>
        <v>0</v>
      </c>
      <c r="CV214">
        <f t="shared" si="265"/>
        <v>0</v>
      </c>
      <c r="CW214">
        <f t="shared" si="265"/>
        <v>0</v>
      </c>
      <c r="CX214">
        <f t="shared" si="265"/>
        <v>0</v>
      </c>
      <c r="CY214">
        <f t="shared" si="265"/>
        <v>0</v>
      </c>
      <c r="CZ214">
        <f t="shared" si="265"/>
        <v>0</v>
      </c>
      <c r="DA214">
        <f t="shared" si="265"/>
        <v>0</v>
      </c>
      <c r="DB214">
        <f t="shared" si="265"/>
        <v>0</v>
      </c>
      <c r="DC214">
        <f t="shared" si="265"/>
        <v>0</v>
      </c>
      <c r="DD214">
        <f t="shared" ref="DD214:DH223" si="266">DD65</f>
        <v>0</v>
      </c>
      <c r="DE214">
        <f t="shared" si="266"/>
        <v>0</v>
      </c>
      <c r="DF214">
        <f t="shared" si="266"/>
        <v>0</v>
      </c>
      <c r="DG214">
        <f t="shared" si="266"/>
        <v>0</v>
      </c>
      <c r="DH214">
        <f t="shared" si="266"/>
        <v>0</v>
      </c>
    </row>
    <row r="215" spans="1:112">
      <c r="A215">
        <f t="shared" si="249"/>
        <v>140</v>
      </c>
      <c r="B215" t="str">
        <f t="shared" si="249"/>
        <v>Universidad Pública de El Alto</v>
      </c>
      <c r="C215">
        <f t="shared" ref="C215:AH215" si="267">C66</f>
        <v>0</v>
      </c>
      <c r="D215">
        <f t="shared" si="267"/>
        <v>295914.15000000002</v>
      </c>
      <c r="E215">
        <f t="shared" si="267"/>
        <v>0</v>
      </c>
      <c r="F215">
        <f t="shared" si="267"/>
        <v>0</v>
      </c>
      <c r="G215">
        <f t="shared" si="267"/>
        <v>0</v>
      </c>
      <c r="H215">
        <f t="shared" si="267"/>
        <v>0</v>
      </c>
      <c r="I215">
        <f t="shared" si="267"/>
        <v>0</v>
      </c>
      <c r="J215">
        <f t="shared" si="267"/>
        <v>0</v>
      </c>
      <c r="K215">
        <f t="shared" si="267"/>
        <v>0</v>
      </c>
      <c r="L215">
        <f t="shared" si="267"/>
        <v>0</v>
      </c>
      <c r="M215">
        <f t="shared" si="267"/>
        <v>0</v>
      </c>
      <c r="N215">
        <f t="shared" si="267"/>
        <v>0</v>
      </c>
      <c r="O215">
        <f t="shared" si="267"/>
        <v>0</v>
      </c>
      <c r="P215">
        <f t="shared" si="267"/>
        <v>0</v>
      </c>
      <c r="Q215">
        <f t="shared" si="267"/>
        <v>0</v>
      </c>
      <c r="R215">
        <f t="shared" si="267"/>
        <v>0</v>
      </c>
      <c r="S215">
        <f t="shared" si="267"/>
        <v>0</v>
      </c>
      <c r="T215">
        <f t="shared" si="267"/>
        <v>0</v>
      </c>
      <c r="U215">
        <f t="shared" si="267"/>
        <v>0</v>
      </c>
      <c r="V215">
        <f t="shared" si="267"/>
        <v>0</v>
      </c>
      <c r="W215">
        <f t="shared" si="267"/>
        <v>0</v>
      </c>
      <c r="X215">
        <f t="shared" si="267"/>
        <v>0</v>
      </c>
      <c r="Y215">
        <f t="shared" si="267"/>
        <v>0</v>
      </c>
      <c r="Z215">
        <f t="shared" si="267"/>
        <v>0</v>
      </c>
      <c r="AA215">
        <f t="shared" si="267"/>
        <v>0</v>
      </c>
      <c r="AB215">
        <f t="shared" si="267"/>
        <v>0</v>
      </c>
      <c r="AC215">
        <f t="shared" si="267"/>
        <v>0</v>
      </c>
      <c r="AD215">
        <f t="shared" si="267"/>
        <v>0</v>
      </c>
      <c r="AE215">
        <f t="shared" si="267"/>
        <v>0</v>
      </c>
      <c r="AF215">
        <f t="shared" si="267"/>
        <v>0</v>
      </c>
      <c r="AG215">
        <f t="shared" si="267"/>
        <v>0</v>
      </c>
      <c r="AH215">
        <f t="shared" si="267"/>
        <v>0</v>
      </c>
      <c r="AI215">
        <f t="shared" ref="AI215:BN215" si="268">AI66</f>
        <v>0</v>
      </c>
      <c r="AJ215">
        <f t="shared" si="268"/>
        <v>0</v>
      </c>
      <c r="AK215">
        <f t="shared" si="268"/>
        <v>0</v>
      </c>
      <c r="AL215">
        <f t="shared" si="268"/>
        <v>0</v>
      </c>
      <c r="AM215">
        <f t="shared" si="268"/>
        <v>0</v>
      </c>
      <c r="AN215">
        <f t="shared" si="268"/>
        <v>0</v>
      </c>
      <c r="AO215">
        <f t="shared" si="268"/>
        <v>0</v>
      </c>
      <c r="AP215">
        <f t="shared" si="268"/>
        <v>0</v>
      </c>
      <c r="AQ215">
        <f t="shared" si="268"/>
        <v>0</v>
      </c>
      <c r="AR215">
        <f t="shared" si="268"/>
        <v>0</v>
      </c>
      <c r="AS215">
        <f t="shared" si="268"/>
        <v>0</v>
      </c>
      <c r="AT215">
        <f t="shared" si="268"/>
        <v>0</v>
      </c>
      <c r="AU215">
        <f t="shared" si="268"/>
        <v>0</v>
      </c>
      <c r="AV215">
        <f t="shared" si="268"/>
        <v>0</v>
      </c>
      <c r="AW215">
        <f t="shared" si="268"/>
        <v>0</v>
      </c>
      <c r="AX215">
        <f t="shared" si="268"/>
        <v>0</v>
      </c>
      <c r="AY215">
        <f t="shared" si="268"/>
        <v>0</v>
      </c>
      <c r="AZ215">
        <f t="shared" si="268"/>
        <v>0</v>
      </c>
      <c r="BA215">
        <f t="shared" si="268"/>
        <v>0</v>
      </c>
      <c r="BB215">
        <f t="shared" si="268"/>
        <v>0</v>
      </c>
      <c r="BC215">
        <f t="shared" si="268"/>
        <v>0</v>
      </c>
      <c r="BD215">
        <f t="shared" si="268"/>
        <v>0</v>
      </c>
      <c r="BE215">
        <f t="shared" si="268"/>
        <v>0</v>
      </c>
      <c r="BF215">
        <f t="shared" si="268"/>
        <v>0</v>
      </c>
      <c r="BG215">
        <f t="shared" si="268"/>
        <v>0</v>
      </c>
      <c r="BH215">
        <f t="shared" si="268"/>
        <v>0</v>
      </c>
      <c r="BI215">
        <f t="shared" si="268"/>
        <v>0</v>
      </c>
      <c r="BJ215">
        <f t="shared" si="268"/>
        <v>0</v>
      </c>
      <c r="BK215">
        <f t="shared" si="268"/>
        <v>0</v>
      </c>
      <c r="BL215">
        <f t="shared" si="268"/>
        <v>0</v>
      </c>
      <c r="BM215">
        <f t="shared" si="268"/>
        <v>0</v>
      </c>
      <c r="BN215">
        <f t="shared" si="268"/>
        <v>0</v>
      </c>
      <c r="BO215">
        <f t="shared" ref="BO215:CT215" si="269">BO66</f>
        <v>0</v>
      </c>
      <c r="BP215">
        <f t="shared" si="269"/>
        <v>0</v>
      </c>
      <c r="BQ215">
        <f t="shared" si="269"/>
        <v>0</v>
      </c>
      <c r="BR215">
        <f t="shared" si="269"/>
        <v>0</v>
      </c>
      <c r="BS215">
        <f t="shared" si="269"/>
        <v>0</v>
      </c>
      <c r="BT215">
        <f t="shared" si="269"/>
        <v>0</v>
      </c>
      <c r="BU215">
        <f t="shared" si="269"/>
        <v>0</v>
      </c>
      <c r="BV215">
        <f t="shared" si="269"/>
        <v>0</v>
      </c>
      <c r="BW215">
        <f t="shared" si="269"/>
        <v>0</v>
      </c>
      <c r="BX215">
        <f t="shared" si="269"/>
        <v>0</v>
      </c>
      <c r="BY215">
        <f t="shared" si="269"/>
        <v>0</v>
      </c>
      <c r="BZ215">
        <f t="shared" si="269"/>
        <v>0</v>
      </c>
      <c r="CA215">
        <f t="shared" si="269"/>
        <v>0</v>
      </c>
      <c r="CB215">
        <f t="shared" si="269"/>
        <v>0</v>
      </c>
      <c r="CC215">
        <f t="shared" si="269"/>
        <v>0</v>
      </c>
      <c r="CD215">
        <f t="shared" si="269"/>
        <v>0</v>
      </c>
      <c r="CE215">
        <f t="shared" si="269"/>
        <v>0</v>
      </c>
      <c r="CF215">
        <f t="shared" si="269"/>
        <v>0</v>
      </c>
      <c r="CG215">
        <f t="shared" si="269"/>
        <v>0</v>
      </c>
      <c r="CH215">
        <f t="shared" si="269"/>
        <v>0</v>
      </c>
      <c r="CI215">
        <f t="shared" si="269"/>
        <v>0</v>
      </c>
      <c r="CJ215">
        <f t="shared" si="269"/>
        <v>0</v>
      </c>
      <c r="CK215">
        <f t="shared" si="269"/>
        <v>0</v>
      </c>
      <c r="CL215">
        <f t="shared" si="269"/>
        <v>0</v>
      </c>
      <c r="CM215">
        <f t="shared" si="269"/>
        <v>0</v>
      </c>
      <c r="CN215">
        <f t="shared" si="269"/>
        <v>0</v>
      </c>
      <c r="CO215">
        <f t="shared" si="269"/>
        <v>0</v>
      </c>
      <c r="CP215">
        <f t="shared" si="269"/>
        <v>0</v>
      </c>
      <c r="CQ215">
        <f t="shared" si="269"/>
        <v>0</v>
      </c>
      <c r="CR215">
        <f t="shared" si="269"/>
        <v>0</v>
      </c>
      <c r="CS215">
        <f t="shared" si="269"/>
        <v>0</v>
      </c>
      <c r="CT215">
        <f t="shared" si="269"/>
        <v>0</v>
      </c>
      <c r="CU215">
        <f t="shared" ref="CU215:DC215" si="270">CU66</f>
        <v>0</v>
      </c>
      <c r="CV215">
        <f t="shared" si="270"/>
        <v>0</v>
      </c>
      <c r="CW215">
        <f t="shared" si="270"/>
        <v>0</v>
      </c>
      <c r="CX215">
        <f t="shared" si="270"/>
        <v>0</v>
      </c>
      <c r="CY215">
        <f t="shared" si="270"/>
        <v>0</v>
      </c>
      <c r="CZ215">
        <f t="shared" si="270"/>
        <v>0</v>
      </c>
      <c r="DA215">
        <f t="shared" si="270"/>
        <v>0</v>
      </c>
      <c r="DB215">
        <f t="shared" si="270"/>
        <v>0</v>
      </c>
      <c r="DC215">
        <f t="shared" si="270"/>
        <v>0</v>
      </c>
      <c r="DD215">
        <f t="shared" si="266"/>
        <v>0</v>
      </c>
      <c r="DE215">
        <f t="shared" si="266"/>
        <v>0</v>
      </c>
      <c r="DF215">
        <f t="shared" si="266"/>
        <v>0</v>
      </c>
      <c r="DG215">
        <f t="shared" si="266"/>
        <v>0</v>
      </c>
      <c r="DH215">
        <f t="shared" si="266"/>
        <v>0</v>
      </c>
    </row>
    <row r="216" spans="1:112">
      <c r="A216">
        <f t="shared" si="249"/>
        <v>572</v>
      </c>
      <c r="B216" t="str">
        <f t="shared" si="249"/>
        <v>Empresa de Apoyo a la Producción de Alimentos</v>
      </c>
      <c r="C216">
        <f t="shared" ref="C216:AH216" si="271">C67</f>
        <v>0</v>
      </c>
      <c r="D216">
        <f t="shared" si="271"/>
        <v>0</v>
      </c>
      <c r="E216">
        <f t="shared" si="271"/>
        <v>0</v>
      </c>
      <c r="F216">
        <f t="shared" si="271"/>
        <v>0</v>
      </c>
      <c r="G216">
        <f t="shared" si="271"/>
        <v>0</v>
      </c>
      <c r="H216">
        <f t="shared" si="271"/>
        <v>0</v>
      </c>
      <c r="I216">
        <f t="shared" si="271"/>
        <v>0</v>
      </c>
      <c r="J216">
        <f t="shared" si="271"/>
        <v>0</v>
      </c>
      <c r="K216">
        <f t="shared" si="271"/>
        <v>0</v>
      </c>
      <c r="L216">
        <f t="shared" si="271"/>
        <v>0</v>
      </c>
      <c r="M216">
        <f t="shared" si="271"/>
        <v>0</v>
      </c>
      <c r="N216">
        <f t="shared" si="271"/>
        <v>0</v>
      </c>
      <c r="O216">
        <f t="shared" si="271"/>
        <v>0</v>
      </c>
      <c r="P216">
        <f t="shared" si="271"/>
        <v>5397100.1500000004</v>
      </c>
      <c r="Q216">
        <f t="shared" si="271"/>
        <v>0</v>
      </c>
      <c r="R216">
        <f t="shared" si="271"/>
        <v>9816823.3499999996</v>
      </c>
      <c r="S216">
        <f t="shared" si="271"/>
        <v>0</v>
      </c>
      <c r="T216">
        <f t="shared" si="271"/>
        <v>5891033.5</v>
      </c>
      <c r="U216">
        <f t="shared" si="271"/>
        <v>86762.17</v>
      </c>
      <c r="V216">
        <f t="shared" si="271"/>
        <v>5799257.2200000007</v>
      </c>
      <c r="W216">
        <f t="shared" si="271"/>
        <v>0</v>
      </c>
      <c r="X216">
        <f t="shared" si="271"/>
        <v>2302.83</v>
      </c>
      <c r="Y216">
        <f t="shared" si="271"/>
        <v>0</v>
      </c>
      <c r="Z216">
        <f t="shared" si="271"/>
        <v>0</v>
      </c>
      <c r="AA216">
        <f t="shared" si="271"/>
        <v>0</v>
      </c>
      <c r="AB216">
        <f t="shared" si="271"/>
        <v>0</v>
      </c>
      <c r="AC216">
        <f t="shared" si="271"/>
        <v>0</v>
      </c>
      <c r="AD216">
        <f t="shared" si="271"/>
        <v>0</v>
      </c>
      <c r="AE216">
        <f t="shared" si="271"/>
        <v>0</v>
      </c>
      <c r="AF216">
        <f t="shared" si="271"/>
        <v>0</v>
      </c>
      <c r="AG216">
        <f t="shared" si="271"/>
        <v>0</v>
      </c>
      <c r="AH216">
        <f t="shared" si="271"/>
        <v>0</v>
      </c>
      <c r="AI216">
        <f t="shared" ref="AI216:BN216" si="272">AI67</f>
        <v>0</v>
      </c>
      <c r="AJ216">
        <f t="shared" si="272"/>
        <v>0</v>
      </c>
      <c r="AK216">
        <f t="shared" si="272"/>
        <v>0</v>
      </c>
      <c r="AL216">
        <f t="shared" si="272"/>
        <v>0</v>
      </c>
      <c r="AM216">
        <f t="shared" si="272"/>
        <v>0</v>
      </c>
      <c r="AN216">
        <f t="shared" si="272"/>
        <v>0</v>
      </c>
      <c r="AO216">
        <f t="shared" si="272"/>
        <v>0</v>
      </c>
      <c r="AP216">
        <f t="shared" si="272"/>
        <v>0</v>
      </c>
      <c r="AQ216">
        <f t="shared" si="272"/>
        <v>0</v>
      </c>
      <c r="AR216">
        <f t="shared" si="272"/>
        <v>0</v>
      </c>
      <c r="AS216">
        <f t="shared" si="272"/>
        <v>0</v>
      </c>
      <c r="AT216">
        <f t="shared" si="272"/>
        <v>0</v>
      </c>
      <c r="AU216">
        <f t="shared" si="272"/>
        <v>0</v>
      </c>
      <c r="AV216">
        <f t="shared" si="272"/>
        <v>0</v>
      </c>
      <c r="AW216">
        <f t="shared" si="272"/>
        <v>0</v>
      </c>
      <c r="AX216">
        <f t="shared" si="272"/>
        <v>0</v>
      </c>
      <c r="AY216">
        <f t="shared" si="272"/>
        <v>0</v>
      </c>
      <c r="AZ216">
        <f t="shared" si="272"/>
        <v>0</v>
      </c>
      <c r="BA216">
        <f t="shared" si="272"/>
        <v>0</v>
      </c>
      <c r="BB216">
        <f t="shared" si="272"/>
        <v>0</v>
      </c>
      <c r="BC216">
        <f t="shared" si="272"/>
        <v>0</v>
      </c>
      <c r="BD216">
        <f t="shared" si="272"/>
        <v>0</v>
      </c>
      <c r="BE216">
        <f t="shared" si="272"/>
        <v>0</v>
      </c>
      <c r="BF216">
        <f t="shared" si="272"/>
        <v>0</v>
      </c>
      <c r="BG216">
        <f t="shared" si="272"/>
        <v>0</v>
      </c>
      <c r="BH216">
        <f t="shared" si="272"/>
        <v>0</v>
      </c>
      <c r="BI216">
        <f t="shared" si="272"/>
        <v>0</v>
      </c>
      <c r="BJ216">
        <f t="shared" si="272"/>
        <v>0</v>
      </c>
      <c r="BK216">
        <f t="shared" si="272"/>
        <v>0</v>
      </c>
      <c r="BL216">
        <f t="shared" si="272"/>
        <v>0</v>
      </c>
      <c r="BM216">
        <f t="shared" si="272"/>
        <v>0</v>
      </c>
      <c r="BN216">
        <f t="shared" si="272"/>
        <v>0</v>
      </c>
      <c r="BO216">
        <f t="shared" ref="BO216:CT216" si="273">BO67</f>
        <v>0</v>
      </c>
      <c r="BP216">
        <f t="shared" si="273"/>
        <v>0</v>
      </c>
      <c r="BQ216">
        <f t="shared" si="273"/>
        <v>0</v>
      </c>
      <c r="BR216">
        <f t="shared" si="273"/>
        <v>0</v>
      </c>
      <c r="BS216">
        <f t="shared" si="273"/>
        <v>0</v>
      </c>
      <c r="BT216">
        <f t="shared" si="273"/>
        <v>0</v>
      </c>
      <c r="BU216">
        <f t="shared" si="273"/>
        <v>0</v>
      </c>
      <c r="BV216">
        <f t="shared" si="273"/>
        <v>0</v>
      </c>
      <c r="BW216">
        <f t="shared" si="273"/>
        <v>0</v>
      </c>
      <c r="BX216">
        <f t="shared" si="273"/>
        <v>0</v>
      </c>
      <c r="BY216">
        <f t="shared" si="273"/>
        <v>0</v>
      </c>
      <c r="BZ216">
        <f t="shared" si="273"/>
        <v>0</v>
      </c>
      <c r="CA216">
        <f t="shared" si="273"/>
        <v>0</v>
      </c>
      <c r="CB216">
        <f t="shared" si="273"/>
        <v>0</v>
      </c>
      <c r="CC216">
        <f t="shared" si="273"/>
        <v>0</v>
      </c>
      <c r="CD216">
        <f t="shared" si="273"/>
        <v>0</v>
      </c>
      <c r="CE216">
        <f t="shared" si="273"/>
        <v>0</v>
      </c>
      <c r="CF216">
        <f t="shared" si="273"/>
        <v>0</v>
      </c>
      <c r="CG216">
        <f t="shared" si="273"/>
        <v>0</v>
      </c>
      <c r="CH216">
        <f t="shared" si="273"/>
        <v>0</v>
      </c>
      <c r="CI216">
        <f t="shared" si="273"/>
        <v>0</v>
      </c>
      <c r="CJ216">
        <f t="shared" si="273"/>
        <v>0</v>
      </c>
      <c r="CK216">
        <f t="shared" si="273"/>
        <v>0</v>
      </c>
      <c r="CL216">
        <f t="shared" si="273"/>
        <v>0</v>
      </c>
      <c r="CM216">
        <f t="shared" si="273"/>
        <v>0</v>
      </c>
      <c r="CN216">
        <f t="shared" si="273"/>
        <v>0</v>
      </c>
      <c r="CO216">
        <f t="shared" si="273"/>
        <v>0</v>
      </c>
      <c r="CP216">
        <f t="shared" si="273"/>
        <v>0</v>
      </c>
      <c r="CQ216">
        <f t="shared" si="273"/>
        <v>0</v>
      </c>
      <c r="CR216">
        <f t="shared" si="273"/>
        <v>0</v>
      </c>
      <c r="CS216">
        <f t="shared" si="273"/>
        <v>0</v>
      </c>
      <c r="CT216">
        <f t="shared" si="273"/>
        <v>0</v>
      </c>
      <c r="CU216">
        <f t="shared" ref="CU216:DC216" si="274">CU67</f>
        <v>0</v>
      </c>
      <c r="CV216">
        <f t="shared" si="274"/>
        <v>0</v>
      </c>
      <c r="CW216">
        <f t="shared" si="274"/>
        <v>0</v>
      </c>
      <c r="CX216">
        <f t="shared" si="274"/>
        <v>0</v>
      </c>
      <c r="CY216">
        <f t="shared" si="274"/>
        <v>0</v>
      </c>
      <c r="CZ216">
        <f t="shared" si="274"/>
        <v>0</v>
      </c>
      <c r="DA216">
        <f t="shared" si="274"/>
        <v>0</v>
      </c>
      <c r="DB216">
        <f t="shared" si="274"/>
        <v>0</v>
      </c>
      <c r="DC216">
        <f t="shared" si="274"/>
        <v>0</v>
      </c>
      <c r="DD216">
        <f t="shared" si="266"/>
        <v>0</v>
      </c>
      <c r="DE216">
        <f t="shared" si="266"/>
        <v>0</v>
      </c>
      <c r="DF216">
        <f t="shared" si="266"/>
        <v>0</v>
      </c>
      <c r="DG216">
        <f t="shared" si="266"/>
        <v>0</v>
      </c>
      <c r="DH216">
        <f t="shared" si="266"/>
        <v>0</v>
      </c>
    </row>
    <row r="217" spans="1:112">
      <c r="A217">
        <f t="shared" si="249"/>
        <v>585</v>
      </c>
      <c r="B217" t="str">
        <f t="shared" si="249"/>
        <v>Agencia Boliviana Espacial</v>
      </c>
      <c r="C217">
        <f t="shared" ref="C217:AH217" si="275">C68</f>
        <v>0</v>
      </c>
      <c r="D217">
        <f t="shared" si="275"/>
        <v>0</v>
      </c>
      <c r="E217">
        <f t="shared" si="275"/>
        <v>0</v>
      </c>
      <c r="F217">
        <f t="shared" si="275"/>
        <v>0</v>
      </c>
      <c r="G217">
        <f t="shared" si="275"/>
        <v>0</v>
      </c>
      <c r="H217">
        <f t="shared" si="275"/>
        <v>0</v>
      </c>
      <c r="I217">
        <f t="shared" si="275"/>
        <v>0</v>
      </c>
      <c r="J217">
        <f t="shared" si="275"/>
        <v>0</v>
      </c>
      <c r="K217">
        <f t="shared" si="275"/>
        <v>0</v>
      </c>
      <c r="L217">
        <f t="shared" si="275"/>
        <v>0</v>
      </c>
      <c r="M217">
        <f t="shared" si="275"/>
        <v>0</v>
      </c>
      <c r="N217">
        <f t="shared" si="275"/>
        <v>0</v>
      </c>
      <c r="O217">
        <f t="shared" si="275"/>
        <v>0</v>
      </c>
      <c r="P217">
        <f t="shared" si="275"/>
        <v>0</v>
      </c>
      <c r="Q217">
        <f t="shared" si="275"/>
        <v>0</v>
      </c>
      <c r="R217">
        <f t="shared" si="275"/>
        <v>0</v>
      </c>
      <c r="S217">
        <f t="shared" si="275"/>
        <v>3500000</v>
      </c>
      <c r="T217">
        <f t="shared" si="275"/>
        <v>149753.79999999999</v>
      </c>
      <c r="U217">
        <f t="shared" si="275"/>
        <v>0</v>
      </c>
      <c r="V217">
        <f t="shared" si="275"/>
        <v>81325.3</v>
      </c>
      <c r="W217">
        <f t="shared" si="275"/>
        <v>0</v>
      </c>
      <c r="X217">
        <f t="shared" si="275"/>
        <v>1927119.36</v>
      </c>
      <c r="Y217">
        <f t="shared" si="275"/>
        <v>0</v>
      </c>
      <c r="Z217">
        <f t="shared" si="275"/>
        <v>0</v>
      </c>
      <c r="AA217">
        <f t="shared" si="275"/>
        <v>0</v>
      </c>
      <c r="AB217">
        <f t="shared" si="275"/>
        <v>0</v>
      </c>
      <c r="AC217">
        <f t="shared" si="275"/>
        <v>0</v>
      </c>
      <c r="AD217">
        <f t="shared" si="275"/>
        <v>0</v>
      </c>
      <c r="AE217">
        <f t="shared" si="275"/>
        <v>0</v>
      </c>
      <c r="AF217">
        <f t="shared" si="275"/>
        <v>0</v>
      </c>
      <c r="AG217">
        <f t="shared" si="275"/>
        <v>0</v>
      </c>
      <c r="AH217">
        <f t="shared" si="275"/>
        <v>0</v>
      </c>
      <c r="AI217">
        <f t="shared" ref="AI217:BN217" si="276">AI68</f>
        <v>0</v>
      </c>
      <c r="AJ217">
        <f t="shared" si="276"/>
        <v>0</v>
      </c>
      <c r="AK217">
        <f t="shared" si="276"/>
        <v>0</v>
      </c>
      <c r="AL217">
        <f t="shared" si="276"/>
        <v>0</v>
      </c>
      <c r="AM217">
        <f t="shared" si="276"/>
        <v>0</v>
      </c>
      <c r="AN217">
        <f t="shared" si="276"/>
        <v>0</v>
      </c>
      <c r="AO217">
        <f t="shared" si="276"/>
        <v>0</v>
      </c>
      <c r="AP217">
        <f t="shared" si="276"/>
        <v>0</v>
      </c>
      <c r="AQ217">
        <f t="shared" si="276"/>
        <v>0</v>
      </c>
      <c r="AR217">
        <f t="shared" si="276"/>
        <v>0</v>
      </c>
      <c r="AS217">
        <f t="shared" si="276"/>
        <v>0</v>
      </c>
      <c r="AT217">
        <f t="shared" si="276"/>
        <v>0</v>
      </c>
      <c r="AU217">
        <f t="shared" si="276"/>
        <v>0</v>
      </c>
      <c r="AV217">
        <f t="shared" si="276"/>
        <v>0</v>
      </c>
      <c r="AW217">
        <f t="shared" si="276"/>
        <v>0</v>
      </c>
      <c r="AX217">
        <f t="shared" si="276"/>
        <v>0</v>
      </c>
      <c r="AY217">
        <f t="shared" si="276"/>
        <v>0</v>
      </c>
      <c r="AZ217">
        <f t="shared" si="276"/>
        <v>0</v>
      </c>
      <c r="BA217">
        <f t="shared" si="276"/>
        <v>0</v>
      </c>
      <c r="BB217">
        <f t="shared" si="276"/>
        <v>0</v>
      </c>
      <c r="BC217">
        <f t="shared" si="276"/>
        <v>0</v>
      </c>
      <c r="BD217">
        <f t="shared" si="276"/>
        <v>0</v>
      </c>
      <c r="BE217">
        <f t="shared" si="276"/>
        <v>0</v>
      </c>
      <c r="BF217">
        <f t="shared" si="276"/>
        <v>0</v>
      </c>
      <c r="BG217">
        <f t="shared" si="276"/>
        <v>0</v>
      </c>
      <c r="BH217">
        <f t="shared" si="276"/>
        <v>0</v>
      </c>
      <c r="BI217">
        <f t="shared" si="276"/>
        <v>0</v>
      </c>
      <c r="BJ217">
        <f t="shared" si="276"/>
        <v>0</v>
      </c>
      <c r="BK217">
        <f t="shared" si="276"/>
        <v>0</v>
      </c>
      <c r="BL217">
        <f t="shared" si="276"/>
        <v>0</v>
      </c>
      <c r="BM217">
        <f t="shared" si="276"/>
        <v>0</v>
      </c>
      <c r="BN217">
        <f t="shared" si="276"/>
        <v>0</v>
      </c>
      <c r="BO217">
        <f t="shared" ref="BO217:CT217" si="277">BO68</f>
        <v>0</v>
      </c>
      <c r="BP217">
        <f t="shared" si="277"/>
        <v>0</v>
      </c>
      <c r="BQ217">
        <f t="shared" si="277"/>
        <v>0</v>
      </c>
      <c r="BR217">
        <f t="shared" si="277"/>
        <v>0</v>
      </c>
      <c r="BS217">
        <f t="shared" si="277"/>
        <v>0</v>
      </c>
      <c r="BT217">
        <f t="shared" si="277"/>
        <v>0</v>
      </c>
      <c r="BU217">
        <f t="shared" si="277"/>
        <v>0</v>
      </c>
      <c r="BV217">
        <f t="shared" si="277"/>
        <v>0</v>
      </c>
      <c r="BW217">
        <f t="shared" si="277"/>
        <v>0</v>
      </c>
      <c r="BX217">
        <f t="shared" si="277"/>
        <v>0</v>
      </c>
      <c r="BY217">
        <f t="shared" si="277"/>
        <v>0</v>
      </c>
      <c r="BZ217">
        <f t="shared" si="277"/>
        <v>0</v>
      </c>
      <c r="CA217">
        <f t="shared" si="277"/>
        <v>0</v>
      </c>
      <c r="CB217">
        <f t="shared" si="277"/>
        <v>0</v>
      </c>
      <c r="CC217">
        <f t="shared" si="277"/>
        <v>0</v>
      </c>
      <c r="CD217">
        <f t="shared" si="277"/>
        <v>0</v>
      </c>
      <c r="CE217">
        <f t="shared" si="277"/>
        <v>0</v>
      </c>
      <c r="CF217">
        <f t="shared" si="277"/>
        <v>0</v>
      </c>
      <c r="CG217">
        <f t="shared" si="277"/>
        <v>0</v>
      </c>
      <c r="CH217">
        <f t="shared" si="277"/>
        <v>0</v>
      </c>
      <c r="CI217">
        <f t="shared" si="277"/>
        <v>0</v>
      </c>
      <c r="CJ217">
        <f t="shared" si="277"/>
        <v>0</v>
      </c>
      <c r="CK217">
        <f t="shared" si="277"/>
        <v>0</v>
      </c>
      <c r="CL217">
        <f t="shared" si="277"/>
        <v>0</v>
      </c>
      <c r="CM217">
        <f t="shared" si="277"/>
        <v>0</v>
      </c>
      <c r="CN217">
        <f t="shared" si="277"/>
        <v>0</v>
      </c>
      <c r="CO217">
        <f t="shared" si="277"/>
        <v>0</v>
      </c>
      <c r="CP217">
        <f t="shared" si="277"/>
        <v>0</v>
      </c>
      <c r="CQ217">
        <f t="shared" si="277"/>
        <v>0</v>
      </c>
      <c r="CR217">
        <f t="shared" si="277"/>
        <v>0</v>
      </c>
      <c r="CS217">
        <f t="shared" si="277"/>
        <v>0</v>
      </c>
      <c r="CT217">
        <f t="shared" si="277"/>
        <v>0</v>
      </c>
      <c r="CU217">
        <f t="shared" ref="CU217:DC217" si="278">CU68</f>
        <v>0</v>
      </c>
      <c r="CV217">
        <f t="shared" si="278"/>
        <v>0</v>
      </c>
      <c r="CW217">
        <f t="shared" si="278"/>
        <v>0</v>
      </c>
      <c r="CX217">
        <f t="shared" si="278"/>
        <v>0</v>
      </c>
      <c r="CY217">
        <f t="shared" si="278"/>
        <v>0</v>
      </c>
      <c r="CZ217">
        <f t="shared" si="278"/>
        <v>0</v>
      </c>
      <c r="DA217">
        <f t="shared" si="278"/>
        <v>0</v>
      </c>
      <c r="DB217">
        <f t="shared" si="278"/>
        <v>0</v>
      </c>
      <c r="DC217">
        <f t="shared" si="278"/>
        <v>0</v>
      </c>
      <c r="DD217">
        <f t="shared" si="266"/>
        <v>0</v>
      </c>
      <c r="DE217">
        <f t="shared" si="266"/>
        <v>0</v>
      </c>
      <c r="DF217">
        <f t="shared" si="266"/>
        <v>0</v>
      </c>
      <c r="DG217">
        <f t="shared" si="266"/>
        <v>0</v>
      </c>
      <c r="DH217">
        <f t="shared" si="266"/>
        <v>0</v>
      </c>
    </row>
    <row r="218" spans="1:112">
      <c r="A218">
        <f t="shared" si="249"/>
        <v>525</v>
      </c>
      <c r="B218" t="str">
        <f t="shared" si="249"/>
        <v>Transportes Aéreos Bolivianos</v>
      </c>
      <c r="C218">
        <f t="shared" ref="C218:AH218" si="279">C69</f>
        <v>0</v>
      </c>
      <c r="D218">
        <f t="shared" si="279"/>
        <v>0</v>
      </c>
      <c r="E218">
        <f t="shared" si="279"/>
        <v>0</v>
      </c>
      <c r="F218">
        <f t="shared" si="279"/>
        <v>0</v>
      </c>
      <c r="G218">
        <f t="shared" si="279"/>
        <v>0</v>
      </c>
      <c r="H218">
        <f t="shared" si="279"/>
        <v>0</v>
      </c>
      <c r="I218">
        <f t="shared" si="279"/>
        <v>0</v>
      </c>
      <c r="J218">
        <f t="shared" si="279"/>
        <v>0</v>
      </c>
      <c r="K218">
        <f t="shared" si="279"/>
        <v>0</v>
      </c>
      <c r="L218">
        <f t="shared" si="279"/>
        <v>0</v>
      </c>
      <c r="M218">
        <f t="shared" si="279"/>
        <v>0</v>
      </c>
      <c r="N218">
        <f t="shared" si="279"/>
        <v>0</v>
      </c>
      <c r="O218">
        <f t="shared" si="279"/>
        <v>0</v>
      </c>
      <c r="P218">
        <f t="shared" si="279"/>
        <v>0</v>
      </c>
      <c r="Q218">
        <f t="shared" si="279"/>
        <v>0</v>
      </c>
      <c r="R218">
        <f t="shared" si="279"/>
        <v>0</v>
      </c>
      <c r="S218">
        <f t="shared" si="279"/>
        <v>0</v>
      </c>
      <c r="T218">
        <f t="shared" si="279"/>
        <v>2500000.02</v>
      </c>
      <c r="U218">
        <f t="shared" si="279"/>
        <v>0</v>
      </c>
      <c r="V218">
        <f t="shared" si="279"/>
        <v>2100000.08</v>
      </c>
      <c r="W218">
        <f t="shared" si="279"/>
        <v>0</v>
      </c>
      <c r="X218">
        <f t="shared" si="279"/>
        <v>1000000.04</v>
      </c>
      <c r="Y218">
        <f t="shared" si="279"/>
        <v>0</v>
      </c>
      <c r="Z218">
        <f t="shared" si="279"/>
        <v>0</v>
      </c>
      <c r="AA218">
        <f t="shared" si="279"/>
        <v>0</v>
      </c>
      <c r="AB218">
        <f t="shared" si="279"/>
        <v>0</v>
      </c>
      <c r="AC218">
        <f t="shared" si="279"/>
        <v>0</v>
      </c>
      <c r="AD218">
        <f t="shared" si="279"/>
        <v>0</v>
      </c>
      <c r="AE218">
        <f t="shared" si="279"/>
        <v>0</v>
      </c>
      <c r="AF218">
        <f t="shared" si="279"/>
        <v>0</v>
      </c>
      <c r="AG218">
        <f t="shared" si="279"/>
        <v>0</v>
      </c>
      <c r="AH218">
        <f t="shared" si="279"/>
        <v>0</v>
      </c>
      <c r="AI218">
        <f t="shared" ref="AI218:BN218" si="280">AI69</f>
        <v>0</v>
      </c>
      <c r="AJ218">
        <f t="shared" si="280"/>
        <v>0</v>
      </c>
      <c r="AK218">
        <f t="shared" si="280"/>
        <v>0</v>
      </c>
      <c r="AL218">
        <f t="shared" si="280"/>
        <v>0</v>
      </c>
      <c r="AM218">
        <f t="shared" si="280"/>
        <v>0</v>
      </c>
      <c r="AN218">
        <f t="shared" si="280"/>
        <v>0</v>
      </c>
      <c r="AO218">
        <f t="shared" si="280"/>
        <v>0</v>
      </c>
      <c r="AP218">
        <f t="shared" si="280"/>
        <v>0</v>
      </c>
      <c r="AQ218">
        <f t="shared" si="280"/>
        <v>0</v>
      </c>
      <c r="AR218">
        <f t="shared" si="280"/>
        <v>0</v>
      </c>
      <c r="AS218">
        <f t="shared" si="280"/>
        <v>0</v>
      </c>
      <c r="AT218">
        <f t="shared" si="280"/>
        <v>0</v>
      </c>
      <c r="AU218">
        <f t="shared" si="280"/>
        <v>0</v>
      </c>
      <c r="AV218">
        <f t="shared" si="280"/>
        <v>0</v>
      </c>
      <c r="AW218">
        <f t="shared" si="280"/>
        <v>0</v>
      </c>
      <c r="AX218">
        <f t="shared" si="280"/>
        <v>0</v>
      </c>
      <c r="AY218">
        <f t="shared" si="280"/>
        <v>0</v>
      </c>
      <c r="AZ218">
        <f t="shared" si="280"/>
        <v>0</v>
      </c>
      <c r="BA218">
        <f t="shared" si="280"/>
        <v>0</v>
      </c>
      <c r="BB218">
        <f t="shared" si="280"/>
        <v>0</v>
      </c>
      <c r="BC218">
        <f t="shared" si="280"/>
        <v>0</v>
      </c>
      <c r="BD218">
        <f t="shared" si="280"/>
        <v>0</v>
      </c>
      <c r="BE218">
        <f t="shared" si="280"/>
        <v>0</v>
      </c>
      <c r="BF218">
        <f t="shared" si="280"/>
        <v>0</v>
      </c>
      <c r="BG218">
        <f t="shared" si="280"/>
        <v>0</v>
      </c>
      <c r="BH218">
        <f t="shared" si="280"/>
        <v>0</v>
      </c>
      <c r="BI218">
        <f t="shared" si="280"/>
        <v>0</v>
      </c>
      <c r="BJ218">
        <f t="shared" si="280"/>
        <v>0</v>
      </c>
      <c r="BK218">
        <f t="shared" si="280"/>
        <v>0</v>
      </c>
      <c r="BL218">
        <f t="shared" si="280"/>
        <v>0</v>
      </c>
      <c r="BM218">
        <f t="shared" si="280"/>
        <v>0</v>
      </c>
      <c r="BN218">
        <f t="shared" si="280"/>
        <v>0</v>
      </c>
      <c r="BO218">
        <f t="shared" ref="BO218:CT218" si="281">BO69</f>
        <v>0</v>
      </c>
      <c r="BP218">
        <f t="shared" si="281"/>
        <v>0</v>
      </c>
      <c r="BQ218">
        <f t="shared" si="281"/>
        <v>0</v>
      </c>
      <c r="BR218">
        <f t="shared" si="281"/>
        <v>0</v>
      </c>
      <c r="BS218">
        <f t="shared" si="281"/>
        <v>0</v>
      </c>
      <c r="BT218">
        <f t="shared" si="281"/>
        <v>0</v>
      </c>
      <c r="BU218">
        <f t="shared" si="281"/>
        <v>0</v>
      </c>
      <c r="BV218">
        <f t="shared" si="281"/>
        <v>0</v>
      </c>
      <c r="BW218">
        <f t="shared" si="281"/>
        <v>0</v>
      </c>
      <c r="BX218">
        <f t="shared" si="281"/>
        <v>0</v>
      </c>
      <c r="BY218">
        <f t="shared" si="281"/>
        <v>0</v>
      </c>
      <c r="BZ218">
        <f t="shared" si="281"/>
        <v>0</v>
      </c>
      <c r="CA218">
        <f t="shared" si="281"/>
        <v>0</v>
      </c>
      <c r="CB218">
        <f t="shared" si="281"/>
        <v>0</v>
      </c>
      <c r="CC218">
        <f t="shared" si="281"/>
        <v>0</v>
      </c>
      <c r="CD218">
        <f t="shared" si="281"/>
        <v>0</v>
      </c>
      <c r="CE218">
        <f t="shared" si="281"/>
        <v>0</v>
      </c>
      <c r="CF218">
        <f t="shared" si="281"/>
        <v>0</v>
      </c>
      <c r="CG218">
        <f t="shared" si="281"/>
        <v>0</v>
      </c>
      <c r="CH218">
        <f t="shared" si="281"/>
        <v>0</v>
      </c>
      <c r="CI218">
        <f t="shared" si="281"/>
        <v>0</v>
      </c>
      <c r="CJ218">
        <f t="shared" si="281"/>
        <v>0</v>
      </c>
      <c r="CK218">
        <f t="shared" si="281"/>
        <v>0</v>
      </c>
      <c r="CL218">
        <f t="shared" si="281"/>
        <v>0</v>
      </c>
      <c r="CM218">
        <f t="shared" si="281"/>
        <v>0</v>
      </c>
      <c r="CN218">
        <f t="shared" si="281"/>
        <v>0</v>
      </c>
      <c r="CO218">
        <f t="shared" si="281"/>
        <v>0</v>
      </c>
      <c r="CP218">
        <f t="shared" si="281"/>
        <v>0</v>
      </c>
      <c r="CQ218">
        <f t="shared" si="281"/>
        <v>0</v>
      </c>
      <c r="CR218">
        <f t="shared" si="281"/>
        <v>0</v>
      </c>
      <c r="CS218">
        <f t="shared" si="281"/>
        <v>0</v>
      </c>
      <c r="CT218">
        <f t="shared" si="281"/>
        <v>0</v>
      </c>
      <c r="CU218">
        <f t="shared" ref="CU218:DC218" si="282">CU69</f>
        <v>0</v>
      </c>
      <c r="CV218">
        <f t="shared" si="282"/>
        <v>0</v>
      </c>
      <c r="CW218">
        <f t="shared" si="282"/>
        <v>0</v>
      </c>
      <c r="CX218">
        <f t="shared" si="282"/>
        <v>0</v>
      </c>
      <c r="CY218">
        <f t="shared" si="282"/>
        <v>0</v>
      </c>
      <c r="CZ218">
        <f t="shared" si="282"/>
        <v>0</v>
      </c>
      <c r="DA218">
        <f t="shared" si="282"/>
        <v>0</v>
      </c>
      <c r="DB218">
        <f t="shared" si="282"/>
        <v>0</v>
      </c>
      <c r="DC218">
        <f t="shared" si="282"/>
        <v>0</v>
      </c>
      <c r="DD218">
        <f t="shared" si="266"/>
        <v>0</v>
      </c>
      <c r="DE218">
        <f t="shared" si="266"/>
        <v>0</v>
      </c>
      <c r="DF218">
        <f t="shared" si="266"/>
        <v>0</v>
      </c>
      <c r="DG218">
        <f t="shared" si="266"/>
        <v>0</v>
      </c>
      <c r="DH218">
        <f t="shared" si="266"/>
        <v>0</v>
      </c>
    </row>
    <row r="219" spans="1:112">
      <c r="A219">
        <f t="shared" si="249"/>
        <v>802</v>
      </c>
      <c r="B219" t="str">
        <f t="shared" si="249"/>
        <v>Empresa Local de Agua Potable y Alcantarillado Sucre</v>
      </c>
      <c r="C219">
        <f t="shared" ref="C219:AH219" si="283">C70</f>
        <v>0</v>
      </c>
      <c r="D219">
        <f t="shared" si="283"/>
        <v>0</v>
      </c>
      <c r="E219">
        <f t="shared" si="283"/>
        <v>0</v>
      </c>
      <c r="F219">
        <f t="shared" si="283"/>
        <v>54227.75</v>
      </c>
      <c r="G219">
        <f t="shared" si="283"/>
        <v>0</v>
      </c>
      <c r="H219">
        <f t="shared" si="283"/>
        <v>297.3</v>
      </c>
      <c r="I219">
        <f t="shared" si="283"/>
        <v>0</v>
      </c>
      <c r="J219">
        <f t="shared" si="283"/>
        <v>0</v>
      </c>
      <c r="K219">
        <f t="shared" si="283"/>
        <v>0</v>
      </c>
      <c r="L219">
        <f t="shared" si="283"/>
        <v>0</v>
      </c>
      <c r="M219">
        <f t="shared" si="283"/>
        <v>0</v>
      </c>
      <c r="N219">
        <f t="shared" si="283"/>
        <v>0</v>
      </c>
      <c r="O219">
        <f t="shared" si="283"/>
        <v>0</v>
      </c>
      <c r="P219">
        <f t="shared" si="283"/>
        <v>0</v>
      </c>
      <c r="Q219">
        <f t="shared" si="283"/>
        <v>0</v>
      </c>
      <c r="R219">
        <f t="shared" si="283"/>
        <v>0</v>
      </c>
      <c r="S219">
        <f t="shared" si="283"/>
        <v>0</v>
      </c>
      <c r="T219">
        <f t="shared" si="283"/>
        <v>0</v>
      </c>
      <c r="U219">
        <f t="shared" si="283"/>
        <v>0</v>
      </c>
      <c r="V219">
        <f t="shared" si="283"/>
        <v>0</v>
      </c>
      <c r="W219">
        <f t="shared" si="283"/>
        <v>0</v>
      </c>
      <c r="X219">
        <f t="shared" si="283"/>
        <v>0</v>
      </c>
      <c r="Y219">
        <f t="shared" si="283"/>
        <v>0</v>
      </c>
      <c r="Z219">
        <f t="shared" si="283"/>
        <v>0</v>
      </c>
      <c r="AA219">
        <f t="shared" si="283"/>
        <v>0</v>
      </c>
      <c r="AB219">
        <f t="shared" si="283"/>
        <v>0</v>
      </c>
      <c r="AC219">
        <f t="shared" si="283"/>
        <v>0</v>
      </c>
      <c r="AD219">
        <f t="shared" si="283"/>
        <v>0</v>
      </c>
      <c r="AE219">
        <f t="shared" si="283"/>
        <v>0</v>
      </c>
      <c r="AF219">
        <f t="shared" si="283"/>
        <v>0</v>
      </c>
      <c r="AG219">
        <f t="shared" si="283"/>
        <v>0</v>
      </c>
      <c r="AH219">
        <f t="shared" si="283"/>
        <v>0</v>
      </c>
      <c r="AI219">
        <f t="shared" ref="AI219:BN219" si="284">AI70</f>
        <v>0</v>
      </c>
      <c r="AJ219">
        <f t="shared" si="284"/>
        <v>0</v>
      </c>
      <c r="AK219">
        <f t="shared" si="284"/>
        <v>0</v>
      </c>
      <c r="AL219">
        <f t="shared" si="284"/>
        <v>0</v>
      </c>
      <c r="AM219">
        <f t="shared" si="284"/>
        <v>0</v>
      </c>
      <c r="AN219">
        <f t="shared" si="284"/>
        <v>0</v>
      </c>
      <c r="AO219">
        <f t="shared" si="284"/>
        <v>0</v>
      </c>
      <c r="AP219">
        <f t="shared" si="284"/>
        <v>0</v>
      </c>
      <c r="AQ219">
        <f t="shared" si="284"/>
        <v>0</v>
      </c>
      <c r="AR219">
        <f t="shared" si="284"/>
        <v>0</v>
      </c>
      <c r="AS219">
        <f t="shared" si="284"/>
        <v>0</v>
      </c>
      <c r="AT219">
        <f t="shared" si="284"/>
        <v>0</v>
      </c>
      <c r="AU219">
        <f t="shared" si="284"/>
        <v>0</v>
      </c>
      <c r="AV219">
        <f t="shared" si="284"/>
        <v>0</v>
      </c>
      <c r="AW219">
        <f t="shared" si="284"/>
        <v>0</v>
      </c>
      <c r="AX219">
        <f t="shared" si="284"/>
        <v>0</v>
      </c>
      <c r="AY219">
        <f t="shared" si="284"/>
        <v>0</v>
      </c>
      <c r="AZ219">
        <f t="shared" si="284"/>
        <v>0</v>
      </c>
      <c r="BA219">
        <f t="shared" si="284"/>
        <v>0</v>
      </c>
      <c r="BB219">
        <f t="shared" si="284"/>
        <v>0</v>
      </c>
      <c r="BC219">
        <f t="shared" si="284"/>
        <v>0</v>
      </c>
      <c r="BD219">
        <f t="shared" si="284"/>
        <v>0</v>
      </c>
      <c r="BE219">
        <f t="shared" si="284"/>
        <v>0</v>
      </c>
      <c r="BF219">
        <f t="shared" si="284"/>
        <v>0</v>
      </c>
      <c r="BG219">
        <f t="shared" si="284"/>
        <v>0</v>
      </c>
      <c r="BH219">
        <f t="shared" si="284"/>
        <v>0</v>
      </c>
      <c r="BI219">
        <f t="shared" si="284"/>
        <v>0</v>
      </c>
      <c r="BJ219">
        <f t="shared" si="284"/>
        <v>0</v>
      </c>
      <c r="BK219">
        <f t="shared" si="284"/>
        <v>0</v>
      </c>
      <c r="BL219">
        <f t="shared" si="284"/>
        <v>0</v>
      </c>
      <c r="BM219">
        <f t="shared" si="284"/>
        <v>0</v>
      </c>
      <c r="BN219">
        <f t="shared" si="284"/>
        <v>0</v>
      </c>
      <c r="BO219">
        <f t="shared" ref="BO219:CT219" si="285">BO70</f>
        <v>0</v>
      </c>
      <c r="BP219">
        <f t="shared" si="285"/>
        <v>0</v>
      </c>
      <c r="BQ219">
        <f t="shared" si="285"/>
        <v>0</v>
      </c>
      <c r="BR219">
        <f t="shared" si="285"/>
        <v>0</v>
      </c>
      <c r="BS219">
        <f t="shared" si="285"/>
        <v>0</v>
      </c>
      <c r="BT219">
        <f t="shared" si="285"/>
        <v>0</v>
      </c>
      <c r="BU219">
        <f t="shared" si="285"/>
        <v>0</v>
      </c>
      <c r="BV219">
        <f t="shared" si="285"/>
        <v>0</v>
      </c>
      <c r="BW219">
        <f t="shared" si="285"/>
        <v>0</v>
      </c>
      <c r="BX219">
        <f t="shared" si="285"/>
        <v>0</v>
      </c>
      <c r="BY219">
        <f t="shared" si="285"/>
        <v>0</v>
      </c>
      <c r="BZ219">
        <f t="shared" si="285"/>
        <v>0</v>
      </c>
      <c r="CA219">
        <f t="shared" si="285"/>
        <v>0</v>
      </c>
      <c r="CB219">
        <f t="shared" si="285"/>
        <v>0</v>
      </c>
      <c r="CC219">
        <f t="shared" si="285"/>
        <v>0</v>
      </c>
      <c r="CD219">
        <f t="shared" si="285"/>
        <v>0</v>
      </c>
      <c r="CE219">
        <f t="shared" si="285"/>
        <v>0</v>
      </c>
      <c r="CF219">
        <f t="shared" si="285"/>
        <v>0</v>
      </c>
      <c r="CG219">
        <f t="shared" si="285"/>
        <v>0</v>
      </c>
      <c r="CH219">
        <f t="shared" si="285"/>
        <v>0</v>
      </c>
      <c r="CI219">
        <f t="shared" si="285"/>
        <v>0</v>
      </c>
      <c r="CJ219">
        <f t="shared" si="285"/>
        <v>0</v>
      </c>
      <c r="CK219">
        <f t="shared" si="285"/>
        <v>0</v>
      </c>
      <c r="CL219">
        <f t="shared" si="285"/>
        <v>0</v>
      </c>
      <c r="CM219">
        <f t="shared" si="285"/>
        <v>0</v>
      </c>
      <c r="CN219">
        <f t="shared" si="285"/>
        <v>0</v>
      </c>
      <c r="CO219">
        <f t="shared" si="285"/>
        <v>0</v>
      </c>
      <c r="CP219">
        <f t="shared" si="285"/>
        <v>0</v>
      </c>
      <c r="CQ219">
        <f t="shared" si="285"/>
        <v>0</v>
      </c>
      <c r="CR219">
        <f t="shared" si="285"/>
        <v>0</v>
      </c>
      <c r="CS219">
        <f t="shared" si="285"/>
        <v>0</v>
      </c>
      <c r="CT219">
        <f t="shared" si="285"/>
        <v>0</v>
      </c>
      <c r="CU219">
        <f t="shared" ref="CU219:DC219" si="286">CU70</f>
        <v>0</v>
      </c>
      <c r="CV219">
        <f t="shared" si="286"/>
        <v>0</v>
      </c>
      <c r="CW219">
        <f t="shared" si="286"/>
        <v>0</v>
      </c>
      <c r="CX219">
        <f t="shared" si="286"/>
        <v>0</v>
      </c>
      <c r="CY219">
        <f t="shared" si="286"/>
        <v>0</v>
      </c>
      <c r="CZ219">
        <f t="shared" si="286"/>
        <v>0</v>
      </c>
      <c r="DA219">
        <f t="shared" si="286"/>
        <v>0</v>
      </c>
      <c r="DB219">
        <f t="shared" si="286"/>
        <v>0</v>
      </c>
      <c r="DC219">
        <f t="shared" si="286"/>
        <v>0</v>
      </c>
      <c r="DD219">
        <f t="shared" si="266"/>
        <v>0</v>
      </c>
      <c r="DE219">
        <f t="shared" si="266"/>
        <v>0</v>
      </c>
      <c r="DF219">
        <f t="shared" si="266"/>
        <v>0</v>
      </c>
      <c r="DG219">
        <f t="shared" si="266"/>
        <v>0</v>
      </c>
      <c r="DH219">
        <f t="shared" si="266"/>
        <v>0</v>
      </c>
    </row>
    <row r="220" spans="1:112">
      <c r="A220">
        <f t="shared" si="249"/>
        <v>310</v>
      </c>
      <c r="B220" t="str">
        <f t="shared" si="249"/>
        <v>Autoridad de Regulación y Fiscalización de Telecomunicaciones y Transportes</v>
      </c>
      <c r="C220">
        <f t="shared" ref="C220:AH220" si="287">C71</f>
        <v>0</v>
      </c>
      <c r="D220">
        <f t="shared" si="287"/>
        <v>0</v>
      </c>
      <c r="E220">
        <f t="shared" si="287"/>
        <v>0</v>
      </c>
      <c r="F220">
        <f t="shared" si="287"/>
        <v>0</v>
      </c>
      <c r="G220">
        <f t="shared" si="287"/>
        <v>0</v>
      </c>
      <c r="H220">
        <f t="shared" si="287"/>
        <v>0</v>
      </c>
      <c r="I220">
        <f t="shared" si="287"/>
        <v>0</v>
      </c>
      <c r="J220">
        <f t="shared" si="287"/>
        <v>0</v>
      </c>
      <c r="K220">
        <f t="shared" si="287"/>
        <v>0</v>
      </c>
      <c r="L220">
        <f t="shared" si="287"/>
        <v>0</v>
      </c>
      <c r="M220">
        <f t="shared" si="287"/>
        <v>0</v>
      </c>
      <c r="N220">
        <f t="shared" si="287"/>
        <v>0</v>
      </c>
      <c r="O220">
        <f t="shared" si="287"/>
        <v>0</v>
      </c>
      <c r="P220">
        <f t="shared" si="287"/>
        <v>18</v>
      </c>
      <c r="Q220">
        <f t="shared" si="287"/>
        <v>0</v>
      </c>
      <c r="R220">
        <f t="shared" si="287"/>
        <v>0</v>
      </c>
      <c r="S220">
        <f t="shared" si="287"/>
        <v>0</v>
      </c>
      <c r="T220">
        <f t="shared" si="287"/>
        <v>0</v>
      </c>
      <c r="U220">
        <f t="shared" si="287"/>
        <v>0</v>
      </c>
      <c r="V220">
        <f t="shared" si="287"/>
        <v>0</v>
      </c>
      <c r="W220">
        <f t="shared" si="287"/>
        <v>0</v>
      </c>
      <c r="X220">
        <f t="shared" si="287"/>
        <v>0</v>
      </c>
      <c r="Y220">
        <f t="shared" si="287"/>
        <v>0</v>
      </c>
      <c r="Z220">
        <f t="shared" si="287"/>
        <v>0</v>
      </c>
      <c r="AA220">
        <f t="shared" si="287"/>
        <v>0</v>
      </c>
      <c r="AB220">
        <f t="shared" si="287"/>
        <v>0</v>
      </c>
      <c r="AC220">
        <f t="shared" si="287"/>
        <v>0</v>
      </c>
      <c r="AD220">
        <f t="shared" si="287"/>
        <v>0</v>
      </c>
      <c r="AE220">
        <f t="shared" si="287"/>
        <v>0</v>
      </c>
      <c r="AF220">
        <f t="shared" si="287"/>
        <v>0</v>
      </c>
      <c r="AG220">
        <f t="shared" si="287"/>
        <v>0</v>
      </c>
      <c r="AH220">
        <f t="shared" si="287"/>
        <v>0</v>
      </c>
      <c r="AI220">
        <f t="shared" ref="AI220:BN220" si="288">AI71</f>
        <v>0</v>
      </c>
      <c r="AJ220">
        <f t="shared" si="288"/>
        <v>0</v>
      </c>
      <c r="AK220">
        <f t="shared" si="288"/>
        <v>0</v>
      </c>
      <c r="AL220">
        <f t="shared" si="288"/>
        <v>0</v>
      </c>
      <c r="AM220">
        <f t="shared" si="288"/>
        <v>0</v>
      </c>
      <c r="AN220">
        <f t="shared" si="288"/>
        <v>0</v>
      </c>
      <c r="AO220">
        <f t="shared" si="288"/>
        <v>0</v>
      </c>
      <c r="AP220">
        <f t="shared" si="288"/>
        <v>0</v>
      </c>
      <c r="AQ220">
        <f t="shared" si="288"/>
        <v>0</v>
      </c>
      <c r="AR220">
        <f t="shared" si="288"/>
        <v>0</v>
      </c>
      <c r="AS220">
        <f t="shared" si="288"/>
        <v>0</v>
      </c>
      <c r="AT220">
        <f t="shared" si="288"/>
        <v>0</v>
      </c>
      <c r="AU220">
        <f t="shared" si="288"/>
        <v>0</v>
      </c>
      <c r="AV220">
        <f t="shared" si="288"/>
        <v>0</v>
      </c>
      <c r="AW220">
        <f t="shared" si="288"/>
        <v>0</v>
      </c>
      <c r="AX220">
        <f t="shared" si="288"/>
        <v>0</v>
      </c>
      <c r="AY220">
        <f t="shared" si="288"/>
        <v>0</v>
      </c>
      <c r="AZ220">
        <f t="shared" si="288"/>
        <v>0</v>
      </c>
      <c r="BA220">
        <f t="shared" si="288"/>
        <v>0</v>
      </c>
      <c r="BB220">
        <f t="shared" si="288"/>
        <v>0</v>
      </c>
      <c r="BC220">
        <f t="shared" si="288"/>
        <v>0</v>
      </c>
      <c r="BD220">
        <f t="shared" si="288"/>
        <v>0</v>
      </c>
      <c r="BE220">
        <f t="shared" si="288"/>
        <v>0</v>
      </c>
      <c r="BF220">
        <f t="shared" si="288"/>
        <v>0</v>
      </c>
      <c r="BG220">
        <f t="shared" si="288"/>
        <v>0</v>
      </c>
      <c r="BH220">
        <f t="shared" si="288"/>
        <v>0</v>
      </c>
      <c r="BI220">
        <f t="shared" si="288"/>
        <v>0</v>
      </c>
      <c r="BJ220">
        <f t="shared" si="288"/>
        <v>0</v>
      </c>
      <c r="BK220">
        <f t="shared" si="288"/>
        <v>0</v>
      </c>
      <c r="BL220">
        <f t="shared" si="288"/>
        <v>0</v>
      </c>
      <c r="BM220">
        <f t="shared" si="288"/>
        <v>0</v>
      </c>
      <c r="BN220">
        <f t="shared" si="288"/>
        <v>0</v>
      </c>
      <c r="BO220">
        <f t="shared" ref="BO220:CT220" si="289">BO71</f>
        <v>0</v>
      </c>
      <c r="BP220">
        <f t="shared" si="289"/>
        <v>0</v>
      </c>
      <c r="BQ220">
        <f t="shared" si="289"/>
        <v>0</v>
      </c>
      <c r="BR220">
        <f t="shared" si="289"/>
        <v>0</v>
      </c>
      <c r="BS220">
        <f t="shared" si="289"/>
        <v>0</v>
      </c>
      <c r="BT220">
        <f t="shared" si="289"/>
        <v>0</v>
      </c>
      <c r="BU220">
        <f t="shared" si="289"/>
        <v>0</v>
      </c>
      <c r="BV220">
        <f t="shared" si="289"/>
        <v>0</v>
      </c>
      <c r="BW220">
        <f t="shared" si="289"/>
        <v>0</v>
      </c>
      <c r="BX220">
        <f t="shared" si="289"/>
        <v>0</v>
      </c>
      <c r="BY220">
        <f t="shared" si="289"/>
        <v>0</v>
      </c>
      <c r="BZ220">
        <f t="shared" si="289"/>
        <v>0</v>
      </c>
      <c r="CA220">
        <f t="shared" si="289"/>
        <v>0</v>
      </c>
      <c r="CB220">
        <f t="shared" si="289"/>
        <v>0</v>
      </c>
      <c r="CC220">
        <f t="shared" si="289"/>
        <v>0</v>
      </c>
      <c r="CD220">
        <f t="shared" si="289"/>
        <v>0</v>
      </c>
      <c r="CE220">
        <f t="shared" si="289"/>
        <v>0</v>
      </c>
      <c r="CF220">
        <f t="shared" si="289"/>
        <v>0</v>
      </c>
      <c r="CG220">
        <f t="shared" si="289"/>
        <v>0</v>
      </c>
      <c r="CH220">
        <f t="shared" si="289"/>
        <v>0</v>
      </c>
      <c r="CI220">
        <f t="shared" si="289"/>
        <v>0</v>
      </c>
      <c r="CJ220">
        <f t="shared" si="289"/>
        <v>0</v>
      </c>
      <c r="CK220">
        <f t="shared" si="289"/>
        <v>0</v>
      </c>
      <c r="CL220">
        <f t="shared" si="289"/>
        <v>0</v>
      </c>
      <c r="CM220">
        <f t="shared" si="289"/>
        <v>0</v>
      </c>
      <c r="CN220">
        <f t="shared" si="289"/>
        <v>0</v>
      </c>
      <c r="CO220">
        <f t="shared" si="289"/>
        <v>0</v>
      </c>
      <c r="CP220">
        <f t="shared" si="289"/>
        <v>0</v>
      </c>
      <c r="CQ220">
        <f t="shared" si="289"/>
        <v>0</v>
      </c>
      <c r="CR220">
        <f t="shared" si="289"/>
        <v>0</v>
      </c>
      <c r="CS220">
        <f t="shared" si="289"/>
        <v>0</v>
      </c>
      <c r="CT220">
        <f t="shared" si="289"/>
        <v>0</v>
      </c>
      <c r="CU220">
        <f t="shared" ref="CU220:DC220" si="290">CU71</f>
        <v>0</v>
      </c>
      <c r="CV220">
        <f t="shared" si="290"/>
        <v>0</v>
      </c>
      <c r="CW220">
        <f t="shared" si="290"/>
        <v>0</v>
      </c>
      <c r="CX220">
        <f t="shared" si="290"/>
        <v>0</v>
      </c>
      <c r="CY220">
        <f t="shared" si="290"/>
        <v>0</v>
      </c>
      <c r="CZ220">
        <f t="shared" si="290"/>
        <v>0</v>
      </c>
      <c r="DA220">
        <f t="shared" si="290"/>
        <v>0</v>
      </c>
      <c r="DB220">
        <f t="shared" si="290"/>
        <v>0</v>
      </c>
      <c r="DC220">
        <f t="shared" si="290"/>
        <v>0</v>
      </c>
      <c r="DD220">
        <f t="shared" si="266"/>
        <v>0</v>
      </c>
      <c r="DE220">
        <f t="shared" si="266"/>
        <v>0</v>
      </c>
      <c r="DF220">
        <f t="shared" si="266"/>
        <v>0</v>
      </c>
      <c r="DG220">
        <f t="shared" si="266"/>
        <v>0</v>
      </c>
      <c r="DH220">
        <f t="shared" si="266"/>
        <v>0</v>
      </c>
    </row>
    <row r="221" spans="1:112">
      <c r="A221">
        <f t="shared" si="249"/>
        <v>865</v>
      </c>
      <c r="B221" t="str">
        <f t="shared" si="249"/>
        <v>Fondo de Desarrollo del Sist.Fin. y Apoyo al Sec.Productivo</v>
      </c>
      <c r="C221">
        <f t="shared" ref="C221:AH221" si="291">C72</f>
        <v>0</v>
      </c>
      <c r="D221">
        <f t="shared" si="291"/>
        <v>0</v>
      </c>
      <c r="E221">
        <f t="shared" si="291"/>
        <v>0</v>
      </c>
      <c r="F221">
        <f t="shared" si="291"/>
        <v>0</v>
      </c>
      <c r="G221">
        <f t="shared" si="291"/>
        <v>0</v>
      </c>
      <c r="H221">
        <f t="shared" si="291"/>
        <v>0</v>
      </c>
      <c r="I221">
        <f t="shared" si="291"/>
        <v>0</v>
      </c>
      <c r="J221">
        <f t="shared" si="291"/>
        <v>0</v>
      </c>
      <c r="K221">
        <f t="shared" si="291"/>
        <v>0</v>
      </c>
      <c r="L221">
        <f t="shared" si="291"/>
        <v>0</v>
      </c>
      <c r="M221">
        <f t="shared" si="291"/>
        <v>0</v>
      </c>
      <c r="N221">
        <f t="shared" si="291"/>
        <v>0</v>
      </c>
      <c r="O221">
        <f t="shared" si="291"/>
        <v>0</v>
      </c>
      <c r="P221">
        <f t="shared" si="291"/>
        <v>0</v>
      </c>
      <c r="Q221">
        <f t="shared" si="291"/>
        <v>0</v>
      </c>
      <c r="R221">
        <f t="shared" si="291"/>
        <v>0</v>
      </c>
      <c r="S221">
        <f t="shared" si="291"/>
        <v>0</v>
      </c>
      <c r="T221">
        <f t="shared" si="291"/>
        <v>0</v>
      </c>
      <c r="U221">
        <f t="shared" si="291"/>
        <v>0</v>
      </c>
      <c r="V221">
        <f t="shared" si="291"/>
        <v>0</v>
      </c>
      <c r="W221">
        <f t="shared" si="291"/>
        <v>0</v>
      </c>
      <c r="X221">
        <f t="shared" si="291"/>
        <v>1390.21</v>
      </c>
      <c r="Y221">
        <f t="shared" si="291"/>
        <v>0</v>
      </c>
      <c r="Z221">
        <f t="shared" si="291"/>
        <v>0</v>
      </c>
      <c r="AA221">
        <f t="shared" si="291"/>
        <v>0</v>
      </c>
      <c r="AB221">
        <f t="shared" si="291"/>
        <v>0</v>
      </c>
      <c r="AC221">
        <f t="shared" si="291"/>
        <v>0</v>
      </c>
      <c r="AD221">
        <f t="shared" si="291"/>
        <v>0</v>
      </c>
      <c r="AE221">
        <f t="shared" si="291"/>
        <v>0</v>
      </c>
      <c r="AF221">
        <f t="shared" si="291"/>
        <v>0</v>
      </c>
      <c r="AG221">
        <f t="shared" si="291"/>
        <v>0</v>
      </c>
      <c r="AH221">
        <f t="shared" si="291"/>
        <v>0</v>
      </c>
      <c r="AI221">
        <f t="shared" ref="AI221:BN221" si="292">AI72</f>
        <v>0</v>
      </c>
      <c r="AJ221">
        <f t="shared" si="292"/>
        <v>0</v>
      </c>
      <c r="AK221">
        <f t="shared" si="292"/>
        <v>0</v>
      </c>
      <c r="AL221">
        <f t="shared" si="292"/>
        <v>0</v>
      </c>
      <c r="AM221">
        <f t="shared" si="292"/>
        <v>0</v>
      </c>
      <c r="AN221">
        <f t="shared" si="292"/>
        <v>0</v>
      </c>
      <c r="AO221">
        <f t="shared" si="292"/>
        <v>0</v>
      </c>
      <c r="AP221">
        <f t="shared" si="292"/>
        <v>0</v>
      </c>
      <c r="AQ221">
        <f t="shared" si="292"/>
        <v>0</v>
      </c>
      <c r="AR221">
        <f t="shared" si="292"/>
        <v>0</v>
      </c>
      <c r="AS221">
        <f t="shared" si="292"/>
        <v>0</v>
      </c>
      <c r="AT221">
        <f t="shared" si="292"/>
        <v>0</v>
      </c>
      <c r="AU221">
        <f t="shared" si="292"/>
        <v>0</v>
      </c>
      <c r="AV221">
        <f t="shared" si="292"/>
        <v>0</v>
      </c>
      <c r="AW221">
        <f t="shared" si="292"/>
        <v>0</v>
      </c>
      <c r="AX221">
        <f t="shared" si="292"/>
        <v>0</v>
      </c>
      <c r="AY221">
        <f t="shared" si="292"/>
        <v>0</v>
      </c>
      <c r="AZ221">
        <f t="shared" si="292"/>
        <v>0</v>
      </c>
      <c r="BA221">
        <f t="shared" si="292"/>
        <v>0</v>
      </c>
      <c r="BB221">
        <f t="shared" si="292"/>
        <v>0</v>
      </c>
      <c r="BC221">
        <f t="shared" si="292"/>
        <v>0</v>
      </c>
      <c r="BD221">
        <f t="shared" si="292"/>
        <v>0</v>
      </c>
      <c r="BE221">
        <f t="shared" si="292"/>
        <v>0</v>
      </c>
      <c r="BF221">
        <f t="shared" si="292"/>
        <v>0</v>
      </c>
      <c r="BG221">
        <f t="shared" si="292"/>
        <v>0</v>
      </c>
      <c r="BH221">
        <f t="shared" si="292"/>
        <v>0</v>
      </c>
      <c r="BI221">
        <f t="shared" si="292"/>
        <v>0</v>
      </c>
      <c r="BJ221">
        <f t="shared" si="292"/>
        <v>0</v>
      </c>
      <c r="BK221">
        <f t="shared" si="292"/>
        <v>0</v>
      </c>
      <c r="BL221">
        <f t="shared" si="292"/>
        <v>0</v>
      </c>
      <c r="BM221">
        <f t="shared" si="292"/>
        <v>0</v>
      </c>
      <c r="BN221">
        <f t="shared" si="292"/>
        <v>0</v>
      </c>
      <c r="BO221">
        <f t="shared" ref="BO221:CT221" si="293">BO72</f>
        <v>0</v>
      </c>
      <c r="BP221">
        <f t="shared" si="293"/>
        <v>0</v>
      </c>
      <c r="BQ221">
        <f t="shared" si="293"/>
        <v>0</v>
      </c>
      <c r="BR221">
        <f t="shared" si="293"/>
        <v>0</v>
      </c>
      <c r="BS221">
        <f t="shared" si="293"/>
        <v>0</v>
      </c>
      <c r="BT221">
        <f t="shared" si="293"/>
        <v>0</v>
      </c>
      <c r="BU221">
        <f t="shared" si="293"/>
        <v>0</v>
      </c>
      <c r="BV221">
        <f t="shared" si="293"/>
        <v>0</v>
      </c>
      <c r="BW221">
        <f t="shared" si="293"/>
        <v>0</v>
      </c>
      <c r="BX221">
        <f t="shared" si="293"/>
        <v>0</v>
      </c>
      <c r="BY221">
        <f t="shared" si="293"/>
        <v>0</v>
      </c>
      <c r="BZ221">
        <f t="shared" si="293"/>
        <v>0</v>
      </c>
      <c r="CA221">
        <f t="shared" si="293"/>
        <v>0</v>
      </c>
      <c r="CB221">
        <f t="shared" si="293"/>
        <v>0</v>
      </c>
      <c r="CC221">
        <f t="shared" si="293"/>
        <v>0</v>
      </c>
      <c r="CD221">
        <f t="shared" si="293"/>
        <v>0</v>
      </c>
      <c r="CE221">
        <f t="shared" si="293"/>
        <v>0</v>
      </c>
      <c r="CF221">
        <f t="shared" si="293"/>
        <v>0</v>
      </c>
      <c r="CG221">
        <f t="shared" si="293"/>
        <v>0</v>
      </c>
      <c r="CH221">
        <f t="shared" si="293"/>
        <v>0</v>
      </c>
      <c r="CI221">
        <f t="shared" si="293"/>
        <v>0</v>
      </c>
      <c r="CJ221">
        <f t="shared" si="293"/>
        <v>0</v>
      </c>
      <c r="CK221">
        <f t="shared" si="293"/>
        <v>0</v>
      </c>
      <c r="CL221">
        <f t="shared" si="293"/>
        <v>0</v>
      </c>
      <c r="CM221">
        <f t="shared" si="293"/>
        <v>0</v>
      </c>
      <c r="CN221">
        <f t="shared" si="293"/>
        <v>0</v>
      </c>
      <c r="CO221">
        <f t="shared" si="293"/>
        <v>0</v>
      </c>
      <c r="CP221">
        <f t="shared" si="293"/>
        <v>0</v>
      </c>
      <c r="CQ221">
        <f t="shared" si="293"/>
        <v>0</v>
      </c>
      <c r="CR221">
        <f t="shared" si="293"/>
        <v>0</v>
      </c>
      <c r="CS221">
        <f t="shared" si="293"/>
        <v>0</v>
      </c>
      <c r="CT221">
        <f t="shared" si="293"/>
        <v>0</v>
      </c>
      <c r="CU221">
        <f t="shared" ref="CU221:DC221" si="294">CU72</f>
        <v>0</v>
      </c>
      <c r="CV221">
        <f t="shared" si="294"/>
        <v>0</v>
      </c>
      <c r="CW221">
        <f t="shared" si="294"/>
        <v>0</v>
      </c>
      <c r="CX221">
        <f t="shared" si="294"/>
        <v>0</v>
      </c>
      <c r="CY221">
        <f t="shared" si="294"/>
        <v>0</v>
      </c>
      <c r="CZ221">
        <f t="shared" si="294"/>
        <v>0</v>
      </c>
      <c r="DA221">
        <f t="shared" si="294"/>
        <v>0</v>
      </c>
      <c r="DB221">
        <f t="shared" si="294"/>
        <v>0</v>
      </c>
      <c r="DC221">
        <f t="shared" si="294"/>
        <v>0</v>
      </c>
      <c r="DD221">
        <f t="shared" si="266"/>
        <v>0</v>
      </c>
      <c r="DE221">
        <f t="shared" si="266"/>
        <v>0</v>
      </c>
      <c r="DF221">
        <f t="shared" si="266"/>
        <v>0</v>
      </c>
      <c r="DG221">
        <f t="shared" si="266"/>
        <v>0</v>
      </c>
      <c r="DH221">
        <f t="shared" si="266"/>
        <v>0</v>
      </c>
    </row>
    <row r="222" spans="1:112">
      <c r="A222">
        <f t="shared" si="249"/>
        <v>348</v>
      </c>
      <c r="B222" t="str">
        <f t="shared" si="249"/>
        <v>Autoridad Plurinacional de la Madre Tierra</v>
      </c>
      <c r="C222">
        <f t="shared" ref="C222:AH222" si="295">C73</f>
        <v>0</v>
      </c>
      <c r="D222">
        <f t="shared" si="295"/>
        <v>0</v>
      </c>
      <c r="E222">
        <f t="shared" si="295"/>
        <v>0</v>
      </c>
      <c r="F222">
        <f t="shared" si="295"/>
        <v>0</v>
      </c>
      <c r="G222">
        <f t="shared" si="295"/>
        <v>0</v>
      </c>
      <c r="H222">
        <f t="shared" si="295"/>
        <v>0</v>
      </c>
      <c r="I222">
        <f t="shared" si="295"/>
        <v>0</v>
      </c>
      <c r="J222">
        <f t="shared" si="295"/>
        <v>0</v>
      </c>
      <c r="K222">
        <f t="shared" si="295"/>
        <v>0</v>
      </c>
      <c r="L222">
        <f t="shared" si="295"/>
        <v>0</v>
      </c>
      <c r="M222">
        <f t="shared" si="295"/>
        <v>0</v>
      </c>
      <c r="N222">
        <f t="shared" si="295"/>
        <v>0</v>
      </c>
      <c r="O222">
        <f t="shared" si="295"/>
        <v>0</v>
      </c>
      <c r="P222">
        <f t="shared" si="295"/>
        <v>0</v>
      </c>
      <c r="Q222">
        <f t="shared" si="295"/>
        <v>0</v>
      </c>
      <c r="R222">
        <f t="shared" si="295"/>
        <v>0</v>
      </c>
      <c r="S222">
        <f t="shared" si="295"/>
        <v>0</v>
      </c>
      <c r="T222">
        <f t="shared" si="295"/>
        <v>0</v>
      </c>
      <c r="U222">
        <f t="shared" si="295"/>
        <v>0</v>
      </c>
      <c r="V222">
        <f t="shared" si="295"/>
        <v>0</v>
      </c>
      <c r="W222">
        <f t="shared" si="295"/>
        <v>0</v>
      </c>
      <c r="X222">
        <f t="shared" si="295"/>
        <v>1213.72</v>
      </c>
      <c r="Y222">
        <f t="shared" si="295"/>
        <v>0</v>
      </c>
      <c r="Z222">
        <f t="shared" si="295"/>
        <v>0</v>
      </c>
      <c r="AA222">
        <f t="shared" si="295"/>
        <v>0</v>
      </c>
      <c r="AB222">
        <f t="shared" si="295"/>
        <v>0</v>
      </c>
      <c r="AC222">
        <f t="shared" si="295"/>
        <v>0</v>
      </c>
      <c r="AD222">
        <f t="shared" si="295"/>
        <v>0</v>
      </c>
      <c r="AE222">
        <f t="shared" si="295"/>
        <v>0</v>
      </c>
      <c r="AF222">
        <f t="shared" si="295"/>
        <v>0</v>
      </c>
      <c r="AG222">
        <f t="shared" si="295"/>
        <v>0</v>
      </c>
      <c r="AH222">
        <f t="shared" si="295"/>
        <v>0</v>
      </c>
      <c r="AI222">
        <f t="shared" ref="AI222:BN222" si="296">AI73</f>
        <v>0</v>
      </c>
      <c r="AJ222">
        <f t="shared" si="296"/>
        <v>0</v>
      </c>
      <c r="AK222">
        <f t="shared" si="296"/>
        <v>0</v>
      </c>
      <c r="AL222">
        <f t="shared" si="296"/>
        <v>0</v>
      </c>
      <c r="AM222">
        <f t="shared" si="296"/>
        <v>0</v>
      </c>
      <c r="AN222">
        <f t="shared" si="296"/>
        <v>0</v>
      </c>
      <c r="AO222">
        <f t="shared" si="296"/>
        <v>0</v>
      </c>
      <c r="AP222">
        <f t="shared" si="296"/>
        <v>0</v>
      </c>
      <c r="AQ222">
        <f t="shared" si="296"/>
        <v>0</v>
      </c>
      <c r="AR222">
        <f t="shared" si="296"/>
        <v>0</v>
      </c>
      <c r="AS222">
        <f t="shared" si="296"/>
        <v>0</v>
      </c>
      <c r="AT222">
        <f t="shared" si="296"/>
        <v>0</v>
      </c>
      <c r="AU222">
        <f t="shared" si="296"/>
        <v>0</v>
      </c>
      <c r="AV222">
        <f t="shared" si="296"/>
        <v>0</v>
      </c>
      <c r="AW222">
        <f t="shared" si="296"/>
        <v>0</v>
      </c>
      <c r="AX222">
        <f t="shared" si="296"/>
        <v>0</v>
      </c>
      <c r="AY222">
        <f t="shared" si="296"/>
        <v>0</v>
      </c>
      <c r="AZ222">
        <f t="shared" si="296"/>
        <v>0</v>
      </c>
      <c r="BA222">
        <f t="shared" si="296"/>
        <v>0</v>
      </c>
      <c r="BB222">
        <f t="shared" si="296"/>
        <v>0</v>
      </c>
      <c r="BC222">
        <f t="shared" si="296"/>
        <v>0</v>
      </c>
      <c r="BD222">
        <f t="shared" si="296"/>
        <v>0</v>
      </c>
      <c r="BE222">
        <f t="shared" si="296"/>
        <v>0</v>
      </c>
      <c r="BF222">
        <f t="shared" si="296"/>
        <v>0</v>
      </c>
      <c r="BG222">
        <f t="shared" si="296"/>
        <v>0</v>
      </c>
      <c r="BH222">
        <f t="shared" si="296"/>
        <v>0</v>
      </c>
      <c r="BI222">
        <f t="shared" si="296"/>
        <v>0</v>
      </c>
      <c r="BJ222">
        <f t="shared" si="296"/>
        <v>0</v>
      </c>
      <c r="BK222">
        <f t="shared" si="296"/>
        <v>0</v>
      </c>
      <c r="BL222">
        <f t="shared" si="296"/>
        <v>0</v>
      </c>
      <c r="BM222">
        <f t="shared" si="296"/>
        <v>0</v>
      </c>
      <c r="BN222">
        <f t="shared" si="296"/>
        <v>0</v>
      </c>
      <c r="BO222">
        <f t="shared" ref="BO222:CT222" si="297">BO73</f>
        <v>0</v>
      </c>
      <c r="BP222">
        <f t="shared" si="297"/>
        <v>0</v>
      </c>
      <c r="BQ222">
        <f t="shared" si="297"/>
        <v>0</v>
      </c>
      <c r="BR222">
        <f t="shared" si="297"/>
        <v>0</v>
      </c>
      <c r="BS222">
        <f t="shared" si="297"/>
        <v>0</v>
      </c>
      <c r="BT222">
        <f t="shared" si="297"/>
        <v>0</v>
      </c>
      <c r="BU222">
        <f t="shared" si="297"/>
        <v>0</v>
      </c>
      <c r="BV222">
        <f t="shared" si="297"/>
        <v>0</v>
      </c>
      <c r="BW222">
        <f t="shared" si="297"/>
        <v>0</v>
      </c>
      <c r="BX222">
        <f t="shared" si="297"/>
        <v>0</v>
      </c>
      <c r="BY222">
        <f t="shared" si="297"/>
        <v>0</v>
      </c>
      <c r="BZ222">
        <f t="shared" si="297"/>
        <v>0</v>
      </c>
      <c r="CA222">
        <f t="shared" si="297"/>
        <v>0</v>
      </c>
      <c r="CB222">
        <f t="shared" si="297"/>
        <v>0</v>
      </c>
      <c r="CC222">
        <f t="shared" si="297"/>
        <v>0</v>
      </c>
      <c r="CD222">
        <f t="shared" si="297"/>
        <v>0</v>
      </c>
      <c r="CE222">
        <f t="shared" si="297"/>
        <v>0</v>
      </c>
      <c r="CF222">
        <f t="shared" si="297"/>
        <v>0</v>
      </c>
      <c r="CG222">
        <f t="shared" si="297"/>
        <v>0</v>
      </c>
      <c r="CH222">
        <f t="shared" si="297"/>
        <v>0</v>
      </c>
      <c r="CI222">
        <f t="shared" si="297"/>
        <v>0</v>
      </c>
      <c r="CJ222">
        <f t="shared" si="297"/>
        <v>0</v>
      </c>
      <c r="CK222">
        <f t="shared" si="297"/>
        <v>0</v>
      </c>
      <c r="CL222">
        <f t="shared" si="297"/>
        <v>0</v>
      </c>
      <c r="CM222">
        <f t="shared" si="297"/>
        <v>0</v>
      </c>
      <c r="CN222">
        <f t="shared" si="297"/>
        <v>0</v>
      </c>
      <c r="CO222">
        <f t="shared" si="297"/>
        <v>0</v>
      </c>
      <c r="CP222">
        <f t="shared" si="297"/>
        <v>0</v>
      </c>
      <c r="CQ222">
        <f t="shared" si="297"/>
        <v>0</v>
      </c>
      <c r="CR222">
        <f t="shared" si="297"/>
        <v>0</v>
      </c>
      <c r="CS222">
        <f t="shared" si="297"/>
        <v>0</v>
      </c>
      <c r="CT222">
        <f t="shared" si="297"/>
        <v>0</v>
      </c>
      <c r="CU222">
        <f t="shared" ref="CU222:DC222" si="298">CU73</f>
        <v>0</v>
      </c>
      <c r="CV222">
        <f t="shared" si="298"/>
        <v>0</v>
      </c>
      <c r="CW222">
        <f t="shared" si="298"/>
        <v>0</v>
      </c>
      <c r="CX222">
        <f t="shared" si="298"/>
        <v>0</v>
      </c>
      <c r="CY222">
        <f t="shared" si="298"/>
        <v>0</v>
      </c>
      <c r="CZ222">
        <f t="shared" si="298"/>
        <v>0</v>
      </c>
      <c r="DA222">
        <f t="shared" si="298"/>
        <v>0</v>
      </c>
      <c r="DB222">
        <f t="shared" si="298"/>
        <v>0</v>
      </c>
      <c r="DC222">
        <f t="shared" si="298"/>
        <v>0</v>
      </c>
      <c r="DD222">
        <f t="shared" si="266"/>
        <v>0</v>
      </c>
      <c r="DE222">
        <f t="shared" si="266"/>
        <v>0</v>
      </c>
      <c r="DF222">
        <f t="shared" si="266"/>
        <v>0</v>
      </c>
      <c r="DG222">
        <f t="shared" si="266"/>
        <v>0</v>
      </c>
      <c r="DH222">
        <f t="shared" si="266"/>
        <v>0</v>
      </c>
    </row>
    <row r="223" spans="1:112">
      <c r="A223">
        <f t="shared" si="249"/>
        <v>222</v>
      </c>
      <c r="B223" t="str">
        <f t="shared" si="249"/>
        <v>Instituto Nacional de Innovación Agropecuaria y Forestal</v>
      </c>
      <c r="C223">
        <f t="shared" ref="C223:AH223" si="299">C74</f>
        <v>0</v>
      </c>
      <c r="D223">
        <f t="shared" si="299"/>
        <v>0</v>
      </c>
      <c r="E223">
        <f t="shared" si="299"/>
        <v>0</v>
      </c>
      <c r="F223">
        <f t="shared" si="299"/>
        <v>0</v>
      </c>
      <c r="G223">
        <f t="shared" si="299"/>
        <v>0</v>
      </c>
      <c r="H223">
        <f t="shared" si="299"/>
        <v>0</v>
      </c>
      <c r="I223">
        <f t="shared" si="299"/>
        <v>0</v>
      </c>
      <c r="J223">
        <f t="shared" si="299"/>
        <v>0</v>
      </c>
      <c r="K223">
        <f t="shared" si="299"/>
        <v>0</v>
      </c>
      <c r="L223">
        <f t="shared" si="299"/>
        <v>0</v>
      </c>
      <c r="M223">
        <f t="shared" si="299"/>
        <v>0</v>
      </c>
      <c r="N223">
        <f t="shared" si="299"/>
        <v>0</v>
      </c>
      <c r="O223">
        <f t="shared" si="299"/>
        <v>0</v>
      </c>
      <c r="P223">
        <f t="shared" si="299"/>
        <v>0</v>
      </c>
      <c r="Q223">
        <f t="shared" si="299"/>
        <v>0</v>
      </c>
      <c r="R223">
        <f t="shared" si="299"/>
        <v>0</v>
      </c>
      <c r="S223">
        <f t="shared" si="299"/>
        <v>0</v>
      </c>
      <c r="T223">
        <f t="shared" si="299"/>
        <v>401.82</v>
      </c>
      <c r="U223">
        <f t="shared" si="299"/>
        <v>0</v>
      </c>
      <c r="V223">
        <f t="shared" si="299"/>
        <v>0</v>
      </c>
      <c r="W223">
        <f t="shared" si="299"/>
        <v>240.69</v>
      </c>
      <c r="X223">
        <f t="shared" si="299"/>
        <v>227943.19999999998</v>
      </c>
      <c r="Y223">
        <f t="shared" si="299"/>
        <v>0</v>
      </c>
      <c r="Z223">
        <f t="shared" si="299"/>
        <v>0</v>
      </c>
      <c r="AA223">
        <f t="shared" si="299"/>
        <v>0</v>
      </c>
      <c r="AB223">
        <f t="shared" si="299"/>
        <v>0</v>
      </c>
      <c r="AC223">
        <f t="shared" si="299"/>
        <v>0</v>
      </c>
      <c r="AD223">
        <f t="shared" si="299"/>
        <v>0</v>
      </c>
      <c r="AE223">
        <f t="shared" si="299"/>
        <v>0</v>
      </c>
      <c r="AF223">
        <f t="shared" si="299"/>
        <v>0</v>
      </c>
      <c r="AG223">
        <f t="shared" si="299"/>
        <v>0</v>
      </c>
      <c r="AH223">
        <f t="shared" si="299"/>
        <v>0</v>
      </c>
      <c r="AI223">
        <f t="shared" ref="AI223:BN223" si="300">AI74</f>
        <v>0</v>
      </c>
      <c r="AJ223">
        <f t="shared" si="300"/>
        <v>0</v>
      </c>
      <c r="AK223">
        <f t="shared" si="300"/>
        <v>0</v>
      </c>
      <c r="AL223">
        <f t="shared" si="300"/>
        <v>0</v>
      </c>
      <c r="AM223">
        <f t="shared" si="300"/>
        <v>0</v>
      </c>
      <c r="AN223">
        <f t="shared" si="300"/>
        <v>0</v>
      </c>
      <c r="AO223">
        <f t="shared" si="300"/>
        <v>0</v>
      </c>
      <c r="AP223">
        <f t="shared" si="300"/>
        <v>0</v>
      </c>
      <c r="AQ223">
        <f t="shared" si="300"/>
        <v>0</v>
      </c>
      <c r="AR223">
        <f t="shared" si="300"/>
        <v>0</v>
      </c>
      <c r="AS223">
        <f t="shared" si="300"/>
        <v>0</v>
      </c>
      <c r="AT223">
        <f t="shared" si="300"/>
        <v>0</v>
      </c>
      <c r="AU223">
        <f t="shared" si="300"/>
        <v>0</v>
      </c>
      <c r="AV223">
        <f t="shared" si="300"/>
        <v>0</v>
      </c>
      <c r="AW223">
        <f t="shared" si="300"/>
        <v>0</v>
      </c>
      <c r="AX223">
        <f t="shared" si="300"/>
        <v>0</v>
      </c>
      <c r="AY223">
        <f t="shared" si="300"/>
        <v>0</v>
      </c>
      <c r="AZ223">
        <f t="shared" si="300"/>
        <v>0</v>
      </c>
      <c r="BA223">
        <f t="shared" si="300"/>
        <v>0</v>
      </c>
      <c r="BB223">
        <f t="shared" si="300"/>
        <v>0</v>
      </c>
      <c r="BC223">
        <f t="shared" si="300"/>
        <v>0</v>
      </c>
      <c r="BD223">
        <f t="shared" si="300"/>
        <v>0</v>
      </c>
      <c r="BE223">
        <f t="shared" si="300"/>
        <v>0</v>
      </c>
      <c r="BF223">
        <f t="shared" si="300"/>
        <v>0</v>
      </c>
      <c r="BG223">
        <f t="shared" si="300"/>
        <v>0</v>
      </c>
      <c r="BH223">
        <f t="shared" si="300"/>
        <v>0</v>
      </c>
      <c r="BI223">
        <f t="shared" si="300"/>
        <v>0</v>
      </c>
      <c r="BJ223">
        <f t="shared" si="300"/>
        <v>0</v>
      </c>
      <c r="BK223">
        <f t="shared" si="300"/>
        <v>0</v>
      </c>
      <c r="BL223">
        <f t="shared" si="300"/>
        <v>0</v>
      </c>
      <c r="BM223">
        <f t="shared" si="300"/>
        <v>0</v>
      </c>
      <c r="BN223">
        <f t="shared" si="300"/>
        <v>0</v>
      </c>
      <c r="BO223">
        <f t="shared" ref="BO223:CT223" si="301">BO74</f>
        <v>0</v>
      </c>
      <c r="BP223">
        <f t="shared" si="301"/>
        <v>0</v>
      </c>
      <c r="BQ223">
        <f t="shared" si="301"/>
        <v>0</v>
      </c>
      <c r="BR223">
        <f t="shared" si="301"/>
        <v>0</v>
      </c>
      <c r="BS223">
        <f t="shared" si="301"/>
        <v>0</v>
      </c>
      <c r="BT223">
        <f t="shared" si="301"/>
        <v>0</v>
      </c>
      <c r="BU223">
        <f t="shared" si="301"/>
        <v>0</v>
      </c>
      <c r="BV223">
        <f t="shared" si="301"/>
        <v>0</v>
      </c>
      <c r="BW223">
        <f t="shared" si="301"/>
        <v>0</v>
      </c>
      <c r="BX223">
        <f t="shared" si="301"/>
        <v>0</v>
      </c>
      <c r="BY223">
        <f t="shared" si="301"/>
        <v>0</v>
      </c>
      <c r="BZ223">
        <f t="shared" si="301"/>
        <v>0</v>
      </c>
      <c r="CA223">
        <f t="shared" si="301"/>
        <v>0</v>
      </c>
      <c r="CB223">
        <f t="shared" si="301"/>
        <v>0</v>
      </c>
      <c r="CC223">
        <f t="shared" si="301"/>
        <v>0</v>
      </c>
      <c r="CD223">
        <f t="shared" si="301"/>
        <v>0</v>
      </c>
      <c r="CE223">
        <f t="shared" si="301"/>
        <v>0</v>
      </c>
      <c r="CF223">
        <f t="shared" si="301"/>
        <v>0</v>
      </c>
      <c r="CG223">
        <f t="shared" si="301"/>
        <v>0</v>
      </c>
      <c r="CH223">
        <f t="shared" si="301"/>
        <v>0</v>
      </c>
      <c r="CI223">
        <f t="shared" si="301"/>
        <v>0</v>
      </c>
      <c r="CJ223">
        <f t="shared" si="301"/>
        <v>0</v>
      </c>
      <c r="CK223">
        <f t="shared" si="301"/>
        <v>0</v>
      </c>
      <c r="CL223">
        <f t="shared" si="301"/>
        <v>0</v>
      </c>
      <c r="CM223">
        <f t="shared" si="301"/>
        <v>0</v>
      </c>
      <c r="CN223">
        <f t="shared" si="301"/>
        <v>0</v>
      </c>
      <c r="CO223">
        <f t="shared" si="301"/>
        <v>0</v>
      </c>
      <c r="CP223">
        <f t="shared" si="301"/>
        <v>0</v>
      </c>
      <c r="CQ223">
        <f t="shared" si="301"/>
        <v>0</v>
      </c>
      <c r="CR223">
        <f t="shared" si="301"/>
        <v>0</v>
      </c>
      <c r="CS223">
        <f t="shared" si="301"/>
        <v>0</v>
      </c>
      <c r="CT223">
        <f t="shared" si="301"/>
        <v>0</v>
      </c>
      <c r="CU223">
        <f t="shared" ref="CU223:DC223" si="302">CU74</f>
        <v>0</v>
      </c>
      <c r="CV223">
        <f t="shared" si="302"/>
        <v>0</v>
      </c>
      <c r="CW223">
        <f t="shared" si="302"/>
        <v>0</v>
      </c>
      <c r="CX223">
        <f t="shared" si="302"/>
        <v>0</v>
      </c>
      <c r="CY223">
        <f t="shared" si="302"/>
        <v>0</v>
      </c>
      <c r="CZ223">
        <f t="shared" si="302"/>
        <v>0</v>
      </c>
      <c r="DA223">
        <f t="shared" si="302"/>
        <v>0</v>
      </c>
      <c r="DB223">
        <f t="shared" si="302"/>
        <v>0</v>
      </c>
      <c r="DC223">
        <f t="shared" si="302"/>
        <v>0</v>
      </c>
      <c r="DD223">
        <f t="shared" si="266"/>
        <v>0</v>
      </c>
      <c r="DE223">
        <f t="shared" si="266"/>
        <v>0</v>
      </c>
      <c r="DF223">
        <f t="shared" si="266"/>
        <v>0</v>
      </c>
      <c r="DG223">
        <f t="shared" si="266"/>
        <v>0</v>
      </c>
      <c r="DH223">
        <f t="shared" si="266"/>
        <v>0</v>
      </c>
    </row>
    <row r="224" spans="1:112">
      <c r="A224">
        <f t="shared" si="249"/>
        <v>599</v>
      </c>
      <c r="B224" t="str">
        <f t="shared" si="249"/>
        <v>Empresa Boliviana de Alimentos y Derivados</v>
      </c>
      <c r="C224">
        <f t="shared" ref="C224:AH224" si="303">C75</f>
        <v>0</v>
      </c>
      <c r="D224">
        <f t="shared" si="303"/>
        <v>0</v>
      </c>
      <c r="E224">
        <f t="shared" si="303"/>
        <v>0</v>
      </c>
      <c r="F224">
        <f t="shared" si="303"/>
        <v>0</v>
      </c>
      <c r="G224">
        <f t="shared" si="303"/>
        <v>0</v>
      </c>
      <c r="H224">
        <f t="shared" si="303"/>
        <v>0</v>
      </c>
      <c r="I224">
        <f t="shared" si="303"/>
        <v>0</v>
      </c>
      <c r="J224">
        <f t="shared" si="303"/>
        <v>0</v>
      </c>
      <c r="K224">
        <f t="shared" si="303"/>
        <v>0</v>
      </c>
      <c r="L224">
        <f t="shared" si="303"/>
        <v>0</v>
      </c>
      <c r="M224">
        <f t="shared" si="303"/>
        <v>0</v>
      </c>
      <c r="N224">
        <f t="shared" si="303"/>
        <v>0</v>
      </c>
      <c r="O224">
        <f t="shared" si="303"/>
        <v>0</v>
      </c>
      <c r="P224">
        <f t="shared" si="303"/>
        <v>2080.8000000000002</v>
      </c>
      <c r="Q224">
        <f t="shared" si="303"/>
        <v>0</v>
      </c>
      <c r="R224">
        <f t="shared" si="303"/>
        <v>0</v>
      </c>
      <c r="S224">
        <f t="shared" si="303"/>
        <v>0</v>
      </c>
      <c r="T224">
        <f t="shared" si="303"/>
        <v>0</v>
      </c>
      <c r="U224">
        <f t="shared" si="303"/>
        <v>0</v>
      </c>
      <c r="V224">
        <f t="shared" si="303"/>
        <v>265585.15999999997</v>
      </c>
      <c r="W224">
        <f t="shared" si="303"/>
        <v>10146692.16</v>
      </c>
      <c r="X224">
        <f t="shared" si="303"/>
        <v>844149.34</v>
      </c>
      <c r="Y224">
        <f t="shared" si="303"/>
        <v>0</v>
      </c>
      <c r="Z224">
        <f t="shared" si="303"/>
        <v>0</v>
      </c>
      <c r="AA224">
        <f t="shared" si="303"/>
        <v>0</v>
      </c>
      <c r="AB224">
        <f t="shared" si="303"/>
        <v>0</v>
      </c>
      <c r="AC224">
        <f t="shared" si="303"/>
        <v>0</v>
      </c>
      <c r="AD224">
        <f t="shared" si="303"/>
        <v>0</v>
      </c>
      <c r="AE224">
        <f t="shared" si="303"/>
        <v>0</v>
      </c>
      <c r="AF224">
        <f t="shared" si="303"/>
        <v>0</v>
      </c>
      <c r="AG224">
        <f t="shared" si="303"/>
        <v>0</v>
      </c>
      <c r="AH224">
        <f t="shared" si="303"/>
        <v>0</v>
      </c>
      <c r="AI224">
        <f t="shared" ref="AI224:BN224" si="304">AI75</f>
        <v>0</v>
      </c>
      <c r="AJ224">
        <f t="shared" si="304"/>
        <v>0</v>
      </c>
      <c r="AK224">
        <f t="shared" si="304"/>
        <v>0</v>
      </c>
      <c r="AL224">
        <f t="shared" si="304"/>
        <v>0</v>
      </c>
      <c r="AM224">
        <f t="shared" si="304"/>
        <v>0</v>
      </c>
      <c r="AN224">
        <f t="shared" si="304"/>
        <v>0</v>
      </c>
      <c r="AO224">
        <f t="shared" si="304"/>
        <v>0</v>
      </c>
      <c r="AP224">
        <f t="shared" si="304"/>
        <v>0</v>
      </c>
      <c r="AQ224">
        <f t="shared" si="304"/>
        <v>0</v>
      </c>
      <c r="AR224">
        <f t="shared" si="304"/>
        <v>0</v>
      </c>
      <c r="AS224">
        <f t="shared" si="304"/>
        <v>0</v>
      </c>
      <c r="AT224">
        <f t="shared" si="304"/>
        <v>0</v>
      </c>
      <c r="AU224">
        <f t="shared" si="304"/>
        <v>0</v>
      </c>
      <c r="AV224">
        <f t="shared" si="304"/>
        <v>0</v>
      </c>
      <c r="AW224">
        <f t="shared" si="304"/>
        <v>0</v>
      </c>
      <c r="AX224">
        <f t="shared" si="304"/>
        <v>0</v>
      </c>
      <c r="AY224">
        <f t="shared" si="304"/>
        <v>0</v>
      </c>
      <c r="AZ224">
        <f t="shared" si="304"/>
        <v>0</v>
      </c>
      <c r="BA224">
        <f t="shared" si="304"/>
        <v>0</v>
      </c>
      <c r="BB224">
        <f t="shared" si="304"/>
        <v>0</v>
      </c>
      <c r="BC224">
        <f t="shared" si="304"/>
        <v>0</v>
      </c>
      <c r="BD224">
        <f t="shared" si="304"/>
        <v>0</v>
      </c>
      <c r="BE224">
        <f t="shared" si="304"/>
        <v>0</v>
      </c>
      <c r="BF224">
        <f t="shared" si="304"/>
        <v>0</v>
      </c>
      <c r="BG224">
        <f t="shared" si="304"/>
        <v>0</v>
      </c>
      <c r="BH224">
        <f t="shared" si="304"/>
        <v>0</v>
      </c>
      <c r="BI224">
        <f t="shared" si="304"/>
        <v>0</v>
      </c>
      <c r="BJ224">
        <f t="shared" si="304"/>
        <v>0</v>
      </c>
      <c r="BK224">
        <f t="shared" si="304"/>
        <v>0</v>
      </c>
      <c r="BL224">
        <f t="shared" si="304"/>
        <v>0</v>
      </c>
      <c r="BM224">
        <f t="shared" si="304"/>
        <v>0</v>
      </c>
      <c r="BN224">
        <f t="shared" si="304"/>
        <v>0</v>
      </c>
      <c r="BO224">
        <f t="shared" ref="BO224:CT224" si="305">BO75</f>
        <v>0</v>
      </c>
      <c r="BP224">
        <f t="shared" si="305"/>
        <v>0</v>
      </c>
      <c r="BQ224">
        <f t="shared" si="305"/>
        <v>0</v>
      </c>
      <c r="BR224">
        <f t="shared" si="305"/>
        <v>0</v>
      </c>
      <c r="BS224">
        <f t="shared" si="305"/>
        <v>0</v>
      </c>
      <c r="BT224">
        <f t="shared" si="305"/>
        <v>0</v>
      </c>
      <c r="BU224">
        <f t="shared" si="305"/>
        <v>0</v>
      </c>
      <c r="BV224">
        <f t="shared" si="305"/>
        <v>0</v>
      </c>
      <c r="BW224">
        <f t="shared" si="305"/>
        <v>0</v>
      </c>
      <c r="BX224">
        <f t="shared" si="305"/>
        <v>0</v>
      </c>
      <c r="BY224">
        <f t="shared" si="305"/>
        <v>0</v>
      </c>
      <c r="BZ224">
        <f t="shared" si="305"/>
        <v>0</v>
      </c>
      <c r="CA224">
        <f t="shared" si="305"/>
        <v>0</v>
      </c>
      <c r="CB224">
        <f t="shared" si="305"/>
        <v>0</v>
      </c>
      <c r="CC224">
        <f t="shared" si="305"/>
        <v>0</v>
      </c>
      <c r="CD224">
        <f t="shared" si="305"/>
        <v>0</v>
      </c>
      <c r="CE224">
        <f t="shared" si="305"/>
        <v>0</v>
      </c>
      <c r="CF224">
        <f t="shared" si="305"/>
        <v>0</v>
      </c>
      <c r="CG224">
        <f t="shared" si="305"/>
        <v>0</v>
      </c>
      <c r="CH224">
        <f t="shared" si="305"/>
        <v>0</v>
      </c>
      <c r="CI224">
        <f t="shared" si="305"/>
        <v>0</v>
      </c>
      <c r="CJ224">
        <f t="shared" si="305"/>
        <v>0</v>
      </c>
      <c r="CK224">
        <f t="shared" si="305"/>
        <v>0</v>
      </c>
      <c r="CL224">
        <f t="shared" si="305"/>
        <v>0</v>
      </c>
      <c r="CM224">
        <f t="shared" si="305"/>
        <v>0</v>
      </c>
      <c r="CN224">
        <f t="shared" si="305"/>
        <v>0</v>
      </c>
      <c r="CO224">
        <f t="shared" si="305"/>
        <v>0</v>
      </c>
      <c r="CP224">
        <f t="shared" si="305"/>
        <v>0</v>
      </c>
      <c r="CQ224">
        <f t="shared" si="305"/>
        <v>0</v>
      </c>
      <c r="CR224">
        <f t="shared" si="305"/>
        <v>0</v>
      </c>
      <c r="CS224">
        <f t="shared" si="305"/>
        <v>0</v>
      </c>
      <c r="CT224">
        <f t="shared" si="305"/>
        <v>0</v>
      </c>
      <c r="CU224">
        <f t="shared" ref="CU224:DC224" si="306">CU75</f>
        <v>0</v>
      </c>
      <c r="CV224">
        <f t="shared" si="306"/>
        <v>0</v>
      </c>
      <c r="CW224">
        <f t="shared" si="306"/>
        <v>0</v>
      </c>
      <c r="CX224">
        <f t="shared" si="306"/>
        <v>0</v>
      </c>
      <c r="CY224">
        <f t="shared" si="306"/>
        <v>0</v>
      </c>
      <c r="CZ224">
        <f t="shared" si="306"/>
        <v>0</v>
      </c>
      <c r="DA224">
        <f t="shared" si="306"/>
        <v>0</v>
      </c>
      <c r="DB224">
        <f t="shared" si="306"/>
        <v>0</v>
      </c>
      <c r="DC224">
        <f t="shared" si="306"/>
        <v>0</v>
      </c>
      <c r="DD224">
        <f t="shared" ref="DD224:DH233" si="307">DD75</f>
        <v>0</v>
      </c>
      <c r="DE224">
        <f t="shared" si="307"/>
        <v>0</v>
      </c>
      <c r="DF224">
        <f t="shared" si="307"/>
        <v>0</v>
      </c>
      <c r="DG224">
        <f t="shared" si="307"/>
        <v>0</v>
      </c>
      <c r="DH224">
        <f t="shared" si="307"/>
        <v>0</v>
      </c>
    </row>
    <row r="225" spans="1:112">
      <c r="A225">
        <f t="shared" si="249"/>
        <v>293</v>
      </c>
      <c r="B225" t="str">
        <f t="shared" si="249"/>
        <v>Fundación Cultural del Banco Central de Bolivia</v>
      </c>
      <c r="C225">
        <f t="shared" ref="C225:AH225" si="308">C76</f>
        <v>0</v>
      </c>
      <c r="D225">
        <f t="shared" si="308"/>
        <v>0</v>
      </c>
      <c r="E225">
        <f t="shared" si="308"/>
        <v>0</v>
      </c>
      <c r="F225">
        <f t="shared" si="308"/>
        <v>0</v>
      </c>
      <c r="G225">
        <f t="shared" si="308"/>
        <v>0</v>
      </c>
      <c r="H225">
        <f t="shared" si="308"/>
        <v>0</v>
      </c>
      <c r="I225">
        <f t="shared" si="308"/>
        <v>0</v>
      </c>
      <c r="J225">
        <f t="shared" si="308"/>
        <v>0</v>
      </c>
      <c r="K225">
        <f t="shared" si="308"/>
        <v>0</v>
      </c>
      <c r="L225">
        <f t="shared" si="308"/>
        <v>0</v>
      </c>
      <c r="M225">
        <f t="shared" si="308"/>
        <v>0</v>
      </c>
      <c r="N225">
        <f t="shared" si="308"/>
        <v>0</v>
      </c>
      <c r="O225">
        <f t="shared" si="308"/>
        <v>0</v>
      </c>
      <c r="P225">
        <f t="shared" si="308"/>
        <v>0</v>
      </c>
      <c r="Q225">
        <f t="shared" si="308"/>
        <v>0</v>
      </c>
      <c r="R225">
        <f t="shared" si="308"/>
        <v>0</v>
      </c>
      <c r="S225">
        <f t="shared" si="308"/>
        <v>0</v>
      </c>
      <c r="T225">
        <f t="shared" si="308"/>
        <v>0</v>
      </c>
      <c r="U225">
        <f t="shared" si="308"/>
        <v>0</v>
      </c>
      <c r="V225">
        <f t="shared" si="308"/>
        <v>0</v>
      </c>
      <c r="W225">
        <f t="shared" si="308"/>
        <v>0</v>
      </c>
      <c r="X225">
        <f t="shared" si="308"/>
        <v>4389117.4799999995</v>
      </c>
      <c r="Y225">
        <f t="shared" si="308"/>
        <v>0</v>
      </c>
      <c r="Z225">
        <f t="shared" si="308"/>
        <v>0</v>
      </c>
      <c r="AA225">
        <f t="shared" si="308"/>
        <v>0</v>
      </c>
      <c r="AB225">
        <f t="shared" si="308"/>
        <v>0</v>
      </c>
      <c r="AC225">
        <f t="shared" si="308"/>
        <v>0</v>
      </c>
      <c r="AD225">
        <f t="shared" si="308"/>
        <v>0</v>
      </c>
      <c r="AE225">
        <f t="shared" si="308"/>
        <v>0</v>
      </c>
      <c r="AF225">
        <f t="shared" si="308"/>
        <v>0</v>
      </c>
      <c r="AG225">
        <f t="shared" si="308"/>
        <v>0</v>
      </c>
      <c r="AH225">
        <f t="shared" si="308"/>
        <v>0</v>
      </c>
      <c r="AI225">
        <f t="shared" ref="AI225:BN225" si="309">AI76</f>
        <v>0</v>
      </c>
      <c r="AJ225">
        <f t="shared" si="309"/>
        <v>0</v>
      </c>
      <c r="AK225">
        <f t="shared" si="309"/>
        <v>0</v>
      </c>
      <c r="AL225">
        <f t="shared" si="309"/>
        <v>0</v>
      </c>
      <c r="AM225">
        <f t="shared" si="309"/>
        <v>0</v>
      </c>
      <c r="AN225">
        <f t="shared" si="309"/>
        <v>0</v>
      </c>
      <c r="AO225">
        <f t="shared" si="309"/>
        <v>0</v>
      </c>
      <c r="AP225">
        <f t="shared" si="309"/>
        <v>0</v>
      </c>
      <c r="AQ225">
        <f t="shared" si="309"/>
        <v>0</v>
      </c>
      <c r="AR225">
        <f t="shared" si="309"/>
        <v>0</v>
      </c>
      <c r="AS225">
        <f t="shared" si="309"/>
        <v>0</v>
      </c>
      <c r="AT225">
        <f t="shared" si="309"/>
        <v>0</v>
      </c>
      <c r="AU225">
        <f t="shared" si="309"/>
        <v>0</v>
      </c>
      <c r="AV225">
        <f t="shared" si="309"/>
        <v>0</v>
      </c>
      <c r="AW225">
        <f t="shared" si="309"/>
        <v>0</v>
      </c>
      <c r="AX225">
        <f t="shared" si="309"/>
        <v>0</v>
      </c>
      <c r="AY225">
        <f t="shared" si="309"/>
        <v>0</v>
      </c>
      <c r="AZ225">
        <f t="shared" si="309"/>
        <v>0</v>
      </c>
      <c r="BA225">
        <f t="shared" si="309"/>
        <v>0</v>
      </c>
      <c r="BB225">
        <f t="shared" si="309"/>
        <v>0</v>
      </c>
      <c r="BC225">
        <f t="shared" si="309"/>
        <v>0</v>
      </c>
      <c r="BD225">
        <f t="shared" si="309"/>
        <v>0</v>
      </c>
      <c r="BE225">
        <f t="shared" si="309"/>
        <v>0</v>
      </c>
      <c r="BF225">
        <f t="shared" si="309"/>
        <v>0</v>
      </c>
      <c r="BG225">
        <f t="shared" si="309"/>
        <v>0</v>
      </c>
      <c r="BH225">
        <f t="shared" si="309"/>
        <v>0</v>
      </c>
      <c r="BI225">
        <f t="shared" si="309"/>
        <v>0</v>
      </c>
      <c r="BJ225">
        <f t="shared" si="309"/>
        <v>0</v>
      </c>
      <c r="BK225">
        <f t="shared" si="309"/>
        <v>0</v>
      </c>
      <c r="BL225">
        <f t="shared" si="309"/>
        <v>0</v>
      </c>
      <c r="BM225">
        <f t="shared" si="309"/>
        <v>0</v>
      </c>
      <c r="BN225">
        <f t="shared" si="309"/>
        <v>0</v>
      </c>
      <c r="BO225">
        <f t="shared" ref="BO225:CT225" si="310">BO76</f>
        <v>0</v>
      </c>
      <c r="BP225">
        <f t="shared" si="310"/>
        <v>0</v>
      </c>
      <c r="BQ225">
        <f t="shared" si="310"/>
        <v>0</v>
      </c>
      <c r="BR225">
        <f t="shared" si="310"/>
        <v>0</v>
      </c>
      <c r="BS225">
        <f t="shared" si="310"/>
        <v>0</v>
      </c>
      <c r="BT225">
        <f t="shared" si="310"/>
        <v>0</v>
      </c>
      <c r="BU225">
        <f t="shared" si="310"/>
        <v>0</v>
      </c>
      <c r="BV225">
        <f t="shared" si="310"/>
        <v>0</v>
      </c>
      <c r="BW225">
        <f t="shared" si="310"/>
        <v>0</v>
      </c>
      <c r="BX225">
        <f t="shared" si="310"/>
        <v>0</v>
      </c>
      <c r="BY225">
        <f t="shared" si="310"/>
        <v>0</v>
      </c>
      <c r="BZ225">
        <f t="shared" si="310"/>
        <v>0</v>
      </c>
      <c r="CA225">
        <f t="shared" si="310"/>
        <v>0</v>
      </c>
      <c r="CB225">
        <f t="shared" si="310"/>
        <v>0</v>
      </c>
      <c r="CC225">
        <f t="shared" si="310"/>
        <v>0</v>
      </c>
      <c r="CD225">
        <f t="shared" si="310"/>
        <v>0</v>
      </c>
      <c r="CE225">
        <f t="shared" si="310"/>
        <v>0</v>
      </c>
      <c r="CF225">
        <f t="shared" si="310"/>
        <v>0</v>
      </c>
      <c r="CG225">
        <f t="shared" si="310"/>
        <v>0</v>
      </c>
      <c r="CH225">
        <f t="shared" si="310"/>
        <v>0</v>
      </c>
      <c r="CI225">
        <f t="shared" si="310"/>
        <v>0</v>
      </c>
      <c r="CJ225">
        <f t="shared" si="310"/>
        <v>0</v>
      </c>
      <c r="CK225">
        <f t="shared" si="310"/>
        <v>0</v>
      </c>
      <c r="CL225">
        <f t="shared" si="310"/>
        <v>0</v>
      </c>
      <c r="CM225">
        <f t="shared" si="310"/>
        <v>0</v>
      </c>
      <c r="CN225">
        <f t="shared" si="310"/>
        <v>0</v>
      </c>
      <c r="CO225">
        <f t="shared" si="310"/>
        <v>0</v>
      </c>
      <c r="CP225">
        <f t="shared" si="310"/>
        <v>0</v>
      </c>
      <c r="CQ225">
        <f t="shared" si="310"/>
        <v>0</v>
      </c>
      <c r="CR225">
        <f t="shared" si="310"/>
        <v>0</v>
      </c>
      <c r="CS225">
        <f t="shared" si="310"/>
        <v>0</v>
      </c>
      <c r="CT225">
        <f t="shared" si="310"/>
        <v>0</v>
      </c>
      <c r="CU225">
        <f t="shared" ref="CU225:DC225" si="311">CU76</f>
        <v>0</v>
      </c>
      <c r="CV225">
        <f t="shared" si="311"/>
        <v>0</v>
      </c>
      <c r="CW225">
        <f t="shared" si="311"/>
        <v>0</v>
      </c>
      <c r="CX225">
        <f t="shared" si="311"/>
        <v>0</v>
      </c>
      <c r="CY225">
        <f t="shared" si="311"/>
        <v>0</v>
      </c>
      <c r="CZ225">
        <f t="shared" si="311"/>
        <v>0</v>
      </c>
      <c r="DA225">
        <f t="shared" si="311"/>
        <v>0</v>
      </c>
      <c r="DB225">
        <f t="shared" si="311"/>
        <v>0</v>
      </c>
      <c r="DC225">
        <f t="shared" si="311"/>
        <v>0</v>
      </c>
      <c r="DD225">
        <f t="shared" si="307"/>
        <v>0</v>
      </c>
      <c r="DE225">
        <f t="shared" si="307"/>
        <v>0</v>
      </c>
      <c r="DF225">
        <f t="shared" si="307"/>
        <v>0</v>
      </c>
      <c r="DG225">
        <f t="shared" si="307"/>
        <v>0</v>
      </c>
      <c r="DH225">
        <f t="shared" si="307"/>
        <v>0</v>
      </c>
    </row>
    <row r="226" spans="1:112">
      <c r="A226">
        <f t="shared" si="249"/>
        <v>591</v>
      </c>
      <c r="B226" t="str">
        <f t="shared" si="249"/>
        <v>Empresa Estatal de Transporte por Cable "Mi teleférico"</v>
      </c>
      <c r="C226">
        <f t="shared" ref="C226:AH226" si="312">C77</f>
        <v>0</v>
      </c>
      <c r="D226">
        <f t="shared" si="312"/>
        <v>0</v>
      </c>
      <c r="E226">
        <f t="shared" si="312"/>
        <v>0</v>
      </c>
      <c r="F226">
        <f t="shared" si="312"/>
        <v>0</v>
      </c>
      <c r="G226">
        <f t="shared" si="312"/>
        <v>0</v>
      </c>
      <c r="H226">
        <f t="shared" si="312"/>
        <v>0</v>
      </c>
      <c r="I226">
        <f t="shared" si="312"/>
        <v>0</v>
      </c>
      <c r="J226">
        <f t="shared" si="312"/>
        <v>0</v>
      </c>
      <c r="K226">
        <f t="shared" si="312"/>
        <v>0</v>
      </c>
      <c r="L226">
        <f t="shared" si="312"/>
        <v>0</v>
      </c>
      <c r="M226">
        <f t="shared" si="312"/>
        <v>0</v>
      </c>
      <c r="N226">
        <f t="shared" si="312"/>
        <v>0</v>
      </c>
      <c r="O226">
        <f t="shared" si="312"/>
        <v>0</v>
      </c>
      <c r="P226">
        <f t="shared" si="312"/>
        <v>0</v>
      </c>
      <c r="Q226">
        <f t="shared" si="312"/>
        <v>0</v>
      </c>
      <c r="R226">
        <f t="shared" si="312"/>
        <v>0</v>
      </c>
      <c r="S226">
        <f t="shared" si="312"/>
        <v>0</v>
      </c>
      <c r="T226">
        <f t="shared" si="312"/>
        <v>0</v>
      </c>
      <c r="U226">
        <f t="shared" si="312"/>
        <v>0</v>
      </c>
      <c r="V226">
        <f t="shared" si="312"/>
        <v>0</v>
      </c>
      <c r="W226">
        <f t="shared" si="312"/>
        <v>0</v>
      </c>
      <c r="X226">
        <f t="shared" si="312"/>
        <v>1096275.1399999999</v>
      </c>
      <c r="Y226">
        <f t="shared" si="312"/>
        <v>0</v>
      </c>
      <c r="Z226">
        <f t="shared" si="312"/>
        <v>0</v>
      </c>
      <c r="AA226">
        <f t="shared" si="312"/>
        <v>0</v>
      </c>
      <c r="AB226">
        <f t="shared" si="312"/>
        <v>0</v>
      </c>
      <c r="AC226">
        <f t="shared" si="312"/>
        <v>0</v>
      </c>
      <c r="AD226">
        <f t="shared" si="312"/>
        <v>0</v>
      </c>
      <c r="AE226">
        <f t="shared" si="312"/>
        <v>0</v>
      </c>
      <c r="AF226">
        <f t="shared" si="312"/>
        <v>0</v>
      </c>
      <c r="AG226">
        <f t="shared" si="312"/>
        <v>0</v>
      </c>
      <c r="AH226">
        <f t="shared" si="312"/>
        <v>0</v>
      </c>
      <c r="AI226">
        <f t="shared" ref="AI226:BN226" si="313">AI77</f>
        <v>0</v>
      </c>
      <c r="AJ226">
        <f t="shared" si="313"/>
        <v>0</v>
      </c>
      <c r="AK226">
        <f t="shared" si="313"/>
        <v>0</v>
      </c>
      <c r="AL226">
        <f t="shared" si="313"/>
        <v>0</v>
      </c>
      <c r="AM226">
        <f t="shared" si="313"/>
        <v>0</v>
      </c>
      <c r="AN226">
        <f t="shared" si="313"/>
        <v>0</v>
      </c>
      <c r="AO226">
        <f t="shared" si="313"/>
        <v>0</v>
      </c>
      <c r="AP226">
        <f t="shared" si="313"/>
        <v>0</v>
      </c>
      <c r="AQ226">
        <f t="shared" si="313"/>
        <v>0</v>
      </c>
      <c r="AR226">
        <f t="shared" si="313"/>
        <v>0</v>
      </c>
      <c r="AS226">
        <f t="shared" si="313"/>
        <v>0</v>
      </c>
      <c r="AT226">
        <f t="shared" si="313"/>
        <v>0</v>
      </c>
      <c r="AU226">
        <f t="shared" si="313"/>
        <v>0</v>
      </c>
      <c r="AV226">
        <f t="shared" si="313"/>
        <v>0</v>
      </c>
      <c r="AW226">
        <f t="shared" si="313"/>
        <v>0</v>
      </c>
      <c r="AX226">
        <f t="shared" si="313"/>
        <v>0</v>
      </c>
      <c r="AY226">
        <f t="shared" si="313"/>
        <v>0</v>
      </c>
      <c r="AZ226">
        <f t="shared" si="313"/>
        <v>0</v>
      </c>
      <c r="BA226">
        <f t="shared" si="313"/>
        <v>0</v>
      </c>
      <c r="BB226">
        <f t="shared" si="313"/>
        <v>0</v>
      </c>
      <c r="BC226">
        <f t="shared" si="313"/>
        <v>0</v>
      </c>
      <c r="BD226">
        <f t="shared" si="313"/>
        <v>0</v>
      </c>
      <c r="BE226">
        <f t="shared" si="313"/>
        <v>0</v>
      </c>
      <c r="BF226">
        <f t="shared" si="313"/>
        <v>0</v>
      </c>
      <c r="BG226">
        <f t="shared" si="313"/>
        <v>0</v>
      </c>
      <c r="BH226">
        <f t="shared" si="313"/>
        <v>0</v>
      </c>
      <c r="BI226">
        <f t="shared" si="313"/>
        <v>0</v>
      </c>
      <c r="BJ226">
        <f t="shared" si="313"/>
        <v>0</v>
      </c>
      <c r="BK226">
        <f t="shared" si="313"/>
        <v>0</v>
      </c>
      <c r="BL226">
        <f t="shared" si="313"/>
        <v>0</v>
      </c>
      <c r="BM226">
        <f t="shared" si="313"/>
        <v>0</v>
      </c>
      <c r="BN226">
        <f t="shared" si="313"/>
        <v>0</v>
      </c>
      <c r="BO226">
        <f t="shared" ref="BO226:CT226" si="314">BO77</f>
        <v>0</v>
      </c>
      <c r="BP226">
        <f t="shared" si="314"/>
        <v>0</v>
      </c>
      <c r="BQ226">
        <f t="shared" si="314"/>
        <v>0</v>
      </c>
      <c r="BR226">
        <f t="shared" si="314"/>
        <v>0</v>
      </c>
      <c r="BS226">
        <f t="shared" si="314"/>
        <v>0</v>
      </c>
      <c r="BT226">
        <f t="shared" si="314"/>
        <v>0</v>
      </c>
      <c r="BU226">
        <f t="shared" si="314"/>
        <v>0</v>
      </c>
      <c r="BV226">
        <f t="shared" si="314"/>
        <v>0</v>
      </c>
      <c r="BW226">
        <f t="shared" si="314"/>
        <v>0</v>
      </c>
      <c r="BX226">
        <f t="shared" si="314"/>
        <v>0</v>
      </c>
      <c r="BY226">
        <f t="shared" si="314"/>
        <v>0</v>
      </c>
      <c r="BZ226">
        <f t="shared" si="314"/>
        <v>0</v>
      </c>
      <c r="CA226">
        <f t="shared" si="314"/>
        <v>0</v>
      </c>
      <c r="CB226">
        <f t="shared" si="314"/>
        <v>0</v>
      </c>
      <c r="CC226">
        <f t="shared" si="314"/>
        <v>0</v>
      </c>
      <c r="CD226">
        <f t="shared" si="314"/>
        <v>0</v>
      </c>
      <c r="CE226">
        <f t="shared" si="314"/>
        <v>0</v>
      </c>
      <c r="CF226">
        <f t="shared" si="314"/>
        <v>0</v>
      </c>
      <c r="CG226">
        <f t="shared" si="314"/>
        <v>0</v>
      </c>
      <c r="CH226">
        <f t="shared" si="314"/>
        <v>0</v>
      </c>
      <c r="CI226">
        <f t="shared" si="314"/>
        <v>0</v>
      </c>
      <c r="CJ226">
        <f t="shared" si="314"/>
        <v>0</v>
      </c>
      <c r="CK226">
        <f t="shared" si="314"/>
        <v>0</v>
      </c>
      <c r="CL226">
        <f t="shared" si="314"/>
        <v>0</v>
      </c>
      <c r="CM226">
        <f t="shared" si="314"/>
        <v>0</v>
      </c>
      <c r="CN226">
        <f t="shared" si="314"/>
        <v>0</v>
      </c>
      <c r="CO226">
        <f t="shared" si="314"/>
        <v>0</v>
      </c>
      <c r="CP226">
        <f t="shared" si="314"/>
        <v>0</v>
      </c>
      <c r="CQ226">
        <f t="shared" si="314"/>
        <v>0</v>
      </c>
      <c r="CR226">
        <f t="shared" si="314"/>
        <v>0</v>
      </c>
      <c r="CS226">
        <f t="shared" si="314"/>
        <v>0</v>
      </c>
      <c r="CT226">
        <f t="shared" si="314"/>
        <v>0</v>
      </c>
      <c r="CU226">
        <f t="shared" ref="CU226:DC226" si="315">CU77</f>
        <v>0</v>
      </c>
      <c r="CV226">
        <f t="shared" si="315"/>
        <v>0</v>
      </c>
      <c r="CW226">
        <f t="shared" si="315"/>
        <v>0</v>
      </c>
      <c r="CX226">
        <f t="shared" si="315"/>
        <v>0</v>
      </c>
      <c r="CY226">
        <f t="shared" si="315"/>
        <v>0</v>
      </c>
      <c r="CZ226">
        <f t="shared" si="315"/>
        <v>0</v>
      </c>
      <c r="DA226">
        <f t="shared" si="315"/>
        <v>0</v>
      </c>
      <c r="DB226">
        <f t="shared" si="315"/>
        <v>0</v>
      </c>
      <c r="DC226">
        <f t="shared" si="315"/>
        <v>0</v>
      </c>
      <c r="DD226">
        <f t="shared" si="307"/>
        <v>0</v>
      </c>
      <c r="DE226">
        <f t="shared" si="307"/>
        <v>0</v>
      </c>
      <c r="DF226">
        <f t="shared" si="307"/>
        <v>0</v>
      </c>
      <c r="DG226">
        <f t="shared" si="307"/>
        <v>0</v>
      </c>
      <c r="DH226">
        <f t="shared" si="307"/>
        <v>0</v>
      </c>
    </row>
    <row r="227" spans="1:112">
      <c r="A227">
        <f t="shared" si="249"/>
        <v>311</v>
      </c>
      <c r="B227" t="str">
        <f t="shared" si="249"/>
        <v>Autoridad de Fisc y Ctrol Soc de Agua Potable Saneam.Básico</v>
      </c>
      <c r="C227">
        <f t="shared" ref="C227:AH227" si="316">C78</f>
        <v>0</v>
      </c>
      <c r="D227">
        <f t="shared" si="316"/>
        <v>0</v>
      </c>
      <c r="E227">
        <f t="shared" si="316"/>
        <v>0</v>
      </c>
      <c r="F227">
        <f t="shared" si="316"/>
        <v>0</v>
      </c>
      <c r="G227">
        <f t="shared" si="316"/>
        <v>0</v>
      </c>
      <c r="H227">
        <f t="shared" si="316"/>
        <v>0</v>
      </c>
      <c r="I227">
        <f t="shared" si="316"/>
        <v>4860.8</v>
      </c>
      <c r="J227">
        <f t="shared" si="316"/>
        <v>4860.8</v>
      </c>
      <c r="K227">
        <f t="shared" si="316"/>
        <v>0</v>
      </c>
      <c r="L227">
        <f t="shared" si="316"/>
        <v>420.3</v>
      </c>
      <c r="M227">
        <f t="shared" si="316"/>
        <v>0</v>
      </c>
      <c r="N227">
        <f t="shared" si="316"/>
        <v>0</v>
      </c>
      <c r="O227">
        <f t="shared" si="316"/>
        <v>0</v>
      </c>
      <c r="P227">
        <f t="shared" si="316"/>
        <v>0</v>
      </c>
      <c r="Q227">
        <f t="shared" si="316"/>
        <v>0</v>
      </c>
      <c r="R227">
        <f t="shared" si="316"/>
        <v>0</v>
      </c>
      <c r="S227">
        <f t="shared" si="316"/>
        <v>0</v>
      </c>
      <c r="T227">
        <f t="shared" si="316"/>
        <v>0</v>
      </c>
      <c r="U227">
        <f t="shared" si="316"/>
        <v>0</v>
      </c>
      <c r="V227">
        <f t="shared" si="316"/>
        <v>0</v>
      </c>
      <c r="W227">
        <f t="shared" si="316"/>
        <v>0</v>
      </c>
      <c r="X227">
        <f t="shared" si="316"/>
        <v>0</v>
      </c>
      <c r="Y227">
        <f t="shared" si="316"/>
        <v>0</v>
      </c>
      <c r="Z227">
        <f t="shared" si="316"/>
        <v>0</v>
      </c>
      <c r="AA227">
        <f t="shared" si="316"/>
        <v>0</v>
      </c>
      <c r="AB227">
        <f t="shared" si="316"/>
        <v>0</v>
      </c>
      <c r="AC227">
        <f t="shared" si="316"/>
        <v>0</v>
      </c>
      <c r="AD227">
        <f t="shared" si="316"/>
        <v>0</v>
      </c>
      <c r="AE227">
        <f t="shared" si="316"/>
        <v>0</v>
      </c>
      <c r="AF227">
        <f t="shared" si="316"/>
        <v>0</v>
      </c>
      <c r="AG227">
        <f t="shared" si="316"/>
        <v>0</v>
      </c>
      <c r="AH227">
        <f t="shared" si="316"/>
        <v>0</v>
      </c>
      <c r="AI227">
        <f t="shared" ref="AI227:BN227" si="317">AI78</f>
        <v>0</v>
      </c>
      <c r="AJ227">
        <f t="shared" si="317"/>
        <v>0</v>
      </c>
      <c r="AK227">
        <f t="shared" si="317"/>
        <v>0</v>
      </c>
      <c r="AL227">
        <f t="shared" si="317"/>
        <v>0</v>
      </c>
      <c r="AM227">
        <f t="shared" si="317"/>
        <v>0</v>
      </c>
      <c r="AN227">
        <f t="shared" si="317"/>
        <v>0</v>
      </c>
      <c r="AO227">
        <f t="shared" si="317"/>
        <v>0</v>
      </c>
      <c r="AP227">
        <f t="shared" si="317"/>
        <v>0</v>
      </c>
      <c r="AQ227">
        <f t="shared" si="317"/>
        <v>0</v>
      </c>
      <c r="AR227">
        <f t="shared" si="317"/>
        <v>0</v>
      </c>
      <c r="AS227">
        <f t="shared" si="317"/>
        <v>0</v>
      </c>
      <c r="AT227">
        <f t="shared" si="317"/>
        <v>0</v>
      </c>
      <c r="AU227">
        <f t="shared" si="317"/>
        <v>0</v>
      </c>
      <c r="AV227">
        <f t="shared" si="317"/>
        <v>0</v>
      </c>
      <c r="AW227">
        <f t="shared" si="317"/>
        <v>0</v>
      </c>
      <c r="AX227">
        <f t="shared" si="317"/>
        <v>0</v>
      </c>
      <c r="AY227">
        <f t="shared" si="317"/>
        <v>0</v>
      </c>
      <c r="AZ227">
        <f t="shared" si="317"/>
        <v>0</v>
      </c>
      <c r="BA227">
        <f t="shared" si="317"/>
        <v>0</v>
      </c>
      <c r="BB227">
        <f t="shared" si="317"/>
        <v>0</v>
      </c>
      <c r="BC227">
        <f t="shared" si="317"/>
        <v>0</v>
      </c>
      <c r="BD227">
        <f t="shared" si="317"/>
        <v>0</v>
      </c>
      <c r="BE227">
        <f t="shared" si="317"/>
        <v>0</v>
      </c>
      <c r="BF227">
        <f t="shared" si="317"/>
        <v>0</v>
      </c>
      <c r="BG227">
        <f t="shared" si="317"/>
        <v>0</v>
      </c>
      <c r="BH227">
        <f t="shared" si="317"/>
        <v>0</v>
      </c>
      <c r="BI227">
        <f t="shared" si="317"/>
        <v>0</v>
      </c>
      <c r="BJ227">
        <f t="shared" si="317"/>
        <v>0</v>
      </c>
      <c r="BK227">
        <f t="shared" si="317"/>
        <v>0</v>
      </c>
      <c r="BL227">
        <f t="shared" si="317"/>
        <v>0</v>
      </c>
      <c r="BM227">
        <f t="shared" si="317"/>
        <v>0</v>
      </c>
      <c r="BN227">
        <f t="shared" si="317"/>
        <v>0</v>
      </c>
      <c r="BO227">
        <f t="shared" ref="BO227:CT227" si="318">BO78</f>
        <v>0</v>
      </c>
      <c r="BP227">
        <f t="shared" si="318"/>
        <v>0</v>
      </c>
      <c r="BQ227">
        <f t="shared" si="318"/>
        <v>0</v>
      </c>
      <c r="BR227">
        <f t="shared" si="318"/>
        <v>0</v>
      </c>
      <c r="BS227">
        <f t="shared" si="318"/>
        <v>0</v>
      </c>
      <c r="BT227">
        <f t="shared" si="318"/>
        <v>0</v>
      </c>
      <c r="BU227">
        <f t="shared" si="318"/>
        <v>0</v>
      </c>
      <c r="BV227">
        <f t="shared" si="318"/>
        <v>0</v>
      </c>
      <c r="BW227">
        <f t="shared" si="318"/>
        <v>0</v>
      </c>
      <c r="BX227">
        <f t="shared" si="318"/>
        <v>0</v>
      </c>
      <c r="BY227">
        <f t="shared" si="318"/>
        <v>0</v>
      </c>
      <c r="BZ227">
        <f t="shared" si="318"/>
        <v>0</v>
      </c>
      <c r="CA227">
        <f t="shared" si="318"/>
        <v>0</v>
      </c>
      <c r="CB227">
        <f t="shared" si="318"/>
        <v>0</v>
      </c>
      <c r="CC227">
        <f t="shared" si="318"/>
        <v>0</v>
      </c>
      <c r="CD227">
        <f t="shared" si="318"/>
        <v>0</v>
      </c>
      <c r="CE227">
        <f t="shared" si="318"/>
        <v>0</v>
      </c>
      <c r="CF227">
        <f t="shared" si="318"/>
        <v>0</v>
      </c>
      <c r="CG227">
        <f t="shared" si="318"/>
        <v>0</v>
      </c>
      <c r="CH227">
        <f t="shared" si="318"/>
        <v>0</v>
      </c>
      <c r="CI227">
        <f t="shared" si="318"/>
        <v>0</v>
      </c>
      <c r="CJ227">
        <f t="shared" si="318"/>
        <v>0</v>
      </c>
      <c r="CK227">
        <f t="shared" si="318"/>
        <v>0</v>
      </c>
      <c r="CL227">
        <f t="shared" si="318"/>
        <v>0</v>
      </c>
      <c r="CM227">
        <f t="shared" si="318"/>
        <v>0</v>
      </c>
      <c r="CN227">
        <f t="shared" si="318"/>
        <v>0</v>
      </c>
      <c r="CO227">
        <f t="shared" si="318"/>
        <v>0</v>
      </c>
      <c r="CP227">
        <f t="shared" si="318"/>
        <v>0</v>
      </c>
      <c r="CQ227">
        <f t="shared" si="318"/>
        <v>0</v>
      </c>
      <c r="CR227">
        <f t="shared" si="318"/>
        <v>0</v>
      </c>
      <c r="CS227">
        <f t="shared" si="318"/>
        <v>0</v>
      </c>
      <c r="CT227">
        <f t="shared" si="318"/>
        <v>0</v>
      </c>
      <c r="CU227">
        <f t="shared" ref="CU227:DC227" si="319">CU78</f>
        <v>0</v>
      </c>
      <c r="CV227">
        <f t="shared" si="319"/>
        <v>0</v>
      </c>
      <c r="CW227">
        <f t="shared" si="319"/>
        <v>0</v>
      </c>
      <c r="CX227">
        <f t="shared" si="319"/>
        <v>0</v>
      </c>
      <c r="CY227">
        <f t="shared" si="319"/>
        <v>0</v>
      </c>
      <c r="CZ227">
        <f t="shared" si="319"/>
        <v>0</v>
      </c>
      <c r="DA227">
        <f t="shared" si="319"/>
        <v>0</v>
      </c>
      <c r="DB227">
        <f t="shared" si="319"/>
        <v>0</v>
      </c>
      <c r="DC227">
        <f t="shared" si="319"/>
        <v>0</v>
      </c>
      <c r="DD227">
        <f t="shared" si="307"/>
        <v>0</v>
      </c>
      <c r="DE227">
        <f t="shared" si="307"/>
        <v>0</v>
      </c>
      <c r="DF227">
        <f t="shared" si="307"/>
        <v>0</v>
      </c>
      <c r="DG227">
        <f t="shared" si="307"/>
        <v>0</v>
      </c>
      <c r="DH227">
        <f t="shared" si="307"/>
        <v>0</v>
      </c>
    </row>
    <row r="228" spans="1:112">
      <c r="A228">
        <f t="shared" si="249"/>
        <v>269</v>
      </c>
      <c r="B228" t="str">
        <f t="shared" si="249"/>
        <v>Direc. Dptal. de Educación Potosí</v>
      </c>
      <c r="C228">
        <f t="shared" ref="C228:AH228" si="320">C79</f>
        <v>0</v>
      </c>
      <c r="D228">
        <f t="shared" si="320"/>
        <v>0</v>
      </c>
      <c r="E228">
        <f t="shared" si="320"/>
        <v>0</v>
      </c>
      <c r="F228">
        <f t="shared" si="320"/>
        <v>0</v>
      </c>
      <c r="G228">
        <f t="shared" si="320"/>
        <v>0</v>
      </c>
      <c r="H228">
        <f t="shared" si="320"/>
        <v>0</v>
      </c>
      <c r="I228">
        <f t="shared" si="320"/>
        <v>0</v>
      </c>
      <c r="J228">
        <f t="shared" si="320"/>
        <v>2182.25</v>
      </c>
      <c r="K228">
        <f t="shared" si="320"/>
        <v>0</v>
      </c>
      <c r="L228">
        <f t="shared" si="320"/>
        <v>0</v>
      </c>
      <c r="M228">
        <f t="shared" si="320"/>
        <v>0</v>
      </c>
      <c r="N228">
        <f t="shared" si="320"/>
        <v>0</v>
      </c>
      <c r="O228">
        <f t="shared" si="320"/>
        <v>0</v>
      </c>
      <c r="P228">
        <f t="shared" si="320"/>
        <v>0</v>
      </c>
      <c r="Q228">
        <f t="shared" si="320"/>
        <v>0</v>
      </c>
      <c r="R228">
        <f t="shared" si="320"/>
        <v>0</v>
      </c>
      <c r="S228">
        <f t="shared" si="320"/>
        <v>0</v>
      </c>
      <c r="T228">
        <f t="shared" si="320"/>
        <v>75496.510000000009</v>
      </c>
      <c r="U228">
        <f t="shared" si="320"/>
        <v>0</v>
      </c>
      <c r="V228">
        <f t="shared" si="320"/>
        <v>25785.26</v>
      </c>
      <c r="W228">
        <f t="shared" si="320"/>
        <v>0</v>
      </c>
      <c r="X228">
        <f t="shared" si="320"/>
        <v>0</v>
      </c>
      <c r="Y228">
        <f t="shared" si="320"/>
        <v>0</v>
      </c>
      <c r="Z228">
        <f t="shared" si="320"/>
        <v>0</v>
      </c>
      <c r="AA228">
        <f t="shared" si="320"/>
        <v>0</v>
      </c>
      <c r="AB228">
        <f t="shared" si="320"/>
        <v>0</v>
      </c>
      <c r="AC228">
        <f t="shared" si="320"/>
        <v>0</v>
      </c>
      <c r="AD228">
        <f t="shared" si="320"/>
        <v>0</v>
      </c>
      <c r="AE228">
        <f t="shared" si="320"/>
        <v>0</v>
      </c>
      <c r="AF228">
        <f t="shared" si="320"/>
        <v>0</v>
      </c>
      <c r="AG228">
        <f t="shared" si="320"/>
        <v>0</v>
      </c>
      <c r="AH228">
        <f t="shared" si="320"/>
        <v>0</v>
      </c>
      <c r="AI228">
        <f t="shared" ref="AI228:BN228" si="321">AI79</f>
        <v>0</v>
      </c>
      <c r="AJ228">
        <f t="shared" si="321"/>
        <v>0</v>
      </c>
      <c r="AK228">
        <f t="shared" si="321"/>
        <v>0</v>
      </c>
      <c r="AL228">
        <f t="shared" si="321"/>
        <v>0</v>
      </c>
      <c r="AM228">
        <f t="shared" si="321"/>
        <v>0</v>
      </c>
      <c r="AN228">
        <f t="shared" si="321"/>
        <v>0</v>
      </c>
      <c r="AO228">
        <f t="shared" si="321"/>
        <v>0</v>
      </c>
      <c r="AP228">
        <f t="shared" si="321"/>
        <v>0</v>
      </c>
      <c r="AQ228">
        <f t="shared" si="321"/>
        <v>0</v>
      </c>
      <c r="AR228">
        <f t="shared" si="321"/>
        <v>0</v>
      </c>
      <c r="AS228">
        <f t="shared" si="321"/>
        <v>0</v>
      </c>
      <c r="AT228">
        <f t="shared" si="321"/>
        <v>0</v>
      </c>
      <c r="AU228">
        <f t="shared" si="321"/>
        <v>0</v>
      </c>
      <c r="AV228">
        <f t="shared" si="321"/>
        <v>0</v>
      </c>
      <c r="AW228">
        <f t="shared" si="321"/>
        <v>0</v>
      </c>
      <c r="AX228">
        <f t="shared" si="321"/>
        <v>0</v>
      </c>
      <c r="AY228">
        <f t="shared" si="321"/>
        <v>0</v>
      </c>
      <c r="AZ228">
        <f t="shared" si="321"/>
        <v>0</v>
      </c>
      <c r="BA228">
        <f t="shared" si="321"/>
        <v>0</v>
      </c>
      <c r="BB228">
        <f t="shared" si="321"/>
        <v>0</v>
      </c>
      <c r="BC228">
        <f t="shared" si="321"/>
        <v>0</v>
      </c>
      <c r="BD228">
        <f t="shared" si="321"/>
        <v>0</v>
      </c>
      <c r="BE228">
        <f t="shared" si="321"/>
        <v>0</v>
      </c>
      <c r="BF228">
        <f t="shared" si="321"/>
        <v>0</v>
      </c>
      <c r="BG228">
        <f t="shared" si="321"/>
        <v>0</v>
      </c>
      <c r="BH228">
        <f t="shared" si="321"/>
        <v>0</v>
      </c>
      <c r="BI228">
        <f t="shared" si="321"/>
        <v>0</v>
      </c>
      <c r="BJ228">
        <f t="shared" si="321"/>
        <v>0</v>
      </c>
      <c r="BK228">
        <f t="shared" si="321"/>
        <v>0</v>
      </c>
      <c r="BL228">
        <f t="shared" si="321"/>
        <v>0</v>
      </c>
      <c r="BM228">
        <f t="shared" si="321"/>
        <v>0</v>
      </c>
      <c r="BN228">
        <f t="shared" si="321"/>
        <v>0</v>
      </c>
      <c r="BO228">
        <f t="shared" ref="BO228:CT228" si="322">BO79</f>
        <v>0</v>
      </c>
      <c r="BP228">
        <f t="shared" si="322"/>
        <v>0</v>
      </c>
      <c r="BQ228">
        <f t="shared" si="322"/>
        <v>0</v>
      </c>
      <c r="BR228">
        <f t="shared" si="322"/>
        <v>0</v>
      </c>
      <c r="BS228">
        <f t="shared" si="322"/>
        <v>0</v>
      </c>
      <c r="BT228">
        <f t="shared" si="322"/>
        <v>0</v>
      </c>
      <c r="BU228">
        <f t="shared" si="322"/>
        <v>0</v>
      </c>
      <c r="BV228">
        <f t="shared" si="322"/>
        <v>0</v>
      </c>
      <c r="BW228">
        <f t="shared" si="322"/>
        <v>0</v>
      </c>
      <c r="BX228">
        <f t="shared" si="322"/>
        <v>0</v>
      </c>
      <c r="BY228">
        <f t="shared" si="322"/>
        <v>0</v>
      </c>
      <c r="BZ228">
        <f t="shared" si="322"/>
        <v>0</v>
      </c>
      <c r="CA228">
        <f t="shared" si="322"/>
        <v>0</v>
      </c>
      <c r="CB228">
        <f t="shared" si="322"/>
        <v>0</v>
      </c>
      <c r="CC228">
        <f t="shared" si="322"/>
        <v>0</v>
      </c>
      <c r="CD228">
        <f t="shared" si="322"/>
        <v>0</v>
      </c>
      <c r="CE228">
        <f t="shared" si="322"/>
        <v>0</v>
      </c>
      <c r="CF228">
        <f t="shared" si="322"/>
        <v>0</v>
      </c>
      <c r="CG228">
        <f t="shared" si="322"/>
        <v>0</v>
      </c>
      <c r="CH228">
        <f t="shared" si="322"/>
        <v>0</v>
      </c>
      <c r="CI228">
        <f t="shared" si="322"/>
        <v>0</v>
      </c>
      <c r="CJ228">
        <f t="shared" si="322"/>
        <v>0</v>
      </c>
      <c r="CK228">
        <f t="shared" si="322"/>
        <v>0</v>
      </c>
      <c r="CL228">
        <f t="shared" si="322"/>
        <v>0</v>
      </c>
      <c r="CM228">
        <f t="shared" si="322"/>
        <v>0</v>
      </c>
      <c r="CN228">
        <f t="shared" si="322"/>
        <v>0</v>
      </c>
      <c r="CO228">
        <f t="shared" si="322"/>
        <v>0</v>
      </c>
      <c r="CP228">
        <f t="shared" si="322"/>
        <v>0</v>
      </c>
      <c r="CQ228">
        <f t="shared" si="322"/>
        <v>0</v>
      </c>
      <c r="CR228">
        <f t="shared" si="322"/>
        <v>0</v>
      </c>
      <c r="CS228">
        <f t="shared" si="322"/>
        <v>0</v>
      </c>
      <c r="CT228">
        <f t="shared" si="322"/>
        <v>0</v>
      </c>
      <c r="CU228">
        <f t="shared" ref="CU228:DC228" si="323">CU79</f>
        <v>0</v>
      </c>
      <c r="CV228">
        <f t="shared" si="323"/>
        <v>0</v>
      </c>
      <c r="CW228">
        <f t="shared" si="323"/>
        <v>0</v>
      </c>
      <c r="CX228">
        <f t="shared" si="323"/>
        <v>0</v>
      </c>
      <c r="CY228">
        <f t="shared" si="323"/>
        <v>0</v>
      </c>
      <c r="CZ228">
        <f t="shared" si="323"/>
        <v>0</v>
      </c>
      <c r="DA228">
        <f t="shared" si="323"/>
        <v>0</v>
      </c>
      <c r="DB228">
        <f t="shared" si="323"/>
        <v>0</v>
      </c>
      <c r="DC228">
        <f t="shared" si="323"/>
        <v>0</v>
      </c>
      <c r="DD228">
        <f t="shared" si="307"/>
        <v>0</v>
      </c>
      <c r="DE228">
        <f t="shared" si="307"/>
        <v>0</v>
      </c>
      <c r="DF228">
        <f t="shared" si="307"/>
        <v>0</v>
      </c>
      <c r="DG228">
        <f t="shared" si="307"/>
        <v>0</v>
      </c>
      <c r="DH228">
        <f t="shared" si="307"/>
        <v>0</v>
      </c>
    </row>
    <row r="229" spans="1:112">
      <c r="A229">
        <f t="shared" si="249"/>
        <v>347</v>
      </c>
      <c r="B229" t="str">
        <f t="shared" si="249"/>
        <v>Autoridad de Fiscalización y Control de Cooperativas</v>
      </c>
      <c r="C229">
        <f t="shared" ref="C229:AH229" si="324">C80</f>
        <v>0</v>
      </c>
      <c r="D229">
        <f t="shared" si="324"/>
        <v>0</v>
      </c>
      <c r="E229">
        <f t="shared" si="324"/>
        <v>0</v>
      </c>
      <c r="F229">
        <f t="shared" si="324"/>
        <v>0</v>
      </c>
      <c r="G229">
        <f t="shared" si="324"/>
        <v>0</v>
      </c>
      <c r="H229">
        <f t="shared" si="324"/>
        <v>0</v>
      </c>
      <c r="I229">
        <f t="shared" si="324"/>
        <v>0</v>
      </c>
      <c r="J229">
        <f t="shared" si="324"/>
        <v>0</v>
      </c>
      <c r="K229">
        <f t="shared" si="324"/>
        <v>0</v>
      </c>
      <c r="L229">
        <f t="shared" si="324"/>
        <v>0</v>
      </c>
      <c r="M229">
        <f t="shared" si="324"/>
        <v>0</v>
      </c>
      <c r="N229">
        <f t="shared" si="324"/>
        <v>0</v>
      </c>
      <c r="O229">
        <f t="shared" si="324"/>
        <v>0</v>
      </c>
      <c r="P229">
        <f t="shared" si="324"/>
        <v>0</v>
      </c>
      <c r="Q229">
        <f t="shared" si="324"/>
        <v>0</v>
      </c>
      <c r="R229">
        <f t="shared" si="324"/>
        <v>0</v>
      </c>
      <c r="S229">
        <f t="shared" si="324"/>
        <v>0</v>
      </c>
      <c r="T229">
        <f t="shared" si="324"/>
        <v>0</v>
      </c>
      <c r="U229">
        <f t="shared" si="324"/>
        <v>0</v>
      </c>
      <c r="V229">
        <f t="shared" si="324"/>
        <v>50.1</v>
      </c>
      <c r="W229">
        <f t="shared" si="324"/>
        <v>0</v>
      </c>
      <c r="X229">
        <f t="shared" si="324"/>
        <v>0</v>
      </c>
      <c r="Y229">
        <f t="shared" si="324"/>
        <v>0</v>
      </c>
      <c r="Z229">
        <f t="shared" si="324"/>
        <v>0</v>
      </c>
      <c r="AA229">
        <f t="shared" si="324"/>
        <v>0</v>
      </c>
      <c r="AB229">
        <f t="shared" si="324"/>
        <v>0</v>
      </c>
      <c r="AC229">
        <f t="shared" si="324"/>
        <v>0</v>
      </c>
      <c r="AD229">
        <f t="shared" si="324"/>
        <v>0</v>
      </c>
      <c r="AE229">
        <f t="shared" si="324"/>
        <v>0</v>
      </c>
      <c r="AF229">
        <f t="shared" si="324"/>
        <v>0</v>
      </c>
      <c r="AG229">
        <f t="shared" si="324"/>
        <v>0</v>
      </c>
      <c r="AH229">
        <f t="shared" si="324"/>
        <v>0</v>
      </c>
      <c r="AI229">
        <f t="shared" ref="AI229:BN229" si="325">AI80</f>
        <v>0</v>
      </c>
      <c r="AJ229">
        <f t="shared" si="325"/>
        <v>0</v>
      </c>
      <c r="AK229">
        <f t="shared" si="325"/>
        <v>0</v>
      </c>
      <c r="AL229">
        <f t="shared" si="325"/>
        <v>0</v>
      </c>
      <c r="AM229">
        <f t="shared" si="325"/>
        <v>0</v>
      </c>
      <c r="AN229">
        <f t="shared" si="325"/>
        <v>0</v>
      </c>
      <c r="AO229">
        <f t="shared" si="325"/>
        <v>0</v>
      </c>
      <c r="AP229">
        <f t="shared" si="325"/>
        <v>0</v>
      </c>
      <c r="AQ229">
        <f t="shared" si="325"/>
        <v>0</v>
      </c>
      <c r="AR229">
        <f t="shared" si="325"/>
        <v>0</v>
      </c>
      <c r="AS229">
        <f t="shared" si="325"/>
        <v>0</v>
      </c>
      <c r="AT229">
        <f t="shared" si="325"/>
        <v>0</v>
      </c>
      <c r="AU229">
        <f t="shared" si="325"/>
        <v>0</v>
      </c>
      <c r="AV229">
        <f t="shared" si="325"/>
        <v>0</v>
      </c>
      <c r="AW229">
        <f t="shared" si="325"/>
        <v>0</v>
      </c>
      <c r="AX229">
        <f t="shared" si="325"/>
        <v>0</v>
      </c>
      <c r="AY229">
        <f t="shared" si="325"/>
        <v>0</v>
      </c>
      <c r="AZ229">
        <f t="shared" si="325"/>
        <v>0</v>
      </c>
      <c r="BA229">
        <f t="shared" si="325"/>
        <v>0</v>
      </c>
      <c r="BB229">
        <f t="shared" si="325"/>
        <v>0</v>
      </c>
      <c r="BC229">
        <f t="shared" si="325"/>
        <v>0</v>
      </c>
      <c r="BD229">
        <f t="shared" si="325"/>
        <v>0</v>
      </c>
      <c r="BE229">
        <f t="shared" si="325"/>
        <v>0</v>
      </c>
      <c r="BF229">
        <f t="shared" si="325"/>
        <v>0</v>
      </c>
      <c r="BG229">
        <f t="shared" si="325"/>
        <v>0</v>
      </c>
      <c r="BH229">
        <f t="shared" si="325"/>
        <v>0</v>
      </c>
      <c r="BI229">
        <f t="shared" si="325"/>
        <v>0</v>
      </c>
      <c r="BJ229">
        <f t="shared" si="325"/>
        <v>0</v>
      </c>
      <c r="BK229">
        <f t="shared" si="325"/>
        <v>0</v>
      </c>
      <c r="BL229">
        <f t="shared" si="325"/>
        <v>0</v>
      </c>
      <c r="BM229">
        <f t="shared" si="325"/>
        <v>0</v>
      </c>
      <c r="BN229">
        <f t="shared" si="325"/>
        <v>0</v>
      </c>
      <c r="BO229">
        <f t="shared" ref="BO229:CT229" si="326">BO80</f>
        <v>0</v>
      </c>
      <c r="BP229">
        <f t="shared" si="326"/>
        <v>0</v>
      </c>
      <c r="BQ229">
        <f t="shared" si="326"/>
        <v>0</v>
      </c>
      <c r="BR229">
        <f t="shared" si="326"/>
        <v>0</v>
      </c>
      <c r="BS229">
        <f t="shared" si="326"/>
        <v>0</v>
      </c>
      <c r="BT229">
        <f t="shared" si="326"/>
        <v>0</v>
      </c>
      <c r="BU229">
        <f t="shared" si="326"/>
        <v>0</v>
      </c>
      <c r="BV229">
        <f t="shared" si="326"/>
        <v>0</v>
      </c>
      <c r="BW229">
        <f t="shared" si="326"/>
        <v>0</v>
      </c>
      <c r="BX229">
        <f t="shared" si="326"/>
        <v>0</v>
      </c>
      <c r="BY229">
        <f t="shared" si="326"/>
        <v>0</v>
      </c>
      <c r="BZ229">
        <f t="shared" si="326"/>
        <v>0</v>
      </c>
      <c r="CA229">
        <f t="shared" si="326"/>
        <v>0</v>
      </c>
      <c r="CB229">
        <f t="shared" si="326"/>
        <v>0</v>
      </c>
      <c r="CC229">
        <f t="shared" si="326"/>
        <v>0</v>
      </c>
      <c r="CD229">
        <f t="shared" si="326"/>
        <v>0</v>
      </c>
      <c r="CE229">
        <f t="shared" si="326"/>
        <v>0</v>
      </c>
      <c r="CF229">
        <f t="shared" si="326"/>
        <v>0</v>
      </c>
      <c r="CG229">
        <f t="shared" si="326"/>
        <v>0</v>
      </c>
      <c r="CH229">
        <f t="shared" si="326"/>
        <v>0</v>
      </c>
      <c r="CI229">
        <f t="shared" si="326"/>
        <v>0</v>
      </c>
      <c r="CJ229">
        <f t="shared" si="326"/>
        <v>0</v>
      </c>
      <c r="CK229">
        <f t="shared" si="326"/>
        <v>0</v>
      </c>
      <c r="CL229">
        <f t="shared" si="326"/>
        <v>0</v>
      </c>
      <c r="CM229">
        <f t="shared" si="326"/>
        <v>0</v>
      </c>
      <c r="CN229">
        <f t="shared" si="326"/>
        <v>0</v>
      </c>
      <c r="CO229">
        <f t="shared" si="326"/>
        <v>0</v>
      </c>
      <c r="CP229">
        <f t="shared" si="326"/>
        <v>0</v>
      </c>
      <c r="CQ229">
        <f t="shared" si="326"/>
        <v>0</v>
      </c>
      <c r="CR229">
        <f t="shared" si="326"/>
        <v>0</v>
      </c>
      <c r="CS229">
        <f t="shared" si="326"/>
        <v>0</v>
      </c>
      <c r="CT229">
        <f t="shared" si="326"/>
        <v>0</v>
      </c>
      <c r="CU229">
        <f t="shared" ref="CU229:DC229" si="327">CU80</f>
        <v>0</v>
      </c>
      <c r="CV229">
        <f t="shared" si="327"/>
        <v>0</v>
      </c>
      <c r="CW229">
        <f t="shared" si="327"/>
        <v>0</v>
      </c>
      <c r="CX229">
        <f t="shared" si="327"/>
        <v>0</v>
      </c>
      <c r="CY229">
        <f t="shared" si="327"/>
        <v>0</v>
      </c>
      <c r="CZ229">
        <f t="shared" si="327"/>
        <v>0</v>
      </c>
      <c r="DA229">
        <f t="shared" si="327"/>
        <v>0</v>
      </c>
      <c r="DB229">
        <f t="shared" si="327"/>
        <v>0</v>
      </c>
      <c r="DC229">
        <f t="shared" si="327"/>
        <v>0</v>
      </c>
      <c r="DD229">
        <f t="shared" si="307"/>
        <v>0</v>
      </c>
      <c r="DE229">
        <f t="shared" si="307"/>
        <v>0</v>
      </c>
      <c r="DF229">
        <f t="shared" si="307"/>
        <v>0</v>
      </c>
      <c r="DG229">
        <f t="shared" si="307"/>
        <v>0</v>
      </c>
      <c r="DH229">
        <f t="shared" si="307"/>
        <v>0</v>
      </c>
    </row>
    <row r="230" spans="1:112">
      <c r="A230">
        <f t="shared" si="249"/>
        <v>30</v>
      </c>
      <c r="B230" t="str">
        <f t="shared" si="249"/>
        <v>Ministerio de Justicia y Transparencia Institucional</v>
      </c>
      <c r="C230">
        <f t="shared" ref="C230:AH230" si="328">C81</f>
        <v>0</v>
      </c>
      <c r="D230">
        <f t="shared" si="328"/>
        <v>0</v>
      </c>
      <c r="E230">
        <f t="shared" si="328"/>
        <v>0</v>
      </c>
      <c r="F230">
        <f t="shared" si="328"/>
        <v>0</v>
      </c>
      <c r="G230">
        <f t="shared" si="328"/>
        <v>0</v>
      </c>
      <c r="H230">
        <f t="shared" si="328"/>
        <v>0</v>
      </c>
      <c r="I230">
        <f t="shared" si="328"/>
        <v>0</v>
      </c>
      <c r="J230">
        <f t="shared" si="328"/>
        <v>0</v>
      </c>
      <c r="K230">
        <f t="shared" si="328"/>
        <v>0</v>
      </c>
      <c r="L230">
        <f t="shared" si="328"/>
        <v>0</v>
      </c>
      <c r="M230">
        <f t="shared" si="328"/>
        <v>0</v>
      </c>
      <c r="N230">
        <f t="shared" si="328"/>
        <v>0</v>
      </c>
      <c r="O230">
        <f t="shared" si="328"/>
        <v>0</v>
      </c>
      <c r="P230">
        <f t="shared" si="328"/>
        <v>0</v>
      </c>
      <c r="Q230">
        <f t="shared" si="328"/>
        <v>0</v>
      </c>
      <c r="R230">
        <f t="shared" si="328"/>
        <v>0</v>
      </c>
      <c r="S230">
        <f t="shared" si="328"/>
        <v>0</v>
      </c>
      <c r="T230">
        <f t="shared" si="328"/>
        <v>0</v>
      </c>
      <c r="U230">
        <f t="shared" si="328"/>
        <v>0</v>
      </c>
      <c r="V230">
        <f t="shared" si="328"/>
        <v>300</v>
      </c>
      <c r="W230">
        <f t="shared" si="328"/>
        <v>0</v>
      </c>
      <c r="X230">
        <f t="shared" si="328"/>
        <v>1705</v>
      </c>
      <c r="Y230">
        <f t="shared" si="328"/>
        <v>0</v>
      </c>
      <c r="Z230">
        <f t="shared" si="328"/>
        <v>0</v>
      </c>
      <c r="AA230">
        <f t="shared" si="328"/>
        <v>0</v>
      </c>
      <c r="AB230">
        <f t="shared" si="328"/>
        <v>0</v>
      </c>
      <c r="AC230">
        <f t="shared" si="328"/>
        <v>0</v>
      </c>
      <c r="AD230">
        <f t="shared" si="328"/>
        <v>0</v>
      </c>
      <c r="AE230">
        <f t="shared" si="328"/>
        <v>0</v>
      </c>
      <c r="AF230">
        <f t="shared" si="328"/>
        <v>0</v>
      </c>
      <c r="AG230">
        <f t="shared" si="328"/>
        <v>0</v>
      </c>
      <c r="AH230">
        <f t="shared" si="328"/>
        <v>0</v>
      </c>
      <c r="AI230">
        <f t="shared" ref="AI230:BN230" si="329">AI81</f>
        <v>0</v>
      </c>
      <c r="AJ230">
        <f t="shared" si="329"/>
        <v>0</v>
      </c>
      <c r="AK230">
        <f t="shared" si="329"/>
        <v>0</v>
      </c>
      <c r="AL230">
        <f t="shared" si="329"/>
        <v>0</v>
      </c>
      <c r="AM230">
        <f t="shared" si="329"/>
        <v>0</v>
      </c>
      <c r="AN230">
        <f t="shared" si="329"/>
        <v>0</v>
      </c>
      <c r="AO230">
        <f t="shared" si="329"/>
        <v>0</v>
      </c>
      <c r="AP230">
        <f t="shared" si="329"/>
        <v>0</v>
      </c>
      <c r="AQ230">
        <f t="shared" si="329"/>
        <v>0</v>
      </c>
      <c r="AR230">
        <f t="shared" si="329"/>
        <v>0</v>
      </c>
      <c r="AS230">
        <f t="shared" si="329"/>
        <v>0</v>
      </c>
      <c r="AT230">
        <f t="shared" si="329"/>
        <v>0</v>
      </c>
      <c r="AU230">
        <f t="shared" si="329"/>
        <v>0</v>
      </c>
      <c r="AV230">
        <f t="shared" si="329"/>
        <v>0</v>
      </c>
      <c r="AW230">
        <f t="shared" si="329"/>
        <v>0</v>
      </c>
      <c r="AX230">
        <f t="shared" si="329"/>
        <v>0</v>
      </c>
      <c r="AY230">
        <f t="shared" si="329"/>
        <v>0</v>
      </c>
      <c r="AZ230">
        <f t="shared" si="329"/>
        <v>0</v>
      </c>
      <c r="BA230">
        <f t="shared" si="329"/>
        <v>0</v>
      </c>
      <c r="BB230">
        <f t="shared" si="329"/>
        <v>0</v>
      </c>
      <c r="BC230">
        <f t="shared" si="329"/>
        <v>0</v>
      </c>
      <c r="BD230">
        <f t="shared" si="329"/>
        <v>0</v>
      </c>
      <c r="BE230">
        <f t="shared" si="329"/>
        <v>0</v>
      </c>
      <c r="BF230">
        <f t="shared" si="329"/>
        <v>0</v>
      </c>
      <c r="BG230">
        <f t="shared" si="329"/>
        <v>0</v>
      </c>
      <c r="BH230">
        <f t="shared" si="329"/>
        <v>0</v>
      </c>
      <c r="BI230">
        <f t="shared" si="329"/>
        <v>0</v>
      </c>
      <c r="BJ230">
        <f t="shared" si="329"/>
        <v>0</v>
      </c>
      <c r="BK230">
        <f t="shared" si="329"/>
        <v>0</v>
      </c>
      <c r="BL230">
        <f t="shared" si="329"/>
        <v>0</v>
      </c>
      <c r="BM230">
        <f t="shared" si="329"/>
        <v>0</v>
      </c>
      <c r="BN230">
        <f t="shared" si="329"/>
        <v>0</v>
      </c>
      <c r="BO230">
        <f t="shared" ref="BO230:CT230" si="330">BO81</f>
        <v>0</v>
      </c>
      <c r="BP230">
        <f t="shared" si="330"/>
        <v>0</v>
      </c>
      <c r="BQ230">
        <f t="shared" si="330"/>
        <v>0</v>
      </c>
      <c r="BR230">
        <f t="shared" si="330"/>
        <v>0</v>
      </c>
      <c r="BS230">
        <f t="shared" si="330"/>
        <v>0</v>
      </c>
      <c r="BT230">
        <f t="shared" si="330"/>
        <v>0</v>
      </c>
      <c r="BU230">
        <f t="shared" si="330"/>
        <v>0</v>
      </c>
      <c r="BV230">
        <f t="shared" si="330"/>
        <v>0</v>
      </c>
      <c r="BW230">
        <f t="shared" si="330"/>
        <v>0</v>
      </c>
      <c r="BX230">
        <f t="shared" si="330"/>
        <v>0</v>
      </c>
      <c r="BY230">
        <f t="shared" si="330"/>
        <v>0</v>
      </c>
      <c r="BZ230">
        <f t="shared" si="330"/>
        <v>0</v>
      </c>
      <c r="CA230">
        <f t="shared" si="330"/>
        <v>0</v>
      </c>
      <c r="CB230">
        <f t="shared" si="330"/>
        <v>0</v>
      </c>
      <c r="CC230">
        <f t="shared" si="330"/>
        <v>0</v>
      </c>
      <c r="CD230">
        <f t="shared" si="330"/>
        <v>0</v>
      </c>
      <c r="CE230">
        <f t="shared" si="330"/>
        <v>0</v>
      </c>
      <c r="CF230">
        <f t="shared" si="330"/>
        <v>0</v>
      </c>
      <c r="CG230">
        <f t="shared" si="330"/>
        <v>0</v>
      </c>
      <c r="CH230">
        <f t="shared" si="330"/>
        <v>0</v>
      </c>
      <c r="CI230">
        <f t="shared" si="330"/>
        <v>0</v>
      </c>
      <c r="CJ230">
        <f t="shared" si="330"/>
        <v>0</v>
      </c>
      <c r="CK230">
        <f t="shared" si="330"/>
        <v>0</v>
      </c>
      <c r="CL230">
        <f t="shared" si="330"/>
        <v>0</v>
      </c>
      <c r="CM230">
        <f t="shared" si="330"/>
        <v>0</v>
      </c>
      <c r="CN230">
        <f t="shared" si="330"/>
        <v>0</v>
      </c>
      <c r="CO230">
        <f t="shared" si="330"/>
        <v>0</v>
      </c>
      <c r="CP230">
        <f t="shared" si="330"/>
        <v>0</v>
      </c>
      <c r="CQ230">
        <f t="shared" si="330"/>
        <v>0</v>
      </c>
      <c r="CR230">
        <f t="shared" si="330"/>
        <v>0</v>
      </c>
      <c r="CS230">
        <f t="shared" si="330"/>
        <v>0</v>
      </c>
      <c r="CT230">
        <f t="shared" si="330"/>
        <v>0</v>
      </c>
      <c r="CU230">
        <f t="shared" ref="CU230:DC230" si="331">CU81</f>
        <v>0</v>
      </c>
      <c r="CV230">
        <f t="shared" si="331"/>
        <v>0</v>
      </c>
      <c r="CW230">
        <f t="shared" si="331"/>
        <v>0</v>
      </c>
      <c r="CX230">
        <f t="shared" si="331"/>
        <v>0</v>
      </c>
      <c r="CY230">
        <f t="shared" si="331"/>
        <v>0</v>
      </c>
      <c r="CZ230">
        <f t="shared" si="331"/>
        <v>0</v>
      </c>
      <c r="DA230">
        <f t="shared" si="331"/>
        <v>0</v>
      </c>
      <c r="DB230">
        <f t="shared" si="331"/>
        <v>0</v>
      </c>
      <c r="DC230">
        <f t="shared" si="331"/>
        <v>0</v>
      </c>
      <c r="DD230">
        <f t="shared" si="307"/>
        <v>0</v>
      </c>
      <c r="DE230">
        <f t="shared" si="307"/>
        <v>0</v>
      </c>
      <c r="DF230">
        <f t="shared" si="307"/>
        <v>0</v>
      </c>
      <c r="DG230">
        <f t="shared" si="307"/>
        <v>0</v>
      </c>
      <c r="DH230">
        <f t="shared" si="307"/>
        <v>0</v>
      </c>
    </row>
    <row r="231" spans="1:112">
      <c r="A231">
        <f t="shared" ref="A231:B250" si="332">A82</f>
        <v>661</v>
      </c>
      <c r="B231" t="str">
        <f t="shared" si="332"/>
        <v>Tribunal Constitucional Plurinacional</v>
      </c>
      <c r="C231">
        <f t="shared" ref="C231:AH231" si="333">C82</f>
        <v>0</v>
      </c>
      <c r="D231">
        <f t="shared" si="333"/>
        <v>0</v>
      </c>
      <c r="E231">
        <f t="shared" si="333"/>
        <v>0</v>
      </c>
      <c r="F231">
        <f t="shared" si="333"/>
        <v>0</v>
      </c>
      <c r="G231">
        <f t="shared" si="333"/>
        <v>0</v>
      </c>
      <c r="H231">
        <f t="shared" si="333"/>
        <v>0</v>
      </c>
      <c r="I231">
        <f t="shared" si="333"/>
        <v>0</v>
      </c>
      <c r="J231">
        <f t="shared" si="333"/>
        <v>0</v>
      </c>
      <c r="K231">
        <f t="shared" si="333"/>
        <v>0</v>
      </c>
      <c r="L231">
        <f t="shared" si="333"/>
        <v>0</v>
      </c>
      <c r="M231">
        <f t="shared" si="333"/>
        <v>0</v>
      </c>
      <c r="N231">
        <f t="shared" si="333"/>
        <v>0</v>
      </c>
      <c r="O231">
        <f t="shared" si="333"/>
        <v>0</v>
      </c>
      <c r="P231">
        <f t="shared" si="333"/>
        <v>0</v>
      </c>
      <c r="Q231">
        <f t="shared" si="333"/>
        <v>0</v>
      </c>
      <c r="R231">
        <f t="shared" si="333"/>
        <v>0</v>
      </c>
      <c r="S231">
        <f t="shared" si="333"/>
        <v>0</v>
      </c>
      <c r="T231">
        <f t="shared" si="333"/>
        <v>0</v>
      </c>
      <c r="U231">
        <f t="shared" si="333"/>
        <v>0</v>
      </c>
      <c r="V231">
        <f t="shared" si="333"/>
        <v>0</v>
      </c>
      <c r="W231">
        <f t="shared" si="333"/>
        <v>0</v>
      </c>
      <c r="X231">
        <f t="shared" si="333"/>
        <v>4188</v>
      </c>
      <c r="Y231">
        <f t="shared" si="333"/>
        <v>0</v>
      </c>
      <c r="Z231">
        <f t="shared" si="333"/>
        <v>0</v>
      </c>
      <c r="AA231">
        <f t="shared" si="333"/>
        <v>0</v>
      </c>
      <c r="AB231">
        <f t="shared" si="333"/>
        <v>0</v>
      </c>
      <c r="AC231">
        <f t="shared" si="333"/>
        <v>0</v>
      </c>
      <c r="AD231">
        <f t="shared" si="333"/>
        <v>0</v>
      </c>
      <c r="AE231">
        <f t="shared" si="333"/>
        <v>0</v>
      </c>
      <c r="AF231">
        <f t="shared" si="333"/>
        <v>0</v>
      </c>
      <c r="AG231">
        <f t="shared" si="333"/>
        <v>0</v>
      </c>
      <c r="AH231">
        <f t="shared" si="333"/>
        <v>0</v>
      </c>
      <c r="AI231">
        <f t="shared" ref="AI231:BN231" si="334">AI82</f>
        <v>0</v>
      </c>
      <c r="AJ231">
        <f t="shared" si="334"/>
        <v>0</v>
      </c>
      <c r="AK231">
        <f t="shared" si="334"/>
        <v>0</v>
      </c>
      <c r="AL231">
        <f t="shared" si="334"/>
        <v>0</v>
      </c>
      <c r="AM231">
        <f t="shared" si="334"/>
        <v>0</v>
      </c>
      <c r="AN231">
        <f t="shared" si="334"/>
        <v>0</v>
      </c>
      <c r="AO231">
        <f t="shared" si="334"/>
        <v>0</v>
      </c>
      <c r="AP231">
        <f t="shared" si="334"/>
        <v>0</v>
      </c>
      <c r="AQ231">
        <f t="shared" si="334"/>
        <v>0</v>
      </c>
      <c r="AR231">
        <f t="shared" si="334"/>
        <v>0</v>
      </c>
      <c r="AS231">
        <f t="shared" si="334"/>
        <v>0</v>
      </c>
      <c r="AT231">
        <f t="shared" si="334"/>
        <v>0</v>
      </c>
      <c r="AU231">
        <f t="shared" si="334"/>
        <v>0</v>
      </c>
      <c r="AV231">
        <f t="shared" si="334"/>
        <v>0</v>
      </c>
      <c r="AW231">
        <f t="shared" si="334"/>
        <v>0</v>
      </c>
      <c r="AX231">
        <f t="shared" si="334"/>
        <v>0</v>
      </c>
      <c r="AY231">
        <f t="shared" si="334"/>
        <v>0</v>
      </c>
      <c r="AZ231">
        <f t="shared" si="334"/>
        <v>0</v>
      </c>
      <c r="BA231">
        <f t="shared" si="334"/>
        <v>0</v>
      </c>
      <c r="BB231">
        <f t="shared" si="334"/>
        <v>0</v>
      </c>
      <c r="BC231">
        <f t="shared" si="334"/>
        <v>0</v>
      </c>
      <c r="BD231">
        <f t="shared" si="334"/>
        <v>0</v>
      </c>
      <c r="BE231">
        <f t="shared" si="334"/>
        <v>0</v>
      </c>
      <c r="BF231">
        <f t="shared" si="334"/>
        <v>0</v>
      </c>
      <c r="BG231">
        <f t="shared" si="334"/>
        <v>0</v>
      </c>
      <c r="BH231">
        <f t="shared" si="334"/>
        <v>0</v>
      </c>
      <c r="BI231">
        <f t="shared" si="334"/>
        <v>0</v>
      </c>
      <c r="BJ231">
        <f t="shared" si="334"/>
        <v>0</v>
      </c>
      <c r="BK231">
        <f t="shared" si="334"/>
        <v>0</v>
      </c>
      <c r="BL231">
        <f t="shared" si="334"/>
        <v>0</v>
      </c>
      <c r="BM231">
        <f t="shared" si="334"/>
        <v>0</v>
      </c>
      <c r="BN231">
        <f t="shared" si="334"/>
        <v>0</v>
      </c>
      <c r="BO231">
        <f t="shared" ref="BO231:CT231" si="335">BO82</f>
        <v>0</v>
      </c>
      <c r="BP231">
        <f t="shared" si="335"/>
        <v>0</v>
      </c>
      <c r="BQ231">
        <f t="shared" si="335"/>
        <v>0</v>
      </c>
      <c r="BR231">
        <f t="shared" si="335"/>
        <v>0</v>
      </c>
      <c r="BS231">
        <f t="shared" si="335"/>
        <v>0</v>
      </c>
      <c r="BT231">
        <f t="shared" si="335"/>
        <v>0</v>
      </c>
      <c r="BU231">
        <f t="shared" si="335"/>
        <v>0</v>
      </c>
      <c r="BV231">
        <f t="shared" si="335"/>
        <v>0</v>
      </c>
      <c r="BW231">
        <f t="shared" si="335"/>
        <v>0</v>
      </c>
      <c r="BX231">
        <f t="shared" si="335"/>
        <v>0</v>
      </c>
      <c r="BY231">
        <f t="shared" si="335"/>
        <v>0</v>
      </c>
      <c r="BZ231">
        <f t="shared" si="335"/>
        <v>0</v>
      </c>
      <c r="CA231">
        <f t="shared" si="335"/>
        <v>0</v>
      </c>
      <c r="CB231">
        <f t="shared" si="335"/>
        <v>0</v>
      </c>
      <c r="CC231">
        <f t="shared" si="335"/>
        <v>0</v>
      </c>
      <c r="CD231">
        <f t="shared" si="335"/>
        <v>0</v>
      </c>
      <c r="CE231">
        <f t="shared" si="335"/>
        <v>0</v>
      </c>
      <c r="CF231">
        <f t="shared" si="335"/>
        <v>0</v>
      </c>
      <c r="CG231">
        <f t="shared" si="335"/>
        <v>0</v>
      </c>
      <c r="CH231">
        <f t="shared" si="335"/>
        <v>0</v>
      </c>
      <c r="CI231">
        <f t="shared" si="335"/>
        <v>0</v>
      </c>
      <c r="CJ231">
        <f t="shared" si="335"/>
        <v>0</v>
      </c>
      <c r="CK231">
        <f t="shared" si="335"/>
        <v>0</v>
      </c>
      <c r="CL231">
        <f t="shared" si="335"/>
        <v>0</v>
      </c>
      <c r="CM231">
        <f t="shared" si="335"/>
        <v>0</v>
      </c>
      <c r="CN231">
        <f t="shared" si="335"/>
        <v>0</v>
      </c>
      <c r="CO231">
        <f t="shared" si="335"/>
        <v>0</v>
      </c>
      <c r="CP231">
        <f t="shared" si="335"/>
        <v>0</v>
      </c>
      <c r="CQ231">
        <f t="shared" si="335"/>
        <v>0</v>
      </c>
      <c r="CR231">
        <f t="shared" si="335"/>
        <v>0</v>
      </c>
      <c r="CS231">
        <f t="shared" si="335"/>
        <v>0</v>
      </c>
      <c r="CT231">
        <f t="shared" si="335"/>
        <v>0</v>
      </c>
      <c r="CU231">
        <f t="shared" ref="CU231:DC231" si="336">CU82</f>
        <v>0</v>
      </c>
      <c r="CV231">
        <f t="shared" si="336"/>
        <v>0</v>
      </c>
      <c r="CW231">
        <f t="shared" si="336"/>
        <v>0</v>
      </c>
      <c r="CX231">
        <f t="shared" si="336"/>
        <v>0</v>
      </c>
      <c r="CY231">
        <f t="shared" si="336"/>
        <v>0</v>
      </c>
      <c r="CZ231">
        <f t="shared" si="336"/>
        <v>0</v>
      </c>
      <c r="DA231">
        <f t="shared" si="336"/>
        <v>0</v>
      </c>
      <c r="DB231">
        <f t="shared" si="336"/>
        <v>0</v>
      </c>
      <c r="DC231">
        <f t="shared" si="336"/>
        <v>0</v>
      </c>
      <c r="DD231">
        <f t="shared" si="307"/>
        <v>0</v>
      </c>
      <c r="DE231">
        <f t="shared" si="307"/>
        <v>0</v>
      </c>
      <c r="DF231">
        <f t="shared" si="307"/>
        <v>0</v>
      </c>
      <c r="DG231">
        <f t="shared" si="307"/>
        <v>0</v>
      </c>
      <c r="DH231">
        <f t="shared" si="307"/>
        <v>0</v>
      </c>
    </row>
    <row r="232" spans="1:112">
      <c r="A232">
        <f t="shared" si="332"/>
        <v>683</v>
      </c>
      <c r="B232" t="str">
        <f t="shared" si="332"/>
        <v>Procuraduria General del Estado</v>
      </c>
      <c r="C232">
        <f t="shared" ref="C232:AH232" si="337">C83</f>
        <v>0</v>
      </c>
      <c r="D232">
        <f t="shared" si="337"/>
        <v>0</v>
      </c>
      <c r="E232">
        <f t="shared" si="337"/>
        <v>0</v>
      </c>
      <c r="F232">
        <f t="shared" si="337"/>
        <v>0</v>
      </c>
      <c r="G232">
        <f t="shared" si="337"/>
        <v>0</v>
      </c>
      <c r="H232">
        <f t="shared" si="337"/>
        <v>0</v>
      </c>
      <c r="I232">
        <f t="shared" si="337"/>
        <v>0</v>
      </c>
      <c r="J232">
        <f t="shared" si="337"/>
        <v>0</v>
      </c>
      <c r="K232">
        <f t="shared" si="337"/>
        <v>0</v>
      </c>
      <c r="L232">
        <f t="shared" si="337"/>
        <v>0</v>
      </c>
      <c r="M232">
        <f t="shared" si="337"/>
        <v>0</v>
      </c>
      <c r="N232">
        <f t="shared" si="337"/>
        <v>0</v>
      </c>
      <c r="O232">
        <f t="shared" si="337"/>
        <v>0</v>
      </c>
      <c r="P232">
        <f t="shared" si="337"/>
        <v>0</v>
      </c>
      <c r="Q232">
        <f t="shared" si="337"/>
        <v>0</v>
      </c>
      <c r="R232">
        <f t="shared" si="337"/>
        <v>0</v>
      </c>
      <c r="S232">
        <f t="shared" si="337"/>
        <v>0</v>
      </c>
      <c r="T232">
        <f t="shared" si="337"/>
        <v>0</v>
      </c>
      <c r="U232">
        <f t="shared" si="337"/>
        <v>0</v>
      </c>
      <c r="V232">
        <f t="shared" si="337"/>
        <v>2459.63</v>
      </c>
      <c r="W232">
        <f t="shared" si="337"/>
        <v>60</v>
      </c>
      <c r="X232">
        <f t="shared" si="337"/>
        <v>726.3</v>
      </c>
      <c r="Y232">
        <f t="shared" si="337"/>
        <v>0</v>
      </c>
      <c r="Z232">
        <f t="shared" si="337"/>
        <v>0</v>
      </c>
      <c r="AA232">
        <f t="shared" si="337"/>
        <v>0</v>
      </c>
      <c r="AB232">
        <f t="shared" si="337"/>
        <v>0</v>
      </c>
      <c r="AC232">
        <f t="shared" si="337"/>
        <v>0</v>
      </c>
      <c r="AD232">
        <f t="shared" si="337"/>
        <v>0</v>
      </c>
      <c r="AE232">
        <f t="shared" si="337"/>
        <v>0</v>
      </c>
      <c r="AF232">
        <f t="shared" si="337"/>
        <v>0</v>
      </c>
      <c r="AG232">
        <f t="shared" si="337"/>
        <v>0</v>
      </c>
      <c r="AH232">
        <f t="shared" si="337"/>
        <v>0</v>
      </c>
      <c r="AI232">
        <f t="shared" ref="AI232:BN232" si="338">AI83</f>
        <v>0</v>
      </c>
      <c r="AJ232">
        <f t="shared" si="338"/>
        <v>0</v>
      </c>
      <c r="AK232">
        <f t="shared" si="338"/>
        <v>0</v>
      </c>
      <c r="AL232">
        <f t="shared" si="338"/>
        <v>0</v>
      </c>
      <c r="AM232">
        <f t="shared" si="338"/>
        <v>0</v>
      </c>
      <c r="AN232">
        <f t="shared" si="338"/>
        <v>0</v>
      </c>
      <c r="AO232">
        <f t="shared" si="338"/>
        <v>0</v>
      </c>
      <c r="AP232">
        <f t="shared" si="338"/>
        <v>0</v>
      </c>
      <c r="AQ232">
        <f t="shared" si="338"/>
        <v>0</v>
      </c>
      <c r="AR232">
        <f t="shared" si="338"/>
        <v>0</v>
      </c>
      <c r="AS232">
        <f t="shared" si="338"/>
        <v>0</v>
      </c>
      <c r="AT232">
        <f t="shared" si="338"/>
        <v>0</v>
      </c>
      <c r="AU232">
        <f t="shared" si="338"/>
        <v>0</v>
      </c>
      <c r="AV232">
        <f t="shared" si="338"/>
        <v>0</v>
      </c>
      <c r="AW232">
        <f t="shared" si="338"/>
        <v>0</v>
      </c>
      <c r="AX232">
        <f t="shared" si="338"/>
        <v>0</v>
      </c>
      <c r="AY232">
        <f t="shared" si="338"/>
        <v>0</v>
      </c>
      <c r="AZ232">
        <f t="shared" si="338"/>
        <v>0</v>
      </c>
      <c r="BA232">
        <f t="shared" si="338"/>
        <v>0</v>
      </c>
      <c r="BB232">
        <f t="shared" si="338"/>
        <v>0</v>
      </c>
      <c r="BC232">
        <f t="shared" si="338"/>
        <v>0</v>
      </c>
      <c r="BD232">
        <f t="shared" si="338"/>
        <v>0</v>
      </c>
      <c r="BE232">
        <f t="shared" si="338"/>
        <v>0</v>
      </c>
      <c r="BF232">
        <f t="shared" si="338"/>
        <v>0</v>
      </c>
      <c r="BG232">
        <f t="shared" si="338"/>
        <v>0</v>
      </c>
      <c r="BH232">
        <f t="shared" si="338"/>
        <v>0</v>
      </c>
      <c r="BI232">
        <f t="shared" si="338"/>
        <v>0</v>
      </c>
      <c r="BJ232">
        <f t="shared" si="338"/>
        <v>0</v>
      </c>
      <c r="BK232">
        <f t="shared" si="338"/>
        <v>0</v>
      </c>
      <c r="BL232">
        <f t="shared" si="338"/>
        <v>0</v>
      </c>
      <c r="BM232">
        <f t="shared" si="338"/>
        <v>0</v>
      </c>
      <c r="BN232">
        <f t="shared" si="338"/>
        <v>0</v>
      </c>
      <c r="BO232">
        <f t="shared" ref="BO232:CT232" si="339">BO83</f>
        <v>0</v>
      </c>
      <c r="BP232">
        <f t="shared" si="339"/>
        <v>0</v>
      </c>
      <c r="BQ232">
        <f t="shared" si="339"/>
        <v>0</v>
      </c>
      <c r="BR232">
        <f t="shared" si="339"/>
        <v>0</v>
      </c>
      <c r="BS232">
        <f t="shared" si="339"/>
        <v>0</v>
      </c>
      <c r="BT232">
        <f t="shared" si="339"/>
        <v>0</v>
      </c>
      <c r="BU232">
        <f t="shared" si="339"/>
        <v>0</v>
      </c>
      <c r="BV232">
        <f t="shared" si="339"/>
        <v>0</v>
      </c>
      <c r="BW232">
        <f t="shared" si="339"/>
        <v>0</v>
      </c>
      <c r="BX232">
        <f t="shared" si="339"/>
        <v>0</v>
      </c>
      <c r="BY232">
        <f t="shared" si="339"/>
        <v>0</v>
      </c>
      <c r="BZ232">
        <f t="shared" si="339"/>
        <v>0</v>
      </c>
      <c r="CA232">
        <f t="shared" si="339"/>
        <v>0</v>
      </c>
      <c r="CB232">
        <f t="shared" si="339"/>
        <v>0</v>
      </c>
      <c r="CC232">
        <f t="shared" si="339"/>
        <v>0</v>
      </c>
      <c r="CD232">
        <f t="shared" si="339"/>
        <v>0</v>
      </c>
      <c r="CE232">
        <f t="shared" si="339"/>
        <v>0</v>
      </c>
      <c r="CF232">
        <f t="shared" si="339"/>
        <v>0</v>
      </c>
      <c r="CG232">
        <f t="shared" si="339"/>
        <v>0</v>
      </c>
      <c r="CH232">
        <f t="shared" si="339"/>
        <v>0</v>
      </c>
      <c r="CI232">
        <f t="shared" si="339"/>
        <v>0</v>
      </c>
      <c r="CJ232">
        <f t="shared" si="339"/>
        <v>0</v>
      </c>
      <c r="CK232">
        <f t="shared" si="339"/>
        <v>0</v>
      </c>
      <c r="CL232">
        <f t="shared" si="339"/>
        <v>0</v>
      </c>
      <c r="CM232">
        <f t="shared" si="339"/>
        <v>0</v>
      </c>
      <c r="CN232">
        <f t="shared" si="339"/>
        <v>0</v>
      </c>
      <c r="CO232">
        <f t="shared" si="339"/>
        <v>0</v>
      </c>
      <c r="CP232">
        <f t="shared" si="339"/>
        <v>0</v>
      </c>
      <c r="CQ232">
        <f t="shared" si="339"/>
        <v>0</v>
      </c>
      <c r="CR232">
        <f t="shared" si="339"/>
        <v>0</v>
      </c>
      <c r="CS232">
        <f t="shared" si="339"/>
        <v>0</v>
      </c>
      <c r="CT232">
        <f t="shared" si="339"/>
        <v>0</v>
      </c>
      <c r="CU232">
        <f t="shared" ref="CU232:DC232" si="340">CU83</f>
        <v>0</v>
      </c>
      <c r="CV232">
        <f t="shared" si="340"/>
        <v>0</v>
      </c>
      <c r="CW232">
        <f t="shared" si="340"/>
        <v>0</v>
      </c>
      <c r="CX232">
        <f t="shared" si="340"/>
        <v>0</v>
      </c>
      <c r="CY232">
        <f t="shared" si="340"/>
        <v>0</v>
      </c>
      <c r="CZ232">
        <f t="shared" si="340"/>
        <v>0</v>
      </c>
      <c r="DA232">
        <f t="shared" si="340"/>
        <v>0</v>
      </c>
      <c r="DB232">
        <f t="shared" si="340"/>
        <v>0</v>
      </c>
      <c r="DC232">
        <f t="shared" si="340"/>
        <v>0</v>
      </c>
      <c r="DD232">
        <f t="shared" si="307"/>
        <v>0</v>
      </c>
      <c r="DE232">
        <f t="shared" si="307"/>
        <v>0</v>
      </c>
      <c r="DF232">
        <f t="shared" si="307"/>
        <v>0</v>
      </c>
      <c r="DG232">
        <f t="shared" si="307"/>
        <v>0</v>
      </c>
      <c r="DH232">
        <f t="shared" si="307"/>
        <v>0</v>
      </c>
    </row>
    <row r="233" spans="1:112">
      <c r="A233">
        <f t="shared" si="332"/>
        <v>596</v>
      </c>
      <c r="B233" t="str">
        <f t="shared" si="332"/>
        <v xml:space="preserve">Empresa Pública Transporte Aéreo Militar </v>
      </c>
      <c r="C233">
        <f t="shared" ref="C233:AH233" si="341">C84</f>
        <v>0</v>
      </c>
      <c r="D233">
        <f t="shared" si="341"/>
        <v>0</v>
      </c>
      <c r="E233">
        <f t="shared" si="341"/>
        <v>0</v>
      </c>
      <c r="F233">
        <f t="shared" si="341"/>
        <v>0</v>
      </c>
      <c r="G233">
        <f t="shared" si="341"/>
        <v>0</v>
      </c>
      <c r="H233">
        <f t="shared" si="341"/>
        <v>0</v>
      </c>
      <c r="I233">
        <f t="shared" si="341"/>
        <v>0</v>
      </c>
      <c r="J233">
        <f t="shared" si="341"/>
        <v>0</v>
      </c>
      <c r="K233">
        <f t="shared" si="341"/>
        <v>0</v>
      </c>
      <c r="L233">
        <f t="shared" si="341"/>
        <v>0</v>
      </c>
      <c r="M233">
        <f t="shared" si="341"/>
        <v>0</v>
      </c>
      <c r="N233">
        <f t="shared" si="341"/>
        <v>0</v>
      </c>
      <c r="O233">
        <f t="shared" si="341"/>
        <v>0</v>
      </c>
      <c r="P233">
        <f t="shared" si="341"/>
        <v>0</v>
      </c>
      <c r="Q233">
        <f t="shared" si="341"/>
        <v>0</v>
      </c>
      <c r="R233">
        <f t="shared" si="341"/>
        <v>0</v>
      </c>
      <c r="S233">
        <f t="shared" si="341"/>
        <v>0</v>
      </c>
      <c r="T233">
        <f t="shared" si="341"/>
        <v>0</v>
      </c>
      <c r="U233">
        <f t="shared" si="341"/>
        <v>0</v>
      </c>
      <c r="V233">
        <f t="shared" si="341"/>
        <v>0</v>
      </c>
      <c r="W233">
        <f t="shared" si="341"/>
        <v>0</v>
      </c>
      <c r="X233">
        <f t="shared" si="341"/>
        <v>87</v>
      </c>
      <c r="Y233">
        <f t="shared" si="341"/>
        <v>0</v>
      </c>
      <c r="Z233">
        <f t="shared" si="341"/>
        <v>0</v>
      </c>
      <c r="AA233">
        <f t="shared" si="341"/>
        <v>0</v>
      </c>
      <c r="AB233">
        <f t="shared" si="341"/>
        <v>0</v>
      </c>
      <c r="AC233">
        <f t="shared" si="341"/>
        <v>0</v>
      </c>
      <c r="AD233">
        <f t="shared" si="341"/>
        <v>0</v>
      </c>
      <c r="AE233">
        <f t="shared" si="341"/>
        <v>0</v>
      </c>
      <c r="AF233">
        <f t="shared" si="341"/>
        <v>0</v>
      </c>
      <c r="AG233">
        <f t="shared" si="341"/>
        <v>0</v>
      </c>
      <c r="AH233">
        <f t="shared" si="341"/>
        <v>0</v>
      </c>
      <c r="AI233">
        <f t="shared" ref="AI233:BN233" si="342">AI84</f>
        <v>0</v>
      </c>
      <c r="AJ233">
        <f t="shared" si="342"/>
        <v>0</v>
      </c>
      <c r="AK233">
        <f t="shared" si="342"/>
        <v>0</v>
      </c>
      <c r="AL233">
        <f t="shared" si="342"/>
        <v>0</v>
      </c>
      <c r="AM233">
        <f t="shared" si="342"/>
        <v>0</v>
      </c>
      <c r="AN233">
        <f t="shared" si="342"/>
        <v>0</v>
      </c>
      <c r="AO233">
        <f t="shared" si="342"/>
        <v>0</v>
      </c>
      <c r="AP233">
        <f t="shared" si="342"/>
        <v>0</v>
      </c>
      <c r="AQ233">
        <f t="shared" si="342"/>
        <v>0</v>
      </c>
      <c r="AR233">
        <f t="shared" si="342"/>
        <v>0</v>
      </c>
      <c r="AS233">
        <f t="shared" si="342"/>
        <v>0</v>
      </c>
      <c r="AT233">
        <f t="shared" si="342"/>
        <v>0</v>
      </c>
      <c r="AU233">
        <f t="shared" si="342"/>
        <v>0</v>
      </c>
      <c r="AV233">
        <f t="shared" si="342"/>
        <v>0</v>
      </c>
      <c r="AW233">
        <f t="shared" si="342"/>
        <v>0</v>
      </c>
      <c r="AX233">
        <f t="shared" si="342"/>
        <v>0</v>
      </c>
      <c r="AY233">
        <f t="shared" si="342"/>
        <v>0</v>
      </c>
      <c r="AZ233">
        <f t="shared" si="342"/>
        <v>0</v>
      </c>
      <c r="BA233">
        <f t="shared" si="342"/>
        <v>0</v>
      </c>
      <c r="BB233">
        <f t="shared" si="342"/>
        <v>0</v>
      </c>
      <c r="BC233">
        <f t="shared" si="342"/>
        <v>0</v>
      </c>
      <c r="BD233">
        <f t="shared" si="342"/>
        <v>0</v>
      </c>
      <c r="BE233">
        <f t="shared" si="342"/>
        <v>0</v>
      </c>
      <c r="BF233">
        <f t="shared" si="342"/>
        <v>0</v>
      </c>
      <c r="BG233">
        <f t="shared" si="342"/>
        <v>0</v>
      </c>
      <c r="BH233">
        <f t="shared" si="342"/>
        <v>0</v>
      </c>
      <c r="BI233">
        <f t="shared" si="342"/>
        <v>0</v>
      </c>
      <c r="BJ233">
        <f t="shared" si="342"/>
        <v>0</v>
      </c>
      <c r="BK233">
        <f t="shared" si="342"/>
        <v>0</v>
      </c>
      <c r="BL233">
        <f t="shared" si="342"/>
        <v>0</v>
      </c>
      <c r="BM233">
        <f t="shared" si="342"/>
        <v>0</v>
      </c>
      <c r="BN233">
        <f t="shared" si="342"/>
        <v>0</v>
      </c>
      <c r="BO233">
        <f t="shared" ref="BO233:CT233" si="343">BO84</f>
        <v>0</v>
      </c>
      <c r="BP233">
        <f t="shared" si="343"/>
        <v>0</v>
      </c>
      <c r="BQ233">
        <f t="shared" si="343"/>
        <v>0</v>
      </c>
      <c r="BR233">
        <f t="shared" si="343"/>
        <v>0</v>
      </c>
      <c r="BS233">
        <f t="shared" si="343"/>
        <v>0</v>
      </c>
      <c r="BT233">
        <f t="shared" si="343"/>
        <v>0</v>
      </c>
      <c r="BU233">
        <f t="shared" si="343"/>
        <v>0</v>
      </c>
      <c r="BV233">
        <f t="shared" si="343"/>
        <v>0</v>
      </c>
      <c r="BW233">
        <f t="shared" si="343"/>
        <v>0</v>
      </c>
      <c r="BX233">
        <f t="shared" si="343"/>
        <v>0</v>
      </c>
      <c r="BY233">
        <f t="shared" si="343"/>
        <v>0</v>
      </c>
      <c r="BZ233">
        <f t="shared" si="343"/>
        <v>0</v>
      </c>
      <c r="CA233">
        <f t="shared" si="343"/>
        <v>0</v>
      </c>
      <c r="CB233">
        <f t="shared" si="343"/>
        <v>0</v>
      </c>
      <c r="CC233">
        <f t="shared" si="343"/>
        <v>0</v>
      </c>
      <c r="CD233">
        <f t="shared" si="343"/>
        <v>0</v>
      </c>
      <c r="CE233">
        <f t="shared" si="343"/>
        <v>0</v>
      </c>
      <c r="CF233">
        <f t="shared" si="343"/>
        <v>0</v>
      </c>
      <c r="CG233">
        <f t="shared" si="343"/>
        <v>0</v>
      </c>
      <c r="CH233">
        <f t="shared" si="343"/>
        <v>0</v>
      </c>
      <c r="CI233">
        <f t="shared" si="343"/>
        <v>0</v>
      </c>
      <c r="CJ233">
        <f t="shared" si="343"/>
        <v>0</v>
      </c>
      <c r="CK233">
        <f t="shared" si="343"/>
        <v>0</v>
      </c>
      <c r="CL233">
        <f t="shared" si="343"/>
        <v>0</v>
      </c>
      <c r="CM233">
        <f t="shared" si="343"/>
        <v>0</v>
      </c>
      <c r="CN233">
        <f t="shared" si="343"/>
        <v>0</v>
      </c>
      <c r="CO233">
        <f t="shared" si="343"/>
        <v>0</v>
      </c>
      <c r="CP233">
        <f t="shared" si="343"/>
        <v>0</v>
      </c>
      <c r="CQ233">
        <f t="shared" si="343"/>
        <v>0</v>
      </c>
      <c r="CR233">
        <f t="shared" si="343"/>
        <v>0</v>
      </c>
      <c r="CS233">
        <f t="shared" si="343"/>
        <v>0</v>
      </c>
      <c r="CT233">
        <f t="shared" si="343"/>
        <v>0</v>
      </c>
      <c r="CU233">
        <f t="shared" ref="CU233:DC233" si="344">CU84</f>
        <v>0</v>
      </c>
      <c r="CV233">
        <f t="shared" si="344"/>
        <v>0</v>
      </c>
      <c r="CW233">
        <f t="shared" si="344"/>
        <v>0</v>
      </c>
      <c r="CX233">
        <f t="shared" si="344"/>
        <v>0</v>
      </c>
      <c r="CY233">
        <f t="shared" si="344"/>
        <v>0</v>
      </c>
      <c r="CZ233">
        <f t="shared" si="344"/>
        <v>0</v>
      </c>
      <c r="DA233">
        <f t="shared" si="344"/>
        <v>0</v>
      </c>
      <c r="DB233">
        <f t="shared" si="344"/>
        <v>0</v>
      </c>
      <c r="DC233">
        <f t="shared" si="344"/>
        <v>0</v>
      </c>
      <c r="DD233">
        <f t="shared" si="307"/>
        <v>0</v>
      </c>
      <c r="DE233">
        <f t="shared" si="307"/>
        <v>0</v>
      </c>
      <c r="DF233">
        <f t="shared" si="307"/>
        <v>0</v>
      </c>
      <c r="DG233">
        <f t="shared" si="307"/>
        <v>0</v>
      </c>
      <c r="DH233">
        <f t="shared" si="307"/>
        <v>0</v>
      </c>
    </row>
    <row r="234" spans="1:112">
      <c r="A234">
        <f t="shared" si="332"/>
        <v>312</v>
      </c>
      <c r="B234" t="str">
        <f t="shared" si="332"/>
        <v>Autoridad de Fiscalizac. y Control Soc de Bosques y Tierras</v>
      </c>
      <c r="C234">
        <f t="shared" ref="C234:AH234" si="345">C85</f>
        <v>0</v>
      </c>
      <c r="D234">
        <f t="shared" si="345"/>
        <v>0</v>
      </c>
      <c r="E234">
        <f t="shared" si="345"/>
        <v>0</v>
      </c>
      <c r="F234">
        <f t="shared" si="345"/>
        <v>0</v>
      </c>
      <c r="G234">
        <f t="shared" si="345"/>
        <v>0</v>
      </c>
      <c r="H234">
        <f t="shared" si="345"/>
        <v>0</v>
      </c>
      <c r="I234">
        <f t="shared" si="345"/>
        <v>0</v>
      </c>
      <c r="J234">
        <f t="shared" si="345"/>
        <v>0</v>
      </c>
      <c r="K234">
        <f t="shared" si="345"/>
        <v>0</v>
      </c>
      <c r="L234">
        <f t="shared" si="345"/>
        <v>0</v>
      </c>
      <c r="M234">
        <f t="shared" si="345"/>
        <v>0</v>
      </c>
      <c r="N234">
        <f t="shared" si="345"/>
        <v>0</v>
      </c>
      <c r="O234">
        <f t="shared" si="345"/>
        <v>0</v>
      </c>
      <c r="P234">
        <f t="shared" si="345"/>
        <v>0</v>
      </c>
      <c r="Q234">
        <f t="shared" si="345"/>
        <v>0</v>
      </c>
      <c r="R234">
        <f t="shared" si="345"/>
        <v>0</v>
      </c>
      <c r="S234">
        <f t="shared" si="345"/>
        <v>0</v>
      </c>
      <c r="T234">
        <f t="shared" si="345"/>
        <v>0</v>
      </c>
      <c r="U234">
        <f t="shared" si="345"/>
        <v>0</v>
      </c>
      <c r="V234">
        <f t="shared" si="345"/>
        <v>335</v>
      </c>
      <c r="W234">
        <f t="shared" si="345"/>
        <v>0</v>
      </c>
      <c r="X234">
        <f t="shared" si="345"/>
        <v>29.8</v>
      </c>
      <c r="Y234">
        <f t="shared" si="345"/>
        <v>0</v>
      </c>
      <c r="Z234">
        <f t="shared" si="345"/>
        <v>0</v>
      </c>
      <c r="AA234">
        <f t="shared" si="345"/>
        <v>0</v>
      </c>
      <c r="AB234">
        <f t="shared" si="345"/>
        <v>0</v>
      </c>
      <c r="AC234">
        <f t="shared" si="345"/>
        <v>0</v>
      </c>
      <c r="AD234">
        <f t="shared" si="345"/>
        <v>0</v>
      </c>
      <c r="AE234">
        <f t="shared" si="345"/>
        <v>0</v>
      </c>
      <c r="AF234">
        <f t="shared" si="345"/>
        <v>0</v>
      </c>
      <c r="AG234">
        <f t="shared" si="345"/>
        <v>0</v>
      </c>
      <c r="AH234">
        <f t="shared" si="345"/>
        <v>0</v>
      </c>
      <c r="AI234">
        <f t="shared" ref="AI234:BN234" si="346">AI85</f>
        <v>0</v>
      </c>
      <c r="AJ234">
        <f t="shared" si="346"/>
        <v>0</v>
      </c>
      <c r="AK234">
        <f t="shared" si="346"/>
        <v>0</v>
      </c>
      <c r="AL234">
        <f t="shared" si="346"/>
        <v>0</v>
      </c>
      <c r="AM234">
        <f t="shared" si="346"/>
        <v>0</v>
      </c>
      <c r="AN234">
        <f t="shared" si="346"/>
        <v>0</v>
      </c>
      <c r="AO234">
        <f t="shared" si="346"/>
        <v>0</v>
      </c>
      <c r="AP234">
        <f t="shared" si="346"/>
        <v>0</v>
      </c>
      <c r="AQ234">
        <f t="shared" si="346"/>
        <v>0</v>
      </c>
      <c r="AR234">
        <f t="shared" si="346"/>
        <v>0</v>
      </c>
      <c r="AS234">
        <f t="shared" si="346"/>
        <v>0</v>
      </c>
      <c r="AT234">
        <f t="shared" si="346"/>
        <v>0</v>
      </c>
      <c r="AU234">
        <f t="shared" si="346"/>
        <v>0</v>
      </c>
      <c r="AV234">
        <f t="shared" si="346"/>
        <v>0</v>
      </c>
      <c r="AW234">
        <f t="shared" si="346"/>
        <v>0</v>
      </c>
      <c r="AX234">
        <f t="shared" si="346"/>
        <v>0</v>
      </c>
      <c r="AY234">
        <f t="shared" si="346"/>
        <v>0</v>
      </c>
      <c r="AZ234">
        <f t="shared" si="346"/>
        <v>0</v>
      </c>
      <c r="BA234">
        <f t="shared" si="346"/>
        <v>0</v>
      </c>
      <c r="BB234">
        <f t="shared" si="346"/>
        <v>0</v>
      </c>
      <c r="BC234">
        <f t="shared" si="346"/>
        <v>0</v>
      </c>
      <c r="BD234">
        <f t="shared" si="346"/>
        <v>0</v>
      </c>
      <c r="BE234">
        <f t="shared" si="346"/>
        <v>0</v>
      </c>
      <c r="BF234">
        <f t="shared" si="346"/>
        <v>0</v>
      </c>
      <c r="BG234">
        <f t="shared" si="346"/>
        <v>0</v>
      </c>
      <c r="BH234">
        <f t="shared" si="346"/>
        <v>0</v>
      </c>
      <c r="BI234">
        <f t="shared" si="346"/>
        <v>0</v>
      </c>
      <c r="BJ234">
        <f t="shared" si="346"/>
        <v>0</v>
      </c>
      <c r="BK234">
        <f t="shared" si="346"/>
        <v>0</v>
      </c>
      <c r="BL234">
        <f t="shared" si="346"/>
        <v>0</v>
      </c>
      <c r="BM234">
        <f t="shared" si="346"/>
        <v>0</v>
      </c>
      <c r="BN234">
        <f t="shared" si="346"/>
        <v>0</v>
      </c>
      <c r="BO234">
        <f t="shared" ref="BO234:CT234" si="347">BO85</f>
        <v>0</v>
      </c>
      <c r="BP234">
        <f t="shared" si="347"/>
        <v>0</v>
      </c>
      <c r="BQ234">
        <f t="shared" si="347"/>
        <v>0</v>
      </c>
      <c r="BR234">
        <f t="shared" si="347"/>
        <v>0</v>
      </c>
      <c r="BS234">
        <f t="shared" si="347"/>
        <v>0</v>
      </c>
      <c r="BT234">
        <f t="shared" si="347"/>
        <v>0</v>
      </c>
      <c r="BU234">
        <f t="shared" si="347"/>
        <v>0</v>
      </c>
      <c r="BV234">
        <f t="shared" si="347"/>
        <v>0</v>
      </c>
      <c r="BW234">
        <f t="shared" si="347"/>
        <v>0</v>
      </c>
      <c r="BX234">
        <f t="shared" si="347"/>
        <v>0</v>
      </c>
      <c r="BY234">
        <f t="shared" si="347"/>
        <v>0</v>
      </c>
      <c r="BZ234">
        <f t="shared" si="347"/>
        <v>0</v>
      </c>
      <c r="CA234">
        <f t="shared" si="347"/>
        <v>0</v>
      </c>
      <c r="CB234">
        <f t="shared" si="347"/>
        <v>0</v>
      </c>
      <c r="CC234">
        <f t="shared" si="347"/>
        <v>0</v>
      </c>
      <c r="CD234">
        <f t="shared" si="347"/>
        <v>0</v>
      </c>
      <c r="CE234">
        <f t="shared" si="347"/>
        <v>0</v>
      </c>
      <c r="CF234">
        <f t="shared" si="347"/>
        <v>0</v>
      </c>
      <c r="CG234">
        <f t="shared" si="347"/>
        <v>0</v>
      </c>
      <c r="CH234">
        <f t="shared" si="347"/>
        <v>0</v>
      </c>
      <c r="CI234">
        <f t="shared" si="347"/>
        <v>0</v>
      </c>
      <c r="CJ234">
        <f t="shared" si="347"/>
        <v>0</v>
      </c>
      <c r="CK234">
        <f t="shared" si="347"/>
        <v>0</v>
      </c>
      <c r="CL234">
        <f t="shared" si="347"/>
        <v>0</v>
      </c>
      <c r="CM234">
        <f t="shared" si="347"/>
        <v>0</v>
      </c>
      <c r="CN234">
        <f t="shared" si="347"/>
        <v>0</v>
      </c>
      <c r="CO234">
        <f t="shared" si="347"/>
        <v>0</v>
      </c>
      <c r="CP234">
        <f t="shared" si="347"/>
        <v>0</v>
      </c>
      <c r="CQ234">
        <f t="shared" si="347"/>
        <v>0</v>
      </c>
      <c r="CR234">
        <f t="shared" si="347"/>
        <v>0</v>
      </c>
      <c r="CS234">
        <f t="shared" si="347"/>
        <v>0</v>
      </c>
      <c r="CT234">
        <f t="shared" si="347"/>
        <v>0</v>
      </c>
      <c r="CU234">
        <f t="shared" ref="CU234:DC234" si="348">CU85</f>
        <v>0</v>
      </c>
      <c r="CV234">
        <f t="shared" si="348"/>
        <v>0</v>
      </c>
      <c r="CW234">
        <f t="shared" si="348"/>
        <v>0</v>
      </c>
      <c r="CX234">
        <f t="shared" si="348"/>
        <v>0</v>
      </c>
      <c r="CY234">
        <f t="shared" si="348"/>
        <v>0</v>
      </c>
      <c r="CZ234">
        <f t="shared" si="348"/>
        <v>0</v>
      </c>
      <c r="DA234">
        <f t="shared" si="348"/>
        <v>0</v>
      </c>
      <c r="DB234">
        <f t="shared" si="348"/>
        <v>0</v>
      </c>
      <c r="DC234">
        <f t="shared" si="348"/>
        <v>0</v>
      </c>
      <c r="DD234">
        <f t="shared" ref="DD234:DH243" si="349">DD85</f>
        <v>0</v>
      </c>
      <c r="DE234">
        <f t="shared" si="349"/>
        <v>0</v>
      </c>
      <c r="DF234">
        <f t="shared" si="349"/>
        <v>0</v>
      </c>
      <c r="DG234">
        <f t="shared" si="349"/>
        <v>0</v>
      </c>
      <c r="DH234">
        <f t="shared" si="349"/>
        <v>0</v>
      </c>
    </row>
    <row r="235" spans="1:112">
      <c r="A235">
        <f t="shared" si="332"/>
        <v>385</v>
      </c>
      <c r="B235" t="str">
        <f t="shared" si="332"/>
        <v>Autoridad de Supervisión de la Seguridad Social de Corto Plazo</v>
      </c>
      <c r="C235">
        <f t="shared" ref="C235:AH235" si="350">C86</f>
        <v>0</v>
      </c>
      <c r="D235">
        <f t="shared" si="350"/>
        <v>0</v>
      </c>
      <c r="E235">
        <f t="shared" si="350"/>
        <v>0</v>
      </c>
      <c r="F235">
        <f t="shared" si="350"/>
        <v>0</v>
      </c>
      <c r="G235">
        <f t="shared" si="350"/>
        <v>0</v>
      </c>
      <c r="H235">
        <f t="shared" si="350"/>
        <v>0</v>
      </c>
      <c r="I235">
        <f t="shared" si="350"/>
        <v>0</v>
      </c>
      <c r="J235">
        <f t="shared" si="350"/>
        <v>0</v>
      </c>
      <c r="K235">
        <f t="shared" si="350"/>
        <v>0</v>
      </c>
      <c r="L235">
        <f t="shared" si="350"/>
        <v>0</v>
      </c>
      <c r="M235">
        <f t="shared" si="350"/>
        <v>0</v>
      </c>
      <c r="N235">
        <f t="shared" si="350"/>
        <v>0</v>
      </c>
      <c r="O235">
        <f t="shared" si="350"/>
        <v>0</v>
      </c>
      <c r="P235">
        <f t="shared" si="350"/>
        <v>0</v>
      </c>
      <c r="Q235">
        <f t="shared" si="350"/>
        <v>0</v>
      </c>
      <c r="R235">
        <f t="shared" si="350"/>
        <v>0</v>
      </c>
      <c r="S235">
        <f t="shared" si="350"/>
        <v>0</v>
      </c>
      <c r="T235">
        <f t="shared" si="350"/>
        <v>31154.6</v>
      </c>
      <c r="U235">
        <f t="shared" si="350"/>
        <v>0</v>
      </c>
      <c r="V235">
        <f t="shared" si="350"/>
        <v>35231.06</v>
      </c>
      <c r="W235">
        <f t="shared" si="350"/>
        <v>0</v>
      </c>
      <c r="X235">
        <f t="shared" si="350"/>
        <v>0</v>
      </c>
      <c r="Y235">
        <f t="shared" si="350"/>
        <v>0</v>
      </c>
      <c r="Z235">
        <f t="shared" si="350"/>
        <v>0</v>
      </c>
      <c r="AA235">
        <f t="shared" si="350"/>
        <v>0</v>
      </c>
      <c r="AB235">
        <f t="shared" si="350"/>
        <v>0</v>
      </c>
      <c r="AC235">
        <f t="shared" si="350"/>
        <v>0</v>
      </c>
      <c r="AD235">
        <f t="shared" si="350"/>
        <v>0</v>
      </c>
      <c r="AE235">
        <f t="shared" si="350"/>
        <v>0</v>
      </c>
      <c r="AF235">
        <f t="shared" si="350"/>
        <v>0</v>
      </c>
      <c r="AG235">
        <f t="shared" si="350"/>
        <v>0</v>
      </c>
      <c r="AH235">
        <f t="shared" si="350"/>
        <v>0</v>
      </c>
      <c r="AI235">
        <f t="shared" ref="AI235:BN235" si="351">AI86</f>
        <v>0</v>
      </c>
      <c r="AJ235">
        <f t="shared" si="351"/>
        <v>0</v>
      </c>
      <c r="AK235">
        <f t="shared" si="351"/>
        <v>0</v>
      </c>
      <c r="AL235">
        <f t="shared" si="351"/>
        <v>0</v>
      </c>
      <c r="AM235">
        <f t="shared" si="351"/>
        <v>0</v>
      </c>
      <c r="AN235">
        <f t="shared" si="351"/>
        <v>0</v>
      </c>
      <c r="AO235">
        <f t="shared" si="351"/>
        <v>0</v>
      </c>
      <c r="AP235">
        <f t="shared" si="351"/>
        <v>0</v>
      </c>
      <c r="AQ235">
        <f t="shared" si="351"/>
        <v>0</v>
      </c>
      <c r="AR235">
        <f t="shared" si="351"/>
        <v>0</v>
      </c>
      <c r="AS235">
        <f t="shared" si="351"/>
        <v>0</v>
      </c>
      <c r="AT235">
        <f t="shared" si="351"/>
        <v>0</v>
      </c>
      <c r="AU235">
        <f t="shared" si="351"/>
        <v>0</v>
      </c>
      <c r="AV235">
        <f t="shared" si="351"/>
        <v>0</v>
      </c>
      <c r="AW235">
        <f t="shared" si="351"/>
        <v>0</v>
      </c>
      <c r="AX235">
        <f t="shared" si="351"/>
        <v>0</v>
      </c>
      <c r="AY235">
        <f t="shared" si="351"/>
        <v>0</v>
      </c>
      <c r="AZ235">
        <f t="shared" si="351"/>
        <v>0</v>
      </c>
      <c r="BA235">
        <f t="shared" si="351"/>
        <v>0</v>
      </c>
      <c r="BB235">
        <f t="shared" si="351"/>
        <v>0</v>
      </c>
      <c r="BC235">
        <f t="shared" si="351"/>
        <v>0</v>
      </c>
      <c r="BD235">
        <f t="shared" si="351"/>
        <v>0</v>
      </c>
      <c r="BE235">
        <f t="shared" si="351"/>
        <v>0</v>
      </c>
      <c r="BF235">
        <f t="shared" si="351"/>
        <v>0</v>
      </c>
      <c r="BG235">
        <f t="shared" si="351"/>
        <v>0</v>
      </c>
      <c r="BH235">
        <f t="shared" si="351"/>
        <v>0</v>
      </c>
      <c r="BI235">
        <f t="shared" si="351"/>
        <v>0</v>
      </c>
      <c r="BJ235">
        <f t="shared" si="351"/>
        <v>0</v>
      </c>
      <c r="BK235">
        <f t="shared" si="351"/>
        <v>0</v>
      </c>
      <c r="BL235">
        <f t="shared" si="351"/>
        <v>0</v>
      </c>
      <c r="BM235">
        <f t="shared" si="351"/>
        <v>0</v>
      </c>
      <c r="BN235">
        <f t="shared" si="351"/>
        <v>0</v>
      </c>
      <c r="BO235">
        <f t="shared" ref="BO235:CT235" si="352">BO86</f>
        <v>0</v>
      </c>
      <c r="BP235">
        <f t="shared" si="352"/>
        <v>0</v>
      </c>
      <c r="BQ235">
        <f t="shared" si="352"/>
        <v>0</v>
      </c>
      <c r="BR235">
        <f t="shared" si="352"/>
        <v>0</v>
      </c>
      <c r="BS235">
        <f t="shared" si="352"/>
        <v>0</v>
      </c>
      <c r="BT235">
        <f t="shared" si="352"/>
        <v>0</v>
      </c>
      <c r="BU235">
        <f t="shared" si="352"/>
        <v>0</v>
      </c>
      <c r="BV235">
        <f t="shared" si="352"/>
        <v>0</v>
      </c>
      <c r="BW235">
        <f t="shared" si="352"/>
        <v>0</v>
      </c>
      <c r="BX235">
        <f t="shared" si="352"/>
        <v>0</v>
      </c>
      <c r="BY235">
        <f t="shared" si="352"/>
        <v>0</v>
      </c>
      <c r="BZ235">
        <f t="shared" si="352"/>
        <v>0</v>
      </c>
      <c r="CA235">
        <f t="shared" si="352"/>
        <v>0</v>
      </c>
      <c r="CB235">
        <f t="shared" si="352"/>
        <v>0</v>
      </c>
      <c r="CC235">
        <f t="shared" si="352"/>
        <v>0</v>
      </c>
      <c r="CD235">
        <f t="shared" si="352"/>
        <v>0</v>
      </c>
      <c r="CE235">
        <f t="shared" si="352"/>
        <v>0</v>
      </c>
      <c r="CF235">
        <f t="shared" si="352"/>
        <v>0</v>
      </c>
      <c r="CG235">
        <f t="shared" si="352"/>
        <v>0</v>
      </c>
      <c r="CH235">
        <f t="shared" si="352"/>
        <v>0</v>
      </c>
      <c r="CI235">
        <f t="shared" si="352"/>
        <v>0</v>
      </c>
      <c r="CJ235">
        <f t="shared" si="352"/>
        <v>0</v>
      </c>
      <c r="CK235">
        <f t="shared" si="352"/>
        <v>0</v>
      </c>
      <c r="CL235">
        <f t="shared" si="352"/>
        <v>0</v>
      </c>
      <c r="CM235">
        <f t="shared" si="352"/>
        <v>0</v>
      </c>
      <c r="CN235">
        <f t="shared" si="352"/>
        <v>0</v>
      </c>
      <c r="CO235">
        <f t="shared" si="352"/>
        <v>0</v>
      </c>
      <c r="CP235">
        <f t="shared" si="352"/>
        <v>0</v>
      </c>
      <c r="CQ235">
        <f t="shared" si="352"/>
        <v>0</v>
      </c>
      <c r="CR235">
        <f t="shared" si="352"/>
        <v>0</v>
      </c>
      <c r="CS235">
        <f t="shared" si="352"/>
        <v>0</v>
      </c>
      <c r="CT235">
        <f t="shared" si="352"/>
        <v>0</v>
      </c>
      <c r="CU235">
        <f t="shared" ref="CU235:DC235" si="353">CU86</f>
        <v>0</v>
      </c>
      <c r="CV235">
        <f t="shared" si="353"/>
        <v>0</v>
      </c>
      <c r="CW235">
        <f t="shared" si="353"/>
        <v>0</v>
      </c>
      <c r="CX235">
        <f t="shared" si="353"/>
        <v>0</v>
      </c>
      <c r="CY235">
        <f t="shared" si="353"/>
        <v>0</v>
      </c>
      <c r="CZ235">
        <f t="shared" si="353"/>
        <v>0</v>
      </c>
      <c r="DA235">
        <f t="shared" si="353"/>
        <v>0</v>
      </c>
      <c r="DB235">
        <f t="shared" si="353"/>
        <v>0</v>
      </c>
      <c r="DC235">
        <f t="shared" si="353"/>
        <v>0</v>
      </c>
      <c r="DD235">
        <f t="shared" si="349"/>
        <v>0</v>
      </c>
      <c r="DE235">
        <f t="shared" si="349"/>
        <v>0</v>
      </c>
      <c r="DF235">
        <f t="shared" si="349"/>
        <v>0</v>
      </c>
      <c r="DG235">
        <f t="shared" si="349"/>
        <v>0</v>
      </c>
      <c r="DH235">
        <f t="shared" si="349"/>
        <v>0</v>
      </c>
    </row>
    <row r="236" spans="1:112">
      <c r="A236">
        <f t="shared" si="332"/>
        <v>522</v>
      </c>
      <c r="B236" t="str">
        <f t="shared" si="332"/>
        <v>Empresa Nacional de Ferrocarriles - Residual</v>
      </c>
      <c r="C236">
        <f t="shared" ref="C236:AH236" si="354">C87</f>
        <v>0</v>
      </c>
      <c r="D236">
        <f t="shared" si="354"/>
        <v>0</v>
      </c>
      <c r="E236">
        <f t="shared" si="354"/>
        <v>0</v>
      </c>
      <c r="F236">
        <f t="shared" si="354"/>
        <v>0</v>
      </c>
      <c r="G236">
        <f t="shared" si="354"/>
        <v>0</v>
      </c>
      <c r="H236">
        <f t="shared" si="354"/>
        <v>0</v>
      </c>
      <c r="I236">
        <f t="shared" si="354"/>
        <v>0</v>
      </c>
      <c r="J236">
        <f t="shared" si="354"/>
        <v>0</v>
      </c>
      <c r="K236">
        <f t="shared" si="354"/>
        <v>0</v>
      </c>
      <c r="L236">
        <f t="shared" si="354"/>
        <v>0</v>
      </c>
      <c r="M236">
        <f t="shared" si="354"/>
        <v>0</v>
      </c>
      <c r="N236">
        <f t="shared" si="354"/>
        <v>0</v>
      </c>
      <c r="O236">
        <f t="shared" si="354"/>
        <v>0</v>
      </c>
      <c r="P236">
        <f t="shared" si="354"/>
        <v>0</v>
      </c>
      <c r="Q236">
        <f t="shared" si="354"/>
        <v>0</v>
      </c>
      <c r="R236">
        <f t="shared" si="354"/>
        <v>0</v>
      </c>
      <c r="S236">
        <f t="shared" si="354"/>
        <v>0</v>
      </c>
      <c r="T236">
        <f t="shared" si="354"/>
        <v>0</v>
      </c>
      <c r="U236">
        <f t="shared" si="354"/>
        <v>0</v>
      </c>
      <c r="V236">
        <f t="shared" si="354"/>
        <v>0</v>
      </c>
      <c r="W236">
        <f t="shared" si="354"/>
        <v>0</v>
      </c>
      <c r="X236">
        <f t="shared" si="354"/>
        <v>105769.22</v>
      </c>
      <c r="Y236">
        <f t="shared" si="354"/>
        <v>0</v>
      </c>
      <c r="Z236">
        <f t="shared" si="354"/>
        <v>0</v>
      </c>
      <c r="AA236">
        <f t="shared" si="354"/>
        <v>0</v>
      </c>
      <c r="AB236">
        <f t="shared" si="354"/>
        <v>0</v>
      </c>
      <c r="AC236">
        <f t="shared" si="354"/>
        <v>0</v>
      </c>
      <c r="AD236">
        <f t="shared" si="354"/>
        <v>0</v>
      </c>
      <c r="AE236">
        <f t="shared" si="354"/>
        <v>0</v>
      </c>
      <c r="AF236">
        <f t="shared" si="354"/>
        <v>0</v>
      </c>
      <c r="AG236">
        <f t="shared" si="354"/>
        <v>0</v>
      </c>
      <c r="AH236">
        <f t="shared" si="354"/>
        <v>0</v>
      </c>
      <c r="AI236">
        <f t="shared" ref="AI236:BN236" si="355">AI87</f>
        <v>0</v>
      </c>
      <c r="AJ236">
        <f t="shared" si="355"/>
        <v>0</v>
      </c>
      <c r="AK236">
        <f t="shared" si="355"/>
        <v>0</v>
      </c>
      <c r="AL236">
        <f t="shared" si="355"/>
        <v>0</v>
      </c>
      <c r="AM236">
        <f t="shared" si="355"/>
        <v>0</v>
      </c>
      <c r="AN236">
        <f t="shared" si="355"/>
        <v>0</v>
      </c>
      <c r="AO236">
        <f t="shared" si="355"/>
        <v>0</v>
      </c>
      <c r="AP236">
        <f t="shared" si="355"/>
        <v>0</v>
      </c>
      <c r="AQ236">
        <f t="shared" si="355"/>
        <v>0</v>
      </c>
      <c r="AR236">
        <f t="shared" si="355"/>
        <v>0</v>
      </c>
      <c r="AS236">
        <f t="shared" si="355"/>
        <v>0</v>
      </c>
      <c r="AT236">
        <f t="shared" si="355"/>
        <v>0</v>
      </c>
      <c r="AU236">
        <f t="shared" si="355"/>
        <v>0</v>
      </c>
      <c r="AV236">
        <f t="shared" si="355"/>
        <v>0</v>
      </c>
      <c r="AW236">
        <f t="shared" si="355"/>
        <v>0</v>
      </c>
      <c r="AX236">
        <f t="shared" si="355"/>
        <v>0</v>
      </c>
      <c r="AY236">
        <f t="shared" si="355"/>
        <v>0</v>
      </c>
      <c r="AZ236">
        <f t="shared" si="355"/>
        <v>0</v>
      </c>
      <c r="BA236">
        <f t="shared" si="355"/>
        <v>0</v>
      </c>
      <c r="BB236">
        <f t="shared" si="355"/>
        <v>0</v>
      </c>
      <c r="BC236">
        <f t="shared" si="355"/>
        <v>0</v>
      </c>
      <c r="BD236">
        <f t="shared" si="355"/>
        <v>0</v>
      </c>
      <c r="BE236">
        <f t="shared" si="355"/>
        <v>0</v>
      </c>
      <c r="BF236">
        <f t="shared" si="355"/>
        <v>0</v>
      </c>
      <c r="BG236">
        <f t="shared" si="355"/>
        <v>0</v>
      </c>
      <c r="BH236">
        <f t="shared" si="355"/>
        <v>0</v>
      </c>
      <c r="BI236">
        <f t="shared" si="355"/>
        <v>0</v>
      </c>
      <c r="BJ236">
        <f t="shared" si="355"/>
        <v>0</v>
      </c>
      <c r="BK236">
        <f t="shared" si="355"/>
        <v>0</v>
      </c>
      <c r="BL236">
        <f t="shared" si="355"/>
        <v>0</v>
      </c>
      <c r="BM236">
        <f t="shared" si="355"/>
        <v>0</v>
      </c>
      <c r="BN236">
        <f t="shared" si="355"/>
        <v>0</v>
      </c>
      <c r="BO236">
        <f t="shared" ref="BO236:CT236" si="356">BO87</f>
        <v>0</v>
      </c>
      <c r="BP236">
        <f t="shared" si="356"/>
        <v>0</v>
      </c>
      <c r="BQ236">
        <f t="shared" si="356"/>
        <v>0</v>
      </c>
      <c r="BR236">
        <f t="shared" si="356"/>
        <v>0</v>
      </c>
      <c r="BS236">
        <f t="shared" si="356"/>
        <v>0</v>
      </c>
      <c r="BT236">
        <f t="shared" si="356"/>
        <v>0</v>
      </c>
      <c r="BU236">
        <f t="shared" si="356"/>
        <v>0</v>
      </c>
      <c r="BV236">
        <f t="shared" si="356"/>
        <v>0</v>
      </c>
      <c r="BW236">
        <f t="shared" si="356"/>
        <v>0</v>
      </c>
      <c r="BX236">
        <f t="shared" si="356"/>
        <v>0</v>
      </c>
      <c r="BY236">
        <f t="shared" si="356"/>
        <v>0</v>
      </c>
      <c r="BZ236">
        <f t="shared" si="356"/>
        <v>0</v>
      </c>
      <c r="CA236">
        <f t="shared" si="356"/>
        <v>0</v>
      </c>
      <c r="CB236">
        <f t="shared" si="356"/>
        <v>0</v>
      </c>
      <c r="CC236">
        <f t="shared" si="356"/>
        <v>0</v>
      </c>
      <c r="CD236">
        <f t="shared" si="356"/>
        <v>0</v>
      </c>
      <c r="CE236">
        <f t="shared" si="356"/>
        <v>0</v>
      </c>
      <c r="CF236">
        <f t="shared" si="356"/>
        <v>0</v>
      </c>
      <c r="CG236">
        <f t="shared" si="356"/>
        <v>0</v>
      </c>
      <c r="CH236">
        <f t="shared" si="356"/>
        <v>0</v>
      </c>
      <c r="CI236">
        <f t="shared" si="356"/>
        <v>0</v>
      </c>
      <c r="CJ236">
        <f t="shared" si="356"/>
        <v>0</v>
      </c>
      <c r="CK236">
        <f t="shared" si="356"/>
        <v>0</v>
      </c>
      <c r="CL236">
        <f t="shared" si="356"/>
        <v>0</v>
      </c>
      <c r="CM236">
        <f t="shared" si="356"/>
        <v>0</v>
      </c>
      <c r="CN236">
        <f t="shared" si="356"/>
        <v>0</v>
      </c>
      <c r="CO236">
        <f t="shared" si="356"/>
        <v>0</v>
      </c>
      <c r="CP236">
        <f t="shared" si="356"/>
        <v>0</v>
      </c>
      <c r="CQ236">
        <f t="shared" si="356"/>
        <v>0</v>
      </c>
      <c r="CR236">
        <f t="shared" si="356"/>
        <v>0</v>
      </c>
      <c r="CS236">
        <f t="shared" si="356"/>
        <v>0</v>
      </c>
      <c r="CT236">
        <f t="shared" si="356"/>
        <v>0</v>
      </c>
      <c r="CU236">
        <f t="shared" ref="CU236:DC236" si="357">CU87</f>
        <v>0</v>
      </c>
      <c r="CV236">
        <f t="shared" si="357"/>
        <v>0</v>
      </c>
      <c r="CW236">
        <f t="shared" si="357"/>
        <v>0</v>
      </c>
      <c r="CX236">
        <f t="shared" si="357"/>
        <v>0</v>
      </c>
      <c r="CY236">
        <f t="shared" si="357"/>
        <v>0</v>
      </c>
      <c r="CZ236">
        <f t="shared" si="357"/>
        <v>0</v>
      </c>
      <c r="DA236">
        <f t="shared" si="357"/>
        <v>0</v>
      </c>
      <c r="DB236">
        <f t="shared" si="357"/>
        <v>0</v>
      </c>
      <c r="DC236">
        <f t="shared" si="357"/>
        <v>0</v>
      </c>
      <c r="DD236">
        <f t="shared" si="349"/>
        <v>0</v>
      </c>
      <c r="DE236">
        <f t="shared" si="349"/>
        <v>0</v>
      </c>
      <c r="DF236">
        <f t="shared" si="349"/>
        <v>0</v>
      </c>
      <c r="DG236">
        <f t="shared" si="349"/>
        <v>0</v>
      </c>
      <c r="DH236">
        <f t="shared" si="349"/>
        <v>0</v>
      </c>
    </row>
    <row r="237" spans="1:112">
      <c r="A237">
        <f t="shared" si="332"/>
        <v>908</v>
      </c>
      <c r="B237" t="str">
        <f t="shared" si="332"/>
        <v>Gobierno Autónomo Departamental del Beni</v>
      </c>
      <c r="C237">
        <f t="shared" ref="C237:AH237" si="358">C88</f>
        <v>0</v>
      </c>
      <c r="D237">
        <f t="shared" si="358"/>
        <v>0</v>
      </c>
      <c r="E237">
        <f t="shared" si="358"/>
        <v>0</v>
      </c>
      <c r="F237">
        <f t="shared" si="358"/>
        <v>0</v>
      </c>
      <c r="G237">
        <f t="shared" si="358"/>
        <v>0</v>
      </c>
      <c r="H237">
        <f t="shared" si="358"/>
        <v>0</v>
      </c>
      <c r="I237">
        <f t="shared" si="358"/>
        <v>0</v>
      </c>
      <c r="J237">
        <f t="shared" si="358"/>
        <v>0</v>
      </c>
      <c r="K237">
        <f t="shared" si="358"/>
        <v>0</v>
      </c>
      <c r="L237">
        <f t="shared" si="358"/>
        <v>0</v>
      </c>
      <c r="M237">
        <f t="shared" si="358"/>
        <v>0</v>
      </c>
      <c r="N237">
        <f t="shared" si="358"/>
        <v>0</v>
      </c>
      <c r="O237">
        <f t="shared" si="358"/>
        <v>0</v>
      </c>
      <c r="P237">
        <f t="shared" si="358"/>
        <v>49</v>
      </c>
      <c r="Q237">
        <f t="shared" si="358"/>
        <v>0</v>
      </c>
      <c r="R237">
        <f t="shared" si="358"/>
        <v>0</v>
      </c>
      <c r="S237">
        <f t="shared" si="358"/>
        <v>0</v>
      </c>
      <c r="T237">
        <f t="shared" si="358"/>
        <v>0</v>
      </c>
      <c r="U237">
        <f t="shared" si="358"/>
        <v>0</v>
      </c>
      <c r="V237">
        <f t="shared" si="358"/>
        <v>0</v>
      </c>
      <c r="W237">
        <f t="shared" si="358"/>
        <v>0</v>
      </c>
      <c r="X237">
        <f t="shared" si="358"/>
        <v>0</v>
      </c>
      <c r="Y237">
        <f t="shared" si="358"/>
        <v>0</v>
      </c>
      <c r="Z237">
        <f t="shared" si="358"/>
        <v>0</v>
      </c>
      <c r="AA237">
        <f t="shared" si="358"/>
        <v>0</v>
      </c>
      <c r="AB237">
        <f t="shared" si="358"/>
        <v>0</v>
      </c>
      <c r="AC237">
        <f t="shared" si="358"/>
        <v>0</v>
      </c>
      <c r="AD237">
        <f t="shared" si="358"/>
        <v>0</v>
      </c>
      <c r="AE237">
        <f t="shared" si="358"/>
        <v>0</v>
      </c>
      <c r="AF237">
        <f t="shared" si="358"/>
        <v>0</v>
      </c>
      <c r="AG237">
        <f t="shared" si="358"/>
        <v>0</v>
      </c>
      <c r="AH237">
        <f t="shared" si="358"/>
        <v>0</v>
      </c>
      <c r="AI237">
        <f t="shared" ref="AI237:BN237" si="359">AI88</f>
        <v>0</v>
      </c>
      <c r="AJ237">
        <f t="shared" si="359"/>
        <v>0</v>
      </c>
      <c r="AK237">
        <f t="shared" si="359"/>
        <v>0</v>
      </c>
      <c r="AL237">
        <f t="shared" si="359"/>
        <v>0</v>
      </c>
      <c r="AM237">
        <f t="shared" si="359"/>
        <v>0</v>
      </c>
      <c r="AN237">
        <f t="shared" si="359"/>
        <v>0</v>
      </c>
      <c r="AO237">
        <f t="shared" si="359"/>
        <v>0</v>
      </c>
      <c r="AP237">
        <f t="shared" si="359"/>
        <v>0</v>
      </c>
      <c r="AQ237">
        <f t="shared" si="359"/>
        <v>0</v>
      </c>
      <c r="AR237">
        <f t="shared" si="359"/>
        <v>0</v>
      </c>
      <c r="AS237">
        <f t="shared" si="359"/>
        <v>0</v>
      </c>
      <c r="AT237">
        <f t="shared" si="359"/>
        <v>0</v>
      </c>
      <c r="AU237">
        <f t="shared" si="359"/>
        <v>0</v>
      </c>
      <c r="AV237">
        <f t="shared" si="359"/>
        <v>0</v>
      </c>
      <c r="AW237">
        <f t="shared" si="359"/>
        <v>0</v>
      </c>
      <c r="AX237">
        <f t="shared" si="359"/>
        <v>0</v>
      </c>
      <c r="AY237">
        <f t="shared" si="359"/>
        <v>0</v>
      </c>
      <c r="AZ237">
        <f t="shared" si="359"/>
        <v>0</v>
      </c>
      <c r="BA237">
        <f t="shared" si="359"/>
        <v>0</v>
      </c>
      <c r="BB237">
        <f t="shared" si="359"/>
        <v>0</v>
      </c>
      <c r="BC237">
        <f t="shared" si="359"/>
        <v>0</v>
      </c>
      <c r="BD237">
        <f t="shared" si="359"/>
        <v>0</v>
      </c>
      <c r="BE237">
        <f t="shared" si="359"/>
        <v>0</v>
      </c>
      <c r="BF237">
        <f t="shared" si="359"/>
        <v>0</v>
      </c>
      <c r="BG237">
        <f t="shared" si="359"/>
        <v>0</v>
      </c>
      <c r="BH237">
        <f t="shared" si="359"/>
        <v>0</v>
      </c>
      <c r="BI237">
        <f t="shared" si="359"/>
        <v>0</v>
      </c>
      <c r="BJ237">
        <f t="shared" si="359"/>
        <v>0</v>
      </c>
      <c r="BK237">
        <f t="shared" si="359"/>
        <v>0</v>
      </c>
      <c r="BL237">
        <f t="shared" si="359"/>
        <v>0</v>
      </c>
      <c r="BM237">
        <f t="shared" si="359"/>
        <v>0</v>
      </c>
      <c r="BN237">
        <f t="shared" si="359"/>
        <v>0</v>
      </c>
      <c r="BO237">
        <f t="shared" ref="BO237:CT237" si="360">BO88</f>
        <v>0</v>
      </c>
      <c r="BP237">
        <f t="shared" si="360"/>
        <v>0</v>
      </c>
      <c r="BQ237">
        <f t="shared" si="360"/>
        <v>0</v>
      </c>
      <c r="BR237">
        <f t="shared" si="360"/>
        <v>0</v>
      </c>
      <c r="BS237">
        <f t="shared" si="360"/>
        <v>0</v>
      </c>
      <c r="BT237">
        <f t="shared" si="360"/>
        <v>0</v>
      </c>
      <c r="BU237">
        <f t="shared" si="360"/>
        <v>0</v>
      </c>
      <c r="BV237">
        <f t="shared" si="360"/>
        <v>0</v>
      </c>
      <c r="BW237">
        <f t="shared" si="360"/>
        <v>0</v>
      </c>
      <c r="BX237">
        <f t="shared" si="360"/>
        <v>0</v>
      </c>
      <c r="BY237">
        <f t="shared" si="360"/>
        <v>0</v>
      </c>
      <c r="BZ237">
        <f t="shared" si="360"/>
        <v>0</v>
      </c>
      <c r="CA237">
        <f t="shared" si="360"/>
        <v>0</v>
      </c>
      <c r="CB237">
        <f t="shared" si="360"/>
        <v>0</v>
      </c>
      <c r="CC237">
        <f t="shared" si="360"/>
        <v>0</v>
      </c>
      <c r="CD237">
        <f t="shared" si="360"/>
        <v>0</v>
      </c>
      <c r="CE237">
        <f t="shared" si="360"/>
        <v>0</v>
      </c>
      <c r="CF237">
        <f t="shared" si="360"/>
        <v>0</v>
      </c>
      <c r="CG237">
        <f t="shared" si="360"/>
        <v>0</v>
      </c>
      <c r="CH237">
        <f t="shared" si="360"/>
        <v>0</v>
      </c>
      <c r="CI237">
        <f t="shared" si="360"/>
        <v>0</v>
      </c>
      <c r="CJ237">
        <f t="shared" si="360"/>
        <v>0</v>
      </c>
      <c r="CK237">
        <f t="shared" si="360"/>
        <v>0</v>
      </c>
      <c r="CL237">
        <f t="shared" si="360"/>
        <v>0</v>
      </c>
      <c r="CM237">
        <f t="shared" si="360"/>
        <v>0</v>
      </c>
      <c r="CN237">
        <f t="shared" si="360"/>
        <v>0</v>
      </c>
      <c r="CO237">
        <f t="shared" si="360"/>
        <v>0</v>
      </c>
      <c r="CP237">
        <f t="shared" si="360"/>
        <v>0</v>
      </c>
      <c r="CQ237">
        <f t="shared" si="360"/>
        <v>0</v>
      </c>
      <c r="CR237">
        <f t="shared" si="360"/>
        <v>0</v>
      </c>
      <c r="CS237">
        <f t="shared" si="360"/>
        <v>0</v>
      </c>
      <c r="CT237">
        <f t="shared" si="360"/>
        <v>0</v>
      </c>
      <c r="CU237">
        <f t="shared" ref="CU237:DC237" si="361">CU88</f>
        <v>0</v>
      </c>
      <c r="CV237">
        <f t="shared" si="361"/>
        <v>0</v>
      </c>
      <c r="CW237">
        <f t="shared" si="361"/>
        <v>0</v>
      </c>
      <c r="CX237">
        <f t="shared" si="361"/>
        <v>0</v>
      </c>
      <c r="CY237">
        <f t="shared" si="361"/>
        <v>0</v>
      </c>
      <c r="CZ237">
        <f t="shared" si="361"/>
        <v>0</v>
      </c>
      <c r="DA237">
        <f t="shared" si="361"/>
        <v>0</v>
      </c>
      <c r="DB237">
        <f t="shared" si="361"/>
        <v>0</v>
      </c>
      <c r="DC237">
        <f t="shared" si="361"/>
        <v>0</v>
      </c>
      <c r="DD237">
        <f t="shared" si="349"/>
        <v>0</v>
      </c>
      <c r="DE237">
        <f t="shared" si="349"/>
        <v>0</v>
      </c>
      <c r="DF237">
        <f t="shared" si="349"/>
        <v>0</v>
      </c>
      <c r="DG237">
        <f t="shared" si="349"/>
        <v>0</v>
      </c>
      <c r="DH237">
        <f t="shared" si="349"/>
        <v>0</v>
      </c>
    </row>
    <row r="238" spans="1:112">
      <c r="A238">
        <f t="shared" si="332"/>
        <v>153</v>
      </c>
      <c r="B238" t="str">
        <f t="shared" si="332"/>
        <v>Observatorio Plurinacional de la Calidad  Educativa</v>
      </c>
      <c r="C238">
        <f t="shared" ref="C238:AH238" si="362">C89</f>
        <v>0</v>
      </c>
      <c r="D238">
        <f t="shared" si="362"/>
        <v>0</v>
      </c>
      <c r="E238">
        <f t="shared" si="362"/>
        <v>0</v>
      </c>
      <c r="F238">
        <f t="shared" si="362"/>
        <v>0</v>
      </c>
      <c r="G238">
        <f t="shared" si="362"/>
        <v>0</v>
      </c>
      <c r="H238">
        <f t="shared" si="362"/>
        <v>0</v>
      </c>
      <c r="I238">
        <f t="shared" si="362"/>
        <v>0</v>
      </c>
      <c r="J238">
        <f t="shared" si="362"/>
        <v>0</v>
      </c>
      <c r="K238">
        <f t="shared" si="362"/>
        <v>0</v>
      </c>
      <c r="L238">
        <f t="shared" si="362"/>
        <v>0</v>
      </c>
      <c r="M238">
        <f t="shared" si="362"/>
        <v>0</v>
      </c>
      <c r="N238">
        <f t="shared" si="362"/>
        <v>0</v>
      </c>
      <c r="O238">
        <f t="shared" si="362"/>
        <v>0</v>
      </c>
      <c r="P238">
        <f t="shared" si="362"/>
        <v>343520</v>
      </c>
      <c r="Q238">
        <f t="shared" si="362"/>
        <v>0</v>
      </c>
      <c r="R238">
        <f t="shared" si="362"/>
        <v>0</v>
      </c>
      <c r="S238">
        <f t="shared" si="362"/>
        <v>0</v>
      </c>
      <c r="T238">
        <f t="shared" si="362"/>
        <v>30</v>
      </c>
      <c r="U238">
        <f t="shared" si="362"/>
        <v>0</v>
      </c>
      <c r="V238">
        <f t="shared" si="362"/>
        <v>0</v>
      </c>
      <c r="W238">
        <f t="shared" si="362"/>
        <v>0</v>
      </c>
      <c r="X238">
        <f t="shared" si="362"/>
        <v>60</v>
      </c>
      <c r="Y238">
        <f t="shared" si="362"/>
        <v>0</v>
      </c>
      <c r="Z238">
        <f t="shared" si="362"/>
        <v>0</v>
      </c>
      <c r="AA238">
        <f t="shared" si="362"/>
        <v>0</v>
      </c>
      <c r="AB238">
        <f t="shared" si="362"/>
        <v>0</v>
      </c>
      <c r="AC238">
        <f t="shared" si="362"/>
        <v>0</v>
      </c>
      <c r="AD238">
        <f t="shared" si="362"/>
        <v>0</v>
      </c>
      <c r="AE238">
        <f t="shared" si="362"/>
        <v>0</v>
      </c>
      <c r="AF238">
        <f t="shared" si="362"/>
        <v>0</v>
      </c>
      <c r="AG238">
        <f t="shared" si="362"/>
        <v>0</v>
      </c>
      <c r="AH238">
        <f t="shared" si="362"/>
        <v>0</v>
      </c>
      <c r="AI238">
        <f t="shared" ref="AI238:BN238" si="363">AI89</f>
        <v>0</v>
      </c>
      <c r="AJ238">
        <f t="shared" si="363"/>
        <v>0</v>
      </c>
      <c r="AK238">
        <f t="shared" si="363"/>
        <v>0</v>
      </c>
      <c r="AL238">
        <f t="shared" si="363"/>
        <v>0</v>
      </c>
      <c r="AM238">
        <f t="shared" si="363"/>
        <v>0</v>
      </c>
      <c r="AN238">
        <f t="shared" si="363"/>
        <v>0</v>
      </c>
      <c r="AO238">
        <f t="shared" si="363"/>
        <v>0</v>
      </c>
      <c r="AP238">
        <f t="shared" si="363"/>
        <v>0</v>
      </c>
      <c r="AQ238">
        <f t="shared" si="363"/>
        <v>0</v>
      </c>
      <c r="AR238">
        <f t="shared" si="363"/>
        <v>0</v>
      </c>
      <c r="AS238">
        <f t="shared" si="363"/>
        <v>0</v>
      </c>
      <c r="AT238">
        <f t="shared" si="363"/>
        <v>0</v>
      </c>
      <c r="AU238">
        <f t="shared" si="363"/>
        <v>0</v>
      </c>
      <c r="AV238">
        <f t="shared" si="363"/>
        <v>0</v>
      </c>
      <c r="AW238">
        <f t="shared" si="363"/>
        <v>0</v>
      </c>
      <c r="AX238">
        <f t="shared" si="363"/>
        <v>0</v>
      </c>
      <c r="AY238">
        <f t="shared" si="363"/>
        <v>0</v>
      </c>
      <c r="AZ238">
        <f t="shared" si="363"/>
        <v>0</v>
      </c>
      <c r="BA238">
        <f t="shared" si="363"/>
        <v>0</v>
      </c>
      <c r="BB238">
        <f t="shared" si="363"/>
        <v>0</v>
      </c>
      <c r="BC238">
        <f t="shared" si="363"/>
        <v>0</v>
      </c>
      <c r="BD238">
        <f t="shared" si="363"/>
        <v>0</v>
      </c>
      <c r="BE238">
        <f t="shared" si="363"/>
        <v>0</v>
      </c>
      <c r="BF238">
        <f t="shared" si="363"/>
        <v>0</v>
      </c>
      <c r="BG238">
        <f t="shared" si="363"/>
        <v>0</v>
      </c>
      <c r="BH238">
        <f t="shared" si="363"/>
        <v>0</v>
      </c>
      <c r="BI238">
        <f t="shared" si="363"/>
        <v>0</v>
      </c>
      <c r="BJ238">
        <f t="shared" si="363"/>
        <v>0</v>
      </c>
      <c r="BK238">
        <f t="shared" si="363"/>
        <v>0</v>
      </c>
      <c r="BL238">
        <f t="shared" si="363"/>
        <v>0</v>
      </c>
      <c r="BM238">
        <f t="shared" si="363"/>
        <v>0</v>
      </c>
      <c r="BN238">
        <f t="shared" si="363"/>
        <v>0</v>
      </c>
      <c r="BO238">
        <f t="shared" ref="BO238:CT238" si="364">BO89</f>
        <v>0</v>
      </c>
      <c r="BP238">
        <f t="shared" si="364"/>
        <v>0</v>
      </c>
      <c r="BQ238">
        <f t="shared" si="364"/>
        <v>0</v>
      </c>
      <c r="BR238">
        <f t="shared" si="364"/>
        <v>0</v>
      </c>
      <c r="BS238">
        <f t="shared" si="364"/>
        <v>0</v>
      </c>
      <c r="BT238">
        <f t="shared" si="364"/>
        <v>0</v>
      </c>
      <c r="BU238">
        <f t="shared" si="364"/>
        <v>0</v>
      </c>
      <c r="BV238">
        <f t="shared" si="364"/>
        <v>0</v>
      </c>
      <c r="BW238">
        <f t="shared" si="364"/>
        <v>0</v>
      </c>
      <c r="BX238">
        <f t="shared" si="364"/>
        <v>0</v>
      </c>
      <c r="BY238">
        <f t="shared" si="364"/>
        <v>0</v>
      </c>
      <c r="BZ238">
        <f t="shared" si="364"/>
        <v>0</v>
      </c>
      <c r="CA238">
        <f t="shared" si="364"/>
        <v>0</v>
      </c>
      <c r="CB238">
        <f t="shared" si="364"/>
        <v>0</v>
      </c>
      <c r="CC238">
        <f t="shared" si="364"/>
        <v>0</v>
      </c>
      <c r="CD238">
        <f t="shared" si="364"/>
        <v>0</v>
      </c>
      <c r="CE238">
        <f t="shared" si="364"/>
        <v>0</v>
      </c>
      <c r="CF238">
        <f t="shared" si="364"/>
        <v>0</v>
      </c>
      <c r="CG238">
        <f t="shared" si="364"/>
        <v>0</v>
      </c>
      <c r="CH238">
        <f t="shared" si="364"/>
        <v>0</v>
      </c>
      <c r="CI238">
        <f t="shared" si="364"/>
        <v>0</v>
      </c>
      <c r="CJ238">
        <f t="shared" si="364"/>
        <v>0</v>
      </c>
      <c r="CK238">
        <f t="shared" si="364"/>
        <v>0</v>
      </c>
      <c r="CL238">
        <f t="shared" si="364"/>
        <v>0</v>
      </c>
      <c r="CM238">
        <f t="shared" si="364"/>
        <v>0</v>
      </c>
      <c r="CN238">
        <f t="shared" si="364"/>
        <v>0</v>
      </c>
      <c r="CO238">
        <f t="shared" si="364"/>
        <v>0</v>
      </c>
      <c r="CP238">
        <f t="shared" si="364"/>
        <v>0</v>
      </c>
      <c r="CQ238">
        <f t="shared" si="364"/>
        <v>0</v>
      </c>
      <c r="CR238">
        <f t="shared" si="364"/>
        <v>0</v>
      </c>
      <c r="CS238">
        <f t="shared" si="364"/>
        <v>0</v>
      </c>
      <c r="CT238">
        <f t="shared" si="364"/>
        <v>0</v>
      </c>
      <c r="CU238">
        <f t="shared" ref="CU238:DC238" si="365">CU89</f>
        <v>0</v>
      </c>
      <c r="CV238">
        <f t="shared" si="365"/>
        <v>0</v>
      </c>
      <c r="CW238">
        <f t="shared" si="365"/>
        <v>0</v>
      </c>
      <c r="CX238">
        <f t="shared" si="365"/>
        <v>0</v>
      </c>
      <c r="CY238">
        <f t="shared" si="365"/>
        <v>0</v>
      </c>
      <c r="CZ238">
        <f t="shared" si="365"/>
        <v>0</v>
      </c>
      <c r="DA238">
        <f t="shared" si="365"/>
        <v>0</v>
      </c>
      <c r="DB238">
        <f t="shared" si="365"/>
        <v>0</v>
      </c>
      <c r="DC238">
        <f t="shared" si="365"/>
        <v>0</v>
      </c>
      <c r="DD238">
        <f t="shared" si="349"/>
        <v>0</v>
      </c>
      <c r="DE238">
        <f t="shared" si="349"/>
        <v>0</v>
      </c>
      <c r="DF238">
        <f t="shared" si="349"/>
        <v>0</v>
      </c>
      <c r="DG238">
        <f t="shared" si="349"/>
        <v>0</v>
      </c>
      <c r="DH238">
        <f t="shared" si="349"/>
        <v>0</v>
      </c>
    </row>
    <row r="239" spans="1:112">
      <c r="A239">
        <f t="shared" si="332"/>
        <v>76</v>
      </c>
      <c r="B239" t="str">
        <f t="shared" si="332"/>
        <v>Ministerio de Minería y Metalurgia</v>
      </c>
      <c r="C239">
        <f t="shared" ref="C239:AH239" si="366">C90</f>
        <v>0</v>
      </c>
      <c r="D239">
        <f t="shared" si="366"/>
        <v>0</v>
      </c>
      <c r="E239">
        <f t="shared" si="366"/>
        <v>0</v>
      </c>
      <c r="F239">
        <f t="shared" si="366"/>
        <v>1512.8</v>
      </c>
      <c r="G239">
        <f t="shared" si="366"/>
        <v>0</v>
      </c>
      <c r="H239">
        <f t="shared" si="366"/>
        <v>0</v>
      </c>
      <c r="I239">
        <f t="shared" si="366"/>
        <v>0</v>
      </c>
      <c r="J239">
        <f t="shared" si="366"/>
        <v>0</v>
      </c>
      <c r="K239">
        <f t="shared" si="366"/>
        <v>0</v>
      </c>
      <c r="L239">
        <f t="shared" si="366"/>
        <v>0</v>
      </c>
      <c r="M239">
        <f t="shared" si="366"/>
        <v>0</v>
      </c>
      <c r="N239">
        <f t="shared" si="366"/>
        <v>15040.08</v>
      </c>
      <c r="O239">
        <f t="shared" si="366"/>
        <v>0</v>
      </c>
      <c r="P239">
        <f t="shared" si="366"/>
        <v>19190.259999999998</v>
      </c>
      <c r="Q239">
        <f t="shared" si="366"/>
        <v>0</v>
      </c>
      <c r="R239">
        <f t="shared" si="366"/>
        <v>0</v>
      </c>
      <c r="S239">
        <f t="shared" si="366"/>
        <v>0</v>
      </c>
      <c r="T239">
        <f t="shared" si="366"/>
        <v>0</v>
      </c>
      <c r="U239">
        <f t="shared" si="366"/>
        <v>0</v>
      </c>
      <c r="V239">
        <f t="shared" si="366"/>
        <v>2856.16</v>
      </c>
      <c r="W239">
        <f t="shared" si="366"/>
        <v>0</v>
      </c>
      <c r="X239">
        <f t="shared" si="366"/>
        <v>0</v>
      </c>
      <c r="Y239">
        <f t="shared" si="366"/>
        <v>0</v>
      </c>
      <c r="Z239">
        <f t="shared" si="366"/>
        <v>0</v>
      </c>
      <c r="AA239">
        <f t="shared" si="366"/>
        <v>0</v>
      </c>
      <c r="AB239">
        <f t="shared" si="366"/>
        <v>0</v>
      </c>
      <c r="AC239">
        <f t="shared" si="366"/>
        <v>0</v>
      </c>
      <c r="AD239">
        <f t="shared" si="366"/>
        <v>0</v>
      </c>
      <c r="AE239">
        <f t="shared" si="366"/>
        <v>0</v>
      </c>
      <c r="AF239">
        <f t="shared" si="366"/>
        <v>0</v>
      </c>
      <c r="AG239">
        <f t="shared" si="366"/>
        <v>0</v>
      </c>
      <c r="AH239">
        <f t="shared" si="366"/>
        <v>0</v>
      </c>
      <c r="AI239">
        <f t="shared" ref="AI239:BN239" si="367">AI90</f>
        <v>0</v>
      </c>
      <c r="AJ239">
        <f t="shared" si="367"/>
        <v>0</v>
      </c>
      <c r="AK239">
        <f t="shared" si="367"/>
        <v>0</v>
      </c>
      <c r="AL239">
        <f t="shared" si="367"/>
        <v>0</v>
      </c>
      <c r="AM239">
        <f t="shared" si="367"/>
        <v>0</v>
      </c>
      <c r="AN239">
        <f t="shared" si="367"/>
        <v>0</v>
      </c>
      <c r="AO239">
        <f t="shared" si="367"/>
        <v>0</v>
      </c>
      <c r="AP239">
        <f t="shared" si="367"/>
        <v>0</v>
      </c>
      <c r="AQ239">
        <f t="shared" si="367"/>
        <v>0</v>
      </c>
      <c r="AR239">
        <f t="shared" si="367"/>
        <v>0</v>
      </c>
      <c r="AS239">
        <f t="shared" si="367"/>
        <v>0</v>
      </c>
      <c r="AT239">
        <f t="shared" si="367"/>
        <v>0</v>
      </c>
      <c r="AU239">
        <f t="shared" si="367"/>
        <v>0</v>
      </c>
      <c r="AV239">
        <f t="shared" si="367"/>
        <v>0</v>
      </c>
      <c r="AW239">
        <f t="shared" si="367"/>
        <v>0</v>
      </c>
      <c r="AX239">
        <f t="shared" si="367"/>
        <v>0</v>
      </c>
      <c r="AY239">
        <f t="shared" si="367"/>
        <v>0</v>
      </c>
      <c r="AZ239">
        <f t="shared" si="367"/>
        <v>0</v>
      </c>
      <c r="BA239">
        <f t="shared" si="367"/>
        <v>0</v>
      </c>
      <c r="BB239">
        <f t="shared" si="367"/>
        <v>0</v>
      </c>
      <c r="BC239">
        <f t="shared" si="367"/>
        <v>0</v>
      </c>
      <c r="BD239">
        <f t="shared" si="367"/>
        <v>0</v>
      </c>
      <c r="BE239">
        <f t="shared" si="367"/>
        <v>0</v>
      </c>
      <c r="BF239">
        <f t="shared" si="367"/>
        <v>0</v>
      </c>
      <c r="BG239">
        <f t="shared" si="367"/>
        <v>0</v>
      </c>
      <c r="BH239">
        <f t="shared" si="367"/>
        <v>0</v>
      </c>
      <c r="BI239">
        <f t="shared" si="367"/>
        <v>0</v>
      </c>
      <c r="BJ239">
        <f t="shared" si="367"/>
        <v>0</v>
      </c>
      <c r="BK239">
        <f t="shared" si="367"/>
        <v>0</v>
      </c>
      <c r="BL239">
        <f t="shared" si="367"/>
        <v>0</v>
      </c>
      <c r="BM239">
        <f t="shared" si="367"/>
        <v>0</v>
      </c>
      <c r="BN239">
        <f t="shared" si="367"/>
        <v>0</v>
      </c>
      <c r="BO239">
        <f t="shared" ref="BO239:CT239" si="368">BO90</f>
        <v>0</v>
      </c>
      <c r="BP239">
        <f t="shared" si="368"/>
        <v>0</v>
      </c>
      <c r="BQ239">
        <f t="shared" si="368"/>
        <v>0</v>
      </c>
      <c r="BR239">
        <f t="shared" si="368"/>
        <v>0</v>
      </c>
      <c r="BS239">
        <f t="shared" si="368"/>
        <v>0</v>
      </c>
      <c r="BT239">
        <f t="shared" si="368"/>
        <v>0</v>
      </c>
      <c r="BU239">
        <f t="shared" si="368"/>
        <v>0</v>
      </c>
      <c r="BV239">
        <f t="shared" si="368"/>
        <v>0</v>
      </c>
      <c r="BW239">
        <f t="shared" si="368"/>
        <v>0</v>
      </c>
      <c r="BX239">
        <f t="shared" si="368"/>
        <v>0</v>
      </c>
      <c r="BY239">
        <f t="shared" si="368"/>
        <v>0</v>
      </c>
      <c r="BZ239">
        <f t="shared" si="368"/>
        <v>0</v>
      </c>
      <c r="CA239">
        <f t="shared" si="368"/>
        <v>0</v>
      </c>
      <c r="CB239">
        <f t="shared" si="368"/>
        <v>0</v>
      </c>
      <c r="CC239">
        <f t="shared" si="368"/>
        <v>0</v>
      </c>
      <c r="CD239">
        <f t="shared" si="368"/>
        <v>0</v>
      </c>
      <c r="CE239">
        <f t="shared" si="368"/>
        <v>0</v>
      </c>
      <c r="CF239">
        <f t="shared" si="368"/>
        <v>0</v>
      </c>
      <c r="CG239">
        <f t="shared" si="368"/>
        <v>0</v>
      </c>
      <c r="CH239">
        <f t="shared" si="368"/>
        <v>0</v>
      </c>
      <c r="CI239">
        <f t="shared" si="368"/>
        <v>0</v>
      </c>
      <c r="CJ239">
        <f t="shared" si="368"/>
        <v>0</v>
      </c>
      <c r="CK239">
        <f t="shared" si="368"/>
        <v>0</v>
      </c>
      <c r="CL239">
        <f t="shared" si="368"/>
        <v>0</v>
      </c>
      <c r="CM239">
        <f t="shared" si="368"/>
        <v>0</v>
      </c>
      <c r="CN239">
        <f t="shared" si="368"/>
        <v>0</v>
      </c>
      <c r="CO239">
        <f t="shared" si="368"/>
        <v>0</v>
      </c>
      <c r="CP239">
        <f t="shared" si="368"/>
        <v>0</v>
      </c>
      <c r="CQ239">
        <f t="shared" si="368"/>
        <v>0</v>
      </c>
      <c r="CR239">
        <f t="shared" si="368"/>
        <v>0</v>
      </c>
      <c r="CS239">
        <f t="shared" si="368"/>
        <v>0</v>
      </c>
      <c r="CT239">
        <f t="shared" si="368"/>
        <v>0</v>
      </c>
      <c r="CU239">
        <f t="shared" ref="CU239:DC239" si="369">CU90</f>
        <v>0</v>
      </c>
      <c r="CV239">
        <f t="shared" si="369"/>
        <v>0</v>
      </c>
      <c r="CW239">
        <f t="shared" si="369"/>
        <v>0</v>
      </c>
      <c r="CX239">
        <f t="shared" si="369"/>
        <v>0</v>
      </c>
      <c r="CY239">
        <f t="shared" si="369"/>
        <v>0</v>
      </c>
      <c r="CZ239">
        <f t="shared" si="369"/>
        <v>0</v>
      </c>
      <c r="DA239">
        <f t="shared" si="369"/>
        <v>0</v>
      </c>
      <c r="DB239">
        <f t="shared" si="369"/>
        <v>0</v>
      </c>
      <c r="DC239">
        <f t="shared" si="369"/>
        <v>0</v>
      </c>
      <c r="DD239">
        <f t="shared" si="349"/>
        <v>0</v>
      </c>
      <c r="DE239">
        <f t="shared" si="349"/>
        <v>0</v>
      </c>
      <c r="DF239">
        <f t="shared" si="349"/>
        <v>0</v>
      </c>
      <c r="DG239">
        <f t="shared" si="349"/>
        <v>0</v>
      </c>
      <c r="DH239">
        <f t="shared" si="349"/>
        <v>0</v>
      </c>
    </row>
    <row r="240" spans="1:112">
      <c r="A240">
        <f t="shared" si="332"/>
        <v>594</v>
      </c>
      <c r="B240" t="str">
        <f t="shared" si="332"/>
        <v>Administración de Servicios Portuarios - Bolivia</v>
      </c>
      <c r="C240">
        <f t="shared" ref="C240:AH240" si="370">C91</f>
        <v>0</v>
      </c>
      <c r="D240">
        <f t="shared" si="370"/>
        <v>0</v>
      </c>
      <c r="E240">
        <f t="shared" si="370"/>
        <v>0.02</v>
      </c>
      <c r="F240">
        <f t="shared" si="370"/>
        <v>0</v>
      </c>
      <c r="G240">
        <f t="shared" si="370"/>
        <v>0</v>
      </c>
      <c r="H240">
        <f t="shared" si="370"/>
        <v>0</v>
      </c>
      <c r="I240">
        <f t="shared" si="370"/>
        <v>0</v>
      </c>
      <c r="J240">
        <f t="shared" si="370"/>
        <v>0</v>
      </c>
      <c r="K240">
        <f t="shared" si="370"/>
        <v>0</v>
      </c>
      <c r="L240">
        <f t="shared" si="370"/>
        <v>0</v>
      </c>
      <c r="M240">
        <f t="shared" si="370"/>
        <v>0</v>
      </c>
      <c r="N240">
        <f t="shared" si="370"/>
        <v>0</v>
      </c>
      <c r="O240">
        <f t="shared" si="370"/>
        <v>0</v>
      </c>
      <c r="P240">
        <f t="shared" si="370"/>
        <v>0</v>
      </c>
      <c r="Q240">
        <f t="shared" si="370"/>
        <v>0</v>
      </c>
      <c r="R240">
        <f t="shared" si="370"/>
        <v>0</v>
      </c>
      <c r="S240">
        <f t="shared" si="370"/>
        <v>0</v>
      </c>
      <c r="T240">
        <f t="shared" si="370"/>
        <v>0</v>
      </c>
      <c r="U240">
        <f t="shared" si="370"/>
        <v>0</v>
      </c>
      <c r="V240">
        <f t="shared" si="370"/>
        <v>0</v>
      </c>
      <c r="W240">
        <f t="shared" si="370"/>
        <v>0</v>
      </c>
      <c r="X240">
        <f t="shared" si="370"/>
        <v>70447.600000000006</v>
      </c>
      <c r="Y240">
        <f t="shared" si="370"/>
        <v>0</v>
      </c>
      <c r="Z240">
        <f t="shared" si="370"/>
        <v>0</v>
      </c>
      <c r="AA240">
        <f t="shared" si="370"/>
        <v>0</v>
      </c>
      <c r="AB240">
        <f t="shared" si="370"/>
        <v>0</v>
      </c>
      <c r="AC240">
        <f t="shared" si="370"/>
        <v>0</v>
      </c>
      <c r="AD240">
        <f t="shared" si="370"/>
        <v>0</v>
      </c>
      <c r="AE240">
        <f t="shared" si="370"/>
        <v>0</v>
      </c>
      <c r="AF240">
        <f t="shared" si="370"/>
        <v>0</v>
      </c>
      <c r="AG240">
        <f t="shared" si="370"/>
        <v>0</v>
      </c>
      <c r="AH240">
        <f t="shared" si="370"/>
        <v>0</v>
      </c>
      <c r="AI240">
        <f t="shared" ref="AI240:BN240" si="371">AI91</f>
        <v>0</v>
      </c>
      <c r="AJ240">
        <f t="shared" si="371"/>
        <v>0</v>
      </c>
      <c r="AK240">
        <f t="shared" si="371"/>
        <v>0</v>
      </c>
      <c r="AL240">
        <f t="shared" si="371"/>
        <v>0</v>
      </c>
      <c r="AM240">
        <f t="shared" si="371"/>
        <v>0</v>
      </c>
      <c r="AN240">
        <f t="shared" si="371"/>
        <v>0</v>
      </c>
      <c r="AO240">
        <f t="shared" si="371"/>
        <v>0</v>
      </c>
      <c r="AP240">
        <f t="shared" si="371"/>
        <v>0</v>
      </c>
      <c r="AQ240">
        <f t="shared" si="371"/>
        <v>0</v>
      </c>
      <c r="AR240">
        <f t="shared" si="371"/>
        <v>0</v>
      </c>
      <c r="AS240">
        <f t="shared" si="371"/>
        <v>0</v>
      </c>
      <c r="AT240">
        <f t="shared" si="371"/>
        <v>0</v>
      </c>
      <c r="AU240">
        <f t="shared" si="371"/>
        <v>0</v>
      </c>
      <c r="AV240">
        <f t="shared" si="371"/>
        <v>0</v>
      </c>
      <c r="AW240">
        <f t="shared" si="371"/>
        <v>0</v>
      </c>
      <c r="AX240">
        <f t="shared" si="371"/>
        <v>0</v>
      </c>
      <c r="AY240">
        <f t="shared" si="371"/>
        <v>0</v>
      </c>
      <c r="AZ240">
        <f t="shared" si="371"/>
        <v>0</v>
      </c>
      <c r="BA240">
        <f t="shared" si="371"/>
        <v>0</v>
      </c>
      <c r="BB240">
        <f t="shared" si="371"/>
        <v>0</v>
      </c>
      <c r="BC240">
        <f t="shared" si="371"/>
        <v>0</v>
      </c>
      <c r="BD240">
        <f t="shared" si="371"/>
        <v>0</v>
      </c>
      <c r="BE240">
        <f t="shared" si="371"/>
        <v>0</v>
      </c>
      <c r="BF240">
        <f t="shared" si="371"/>
        <v>0</v>
      </c>
      <c r="BG240">
        <f t="shared" si="371"/>
        <v>0</v>
      </c>
      <c r="BH240">
        <f t="shared" si="371"/>
        <v>0</v>
      </c>
      <c r="BI240">
        <f t="shared" si="371"/>
        <v>0</v>
      </c>
      <c r="BJ240">
        <f t="shared" si="371"/>
        <v>0</v>
      </c>
      <c r="BK240">
        <f t="shared" si="371"/>
        <v>0</v>
      </c>
      <c r="BL240">
        <f t="shared" si="371"/>
        <v>0</v>
      </c>
      <c r="BM240">
        <f t="shared" si="371"/>
        <v>0</v>
      </c>
      <c r="BN240">
        <f t="shared" si="371"/>
        <v>0</v>
      </c>
      <c r="BO240">
        <f t="shared" ref="BO240:CT240" si="372">BO91</f>
        <v>0</v>
      </c>
      <c r="BP240">
        <f t="shared" si="372"/>
        <v>0</v>
      </c>
      <c r="BQ240">
        <f t="shared" si="372"/>
        <v>0</v>
      </c>
      <c r="BR240">
        <f t="shared" si="372"/>
        <v>0</v>
      </c>
      <c r="BS240">
        <f t="shared" si="372"/>
        <v>0</v>
      </c>
      <c r="BT240">
        <f t="shared" si="372"/>
        <v>0</v>
      </c>
      <c r="BU240">
        <f t="shared" si="372"/>
        <v>0</v>
      </c>
      <c r="BV240">
        <f t="shared" si="372"/>
        <v>0</v>
      </c>
      <c r="BW240">
        <f t="shared" si="372"/>
        <v>0</v>
      </c>
      <c r="BX240">
        <f t="shared" si="372"/>
        <v>0</v>
      </c>
      <c r="BY240">
        <f t="shared" si="372"/>
        <v>0</v>
      </c>
      <c r="BZ240">
        <f t="shared" si="372"/>
        <v>0</v>
      </c>
      <c r="CA240">
        <f t="shared" si="372"/>
        <v>0</v>
      </c>
      <c r="CB240">
        <f t="shared" si="372"/>
        <v>0</v>
      </c>
      <c r="CC240">
        <f t="shared" si="372"/>
        <v>0</v>
      </c>
      <c r="CD240">
        <f t="shared" si="372"/>
        <v>0</v>
      </c>
      <c r="CE240">
        <f t="shared" si="372"/>
        <v>0</v>
      </c>
      <c r="CF240">
        <f t="shared" si="372"/>
        <v>0</v>
      </c>
      <c r="CG240">
        <f t="shared" si="372"/>
        <v>0</v>
      </c>
      <c r="CH240">
        <f t="shared" si="372"/>
        <v>0</v>
      </c>
      <c r="CI240">
        <f t="shared" si="372"/>
        <v>0</v>
      </c>
      <c r="CJ240">
        <f t="shared" si="372"/>
        <v>0</v>
      </c>
      <c r="CK240">
        <f t="shared" si="372"/>
        <v>0</v>
      </c>
      <c r="CL240">
        <f t="shared" si="372"/>
        <v>0</v>
      </c>
      <c r="CM240">
        <f t="shared" si="372"/>
        <v>0</v>
      </c>
      <c r="CN240">
        <f t="shared" si="372"/>
        <v>0</v>
      </c>
      <c r="CO240">
        <f t="shared" si="372"/>
        <v>0</v>
      </c>
      <c r="CP240">
        <f t="shared" si="372"/>
        <v>0</v>
      </c>
      <c r="CQ240">
        <f t="shared" si="372"/>
        <v>0</v>
      </c>
      <c r="CR240">
        <f t="shared" si="372"/>
        <v>0</v>
      </c>
      <c r="CS240">
        <f t="shared" si="372"/>
        <v>0</v>
      </c>
      <c r="CT240">
        <f t="shared" si="372"/>
        <v>0</v>
      </c>
      <c r="CU240">
        <f t="shared" ref="CU240:DC240" si="373">CU91</f>
        <v>0</v>
      </c>
      <c r="CV240">
        <f t="shared" si="373"/>
        <v>0</v>
      </c>
      <c r="CW240">
        <f t="shared" si="373"/>
        <v>0</v>
      </c>
      <c r="CX240">
        <f t="shared" si="373"/>
        <v>0</v>
      </c>
      <c r="CY240">
        <f t="shared" si="373"/>
        <v>0</v>
      </c>
      <c r="CZ240">
        <f t="shared" si="373"/>
        <v>0</v>
      </c>
      <c r="DA240">
        <f t="shared" si="373"/>
        <v>0</v>
      </c>
      <c r="DB240">
        <f t="shared" si="373"/>
        <v>0</v>
      </c>
      <c r="DC240">
        <f t="shared" si="373"/>
        <v>0</v>
      </c>
      <c r="DD240">
        <f t="shared" si="349"/>
        <v>0</v>
      </c>
      <c r="DE240">
        <f t="shared" si="349"/>
        <v>0</v>
      </c>
      <c r="DF240">
        <f t="shared" si="349"/>
        <v>0</v>
      </c>
      <c r="DG240">
        <f t="shared" si="349"/>
        <v>0</v>
      </c>
      <c r="DH240">
        <f t="shared" si="349"/>
        <v>0</v>
      </c>
    </row>
    <row r="241" spans="1:112">
      <c r="A241">
        <f t="shared" si="332"/>
        <v>152</v>
      </c>
      <c r="B241" t="str">
        <f t="shared" si="332"/>
        <v>Servicio Plurinacional de Defensa Pública</v>
      </c>
      <c r="C241">
        <f t="shared" ref="C241:AH241" si="374">C92</f>
        <v>0</v>
      </c>
      <c r="D241">
        <f t="shared" si="374"/>
        <v>0</v>
      </c>
      <c r="E241">
        <f t="shared" si="374"/>
        <v>0</v>
      </c>
      <c r="F241">
        <f t="shared" si="374"/>
        <v>0</v>
      </c>
      <c r="G241">
        <f t="shared" si="374"/>
        <v>0</v>
      </c>
      <c r="H241">
        <f t="shared" si="374"/>
        <v>5776.08</v>
      </c>
      <c r="I241">
        <f t="shared" si="374"/>
        <v>0</v>
      </c>
      <c r="J241">
        <f t="shared" si="374"/>
        <v>929.74</v>
      </c>
      <c r="K241">
        <f t="shared" si="374"/>
        <v>0</v>
      </c>
      <c r="L241">
        <f t="shared" si="374"/>
        <v>0</v>
      </c>
      <c r="M241">
        <f t="shared" si="374"/>
        <v>0</v>
      </c>
      <c r="N241">
        <f t="shared" si="374"/>
        <v>0</v>
      </c>
      <c r="O241">
        <f t="shared" si="374"/>
        <v>0</v>
      </c>
      <c r="P241">
        <f t="shared" si="374"/>
        <v>6726.24</v>
      </c>
      <c r="Q241">
        <f t="shared" si="374"/>
        <v>0</v>
      </c>
      <c r="R241">
        <f t="shared" si="374"/>
        <v>0</v>
      </c>
      <c r="S241">
        <f t="shared" si="374"/>
        <v>0</v>
      </c>
      <c r="T241">
        <f t="shared" si="374"/>
        <v>0</v>
      </c>
      <c r="U241">
        <f t="shared" si="374"/>
        <v>0</v>
      </c>
      <c r="V241">
        <f t="shared" si="374"/>
        <v>0</v>
      </c>
      <c r="W241">
        <f t="shared" si="374"/>
        <v>0</v>
      </c>
      <c r="X241">
        <f t="shared" si="374"/>
        <v>0</v>
      </c>
      <c r="Y241">
        <f t="shared" si="374"/>
        <v>0</v>
      </c>
      <c r="Z241">
        <f t="shared" si="374"/>
        <v>0</v>
      </c>
      <c r="AA241">
        <f t="shared" si="374"/>
        <v>0</v>
      </c>
      <c r="AB241">
        <f t="shared" si="374"/>
        <v>0</v>
      </c>
      <c r="AC241">
        <f t="shared" si="374"/>
        <v>0</v>
      </c>
      <c r="AD241">
        <f t="shared" si="374"/>
        <v>0</v>
      </c>
      <c r="AE241">
        <f t="shared" si="374"/>
        <v>0</v>
      </c>
      <c r="AF241">
        <f t="shared" si="374"/>
        <v>0</v>
      </c>
      <c r="AG241">
        <f t="shared" si="374"/>
        <v>0</v>
      </c>
      <c r="AH241">
        <f t="shared" si="374"/>
        <v>0</v>
      </c>
      <c r="AI241">
        <f t="shared" ref="AI241:BN241" si="375">AI92</f>
        <v>0</v>
      </c>
      <c r="AJ241">
        <f t="shared" si="375"/>
        <v>0</v>
      </c>
      <c r="AK241">
        <f t="shared" si="375"/>
        <v>0</v>
      </c>
      <c r="AL241">
        <f t="shared" si="375"/>
        <v>0</v>
      </c>
      <c r="AM241">
        <f t="shared" si="375"/>
        <v>0</v>
      </c>
      <c r="AN241">
        <f t="shared" si="375"/>
        <v>0</v>
      </c>
      <c r="AO241">
        <f t="shared" si="375"/>
        <v>0</v>
      </c>
      <c r="AP241">
        <f t="shared" si="375"/>
        <v>0</v>
      </c>
      <c r="AQ241">
        <f t="shared" si="375"/>
        <v>0</v>
      </c>
      <c r="AR241">
        <f t="shared" si="375"/>
        <v>0</v>
      </c>
      <c r="AS241">
        <f t="shared" si="375"/>
        <v>0</v>
      </c>
      <c r="AT241">
        <f t="shared" si="375"/>
        <v>0</v>
      </c>
      <c r="AU241">
        <f t="shared" si="375"/>
        <v>0</v>
      </c>
      <c r="AV241">
        <f t="shared" si="375"/>
        <v>0</v>
      </c>
      <c r="AW241">
        <f t="shared" si="375"/>
        <v>0</v>
      </c>
      <c r="AX241">
        <f t="shared" si="375"/>
        <v>0</v>
      </c>
      <c r="AY241">
        <f t="shared" si="375"/>
        <v>0</v>
      </c>
      <c r="AZ241">
        <f t="shared" si="375"/>
        <v>0</v>
      </c>
      <c r="BA241">
        <f t="shared" si="375"/>
        <v>0</v>
      </c>
      <c r="BB241">
        <f t="shared" si="375"/>
        <v>0</v>
      </c>
      <c r="BC241">
        <f t="shared" si="375"/>
        <v>0</v>
      </c>
      <c r="BD241">
        <f t="shared" si="375"/>
        <v>0</v>
      </c>
      <c r="BE241">
        <f t="shared" si="375"/>
        <v>0</v>
      </c>
      <c r="BF241">
        <f t="shared" si="375"/>
        <v>0</v>
      </c>
      <c r="BG241">
        <f t="shared" si="375"/>
        <v>0</v>
      </c>
      <c r="BH241">
        <f t="shared" si="375"/>
        <v>0</v>
      </c>
      <c r="BI241">
        <f t="shared" si="375"/>
        <v>0</v>
      </c>
      <c r="BJ241">
        <f t="shared" si="375"/>
        <v>0</v>
      </c>
      <c r="BK241">
        <f t="shared" si="375"/>
        <v>0</v>
      </c>
      <c r="BL241">
        <f t="shared" si="375"/>
        <v>0</v>
      </c>
      <c r="BM241">
        <f t="shared" si="375"/>
        <v>0</v>
      </c>
      <c r="BN241">
        <f t="shared" si="375"/>
        <v>0</v>
      </c>
      <c r="BO241">
        <f t="shared" ref="BO241:CT241" si="376">BO92</f>
        <v>0</v>
      </c>
      <c r="BP241">
        <f t="shared" si="376"/>
        <v>0</v>
      </c>
      <c r="BQ241">
        <f t="shared" si="376"/>
        <v>0</v>
      </c>
      <c r="BR241">
        <f t="shared" si="376"/>
        <v>0</v>
      </c>
      <c r="BS241">
        <f t="shared" si="376"/>
        <v>0</v>
      </c>
      <c r="BT241">
        <f t="shared" si="376"/>
        <v>0</v>
      </c>
      <c r="BU241">
        <f t="shared" si="376"/>
        <v>0</v>
      </c>
      <c r="BV241">
        <f t="shared" si="376"/>
        <v>0</v>
      </c>
      <c r="BW241">
        <f t="shared" si="376"/>
        <v>0</v>
      </c>
      <c r="BX241">
        <f t="shared" si="376"/>
        <v>0</v>
      </c>
      <c r="BY241">
        <f t="shared" si="376"/>
        <v>0</v>
      </c>
      <c r="BZ241">
        <f t="shared" si="376"/>
        <v>0</v>
      </c>
      <c r="CA241">
        <f t="shared" si="376"/>
        <v>0</v>
      </c>
      <c r="CB241">
        <f t="shared" si="376"/>
        <v>0</v>
      </c>
      <c r="CC241">
        <f t="shared" si="376"/>
        <v>0</v>
      </c>
      <c r="CD241">
        <f t="shared" si="376"/>
        <v>0</v>
      </c>
      <c r="CE241">
        <f t="shared" si="376"/>
        <v>0</v>
      </c>
      <c r="CF241">
        <f t="shared" si="376"/>
        <v>0</v>
      </c>
      <c r="CG241">
        <f t="shared" si="376"/>
        <v>0</v>
      </c>
      <c r="CH241">
        <f t="shared" si="376"/>
        <v>0</v>
      </c>
      <c r="CI241">
        <f t="shared" si="376"/>
        <v>0</v>
      </c>
      <c r="CJ241">
        <f t="shared" si="376"/>
        <v>0</v>
      </c>
      <c r="CK241">
        <f t="shared" si="376"/>
        <v>0</v>
      </c>
      <c r="CL241">
        <f t="shared" si="376"/>
        <v>0</v>
      </c>
      <c r="CM241">
        <f t="shared" si="376"/>
        <v>0</v>
      </c>
      <c r="CN241">
        <f t="shared" si="376"/>
        <v>0</v>
      </c>
      <c r="CO241">
        <f t="shared" si="376"/>
        <v>0</v>
      </c>
      <c r="CP241">
        <f t="shared" si="376"/>
        <v>0</v>
      </c>
      <c r="CQ241">
        <f t="shared" si="376"/>
        <v>0</v>
      </c>
      <c r="CR241">
        <f t="shared" si="376"/>
        <v>0</v>
      </c>
      <c r="CS241">
        <f t="shared" si="376"/>
        <v>0</v>
      </c>
      <c r="CT241">
        <f t="shared" si="376"/>
        <v>0</v>
      </c>
      <c r="CU241">
        <f t="shared" ref="CU241:DC241" si="377">CU92</f>
        <v>0</v>
      </c>
      <c r="CV241">
        <f t="shared" si="377"/>
        <v>0</v>
      </c>
      <c r="CW241">
        <f t="shared" si="377"/>
        <v>0</v>
      </c>
      <c r="CX241">
        <f t="shared" si="377"/>
        <v>0</v>
      </c>
      <c r="CY241">
        <f t="shared" si="377"/>
        <v>0</v>
      </c>
      <c r="CZ241">
        <f t="shared" si="377"/>
        <v>0</v>
      </c>
      <c r="DA241">
        <f t="shared" si="377"/>
        <v>0</v>
      </c>
      <c r="DB241">
        <f t="shared" si="377"/>
        <v>0</v>
      </c>
      <c r="DC241">
        <f t="shared" si="377"/>
        <v>0</v>
      </c>
      <c r="DD241">
        <f t="shared" si="349"/>
        <v>0</v>
      </c>
      <c r="DE241">
        <f t="shared" si="349"/>
        <v>0</v>
      </c>
      <c r="DF241">
        <f t="shared" si="349"/>
        <v>0</v>
      </c>
      <c r="DG241">
        <f t="shared" si="349"/>
        <v>0</v>
      </c>
      <c r="DH241">
        <f t="shared" si="349"/>
        <v>0</v>
      </c>
    </row>
    <row r="242" spans="1:112">
      <c r="A242">
        <f t="shared" si="332"/>
        <v>133</v>
      </c>
      <c r="B242" t="str">
        <f t="shared" si="332"/>
        <v>Lotería Nacional de Beneficencia y Salubridad</v>
      </c>
      <c r="C242">
        <f t="shared" ref="C242:AH242" si="378">C93</f>
        <v>0</v>
      </c>
      <c r="D242">
        <f t="shared" si="378"/>
        <v>0</v>
      </c>
      <c r="E242">
        <f t="shared" si="378"/>
        <v>0</v>
      </c>
      <c r="F242">
        <f t="shared" si="378"/>
        <v>0</v>
      </c>
      <c r="G242">
        <f t="shared" si="378"/>
        <v>0</v>
      </c>
      <c r="H242">
        <f t="shared" si="378"/>
        <v>34813.03</v>
      </c>
      <c r="I242">
        <f t="shared" si="378"/>
        <v>0</v>
      </c>
      <c r="J242">
        <f t="shared" si="378"/>
        <v>0</v>
      </c>
      <c r="K242">
        <f t="shared" si="378"/>
        <v>0</v>
      </c>
      <c r="L242">
        <f t="shared" si="378"/>
        <v>0</v>
      </c>
      <c r="M242">
        <f t="shared" si="378"/>
        <v>0</v>
      </c>
      <c r="N242">
        <f t="shared" si="378"/>
        <v>3403.8</v>
      </c>
      <c r="O242">
        <f t="shared" si="378"/>
        <v>0</v>
      </c>
      <c r="P242">
        <f t="shared" si="378"/>
        <v>0</v>
      </c>
      <c r="Q242">
        <f t="shared" si="378"/>
        <v>0</v>
      </c>
      <c r="R242">
        <f t="shared" si="378"/>
        <v>0</v>
      </c>
      <c r="S242">
        <f t="shared" si="378"/>
        <v>0</v>
      </c>
      <c r="T242">
        <f t="shared" si="378"/>
        <v>0</v>
      </c>
      <c r="U242">
        <f t="shared" si="378"/>
        <v>0</v>
      </c>
      <c r="V242">
        <f t="shared" si="378"/>
        <v>0</v>
      </c>
      <c r="W242">
        <f t="shared" si="378"/>
        <v>0</v>
      </c>
      <c r="X242">
        <f t="shared" si="378"/>
        <v>20292.05</v>
      </c>
      <c r="Y242">
        <f t="shared" si="378"/>
        <v>0</v>
      </c>
      <c r="Z242">
        <f t="shared" si="378"/>
        <v>0</v>
      </c>
      <c r="AA242">
        <f t="shared" si="378"/>
        <v>0</v>
      </c>
      <c r="AB242">
        <f t="shared" si="378"/>
        <v>0</v>
      </c>
      <c r="AC242">
        <f t="shared" si="378"/>
        <v>0</v>
      </c>
      <c r="AD242">
        <f t="shared" si="378"/>
        <v>0</v>
      </c>
      <c r="AE242">
        <f t="shared" si="378"/>
        <v>0</v>
      </c>
      <c r="AF242">
        <f t="shared" si="378"/>
        <v>0</v>
      </c>
      <c r="AG242">
        <f t="shared" si="378"/>
        <v>0</v>
      </c>
      <c r="AH242">
        <f t="shared" si="378"/>
        <v>0</v>
      </c>
      <c r="AI242">
        <f t="shared" ref="AI242:BN242" si="379">AI93</f>
        <v>0</v>
      </c>
      <c r="AJ242">
        <f t="shared" si="379"/>
        <v>0</v>
      </c>
      <c r="AK242">
        <f t="shared" si="379"/>
        <v>0</v>
      </c>
      <c r="AL242">
        <f t="shared" si="379"/>
        <v>0</v>
      </c>
      <c r="AM242">
        <f t="shared" si="379"/>
        <v>0</v>
      </c>
      <c r="AN242">
        <f t="shared" si="379"/>
        <v>0</v>
      </c>
      <c r="AO242">
        <f t="shared" si="379"/>
        <v>0</v>
      </c>
      <c r="AP242">
        <f t="shared" si="379"/>
        <v>0</v>
      </c>
      <c r="AQ242">
        <f t="shared" si="379"/>
        <v>0</v>
      </c>
      <c r="AR242">
        <f t="shared" si="379"/>
        <v>0</v>
      </c>
      <c r="AS242">
        <f t="shared" si="379"/>
        <v>0</v>
      </c>
      <c r="AT242">
        <f t="shared" si="379"/>
        <v>0</v>
      </c>
      <c r="AU242">
        <f t="shared" si="379"/>
        <v>0</v>
      </c>
      <c r="AV242">
        <f t="shared" si="379"/>
        <v>0</v>
      </c>
      <c r="AW242">
        <f t="shared" si="379"/>
        <v>0</v>
      </c>
      <c r="AX242">
        <f t="shared" si="379"/>
        <v>0</v>
      </c>
      <c r="AY242">
        <f t="shared" si="379"/>
        <v>0</v>
      </c>
      <c r="AZ242">
        <f t="shared" si="379"/>
        <v>0</v>
      </c>
      <c r="BA242">
        <f t="shared" si="379"/>
        <v>0</v>
      </c>
      <c r="BB242">
        <f t="shared" si="379"/>
        <v>0</v>
      </c>
      <c r="BC242">
        <f t="shared" si="379"/>
        <v>0</v>
      </c>
      <c r="BD242">
        <f t="shared" si="379"/>
        <v>0</v>
      </c>
      <c r="BE242">
        <f t="shared" si="379"/>
        <v>0</v>
      </c>
      <c r="BF242">
        <f t="shared" si="379"/>
        <v>0</v>
      </c>
      <c r="BG242">
        <f t="shared" si="379"/>
        <v>0</v>
      </c>
      <c r="BH242">
        <f t="shared" si="379"/>
        <v>0</v>
      </c>
      <c r="BI242">
        <f t="shared" si="379"/>
        <v>0</v>
      </c>
      <c r="BJ242">
        <f t="shared" si="379"/>
        <v>0</v>
      </c>
      <c r="BK242">
        <f t="shared" si="379"/>
        <v>0</v>
      </c>
      <c r="BL242">
        <f t="shared" si="379"/>
        <v>0</v>
      </c>
      <c r="BM242">
        <f t="shared" si="379"/>
        <v>0</v>
      </c>
      <c r="BN242">
        <f t="shared" si="379"/>
        <v>0</v>
      </c>
      <c r="BO242">
        <f t="shared" ref="BO242:CT242" si="380">BO93</f>
        <v>0</v>
      </c>
      <c r="BP242">
        <f t="shared" si="380"/>
        <v>0</v>
      </c>
      <c r="BQ242">
        <f t="shared" si="380"/>
        <v>0</v>
      </c>
      <c r="BR242">
        <f t="shared" si="380"/>
        <v>0</v>
      </c>
      <c r="BS242">
        <f t="shared" si="380"/>
        <v>0</v>
      </c>
      <c r="BT242">
        <f t="shared" si="380"/>
        <v>0</v>
      </c>
      <c r="BU242">
        <f t="shared" si="380"/>
        <v>0</v>
      </c>
      <c r="BV242">
        <f t="shared" si="380"/>
        <v>0</v>
      </c>
      <c r="BW242">
        <f t="shared" si="380"/>
        <v>0</v>
      </c>
      <c r="BX242">
        <f t="shared" si="380"/>
        <v>0</v>
      </c>
      <c r="BY242">
        <f t="shared" si="380"/>
        <v>0</v>
      </c>
      <c r="BZ242">
        <f t="shared" si="380"/>
        <v>0</v>
      </c>
      <c r="CA242">
        <f t="shared" si="380"/>
        <v>0</v>
      </c>
      <c r="CB242">
        <f t="shared" si="380"/>
        <v>0</v>
      </c>
      <c r="CC242">
        <f t="shared" si="380"/>
        <v>0</v>
      </c>
      <c r="CD242">
        <f t="shared" si="380"/>
        <v>0</v>
      </c>
      <c r="CE242">
        <f t="shared" si="380"/>
        <v>0</v>
      </c>
      <c r="CF242">
        <f t="shared" si="380"/>
        <v>0</v>
      </c>
      <c r="CG242">
        <f t="shared" si="380"/>
        <v>0</v>
      </c>
      <c r="CH242">
        <f t="shared" si="380"/>
        <v>0</v>
      </c>
      <c r="CI242">
        <f t="shared" si="380"/>
        <v>0</v>
      </c>
      <c r="CJ242">
        <f t="shared" si="380"/>
        <v>0</v>
      </c>
      <c r="CK242">
        <f t="shared" si="380"/>
        <v>0</v>
      </c>
      <c r="CL242">
        <f t="shared" si="380"/>
        <v>0</v>
      </c>
      <c r="CM242">
        <f t="shared" si="380"/>
        <v>0</v>
      </c>
      <c r="CN242">
        <f t="shared" si="380"/>
        <v>0</v>
      </c>
      <c r="CO242">
        <f t="shared" si="380"/>
        <v>0</v>
      </c>
      <c r="CP242">
        <f t="shared" si="380"/>
        <v>0</v>
      </c>
      <c r="CQ242">
        <f t="shared" si="380"/>
        <v>0</v>
      </c>
      <c r="CR242">
        <f t="shared" si="380"/>
        <v>0</v>
      </c>
      <c r="CS242">
        <f t="shared" si="380"/>
        <v>0</v>
      </c>
      <c r="CT242">
        <f t="shared" si="380"/>
        <v>0</v>
      </c>
      <c r="CU242">
        <f t="shared" ref="CU242:DC242" si="381">CU93</f>
        <v>0</v>
      </c>
      <c r="CV242">
        <f t="shared" si="381"/>
        <v>0</v>
      </c>
      <c r="CW242">
        <f t="shared" si="381"/>
        <v>0</v>
      </c>
      <c r="CX242">
        <f t="shared" si="381"/>
        <v>0</v>
      </c>
      <c r="CY242">
        <f t="shared" si="381"/>
        <v>0</v>
      </c>
      <c r="CZ242">
        <f t="shared" si="381"/>
        <v>0</v>
      </c>
      <c r="DA242">
        <f t="shared" si="381"/>
        <v>0</v>
      </c>
      <c r="DB242">
        <f t="shared" si="381"/>
        <v>0</v>
      </c>
      <c r="DC242">
        <f t="shared" si="381"/>
        <v>0</v>
      </c>
      <c r="DD242">
        <f t="shared" si="349"/>
        <v>0</v>
      </c>
      <c r="DE242">
        <f t="shared" si="349"/>
        <v>0</v>
      </c>
      <c r="DF242">
        <f t="shared" si="349"/>
        <v>0</v>
      </c>
      <c r="DG242">
        <f t="shared" si="349"/>
        <v>0</v>
      </c>
      <c r="DH242">
        <f t="shared" si="349"/>
        <v>0</v>
      </c>
    </row>
    <row r="243" spans="1:112">
      <c r="A243">
        <f t="shared" si="332"/>
        <v>901</v>
      </c>
      <c r="B243" t="str">
        <f t="shared" si="332"/>
        <v>Gobierno Autónomo Departamental de Chuquisaca</v>
      </c>
      <c r="C243">
        <f t="shared" ref="C243:AH243" si="382">C94</f>
        <v>0</v>
      </c>
      <c r="D243">
        <f t="shared" si="382"/>
        <v>309681.48999999993</v>
      </c>
      <c r="E243">
        <f t="shared" si="382"/>
        <v>0</v>
      </c>
      <c r="F243">
        <f t="shared" si="382"/>
        <v>0</v>
      </c>
      <c r="G243">
        <f t="shared" si="382"/>
        <v>0</v>
      </c>
      <c r="H243">
        <f t="shared" si="382"/>
        <v>11710.12</v>
      </c>
      <c r="I243">
        <f t="shared" si="382"/>
        <v>0</v>
      </c>
      <c r="J243">
        <f t="shared" si="382"/>
        <v>0</v>
      </c>
      <c r="K243">
        <f t="shared" si="382"/>
        <v>0</v>
      </c>
      <c r="L243">
        <f t="shared" si="382"/>
        <v>0</v>
      </c>
      <c r="M243">
        <f t="shared" si="382"/>
        <v>0</v>
      </c>
      <c r="N243">
        <f t="shared" si="382"/>
        <v>10613.85</v>
      </c>
      <c r="O243">
        <f t="shared" si="382"/>
        <v>0</v>
      </c>
      <c r="P243">
        <f t="shared" si="382"/>
        <v>0</v>
      </c>
      <c r="Q243">
        <f t="shared" si="382"/>
        <v>0</v>
      </c>
      <c r="R243">
        <f t="shared" si="382"/>
        <v>0</v>
      </c>
      <c r="S243">
        <f t="shared" si="382"/>
        <v>0</v>
      </c>
      <c r="T243">
        <f t="shared" si="382"/>
        <v>0</v>
      </c>
      <c r="U243">
        <f t="shared" si="382"/>
        <v>0</v>
      </c>
      <c r="V243">
        <f t="shared" si="382"/>
        <v>281479.62</v>
      </c>
      <c r="W243">
        <f t="shared" si="382"/>
        <v>0</v>
      </c>
      <c r="X243">
        <f t="shared" si="382"/>
        <v>0</v>
      </c>
      <c r="Y243">
        <f t="shared" si="382"/>
        <v>0</v>
      </c>
      <c r="Z243">
        <f t="shared" si="382"/>
        <v>0</v>
      </c>
      <c r="AA243">
        <f t="shared" si="382"/>
        <v>0</v>
      </c>
      <c r="AB243">
        <f t="shared" si="382"/>
        <v>0</v>
      </c>
      <c r="AC243">
        <f t="shared" si="382"/>
        <v>0</v>
      </c>
      <c r="AD243">
        <f t="shared" si="382"/>
        <v>0</v>
      </c>
      <c r="AE243">
        <f t="shared" si="382"/>
        <v>0</v>
      </c>
      <c r="AF243">
        <f t="shared" si="382"/>
        <v>0</v>
      </c>
      <c r="AG243">
        <f t="shared" si="382"/>
        <v>0</v>
      </c>
      <c r="AH243">
        <f t="shared" si="382"/>
        <v>0</v>
      </c>
      <c r="AI243">
        <f t="shared" ref="AI243:BN243" si="383">AI94</f>
        <v>0</v>
      </c>
      <c r="AJ243">
        <f t="shared" si="383"/>
        <v>0</v>
      </c>
      <c r="AK243">
        <f t="shared" si="383"/>
        <v>0</v>
      </c>
      <c r="AL243">
        <f t="shared" si="383"/>
        <v>0</v>
      </c>
      <c r="AM243">
        <f t="shared" si="383"/>
        <v>0</v>
      </c>
      <c r="AN243">
        <f t="shared" si="383"/>
        <v>0</v>
      </c>
      <c r="AO243">
        <f t="shared" si="383"/>
        <v>0</v>
      </c>
      <c r="AP243">
        <f t="shared" si="383"/>
        <v>0</v>
      </c>
      <c r="AQ243">
        <f t="shared" si="383"/>
        <v>0</v>
      </c>
      <c r="AR243">
        <f t="shared" si="383"/>
        <v>0</v>
      </c>
      <c r="AS243">
        <f t="shared" si="383"/>
        <v>0</v>
      </c>
      <c r="AT243">
        <f t="shared" si="383"/>
        <v>0</v>
      </c>
      <c r="AU243">
        <f t="shared" si="383"/>
        <v>0</v>
      </c>
      <c r="AV243">
        <f t="shared" si="383"/>
        <v>0</v>
      </c>
      <c r="AW243">
        <f t="shared" si="383"/>
        <v>0</v>
      </c>
      <c r="AX243">
        <f t="shared" si="383"/>
        <v>0</v>
      </c>
      <c r="AY243">
        <f t="shared" si="383"/>
        <v>0</v>
      </c>
      <c r="AZ243">
        <f t="shared" si="383"/>
        <v>0</v>
      </c>
      <c r="BA243">
        <f t="shared" si="383"/>
        <v>0</v>
      </c>
      <c r="BB243">
        <f t="shared" si="383"/>
        <v>0</v>
      </c>
      <c r="BC243">
        <f t="shared" si="383"/>
        <v>0</v>
      </c>
      <c r="BD243">
        <f t="shared" si="383"/>
        <v>0</v>
      </c>
      <c r="BE243">
        <f t="shared" si="383"/>
        <v>0</v>
      </c>
      <c r="BF243">
        <f t="shared" si="383"/>
        <v>0</v>
      </c>
      <c r="BG243">
        <f t="shared" si="383"/>
        <v>0</v>
      </c>
      <c r="BH243">
        <f t="shared" si="383"/>
        <v>0</v>
      </c>
      <c r="BI243">
        <f t="shared" si="383"/>
        <v>0</v>
      </c>
      <c r="BJ243">
        <f t="shared" si="383"/>
        <v>0</v>
      </c>
      <c r="BK243">
        <f t="shared" si="383"/>
        <v>0</v>
      </c>
      <c r="BL243">
        <f t="shared" si="383"/>
        <v>0</v>
      </c>
      <c r="BM243">
        <f t="shared" si="383"/>
        <v>0</v>
      </c>
      <c r="BN243">
        <f t="shared" si="383"/>
        <v>0</v>
      </c>
      <c r="BO243">
        <f t="shared" ref="BO243:CT243" si="384">BO94</f>
        <v>0</v>
      </c>
      <c r="BP243">
        <f t="shared" si="384"/>
        <v>0</v>
      </c>
      <c r="BQ243">
        <f t="shared" si="384"/>
        <v>0</v>
      </c>
      <c r="BR243">
        <f t="shared" si="384"/>
        <v>0</v>
      </c>
      <c r="BS243">
        <f t="shared" si="384"/>
        <v>0</v>
      </c>
      <c r="BT243">
        <f t="shared" si="384"/>
        <v>0</v>
      </c>
      <c r="BU243">
        <f t="shared" si="384"/>
        <v>0</v>
      </c>
      <c r="BV243">
        <f t="shared" si="384"/>
        <v>0</v>
      </c>
      <c r="BW243">
        <f t="shared" si="384"/>
        <v>0</v>
      </c>
      <c r="BX243">
        <f t="shared" si="384"/>
        <v>0</v>
      </c>
      <c r="BY243">
        <f t="shared" si="384"/>
        <v>0</v>
      </c>
      <c r="BZ243">
        <f t="shared" si="384"/>
        <v>0</v>
      </c>
      <c r="CA243">
        <f t="shared" si="384"/>
        <v>0</v>
      </c>
      <c r="CB243">
        <f t="shared" si="384"/>
        <v>0</v>
      </c>
      <c r="CC243">
        <f t="shared" si="384"/>
        <v>0</v>
      </c>
      <c r="CD243">
        <f t="shared" si="384"/>
        <v>0</v>
      </c>
      <c r="CE243">
        <f t="shared" si="384"/>
        <v>0</v>
      </c>
      <c r="CF243">
        <f t="shared" si="384"/>
        <v>0</v>
      </c>
      <c r="CG243">
        <f t="shared" si="384"/>
        <v>0</v>
      </c>
      <c r="CH243">
        <f t="shared" si="384"/>
        <v>0</v>
      </c>
      <c r="CI243">
        <f t="shared" si="384"/>
        <v>0</v>
      </c>
      <c r="CJ243">
        <f t="shared" si="384"/>
        <v>0</v>
      </c>
      <c r="CK243">
        <f t="shared" si="384"/>
        <v>0</v>
      </c>
      <c r="CL243">
        <f t="shared" si="384"/>
        <v>0</v>
      </c>
      <c r="CM243">
        <f t="shared" si="384"/>
        <v>0</v>
      </c>
      <c r="CN243">
        <f t="shared" si="384"/>
        <v>0</v>
      </c>
      <c r="CO243">
        <f t="shared" si="384"/>
        <v>0</v>
      </c>
      <c r="CP243">
        <f t="shared" si="384"/>
        <v>0</v>
      </c>
      <c r="CQ243">
        <f t="shared" si="384"/>
        <v>0</v>
      </c>
      <c r="CR243">
        <f t="shared" si="384"/>
        <v>0</v>
      </c>
      <c r="CS243">
        <f t="shared" si="384"/>
        <v>0</v>
      </c>
      <c r="CT243">
        <f t="shared" si="384"/>
        <v>0</v>
      </c>
      <c r="CU243">
        <f t="shared" ref="CU243:DC243" si="385">CU94</f>
        <v>0</v>
      </c>
      <c r="CV243">
        <f t="shared" si="385"/>
        <v>0</v>
      </c>
      <c r="CW243">
        <f t="shared" si="385"/>
        <v>0</v>
      </c>
      <c r="CX243">
        <f t="shared" si="385"/>
        <v>0</v>
      </c>
      <c r="CY243">
        <f t="shared" si="385"/>
        <v>0</v>
      </c>
      <c r="CZ243">
        <f t="shared" si="385"/>
        <v>0</v>
      </c>
      <c r="DA243">
        <f t="shared" si="385"/>
        <v>0</v>
      </c>
      <c r="DB243">
        <f t="shared" si="385"/>
        <v>0</v>
      </c>
      <c r="DC243">
        <f t="shared" si="385"/>
        <v>0</v>
      </c>
      <c r="DD243">
        <f t="shared" si="349"/>
        <v>0</v>
      </c>
      <c r="DE243">
        <f t="shared" si="349"/>
        <v>0</v>
      </c>
      <c r="DF243">
        <f t="shared" si="349"/>
        <v>0</v>
      </c>
      <c r="DG243">
        <f t="shared" si="349"/>
        <v>0</v>
      </c>
      <c r="DH243">
        <f t="shared" si="349"/>
        <v>0</v>
      </c>
    </row>
    <row r="244" spans="1:112">
      <c r="A244">
        <f t="shared" si="332"/>
        <v>288</v>
      </c>
      <c r="B244" t="str">
        <f t="shared" si="332"/>
        <v>Servicio Nacional de Riego</v>
      </c>
      <c r="C244">
        <f t="shared" ref="C244:AH244" si="386">C95</f>
        <v>0</v>
      </c>
      <c r="D244">
        <f t="shared" si="386"/>
        <v>0</v>
      </c>
      <c r="E244">
        <f t="shared" si="386"/>
        <v>0</v>
      </c>
      <c r="F244">
        <f t="shared" si="386"/>
        <v>0</v>
      </c>
      <c r="G244">
        <f t="shared" si="386"/>
        <v>0</v>
      </c>
      <c r="H244">
        <f t="shared" si="386"/>
        <v>0</v>
      </c>
      <c r="I244">
        <f t="shared" si="386"/>
        <v>0</v>
      </c>
      <c r="J244">
        <f t="shared" si="386"/>
        <v>0</v>
      </c>
      <c r="K244">
        <f t="shared" si="386"/>
        <v>0</v>
      </c>
      <c r="L244">
        <f t="shared" si="386"/>
        <v>5.65</v>
      </c>
      <c r="M244">
        <f t="shared" si="386"/>
        <v>0</v>
      </c>
      <c r="N244">
        <f t="shared" si="386"/>
        <v>120</v>
      </c>
      <c r="O244">
        <f t="shared" si="386"/>
        <v>0</v>
      </c>
      <c r="P244">
        <f t="shared" si="386"/>
        <v>60</v>
      </c>
      <c r="Q244">
        <f t="shared" si="386"/>
        <v>0</v>
      </c>
      <c r="R244">
        <f t="shared" si="386"/>
        <v>0</v>
      </c>
      <c r="S244">
        <f t="shared" si="386"/>
        <v>0</v>
      </c>
      <c r="T244">
        <f t="shared" si="386"/>
        <v>0</v>
      </c>
      <c r="U244">
        <f t="shared" si="386"/>
        <v>0</v>
      </c>
      <c r="V244">
        <f t="shared" si="386"/>
        <v>0</v>
      </c>
      <c r="W244">
        <f t="shared" si="386"/>
        <v>0</v>
      </c>
      <c r="X244">
        <f t="shared" si="386"/>
        <v>15.39</v>
      </c>
      <c r="Y244">
        <f t="shared" si="386"/>
        <v>0</v>
      </c>
      <c r="Z244">
        <f t="shared" si="386"/>
        <v>0</v>
      </c>
      <c r="AA244">
        <f t="shared" si="386"/>
        <v>0</v>
      </c>
      <c r="AB244">
        <f t="shared" si="386"/>
        <v>0</v>
      </c>
      <c r="AC244">
        <f t="shared" si="386"/>
        <v>0</v>
      </c>
      <c r="AD244">
        <f t="shared" si="386"/>
        <v>0</v>
      </c>
      <c r="AE244">
        <f t="shared" si="386"/>
        <v>0</v>
      </c>
      <c r="AF244">
        <f t="shared" si="386"/>
        <v>0</v>
      </c>
      <c r="AG244">
        <f t="shared" si="386"/>
        <v>0</v>
      </c>
      <c r="AH244">
        <f t="shared" si="386"/>
        <v>0</v>
      </c>
      <c r="AI244">
        <f t="shared" ref="AI244:BN244" si="387">AI95</f>
        <v>0</v>
      </c>
      <c r="AJ244">
        <f t="shared" si="387"/>
        <v>0</v>
      </c>
      <c r="AK244">
        <f t="shared" si="387"/>
        <v>0</v>
      </c>
      <c r="AL244">
        <f t="shared" si="387"/>
        <v>0</v>
      </c>
      <c r="AM244">
        <f t="shared" si="387"/>
        <v>0</v>
      </c>
      <c r="AN244">
        <f t="shared" si="387"/>
        <v>0</v>
      </c>
      <c r="AO244">
        <f t="shared" si="387"/>
        <v>0</v>
      </c>
      <c r="AP244">
        <f t="shared" si="387"/>
        <v>0</v>
      </c>
      <c r="AQ244">
        <f t="shared" si="387"/>
        <v>0</v>
      </c>
      <c r="AR244">
        <f t="shared" si="387"/>
        <v>0</v>
      </c>
      <c r="AS244">
        <f t="shared" si="387"/>
        <v>0</v>
      </c>
      <c r="AT244">
        <f t="shared" si="387"/>
        <v>0</v>
      </c>
      <c r="AU244">
        <f t="shared" si="387"/>
        <v>0</v>
      </c>
      <c r="AV244">
        <f t="shared" si="387"/>
        <v>0</v>
      </c>
      <c r="AW244">
        <f t="shared" si="387"/>
        <v>0</v>
      </c>
      <c r="AX244">
        <f t="shared" si="387"/>
        <v>0</v>
      </c>
      <c r="AY244">
        <f t="shared" si="387"/>
        <v>0</v>
      </c>
      <c r="AZ244">
        <f t="shared" si="387"/>
        <v>0</v>
      </c>
      <c r="BA244">
        <f t="shared" si="387"/>
        <v>0</v>
      </c>
      <c r="BB244">
        <f t="shared" si="387"/>
        <v>0</v>
      </c>
      <c r="BC244">
        <f t="shared" si="387"/>
        <v>0</v>
      </c>
      <c r="BD244">
        <f t="shared" si="387"/>
        <v>0</v>
      </c>
      <c r="BE244">
        <f t="shared" si="387"/>
        <v>0</v>
      </c>
      <c r="BF244">
        <f t="shared" si="387"/>
        <v>0</v>
      </c>
      <c r="BG244">
        <f t="shared" si="387"/>
        <v>0</v>
      </c>
      <c r="BH244">
        <f t="shared" si="387"/>
        <v>0</v>
      </c>
      <c r="BI244">
        <f t="shared" si="387"/>
        <v>0</v>
      </c>
      <c r="BJ244">
        <f t="shared" si="387"/>
        <v>0</v>
      </c>
      <c r="BK244">
        <f t="shared" si="387"/>
        <v>0</v>
      </c>
      <c r="BL244">
        <f t="shared" si="387"/>
        <v>0</v>
      </c>
      <c r="BM244">
        <f t="shared" si="387"/>
        <v>0</v>
      </c>
      <c r="BN244">
        <f t="shared" si="387"/>
        <v>0</v>
      </c>
      <c r="BO244">
        <f t="shared" ref="BO244:CT244" si="388">BO95</f>
        <v>0</v>
      </c>
      <c r="BP244">
        <f t="shared" si="388"/>
        <v>0</v>
      </c>
      <c r="BQ244">
        <f t="shared" si="388"/>
        <v>0</v>
      </c>
      <c r="BR244">
        <f t="shared" si="388"/>
        <v>0</v>
      </c>
      <c r="BS244">
        <f t="shared" si="388"/>
        <v>0</v>
      </c>
      <c r="BT244">
        <f t="shared" si="388"/>
        <v>0</v>
      </c>
      <c r="BU244">
        <f t="shared" si="388"/>
        <v>0</v>
      </c>
      <c r="BV244">
        <f t="shared" si="388"/>
        <v>0</v>
      </c>
      <c r="BW244">
        <f t="shared" si="388"/>
        <v>0</v>
      </c>
      <c r="BX244">
        <f t="shared" si="388"/>
        <v>0</v>
      </c>
      <c r="BY244">
        <f t="shared" si="388"/>
        <v>0</v>
      </c>
      <c r="BZ244">
        <f t="shared" si="388"/>
        <v>0</v>
      </c>
      <c r="CA244">
        <f t="shared" si="388"/>
        <v>0</v>
      </c>
      <c r="CB244">
        <f t="shared" si="388"/>
        <v>0</v>
      </c>
      <c r="CC244">
        <f t="shared" si="388"/>
        <v>0</v>
      </c>
      <c r="CD244">
        <f t="shared" si="388"/>
        <v>0</v>
      </c>
      <c r="CE244">
        <f t="shared" si="388"/>
        <v>0</v>
      </c>
      <c r="CF244">
        <f t="shared" si="388"/>
        <v>0</v>
      </c>
      <c r="CG244">
        <f t="shared" si="388"/>
        <v>0</v>
      </c>
      <c r="CH244">
        <f t="shared" si="388"/>
        <v>0</v>
      </c>
      <c r="CI244">
        <f t="shared" si="388"/>
        <v>0</v>
      </c>
      <c r="CJ244">
        <f t="shared" si="388"/>
        <v>0</v>
      </c>
      <c r="CK244">
        <f t="shared" si="388"/>
        <v>0</v>
      </c>
      <c r="CL244">
        <f t="shared" si="388"/>
        <v>0</v>
      </c>
      <c r="CM244">
        <f t="shared" si="388"/>
        <v>0</v>
      </c>
      <c r="CN244">
        <f t="shared" si="388"/>
        <v>0</v>
      </c>
      <c r="CO244">
        <f t="shared" si="388"/>
        <v>0</v>
      </c>
      <c r="CP244">
        <f t="shared" si="388"/>
        <v>0</v>
      </c>
      <c r="CQ244">
        <f t="shared" si="388"/>
        <v>0</v>
      </c>
      <c r="CR244">
        <f t="shared" si="388"/>
        <v>0</v>
      </c>
      <c r="CS244">
        <f t="shared" si="388"/>
        <v>0</v>
      </c>
      <c r="CT244">
        <f t="shared" si="388"/>
        <v>0</v>
      </c>
      <c r="CU244">
        <f t="shared" ref="CU244:DC244" si="389">CU95</f>
        <v>0</v>
      </c>
      <c r="CV244">
        <f t="shared" si="389"/>
        <v>0</v>
      </c>
      <c r="CW244">
        <f t="shared" si="389"/>
        <v>0</v>
      </c>
      <c r="CX244">
        <f t="shared" si="389"/>
        <v>0</v>
      </c>
      <c r="CY244">
        <f t="shared" si="389"/>
        <v>0</v>
      </c>
      <c r="CZ244">
        <f t="shared" si="389"/>
        <v>0</v>
      </c>
      <c r="DA244">
        <f t="shared" si="389"/>
        <v>0</v>
      </c>
      <c r="DB244">
        <f t="shared" si="389"/>
        <v>0</v>
      </c>
      <c r="DC244">
        <f t="shared" si="389"/>
        <v>0</v>
      </c>
      <c r="DD244">
        <f t="shared" ref="DD244:DH253" si="390">DD95</f>
        <v>0</v>
      </c>
      <c r="DE244">
        <f t="shared" si="390"/>
        <v>0</v>
      </c>
      <c r="DF244">
        <f t="shared" si="390"/>
        <v>0</v>
      </c>
      <c r="DG244">
        <f t="shared" si="390"/>
        <v>0</v>
      </c>
      <c r="DH244">
        <f t="shared" si="390"/>
        <v>0</v>
      </c>
    </row>
    <row r="245" spans="1:112">
      <c r="A245">
        <f t="shared" si="332"/>
        <v>1201</v>
      </c>
      <c r="B245" t="str">
        <f t="shared" si="332"/>
        <v>Gobierno Autónomo Municipal de La Paz</v>
      </c>
      <c r="C245">
        <f t="shared" ref="C245:AH245" si="391">C96</f>
        <v>0</v>
      </c>
      <c r="D245">
        <f t="shared" si="391"/>
        <v>0</v>
      </c>
      <c r="E245">
        <f t="shared" si="391"/>
        <v>0</v>
      </c>
      <c r="F245">
        <f t="shared" si="391"/>
        <v>0</v>
      </c>
      <c r="G245">
        <f t="shared" si="391"/>
        <v>0</v>
      </c>
      <c r="H245">
        <f t="shared" si="391"/>
        <v>0</v>
      </c>
      <c r="I245">
        <f t="shared" si="391"/>
        <v>0</v>
      </c>
      <c r="J245">
        <f t="shared" si="391"/>
        <v>0</v>
      </c>
      <c r="K245">
        <f t="shared" si="391"/>
        <v>0</v>
      </c>
      <c r="L245">
        <f t="shared" si="391"/>
        <v>0</v>
      </c>
      <c r="M245">
        <f t="shared" si="391"/>
        <v>0</v>
      </c>
      <c r="N245">
        <f t="shared" si="391"/>
        <v>0</v>
      </c>
      <c r="O245">
        <f t="shared" si="391"/>
        <v>0</v>
      </c>
      <c r="P245">
        <f t="shared" si="391"/>
        <v>10717.449999999999</v>
      </c>
      <c r="Q245">
        <f t="shared" si="391"/>
        <v>0</v>
      </c>
      <c r="R245">
        <f t="shared" si="391"/>
        <v>0</v>
      </c>
      <c r="S245">
        <f t="shared" si="391"/>
        <v>0</v>
      </c>
      <c r="T245">
        <f t="shared" si="391"/>
        <v>0</v>
      </c>
      <c r="U245">
        <f t="shared" si="391"/>
        <v>0</v>
      </c>
      <c r="V245">
        <f t="shared" si="391"/>
        <v>0</v>
      </c>
      <c r="W245">
        <f t="shared" si="391"/>
        <v>0</v>
      </c>
      <c r="X245">
        <f t="shared" si="391"/>
        <v>0</v>
      </c>
      <c r="Y245">
        <f t="shared" si="391"/>
        <v>0</v>
      </c>
      <c r="Z245">
        <f t="shared" si="391"/>
        <v>0</v>
      </c>
      <c r="AA245">
        <f t="shared" si="391"/>
        <v>0</v>
      </c>
      <c r="AB245">
        <f t="shared" si="391"/>
        <v>0</v>
      </c>
      <c r="AC245">
        <f t="shared" si="391"/>
        <v>0</v>
      </c>
      <c r="AD245">
        <f t="shared" si="391"/>
        <v>0</v>
      </c>
      <c r="AE245">
        <f t="shared" si="391"/>
        <v>0</v>
      </c>
      <c r="AF245">
        <f t="shared" si="391"/>
        <v>0</v>
      </c>
      <c r="AG245">
        <f t="shared" si="391"/>
        <v>0</v>
      </c>
      <c r="AH245">
        <f t="shared" si="391"/>
        <v>0</v>
      </c>
      <c r="AI245">
        <f t="shared" ref="AI245:BN245" si="392">AI96</f>
        <v>0</v>
      </c>
      <c r="AJ245">
        <f t="shared" si="392"/>
        <v>0</v>
      </c>
      <c r="AK245">
        <f t="shared" si="392"/>
        <v>0</v>
      </c>
      <c r="AL245">
        <f t="shared" si="392"/>
        <v>0</v>
      </c>
      <c r="AM245">
        <f t="shared" si="392"/>
        <v>0</v>
      </c>
      <c r="AN245">
        <f t="shared" si="392"/>
        <v>0</v>
      </c>
      <c r="AO245">
        <f t="shared" si="392"/>
        <v>0</v>
      </c>
      <c r="AP245">
        <f t="shared" si="392"/>
        <v>0</v>
      </c>
      <c r="AQ245">
        <f t="shared" si="392"/>
        <v>0</v>
      </c>
      <c r="AR245">
        <f t="shared" si="392"/>
        <v>0</v>
      </c>
      <c r="AS245">
        <f t="shared" si="392"/>
        <v>0</v>
      </c>
      <c r="AT245">
        <f t="shared" si="392"/>
        <v>0</v>
      </c>
      <c r="AU245">
        <f t="shared" si="392"/>
        <v>0</v>
      </c>
      <c r="AV245">
        <f t="shared" si="392"/>
        <v>0</v>
      </c>
      <c r="AW245">
        <f t="shared" si="392"/>
        <v>0</v>
      </c>
      <c r="AX245">
        <f t="shared" si="392"/>
        <v>0</v>
      </c>
      <c r="AY245">
        <f t="shared" si="392"/>
        <v>0</v>
      </c>
      <c r="AZ245">
        <f t="shared" si="392"/>
        <v>0</v>
      </c>
      <c r="BA245">
        <f t="shared" si="392"/>
        <v>0</v>
      </c>
      <c r="BB245">
        <f t="shared" si="392"/>
        <v>0</v>
      </c>
      <c r="BC245">
        <f t="shared" si="392"/>
        <v>0</v>
      </c>
      <c r="BD245">
        <f t="shared" si="392"/>
        <v>0</v>
      </c>
      <c r="BE245">
        <f t="shared" si="392"/>
        <v>0</v>
      </c>
      <c r="BF245">
        <f t="shared" si="392"/>
        <v>0</v>
      </c>
      <c r="BG245">
        <f t="shared" si="392"/>
        <v>0</v>
      </c>
      <c r="BH245">
        <f t="shared" si="392"/>
        <v>0</v>
      </c>
      <c r="BI245">
        <f t="shared" si="392"/>
        <v>0</v>
      </c>
      <c r="BJ245">
        <f t="shared" si="392"/>
        <v>0</v>
      </c>
      <c r="BK245">
        <f t="shared" si="392"/>
        <v>0</v>
      </c>
      <c r="BL245">
        <f t="shared" si="392"/>
        <v>0</v>
      </c>
      <c r="BM245">
        <f t="shared" si="392"/>
        <v>0</v>
      </c>
      <c r="BN245">
        <f t="shared" si="392"/>
        <v>0</v>
      </c>
      <c r="BO245">
        <f t="shared" ref="BO245:CT245" si="393">BO96</f>
        <v>0</v>
      </c>
      <c r="BP245">
        <f t="shared" si="393"/>
        <v>0</v>
      </c>
      <c r="BQ245">
        <f t="shared" si="393"/>
        <v>0</v>
      </c>
      <c r="BR245">
        <f t="shared" si="393"/>
        <v>0</v>
      </c>
      <c r="BS245">
        <f t="shared" si="393"/>
        <v>0</v>
      </c>
      <c r="BT245">
        <f t="shared" si="393"/>
        <v>0</v>
      </c>
      <c r="BU245">
        <f t="shared" si="393"/>
        <v>0</v>
      </c>
      <c r="BV245">
        <f t="shared" si="393"/>
        <v>0</v>
      </c>
      <c r="BW245">
        <f t="shared" si="393"/>
        <v>0</v>
      </c>
      <c r="BX245">
        <f t="shared" si="393"/>
        <v>0</v>
      </c>
      <c r="BY245">
        <f t="shared" si="393"/>
        <v>0</v>
      </c>
      <c r="BZ245">
        <f t="shared" si="393"/>
        <v>0</v>
      </c>
      <c r="CA245">
        <f t="shared" si="393"/>
        <v>0</v>
      </c>
      <c r="CB245">
        <f t="shared" si="393"/>
        <v>0</v>
      </c>
      <c r="CC245">
        <f t="shared" si="393"/>
        <v>0</v>
      </c>
      <c r="CD245">
        <f t="shared" si="393"/>
        <v>0</v>
      </c>
      <c r="CE245">
        <f t="shared" si="393"/>
        <v>0</v>
      </c>
      <c r="CF245">
        <f t="shared" si="393"/>
        <v>0</v>
      </c>
      <c r="CG245">
        <f t="shared" si="393"/>
        <v>0</v>
      </c>
      <c r="CH245">
        <f t="shared" si="393"/>
        <v>0</v>
      </c>
      <c r="CI245">
        <f t="shared" si="393"/>
        <v>0</v>
      </c>
      <c r="CJ245">
        <f t="shared" si="393"/>
        <v>0</v>
      </c>
      <c r="CK245">
        <f t="shared" si="393"/>
        <v>0</v>
      </c>
      <c r="CL245">
        <f t="shared" si="393"/>
        <v>0</v>
      </c>
      <c r="CM245">
        <f t="shared" si="393"/>
        <v>0</v>
      </c>
      <c r="CN245">
        <f t="shared" si="393"/>
        <v>0</v>
      </c>
      <c r="CO245">
        <f t="shared" si="393"/>
        <v>0</v>
      </c>
      <c r="CP245">
        <f t="shared" si="393"/>
        <v>0</v>
      </c>
      <c r="CQ245">
        <f t="shared" si="393"/>
        <v>0</v>
      </c>
      <c r="CR245">
        <f t="shared" si="393"/>
        <v>0</v>
      </c>
      <c r="CS245">
        <f t="shared" si="393"/>
        <v>0</v>
      </c>
      <c r="CT245">
        <f t="shared" si="393"/>
        <v>0</v>
      </c>
      <c r="CU245">
        <f t="shared" ref="CU245:DC245" si="394">CU96</f>
        <v>0</v>
      </c>
      <c r="CV245">
        <f t="shared" si="394"/>
        <v>0</v>
      </c>
      <c r="CW245">
        <f t="shared" si="394"/>
        <v>0</v>
      </c>
      <c r="CX245">
        <f t="shared" si="394"/>
        <v>0</v>
      </c>
      <c r="CY245">
        <f t="shared" si="394"/>
        <v>0</v>
      </c>
      <c r="CZ245">
        <f t="shared" si="394"/>
        <v>0</v>
      </c>
      <c r="DA245">
        <f t="shared" si="394"/>
        <v>0</v>
      </c>
      <c r="DB245">
        <f t="shared" si="394"/>
        <v>0</v>
      </c>
      <c r="DC245">
        <f t="shared" si="394"/>
        <v>0</v>
      </c>
      <c r="DD245">
        <f t="shared" si="390"/>
        <v>0</v>
      </c>
      <c r="DE245">
        <f t="shared" si="390"/>
        <v>0</v>
      </c>
      <c r="DF245">
        <f t="shared" si="390"/>
        <v>0</v>
      </c>
      <c r="DG245">
        <f t="shared" si="390"/>
        <v>0</v>
      </c>
      <c r="DH245">
        <f t="shared" si="390"/>
        <v>0</v>
      </c>
    </row>
    <row r="246" spans="1:112">
      <c r="A246">
        <f t="shared" si="332"/>
        <v>163</v>
      </c>
      <c r="B246" t="str">
        <f t="shared" si="332"/>
        <v>Agencia Nacional de Hidrocarburos</v>
      </c>
      <c r="C246">
        <f t="shared" ref="C246:AH246" si="395">C97</f>
        <v>0</v>
      </c>
      <c r="D246">
        <f t="shared" si="395"/>
        <v>9030.0300000000007</v>
      </c>
      <c r="E246">
        <f t="shared" si="395"/>
        <v>0</v>
      </c>
      <c r="F246">
        <f t="shared" si="395"/>
        <v>0</v>
      </c>
      <c r="G246">
        <f t="shared" si="395"/>
        <v>0</v>
      </c>
      <c r="H246">
        <f t="shared" si="395"/>
        <v>0</v>
      </c>
      <c r="I246">
        <f t="shared" si="395"/>
        <v>0</v>
      </c>
      <c r="J246">
        <f t="shared" si="395"/>
        <v>0</v>
      </c>
      <c r="K246">
        <f t="shared" si="395"/>
        <v>0</v>
      </c>
      <c r="L246">
        <f t="shared" si="395"/>
        <v>0</v>
      </c>
      <c r="M246">
        <f t="shared" si="395"/>
        <v>0</v>
      </c>
      <c r="N246">
        <f t="shared" si="395"/>
        <v>0</v>
      </c>
      <c r="O246">
        <f t="shared" si="395"/>
        <v>0</v>
      </c>
      <c r="P246">
        <f t="shared" si="395"/>
        <v>75420.349999999991</v>
      </c>
      <c r="Q246">
        <f t="shared" si="395"/>
        <v>0</v>
      </c>
      <c r="R246">
        <f t="shared" si="395"/>
        <v>13409.869999999999</v>
      </c>
      <c r="S246">
        <f t="shared" si="395"/>
        <v>0</v>
      </c>
      <c r="T246">
        <f t="shared" si="395"/>
        <v>0</v>
      </c>
      <c r="U246">
        <f t="shared" si="395"/>
        <v>0</v>
      </c>
      <c r="V246">
        <f t="shared" si="395"/>
        <v>230.23</v>
      </c>
      <c r="W246">
        <f t="shared" si="395"/>
        <v>0</v>
      </c>
      <c r="X246">
        <f t="shared" si="395"/>
        <v>53861.85</v>
      </c>
      <c r="Y246">
        <f t="shared" si="395"/>
        <v>0</v>
      </c>
      <c r="Z246">
        <f t="shared" si="395"/>
        <v>0</v>
      </c>
      <c r="AA246">
        <f t="shared" si="395"/>
        <v>0</v>
      </c>
      <c r="AB246">
        <f t="shared" si="395"/>
        <v>0</v>
      </c>
      <c r="AC246">
        <f t="shared" si="395"/>
        <v>0</v>
      </c>
      <c r="AD246">
        <f t="shared" si="395"/>
        <v>0</v>
      </c>
      <c r="AE246">
        <f t="shared" si="395"/>
        <v>0</v>
      </c>
      <c r="AF246">
        <f t="shared" si="395"/>
        <v>0</v>
      </c>
      <c r="AG246">
        <f t="shared" si="395"/>
        <v>0</v>
      </c>
      <c r="AH246">
        <f t="shared" si="395"/>
        <v>0</v>
      </c>
      <c r="AI246">
        <f t="shared" ref="AI246:BN246" si="396">AI97</f>
        <v>0</v>
      </c>
      <c r="AJ246">
        <f t="shared" si="396"/>
        <v>0</v>
      </c>
      <c r="AK246">
        <f t="shared" si="396"/>
        <v>0</v>
      </c>
      <c r="AL246">
        <f t="shared" si="396"/>
        <v>0</v>
      </c>
      <c r="AM246">
        <f t="shared" si="396"/>
        <v>0</v>
      </c>
      <c r="AN246">
        <f t="shared" si="396"/>
        <v>0</v>
      </c>
      <c r="AO246">
        <f t="shared" si="396"/>
        <v>0</v>
      </c>
      <c r="AP246">
        <f t="shared" si="396"/>
        <v>0</v>
      </c>
      <c r="AQ246">
        <f t="shared" si="396"/>
        <v>0</v>
      </c>
      <c r="AR246">
        <f t="shared" si="396"/>
        <v>0</v>
      </c>
      <c r="AS246">
        <f t="shared" si="396"/>
        <v>0</v>
      </c>
      <c r="AT246">
        <f t="shared" si="396"/>
        <v>0</v>
      </c>
      <c r="AU246">
        <f t="shared" si="396"/>
        <v>0</v>
      </c>
      <c r="AV246">
        <f t="shared" si="396"/>
        <v>0</v>
      </c>
      <c r="AW246">
        <f t="shared" si="396"/>
        <v>0</v>
      </c>
      <c r="AX246">
        <f t="shared" si="396"/>
        <v>0</v>
      </c>
      <c r="AY246">
        <f t="shared" si="396"/>
        <v>0</v>
      </c>
      <c r="AZ246">
        <f t="shared" si="396"/>
        <v>0</v>
      </c>
      <c r="BA246">
        <f t="shared" si="396"/>
        <v>0</v>
      </c>
      <c r="BB246">
        <f t="shared" si="396"/>
        <v>0</v>
      </c>
      <c r="BC246">
        <f t="shared" si="396"/>
        <v>0</v>
      </c>
      <c r="BD246">
        <f t="shared" si="396"/>
        <v>0</v>
      </c>
      <c r="BE246">
        <f t="shared" si="396"/>
        <v>0</v>
      </c>
      <c r="BF246">
        <f t="shared" si="396"/>
        <v>0</v>
      </c>
      <c r="BG246">
        <f t="shared" si="396"/>
        <v>0</v>
      </c>
      <c r="BH246">
        <f t="shared" si="396"/>
        <v>0</v>
      </c>
      <c r="BI246">
        <f t="shared" si="396"/>
        <v>0</v>
      </c>
      <c r="BJ246">
        <f t="shared" si="396"/>
        <v>0</v>
      </c>
      <c r="BK246">
        <f t="shared" si="396"/>
        <v>0</v>
      </c>
      <c r="BL246">
        <f t="shared" si="396"/>
        <v>0</v>
      </c>
      <c r="BM246">
        <f t="shared" si="396"/>
        <v>0</v>
      </c>
      <c r="BN246">
        <f t="shared" si="396"/>
        <v>0</v>
      </c>
      <c r="BO246">
        <f t="shared" ref="BO246:CT246" si="397">BO97</f>
        <v>0</v>
      </c>
      <c r="BP246">
        <f t="shared" si="397"/>
        <v>0</v>
      </c>
      <c r="BQ246">
        <f t="shared" si="397"/>
        <v>0</v>
      </c>
      <c r="BR246">
        <f t="shared" si="397"/>
        <v>0</v>
      </c>
      <c r="BS246">
        <f t="shared" si="397"/>
        <v>0</v>
      </c>
      <c r="BT246">
        <f t="shared" si="397"/>
        <v>0</v>
      </c>
      <c r="BU246">
        <f t="shared" si="397"/>
        <v>0</v>
      </c>
      <c r="BV246">
        <f t="shared" si="397"/>
        <v>0</v>
      </c>
      <c r="BW246">
        <f t="shared" si="397"/>
        <v>0</v>
      </c>
      <c r="BX246">
        <f t="shared" si="397"/>
        <v>0</v>
      </c>
      <c r="BY246">
        <f t="shared" si="397"/>
        <v>0</v>
      </c>
      <c r="BZ246">
        <f t="shared" si="397"/>
        <v>0</v>
      </c>
      <c r="CA246">
        <f t="shared" si="397"/>
        <v>0</v>
      </c>
      <c r="CB246">
        <f t="shared" si="397"/>
        <v>0</v>
      </c>
      <c r="CC246">
        <f t="shared" si="397"/>
        <v>0</v>
      </c>
      <c r="CD246">
        <f t="shared" si="397"/>
        <v>0</v>
      </c>
      <c r="CE246">
        <f t="shared" si="397"/>
        <v>0</v>
      </c>
      <c r="CF246">
        <f t="shared" si="397"/>
        <v>0</v>
      </c>
      <c r="CG246">
        <f t="shared" si="397"/>
        <v>0</v>
      </c>
      <c r="CH246">
        <f t="shared" si="397"/>
        <v>0</v>
      </c>
      <c r="CI246">
        <f t="shared" si="397"/>
        <v>0</v>
      </c>
      <c r="CJ246">
        <f t="shared" si="397"/>
        <v>0</v>
      </c>
      <c r="CK246">
        <f t="shared" si="397"/>
        <v>0</v>
      </c>
      <c r="CL246">
        <f t="shared" si="397"/>
        <v>0</v>
      </c>
      <c r="CM246">
        <f t="shared" si="397"/>
        <v>0</v>
      </c>
      <c r="CN246">
        <f t="shared" si="397"/>
        <v>0</v>
      </c>
      <c r="CO246">
        <f t="shared" si="397"/>
        <v>0</v>
      </c>
      <c r="CP246">
        <f t="shared" si="397"/>
        <v>0</v>
      </c>
      <c r="CQ246">
        <f t="shared" si="397"/>
        <v>0</v>
      </c>
      <c r="CR246">
        <f t="shared" si="397"/>
        <v>0</v>
      </c>
      <c r="CS246">
        <f t="shared" si="397"/>
        <v>0</v>
      </c>
      <c r="CT246">
        <f t="shared" si="397"/>
        <v>0</v>
      </c>
      <c r="CU246">
        <f t="shared" ref="CU246:DC246" si="398">CU97</f>
        <v>0</v>
      </c>
      <c r="CV246">
        <f t="shared" si="398"/>
        <v>0</v>
      </c>
      <c r="CW246">
        <f t="shared" si="398"/>
        <v>0</v>
      </c>
      <c r="CX246">
        <f t="shared" si="398"/>
        <v>0</v>
      </c>
      <c r="CY246">
        <f t="shared" si="398"/>
        <v>0</v>
      </c>
      <c r="CZ246">
        <f t="shared" si="398"/>
        <v>0</v>
      </c>
      <c r="DA246">
        <f t="shared" si="398"/>
        <v>0</v>
      </c>
      <c r="DB246">
        <f t="shared" si="398"/>
        <v>0</v>
      </c>
      <c r="DC246">
        <f t="shared" si="398"/>
        <v>0</v>
      </c>
      <c r="DD246">
        <f t="shared" si="390"/>
        <v>0</v>
      </c>
      <c r="DE246">
        <f t="shared" si="390"/>
        <v>0</v>
      </c>
      <c r="DF246">
        <f t="shared" si="390"/>
        <v>0</v>
      </c>
      <c r="DG246">
        <f t="shared" si="390"/>
        <v>0</v>
      </c>
      <c r="DH246">
        <f t="shared" si="390"/>
        <v>0</v>
      </c>
    </row>
    <row r="247" spans="1:112">
      <c r="A247">
        <f t="shared" si="332"/>
        <v>267</v>
      </c>
      <c r="B247" t="str">
        <f t="shared" si="332"/>
        <v>Direc. Dptal. de Educación Cochabamba</v>
      </c>
      <c r="C247">
        <f t="shared" ref="C247:AH247" si="399">C98</f>
        <v>0</v>
      </c>
      <c r="D247">
        <f t="shared" si="399"/>
        <v>0</v>
      </c>
      <c r="E247">
        <f t="shared" si="399"/>
        <v>0</v>
      </c>
      <c r="F247">
        <f t="shared" si="399"/>
        <v>0</v>
      </c>
      <c r="G247">
        <f t="shared" si="399"/>
        <v>0</v>
      </c>
      <c r="H247">
        <f t="shared" si="399"/>
        <v>0</v>
      </c>
      <c r="I247">
        <f t="shared" si="399"/>
        <v>0</v>
      </c>
      <c r="J247">
        <f t="shared" si="399"/>
        <v>0</v>
      </c>
      <c r="K247">
        <f t="shared" si="399"/>
        <v>0</v>
      </c>
      <c r="L247">
        <f t="shared" si="399"/>
        <v>0</v>
      </c>
      <c r="M247">
        <f t="shared" si="399"/>
        <v>0</v>
      </c>
      <c r="N247">
        <f t="shared" si="399"/>
        <v>0</v>
      </c>
      <c r="O247">
        <f t="shared" si="399"/>
        <v>0</v>
      </c>
      <c r="P247">
        <f t="shared" si="399"/>
        <v>0</v>
      </c>
      <c r="Q247">
        <f t="shared" si="399"/>
        <v>0</v>
      </c>
      <c r="R247">
        <f t="shared" si="399"/>
        <v>0</v>
      </c>
      <c r="S247">
        <f t="shared" si="399"/>
        <v>0</v>
      </c>
      <c r="T247">
        <f t="shared" si="399"/>
        <v>0</v>
      </c>
      <c r="U247">
        <f t="shared" si="399"/>
        <v>0</v>
      </c>
      <c r="V247">
        <f t="shared" si="399"/>
        <v>0</v>
      </c>
      <c r="W247">
        <f t="shared" si="399"/>
        <v>0</v>
      </c>
      <c r="X247">
        <f t="shared" si="399"/>
        <v>4044.99</v>
      </c>
      <c r="Y247">
        <f t="shared" si="399"/>
        <v>0</v>
      </c>
      <c r="Z247">
        <f t="shared" si="399"/>
        <v>0</v>
      </c>
      <c r="AA247">
        <f t="shared" si="399"/>
        <v>0</v>
      </c>
      <c r="AB247">
        <f t="shared" si="399"/>
        <v>0</v>
      </c>
      <c r="AC247">
        <f t="shared" si="399"/>
        <v>0</v>
      </c>
      <c r="AD247">
        <f t="shared" si="399"/>
        <v>0</v>
      </c>
      <c r="AE247">
        <f t="shared" si="399"/>
        <v>0</v>
      </c>
      <c r="AF247">
        <f t="shared" si="399"/>
        <v>0</v>
      </c>
      <c r="AG247">
        <f t="shared" si="399"/>
        <v>0</v>
      </c>
      <c r="AH247">
        <f t="shared" si="399"/>
        <v>0</v>
      </c>
      <c r="AI247">
        <f t="shared" ref="AI247:BN247" si="400">AI98</f>
        <v>0</v>
      </c>
      <c r="AJ247">
        <f t="shared" si="400"/>
        <v>0</v>
      </c>
      <c r="AK247">
        <f t="shared" si="400"/>
        <v>0</v>
      </c>
      <c r="AL247">
        <f t="shared" si="400"/>
        <v>0</v>
      </c>
      <c r="AM247">
        <f t="shared" si="400"/>
        <v>0</v>
      </c>
      <c r="AN247">
        <f t="shared" si="400"/>
        <v>0</v>
      </c>
      <c r="AO247">
        <f t="shared" si="400"/>
        <v>0</v>
      </c>
      <c r="AP247">
        <f t="shared" si="400"/>
        <v>0</v>
      </c>
      <c r="AQ247">
        <f t="shared" si="400"/>
        <v>0</v>
      </c>
      <c r="AR247">
        <f t="shared" si="400"/>
        <v>0</v>
      </c>
      <c r="AS247">
        <f t="shared" si="400"/>
        <v>0</v>
      </c>
      <c r="AT247">
        <f t="shared" si="400"/>
        <v>0</v>
      </c>
      <c r="AU247">
        <f t="shared" si="400"/>
        <v>0</v>
      </c>
      <c r="AV247">
        <f t="shared" si="400"/>
        <v>0</v>
      </c>
      <c r="AW247">
        <f t="shared" si="400"/>
        <v>0</v>
      </c>
      <c r="AX247">
        <f t="shared" si="400"/>
        <v>0</v>
      </c>
      <c r="AY247">
        <f t="shared" si="400"/>
        <v>0</v>
      </c>
      <c r="AZ247">
        <f t="shared" si="400"/>
        <v>0</v>
      </c>
      <c r="BA247">
        <f t="shared" si="400"/>
        <v>0</v>
      </c>
      <c r="BB247">
        <f t="shared" si="400"/>
        <v>0</v>
      </c>
      <c r="BC247">
        <f t="shared" si="400"/>
        <v>0</v>
      </c>
      <c r="BD247">
        <f t="shared" si="400"/>
        <v>0</v>
      </c>
      <c r="BE247">
        <f t="shared" si="400"/>
        <v>0</v>
      </c>
      <c r="BF247">
        <f t="shared" si="400"/>
        <v>0</v>
      </c>
      <c r="BG247">
        <f t="shared" si="400"/>
        <v>0</v>
      </c>
      <c r="BH247">
        <f t="shared" si="400"/>
        <v>0</v>
      </c>
      <c r="BI247">
        <f t="shared" si="400"/>
        <v>0</v>
      </c>
      <c r="BJ247">
        <f t="shared" si="400"/>
        <v>0</v>
      </c>
      <c r="BK247">
        <f t="shared" si="400"/>
        <v>0</v>
      </c>
      <c r="BL247">
        <f t="shared" si="400"/>
        <v>0</v>
      </c>
      <c r="BM247">
        <f t="shared" si="400"/>
        <v>0</v>
      </c>
      <c r="BN247">
        <f t="shared" si="400"/>
        <v>0</v>
      </c>
      <c r="BO247">
        <f t="shared" ref="BO247:CT247" si="401">BO98</f>
        <v>0</v>
      </c>
      <c r="BP247">
        <f t="shared" si="401"/>
        <v>0</v>
      </c>
      <c r="BQ247">
        <f t="shared" si="401"/>
        <v>0</v>
      </c>
      <c r="BR247">
        <f t="shared" si="401"/>
        <v>0</v>
      </c>
      <c r="BS247">
        <f t="shared" si="401"/>
        <v>0</v>
      </c>
      <c r="BT247">
        <f t="shared" si="401"/>
        <v>0</v>
      </c>
      <c r="BU247">
        <f t="shared" si="401"/>
        <v>0</v>
      </c>
      <c r="BV247">
        <f t="shared" si="401"/>
        <v>0</v>
      </c>
      <c r="BW247">
        <f t="shared" si="401"/>
        <v>0</v>
      </c>
      <c r="BX247">
        <f t="shared" si="401"/>
        <v>0</v>
      </c>
      <c r="BY247">
        <f t="shared" si="401"/>
        <v>0</v>
      </c>
      <c r="BZ247">
        <f t="shared" si="401"/>
        <v>0</v>
      </c>
      <c r="CA247">
        <f t="shared" si="401"/>
        <v>0</v>
      </c>
      <c r="CB247">
        <f t="shared" si="401"/>
        <v>0</v>
      </c>
      <c r="CC247">
        <f t="shared" si="401"/>
        <v>0</v>
      </c>
      <c r="CD247">
        <f t="shared" si="401"/>
        <v>0</v>
      </c>
      <c r="CE247">
        <f t="shared" si="401"/>
        <v>0</v>
      </c>
      <c r="CF247">
        <f t="shared" si="401"/>
        <v>0</v>
      </c>
      <c r="CG247">
        <f t="shared" si="401"/>
        <v>0</v>
      </c>
      <c r="CH247">
        <f t="shared" si="401"/>
        <v>0</v>
      </c>
      <c r="CI247">
        <f t="shared" si="401"/>
        <v>0</v>
      </c>
      <c r="CJ247">
        <f t="shared" si="401"/>
        <v>0</v>
      </c>
      <c r="CK247">
        <f t="shared" si="401"/>
        <v>0</v>
      </c>
      <c r="CL247">
        <f t="shared" si="401"/>
        <v>0</v>
      </c>
      <c r="CM247">
        <f t="shared" si="401"/>
        <v>0</v>
      </c>
      <c r="CN247">
        <f t="shared" si="401"/>
        <v>0</v>
      </c>
      <c r="CO247">
        <f t="shared" si="401"/>
        <v>0</v>
      </c>
      <c r="CP247">
        <f t="shared" si="401"/>
        <v>0</v>
      </c>
      <c r="CQ247">
        <f t="shared" si="401"/>
        <v>0</v>
      </c>
      <c r="CR247">
        <f t="shared" si="401"/>
        <v>0</v>
      </c>
      <c r="CS247">
        <f t="shared" si="401"/>
        <v>0</v>
      </c>
      <c r="CT247">
        <f t="shared" si="401"/>
        <v>0</v>
      </c>
      <c r="CU247">
        <f t="shared" ref="CU247:DC247" si="402">CU98</f>
        <v>0</v>
      </c>
      <c r="CV247">
        <f t="shared" si="402"/>
        <v>0</v>
      </c>
      <c r="CW247">
        <f t="shared" si="402"/>
        <v>0</v>
      </c>
      <c r="CX247">
        <f t="shared" si="402"/>
        <v>0</v>
      </c>
      <c r="CY247">
        <f t="shared" si="402"/>
        <v>0</v>
      </c>
      <c r="CZ247">
        <f t="shared" si="402"/>
        <v>0</v>
      </c>
      <c r="DA247">
        <f t="shared" si="402"/>
        <v>0</v>
      </c>
      <c r="DB247">
        <f t="shared" si="402"/>
        <v>0</v>
      </c>
      <c r="DC247">
        <f t="shared" si="402"/>
        <v>0</v>
      </c>
      <c r="DD247">
        <f t="shared" si="390"/>
        <v>0</v>
      </c>
      <c r="DE247">
        <f t="shared" si="390"/>
        <v>0</v>
      </c>
      <c r="DF247">
        <f t="shared" si="390"/>
        <v>0</v>
      </c>
      <c r="DG247">
        <f t="shared" si="390"/>
        <v>0</v>
      </c>
      <c r="DH247">
        <f t="shared" si="390"/>
        <v>0</v>
      </c>
    </row>
    <row r="248" spans="1:112">
      <c r="A248">
        <f t="shared" si="332"/>
        <v>134</v>
      </c>
      <c r="B248" t="str">
        <f t="shared" si="332"/>
        <v>Consejo Nacional de Vivienda Policial</v>
      </c>
      <c r="C248">
        <f t="shared" ref="C248:AH248" si="403">C99</f>
        <v>0</v>
      </c>
      <c r="D248">
        <f t="shared" si="403"/>
        <v>0</v>
      </c>
      <c r="E248">
        <f t="shared" si="403"/>
        <v>0</v>
      </c>
      <c r="F248">
        <f t="shared" si="403"/>
        <v>0</v>
      </c>
      <c r="G248">
        <f t="shared" si="403"/>
        <v>0</v>
      </c>
      <c r="H248">
        <f t="shared" si="403"/>
        <v>0</v>
      </c>
      <c r="I248">
        <f t="shared" si="403"/>
        <v>0</v>
      </c>
      <c r="J248">
        <f t="shared" si="403"/>
        <v>0</v>
      </c>
      <c r="K248">
        <f t="shared" si="403"/>
        <v>0</v>
      </c>
      <c r="L248">
        <f t="shared" si="403"/>
        <v>0</v>
      </c>
      <c r="M248">
        <f t="shared" si="403"/>
        <v>0</v>
      </c>
      <c r="N248">
        <f t="shared" si="403"/>
        <v>0</v>
      </c>
      <c r="O248">
        <f t="shared" si="403"/>
        <v>0</v>
      </c>
      <c r="P248">
        <f t="shared" si="403"/>
        <v>0</v>
      </c>
      <c r="Q248">
        <f t="shared" si="403"/>
        <v>0</v>
      </c>
      <c r="R248">
        <f t="shared" si="403"/>
        <v>0</v>
      </c>
      <c r="S248">
        <f t="shared" si="403"/>
        <v>0</v>
      </c>
      <c r="T248">
        <f t="shared" si="403"/>
        <v>0</v>
      </c>
      <c r="U248">
        <f t="shared" si="403"/>
        <v>0</v>
      </c>
      <c r="V248">
        <f t="shared" si="403"/>
        <v>0</v>
      </c>
      <c r="W248">
        <f t="shared" si="403"/>
        <v>0</v>
      </c>
      <c r="X248">
        <f t="shared" si="403"/>
        <v>1600.73</v>
      </c>
      <c r="Y248">
        <f t="shared" si="403"/>
        <v>0</v>
      </c>
      <c r="Z248">
        <f t="shared" si="403"/>
        <v>0</v>
      </c>
      <c r="AA248">
        <f t="shared" si="403"/>
        <v>0</v>
      </c>
      <c r="AB248">
        <f t="shared" si="403"/>
        <v>0</v>
      </c>
      <c r="AC248">
        <f t="shared" si="403"/>
        <v>0</v>
      </c>
      <c r="AD248">
        <f t="shared" si="403"/>
        <v>0</v>
      </c>
      <c r="AE248">
        <f t="shared" si="403"/>
        <v>0</v>
      </c>
      <c r="AF248">
        <f t="shared" si="403"/>
        <v>0</v>
      </c>
      <c r="AG248">
        <f t="shared" si="403"/>
        <v>0</v>
      </c>
      <c r="AH248">
        <f t="shared" si="403"/>
        <v>0</v>
      </c>
      <c r="AI248">
        <f t="shared" ref="AI248:BN248" si="404">AI99</f>
        <v>0</v>
      </c>
      <c r="AJ248">
        <f t="shared" si="404"/>
        <v>0</v>
      </c>
      <c r="AK248">
        <f t="shared" si="404"/>
        <v>0</v>
      </c>
      <c r="AL248">
        <f t="shared" si="404"/>
        <v>0</v>
      </c>
      <c r="AM248">
        <f t="shared" si="404"/>
        <v>0</v>
      </c>
      <c r="AN248">
        <f t="shared" si="404"/>
        <v>0</v>
      </c>
      <c r="AO248">
        <f t="shared" si="404"/>
        <v>0</v>
      </c>
      <c r="AP248">
        <f t="shared" si="404"/>
        <v>0</v>
      </c>
      <c r="AQ248">
        <f t="shared" si="404"/>
        <v>0</v>
      </c>
      <c r="AR248">
        <f t="shared" si="404"/>
        <v>0</v>
      </c>
      <c r="AS248">
        <f t="shared" si="404"/>
        <v>0</v>
      </c>
      <c r="AT248">
        <f t="shared" si="404"/>
        <v>0</v>
      </c>
      <c r="AU248">
        <f t="shared" si="404"/>
        <v>0</v>
      </c>
      <c r="AV248">
        <f t="shared" si="404"/>
        <v>0</v>
      </c>
      <c r="AW248">
        <f t="shared" si="404"/>
        <v>0</v>
      </c>
      <c r="AX248">
        <f t="shared" si="404"/>
        <v>0</v>
      </c>
      <c r="AY248">
        <f t="shared" si="404"/>
        <v>0</v>
      </c>
      <c r="AZ248">
        <f t="shared" si="404"/>
        <v>0</v>
      </c>
      <c r="BA248">
        <f t="shared" si="404"/>
        <v>0</v>
      </c>
      <c r="BB248">
        <f t="shared" si="404"/>
        <v>0</v>
      </c>
      <c r="BC248">
        <f t="shared" si="404"/>
        <v>0</v>
      </c>
      <c r="BD248">
        <f t="shared" si="404"/>
        <v>0</v>
      </c>
      <c r="BE248">
        <f t="shared" si="404"/>
        <v>0</v>
      </c>
      <c r="BF248">
        <f t="shared" si="404"/>
        <v>0</v>
      </c>
      <c r="BG248">
        <f t="shared" si="404"/>
        <v>0</v>
      </c>
      <c r="BH248">
        <f t="shared" si="404"/>
        <v>0</v>
      </c>
      <c r="BI248">
        <f t="shared" si="404"/>
        <v>0</v>
      </c>
      <c r="BJ248">
        <f t="shared" si="404"/>
        <v>0</v>
      </c>
      <c r="BK248">
        <f t="shared" si="404"/>
        <v>0</v>
      </c>
      <c r="BL248">
        <f t="shared" si="404"/>
        <v>0</v>
      </c>
      <c r="BM248">
        <f t="shared" si="404"/>
        <v>0</v>
      </c>
      <c r="BN248">
        <f t="shared" si="404"/>
        <v>0</v>
      </c>
      <c r="BO248">
        <f t="shared" ref="BO248:CT248" si="405">BO99</f>
        <v>0</v>
      </c>
      <c r="BP248">
        <f t="shared" si="405"/>
        <v>0</v>
      </c>
      <c r="BQ248">
        <f t="shared" si="405"/>
        <v>0</v>
      </c>
      <c r="BR248">
        <f t="shared" si="405"/>
        <v>0</v>
      </c>
      <c r="BS248">
        <f t="shared" si="405"/>
        <v>0</v>
      </c>
      <c r="BT248">
        <f t="shared" si="405"/>
        <v>0</v>
      </c>
      <c r="BU248">
        <f t="shared" si="405"/>
        <v>0</v>
      </c>
      <c r="BV248">
        <f t="shared" si="405"/>
        <v>0</v>
      </c>
      <c r="BW248">
        <f t="shared" si="405"/>
        <v>0</v>
      </c>
      <c r="BX248">
        <f t="shared" si="405"/>
        <v>0</v>
      </c>
      <c r="BY248">
        <f t="shared" si="405"/>
        <v>0</v>
      </c>
      <c r="BZ248">
        <f t="shared" si="405"/>
        <v>0</v>
      </c>
      <c r="CA248">
        <f t="shared" si="405"/>
        <v>0</v>
      </c>
      <c r="CB248">
        <f t="shared" si="405"/>
        <v>0</v>
      </c>
      <c r="CC248">
        <f t="shared" si="405"/>
        <v>0</v>
      </c>
      <c r="CD248">
        <f t="shared" si="405"/>
        <v>0</v>
      </c>
      <c r="CE248">
        <f t="shared" si="405"/>
        <v>0</v>
      </c>
      <c r="CF248">
        <f t="shared" si="405"/>
        <v>0</v>
      </c>
      <c r="CG248">
        <f t="shared" si="405"/>
        <v>0</v>
      </c>
      <c r="CH248">
        <f t="shared" si="405"/>
        <v>0</v>
      </c>
      <c r="CI248">
        <f t="shared" si="405"/>
        <v>0</v>
      </c>
      <c r="CJ248">
        <f t="shared" si="405"/>
        <v>0</v>
      </c>
      <c r="CK248">
        <f t="shared" si="405"/>
        <v>0</v>
      </c>
      <c r="CL248">
        <f t="shared" si="405"/>
        <v>0</v>
      </c>
      <c r="CM248">
        <f t="shared" si="405"/>
        <v>0</v>
      </c>
      <c r="CN248">
        <f t="shared" si="405"/>
        <v>0</v>
      </c>
      <c r="CO248">
        <f t="shared" si="405"/>
        <v>0</v>
      </c>
      <c r="CP248">
        <f t="shared" si="405"/>
        <v>0</v>
      </c>
      <c r="CQ248">
        <f t="shared" si="405"/>
        <v>0</v>
      </c>
      <c r="CR248">
        <f t="shared" si="405"/>
        <v>0</v>
      </c>
      <c r="CS248">
        <f t="shared" si="405"/>
        <v>0</v>
      </c>
      <c r="CT248">
        <f t="shared" si="405"/>
        <v>0</v>
      </c>
      <c r="CU248">
        <f t="shared" ref="CU248:DC248" si="406">CU99</f>
        <v>0</v>
      </c>
      <c r="CV248">
        <f t="shared" si="406"/>
        <v>0</v>
      </c>
      <c r="CW248">
        <f t="shared" si="406"/>
        <v>0</v>
      </c>
      <c r="CX248">
        <f t="shared" si="406"/>
        <v>0</v>
      </c>
      <c r="CY248">
        <f t="shared" si="406"/>
        <v>0</v>
      </c>
      <c r="CZ248">
        <f t="shared" si="406"/>
        <v>0</v>
      </c>
      <c r="DA248">
        <f t="shared" si="406"/>
        <v>0</v>
      </c>
      <c r="DB248">
        <f t="shared" si="406"/>
        <v>0</v>
      </c>
      <c r="DC248">
        <f t="shared" si="406"/>
        <v>0</v>
      </c>
      <c r="DD248">
        <f t="shared" si="390"/>
        <v>0</v>
      </c>
      <c r="DE248">
        <f t="shared" si="390"/>
        <v>0</v>
      </c>
      <c r="DF248">
        <f t="shared" si="390"/>
        <v>0</v>
      </c>
      <c r="DG248">
        <f t="shared" si="390"/>
        <v>0</v>
      </c>
      <c r="DH248">
        <f t="shared" si="390"/>
        <v>0</v>
      </c>
    </row>
    <row r="249" spans="1:112">
      <c r="A249">
        <f t="shared" si="332"/>
        <v>234</v>
      </c>
      <c r="B249" t="str">
        <f t="shared" si="332"/>
        <v xml:space="preserve">Servicio Geológico Minero </v>
      </c>
      <c r="C249">
        <f t="shared" ref="C249:AH249" si="407">C100</f>
        <v>0</v>
      </c>
      <c r="D249">
        <f t="shared" si="407"/>
        <v>0</v>
      </c>
      <c r="E249">
        <f t="shared" si="407"/>
        <v>0</v>
      </c>
      <c r="F249">
        <f t="shared" si="407"/>
        <v>0</v>
      </c>
      <c r="G249">
        <f t="shared" si="407"/>
        <v>0</v>
      </c>
      <c r="H249">
        <f t="shared" si="407"/>
        <v>0</v>
      </c>
      <c r="I249">
        <f t="shared" si="407"/>
        <v>0</v>
      </c>
      <c r="J249">
        <f t="shared" si="407"/>
        <v>0</v>
      </c>
      <c r="K249">
        <f t="shared" si="407"/>
        <v>0</v>
      </c>
      <c r="L249">
        <f t="shared" si="407"/>
        <v>0</v>
      </c>
      <c r="M249">
        <f t="shared" si="407"/>
        <v>0</v>
      </c>
      <c r="N249">
        <f t="shared" si="407"/>
        <v>0</v>
      </c>
      <c r="O249">
        <f t="shared" si="407"/>
        <v>0</v>
      </c>
      <c r="P249">
        <f t="shared" si="407"/>
        <v>0</v>
      </c>
      <c r="Q249">
        <f t="shared" si="407"/>
        <v>0</v>
      </c>
      <c r="R249">
        <f t="shared" si="407"/>
        <v>0</v>
      </c>
      <c r="S249">
        <f t="shared" si="407"/>
        <v>0</v>
      </c>
      <c r="T249">
        <f t="shared" si="407"/>
        <v>0</v>
      </c>
      <c r="U249">
        <f t="shared" si="407"/>
        <v>0</v>
      </c>
      <c r="V249">
        <f t="shared" si="407"/>
        <v>35359.230000000003</v>
      </c>
      <c r="W249">
        <f t="shared" si="407"/>
        <v>0</v>
      </c>
      <c r="X249">
        <f t="shared" si="407"/>
        <v>14711.789999999999</v>
      </c>
      <c r="Y249">
        <f t="shared" si="407"/>
        <v>0</v>
      </c>
      <c r="Z249">
        <f t="shared" si="407"/>
        <v>0</v>
      </c>
      <c r="AA249">
        <f t="shared" si="407"/>
        <v>0</v>
      </c>
      <c r="AB249">
        <f t="shared" si="407"/>
        <v>0</v>
      </c>
      <c r="AC249">
        <f t="shared" si="407"/>
        <v>0</v>
      </c>
      <c r="AD249">
        <f t="shared" si="407"/>
        <v>0</v>
      </c>
      <c r="AE249">
        <f t="shared" si="407"/>
        <v>0</v>
      </c>
      <c r="AF249">
        <f t="shared" si="407"/>
        <v>0</v>
      </c>
      <c r="AG249">
        <f t="shared" si="407"/>
        <v>0</v>
      </c>
      <c r="AH249">
        <f t="shared" si="407"/>
        <v>0</v>
      </c>
      <c r="AI249">
        <f t="shared" ref="AI249:BN249" si="408">AI100</f>
        <v>0</v>
      </c>
      <c r="AJ249">
        <f t="shared" si="408"/>
        <v>0</v>
      </c>
      <c r="AK249">
        <f t="shared" si="408"/>
        <v>0</v>
      </c>
      <c r="AL249">
        <f t="shared" si="408"/>
        <v>0</v>
      </c>
      <c r="AM249">
        <f t="shared" si="408"/>
        <v>0</v>
      </c>
      <c r="AN249">
        <f t="shared" si="408"/>
        <v>0</v>
      </c>
      <c r="AO249">
        <f t="shared" si="408"/>
        <v>0</v>
      </c>
      <c r="AP249">
        <f t="shared" si="408"/>
        <v>0</v>
      </c>
      <c r="AQ249">
        <f t="shared" si="408"/>
        <v>0</v>
      </c>
      <c r="AR249">
        <f t="shared" si="408"/>
        <v>0</v>
      </c>
      <c r="AS249">
        <f t="shared" si="408"/>
        <v>0</v>
      </c>
      <c r="AT249">
        <f t="shared" si="408"/>
        <v>0</v>
      </c>
      <c r="AU249">
        <f t="shared" si="408"/>
        <v>0</v>
      </c>
      <c r="AV249">
        <f t="shared" si="408"/>
        <v>0</v>
      </c>
      <c r="AW249">
        <f t="shared" si="408"/>
        <v>0</v>
      </c>
      <c r="AX249">
        <f t="shared" si="408"/>
        <v>0</v>
      </c>
      <c r="AY249">
        <f t="shared" si="408"/>
        <v>0</v>
      </c>
      <c r="AZ249">
        <f t="shared" si="408"/>
        <v>0</v>
      </c>
      <c r="BA249">
        <f t="shared" si="408"/>
        <v>0</v>
      </c>
      <c r="BB249">
        <f t="shared" si="408"/>
        <v>0</v>
      </c>
      <c r="BC249">
        <f t="shared" si="408"/>
        <v>0</v>
      </c>
      <c r="BD249">
        <f t="shared" si="408"/>
        <v>0</v>
      </c>
      <c r="BE249">
        <f t="shared" si="408"/>
        <v>0</v>
      </c>
      <c r="BF249">
        <f t="shared" si="408"/>
        <v>0</v>
      </c>
      <c r="BG249">
        <f t="shared" si="408"/>
        <v>0</v>
      </c>
      <c r="BH249">
        <f t="shared" si="408"/>
        <v>0</v>
      </c>
      <c r="BI249">
        <f t="shared" si="408"/>
        <v>0</v>
      </c>
      <c r="BJ249">
        <f t="shared" si="408"/>
        <v>0</v>
      </c>
      <c r="BK249">
        <f t="shared" si="408"/>
        <v>0</v>
      </c>
      <c r="BL249">
        <f t="shared" si="408"/>
        <v>0</v>
      </c>
      <c r="BM249">
        <f t="shared" si="408"/>
        <v>0</v>
      </c>
      <c r="BN249">
        <f t="shared" si="408"/>
        <v>0</v>
      </c>
      <c r="BO249">
        <f t="shared" ref="BO249:CT249" si="409">BO100</f>
        <v>0</v>
      </c>
      <c r="BP249">
        <f t="shared" si="409"/>
        <v>0</v>
      </c>
      <c r="BQ249">
        <f t="shared" si="409"/>
        <v>0</v>
      </c>
      <c r="BR249">
        <f t="shared" si="409"/>
        <v>0</v>
      </c>
      <c r="BS249">
        <f t="shared" si="409"/>
        <v>0</v>
      </c>
      <c r="BT249">
        <f t="shared" si="409"/>
        <v>0</v>
      </c>
      <c r="BU249">
        <f t="shared" si="409"/>
        <v>0</v>
      </c>
      <c r="BV249">
        <f t="shared" si="409"/>
        <v>0</v>
      </c>
      <c r="BW249">
        <f t="shared" si="409"/>
        <v>0</v>
      </c>
      <c r="BX249">
        <f t="shared" si="409"/>
        <v>0</v>
      </c>
      <c r="BY249">
        <f t="shared" si="409"/>
        <v>0</v>
      </c>
      <c r="BZ249">
        <f t="shared" si="409"/>
        <v>0</v>
      </c>
      <c r="CA249">
        <f t="shared" si="409"/>
        <v>0</v>
      </c>
      <c r="CB249">
        <f t="shared" si="409"/>
        <v>0</v>
      </c>
      <c r="CC249">
        <f t="shared" si="409"/>
        <v>0</v>
      </c>
      <c r="CD249">
        <f t="shared" si="409"/>
        <v>0</v>
      </c>
      <c r="CE249">
        <f t="shared" si="409"/>
        <v>0</v>
      </c>
      <c r="CF249">
        <f t="shared" si="409"/>
        <v>0</v>
      </c>
      <c r="CG249">
        <f t="shared" si="409"/>
        <v>0</v>
      </c>
      <c r="CH249">
        <f t="shared" si="409"/>
        <v>0</v>
      </c>
      <c r="CI249">
        <f t="shared" si="409"/>
        <v>0</v>
      </c>
      <c r="CJ249">
        <f t="shared" si="409"/>
        <v>0</v>
      </c>
      <c r="CK249">
        <f t="shared" si="409"/>
        <v>0</v>
      </c>
      <c r="CL249">
        <f t="shared" si="409"/>
        <v>0</v>
      </c>
      <c r="CM249">
        <f t="shared" si="409"/>
        <v>0</v>
      </c>
      <c r="CN249">
        <f t="shared" si="409"/>
        <v>0</v>
      </c>
      <c r="CO249">
        <f t="shared" si="409"/>
        <v>0</v>
      </c>
      <c r="CP249">
        <f t="shared" si="409"/>
        <v>0</v>
      </c>
      <c r="CQ249">
        <f t="shared" si="409"/>
        <v>0</v>
      </c>
      <c r="CR249">
        <f t="shared" si="409"/>
        <v>0</v>
      </c>
      <c r="CS249">
        <f t="shared" si="409"/>
        <v>0</v>
      </c>
      <c r="CT249">
        <f t="shared" si="409"/>
        <v>0</v>
      </c>
      <c r="CU249">
        <f t="shared" ref="CU249:DC249" si="410">CU100</f>
        <v>0</v>
      </c>
      <c r="CV249">
        <f t="shared" si="410"/>
        <v>0</v>
      </c>
      <c r="CW249">
        <f t="shared" si="410"/>
        <v>0</v>
      </c>
      <c r="CX249">
        <f t="shared" si="410"/>
        <v>0</v>
      </c>
      <c r="CY249">
        <f t="shared" si="410"/>
        <v>0</v>
      </c>
      <c r="CZ249">
        <f t="shared" si="410"/>
        <v>0</v>
      </c>
      <c r="DA249">
        <f t="shared" si="410"/>
        <v>0</v>
      </c>
      <c r="DB249">
        <f t="shared" si="410"/>
        <v>0</v>
      </c>
      <c r="DC249">
        <f t="shared" si="410"/>
        <v>0</v>
      </c>
      <c r="DD249">
        <f t="shared" si="390"/>
        <v>0</v>
      </c>
      <c r="DE249">
        <f t="shared" si="390"/>
        <v>0</v>
      </c>
      <c r="DF249">
        <f t="shared" si="390"/>
        <v>0</v>
      </c>
      <c r="DG249">
        <f t="shared" si="390"/>
        <v>0</v>
      </c>
      <c r="DH249">
        <f t="shared" si="390"/>
        <v>0</v>
      </c>
    </row>
    <row r="250" spans="1:112">
      <c r="A250">
        <f t="shared" si="332"/>
        <v>302</v>
      </c>
      <c r="B250" t="str">
        <f t="shared" si="332"/>
        <v>Servicio Departamental de Riego - Potosí</v>
      </c>
      <c r="C250">
        <f t="shared" ref="C250:AH250" si="411">C101</f>
        <v>0</v>
      </c>
      <c r="D250">
        <f t="shared" si="411"/>
        <v>0</v>
      </c>
      <c r="E250">
        <f t="shared" si="411"/>
        <v>0</v>
      </c>
      <c r="F250">
        <f t="shared" si="411"/>
        <v>0</v>
      </c>
      <c r="G250">
        <f t="shared" si="411"/>
        <v>0</v>
      </c>
      <c r="H250">
        <f t="shared" si="411"/>
        <v>0</v>
      </c>
      <c r="I250">
        <f t="shared" si="411"/>
        <v>0</v>
      </c>
      <c r="J250">
        <f t="shared" si="411"/>
        <v>0</v>
      </c>
      <c r="K250">
        <f t="shared" si="411"/>
        <v>0</v>
      </c>
      <c r="L250">
        <f t="shared" si="411"/>
        <v>0</v>
      </c>
      <c r="M250">
        <f t="shared" si="411"/>
        <v>0</v>
      </c>
      <c r="N250">
        <f t="shared" si="411"/>
        <v>0</v>
      </c>
      <c r="O250">
        <f t="shared" si="411"/>
        <v>0</v>
      </c>
      <c r="P250">
        <f t="shared" si="411"/>
        <v>0</v>
      </c>
      <c r="Q250">
        <f t="shared" si="411"/>
        <v>0</v>
      </c>
      <c r="R250">
        <f t="shared" si="411"/>
        <v>0</v>
      </c>
      <c r="S250">
        <f t="shared" si="411"/>
        <v>0</v>
      </c>
      <c r="T250">
        <f t="shared" si="411"/>
        <v>0</v>
      </c>
      <c r="U250">
        <f t="shared" si="411"/>
        <v>0</v>
      </c>
      <c r="V250">
        <f t="shared" si="411"/>
        <v>1100000</v>
      </c>
      <c r="W250">
        <f t="shared" si="411"/>
        <v>0</v>
      </c>
      <c r="X250">
        <f t="shared" si="411"/>
        <v>0</v>
      </c>
      <c r="Y250">
        <f t="shared" si="411"/>
        <v>0</v>
      </c>
      <c r="Z250">
        <f t="shared" si="411"/>
        <v>0</v>
      </c>
      <c r="AA250">
        <f t="shared" si="411"/>
        <v>0</v>
      </c>
      <c r="AB250">
        <f t="shared" si="411"/>
        <v>0</v>
      </c>
      <c r="AC250">
        <f t="shared" si="411"/>
        <v>0</v>
      </c>
      <c r="AD250">
        <f t="shared" si="411"/>
        <v>0</v>
      </c>
      <c r="AE250">
        <f t="shared" si="411"/>
        <v>0</v>
      </c>
      <c r="AF250">
        <f t="shared" si="411"/>
        <v>0</v>
      </c>
      <c r="AG250">
        <f t="shared" si="411"/>
        <v>0</v>
      </c>
      <c r="AH250">
        <f t="shared" si="411"/>
        <v>0</v>
      </c>
      <c r="AI250">
        <f t="shared" ref="AI250:BN250" si="412">AI101</f>
        <v>0</v>
      </c>
      <c r="AJ250">
        <f t="shared" si="412"/>
        <v>0</v>
      </c>
      <c r="AK250">
        <f t="shared" si="412"/>
        <v>0</v>
      </c>
      <c r="AL250">
        <f t="shared" si="412"/>
        <v>0</v>
      </c>
      <c r="AM250">
        <f t="shared" si="412"/>
        <v>0</v>
      </c>
      <c r="AN250">
        <f t="shared" si="412"/>
        <v>0</v>
      </c>
      <c r="AO250">
        <f t="shared" si="412"/>
        <v>0</v>
      </c>
      <c r="AP250">
        <f t="shared" si="412"/>
        <v>0</v>
      </c>
      <c r="AQ250">
        <f t="shared" si="412"/>
        <v>0</v>
      </c>
      <c r="AR250">
        <f t="shared" si="412"/>
        <v>0</v>
      </c>
      <c r="AS250">
        <f t="shared" si="412"/>
        <v>0</v>
      </c>
      <c r="AT250">
        <f t="shared" si="412"/>
        <v>0</v>
      </c>
      <c r="AU250">
        <f t="shared" si="412"/>
        <v>0</v>
      </c>
      <c r="AV250">
        <f t="shared" si="412"/>
        <v>0</v>
      </c>
      <c r="AW250">
        <f t="shared" si="412"/>
        <v>0</v>
      </c>
      <c r="AX250">
        <f t="shared" si="412"/>
        <v>0</v>
      </c>
      <c r="AY250">
        <f t="shared" si="412"/>
        <v>0</v>
      </c>
      <c r="AZ250">
        <f t="shared" si="412"/>
        <v>0</v>
      </c>
      <c r="BA250">
        <f t="shared" si="412"/>
        <v>0</v>
      </c>
      <c r="BB250">
        <f t="shared" si="412"/>
        <v>0</v>
      </c>
      <c r="BC250">
        <f t="shared" si="412"/>
        <v>0</v>
      </c>
      <c r="BD250">
        <f t="shared" si="412"/>
        <v>0</v>
      </c>
      <c r="BE250">
        <f t="shared" si="412"/>
        <v>0</v>
      </c>
      <c r="BF250">
        <f t="shared" si="412"/>
        <v>0</v>
      </c>
      <c r="BG250">
        <f t="shared" si="412"/>
        <v>0</v>
      </c>
      <c r="BH250">
        <f t="shared" si="412"/>
        <v>0</v>
      </c>
      <c r="BI250">
        <f t="shared" si="412"/>
        <v>0</v>
      </c>
      <c r="BJ250">
        <f t="shared" si="412"/>
        <v>0</v>
      </c>
      <c r="BK250">
        <f t="shared" si="412"/>
        <v>0</v>
      </c>
      <c r="BL250">
        <f t="shared" si="412"/>
        <v>0</v>
      </c>
      <c r="BM250">
        <f t="shared" si="412"/>
        <v>0</v>
      </c>
      <c r="BN250">
        <f t="shared" si="412"/>
        <v>0</v>
      </c>
      <c r="BO250">
        <f t="shared" ref="BO250:CT250" si="413">BO101</f>
        <v>0</v>
      </c>
      <c r="BP250">
        <f t="shared" si="413"/>
        <v>0</v>
      </c>
      <c r="BQ250">
        <f t="shared" si="413"/>
        <v>0</v>
      </c>
      <c r="BR250">
        <f t="shared" si="413"/>
        <v>0</v>
      </c>
      <c r="BS250">
        <f t="shared" si="413"/>
        <v>0</v>
      </c>
      <c r="BT250">
        <f t="shared" si="413"/>
        <v>0</v>
      </c>
      <c r="BU250">
        <f t="shared" si="413"/>
        <v>0</v>
      </c>
      <c r="BV250">
        <f t="shared" si="413"/>
        <v>0</v>
      </c>
      <c r="BW250">
        <f t="shared" si="413"/>
        <v>0</v>
      </c>
      <c r="BX250">
        <f t="shared" si="413"/>
        <v>0</v>
      </c>
      <c r="BY250">
        <f t="shared" si="413"/>
        <v>0</v>
      </c>
      <c r="BZ250">
        <f t="shared" si="413"/>
        <v>0</v>
      </c>
      <c r="CA250">
        <f t="shared" si="413"/>
        <v>0</v>
      </c>
      <c r="CB250">
        <f t="shared" si="413"/>
        <v>0</v>
      </c>
      <c r="CC250">
        <f t="shared" si="413"/>
        <v>0</v>
      </c>
      <c r="CD250">
        <f t="shared" si="413"/>
        <v>0</v>
      </c>
      <c r="CE250">
        <f t="shared" si="413"/>
        <v>0</v>
      </c>
      <c r="CF250">
        <f t="shared" si="413"/>
        <v>0</v>
      </c>
      <c r="CG250">
        <f t="shared" si="413"/>
        <v>0</v>
      </c>
      <c r="CH250">
        <f t="shared" si="413"/>
        <v>0</v>
      </c>
      <c r="CI250">
        <f t="shared" si="413"/>
        <v>0</v>
      </c>
      <c r="CJ250">
        <f t="shared" si="413"/>
        <v>0</v>
      </c>
      <c r="CK250">
        <f t="shared" si="413"/>
        <v>0</v>
      </c>
      <c r="CL250">
        <f t="shared" si="413"/>
        <v>0</v>
      </c>
      <c r="CM250">
        <f t="shared" si="413"/>
        <v>0</v>
      </c>
      <c r="CN250">
        <f t="shared" si="413"/>
        <v>0</v>
      </c>
      <c r="CO250">
        <f t="shared" si="413"/>
        <v>0</v>
      </c>
      <c r="CP250">
        <f t="shared" si="413"/>
        <v>0</v>
      </c>
      <c r="CQ250">
        <f t="shared" si="413"/>
        <v>0</v>
      </c>
      <c r="CR250">
        <f t="shared" si="413"/>
        <v>0</v>
      </c>
      <c r="CS250">
        <f t="shared" si="413"/>
        <v>0</v>
      </c>
      <c r="CT250">
        <f t="shared" si="413"/>
        <v>0</v>
      </c>
      <c r="CU250">
        <f t="shared" ref="CU250:DC250" si="414">CU101</f>
        <v>0</v>
      </c>
      <c r="CV250">
        <f t="shared" si="414"/>
        <v>0</v>
      </c>
      <c r="CW250">
        <f t="shared" si="414"/>
        <v>0</v>
      </c>
      <c r="CX250">
        <f t="shared" si="414"/>
        <v>0</v>
      </c>
      <c r="CY250">
        <f t="shared" si="414"/>
        <v>0</v>
      </c>
      <c r="CZ250">
        <f t="shared" si="414"/>
        <v>0</v>
      </c>
      <c r="DA250">
        <f t="shared" si="414"/>
        <v>0</v>
      </c>
      <c r="DB250">
        <f t="shared" si="414"/>
        <v>0</v>
      </c>
      <c r="DC250">
        <f t="shared" si="414"/>
        <v>0</v>
      </c>
      <c r="DD250">
        <f t="shared" si="390"/>
        <v>0</v>
      </c>
      <c r="DE250">
        <f t="shared" si="390"/>
        <v>0</v>
      </c>
      <c r="DF250">
        <f t="shared" si="390"/>
        <v>0</v>
      </c>
      <c r="DG250">
        <f t="shared" si="390"/>
        <v>0</v>
      </c>
      <c r="DH250">
        <f t="shared" si="390"/>
        <v>0</v>
      </c>
    </row>
    <row r="251" spans="1:112">
      <c r="A251">
        <f t="shared" ref="A251:B270" si="415">A102</f>
        <v>108</v>
      </c>
      <c r="B251" t="str">
        <f t="shared" si="415"/>
        <v>Orquesta Sinfónica Nacional</v>
      </c>
      <c r="C251">
        <f t="shared" ref="C251:AH251" si="416">C102</f>
        <v>0</v>
      </c>
      <c r="D251">
        <f t="shared" si="416"/>
        <v>0</v>
      </c>
      <c r="E251">
        <f t="shared" si="416"/>
        <v>0</v>
      </c>
      <c r="F251">
        <f t="shared" si="416"/>
        <v>0</v>
      </c>
      <c r="G251">
        <f t="shared" si="416"/>
        <v>0</v>
      </c>
      <c r="H251">
        <f t="shared" si="416"/>
        <v>5176.33</v>
      </c>
      <c r="I251">
        <f t="shared" si="416"/>
        <v>0</v>
      </c>
      <c r="J251">
        <f t="shared" si="416"/>
        <v>2482.15</v>
      </c>
      <c r="K251">
        <f t="shared" si="416"/>
        <v>0</v>
      </c>
      <c r="L251">
        <f t="shared" si="416"/>
        <v>0</v>
      </c>
      <c r="M251">
        <f t="shared" si="416"/>
        <v>0</v>
      </c>
      <c r="N251">
        <f t="shared" si="416"/>
        <v>0</v>
      </c>
      <c r="O251">
        <f t="shared" si="416"/>
        <v>0</v>
      </c>
      <c r="P251">
        <f t="shared" si="416"/>
        <v>0</v>
      </c>
      <c r="Q251">
        <f t="shared" si="416"/>
        <v>0</v>
      </c>
      <c r="R251">
        <f t="shared" si="416"/>
        <v>0</v>
      </c>
      <c r="S251">
        <f t="shared" si="416"/>
        <v>0</v>
      </c>
      <c r="T251">
        <f t="shared" si="416"/>
        <v>0</v>
      </c>
      <c r="U251">
        <f t="shared" si="416"/>
        <v>0</v>
      </c>
      <c r="V251">
        <f t="shared" si="416"/>
        <v>62.49</v>
      </c>
      <c r="W251">
        <f t="shared" si="416"/>
        <v>0</v>
      </c>
      <c r="X251">
        <f t="shared" si="416"/>
        <v>0</v>
      </c>
      <c r="Y251">
        <f t="shared" si="416"/>
        <v>0</v>
      </c>
      <c r="Z251">
        <f t="shared" si="416"/>
        <v>0</v>
      </c>
      <c r="AA251">
        <f t="shared" si="416"/>
        <v>0</v>
      </c>
      <c r="AB251">
        <f t="shared" si="416"/>
        <v>0</v>
      </c>
      <c r="AC251">
        <f t="shared" si="416"/>
        <v>0</v>
      </c>
      <c r="AD251">
        <f t="shared" si="416"/>
        <v>0</v>
      </c>
      <c r="AE251">
        <f t="shared" si="416"/>
        <v>0</v>
      </c>
      <c r="AF251">
        <f t="shared" si="416"/>
        <v>0</v>
      </c>
      <c r="AG251">
        <f t="shared" si="416"/>
        <v>0</v>
      </c>
      <c r="AH251">
        <f t="shared" si="416"/>
        <v>0</v>
      </c>
      <c r="AI251">
        <f t="shared" ref="AI251:BN251" si="417">AI102</f>
        <v>0</v>
      </c>
      <c r="AJ251">
        <f t="shared" si="417"/>
        <v>0</v>
      </c>
      <c r="AK251">
        <f t="shared" si="417"/>
        <v>0</v>
      </c>
      <c r="AL251">
        <f t="shared" si="417"/>
        <v>0</v>
      </c>
      <c r="AM251">
        <f t="shared" si="417"/>
        <v>0</v>
      </c>
      <c r="AN251">
        <f t="shared" si="417"/>
        <v>0</v>
      </c>
      <c r="AO251">
        <f t="shared" si="417"/>
        <v>0</v>
      </c>
      <c r="AP251">
        <f t="shared" si="417"/>
        <v>0</v>
      </c>
      <c r="AQ251">
        <f t="shared" si="417"/>
        <v>0</v>
      </c>
      <c r="AR251">
        <f t="shared" si="417"/>
        <v>0</v>
      </c>
      <c r="AS251">
        <f t="shared" si="417"/>
        <v>0</v>
      </c>
      <c r="AT251">
        <f t="shared" si="417"/>
        <v>0</v>
      </c>
      <c r="AU251">
        <f t="shared" si="417"/>
        <v>0</v>
      </c>
      <c r="AV251">
        <f t="shared" si="417"/>
        <v>0</v>
      </c>
      <c r="AW251">
        <f t="shared" si="417"/>
        <v>0</v>
      </c>
      <c r="AX251">
        <f t="shared" si="417"/>
        <v>0</v>
      </c>
      <c r="AY251">
        <f t="shared" si="417"/>
        <v>0</v>
      </c>
      <c r="AZ251">
        <f t="shared" si="417"/>
        <v>0</v>
      </c>
      <c r="BA251">
        <f t="shared" si="417"/>
        <v>0</v>
      </c>
      <c r="BB251">
        <f t="shared" si="417"/>
        <v>0</v>
      </c>
      <c r="BC251">
        <f t="shared" si="417"/>
        <v>0</v>
      </c>
      <c r="BD251">
        <f t="shared" si="417"/>
        <v>0</v>
      </c>
      <c r="BE251">
        <f t="shared" si="417"/>
        <v>0</v>
      </c>
      <c r="BF251">
        <f t="shared" si="417"/>
        <v>0</v>
      </c>
      <c r="BG251">
        <f t="shared" si="417"/>
        <v>0</v>
      </c>
      <c r="BH251">
        <f t="shared" si="417"/>
        <v>0</v>
      </c>
      <c r="BI251">
        <f t="shared" si="417"/>
        <v>0</v>
      </c>
      <c r="BJ251">
        <f t="shared" si="417"/>
        <v>0</v>
      </c>
      <c r="BK251">
        <f t="shared" si="417"/>
        <v>0</v>
      </c>
      <c r="BL251">
        <f t="shared" si="417"/>
        <v>0</v>
      </c>
      <c r="BM251">
        <f t="shared" si="417"/>
        <v>0</v>
      </c>
      <c r="BN251">
        <f t="shared" si="417"/>
        <v>0</v>
      </c>
      <c r="BO251">
        <f t="shared" ref="BO251:CT251" si="418">BO102</f>
        <v>0</v>
      </c>
      <c r="BP251">
        <f t="shared" si="418"/>
        <v>0</v>
      </c>
      <c r="BQ251">
        <f t="shared" si="418"/>
        <v>0</v>
      </c>
      <c r="BR251">
        <f t="shared" si="418"/>
        <v>0</v>
      </c>
      <c r="BS251">
        <f t="shared" si="418"/>
        <v>0</v>
      </c>
      <c r="BT251">
        <f t="shared" si="418"/>
        <v>0</v>
      </c>
      <c r="BU251">
        <f t="shared" si="418"/>
        <v>0</v>
      </c>
      <c r="BV251">
        <f t="shared" si="418"/>
        <v>0</v>
      </c>
      <c r="BW251">
        <f t="shared" si="418"/>
        <v>0</v>
      </c>
      <c r="BX251">
        <f t="shared" si="418"/>
        <v>0</v>
      </c>
      <c r="BY251">
        <f t="shared" si="418"/>
        <v>0</v>
      </c>
      <c r="BZ251">
        <f t="shared" si="418"/>
        <v>0</v>
      </c>
      <c r="CA251">
        <f t="shared" si="418"/>
        <v>0</v>
      </c>
      <c r="CB251">
        <f t="shared" si="418"/>
        <v>0</v>
      </c>
      <c r="CC251">
        <f t="shared" si="418"/>
        <v>0</v>
      </c>
      <c r="CD251">
        <f t="shared" si="418"/>
        <v>0</v>
      </c>
      <c r="CE251">
        <f t="shared" si="418"/>
        <v>0</v>
      </c>
      <c r="CF251">
        <f t="shared" si="418"/>
        <v>0</v>
      </c>
      <c r="CG251">
        <f t="shared" si="418"/>
        <v>0</v>
      </c>
      <c r="CH251">
        <f t="shared" si="418"/>
        <v>0</v>
      </c>
      <c r="CI251">
        <f t="shared" si="418"/>
        <v>0</v>
      </c>
      <c r="CJ251">
        <f t="shared" si="418"/>
        <v>0</v>
      </c>
      <c r="CK251">
        <f t="shared" si="418"/>
        <v>0</v>
      </c>
      <c r="CL251">
        <f t="shared" si="418"/>
        <v>0</v>
      </c>
      <c r="CM251">
        <f t="shared" si="418"/>
        <v>0</v>
      </c>
      <c r="CN251">
        <f t="shared" si="418"/>
        <v>0</v>
      </c>
      <c r="CO251">
        <f t="shared" si="418"/>
        <v>0</v>
      </c>
      <c r="CP251">
        <f t="shared" si="418"/>
        <v>0</v>
      </c>
      <c r="CQ251">
        <f t="shared" si="418"/>
        <v>0</v>
      </c>
      <c r="CR251">
        <f t="shared" si="418"/>
        <v>0</v>
      </c>
      <c r="CS251">
        <f t="shared" si="418"/>
        <v>0</v>
      </c>
      <c r="CT251">
        <f t="shared" si="418"/>
        <v>0</v>
      </c>
      <c r="CU251">
        <f t="shared" ref="CU251:DC251" si="419">CU102</f>
        <v>0</v>
      </c>
      <c r="CV251">
        <f t="shared" si="419"/>
        <v>0</v>
      </c>
      <c r="CW251">
        <f t="shared" si="419"/>
        <v>0</v>
      </c>
      <c r="CX251">
        <f t="shared" si="419"/>
        <v>0</v>
      </c>
      <c r="CY251">
        <f t="shared" si="419"/>
        <v>0</v>
      </c>
      <c r="CZ251">
        <f t="shared" si="419"/>
        <v>0</v>
      </c>
      <c r="DA251">
        <f t="shared" si="419"/>
        <v>0</v>
      </c>
      <c r="DB251">
        <f t="shared" si="419"/>
        <v>0</v>
      </c>
      <c r="DC251">
        <f t="shared" si="419"/>
        <v>0</v>
      </c>
      <c r="DD251">
        <f t="shared" si="390"/>
        <v>0</v>
      </c>
      <c r="DE251">
        <f t="shared" si="390"/>
        <v>0</v>
      </c>
      <c r="DF251">
        <f t="shared" si="390"/>
        <v>0</v>
      </c>
      <c r="DG251">
        <f t="shared" si="390"/>
        <v>0</v>
      </c>
      <c r="DH251">
        <f t="shared" si="390"/>
        <v>0</v>
      </c>
    </row>
    <row r="252" spans="1:112">
      <c r="A252">
        <f t="shared" si="415"/>
        <v>109</v>
      </c>
      <c r="B252" t="str">
        <f t="shared" si="415"/>
        <v>Conservatorio Plurinacional de Musica</v>
      </c>
      <c r="C252">
        <f t="shared" ref="C252:AH252" si="420">C103</f>
        <v>0</v>
      </c>
      <c r="D252">
        <f t="shared" si="420"/>
        <v>0</v>
      </c>
      <c r="E252">
        <f t="shared" si="420"/>
        <v>0</v>
      </c>
      <c r="F252">
        <f t="shared" si="420"/>
        <v>0</v>
      </c>
      <c r="G252">
        <f t="shared" si="420"/>
        <v>0</v>
      </c>
      <c r="H252">
        <f t="shared" si="420"/>
        <v>7485.63</v>
      </c>
      <c r="I252">
        <f t="shared" si="420"/>
        <v>0</v>
      </c>
      <c r="J252">
        <f t="shared" si="420"/>
        <v>0</v>
      </c>
      <c r="K252">
        <f t="shared" si="420"/>
        <v>0</v>
      </c>
      <c r="L252">
        <f t="shared" si="420"/>
        <v>0</v>
      </c>
      <c r="M252">
        <f t="shared" si="420"/>
        <v>0</v>
      </c>
      <c r="N252">
        <f t="shared" si="420"/>
        <v>0</v>
      </c>
      <c r="O252">
        <f t="shared" si="420"/>
        <v>0</v>
      </c>
      <c r="P252">
        <f t="shared" si="420"/>
        <v>0</v>
      </c>
      <c r="Q252">
        <f t="shared" si="420"/>
        <v>0</v>
      </c>
      <c r="R252">
        <f t="shared" si="420"/>
        <v>0</v>
      </c>
      <c r="S252">
        <f t="shared" si="420"/>
        <v>0</v>
      </c>
      <c r="T252">
        <f t="shared" si="420"/>
        <v>0</v>
      </c>
      <c r="U252">
        <f t="shared" si="420"/>
        <v>0</v>
      </c>
      <c r="V252">
        <f t="shared" si="420"/>
        <v>7492.5</v>
      </c>
      <c r="W252">
        <f t="shared" si="420"/>
        <v>0</v>
      </c>
      <c r="X252">
        <f t="shared" si="420"/>
        <v>0</v>
      </c>
      <c r="Y252">
        <f t="shared" si="420"/>
        <v>0</v>
      </c>
      <c r="Z252">
        <f t="shared" si="420"/>
        <v>0</v>
      </c>
      <c r="AA252">
        <f t="shared" si="420"/>
        <v>0</v>
      </c>
      <c r="AB252">
        <f t="shared" si="420"/>
        <v>0</v>
      </c>
      <c r="AC252">
        <f t="shared" si="420"/>
        <v>0</v>
      </c>
      <c r="AD252">
        <f t="shared" si="420"/>
        <v>0</v>
      </c>
      <c r="AE252">
        <f t="shared" si="420"/>
        <v>0</v>
      </c>
      <c r="AF252">
        <f t="shared" si="420"/>
        <v>0</v>
      </c>
      <c r="AG252">
        <f t="shared" si="420"/>
        <v>0</v>
      </c>
      <c r="AH252">
        <f t="shared" si="420"/>
        <v>0</v>
      </c>
      <c r="AI252">
        <f t="shared" ref="AI252:BN252" si="421">AI103</f>
        <v>0</v>
      </c>
      <c r="AJ252">
        <f t="shared" si="421"/>
        <v>0</v>
      </c>
      <c r="AK252">
        <f t="shared" si="421"/>
        <v>0</v>
      </c>
      <c r="AL252">
        <f t="shared" si="421"/>
        <v>0</v>
      </c>
      <c r="AM252">
        <f t="shared" si="421"/>
        <v>0</v>
      </c>
      <c r="AN252">
        <f t="shared" si="421"/>
        <v>0</v>
      </c>
      <c r="AO252">
        <f t="shared" si="421"/>
        <v>0</v>
      </c>
      <c r="AP252">
        <f t="shared" si="421"/>
        <v>0</v>
      </c>
      <c r="AQ252">
        <f t="shared" si="421"/>
        <v>0</v>
      </c>
      <c r="AR252">
        <f t="shared" si="421"/>
        <v>0</v>
      </c>
      <c r="AS252">
        <f t="shared" si="421"/>
        <v>0</v>
      </c>
      <c r="AT252">
        <f t="shared" si="421"/>
        <v>0</v>
      </c>
      <c r="AU252">
        <f t="shared" si="421"/>
        <v>0</v>
      </c>
      <c r="AV252">
        <f t="shared" si="421"/>
        <v>0</v>
      </c>
      <c r="AW252">
        <f t="shared" si="421"/>
        <v>0</v>
      </c>
      <c r="AX252">
        <f t="shared" si="421"/>
        <v>0</v>
      </c>
      <c r="AY252">
        <f t="shared" si="421"/>
        <v>0</v>
      </c>
      <c r="AZ252">
        <f t="shared" si="421"/>
        <v>0</v>
      </c>
      <c r="BA252">
        <f t="shared" si="421"/>
        <v>0</v>
      </c>
      <c r="BB252">
        <f t="shared" si="421"/>
        <v>0</v>
      </c>
      <c r="BC252">
        <f t="shared" si="421"/>
        <v>0</v>
      </c>
      <c r="BD252">
        <f t="shared" si="421"/>
        <v>0</v>
      </c>
      <c r="BE252">
        <f t="shared" si="421"/>
        <v>0</v>
      </c>
      <c r="BF252">
        <f t="shared" si="421"/>
        <v>0</v>
      </c>
      <c r="BG252">
        <f t="shared" si="421"/>
        <v>0</v>
      </c>
      <c r="BH252">
        <f t="shared" si="421"/>
        <v>0</v>
      </c>
      <c r="BI252">
        <f t="shared" si="421"/>
        <v>0</v>
      </c>
      <c r="BJ252">
        <f t="shared" si="421"/>
        <v>0</v>
      </c>
      <c r="BK252">
        <f t="shared" si="421"/>
        <v>0</v>
      </c>
      <c r="BL252">
        <f t="shared" si="421"/>
        <v>0</v>
      </c>
      <c r="BM252">
        <f t="shared" si="421"/>
        <v>0</v>
      </c>
      <c r="BN252">
        <f t="shared" si="421"/>
        <v>0</v>
      </c>
      <c r="BO252">
        <f t="shared" ref="BO252:CT252" si="422">BO103</f>
        <v>0</v>
      </c>
      <c r="BP252">
        <f t="shared" si="422"/>
        <v>0</v>
      </c>
      <c r="BQ252">
        <f t="shared" si="422"/>
        <v>0</v>
      </c>
      <c r="BR252">
        <f t="shared" si="422"/>
        <v>0</v>
      </c>
      <c r="BS252">
        <f t="shared" si="422"/>
        <v>0</v>
      </c>
      <c r="BT252">
        <f t="shared" si="422"/>
        <v>0</v>
      </c>
      <c r="BU252">
        <f t="shared" si="422"/>
        <v>0</v>
      </c>
      <c r="BV252">
        <f t="shared" si="422"/>
        <v>0</v>
      </c>
      <c r="BW252">
        <f t="shared" si="422"/>
        <v>0</v>
      </c>
      <c r="BX252">
        <f t="shared" si="422"/>
        <v>0</v>
      </c>
      <c r="BY252">
        <f t="shared" si="422"/>
        <v>0</v>
      </c>
      <c r="BZ252">
        <f t="shared" si="422"/>
        <v>0</v>
      </c>
      <c r="CA252">
        <f t="shared" si="422"/>
        <v>0</v>
      </c>
      <c r="CB252">
        <f t="shared" si="422"/>
        <v>0</v>
      </c>
      <c r="CC252">
        <f t="shared" si="422"/>
        <v>0</v>
      </c>
      <c r="CD252">
        <f t="shared" si="422"/>
        <v>0</v>
      </c>
      <c r="CE252">
        <f t="shared" si="422"/>
        <v>0</v>
      </c>
      <c r="CF252">
        <f t="shared" si="422"/>
        <v>0</v>
      </c>
      <c r="CG252">
        <f t="shared" si="422"/>
        <v>0</v>
      </c>
      <c r="CH252">
        <f t="shared" si="422"/>
        <v>0</v>
      </c>
      <c r="CI252">
        <f t="shared" si="422"/>
        <v>0</v>
      </c>
      <c r="CJ252">
        <f t="shared" si="422"/>
        <v>0</v>
      </c>
      <c r="CK252">
        <f t="shared" si="422"/>
        <v>0</v>
      </c>
      <c r="CL252">
        <f t="shared" si="422"/>
        <v>0</v>
      </c>
      <c r="CM252">
        <f t="shared" si="422"/>
        <v>0</v>
      </c>
      <c r="CN252">
        <f t="shared" si="422"/>
        <v>0</v>
      </c>
      <c r="CO252">
        <f t="shared" si="422"/>
        <v>0</v>
      </c>
      <c r="CP252">
        <f t="shared" si="422"/>
        <v>0</v>
      </c>
      <c r="CQ252">
        <f t="shared" si="422"/>
        <v>0</v>
      </c>
      <c r="CR252">
        <f t="shared" si="422"/>
        <v>0</v>
      </c>
      <c r="CS252">
        <f t="shared" si="422"/>
        <v>0</v>
      </c>
      <c r="CT252">
        <f t="shared" si="422"/>
        <v>0</v>
      </c>
      <c r="CU252">
        <f t="shared" ref="CU252:DC252" si="423">CU103</f>
        <v>0</v>
      </c>
      <c r="CV252">
        <f t="shared" si="423"/>
        <v>0</v>
      </c>
      <c r="CW252">
        <f t="shared" si="423"/>
        <v>0</v>
      </c>
      <c r="CX252">
        <f t="shared" si="423"/>
        <v>0</v>
      </c>
      <c r="CY252">
        <f t="shared" si="423"/>
        <v>0</v>
      </c>
      <c r="CZ252">
        <f t="shared" si="423"/>
        <v>0</v>
      </c>
      <c r="DA252">
        <f t="shared" si="423"/>
        <v>0</v>
      </c>
      <c r="DB252">
        <f t="shared" si="423"/>
        <v>0</v>
      </c>
      <c r="DC252">
        <f t="shared" si="423"/>
        <v>0</v>
      </c>
      <c r="DD252">
        <f t="shared" si="390"/>
        <v>0</v>
      </c>
      <c r="DE252">
        <f t="shared" si="390"/>
        <v>0</v>
      </c>
      <c r="DF252">
        <f t="shared" si="390"/>
        <v>0</v>
      </c>
      <c r="DG252">
        <f t="shared" si="390"/>
        <v>0</v>
      </c>
      <c r="DH252">
        <f t="shared" si="390"/>
        <v>0</v>
      </c>
    </row>
    <row r="253" spans="1:112">
      <c r="A253">
        <f t="shared" si="415"/>
        <v>221</v>
      </c>
      <c r="B253" t="str">
        <f t="shared" si="415"/>
        <v>Serv. Nal. de Reg. y Control de la Comer. de Minerales y Metales</v>
      </c>
      <c r="C253">
        <f t="shared" ref="C253:AH253" si="424">C104</f>
        <v>0</v>
      </c>
      <c r="D253">
        <f t="shared" si="424"/>
        <v>0</v>
      </c>
      <c r="E253">
        <f t="shared" si="424"/>
        <v>0</v>
      </c>
      <c r="F253">
        <f t="shared" si="424"/>
        <v>0</v>
      </c>
      <c r="G253">
        <f t="shared" si="424"/>
        <v>0</v>
      </c>
      <c r="H253">
        <f t="shared" si="424"/>
        <v>0</v>
      </c>
      <c r="I253">
        <f t="shared" si="424"/>
        <v>0</v>
      </c>
      <c r="J253">
        <f t="shared" si="424"/>
        <v>0</v>
      </c>
      <c r="K253">
        <f t="shared" si="424"/>
        <v>0</v>
      </c>
      <c r="L253">
        <f t="shared" si="424"/>
        <v>0</v>
      </c>
      <c r="M253">
        <f t="shared" si="424"/>
        <v>0</v>
      </c>
      <c r="N253">
        <f t="shared" si="424"/>
        <v>0</v>
      </c>
      <c r="O253">
        <f t="shared" si="424"/>
        <v>0</v>
      </c>
      <c r="P253">
        <f t="shared" si="424"/>
        <v>0</v>
      </c>
      <c r="Q253">
        <f t="shared" si="424"/>
        <v>0</v>
      </c>
      <c r="R253">
        <f t="shared" si="424"/>
        <v>100</v>
      </c>
      <c r="S253">
        <f t="shared" si="424"/>
        <v>0</v>
      </c>
      <c r="T253">
        <f t="shared" si="424"/>
        <v>0</v>
      </c>
      <c r="U253">
        <f t="shared" si="424"/>
        <v>0</v>
      </c>
      <c r="V253">
        <f t="shared" si="424"/>
        <v>364614.38</v>
      </c>
      <c r="W253">
        <f t="shared" si="424"/>
        <v>0</v>
      </c>
      <c r="X253">
        <f t="shared" si="424"/>
        <v>158026.06</v>
      </c>
      <c r="Y253">
        <f t="shared" si="424"/>
        <v>0</v>
      </c>
      <c r="Z253">
        <f t="shared" si="424"/>
        <v>0</v>
      </c>
      <c r="AA253">
        <f t="shared" si="424"/>
        <v>0</v>
      </c>
      <c r="AB253">
        <f t="shared" si="424"/>
        <v>0</v>
      </c>
      <c r="AC253">
        <f t="shared" si="424"/>
        <v>0</v>
      </c>
      <c r="AD253">
        <f t="shared" si="424"/>
        <v>0</v>
      </c>
      <c r="AE253">
        <f t="shared" si="424"/>
        <v>0</v>
      </c>
      <c r="AF253">
        <f t="shared" si="424"/>
        <v>0</v>
      </c>
      <c r="AG253">
        <f t="shared" si="424"/>
        <v>0</v>
      </c>
      <c r="AH253">
        <f t="shared" si="424"/>
        <v>0</v>
      </c>
      <c r="AI253">
        <f t="shared" ref="AI253:BN253" si="425">AI104</f>
        <v>0</v>
      </c>
      <c r="AJ253">
        <f t="shared" si="425"/>
        <v>0</v>
      </c>
      <c r="AK253">
        <f t="shared" si="425"/>
        <v>0</v>
      </c>
      <c r="AL253">
        <f t="shared" si="425"/>
        <v>0</v>
      </c>
      <c r="AM253">
        <f t="shared" si="425"/>
        <v>0</v>
      </c>
      <c r="AN253">
        <f t="shared" si="425"/>
        <v>0</v>
      </c>
      <c r="AO253">
        <f t="shared" si="425"/>
        <v>0</v>
      </c>
      <c r="AP253">
        <f t="shared" si="425"/>
        <v>0</v>
      </c>
      <c r="AQ253">
        <f t="shared" si="425"/>
        <v>0</v>
      </c>
      <c r="AR253">
        <f t="shared" si="425"/>
        <v>0</v>
      </c>
      <c r="AS253">
        <f t="shared" si="425"/>
        <v>0</v>
      </c>
      <c r="AT253">
        <f t="shared" si="425"/>
        <v>0</v>
      </c>
      <c r="AU253">
        <f t="shared" si="425"/>
        <v>0</v>
      </c>
      <c r="AV253">
        <f t="shared" si="425"/>
        <v>0</v>
      </c>
      <c r="AW253">
        <f t="shared" si="425"/>
        <v>0</v>
      </c>
      <c r="AX253">
        <f t="shared" si="425"/>
        <v>0</v>
      </c>
      <c r="AY253">
        <f t="shared" si="425"/>
        <v>0</v>
      </c>
      <c r="AZ253">
        <f t="shared" si="425"/>
        <v>0</v>
      </c>
      <c r="BA253">
        <f t="shared" si="425"/>
        <v>0</v>
      </c>
      <c r="BB253">
        <f t="shared" si="425"/>
        <v>0</v>
      </c>
      <c r="BC253">
        <f t="shared" si="425"/>
        <v>0</v>
      </c>
      <c r="BD253">
        <f t="shared" si="425"/>
        <v>0</v>
      </c>
      <c r="BE253">
        <f t="shared" si="425"/>
        <v>0</v>
      </c>
      <c r="BF253">
        <f t="shared" si="425"/>
        <v>0</v>
      </c>
      <c r="BG253">
        <f t="shared" si="425"/>
        <v>0</v>
      </c>
      <c r="BH253">
        <f t="shared" si="425"/>
        <v>0</v>
      </c>
      <c r="BI253">
        <f t="shared" si="425"/>
        <v>0</v>
      </c>
      <c r="BJ253">
        <f t="shared" si="425"/>
        <v>0</v>
      </c>
      <c r="BK253">
        <f t="shared" si="425"/>
        <v>0</v>
      </c>
      <c r="BL253">
        <f t="shared" si="425"/>
        <v>0</v>
      </c>
      <c r="BM253">
        <f t="shared" si="425"/>
        <v>0</v>
      </c>
      <c r="BN253">
        <f t="shared" si="425"/>
        <v>0</v>
      </c>
      <c r="BO253">
        <f t="shared" ref="BO253:CT253" si="426">BO104</f>
        <v>0</v>
      </c>
      <c r="BP253">
        <f t="shared" si="426"/>
        <v>0</v>
      </c>
      <c r="BQ253">
        <f t="shared" si="426"/>
        <v>0</v>
      </c>
      <c r="BR253">
        <f t="shared" si="426"/>
        <v>0</v>
      </c>
      <c r="BS253">
        <f t="shared" si="426"/>
        <v>0</v>
      </c>
      <c r="BT253">
        <f t="shared" si="426"/>
        <v>0</v>
      </c>
      <c r="BU253">
        <f t="shared" si="426"/>
        <v>0</v>
      </c>
      <c r="BV253">
        <f t="shared" si="426"/>
        <v>0</v>
      </c>
      <c r="BW253">
        <f t="shared" si="426"/>
        <v>0</v>
      </c>
      <c r="BX253">
        <f t="shared" si="426"/>
        <v>0</v>
      </c>
      <c r="BY253">
        <f t="shared" si="426"/>
        <v>0</v>
      </c>
      <c r="BZ253">
        <f t="shared" si="426"/>
        <v>0</v>
      </c>
      <c r="CA253">
        <f t="shared" si="426"/>
        <v>0</v>
      </c>
      <c r="CB253">
        <f t="shared" si="426"/>
        <v>0</v>
      </c>
      <c r="CC253">
        <f t="shared" si="426"/>
        <v>0</v>
      </c>
      <c r="CD253">
        <f t="shared" si="426"/>
        <v>0</v>
      </c>
      <c r="CE253">
        <f t="shared" si="426"/>
        <v>0</v>
      </c>
      <c r="CF253">
        <f t="shared" si="426"/>
        <v>0</v>
      </c>
      <c r="CG253">
        <f t="shared" si="426"/>
        <v>0</v>
      </c>
      <c r="CH253">
        <f t="shared" si="426"/>
        <v>0</v>
      </c>
      <c r="CI253">
        <f t="shared" si="426"/>
        <v>0</v>
      </c>
      <c r="CJ253">
        <f t="shared" si="426"/>
        <v>0</v>
      </c>
      <c r="CK253">
        <f t="shared" si="426"/>
        <v>0</v>
      </c>
      <c r="CL253">
        <f t="shared" si="426"/>
        <v>0</v>
      </c>
      <c r="CM253">
        <f t="shared" si="426"/>
        <v>0</v>
      </c>
      <c r="CN253">
        <f t="shared" si="426"/>
        <v>0</v>
      </c>
      <c r="CO253">
        <f t="shared" si="426"/>
        <v>0</v>
      </c>
      <c r="CP253">
        <f t="shared" si="426"/>
        <v>0</v>
      </c>
      <c r="CQ253">
        <f t="shared" si="426"/>
        <v>0</v>
      </c>
      <c r="CR253">
        <f t="shared" si="426"/>
        <v>0</v>
      </c>
      <c r="CS253">
        <f t="shared" si="426"/>
        <v>0</v>
      </c>
      <c r="CT253">
        <f t="shared" si="426"/>
        <v>0</v>
      </c>
      <c r="CU253">
        <f t="shared" ref="CU253:DC253" si="427">CU104</f>
        <v>0</v>
      </c>
      <c r="CV253">
        <f t="shared" si="427"/>
        <v>0</v>
      </c>
      <c r="CW253">
        <f t="shared" si="427"/>
        <v>0</v>
      </c>
      <c r="CX253">
        <f t="shared" si="427"/>
        <v>0</v>
      </c>
      <c r="CY253">
        <f t="shared" si="427"/>
        <v>0</v>
      </c>
      <c r="CZ253">
        <f t="shared" si="427"/>
        <v>0</v>
      </c>
      <c r="DA253">
        <f t="shared" si="427"/>
        <v>0</v>
      </c>
      <c r="DB253">
        <f t="shared" si="427"/>
        <v>0</v>
      </c>
      <c r="DC253">
        <f t="shared" si="427"/>
        <v>0</v>
      </c>
      <c r="DD253">
        <f t="shared" si="390"/>
        <v>0</v>
      </c>
      <c r="DE253">
        <f t="shared" si="390"/>
        <v>0</v>
      </c>
      <c r="DF253">
        <f t="shared" si="390"/>
        <v>0</v>
      </c>
      <c r="DG253">
        <f t="shared" si="390"/>
        <v>0</v>
      </c>
      <c r="DH253">
        <f t="shared" si="390"/>
        <v>0</v>
      </c>
    </row>
    <row r="254" spans="1:112">
      <c r="A254">
        <f t="shared" si="415"/>
        <v>254</v>
      </c>
      <c r="B254" t="str">
        <f t="shared" si="415"/>
        <v>Instituto Del Seguro Agrario</v>
      </c>
      <c r="C254">
        <f t="shared" ref="C254:AH254" si="428">C105</f>
        <v>0</v>
      </c>
      <c r="D254">
        <f t="shared" si="428"/>
        <v>0</v>
      </c>
      <c r="E254">
        <f t="shared" si="428"/>
        <v>0</v>
      </c>
      <c r="F254">
        <f t="shared" si="428"/>
        <v>0</v>
      </c>
      <c r="G254">
        <f t="shared" si="428"/>
        <v>0</v>
      </c>
      <c r="H254">
        <f t="shared" si="428"/>
        <v>0</v>
      </c>
      <c r="I254">
        <f t="shared" si="428"/>
        <v>0</v>
      </c>
      <c r="J254">
        <f t="shared" si="428"/>
        <v>0</v>
      </c>
      <c r="K254">
        <f t="shared" si="428"/>
        <v>0</v>
      </c>
      <c r="L254">
        <f t="shared" si="428"/>
        <v>0</v>
      </c>
      <c r="M254">
        <f t="shared" si="428"/>
        <v>0</v>
      </c>
      <c r="N254">
        <f t="shared" si="428"/>
        <v>0</v>
      </c>
      <c r="O254">
        <f t="shared" si="428"/>
        <v>0</v>
      </c>
      <c r="P254">
        <f t="shared" si="428"/>
        <v>0</v>
      </c>
      <c r="Q254">
        <f t="shared" si="428"/>
        <v>0</v>
      </c>
      <c r="R254">
        <f t="shared" si="428"/>
        <v>0</v>
      </c>
      <c r="S254">
        <f t="shared" si="428"/>
        <v>0</v>
      </c>
      <c r="T254">
        <f t="shared" si="428"/>
        <v>504.6</v>
      </c>
      <c r="U254">
        <f t="shared" si="428"/>
        <v>0</v>
      </c>
      <c r="V254">
        <f t="shared" si="428"/>
        <v>9291.77</v>
      </c>
      <c r="W254">
        <f t="shared" si="428"/>
        <v>0</v>
      </c>
      <c r="X254">
        <f t="shared" si="428"/>
        <v>0</v>
      </c>
      <c r="Y254">
        <f t="shared" si="428"/>
        <v>0</v>
      </c>
      <c r="Z254">
        <f t="shared" si="428"/>
        <v>0</v>
      </c>
      <c r="AA254">
        <f t="shared" si="428"/>
        <v>0</v>
      </c>
      <c r="AB254">
        <f t="shared" si="428"/>
        <v>0</v>
      </c>
      <c r="AC254">
        <f t="shared" si="428"/>
        <v>0</v>
      </c>
      <c r="AD254">
        <f t="shared" si="428"/>
        <v>0</v>
      </c>
      <c r="AE254">
        <f t="shared" si="428"/>
        <v>0</v>
      </c>
      <c r="AF254">
        <f t="shared" si="428"/>
        <v>0</v>
      </c>
      <c r="AG254">
        <f t="shared" si="428"/>
        <v>0</v>
      </c>
      <c r="AH254">
        <f t="shared" si="428"/>
        <v>0</v>
      </c>
      <c r="AI254">
        <f t="shared" ref="AI254:BN254" si="429">AI105</f>
        <v>0</v>
      </c>
      <c r="AJ254">
        <f t="shared" si="429"/>
        <v>0</v>
      </c>
      <c r="AK254">
        <f t="shared" si="429"/>
        <v>0</v>
      </c>
      <c r="AL254">
        <f t="shared" si="429"/>
        <v>0</v>
      </c>
      <c r="AM254">
        <f t="shared" si="429"/>
        <v>0</v>
      </c>
      <c r="AN254">
        <f t="shared" si="429"/>
        <v>0</v>
      </c>
      <c r="AO254">
        <f t="shared" si="429"/>
        <v>0</v>
      </c>
      <c r="AP254">
        <f t="shared" si="429"/>
        <v>0</v>
      </c>
      <c r="AQ254">
        <f t="shared" si="429"/>
        <v>0</v>
      </c>
      <c r="AR254">
        <f t="shared" si="429"/>
        <v>0</v>
      </c>
      <c r="AS254">
        <f t="shared" si="429"/>
        <v>0</v>
      </c>
      <c r="AT254">
        <f t="shared" si="429"/>
        <v>0</v>
      </c>
      <c r="AU254">
        <f t="shared" si="429"/>
        <v>0</v>
      </c>
      <c r="AV254">
        <f t="shared" si="429"/>
        <v>0</v>
      </c>
      <c r="AW254">
        <f t="shared" si="429"/>
        <v>0</v>
      </c>
      <c r="AX254">
        <f t="shared" si="429"/>
        <v>0</v>
      </c>
      <c r="AY254">
        <f t="shared" si="429"/>
        <v>0</v>
      </c>
      <c r="AZ254">
        <f t="shared" si="429"/>
        <v>0</v>
      </c>
      <c r="BA254">
        <f t="shared" si="429"/>
        <v>0</v>
      </c>
      <c r="BB254">
        <f t="shared" si="429"/>
        <v>0</v>
      </c>
      <c r="BC254">
        <f t="shared" si="429"/>
        <v>0</v>
      </c>
      <c r="BD254">
        <f t="shared" si="429"/>
        <v>0</v>
      </c>
      <c r="BE254">
        <f t="shared" si="429"/>
        <v>0</v>
      </c>
      <c r="BF254">
        <f t="shared" si="429"/>
        <v>0</v>
      </c>
      <c r="BG254">
        <f t="shared" si="429"/>
        <v>0</v>
      </c>
      <c r="BH254">
        <f t="shared" si="429"/>
        <v>0</v>
      </c>
      <c r="BI254">
        <f t="shared" si="429"/>
        <v>0</v>
      </c>
      <c r="BJ254">
        <f t="shared" si="429"/>
        <v>0</v>
      </c>
      <c r="BK254">
        <f t="shared" si="429"/>
        <v>0</v>
      </c>
      <c r="BL254">
        <f t="shared" si="429"/>
        <v>0</v>
      </c>
      <c r="BM254">
        <f t="shared" si="429"/>
        <v>0</v>
      </c>
      <c r="BN254">
        <f t="shared" si="429"/>
        <v>0</v>
      </c>
      <c r="BO254">
        <f t="shared" ref="BO254:CT254" si="430">BO105</f>
        <v>0</v>
      </c>
      <c r="BP254">
        <f t="shared" si="430"/>
        <v>0</v>
      </c>
      <c r="BQ254">
        <f t="shared" si="430"/>
        <v>0</v>
      </c>
      <c r="BR254">
        <f t="shared" si="430"/>
        <v>0</v>
      </c>
      <c r="BS254">
        <f t="shared" si="430"/>
        <v>0</v>
      </c>
      <c r="BT254">
        <f t="shared" si="430"/>
        <v>0</v>
      </c>
      <c r="BU254">
        <f t="shared" si="430"/>
        <v>0</v>
      </c>
      <c r="BV254">
        <f t="shared" si="430"/>
        <v>0</v>
      </c>
      <c r="BW254">
        <f t="shared" si="430"/>
        <v>0</v>
      </c>
      <c r="BX254">
        <f t="shared" si="430"/>
        <v>0</v>
      </c>
      <c r="BY254">
        <f t="shared" si="430"/>
        <v>0</v>
      </c>
      <c r="BZ254">
        <f t="shared" si="430"/>
        <v>0</v>
      </c>
      <c r="CA254">
        <f t="shared" si="430"/>
        <v>0</v>
      </c>
      <c r="CB254">
        <f t="shared" si="430"/>
        <v>0</v>
      </c>
      <c r="CC254">
        <f t="shared" si="430"/>
        <v>0</v>
      </c>
      <c r="CD254">
        <f t="shared" si="430"/>
        <v>0</v>
      </c>
      <c r="CE254">
        <f t="shared" si="430"/>
        <v>0</v>
      </c>
      <c r="CF254">
        <f t="shared" si="430"/>
        <v>0</v>
      </c>
      <c r="CG254">
        <f t="shared" si="430"/>
        <v>0</v>
      </c>
      <c r="CH254">
        <f t="shared" si="430"/>
        <v>0</v>
      </c>
      <c r="CI254">
        <f t="shared" si="430"/>
        <v>0</v>
      </c>
      <c r="CJ254">
        <f t="shared" si="430"/>
        <v>0</v>
      </c>
      <c r="CK254">
        <f t="shared" si="430"/>
        <v>0</v>
      </c>
      <c r="CL254">
        <f t="shared" si="430"/>
        <v>0</v>
      </c>
      <c r="CM254">
        <f t="shared" si="430"/>
        <v>0</v>
      </c>
      <c r="CN254">
        <f t="shared" si="430"/>
        <v>0</v>
      </c>
      <c r="CO254">
        <f t="shared" si="430"/>
        <v>0</v>
      </c>
      <c r="CP254">
        <f t="shared" si="430"/>
        <v>0</v>
      </c>
      <c r="CQ254">
        <f t="shared" si="430"/>
        <v>0</v>
      </c>
      <c r="CR254">
        <f t="shared" si="430"/>
        <v>0</v>
      </c>
      <c r="CS254">
        <f t="shared" si="430"/>
        <v>0</v>
      </c>
      <c r="CT254">
        <f t="shared" si="430"/>
        <v>0</v>
      </c>
      <c r="CU254">
        <f t="shared" ref="CU254:DC254" si="431">CU105</f>
        <v>0</v>
      </c>
      <c r="CV254">
        <f t="shared" si="431"/>
        <v>0</v>
      </c>
      <c r="CW254">
        <f t="shared" si="431"/>
        <v>0</v>
      </c>
      <c r="CX254">
        <f t="shared" si="431"/>
        <v>0</v>
      </c>
      <c r="CY254">
        <f t="shared" si="431"/>
        <v>0</v>
      </c>
      <c r="CZ254">
        <f t="shared" si="431"/>
        <v>0</v>
      </c>
      <c r="DA254">
        <f t="shared" si="431"/>
        <v>0</v>
      </c>
      <c r="DB254">
        <f t="shared" si="431"/>
        <v>0</v>
      </c>
      <c r="DC254">
        <f t="shared" si="431"/>
        <v>0</v>
      </c>
      <c r="DD254">
        <f t="shared" ref="DD254:DH263" si="432">DD105</f>
        <v>0</v>
      </c>
      <c r="DE254">
        <f t="shared" si="432"/>
        <v>0</v>
      </c>
      <c r="DF254">
        <f t="shared" si="432"/>
        <v>0</v>
      </c>
      <c r="DG254">
        <f t="shared" si="432"/>
        <v>0</v>
      </c>
      <c r="DH254">
        <f t="shared" si="432"/>
        <v>0</v>
      </c>
    </row>
    <row r="255" spans="1:112">
      <c r="A255">
        <f t="shared" si="415"/>
        <v>593</v>
      </c>
      <c r="B255" t="str">
        <f t="shared" si="415"/>
        <v>Empresa Pública YACANA</v>
      </c>
      <c r="C255">
        <f t="shared" ref="C255:AH255" si="433">C106</f>
        <v>0</v>
      </c>
      <c r="D255">
        <f t="shared" si="433"/>
        <v>0</v>
      </c>
      <c r="E255">
        <f t="shared" si="433"/>
        <v>0</v>
      </c>
      <c r="F255">
        <f t="shared" si="433"/>
        <v>0</v>
      </c>
      <c r="G255">
        <f t="shared" si="433"/>
        <v>0</v>
      </c>
      <c r="H255">
        <f t="shared" si="433"/>
        <v>0</v>
      </c>
      <c r="I255">
        <f t="shared" si="433"/>
        <v>0</v>
      </c>
      <c r="J255">
        <f t="shared" si="433"/>
        <v>0</v>
      </c>
      <c r="K255">
        <f t="shared" si="433"/>
        <v>0</v>
      </c>
      <c r="L255">
        <f t="shared" si="433"/>
        <v>103675.9</v>
      </c>
      <c r="M255">
        <f t="shared" si="433"/>
        <v>0</v>
      </c>
      <c r="N255">
        <f t="shared" si="433"/>
        <v>0</v>
      </c>
      <c r="O255">
        <f t="shared" si="433"/>
        <v>0</v>
      </c>
      <c r="P255">
        <f t="shared" si="433"/>
        <v>0</v>
      </c>
      <c r="Q255">
        <f t="shared" si="433"/>
        <v>60</v>
      </c>
      <c r="R255">
        <f t="shared" si="433"/>
        <v>0</v>
      </c>
      <c r="S255">
        <f t="shared" si="433"/>
        <v>0</v>
      </c>
      <c r="T255">
        <f t="shared" si="433"/>
        <v>0</v>
      </c>
      <c r="U255">
        <f t="shared" si="433"/>
        <v>0</v>
      </c>
      <c r="V255">
        <f t="shared" si="433"/>
        <v>0</v>
      </c>
      <c r="W255">
        <f t="shared" si="433"/>
        <v>0</v>
      </c>
      <c r="X255">
        <f t="shared" si="433"/>
        <v>723.3</v>
      </c>
      <c r="Y255">
        <f t="shared" si="433"/>
        <v>0</v>
      </c>
      <c r="Z255">
        <f t="shared" si="433"/>
        <v>0</v>
      </c>
      <c r="AA255">
        <f t="shared" si="433"/>
        <v>0</v>
      </c>
      <c r="AB255">
        <f t="shared" si="433"/>
        <v>0</v>
      </c>
      <c r="AC255">
        <f t="shared" si="433"/>
        <v>0</v>
      </c>
      <c r="AD255">
        <f t="shared" si="433"/>
        <v>0</v>
      </c>
      <c r="AE255">
        <f t="shared" si="433"/>
        <v>0</v>
      </c>
      <c r="AF255">
        <f t="shared" si="433"/>
        <v>0</v>
      </c>
      <c r="AG255">
        <f t="shared" si="433"/>
        <v>0</v>
      </c>
      <c r="AH255">
        <f t="shared" si="433"/>
        <v>0</v>
      </c>
      <c r="AI255">
        <f t="shared" ref="AI255:BN255" si="434">AI106</f>
        <v>0</v>
      </c>
      <c r="AJ255">
        <f t="shared" si="434"/>
        <v>0</v>
      </c>
      <c r="AK255">
        <f t="shared" si="434"/>
        <v>0</v>
      </c>
      <c r="AL255">
        <f t="shared" si="434"/>
        <v>0</v>
      </c>
      <c r="AM255">
        <f t="shared" si="434"/>
        <v>0</v>
      </c>
      <c r="AN255">
        <f t="shared" si="434"/>
        <v>0</v>
      </c>
      <c r="AO255">
        <f t="shared" si="434"/>
        <v>0</v>
      </c>
      <c r="AP255">
        <f t="shared" si="434"/>
        <v>0</v>
      </c>
      <c r="AQ255">
        <f t="shared" si="434"/>
        <v>0</v>
      </c>
      <c r="AR255">
        <f t="shared" si="434"/>
        <v>0</v>
      </c>
      <c r="AS255">
        <f t="shared" si="434"/>
        <v>0</v>
      </c>
      <c r="AT255">
        <f t="shared" si="434"/>
        <v>0</v>
      </c>
      <c r="AU255">
        <f t="shared" si="434"/>
        <v>0</v>
      </c>
      <c r="AV255">
        <f t="shared" si="434"/>
        <v>0</v>
      </c>
      <c r="AW255">
        <f t="shared" si="434"/>
        <v>0</v>
      </c>
      <c r="AX255">
        <f t="shared" si="434"/>
        <v>0</v>
      </c>
      <c r="AY255">
        <f t="shared" si="434"/>
        <v>0</v>
      </c>
      <c r="AZ255">
        <f t="shared" si="434"/>
        <v>0</v>
      </c>
      <c r="BA255">
        <f t="shared" si="434"/>
        <v>0</v>
      </c>
      <c r="BB255">
        <f t="shared" si="434"/>
        <v>0</v>
      </c>
      <c r="BC255">
        <f t="shared" si="434"/>
        <v>0</v>
      </c>
      <c r="BD255">
        <f t="shared" si="434"/>
        <v>0</v>
      </c>
      <c r="BE255">
        <f t="shared" si="434"/>
        <v>0</v>
      </c>
      <c r="BF255">
        <f t="shared" si="434"/>
        <v>0</v>
      </c>
      <c r="BG255">
        <f t="shared" si="434"/>
        <v>0</v>
      </c>
      <c r="BH255">
        <f t="shared" si="434"/>
        <v>0</v>
      </c>
      <c r="BI255">
        <f t="shared" si="434"/>
        <v>0</v>
      </c>
      <c r="BJ255">
        <f t="shared" si="434"/>
        <v>0</v>
      </c>
      <c r="BK255">
        <f t="shared" si="434"/>
        <v>0</v>
      </c>
      <c r="BL255">
        <f t="shared" si="434"/>
        <v>0</v>
      </c>
      <c r="BM255">
        <f t="shared" si="434"/>
        <v>0</v>
      </c>
      <c r="BN255">
        <f t="shared" si="434"/>
        <v>0</v>
      </c>
      <c r="BO255">
        <f t="shared" ref="BO255:CT255" si="435">BO106</f>
        <v>0</v>
      </c>
      <c r="BP255">
        <f t="shared" si="435"/>
        <v>0</v>
      </c>
      <c r="BQ255">
        <f t="shared" si="435"/>
        <v>0</v>
      </c>
      <c r="BR255">
        <f t="shared" si="435"/>
        <v>0</v>
      </c>
      <c r="BS255">
        <f t="shared" si="435"/>
        <v>0</v>
      </c>
      <c r="BT255">
        <f t="shared" si="435"/>
        <v>0</v>
      </c>
      <c r="BU255">
        <f t="shared" si="435"/>
        <v>0</v>
      </c>
      <c r="BV255">
        <f t="shared" si="435"/>
        <v>0</v>
      </c>
      <c r="BW255">
        <f t="shared" si="435"/>
        <v>0</v>
      </c>
      <c r="BX255">
        <f t="shared" si="435"/>
        <v>0</v>
      </c>
      <c r="BY255">
        <f t="shared" si="435"/>
        <v>0</v>
      </c>
      <c r="BZ255">
        <f t="shared" si="435"/>
        <v>0</v>
      </c>
      <c r="CA255">
        <f t="shared" si="435"/>
        <v>0</v>
      </c>
      <c r="CB255">
        <f t="shared" si="435"/>
        <v>0</v>
      </c>
      <c r="CC255">
        <f t="shared" si="435"/>
        <v>0</v>
      </c>
      <c r="CD255">
        <f t="shared" si="435"/>
        <v>0</v>
      </c>
      <c r="CE255">
        <f t="shared" si="435"/>
        <v>0</v>
      </c>
      <c r="CF255">
        <f t="shared" si="435"/>
        <v>0</v>
      </c>
      <c r="CG255">
        <f t="shared" si="435"/>
        <v>0</v>
      </c>
      <c r="CH255">
        <f t="shared" si="435"/>
        <v>0</v>
      </c>
      <c r="CI255">
        <f t="shared" si="435"/>
        <v>0</v>
      </c>
      <c r="CJ255">
        <f t="shared" si="435"/>
        <v>0</v>
      </c>
      <c r="CK255">
        <f t="shared" si="435"/>
        <v>0</v>
      </c>
      <c r="CL255">
        <f t="shared" si="435"/>
        <v>0</v>
      </c>
      <c r="CM255">
        <f t="shared" si="435"/>
        <v>0</v>
      </c>
      <c r="CN255">
        <f t="shared" si="435"/>
        <v>0</v>
      </c>
      <c r="CO255">
        <f t="shared" si="435"/>
        <v>0</v>
      </c>
      <c r="CP255">
        <f t="shared" si="435"/>
        <v>0</v>
      </c>
      <c r="CQ255">
        <f t="shared" si="435"/>
        <v>0</v>
      </c>
      <c r="CR255">
        <f t="shared" si="435"/>
        <v>0</v>
      </c>
      <c r="CS255">
        <f t="shared" si="435"/>
        <v>0</v>
      </c>
      <c r="CT255">
        <f t="shared" si="435"/>
        <v>0</v>
      </c>
      <c r="CU255">
        <f t="shared" ref="CU255:DC255" si="436">CU106</f>
        <v>0</v>
      </c>
      <c r="CV255">
        <f t="shared" si="436"/>
        <v>0</v>
      </c>
      <c r="CW255">
        <f t="shared" si="436"/>
        <v>0</v>
      </c>
      <c r="CX255">
        <f t="shared" si="436"/>
        <v>0</v>
      </c>
      <c r="CY255">
        <f t="shared" si="436"/>
        <v>0</v>
      </c>
      <c r="CZ255">
        <f t="shared" si="436"/>
        <v>0</v>
      </c>
      <c r="DA255">
        <f t="shared" si="436"/>
        <v>0</v>
      </c>
      <c r="DB255">
        <f t="shared" si="436"/>
        <v>0</v>
      </c>
      <c r="DC255">
        <f t="shared" si="436"/>
        <v>0</v>
      </c>
      <c r="DD255">
        <f t="shared" si="432"/>
        <v>0</v>
      </c>
      <c r="DE255">
        <f t="shared" si="432"/>
        <v>0</v>
      </c>
      <c r="DF255">
        <f t="shared" si="432"/>
        <v>0</v>
      </c>
      <c r="DG255">
        <f t="shared" si="432"/>
        <v>0</v>
      </c>
      <c r="DH255">
        <f t="shared" si="432"/>
        <v>0</v>
      </c>
    </row>
    <row r="256" spans="1:112">
      <c r="A256">
        <f t="shared" si="415"/>
        <v>223</v>
      </c>
      <c r="B256" t="str">
        <f t="shared" si="415"/>
        <v>Fondo Nacional de Desarrollo Forestal</v>
      </c>
      <c r="C256">
        <f t="shared" ref="C256:AH256" si="437">C107</f>
        <v>0</v>
      </c>
      <c r="D256">
        <f t="shared" si="437"/>
        <v>0</v>
      </c>
      <c r="E256">
        <f t="shared" si="437"/>
        <v>0</v>
      </c>
      <c r="F256">
        <f t="shared" si="437"/>
        <v>0</v>
      </c>
      <c r="G256">
        <f t="shared" si="437"/>
        <v>0</v>
      </c>
      <c r="H256">
        <f t="shared" si="437"/>
        <v>0</v>
      </c>
      <c r="I256">
        <f t="shared" si="437"/>
        <v>0</v>
      </c>
      <c r="J256">
        <f t="shared" si="437"/>
        <v>0</v>
      </c>
      <c r="K256">
        <f t="shared" si="437"/>
        <v>0</v>
      </c>
      <c r="L256">
        <f t="shared" si="437"/>
        <v>0</v>
      </c>
      <c r="M256">
        <f t="shared" si="437"/>
        <v>0</v>
      </c>
      <c r="N256">
        <f t="shared" si="437"/>
        <v>0</v>
      </c>
      <c r="O256">
        <f t="shared" si="437"/>
        <v>0</v>
      </c>
      <c r="P256">
        <f t="shared" si="437"/>
        <v>0</v>
      </c>
      <c r="Q256">
        <f t="shared" si="437"/>
        <v>0</v>
      </c>
      <c r="R256">
        <f t="shared" si="437"/>
        <v>0</v>
      </c>
      <c r="S256">
        <f t="shared" si="437"/>
        <v>0</v>
      </c>
      <c r="T256">
        <f t="shared" si="437"/>
        <v>0</v>
      </c>
      <c r="U256">
        <f t="shared" si="437"/>
        <v>0</v>
      </c>
      <c r="V256">
        <f t="shared" si="437"/>
        <v>20</v>
      </c>
      <c r="W256">
        <f t="shared" si="437"/>
        <v>0</v>
      </c>
      <c r="X256">
        <f t="shared" si="437"/>
        <v>164259.56</v>
      </c>
      <c r="Y256">
        <f t="shared" si="437"/>
        <v>0</v>
      </c>
      <c r="Z256">
        <f t="shared" si="437"/>
        <v>0</v>
      </c>
      <c r="AA256">
        <f t="shared" si="437"/>
        <v>0</v>
      </c>
      <c r="AB256">
        <f t="shared" si="437"/>
        <v>0</v>
      </c>
      <c r="AC256">
        <f t="shared" si="437"/>
        <v>0</v>
      </c>
      <c r="AD256">
        <f t="shared" si="437"/>
        <v>0</v>
      </c>
      <c r="AE256">
        <f t="shared" si="437"/>
        <v>0</v>
      </c>
      <c r="AF256">
        <f t="shared" si="437"/>
        <v>0</v>
      </c>
      <c r="AG256">
        <f t="shared" si="437"/>
        <v>0</v>
      </c>
      <c r="AH256">
        <f t="shared" si="437"/>
        <v>0</v>
      </c>
      <c r="AI256">
        <f t="shared" ref="AI256:BN256" si="438">AI107</f>
        <v>0</v>
      </c>
      <c r="AJ256">
        <f t="shared" si="438"/>
        <v>0</v>
      </c>
      <c r="AK256">
        <f t="shared" si="438"/>
        <v>0</v>
      </c>
      <c r="AL256">
        <f t="shared" si="438"/>
        <v>0</v>
      </c>
      <c r="AM256">
        <f t="shared" si="438"/>
        <v>0</v>
      </c>
      <c r="AN256">
        <f t="shared" si="438"/>
        <v>0</v>
      </c>
      <c r="AO256">
        <f t="shared" si="438"/>
        <v>0</v>
      </c>
      <c r="AP256">
        <f t="shared" si="438"/>
        <v>0</v>
      </c>
      <c r="AQ256">
        <f t="shared" si="438"/>
        <v>0</v>
      </c>
      <c r="AR256">
        <f t="shared" si="438"/>
        <v>0</v>
      </c>
      <c r="AS256">
        <f t="shared" si="438"/>
        <v>0</v>
      </c>
      <c r="AT256">
        <f t="shared" si="438"/>
        <v>0</v>
      </c>
      <c r="AU256">
        <f t="shared" si="438"/>
        <v>0</v>
      </c>
      <c r="AV256">
        <f t="shared" si="438"/>
        <v>0</v>
      </c>
      <c r="AW256">
        <f t="shared" si="438"/>
        <v>0</v>
      </c>
      <c r="AX256">
        <f t="shared" si="438"/>
        <v>0</v>
      </c>
      <c r="AY256">
        <f t="shared" si="438"/>
        <v>0</v>
      </c>
      <c r="AZ256">
        <f t="shared" si="438"/>
        <v>0</v>
      </c>
      <c r="BA256">
        <f t="shared" si="438"/>
        <v>0</v>
      </c>
      <c r="BB256">
        <f t="shared" si="438"/>
        <v>0</v>
      </c>
      <c r="BC256">
        <f t="shared" si="438"/>
        <v>0</v>
      </c>
      <c r="BD256">
        <f t="shared" si="438"/>
        <v>0</v>
      </c>
      <c r="BE256">
        <f t="shared" si="438"/>
        <v>0</v>
      </c>
      <c r="BF256">
        <f t="shared" si="438"/>
        <v>0</v>
      </c>
      <c r="BG256">
        <f t="shared" si="438"/>
        <v>0</v>
      </c>
      <c r="BH256">
        <f t="shared" si="438"/>
        <v>0</v>
      </c>
      <c r="BI256">
        <f t="shared" si="438"/>
        <v>0</v>
      </c>
      <c r="BJ256">
        <f t="shared" si="438"/>
        <v>0</v>
      </c>
      <c r="BK256">
        <f t="shared" si="438"/>
        <v>0</v>
      </c>
      <c r="BL256">
        <f t="shared" si="438"/>
        <v>0</v>
      </c>
      <c r="BM256">
        <f t="shared" si="438"/>
        <v>0</v>
      </c>
      <c r="BN256">
        <f t="shared" si="438"/>
        <v>0</v>
      </c>
      <c r="BO256">
        <f t="shared" ref="BO256:CT256" si="439">BO107</f>
        <v>0</v>
      </c>
      <c r="BP256">
        <f t="shared" si="439"/>
        <v>0</v>
      </c>
      <c r="BQ256">
        <f t="shared" si="439"/>
        <v>0</v>
      </c>
      <c r="BR256">
        <f t="shared" si="439"/>
        <v>0</v>
      </c>
      <c r="BS256">
        <f t="shared" si="439"/>
        <v>0</v>
      </c>
      <c r="BT256">
        <f t="shared" si="439"/>
        <v>0</v>
      </c>
      <c r="BU256">
        <f t="shared" si="439"/>
        <v>0</v>
      </c>
      <c r="BV256">
        <f t="shared" si="439"/>
        <v>0</v>
      </c>
      <c r="BW256">
        <f t="shared" si="439"/>
        <v>0</v>
      </c>
      <c r="BX256">
        <f t="shared" si="439"/>
        <v>0</v>
      </c>
      <c r="BY256">
        <f t="shared" si="439"/>
        <v>0</v>
      </c>
      <c r="BZ256">
        <f t="shared" si="439"/>
        <v>0</v>
      </c>
      <c r="CA256">
        <f t="shared" si="439"/>
        <v>0</v>
      </c>
      <c r="CB256">
        <f t="shared" si="439"/>
        <v>0</v>
      </c>
      <c r="CC256">
        <f t="shared" si="439"/>
        <v>0</v>
      </c>
      <c r="CD256">
        <f t="shared" si="439"/>
        <v>0</v>
      </c>
      <c r="CE256">
        <f t="shared" si="439"/>
        <v>0</v>
      </c>
      <c r="CF256">
        <f t="shared" si="439"/>
        <v>0</v>
      </c>
      <c r="CG256">
        <f t="shared" si="439"/>
        <v>0</v>
      </c>
      <c r="CH256">
        <f t="shared" si="439"/>
        <v>0</v>
      </c>
      <c r="CI256">
        <f t="shared" si="439"/>
        <v>0</v>
      </c>
      <c r="CJ256">
        <f t="shared" si="439"/>
        <v>0</v>
      </c>
      <c r="CK256">
        <f t="shared" si="439"/>
        <v>0</v>
      </c>
      <c r="CL256">
        <f t="shared" si="439"/>
        <v>0</v>
      </c>
      <c r="CM256">
        <f t="shared" si="439"/>
        <v>0</v>
      </c>
      <c r="CN256">
        <f t="shared" si="439"/>
        <v>0</v>
      </c>
      <c r="CO256">
        <f t="shared" si="439"/>
        <v>0</v>
      </c>
      <c r="CP256">
        <f t="shared" si="439"/>
        <v>0</v>
      </c>
      <c r="CQ256">
        <f t="shared" si="439"/>
        <v>0</v>
      </c>
      <c r="CR256">
        <f t="shared" si="439"/>
        <v>0</v>
      </c>
      <c r="CS256">
        <f t="shared" si="439"/>
        <v>0</v>
      </c>
      <c r="CT256">
        <f t="shared" si="439"/>
        <v>0</v>
      </c>
      <c r="CU256">
        <f t="shared" ref="CU256:DC256" si="440">CU107</f>
        <v>0</v>
      </c>
      <c r="CV256">
        <f t="shared" si="440"/>
        <v>0</v>
      </c>
      <c r="CW256">
        <f t="shared" si="440"/>
        <v>0</v>
      </c>
      <c r="CX256">
        <f t="shared" si="440"/>
        <v>0</v>
      </c>
      <c r="CY256">
        <f t="shared" si="440"/>
        <v>0</v>
      </c>
      <c r="CZ256">
        <f t="shared" si="440"/>
        <v>0</v>
      </c>
      <c r="DA256">
        <f t="shared" si="440"/>
        <v>0</v>
      </c>
      <c r="DB256">
        <f t="shared" si="440"/>
        <v>0</v>
      </c>
      <c r="DC256">
        <f t="shared" si="440"/>
        <v>0</v>
      </c>
      <c r="DD256">
        <f t="shared" si="432"/>
        <v>0</v>
      </c>
      <c r="DE256">
        <f t="shared" si="432"/>
        <v>0</v>
      </c>
      <c r="DF256">
        <f t="shared" si="432"/>
        <v>0</v>
      </c>
      <c r="DG256">
        <f t="shared" si="432"/>
        <v>0</v>
      </c>
      <c r="DH256">
        <f t="shared" si="432"/>
        <v>0</v>
      </c>
    </row>
    <row r="257" spans="1:112">
      <c r="A257">
        <f t="shared" si="415"/>
        <v>6</v>
      </c>
      <c r="B257" t="str">
        <f t="shared" si="415"/>
        <v>Vicepresidencia del Estado Plurinacional</v>
      </c>
      <c r="C257">
        <f t="shared" ref="C257:AH257" si="441">C108</f>
        <v>0</v>
      </c>
      <c r="D257">
        <f t="shared" si="441"/>
        <v>0</v>
      </c>
      <c r="E257">
        <f t="shared" si="441"/>
        <v>0</v>
      </c>
      <c r="F257">
        <f t="shared" si="441"/>
        <v>0</v>
      </c>
      <c r="G257">
        <f t="shared" si="441"/>
        <v>0</v>
      </c>
      <c r="H257">
        <f t="shared" si="441"/>
        <v>0</v>
      </c>
      <c r="I257">
        <f t="shared" si="441"/>
        <v>0</v>
      </c>
      <c r="J257">
        <f t="shared" si="441"/>
        <v>0</v>
      </c>
      <c r="K257">
        <f t="shared" si="441"/>
        <v>0</v>
      </c>
      <c r="L257">
        <f t="shared" si="441"/>
        <v>0</v>
      </c>
      <c r="M257">
        <f t="shared" si="441"/>
        <v>0</v>
      </c>
      <c r="N257">
        <f t="shared" si="441"/>
        <v>0</v>
      </c>
      <c r="O257">
        <f t="shared" si="441"/>
        <v>0</v>
      </c>
      <c r="P257">
        <f t="shared" si="441"/>
        <v>0</v>
      </c>
      <c r="Q257">
        <f t="shared" si="441"/>
        <v>0</v>
      </c>
      <c r="R257">
        <f t="shared" si="441"/>
        <v>0</v>
      </c>
      <c r="S257">
        <f t="shared" si="441"/>
        <v>0</v>
      </c>
      <c r="T257">
        <f t="shared" si="441"/>
        <v>0</v>
      </c>
      <c r="U257">
        <f t="shared" si="441"/>
        <v>0</v>
      </c>
      <c r="V257">
        <f t="shared" si="441"/>
        <v>0</v>
      </c>
      <c r="W257">
        <f t="shared" si="441"/>
        <v>0</v>
      </c>
      <c r="X257">
        <f t="shared" si="441"/>
        <v>558.34</v>
      </c>
      <c r="Y257">
        <f t="shared" si="441"/>
        <v>0</v>
      </c>
      <c r="Z257">
        <f t="shared" si="441"/>
        <v>0</v>
      </c>
      <c r="AA257">
        <f t="shared" si="441"/>
        <v>0</v>
      </c>
      <c r="AB257">
        <f t="shared" si="441"/>
        <v>0</v>
      </c>
      <c r="AC257">
        <f t="shared" si="441"/>
        <v>0</v>
      </c>
      <c r="AD257">
        <f t="shared" si="441"/>
        <v>0</v>
      </c>
      <c r="AE257">
        <f t="shared" si="441"/>
        <v>0</v>
      </c>
      <c r="AF257">
        <f t="shared" si="441"/>
        <v>0</v>
      </c>
      <c r="AG257">
        <f t="shared" si="441"/>
        <v>0</v>
      </c>
      <c r="AH257">
        <f t="shared" si="441"/>
        <v>0</v>
      </c>
      <c r="AI257">
        <f t="shared" ref="AI257:BN257" si="442">AI108</f>
        <v>0</v>
      </c>
      <c r="AJ257">
        <f t="shared" si="442"/>
        <v>0</v>
      </c>
      <c r="AK257">
        <f t="shared" si="442"/>
        <v>0</v>
      </c>
      <c r="AL257">
        <f t="shared" si="442"/>
        <v>0</v>
      </c>
      <c r="AM257">
        <f t="shared" si="442"/>
        <v>0</v>
      </c>
      <c r="AN257">
        <f t="shared" si="442"/>
        <v>0</v>
      </c>
      <c r="AO257">
        <f t="shared" si="442"/>
        <v>0</v>
      </c>
      <c r="AP257">
        <f t="shared" si="442"/>
        <v>0</v>
      </c>
      <c r="AQ257">
        <f t="shared" si="442"/>
        <v>0</v>
      </c>
      <c r="AR257">
        <f t="shared" si="442"/>
        <v>0</v>
      </c>
      <c r="AS257">
        <f t="shared" si="442"/>
        <v>0</v>
      </c>
      <c r="AT257">
        <f t="shared" si="442"/>
        <v>0</v>
      </c>
      <c r="AU257">
        <f t="shared" si="442"/>
        <v>0</v>
      </c>
      <c r="AV257">
        <f t="shared" si="442"/>
        <v>0</v>
      </c>
      <c r="AW257">
        <f t="shared" si="442"/>
        <v>0</v>
      </c>
      <c r="AX257">
        <f t="shared" si="442"/>
        <v>0</v>
      </c>
      <c r="AY257">
        <f t="shared" si="442"/>
        <v>0</v>
      </c>
      <c r="AZ257">
        <f t="shared" si="442"/>
        <v>0</v>
      </c>
      <c r="BA257">
        <f t="shared" si="442"/>
        <v>0</v>
      </c>
      <c r="BB257">
        <f t="shared" si="442"/>
        <v>0</v>
      </c>
      <c r="BC257">
        <f t="shared" si="442"/>
        <v>0</v>
      </c>
      <c r="BD257">
        <f t="shared" si="442"/>
        <v>0</v>
      </c>
      <c r="BE257">
        <f t="shared" si="442"/>
        <v>0</v>
      </c>
      <c r="BF257">
        <f t="shared" si="442"/>
        <v>0</v>
      </c>
      <c r="BG257">
        <f t="shared" si="442"/>
        <v>0</v>
      </c>
      <c r="BH257">
        <f t="shared" si="442"/>
        <v>0</v>
      </c>
      <c r="BI257">
        <f t="shared" si="442"/>
        <v>0</v>
      </c>
      <c r="BJ257">
        <f t="shared" si="442"/>
        <v>0</v>
      </c>
      <c r="BK257">
        <f t="shared" si="442"/>
        <v>0</v>
      </c>
      <c r="BL257">
        <f t="shared" si="442"/>
        <v>0</v>
      </c>
      <c r="BM257">
        <f t="shared" si="442"/>
        <v>0</v>
      </c>
      <c r="BN257">
        <f t="shared" si="442"/>
        <v>0</v>
      </c>
      <c r="BO257">
        <f t="shared" ref="BO257:CT257" si="443">BO108</f>
        <v>0</v>
      </c>
      <c r="BP257">
        <f t="shared" si="443"/>
        <v>0</v>
      </c>
      <c r="BQ257">
        <f t="shared" si="443"/>
        <v>0</v>
      </c>
      <c r="BR257">
        <f t="shared" si="443"/>
        <v>0</v>
      </c>
      <c r="BS257">
        <f t="shared" si="443"/>
        <v>0</v>
      </c>
      <c r="BT257">
        <f t="shared" si="443"/>
        <v>0</v>
      </c>
      <c r="BU257">
        <f t="shared" si="443"/>
        <v>0</v>
      </c>
      <c r="BV257">
        <f t="shared" si="443"/>
        <v>0</v>
      </c>
      <c r="BW257">
        <f t="shared" si="443"/>
        <v>0</v>
      </c>
      <c r="BX257">
        <f t="shared" si="443"/>
        <v>0</v>
      </c>
      <c r="BY257">
        <f t="shared" si="443"/>
        <v>0</v>
      </c>
      <c r="BZ257">
        <f t="shared" si="443"/>
        <v>0</v>
      </c>
      <c r="CA257">
        <f t="shared" si="443"/>
        <v>0</v>
      </c>
      <c r="CB257">
        <f t="shared" si="443"/>
        <v>0</v>
      </c>
      <c r="CC257">
        <f t="shared" si="443"/>
        <v>0</v>
      </c>
      <c r="CD257">
        <f t="shared" si="443"/>
        <v>0</v>
      </c>
      <c r="CE257">
        <f t="shared" si="443"/>
        <v>0</v>
      </c>
      <c r="CF257">
        <f t="shared" si="443"/>
        <v>0</v>
      </c>
      <c r="CG257">
        <f t="shared" si="443"/>
        <v>0</v>
      </c>
      <c r="CH257">
        <f t="shared" si="443"/>
        <v>0</v>
      </c>
      <c r="CI257">
        <f t="shared" si="443"/>
        <v>0</v>
      </c>
      <c r="CJ257">
        <f t="shared" si="443"/>
        <v>0</v>
      </c>
      <c r="CK257">
        <f t="shared" si="443"/>
        <v>0</v>
      </c>
      <c r="CL257">
        <f t="shared" si="443"/>
        <v>0</v>
      </c>
      <c r="CM257">
        <f t="shared" si="443"/>
        <v>0</v>
      </c>
      <c r="CN257">
        <f t="shared" si="443"/>
        <v>0</v>
      </c>
      <c r="CO257">
        <f t="shared" si="443"/>
        <v>0</v>
      </c>
      <c r="CP257">
        <f t="shared" si="443"/>
        <v>0</v>
      </c>
      <c r="CQ257">
        <f t="shared" si="443"/>
        <v>0</v>
      </c>
      <c r="CR257">
        <f t="shared" si="443"/>
        <v>0</v>
      </c>
      <c r="CS257">
        <f t="shared" si="443"/>
        <v>0</v>
      </c>
      <c r="CT257">
        <f t="shared" si="443"/>
        <v>0</v>
      </c>
      <c r="CU257">
        <f t="shared" ref="CU257:DC257" si="444">CU108</f>
        <v>0</v>
      </c>
      <c r="CV257">
        <f t="shared" si="444"/>
        <v>0</v>
      </c>
      <c r="CW257">
        <f t="shared" si="444"/>
        <v>0</v>
      </c>
      <c r="CX257">
        <f t="shared" si="444"/>
        <v>0</v>
      </c>
      <c r="CY257">
        <f t="shared" si="444"/>
        <v>0</v>
      </c>
      <c r="CZ257">
        <f t="shared" si="444"/>
        <v>0</v>
      </c>
      <c r="DA257">
        <f t="shared" si="444"/>
        <v>0</v>
      </c>
      <c r="DB257">
        <f t="shared" si="444"/>
        <v>0</v>
      </c>
      <c r="DC257">
        <f t="shared" si="444"/>
        <v>0</v>
      </c>
      <c r="DD257">
        <f t="shared" si="432"/>
        <v>0</v>
      </c>
      <c r="DE257">
        <f t="shared" si="432"/>
        <v>0</v>
      </c>
      <c r="DF257">
        <f t="shared" si="432"/>
        <v>0</v>
      </c>
      <c r="DG257">
        <f t="shared" si="432"/>
        <v>0</v>
      </c>
      <c r="DH257">
        <f t="shared" si="432"/>
        <v>0</v>
      </c>
    </row>
    <row r="258" spans="1:112">
      <c r="A258">
        <f t="shared" si="415"/>
        <v>265</v>
      </c>
      <c r="B258" t="str">
        <f t="shared" si="415"/>
        <v>Direc. Dptal. de Educación  Chuquisaca</v>
      </c>
      <c r="C258">
        <f t="shared" ref="C258:AH258" si="445">C109</f>
        <v>0</v>
      </c>
      <c r="D258">
        <f t="shared" si="445"/>
        <v>3097.91</v>
      </c>
      <c r="E258">
        <f t="shared" si="445"/>
        <v>0</v>
      </c>
      <c r="F258">
        <f t="shared" si="445"/>
        <v>0</v>
      </c>
      <c r="G258">
        <f t="shared" si="445"/>
        <v>0</v>
      </c>
      <c r="H258">
        <f t="shared" si="445"/>
        <v>0</v>
      </c>
      <c r="I258">
        <f t="shared" si="445"/>
        <v>0</v>
      </c>
      <c r="J258">
        <f t="shared" si="445"/>
        <v>0</v>
      </c>
      <c r="K258">
        <f t="shared" si="445"/>
        <v>0</v>
      </c>
      <c r="L258">
        <f t="shared" si="445"/>
        <v>0</v>
      </c>
      <c r="M258">
        <f t="shared" si="445"/>
        <v>0</v>
      </c>
      <c r="N258">
        <f t="shared" si="445"/>
        <v>9248.5499999999993</v>
      </c>
      <c r="O258">
        <f t="shared" si="445"/>
        <v>0</v>
      </c>
      <c r="P258">
        <f t="shared" si="445"/>
        <v>0</v>
      </c>
      <c r="Q258">
        <f t="shared" si="445"/>
        <v>0</v>
      </c>
      <c r="R258">
        <f t="shared" si="445"/>
        <v>0</v>
      </c>
      <c r="S258">
        <f t="shared" si="445"/>
        <v>0</v>
      </c>
      <c r="T258">
        <f t="shared" si="445"/>
        <v>1474.44</v>
      </c>
      <c r="U258">
        <f t="shared" si="445"/>
        <v>0</v>
      </c>
      <c r="V258">
        <f t="shared" si="445"/>
        <v>4964.6099999999997</v>
      </c>
      <c r="W258">
        <f t="shared" si="445"/>
        <v>0</v>
      </c>
      <c r="X258">
        <f t="shared" si="445"/>
        <v>0</v>
      </c>
      <c r="Y258">
        <f t="shared" si="445"/>
        <v>0</v>
      </c>
      <c r="Z258">
        <f t="shared" si="445"/>
        <v>0</v>
      </c>
      <c r="AA258">
        <f t="shared" si="445"/>
        <v>0</v>
      </c>
      <c r="AB258">
        <f t="shared" si="445"/>
        <v>0</v>
      </c>
      <c r="AC258">
        <f t="shared" si="445"/>
        <v>0</v>
      </c>
      <c r="AD258">
        <f t="shared" si="445"/>
        <v>0</v>
      </c>
      <c r="AE258">
        <f t="shared" si="445"/>
        <v>0</v>
      </c>
      <c r="AF258">
        <f t="shared" si="445"/>
        <v>0</v>
      </c>
      <c r="AG258">
        <f t="shared" si="445"/>
        <v>0</v>
      </c>
      <c r="AH258">
        <f t="shared" si="445"/>
        <v>0</v>
      </c>
      <c r="AI258">
        <f t="shared" ref="AI258:BN258" si="446">AI109</f>
        <v>0</v>
      </c>
      <c r="AJ258">
        <f t="shared" si="446"/>
        <v>0</v>
      </c>
      <c r="AK258">
        <f t="shared" si="446"/>
        <v>0</v>
      </c>
      <c r="AL258">
        <f t="shared" si="446"/>
        <v>0</v>
      </c>
      <c r="AM258">
        <f t="shared" si="446"/>
        <v>0</v>
      </c>
      <c r="AN258">
        <f t="shared" si="446"/>
        <v>0</v>
      </c>
      <c r="AO258">
        <f t="shared" si="446"/>
        <v>0</v>
      </c>
      <c r="AP258">
        <f t="shared" si="446"/>
        <v>0</v>
      </c>
      <c r="AQ258">
        <f t="shared" si="446"/>
        <v>0</v>
      </c>
      <c r="AR258">
        <f t="shared" si="446"/>
        <v>0</v>
      </c>
      <c r="AS258">
        <f t="shared" si="446"/>
        <v>0</v>
      </c>
      <c r="AT258">
        <f t="shared" si="446"/>
        <v>0</v>
      </c>
      <c r="AU258">
        <f t="shared" si="446"/>
        <v>0</v>
      </c>
      <c r="AV258">
        <f t="shared" si="446"/>
        <v>0</v>
      </c>
      <c r="AW258">
        <f t="shared" si="446"/>
        <v>0</v>
      </c>
      <c r="AX258">
        <f t="shared" si="446"/>
        <v>0</v>
      </c>
      <c r="AY258">
        <f t="shared" si="446"/>
        <v>0</v>
      </c>
      <c r="AZ258">
        <f t="shared" si="446"/>
        <v>0</v>
      </c>
      <c r="BA258">
        <f t="shared" si="446"/>
        <v>0</v>
      </c>
      <c r="BB258">
        <f t="shared" si="446"/>
        <v>0</v>
      </c>
      <c r="BC258">
        <f t="shared" si="446"/>
        <v>0</v>
      </c>
      <c r="BD258">
        <f t="shared" si="446"/>
        <v>0</v>
      </c>
      <c r="BE258">
        <f t="shared" si="446"/>
        <v>0</v>
      </c>
      <c r="BF258">
        <f t="shared" si="446"/>
        <v>0</v>
      </c>
      <c r="BG258">
        <f t="shared" si="446"/>
        <v>0</v>
      </c>
      <c r="BH258">
        <f t="shared" si="446"/>
        <v>0</v>
      </c>
      <c r="BI258">
        <f t="shared" si="446"/>
        <v>0</v>
      </c>
      <c r="BJ258">
        <f t="shared" si="446"/>
        <v>0</v>
      </c>
      <c r="BK258">
        <f t="shared" si="446"/>
        <v>0</v>
      </c>
      <c r="BL258">
        <f t="shared" si="446"/>
        <v>0</v>
      </c>
      <c r="BM258">
        <f t="shared" si="446"/>
        <v>0</v>
      </c>
      <c r="BN258">
        <f t="shared" si="446"/>
        <v>0</v>
      </c>
      <c r="BO258">
        <f t="shared" ref="BO258:CT258" si="447">BO109</f>
        <v>0</v>
      </c>
      <c r="BP258">
        <f t="shared" si="447"/>
        <v>0</v>
      </c>
      <c r="BQ258">
        <f t="shared" si="447"/>
        <v>0</v>
      </c>
      <c r="BR258">
        <f t="shared" si="447"/>
        <v>0</v>
      </c>
      <c r="BS258">
        <f t="shared" si="447"/>
        <v>0</v>
      </c>
      <c r="BT258">
        <f t="shared" si="447"/>
        <v>0</v>
      </c>
      <c r="BU258">
        <f t="shared" si="447"/>
        <v>0</v>
      </c>
      <c r="BV258">
        <f t="shared" si="447"/>
        <v>0</v>
      </c>
      <c r="BW258">
        <f t="shared" si="447"/>
        <v>0</v>
      </c>
      <c r="BX258">
        <f t="shared" si="447"/>
        <v>0</v>
      </c>
      <c r="BY258">
        <f t="shared" si="447"/>
        <v>0</v>
      </c>
      <c r="BZ258">
        <f t="shared" si="447"/>
        <v>0</v>
      </c>
      <c r="CA258">
        <f t="shared" si="447"/>
        <v>0</v>
      </c>
      <c r="CB258">
        <f t="shared" si="447"/>
        <v>0</v>
      </c>
      <c r="CC258">
        <f t="shared" si="447"/>
        <v>0</v>
      </c>
      <c r="CD258">
        <f t="shared" si="447"/>
        <v>0</v>
      </c>
      <c r="CE258">
        <f t="shared" si="447"/>
        <v>0</v>
      </c>
      <c r="CF258">
        <f t="shared" si="447"/>
        <v>0</v>
      </c>
      <c r="CG258">
        <f t="shared" si="447"/>
        <v>0</v>
      </c>
      <c r="CH258">
        <f t="shared" si="447"/>
        <v>0</v>
      </c>
      <c r="CI258">
        <f t="shared" si="447"/>
        <v>0</v>
      </c>
      <c r="CJ258">
        <f t="shared" si="447"/>
        <v>0</v>
      </c>
      <c r="CK258">
        <f t="shared" si="447"/>
        <v>0</v>
      </c>
      <c r="CL258">
        <f t="shared" si="447"/>
        <v>0</v>
      </c>
      <c r="CM258">
        <f t="shared" si="447"/>
        <v>0</v>
      </c>
      <c r="CN258">
        <f t="shared" si="447"/>
        <v>0</v>
      </c>
      <c r="CO258">
        <f t="shared" si="447"/>
        <v>0</v>
      </c>
      <c r="CP258">
        <f t="shared" si="447"/>
        <v>0</v>
      </c>
      <c r="CQ258">
        <f t="shared" si="447"/>
        <v>0</v>
      </c>
      <c r="CR258">
        <f t="shared" si="447"/>
        <v>0</v>
      </c>
      <c r="CS258">
        <f t="shared" si="447"/>
        <v>0</v>
      </c>
      <c r="CT258">
        <f t="shared" si="447"/>
        <v>0</v>
      </c>
      <c r="CU258">
        <f t="shared" ref="CU258:DC258" si="448">CU109</f>
        <v>0</v>
      </c>
      <c r="CV258">
        <f t="shared" si="448"/>
        <v>0</v>
      </c>
      <c r="CW258">
        <f t="shared" si="448"/>
        <v>0</v>
      </c>
      <c r="CX258">
        <f t="shared" si="448"/>
        <v>0</v>
      </c>
      <c r="CY258">
        <f t="shared" si="448"/>
        <v>0</v>
      </c>
      <c r="CZ258">
        <f t="shared" si="448"/>
        <v>0</v>
      </c>
      <c r="DA258">
        <f t="shared" si="448"/>
        <v>0</v>
      </c>
      <c r="DB258">
        <f t="shared" si="448"/>
        <v>0</v>
      </c>
      <c r="DC258">
        <f t="shared" si="448"/>
        <v>0</v>
      </c>
      <c r="DD258">
        <f t="shared" si="432"/>
        <v>0</v>
      </c>
      <c r="DE258">
        <f t="shared" si="432"/>
        <v>0</v>
      </c>
      <c r="DF258">
        <f t="shared" si="432"/>
        <v>0</v>
      </c>
      <c r="DG258">
        <f t="shared" si="432"/>
        <v>0</v>
      </c>
      <c r="DH258">
        <f t="shared" si="432"/>
        <v>0</v>
      </c>
    </row>
    <row r="259" spans="1:112">
      <c r="A259">
        <f t="shared" si="415"/>
        <v>226</v>
      </c>
      <c r="B259" t="str">
        <f t="shared" si="415"/>
        <v>Servicio Estatal de Autonomías</v>
      </c>
      <c r="C259">
        <f t="shared" ref="C259:AH259" si="449">C110</f>
        <v>0</v>
      </c>
      <c r="D259">
        <f t="shared" si="449"/>
        <v>0</v>
      </c>
      <c r="E259">
        <f t="shared" si="449"/>
        <v>0</v>
      </c>
      <c r="F259">
        <f t="shared" si="449"/>
        <v>0</v>
      </c>
      <c r="G259">
        <f t="shared" si="449"/>
        <v>0</v>
      </c>
      <c r="H259">
        <f t="shared" si="449"/>
        <v>0</v>
      </c>
      <c r="I259">
        <f t="shared" si="449"/>
        <v>0</v>
      </c>
      <c r="J259">
        <f t="shared" si="449"/>
        <v>0</v>
      </c>
      <c r="K259">
        <f t="shared" si="449"/>
        <v>0</v>
      </c>
      <c r="L259">
        <f t="shared" si="449"/>
        <v>0</v>
      </c>
      <c r="M259">
        <f t="shared" si="449"/>
        <v>0</v>
      </c>
      <c r="N259">
        <f t="shared" si="449"/>
        <v>0</v>
      </c>
      <c r="O259">
        <f t="shared" si="449"/>
        <v>0</v>
      </c>
      <c r="P259">
        <f t="shared" si="449"/>
        <v>0</v>
      </c>
      <c r="Q259">
        <f t="shared" si="449"/>
        <v>0</v>
      </c>
      <c r="R259">
        <f t="shared" si="449"/>
        <v>0</v>
      </c>
      <c r="S259">
        <f t="shared" si="449"/>
        <v>0</v>
      </c>
      <c r="T259">
        <f t="shared" si="449"/>
        <v>0</v>
      </c>
      <c r="U259">
        <f t="shared" si="449"/>
        <v>0</v>
      </c>
      <c r="V259">
        <f t="shared" si="449"/>
        <v>0</v>
      </c>
      <c r="W259">
        <f t="shared" si="449"/>
        <v>0</v>
      </c>
      <c r="X259">
        <f t="shared" si="449"/>
        <v>7027.06</v>
      </c>
      <c r="Y259">
        <f t="shared" si="449"/>
        <v>0</v>
      </c>
      <c r="Z259">
        <f t="shared" si="449"/>
        <v>0</v>
      </c>
      <c r="AA259">
        <f t="shared" si="449"/>
        <v>0</v>
      </c>
      <c r="AB259">
        <f t="shared" si="449"/>
        <v>0</v>
      </c>
      <c r="AC259">
        <f t="shared" si="449"/>
        <v>0</v>
      </c>
      <c r="AD259">
        <f t="shared" si="449"/>
        <v>0</v>
      </c>
      <c r="AE259">
        <f t="shared" si="449"/>
        <v>0</v>
      </c>
      <c r="AF259">
        <f t="shared" si="449"/>
        <v>0</v>
      </c>
      <c r="AG259">
        <f t="shared" si="449"/>
        <v>0</v>
      </c>
      <c r="AH259">
        <f t="shared" si="449"/>
        <v>0</v>
      </c>
      <c r="AI259">
        <f t="shared" ref="AI259:BN259" si="450">AI110</f>
        <v>0</v>
      </c>
      <c r="AJ259">
        <f t="shared" si="450"/>
        <v>0</v>
      </c>
      <c r="AK259">
        <f t="shared" si="450"/>
        <v>0</v>
      </c>
      <c r="AL259">
        <f t="shared" si="450"/>
        <v>0</v>
      </c>
      <c r="AM259">
        <f t="shared" si="450"/>
        <v>0</v>
      </c>
      <c r="AN259">
        <f t="shared" si="450"/>
        <v>0</v>
      </c>
      <c r="AO259">
        <f t="shared" si="450"/>
        <v>0</v>
      </c>
      <c r="AP259">
        <f t="shared" si="450"/>
        <v>0</v>
      </c>
      <c r="AQ259">
        <f t="shared" si="450"/>
        <v>0</v>
      </c>
      <c r="AR259">
        <f t="shared" si="450"/>
        <v>0</v>
      </c>
      <c r="AS259">
        <f t="shared" si="450"/>
        <v>0</v>
      </c>
      <c r="AT259">
        <f t="shared" si="450"/>
        <v>0</v>
      </c>
      <c r="AU259">
        <f t="shared" si="450"/>
        <v>0</v>
      </c>
      <c r="AV259">
        <f t="shared" si="450"/>
        <v>0</v>
      </c>
      <c r="AW259">
        <f t="shared" si="450"/>
        <v>0</v>
      </c>
      <c r="AX259">
        <f t="shared" si="450"/>
        <v>0</v>
      </c>
      <c r="AY259">
        <f t="shared" si="450"/>
        <v>0</v>
      </c>
      <c r="AZ259">
        <f t="shared" si="450"/>
        <v>0</v>
      </c>
      <c r="BA259">
        <f t="shared" si="450"/>
        <v>0</v>
      </c>
      <c r="BB259">
        <f t="shared" si="450"/>
        <v>0</v>
      </c>
      <c r="BC259">
        <f t="shared" si="450"/>
        <v>0</v>
      </c>
      <c r="BD259">
        <f t="shared" si="450"/>
        <v>0</v>
      </c>
      <c r="BE259">
        <f t="shared" si="450"/>
        <v>0</v>
      </c>
      <c r="BF259">
        <f t="shared" si="450"/>
        <v>0</v>
      </c>
      <c r="BG259">
        <f t="shared" si="450"/>
        <v>0</v>
      </c>
      <c r="BH259">
        <f t="shared" si="450"/>
        <v>0</v>
      </c>
      <c r="BI259">
        <f t="shared" si="450"/>
        <v>0</v>
      </c>
      <c r="BJ259">
        <f t="shared" si="450"/>
        <v>0</v>
      </c>
      <c r="BK259">
        <f t="shared" si="450"/>
        <v>0</v>
      </c>
      <c r="BL259">
        <f t="shared" si="450"/>
        <v>0</v>
      </c>
      <c r="BM259">
        <f t="shared" si="450"/>
        <v>0</v>
      </c>
      <c r="BN259">
        <f t="shared" si="450"/>
        <v>0</v>
      </c>
      <c r="BO259">
        <f t="shared" ref="BO259:CT259" si="451">BO110</f>
        <v>0</v>
      </c>
      <c r="BP259">
        <f t="shared" si="451"/>
        <v>0</v>
      </c>
      <c r="BQ259">
        <f t="shared" si="451"/>
        <v>0</v>
      </c>
      <c r="BR259">
        <f t="shared" si="451"/>
        <v>0</v>
      </c>
      <c r="BS259">
        <f t="shared" si="451"/>
        <v>0</v>
      </c>
      <c r="BT259">
        <f t="shared" si="451"/>
        <v>0</v>
      </c>
      <c r="BU259">
        <f t="shared" si="451"/>
        <v>0</v>
      </c>
      <c r="BV259">
        <f t="shared" si="451"/>
        <v>0</v>
      </c>
      <c r="BW259">
        <f t="shared" si="451"/>
        <v>0</v>
      </c>
      <c r="BX259">
        <f t="shared" si="451"/>
        <v>0</v>
      </c>
      <c r="BY259">
        <f t="shared" si="451"/>
        <v>0</v>
      </c>
      <c r="BZ259">
        <f t="shared" si="451"/>
        <v>0</v>
      </c>
      <c r="CA259">
        <f t="shared" si="451"/>
        <v>0</v>
      </c>
      <c r="CB259">
        <f t="shared" si="451"/>
        <v>0</v>
      </c>
      <c r="CC259">
        <f t="shared" si="451"/>
        <v>0</v>
      </c>
      <c r="CD259">
        <f t="shared" si="451"/>
        <v>0</v>
      </c>
      <c r="CE259">
        <f t="shared" si="451"/>
        <v>0</v>
      </c>
      <c r="CF259">
        <f t="shared" si="451"/>
        <v>0</v>
      </c>
      <c r="CG259">
        <f t="shared" si="451"/>
        <v>0</v>
      </c>
      <c r="CH259">
        <f t="shared" si="451"/>
        <v>0</v>
      </c>
      <c r="CI259">
        <f t="shared" si="451"/>
        <v>0</v>
      </c>
      <c r="CJ259">
        <f t="shared" si="451"/>
        <v>0</v>
      </c>
      <c r="CK259">
        <f t="shared" si="451"/>
        <v>0</v>
      </c>
      <c r="CL259">
        <f t="shared" si="451"/>
        <v>0</v>
      </c>
      <c r="CM259">
        <f t="shared" si="451"/>
        <v>0</v>
      </c>
      <c r="CN259">
        <f t="shared" si="451"/>
        <v>0</v>
      </c>
      <c r="CO259">
        <f t="shared" si="451"/>
        <v>0</v>
      </c>
      <c r="CP259">
        <f t="shared" si="451"/>
        <v>0</v>
      </c>
      <c r="CQ259">
        <f t="shared" si="451"/>
        <v>0</v>
      </c>
      <c r="CR259">
        <f t="shared" si="451"/>
        <v>0</v>
      </c>
      <c r="CS259">
        <f t="shared" si="451"/>
        <v>0</v>
      </c>
      <c r="CT259">
        <f t="shared" si="451"/>
        <v>0</v>
      </c>
      <c r="CU259">
        <f t="shared" ref="CU259:DC259" si="452">CU110</f>
        <v>0</v>
      </c>
      <c r="CV259">
        <f t="shared" si="452"/>
        <v>0</v>
      </c>
      <c r="CW259">
        <f t="shared" si="452"/>
        <v>0</v>
      </c>
      <c r="CX259">
        <f t="shared" si="452"/>
        <v>0</v>
      </c>
      <c r="CY259">
        <f t="shared" si="452"/>
        <v>0</v>
      </c>
      <c r="CZ259">
        <f t="shared" si="452"/>
        <v>0</v>
      </c>
      <c r="DA259">
        <f t="shared" si="452"/>
        <v>0</v>
      </c>
      <c r="DB259">
        <f t="shared" si="452"/>
        <v>0</v>
      </c>
      <c r="DC259">
        <f t="shared" si="452"/>
        <v>0</v>
      </c>
      <c r="DD259">
        <f t="shared" si="432"/>
        <v>0</v>
      </c>
      <c r="DE259">
        <f t="shared" si="432"/>
        <v>0</v>
      </c>
      <c r="DF259">
        <f t="shared" si="432"/>
        <v>0</v>
      </c>
      <c r="DG259">
        <f t="shared" si="432"/>
        <v>0</v>
      </c>
      <c r="DH259">
        <f t="shared" si="432"/>
        <v>0</v>
      </c>
    </row>
    <row r="260" spans="1:112">
      <c r="A260">
        <f t="shared" si="415"/>
        <v>292</v>
      </c>
      <c r="B260" t="str">
        <f t="shared" si="415"/>
        <v>Vías Bolivia</v>
      </c>
      <c r="C260">
        <f t="shared" ref="C260:AH260" si="453">C111</f>
        <v>0</v>
      </c>
      <c r="D260">
        <f t="shared" si="453"/>
        <v>0</v>
      </c>
      <c r="E260">
        <f t="shared" si="453"/>
        <v>0</v>
      </c>
      <c r="F260">
        <f t="shared" si="453"/>
        <v>0</v>
      </c>
      <c r="G260">
        <f t="shared" si="453"/>
        <v>0</v>
      </c>
      <c r="H260">
        <f t="shared" si="453"/>
        <v>0</v>
      </c>
      <c r="I260">
        <f t="shared" si="453"/>
        <v>0</v>
      </c>
      <c r="J260">
        <f t="shared" si="453"/>
        <v>0</v>
      </c>
      <c r="K260">
        <f t="shared" si="453"/>
        <v>0</v>
      </c>
      <c r="L260">
        <f t="shared" si="453"/>
        <v>0</v>
      </c>
      <c r="M260">
        <f t="shared" si="453"/>
        <v>0</v>
      </c>
      <c r="N260">
        <f t="shared" si="453"/>
        <v>0</v>
      </c>
      <c r="O260">
        <f t="shared" si="453"/>
        <v>0</v>
      </c>
      <c r="P260">
        <f t="shared" si="453"/>
        <v>0</v>
      </c>
      <c r="Q260">
        <f t="shared" si="453"/>
        <v>0</v>
      </c>
      <c r="R260">
        <f t="shared" si="453"/>
        <v>0</v>
      </c>
      <c r="S260">
        <f t="shared" si="453"/>
        <v>0</v>
      </c>
      <c r="T260">
        <f t="shared" si="453"/>
        <v>0</v>
      </c>
      <c r="U260">
        <f t="shared" si="453"/>
        <v>0</v>
      </c>
      <c r="V260">
        <f t="shared" si="453"/>
        <v>1171</v>
      </c>
      <c r="W260">
        <f t="shared" si="453"/>
        <v>0</v>
      </c>
      <c r="X260">
        <f t="shared" si="453"/>
        <v>9560.0500000000011</v>
      </c>
      <c r="Y260">
        <f t="shared" si="453"/>
        <v>0</v>
      </c>
      <c r="Z260">
        <f t="shared" si="453"/>
        <v>0</v>
      </c>
      <c r="AA260">
        <f t="shared" si="453"/>
        <v>0</v>
      </c>
      <c r="AB260">
        <f t="shared" si="453"/>
        <v>0</v>
      </c>
      <c r="AC260">
        <f t="shared" si="453"/>
        <v>0</v>
      </c>
      <c r="AD260">
        <f t="shared" si="453"/>
        <v>0</v>
      </c>
      <c r="AE260">
        <f t="shared" si="453"/>
        <v>0</v>
      </c>
      <c r="AF260">
        <f t="shared" si="453"/>
        <v>0</v>
      </c>
      <c r="AG260">
        <f t="shared" si="453"/>
        <v>0</v>
      </c>
      <c r="AH260">
        <f t="shared" si="453"/>
        <v>0</v>
      </c>
      <c r="AI260">
        <f t="shared" ref="AI260:BN260" si="454">AI111</f>
        <v>0</v>
      </c>
      <c r="AJ260">
        <f t="shared" si="454"/>
        <v>0</v>
      </c>
      <c r="AK260">
        <f t="shared" si="454"/>
        <v>0</v>
      </c>
      <c r="AL260">
        <f t="shared" si="454"/>
        <v>0</v>
      </c>
      <c r="AM260">
        <f t="shared" si="454"/>
        <v>0</v>
      </c>
      <c r="AN260">
        <f t="shared" si="454"/>
        <v>0</v>
      </c>
      <c r="AO260">
        <f t="shared" si="454"/>
        <v>0</v>
      </c>
      <c r="AP260">
        <f t="shared" si="454"/>
        <v>0</v>
      </c>
      <c r="AQ260">
        <f t="shared" si="454"/>
        <v>0</v>
      </c>
      <c r="AR260">
        <f t="shared" si="454"/>
        <v>0</v>
      </c>
      <c r="AS260">
        <f t="shared" si="454"/>
        <v>0</v>
      </c>
      <c r="AT260">
        <f t="shared" si="454"/>
        <v>0</v>
      </c>
      <c r="AU260">
        <f t="shared" si="454"/>
        <v>0</v>
      </c>
      <c r="AV260">
        <f t="shared" si="454"/>
        <v>0</v>
      </c>
      <c r="AW260">
        <f t="shared" si="454"/>
        <v>0</v>
      </c>
      <c r="AX260">
        <f t="shared" si="454"/>
        <v>0</v>
      </c>
      <c r="AY260">
        <f t="shared" si="454"/>
        <v>0</v>
      </c>
      <c r="AZ260">
        <f t="shared" si="454"/>
        <v>0</v>
      </c>
      <c r="BA260">
        <f t="shared" si="454"/>
        <v>0</v>
      </c>
      <c r="BB260">
        <f t="shared" si="454"/>
        <v>0</v>
      </c>
      <c r="BC260">
        <f t="shared" si="454"/>
        <v>0</v>
      </c>
      <c r="BD260">
        <f t="shared" si="454"/>
        <v>0</v>
      </c>
      <c r="BE260">
        <f t="shared" si="454"/>
        <v>0</v>
      </c>
      <c r="BF260">
        <f t="shared" si="454"/>
        <v>0</v>
      </c>
      <c r="BG260">
        <f t="shared" si="454"/>
        <v>0</v>
      </c>
      <c r="BH260">
        <f t="shared" si="454"/>
        <v>0</v>
      </c>
      <c r="BI260">
        <f t="shared" si="454"/>
        <v>0</v>
      </c>
      <c r="BJ260">
        <f t="shared" si="454"/>
        <v>0</v>
      </c>
      <c r="BK260">
        <f t="shared" si="454"/>
        <v>0</v>
      </c>
      <c r="BL260">
        <f t="shared" si="454"/>
        <v>0</v>
      </c>
      <c r="BM260">
        <f t="shared" si="454"/>
        <v>0</v>
      </c>
      <c r="BN260">
        <f t="shared" si="454"/>
        <v>0</v>
      </c>
      <c r="BO260">
        <f t="shared" ref="BO260:CT260" si="455">BO111</f>
        <v>0</v>
      </c>
      <c r="BP260">
        <f t="shared" si="455"/>
        <v>0</v>
      </c>
      <c r="BQ260">
        <f t="shared" si="455"/>
        <v>0</v>
      </c>
      <c r="BR260">
        <f t="shared" si="455"/>
        <v>0</v>
      </c>
      <c r="BS260">
        <f t="shared" si="455"/>
        <v>0</v>
      </c>
      <c r="BT260">
        <f t="shared" si="455"/>
        <v>0</v>
      </c>
      <c r="BU260">
        <f t="shared" si="455"/>
        <v>0</v>
      </c>
      <c r="BV260">
        <f t="shared" si="455"/>
        <v>0</v>
      </c>
      <c r="BW260">
        <f t="shared" si="455"/>
        <v>0</v>
      </c>
      <c r="BX260">
        <f t="shared" si="455"/>
        <v>0</v>
      </c>
      <c r="BY260">
        <f t="shared" si="455"/>
        <v>0</v>
      </c>
      <c r="BZ260">
        <f t="shared" si="455"/>
        <v>0</v>
      </c>
      <c r="CA260">
        <f t="shared" si="455"/>
        <v>0</v>
      </c>
      <c r="CB260">
        <f t="shared" si="455"/>
        <v>0</v>
      </c>
      <c r="CC260">
        <f t="shared" si="455"/>
        <v>0</v>
      </c>
      <c r="CD260">
        <f t="shared" si="455"/>
        <v>0</v>
      </c>
      <c r="CE260">
        <f t="shared" si="455"/>
        <v>0</v>
      </c>
      <c r="CF260">
        <f t="shared" si="455"/>
        <v>0</v>
      </c>
      <c r="CG260">
        <f t="shared" si="455"/>
        <v>0</v>
      </c>
      <c r="CH260">
        <f t="shared" si="455"/>
        <v>0</v>
      </c>
      <c r="CI260">
        <f t="shared" si="455"/>
        <v>0</v>
      </c>
      <c r="CJ260">
        <f t="shared" si="455"/>
        <v>0</v>
      </c>
      <c r="CK260">
        <f t="shared" si="455"/>
        <v>0</v>
      </c>
      <c r="CL260">
        <f t="shared" si="455"/>
        <v>0</v>
      </c>
      <c r="CM260">
        <f t="shared" si="455"/>
        <v>0</v>
      </c>
      <c r="CN260">
        <f t="shared" si="455"/>
        <v>0</v>
      </c>
      <c r="CO260">
        <f t="shared" si="455"/>
        <v>0</v>
      </c>
      <c r="CP260">
        <f t="shared" si="455"/>
        <v>0</v>
      </c>
      <c r="CQ260">
        <f t="shared" si="455"/>
        <v>0</v>
      </c>
      <c r="CR260">
        <f t="shared" si="455"/>
        <v>0</v>
      </c>
      <c r="CS260">
        <f t="shared" si="455"/>
        <v>0</v>
      </c>
      <c r="CT260">
        <f t="shared" si="455"/>
        <v>0</v>
      </c>
      <c r="CU260">
        <f t="shared" ref="CU260:DC260" si="456">CU111</f>
        <v>0</v>
      </c>
      <c r="CV260">
        <f t="shared" si="456"/>
        <v>0</v>
      </c>
      <c r="CW260">
        <f t="shared" si="456"/>
        <v>0</v>
      </c>
      <c r="CX260">
        <f t="shared" si="456"/>
        <v>0</v>
      </c>
      <c r="CY260">
        <f t="shared" si="456"/>
        <v>0</v>
      </c>
      <c r="CZ260">
        <f t="shared" si="456"/>
        <v>0</v>
      </c>
      <c r="DA260">
        <f t="shared" si="456"/>
        <v>0</v>
      </c>
      <c r="DB260">
        <f t="shared" si="456"/>
        <v>0</v>
      </c>
      <c r="DC260">
        <f t="shared" si="456"/>
        <v>0</v>
      </c>
      <c r="DD260">
        <f t="shared" si="432"/>
        <v>0</v>
      </c>
      <c r="DE260">
        <f t="shared" si="432"/>
        <v>0</v>
      </c>
      <c r="DF260">
        <f t="shared" si="432"/>
        <v>0</v>
      </c>
      <c r="DG260">
        <f t="shared" si="432"/>
        <v>0</v>
      </c>
      <c r="DH260">
        <f t="shared" si="432"/>
        <v>0</v>
      </c>
    </row>
    <row r="261" spans="1:112">
      <c r="A261">
        <f t="shared" si="415"/>
        <v>170</v>
      </c>
      <c r="B261" t="str">
        <f t="shared" si="415"/>
        <v>Escuela Militar de Ingeniería</v>
      </c>
      <c r="C261">
        <f t="shared" ref="C261:AH261" si="457">C112</f>
        <v>0</v>
      </c>
      <c r="D261">
        <f t="shared" si="457"/>
        <v>0</v>
      </c>
      <c r="E261">
        <f t="shared" si="457"/>
        <v>0</v>
      </c>
      <c r="F261">
        <f t="shared" si="457"/>
        <v>0</v>
      </c>
      <c r="G261">
        <f t="shared" si="457"/>
        <v>0</v>
      </c>
      <c r="H261">
        <f t="shared" si="457"/>
        <v>8996.1</v>
      </c>
      <c r="I261">
        <f t="shared" si="457"/>
        <v>0</v>
      </c>
      <c r="J261">
        <f t="shared" si="457"/>
        <v>30886.6</v>
      </c>
      <c r="K261">
        <f t="shared" si="457"/>
        <v>0</v>
      </c>
      <c r="L261">
        <f t="shared" si="457"/>
        <v>0</v>
      </c>
      <c r="M261">
        <f t="shared" si="457"/>
        <v>0</v>
      </c>
      <c r="N261">
        <f t="shared" si="457"/>
        <v>1531.04</v>
      </c>
      <c r="O261">
        <f t="shared" si="457"/>
        <v>0</v>
      </c>
      <c r="P261">
        <f t="shared" si="457"/>
        <v>0</v>
      </c>
      <c r="Q261">
        <f t="shared" si="457"/>
        <v>0</v>
      </c>
      <c r="R261">
        <f t="shared" si="457"/>
        <v>0</v>
      </c>
      <c r="S261">
        <f t="shared" si="457"/>
        <v>0</v>
      </c>
      <c r="T261">
        <f t="shared" si="457"/>
        <v>821.84</v>
      </c>
      <c r="U261">
        <f t="shared" si="457"/>
        <v>0</v>
      </c>
      <c r="V261">
        <f t="shared" si="457"/>
        <v>4218.08</v>
      </c>
      <c r="W261">
        <f t="shared" si="457"/>
        <v>0</v>
      </c>
      <c r="X261">
        <f t="shared" si="457"/>
        <v>0</v>
      </c>
      <c r="Y261">
        <f t="shared" si="457"/>
        <v>0</v>
      </c>
      <c r="Z261">
        <f t="shared" si="457"/>
        <v>0</v>
      </c>
      <c r="AA261">
        <f t="shared" si="457"/>
        <v>0</v>
      </c>
      <c r="AB261">
        <f t="shared" si="457"/>
        <v>0</v>
      </c>
      <c r="AC261">
        <f t="shared" si="457"/>
        <v>0</v>
      </c>
      <c r="AD261">
        <f t="shared" si="457"/>
        <v>0</v>
      </c>
      <c r="AE261">
        <f t="shared" si="457"/>
        <v>0</v>
      </c>
      <c r="AF261">
        <f t="shared" si="457"/>
        <v>0</v>
      </c>
      <c r="AG261">
        <f t="shared" si="457"/>
        <v>0</v>
      </c>
      <c r="AH261">
        <f t="shared" si="457"/>
        <v>0</v>
      </c>
      <c r="AI261">
        <f t="shared" ref="AI261:BN261" si="458">AI112</f>
        <v>0</v>
      </c>
      <c r="AJ261">
        <f t="shared" si="458"/>
        <v>0</v>
      </c>
      <c r="AK261">
        <f t="shared" si="458"/>
        <v>0</v>
      </c>
      <c r="AL261">
        <f t="shared" si="458"/>
        <v>0</v>
      </c>
      <c r="AM261">
        <f t="shared" si="458"/>
        <v>0</v>
      </c>
      <c r="AN261">
        <f t="shared" si="458"/>
        <v>0</v>
      </c>
      <c r="AO261">
        <f t="shared" si="458"/>
        <v>0</v>
      </c>
      <c r="AP261">
        <f t="shared" si="458"/>
        <v>0</v>
      </c>
      <c r="AQ261">
        <f t="shared" si="458"/>
        <v>0</v>
      </c>
      <c r="AR261">
        <f t="shared" si="458"/>
        <v>0</v>
      </c>
      <c r="AS261">
        <f t="shared" si="458"/>
        <v>0</v>
      </c>
      <c r="AT261">
        <f t="shared" si="458"/>
        <v>0</v>
      </c>
      <c r="AU261">
        <f t="shared" si="458"/>
        <v>0</v>
      </c>
      <c r="AV261">
        <f t="shared" si="458"/>
        <v>0</v>
      </c>
      <c r="AW261">
        <f t="shared" si="458"/>
        <v>0</v>
      </c>
      <c r="AX261">
        <f t="shared" si="458"/>
        <v>0</v>
      </c>
      <c r="AY261">
        <f t="shared" si="458"/>
        <v>0</v>
      </c>
      <c r="AZ261">
        <f t="shared" si="458"/>
        <v>0</v>
      </c>
      <c r="BA261">
        <f t="shared" si="458"/>
        <v>0</v>
      </c>
      <c r="BB261">
        <f t="shared" si="458"/>
        <v>0</v>
      </c>
      <c r="BC261">
        <f t="shared" si="458"/>
        <v>0</v>
      </c>
      <c r="BD261">
        <f t="shared" si="458"/>
        <v>0</v>
      </c>
      <c r="BE261">
        <f t="shared" si="458"/>
        <v>0</v>
      </c>
      <c r="BF261">
        <f t="shared" si="458"/>
        <v>0</v>
      </c>
      <c r="BG261">
        <f t="shared" si="458"/>
        <v>0</v>
      </c>
      <c r="BH261">
        <f t="shared" si="458"/>
        <v>0</v>
      </c>
      <c r="BI261">
        <f t="shared" si="458"/>
        <v>0</v>
      </c>
      <c r="BJ261">
        <f t="shared" si="458"/>
        <v>0</v>
      </c>
      <c r="BK261">
        <f t="shared" si="458"/>
        <v>0</v>
      </c>
      <c r="BL261">
        <f t="shared" si="458"/>
        <v>0</v>
      </c>
      <c r="BM261">
        <f t="shared" si="458"/>
        <v>0</v>
      </c>
      <c r="BN261">
        <f t="shared" si="458"/>
        <v>0</v>
      </c>
      <c r="BO261">
        <f t="shared" ref="BO261:CT261" si="459">BO112</f>
        <v>0</v>
      </c>
      <c r="BP261">
        <f t="shared" si="459"/>
        <v>0</v>
      </c>
      <c r="BQ261">
        <f t="shared" si="459"/>
        <v>0</v>
      </c>
      <c r="BR261">
        <f t="shared" si="459"/>
        <v>0</v>
      </c>
      <c r="BS261">
        <f t="shared" si="459"/>
        <v>0</v>
      </c>
      <c r="BT261">
        <f t="shared" si="459"/>
        <v>0</v>
      </c>
      <c r="BU261">
        <f t="shared" si="459"/>
        <v>0</v>
      </c>
      <c r="BV261">
        <f t="shared" si="459"/>
        <v>0</v>
      </c>
      <c r="BW261">
        <f t="shared" si="459"/>
        <v>0</v>
      </c>
      <c r="BX261">
        <f t="shared" si="459"/>
        <v>0</v>
      </c>
      <c r="BY261">
        <f t="shared" si="459"/>
        <v>0</v>
      </c>
      <c r="BZ261">
        <f t="shared" si="459"/>
        <v>0</v>
      </c>
      <c r="CA261">
        <f t="shared" si="459"/>
        <v>0</v>
      </c>
      <c r="CB261">
        <f t="shared" si="459"/>
        <v>0</v>
      </c>
      <c r="CC261">
        <f t="shared" si="459"/>
        <v>0</v>
      </c>
      <c r="CD261">
        <f t="shared" si="459"/>
        <v>0</v>
      </c>
      <c r="CE261">
        <f t="shared" si="459"/>
        <v>0</v>
      </c>
      <c r="CF261">
        <f t="shared" si="459"/>
        <v>0</v>
      </c>
      <c r="CG261">
        <f t="shared" si="459"/>
        <v>0</v>
      </c>
      <c r="CH261">
        <f t="shared" si="459"/>
        <v>0</v>
      </c>
      <c r="CI261">
        <f t="shared" si="459"/>
        <v>0</v>
      </c>
      <c r="CJ261">
        <f t="shared" si="459"/>
        <v>0</v>
      </c>
      <c r="CK261">
        <f t="shared" si="459"/>
        <v>0</v>
      </c>
      <c r="CL261">
        <f t="shared" si="459"/>
        <v>0</v>
      </c>
      <c r="CM261">
        <f t="shared" si="459"/>
        <v>0</v>
      </c>
      <c r="CN261">
        <f t="shared" si="459"/>
        <v>0</v>
      </c>
      <c r="CO261">
        <f t="shared" si="459"/>
        <v>0</v>
      </c>
      <c r="CP261">
        <f t="shared" si="459"/>
        <v>0</v>
      </c>
      <c r="CQ261">
        <f t="shared" si="459"/>
        <v>0</v>
      </c>
      <c r="CR261">
        <f t="shared" si="459"/>
        <v>0</v>
      </c>
      <c r="CS261">
        <f t="shared" si="459"/>
        <v>0</v>
      </c>
      <c r="CT261">
        <f t="shared" si="459"/>
        <v>0</v>
      </c>
      <c r="CU261">
        <f t="shared" ref="CU261:DC261" si="460">CU112</f>
        <v>0</v>
      </c>
      <c r="CV261">
        <f t="shared" si="460"/>
        <v>0</v>
      </c>
      <c r="CW261">
        <f t="shared" si="460"/>
        <v>0</v>
      </c>
      <c r="CX261">
        <f t="shared" si="460"/>
        <v>0</v>
      </c>
      <c r="CY261">
        <f t="shared" si="460"/>
        <v>0</v>
      </c>
      <c r="CZ261">
        <f t="shared" si="460"/>
        <v>0</v>
      </c>
      <c r="DA261">
        <f t="shared" si="460"/>
        <v>0</v>
      </c>
      <c r="DB261">
        <f t="shared" si="460"/>
        <v>0</v>
      </c>
      <c r="DC261">
        <f t="shared" si="460"/>
        <v>0</v>
      </c>
      <c r="DD261">
        <f t="shared" si="432"/>
        <v>0</v>
      </c>
      <c r="DE261">
        <f t="shared" si="432"/>
        <v>0</v>
      </c>
      <c r="DF261">
        <f t="shared" si="432"/>
        <v>0</v>
      </c>
      <c r="DG261">
        <f t="shared" si="432"/>
        <v>0</v>
      </c>
      <c r="DH261">
        <f t="shared" si="432"/>
        <v>0</v>
      </c>
    </row>
    <row r="262" spans="1:112">
      <c r="A262">
        <f t="shared" si="415"/>
        <v>224</v>
      </c>
      <c r="B262" t="str">
        <f t="shared" si="415"/>
        <v>Insumos Bolivia</v>
      </c>
      <c r="C262">
        <f t="shared" ref="C262:AH262" si="461">C113</f>
        <v>0</v>
      </c>
      <c r="D262">
        <f t="shared" si="461"/>
        <v>0</v>
      </c>
      <c r="E262">
        <f t="shared" si="461"/>
        <v>0</v>
      </c>
      <c r="F262">
        <f t="shared" si="461"/>
        <v>0</v>
      </c>
      <c r="G262">
        <f t="shared" si="461"/>
        <v>0</v>
      </c>
      <c r="H262">
        <f t="shared" si="461"/>
        <v>100</v>
      </c>
      <c r="I262">
        <f t="shared" si="461"/>
        <v>0</v>
      </c>
      <c r="J262">
        <f t="shared" si="461"/>
        <v>0</v>
      </c>
      <c r="K262">
        <f t="shared" si="461"/>
        <v>0</v>
      </c>
      <c r="L262">
        <f t="shared" si="461"/>
        <v>363</v>
      </c>
      <c r="M262">
        <f t="shared" si="461"/>
        <v>0</v>
      </c>
      <c r="N262">
        <f t="shared" si="461"/>
        <v>0</v>
      </c>
      <c r="O262">
        <f t="shared" si="461"/>
        <v>0</v>
      </c>
      <c r="P262">
        <f t="shared" si="461"/>
        <v>1954.5</v>
      </c>
      <c r="Q262">
        <f t="shared" si="461"/>
        <v>0</v>
      </c>
      <c r="R262">
        <f t="shared" si="461"/>
        <v>0</v>
      </c>
      <c r="S262">
        <f t="shared" si="461"/>
        <v>0</v>
      </c>
      <c r="T262">
        <f t="shared" si="461"/>
        <v>0</v>
      </c>
      <c r="U262">
        <f t="shared" si="461"/>
        <v>0</v>
      </c>
      <c r="V262">
        <f t="shared" si="461"/>
        <v>0</v>
      </c>
      <c r="W262">
        <f t="shared" si="461"/>
        <v>0</v>
      </c>
      <c r="X262">
        <f t="shared" si="461"/>
        <v>4200150</v>
      </c>
      <c r="Y262">
        <f t="shared" si="461"/>
        <v>0</v>
      </c>
      <c r="Z262">
        <f t="shared" si="461"/>
        <v>0</v>
      </c>
      <c r="AA262">
        <f t="shared" si="461"/>
        <v>0</v>
      </c>
      <c r="AB262">
        <f t="shared" si="461"/>
        <v>0</v>
      </c>
      <c r="AC262">
        <f t="shared" si="461"/>
        <v>0</v>
      </c>
      <c r="AD262">
        <f t="shared" si="461"/>
        <v>0</v>
      </c>
      <c r="AE262">
        <f t="shared" si="461"/>
        <v>0</v>
      </c>
      <c r="AF262">
        <f t="shared" si="461"/>
        <v>0</v>
      </c>
      <c r="AG262">
        <f t="shared" si="461"/>
        <v>0</v>
      </c>
      <c r="AH262">
        <f t="shared" si="461"/>
        <v>0</v>
      </c>
      <c r="AI262">
        <f t="shared" ref="AI262:BN262" si="462">AI113</f>
        <v>0</v>
      </c>
      <c r="AJ262">
        <f t="shared" si="462"/>
        <v>0</v>
      </c>
      <c r="AK262">
        <f t="shared" si="462"/>
        <v>0</v>
      </c>
      <c r="AL262">
        <f t="shared" si="462"/>
        <v>0</v>
      </c>
      <c r="AM262">
        <f t="shared" si="462"/>
        <v>0</v>
      </c>
      <c r="AN262">
        <f t="shared" si="462"/>
        <v>0</v>
      </c>
      <c r="AO262">
        <f t="shared" si="462"/>
        <v>0</v>
      </c>
      <c r="AP262">
        <f t="shared" si="462"/>
        <v>0</v>
      </c>
      <c r="AQ262">
        <f t="shared" si="462"/>
        <v>0</v>
      </c>
      <c r="AR262">
        <f t="shared" si="462"/>
        <v>0</v>
      </c>
      <c r="AS262">
        <f t="shared" si="462"/>
        <v>0</v>
      </c>
      <c r="AT262">
        <f t="shared" si="462"/>
        <v>0</v>
      </c>
      <c r="AU262">
        <f t="shared" si="462"/>
        <v>0</v>
      </c>
      <c r="AV262">
        <f t="shared" si="462"/>
        <v>0</v>
      </c>
      <c r="AW262">
        <f t="shared" si="462"/>
        <v>0</v>
      </c>
      <c r="AX262">
        <f t="shared" si="462"/>
        <v>0</v>
      </c>
      <c r="AY262">
        <f t="shared" si="462"/>
        <v>0</v>
      </c>
      <c r="AZ262">
        <f t="shared" si="462"/>
        <v>0</v>
      </c>
      <c r="BA262">
        <f t="shared" si="462"/>
        <v>0</v>
      </c>
      <c r="BB262">
        <f t="shared" si="462"/>
        <v>0</v>
      </c>
      <c r="BC262">
        <f t="shared" si="462"/>
        <v>0</v>
      </c>
      <c r="BD262">
        <f t="shared" si="462"/>
        <v>0</v>
      </c>
      <c r="BE262">
        <f t="shared" si="462"/>
        <v>0</v>
      </c>
      <c r="BF262">
        <f t="shared" si="462"/>
        <v>0</v>
      </c>
      <c r="BG262">
        <f t="shared" si="462"/>
        <v>0</v>
      </c>
      <c r="BH262">
        <f t="shared" si="462"/>
        <v>0</v>
      </c>
      <c r="BI262">
        <f t="shared" si="462"/>
        <v>0</v>
      </c>
      <c r="BJ262">
        <f t="shared" si="462"/>
        <v>0</v>
      </c>
      <c r="BK262">
        <f t="shared" si="462"/>
        <v>0</v>
      </c>
      <c r="BL262">
        <f t="shared" si="462"/>
        <v>0</v>
      </c>
      <c r="BM262">
        <f t="shared" si="462"/>
        <v>0</v>
      </c>
      <c r="BN262">
        <f t="shared" si="462"/>
        <v>0</v>
      </c>
      <c r="BO262">
        <f t="shared" ref="BO262:CT262" si="463">BO113</f>
        <v>0</v>
      </c>
      <c r="BP262">
        <f t="shared" si="463"/>
        <v>0</v>
      </c>
      <c r="BQ262">
        <f t="shared" si="463"/>
        <v>0</v>
      </c>
      <c r="BR262">
        <f t="shared" si="463"/>
        <v>0</v>
      </c>
      <c r="BS262">
        <f t="shared" si="463"/>
        <v>0</v>
      </c>
      <c r="BT262">
        <f t="shared" si="463"/>
        <v>0</v>
      </c>
      <c r="BU262">
        <f t="shared" si="463"/>
        <v>0</v>
      </c>
      <c r="BV262">
        <f t="shared" si="463"/>
        <v>0</v>
      </c>
      <c r="BW262">
        <f t="shared" si="463"/>
        <v>0</v>
      </c>
      <c r="BX262">
        <f t="shared" si="463"/>
        <v>0</v>
      </c>
      <c r="BY262">
        <f t="shared" si="463"/>
        <v>0</v>
      </c>
      <c r="BZ262">
        <f t="shared" si="463"/>
        <v>0</v>
      </c>
      <c r="CA262">
        <f t="shared" si="463"/>
        <v>0</v>
      </c>
      <c r="CB262">
        <f t="shared" si="463"/>
        <v>0</v>
      </c>
      <c r="CC262">
        <f t="shared" si="463"/>
        <v>0</v>
      </c>
      <c r="CD262">
        <f t="shared" si="463"/>
        <v>0</v>
      </c>
      <c r="CE262">
        <f t="shared" si="463"/>
        <v>0</v>
      </c>
      <c r="CF262">
        <f t="shared" si="463"/>
        <v>0</v>
      </c>
      <c r="CG262">
        <f t="shared" si="463"/>
        <v>0</v>
      </c>
      <c r="CH262">
        <f t="shared" si="463"/>
        <v>0</v>
      </c>
      <c r="CI262">
        <f t="shared" si="463"/>
        <v>0</v>
      </c>
      <c r="CJ262">
        <f t="shared" si="463"/>
        <v>0</v>
      </c>
      <c r="CK262">
        <f t="shared" si="463"/>
        <v>0</v>
      </c>
      <c r="CL262">
        <f t="shared" si="463"/>
        <v>0</v>
      </c>
      <c r="CM262">
        <f t="shared" si="463"/>
        <v>0</v>
      </c>
      <c r="CN262">
        <f t="shared" si="463"/>
        <v>0</v>
      </c>
      <c r="CO262">
        <f t="shared" si="463"/>
        <v>0</v>
      </c>
      <c r="CP262">
        <f t="shared" si="463"/>
        <v>0</v>
      </c>
      <c r="CQ262">
        <f t="shared" si="463"/>
        <v>0</v>
      </c>
      <c r="CR262">
        <f t="shared" si="463"/>
        <v>0</v>
      </c>
      <c r="CS262">
        <f t="shared" si="463"/>
        <v>0</v>
      </c>
      <c r="CT262">
        <f t="shared" si="463"/>
        <v>0</v>
      </c>
      <c r="CU262">
        <f t="shared" ref="CU262:DC262" si="464">CU113</f>
        <v>0</v>
      </c>
      <c r="CV262">
        <f t="shared" si="464"/>
        <v>0</v>
      </c>
      <c r="CW262">
        <f t="shared" si="464"/>
        <v>0</v>
      </c>
      <c r="CX262">
        <f t="shared" si="464"/>
        <v>0</v>
      </c>
      <c r="CY262">
        <f t="shared" si="464"/>
        <v>0</v>
      </c>
      <c r="CZ262">
        <f t="shared" si="464"/>
        <v>0</v>
      </c>
      <c r="DA262">
        <f t="shared" si="464"/>
        <v>0</v>
      </c>
      <c r="DB262">
        <f t="shared" si="464"/>
        <v>0</v>
      </c>
      <c r="DC262">
        <f t="shared" si="464"/>
        <v>0</v>
      </c>
      <c r="DD262">
        <f t="shared" si="432"/>
        <v>0</v>
      </c>
      <c r="DE262">
        <f t="shared" si="432"/>
        <v>0</v>
      </c>
      <c r="DF262">
        <f t="shared" si="432"/>
        <v>0</v>
      </c>
      <c r="DG262">
        <f t="shared" si="432"/>
        <v>0</v>
      </c>
      <c r="DH262">
        <f t="shared" si="432"/>
        <v>0</v>
      </c>
    </row>
    <row r="263" spans="1:112">
      <c r="A263">
        <f t="shared" si="415"/>
        <v>272</v>
      </c>
      <c r="B263" t="str">
        <f t="shared" si="415"/>
        <v>Direc. Dptal. de Educación Beni</v>
      </c>
      <c r="C263">
        <f t="shared" ref="C263:AH263" si="465">C114</f>
        <v>0</v>
      </c>
      <c r="D263">
        <f t="shared" si="465"/>
        <v>0</v>
      </c>
      <c r="E263">
        <f t="shared" si="465"/>
        <v>0</v>
      </c>
      <c r="F263">
        <f t="shared" si="465"/>
        <v>0</v>
      </c>
      <c r="G263">
        <f t="shared" si="465"/>
        <v>0</v>
      </c>
      <c r="H263">
        <f t="shared" si="465"/>
        <v>0</v>
      </c>
      <c r="I263">
        <f t="shared" si="465"/>
        <v>0</v>
      </c>
      <c r="J263">
        <f t="shared" si="465"/>
        <v>0</v>
      </c>
      <c r="K263">
        <f t="shared" si="465"/>
        <v>0</v>
      </c>
      <c r="L263">
        <f t="shared" si="465"/>
        <v>0</v>
      </c>
      <c r="M263">
        <f t="shared" si="465"/>
        <v>0</v>
      </c>
      <c r="N263">
        <f t="shared" si="465"/>
        <v>0</v>
      </c>
      <c r="O263">
        <f t="shared" si="465"/>
        <v>0</v>
      </c>
      <c r="P263">
        <f t="shared" si="465"/>
        <v>0</v>
      </c>
      <c r="Q263">
        <f t="shared" si="465"/>
        <v>0</v>
      </c>
      <c r="R263">
        <f t="shared" si="465"/>
        <v>0</v>
      </c>
      <c r="S263">
        <f t="shared" si="465"/>
        <v>0</v>
      </c>
      <c r="T263">
        <f t="shared" si="465"/>
        <v>0</v>
      </c>
      <c r="U263">
        <f t="shared" si="465"/>
        <v>0</v>
      </c>
      <c r="V263">
        <f t="shared" si="465"/>
        <v>0</v>
      </c>
      <c r="W263">
        <f t="shared" si="465"/>
        <v>0</v>
      </c>
      <c r="X263">
        <f t="shared" si="465"/>
        <v>2359</v>
      </c>
      <c r="Y263">
        <f t="shared" si="465"/>
        <v>0</v>
      </c>
      <c r="Z263">
        <f t="shared" si="465"/>
        <v>0</v>
      </c>
      <c r="AA263">
        <f t="shared" si="465"/>
        <v>0</v>
      </c>
      <c r="AB263">
        <f t="shared" si="465"/>
        <v>0</v>
      </c>
      <c r="AC263">
        <f t="shared" si="465"/>
        <v>0</v>
      </c>
      <c r="AD263">
        <f t="shared" si="465"/>
        <v>0</v>
      </c>
      <c r="AE263">
        <f t="shared" si="465"/>
        <v>0</v>
      </c>
      <c r="AF263">
        <f t="shared" si="465"/>
        <v>0</v>
      </c>
      <c r="AG263">
        <f t="shared" si="465"/>
        <v>0</v>
      </c>
      <c r="AH263">
        <f t="shared" si="465"/>
        <v>0</v>
      </c>
      <c r="AI263">
        <f t="shared" ref="AI263:BN263" si="466">AI114</f>
        <v>0</v>
      </c>
      <c r="AJ263">
        <f t="shared" si="466"/>
        <v>0</v>
      </c>
      <c r="AK263">
        <f t="shared" si="466"/>
        <v>0</v>
      </c>
      <c r="AL263">
        <f t="shared" si="466"/>
        <v>0</v>
      </c>
      <c r="AM263">
        <f t="shared" si="466"/>
        <v>0</v>
      </c>
      <c r="AN263">
        <f t="shared" si="466"/>
        <v>0</v>
      </c>
      <c r="AO263">
        <f t="shared" si="466"/>
        <v>0</v>
      </c>
      <c r="AP263">
        <f t="shared" si="466"/>
        <v>0</v>
      </c>
      <c r="AQ263">
        <f t="shared" si="466"/>
        <v>0</v>
      </c>
      <c r="AR263">
        <f t="shared" si="466"/>
        <v>0</v>
      </c>
      <c r="AS263">
        <f t="shared" si="466"/>
        <v>0</v>
      </c>
      <c r="AT263">
        <f t="shared" si="466"/>
        <v>0</v>
      </c>
      <c r="AU263">
        <f t="shared" si="466"/>
        <v>0</v>
      </c>
      <c r="AV263">
        <f t="shared" si="466"/>
        <v>0</v>
      </c>
      <c r="AW263">
        <f t="shared" si="466"/>
        <v>0</v>
      </c>
      <c r="AX263">
        <f t="shared" si="466"/>
        <v>0</v>
      </c>
      <c r="AY263">
        <f t="shared" si="466"/>
        <v>0</v>
      </c>
      <c r="AZ263">
        <f t="shared" si="466"/>
        <v>0</v>
      </c>
      <c r="BA263">
        <f t="shared" si="466"/>
        <v>0</v>
      </c>
      <c r="BB263">
        <f t="shared" si="466"/>
        <v>0</v>
      </c>
      <c r="BC263">
        <f t="shared" si="466"/>
        <v>0</v>
      </c>
      <c r="BD263">
        <f t="shared" si="466"/>
        <v>0</v>
      </c>
      <c r="BE263">
        <f t="shared" si="466"/>
        <v>0</v>
      </c>
      <c r="BF263">
        <f t="shared" si="466"/>
        <v>0</v>
      </c>
      <c r="BG263">
        <f t="shared" si="466"/>
        <v>0</v>
      </c>
      <c r="BH263">
        <f t="shared" si="466"/>
        <v>0</v>
      </c>
      <c r="BI263">
        <f t="shared" si="466"/>
        <v>0</v>
      </c>
      <c r="BJ263">
        <f t="shared" si="466"/>
        <v>0</v>
      </c>
      <c r="BK263">
        <f t="shared" si="466"/>
        <v>0</v>
      </c>
      <c r="BL263">
        <f t="shared" si="466"/>
        <v>0</v>
      </c>
      <c r="BM263">
        <f t="shared" si="466"/>
        <v>0</v>
      </c>
      <c r="BN263">
        <f t="shared" si="466"/>
        <v>0</v>
      </c>
      <c r="BO263">
        <f t="shared" ref="BO263:CT263" si="467">BO114</f>
        <v>0</v>
      </c>
      <c r="BP263">
        <f t="shared" si="467"/>
        <v>0</v>
      </c>
      <c r="BQ263">
        <f t="shared" si="467"/>
        <v>0</v>
      </c>
      <c r="BR263">
        <f t="shared" si="467"/>
        <v>0</v>
      </c>
      <c r="BS263">
        <f t="shared" si="467"/>
        <v>0</v>
      </c>
      <c r="BT263">
        <f t="shared" si="467"/>
        <v>0</v>
      </c>
      <c r="BU263">
        <f t="shared" si="467"/>
        <v>0</v>
      </c>
      <c r="BV263">
        <f t="shared" si="467"/>
        <v>0</v>
      </c>
      <c r="BW263">
        <f t="shared" si="467"/>
        <v>0</v>
      </c>
      <c r="BX263">
        <f t="shared" si="467"/>
        <v>0</v>
      </c>
      <c r="BY263">
        <f t="shared" si="467"/>
        <v>0</v>
      </c>
      <c r="BZ263">
        <f t="shared" si="467"/>
        <v>0</v>
      </c>
      <c r="CA263">
        <f t="shared" si="467"/>
        <v>0</v>
      </c>
      <c r="CB263">
        <f t="shared" si="467"/>
        <v>0</v>
      </c>
      <c r="CC263">
        <f t="shared" si="467"/>
        <v>0</v>
      </c>
      <c r="CD263">
        <f t="shared" si="467"/>
        <v>0</v>
      </c>
      <c r="CE263">
        <f t="shared" si="467"/>
        <v>0</v>
      </c>
      <c r="CF263">
        <f t="shared" si="467"/>
        <v>0</v>
      </c>
      <c r="CG263">
        <f t="shared" si="467"/>
        <v>0</v>
      </c>
      <c r="CH263">
        <f t="shared" si="467"/>
        <v>0</v>
      </c>
      <c r="CI263">
        <f t="shared" si="467"/>
        <v>0</v>
      </c>
      <c r="CJ263">
        <f t="shared" si="467"/>
        <v>0</v>
      </c>
      <c r="CK263">
        <f t="shared" si="467"/>
        <v>0</v>
      </c>
      <c r="CL263">
        <f t="shared" si="467"/>
        <v>0</v>
      </c>
      <c r="CM263">
        <f t="shared" si="467"/>
        <v>0</v>
      </c>
      <c r="CN263">
        <f t="shared" si="467"/>
        <v>0</v>
      </c>
      <c r="CO263">
        <f t="shared" si="467"/>
        <v>0</v>
      </c>
      <c r="CP263">
        <f t="shared" si="467"/>
        <v>0</v>
      </c>
      <c r="CQ263">
        <f t="shared" si="467"/>
        <v>0</v>
      </c>
      <c r="CR263">
        <f t="shared" si="467"/>
        <v>0</v>
      </c>
      <c r="CS263">
        <f t="shared" si="467"/>
        <v>0</v>
      </c>
      <c r="CT263">
        <f t="shared" si="467"/>
        <v>0</v>
      </c>
      <c r="CU263">
        <f t="shared" ref="CU263:DC263" si="468">CU114</f>
        <v>0</v>
      </c>
      <c r="CV263">
        <f t="shared" si="468"/>
        <v>0</v>
      </c>
      <c r="CW263">
        <f t="shared" si="468"/>
        <v>0</v>
      </c>
      <c r="CX263">
        <f t="shared" si="468"/>
        <v>0</v>
      </c>
      <c r="CY263">
        <f t="shared" si="468"/>
        <v>0</v>
      </c>
      <c r="CZ263">
        <f t="shared" si="468"/>
        <v>0</v>
      </c>
      <c r="DA263">
        <f t="shared" si="468"/>
        <v>0</v>
      </c>
      <c r="DB263">
        <f t="shared" si="468"/>
        <v>0</v>
      </c>
      <c r="DC263">
        <f t="shared" si="468"/>
        <v>0</v>
      </c>
      <c r="DD263">
        <f t="shared" si="432"/>
        <v>0</v>
      </c>
      <c r="DE263">
        <f t="shared" si="432"/>
        <v>0</v>
      </c>
      <c r="DF263">
        <f t="shared" si="432"/>
        <v>0</v>
      </c>
      <c r="DG263">
        <f t="shared" si="432"/>
        <v>0</v>
      </c>
      <c r="DH263">
        <f t="shared" si="432"/>
        <v>0</v>
      </c>
    </row>
    <row r="264" spans="1:112">
      <c r="A264">
        <f t="shared" si="415"/>
        <v>586</v>
      </c>
      <c r="B264" t="str">
        <f t="shared" si="415"/>
        <v>Empresa Azucarera San Buenaventura</v>
      </c>
      <c r="C264">
        <f t="shared" ref="C264:AH264" si="469">C115</f>
        <v>0</v>
      </c>
      <c r="D264">
        <f t="shared" si="469"/>
        <v>0</v>
      </c>
      <c r="E264">
        <f t="shared" si="469"/>
        <v>0</v>
      </c>
      <c r="F264">
        <f t="shared" si="469"/>
        <v>0</v>
      </c>
      <c r="G264">
        <f t="shared" si="469"/>
        <v>0</v>
      </c>
      <c r="H264">
        <f t="shared" si="469"/>
        <v>0</v>
      </c>
      <c r="I264">
        <f t="shared" si="469"/>
        <v>0</v>
      </c>
      <c r="J264">
        <f t="shared" si="469"/>
        <v>0</v>
      </c>
      <c r="K264">
        <f t="shared" si="469"/>
        <v>0</v>
      </c>
      <c r="L264">
        <f t="shared" si="469"/>
        <v>0</v>
      </c>
      <c r="M264">
        <f t="shared" si="469"/>
        <v>0</v>
      </c>
      <c r="N264">
        <f t="shared" si="469"/>
        <v>0</v>
      </c>
      <c r="O264">
        <f t="shared" si="469"/>
        <v>0</v>
      </c>
      <c r="P264">
        <f t="shared" si="469"/>
        <v>0</v>
      </c>
      <c r="Q264">
        <f t="shared" si="469"/>
        <v>0</v>
      </c>
      <c r="R264">
        <f t="shared" si="469"/>
        <v>0</v>
      </c>
      <c r="S264">
        <f t="shared" si="469"/>
        <v>0</v>
      </c>
      <c r="T264">
        <f t="shared" si="469"/>
        <v>0</v>
      </c>
      <c r="U264">
        <f t="shared" si="469"/>
        <v>0</v>
      </c>
      <c r="V264">
        <f t="shared" si="469"/>
        <v>0</v>
      </c>
      <c r="W264">
        <f t="shared" si="469"/>
        <v>0</v>
      </c>
      <c r="X264">
        <f t="shared" si="469"/>
        <v>1800</v>
      </c>
      <c r="Y264">
        <f t="shared" si="469"/>
        <v>0</v>
      </c>
      <c r="Z264">
        <f t="shared" si="469"/>
        <v>0</v>
      </c>
      <c r="AA264">
        <f t="shared" si="469"/>
        <v>0</v>
      </c>
      <c r="AB264">
        <f t="shared" si="469"/>
        <v>0</v>
      </c>
      <c r="AC264">
        <f t="shared" si="469"/>
        <v>0</v>
      </c>
      <c r="AD264">
        <f t="shared" si="469"/>
        <v>0</v>
      </c>
      <c r="AE264">
        <f t="shared" si="469"/>
        <v>0</v>
      </c>
      <c r="AF264">
        <f t="shared" si="469"/>
        <v>0</v>
      </c>
      <c r="AG264">
        <f t="shared" si="469"/>
        <v>0</v>
      </c>
      <c r="AH264">
        <f t="shared" si="469"/>
        <v>0</v>
      </c>
      <c r="AI264">
        <f t="shared" ref="AI264:BN264" si="470">AI115</f>
        <v>0</v>
      </c>
      <c r="AJ264">
        <f t="shared" si="470"/>
        <v>0</v>
      </c>
      <c r="AK264">
        <f t="shared" si="470"/>
        <v>0</v>
      </c>
      <c r="AL264">
        <f t="shared" si="470"/>
        <v>0</v>
      </c>
      <c r="AM264">
        <f t="shared" si="470"/>
        <v>0</v>
      </c>
      <c r="AN264">
        <f t="shared" si="470"/>
        <v>0</v>
      </c>
      <c r="AO264">
        <f t="shared" si="470"/>
        <v>0</v>
      </c>
      <c r="AP264">
        <f t="shared" si="470"/>
        <v>0</v>
      </c>
      <c r="AQ264">
        <f t="shared" si="470"/>
        <v>0</v>
      </c>
      <c r="AR264">
        <f t="shared" si="470"/>
        <v>0</v>
      </c>
      <c r="AS264">
        <f t="shared" si="470"/>
        <v>0</v>
      </c>
      <c r="AT264">
        <f t="shared" si="470"/>
        <v>0</v>
      </c>
      <c r="AU264">
        <f t="shared" si="470"/>
        <v>0</v>
      </c>
      <c r="AV264">
        <f t="shared" si="470"/>
        <v>0</v>
      </c>
      <c r="AW264">
        <f t="shared" si="470"/>
        <v>0</v>
      </c>
      <c r="AX264">
        <f t="shared" si="470"/>
        <v>0</v>
      </c>
      <c r="AY264">
        <f t="shared" si="470"/>
        <v>0</v>
      </c>
      <c r="AZ264">
        <f t="shared" si="470"/>
        <v>0</v>
      </c>
      <c r="BA264">
        <f t="shared" si="470"/>
        <v>0</v>
      </c>
      <c r="BB264">
        <f t="shared" si="470"/>
        <v>0</v>
      </c>
      <c r="BC264">
        <f t="shared" si="470"/>
        <v>0</v>
      </c>
      <c r="BD264">
        <f t="shared" si="470"/>
        <v>0</v>
      </c>
      <c r="BE264">
        <f t="shared" si="470"/>
        <v>0</v>
      </c>
      <c r="BF264">
        <f t="shared" si="470"/>
        <v>0</v>
      </c>
      <c r="BG264">
        <f t="shared" si="470"/>
        <v>0</v>
      </c>
      <c r="BH264">
        <f t="shared" si="470"/>
        <v>0</v>
      </c>
      <c r="BI264">
        <f t="shared" si="470"/>
        <v>0</v>
      </c>
      <c r="BJ264">
        <f t="shared" si="470"/>
        <v>0</v>
      </c>
      <c r="BK264">
        <f t="shared" si="470"/>
        <v>0</v>
      </c>
      <c r="BL264">
        <f t="shared" si="470"/>
        <v>0</v>
      </c>
      <c r="BM264">
        <f t="shared" si="470"/>
        <v>0</v>
      </c>
      <c r="BN264">
        <f t="shared" si="470"/>
        <v>0</v>
      </c>
      <c r="BO264">
        <f t="shared" ref="BO264:CT264" si="471">BO115</f>
        <v>0</v>
      </c>
      <c r="BP264">
        <f t="shared" si="471"/>
        <v>0</v>
      </c>
      <c r="BQ264">
        <f t="shared" si="471"/>
        <v>0</v>
      </c>
      <c r="BR264">
        <f t="shared" si="471"/>
        <v>0</v>
      </c>
      <c r="BS264">
        <f t="shared" si="471"/>
        <v>0</v>
      </c>
      <c r="BT264">
        <f t="shared" si="471"/>
        <v>0</v>
      </c>
      <c r="BU264">
        <f t="shared" si="471"/>
        <v>0</v>
      </c>
      <c r="BV264">
        <f t="shared" si="471"/>
        <v>0</v>
      </c>
      <c r="BW264">
        <f t="shared" si="471"/>
        <v>0</v>
      </c>
      <c r="BX264">
        <f t="shared" si="471"/>
        <v>0</v>
      </c>
      <c r="BY264">
        <f t="shared" si="471"/>
        <v>0</v>
      </c>
      <c r="BZ264">
        <f t="shared" si="471"/>
        <v>0</v>
      </c>
      <c r="CA264">
        <f t="shared" si="471"/>
        <v>0</v>
      </c>
      <c r="CB264">
        <f t="shared" si="471"/>
        <v>0</v>
      </c>
      <c r="CC264">
        <f t="shared" si="471"/>
        <v>0</v>
      </c>
      <c r="CD264">
        <f t="shared" si="471"/>
        <v>0</v>
      </c>
      <c r="CE264">
        <f t="shared" si="471"/>
        <v>0</v>
      </c>
      <c r="CF264">
        <f t="shared" si="471"/>
        <v>0</v>
      </c>
      <c r="CG264">
        <f t="shared" si="471"/>
        <v>0</v>
      </c>
      <c r="CH264">
        <f t="shared" si="471"/>
        <v>0</v>
      </c>
      <c r="CI264">
        <f t="shared" si="471"/>
        <v>0</v>
      </c>
      <c r="CJ264">
        <f t="shared" si="471"/>
        <v>0</v>
      </c>
      <c r="CK264">
        <f t="shared" si="471"/>
        <v>0</v>
      </c>
      <c r="CL264">
        <f t="shared" si="471"/>
        <v>0</v>
      </c>
      <c r="CM264">
        <f t="shared" si="471"/>
        <v>0</v>
      </c>
      <c r="CN264">
        <f t="shared" si="471"/>
        <v>0</v>
      </c>
      <c r="CO264">
        <f t="shared" si="471"/>
        <v>0</v>
      </c>
      <c r="CP264">
        <f t="shared" si="471"/>
        <v>0</v>
      </c>
      <c r="CQ264">
        <f t="shared" si="471"/>
        <v>0</v>
      </c>
      <c r="CR264">
        <f t="shared" si="471"/>
        <v>0</v>
      </c>
      <c r="CS264">
        <f t="shared" si="471"/>
        <v>0</v>
      </c>
      <c r="CT264">
        <f t="shared" si="471"/>
        <v>0</v>
      </c>
      <c r="CU264">
        <f t="shared" ref="CU264:DC264" si="472">CU115</f>
        <v>0</v>
      </c>
      <c r="CV264">
        <f t="shared" si="472"/>
        <v>0</v>
      </c>
      <c r="CW264">
        <f t="shared" si="472"/>
        <v>0</v>
      </c>
      <c r="CX264">
        <f t="shared" si="472"/>
        <v>0</v>
      </c>
      <c r="CY264">
        <f t="shared" si="472"/>
        <v>0</v>
      </c>
      <c r="CZ264">
        <f t="shared" si="472"/>
        <v>0</v>
      </c>
      <c r="DA264">
        <f t="shared" si="472"/>
        <v>0</v>
      </c>
      <c r="DB264">
        <f t="shared" si="472"/>
        <v>0</v>
      </c>
      <c r="DC264">
        <f t="shared" si="472"/>
        <v>0</v>
      </c>
      <c r="DD264">
        <f t="shared" ref="DD264:DH273" si="473">DD115</f>
        <v>0</v>
      </c>
      <c r="DE264">
        <f t="shared" si="473"/>
        <v>0</v>
      </c>
      <c r="DF264">
        <f t="shared" si="473"/>
        <v>0</v>
      </c>
      <c r="DG264">
        <f t="shared" si="473"/>
        <v>0</v>
      </c>
      <c r="DH264">
        <f t="shared" si="473"/>
        <v>0</v>
      </c>
    </row>
    <row r="265" spans="1:112">
      <c r="A265">
        <f t="shared" si="415"/>
        <v>156</v>
      </c>
      <c r="B265" t="str">
        <f t="shared" si="415"/>
        <v>Servicio Plurinacional de Asistencia a la Víctima</v>
      </c>
      <c r="C265">
        <f t="shared" ref="C265:AH265" si="474">C116</f>
        <v>0</v>
      </c>
      <c r="D265">
        <f t="shared" si="474"/>
        <v>0</v>
      </c>
      <c r="E265">
        <f t="shared" si="474"/>
        <v>0</v>
      </c>
      <c r="F265">
        <f t="shared" si="474"/>
        <v>0</v>
      </c>
      <c r="G265">
        <f t="shared" si="474"/>
        <v>0</v>
      </c>
      <c r="H265">
        <f t="shared" si="474"/>
        <v>0</v>
      </c>
      <c r="I265">
        <f t="shared" si="474"/>
        <v>0</v>
      </c>
      <c r="J265">
        <f t="shared" si="474"/>
        <v>0</v>
      </c>
      <c r="K265">
        <f t="shared" si="474"/>
        <v>0</v>
      </c>
      <c r="L265">
        <f t="shared" si="474"/>
        <v>0</v>
      </c>
      <c r="M265">
        <f t="shared" si="474"/>
        <v>0</v>
      </c>
      <c r="N265">
        <f t="shared" si="474"/>
        <v>0</v>
      </c>
      <c r="O265">
        <f t="shared" si="474"/>
        <v>0</v>
      </c>
      <c r="P265">
        <f t="shared" si="474"/>
        <v>0</v>
      </c>
      <c r="Q265">
        <f t="shared" si="474"/>
        <v>0</v>
      </c>
      <c r="R265">
        <f t="shared" si="474"/>
        <v>0</v>
      </c>
      <c r="S265">
        <f t="shared" si="474"/>
        <v>0</v>
      </c>
      <c r="T265">
        <f t="shared" si="474"/>
        <v>0</v>
      </c>
      <c r="U265">
        <f t="shared" si="474"/>
        <v>0</v>
      </c>
      <c r="V265">
        <f t="shared" si="474"/>
        <v>6960</v>
      </c>
      <c r="W265">
        <f t="shared" si="474"/>
        <v>0</v>
      </c>
      <c r="X265">
        <f t="shared" si="474"/>
        <v>0</v>
      </c>
      <c r="Y265">
        <f t="shared" si="474"/>
        <v>0</v>
      </c>
      <c r="Z265">
        <f t="shared" si="474"/>
        <v>0</v>
      </c>
      <c r="AA265">
        <f t="shared" si="474"/>
        <v>0</v>
      </c>
      <c r="AB265">
        <f t="shared" si="474"/>
        <v>0</v>
      </c>
      <c r="AC265">
        <f t="shared" si="474"/>
        <v>0</v>
      </c>
      <c r="AD265">
        <f t="shared" si="474"/>
        <v>0</v>
      </c>
      <c r="AE265">
        <f t="shared" si="474"/>
        <v>0</v>
      </c>
      <c r="AF265">
        <f t="shared" si="474"/>
        <v>0</v>
      </c>
      <c r="AG265">
        <f t="shared" si="474"/>
        <v>0</v>
      </c>
      <c r="AH265">
        <f t="shared" si="474"/>
        <v>0</v>
      </c>
      <c r="AI265">
        <f t="shared" ref="AI265:BN265" si="475">AI116</f>
        <v>0</v>
      </c>
      <c r="AJ265">
        <f t="shared" si="475"/>
        <v>0</v>
      </c>
      <c r="AK265">
        <f t="shared" si="475"/>
        <v>0</v>
      </c>
      <c r="AL265">
        <f t="shared" si="475"/>
        <v>0</v>
      </c>
      <c r="AM265">
        <f t="shared" si="475"/>
        <v>0</v>
      </c>
      <c r="AN265">
        <f t="shared" si="475"/>
        <v>0</v>
      </c>
      <c r="AO265">
        <f t="shared" si="475"/>
        <v>0</v>
      </c>
      <c r="AP265">
        <f t="shared" si="475"/>
        <v>0</v>
      </c>
      <c r="AQ265">
        <f t="shared" si="475"/>
        <v>0</v>
      </c>
      <c r="AR265">
        <f t="shared" si="475"/>
        <v>0</v>
      </c>
      <c r="AS265">
        <f t="shared" si="475"/>
        <v>0</v>
      </c>
      <c r="AT265">
        <f t="shared" si="475"/>
        <v>0</v>
      </c>
      <c r="AU265">
        <f t="shared" si="475"/>
        <v>0</v>
      </c>
      <c r="AV265">
        <f t="shared" si="475"/>
        <v>0</v>
      </c>
      <c r="AW265">
        <f t="shared" si="475"/>
        <v>0</v>
      </c>
      <c r="AX265">
        <f t="shared" si="475"/>
        <v>0</v>
      </c>
      <c r="AY265">
        <f t="shared" si="475"/>
        <v>0</v>
      </c>
      <c r="AZ265">
        <f t="shared" si="475"/>
        <v>0</v>
      </c>
      <c r="BA265">
        <f t="shared" si="475"/>
        <v>0</v>
      </c>
      <c r="BB265">
        <f t="shared" si="475"/>
        <v>0</v>
      </c>
      <c r="BC265">
        <f t="shared" si="475"/>
        <v>0</v>
      </c>
      <c r="BD265">
        <f t="shared" si="475"/>
        <v>0</v>
      </c>
      <c r="BE265">
        <f t="shared" si="475"/>
        <v>0</v>
      </c>
      <c r="BF265">
        <f t="shared" si="475"/>
        <v>0</v>
      </c>
      <c r="BG265">
        <f t="shared" si="475"/>
        <v>0</v>
      </c>
      <c r="BH265">
        <f t="shared" si="475"/>
        <v>0</v>
      </c>
      <c r="BI265">
        <f t="shared" si="475"/>
        <v>0</v>
      </c>
      <c r="BJ265">
        <f t="shared" si="475"/>
        <v>0</v>
      </c>
      <c r="BK265">
        <f t="shared" si="475"/>
        <v>0</v>
      </c>
      <c r="BL265">
        <f t="shared" si="475"/>
        <v>0</v>
      </c>
      <c r="BM265">
        <f t="shared" si="475"/>
        <v>0</v>
      </c>
      <c r="BN265">
        <f t="shared" si="475"/>
        <v>0</v>
      </c>
      <c r="BO265">
        <f t="shared" ref="BO265:CT265" si="476">BO116</f>
        <v>0</v>
      </c>
      <c r="BP265">
        <f t="shared" si="476"/>
        <v>0</v>
      </c>
      <c r="BQ265">
        <f t="shared" si="476"/>
        <v>0</v>
      </c>
      <c r="BR265">
        <f t="shared" si="476"/>
        <v>0</v>
      </c>
      <c r="BS265">
        <f t="shared" si="476"/>
        <v>0</v>
      </c>
      <c r="BT265">
        <f t="shared" si="476"/>
        <v>0</v>
      </c>
      <c r="BU265">
        <f t="shared" si="476"/>
        <v>0</v>
      </c>
      <c r="BV265">
        <f t="shared" si="476"/>
        <v>0</v>
      </c>
      <c r="BW265">
        <f t="shared" si="476"/>
        <v>0</v>
      </c>
      <c r="BX265">
        <f t="shared" si="476"/>
        <v>0</v>
      </c>
      <c r="BY265">
        <f t="shared" si="476"/>
        <v>0</v>
      </c>
      <c r="BZ265">
        <f t="shared" si="476"/>
        <v>0</v>
      </c>
      <c r="CA265">
        <f t="shared" si="476"/>
        <v>0</v>
      </c>
      <c r="CB265">
        <f t="shared" si="476"/>
        <v>0</v>
      </c>
      <c r="CC265">
        <f t="shared" si="476"/>
        <v>0</v>
      </c>
      <c r="CD265">
        <f t="shared" si="476"/>
        <v>0</v>
      </c>
      <c r="CE265">
        <f t="shared" si="476"/>
        <v>0</v>
      </c>
      <c r="CF265">
        <f t="shared" si="476"/>
        <v>0</v>
      </c>
      <c r="CG265">
        <f t="shared" si="476"/>
        <v>0</v>
      </c>
      <c r="CH265">
        <f t="shared" si="476"/>
        <v>0</v>
      </c>
      <c r="CI265">
        <f t="shared" si="476"/>
        <v>0</v>
      </c>
      <c r="CJ265">
        <f t="shared" si="476"/>
        <v>0</v>
      </c>
      <c r="CK265">
        <f t="shared" si="476"/>
        <v>0</v>
      </c>
      <c r="CL265">
        <f t="shared" si="476"/>
        <v>0</v>
      </c>
      <c r="CM265">
        <f t="shared" si="476"/>
        <v>0</v>
      </c>
      <c r="CN265">
        <f t="shared" si="476"/>
        <v>0</v>
      </c>
      <c r="CO265">
        <f t="shared" si="476"/>
        <v>0</v>
      </c>
      <c r="CP265">
        <f t="shared" si="476"/>
        <v>0</v>
      </c>
      <c r="CQ265">
        <f t="shared" si="476"/>
        <v>0</v>
      </c>
      <c r="CR265">
        <f t="shared" si="476"/>
        <v>0</v>
      </c>
      <c r="CS265">
        <f t="shared" si="476"/>
        <v>0</v>
      </c>
      <c r="CT265">
        <f t="shared" si="476"/>
        <v>0</v>
      </c>
      <c r="CU265">
        <f t="shared" ref="CU265:DC265" si="477">CU116</f>
        <v>0</v>
      </c>
      <c r="CV265">
        <f t="shared" si="477"/>
        <v>0</v>
      </c>
      <c r="CW265">
        <f t="shared" si="477"/>
        <v>0</v>
      </c>
      <c r="CX265">
        <f t="shared" si="477"/>
        <v>0</v>
      </c>
      <c r="CY265">
        <f t="shared" si="477"/>
        <v>0</v>
      </c>
      <c r="CZ265">
        <f t="shared" si="477"/>
        <v>0</v>
      </c>
      <c r="DA265">
        <f t="shared" si="477"/>
        <v>0</v>
      </c>
      <c r="DB265">
        <f t="shared" si="477"/>
        <v>0</v>
      </c>
      <c r="DC265">
        <f t="shared" si="477"/>
        <v>0</v>
      </c>
      <c r="DD265">
        <f t="shared" si="473"/>
        <v>0</v>
      </c>
      <c r="DE265">
        <f t="shared" si="473"/>
        <v>0</v>
      </c>
      <c r="DF265">
        <f t="shared" si="473"/>
        <v>0</v>
      </c>
      <c r="DG265">
        <f t="shared" si="473"/>
        <v>0</v>
      </c>
      <c r="DH265">
        <f t="shared" si="473"/>
        <v>0</v>
      </c>
    </row>
    <row r="266" spans="1:112">
      <c r="A266">
        <f t="shared" si="415"/>
        <v>907</v>
      </c>
      <c r="B266" t="str">
        <f t="shared" si="415"/>
        <v>Gobierno Autónomo Departamental de Santa Cruz</v>
      </c>
      <c r="C266">
        <f t="shared" ref="C266:AH266" si="478">C117</f>
        <v>0</v>
      </c>
      <c r="D266">
        <f t="shared" si="478"/>
        <v>0</v>
      </c>
      <c r="E266">
        <f t="shared" si="478"/>
        <v>0</v>
      </c>
      <c r="F266">
        <f t="shared" si="478"/>
        <v>0</v>
      </c>
      <c r="G266">
        <f t="shared" si="478"/>
        <v>0</v>
      </c>
      <c r="H266">
        <f t="shared" si="478"/>
        <v>0</v>
      </c>
      <c r="I266">
        <f t="shared" si="478"/>
        <v>0</v>
      </c>
      <c r="J266">
        <f t="shared" si="478"/>
        <v>0</v>
      </c>
      <c r="K266">
        <f t="shared" si="478"/>
        <v>0</v>
      </c>
      <c r="L266">
        <f t="shared" si="478"/>
        <v>0</v>
      </c>
      <c r="M266">
        <f t="shared" si="478"/>
        <v>0</v>
      </c>
      <c r="N266">
        <f t="shared" si="478"/>
        <v>0</v>
      </c>
      <c r="O266">
        <f t="shared" si="478"/>
        <v>0</v>
      </c>
      <c r="P266">
        <f t="shared" si="478"/>
        <v>0</v>
      </c>
      <c r="Q266">
        <f t="shared" si="478"/>
        <v>0</v>
      </c>
      <c r="R266">
        <f t="shared" si="478"/>
        <v>0</v>
      </c>
      <c r="S266">
        <f t="shared" si="478"/>
        <v>0</v>
      </c>
      <c r="T266">
        <f t="shared" si="478"/>
        <v>100</v>
      </c>
      <c r="U266">
        <f t="shared" si="478"/>
        <v>0</v>
      </c>
      <c r="V266">
        <f t="shared" si="478"/>
        <v>7445.19</v>
      </c>
      <c r="W266">
        <f t="shared" si="478"/>
        <v>0</v>
      </c>
      <c r="X266">
        <f t="shared" si="478"/>
        <v>0</v>
      </c>
      <c r="Y266">
        <f t="shared" si="478"/>
        <v>0</v>
      </c>
      <c r="Z266">
        <f t="shared" si="478"/>
        <v>0</v>
      </c>
      <c r="AA266">
        <f t="shared" si="478"/>
        <v>0</v>
      </c>
      <c r="AB266">
        <f t="shared" si="478"/>
        <v>0</v>
      </c>
      <c r="AC266">
        <f t="shared" si="478"/>
        <v>0</v>
      </c>
      <c r="AD266">
        <f t="shared" si="478"/>
        <v>0</v>
      </c>
      <c r="AE266">
        <f t="shared" si="478"/>
        <v>0</v>
      </c>
      <c r="AF266">
        <f t="shared" si="478"/>
        <v>0</v>
      </c>
      <c r="AG266">
        <f t="shared" si="478"/>
        <v>0</v>
      </c>
      <c r="AH266">
        <f t="shared" si="478"/>
        <v>0</v>
      </c>
      <c r="AI266">
        <f t="shared" ref="AI266:BN266" si="479">AI117</f>
        <v>0</v>
      </c>
      <c r="AJ266">
        <f t="shared" si="479"/>
        <v>0</v>
      </c>
      <c r="AK266">
        <f t="shared" si="479"/>
        <v>0</v>
      </c>
      <c r="AL266">
        <f t="shared" si="479"/>
        <v>0</v>
      </c>
      <c r="AM266">
        <f t="shared" si="479"/>
        <v>0</v>
      </c>
      <c r="AN266">
        <f t="shared" si="479"/>
        <v>0</v>
      </c>
      <c r="AO266">
        <f t="shared" si="479"/>
        <v>0</v>
      </c>
      <c r="AP266">
        <f t="shared" si="479"/>
        <v>0</v>
      </c>
      <c r="AQ266">
        <f t="shared" si="479"/>
        <v>0</v>
      </c>
      <c r="AR266">
        <f t="shared" si="479"/>
        <v>0</v>
      </c>
      <c r="AS266">
        <f t="shared" si="479"/>
        <v>0</v>
      </c>
      <c r="AT266">
        <f t="shared" si="479"/>
        <v>0</v>
      </c>
      <c r="AU266">
        <f t="shared" si="479"/>
        <v>0</v>
      </c>
      <c r="AV266">
        <f t="shared" si="479"/>
        <v>0</v>
      </c>
      <c r="AW266">
        <f t="shared" si="479"/>
        <v>0</v>
      </c>
      <c r="AX266">
        <f t="shared" si="479"/>
        <v>0</v>
      </c>
      <c r="AY266">
        <f t="shared" si="479"/>
        <v>0</v>
      </c>
      <c r="AZ266">
        <f t="shared" si="479"/>
        <v>0</v>
      </c>
      <c r="BA266">
        <f t="shared" si="479"/>
        <v>0</v>
      </c>
      <c r="BB266">
        <f t="shared" si="479"/>
        <v>0</v>
      </c>
      <c r="BC266">
        <f t="shared" si="479"/>
        <v>0</v>
      </c>
      <c r="BD266">
        <f t="shared" si="479"/>
        <v>0</v>
      </c>
      <c r="BE266">
        <f t="shared" si="479"/>
        <v>0</v>
      </c>
      <c r="BF266">
        <f t="shared" si="479"/>
        <v>0</v>
      </c>
      <c r="BG266">
        <f t="shared" si="479"/>
        <v>0</v>
      </c>
      <c r="BH266">
        <f t="shared" si="479"/>
        <v>0</v>
      </c>
      <c r="BI266">
        <f t="shared" si="479"/>
        <v>0</v>
      </c>
      <c r="BJ266">
        <f t="shared" si="479"/>
        <v>0</v>
      </c>
      <c r="BK266">
        <f t="shared" si="479"/>
        <v>0</v>
      </c>
      <c r="BL266">
        <f t="shared" si="479"/>
        <v>0</v>
      </c>
      <c r="BM266">
        <f t="shared" si="479"/>
        <v>0</v>
      </c>
      <c r="BN266">
        <f t="shared" si="479"/>
        <v>0</v>
      </c>
      <c r="BO266">
        <f t="shared" ref="BO266:CT266" si="480">BO117</f>
        <v>0</v>
      </c>
      <c r="BP266">
        <f t="shared" si="480"/>
        <v>0</v>
      </c>
      <c r="BQ266">
        <f t="shared" si="480"/>
        <v>0</v>
      </c>
      <c r="BR266">
        <f t="shared" si="480"/>
        <v>0</v>
      </c>
      <c r="BS266">
        <f t="shared" si="480"/>
        <v>0</v>
      </c>
      <c r="BT266">
        <f t="shared" si="480"/>
        <v>0</v>
      </c>
      <c r="BU266">
        <f t="shared" si="480"/>
        <v>0</v>
      </c>
      <c r="BV266">
        <f t="shared" si="480"/>
        <v>0</v>
      </c>
      <c r="BW266">
        <f t="shared" si="480"/>
        <v>0</v>
      </c>
      <c r="BX266">
        <f t="shared" si="480"/>
        <v>0</v>
      </c>
      <c r="BY266">
        <f t="shared" si="480"/>
        <v>0</v>
      </c>
      <c r="BZ266">
        <f t="shared" si="480"/>
        <v>0</v>
      </c>
      <c r="CA266">
        <f t="shared" si="480"/>
        <v>0</v>
      </c>
      <c r="CB266">
        <f t="shared" si="480"/>
        <v>0</v>
      </c>
      <c r="CC266">
        <f t="shared" si="480"/>
        <v>0</v>
      </c>
      <c r="CD266">
        <f t="shared" si="480"/>
        <v>0</v>
      </c>
      <c r="CE266">
        <f t="shared" si="480"/>
        <v>0</v>
      </c>
      <c r="CF266">
        <f t="shared" si="480"/>
        <v>0</v>
      </c>
      <c r="CG266">
        <f t="shared" si="480"/>
        <v>0</v>
      </c>
      <c r="CH266">
        <f t="shared" si="480"/>
        <v>0</v>
      </c>
      <c r="CI266">
        <f t="shared" si="480"/>
        <v>0</v>
      </c>
      <c r="CJ266">
        <f t="shared" si="480"/>
        <v>0</v>
      </c>
      <c r="CK266">
        <f t="shared" si="480"/>
        <v>0</v>
      </c>
      <c r="CL266">
        <f t="shared" si="480"/>
        <v>0</v>
      </c>
      <c r="CM266">
        <f t="shared" si="480"/>
        <v>0</v>
      </c>
      <c r="CN266">
        <f t="shared" si="480"/>
        <v>0</v>
      </c>
      <c r="CO266">
        <f t="shared" si="480"/>
        <v>0</v>
      </c>
      <c r="CP266">
        <f t="shared" si="480"/>
        <v>0</v>
      </c>
      <c r="CQ266">
        <f t="shared" si="480"/>
        <v>0</v>
      </c>
      <c r="CR266">
        <f t="shared" si="480"/>
        <v>0</v>
      </c>
      <c r="CS266">
        <f t="shared" si="480"/>
        <v>0</v>
      </c>
      <c r="CT266">
        <f t="shared" si="480"/>
        <v>0</v>
      </c>
      <c r="CU266">
        <f t="shared" ref="CU266:DC266" si="481">CU117</f>
        <v>0</v>
      </c>
      <c r="CV266">
        <f t="shared" si="481"/>
        <v>0</v>
      </c>
      <c r="CW266">
        <f t="shared" si="481"/>
        <v>0</v>
      </c>
      <c r="CX266">
        <f t="shared" si="481"/>
        <v>0</v>
      </c>
      <c r="CY266">
        <f t="shared" si="481"/>
        <v>0</v>
      </c>
      <c r="CZ266">
        <f t="shared" si="481"/>
        <v>0</v>
      </c>
      <c r="DA266">
        <f t="shared" si="481"/>
        <v>0</v>
      </c>
      <c r="DB266">
        <f t="shared" si="481"/>
        <v>0</v>
      </c>
      <c r="DC266">
        <f t="shared" si="481"/>
        <v>0</v>
      </c>
      <c r="DD266">
        <f t="shared" si="473"/>
        <v>0</v>
      </c>
      <c r="DE266">
        <f t="shared" si="473"/>
        <v>0</v>
      </c>
      <c r="DF266">
        <f t="shared" si="473"/>
        <v>0</v>
      </c>
      <c r="DG266">
        <f t="shared" si="473"/>
        <v>0</v>
      </c>
      <c r="DH266">
        <f t="shared" si="473"/>
        <v>0</v>
      </c>
    </row>
    <row r="267" spans="1:112">
      <c r="A267">
        <f t="shared" si="415"/>
        <v>906</v>
      </c>
      <c r="B267" t="str">
        <f t="shared" si="415"/>
        <v>Gobierno Autónomo Departamental de Tarija</v>
      </c>
      <c r="C267">
        <f t="shared" ref="C267:AH267" si="482">C118</f>
        <v>0</v>
      </c>
      <c r="D267">
        <f t="shared" si="482"/>
        <v>23034.9</v>
      </c>
      <c r="E267">
        <f t="shared" si="482"/>
        <v>0</v>
      </c>
      <c r="F267">
        <f t="shared" si="482"/>
        <v>0</v>
      </c>
      <c r="G267">
        <f t="shared" si="482"/>
        <v>0</v>
      </c>
      <c r="H267">
        <f t="shared" si="482"/>
        <v>0</v>
      </c>
      <c r="I267">
        <f t="shared" si="482"/>
        <v>0</v>
      </c>
      <c r="J267">
        <f t="shared" si="482"/>
        <v>6040</v>
      </c>
      <c r="K267">
        <f t="shared" si="482"/>
        <v>0</v>
      </c>
      <c r="L267">
        <f t="shared" si="482"/>
        <v>0</v>
      </c>
      <c r="M267">
        <f t="shared" si="482"/>
        <v>0</v>
      </c>
      <c r="N267">
        <f t="shared" si="482"/>
        <v>0</v>
      </c>
      <c r="O267">
        <f t="shared" si="482"/>
        <v>0</v>
      </c>
      <c r="P267">
        <f t="shared" si="482"/>
        <v>0</v>
      </c>
      <c r="Q267">
        <f t="shared" si="482"/>
        <v>0</v>
      </c>
      <c r="R267">
        <f t="shared" si="482"/>
        <v>0</v>
      </c>
      <c r="S267">
        <f t="shared" si="482"/>
        <v>0</v>
      </c>
      <c r="T267">
        <f t="shared" si="482"/>
        <v>0</v>
      </c>
      <c r="U267">
        <f t="shared" si="482"/>
        <v>0</v>
      </c>
      <c r="V267">
        <f t="shared" si="482"/>
        <v>0</v>
      </c>
      <c r="W267">
        <f t="shared" si="482"/>
        <v>0</v>
      </c>
      <c r="X267">
        <f t="shared" si="482"/>
        <v>0</v>
      </c>
      <c r="Y267">
        <f t="shared" si="482"/>
        <v>0</v>
      </c>
      <c r="Z267">
        <f t="shared" si="482"/>
        <v>0</v>
      </c>
      <c r="AA267">
        <f t="shared" si="482"/>
        <v>0</v>
      </c>
      <c r="AB267">
        <f t="shared" si="482"/>
        <v>0</v>
      </c>
      <c r="AC267">
        <f t="shared" si="482"/>
        <v>0</v>
      </c>
      <c r="AD267">
        <f t="shared" si="482"/>
        <v>0</v>
      </c>
      <c r="AE267">
        <f t="shared" si="482"/>
        <v>0</v>
      </c>
      <c r="AF267">
        <f t="shared" si="482"/>
        <v>0</v>
      </c>
      <c r="AG267">
        <f t="shared" si="482"/>
        <v>0</v>
      </c>
      <c r="AH267">
        <f t="shared" si="482"/>
        <v>0</v>
      </c>
      <c r="AI267">
        <f t="shared" ref="AI267:BN267" si="483">AI118</f>
        <v>0</v>
      </c>
      <c r="AJ267">
        <f t="shared" si="483"/>
        <v>0</v>
      </c>
      <c r="AK267">
        <f t="shared" si="483"/>
        <v>0</v>
      </c>
      <c r="AL267">
        <f t="shared" si="483"/>
        <v>0</v>
      </c>
      <c r="AM267">
        <f t="shared" si="483"/>
        <v>0</v>
      </c>
      <c r="AN267">
        <f t="shared" si="483"/>
        <v>0</v>
      </c>
      <c r="AO267">
        <f t="shared" si="483"/>
        <v>0</v>
      </c>
      <c r="AP267">
        <f t="shared" si="483"/>
        <v>0</v>
      </c>
      <c r="AQ267">
        <f t="shared" si="483"/>
        <v>0</v>
      </c>
      <c r="AR267">
        <f t="shared" si="483"/>
        <v>0</v>
      </c>
      <c r="AS267">
        <f t="shared" si="483"/>
        <v>0</v>
      </c>
      <c r="AT267">
        <f t="shared" si="483"/>
        <v>0</v>
      </c>
      <c r="AU267">
        <f t="shared" si="483"/>
        <v>0</v>
      </c>
      <c r="AV267">
        <f t="shared" si="483"/>
        <v>0</v>
      </c>
      <c r="AW267">
        <f t="shared" si="483"/>
        <v>0</v>
      </c>
      <c r="AX267">
        <f t="shared" si="483"/>
        <v>0</v>
      </c>
      <c r="AY267">
        <f t="shared" si="483"/>
        <v>0</v>
      </c>
      <c r="AZ267">
        <f t="shared" si="483"/>
        <v>0</v>
      </c>
      <c r="BA267">
        <f t="shared" si="483"/>
        <v>0</v>
      </c>
      <c r="BB267">
        <f t="shared" si="483"/>
        <v>0</v>
      </c>
      <c r="BC267">
        <f t="shared" si="483"/>
        <v>0</v>
      </c>
      <c r="BD267">
        <f t="shared" si="483"/>
        <v>0</v>
      </c>
      <c r="BE267">
        <f t="shared" si="483"/>
        <v>0</v>
      </c>
      <c r="BF267">
        <f t="shared" si="483"/>
        <v>0</v>
      </c>
      <c r="BG267">
        <f t="shared" si="483"/>
        <v>0</v>
      </c>
      <c r="BH267">
        <f t="shared" si="483"/>
        <v>0</v>
      </c>
      <c r="BI267">
        <f t="shared" si="483"/>
        <v>0</v>
      </c>
      <c r="BJ267">
        <f t="shared" si="483"/>
        <v>0</v>
      </c>
      <c r="BK267">
        <f t="shared" si="483"/>
        <v>0</v>
      </c>
      <c r="BL267">
        <f t="shared" si="483"/>
        <v>0</v>
      </c>
      <c r="BM267">
        <f t="shared" si="483"/>
        <v>0</v>
      </c>
      <c r="BN267">
        <f t="shared" si="483"/>
        <v>0</v>
      </c>
      <c r="BO267">
        <f t="shared" ref="BO267:CT267" si="484">BO118</f>
        <v>0</v>
      </c>
      <c r="BP267">
        <f t="shared" si="484"/>
        <v>0</v>
      </c>
      <c r="BQ267">
        <f t="shared" si="484"/>
        <v>0</v>
      </c>
      <c r="BR267">
        <f t="shared" si="484"/>
        <v>0</v>
      </c>
      <c r="BS267">
        <f t="shared" si="484"/>
        <v>0</v>
      </c>
      <c r="BT267">
        <f t="shared" si="484"/>
        <v>0</v>
      </c>
      <c r="BU267">
        <f t="shared" si="484"/>
        <v>0</v>
      </c>
      <c r="BV267">
        <f t="shared" si="484"/>
        <v>0</v>
      </c>
      <c r="BW267">
        <f t="shared" si="484"/>
        <v>0</v>
      </c>
      <c r="BX267">
        <f t="shared" si="484"/>
        <v>0</v>
      </c>
      <c r="BY267">
        <f t="shared" si="484"/>
        <v>0</v>
      </c>
      <c r="BZ267">
        <f t="shared" si="484"/>
        <v>0</v>
      </c>
      <c r="CA267">
        <f t="shared" si="484"/>
        <v>0</v>
      </c>
      <c r="CB267">
        <f t="shared" si="484"/>
        <v>0</v>
      </c>
      <c r="CC267">
        <f t="shared" si="484"/>
        <v>0</v>
      </c>
      <c r="CD267">
        <f t="shared" si="484"/>
        <v>0</v>
      </c>
      <c r="CE267">
        <f t="shared" si="484"/>
        <v>0</v>
      </c>
      <c r="CF267">
        <f t="shared" si="484"/>
        <v>0</v>
      </c>
      <c r="CG267">
        <f t="shared" si="484"/>
        <v>0</v>
      </c>
      <c r="CH267">
        <f t="shared" si="484"/>
        <v>0</v>
      </c>
      <c r="CI267">
        <f t="shared" si="484"/>
        <v>0</v>
      </c>
      <c r="CJ267">
        <f t="shared" si="484"/>
        <v>0</v>
      </c>
      <c r="CK267">
        <f t="shared" si="484"/>
        <v>0</v>
      </c>
      <c r="CL267">
        <f t="shared" si="484"/>
        <v>0</v>
      </c>
      <c r="CM267">
        <f t="shared" si="484"/>
        <v>0</v>
      </c>
      <c r="CN267">
        <f t="shared" si="484"/>
        <v>0</v>
      </c>
      <c r="CO267">
        <f t="shared" si="484"/>
        <v>0</v>
      </c>
      <c r="CP267">
        <f t="shared" si="484"/>
        <v>0</v>
      </c>
      <c r="CQ267">
        <f t="shared" si="484"/>
        <v>0</v>
      </c>
      <c r="CR267">
        <f t="shared" si="484"/>
        <v>0</v>
      </c>
      <c r="CS267">
        <f t="shared" si="484"/>
        <v>0</v>
      </c>
      <c r="CT267">
        <f t="shared" si="484"/>
        <v>0</v>
      </c>
      <c r="CU267">
        <f t="shared" ref="CU267:DC267" si="485">CU118</f>
        <v>0</v>
      </c>
      <c r="CV267">
        <f t="shared" si="485"/>
        <v>0</v>
      </c>
      <c r="CW267">
        <f t="shared" si="485"/>
        <v>0</v>
      </c>
      <c r="CX267">
        <f t="shared" si="485"/>
        <v>0</v>
      </c>
      <c r="CY267">
        <f t="shared" si="485"/>
        <v>0</v>
      </c>
      <c r="CZ267">
        <f t="shared" si="485"/>
        <v>0</v>
      </c>
      <c r="DA267">
        <f t="shared" si="485"/>
        <v>0</v>
      </c>
      <c r="DB267">
        <f t="shared" si="485"/>
        <v>0</v>
      </c>
      <c r="DC267">
        <f t="shared" si="485"/>
        <v>0</v>
      </c>
      <c r="DD267">
        <f t="shared" si="473"/>
        <v>0</v>
      </c>
      <c r="DE267">
        <f t="shared" si="473"/>
        <v>0</v>
      </c>
      <c r="DF267">
        <f t="shared" si="473"/>
        <v>0</v>
      </c>
      <c r="DG267">
        <f t="shared" si="473"/>
        <v>0</v>
      </c>
      <c r="DH267">
        <f t="shared" si="473"/>
        <v>0</v>
      </c>
    </row>
    <row r="268" spans="1:112">
      <c r="A268">
        <f t="shared" si="415"/>
        <v>299</v>
      </c>
      <c r="B268" t="str">
        <f t="shared" si="415"/>
        <v>Servicio Departamental de Riego - La Paz</v>
      </c>
      <c r="C268">
        <f t="shared" ref="C268:AH268" si="486">C119</f>
        <v>0</v>
      </c>
      <c r="D268">
        <f t="shared" si="486"/>
        <v>0</v>
      </c>
      <c r="E268">
        <f t="shared" si="486"/>
        <v>0</v>
      </c>
      <c r="F268">
        <f t="shared" si="486"/>
        <v>0</v>
      </c>
      <c r="G268">
        <f t="shared" si="486"/>
        <v>0</v>
      </c>
      <c r="H268">
        <f t="shared" si="486"/>
        <v>0</v>
      </c>
      <c r="I268">
        <f t="shared" si="486"/>
        <v>0</v>
      </c>
      <c r="J268">
        <f t="shared" si="486"/>
        <v>0</v>
      </c>
      <c r="K268">
        <f t="shared" si="486"/>
        <v>0</v>
      </c>
      <c r="L268">
        <f t="shared" si="486"/>
        <v>0</v>
      </c>
      <c r="M268">
        <f t="shared" si="486"/>
        <v>0</v>
      </c>
      <c r="N268">
        <f t="shared" si="486"/>
        <v>0</v>
      </c>
      <c r="O268">
        <f t="shared" si="486"/>
        <v>0</v>
      </c>
      <c r="P268">
        <f t="shared" si="486"/>
        <v>0</v>
      </c>
      <c r="Q268">
        <f t="shared" si="486"/>
        <v>0</v>
      </c>
      <c r="R268">
        <f t="shared" si="486"/>
        <v>0</v>
      </c>
      <c r="S268">
        <f t="shared" si="486"/>
        <v>0</v>
      </c>
      <c r="T268">
        <f t="shared" si="486"/>
        <v>0</v>
      </c>
      <c r="U268">
        <f t="shared" si="486"/>
        <v>0</v>
      </c>
      <c r="V268">
        <f t="shared" si="486"/>
        <v>725000</v>
      </c>
      <c r="W268">
        <f t="shared" si="486"/>
        <v>0</v>
      </c>
      <c r="X268">
        <f t="shared" si="486"/>
        <v>0</v>
      </c>
      <c r="Y268">
        <f t="shared" si="486"/>
        <v>0</v>
      </c>
      <c r="Z268">
        <f t="shared" si="486"/>
        <v>0</v>
      </c>
      <c r="AA268">
        <f t="shared" si="486"/>
        <v>0</v>
      </c>
      <c r="AB268">
        <f t="shared" si="486"/>
        <v>0</v>
      </c>
      <c r="AC268">
        <f t="shared" si="486"/>
        <v>0</v>
      </c>
      <c r="AD268">
        <f t="shared" si="486"/>
        <v>0</v>
      </c>
      <c r="AE268">
        <f t="shared" si="486"/>
        <v>0</v>
      </c>
      <c r="AF268">
        <f t="shared" si="486"/>
        <v>0</v>
      </c>
      <c r="AG268">
        <f t="shared" si="486"/>
        <v>0</v>
      </c>
      <c r="AH268">
        <f t="shared" si="486"/>
        <v>0</v>
      </c>
      <c r="AI268">
        <f t="shared" ref="AI268:BN268" si="487">AI119</f>
        <v>0</v>
      </c>
      <c r="AJ268">
        <f t="shared" si="487"/>
        <v>0</v>
      </c>
      <c r="AK268">
        <f t="shared" si="487"/>
        <v>0</v>
      </c>
      <c r="AL268">
        <f t="shared" si="487"/>
        <v>0</v>
      </c>
      <c r="AM268">
        <f t="shared" si="487"/>
        <v>0</v>
      </c>
      <c r="AN268">
        <f t="shared" si="487"/>
        <v>0</v>
      </c>
      <c r="AO268">
        <f t="shared" si="487"/>
        <v>0</v>
      </c>
      <c r="AP268">
        <f t="shared" si="487"/>
        <v>0</v>
      </c>
      <c r="AQ268">
        <f t="shared" si="487"/>
        <v>0</v>
      </c>
      <c r="AR268">
        <f t="shared" si="487"/>
        <v>0</v>
      </c>
      <c r="AS268">
        <f t="shared" si="487"/>
        <v>0</v>
      </c>
      <c r="AT268">
        <f t="shared" si="487"/>
        <v>0</v>
      </c>
      <c r="AU268">
        <f t="shared" si="487"/>
        <v>0</v>
      </c>
      <c r="AV268">
        <f t="shared" si="487"/>
        <v>0</v>
      </c>
      <c r="AW268">
        <f t="shared" si="487"/>
        <v>0</v>
      </c>
      <c r="AX268">
        <f t="shared" si="487"/>
        <v>0</v>
      </c>
      <c r="AY268">
        <f t="shared" si="487"/>
        <v>0</v>
      </c>
      <c r="AZ268">
        <f t="shared" si="487"/>
        <v>0</v>
      </c>
      <c r="BA268">
        <f t="shared" si="487"/>
        <v>0</v>
      </c>
      <c r="BB268">
        <f t="shared" si="487"/>
        <v>0</v>
      </c>
      <c r="BC268">
        <f t="shared" si="487"/>
        <v>0</v>
      </c>
      <c r="BD268">
        <f t="shared" si="487"/>
        <v>0</v>
      </c>
      <c r="BE268">
        <f t="shared" si="487"/>
        <v>0</v>
      </c>
      <c r="BF268">
        <f t="shared" si="487"/>
        <v>0</v>
      </c>
      <c r="BG268">
        <f t="shared" si="487"/>
        <v>0</v>
      </c>
      <c r="BH268">
        <f t="shared" si="487"/>
        <v>0</v>
      </c>
      <c r="BI268">
        <f t="shared" si="487"/>
        <v>0</v>
      </c>
      <c r="BJ268">
        <f t="shared" si="487"/>
        <v>0</v>
      </c>
      <c r="BK268">
        <f t="shared" si="487"/>
        <v>0</v>
      </c>
      <c r="BL268">
        <f t="shared" si="487"/>
        <v>0</v>
      </c>
      <c r="BM268">
        <f t="shared" si="487"/>
        <v>0</v>
      </c>
      <c r="BN268">
        <f t="shared" si="487"/>
        <v>0</v>
      </c>
      <c r="BO268">
        <f t="shared" ref="BO268:CT268" si="488">BO119</f>
        <v>0</v>
      </c>
      <c r="BP268">
        <f t="shared" si="488"/>
        <v>0</v>
      </c>
      <c r="BQ268">
        <f t="shared" si="488"/>
        <v>0</v>
      </c>
      <c r="BR268">
        <f t="shared" si="488"/>
        <v>0</v>
      </c>
      <c r="BS268">
        <f t="shared" si="488"/>
        <v>0</v>
      </c>
      <c r="BT268">
        <f t="shared" si="488"/>
        <v>0</v>
      </c>
      <c r="BU268">
        <f t="shared" si="488"/>
        <v>0</v>
      </c>
      <c r="BV268">
        <f t="shared" si="488"/>
        <v>0</v>
      </c>
      <c r="BW268">
        <f t="shared" si="488"/>
        <v>0</v>
      </c>
      <c r="BX268">
        <f t="shared" si="488"/>
        <v>0</v>
      </c>
      <c r="BY268">
        <f t="shared" si="488"/>
        <v>0</v>
      </c>
      <c r="BZ268">
        <f t="shared" si="488"/>
        <v>0</v>
      </c>
      <c r="CA268">
        <f t="shared" si="488"/>
        <v>0</v>
      </c>
      <c r="CB268">
        <f t="shared" si="488"/>
        <v>0</v>
      </c>
      <c r="CC268">
        <f t="shared" si="488"/>
        <v>0</v>
      </c>
      <c r="CD268">
        <f t="shared" si="488"/>
        <v>0</v>
      </c>
      <c r="CE268">
        <f t="shared" si="488"/>
        <v>0</v>
      </c>
      <c r="CF268">
        <f t="shared" si="488"/>
        <v>0</v>
      </c>
      <c r="CG268">
        <f t="shared" si="488"/>
        <v>0</v>
      </c>
      <c r="CH268">
        <f t="shared" si="488"/>
        <v>0</v>
      </c>
      <c r="CI268">
        <f t="shared" si="488"/>
        <v>0</v>
      </c>
      <c r="CJ268">
        <f t="shared" si="488"/>
        <v>0</v>
      </c>
      <c r="CK268">
        <f t="shared" si="488"/>
        <v>0</v>
      </c>
      <c r="CL268">
        <f t="shared" si="488"/>
        <v>0</v>
      </c>
      <c r="CM268">
        <f t="shared" si="488"/>
        <v>0</v>
      </c>
      <c r="CN268">
        <f t="shared" si="488"/>
        <v>0</v>
      </c>
      <c r="CO268">
        <f t="shared" si="488"/>
        <v>0</v>
      </c>
      <c r="CP268">
        <f t="shared" si="488"/>
        <v>0</v>
      </c>
      <c r="CQ268">
        <f t="shared" si="488"/>
        <v>0</v>
      </c>
      <c r="CR268">
        <f t="shared" si="488"/>
        <v>0</v>
      </c>
      <c r="CS268">
        <f t="shared" si="488"/>
        <v>0</v>
      </c>
      <c r="CT268">
        <f t="shared" si="488"/>
        <v>0</v>
      </c>
      <c r="CU268">
        <f t="shared" ref="CU268:DC268" si="489">CU119</f>
        <v>0</v>
      </c>
      <c r="CV268">
        <f t="shared" si="489"/>
        <v>0</v>
      </c>
      <c r="CW268">
        <f t="shared" si="489"/>
        <v>0</v>
      </c>
      <c r="CX268">
        <f t="shared" si="489"/>
        <v>0</v>
      </c>
      <c r="CY268">
        <f t="shared" si="489"/>
        <v>0</v>
      </c>
      <c r="CZ268">
        <f t="shared" si="489"/>
        <v>0</v>
      </c>
      <c r="DA268">
        <f t="shared" si="489"/>
        <v>0</v>
      </c>
      <c r="DB268">
        <f t="shared" si="489"/>
        <v>0</v>
      </c>
      <c r="DC268">
        <f t="shared" si="489"/>
        <v>0</v>
      </c>
      <c r="DD268">
        <f t="shared" si="473"/>
        <v>0</v>
      </c>
      <c r="DE268">
        <f t="shared" si="473"/>
        <v>0</v>
      </c>
      <c r="DF268">
        <f t="shared" si="473"/>
        <v>0</v>
      </c>
      <c r="DG268">
        <f t="shared" si="473"/>
        <v>0</v>
      </c>
      <c r="DH268">
        <f t="shared" si="473"/>
        <v>0</v>
      </c>
    </row>
    <row r="269" spans="1:112">
      <c r="A269">
        <f t="shared" si="415"/>
        <v>249</v>
      </c>
      <c r="B269" t="str">
        <f t="shared" si="415"/>
        <v>Central de Abastecimiento y Suministros de Salud</v>
      </c>
      <c r="C269">
        <f t="shared" ref="C269:AH269" si="490">C120</f>
        <v>0</v>
      </c>
      <c r="D269">
        <f t="shared" si="490"/>
        <v>0</v>
      </c>
      <c r="E269">
        <f t="shared" si="490"/>
        <v>0</v>
      </c>
      <c r="F269">
        <f t="shared" si="490"/>
        <v>0</v>
      </c>
      <c r="G269">
        <f t="shared" si="490"/>
        <v>0</v>
      </c>
      <c r="H269">
        <f t="shared" si="490"/>
        <v>0</v>
      </c>
      <c r="I269">
        <f t="shared" si="490"/>
        <v>0</v>
      </c>
      <c r="J269">
        <f t="shared" si="490"/>
        <v>0</v>
      </c>
      <c r="K269">
        <f t="shared" si="490"/>
        <v>0</v>
      </c>
      <c r="L269">
        <f t="shared" si="490"/>
        <v>0</v>
      </c>
      <c r="M269">
        <f t="shared" si="490"/>
        <v>0</v>
      </c>
      <c r="N269">
        <f t="shared" si="490"/>
        <v>0</v>
      </c>
      <c r="O269">
        <f t="shared" si="490"/>
        <v>0</v>
      </c>
      <c r="P269">
        <f t="shared" si="490"/>
        <v>0</v>
      </c>
      <c r="Q269">
        <f t="shared" si="490"/>
        <v>0</v>
      </c>
      <c r="R269">
        <f t="shared" si="490"/>
        <v>0</v>
      </c>
      <c r="S269">
        <f t="shared" si="490"/>
        <v>0</v>
      </c>
      <c r="T269">
        <f t="shared" si="490"/>
        <v>15235543.300000001</v>
      </c>
      <c r="U269">
        <f t="shared" si="490"/>
        <v>0</v>
      </c>
      <c r="V269">
        <f t="shared" si="490"/>
        <v>0</v>
      </c>
      <c r="W269">
        <f t="shared" si="490"/>
        <v>60</v>
      </c>
      <c r="X269">
        <f t="shared" si="490"/>
        <v>0</v>
      </c>
      <c r="Y269">
        <f t="shared" si="490"/>
        <v>0</v>
      </c>
      <c r="Z269">
        <f t="shared" si="490"/>
        <v>0</v>
      </c>
      <c r="AA269">
        <f t="shared" si="490"/>
        <v>0</v>
      </c>
      <c r="AB269">
        <f t="shared" si="490"/>
        <v>0</v>
      </c>
      <c r="AC269">
        <f t="shared" si="490"/>
        <v>0</v>
      </c>
      <c r="AD269">
        <f t="shared" si="490"/>
        <v>0</v>
      </c>
      <c r="AE269">
        <f t="shared" si="490"/>
        <v>0</v>
      </c>
      <c r="AF269">
        <f t="shared" si="490"/>
        <v>0</v>
      </c>
      <c r="AG269">
        <f t="shared" si="490"/>
        <v>0</v>
      </c>
      <c r="AH269">
        <f t="shared" si="490"/>
        <v>0</v>
      </c>
      <c r="AI269">
        <f t="shared" ref="AI269:BN269" si="491">AI120</f>
        <v>0</v>
      </c>
      <c r="AJ269">
        <f t="shared" si="491"/>
        <v>0</v>
      </c>
      <c r="AK269">
        <f t="shared" si="491"/>
        <v>0</v>
      </c>
      <c r="AL269">
        <f t="shared" si="491"/>
        <v>0</v>
      </c>
      <c r="AM269">
        <f t="shared" si="491"/>
        <v>0</v>
      </c>
      <c r="AN269">
        <f t="shared" si="491"/>
        <v>0</v>
      </c>
      <c r="AO269">
        <f t="shared" si="491"/>
        <v>0</v>
      </c>
      <c r="AP269">
        <f t="shared" si="491"/>
        <v>0</v>
      </c>
      <c r="AQ269">
        <f t="shared" si="491"/>
        <v>0</v>
      </c>
      <c r="AR269">
        <f t="shared" si="491"/>
        <v>0</v>
      </c>
      <c r="AS269">
        <f t="shared" si="491"/>
        <v>0</v>
      </c>
      <c r="AT269">
        <f t="shared" si="491"/>
        <v>0</v>
      </c>
      <c r="AU269">
        <f t="shared" si="491"/>
        <v>0</v>
      </c>
      <c r="AV269">
        <f t="shared" si="491"/>
        <v>0</v>
      </c>
      <c r="AW269">
        <f t="shared" si="491"/>
        <v>0</v>
      </c>
      <c r="AX269">
        <f t="shared" si="491"/>
        <v>0</v>
      </c>
      <c r="AY269">
        <f t="shared" si="491"/>
        <v>0</v>
      </c>
      <c r="AZ269">
        <f t="shared" si="491"/>
        <v>0</v>
      </c>
      <c r="BA269">
        <f t="shared" si="491"/>
        <v>0</v>
      </c>
      <c r="BB269">
        <f t="shared" si="491"/>
        <v>0</v>
      </c>
      <c r="BC269">
        <f t="shared" si="491"/>
        <v>0</v>
      </c>
      <c r="BD269">
        <f t="shared" si="491"/>
        <v>0</v>
      </c>
      <c r="BE269">
        <f t="shared" si="491"/>
        <v>0</v>
      </c>
      <c r="BF269">
        <f t="shared" si="491"/>
        <v>0</v>
      </c>
      <c r="BG269">
        <f t="shared" si="491"/>
        <v>0</v>
      </c>
      <c r="BH269">
        <f t="shared" si="491"/>
        <v>0</v>
      </c>
      <c r="BI269">
        <f t="shared" si="491"/>
        <v>0</v>
      </c>
      <c r="BJ269">
        <f t="shared" si="491"/>
        <v>0</v>
      </c>
      <c r="BK269">
        <f t="shared" si="491"/>
        <v>0</v>
      </c>
      <c r="BL269">
        <f t="shared" si="491"/>
        <v>0</v>
      </c>
      <c r="BM269">
        <f t="shared" si="491"/>
        <v>0</v>
      </c>
      <c r="BN269">
        <f t="shared" si="491"/>
        <v>0</v>
      </c>
      <c r="BO269">
        <f t="shared" ref="BO269:CT269" si="492">BO120</f>
        <v>0</v>
      </c>
      <c r="BP269">
        <f t="shared" si="492"/>
        <v>0</v>
      </c>
      <c r="BQ269">
        <f t="shared" si="492"/>
        <v>0</v>
      </c>
      <c r="BR269">
        <f t="shared" si="492"/>
        <v>0</v>
      </c>
      <c r="BS269">
        <f t="shared" si="492"/>
        <v>0</v>
      </c>
      <c r="BT269">
        <f t="shared" si="492"/>
        <v>0</v>
      </c>
      <c r="BU269">
        <f t="shared" si="492"/>
        <v>0</v>
      </c>
      <c r="BV269">
        <f t="shared" si="492"/>
        <v>0</v>
      </c>
      <c r="BW269">
        <f t="shared" si="492"/>
        <v>0</v>
      </c>
      <c r="BX269">
        <f t="shared" si="492"/>
        <v>0</v>
      </c>
      <c r="BY269">
        <f t="shared" si="492"/>
        <v>0</v>
      </c>
      <c r="BZ269">
        <f t="shared" si="492"/>
        <v>0</v>
      </c>
      <c r="CA269">
        <f t="shared" si="492"/>
        <v>0</v>
      </c>
      <c r="CB269">
        <f t="shared" si="492"/>
        <v>0</v>
      </c>
      <c r="CC269">
        <f t="shared" si="492"/>
        <v>0</v>
      </c>
      <c r="CD269">
        <f t="shared" si="492"/>
        <v>0</v>
      </c>
      <c r="CE269">
        <f t="shared" si="492"/>
        <v>0</v>
      </c>
      <c r="CF269">
        <f t="shared" si="492"/>
        <v>0</v>
      </c>
      <c r="CG269">
        <f t="shared" si="492"/>
        <v>0</v>
      </c>
      <c r="CH269">
        <f t="shared" si="492"/>
        <v>0</v>
      </c>
      <c r="CI269">
        <f t="shared" si="492"/>
        <v>0</v>
      </c>
      <c r="CJ269">
        <f t="shared" si="492"/>
        <v>0</v>
      </c>
      <c r="CK269">
        <f t="shared" si="492"/>
        <v>0</v>
      </c>
      <c r="CL269">
        <f t="shared" si="492"/>
        <v>0</v>
      </c>
      <c r="CM269">
        <f t="shared" si="492"/>
        <v>0</v>
      </c>
      <c r="CN269">
        <f t="shared" si="492"/>
        <v>0</v>
      </c>
      <c r="CO269">
        <f t="shared" si="492"/>
        <v>0</v>
      </c>
      <c r="CP269">
        <f t="shared" si="492"/>
        <v>0</v>
      </c>
      <c r="CQ269">
        <f t="shared" si="492"/>
        <v>0</v>
      </c>
      <c r="CR269">
        <f t="shared" si="492"/>
        <v>0</v>
      </c>
      <c r="CS269">
        <f t="shared" si="492"/>
        <v>0</v>
      </c>
      <c r="CT269">
        <f t="shared" si="492"/>
        <v>0</v>
      </c>
      <c r="CU269">
        <f t="shared" ref="CU269:DC269" si="493">CU120</f>
        <v>0</v>
      </c>
      <c r="CV269">
        <f t="shared" si="493"/>
        <v>0</v>
      </c>
      <c r="CW269">
        <f t="shared" si="493"/>
        <v>0</v>
      </c>
      <c r="CX269">
        <f t="shared" si="493"/>
        <v>0</v>
      </c>
      <c r="CY269">
        <f t="shared" si="493"/>
        <v>0</v>
      </c>
      <c r="CZ269">
        <f t="shared" si="493"/>
        <v>0</v>
      </c>
      <c r="DA269">
        <f t="shared" si="493"/>
        <v>0</v>
      </c>
      <c r="DB269">
        <f t="shared" si="493"/>
        <v>0</v>
      </c>
      <c r="DC269">
        <f t="shared" si="493"/>
        <v>0</v>
      </c>
      <c r="DD269">
        <f t="shared" si="473"/>
        <v>0</v>
      </c>
      <c r="DE269">
        <f t="shared" si="473"/>
        <v>0</v>
      </c>
      <c r="DF269">
        <f t="shared" si="473"/>
        <v>0</v>
      </c>
      <c r="DG269">
        <f t="shared" si="473"/>
        <v>0</v>
      </c>
      <c r="DH269">
        <f t="shared" si="473"/>
        <v>0</v>
      </c>
    </row>
    <row r="270" spans="1:112">
      <c r="A270">
        <f t="shared" si="415"/>
        <v>245</v>
      </c>
      <c r="B270" t="str">
        <f t="shared" si="415"/>
        <v>Servicio Geodésico de Mapas</v>
      </c>
      <c r="C270">
        <f t="shared" ref="C270:AH270" si="494">C121</f>
        <v>0</v>
      </c>
      <c r="D270">
        <f t="shared" si="494"/>
        <v>0</v>
      </c>
      <c r="E270">
        <f t="shared" si="494"/>
        <v>0</v>
      </c>
      <c r="F270">
        <f t="shared" si="494"/>
        <v>0</v>
      </c>
      <c r="G270">
        <f t="shared" si="494"/>
        <v>0</v>
      </c>
      <c r="H270">
        <f t="shared" si="494"/>
        <v>4511.25</v>
      </c>
      <c r="I270">
        <f t="shared" si="494"/>
        <v>0</v>
      </c>
      <c r="J270">
        <f t="shared" si="494"/>
        <v>0</v>
      </c>
      <c r="K270">
        <f t="shared" si="494"/>
        <v>0</v>
      </c>
      <c r="L270">
        <f t="shared" si="494"/>
        <v>0</v>
      </c>
      <c r="M270">
        <f t="shared" si="494"/>
        <v>0</v>
      </c>
      <c r="N270">
        <f t="shared" si="494"/>
        <v>2520</v>
      </c>
      <c r="O270">
        <f t="shared" si="494"/>
        <v>0</v>
      </c>
      <c r="P270">
        <f t="shared" si="494"/>
        <v>0</v>
      </c>
      <c r="Q270">
        <f t="shared" si="494"/>
        <v>0</v>
      </c>
      <c r="R270">
        <f t="shared" si="494"/>
        <v>0</v>
      </c>
      <c r="S270">
        <f t="shared" si="494"/>
        <v>0</v>
      </c>
      <c r="T270">
        <f t="shared" si="494"/>
        <v>0</v>
      </c>
      <c r="U270">
        <f t="shared" si="494"/>
        <v>0</v>
      </c>
      <c r="V270">
        <f t="shared" si="494"/>
        <v>0</v>
      </c>
      <c r="W270">
        <f t="shared" si="494"/>
        <v>0</v>
      </c>
      <c r="X270">
        <f t="shared" si="494"/>
        <v>0</v>
      </c>
      <c r="Y270">
        <f t="shared" si="494"/>
        <v>0</v>
      </c>
      <c r="Z270">
        <f t="shared" si="494"/>
        <v>0</v>
      </c>
      <c r="AA270">
        <f t="shared" si="494"/>
        <v>0</v>
      </c>
      <c r="AB270">
        <f t="shared" si="494"/>
        <v>0</v>
      </c>
      <c r="AC270">
        <f t="shared" si="494"/>
        <v>0</v>
      </c>
      <c r="AD270">
        <f t="shared" si="494"/>
        <v>0</v>
      </c>
      <c r="AE270">
        <f t="shared" si="494"/>
        <v>0</v>
      </c>
      <c r="AF270">
        <f t="shared" si="494"/>
        <v>0</v>
      </c>
      <c r="AG270">
        <f t="shared" si="494"/>
        <v>0</v>
      </c>
      <c r="AH270">
        <f t="shared" si="494"/>
        <v>0</v>
      </c>
      <c r="AI270">
        <f t="shared" ref="AI270:BN270" si="495">AI121</f>
        <v>0</v>
      </c>
      <c r="AJ270">
        <f t="shared" si="495"/>
        <v>0</v>
      </c>
      <c r="AK270">
        <f t="shared" si="495"/>
        <v>0</v>
      </c>
      <c r="AL270">
        <f t="shared" si="495"/>
        <v>0</v>
      </c>
      <c r="AM270">
        <f t="shared" si="495"/>
        <v>0</v>
      </c>
      <c r="AN270">
        <f t="shared" si="495"/>
        <v>0</v>
      </c>
      <c r="AO270">
        <f t="shared" si="495"/>
        <v>0</v>
      </c>
      <c r="AP270">
        <f t="shared" si="495"/>
        <v>0</v>
      </c>
      <c r="AQ270">
        <f t="shared" si="495"/>
        <v>0</v>
      </c>
      <c r="AR270">
        <f t="shared" si="495"/>
        <v>0</v>
      </c>
      <c r="AS270">
        <f t="shared" si="495"/>
        <v>0</v>
      </c>
      <c r="AT270">
        <f t="shared" si="495"/>
        <v>0</v>
      </c>
      <c r="AU270">
        <f t="shared" si="495"/>
        <v>0</v>
      </c>
      <c r="AV270">
        <f t="shared" si="495"/>
        <v>0</v>
      </c>
      <c r="AW270">
        <f t="shared" si="495"/>
        <v>0</v>
      </c>
      <c r="AX270">
        <f t="shared" si="495"/>
        <v>0</v>
      </c>
      <c r="AY270">
        <f t="shared" si="495"/>
        <v>0</v>
      </c>
      <c r="AZ270">
        <f t="shared" si="495"/>
        <v>0</v>
      </c>
      <c r="BA270">
        <f t="shared" si="495"/>
        <v>0</v>
      </c>
      <c r="BB270">
        <f t="shared" si="495"/>
        <v>0</v>
      </c>
      <c r="BC270">
        <f t="shared" si="495"/>
        <v>0</v>
      </c>
      <c r="BD270">
        <f t="shared" si="495"/>
        <v>0</v>
      </c>
      <c r="BE270">
        <f t="shared" si="495"/>
        <v>0</v>
      </c>
      <c r="BF270">
        <f t="shared" si="495"/>
        <v>0</v>
      </c>
      <c r="BG270">
        <f t="shared" si="495"/>
        <v>0</v>
      </c>
      <c r="BH270">
        <f t="shared" si="495"/>
        <v>0</v>
      </c>
      <c r="BI270">
        <f t="shared" si="495"/>
        <v>0</v>
      </c>
      <c r="BJ270">
        <f t="shared" si="495"/>
        <v>0</v>
      </c>
      <c r="BK270">
        <f t="shared" si="495"/>
        <v>0</v>
      </c>
      <c r="BL270">
        <f t="shared" si="495"/>
        <v>0</v>
      </c>
      <c r="BM270">
        <f t="shared" si="495"/>
        <v>0</v>
      </c>
      <c r="BN270">
        <f t="shared" si="495"/>
        <v>0</v>
      </c>
      <c r="BO270">
        <f t="shared" ref="BO270:CT270" si="496">BO121</f>
        <v>0</v>
      </c>
      <c r="BP270">
        <f t="shared" si="496"/>
        <v>0</v>
      </c>
      <c r="BQ270">
        <f t="shared" si="496"/>
        <v>0</v>
      </c>
      <c r="BR270">
        <f t="shared" si="496"/>
        <v>0</v>
      </c>
      <c r="BS270">
        <f t="shared" si="496"/>
        <v>0</v>
      </c>
      <c r="BT270">
        <f t="shared" si="496"/>
        <v>0</v>
      </c>
      <c r="BU270">
        <f t="shared" si="496"/>
        <v>0</v>
      </c>
      <c r="BV270">
        <f t="shared" si="496"/>
        <v>0</v>
      </c>
      <c r="BW270">
        <f t="shared" si="496"/>
        <v>0</v>
      </c>
      <c r="BX270">
        <f t="shared" si="496"/>
        <v>0</v>
      </c>
      <c r="BY270">
        <f t="shared" si="496"/>
        <v>0</v>
      </c>
      <c r="BZ270">
        <f t="shared" si="496"/>
        <v>0</v>
      </c>
      <c r="CA270">
        <f t="shared" si="496"/>
        <v>0</v>
      </c>
      <c r="CB270">
        <f t="shared" si="496"/>
        <v>0</v>
      </c>
      <c r="CC270">
        <f t="shared" si="496"/>
        <v>0</v>
      </c>
      <c r="CD270">
        <f t="shared" si="496"/>
        <v>0</v>
      </c>
      <c r="CE270">
        <f t="shared" si="496"/>
        <v>0</v>
      </c>
      <c r="CF270">
        <f t="shared" si="496"/>
        <v>0</v>
      </c>
      <c r="CG270">
        <f t="shared" si="496"/>
        <v>0</v>
      </c>
      <c r="CH270">
        <f t="shared" si="496"/>
        <v>0</v>
      </c>
      <c r="CI270">
        <f t="shared" si="496"/>
        <v>0</v>
      </c>
      <c r="CJ270">
        <f t="shared" si="496"/>
        <v>0</v>
      </c>
      <c r="CK270">
        <f t="shared" si="496"/>
        <v>0</v>
      </c>
      <c r="CL270">
        <f t="shared" si="496"/>
        <v>0</v>
      </c>
      <c r="CM270">
        <f t="shared" si="496"/>
        <v>0</v>
      </c>
      <c r="CN270">
        <f t="shared" si="496"/>
        <v>0</v>
      </c>
      <c r="CO270">
        <f t="shared" si="496"/>
        <v>0</v>
      </c>
      <c r="CP270">
        <f t="shared" si="496"/>
        <v>0</v>
      </c>
      <c r="CQ270">
        <f t="shared" si="496"/>
        <v>0</v>
      </c>
      <c r="CR270">
        <f t="shared" si="496"/>
        <v>0</v>
      </c>
      <c r="CS270">
        <f t="shared" si="496"/>
        <v>0</v>
      </c>
      <c r="CT270">
        <f t="shared" si="496"/>
        <v>0</v>
      </c>
      <c r="CU270">
        <f t="shared" ref="CU270:DC270" si="497">CU121</f>
        <v>0</v>
      </c>
      <c r="CV270">
        <f t="shared" si="497"/>
        <v>0</v>
      </c>
      <c r="CW270">
        <f t="shared" si="497"/>
        <v>0</v>
      </c>
      <c r="CX270">
        <f t="shared" si="497"/>
        <v>0</v>
      </c>
      <c r="CY270">
        <f t="shared" si="497"/>
        <v>0</v>
      </c>
      <c r="CZ270">
        <f t="shared" si="497"/>
        <v>0</v>
      </c>
      <c r="DA270">
        <f t="shared" si="497"/>
        <v>0</v>
      </c>
      <c r="DB270">
        <f t="shared" si="497"/>
        <v>0</v>
      </c>
      <c r="DC270">
        <f t="shared" si="497"/>
        <v>0</v>
      </c>
      <c r="DD270">
        <f t="shared" si="473"/>
        <v>0</v>
      </c>
      <c r="DE270">
        <f t="shared" si="473"/>
        <v>0</v>
      </c>
      <c r="DF270">
        <f t="shared" si="473"/>
        <v>0</v>
      </c>
      <c r="DG270">
        <f t="shared" si="473"/>
        <v>0</v>
      </c>
      <c r="DH270">
        <f t="shared" si="473"/>
        <v>0</v>
      </c>
    </row>
    <row r="271" spans="1:112">
      <c r="A271">
        <f t="shared" ref="A271:B283" si="498">A122</f>
        <v>376</v>
      </c>
      <c r="B271" t="str">
        <f t="shared" si="498"/>
        <v>Agencia Boliviana de Energía Nuclear</v>
      </c>
      <c r="C271">
        <f t="shared" ref="C271:AH271" si="499">C122</f>
        <v>0</v>
      </c>
      <c r="D271">
        <f t="shared" si="499"/>
        <v>0</v>
      </c>
      <c r="E271">
        <f t="shared" si="499"/>
        <v>0</v>
      </c>
      <c r="F271">
        <f t="shared" si="499"/>
        <v>0</v>
      </c>
      <c r="G271">
        <f t="shared" si="499"/>
        <v>0</v>
      </c>
      <c r="H271">
        <f t="shared" si="499"/>
        <v>0</v>
      </c>
      <c r="I271">
        <f t="shared" si="499"/>
        <v>0</v>
      </c>
      <c r="J271">
        <f t="shared" si="499"/>
        <v>0</v>
      </c>
      <c r="K271">
        <f t="shared" si="499"/>
        <v>0</v>
      </c>
      <c r="L271">
        <f t="shared" si="499"/>
        <v>0</v>
      </c>
      <c r="M271">
        <f t="shared" si="499"/>
        <v>0</v>
      </c>
      <c r="N271">
        <f t="shared" si="499"/>
        <v>0</v>
      </c>
      <c r="O271">
        <f t="shared" si="499"/>
        <v>0</v>
      </c>
      <c r="P271">
        <f t="shared" si="499"/>
        <v>0</v>
      </c>
      <c r="Q271">
        <f t="shared" si="499"/>
        <v>0</v>
      </c>
      <c r="R271">
        <f t="shared" si="499"/>
        <v>0</v>
      </c>
      <c r="S271">
        <f t="shared" si="499"/>
        <v>0</v>
      </c>
      <c r="T271">
        <f t="shared" si="499"/>
        <v>97433.48</v>
      </c>
      <c r="U271">
        <f t="shared" si="499"/>
        <v>0</v>
      </c>
      <c r="V271">
        <f t="shared" si="499"/>
        <v>0</v>
      </c>
      <c r="W271">
        <f t="shared" si="499"/>
        <v>0</v>
      </c>
      <c r="X271">
        <f t="shared" si="499"/>
        <v>100</v>
      </c>
      <c r="Y271">
        <f t="shared" si="499"/>
        <v>0</v>
      </c>
      <c r="Z271">
        <f t="shared" si="499"/>
        <v>0</v>
      </c>
      <c r="AA271">
        <f t="shared" si="499"/>
        <v>0</v>
      </c>
      <c r="AB271">
        <f t="shared" si="499"/>
        <v>0</v>
      </c>
      <c r="AC271">
        <f t="shared" si="499"/>
        <v>0</v>
      </c>
      <c r="AD271">
        <f t="shared" si="499"/>
        <v>0</v>
      </c>
      <c r="AE271">
        <f t="shared" si="499"/>
        <v>0</v>
      </c>
      <c r="AF271">
        <f t="shared" si="499"/>
        <v>0</v>
      </c>
      <c r="AG271">
        <f t="shared" si="499"/>
        <v>0</v>
      </c>
      <c r="AH271">
        <f t="shared" si="499"/>
        <v>0</v>
      </c>
      <c r="AI271">
        <f t="shared" ref="AI271:BN271" si="500">AI122</f>
        <v>0</v>
      </c>
      <c r="AJ271">
        <f t="shared" si="500"/>
        <v>0</v>
      </c>
      <c r="AK271">
        <f t="shared" si="500"/>
        <v>0</v>
      </c>
      <c r="AL271">
        <f t="shared" si="500"/>
        <v>0</v>
      </c>
      <c r="AM271">
        <f t="shared" si="500"/>
        <v>0</v>
      </c>
      <c r="AN271">
        <f t="shared" si="500"/>
        <v>0</v>
      </c>
      <c r="AO271">
        <f t="shared" si="500"/>
        <v>0</v>
      </c>
      <c r="AP271">
        <f t="shared" si="500"/>
        <v>0</v>
      </c>
      <c r="AQ271">
        <f t="shared" si="500"/>
        <v>0</v>
      </c>
      <c r="AR271">
        <f t="shared" si="500"/>
        <v>0</v>
      </c>
      <c r="AS271">
        <f t="shared" si="500"/>
        <v>0</v>
      </c>
      <c r="AT271">
        <f t="shared" si="500"/>
        <v>0</v>
      </c>
      <c r="AU271">
        <f t="shared" si="500"/>
        <v>0</v>
      </c>
      <c r="AV271">
        <f t="shared" si="500"/>
        <v>0</v>
      </c>
      <c r="AW271">
        <f t="shared" si="500"/>
        <v>0</v>
      </c>
      <c r="AX271">
        <f t="shared" si="500"/>
        <v>0</v>
      </c>
      <c r="AY271">
        <f t="shared" si="500"/>
        <v>0</v>
      </c>
      <c r="AZ271">
        <f t="shared" si="500"/>
        <v>0</v>
      </c>
      <c r="BA271">
        <f t="shared" si="500"/>
        <v>0</v>
      </c>
      <c r="BB271">
        <f t="shared" si="500"/>
        <v>0</v>
      </c>
      <c r="BC271">
        <f t="shared" si="500"/>
        <v>0</v>
      </c>
      <c r="BD271">
        <f t="shared" si="500"/>
        <v>0</v>
      </c>
      <c r="BE271">
        <f t="shared" si="500"/>
        <v>0</v>
      </c>
      <c r="BF271">
        <f t="shared" si="500"/>
        <v>0</v>
      </c>
      <c r="BG271">
        <f t="shared" si="500"/>
        <v>0</v>
      </c>
      <c r="BH271">
        <f t="shared" si="500"/>
        <v>0</v>
      </c>
      <c r="BI271">
        <f t="shared" si="500"/>
        <v>0</v>
      </c>
      <c r="BJ271">
        <f t="shared" si="500"/>
        <v>0</v>
      </c>
      <c r="BK271">
        <f t="shared" si="500"/>
        <v>0</v>
      </c>
      <c r="BL271">
        <f t="shared" si="500"/>
        <v>0</v>
      </c>
      <c r="BM271">
        <f t="shared" si="500"/>
        <v>0</v>
      </c>
      <c r="BN271">
        <f t="shared" si="500"/>
        <v>0</v>
      </c>
      <c r="BO271">
        <f t="shared" ref="BO271:CT271" si="501">BO122</f>
        <v>0</v>
      </c>
      <c r="BP271">
        <f t="shared" si="501"/>
        <v>0</v>
      </c>
      <c r="BQ271">
        <f t="shared" si="501"/>
        <v>0</v>
      </c>
      <c r="BR271">
        <f t="shared" si="501"/>
        <v>0</v>
      </c>
      <c r="BS271">
        <f t="shared" si="501"/>
        <v>0</v>
      </c>
      <c r="BT271">
        <f t="shared" si="501"/>
        <v>0</v>
      </c>
      <c r="BU271">
        <f t="shared" si="501"/>
        <v>0</v>
      </c>
      <c r="BV271">
        <f t="shared" si="501"/>
        <v>0</v>
      </c>
      <c r="BW271">
        <f t="shared" si="501"/>
        <v>0</v>
      </c>
      <c r="BX271">
        <f t="shared" si="501"/>
        <v>0</v>
      </c>
      <c r="BY271">
        <f t="shared" si="501"/>
        <v>0</v>
      </c>
      <c r="BZ271">
        <f t="shared" si="501"/>
        <v>0</v>
      </c>
      <c r="CA271">
        <f t="shared" si="501"/>
        <v>0</v>
      </c>
      <c r="CB271">
        <f t="shared" si="501"/>
        <v>0</v>
      </c>
      <c r="CC271">
        <f t="shared" si="501"/>
        <v>0</v>
      </c>
      <c r="CD271">
        <f t="shared" si="501"/>
        <v>0</v>
      </c>
      <c r="CE271">
        <f t="shared" si="501"/>
        <v>0</v>
      </c>
      <c r="CF271">
        <f t="shared" si="501"/>
        <v>0</v>
      </c>
      <c r="CG271">
        <f t="shared" si="501"/>
        <v>0</v>
      </c>
      <c r="CH271">
        <f t="shared" si="501"/>
        <v>0</v>
      </c>
      <c r="CI271">
        <f t="shared" si="501"/>
        <v>0</v>
      </c>
      <c r="CJ271">
        <f t="shared" si="501"/>
        <v>0</v>
      </c>
      <c r="CK271">
        <f t="shared" si="501"/>
        <v>0</v>
      </c>
      <c r="CL271">
        <f t="shared" si="501"/>
        <v>0</v>
      </c>
      <c r="CM271">
        <f t="shared" si="501"/>
        <v>0</v>
      </c>
      <c r="CN271">
        <f t="shared" si="501"/>
        <v>0</v>
      </c>
      <c r="CO271">
        <f t="shared" si="501"/>
        <v>0</v>
      </c>
      <c r="CP271">
        <f t="shared" si="501"/>
        <v>0</v>
      </c>
      <c r="CQ271">
        <f t="shared" si="501"/>
        <v>0</v>
      </c>
      <c r="CR271">
        <f t="shared" si="501"/>
        <v>0</v>
      </c>
      <c r="CS271">
        <f t="shared" si="501"/>
        <v>0</v>
      </c>
      <c r="CT271">
        <f t="shared" si="501"/>
        <v>0</v>
      </c>
      <c r="CU271">
        <f t="shared" ref="CU271:DC271" si="502">CU122</f>
        <v>0</v>
      </c>
      <c r="CV271">
        <f t="shared" si="502"/>
        <v>0</v>
      </c>
      <c r="CW271">
        <f t="shared" si="502"/>
        <v>0</v>
      </c>
      <c r="CX271">
        <f t="shared" si="502"/>
        <v>0</v>
      </c>
      <c r="CY271">
        <f t="shared" si="502"/>
        <v>0</v>
      </c>
      <c r="CZ271">
        <f t="shared" si="502"/>
        <v>0</v>
      </c>
      <c r="DA271">
        <f t="shared" si="502"/>
        <v>0</v>
      </c>
      <c r="DB271">
        <f t="shared" si="502"/>
        <v>0</v>
      </c>
      <c r="DC271">
        <f t="shared" si="502"/>
        <v>0</v>
      </c>
      <c r="DD271">
        <f t="shared" si="473"/>
        <v>0</v>
      </c>
      <c r="DE271">
        <f t="shared" si="473"/>
        <v>0</v>
      </c>
      <c r="DF271">
        <f t="shared" si="473"/>
        <v>0</v>
      </c>
      <c r="DG271">
        <f t="shared" si="473"/>
        <v>0</v>
      </c>
      <c r="DH271">
        <f t="shared" si="473"/>
        <v>0</v>
      </c>
    </row>
    <row r="272" spans="1:112">
      <c r="A272">
        <f t="shared" si="498"/>
        <v>313</v>
      </c>
      <c r="B272" t="str">
        <f t="shared" si="498"/>
        <v>Autoridad de Fiscalización y Control de Pensiones y Seguros - APS</v>
      </c>
      <c r="C272">
        <f t="shared" ref="C272:AH272" si="503">C123</f>
        <v>0</v>
      </c>
      <c r="D272">
        <f t="shared" si="503"/>
        <v>0</v>
      </c>
      <c r="E272">
        <f t="shared" si="503"/>
        <v>0</v>
      </c>
      <c r="F272">
        <f t="shared" si="503"/>
        <v>0</v>
      </c>
      <c r="G272">
        <f t="shared" si="503"/>
        <v>0</v>
      </c>
      <c r="H272">
        <f t="shared" si="503"/>
        <v>0</v>
      </c>
      <c r="I272">
        <f t="shared" si="503"/>
        <v>0</v>
      </c>
      <c r="J272">
        <f t="shared" si="503"/>
        <v>0</v>
      </c>
      <c r="K272">
        <f t="shared" si="503"/>
        <v>0</v>
      </c>
      <c r="L272">
        <f t="shared" si="503"/>
        <v>0</v>
      </c>
      <c r="M272">
        <f t="shared" si="503"/>
        <v>0</v>
      </c>
      <c r="N272">
        <f t="shared" si="503"/>
        <v>0</v>
      </c>
      <c r="O272">
        <f t="shared" si="503"/>
        <v>0</v>
      </c>
      <c r="P272">
        <f t="shared" si="503"/>
        <v>0</v>
      </c>
      <c r="Q272">
        <f t="shared" si="503"/>
        <v>0</v>
      </c>
      <c r="R272">
        <f t="shared" si="503"/>
        <v>0</v>
      </c>
      <c r="S272">
        <f t="shared" si="503"/>
        <v>0</v>
      </c>
      <c r="T272">
        <f t="shared" si="503"/>
        <v>0</v>
      </c>
      <c r="U272">
        <f t="shared" si="503"/>
        <v>0</v>
      </c>
      <c r="V272">
        <f t="shared" si="503"/>
        <v>138</v>
      </c>
      <c r="W272">
        <f t="shared" si="503"/>
        <v>0</v>
      </c>
      <c r="X272">
        <f t="shared" si="503"/>
        <v>0</v>
      </c>
      <c r="Y272">
        <f t="shared" si="503"/>
        <v>0</v>
      </c>
      <c r="Z272">
        <f t="shared" si="503"/>
        <v>0</v>
      </c>
      <c r="AA272">
        <f t="shared" si="503"/>
        <v>0</v>
      </c>
      <c r="AB272">
        <f t="shared" si="503"/>
        <v>0</v>
      </c>
      <c r="AC272">
        <f t="shared" si="503"/>
        <v>0</v>
      </c>
      <c r="AD272">
        <f t="shared" si="503"/>
        <v>0</v>
      </c>
      <c r="AE272">
        <f t="shared" si="503"/>
        <v>0</v>
      </c>
      <c r="AF272">
        <f t="shared" si="503"/>
        <v>0</v>
      </c>
      <c r="AG272">
        <f t="shared" si="503"/>
        <v>0</v>
      </c>
      <c r="AH272">
        <f t="shared" si="503"/>
        <v>0</v>
      </c>
      <c r="AI272">
        <f t="shared" ref="AI272:BN272" si="504">AI123</f>
        <v>0</v>
      </c>
      <c r="AJ272">
        <f t="shared" si="504"/>
        <v>0</v>
      </c>
      <c r="AK272">
        <f t="shared" si="504"/>
        <v>0</v>
      </c>
      <c r="AL272">
        <f t="shared" si="504"/>
        <v>0</v>
      </c>
      <c r="AM272">
        <f t="shared" si="504"/>
        <v>0</v>
      </c>
      <c r="AN272">
        <f t="shared" si="504"/>
        <v>0</v>
      </c>
      <c r="AO272">
        <f t="shared" si="504"/>
        <v>0</v>
      </c>
      <c r="AP272">
        <f t="shared" si="504"/>
        <v>0</v>
      </c>
      <c r="AQ272">
        <f t="shared" si="504"/>
        <v>0</v>
      </c>
      <c r="AR272">
        <f t="shared" si="504"/>
        <v>0</v>
      </c>
      <c r="AS272">
        <f t="shared" si="504"/>
        <v>0</v>
      </c>
      <c r="AT272">
        <f t="shared" si="504"/>
        <v>0</v>
      </c>
      <c r="AU272">
        <f t="shared" si="504"/>
        <v>0</v>
      </c>
      <c r="AV272">
        <f t="shared" si="504"/>
        <v>0</v>
      </c>
      <c r="AW272">
        <f t="shared" si="504"/>
        <v>0</v>
      </c>
      <c r="AX272">
        <f t="shared" si="504"/>
        <v>0</v>
      </c>
      <c r="AY272">
        <f t="shared" si="504"/>
        <v>0</v>
      </c>
      <c r="AZ272">
        <f t="shared" si="504"/>
        <v>0</v>
      </c>
      <c r="BA272">
        <f t="shared" si="504"/>
        <v>0</v>
      </c>
      <c r="BB272">
        <f t="shared" si="504"/>
        <v>0</v>
      </c>
      <c r="BC272">
        <f t="shared" si="504"/>
        <v>0</v>
      </c>
      <c r="BD272">
        <f t="shared" si="504"/>
        <v>0</v>
      </c>
      <c r="BE272">
        <f t="shared" si="504"/>
        <v>0</v>
      </c>
      <c r="BF272">
        <f t="shared" si="504"/>
        <v>0</v>
      </c>
      <c r="BG272">
        <f t="shared" si="504"/>
        <v>0</v>
      </c>
      <c r="BH272">
        <f t="shared" si="504"/>
        <v>0</v>
      </c>
      <c r="BI272">
        <f t="shared" si="504"/>
        <v>0</v>
      </c>
      <c r="BJ272">
        <f t="shared" si="504"/>
        <v>0</v>
      </c>
      <c r="BK272">
        <f t="shared" si="504"/>
        <v>0</v>
      </c>
      <c r="BL272">
        <f t="shared" si="504"/>
        <v>0</v>
      </c>
      <c r="BM272">
        <f t="shared" si="504"/>
        <v>0</v>
      </c>
      <c r="BN272">
        <f t="shared" si="504"/>
        <v>0</v>
      </c>
      <c r="BO272">
        <f t="shared" ref="BO272:CT272" si="505">BO123</f>
        <v>0</v>
      </c>
      <c r="BP272">
        <f t="shared" si="505"/>
        <v>0</v>
      </c>
      <c r="BQ272">
        <f t="shared" si="505"/>
        <v>0</v>
      </c>
      <c r="BR272">
        <f t="shared" si="505"/>
        <v>0</v>
      </c>
      <c r="BS272">
        <f t="shared" si="505"/>
        <v>0</v>
      </c>
      <c r="BT272">
        <f t="shared" si="505"/>
        <v>0</v>
      </c>
      <c r="BU272">
        <f t="shared" si="505"/>
        <v>0</v>
      </c>
      <c r="BV272">
        <f t="shared" si="505"/>
        <v>0</v>
      </c>
      <c r="BW272">
        <f t="shared" si="505"/>
        <v>0</v>
      </c>
      <c r="BX272">
        <f t="shared" si="505"/>
        <v>0</v>
      </c>
      <c r="BY272">
        <f t="shared" si="505"/>
        <v>0</v>
      </c>
      <c r="BZ272">
        <f t="shared" si="505"/>
        <v>0</v>
      </c>
      <c r="CA272">
        <f t="shared" si="505"/>
        <v>0</v>
      </c>
      <c r="CB272">
        <f t="shared" si="505"/>
        <v>0</v>
      </c>
      <c r="CC272">
        <f t="shared" si="505"/>
        <v>0</v>
      </c>
      <c r="CD272">
        <f t="shared" si="505"/>
        <v>0</v>
      </c>
      <c r="CE272">
        <f t="shared" si="505"/>
        <v>0</v>
      </c>
      <c r="CF272">
        <f t="shared" si="505"/>
        <v>0</v>
      </c>
      <c r="CG272">
        <f t="shared" si="505"/>
        <v>0</v>
      </c>
      <c r="CH272">
        <f t="shared" si="505"/>
        <v>0</v>
      </c>
      <c r="CI272">
        <f t="shared" si="505"/>
        <v>0</v>
      </c>
      <c r="CJ272">
        <f t="shared" si="505"/>
        <v>0</v>
      </c>
      <c r="CK272">
        <f t="shared" si="505"/>
        <v>0</v>
      </c>
      <c r="CL272">
        <f t="shared" si="505"/>
        <v>0</v>
      </c>
      <c r="CM272">
        <f t="shared" si="505"/>
        <v>0</v>
      </c>
      <c r="CN272">
        <f t="shared" si="505"/>
        <v>0</v>
      </c>
      <c r="CO272">
        <f t="shared" si="505"/>
        <v>0</v>
      </c>
      <c r="CP272">
        <f t="shared" si="505"/>
        <v>0</v>
      </c>
      <c r="CQ272">
        <f t="shared" si="505"/>
        <v>0</v>
      </c>
      <c r="CR272">
        <f t="shared" si="505"/>
        <v>0</v>
      </c>
      <c r="CS272">
        <f t="shared" si="505"/>
        <v>0</v>
      </c>
      <c r="CT272">
        <f t="shared" si="505"/>
        <v>0</v>
      </c>
      <c r="CU272">
        <f t="shared" ref="CU272:DC272" si="506">CU123</f>
        <v>0</v>
      </c>
      <c r="CV272">
        <f t="shared" si="506"/>
        <v>0</v>
      </c>
      <c r="CW272">
        <f t="shared" si="506"/>
        <v>0</v>
      </c>
      <c r="CX272">
        <f t="shared" si="506"/>
        <v>0</v>
      </c>
      <c r="CY272">
        <f t="shared" si="506"/>
        <v>0</v>
      </c>
      <c r="CZ272">
        <f t="shared" si="506"/>
        <v>0</v>
      </c>
      <c r="DA272">
        <f t="shared" si="506"/>
        <v>0</v>
      </c>
      <c r="DB272">
        <f t="shared" si="506"/>
        <v>0</v>
      </c>
      <c r="DC272">
        <f t="shared" si="506"/>
        <v>0</v>
      </c>
      <c r="DD272">
        <f t="shared" si="473"/>
        <v>0</v>
      </c>
      <c r="DE272">
        <f t="shared" si="473"/>
        <v>0</v>
      </c>
      <c r="DF272">
        <f t="shared" si="473"/>
        <v>0</v>
      </c>
      <c r="DG272">
        <f t="shared" si="473"/>
        <v>0</v>
      </c>
      <c r="DH272">
        <f t="shared" si="473"/>
        <v>0</v>
      </c>
    </row>
    <row r="273" spans="1:112">
      <c r="A273">
        <f t="shared" si="498"/>
        <v>251</v>
      </c>
      <c r="B273" t="str">
        <f t="shared" si="498"/>
        <v>Instituto Nacional de Salud Ocupacional</v>
      </c>
      <c r="C273">
        <f t="shared" ref="C273:AH273" si="507">C124</f>
        <v>0</v>
      </c>
      <c r="D273">
        <f t="shared" si="507"/>
        <v>0</v>
      </c>
      <c r="E273">
        <f t="shared" si="507"/>
        <v>0</v>
      </c>
      <c r="F273">
        <f t="shared" si="507"/>
        <v>0</v>
      </c>
      <c r="G273">
        <f t="shared" si="507"/>
        <v>0</v>
      </c>
      <c r="H273">
        <f t="shared" si="507"/>
        <v>0</v>
      </c>
      <c r="I273">
        <f t="shared" si="507"/>
        <v>0</v>
      </c>
      <c r="J273">
        <f t="shared" si="507"/>
        <v>0</v>
      </c>
      <c r="K273">
        <f t="shared" si="507"/>
        <v>0</v>
      </c>
      <c r="L273">
        <f t="shared" si="507"/>
        <v>0</v>
      </c>
      <c r="M273">
        <f t="shared" si="507"/>
        <v>0</v>
      </c>
      <c r="N273">
        <f t="shared" si="507"/>
        <v>0</v>
      </c>
      <c r="O273">
        <f t="shared" si="507"/>
        <v>0</v>
      </c>
      <c r="P273">
        <f t="shared" si="507"/>
        <v>0</v>
      </c>
      <c r="Q273">
        <f t="shared" si="507"/>
        <v>0</v>
      </c>
      <c r="R273">
        <f t="shared" si="507"/>
        <v>1853.1</v>
      </c>
      <c r="S273">
        <f t="shared" si="507"/>
        <v>0</v>
      </c>
      <c r="T273">
        <f t="shared" si="507"/>
        <v>0</v>
      </c>
      <c r="U273">
        <f t="shared" si="507"/>
        <v>0</v>
      </c>
      <c r="V273">
        <f t="shared" si="507"/>
        <v>0</v>
      </c>
      <c r="W273">
        <f t="shared" si="507"/>
        <v>0</v>
      </c>
      <c r="X273">
        <f t="shared" si="507"/>
        <v>408.85</v>
      </c>
      <c r="Y273">
        <f t="shared" si="507"/>
        <v>0</v>
      </c>
      <c r="Z273">
        <f t="shared" si="507"/>
        <v>0</v>
      </c>
      <c r="AA273">
        <f t="shared" si="507"/>
        <v>0</v>
      </c>
      <c r="AB273">
        <f t="shared" si="507"/>
        <v>0</v>
      </c>
      <c r="AC273">
        <f t="shared" si="507"/>
        <v>0</v>
      </c>
      <c r="AD273">
        <f t="shared" si="507"/>
        <v>0</v>
      </c>
      <c r="AE273">
        <f t="shared" si="507"/>
        <v>0</v>
      </c>
      <c r="AF273">
        <f t="shared" si="507"/>
        <v>0</v>
      </c>
      <c r="AG273">
        <f t="shared" si="507"/>
        <v>0</v>
      </c>
      <c r="AH273">
        <f t="shared" si="507"/>
        <v>0</v>
      </c>
      <c r="AI273">
        <f t="shared" ref="AI273:BN273" si="508">AI124</f>
        <v>0</v>
      </c>
      <c r="AJ273">
        <f t="shared" si="508"/>
        <v>0</v>
      </c>
      <c r="AK273">
        <f t="shared" si="508"/>
        <v>0</v>
      </c>
      <c r="AL273">
        <f t="shared" si="508"/>
        <v>0</v>
      </c>
      <c r="AM273">
        <f t="shared" si="508"/>
        <v>0</v>
      </c>
      <c r="AN273">
        <f t="shared" si="508"/>
        <v>0</v>
      </c>
      <c r="AO273">
        <f t="shared" si="508"/>
        <v>0</v>
      </c>
      <c r="AP273">
        <f t="shared" si="508"/>
        <v>0</v>
      </c>
      <c r="AQ273">
        <f t="shared" si="508"/>
        <v>0</v>
      </c>
      <c r="AR273">
        <f t="shared" si="508"/>
        <v>0</v>
      </c>
      <c r="AS273">
        <f t="shared" si="508"/>
        <v>0</v>
      </c>
      <c r="AT273">
        <f t="shared" si="508"/>
        <v>0</v>
      </c>
      <c r="AU273">
        <f t="shared" si="508"/>
        <v>0</v>
      </c>
      <c r="AV273">
        <f t="shared" si="508"/>
        <v>0</v>
      </c>
      <c r="AW273">
        <f t="shared" si="508"/>
        <v>0</v>
      </c>
      <c r="AX273">
        <f t="shared" si="508"/>
        <v>0</v>
      </c>
      <c r="AY273">
        <f t="shared" si="508"/>
        <v>0</v>
      </c>
      <c r="AZ273">
        <f t="shared" si="508"/>
        <v>0</v>
      </c>
      <c r="BA273">
        <f t="shared" si="508"/>
        <v>0</v>
      </c>
      <c r="BB273">
        <f t="shared" si="508"/>
        <v>0</v>
      </c>
      <c r="BC273">
        <f t="shared" si="508"/>
        <v>0</v>
      </c>
      <c r="BD273">
        <f t="shared" si="508"/>
        <v>0</v>
      </c>
      <c r="BE273">
        <f t="shared" si="508"/>
        <v>0</v>
      </c>
      <c r="BF273">
        <f t="shared" si="508"/>
        <v>0</v>
      </c>
      <c r="BG273">
        <f t="shared" si="508"/>
        <v>0</v>
      </c>
      <c r="BH273">
        <f t="shared" si="508"/>
        <v>0</v>
      </c>
      <c r="BI273">
        <f t="shared" si="508"/>
        <v>0</v>
      </c>
      <c r="BJ273">
        <f t="shared" si="508"/>
        <v>0</v>
      </c>
      <c r="BK273">
        <f t="shared" si="508"/>
        <v>0</v>
      </c>
      <c r="BL273">
        <f t="shared" si="508"/>
        <v>0</v>
      </c>
      <c r="BM273">
        <f t="shared" si="508"/>
        <v>0</v>
      </c>
      <c r="BN273">
        <f t="shared" si="508"/>
        <v>0</v>
      </c>
      <c r="BO273">
        <f t="shared" ref="BO273:CT273" si="509">BO124</f>
        <v>0</v>
      </c>
      <c r="BP273">
        <f t="shared" si="509"/>
        <v>0</v>
      </c>
      <c r="BQ273">
        <f t="shared" si="509"/>
        <v>0</v>
      </c>
      <c r="BR273">
        <f t="shared" si="509"/>
        <v>0</v>
      </c>
      <c r="BS273">
        <f t="shared" si="509"/>
        <v>0</v>
      </c>
      <c r="BT273">
        <f t="shared" si="509"/>
        <v>0</v>
      </c>
      <c r="BU273">
        <f t="shared" si="509"/>
        <v>0</v>
      </c>
      <c r="BV273">
        <f t="shared" si="509"/>
        <v>0</v>
      </c>
      <c r="BW273">
        <f t="shared" si="509"/>
        <v>0</v>
      </c>
      <c r="BX273">
        <f t="shared" si="509"/>
        <v>0</v>
      </c>
      <c r="BY273">
        <f t="shared" si="509"/>
        <v>0</v>
      </c>
      <c r="BZ273">
        <f t="shared" si="509"/>
        <v>0</v>
      </c>
      <c r="CA273">
        <f t="shared" si="509"/>
        <v>0</v>
      </c>
      <c r="CB273">
        <f t="shared" si="509"/>
        <v>0</v>
      </c>
      <c r="CC273">
        <f t="shared" si="509"/>
        <v>0</v>
      </c>
      <c r="CD273">
        <f t="shared" si="509"/>
        <v>0</v>
      </c>
      <c r="CE273">
        <f t="shared" si="509"/>
        <v>0</v>
      </c>
      <c r="CF273">
        <f t="shared" si="509"/>
        <v>0</v>
      </c>
      <c r="CG273">
        <f t="shared" si="509"/>
        <v>0</v>
      </c>
      <c r="CH273">
        <f t="shared" si="509"/>
        <v>0</v>
      </c>
      <c r="CI273">
        <f t="shared" si="509"/>
        <v>0</v>
      </c>
      <c r="CJ273">
        <f t="shared" si="509"/>
        <v>0</v>
      </c>
      <c r="CK273">
        <f t="shared" si="509"/>
        <v>0</v>
      </c>
      <c r="CL273">
        <f t="shared" si="509"/>
        <v>0</v>
      </c>
      <c r="CM273">
        <f t="shared" si="509"/>
        <v>0</v>
      </c>
      <c r="CN273">
        <f t="shared" si="509"/>
        <v>0</v>
      </c>
      <c r="CO273">
        <f t="shared" si="509"/>
        <v>0</v>
      </c>
      <c r="CP273">
        <f t="shared" si="509"/>
        <v>0</v>
      </c>
      <c r="CQ273">
        <f t="shared" si="509"/>
        <v>0</v>
      </c>
      <c r="CR273">
        <f t="shared" si="509"/>
        <v>0</v>
      </c>
      <c r="CS273">
        <f t="shared" si="509"/>
        <v>0</v>
      </c>
      <c r="CT273">
        <f t="shared" si="509"/>
        <v>0</v>
      </c>
      <c r="CU273">
        <f t="shared" ref="CU273:DC273" si="510">CU124</f>
        <v>0</v>
      </c>
      <c r="CV273">
        <f t="shared" si="510"/>
        <v>0</v>
      </c>
      <c r="CW273">
        <f t="shared" si="510"/>
        <v>0</v>
      </c>
      <c r="CX273">
        <f t="shared" si="510"/>
        <v>0</v>
      </c>
      <c r="CY273">
        <f t="shared" si="510"/>
        <v>0</v>
      </c>
      <c r="CZ273">
        <f t="shared" si="510"/>
        <v>0</v>
      </c>
      <c r="DA273">
        <f t="shared" si="510"/>
        <v>0</v>
      </c>
      <c r="DB273">
        <f t="shared" si="510"/>
        <v>0</v>
      </c>
      <c r="DC273">
        <f t="shared" si="510"/>
        <v>0</v>
      </c>
      <c r="DD273">
        <f t="shared" si="473"/>
        <v>0</v>
      </c>
      <c r="DE273">
        <f t="shared" si="473"/>
        <v>0</v>
      </c>
      <c r="DF273">
        <f t="shared" si="473"/>
        <v>0</v>
      </c>
      <c r="DG273">
        <f t="shared" si="473"/>
        <v>0</v>
      </c>
      <c r="DH273">
        <f t="shared" si="473"/>
        <v>0</v>
      </c>
    </row>
    <row r="274" spans="1:112">
      <c r="A274">
        <f t="shared" si="498"/>
        <v>130</v>
      </c>
      <c r="B274" t="str">
        <f t="shared" si="498"/>
        <v>Fondo de Financiamiento para la Minería</v>
      </c>
      <c r="C274">
        <f t="shared" ref="C274:AH274" si="511">C125</f>
        <v>0</v>
      </c>
      <c r="D274">
        <f t="shared" si="511"/>
        <v>0</v>
      </c>
      <c r="E274">
        <f t="shared" si="511"/>
        <v>0</v>
      </c>
      <c r="F274">
        <f t="shared" si="511"/>
        <v>0</v>
      </c>
      <c r="G274">
        <f t="shared" si="511"/>
        <v>0</v>
      </c>
      <c r="H274">
        <f t="shared" si="511"/>
        <v>0</v>
      </c>
      <c r="I274">
        <f t="shared" si="511"/>
        <v>0</v>
      </c>
      <c r="J274">
        <f t="shared" si="511"/>
        <v>0</v>
      </c>
      <c r="K274">
        <f t="shared" si="511"/>
        <v>0</v>
      </c>
      <c r="L274">
        <f t="shared" si="511"/>
        <v>0</v>
      </c>
      <c r="M274">
        <f t="shared" si="511"/>
        <v>0</v>
      </c>
      <c r="N274">
        <f t="shared" si="511"/>
        <v>0</v>
      </c>
      <c r="O274">
        <f t="shared" si="511"/>
        <v>0</v>
      </c>
      <c r="P274">
        <f t="shared" si="511"/>
        <v>0</v>
      </c>
      <c r="Q274">
        <f t="shared" si="511"/>
        <v>0</v>
      </c>
      <c r="R274">
        <f t="shared" si="511"/>
        <v>0</v>
      </c>
      <c r="S274">
        <f t="shared" si="511"/>
        <v>0</v>
      </c>
      <c r="T274">
        <f t="shared" si="511"/>
        <v>0</v>
      </c>
      <c r="U274">
        <f t="shared" si="511"/>
        <v>0</v>
      </c>
      <c r="V274">
        <f t="shared" si="511"/>
        <v>0</v>
      </c>
      <c r="W274">
        <f t="shared" si="511"/>
        <v>0</v>
      </c>
      <c r="X274">
        <f t="shared" si="511"/>
        <v>12418.29</v>
      </c>
      <c r="Y274">
        <f t="shared" si="511"/>
        <v>0</v>
      </c>
      <c r="Z274">
        <f t="shared" si="511"/>
        <v>0</v>
      </c>
      <c r="AA274">
        <f t="shared" si="511"/>
        <v>0</v>
      </c>
      <c r="AB274">
        <f t="shared" si="511"/>
        <v>0</v>
      </c>
      <c r="AC274">
        <f t="shared" si="511"/>
        <v>0</v>
      </c>
      <c r="AD274">
        <f t="shared" si="511"/>
        <v>0</v>
      </c>
      <c r="AE274">
        <f t="shared" si="511"/>
        <v>0</v>
      </c>
      <c r="AF274">
        <f t="shared" si="511"/>
        <v>0</v>
      </c>
      <c r="AG274">
        <f t="shared" si="511"/>
        <v>0</v>
      </c>
      <c r="AH274">
        <f t="shared" si="511"/>
        <v>0</v>
      </c>
      <c r="AI274">
        <f t="shared" ref="AI274:BN274" si="512">AI125</f>
        <v>0</v>
      </c>
      <c r="AJ274">
        <f t="shared" si="512"/>
        <v>0</v>
      </c>
      <c r="AK274">
        <f t="shared" si="512"/>
        <v>0</v>
      </c>
      <c r="AL274">
        <f t="shared" si="512"/>
        <v>0</v>
      </c>
      <c r="AM274">
        <f t="shared" si="512"/>
        <v>0</v>
      </c>
      <c r="AN274">
        <f t="shared" si="512"/>
        <v>0</v>
      </c>
      <c r="AO274">
        <f t="shared" si="512"/>
        <v>0</v>
      </c>
      <c r="AP274">
        <f t="shared" si="512"/>
        <v>0</v>
      </c>
      <c r="AQ274">
        <f t="shared" si="512"/>
        <v>0</v>
      </c>
      <c r="AR274">
        <f t="shared" si="512"/>
        <v>0</v>
      </c>
      <c r="AS274">
        <f t="shared" si="512"/>
        <v>0</v>
      </c>
      <c r="AT274">
        <f t="shared" si="512"/>
        <v>0</v>
      </c>
      <c r="AU274">
        <f t="shared" si="512"/>
        <v>0</v>
      </c>
      <c r="AV274">
        <f t="shared" si="512"/>
        <v>0</v>
      </c>
      <c r="AW274">
        <f t="shared" si="512"/>
        <v>0</v>
      </c>
      <c r="AX274">
        <f t="shared" si="512"/>
        <v>0</v>
      </c>
      <c r="AY274">
        <f t="shared" si="512"/>
        <v>0</v>
      </c>
      <c r="AZ274">
        <f t="shared" si="512"/>
        <v>0</v>
      </c>
      <c r="BA274">
        <f t="shared" si="512"/>
        <v>0</v>
      </c>
      <c r="BB274">
        <f t="shared" si="512"/>
        <v>0</v>
      </c>
      <c r="BC274">
        <f t="shared" si="512"/>
        <v>0</v>
      </c>
      <c r="BD274">
        <f t="shared" si="512"/>
        <v>0</v>
      </c>
      <c r="BE274">
        <f t="shared" si="512"/>
        <v>0</v>
      </c>
      <c r="BF274">
        <f t="shared" si="512"/>
        <v>0</v>
      </c>
      <c r="BG274">
        <f t="shared" si="512"/>
        <v>0</v>
      </c>
      <c r="BH274">
        <f t="shared" si="512"/>
        <v>0</v>
      </c>
      <c r="BI274">
        <f t="shared" si="512"/>
        <v>0</v>
      </c>
      <c r="BJ274">
        <f t="shared" si="512"/>
        <v>0</v>
      </c>
      <c r="BK274">
        <f t="shared" si="512"/>
        <v>0</v>
      </c>
      <c r="BL274">
        <f t="shared" si="512"/>
        <v>0</v>
      </c>
      <c r="BM274">
        <f t="shared" si="512"/>
        <v>0</v>
      </c>
      <c r="BN274">
        <f t="shared" si="512"/>
        <v>0</v>
      </c>
      <c r="BO274">
        <f t="shared" ref="BO274:CT274" si="513">BO125</f>
        <v>0</v>
      </c>
      <c r="BP274">
        <f t="shared" si="513"/>
        <v>0</v>
      </c>
      <c r="BQ274">
        <f t="shared" si="513"/>
        <v>0</v>
      </c>
      <c r="BR274">
        <f t="shared" si="513"/>
        <v>0</v>
      </c>
      <c r="BS274">
        <f t="shared" si="513"/>
        <v>0</v>
      </c>
      <c r="BT274">
        <f t="shared" si="513"/>
        <v>0</v>
      </c>
      <c r="BU274">
        <f t="shared" si="513"/>
        <v>0</v>
      </c>
      <c r="BV274">
        <f t="shared" si="513"/>
        <v>0</v>
      </c>
      <c r="BW274">
        <f t="shared" si="513"/>
        <v>0</v>
      </c>
      <c r="BX274">
        <f t="shared" si="513"/>
        <v>0</v>
      </c>
      <c r="BY274">
        <f t="shared" si="513"/>
        <v>0</v>
      </c>
      <c r="BZ274">
        <f t="shared" si="513"/>
        <v>0</v>
      </c>
      <c r="CA274">
        <f t="shared" si="513"/>
        <v>0</v>
      </c>
      <c r="CB274">
        <f t="shared" si="513"/>
        <v>0</v>
      </c>
      <c r="CC274">
        <f t="shared" si="513"/>
        <v>0</v>
      </c>
      <c r="CD274">
        <f t="shared" si="513"/>
        <v>0</v>
      </c>
      <c r="CE274">
        <f t="shared" si="513"/>
        <v>0</v>
      </c>
      <c r="CF274">
        <f t="shared" si="513"/>
        <v>0</v>
      </c>
      <c r="CG274">
        <f t="shared" si="513"/>
        <v>0</v>
      </c>
      <c r="CH274">
        <f t="shared" si="513"/>
        <v>0</v>
      </c>
      <c r="CI274">
        <f t="shared" si="513"/>
        <v>0</v>
      </c>
      <c r="CJ274">
        <f t="shared" si="513"/>
        <v>0</v>
      </c>
      <c r="CK274">
        <f t="shared" si="513"/>
        <v>0</v>
      </c>
      <c r="CL274">
        <f t="shared" si="513"/>
        <v>0</v>
      </c>
      <c r="CM274">
        <f t="shared" si="513"/>
        <v>0</v>
      </c>
      <c r="CN274">
        <f t="shared" si="513"/>
        <v>0</v>
      </c>
      <c r="CO274">
        <f t="shared" si="513"/>
        <v>0</v>
      </c>
      <c r="CP274">
        <f t="shared" si="513"/>
        <v>0</v>
      </c>
      <c r="CQ274">
        <f t="shared" si="513"/>
        <v>0</v>
      </c>
      <c r="CR274">
        <f t="shared" si="513"/>
        <v>0</v>
      </c>
      <c r="CS274">
        <f t="shared" si="513"/>
        <v>0</v>
      </c>
      <c r="CT274">
        <f t="shared" si="513"/>
        <v>0</v>
      </c>
      <c r="CU274">
        <f t="shared" ref="CU274:DC274" si="514">CU125</f>
        <v>0</v>
      </c>
      <c r="CV274">
        <f t="shared" si="514"/>
        <v>0</v>
      </c>
      <c r="CW274">
        <f t="shared" si="514"/>
        <v>0</v>
      </c>
      <c r="CX274">
        <f t="shared" si="514"/>
        <v>0</v>
      </c>
      <c r="CY274">
        <f t="shared" si="514"/>
        <v>0</v>
      </c>
      <c r="CZ274">
        <f t="shared" si="514"/>
        <v>0</v>
      </c>
      <c r="DA274">
        <f t="shared" si="514"/>
        <v>0</v>
      </c>
      <c r="DB274">
        <f t="shared" si="514"/>
        <v>0</v>
      </c>
      <c r="DC274">
        <f t="shared" si="514"/>
        <v>0</v>
      </c>
      <c r="DD274">
        <f t="shared" ref="DD274:DH283" si="515">DD125</f>
        <v>0</v>
      </c>
      <c r="DE274">
        <f t="shared" si="515"/>
        <v>0</v>
      </c>
      <c r="DF274">
        <f t="shared" si="515"/>
        <v>0</v>
      </c>
      <c r="DG274">
        <f t="shared" si="515"/>
        <v>0</v>
      </c>
      <c r="DH274">
        <f t="shared" si="515"/>
        <v>0</v>
      </c>
    </row>
    <row r="275" spans="1:112">
      <c r="A275">
        <f t="shared" si="498"/>
        <v>388</v>
      </c>
      <c r="B275" t="str">
        <f t="shared" si="498"/>
        <v>Servicio Plurinacional de Registro de Comercio</v>
      </c>
      <c r="C275">
        <f t="shared" ref="C275:AH275" si="516">C126</f>
        <v>0</v>
      </c>
      <c r="D275">
        <f t="shared" si="516"/>
        <v>0</v>
      </c>
      <c r="E275">
        <f t="shared" si="516"/>
        <v>0</v>
      </c>
      <c r="F275">
        <f t="shared" si="516"/>
        <v>0</v>
      </c>
      <c r="G275">
        <f t="shared" si="516"/>
        <v>0</v>
      </c>
      <c r="H275">
        <f t="shared" si="516"/>
        <v>0</v>
      </c>
      <c r="I275">
        <f t="shared" si="516"/>
        <v>0</v>
      </c>
      <c r="J275">
        <f t="shared" si="516"/>
        <v>0</v>
      </c>
      <c r="K275">
        <f t="shared" si="516"/>
        <v>0</v>
      </c>
      <c r="L275">
        <f t="shared" si="516"/>
        <v>0</v>
      </c>
      <c r="M275">
        <f t="shared" si="516"/>
        <v>0</v>
      </c>
      <c r="N275">
        <f t="shared" si="516"/>
        <v>106945.57</v>
      </c>
      <c r="O275">
        <f t="shared" si="516"/>
        <v>0</v>
      </c>
      <c r="P275">
        <f t="shared" si="516"/>
        <v>0</v>
      </c>
      <c r="Q275">
        <f t="shared" si="516"/>
        <v>0</v>
      </c>
      <c r="R275">
        <f t="shared" si="516"/>
        <v>0</v>
      </c>
      <c r="S275">
        <f t="shared" si="516"/>
        <v>0</v>
      </c>
      <c r="T275">
        <f t="shared" si="516"/>
        <v>0</v>
      </c>
      <c r="U275">
        <f t="shared" si="516"/>
        <v>0</v>
      </c>
      <c r="V275">
        <f t="shared" si="516"/>
        <v>0</v>
      </c>
      <c r="W275">
        <f t="shared" si="516"/>
        <v>0</v>
      </c>
      <c r="X275">
        <f t="shared" si="516"/>
        <v>0</v>
      </c>
      <c r="Y275">
        <f t="shared" si="516"/>
        <v>0</v>
      </c>
      <c r="Z275">
        <f t="shared" si="516"/>
        <v>0</v>
      </c>
      <c r="AA275">
        <f t="shared" si="516"/>
        <v>0</v>
      </c>
      <c r="AB275">
        <f t="shared" si="516"/>
        <v>0</v>
      </c>
      <c r="AC275">
        <f t="shared" si="516"/>
        <v>0</v>
      </c>
      <c r="AD275">
        <f t="shared" si="516"/>
        <v>0</v>
      </c>
      <c r="AE275">
        <f t="shared" si="516"/>
        <v>0</v>
      </c>
      <c r="AF275">
        <f t="shared" si="516"/>
        <v>0</v>
      </c>
      <c r="AG275">
        <f t="shared" si="516"/>
        <v>0</v>
      </c>
      <c r="AH275">
        <f t="shared" si="516"/>
        <v>0</v>
      </c>
      <c r="AI275">
        <f t="shared" ref="AI275:BN275" si="517">AI126</f>
        <v>0</v>
      </c>
      <c r="AJ275">
        <f t="shared" si="517"/>
        <v>0</v>
      </c>
      <c r="AK275">
        <f t="shared" si="517"/>
        <v>0</v>
      </c>
      <c r="AL275">
        <f t="shared" si="517"/>
        <v>0</v>
      </c>
      <c r="AM275">
        <f t="shared" si="517"/>
        <v>0</v>
      </c>
      <c r="AN275">
        <f t="shared" si="517"/>
        <v>0</v>
      </c>
      <c r="AO275">
        <f t="shared" si="517"/>
        <v>0</v>
      </c>
      <c r="AP275">
        <f t="shared" si="517"/>
        <v>0</v>
      </c>
      <c r="AQ275">
        <f t="shared" si="517"/>
        <v>0</v>
      </c>
      <c r="AR275">
        <f t="shared" si="517"/>
        <v>0</v>
      </c>
      <c r="AS275">
        <f t="shared" si="517"/>
        <v>0</v>
      </c>
      <c r="AT275">
        <f t="shared" si="517"/>
        <v>0</v>
      </c>
      <c r="AU275">
        <f t="shared" si="517"/>
        <v>0</v>
      </c>
      <c r="AV275">
        <f t="shared" si="517"/>
        <v>0</v>
      </c>
      <c r="AW275">
        <f t="shared" si="517"/>
        <v>0</v>
      </c>
      <c r="AX275">
        <f t="shared" si="517"/>
        <v>0</v>
      </c>
      <c r="AY275">
        <f t="shared" si="517"/>
        <v>0</v>
      </c>
      <c r="AZ275">
        <f t="shared" si="517"/>
        <v>0</v>
      </c>
      <c r="BA275">
        <f t="shared" si="517"/>
        <v>0</v>
      </c>
      <c r="BB275">
        <f t="shared" si="517"/>
        <v>0</v>
      </c>
      <c r="BC275">
        <f t="shared" si="517"/>
        <v>0</v>
      </c>
      <c r="BD275">
        <f t="shared" si="517"/>
        <v>0</v>
      </c>
      <c r="BE275">
        <f t="shared" si="517"/>
        <v>0</v>
      </c>
      <c r="BF275">
        <f t="shared" si="517"/>
        <v>0</v>
      </c>
      <c r="BG275">
        <f t="shared" si="517"/>
        <v>0</v>
      </c>
      <c r="BH275">
        <f t="shared" si="517"/>
        <v>0</v>
      </c>
      <c r="BI275">
        <f t="shared" si="517"/>
        <v>0</v>
      </c>
      <c r="BJ275">
        <f t="shared" si="517"/>
        <v>0</v>
      </c>
      <c r="BK275">
        <f t="shared" si="517"/>
        <v>0</v>
      </c>
      <c r="BL275">
        <f t="shared" si="517"/>
        <v>0</v>
      </c>
      <c r="BM275">
        <f t="shared" si="517"/>
        <v>0</v>
      </c>
      <c r="BN275">
        <f t="shared" si="517"/>
        <v>0</v>
      </c>
      <c r="BO275">
        <f t="shared" ref="BO275:CT275" si="518">BO126</f>
        <v>0</v>
      </c>
      <c r="BP275">
        <f t="shared" si="518"/>
        <v>0</v>
      </c>
      <c r="BQ275">
        <f t="shared" si="518"/>
        <v>0</v>
      </c>
      <c r="BR275">
        <f t="shared" si="518"/>
        <v>0</v>
      </c>
      <c r="BS275">
        <f t="shared" si="518"/>
        <v>0</v>
      </c>
      <c r="BT275">
        <f t="shared" si="518"/>
        <v>0</v>
      </c>
      <c r="BU275">
        <f t="shared" si="518"/>
        <v>0</v>
      </c>
      <c r="BV275">
        <f t="shared" si="518"/>
        <v>0</v>
      </c>
      <c r="BW275">
        <f t="shared" si="518"/>
        <v>0</v>
      </c>
      <c r="BX275">
        <f t="shared" si="518"/>
        <v>0</v>
      </c>
      <c r="BY275">
        <f t="shared" si="518"/>
        <v>0</v>
      </c>
      <c r="BZ275">
        <f t="shared" si="518"/>
        <v>0</v>
      </c>
      <c r="CA275">
        <f t="shared" si="518"/>
        <v>0</v>
      </c>
      <c r="CB275">
        <f t="shared" si="518"/>
        <v>0</v>
      </c>
      <c r="CC275">
        <f t="shared" si="518"/>
        <v>0</v>
      </c>
      <c r="CD275">
        <f t="shared" si="518"/>
        <v>0</v>
      </c>
      <c r="CE275">
        <f t="shared" si="518"/>
        <v>0</v>
      </c>
      <c r="CF275">
        <f t="shared" si="518"/>
        <v>0</v>
      </c>
      <c r="CG275">
        <f t="shared" si="518"/>
        <v>0</v>
      </c>
      <c r="CH275">
        <f t="shared" si="518"/>
        <v>0</v>
      </c>
      <c r="CI275">
        <f t="shared" si="518"/>
        <v>0</v>
      </c>
      <c r="CJ275">
        <f t="shared" si="518"/>
        <v>0</v>
      </c>
      <c r="CK275">
        <f t="shared" si="518"/>
        <v>0</v>
      </c>
      <c r="CL275">
        <f t="shared" si="518"/>
        <v>0</v>
      </c>
      <c r="CM275">
        <f t="shared" si="518"/>
        <v>0</v>
      </c>
      <c r="CN275">
        <f t="shared" si="518"/>
        <v>0</v>
      </c>
      <c r="CO275">
        <f t="shared" si="518"/>
        <v>0</v>
      </c>
      <c r="CP275">
        <f t="shared" si="518"/>
        <v>0</v>
      </c>
      <c r="CQ275">
        <f t="shared" si="518"/>
        <v>0</v>
      </c>
      <c r="CR275">
        <f t="shared" si="518"/>
        <v>0</v>
      </c>
      <c r="CS275">
        <f t="shared" si="518"/>
        <v>0</v>
      </c>
      <c r="CT275">
        <f t="shared" si="518"/>
        <v>0</v>
      </c>
      <c r="CU275">
        <f t="shared" ref="CU275:DC275" si="519">CU126</f>
        <v>0</v>
      </c>
      <c r="CV275">
        <f t="shared" si="519"/>
        <v>0</v>
      </c>
      <c r="CW275">
        <f t="shared" si="519"/>
        <v>0</v>
      </c>
      <c r="CX275">
        <f t="shared" si="519"/>
        <v>0</v>
      </c>
      <c r="CY275">
        <f t="shared" si="519"/>
        <v>0</v>
      </c>
      <c r="CZ275">
        <f t="shared" si="519"/>
        <v>0</v>
      </c>
      <c r="DA275">
        <f t="shared" si="519"/>
        <v>0</v>
      </c>
      <c r="DB275">
        <f t="shared" si="519"/>
        <v>0</v>
      </c>
      <c r="DC275">
        <f t="shared" si="519"/>
        <v>0</v>
      </c>
      <c r="DD275">
        <f t="shared" si="515"/>
        <v>0</v>
      </c>
      <c r="DE275">
        <f t="shared" si="515"/>
        <v>0</v>
      </c>
      <c r="DF275">
        <f t="shared" si="515"/>
        <v>0</v>
      </c>
      <c r="DG275">
        <f t="shared" si="515"/>
        <v>0</v>
      </c>
      <c r="DH275">
        <f t="shared" si="515"/>
        <v>0</v>
      </c>
    </row>
    <row r="276" spans="1:112">
      <c r="A276">
        <f t="shared" si="498"/>
        <v>244</v>
      </c>
      <c r="B276" t="str">
        <f t="shared" si="498"/>
        <v>Servicio Nacional de Aerofotogrametría</v>
      </c>
      <c r="C276">
        <f t="shared" ref="C276:AH276" si="520">C127</f>
        <v>0</v>
      </c>
      <c r="D276">
        <f t="shared" si="520"/>
        <v>0</v>
      </c>
      <c r="E276">
        <f t="shared" si="520"/>
        <v>0</v>
      </c>
      <c r="F276">
        <f t="shared" si="520"/>
        <v>0</v>
      </c>
      <c r="G276">
        <f t="shared" si="520"/>
        <v>0</v>
      </c>
      <c r="H276">
        <f t="shared" si="520"/>
        <v>0</v>
      </c>
      <c r="I276">
        <f t="shared" si="520"/>
        <v>0</v>
      </c>
      <c r="J276">
        <f t="shared" si="520"/>
        <v>0</v>
      </c>
      <c r="K276">
        <f t="shared" si="520"/>
        <v>0</v>
      </c>
      <c r="L276">
        <f t="shared" si="520"/>
        <v>0</v>
      </c>
      <c r="M276">
        <f t="shared" si="520"/>
        <v>0</v>
      </c>
      <c r="N276">
        <f t="shared" si="520"/>
        <v>0</v>
      </c>
      <c r="O276">
        <f t="shared" si="520"/>
        <v>0</v>
      </c>
      <c r="P276">
        <f t="shared" si="520"/>
        <v>0</v>
      </c>
      <c r="Q276">
        <f t="shared" si="520"/>
        <v>0</v>
      </c>
      <c r="R276">
        <f t="shared" si="520"/>
        <v>0</v>
      </c>
      <c r="S276">
        <f t="shared" si="520"/>
        <v>0</v>
      </c>
      <c r="T276">
        <f t="shared" si="520"/>
        <v>0</v>
      </c>
      <c r="U276">
        <f t="shared" si="520"/>
        <v>0</v>
      </c>
      <c r="V276">
        <f t="shared" si="520"/>
        <v>0</v>
      </c>
      <c r="W276">
        <f t="shared" si="520"/>
        <v>0</v>
      </c>
      <c r="X276">
        <f t="shared" si="520"/>
        <v>24461</v>
      </c>
      <c r="Y276">
        <f t="shared" si="520"/>
        <v>0</v>
      </c>
      <c r="Z276">
        <f t="shared" si="520"/>
        <v>0</v>
      </c>
      <c r="AA276">
        <f t="shared" si="520"/>
        <v>0</v>
      </c>
      <c r="AB276">
        <f t="shared" si="520"/>
        <v>0</v>
      </c>
      <c r="AC276">
        <f t="shared" si="520"/>
        <v>0</v>
      </c>
      <c r="AD276">
        <f t="shared" si="520"/>
        <v>0</v>
      </c>
      <c r="AE276">
        <f t="shared" si="520"/>
        <v>0</v>
      </c>
      <c r="AF276">
        <f t="shared" si="520"/>
        <v>0</v>
      </c>
      <c r="AG276">
        <f t="shared" si="520"/>
        <v>0</v>
      </c>
      <c r="AH276">
        <f t="shared" si="520"/>
        <v>0</v>
      </c>
      <c r="AI276">
        <f t="shared" ref="AI276:BN276" si="521">AI127</f>
        <v>0</v>
      </c>
      <c r="AJ276">
        <f t="shared" si="521"/>
        <v>0</v>
      </c>
      <c r="AK276">
        <f t="shared" si="521"/>
        <v>0</v>
      </c>
      <c r="AL276">
        <f t="shared" si="521"/>
        <v>0</v>
      </c>
      <c r="AM276">
        <f t="shared" si="521"/>
        <v>0</v>
      </c>
      <c r="AN276">
        <f t="shared" si="521"/>
        <v>0</v>
      </c>
      <c r="AO276">
        <f t="shared" si="521"/>
        <v>0</v>
      </c>
      <c r="AP276">
        <f t="shared" si="521"/>
        <v>0</v>
      </c>
      <c r="AQ276">
        <f t="shared" si="521"/>
        <v>0</v>
      </c>
      <c r="AR276">
        <f t="shared" si="521"/>
        <v>0</v>
      </c>
      <c r="AS276">
        <f t="shared" si="521"/>
        <v>0</v>
      </c>
      <c r="AT276">
        <f t="shared" si="521"/>
        <v>0</v>
      </c>
      <c r="AU276">
        <f t="shared" si="521"/>
        <v>0</v>
      </c>
      <c r="AV276">
        <f t="shared" si="521"/>
        <v>0</v>
      </c>
      <c r="AW276">
        <f t="shared" si="521"/>
        <v>0</v>
      </c>
      <c r="AX276">
        <f t="shared" si="521"/>
        <v>0</v>
      </c>
      <c r="AY276">
        <f t="shared" si="521"/>
        <v>0</v>
      </c>
      <c r="AZ276">
        <f t="shared" si="521"/>
        <v>0</v>
      </c>
      <c r="BA276">
        <f t="shared" si="521"/>
        <v>0</v>
      </c>
      <c r="BB276">
        <f t="shared" si="521"/>
        <v>0</v>
      </c>
      <c r="BC276">
        <f t="shared" si="521"/>
        <v>0</v>
      </c>
      <c r="BD276">
        <f t="shared" si="521"/>
        <v>0</v>
      </c>
      <c r="BE276">
        <f t="shared" si="521"/>
        <v>0</v>
      </c>
      <c r="BF276">
        <f t="shared" si="521"/>
        <v>0</v>
      </c>
      <c r="BG276">
        <f t="shared" si="521"/>
        <v>0</v>
      </c>
      <c r="BH276">
        <f t="shared" si="521"/>
        <v>0</v>
      </c>
      <c r="BI276">
        <f t="shared" si="521"/>
        <v>0</v>
      </c>
      <c r="BJ276">
        <f t="shared" si="521"/>
        <v>0</v>
      </c>
      <c r="BK276">
        <f t="shared" si="521"/>
        <v>0</v>
      </c>
      <c r="BL276">
        <f t="shared" si="521"/>
        <v>0</v>
      </c>
      <c r="BM276">
        <f t="shared" si="521"/>
        <v>0</v>
      </c>
      <c r="BN276">
        <f t="shared" si="521"/>
        <v>0</v>
      </c>
      <c r="BO276">
        <f t="shared" ref="BO276:CT276" si="522">BO127</f>
        <v>0</v>
      </c>
      <c r="BP276">
        <f t="shared" si="522"/>
        <v>0</v>
      </c>
      <c r="BQ276">
        <f t="shared" si="522"/>
        <v>0</v>
      </c>
      <c r="BR276">
        <f t="shared" si="522"/>
        <v>0</v>
      </c>
      <c r="BS276">
        <f t="shared" si="522"/>
        <v>0</v>
      </c>
      <c r="BT276">
        <f t="shared" si="522"/>
        <v>0</v>
      </c>
      <c r="BU276">
        <f t="shared" si="522"/>
        <v>0</v>
      </c>
      <c r="BV276">
        <f t="shared" si="522"/>
        <v>0</v>
      </c>
      <c r="BW276">
        <f t="shared" si="522"/>
        <v>0</v>
      </c>
      <c r="BX276">
        <f t="shared" si="522"/>
        <v>0</v>
      </c>
      <c r="BY276">
        <f t="shared" si="522"/>
        <v>0</v>
      </c>
      <c r="BZ276">
        <f t="shared" si="522"/>
        <v>0</v>
      </c>
      <c r="CA276">
        <f t="shared" si="522"/>
        <v>0</v>
      </c>
      <c r="CB276">
        <f t="shared" si="522"/>
        <v>0</v>
      </c>
      <c r="CC276">
        <f t="shared" si="522"/>
        <v>0</v>
      </c>
      <c r="CD276">
        <f t="shared" si="522"/>
        <v>0</v>
      </c>
      <c r="CE276">
        <f t="shared" si="522"/>
        <v>0</v>
      </c>
      <c r="CF276">
        <f t="shared" si="522"/>
        <v>0</v>
      </c>
      <c r="CG276">
        <f t="shared" si="522"/>
        <v>0</v>
      </c>
      <c r="CH276">
        <f t="shared" si="522"/>
        <v>0</v>
      </c>
      <c r="CI276">
        <f t="shared" si="522"/>
        <v>0</v>
      </c>
      <c r="CJ276">
        <f t="shared" si="522"/>
        <v>0</v>
      </c>
      <c r="CK276">
        <f t="shared" si="522"/>
        <v>0</v>
      </c>
      <c r="CL276">
        <f t="shared" si="522"/>
        <v>0</v>
      </c>
      <c r="CM276">
        <f t="shared" si="522"/>
        <v>0</v>
      </c>
      <c r="CN276">
        <f t="shared" si="522"/>
        <v>0</v>
      </c>
      <c r="CO276">
        <f t="shared" si="522"/>
        <v>0</v>
      </c>
      <c r="CP276">
        <f t="shared" si="522"/>
        <v>0</v>
      </c>
      <c r="CQ276">
        <f t="shared" si="522"/>
        <v>0</v>
      </c>
      <c r="CR276">
        <f t="shared" si="522"/>
        <v>0</v>
      </c>
      <c r="CS276">
        <f t="shared" si="522"/>
        <v>0</v>
      </c>
      <c r="CT276">
        <f t="shared" si="522"/>
        <v>0</v>
      </c>
      <c r="CU276">
        <f t="shared" ref="CU276:DC276" si="523">CU127</f>
        <v>0</v>
      </c>
      <c r="CV276">
        <f t="shared" si="523"/>
        <v>0</v>
      </c>
      <c r="CW276">
        <f t="shared" si="523"/>
        <v>0</v>
      </c>
      <c r="CX276">
        <f t="shared" si="523"/>
        <v>0</v>
      </c>
      <c r="CY276">
        <f t="shared" si="523"/>
        <v>0</v>
      </c>
      <c r="CZ276">
        <f t="shared" si="523"/>
        <v>0</v>
      </c>
      <c r="DA276">
        <f t="shared" si="523"/>
        <v>0</v>
      </c>
      <c r="DB276">
        <f t="shared" si="523"/>
        <v>0</v>
      </c>
      <c r="DC276">
        <f t="shared" si="523"/>
        <v>0</v>
      </c>
      <c r="DD276">
        <f t="shared" si="515"/>
        <v>0</v>
      </c>
      <c r="DE276">
        <f t="shared" si="515"/>
        <v>0</v>
      </c>
      <c r="DF276">
        <f t="shared" si="515"/>
        <v>0</v>
      </c>
      <c r="DG276">
        <f t="shared" si="515"/>
        <v>0</v>
      </c>
      <c r="DH276">
        <f t="shared" si="515"/>
        <v>0</v>
      </c>
    </row>
    <row r="277" spans="1:112">
      <c r="A277">
        <f t="shared" si="498"/>
        <v>386</v>
      </c>
      <c r="B277" t="str">
        <f t="shared" si="498"/>
        <v>Servicio Plurinacional de la Mujer y de la Despatriarcalización Ana María Romero</v>
      </c>
      <c r="C277">
        <f t="shared" ref="C277:AH277" si="524">C128</f>
        <v>0</v>
      </c>
      <c r="D277">
        <f t="shared" si="524"/>
        <v>0</v>
      </c>
      <c r="E277">
        <f t="shared" si="524"/>
        <v>0</v>
      </c>
      <c r="F277">
        <f t="shared" si="524"/>
        <v>0</v>
      </c>
      <c r="G277">
        <f t="shared" si="524"/>
        <v>0</v>
      </c>
      <c r="H277">
        <f t="shared" si="524"/>
        <v>0</v>
      </c>
      <c r="I277">
        <f t="shared" si="524"/>
        <v>0</v>
      </c>
      <c r="J277">
        <f t="shared" si="524"/>
        <v>0</v>
      </c>
      <c r="K277">
        <f t="shared" si="524"/>
        <v>0</v>
      </c>
      <c r="L277">
        <f t="shared" si="524"/>
        <v>0</v>
      </c>
      <c r="M277">
        <f t="shared" si="524"/>
        <v>0</v>
      </c>
      <c r="N277">
        <f t="shared" si="524"/>
        <v>0</v>
      </c>
      <c r="O277">
        <f t="shared" si="524"/>
        <v>0</v>
      </c>
      <c r="P277">
        <f t="shared" si="524"/>
        <v>0</v>
      </c>
      <c r="Q277">
        <f t="shared" si="524"/>
        <v>0</v>
      </c>
      <c r="R277">
        <f t="shared" si="524"/>
        <v>0</v>
      </c>
      <c r="S277">
        <f t="shared" si="524"/>
        <v>0</v>
      </c>
      <c r="T277">
        <f t="shared" si="524"/>
        <v>0</v>
      </c>
      <c r="U277">
        <f t="shared" si="524"/>
        <v>0</v>
      </c>
      <c r="V277">
        <f t="shared" si="524"/>
        <v>0</v>
      </c>
      <c r="W277">
        <f t="shared" si="524"/>
        <v>0</v>
      </c>
      <c r="X277">
        <f t="shared" si="524"/>
        <v>19.5</v>
      </c>
      <c r="Y277">
        <f t="shared" si="524"/>
        <v>0</v>
      </c>
      <c r="Z277">
        <f t="shared" si="524"/>
        <v>0</v>
      </c>
      <c r="AA277">
        <f t="shared" si="524"/>
        <v>0</v>
      </c>
      <c r="AB277">
        <f t="shared" si="524"/>
        <v>0</v>
      </c>
      <c r="AC277">
        <f t="shared" si="524"/>
        <v>0</v>
      </c>
      <c r="AD277">
        <f t="shared" si="524"/>
        <v>0</v>
      </c>
      <c r="AE277">
        <f t="shared" si="524"/>
        <v>0</v>
      </c>
      <c r="AF277">
        <f t="shared" si="524"/>
        <v>0</v>
      </c>
      <c r="AG277">
        <f t="shared" si="524"/>
        <v>0</v>
      </c>
      <c r="AH277">
        <f t="shared" si="524"/>
        <v>0</v>
      </c>
      <c r="AI277">
        <f t="shared" ref="AI277:BN277" si="525">AI128</f>
        <v>0</v>
      </c>
      <c r="AJ277">
        <f t="shared" si="525"/>
        <v>0</v>
      </c>
      <c r="AK277">
        <f t="shared" si="525"/>
        <v>0</v>
      </c>
      <c r="AL277">
        <f t="shared" si="525"/>
        <v>0</v>
      </c>
      <c r="AM277">
        <f t="shared" si="525"/>
        <v>0</v>
      </c>
      <c r="AN277">
        <f t="shared" si="525"/>
        <v>0</v>
      </c>
      <c r="AO277">
        <f t="shared" si="525"/>
        <v>0</v>
      </c>
      <c r="AP277">
        <f t="shared" si="525"/>
        <v>0</v>
      </c>
      <c r="AQ277">
        <f t="shared" si="525"/>
        <v>0</v>
      </c>
      <c r="AR277">
        <f t="shared" si="525"/>
        <v>0</v>
      </c>
      <c r="AS277">
        <f t="shared" si="525"/>
        <v>0</v>
      </c>
      <c r="AT277">
        <f t="shared" si="525"/>
        <v>0</v>
      </c>
      <c r="AU277">
        <f t="shared" si="525"/>
        <v>0</v>
      </c>
      <c r="AV277">
        <f t="shared" si="525"/>
        <v>0</v>
      </c>
      <c r="AW277">
        <f t="shared" si="525"/>
        <v>0</v>
      </c>
      <c r="AX277">
        <f t="shared" si="525"/>
        <v>0</v>
      </c>
      <c r="AY277">
        <f t="shared" si="525"/>
        <v>0</v>
      </c>
      <c r="AZ277">
        <f t="shared" si="525"/>
        <v>0</v>
      </c>
      <c r="BA277">
        <f t="shared" si="525"/>
        <v>0</v>
      </c>
      <c r="BB277">
        <f t="shared" si="525"/>
        <v>0</v>
      </c>
      <c r="BC277">
        <f t="shared" si="525"/>
        <v>0</v>
      </c>
      <c r="BD277">
        <f t="shared" si="525"/>
        <v>0</v>
      </c>
      <c r="BE277">
        <f t="shared" si="525"/>
        <v>0</v>
      </c>
      <c r="BF277">
        <f t="shared" si="525"/>
        <v>0</v>
      </c>
      <c r="BG277">
        <f t="shared" si="525"/>
        <v>0</v>
      </c>
      <c r="BH277">
        <f t="shared" si="525"/>
        <v>0</v>
      </c>
      <c r="BI277">
        <f t="shared" si="525"/>
        <v>0</v>
      </c>
      <c r="BJ277">
        <f t="shared" si="525"/>
        <v>0</v>
      </c>
      <c r="BK277">
        <f t="shared" si="525"/>
        <v>0</v>
      </c>
      <c r="BL277">
        <f t="shared" si="525"/>
        <v>0</v>
      </c>
      <c r="BM277">
        <f t="shared" si="525"/>
        <v>0</v>
      </c>
      <c r="BN277">
        <f t="shared" si="525"/>
        <v>0</v>
      </c>
      <c r="BO277">
        <f t="shared" ref="BO277:CT277" si="526">BO128</f>
        <v>0</v>
      </c>
      <c r="BP277">
        <f t="shared" si="526"/>
        <v>0</v>
      </c>
      <c r="BQ277">
        <f t="shared" si="526"/>
        <v>0</v>
      </c>
      <c r="BR277">
        <f t="shared" si="526"/>
        <v>0</v>
      </c>
      <c r="BS277">
        <f t="shared" si="526"/>
        <v>0</v>
      </c>
      <c r="BT277">
        <f t="shared" si="526"/>
        <v>0</v>
      </c>
      <c r="BU277">
        <f t="shared" si="526"/>
        <v>0</v>
      </c>
      <c r="BV277">
        <f t="shared" si="526"/>
        <v>0</v>
      </c>
      <c r="BW277">
        <f t="shared" si="526"/>
        <v>0</v>
      </c>
      <c r="BX277">
        <f t="shared" si="526"/>
        <v>0</v>
      </c>
      <c r="BY277">
        <f t="shared" si="526"/>
        <v>0</v>
      </c>
      <c r="BZ277">
        <f t="shared" si="526"/>
        <v>0</v>
      </c>
      <c r="CA277">
        <f t="shared" si="526"/>
        <v>0</v>
      </c>
      <c r="CB277">
        <f t="shared" si="526"/>
        <v>0</v>
      </c>
      <c r="CC277">
        <f t="shared" si="526"/>
        <v>0</v>
      </c>
      <c r="CD277">
        <f t="shared" si="526"/>
        <v>0</v>
      </c>
      <c r="CE277">
        <f t="shared" si="526"/>
        <v>0</v>
      </c>
      <c r="CF277">
        <f t="shared" si="526"/>
        <v>0</v>
      </c>
      <c r="CG277">
        <f t="shared" si="526"/>
        <v>0</v>
      </c>
      <c r="CH277">
        <f t="shared" si="526"/>
        <v>0</v>
      </c>
      <c r="CI277">
        <f t="shared" si="526"/>
        <v>0</v>
      </c>
      <c r="CJ277">
        <f t="shared" si="526"/>
        <v>0</v>
      </c>
      <c r="CK277">
        <f t="shared" si="526"/>
        <v>0</v>
      </c>
      <c r="CL277">
        <f t="shared" si="526"/>
        <v>0</v>
      </c>
      <c r="CM277">
        <f t="shared" si="526"/>
        <v>0</v>
      </c>
      <c r="CN277">
        <f t="shared" si="526"/>
        <v>0</v>
      </c>
      <c r="CO277">
        <f t="shared" si="526"/>
        <v>0</v>
      </c>
      <c r="CP277">
        <f t="shared" si="526"/>
        <v>0</v>
      </c>
      <c r="CQ277">
        <f t="shared" si="526"/>
        <v>0</v>
      </c>
      <c r="CR277">
        <f t="shared" si="526"/>
        <v>0</v>
      </c>
      <c r="CS277">
        <f t="shared" si="526"/>
        <v>0</v>
      </c>
      <c r="CT277">
        <f t="shared" si="526"/>
        <v>0</v>
      </c>
      <c r="CU277">
        <f t="shared" ref="CU277:DC277" si="527">CU128</f>
        <v>0</v>
      </c>
      <c r="CV277">
        <f t="shared" si="527"/>
        <v>0</v>
      </c>
      <c r="CW277">
        <f t="shared" si="527"/>
        <v>0</v>
      </c>
      <c r="CX277">
        <f t="shared" si="527"/>
        <v>0</v>
      </c>
      <c r="CY277">
        <f t="shared" si="527"/>
        <v>0</v>
      </c>
      <c r="CZ277">
        <f t="shared" si="527"/>
        <v>0</v>
      </c>
      <c r="DA277">
        <f t="shared" si="527"/>
        <v>0</v>
      </c>
      <c r="DB277">
        <f t="shared" si="527"/>
        <v>0</v>
      </c>
      <c r="DC277">
        <f t="shared" si="527"/>
        <v>0</v>
      </c>
      <c r="DD277">
        <f t="shared" si="515"/>
        <v>0</v>
      </c>
      <c r="DE277">
        <f t="shared" si="515"/>
        <v>0</v>
      </c>
      <c r="DF277">
        <f t="shared" si="515"/>
        <v>0</v>
      </c>
      <c r="DG277">
        <f t="shared" si="515"/>
        <v>0</v>
      </c>
      <c r="DH277">
        <f t="shared" si="515"/>
        <v>0</v>
      </c>
    </row>
    <row r="278" spans="1:112">
      <c r="A278">
        <f t="shared" si="498"/>
        <v>197</v>
      </c>
      <c r="B278" t="str">
        <f t="shared" si="498"/>
        <v>DIRECCIÓN ESTRATÉGICA DE REIVINDICACION MARÍTIMA, SILALA Y RECURSOS HÍDRICOS INTERNACIONALES</v>
      </c>
      <c r="C278">
        <f t="shared" ref="C278:AH278" si="528">C129</f>
        <v>0</v>
      </c>
      <c r="D278">
        <f t="shared" si="528"/>
        <v>0</v>
      </c>
      <c r="E278">
        <f t="shared" si="528"/>
        <v>0</v>
      </c>
      <c r="F278">
        <f t="shared" si="528"/>
        <v>0</v>
      </c>
      <c r="G278">
        <f t="shared" si="528"/>
        <v>0</v>
      </c>
      <c r="H278">
        <f t="shared" si="528"/>
        <v>3337.5</v>
      </c>
      <c r="I278">
        <f t="shared" si="528"/>
        <v>0</v>
      </c>
      <c r="J278">
        <f t="shared" si="528"/>
        <v>0</v>
      </c>
      <c r="K278">
        <f t="shared" si="528"/>
        <v>0</v>
      </c>
      <c r="L278">
        <f t="shared" si="528"/>
        <v>0</v>
      </c>
      <c r="M278">
        <f t="shared" si="528"/>
        <v>0</v>
      </c>
      <c r="N278">
        <f t="shared" si="528"/>
        <v>0</v>
      </c>
      <c r="O278">
        <f t="shared" si="528"/>
        <v>0</v>
      </c>
      <c r="P278">
        <f t="shared" si="528"/>
        <v>0</v>
      </c>
      <c r="Q278">
        <f t="shared" si="528"/>
        <v>0</v>
      </c>
      <c r="R278">
        <f t="shared" si="528"/>
        <v>0</v>
      </c>
      <c r="S278">
        <f t="shared" si="528"/>
        <v>0</v>
      </c>
      <c r="T278">
        <f t="shared" si="528"/>
        <v>0</v>
      </c>
      <c r="U278">
        <f t="shared" si="528"/>
        <v>0</v>
      </c>
      <c r="V278">
        <f t="shared" si="528"/>
        <v>0</v>
      </c>
      <c r="W278">
        <f t="shared" si="528"/>
        <v>0</v>
      </c>
      <c r="X278">
        <f t="shared" si="528"/>
        <v>0</v>
      </c>
      <c r="Y278">
        <f t="shared" si="528"/>
        <v>0</v>
      </c>
      <c r="Z278">
        <f t="shared" si="528"/>
        <v>0</v>
      </c>
      <c r="AA278">
        <f t="shared" si="528"/>
        <v>0</v>
      </c>
      <c r="AB278">
        <f t="shared" si="528"/>
        <v>0</v>
      </c>
      <c r="AC278">
        <f t="shared" si="528"/>
        <v>0</v>
      </c>
      <c r="AD278">
        <f t="shared" si="528"/>
        <v>0</v>
      </c>
      <c r="AE278">
        <f t="shared" si="528"/>
        <v>0</v>
      </c>
      <c r="AF278">
        <f t="shared" si="528"/>
        <v>0</v>
      </c>
      <c r="AG278">
        <f t="shared" si="528"/>
        <v>0</v>
      </c>
      <c r="AH278">
        <f t="shared" si="528"/>
        <v>0</v>
      </c>
      <c r="AI278">
        <f t="shared" ref="AI278:BN278" si="529">AI129</f>
        <v>0</v>
      </c>
      <c r="AJ278">
        <f t="shared" si="529"/>
        <v>0</v>
      </c>
      <c r="AK278">
        <f t="shared" si="529"/>
        <v>0</v>
      </c>
      <c r="AL278">
        <f t="shared" si="529"/>
        <v>0</v>
      </c>
      <c r="AM278">
        <f t="shared" si="529"/>
        <v>0</v>
      </c>
      <c r="AN278">
        <f t="shared" si="529"/>
        <v>0</v>
      </c>
      <c r="AO278">
        <f t="shared" si="529"/>
        <v>0</v>
      </c>
      <c r="AP278">
        <f t="shared" si="529"/>
        <v>0</v>
      </c>
      <c r="AQ278">
        <f t="shared" si="529"/>
        <v>0</v>
      </c>
      <c r="AR278">
        <f t="shared" si="529"/>
        <v>0</v>
      </c>
      <c r="AS278">
        <f t="shared" si="529"/>
        <v>0</v>
      </c>
      <c r="AT278">
        <f t="shared" si="529"/>
        <v>0</v>
      </c>
      <c r="AU278">
        <f t="shared" si="529"/>
        <v>0</v>
      </c>
      <c r="AV278">
        <f t="shared" si="529"/>
        <v>0</v>
      </c>
      <c r="AW278">
        <f t="shared" si="529"/>
        <v>0</v>
      </c>
      <c r="AX278">
        <f t="shared" si="529"/>
        <v>0</v>
      </c>
      <c r="AY278">
        <f t="shared" si="529"/>
        <v>0</v>
      </c>
      <c r="AZ278">
        <f t="shared" si="529"/>
        <v>0</v>
      </c>
      <c r="BA278">
        <f t="shared" si="529"/>
        <v>0</v>
      </c>
      <c r="BB278">
        <f t="shared" si="529"/>
        <v>0</v>
      </c>
      <c r="BC278">
        <f t="shared" si="529"/>
        <v>0</v>
      </c>
      <c r="BD278">
        <f t="shared" si="529"/>
        <v>0</v>
      </c>
      <c r="BE278">
        <f t="shared" si="529"/>
        <v>0</v>
      </c>
      <c r="BF278">
        <f t="shared" si="529"/>
        <v>0</v>
      </c>
      <c r="BG278">
        <f t="shared" si="529"/>
        <v>0</v>
      </c>
      <c r="BH278">
        <f t="shared" si="529"/>
        <v>0</v>
      </c>
      <c r="BI278">
        <f t="shared" si="529"/>
        <v>0</v>
      </c>
      <c r="BJ278">
        <f t="shared" si="529"/>
        <v>0</v>
      </c>
      <c r="BK278">
        <f t="shared" si="529"/>
        <v>0</v>
      </c>
      <c r="BL278">
        <f t="shared" si="529"/>
        <v>0</v>
      </c>
      <c r="BM278">
        <f t="shared" si="529"/>
        <v>0</v>
      </c>
      <c r="BN278">
        <f t="shared" si="529"/>
        <v>0</v>
      </c>
      <c r="BO278">
        <f t="shared" ref="BO278:CT278" si="530">BO129</f>
        <v>0</v>
      </c>
      <c r="BP278">
        <f t="shared" si="530"/>
        <v>0</v>
      </c>
      <c r="BQ278">
        <f t="shared" si="530"/>
        <v>0</v>
      </c>
      <c r="BR278">
        <f t="shared" si="530"/>
        <v>0</v>
      </c>
      <c r="BS278">
        <f t="shared" si="530"/>
        <v>0</v>
      </c>
      <c r="BT278">
        <f t="shared" si="530"/>
        <v>0</v>
      </c>
      <c r="BU278">
        <f t="shared" si="530"/>
        <v>0</v>
      </c>
      <c r="BV278">
        <f t="shared" si="530"/>
        <v>0</v>
      </c>
      <c r="BW278">
        <f t="shared" si="530"/>
        <v>0</v>
      </c>
      <c r="BX278">
        <f t="shared" si="530"/>
        <v>0</v>
      </c>
      <c r="BY278">
        <f t="shared" si="530"/>
        <v>0</v>
      </c>
      <c r="BZ278">
        <f t="shared" si="530"/>
        <v>0</v>
      </c>
      <c r="CA278">
        <f t="shared" si="530"/>
        <v>0</v>
      </c>
      <c r="CB278">
        <f t="shared" si="530"/>
        <v>0</v>
      </c>
      <c r="CC278">
        <f t="shared" si="530"/>
        <v>0</v>
      </c>
      <c r="CD278">
        <f t="shared" si="530"/>
        <v>0</v>
      </c>
      <c r="CE278">
        <f t="shared" si="530"/>
        <v>0</v>
      </c>
      <c r="CF278">
        <f t="shared" si="530"/>
        <v>0</v>
      </c>
      <c r="CG278">
        <f t="shared" si="530"/>
        <v>0</v>
      </c>
      <c r="CH278">
        <f t="shared" si="530"/>
        <v>0</v>
      </c>
      <c r="CI278">
        <f t="shared" si="530"/>
        <v>0</v>
      </c>
      <c r="CJ278">
        <f t="shared" si="530"/>
        <v>0</v>
      </c>
      <c r="CK278">
        <f t="shared" si="530"/>
        <v>0</v>
      </c>
      <c r="CL278">
        <f t="shared" si="530"/>
        <v>0</v>
      </c>
      <c r="CM278">
        <f t="shared" si="530"/>
        <v>0</v>
      </c>
      <c r="CN278">
        <f t="shared" si="530"/>
        <v>0</v>
      </c>
      <c r="CO278">
        <f t="shared" si="530"/>
        <v>0</v>
      </c>
      <c r="CP278">
        <f t="shared" si="530"/>
        <v>0</v>
      </c>
      <c r="CQ278">
        <f t="shared" si="530"/>
        <v>0</v>
      </c>
      <c r="CR278">
        <f t="shared" si="530"/>
        <v>0</v>
      </c>
      <c r="CS278">
        <f t="shared" si="530"/>
        <v>0</v>
      </c>
      <c r="CT278">
        <f t="shared" si="530"/>
        <v>0</v>
      </c>
      <c r="CU278">
        <f t="shared" ref="CU278:DC278" si="531">CU129</f>
        <v>0</v>
      </c>
      <c r="CV278">
        <f t="shared" si="531"/>
        <v>0</v>
      </c>
      <c r="CW278">
        <f t="shared" si="531"/>
        <v>0</v>
      </c>
      <c r="CX278">
        <f t="shared" si="531"/>
        <v>0</v>
      </c>
      <c r="CY278">
        <f t="shared" si="531"/>
        <v>0</v>
      </c>
      <c r="CZ278">
        <f t="shared" si="531"/>
        <v>0</v>
      </c>
      <c r="DA278">
        <f t="shared" si="531"/>
        <v>0</v>
      </c>
      <c r="DB278">
        <f t="shared" si="531"/>
        <v>0</v>
      </c>
      <c r="DC278">
        <f t="shared" si="531"/>
        <v>0</v>
      </c>
      <c r="DD278">
        <f t="shared" si="515"/>
        <v>0</v>
      </c>
      <c r="DE278">
        <f t="shared" si="515"/>
        <v>0</v>
      </c>
      <c r="DF278">
        <f t="shared" si="515"/>
        <v>0</v>
      </c>
      <c r="DG278">
        <f t="shared" si="515"/>
        <v>0</v>
      </c>
      <c r="DH278">
        <f t="shared" si="515"/>
        <v>0</v>
      </c>
    </row>
    <row r="279" spans="1:112">
      <c r="A279">
        <f t="shared" si="498"/>
        <v>210</v>
      </c>
      <c r="B279" t="str">
        <f t="shared" si="498"/>
        <v>Unidad de Análisis de Políticas Sociales y Económicas</v>
      </c>
      <c r="C279">
        <f t="shared" ref="C279:AH279" si="532">C130</f>
        <v>0</v>
      </c>
      <c r="D279">
        <f t="shared" si="532"/>
        <v>0</v>
      </c>
      <c r="E279">
        <f t="shared" si="532"/>
        <v>0</v>
      </c>
      <c r="F279">
        <f t="shared" si="532"/>
        <v>0</v>
      </c>
      <c r="G279">
        <f t="shared" si="532"/>
        <v>0</v>
      </c>
      <c r="H279">
        <f t="shared" si="532"/>
        <v>13324.279999999999</v>
      </c>
      <c r="I279">
        <f t="shared" si="532"/>
        <v>0</v>
      </c>
      <c r="J279">
        <f t="shared" si="532"/>
        <v>0</v>
      </c>
      <c r="K279">
        <f t="shared" si="532"/>
        <v>0</v>
      </c>
      <c r="L279">
        <f t="shared" si="532"/>
        <v>947.12</v>
      </c>
      <c r="M279">
        <f t="shared" si="532"/>
        <v>0</v>
      </c>
      <c r="N279">
        <f t="shared" si="532"/>
        <v>30387.360000000001</v>
      </c>
      <c r="O279">
        <f t="shared" si="532"/>
        <v>0</v>
      </c>
      <c r="P279">
        <f t="shared" si="532"/>
        <v>0</v>
      </c>
      <c r="Q279">
        <f t="shared" si="532"/>
        <v>0</v>
      </c>
      <c r="R279">
        <f t="shared" si="532"/>
        <v>0</v>
      </c>
      <c r="S279">
        <f t="shared" si="532"/>
        <v>0</v>
      </c>
      <c r="T279">
        <f t="shared" si="532"/>
        <v>0</v>
      </c>
      <c r="U279">
        <f t="shared" si="532"/>
        <v>0</v>
      </c>
      <c r="V279">
        <f t="shared" si="532"/>
        <v>0</v>
      </c>
      <c r="W279">
        <f t="shared" si="532"/>
        <v>0</v>
      </c>
      <c r="X279">
        <f t="shared" si="532"/>
        <v>0</v>
      </c>
      <c r="Y279">
        <f t="shared" si="532"/>
        <v>0</v>
      </c>
      <c r="Z279">
        <f t="shared" si="532"/>
        <v>0</v>
      </c>
      <c r="AA279">
        <f t="shared" si="532"/>
        <v>0</v>
      </c>
      <c r="AB279">
        <f t="shared" si="532"/>
        <v>0</v>
      </c>
      <c r="AC279">
        <f t="shared" si="532"/>
        <v>0</v>
      </c>
      <c r="AD279">
        <f t="shared" si="532"/>
        <v>0</v>
      </c>
      <c r="AE279">
        <f t="shared" si="532"/>
        <v>0</v>
      </c>
      <c r="AF279">
        <f t="shared" si="532"/>
        <v>0</v>
      </c>
      <c r="AG279">
        <f t="shared" si="532"/>
        <v>0</v>
      </c>
      <c r="AH279">
        <f t="shared" si="532"/>
        <v>0</v>
      </c>
      <c r="AI279">
        <f t="shared" ref="AI279:BN279" si="533">AI130</f>
        <v>0</v>
      </c>
      <c r="AJ279">
        <f t="shared" si="533"/>
        <v>0</v>
      </c>
      <c r="AK279">
        <f t="shared" si="533"/>
        <v>0</v>
      </c>
      <c r="AL279">
        <f t="shared" si="533"/>
        <v>0</v>
      </c>
      <c r="AM279">
        <f t="shared" si="533"/>
        <v>0</v>
      </c>
      <c r="AN279">
        <f t="shared" si="533"/>
        <v>0</v>
      </c>
      <c r="AO279">
        <f t="shared" si="533"/>
        <v>0</v>
      </c>
      <c r="AP279">
        <f t="shared" si="533"/>
        <v>0</v>
      </c>
      <c r="AQ279">
        <f t="shared" si="533"/>
        <v>0</v>
      </c>
      <c r="AR279">
        <f t="shared" si="533"/>
        <v>0</v>
      </c>
      <c r="AS279">
        <f t="shared" si="533"/>
        <v>0</v>
      </c>
      <c r="AT279">
        <f t="shared" si="533"/>
        <v>0</v>
      </c>
      <c r="AU279">
        <f t="shared" si="533"/>
        <v>0</v>
      </c>
      <c r="AV279">
        <f t="shared" si="533"/>
        <v>0</v>
      </c>
      <c r="AW279">
        <f t="shared" si="533"/>
        <v>0</v>
      </c>
      <c r="AX279">
        <f t="shared" si="533"/>
        <v>0</v>
      </c>
      <c r="AY279">
        <f t="shared" si="533"/>
        <v>0</v>
      </c>
      <c r="AZ279">
        <f t="shared" si="533"/>
        <v>0</v>
      </c>
      <c r="BA279">
        <f t="shared" si="533"/>
        <v>0</v>
      </c>
      <c r="BB279">
        <f t="shared" si="533"/>
        <v>0</v>
      </c>
      <c r="BC279">
        <f t="shared" si="533"/>
        <v>0</v>
      </c>
      <c r="BD279">
        <f t="shared" si="533"/>
        <v>0</v>
      </c>
      <c r="BE279">
        <f t="shared" si="533"/>
        <v>0</v>
      </c>
      <c r="BF279">
        <f t="shared" si="533"/>
        <v>0</v>
      </c>
      <c r="BG279">
        <f t="shared" si="533"/>
        <v>0</v>
      </c>
      <c r="BH279">
        <f t="shared" si="533"/>
        <v>0</v>
      </c>
      <c r="BI279">
        <f t="shared" si="533"/>
        <v>0</v>
      </c>
      <c r="BJ279">
        <f t="shared" si="533"/>
        <v>0</v>
      </c>
      <c r="BK279">
        <f t="shared" si="533"/>
        <v>0</v>
      </c>
      <c r="BL279">
        <f t="shared" si="533"/>
        <v>0</v>
      </c>
      <c r="BM279">
        <f t="shared" si="533"/>
        <v>0</v>
      </c>
      <c r="BN279">
        <f t="shared" si="533"/>
        <v>0</v>
      </c>
      <c r="BO279">
        <f t="shared" ref="BO279:CT279" si="534">BO130</f>
        <v>0</v>
      </c>
      <c r="BP279">
        <f t="shared" si="534"/>
        <v>0</v>
      </c>
      <c r="BQ279">
        <f t="shared" si="534"/>
        <v>0</v>
      </c>
      <c r="BR279">
        <f t="shared" si="534"/>
        <v>0</v>
      </c>
      <c r="BS279">
        <f t="shared" si="534"/>
        <v>0</v>
      </c>
      <c r="BT279">
        <f t="shared" si="534"/>
        <v>0</v>
      </c>
      <c r="BU279">
        <f t="shared" si="534"/>
        <v>0</v>
      </c>
      <c r="BV279">
        <f t="shared" si="534"/>
        <v>0</v>
      </c>
      <c r="BW279">
        <f t="shared" si="534"/>
        <v>0</v>
      </c>
      <c r="BX279">
        <f t="shared" si="534"/>
        <v>0</v>
      </c>
      <c r="BY279">
        <f t="shared" si="534"/>
        <v>0</v>
      </c>
      <c r="BZ279">
        <f t="shared" si="534"/>
        <v>0</v>
      </c>
      <c r="CA279">
        <f t="shared" si="534"/>
        <v>0</v>
      </c>
      <c r="CB279">
        <f t="shared" si="534"/>
        <v>0</v>
      </c>
      <c r="CC279">
        <f t="shared" si="534"/>
        <v>0</v>
      </c>
      <c r="CD279">
        <f t="shared" si="534"/>
        <v>0</v>
      </c>
      <c r="CE279">
        <f t="shared" si="534"/>
        <v>0</v>
      </c>
      <c r="CF279">
        <f t="shared" si="534"/>
        <v>0</v>
      </c>
      <c r="CG279">
        <f t="shared" si="534"/>
        <v>0</v>
      </c>
      <c r="CH279">
        <f t="shared" si="534"/>
        <v>0</v>
      </c>
      <c r="CI279">
        <f t="shared" si="534"/>
        <v>0</v>
      </c>
      <c r="CJ279">
        <f t="shared" si="534"/>
        <v>0</v>
      </c>
      <c r="CK279">
        <f t="shared" si="534"/>
        <v>0</v>
      </c>
      <c r="CL279">
        <f t="shared" si="534"/>
        <v>0</v>
      </c>
      <c r="CM279">
        <f t="shared" si="534"/>
        <v>0</v>
      </c>
      <c r="CN279">
        <f t="shared" si="534"/>
        <v>0</v>
      </c>
      <c r="CO279">
        <f t="shared" si="534"/>
        <v>0</v>
      </c>
      <c r="CP279">
        <f t="shared" si="534"/>
        <v>0</v>
      </c>
      <c r="CQ279">
        <f t="shared" si="534"/>
        <v>0</v>
      </c>
      <c r="CR279">
        <f t="shared" si="534"/>
        <v>0</v>
      </c>
      <c r="CS279">
        <f t="shared" si="534"/>
        <v>0</v>
      </c>
      <c r="CT279">
        <f t="shared" si="534"/>
        <v>0</v>
      </c>
      <c r="CU279">
        <f t="shared" ref="CU279:DC279" si="535">CU130</f>
        <v>0</v>
      </c>
      <c r="CV279">
        <f t="shared" si="535"/>
        <v>0</v>
      </c>
      <c r="CW279">
        <f t="shared" si="535"/>
        <v>0</v>
      </c>
      <c r="CX279">
        <f t="shared" si="535"/>
        <v>0</v>
      </c>
      <c r="CY279">
        <f t="shared" si="535"/>
        <v>0</v>
      </c>
      <c r="CZ279">
        <f t="shared" si="535"/>
        <v>0</v>
      </c>
      <c r="DA279">
        <f t="shared" si="535"/>
        <v>0</v>
      </c>
      <c r="DB279">
        <f t="shared" si="535"/>
        <v>0</v>
      </c>
      <c r="DC279">
        <f t="shared" si="535"/>
        <v>0</v>
      </c>
      <c r="DD279">
        <f t="shared" si="515"/>
        <v>0</v>
      </c>
      <c r="DE279">
        <f t="shared" si="515"/>
        <v>0</v>
      </c>
      <c r="DF279">
        <f t="shared" si="515"/>
        <v>0</v>
      </c>
      <c r="DG279">
        <f t="shared" si="515"/>
        <v>0</v>
      </c>
      <c r="DH279">
        <f t="shared" si="515"/>
        <v>0</v>
      </c>
    </row>
    <row r="280" spans="1:112">
      <c r="A280">
        <f t="shared" si="498"/>
        <v>243</v>
      </c>
      <c r="B280" t="str">
        <f t="shared" si="498"/>
        <v>Servicio Nacional de Hidrografía Naval</v>
      </c>
      <c r="C280">
        <f t="shared" ref="C280:AH280" si="536">C131</f>
        <v>0</v>
      </c>
      <c r="D280">
        <f t="shared" si="536"/>
        <v>0</v>
      </c>
      <c r="E280">
        <f t="shared" si="536"/>
        <v>0</v>
      </c>
      <c r="F280">
        <f t="shared" si="536"/>
        <v>0</v>
      </c>
      <c r="G280">
        <f t="shared" si="536"/>
        <v>0</v>
      </c>
      <c r="H280">
        <f t="shared" si="536"/>
        <v>0</v>
      </c>
      <c r="I280">
        <f t="shared" si="536"/>
        <v>0</v>
      </c>
      <c r="J280">
        <f t="shared" si="536"/>
        <v>0</v>
      </c>
      <c r="K280">
        <f t="shared" si="536"/>
        <v>0</v>
      </c>
      <c r="L280">
        <f t="shared" si="536"/>
        <v>0</v>
      </c>
      <c r="M280">
        <f t="shared" si="536"/>
        <v>0</v>
      </c>
      <c r="N280">
        <f t="shared" si="536"/>
        <v>5555.56</v>
      </c>
      <c r="O280">
        <f t="shared" si="536"/>
        <v>0</v>
      </c>
      <c r="P280">
        <f t="shared" si="536"/>
        <v>0</v>
      </c>
      <c r="Q280">
        <f t="shared" si="536"/>
        <v>0</v>
      </c>
      <c r="R280">
        <f t="shared" si="536"/>
        <v>0</v>
      </c>
      <c r="S280">
        <f t="shared" si="536"/>
        <v>0</v>
      </c>
      <c r="T280">
        <f t="shared" si="536"/>
        <v>0</v>
      </c>
      <c r="U280">
        <f t="shared" si="536"/>
        <v>0</v>
      </c>
      <c r="V280">
        <f t="shared" si="536"/>
        <v>0</v>
      </c>
      <c r="W280">
        <f t="shared" si="536"/>
        <v>0</v>
      </c>
      <c r="X280">
        <f t="shared" si="536"/>
        <v>0</v>
      </c>
      <c r="Y280">
        <f t="shared" si="536"/>
        <v>0</v>
      </c>
      <c r="Z280">
        <f t="shared" si="536"/>
        <v>0</v>
      </c>
      <c r="AA280">
        <f t="shared" si="536"/>
        <v>0</v>
      </c>
      <c r="AB280">
        <f t="shared" si="536"/>
        <v>0</v>
      </c>
      <c r="AC280">
        <f t="shared" si="536"/>
        <v>0</v>
      </c>
      <c r="AD280">
        <f t="shared" si="536"/>
        <v>0</v>
      </c>
      <c r="AE280">
        <f t="shared" si="536"/>
        <v>0</v>
      </c>
      <c r="AF280">
        <f t="shared" si="536"/>
        <v>0</v>
      </c>
      <c r="AG280">
        <f t="shared" si="536"/>
        <v>0</v>
      </c>
      <c r="AH280">
        <f t="shared" si="536"/>
        <v>0</v>
      </c>
      <c r="AI280">
        <f t="shared" ref="AI280:BN280" si="537">AI131</f>
        <v>0</v>
      </c>
      <c r="AJ280">
        <f t="shared" si="537"/>
        <v>0</v>
      </c>
      <c r="AK280">
        <f t="shared" si="537"/>
        <v>0</v>
      </c>
      <c r="AL280">
        <f t="shared" si="537"/>
        <v>0</v>
      </c>
      <c r="AM280">
        <f t="shared" si="537"/>
        <v>0</v>
      </c>
      <c r="AN280">
        <f t="shared" si="537"/>
        <v>0</v>
      </c>
      <c r="AO280">
        <f t="shared" si="537"/>
        <v>0</v>
      </c>
      <c r="AP280">
        <f t="shared" si="537"/>
        <v>0</v>
      </c>
      <c r="AQ280">
        <f t="shared" si="537"/>
        <v>0</v>
      </c>
      <c r="AR280">
        <f t="shared" si="537"/>
        <v>0</v>
      </c>
      <c r="AS280">
        <f t="shared" si="537"/>
        <v>0</v>
      </c>
      <c r="AT280">
        <f t="shared" si="537"/>
        <v>0</v>
      </c>
      <c r="AU280">
        <f t="shared" si="537"/>
        <v>0</v>
      </c>
      <c r="AV280">
        <f t="shared" si="537"/>
        <v>0</v>
      </c>
      <c r="AW280">
        <f t="shared" si="537"/>
        <v>0</v>
      </c>
      <c r="AX280">
        <f t="shared" si="537"/>
        <v>0</v>
      </c>
      <c r="AY280">
        <f t="shared" si="537"/>
        <v>0</v>
      </c>
      <c r="AZ280">
        <f t="shared" si="537"/>
        <v>0</v>
      </c>
      <c r="BA280">
        <f t="shared" si="537"/>
        <v>0</v>
      </c>
      <c r="BB280">
        <f t="shared" si="537"/>
        <v>0</v>
      </c>
      <c r="BC280">
        <f t="shared" si="537"/>
        <v>0</v>
      </c>
      <c r="BD280">
        <f t="shared" si="537"/>
        <v>0</v>
      </c>
      <c r="BE280">
        <f t="shared" si="537"/>
        <v>0</v>
      </c>
      <c r="BF280">
        <f t="shared" si="537"/>
        <v>0</v>
      </c>
      <c r="BG280">
        <f t="shared" si="537"/>
        <v>0</v>
      </c>
      <c r="BH280">
        <f t="shared" si="537"/>
        <v>0</v>
      </c>
      <c r="BI280">
        <f t="shared" si="537"/>
        <v>0</v>
      </c>
      <c r="BJ280">
        <f t="shared" si="537"/>
        <v>0</v>
      </c>
      <c r="BK280">
        <f t="shared" si="537"/>
        <v>0</v>
      </c>
      <c r="BL280">
        <f t="shared" si="537"/>
        <v>0</v>
      </c>
      <c r="BM280">
        <f t="shared" si="537"/>
        <v>0</v>
      </c>
      <c r="BN280">
        <f t="shared" si="537"/>
        <v>0</v>
      </c>
      <c r="BO280">
        <f t="shared" ref="BO280:CT280" si="538">BO131</f>
        <v>0</v>
      </c>
      <c r="BP280">
        <f t="shared" si="538"/>
        <v>0</v>
      </c>
      <c r="BQ280">
        <f t="shared" si="538"/>
        <v>0</v>
      </c>
      <c r="BR280">
        <f t="shared" si="538"/>
        <v>0</v>
      </c>
      <c r="BS280">
        <f t="shared" si="538"/>
        <v>0</v>
      </c>
      <c r="BT280">
        <f t="shared" si="538"/>
        <v>0</v>
      </c>
      <c r="BU280">
        <f t="shared" si="538"/>
        <v>0</v>
      </c>
      <c r="BV280">
        <f t="shared" si="538"/>
        <v>0</v>
      </c>
      <c r="BW280">
        <f t="shared" si="538"/>
        <v>0</v>
      </c>
      <c r="BX280">
        <f t="shared" si="538"/>
        <v>0</v>
      </c>
      <c r="BY280">
        <f t="shared" si="538"/>
        <v>0</v>
      </c>
      <c r="BZ280">
        <f t="shared" si="538"/>
        <v>0</v>
      </c>
      <c r="CA280">
        <f t="shared" si="538"/>
        <v>0</v>
      </c>
      <c r="CB280">
        <f t="shared" si="538"/>
        <v>0</v>
      </c>
      <c r="CC280">
        <f t="shared" si="538"/>
        <v>0</v>
      </c>
      <c r="CD280">
        <f t="shared" si="538"/>
        <v>0</v>
      </c>
      <c r="CE280">
        <f t="shared" si="538"/>
        <v>0</v>
      </c>
      <c r="CF280">
        <f t="shared" si="538"/>
        <v>0</v>
      </c>
      <c r="CG280">
        <f t="shared" si="538"/>
        <v>0</v>
      </c>
      <c r="CH280">
        <f t="shared" si="538"/>
        <v>0</v>
      </c>
      <c r="CI280">
        <f t="shared" si="538"/>
        <v>0</v>
      </c>
      <c r="CJ280">
        <f t="shared" si="538"/>
        <v>0</v>
      </c>
      <c r="CK280">
        <f t="shared" si="538"/>
        <v>0</v>
      </c>
      <c r="CL280">
        <f t="shared" si="538"/>
        <v>0</v>
      </c>
      <c r="CM280">
        <f t="shared" si="538"/>
        <v>0</v>
      </c>
      <c r="CN280">
        <f t="shared" si="538"/>
        <v>0</v>
      </c>
      <c r="CO280">
        <f t="shared" si="538"/>
        <v>0</v>
      </c>
      <c r="CP280">
        <f t="shared" si="538"/>
        <v>0</v>
      </c>
      <c r="CQ280">
        <f t="shared" si="538"/>
        <v>0</v>
      </c>
      <c r="CR280">
        <f t="shared" si="538"/>
        <v>0</v>
      </c>
      <c r="CS280">
        <f t="shared" si="538"/>
        <v>0</v>
      </c>
      <c r="CT280">
        <f t="shared" si="538"/>
        <v>0</v>
      </c>
      <c r="CU280">
        <f t="shared" ref="CU280:DC280" si="539">CU131</f>
        <v>0</v>
      </c>
      <c r="CV280">
        <f t="shared" si="539"/>
        <v>0</v>
      </c>
      <c r="CW280">
        <f t="shared" si="539"/>
        <v>0</v>
      </c>
      <c r="CX280">
        <f t="shared" si="539"/>
        <v>0</v>
      </c>
      <c r="CY280">
        <f t="shared" si="539"/>
        <v>0</v>
      </c>
      <c r="CZ280">
        <f t="shared" si="539"/>
        <v>0</v>
      </c>
      <c r="DA280">
        <f t="shared" si="539"/>
        <v>0</v>
      </c>
      <c r="DB280">
        <f t="shared" si="539"/>
        <v>0</v>
      </c>
      <c r="DC280">
        <f t="shared" si="539"/>
        <v>0</v>
      </c>
      <c r="DD280">
        <f t="shared" si="515"/>
        <v>0</v>
      </c>
      <c r="DE280">
        <f t="shared" si="515"/>
        <v>0</v>
      </c>
      <c r="DF280">
        <f t="shared" si="515"/>
        <v>0</v>
      </c>
      <c r="DG280">
        <f t="shared" si="515"/>
        <v>0</v>
      </c>
      <c r="DH280">
        <f t="shared" si="515"/>
        <v>0</v>
      </c>
    </row>
    <row r="281" spans="1:112">
      <c r="A281">
        <f t="shared" si="498"/>
        <v>145</v>
      </c>
      <c r="B281" t="str">
        <f t="shared" si="498"/>
        <v>Universidad Autónoma Juan Misael Saracho</v>
      </c>
      <c r="C281">
        <f t="shared" ref="C281:AH281" si="540">C132</f>
        <v>0</v>
      </c>
      <c r="D281">
        <f t="shared" si="540"/>
        <v>0</v>
      </c>
      <c r="E281">
        <f t="shared" si="540"/>
        <v>0</v>
      </c>
      <c r="F281">
        <f t="shared" si="540"/>
        <v>0</v>
      </c>
      <c r="G281">
        <f t="shared" si="540"/>
        <v>0</v>
      </c>
      <c r="H281">
        <f t="shared" si="540"/>
        <v>0</v>
      </c>
      <c r="I281">
        <f t="shared" si="540"/>
        <v>0</v>
      </c>
      <c r="J281">
        <f t="shared" si="540"/>
        <v>0</v>
      </c>
      <c r="K281">
        <f t="shared" si="540"/>
        <v>0</v>
      </c>
      <c r="L281">
        <f t="shared" si="540"/>
        <v>0</v>
      </c>
      <c r="M281">
        <f t="shared" si="540"/>
        <v>0</v>
      </c>
      <c r="N281">
        <f t="shared" si="540"/>
        <v>0</v>
      </c>
      <c r="O281">
        <f t="shared" si="540"/>
        <v>0</v>
      </c>
      <c r="P281">
        <f t="shared" si="540"/>
        <v>1287.51</v>
      </c>
      <c r="Q281">
        <f t="shared" si="540"/>
        <v>0</v>
      </c>
      <c r="R281">
        <f t="shared" si="540"/>
        <v>0</v>
      </c>
      <c r="S281">
        <f t="shared" si="540"/>
        <v>0</v>
      </c>
      <c r="T281">
        <f t="shared" si="540"/>
        <v>0</v>
      </c>
      <c r="U281">
        <f t="shared" si="540"/>
        <v>0</v>
      </c>
      <c r="V281">
        <f t="shared" si="540"/>
        <v>0</v>
      </c>
      <c r="W281">
        <f t="shared" si="540"/>
        <v>0</v>
      </c>
      <c r="X281">
        <f t="shared" si="540"/>
        <v>0</v>
      </c>
      <c r="Y281">
        <f t="shared" si="540"/>
        <v>0</v>
      </c>
      <c r="Z281">
        <f t="shared" si="540"/>
        <v>0</v>
      </c>
      <c r="AA281">
        <f t="shared" si="540"/>
        <v>0</v>
      </c>
      <c r="AB281">
        <f t="shared" si="540"/>
        <v>0</v>
      </c>
      <c r="AC281">
        <f t="shared" si="540"/>
        <v>0</v>
      </c>
      <c r="AD281">
        <f t="shared" si="540"/>
        <v>0</v>
      </c>
      <c r="AE281">
        <f t="shared" si="540"/>
        <v>0</v>
      </c>
      <c r="AF281">
        <f t="shared" si="540"/>
        <v>0</v>
      </c>
      <c r="AG281">
        <f t="shared" si="540"/>
        <v>0</v>
      </c>
      <c r="AH281">
        <f t="shared" si="540"/>
        <v>0</v>
      </c>
      <c r="AI281">
        <f t="shared" ref="AI281:BN281" si="541">AI132</f>
        <v>0</v>
      </c>
      <c r="AJ281">
        <f t="shared" si="541"/>
        <v>0</v>
      </c>
      <c r="AK281">
        <f t="shared" si="541"/>
        <v>0</v>
      </c>
      <c r="AL281">
        <f t="shared" si="541"/>
        <v>0</v>
      </c>
      <c r="AM281">
        <f t="shared" si="541"/>
        <v>0</v>
      </c>
      <c r="AN281">
        <f t="shared" si="541"/>
        <v>0</v>
      </c>
      <c r="AO281">
        <f t="shared" si="541"/>
        <v>0</v>
      </c>
      <c r="AP281">
        <f t="shared" si="541"/>
        <v>0</v>
      </c>
      <c r="AQ281">
        <f t="shared" si="541"/>
        <v>0</v>
      </c>
      <c r="AR281">
        <f t="shared" si="541"/>
        <v>0</v>
      </c>
      <c r="AS281">
        <f t="shared" si="541"/>
        <v>0</v>
      </c>
      <c r="AT281">
        <f t="shared" si="541"/>
        <v>0</v>
      </c>
      <c r="AU281">
        <f t="shared" si="541"/>
        <v>0</v>
      </c>
      <c r="AV281">
        <f t="shared" si="541"/>
        <v>0</v>
      </c>
      <c r="AW281">
        <f t="shared" si="541"/>
        <v>0</v>
      </c>
      <c r="AX281">
        <f t="shared" si="541"/>
        <v>0</v>
      </c>
      <c r="AY281">
        <f t="shared" si="541"/>
        <v>0</v>
      </c>
      <c r="AZ281">
        <f t="shared" si="541"/>
        <v>0</v>
      </c>
      <c r="BA281">
        <f t="shared" si="541"/>
        <v>0</v>
      </c>
      <c r="BB281">
        <f t="shared" si="541"/>
        <v>0</v>
      </c>
      <c r="BC281">
        <f t="shared" si="541"/>
        <v>0</v>
      </c>
      <c r="BD281">
        <f t="shared" si="541"/>
        <v>0</v>
      </c>
      <c r="BE281">
        <f t="shared" si="541"/>
        <v>0</v>
      </c>
      <c r="BF281">
        <f t="shared" si="541"/>
        <v>0</v>
      </c>
      <c r="BG281">
        <f t="shared" si="541"/>
        <v>0</v>
      </c>
      <c r="BH281">
        <f t="shared" si="541"/>
        <v>0</v>
      </c>
      <c r="BI281">
        <f t="shared" si="541"/>
        <v>0</v>
      </c>
      <c r="BJ281">
        <f t="shared" si="541"/>
        <v>0</v>
      </c>
      <c r="BK281">
        <f t="shared" si="541"/>
        <v>0</v>
      </c>
      <c r="BL281">
        <f t="shared" si="541"/>
        <v>0</v>
      </c>
      <c r="BM281">
        <f t="shared" si="541"/>
        <v>0</v>
      </c>
      <c r="BN281">
        <f t="shared" si="541"/>
        <v>0</v>
      </c>
      <c r="BO281">
        <f t="shared" ref="BO281:CT281" si="542">BO132</f>
        <v>0</v>
      </c>
      <c r="BP281">
        <f t="shared" si="542"/>
        <v>0</v>
      </c>
      <c r="BQ281">
        <f t="shared" si="542"/>
        <v>0</v>
      </c>
      <c r="BR281">
        <f t="shared" si="542"/>
        <v>0</v>
      </c>
      <c r="BS281">
        <f t="shared" si="542"/>
        <v>0</v>
      </c>
      <c r="BT281">
        <f t="shared" si="542"/>
        <v>0</v>
      </c>
      <c r="BU281">
        <f t="shared" si="542"/>
        <v>0</v>
      </c>
      <c r="BV281">
        <f t="shared" si="542"/>
        <v>0</v>
      </c>
      <c r="BW281">
        <f t="shared" si="542"/>
        <v>0</v>
      </c>
      <c r="BX281">
        <f t="shared" si="542"/>
        <v>0</v>
      </c>
      <c r="BY281">
        <f t="shared" si="542"/>
        <v>0</v>
      </c>
      <c r="BZ281">
        <f t="shared" si="542"/>
        <v>0</v>
      </c>
      <c r="CA281">
        <f t="shared" si="542"/>
        <v>0</v>
      </c>
      <c r="CB281">
        <f t="shared" si="542"/>
        <v>0</v>
      </c>
      <c r="CC281">
        <f t="shared" si="542"/>
        <v>0</v>
      </c>
      <c r="CD281">
        <f t="shared" si="542"/>
        <v>0</v>
      </c>
      <c r="CE281">
        <f t="shared" si="542"/>
        <v>0</v>
      </c>
      <c r="CF281">
        <f t="shared" si="542"/>
        <v>0</v>
      </c>
      <c r="CG281">
        <f t="shared" si="542"/>
        <v>0</v>
      </c>
      <c r="CH281">
        <f t="shared" si="542"/>
        <v>0</v>
      </c>
      <c r="CI281">
        <f t="shared" si="542"/>
        <v>0</v>
      </c>
      <c r="CJ281">
        <f t="shared" si="542"/>
        <v>0</v>
      </c>
      <c r="CK281">
        <f t="shared" si="542"/>
        <v>0</v>
      </c>
      <c r="CL281">
        <f t="shared" si="542"/>
        <v>0</v>
      </c>
      <c r="CM281">
        <f t="shared" si="542"/>
        <v>0</v>
      </c>
      <c r="CN281">
        <f t="shared" si="542"/>
        <v>0</v>
      </c>
      <c r="CO281">
        <f t="shared" si="542"/>
        <v>0</v>
      </c>
      <c r="CP281">
        <f t="shared" si="542"/>
        <v>0</v>
      </c>
      <c r="CQ281">
        <f t="shared" si="542"/>
        <v>0</v>
      </c>
      <c r="CR281">
        <f t="shared" si="542"/>
        <v>0</v>
      </c>
      <c r="CS281">
        <f t="shared" si="542"/>
        <v>0</v>
      </c>
      <c r="CT281">
        <f t="shared" si="542"/>
        <v>0</v>
      </c>
      <c r="CU281">
        <f t="shared" ref="CU281:DC281" si="543">CU132</f>
        <v>0</v>
      </c>
      <c r="CV281">
        <f t="shared" si="543"/>
        <v>0</v>
      </c>
      <c r="CW281">
        <f t="shared" si="543"/>
        <v>0</v>
      </c>
      <c r="CX281">
        <f t="shared" si="543"/>
        <v>0</v>
      </c>
      <c r="CY281">
        <f t="shared" si="543"/>
        <v>0</v>
      </c>
      <c r="CZ281">
        <f t="shared" si="543"/>
        <v>0</v>
      </c>
      <c r="DA281">
        <f t="shared" si="543"/>
        <v>0</v>
      </c>
      <c r="DB281">
        <f t="shared" si="543"/>
        <v>0</v>
      </c>
      <c r="DC281">
        <f t="shared" si="543"/>
        <v>0</v>
      </c>
      <c r="DD281">
        <f t="shared" si="515"/>
        <v>0</v>
      </c>
      <c r="DE281">
        <f t="shared" si="515"/>
        <v>0</v>
      </c>
      <c r="DF281">
        <f t="shared" si="515"/>
        <v>0</v>
      </c>
      <c r="DG281">
        <f t="shared" si="515"/>
        <v>0</v>
      </c>
      <c r="DH281">
        <f t="shared" si="515"/>
        <v>0</v>
      </c>
    </row>
    <row r="282" spans="1:112">
      <c r="A282">
        <f t="shared" si="498"/>
        <v>904</v>
      </c>
      <c r="B282" t="str">
        <f t="shared" si="498"/>
        <v>Gobierno Autónomo Departamental de Oruro</v>
      </c>
      <c r="C282">
        <f t="shared" ref="C282:AH282" si="544">C133</f>
        <v>0</v>
      </c>
      <c r="D282">
        <f t="shared" si="544"/>
        <v>0</v>
      </c>
      <c r="E282">
        <f t="shared" si="544"/>
        <v>0</v>
      </c>
      <c r="F282">
        <f t="shared" si="544"/>
        <v>0</v>
      </c>
      <c r="G282">
        <f t="shared" si="544"/>
        <v>0</v>
      </c>
      <c r="H282">
        <f t="shared" si="544"/>
        <v>0</v>
      </c>
      <c r="I282">
        <f t="shared" si="544"/>
        <v>0</v>
      </c>
      <c r="J282">
        <f t="shared" si="544"/>
        <v>0</v>
      </c>
      <c r="K282">
        <f t="shared" si="544"/>
        <v>0</v>
      </c>
      <c r="L282">
        <f t="shared" si="544"/>
        <v>0</v>
      </c>
      <c r="M282">
        <f t="shared" si="544"/>
        <v>0</v>
      </c>
      <c r="N282">
        <f t="shared" si="544"/>
        <v>0</v>
      </c>
      <c r="O282">
        <f t="shared" si="544"/>
        <v>0</v>
      </c>
      <c r="P282">
        <f t="shared" si="544"/>
        <v>811.66</v>
      </c>
      <c r="Q282">
        <f t="shared" si="544"/>
        <v>0</v>
      </c>
      <c r="R282">
        <f t="shared" si="544"/>
        <v>0</v>
      </c>
      <c r="S282">
        <f t="shared" si="544"/>
        <v>0</v>
      </c>
      <c r="T282">
        <f t="shared" si="544"/>
        <v>39328.199999999997</v>
      </c>
      <c r="U282">
        <f t="shared" si="544"/>
        <v>0</v>
      </c>
      <c r="V282">
        <f t="shared" si="544"/>
        <v>142.24</v>
      </c>
      <c r="W282">
        <f t="shared" si="544"/>
        <v>0</v>
      </c>
      <c r="X282">
        <f t="shared" si="544"/>
        <v>0</v>
      </c>
      <c r="Y282">
        <f t="shared" si="544"/>
        <v>0</v>
      </c>
      <c r="Z282">
        <f t="shared" si="544"/>
        <v>0</v>
      </c>
      <c r="AA282">
        <f t="shared" si="544"/>
        <v>0</v>
      </c>
      <c r="AB282">
        <f t="shared" si="544"/>
        <v>0</v>
      </c>
      <c r="AC282">
        <f t="shared" si="544"/>
        <v>0</v>
      </c>
      <c r="AD282">
        <f t="shared" si="544"/>
        <v>0</v>
      </c>
      <c r="AE282">
        <f t="shared" si="544"/>
        <v>0</v>
      </c>
      <c r="AF282">
        <f t="shared" si="544"/>
        <v>0</v>
      </c>
      <c r="AG282">
        <f t="shared" si="544"/>
        <v>0</v>
      </c>
      <c r="AH282">
        <f t="shared" si="544"/>
        <v>0</v>
      </c>
      <c r="AI282">
        <f t="shared" ref="AI282:BN282" si="545">AI133</f>
        <v>0</v>
      </c>
      <c r="AJ282">
        <f t="shared" si="545"/>
        <v>0</v>
      </c>
      <c r="AK282">
        <f t="shared" si="545"/>
        <v>0</v>
      </c>
      <c r="AL282">
        <f t="shared" si="545"/>
        <v>0</v>
      </c>
      <c r="AM282">
        <f t="shared" si="545"/>
        <v>0</v>
      </c>
      <c r="AN282">
        <f t="shared" si="545"/>
        <v>0</v>
      </c>
      <c r="AO282">
        <f t="shared" si="545"/>
        <v>0</v>
      </c>
      <c r="AP282">
        <f t="shared" si="545"/>
        <v>0</v>
      </c>
      <c r="AQ282">
        <f t="shared" si="545"/>
        <v>0</v>
      </c>
      <c r="AR282">
        <f t="shared" si="545"/>
        <v>0</v>
      </c>
      <c r="AS282">
        <f t="shared" si="545"/>
        <v>0</v>
      </c>
      <c r="AT282">
        <f t="shared" si="545"/>
        <v>0</v>
      </c>
      <c r="AU282">
        <f t="shared" si="545"/>
        <v>0</v>
      </c>
      <c r="AV282">
        <f t="shared" si="545"/>
        <v>0</v>
      </c>
      <c r="AW282">
        <f t="shared" si="545"/>
        <v>0</v>
      </c>
      <c r="AX282">
        <f t="shared" si="545"/>
        <v>0</v>
      </c>
      <c r="AY282">
        <f t="shared" si="545"/>
        <v>0</v>
      </c>
      <c r="AZ282">
        <f t="shared" si="545"/>
        <v>0</v>
      </c>
      <c r="BA282">
        <f t="shared" si="545"/>
        <v>0</v>
      </c>
      <c r="BB282">
        <f t="shared" si="545"/>
        <v>0</v>
      </c>
      <c r="BC282">
        <f t="shared" si="545"/>
        <v>0</v>
      </c>
      <c r="BD282">
        <f t="shared" si="545"/>
        <v>0</v>
      </c>
      <c r="BE282">
        <f t="shared" si="545"/>
        <v>0</v>
      </c>
      <c r="BF282">
        <f t="shared" si="545"/>
        <v>0</v>
      </c>
      <c r="BG282">
        <f t="shared" si="545"/>
        <v>0</v>
      </c>
      <c r="BH282">
        <f t="shared" si="545"/>
        <v>0</v>
      </c>
      <c r="BI282">
        <f t="shared" si="545"/>
        <v>0</v>
      </c>
      <c r="BJ282">
        <f t="shared" si="545"/>
        <v>0</v>
      </c>
      <c r="BK282">
        <f t="shared" si="545"/>
        <v>0</v>
      </c>
      <c r="BL282">
        <f t="shared" si="545"/>
        <v>0</v>
      </c>
      <c r="BM282">
        <f t="shared" si="545"/>
        <v>0</v>
      </c>
      <c r="BN282">
        <f t="shared" si="545"/>
        <v>0</v>
      </c>
      <c r="BO282">
        <f t="shared" ref="BO282:CT282" si="546">BO133</f>
        <v>0</v>
      </c>
      <c r="BP282">
        <f t="shared" si="546"/>
        <v>0</v>
      </c>
      <c r="BQ282">
        <f t="shared" si="546"/>
        <v>0</v>
      </c>
      <c r="BR282">
        <f t="shared" si="546"/>
        <v>0</v>
      </c>
      <c r="BS282">
        <f t="shared" si="546"/>
        <v>0</v>
      </c>
      <c r="BT282">
        <f t="shared" si="546"/>
        <v>0</v>
      </c>
      <c r="BU282">
        <f t="shared" si="546"/>
        <v>0</v>
      </c>
      <c r="BV282">
        <f t="shared" si="546"/>
        <v>0</v>
      </c>
      <c r="BW282">
        <f t="shared" si="546"/>
        <v>0</v>
      </c>
      <c r="BX282">
        <f t="shared" si="546"/>
        <v>0</v>
      </c>
      <c r="BY282">
        <f t="shared" si="546"/>
        <v>0</v>
      </c>
      <c r="BZ282">
        <f t="shared" si="546"/>
        <v>0</v>
      </c>
      <c r="CA282">
        <f t="shared" si="546"/>
        <v>0</v>
      </c>
      <c r="CB282">
        <f t="shared" si="546"/>
        <v>0</v>
      </c>
      <c r="CC282">
        <f t="shared" si="546"/>
        <v>0</v>
      </c>
      <c r="CD282">
        <f t="shared" si="546"/>
        <v>0</v>
      </c>
      <c r="CE282">
        <f t="shared" si="546"/>
        <v>0</v>
      </c>
      <c r="CF282">
        <f t="shared" si="546"/>
        <v>0</v>
      </c>
      <c r="CG282">
        <f t="shared" si="546"/>
        <v>0</v>
      </c>
      <c r="CH282">
        <f t="shared" si="546"/>
        <v>0</v>
      </c>
      <c r="CI282">
        <f t="shared" si="546"/>
        <v>0</v>
      </c>
      <c r="CJ282">
        <f t="shared" si="546"/>
        <v>0</v>
      </c>
      <c r="CK282">
        <f t="shared" si="546"/>
        <v>0</v>
      </c>
      <c r="CL282">
        <f t="shared" si="546"/>
        <v>0</v>
      </c>
      <c r="CM282">
        <f t="shared" si="546"/>
        <v>0</v>
      </c>
      <c r="CN282">
        <f t="shared" si="546"/>
        <v>0</v>
      </c>
      <c r="CO282">
        <f t="shared" si="546"/>
        <v>0</v>
      </c>
      <c r="CP282">
        <f t="shared" si="546"/>
        <v>0</v>
      </c>
      <c r="CQ282">
        <f t="shared" si="546"/>
        <v>0</v>
      </c>
      <c r="CR282">
        <f t="shared" si="546"/>
        <v>0</v>
      </c>
      <c r="CS282">
        <f t="shared" si="546"/>
        <v>0</v>
      </c>
      <c r="CT282">
        <f t="shared" si="546"/>
        <v>0</v>
      </c>
      <c r="CU282">
        <f t="shared" ref="CU282:DC282" si="547">CU133</f>
        <v>0</v>
      </c>
      <c r="CV282">
        <f t="shared" si="547"/>
        <v>0</v>
      </c>
      <c r="CW282">
        <f t="shared" si="547"/>
        <v>0</v>
      </c>
      <c r="CX282">
        <f t="shared" si="547"/>
        <v>0</v>
      </c>
      <c r="CY282">
        <f t="shared" si="547"/>
        <v>0</v>
      </c>
      <c r="CZ282">
        <f t="shared" si="547"/>
        <v>0</v>
      </c>
      <c r="DA282">
        <f t="shared" si="547"/>
        <v>0</v>
      </c>
      <c r="DB282">
        <f t="shared" si="547"/>
        <v>0</v>
      </c>
      <c r="DC282">
        <f t="shared" si="547"/>
        <v>0</v>
      </c>
      <c r="DD282">
        <f t="shared" si="515"/>
        <v>0</v>
      </c>
      <c r="DE282">
        <f t="shared" si="515"/>
        <v>0</v>
      </c>
      <c r="DF282">
        <f t="shared" si="515"/>
        <v>0</v>
      </c>
      <c r="DG282">
        <f t="shared" si="515"/>
        <v>0</v>
      </c>
      <c r="DH282">
        <f t="shared" si="515"/>
        <v>0</v>
      </c>
    </row>
    <row r="283" spans="1:112">
      <c r="A283">
        <f t="shared" si="498"/>
        <v>520</v>
      </c>
      <c r="B283" t="str">
        <f t="shared" si="498"/>
        <v>Empresa Metalúrgica VINTO - Nacionalizada</v>
      </c>
      <c r="C283">
        <f t="shared" ref="C283:AH283" si="548">C134</f>
        <v>0</v>
      </c>
      <c r="D283">
        <f t="shared" si="548"/>
        <v>0</v>
      </c>
      <c r="E283">
        <f t="shared" si="548"/>
        <v>0</v>
      </c>
      <c r="F283">
        <f t="shared" si="548"/>
        <v>0</v>
      </c>
      <c r="G283">
        <f t="shared" si="548"/>
        <v>0</v>
      </c>
      <c r="H283">
        <f t="shared" si="548"/>
        <v>0</v>
      </c>
      <c r="I283">
        <f t="shared" si="548"/>
        <v>0</v>
      </c>
      <c r="J283">
        <f t="shared" si="548"/>
        <v>0</v>
      </c>
      <c r="K283">
        <f t="shared" si="548"/>
        <v>0</v>
      </c>
      <c r="L283">
        <f t="shared" si="548"/>
        <v>0</v>
      </c>
      <c r="M283">
        <f t="shared" si="548"/>
        <v>0</v>
      </c>
      <c r="N283">
        <f t="shared" si="548"/>
        <v>0</v>
      </c>
      <c r="O283">
        <f t="shared" si="548"/>
        <v>0</v>
      </c>
      <c r="P283">
        <f t="shared" si="548"/>
        <v>0</v>
      </c>
      <c r="Q283">
        <f t="shared" si="548"/>
        <v>0</v>
      </c>
      <c r="R283">
        <f t="shared" si="548"/>
        <v>0</v>
      </c>
      <c r="S283">
        <f t="shared" si="548"/>
        <v>0</v>
      </c>
      <c r="T283">
        <f t="shared" si="548"/>
        <v>0</v>
      </c>
      <c r="U283">
        <f t="shared" si="548"/>
        <v>0</v>
      </c>
      <c r="V283">
        <f t="shared" si="548"/>
        <v>0</v>
      </c>
      <c r="W283">
        <f t="shared" si="548"/>
        <v>0</v>
      </c>
      <c r="X283">
        <f t="shared" si="548"/>
        <v>7145834</v>
      </c>
      <c r="Y283">
        <f t="shared" si="548"/>
        <v>0</v>
      </c>
      <c r="Z283">
        <f t="shared" si="548"/>
        <v>0</v>
      </c>
      <c r="AA283">
        <f t="shared" si="548"/>
        <v>0</v>
      </c>
      <c r="AB283">
        <f t="shared" si="548"/>
        <v>0</v>
      </c>
      <c r="AC283">
        <f t="shared" si="548"/>
        <v>0</v>
      </c>
      <c r="AD283">
        <f t="shared" si="548"/>
        <v>0</v>
      </c>
      <c r="AE283">
        <f t="shared" si="548"/>
        <v>0</v>
      </c>
      <c r="AF283">
        <f t="shared" si="548"/>
        <v>0</v>
      </c>
      <c r="AG283">
        <f t="shared" si="548"/>
        <v>0</v>
      </c>
      <c r="AH283">
        <f t="shared" si="548"/>
        <v>0</v>
      </c>
      <c r="AI283">
        <f t="shared" ref="AI283:BN283" si="549">AI134</f>
        <v>0</v>
      </c>
      <c r="AJ283">
        <f t="shared" si="549"/>
        <v>0</v>
      </c>
      <c r="AK283">
        <f t="shared" si="549"/>
        <v>0</v>
      </c>
      <c r="AL283">
        <f t="shared" si="549"/>
        <v>0</v>
      </c>
      <c r="AM283">
        <f t="shared" si="549"/>
        <v>0</v>
      </c>
      <c r="AN283">
        <f t="shared" si="549"/>
        <v>0</v>
      </c>
      <c r="AO283">
        <f t="shared" si="549"/>
        <v>0</v>
      </c>
      <c r="AP283">
        <f t="shared" si="549"/>
        <v>0</v>
      </c>
      <c r="AQ283">
        <f t="shared" si="549"/>
        <v>0</v>
      </c>
      <c r="AR283">
        <f t="shared" si="549"/>
        <v>0</v>
      </c>
      <c r="AS283">
        <f t="shared" si="549"/>
        <v>0</v>
      </c>
      <c r="AT283">
        <f t="shared" si="549"/>
        <v>0</v>
      </c>
      <c r="AU283">
        <f t="shared" si="549"/>
        <v>0</v>
      </c>
      <c r="AV283">
        <f t="shared" si="549"/>
        <v>0</v>
      </c>
      <c r="AW283">
        <f t="shared" si="549"/>
        <v>0</v>
      </c>
      <c r="AX283">
        <f t="shared" si="549"/>
        <v>0</v>
      </c>
      <c r="AY283">
        <f t="shared" si="549"/>
        <v>0</v>
      </c>
      <c r="AZ283">
        <f t="shared" si="549"/>
        <v>0</v>
      </c>
      <c r="BA283">
        <f t="shared" si="549"/>
        <v>0</v>
      </c>
      <c r="BB283">
        <f t="shared" si="549"/>
        <v>0</v>
      </c>
      <c r="BC283">
        <f t="shared" si="549"/>
        <v>0</v>
      </c>
      <c r="BD283">
        <f t="shared" si="549"/>
        <v>0</v>
      </c>
      <c r="BE283">
        <f t="shared" si="549"/>
        <v>0</v>
      </c>
      <c r="BF283">
        <f t="shared" si="549"/>
        <v>0</v>
      </c>
      <c r="BG283">
        <f t="shared" si="549"/>
        <v>0</v>
      </c>
      <c r="BH283">
        <f t="shared" si="549"/>
        <v>0</v>
      </c>
      <c r="BI283">
        <f t="shared" si="549"/>
        <v>0</v>
      </c>
      <c r="BJ283">
        <f t="shared" si="549"/>
        <v>0</v>
      </c>
      <c r="BK283">
        <f t="shared" si="549"/>
        <v>0</v>
      </c>
      <c r="BL283">
        <f t="shared" si="549"/>
        <v>0</v>
      </c>
      <c r="BM283">
        <f t="shared" si="549"/>
        <v>0</v>
      </c>
      <c r="BN283">
        <f t="shared" si="549"/>
        <v>0</v>
      </c>
      <c r="BO283">
        <f t="shared" ref="BO283:CT283" si="550">BO134</f>
        <v>0</v>
      </c>
      <c r="BP283">
        <f t="shared" si="550"/>
        <v>0</v>
      </c>
      <c r="BQ283">
        <f t="shared" si="550"/>
        <v>0</v>
      </c>
      <c r="BR283">
        <f t="shared" si="550"/>
        <v>0</v>
      </c>
      <c r="BS283">
        <f t="shared" si="550"/>
        <v>0</v>
      </c>
      <c r="BT283">
        <f t="shared" si="550"/>
        <v>0</v>
      </c>
      <c r="BU283">
        <f t="shared" si="550"/>
        <v>0</v>
      </c>
      <c r="BV283">
        <f t="shared" si="550"/>
        <v>0</v>
      </c>
      <c r="BW283">
        <f t="shared" si="550"/>
        <v>0</v>
      </c>
      <c r="BX283">
        <f t="shared" si="550"/>
        <v>0</v>
      </c>
      <c r="BY283">
        <f t="shared" si="550"/>
        <v>0</v>
      </c>
      <c r="BZ283">
        <f t="shared" si="550"/>
        <v>0</v>
      </c>
      <c r="CA283">
        <f t="shared" si="550"/>
        <v>0</v>
      </c>
      <c r="CB283">
        <f t="shared" si="550"/>
        <v>0</v>
      </c>
      <c r="CC283">
        <f t="shared" si="550"/>
        <v>0</v>
      </c>
      <c r="CD283">
        <f t="shared" si="550"/>
        <v>0</v>
      </c>
      <c r="CE283">
        <f t="shared" si="550"/>
        <v>0</v>
      </c>
      <c r="CF283">
        <f t="shared" si="550"/>
        <v>0</v>
      </c>
      <c r="CG283">
        <f t="shared" si="550"/>
        <v>0</v>
      </c>
      <c r="CH283">
        <f t="shared" si="550"/>
        <v>0</v>
      </c>
      <c r="CI283">
        <f t="shared" si="550"/>
        <v>0</v>
      </c>
      <c r="CJ283">
        <f t="shared" si="550"/>
        <v>0</v>
      </c>
      <c r="CK283">
        <f t="shared" si="550"/>
        <v>0</v>
      </c>
      <c r="CL283">
        <f t="shared" si="550"/>
        <v>0</v>
      </c>
      <c r="CM283">
        <f t="shared" si="550"/>
        <v>0</v>
      </c>
      <c r="CN283">
        <f t="shared" si="550"/>
        <v>0</v>
      </c>
      <c r="CO283">
        <f t="shared" si="550"/>
        <v>0</v>
      </c>
      <c r="CP283">
        <f t="shared" si="550"/>
        <v>0</v>
      </c>
      <c r="CQ283">
        <f t="shared" si="550"/>
        <v>0</v>
      </c>
      <c r="CR283">
        <f t="shared" si="550"/>
        <v>0</v>
      </c>
      <c r="CS283">
        <f t="shared" si="550"/>
        <v>0</v>
      </c>
      <c r="CT283">
        <f t="shared" si="550"/>
        <v>0</v>
      </c>
      <c r="CU283">
        <f t="shared" ref="CU283:DC283" si="551">CU134</f>
        <v>0</v>
      </c>
      <c r="CV283">
        <f t="shared" si="551"/>
        <v>0</v>
      </c>
      <c r="CW283">
        <f t="shared" si="551"/>
        <v>0</v>
      </c>
      <c r="CX283">
        <f t="shared" si="551"/>
        <v>0</v>
      </c>
      <c r="CY283">
        <f t="shared" si="551"/>
        <v>0</v>
      </c>
      <c r="CZ283">
        <f t="shared" si="551"/>
        <v>0</v>
      </c>
      <c r="DA283">
        <f t="shared" si="551"/>
        <v>0</v>
      </c>
      <c r="DB283">
        <f t="shared" si="551"/>
        <v>0</v>
      </c>
      <c r="DC283">
        <f t="shared" si="551"/>
        <v>0</v>
      </c>
      <c r="DD283">
        <f t="shared" si="515"/>
        <v>0</v>
      </c>
      <c r="DE283">
        <f t="shared" si="515"/>
        <v>0</v>
      </c>
      <c r="DF283">
        <f t="shared" si="515"/>
        <v>0</v>
      </c>
      <c r="DG283">
        <f t="shared" si="515"/>
        <v>0</v>
      </c>
      <c r="DH283">
        <f t="shared" si="515"/>
        <v>0</v>
      </c>
    </row>
    <row r="284" spans="1:112">
      <c r="A284">
        <f t="shared" ref="A284:BL284" si="552">A135</f>
        <v>139</v>
      </c>
      <c r="B284" t="str">
        <f t="shared" si="552"/>
        <v>Universidad Mayor de San Andrés</v>
      </c>
      <c r="C284">
        <f t="shared" si="552"/>
        <v>0</v>
      </c>
      <c r="D284">
        <f t="shared" si="552"/>
        <v>0</v>
      </c>
      <c r="E284">
        <f t="shared" si="552"/>
        <v>0</v>
      </c>
      <c r="F284">
        <f t="shared" si="552"/>
        <v>0</v>
      </c>
      <c r="G284">
        <f t="shared" si="552"/>
        <v>0</v>
      </c>
      <c r="H284">
        <f t="shared" si="552"/>
        <v>0</v>
      </c>
      <c r="I284">
        <f t="shared" si="552"/>
        <v>0</v>
      </c>
      <c r="J284">
        <f t="shared" si="552"/>
        <v>0</v>
      </c>
      <c r="K284">
        <f t="shared" si="552"/>
        <v>0</v>
      </c>
      <c r="L284">
        <f t="shared" si="552"/>
        <v>0</v>
      </c>
      <c r="M284">
        <f t="shared" si="552"/>
        <v>0</v>
      </c>
      <c r="N284">
        <f t="shared" si="552"/>
        <v>0</v>
      </c>
      <c r="O284">
        <f t="shared" si="552"/>
        <v>0</v>
      </c>
      <c r="P284">
        <f t="shared" si="552"/>
        <v>0</v>
      </c>
      <c r="Q284">
        <f t="shared" si="552"/>
        <v>0</v>
      </c>
      <c r="R284">
        <f t="shared" si="552"/>
        <v>0</v>
      </c>
      <c r="S284">
        <f t="shared" si="552"/>
        <v>0</v>
      </c>
      <c r="T284">
        <f t="shared" si="552"/>
        <v>40.1</v>
      </c>
      <c r="U284">
        <f t="shared" si="552"/>
        <v>0</v>
      </c>
      <c r="V284">
        <f t="shared" si="552"/>
        <v>0</v>
      </c>
      <c r="W284">
        <f t="shared" si="552"/>
        <v>0</v>
      </c>
      <c r="X284">
        <f t="shared" si="552"/>
        <v>0</v>
      </c>
      <c r="Y284">
        <f t="shared" si="552"/>
        <v>0</v>
      </c>
      <c r="Z284">
        <f t="shared" si="552"/>
        <v>0</v>
      </c>
      <c r="AA284">
        <f t="shared" si="552"/>
        <v>0</v>
      </c>
      <c r="AB284">
        <f t="shared" si="552"/>
        <v>0</v>
      </c>
      <c r="AC284">
        <f t="shared" si="552"/>
        <v>0</v>
      </c>
      <c r="AD284">
        <f t="shared" si="552"/>
        <v>0</v>
      </c>
      <c r="AE284">
        <f t="shared" si="552"/>
        <v>0</v>
      </c>
      <c r="AF284">
        <f t="shared" si="552"/>
        <v>0</v>
      </c>
      <c r="AG284">
        <f t="shared" si="552"/>
        <v>0</v>
      </c>
      <c r="AH284">
        <f t="shared" si="552"/>
        <v>0</v>
      </c>
      <c r="AI284">
        <f t="shared" si="552"/>
        <v>0</v>
      </c>
      <c r="AJ284">
        <f t="shared" si="552"/>
        <v>0</v>
      </c>
      <c r="AK284">
        <f t="shared" si="552"/>
        <v>0</v>
      </c>
      <c r="AL284">
        <f t="shared" si="552"/>
        <v>0</v>
      </c>
      <c r="AM284">
        <f t="shared" si="552"/>
        <v>0</v>
      </c>
      <c r="AN284">
        <f t="shared" si="552"/>
        <v>0</v>
      </c>
      <c r="AO284">
        <f t="shared" si="552"/>
        <v>0</v>
      </c>
      <c r="AP284">
        <f t="shared" si="552"/>
        <v>0</v>
      </c>
      <c r="AQ284">
        <f t="shared" si="552"/>
        <v>0</v>
      </c>
      <c r="AR284">
        <f t="shared" si="552"/>
        <v>0</v>
      </c>
      <c r="AS284">
        <f t="shared" si="552"/>
        <v>0</v>
      </c>
      <c r="AT284">
        <f t="shared" si="552"/>
        <v>0</v>
      </c>
      <c r="AU284">
        <f t="shared" si="552"/>
        <v>0</v>
      </c>
      <c r="AV284">
        <f t="shared" si="552"/>
        <v>0</v>
      </c>
      <c r="AW284">
        <f t="shared" si="552"/>
        <v>0</v>
      </c>
      <c r="AX284">
        <f t="shared" si="552"/>
        <v>0</v>
      </c>
      <c r="AY284">
        <f t="shared" si="552"/>
        <v>0</v>
      </c>
      <c r="AZ284">
        <f t="shared" si="552"/>
        <v>0</v>
      </c>
      <c r="BA284">
        <f t="shared" si="552"/>
        <v>0</v>
      </c>
      <c r="BB284">
        <f t="shared" si="552"/>
        <v>0</v>
      </c>
      <c r="BC284">
        <f t="shared" si="552"/>
        <v>0</v>
      </c>
      <c r="BD284">
        <f t="shared" si="552"/>
        <v>0</v>
      </c>
      <c r="BE284">
        <f t="shared" si="552"/>
        <v>0</v>
      </c>
      <c r="BF284">
        <f t="shared" si="552"/>
        <v>0</v>
      </c>
      <c r="BG284">
        <f t="shared" si="552"/>
        <v>0</v>
      </c>
      <c r="BH284">
        <f t="shared" si="552"/>
        <v>0</v>
      </c>
      <c r="BI284">
        <f t="shared" si="552"/>
        <v>0</v>
      </c>
      <c r="BJ284">
        <f t="shared" si="552"/>
        <v>0</v>
      </c>
      <c r="BK284">
        <f t="shared" si="552"/>
        <v>0</v>
      </c>
      <c r="BL284">
        <f t="shared" si="552"/>
        <v>0</v>
      </c>
      <c r="BM284">
        <f t="shared" ref="BM284:DH284" si="553">BM135</f>
        <v>0</v>
      </c>
      <c r="BN284">
        <f t="shared" si="553"/>
        <v>0</v>
      </c>
      <c r="BO284">
        <f t="shared" si="553"/>
        <v>0</v>
      </c>
      <c r="BP284">
        <f t="shared" si="553"/>
        <v>0</v>
      </c>
      <c r="BQ284">
        <f t="shared" si="553"/>
        <v>0</v>
      </c>
      <c r="BR284">
        <f t="shared" si="553"/>
        <v>0</v>
      </c>
      <c r="BS284">
        <f t="shared" si="553"/>
        <v>0</v>
      </c>
      <c r="BT284">
        <f t="shared" si="553"/>
        <v>0</v>
      </c>
      <c r="BU284">
        <f t="shared" si="553"/>
        <v>0</v>
      </c>
      <c r="BV284">
        <f t="shared" si="553"/>
        <v>0</v>
      </c>
      <c r="BW284">
        <f t="shared" si="553"/>
        <v>0</v>
      </c>
      <c r="BX284">
        <f t="shared" si="553"/>
        <v>0</v>
      </c>
      <c r="BY284">
        <f t="shared" si="553"/>
        <v>0</v>
      </c>
      <c r="BZ284">
        <f t="shared" si="553"/>
        <v>0</v>
      </c>
      <c r="CA284">
        <f t="shared" si="553"/>
        <v>0</v>
      </c>
      <c r="CB284">
        <f t="shared" si="553"/>
        <v>0</v>
      </c>
      <c r="CC284">
        <f t="shared" si="553"/>
        <v>0</v>
      </c>
      <c r="CD284">
        <f t="shared" si="553"/>
        <v>0</v>
      </c>
      <c r="CE284">
        <f t="shared" si="553"/>
        <v>0</v>
      </c>
      <c r="CF284">
        <f t="shared" si="553"/>
        <v>0</v>
      </c>
      <c r="CG284">
        <f t="shared" si="553"/>
        <v>0</v>
      </c>
      <c r="CH284">
        <f t="shared" si="553"/>
        <v>0</v>
      </c>
      <c r="CI284">
        <f t="shared" si="553"/>
        <v>0</v>
      </c>
      <c r="CJ284">
        <f t="shared" si="553"/>
        <v>0</v>
      </c>
      <c r="CK284">
        <f t="shared" si="553"/>
        <v>0</v>
      </c>
      <c r="CL284">
        <f t="shared" si="553"/>
        <v>0</v>
      </c>
      <c r="CM284">
        <f t="shared" si="553"/>
        <v>0</v>
      </c>
      <c r="CN284">
        <f t="shared" si="553"/>
        <v>0</v>
      </c>
      <c r="CO284">
        <f t="shared" si="553"/>
        <v>0</v>
      </c>
      <c r="CP284">
        <f t="shared" si="553"/>
        <v>0</v>
      </c>
      <c r="CQ284">
        <f t="shared" si="553"/>
        <v>0</v>
      </c>
      <c r="CR284">
        <f t="shared" si="553"/>
        <v>0</v>
      </c>
      <c r="CS284">
        <f t="shared" si="553"/>
        <v>0</v>
      </c>
      <c r="CT284">
        <f t="shared" si="553"/>
        <v>0</v>
      </c>
      <c r="CU284">
        <f t="shared" si="553"/>
        <v>0</v>
      </c>
      <c r="CV284">
        <f t="shared" si="553"/>
        <v>0</v>
      </c>
      <c r="CW284">
        <f t="shared" si="553"/>
        <v>0</v>
      </c>
      <c r="CX284">
        <f t="shared" si="553"/>
        <v>0</v>
      </c>
      <c r="CY284">
        <f t="shared" si="553"/>
        <v>0</v>
      </c>
      <c r="CZ284">
        <f t="shared" si="553"/>
        <v>0</v>
      </c>
      <c r="DA284">
        <f t="shared" si="553"/>
        <v>0</v>
      </c>
      <c r="DB284">
        <f t="shared" si="553"/>
        <v>0</v>
      </c>
      <c r="DC284">
        <f t="shared" si="553"/>
        <v>0</v>
      </c>
      <c r="DD284">
        <f t="shared" si="553"/>
        <v>0</v>
      </c>
      <c r="DE284">
        <f t="shared" si="553"/>
        <v>0</v>
      </c>
      <c r="DF284">
        <f t="shared" si="553"/>
        <v>0</v>
      </c>
      <c r="DG284">
        <f t="shared" si="553"/>
        <v>0</v>
      </c>
      <c r="DH284">
        <f t="shared" si="553"/>
        <v>0</v>
      </c>
    </row>
    <row r="285" spans="1:112">
      <c r="A285">
        <f t="shared" ref="A285:BL285" si="554">A136</f>
        <v>1402</v>
      </c>
      <c r="B285" t="str">
        <f t="shared" si="554"/>
        <v>Gobierno Autónomo Municipal de Caracollo</v>
      </c>
      <c r="C285">
        <f t="shared" si="554"/>
        <v>0</v>
      </c>
      <c r="D285">
        <f t="shared" si="554"/>
        <v>0</v>
      </c>
      <c r="E285">
        <f t="shared" si="554"/>
        <v>0</v>
      </c>
      <c r="F285">
        <f t="shared" si="554"/>
        <v>0</v>
      </c>
      <c r="G285">
        <f t="shared" si="554"/>
        <v>0</v>
      </c>
      <c r="H285">
        <f t="shared" si="554"/>
        <v>0</v>
      </c>
      <c r="I285">
        <f t="shared" si="554"/>
        <v>0</v>
      </c>
      <c r="J285">
        <f t="shared" si="554"/>
        <v>0</v>
      </c>
      <c r="K285">
        <f t="shared" si="554"/>
        <v>0</v>
      </c>
      <c r="L285">
        <f t="shared" si="554"/>
        <v>0</v>
      </c>
      <c r="M285">
        <f t="shared" si="554"/>
        <v>0</v>
      </c>
      <c r="N285">
        <f t="shared" si="554"/>
        <v>0</v>
      </c>
      <c r="O285">
        <f t="shared" si="554"/>
        <v>0</v>
      </c>
      <c r="P285">
        <f t="shared" si="554"/>
        <v>0</v>
      </c>
      <c r="Q285">
        <f t="shared" si="554"/>
        <v>0</v>
      </c>
      <c r="R285">
        <f t="shared" si="554"/>
        <v>0</v>
      </c>
      <c r="S285">
        <f t="shared" si="554"/>
        <v>0</v>
      </c>
      <c r="T285">
        <f t="shared" si="554"/>
        <v>0</v>
      </c>
      <c r="U285">
        <f t="shared" si="554"/>
        <v>0</v>
      </c>
      <c r="V285">
        <f t="shared" si="554"/>
        <v>1139731.31</v>
      </c>
      <c r="W285">
        <f t="shared" si="554"/>
        <v>0</v>
      </c>
      <c r="X285">
        <f t="shared" si="554"/>
        <v>0</v>
      </c>
      <c r="Y285">
        <f t="shared" si="554"/>
        <v>0</v>
      </c>
      <c r="Z285">
        <f t="shared" si="554"/>
        <v>0</v>
      </c>
      <c r="AA285">
        <f t="shared" si="554"/>
        <v>0</v>
      </c>
      <c r="AB285">
        <f t="shared" si="554"/>
        <v>0</v>
      </c>
      <c r="AC285">
        <f t="shared" si="554"/>
        <v>0</v>
      </c>
      <c r="AD285">
        <f t="shared" si="554"/>
        <v>0</v>
      </c>
      <c r="AE285">
        <f t="shared" si="554"/>
        <v>0</v>
      </c>
      <c r="AF285">
        <f t="shared" si="554"/>
        <v>0</v>
      </c>
      <c r="AG285">
        <f t="shared" si="554"/>
        <v>0</v>
      </c>
      <c r="AH285">
        <f t="shared" si="554"/>
        <v>0</v>
      </c>
      <c r="AI285">
        <f t="shared" si="554"/>
        <v>0</v>
      </c>
      <c r="AJ285">
        <f t="shared" si="554"/>
        <v>0</v>
      </c>
      <c r="AK285">
        <f t="shared" si="554"/>
        <v>0</v>
      </c>
      <c r="AL285">
        <f t="shared" si="554"/>
        <v>0</v>
      </c>
      <c r="AM285">
        <f t="shared" si="554"/>
        <v>0</v>
      </c>
      <c r="AN285">
        <f t="shared" si="554"/>
        <v>0</v>
      </c>
      <c r="AO285">
        <f t="shared" si="554"/>
        <v>0</v>
      </c>
      <c r="AP285">
        <f t="shared" si="554"/>
        <v>0</v>
      </c>
      <c r="AQ285">
        <f t="shared" si="554"/>
        <v>0</v>
      </c>
      <c r="AR285">
        <f t="shared" si="554"/>
        <v>0</v>
      </c>
      <c r="AS285">
        <f t="shared" si="554"/>
        <v>0</v>
      </c>
      <c r="AT285">
        <f t="shared" si="554"/>
        <v>0</v>
      </c>
      <c r="AU285">
        <f t="shared" si="554"/>
        <v>0</v>
      </c>
      <c r="AV285">
        <f t="shared" si="554"/>
        <v>0</v>
      </c>
      <c r="AW285">
        <f t="shared" si="554"/>
        <v>0</v>
      </c>
      <c r="AX285">
        <f t="shared" si="554"/>
        <v>0</v>
      </c>
      <c r="AY285">
        <f t="shared" si="554"/>
        <v>0</v>
      </c>
      <c r="AZ285">
        <f t="shared" si="554"/>
        <v>0</v>
      </c>
      <c r="BA285">
        <f t="shared" si="554"/>
        <v>0</v>
      </c>
      <c r="BB285">
        <f t="shared" si="554"/>
        <v>0</v>
      </c>
      <c r="BC285">
        <f t="shared" si="554"/>
        <v>0</v>
      </c>
      <c r="BD285">
        <f t="shared" si="554"/>
        <v>0</v>
      </c>
      <c r="BE285">
        <f t="shared" si="554"/>
        <v>0</v>
      </c>
      <c r="BF285">
        <f t="shared" si="554"/>
        <v>0</v>
      </c>
      <c r="BG285">
        <f t="shared" si="554"/>
        <v>0</v>
      </c>
      <c r="BH285">
        <f t="shared" si="554"/>
        <v>0</v>
      </c>
      <c r="BI285">
        <f t="shared" si="554"/>
        <v>0</v>
      </c>
      <c r="BJ285">
        <f t="shared" si="554"/>
        <v>0</v>
      </c>
      <c r="BK285">
        <f t="shared" si="554"/>
        <v>0</v>
      </c>
      <c r="BL285">
        <f t="shared" si="554"/>
        <v>0</v>
      </c>
      <c r="BM285">
        <f t="shared" ref="BM285:DH285" si="555">BM136</f>
        <v>0</v>
      </c>
      <c r="BN285">
        <f t="shared" si="555"/>
        <v>0</v>
      </c>
      <c r="BO285">
        <f t="shared" si="555"/>
        <v>0</v>
      </c>
      <c r="BP285">
        <f t="shared" si="555"/>
        <v>0</v>
      </c>
      <c r="BQ285">
        <f t="shared" si="555"/>
        <v>0</v>
      </c>
      <c r="BR285">
        <f t="shared" si="555"/>
        <v>0</v>
      </c>
      <c r="BS285">
        <f t="shared" si="555"/>
        <v>0</v>
      </c>
      <c r="BT285">
        <f t="shared" si="555"/>
        <v>0</v>
      </c>
      <c r="BU285">
        <f t="shared" si="555"/>
        <v>0</v>
      </c>
      <c r="BV285">
        <f t="shared" si="555"/>
        <v>0</v>
      </c>
      <c r="BW285">
        <f t="shared" si="555"/>
        <v>0</v>
      </c>
      <c r="BX285">
        <f t="shared" si="555"/>
        <v>0</v>
      </c>
      <c r="BY285">
        <f t="shared" si="555"/>
        <v>0</v>
      </c>
      <c r="BZ285">
        <f t="shared" si="555"/>
        <v>0</v>
      </c>
      <c r="CA285">
        <f t="shared" si="555"/>
        <v>0</v>
      </c>
      <c r="CB285">
        <f t="shared" si="555"/>
        <v>0</v>
      </c>
      <c r="CC285">
        <f t="shared" si="555"/>
        <v>0</v>
      </c>
      <c r="CD285">
        <f t="shared" si="555"/>
        <v>0</v>
      </c>
      <c r="CE285">
        <f t="shared" si="555"/>
        <v>0</v>
      </c>
      <c r="CF285">
        <f t="shared" si="555"/>
        <v>0</v>
      </c>
      <c r="CG285">
        <f t="shared" si="555"/>
        <v>0</v>
      </c>
      <c r="CH285">
        <f t="shared" si="555"/>
        <v>0</v>
      </c>
      <c r="CI285">
        <f t="shared" si="555"/>
        <v>0</v>
      </c>
      <c r="CJ285">
        <f t="shared" si="555"/>
        <v>0</v>
      </c>
      <c r="CK285">
        <f t="shared" si="555"/>
        <v>0</v>
      </c>
      <c r="CL285">
        <f t="shared" si="555"/>
        <v>0</v>
      </c>
      <c r="CM285">
        <f t="shared" si="555"/>
        <v>0</v>
      </c>
      <c r="CN285">
        <f t="shared" si="555"/>
        <v>0</v>
      </c>
      <c r="CO285">
        <f t="shared" si="555"/>
        <v>0</v>
      </c>
      <c r="CP285">
        <f t="shared" si="555"/>
        <v>0</v>
      </c>
      <c r="CQ285">
        <f t="shared" si="555"/>
        <v>0</v>
      </c>
      <c r="CR285">
        <f t="shared" si="555"/>
        <v>0</v>
      </c>
      <c r="CS285">
        <f t="shared" si="555"/>
        <v>0</v>
      </c>
      <c r="CT285">
        <f t="shared" si="555"/>
        <v>0</v>
      </c>
      <c r="CU285">
        <f t="shared" si="555"/>
        <v>0</v>
      </c>
      <c r="CV285">
        <f t="shared" si="555"/>
        <v>0</v>
      </c>
      <c r="CW285">
        <f t="shared" si="555"/>
        <v>0</v>
      </c>
      <c r="CX285">
        <f t="shared" si="555"/>
        <v>0</v>
      </c>
      <c r="CY285">
        <f t="shared" si="555"/>
        <v>0</v>
      </c>
      <c r="CZ285">
        <f t="shared" si="555"/>
        <v>0</v>
      </c>
      <c r="DA285">
        <f t="shared" si="555"/>
        <v>0</v>
      </c>
      <c r="DB285">
        <f t="shared" si="555"/>
        <v>0</v>
      </c>
      <c r="DC285">
        <f t="shared" si="555"/>
        <v>0</v>
      </c>
      <c r="DD285">
        <f t="shared" si="555"/>
        <v>0</v>
      </c>
      <c r="DE285">
        <f t="shared" si="555"/>
        <v>0</v>
      </c>
      <c r="DF285">
        <f t="shared" si="555"/>
        <v>0</v>
      </c>
      <c r="DG285">
        <f t="shared" si="555"/>
        <v>0</v>
      </c>
      <c r="DH285">
        <f t="shared" si="555"/>
        <v>0</v>
      </c>
    </row>
    <row r="286" spans="1:112">
      <c r="A286">
        <f t="shared" ref="A286:BL286" si="556">A137</f>
        <v>0</v>
      </c>
      <c r="B286">
        <f t="shared" si="556"/>
        <v>0</v>
      </c>
      <c r="C286">
        <f t="shared" si="556"/>
        <v>0</v>
      </c>
      <c r="D286">
        <f t="shared" si="556"/>
        <v>0</v>
      </c>
      <c r="E286">
        <f t="shared" si="556"/>
        <v>0</v>
      </c>
      <c r="F286">
        <f t="shared" si="556"/>
        <v>0</v>
      </c>
      <c r="G286">
        <f t="shared" si="556"/>
        <v>0</v>
      </c>
      <c r="H286">
        <f t="shared" si="556"/>
        <v>0</v>
      </c>
      <c r="I286">
        <f t="shared" si="556"/>
        <v>0</v>
      </c>
      <c r="J286">
        <f t="shared" si="556"/>
        <v>0</v>
      </c>
      <c r="K286">
        <f t="shared" si="556"/>
        <v>0</v>
      </c>
      <c r="L286">
        <f t="shared" si="556"/>
        <v>0</v>
      </c>
      <c r="M286">
        <f t="shared" si="556"/>
        <v>0</v>
      </c>
      <c r="N286">
        <f t="shared" si="556"/>
        <v>0</v>
      </c>
      <c r="O286">
        <f t="shared" si="556"/>
        <v>0</v>
      </c>
      <c r="P286">
        <f t="shared" si="556"/>
        <v>0</v>
      </c>
      <c r="Q286">
        <f t="shared" si="556"/>
        <v>0</v>
      </c>
      <c r="R286">
        <f t="shared" si="556"/>
        <v>0</v>
      </c>
      <c r="S286">
        <f t="shared" si="556"/>
        <v>0</v>
      </c>
      <c r="T286">
        <f t="shared" si="556"/>
        <v>0</v>
      </c>
      <c r="U286">
        <f t="shared" si="556"/>
        <v>0</v>
      </c>
      <c r="V286">
        <f t="shared" si="556"/>
        <v>0</v>
      </c>
      <c r="W286">
        <f t="shared" si="556"/>
        <v>0</v>
      </c>
      <c r="X286">
        <f t="shared" si="556"/>
        <v>0</v>
      </c>
      <c r="Y286">
        <f t="shared" si="556"/>
        <v>0</v>
      </c>
      <c r="Z286">
        <f t="shared" si="556"/>
        <v>0</v>
      </c>
      <c r="AA286">
        <f t="shared" si="556"/>
        <v>0</v>
      </c>
      <c r="AB286">
        <f t="shared" si="556"/>
        <v>0</v>
      </c>
      <c r="AC286">
        <f t="shared" si="556"/>
        <v>0</v>
      </c>
      <c r="AD286">
        <f t="shared" si="556"/>
        <v>0</v>
      </c>
      <c r="AE286">
        <f t="shared" si="556"/>
        <v>0</v>
      </c>
      <c r="AF286">
        <f t="shared" si="556"/>
        <v>0</v>
      </c>
      <c r="AG286">
        <f t="shared" si="556"/>
        <v>0</v>
      </c>
      <c r="AH286">
        <f t="shared" si="556"/>
        <v>0</v>
      </c>
      <c r="AI286">
        <f t="shared" si="556"/>
        <v>0</v>
      </c>
      <c r="AJ286">
        <f t="shared" si="556"/>
        <v>0</v>
      </c>
      <c r="AK286">
        <f t="shared" si="556"/>
        <v>0</v>
      </c>
      <c r="AL286">
        <f t="shared" si="556"/>
        <v>0</v>
      </c>
      <c r="AM286">
        <f t="shared" si="556"/>
        <v>0</v>
      </c>
      <c r="AN286">
        <f t="shared" si="556"/>
        <v>0</v>
      </c>
      <c r="AO286">
        <f t="shared" si="556"/>
        <v>0</v>
      </c>
      <c r="AP286">
        <f t="shared" si="556"/>
        <v>0</v>
      </c>
      <c r="AQ286">
        <f t="shared" si="556"/>
        <v>0</v>
      </c>
      <c r="AR286">
        <f t="shared" si="556"/>
        <v>0</v>
      </c>
      <c r="AS286">
        <f t="shared" si="556"/>
        <v>0</v>
      </c>
      <c r="AT286">
        <f t="shared" si="556"/>
        <v>0</v>
      </c>
      <c r="AU286">
        <f t="shared" si="556"/>
        <v>0</v>
      </c>
      <c r="AV286">
        <f t="shared" si="556"/>
        <v>0</v>
      </c>
      <c r="AW286">
        <f t="shared" si="556"/>
        <v>0</v>
      </c>
      <c r="AX286">
        <f t="shared" si="556"/>
        <v>0</v>
      </c>
      <c r="AY286">
        <f t="shared" si="556"/>
        <v>0</v>
      </c>
      <c r="AZ286">
        <f t="shared" si="556"/>
        <v>0</v>
      </c>
      <c r="BA286">
        <f t="shared" si="556"/>
        <v>0</v>
      </c>
      <c r="BB286">
        <f t="shared" si="556"/>
        <v>0</v>
      </c>
      <c r="BC286">
        <f t="shared" si="556"/>
        <v>0</v>
      </c>
      <c r="BD286">
        <f t="shared" si="556"/>
        <v>0</v>
      </c>
      <c r="BE286">
        <f t="shared" si="556"/>
        <v>0</v>
      </c>
      <c r="BF286">
        <f t="shared" si="556"/>
        <v>0</v>
      </c>
      <c r="BG286">
        <f t="shared" si="556"/>
        <v>0</v>
      </c>
      <c r="BH286">
        <f t="shared" si="556"/>
        <v>0</v>
      </c>
      <c r="BI286">
        <f t="shared" si="556"/>
        <v>0</v>
      </c>
      <c r="BJ286">
        <f t="shared" si="556"/>
        <v>0</v>
      </c>
      <c r="BK286">
        <f t="shared" si="556"/>
        <v>0</v>
      </c>
      <c r="BL286">
        <f t="shared" si="556"/>
        <v>0</v>
      </c>
      <c r="BM286">
        <f t="shared" ref="BM286:DH286" si="557">BM137</f>
        <v>0</v>
      </c>
      <c r="BN286">
        <f t="shared" si="557"/>
        <v>0</v>
      </c>
      <c r="BO286">
        <f t="shared" si="557"/>
        <v>0</v>
      </c>
      <c r="BP286">
        <f t="shared" si="557"/>
        <v>0</v>
      </c>
      <c r="BQ286">
        <f t="shared" si="557"/>
        <v>0</v>
      </c>
      <c r="BR286">
        <f t="shared" si="557"/>
        <v>0</v>
      </c>
      <c r="BS286">
        <f t="shared" si="557"/>
        <v>0</v>
      </c>
      <c r="BT286">
        <f t="shared" si="557"/>
        <v>0</v>
      </c>
      <c r="BU286">
        <f t="shared" si="557"/>
        <v>0</v>
      </c>
      <c r="BV286">
        <f t="shared" si="557"/>
        <v>0</v>
      </c>
      <c r="BW286">
        <f t="shared" si="557"/>
        <v>0</v>
      </c>
      <c r="BX286">
        <f t="shared" si="557"/>
        <v>0</v>
      </c>
      <c r="BY286">
        <f t="shared" si="557"/>
        <v>0</v>
      </c>
      <c r="BZ286">
        <f t="shared" si="557"/>
        <v>0</v>
      </c>
      <c r="CA286">
        <f t="shared" si="557"/>
        <v>0</v>
      </c>
      <c r="CB286">
        <f t="shared" si="557"/>
        <v>0</v>
      </c>
      <c r="CC286">
        <f t="shared" si="557"/>
        <v>0</v>
      </c>
      <c r="CD286">
        <f t="shared" si="557"/>
        <v>0</v>
      </c>
      <c r="CE286">
        <f t="shared" si="557"/>
        <v>0</v>
      </c>
      <c r="CF286">
        <f t="shared" si="557"/>
        <v>0</v>
      </c>
      <c r="CG286">
        <f t="shared" si="557"/>
        <v>0</v>
      </c>
      <c r="CH286">
        <f t="shared" si="557"/>
        <v>0</v>
      </c>
      <c r="CI286">
        <f t="shared" si="557"/>
        <v>0</v>
      </c>
      <c r="CJ286">
        <f t="shared" si="557"/>
        <v>0</v>
      </c>
      <c r="CK286">
        <f t="shared" si="557"/>
        <v>0</v>
      </c>
      <c r="CL286">
        <f t="shared" si="557"/>
        <v>0</v>
      </c>
      <c r="CM286">
        <f t="shared" si="557"/>
        <v>0</v>
      </c>
      <c r="CN286">
        <f t="shared" si="557"/>
        <v>0</v>
      </c>
      <c r="CO286">
        <f t="shared" si="557"/>
        <v>0</v>
      </c>
      <c r="CP286">
        <f t="shared" si="557"/>
        <v>0</v>
      </c>
      <c r="CQ286">
        <f t="shared" si="557"/>
        <v>0</v>
      </c>
      <c r="CR286">
        <f t="shared" si="557"/>
        <v>0</v>
      </c>
      <c r="CS286">
        <f t="shared" si="557"/>
        <v>0</v>
      </c>
      <c r="CT286">
        <f t="shared" si="557"/>
        <v>0</v>
      </c>
      <c r="CU286">
        <f t="shared" si="557"/>
        <v>0</v>
      </c>
      <c r="CV286">
        <f t="shared" si="557"/>
        <v>0</v>
      </c>
      <c r="CW286">
        <f t="shared" si="557"/>
        <v>0</v>
      </c>
      <c r="CX286">
        <f t="shared" si="557"/>
        <v>0</v>
      </c>
      <c r="CY286">
        <f t="shared" si="557"/>
        <v>0</v>
      </c>
      <c r="CZ286">
        <f t="shared" si="557"/>
        <v>0</v>
      </c>
      <c r="DA286">
        <f t="shared" si="557"/>
        <v>0</v>
      </c>
      <c r="DB286">
        <f t="shared" si="557"/>
        <v>0</v>
      </c>
      <c r="DC286">
        <f t="shared" si="557"/>
        <v>0</v>
      </c>
      <c r="DD286">
        <f t="shared" si="557"/>
        <v>0</v>
      </c>
      <c r="DE286">
        <f t="shared" si="557"/>
        <v>0</v>
      </c>
      <c r="DF286">
        <f t="shared" si="557"/>
        <v>0</v>
      </c>
      <c r="DG286">
        <f t="shared" si="557"/>
        <v>0</v>
      </c>
      <c r="DH286">
        <f t="shared" si="557"/>
        <v>0</v>
      </c>
    </row>
    <row r="287" spans="1:112">
      <c r="A287">
        <f t="shared" ref="A287:BL287" si="558">A138</f>
        <v>0</v>
      </c>
      <c r="B287">
        <f t="shared" si="558"/>
        <v>0</v>
      </c>
      <c r="C287">
        <f t="shared" si="558"/>
        <v>0</v>
      </c>
      <c r="D287">
        <f t="shared" si="558"/>
        <v>0</v>
      </c>
      <c r="E287">
        <f t="shared" si="558"/>
        <v>0</v>
      </c>
      <c r="F287">
        <f t="shared" si="558"/>
        <v>0</v>
      </c>
      <c r="G287">
        <f t="shared" si="558"/>
        <v>0</v>
      </c>
      <c r="H287">
        <f t="shared" si="558"/>
        <v>0</v>
      </c>
      <c r="I287">
        <f t="shared" si="558"/>
        <v>0</v>
      </c>
      <c r="J287">
        <f t="shared" si="558"/>
        <v>0</v>
      </c>
      <c r="K287">
        <f t="shared" si="558"/>
        <v>0</v>
      </c>
      <c r="L287">
        <f t="shared" si="558"/>
        <v>0</v>
      </c>
      <c r="M287">
        <f t="shared" si="558"/>
        <v>0</v>
      </c>
      <c r="N287">
        <f t="shared" si="558"/>
        <v>0</v>
      </c>
      <c r="O287">
        <f t="shared" si="558"/>
        <v>0</v>
      </c>
      <c r="P287">
        <f t="shared" si="558"/>
        <v>0</v>
      </c>
      <c r="Q287">
        <f t="shared" si="558"/>
        <v>0</v>
      </c>
      <c r="R287">
        <f t="shared" si="558"/>
        <v>0</v>
      </c>
      <c r="S287">
        <f t="shared" si="558"/>
        <v>0</v>
      </c>
      <c r="T287">
        <f t="shared" si="558"/>
        <v>0</v>
      </c>
      <c r="U287">
        <f t="shared" si="558"/>
        <v>0</v>
      </c>
      <c r="V287">
        <f t="shared" si="558"/>
        <v>0</v>
      </c>
      <c r="W287">
        <f t="shared" si="558"/>
        <v>0</v>
      </c>
      <c r="X287">
        <f t="shared" si="558"/>
        <v>0</v>
      </c>
      <c r="Y287">
        <f t="shared" si="558"/>
        <v>0</v>
      </c>
      <c r="Z287">
        <f t="shared" si="558"/>
        <v>0</v>
      </c>
      <c r="AA287">
        <f t="shared" si="558"/>
        <v>0</v>
      </c>
      <c r="AB287">
        <f t="shared" si="558"/>
        <v>0</v>
      </c>
      <c r="AC287">
        <f t="shared" si="558"/>
        <v>0</v>
      </c>
      <c r="AD287">
        <f t="shared" si="558"/>
        <v>0</v>
      </c>
      <c r="AE287">
        <f t="shared" si="558"/>
        <v>0</v>
      </c>
      <c r="AF287">
        <f t="shared" si="558"/>
        <v>0</v>
      </c>
      <c r="AG287">
        <f t="shared" si="558"/>
        <v>0</v>
      </c>
      <c r="AH287">
        <f t="shared" si="558"/>
        <v>0</v>
      </c>
      <c r="AI287">
        <f t="shared" si="558"/>
        <v>0</v>
      </c>
      <c r="AJ287">
        <f t="shared" si="558"/>
        <v>0</v>
      </c>
      <c r="AK287">
        <f t="shared" si="558"/>
        <v>0</v>
      </c>
      <c r="AL287">
        <f t="shared" si="558"/>
        <v>0</v>
      </c>
      <c r="AM287">
        <f t="shared" si="558"/>
        <v>0</v>
      </c>
      <c r="AN287">
        <f t="shared" si="558"/>
        <v>0</v>
      </c>
      <c r="AO287">
        <f t="shared" si="558"/>
        <v>0</v>
      </c>
      <c r="AP287">
        <f t="shared" si="558"/>
        <v>0</v>
      </c>
      <c r="AQ287">
        <f t="shared" si="558"/>
        <v>0</v>
      </c>
      <c r="AR287">
        <f t="shared" si="558"/>
        <v>0</v>
      </c>
      <c r="AS287">
        <f t="shared" si="558"/>
        <v>0</v>
      </c>
      <c r="AT287">
        <f t="shared" si="558"/>
        <v>0</v>
      </c>
      <c r="AU287">
        <f t="shared" si="558"/>
        <v>0</v>
      </c>
      <c r="AV287">
        <f t="shared" si="558"/>
        <v>0</v>
      </c>
      <c r="AW287">
        <f t="shared" si="558"/>
        <v>0</v>
      </c>
      <c r="AX287">
        <f t="shared" si="558"/>
        <v>0</v>
      </c>
      <c r="AY287">
        <f t="shared" si="558"/>
        <v>0</v>
      </c>
      <c r="AZ287">
        <f t="shared" si="558"/>
        <v>0</v>
      </c>
      <c r="BA287">
        <f t="shared" si="558"/>
        <v>0</v>
      </c>
      <c r="BB287">
        <f t="shared" si="558"/>
        <v>0</v>
      </c>
      <c r="BC287">
        <f t="shared" si="558"/>
        <v>0</v>
      </c>
      <c r="BD287">
        <f t="shared" si="558"/>
        <v>0</v>
      </c>
      <c r="BE287">
        <f t="shared" si="558"/>
        <v>0</v>
      </c>
      <c r="BF287">
        <f t="shared" si="558"/>
        <v>0</v>
      </c>
      <c r="BG287">
        <f t="shared" si="558"/>
        <v>0</v>
      </c>
      <c r="BH287">
        <f t="shared" si="558"/>
        <v>0</v>
      </c>
      <c r="BI287">
        <f t="shared" si="558"/>
        <v>0</v>
      </c>
      <c r="BJ287">
        <f t="shared" si="558"/>
        <v>0</v>
      </c>
      <c r="BK287">
        <f t="shared" si="558"/>
        <v>0</v>
      </c>
      <c r="BL287">
        <f t="shared" si="558"/>
        <v>0</v>
      </c>
      <c r="BM287">
        <f t="shared" ref="BM287:DH287" si="559">BM138</f>
        <v>0</v>
      </c>
      <c r="BN287">
        <f t="shared" si="559"/>
        <v>0</v>
      </c>
      <c r="BO287">
        <f t="shared" si="559"/>
        <v>0</v>
      </c>
      <c r="BP287">
        <f t="shared" si="559"/>
        <v>0</v>
      </c>
      <c r="BQ287">
        <f t="shared" si="559"/>
        <v>0</v>
      </c>
      <c r="BR287">
        <f t="shared" si="559"/>
        <v>0</v>
      </c>
      <c r="BS287">
        <f t="shared" si="559"/>
        <v>0</v>
      </c>
      <c r="BT287">
        <f t="shared" si="559"/>
        <v>0</v>
      </c>
      <c r="BU287">
        <f t="shared" si="559"/>
        <v>0</v>
      </c>
      <c r="BV287">
        <f t="shared" si="559"/>
        <v>0</v>
      </c>
      <c r="BW287">
        <f t="shared" si="559"/>
        <v>0</v>
      </c>
      <c r="BX287">
        <f t="shared" si="559"/>
        <v>0</v>
      </c>
      <c r="BY287">
        <f t="shared" si="559"/>
        <v>0</v>
      </c>
      <c r="BZ287">
        <f t="shared" si="559"/>
        <v>0</v>
      </c>
      <c r="CA287">
        <f t="shared" si="559"/>
        <v>0</v>
      </c>
      <c r="CB287">
        <f t="shared" si="559"/>
        <v>0</v>
      </c>
      <c r="CC287">
        <f t="shared" si="559"/>
        <v>0</v>
      </c>
      <c r="CD287">
        <f t="shared" si="559"/>
        <v>0</v>
      </c>
      <c r="CE287">
        <f t="shared" si="559"/>
        <v>0</v>
      </c>
      <c r="CF287">
        <f t="shared" si="559"/>
        <v>0</v>
      </c>
      <c r="CG287">
        <f t="shared" si="559"/>
        <v>0</v>
      </c>
      <c r="CH287">
        <f t="shared" si="559"/>
        <v>0</v>
      </c>
      <c r="CI287">
        <f t="shared" si="559"/>
        <v>0</v>
      </c>
      <c r="CJ287">
        <f t="shared" si="559"/>
        <v>0</v>
      </c>
      <c r="CK287">
        <f t="shared" si="559"/>
        <v>0</v>
      </c>
      <c r="CL287">
        <f t="shared" si="559"/>
        <v>0</v>
      </c>
      <c r="CM287">
        <f t="shared" si="559"/>
        <v>0</v>
      </c>
      <c r="CN287">
        <f t="shared" si="559"/>
        <v>0</v>
      </c>
      <c r="CO287">
        <f t="shared" si="559"/>
        <v>0</v>
      </c>
      <c r="CP287">
        <f t="shared" si="559"/>
        <v>0</v>
      </c>
      <c r="CQ287">
        <f t="shared" si="559"/>
        <v>0</v>
      </c>
      <c r="CR287">
        <f t="shared" si="559"/>
        <v>0</v>
      </c>
      <c r="CS287">
        <f t="shared" si="559"/>
        <v>0</v>
      </c>
      <c r="CT287">
        <f t="shared" si="559"/>
        <v>0</v>
      </c>
      <c r="CU287">
        <f t="shared" si="559"/>
        <v>0</v>
      </c>
      <c r="CV287">
        <f t="shared" si="559"/>
        <v>0</v>
      </c>
      <c r="CW287">
        <f t="shared" si="559"/>
        <v>0</v>
      </c>
      <c r="CX287">
        <f t="shared" si="559"/>
        <v>0</v>
      </c>
      <c r="CY287">
        <f t="shared" si="559"/>
        <v>0</v>
      </c>
      <c r="CZ287">
        <f t="shared" si="559"/>
        <v>0</v>
      </c>
      <c r="DA287">
        <f t="shared" si="559"/>
        <v>0</v>
      </c>
      <c r="DB287">
        <f t="shared" si="559"/>
        <v>0</v>
      </c>
      <c r="DC287">
        <f t="shared" si="559"/>
        <v>0</v>
      </c>
      <c r="DD287">
        <f t="shared" si="559"/>
        <v>0</v>
      </c>
      <c r="DE287">
        <f t="shared" si="559"/>
        <v>0</v>
      </c>
      <c r="DF287">
        <f t="shared" si="559"/>
        <v>0</v>
      </c>
      <c r="DG287">
        <f t="shared" si="559"/>
        <v>0</v>
      </c>
      <c r="DH287">
        <f t="shared" si="559"/>
        <v>0</v>
      </c>
    </row>
    <row r="288" spans="1:112">
      <c r="A288">
        <f t="shared" ref="A288:BL288" si="560">A139</f>
        <v>0</v>
      </c>
      <c r="B288">
        <f t="shared" si="560"/>
        <v>0</v>
      </c>
      <c r="C288">
        <f t="shared" si="560"/>
        <v>0</v>
      </c>
      <c r="D288">
        <f t="shared" si="560"/>
        <v>0</v>
      </c>
      <c r="E288">
        <f t="shared" si="560"/>
        <v>0</v>
      </c>
      <c r="F288">
        <f t="shared" si="560"/>
        <v>0</v>
      </c>
      <c r="G288">
        <f t="shared" si="560"/>
        <v>0</v>
      </c>
      <c r="H288">
        <f t="shared" si="560"/>
        <v>0</v>
      </c>
      <c r="I288">
        <f t="shared" si="560"/>
        <v>0</v>
      </c>
      <c r="J288">
        <f t="shared" si="560"/>
        <v>0</v>
      </c>
      <c r="K288">
        <f t="shared" si="560"/>
        <v>0</v>
      </c>
      <c r="L288">
        <f t="shared" si="560"/>
        <v>0</v>
      </c>
      <c r="M288">
        <f t="shared" si="560"/>
        <v>0</v>
      </c>
      <c r="N288">
        <f t="shared" si="560"/>
        <v>0</v>
      </c>
      <c r="O288">
        <f t="shared" si="560"/>
        <v>0</v>
      </c>
      <c r="P288">
        <f t="shared" si="560"/>
        <v>0</v>
      </c>
      <c r="Q288">
        <f t="shared" si="560"/>
        <v>0</v>
      </c>
      <c r="R288">
        <f t="shared" si="560"/>
        <v>0</v>
      </c>
      <c r="S288">
        <f t="shared" si="560"/>
        <v>0</v>
      </c>
      <c r="T288">
        <f t="shared" si="560"/>
        <v>0</v>
      </c>
      <c r="U288">
        <f t="shared" si="560"/>
        <v>0</v>
      </c>
      <c r="V288">
        <f t="shared" si="560"/>
        <v>0</v>
      </c>
      <c r="W288">
        <f t="shared" si="560"/>
        <v>0</v>
      </c>
      <c r="X288">
        <f t="shared" si="560"/>
        <v>0</v>
      </c>
      <c r="Y288">
        <f t="shared" si="560"/>
        <v>0</v>
      </c>
      <c r="Z288">
        <f t="shared" si="560"/>
        <v>0</v>
      </c>
      <c r="AA288">
        <f t="shared" si="560"/>
        <v>0</v>
      </c>
      <c r="AB288">
        <f t="shared" si="560"/>
        <v>0</v>
      </c>
      <c r="AC288">
        <f t="shared" si="560"/>
        <v>0</v>
      </c>
      <c r="AD288">
        <f t="shared" si="560"/>
        <v>0</v>
      </c>
      <c r="AE288">
        <f t="shared" si="560"/>
        <v>0</v>
      </c>
      <c r="AF288">
        <f t="shared" si="560"/>
        <v>0</v>
      </c>
      <c r="AG288">
        <f t="shared" si="560"/>
        <v>0</v>
      </c>
      <c r="AH288">
        <f t="shared" si="560"/>
        <v>0</v>
      </c>
      <c r="AI288">
        <f t="shared" si="560"/>
        <v>0</v>
      </c>
      <c r="AJ288">
        <f t="shared" si="560"/>
        <v>0</v>
      </c>
      <c r="AK288">
        <f t="shared" si="560"/>
        <v>0</v>
      </c>
      <c r="AL288">
        <f t="shared" si="560"/>
        <v>0</v>
      </c>
      <c r="AM288">
        <f t="shared" si="560"/>
        <v>0</v>
      </c>
      <c r="AN288">
        <f t="shared" si="560"/>
        <v>0</v>
      </c>
      <c r="AO288">
        <f t="shared" si="560"/>
        <v>0</v>
      </c>
      <c r="AP288">
        <f t="shared" si="560"/>
        <v>0</v>
      </c>
      <c r="AQ288">
        <f t="shared" si="560"/>
        <v>0</v>
      </c>
      <c r="AR288">
        <f t="shared" si="560"/>
        <v>0</v>
      </c>
      <c r="AS288">
        <f t="shared" si="560"/>
        <v>0</v>
      </c>
      <c r="AT288">
        <f t="shared" si="560"/>
        <v>0</v>
      </c>
      <c r="AU288">
        <f t="shared" si="560"/>
        <v>0</v>
      </c>
      <c r="AV288">
        <f t="shared" si="560"/>
        <v>0</v>
      </c>
      <c r="AW288">
        <f t="shared" si="560"/>
        <v>0</v>
      </c>
      <c r="AX288">
        <f t="shared" si="560"/>
        <v>0</v>
      </c>
      <c r="AY288">
        <f t="shared" si="560"/>
        <v>0</v>
      </c>
      <c r="AZ288">
        <f t="shared" si="560"/>
        <v>0</v>
      </c>
      <c r="BA288">
        <f t="shared" si="560"/>
        <v>0</v>
      </c>
      <c r="BB288">
        <f t="shared" si="560"/>
        <v>0</v>
      </c>
      <c r="BC288">
        <f t="shared" si="560"/>
        <v>0</v>
      </c>
      <c r="BD288">
        <f t="shared" si="560"/>
        <v>0</v>
      </c>
      <c r="BE288">
        <f t="shared" si="560"/>
        <v>0</v>
      </c>
      <c r="BF288">
        <f t="shared" si="560"/>
        <v>0</v>
      </c>
      <c r="BG288">
        <f t="shared" si="560"/>
        <v>0</v>
      </c>
      <c r="BH288">
        <f t="shared" si="560"/>
        <v>0</v>
      </c>
      <c r="BI288">
        <f t="shared" si="560"/>
        <v>0</v>
      </c>
      <c r="BJ288">
        <f t="shared" si="560"/>
        <v>0</v>
      </c>
      <c r="BK288">
        <f t="shared" si="560"/>
        <v>0</v>
      </c>
      <c r="BL288">
        <f t="shared" si="560"/>
        <v>0</v>
      </c>
      <c r="BM288">
        <f t="shared" ref="BM288:DH288" si="561">BM139</f>
        <v>0</v>
      </c>
      <c r="BN288">
        <f t="shared" si="561"/>
        <v>0</v>
      </c>
      <c r="BO288">
        <f t="shared" si="561"/>
        <v>0</v>
      </c>
      <c r="BP288">
        <f t="shared" si="561"/>
        <v>0</v>
      </c>
      <c r="BQ288">
        <f t="shared" si="561"/>
        <v>0</v>
      </c>
      <c r="BR288">
        <f t="shared" si="561"/>
        <v>0</v>
      </c>
      <c r="BS288">
        <f t="shared" si="561"/>
        <v>0</v>
      </c>
      <c r="BT288">
        <f t="shared" si="561"/>
        <v>0</v>
      </c>
      <c r="BU288">
        <f t="shared" si="561"/>
        <v>0</v>
      </c>
      <c r="BV288">
        <f t="shared" si="561"/>
        <v>0</v>
      </c>
      <c r="BW288">
        <f t="shared" si="561"/>
        <v>0</v>
      </c>
      <c r="BX288">
        <f t="shared" si="561"/>
        <v>0</v>
      </c>
      <c r="BY288">
        <f t="shared" si="561"/>
        <v>0</v>
      </c>
      <c r="BZ288">
        <f t="shared" si="561"/>
        <v>0</v>
      </c>
      <c r="CA288">
        <f t="shared" si="561"/>
        <v>0</v>
      </c>
      <c r="CB288">
        <f t="shared" si="561"/>
        <v>0</v>
      </c>
      <c r="CC288">
        <f t="shared" si="561"/>
        <v>0</v>
      </c>
      <c r="CD288">
        <f t="shared" si="561"/>
        <v>0</v>
      </c>
      <c r="CE288">
        <f t="shared" si="561"/>
        <v>0</v>
      </c>
      <c r="CF288">
        <f t="shared" si="561"/>
        <v>0</v>
      </c>
      <c r="CG288">
        <f t="shared" si="561"/>
        <v>0</v>
      </c>
      <c r="CH288">
        <f t="shared" si="561"/>
        <v>0</v>
      </c>
      <c r="CI288">
        <f t="shared" si="561"/>
        <v>0</v>
      </c>
      <c r="CJ288">
        <f t="shared" si="561"/>
        <v>0</v>
      </c>
      <c r="CK288">
        <f t="shared" si="561"/>
        <v>0</v>
      </c>
      <c r="CL288">
        <f t="shared" si="561"/>
        <v>0</v>
      </c>
      <c r="CM288">
        <f t="shared" si="561"/>
        <v>0</v>
      </c>
      <c r="CN288">
        <f t="shared" si="561"/>
        <v>0</v>
      </c>
      <c r="CO288">
        <f t="shared" si="561"/>
        <v>0</v>
      </c>
      <c r="CP288">
        <f t="shared" si="561"/>
        <v>0</v>
      </c>
      <c r="CQ288">
        <f t="shared" si="561"/>
        <v>0</v>
      </c>
      <c r="CR288">
        <f t="shared" si="561"/>
        <v>0</v>
      </c>
      <c r="CS288">
        <f t="shared" si="561"/>
        <v>0</v>
      </c>
      <c r="CT288">
        <f t="shared" si="561"/>
        <v>0</v>
      </c>
      <c r="CU288">
        <f t="shared" si="561"/>
        <v>0</v>
      </c>
      <c r="CV288">
        <f t="shared" si="561"/>
        <v>0</v>
      </c>
      <c r="CW288">
        <f t="shared" si="561"/>
        <v>0</v>
      </c>
      <c r="CX288">
        <f t="shared" si="561"/>
        <v>0</v>
      </c>
      <c r="CY288">
        <f t="shared" si="561"/>
        <v>0</v>
      </c>
      <c r="CZ288">
        <f t="shared" si="561"/>
        <v>0</v>
      </c>
      <c r="DA288">
        <f t="shared" si="561"/>
        <v>0</v>
      </c>
      <c r="DB288">
        <f t="shared" si="561"/>
        <v>0</v>
      </c>
      <c r="DC288">
        <f t="shared" si="561"/>
        <v>0</v>
      </c>
      <c r="DD288">
        <f t="shared" si="561"/>
        <v>0</v>
      </c>
      <c r="DE288">
        <f t="shared" si="561"/>
        <v>0</v>
      </c>
      <c r="DF288">
        <f t="shared" si="561"/>
        <v>0</v>
      </c>
      <c r="DG288">
        <f t="shared" si="561"/>
        <v>0</v>
      </c>
      <c r="DH288">
        <f t="shared" si="561"/>
        <v>0</v>
      </c>
    </row>
    <row r="289" spans="1:112">
      <c r="A289">
        <f t="shared" ref="A289:BL289" si="562">A140</f>
        <v>0</v>
      </c>
      <c r="B289">
        <f t="shared" si="562"/>
        <v>0</v>
      </c>
      <c r="C289">
        <f t="shared" si="562"/>
        <v>0</v>
      </c>
      <c r="D289">
        <f t="shared" si="562"/>
        <v>0</v>
      </c>
      <c r="E289">
        <f t="shared" si="562"/>
        <v>0</v>
      </c>
      <c r="F289">
        <f t="shared" si="562"/>
        <v>0</v>
      </c>
      <c r="G289">
        <f t="shared" si="562"/>
        <v>0</v>
      </c>
      <c r="H289">
        <f t="shared" si="562"/>
        <v>0</v>
      </c>
      <c r="I289">
        <f t="shared" si="562"/>
        <v>0</v>
      </c>
      <c r="J289">
        <f t="shared" si="562"/>
        <v>0</v>
      </c>
      <c r="K289">
        <f t="shared" si="562"/>
        <v>0</v>
      </c>
      <c r="L289">
        <f t="shared" si="562"/>
        <v>0</v>
      </c>
      <c r="M289">
        <f t="shared" si="562"/>
        <v>0</v>
      </c>
      <c r="N289">
        <f t="shared" si="562"/>
        <v>0</v>
      </c>
      <c r="O289">
        <f t="shared" si="562"/>
        <v>0</v>
      </c>
      <c r="P289">
        <f t="shared" si="562"/>
        <v>0</v>
      </c>
      <c r="Q289">
        <f t="shared" si="562"/>
        <v>0</v>
      </c>
      <c r="R289">
        <f t="shared" si="562"/>
        <v>0</v>
      </c>
      <c r="S289">
        <f t="shared" si="562"/>
        <v>0</v>
      </c>
      <c r="T289">
        <f t="shared" si="562"/>
        <v>0</v>
      </c>
      <c r="U289">
        <f t="shared" si="562"/>
        <v>0</v>
      </c>
      <c r="V289">
        <f t="shared" si="562"/>
        <v>0</v>
      </c>
      <c r="W289">
        <f t="shared" si="562"/>
        <v>0</v>
      </c>
      <c r="X289">
        <f t="shared" si="562"/>
        <v>0</v>
      </c>
      <c r="Y289">
        <f t="shared" si="562"/>
        <v>0</v>
      </c>
      <c r="Z289">
        <f t="shared" si="562"/>
        <v>0</v>
      </c>
      <c r="AA289">
        <f t="shared" si="562"/>
        <v>0</v>
      </c>
      <c r="AB289">
        <f t="shared" si="562"/>
        <v>0</v>
      </c>
      <c r="AC289">
        <f t="shared" si="562"/>
        <v>0</v>
      </c>
      <c r="AD289">
        <f t="shared" si="562"/>
        <v>0</v>
      </c>
      <c r="AE289">
        <f t="shared" si="562"/>
        <v>0</v>
      </c>
      <c r="AF289">
        <f t="shared" si="562"/>
        <v>0</v>
      </c>
      <c r="AG289">
        <f t="shared" si="562"/>
        <v>0</v>
      </c>
      <c r="AH289">
        <f t="shared" si="562"/>
        <v>0</v>
      </c>
      <c r="AI289">
        <f t="shared" si="562"/>
        <v>0</v>
      </c>
      <c r="AJ289">
        <f t="shared" si="562"/>
        <v>0</v>
      </c>
      <c r="AK289">
        <f t="shared" si="562"/>
        <v>0</v>
      </c>
      <c r="AL289">
        <f t="shared" si="562"/>
        <v>0</v>
      </c>
      <c r="AM289">
        <f t="shared" si="562"/>
        <v>0</v>
      </c>
      <c r="AN289">
        <f t="shared" si="562"/>
        <v>0</v>
      </c>
      <c r="AO289">
        <f t="shared" si="562"/>
        <v>0</v>
      </c>
      <c r="AP289">
        <f t="shared" si="562"/>
        <v>0</v>
      </c>
      <c r="AQ289">
        <f t="shared" si="562"/>
        <v>0</v>
      </c>
      <c r="AR289">
        <f t="shared" si="562"/>
        <v>0</v>
      </c>
      <c r="AS289">
        <f t="shared" si="562"/>
        <v>0</v>
      </c>
      <c r="AT289">
        <f t="shared" si="562"/>
        <v>0</v>
      </c>
      <c r="AU289">
        <f t="shared" si="562"/>
        <v>0</v>
      </c>
      <c r="AV289">
        <f t="shared" si="562"/>
        <v>0</v>
      </c>
      <c r="AW289">
        <f t="shared" si="562"/>
        <v>0</v>
      </c>
      <c r="AX289">
        <f t="shared" si="562"/>
        <v>0</v>
      </c>
      <c r="AY289">
        <f t="shared" si="562"/>
        <v>0</v>
      </c>
      <c r="AZ289">
        <f t="shared" si="562"/>
        <v>0</v>
      </c>
      <c r="BA289">
        <f t="shared" si="562"/>
        <v>0</v>
      </c>
      <c r="BB289">
        <f t="shared" si="562"/>
        <v>0</v>
      </c>
      <c r="BC289">
        <f t="shared" si="562"/>
        <v>0</v>
      </c>
      <c r="BD289">
        <f t="shared" si="562"/>
        <v>0</v>
      </c>
      <c r="BE289">
        <f t="shared" si="562"/>
        <v>0</v>
      </c>
      <c r="BF289">
        <f t="shared" si="562"/>
        <v>0</v>
      </c>
      <c r="BG289">
        <f t="shared" si="562"/>
        <v>0</v>
      </c>
      <c r="BH289">
        <f t="shared" si="562"/>
        <v>0</v>
      </c>
      <c r="BI289">
        <f t="shared" si="562"/>
        <v>0</v>
      </c>
      <c r="BJ289">
        <f t="shared" si="562"/>
        <v>0</v>
      </c>
      <c r="BK289">
        <f t="shared" si="562"/>
        <v>0</v>
      </c>
      <c r="BL289">
        <f t="shared" si="562"/>
        <v>0</v>
      </c>
      <c r="BM289">
        <f t="shared" ref="BM289:DH289" si="563">BM140</f>
        <v>0</v>
      </c>
      <c r="BN289">
        <f t="shared" si="563"/>
        <v>0</v>
      </c>
      <c r="BO289">
        <f t="shared" si="563"/>
        <v>0</v>
      </c>
      <c r="BP289">
        <f t="shared" si="563"/>
        <v>0</v>
      </c>
      <c r="BQ289">
        <f t="shared" si="563"/>
        <v>0</v>
      </c>
      <c r="BR289">
        <f t="shared" si="563"/>
        <v>0</v>
      </c>
      <c r="BS289">
        <f t="shared" si="563"/>
        <v>0</v>
      </c>
      <c r="BT289">
        <f t="shared" si="563"/>
        <v>0</v>
      </c>
      <c r="BU289">
        <f t="shared" si="563"/>
        <v>0</v>
      </c>
      <c r="BV289">
        <f t="shared" si="563"/>
        <v>0</v>
      </c>
      <c r="BW289">
        <f t="shared" si="563"/>
        <v>0</v>
      </c>
      <c r="BX289">
        <f t="shared" si="563"/>
        <v>0</v>
      </c>
      <c r="BY289">
        <f t="shared" si="563"/>
        <v>0</v>
      </c>
      <c r="BZ289">
        <f t="shared" si="563"/>
        <v>0</v>
      </c>
      <c r="CA289">
        <f t="shared" si="563"/>
        <v>0</v>
      </c>
      <c r="CB289">
        <f t="shared" si="563"/>
        <v>0</v>
      </c>
      <c r="CC289">
        <f t="shared" si="563"/>
        <v>0</v>
      </c>
      <c r="CD289">
        <f t="shared" si="563"/>
        <v>0</v>
      </c>
      <c r="CE289">
        <f t="shared" si="563"/>
        <v>0</v>
      </c>
      <c r="CF289">
        <f t="shared" si="563"/>
        <v>0</v>
      </c>
      <c r="CG289">
        <f t="shared" si="563"/>
        <v>0</v>
      </c>
      <c r="CH289">
        <f t="shared" si="563"/>
        <v>0</v>
      </c>
      <c r="CI289">
        <f t="shared" si="563"/>
        <v>0</v>
      </c>
      <c r="CJ289">
        <f t="shared" si="563"/>
        <v>0</v>
      </c>
      <c r="CK289">
        <f t="shared" si="563"/>
        <v>0</v>
      </c>
      <c r="CL289">
        <f t="shared" si="563"/>
        <v>0</v>
      </c>
      <c r="CM289">
        <f t="shared" si="563"/>
        <v>0</v>
      </c>
      <c r="CN289">
        <f t="shared" si="563"/>
        <v>0</v>
      </c>
      <c r="CO289">
        <f t="shared" si="563"/>
        <v>0</v>
      </c>
      <c r="CP289">
        <f t="shared" si="563"/>
        <v>0</v>
      </c>
      <c r="CQ289">
        <f t="shared" si="563"/>
        <v>0</v>
      </c>
      <c r="CR289">
        <f t="shared" si="563"/>
        <v>0</v>
      </c>
      <c r="CS289">
        <f t="shared" si="563"/>
        <v>0</v>
      </c>
      <c r="CT289">
        <f t="shared" si="563"/>
        <v>0</v>
      </c>
      <c r="CU289">
        <f t="shared" si="563"/>
        <v>0</v>
      </c>
      <c r="CV289">
        <f t="shared" si="563"/>
        <v>0</v>
      </c>
      <c r="CW289">
        <f t="shared" si="563"/>
        <v>0</v>
      </c>
      <c r="CX289">
        <f t="shared" si="563"/>
        <v>0</v>
      </c>
      <c r="CY289">
        <f t="shared" si="563"/>
        <v>0</v>
      </c>
      <c r="CZ289">
        <f t="shared" si="563"/>
        <v>0</v>
      </c>
      <c r="DA289">
        <f t="shared" si="563"/>
        <v>0</v>
      </c>
      <c r="DB289">
        <f t="shared" si="563"/>
        <v>0</v>
      </c>
      <c r="DC289">
        <f t="shared" si="563"/>
        <v>0</v>
      </c>
      <c r="DD289">
        <f t="shared" si="563"/>
        <v>0</v>
      </c>
      <c r="DE289">
        <f t="shared" si="563"/>
        <v>0</v>
      </c>
      <c r="DF289">
        <f t="shared" si="563"/>
        <v>0</v>
      </c>
      <c r="DG289">
        <f t="shared" si="563"/>
        <v>0</v>
      </c>
      <c r="DH289">
        <f t="shared" si="563"/>
        <v>0</v>
      </c>
    </row>
    <row r="290" spans="1:112">
      <c r="A290">
        <f t="shared" ref="A290:BL290" si="564">A141</f>
        <v>0</v>
      </c>
      <c r="B290">
        <f t="shared" si="564"/>
        <v>0</v>
      </c>
      <c r="C290">
        <f t="shared" si="564"/>
        <v>0</v>
      </c>
      <c r="D290">
        <f t="shared" si="564"/>
        <v>0</v>
      </c>
      <c r="E290">
        <f t="shared" si="564"/>
        <v>0</v>
      </c>
      <c r="F290">
        <f t="shared" si="564"/>
        <v>0</v>
      </c>
      <c r="G290">
        <f t="shared" si="564"/>
        <v>0</v>
      </c>
      <c r="H290">
        <f t="shared" si="564"/>
        <v>0</v>
      </c>
      <c r="I290">
        <f t="shared" si="564"/>
        <v>0</v>
      </c>
      <c r="J290">
        <f t="shared" si="564"/>
        <v>0</v>
      </c>
      <c r="K290">
        <f t="shared" si="564"/>
        <v>0</v>
      </c>
      <c r="L290">
        <f t="shared" si="564"/>
        <v>0</v>
      </c>
      <c r="M290">
        <f t="shared" si="564"/>
        <v>0</v>
      </c>
      <c r="N290">
        <f t="shared" si="564"/>
        <v>0</v>
      </c>
      <c r="O290">
        <f t="shared" si="564"/>
        <v>0</v>
      </c>
      <c r="P290">
        <f t="shared" si="564"/>
        <v>0</v>
      </c>
      <c r="Q290">
        <f t="shared" si="564"/>
        <v>0</v>
      </c>
      <c r="R290">
        <f t="shared" si="564"/>
        <v>0</v>
      </c>
      <c r="S290">
        <f t="shared" si="564"/>
        <v>0</v>
      </c>
      <c r="T290">
        <f t="shared" si="564"/>
        <v>0</v>
      </c>
      <c r="U290">
        <f t="shared" si="564"/>
        <v>0</v>
      </c>
      <c r="V290">
        <f t="shared" si="564"/>
        <v>0</v>
      </c>
      <c r="W290">
        <f t="shared" si="564"/>
        <v>0</v>
      </c>
      <c r="X290">
        <f t="shared" si="564"/>
        <v>0</v>
      </c>
      <c r="Y290">
        <f t="shared" si="564"/>
        <v>0</v>
      </c>
      <c r="Z290">
        <f t="shared" si="564"/>
        <v>0</v>
      </c>
      <c r="AA290">
        <f t="shared" si="564"/>
        <v>0</v>
      </c>
      <c r="AB290">
        <f t="shared" si="564"/>
        <v>0</v>
      </c>
      <c r="AC290">
        <f t="shared" si="564"/>
        <v>0</v>
      </c>
      <c r="AD290">
        <f t="shared" si="564"/>
        <v>0</v>
      </c>
      <c r="AE290">
        <f t="shared" si="564"/>
        <v>0</v>
      </c>
      <c r="AF290">
        <f t="shared" si="564"/>
        <v>0</v>
      </c>
      <c r="AG290">
        <f t="shared" si="564"/>
        <v>0</v>
      </c>
      <c r="AH290">
        <f t="shared" si="564"/>
        <v>0</v>
      </c>
      <c r="AI290">
        <f t="shared" si="564"/>
        <v>0</v>
      </c>
      <c r="AJ290">
        <f t="shared" si="564"/>
        <v>0</v>
      </c>
      <c r="AK290">
        <f t="shared" si="564"/>
        <v>0</v>
      </c>
      <c r="AL290">
        <f t="shared" si="564"/>
        <v>0</v>
      </c>
      <c r="AM290">
        <f t="shared" si="564"/>
        <v>0</v>
      </c>
      <c r="AN290">
        <f t="shared" si="564"/>
        <v>0</v>
      </c>
      <c r="AO290">
        <f t="shared" si="564"/>
        <v>0</v>
      </c>
      <c r="AP290">
        <f t="shared" si="564"/>
        <v>0</v>
      </c>
      <c r="AQ290">
        <f t="shared" si="564"/>
        <v>0</v>
      </c>
      <c r="AR290">
        <f t="shared" si="564"/>
        <v>0</v>
      </c>
      <c r="AS290">
        <f t="shared" si="564"/>
        <v>0</v>
      </c>
      <c r="AT290">
        <f t="shared" si="564"/>
        <v>0</v>
      </c>
      <c r="AU290">
        <f t="shared" si="564"/>
        <v>0</v>
      </c>
      <c r="AV290">
        <f t="shared" si="564"/>
        <v>0</v>
      </c>
      <c r="AW290">
        <f t="shared" si="564"/>
        <v>0</v>
      </c>
      <c r="AX290">
        <f t="shared" si="564"/>
        <v>0</v>
      </c>
      <c r="AY290">
        <f t="shared" si="564"/>
        <v>0</v>
      </c>
      <c r="AZ290">
        <f t="shared" si="564"/>
        <v>0</v>
      </c>
      <c r="BA290">
        <f t="shared" si="564"/>
        <v>0</v>
      </c>
      <c r="BB290">
        <f t="shared" si="564"/>
        <v>0</v>
      </c>
      <c r="BC290">
        <f t="shared" si="564"/>
        <v>0</v>
      </c>
      <c r="BD290">
        <f t="shared" si="564"/>
        <v>0</v>
      </c>
      <c r="BE290">
        <f t="shared" si="564"/>
        <v>0</v>
      </c>
      <c r="BF290">
        <f t="shared" si="564"/>
        <v>0</v>
      </c>
      <c r="BG290">
        <f t="shared" si="564"/>
        <v>0</v>
      </c>
      <c r="BH290">
        <f t="shared" si="564"/>
        <v>0</v>
      </c>
      <c r="BI290">
        <f t="shared" si="564"/>
        <v>0</v>
      </c>
      <c r="BJ290">
        <f t="shared" si="564"/>
        <v>0</v>
      </c>
      <c r="BK290">
        <f t="shared" si="564"/>
        <v>0</v>
      </c>
      <c r="BL290">
        <f t="shared" si="564"/>
        <v>0</v>
      </c>
      <c r="BM290">
        <f t="shared" ref="BM290:DH290" si="565">BM141</f>
        <v>0</v>
      </c>
      <c r="BN290">
        <f t="shared" si="565"/>
        <v>0</v>
      </c>
      <c r="BO290">
        <f t="shared" si="565"/>
        <v>0</v>
      </c>
      <c r="BP290">
        <f t="shared" si="565"/>
        <v>0</v>
      </c>
      <c r="BQ290">
        <f t="shared" si="565"/>
        <v>0</v>
      </c>
      <c r="BR290">
        <f t="shared" si="565"/>
        <v>0</v>
      </c>
      <c r="BS290">
        <f t="shared" si="565"/>
        <v>0</v>
      </c>
      <c r="BT290">
        <f t="shared" si="565"/>
        <v>0</v>
      </c>
      <c r="BU290">
        <f t="shared" si="565"/>
        <v>0</v>
      </c>
      <c r="BV290">
        <f t="shared" si="565"/>
        <v>0</v>
      </c>
      <c r="BW290">
        <f t="shared" si="565"/>
        <v>0</v>
      </c>
      <c r="BX290">
        <f t="shared" si="565"/>
        <v>0</v>
      </c>
      <c r="BY290">
        <f t="shared" si="565"/>
        <v>0</v>
      </c>
      <c r="BZ290">
        <f t="shared" si="565"/>
        <v>0</v>
      </c>
      <c r="CA290">
        <f t="shared" si="565"/>
        <v>0</v>
      </c>
      <c r="CB290">
        <f t="shared" si="565"/>
        <v>0</v>
      </c>
      <c r="CC290">
        <f t="shared" si="565"/>
        <v>0</v>
      </c>
      <c r="CD290">
        <f t="shared" si="565"/>
        <v>0</v>
      </c>
      <c r="CE290">
        <f t="shared" si="565"/>
        <v>0</v>
      </c>
      <c r="CF290">
        <f t="shared" si="565"/>
        <v>0</v>
      </c>
      <c r="CG290">
        <f t="shared" si="565"/>
        <v>0</v>
      </c>
      <c r="CH290">
        <f t="shared" si="565"/>
        <v>0</v>
      </c>
      <c r="CI290">
        <f t="shared" si="565"/>
        <v>0</v>
      </c>
      <c r="CJ290">
        <f t="shared" si="565"/>
        <v>0</v>
      </c>
      <c r="CK290">
        <f t="shared" si="565"/>
        <v>0</v>
      </c>
      <c r="CL290">
        <f t="shared" si="565"/>
        <v>0</v>
      </c>
      <c r="CM290">
        <f t="shared" si="565"/>
        <v>0</v>
      </c>
      <c r="CN290">
        <f t="shared" si="565"/>
        <v>0</v>
      </c>
      <c r="CO290">
        <f t="shared" si="565"/>
        <v>0</v>
      </c>
      <c r="CP290">
        <f t="shared" si="565"/>
        <v>0</v>
      </c>
      <c r="CQ290">
        <f t="shared" si="565"/>
        <v>0</v>
      </c>
      <c r="CR290">
        <f t="shared" si="565"/>
        <v>0</v>
      </c>
      <c r="CS290">
        <f t="shared" si="565"/>
        <v>0</v>
      </c>
      <c r="CT290">
        <f t="shared" si="565"/>
        <v>0</v>
      </c>
      <c r="CU290">
        <f t="shared" si="565"/>
        <v>0</v>
      </c>
      <c r="CV290">
        <f t="shared" si="565"/>
        <v>0</v>
      </c>
      <c r="CW290">
        <f t="shared" si="565"/>
        <v>0</v>
      </c>
      <c r="CX290">
        <f t="shared" si="565"/>
        <v>0</v>
      </c>
      <c r="CY290">
        <f t="shared" si="565"/>
        <v>0</v>
      </c>
      <c r="CZ290">
        <f t="shared" si="565"/>
        <v>0</v>
      </c>
      <c r="DA290">
        <f t="shared" si="565"/>
        <v>0</v>
      </c>
      <c r="DB290">
        <f t="shared" si="565"/>
        <v>0</v>
      </c>
      <c r="DC290">
        <f t="shared" si="565"/>
        <v>0</v>
      </c>
      <c r="DD290">
        <f t="shared" si="565"/>
        <v>0</v>
      </c>
      <c r="DE290">
        <f t="shared" si="565"/>
        <v>0</v>
      </c>
      <c r="DF290">
        <f t="shared" si="565"/>
        <v>0</v>
      </c>
      <c r="DG290">
        <f t="shared" si="565"/>
        <v>0</v>
      </c>
      <c r="DH290">
        <f t="shared" si="565"/>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5"/>
  <sheetViews>
    <sheetView showGridLines="0" tabSelected="1" view="pageBreakPreview" zoomScaleNormal="100"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30" t="s">
        <v>1406</v>
      </c>
      <c r="Y2" s="431"/>
      <c r="Z2" s="431"/>
      <c r="AA2" s="431"/>
      <c r="AB2" s="431"/>
      <c r="AC2" s="431"/>
      <c r="AD2" s="431"/>
      <c r="AE2" s="432"/>
      <c r="AF2" s="17"/>
    </row>
    <row r="3" spans="1:32" ht="15.75">
      <c r="A3" s="17"/>
      <c r="B3" s="17"/>
      <c r="C3" s="18"/>
      <c r="D3" s="18"/>
      <c r="E3" s="18"/>
      <c r="F3" s="17"/>
      <c r="G3" s="17"/>
      <c r="H3" s="17"/>
      <c r="I3" s="17"/>
      <c r="J3" s="17"/>
      <c r="K3" s="17"/>
      <c r="L3" s="17"/>
      <c r="M3" s="17"/>
      <c r="N3" s="17"/>
      <c r="O3" s="17"/>
      <c r="P3" s="17"/>
      <c r="Q3" s="17"/>
      <c r="R3" s="17"/>
      <c r="S3" s="17"/>
      <c r="T3" s="17"/>
      <c r="U3" s="17"/>
      <c r="V3" s="17"/>
      <c r="W3" s="17"/>
      <c r="X3" s="433" t="s">
        <v>4643</v>
      </c>
      <c r="Y3" s="434"/>
      <c r="Z3" s="434"/>
      <c r="AA3" s="434"/>
      <c r="AB3" s="434"/>
      <c r="AC3" s="434"/>
      <c r="AD3" s="434"/>
      <c r="AE3" s="435"/>
      <c r="AF3" s="17"/>
    </row>
    <row r="4" spans="1:32" ht="15.75">
      <c r="A4" s="17"/>
      <c r="B4" s="17"/>
      <c r="C4" s="18"/>
      <c r="D4" s="18"/>
      <c r="E4" s="18"/>
      <c r="F4" s="17"/>
      <c r="G4" s="17"/>
      <c r="H4" s="17"/>
      <c r="I4" s="17"/>
      <c r="J4" s="17"/>
      <c r="K4" s="17"/>
      <c r="L4" s="17"/>
      <c r="M4" s="17"/>
      <c r="N4" s="17"/>
      <c r="O4" s="17"/>
      <c r="P4" s="17"/>
      <c r="Q4" s="17"/>
      <c r="R4" s="17"/>
      <c r="S4" s="17"/>
      <c r="T4" s="17"/>
      <c r="U4" s="17"/>
      <c r="V4" s="17"/>
      <c r="W4" s="17"/>
      <c r="X4" s="436" t="s">
        <v>4644</v>
      </c>
      <c r="Y4" s="437"/>
      <c r="Z4" s="437"/>
      <c r="AA4" s="437"/>
      <c r="AB4" s="437"/>
      <c r="AC4" s="437"/>
      <c r="AD4" s="437"/>
      <c r="AE4" s="438"/>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9" t="s">
        <v>30</v>
      </c>
      <c r="B6" s="439"/>
      <c r="C6" s="43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row>
    <row r="7" spans="1:32" ht="16.5">
      <c r="A7" s="440" t="s">
        <v>592</v>
      </c>
      <c r="B7" s="439"/>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9">
        <v>46023</v>
      </c>
      <c r="Q9" s="450"/>
      <c r="R9" s="450"/>
      <c r="S9" s="451"/>
      <c r="T9" s="22"/>
      <c r="U9" s="22" t="s">
        <v>0</v>
      </c>
      <c r="V9" s="449">
        <v>46053</v>
      </c>
      <c r="W9" s="450"/>
      <c r="X9" s="450"/>
      <c r="Y9" s="451"/>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1253</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62" t="str">
        <f>IFERROR(VLOOKUP(H14,bd_lista!A3:E592,2,FALSE),"")</f>
        <v/>
      </c>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34"/>
      <c r="AF12" s="34"/>
    </row>
    <row r="13" spans="1:32" ht="23.25" customHeight="1">
      <c r="A13" s="20"/>
      <c r="B13" s="20"/>
      <c r="C13" s="16"/>
      <c r="D13" s="16"/>
      <c r="E13" s="16"/>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20"/>
      <c r="AF13" s="20"/>
    </row>
    <row r="14" spans="1:32" ht="15.75" customHeight="1">
      <c r="A14" s="20"/>
      <c r="B14" s="25" t="s">
        <v>591</v>
      </c>
      <c r="C14" s="20"/>
      <c r="D14" s="20"/>
      <c r="E14" s="20"/>
      <c r="F14" s="20"/>
      <c r="G14" s="20"/>
      <c r="H14" s="454"/>
      <c r="I14" s="451"/>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4"/>
      <c r="I15" s="194"/>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41" t="s">
        <v>1260</v>
      </c>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20"/>
    </row>
    <row r="17" spans="1:32" ht="15.75">
      <c r="A17" s="20"/>
      <c r="B17" s="441"/>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20"/>
    </row>
    <row r="18" spans="1:32" ht="6" customHeight="1" thickBot="1">
      <c r="A18" s="34"/>
      <c r="B18" s="38"/>
      <c r="C18" s="34"/>
      <c r="D18" s="34"/>
      <c r="E18" s="34"/>
      <c r="F18" s="34"/>
      <c r="G18" s="34"/>
      <c r="H18" s="455"/>
      <c r="I18" s="455"/>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21" t="s">
        <v>1360</v>
      </c>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3"/>
      <c r="AF19" s="34"/>
    </row>
    <row r="20" spans="1:32" ht="15.75">
      <c r="A20" s="34"/>
      <c r="B20" s="424"/>
      <c r="C20" s="425"/>
      <c r="D20" s="425"/>
      <c r="E20" s="425"/>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6"/>
      <c r="AF20" s="34"/>
    </row>
    <row r="21" spans="1:32" ht="24.75" customHeight="1" thickBot="1">
      <c r="A21" s="34"/>
      <c r="B21" s="427"/>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9"/>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52" t="s">
        <v>593</v>
      </c>
      <c r="D23" s="452"/>
      <c r="E23" s="452"/>
      <c r="F23" s="452"/>
      <c r="G23" s="452"/>
      <c r="H23" s="452"/>
      <c r="I23" s="442" t="s">
        <v>1404</v>
      </c>
      <c r="J23" s="442"/>
      <c r="K23" s="442"/>
      <c r="L23" s="442"/>
      <c r="M23" s="443" t="s">
        <v>2</v>
      </c>
      <c r="N23" s="444"/>
      <c r="O23" s="444"/>
      <c r="P23" s="444"/>
      <c r="Q23" s="444"/>
      <c r="R23" s="444"/>
      <c r="S23" s="444"/>
      <c r="T23" s="444"/>
      <c r="U23" s="444"/>
      <c r="V23" s="444"/>
      <c r="W23" s="444"/>
      <c r="X23" s="444"/>
      <c r="Y23" s="445"/>
      <c r="Z23" s="442" t="s">
        <v>623</v>
      </c>
      <c r="AA23" s="442"/>
      <c r="AB23" s="442"/>
      <c r="AC23" s="442"/>
      <c r="AD23" s="442"/>
      <c r="AE23" s="26"/>
      <c r="AF23" s="20"/>
    </row>
    <row r="24" spans="1:32" ht="24" customHeight="1">
      <c r="A24" s="20"/>
      <c r="B24" s="26"/>
      <c r="C24" s="453" t="s">
        <v>29</v>
      </c>
      <c r="D24" s="453"/>
      <c r="E24" s="453"/>
      <c r="F24" s="453" t="s">
        <v>1405</v>
      </c>
      <c r="G24" s="453"/>
      <c r="H24" s="453"/>
      <c r="I24" s="442"/>
      <c r="J24" s="442"/>
      <c r="K24" s="442"/>
      <c r="L24" s="442"/>
      <c r="M24" s="446"/>
      <c r="N24" s="447"/>
      <c r="O24" s="447"/>
      <c r="P24" s="447"/>
      <c r="Q24" s="447"/>
      <c r="R24" s="447"/>
      <c r="S24" s="447"/>
      <c r="T24" s="447"/>
      <c r="U24" s="447"/>
      <c r="V24" s="447"/>
      <c r="W24" s="447"/>
      <c r="X24" s="447"/>
      <c r="Y24" s="448"/>
      <c r="Z24" s="442"/>
      <c r="AA24" s="442"/>
      <c r="AB24" s="442"/>
      <c r="AC24" s="442"/>
      <c r="AD24" s="442"/>
      <c r="AE24" s="26"/>
      <c r="AF24" s="20"/>
    </row>
    <row r="25" spans="1:32" ht="30.75" customHeight="1">
      <c r="A25" s="20"/>
      <c r="B25" s="26"/>
      <c r="C25" s="406">
        <f>+VLOOKUP($H$14,RESUMEN!$A$11:$AQ$601,7,FALSE)</f>
        <v>0</v>
      </c>
      <c r="D25" s="407"/>
      <c r="E25" s="408"/>
      <c r="F25" s="406">
        <v>0</v>
      </c>
      <c r="G25" s="407"/>
      <c r="H25" s="408"/>
      <c r="I25" s="409" t="s">
        <v>1512</v>
      </c>
      <c r="J25" s="410"/>
      <c r="K25" s="410"/>
      <c r="L25" s="411"/>
      <c r="M25" s="412" t="s">
        <v>1526</v>
      </c>
      <c r="N25" s="413"/>
      <c r="O25" s="413"/>
      <c r="P25" s="413"/>
      <c r="Q25" s="413"/>
      <c r="R25" s="413"/>
      <c r="S25" s="413"/>
      <c r="T25" s="413"/>
      <c r="U25" s="413"/>
      <c r="V25" s="413"/>
      <c r="W25" s="413"/>
      <c r="X25" s="413"/>
      <c r="Y25" s="414"/>
      <c r="Z25" s="415" t="s">
        <v>5</v>
      </c>
      <c r="AA25" s="416"/>
      <c r="AB25" s="416"/>
      <c r="AC25" s="416"/>
      <c r="AD25" s="417"/>
      <c r="AE25" s="26"/>
      <c r="AF25" s="20"/>
    </row>
    <row r="26" spans="1:32" ht="17.100000000000001" customHeight="1">
      <c r="A26" s="20"/>
      <c r="B26" s="26"/>
      <c r="C26" s="406">
        <f>+VLOOKUP($H$14,RESUMEN!$A$11:$AQ$601,8,FALSE)</f>
        <v>0</v>
      </c>
      <c r="D26" s="407"/>
      <c r="E26" s="408"/>
      <c r="F26" s="406">
        <f>+VLOOKUP($H$14,RESUMEN!$A$11:$AQ$601,29,FALSE)</f>
        <v>0</v>
      </c>
      <c r="G26" s="407"/>
      <c r="H26" s="408"/>
      <c r="I26" s="409" t="s">
        <v>3</v>
      </c>
      <c r="J26" s="410"/>
      <c r="K26" s="410"/>
      <c r="L26" s="411"/>
      <c r="M26" s="412" t="s">
        <v>4</v>
      </c>
      <c r="N26" s="413"/>
      <c r="O26" s="413"/>
      <c r="P26" s="413"/>
      <c r="Q26" s="413"/>
      <c r="R26" s="413"/>
      <c r="S26" s="413"/>
      <c r="T26" s="413"/>
      <c r="U26" s="413"/>
      <c r="V26" s="413"/>
      <c r="W26" s="413"/>
      <c r="X26" s="413"/>
      <c r="Y26" s="414"/>
      <c r="Z26" s="415" t="s">
        <v>5</v>
      </c>
      <c r="AA26" s="416"/>
      <c r="AB26" s="416"/>
      <c r="AC26" s="416"/>
      <c r="AD26" s="417"/>
      <c r="AE26" s="26"/>
      <c r="AF26" s="20"/>
    </row>
    <row r="27" spans="1:32" ht="17.100000000000001" customHeight="1">
      <c r="A27" s="20"/>
      <c r="B27" s="26"/>
      <c r="C27" s="406">
        <f>+VLOOKUP($H$14,RESUMEN!$A$11:$AQ$601,9,FALSE)</f>
        <v>0</v>
      </c>
      <c r="D27" s="407"/>
      <c r="E27" s="408"/>
      <c r="F27" s="406">
        <v>0</v>
      </c>
      <c r="G27" s="407"/>
      <c r="H27" s="408"/>
      <c r="I27" s="409" t="s">
        <v>597</v>
      </c>
      <c r="J27" s="410"/>
      <c r="K27" s="410"/>
      <c r="L27" s="411"/>
      <c r="M27" s="412" t="s">
        <v>603</v>
      </c>
      <c r="N27" s="413"/>
      <c r="O27" s="413"/>
      <c r="P27" s="413"/>
      <c r="Q27" s="413"/>
      <c r="R27" s="413"/>
      <c r="S27" s="413"/>
      <c r="T27" s="413"/>
      <c r="U27" s="413"/>
      <c r="V27" s="413"/>
      <c r="W27" s="413"/>
      <c r="X27" s="413"/>
      <c r="Y27" s="414"/>
      <c r="Z27" s="415" t="s">
        <v>9</v>
      </c>
      <c r="AA27" s="416"/>
      <c r="AB27" s="416"/>
      <c r="AC27" s="416"/>
      <c r="AD27" s="417"/>
      <c r="AE27" s="26"/>
      <c r="AF27" s="20"/>
    </row>
    <row r="28" spans="1:32" ht="17.100000000000001" customHeight="1">
      <c r="A28" s="20"/>
      <c r="B28" s="26"/>
      <c r="C28" s="406">
        <v>0</v>
      </c>
      <c r="D28" s="407"/>
      <c r="E28" s="408"/>
      <c r="F28" s="406">
        <f>+VLOOKUP($H$14,RESUMEN!$A$11:$AQ$601,30,FALSE)</f>
        <v>0</v>
      </c>
      <c r="G28" s="407"/>
      <c r="H28" s="408"/>
      <c r="I28" s="409" t="s">
        <v>551</v>
      </c>
      <c r="J28" s="410"/>
      <c r="K28" s="410"/>
      <c r="L28" s="411"/>
      <c r="M28" s="412" t="s">
        <v>625</v>
      </c>
      <c r="N28" s="413"/>
      <c r="O28" s="413"/>
      <c r="P28" s="413"/>
      <c r="Q28" s="413"/>
      <c r="R28" s="413"/>
      <c r="S28" s="413"/>
      <c r="T28" s="413"/>
      <c r="U28" s="413"/>
      <c r="V28" s="413"/>
      <c r="W28" s="413"/>
      <c r="X28" s="413"/>
      <c r="Y28" s="414"/>
      <c r="Z28" s="415" t="s">
        <v>9</v>
      </c>
      <c r="AA28" s="416"/>
      <c r="AB28" s="416"/>
      <c r="AC28" s="416"/>
      <c r="AD28" s="417"/>
      <c r="AE28" s="26"/>
      <c r="AF28" s="20"/>
    </row>
    <row r="29" spans="1:32" ht="17.100000000000001" customHeight="1">
      <c r="A29" s="20"/>
      <c r="B29" s="26"/>
      <c r="C29" s="406">
        <f>+VLOOKUP($H$14,RESUMEN!$A$11:$AQ$601,10,FALSE)</f>
        <v>0</v>
      </c>
      <c r="D29" s="407"/>
      <c r="E29" s="408"/>
      <c r="F29" s="406">
        <v>0</v>
      </c>
      <c r="G29" s="407"/>
      <c r="H29" s="408"/>
      <c r="I29" s="409" t="s">
        <v>1282</v>
      </c>
      <c r="J29" s="410"/>
      <c r="K29" s="410"/>
      <c r="L29" s="411"/>
      <c r="M29" s="412" t="s">
        <v>1283</v>
      </c>
      <c r="N29" s="413"/>
      <c r="O29" s="413"/>
      <c r="P29" s="413"/>
      <c r="Q29" s="413"/>
      <c r="R29" s="413"/>
      <c r="S29" s="413"/>
      <c r="T29" s="413"/>
      <c r="U29" s="413"/>
      <c r="V29" s="413"/>
      <c r="W29" s="413"/>
      <c r="X29" s="413"/>
      <c r="Y29" s="414"/>
      <c r="Z29" s="415" t="s">
        <v>5</v>
      </c>
      <c r="AA29" s="416"/>
      <c r="AB29" s="416"/>
      <c r="AC29" s="416"/>
      <c r="AD29" s="417"/>
      <c r="AE29" s="26"/>
      <c r="AF29" s="20"/>
    </row>
    <row r="30" spans="1:32" ht="17.100000000000001" customHeight="1">
      <c r="A30" s="20"/>
      <c r="B30" s="26"/>
      <c r="C30" s="406">
        <f>+VLOOKUP($H$14,RESUMEN!$A$11:$AQ$601,11,FALSE)</f>
        <v>0</v>
      </c>
      <c r="D30" s="407"/>
      <c r="E30" s="408"/>
      <c r="F30" s="406">
        <f>+VLOOKUP($H$14,RESUMEN!$A$11:$AQ$601,31,FALSE)</f>
        <v>0</v>
      </c>
      <c r="G30" s="407"/>
      <c r="H30" s="408"/>
      <c r="I30" s="409" t="s">
        <v>10</v>
      </c>
      <c r="J30" s="410"/>
      <c r="K30" s="410"/>
      <c r="L30" s="411"/>
      <c r="M30" s="412" t="s">
        <v>601</v>
      </c>
      <c r="N30" s="413"/>
      <c r="O30" s="413"/>
      <c r="P30" s="413"/>
      <c r="Q30" s="413"/>
      <c r="R30" s="413"/>
      <c r="S30" s="413"/>
      <c r="T30" s="413"/>
      <c r="U30" s="413"/>
      <c r="V30" s="413"/>
      <c r="W30" s="413"/>
      <c r="X30" s="413"/>
      <c r="Y30" s="414"/>
      <c r="Z30" s="415" t="s">
        <v>11</v>
      </c>
      <c r="AA30" s="416"/>
      <c r="AB30" s="416"/>
      <c r="AC30" s="416"/>
      <c r="AD30" s="417"/>
      <c r="AE30" s="26"/>
      <c r="AF30" s="20"/>
    </row>
    <row r="31" spans="1:32" ht="17.100000000000001" customHeight="1">
      <c r="A31" s="20"/>
      <c r="B31" s="26"/>
      <c r="C31" s="406">
        <f>+VLOOKUP($H$14,RESUMEN!$A$11:$AQ$601,12,FALSE)</f>
        <v>0</v>
      </c>
      <c r="D31" s="407"/>
      <c r="E31" s="408"/>
      <c r="F31" s="406">
        <f>+VLOOKUP($H$14,RESUMEN!$A$11:$AQ$601,32,FALSE)</f>
        <v>0</v>
      </c>
      <c r="G31" s="407"/>
      <c r="H31" s="408"/>
      <c r="I31" s="409" t="s">
        <v>6</v>
      </c>
      <c r="J31" s="410"/>
      <c r="K31" s="410"/>
      <c r="L31" s="411"/>
      <c r="M31" s="412" t="s">
        <v>7</v>
      </c>
      <c r="N31" s="413"/>
      <c r="O31" s="413"/>
      <c r="P31" s="413"/>
      <c r="Q31" s="413"/>
      <c r="R31" s="413"/>
      <c r="S31" s="413"/>
      <c r="T31" s="413"/>
      <c r="U31" s="413"/>
      <c r="V31" s="413"/>
      <c r="W31" s="413"/>
      <c r="X31" s="413"/>
      <c r="Y31" s="414"/>
      <c r="Z31" s="415" t="s">
        <v>5</v>
      </c>
      <c r="AA31" s="416"/>
      <c r="AB31" s="416"/>
      <c r="AC31" s="416"/>
      <c r="AD31" s="417"/>
      <c r="AE31" s="26"/>
      <c r="AF31" s="20"/>
    </row>
    <row r="32" spans="1:32" ht="17.100000000000001" customHeight="1">
      <c r="A32" s="20"/>
      <c r="B32" s="26"/>
      <c r="C32" s="406">
        <f>+VLOOKUP($H$14,RESUMEN!$A$11:$AQ$601,14,FALSE)</f>
        <v>0</v>
      </c>
      <c r="D32" s="407"/>
      <c r="E32" s="408"/>
      <c r="F32" s="406">
        <f>+VLOOKUP($H$14,RESUMEN!$A$11:$AQ$601,33,FALSE)</f>
        <v>0</v>
      </c>
      <c r="G32" s="407"/>
      <c r="H32" s="408"/>
      <c r="I32" s="409" t="s">
        <v>14</v>
      </c>
      <c r="J32" s="410"/>
      <c r="K32" s="410"/>
      <c r="L32" s="411"/>
      <c r="M32" s="412" t="s">
        <v>15</v>
      </c>
      <c r="N32" s="413"/>
      <c r="O32" s="413"/>
      <c r="P32" s="413"/>
      <c r="Q32" s="413"/>
      <c r="R32" s="413"/>
      <c r="S32" s="413"/>
      <c r="T32" s="413"/>
      <c r="U32" s="413"/>
      <c r="V32" s="413"/>
      <c r="W32" s="413"/>
      <c r="X32" s="413"/>
      <c r="Y32" s="414"/>
      <c r="Z32" s="415" t="s">
        <v>11</v>
      </c>
      <c r="AA32" s="416"/>
      <c r="AB32" s="416"/>
      <c r="AC32" s="416"/>
      <c r="AD32" s="417"/>
      <c r="AE32" s="26"/>
      <c r="AF32" s="20"/>
    </row>
    <row r="33" spans="1:32" ht="32.25" customHeight="1">
      <c r="A33" s="20"/>
      <c r="B33" s="26"/>
      <c r="C33" s="406">
        <f>+VLOOKUP($H$14,RESUMEN!$A$11:$AQ$601,15,FALSE)</f>
        <v>0</v>
      </c>
      <c r="D33" s="407"/>
      <c r="E33" s="408"/>
      <c r="F33" s="406">
        <v>0</v>
      </c>
      <c r="G33" s="407"/>
      <c r="H33" s="408"/>
      <c r="I33" s="409" t="s">
        <v>1408</v>
      </c>
      <c r="J33" s="410"/>
      <c r="K33" s="410"/>
      <c r="L33" s="411"/>
      <c r="M33" s="412" t="s">
        <v>1397</v>
      </c>
      <c r="N33" s="413"/>
      <c r="O33" s="413"/>
      <c r="P33" s="413"/>
      <c r="Q33" s="413"/>
      <c r="R33" s="413"/>
      <c r="S33" s="413"/>
      <c r="T33" s="413"/>
      <c r="U33" s="413"/>
      <c r="V33" s="413"/>
      <c r="W33" s="413"/>
      <c r="X33" s="413"/>
      <c r="Y33" s="414"/>
      <c r="Z33" s="409" t="s">
        <v>1346</v>
      </c>
      <c r="AA33" s="410"/>
      <c r="AB33" s="410"/>
      <c r="AC33" s="410"/>
      <c r="AD33" s="411"/>
      <c r="AE33" s="26"/>
      <c r="AF33" s="20"/>
    </row>
    <row r="34" spans="1:32" ht="17.100000000000001" customHeight="1">
      <c r="A34" s="20"/>
      <c r="B34" s="26"/>
      <c r="C34" s="406">
        <f>+VLOOKUP($H$14,RESUMEN!$A$11:$AQ$601,16,FALSE)</f>
        <v>0</v>
      </c>
      <c r="D34" s="407"/>
      <c r="E34" s="408"/>
      <c r="F34" s="406">
        <v>0</v>
      </c>
      <c r="G34" s="407"/>
      <c r="H34" s="408"/>
      <c r="I34" s="409" t="s">
        <v>598</v>
      </c>
      <c r="J34" s="410"/>
      <c r="K34" s="410"/>
      <c r="L34" s="411"/>
      <c r="M34" s="412" t="s">
        <v>604</v>
      </c>
      <c r="N34" s="413"/>
      <c r="O34" s="413"/>
      <c r="P34" s="413"/>
      <c r="Q34" s="413"/>
      <c r="R34" s="413"/>
      <c r="S34" s="413"/>
      <c r="T34" s="413"/>
      <c r="U34" s="413"/>
      <c r="V34" s="413"/>
      <c r="W34" s="413"/>
      <c r="X34" s="413"/>
      <c r="Y34" s="414"/>
      <c r="Z34" s="415" t="s">
        <v>18</v>
      </c>
      <c r="AA34" s="416"/>
      <c r="AB34" s="416"/>
      <c r="AC34" s="416"/>
      <c r="AD34" s="417"/>
      <c r="AE34" s="26"/>
      <c r="AF34" s="20"/>
    </row>
    <row r="35" spans="1:32" ht="17.100000000000001" customHeight="1">
      <c r="A35" s="20"/>
      <c r="B35" s="26"/>
      <c r="C35" s="406">
        <f>+VLOOKUP($H$14,RESUMEN!$A$11:$AQ$601,17,FALSE)</f>
        <v>0</v>
      </c>
      <c r="D35" s="407"/>
      <c r="E35" s="408"/>
      <c r="F35" s="406">
        <f>+VLOOKUP($H$14,RESUMEN!$A$11:$AQ$601,34,FALSE)</f>
        <v>0</v>
      </c>
      <c r="G35" s="407"/>
      <c r="H35" s="408"/>
      <c r="I35" s="409" t="s">
        <v>16</v>
      </c>
      <c r="J35" s="410"/>
      <c r="K35" s="410"/>
      <c r="L35" s="411"/>
      <c r="M35" s="412" t="s">
        <v>17</v>
      </c>
      <c r="N35" s="413"/>
      <c r="O35" s="413"/>
      <c r="P35" s="413"/>
      <c r="Q35" s="413"/>
      <c r="R35" s="413"/>
      <c r="S35" s="413"/>
      <c r="T35" s="413"/>
      <c r="U35" s="413"/>
      <c r="V35" s="413"/>
      <c r="W35" s="413"/>
      <c r="X35" s="413"/>
      <c r="Y35" s="414"/>
      <c r="Z35" s="415" t="s">
        <v>18</v>
      </c>
      <c r="AA35" s="416"/>
      <c r="AB35" s="416"/>
      <c r="AC35" s="416"/>
      <c r="AD35" s="417"/>
      <c r="AE35" s="26"/>
      <c r="AF35" s="20"/>
    </row>
    <row r="36" spans="1:32" ht="17.100000000000001" customHeight="1">
      <c r="A36" s="20"/>
      <c r="B36" s="26"/>
      <c r="C36" s="406">
        <f>+VLOOKUP($H$14,RESUMEN!$A$11:$AQ$601,18,FALSE)</f>
        <v>0</v>
      </c>
      <c r="D36" s="407"/>
      <c r="E36" s="408"/>
      <c r="F36" s="406">
        <f>+VLOOKUP($H$14,RESUMEN!$A$11:$AQ$601,35,FALSE)</f>
        <v>0</v>
      </c>
      <c r="G36" s="407"/>
      <c r="H36" s="408"/>
      <c r="I36" s="409" t="s">
        <v>12</v>
      </c>
      <c r="J36" s="410"/>
      <c r="K36" s="410"/>
      <c r="L36" s="411"/>
      <c r="M36" s="412" t="s">
        <v>13</v>
      </c>
      <c r="N36" s="413"/>
      <c r="O36" s="413"/>
      <c r="P36" s="413"/>
      <c r="Q36" s="413"/>
      <c r="R36" s="413"/>
      <c r="S36" s="413"/>
      <c r="T36" s="413"/>
      <c r="U36" s="413"/>
      <c r="V36" s="413"/>
      <c r="W36" s="413"/>
      <c r="X36" s="413"/>
      <c r="Y36" s="414"/>
      <c r="Z36" s="415" t="s">
        <v>11</v>
      </c>
      <c r="AA36" s="416"/>
      <c r="AB36" s="416"/>
      <c r="AC36" s="416"/>
      <c r="AD36" s="417"/>
      <c r="AE36" s="26"/>
      <c r="AF36" s="20"/>
    </row>
    <row r="37" spans="1:32" ht="17.100000000000001" customHeight="1">
      <c r="A37" s="20"/>
      <c r="B37" s="26"/>
      <c r="C37" s="406">
        <f>+VLOOKUP($H$14,RESUMEN!$A$11:$AQ$601,19,FALSE)</f>
        <v>0</v>
      </c>
      <c r="D37" s="407"/>
      <c r="E37" s="408"/>
      <c r="F37" s="406">
        <f>+VLOOKUP($H$14,RESUMEN!$A$11:$AQ$601,36,FALSE)</f>
        <v>0</v>
      </c>
      <c r="G37" s="407"/>
      <c r="H37" s="408"/>
      <c r="I37" s="409" t="s">
        <v>599</v>
      </c>
      <c r="J37" s="410"/>
      <c r="K37" s="410"/>
      <c r="L37" s="411"/>
      <c r="M37" s="412" t="s">
        <v>600</v>
      </c>
      <c r="N37" s="413"/>
      <c r="O37" s="413"/>
      <c r="P37" s="413"/>
      <c r="Q37" s="413"/>
      <c r="R37" s="413"/>
      <c r="S37" s="413"/>
      <c r="T37" s="413"/>
      <c r="U37" s="413"/>
      <c r="V37" s="413"/>
      <c r="W37" s="413"/>
      <c r="X37" s="413"/>
      <c r="Y37" s="414"/>
      <c r="Z37" s="415" t="s">
        <v>18</v>
      </c>
      <c r="AA37" s="416"/>
      <c r="AB37" s="416"/>
      <c r="AC37" s="416"/>
      <c r="AD37" s="417"/>
      <c r="AE37" s="26"/>
      <c r="AF37" s="20"/>
    </row>
    <row r="38" spans="1:32" ht="17.100000000000001" customHeight="1">
      <c r="A38" s="20"/>
      <c r="B38" s="26"/>
      <c r="C38" s="406">
        <f>+VLOOKUP($H$14,RESUMEN!$A$11:$AQ$601,20,FALSE)+VLOOKUP($H$14,RESUMEN!$A$11:$AQ$601,21,FALSE)</f>
        <v>0</v>
      </c>
      <c r="D38" s="407"/>
      <c r="E38" s="408"/>
      <c r="F38" s="406">
        <f>+VLOOKUP($H$14,RESUMEN!$A$11:$AQ$601,37,FALSE)</f>
        <v>0</v>
      </c>
      <c r="G38" s="407"/>
      <c r="H38" s="408"/>
      <c r="I38" s="409" t="s">
        <v>635</v>
      </c>
      <c r="J38" s="410"/>
      <c r="K38" s="410"/>
      <c r="L38" s="411"/>
      <c r="M38" s="412" t="s">
        <v>637</v>
      </c>
      <c r="N38" s="413"/>
      <c r="O38" s="413"/>
      <c r="P38" s="413"/>
      <c r="Q38" s="413"/>
      <c r="R38" s="413"/>
      <c r="S38" s="413"/>
      <c r="T38" s="413"/>
      <c r="U38" s="413"/>
      <c r="V38" s="413"/>
      <c r="W38" s="413"/>
      <c r="X38" s="413"/>
      <c r="Y38" s="414"/>
      <c r="Z38" s="415" t="s">
        <v>18</v>
      </c>
      <c r="AA38" s="416"/>
      <c r="AB38" s="416"/>
      <c r="AC38" s="416"/>
      <c r="AD38" s="417"/>
      <c r="AE38" s="26"/>
      <c r="AF38" s="20"/>
    </row>
    <row r="39" spans="1:32" ht="17.100000000000001" customHeight="1">
      <c r="A39" s="20"/>
      <c r="B39" s="26"/>
      <c r="C39" s="406">
        <f>+VLOOKUP($H$14,RESUMEN!$A$11:$AQ$601,22,FALSE)</f>
        <v>0</v>
      </c>
      <c r="D39" s="407"/>
      <c r="E39" s="408"/>
      <c r="F39" s="406">
        <f>+VLOOKUP($H$14,RESUMEN!$A$11:$AQ$601,38,FALSE)</f>
        <v>0</v>
      </c>
      <c r="G39" s="407"/>
      <c r="H39" s="408"/>
      <c r="I39" s="409" t="s">
        <v>19</v>
      </c>
      <c r="J39" s="410"/>
      <c r="K39" s="410"/>
      <c r="L39" s="411"/>
      <c r="M39" s="412" t="s">
        <v>602</v>
      </c>
      <c r="N39" s="413"/>
      <c r="O39" s="413"/>
      <c r="P39" s="413"/>
      <c r="Q39" s="413"/>
      <c r="R39" s="413"/>
      <c r="S39" s="413"/>
      <c r="T39" s="413"/>
      <c r="U39" s="413"/>
      <c r="V39" s="413"/>
      <c r="W39" s="413"/>
      <c r="X39" s="413"/>
      <c r="Y39" s="414"/>
      <c r="Z39" s="415" t="s">
        <v>11</v>
      </c>
      <c r="AA39" s="416"/>
      <c r="AB39" s="416"/>
      <c r="AC39" s="416"/>
      <c r="AD39" s="417"/>
      <c r="AE39" s="26"/>
      <c r="AF39" s="20"/>
    </row>
    <row r="40" spans="1:32" ht="17.100000000000001" customHeight="1">
      <c r="A40" s="20"/>
      <c r="B40" s="26"/>
      <c r="C40" s="406">
        <f>+VLOOKUP($H$14,RESUMEN!$A$11:$AQ$601,23,FALSE)</f>
        <v>0</v>
      </c>
      <c r="D40" s="407"/>
      <c r="E40" s="408"/>
      <c r="F40" s="406">
        <f>+VLOOKUP($H$14,RESUMEN!$A$11:$AQ$601,39,FALSE)</f>
        <v>0</v>
      </c>
      <c r="G40" s="407"/>
      <c r="H40" s="408"/>
      <c r="I40" s="409" t="s">
        <v>20</v>
      </c>
      <c r="J40" s="410"/>
      <c r="K40" s="410"/>
      <c r="L40" s="411"/>
      <c r="M40" s="412" t="s">
        <v>21</v>
      </c>
      <c r="N40" s="413"/>
      <c r="O40" s="413"/>
      <c r="P40" s="413"/>
      <c r="Q40" s="413"/>
      <c r="R40" s="413"/>
      <c r="S40" s="413"/>
      <c r="T40" s="413"/>
      <c r="U40" s="413"/>
      <c r="V40" s="413"/>
      <c r="W40" s="413"/>
      <c r="X40" s="413"/>
      <c r="Y40" s="414"/>
      <c r="Z40" s="415" t="s">
        <v>11</v>
      </c>
      <c r="AA40" s="416"/>
      <c r="AB40" s="416"/>
      <c r="AC40" s="416"/>
      <c r="AD40" s="417"/>
      <c r="AE40" s="26"/>
      <c r="AF40" s="20"/>
    </row>
    <row r="41" spans="1:32" ht="17.100000000000001" customHeight="1">
      <c r="A41" s="20"/>
      <c r="B41" s="26"/>
      <c r="C41" s="406">
        <v>0</v>
      </c>
      <c r="D41" s="407"/>
      <c r="E41" s="408"/>
      <c r="F41" s="406">
        <f>+VLOOKUP($H$14,RESUMEN!$A$11:$AQ$601,40,FALSE)</f>
        <v>0</v>
      </c>
      <c r="G41" s="407"/>
      <c r="H41" s="408"/>
      <c r="I41" s="409" t="s">
        <v>22</v>
      </c>
      <c r="J41" s="410"/>
      <c r="K41" s="410"/>
      <c r="L41" s="411"/>
      <c r="M41" s="412" t="s">
        <v>23</v>
      </c>
      <c r="N41" s="413"/>
      <c r="O41" s="413"/>
      <c r="P41" s="413"/>
      <c r="Q41" s="413"/>
      <c r="R41" s="413"/>
      <c r="S41" s="413"/>
      <c r="T41" s="413"/>
      <c r="U41" s="413"/>
      <c r="V41" s="413"/>
      <c r="W41" s="413"/>
      <c r="X41" s="413"/>
      <c r="Y41" s="414"/>
      <c r="Z41" s="415" t="s">
        <v>18</v>
      </c>
      <c r="AA41" s="416"/>
      <c r="AB41" s="416"/>
      <c r="AC41" s="416"/>
      <c r="AD41" s="417"/>
      <c r="AE41" s="26"/>
      <c r="AF41" s="20"/>
    </row>
    <row r="42" spans="1:32" ht="17.100000000000001" customHeight="1">
      <c r="A42" s="20"/>
      <c r="B42" s="26"/>
      <c r="C42" s="406">
        <v>0</v>
      </c>
      <c r="D42" s="407"/>
      <c r="E42" s="408"/>
      <c r="F42" s="406">
        <f>+VLOOKUP($H$14,RESUMEN!$A$11:$AQ$601,41,FALSE)</f>
        <v>0</v>
      </c>
      <c r="G42" s="407"/>
      <c r="H42" s="408"/>
      <c r="I42" s="409" t="s">
        <v>1473</v>
      </c>
      <c r="J42" s="410"/>
      <c r="K42" s="410"/>
      <c r="L42" s="411"/>
      <c r="M42" s="412" t="s">
        <v>1474</v>
      </c>
      <c r="N42" s="413"/>
      <c r="O42" s="413"/>
      <c r="P42" s="413"/>
      <c r="Q42" s="413"/>
      <c r="R42" s="413"/>
      <c r="S42" s="413"/>
      <c r="T42" s="413"/>
      <c r="U42" s="413"/>
      <c r="V42" s="413"/>
      <c r="W42" s="413"/>
      <c r="X42" s="413"/>
      <c r="Y42" s="414"/>
      <c r="Z42" s="415" t="s">
        <v>9</v>
      </c>
      <c r="AA42" s="416"/>
      <c r="AB42" s="416"/>
      <c r="AC42" s="416"/>
      <c r="AD42" s="417"/>
      <c r="AE42" s="26"/>
      <c r="AF42" s="20"/>
    </row>
    <row r="43" spans="1:32" ht="15.75">
      <c r="A43" s="20"/>
      <c r="B43" s="26"/>
      <c r="C43" s="406">
        <f>+VLOOKUP($H$14,RESUMEN!$A$11:$AQ$601,24,FALSE)</f>
        <v>0</v>
      </c>
      <c r="D43" s="407"/>
      <c r="E43" s="408"/>
      <c r="F43" s="406">
        <v>0</v>
      </c>
      <c r="G43" s="407"/>
      <c r="H43" s="408"/>
      <c r="I43" s="409" t="s">
        <v>8</v>
      </c>
      <c r="J43" s="410"/>
      <c r="K43" s="410"/>
      <c r="L43" s="411"/>
      <c r="M43" s="412" t="s">
        <v>1614</v>
      </c>
      <c r="N43" s="413"/>
      <c r="O43" s="413"/>
      <c r="P43" s="413"/>
      <c r="Q43" s="413"/>
      <c r="R43" s="413"/>
      <c r="S43" s="413"/>
      <c r="T43" s="413"/>
      <c r="U43" s="413"/>
      <c r="V43" s="413"/>
      <c r="W43" s="413"/>
      <c r="X43" s="413"/>
      <c r="Y43" s="414"/>
      <c r="Z43" s="415" t="s">
        <v>18</v>
      </c>
      <c r="AA43" s="416"/>
      <c r="AB43" s="416"/>
      <c r="AC43" s="416"/>
      <c r="AD43" s="417"/>
      <c r="AE43" s="26"/>
      <c r="AF43" s="20"/>
    </row>
    <row r="44" spans="1:32" ht="27" customHeight="1">
      <c r="A44" s="20"/>
      <c r="B44" s="26"/>
      <c r="C44" s="406">
        <f>+VLOOKUP($H$14,RESUMEN!$A$11:$AQ$601,25,FALSE)</f>
        <v>0</v>
      </c>
      <c r="D44" s="407"/>
      <c r="E44" s="408"/>
      <c r="F44" s="406">
        <f>+VLOOKUP($H$14,RESUMEN!$A$11:$AQ$601,42,FALSE)</f>
        <v>0</v>
      </c>
      <c r="G44" s="407"/>
      <c r="H44" s="408"/>
      <c r="I44" s="409" t="s">
        <v>594</v>
      </c>
      <c r="J44" s="410"/>
      <c r="K44" s="410"/>
      <c r="L44" s="411"/>
      <c r="M44" s="412" t="s">
        <v>1407</v>
      </c>
      <c r="N44" s="413"/>
      <c r="O44" s="413"/>
      <c r="P44" s="413"/>
      <c r="Q44" s="413"/>
      <c r="R44" s="413"/>
      <c r="S44" s="413"/>
      <c r="T44" s="413"/>
      <c r="U44" s="413"/>
      <c r="V44" s="413"/>
      <c r="W44" s="413"/>
      <c r="X44" s="413"/>
      <c r="Y44" s="414"/>
      <c r="Z44" s="418" t="s">
        <v>685</v>
      </c>
      <c r="AA44" s="419"/>
      <c r="AB44" s="419"/>
      <c r="AC44" s="419"/>
      <c r="AD44" s="420"/>
      <c r="AE44" s="26"/>
      <c r="AF44" s="20"/>
    </row>
    <row r="45" spans="1:32" ht="25.5" customHeight="1">
      <c r="A45" s="20"/>
      <c r="B45" s="26"/>
      <c r="C45" s="406">
        <f>+VLOOKUP($H$14,RESUMEN!$A$11:$AQ$601,26,FALSE)</f>
        <v>0</v>
      </c>
      <c r="D45" s="407"/>
      <c r="E45" s="408"/>
      <c r="F45" s="406">
        <f>+VLOOKUP($H$14,RESUMEN!$A$11:$AQ$601,43,FALSE)</f>
        <v>0</v>
      </c>
      <c r="G45" s="407"/>
      <c r="H45" s="408"/>
      <c r="I45" s="409" t="s">
        <v>673</v>
      </c>
      <c r="J45" s="410"/>
      <c r="K45" s="410"/>
      <c r="L45" s="411"/>
      <c r="M45" s="412" t="s">
        <v>674</v>
      </c>
      <c r="N45" s="413"/>
      <c r="O45" s="413"/>
      <c r="P45" s="413"/>
      <c r="Q45" s="413"/>
      <c r="R45" s="413"/>
      <c r="S45" s="413"/>
      <c r="T45" s="413"/>
      <c r="U45" s="413"/>
      <c r="V45" s="413"/>
      <c r="W45" s="413"/>
      <c r="X45" s="413"/>
      <c r="Y45" s="414"/>
      <c r="Z45" s="418" t="s">
        <v>685</v>
      </c>
      <c r="AA45" s="419"/>
      <c r="AB45" s="419"/>
      <c r="AC45" s="419"/>
      <c r="AD45" s="420"/>
      <c r="AE45" s="26"/>
      <c r="AF45" s="20"/>
    </row>
    <row r="46" spans="1:32" ht="17.100000000000001" customHeight="1">
      <c r="A46" s="20"/>
      <c r="B46" s="26"/>
      <c r="C46" s="406">
        <f>+VLOOKUP($H$14,RESUMEN!$A$11:$AQ$601,6,FALSE)</f>
        <v>0</v>
      </c>
      <c r="D46" s="407"/>
      <c r="E46" s="408"/>
      <c r="F46" s="406">
        <v>0</v>
      </c>
      <c r="G46" s="407"/>
      <c r="H46" s="408"/>
      <c r="I46" s="409" t="s">
        <v>25</v>
      </c>
      <c r="J46" s="410"/>
      <c r="K46" s="410"/>
      <c r="L46" s="411"/>
      <c r="M46" s="412" t="s">
        <v>27</v>
      </c>
      <c r="N46" s="413"/>
      <c r="O46" s="413"/>
      <c r="P46" s="413"/>
      <c r="Q46" s="413"/>
      <c r="R46" s="413"/>
      <c r="S46" s="413"/>
      <c r="T46" s="413"/>
      <c r="U46" s="413"/>
      <c r="V46" s="413"/>
      <c r="W46" s="413"/>
      <c r="X46" s="413"/>
      <c r="Y46" s="414"/>
      <c r="Z46" s="415" t="s">
        <v>18</v>
      </c>
      <c r="AA46" s="416"/>
      <c r="AB46" s="416"/>
      <c r="AC46" s="416"/>
      <c r="AD46" s="417"/>
      <c r="AE46" s="26"/>
      <c r="AF46" s="20"/>
    </row>
    <row r="47" spans="1:32" ht="17.100000000000001" customHeight="1">
      <c r="A47" s="20"/>
      <c r="B47" s="26"/>
      <c r="C47" s="406">
        <f>+VLOOKUP($H$14,RESUMEN!$A$11:$AQ$601,4,FALSE)+VLOOKUP($H$14,RESUMEN!$A$11:$AQ$601,5,FALSE)</f>
        <v>0</v>
      </c>
      <c r="D47" s="407"/>
      <c r="E47" s="408"/>
      <c r="F47" s="406">
        <f>+VLOOKUP($H$14,RESUMEN!$A$11:$AQ$601,27,FALSE)+VLOOKUP($H$14,RESUMEN!$A$11:$AQ$601,28,FALSE)</f>
        <v>0</v>
      </c>
      <c r="G47" s="407"/>
      <c r="H47" s="408"/>
      <c r="I47" s="409" t="s">
        <v>26</v>
      </c>
      <c r="J47" s="410"/>
      <c r="K47" s="410"/>
      <c r="L47" s="411"/>
      <c r="M47" s="412" t="s">
        <v>28</v>
      </c>
      <c r="N47" s="413"/>
      <c r="O47" s="413"/>
      <c r="P47" s="413"/>
      <c r="Q47" s="413"/>
      <c r="R47" s="413"/>
      <c r="S47" s="413"/>
      <c r="T47" s="413"/>
      <c r="U47" s="413"/>
      <c r="V47" s="413"/>
      <c r="W47" s="413"/>
      <c r="X47" s="413"/>
      <c r="Y47" s="414"/>
      <c r="Z47" s="415" t="s">
        <v>18</v>
      </c>
      <c r="AA47" s="416"/>
      <c r="AB47" s="416"/>
      <c r="AC47" s="416"/>
      <c r="AD47" s="417"/>
      <c r="AE47" s="26"/>
      <c r="AF47" s="20"/>
    </row>
    <row r="48" spans="1:32" ht="10.5" customHeight="1">
      <c r="A48" s="20"/>
      <c r="B48" s="20"/>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16.5" customHeight="1">
      <c r="A49" s="20"/>
      <c r="B49" s="25" t="s">
        <v>1475</v>
      </c>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4.5" customHeight="1">
      <c r="A50" s="20"/>
      <c r="B50" s="25"/>
      <c r="C50" s="183"/>
      <c r="D50" s="183"/>
      <c r="E50" s="183"/>
      <c r="F50" s="183"/>
      <c r="G50" s="183"/>
      <c r="H50" s="183"/>
      <c r="I50" s="20"/>
      <c r="J50" s="20"/>
      <c r="K50" s="20"/>
      <c r="L50" s="20"/>
      <c r="M50" s="20"/>
      <c r="N50" s="20"/>
      <c r="O50" s="20"/>
      <c r="P50" s="20"/>
      <c r="Q50" s="20"/>
      <c r="R50" s="20"/>
      <c r="S50" s="20"/>
      <c r="T50" s="20"/>
      <c r="U50" s="20"/>
      <c r="V50" s="20"/>
      <c r="W50" s="20"/>
      <c r="X50" s="20"/>
      <c r="Y50" s="20"/>
      <c r="Z50" s="20"/>
      <c r="AA50" s="20"/>
      <c r="AB50" s="20"/>
      <c r="AC50" s="20"/>
      <c r="AD50" s="20"/>
      <c r="AE50" s="20"/>
      <c r="AF50" s="20"/>
    </row>
    <row r="51" spans="1:32" ht="30.75" customHeight="1">
      <c r="A51" s="20"/>
      <c r="B51" s="20"/>
      <c r="C51" s="456" t="s">
        <v>1388</v>
      </c>
      <c r="D51" s="456"/>
      <c r="E51" s="456"/>
      <c r="F51" s="456"/>
      <c r="G51" s="456"/>
      <c r="H51" s="456"/>
      <c r="I51" s="457" t="s">
        <v>1389</v>
      </c>
      <c r="J51" s="457"/>
      <c r="K51" s="457"/>
      <c r="L51" s="457"/>
      <c r="M51" s="456" t="s">
        <v>1359</v>
      </c>
      <c r="N51" s="456"/>
      <c r="O51" s="456"/>
      <c r="P51" s="456"/>
      <c r="Q51" s="456"/>
      <c r="R51" s="456"/>
      <c r="S51" s="456"/>
      <c r="T51" s="456"/>
      <c r="U51" s="456"/>
      <c r="V51" s="456"/>
      <c r="W51" s="456"/>
      <c r="X51" s="456"/>
      <c r="Y51" s="456"/>
      <c r="Z51" s="20"/>
      <c r="AA51" s="20"/>
      <c r="AB51" s="20"/>
      <c r="AC51" s="20"/>
      <c r="AD51" s="20"/>
      <c r="AE51" s="20"/>
      <c r="AF51" s="20"/>
    </row>
    <row r="52" spans="1:32" ht="16.5" customHeight="1">
      <c r="A52" s="20"/>
      <c r="B52" s="20"/>
      <c r="C52" s="458" t="str">
        <f>+IFERROR(VLOOKUP($H$14,Contactos!A5:E541,3,FALSE),"")</f>
        <v/>
      </c>
      <c r="D52" s="458"/>
      <c r="E52" s="458"/>
      <c r="F52" s="458"/>
      <c r="G52" s="458"/>
      <c r="H52" s="458"/>
      <c r="I52" s="459" t="str">
        <f>+IFERROR(VLOOKUP($H$14,Contactos!A5:E541,4,FALSE),"")</f>
        <v/>
      </c>
      <c r="J52" s="460"/>
      <c r="K52" s="460"/>
      <c r="L52" s="461"/>
      <c r="M52" s="459" t="str">
        <f>+IFERROR(VLOOKUP($H$14,Contactos!A5:E541,5,FALSE),"")</f>
        <v/>
      </c>
      <c r="N52" s="460"/>
      <c r="O52" s="460"/>
      <c r="P52" s="460"/>
      <c r="Q52" s="460"/>
      <c r="R52" s="460"/>
      <c r="S52" s="460"/>
      <c r="T52" s="460"/>
      <c r="U52" s="460"/>
      <c r="V52" s="460"/>
      <c r="W52" s="460"/>
      <c r="X52" s="460"/>
      <c r="Y52" s="461"/>
      <c r="Z52" s="20"/>
      <c r="AA52" s="20"/>
      <c r="AB52" s="20"/>
      <c r="AC52" s="20"/>
      <c r="AD52" s="20"/>
      <c r="AE52" s="20"/>
      <c r="AF52" s="20"/>
    </row>
    <row r="53" spans="1:32" ht="6.75" customHeight="1" thickBot="1">
      <c r="A53" s="34"/>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34"/>
    </row>
    <row r="54" spans="1:32" ht="15.75">
      <c r="A54" s="34"/>
      <c r="B54" s="421" t="s">
        <v>1254</v>
      </c>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c r="AD54" s="422"/>
      <c r="AE54" s="423"/>
      <c r="AF54" s="34"/>
    </row>
    <row r="55" spans="1:32" ht="15.75" customHeight="1">
      <c r="A55" s="34"/>
      <c r="B55" s="424"/>
      <c r="C55" s="425"/>
      <c r="D55" s="425"/>
      <c r="E55" s="425"/>
      <c r="F55" s="425"/>
      <c r="G55" s="425"/>
      <c r="H55" s="425"/>
      <c r="I55" s="425"/>
      <c r="J55" s="425"/>
      <c r="K55" s="425"/>
      <c r="L55" s="425"/>
      <c r="M55" s="425"/>
      <c r="N55" s="425"/>
      <c r="O55" s="425"/>
      <c r="P55" s="425"/>
      <c r="Q55" s="425"/>
      <c r="R55" s="425"/>
      <c r="S55" s="425"/>
      <c r="T55" s="425"/>
      <c r="U55" s="425"/>
      <c r="V55" s="425"/>
      <c r="W55" s="425"/>
      <c r="X55" s="425"/>
      <c r="Y55" s="425"/>
      <c r="Z55" s="425"/>
      <c r="AA55" s="425"/>
      <c r="AB55" s="425"/>
      <c r="AC55" s="425"/>
      <c r="AD55" s="425"/>
      <c r="AE55" s="426"/>
      <c r="AF55" s="34"/>
    </row>
    <row r="56" spans="1:32" ht="16.5" thickBot="1">
      <c r="A56" s="34"/>
      <c r="B56" s="427"/>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9"/>
      <c r="AF56" s="34"/>
    </row>
    <row r="57" spans="1:32" ht="12"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row>
    <row r="58" spans="1:32" ht="14.25" customHeight="1">
      <c r="A58" s="20"/>
      <c r="B58" s="27" t="s">
        <v>1403</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20"/>
      <c r="B59" s="27"/>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0"/>
    </row>
    <row r="60" spans="1:32" ht="14.25" customHeight="1">
      <c r="A60" s="34"/>
      <c r="B60" s="36"/>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4"/>
    </row>
    <row r="61" spans="1:32" ht="10.5" customHeight="1">
      <c r="A61" s="190" t="s">
        <v>1257</v>
      </c>
      <c r="B61" s="183"/>
      <c r="C61" s="183"/>
      <c r="F61" s="183"/>
      <c r="G61" s="183"/>
      <c r="H61" s="183"/>
      <c r="I61" s="20"/>
      <c r="J61" s="20"/>
      <c r="K61" s="20"/>
      <c r="L61" s="20"/>
      <c r="M61" s="20"/>
      <c r="N61" s="20"/>
      <c r="O61" s="20"/>
      <c r="P61" s="20"/>
      <c r="Q61" s="20"/>
      <c r="R61" s="20"/>
      <c r="S61" s="20"/>
      <c r="T61" s="20"/>
      <c r="U61" s="20"/>
      <c r="V61" s="20"/>
      <c r="W61" s="20"/>
      <c r="X61" s="20"/>
      <c r="Y61" s="20"/>
      <c r="Z61" s="20"/>
      <c r="AA61" s="20"/>
      <c r="AB61" s="20"/>
      <c r="AC61" s="20"/>
      <c r="AD61" s="20"/>
      <c r="AE61" s="20"/>
      <c r="AF61" s="20"/>
    </row>
    <row r="62" spans="1:32" ht="10.5" customHeight="1">
      <c r="A62" s="191"/>
      <c r="B62" s="192" t="s">
        <v>1258</v>
      </c>
      <c r="C62" s="193"/>
      <c r="D62" s="193"/>
      <c r="E62" s="193"/>
      <c r="F62" s="193"/>
      <c r="G62" s="193"/>
      <c r="H62" s="193"/>
      <c r="J62" s="193"/>
      <c r="K62" s="193"/>
      <c r="L62" s="193"/>
      <c r="M62" s="193"/>
      <c r="N62" s="193"/>
      <c r="O62" s="193"/>
      <c r="P62" s="193"/>
      <c r="Q62" s="20"/>
      <c r="R62" s="20"/>
      <c r="S62" s="20"/>
      <c r="T62" s="20"/>
      <c r="U62" s="20"/>
      <c r="V62" s="20"/>
      <c r="W62" s="20"/>
      <c r="X62" s="20"/>
      <c r="Y62" s="20"/>
      <c r="Z62" s="20"/>
      <c r="AA62" s="20"/>
      <c r="AB62" s="20"/>
      <c r="AC62" s="20"/>
      <c r="AD62" s="20"/>
      <c r="AE62" s="20"/>
      <c r="AF62" s="20"/>
    </row>
    <row r="63" spans="1:32" ht="10.5" customHeight="1">
      <c r="A63" s="191"/>
      <c r="B63" s="193" t="s">
        <v>1476</v>
      </c>
      <c r="C63" s="193"/>
      <c r="D63" s="193"/>
      <c r="E63" s="193"/>
      <c r="F63" s="193"/>
      <c r="G63" s="193"/>
      <c r="H63" s="193"/>
      <c r="I63" s="193"/>
      <c r="K63" s="193"/>
      <c r="L63" s="193"/>
      <c r="M63" s="193"/>
      <c r="N63" s="20"/>
      <c r="O63" s="20"/>
      <c r="P63" s="20"/>
      <c r="Q63" s="20"/>
      <c r="R63" s="20"/>
      <c r="S63" s="20"/>
      <c r="T63" s="20"/>
      <c r="U63" s="20"/>
      <c r="V63" s="20"/>
      <c r="W63" s="20"/>
      <c r="X63" s="20"/>
      <c r="Y63" s="20"/>
      <c r="Z63" s="20"/>
      <c r="AA63" s="20"/>
      <c r="AB63" s="20"/>
      <c r="AC63" s="20"/>
      <c r="AD63" s="20"/>
      <c r="AE63" s="20"/>
      <c r="AF63" s="20"/>
    </row>
    <row r="64" spans="1:32" ht="14.25" customHeight="1">
      <c r="A64" s="34"/>
      <c r="B64" s="36"/>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4.5" customHeight="1">
      <c r="A65" s="34"/>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ht="10.5" customHeight="1">
      <c r="A68" s="34"/>
      <c r="B68" s="37"/>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2:3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40">
    <mergeCell ref="C51:H51"/>
    <mergeCell ref="I51:L51"/>
    <mergeCell ref="M51:Y51"/>
    <mergeCell ref="C52:H52"/>
    <mergeCell ref="I52:L52"/>
    <mergeCell ref="M52:Y52"/>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4:AE56"/>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Z27:AD27"/>
    <mergeCell ref="I28:L28"/>
    <mergeCell ref="I29:L29"/>
    <mergeCell ref="M29:Y29"/>
    <mergeCell ref="Z29:AD29"/>
    <mergeCell ref="Z31:AD31"/>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C39:E39"/>
    <mergeCell ref="C38:E38"/>
    <mergeCell ref="F38:H38"/>
    <mergeCell ref="I38:L38"/>
    <mergeCell ref="C37:E37"/>
    <mergeCell ref="I37:L37"/>
    <mergeCell ref="M37:Y37"/>
    <mergeCell ref="F40:H40"/>
    <mergeCell ref="Z28:AD28"/>
    <mergeCell ref="M32:Y32"/>
    <mergeCell ref="M30:Y30"/>
    <mergeCell ref="F28:H28"/>
    <mergeCell ref="M47:Y47"/>
    <mergeCell ref="Z47:AD47"/>
    <mergeCell ref="C47:E47"/>
    <mergeCell ref="F47:H47"/>
    <mergeCell ref="I47:L47"/>
    <mergeCell ref="C46:E46"/>
    <mergeCell ref="F46:H46"/>
    <mergeCell ref="I46:L46"/>
    <mergeCell ref="Z44:AD44"/>
    <mergeCell ref="M46:Y46"/>
    <mergeCell ref="Z46:AD46"/>
    <mergeCell ref="C44:E44"/>
    <mergeCell ref="F44:H44"/>
    <mergeCell ref="I44:L44"/>
    <mergeCell ref="M44:Y44"/>
    <mergeCell ref="I45:L45"/>
    <mergeCell ref="M45:Y45"/>
    <mergeCell ref="Z45:AD45"/>
    <mergeCell ref="C45:E45"/>
    <mergeCell ref="F45:H45"/>
    <mergeCell ref="F43:H43"/>
    <mergeCell ref="C43:E43"/>
    <mergeCell ref="I43:L43"/>
    <mergeCell ref="M43:Y43"/>
    <mergeCell ref="Z43:AD43"/>
    <mergeCell ref="C25:E25"/>
    <mergeCell ref="F25:H25"/>
    <mergeCell ref="I25:L25"/>
    <mergeCell ref="M25:Y25"/>
    <mergeCell ref="Z25:AD25"/>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s>
  <hyperlinks>
    <hyperlink ref="C26:E26" location="'CUT MN'!A1" display="'CUT MN'!A1" xr:uid="{00000000-0004-0000-0000-000002000000}"/>
    <hyperlink ref="F26:H26" location="'CUT MN'!A1" display="'CUT MN'!A1" xr:uid="{E5A51622-A141-4A3F-A802-19B21125C969}"/>
    <hyperlink ref="F47:H47" location="'TRL ME'!A1" display="'TRL ME'!A1" xr:uid="{3BDFD218-D02D-4E68-874D-BAA999AD10D2}"/>
    <hyperlink ref="F42:H42" location="'CUT ME'!A1" display="'CUT ME'!A1" xr:uid="{8742B2C5-6E2C-483C-8B82-40CE34991D85}"/>
    <hyperlink ref="C46:E46" location="CDI!A1" display="CDI!A1" xr:uid="{7EF47824-32AD-40EF-A118-723D92FD86AC}"/>
    <hyperlink ref="C45:E45" location="'TCR MN'!A1" display="'TCR MN'!A1" xr:uid="{39059867-D9F9-4863-81D4-C4BE9314E045}"/>
    <hyperlink ref="C47:E47" location="'TRL MN'!A1" display="'TRL MN'!A1" xr:uid="{9B83CB47-AFAA-4B00-BB82-27578064DC73}"/>
    <hyperlink ref="F45:H45" location="'TCR ME'!A1" display="'TCR ME'!A1" xr:uid="{1C6E9B0B-E892-42DC-AC2B-F05D1EB625F2}"/>
    <hyperlink ref="C33:E33" location="'COB &amp; CVD_AUTO'!A1" display="'COB &amp; CVD_AUTO'!A1" xr:uid="{23ADFF9E-EFA1-4FFF-9677-20E250D706F8}"/>
    <hyperlink ref="C25:E25" location="'CUT MN'!A1" display="'CUT MN'!A1" xr:uid="{B9C6DB7F-ACA1-4610-8244-4C0B43C4C13C}"/>
    <hyperlink ref="F25:H25" location="'CUT ME'!A1" display="'CUT ME'!A1" xr:uid="{87BB430F-E614-4255-AF1D-688B280FEF61}"/>
    <hyperlink ref="F28:H28" location="'CUT MN'!A1" display="'CUT MN'!A1" xr:uid="{8738174D-7D60-4E1A-AA30-D12875C48885}"/>
    <hyperlink ref="F44:H44" location="'CUT ME'!A1" display="'CUT ME'!A1" xr:uid="{923BB312-7029-41CE-9FD5-2F9D24435C66}"/>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W636"/>
  <sheetViews>
    <sheetView view="pageBreakPreview" topLeftCell="A599" zoomScaleNormal="100" zoomScaleSheetLayoutView="100" workbookViewId="0">
      <selection activeCell="F622" sqref="F622"/>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4" width="15.140625" style="46" customWidth="1" outlineLevel="1"/>
    <col min="25" max="26" width="16.85546875" style="46" customWidth="1" outlineLevel="1"/>
    <col min="27" max="28" width="19.7109375" style="46" customWidth="1" outlineLevel="1" collapsed="1"/>
    <col min="29" max="29" width="18.7109375" style="46" customWidth="1" outlineLevel="1" collapsed="1"/>
    <col min="30" max="30" width="13.5703125" style="46" customWidth="1" outlineLevel="1"/>
    <col min="31" max="31" width="13.85546875" style="46" customWidth="1" outlineLevel="1"/>
    <col min="32" max="32" width="24" style="46" customWidth="1" outlineLevel="1" collapsed="1"/>
    <col min="33" max="33" width="24" style="46" customWidth="1" outlineLevel="1"/>
    <col min="34" max="34" width="17.42578125" style="46" customWidth="1" outlineLevel="1"/>
    <col min="35" max="35" width="18.7109375" style="46" customWidth="1" outlineLevel="1"/>
    <col min="36" max="36" width="15" style="46" customWidth="1" outlineLevel="1"/>
    <col min="37" max="37" width="18.85546875" style="46" customWidth="1" outlineLevel="1"/>
    <col min="38" max="38" width="21.42578125" style="46" customWidth="1" outlineLevel="1"/>
    <col min="39" max="41" width="13.42578125" style="46" customWidth="1" outlineLevel="1"/>
    <col min="42" max="42" width="13.140625" style="46" customWidth="1" outlineLevel="1"/>
    <col min="43" max="43" width="13.42578125" style="46" customWidth="1" outlineLevel="1"/>
    <col min="44" max="44" width="28.7109375" style="47" bestFit="1" customWidth="1"/>
    <col min="45" max="45" width="11.42578125" style="6"/>
    <col min="46" max="46" width="19.28515625" style="47" bestFit="1" customWidth="1"/>
    <col min="47" max="47" width="14.85546875" style="6" bestFit="1" customWidth="1"/>
    <col min="48" max="48" width="17.140625" style="6" customWidth="1"/>
    <col min="49" max="49" width="14.42578125" style="6" customWidth="1"/>
    <col min="50" max="16384" width="11.42578125" style="6"/>
  </cols>
  <sheetData>
    <row r="1" spans="1:49"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3"/>
      <c r="AT1" s="43"/>
    </row>
    <row r="2" spans="1:49"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3"/>
      <c r="AT2" s="43"/>
    </row>
    <row r="3" spans="1:49"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3"/>
      <c r="AT3" s="43"/>
    </row>
    <row r="4" spans="1:49" s="13" customFormat="1" ht="18" customHeight="1">
      <c r="A4" s="463" t="s">
        <v>555</v>
      </c>
      <c r="B4" s="463"/>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63"/>
      <c r="AF4" s="463"/>
      <c r="AG4" s="463"/>
      <c r="AH4" s="463"/>
      <c r="AI4" s="463"/>
      <c r="AJ4" s="463"/>
      <c r="AK4" s="463"/>
      <c r="AL4" s="463"/>
      <c r="AM4" s="463"/>
      <c r="AN4" s="463"/>
      <c r="AO4" s="463"/>
      <c r="AP4" s="463"/>
      <c r="AQ4" s="463"/>
      <c r="AR4" s="463"/>
      <c r="AT4" s="43"/>
    </row>
    <row r="5" spans="1:49" s="13" customFormat="1" ht="18.75">
      <c r="A5" s="463" t="str">
        <f>+'CUT MN'!A3</f>
        <v>CORRESPONDIENTE AL PERIODO DE ENERO DE 2026</v>
      </c>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T5" s="43"/>
    </row>
    <row r="6" spans="1:49" s="13" customFormat="1" ht="18.75">
      <c r="A6" s="463" t="str">
        <f>+'CUT MN'!A4</f>
        <v>ACTUALIZADO AL : 05 de febrero de 2026 Hrs. 14:01</v>
      </c>
      <c r="B6" s="463"/>
      <c r="C6" s="463"/>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c r="AO6" s="463"/>
      <c r="AP6" s="463"/>
      <c r="AQ6" s="463"/>
      <c r="AR6" s="463"/>
      <c r="AT6" s="43"/>
    </row>
    <row r="7" spans="1:49" s="13" customFormat="1" ht="18.75">
      <c r="A7" s="463" t="s">
        <v>556</v>
      </c>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M7" s="463"/>
      <c r="AN7" s="463"/>
      <c r="AO7" s="463"/>
      <c r="AP7" s="463"/>
      <c r="AQ7" s="463"/>
      <c r="AR7" s="463"/>
      <c r="AT7" s="43"/>
    </row>
    <row r="8" spans="1:49" s="209" customFormat="1">
      <c r="A8" s="10">
        <v>1</v>
      </c>
      <c r="B8" s="12">
        <v>2</v>
      </c>
      <c r="C8" s="12">
        <v>3</v>
      </c>
      <c r="D8" s="207">
        <v>4</v>
      </c>
      <c r="E8" s="10">
        <v>5</v>
      </c>
      <c r="F8" s="12">
        <v>6</v>
      </c>
      <c r="G8" s="12">
        <v>7</v>
      </c>
      <c r="H8" s="207">
        <v>8</v>
      </c>
      <c r="I8" s="207">
        <v>9</v>
      </c>
      <c r="J8" s="10">
        <v>10</v>
      </c>
      <c r="K8" s="12">
        <v>11</v>
      </c>
      <c r="L8" s="207">
        <v>12</v>
      </c>
      <c r="M8" s="10">
        <v>13</v>
      </c>
      <c r="N8" s="10">
        <v>14</v>
      </c>
      <c r="O8" s="12">
        <v>15</v>
      </c>
      <c r="P8" s="10">
        <v>16</v>
      </c>
      <c r="Q8" s="10">
        <v>17</v>
      </c>
      <c r="R8" s="12">
        <v>18</v>
      </c>
      <c r="S8" s="10">
        <v>19</v>
      </c>
      <c r="T8" s="10">
        <v>20</v>
      </c>
      <c r="U8" s="12">
        <v>21</v>
      </c>
      <c r="V8" s="10">
        <v>22</v>
      </c>
      <c r="W8" s="10">
        <v>23</v>
      </c>
      <c r="X8" s="10">
        <v>24</v>
      </c>
      <c r="Y8" s="12">
        <v>25</v>
      </c>
      <c r="Z8" s="10">
        <v>26</v>
      </c>
      <c r="AA8" s="12">
        <v>27</v>
      </c>
      <c r="AB8" s="10">
        <v>28</v>
      </c>
      <c r="AC8" s="12">
        <v>29</v>
      </c>
      <c r="AD8" s="10">
        <v>30</v>
      </c>
      <c r="AE8" s="12">
        <v>31</v>
      </c>
      <c r="AF8" s="10">
        <v>32</v>
      </c>
      <c r="AG8" s="12">
        <v>33</v>
      </c>
      <c r="AH8" s="10">
        <v>34</v>
      </c>
      <c r="AI8" s="12">
        <v>35</v>
      </c>
      <c r="AJ8" s="10">
        <v>36</v>
      </c>
      <c r="AK8" s="12">
        <v>37</v>
      </c>
      <c r="AL8" s="10">
        <v>38</v>
      </c>
      <c r="AM8" s="12">
        <v>39</v>
      </c>
      <c r="AN8" s="10">
        <v>40</v>
      </c>
      <c r="AO8" s="12">
        <v>41</v>
      </c>
      <c r="AP8" s="10">
        <v>42</v>
      </c>
      <c r="AQ8" s="12">
        <v>43</v>
      </c>
      <c r="AR8" s="208"/>
      <c r="AT8" s="208"/>
    </row>
    <row r="9" spans="1:49" s="13" customFormat="1" ht="15" customHeight="1">
      <c r="A9" s="29"/>
      <c r="B9" s="14"/>
      <c r="C9" s="15"/>
      <c r="D9" s="467" t="s">
        <v>557</v>
      </c>
      <c r="E9" s="467"/>
      <c r="F9" s="467"/>
      <c r="G9" s="467"/>
      <c r="H9" s="467"/>
      <c r="I9" s="467"/>
      <c r="J9" s="467"/>
      <c r="K9" s="467"/>
      <c r="L9" s="467"/>
      <c r="M9" s="467"/>
      <c r="N9" s="467"/>
      <c r="O9" s="467"/>
      <c r="P9" s="467"/>
      <c r="Q9" s="467"/>
      <c r="R9" s="467"/>
      <c r="S9" s="467"/>
      <c r="T9" s="467"/>
      <c r="U9" s="467"/>
      <c r="V9" s="467"/>
      <c r="W9" s="467"/>
      <c r="X9" s="467"/>
      <c r="Y9" s="467"/>
      <c r="Z9" s="468"/>
      <c r="AA9" s="464" t="s">
        <v>558</v>
      </c>
      <c r="AB9" s="465"/>
      <c r="AC9" s="465"/>
      <c r="AD9" s="465"/>
      <c r="AE9" s="465"/>
      <c r="AF9" s="465"/>
      <c r="AG9" s="465"/>
      <c r="AH9" s="465"/>
      <c r="AI9" s="465"/>
      <c r="AJ9" s="465"/>
      <c r="AK9" s="465"/>
      <c r="AL9" s="465"/>
      <c r="AM9" s="465"/>
      <c r="AN9" s="465"/>
      <c r="AO9" s="465"/>
      <c r="AP9" s="465"/>
      <c r="AQ9" s="466"/>
      <c r="AR9" s="43"/>
      <c r="AT9" s="43"/>
    </row>
    <row r="10" spans="1:49" s="100" customFormat="1" ht="34.5">
      <c r="A10" s="30" t="s">
        <v>559</v>
      </c>
      <c r="B10" s="31" t="s">
        <v>35</v>
      </c>
      <c r="C10" s="31" t="s">
        <v>560</v>
      </c>
      <c r="D10" s="44" t="s">
        <v>1521</v>
      </c>
      <c r="E10" s="44" t="s">
        <v>1522</v>
      </c>
      <c r="F10" s="45" t="s">
        <v>25</v>
      </c>
      <c r="G10" s="45" t="s">
        <v>1512</v>
      </c>
      <c r="H10" s="45" t="s">
        <v>3</v>
      </c>
      <c r="I10" s="45" t="s">
        <v>597</v>
      </c>
      <c r="J10" s="45" t="s">
        <v>1282</v>
      </c>
      <c r="K10" s="45" t="s">
        <v>10</v>
      </c>
      <c r="L10" s="45" t="s">
        <v>6</v>
      </c>
      <c r="M10" s="45" t="s">
        <v>636</v>
      </c>
      <c r="N10" s="45" t="s">
        <v>14</v>
      </c>
      <c r="O10" s="45" t="s">
        <v>1345</v>
      </c>
      <c r="P10" s="45" t="s">
        <v>598</v>
      </c>
      <c r="Q10" s="45" t="s">
        <v>16</v>
      </c>
      <c r="R10" s="45" t="s">
        <v>12</v>
      </c>
      <c r="S10" s="45" t="s">
        <v>599</v>
      </c>
      <c r="T10" s="45" t="s">
        <v>1523</v>
      </c>
      <c r="U10" s="45" t="s">
        <v>1524</v>
      </c>
      <c r="V10" s="45" t="s">
        <v>19</v>
      </c>
      <c r="W10" s="45" t="s">
        <v>20</v>
      </c>
      <c r="X10" s="45" t="s">
        <v>8</v>
      </c>
      <c r="Y10" s="45" t="s">
        <v>594</v>
      </c>
      <c r="Z10" s="45" t="s">
        <v>1525</v>
      </c>
      <c r="AA10" s="44" t="s">
        <v>595</v>
      </c>
      <c r="AB10" s="44" t="s">
        <v>596</v>
      </c>
      <c r="AC10" s="45" t="s">
        <v>3</v>
      </c>
      <c r="AD10" s="45" t="s">
        <v>551</v>
      </c>
      <c r="AE10" s="45" t="s">
        <v>10</v>
      </c>
      <c r="AF10" s="45" t="s">
        <v>6</v>
      </c>
      <c r="AG10" s="45" t="s">
        <v>14</v>
      </c>
      <c r="AH10" s="45" t="s">
        <v>16</v>
      </c>
      <c r="AI10" s="45" t="s">
        <v>12</v>
      </c>
      <c r="AJ10" s="45" t="s">
        <v>599</v>
      </c>
      <c r="AK10" s="45" t="s">
        <v>635</v>
      </c>
      <c r="AL10" s="45" t="s">
        <v>19</v>
      </c>
      <c r="AM10" s="45" t="s">
        <v>20</v>
      </c>
      <c r="AN10" s="45" t="s">
        <v>22</v>
      </c>
      <c r="AO10" s="45" t="s">
        <v>8</v>
      </c>
      <c r="AP10" s="45" t="s">
        <v>594</v>
      </c>
      <c r="AQ10" s="45" t="s">
        <v>1525</v>
      </c>
      <c r="AR10" s="44" t="s">
        <v>561</v>
      </c>
      <c r="AT10" s="146"/>
    </row>
    <row r="11" spans="1:49" ht="33" customHeight="1">
      <c r="A11" s="32">
        <v>0</v>
      </c>
      <c r="B11" s="311" t="str">
        <f>VLOOKUP(A11,[5]bd_lista!A:C,3,FALSE)</f>
        <v>Sin  nombre</v>
      </c>
      <c r="C11" s="312" t="str">
        <f>VLOOKUP(A11,[5]bd_lista!A:D,4,FALSE)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v>0</v>
      </c>
      <c r="AR11" s="61">
        <f t="shared" ref="AR11:AR77" si="0">SUM(D11:AQ11)</f>
        <v>0</v>
      </c>
      <c r="AU11" s="33"/>
    </row>
    <row r="12" spans="1:49" ht="19.5" customHeight="1">
      <c r="A12" s="32">
        <v>6</v>
      </c>
      <c r="B12" s="311" t="str">
        <f>VLOOKUP(A12,[5]bd_lista!A:C,3,FALSE)</f>
        <v>Vicepresidencia del Estado Plurinacional</v>
      </c>
      <c r="C12" s="312" t="e">
        <f>+VLOOKUP(A12,Contactos!$A$5:$E$541,6,FALSE)</f>
        <v>#REF!</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v>0</v>
      </c>
      <c r="AR12" s="61">
        <f t="shared" si="0"/>
        <v>0</v>
      </c>
      <c r="AU12" s="33"/>
    </row>
    <row r="13" spans="1:49" ht="19.5" customHeight="1">
      <c r="A13" s="32">
        <v>10</v>
      </c>
      <c r="B13" s="311" t="str">
        <f>VLOOKUP(A13,[5]bd_lista!A:C,3,FALSE)</f>
        <v>Ministerio de Relaciones Exteriores</v>
      </c>
      <c r="C13" s="312" t="e">
        <f>+VLOOKUP(A13,Contactos!$A$5:$E$541,6,FALSE)</f>
        <v>#REF!</v>
      </c>
      <c r="D13" s="61">
        <v>0</v>
      </c>
      <c r="E13" s="61">
        <v>0</v>
      </c>
      <c r="F13" s="61">
        <v>0</v>
      </c>
      <c r="G13" s="61">
        <v>0</v>
      </c>
      <c r="H13" s="61">
        <v>0</v>
      </c>
      <c r="I13" s="61">
        <v>0</v>
      </c>
      <c r="J13" s="61">
        <v>0</v>
      </c>
      <c r="K13" s="61">
        <v>160</v>
      </c>
      <c r="L13" s="61">
        <v>0</v>
      </c>
      <c r="M13" s="61">
        <v>0</v>
      </c>
      <c r="N13" s="61">
        <v>0</v>
      </c>
      <c r="O13" s="61">
        <v>3321.91</v>
      </c>
      <c r="P13" s="61">
        <v>0</v>
      </c>
      <c r="Q13" s="61">
        <v>0</v>
      </c>
      <c r="R13" s="61">
        <v>620.90000000000009</v>
      </c>
      <c r="S13" s="61">
        <v>0</v>
      </c>
      <c r="T13" s="61">
        <v>0</v>
      </c>
      <c r="U13" s="61">
        <v>0</v>
      </c>
      <c r="V13" s="61">
        <v>0</v>
      </c>
      <c r="W13" s="61">
        <v>0</v>
      </c>
      <c r="X13" s="61">
        <v>0</v>
      </c>
      <c r="Y13" s="61">
        <v>0</v>
      </c>
      <c r="Z13" s="61">
        <v>0</v>
      </c>
      <c r="AA13" s="61">
        <v>0</v>
      </c>
      <c r="AB13" s="61">
        <v>0</v>
      </c>
      <c r="AC13" s="61">
        <v>411.59999999999997</v>
      </c>
      <c r="AD13" s="61">
        <v>0</v>
      </c>
      <c r="AE13" s="61">
        <v>0</v>
      </c>
      <c r="AF13" s="61">
        <v>2883.87</v>
      </c>
      <c r="AG13" s="61">
        <v>0</v>
      </c>
      <c r="AH13" s="61">
        <v>0</v>
      </c>
      <c r="AI13" s="61">
        <v>0</v>
      </c>
      <c r="AJ13" s="61">
        <v>0</v>
      </c>
      <c r="AK13" s="61">
        <v>0</v>
      </c>
      <c r="AL13" s="61">
        <v>0</v>
      </c>
      <c r="AM13" s="61">
        <v>0</v>
      </c>
      <c r="AN13" s="61">
        <v>0</v>
      </c>
      <c r="AO13" s="61">
        <v>0</v>
      </c>
      <c r="AP13" s="61">
        <v>0</v>
      </c>
      <c r="AQ13" s="61">
        <v>0</v>
      </c>
      <c r="AR13" s="61"/>
      <c r="AU13" s="33"/>
    </row>
    <row r="14" spans="1:49" ht="33" customHeight="1">
      <c r="A14" s="32">
        <v>15</v>
      </c>
      <c r="B14" s="311" t="str">
        <f>VLOOKUP(A14,[5]bd_lista!A:C,3,FALSE)</f>
        <v>Ministerio de Gobierno</v>
      </c>
      <c r="C14" s="312" t="e">
        <f>+VLOOKUP(A14,Contactos!$A$5:$E$541,6,FALSE)</f>
        <v>#REF!</v>
      </c>
      <c r="D14" s="61">
        <v>0</v>
      </c>
      <c r="E14" s="61">
        <v>0</v>
      </c>
      <c r="F14" s="61">
        <v>0</v>
      </c>
      <c r="G14" s="61">
        <v>0</v>
      </c>
      <c r="H14" s="61">
        <v>20905.189999999995</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v>0</v>
      </c>
      <c r="AR14" s="61">
        <f t="shared" si="0"/>
        <v>20905.189999999995</v>
      </c>
      <c r="AU14" s="33"/>
    </row>
    <row r="15" spans="1:49" ht="33" customHeight="1">
      <c r="A15" s="32">
        <v>16</v>
      </c>
      <c r="B15" s="311" t="str">
        <f>VLOOKUP(A15,[5]bd_lista!A:C,3,FALSE)</f>
        <v>Ministerio de Educación</v>
      </c>
      <c r="C15" s="312" t="e">
        <f>+VLOOKUP(A15,Contactos!$A$5:$E$541,6,FALSE)</f>
        <v>#REF!</v>
      </c>
      <c r="D15" s="61">
        <v>0</v>
      </c>
      <c r="E15" s="61">
        <v>0</v>
      </c>
      <c r="F15" s="61">
        <v>0</v>
      </c>
      <c r="G15" s="61">
        <v>0</v>
      </c>
      <c r="H15" s="61">
        <v>531536</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2551082</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v>0</v>
      </c>
      <c r="AR15" s="61">
        <f t="shared" si="0"/>
        <v>3082618</v>
      </c>
      <c r="AU15" s="33"/>
      <c r="AW15" s="7"/>
    </row>
    <row r="16" spans="1:49" ht="33" customHeight="1">
      <c r="A16" s="32">
        <v>20</v>
      </c>
      <c r="B16" s="311" t="str">
        <f>VLOOKUP(A16,[5]bd_lista!A:C,3,FALSE)</f>
        <v>Ministerio de Defensa</v>
      </c>
      <c r="C16" s="312" t="e">
        <f>+VLOOKUP(A16,Contactos!$A$5:$E$541,6,FALSE)</f>
        <v>#REF!</v>
      </c>
      <c r="D16" s="61">
        <v>0</v>
      </c>
      <c r="E16" s="61">
        <v>0</v>
      </c>
      <c r="F16" s="61">
        <v>0</v>
      </c>
      <c r="G16" s="61">
        <v>0</v>
      </c>
      <c r="H16" s="61">
        <v>82773.83</v>
      </c>
      <c r="I16" s="61">
        <v>0</v>
      </c>
      <c r="J16" s="61">
        <v>0</v>
      </c>
      <c r="K16" s="61">
        <v>0</v>
      </c>
      <c r="L16" s="61">
        <v>0</v>
      </c>
      <c r="M16" s="61">
        <v>0</v>
      </c>
      <c r="N16" s="61">
        <v>80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559.92999999999995</v>
      </c>
      <c r="AF16" s="61">
        <v>682034.92</v>
      </c>
      <c r="AG16" s="61">
        <v>0</v>
      </c>
      <c r="AH16" s="61">
        <v>0</v>
      </c>
      <c r="AI16" s="61">
        <v>0</v>
      </c>
      <c r="AJ16" s="61">
        <v>0</v>
      </c>
      <c r="AK16" s="61">
        <v>0</v>
      </c>
      <c r="AL16" s="61">
        <v>0</v>
      </c>
      <c r="AM16" s="61">
        <v>0</v>
      </c>
      <c r="AN16" s="61">
        <v>0</v>
      </c>
      <c r="AO16" s="61">
        <v>0</v>
      </c>
      <c r="AP16" s="61">
        <v>0</v>
      </c>
      <c r="AQ16" s="61">
        <v>0</v>
      </c>
      <c r="AR16" s="61">
        <f t="shared" si="0"/>
        <v>765448.68</v>
      </c>
      <c r="AU16" s="33"/>
      <c r="AV16" s="7"/>
      <c r="AW16" s="7"/>
    </row>
    <row r="17" spans="1:49" ht="33" customHeight="1">
      <c r="A17" s="32">
        <v>25</v>
      </c>
      <c r="B17" s="311" t="str">
        <f>VLOOKUP(A17,[5]bd_lista!A:C,3,FALSE)</f>
        <v>Ministerio de la Presidencia</v>
      </c>
      <c r="C17" s="312" t="e">
        <f>+VLOOKUP(A17,Contactos!$A$5:$E$541,6,FALSE)</f>
        <v>#REF!</v>
      </c>
      <c r="D17" s="61">
        <v>0</v>
      </c>
      <c r="E17" s="61">
        <v>0</v>
      </c>
      <c r="F17" s="61">
        <v>462814.56</v>
      </c>
      <c r="G17" s="61">
        <v>0</v>
      </c>
      <c r="H17" s="61">
        <v>0</v>
      </c>
      <c r="I17" s="61">
        <v>0</v>
      </c>
      <c r="J17" s="61">
        <v>0</v>
      </c>
      <c r="K17" s="61">
        <v>80</v>
      </c>
      <c r="L17" s="61">
        <v>0</v>
      </c>
      <c r="M17" s="61">
        <v>0</v>
      </c>
      <c r="N17" s="61">
        <v>0</v>
      </c>
      <c r="O17" s="61">
        <v>12675.09</v>
      </c>
      <c r="P17" s="61">
        <v>0</v>
      </c>
      <c r="Q17" s="61">
        <v>0</v>
      </c>
      <c r="R17" s="61">
        <v>348</v>
      </c>
      <c r="S17" s="61">
        <v>0</v>
      </c>
      <c r="T17" s="61">
        <v>0</v>
      </c>
      <c r="U17" s="61">
        <v>0</v>
      </c>
      <c r="V17" s="61">
        <v>0</v>
      </c>
      <c r="W17" s="61">
        <v>0</v>
      </c>
      <c r="X17" s="61">
        <v>0</v>
      </c>
      <c r="Y17" s="61">
        <v>0</v>
      </c>
      <c r="Z17" s="61">
        <v>490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v>0</v>
      </c>
      <c r="AR17" s="61">
        <f t="shared" si="0"/>
        <v>476407.65</v>
      </c>
      <c r="AU17" s="33"/>
      <c r="AV17" s="7"/>
      <c r="AW17" s="7"/>
    </row>
    <row r="18" spans="1:49" ht="33" customHeight="1">
      <c r="A18" s="32">
        <v>30</v>
      </c>
      <c r="B18" s="311" t="str">
        <f>VLOOKUP(A18,[5]bd_lista!A:C,3,FALSE)</f>
        <v>Ministerio de Justicia y Transparencia Institucional</v>
      </c>
      <c r="C18" s="312" t="e">
        <f>+VLOOKUP(A18,Contactos!$A$5:$E$541,6,FALSE)</f>
        <v>#REF!</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v>0</v>
      </c>
      <c r="AR18" s="61">
        <f t="shared" si="0"/>
        <v>0</v>
      </c>
      <c r="AU18" s="33"/>
    </row>
    <row r="19" spans="1:49" ht="33" customHeight="1">
      <c r="A19" s="32">
        <v>35</v>
      </c>
      <c r="B19" s="311" t="str">
        <f>VLOOKUP(A19,[5]bd_lista!A:C,3,FALSE)</f>
        <v>Ministerio de Economía y Finanzas Públicas</v>
      </c>
      <c r="C19" s="312" t="e">
        <f>+VLOOKUP(A19,Contactos!$A$5:$E$541,6,FALSE)</f>
        <v>#REF!</v>
      </c>
      <c r="D19" s="61">
        <v>0</v>
      </c>
      <c r="E19" s="61">
        <v>0</v>
      </c>
      <c r="F19" s="61">
        <v>0</v>
      </c>
      <c r="G19" s="61">
        <v>0</v>
      </c>
      <c r="H19" s="61">
        <v>4457.1099999999997</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v>0</v>
      </c>
      <c r="AR19" s="61">
        <f t="shared" si="0"/>
        <v>4457.1099999999997</v>
      </c>
      <c r="AU19" s="33"/>
    </row>
    <row r="20" spans="1:49" ht="33" customHeight="1">
      <c r="A20" s="32">
        <v>41</v>
      </c>
      <c r="B20" s="311" t="str">
        <f>VLOOKUP(A20,[5]bd_lista!A:C,3,FALSE)</f>
        <v>Ministerio de Desarrollo Productivo y Economía Plural</v>
      </c>
      <c r="C20" s="312" t="e">
        <f>+VLOOKUP(A20,Contactos!$A$5:$E$541,6,FALSE)</f>
        <v>#REF!</v>
      </c>
      <c r="D20" s="61">
        <v>0</v>
      </c>
      <c r="E20" s="61">
        <v>129114115.12</v>
      </c>
      <c r="F20" s="61">
        <v>0</v>
      </c>
      <c r="G20" s="61">
        <v>0</v>
      </c>
      <c r="H20" s="61">
        <v>12999.720000000001</v>
      </c>
      <c r="I20" s="61">
        <v>0</v>
      </c>
      <c r="J20" s="61">
        <v>0</v>
      </c>
      <c r="K20" s="61">
        <v>0</v>
      </c>
      <c r="L20" s="61">
        <v>0</v>
      </c>
      <c r="M20" s="61">
        <v>0</v>
      </c>
      <c r="N20" s="61">
        <v>477.78</v>
      </c>
      <c r="O20" s="61">
        <v>0</v>
      </c>
      <c r="P20" s="61">
        <v>0</v>
      </c>
      <c r="Q20" s="61">
        <v>0</v>
      </c>
      <c r="R20" s="61">
        <v>0</v>
      </c>
      <c r="S20" s="61">
        <v>1524.88</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v>0</v>
      </c>
      <c r="AR20" s="61">
        <f t="shared" si="0"/>
        <v>129129117.5</v>
      </c>
      <c r="AU20" s="33"/>
    </row>
    <row r="21" spans="1:49" ht="33" customHeight="1">
      <c r="A21" s="32">
        <v>46</v>
      </c>
      <c r="B21" s="311" t="str">
        <f>VLOOKUP(A21,[5]bd_lista!A:C,3,FALSE)</f>
        <v>Ministerio de Salud y Deportes</v>
      </c>
      <c r="C21" s="312" t="e">
        <f>+VLOOKUP(A21,Contactos!$A$5:$E$541,6,FALSE)</f>
        <v>#REF!</v>
      </c>
      <c r="D21" s="61">
        <v>0</v>
      </c>
      <c r="E21" s="61">
        <v>0</v>
      </c>
      <c r="F21" s="61">
        <v>12143778.540000001</v>
      </c>
      <c r="G21" s="61">
        <v>0</v>
      </c>
      <c r="H21" s="61">
        <v>157739.53</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20164173.899999999</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v>0</v>
      </c>
      <c r="AR21" s="61">
        <f t="shared" si="0"/>
        <v>32465691.969999999</v>
      </c>
      <c r="AU21" s="33"/>
    </row>
    <row r="22" spans="1:49" ht="33" customHeight="1">
      <c r="A22" s="32">
        <v>47</v>
      </c>
      <c r="B22" s="311" t="str">
        <f>VLOOKUP(A22,[5]bd_lista!A:C,3,FALSE)</f>
        <v>Ministerio de Desarrollo Rural y Tierras</v>
      </c>
      <c r="C22" s="312" t="e">
        <f>+VLOOKUP(A22,Contactos!$A$5:$E$541,6,FALSE)</f>
        <v>#REF!</v>
      </c>
      <c r="D22" s="61">
        <v>128378405.24000001</v>
      </c>
      <c r="E22" s="61">
        <v>0</v>
      </c>
      <c r="F22" s="61">
        <v>7000</v>
      </c>
      <c r="G22" s="61">
        <v>0</v>
      </c>
      <c r="H22" s="61">
        <v>9568.2999999999993</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v>0</v>
      </c>
      <c r="AR22" s="61">
        <f t="shared" si="0"/>
        <v>128394973.54000001</v>
      </c>
      <c r="AU22" s="33"/>
    </row>
    <row r="23" spans="1:49" ht="33" customHeight="1">
      <c r="A23" s="32">
        <v>53</v>
      </c>
      <c r="B23" s="311" t="str">
        <f>VLOOKUP(A23,[5]bd_lista!A:C,3,FALSE)</f>
        <v>Ministerio de Culturas, Descolonización y Despatriarcalización</v>
      </c>
      <c r="C23" s="312" t="e">
        <f>+VLOOKUP(A23,Contactos!$A$5:$E$541,6,FALSE)</f>
        <v>#REF!</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v>0</v>
      </c>
      <c r="AR23" s="61">
        <f t="shared" si="0"/>
        <v>0</v>
      </c>
      <c r="AU23" s="33"/>
    </row>
    <row r="24" spans="1:49" ht="33" customHeight="1">
      <c r="A24" s="32">
        <v>54</v>
      </c>
      <c r="B24" s="311" t="s">
        <v>1611</v>
      </c>
      <c r="C24" s="312"/>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v>0</v>
      </c>
      <c r="AR24" s="61"/>
      <c r="AU24" s="33"/>
    </row>
    <row r="25" spans="1:49" ht="33" customHeight="1">
      <c r="A25" s="32">
        <v>66</v>
      </c>
      <c r="B25" s="311" t="str">
        <f>VLOOKUP(A25,[5]bd_lista!A:C,3,FALSE)</f>
        <v>Ministerio de Planificación del Desarrollo</v>
      </c>
      <c r="C25" s="312" t="e">
        <f>+VLOOKUP(A25,Contactos!$A$5:$E$541,6,FALSE)</f>
        <v>#REF!</v>
      </c>
      <c r="D25" s="61">
        <v>838028.85</v>
      </c>
      <c r="E25" s="61">
        <v>48403553.370000005</v>
      </c>
      <c r="F25" s="61">
        <v>3481.25</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192898.53520000001</v>
      </c>
      <c r="AC25" s="61">
        <v>0</v>
      </c>
      <c r="AD25" s="61">
        <v>0</v>
      </c>
      <c r="AE25" s="61">
        <v>0</v>
      </c>
      <c r="AF25" s="61">
        <v>0</v>
      </c>
      <c r="AG25" s="61">
        <v>0</v>
      </c>
      <c r="AH25" s="61">
        <v>0</v>
      </c>
      <c r="AI25" s="61">
        <v>0</v>
      </c>
      <c r="AJ25" s="61">
        <v>0</v>
      </c>
      <c r="AK25" s="61">
        <v>0</v>
      </c>
      <c r="AL25" s="61">
        <v>0</v>
      </c>
      <c r="AM25" s="61">
        <v>0</v>
      </c>
      <c r="AN25" s="61">
        <v>0</v>
      </c>
      <c r="AO25" s="61">
        <v>0</v>
      </c>
      <c r="AP25" s="61">
        <v>0</v>
      </c>
      <c r="AQ25" s="61">
        <v>0</v>
      </c>
      <c r="AR25" s="61">
        <f t="shared" si="0"/>
        <v>49437962.005200006</v>
      </c>
      <c r="AU25" s="33"/>
    </row>
    <row r="26" spans="1:49" ht="33" customHeight="1">
      <c r="A26" s="32">
        <v>70</v>
      </c>
      <c r="B26" s="311" t="str">
        <f>VLOOKUP(A26,[5]bd_lista!A:C,3,FALSE)</f>
        <v>Ministerio de Trabajo, Empleo y Previsión Social</v>
      </c>
      <c r="C26" s="312" t="e">
        <f>+VLOOKUP(A26,Contactos!$A$5:$E$541,6,FALSE)</f>
        <v>#REF!</v>
      </c>
      <c r="D26" s="61">
        <v>0</v>
      </c>
      <c r="E26" s="61">
        <v>0</v>
      </c>
      <c r="F26" s="61">
        <v>0</v>
      </c>
      <c r="G26" s="61">
        <v>0</v>
      </c>
      <c r="H26" s="61">
        <v>798.73</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142954</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v>0</v>
      </c>
      <c r="AR26" s="61">
        <f t="shared" si="0"/>
        <v>143752.73000000001</v>
      </c>
      <c r="AU26" s="33"/>
    </row>
    <row r="27" spans="1:49" ht="33" customHeight="1">
      <c r="A27" s="32">
        <v>76</v>
      </c>
      <c r="B27" s="311" t="str">
        <f>VLOOKUP(A27,[5]bd_lista!A:C,3,FALSE)</f>
        <v>Ministerio de Minería y Metalurgia</v>
      </c>
      <c r="C27" s="312" t="e">
        <f>+VLOOKUP(A27,Contactos!$A$5:$E$541,6,FALSE)</f>
        <v>#REF!</v>
      </c>
      <c r="D27" s="61">
        <v>0</v>
      </c>
      <c r="E27" s="61">
        <v>0</v>
      </c>
      <c r="F27" s="61">
        <v>0</v>
      </c>
      <c r="G27" s="61">
        <v>0</v>
      </c>
      <c r="H27" s="61">
        <v>1800000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v>0</v>
      </c>
      <c r="AR27" s="61">
        <f t="shared" si="0"/>
        <v>1800000</v>
      </c>
      <c r="AU27" s="33"/>
    </row>
    <row r="28" spans="1:49" ht="33" customHeight="1">
      <c r="A28" s="32">
        <v>78</v>
      </c>
      <c r="B28" s="311" t="str">
        <f>VLOOKUP(A28,[5]bd_lista!A:C,3,FALSE)</f>
        <v>Ministerio de Hidrocarburos y Energías</v>
      </c>
      <c r="C28" s="312" t="e">
        <f>+VLOOKUP(A28,Contactos!$A$5:$E$541,6,FALSE)</f>
        <v>#REF!</v>
      </c>
      <c r="D28" s="61">
        <v>0</v>
      </c>
      <c r="E28" s="61">
        <v>0</v>
      </c>
      <c r="F28" s="61">
        <v>411197.13</v>
      </c>
      <c r="G28" s="61">
        <v>0</v>
      </c>
      <c r="H28" s="61">
        <v>1419.45</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v>0</v>
      </c>
      <c r="AR28" s="61">
        <f t="shared" si="0"/>
        <v>412616.58</v>
      </c>
      <c r="AU28" s="33"/>
    </row>
    <row r="29" spans="1:49" ht="33" customHeight="1">
      <c r="A29" s="32">
        <v>81</v>
      </c>
      <c r="B29" s="311" t="str">
        <f>VLOOKUP(A29,[5]bd_lista!A:C,3,FALSE)</f>
        <v>Ministerio de Obras Públicas, Servicios y Vivienda</v>
      </c>
      <c r="C29" s="312" t="e">
        <f>+VLOOKUP(A29,Contactos!$A$5:$E$541,6,FALSE)</f>
        <v>#REF!</v>
      </c>
      <c r="D29" s="61">
        <v>0</v>
      </c>
      <c r="E29" s="61">
        <v>0</v>
      </c>
      <c r="F29" s="61">
        <v>136722.6</v>
      </c>
      <c r="G29" s="61">
        <v>0</v>
      </c>
      <c r="H29" s="61">
        <v>22101.3</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61">
        <v>0</v>
      </c>
      <c r="AQ29" s="61">
        <v>0</v>
      </c>
      <c r="AR29" s="61">
        <f t="shared" si="0"/>
        <v>158823.9</v>
      </c>
      <c r="AU29" s="33"/>
    </row>
    <row r="30" spans="1:49" ht="33" customHeight="1">
      <c r="A30" s="32">
        <v>86</v>
      </c>
      <c r="B30" s="311" t="str">
        <f>VLOOKUP(A30,[5]bd_lista!A:C,3,FALSE)</f>
        <v>Ministerio de Medio Ambiente y Agua</v>
      </c>
      <c r="C30" s="312" t="e">
        <f>+VLOOKUP(A30,Contactos!$A$5:$E$541,6,FALSE)</f>
        <v>#REF!</v>
      </c>
      <c r="D30" s="61">
        <v>48399553.370000005</v>
      </c>
      <c r="E30" s="61">
        <v>102318.97</v>
      </c>
      <c r="F30" s="61">
        <v>0</v>
      </c>
      <c r="G30" s="61">
        <v>0</v>
      </c>
      <c r="H30" s="61">
        <v>400214</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10700</v>
      </c>
      <c r="AA30" s="61">
        <v>192898.53520000001</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v>0</v>
      </c>
      <c r="AR30" s="61">
        <f t="shared" si="0"/>
        <v>49105684.875200003</v>
      </c>
      <c r="AU30" s="33"/>
    </row>
    <row r="31" spans="1:49" ht="33" customHeight="1">
      <c r="A31" s="32" t="s">
        <v>539</v>
      </c>
      <c r="B31" s="311" t="str">
        <f>VLOOKUP(A31,[5]bd_lista!A:C,3,FALSE)</f>
        <v>Dirección General de Programación y Operaciones del Tesoro</v>
      </c>
      <c r="C31" s="312" t="e">
        <f>+VLOOKUP(A31,Contactos!$A$5:$E$541,6,FALSE)</f>
        <v>#REF!</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c r="AM31" s="61">
        <v>0</v>
      </c>
      <c r="AN31" s="61">
        <v>0</v>
      </c>
      <c r="AO31" s="61">
        <v>0</v>
      </c>
      <c r="AP31" s="61">
        <v>0</v>
      </c>
      <c r="AQ31" s="61">
        <v>0</v>
      </c>
      <c r="AR31" s="61">
        <f t="shared" si="0"/>
        <v>0</v>
      </c>
      <c r="AU31" s="33"/>
    </row>
    <row r="32" spans="1:49" ht="33" customHeight="1">
      <c r="A32" s="32" t="s">
        <v>541</v>
      </c>
      <c r="B32" s="311" t="str">
        <f>VLOOKUP(A32,[5]bd_lista!A:C,3,FALSE)</f>
        <v>Dirección General de Programación y Operaciones del Tesoro</v>
      </c>
      <c r="C32" s="312" t="e">
        <f>+VLOOKUP(A32,Contactos!$A$5:$E$541,6,FALSE)</f>
        <v>#REF!</v>
      </c>
      <c r="D32" s="61">
        <v>0</v>
      </c>
      <c r="E32" s="61">
        <v>166630.42000000001</v>
      </c>
      <c r="F32" s="61">
        <v>0</v>
      </c>
      <c r="G32" s="61">
        <v>0</v>
      </c>
      <c r="H32" s="61">
        <v>1438924.6800000002</v>
      </c>
      <c r="I32" s="61">
        <v>0</v>
      </c>
      <c r="J32" s="61">
        <v>0</v>
      </c>
      <c r="K32" s="61">
        <v>0</v>
      </c>
      <c r="L32" s="61">
        <v>6665789.2800000003</v>
      </c>
      <c r="M32" s="61">
        <v>0</v>
      </c>
      <c r="N32" s="61">
        <v>0</v>
      </c>
      <c r="O32" s="61">
        <v>0</v>
      </c>
      <c r="P32" s="61">
        <v>0</v>
      </c>
      <c r="Q32" s="61">
        <v>0</v>
      </c>
      <c r="R32" s="61">
        <v>5614966.4000000004</v>
      </c>
      <c r="S32" s="61">
        <v>0</v>
      </c>
      <c r="T32" s="61">
        <v>0</v>
      </c>
      <c r="U32" s="61">
        <v>1463229.35</v>
      </c>
      <c r="V32" s="61">
        <v>0</v>
      </c>
      <c r="W32" s="61">
        <v>0</v>
      </c>
      <c r="X32" s="61">
        <v>0</v>
      </c>
      <c r="Y32" s="61">
        <v>4369703200.1599998</v>
      </c>
      <c r="Z32" s="61">
        <v>123237.36</v>
      </c>
      <c r="AA32" s="61">
        <v>0</v>
      </c>
      <c r="AB32" s="61">
        <v>0</v>
      </c>
      <c r="AC32" s="61">
        <v>0</v>
      </c>
      <c r="AD32" s="61">
        <v>0</v>
      </c>
      <c r="AE32" s="61">
        <v>0</v>
      </c>
      <c r="AF32" s="61">
        <v>0</v>
      </c>
      <c r="AG32" s="61">
        <v>0</v>
      </c>
      <c r="AH32" s="61">
        <v>0</v>
      </c>
      <c r="AI32" s="61">
        <v>0</v>
      </c>
      <c r="AJ32" s="61">
        <v>0</v>
      </c>
      <c r="AK32" s="61">
        <v>0</v>
      </c>
      <c r="AL32" s="61">
        <v>0</v>
      </c>
      <c r="AM32" s="61">
        <v>0</v>
      </c>
      <c r="AN32" s="61">
        <v>9.9999999999999992E-2</v>
      </c>
      <c r="AO32" s="61">
        <v>0</v>
      </c>
      <c r="AP32" s="61">
        <v>0</v>
      </c>
      <c r="AQ32" s="61">
        <v>0</v>
      </c>
      <c r="AR32" s="61">
        <f t="shared" si="0"/>
        <v>4385175977.75</v>
      </c>
      <c r="AU32" s="33"/>
    </row>
    <row r="33" spans="1:47" ht="33" customHeight="1">
      <c r="A33" s="32" t="s">
        <v>542</v>
      </c>
      <c r="B33" s="311" t="str">
        <f>VLOOKUP(A33,[5]bd_lista!A:C,3,FALSE)</f>
        <v>Dirección General de Crédito Público</v>
      </c>
      <c r="C33" s="312" t="e">
        <f>+VLOOKUP(A33,Contactos!$A$5:$E$541,6,FALSE)</f>
        <v>#REF!</v>
      </c>
      <c r="D33" s="61">
        <v>0</v>
      </c>
      <c r="E33" s="61">
        <v>0</v>
      </c>
      <c r="F33" s="61">
        <v>0</v>
      </c>
      <c r="G33" s="61">
        <v>0</v>
      </c>
      <c r="H33" s="61">
        <v>0</v>
      </c>
      <c r="I33" s="61">
        <v>0</v>
      </c>
      <c r="J33" s="61">
        <v>0</v>
      </c>
      <c r="K33" s="61">
        <v>1554170.32</v>
      </c>
      <c r="L33" s="61">
        <v>23378627.109999999</v>
      </c>
      <c r="M33" s="61">
        <v>0</v>
      </c>
      <c r="N33" s="61">
        <v>0</v>
      </c>
      <c r="O33" s="61">
        <v>410.96</v>
      </c>
      <c r="P33" s="61">
        <v>3191967.78</v>
      </c>
      <c r="Q33" s="61">
        <v>0</v>
      </c>
      <c r="R33" s="61">
        <v>237108871.03999999</v>
      </c>
      <c r="S33" s="61">
        <v>0</v>
      </c>
      <c r="T33" s="61">
        <v>0</v>
      </c>
      <c r="U33" s="61">
        <v>0</v>
      </c>
      <c r="V33" s="61">
        <v>43638028.560000002</v>
      </c>
      <c r="W33" s="61">
        <v>358070409.70999998</v>
      </c>
      <c r="X33" s="61">
        <v>0</v>
      </c>
      <c r="Y33" s="61">
        <v>0</v>
      </c>
      <c r="Z33" s="61">
        <v>0</v>
      </c>
      <c r="AA33" s="61">
        <v>0</v>
      </c>
      <c r="AB33" s="61">
        <v>0</v>
      </c>
      <c r="AC33" s="61">
        <v>0</v>
      </c>
      <c r="AD33" s="61">
        <v>0</v>
      </c>
      <c r="AE33" s="61">
        <v>0</v>
      </c>
      <c r="AF33" s="61">
        <v>686328833.41999996</v>
      </c>
      <c r="AG33" s="61">
        <v>0</v>
      </c>
      <c r="AH33" s="61">
        <v>0</v>
      </c>
      <c r="AI33" s="61">
        <v>1192.4099999999999</v>
      </c>
      <c r="AJ33" s="61">
        <v>0</v>
      </c>
      <c r="AK33" s="61">
        <v>0</v>
      </c>
      <c r="AL33" s="61">
        <v>1203098269.7200003</v>
      </c>
      <c r="AM33" s="61">
        <v>2774870</v>
      </c>
      <c r="AN33" s="61">
        <v>0</v>
      </c>
      <c r="AO33" s="61">
        <v>0</v>
      </c>
      <c r="AP33" s="61">
        <v>0</v>
      </c>
      <c r="AQ33" s="61">
        <v>0</v>
      </c>
      <c r="AR33" s="61">
        <f t="shared" si="0"/>
        <v>2559145651.0300007</v>
      </c>
      <c r="AU33" s="33"/>
    </row>
    <row r="34" spans="1:47" ht="33" customHeight="1">
      <c r="A34" s="32" t="s">
        <v>544</v>
      </c>
      <c r="B34" s="311" t="str">
        <f>VLOOKUP(A34,[5]bd_lista!A:C,3,FALSE)</f>
        <v>Dirección General de Administración y Finanzas Territoriales</v>
      </c>
      <c r="C34" s="312" t="e">
        <f>+VLOOKUP(A34,Contactos!$A$5:$E$541,6,FALSE)</f>
        <v>#REF!</v>
      </c>
      <c r="D34" s="61">
        <v>0</v>
      </c>
      <c r="E34" s="61">
        <v>0</v>
      </c>
      <c r="F34" s="61">
        <v>0</v>
      </c>
      <c r="G34" s="61">
        <v>0</v>
      </c>
      <c r="H34" s="61">
        <v>255.86</v>
      </c>
      <c r="I34" s="61">
        <v>0</v>
      </c>
      <c r="J34" s="61">
        <v>0</v>
      </c>
      <c r="K34" s="61">
        <v>0</v>
      </c>
      <c r="L34" s="61">
        <v>24091810.649999995</v>
      </c>
      <c r="M34" s="61">
        <v>0</v>
      </c>
      <c r="N34" s="61">
        <v>0</v>
      </c>
      <c r="O34" s="61">
        <v>0</v>
      </c>
      <c r="P34" s="61">
        <v>0</v>
      </c>
      <c r="Q34" s="61">
        <v>0</v>
      </c>
      <c r="R34" s="61">
        <v>0</v>
      </c>
      <c r="S34" s="61">
        <v>0</v>
      </c>
      <c r="T34" s="61">
        <v>367815</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v>0</v>
      </c>
      <c r="AR34" s="61">
        <f t="shared" si="0"/>
        <v>24459881.509999994</v>
      </c>
      <c r="AU34" s="33"/>
    </row>
    <row r="35" spans="1:47" ht="33" customHeight="1">
      <c r="A35" s="32" t="s">
        <v>546</v>
      </c>
      <c r="B35" s="311" t="str">
        <f>VLOOKUP(A35,[5]bd_lista!A:C,3,FALSE)</f>
        <v>Dirección General de Pensiones y Jubilaciones</v>
      </c>
      <c r="C35" s="312" t="e">
        <f>+VLOOKUP(A35,Contactos!$A$5:$E$541,6,FALSE)</f>
        <v>#REF!</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v>0</v>
      </c>
      <c r="AR35" s="61">
        <f t="shared" si="0"/>
        <v>0</v>
      </c>
      <c r="AU35" s="33"/>
    </row>
    <row r="36" spans="1:47" ht="33" customHeight="1">
      <c r="A36" s="32">
        <v>108</v>
      </c>
      <c r="B36" s="311" t="str">
        <f>VLOOKUP(A36,[5]bd_lista!A:C,3,FALSE)</f>
        <v>Orquesta Sinfónica Nacional</v>
      </c>
      <c r="C36" s="312" t="e">
        <f>+VLOOKUP(A36,Contactos!$A$5:$E$541,6,FALSE)</f>
        <v>#REF!</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v>0</v>
      </c>
      <c r="AR36" s="61">
        <f t="shared" si="0"/>
        <v>0</v>
      </c>
      <c r="AU36" s="33"/>
    </row>
    <row r="37" spans="1:47" ht="33" customHeight="1">
      <c r="A37" s="32">
        <v>109</v>
      </c>
      <c r="B37" s="311" t="str">
        <f>VLOOKUP(A37,[5]bd_lista!A:C,3,FALSE)</f>
        <v>Conservatorio Plurinacional de Musica</v>
      </c>
      <c r="C37" s="312" t="e">
        <f>+VLOOKUP(A37,Contactos!$A$5:$E$541,6,FALSE)</f>
        <v>#REF!</v>
      </c>
      <c r="D37" s="61">
        <v>0</v>
      </c>
      <c r="E37" s="61">
        <v>0</v>
      </c>
      <c r="F37" s="61">
        <v>983604.16</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v>0</v>
      </c>
      <c r="AR37" s="61">
        <f t="shared" si="0"/>
        <v>983604.16</v>
      </c>
      <c r="AU37" s="33"/>
    </row>
    <row r="38" spans="1:47" ht="33" customHeight="1">
      <c r="A38" s="32">
        <v>111</v>
      </c>
      <c r="B38" s="311" t="str">
        <f>VLOOKUP(A38,[5]bd_lista!A:C,3,FALSE)</f>
        <v>Instituto Boliviano de la Ceguera</v>
      </c>
      <c r="C38" s="312" t="e">
        <f>+VLOOKUP(A38,Contactos!$A$5:$E$541,6,FALSE)</f>
        <v>#REF!</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v>0</v>
      </c>
      <c r="AR38" s="61">
        <f t="shared" si="0"/>
        <v>0</v>
      </c>
      <c r="AU38" s="33"/>
    </row>
    <row r="39" spans="1:47" ht="33" customHeight="1">
      <c r="A39" s="32">
        <v>112</v>
      </c>
      <c r="B39" s="311" t="str">
        <f>VLOOKUP(A39,[5]bd_lista!A:C,3,FALSE)</f>
        <v>Comité Nacional de la Persona con Discapacidad</v>
      </c>
      <c r="C39" s="312" t="e">
        <f>+VLOOKUP(A39,Contactos!$A$5:$E$541,6,FALSE)</f>
        <v>#N/A</v>
      </c>
      <c r="D39" s="61">
        <v>0</v>
      </c>
      <c r="E39" s="61">
        <v>0</v>
      </c>
      <c r="F39" s="61">
        <v>0</v>
      </c>
      <c r="G39" s="61">
        <v>0</v>
      </c>
      <c r="H39" s="61">
        <v>0</v>
      </c>
      <c r="I39" s="61">
        <v>0</v>
      </c>
      <c r="J39" s="61">
        <v>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v>0</v>
      </c>
      <c r="AR39" s="61">
        <f t="shared" si="0"/>
        <v>0</v>
      </c>
      <c r="AU39" s="33"/>
    </row>
    <row r="40" spans="1:47" ht="33" customHeight="1">
      <c r="A40" s="32">
        <v>117</v>
      </c>
      <c r="B40" s="311" t="str">
        <f>VLOOKUP(A40,[5]bd_lista!A:C,3,FALSE)</f>
        <v>Dirección General de Aeronáutica Civil</v>
      </c>
      <c r="C40" s="312" t="e">
        <f>+VLOOKUP(A40,Contactos!$A$5:$E$541,6,FALSE)</f>
        <v>#REF!</v>
      </c>
      <c r="D40" s="61">
        <v>0</v>
      </c>
      <c r="E40" s="61">
        <v>0</v>
      </c>
      <c r="F40" s="61">
        <v>3001123.42</v>
      </c>
      <c r="G40" s="61">
        <v>0</v>
      </c>
      <c r="H40" s="61">
        <v>0</v>
      </c>
      <c r="I40" s="61">
        <v>0</v>
      </c>
      <c r="J40" s="61">
        <v>0</v>
      </c>
      <c r="K40" s="61">
        <v>3920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v>0</v>
      </c>
      <c r="AR40" s="61">
        <f t="shared" si="0"/>
        <v>3005043.42</v>
      </c>
      <c r="AU40" s="33"/>
    </row>
    <row r="41" spans="1:47" ht="33" customHeight="1">
      <c r="A41" s="32">
        <v>119</v>
      </c>
      <c r="B41" s="311" t="str">
        <f>VLOOKUP(A41,[5]bd_lista!A:C,3,FALSE)</f>
        <v>Agencia para el Des. de la Soc. de la Información en Bolivia</v>
      </c>
      <c r="C41" s="312" t="e">
        <f>+VLOOKUP(A41,Contactos!$A$5:$E$541,6,FALSE)</f>
        <v>#REF!</v>
      </c>
      <c r="D41" s="61">
        <v>0</v>
      </c>
      <c r="E41" s="61">
        <v>0</v>
      </c>
      <c r="F41" s="61">
        <v>0</v>
      </c>
      <c r="G41" s="61">
        <v>0</v>
      </c>
      <c r="H41" s="61">
        <v>33</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v>0</v>
      </c>
      <c r="AR41" s="61">
        <f t="shared" si="0"/>
        <v>33</v>
      </c>
      <c r="AU41" s="33"/>
    </row>
    <row r="42" spans="1:47" ht="33" customHeight="1">
      <c r="A42" s="32">
        <v>124</v>
      </c>
      <c r="B42" s="311" t="str">
        <f>VLOOKUP(A42,[5]bd_lista!A:C,3,FALSE)</f>
        <v>Academia Nacional de Ciencias</v>
      </c>
      <c r="C42" s="312" t="e">
        <f>+VLOOKUP(A42,Contactos!$A$5:$E$541,6,FALSE)</f>
        <v>#REF!</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v>0</v>
      </c>
      <c r="AR42" s="61">
        <f t="shared" si="0"/>
        <v>0</v>
      </c>
      <c r="AU42" s="33"/>
    </row>
    <row r="43" spans="1:47" ht="33" customHeight="1">
      <c r="A43" s="32">
        <v>129</v>
      </c>
      <c r="B43" s="311" t="str">
        <f>VLOOKUP(A43,[5]bd_lista!A:C,3,FALSE)</f>
        <v>Escuela de Gestión Pública Plurinacional</v>
      </c>
      <c r="C43" s="312" t="e">
        <f>+VLOOKUP(A43,Contactos!$A$5:$E$541,6,FALSE)</f>
        <v>#REF!</v>
      </c>
      <c r="D43" s="61">
        <v>0</v>
      </c>
      <c r="E43" s="61">
        <v>0</v>
      </c>
      <c r="F43" s="61">
        <v>23</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v>0</v>
      </c>
      <c r="AR43" s="61">
        <f t="shared" si="0"/>
        <v>23</v>
      </c>
      <c r="AU43" s="33"/>
    </row>
    <row r="44" spans="1:47" ht="33" customHeight="1">
      <c r="A44" s="32">
        <v>130</v>
      </c>
      <c r="B44" s="311" t="str">
        <f>VLOOKUP(A44,[5]bd_lista!A:C,3,FALSE)</f>
        <v>Fondo de Financiamiento para la Minería</v>
      </c>
      <c r="C44" s="312" t="e">
        <f>+VLOOKUP(A44,Contactos!$A$5:$E$541,6,FALSE)</f>
        <v>#REF!</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v>0</v>
      </c>
      <c r="AR44" s="61">
        <f t="shared" si="0"/>
        <v>0</v>
      </c>
      <c r="AU44" s="33"/>
    </row>
    <row r="45" spans="1:47" ht="33" customHeight="1">
      <c r="A45" s="32">
        <v>132</v>
      </c>
      <c r="B45" s="311" t="str">
        <f>VLOOKUP(A45,[5]bd_lista!A:C,3,FALSE)</f>
        <v>Servicio de Desarrollo de las Empresas Púb. Productivas</v>
      </c>
      <c r="C45" s="312" t="e">
        <f>+VLOOKUP(A45,Contactos!$A$5:$E$541,6,FALSE)</f>
        <v>#REF!</v>
      </c>
      <c r="D45" s="61">
        <v>0</v>
      </c>
      <c r="E45" s="61">
        <v>0</v>
      </c>
      <c r="F45" s="61">
        <v>932017.99</v>
      </c>
      <c r="G45" s="61">
        <v>0</v>
      </c>
      <c r="H45" s="61">
        <v>1059281.9400000002</v>
      </c>
      <c r="I45" s="61">
        <v>0</v>
      </c>
      <c r="J45" s="61">
        <v>0</v>
      </c>
      <c r="K45" s="61">
        <v>410</v>
      </c>
      <c r="L45" s="61">
        <v>0</v>
      </c>
      <c r="M45" s="61">
        <v>0</v>
      </c>
      <c r="N45" s="61">
        <v>0</v>
      </c>
      <c r="O45" s="61">
        <v>766.24</v>
      </c>
      <c r="P45" s="61">
        <v>0</v>
      </c>
      <c r="Q45" s="61">
        <v>0</v>
      </c>
      <c r="R45" s="61">
        <v>0</v>
      </c>
      <c r="S45" s="61">
        <v>22478.2</v>
      </c>
      <c r="T45" s="61">
        <v>0</v>
      </c>
      <c r="U45" s="61">
        <v>0</v>
      </c>
      <c r="V45" s="61">
        <v>0</v>
      </c>
      <c r="W45" s="61">
        <v>0</v>
      </c>
      <c r="X45" s="61">
        <v>0</v>
      </c>
      <c r="Y45" s="61">
        <v>0</v>
      </c>
      <c r="Z45" s="61">
        <v>29434559.690000001</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v>0</v>
      </c>
      <c r="AR45" s="61">
        <f t="shared" si="0"/>
        <v>31449514.060000002</v>
      </c>
      <c r="AU45" s="33"/>
    </row>
    <row r="46" spans="1:47" ht="33" customHeight="1">
      <c r="A46" s="32">
        <v>133</v>
      </c>
      <c r="B46" s="311" t="str">
        <f>VLOOKUP(A46,[5]bd_lista!A:C,3,FALSE)</f>
        <v>Lotería Nacional de Beneficencia y Salubridad</v>
      </c>
      <c r="C46" s="312" t="e">
        <f>+VLOOKUP(A46,Contactos!$A$5:$E$541,6,FALSE)</f>
        <v>#REF!</v>
      </c>
      <c r="D46" s="61">
        <v>0</v>
      </c>
      <c r="E46" s="61">
        <v>0</v>
      </c>
      <c r="F46" s="61">
        <v>48735</v>
      </c>
      <c r="G46" s="61">
        <v>0</v>
      </c>
      <c r="H46" s="61">
        <v>76500.740000000005</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910563.75999999989</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v>0</v>
      </c>
      <c r="AR46" s="61">
        <f t="shared" si="0"/>
        <v>1035799.4999999999</v>
      </c>
      <c r="AU46" s="33"/>
    </row>
    <row r="47" spans="1:47" ht="33" customHeight="1">
      <c r="A47" s="32">
        <v>134</v>
      </c>
      <c r="B47" s="311" t="str">
        <f>VLOOKUP(A47,[5]bd_lista!A:C,3,FALSE)</f>
        <v>Consejo Nacional de Vivienda Policial</v>
      </c>
      <c r="C47" s="312" t="e">
        <f>+VLOOKUP(A47,Contactos!$A$5:$E$541,6,FALSE)</f>
        <v>#REF!</v>
      </c>
      <c r="D47" s="61">
        <v>0</v>
      </c>
      <c r="E47" s="61">
        <v>0</v>
      </c>
      <c r="F47" s="61">
        <v>16175980.57</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0</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v>0</v>
      </c>
      <c r="AR47" s="61">
        <f t="shared" si="0"/>
        <v>16175980.57</v>
      </c>
      <c r="AU47" s="33"/>
    </row>
    <row r="48" spans="1:47" ht="33" customHeight="1">
      <c r="A48" s="32">
        <v>137</v>
      </c>
      <c r="B48" s="311" t="str">
        <f>VLOOKUP(A48,[5]bd_lista!A:C,3,FALSE)</f>
        <v>Comité Ejecutivo de la Universidad Boliviana</v>
      </c>
      <c r="C48" s="312" t="e">
        <f>+VLOOKUP(A48,Contactos!$A$5:$E$541,6,FALSE)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278766.54000000004</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v>0</v>
      </c>
      <c r="AR48" s="61">
        <f t="shared" si="0"/>
        <v>278766.54000000004</v>
      </c>
      <c r="AU48" s="33"/>
    </row>
    <row r="49" spans="1:47" ht="33" customHeight="1">
      <c r="A49" s="32">
        <v>138</v>
      </c>
      <c r="B49" s="311" t="str">
        <f>VLOOKUP(A49,[5]bd_lista!A:C,3,FALSE)</f>
        <v>Universidad Mayor Real y Pontificia de San Francisco Xavier</v>
      </c>
      <c r="C49" s="312" t="e">
        <f>+VLOOKUP(A49,Contactos!$A$5:$E$541,6,FALSE)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v>0</v>
      </c>
      <c r="AR49" s="61">
        <f t="shared" si="0"/>
        <v>0</v>
      </c>
      <c r="AU49" s="33"/>
    </row>
    <row r="50" spans="1:47" ht="33" customHeight="1">
      <c r="A50" s="32">
        <v>139</v>
      </c>
      <c r="B50" s="311" t="str">
        <f>VLOOKUP(A50,[5]bd_lista!A:C,3,FALSE)</f>
        <v>Universidad Mayor de San Andrés</v>
      </c>
      <c r="C50" s="312" t="e">
        <f>+VLOOKUP(A50,Contactos!$A$5:$E$541,6,FALSE)</f>
        <v>#REF!</v>
      </c>
      <c r="D50" s="61">
        <v>0</v>
      </c>
      <c r="E50" s="61">
        <v>0</v>
      </c>
      <c r="F50" s="61">
        <v>0</v>
      </c>
      <c r="G50" s="61">
        <v>0</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v>0</v>
      </c>
      <c r="AR50" s="61">
        <f t="shared" si="0"/>
        <v>0</v>
      </c>
      <c r="AU50" s="33"/>
    </row>
    <row r="51" spans="1:47" ht="33" customHeight="1">
      <c r="A51" s="32">
        <v>140</v>
      </c>
      <c r="B51" s="311" t="str">
        <f>VLOOKUP(A51,[5]bd_lista!A:C,3,FALSE)</f>
        <v>Universidad Pública de El Alto</v>
      </c>
      <c r="C51" s="312" t="e">
        <f>+VLOOKUP(A51,Contactos!$A$5:$E$541,6,FALSE)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v>0</v>
      </c>
      <c r="AR51" s="61">
        <f t="shared" si="0"/>
        <v>0</v>
      </c>
      <c r="AU51" s="33"/>
    </row>
    <row r="52" spans="1:47" ht="33" customHeight="1">
      <c r="A52" s="32">
        <v>141</v>
      </c>
      <c r="B52" s="311" t="str">
        <f>VLOOKUP(A52,[5]bd_lista!A:C,3,FALSE)</f>
        <v>Universidad Mayor de San Simón</v>
      </c>
      <c r="C52" s="312" t="e">
        <f>+VLOOKUP(A52,Contactos!$A$5:$E$541,6,FALSE)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v>0</v>
      </c>
      <c r="AR52" s="61">
        <f t="shared" si="0"/>
        <v>0</v>
      </c>
      <c r="AU52" s="33"/>
    </row>
    <row r="53" spans="1:47" ht="33" customHeight="1">
      <c r="A53" s="32">
        <v>142</v>
      </c>
      <c r="B53" s="311" t="str">
        <f>VLOOKUP(A53,[5]bd_lista!A:C,3,FALSE)</f>
        <v>Universidad Técnica de Oruro</v>
      </c>
      <c r="C53" s="312" t="e">
        <f>+VLOOKUP(A53,Contactos!$A$5:$E$541,6,FALSE)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v>0</v>
      </c>
      <c r="AR53" s="61">
        <f t="shared" si="0"/>
        <v>0</v>
      </c>
      <c r="AU53" s="33"/>
    </row>
    <row r="54" spans="1:47" ht="33" customHeight="1">
      <c r="A54" s="32">
        <v>143</v>
      </c>
      <c r="B54" s="311" t="str">
        <f>VLOOKUP(A54,[5]bd_lista!A:C,3,FALSE)</f>
        <v>Universidad Autónoma Tomás Frías</v>
      </c>
      <c r="C54" s="312" t="e">
        <f>+VLOOKUP(A54,Contactos!$A$5:$E$541,6,FALSE)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v>0</v>
      </c>
      <c r="AR54" s="61">
        <f t="shared" si="0"/>
        <v>0</v>
      </c>
      <c r="AU54" s="33"/>
    </row>
    <row r="55" spans="1:47" ht="33" customHeight="1">
      <c r="A55" s="32">
        <v>144</v>
      </c>
      <c r="B55" s="311" t="str">
        <f>VLOOKUP(A55,[5]bd_lista!A:C,3,FALSE)</f>
        <v>Universidad Nacional Siglo XX</v>
      </c>
      <c r="C55" s="312" t="e">
        <f>+VLOOKUP(A55,Contactos!$A$5:$E$541,6,FALSE)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v>0</v>
      </c>
      <c r="AR55" s="61">
        <f t="shared" si="0"/>
        <v>0</v>
      </c>
      <c r="AU55" s="33"/>
    </row>
    <row r="56" spans="1:47" ht="33" customHeight="1">
      <c r="A56" s="32">
        <v>145</v>
      </c>
      <c r="B56" s="311" t="str">
        <f>VLOOKUP(A56,[5]bd_lista!A:C,3,FALSE)</f>
        <v>Universidad Autónoma Juan Misael Saracho</v>
      </c>
      <c r="C56" s="312" t="e">
        <f>+VLOOKUP(A56,Contactos!$A$5:$E$541,6,FALSE)</f>
        <v>#REF!</v>
      </c>
      <c r="D56" s="61">
        <v>0</v>
      </c>
      <c r="E56" s="61">
        <v>0</v>
      </c>
      <c r="F56" s="61">
        <v>0</v>
      </c>
      <c r="G56" s="61">
        <v>0</v>
      </c>
      <c r="H56" s="61">
        <v>888.22</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v>0</v>
      </c>
      <c r="AR56" s="61">
        <f t="shared" si="0"/>
        <v>888.22</v>
      </c>
      <c r="AU56" s="33"/>
    </row>
    <row r="57" spans="1:47" ht="33" customHeight="1">
      <c r="A57" s="32">
        <v>146</v>
      </c>
      <c r="B57" s="311" t="str">
        <f>VLOOKUP(A57,[5]bd_lista!A:C,3,FALSE)</f>
        <v>Universidad Autónoma Gabriel René Moreno</v>
      </c>
      <c r="C57" s="312" t="e">
        <f>+VLOOKUP(A57,Contactos!$A$5:$E$541,6,FALSE)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v>0</v>
      </c>
      <c r="AR57" s="61">
        <f t="shared" si="0"/>
        <v>0</v>
      </c>
      <c r="AU57" s="33"/>
    </row>
    <row r="58" spans="1:47" ht="33" customHeight="1">
      <c r="A58" s="32">
        <v>147</v>
      </c>
      <c r="B58" s="311" t="str">
        <f>VLOOKUP(A58,[5]bd_lista!A:C,3,FALSE)</f>
        <v>Universidad Autónoma del Beni José Ballivián</v>
      </c>
      <c r="C58" s="312" t="e">
        <f>+VLOOKUP(A58,Contactos!$A$5:$E$541,6,FALSE)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v>0</v>
      </c>
      <c r="AR58" s="61">
        <f t="shared" si="0"/>
        <v>0</v>
      </c>
      <c r="AU58" s="33"/>
    </row>
    <row r="59" spans="1:47" ht="33" customHeight="1">
      <c r="A59" s="32">
        <v>148</v>
      </c>
      <c r="B59" s="311" t="str">
        <f>VLOOKUP(A59,[5]bd_lista!A:C,3,FALSE)</f>
        <v>Universidad Amazónica de Pando</v>
      </c>
      <c r="C59" s="312" t="e">
        <f>+VLOOKUP(A59,Contactos!$A$5:$E$541,6,FALSE)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v>0</v>
      </c>
      <c r="AR59" s="61">
        <f t="shared" si="0"/>
        <v>0</v>
      </c>
      <c r="AU59" s="33"/>
    </row>
    <row r="60" spans="1:47" ht="33" customHeight="1">
      <c r="A60" s="32">
        <v>150</v>
      </c>
      <c r="B60" s="311" t="str">
        <f>VLOOKUP(A60,[5]bd_lista!A:C,3,FALSE)</f>
        <v>Proyecto Sucre Ciudad Universitaria</v>
      </c>
      <c r="C60" s="312" t="e">
        <f>+VLOOKUP(A60,Contactos!$A$5:$E$541,6,FALSE)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v>0</v>
      </c>
      <c r="AR60" s="61">
        <f t="shared" si="0"/>
        <v>0</v>
      </c>
      <c r="AU60" s="33"/>
    </row>
    <row r="61" spans="1:47" ht="33" customHeight="1">
      <c r="A61" s="32">
        <v>152</v>
      </c>
      <c r="B61" s="311" t="str">
        <f>VLOOKUP(A61,[5]bd_lista!A:C,3,FALSE)</f>
        <v>Servicio Plurinacional de Defensa Pública</v>
      </c>
      <c r="C61" s="312" t="e">
        <f>+VLOOKUP(A61,Contactos!$A$5:$E$541,6,FALSE)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v>0</v>
      </c>
      <c r="AR61" s="61">
        <f t="shared" si="0"/>
        <v>0</v>
      </c>
      <c r="AU61" s="33"/>
    </row>
    <row r="62" spans="1:47" ht="33" customHeight="1">
      <c r="A62" s="32">
        <v>153</v>
      </c>
      <c r="B62" s="311" t="str">
        <f>VLOOKUP(A62,[5]bd_lista!A:C,3,FALSE)</f>
        <v>Observatorio Plurinacional de la Calidad  Educativa</v>
      </c>
      <c r="C62" s="312" t="e">
        <f>+VLOOKUP(A62,Contactos!$A$5:$E$541,6,FALSE)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v>0</v>
      </c>
      <c r="AR62" s="61">
        <f t="shared" si="0"/>
        <v>0</v>
      </c>
      <c r="AU62" s="33"/>
    </row>
    <row r="63" spans="1:47" ht="33" customHeight="1">
      <c r="A63" s="32">
        <v>154</v>
      </c>
      <c r="B63" s="311" t="str">
        <f>VLOOKUP(A63,[5]bd_lista!A:C,3,FALSE)</f>
        <v>Museo Nacional de Historia Natural</v>
      </c>
      <c r="C63" s="312" t="e">
        <f>+VLOOKUP(A63,Contactos!$A$5:$E$541,6,FALSE)</f>
        <v>#REF!</v>
      </c>
      <c r="D63" s="61">
        <v>0</v>
      </c>
      <c r="E63" s="61">
        <v>0</v>
      </c>
      <c r="F63" s="61">
        <v>0</v>
      </c>
      <c r="G63" s="61">
        <v>0</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0</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v>0</v>
      </c>
      <c r="AR63" s="61">
        <f t="shared" si="0"/>
        <v>0</v>
      </c>
      <c r="AU63" s="33"/>
    </row>
    <row r="64" spans="1:47" ht="33" customHeight="1">
      <c r="A64" s="32">
        <v>155</v>
      </c>
      <c r="B64" s="311" t="str">
        <f>VLOOKUP(A64,[5]bd_lista!A:C,3,FALSE)</f>
        <v>Dirección del Notariado Plurinacional</v>
      </c>
      <c r="C64" s="312" t="e">
        <f>+VLOOKUP(A64,Contactos!$A$5:$E$541,6,FALSE)</f>
        <v>#REF!</v>
      </c>
      <c r="D64" s="61">
        <v>0</v>
      </c>
      <c r="E64" s="61">
        <v>0</v>
      </c>
      <c r="F64" s="61">
        <v>0</v>
      </c>
      <c r="G64" s="61">
        <v>0</v>
      </c>
      <c r="H64" s="61">
        <v>57206.47</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3933395</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v>0</v>
      </c>
      <c r="AR64" s="61">
        <f t="shared" si="0"/>
        <v>3990601.47</v>
      </c>
      <c r="AU64" s="33"/>
    </row>
    <row r="65" spans="1:47" ht="33" customHeight="1">
      <c r="A65" s="32">
        <v>156</v>
      </c>
      <c r="B65" s="311" t="str">
        <f>VLOOKUP(A65,[5]bd_lista!A:C,3,FALSE)</f>
        <v>Servicio Plurinacional de Asistencia a la Víctima</v>
      </c>
      <c r="C65" s="312" t="e">
        <f>+VLOOKUP(A65,Contactos!$A$5:$E$541,6,FALSE)</f>
        <v>#REF!</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v>0</v>
      </c>
      <c r="AR65" s="61">
        <f t="shared" si="0"/>
        <v>0</v>
      </c>
      <c r="AU65" s="33"/>
    </row>
    <row r="66" spans="1:47" ht="33" customHeight="1">
      <c r="A66" s="32">
        <v>157</v>
      </c>
      <c r="B66" s="311" t="str">
        <f>VLOOKUP(A66,[5]bd_lista!A:C,3,FALSE)</f>
        <v>Servicio para la Prevención de la Tortura</v>
      </c>
      <c r="C66" s="312" t="e">
        <f>+VLOOKUP(A66,Contactos!$A$5:$E$541,6,FALSE)</f>
        <v>#N/A</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v>0</v>
      </c>
      <c r="AR66" s="61">
        <f t="shared" si="0"/>
        <v>0</v>
      </c>
      <c r="AU66" s="33"/>
    </row>
    <row r="67" spans="1:47" ht="33" customHeight="1">
      <c r="A67" s="32">
        <v>159</v>
      </c>
      <c r="B67" s="311" t="str">
        <f>VLOOKUP(A67,[5]bd_lista!A:C,3,FALSE)</f>
        <v>OficinaTécnica para el Fortalecimiento de la Empresa Pública</v>
      </c>
      <c r="C67" s="312" t="e">
        <f>+VLOOKUP(A67,Contactos!$A$5:$E$541,6,FALSE)</f>
        <v>#REF!</v>
      </c>
      <c r="D67" s="61">
        <v>0</v>
      </c>
      <c r="E67" s="61">
        <v>0</v>
      </c>
      <c r="F67" s="61">
        <v>0</v>
      </c>
      <c r="G67" s="61">
        <v>0</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v>0</v>
      </c>
      <c r="AR67" s="61">
        <f t="shared" si="0"/>
        <v>0</v>
      </c>
      <c r="AU67" s="33"/>
    </row>
    <row r="68" spans="1:47" ht="33" customHeight="1">
      <c r="A68" s="32">
        <v>163</v>
      </c>
      <c r="B68" s="311" t="str">
        <f>VLOOKUP(A68,[5]bd_lista!A:C,3,FALSE)</f>
        <v>Agencia Nacional de Hidrocarburos</v>
      </c>
      <c r="C68" s="312" t="e">
        <f>+VLOOKUP(A68,Contactos!$A$5:$E$541,6,FALSE)</f>
        <v>#REF!</v>
      </c>
      <c r="D68" s="61">
        <v>0</v>
      </c>
      <c r="E68" s="61">
        <v>0</v>
      </c>
      <c r="F68" s="61">
        <v>941549.21</v>
      </c>
      <c r="G68" s="61">
        <v>0</v>
      </c>
      <c r="H68" s="61">
        <v>196.5</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v>0</v>
      </c>
      <c r="AR68" s="61">
        <f t="shared" si="0"/>
        <v>941745.71</v>
      </c>
      <c r="AU68" s="33"/>
    </row>
    <row r="69" spans="1:47" ht="33" customHeight="1">
      <c r="A69" s="32">
        <v>169</v>
      </c>
      <c r="B69" s="311" t="str">
        <f>VLOOKUP(A69,[5]bd_lista!A:C,3,FALSE)</f>
        <v>Autoridad General de Impugnación Tributaria</v>
      </c>
      <c r="C69" s="312" t="e">
        <f>+VLOOKUP(A69,Contactos!$A$5:$E$541,6,FALSE)</f>
        <v>#REF!</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v>0</v>
      </c>
      <c r="AR69" s="61">
        <f t="shared" si="0"/>
        <v>0</v>
      </c>
      <c r="AU69" s="33"/>
    </row>
    <row r="70" spans="1:47" ht="33" customHeight="1">
      <c r="A70" s="32">
        <v>170</v>
      </c>
      <c r="B70" s="311" t="str">
        <f>VLOOKUP(A70,[5]bd_lista!A:C,3,FALSE)</f>
        <v>Escuela Militar de Ingeniería</v>
      </c>
      <c r="C70" s="312" t="e">
        <f>+VLOOKUP(A70,Contactos!$A$5:$E$541,6,FALSE)</f>
        <v>#REF!</v>
      </c>
      <c r="D70" s="61">
        <v>0</v>
      </c>
      <c r="E70" s="61">
        <v>0</v>
      </c>
      <c r="F70" s="61">
        <v>4077182.68</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v>0</v>
      </c>
      <c r="AR70" s="61">
        <f t="shared" si="0"/>
        <v>4077182.68</v>
      </c>
      <c r="AU70" s="33"/>
    </row>
    <row r="71" spans="1:47" ht="33" customHeight="1">
      <c r="A71" s="32">
        <v>171</v>
      </c>
      <c r="B71" s="311" t="str">
        <f>VLOOKUP(A71,[5]bd_lista!A:C,3,FALSE)</f>
        <v>Centro de Investigación Agrícola Tropical</v>
      </c>
      <c r="C71" s="312" t="e">
        <f>+VLOOKUP(A71,Contactos!$A$5:$E$541,6,FALSE)</f>
        <v>#N/A</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v>0</v>
      </c>
      <c r="AR71" s="61">
        <f t="shared" si="0"/>
        <v>0</v>
      </c>
      <c r="AU71" s="33"/>
    </row>
    <row r="72" spans="1:47" ht="33" customHeight="1">
      <c r="A72" s="32">
        <v>190</v>
      </c>
      <c r="B72" s="311" t="str">
        <f>VLOOKUP(A72,[5]bd_lista!A:C,3,FALSE)</f>
        <v>Autoridad Jurisdiccional Administrativa Minera</v>
      </c>
      <c r="C72" s="312" t="e">
        <f>+VLOOKUP(A72,Contactos!$A$5:$E$541,6,FALSE)</f>
        <v>#REF!</v>
      </c>
      <c r="D72" s="61">
        <v>0</v>
      </c>
      <c r="E72" s="61">
        <v>0</v>
      </c>
      <c r="F72" s="61">
        <v>0</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v>0</v>
      </c>
      <c r="AR72" s="61">
        <f t="shared" si="0"/>
        <v>0</v>
      </c>
      <c r="AU72" s="33"/>
    </row>
    <row r="73" spans="1:47" ht="33" customHeight="1">
      <c r="A73" s="32">
        <v>192</v>
      </c>
      <c r="B73" s="311" t="str">
        <f>VLOOKUP(A73,[5]bd_lista!A:C,3,FALSE)</f>
        <v>Servicio al Mejoramiento de la Navegación Amazónica</v>
      </c>
      <c r="C73" s="312" t="e">
        <f>+VLOOKUP(A73,Contactos!$A$5:$E$541,6,FALSE)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v>0</v>
      </c>
      <c r="AR73" s="61">
        <f t="shared" si="0"/>
        <v>0</v>
      </c>
      <c r="AU73" s="33"/>
    </row>
    <row r="74" spans="1:47" ht="33" customHeight="1">
      <c r="A74" s="32">
        <v>197</v>
      </c>
      <c r="B74" s="311" t="str">
        <f>VLOOKUP(A74,[5]bd_lista!A:C,3,FALSE)</f>
        <v>DIRECCIÓN ESTRATÉGICA DE REIVINDICACION MARÍTIMA, SILALA Y RECURSOS HÍDRICOS INTERNACIONALES</v>
      </c>
      <c r="C74" s="312" t="e">
        <f>+VLOOKUP(A74,Contactos!$A$5:$E$541,6,FALSE)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v>0</v>
      </c>
      <c r="AR74" s="61">
        <f t="shared" si="0"/>
        <v>0</v>
      </c>
      <c r="AU74" s="33"/>
    </row>
    <row r="75" spans="1:47" ht="33" customHeight="1">
      <c r="A75" s="32">
        <v>200</v>
      </c>
      <c r="B75" s="311" t="str">
        <f>VLOOKUP(A75,[5]bd_lista!A:C,3,FALSE)</f>
        <v>Registro Único para la Administración Tributaria Municipal</v>
      </c>
      <c r="C75" s="312" t="e">
        <f>+VLOOKUP(A75,Contactos!$A$5:$E$541,6,FALSE)</f>
        <v>#REF!</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v>0</v>
      </c>
      <c r="AR75" s="61">
        <f t="shared" si="0"/>
        <v>0</v>
      </c>
      <c r="AU75" s="33"/>
    </row>
    <row r="76" spans="1:47" ht="33" customHeight="1">
      <c r="A76" s="32">
        <v>201</v>
      </c>
      <c r="B76" s="311" t="str">
        <f>VLOOKUP(A76,[5]bd_lista!A:C,3,FALSE)</f>
        <v>Agencia para el Des. de las Macroreg. y Zonas Fronterizas</v>
      </c>
      <c r="C76" s="312" t="e">
        <f>+VLOOKUP(A76,Contactos!$A$5:$E$541,6,FALSE)</f>
        <v>#N/A</v>
      </c>
      <c r="D76" s="61">
        <v>0</v>
      </c>
      <c r="E76" s="61">
        <v>0</v>
      </c>
      <c r="F76" s="61">
        <v>0</v>
      </c>
      <c r="G76" s="61">
        <v>0</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v>0</v>
      </c>
      <c r="AR76" s="61">
        <f t="shared" si="0"/>
        <v>0</v>
      </c>
      <c r="AU76" s="33"/>
    </row>
    <row r="77" spans="1:47" ht="33" customHeight="1">
      <c r="A77" s="32">
        <v>203</v>
      </c>
      <c r="B77" s="311" t="str">
        <f>VLOOKUP(A77,[5]bd_lista!A:C,3,FALSE)</f>
        <v>Autoridad de Supervisión del Sistema Financiero</v>
      </c>
      <c r="C77" s="312" t="e">
        <f>+VLOOKUP(A77,Contactos!$A$5:$E$541,6,FALSE)</f>
        <v>#REF!</v>
      </c>
      <c r="D77" s="61">
        <v>0</v>
      </c>
      <c r="E77" s="61">
        <v>0</v>
      </c>
      <c r="F77" s="61">
        <v>265620.90000000002</v>
      </c>
      <c r="G77" s="61">
        <v>0</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v>0</v>
      </c>
      <c r="AR77" s="61">
        <f t="shared" si="0"/>
        <v>265620.90000000002</v>
      </c>
      <c r="AU77" s="33"/>
    </row>
    <row r="78" spans="1:47" ht="33" customHeight="1">
      <c r="A78" s="32">
        <v>206</v>
      </c>
      <c r="B78" s="311" t="str">
        <f>VLOOKUP(A78,[5]bd_lista!A:C,3,FALSE)</f>
        <v>Instituto Nacional de Estadística</v>
      </c>
      <c r="C78" s="312" t="e">
        <f>+VLOOKUP(A78,Contactos!$A$5:$E$541,6,FALSE)</f>
        <v>#REF!</v>
      </c>
      <c r="D78" s="61">
        <v>0</v>
      </c>
      <c r="E78" s="61">
        <v>0</v>
      </c>
      <c r="F78" s="61">
        <v>0</v>
      </c>
      <c r="G78" s="61">
        <v>0</v>
      </c>
      <c r="H78" s="61">
        <v>416.25</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v>0</v>
      </c>
      <c r="AR78" s="61">
        <f t="shared" ref="AR78:AR141" si="1">SUM(D78:AQ78)</f>
        <v>416.25</v>
      </c>
      <c r="AU78" s="33"/>
    </row>
    <row r="79" spans="1:47" ht="33" customHeight="1">
      <c r="A79" s="32">
        <v>210</v>
      </c>
      <c r="B79" s="311" t="str">
        <f>VLOOKUP(A79,[5]bd_lista!A:C,3,FALSE)</f>
        <v>Unidad de Análisis de Políticas Sociales y Económicas</v>
      </c>
      <c r="C79" s="312" t="e">
        <f>+VLOOKUP(A79,Contactos!$A$5:$E$541,6,FALSE)</f>
        <v>#REF!</v>
      </c>
      <c r="D79" s="61">
        <v>0</v>
      </c>
      <c r="E79" s="61">
        <v>0</v>
      </c>
      <c r="F79" s="61">
        <v>0</v>
      </c>
      <c r="G79" s="61">
        <v>0</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v>0</v>
      </c>
      <c r="AR79" s="61">
        <f t="shared" si="1"/>
        <v>0</v>
      </c>
      <c r="AU79" s="33"/>
    </row>
    <row r="80" spans="1:47" ht="33" customHeight="1">
      <c r="A80" s="32">
        <v>212</v>
      </c>
      <c r="B80" s="311" t="str">
        <f>VLOOKUP(A80,[5]bd_lista!A:C,3,FALSE)</f>
        <v>Instituto Nacional de Reforma Agraria</v>
      </c>
      <c r="C80" s="312" t="e">
        <f>+VLOOKUP(A80,Contactos!$A$5:$E$541,6,FALSE)</f>
        <v>#REF!</v>
      </c>
      <c r="D80" s="61">
        <v>0</v>
      </c>
      <c r="E80" s="61">
        <v>0</v>
      </c>
      <c r="F80" s="61">
        <v>0</v>
      </c>
      <c r="G80" s="61">
        <v>0</v>
      </c>
      <c r="H80" s="61">
        <v>819.4</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v>0</v>
      </c>
      <c r="AR80" s="61">
        <f t="shared" si="1"/>
        <v>819.4</v>
      </c>
      <c r="AU80" s="33"/>
    </row>
    <row r="81" spans="1:47" ht="33" customHeight="1">
      <c r="A81" s="32">
        <v>213</v>
      </c>
      <c r="B81" s="311" t="str">
        <f>VLOOKUP(A81,[5]bd_lista!A:C,3,FALSE)</f>
        <v>Servicio Nacional de Meteorología e Hidrología</v>
      </c>
      <c r="C81" s="312" t="e">
        <f>+VLOOKUP(A81,Contactos!$A$5:$E$541,6,FALSE)</f>
        <v>#REF!</v>
      </c>
      <c r="D81" s="61">
        <v>0</v>
      </c>
      <c r="E81" s="61">
        <v>0</v>
      </c>
      <c r="F81" s="61">
        <v>0</v>
      </c>
      <c r="G81" s="61">
        <v>0</v>
      </c>
      <c r="H81" s="61">
        <v>7</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v>0</v>
      </c>
      <c r="AR81" s="61">
        <f t="shared" si="1"/>
        <v>7</v>
      </c>
      <c r="AU81" s="33"/>
    </row>
    <row r="82" spans="1:47" ht="33" customHeight="1">
      <c r="A82" s="32">
        <v>221</v>
      </c>
      <c r="B82" s="311" t="str">
        <f>VLOOKUP(A82,[5]bd_lista!A:C,3,FALSE)</f>
        <v>Serv. Nal. de Reg. y Control de la Comer. de Minerales y Metales</v>
      </c>
      <c r="C82" s="312" t="e">
        <f>+VLOOKUP(A82,Contactos!$A$5:$E$541,6,FALSE)</f>
        <v>#REF!</v>
      </c>
      <c r="D82" s="61">
        <v>0</v>
      </c>
      <c r="E82" s="61">
        <v>0</v>
      </c>
      <c r="F82" s="61">
        <v>0</v>
      </c>
      <c r="G82" s="61">
        <v>0</v>
      </c>
      <c r="H82" s="61">
        <v>139988</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v>0</v>
      </c>
      <c r="AR82" s="61">
        <f t="shared" si="1"/>
        <v>139988</v>
      </c>
      <c r="AU82" s="33"/>
    </row>
    <row r="83" spans="1:47" ht="33" customHeight="1">
      <c r="A83" s="32">
        <v>222</v>
      </c>
      <c r="B83" s="311" t="str">
        <f>VLOOKUP(A83,[5]bd_lista!A:C,3,FALSE)</f>
        <v>Instituto Nacional de Innovación Agropecuaria y Forestal</v>
      </c>
      <c r="C83" s="312" t="e">
        <f>+VLOOKUP(A83,Contactos!$A$5:$E$541,6,FALSE)</f>
        <v>#REF!</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v>0</v>
      </c>
      <c r="AR83" s="61">
        <f t="shared" si="1"/>
        <v>0</v>
      </c>
      <c r="AU83" s="33"/>
    </row>
    <row r="84" spans="1:47" ht="33" customHeight="1">
      <c r="A84" s="32">
        <v>223</v>
      </c>
      <c r="B84" s="311" t="str">
        <f>VLOOKUP(A84,[5]bd_lista!A:C,3,FALSE)</f>
        <v>Fondo Nacional de Desarrollo Forestal</v>
      </c>
      <c r="C84" s="312" t="e">
        <f>+VLOOKUP(A84,Contactos!$A$5:$E$541,6,FALSE)</f>
        <v>#REF!</v>
      </c>
      <c r="D84" s="61">
        <v>0</v>
      </c>
      <c r="E84" s="61">
        <v>0</v>
      </c>
      <c r="F84" s="61">
        <v>0</v>
      </c>
      <c r="G84" s="61">
        <v>0</v>
      </c>
      <c r="H84" s="61">
        <v>0</v>
      </c>
      <c r="I84" s="61">
        <v>0</v>
      </c>
      <c r="J84" s="61">
        <v>0</v>
      </c>
      <c r="K84" s="61">
        <v>0</v>
      </c>
      <c r="L84" s="61">
        <v>3134218.13</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v>0</v>
      </c>
      <c r="AR84" s="61">
        <f t="shared" si="1"/>
        <v>3134218.13</v>
      </c>
      <c r="AU84" s="33"/>
    </row>
    <row r="85" spans="1:47" ht="33" customHeight="1">
      <c r="A85" s="32">
        <v>224</v>
      </c>
      <c r="B85" s="311" t="str">
        <f>VLOOKUP(A85,[5]bd_lista!A:C,3,FALSE)</f>
        <v>Insumos Bolivia</v>
      </c>
      <c r="C85" s="312" t="e">
        <f>+VLOOKUP(A85,Contactos!$A$5:$E$541,6,FALSE)</f>
        <v>#REF!</v>
      </c>
      <c r="D85" s="61">
        <v>0</v>
      </c>
      <c r="E85" s="61">
        <v>0</v>
      </c>
      <c r="F85" s="61">
        <v>0</v>
      </c>
      <c r="G85" s="61">
        <v>0</v>
      </c>
      <c r="H85" s="61">
        <v>927.5</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v>0</v>
      </c>
      <c r="AR85" s="61">
        <f t="shared" si="1"/>
        <v>927.5</v>
      </c>
      <c r="AU85" s="33"/>
    </row>
    <row r="86" spans="1:47" ht="33" customHeight="1">
      <c r="A86" s="32">
        <v>225</v>
      </c>
      <c r="B86" s="311" t="str">
        <f>VLOOKUP(A86,[5]bd_lista!A:C,3,FALSE)</f>
        <v>Serv. Nal. para la Sostenibilidad en Saneamiento Básico</v>
      </c>
      <c r="C86" s="312" t="e">
        <f>+VLOOKUP(A86,Contactos!$A$5:$E$541,6,FALSE)</f>
        <v>#REF!</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v>0</v>
      </c>
      <c r="AR86" s="61">
        <f t="shared" si="1"/>
        <v>0</v>
      </c>
      <c r="AU86" s="33"/>
    </row>
    <row r="87" spans="1:47" ht="33" customHeight="1">
      <c r="A87" s="32">
        <v>226</v>
      </c>
      <c r="B87" s="311" t="str">
        <f>VLOOKUP(A87,[5]bd_lista!A:C,3,FALSE)</f>
        <v>Servicio Estatal de Autonomías</v>
      </c>
      <c r="C87" s="312" t="e">
        <f>+VLOOKUP(A87,Contactos!$A$5:$E$541,6,FALSE)</f>
        <v>#REF!</v>
      </c>
      <c r="D87" s="61">
        <v>0</v>
      </c>
      <c r="E87" s="61">
        <v>0</v>
      </c>
      <c r="F87" s="61">
        <v>0</v>
      </c>
      <c r="G87" s="61">
        <v>0</v>
      </c>
      <c r="H87" s="61">
        <v>384.85</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v>0</v>
      </c>
      <c r="AR87" s="61">
        <f t="shared" si="1"/>
        <v>384.85</v>
      </c>
      <c r="AU87" s="33"/>
    </row>
    <row r="88" spans="1:47" ht="33" customHeight="1">
      <c r="A88" s="32">
        <v>227</v>
      </c>
      <c r="B88" s="311" t="str">
        <f>VLOOKUP(A88,[5]bd_lista!A:C,3,FALSE)</f>
        <v>Zona Franca Comercial e Industrial de Cobija</v>
      </c>
      <c r="C88" s="312" t="e">
        <f>+VLOOKUP(A88,Contactos!$A$5:$E$541,6,FALSE)</f>
        <v>#REF!</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v>0</v>
      </c>
      <c r="AR88" s="61">
        <f t="shared" si="1"/>
        <v>0</v>
      </c>
      <c r="AU88" s="33"/>
    </row>
    <row r="89" spans="1:47" ht="33" customHeight="1">
      <c r="A89" s="32">
        <v>234</v>
      </c>
      <c r="B89" s="311" t="str">
        <f>VLOOKUP(A89,[5]bd_lista!A:C,3,FALSE)</f>
        <v xml:space="preserve">Servicio Geológico Minero </v>
      </c>
      <c r="C89" s="312" t="e">
        <f>+VLOOKUP(A89,Contactos!$A$5:$E$541,6,FALSE)</f>
        <v>#REF!</v>
      </c>
      <c r="D89" s="61">
        <v>0</v>
      </c>
      <c r="E89" s="61">
        <v>0</v>
      </c>
      <c r="F89" s="61">
        <v>27640.59</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v>0</v>
      </c>
      <c r="AR89" s="61">
        <f t="shared" si="1"/>
        <v>27640.59</v>
      </c>
      <c r="AU89" s="33"/>
    </row>
    <row r="90" spans="1:47" ht="33" customHeight="1">
      <c r="A90" s="32">
        <v>243</v>
      </c>
      <c r="B90" s="311" t="str">
        <f>VLOOKUP(A90,[5]bd_lista!A:C,3,FALSE)</f>
        <v>Servicio Nacional de Hidrografía Naval</v>
      </c>
      <c r="C90" s="312" t="e">
        <f>+VLOOKUP(A90,Contactos!$A$5:$E$541,6,FALSE)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v>0</v>
      </c>
      <c r="AR90" s="61">
        <f t="shared" si="1"/>
        <v>0</v>
      </c>
      <c r="AU90" s="33"/>
    </row>
    <row r="91" spans="1:47" ht="33" customHeight="1">
      <c r="A91" s="32">
        <v>244</v>
      </c>
      <c r="B91" s="311" t="str">
        <f>VLOOKUP(A91,[5]bd_lista!A:C,3,FALSE)</f>
        <v>Servicio Nacional de Aerofotogrametría</v>
      </c>
      <c r="C91" s="312" t="e">
        <f>+VLOOKUP(A91,Contactos!$A$5:$E$541,6,FALSE)</f>
        <v>#REF!</v>
      </c>
      <c r="D91" s="61">
        <v>0</v>
      </c>
      <c r="E91" s="61">
        <v>0</v>
      </c>
      <c r="F91" s="61">
        <v>0</v>
      </c>
      <c r="G91" s="61">
        <v>0</v>
      </c>
      <c r="H91" s="61">
        <v>9</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v>0</v>
      </c>
      <c r="AR91" s="61">
        <f t="shared" si="1"/>
        <v>9</v>
      </c>
      <c r="AU91" s="33"/>
    </row>
    <row r="92" spans="1:47" ht="33" customHeight="1">
      <c r="A92" s="32">
        <v>245</v>
      </c>
      <c r="B92" s="311" t="str">
        <f>VLOOKUP(A92,[5]bd_lista!A:C,3,FALSE)</f>
        <v>Servicio Geodésico de Mapas</v>
      </c>
      <c r="C92" s="312" t="e">
        <f>+VLOOKUP(A92,Contactos!$A$5:$E$541,6,FALSE)</f>
        <v>#REF!</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v>0</v>
      </c>
      <c r="AR92" s="61">
        <f t="shared" si="1"/>
        <v>0</v>
      </c>
      <c r="AU92" s="33"/>
    </row>
    <row r="93" spans="1:47" ht="33" customHeight="1">
      <c r="A93" s="32">
        <v>249</v>
      </c>
      <c r="B93" s="311" t="str">
        <f>VLOOKUP(A93,[5]bd_lista!A:C,3,FALSE)</f>
        <v>Central de Abastecimiento y Suministros de Salud</v>
      </c>
      <c r="C93" s="312" t="e">
        <f>+VLOOKUP(A93,Contactos!$A$5:$E$541,6,FALSE)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v>0</v>
      </c>
      <c r="AR93" s="61">
        <f t="shared" si="1"/>
        <v>0</v>
      </c>
      <c r="AU93" s="33"/>
    </row>
    <row r="94" spans="1:47" ht="33" customHeight="1">
      <c r="A94" s="32">
        <v>251</v>
      </c>
      <c r="B94" s="311" t="str">
        <f>VLOOKUP(A94,[5]bd_lista!A:C,3,FALSE)</f>
        <v>Instituto Nacional de Salud Ocupacional</v>
      </c>
      <c r="C94" s="312" t="e">
        <f>+VLOOKUP(A94,Contactos!$A$5:$E$541,6,FALSE)</f>
        <v>#REF!</v>
      </c>
      <c r="D94" s="61">
        <v>0</v>
      </c>
      <c r="E94" s="61">
        <v>0</v>
      </c>
      <c r="F94" s="61">
        <v>0</v>
      </c>
      <c r="G94" s="61">
        <v>0</v>
      </c>
      <c r="H94" s="61">
        <v>6191.81</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v>0</v>
      </c>
      <c r="AR94" s="61">
        <f t="shared" si="1"/>
        <v>6191.81</v>
      </c>
      <c r="AU94" s="33"/>
    </row>
    <row r="95" spans="1:47" ht="33" customHeight="1">
      <c r="A95" s="32">
        <v>253</v>
      </c>
      <c r="B95" s="311" t="str">
        <f>VLOOKUP(A95,[5]bd_lista!A:C,3,FALSE)</f>
        <v>Entidad Ejecutora de Medio Ambiente y Agua</v>
      </c>
      <c r="C95" s="312" t="e">
        <f>+VLOOKUP(A95,Contactos!$A$5:$E$541,6,FALSE)</f>
        <v>#REF!</v>
      </c>
      <c r="D95" s="61">
        <v>0</v>
      </c>
      <c r="E95" s="61">
        <v>0</v>
      </c>
      <c r="F95" s="61">
        <v>0</v>
      </c>
      <c r="G95" s="61">
        <v>0</v>
      </c>
      <c r="H95" s="61">
        <v>5560755.4500000002</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v>0</v>
      </c>
      <c r="AR95" s="61">
        <f t="shared" si="1"/>
        <v>5560755.4500000002</v>
      </c>
      <c r="AU95" s="33"/>
    </row>
    <row r="96" spans="1:47" ht="33" customHeight="1">
      <c r="A96" s="32">
        <v>254</v>
      </c>
      <c r="B96" s="311" t="str">
        <f>VLOOKUP(A96,[5]bd_lista!A:C,3,FALSE)</f>
        <v>Instituto del Seguro Agrario</v>
      </c>
      <c r="C96" s="312" t="e">
        <f>+VLOOKUP(A96,Contactos!$A$5:$E$541,6,FALSE)</f>
        <v>#REF!</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v>0</v>
      </c>
      <c r="AR96" s="61">
        <f t="shared" si="1"/>
        <v>0</v>
      </c>
      <c r="AU96" s="33"/>
    </row>
    <row r="97" spans="1:47" ht="33" customHeight="1">
      <c r="A97" s="32">
        <v>265</v>
      </c>
      <c r="B97" s="311" t="str">
        <f>VLOOKUP(A97,[5]bd_lista!A:C,3,FALSE)</f>
        <v>Direc. Dptal. de Educación  Chuquisaca</v>
      </c>
      <c r="C97" s="312" t="e">
        <f>+VLOOKUP(A97,Contactos!$A$5:$E$541,6,FALSE)</f>
        <v>#REF!</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v>0</v>
      </c>
      <c r="AR97" s="61">
        <f t="shared" si="1"/>
        <v>0</v>
      </c>
      <c r="AU97" s="33"/>
    </row>
    <row r="98" spans="1:47" ht="33" customHeight="1">
      <c r="A98" s="32">
        <v>266</v>
      </c>
      <c r="B98" s="311" t="str">
        <f>VLOOKUP(A98,[5]bd_lista!A:C,3,FALSE)</f>
        <v>Direc. Dptal. de Educación La Paz</v>
      </c>
      <c r="C98" s="312" t="e">
        <f>+VLOOKUP(A98,Contactos!$A$5:$E$541,6,FALSE)</f>
        <v>#REF!</v>
      </c>
      <c r="D98" s="61">
        <v>0</v>
      </c>
      <c r="E98" s="61">
        <v>0</v>
      </c>
      <c r="F98" s="61">
        <v>0</v>
      </c>
      <c r="G98" s="61">
        <v>0</v>
      </c>
      <c r="H98" s="61">
        <v>1027.1199999999999</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f t="shared" si="1"/>
        <v>1027.1199999999999</v>
      </c>
      <c r="AU98" s="33"/>
    </row>
    <row r="99" spans="1:47" ht="33" customHeight="1">
      <c r="A99" s="32">
        <v>267</v>
      </c>
      <c r="B99" s="311" t="str">
        <f>VLOOKUP(A99,[5]bd_lista!A:C,3,FALSE)</f>
        <v>Direc. Dptal. de Educación Cochabamba</v>
      </c>
      <c r="C99" s="312" t="e">
        <f>+VLOOKUP(A99,Contactos!$A$5:$E$541,6,FALSE)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f t="shared" si="1"/>
        <v>0</v>
      </c>
      <c r="AU99" s="33"/>
    </row>
    <row r="100" spans="1:47" ht="33" customHeight="1">
      <c r="A100" s="32">
        <v>268</v>
      </c>
      <c r="B100" s="311" t="str">
        <f>VLOOKUP(A100,[5]bd_lista!A:C,3,FALSE)</f>
        <v>Direc. Dptal. de Educación Oruro</v>
      </c>
      <c r="C100" s="312" t="e">
        <f>+VLOOKUP(A100,Contactos!$A$5:$E$541,6,FALSE)</f>
        <v>#REF!</v>
      </c>
      <c r="D100" s="61">
        <v>0</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f t="shared" si="1"/>
        <v>0</v>
      </c>
      <c r="AU100" s="33"/>
    </row>
    <row r="101" spans="1:47" ht="33" customHeight="1">
      <c r="A101" s="32">
        <v>269</v>
      </c>
      <c r="B101" s="311" t="str">
        <f>VLOOKUP(A101,[5]bd_lista!A:C,3,FALSE)</f>
        <v>Direc. Dptal. de Educación Potosí</v>
      </c>
      <c r="C101" s="312" t="e">
        <f>+VLOOKUP(A101,Contactos!$A$5:$E$541,6,FALSE)</f>
        <v>#REF!</v>
      </c>
      <c r="D101" s="61">
        <v>0</v>
      </c>
      <c r="E101" s="61">
        <v>0</v>
      </c>
      <c r="F101" s="61">
        <v>257526</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v>0</v>
      </c>
      <c r="AR101" s="61">
        <f t="shared" si="1"/>
        <v>257526</v>
      </c>
      <c r="AU101" s="33"/>
    </row>
    <row r="102" spans="1:47" ht="33" customHeight="1">
      <c r="A102" s="32">
        <v>270</v>
      </c>
      <c r="B102" s="311" t="str">
        <f>VLOOKUP(A102,[5]bd_lista!A:C,3,FALSE)</f>
        <v>Direc. Dptal. de Educación Tarija</v>
      </c>
      <c r="C102" s="312" t="e">
        <f>+VLOOKUP(A102,Contactos!$A$5:$E$541,6,FALSE)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v>0</v>
      </c>
      <c r="AR102" s="61">
        <f t="shared" si="1"/>
        <v>0</v>
      </c>
      <c r="AU102" s="33"/>
    </row>
    <row r="103" spans="1:47" ht="33" customHeight="1">
      <c r="A103" s="32">
        <v>271</v>
      </c>
      <c r="B103" s="311" t="str">
        <f>VLOOKUP(A103,[5]bd_lista!A:C,3,FALSE)</f>
        <v>Direc. Dptal. de Educación Santa Cruz</v>
      </c>
      <c r="C103" s="312" t="e">
        <f>+VLOOKUP(A103,Contactos!$A$5:$E$541,6,FALSE)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v>0</v>
      </c>
      <c r="AR103" s="61">
        <f t="shared" si="1"/>
        <v>0</v>
      </c>
      <c r="AU103" s="33"/>
    </row>
    <row r="104" spans="1:47" ht="33" customHeight="1">
      <c r="A104" s="32">
        <v>272</v>
      </c>
      <c r="B104" s="311" t="str">
        <f>VLOOKUP(A104,[5]bd_lista!A:C,3,FALSE)</f>
        <v>Direc. Dptal. de Educación Beni</v>
      </c>
      <c r="C104" s="312" t="e">
        <f>+VLOOKUP(A104,Contactos!$A$5:$E$541,6,FALSE)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v>0</v>
      </c>
      <c r="AR104" s="61">
        <f t="shared" si="1"/>
        <v>0</v>
      </c>
      <c r="AU104" s="33"/>
    </row>
    <row r="105" spans="1:47" ht="33" customHeight="1">
      <c r="A105" s="32">
        <v>273</v>
      </c>
      <c r="B105" s="311" t="str">
        <f>VLOOKUP(A105,[5]bd_lista!A:C,3,FALSE)</f>
        <v>Direc. Dptal. de Educación Pando</v>
      </c>
      <c r="C105" s="312" t="e">
        <f>+VLOOKUP(A105,Contactos!$A$5:$E$541,6,FALSE)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v>0</v>
      </c>
      <c r="AR105" s="61">
        <f t="shared" si="1"/>
        <v>0</v>
      </c>
      <c r="AU105" s="33"/>
    </row>
    <row r="106" spans="1:47" ht="33" customHeight="1">
      <c r="A106" s="32">
        <v>281</v>
      </c>
      <c r="B106" s="311" t="str">
        <f>VLOOKUP(A106,[5]bd_lista!A:C,3,FALSE)</f>
        <v>Oficina Técnica Nacional de los Ríos Pilcomayo y Bermejo</v>
      </c>
      <c r="C106" s="312" t="e">
        <f>+VLOOKUP(A106,Contactos!$A$5:$E$541,6,FALSE)</f>
        <v>#REF!</v>
      </c>
      <c r="D106" s="61">
        <v>0</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v>0</v>
      </c>
      <c r="AR106" s="61">
        <f t="shared" si="1"/>
        <v>0</v>
      </c>
      <c r="AU106" s="33"/>
    </row>
    <row r="107" spans="1:47" ht="33" customHeight="1">
      <c r="A107" s="32">
        <v>283</v>
      </c>
      <c r="B107" s="311" t="str">
        <f>VLOOKUP(A107,[5]bd_lista!A:C,3,FALSE)</f>
        <v>Aduana Nacional</v>
      </c>
      <c r="C107" s="312" t="e">
        <f>+VLOOKUP(A107,Contactos!$A$5:$E$541,6,FALSE)</f>
        <v>#REF!</v>
      </c>
      <c r="D107" s="61">
        <v>0</v>
      </c>
      <c r="E107" s="61">
        <v>0</v>
      </c>
      <c r="F107" s="61">
        <v>9080585.1600000001</v>
      </c>
      <c r="G107" s="61">
        <v>0</v>
      </c>
      <c r="H107" s="61">
        <v>25749821.620000001</v>
      </c>
      <c r="I107" s="61">
        <v>0</v>
      </c>
      <c r="J107" s="61">
        <v>0</v>
      </c>
      <c r="K107" s="61">
        <v>0</v>
      </c>
      <c r="L107" s="61">
        <v>2705014.4299999997</v>
      </c>
      <c r="M107" s="61">
        <v>0</v>
      </c>
      <c r="N107" s="61">
        <v>0</v>
      </c>
      <c r="O107" s="61">
        <v>0</v>
      </c>
      <c r="P107" s="61">
        <v>0</v>
      </c>
      <c r="Q107" s="61">
        <v>0</v>
      </c>
      <c r="R107" s="61">
        <v>0</v>
      </c>
      <c r="S107" s="61">
        <v>0</v>
      </c>
      <c r="T107" s="61">
        <v>0</v>
      </c>
      <c r="U107" s="61">
        <v>0</v>
      </c>
      <c r="V107" s="61">
        <v>0</v>
      </c>
      <c r="W107" s="61">
        <v>0</v>
      </c>
      <c r="X107" s="61">
        <v>0</v>
      </c>
      <c r="Y107" s="61">
        <v>0</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v>0</v>
      </c>
      <c r="AR107" s="61">
        <f t="shared" si="1"/>
        <v>37535421.210000001</v>
      </c>
      <c r="AU107" s="33"/>
    </row>
    <row r="108" spans="1:47" ht="33" customHeight="1">
      <c r="A108" s="32">
        <v>287</v>
      </c>
      <c r="B108" s="311" t="str">
        <f>VLOOKUP(A108,[5]bd_lista!A:C,3,FALSE)</f>
        <v>Fondo Nacional de Inversión Productiva y Social</v>
      </c>
      <c r="C108" s="312" t="e">
        <f>+VLOOKUP(A108,Contactos!$A$5:$E$541,6,FALSE)</f>
        <v>#REF!</v>
      </c>
      <c r="D108" s="61">
        <v>0</v>
      </c>
      <c r="E108" s="61">
        <v>0</v>
      </c>
      <c r="F108" s="61">
        <v>0</v>
      </c>
      <c r="G108" s="61">
        <v>0</v>
      </c>
      <c r="H108" s="61">
        <v>8178.08</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331831.27999999997</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v>0</v>
      </c>
      <c r="AR108" s="61">
        <f t="shared" si="1"/>
        <v>340009.36</v>
      </c>
      <c r="AU108" s="33"/>
    </row>
    <row r="109" spans="1:47" ht="33" customHeight="1">
      <c r="A109" s="32">
        <v>288</v>
      </c>
      <c r="B109" s="311" t="str">
        <f>VLOOKUP(A109,[5]bd_lista!A:C,3,FALSE)</f>
        <v>Servicio Nacional de Riego</v>
      </c>
      <c r="C109" s="312" t="e">
        <f>+VLOOKUP(A109,Contactos!$A$5:$E$541,6,FALSE)</f>
        <v>#REF!</v>
      </c>
      <c r="D109" s="61">
        <v>0</v>
      </c>
      <c r="E109" s="61">
        <v>0</v>
      </c>
      <c r="F109" s="61">
        <v>0</v>
      </c>
      <c r="G109" s="61">
        <v>0</v>
      </c>
      <c r="H109" s="61">
        <v>93.42</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0</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v>0</v>
      </c>
      <c r="AR109" s="61">
        <f t="shared" si="1"/>
        <v>93.42</v>
      </c>
      <c r="AU109" s="33"/>
    </row>
    <row r="110" spans="1:47" ht="33" customHeight="1">
      <c r="A110" s="32">
        <v>290</v>
      </c>
      <c r="B110" s="311" t="str">
        <f>VLOOKUP(A110,[5]bd_lista!A:C,3,FALSE)</f>
        <v>Servicio de Impuestos Nacionales</v>
      </c>
      <c r="C110" s="312" t="e">
        <f>+VLOOKUP(A110,Contactos!$A$5:$E$541,6,FALSE)</f>
        <v>#REF!</v>
      </c>
      <c r="D110" s="61">
        <v>0</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0</v>
      </c>
      <c r="Y110" s="61">
        <v>2385681.65</v>
      </c>
      <c r="Z110" s="61">
        <v>701070</v>
      </c>
      <c r="AA110" s="61">
        <v>0</v>
      </c>
      <c r="AB110" s="61">
        <v>0</v>
      </c>
      <c r="AC110" s="61">
        <v>0</v>
      </c>
      <c r="AD110" s="61">
        <v>0</v>
      </c>
      <c r="AE110" s="61">
        <v>0</v>
      </c>
      <c r="AF110" s="61">
        <v>0</v>
      </c>
      <c r="AG110" s="61">
        <v>0</v>
      </c>
      <c r="AH110" s="61">
        <v>0</v>
      </c>
      <c r="AI110" s="61">
        <v>0</v>
      </c>
      <c r="AJ110" s="61">
        <v>0</v>
      </c>
      <c r="AK110" s="61">
        <v>0</v>
      </c>
      <c r="AL110" s="61">
        <v>0</v>
      </c>
      <c r="AM110" s="61">
        <v>0</v>
      </c>
      <c r="AN110" s="61">
        <v>0</v>
      </c>
      <c r="AO110" s="61">
        <v>0</v>
      </c>
      <c r="AP110" s="61">
        <v>0</v>
      </c>
      <c r="AQ110" s="61">
        <v>0</v>
      </c>
      <c r="AR110" s="61">
        <f t="shared" si="1"/>
        <v>3086751.65</v>
      </c>
      <c r="AU110" s="33"/>
    </row>
    <row r="111" spans="1:47" ht="33" customHeight="1">
      <c r="A111" s="32">
        <v>291</v>
      </c>
      <c r="B111" s="311" t="str">
        <f>VLOOKUP(A111,[5]bd_lista!A:C,3,FALSE)</f>
        <v>Administradora Boliviana de Carreteras</v>
      </c>
      <c r="C111" s="312" t="e">
        <f>+VLOOKUP(A111,Contactos!$A$5:$E$541,6,FALSE)</f>
        <v>#REF!</v>
      </c>
      <c r="D111" s="61">
        <v>4000</v>
      </c>
      <c r="E111" s="61">
        <v>0</v>
      </c>
      <c r="F111" s="61">
        <v>0</v>
      </c>
      <c r="G111" s="61">
        <v>0</v>
      </c>
      <c r="H111" s="61">
        <v>51199.34</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f t="shared" si="1"/>
        <v>55199.34</v>
      </c>
      <c r="AU111" s="33"/>
    </row>
    <row r="112" spans="1:47" ht="33" customHeight="1">
      <c r="A112" s="32">
        <v>292</v>
      </c>
      <c r="B112" s="311" t="str">
        <f>VLOOKUP(A112,[5]bd_lista!A:C,3,FALSE)</f>
        <v>Vías Bolivia</v>
      </c>
      <c r="C112" s="312" t="e">
        <f>+VLOOKUP(A112,Contactos!$A$5:$E$541,6,FALSE)</f>
        <v>#REF!</v>
      </c>
      <c r="D112" s="61">
        <v>0</v>
      </c>
      <c r="E112" s="61">
        <v>0</v>
      </c>
      <c r="F112" s="61">
        <v>154814.85999999999</v>
      </c>
      <c r="G112" s="61">
        <v>0</v>
      </c>
      <c r="H112" s="61">
        <v>1620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v>0</v>
      </c>
      <c r="AR112" s="61">
        <f t="shared" si="1"/>
        <v>156434.85999999999</v>
      </c>
      <c r="AU112" s="33"/>
    </row>
    <row r="113" spans="1:47" ht="33" customHeight="1">
      <c r="A113" s="32">
        <v>293</v>
      </c>
      <c r="B113" s="311" t="str">
        <f>VLOOKUP(A113,[5]bd_lista!A:C,3,FALSE)</f>
        <v>Fundación Cultural del Banco Central de Bolivia</v>
      </c>
      <c r="C113" s="312" t="e">
        <f>+VLOOKUP(A113,Contactos!$A$5:$E$541,6,FALSE)</f>
        <v>#REF!</v>
      </c>
      <c r="D113" s="61">
        <v>0</v>
      </c>
      <c r="E113" s="61">
        <v>0</v>
      </c>
      <c r="F113" s="61">
        <v>99613.989999999991</v>
      </c>
      <c r="G113" s="61">
        <v>0</v>
      </c>
      <c r="H113" s="61">
        <v>0</v>
      </c>
      <c r="I113" s="61">
        <v>0</v>
      </c>
      <c r="J113" s="61">
        <v>0</v>
      </c>
      <c r="K113" s="61">
        <v>0</v>
      </c>
      <c r="L113" s="61">
        <v>915808.78</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v>0</v>
      </c>
      <c r="AR113" s="61">
        <f t="shared" si="1"/>
        <v>1015422.77</v>
      </c>
      <c r="AU113" s="33"/>
    </row>
    <row r="114" spans="1:47" ht="33" customHeight="1">
      <c r="A114" s="32">
        <v>294</v>
      </c>
      <c r="B114" s="311" t="str">
        <f>VLOOKUP(A114,[5]bd_lista!A:C,3,FALSE)</f>
        <v>Univ. Indígena Bol. Comun. Intercultl Prod. Tupak Katari</v>
      </c>
      <c r="C114" s="312" t="e">
        <f>+VLOOKUP(A114,Contactos!$A$5:$E$541,6,FALSE)</f>
        <v>#REF!</v>
      </c>
      <c r="D114" s="61">
        <v>0</v>
      </c>
      <c r="E114" s="61">
        <v>0</v>
      </c>
      <c r="F114" s="61">
        <v>234381.5</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v>0</v>
      </c>
      <c r="AR114" s="61">
        <f t="shared" si="1"/>
        <v>234381.5</v>
      </c>
      <c r="AU114" s="33"/>
    </row>
    <row r="115" spans="1:47" ht="33" customHeight="1">
      <c r="A115" s="32">
        <v>295</v>
      </c>
      <c r="B115" s="311" t="str">
        <f>VLOOKUP(A115,[5]bd_lista!A:C,3,FALSE)</f>
        <v>Univ. Indígena Bol. Comun. Intercult Prod. Casimiro Huanca</v>
      </c>
      <c r="C115" s="312" t="e">
        <f>+VLOOKUP(A115,Contactos!$A$5:$E$541,6,FALSE)</f>
        <v>#REF!</v>
      </c>
      <c r="D115" s="61">
        <v>0</v>
      </c>
      <c r="E115" s="61">
        <v>0</v>
      </c>
      <c r="F115" s="61">
        <v>16900.16</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v>0</v>
      </c>
      <c r="AR115" s="61">
        <f t="shared" si="1"/>
        <v>16900.16</v>
      </c>
      <c r="AU115" s="33"/>
    </row>
    <row r="116" spans="1:47" ht="33" customHeight="1">
      <c r="A116" s="32">
        <v>296</v>
      </c>
      <c r="B116" s="311" t="str">
        <f>VLOOKUP(A116,[5]bd_lista!A:C,3,FALSE)</f>
        <v>Univ. Indígena Bol. Comun. Intercult Prod. Apiaguaiki Tupa</v>
      </c>
      <c r="C116" s="312" t="e">
        <f>+VLOOKUP(A116,Contactos!$A$5:$E$541,6,FALSE)</f>
        <v>#REF!</v>
      </c>
      <c r="D116" s="61">
        <v>0</v>
      </c>
      <c r="E116" s="61">
        <v>0</v>
      </c>
      <c r="F116" s="61">
        <v>2490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v>0</v>
      </c>
      <c r="AR116" s="61">
        <f t="shared" si="1"/>
        <v>2490</v>
      </c>
      <c r="AU116" s="33"/>
    </row>
    <row r="117" spans="1:47" ht="33" customHeight="1">
      <c r="A117" s="32">
        <v>298</v>
      </c>
      <c r="B117" s="311" t="str">
        <f>VLOOKUP(A117,[5]bd_lista!A:C,3,FALSE)</f>
        <v>Servicio Departamental de Riego - Chuquisaca</v>
      </c>
      <c r="C117" s="312" t="e">
        <f>+VLOOKUP(A117,Contactos!$A$5:$E$541,6,FALSE)</f>
        <v>#REF!</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v>0</v>
      </c>
      <c r="AR117" s="61">
        <f t="shared" si="1"/>
        <v>0</v>
      </c>
      <c r="AU117" s="33"/>
    </row>
    <row r="118" spans="1:47" ht="33" customHeight="1">
      <c r="A118" s="32">
        <v>299</v>
      </c>
      <c r="B118" s="311" t="str">
        <f>VLOOKUP(A118,[5]bd_lista!A:C,3,FALSE)</f>
        <v>Servicio Departamental de Riego - La Paz</v>
      </c>
      <c r="C118" s="312" t="e">
        <f>+VLOOKUP(A118,Contactos!$A$5:$E$541,6,FALSE)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100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f t="shared" si="1"/>
        <v>100</v>
      </c>
      <c r="AU118" s="33"/>
    </row>
    <row r="119" spans="1:47" ht="33" customHeight="1">
      <c r="A119" s="32">
        <v>300</v>
      </c>
      <c r="B119" s="311" t="str">
        <f>VLOOKUP(A119,[5]bd_lista!A:C,3,FALSE)</f>
        <v>Servicio Departamental de Riego - Cochabamba</v>
      </c>
      <c r="C119" s="312" t="e">
        <f>+VLOOKUP(A119,Contactos!$A$5:$E$541,6,FALSE)</f>
        <v>#REF!</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v>0</v>
      </c>
      <c r="AR119" s="61">
        <f t="shared" si="1"/>
        <v>0</v>
      </c>
      <c r="AU119" s="33"/>
    </row>
    <row r="120" spans="1:47" ht="33" customHeight="1">
      <c r="A120" s="32">
        <v>301</v>
      </c>
      <c r="B120" s="311" t="str">
        <f>VLOOKUP(A120,[5]bd_lista!A:C,3,FALSE)</f>
        <v>Servicio Departamental de Riego - Oruro</v>
      </c>
      <c r="C120" s="312" t="e">
        <f>+VLOOKUP(A120,Contactos!$A$5:$E$541,6,FALSE)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v>0</v>
      </c>
      <c r="AR120" s="61">
        <f t="shared" si="1"/>
        <v>0</v>
      </c>
      <c r="AU120" s="33"/>
    </row>
    <row r="121" spans="1:47" ht="33" customHeight="1">
      <c r="A121" s="32">
        <v>302</v>
      </c>
      <c r="B121" s="311" t="str">
        <f>VLOOKUP(A121,[5]bd_lista!A:C,3,FALSE)</f>
        <v>Servicio Departamental de Riego - Potosí</v>
      </c>
      <c r="C121" s="312" t="e">
        <f>+VLOOKUP(A121,Contactos!$A$5:$E$541,6,FALSE)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v>0</v>
      </c>
      <c r="AR121" s="61">
        <f t="shared" si="1"/>
        <v>0</v>
      </c>
      <c r="AU121" s="33"/>
    </row>
    <row r="122" spans="1:47" ht="33" customHeight="1">
      <c r="A122" s="32">
        <v>303</v>
      </c>
      <c r="B122" s="311" t="str">
        <f>VLOOKUP(A122,[5]bd_lista!A:C,3,FALSE)</f>
        <v>Servicio Departamental de Riego - Tarija</v>
      </c>
      <c r="C122" s="312" t="e">
        <f>+VLOOKUP(A122,Contactos!$A$5:$E$541,6,FALSE)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v>0</v>
      </c>
      <c r="AR122" s="61">
        <f t="shared" si="1"/>
        <v>0</v>
      </c>
      <c r="AU122" s="33"/>
    </row>
    <row r="123" spans="1:47" ht="33" customHeight="1">
      <c r="A123" s="32">
        <v>309</v>
      </c>
      <c r="B123" s="311" t="str">
        <f>VLOOKUP(A123,[5]bd_lista!A:C,3,FALSE)</f>
        <v>Autoridad de Fiscalización del Juego</v>
      </c>
      <c r="C123" s="312" t="e">
        <f>+VLOOKUP(A123,Contactos!$A$5:$E$541,6,FALSE)</f>
        <v>#REF!</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v>0</v>
      </c>
      <c r="AR123" s="61">
        <f t="shared" si="1"/>
        <v>0</v>
      </c>
      <c r="AU123" s="33"/>
    </row>
    <row r="124" spans="1:47" ht="33" customHeight="1">
      <c r="A124" s="32">
        <v>310</v>
      </c>
      <c r="B124" s="311" t="str">
        <f>VLOOKUP(A124,[5]bd_lista!A:C,3,FALSE)</f>
        <v>Autoridad de Regulación y Fiscalización de Telecomunicaciones y Transportes</v>
      </c>
      <c r="C124" s="312" t="e">
        <f>+VLOOKUP(A124,Contactos!$A$5:$E$541,6,FALSE)</f>
        <v>#REF!</v>
      </c>
      <c r="D124" s="61">
        <v>0</v>
      </c>
      <c r="E124" s="61">
        <v>0</v>
      </c>
      <c r="F124" s="61">
        <v>472641721.27000004</v>
      </c>
      <c r="G124" s="61">
        <v>0</v>
      </c>
      <c r="H124" s="61">
        <v>6962.88</v>
      </c>
      <c r="I124" s="61">
        <v>0</v>
      </c>
      <c r="J124" s="61">
        <v>0</v>
      </c>
      <c r="K124" s="61">
        <v>0</v>
      </c>
      <c r="L124" s="61">
        <v>0</v>
      </c>
      <c r="M124" s="61">
        <v>0</v>
      </c>
      <c r="N124" s="61">
        <v>0</v>
      </c>
      <c r="O124" s="61">
        <v>1891.21</v>
      </c>
      <c r="P124" s="61">
        <v>0</v>
      </c>
      <c r="Q124" s="61">
        <v>0</v>
      </c>
      <c r="R124" s="61">
        <v>0</v>
      </c>
      <c r="S124" s="61">
        <v>29944.09</v>
      </c>
      <c r="T124" s="61">
        <v>0</v>
      </c>
      <c r="U124" s="61">
        <v>0</v>
      </c>
      <c r="V124" s="61">
        <v>0</v>
      </c>
      <c r="W124" s="61">
        <v>0</v>
      </c>
      <c r="X124" s="61">
        <v>0</v>
      </c>
      <c r="Y124" s="61">
        <v>0</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v>0</v>
      </c>
      <c r="AR124" s="61">
        <f t="shared" si="1"/>
        <v>472680519.44999999</v>
      </c>
      <c r="AU124" s="33"/>
    </row>
    <row r="125" spans="1:47" ht="33" customHeight="1">
      <c r="A125" s="32">
        <v>311</v>
      </c>
      <c r="B125" s="311" t="str">
        <f>VLOOKUP(A125,[5]bd_lista!A:C,3,FALSE)</f>
        <v>Autoridad de Fisc y Ctrol Soc de Agua Potable Saneam.Básico</v>
      </c>
      <c r="C125" s="312" t="e">
        <f>+VLOOKUP(A125,Contactos!$A$5:$E$541,6,FALSE)</f>
        <v>#REF!</v>
      </c>
      <c r="D125" s="61">
        <v>0</v>
      </c>
      <c r="E125" s="61">
        <v>0</v>
      </c>
      <c r="F125" s="61">
        <v>0</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1000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v>0</v>
      </c>
      <c r="AR125" s="61">
        <f t="shared" si="1"/>
        <v>1000</v>
      </c>
      <c r="AU125" s="33"/>
    </row>
    <row r="126" spans="1:47" ht="33" customHeight="1">
      <c r="A126" s="32">
        <v>312</v>
      </c>
      <c r="B126" s="311" t="str">
        <f>VLOOKUP(A126,[5]bd_lista!A:C,3,FALSE)</f>
        <v>Autoridad de Fiscalizac. y Control Soc de Bosques y Tierras</v>
      </c>
      <c r="C126" s="312" t="e">
        <f>+VLOOKUP(A126,Contactos!$A$5:$E$541,6,FALSE)</f>
        <v>#REF!</v>
      </c>
      <c r="D126" s="61">
        <v>0</v>
      </c>
      <c r="E126" s="61">
        <v>0</v>
      </c>
      <c r="F126" s="61">
        <v>8251443.9199999953</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v>0</v>
      </c>
      <c r="AR126" s="61">
        <f t="shared" si="1"/>
        <v>8251443.9199999953</v>
      </c>
      <c r="AU126" s="33"/>
    </row>
    <row r="127" spans="1:47" ht="33" customHeight="1">
      <c r="A127" s="32">
        <v>313</v>
      </c>
      <c r="B127" s="311" t="str">
        <f>VLOOKUP(A127,[5]bd_lista!A:C,3,FALSE)</f>
        <v>Autoridad de Fiscalización y Control de Pensiones y Seguros - APS</v>
      </c>
      <c r="C127" s="312" t="e">
        <f>+VLOOKUP(A127,Contactos!$A$5:$E$541,6,FALSE)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8880053.1999999993</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v>0</v>
      </c>
      <c r="AR127" s="61">
        <f t="shared" si="1"/>
        <v>8880053.1999999993</v>
      </c>
      <c r="AU127" s="33"/>
    </row>
    <row r="128" spans="1:47" ht="33" customHeight="1">
      <c r="A128" s="32">
        <v>314</v>
      </c>
      <c r="B128" s="311" t="str">
        <f>VLOOKUP(A128,[5]bd_lista!A:C,3,FALSE)</f>
        <v>Autoridad de Fiscalización de Electricidad y Tecnología Nuclear</v>
      </c>
      <c r="C128" s="312" t="e">
        <f>+VLOOKUP(A128,Contactos!$A$5:$E$541,6,FALSE)</f>
        <v>#REF!</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v>0</v>
      </c>
      <c r="AR128" s="61">
        <f t="shared" si="1"/>
        <v>0</v>
      </c>
      <c r="AU128" s="33"/>
    </row>
    <row r="129" spans="1:47" ht="33" customHeight="1">
      <c r="A129" s="32">
        <v>315</v>
      </c>
      <c r="B129" s="311" t="str">
        <f>VLOOKUP(A129,[5]bd_lista!A:C,3,FALSE)</f>
        <v>Autoridad de Fiscalización de Empresas</v>
      </c>
      <c r="C129" s="312" t="e">
        <f>+VLOOKUP(A129,Contactos!$A$5:$E$541,6,FALSE)</f>
        <v>#REF!</v>
      </c>
      <c r="D129" s="61">
        <v>0</v>
      </c>
      <c r="E129" s="61">
        <v>0</v>
      </c>
      <c r="F129" s="61">
        <v>0</v>
      </c>
      <c r="G129" s="61">
        <v>0</v>
      </c>
      <c r="H129" s="61">
        <v>17500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v>0</v>
      </c>
      <c r="AR129" s="61">
        <f t="shared" si="1"/>
        <v>17500</v>
      </c>
      <c r="AU129" s="33"/>
    </row>
    <row r="130" spans="1:47" ht="33" customHeight="1">
      <c r="A130" s="32">
        <v>324</v>
      </c>
      <c r="B130" s="311" t="str">
        <f>VLOOKUP(A130,[5]bd_lista!A:C,3,FALSE)</f>
        <v>Escuela Boliviana Intercultural de Música</v>
      </c>
      <c r="C130" s="312" t="e">
        <f>+VLOOKUP(A130,Contactos!$A$5:$E$541,6,FALSE)</f>
        <v>#REF!</v>
      </c>
      <c r="D130" s="61">
        <v>0</v>
      </c>
      <c r="E130" s="61">
        <v>0</v>
      </c>
      <c r="F130" s="61">
        <v>57487</v>
      </c>
      <c r="G130" s="61">
        <v>0</v>
      </c>
      <c r="H130" s="61">
        <v>0</v>
      </c>
      <c r="I130" s="61">
        <v>0</v>
      </c>
      <c r="J130" s="61">
        <v>0</v>
      </c>
      <c r="K130" s="61">
        <v>0</v>
      </c>
      <c r="L130" s="61">
        <v>0</v>
      </c>
      <c r="M130" s="61">
        <v>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v>0</v>
      </c>
      <c r="AR130" s="61">
        <f t="shared" si="1"/>
        <v>57487</v>
      </c>
      <c r="AU130" s="33"/>
    </row>
    <row r="131" spans="1:47" ht="33" customHeight="1">
      <c r="A131" s="32">
        <v>340</v>
      </c>
      <c r="B131" s="311" t="str">
        <f>VLOOKUP(A131,[5]bd_lista!A:C,3,FALSE)</f>
        <v>Servicio General de Identificación Personal</v>
      </c>
      <c r="C131" s="312" t="e">
        <f>+VLOOKUP(A131,Contactos!$A$5:$E$541,6,FALSE)</f>
        <v>#REF!</v>
      </c>
      <c r="D131" s="61">
        <v>0</v>
      </c>
      <c r="E131" s="61">
        <v>0</v>
      </c>
      <c r="F131" s="61">
        <v>0</v>
      </c>
      <c r="G131" s="61">
        <v>0</v>
      </c>
      <c r="H131" s="61">
        <v>0</v>
      </c>
      <c r="I131" s="61">
        <v>0</v>
      </c>
      <c r="J131" s="61">
        <v>0</v>
      </c>
      <c r="K131" s="61">
        <v>80</v>
      </c>
      <c r="L131" s="61">
        <v>414207.63</v>
      </c>
      <c r="M131" s="61">
        <v>0</v>
      </c>
      <c r="N131" s="61">
        <v>640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v>0</v>
      </c>
      <c r="AR131" s="61">
        <f t="shared" si="1"/>
        <v>414927.63</v>
      </c>
      <c r="AU131" s="33"/>
    </row>
    <row r="132" spans="1:47" ht="33" customHeight="1">
      <c r="A132" s="32">
        <v>342</v>
      </c>
      <c r="B132" s="311" t="str">
        <f>VLOOKUP(A132,[5]bd_lista!A:C,3,FALSE)</f>
        <v>Agencia Estatal de Vivienda</v>
      </c>
      <c r="C132" s="312" t="e">
        <f>+VLOOKUP(A132,Contactos!$A$5:$E$541,6,FALSE)</f>
        <v>#REF!</v>
      </c>
      <c r="D132" s="61">
        <v>0</v>
      </c>
      <c r="E132" s="61">
        <v>0</v>
      </c>
      <c r="F132" s="61">
        <v>0</v>
      </c>
      <c r="G132" s="61">
        <v>0</v>
      </c>
      <c r="H132" s="61">
        <v>1476.81</v>
      </c>
      <c r="I132" s="61">
        <v>0</v>
      </c>
      <c r="J132" s="61">
        <v>0</v>
      </c>
      <c r="K132" s="61">
        <v>0</v>
      </c>
      <c r="L132" s="61">
        <v>6988147.8399999999</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v>0</v>
      </c>
      <c r="AR132" s="61">
        <f t="shared" si="1"/>
        <v>6989624.6499999994</v>
      </c>
      <c r="AU132" s="33"/>
    </row>
    <row r="133" spans="1:47" ht="33" customHeight="1">
      <c r="A133" s="32">
        <v>343</v>
      </c>
      <c r="B133" s="311" t="str">
        <f>VLOOKUP(A133,[5]bd_lista!A:C,3,FALSE)</f>
        <v>Escuela de Jueces del Estado</v>
      </c>
      <c r="C133" s="312" t="e">
        <f>+VLOOKUP(A133,Contactos!$A$5:$E$541,6,FALSE)</f>
        <v>#REF!</v>
      </c>
      <c r="D133" s="61">
        <v>0</v>
      </c>
      <c r="E133" s="61">
        <v>0</v>
      </c>
      <c r="F133" s="61">
        <v>0</v>
      </c>
      <c r="G133" s="61">
        <v>0</v>
      </c>
      <c r="H133" s="61">
        <v>364.09</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v>0</v>
      </c>
      <c r="AR133" s="61">
        <f t="shared" si="1"/>
        <v>364.09</v>
      </c>
      <c r="AU133" s="33"/>
    </row>
    <row r="134" spans="1:47" ht="33" customHeight="1">
      <c r="A134" s="32">
        <v>344</v>
      </c>
      <c r="B134" s="311" t="str">
        <f>VLOOKUP(A134,[5]bd_lista!A:C,3,FALSE)</f>
        <v>Instituto Plurinacional de Estudio de Lenguas y Culturas</v>
      </c>
      <c r="C134" s="312" t="e">
        <f>+VLOOKUP(A134,Contactos!$A$5:$E$541,6,FALSE)</f>
        <v>#REF!</v>
      </c>
      <c r="D134" s="61">
        <v>0</v>
      </c>
      <c r="E134" s="61">
        <v>0</v>
      </c>
      <c r="F134" s="61">
        <v>0</v>
      </c>
      <c r="G134" s="61">
        <v>0</v>
      </c>
      <c r="H134" s="61">
        <v>350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v>0</v>
      </c>
      <c r="AR134" s="61">
        <f t="shared" si="1"/>
        <v>350</v>
      </c>
      <c r="AU134" s="33"/>
    </row>
    <row r="135" spans="1:47" ht="33" customHeight="1">
      <c r="A135" s="32">
        <v>345</v>
      </c>
      <c r="B135" s="311" t="str">
        <f>VLOOKUP(A135,[5]bd_lista!A:C,3,FALSE)</f>
        <v>Mutual de Servicios al Policía</v>
      </c>
      <c r="C135" s="312" t="e">
        <f>+VLOOKUP(A135,Contactos!$A$5:$E$541,6,FALSE)</f>
        <v>#REF!</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1230.07</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v>0</v>
      </c>
      <c r="AR135" s="61">
        <f t="shared" si="1"/>
        <v>1230.07</v>
      </c>
      <c r="AU135" s="33"/>
    </row>
    <row r="136" spans="1:47" ht="33" customHeight="1">
      <c r="A136" s="32">
        <v>346</v>
      </c>
      <c r="B136" s="311" t="str">
        <f>VLOOKUP(A136,[5]bd_lista!A:C,3,FALSE)</f>
        <v>Unidad de Investigaciones Financieras</v>
      </c>
      <c r="C136" s="312" t="e">
        <f>+VLOOKUP(A136,Contactos!$A$5:$E$541,6,FALSE)</f>
        <v>#REF!</v>
      </c>
      <c r="D136" s="61">
        <v>0</v>
      </c>
      <c r="E136" s="61">
        <v>0</v>
      </c>
      <c r="F136" s="61">
        <v>0</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v>0</v>
      </c>
      <c r="AR136" s="61">
        <f t="shared" si="1"/>
        <v>0</v>
      </c>
      <c r="AU136" s="33"/>
    </row>
    <row r="137" spans="1:47" ht="33" customHeight="1">
      <c r="A137" s="32">
        <v>347</v>
      </c>
      <c r="B137" s="311" t="str">
        <f>VLOOKUP(A137,[5]bd_lista!A:C,3,FALSE)</f>
        <v>Autoridad de Fiscalización y Control de Cooperativas</v>
      </c>
      <c r="C137" s="312" t="e">
        <f>+VLOOKUP(A137,Contactos!$A$5:$E$541,6,FALSE)</f>
        <v>#REF!</v>
      </c>
      <c r="D137" s="61">
        <v>0</v>
      </c>
      <c r="E137" s="61">
        <v>0</v>
      </c>
      <c r="F137" s="61">
        <v>473303.5</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v>0</v>
      </c>
      <c r="AR137" s="61">
        <f t="shared" si="1"/>
        <v>473303.5</v>
      </c>
      <c r="AU137" s="33"/>
    </row>
    <row r="138" spans="1:47" ht="33" customHeight="1">
      <c r="A138" s="32">
        <v>348</v>
      </c>
      <c r="B138" s="311" t="str">
        <f>VLOOKUP(A138,[5]bd_lista!A:C,3,FALSE)</f>
        <v>Autoridad Plurinacional de la Madre Tierra</v>
      </c>
      <c r="C138" s="312" t="e">
        <f>+VLOOKUP(A138,Contactos!$A$5:$E$541,6,FALSE)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v>0</v>
      </c>
      <c r="AR138" s="61">
        <f t="shared" si="1"/>
        <v>0</v>
      </c>
      <c r="AU138" s="33"/>
    </row>
    <row r="139" spans="1:47" ht="33" customHeight="1">
      <c r="A139" s="32">
        <v>349</v>
      </c>
      <c r="B139" s="311" t="str">
        <f>VLOOKUP(A139,[5]bd_lista!A:C,3,FALSE)</f>
        <v>Centro de Inv.Arqueológicas,Antropológicas y Adm.de Tiwanaku</v>
      </c>
      <c r="C139" s="312" t="e">
        <f>+VLOOKUP(A139,Contactos!$A$5:$E$541,6,FALSE)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f t="shared" si="1"/>
        <v>0</v>
      </c>
      <c r="AU139" s="33"/>
    </row>
    <row r="140" spans="1:47" ht="33" customHeight="1">
      <c r="A140" s="32">
        <v>371</v>
      </c>
      <c r="B140" s="311" t="str">
        <f>VLOOKUP(A140,[5]bd_lista!A:C,3,FALSE)</f>
        <v>Centro Internacional de la Quinua</v>
      </c>
      <c r="C140" s="312" t="e">
        <f>+VLOOKUP(A140,Contactos!$A$5:$E$541,6,FALSE)</f>
        <v>#REF!</v>
      </c>
      <c r="D140" s="61">
        <v>0</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1">
        <v>0</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v>0</v>
      </c>
      <c r="AR140" s="61">
        <f t="shared" si="1"/>
        <v>0</v>
      </c>
      <c r="AU140" s="33"/>
    </row>
    <row r="141" spans="1:47" ht="33" customHeight="1">
      <c r="A141" s="32">
        <v>373</v>
      </c>
      <c r="B141" s="311" t="str">
        <f>VLOOKUP(A141,[5]bd_lista!A:C,3,FALSE)</f>
        <v>Fondo de Desarrollo Indigena</v>
      </c>
      <c r="C141" s="312" t="e">
        <f>+VLOOKUP(A141,Contactos!$A$5:$E$541,6,FALSE)</f>
        <v>#REF!</v>
      </c>
      <c r="D141" s="61">
        <v>0</v>
      </c>
      <c r="E141" s="61">
        <v>0</v>
      </c>
      <c r="F141" s="61">
        <v>0</v>
      </c>
      <c r="G141" s="61">
        <v>0</v>
      </c>
      <c r="H141" s="61">
        <v>0</v>
      </c>
      <c r="I141" s="61">
        <v>0</v>
      </c>
      <c r="J141" s="61">
        <v>0</v>
      </c>
      <c r="K141" s="61">
        <v>0</v>
      </c>
      <c r="L141" s="61">
        <v>1188284.8599999999</v>
      </c>
      <c r="M141" s="61">
        <v>0</v>
      </c>
      <c r="N141" s="61">
        <v>0</v>
      </c>
      <c r="O141" s="61">
        <v>0</v>
      </c>
      <c r="P141" s="61">
        <v>0</v>
      </c>
      <c r="Q141" s="61">
        <v>0</v>
      </c>
      <c r="R141" s="61">
        <v>0</v>
      </c>
      <c r="S141" s="61">
        <v>0</v>
      </c>
      <c r="T141" s="61">
        <v>0</v>
      </c>
      <c r="U141" s="61">
        <v>1852864.1400000001</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v>0</v>
      </c>
      <c r="AR141" s="61">
        <f t="shared" si="1"/>
        <v>3041149</v>
      </c>
      <c r="AU141" s="33"/>
    </row>
    <row r="142" spans="1:47" ht="33" customHeight="1">
      <c r="A142" s="32">
        <v>374</v>
      </c>
      <c r="B142" s="311" t="str">
        <f>VLOOKUP(A142,[5]bd_lista!A:C,3,FALSE)</f>
        <v>Agencia de Gobierno Electrónico y Tecnologías de Información y Comunicación</v>
      </c>
      <c r="C142" s="312" t="e">
        <f>+VLOOKUP(A142,Contactos!$A$5:$E$541,6,FALSE)</f>
        <v>#REF!</v>
      </c>
      <c r="D142" s="61">
        <v>0</v>
      </c>
      <c r="E142" s="61">
        <v>0</v>
      </c>
      <c r="F142" s="61">
        <v>0</v>
      </c>
      <c r="G142" s="61">
        <v>0</v>
      </c>
      <c r="H142" s="61">
        <v>4500</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v>0</v>
      </c>
      <c r="AR142" s="61">
        <f t="shared" ref="AR142:AR208" si="2">SUM(D142:AQ142)</f>
        <v>4500</v>
      </c>
      <c r="AU142" s="33"/>
    </row>
    <row r="143" spans="1:47" ht="33" customHeight="1">
      <c r="A143" s="32">
        <v>376</v>
      </c>
      <c r="B143" s="311" t="str">
        <f>VLOOKUP(A143,[5]bd_lista!A:C,3,FALSE)</f>
        <v>Agencia Boliviana de Energía Nuclear</v>
      </c>
      <c r="C143" s="312" t="e">
        <f>+VLOOKUP(A143,Contactos!$A$5:$E$541,6,FALSE)</f>
        <v>#REF!</v>
      </c>
      <c r="D143" s="61">
        <v>0</v>
      </c>
      <c r="E143" s="61">
        <v>0</v>
      </c>
      <c r="F143" s="61">
        <v>0</v>
      </c>
      <c r="G143" s="61">
        <v>0</v>
      </c>
      <c r="H143" s="61">
        <v>0</v>
      </c>
      <c r="I143" s="61">
        <v>0</v>
      </c>
      <c r="J143" s="61">
        <v>0</v>
      </c>
      <c r="K143" s="61">
        <v>160</v>
      </c>
      <c r="L143" s="61">
        <v>0</v>
      </c>
      <c r="M143" s="61">
        <v>0</v>
      </c>
      <c r="N143" s="61">
        <v>0</v>
      </c>
      <c r="O143" s="61">
        <v>0</v>
      </c>
      <c r="P143" s="61">
        <v>0</v>
      </c>
      <c r="Q143" s="61">
        <v>0</v>
      </c>
      <c r="R143" s="61">
        <v>245</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v>0</v>
      </c>
      <c r="AR143" s="61">
        <f t="shared" si="2"/>
        <v>405</v>
      </c>
      <c r="AU143" s="33"/>
    </row>
    <row r="144" spans="1:47" ht="33" customHeight="1">
      <c r="A144" s="32">
        <v>378</v>
      </c>
      <c r="B144" s="311" t="str">
        <f>VLOOKUP(A144,[5]bd_lista!A:C,3,FALSE)</f>
        <v>Servicio Nacional Textil</v>
      </c>
      <c r="C144" s="312" t="e">
        <f>+VLOOKUP(A144,Contactos!$A$5:$E$541,6,FALSE)</f>
        <v>#REF!</v>
      </c>
      <c r="D144" s="61">
        <v>0</v>
      </c>
      <c r="E144" s="61">
        <v>0</v>
      </c>
      <c r="F144" s="61">
        <v>356934.9</v>
      </c>
      <c r="G144" s="61">
        <v>0</v>
      </c>
      <c r="H144" s="61">
        <v>1</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v>0</v>
      </c>
      <c r="AR144" s="61">
        <f t="shared" si="2"/>
        <v>356935.9</v>
      </c>
      <c r="AU144" s="33"/>
    </row>
    <row r="145" spans="1:47" ht="33" customHeight="1">
      <c r="A145" s="32">
        <v>379</v>
      </c>
      <c r="B145" s="311" t="str">
        <f>VLOOKUP(A145,[5]bd_lista!A:C,3,FALSE)</f>
        <v xml:space="preserve">Escuela Boliviana Intercultural de Danza </v>
      </c>
      <c r="C145" s="312" t="e">
        <f>+VLOOKUP(A145,Contactos!$A$5:$E$541,6,FALSE)</f>
        <v>#REF!</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v>0</v>
      </c>
      <c r="AR145" s="61">
        <f t="shared" si="2"/>
        <v>0</v>
      </c>
      <c r="AU145" s="33"/>
    </row>
    <row r="146" spans="1:47" ht="33" customHeight="1">
      <c r="A146" s="32">
        <v>382</v>
      </c>
      <c r="B146" s="311" t="str">
        <f>VLOOKUP(A146,[5]bd_lista!A:C,3,FALSE)</f>
        <v>Agencia de Infraestructura en Salud y Equipamiento Médico</v>
      </c>
      <c r="C146" s="312" t="e">
        <f>+VLOOKUP(A146,Contactos!$A$5:$E$541,6,FALSE)</f>
        <v>#REF!</v>
      </c>
      <c r="D146" s="61">
        <v>0</v>
      </c>
      <c r="E146" s="61">
        <v>0</v>
      </c>
      <c r="F146" s="61">
        <v>0</v>
      </c>
      <c r="G146" s="61">
        <v>0</v>
      </c>
      <c r="H146" s="61">
        <v>1040</v>
      </c>
      <c r="I146" s="61">
        <v>0</v>
      </c>
      <c r="J146" s="61">
        <v>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v>0</v>
      </c>
      <c r="AR146" s="61">
        <f t="shared" si="2"/>
        <v>1040</v>
      </c>
      <c r="AU146" s="33"/>
    </row>
    <row r="147" spans="1:47" ht="33" customHeight="1">
      <c r="A147" s="32">
        <v>383</v>
      </c>
      <c r="B147" s="311" t="str">
        <f>VLOOKUP(A147,[5]bd_lista!A:C,3,FALSE)</f>
        <v>Agencia Boliviana de Correos "Correos de Bolivia"</v>
      </c>
      <c r="C147" s="312" t="e">
        <f>+VLOOKUP(A147,Contactos!$A$5:$E$541,6,FALSE)</f>
        <v>#REF!</v>
      </c>
      <c r="D147" s="61">
        <v>0</v>
      </c>
      <c r="E147" s="61">
        <v>0</v>
      </c>
      <c r="F147" s="61">
        <v>72900.52</v>
      </c>
      <c r="G147" s="61">
        <v>0</v>
      </c>
      <c r="H147" s="61">
        <v>182031.2</v>
      </c>
      <c r="I147" s="61">
        <v>0</v>
      </c>
      <c r="J147" s="61">
        <v>0</v>
      </c>
      <c r="K147" s="61">
        <v>80</v>
      </c>
      <c r="L147" s="61">
        <v>74952.84</v>
      </c>
      <c r="M147" s="61">
        <v>0</v>
      </c>
      <c r="N147" s="61">
        <v>0</v>
      </c>
      <c r="O147" s="61">
        <v>0</v>
      </c>
      <c r="P147" s="61">
        <v>0</v>
      </c>
      <c r="Q147" s="61">
        <v>0</v>
      </c>
      <c r="R147" s="61">
        <v>0</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f t="shared" si="2"/>
        <v>329964.56000000006</v>
      </c>
      <c r="AU147" s="33"/>
    </row>
    <row r="148" spans="1:47" ht="33" customHeight="1">
      <c r="A148" s="32">
        <v>385</v>
      </c>
      <c r="B148" s="311" t="str">
        <f>VLOOKUP(A148,[5]bd_lista!A:C,3,FALSE)</f>
        <v>Autoridad de Supervisión de la Seguridad Social de Corto Plazo</v>
      </c>
      <c r="C148" s="312" t="e">
        <f>+VLOOKUP(A148,Contactos!$A$5:$E$541,6,FALSE)</f>
        <v>#REF!</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2574346.25</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f t="shared" si="2"/>
        <v>2574346.25</v>
      </c>
      <c r="AU148" s="33"/>
    </row>
    <row r="149" spans="1:47" ht="33" customHeight="1">
      <c r="A149" s="32">
        <v>386</v>
      </c>
      <c r="B149" s="311" t="str">
        <f>VLOOKUP(A149,[5]bd_lista!A:C,3,FALSE)</f>
        <v>Servicio Plurinacional de la Mujer y de la Despatriarcalización Ana María Romero</v>
      </c>
      <c r="C149" s="312" t="e">
        <f>+VLOOKUP(A149,Contactos!$A$5:$E$541,6,FALSE)</f>
        <v>#REF!</v>
      </c>
      <c r="D149" s="61">
        <v>0</v>
      </c>
      <c r="E149" s="61">
        <v>0</v>
      </c>
      <c r="F149" s="61">
        <v>0</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v>0</v>
      </c>
      <c r="AR149" s="61">
        <f t="shared" si="2"/>
        <v>0</v>
      </c>
      <c r="AU149" s="33"/>
    </row>
    <row r="150" spans="1:47" ht="33" customHeight="1">
      <c r="A150" s="32">
        <v>387</v>
      </c>
      <c r="B150" s="311" t="str">
        <f>VLOOKUP(A150,[5]bd_lista!A:C,3,FALSE)</f>
        <v>Agencia del Desarrollo del Cine y Audiovisual Bolivianos</v>
      </c>
      <c r="C150" s="312" t="e">
        <f>+VLOOKUP(A150,Contactos!$A$5:$E$541,6,FALSE)</f>
        <v>#REF!</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v>0</v>
      </c>
      <c r="AR150" s="61">
        <f t="shared" si="2"/>
        <v>0</v>
      </c>
      <c r="AU150" s="33"/>
    </row>
    <row r="151" spans="1:47" ht="33" customHeight="1">
      <c r="A151" s="32">
        <v>388</v>
      </c>
      <c r="B151" s="311" t="str">
        <f>VLOOKUP(A151,[5]bd_lista!A:C,3,FALSE)</f>
        <v>Servicio Plurinacional de Registro de Comercio</v>
      </c>
      <c r="C151" s="312" t="e">
        <f>+VLOOKUP(A151,Contactos!$A$5:$E$541,6,FALSE)</f>
        <v>#REF!</v>
      </c>
      <c r="D151" s="61">
        <v>0</v>
      </c>
      <c r="E151" s="61">
        <v>0</v>
      </c>
      <c r="F151" s="61">
        <v>0</v>
      </c>
      <c r="G151" s="61">
        <v>0</v>
      </c>
      <c r="H151" s="61">
        <v>6942</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v>0</v>
      </c>
      <c r="AR151" s="61">
        <f t="shared" si="2"/>
        <v>6942</v>
      </c>
      <c r="AU151" s="33"/>
    </row>
    <row r="152" spans="1:47" ht="33" customHeight="1">
      <c r="A152" s="32">
        <v>389</v>
      </c>
      <c r="B152" s="311" t="str">
        <f>VLOOKUP(A152,[5]bd_lista!A:C,3,FALSE)</f>
        <v>Navegación Aérea y Aeropuertos Bolivianos</v>
      </c>
      <c r="C152" s="312" t="e">
        <f>+VLOOKUP(A152,Contactos!$A$5:$E$541,6,FALSE)</f>
        <v>#REF!</v>
      </c>
      <c r="D152" s="61">
        <v>166630.42000000001</v>
      </c>
      <c r="E152" s="61">
        <v>0</v>
      </c>
      <c r="F152" s="61">
        <v>5767610.5300000003</v>
      </c>
      <c r="G152" s="61">
        <v>0</v>
      </c>
      <c r="H152" s="61">
        <v>0</v>
      </c>
      <c r="I152" s="61">
        <v>0</v>
      </c>
      <c r="J152" s="61">
        <v>0</v>
      </c>
      <c r="K152" s="61">
        <v>2080</v>
      </c>
      <c r="L152" s="61">
        <v>0</v>
      </c>
      <c r="M152" s="61">
        <v>0</v>
      </c>
      <c r="N152" s="61">
        <v>0</v>
      </c>
      <c r="O152" s="61">
        <v>7571.62</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v>0</v>
      </c>
      <c r="AR152" s="61"/>
      <c r="AU152" s="33"/>
    </row>
    <row r="153" spans="1:47" ht="33" customHeight="1">
      <c r="A153" s="32">
        <v>411</v>
      </c>
      <c r="B153" s="311" t="str">
        <f>VLOOKUP(A153,[5]bd_lista!A:C,3,FALSE)</f>
        <v>Corporación del Seguro Social Militar</v>
      </c>
      <c r="C153" s="312" t="e">
        <f>+VLOOKUP(A153,Contactos!$A$5:$E$541,6,FALSE)</f>
        <v>#REF!</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v>0</v>
      </c>
      <c r="AR153" s="61"/>
      <c r="AU153" s="33"/>
    </row>
    <row r="154" spans="1:47" ht="33" customHeight="1">
      <c r="A154" s="32">
        <v>417</v>
      </c>
      <c r="B154" s="311" t="str">
        <f>VLOOKUP(A154,[5]bd_lista!A:C,3,FALSE)</f>
        <v>Caja Nacional de Salud</v>
      </c>
      <c r="C154" s="312" t="e">
        <f>+VLOOKUP(A154,Contactos!$A$5:$E$541,6,FALSE)</f>
        <v>#REF!</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v>0</v>
      </c>
      <c r="AR154" s="61">
        <f t="shared" si="2"/>
        <v>0</v>
      </c>
      <c r="AU154" s="33"/>
    </row>
    <row r="155" spans="1:47" ht="33" customHeight="1">
      <c r="A155" s="32">
        <v>418</v>
      </c>
      <c r="B155" s="311" t="str">
        <f>VLOOKUP(A155,[5]bd_lista!A:C,3,FALSE)</f>
        <v>Caja Petrolera de Salud</v>
      </c>
      <c r="C155" s="312" t="e">
        <f>+VLOOKUP(A155,Contactos!$A$5:$E$541,6,FALSE)</f>
        <v>#N/A</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f t="shared" si="2"/>
        <v>0</v>
      </c>
      <c r="AU155" s="33"/>
    </row>
    <row r="156" spans="1:47" ht="33" customHeight="1">
      <c r="A156" s="32">
        <v>422</v>
      </c>
      <c r="B156" s="311" t="str">
        <f>VLOOKUP(A156,[5]bd_lista!A:C,3,FALSE)</f>
        <v>Caja Bancaria Estatal de Salud</v>
      </c>
      <c r="C156" s="312" t="e">
        <f>+VLOOKUP(A156,Contactos!$A$5:$E$541,6,FALSE)</f>
        <v>#REF!</v>
      </c>
      <c r="D156" s="61">
        <v>0</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v>0</v>
      </c>
      <c r="AR156" s="61">
        <f t="shared" si="2"/>
        <v>0</v>
      </c>
      <c r="AU156" s="33"/>
    </row>
    <row r="157" spans="1:47" ht="33" customHeight="1">
      <c r="A157" s="32">
        <v>423</v>
      </c>
      <c r="B157" s="311" t="str">
        <f>VLOOKUP(A157,[5]bd_lista!A:C,3,FALSE)</f>
        <v>Caja de Salud del Servicio Nal. de Caminos y Ramas Anexas</v>
      </c>
      <c r="C157" s="312" t="e">
        <f>+VLOOKUP(A157,Contactos!$A$5:$E$541,6,FALSE)</f>
        <v>#REF!</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f t="shared" si="2"/>
        <v>0</v>
      </c>
      <c r="AU157" s="33"/>
    </row>
    <row r="158" spans="1:47" ht="33" customHeight="1">
      <c r="A158" s="32">
        <v>424</v>
      </c>
      <c r="B158" s="311" t="str">
        <f>VLOOKUP(A158,[5]bd_lista!A:C,3,FALSE)</f>
        <v>Caja de Salud CORDES</v>
      </c>
      <c r="C158" s="312" t="e">
        <f>+VLOOKUP(A158,Contactos!$A$5:$E$541,6,FALSE)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f t="shared" si="2"/>
        <v>0</v>
      </c>
      <c r="AU158" s="33"/>
    </row>
    <row r="159" spans="1:47" ht="33" customHeight="1">
      <c r="A159" s="32">
        <v>425</v>
      </c>
      <c r="B159" s="311" t="str">
        <f>VLOOKUP(A159,[5]bd_lista!A:C,3,FALSE)</f>
        <v>Seguro Social Universitario de Cochabamba</v>
      </c>
      <c r="C159" s="312" t="e">
        <f>+VLOOKUP(A159,Contactos!$A$5:$E$541,6,FALSE)</f>
        <v>#REF!</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f t="shared" si="2"/>
        <v>0</v>
      </c>
      <c r="AU159" s="33"/>
    </row>
    <row r="160" spans="1:47" ht="33" customHeight="1">
      <c r="A160" s="32">
        <v>426</v>
      </c>
      <c r="B160" s="311" t="str">
        <f>VLOOKUP(A160,[5]bd_lista!A:C,3,FALSE)</f>
        <v>Seguro Social Universitario de Oruro</v>
      </c>
      <c r="C160" s="312" t="e">
        <f>+VLOOKUP(A160,Contactos!$A$5:$E$541,6,FALSE)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R160" s="61">
        <f t="shared" si="2"/>
        <v>0</v>
      </c>
      <c r="AU160" s="33"/>
    </row>
    <row r="161" spans="1:47" ht="33" customHeight="1">
      <c r="A161" s="32">
        <v>427</v>
      </c>
      <c r="B161" s="311" t="str">
        <f>VLOOKUP(A161,[5]bd_lista!A:C,3,FALSE)</f>
        <v>Seguro Social Universitario de Santa Cruz</v>
      </c>
      <c r="C161" s="312" t="e">
        <f>+VLOOKUP(A161,Contactos!$A$5:$E$541,6,FALSE)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U161" s="33"/>
    </row>
    <row r="162" spans="1:47" ht="33" customHeight="1">
      <c r="A162" s="32">
        <v>428</v>
      </c>
      <c r="B162" s="311" t="str">
        <f>VLOOKUP(A162,[5]bd_lista!A:C,3,FALSE)</f>
        <v>Seguro Social Universitario de Sucre</v>
      </c>
      <c r="C162" s="312" t="e">
        <f>+VLOOKUP(A162,Contactos!$A$5:$E$541,6,FALSE)</f>
        <v>#REF!</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f t="shared" si="2"/>
        <v>0</v>
      </c>
      <c r="AU162" s="33"/>
    </row>
    <row r="163" spans="1:47" ht="33" customHeight="1">
      <c r="A163" s="32">
        <v>429</v>
      </c>
      <c r="B163" s="311" t="str">
        <f>VLOOKUP(A163,[5]bd_lista!A:C,3,FALSE)</f>
        <v>Seguro Social Universitario de La Paz</v>
      </c>
      <c r="C163" s="312" t="e">
        <f>+VLOOKUP(A163,Contactos!$A$5:$E$541,6,FALSE)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v>0</v>
      </c>
      <c r="AR163" s="61">
        <f t="shared" si="2"/>
        <v>0</v>
      </c>
      <c r="AU163" s="33"/>
    </row>
    <row r="164" spans="1:47" ht="33" customHeight="1">
      <c r="A164" s="32">
        <v>432</v>
      </c>
      <c r="B164" s="311" t="str">
        <f>VLOOKUP(A164,[5]bd_lista!A:C,3,FALSE)</f>
        <v>Seguro Social Universitario de Tarija</v>
      </c>
      <c r="C164" s="312" t="e">
        <f>+VLOOKUP(A164,Contactos!$A$5:$E$541,6,FALSE)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v>0</v>
      </c>
      <c r="AR164" s="61">
        <f t="shared" si="2"/>
        <v>0</v>
      </c>
      <c r="AU164" s="33"/>
    </row>
    <row r="165" spans="1:47" ht="33" customHeight="1">
      <c r="A165" s="32">
        <v>433</v>
      </c>
      <c r="B165" s="311" t="str">
        <f>VLOOKUP(A165,[5]bd_lista!A:C,3,FALSE)</f>
        <v>Seguro Social Universitario de Potosí</v>
      </c>
      <c r="C165" s="312" t="e">
        <f>+VLOOKUP(A165,Contactos!$A$5:$E$541,6,FALSE)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v>0</v>
      </c>
      <c r="AR165" s="61">
        <f t="shared" si="2"/>
        <v>0</v>
      </c>
      <c r="AU165" s="33"/>
    </row>
    <row r="166" spans="1:47" ht="33" customHeight="1">
      <c r="A166" s="32">
        <v>434</v>
      </c>
      <c r="B166" s="311" t="str">
        <f>VLOOKUP(A166,[5]bd_lista!A:C,3,FALSE)</f>
        <v>Seguro Social Universitario de Beni</v>
      </c>
      <c r="C166" s="312" t="e">
        <f>+VLOOKUP(A166,Contactos!$A$5:$E$541,6,FALSE)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v>0</v>
      </c>
      <c r="AR166" s="61">
        <f t="shared" si="2"/>
        <v>0</v>
      </c>
      <c r="AU166" s="33"/>
    </row>
    <row r="167" spans="1:47" ht="33" customHeight="1">
      <c r="A167" s="32">
        <v>435</v>
      </c>
      <c r="B167" s="311" t="str">
        <f>VLOOKUP(A167,[5]bd_lista!A:C,3,FALSE)</f>
        <v>Seguro Integral de Salud</v>
      </c>
      <c r="C167" s="312" t="e">
        <f>+VLOOKUP(A167,Contactos!$A$5:$E$541,6,FALSE)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v>0</v>
      </c>
      <c r="AR167" s="61">
        <f t="shared" si="2"/>
        <v>0</v>
      </c>
      <c r="AU167" s="33"/>
    </row>
    <row r="168" spans="1:47" ht="33" customHeight="1">
      <c r="A168" s="32">
        <v>512</v>
      </c>
      <c r="B168" s="311" t="str">
        <f>VLOOKUP(A168,[5]bd_lista!A:C,3,FALSE)</f>
        <v>Adm.de Aeropuertos y Servicios Auxiliares a la Naveg. Aérea</v>
      </c>
      <c r="C168" s="312" t="e">
        <f>+VLOOKUP(A168,Contactos!$A$5:$E$541,6,FALSE)</f>
        <v>#N/A</v>
      </c>
      <c r="D168" s="61">
        <v>0</v>
      </c>
      <c r="E168" s="61">
        <v>0</v>
      </c>
      <c r="F168" s="61">
        <v>0</v>
      </c>
      <c r="G168" s="61">
        <v>0</v>
      </c>
      <c r="H168" s="61">
        <v>0</v>
      </c>
      <c r="I168" s="61">
        <v>0</v>
      </c>
      <c r="J168" s="61">
        <v>0</v>
      </c>
      <c r="K168" s="61">
        <v>0</v>
      </c>
      <c r="L168" s="61">
        <v>0</v>
      </c>
      <c r="M168" s="61">
        <v>0</v>
      </c>
      <c r="N168" s="61">
        <v>0</v>
      </c>
      <c r="O168" s="61">
        <v>0</v>
      </c>
      <c r="P168" s="61">
        <v>0</v>
      </c>
      <c r="Q168" s="61">
        <v>0</v>
      </c>
      <c r="R168" s="61">
        <v>0</v>
      </c>
      <c r="S168" s="61">
        <v>0</v>
      </c>
      <c r="T168" s="61">
        <v>0</v>
      </c>
      <c r="U168" s="61">
        <v>0</v>
      </c>
      <c r="V168" s="61">
        <v>0</v>
      </c>
      <c r="W168" s="61">
        <v>0</v>
      </c>
      <c r="X168" s="61">
        <v>0</v>
      </c>
      <c r="Y168" s="61">
        <v>0</v>
      </c>
      <c r="Z168" s="61">
        <v>0</v>
      </c>
      <c r="AA168" s="61">
        <v>0</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v>0</v>
      </c>
      <c r="AR168" s="61">
        <f t="shared" si="2"/>
        <v>0</v>
      </c>
      <c r="AU168" s="33"/>
    </row>
    <row r="169" spans="1:47" ht="33" customHeight="1">
      <c r="A169" s="32">
        <v>513</v>
      </c>
      <c r="B169" s="311" t="str">
        <f>VLOOKUP(A169,[5]bd_lista!A:C,3,FALSE)</f>
        <v>Yacimientos Petrolíferos Fiscales Bolivianos</v>
      </c>
      <c r="C169" s="312" t="e">
        <f>+VLOOKUP(A169,Contactos!$A$5:$E$541,6,FALSE)</f>
        <v>#REF!</v>
      </c>
      <c r="D169" s="61">
        <v>0</v>
      </c>
      <c r="E169" s="61">
        <v>0</v>
      </c>
      <c r="F169" s="61">
        <v>178325528.49000001</v>
      </c>
      <c r="G169" s="61">
        <v>0</v>
      </c>
      <c r="H169" s="61">
        <v>24729.040000000001</v>
      </c>
      <c r="I169" s="61">
        <v>0</v>
      </c>
      <c r="J169" s="61">
        <v>0</v>
      </c>
      <c r="K169" s="61">
        <v>1200</v>
      </c>
      <c r="L169" s="61">
        <v>233180686.61999997</v>
      </c>
      <c r="M169" s="61">
        <v>0</v>
      </c>
      <c r="N169" s="61">
        <v>2400</v>
      </c>
      <c r="O169" s="61">
        <v>3153.0200000000004</v>
      </c>
      <c r="P169" s="61">
        <v>0</v>
      </c>
      <c r="Q169" s="61">
        <v>0</v>
      </c>
      <c r="R169" s="61">
        <v>239108948.76999998</v>
      </c>
      <c r="S169" s="61">
        <v>0</v>
      </c>
      <c r="T169" s="61">
        <v>1668837367.0699999</v>
      </c>
      <c r="U169" s="61">
        <v>0</v>
      </c>
      <c r="V169" s="61">
        <v>0</v>
      </c>
      <c r="W169" s="61">
        <v>0</v>
      </c>
      <c r="X169" s="61">
        <v>0</v>
      </c>
      <c r="Y169" s="61">
        <v>0</v>
      </c>
      <c r="Z169" s="61">
        <v>0</v>
      </c>
      <c r="AA169" s="61">
        <v>0</v>
      </c>
      <c r="AB169" s="61">
        <v>0</v>
      </c>
      <c r="AC169" s="61">
        <v>0</v>
      </c>
      <c r="AD169" s="61">
        <v>0</v>
      </c>
      <c r="AE169" s="61">
        <v>0</v>
      </c>
      <c r="AF169" s="61">
        <v>240736801.09999996</v>
      </c>
      <c r="AG169" s="61">
        <v>0</v>
      </c>
      <c r="AH169" s="61">
        <v>0</v>
      </c>
      <c r="AI169" s="61">
        <v>0</v>
      </c>
      <c r="AJ169" s="61">
        <v>0</v>
      </c>
      <c r="AK169" s="61">
        <v>0</v>
      </c>
      <c r="AL169" s="61">
        <v>0</v>
      </c>
      <c r="AM169" s="61">
        <v>0</v>
      </c>
      <c r="AN169" s="61">
        <v>0</v>
      </c>
      <c r="AO169" s="61">
        <v>0</v>
      </c>
      <c r="AP169" s="61">
        <v>0</v>
      </c>
      <c r="AQ169" s="61">
        <v>0</v>
      </c>
      <c r="AR169" s="61">
        <f t="shared" si="2"/>
        <v>2560220814.1099997</v>
      </c>
      <c r="AU169" s="33"/>
    </row>
    <row r="170" spans="1:47" ht="33" customHeight="1">
      <c r="A170" s="32">
        <v>514</v>
      </c>
      <c r="B170" s="311" t="str">
        <f>VLOOKUP(A170,[5]bd_lista!A:C,3,FALSE)</f>
        <v>Empresa Nacional de Electricidad</v>
      </c>
      <c r="C170" s="312" t="e">
        <f>+VLOOKUP(A170,Contactos!$A$5:$E$541,6,FALSE)</f>
        <v>#REF!</v>
      </c>
      <c r="D170" s="61">
        <v>0</v>
      </c>
      <c r="E170" s="61">
        <v>0</v>
      </c>
      <c r="F170" s="61">
        <v>0</v>
      </c>
      <c r="G170" s="61">
        <v>0</v>
      </c>
      <c r="H170" s="61">
        <v>64197013.370000005</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v>0</v>
      </c>
      <c r="AR170" s="61">
        <f t="shared" si="2"/>
        <v>64197013.370000005</v>
      </c>
      <c r="AU170" s="33"/>
    </row>
    <row r="171" spans="1:47" ht="33" customHeight="1">
      <c r="A171" s="32">
        <v>517</v>
      </c>
      <c r="B171" s="311" t="str">
        <f>VLOOKUP(A171,[5]bd_lista!A:C,3,FALSE)</f>
        <v>Corporación Minera de Bolivia</v>
      </c>
      <c r="C171" s="312" t="e">
        <f>+VLOOKUP(A171,Contactos!$A$5:$E$541,6,FALSE)</f>
        <v>#N/A</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v>0</v>
      </c>
      <c r="AR171" s="61">
        <f t="shared" si="2"/>
        <v>0</v>
      </c>
      <c r="AU171" s="33"/>
    </row>
    <row r="172" spans="1:47" ht="33" customHeight="1">
      <c r="A172" s="32">
        <v>520</v>
      </c>
      <c r="B172" s="311" t="str">
        <f>VLOOKUP(A172,[5]bd_lista!A:C,3,FALSE)</f>
        <v>Empresa Metalúrgica VINTO - Nacionalizada</v>
      </c>
      <c r="C172" s="312" t="e">
        <f>+VLOOKUP(A172,Contactos!$A$5:$E$541,6,FALSE)</f>
        <v>#REF!</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v>0</v>
      </c>
      <c r="AR172" s="61">
        <f t="shared" si="2"/>
        <v>0</v>
      </c>
      <c r="AU172" s="33"/>
    </row>
    <row r="173" spans="1:47" ht="33" customHeight="1">
      <c r="A173" s="32">
        <v>522</v>
      </c>
      <c r="B173" s="311" t="str">
        <f>VLOOKUP(A173,[5]bd_lista!A:C,3,FALSE)</f>
        <v>Empresa Nacional de Ferrocarriles - Residual</v>
      </c>
      <c r="C173" s="312" t="e">
        <f>+VLOOKUP(A173,Contactos!$A$5:$E$541,6,FALSE)</f>
        <v>#REF!</v>
      </c>
      <c r="D173" s="61">
        <v>0</v>
      </c>
      <c r="E173" s="61">
        <v>0</v>
      </c>
      <c r="F173" s="61">
        <v>0</v>
      </c>
      <c r="G173" s="61">
        <v>0</v>
      </c>
      <c r="H173" s="61">
        <v>127632.9</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v>0</v>
      </c>
      <c r="AR173" s="61">
        <f t="shared" si="2"/>
        <v>127632.9</v>
      </c>
      <c r="AU173" s="33"/>
    </row>
    <row r="174" spans="1:47" ht="33" customHeight="1">
      <c r="A174" s="32">
        <v>525</v>
      </c>
      <c r="B174" s="311" t="str">
        <f>VLOOKUP(A174,[5]bd_lista!A:C,3,FALSE)</f>
        <v>Transportes Aéreos Bolivianos</v>
      </c>
      <c r="C174" s="312" t="e">
        <f>+VLOOKUP(A174,Contactos!$A$5:$E$541,6,FALSE)</f>
        <v>#REF!</v>
      </c>
      <c r="D174" s="61">
        <v>0</v>
      </c>
      <c r="E174" s="61">
        <v>0</v>
      </c>
      <c r="F174" s="61">
        <v>104400</v>
      </c>
      <c r="G174" s="61">
        <v>0</v>
      </c>
      <c r="H174" s="61">
        <v>0</v>
      </c>
      <c r="I174" s="61">
        <v>0</v>
      </c>
      <c r="J174" s="61">
        <v>0</v>
      </c>
      <c r="K174" s="61">
        <v>0</v>
      </c>
      <c r="L174" s="61">
        <v>1557220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v>0</v>
      </c>
      <c r="AR174" s="61">
        <f t="shared" si="2"/>
        <v>1661620</v>
      </c>
      <c r="AU174" s="33"/>
    </row>
    <row r="175" spans="1:47" ht="33" customHeight="1">
      <c r="A175" s="32">
        <v>526</v>
      </c>
      <c r="B175" s="311" t="str">
        <f>VLOOKUP(A175,[5]bd_lista!A:C,3,FALSE)</f>
        <v>Bolivia TV</v>
      </c>
      <c r="C175" s="312" t="e">
        <f>+VLOOKUP(A175,Contactos!$A$5:$E$541,6,FALSE)</f>
        <v>#REF!</v>
      </c>
      <c r="D175" s="61">
        <v>0</v>
      </c>
      <c r="E175" s="61">
        <v>0</v>
      </c>
      <c r="F175" s="61">
        <v>0</v>
      </c>
      <c r="G175" s="61">
        <v>0</v>
      </c>
      <c r="H175" s="61">
        <v>949.1</v>
      </c>
      <c r="I175" s="61">
        <v>0</v>
      </c>
      <c r="J175" s="61">
        <v>0</v>
      </c>
      <c r="K175" s="61">
        <v>0</v>
      </c>
      <c r="L175" s="61">
        <v>0</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v>0</v>
      </c>
      <c r="AR175" s="61">
        <f t="shared" si="2"/>
        <v>949.1</v>
      </c>
      <c r="AU175" s="33"/>
    </row>
    <row r="176" spans="1:47" ht="33" customHeight="1">
      <c r="A176" s="32">
        <v>548</v>
      </c>
      <c r="B176" s="311" t="str">
        <f>VLOOKUP(A176,[5]bd_lista!A:C,3,FALSE)</f>
        <v>Corporación de las Fuerzas Armadas p/ el Des. Nacional</v>
      </c>
      <c r="C176" s="312" t="e">
        <f>+VLOOKUP(A176,Contactos!$A$5:$E$541,6,FALSE)</f>
        <v>#REF!</v>
      </c>
      <c r="D176" s="61">
        <v>0</v>
      </c>
      <c r="E176" s="61">
        <v>0</v>
      </c>
      <c r="F176" s="61">
        <v>150420</v>
      </c>
      <c r="G176" s="61">
        <v>0</v>
      </c>
      <c r="H176" s="61">
        <v>87</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v>0</v>
      </c>
      <c r="AR176" s="61">
        <f t="shared" si="2"/>
        <v>150507</v>
      </c>
      <c r="AU176" s="33"/>
    </row>
    <row r="177" spans="1:47" ht="33" customHeight="1">
      <c r="A177" s="32">
        <v>551</v>
      </c>
      <c r="B177" s="311" t="str">
        <f>VLOOKUP(A177,[5]bd_lista!A:C,3,FALSE)</f>
        <v>Empresa Naviera Boliviana</v>
      </c>
      <c r="C177" s="312" t="e">
        <f>+VLOOKUP(A177,Contactos!$A$5:$E$541,6,FALSE)</f>
        <v>#REF!</v>
      </c>
      <c r="D177" s="61">
        <v>0</v>
      </c>
      <c r="E177" s="61">
        <v>0</v>
      </c>
      <c r="F177" s="61">
        <v>0</v>
      </c>
      <c r="G177" s="61">
        <v>0</v>
      </c>
      <c r="H177" s="61">
        <v>764.4</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0</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v>0</v>
      </c>
      <c r="AR177" s="61">
        <f t="shared" si="2"/>
        <v>764.4</v>
      </c>
      <c r="AU177" s="33"/>
    </row>
    <row r="178" spans="1:47" ht="33" customHeight="1">
      <c r="A178" s="32">
        <v>572</v>
      </c>
      <c r="B178" s="311" t="str">
        <f>VLOOKUP(A178,[5]bd_lista!A:C,3,FALSE)</f>
        <v>Empresa de Apoyo a la Producción de Alimentos</v>
      </c>
      <c r="C178" s="312" t="e">
        <f>+VLOOKUP(A178,Contactos!$A$5:$E$541,6,FALSE)</f>
        <v>#REF!</v>
      </c>
      <c r="D178" s="61">
        <v>0</v>
      </c>
      <c r="E178" s="61">
        <v>0</v>
      </c>
      <c r="F178" s="61">
        <v>0</v>
      </c>
      <c r="G178" s="61">
        <v>0</v>
      </c>
      <c r="H178" s="61">
        <v>108864.18999999999</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14470882.389999997</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v>0</v>
      </c>
      <c r="AR178" s="61">
        <f t="shared" si="2"/>
        <v>14579746.579999996</v>
      </c>
      <c r="AU178" s="33"/>
    </row>
    <row r="179" spans="1:47" ht="33" customHeight="1">
      <c r="A179" s="32">
        <v>573</v>
      </c>
      <c r="B179" s="311" t="str">
        <f>VLOOKUP(A179,[5]bd_lista!A:C,3,FALSE)</f>
        <v>Empresa Siderúrgica del Mutún</v>
      </c>
      <c r="C179" s="312" t="e">
        <f>+VLOOKUP(A179,Contactos!$A$5:$E$541,6,FALSE)</f>
        <v>#REF!</v>
      </c>
      <c r="D179" s="61">
        <v>0</v>
      </c>
      <c r="E179" s="61">
        <v>0</v>
      </c>
      <c r="F179" s="61">
        <v>397650.89999999997</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v>0</v>
      </c>
      <c r="AR179" s="61">
        <f t="shared" si="2"/>
        <v>397650.89999999997</v>
      </c>
      <c r="AU179" s="33"/>
    </row>
    <row r="180" spans="1:47" ht="33" customHeight="1">
      <c r="A180" s="32">
        <v>576</v>
      </c>
      <c r="B180" s="311" t="str">
        <f>VLOOKUP(A180,[5]bd_lista!A:C,3,FALSE)</f>
        <v>Empresa Pública Nacional Estratégica Cartones de Bolivia</v>
      </c>
      <c r="C180" s="312" t="e">
        <f>+VLOOKUP(A180,Contactos!$A$5:$E$541,6,FALSE)</f>
        <v>#REF!</v>
      </c>
      <c r="D180" s="61">
        <v>0</v>
      </c>
      <c r="E180" s="61">
        <v>0</v>
      </c>
      <c r="F180" s="61">
        <v>0</v>
      </c>
      <c r="G180" s="61">
        <v>0</v>
      </c>
      <c r="H180" s="61">
        <v>0</v>
      </c>
      <c r="I180" s="61">
        <v>0</v>
      </c>
      <c r="J180" s="61">
        <v>0</v>
      </c>
      <c r="K180" s="61">
        <v>0</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v>0</v>
      </c>
      <c r="AR180" s="61">
        <f t="shared" si="2"/>
        <v>0</v>
      </c>
      <c r="AU180" s="33"/>
    </row>
    <row r="181" spans="1:47" ht="33" customHeight="1">
      <c r="A181" s="32">
        <v>578</v>
      </c>
      <c r="B181" s="311" t="str">
        <f>VLOOKUP(A181,[5]bd_lista!A:C,3,FALSE)</f>
        <v>Boliviana de Aviación</v>
      </c>
      <c r="C181" s="312" t="e">
        <f>+VLOOKUP(A181,Contactos!$A$5:$E$541,6,FALSE)</f>
        <v>#REF!</v>
      </c>
      <c r="D181" s="61">
        <v>0</v>
      </c>
      <c r="E181" s="61">
        <v>0</v>
      </c>
      <c r="F181" s="61">
        <v>0</v>
      </c>
      <c r="G181" s="61">
        <v>0</v>
      </c>
      <c r="H181" s="61">
        <v>1270993.3400000001</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v>0</v>
      </c>
      <c r="AR181" s="61">
        <f t="shared" si="2"/>
        <v>1270993.3400000001</v>
      </c>
      <c r="AU181" s="33"/>
    </row>
    <row r="182" spans="1:47" ht="33" customHeight="1">
      <c r="A182" s="32">
        <v>580</v>
      </c>
      <c r="B182" s="311" t="str">
        <f>VLOOKUP(A182,[5]bd_lista!A:C,3,FALSE)</f>
        <v>Depósitos Aduaneros Bolivianos</v>
      </c>
      <c r="C182" s="312" t="e">
        <f>+VLOOKUP(A182,Contactos!$A$5:$E$541,6,FALSE)</f>
        <v>#REF!</v>
      </c>
      <c r="D182" s="61">
        <v>0</v>
      </c>
      <c r="E182" s="61">
        <v>0</v>
      </c>
      <c r="F182" s="61">
        <v>692435</v>
      </c>
      <c r="G182" s="61">
        <v>0</v>
      </c>
      <c r="H182" s="61">
        <v>614.20000000000005</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v>0</v>
      </c>
      <c r="AR182" s="61">
        <f t="shared" si="2"/>
        <v>693049.2</v>
      </c>
      <c r="AU182" s="33"/>
    </row>
    <row r="183" spans="1:47" ht="33" customHeight="1">
      <c r="A183" s="32">
        <v>584</v>
      </c>
      <c r="B183" s="311" t="str">
        <f>VLOOKUP(A183,[5]bd_lista!A:C,3,FALSE)</f>
        <v>Empresa Boliviana de Industrializacion de Hidrocarburos</v>
      </c>
      <c r="C183" s="312" t="e">
        <f>+VLOOKUP(A183,Contactos!$A$5:$E$541,6,FALSE)</f>
        <v>#REF!</v>
      </c>
      <c r="D183" s="61">
        <v>0</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v>0</v>
      </c>
      <c r="AR183" s="61">
        <f t="shared" si="2"/>
        <v>0</v>
      </c>
      <c r="AU183" s="33"/>
    </row>
    <row r="184" spans="1:47" ht="33" customHeight="1">
      <c r="A184" s="32">
        <v>585</v>
      </c>
      <c r="B184" s="311" t="str">
        <f>VLOOKUP(A184,[5]bd_lista!A:C,3,FALSE)</f>
        <v>Agencia Boliviana Espacial</v>
      </c>
      <c r="C184" s="312" t="e">
        <f>+VLOOKUP(A184,Contactos!$A$5:$E$541,6,FALSE)</f>
        <v>#REF!</v>
      </c>
      <c r="D184" s="61">
        <v>0</v>
      </c>
      <c r="E184" s="61">
        <v>0</v>
      </c>
      <c r="F184" s="61">
        <v>0</v>
      </c>
      <c r="G184" s="61">
        <v>0</v>
      </c>
      <c r="H184" s="61">
        <v>1467900</v>
      </c>
      <c r="I184" s="61">
        <v>0</v>
      </c>
      <c r="J184" s="61">
        <v>0</v>
      </c>
      <c r="K184" s="61">
        <v>0</v>
      </c>
      <c r="L184" s="61">
        <v>25793.599999999999</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v>0</v>
      </c>
      <c r="AR184" s="61">
        <f t="shared" si="2"/>
        <v>1493693.6</v>
      </c>
      <c r="AU184" s="33"/>
    </row>
    <row r="185" spans="1:47" ht="33" customHeight="1">
      <c r="A185" s="32">
        <v>586</v>
      </c>
      <c r="B185" s="311" t="str">
        <f>VLOOKUP(A185,[5]bd_lista!A:C,3,FALSE)</f>
        <v>Empresa Azucarera San Buenaventura</v>
      </c>
      <c r="C185" s="312" t="e">
        <f>+VLOOKUP(A185,Contactos!$A$5:$E$541,6,FALSE)</f>
        <v>#REF!</v>
      </c>
      <c r="D185" s="61">
        <v>0</v>
      </c>
      <c r="E185" s="61">
        <v>0</v>
      </c>
      <c r="F185" s="61">
        <v>24132409.720000003</v>
      </c>
      <c r="G185" s="61">
        <v>0</v>
      </c>
      <c r="H185" s="61">
        <v>122.19999999999999</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v>0</v>
      </c>
      <c r="AR185" s="61">
        <f t="shared" si="2"/>
        <v>24132531.920000002</v>
      </c>
      <c r="AU185" s="33"/>
    </row>
    <row r="186" spans="1:47" ht="33" customHeight="1">
      <c r="A186" s="32">
        <v>587</v>
      </c>
      <c r="B186" s="311" t="str">
        <f>VLOOKUP(A186,[5]bd_lista!A:C,3,FALSE)</f>
        <v>Empresa Estratégica Boliviana de Construcción y Conservación de Infraestructura Civil</v>
      </c>
      <c r="C186" s="312" t="e">
        <f>+VLOOKUP(A186,Contactos!$A$5:$E$541,6,FALSE)</f>
        <v>#REF!</v>
      </c>
      <c r="D186" s="61">
        <v>0</v>
      </c>
      <c r="E186" s="61">
        <v>0</v>
      </c>
      <c r="F186" s="61">
        <v>0</v>
      </c>
      <c r="G186" s="61">
        <v>0</v>
      </c>
      <c r="H186" s="61">
        <v>4485.0200000000004</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v>0</v>
      </c>
      <c r="AR186" s="61">
        <f t="shared" si="2"/>
        <v>4485.0200000000004</v>
      </c>
      <c r="AU186" s="33"/>
    </row>
    <row r="187" spans="1:47" ht="33" customHeight="1">
      <c r="A187" s="313">
        <v>590</v>
      </c>
      <c r="B187" s="311" t="str">
        <f>VLOOKUP(A187,[5]bd_lista!A:C,3,FALSE)</f>
        <v>Empresa Pública "QUIPUS"</v>
      </c>
      <c r="C187" s="312" t="e">
        <f>+VLOOKUP(A187,Contactos!$A$5:$E$541,6,FALSE)</f>
        <v>#REF!</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v>0</v>
      </c>
      <c r="AR187" s="61">
        <f t="shared" si="2"/>
        <v>0</v>
      </c>
      <c r="AU187" s="33"/>
    </row>
    <row r="188" spans="1:47" ht="33" customHeight="1">
      <c r="A188" s="32">
        <v>591</v>
      </c>
      <c r="B188" s="311" t="str">
        <f>VLOOKUP(A188,[5]bd_lista!A:C,3,FALSE)</f>
        <v>Empresa Estatal de Transporte por Cable "Mi teleférico"</v>
      </c>
      <c r="C188" s="312" t="e">
        <f>+VLOOKUP(A188,Contactos!$A$5:$E$541,6,FALSE)</f>
        <v>#REF!</v>
      </c>
      <c r="D188" s="61">
        <v>0</v>
      </c>
      <c r="E188" s="61">
        <v>0</v>
      </c>
      <c r="F188" s="61">
        <v>5371876.3000000007</v>
      </c>
      <c r="G188" s="61">
        <v>0</v>
      </c>
      <c r="H188" s="61">
        <v>4595033.43</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77.11</v>
      </c>
      <c r="AG188" s="61">
        <v>0</v>
      </c>
      <c r="AH188" s="61">
        <v>0</v>
      </c>
      <c r="AI188" s="61">
        <v>0</v>
      </c>
      <c r="AJ188" s="61">
        <v>0</v>
      </c>
      <c r="AK188" s="61">
        <v>0</v>
      </c>
      <c r="AL188" s="61">
        <v>0</v>
      </c>
      <c r="AM188" s="61">
        <v>0</v>
      </c>
      <c r="AN188" s="61">
        <v>0</v>
      </c>
      <c r="AO188" s="61">
        <v>0</v>
      </c>
      <c r="AP188" s="61">
        <v>0</v>
      </c>
      <c r="AQ188" s="61">
        <v>0</v>
      </c>
      <c r="AR188" s="61">
        <f t="shared" si="2"/>
        <v>9966986.8399999999</v>
      </c>
      <c r="AU188" s="33"/>
    </row>
    <row r="189" spans="1:47" ht="33" customHeight="1">
      <c r="A189" s="32">
        <v>592</v>
      </c>
      <c r="B189" s="311" t="str">
        <f>VLOOKUP(A189,[5]bd_lista!A:C,3,FALSE)</f>
        <v>Empresa Estatal "Boliviana de Turismo"</v>
      </c>
      <c r="C189" s="312" t="e">
        <f>+VLOOKUP(A189,Contactos!$A$5:$E$541,6,FALSE)</f>
        <v>#N/A</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v>0</v>
      </c>
      <c r="AR189" s="61">
        <f t="shared" si="2"/>
        <v>0</v>
      </c>
      <c r="AU189" s="33"/>
    </row>
    <row r="190" spans="1:47" ht="33" customHeight="1">
      <c r="A190" s="32">
        <v>593</v>
      </c>
      <c r="B190" s="311" t="str">
        <f>VLOOKUP(A190,[5]bd_lista!A:C,3,FALSE)</f>
        <v>Empresa Pública YACANA</v>
      </c>
      <c r="C190" s="312" t="e">
        <f>+VLOOKUP(A190,Contactos!$A$5:$E$541,6,FALSE)</f>
        <v>#REF!</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v>0</v>
      </c>
      <c r="AR190" s="61">
        <f t="shared" si="2"/>
        <v>0</v>
      </c>
      <c r="AU190" s="33"/>
    </row>
    <row r="191" spans="1:47" ht="33" customHeight="1">
      <c r="A191" s="32">
        <v>594</v>
      </c>
      <c r="B191" s="311" t="str">
        <f>VLOOKUP(A191,[5]bd_lista!A:C,3,FALSE)</f>
        <v>Administración de Servicios Portuarios - Bolivia</v>
      </c>
      <c r="C191" s="312" t="e">
        <f>+VLOOKUP(A191,Contactos!$A$5:$E$541,6,FALSE)</f>
        <v>#REF!</v>
      </c>
      <c r="D191" s="61">
        <v>0</v>
      </c>
      <c r="E191" s="61">
        <v>0</v>
      </c>
      <c r="F191" s="61">
        <v>10625389.18</v>
      </c>
      <c r="G191" s="61">
        <v>0</v>
      </c>
      <c r="H191" s="61">
        <v>120.09</v>
      </c>
      <c r="I191" s="61">
        <v>0</v>
      </c>
      <c r="J191" s="61">
        <v>0</v>
      </c>
      <c r="K191" s="61">
        <v>0</v>
      </c>
      <c r="L191" s="61">
        <v>0</v>
      </c>
      <c r="M191" s="61">
        <v>0</v>
      </c>
      <c r="N191" s="61">
        <v>0</v>
      </c>
      <c r="O191" s="61">
        <v>7753.2099999999991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v>0</v>
      </c>
      <c r="AR191" s="61">
        <f t="shared" si="2"/>
        <v>10633262.48</v>
      </c>
      <c r="AU191" s="33"/>
    </row>
    <row r="192" spans="1:47" ht="33" customHeight="1">
      <c r="A192" s="32">
        <v>595</v>
      </c>
      <c r="B192" s="311" t="str">
        <f>VLOOKUP(A192,[5]bd_lista!A:C,3,FALSE)</f>
        <v>Gestora Pública de la Seguridad Social de Largo Plazo</v>
      </c>
      <c r="C192" s="312" t="e">
        <f>+VLOOKUP(A192,Contactos!$A$5:$E$541,6,FALSE)</f>
        <v>#REF!</v>
      </c>
      <c r="D192" s="61">
        <v>0</v>
      </c>
      <c r="E192" s="61">
        <v>0</v>
      </c>
      <c r="F192" s="61">
        <v>0</v>
      </c>
      <c r="G192" s="61">
        <v>0</v>
      </c>
      <c r="H192" s="61">
        <v>53365</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v>0</v>
      </c>
      <c r="AR192" s="61">
        <f t="shared" si="2"/>
        <v>53365</v>
      </c>
      <c r="AU192" s="33"/>
    </row>
    <row r="193" spans="1:47" ht="33" customHeight="1">
      <c r="A193" s="32">
        <v>596</v>
      </c>
      <c r="B193" s="311" t="str">
        <f>VLOOKUP(A193,[5]bd_lista!A:C,3,FALSE)</f>
        <v xml:space="preserve">Empresa Pública Transporte Aéreo Militar </v>
      </c>
      <c r="C193" s="312" t="e">
        <f>+VLOOKUP(A193,Contactos!$A$5:$E$541,6,FALSE)</f>
        <v>#REF!</v>
      </c>
      <c r="D193" s="61">
        <v>0</v>
      </c>
      <c r="E193" s="61">
        <v>0</v>
      </c>
      <c r="F193" s="61">
        <v>0</v>
      </c>
      <c r="G193" s="61">
        <v>0</v>
      </c>
      <c r="H193" s="61">
        <v>0</v>
      </c>
      <c r="I193" s="61">
        <v>0</v>
      </c>
      <c r="J193" s="61">
        <v>0</v>
      </c>
      <c r="K193" s="61">
        <v>240</v>
      </c>
      <c r="L193" s="61">
        <v>0</v>
      </c>
      <c r="M193" s="61">
        <v>0</v>
      </c>
      <c r="N193" s="61">
        <v>0</v>
      </c>
      <c r="O193" s="61">
        <v>0</v>
      </c>
      <c r="P193" s="61">
        <v>0</v>
      </c>
      <c r="Q193" s="61">
        <v>0</v>
      </c>
      <c r="R193" s="61">
        <v>487.77</v>
      </c>
      <c r="S193" s="61">
        <v>0</v>
      </c>
      <c r="T193" s="61">
        <v>0</v>
      </c>
      <c r="U193" s="61">
        <v>33.5</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v>0</v>
      </c>
      <c r="AR193" s="61">
        <f t="shared" si="2"/>
        <v>761.27</v>
      </c>
      <c r="AU193" s="33"/>
    </row>
    <row r="194" spans="1:47" ht="33" customHeight="1">
      <c r="A194" s="32">
        <v>597</v>
      </c>
      <c r="B194" s="311" t="str">
        <f>VLOOKUP(A194,[5]bd_lista!A:C,3,FALSE)</f>
        <v>Empresa Pública Nacional Estratégica de Yacimientos de Litio Bolivianos</v>
      </c>
      <c r="C194" s="312" t="e">
        <f>+VLOOKUP(A194,Contactos!$A$5:$E$541,6,FALSE)</f>
        <v>#REF!</v>
      </c>
      <c r="D194" s="61">
        <v>0</v>
      </c>
      <c r="E194" s="61">
        <v>0</v>
      </c>
      <c r="F194" s="61">
        <v>0</v>
      </c>
      <c r="G194" s="61">
        <v>0</v>
      </c>
      <c r="H194" s="61">
        <v>0</v>
      </c>
      <c r="I194" s="61">
        <v>0</v>
      </c>
      <c r="J194" s="61">
        <v>0</v>
      </c>
      <c r="K194" s="61">
        <v>2463.13</v>
      </c>
      <c r="L194" s="61">
        <v>2588113.36</v>
      </c>
      <c r="M194" s="61">
        <v>0</v>
      </c>
      <c r="N194" s="61">
        <v>480</v>
      </c>
      <c r="O194" s="61">
        <v>0</v>
      </c>
      <c r="P194" s="61">
        <v>0</v>
      </c>
      <c r="Q194" s="61">
        <v>0</v>
      </c>
      <c r="R194" s="61">
        <v>0</v>
      </c>
      <c r="S194" s="61">
        <v>0</v>
      </c>
      <c r="T194" s="61">
        <v>0</v>
      </c>
      <c r="U194" s="61">
        <v>0</v>
      </c>
      <c r="V194" s="61">
        <v>0</v>
      </c>
      <c r="W194" s="61">
        <v>0</v>
      </c>
      <c r="X194" s="61">
        <v>0</v>
      </c>
      <c r="Y194" s="61">
        <v>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v>0</v>
      </c>
      <c r="AR194" s="61">
        <f t="shared" si="2"/>
        <v>2591056.4899999998</v>
      </c>
      <c r="AU194" s="33"/>
    </row>
    <row r="195" spans="1:47" ht="33" customHeight="1">
      <c r="A195" s="32">
        <v>598</v>
      </c>
      <c r="B195" s="311" t="str">
        <f>VLOOKUP(A195,[5]bd_lista!A:C,3,FALSE)</f>
        <v>Empresa Pública "Editorial del Estado Plurinacional de Bolivia"</v>
      </c>
      <c r="C195" s="312" t="e">
        <f>+VLOOKUP(A195,Contactos!$A$5:$E$541,6,FALSE)</f>
        <v>#REF!</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1">
        <v>122500</v>
      </c>
      <c r="U195" s="61">
        <v>0</v>
      </c>
      <c r="V195" s="61">
        <v>0</v>
      </c>
      <c r="W195" s="61">
        <v>0</v>
      </c>
      <c r="X195" s="61">
        <v>0</v>
      </c>
      <c r="Y195" s="61">
        <v>0</v>
      </c>
      <c r="Z195" s="61">
        <v>27200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v>0</v>
      </c>
      <c r="AR195" s="61">
        <f t="shared" si="2"/>
        <v>149700</v>
      </c>
      <c r="AU195" s="33"/>
    </row>
    <row r="196" spans="1:47" ht="33" customHeight="1">
      <c r="A196" s="32">
        <v>599</v>
      </c>
      <c r="B196" s="311" t="str">
        <f>VLOOKUP(A196,[5]bd_lista!A:C,3,FALSE)</f>
        <v>Empresa Boliviana de Alimentos y Derivados</v>
      </c>
      <c r="C196" s="312" t="e">
        <f>+VLOOKUP(A196,Contactos!$A$5:$E$541,6,FALSE)</f>
        <v>#REF!</v>
      </c>
      <c r="D196" s="61">
        <v>0</v>
      </c>
      <c r="E196" s="61">
        <v>0</v>
      </c>
      <c r="F196" s="61">
        <v>37476.720000000001</v>
      </c>
      <c r="G196" s="61">
        <v>0</v>
      </c>
      <c r="H196" s="61">
        <v>23014.3</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v>0</v>
      </c>
      <c r="AR196" s="61">
        <f t="shared" si="2"/>
        <v>60491.020000000004</v>
      </c>
      <c r="AU196" s="33"/>
    </row>
    <row r="197" spans="1:47" ht="33" customHeight="1">
      <c r="A197" s="32">
        <v>600</v>
      </c>
      <c r="B197" s="311" t="str">
        <f>VLOOKUP(A197,[5]bd_lista!A:C,3,FALSE)</f>
        <v>Empresa Servicios Aéreos Bolivianos</v>
      </c>
      <c r="C197" s="312" t="e">
        <f>+VLOOKUP(A197,Contactos!$A$5:$E$541,6,FALSE)</f>
        <v>#REF!</v>
      </c>
      <c r="D197" s="61">
        <v>0</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v>0</v>
      </c>
      <c r="AR197" s="61">
        <f t="shared" si="2"/>
        <v>0</v>
      </c>
      <c r="AU197" s="33"/>
    </row>
    <row r="198" spans="1:47" ht="15" customHeight="1">
      <c r="A198" s="32">
        <v>601</v>
      </c>
      <c r="B198" s="311" t="s">
        <v>1451</v>
      </c>
      <c r="C198" s="312" t="e">
        <f>+VLOOKUP(A198,Contactos!$A$5:$E$541,6,FALSE)</f>
        <v>#REF!</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v>0</v>
      </c>
      <c r="AR198" s="61">
        <f t="shared" si="2"/>
        <v>0</v>
      </c>
      <c r="AU198" s="33"/>
    </row>
    <row r="199" spans="1:47" ht="33" customHeight="1">
      <c r="A199" s="32">
        <v>633</v>
      </c>
      <c r="B199" s="311" t="str">
        <f>VLOOKUP(A199,[5]bd_lista!A:C,3,FALSE)</f>
        <v>Empresa Misicuni</v>
      </c>
      <c r="C199" s="312" t="e">
        <f>+VLOOKUP(A199,Contactos!$A$5:$E$541,6,FALSE)</f>
        <v>#REF!</v>
      </c>
      <c r="D199" s="61">
        <v>0</v>
      </c>
      <c r="E199" s="61">
        <v>0</v>
      </c>
      <c r="F199" s="61">
        <v>2844471.64</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v>0</v>
      </c>
      <c r="AR199" s="61">
        <f t="shared" si="2"/>
        <v>2844471.64</v>
      </c>
      <c r="AU199" s="33"/>
    </row>
    <row r="200" spans="1:47" ht="33" customHeight="1">
      <c r="A200" s="32">
        <v>634</v>
      </c>
      <c r="B200" s="311" t="str">
        <f>VLOOKUP(A200,[5]bd_lista!A:C,3,FALSE)</f>
        <v>Empresa Púb. Deptal. Hotel Terminal-Terminal de Buses Oruro</v>
      </c>
      <c r="C200" s="312" t="e">
        <f>+VLOOKUP(A200,Contactos!$A$5:$E$541,6,FALSE)</f>
        <v>#N/A</v>
      </c>
      <c r="D200" s="61">
        <v>0</v>
      </c>
      <c r="E200" s="61">
        <v>0</v>
      </c>
      <c r="F200" s="61">
        <v>0</v>
      </c>
      <c r="G200" s="61">
        <v>0</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v>0</v>
      </c>
      <c r="AR200" s="61">
        <f t="shared" si="2"/>
        <v>0</v>
      </c>
      <c r="AU200" s="33"/>
    </row>
    <row r="201" spans="1:47" ht="33" customHeight="1">
      <c r="A201" s="32">
        <v>650</v>
      </c>
      <c r="B201" s="311" t="str">
        <f>VLOOKUP(A201,[5]bd_lista!A:C,3,FALSE)</f>
        <v>Asamblea Legislativa Plurinacional</v>
      </c>
      <c r="C201" s="312" t="e">
        <f>+VLOOKUP(A201,Contactos!$A$5:$E$541,6,FALSE)</f>
        <v>#REF!</v>
      </c>
      <c r="D201" s="61">
        <v>0</v>
      </c>
      <c r="E201" s="61">
        <v>0</v>
      </c>
      <c r="F201" s="61">
        <v>0</v>
      </c>
      <c r="G201" s="61">
        <v>0</v>
      </c>
      <c r="H201" s="61">
        <v>2589.81</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v>0</v>
      </c>
      <c r="AR201" s="61">
        <f t="shared" si="2"/>
        <v>2589.81</v>
      </c>
      <c r="AU201" s="33"/>
    </row>
    <row r="202" spans="1:47" ht="33" customHeight="1">
      <c r="A202" s="32">
        <v>660</v>
      </c>
      <c r="B202" s="311" t="str">
        <f>VLOOKUP(A202,[5]bd_lista!A:C,3,FALSE)</f>
        <v>Órgano Judicial</v>
      </c>
      <c r="C202" s="312" t="e">
        <f>+VLOOKUP(A202,Contactos!$A$5:$E$541,6,FALSE)</f>
        <v>#REF!</v>
      </c>
      <c r="D202" s="61">
        <v>0</v>
      </c>
      <c r="E202" s="61">
        <v>0</v>
      </c>
      <c r="F202" s="61">
        <v>57777912.540000007</v>
      </c>
      <c r="G202" s="61">
        <v>0</v>
      </c>
      <c r="H202" s="61">
        <v>119872.98</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v>0</v>
      </c>
      <c r="AR202" s="61">
        <f t="shared" si="2"/>
        <v>57897785.520000003</v>
      </c>
      <c r="AU202" s="33"/>
    </row>
    <row r="203" spans="1:47" ht="33" customHeight="1">
      <c r="A203" s="32">
        <v>661</v>
      </c>
      <c r="B203" s="311" t="str">
        <f>VLOOKUP(A203,[5]bd_lista!A:C,3,FALSE)</f>
        <v>Tribunal Constitucional Plurinacional</v>
      </c>
      <c r="C203" s="312" t="e">
        <f>+VLOOKUP(A203,Contactos!$A$5:$E$541,6,FALSE)</f>
        <v>#REF!</v>
      </c>
      <c r="D203" s="61">
        <v>0</v>
      </c>
      <c r="E203" s="61">
        <v>0</v>
      </c>
      <c r="F203" s="61">
        <v>0</v>
      </c>
      <c r="G203" s="61">
        <v>0</v>
      </c>
      <c r="H203" s="61">
        <v>0.6</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v>0</v>
      </c>
      <c r="AR203" s="61">
        <f t="shared" si="2"/>
        <v>0.6</v>
      </c>
      <c r="AU203" s="33"/>
    </row>
    <row r="204" spans="1:47" ht="33" customHeight="1">
      <c r="A204" s="32">
        <v>670</v>
      </c>
      <c r="B204" s="311" t="str">
        <f>VLOOKUP(A204,[5]bd_lista!A:C,3,FALSE)</f>
        <v>Órgano Electoral Plurinacional</v>
      </c>
      <c r="C204" s="312" t="e">
        <f>+VLOOKUP(A204,Contactos!$A$5:$E$541,6,FALSE)</f>
        <v>#REF!</v>
      </c>
      <c r="D204" s="61">
        <v>0</v>
      </c>
      <c r="E204" s="61">
        <v>0</v>
      </c>
      <c r="F204" s="61">
        <v>11252105</v>
      </c>
      <c r="G204" s="61">
        <v>0</v>
      </c>
      <c r="H204" s="61">
        <v>61141.36</v>
      </c>
      <c r="I204" s="61">
        <v>0</v>
      </c>
      <c r="J204" s="61">
        <v>0</v>
      </c>
      <c r="K204" s="61">
        <v>0</v>
      </c>
      <c r="L204" s="61">
        <v>105995.71</v>
      </c>
      <c r="M204" s="61">
        <v>0</v>
      </c>
      <c r="N204" s="61">
        <v>320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v>0</v>
      </c>
      <c r="AR204" s="61">
        <f t="shared" si="2"/>
        <v>11419562.07</v>
      </c>
      <c r="AU204" s="33"/>
    </row>
    <row r="205" spans="1:47" ht="33" customHeight="1">
      <c r="A205" s="32">
        <v>680</v>
      </c>
      <c r="B205" s="311" t="str">
        <f>VLOOKUP(A205,[5]bd_lista!A:C,3,FALSE)</f>
        <v>Contraloria General del Estado</v>
      </c>
      <c r="C205" s="312" t="e">
        <f>+VLOOKUP(A205,Contactos!$A$5:$E$541,6,FALSE)</f>
        <v>#REF!</v>
      </c>
      <c r="D205" s="61">
        <v>0</v>
      </c>
      <c r="E205" s="61">
        <v>0</v>
      </c>
      <c r="F205" s="61">
        <v>0</v>
      </c>
      <c r="G205" s="61">
        <v>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v>0</v>
      </c>
      <c r="AR205" s="61">
        <f t="shared" si="2"/>
        <v>0</v>
      </c>
      <c r="AU205" s="33"/>
    </row>
    <row r="206" spans="1:47" ht="33" customHeight="1">
      <c r="A206" s="32">
        <v>681</v>
      </c>
      <c r="B206" s="311" t="str">
        <f>VLOOKUP(A206,[5]bd_lista!A:C,3,FALSE)</f>
        <v>Ministerio Público</v>
      </c>
      <c r="C206" s="312" t="e">
        <f>+VLOOKUP(A206,Contactos!$A$5:$E$541,6,FALSE)</f>
        <v>#REF!</v>
      </c>
      <c r="D206" s="61">
        <v>0</v>
      </c>
      <c r="E206" s="61">
        <v>0</v>
      </c>
      <c r="F206" s="61">
        <v>1991766.16</v>
      </c>
      <c r="G206" s="61">
        <v>0</v>
      </c>
      <c r="H206" s="61">
        <v>180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v>0</v>
      </c>
      <c r="AR206" s="61">
        <f t="shared" si="2"/>
        <v>1991946.16</v>
      </c>
      <c r="AU206" s="33"/>
    </row>
    <row r="207" spans="1:47" ht="33" customHeight="1">
      <c r="A207" s="32">
        <v>682</v>
      </c>
      <c r="B207" s="311" t="str">
        <f>VLOOKUP(A207,[5]bd_lista!A:C,3,FALSE)</f>
        <v>Defensoria del Pueblo</v>
      </c>
      <c r="C207" s="312" t="e">
        <f>+VLOOKUP(A207,Contactos!$A$5:$E$541,6,FALSE)</f>
        <v>#REF!</v>
      </c>
      <c r="D207" s="61">
        <v>0</v>
      </c>
      <c r="E207" s="61">
        <v>0</v>
      </c>
      <c r="F207" s="61">
        <v>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v>0</v>
      </c>
      <c r="AR207" s="61">
        <f t="shared" si="2"/>
        <v>0</v>
      </c>
      <c r="AU207" s="33"/>
    </row>
    <row r="208" spans="1:47" ht="33" customHeight="1">
      <c r="A208" s="32">
        <v>683</v>
      </c>
      <c r="B208" s="311" t="str">
        <f>VLOOKUP(A208,[5]bd_lista!A:C,3,FALSE)</f>
        <v>Procuraduria General del Estado</v>
      </c>
      <c r="C208" s="312" t="e">
        <f>+VLOOKUP(A208,Contactos!$A$5:$E$541,6,FALSE)</f>
        <v>#REF!</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v>0</v>
      </c>
      <c r="AR208" s="61">
        <f t="shared" si="2"/>
        <v>0</v>
      </c>
      <c r="AU208" s="33"/>
    </row>
    <row r="209" spans="1:47" ht="33" customHeight="1">
      <c r="A209" s="32">
        <v>716</v>
      </c>
      <c r="B209" s="311" t="str">
        <f>VLOOKUP(A209,[5]bd_lista!A:C,3,FALSE)</f>
        <v>Empresa Tarijeña del Gas</v>
      </c>
      <c r="C209" s="312" t="e">
        <f>+VLOOKUP(A209,Contactos!$A$5:$E$541,6,FALSE)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v>0</v>
      </c>
      <c r="AR209" s="61">
        <f t="shared" ref="AR209:AR272" si="3">SUM(D209:AQ209)</f>
        <v>0</v>
      </c>
      <c r="AU209" s="33"/>
    </row>
    <row r="210" spans="1:47" ht="33" customHeight="1">
      <c r="A210" s="32">
        <v>761</v>
      </c>
      <c r="B210" s="311" t="str">
        <f>VLOOKUP(A210,[5]bd_lista!A:C,3,FALSE)</f>
        <v>Servicio Autónomo Municipal de Agua Potable y Alcantarillado</v>
      </c>
      <c r="C210" s="312" t="e">
        <f>+VLOOKUP(A210,Contactos!$A$5:$E$541,6,FALSE)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v>0</v>
      </c>
      <c r="AR210" s="61">
        <f t="shared" si="3"/>
        <v>0</v>
      </c>
      <c r="AU210" s="33"/>
    </row>
    <row r="211" spans="1:47" ht="33" customHeight="1">
      <c r="A211" s="32">
        <v>781</v>
      </c>
      <c r="B211" s="311" t="str">
        <f>VLOOKUP(A211,[5]bd_lista!A:C,3,FALSE)</f>
        <v>Servicio Municipal de Agua Potable y Alcantarillado</v>
      </c>
      <c r="C211" s="312" t="e">
        <f>+VLOOKUP(A211,Contactos!$A$5:$E$541,6,FALSE)</f>
        <v>#N/A</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v>0</v>
      </c>
      <c r="AR211" s="61">
        <f t="shared" si="3"/>
        <v>0</v>
      </c>
      <c r="AU211" s="33"/>
    </row>
    <row r="212" spans="1:47" ht="33" customHeight="1">
      <c r="A212" s="32">
        <v>802</v>
      </c>
      <c r="B212" s="311" t="str">
        <f>VLOOKUP(A212,[5]bd_lista!A:C,3,FALSE)</f>
        <v>Empresa Local de Agua Potable y Alcantarillado Sucre</v>
      </c>
      <c r="C212" s="312" t="e">
        <f>+VLOOKUP(A212,Contactos!$A$5:$E$541,6,FALSE)</f>
        <v>#REF!</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v>0</v>
      </c>
      <c r="AR212" s="61">
        <f t="shared" si="3"/>
        <v>0</v>
      </c>
      <c r="AU212" s="33"/>
    </row>
    <row r="213" spans="1:47" ht="33" customHeight="1">
      <c r="A213" s="32">
        <v>821</v>
      </c>
      <c r="B213" s="311" t="str">
        <f>VLOOKUP(A213,[5]bd_lista!A:C,3,FALSE)</f>
        <v>Administración Autónoma para Obras Sanitarias - Potosí</v>
      </c>
      <c r="C213" s="312" t="e">
        <f>+VLOOKUP(A213,Contactos!$A$5:$E$541,6,FALSE)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v>0</v>
      </c>
      <c r="AR213" s="61">
        <f t="shared" si="3"/>
        <v>0</v>
      </c>
      <c r="AU213" s="33"/>
    </row>
    <row r="214" spans="1:47" ht="33" customHeight="1">
      <c r="A214" s="32">
        <v>831</v>
      </c>
      <c r="B214" s="311" t="str">
        <f>VLOOKUP(A214,[5]bd_lista!A:C,3,FALSE)</f>
        <v>Servicio Local de Acueductos y Alcantarillado - Oruro</v>
      </c>
      <c r="C214" s="312" t="e">
        <f>+VLOOKUP(A214,Contactos!$A$5:$E$541,6,FALSE)</f>
        <v>#N/A</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0</v>
      </c>
      <c r="T214" s="61">
        <v>0</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v>0</v>
      </c>
      <c r="AR214" s="61">
        <f t="shared" si="3"/>
        <v>0</v>
      </c>
      <c r="AU214" s="33"/>
    </row>
    <row r="215" spans="1:47" ht="33" customHeight="1">
      <c r="A215" s="32">
        <v>862</v>
      </c>
      <c r="B215" s="311" t="str">
        <f>VLOOKUP(A215,[5]bd_lista!A:C,3,FALSE)</f>
        <v>Fondo Nacional de Desarrollo Regional</v>
      </c>
      <c r="C215" s="312" t="e">
        <f>+VLOOKUP(A215,Contactos!$A$5:$E$541,6,FALSE)</f>
        <v>#REF!</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509560.8</v>
      </c>
      <c r="V215" s="61">
        <v>0</v>
      </c>
      <c r="W215" s="61">
        <v>0</v>
      </c>
      <c r="X215" s="61">
        <v>0</v>
      </c>
      <c r="Y215" s="61">
        <v>0</v>
      </c>
      <c r="Z215" s="61">
        <v>426185.5</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v>0</v>
      </c>
      <c r="AR215" s="61">
        <f t="shared" si="3"/>
        <v>935746.3</v>
      </c>
      <c r="AU215" s="33"/>
    </row>
    <row r="216" spans="1:47">
      <c r="A216" s="32">
        <v>865</v>
      </c>
      <c r="B216" s="311" t="str">
        <f>VLOOKUP(A216,[5]bd_lista!A:C,3,FALSE)</f>
        <v>Fondo de Desarrollo del Sist.Fin. y Apoyo al Sec.Productivo</v>
      </c>
      <c r="C216" s="312" t="e">
        <f>+VLOOKUP(A216,Contactos!$A$5:$E$541,6,FALSE)</f>
        <v>#REF!</v>
      </c>
      <c r="D216" s="61">
        <v>0</v>
      </c>
      <c r="E216" s="61">
        <v>0</v>
      </c>
      <c r="F216" s="61">
        <v>0</v>
      </c>
      <c r="G216" s="61">
        <v>0</v>
      </c>
      <c r="H216" s="61">
        <v>333.04</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v>0</v>
      </c>
      <c r="AR216" s="61">
        <f t="shared" si="3"/>
        <v>333.04</v>
      </c>
      <c r="AU216" s="33"/>
    </row>
    <row r="217" spans="1:47" ht="33" customHeight="1">
      <c r="A217" s="32">
        <v>867</v>
      </c>
      <c r="B217" s="311" t="str">
        <f>VLOOKUP(A217,[5]bd_lista!A:C,3,FALSE)</f>
        <v>Fondo Rotatorio de Fomento Productivo Regional</v>
      </c>
      <c r="C217" s="312" t="e">
        <f>+VLOOKUP(A217,Contactos!$A$5:$E$541,6,FALSE)</f>
        <v>#REF!</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v>0</v>
      </c>
      <c r="AR217" s="61">
        <f t="shared" si="3"/>
        <v>0</v>
      </c>
      <c r="AU217" s="33"/>
    </row>
    <row r="218" spans="1:47" ht="15" customHeight="1">
      <c r="A218" s="32">
        <v>901</v>
      </c>
      <c r="B218" s="311" t="str">
        <f>VLOOKUP(A218,[5]bd_lista!A:C,3,FALSE)</f>
        <v>Gobierno Autónomo Departamental de Chuquisaca</v>
      </c>
      <c r="C218" s="312" t="e">
        <f>+VLOOKUP(A218,Contactos!$A$5:$E$541,6,FALSE)</f>
        <v>#REF!</v>
      </c>
      <c r="D218" s="61">
        <v>0</v>
      </c>
      <c r="E218" s="61">
        <v>0</v>
      </c>
      <c r="F218" s="61">
        <v>0</v>
      </c>
      <c r="G218" s="61">
        <v>0</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v>0</v>
      </c>
      <c r="AR218" s="61">
        <f t="shared" si="3"/>
        <v>0</v>
      </c>
      <c r="AU218" s="33"/>
    </row>
    <row r="219" spans="1:47" ht="33" customHeight="1">
      <c r="A219" s="32">
        <v>902</v>
      </c>
      <c r="B219" s="311" t="str">
        <f>VLOOKUP(A219,[5]bd_lista!A:C,3,FALSE)</f>
        <v>Gobierno Autónomo Departamental de La Paz</v>
      </c>
      <c r="C219" s="312" t="e">
        <f>+VLOOKUP(A219,Contactos!$A$5:$E$541,6,FALSE)</f>
        <v>#REF!</v>
      </c>
      <c r="D219" s="61">
        <v>0</v>
      </c>
      <c r="E219" s="61">
        <v>0</v>
      </c>
      <c r="F219" s="61">
        <v>0</v>
      </c>
      <c r="G219" s="61">
        <v>0</v>
      </c>
      <c r="H219" s="61">
        <v>7775.59</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v>0</v>
      </c>
      <c r="AR219" s="61">
        <f t="shared" si="3"/>
        <v>7775.59</v>
      </c>
      <c r="AU219" s="33"/>
    </row>
    <row r="220" spans="1:47" ht="33" customHeight="1">
      <c r="A220" s="32">
        <v>903</v>
      </c>
      <c r="B220" s="311" t="str">
        <f>VLOOKUP(A220,[5]bd_lista!A:C,3,FALSE)</f>
        <v>Gobierno Autónomo Departamental de Cochabamba</v>
      </c>
      <c r="C220" s="312" t="e">
        <f>+VLOOKUP(A220,Contactos!$A$5:$E$541,6,FALSE)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v>0</v>
      </c>
      <c r="AR220" s="61">
        <f t="shared" si="3"/>
        <v>0</v>
      </c>
      <c r="AU220" s="33"/>
    </row>
    <row r="221" spans="1:47" ht="33" customHeight="1">
      <c r="A221" s="32">
        <v>904</v>
      </c>
      <c r="B221" s="311" t="str">
        <f>VLOOKUP(A221,[5]bd_lista!A:C,3,FALSE)</f>
        <v>Gobierno Autónomo Departamental de Oruro</v>
      </c>
      <c r="C221" s="312" t="e">
        <f>+VLOOKUP(A221,Contactos!$A$5:$E$541,6,FALSE)</f>
        <v>#REF!</v>
      </c>
      <c r="D221" s="61">
        <v>0</v>
      </c>
      <c r="E221" s="61">
        <v>0</v>
      </c>
      <c r="F221" s="61">
        <v>0</v>
      </c>
      <c r="G221" s="61">
        <v>0</v>
      </c>
      <c r="H221" s="61">
        <v>4538.6400000000003</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v>0</v>
      </c>
      <c r="AR221" s="61">
        <f t="shared" si="3"/>
        <v>4538.6400000000003</v>
      </c>
      <c r="AU221" s="33"/>
    </row>
    <row r="222" spans="1:47" ht="33" customHeight="1">
      <c r="A222" s="32">
        <v>905</v>
      </c>
      <c r="B222" s="311" t="str">
        <f>VLOOKUP(A222,[5]bd_lista!A:C,3,FALSE)</f>
        <v>Gobierno Autónomo Departamental de Potosí</v>
      </c>
      <c r="C222" s="312" t="e">
        <f>+VLOOKUP(A222,Contactos!$A$5:$E$541,6,FALSE)</f>
        <v>#REF!</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v>0</v>
      </c>
      <c r="AR222" s="61">
        <f t="shared" si="3"/>
        <v>0</v>
      </c>
      <c r="AU222" s="33"/>
    </row>
    <row r="223" spans="1:47" ht="33" customHeight="1">
      <c r="A223" s="32">
        <v>906</v>
      </c>
      <c r="B223" s="311" t="str">
        <f>VLOOKUP(A223,[5]bd_lista!A:C,3,FALSE)</f>
        <v>Gobierno Autónomo Departamental de Tarija</v>
      </c>
      <c r="C223" s="312" t="e">
        <f>+VLOOKUP(A223,Contactos!$A$5:$E$541,6,FALSE)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v>0</v>
      </c>
      <c r="AR223" s="61">
        <f t="shared" si="3"/>
        <v>0</v>
      </c>
      <c r="AU223" s="33"/>
    </row>
    <row r="224" spans="1:47" ht="33" customHeight="1">
      <c r="A224" s="32">
        <v>907</v>
      </c>
      <c r="B224" s="311" t="str">
        <f>VLOOKUP(A224,[5]bd_lista!A:C,3,FALSE)</f>
        <v>Gobierno Autónomo Departamental de Santa Cruz</v>
      </c>
      <c r="C224" s="312" t="e">
        <f>+VLOOKUP(A224,Contactos!$A$5:$E$541,6,FALSE)</f>
        <v>#REF!</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v>0</v>
      </c>
      <c r="AR224" s="61">
        <f t="shared" si="3"/>
        <v>0</v>
      </c>
      <c r="AU224" s="33"/>
    </row>
    <row r="225" spans="1:47" ht="33" customHeight="1">
      <c r="A225" s="32">
        <v>908</v>
      </c>
      <c r="B225" s="311" t="str">
        <f>VLOOKUP(A225,[5]bd_lista!A:C,3,FALSE)</f>
        <v>Gobierno Autónomo Departamental del Beni</v>
      </c>
      <c r="C225" s="312" t="e">
        <f>+VLOOKUP(A225,Contactos!$A$5:$E$541,6,FALSE)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v>0</v>
      </c>
      <c r="AR225" s="61">
        <f t="shared" si="3"/>
        <v>0</v>
      </c>
      <c r="AU225" s="33"/>
    </row>
    <row r="226" spans="1:47" ht="33" customHeight="1">
      <c r="A226" s="32">
        <v>909</v>
      </c>
      <c r="B226" s="311" t="str">
        <f>VLOOKUP(A226,[5]bd_lista!A:C,3,FALSE)</f>
        <v>Gobierno Autónomo Departamental de Pando</v>
      </c>
      <c r="C226" s="312" t="e">
        <f>+VLOOKUP(A226,Contactos!$A$5:$E$541,6,FALSE)</f>
        <v>#REF!</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v>0</v>
      </c>
      <c r="AR226" s="61">
        <f t="shared" si="3"/>
        <v>0</v>
      </c>
      <c r="AU226" s="33"/>
    </row>
    <row r="227" spans="1:47" ht="33" customHeight="1">
      <c r="A227" s="32">
        <v>951</v>
      </c>
      <c r="B227" s="311" t="str">
        <f>VLOOKUP(A227,[5]bd_lista!A:C,3,FALSE)</f>
        <v>Banco Central de Bolivia</v>
      </c>
      <c r="C227" s="312" t="e">
        <f>+VLOOKUP(A227,Contactos!$A$5:$E$541,6,FALSE)</f>
        <v>#N/A</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v>0</v>
      </c>
      <c r="AR227" s="61">
        <f t="shared" si="3"/>
        <v>0</v>
      </c>
      <c r="AU227" s="33"/>
    </row>
    <row r="228" spans="1:47" ht="33" customHeight="1">
      <c r="A228" s="32">
        <v>1101</v>
      </c>
      <c r="B228" s="311" t="str">
        <f>VLOOKUP(A228,[5]bd_lista!A:C,3,FALSE)</f>
        <v>Gobierno Autónomo Municipal de Sucre</v>
      </c>
      <c r="C228" s="312" t="e">
        <f>+VLOOKUP(A228,Contactos!$A$5:$E$541,6,FALSE)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v>0</v>
      </c>
      <c r="AR228" s="61">
        <f t="shared" si="3"/>
        <v>0</v>
      </c>
      <c r="AU228" s="33"/>
    </row>
    <row r="229" spans="1:47" ht="33" customHeight="1">
      <c r="A229" s="32">
        <v>1102</v>
      </c>
      <c r="B229" s="311" t="str">
        <f>VLOOKUP(A229,[5]bd_lista!A:C,3,FALSE)</f>
        <v>Gobierno Autónomo Municipal de Yotala</v>
      </c>
      <c r="C229" s="312" t="e">
        <f>+VLOOKUP(A229,Contactos!$A$5:$E$541,6,FALSE)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v>0</v>
      </c>
      <c r="AR229" s="61">
        <f t="shared" si="3"/>
        <v>0</v>
      </c>
      <c r="AU229" s="33"/>
    </row>
    <row r="230" spans="1:47" ht="33" customHeight="1">
      <c r="A230" s="32">
        <v>1103</v>
      </c>
      <c r="B230" s="311" t="str">
        <f>VLOOKUP(A230,[5]bd_lista!A:C,3,FALSE)</f>
        <v>Gobierno Autónomo Municipal de Poroma</v>
      </c>
      <c r="C230" s="312" t="e">
        <f>+VLOOKUP(A230,Contactos!$A$5:$E$541,6,FALSE)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v>0</v>
      </c>
      <c r="AR230" s="61">
        <f t="shared" si="3"/>
        <v>0</v>
      </c>
      <c r="AU230" s="33"/>
    </row>
    <row r="231" spans="1:47" ht="33" customHeight="1">
      <c r="A231" s="32">
        <v>1104</v>
      </c>
      <c r="B231" s="311" t="str">
        <f>VLOOKUP(A231,[5]bd_lista!A:C,3,FALSE)</f>
        <v>Gobierno Autónomo Municipal de Villa Azurduy</v>
      </c>
      <c r="C231" s="312" t="e">
        <f>+VLOOKUP(A231,Contactos!$A$5:$E$541,6,FALSE)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v>0</v>
      </c>
      <c r="AR231" s="61">
        <f t="shared" si="3"/>
        <v>0</v>
      </c>
      <c r="AU231" s="33"/>
    </row>
    <row r="232" spans="1:47" ht="33" customHeight="1">
      <c r="A232" s="32">
        <v>1105</v>
      </c>
      <c r="B232" s="311" t="str">
        <f>VLOOKUP(A232,[5]bd_lista!A:C,3,FALSE)</f>
        <v>Gobierno Autónomo Municipal de Tarvita (Villa Orías)</v>
      </c>
      <c r="C232" s="312" t="e">
        <f>+VLOOKUP(A232,Contactos!$A$5:$E$541,6,FALSE)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v>0</v>
      </c>
      <c r="AR232" s="61">
        <f t="shared" si="3"/>
        <v>0</v>
      </c>
      <c r="AU232" s="33"/>
    </row>
    <row r="233" spans="1:47" ht="33" customHeight="1">
      <c r="A233" s="32">
        <v>1106</v>
      </c>
      <c r="B233" s="311" t="str">
        <f>VLOOKUP(A233,[5]bd_lista!A:C,3,FALSE)</f>
        <v>Gobierno Autónomo Municipal de Villa Zudañez (Tacopaya)</v>
      </c>
      <c r="C233" s="312" t="e">
        <f>+VLOOKUP(A233,Contactos!$A$5:$E$541,6,FALSE)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v>0</v>
      </c>
      <c r="AR233" s="61">
        <f t="shared" si="3"/>
        <v>0</v>
      </c>
      <c r="AU233" s="33"/>
    </row>
    <row r="234" spans="1:47" ht="33" customHeight="1">
      <c r="A234" s="32">
        <v>1107</v>
      </c>
      <c r="B234" s="311" t="str">
        <f>VLOOKUP(A234,[5]bd_lista!A:C,3,FALSE)</f>
        <v>Gobierno Autónomo Municipal de Presto</v>
      </c>
      <c r="C234" s="312" t="e">
        <f>+VLOOKUP(A234,Contactos!$A$5:$E$541,6,FALSE)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v>0</v>
      </c>
      <c r="AR234" s="61">
        <f t="shared" si="3"/>
        <v>0</v>
      </c>
      <c r="AU234" s="33"/>
    </row>
    <row r="235" spans="1:47" ht="33" customHeight="1">
      <c r="A235" s="32">
        <v>1108</v>
      </c>
      <c r="B235" s="311" t="str">
        <f>VLOOKUP(A235,[5]bd_lista!A:C,3,FALSE)</f>
        <v>Gobierno Autónomo Municipal de Villa Mojocoya</v>
      </c>
      <c r="C235" s="312" t="e">
        <f>+VLOOKUP(A235,Contactos!$A$5:$E$541,6,FALSE)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v>0</v>
      </c>
      <c r="AR235" s="61">
        <f t="shared" si="3"/>
        <v>0</v>
      </c>
      <c r="AU235" s="33"/>
    </row>
    <row r="236" spans="1:47" ht="33" customHeight="1">
      <c r="A236" s="32">
        <v>1109</v>
      </c>
      <c r="B236" s="311" t="str">
        <f>VLOOKUP(A236,[5]bd_lista!A:C,3,FALSE)</f>
        <v>Gobierno Autónomo Municipal de Icla</v>
      </c>
      <c r="C236" s="312" t="e">
        <f>+VLOOKUP(A236,Contactos!$A$5:$E$541,6,FALSE)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v>0</v>
      </c>
      <c r="AR236" s="61">
        <f t="shared" si="3"/>
        <v>0</v>
      </c>
      <c r="AU236" s="33"/>
    </row>
    <row r="237" spans="1:47" ht="33" customHeight="1">
      <c r="A237" s="32">
        <v>1110</v>
      </c>
      <c r="B237" s="311" t="str">
        <f>VLOOKUP(A237,[5]bd_lista!A:C,3,FALSE)</f>
        <v>Gobierno Autónomo Municipal de Padilla</v>
      </c>
      <c r="C237" s="312" t="e">
        <f>+VLOOKUP(A237,Contactos!$A$5:$E$541,6,FALSE)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v>0</v>
      </c>
      <c r="AR237" s="61">
        <f t="shared" si="3"/>
        <v>0</v>
      </c>
      <c r="AU237" s="33"/>
    </row>
    <row r="238" spans="1:47" ht="33" customHeight="1">
      <c r="A238" s="32">
        <v>1111</v>
      </c>
      <c r="B238" s="311" t="str">
        <f>VLOOKUP(A238,[5]bd_lista!A:C,3,FALSE)</f>
        <v>Gobierno Autónomo Municipal de Tomina</v>
      </c>
      <c r="C238" s="312" t="e">
        <f>+VLOOKUP(A238,Contactos!$A$5:$E$541,6,FALSE)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v>0</v>
      </c>
      <c r="AR238" s="61">
        <f t="shared" si="3"/>
        <v>0</v>
      </c>
      <c r="AU238" s="33"/>
    </row>
    <row r="239" spans="1:47" ht="33" customHeight="1">
      <c r="A239" s="32">
        <v>1112</v>
      </c>
      <c r="B239" s="311" t="str">
        <f>VLOOKUP(A239,[5]bd_lista!A:C,3,FALSE)</f>
        <v>Gobierno Autónomo Municipal de Sopachuy</v>
      </c>
      <c r="C239" s="312" t="e">
        <f>+VLOOKUP(A239,Contactos!$A$5:$E$541,6,FALSE)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v>0</v>
      </c>
      <c r="AR239" s="61">
        <f t="shared" si="3"/>
        <v>0</v>
      </c>
      <c r="AU239" s="33"/>
    </row>
    <row r="240" spans="1:47" ht="33" customHeight="1">
      <c r="A240" s="32">
        <v>1113</v>
      </c>
      <c r="B240" s="311" t="str">
        <f>VLOOKUP(A240,[5]bd_lista!A:C,3,FALSE)</f>
        <v>Gobierno Autónomo Municipal de Villa Alcalá</v>
      </c>
      <c r="C240" s="312" t="e">
        <f>+VLOOKUP(A240,Contactos!$A$5:$E$541,6,FALSE)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v>0</v>
      </c>
      <c r="AR240" s="61">
        <f t="shared" si="3"/>
        <v>0</v>
      </c>
      <c r="AU240" s="33"/>
    </row>
    <row r="241" spans="1:47" ht="33" customHeight="1">
      <c r="A241" s="32">
        <v>1114</v>
      </c>
      <c r="B241" s="311" t="str">
        <f>VLOOKUP(A241,[5]bd_lista!A:C,3,FALSE)</f>
        <v>Gobierno Autónomo Municipal de El Villar</v>
      </c>
      <c r="C241" s="312" t="e">
        <f>+VLOOKUP(A241,Contactos!$A$5:$E$541,6,FALSE)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v>0</v>
      </c>
      <c r="AR241" s="61">
        <f t="shared" si="3"/>
        <v>0</v>
      </c>
      <c r="AU241" s="33"/>
    </row>
    <row r="242" spans="1:47" ht="33" customHeight="1">
      <c r="A242" s="32">
        <v>1115</v>
      </c>
      <c r="B242" s="311" t="str">
        <f>VLOOKUP(A242,[5]bd_lista!A:C,3,FALSE)</f>
        <v>Gobierno Autónomo Municipal de Monteagudo</v>
      </c>
      <c r="C242" s="312" t="e">
        <f>+VLOOKUP(A242,Contactos!$A$5:$E$541,6,FALSE)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v>0</v>
      </c>
      <c r="AR242" s="61">
        <f t="shared" si="3"/>
        <v>0</v>
      </c>
      <c r="AU242" s="33"/>
    </row>
    <row r="243" spans="1:47" ht="33" customHeight="1">
      <c r="A243" s="32">
        <v>1116</v>
      </c>
      <c r="B243" s="311" t="str">
        <f>VLOOKUP(A243,[5]bd_lista!A:C,3,FALSE)</f>
        <v>Gobierno Autónomo Municipal de San Pablo de Huacareta</v>
      </c>
      <c r="C243" s="312" t="e">
        <f>+VLOOKUP(A243,Contactos!$A$5:$E$541,6,FALSE)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v>0</v>
      </c>
      <c r="AR243" s="61">
        <f t="shared" si="3"/>
        <v>0</v>
      </c>
      <c r="AU243" s="33"/>
    </row>
    <row r="244" spans="1:47" ht="33" customHeight="1">
      <c r="A244" s="32">
        <v>1117</v>
      </c>
      <c r="B244" s="311" t="str">
        <f>VLOOKUP(A244,[5]bd_lista!A:C,3,FALSE)</f>
        <v>Gobierno Autónomo Municipal de Tarabuco</v>
      </c>
      <c r="C244" s="312" t="e">
        <f>+VLOOKUP(A244,Contactos!$A$5:$E$541,6,FALSE)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v>0</v>
      </c>
      <c r="AR244" s="61">
        <f t="shared" si="3"/>
        <v>0</v>
      </c>
      <c r="AU244" s="33"/>
    </row>
    <row r="245" spans="1:47" ht="33" customHeight="1">
      <c r="A245" s="32">
        <v>1118</v>
      </c>
      <c r="B245" s="311" t="str">
        <f>VLOOKUP(A245,[5]bd_lista!A:C,3,FALSE)</f>
        <v>Gobierno Autónomo Municipal de Yamparáez</v>
      </c>
      <c r="C245" s="312" t="e">
        <f>+VLOOKUP(A245,Contactos!$A$5:$E$541,6,FALSE)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v>0</v>
      </c>
      <c r="AR245" s="61">
        <f t="shared" si="3"/>
        <v>0</v>
      </c>
      <c r="AU245" s="33"/>
    </row>
    <row r="246" spans="1:47" ht="33" customHeight="1">
      <c r="A246" s="32">
        <v>1119</v>
      </c>
      <c r="B246" s="311" t="str">
        <f>VLOOKUP(A246,[5]bd_lista!A:C,3,FALSE)</f>
        <v>Gobierno Autónomo Municipal de Camargo</v>
      </c>
      <c r="C246" s="312" t="e">
        <f>+VLOOKUP(A246,Contactos!$A$5:$E$541,6,FALSE)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v>0</v>
      </c>
      <c r="AR246" s="61">
        <f t="shared" si="3"/>
        <v>0</v>
      </c>
      <c r="AU246" s="33"/>
    </row>
    <row r="247" spans="1:47" ht="33" customHeight="1">
      <c r="A247" s="32">
        <v>1120</v>
      </c>
      <c r="B247" s="311" t="str">
        <f>VLOOKUP(A247,[5]bd_lista!A:C,3,FALSE)</f>
        <v>Gobierno Autónomo Municipal de San Lucas</v>
      </c>
      <c r="C247" s="312" t="e">
        <f>+VLOOKUP(A247,Contactos!$A$5:$E$541,6,FALSE)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v>0</v>
      </c>
      <c r="AR247" s="61">
        <f t="shared" si="3"/>
        <v>0</v>
      </c>
      <c r="AU247" s="33"/>
    </row>
    <row r="248" spans="1:47" ht="33" customHeight="1">
      <c r="A248" s="32">
        <v>1121</v>
      </c>
      <c r="B248" s="311" t="str">
        <f>VLOOKUP(A248,[5]bd_lista!A:C,3,FALSE)</f>
        <v>Gobierno Autónomo Municipal de Incahuasi</v>
      </c>
      <c r="C248" s="312" t="e">
        <f>+VLOOKUP(A248,Contactos!$A$5:$E$541,6,FALSE)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v>0</v>
      </c>
      <c r="AR248" s="61">
        <f t="shared" si="3"/>
        <v>0</v>
      </c>
      <c r="AU248" s="33"/>
    </row>
    <row r="249" spans="1:47" ht="33" customHeight="1">
      <c r="A249" s="32">
        <v>1122</v>
      </c>
      <c r="B249" s="311" t="str">
        <f>VLOOKUP(A249,[5]bd_lista!A:C,3,FALSE)</f>
        <v>Gobierno Autónomo Municipal de Villa Serrano</v>
      </c>
      <c r="C249" s="312" t="e">
        <f>+VLOOKUP(A249,Contactos!$A$5:$E$541,6,FALSE)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v>0</v>
      </c>
      <c r="AR249" s="61">
        <f t="shared" si="3"/>
        <v>0</v>
      </c>
      <c r="AU249" s="33"/>
    </row>
    <row r="250" spans="1:47" ht="33" customHeight="1">
      <c r="A250" s="32">
        <v>1123</v>
      </c>
      <c r="B250" s="311" t="str">
        <f>VLOOKUP(A250,[5]bd_lista!A:C,3,FALSE)</f>
        <v>Gobierno Autónomo Municipal de Camataqui (Villa Abecia)</v>
      </c>
      <c r="C250" s="312" t="e">
        <f>+VLOOKUP(A250,Contactos!$A$5:$E$541,6,FALSE)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v>0</v>
      </c>
      <c r="AR250" s="61">
        <f t="shared" si="3"/>
        <v>0</v>
      </c>
      <c r="AU250" s="33"/>
    </row>
    <row r="251" spans="1:47" ht="33" customHeight="1">
      <c r="A251" s="32">
        <v>1124</v>
      </c>
      <c r="B251" s="311" t="str">
        <f>VLOOKUP(A251,[5]bd_lista!A:C,3,FALSE)</f>
        <v>Gobierno Autónomo Municipal de Culpina</v>
      </c>
      <c r="C251" s="312" t="e">
        <f>+VLOOKUP(A251,Contactos!$A$5:$E$541,6,FALSE)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v>0</v>
      </c>
      <c r="AR251" s="61">
        <f t="shared" si="3"/>
        <v>0</v>
      </c>
      <c r="AU251" s="33"/>
    </row>
    <row r="252" spans="1:47" ht="33" customHeight="1">
      <c r="A252" s="32">
        <v>1125</v>
      </c>
      <c r="B252" s="311" t="str">
        <f>VLOOKUP(A252,[5]bd_lista!A:C,3,FALSE)</f>
        <v>Gobierno Autónomo Municipal de Las Carreras</v>
      </c>
      <c r="C252" s="312" t="e">
        <f>+VLOOKUP(A252,Contactos!$A$5:$E$541,6,FALSE)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v>0</v>
      </c>
      <c r="AR252" s="61">
        <f t="shared" si="3"/>
        <v>0</v>
      </c>
      <c r="AU252" s="33"/>
    </row>
    <row r="253" spans="1:47" ht="33" customHeight="1">
      <c r="A253" s="32">
        <v>1126</v>
      </c>
      <c r="B253" s="311" t="str">
        <f>VLOOKUP(A253,[5]bd_lista!A:C,3,FALSE)</f>
        <v>Gobierno Autónomo Municipal de Villa Vaca Guzmán</v>
      </c>
      <c r="C253" s="312" t="e">
        <f>+VLOOKUP(A253,Contactos!$A$5:$E$541,6,FALSE)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v>0</v>
      </c>
      <c r="AR253" s="61">
        <f t="shared" si="3"/>
        <v>0</v>
      </c>
      <c r="AU253" s="33"/>
    </row>
    <row r="254" spans="1:47" ht="33" customHeight="1">
      <c r="A254" s="32">
        <v>1127</v>
      </c>
      <c r="B254" s="311" t="str">
        <f>VLOOKUP(A254,[5]bd_lista!A:C,3,FALSE)</f>
        <v>Gobierno Autónomo Municipal de Villa de Huacaya</v>
      </c>
      <c r="C254" s="312" t="e">
        <f>+VLOOKUP(A254,Contactos!$A$5:$E$541,6,FALSE)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v>0</v>
      </c>
      <c r="AR254" s="61">
        <f t="shared" si="3"/>
        <v>0</v>
      </c>
      <c r="AU254" s="33"/>
    </row>
    <row r="255" spans="1:47" ht="33" customHeight="1">
      <c r="A255" s="32">
        <v>1128</v>
      </c>
      <c r="B255" s="311" t="str">
        <f>VLOOKUP(A255,[5]bd_lista!A:C,3,FALSE)</f>
        <v>Gobierno Autónomo Municipal de Machareti</v>
      </c>
      <c r="C255" s="312" t="e">
        <f>+VLOOKUP(A255,Contactos!$A$5:$E$541,6,FALSE)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v>0</v>
      </c>
      <c r="AR255" s="61">
        <f t="shared" si="3"/>
        <v>0</v>
      </c>
      <c r="AU255" s="33"/>
    </row>
    <row r="256" spans="1:47" ht="33" customHeight="1">
      <c r="A256" s="32">
        <v>1129</v>
      </c>
      <c r="B256" s="311" t="str">
        <f>VLOOKUP(A256,[5]bd_lista!A:C,3,FALSE)</f>
        <v>Gobierno Autónomo Municipal de Villa Charcas</v>
      </c>
      <c r="C256" s="312" t="e">
        <f>+VLOOKUP(A256,Contactos!$A$5:$E$541,6,FALSE)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v>0</v>
      </c>
      <c r="AR256" s="61">
        <f t="shared" si="3"/>
        <v>0</v>
      </c>
      <c r="AU256" s="33"/>
    </row>
    <row r="257" spans="1:47" ht="33" customHeight="1">
      <c r="A257" s="32">
        <v>1201</v>
      </c>
      <c r="B257" s="311" t="str">
        <f>VLOOKUP(A257,[5]bd_lista!A:C,3,FALSE)</f>
        <v>Gobierno Autónomo Municipal de La Paz</v>
      </c>
      <c r="C257" s="312" t="e">
        <f>+VLOOKUP(A257,Contactos!$A$5:$E$541,6,FALSE)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v>0</v>
      </c>
      <c r="AR257" s="61">
        <f t="shared" si="3"/>
        <v>0</v>
      </c>
      <c r="AU257" s="33"/>
    </row>
    <row r="258" spans="1:47" ht="33" customHeight="1">
      <c r="A258" s="32">
        <v>1202</v>
      </c>
      <c r="B258" s="311" t="str">
        <f>VLOOKUP(A258,[5]bd_lista!A:C,3,FALSE)</f>
        <v>Gobierno Autónomo Municipal de Palca</v>
      </c>
      <c r="C258" s="312" t="e">
        <f>+VLOOKUP(A258,Contactos!$A$5:$E$541,6,FALSE)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v>0</v>
      </c>
      <c r="AR258" s="61">
        <f t="shared" si="3"/>
        <v>0</v>
      </c>
      <c r="AU258" s="33"/>
    </row>
    <row r="259" spans="1:47" ht="33" customHeight="1">
      <c r="A259" s="32">
        <v>1203</v>
      </c>
      <c r="B259" s="311" t="str">
        <f>VLOOKUP(A259,[5]bd_lista!A:C,3,FALSE)</f>
        <v>Gobierno Autónomo Municipal de Mecapaca</v>
      </c>
      <c r="C259" s="312" t="e">
        <f>+VLOOKUP(A259,Contactos!$A$5:$E$541,6,FALSE)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v>0</v>
      </c>
      <c r="AR259" s="61">
        <f t="shared" si="3"/>
        <v>0</v>
      </c>
      <c r="AU259" s="33"/>
    </row>
    <row r="260" spans="1:47" ht="33" customHeight="1">
      <c r="A260" s="32">
        <v>1204</v>
      </c>
      <c r="B260" s="311" t="str">
        <f>VLOOKUP(A260,[5]bd_lista!A:C,3,FALSE)</f>
        <v>Gobierno Autónomo Municipal de Achocalla</v>
      </c>
      <c r="C260" s="312" t="e">
        <f>+VLOOKUP(A260,Contactos!$A$5:$E$541,6,FALSE)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v>0</v>
      </c>
      <c r="AR260" s="61">
        <f t="shared" si="3"/>
        <v>0</v>
      </c>
      <c r="AU260" s="33"/>
    </row>
    <row r="261" spans="1:47" ht="33" customHeight="1">
      <c r="A261" s="32">
        <v>1205</v>
      </c>
      <c r="B261" s="311" t="str">
        <f>VLOOKUP(A261,[5]bd_lista!A:C,3,FALSE)</f>
        <v>Gobierno Autónomo Municipal de El Alto de La Paz</v>
      </c>
      <c r="C261" s="312" t="e">
        <f>+VLOOKUP(A261,Contactos!$A$5:$E$541,6,FALSE)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v>0</v>
      </c>
      <c r="AR261" s="61">
        <f t="shared" si="3"/>
        <v>0</v>
      </c>
      <c r="AU261" s="33"/>
    </row>
    <row r="262" spans="1:47" ht="33" customHeight="1">
      <c r="A262" s="32">
        <v>1206</v>
      </c>
      <c r="B262" s="311" t="str">
        <f>VLOOKUP(A262,[5]bd_lista!A:C,3,FALSE)</f>
        <v>Gobierno Autónomo Municipal de Viacha</v>
      </c>
      <c r="C262" s="312" t="e">
        <f>+VLOOKUP(A262,Contactos!$A$5:$E$541,6,FALSE)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v>0</v>
      </c>
      <c r="AR262" s="61">
        <f t="shared" si="3"/>
        <v>0</v>
      </c>
      <c r="AU262" s="33"/>
    </row>
    <row r="263" spans="1:47" ht="33" customHeight="1">
      <c r="A263" s="32">
        <v>1207</v>
      </c>
      <c r="B263" s="311" t="str">
        <f>VLOOKUP(A263,[5]bd_lista!A:C,3,FALSE)</f>
        <v>Gobierno Autónomo Municipal de Guaqui</v>
      </c>
      <c r="C263" s="312" t="e">
        <f>+VLOOKUP(A263,Contactos!$A$5:$E$541,6,FALSE)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v>0</v>
      </c>
      <c r="AR263" s="61">
        <f t="shared" si="3"/>
        <v>0</v>
      </c>
      <c r="AU263" s="33"/>
    </row>
    <row r="264" spans="1:47" ht="33" customHeight="1">
      <c r="A264" s="32">
        <v>1208</v>
      </c>
      <c r="B264" s="311" t="str">
        <f>VLOOKUP(A264,[5]bd_lista!A:C,3,FALSE)</f>
        <v>Gobierno Autónomo Municipal de Tiahuanacu</v>
      </c>
      <c r="C264" s="312" t="e">
        <f>+VLOOKUP(A264,Contactos!$A$5:$E$541,6,FALSE)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v>0</v>
      </c>
      <c r="AR264" s="61">
        <f t="shared" si="3"/>
        <v>0</v>
      </c>
      <c r="AU264" s="33"/>
    </row>
    <row r="265" spans="1:47" ht="33" customHeight="1">
      <c r="A265" s="32">
        <v>1209</v>
      </c>
      <c r="B265" s="311" t="str">
        <f>VLOOKUP(A265,[5]bd_lista!A:C,3,FALSE)</f>
        <v>Gobierno Autónomo Municipal de Desaguadero</v>
      </c>
      <c r="C265" s="312" t="e">
        <f>+VLOOKUP(A265,Contactos!$A$5:$E$541,6,FALSE)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v>0</v>
      </c>
      <c r="AR265" s="61">
        <f t="shared" si="3"/>
        <v>0</v>
      </c>
      <c r="AU265" s="33"/>
    </row>
    <row r="266" spans="1:47" ht="33" customHeight="1">
      <c r="A266" s="32">
        <v>1210</v>
      </c>
      <c r="B266" s="311" t="str">
        <f>VLOOKUP(A266,[5]bd_lista!A:C,3,FALSE)</f>
        <v>Gobierno Autónomo Municipal de Caranavi</v>
      </c>
      <c r="C266" s="312" t="e">
        <f>+VLOOKUP(A266,Contactos!$A$5:$E$541,6,FALSE)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v>0</v>
      </c>
      <c r="AR266" s="61">
        <f t="shared" si="3"/>
        <v>0</v>
      </c>
      <c r="AU266" s="33"/>
    </row>
    <row r="267" spans="1:47" ht="33" customHeight="1">
      <c r="A267" s="32">
        <v>1211</v>
      </c>
      <c r="B267" s="311" t="str">
        <f>VLOOKUP(A267,[5]bd_lista!A:C,3,FALSE)</f>
        <v>Gobierno Autónomo Municipal de Sica Sica (Villa Aroma)</v>
      </c>
      <c r="C267" s="312" t="e">
        <f>+VLOOKUP(A267,Contactos!$A$5:$E$541,6,FALSE)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v>0</v>
      </c>
      <c r="AR267" s="61">
        <f t="shared" si="3"/>
        <v>0</v>
      </c>
      <c r="AU267" s="33"/>
    </row>
    <row r="268" spans="1:47" ht="33" customHeight="1">
      <c r="A268" s="32">
        <v>1212</v>
      </c>
      <c r="B268" s="311" t="str">
        <f>VLOOKUP(A268,[5]bd_lista!A:C,3,FALSE)</f>
        <v>Gobierno Autónomo Municipal de Umala</v>
      </c>
      <c r="C268" s="312" t="e">
        <f>+VLOOKUP(A268,Contactos!$A$5:$E$541,6,FALSE)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v>0</v>
      </c>
      <c r="AR268" s="61">
        <f t="shared" si="3"/>
        <v>0</v>
      </c>
      <c r="AU268" s="33"/>
    </row>
    <row r="269" spans="1:47" ht="33" customHeight="1">
      <c r="A269" s="32">
        <v>1213</v>
      </c>
      <c r="B269" s="311" t="str">
        <f>VLOOKUP(A269,[5]bd_lista!A:C,3,FALSE)</f>
        <v>Gobierno Autónomo Municipal de Ayo Ayo</v>
      </c>
      <c r="C269" s="312" t="e">
        <f>+VLOOKUP(A269,Contactos!$A$5:$E$541,6,FALSE)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v>0</v>
      </c>
      <c r="AR269" s="61">
        <f t="shared" si="3"/>
        <v>0</v>
      </c>
      <c r="AU269" s="33"/>
    </row>
    <row r="270" spans="1:47" ht="33" customHeight="1">
      <c r="A270" s="32">
        <v>1214</v>
      </c>
      <c r="B270" s="311" t="str">
        <f>VLOOKUP(A270,[5]bd_lista!A:C,3,FALSE)</f>
        <v>Gobierno Autónomo Municipal de Calamarca</v>
      </c>
      <c r="C270" s="312" t="e">
        <f>+VLOOKUP(A270,Contactos!$A$5:$E$541,6,FALSE)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v>0</v>
      </c>
      <c r="AR270" s="61">
        <f t="shared" si="3"/>
        <v>0</v>
      </c>
      <c r="AU270" s="33"/>
    </row>
    <row r="271" spans="1:47" ht="33" customHeight="1">
      <c r="A271" s="32">
        <v>1215</v>
      </c>
      <c r="B271" s="311" t="str">
        <f>VLOOKUP(A271,[5]bd_lista!A:C,3,FALSE)</f>
        <v>Gobierno Autónomo Municipal de Patacamaya</v>
      </c>
      <c r="C271" s="312" t="e">
        <f>+VLOOKUP(A271,Contactos!$A$5:$E$541,6,FALSE)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v>0</v>
      </c>
      <c r="AR271" s="61">
        <f t="shared" si="3"/>
        <v>0</v>
      </c>
      <c r="AU271" s="33"/>
    </row>
    <row r="272" spans="1:47" ht="33" customHeight="1">
      <c r="A272" s="32">
        <v>1216</v>
      </c>
      <c r="B272" s="311" t="str">
        <f>VLOOKUP(A272,[5]bd_lista!A:C,3,FALSE)</f>
        <v>Gobierno Autónomo Municipal de Colquencha</v>
      </c>
      <c r="C272" s="312" t="e">
        <f>+VLOOKUP(A272,Contactos!$A$5:$E$541,6,FALSE)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v>0</v>
      </c>
      <c r="AR272" s="61">
        <f t="shared" si="3"/>
        <v>0</v>
      </c>
      <c r="AU272" s="33"/>
    </row>
    <row r="273" spans="1:47" ht="33" customHeight="1">
      <c r="A273" s="32">
        <v>1217</v>
      </c>
      <c r="B273" s="311" t="str">
        <f>VLOOKUP(A273,[5]bd_lista!A:C,3,FALSE)</f>
        <v>Gobierno Autónomo Municipal de Collana</v>
      </c>
      <c r="C273" s="312" t="e">
        <f>+VLOOKUP(A273,Contactos!$A$5:$E$541,6,FALSE)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v>0</v>
      </c>
      <c r="AR273" s="61">
        <f t="shared" ref="AR273:AR336" si="4">SUM(D273:AQ273)</f>
        <v>0</v>
      </c>
      <c r="AU273" s="33"/>
    </row>
    <row r="274" spans="1:47" ht="33" customHeight="1">
      <c r="A274" s="32">
        <v>1218</v>
      </c>
      <c r="B274" s="311" t="str">
        <f>VLOOKUP(A274,[5]bd_lista!A:C,3,FALSE)</f>
        <v>Gobierno Autónomo Municipal de Inquisivi</v>
      </c>
      <c r="C274" s="312" t="e">
        <f>+VLOOKUP(A274,Contactos!$A$5:$E$541,6,FALSE)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v>0</v>
      </c>
      <c r="AR274" s="61">
        <f t="shared" si="4"/>
        <v>0</v>
      </c>
      <c r="AU274" s="33"/>
    </row>
    <row r="275" spans="1:47" ht="33" customHeight="1">
      <c r="A275" s="32">
        <v>1219</v>
      </c>
      <c r="B275" s="311" t="str">
        <f>VLOOKUP(A275,[5]bd_lista!A:C,3,FALSE)</f>
        <v>Gobierno Autónomo Municipal de Quime</v>
      </c>
      <c r="C275" s="312" t="e">
        <f>+VLOOKUP(A275,Contactos!$A$5:$E$541,6,FALSE)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v>0</v>
      </c>
      <c r="AR275" s="61">
        <f t="shared" si="4"/>
        <v>0</v>
      </c>
      <c r="AU275" s="33"/>
    </row>
    <row r="276" spans="1:47" ht="33" customHeight="1">
      <c r="A276" s="32">
        <v>1220</v>
      </c>
      <c r="B276" s="311" t="str">
        <f>VLOOKUP(A276,[5]bd_lista!A:C,3,FALSE)</f>
        <v>Gobierno Autónomo Municipal de Cajuata</v>
      </c>
      <c r="C276" s="312" t="e">
        <f>+VLOOKUP(A276,Contactos!$A$5:$E$541,6,FALSE)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v>0</v>
      </c>
      <c r="AR276" s="61">
        <f t="shared" si="4"/>
        <v>0</v>
      </c>
      <c r="AU276" s="33"/>
    </row>
    <row r="277" spans="1:47" ht="33" customHeight="1">
      <c r="A277" s="32">
        <v>1221</v>
      </c>
      <c r="B277" s="311" t="str">
        <f>VLOOKUP(A277,[5]bd_lista!A:C,3,FALSE)</f>
        <v>Gobierno Autónomo Municipal de Colquiri</v>
      </c>
      <c r="C277" s="312" t="e">
        <f>+VLOOKUP(A277,Contactos!$A$5:$E$541,6,FALSE)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v>0</v>
      </c>
      <c r="AR277" s="61">
        <f t="shared" si="4"/>
        <v>0</v>
      </c>
      <c r="AU277" s="33"/>
    </row>
    <row r="278" spans="1:47" ht="33" customHeight="1">
      <c r="A278" s="32">
        <v>1222</v>
      </c>
      <c r="B278" s="311" t="str">
        <f>VLOOKUP(A278,[5]bd_lista!A:C,3,FALSE)</f>
        <v>Gobierno Autónomo Municipal de Ichoca</v>
      </c>
      <c r="C278" s="312" t="e">
        <f>+VLOOKUP(A278,Contactos!$A$5:$E$541,6,FALSE)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v>0</v>
      </c>
      <c r="AR278" s="61">
        <f t="shared" si="4"/>
        <v>0</v>
      </c>
      <c r="AU278" s="33"/>
    </row>
    <row r="279" spans="1:47" ht="33" customHeight="1">
      <c r="A279" s="32">
        <v>1223</v>
      </c>
      <c r="B279" s="311" t="str">
        <f>VLOOKUP(A279,[5]bd_lista!A:C,3,FALSE)</f>
        <v>Gobierno Autónomo Municipal de Villa Libertad Licoma</v>
      </c>
      <c r="C279" s="312" t="e">
        <f>+VLOOKUP(A279,Contactos!$A$5:$E$541,6,FALSE)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v>0</v>
      </c>
      <c r="AR279" s="61">
        <f t="shared" si="4"/>
        <v>0</v>
      </c>
      <c r="AU279" s="33"/>
    </row>
    <row r="280" spans="1:47" ht="33" customHeight="1">
      <c r="A280" s="32">
        <v>1224</v>
      </c>
      <c r="B280" s="311" t="str">
        <f>VLOOKUP(A280,[5]bd_lista!A:C,3,FALSE)</f>
        <v>Gobierno Autónomo Municipal de Achacachi</v>
      </c>
      <c r="C280" s="312" t="e">
        <f>+VLOOKUP(A280,Contactos!$A$5:$E$541,6,FALSE)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v>0</v>
      </c>
      <c r="AR280" s="61">
        <f t="shared" si="4"/>
        <v>0</v>
      </c>
      <c r="AU280" s="33"/>
    </row>
    <row r="281" spans="1:47" ht="33" customHeight="1">
      <c r="A281" s="32">
        <v>1225</v>
      </c>
      <c r="B281" s="311" t="str">
        <f>VLOOKUP(A281,[5]bd_lista!A:C,3,FALSE)</f>
        <v>Gobierno Autónomo Municipal de Ancoraimes</v>
      </c>
      <c r="C281" s="312" t="e">
        <f>+VLOOKUP(A281,Contactos!$A$5:$E$541,6,FALSE)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v>0</v>
      </c>
      <c r="AR281" s="61">
        <f t="shared" si="4"/>
        <v>0</v>
      </c>
      <c r="AU281" s="33"/>
    </row>
    <row r="282" spans="1:47" ht="33" customHeight="1">
      <c r="A282" s="32">
        <v>1226</v>
      </c>
      <c r="B282" s="311" t="str">
        <f>VLOOKUP(A282,[5]bd_lista!A:C,3,FALSE)</f>
        <v>Gobierno Autónomo Municipal de Sorata</v>
      </c>
      <c r="C282" s="312" t="e">
        <f>+VLOOKUP(A282,Contactos!$A$5:$E$541,6,FALSE)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v>0</v>
      </c>
      <c r="AR282" s="61">
        <f t="shared" si="4"/>
        <v>0</v>
      </c>
      <c r="AU282" s="33"/>
    </row>
    <row r="283" spans="1:47" ht="33" customHeight="1">
      <c r="A283" s="32">
        <v>1227</v>
      </c>
      <c r="B283" s="311" t="str">
        <f>VLOOKUP(A283,[5]bd_lista!A:C,3,FALSE)</f>
        <v>Gobierno Autónomo Municipal de Guanay</v>
      </c>
      <c r="C283" s="312" t="e">
        <f>+VLOOKUP(A283,Contactos!$A$5:$E$541,6,FALSE)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v>0</v>
      </c>
      <c r="AR283" s="61">
        <f t="shared" si="4"/>
        <v>0</v>
      </c>
      <c r="AU283" s="33"/>
    </row>
    <row r="284" spans="1:47" ht="33" customHeight="1">
      <c r="A284" s="32">
        <v>1228</v>
      </c>
      <c r="B284" s="311" t="str">
        <f>VLOOKUP(A284,[5]bd_lista!A:C,3,FALSE)</f>
        <v>Gobierno Autónomo Municipal de Tacacoma</v>
      </c>
      <c r="C284" s="312" t="e">
        <f>+VLOOKUP(A284,Contactos!$A$5:$E$541,6,FALSE)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v>0</v>
      </c>
      <c r="AR284" s="61">
        <f t="shared" si="4"/>
        <v>0</v>
      </c>
      <c r="AU284" s="33"/>
    </row>
    <row r="285" spans="1:47" ht="33" customHeight="1">
      <c r="A285" s="32">
        <v>1229</v>
      </c>
      <c r="B285" s="311" t="str">
        <f>VLOOKUP(A285,[5]bd_lista!A:C,3,FALSE)</f>
        <v>Gobierno Autónomo Municipal de Tipuani</v>
      </c>
      <c r="C285" s="312" t="e">
        <f>+VLOOKUP(A285,Contactos!$A$5:$E$541,6,FALSE)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v>0</v>
      </c>
      <c r="AR285" s="61">
        <f t="shared" si="4"/>
        <v>0</v>
      </c>
      <c r="AU285" s="33"/>
    </row>
    <row r="286" spans="1:47" ht="33" customHeight="1">
      <c r="A286" s="32">
        <v>1230</v>
      </c>
      <c r="B286" s="311" t="str">
        <f>VLOOKUP(A286,[5]bd_lista!A:C,3,FALSE)</f>
        <v>Gobierno Autónomo Municipal de Quiabaya</v>
      </c>
      <c r="C286" s="312" t="e">
        <f>+VLOOKUP(A286,Contactos!$A$5:$E$541,6,FALSE)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v>0</v>
      </c>
      <c r="AR286" s="61">
        <f t="shared" si="4"/>
        <v>0</v>
      </c>
      <c r="AU286" s="33"/>
    </row>
    <row r="287" spans="1:47" ht="33" customHeight="1">
      <c r="A287" s="32">
        <v>1231</v>
      </c>
      <c r="B287" s="311" t="str">
        <f>VLOOKUP(A287,[5]bd_lista!A:C,3,FALSE)</f>
        <v>Gobierno Autónomo Municipal de Combaya</v>
      </c>
      <c r="C287" s="312" t="e">
        <f>+VLOOKUP(A287,Contactos!$A$5:$E$541,6,FALSE)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v>0</v>
      </c>
      <c r="AR287" s="61">
        <f t="shared" si="4"/>
        <v>0</v>
      </c>
      <c r="AU287" s="33"/>
    </row>
    <row r="288" spans="1:47" ht="33" customHeight="1">
      <c r="A288" s="32">
        <v>1232</v>
      </c>
      <c r="B288" s="311" t="str">
        <f>VLOOKUP(A288,[5]bd_lista!A:C,3,FALSE)</f>
        <v>Gobierno Autónomo Municipal de Copacabana</v>
      </c>
      <c r="C288" s="312" t="e">
        <f>+VLOOKUP(A288,Contactos!$A$5:$E$541,6,FALSE)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v>0</v>
      </c>
      <c r="AR288" s="61">
        <f t="shared" si="4"/>
        <v>0</v>
      </c>
      <c r="AU288" s="33"/>
    </row>
    <row r="289" spans="1:47" ht="33" customHeight="1">
      <c r="A289" s="32">
        <v>1233</v>
      </c>
      <c r="B289" s="311" t="str">
        <f>VLOOKUP(A289,[5]bd_lista!A:C,3,FALSE)</f>
        <v>Gobierno Autónomo Municipal de San Pedro de Tiquina</v>
      </c>
      <c r="C289" s="312" t="e">
        <f>+VLOOKUP(A289,Contactos!$A$5:$E$541,6,FALSE)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v>0</v>
      </c>
      <c r="AR289" s="61">
        <f t="shared" si="4"/>
        <v>0</v>
      </c>
      <c r="AU289" s="33"/>
    </row>
    <row r="290" spans="1:47" ht="33" customHeight="1">
      <c r="A290" s="32">
        <v>1234</v>
      </c>
      <c r="B290" s="311" t="str">
        <f>VLOOKUP(A290,[5]bd_lista!A:C,3,FALSE)</f>
        <v>Gobierno Autónomo Municipal de Tito Yupanqui</v>
      </c>
      <c r="C290" s="312" t="e">
        <f>+VLOOKUP(A290,Contactos!$A$5:$E$541,6,FALSE)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v>0</v>
      </c>
      <c r="AR290" s="61">
        <f t="shared" si="4"/>
        <v>0</v>
      </c>
      <c r="AU290" s="33"/>
    </row>
    <row r="291" spans="1:47" ht="33" customHeight="1">
      <c r="A291" s="32">
        <v>1235</v>
      </c>
      <c r="B291" s="311" t="str">
        <f>VLOOKUP(A291,[5]bd_lista!A:C,3,FALSE)</f>
        <v>Gobierno Autónomo Municipal de Chuma</v>
      </c>
      <c r="C291" s="312" t="e">
        <f>+VLOOKUP(A291,Contactos!$A$5:$E$541,6,FALSE)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v>0</v>
      </c>
      <c r="AR291" s="61">
        <f t="shared" si="4"/>
        <v>0</v>
      </c>
      <c r="AU291" s="33"/>
    </row>
    <row r="292" spans="1:47" ht="33" customHeight="1">
      <c r="A292" s="32">
        <v>1236</v>
      </c>
      <c r="B292" s="311" t="str">
        <f>VLOOKUP(A292,[5]bd_lista!A:C,3,FALSE)</f>
        <v>Gobierno Autónomo Municipal de Ayata</v>
      </c>
      <c r="C292" s="312" t="e">
        <f>+VLOOKUP(A292,Contactos!$A$5:$E$541,6,FALSE)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v>0</v>
      </c>
      <c r="AR292" s="61">
        <f t="shared" si="4"/>
        <v>0</v>
      </c>
      <c r="AU292" s="33"/>
    </row>
    <row r="293" spans="1:47" ht="33" customHeight="1">
      <c r="A293" s="32">
        <v>1237</v>
      </c>
      <c r="B293" s="311" t="str">
        <f>VLOOKUP(A293,[5]bd_lista!A:C,3,FALSE)</f>
        <v>Gobierno Autónomo Municipal de Aucapata</v>
      </c>
      <c r="C293" s="312" t="e">
        <f>+VLOOKUP(A293,Contactos!$A$5:$E$541,6,FALSE)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v>0</v>
      </c>
      <c r="AR293" s="61">
        <f t="shared" si="4"/>
        <v>0</v>
      </c>
      <c r="AU293" s="33"/>
    </row>
    <row r="294" spans="1:47" ht="33" customHeight="1">
      <c r="A294" s="32">
        <v>1238</v>
      </c>
      <c r="B294" s="311" t="str">
        <f>VLOOKUP(A294,[5]bd_lista!A:C,3,FALSE)</f>
        <v>Gobierno Autónomo Municipal de Corocoro</v>
      </c>
      <c r="C294" s="312" t="e">
        <f>+VLOOKUP(A294,Contactos!$A$5:$E$541,6,FALSE)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v>0</v>
      </c>
      <c r="AR294" s="61">
        <f t="shared" si="4"/>
        <v>0</v>
      </c>
      <c r="AU294" s="33"/>
    </row>
    <row r="295" spans="1:47" ht="33" customHeight="1">
      <c r="A295" s="32">
        <v>1239</v>
      </c>
      <c r="B295" s="311" t="str">
        <f>VLOOKUP(A295,[5]bd_lista!A:C,3,FALSE)</f>
        <v>Gobierno Autónomo Municipal de Caquiaviri</v>
      </c>
      <c r="C295" s="312" t="e">
        <f>+VLOOKUP(A295,Contactos!$A$5:$E$541,6,FALSE)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v>0</v>
      </c>
      <c r="AR295" s="61">
        <f t="shared" si="4"/>
        <v>0</v>
      </c>
      <c r="AU295" s="33"/>
    </row>
    <row r="296" spans="1:47" ht="33" customHeight="1">
      <c r="A296" s="32">
        <v>1240</v>
      </c>
      <c r="B296" s="311" t="str">
        <f>VLOOKUP(A296,[5]bd_lista!A:C,3,FALSE)</f>
        <v>Gobierno Autónomo Municipal de Calacoto</v>
      </c>
      <c r="C296" s="312" t="e">
        <f>+VLOOKUP(A296,Contactos!$A$5:$E$541,6,FALSE)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v>0</v>
      </c>
      <c r="AR296" s="61">
        <f t="shared" si="4"/>
        <v>0</v>
      </c>
      <c r="AU296" s="33"/>
    </row>
    <row r="297" spans="1:47" ht="33" customHeight="1">
      <c r="A297" s="32">
        <v>1241</v>
      </c>
      <c r="B297" s="311" t="str">
        <f>VLOOKUP(A297,[5]bd_lista!A:C,3,FALSE)</f>
        <v>Gobierno Autónomo Municipal de Comanche</v>
      </c>
      <c r="C297" s="312" t="e">
        <f>+VLOOKUP(A297,Contactos!$A$5:$E$541,6,FALSE)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v>0</v>
      </c>
      <c r="AR297" s="61">
        <f t="shared" si="4"/>
        <v>0</v>
      </c>
      <c r="AU297" s="33"/>
    </row>
    <row r="298" spans="1:47" ht="33" customHeight="1">
      <c r="A298" s="32">
        <v>1242</v>
      </c>
      <c r="B298" s="311" t="str">
        <f>VLOOKUP(A298,[5]bd_lista!A:C,3,FALSE)</f>
        <v>Gobierno Autónomo Municipal de Charaña</v>
      </c>
      <c r="C298" s="312" t="e">
        <f>+VLOOKUP(A298,Contactos!$A$5:$E$541,6,FALSE)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v>0</v>
      </c>
      <c r="AR298" s="61">
        <f t="shared" si="4"/>
        <v>0</v>
      </c>
      <c r="AU298" s="33"/>
    </row>
    <row r="299" spans="1:47" ht="33" customHeight="1">
      <c r="A299" s="32">
        <v>1243</v>
      </c>
      <c r="B299" s="311" t="str">
        <f>VLOOKUP(A299,[5]bd_lista!A:C,3,FALSE)</f>
        <v>Gobierno Autónomo Municipal de Waldo Ballivián</v>
      </c>
      <c r="C299" s="312" t="e">
        <f>+VLOOKUP(A299,Contactos!$A$5:$E$541,6,FALSE)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v>0</v>
      </c>
      <c r="AR299" s="61">
        <f t="shared" si="4"/>
        <v>0</v>
      </c>
      <c r="AU299" s="33"/>
    </row>
    <row r="300" spans="1:47" ht="33" customHeight="1">
      <c r="A300" s="32">
        <v>1244</v>
      </c>
      <c r="B300" s="311" t="str">
        <f>VLOOKUP(A300,[5]bd_lista!A:C,3,FALSE)</f>
        <v>Gobierno Autónomo Municipal de Nazacara de Pacajes</v>
      </c>
      <c r="C300" s="312" t="e">
        <f>+VLOOKUP(A300,Contactos!$A$5:$E$541,6,FALSE)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v>0</v>
      </c>
      <c r="AR300" s="61">
        <f t="shared" si="4"/>
        <v>0</v>
      </c>
      <c r="AU300" s="33"/>
    </row>
    <row r="301" spans="1:47" ht="33" customHeight="1">
      <c r="A301" s="32">
        <v>1245</v>
      </c>
      <c r="B301" s="311" t="str">
        <f>VLOOKUP(A301,[5]bd_lista!A:C,3,FALSE)</f>
        <v>Gobierno Autónomo Municipal de Santiago de Callapa</v>
      </c>
      <c r="C301" s="312" t="e">
        <f>+VLOOKUP(A301,Contactos!$A$5:$E$541,6,FALSE)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v>0</v>
      </c>
      <c r="AR301" s="61">
        <f t="shared" si="4"/>
        <v>0</v>
      </c>
      <c r="AU301" s="33"/>
    </row>
    <row r="302" spans="1:47" ht="33" customHeight="1">
      <c r="A302" s="32">
        <v>1246</v>
      </c>
      <c r="B302" s="311" t="str">
        <f>VLOOKUP(A302,[5]bd_lista!A:C,3,FALSE)</f>
        <v>Gobierno Autónomo Municipal de Puerto Acosta</v>
      </c>
      <c r="C302" s="312" t="e">
        <f>+VLOOKUP(A302,Contactos!$A$5:$E$541,6,FALSE)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v>0</v>
      </c>
      <c r="AR302" s="61">
        <f t="shared" si="4"/>
        <v>0</v>
      </c>
      <c r="AU302" s="33"/>
    </row>
    <row r="303" spans="1:47" ht="33" customHeight="1">
      <c r="A303" s="32">
        <v>1247</v>
      </c>
      <c r="B303" s="311" t="str">
        <f>VLOOKUP(A303,[5]bd_lista!A:C,3,FALSE)</f>
        <v>Gobierno Autónomo Municipal de Mocomoco</v>
      </c>
      <c r="C303" s="312" t="e">
        <f>+VLOOKUP(A303,Contactos!$A$5:$E$541,6,FALSE)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v>0</v>
      </c>
      <c r="AR303" s="61">
        <f t="shared" si="4"/>
        <v>0</v>
      </c>
      <c r="AU303" s="33"/>
    </row>
    <row r="304" spans="1:47" ht="33" customHeight="1">
      <c r="A304" s="32">
        <v>1248</v>
      </c>
      <c r="B304" s="311" t="str">
        <f>VLOOKUP(A304,[5]bd_lista!A:C,3,FALSE)</f>
        <v>Gobierno Autónomo Municipal de Carabuco</v>
      </c>
      <c r="C304" s="312" t="e">
        <f>+VLOOKUP(A304,Contactos!$A$5:$E$541,6,FALSE)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v>0</v>
      </c>
      <c r="AR304" s="61">
        <f t="shared" si="4"/>
        <v>0</v>
      </c>
      <c r="AU304" s="33"/>
    </row>
    <row r="305" spans="1:47" ht="33" customHeight="1">
      <c r="A305" s="32">
        <v>1249</v>
      </c>
      <c r="B305" s="311" t="str">
        <f>VLOOKUP(A305,[5]bd_lista!A:C,3,FALSE)</f>
        <v>Gobierno Autónomo Municipal de Apolo</v>
      </c>
      <c r="C305" s="312" t="e">
        <f>+VLOOKUP(A305,Contactos!$A$5:$E$541,6,FALSE)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v>0</v>
      </c>
      <c r="AR305" s="61">
        <f t="shared" si="4"/>
        <v>0</v>
      </c>
      <c r="AU305" s="33"/>
    </row>
    <row r="306" spans="1:47" ht="33" customHeight="1">
      <c r="A306" s="32">
        <v>1250</v>
      </c>
      <c r="B306" s="311" t="str">
        <f>VLOOKUP(A306,[5]bd_lista!A:C,3,FALSE)</f>
        <v>Gobierno Autónomo Municipal de Pelechuco</v>
      </c>
      <c r="C306" s="312" t="e">
        <f>+VLOOKUP(A306,Contactos!$A$5:$E$541,6,FALSE)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v>0</v>
      </c>
      <c r="AR306" s="61">
        <f t="shared" si="4"/>
        <v>0</v>
      </c>
      <c r="AU306" s="33"/>
    </row>
    <row r="307" spans="1:47" ht="33" customHeight="1">
      <c r="A307" s="32">
        <v>1251</v>
      </c>
      <c r="B307" s="311" t="str">
        <f>VLOOKUP(A307,[5]bd_lista!A:C,3,FALSE)</f>
        <v>Gobierno Autónomo Municipal de Luribay</v>
      </c>
      <c r="C307" s="312" t="e">
        <f>+VLOOKUP(A307,Contactos!$A$5:$E$541,6,FALSE)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v>0</v>
      </c>
      <c r="AR307" s="61">
        <f t="shared" si="4"/>
        <v>0</v>
      </c>
      <c r="AU307" s="33"/>
    </row>
    <row r="308" spans="1:47" ht="33" customHeight="1">
      <c r="A308" s="32">
        <v>1252</v>
      </c>
      <c r="B308" s="311" t="str">
        <f>VLOOKUP(A308,[5]bd_lista!A:C,3,FALSE)</f>
        <v>Gobierno Autónomo Municipal de Sapahaqui</v>
      </c>
      <c r="C308" s="312" t="e">
        <f>+VLOOKUP(A308,Contactos!$A$5:$E$541,6,FALSE)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v>0</v>
      </c>
      <c r="AR308" s="61">
        <f t="shared" si="4"/>
        <v>0</v>
      </c>
      <c r="AU308" s="33"/>
    </row>
    <row r="309" spans="1:47" ht="33" customHeight="1">
      <c r="A309" s="32">
        <v>1253</v>
      </c>
      <c r="B309" s="311" t="str">
        <f>VLOOKUP(A309,[5]bd_lista!A:C,3,FALSE)</f>
        <v>Gobierno Autónomo Municipal de Yaco</v>
      </c>
      <c r="C309" s="312" t="e">
        <f>+VLOOKUP(A309,Contactos!$A$5:$E$541,6,FALSE)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v>0</v>
      </c>
      <c r="AR309" s="61">
        <f t="shared" si="4"/>
        <v>0</v>
      </c>
      <c r="AU309" s="33"/>
    </row>
    <row r="310" spans="1:47" ht="33" customHeight="1">
      <c r="A310" s="32">
        <v>1254</v>
      </c>
      <c r="B310" s="311" t="str">
        <f>VLOOKUP(A310,[5]bd_lista!A:C,3,FALSE)</f>
        <v>Gobierno Autónomo Municipal de Malla</v>
      </c>
      <c r="C310" s="312" t="e">
        <f>+VLOOKUP(A310,Contactos!$A$5:$E$541,6,FALSE)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v>0</v>
      </c>
      <c r="AR310" s="61">
        <f t="shared" si="4"/>
        <v>0</v>
      </c>
      <c r="AU310" s="33"/>
    </row>
    <row r="311" spans="1:47" ht="33" customHeight="1">
      <c r="A311" s="32">
        <v>1255</v>
      </c>
      <c r="B311" s="311" t="str">
        <f>VLOOKUP(A311,[5]bd_lista!A:C,3,FALSE)</f>
        <v>Gobierno Autónomo Municipal de Cairoma</v>
      </c>
      <c r="C311" s="312" t="e">
        <f>+VLOOKUP(A311,Contactos!$A$5:$E$541,6,FALSE)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v>0</v>
      </c>
      <c r="AR311" s="61">
        <f t="shared" si="4"/>
        <v>0</v>
      </c>
      <c r="AU311" s="33"/>
    </row>
    <row r="312" spans="1:47" ht="33" customHeight="1">
      <c r="A312" s="32">
        <v>1256</v>
      </c>
      <c r="B312" s="311" t="str">
        <f>VLOOKUP(A312,[5]bd_lista!A:C,3,FALSE)</f>
        <v>Gobierno Autónomo Municipal de Chulumani (Villa de la Libertad)</v>
      </c>
      <c r="C312" s="312" t="e">
        <f>+VLOOKUP(A312,Contactos!$A$5:$E$541,6,FALSE)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v>0</v>
      </c>
      <c r="AR312" s="61">
        <f t="shared" si="4"/>
        <v>0</v>
      </c>
      <c r="AU312" s="33"/>
    </row>
    <row r="313" spans="1:47" ht="33" customHeight="1">
      <c r="A313" s="32">
        <v>1257</v>
      </c>
      <c r="B313" s="311" t="str">
        <f>VLOOKUP(A313,[5]bd_lista!A:C,3,FALSE)</f>
        <v>Gobierno Autónomo Municipal de Irupana (Villa de Lanza)</v>
      </c>
      <c r="C313" s="312" t="e">
        <f>+VLOOKUP(A313,Contactos!$A$5:$E$541,6,FALSE)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v>0</v>
      </c>
      <c r="AR313" s="61">
        <f t="shared" si="4"/>
        <v>0</v>
      </c>
      <c r="AU313" s="33"/>
    </row>
    <row r="314" spans="1:47" ht="33" customHeight="1">
      <c r="A314" s="32">
        <v>1258</v>
      </c>
      <c r="B314" s="311" t="str">
        <f>VLOOKUP(A314,[5]bd_lista!A:C,3,FALSE)</f>
        <v>Gobierno Autónomo Municipal de Yanacachi</v>
      </c>
      <c r="C314" s="312" t="e">
        <f>+VLOOKUP(A314,Contactos!$A$5:$E$541,6,FALSE)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v>0</v>
      </c>
      <c r="AR314" s="61">
        <f t="shared" si="4"/>
        <v>0</v>
      </c>
      <c r="AU314" s="33"/>
    </row>
    <row r="315" spans="1:47" ht="33" customHeight="1">
      <c r="A315" s="32">
        <v>1259</v>
      </c>
      <c r="B315" s="311" t="str">
        <f>VLOOKUP(A315,[5]bd_lista!A:C,3,FALSE)</f>
        <v>Gobierno Autónomo Municipal de Palos Blancos</v>
      </c>
      <c r="C315" s="312" t="e">
        <f>+VLOOKUP(A315,Contactos!$A$5:$E$541,6,FALSE)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v>0</v>
      </c>
      <c r="AR315" s="61">
        <f t="shared" si="4"/>
        <v>0</v>
      </c>
      <c r="AU315" s="33"/>
    </row>
    <row r="316" spans="1:47" ht="33" customHeight="1">
      <c r="A316" s="32">
        <v>1260</v>
      </c>
      <c r="B316" s="311" t="str">
        <f>VLOOKUP(A316,[5]bd_lista!A:C,3,FALSE)</f>
        <v>Gobierno Autónomo Municipal de La Asunta</v>
      </c>
      <c r="C316" s="312" t="e">
        <f>+VLOOKUP(A316,Contactos!$A$5:$E$541,6,FALSE)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v>0</v>
      </c>
      <c r="AR316" s="61">
        <f t="shared" si="4"/>
        <v>0</v>
      </c>
      <c r="AU316" s="33"/>
    </row>
    <row r="317" spans="1:47" ht="33" customHeight="1">
      <c r="A317" s="32">
        <v>1261</v>
      </c>
      <c r="B317" s="311" t="str">
        <f>VLOOKUP(A317,[5]bd_lista!A:C,3,FALSE)</f>
        <v>Gobierno Autónomo Municipal de Pucarani</v>
      </c>
      <c r="C317" s="312" t="e">
        <f>+VLOOKUP(A317,Contactos!$A$5:$E$541,6,FALSE)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v>0</v>
      </c>
      <c r="AR317" s="61">
        <f t="shared" si="4"/>
        <v>0</v>
      </c>
      <c r="AU317" s="33"/>
    </row>
    <row r="318" spans="1:47" ht="33" customHeight="1">
      <c r="A318" s="32">
        <v>1262</v>
      </c>
      <c r="B318" s="311" t="str">
        <f>VLOOKUP(A318,[5]bd_lista!A:C,3,FALSE)</f>
        <v>Gobierno Autónomo Municipal de Laja</v>
      </c>
      <c r="C318" s="312" t="e">
        <f>+VLOOKUP(A318,Contactos!$A$5:$E$541,6,FALSE)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v>0</v>
      </c>
      <c r="AR318" s="61">
        <f t="shared" si="4"/>
        <v>0</v>
      </c>
      <c r="AU318" s="33"/>
    </row>
    <row r="319" spans="1:47" ht="33" customHeight="1">
      <c r="A319" s="32">
        <v>1263</v>
      </c>
      <c r="B319" s="311" t="str">
        <f>VLOOKUP(A319,[5]bd_lista!A:C,3,FALSE)</f>
        <v>Gobierno Autónomo Municipal de Batallas</v>
      </c>
      <c r="C319" s="312" t="e">
        <f>+VLOOKUP(A319,Contactos!$A$5:$E$541,6,FALSE)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v>0</v>
      </c>
      <c r="AR319" s="61">
        <f t="shared" si="4"/>
        <v>0</v>
      </c>
      <c r="AU319" s="33"/>
    </row>
    <row r="320" spans="1:47" ht="33" customHeight="1">
      <c r="A320" s="32">
        <v>1264</v>
      </c>
      <c r="B320" s="311" t="str">
        <f>VLOOKUP(A320,[5]bd_lista!A:C,3,FALSE)</f>
        <v>Gobierno Autónomo Municipal de Puerto Pérez</v>
      </c>
      <c r="C320" s="312" t="e">
        <f>+VLOOKUP(A320,Contactos!$A$5:$E$541,6,FALSE)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v>0</v>
      </c>
      <c r="AR320" s="61">
        <f t="shared" si="4"/>
        <v>0</v>
      </c>
      <c r="AU320" s="33"/>
    </row>
    <row r="321" spans="1:47" ht="33" customHeight="1">
      <c r="A321" s="32">
        <v>1265</v>
      </c>
      <c r="B321" s="311" t="str">
        <f>VLOOKUP(A321,[5]bd_lista!A:C,3,FALSE)</f>
        <v>Gobierno Autónomo Municipal de Coroico</v>
      </c>
      <c r="C321" s="312" t="e">
        <f>+VLOOKUP(A321,Contactos!$A$5:$E$541,6,FALSE)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v>0</v>
      </c>
      <c r="AR321" s="61">
        <f t="shared" si="4"/>
        <v>0</v>
      </c>
      <c r="AU321" s="33"/>
    </row>
    <row r="322" spans="1:47" ht="33" customHeight="1">
      <c r="A322" s="32">
        <v>1266</v>
      </c>
      <c r="B322" s="311" t="str">
        <f>VLOOKUP(A322,[5]bd_lista!A:C,3,FALSE)</f>
        <v>Gobierno Autónomo Municipal de Coripata</v>
      </c>
      <c r="C322" s="312" t="e">
        <f>+VLOOKUP(A322,Contactos!$A$5:$E$541,6,FALSE)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v>0</v>
      </c>
      <c r="AR322" s="61">
        <f t="shared" si="4"/>
        <v>0</v>
      </c>
      <c r="AU322" s="33"/>
    </row>
    <row r="323" spans="1:47" ht="33" customHeight="1">
      <c r="A323" s="32">
        <v>1267</v>
      </c>
      <c r="B323" s="311" t="str">
        <f>VLOOKUP(A323,[5]bd_lista!A:C,3,FALSE)</f>
        <v>Gobierno Autónomo Municipal de Ixiamas</v>
      </c>
      <c r="C323" s="312" t="e">
        <f>+VLOOKUP(A323,Contactos!$A$5:$E$541,6,FALSE)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v>0</v>
      </c>
      <c r="AR323" s="61">
        <f t="shared" si="4"/>
        <v>0</v>
      </c>
      <c r="AU323" s="33"/>
    </row>
    <row r="324" spans="1:47" ht="33" customHeight="1">
      <c r="A324" s="32">
        <v>1268</v>
      </c>
      <c r="B324" s="311" t="str">
        <f>VLOOKUP(A324,[5]bd_lista!A:C,3,FALSE)</f>
        <v>Gobierno Autónomo Municipal de San Buenaventura</v>
      </c>
      <c r="C324" s="312" t="e">
        <f>+VLOOKUP(A324,Contactos!$A$5:$E$541,6,FALSE)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v>0</v>
      </c>
      <c r="AR324" s="61">
        <f t="shared" si="4"/>
        <v>0</v>
      </c>
      <c r="AU324" s="33"/>
    </row>
    <row r="325" spans="1:47" ht="33" customHeight="1">
      <c r="A325" s="32">
        <v>1269</v>
      </c>
      <c r="B325" s="311" t="str">
        <f>VLOOKUP(A325,[5]bd_lista!A:C,3,FALSE)</f>
        <v>Gobierno Autónomo Municipal de General Juan José Pérez (Charazani)</v>
      </c>
      <c r="C325" s="312" t="e">
        <f>+VLOOKUP(A325,Contactos!$A$5:$E$541,6,FALSE)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v>0</v>
      </c>
      <c r="AR325" s="61">
        <f t="shared" si="4"/>
        <v>0</v>
      </c>
      <c r="AU325" s="33"/>
    </row>
    <row r="326" spans="1:47" ht="33" customHeight="1">
      <c r="A326" s="32">
        <v>1270</v>
      </c>
      <c r="B326" s="311" t="str">
        <f>VLOOKUP(A326,[5]bd_lista!A:C,3,FALSE)</f>
        <v>Gobierno Autónomo Municipal de Curva</v>
      </c>
      <c r="C326" s="312" t="e">
        <f>+VLOOKUP(A326,Contactos!$A$5:$E$541,6,FALSE)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v>0</v>
      </c>
      <c r="AR326" s="61">
        <f t="shared" si="4"/>
        <v>0</v>
      </c>
      <c r="AU326" s="33"/>
    </row>
    <row r="327" spans="1:47" ht="33" customHeight="1">
      <c r="A327" s="32">
        <v>1271</v>
      </c>
      <c r="B327" s="311" t="str">
        <f>VLOOKUP(A327,[5]bd_lista!A:C,3,FALSE)</f>
        <v>Gobierno Autónomo Municipal de San Pedro de Curahuara</v>
      </c>
      <c r="C327" s="312" t="e">
        <f>+VLOOKUP(A327,Contactos!$A$5:$E$541,6,FALSE)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v>0</v>
      </c>
      <c r="AR327" s="61">
        <f t="shared" si="4"/>
        <v>0</v>
      </c>
      <c r="AU327" s="33"/>
    </row>
    <row r="328" spans="1:47" ht="33" customHeight="1">
      <c r="A328" s="32">
        <v>1272</v>
      </c>
      <c r="B328" s="311" t="str">
        <f>VLOOKUP(A328,[5]bd_lista!A:C,3,FALSE)</f>
        <v>Gobierno Autónomo Municipal de Papel Pampa</v>
      </c>
      <c r="C328" s="312" t="e">
        <f>+VLOOKUP(A328,Contactos!$A$5:$E$541,6,FALSE)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v>0</v>
      </c>
      <c r="AR328" s="61">
        <f t="shared" si="4"/>
        <v>0</v>
      </c>
      <c r="AU328" s="33"/>
    </row>
    <row r="329" spans="1:47" ht="33" customHeight="1">
      <c r="A329" s="32">
        <v>1273</v>
      </c>
      <c r="B329" s="311" t="str">
        <f>VLOOKUP(A329,[5]bd_lista!A:C,3,FALSE)</f>
        <v>Gobierno Autónomo Municipal de Chacarilla</v>
      </c>
      <c r="C329" s="312" t="e">
        <f>+VLOOKUP(A329,Contactos!$A$5:$E$541,6,FALSE)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v>0</v>
      </c>
      <c r="AR329" s="61">
        <f t="shared" si="4"/>
        <v>0</v>
      </c>
      <c r="AU329" s="33"/>
    </row>
    <row r="330" spans="1:47" ht="33" customHeight="1">
      <c r="A330" s="32">
        <v>1274</v>
      </c>
      <c r="B330" s="311" t="str">
        <f>VLOOKUP(A330,[5]bd_lista!A:C,3,FALSE)</f>
        <v>Gobierno Autónomo Municipal de Santiago de Machaca</v>
      </c>
      <c r="C330" s="312" t="e">
        <f>+VLOOKUP(A330,Contactos!$A$5:$E$541,6,FALSE)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v>0</v>
      </c>
      <c r="AR330" s="61">
        <f t="shared" si="4"/>
        <v>0</v>
      </c>
      <c r="AU330" s="33"/>
    </row>
    <row r="331" spans="1:47" ht="33" customHeight="1">
      <c r="A331" s="32">
        <v>1275</v>
      </c>
      <c r="B331" s="311" t="str">
        <f>VLOOKUP(A331,[5]bd_lista!A:C,3,FALSE)</f>
        <v>Gobierno Autónomo Municipal de Catacora</v>
      </c>
      <c r="C331" s="312" t="e">
        <f>+VLOOKUP(A331,Contactos!$A$5:$E$541,6,FALSE)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v>0</v>
      </c>
      <c r="AR331" s="61">
        <f t="shared" si="4"/>
        <v>0</v>
      </c>
      <c r="AU331" s="33"/>
    </row>
    <row r="332" spans="1:47" ht="33" customHeight="1">
      <c r="A332" s="32">
        <v>1276</v>
      </c>
      <c r="B332" s="311" t="str">
        <f>VLOOKUP(A332,[5]bd_lista!A:C,3,FALSE)</f>
        <v>Gobierno Autónomo Municipal de Mapiri</v>
      </c>
      <c r="C332" s="312" t="e">
        <f>+VLOOKUP(A332,Contactos!$A$5:$E$541,6,FALSE)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v>0</v>
      </c>
      <c r="AR332" s="61">
        <f t="shared" si="4"/>
        <v>0</v>
      </c>
      <c r="AU332" s="33"/>
    </row>
    <row r="333" spans="1:47" ht="33" customHeight="1">
      <c r="A333" s="32">
        <v>1277</v>
      </c>
      <c r="B333" s="311" t="str">
        <f>VLOOKUP(A333,[5]bd_lista!A:C,3,FALSE)</f>
        <v>Gobierno Autónomo Municipal de Teoponte</v>
      </c>
      <c r="C333" s="312" t="e">
        <f>+VLOOKUP(A333,Contactos!$A$5:$E$541,6,FALSE)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v>0</v>
      </c>
      <c r="AR333" s="61">
        <f t="shared" si="4"/>
        <v>0</v>
      </c>
      <c r="AU333" s="33"/>
    </row>
    <row r="334" spans="1:47" ht="33" customHeight="1">
      <c r="A334" s="32">
        <v>1278</v>
      </c>
      <c r="B334" s="311" t="str">
        <f>VLOOKUP(A334,[5]bd_lista!A:C,3,FALSE)</f>
        <v>Gobierno Autónomo Municipal de San Andrés de Machaca</v>
      </c>
      <c r="C334" s="312" t="e">
        <f>+VLOOKUP(A334,Contactos!$A$5:$E$541,6,FALSE)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v>0</v>
      </c>
      <c r="AR334" s="61">
        <f t="shared" si="4"/>
        <v>0</v>
      </c>
      <c r="AU334" s="33"/>
    </row>
    <row r="335" spans="1:47" ht="33" customHeight="1">
      <c r="A335" s="32">
        <v>1279</v>
      </c>
      <c r="B335" s="311" t="str">
        <f>VLOOKUP(A335,[5]bd_lista!A:C,3,FALSE)</f>
        <v>Gobierno Autónomo Municipal de Jesús de Machaca</v>
      </c>
      <c r="C335" s="312" t="e">
        <f>+VLOOKUP(A335,Contactos!$A$5:$E$541,6,FALSE)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v>0</v>
      </c>
      <c r="AR335" s="61">
        <f t="shared" si="4"/>
        <v>0</v>
      </c>
      <c r="AU335" s="33"/>
    </row>
    <row r="336" spans="1:47" ht="33" customHeight="1">
      <c r="A336" s="32">
        <v>1280</v>
      </c>
      <c r="B336" s="311" t="str">
        <f>VLOOKUP(A336,[5]bd_lista!A:C,3,FALSE)</f>
        <v>Gobierno Autónomo Municipal de Taraco</v>
      </c>
      <c r="C336" s="312" t="e">
        <f>+VLOOKUP(A336,Contactos!$A$5:$E$541,6,FALSE)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v>0</v>
      </c>
      <c r="AR336" s="61">
        <f t="shared" si="4"/>
        <v>0</v>
      </c>
      <c r="AU336" s="33"/>
    </row>
    <row r="337" spans="1:47" ht="33" customHeight="1">
      <c r="A337" s="32">
        <v>1281</v>
      </c>
      <c r="B337" s="311" t="str">
        <f>VLOOKUP(A337,[5]bd_lista!A:C,3,FALSE)</f>
        <v>Gobierno Autónomo Municipal de Huarina</v>
      </c>
      <c r="C337" s="312" t="e">
        <f>+VLOOKUP(A337,Contactos!$A$5:$E$541,6,FALSE)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v>0</v>
      </c>
      <c r="AR337" s="61">
        <f t="shared" ref="AR337:AR400" si="5">SUM(D337:AQ337)</f>
        <v>0</v>
      </c>
      <c r="AU337" s="33"/>
    </row>
    <row r="338" spans="1:47" ht="33" customHeight="1">
      <c r="A338" s="32">
        <v>1282</v>
      </c>
      <c r="B338" s="311" t="str">
        <f>VLOOKUP(A338,[5]bd_lista!A:C,3,FALSE)</f>
        <v>Gobierno Autónomo Municipal de Santiago de Huata</v>
      </c>
      <c r="C338" s="312" t="e">
        <f>+VLOOKUP(A338,Contactos!$A$5:$E$541,6,FALSE)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v>0</v>
      </c>
      <c r="AR338" s="61">
        <f t="shared" si="5"/>
        <v>0</v>
      </c>
      <c r="AU338" s="33"/>
    </row>
    <row r="339" spans="1:47" ht="33" customHeight="1">
      <c r="A339" s="32">
        <v>1283</v>
      </c>
      <c r="B339" s="311" t="str">
        <f>VLOOKUP(A339,[5]bd_lista!A:C,3,FALSE)</f>
        <v>Gobierno Autónomo Municipal de Escoma</v>
      </c>
      <c r="C339" s="312" t="e">
        <f>+VLOOKUP(A339,Contactos!$A$5:$E$541,6,FALSE)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v>0</v>
      </c>
      <c r="AR339" s="61">
        <f t="shared" si="5"/>
        <v>0</v>
      </c>
      <c r="AU339" s="33"/>
    </row>
    <row r="340" spans="1:47" ht="33" customHeight="1">
      <c r="A340" s="32">
        <v>1284</v>
      </c>
      <c r="B340" s="311" t="str">
        <f>VLOOKUP(A340,[5]bd_lista!A:C,3,FALSE)</f>
        <v>Gobierno Autónomo Municipal de Humanata</v>
      </c>
      <c r="C340" s="312" t="e">
        <f>+VLOOKUP(A340,Contactos!$A$5:$E$541,6,FALSE)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v>0</v>
      </c>
      <c r="AR340" s="61">
        <f t="shared" si="5"/>
        <v>0</v>
      </c>
      <c r="AU340" s="33"/>
    </row>
    <row r="341" spans="1:47" ht="33" customHeight="1">
      <c r="A341" s="32">
        <v>1285</v>
      </c>
      <c r="B341" s="311" t="str">
        <f>VLOOKUP(A341,[5]bd_lista!A:C,3,FALSE)</f>
        <v>Gobierno Autónomo Municipal de Alto Beni</v>
      </c>
      <c r="C341" s="312" t="e">
        <f>+VLOOKUP(A341,Contactos!$A$5:$E$541,6,FALSE)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v>0</v>
      </c>
      <c r="AR341" s="61">
        <f t="shared" si="5"/>
        <v>0</v>
      </c>
      <c r="AU341" s="33"/>
    </row>
    <row r="342" spans="1:47" ht="33" customHeight="1">
      <c r="A342" s="32">
        <v>1286</v>
      </c>
      <c r="B342" s="311" t="str">
        <f>VLOOKUP(A342,[5]bd_lista!A:C,3,FALSE)</f>
        <v>Gobierno Autónomo Municipal de Huatajata</v>
      </c>
      <c r="C342" s="312" t="e">
        <f>+VLOOKUP(A342,Contactos!$A$5:$E$541,6,FALSE)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v>0</v>
      </c>
      <c r="AR342" s="61">
        <f t="shared" si="5"/>
        <v>0</v>
      </c>
      <c r="AU342" s="33"/>
    </row>
    <row r="343" spans="1:47" ht="33" customHeight="1">
      <c r="A343" s="32">
        <v>1287</v>
      </c>
      <c r="B343" s="311" t="str">
        <f>VLOOKUP(A343,[5]bd_lista!A:C,3,FALSE)</f>
        <v>Gobierno Autónomo Municipal de Chua Cocani</v>
      </c>
      <c r="C343" s="312" t="e">
        <f>+VLOOKUP(A343,Contactos!$A$5:$E$541,6,FALSE)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v>0</v>
      </c>
      <c r="AR343" s="61">
        <f t="shared" si="5"/>
        <v>0</v>
      </c>
      <c r="AU343" s="33"/>
    </row>
    <row r="344" spans="1:47" ht="33" customHeight="1">
      <c r="A344" s="32">
        <v>1301</v>
      </c>
      <c r="B344" s="311" t="str">
        <f>VLOOKUP(A344,[5]bd_lista!A:C,3,FALSE)</f>
        <v>Gobierno Autónomo Municipal de Cochabamba</v>
      </c>
      <c r="C344" s="312" t="e">
        <f>+VLOOKUP(A344,Contactos!$A$5:$E$541,6,FALSE)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v>0</v>
      </c>
      <c r="AR344" s="61">
        <f t="shared" si="5"/>
        <v>0</v>
      </c>
      <c r="AU344" s="33"/>
    </row>
    <row r="345" spans="1:47" ht="33" customHeight="1">
      <c r="A345" s="32">
        <v>1302</v>
      </c>
      <c r="B345" s="311" t="str">
        <f>VLOOKUP(A345,[5]bd_lista!A:C,3,FALSE)</f>
        <v>Gobierno Autónomo Municipal de Quillacollo</v>
      </c>
      <c r="C345" s="312" t="e">
        <f>+VLOOKUP(A345,Contactos!$A$5:$E$541,6,FALSE)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v>0</v>
      </c>
      <c r="AR345" s="61">
        <f t="shared" si="5"/>
        <v>0</v>
      </c>
      <c r="AU345" s="33"/>
    </row>
    <row r="346" spans="1:47" ht="33" customHeight="1">
      <c r="A346" s="32">
        <v>1303</v>
      </c>
      <c r="B346" s="311" t="str">
        <f>VLOOKUP(A346,[5]bd_lista!A:C,3,FALSE)</f>
        <v>Gobierno Autónomo Municipal de Sipe Sipe</v>
      </c>
      <c r="C346" s="312" t="e">
        <f>+VLOOKUP(A346,Contactos!$A$5:$E$541,6,FALSE)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v>0</v>
      </c>
      <c r="AR346" s="61">
        <f t="shared" si="5"/>
        <v>0</v>
      </c>
      <c r="AU346" s="33"/>
    </row>
    <row r="347" spans="1:47" ht="33" customHeight="1">
      <c r="A347" s="32">
        <v>1304</v>
      </c>
      <c r="B347" s="311" t="str">
        <f>VLOOKUP(A347,[5]bd_lista!A:C,3,FALSE)</f>
        <v>Gobierno Autónomo Municipal de Tiquipaya</v>
      </c>
      <c r="C347" s="312" t="e">
        <f>+VLOOKUP(A347,Contactos!$A$5:$E$541,6,FALSE)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v>0</v>
      </c>
      <c r="AR347" s="61">
        <f t="shared" si="5"/>
        <v>0</v>
      </c>
      <c r="AU347" s="33"/>
    </row>
    <row r="348" spans="1:47" ht="33" customHeight="1">
      <c r="A348" s="32">
        <v>1305</v>
      </c>
      <c r="B348" s="311" t="str">
        <f>VLOOKUP(A348,[5]bd_lista!A:C,3,FALSE)</f>
        <v>Gobierno Autónomo Municipal de Vinto</v>
      </c>
      <c r="C348" s="312" t="e">
        <f>+VLOOKUP(A348,Contactos!$A$5:$E$541,6,FALSE)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v>0</v>
      </c>
      <c r="AR348" s="61">
        <f t="shared" si="5"/>
        <v>0</v>
      </c>
      <c r="AU348" s="33"/>
    </row>
    <row r="349" spans="1:47" ht="33" customHeight="1">
      <c r="A349" s="32">
        <v>1306</v>
      </c>
      <c r="B349" s="311" t="str">
        <f>VLOOKUP(A349,[5]bd_lista!A:C,3,FALSE)</f>
        <v>Gobierno Autónomo Municipal de Colcapirhua</v>
      </c>
      <c r="C349" s="312" t="e">
        <f>+VLOOKUP(A349,Contactos!$A$5:$E$541,6,FALSE)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v>0</v>
      </c>
      <c r="AR349" s="61">
        <f t="shared" si="5"/>
        <v>0</v>
      </c>
      <c r="AU349" s="33"/>
    </row>
    <row r="350" spans="1:47" ht="33" customHeight="1">
      <c r="A350" s="32">
        <v>1307</v>
      </c>
      <c r="B350" s="311" t="str">
        <f>VLOOKUP(A350,[5]bd_lista!A:C,3,FALSE)</f>
        <v>Gobierno Autónomo Municipal de Aiquile</v>
      </c>
      <c r="C350" s="312" t="e">
        <f>+VLOOKUP(A350,Contactos!$A$5:$E$541,6,FALSE)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v>0</v>
      </c>
      <c r="AR350" s="61">
        <f t="shared" si="5"/>
        <v>0</v>
      </c>
      <c r="AU350" s="33"/>
    </row>
    <row r="351" spans="1:47" ht="33" customHeight="1">
      <c r="A351" s="32">
        <v>1308</v>
      </c>
      <c r="B351" s="311" t="str">
        <f>VLOOKUP(A351,[5]bd_lista!A:C,3,FALSE)</f>
        <v>Gobierno Autónomo Municipal de Pasorapa</v>
      </c>
      <c r="C351" s="312" t="e">
        <f>+VLOOKUP(A351,Contactos!$A$5:$E$541,6,FALSE)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v>0</v>
      </c>
      <c r="AR351" s="61">
        <f t="shared" si="5"/>
        <v>0</v>
      </c>
      <c r="AU351" s="33"/>
    </row>
    <row r="352" spans="1:47" ht="33" customHeight="1">
      <c r="A352" s="32">
        <v>1309</v>
      </c>
      <c r="B352" s="311" t="str">
        <f>VLOOKUP(A352,[5]bd_lista!A:C,3,FALSE)</f>
        <v>Gobierno Autónomo Municipal de Omereque</v>
      </c>
      <c r="C352" s="312" t="e">
        <f>+VLOOKUP(A352,Contactos!$A$5:$E$541,6,FALSE)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v>0</v>
      </c>
      <c r="AR352" s="61">
        <f t="shared" si="5"/>
        <v>0</v>
      </c>
      <c r="AU352" s="33"/>
    </row>
    <row r="353" spans="1:47" ht="33" customHeight="1">
      <c r="A353" s="32">
        <v>1310</v>
      </c>
      <c r="B353" s="311" t="str">
        <f>VLOOKUP(A353,[5]bd_lista!A:C,3,FALSE)</f>
        <v>Gobierno Autónomo Municipal de Independencia</v>
      </c>
      <c r="C353" s="312" t="e">
        <f>+VLOOKUP(A353,Contactos!$A$5:$E$541,6,FALSE)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v>0</v>
      </c>
      <c r="AR353" s="61">
        <f t="shared" si="5"/>
        <v>0</v>
      </c>
      <c r="AU353" s="33"/>
    </row>
    <row r="354" spans="1:47" ht="33" customHeight="1">
      <c r="A354" s="32">
        <v>1311</v>
      </c>
      <c r="B354" s="311" t="str">
        <f>VLOOKUP(A354,[5]bd_lista!A:C,3,FALSE)</f>
        <v>Gobierno Autónomo Municipal de Morochata</v>
      </c>
      <c r="C354" s="312" t="e">
        <f>+VLOOKUP(A354,Contactos!$A$5:$E$541,6,FALSE)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v>0</v>
      </c>
      <c r="AR354" s="61">
        <f t="shared" si="5"/>
        <v>0</v>
      </c>
      <c r="AU354" s="33"/>
    </row>
    <row r="355" spans="1:47" ht="33" customHeight="1">
      <c r="A355" s="32">
        <v>1312</v>
      </c>
      <c r="B355" s="311" t="str">
        <f>VLOOKUP(A355,[5]bd_lista!A:C,3,FALSE)</f>
        <v>Gobierno Autónomo Municipal de Sacaba</v>
      </c>
      <c r="C355" s="312" t="e">
        <f>+VLOOKUP(A355,Contactos!$A$5:$E$541,6,FALSE)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v>0</v>
      </c>
      <c r="AR355" s="61">
        <f t="shared" si="5"/>
        <v>0</v>
      </c>
      <c r="AU355" s="33"/>
    </row>
    <row r="356" spans="1:47" ht="33" customHeight="1">
      <c r="A356" s="32">
        <v>1313</v>
      </c>
      <c r="B356" s="311" t="str">
        <f>VLOOKUP(A356,[5]bd_lista!A:C,3,FALSE)</f>
        <v>Gobierno Autónomo Municipal de Colomi</v>
      </c>
      <c r="C356" s="312" t="e">
        <f>+VLOOKUP(A356,Contactos!$A$5:$E$541,6,FALSE)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v>0</v>
      </c>
      <c r="AR356" s="61">
        <f t="shared" si="5"/>
        <v>0</v>
      </c>
      <c r="AU356" s="33"/>
    </row>
    <row r="357" spans="1:47" ht="33" customHeight="1">
      <c r="A357" s="32">
        <v>1314</v>
      </c>
      <c r="B357" s="311" t="str">
        <f>VLOOKUP(A357,[5]bd_lista!A:C,3,FALSE)</f>
        <v>Gobierno Autónomo Municipal de Villa Tunari</v>
      </c>
      <c r="C357" s="312" t="e">
        <f>+VLOOKUP(A357,Contactos!$A$5:$E$541,6,FALSE)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v>0</v>
      </c>
      <c r="AR357" s="61">
        <f t="shared" si="5"/>
        <v>0</v>
      </c>
      <c r="AU357" s="33"/>
    </row>
    <row r="358" spans="1:47" ht="33" customHeight="1">
      <c r="A358" s="32">
        <v>1315</v>
      </c>
      <c r="B358" s="311" t="str">
        <f>VLOOKUP(A358,[5]bd_lista!A:C,3,FALSE)</f>
        <v>Gobierno Autónomo Municipal de Punata</v>
      </c>
      <c r="C358" s="312" t="e">
        <f>+VLOOKUP(A358,Contactos!$A$5:$E$541,6,FALSE)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v>0</v>
      </c>
      <c r="AR358" s="61">
        <f t="shared" si="5"/>
        <v>0</v>
      </c>
      <c r="AU358" s="33"/>
    </row>
    <row r="359" spans="1:47" ht="33" customHeight="1">
      <c r="A359" s="32">
        <v>1316</v>
      </c>
      <c r="B359" s="311" t="str">
        <f>VLOOKUP(A359,[5]bd_lista!A:C,3,FALSE)</f>
        <v>Gobierno Autónomo Municipal de Villa Rivero</v>
      </c>
      <c r="C359" s="312" t="e">
        <f>+VLOOKUP(A359,Contactos!$A$5:$E$541,6,FALSE)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v>0</v>
      </c>
      <c r="AR359" s="61">
        <f t="shared" si="5"/>
        <v>0</v>
      </c>
      <c r="AU359" s="33"/>
    </row>
    <row r="360" spans="1:47" ht="33" customHeight="1">
      <c r="A360" s="32">
        <v>1317</v>
      </c>
      <c r="B360" s="311" t="str">
        <f>VLOOKUP(A360,[5]bd_lista!A:C,3,FALSE)</f>
        <v>Gobierno Autónomo Municipal de San Benito (Villa José Quintín Mendoza)</v>
      </c>
      <c r="C360" s="312" t="e">
        <f>+VLOOKUP(A360,Contactos!$A$5:$E$541,6,FALSE)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v>0</v>
      </c>
      <c r="AR360" s="61">
        <f t="shared" si="5"/>
        <v>0</v>
      </c>
      <c r="AU360" s="33"/>
    </row>
    <row r="361" spans="1:47" ht="33" customHeight="1">
      <c r="A361" s="32">
        <v>1318</v>
      </c>
      <c r="B361" s="311" t="str">
        <f>VLOOKUP(A361,[5]bd_lista!A:C,3,FALSE)</f>
        <v>Gobierno Autónomo Municipal de Tacachi</v>
      </c>
      <c r="C361" s="312" t="e">
        <f>+VLOOKUP(A361,Contactos!$A$5:$E$541,6,FALSE)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v>0</v>
      </c>
      <c r="AR361" s="61">
        <f t="shared" si="5"/>
        <v>0</v>
      </c>
      <c r="AU361" s="33"/>
    </row>
    <row r="362" spans="1:47" ht="33" customHeight="1">
      <c r="A362" s="32">
        <v>1319</v>
      </c>
      <c r="B362" s="311" t="str">
        <f>VLOOKUP(A362,[5]bd_lista!A:C,3,FALSE)</f>
        <v>Gobierno Autónomo Municipal Villa Gualberto Villarroel</v>
      </c>
      <c r="C362" s="312" t="e">
        <f>+VLOOKUP(A362,Contactos!$A$5:$E$541,6,FALSE)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v>0</v>
      </c>
      <c r="AR362" s="61">
        <f t="shared" si="5"/>
        <v>0</v>
      </c>
      <c r="AU362" s="33"/>
    </row>
    <row r="363" spans="1:47" ht="33" customHeight="1">
      <c r="A363" s="32">
        <v>1320</v>
      </c>
      <c r="B363" s="311" t="str">
        <f>VLOOKUP(A363,[5]bd_lista!A:C,3,FALSE)</f>
        <v>Gobierno Autónomo Municipal de Tarata</v>
      </c>
      <c r="C363" s="312" t="e">
        <f>+VLOOKUP(A363,Contactos!$A$5:$E$541,6,FALSE)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v>0</v>
      </c>
      <c r="AR363" s="61">
        <f t="shared" si="5"/>
        <v>0</v>
      </c>
      <c r="AU363" s="33"/>
    </row>
    <row r="364" spans="1:47" ht="33" customHeight="1">
      <c r="A364" s="32">
        <v>1321</v>
      </c>
      <c r="B364" s="311" t="str">
        <f>VLOOKUP(A364,[5]bd_lista!A:C,3,FALSE)</f>
        <v>Gobierno Autónomo Municipal de Anzaldo</v>
      </c>
      <c r="C364" s="312" t="e">
        <f>+VLOOKUP(A364,Contactos!$A$5:$E$541,6,FALSE)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v>0</v>
      </c>
      <c r="AR364" s="61">
        <f t="shared" si="5"/>
        <v>0</v>
      </c>
      <c r="AU364" s="33"/>
    </row>
    <row r="365" spans="1:47" ht="33" customHeight="1">
      <c r="A365" s="32">
        <v>1322</v>
      </c>
      <c r="B365" s="311" t="str">
        <f>VLOOKUP(A365,[5]bd_lista!A:C,3,FALSE)</f>
        <v>Gobierno Autónomo Municipal de Arbieto</v>
      </c>
      <c r="C365" s="312" t="e">
        <f>+VLOOKUP(A365,Contactos!$A$5:$E$541,6,FALSE)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v>0</v>
      </c>
      <c r="AR365" s="61">
        <f t="shared" si="5"/>
        <v>0</v>
      </c>
      <c r="AU365" s="33"/>
    </row>
    <row r="366" spans="1:47" ht="33" customHeight="1">
      <c r="A366" s="32">
        <v>1323</v>
      </c>
      <c r="B366" s="311" t="str">
        <f>VLOOKUP(A366,[5]bd_lista!A:C,3,FALSE)</f>
        <v>Gobierno Autónomo Municipal de Sacabamba</v>
      </c>
      <c r="C366" s="312" t="e">
        <f>+VLOOKUP(A366,Contactos!$A$5:$E$541,6,FALSE)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v>0</v>
      </c>
      <c r="AR366" s="61">
        <f t="shared" si="5"/>
        <v>0</v>
      </c>
      <c r="AU366" s="33"/>
    </row>
    <row r="367" spans="1:47" ht="33" customHeight="1">
      <c r="A367" s="32">
        <v>1324</v>
      </c>
      <c r="B367" s="311" t="str">
        <f>VLOOKUP(A367,[5]bd_lista!A:C,3,FALSE)</f>
        <v>Gobierno Autónomo Municipal de Cliza</v>
      </c>
      <c r="C367" s="312" t="e">
        <f>+VLOOKUP(A367,Contactos!$A$5:$E$541,6,FALSE)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v>0</v>
      </c>
      <c r="AR367" s="61">
        <f t="shared" si="5"/>
        <v>0</v>
      </c>
      <c r="AU367" s="33"/>
    </row>
    <row r="368" spans="1:47" ht="33" customHeight="1">
      <c r="A368" s="32">
        <v>1325</v>
      </c>
      <c r="B368" s="311" t="str">
        <f>VLOOKUP(A368,[5]bd_lista!A:C,3,FALSE)</f>
        <v>Gobierno Autónomo Municipal de Toco</v>
      </c>
      <c r="C368" s="312" t="e">
        <f>+VLOOKUP(A368,Contactos!$A$5:$E$541,6,FALSE)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v>0</v>
      </c>
      <c r="AR368" s="61">
        <f t="shared" si="5"/>
        <v>0</v>
      </c>
      <c r="AU368" s="33"/>
    </row>
    <row r="369" spans="1:47" ht="33" customHeight="1">
      <c r="A369" s="32">
        <v>1326</v>
      </c>
      <c r="B369" s="311" t="str">
        <f>VLOOKUP(A369,[5]bd_lista!A:C,3,FALSE)</f>
        <v>Gobierno Autónomo Municipal de Tolata</v>
      </c>
      <c r="C369" s="312" t="e">
        <f>+VLOOKUP(A369,Contactos!$A$5:$E$541,6,FALSE)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v>0</v>
      </c>
      <c r="AR369" s="61">
        <f t="shared" si="5"/>
        <v>0</v>
      </c>
      <c r="AU369" s="33"/>
    </row>
    <row r="370" spans="1:47" ht="33" customHeight="1">
      <c r="A370" s="32">
        <v>1327</v>
      </c>
      <c r="B370" s="311" t="str">
        <f>VLOOKUP(A370,[5]bd_lista!A:C,3,FALSE)</f>
        <v>Gobierno Autónomo Municipal de Capinota</v>
      </c>
      <c r="C370" s="312" t="e">
        <f>+VLOOKUP(A370,Contactos!$A$5:$E$541,6,FALSE)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v>0</v>
      </c>
      <c r="AR370" s="61">
        <f t="shared" si="5"/>
        <v>0</v>
      </c>
      <c r="AU370" s="33"/>
    </row>
    <row r="371" spans="1:47" ht="33" customHeight="1">
      <c r="A371" s="32">
        <v>1328</v>
      </c>
      <c r="B371" s="311" t="str">
        <f>VLOOKUP(A371,[5]bd_lista!A:C,3,FALSE)</f>
        <v>Gobierno Autónomo Municipal de Santivañez</v>
      </c>
      <c r="C371" s="312" t="e">
        <f>+VLOOKUP(A371,Contactos!$A$5:$E$541,6,FALSE)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v>0</v>
      </c>
      <c r="AR371" s="61">
        <f t="shared" si="5"/>
        <v>0</v>
      </c>
      <c r="AU371" s="33"/>
    </row>
    <row r="372" spans="1:47" ht="33" customHeight="1">
      <c r="A372" s="32">
        <v>1329</v>
      </c>
      <c r="B372" s="311" t="str">
        <f>VLOOKUP(A372,[5]bd_lista!A:C,3,FALSE)</f>
        <v>Gobierno Autónomo Municipal de Sicaya</v>
      </c>
      <c r="C372" s="312" t="e">
        <f>+VLOOKUP(A372,Contactos!$A$5:$E$541,6,FALSE)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v>0</v>
      </c>
      <c r="AR372" s="61">
        <f t="shared" si="5"/>
        <v>0</v>
      </c>
      <c r="AU372" s="33"/>
    </row>
    <row r="373" spans="1:47" ht="33" customHeight="1">
      <c r="A373" s="32">
        <v>1330</v>
      </c>
      <c r="B373" s="311" t="str">
        <f>VLOOKUP(A373,[5]bd_lista!A:C,3,FALSE)</f>
        <v>Gobierno Autónomo Municipal de Tapacari</v>
      </c>
      <c r="C373" s="312" t="e">
        <f>+VLOOKUP(A373,Contactos!$A$5:$E$541,6,FALSE)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v>0</v>
      </c>
      <c r="AR373" s="61">
        <f t="shared" si="5"/>
        <v>0</v>
      </c>
      <c r="AU373" s="33"/>
    </row>
    <row r="374" spans="1:47" ht="33" customHeight="1">
      <c r="A374" s="32">
        <v>1331</v>
      </c>
      <c r="B374" s="311" t="str">
        <f>VLOOKUP(A374,[5]bd_lista!A:C,3,FALSE)</f>
        <v>Gobierno Autónomo Municipal de Totora</v>
      </c>
      <c r="C374" s="312" t="e">
        <f>+VLOOKUP(A374,Contactos!$A$5:$E$541,6,FALSE)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v>0</v>
      </c>
      <c r="AR374" s="61">
        <f t="shared" si="5"/>
        <v>0</v>
      </c>
      <c r="AU374" s="33"/>
    </row>
    <row r="375" spans="1:47" ht="33" customHeight="1">
      <c r="A375" s="32">
        <v>1332</v>
      </c>
      <c r="B375" s="311" t="str">
        <f>VLOOKUP(A375,[5]bd_lista!A:C,3,FALSE)</f>
        <v>Gobierno Autónomo Municipal de Pojo</v>
      </c>
      <c r="C375" s="312" t="e">
        <f>+VLOOKUP(A375,Contactos!$A$5:$E$541,6,FALSE)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v>0</v>
      </c>
      <c r="AR375" s="61">
        <f t="shared" si="5"/>
        <v>0</v>
      </c>
      <c r="AU375" s="33"/>
    </row>
    <row r="376" spans="1:47" ht="33" customHeight="1">
      <c r="A376" s="32">
        <v>1333</v>
      </c>
      <c r="B376" s="311" t="str">
        <f>VLOOKUP(A376,[5]bd_lista!A:C,3,FALSE)</f>
        <v>Gobierno Autónomo Municipal de Pocona</v>
      </c>
      <c r="C376" s="312" t="e">
        <f>+VLOOKUP(A376,Contactos!$A$5:$E$541,6,FALSE)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v>0</v>
      </c>
      <c r="AR376" s="61">
        <f t="shared" si="5"/>
        <v>0</v>
      </c>
      <c r="AU376" s="33"/>
    </row>
    <row r="377" spans="1:47" ht="33" customHeight="1">
      <c r="A377" s="32">
        <v>1334</v>
      </c>
      <c r="B377" s="311" t="str">
        <f>VLOOKUP(A377,[5]bd_lista!A:C,3,FALSE)</f>
        <v>Gobierno Autónomo Municipal de Chimoré</v>
      </c>
      <c r="C377" s="312" t="e">
        <f>+VLOOKUP(A377,Contactos!$A$5:$E$541,6,FALSE)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v>0</v>
      </c>
      <c r="AR377" s="61">
        <f t="shared" si="5"/>
        <v>0</v>
      </c>
      <c r="AU377" s="33"/>
    </row>
    <row r="378" spans="1:47" ht="33" customHeight="1">
      <c r="A378" s="32">
        <v>1335</v>
      </c>
      <c r="B378" s="311" t="str">
        <f>VLOOKUP(A378,[5]bd_lista!A:C,3,FALSE)</f>
        <v>Gobierno Autónomo Municipal de Puerto Villarroel</v>
      </c>
      <c r="C378" s="312" t="e">
        <f>+VLOOKUP(A378,Contactos!$A$5:$E$541,6,FALSE)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v>0</v>
      </c>
      <c r="AR378" s="61">
        <f t="shared" si="5"/>
        <v>0</v>
      </c>
      <c r="AU378" s="33"/>
    </row>
    <row r="379" spans="1:47" ht="33" customHeight="1">
      <c r="A379" s="32">
        <v>1336</v>
      </c>
      <c r="B379" s="311" t="str">
        <f>VLOOKUP(A379,[5]bd_lista!A:C,3,FALSE)</f>
        <v>Gobierno Autónomo Municipal de Arani</v>
      </c>
      <c r="C379" s="312" t="e">
        <f>+VLOOKUP(A379,Contactos!$A$5:$E$541,6,FALSE)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v>0</v>
      </c>
      <c r="AR379" s="61">
        <f t="shared" si="5"/>
        <v>0</v>
      </c>
      <c r="AU379" s="33"/>
    </row>
    <row r="380" spans="1:47" ht="33" customHeight="1">
      <c r="A380" s="32">
        <v>1337</v>
      </c>
      <c r="B380" s="311" t="str">
        <f>VLOOKUP(A380,[5]bd_lista!A:C,3,FALSE)</f>
        <v>Gobierno Autónomo Municipal de Vacas</v>
      </c>
      <c r="C380" s="312" t="e">
        <f>+VLOOKUP(A380,Contactos!$A$5:$E$541,6,FALSE)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v>0</v>
      </c>
      <c r="AR380" s="61">
        <f t="shared" si="5"/>
        <v>0</v>
      </c>
      <c r="AU380" s="33"/>
    </row>
    <row r="381" spans="1:47" ht="33" customHeight="1">
      <c r="A381" s="32">
        <v>1338</v>
      </c>
      <c r="B381" s="311" t="str">
        <f>VLOOKUP(A381,[5]bd_lista!A:C,3,FALSE)</f>
        <v>Gobierno Autónomo Municipal de Arque</v>
      </c>
      <c r="C381" s="312" t="e">
        <f>+VLOOKUP(A381,Contactos!$A$5:$E$541,6,FALSE)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v>0</v>
      </c>
      <c r="AR381" s="61">
        <f t="shared" si="5"/>
        <v>0</v>
      </c>
      <c r="AU381" s="33"/>
    </row>
    <row r="382" spans="1:47" ht="33" customHeight="1">
      <c r="A382" s="32">
        <v>1339</v>
      </c>
      <c r="B382" s="311" t="str">
        <f>VLOOKUP(A382,[5]bd_lista!A:C,3,FALSE)</f>
        <v>Gobierno Autónomo Municipal de Tacopaya</v>
      </c>
      <c r="C382" s="312" t="e">
        <f>+VLOOKUP(A382,Contactos!$A$5:$E$541,6,FALSE)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v>0</v>
      </c>
      <c r="AR382" s="61">
        <f t="shared" si="5"/>
        <v>0</v>
      </c>
      <c r="AU382" s="33"/>
    </row>
    <row r="383" spans="1:47" ht="33" customHeight="1">
      <c r="A383" s="32">
        <v>1340</v>
      </c>
      <c r="B383" s="311" t="str">
        <f>VLOOKUP(A383,[5]bd_lista!A:C,3,FALSE)</f>
        <v>Gobierno Autónomo Municipal de Bolivar</v>
      </c>
      <c r="C383" s="312" t="e">
        <f>+VLOOKUP(A383,Contactos!$A$5:$E$541,6,FALSE)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v>0</v>
      </c>
      <c r="AR383" s="61">
        <f t="shared" si="5"/>
        <v>0</v>
      </c>
      <c r="AU383" s="33"/>
    </row>
    <row r="384" spans="1:47" ht="33" customHeight="1">
      <c r="A384" s="32">
        <v>1341</v>
      </c>
      <c r="B384" s="311" t="str">
        <f>VLOOKUP(A384,[5]bd_lista!A:C,3,FALSE)</f>
        <v>Gobierno Autónomo Municipal de Tiraque</v>
      </c>
      <c r="C384" s="312" t="e">
        <f>+VLOOKUP(A384,Contactos!$A$5:$E$541,6,FALSE)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v>0</v>
      </c>
      <c r="AR384" s="61">
        <f t="shared" si="5"/>
        <v>0</v>
      </c>
      <c r="AU384" s="33"/>
    </row>
    <row r="385" spans="1:47" ht="33" customHeight="1">
      <c r="A385" s="32">
        <v>1342</v>
      </c>
      <c r="B385" s="311" t="str">
        <f>VLOOKUP(A385,[5]bd_lista!A:C,3,FALSE)</f>
        <v>Gobierno Autónomo Municipal de Mizque</v>
      </c>
      <c r="C385" s="312" t="e">
        <f>+VLOOKUP(A385,Contactos!$A$5:$E$541,6,FALSE)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v>0</v>
      </c>
      <c r="AR385" s="61">
        <f t="shared" si="5"/>
        <v>0</v>
      </c>
      <c r="AU385" s="33"/>
    </row>
    <row r="386" spans="1:47" ht="33" customHeight="1">
      <c r="A386" s="32">
        <v>1343</v>
      </c>
      <c r="B386" s="311" t="str">
        <f>VLOOKUP(A386,[5]bd_lista!A:C,3,FALSE)</f>
        <v>Gobierno Autónomo Municipal de Vila Vila</v>
      </c>
      <c r="C386" s="312" t="e">
        <f>+VLOOKUP(A386,Contactos!$A$5:$E$541,6,FALSE)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v>0</v>
      </c>
      <c r="AR386" s="61">
        <f t="shared" si="5"/>
        <v>0</v>
      </c>
      <c r="AU386" s="33"/>
    </row>
    <row r="387" spans="1:47" ht="33" customHeight="1">
      <c r="A387" s="32">
        <v>1344</v>
      </c>
      <c r="B387" s="311" t="str">
        <f>VLOOKUP(A387,[5]bd_lista!A:C,3,FALSE)</f>
        <v>Gobierno Autónomo Municipal de Alalay</v>
      </c>
      <c r="C387" s="312" t="e">
        <f>+VLOOKUP(A387,Contactos!$A$5:$E$541,6,FALSE)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v>0</v>
      </c>
      <c r="AR387" s="61">
        <f t="shared" si="5"/>
        <v>0</v>
      </c>
      <c r="AU387" s="33"/>
    </row>
    <row r="388" spans="1:47" ht="33" customHeight="1">
      <c r="A388" s="32">
        <v>1345</v>
      </c>
      <c r="B388" s="311" t="str">
        <f>VLOOKUP(A388,[5]bd_lista!A:C,3,FALSE)</f>
        <v>Gobierno Autónomo Municipal de Entre Rios</v>
      </c>
      <c r="C388" s="312" t="e">
        <f>+VLOOKUP(A388,Contactos!$A$5:$E$541,6,FALSE)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v>0</v>
      </c>
      <c r="AR388" s="61">
        <f t="shared" si="5"/>
        <v>0</v>
      </c>
      <c r="AU388" s="33"/>
    </row>
    <row r="389" spans="1:47" ht="33" customHeight="1">
      <c r="A389" s="32">
        <v>1346</v>
      </c>
      <c r="B389" s="311" t="str">
        <f>VLOOKUP(A389,[5]bd_lista!A:C,3,FALSE)</f>
        <v>Gobierno Autónomo Municipal de Cocapata</v>
      </c>
      <c r="C389" s="312" t="e">
        <f>+VLOOKUP(A389,Contactos!$A$5:$E$541,6,FALSE)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v>0</v>
      </c>
      <c r="AR389" s="61">
        <f t="shared" si="5"/>
        <v>0</v>
      </c>
      <c r="AU389" s="33"/>
    </row>
    <row r="390" spans="1:47" ht="33" customHeight="1">
      <c r="A390" s="32">
        <v>1347</v>
      </c>
      <c r="B390" s="311" t="str">
        <f>VLOOKUP(A390,[5]bd_lista!A:C,3,FALSE)</f>
        <v>Gobierno Autónomo Municipal de Shinahota</v>
      </c>
      <c r="C390" s="312" t="e">
        <f>+VLOOKUP(A390,Contactos!$A$5:$E$541,6,FALSE)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v>0</v>
      </c>
      <c r="AR390" s="61">
        <f t="shared" si="5"/>
        <v>0</v>
      </c>
      <c r="AU390" s="33"/>
    </row>
    <row r="391" spans="1:47" ht="33" customHeight="1">
      <c r="A391" s="32">
        <v>1401</v>
      </c>
      <c r="B391" s="311" t="str">
        <f>VLOOKUP(A391,[5]bd_lista!A:C,3,FALSE)</f>
        <v>Gobierno Autónomo Municipal de Oruro</v>
      </c>
      <c r="C391" s="312" t="e">
        <f>+VLOOKUP(A391,Contactos!$A$5:$E$541,6,FALSE)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v>0</v>
      </c>
      <c r="AR391" s="61">
        <f t="shared" si="5"/>
        <v>0</v>
      </c>
      <c r="AU391" s="33"/>
    </row>
    <row r="392" spans="1:47" ht="33" customHeight="1">
      <c r="A392" s="32">
        <v>1402</v>
      </c>
      <c r="B392" s="311" t="str">
        <f>VLOOKUP(A392,[5]bd_lista!A:C,3,FALSE)</f>
        <v>Gobierno Autónomo Municipal de Caracollo</v>
      </c>
      <c r="C392" s="312" t="e">
        <f>+VLOOKUP(A392,Contactos!$A$5:$E$541,6,FALSE)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v>0</v>
      </c>
      <c r="AR392" s="61">
        <f t="shared" si="5"/>
        <v>0</v>
      </c>
      <c r="AU392" s="33"/>
    </row>
    <row r="393" spans="1:47" ht="33" customHeight="1">
      <c r="A393" s="32">
        <v>1403</v>
      </c>
      <c r="B393" s="311" t="str">
        <f>VLOOKUP(A393,[5]bd_lista!A:C,3,FALSE)</f>
        <v>Gobierno Autónomo Municipal de El Choro</v>
      </c>
      <c r="C393" s="312" t="e">
        <f>+VLOOKUP(A393,Contactos!$A$5:$E$541,6,FALSE)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v>0</v>
      </c>
      <c r="AR393" s="61">
        <f t="shared" si="5"/>
        <v>0</v>
      </c>
      <c r="AU393" s="33"/>
    </row>
    <row r="394" spans="1:47" ht="33" customHeight="1">
      <c r="A394" s="32">
        <v>1404</v>
      </c>
      <c r="B394" s="311" t="str">
        <f>VLOOKUP(A394,[5]bd_lista!A:C,3,FALSE)</f>
        <v>Gobierno Autónomo Municipal de Challapata</v>
      </c>
      <c r="C394" s="312" t="e">
        <f>+VLOOKUP(A394,Contactos!$A$5:$E$541,6,FALSE)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v>0</v>
      </c>
      <c r="AR394" s="61">
        <f t="shared" si="5"/>
        <v>0</v>
      </c>
      <c r="AU394" s="33"/>
    </row>
    <row r="395" spans="1:47" ht="33" customHeight="1">
      <c r="A395" s="32">
        <v>1405</v>
      </c>
      <c r="B395" s="311" t="str">
        <f>VLOOKUP(A395,[5]bd_lista!A:C,3,FALSE)</f>
        <v>Gobierno Autónomo Municipal de Santuario de Quillacas</v>
      </c>
      <c r="C395" s="312" t="e">
        <f>+VLOOKUP(A395,Contactos!$A$5:$E$541,6,FALSE)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v>0</v>
      </c>
      <c r="AR395" s="61">
        <f t="shared" si="5"/>
        <v>0</v>
      </c>
      <c r="AU395" s="33"/>
    </row>
    <row r="396" spans="1:47" ht="33" customHeight="1">
      <c r="A396" s="32">
        <v>1406</v>
      </c>
      <c r="B396" s="311" t="str">
        <f>VLOOKUP(A396,[5]bd_lista!A:C,3,FALSE)</f>
        <v>Gobierno Autónomo Municipal de Huanuni</v>
      </c>
      <c r="C396" s="312" t="e">
        <f>+VLOOKUP(A396,Contactos!$A$5:$E$541,6,FALSE)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v>0</v>
      </c>
      <c r="AR396" s="61">
        <f t="shared" si="5"/>
        <v>0</v>
      </c>
      <c r="AU396" s="33"/>
    </row>
    <row r="397" spans="1:47" ht="33" customHeight="1">
      <c r="A397" s="32">
        <v>1407</v>
      </c>
      <c r="B397" s="311" t="str">
        <f>VLOOKUP(A397,[5]bd_lista!A:C,3,FALSE)</f>
        <v>Gobierno Autónomo Municipal de Machacamarca</v>
      </c>
      <c r="C397" s="312" t="e">
        <f>+VLOOKUP(A397,Contactos!$A$5:$E$541,6,FALSE)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v>0</v>
      </c>
      <c r="AR397" s="61">
        <f t="shared" si="5"/>
        <v>0</v>
      </c>
      <c r="AU397" s="33"/>
    </row>
    <row r="398" spans="1:47" ht="33" customHeight="1">
      <c r="A398" s="32">
        <v>1408</v>
      </c>
      <c r="B398" s="311" t="str">
        <f>VLOOKUP(A398,[5]bd_lista!A:C,3,FALSE)</f>
        <v>Gobierno Autónomo Municipal de Poopó (Villa Poopó)</v>
      </c>
      <c r="C398" s="312" t="e">
        <f>+VLOOKUP(A398,Contactos!$A$5:$E$541,6,FALSE)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v>0</v>
      </c>
      <c r="AR398" s="61">
        <f t="shared" si="5"/>
        <v>0</v>
      </c>
      <c r="AU398" s="33"/>
    </row>
    <row r="399" spans="1:47" ht="33" customHeight="1">
      <c r="A399" s="32">
        <v>1409</v>
      </c>
      <c r="B399" s="311" t="str">
        <f>VLOOKUP(A399,[5]bd_lista!A:C,3,FALSE)</f>
        <v>Gobierno Autónomo Municipal de Pazña</v>
      </c>
      <c r="C399" s="312" t="e">
        <f>+VLOOKUP(A399,Contactos!$A$5:$E$541,6,FALSE)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v>0</v>
      </c>
      <c r="AR399" s="61">
        <f t="shared" si="5"/>
        <v>0</v>
      </c>
      <c r="AU399" s="33"/>
    </row>
    <row r="400" spans="1:47" ht="33" customHeight="1">
      <c r="A400" s="32">
        <v>1410</v>
      </c>
      <c r="B400" s="311" t="str">
        <f>VLOOKUP(A400,[5]bd_lista!A:C,3,FALSE)</f>
        <v>Gobierno Autónomo Municipal de Antequera</v>
      </c>
      <c r="C400" s="312" t="e">
        <f>+VLOOKUP(A400,Contactos!$A$5:$E$541,6,FALSE)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v>0</v>
      </c>
      <c r="AR400" s="61">
        <f t="shared" si="5"/>
        <v>0</v>
      </c>
      <c r="AU400" s="33"/>
    </row>
    <row r="401" spans="1:47" ht="33" customHeight="1">
      <c r="A401" s="32">
        <v>1411</v>
      </c>
      <c r="B401" s="311" t="str">
        <f>VLOOKUP(A401,[5]bd_lista!A:C,3,FALSE)</f>
        <v>Gobierno Autónomo Municipal de Eucaliptus</v>
      </c>
      <c r="C401" s="312" t="e">
        <f>+VLOOKUP(A401,Contactos!$A$5:$E$541,6,FALSE)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v>0</v>
      </c>
      <c r="AR401" s="61">
        <f t="shared" ref="AR401:AR463" si="6">SUM(D401:AQ401)</f>
        <v>0</v>
      </c>
      <c r="AU401" s="33"/>
    </row>
    <row r="402" spans="1:47" ht="33" customHeight="1">
      <c r="A402" s="32">
        <v>1412</v>
      </c>
      <c r="B402" s="311" t="str">
        <f>VLOOKUP(A402,[5]bd_lista!A:C,3,FALSE)</f>
        <v>Gobierno Autónomo Municipal de Santiago de Huari</v>
      </c>
      <c r="C402" s="312" t="e">
        <f>+VLOOKUP(A402,Contactos!$A$5:$E$541,6,FALSE)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v>0</v>
      </c>
      <c r="AR402" s="61">
        <f t="shared" si="6"/>
        <v>0</v>
      </c>
      <c r="AU402" s="33"/>
    </row>
    <row r="403" spans="1:47" ht="33" customHeight="1">
      <c r="A403" s="32">
        <v>1413</v>
      </c>
      <c r="B403" s="311" t="str">
        <f>VLOOKUP(A403,[5]bd_lista!A:C,3,FALSE)</f>
        <v>Gobierno Autónomo Municipal de Totora</v>
      </c>
      <c r="C403" s="312" t="e">
        <f>+VLOOKUP(A403,Contactos!$A$5:$E$541,6,FALSE)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v>0</v>
      </c>
      <c r="AR403" s="61">
        <f t="shared" si="6"/>
        <v>0</v>
      </c>
      <c r="AU403" s="33"/>
    </row>
    <row r="404" spans="1:47" ht="33" customHeight="1">
      <c r="A404" s="32">
        <v>1414</v>
      </c>
      <c r="B404" s="311" t="str">
        <f>VLOOKUP(A404,[5]bd_lista!A:C,3,FALSE)</f>
        <v>Gobierno Autónomo Municipal de Corque</v>
      </c>
      <c r="C404" s="312" t="e">
        <f>+VLOOKUP(A404,Contactos!$A$5:$E$541,6,FALSE)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v>0</v>
      </c>
      <c r="AR404" s="61">
        <f t="shared" si="6"/>
        <v>0</v>
      </c>
      <c r="AU404" s="33"/>
    </row>
    <row r="405" spans="1:47" ht="33" customHeight="1">
      <c r="A405" s="32">
        <v>1415</v>
      </c>
      <c r="B405" s="311" t="str">
        <f>VLOOKUP(A405,[5]bd_lista!A:C,3,FALSE)</f>
        <v>Gobierno Autónomo Municipal de Choquecota</v>
      </c>
      <c r="C405" s="312" t="e">
        <f>+VLOOKUP(A405,Contactos!$A$5:$E$541,6,FALSE)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v>0</v>
      </c>
      <c r="AR405" s="61">
        <f t="shared" si="6"/>
        <v>0</v>
      </c>
      <c r="AU405" s="33"/>
    </row>
    <row r="406" spans="1:47" ht="33" customHeight="1">
      <c r="A406" s="32">
        <v>1416</v>
      </c>
      <c r="B406" s="311" t="str">
        <f>VLOOKUP(A406,[5]bd_lista!A:C,3,FALSE)</f>
        <v>Gobierno Autónomo Municipal de Curahuara de Carangas</v>
      </c>
      <c r="C406" s="312" t="e">
        <f>+VLOOKUP(A406,Contactos!$A$5:$E$541,6,FALSE)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v>0</v>
      </c>
      <c r="AR406" s="61">
        <f t="shared" si="6"/>
        <v>0</v>
      </c>
      <c r="AU406" s="33"/>
    </row>
    <row r="407" spans="1:47" ht="33" customHeight="1">
      <c r="A407" s="32">
        <v>1417</v>
      </c>
      <c r="B407" s="311" t="str">
        <f>VLOOKUP(A407,[5]bd_lista!A:C,3,FALSE)</f>
        <v>Gobierno Autónomo Municipal de Turco</v>
      </c>
      <c r="C407" s="312" t="e">
        <f>+VLOOKUP(A407,Contactos!$A$5:$E$541,6,FALSE)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v>0</v>
      </c>
      <c r="AR407" s="61">
        <f t="shared" si="6"/>
        <v>0</v>
      </c>
      <c r="AU407" s="33"/>
    </row>
    <row r="408" spans="1:47" ht="33" customHeight="1">
      <c r="A408" s="32">
        <v>1418</v>
      </c>
      <c r="B408" s="311" t="str">
        <f>VLOOKUP(A408,[5]bd_lista!A:C,3,FALSE)</f>
        <v>Gobierno Autónomo Municipal de Huachacalla</v>
      </c>
      <c r="C408" s="312" t="e">
        <f>+VLOOKUP(A408,Contactos!$A$5:$E$541,6,FALSE)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v>0</v>
      </c>
      <c r="AR408" s="61">
        <f t="shared" si="6"/>
        <v>0</v>
      </c>
      <c r="AU408" s="33"/>
    </row>
    <row r="409" spans="1:47" ht="33" customHeight="1">
      <c r="A409" s="32">
        <v>1419</v>
      </c>
      <c r="B409" s="311" t="str">
        <f>VLOOKUP(A409,[5]bd_lista!A:C,3,FALSE)</f>
        <v>Gobierno Autónomo Municipal de Escara</v>
      </c>
      <c r="C409" s="312" t="e">
        <f>+VLOOKUP(A409,Contactos!$A$5:$E$541,6,FALSE)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v>0</v>
      </c>
      <c r="AR409" s="61">
        <f t="shared" si="6"/>
        <v>0</v>
      </c>
      <c r="AU409" s="33"/>
    </row>
    <row r="410" spans="1:47" ht="33" customHeight="1">
      <c r="A410" s="32">
        <v>1420</v>
      </c>
      <c r="B410" s="311" t="str">
        <f>VLOOKUP(A410,[5]bd_lista!A:C,3,FALSE)</f>
        <v>Gobierno Autónomo Municipal de Cruz de Machacamarca</v>
      </c>
      <c r="C410" s="312" t="e">
        <f>+VLOOKUP(A410,Contactos!$A$5:$E$541,6,FALSE)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v>0</v>
      </c>
      <c r="AR410" s="61">
        <f t="shared" si="6"/>
        <v>0</v>
      </c>
      <c r="AU410" s="33"/>
    </row>
    <row r="411" spans="1:47" ht="33" customHeight="1">
      <c r="A411" s="32">
        <v>1421</v>
      </c>
      <c r="B411" s="311" t="str">
        <f>VLOOKUP(A411,[5]bd_lista!A:C,3,FALSE)</f>
        <v>Gobierno Autónomo Municipal de Yunguyo de Litoral</v>
      </c>
      <c r="C411" s="312" t="e">
        <f>+VLOOKUP(A411,Contactos!$A$5:$E$541,6,FALSE)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v>0</v>
      </c>
      <c r="AR411" s="61">
        <f t="shared" si="6"/>
        <v>0</v>
      </c>
      <c r="AU411" s="33"/>
    </row>
    <row r="412" spans="1:47" ht="33" customHeight="1">
      <c r="A412" s="32">
        <v>1422</v>
      </c>
      <c r="B412" s="311" t="str">
        <f>VLOOKUP(A412,[5]bd_lista!A:C,3,FALSE)</f>
        <v>Gobierno Autónomo Municipal de Esmeralda</v>
      </c>
      <c r="C412" s="312" t="e">
        <f>+VLOOKUP(A412,Contactos!$A$5:$E$541,6,FALSE)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v>0</v>
      </c>
      <c r="AR412" s="61">
        <f t="shared" si="6"/>
        <v>0</v>
      </c>
      <c r="AU412" s="33"/>
    </row>
    <row r="413" spans="1:47" ht="33" customHeight="1">
      <c r="A413" s="32">
        <v>1423</v>
      </c>
      <c r="B413" s="311" t="str">
        <f>VLOOKUP(A413,[5]bd_lista!A:C,3,FALSE)</f>
        <v>Gobierno Autónomo Municipal de Toledo</v>
      </c>
      <c r="C413" s="312" t="e">
        <f>+VLOOKUP(A413,Contactos!$A$5:$E$541,6,FALSE)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v>0</v>
      </c>
      <c r="AR413" s="61">
        <f t="shared" si="6"/>
        <v>0</v>
      </c>
      <c r="AU413" s="33"/>
    </row>
    <row r="414" spans="1:47" ht="33" customHeight="1">
      <c r="A414" s="32">
        <v>1424</v>
      </c>
      <c r="B414" s="311" t="str">
        <f>VLOOKUP(A414,[5]bd_lista!A:C,3,FALSE)</f>
        <v>Gobierno Autónomo Municipal de Andamarca (Santiago de Andamarca)</v>
      </c>
      <c r="C414" s="312" t="e">
        <f>+VLOOKUP(A414,Contactos!$A$5:$E$541,6,FALSE)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v>0</v>
      </c>
      <c r="AR414" s="61">
        <f t="shared" si="6"/>
        <v>0</v>
      </c>
      <c r="AU414" s="33"/>
    </row>
    <row r="415" spans="1:47" ht="33" customHeight="1">
      <c r="A415" s="32">
        <v>1425</v>
      </c>
      <c r="B415" s="311" t="str">
        <f>VLOOKUP(A415,[5]bd_lista!A:C,3,FALSE)</f>
        <v>Gobierno Autónomo Municipal de Belén de Andamarca</v>
      </c>
      <c r="C415" s="312" t="e">
        <f>+VLOOKUP(A415,Contactos!$A$5:$E$541,6,FALSE)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v>0</v>
      </c>
      <c r="AR415" s="61">
        <f t="shared" si="6"/>
        <v>0</v>
      </c>
      <c r="AU415" s="33"/>
    </row>
    <row r="416" spans="1:47" ht="33" customHeight="1">
      <c r="A416" s="32">
        <v>1426</v>
      </c>
      <c r="B416" s="311" t="str">
        <f>VLOOKUP(A416,[5]bd_lista!A:C,3,FALSE)</f>
        <v>Gobierno Autónomo Municipal de Salinas de G. Mendoza</v>
      </c>
      <c r="C416" s="312" t="e">
        <f>+VLOOKUP(A416,Contactos!$A$5:$E$541,6,FALSE)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v>0</v>
      </c>
      <c r="AR416" s="61">
        <f t="shared" si="6"/>
        <v>0</v>
      </c>
      <c r="AU416" s="33"/>
    </row>
    <row r="417" spans="1:47" ht="33" customHeight="1">
      <c r="A417" s="32">
        <v>1427</v>
      </c>
      <c r="B417" s="311" t="str">
        <f>VLOOKUP(A417,[5]bd_lista!A:C,3,FALSE)</f>
        <v>Gobierno Autónomo Municipal de Pampa Aullagas</v>
      </c>
      <c r="C417" s="312" t="e">
        <f>+VLOOKUP(A417,Contactos!$A$5:$E$541,6,FALSE)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v>0</v>
      </c>
      <c r="AR417" s="61">
        <f t="shared" si="6"/>
        <v>0</v>
      </c>
      <c r="AU417" s="33"/>
    </row>
    <row r="418" spans="1:47" ht="33" customHeight="1">
      <c r="A418" s="32">
        <v>1428</v>
      </c>
      <c r="B418" s="311" t="str">
        <f>VLOOKUP(A418,[5]bd_lista!A:C,3,FALSE)</f>
        <v>Gobierno Autónomo Municipal de La Rivera</v>
      </c>
      <c r="C418" s="312" t="e">
        <f>+VLOOKUP(A418,Contactos!$A$5:$E$541,6,FALSE)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v>0</v>
      </c>
      <c r="AR418" s="61">
        <f t="shared" si="6"/>
        <v>0</v>
      </c>
      <c r="AU418" s="33"/>
    </row>
    <row r="419" spans="1:47" ht="33" customHeight="1">
      <c r="A419" s="32">
        <v>1429</v>
      </c>
      <c r="B419" s="311" t="str">
        <f>VLOOKUP(A419,[5]bd_lista!A:C,3,FALSE)</f>
        <v>Gobierno Autónomo Municipal de Todos Santos</v>
      </c>
      <c r="C419" s="312" t="e">
        <f>+VLOOKUP(A419,Contactos!$A$5:$E$541,6,FALSE)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v>0</v>
      </c>
      <c r="AR419" s="61">
        <f t="shared" si="6"/>
        <v>0</v>
      </c>
      <c r="AU419" s="33"/>
    </row>
    <row r="420" spans="1:47" ht="33" customHeight="1">
      <c r="A420" s="32">
        <v>1430</v>
      </c>
      <c r="B420" s="311" t="str">
        <f>VLOOKUP(A420,[5]bd_lista!A:C,3,FALSE)</f>
        <v>Gobierno Autónomo Municipal de Carangas</v>
      </c>
      <c r="C420" s="312" t="e">
        <f>+VLOOKUP(A420,Contactos!$A$5:$E$541,6,FALSE)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v>0</v>
      </c>
      <c r="AR420" s="61">
        <f t="shared" si="6"/>
        <v>0</v>
      </c>
      <c r="AU420" s="33"/>
    </row>
    <row r="421" spans="1:47" ht="33" customHeight="1">
      <c r="A421" s="32">
        <v>1431</v>
      </c>
      <c r="B421" s="311" t="str">
        <f>VLOOKUP(A421,[5]bd_lista!A:C,3,FALSE)</f>
        <v>Gobierno Autónomo Municipal de Sabaya</v>
      </c>
      <c r="C421" s="312" t="e">
        <f>+VLOOKUP(A421,Contactos!$A$5:$E$541,6,FALSE)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v>0</v>
      </c>
      <c r="AR421" s="61">
        <f t="shared" si="6"/>
        <v>0</v>
      </c>
      <c r="AU421" s="33"/>
    </row>
    <row r="422" spans="1:47" ht="33" customHeight="1">
      <c r="A422" s="32">
        <v>1432</v>
      </c>
      <c r="B422" s="311" t="str">
        <f>VLOOKUP(A422,[5]bd_lista!A:C,3,FALSE)</f>
        <v>Gobierno Autónomo Municipal de Coipasa</v>
      </c>
      <c r="C422" s="312" t="e">
        <f>+VLOOKUP(A422,Contactos!$A$5:$E$541,6,FALSE)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v>0</v>
      </c>
      <c r="AR422" s="61">
        <f t="shared" si="6"/>
        <v>0</v>
      </c>
      <c r="AU422" s="33"/>
    </row>
    <row r="423" spans="1:47" ht="33" customHeight="1">
      <c r="A423" s="32">
        <v>1434</v>
      </c>
      <c r="B423" s="311" t="str">
        <f>VLOOKUP(A423,[5]bd_lista!A:C,3,FALSE)</f>
        <v>Gobierno Autónomo Municipal de Huayllamarca (Santiago de Huayllamarca)</v>
      </c>
      <c r="C423" s="312" t="e">
        <f>+VLOOKUP(A423,Contactos!$A$5:$E$541,6,FALSE)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v>0</v>
      </c>
      <c r="AR423" s="61">
        <f t="shared" si="6"/>
        <v>0</v>
      </c>
      <c r="AU423" s="33"/>
    </row>
    <row r="424" spans="1:47" ht="33" customHeight="1">
      <c r="A424" s="32">
        <v>1435</v>
      </c>
      <c r="B424" s="311" t="str">
        <f>VLOOKUP(A424,[5]bd_lista!A:C,3,FALSE)</f>
        <v>Gobierno Autónomo Municipal de Soracachi</v>
      </c>
      <c r="C424" s="312" t="e">
        <f>+VLOOKUP(A424,Contactos!$A$5:$E$541,6,FALSE)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v>0</v>
      </c>
      <c r="AR424" s="61">
        <f t="shared" si="6"/>
        <v>0</v>
      </c>
      <c r="AU424" s="33"/>
    </row>
    <row r="425" spans="1:47" ht="33" customHeight="1">
      <c r="A425" s="32">
        <v>1501</v>
      </c>
      <c r="B425" s="311" t="str">
        <f>VLOOKUP(A425,[5]bd_lista!A:C,3,FALSE)</f>
        <v>Gobierno Autónomo Municipal de Potosí</v>
      </c>
      <c r="C425" s="312" t="e">
        <f>+VLOOKUP(A425,Contactos!$A$5:$E$541,6,FALSE)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v>0</v>
      </c>
      <c r="AR425" s="61">
        <f t="shared" si="6"/>
        <v>0</v>
      </c>
      <c r="AU425" s="33"/>
    </row>
    <row r="426" spans="1:47" ht="33" customHeight="1">
      <c r="A426" s="32">
        <v>1502</v>
      </c>
      <c r="B426" s="311" t="str">
        <f>VLOOKUP(A426,[5]bd_lista!A:C,3,FALSE)</f>
        <v>Gobierno Autónomo Municipal de Tinguipaya</v>
      </c>
      <c r="C426" s="312" t="e">
        <f>+VLOOKUP(A426,Contactos!$A$5:$E$541,6,FALSE)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v>0</v>
      </c>
      <c r="AR426" s="61">
        <f t="shared" si="6"/>
        <v>0</v>
      </c>
      <c r="AU426" s="33"/>
    </row>
    <row r="427" spans="1:47" ht="33" customHeight="1">
      <c r="A427" s="32">
        <v>1503</v>
      </c>
      <c r="B427" s="311" t="str">
        <f>VLOOKUP(A427,[5]bd_lista!A:C,3,FALSE)</f>
        <v>Gobierno Autónomo Municipal de Yocalla</v>
      </c>
      <c r="C427" s="312" t="e">
        <f>+VLOOKUP(A427,Contactos!$A$5:$E$541,6,FALSE)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v>0</v>
      </c>
      <c r="AR427" s="61">
        <f t="shared" si="6"/>
        <v>0</v>
      </c>
      <c r="AU427" s="33"/>
    </row>
    <row r="428" spans="1:47" ht="33" customHeight="1">
      <c r="A428" s="32">
        <v>1504</v>
      </c>
      <c r="B428" s="311" t="str">
        <f>VLOOKUP(A428,[5]bd_lista!A:C,3,FALSE)</f>
        <v>Gobierno Autónomo Municipal de Urmiri</v>
      </c>
      <c r="C428" s="312" t="e">
        <f>+VLOOKUP(A428,Contactos!$A$5:$E$541,6,FALSE)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v>0</v>
      </c>
      <c r="AR428" s="61">
        <f t="shared" si="6"/>
        <v>0</v>
      </c>
      <c r="AU428" s="33"/>
    </row>
    <row r="429" spans="1:47" ht="33" customHeight="1">
      <c r="A429" s="32">
        <v>1505</v>
      </c>
      <c r="B429" s="311" t="str">
        <f>VLOOKUP(A429,[5]bd_lista!A:C,3,FALSE)</f>
        <v>Gobierno Autónomo Municipal de Uncía</v>
      </c>
      <c r="C429" s="312" t="e">
        <f>+VLOOKUP(A429,Contactos!$A$5:$E$541,6,FALSE)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v>0</v>
      </c>
      <c r="AR429" s="61">
        <f t="shared" si="6"/>
        <v>0</v>
      </c>
      <c r="AU429" s="33"/>
    </row>
    <row r="430" spans="1:47" ht="33" customHeight="1">
      <c r="A430" s="32">
        <v>1506</v>
      </c>
      <c r="B430" s="311" t="str">
        <f>VLOOKUP(A430,[5]bd_lista!A:C,3,FALSE)</f>
        <v>Gobierno Autónomo Municipal de Chayanta</v>
      </c>
      <c r="C430" s="312" t="e">
        <f>+VLOOKUP(A430,Contactos!$A$5:$E$541,6,FALSE)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v>0</v>
      </c>
      <c r="AR430" s="61">
        <f t="shared" si="6"/>
        <v>0</v>
      </c>
      <c r="AU430" s="33"/>
    </row>
    <row r="431" spans="1:47" ht="33" customHeight="1">
      <c r="A431" s="32">
        <v>1507</v>
      </c>
      <c r="B431" s="311" t="str">
        <f>VLOOKUP(A431,[5]bd_lista!A:C,3,FALSE)</f>
        <v>Gobierno Autónomo Municipal de Llallagua</v>
      </c>
      <c r="C431" s="312" t="e">
        <f>+VLOOKUP(A431,Contactos!$A$5:$E$541,6,FALSE)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v>0</v>
      </c>
      <c r="AR431" s="61">
        <f t="shared" si="6"/>
        <v>0</v>
      </c>
      <c r="AU431" s="33"/>
    </row>
    <row r="432" spans="1:47" ht="33" customHeight="1">
      <c r="A432" s="32">
        <v>1508</v>
      </c>
      <c r="B432" s="311" t="str">
        <f>VLOOKUP(A432,[5]bd_lista!A:C,3,FALSE)</f>
        <v>Gobierno Autónomo Municipal de Betanzos</v>
      </c>
      <c r="C432" s="312" t="e">
        <f>+VLOOKUP(A432,Contactos!$A$5:$E$541,6,FALSE)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v>0</v>
      </c>
      <c r="AR432" s="61">
        <f t="shared" si="6"/>
        <v>0</v>
      </c>
      <c r="AU432" s="33"/>
    </row>
    <row r="433" spans="1:47" ht="33" customHeight="1">
      <c r="A433" s="32">
        <v>1509</v>
      </c>
      <c r="B433" s="311" t="str">
        <f>VLOOKUP(A433,[5]bd_lista!A:C,3,FALSE)</f>
        <v>Gobierno Autónomo Municipal de Chaqui</v>
      </c>
      <c r="C433" s="312" t="e">
        <f>+VLOOKUP(A433,Contactos!$A$5:$E$541,6,FALSE)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v>0</v>
      </c>
      <c r="AR433" s="61">
        <f t="shared" si="6"/>
        <v>0</v>
      </c>
      <c r="AU433" s="33"/>
    </row>
    <row r="434" spans="1:47" ht="33" customHeight="1">
      <c r="A434" s="32">
        <v>1510</v>
      </c>
      <c r="B434" s="311" t="str">
        <f>VLOOKUP(A434,[5]bd_lista!A:C,3,FALSE)</f>
        <v>Gobierno Autónomo Municipal de Tacobamba</v>
      </c>
      <c r="C434" s="312" t="e">
        <f>+VLOOKUP(A434,Contactos!$A$5:$E$541,6,FALSE)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v>0</v>
      </c>
      <c r="AR434" s="61">
        <f t="shared" si="6"/>
        <v>0</v>
      </c>
      <c r="AU434" s="33"/>
    </row>
    <row r="435" spans="1:47" ht="33" customHeight="1">
      <c r="A435" s="32">
        <v>1511</v>
      </c>
      <c r="B435" s="311" t="str">
        <f>VLOOKUP(A435,[5]bd_lista!A:C,3,FALSE)</f>
        <v>Gobierno Autónomo Municipal de Colquechaca</v>
      </c>
      <c r="C435" s="312" t="e">
        <f>+VLOOKUP(A435,Contactos!$A$5:$E$541,6,FALSE)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v>0</v>
      </c>
      <c r="AR435" s="61">
        <f t="shared" si="6"/>
        <v>0</v>
      </c>
      <c r="AU435" s="33"/>
    </row>
    <row r="436" spans="1:47" ht="33" customHeight="1">
      <c r="A436" s="32">
        <v>1512</v>
      </c>
      <c r="B436" s="311" t="str">
        <f>VLOOKUP(A436,[5]bd_lista!A:C,3,FALSE)</f>
        <v>Gobierno Autónomo Municipal de Ravelo</v>
      </c>
      <c r="C436" s="312" t="e">
        <f>+VLOOKUP(A436,Contactos!$A$5:$E$541,6,FALSE)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v>0</v>
      </c>
      <c r="AR436" s="61">
        <f t="shared" si="6"/>
        <v>0</v>
      </c>
      <c r="AU436" s="33"/>
    </row>
    <row r="437" spans="1:47" ht="33" customHeight="1">
      <c r="A437" s="32">
        <v>1513</v>
      </c>
      <c r="B437" s="311" t="str">
        <f>VLOOKUP(A437,[5]bd_lista!A:C,3,FALSE)</f>
        <v>Gobierno Autónomo Municipal de Pocoata</v>
      </c>
      <c r="C437" s="312" t="e">
        <f>+VLOOKUP(A437,Contactos!$A$5:$E$541,6,FALSE)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v>0</v>
      </c>
      <c r="AR437" s="61">
        <f t="shared" si="6"/>
        <v>0</v>
      </c>
      <c r="AU437" s="33"/>
    </row>
    <row r="438" spans="1:47" ht="33" customHeight="1">
      <c r="A438" s="32">
        <v>1514</v>
      </c>
      <c r="B438" s="311" t="str">
        <f>VLOOKUP(A438,[5]bd_lista!A:C,3,FALSE)</f>
        <v>Gobierno Autónomo Municipal de Ocurí</v>
      </c>
      <c r="C438" s="312" t="e">
        <f>+VLOOKUP(A438,Contactos!$A$5:$E$541,6,FALSE)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v>0</v>
      </c>
      <c r="AR438" s="61">
        <f t="shared" si="6"/>
        <v>0</v>
      </c>
      <c r="AU438" s="33"/>
    </row>
    <row r="439" spans="1:47" ht="33" customHeight="1">
      <c r="A439" s="32">
        <v>1515</v>
      </c>
      <c r="B439" s="311" t="str">
        <f>VLOOKUP(A439,[5]bd_lista!A:C,3,FALSE)</f>
        <v>Gobierno Autónomo Municipal de San Pedro de Buena Vista</v>
      </c>
      <c r="C439" s="312" t="e">
        <f>+VLOOKUP(A439,Contactos!$A$5:$E$541,6,FALSE)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v>0</v>
      </c>
      <c r="AR439" s="61">
        <f t="shared" si="6"/>
        <v>0</v>
      </c>
      <c r="AU439" s="33"/>
    </row>
    <row r="440" spans="1:47" ht="33" customHeight="1">
      <c r="A440" s="32">
        <v>1516</v>
      </c>
      <c r="B440" s="311" t="str">
        <f>VLOOKUP(A440,[5]bd_lista!A:C,3,FALSE)</f>
        <v>Gobierno Autónomo Municipal de Toro Toro</v>
      </c>
      <c r="C440" s="312" t="e">
        <f>+VLOOKUP(A440,Contactos!$A$5:$E$541,6,FALSE)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v>0</v>
      </c>
      <c r="AR440" s="61">
        <f t="shared" si="6"/>
        <v>0</v>
      </c>
      <c r="AU440" s="33"/>
    </row>
    <row r="441" spans="1:47" ht="33" customHeight="1">
      <c r="A441" s="32">
        <v>1517</v>
      </c>
      <c r="B441" s="311" t="str">
        <f>VLOOKUP(A441,[5]bd_lista!A:C,3,FALSE)</f>
        <v>Gobierno Autónomo Municipal de Cotagaita</v>
      </c>
      <c r="C441" s="312" t="e">
        <f>+VLOOKUP(A441,Contactos!$A$5:$E$541,6,FALSE)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v>0</v>
      </c>
      <c r="AR441" s="61">
        <f t="shared" si="6"/>
        <v>0</v>
      </c>
      <c r="AU441" s="33"/>
    </row>
    <row r="442" spans="1:47" ht="33" customHeight="1">
      <c r="A442" s="32">
        <v>1518</v>
      </c>
      <c r="B442" s="311" t="str">
        <f>VLOOKUP(A442,[5]bd_lista!A:C,3,FALSE)</f>
        <v>Gobierno Autónomo Municipal de Vitichi</v>
      </c>
      <c r="C442" s="312" t="e">
        <f>+VLOOKUP(A442,Contactos!$A$5:$E$541,6,FALSE)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v>0</v>
      </c>
      <c r="AR442" s="61">
        <f t="shared" si="6"/>
        <v>0</v>
      </c>
      <c r="AU442" s="33"/>
    </row>
    <row r="443" spans="1:47" ht="33" customHeight="1">
      <c r="A443" s="32">
        <v>1519</v>
      </c>
      <c r="B443" s="311" t="str">
        <f>VLOOKUP(A443,[5]bd_lista!A:C,3,FALSE)</f>
        <v>Gobierno Autónomo Municipal de Tupiza</v>
      </c>
      <c r="C443" s="312" t="e">
        <f>+VLOOKUP(A443,Contactos!$A$5:$E$541,6,FALSE)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v>0</v>
      </c>
      <c r="AR443" s="61">
        <f t="shared" si="6"/>
        <v>0</v>
      </c>
      <c r="AU443" s="33"/>
    </row>
    <row r="444" spans="1:47" ht="33" customHeight="1">
      <c r="A444" s="32">
        <v>1520</v>
      </c>
      <c r="B444" s="311" t="str">
        <f>VLOOKUP(A444,[5]bd_lista!A:C,3,FALSE)</f>
        <v>Gobierno Autónomo Municipal de Atocha</v>
      </c>
      <c r="C444" s="312" t="e">
        <f>+VLOOKUP(A444,Contactos!$A$5:$E$541,6,FALSE)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v>0</v>
      </c>
      <c r="AR444" s="61">
        <f t="shared" si="6"/>
        <v>0</v>
      </c>
      <c r="AU444" s="33"/>
    </row>
    <row r="445" spans="1:47" ht="33" customHeight="1">
      <c r="A445" s="32">
        <v>1521</v>
      </c>
      <c r="B445" s="311" t="str">
        <f>VLOOKUP(A445,[5]bd_lista!A:C,3,FALSE)</f>
        <v>Gobierno Autónomo Municipal de Colcha"K" (Villa Martín)</v>
      </c>
      <c r="C445" s="312" t="e">
        <f>+VLOOKUP(A445,Contactos!$A$5:$E$541,6,FALSE)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v>0</v>
      </c>
      <c r="AR445" s="61">
        <f t="shared" si="6"/>
        <v>0</v>
      </c>
      <c r="AU445" s="33"/>
    </row>
    <row r="446" spans="1:47" ht="33" customHeight="1">
      <c r="A446" s="32">
        <v>1522</v>
      </c>
      <c r="B446" s="311" t="str">
        <f>VLOOKUP(A446,[5]bd_lista!A:C,3,FALSE)</f>
        <v>Gobierno Autónomo Municipal de San Pedro de Quemes</v>
      </c>
      <c r="C446" s="312" t="e">
        <f>+VLOOKUP(A446,Contactos!$A$5:$E$541,6,FALSE)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v>0</v>
      </c>
      <c r="AR446" s="61">
        <f t="shared" si="6"/>
        <v>0</v>
      </c>
      <c r="AU446" s="33"/>
    </row>
    <row r="447" spans="1:47" ht="33" customHeight="1">
      <c r="A447" s="32">
        <v>1523</v>
      </c>
      <c r="B447" s="311" t="str">
        <f>VLOOKUP(A447,[5]bd_lista!A:C,3,FALSE)</f>
        <v>Gobierno Autónomo Municipal de San Pablo de Lípez</v>
      </c>
      <c r="C447" s="312" t="e">
        <f>+VLOOKUP(A447,Contactos!$A$5:$E$541,6,FALSE)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v>0</v>
      </c>
      <c r="AR447" s="61">
        <f t="shared" si="6"/>
        <v>0</v>
      </c>
      <c r="AU447" s="33"/>
    </row>
    <row r="448" spans="1:47" ht="33" customHeight="1">
      <c r="A448" s="32">
        <v>1524</v>
      </c>
      <c r="B448" s="311" t="str">
        <f>VLOOKUP(A448,[5]bd_lista!A:C,3,FALSE)</f>
        <v>Gobierno Autónomo Municipal de Mojinete</v>
      </c>
      <c r="C448" s="312" t="e">
        <f>+VLOOKUP(A448,Contactos!$A$5:$E$541,6,FALSE)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v>0</v>
      </c>
      <c r="AR448" s="61">
        <f t="shared" si="6"/>
        <v>0</v>
      </c>
      <c r="AU448" s="33"/>
    </row>
    <row r="449" spans="1:47" ht="33" customHeight="1">
      <c r="A449" s="32">
        <v>1525</v>
      </c>
      <c r="B449" s="311" t="str">
        <f>VLOOKUP(A449,[5]bd_lista!A:C,3,FALSE)</f>
        <v>Gobierno Autónomo Municipal de San Antonio de Esmoruco</v>
      </c>
      <c r="C449" s="312" t="e">
        <f>+VLOOKUP(A449,Contactos!$A$5:$E$541,6,FALSE)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v>0</v>
      </c>
      <c r="AR449" s="61">
        <f t="shared" si="6"/>
        <v>0</v>
      </c>
      <c r="AU449" s="33"/>
    </row>
    <row r="450" spans="1:47" ht="33" customHeight="1">
      <c r="A450" s="32">
        <v>1526</v>
      </c>
      <c r="B450" s="311" t="str">
        <f>VLOOKUP(A450,[5]bd_lista!A:C,3,FALSE)</f>
        <v>Gobierno Autónomo Municipal de Sacaca (Villa de Sacaca)</v>
      </c>
      <c r="C450" s="312" t="e">
        <f>+VLOOKUP(A450,Contactos!$A$5:$E$541,6,FALSE)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v>0</v>
      </c>
      <c r="AR450" s="61">
        <f t="shared" si="6"/>
        <v>0</v>
      </c>
      <c r="AU450" s="33"/>
    </row>
    <row r="451" spans="1:47" ht="33" customHeight="1">
      <c r="A451" s="32">
        <v>1527</v>
      </c>
      <c r="B451" s="311" t="str">
        <f>VLOOKUP(A451,[5]bd_lista!A:C,3,FALSE)</f>
        <v>Gobierno Autónomo Municipal de Caripuyo</v>
      </c>
      <c r="C451" s="312" t="e">
        <f>+VLOOKUP(A451,Contactos!$A$5:$E$541,6,FALSE)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v>0</v>
      </c>
      <c r="AR451" s="61">
        <f t="shared" si="6"/>
        <v>0</v>
      </c>
      <c r="AU451" s="33"/>
    </row>
    <row r="452" spans="1:47" ht="33" customHeight="1">
      <c r="A452" s="32">
        <v>1528</v>
      </c>
      <c r="B452" s="311" t="str">
        <f>VLOOKUP(A452,[5]bd_lista!A:C,3,FALSE)</f>
        <v>Gobierno Autónomo Municipal de Puna (Villa Talavera)</v>
      </c>
      <c r="C452" s="312" t="e">
        <f>+VLOOKUP(A452,Contactos!$A$5:$E$541,6,FALSE)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v>0</v>
      </c>
      <c r="AR452" s="61">
        <f t="shared" si="6"/>
        <v>0</v>
      </c>
      <c r="AU452" s="33"/>
    </row>
    <row r="453" spans="1:47" ht="33" customHeight="1">
      <c r="A453" s="32">
        <v>1529</v>
      </c>
      <c r="B453" s="311" t="str">
        <f>VLOOKUP(A453,[5]bd_lista!A:C,3,FALSE)</f>
        <v>Gobierno Autónomo Municipal de Caiza "D"</v>
      </c>
      <c r="C453" s="312" t="e">
        <f>+VLOOKUP(A453,Contactos!$A$5:$E$541,6,FALSE)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v>0</v>
      </c>
      <c r="AR453" s="61">
        <f t="shared" si="6"/>
        <v>0</v>
      </c>
      <c r="AU453" s="33"/>
    </row>
    <row r="454" spans="1:47" ht="33" customHeight="1">
      <c r="A454" s="32">
        <v>1530</v>
      </c>
      <c r="B454" s="311" t="str">
        <f>VLOOKUP(A454,[5]bd_lista!A:C,3,FALSE)</f>
        <v>Gobierno Autónomo Municipal de Uyuni</v>
      </c>
      <c r="C454" s="312" t="e">
        <f>+VLOOKUP(A454,Contactos!$A$5:$E$541,6,FALSE)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v>0</v>
      </c>
      <c r="AR454" s="61">
        <f t="shared" si="6"/>
        <v>0</v>
      </c>
      <c r="AU454" s="33"/>
    </row>
    <row r="455" spans="1:47" ht="33" customHeight="1">
      <c r="A455" s="32">
        <v>1531</v>
      </c>
      <c r="B455" s="311" t="str">
        <f>VLOOKUP(A455,[5]bd_lista!A:C,3,FALSE)</f>
        <v>Gobierno Autónomo Municipal de Tomave</v>
      </c>
      <c r="C455" s="312" t="e">
        <f>+VLOOKUP(A455,Contactos!$A$5:$E$541,6,FALSE)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v>0</v>
      </c>
      <c r="AR455" s="61">
        <f t="shared" si="6"/>
        <v>0</v>
      </c>
      <c r="AU455" s="33"/>
    </row>
    <row r="456" spans="1:47" ht="33" customHeight="1">
      <c r="A456" s="32">
        <v>1532</v>
      </c>
      <c r="B456" s="311" t="str">
        <f>VLOOKUP(A456,[5]bd_lista!A:C,3,FALSE)</f>
        <v>Gobierno Autónomo Municipal de Porco</v>
      </c>
      <c r="C456" s="312" t="e">
        <f>+VLOOKUP(A456,Contactos!$A$5:$E$541,6,FALSE)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v>0</v>
      </c>
      <c r="AR456" s="61">
        <f t="shared" si="6"/>
        <v>0</v>
      </c>
      <c r="AU456" s="33"/>
    </row>
    <row r="457" spans="1:47" ht="33" customHeight="1">
      <c r="A457" s="32">
        <v>1533</v>
      </c>
      <c r="B457" s="311" t="str">
        <f>VLOOKUP(A457,[5]bd_lista!A:C,3,FALSE)</f>
        <v>Gobierno Autónomo Municipal de Arampampa</v>
      </c>
      <c r="C457" s="312" t="e">
        <f>+VLOOKUP(A457,Contactos!$A$5:$E$541,6,FALSE)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v>0</v>
      </c>
      <c r="AR457" s="61">
        <f t="shared" si="6"/>
        <v>0</v>
      </c>
      <c r="AU457" s="33"/>
    </row>
    <row r="458" spans="1:47" ht="33" customHeight="1">
      <c r="A458" s="32">
        <v>1534</v>
      </c>
      <c r="B458" s="311" t="str">
        <f>VLOOKUP(A458,[5]bd_lista!A:C,3,FALSE)</f>
        <v>Gobierno Autónomo Municipal de Acasio</v>
      </c>
      <c r="C458" s="312" t="e">
        <f>+VLOOKUP(A458,Contactos!$A$5:$E$541,6,FALSE)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v>0</v>
      </c>
      <c r="AR458" s="61">
        <f t="shared" si="6"/>
        <v>0</v>
      </c>
      <c r="AU458" s="33"/>
    </row>
    <row r="459" spans="1:47" ht="33" customHeight="1">
      <c r="A459" s="32">
        <v>1535</v>
      </c>
      <c r="B459" s="311" t="str">
        <f>VLOOKUP(A459,[5]bd_lista!A:C,3,FALSE)</f>
        <v>Gobierno Autónomo Municipal de Llica</v>
      </c>
      <c r="C459" s="312" t="e">
        <f>+VLOOKUP(A459,Contactos!$A$5:$E$541,6,FALSE)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v>0</v>
      </c>
      <c r="AR459" s="61">
        <f t="shared" si="6"/>
        <v>0</v>
      </c>
      <c r="AU459" s="33"/>
    </row>
    <row r="460" spans="1:47" ht="33" customHeight="1">
      <c r="A460" s="32">
        <v>1536</v>
      </c>
      <c r="B460" s="311" t="str">
        <f>VLOOKUP(A460,[5]bd_lista!A:C,3,FALSE)</f>
        <v>Gobierno Autónomo Municipal de Tahua</v>
      </c>
      <c r="C460" s="312" t="e">
        <f>+VLOOKUP(A460,Contactos!$A$5:$E$541,6,FALSE)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v>0</v>
      </c>
      <c r="AR460" s="61">
        <f t="shared" si="6"/>
        <v>0</v>
      </c>
      <c r="AU460" s="33"/>
    </row>
    <row r="461" spans="1:47" ht="33" customHeight="1">
      <c r="A461" s="32">
        <v>1537</v>
      </c>
      <c r="B461" s="311" t="str">
        <f>VLOOKUP(A461,[5]bd_lista!A:C,3,FALSE)</f>
        <v>Gobierno Autónomo Municipal de Villazón</v>
      </c>
      <c r="C461" s="312" t="e">
        <f>+VLOOKUP(A461,Contactos!$A$5:$E$541,6,FALSE)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v>0</v>
      </c>
      <c r="AR461" s="61">
        <f t="shared" si="6"/>
        <v>0</v>
      </c>
      <c r="AU461" s="33"/>
    </row>
    <row r="462" spans="1:47" ht="33" customHeight="1">
      <c r="A462" s="32">
        <v>1538</v>
      </c>
      <c r="B462" s="311" t="str">
        <f>VLOOKUP(A462,[5]bd_lista!A:C,3,FALSE)</f>
        <v>Gobierno Autónomo Municipal de San Agustín</v>
      </c>
      <c r="C462" s="312" t="e">
        <f>+VLOOKUP(A462,Contactos!$A$5:$E$541,6,FALSE)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v>0</v>
      </c>
      <c r="AR462" s="61">
        <f t="shared" si="6"/>
        <v>0</v>
      </c>
      <c r="AU462" s="33"/>
    </row>
    <row r="463" spans="1:47" ht="33" customHeight="1">
      <c r="A463" s="32">
        <v>1539</v>
      </c>
      <c r="B463" s="311" t="str">
        <f>VLOOKUP(A463,[5]bd_lista!A:C,3,FALSE)</f>
        <v>Gobierno Autónomo Municipal de Ckochas</v>
      </c>
      <c r="C463" s="312" t="e">
        <f>+VLOOKUP(A463,Contactos!$A$5:$E$541,6,FALSE)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v>0</v>
      </c>
      <c r="AR463" s="61">
        <f t="shared" si="6"/>
        <v>0</v>
      </c>
      <c r="AU463" s="33"/>
    </row>
    <row r="464" spans="1:47" ht="33" customHeight="1">
      <c r="A464" s="32">
        <v>1540</v>
      </c>
      <c r="B464" s="311" t="str">
        <f>VLOOKUP(A464,[5]bd_lista!A:C,3,FALSE)</f>
        <v>Gobierno Autónomo Municipal de Chuquihuta Ayllu Jucumani</v>
      </c>
      <c r="C464" s="312" t="e">
        <f>+VLOOKUP(A464,Contactos!$A$5:$E$541,6,FALSE)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v>0</v>
      </c>
      <c r="AR464" s="61">
        <f t="shared" ref="AR464:AR527" si="7">SUM(D464:AQ464)</f>
        <v>0</v>
      </c>
      <c r="AU464" s="33"/>
    </row>
    <row r="465" spans="1:47" ht="33" customHeight="1">
      <c r="A465" s="32">
        <v>1601</v>
      </c>
      <c r="B465" s="311" t="str">
        <f>VLOOKUP(A465,[5]bd_lista!A:C,3,FALSE)</f>
        <v>Gobierno Autónomo Municipal de Tarija</v>
      </c>
      <c r="C465" s="312" t="e">
        <f>+VLOOKUP(A465,Contactos!$A$5:$E$541,6,FALSE)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v>0</v>
      </c>
      <c r="AR465" s="61">
        <f t="shared" si="7"/>
        <v>0</v>
      </c>
      <c r="AU465" s="33"/>
    </row>
    <row r="466" spans="1:47" ht="33" customHeight="1">
      <c r="A466" s="32">
        <v>1602</v>
      </c>
      <c r="B466" s="311" t="str">
        <f>VLOOKUP(A466,[5]bd_lista!A:C,3,FALSE)</f>
        <v>Gobierno Autónomo Municipal de Padcaya</v>
      </c>
      <c r="C466" s="312" t="e">
        <f>+VLOOKUP(A466,Contactos!$A$5:$E$541,6,FALSE)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v>0</v>
      </c>
      <c r="AR466" s="61">
        <f t="shared" si="7"/>
        <v>0</v>
      </c>
      <c r="AU466" s="33"/>
    </row>
    <row r="467" spans="1:47" ht="33" customHeight="1">
      <c r="A467" s="32">
        <v>1603</v>
      </c>
      <c r="B467" s="311" t="str">
        <f>VLOOKUP(A467,[5]bd_lista!A:C,3,FALSE)</f>
        <v>Gobierno Autónomo Municipal de Bermejo</v>
      </c>
      <c r="C467" s="312" t="e">
        <f>+VLOOKUP(A467,Contactos!$A$5:$E$541,6,FALSE)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v>0</v>
      </c>
      <c r="AR467" s="61">
        <f t="shared" si="7"/>
        <v>0</v>
      </c>
      <c r="AU467" s="33"/>
    </row>
    <row r="468" spans="1:47" ht="33" customHeight="1">
      <c r="A468" s="32">
        <v>1604</v>
      </c>
      <c r="B468" s="311" t="str">
        <f>VLOOKUP(A468,[5]bd_lista!A:C,3,FALSE)</f>
        <v>Gobierno Autónomo Municipal de Yacuiba</v>
      </c>
      <c r="C468" s="312" t="e">
        <f>+VLOOKUP(A468,Contactos!$A$5:$E$541,6,FALSE)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v>0</v>
      </c>
      <c r="AR468" s="61">
        <f t="shared" si="7"/>
        <v>0</v>
      </c>
      <c r="AU468" s="33"/>
    </row>
    <row r="469" spans="1:47" ht="33" customHeight="1">
      <c r="A469" s="32">
        <v>1605</v>
      </c>
      <c r="B469" s="311" t="str">
        <f>VLOOKUP(A469,[5]bd_lista!A:C,3,FALSE)</f>
        <v>Gobierno Autónomo Municipal de Caraparí</v>
      </c>
      <c r="C469" s="312" t="e">
        <f>+VLOOKUP(A469,Contactos!$A$5:$E$541,6,FALSE)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v>0</v>
      </c>
      <c r="AR469" s="61">
        <f t="shared" si="7"/>
        <v>0</v>
      </c>
      <c r="AU469" s="33"/>
    </row>
    <row r="470" spans="1:47" ht="33" customHeight="1">
      <c r="A470" s="32">
        <v>1606</v>
      </c>
      <c r="B470" s="311" t="str">
        <f>VLOOKUP(A470,[5]bd_lista!A:C,3,FALSE)</f>
        <v>Gobierno Autónomo Municipal de Villamontes</v>
      </c>
      <c r="C470" s="312" t="e">
        <f>+VLOOKUP(A470,Contactos!$A$5:$E$541,6,FALSE)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v>0</v>
      </c>
      <c r="AR470" s="61">
        <f t="shared" si="7"/>
        <v>0</v>
      </c>
      <c r="AU470" s="33"/>
    </row>
    <row r="471" spans="1:47" ht="33" customHeight="1">
      <c r="A471" s="32">
        <v>1607</v>
      </c>
      <c r="B471" s="311" t="str">
        <f>VLOOKUP(A471,[5]bd_lista!A:C,3,FALSE)</f>
        <v>Gobierno Autónomo Municipal de Uriondo (Concepción)</v>
      </c>
      <c r="C471" s="312" t="e">
        <f>+VLOOKUP(A471,Contactos!$A$5:$E$541,6,FALSE)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v>0</v>
      </c>
      <c r="AR471" s="61">
        <f t="shared" si="7"/>
        <v>0</v>
      </c>
      <c r="AU471" s="33"/>
    </row>
    <row r="472" spans="1:47" ht="33" customHeight="1">
      <c r="A472" s="32">
        <v>1608</v>
      </c>
      <c r="B472" s="311" t="str">
        <f>VLOOKUP(A472,[5]bd_lista!A:C,3,FALSE)</f>
        <v>Gobierno Autónomo Municipal de Yunchara</v>
      </c>
      <c r="C472" s="312" t="e">
        <f>+VLOOKUP(A472,Contactos!$A$5:$E$541,6,FALSE)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v>0</v>
      </c>
      <c r="AR472" s="61">
        <f t="shared" si="7"/>
        <v>0</v>
      </c>
      <c r="AU472" s="33"/>
    </row>
    <row r="473" spans="1:47" ht="33" customHeight="1">
      <c r="A473" s="32">
        <v>1609</v>
      </c>
      <c r="B473" s="311" t="str">
        <f>VLOOKUP(A473,[5]bd_lista!A:C,3,FALSE)</f>
        <v>Gobierno Autónomo Municipal de San Lorenzo</v>
      </c>
      <c r="C473" s="312" t="e">
        <f>+VLOOKUP(A473,Contactos!$A$5:$E$541,6,FALSE)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v>0</v>
      </c>
      <c r="AR473" s="61">
        <f t="shared" si="7"/>
        <v>0</v>
      </c>
      <c r="AU473" s="33"/>
    </row>
    <row r="474" spans="1:47" ht="33" customHeight="1">
      <c r="A474" s="32">
        <v>1610</v>
      </c>
      <c r="B474" s="311" t="str">
        <f>VLOOKUP(A474,[5]bd_lista!A:C,3,FALSE)</f>
        <v>Gobierno Autónomo Municipal de El Puente</v>
      </c>
      <c r="C474" s="312" t="e">
        <f>+VLOOKUP(A474,Contactos!$A$5:$E$541,6,FALSE)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v>0</v>
      </c>
      <c r="AR474" s="61">
        <f t="shared" si="7"/>
        <v>0</v>
      </c>
      <c r="AU474" s="33"/>
    </row>
    <row r="475" spans="1:47" ht="33" customHeight="1">
      <c r="A475" s="32">
        <v>1611</v>
      </c>
      <c r="B475" s="311" t="str">
        <f>VLOOKUP(A475,[5]bd_lista!A:C,3,FALSE)</f>
        <v>Gobierno Autónomo Municipal de Entre Ríos</v>
      </c>
      <c r="C475" s="312" t="e">
        <f>+VLOOKUP(A475,Contactos!$A$5:$E$541,6,FALSE)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v>0</v>
      </c>
      <c r="AR475" s="61">
        <f t="shared" si="7"/>
        <v>0</v>
      </c>
      <c r="AU475" s="33"/>
    </row>
    <row r="476" spans="1:47" ht="33" customHeight="1">
      <c r="A476" s="32">
        <v>1701</v>
      </c>
      <c r="B476" s="311" t="str">
        <f>VLOOKUP(A476,[5]bd_lista!A:C,3,FALSE)</f>
        <v>Gobierno Autónomo Municipal de Santa Cruz de La Sierra</v>
      </c>
      <c r="C476" s="312" t="e">
        <f>+VLOOKUP(A476,Contactos!$A$5:$E$541,6,FALSE)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v>0</v>
      </c>
      <c r="AR476" s="61">
        <f t="shared" si="7"/>
        <v>0</v>
      </c>
      <c r="AU476" s="33"/>
    </row>
    <row r="477" spans="1:47" ht="33" customHeight="1">
      <c r="A477" s="32">
        <v>1702</v>
      </c>
      <c r="B477" s="311" t="str">
        <f>VLOOKUP(A477,[5]bd_lista!A:C,3,FALSE)</f>
        <v>Gobierno Autónomo Municipal de Cotoca</v>
      </c>
      <c r="C477" s="312" t="e">
        <f>+VLOOKUP(A477,Contactos!$A$5:$E$541,6,FALSE)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v>0</v>
      </c>
      <c r="AR477" s="61">
        <f t="shared" si="7"/>
        <v>0</v>
      </c>
      <c r="AU477" s="33"/>
    </row>
    <row r="478" spans="1:47" ht="33" customHeight="1">
      <c r="A478" s="32">
        <v>1703</v>
      </c>
      <c r="B478" s="311" t="str">
        <f>VLOOKUP(A478,[5]bd_lista!A:C,3,FALSE)</f>
        <v>Gobierno Autónomo Municipal de Porongo (Ayacucho)</v>
      </c>
      <c r="C478" s="312" t="e">
        <f>+VLOOKUP(A478,Contactos!$A$5:$E$541,6,FALSE)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v>0</v>
      </c>
      <c r="AR478" s="61">
        <f t="shared" si="7"/>
        <v>0</v>
      </c>
      <c r="AU478" s="33"/>
    </row>
    <row r="479" spans="1:47" ht="33" customHeight="1">
      <c r="A479" s="32">
        <v>1704</v>
      </c>
      <c r="B479" s="311" t="str">
        <f>VLOOKUP(A479,[5]bd_lista!A:C,3,FALSE)</f>
        <v>Gobierno Autónomo Municipal de La Guardia</v>
      </c>
      <c r="C479" s="312" t="e">
        <f>+VLOOKUP(A479,Contactos!$A$5:$E$541,6,FALSE)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v>0</v>
      </c>
      <c r="AR479" s="61">
        <f t="shared" si="7"/>
        <v>0</v>
      </c>
      <c r="AU479" s="33"/>
    </row>
    <row r="480" spans="1:47" ht="33" customHeight="1">
      <c r="A480" s="32">
        <v>1705</v>
      </c>
      <c r="B480" s="311" t="str">
        <f>VLOOKUP(A480,[5]bd_lista!A:C,3,FALSE)</f>
        <v>Gobierno Autónomo Municipal de El Torno</v>
      </c>
      <c r="C480" s="312" t="e">
        <f>+VLOOKUP(A480,Contactos!$A$5:$E$541,6,FALSE)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v>0</v>
      </c>
      <c r="AR480" s="61">
        <f t="shared" si="7"/>
        <v>0</v>
      </c>
      <c r="AU480" s="33"/>
    </row>
    <row r="481" spans="1:47" ht="33" customHeight="1">
      <c r="A481" s="32">
        <v>1706</v>
      </c>
      <c r="B481" s="311" t="str">
        <f>VLOOKUP(A481,[5]bd_lista!A:C,3,FALSE)</f>
        <v>Gobierno Autónomo Municipal de Warnes</v>
      </c>
      <c r="C481" s="312" t="e">
        <f>+VLOOKUP(A481,Contactos!$A$5:$E$541,6,FALSE)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v>0</v>
      </c>
      <c r="AR481" s="61">
        <f t="shared" si="7"/>
        <v>0</v>
      </c>
      <c r="AU481" s="33"/>
    </row>
    <row r="482" spans="1:47" ht="33" customHeight="1">
      <c r="A482" s="32">
        <v>1707</v>
      </c>
      <c r="B482" s="311" t="str">
        <f>VLOOKUP(A482,[5]bd_lista!A:C,3,FALSE)</f>
        <v>Gobierno Autónomo Municipal de San Ignacio (San Ignacio de Velasco)</v>
      </c>
      <c r="C482" s="312" t="e">
        <f>+VLOOKUP(A482,Contactos!$A$5:$E$541,6,FALSE)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v>0</v>
      </c>
      <c r="AR482" s="61">
        <f t="shared" si="7"/>
        <v>0</v>
      </c>
      <c r="AU482" s="33"/>
    </row>
    <row r="483" spans="1:47" ht="33" customHeight="1">
      <c r="A483" s="32">
        <v>1708</v>
      </c>
      <c r="B483" s="311" t="str">
        <f>VLOOKUP(A483,[5]bd_lista!A:C,3,FALSE)</f>
        <v>Gobierno Autónomo Municipal de San Miguel (San Miguel de Velasco)</v>
      </c>
      <c r="C483" s="312" t="e">
        <f>+VLOOKUP(A483,Contactos!$A$5:$E$541,6,FALSE)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v>0</v>
      </c>
      <c r="AR483" s="61">
        <f t="shared" si="7"/>
        <v>0</v>
      </c>
      <c r="AU483" s="33"/>
    </row>
    <row r="484" spans="1:47" ht="33" customHeight="1">
      <c r="A484" s="32">
        <v>1709</v>
      </c>
      <c r="B484" s="311" t="str">
        <f>VLOOKUP(A484,[5]bd_lista!A:C,3,FALSE)</f>
        <v>Gobierno Autónomo Municipal de San Rafael</v>
      </c>
      <c r="C484" s="312" t="e">
        <f>+VLOOKUP(A484,Contactos!$A$5:$E$541,6,FALSE)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v>0</v>
      </c>
      <c r="AR484" s="61">
        <f t="shared" si="7"/>
        <v>0</v>
      </c>
      <c r="AU484" s="33"/>
    </row>
    <row r="485" spans="1:47" ht="33" customHeight="1">
      <c r="A485" s="32">
        <v>1710</v>
      </c>
      <c r="B485" s="311" t="str">
        <f>VLOOKUP(A485,[5]bd_lista!A:C,3,FALSE)</f>
        <v>Gobierno Autónomo Municipal de Buena Vista</v>
      </c>
      <c r="C485" s="312" t="e">
        <f>+VLOOKUP(A485,Contactos!$A$5:$E$541,6,FALSE)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v>0</v>
      </c>
      <c r="AR485" s="61">
        <f t="shared" si="7"/>
        <v>0</v>
      </c>
      <c r="AU485" s="33"/>
    </row>
    <row r="486" spans="1:47" ht="33" customHeight="1">
      <c r="A486" s="32">
        <v>1711</v>
      </c>
      <c r="B486" s="311" t="str">
        <f>VLOOKUP(A486,[5]bd_lista!A:C,3,FALSE)</f>
        <v>Gobierno Autónomo Municipal de San Carlos</v>
      </c>
      <c r="C486" s="312" t="e">
        <f>+VLOOKUP(A486,Contactos!$A$5:$E$541,6,FALSE)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v>0</v>
      </c>
      <c r="AR486" s="61">
        <f t="shared" si="7"/>
        <v>0</v>
      </c>
      <c r="AU486" s="33"/>
    </row>
    <row r="487" spans="1:47" ht="33" customHeight="1">
      <c r="A487" s="32">
        <v>1712</v>
      </c>
      <c r="B487" s="311" t="str">
        <f>VLOOKUP(A487,[5]bd_lista!A:C,3,FALSE)</f>
        <v>Gobierno Autónomo Municipal de Yapacaní</v>
      </c>
      <c r="C487" s="312" t="e">
        <f>+VLOOKUP(A487,Contactos!$A$5:$E$541,6,FALSE)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v>0</v>
      </c>
      <c r="AR487" s="61">
        <f t="shared" si="7"/>
        <v>0</v>
      </c>
      <c r="AU487" s="33"/>
    </row>
    <row r="488" spans="1:47" ht="33" customHeight="1">
      <c r="A488" s="32">
        <v>1713</v>
      </c>
      <c r="B488" s="311" t="str">
        <f>VLOOKUP(A488,[5]bd_lista!A:C,3,FALSE)</f>
        <v>Gobierno Autónomo Municipal de San José</v>
      </c>
      <c r="C488" s="312" t="e">
        <f>+VLOOKUP(A488,Contactos!$A$5:$E$541,6,FALSE)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v>0</v>
      </c>
      <c r="AR488" s="61">
        <f t="shared" si="7"/>
        <v>0</v>
      </c>
      <c r="AU488" s="33"/>
    </row>
    <row r="489" spans="1:47" ht="33" customHeight="1">
      <c r="A489" s="32">
        <v>1714</v>
      </c>
      <c r="B489" s="311" t="str">
        <f>VLOOKUP(A489,[5]bd_lista!A:C,3,FALSE)</f>
        <v>Gobierno Autónomo Municipal de Pailón</v>
      </c>
      <c r="C489" s="312" t="e">
        <f>+VLOOKUP(A489,Contactos!$A$5:$E$541,6,FALSE)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v>0</v>
      </c>
      <c r="AR489" s="61">
        <f t="shared" si="7"/>
        <v>0</v>
      </c>
      <c r="AU489" s="33"/>
    </row>
    <row r="490" spans="1:47" ht="33" customHeight="1">
      <c r="A490" s="32">
        <v>1715</v>
      </c>
      <c r="B490" s="311" t="str">
        <f>VLOOKUP(A490,[5]bd_lista!A:C,3,FALSE)</f>
        <v>Gobierno Autónomo Municipal de Roboré</v>
      </c>
      <c r="C490" s="312" t="e">
        <f>+VLOOKUP(A490,Contactos!$A$5:$E$541,6,FALSE)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v>0</v>
      </c>
      <c r="AR490" s="61">
        <f t="shared" si="7"/>
        <v>0</v>
      </c>
      <c r="AU490" s="33"/>
    </row>
    <row r="491" spans="1:47" ht="33" customHeight="1">
      <c r="A491" s="32">
        <v>1716</v>
      </c>
      <c r="B491" s="311" t="str">
        <f>VLOOKUP(A491,[5]bd_lista!A:C,3,FALSE)</f>
        <v>Gobierno Autónomo Municipal de Portachuelo</v>
      </c>
      <c r="C491" s="312" t="e">
        <f>+VLOOKUP(A491,Contactos!$A$5:$E$541,6,FALSE)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v>0</v>
      </c>
      <c r="AR491" s="61">
        <f t="shared" si="7"/>
        <v>0</v>
      </c>
      <c r="AU491" s="33"/>
    </row>
    <row r="492" spans="1:47" ht="33" customHeight="1">
      <c r="A492" s="32">
        <v>1717</v>
      </c>
      <c r="B492" s="311" t="str">
        <f>VLOOKUP(A492,[5]bd_lista!A:C,3,FALSE)</f>
        <v>Gobierno Autónomo Municipal de Santa Rosa del Sara</v>
      </c>
      <c r="C492" s="312" t="e">
        <f>+VLOOKUP(A492,Contactos!$A$5:$E$541,6,FALSE)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v>0</v>
      </c>
      <c r="AR492" s="61">
        <f t="shared" si="7"/>
        <v>0</v>
      </c>
      <c r="AU492" s="33"/>
    </row>
    <row r="493" spans="1:47" ht="33" customHeight="1">
      <c r="A493" s="32">
        <v>1718</v>
      </c>
      <c r="B493" s="311" t="str">
        <f>VLOOKUP(A493,[5]bd_lista!A:C,3,FALSE)</f>
        <v>Gobierno Autónomo Municipal de Lagunillas</v>
      </c>
      <c r="C493" s="312" t="e">
        <f>+VLOOKUP(A493,Contactos!$A$5:$E$541,6,FALSE)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v>0</v>
      </c>
      <c r="AR493" s="61">
        <f t="shared" si="7"/>
        <v>0</v>
      </c>
      <c r="AU493" s="33"/>
    </row>
    <row r="494" spans="1:47" ht="33" customHeight="1">
      <c r="A494" s="32">
        <v>1720</v>
      </c>
      <c r="B494" s="311" t="str">
        <f>VLOOKUP(A494,[5]bd_lista!A:C,3,FALSE)</f>
        <v>Gobierno Autónomo Municipal de Cabezas</v>
      </c>
      <c r="C494" s="312" t="e">
        <f>+VLOOKUP(A494,Contactos!$A$5:$E$541,6,FALSE)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v>0</v>
      </c>
      <c r="AR494" s="61">
        <f t="shared" si="7"/>
        <v>0</v>
      </c>
      <c r="AU494" s="33"/>
    </row>
    <row r="495" spans="1:47" ht="33" customHeight="1">
      <c r="A495" s="32">
        <v>1721</v>
      </c>
      <c r="B495" s="311" t="str">
        <f>VLOOKUP(A495,[5]bd_lista!A:C,3,FALSE)</f>
        <v>Gobierno Autónomo Municipal de Cuevo</v>
      </c>
      <c r="C495" s="312" t="e">
        <f>+VLOOKUP(A495,Contactos!$A$5:$E$541,6,FALSE)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v>0</v>
      </c>
      <c r="AR495" s="61">
        <f t="shared" si="7"/>
        <v>0</v>
      </c>
      <c r="AU495" s="33"/>
    </row>
    <row r="496" spans="1:47" ht="33" customHeight="1">
      <c r="A496" s="32">
        <v>1722</v>
      </c>
      <c r="B496" s="311" t="str">
        <f>VLOOKUP(A496,[5]bd_lista!A:C,3,FALSE)</f>
        <v>Gobierno Autónomo Municipal de Gutiérrez</v>
      </c>
      <c r="C496" s="312" t="e">
        <f>+VLOOKUP(A496,Contactos!$A$5:$E$541,6,FALSE)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v>0</v>
      </c>
      <c r="AR496" s="61">
        <f t="shared" si="7"/>
        <v>0</v>
      </c>
      <c r="AU496" s="33"/>
    </row>
    <row r="497" spans="1:47" ht="33" customHeight="1">
      <c r="A497" s="32">
        <v>1723</v>
      </c>
      <c r="B497" s="311" t="str">
        <f>VLOOKUP(A497,[5]bd_lista!A:C,3,FALSE)</f>
        <v>Gobierno Autónomo Municipal de Camiri</v>
      </c>
      <c r="C497" s="312" t="e">
        <f>+VLOOKUP(A497,Contactos!$A$5:$E$541,6,FALSE)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v>0</v>
      </c>
      <c r="AR497" s="61">
        <f t="shared" si="7"/>
        <v>0</v>
      </c>
      <c r="AU497" s="33"/>
    </row>
    <row r="498" spans="1:47" ht="33" customHeight="1">
      <c r="A498" s="32">
        <v>1724</v>
      </c>
      <c r="B498" s="311" t="str">
        <f>VLOOKUP(A498,[5]bd_lista!A:C,3,FALSE)</f>
        <v>Gobierno Autónomo Municipal de Boyuibe</v>
      </c>
      <c r="C498" s="312" t="e">
        <f>+VLOOKUP(A498,Contactos!$A$5:$E$541,6,FALSE)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v>0</v>
      </c>
      <c r="AR498" s="61">
        <f t="shared" si="7"/>
        <v>0</v>
      </c>
      <c r="AU498" s="33"/>
    </row>
    <row r="499" spans="1:47" ht="33" customHeight="1">
      <c r="A499" s="32">
        <v>1725</v>
      </c>
      <c r="B499" s="311" t="str">
        <f>VLOOKUP(A499,[5]bd_lista!A:C,3,FALSE)</f>
        <v>Gobierno Autónomo Municipal de Vallegrande</v>
      </c>
      <c r="C499" s="312" t="e">
        <f>+VLOOKUP(A499,Contactos!$A$5:$E$541,6,FALSE)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v>0</v>
      </c>
      <c r="AR499" s="61">
        <f t="shared" si="7"/>
        <v>0</v>
      </c>
      <c r="AU499" s="33"/>
    </row>
    <row r="500" spans="1:47" ht="33" customHeight="1">
      <c r="A500" s="32">
        <v>1726</v>
      </c>
      <c r="B500" s="311" t="str">
        <f>VLOOKUP(A500,[5]bd_lista!A:C,3,FALSE)</f>
        <v>Gobierno Autónomo Municipal de Trigal</v>
      </c>
      <c r="C500" s="312" t="e">
        <f>+VLOOKUP(A500,Contactos!$A$5:$E$541,6,FALSE)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v>0</v>
      </c>
      <c r="AR500" s="61">
        <f t="shared" si="7"/>
        <v>0</v>
      </c>
      <c r="AU500" s="33"/>
    </row>
    <row r="501" spans="1:47" ht="33" customHeight="1">
      <c r="A501" s="32">
        <v>1727</v>
      </c>
      <c r="B501" s="311" t="str">
        <f>VLOOKUP(A501,[5]bd_lista!A:C,3,FALSE)</f>
        <v>Gobierno Autónomo Municipal de Moro Moro</v>
      </c>
      <c r="C501" s="312" t="e">
        <f>+VLOOKUP(A501,Contactos!$A$5:$E$541,6,FALSE)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v>0</v>
      </c>
      <c r="AR501" s="61">
        <f t="shared" si="7"/>
        <v>0</v>
      </c>
      <c r="AU501" s="33"/>
    </row>
    <row r="502" spans="1:47" ht="33" customHeight="1">
      <c r="A502" s="32">
        <v>1728</v>
      </c>
      <c r="B502" s="311" t="str">
        <f>VLOOKUP(A502,[5]bd_lista!A:C,3,FALSE)</f>
        <v>Gobierno Autónomo Municipal de Postrer Valle</v>
      </c>
      <c r="C502" s="312" t="e">
        <f>+VLOOKUP(A502,Contactos!$A$5:$E$541,6,FALSE)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v>0</v>
      </c>
      <c r="AR502" s="61">
        <f t="shared" si="7"/>
        <v>0</v>
      </c>
      <c r="AU502" s="33"/>
    </row>
    <row r="503" spans="1:47" ht="33" customHeight="1">
      <c r="A503" s="32">
        <v>1729</v>
      </c>
      <c r="B503" s="311" t="str">
        <f>VLOOKUP(A503,[5]bd_lista!A:C,3,FALSE)</f>
        <v>Gobierno Autónomo Municipal de Pucara</v>
      </c>
      <c r="C503" s="312" t="e">
        <f>+VLOOKUP(A503,Contactos!$A$5:$E$541,6,FALSE)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v>0</v>
      </c>
      <c r="AR503" s="61">
        <f t="shared" si="7"/>
        <v>0</v>
      </c>
      <c r="AU503" s="33"/>
    </row>
    <row r="504" spans="1:47" ht="33" customHeight="1">
      <c r="A504" s="32">
        <v>1730</v>
      </c>
      <c r="B504" s="311" t="str">
        <f>VLOOKUP(A504,[5]bd_lista!A:C,3,FALSE)</f>
        <v>Gobierno Autónomo Municipal de Samaipata</v>
      </c>
      <c r="C504" s="312" t="e">
        <f>+VLOOKUP(A504,Contactos!$A$5:$E$541,6,FALSE)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v>0</v>
      </c>
      <c r="AR504" s="61">
        <f t="shared" si="7"/>
        <v>0</v>
      </c>
      <c r="AU504" s="33"/>
    </row>
    <row r="505" spans="1:47" ht="33" customHeight="1">
      <c r="A505" s="32">
        <v>1731</v>
      </c>
      <c r="B505" s="311" t="str">
        <f>VLOOKUP(A505,[5]bd_lista!A:C,3,FALSE)</f>
        <v>Gobierno Autónomo Municipal de Pampa Grande</v>
      </c>
      <c r="C505" s="312" t="e">
        <f>+VLOOKUP(A505,Contactos!$A$5:$E$541,6,FALSE)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v>0</v>
      </c>
      <c r="AR505" s="61">
        <f t="shared" si="7"/>
        <v>0</v>
      </c>
      <c r="AU505" s="33"/>
    </row>
    <row r="506" spans="1:47" ht="33" customHeight="1">
      <c r="A506" s="32">
        <v>1732</v>
      </c>
      <c r="B506" s="311" t="str">
        <f>VLOOKUP(A506,[5]bd_lista!A:C,3,FALSE)</f>
        <v>Gobierno Autónomo Municipal de Mairana</v>
      </c>
      <c r="C506" s="312" t="e">
        <f>+VLOOKUP(A506,Contactos!$A$5:$E$541,6,FALSE)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v>0</v>
      </c>
      <c r="AR506" s="61">
        <f t="shared" si="7"/>
        <v>0</v>
      </c>
      <c r="AU506" s="33"/>
    </row>
    <row r="507" spans="1:47" ht="33" customHeight="1">
      <c r="A507" s="32">
        <v>1733</v>
      </c>
      <c r="B507" s="311" t="str">
        <f>VLOOKUP(A507,[5]bd_lista!A:C,3,FALSE)</f>
        <v>Gobierno Autónomo Municipal de Quirusillas</v>
      </c>
      <c r="C507" s="312" t="e">
        <f>+VLOOKUP(A507,Contactos!$A$5:$E$541,6,FALSE)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v>0</v>
      </c>
      <c r="AR507" s="61">
        <f t="shared" si="7"/>
        <v>0</v>
      </c>
      <c r="AU507" s="33"/>
    </row>
    <row r="508" spans="1:47" ht="33" customHeight="1">
      <c r="A508" s="32">
        <v>1734</v>
      </c>
      <c r="B508" s="311" t="str">
        <f>VLOOKUP(A508,[5]bd_lista!A:C,3,FALSE)</f>
        <v>Gobierno Autónomo Municipal de Montero</v>
      </c>
      <c r="C508" s="312" t="e">
        <f>+VLOOKUP(A508,Contactos!$A$5:$E$541,6,FALSE)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v>0</v>
      </c>
      <c r="AR508" s="61">
        <f t="shared" si="7"/>
        <v>0</v>
      </c>
      <c r="AU508" s="33"/>
    </row>
    <row r="509" spans="1:47" ht="33" customHeight="1">
      <c r="A509" s="32">
        <v>1735</v>
      </c>
      <c r="B509" s="311" t="str">
        <f>VLOOKUP(A509,[5]bd_lista!A:C,3,FALSE)</f>
        <v>Gobierno Autónomo Municipal de General Agustín Saavedra</v>
      </c>
      <c r="C509" s="312" t="e">
        <f>+VLOOKUP(A509,Contactos!$A$5:$E$541,6,FALSE)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v>0</v>
      </c>
      <c r="AR509" s="61">
        <f t="shared" si="7"/>
        <v>0</v>
      </c>
      <c r="AU509" s="33"/>
    </row>
    <row r="510" spans="1:47" ht="33" customHeight="1">
      <c r="A510" s="32">
        <v>1736</v>
      </c>
      <c r="B510" s="311" t="str">
        <f>VLOOKUP(A510,[5]bd_lista!A:C,3,FALSE)</f>
        <v>Gobierno Autónomo Municipal de Mineros</v>
      </c>
      <c r="C510" s="312" t="e">
        <f>+VLOOKUP(A510,Contactos!$A$5:$E$541,6,FALSE)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v>0</v>
      </c>
      <c r="AR510" s="61">
        <f t="shared" si="7"/>
        <v>0</v>
      </c>
      <c r="AU510" s="33"/>
    </row>
    <row r="511" spans="1:47" ht="33" customHeight="1">
      <c r="A511" s="32">
        <v>1737</v>
      </c>
      <c r="B511" s="311" t="str">
        <f>VLOOKUP(A511,[5]bd_lista!A:C,3,FALSE)</f>
        <v>Gobierno Autónomo Municipal de Concepción</v>
      </c>
      <c r="C511" s="312" t="e">
        <f>+VLOOKUP(A511,Contactos!$A$5:$E$541,6,FALSE)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v>0</v>
      </c>
      <c r="AR511" s="61">
        <f t="shared" si="7"/>
        <v>0</v>
      </c>
      <c r="AU511" s="33"/>
    </row>
    <row r="512" spans="1:47" ht="33" customHeight="1">
      <c r="A512" s="32">
        <v>1738</v>
      </c>
      <c r="B512" s="311" t="str">
        <f>VLOOKUP(A512,[5]bd_lista!A:C,3,FALSE)</f>
        <v>Gobierno Autónomo Municipal de San Javier</v>
      </c>
      <c r="C512" s="312" t="e">
        <f>+VLOOKUP(A512,Contactos!$A$5:$E$541,6,FALSE)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v>0</v>
      </c>
      <c r="AR512" s="61">
        <f t="shared" si="7"/>
        <v>0</v>
      </c>
      <c r="AU512" s="33"/>
    </row>
    <row r="513" spans="1:47" ht="33" customHeight="1">
      <c r="A513" s="32">
        <v>1739</v>
      </c>
      <c r="B513" s="311" t="str">
        <f>VLOOKUP(A513,[5]bd_lista!A:C,3,FALSE)</f>
        <v>Gobierno Autónomo Municipal de San Julián</v>
      </c>
      <c r="C513" s="312" t="e">
        <f>+VLOOKUP(A513,Contactos!$A$5:$E$541,6,FALSE)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v>0</v>
      </c>
      <c r="AR513" s="61">
        <f t="shared" si="7"/>
        <v>0</v>
      </c>
      <c r="AU513" s="33"/>
    </row>
    <row r="514" spans="1:47" ht="33" customHeight="1">
      <c r="A514" s="32">
        <v>1740</v>
      </c>
      <c r="B514" s="311" t="str">
        <f>VLOOKUP(A514,[5]bd_lista!A:C,3,FALSE)</f>
        <v>Gobierno Autónomo Municipal de San Matías</v>
      </c>
      <c r="C514" s="312" t="e">
        <f>+VLOOKUP(A514,Contactos!$A$5:$E$541,6,FALSE)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v>0</v>
      </c>
      <c r="AR514" s="61">
        <f t="shared" si="7"/>
        <v>0</v>
      </c>
      <c r="AU514" s="33"/>
    </row>
    <row r="515" spans="1:47" ht="33" customHeight="1">
      <c r="A515" s="32">
        <v>1741</v>
      </c>
      <c r="B515" s="311" t="str">
        <f>VLOOKUP(A515,[5]bd_lista!A:C,3,FALSE)</f>
        <v>Gobierno Autónomo Municipal de Comarapa</v>
      </c>
      <c r="C515" s="312" t="e">
        <f>+VLOOKUP(A515,Contactos!$A$5:$E$541,6,FALSE)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v>0</v>
      </c>
      <c r="AR515" s="61">
        <f t="shared" si="7"/>
        <v>0</v>
      </c>
      <c r="AU515" s="33"/>
    </row>
    <row r="516" spans="1:47" ht="33" customHeight="1">
      <c r="A516" s="32">
        <v>1742</v>
      </c>
      <c r="B516" s="311" t="str">
        <f>VLOOKUP(A516,[5]bd_lista!A:C,3,FALSE)</f>
        <v>Gobierno Autónomo Municipal de Saipina</v>
      </c>
      <c r="C516" s="312" t="e">
        <f>+VLOOKUP(A516,Contactos!$A$5:$E$541,6,FALSE)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v>0</v>
      </c>
      <c r="AR516" s="61">
        <f t="shared" si="7"/>
        <v>0</v>
      </c>
      <c r="AU516" s="33"/>
    </row>
    <row r="517" spans="1:47" ht="33" customHeight="1">
      <c r="A517" s="32">
        <v>1743</v>
      </c>
      <c r="B517" s="311" t="str">
        <f>VLOOKUP(A517,[5]bd_lista!A:C,3,FALSE)</f>
        <v>Gobierno Autónomo Municipal de Puerto Suárez</v>
      </c>
      <c r="C517" s="312" t="e">
        <f>+VLOOKUP(A517,Contactos!$A$5:$E$541,6,FALSE)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v>0</v>
      </c>
      <c r="AR517" s="61">
        <f t="shared" si="7"/>
        <v>0</v>
      </c>
      <c r="AU517" s="33"/>
    </row>
    <row r="518" spans="1:47" ht="33" customHeight="1">
      <c r="A518" s="32">
        <v>1744</v>
      </c>
      <c r="B518" s="311" t="str">
        <f>VLOOKUP(A518,[5]bd_lista!A:C,3,FALSE)</f>
        <v>Gobierno Autónomo Municipal de Puerto Quijarro</v>
      </c>
      <c r="C518" s="312" t="e">
        <f>+VLOOKUP(A518,Contactos!$A$5:$E$541,6,FALSE)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v>0</v>
      </c>
      <c r="AR518" s="61">
        <f t="shared" si="7"/>
        <v>0</v>
      </c>
      <c r="AU518" s="33"/>
    </row>
    <row r="519" spans="1:47" ht="33" customHeight="1">
      <c r="A519" s="32">
        <v>1745</v>
      </c>
      <c r="B519" s="311" t="str">
        <f>VLOOKUP(A519,[5]bd_lista!A:C,3,FALSE)</f>
        <v>Gobierno Autónomo Municipal de Ascención de Guarayos</v>
      </c>
      <c r="C519" s="312" t="e">
        <f>+VLOOKUP(A519,Contactos!$A$5:$E$541,6,FALSE)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v>0</v>
      </c>
      <c r="AR519" s="61">
        <f t="shared" si="7"/>
        <v>0</v>
      </c>
      <c r="AU519" s="33"/>
    </row>
    <row r="520" spans="1:47" ht="33" customHeight="1">
      <c r="A520" s="32">
        <v>1746</v>
      </c>
      <c r="B520" s="311" t="str">
        <f>VLOOKUP(A520,[5]bd_lista!A:C,3,FALSE)</f>
        <v>Gobierno Autónomo Municipal de Urubicha</v>
      </c>
      <c r="C520" s="312" t="e">
        <f>+VLOOKUP(A520,Contactos!$A$5:$E$541,6,FALSE)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v>0</v>
      </c>
      <c r="AR520" s="61">
        <f t="shared" si="7"/>
        <v>0</v>
      </c>
      <c r="AU520" s="33"/>
    </row>
    <row r="521" spans="1:47" ht="33" customHeight="1">
      <c r="A521" s="32">
        <v>1747</v>
      </c>
      <c r="B521" s="311" t="str">
        <f>VLOOKUP(A521,[5]bd_lista!A:C,3,FALSE)</f>
        <v>Gobierno Autónomo Municipal de El Puente</v>
      </c>
      <c r="C521" s="312" t="e">
        <f>+VLOOKUP(A521,Contactos!$A$5:$E$541,6,FALSE)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v>0</v>
      </c>
      <c r="AR521" s="61">
        <f t="shared" si="7"/>
        <v>0</v>
      </c>
      <c r="AU521" s="33"/>
    </row>
    <row r="522" spans="1:47" ht="33" customHeight="1">
      <c r="A522" s="32">
        <v>1748</v>
      </c>
      <c r="B522" s="311" t="str">
        <f>VLOOKUP(A522,[5]bd_lista!A:C,3,FALSE)</f>
        <v>Gobierno Autónomo Municipal de Okinawa Uno</v>
      </c>
      <c r="C522" s="312" t="e">
        <f>+VLOOKUP(A522,Contactos!$A$5:$E$541,6,FALSE)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v>0</v>
      </c>
      <c r="AR522" s="61">
        <f t="shared" si="7"/>
        <v>0</v>
      </c>
      <c r="AU522" s="33"/>
    </row>
    <row r="523" spans="1:47" ht="33" customHeight="1">
      <c r="A523" s="32">
        <v>1749</v>
      </c>
      <c r="B523" s="311" t="str">
        <f>VLOOKUP(A523,[5]bd_lista!A:C,3,FALSE)</f>
        <v>Gobierno Autónomo Municipal de San Antonio de Lomerio</v>
      </c>
      <c r="C523" s="312" t="e">
        <f>+VLOOKUP(A523,Contactos!$A$5:$E$541,6,FALSE)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v>0</v>
      </c>
      <c r="AR523" s="61">
        <f t="shared" si="7"/>
        <v>0</v>
      </c>
      <c r="AU523" s="33"/>
    </row>
    <row r="524" spans="1:47" ht="33" customHeight="1">
      <c r="A524" s="32">
        <v>1750</v>
      </c>
      <c r="B524" s="311" t="str">
        <f>VLOOKUP(A524,[5]bd_lista!A:C,3,FALSE)</f>
        <v>Gobierno Autónomo Municipal de San Ramón</v>
      </c>
      <c r="C524" s="312" t="e">
        <f>+VLOOKUP(A524,Contactos!$A$5:$E$541,6,FALSE)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v>0</v>
      </c>
      <c r="AR524" s="61">
        <f t="shared" si="7"/>
        <v>0</v>
      </c>
      <c r="AU524" s="33"/>
    </row>
    <row r="525" spans="1:47" ht="33" customHeight="1">
      <c r="A525" s="32">
        <v>1751</v>
      </c>
      <c r="B525" s="311" t="str">
        <f>VLOOKUP(A525,[5]bd_lista!A:C,3,FALSE)</f>
        <v>Gobierno Autónomo Municipal de El Carmen Rivero Tórrez</v>
      </c>
      <c r="C525" s="312" t="e">
        <f>+VLOOKUP(A525,Contactos!$A$5:$E$541,6,FALSE)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v>0</v>
      </c>
      <c r="AR525" s="61">
        <f t="shared" si="7"/>
        <v>0</v>
      </c>
      <c r="AU525" s="33"/>
    </row>
    <row r="526" spans="1:47" ht="33" customHeight="1">
      <c r="A526" s="32">
        <v>1752</v>
      </c>
      <c r="B526" s="311" t="str">
        <f>VLOOKUP(A526,[5]bd_lista!A:C,3,FALSE)</f>
        <v>Gobierno Autónomo Municipal de San Juan</v>
      </c>
      <c r="C526" s="312" t="e">
        <f>+VLOOKUP(A526,Contactos!$A$5:$E$541,6,FALSE)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v>0</v>
      </c>
      <c r="AR526" s="61">
        <f t="shared" si="7"/>
        <v>0</v>
      </c>
      <c r="AU526" s="33"/>
    </row>
    <row r="527" spans="1:47" ht="33" customHeight="1">
      <c r="A527" s="32">
        <v>1753</v>
      </c>
      <c r="B527" s="311" t="str">
        <f>VLOOKUP(A527,[5]bd_lista!A:C,3,FALSE)</f>
        <v>Gobierno Autónomo Municipal de Fernández Alonso</v>
      </c>
      <c r="C527" s="312" t="e">
        <f>+VLOOKUP(A527,Contactos!$A$5:$E$541,6,FALSE)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v>0</v>
      </c>
      <c r="AR527" s="61">
        <f t="shared" si="7"/>
        <v>0</v>
      </c>
      <c r="AU527" s="33"/>
    </row>
    <row r="528" spans="1:47" ht="33" customHeight="1">
      <c r="A528" s="32">
        <v>1754</v>
      </c>
      <c r="B528" s="311" t="str">
        <f>VLOOKUP(A528,[5]bd_lista!A:C,3,FALSE)</f>
        <v>Gobierno Autónomo Municipal de San Pedro</v>
      </c>
      <c r="C528" s="312" t="e">
        <f>+VLOOKUP(A528,Contactos!$A$5:$E$541,6,FALSE)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v>0</v>
      </c>
      <c r="AR528" s="61">
        <f t="shared" ref="AR528:AR591" si="8">SUM(D528:AQ528)</f>
        <v>0</v>
      </c>
      <c r="AU528" s="33"/>
    </row>
    <row r="529" spans="1:47" ht="33" customHeight="1">
      <c r="A529" s="32">
        <v>1755</v>
      </c>
      <c r="B529" s="311" t="str">
        <f>VLOOKUP(A529,[5]bd_lista!A:C,3,FALSE)</f>
        <v>Gobierno Autónomo Municipal de Cuatro Cañadas</v>
      </c>
      <c r="C529" s="312" t="e">
        <f>+VLOOKUP(A529,Contactos!$A$5:$E$541,6,FALSE)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v>0</v>
      </c>
      <c r="AR529" s="61">
        <f t="shared" si="8"/>
        <v>0</v>
      </c>
      <c r="AU529" s="33"/>
    </row>
    <row r="530" spans="1:47" ht="33" customHeight="1">
      <c r="A530" s="32">
        <v>1756</v>
      </c>
      <c r="B530" s="311" t="str">
        <f>VLOOKUP(A530,[5]bd_lista!A:C,3,FALSE)</f>
        <v>Gobierno Autónomo Municipal de Colpa Bélgica</v>
      </c>
      <c r="C530" s="312" t="e">
        <f>+VLOOKUP(A530,Contactos!$A$5:$E$541,6,FALSE)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v>0</v>
      </c>
      <c r="AR530" s="61">
        <f t="shared" si="8"/>
        <v>0</v>
      </c>
      <c r="AU530" s="33"/>
    </row>
    <row r="531" spans="1:47" ht="33" customHeight="1">
      <c r="A531" s="32">
        <v>1801</v>
      </c>
      <c r="B531" s="311" t="str">
        <f>VLOOKUP(A531,[5]bd_lista!A:C,3,FALSE)</f>
        <v>Gobierno Autónomo Municipal de Trinidad</v>
      </c>
      <c r="C531" s="312" t="e">
        <f>+VLOOKUP(A531,Contactos!$A$5:$E$541,6,FALSE)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v>0</v>
      </c>
      <c r="AR531" s="61">
        <f t="shared" si="8"/>
        <v>0</v>
      </c>
      <c r="AU531" s="33"/>
    </row>
    <row r="532" spans="1:47" ht="33" customHeight="1">
      <c r="A532" s="32">
        <v>1802</v>
      </c>
      <c r="B532" s="311" t="str">
        <f>VLOOKUP(A532,[5]bd_lista!A:C,3,FALSE)</f>
        <v>Gobierno Autónomo Municipal de San Javier</v>
      </c>
      <c r="C532" s="312" t="e">
        <f>+VLOOKUP(A532,Contactos!$A$5:$E$541,6,FALSE)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v>0</v>
      </c>
      <c r="AR532" s="61">
        <f t="shared" si="8"/>
        <v>0</v>
      </c>
      <c r="AU532" s="33"/>
    </row>
    <row r="533" spans="1:47" ht="33" customHeight="1">
      <c r="A533" s="32">
        <v>1803</v>
      </c>
      <c r="B533" s="311" t="str">
        <f>VLOOKUP(A533,[5]bd_lista!A:C,3,FALSE)</f>
        <v>Gobierno Autónomo Municipal de Riberalta</v>
      </c>
      <c r="C533" s="312" t="e">
        <f>+VLOOKUP(A533,Contactos!$A$5:$E$541,6,FALSE)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v>0</v>
      </c>
      <c r="AR533" s="61">
        <f t="shared" si="8"/>
        <v>0</v>
      </c>
      <c r="AU533" s="33"/>
    </row>
    <row r="534" spans="1:47" ht="33" customHeight="1">
      <c r="A534" s="32">
        <v>1805</v>
      </c>
      <c r="B534" s="311" t="str">
        <f>VLOOKUP(A534,[5]bd_lista!A:C,3,FALSE)</f>
        <v>Gobierno Autónomo Municipal de Puerto Guayaramerín</v>
      </c>
      <c r="C534" s="312" t="e">
        <f>+VLOOKUP(A534,Contactos!$A$5:$E$541,6,FALSE)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v>0</v>
      </c>
      <c r="AR534" s="61">
        <f t="shared" si="8"/>
        <v>0</v>
      </c>
      <c r="AU534" s="33"/>
    </row>
    <row r="535" spans="1:47" ht="33" customHeight="1">
      <c r="A535" s="32">
        <v>1806</v>
      </c>
      <c r="B535" s="311" t="str">
        <f>VLOOKUP(A535,[5]bd_lista!A:C,3,FALSE)</f>
        <v>Gobierno Autónomo Municipal de Reyes</v>
      </c>
      <c r="C535" s="312" t="e">
        <f>+VLOOKUP(A535,Contactos!$A$5:$E$541,6,FALSE)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v>0</v>
      </c>
      <c r="AR535" s="61">
        <f t="shared" si="8"/>
        <v>0</v>
      </c>
      <c r="AU535" s="33"/>
    </row>
    <row r="536" spans="1:47" ht="33" customHeight="1">
      <c r="A536" s="32">
        <v>1807</v>
      </c>
      <c r="B536" s="311" t="str">
        <f>VLOOKUP(A536,[5]bd_lista!A:C,3,FALSE)</f>
        <v>Gobierno Autónomo Municipal de Puerto Rurrenabaque</v>
      </c>
      <c r="C536" s="312" t="e">
        <f>+VLOOKUP(A536,Contactos!$A$5:$E$541,6,FALSE)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v>0</v>
      </c>
      <c r="AR536" s="61">
        <f t="shared" si="8"/>
        <v>0</v>
      </c>
      <c r="AU536" s="33"/>
    </row>
    <row r="537" spans="1:47" ht="33" customHeight="1">
      <c r="A537" s="32">
        <v>1808</v>
      </c>
      <c r="B537" s="311" t="str">
        <f>VLOOKUP(A537,[5]bd_lista!A:C,3,FALSE)</f>
        <v>Gobierno Autónomo Municipal de San Borja</v>
      </c>
      <c r="C537" s="312" t="e">
        <f>+VLOOKUP(A537,Contactos!$A$5:$E$541,6,FALSE)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v>0</v>
      </c>
      <c r="AR537" s="61">
        <f t="shared" si="8"/>
        <v>0</v>
      </c>
      <c r="AU537" s="33"/>
    </row>
    <row r="538" spans="1:47" ht="33" customHeight="1">
      <c r="A538" s="32">
        <v>1809</v>
      </c>
      <c r="B538" s="311" t="str">
        <f>VLOOKUP(A538,[5]bd_lista!A:C,3,FALSE)</f>
        <v>Gobierno Autónomo Municipal de Santa Rosa</v>
      </c>
      <c r="C538" s="312" t="e">
        <f>+VLOOKUP(A538,Contactos!$A$5:$E$541,6,FALSE)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v>0</v>
      </c>
      <c r="AR538" s="61">
        <f t="shared" si="8"/>
        <v>0</v>
      </c>
      <c r="AU538" s="33"/>
    </row>
    <row r="539" spans="1:47" ht="33" customHeight="1">
      <c r="A539" s="32">
        <v>1810</v>
      </c>
      <c r="B539" s="311" t="str">
        <f>VLOOKUP(A539,[5]bd_lista!A:C,3,FALSE)</f>
        <v>Gobierno Autónomo Municipal de Santa Ana</v>
      </c>
      <c r="C539" s="312" t="e">
        <f>+VLOOKUP(A539,Contactos!$A$5:$E$541,6,FALSE)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v>0</v>
      </c>
      <c r="AR539" s="61">
        <f t="shared" si="8"/>
        <v>0</v>
      </c>
      <c r="AU539" s="33"/>
    </row>
    <row r="540" spans="1:47" ht="33" customHeight="1">
      <c r="A540" s="32">
        <v>1811</v>
      </c>
      <c r="B540" s="311" t="str">
        <f>VLOOKUP(A540,[5]bd_lista!A:C,3,FALSE)</f>
        <v>Gobierno Autónomo Municipal de San Ignacio</v>
      </c>
      <c r="C540" s="312" t="e">
        <f>+VLOOKUP(A540,Contactos!$A$5:$E$541,6,FALSE)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v>0</v>
      </c>
      <c r="AR540" s="61">
        <f t="shared" si="8"/>
        <v>0</v>
      </c>
      <c r="AU540" s="33"/>
    </row>
    <row r="541" spans="1:47" ht="33" customHeight="1">
      <c r="A541" s="32">
        <v>1812</v>
      </c>
      <c r="B541" s="311" t="str">
        <f>VLOOKUP(A541,[5]bd_lista!A:C,3,FALSE)</f>
        <v>Gobierno Autónomo Municipal de Loreto</v>
      </c>
      <c r="C541" s="312" t="e">
        <f>+VLOOKUP(A541,Contactos!$A$5:$E$541,6,FALSE)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v>0</v>
      </c>
      <c r="AR541" s="61">
        <f t="shared" si="8"/>
        <v>0</v>
      </c>
      <c r="AU541" s="33"/>
    </row>
    <row r="542" spans="1:47" ht="33" customHeight="1">
      <c r="A542" s="32">
        <v>1813</v>
      </c>
      <c r="B542" s="311" t="str">
        <f>VLOOKUP(A542,[5]bd_lista!A:C,3,FALSE)</f>
        <v>Gobierno Autónomo Municipal de San Andrés</v>
      </c>
      <c r="C542" s="312" t="e">
        <f>+VLOOKUP(A542,Contactos!$A$5:$E$541,6,FALSE)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v>0</v>
      </c>
      <c r="AR542" s="61">
        <f t="shared" si="8"/>
        <v>0</v>
      </c>
      <c r="AU542" s="33"/>
    </row>
    <row r="543" spans="1:47" ht="33" customHeight="1">
      <c r="A543" s="32">
        <v>1814</v>
      </c>
      <c r="B543" s="311" t="str">
        <f>VLOOKUP(A543,[5]bd_lista!A:C,3,FALSE)</f>
        <v>Gobierno Autónomo Municipal de San Joaquín</v>
      </c>
      <c r="C543" s="312" t="e">
        <f>+VLOOKUP(A543,Contactos!$A$5:$E$541,6,FALSE)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v>0</v>
      </c>
      <c r="AR543" s="61">
        <f t="shared" si="8"/>
        <v>0</v>
      </c>
      <c r="AU543" s="33"/>
    </row>
    <row r="544" spans="1:47" ht="33" customHeight="1">
      <c r="A544" s="32">
        <v>1815</v>
      </c>
      <c r="B544" s="311" t="str">
        <f>VLOOKUP(A544,[5]bd_lista!A:C,3,FALSE)</f>
        <v>Gobierno Autónomo Municipal de San Ramón</v>
      </c>
      <c r="C544" s="312" t="e">
        <f>+VLOOKUP(A544,Contactos!$A$5:$E$541,6,FALSE)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v>0</v>
      </c>
      <c r="AR544" s="61">
        <f t="shared" si="8"/>
        <v>0</v>
      </c>
      <c r="AU544" s="33"/>
    </row>
    <row r="545" spans="1:47" ht="33" customHeight="1">
      <c r="A545" s="32">
        <v>1816</v>
      </c>
      <c r="B545" s="311" t="str">
        <f>VLOOKUP(A545,[5]bd_lista!A:C,3,FALSE)</f>
        <v>Gobierno Autónomo Municipal de Puerto Síles</v>
      </c>
      <c r="C545" s="312" t="e">
        <f>+VLOOKUP(A545,Contactos!$A$5:$E$541,6,FALSE)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v>0</v>
      </c>
      <c r="AR545" s="61">
        <f t="shared" si="8"/>
        <v>0</v>
      </c>
      <c r="AU545" s="33"/>
    </row>
    <row r="546" spans="1:47" ht="33" customHeight="1">
      <c r="A546" s="32">
        <v>1817</v>
      </c>
      <c r="B546" s="311" t="str">
        <f>VLOOKUP(A546,[5]bd_lista!A:C,3,FALSE)</f>
        <v>Gobierno Autónomo Municipal de Magdalena</v>
      </c>
      <c r="C546" s="312" t="e">
        <f>+VLOOKUP(A546,Contactos!$A$5:$E$541,6,FALSE)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v>0</v>
      </c>
      <c r="AR546" s="61">
        <f t="shared" si="8"/>
        <v>0</v>
      </c>
      <c r="AU546" s="33"/>
    </row>
    <row r="547" spans="1:47" ht="33" customHeight="1">
      <c r="A547" s="32">
        <v>1818</v>
      </c>
      <c r="B547" s="311" t="str">
        <f>VLOOKUP(A547,[5]bd_lista!A:C,3,FALSE)</f>
        <v>Gobierno Autónomo Municipal de Baures</v>
      </c>
      <c r="C547" s="312" t="e">
        <f>+VLOOKUP(A547,Contactos!$A$5:$E$541,6,FALSE)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v>0</v>
      </c>
      <c r="AR547" s="61">
        <f t="shared" si="8"/>
        <v>0</v>
      </c>
      <c r="AU547" s="33"/>
    </row>
    <row r="548" spans="1:47" ht="33" customHeight="1">
      <c r="A548" s="32">
        <v>1819</v>
      </c>
      <c r="B548" s="311" t="str">
        <f>VLOOKUP(A548,[5]bd_lista!A:C,3,FALSE)</f>
        <v>Gobierno Autónomo Municipal de Huacaraje</v>
      </c>
      <c r="C548" s="312" t="e">
        <f>+VLOOKUP(A548,Contactos!$A$5:$E$541,6,FALSE)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v>0</v>
      </c>
      <c r="AR548" s="61">
        <f t="shared" si="8"/>
        <v>0</v>
      </c>
      <c r="AU548" s="33"/>
    </row>
    <row r="549" spans="1:47" ht="33" customHeight="1">
      <c r="A549" s="32">
        <v>1820</v>
      </c>
      <c r="B549" s="311" t="str">
        <f>VLOOKUP(A549,[5]bd_lista!A:C,3,FALSE)</f>
        <v>Gobierno Autónomo Municipal de Exaltación</v>
      </c>
      <c r="C549" s="312" t="e">
        <f>+VLOOKUP(A549,Contactos!$A$5:$E$541,6,FALSE)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v>0</v>
      </c>
      <c r="AR549" s="61">
        <f t="shared" si="8"/>
        <v>0</v>
      </c>
      <c r="AU549" s="33"/>
    </row>
    <row r="550" spans="1:47" ht="33" customHeight="1">
      <c r="A550" s="32">
        <v>1901</v>
      </c>
      <c r="B550" s="311" t="str">
        <f>VLOOKUP(A550,[5]bd_lista!A:C,3,FALSE)</f>
        <v>Gobierno Autónomo Municipal de Cobija</v>
      </c>
      <c r="C550" s="312" t="e">
        <f>+VLOOKUP(A550,Contactos!$A$5:$E$541,6,FALSE)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v>0</v>
      </c>
      <c r="AR550" s="61">
        <f t="shared" si="8"/>
        <v>0</v>
      </c>
      <c r="AU550" s="33"/>
    </row>
    <row r="551" spans="1:47" ht="33" customHeight="1">
      <c r="A551" s="32">
        <v>1902</v>
      </c>
      <c r="B551" s="311" t="str">
        <f>VLOOKUP(A551,[5]bd_lista!A:C,3,FALSE)</f>
        <v>Gobierno Autónomo Municipal de Porvenir</v>
      </c>
      <c r="C551" s="312" t="e">
        <f>+VLOOKUP(A551,Contactos!$A$5:$E$541,6,FALSE)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v>0</v>
      </c>
      <c r="AR551" s="61">
        <f t="shared" si="8"/>
        <v>0</v>
      </c>
      <c r="AU551" s="33"/>
    </row>
    <row r="552" spans="1:47" ht="33" customHeight="1">
      <c r="A552" s="32">
        <v>1903</v>
      </c>
      <c r="B552" s="311" t="str">
        <f>VLOOKUP(A552,[5]bd_lista!A:C,3,FALSE)</f>
        <v>Gobierno Autónomo Municipal de Bolpebra</v>
      </c>
      <c r="C552" s="312" t="e">
        <f>+VLOOKUP(A552,Contactos!$A$5:$E$541,6,FALSE)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v>0</v>
      </c>
      <c r="AR552" s="61">
        <f t="shared" si="8"/>
        <v>0</v>
      </c>
      <c r="AU552" s="33"/>
    </row>
    <row r="553" spans="1:47" ht="33" customHeight="1">
      <c r="A553" s="32">
        <v>1904</v>
      </c>
      <c r="B553" s="311" t="str">
        <f>VLOOKUP(A553,[5]bd_lista!A:C,3,FALSE)</f>
        <v>Gobierno Autónomo Municipal de Bella Flor</v>
      </c>
      <c r="C553" s="312" t="e">
        <f>+VLOOKUP(A553,Contactos!$A$5:$E$541,6,FALSE)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v>0</v>
      </c>
      <c r="AR553" s="61">
        <f t="shared" si="8"/>
        <v>0</v>
      </c>
      <c r="AU553" s="33"/>
    </row>
    <row r="554" spans="1:47" ht="33" customHeight="1">
      <c r="A554" s="32">
        <v>1905</v>
      </c>
      <c r="B554" s="311" t="str">
        <f>VLOOKUP(A554,[5]bd_lista!A:C,3,FALSE)</f>
        <v>Gobierno Autónomo Municipal de Puerto Rico</v>
      </c>
      <c r="C554" s="312" t="e">
        <f>+VLOOKUP(A554,Contactos!$A$5:$E$541,6,FALSE)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v>0</v>
      </c>
      <c r="AR554" s="61">
        <f t="shared" si="8"/>
        <v>0</v>
      </c>
      <c r="AU554" s="33"/>
    </row>
    <row r="555" spans="1:47" ht="33" customHeight="1">
      <c r="A555" s="32">
        <v>1906</v>
      </c>
      <c r="B555" s="311" t="str">
        <f>VLOOKUP(A555,[5]bd_lista!A:C,3,FALSE)</f>
        <v>Gobierno Autónomo Municipal de San Pedro</v>
      </c>
      <c r="C555" s="312" t="e">
        <f>+VLOOKUP(A555,Contactos!$A$5:$E$541,6,FALSE)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v>0</v>
      </c>
      <c r="AR555" s="61">
        <f t="shared" si="8"/>
        <v>0</v>
      </c>
      <c r="AU555" s="33"/>
    </row>
    <row r="556" spans="1:47" ht="33" customHeight="1">
      <c r="A556" s="32">
        <v>1907</v>
      </c>
      <c r="B556" s="311" t="str">
        <f>VLOOKUP(A556,[5]bd_lista!A:C,3,FALSE)</f>
        <v>Gobierno Autónomo Municipal de Filadelfia</v>
      </c>
      <c r="C556" s="312" t="e">
        <f>+VLOOKUP(A556,Contactos!$A$5:$E$541,6,FALSE)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v>0</v>
      </c>
      <c r="AR556" s="61">
        <f t="shared" si="8"/>
        <v>0</v>
      </c>
      <c r="AU556" s="33"/>
    </row>
    <row r="557" spans="1:47" ht="33" customHeight="1">
      <c r="A557" s="32">
        <v>1908</v>
      </c>
      <c r="B557" s="311" t="str">
        <f>VLOOKUP(A557,[5]bd_lista!A:C,3,FALSE)</f>
        <v>Gobierno Autónomo Municipal de Puerto Gonzalo Moreno</v>
      </c>
      <c r="C557" s="312" t="e">
        <f>+VLOOKUP(A557,Contactos!$A$5:$E$541,6,FALSE)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v>0</v>
      </c>
      <c r="AR557" s="61">
        <f t="shared" si="8"/>
        <v>0</v>
      </c>
      <c r="AU557" s="33"/>
    </row>
    <row r="558" spans="1:47" ht="33" customHeight="1">
      <c r="A558" s="32">
        <v>1909</v>
      </c>
      <c r="B558" s="311" t="str">
        <f>VLOOKUP(A558,[5]bd_lista!A:C,3,FALSE)</f>
        <v>Gobierno Autónomo Municipal de San Lorenzo</v>
      </c>
      <c r="C558" s="312" t="e">
        <f>+VLOOKUP(A558,Contactos!$A$5:$E$541,6,FALSE)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v>0</v>
      </c>
      <c r="AR558" s="61">
        <f t="shared" si="8"/>
        <v>0</v>
      </c>
      <c r="AU558" s="33"/>
    </row>
    <row r="559" spans="1:47" ht="33" customHeight="1">
      <c r="A559" s="32">
        <v>1910</v>
      </c>
      <c r="B559" s="311" t="str">
        <f>VLOOKUP(A559,[5]bd_lista!A:C,3,FALSE)</f>
        <v>Gobierno Autónomo Municipal de Sena</v>
      </c>
      <c r="C559" s="312" t="e">
        <f>+VLOOKUP(A559,Contactos!$A$5:$E$541,6,FALSE)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v>0</v>
      </c>
      <c r="AR559" s="61">
        <f t="shared" si="8"/>
        <v>0</v>
      </c>
      <c r="AU559" s="33"/>
    </row>
    <row r="560" spans="1:47" ht="33" customHeight="1">
      <c r="A560" s="32">
        <v>1911</v>
      </c>
      <c r="B560" s="311" t="str">
        <f>VLOOKUP(A560,[5]bd_lista!A:C,3,FALSE)</f>
        <v>Gobierno Autónomo Municipal de Santa Rosa del Abuná</v>
      </c>
      <c r="C560" s="312" t="e">
        <f>+VLOOKUP(A560,Contactos!$A$5:$E$541,6,FALSE)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v>0</v>
      </c>
      <c r="AR560" s="61">
        <f t="shared" si="8"/>
        <v>0</v>
      </c>
      <c r="AU560" s="33"/>
    </row>
    <row r="561" spans="1:47" ht="33" customHeight="1">
      <c r="A561" s="32">
        <v>1912</v>
      </c>
      <c r="B561" s="311" t="str">
        <f>VLOOKUP(A561,[5]bd_lista!A:C,3,FALSE)</f>
        <v>Gobierno Autónomo Municipal de Ingavi (Humaita)</v>
      </c>
      <c r="C561" s="312" t="e">
        <f>+VLOOKUP(A561,Contactos!$A$5:$E$541,6,FALSE)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v>0</v>
      </c>
      <c r="AR561" s="61">
        <f t="shared" si="8"/>
        <v>0</v>
      </c>
      <c r="AU561" s="33"/>
    </row>
    <row r="562" spans="1:47" ht="33" customHeight="1">
      <c r="A562" s="32">
        <v>1913</v>
      </c>
      <c r="B562" s="311" t="str">
        <f>VLOOKUP(A562,[5]bd_lista!A:C,3,FALSE)</f>
        <v>Gobierno Autónomo Municipal de Nueva Esperanza</v>
      </c>
      <c r="C562" s="312" t="e">
        <f>+VLOOKUP(A562,Contactos!$A$5:$E$541,6,FALSE)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v>0</v>
      </c>
      <c r="AR562" s="61">
        <f t="shared" si="8"/>
        <v>0</v>
      </c>
      <c r="AU562" s="33"/>
    </row>
    <row r="563" spans="1:47" ht="33" customHeight="1">
      <c r="A563" s="32">
        <v>1914</v>
      </c>
      <c r="B563" s="311" t="str">
        <f>VLOOKUP(A563,[5]bd_lista!A:C,3,FALSE)</f>
        <v>Gobierno Autónomo Municipal de Villa Nueva (Loma Alta)</v>
      </c>
      <c r="C563" s="312" t="e">
        <f>+VLOOKUP(A563,Contactos!$A$5:$E$541,6,FALSE)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v>0</v>
      </c>
      <c r="AR563" s="61">
        <f t="shared" si="8"/>
        <v>0</v>
      </c>
      <c r="AU563" s="33"/>
    </row>
    <row r="564" spans="1:47" ht="33" customHeight="1">
      <c r="A564" s="32">
        <v>1915</v>
      </c>
      <c r="B564" s="311" t="str">
        <f>VLOOKUP(A564,[5]bd_lista!A:C,3,FALSE)</f>
        <v>Gobierno Autónomo Municipal de Santos Mercado</v>
      </c>
      <c r="C564" s="312" t="e">
        <f>+VLOOKUP(A564,Contactos!$A$5:$E$541,6,FALSE)</f>
        <v>#REF!</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v>0</v>
      </c>
      <c r="AR564" s="61">
        <f t="shared" si="8"/>
        <v>0</v>
      </c>
      <c r="AU564" s="33"/>
    </row>
    <row r="565" spans="1:47" ht="33" customHeight="1">
      <c r="A565" s="32">
        <v>2301</v>
      </c>
      <c r="B565" s="311" t="str">
        <f>VLOOKUP(A565,[5]bd_lista!A:C,3,FALSE)</f>
        <v>Empresa Municipal de Gestión de Residuos Sólidos</v>
      </c>
      <c r="C565" s="312" t="e">
        <f>+VLOOKUP(A565,Contactos!$A$5:$E$541,6,FALSE)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v>0</v>
      </c>
      <c r="AR565" s="61">
        <f t="shared" si="8"/>
        <v>0</v>
      </c>
      <c r="AU565" s="33"/>
    </row>
    <row r="566" spans="1:47" ht="33" customHeight="1">
      <c r="A566" s="32">
        <v>2302</v>
      </c>
      <c r="B566" s="311" t="str">
        <f>VLOOKUP(A566,[5]bd_lista!A:C,3,FALSE)</f>
        <v>Empresa Municipal de Agua Potable y Alcantarillado Sacaba</v>
      </c>
      <c r="C566" s="312" t="e">
        <f>+VLOOKUP(A566,Contactos!$A$5:$E$541,6,FALSE)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v>0</v>
      </c>
      <c r="AR566" s="61">
        <f t="shared" si="8"/>
        <v>0</v>
      </c>
      <c r="AU566" s="33"/>
    </row>
    <row r="567" spans="1:47" ht="33" customHeight="1">
      <c r="A567" s="32">
        <v>2303</v>
      </c>
      <c r="B567" s="311" t="str">
        <f>VLOOKUP(A567,[5]bd_lista!A:C,3,FALSE)</f>
        <v>Empresa Municipal de Areas Verdes y Recreación alternativa</v>
      </c>
      <c r="C567" s="312" t="e">
        <f>+VLOOKUP(A567,Contactos!$A$5:$E$541,6,FALSE)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v>0</v>
      </c>
      <c r="AR567" s="61">
        <f t="shared" si="8"/>
        <v>0</v>
      </c>
      <c r="AU567" s="33"/>
    </row>
    <row r="568" spans="1:47" ht="33" customHeight="1">
      <c r="A568" s="32">
        <v>2311</v>
      </c>
      <c r="B568" s="311" t="str">
        <f>VLOOKUP(A568,[5]bd_lista!A:C,3,FALSE)</f>
        <v>SERVICIO DE ENCAUZAMIENTO DE RIOS (SEARPI)</v>
      </c>
      <c r="C568" s="312" t="e">
        <f>+VLOOKUP(A568,Contactos!$A$5:$E$541,6,FALSE)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v>0</v>
      </c>
      <c r="AR568" s="61">
        <f t="shared" si="8"/>
        <v>0</v>
      </c>
      <c r="AU568" s="33"/>
    </row>
    <row r="569" spans="1:47" ht="33" customHeight="1">
      <c r="A569" s="32">
        <v>2312</v>
      </c>
      <c r="B569" s="311" t="str">
        <f>VLOOKUP(A569,[5]bd_lista!A:C,3,FALSE)</f>
        <v>EMPRESA MUNICIPAL DE AGUA POTABLE Y ALCANTARILLADO VIACHA</v>
      </c>
      <c r="C569" s="312" t="e">
        <f>+VLOOKUP(A569,Contactos!$A$5:$E$541,6,FALSE)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v>0</v>
      </c>
      <c r="AR569" s="61">
        <f t="shared" si="8"/>
        <v>0</v>
      </c>
      <c r="AU569" s="33"/>
    </row>
    <row r="570" spans="1:47" ht="33" customHeight="1">
      <c r="A570" s="32">
        <v>2313</v>
      </c>
      <c r="B570" s="311" t="str">
        <f>VLOOKUP(A570,[5]bd_lista!A:C,3,FALSE)</f>
        <v>ENTIDAD MUNICIPAL DE ASEO URBANO SUCRE</v>
      </c>
      <c r="C570" s="312" t="e">
        <f>+VLOOKUP(A570,Contactos!$A$5:$E$541,6,FALSE)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v>0</v>
      </c>
      <c r="AR570" s="61">
        <f t="shared" si="8"/>
        <v>0</v>
      </c>
      <c r="AU570" s="33"/>
    </row>
    <row r="571" spans="1:47" ht="33" customHeight="1">
      <c r="A571" s="32">
        <v>2314</v>
      </c>
      <c r="B571" s="311" t="str">
        <f>VLOOKUP(A571,[5]bd_lista!A:C,3,FALSE)</f>
        <v>EMPRESA MUNICIPAL DE AREAS VERDES SUCRE</v>
      </c>
      <c r="C571" s="312" t="e">
        <f>+VLOOKUP(A571,Contactos!$A$5:$E$541,6,FALSE)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v>0</v>
      </c>
      <c r="AR571" s="61">
        <f t="shared" si="8"/>
        <v>0</v>
      </c>
      <c r="AU571" s="33"/>
    </row>
    <row r="572" spans="1:47" ht="33" customHeight="1">
      <c r="A572" s="32">
        <v>2315</v>
      </c>
      <c r="B572" s="311" t="str">
        <f>VLOOKUP(A572,[5]bd_lista!A:C,3,FALSE)</f>
        <v xml:space="preserve">Empresa Municipal de Servicio de Aseo </v>
      </c>
      <c r="C572" s="312" t="e">
        <f>+VLOOKUP(A572,Contactos!$A$5:$E$541,6,FALSE)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v>0</v>
      </c>
      <c r="AR572" s="61">
        <f t="shared" si="8"/>
        <v>0</v>
      </c>
      <c r="AU572" s="33"/>
    </row>
    <row r="573" spans="1:47" ht="33" customHeight="1">
      <c r="A573" s="32">
        <v>2316</v>
      </c>
      <c r="B573" s="311" t="str">
        <f>VLOOKUP(A573,[5]bd_lista!A:C,3,FALSE)</f>
        <v>Empresa Municipal de Áreas Verdes, Parques y Forestación</v>
      </c>
      <c r="C573" s="312" t="e">
        <f>+VLOOKUP(A573,Contactos!$A$5:$E$541,6,FALSE)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v>0</v>
      </c>
      <c r="AR573" s="61">
        <f t="shared" si="8"/>
        <v>0</v>
      </c>
      <c r="AU573" s="33"/>
    </row>
    <row r="574" spans="1:47" ht="33" customHeight="1">
      <c r="A574" s="32">
        <v>2317</v>
      </c>
      <c r="B574" s="311" t="str">
        <f>VLOOKUP(A574,[5]bd_lista!A:C,3,FALSE)</f>
        <v>Empresa Municipal de Asfaltos y Vías</v>
      </c>
      <c r="C574" s="312" t="e">
        <f>+VLOOKUP(A574,Contactos!$A$5:$E$541,6,FALSE)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v>0</v>
      </c>
      <c r="AR574" s="61">
        <f t="shared" si="8"/>
        <v>0</v>
      </c>
      <c r="AU574" s="33"/>
    </row>
    <row r="575" spans="1:47" ht="33" customHeight="1">
      <c r="A575" s="32">
        <v>2318</v>
      </c>
      <c r="B575" s="311" t="str">
        <f>VLOOKUP(A575,[5]bd_lista!A:C,3,FALSE)</f>
        <v>Entidad Descentralizada UMMIPRE PROMAN</v>
      </c>
      <c r="C575" s="312" t="e">
        <f>+VLOOKUP(A575,Contactos!$A$5:$E$541,6,FALSE)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v>0</v>
      </c>
      <c r="AR575" s="61">
        <f t="shared" si="8"/>
        <v>0</v>
      </c>
      <c r="AU575" s="33"/>
    </row>
    <row r="576" spans="1:47" ht="33" customHeight="1">
      <c r="A576" s="32">
        <v>2319</v>
      </c>
      <c r="B576" s="311" t="str">
        <f>VLOOKUP(A576,[5]bd_lista!A:C,3,FALSE)</f>
        <v>EMPRESA PÚBLICA DEPARTAMENTAL ESTRATÉGICA DE AGUAS - LA PAZ</v>
      </c>
      <c r="C576" s="312" t="e">
        <f>+VLOOKUP(A576,Contactos!$A$5:$E$541,6,FALSE)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v>0</v>
      </c>
      <c r="AR576" s="61">
        <f t="shared" si="8"/>
        <v>0</v>
      </c>
      <c r="AU576" s="33"/>
    </row>
    <row r="577" spans="1:47" ht="33" customHeight="1">
      <c r="A577" s="32">
        <v>2320</v>
      </c>
      <c r="B577" s="311" t="str">
        <f>VLOOKUP(A577,[5]bd_lista!A:C,3,FALSE)</f>
        <v>EMPRESA PUBLICA MUNICIPAL DE SERVICIOS DE AGUA Y ALCANTARRILLADO SANITARIO DE COBIJA</v>
      </c>
      <c r="C577" s="312" t="e">
        <f>+VLOOKUP(A577,Contactos!$A$5:$E$541,6,FALSE)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v>0</v>
      </c>
      <c r="AR577" s="61">
        <f t="shared" si="8"/>
        <v>0</v>
      </c>
      <c r="AU577" s="33"/>
    </row>
    <row r="578" spans="1:47" ht="33" customHeight="1">
      <c r="A578" s="32">
        <v>2322</v>
      </c>
      <c r="B578" s="311" t="str">
        <f>VLOOKUP(A578,[5]bd_lista!A:C,3,FALSE)</f>
        <v>ENTIDAD MATADERO FRIGORIFICO MUNICIPAL DE TARIJA</v>
      </c>
      <c r="C578" s="312" t="e">
        <f>+VLOOKUP(A578,Contactos!$A$5:$E$541,6,FALSE)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v>0</v>
      </c>
      <c r="AR578" s="61">
        <f t="shared" si="8"/>
        <v>0</v>
      </c>
      <c r="AU578" s="33"/>
    </row>
    <row r="579" spans="1:47" ht="33" customHeight="1">
      <c r="A579" s="32">
        <v>2323</v>
      </c>
      <c r="B579" s="311" t="str">
        <f>VLOOKUP(A579,[5]bd_lista!A:C,3,FALSE)</f>
        <v>ENTIDAD ASEO MUNICIPAL DE TARIJA</v>
      </c>
      <c r="C579" s="312" t="e">
        <f>+VLOOKUP(A579,Contactos!$A$5:$E$541,6,FALSE)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v>0</v>
      </c>
      <c r="AR579" s="61">
        <f t="shared" si="8"/>
        <v>0</v>
      </c>
      <c r="AU579" s="33"/>
    </row>
    <row r="580" spans="1:47" ht="33" customHeight="1">
      <c r="A580" s="32">
        <v>2324</v>
      </c>
      <c r="B580" s="311" t="str">
        <f>VLOOKUP(A580,[5]bd_lista!A:C,3,FALSE)</f>
        <v>ENTIDAD OBRAS PUBLICAS MUNICIPALES DE TARIJA</v>
      </c>
      <c r="C580" s="312" t="e">
        <f>+VLOOKUP(A580,Contactos!$A$5:$E$541,6,FALSE)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v>0</v>
      </c>
      <c r="AR580" s="61">
        <f t="shared" si="8"/>
        <v>0</v>
      </c>
      <c r="AU580" s="33"/>
    </row>
    <row r="581" spans="1:47" ht="33" customHeight="1">
      <c r="A581" s="32">
        <v>2325</v>
      </c>
      <c r="B581" s="311" t="str">
        <f>VLOOKUP(A581,[5]bd_lista!A:C,3,FALSE)</f>
        <v>ENTIDAD ORDENAMIENTO TERRITORIAL DE TARIJA</v>
      </c>
      <c r="C581" s="312" t="e">
        <f>+VLOOKUP(A581,Contactos!$A$5:$E$541,6,FALSE)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v>0</v>
      </c>
      <c r="AR581" s="61">
        <f t="shared" si="8"/>
        <v>0</v>
      </c>
      <c r="AU581" s="33"/>
    </row>
    <row r="582" spans="1:47" ht="33" customHeight="1">
      <c r="A582" s="32">
        <v>2326</v>
      </c>
      <c r="B582" s="311" t="str">
        <f>VLOOKUP(A582,[5]bd_lista!A:C,3,FALSE)</f>
        <v>ENTIDAD ORDEN Y SEGURIDAD CIUDADANA MUNICIPAL DE TARIJA</v>
      </c>
      <c r="C582" s="312" t="e">
        <f>+VLOOKUP(A582,Contactos!$A$5:$E$541,6,FALSE)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v>0</v>
      </c>
      <c r="AR582" s="61">
        <f t="shared" si="8"/>
        <v>0</v>
      </c>
      <c r="AU582" s="33"/>
    </row>
    <row r="583" spans="1:47" ht="33" customHeight="1">
      <c r="A583" s="32">
        <v>2327</v>
      </c>
      <c r="B583" s="311" t="str">
        <f>VLOOKUP(A583,[5]bd_lista!A:C,3,FALSE)</f>
        <v>EMPRESA MUNICIPAL AUTONOMA DE AGUA POTABLE Y ALCANTARILLADO  DE YACUIBA</v>
      </c>
      <c r="C583" s="312" t="e">
        <f>+VLOOKUP(A583,Contactos!$A$5:$E$541,6,FALSE)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v>0</v>
      </c>
      <c r="AR583" s="61">
        <f t="shared" si="8"/>
        <v>0</v>
      </c>
      <c r="AU583" s="33"/>
    </row>
    <row r="584" spans="1:47" ht="33" customHeight="1">
      <c r="A584" s="32">
        <v>2328</v>
      </c>
      <c r="B584" s="311" t="str">
        <f>VLOOKUP(A584,[5]bd_lista!A:C,3,FALSE)</f>
        <v>EMPRESA MUNICIPAL DE AGUA POTABLE Y ALCANTARILLADO SANITARIO DE URIONDO</v>
      </c>
      <c r="C584" s="312" t="e">
        <f>+VLOOKUP(A584,Contactos!$A$5:$E$541,6,FALSE)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v>0</v>
      </c>
      <c r="AR584" s="61">
        <f t="shared" si="8"/>
        <v>0</v>
      </c>
      <c r="AU584" s="33"/>
    </row>
    <row r="585" spans="1:47" ht="33" customHeight="1">
      <c r="A585" s="32">
        <v>2330</v>
      </c>
      <c r="B585" s="311" t="str">
        <f>VLOOKUP(A585,[5]bd_lista!A:C,3,FALSE)</f>
        <v>EMPRESA PÚBLICA DEPARTAMENTAL DE SERVICIOS ELECTRICOS TARIJA - SETAR</v>
      </c>
      <c r="C585" s="312" t="e">
        <f>+VLOOKUP(A585,Contactos!$A$5:$E$541,6,FALSE)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v>0</v>
      </c>
      <c r="AR585" s="61">
        <f t="shared" si="8"/>
        <v>0</v>
      </c>
      <c r="AU585" s="33"/>
    </row>
    <row r="586" spans="1:47" ht="33" customHeight="1">
      <c r="A586" s="32">
        <v>2331</v>
      </c>
      <c r="B586" s="311" t="str">
        <f>VLOOKUP(A586,[5]bd_lista!A:C,3,FALSE)</f>
        <v>ENTIDAD DESCENTRALIZADA MUNICIPAL TERMINAL DE BUSES LA PAZ</v>
      </c>
      <c r="C586" s="312" t="e">
        <f>+VLOOKUP(A586,Contactos!$A$5:$E$541,6,FALSE)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v>0</v>
      </c>
      <c r="AR586" s="61">
        <f t="shared" si="8"/>
        <v>0</v>
      </c>
      <c r="AU586" s="33"/>
    </row>
    <row r="587" spans="1:47" ht="33" customHeight="1">
      <c r="A587" s="32">
        <v>2333</v>
      </c>
      <c r="B587" s="311" t="str">
        <f>VLOOKUP(A587,[5]bd_lista!A:C,3,FALSE)</f>
        <v>ENTIDAD DIRECCIÓN DE LA TERMINAL DE BUSES DE TARIJA</v>
      </c>
      <c r="C587" s="312" t="e">
        <f>+VLOOKUP(A587,Contactos!$A$5:$E$541,6,FALSE)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v>0</v>
      </c>
      <c r="AR587" s="61">
        <f t="shared" si="8"/>
        <v>0</v>
      </c>
      <c r="AU587" s="33"/>
    </row>
    <row r="588" spans="1:47" ht="33" customHeight="1">
      <c r="A588" s="32">
        <v>2334</v>
      </c>
      <c r="B588" s="311" t="str">
        <f>VLOOKUP(A588,[5]bd_lista!A:C,3,FALSE)</f>
        <v>ENTIDAD DESCENTRALIZADA MUNICIPAL DE MAQUINARIA Y EQUIPO</v>
      </c>
      <c r="C588" s="312" t="e">
        <f>+VLOOKUP(A588,Contactos!$A$5:$E$541,6,FALSE)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v>0</v>
      </c>
      <c r="AR588" s="61">
        <f t="shared" si="8"/>
        <v>0</v>
      </c>
      <c r="AU588" s="33"/>
    </row>
    <row r="589" spans="1:47" ht="33" customHeight="1">
      <c r="A589" s="32">
        <v>2335</v>
      </c>
      <c r="B589" s="311" t="str">
        <f>VLOOKUP(A589,[5]bd_lista!A:C,3,FALSE)</f>
        <v>ENTIDAD MUNICIPAL DE ASEO POTOSI</v>
      </c>
      <c r="C589" s="312" t="e">
        <f>+VLOOKUP(A589,Contactos!$A$5:$E$541,6,FALSE)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v>0</v>
      </c>
      <c r="AR589" s="61">
        <f t="shared" si="8"/>
        <v>0</v>
      </c>
      <c r="AU589" s="33"/>
    </row>
    <row r="590" spans="1:47" ht="33" customHeight="1">
      <c r="A590" s="32">
        <v>2336</v>
      </c>
      <c r="B590" s="311" t="str">
        <f>VLOOKUP(A590,[5]bd_lista!A:C,3,FALSE)</f>
        <v>EMPRESA PÚBLICA DEPARTAMENTAL FÁBRICA DE CALAMINAS Y CLAVOS POTOSI</v>
      </c>
      <c r="C590" s="312" t="e">
        <f>+VLOOKUP(A590,Contactos!$A$5:$E$541,6,FALSE)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v>0</v>
      </c>
      <c r="AR590" s="61">
        <f t="shared" si="8"/>
        <v>0</v>
      </c>
      <c r="AU590" s="33"/>
    </row>
    <row r="591" spans="1:47" ht="33" customHeight="1">
      <c r="A591" s="32">
        <v>2337</v>
      </c>
      <c r="B591" s="311" t="str">
        <f>VLOOKUP(A591,[5]bd_lista!A:C,3,FALSE)</f>
        <v>ENTIDAD DESCENTRALIZADA MUNICIPAL DE CEMENTERIOS DE LA PAZ</v>
      </c>
      <c r="C591" s="312" t="e">
        <f>+VLOOKUP(A591,Contactos!$A$5:$E$541,6,FALSE)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v>0</v>
      </c>
      <c r="AR591" s="61">
        <f t="shared" si="8"/>
        <v>0</v>
      </c>
      <c r="AU591" s="33"/>
    </row>
    <row r="592" spans="1:47" ht="33" customHeight="1">
      <c r="A592" s="32">
        <v>2338</v>
      </c>
      <c r="B592" s="311" t="str">
        <f>VLOOKUP(A592,[5]bd_lista!A:C,3,FALSE)</f>
        <v xml:space="preserve">EMPRESA PRESTADORA DE SERVICIO DE AGUA POTABLE Y ALCANTARILLADO </v>
      </c>
      <c r="C592" s="312" t="e">
        <f>+VLOOKUP(A592,Contactos!$A$5:$E$541,6,FALSE)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v>0</v>
      </c>
      <c r="AR592" s="61">
        <f t="shared" ref="AR592:AR601" si="9">SUM(D592:AQ592)</f>
        <v>0</v>
      </c>
      <c r="AU592" s="33"/>
    </row>
    <row r="593" spans="1:47" ht="33" customHeight="1">
      <c r="A593" s="32">
        <v>2339</v>
      </c>
      <c r="B593" s="311" t="str">
        <f>VLOOKUP(A593,[5]bd_lista!A:C,3,FALSE)</f>
        <v>EMPRESA MUNICIPAL FABRICA DE JOYAS</v>
      </c>
      <c r="C593" s="312" t="e">
        <f>+VLOOKUP(A593,Contactos!$A$5:$E$541,6,FALSE)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v>0</v>
      </c>
      <c r="AR593" s="61">
        <f t="shared" si="9"/>
        <v>0</v>
      </c>
      <c r="AU593" s="33"/>
    </row>
    <row r="594" spans="1:47" ht="33" customHeight="1">
      <c r="A594" s="32">
        <v>2341</v>
      </c>
      <c r="B594" s="311" t="str">
        <f>VLOOKUP(A594,[5]bd_lista!A:C,3,FALSE)</f>
        <v>EMPRESA MUNICIPAL DE DISTRIBUCION DE ENERGIA ELECTRICA LLALLAGUA</v>
      </c>
      <c r="C594" s="312" t="e">
        <f>+VLOOKUP(A594,Contactos!$A$5:$E$541,6,FALSE)</f>
        <v>#N/A</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v>0</v>
      </c>
      <c r="AR594" s="61">
        <f t="shared" si="9"/>
        <v>0</v>
      </c>
      <c r="AU594" s="33"/>
    </row>
    <row r="595" spans="1:47" ht="33" customHeight="1">
      <c r="A595" s="32">
        <v>3301</v>
      </c>
      <c r="B595" s="311" t="str">
        <f>VLOOKUP(A595,[5]bd_lista!A:C,3,FALSE)</f>
        <v>Gobierno Autónomo Indígena Originario Campesino del Territorio de Raqaypampa</v>
      </c>
      <c r="C595" s="312" t="e">
        <f>+VLOOKUP(A595,Contactos!$A$5:$E$541,6,FALSE)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v>0</v>
      </c>
      <c r="AR595" s="61">
        <f t="shared" si="9"/>
        <v>0</v>
      </c>
      <c r="AU595" s="33"/>
    </row>
    <row r="596" spans="1:47" ht="33" customHeight="1">
      <c r="A596" s="32">
        <v>3401</v>
      </c>
      <c r="B596" s="311" t="str">
        <f>VLOOKUP(A596,[5]bd_lista!A:C,3,FALSE)</f>
        <v>GAIOC de la Nación Originaria Uru Chipaya</v>
      </c>
      <c r="C596" s="312" t="e">
        <f>+VLOOKUP(A596,Contactos!$A$5:$E$541,6,FALSE)</f>
        <v>#REF!</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v>0</v>
      </c>
      <c r="AR596" s="61">
        <f t="shared" si="9"/>
        <v>0</v>
      </c>
      <c r="AU596" s="33"/>
    </row>
    <row r="597" spans="1:47" ht="33" customHeight="1">
      <c r="A597" s="32">
        <v>4601</v>
      </c>
      <c r="B597" s="311" t="str">
        <f>VLOOKUP(A597,[5]bd_lista!A:C,3,FALSE)</f>
        <v>Gobierno Autónomo Regional del Gran Chaco</v>
      </c>
      <c r="C597" s="312" t="e">
        <f>+VLOOKUP(A597,Contactos!$A$5:$E$541,6,FALSE)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v>0</v>
      </c>
      <c r="AR597" s="61">
        <f t="shared" si="9"/>
        <v>0</v>
      </c>
      <c r="AU597" s="33"/>
    </row>
    <row r="598" spans="1:47" ht="33" customHeight="1">
      <c r="A598" s="32" t="s">
        <v>548</v>
      </c>
      <c r="B598" s="311" t="str">
        <f>VLOOKUP(A598,[5]bd_lista!A:C,3,FALSE)</f>
        <v>Acreedores</v>
      </c>
      <c r="C598" s="312" t="e">
        <f>+VLOOKUP(A598,Contactos!$A$5:$E$541,6,FALSE)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v>0</v>
      </c>
      <c r="AR598" s="61">
        <f t="shared" si="9"/>
        <v>0</v>
      </c>
      <c r="AU598" s="33"/>
    </row>
    <row r="599" spans="1:47" ht="33" customHeight="1">
      <c r="A599" s="32" t="s">
        <v>1361</v>
      </c>
      <c r="B599" s="311" t="str">
        <f>VLOOKUP(A599,[5]bd_lista!A:C,3,FALSE)</f>
        <v>Área de Conciliación y Recolección de Datos</v>
      </c>
      <c r="C599" s="312" t="e">
        <f>+VLOOKUP(A599,Contactos!$A$5:$E$541,6,FALSE)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v>0</v>
      </c>
      <c r="AR599" s="61">
        <f t="shared" si="9"/>
        <v>0</v>
      </c>
      <c r="AU599" s="33"/>
    </row>
    <row r="600" spans="1:47" ht="33" customHeight="1">
      <c r="A600" s="32" t="s">
        <v>549</v>
      </c>
      <c r="B600" s="311" t="s">
        <v>1259</v>
      </c>
      <c r="C600" s="312" t="e">
        <f>+VLOOKUP(A600,Contactos!$A$5:$E$541,6,FALSE)</f>
        <v>#N/A</v>
      </c>
      <c r="D600" s="61">
        <v>0</v>
      </c>
      <c r="E600" s="61">
        <v>0</v>
      </c>
      <c r="F600" s="61">
        <v>0</v>
      </c>
      <c r="G600" s="61">
        <v>0</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v>0</v>
      </c>
      <c r="AR600" s="61">
        <f t="shared" si="9"/>
        <v>0</v>
      </c>
      <c r="AU600" s="33"/>
    </row>
    <row r="601" spans="1:47" ht="33" customHeight="1">
      <c r="A601" s="32" t="s">
        <v>550</v>
      </c>
      <c r="B601" s="311" t="str">
        <f>VLOOKUP(A601,[5]bd_lista!A:C,3,FALSE)</f>
        <v>No Identificado</v>
      </c>
      <c r="C601" s="312" t="e">
        <f>+VLOOKUP(A601,Contactos!$A$5:$E$541,6,FALSE)</f>
        <v>#N/A</v>
      </c>
      <c r="D601" s="61">
        <v>0</v>
      </c>
      <c r="E601" s="61">
        <v>0</v>
      </c>
      <c r="F601" s="61">
        <v>0</v>
      </c>
      <c r="G601" s="61">
        <v>0</v>
      </c>
      <c r="H601" s="61">
        <v>7742328.129999999</v>
      </c>
      <c r="I601" s="61">
        <v>0</v>
      </c>
      <c r="J601" s="61">
        <v>0</v>
      </c>
      <c r="K601" s="61">
        <v>0</v>
      </c>
      <c r="L601" s="61">
        <v>0</v>
      </c>
      <c r="M601" s="61">
        <v>0</v>
      </c>
      <c r="N601" s="61">
        <v>0</v>
      </c>
      <c r="O601" s="61">
        <v>0</v>
      </c>
      <c r="P601" s="61">
        <v>0</v>
      </c>
      <c r="Q601" s="61">
        <v>0</v>
      </c>
      <c r="R601" s="61">
        <v>0</v>
      </c>
      <c r="S601" s="61">
        <v>0</v>
      </c>
      <c r="T601" s="61">
        <v>0</v>
      </c>
      <c r="U601" s="61">
        <v>0</v>
      </c>
      <c r="V601" s="61">
        <v>0</v>
      </c>
      <c r="W601" s="61">
        <v>0</v>
      </c>
      <c r="X601" s="61">
        <v>0</v>
      </c>
      <c r="Y601" s="61">
        <v>0</v>
      </c>
      <c r="Z601" s="61">
        <v>0</v>
      </c>
      <c r="AA601" s="61">
        <v>0</v>
      </c>
      <c r="AB601" s="61">
        <v>0</v>
      </c>
      <c r="AC601" s="61">
        <v>0</v>
      </c>
      <c r="AD601" s="61">
        <v>0</v>
      </c>
      <c r="AE601" s="61">
        <v>0</v>
      </c>
      <c r="AF601" s="61">
        <v>0</v>
      </c>
      <c r="AG601" s="61">
        <v>0</v>
      </c>
      <c r="AH601" s="61">
        <v>0</v>
      </c>
      <c r="AI601" s="61">
        <v>0</v>
      </c>
      <c r="AJ601" s="61">
        <v>0</v>
      </c>
      <c r="AK601" s="61">
        <v>0</v>
      </c>
      <c r="AL601" s="61">
        <v>0</v>
      </c>
      <c r="AM601" s="61">
        <v>0</v>
      </c>
      <c r="AN601" s="61">
        <v>0</v>
      </c>
      <c r="AO601" s="61">
        <v>0</v>
      </c>
      <c r="AP601" s="61">
        <v>0</v>
      </c>
      <c r="AQ601" s="61">
        <v>0</v>
      </c>
      <c r="AR601" s="61">
        <f t="shared" si="9"/>
        <v>7742328.129999999</v>
      </c>
      <c r="AU601" s="33"/>
    </row>
    <row r="602" spans="1:47" s="152" customFormat="1" ht="12.75" customHeight="1">
      <c r="A602" s="148"/>
      <c r="B602" s="149"/>
      <c r="C602" s="150"/>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61"/>
      <c r="AT602" s="153"/>
      <c r="AU602" s="154"/>
    </row>
    <row r="603" spans="1:47" ht="18.95" customHeight="1" thickBot="1">
      <c r="A603" s="32"/>
      <c r="B603" s="102" t="s">
        <v>553</v>
      </c>
      <c r="C603" s="102"/>
      <c r="D603" s="101">
        <f t="shared" ref="D603:AR603" si="10">+SUBTOTAL(9,D11:D601)</f>
        <v>177786617.88</v>
      </c>
      <c r="E603" s="101">
        <f t="shared" si="10"/>
        <v>177786617.88</v>
      </c>
      <c r="F603" s="101">
        <f t="shared" si="10"/>
        <v>830790026.55999982</v>
      </c>
      <c r="G603" s="101">
        <f t="shared" si="10"/>
        <v>0</v>
      </c>
      <c r="H603" s="101">
        <f t="shared" si="10"/>
        <v>117234855.12000002</v>
      </c>
      <c r="I603" s="101">
        <f t="shared" si="10"/>
        <v>0</v>
      </c>
      <c r="J603" s="101">
        <f t="shared" si="10"/>
        <v>0</v>
      </c>
      <c r="K603" s="101">
        <f t="shared" si="10"/>
        <v>1565043.45</v>
      </c>
      <c r="L603" s="101">
        <f t="shared" si="10"/>
        <v>307014670.83999997</v>
      </c>
      <c r="M603" s="101">
        <f t="shared" si="10"/>
        <v>0</v>
      </c>
      <c r="N603" s="101">
        <f t="shared" si="10"/>
        <v>4397.78</v>
      </c>
      <c r="O603" s="101">
        <f t="shared" si="10"/>
        <v>37543.259999999995</v>
      </c>
      <c r="P603" s="101">
        <f t="shared" si="10"/>
        <v>3191967.78</v>
      </c>
      <c r="Q603" s="101">
        <f t="shared" si="10"/>
        <v>0</v>
      </c>
      <c r="R603" s="101">
        <f t="shared" si="10"/>
        <v>481834487.88</v>
      </c>
      <c r="S603" s="101">
        <f t="shared" si="10"/>
        <v>53947.17</v>
      </c>
      <c r="T603" s="101">
        <f t="shared" si="10"/>
        <v>1669327682.0699999</v>
      </c>
      <c r="U603" s="101">
        <f t="shared" si="10"/>
        <v>3825687.79</v>
      </c>
      <c r="V603" s="101">
        <f t="shared" si="10"/>
        <v>43638028.560000002</v>
      </c>
      <c r="W603" s="101">
        <f t="shared" si="10"/>
        <v>358070409.70999998</v>
      </c>
      <c r="X603" s="101">
        <f t="shared" si="10"/>
        <v>0</v>
      </c>
      <c r="Y603" s="101">
        <f t="shared" si="10"/>
        <v>4372088881.8099995</v>
      </c>
      <c r="Z603" s="101">
        <f t="shared" si="10"/>
        <v>84963820.939999998</v>
      </c>
      <c r="AA603" s="101">
        <f t="shared" si="10"/>
        <v>192898.53520000001</v>
      </c>
      <c r="AB603" s="101">
        <f t="shared" si="10"/>
        <v>192898.53520000001</v>
      </c>
      <c r="AC603" s="101">
        <f t="shared" si="10"/>
        <v>411.59999999999997</v>
      </c>
      <c r="AD603" s="101">
        <f t="shared" si="10"/>
        <v>0</v>
      </c>
      <c r="AE603" s="101">
        <f t="shared" si="10"/>
        <v>559.92999999999995</v>
      </c>
      <c r="AF603" s="101">
        <f t="shared" si="10"/>
        <v>927750630.41999996</v>
      </c>
      <c r="AG603" s="101">
        <f t="shared" si="10"/>
        <v>0</v>
      </c>
      <c r="AH603" s="101">
        <f t="shared" si="10"/>
        <v>0</v>
      </c>
      <c r="AI603" s="101">
        <f t="shared" si="10"/>
        <v>1192.4099999999999</v>
      </c>
      <c r="AJ603" s="101">
        <f t="shared" si="10"/>
        <v>0</v>
      </c>
      <c r="AK603" s="101">
        <f t="shared" si="10"/>
        <v>0</v>
      </c>
      <c r="AL603" s="101">
        <f t="shared" si="10"/>
        <v>1203098269.7200003</v>
      </c>
      <c r="AM603" s="101">
        <f t="shared" si="10"/>
        <v>2774870</v>
      </c>
      <c r="AN603" s="101">
        <f t="shared" si="10"/>
        <v>9.9999999999999992E-2</v>
      </c>
      <c r="AO603" s="101">
        <f t="shared" si="10"/>
        <v>0</v>
      </c>
      <c r="AP603" s="101">
        <f t="shared" si="10"/>
        <v>0</v>
      </c>
      <c r="AQ603" s="101">
        <f t="shared" si="10"/>
        <v>0</v>
      </c>
      <c r="AR603" s="101">
        <f t="shared" si="10"/>
        <v>10757275126.880402</v>
      </c>
      <c r="AU603" s="155"/>
    </row>
    <row r="604" spans="1:47" ht="15.75" thickTop="1">
      <c r="A604" s="10"/>
      <c r="B604" s="11"/>
      <c r="C604" s="1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3"/>
    </row>
    <row r="605" spans="1:47">
      <c r="AU605" s="155"/>
    </row>
    <row r="606" spans="1:47">
      <c r="AR606" s="144"/>
    </row>
    <row r="607" spans="1:47" s="8" customFormat="1">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T607" s="46"/>
    </row>
    <row r="612" spans="3:44" ht="15.75" thickBot="1">
      <c r="C612" s="9"/>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6"/>
    </row>
    <row r="613" spans="3:44" ht="15.75" thickTop="1">
      <c r="AR613" s="46"/>
    </row>
    <row r="614" spans="3:44">
      <c r="AR614" s="145"/>
    </row>
    <row r="615" spans="3:44">
      <c r="AR615" s="145"/>
    </row>
    <row r="616" spans="3:44">
      <c r="AR616" s="145"/>
    </row>
    <row r="617" spans="3:44">
      <c r="AR617" s="145"/>
    </row>
    <row r="618" spans="3:44" ht="18.75">
      <c r="E618" s="201" t="s">
        <v>1264</v>
      </c>
      <c r="F618" s="201" t="s">
        <v>1266</v>
      </c>
      <c r="G618" s="201" t="s">
        <v>1267</v>
      </c>
      <c r="H618" s="201" t="s">
        <v>1268</v>
      </c>
      <c r="I618" s="201"/>
    </row>
    <row r="619" spans="3:44" ht="15.75">
      <c r="E619" s="205" t="s">
        <v>1265</v>
      </c>
      <c r="F619" s="202">
        <f>+SUM(G603:X603)</f>
        <v>2985798721.4099998</v>
      </c>
      <c r="G619" s="203">
        <f>+SUMIFS('CUT MN'!P8:P1440,'CUT MN'!A8:A1440,"&lt;&gt;IDH")+SUMIFS('CUT MN'!Q8:Q1440,'CUT MN'!A8:A1440,"&lt;&gt;IDH")+CVD_AUTO!H43</f>
        <v>2985798721.4099994</v>
      </c>
      <c r="H619" s="203">
        <f t="shared" ref="H619:H624" si="11">+F619-G619</f>
        <v>0</v>
      </c>
      <c r="I619" s="231"/>
      <c r="J619" s="46" t="b">
        <f t="shared" ref="J619:J625" si="12">+F619=G619</f>
        <v>1</v>
      </c>
    </row>
    <row r="620" spans="3:44" ht="15.75">
      <c r="E620" s="206" t="s">
        <v>1269</v>
      </c>
      <c r="F620" s="203">
        <f>+SUM(AC603:AO603)</f>
        <v>2133625934.1800001</v>
      </c>
      <c r="G620" s="203">
        <f>+'CUT ME'!P94+'CUT ME'!Q94</f>
        <v>2133625934.1800003</v>
      </c>
      <c r="H620" s="203">
        <f t="shared" si="11"/>
        <v>0</v>
      </c>
      <c r="I620" s="231"/>
      <c r="J620" s="46" t="b">
        <f t="shared" si="12"/>
        <v>1</v>
      </c>
    </row>
    <row r="621" spans="3:44" ht="15.75">
      <c r="E621" s="206" t="s">
        <v>1270</v>
      </c>
      <c r="F621" s="203">
        <f>+D603+E603</f>
        <v>355573235.75999999</v>
      </c>
      <c r="G621" s="203">
        <f>+'TRL MN'!P135</f>
        <v>355573235.75999993</v>
      </c>
      <c r="H621" s="203">
        <f t="shared" si="11"/>
        <v>0</v>
      </c>
      <c r="I621" s="231"/>
      <c r="J621" s="46" t="b">
        <f t="shared" si="12"/>
        <v>1</v>
      </c>
    </row>
    <row r="622" spans="3:44" ht="15.75">
      <c r="E622" s="206" t="s">
        <v>1271</v>
      </c>
      <c r="F622" s="203">
        <f>+AA603+AB603</f>
        <v>385797.07040000003</v>
      </c>
      <c r="G622" s="203">
        <f>+'TRL ME'!P13</f>
        <v>385797.07040000003</v>
      </c>
      <c r="H622" s="203">
        <f t="shared" si="11"/>
        <v>0</v>
      </c>
      <c r="I622" s="231"/>
      <c r="J622" s="46" t="b">
        <f t="shared" si="12"/>
        <v>1</v>
      </c>
    </row>
    <row r="623" spans="3:44" ht="15.75">
      <c r="E623" s="206" t="s">
        <v>25</v>
      </c>
      <c r="F623" s="203">
        <f>+F603</f>
        <v>830790026.55999982</v>
      </c>
      <c r="G623" s="203">
        <f>+CDI!H66</f>
        <v>830790026.55999982</v>
      </c>
      <c r="H623" s="203">
        <f t="shared" si="11"/>
        <v>0</v>
      </c>
      <c r="I623" s="231"/>
      <c r="J623" s="46" t="b">
        <f t="shared" si="12"/>
        <v>1</v>
      </c>
    </row>
    <row r="624" spans="3:44">
      <c r="E624" s="204" t="s">
        <v>673</v>
      </c>
      <c r="F624" s="203">
        <f>+Z603</f>
        <v>84963820.939999998</v>
      </c>
      <c r="G624" s="203">
        <f>+'TCR MN'!F63</f>
        <v>84963820.940000013</v>
      </c>
      <c r="H624" s="203">
        <f t="shared" si="11"/>
        <v>0</v>
      </c>
      <c r="I624" s="231"/>
      <c r="J624" s="46" t="b">
        <f t="shared" si="12"/>
        <v>1</v>
      </c>
    </row>
    <row r="625" spans="5:43">
      <c r="E625" s="204" t="s">
        <v>673</v>
      </c>
      <c r="F625" s="203">
        <f>+Y603+AP603</f>
        <v>4372088881.8099995</v>
      </c>
      <c r="G625" s="203">
        <f>+'TFD MN'!F16+'TFD ME'!G9</f>
        <v>4372088881.8099995</v>
      </c>
      <c r="H625" s="203">
        <f t="shared" ref="H625" si="13">+F625-G625</f>
        <v>0</v>
      </c>
      <c r="J625" s="46" t="b">
        <f t="shared" si="12"/>
        <v>1</v>
      </c>
    </row>
    <row r="636" spans="5:43">
      <c r="AQ636" s="6"/>
    </row>
  </sheetData>
  <autoFilter ref="A10:AR601" xr:uid="{00000000-0009-0000-0000-000002000000}"/>
  <mergeCells count="6">
    <mergeCell ref="A4:AR4"/>
    <mergeCell ref="AA9:AQ9"/>
    <mergeCell ref="D9:Z9"/>
    <mergeCell ref="A7:AR7"/>
    <mergeCell ref="A6:AR6"/>
    <mergeCell ref="A5:AR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1252</v>
      </c>
      <c r="C4" s="49"/>
    </row>
    <row r="5" spans="1:3" ht="22.5">
      <c r="A5" s="49"/>
      <c r="B5" s="52" t="s">
        <v>615</v>
      </c>
      <c r="C5" s="49"/>
    </row>
    <row r="6" spans="1:3" ht="15.75" thickBot="1">
      <c r="A6" s="49"/>
      <c r="B6" s="52" t="s">
        <v>626</v>
      </c>
      <c r="C6" s="49"/>
    </row>
    <row r="7" spans="1:3">
      <c r="A7" s="49"/>
      <c r="B7" s="53" t="s">
        <v>1527</v>
      </c>
      <c r="C7" s="49"/>
    </row>
    <row r="8" spans="1:3">
      <c r="A8" s="49"/>
      <c r="B8" s="54" t="s">
        <v>1528</v>
      </c>
      <c r="C8" s="49"/>
    </row>
    <row r="9" spans="1:3" ht="23.25" thickBot="1">
      <c r="A9" s="49"/>
      <c r="B9" s="55" t="s">
        <v>1529</v>
      </c>
      <c r="C9" s="49"/>
    </row>
    <row r="10" spans="1:3">
      <c r="A10" s="49"/>
      <c r="B10" s="53" t="s">
        <v>563</v>
      </c>
      <c r="C10" s="49"/>
    </row>
    <row r="11" spans="1:3">
      <c r="A11" s="49"/>
      <c r="B11" s="54" t="s">
        <v>564</v>
      </c>
      <c r="C11" s="49"/>
    </row>
    <row r="12" spans="1:3" ht="23.25" thickBot="1">
      <c r="A12" s="49"/>
      <c r="B12" s="55" t="s">
        <v>1398</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1351</v>
      </c>
      <c r="C28" s="49"/>
    </row>
    <row r="29" spans="1:3">
      <c r="A29" s="49"/>
      <c r="B29" s="54" t="s">
        <v>575</v>
      </c>
      <c r="C29" s="49"/>
    </row>
    <row r="30" spans="1:3" ht="15.75" thickBot="1">
      <c r="A30" s="49"/>
      <c r="B30" s="55" t="s">
        <v>576</v>
      </c>
      <c r="C30" s="49"/>
    </row>
    <row r="31" spans="1:3">
      <c r="A31" s="49"/>
      <c r="B31" s="56" t="s">
        <v>1399</v>
      </c>
      <c r="C31" s="49"/>
    </row>
    <row r="32" spans="1:3" ht="45.75" thickBot="1">
      <c r="A32" s="49"/>
      <c r="B32" s="55" t="s">
        <v>1353</v>
      </c>
      <c r="C32" s="49"/>
    </row>
    <row r="33" spans="1:3">
      <c r="A33" s="49"/>
      <c r="B33" s="56" t="s">
        <v>577</v>
      </c>
      <c r="C33" s="49"/>
    </row>
    <row r="34" spans="1:3">
      <c r="A34" s="49"/>
      <c r="B34" s="54" t="s">
        <v>578</v>
      </c>
      <c r="C34" s="49"/>
    </row>
    <row r="35" spans="1:3" ht="15.75" thickBot="1">
      <c r="A35" s="49"/>
      <c r="B35" s="55" t="s">
        <v>579</v>
      </c>
      <c r="C35" s="49"/>
    </row>
    <row r="36" spans="1:3">
      <c r="A36" s="49"/>
      <c r="B36" s="56" t="s">
        <v>1502</v>
      </c>
      <c r="C36" s="49"/>
    </row>
    <row r="37" spans="1:3" ht="22.5">
      <c r="A37" s="49"/>
      <c r="B37" s="54" t="s">
        <v>1505</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1354</v>
      </c>
      <c r="C50" s="49"/>
    </row>
    <row r="51" spans="1:3" ht="22.5">
      <c r="A51" s="49"/>
      <c r="B51" s="54" t="s">
        <v>629</v>
      </c>
      <c r="C51" s="49"/>
    </row>
    <row r="52" spans="1:3" ht="34.5" thickBot="1">
      <c r="A52" s="49"/>
      <c r="B52" s="268" t="s">
        <v>1355</v>
      </c>
      <c r="C52" s="49"/>
    </row>
    <row r="53" spans="1:3" ht="12" customHeight="1">
      <c r="A53" s="49"/>
      <c r="B53" s="56" t="s">
        <v>1347</v>
      </c>
      <c r="C53" s="49"/>
    </row>
    <row r="54" spans="1:3" ht="22.5">
      <c r="A54" s="49"/>
      <c r="B54" s="54" t="s">
        <v>1356</v>
      </c>
      <c r="C54" s="49"/>
    </row>
    <row r="55" spans="1:3" ht="33.75">
      <c r="A55" s="49"/>
      <c r="B55" s="54" t="s">
        <v>1348</v>
      </c>
      <c r="C55" s="49"/>
    </row>
    <row r="56" spans="1:3">
      <c r="A56" s="49"/>
      <c r="B56" s="54" t="s">
        <v>1349</v>
      </c>
      <c r="C56" s="49"/>
    </row>
    <row r="57" spans="1:3">
      <c r="A57" s="49"/>
      <c r="B57" s="54" t="s">
        <v>621</v>
      </c>
      <c r="C57" s="49"/>
    </row>
    <row r="58" spans="1:3" ht="22.5">
      <c r="A58" s="49"/>
      <c r="B58" s="54" t="s">
        <v>622</v>
      </c>
      <c r="C58" s="49"/>
    </row>
    <row r="59" spans="1:3" ht="23.25" thickBot="1">
      <c r="A59" s="49"/>
      <c r="B59" s="55" t="s">
        <v>1350</v>
      </c>
      <c r="C59" s="49"/>
    </row>
    <row r="60" spans="1:3" ht="13.5" customHeight="1">
      <c r="A60" s="160"/>
      <c r="B60" s="161" t="s">
        <v>676</v>
      </c>
      <c r="C60" s="49"/>
    </row>
    <row r="61" spans="1:3" ht="22.5">
      <c r="A61" s="49"/>
      <c r="B61" s="54" t="s">
        <v>677</v>
      </c>
      <c r="C61" s="49"/>
    </row>
    <row r="62" spans="1:3" ht="23.25" thickBot="1">
      <c r="A62" s="49"/>
      <c r="B62" s="55" t="s">
        <v>675</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460"/>
  <sheetViews>
    <sheetView showGridLines="0" view="pageBreakPreview" zoomScale="115" zoomScaleNormal="100" zoomScaleSheetLayoutView="115" workbookViewId="0">
      <pane ySplit="7" topLeftCell="A8" activePane="bottomLeft" state="frozen"/>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362"/>
      <c r="I1" s="115"/>
      <c r="J1" s="73"/>
      <c r="K1" s="73"/>
      <c r="L1" s="115"/>
      <c r="M1" s="73"/>
      <c r="N1" s="112"/>
      <c r="O1" s="112"/>
      <c r="P1" s="112"/>
      <c r="Q1" s="112"/>
      <c r="R1" s="73"/>
      <c r="S1" s="73"/>
    </row>
    <row r="2" spans="1:20" ht="15.75">
      <c r="A2" s="115" t="s">
        <v>670</v>
      </c>
      <c r="B2" s="115"/>
      <c r="C2" s="115"/>
      <c r="D2" s="115"/>
      <c r="E2" s="115"/>
      <c r="F2" s="115"/>
      <c r="G2" s="115"/>
      <c r="H2" s="115"/>
      <c r="I2" s="362"/>
      <c r="J2" s="362"/>
      <c r="K2" s="73"/>
      <c r="L2" s="115"/>
      <c r="M2" s="73"/>
      <c r="N2" s="112"/>
      <c r="O2" s="112"/>
      <c r="Q2" s="362"/>
      <c r="R2" s="73"/>
      <c r="S2" s="73"/>
    </row>
    <row r="3" spans="1:20">
      <c r="A3" s="115" t="s">
        <v>1615</v>
      </c>
      <c r="B3" s="115"/>
      <c r="C3" s="115"/>
      <c r="D3" s="115"/>
      <c r="E3" s="115"/>
      <c r="F3" s="115"/>
      <c r="G3" s="115"/>
      <c r="H3" s="115"/>
      <c r="I3" s="115"/>
      <c r="J3" s="73"/>
      <c r="K3" s="73"/>
      <c r="L3" s="115"/>
      <c r="M3" s="73"/>
      <c r="N3" s="112"/>
      <c r="O3" s="112"/>
      <c r="P3" s="112"/>
      <c r="Q3" s="112"/>
      <c r="R3" s="73"/>
      <c r="S3" s="73"/>
    </row>
    <row r="4" spans="1:20">
      <c r="A4" s="65" t="s">
        <v>1616</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72" t="s">
        <v>1461</v>
      </c>
      <c r="B6" s="473"/>
      <c r="C6" s="103"/>
      <c r="D6" s="67"/>
      <c r="E6" s="67"/>
      <c r="F6" s="67"/>
      <c r="G6" s="67"/>
      <c r="H6" s="67"/>
      <c r="I6" s="71"/>
      <c r="J6" s="472" t="s">
        <v>1463</v>
      </c>
      <c r="K6" s="473"/>
      <c r="L6" s="472" t="s">
        <v>1464</v>
      </c>
      <c r="M6" s="473"/>
      <c r="N6" s="470" t="s">
        <v>1465</v>
      </c>
      <c r="O6" s="471"/>
      <c r="P6" s="470" t="s">
        <v>1466</v>
      </c>
      <c r="Q6" s="471"/>
      <c r="R6" s="67"/>
      <c r="S6" s="67"/>
    </row>
    <row r="7" spans="1:20" ht="44.25" customHeight="1">
      <c r="A7" s="331" t="s">
        <v>652</v>
      </c>
      <c r="B7" s="331" t="s">
        <v>653</v>
      </c>
      <c r="C7" s="332" t="s">
        <v>659</v>
      </c>
      <c r="D7" s="332" t="s">
        <v>1460</v>
      </c>
      <c r="E7" s="332" t="s">
        <v>648</v>
      </c>
      <c r="F7" s="332" t="s">
        <v>649</v>
      </c>
      <c r="G7" s="332" t="s">
        <v>650</v>
      </c>
      <c r="H7" s="334" t="s">
        <v>1462</v>
      </c>
      <c r="I7" s="332" t="s">
        <v>651</v>
      </c>
      <c r="J7" s="331" t="s">
        <v>654</v>
      </c>
      <c r="K7" s="331" t="s">
        <v>657</v>
      </c>
      <c r="L7" s="331" t="s">
        <v>655</v>
      </c>
      <c r="M7" s="331" t="s">
        <v>656</v>
      </c>
      <c r="N7" s="333" t="s">
        <v>1300</v>
      </c>
      <c r="O7" s="333" t="s">
        <v>1301</v>
      </c>
      <c r="P7" s="333" t="s">
        <v>1286</v>
      </c>
      <c r="Q7" s="332" t="s">
        <v>1287</v>
      </c>
      <c r="R7" s="332" t="s">
        <v>661</v>
      </c>
      <c r="S7" s="332" t="s">
        <v>1467</v>
      </c>
      <c r="T7" s="334" t="s">
        <v>1352</v>
      </c>
    </row>
    <row r="8" spans="1:20" ht="63.75">
      <c r="A8" s="189">
        <v>221</v>
      </c>
      <c r="B8" s="68"/>
      <c r="C8" s="210" t="s">
        <v>92</v>
      </c>
      <c r="D8" s="211">
        <v>46027</v>
      </c>
      <c r="E8" s="189" t="s">
        <v>1617</v>
      </c>
      <c r="F8" s="189" t="s">
        <v>3</v>
      </c>
      <c r="G8" s="189">
        <v>2361450</v>
      </c>
      <c r="H8" s="68"/>
      <c r="I8" s="195" t="s">
        <v>3018</v>
      </c>
      <c r="J8" s="68"/>
      <c r="K8" s="68"/>
      <c r="L8" s="68"/>
      <c r="M8" s="68"/>
      <c r="N8" s="341"/>
      <c r="O8" s="341"/>
      <c r="P8" s="212">
        <v>0</v>
      </c>
      <c r="Q8" s="212">
        <v>100</v>
      </c>
      <c r="R8" s="68" t="s">
        <v>1477</v>
      </c>
      <c r="S8" s="342"/>
      <c r="T8" s="269"/>
    </row>
    <row r="9" spans="1:20" ht="51">
      <c r="A9" s="189">
        <v>20</v>
      </c>
      <c r="B9" s="68"/>
      <c r="C9" s="210" t="s">
        <v>41</v>
      </c>
      <c r="D9" s="211">
        <v>46027</v>
      </c>
      <c r="E9" s="189" t="s">
        <v>1618</v>
      </c>
      <c r="F9" s="189" t="s">
        <v>3</v>
      </c>
      <c r="G9" s="189">
        <v>2361457</v>
      </c>
      <c r="H9" s="68"/>
      <c r="I9" s="195" t="s">
        <v>3019</v>
      </c>
      <c r="J9" s="68"/>
      <c r="K9" s="68"/>
      <c r="L9" s="68"/>
      <c r="M9" s="68"/>
      <c r="N9" s="341"/>
      <c r="O9" s="341"/>
      <c r="P9" s="212">
        <v>0</v>
      </c>
      <c r="Q9" s="212">
        <v>204.6</v>
      </c>
      <c r="R9" s="68" t="s">
        <v>1477</v>
      </c>
      <c r="S9" s="342"/>
      <c r="T9" s="269"/>
    </row>
    <row r="10" spans="1:20" ht="38.25">
      <c r="A10" s="189">
        <v>46</v>
      </c>
      <c r="B10" s="68"/>
      <c r="C10" s="210" t="s">
        <v>1366</v>
      </c>
      <c r="D10" s="211">
        <v>46027</v>
      </c>
      <c r="E10" s="189" t="s">
        <v>1619</v>
      </c>
      <c r="F10" s="189" t="s">
        <v>3</v>
      </c>
      <c r="G10" s="189">
        <v>2361479</v>
      </c>
      <c r="H10" s="68"/>
      <c r="I10" s="195" t="s">
        <v>1595</v>
      </c>
      <c r="J10" s="68"/>
      <c r="K10" s="68"/>
      <c r="L10" s="68"/>
      <c r="M10" s="68"/>
      <c r="N10" s="341"/>
      <c r="O10" s="341"/>
      <c r="P10" s="212">
        <v>0</v>
      </c>
      <c r="Q10" s="212">
        <v>1750</v>
      </c>
      <c r="R10" s="68" t="s">
        <v>1477</v>
      </c>
      <c r="S10" s="342"/>
      <c r="T10" s="269"/>
    </row>
    <row r="11" spans="1:20" ht="38.25">
      <c r="A11" s="189">
        <v>15</v>
      </c>
      <c r="B11" s="68"/>
      <c r="C11" s="210" t="s">
        <v>39</v>
      </c>
      <c r="D11" s="211">
        <v>46027</v>
      </c>
      <c r="E11" s="189" t="s">
        <v>1620</v>
      </c>
      <c r="F11" s="189" t="s">
        <v>3</v>
      </c>
      <c r="G11" s="189">
        <v>2361480</v>
      </c>
      <c r="H11" s="68"/>
      <c r="I11" s="195" t="s">
        <v>3020</v>
      </c>
      <c r="J11" s="68"/>
      <c r="K11" s="68"/>
      <c r="L11" s="68"/>
      <c r="M11" s="68"/>
      <c r="N11" s="341"/>
      <c r="O11" s="341"/>
      <c r="P11" s="212">
        <v>0</v>
      </c>
      <c r="Q11" s="212">
        <v>2097.7600000000002</v>
      </c>
      <c r="R11" s="68" t="s">
        <v>1477</v>
      </c>
      <c r="S11" s="342"/>
      <c r="T11" s="269"/>
    </row>
    <row r="12" spans="1:20" ht="63.75">
      <c r="A12" s="189" t="s">
        <v>544</v>
      </c>
      <c r="B12" s="68"/>
      <c r="C12" s="210" t="s">
        <v>678</v>
      </c>
      <c r="D12" s="211">
        <v>46027</v>
      </c>
      <c r="E12" s="189" t="s">
        <v>1621</v>
      </c>
      <c r="F12" s="189" t="s">
        <v>3</v>
      </c>
      <c r="G12" s="189">
        <v>2361483</v>
      </c>
      <c r="H12" s="68"/>
      <c r="I12" s="195" t="s">
        <v>3021</v>
      </c>
      <c r="J12" s="68"/>
      <c r="K12" s="68"/>
      <c r="L12" s="68"/>
      <c r="M12" s="68"/>
      <c r="N12" s="341"/>
      <c r="O12" s="341"/>
      <c r="P12" s="212">
        <v>0</v>
      </c>
      <c r="Q12" s="212">
        <v>40</v>
      </c>
      <c r="R12" s="68" t="s">
        <v>1477</v>
      </c>
      <c r="S12" s="342"/>
      <c r="T12" s="269"/>
    </row>
    <row r="13" spans="1:20" ht="38.25">
      <c r="A13" s="189">
        <v>46</v>
      </c>
      <c r="B13" s="68"/>
      <c r="C13" s="210" t="s">
        <v>1366</v>
      </c>
      <c r="D13" s="211">
        <v>46027</v>
      </c>
      <c r="E13" s="189" t="s">
        <v>1622</v>
      </c>
      <c r="F13" s="189" t="s">
        <v>3</v>
      </c>
      <c r="G13" s="189">
        <v>2361499</v>
      </c>
      <c r="H13" s="68"/>
      <c r="I13" s="195" t="s">
        <v>3022</v>
      </c>
      <c r="J13" s="68"/>
      <c r="K13" s="68"/>
      <c r="L13" s="68"/>
      <c r="M13" s="68"/>
      <c r="N13" s="341"/>
      <c r="O13" s="341"/>
      <c r="P13" s="212">
        <v>0</v>
      </c>
      <c r="Q13" s="212">
        <v>830</v>
      </c>
      <c r="R13" s="68" t="s">
        <v>1477</v>
      </c>
      <c r="S13" s="342"/>
      <c r="T13" s="269"/>
    </row>
    <row r="14" spans="1:20" ht="38.25">
      <c r="A14" s="189">
        <v>46</v>
      </c>
      <c r="B14" s="68"/>
      <c r="C14" s="210" t="s">
        <v>1366</v>
      </c>
      <c r="D14" s="211">
        <v>46027</v>
      </c>
      <c r="E14" s="189" t="s">
        <v>1623</v>
      </c>
      <c r="F14" s="189" t="s">
        <v>3</v>
      </c>
      <c r="G14" s="189">
        <v>2361501</v>
      </c>
      <c r="H14" s="68"/>
      <c r="I14" s="195" t="s">
        <v>3023</v>
      </c>
      <c r="J14" s="68"/>
      <c r="K14" s="68"/>
      <c r="L14" s="68"/>
      <c r="M14" s="68"/>
      <c r="N14" s="341"/>
      <c r="O14" s="341"/>
      <c r="P14" s="212">
        <v>0</v>
      </c>
      <c r="Q14" s="212">
        <v>830</v>
      </c>
      <c r="R14" s="68" t="s">
        <v>1477</v>
      </c>
      <c r="S14" s="342"/>
      <c r="T14" s="269"/>
    </row>
    <row r="15" spans="1:20" ht="51">
      <c r="A15" s="189">
        <v>591</v>
      </c>
      <c r="B15" s="68"/>
      <c r="C15" s="210" t="s">
        <v>669</v>
      </c>
      <c r="D15" s="211">
        <v>46027</v>
      </c>
      <c r="E15" s="189" t="s">
        <v>1624</v>
      </c>
      <c r="F15" s="189" t="s">
        <v>3</v>
      </c>
      <c r="G15" s="189">
        <v>2361507</v>
      </c>
      <c r="H15" s="68"/>
      <c r="I15" s="195" t="s">
        <v>3024</v>
      </c>
      <c r="J15" s="68"/>
      <c r="K15" s="68"/>
      <c r="L15" s="68"/>
      <c r="M15" s="68"/>
      <c r="N15" s="341"/>
      <c r="O15" s="341"/>
      <c r="P15" s="212">
        <v>0</v>
      </c>
      <c r="Q15" s="212">
        <v>27011</v>
      </c>
      <c r="R15" s="68" t="s">
        <v>1477</v>
      </c>
      <c r="S15" s="342"/>
      <c r="T15" s="269"/>
    </row>
    <row r="16" spans="1:20" ht="38.25">
      <c r="A16" s="189">
        <v>46</v>
      </c>
      <c r="B16" s="68"/>
      <c r="C16" s="210" t="s">
        <v>1366</v>
      </c>
      <c r="D16" s="211">
        <v>46027</v>
      </c>
      <c r="E16" s="189" t="s">
        <v>1625</v>
      </c>
      <c r="F16" s="189" t="s">
        <v>3</v>
      </c>
      <c r="G16" s="189">
        <v>2361519</v>
      </c>
      <c r="H16" s="68"/>
      <c r="I16" s="195" t="s">
        <v>3025</v>
      </c>
      <c r="J16" s="68"/>
      <c r="K16" s="68"/>
      <c r="L16" s="68"/>
      <c r="M16" s="68"/>
      <c r="N16" s="341"/>
      <c r="O16" s="341"/>
      <c r="P16" s="212">
        <v>0</v>
      </c>
      <c r="Q16" s="212">
        <v>2500</v>
      </c>
      <c r="R16" s="68" t="s">
        <v>1477</v>
      </c>
      <c r="S16" s="342"/>
      <c r="T16" s="269"/>
    </row>
    <row r="17" spans="1:20" ht="51">
      <c r="A17" s="189">
        <v>599</v>
      </c>
      <c r="B17" s="68"/>
      <c r="C17" s="210" t="s">
        <v>1244</v>
      </c>
      <c r="D17" s="211">
        <v>46027</v>
      </c>
      <c r="E17" s="189" t="s">
        <v>1626</v>
      </c>
      <c r="F17" s="189" t="s">
        <v>3</v>
      </c>
      <c r="G17" s="189">
        <v>2361533</v>
      </c>
      <c r="H17" s="68"/>
      <c r="I17" s="195" t="s">
        <v>3026</v>
      </c>
      <c r="J17" s="68"/>
      <c r="K17" s="68"/>
      <c r="L17" s="68"/>
      <c r="M17" s="68"/>
      <c r="N17" s="341"/>
      <c r="O17" s="341"/>
      <c r="P17" s="212">
        <v>0</v>
      </c>
      <c r="Q17" s="212">
        <v>52</v>
      </c>
      <c r="R17" s="68" t="s">
        <v>1477</v>
      </c>
      <c r="S17" s="342"/>
      <c r="T17" s="269"/>
    </row>
    <row r="18" spans="1:20" ht="51">
      <c r="A18" s="189">
        <v>599</v>
      </c>
      <c r="B18" s="68"/>
      <c r="C18" s="210" t="s">
        <v>1244</v>
      </c>
      <c r="D18" s="211">
        <v>46027</v>
      </c>
      <c r="E18" s="189" t="s">
        <v>1627</v>
      </c>
      <c r="F18" s="189" t="s">
        <v>3</v>
      </c>
      <c r="G18" s="189">
        <v>2361535</v>
      </c>
      <c r="H18" s="68"/>
      <c r="I18" s="195" t="s">
        <v>3027</v>
      </c>
      <c r="J18" s="68"/>
      <c r="K18" s="68"/>
      <c r="L18" s="68"/>
      <c r="M18" s="68"/>
      <c r="N18" s="341"/>
      <c r="O18" s="341"/>
      <c r="P18" s="212">
        <v>0</v>
      </c>
      <c r="Q18" s="212">
        <v>104</v>
      </c>
      <c r="R18" s="68" t="s">
        <v>1477</v>
      </c>
      <c r="S18" s="342"/>
      <c r="T18" s="269"/>
    </row>
    <row r="19" spans="1:20" ht="51">
      <c r="A19" s="189">
        <v>599</v>
      </c>
      <c r="B19" s="68"/>
      <c r="C19" s="210" t="s">
        <v>1244</v>
      </c>
      <c r="D19" s="211">
        <v>46027</v>
      </c>
      <c r="E19" s="189" t="s">
        <v>1628</v>
      </c>
      <c r="F19" s="189" t="s">
        <v>3</v>
      </c>
      <c r="G19" s="189">
        <v>2361536</v>
      </c>
      <c r="H19" s="68"/>
      <c r="I19" s="195" t="s">
        <v>3026</v>
      </c>
      <c r="J19" s="68"/>
      <c r="K19" s="68"/>
      <c r="L19" s="68"/>
      <c r="M19" s="68"/>
      <c r="N19" s="341"/>
      <c r="O19" s="341"/>
      <c r="P19" s="212">
        <v>0</v>
      </c>
      <c r="Q19" s="212">
        <v>273</v>
      </c>
      <c r="R19" s="68" t="s">
        <v>1477</v>
      </c>
      <c r="S19" s="342"/>
      <c r="T19" s="269"/>
    </row>
    <row r="20" spans="1:20" ht="51">
      <c r="A20" s="189">
        <v>670</v>
      </c>
      <c r="B20" s="68"/>
      <c r="C20" s="210" t="s">
        <v>178</v>
      </c>
      <c r="D20" s="211">
        <v>46027</v>
      </c>
      <c r="E20" s="189" t="s">
        <v>1629</v>
      </c>
      <c r="F20" s="189" t="s">
        <v>3</v>
      </c>
      <c r="G20" s="189">
        <v>2361574</v>
      </c>
      <c r="H20" s="68"/>
      <c r="I20" s="195" t="s">
        <v>3028</v>
      </c>
      <c r="J20" s="68"/>
      <c r="K20" s="68"/>
      <c r="L20" s="68"/>
      <c r="M20" s="68"/>
      <c r="N20" s="341"/>
      <c r="O20" s="341"/>
      <c r="P20" s="212">
        <v>0</v>
      </c>
      <c r="Q20" s="212">
        <v>21776.05</v>
      </c>
      <c r="R20" s="68" t="s">
        <v>1477</v>
      </c>
      <c r="S20" s="342"/>
      <c r="T20" s="269"/>
    </row>
    <row r="21" spans="1:20" ht="51">
      <c r="A21" s="189">
        <v>41</v>
      </c>
      <c r="B21" s="68"/>
      <c r="C21" s="210" t="s">
        <v>1630</v>
      </c>
      <c r="D21" s="211">
        <v>46027</v>
      </c>
      <c r="E21" s="189" t="s">
        <v>1631</v>
      </c>
      <c r="F21" s="189" t="s">
        <v>3</v>
      </c>
      <c r="G21" s="189">
        <v>2361616</v>
      </c>
      <c r="H21" s="68"/>
      <c r="I21" s="195" t="s">
        <v>3029</v>
      </c>
      <c r="J21" s="68"/>
      <c r="K21" s="68"/>
      <c r="L21" s="68"/>
      <c r="M21" s="68"/>
      <c r="N21" s="341"/>
      <c r="O21" s="341"/>
      <c r="P21" s="212">
        <v>0</v>
      </c>
      <c r="Q21" s="212">
        <v>48.49</v>
      </c>
      <c r="R21" s="68" t="s">
        <v>1477</v>
      </c>
      <c r="S21" s="342"/>
      <c r="T21" s="269"/>
    </row>
    <row r="22" spans="1:20" ht="38.25">
      <c r="A22" s="189">
        <v>46</v>
      </c>
      <c r="B22" s="68"/>
      <c r="C22" s="210" t="s">
        <v>1366</v>
      </c>
      <c r="D22" s="211">
        <v>46027</v>
      </c>
      <c r="E22" s="189" t="s">
        <v>1632</v>
      </c>
      <c r="F22" s="189" t="s">
        <v>3</v>
      </c>
      <c r="G22" s="189">
        <v>2361617</v>
      </c>
      <c r="H22" s="68"/>
      <c r="I22" s="195" t="s">
        <v>3030</v>
      </c>
      <c r="J22" s="68"/>
      <c r="K22" s="68"/>
      <c r="L22" s="68"/>
      <c r="M22" s="68"/>
      <c r="N22" s="341"/>
      <c r="O22" s="341"/>
      <c r="P22" s="212">
        <v>0</v>
      </c>
      <c r="Q22" s="212">
        <v>835</v>
      </c>
      <c r="R22" s="68" t="s">
        <v>1477</v>
      </c>
      <c r="S22" s="342"/>
      <c r="T22" s="269"/>
    </row>
    <row r="23" spans="1:20" ht="63.75">
      <c r="A23" s="189">
        <v>650</v>
      </c>
      <c r="B23" s="68"/>
      <c r="C23" s="210" t="s">
        <v>175</v>
      </c>
      <c r="D23" s="211">
        <v>46027</v>
      </c>
      <c r="E23" s="189" t="s">
        <v>1633</v>
      </c>
      <c r="F23" s="189" t="s">
        <v>3</v>
      </c>
      <c r="G23" s="189">
        <v>2361634</v>
      </c>
      <c r="H23" s="68"/>
      <c r="I23" s="195" t="s">
        <v>3031</v>
      </c>
      <c r="J23" s="68"/>
      <c r="K23" s="68"/>
      <c r="L23" s="68"/>
      <c r="M23" s="68"/>
      <c r="N23" s="341"/>
      <c r="O23" s="341"/>
      <c r="P23" s="212">
        <v>0</v>
      </c>
      <c r="Q23" s="212">
        <v>263</v>
      </c>
      <c r="R23" s="68" t="s">
        <v>1477</v>
      </c>
      <c r="S23" s="342"/>
      <c r="T23" s="269"/>
    </row>
    <row r="24" spans="1:20" ht="63.75">
      <c r="A24" s="189">
        <v>650</v>
      </c>
      <c r="B24" s="68"/>
      <c r="C24" s="210" t="s">
        <v>175</v>
      </c>
      <c r="D24" s="211">
        <v>46027</v>
      </c>
      <c r="E24" s="189" t="s">
        <v>1634</v>
      </c>
      <c r="F24" s="189" t="s">
        <v>3</v>
      </c>
      <c r="G24" s="189">
        <v>2361635</v>
      </c>
      <c r="H24" s="68"/>
      <c r="I24" s="195" t="s">
        <v>3032</v>
      </c>
      <c r="J24" s="68"/>
      <c r="K24" s="68"/>
      <c r="L24" s="68"/>
      <c r="M24" s="68"/>
      <c r="N24" s="341"/>
      <c r="O24" s="341"/>
      <c r="P24" s="212">
        <v>0</v>
      </c>
      <c r="Q24" s="212">
        <v>263</v>
      </c>
      <c r="R24" s="68" t="s">
        <v>1477</v>
      </c>
      <c r="S24" s="342"/>
      <c r="T24" s="269"/>
    </row>
    <row r="25" spans="1:20" ht="51">
      <c r="A25" s="189">
        <v>585</v>
      </c>
      <c r="B25" s="68"/>
      <c r="C25" s="210" t="s">
        <v>171</v>
      </c>
      <c r="D25" s="211">
        <v>46027</v>
      </c>
      <c r="E25" s="189" t="s">
        <v>1635</v>
      </c>
      <c r="F25" s="189" t="s">
        <v>3</v>
      </c>
      <c r="G25" s="189">
        <v>2361455</v>
      </c>
      <c r="H25" s="68"/>
      <c r="I25" s="195" t="s">
        <v>3033</v>
      </c>
      <c r="J25" s="68"/>
      <c r="K25" s="68"/>
      <c r="L25" s="68"/>
      <c r="M25" s="68"/>
      <c r="N25" s="341"/>
      <c r="O25" s="341"/>
      <c r="P25" s="212">
        <v>0</v>
      </c>
      <c r="Q25" s="212">
        <v>1467900</v>
      </c>
      <c r="R25" s="68" t="s">
        <v>1477</v>
      </c>
      <c r="S25" s="342"/>
      <c r="T25" s="269"/>
    </row>
    <row r="26" spans="1:20" ht="51">
      <c r="A26" s="189">
        <v>16</v>
      </c>
      <c r="B26" s="68"/>
      <c r="C26" s="210" t="s">
        <v>40</v>
      </c>
      <c r="D26" s="211">
        <v>46027</v>
      </c>
      <c r="E26" s="189" t="s">
        <v>1636</v>
      </c>
      <c r="F26" s="189" t="s">
        <v>3</v>
      </c>
      <c r="G26" s="189">
        <v>2361510</v>
      </c>
      <c r="H26" s="68"/>
      <c r="I26" s="195" t="s">
        <v>3034</v>
      </c>
      <c r="J26" s="68"/>
      <c r="K26" s="68"/>
      <c r="L26" s="68"/>
      <c r="M26" s="68"/>
      <c r="N26" s="341"/>
      <c r="O26" s="341"/>
      <c r="P26" s="212">
        <v>0</v>
      </c>
      <c r="Q26" s="212">
        <v>350000</v>
      </c>
      <c r="R26" s="68" t="s">
        <v>1477</v>
      </c>
      <c r="S26" s="342"/>
      <c r="T26" s="269"/>
    </row>
    <row r="27" spans="1:20" ht="51">
      <c r="A27" s="189">
        <v>572</v>
      </c>
      <c r="B27" s="68"/>
      <c r="C27" s="210" t="s">
        <v>166</v>
      </c>
      <c r="D27" s="211">
        <v>46027</v>
      </c>
      <c r="E27" s="189" t="s">
        <v>1637</v>
      </c>
      <c r="F27" s="189" t="s">
        <v>3</v>
      </c>
      <c r="G27" s="189">
        <v>2361526</v>
      </c>
      <c r="H27" s="68"/>
      <c r="I27" s="195" t="s">
        <v>3035</v>
      </c>
      <c r="J27" s="68"/>
      <c r="K27" s="68"/>
      <c r="L27" s="68"/>
      <c r="M27" s="68"/>
      <c r="N27" s="341"/>
      <c r="O27" s="341"/>
      <c r="P27" s="212">
        <v>0</v>
      </c>
      <c r="Q27" s="212">
        <v>108354.68</v>
      </c>
      <c r="R27" s="68" t="s">
        <v>1477</v>
      </c>
      <c r="S27" s="342"/>
      <c r="T27" s="269"/>
    </row>
    <row r="28" spans="1:20" ht="63.75">
      <c r="A28" s="189">
        <v>221</v>
      </c>
      <c r="B28" s="68"/>
      <c r="C28" s="210" t="s">
        <v>92</v>
      </c>
      <c r="D28" s="211">
        <v>46027</v>
      </c>
      <c r="E28" s="189" t="s">
        <v>1638</v>
      </c>
      <c r="F28" s="189" t="s">
        <v>3</v>
      </c>
      <c r="G28" s="189">
        <v>2361534</v>
      </c>
      <c r="H28" s="68"/>
      <c r="I28" s="195" t="s">
        <v>3036</v>
      </c>
      <c r="J28" s="68"/>
      <c r="K28" s="68"/>
      <c r="L28" s="68"/>
      <c r="M28" s="68"/>
      <c r="N28" s="341"/>
      <c r="O28" s="341"/>
      <c r="P28" s="212">
        <v>0</v>
      </c>
      <c r="Q28" s="212">
        <v>100</v>
      </c>
      <c r="R28" s="68" t="s">
        <v>1477</v>
      </c>
      <c r="S28" s="342"/>
      <c r="T28" s="269"/>
    </row>
    <row r="29" spans="1:20" ht="51">
      <c r="A29" s="189">
        <v>660</v>
      </c>
      <c r="B29" s="68"/>
      <c r="C29" s="210" t="s">
        <v>176</v>
      </c>
      <c r="D29" s="211">
        <v>46027</v>
      </c>
      <c r="E29" s="189" t="s">
        <v>1639</v>
      </c>
      <c r="F29" s="189" t="s">
        <v>3</v>
      </c>
      <c r="G29" s="189">
        <v>2361542</v>
      </c>
      <c r="H29" s="68"/>
      <c r="I29" s="195" t="s">
        <v>3037</v>
      </c>
      <c r="J29" s="68"/>
      <c r="K29" s="68"/>
      <c r="L29" s="68"/>
      <c r="M29" s="68"/>
      <c r="N29" s="341"/>
      <c r="O29" s="341"/>
      <c r="P29" s="212">
        <v>0</v>
      </c>
      <c r="Q29" s="212">
        <v>231</v>
      </c>
      <c r="R29" s="68" t="s">
        <v>1477</v>
      </c>
      <c r="S29" s="342"/>
      <c r="T29" s="269"/>
    </row>
    <row r="30" spans="1:20" ht="51">
      <c r="A30" s="189">
        <v>660</v>
      </c>
      <c r="B30" s="68"/>
      <c r="C30" s="210" t="s">
        <v>176</v>
      </c>
      <c r="D30" s="211">
        <v>46027</v>
      </c>
      <c r="E30" s="189" t="s">
        <v>1640</v>
      </c>
      <c r="F30" s="189" t="s">
        <v>3</v>
      </c>
      <c r="G30" s="189">
        <v>2361547</v>
      </c>
      <c r="H30" s="68"/>
      <c r="I30" s="195" t="s">
        <v>3038</v>
      </c>
      <c r="J30" s="68"/>
      <c r="K30" s="68"/>
      <c r="L30" s="68"/>
      <c r="M30" s="68"/>
      <c r="N30" s="341"/>
      <c r="O30" s="341"/>
      <c r="P30" s="212">
        <v>0</v>
      </c>
      <c r="Q30" s="212">
        <v>2112.83</v>
      </c>
      <c r="R30" s="68" t="s">
        <v>1477</v>
      </c>
      <c r="S30" s="342"/>
      <c r="T30" s="269"/>
    </row>
    <row r="31" spans="1:20" ht="51">
      <c r="A31" s="189">
        <v>47</v>
      </c>
      <c r="B31" s="68"/>
      <c r="C31" s="210" t="s">
        <v>45</v>
      </c>
      <c r="D31" s="211">
        <v>46027</v>
      </c>
      <c r="E31" s="189" t="s">
        <v>1641</v>
      </c>
      <c r="F31" s="189" t="s">
        <v>3</v>
      </c>
      <c r="G31" s="189">
        <v>2361550</v>
      </c>
      <c r="H31" s="68"/>
      <c r="I31" s="195" t="s">
        <v>3039</v>
      </c>
      <c r="J31" s="68"/>
      <c r="K31" s="68"/>
      <c r="L31" s="68"/>
      <c r="M31" s="68"/>
      <c r="N31" s="341"/>
      <c r="O31" s="341"/>
      <c r="P31" s="212">
        <v>0</v>
      </c>
      <c r="Q31" s="212">
        <v>7689.41</v>
      </c>
      <c r="R31" s="68" t="s">
        <v>1477</v>
      </c>
      <c r="S31" s="342"/>
      <c r="T31" s="269"/>
    </row>
    <row r="32" spans="1:20" ht="51">
      <c r="A32" s="189">
        <v>660</v>
      </c>
      <c r="B32" s="68"/>
      <c r="C32" s="210" t="s">
        <v>176</v>
      </c>
      <c r="D32" s="211">
        <v>46027</v>
      </c>
      <c r="E32" s="189" t="s">
        <v>1642</v>
      </c>
      <c r="F32" s="189" t="s">
        <v>3</v>
      </c>
      <c r="G32" s="189">
        <v>2361552</v>
      </c>
      <c r="H32" s="68"/>
      <c r="I32" s="195" t="s">
        <v>3040</v>
      </c>
      <c r="J32" s="68"/>
      <c r="K32" s="68"/>
      <c r="L32" s="68"/>
      <c r="M32" s="68"/>
      <c r="N32" s="341"/>
      <c r="O32" s="341"/>
      <c r="P32" s="212">
        <v>0</v>
      </c>
      <c r="Q32" s="212">
        <v>2618.33</v>
      </c>
      <c r="R32" s="68" t="s">
        <v>1477</v>
      </c>
      <c r="S32" s="342"/>
      <c r="T32" s="269"/>
    </row>
    <row r="33" spans="1:20" ht="51">
      <c r="A33" s="189">
        <v>283</v>
      </c>
      <c r="B33" s="68"/>
      <c r="C33" s="210" t="s">
        <v>115</v>
      </c>
      <c r="D33" s="211">
        <v>46027</v>
      </c>
      <c r="E33" s="189" t="s">
        <v>1643</v>
      </c>
      <c r="F33" s="189" t="s">
        <v>3</v>
      </c>
      <c r="G33" s="189">
        <v>2361554</v>
      </c>
      <c r="H33" s="68"/>
      <c r="I33" s="195" t="s">
        <v>3041</v>
      </c>
      <c r="J33" s="68"/>
      <c r="K33" s="68"/>
      <c r="L33" s="68"/>
      <c r="M33" s="68"/>
      <c r="N33" s="341"/>
      <c r="O33" s="341"/>
      <c r="P33" s="212">
        <v>0</v>
      </c>
      <c r="Q33" s="212">
        <v>289575.39</v>
      </c>
      <c r="R33" s="68" t="s">
        <v>1477</v>
      </c>
      <c r="S33" s="342"/>
      <c r="T33" s="269"/>
    </row>
    <row r="34" spans="1:20" ht="63.75">
      <c r="A34" s="189">
        <v>595</v>
      </c>
      <c r="B34" s="68"/>
      <c r="C34" s="210" t="s">
        <v>609</v>
      </c>
      <c r="D34" s="211">
        <v>46027</v>
      </c>
      <c r="E34" s="189" t="s">
        <v>1644</v>
      </c>
      <c r="F34" s="189" t="s">
        <v>3</v>
      </c>
      <c r="G34" s="189">
        <v>2361572</v>
      </c>
      <c r="H34" s="68"/>
      <c r="I34" s="195" t="s">
        <v>3042</v>
      </c>
      <c r="J34" s="68"/>
      <c r="K34" s="68"/>
      <c r="L34" s="68"/>
      <c r="M34" s="68"/>
      <c r="N34" s="341"/>
      <c r="O34" s="341"/>
      <c r="P34" s="212">
        <v>0</v>
      </c>
      <c r="Q34" s="212">
        <v>4094.65</v>
      </c>
      <c r="R34" s="68" t="s">
        <v>1477</v>
      </c>
      <c r="S34" s="342"/>
      <c r="T34" s="269"/>
    </row>
    <row r="35" spans="1:20" ht="63.75">
      <c r="A35" s="189">
        <v>595</v>
      </c>
      <c r="B35" s="68"/>
      <c r="C35" s="210" t="s">
        <v>609</v>
      </c>
      <c r="D35" s="211">
        <v>46027</v>
      </c>
      <c r="E35" s="189" t="s">
        <v>1645</v>
      </c>
      <c r="F35" s="189" t="s">
        <v>3</v>
      </c>
      <c r="G35" s="189">
        <v>2361575</v>
      </c>
      <c r="H35" s="68"/>
      <c r="I35" s="195" t="s">
        <v>3043</v>
      </c>
      <c r="J35" s="68"/>
      <c r="K35" s="68"/>
      <c r="L35" s="68"/>
      <c r="M35" s="68"/>
      <c r="N35" s="341"/>
      <c r="O35" s="341"/>
      <c r="P35" s="212">
        <v>0</v>
      </c>
      <c r="Q35" s="212">
        <v>839.55</v>
      </c>
      <c r="R35" s="68" t="s">
        <v>1477</v>
      </c>
      <c r="S35" s="342"/>
      <c r="T35" s="269"/>
    </row>
    <row r="36" spans="1:20" ht="63.75">
      <c r="A36" s="189">
        <v>595</v>
      </c>
      <c r="B36" s="68"/>
      <c r="C36" s="210" t="s">
        <v>609</v>
      </c>
      <c r="D36" s="211">
        <v>46027</v>
      </c>
      <c r="E36" s="189" t="s">
        <v>1646</v>
      </c>
      <c r="F36" s="189" t="s">
        <v>3</v>
      </c>
      <c r="G36" s="189">
        <v>2361580</v>
      </c>
      <c r="H36" s="68"/>
      <c r="I36" s="195" t="s">
        <v>3044</v>
      </c>
      <c r="J36" s="68"/>
      <c r="K36" s="68"/>
      <c r="L36" s="68"/>
      <c r="M36" s="68"/>
      <c r="N36" s="341"/>
      <c r="O36" s="341"/>
      <c r="P36" s="212">
        <v>0</v>
      </c>
      <c r="Q36" s="212">
        <v>419.78</v>
      </c>
      <c r="R36" s="68" t="s">
        <v>1477</v>
      </c>
      <c r="S36" s="342"/>
      <c r="T36" s="269"/>
    </row>
    <row r="37" spans="1:20" ht="63.75">
      <c r="A37" s="189">
        <v>595</v>
      </c>
      <c r="B37" s="68"/>
      <c r="C37" s="210" t="s">
        <v>609</v>
      </c>
      <c r="D37" s="211">
        <v>46027</v>
      </c>
      <c r="E37" s="189" t="s">
        <v>1647</v>
      </c>
      <c r="F37" s="189" t="s">
        <v>3</v>
      </c>
      <c r="G37" s="189">
        <v>2361582</v>
      </c>
      <c r="H37" s="68"/>
      <c r="I37" s="195" t="s">
        <v>3045</v>
      </c>
      <c r="J37" s="68"/>
      <c r="K37" s="68"/>
      <c r="L37" s="68"/>
      <c r="M37" s="68"/>
      <c r="N37" s="341"/>
      <c r="O37" s="341"/>
      <c r="P37" s="212">
        <v>0</v>
      </c>
      <c r="Q37" s="212">
        <v>1218.7</v>
      </c>
      <c r="R37" s="68" t="s">
        <v>1477</v>
      </c>
      <c r="S37" s="342"/>
      <c r="T37" s="269"/>
    </row>
    <row r="38" spans="1:20" ht="51">
      <c r="A38" s="189">
        <v>383</v>
      </c>
      <c r="B38" s="68"/>
      <c r="C38" s="210" t="s">
        <v>1241</v>
      </c>
      <c r="D38" s="211">
        <v>46027</v>
      </c>
      <c r="E38" s="189" t="s">
        <v>1648</v>
      </c>
      <c r="F38" s="189" t="s">
        <v>3</v>
      </c>
      <c r="G38" s="189">
        <v>2361586</v>
      </c>
      <c r="H38" s="68"/>
      <c r="I38" s="195" t="s">
        <v>3046</v>
      </c>
      <c r="J38" s="68"/>
      <c r="K38" s="68"/>
      <c r="L38" s="68"/>
      <c r="M38" s="68"/>
      <c r="N38" s="341"/>
      <c r="O38" s="341"/>
      <c r="P38" s="212">
        <v>0</v>
      </c>
      <c r="Q38" s="212">
        <v>645</v>
      </c>
      <c r="R38" s="68" t="s">
        <v>1477</v>
      </c>
      <c r="S38" s="342"/>
      <c r="T38" s="269"/>
    </row>
    <row r="39" spans="1:20" ht="51">
      <c r="A39" s="189">
        <v>81</v>
      </c>
      <c r="B39" s="68"/>
      <c r="C39" s="210" t="s">
        <v>49</v>
      </c>
      <c r="D39" s="211">
        <v>46027</v>
      </c>
      <c r="E39" s="189" t="s">
        <v>1649</v>
      </c>
      <c r="F39" s="189" t="s">
        <v>3</v>
      </c>
      <c r="G39" s="189">
        <v>2361589</v>
      </c>
      <c r="H39" s="68"/>
      <c r="I39" s="195" t="s">
        <v>3047</v>
      </c>
      <c r="J39" s="68"/>
      <c r="K39" s="68"/>
      <c r="L39" s="68"/>
      <c r="M39" s="68"/>
      <c r="N39" s="341"/>
      <c r="O39" s="341"/>
      <c r="P39" s="212">
        <v>0</v>
      </c>
      <c r="Q39" s="212">
        <v>291.39999999999998</v>
      </c>
      <c r="R39" s="68" t="s">
        <v>1477</v>
      </c>
      <c r="S39" s="342"/>
      <c r="T39" s="269"/>
    </row>
    <row r="40" spans="1:20" ht="51">
      <c r="A40" s="189">
        <v>287</v>
      </c>
      <c r="B40" s="68"/>
      <c r="C40" s="210" t="s">
        <v>116</v>
      </c>
      <c r="D40" s="211">
        <v>46027</v>
      </c>
      <c r="E40" s="189" t="s">
        <v>1650</v>
      </c>
      <c r="F40" s="189" t="s">
        <v>3</v>
      </c>
      <c r="G40" s="189">
        <v>2361593</v>
      </c>
      <c r="H40" s="68"/>
      <c r="I40" s="195" t="s">
        <v>3048</v>
      </c>
      <c r="J40" s="68"/>
      <c r="K40" s="68"/>
      <c r="L40" s="68"/>
      <c r="M40" s="68"/>
      <c r="N40" s="341"/>
      <c r="O40" s="341"/>
      <c r="P40" s="212">
        <v>0</v>
      </c>
      <c r="Q40" s="212">
        <v>7134.21</v>
      </c>
      <c r="R40" s="68" t="s">
        <v>1477</v>
      </c>
      <c r="S40" s="342"/>
      <c r="T40" s="269"/>
    </row>
    <row r="41" spans="1:20" ht="76.5">
      <c r="A41" s="189">
        <v>342</v>
      </c>
      <c r="B41" s="68"/>
      <c r="C41" s="210" t="s">
        <v>137</v>
      </c>
      <c r="D41" s="211">
        <v>46027</v>
      </c>
      <c r="E41" s="189" t="s">
        <v>1651</v>
      </c>
      <c r="F41" s="189" t="s">
        <v>6</v>
      </c>
      <c r="G41" s="189">
        <v>2352345</v>
      </c>
      <c r="H41" s="68"/>
      <c r="I41" s="195" t="s">
        <v>3049</v>
      </c>
      <c r="J41" s="68"/>
      <c r="K41" s="68"/>
      <c r="L41" s="68"/>
      <c r="M41" s="68"/>
      <c r="N41" s="341"/>
      <c r="O41" s="341"/>
      <c r="P41" s="212">
        <v>0</v>
      </c>
      <c r="Q41" s="212">
        <v>6988147.8399999999</v>
      </c>
      <c r="R41" s="68" t="s">
        <v>1477</v>
      </c>
      <c r="S41" s="342"/>
      <c r="T41" s="269"/>
    </row>
    <row r="42" spans="1:20" ht="63.75">
      <c r="A42" s="189" t="s">
        <v>544</v>
      </c>
      <c r="B42" s="68"/>
      <c r="C42" s="210" t="s">
        <v>678</v>
      </c>
      <c r="D42" s="211">
        <v>46027</v>
      </c>
      <c r="E42" s="189" t="s">
        <v>1652</v>
      </c>
      <c r="F42" s="189" t="s">
        <v>6</v>
      </c>
      <c r="G42" s="189">
        <v>2352659</v>
      </c>
      <c r="H42" s="68"/>
      <c r="I42" s="195" t="s">
        <v>3050</v>
      </c>
      <c r="J42" s="68"/>
      <c r="K42" s="68"/>
      <c r="L42" s="68"/>
      <c r="M42" s="68"/>
      <c r="N42" s="341"/>
      <c r="O42" s="341"/>
      <c r="P42" s="212">
        <v>0</v>
      </c>
      <c r="Q42" s="212">
        <v>1699909.77</v>
      </c>
      <c r="R42" s="68" t="s">
        <v>1477</v>
      </c>
      <c r="S42" s="342"/>
      <c r="T42" s="269"/>
    </row>
    <row r="43" spans="1:20" ht="63.75">
      <c r="A43" s="189" t="s">
        <v>544</v>
      </c>
      <c r="B43" s="68"/>
      <c r="C43" s="210" t="s">
        <v>678</v>
      </c>
      <c r="D43" s="211">
        <v>46027</v>
      </c>
      <c r="E43" s="189" t="s">
        <v>1653</v>
      </c>
      <c r="F43" s="189" t="s">
        <v>6</v>
      </c>
      <c r="G43" s="189">
        <v>2352756</v>
      </c>
      <c r="H43" s="68"/>
      <c r="I43" s="195" t="s">
        <v>3051</v>
      </c>
      <c r="J43" s="68"/>
      <c r="K43" s="68"/>
      <c r="L43" s="68"/>
      <c r="M43" s="68"/>
      <c r="N43" s="341"/>
      <c r="O43" s="341"/>
      <c r="P43" s="212">
        <v>0</v>
      </c>
      <c r="Q43" s="212">
        <v>480007.4</v>
      </c>
      <c r="R43" s="68" t="s">
        <v>1477</v>
      </c>
      <c r="S43" s="342"/>
      <c r="T43" s="269"/>
    </row>
    <row r="44" spans="1:20" ht="63.75">
      <c r="A44" s="189" t="s">
        <v>544</v>
      </c>
      <c r="B44" s="68"/>
      <c r="C44" s="210" t="s">
        <v>678</v>
      </c>
      <c r="D44" s="211">
        <v>46027</v>
      </c>
      <c r="E44" s="189" t="s">
        <v>1654</v>
      </c>
      <c r="F44" s="189" t="s">
        <v>6</v>
      </c>
      <c r="G44" s="189">
        <v>2352765</v>
      </c>
      <c r="H44" s="68"/>
      <c r="I44" s="195" t="s">
        <v>3052</v>
      </c>
      <c r="J44" s="68"/>
      <c r="K44" s="68"/>
      <c r="L44" s="68"/>
      <c r="M44" s="68"/>
      <c r="N44" s="341"/>
      <c r="O44" s="341"/>
      <c r="P44" s="212">
        <v>0</v>
      </c>
      <c r="Q44" s="212">
        <v>10609.98</v>
      </c>
      <c r="R44" s="68" t="s">
        <v>1477</v>
      </c>
      <c r="S44" s="342"/>
      <c r="T44" s="269"/>
    </row>
    <row r="45" spans="1:20" ht="63.75">
      <c r="A45" s="189" t="s">
        <v>544</v>
      </c>
      <c r="B45" s="68"/>
      <c r="C45" s="210" t="s">
        <v>678</v>
      </c>
      <c r="D45" s="211">
        <v>46027</v>
      </c>
      <c r="E45" s="189" t="s">
        <v>1655</v>
      </c>
      <c r="F45" s="189" t="s">
        <v>6</v>
      </c>
      <c r="G45" s="189">
        <v>2352766</v>
      </c>
      <c r="H45" s="68"/>
      <c r="I45" s="195" t="s">
        <v>3053</v>
      </c>
      <c r="J45" s="68"/>
      <c r="K45" s="68"/>
      <c r="L45" s="68"/>
      <c r="M45" s="68"/>
      <c r="N45" s="341"/>
      <c r="O45" s="341"/>
      <c r="P45" s="212">
        <v>0</v>
      </c>
      <c r="Q45" s="212">
        <v>15530.3</v>
      </c>
      <c r="R45" s="68" t="s">
        <v>1477</v>
      </c>
      <c r="S45" s="342"/>
      <c r="T45" s="269"/>
    </row>
    <row r="46" spans="1:20" ht="102">
      <c r="A46" s="189">
        <v>132</v>
      </c>
      <c r="B46" s="68"/>
      <c r="C46" s="210" t="s">
        <v>59</v>
      </c>
      <c r="D46" s="211">
        <v>46027</v>
      </c>
      <c r="E46" s="189" t="s">
        <v>1656</v>
      </c>
      <c r="F46" s="189" t="s">
        <v>599</v>
      </c>
      <c r="G46" s="189">
        <v>24290</v>
      </c>
      <c r="H46" s="68"/>
      <c r="I46" s="195" t="s">
        <v>3054</v>
      </c>
      <c r="J46" s="68"/>
      <c r="K46" s="68"/>
      <c r="L46" s="68"/>
      <c r="M46" s="68"/>
      <c r="N46" s="341"/>
      <c r="O46" s="341"/>
      <c r="P46" s="212">
        <v>22478.2</v>
      </c>
      <c r="Q46" s="212">
        <v>0</v>
      </c>
      <c r="R46" s="68" t="s">
        <v>1477</v>
      </c>
      <c r="S46" s="342"/>
      <c r="T46" s="269"/>
    </row>
    <row r="47" spans="1:20" ht="63.75">
      <c r="A47" s="189" t="s">
        <v>544</v>
      </c>
      <c r="B47" s="68"/>
      <c r="C47" s="210" t="s">
        <v>678</v>
      </c>
      <c r="D47" s="211">
        <v>46027</v>
      </c>
      <c r="E47" s="189" t="s">
        <v>1661</v>
      </c>
      <c r="F47" s="189" t="s">
        <v>6</v>
      </c>
      <c r="G47" s="189">
        <v>2352859</v>
      </c>
      <c r="H47" s="68"/>
      <c r="I47" s="195" t="s">
        <v>3059</v>
      </c>
      <c r="J47" s="68"/>
      <c r="K47" s="68"/>
      <c r="L47" s="68"/>
      <c r="M47" s="68"/>
      <c r="N47" s="341"/>
      <c r="O47" s="341"/>
      <c r="P47" s="212">
        <v>0</v>
      </c>
      <c r="Q47" s="212">
        <v>1830740.23</v>
      </c>
      <c r="R47" s="68" t="s">
        <v>1477</v>
      </c>
      <c r="S47" s="342"/>
      <c r="T47" s="269"/>
    </row>
    <row r="48" spans="1:20" ht="89.25">
      <c r="A48" s="189" t="s">
        <v>542</v>
      </c>
      <c r="B48" s="68"/>
      <c r="C48" s="210" t="s">
        <v>686</v>
      </c>
      <c r="D48" s="211">
        <v>46027</v>
      </c>
      <c r="E48" s="189" t="s">
        <v>1662</v>
      </c>
      <c r="F48" s="189" t="s">
        <v>20</v>
      </c>
      <c r="G48" s="189">
        <v>1146030</v>
      </c>
      <c r="H48" s="68"/>
      <c r="I48" s="195" t="s">
        <v>3060</v>
      </c>
      <c r="J48" s="68"/>
      <c r="K48" s="68"/>
      <c r="L48" s="68"/>
      <c r="M48" s="68"/>
      <c r="N48" s="341"/>
      <c r="O48" s="341"/>
      <c r="P48" s="212">
        <v>358070409.70999998</v>
      </c>
      <c r="Q48" s="212">
        <v>0</v>
      </c>
      <c r="R48" s="68" t="s">
        <v>1477</v>
      </c>
      <c r="S48" s="342"/>
      <c r="T48" s="269"/>
    </row>
    <row r="49" spans="1:20" ht="63.75">
      <c r="A49" s="189" t="s">
        <v>542</v>
      </c>
      <c r="B49" s="68"/>
      <c r="C49" s="210" t="s">
        <v>686</v>
      </c>
      <c r="D49" s="211">
        <v>46027</v>
      </c>
      <c r="E49" s="189" t="s">
        <v>1663</v>
      </c>
      <c r="F49" s="189" t="s">
        <v>10</v>
      </c>
      <c r="G49" s="189">
        <v>20996</v>
      </c>
      <c r="H49" s="68"/>
      <c r="I49" s="195" t="s">
        <v>3061</v>
      </c>
      <c r="J49" s="68"/>
      <c r="K49" s="68"/>
      <c r="L49" s="68"/>
      <c r="M49" s="68"/>
      <c r="N49" s="341"/>
      <c r="O49" s="341"/>
      <c r="P49" s="212">
        <v>5797.5</v>
      </c>
      <c r="Q49" s="212">
        <v>0</v>
      </c>
      <c r="R49" s="68" t="s">
        <v>1477</v>
      </c>
      <c r="S49" s="342"/>
      <c r="T49" s="269"/>
    </row>
    <row r="50" spans="1:20" ht="63.75">
      <c r="A50" s="189">
        <v>513</v>
      </c>
      <c r="B50" s="68"/>
      <c r="C50" s="210" t="s">
        <v>160</v>
      </c>
      <c r="D50" s="211">
        <v>46027</v>
      </c>
      <c r="E50" s="189" t="s">
        <v>1664</v>
      </c>
      <c r="F50" s="189" t="s">
        <v>14</v>
      </c>
      <c r="G50" s="189">
        <v>3430293</v>
      </c>
      <c r="H50" s="68"/>
      <c r="I50" s="195" t="s">
        <v>3062</v>
      </c>
      <c r="J50" s="68"/>
      <c r="K50" s="68"/>
      <c r="L50" s="68"/>
      <c r="M50" s="68"/>
      <c r="N50" s="341"/>
      <c r="O50" s="341"/>
      <c r="P50" s="212">
        <v>80</v>
      </c>
      <c r="Q50" s="212">
        <v>0</v>
      </c>
      <c r="R50" s="68" t="s">
        <v>1477</v>
      </c>
      <c r="S50" s="342"/>
      <c r="T50" s="269"/>
    </row>
    <row r="51" spans="1:20" ht="76.5">
      <c r="A51" s="189" t="s">
        <v>542</v>
      </c>
      <c r="B51" s="68"/>
      <c r="C51" s="210" t="s">
        <v>686</v>
      </c>
      <c r="D51" s="211">
        <v>46027</v>
      </c>
      <c r="E51" s="189" t="s">
        <v>1665</v>
      </c>
      <c r="F51" s="189" t="s">
        <v>19</v>
      </c>
      <c r="G51" s="189">
        <v>20972</v>
      </c>
      <c r="H51" s="68"/>
      <c r="I51" s="195" t="s">
        <v>3063</v>
      </c>
      <c r="J51" s="68"/>
      <c r="K51" s="68"/>
      <c r="L51" s="68"/>
      <c r="M51" s="68"/>
      <c r="N51" s="341"/>
      <c r="O51" s="341"/>
      <c r="P51" s="212">
        <v>43638028.560000002</v>
      </c>
      <c r="Q51" s="212">
        <v>0</v>
      </c>
      <c r="R51" s="68" t="s">
        <v>1477</v>
      </c>
      <c r="S51" s="342"/>
      <c r="T51" s="269"/>
    </row>
    <row r="52" spans="1:20" ht="76.5">
      <c r="A52" s="189" t="s">
        <v>542</v>
      </c>
      <c r="B52" s="68"/>
      <c r="C52" s="210" t="s">
        <v>686</v>
      </c>
      <c r="D52" s="211">
        <v>46027</v>
      </c>
      <c r="E52" s="189" t="s">
        <v>1666</v>
      </c>
      <c r="F52" s="189" t="s">
        <v>10</v>
      </c>
      <c r="G52" s="189">
        <v>20972</v>
      </c>
      <c r="H52" s="68"/>
      <c r="I52" s="195" t="s">
        <v>3064</v>
      </c>
      <c r="J52" s="68"/>
      <c r="K52" s="68"/>
      <c r="L52" s="68"/>
      <c r="M52" s="68"/>
      <c r="N52" s="341"/>
      <c r="O52" s="341"/>
      <c r="P52" s="212">
        <v>43718.03</v>
      </c>
      <c r="Q52" s="212">
        <v>0</v>
      </c>
      <c r="R52" s="68" t="s">
        <v>1477</v>
      </c>
      <c r="S52" s="342"/>
      <c r="T52" s="269"/>
    </row>
    <row r="53" spans="1:20" ht="89.25">
      <c r="A53" s="189" t="s">
        <v>542</v>
      </c>
      <c r="B53" s="68"/>
      <c r="C53" s="210" t="s">
        <v>686</v>
      </c>
      <c r="D53" s="211">
        <v>46027</v>
      </c>
      <c r="E53" s="189" t="s">
        <v>1667</v>
      </c>
      <c r="F53" s="189" t="s">
        <v>10</v>
      </c>
      <c r="G53" s="189">
        <v>1146058</v>
      </c>
      <c r="H53" s="68"/>
      <c r="I53" s="195" t="s">
        <v>3065</v>
      </c>
      <c r="J53" s="68"/>
      <c r="K53" s="68"/>
      <c r="L53" s="68"/>
      <c r="M53" s="68"/>
      <c r="N53" s="341"/>
      <c r="O53" s="341"/>
      <c r="P53" s="212">
        <v>70</v>
      </c>
      <c r="Q53" s="212">
        <v>0</v>
      </c>
      <c r="R53" s="68" t="s">
        <v>1477</v>
      </c>
      <c r="S53" s="342"/>
      <c r="T53" s="269"/>
    </row>
    <row r="54" spans="1:20" ht="76.5">
      <c r="A54" s="189" t="s">
        <v>542</v>
      </c>
      <c r="B54" s="68"/>
      <c r="C54" s="210" t="s">
        <v>686</v>
      </c>
      <c r="D54" s="211">
        <v>46027</v>
      </c>
      <c r="E54" s="189" t="s">
        <v>1668</v>
      </c>
      <c r="F54" s="189" t="s">
        <v>12</v>
      </c>
      <c r="G54" s="189">
        <v>1146050</v>
      </c>
      <c r="H54" s="68"/>
      <c r="I54" s="195" t="s">
        <v>3066</v>
      </c>
      <c r="J54" s="68"/>
      <c r="K54" s="68"/>
      <c r="L54" s="68"/>
      <c r="M54" s="68"/>
      <c r="N54" s="341"/>
      <c r="O54" s="341"/>
      <c r="P54" s="212">
        <v>237107492.63999999</v>
      </c>
      <c r="Q54" s="212">
        <v>0</v>
      </c>
      <c r="R54" s="68" t="s">
        <v>1477</v>
      </c>
      <c r="S54" s="342"/>
      <c r="T54" s="269"/>
    </row>
    <row r="55" spans="1:20" ht="89.25">
      <c r="A55" s="189">
        <v>513</v>
      </c>
      <c r="B55" s="68"/>
      <c r="C55" s="210" t="s">
        <v>160</v>
      </c>
      <c r="D55" s="211">
        <v>46027</v>
      </c>
      <c r="E55" s="189" t="s">
        <v>1669</v>
      </c>
      <c r="F55" s="189" t="s">
        <v>10</v>
      </c>
      <c r="G55" s="189">
        <v>1146043</v>
      </c>
      <c r="H55" s="68"/>
      <c r="I55" s="195" t="s">
        <v>3067</v>
      </c>
      <c r="J55" s="68"/>
      <c r="K55" s="68"/>
      <c r="L55" s="68"/>
      <c r="M55" s="68"/>
      <c r="N55" s="341"/>
      <c r="O55" s="341"/>
      <c r="P55" s="212">
        <v>70</v>
      </c>
      <c r="Q55" s="212">
        <v>0</v>
      </c>
      <c r="R55" s="68" t="s">
        <v>1477</v>
      </c>
      <c r="S55" s="342"/>
      <c r="T55" s="269"/>
    </row>
    <row r="56" spans="1:20" ht="102">
      <c r="A56" s="189">
        <v>41</v>
      </c>
      <c r="B56" s="68"/>
      <c r="C56" s="210" t="s">
        <v>1630</v>
      </c>
      <c r="D56" s="211">
        <v>46027</v>
      </c>
      <c r="E56" s="189" t="s">
        <v>1671</v>
      </c>
      <c r="F56" s="189" t="s">
        <v>599</v>
      </c>
      <c r="G56" s="189">
        <v>25741</v>
      </c>
      <c r="H56" s="68"/>
      <c r="I56" s="195" t="s">
        <v>3069</v>
      </c>
      <c r="J56" s="68"/>
      <c r="K56" s="68"/>
      <c r="L56" s="68"/>
      <c r="M56" s="68"/>
      <c r="N56" s="341"/>
      <c r="O56" s="341"/>
      <c r="P56" s="212">
        <v>1524.88</v>
      </c>
      <c r="Q56" s="212">
        <v>0</v>
      </c>
      <c r="R56" s="68" t="s">
        <v>1477</v>
      </c>
      <c r="S56" s="342"/>
      <c r="T56" s="269"/>
    </row>
    <row r="57" spans="1:20" ht="63.75">
      <c r="A57" s="189">
        <v>513</v>
      </c>
      <c r="B57" s="68"/>
      <c r="C57" s="210" t="s">
        <v>160</v>
      </c>
      <c r="D57" s="211">
        <v>46027</v>
      </c>
      <c r="E57" s="189" t="s">
        <v>1672</v>
      </c>
      <c r="F57" s="189" t="s">
        <v>14</v>
      </c>
      <c r="G57" s="189">
        <v>3430375</v>
      </c>
      <c r="H57" s="68"/>
      <c r="I57" s="195" t="s">
        <v>3070</v>
      </c>
      <c r="J57" s="68"/>
      <c r="K57" s="68"/>
      <c r="L57" s="68"/>
      <c r="M57" s="68"/>
      <c r="N57" s="341"/>
      <c r="O57" s="341"/>
      <c r="P57" s="212">
        <v>80</v>
      </c>
      <c r="Q57" s="212">
        <v>0</v>
      </c>
      <c r="R57" s="68" t="s">
        <v>1477</v>
      </c>
      <c r="S57" s="342"/>
      <c r="T57" s="269"/>
    </row>
    <row r="58" spans="1:20" ht="76.5">
      <c r="A58" s="189">
        <v>117</v>
      </c>
      <c r="B58" s="68"/>
      <c r="C58" s="210" t="s">
        <v>54</v>
      </c>
      <c r="D58" s="211">
        <v>46027</v>
      </c>
      <c r="E58" s="189" t="s">
        <v>1673</v>
      </c>
      <c r="F58" s="189" t="s">
        <v>10</v>
      </c>
      <c r="G58" s="189">
        <v>1146032</v>
      </c>
      <c r="H58" s="68"/>
      <c r="I58" s="195" t="s">
        <v>3071</v>
      </c>
      <c r="J58" s="68"/>
      <c r="K58" s="68"/>
      <c r="L58" s="68"/>
      <c r="M58" s="68"/>
      <c r="N58" s="341"/>
      <c r="O58" s="341"/>
      <c r="P58" s="212">
        <v>70</v>
      </c>
      <c r="Q58" s="212">
        <v>0</v>
      </c>
      <c r="R58" s="68" t="s">
        <v>1477</v>
      </c>
      <c r="S58" s="342"/>
      <c r="T58" s="269"/>
    </row>
    <row r="59" spans="1:20" ht="76.5">
      <c r="A59" s="189">
        <v>117</v>
      </c>
      <c r="B59" s="68"/>
      <c r="C59" s="210" t="s">
        <v>54</v>
      </c>
      <c r="D59" s="211">
        <v>46027</v>
      </c>
      <c r="E59" s="189" t="s">
        <v>1674</v>
      </c>
      <c r="F59" s="189" t="s">
        <v>10</v>
      </c>
      <c r="G59" s="189">
        <v>1146034</v>
      </c>
      <c r="H59" s="68"/>
      <c r="I59" s="195" t="s">
        <v>3072</v>
      </c>
      <c r="J59" s="68"/>
      <c r="K59" s="68"/>
      <c r="L59" s="68"/>
      <c r="M59" s="68"/>
      <c r="N59" s="341"/>
      <c r="O59" s="341"/>
      <c r="P59" s="212">
        <v>70</v>
      </c>
      <c r="Q59" s="212">
        <v>0</v>
      </c>
      <c r="R59" s="68" t="s">
        <v>1477</v>
      </c>
      <c r="S59" s="342"/>
      <c r="T59" s="269"/>
    </row>
    <row r="60" spans="1:20" ht="89.25">
      <c r="A60" s="189">
        <v>376</v>
      </c>
      <c r="B60" s="68"/>
      <c r="C60" s="210" t="s">
        <v>607</v>
      </c>
      <c r="D60" s="211">
        <v>46027</v>
      </c>
      <c r="E60" s="189" t="s">
        <v>1675</v>
      </c>
      <c r="F60" s="189" t="s">
        <v>12</v>
      </c>
      <c r="G60" s="189">
        <v>1146040</v>
      </c>
      <c r="H60" s="68"/>
      <c r="I60" s="195" t="s">
        <v>3073</v>
      </c>
      <c r="J60" s="68"/>
      <c r="K60" s="68"/>
      <c r="L60" s="68"/>
      <c r="M60" s="68"/>
      <c r="N60" s="341"/>
      <c r="O60" s="341"/>
      <c r="P60" s="212">
        <v>122.5</v>
      </c>
      <c r="Q60" s="212">
        <v>0</v>
      </c>
      <c r="R60" s="68" t="s">
        <v>1477</v>
      </c>
      <c r="S60" s="342"/>
      <c r="T60" s="269"/>
    </row>
    <row r="61" spans="1:20" ht="89.25">
      <c r="A61" s="189">
        <v>376</v>
      </c>
      <c r="B61" s="68"/>
      <c r="C61" s="210" t="s">
        <v>607</v>
      </c>
      <c r="D61" s="211">
        <v>46027</v>
      </c>
      <c r="E61" s="189" t="s">
        <v>1676</v>
      </c>
      <c r="F61" s="189" t="s">
        <v>10</v>
      </c>
      <c r="G61" s="189">
        <v>1146040</v>
      </c>
      <c r="H61" s="68"/>
      <c r="I61" s="195" t="s">
        <v>3074</v>
      </c>
      <c r="J61" s="68"/>
      <c r="K61" s="68"/>
      <c r="L61" s="68"/>
      <c r="M61" s="68"/>
      <c r="N61" s="341"/>
      <c r="O61" s="341"/>
      <c r="P61" s="212">
        <v>80</v>
      </c>
      <c r="Q61" s="212">
        <v>0</v>
      </c>
      <c r="R61" s="68" t="s">
        <v>1477</v>
      </c>
      <c r="S61" s="342"/>
      <c r="T61" s="269"/>
    </row>
    <row r="62" spans="1:20" ht="89.25">
      <c r="A62" s="189">
        <v>376</v>
      </c>
      <c r="B62" s="68"/>
      <c r="C62" s="210" t="s">
        <v>607</v>
      </c>
      <c r="D62" s="211">
        <v>46027</v>
      </c>
      <c r="E62" s="189" t="s">
        <v>1677</v>
      </c>
      <c r="F62" s="189" t="s">
        <v>12</v>
      </c>
      <c r="G62" s="189">
        <v>1146042</v>
      </c>
      <c r="H62" s="68"/>
      <c r="I62" s="195" t="s">
        <v>3075</v>
      </c>
      <c r="J62" s="68"/>
      <c r="K62" s="68"/>
      <c r="L62" s="68"/>
      <c r="M62" s="68"/>
      <c r="N62" s="341"/>
      <c r="O62" s="341"/>
      <c r="P62" s="212">
        <v>122.5</v>
      </c>
      <c r="Q62" s="212">
        <v>0</v>
      </c>
      <c r="R62" s="68" t="s">
        <v>1477</v>
      </c>
      <c r="S62" s="342"/>
      <c r="T62" s="269"/>
    </row>
    <row r="63" spans="1:20" ht="89.25">
      <c r="A63" s="189">
        <v>376</v>
      </c>
      <c r="B63" s="68"/>
      <c r="C63" s="210" t="s">
        <v>607</v>
      </c>
      <c r="D63" s="211">
        <v>46027</v>
      </c>
      <c r="E63" s="189" t="s">
        <v>1678</v>
      </c>
      <c r="F63" s="189" t="s">
        <v>10</v>
      </c>
      <c r="G63" s="189">
        <v>1146042</v>
      </c>
      <c r="H63" s="68"/>
      <c r="I63" s="195" t="s">
        <v>3076</v>
      </c>
      <c r="J63" s="68"/>
      <c r="K63" s="68"/>
      <c r="L63" s="68"/>
      <c r="M63" s="68"/>
      <c r="N63" s="341"/>
      <c r="O63" s="341"/>
      <c r="P63" s="212">
        <v>80</v>
      </c>
      <c r="Q63" s="212">
        <v>0</v>
      </c>
      <c r="R63" s="68" t="s">
        <v>1477</v>
      </c>
      <c r="S63" s="342"/>
      <c r="T63" s="269"/>
    </row>
    <row r="64" spans="1:20" ht="89.25">
      <c r="A64" s="189" t="s">
        <v>542</v>
      </c>
      <c r="B64" s="68"/>
      <c r="C64" s="210" t="s">
        <v>686</v>
      </c>
      <c r="D64" s="211">
        <v>46027</v>
      </c>
      <c r="E64" s="189" t="s">
        <v>1679</v>
      </c>
      <c r="F64" s="189" t="s">
        <v>12</v>
      </c>
      <c r="G64" s="189">
        <v>1146051</v>
      </c>
      <c r="H64" s="68"/>
      <c r="I64" s="195" t="s">
        <v>3077</v>
      </c>
      <c r="J64" s="68"/>
      <c r="K64" s="68"/>
      <c r="L64" s="68"/>
      <c r="M64" s="68"/>
      <c r="N64" s="341"/>
      <c r="O64" s="341"/>
      <c r="P64" s="212">
        <v>1350</v>
      </c>
      <c r="Q64" s="212">
        <v>0</v>
      </c>
      <c r="R64" s="68" t="s">
        <v>1477</v>
      </c>
      <c r="S64" s="342"/>
      <c r="T64" s="269"/>
    </row>
    <row r="65" spans="1:20" ht="76.5">
      <c r="A65" s="189">
        <v>117</v>
      </c>
      <c r="B65" s="68"/>
      <c r="C65" s="210" t="s">
        <v>54</v>
      </c>
      <c r="D65" s="211">
        <v>46027</v>
      </c>
      <c r="E65" s="189" t="s">
        <v>1680</v>
      </c>
      <c r="F65" s="189" t="s">
        <v>10</v>
      </c>
      <c r="G65" s="189">
        <v>1146048</v>
      </c>
      <c r="H65" s="68"/>
      <c r="I65" s="195" t="s">
        <v>3078</v>
      </c>
      <c r="J65" s="68"/>
      <c r="K65" s="68"/>
      <c r="L65" s="68"/>
      <c r="M65" s="68"/>
      <c r="N65" s="341"/>
      <c r="O65" s="341"/>
      <c r="P65" s="212">
        <v>70</v>
      </c>
      <c r="Q65" s="212">
        <v>0</v>
      </c>
      <c r="R65" s="68" t="s">
        <v>1477</v>
      </c>
      <c r="S65" s="342"/>
      <c r="T65" s="269"/>
    </row>
    <row r="66" spans="1:20" ht="76.5">
      <c r="A66" s="189" t="s">
        <v>542</v>
      </c>
      <c r="B66" s="68"/>
      <c r="C66" s="210" t="s">
        <v>686</v>
      </c>
      <c r="D66" s="211">
        <v>46027</v>
      </c>
      <c r="E66" s="189" t="s">
        <v>1681</v>
      </c>
      <c r="F66" s="189" t="s">
        <v>10</v>
      </c>
      <c r="G66" s="189">
        <v>1146061</v>
      </c>
      <c r="H66" s="68"/>
      <c r="I66" s="195" t="s">
        <v>3079</v>
      </c>
      <c r="J66" s="68"/>
      <c r="K66" s="68"/>
      <c r="L66" s="68"/>
      <c r="M66" s="68"/>
      <c r="N66" s="341"/>
      <c r="O66" s="341"/>
      <c r="P66" s="212">
        <v>70</v>
      </c>
      <c r="Q66" s="212">
        <v>0</v>
      </c>
      <c r="R66" s="68" t="s">
        <v>1477</v>
      </c>
      <c r="S66" s="342"/>
      <c r="T66" s="269"/>
    </row>
    <row r="67" spans="1:20" ht="76.5">
      <c r="A67" s="189">
        <v>117</v>
      </c>
      <c r="B67" s="68"/>
      <c r="C67" s="210" t="s">
        <v>54</v>
      </c>
      <c r="D67" s="211">
        <v>46027</v>
      </c>
      <c r="E67" s="189" t="s">
        <v>1682</v>
      </c>
      <c r="F67" s="189" t="s">
        <v>10</v>
      </c>
      <c r="G67" s="189">
        <v>1146041</v>
      </c>
      <c r="H67" s="68"/>
      <c r="I67" s="195" t="s">
        <v>3080</v>
      </c>
      <c r="J67" s="68"/>
      <c r="K67" s="68"/>
      <c r="L67" s="68"/>
      <c r="M67" s="68"/>
      <c r="N67" s="341"/>
      <c r="O67" s="341"/>
      <c r="P67" s="212">
        <v>70</v>
      </c>
      <c r="Q67" s="212">
        <v>0</v>
      </c>
      <c r="R67" s="68" t="s">
        <v>1477</v>
      </c>
      <c r="S67" s="342"/>
      <c r="T67" s="269"/>
    </row>
    <row r="68" spans="1:20" ht="51">
      <c r="A68" s="189">
        <v>133</v>
      </c>
      <c r="B68" s="68"/>
      <c r="C68" s="210" t="s">
        <v>60</v>
      </c>
      <c r="D68" s="211">
        <v>46028</v>
      </c>
      <c r="E68" s="189" t="s">
        <v>1683</v>
      </c>
      <c r="F68" s="189" t="s">
        <v>3</v>
      </c>
      <c r="G68" s="189">
        <v>2361778</v>
      </c>
      <c r="H68" s="68"/>
      <c r="I68" s="195" t="s">
        <v>3081</v>
      </c>
      <c r="J68" s="68"/>
      <c r="K68" s="68"/>
      <c r="L68" s="68"/>
      <c r="M68" s="68"/>
      <c r="N68" s="341"/>
      <c r="O68" s="341"/>
      <c r="P68" s="212">
        <v>0</v>
      </c>
      <c r="Q68" s="212">
        <v>1196</v>
      </c>
      <c r="R68" s="68" t="s">
        <v>1477</v>
      </c>
      <c r="S68" s="342"/>
      <c r="T68" s="269"/>
    </row>
    <row r="69" spans="1:20" ht="51">
      <c r="A69" s="189">
        <v>46</v>
      </c>
      <c r="B69" s="68"/>
      <c r="C69" s="210" t="s">
        <v>1366</v>
      </c>
      <c r="D69" s="211">
        <v>46028</v>
      </c>
      <c r="E69" s="189" t="s">
        <v>1684</v>
      </c>
      <c r="F69" s="189" t="s">
        <v>3</v>
      </c>
      <c r="G69" s="189">
        <v>2361783</v>
      </c>
      <c r="H69" s="68"/>
      <c r="I69" s="195" t="s">
        <v>3082</v>
      </c>
      <c r="J69" s="68"/>
      <c r="K69" s="68"/>
      <c r="L69" s="68"/>
      <c r="M69" s="68"/>
      <c r="N69" s="341"/>
      <c r="O69" s="341"/>
      <c r="P69" s="212">
        <v>0</v>
      </c>
      <c r="Q69" s="212">
        <v>20000</v>
      </c>
      <c r="R69" s="68" t="s">
        <v>1477</v>
      </c>
      <c r="S69" s="342"/>
      <c r="T69" s="269"/>
    </row>
    <row r="70" spans="1:20" ht="51">
      <c r="A70" s="189">
        <v>15</v>
      </c>
      <c r="B70" s="68"/>
      <c r="C70" s="210" t="s">
        <v>39</v>
      </c>
      <c r="D70" s="211">
        <v>46028</v>
      </c>
      <c r="E70" s="189" t="s">
        <v>1685</v>
      </c>
      <c r="F70" s="189" t="s">
        <v>3</v>
      </c>
      <c r="G70" s="189">
        <v>2361789</v>
      </c>
      <c r="H70" s="68"/>
      <c r="I70" s="195" t="s">
        <v>3083</v>
      </c>
      <c r="J70" s="68"/>
      <c r="K70" s="68"/>
      <c r="L70" s="68"/>
      <c r="M70" s="68"/>
      <c r="N70" s="341"/>
      <c r="O70" s="341"/>
      <c r="P70" s="212">
        <v>0</v>
      </c>
      <c r="Q70" s="212">
        <v>100</v>
      </c>
      <c r="R70" s="68" t="s">
        <v>1477</v>
      </c>
      <c r="S70" s="342"/>
      <c r="T70" s="269"/>
    </row>
    <row r="71" spans="1:20" ht="51">
      <c r="A71" s="189">
        <v>599</v>
      </c>
      <c r="B71" s="68"/>
      <c r="C71" s="210" t="s">
        <v>1244</v>
      </c>
      <c r="D71" s="211">
        <v>46028</v>
      </c>
      <c r="E71" s="189" t="s">
        <v>1686</v>
      </c>
      <c r="F71" s="189" t="s">
        <v>3</v>
      </c>
      <c r="G71" s="189">
        <v>2361807</v>
      </c>
      <c r="H71" s="68"/>
      <c r="I71" s="195" t="s">
        <v>3084</v>
      </c>
      <c r="J71" s="68"/>
      <c r="K71" s="68"/>
      <c r="L71" s="68"/>
      <c r="M71" s="68"/>
      <c r="N71" s="341"/>
      <c r="O71" s="341"/>
      <c r="P71" s="212">
        <v>0</v>
      </c>
      <c r="Q71" s="212">
        <v>197</v>
      </c>
      <c r="R71" s="68" t="s">
        <v>1477</v>
      </c>
      <c r="S71" s="342"/>
      <c r="T71" s="269"/>
    </row>
    <row r="72" spans="1:20" ht="63.75">
      <c r="A72" s="189">
        <v>221</v>
      </c>
      <c r="B72" s="68"/>
      <c r="C72" s="210" t="s">
        <v>92</v>
      </c>
      <c r="D72" s="211">
        <v>46028</v>
      </c>
      <c r="E72" s="189" t="s">
        <v>1687</v>
      </c>
      <c r="F72" s="189" t="s">
        <v>3</v>
      </c>
      <c r="G72" s="189">
        <v>2361809</v>
      </c>
      <c r="H72" s="68"/>
      <c r="I72" s="195" t="s">
        <v>3085</v>
      </c>
      <c r="J72" s="68"/>
      <c r="K72" s="68"/>
      <c r="L72" s="68"/>
      <c r="M72" s="68"/>
      <c r="N72" s="341"/>
      <c r="O72" s="341"/>
      <c r="P72" s="212">
        <v>0</v>
      </c>
      <c r="Q72" s="212">
        <v>800</v>
      </c>
      <c r="R72" s="68" t="s">
        <v>1477</v>
      </c>
      <c r="S72" s="342"/>
      <c r="T72" s="269"/>
    </row>
    <row r="73" spans="1:20" ht="63.75">
      <c r="A73" s="189">
        <v>221</v>
      </c>
      <c r="B73" s="68"/>
      <c r="C73" s="210" t="s">
        <v>92</v>
      </c>
      <c r="D73" s="211">
        <v>46028</v>
      </c>
      <c r="E73" s="189" t="s">
        <v>1688</v>
      </c>
      <c r="F73" s="189" t="s">
        <v>3</v>
      </c>
      <c r="G73" s="189">
        <v>2361810</v>
      </c>
      <c r="H73" s="68"/>
      <c r="I73" s="195" t="s">
        <v>3085</v>
      </c>
      <c r="J73" s="68"/>
      <c r="K73" s="68"/>
      <c r="L73" s="68"/>
      <c r="M73" s="68"/>
      <c r="N73" s="341"/>
      <c r="O73" s="341"/>
      <c r="P73" s="212">
        <v>0</v>
      </c>
      <c r="Q73" s="212">
        <v>1230</v>
      </c>
      <c r="R73" s="68" t="s">
        <v>1477</v>
      </c>
      <c r="S73" s="342"/>
      <c r="T73" s="269"/>
    </row>
    <row r="74" spans="1:20" ht="51">
      <c r="A74" s="189">
        <v>599</v>
      </c>
      <c r="B74" s="68"/>
      <c r="C74" s="210" t="s">
        <v>1244</v>
      </c>
      <c r="D74" s="211">
        <v>46028</v>
      </c>
      <c r="E74" s="189" t="s">
        <v>1689</v>
      </c>
      <c r="F74" s="189" t="s">
        <v>3</v>
      </c>
      <c r="G74" s="189">
        <v>2361855</v>
      </c>
      <c r="H74" s="68"/>
      <c r="I74" s="195" t="s">
        <v>3086</v>
      </c>
      <c r="J74" s="68"/>
      <c r="K74" s="68"/>
      <c r="L74" s="68"/>
      <c r="M74" s="68"/>
      <c r="N74" s="341"/>
      <c r="O74" s="341"/>
      <c r="P74" s="212">
        <v>0</v>
      </c>
      <c r="Q74" s="212">
        <v>50</v>
      </c>
      <c r="R74" s="68" t="s">
        <v>1477</v>
      </c>
      <c r="S74" s="342"/>
      <c r="T74" s="269"/>
    </row>
    <row r="75" spans="1:20" ht="63.75">
      <c r="A75" s="189">
        <v>221</v>
      </c>
      <c r="B75" s="68"/>
      <c r="C75" s="210" t="s">
        <v>92</v>
      </c>
      <c r="D75" s="211">
        <v>46028</v>
      </c>
      <c r="E75" s="189" t="s">
        <v>1690</v>
      </c>
      <c r="F75" s="189" t="s">
        <v>3</v>
      </c>
      <c r="G75" s="189">
        <v>2361881</v>
      </c>
      <c r="H75" s="68"/>
      <c r="I75" s="195" t="s">
        <v>3087</v>
      </c>
      <c r="J75" s="68"/>
      <c r="K75" s="68"/>
      <c r="L75" s="68"/>
      <c r="M75" s="68"/>
      <c r="N75" s="341"/>
      <c r="O75" s="341"/>
      <c r="P75" s="212">
        <v>0</v>
      </c>
      <c r="Q75" s="212">
        <v>1170</v>
      </c>
      <c r="R75" s="68" t="s">
        <v>1477</v>
      </c>
      <c r="S75" s="342"/>
      <c r="T75" s="269"/>
    </row>
    <row r="76" spans="1:20" ht="51">
      <c r="A76" s="189">
        <v>212</v>
      </c>
      <c r="B76" s="68"/>
      <c r="C76" s="210" t="s">
        <v>90</v>
      </c>
      <c r="D76" s="211">
        <v>46028</v>
      </c>
      <c r="E76" s="189" t="s">
        <v>1691</v>
      </c>
      <c r="F76" s="189" t="s">
        <v>3</v>
      </c>
      <c r="G76" s="189">
        <v>2361865</v>
      </c>
      <c r="H76" s="68"/>
      <c r="I76" s="195" t="s">
        <v>3088</v>
      </c>
      <c r="J76" s="68"/>
      <c r="K76" s="68"/>
      <c r="L76" s="68"/>
      <c r="M76" s="68"/>
      <c r="N76" s="341"/>
      <c r="O76" s="341"/>
      <c r="P76" s="212">
        <v>0</v>
      </c>
      <c r="Q76" s="212">
        <v>376.5</v>
      </c>
      <c r="R76" s="68" t="s">
        <v>1477</v>
      </c>
      <c r="S76" s="342"/>
      <c r="T76" s="269"/>
    </row>
    <row r="77" spans="1:20" ht="63.75">
      <c r="A77" s="189">
        <v>221</v>
      </c>
      <c r="B77" s="68"/>
      <c r="C77" s="210" t="s">
        <v>92</v>
      </c>
      <c r="D77" s="211">
        <v>46028</v>
      </c>
      <c r="E77" s="189" t="s">
        <v>1692</v>
      </c>
      <c r="F77" s="189" t="s">
        <v>3</v>
      </c>
      <c r="G77" s="189">
        <v>2361882</v>
      </c>
      <c r="H77" s="68"/>
      <c r="I77" s="195" t="s">
        <v>3089</v>
      </c>
      <c r="J77" s="68"/>
      <c r="K77" s="68"/>
      <c r="L77" s="68"/>
      <c r="M77" s="68"/>
      <c r="N77" s="341"/>
      <c r="O77" s="341"/>
      <c r="P77" s="212">
        <v>0</v>
      </c>
      <c r="Q77" s="212">
        <v>2500</v>
      </c>
      <c r="R77" s="68" t="s">
        <v>1477</v>
      </c>
      <c r="S77" s="342"/>
      <c r="T77" s="269"/>
    </row>
    <row r="78" spans="1:20" ht="38.25">
      <c r="A78" s="189">
        <v>526</v>
      </c>
      <c r="B78" s="68"/>
      <c r="C78" s="210" t="s">
        <v>1261</v>
      </c>
      <c r="D78" s="211">
        <v>46028</v>
      </c>
      <c r="E78" s="189" t="s">
        <v>1693</v>
      </c>
      <c r="F78" s="189" t="s">
        <v>3</v>
      </c>
      <c r="G78" s="189">
        <v>2361891</v>
      </c>
      <c r="H78" s="68"/>
      <c r="I78" s="195" t="s">
        <v>3090</v>
      </c>
      <c r="J78" s="68"/>
      <c r="K78" s="68"/>
      <c r="L78" s="68"/>
      <c r="M78" s="68"/>
      <c r="N78" s="341"/>
      <c r="O78" s="341"/>
      <c r="P78" s="212">
        <v>0</v>
      </c>
      <c r="Q78" s="212">
        <v>153.1</v>
      </c>
      <c r="R78" s="68" t="s">
        <v>1477</v>
      </c>
      <c r="S78" s="342"/>
      <c r="T78" s="269"/>
    </row>
    <row r="79" spans="1:20" ht="63.75">
      <c r="A79" s="189">
        <v>224</v>
      </c>
      <c r="B79" s="68"/>
      <c r="C79" s="210" t="s">
        <v>95</v>
      </c>
      <c r="D79" s="211">
        <v>46028</v>
      </c>
      <c r="E79" s="189" t="s">
        <v>1694</v>
      </c>
      <c r="F79" s="189" t="s">
        <v>3</v>
      </c>
      <c r="G79" s="189">
        <v>2361893</v>
      </c>
      <c r="H79" s="68"/>
      <c r="I79" s="195" t="s">
        <v>3091</v>
      </c>
      <c r="J79" s="68"/>
      <c r="K79" s="68"/>
      <c r="L79" s="68"/>
      <c r="M79" s="68"/>
      <c r="N79" s="341"/>
      <c r="O79" s="341"/>
      <c r="P79" s="212">
        <v>0</v>
      </c>
      <c r="Q79" s="212">
        <v>927.5</v>
      </c>
      <c r="R79" s="68" t="s">
        <v>1477</v>
      </c>
      <c r="S79" s="342"/>
      <c r="T79" s="269"/>
    </row>
    <row r="80" spans="1:20" ht="51">
      <c r="A80" s="189">
        <v>133</v>
      </c>
      <c r="B80" s="68"/>
      <c r="C80" s="210" t="s">
        <v>60</v>
      </c>
      <c r="D80" s="211">
        <v>46028</v>
      </c>
      <c r="E80" s="189" t="s">
        <v>1695</v>
      </c>
      <c r="F80" s="189" t="s">
        <v>3</v>
      </c>
      <c r="G80" s="189">
        <v>2361899</v>
      </c>
      <c r="H80" s="68"/>
      <c r="I80" s="195" t="s">
        <v>3092</v>
      </c>
      <c r="J80" s="68"/>
      <c r="K80" s="68"/>
      <c r="L80" s="68"/>
      <c r="M80" s="68"/>
      <c r="N80" s="341"/>
      <c r="O80" s="341"/>
      <c r="P80" s="212">
        <v>0</v>
      </c>
      <c r="Q80" s="212">
        <v>9542</v>
      </c>
      <c r="R80" s="68" t="s">
        <v>1477</v>
      </c>
      <c r="S80" s="342"/>
      <c r="T80" s="269"/>
    </row>
    <row r="81" spans="1:20" ht="51">
      <c r="A81" s="189">
        <v>343</v>
      </c>
      <c r="B81" s="68"/>
      <c r="C81" s="210" t="s">
        <v>138</v>
      </c>
      <c r="D81" s="211">
        <v>46028</v>
      </c>
      <c r="E81" s="189" t="s">
        <v>1696</v>
      </c>
      <c r="F81" s="189" t="s">
        <v>3</v>
      </c>
      <c r="G81" s="189">
        <v>2361919</v>
      </c>
      <c r="H81" s="68"/>
      <c r="I81" s="195" t="s">
        <v>3093</v>
      </c>
      <c r="J81" s="68"/>
      <c r="K81" s="68"/>
      <c r="L81" s="68"/>
      <c r="M81" s="68"/>
      <c r="N81" s="341"/>
      <c r="O81" s="341"/>
      <c r="P81" s="212">
        <v>0</v>
      </c>
      <c r="Q81" s="212">
        <v>364.09</v>
      </c>
      <c r="R81" s="68" t="s">
        <v>1477</v>
      </c>
      <c r="S81" s="342"/>
      <c r="T81" s="269"/>
    </row>
    <row r="82" spans="1:20" ht="51">
      <c r="A82" s="189">
        <v>20</v>
      </c>
      <c r="B82" s="68"/>
      <c r="C82" s="210" t="s">
        <v>41</v>
      </c>
      <c r="D82" s="211">
        <v>46028</v>
      </c>
      <c r="E82" s="189" t="s">
        <v>1697</v>
      </c>
      <c r="F82" s="189" t="s">
        <v>3</v>
      </c>
      <c r="G82" s="189">
        <v>2361943</v>
      </c>
      <c r="H82" s="68"/>
      <c r="I82" s="195" t="s">
        <v>3094</v>
      </c>
      <c r="J82" s="68"/>
      <c r="K82" s="68"/>
      <c r="L82" s="68"/>
      <c r="M82" s="68"/>
      <c r="N82" s="341"/>
      <c r="O82" s="341"/>
      <c r="P82" s="212">
        <v>0</v>
      </c>
      <c r="Q82" s="212">
        <v>0.04</v>
      </c>
      <c r="R82" s="68" t="s">
        <v>1477</v>
      </c>
      <c r="S82" s="342"/>
      <c r="T82" s="269"/>
    </row>
    <row r="83" spans="1:20" ht="51">
      <c r="A83" s="189">
        <v>20</v>
      </c>
      <c r="B83" s="68"/>
      <c r="C83" s="210" t="s">
        <v>41</v>
      </c>
      <c r="D83" s="211">
        <v>46028</v>
      </c>
      <c r="E83" s="189" t="s">
        <v>1698</v>
      </c>
      <c r="F83" s="189" t="s">
        <v>3</v>
      </c>
      <c r="G83" s="189">
        <v>2361944</v>
      </c>
      <c r="H83" s="68"/>
      <c r="I83" s="195" t="s">
        <v>3095</v>
      </c>
      <c r="J83" s="68"/>
      <c r="K83" s="68"/>
      <c r="L83" s="68"/>
      <c r="M83" s="68"/>
      <c r="N83" s="341"/>
      <c r="O83" s="341"/>
      <c r="P83" s="212">
        <v>0</v>
      </c>
      <c r="Q83" s="212">
        <v>0.05</v>
      </c>
      <c r="R83" s="68" t="s">
        <v>1477</v>
      </c>
      <c r="S83" s="342"/>
      <c r="T83" s="269"/>
    </row>
    <row r="84" spans="1:20" ht="51">
      <c r="A84" s="189">
        <v>15</v>
      </c>
      <c r="B84" s="68"/>
      <c r="C84" s="210" t="s">
        <v>39</v>
      </c>
      <c r="D84" s="211">
        <v>46028</v>
      </c>
      <c r="E84" s="189" t="s">
        <v>1699</v>
      </c>
      <c r="F84" s="189" t="s">
        <v>3</v>
      </c>
      <c r="G84" s="189">
        <v>2361946</v>
      </c>
      <c r="H84" s="68"/>
      <c r="I84" s="195" t="s">
        <v>3096</v>
      </c>
      <c r="J84" s="68"/>
      <c r="K84" s="68"/>
      <c r="L84" s="68"/>
      <c r="M84" s="68"/>
      <c r="N84" s="341"/>
      <c r="O84" s="341"/>
      <c r="P84" s="212">
        <v>0</v>
      </c>
      <c r="Q84" s="212">
        <v>100</v>
      </c>
      <c r="R84" s="68" t="s">
        <v>1477</v>
      </c>
      <c r="S84" s="342"/>
      <c r="T84" s="269"/>
    </row>
    <row r="85" spans="1:20" ht="51">
      <c r="A85" s="189">
        <v>15</v>
      </c>
      <c r="B85" s="68"/>
      <c r="C85" s="210" t="s">
        <v>39</v>
      </c>
      <c r="D85" s="211">
        <v>46028</v>
      </c>
      <c r="E85" s="189" t="s">
        <v>1700</v>
      </c>
      <c r="F85" s="189" t="s">
        <v>3</v>
      </c>
      <c r="G85" s="189">
        <v>2361947</v>
      </c>
      <c r="H85" s="68"/>
      <c r="I85" s="195" t="s">
        <v>3097</v>
      </c>
      <c r="J85" s="68"/>
      <c r="K85" s="68"/>
      <c r="L85" s="68"/>
      <c r="M85" s="68"/>
      <c r="N85" s="341"/>
      <c r="O85" s="341"/>
      <c r="P85" s="212">
        <v>0</v>
      </c>
      <c r="Q85" s="212">
        <v>100</v>
      </c>
      <c r="R85" s="68" t="s">
        <v>1477</v>
      </c>
      <c r="S85" s="342"/>
      <c r="T85" s="269"/>
    </row>
    <row r="86" spans="1:20" ht="51">
      <c r="A86" s="189">
        <v>599</v>
      </c>
      <c r="B86" s="68"/>
      <c r="C86" s="210" t="s">
        <v>1244</v>
      </c>
      <c r="D86" s="211">
        <v>46028</v>
      </c>
      <c r="E86" s="189" t="s">
        <v>1701</v>
      </c>
      <c r="F86" s="189" t="s">
        <v>3</v>
      </c>
      <c r="G86" s="189">
        <v>2361967</v>
      </c>
      <c r="H86" s="68"/>
      <c r="I86" s="195" t="s">
        <v>3098</v>
      </c>
      <c r="J86" s="68"/>
      <c r="K86" s="68"/>
      <c r="L86" s="68"/>
      <c r="M86" s="68"/>
      <c r="N86" s="341"/>
      <c r="O86" s="341"/>
      <c r="P86" s="212">
        <v>0</v>
      </c>
      <c r="Q86" s="212">
        <v>50</v>
      </c>
      <c r="R86" s="68" t="s">
        <v>1477</v>
      </c>
      <c r="S86" s="342"/>
      <c r="T86" s="269"/>
    </row>
    <row r="87" spans="1:20" ht="63.75">
      <c r="A87" s="189">
        <v>382</v>
      </c>
      <c r="B87" s="68"/>
      <c r="C87" s="210" t="s">
        <v>1240</v>
      </c>
      <c r="D87" s="211">
        <v>46028</v>
      </c>
      <c r="E87" s="189" t="s">
        <v>1702</v>
      </c>
      <c r="F87" s="189" t="s">
        <v>3</v>
      </c>
      <c r="G87" s="189">
        <v>2361800</v>
      </c>
      <c r="H87" s="68"/>
      <c r="I87" s="195" t="s">
        <v>3099</v>
      </c>
      <c r="J87" s="68"/>
      <c r="K87" s="68"/>
      <c r="L87" s="68"/>
      <c r="M87" s="68"/>
      <c r="N87" s="341"/>
      <c r="O87" s="341"/>
      <c r="P87" s="212">
        <v>0</v>
      </c>
      <c r="Q87" s="212">
        <v>1040</v>
      </c>
      <c r="R87" s="68" t="s">
        <v>1477</v>
      </c>
      <c r="S87" s="342"/>
      <c r="T87" s="269"/>
    </row>
    <row r="88" spans="1:20" ht="51">
      <c r="A88" s="189">
        <v>15</v>
      </c>
      <c r="B88" s="68"/>
      <c r="C88" s="210" t="s">
        <v>39</v>
      </c>
      <c r="D88" s="211">
        <v>46028</v>
      </c>
      <c r="E88" s="189" t="s">
        <v>1703</v>
      </c>
      <c r="F88" s="189" t="s">
        <v>3</v>
      </c>
      <c r="G88" s="189">
        <v>2361836</v>
      </c>
      <c r="H88" s="68"/>
      <c r="I88" s="195" t="s">
        <v>3100</v>
      </c>
      <c r="J88" s="68"/>
      <c r="K88" s="68"/>
      <c r="L88" s="68"/>
      <c r="M88" s="68"/>
      <c r="N88" s="341"/>
      <c r="O88" s="341"/>
      <c r="P88" s="212">
        <v>0</v>
      </c>
      <c r="Q88" s="212">
        <v>1573.45</v>
      </c>
      <c r="R88" s="68" t="s">
        <v>1477</v>
      </c>
      <c r="S88" s="342"/>
      <c r="T88" s="269"/>
    </row>
    <row r="89" spans="1:20" ht="51">
      <c r="A89" s="189">
        <v>578</v>
      </c>
      <c r="B89" s="68"/>
      <c r="C89" s="210" t="s">
        <v>168</v>
      </c>
      <c r="D89" s="211">
        <v>46028</v>
      </c>
      <c r="E89" s="189" t="s">
        <v>1704</v>
      </c>
      <c r="F89" s="189" t="s">
        <v>3</v>
      </c>
      <c r="G89" s="189">
        <v>2361848</v>
      </c>
      <c r="H89" s="68"/>
      <c r="I89" s="195" t="s">
        <v>3101</v>
      </c>
      <c r="J89" s="68"/>
      <c r="K89" s="68"/>
      <c r="L89" s="68"/>
      <c r="M89" s="68"/>
      <c r="N89" s="341"/>
      <c r="O89" s="341"/>
      <c r="P89" s="212">
        <v>0</v>
      </c>
      <c r="Q89" s="212">
        <v>19664.259999999998</v>
      </c>
      <c r="R89" s="68" t="s">
        <v>1477</v>
      </c>
      <c r="S89" s="342"/>
      <c r="T89" s="269"/>
    </row>
    <row r="90" spans="1:20" ht="51">
      <c r="A90" s="189">
        <v>46</v>
      </c>
      <c r="B90" s="68"/>
      <c r="C90" s="210" t="s">
        <v>1366</v>
      </c>
      <c r="D90" s="211">
        <v>46028</v>
      </c>
      <c r="E90" s="189" t="s">
        <v>1705</v>
      </c>
      <c r="F90" s="189" t="s">
        <v>3</v>
      </c>
      <c r="G90" s="189">
        <v>2361859</v>
      </c>
      <c r="H90" s="68"/>
      <c r="I90" s="195" t="s">
        <v>3102</v>
      </c>
      <c r="J90" s="68"/>
      <c r="K90" s="68"/>
      <c r="L90" s="68"/>
      <c r="M90" s="68"/>
      <c r="N90" s="341"/>
      <c r="O90" s="341"/>
      <c r="P90" s="212">
        <v>0</v>
      </c>
      <c r="Q90" s="212">
        <v>408.2</v>
      </c>
      <c r="R90" s="68" t="s">
        <v>1477</v>
      </c>
      <c r="S90" s="342"/>
      <c r="T90" s="269"/>
    </row>
    <row r="91" spans="1:20" ht="63.75">
      <c r="A91" s="189">
        <v>660</v>
      </c>
      <c r="B91" s="68"/>
      <c r="C91" s="210" t="s">
        <v>176</v>
      </c>
      <c r="D91" s="211">
        <v>46028</v>
      </c>
      <c r="E91" s="189" t="s">
        <v>1706</v>
      </c>
      <c r="F91" s="189" t="s">
        <v>3</v>
      </c>
      <c r="G91" s="189">
        <v>2361860</v>
      </c>
      <c r="H91" s="68"/>
      <c r="I91" s="195" t="s">
        <v>3103</v>
      </c>
      <c r="J91" s="68"/>
      <c r="K91" s="68"/>
      <c r="L91" s="68"/>
      <c r="M91" s="68"/>
      <c r="N91" s="341"/>
      <c r="O91" s="341"/>
      <c r="P91" s="212">
        <v>0</v>
      </c>
      <c r="Q91" s="212">
        <v>0.32</v>
      </c>
      <c r="R91" s="68" t="s">
        <v>1477</v>
      </c>
      <c r="S91" s="342"/>
      <c r="T91" s="269"/>
    </row>
    <row r="92" spans="1:20" ht="63.75">
      <c r="A92" s="189">
        <v>221</v>
      </c>
      <c r="B92" s="68"/>
      <c r="C92" s="210" t="s">
        <v>92</v>
      </c>
      <c r="D92" s="211">
        <v>46028</v>
      </c>
      <c r="E92" s="189" t="s">
        <v>1707</v>
      </c>
      <c r="F92" s="189" t="s">
        <v>3</v>
      </c>
      <c r="G92" s="189">
        <v>2361862</v>
      </c>
      <c r="H92" s="68"/>
      <c r="I92" s="195" t="s">
        <v>3104</v>
      </c>
      <c r="J92" s="68"/>
      <c r="K92" s="68"/>
      <c r="L92" s="68"/>
      <c r="M92" s="68"/>
      <c r="N92" s="341"/>
      <c r="O92" s="341"/>
      <c r="P92" s="212">
        <v>0</v>
      </c>
      <c r="Q92" s="212">
        <v>100</v>
      </c>
      <c r="R92" s="68" t="s">
        <v>1477</v>
      </c>
      <c r="S92" s="342"/>
      <c r="T92" s="269"/>
    </row>
    <row r="93" spans="1:20" ht="51">
      <c r="A93" s="189" t="s">
        <v>541</v>
      </c>
      <c r="B93" s="68"/>
      <c r="C93" s="210" t="s">
        <v>590</v>
      </c>
      <c r="D93" s="211">
        <v>46028</v>
      </c>
      <c r="E93" s="189" t="s">
        <v>1708</v>
      </c>
      <c r="F93" s="189" t="s">
        <v>3</v>
      </c>
      <c r="G93" s="189">
        <v>2361874</v>
      </c>
      <c r="H93" s="68"/>
      <c r="I93" s="195" t="s">
        <v>3105</v>
      </c>
      <c r="J93" s="68"/>
      <c r="K93" s="68"/>
      <c r="L93" s="68"/>
      <c r="M93" s="68"/>
      <c r="N93" s="341"/>
      <c r="O93" s="341"/>
      <c r="P93" s="212">
        <v>0</v>
      </c>
      <c r="Q93" s="212">
        <v>75992.92</v>
      </c>
      <c r="R93" s="68" t="s">
        <v>1477</v>
      </c>
      <c r="S93" s="342"/>
      <c r="T93" s="269"/>
    </row>
    <row r="94" spans="1:20" ht="51">
      <c r="A94" s="189" t="s">
        <v>541</v>
      </c>
      <c r="B94" s="68"/>
      <c r="C94" s="210" t="s">
        <v>590</v>
      </c>
      <c r="D94" s="211">
        <v>46028</v>
      </c>
      <c r="E94" s="189" t="s">
        <v>1709</v>
      </c>
      <c r="F94" s="189" t="s">
        <v>3</v>
      </c>
      <c r="G94" s="189">
        <v>2361876</v>
      </c>
      <c r="H94" s="68"/>
      <c r="I94" s="195" t="s">
        <v>3106</v>
      </c>
      <c r="J94" s="68"/>
      <c r="K94" s="68"/>
      <c r="L94" s="68"/>
      <c r="M94" s="68"/>
      <c r="N94" s="341"/>
      <c r="O94" s="341"/>
      <c r="P94" s="212">
        <v>0</v>
      </c>
      <c r="Q94" s="212">
        <v>70585.47</v>
      </c>
      <c r="R94" s="68" t="s">
        <v>1477</v>
      </c>
      <c r="S94" s="342"/>
      <c r="T94" s="269"/>
    </row>
    <row r="95" spans="1:20" ht="51">
      <c r="A95" s="189" t="s">
        <v>541</v>
      </c>
      <c r="B95" s="68"/>
      <c r="C95" s="210" t="s">
        <v>590</v>
      </c>
      <c r="D95" s="211">
        <v>46028</v>
      </c>
      <c r="E95" s="189" t="s">
        <v>1710</v>
      </c>
      <c r="F95" s="189" t="s">
        <v>3</v>
      </c>
      <c r="G95" s="189">
        <v>2361877</v>
      </c>
      <c r="H95" s="68"/>
      <c r="I95" s="195" t="s">
        <v>3107</v>
      </c>
      <c r="J95" s="68"/>
      <c r="K95" s="68"/>
      <c r="L95" s="68"/>
      <c r="M95" s="68"/>
      <c r="N95" s="341"/>
      <c r="O95" s="341"/>
      <c r="P95" s="212">
        <v>0</v>
      </c>
      <c r="Q95" s="212">
        <v>69731.210000000006</v>
      </c>
      <c r="R95" s="68" t="s">
        <v>1477</v>
      </c>
      <c r="S95" s="342"/>
      <c r="T95" s="269"/>
    </row>
    <row r="96" spans="1:20" ht="51">
      <c r="A96" s="189" t="s">
        <v>542</v>
      </c>
      <c r="B96" s="68"/>
      <c r="C96" s="210" t="s">
        <v>686</v>
      </c>
      <c r="D96" s="211">
        <v>46028</v>
      </c>
      <c r="E96" s="189" t="s">
        <v>1711</v>
      </c>
      <c r="F96" s="189" t="s">
        <v>10</v>
      </c>
      <c r="G96" s="189">
        <v>1146105</v>
      </c>
      <c r="H96" s="68"/>
      <c r="I96" s="195" t="s">
        <v>3108</v>
      </c>
      <c r="J96" s="68"/>
      <c r="K96" s="68"/>
      <c r="L96" s="68"/>
      <c r="M96" s="68"/>
      <c r="N96" s="341"/>
      <c r="O96" s="341"/>
      <c r="P96" s="212">
        <v>10</v>
      </c>
      <c r="Q96" s="212">
        <v>0</v>
      </c>
      <c r="R96" s="68" t="s">
        <v>1477</v>
      </c>
      <c r="S96" s="342"/>
      <c r="T96" s="269"/>
    </row>
    <row r="97" spans="1:20" ht="76.5">
      <c r="A97" s="189" t="s">
        <v>544</v>
      </c>
      <c r="B97" s="68"/>
      <c r="C97" s="210" t="s">
        <v>678</v>
      </c>
      <c r="D97" s="211">
        <v>46028</v>
      </c>
      <c r="E97" s="189" t="s">
        <v>1712</v>
      </c>
      <c r="F97" s="189" t="s">
        <v>6</v>
      </c>
      <c r="G97" s="189">
        <v>2353447</v>
      </c>
      <c r="H97" s="68"/>
      <c r="I97" s="195" t="s">
        <v>3109</v>
      </c>
      <c r="J97" s="68"/>
      <c r="K97" s="68"/>
      <c r="L97" s="68"/>
      <c r="M97" s="68"/>
      <c r="N97" s="341"/>
      <c r="O97" s="341"/>
      <c r="P97" s="212">
        <v>0</v>
      </c>
      <c r="Q97" s="212">
        <v>168884.43</v>
      </c>
      <c r="R97" s="68" t="s">
        <v>1477</v>
      </c>
      <c r="S97" s="342"/>
      <c r="T97" s="269"/>
    </row>
    <row r="98" spans="1:20" ht="76.5">
      <c r="A98" s="189" t="s">
        <v>544</v>
      </c>
      <c r="B98" s="68"/>
      <c r="C98" s="210" t="s">
        <v>678</v>
      </c>
      <c r="D98" s="211">
        <v>46028</v>
      </c>
      <c r="E98" s="189" t="s">
        <v>1713</v>
      </c>
      <c r="F98" s="189" t="s">
        <v>6</v>
      </c>
      <c r="G98" s="189">
        <v>2353449</v>
      </c>
      <c r="H98" s="68"/>
      <c r="I98" s="195" t="s">
        <v>3110</v>
      </c>
      <c r="J98" s="68"/>
      <c r="K98" s="68"/>
      <c r="L98" s="68"/>
      <c r="M98" s="68"/>
      <c r="N98" s="341"/>
      <c r="O98" s="341"/>
      <c r="P98" s="212">
        <v>0</v>
      </c>
      <c r="Q98" s="212">
        <v>20030</v>
      </c>
      <c r="R98" s="68" t="s">
        <v>1477</v>
      </c>
      <c r="S98" s="342"/>
      <c r="T98" s="269"/>
    </row>
    <row r="99" spans="1:20" ht="76.5">
      <c r="A99" s="189" t="s">
        <v>544</v>
      </c>
      <c r="B99" s="68"/>
      <c r="C99" s="210" t="s">
        <v>678</v>
      </c>
      <c r="D99" s="211">
        <v>46028</v>
      </c>
      <c r="E99" s="189" t="s">
        <v>1714</v>
      </c>
      <c r="F99" s="189" t="s">
        <v>6</v>
      </c>
      <c r="G99" s="189">
        <v>2353452</v>
      </c>
      <c r="H99" s="68"/>
      <c r="I99" s="195" t="s">
        <v>3111</v>
      </c>
      <c r="J99" s="68"/>
      <c r="K99" s="68"/>
      <c r="L99" s="68"/>
      <c r="M99" s="68"/>
      <c r="N99" s="341"/>
      <c r="O99" s="341"/>
      <c r="P99" s="212">
        <v>0</v>
      </c>
      <c r="Q99" s="212">
        <v>394565.34</v>
      </c>
      <c r="R99" s="68" t="s">
        <v>1477</v>
      </c>
      <c r="S99" s="342"/>
      <c r="T99" s="269"/>
    </row>
    <row r="100" spans="1:20" ht="76.5">
      <c r="A100" s="189">
        <v>117</v>
      </c>
      <c r="B100" s="68"/>
      <c r="C100" s="210" t="s">
        <v>54</v>
      </c>
      <c r="D100" s="211">
        <v>46028</v>
      </c>
      <c r="E100" s="189" t="s">
        <v>1715</v>
      </c>
      <c r="F100" s="189" t="s">
        <v>10</v>
      </c>
      <c r="G100" s="189">
        <v>1146101</v>
      </c>
      <c r="H100" s="68"/>
      <c r="I100" s="195" t="s">
        <v>3112</v>
      </c>
      <c r="J100" s="68"/>
      <c r="K100" s="68"/>
      <c r="L100" s="68"/>
      <c r="M100" s="68"/>
      <c r="N100" s="341"/>
      <c r="O100" s="341"/>
      <c r="P100" s="212">
        <v>10</v>
      </c>
      <c r="Q100" s="212">
        <v>0</v>
      </c>
      <c r="R100" s="68" t="s">
        <v>1477</v>
      </c>
      <c r="S100" s="342"/>
      <c r="T100" s="269"/>
    </row>
    <row r="101" spans="1:20" ht="76.5">
      <c r="A101" s="189">
        <v>117</v>
      </c>
      <c r="B101" s="68"/>
      <c r="C101" s="210" t="s">
        <v>54</v>
      </c>
      <c r="D101" s="211">
        <v>46028</v>
      </c>
      <c r="E101" s="189" t="s">
        <v>1716</v>
      </c>
      <c r="F101" s="189" t="s">
        <v>10</v>
      </c>
      <c r="G101" s="189">
        <v>1146106</v>
      </c>
      <c r="H101" s="68"/>
      <c r="I101" s="195" t="s">
        <v>3113</v>
      </c>
      <c r="J101" s="68"/>
      <c r="K101" s="68"/>
      <c r="L101" s="68"/>
      <c r="M101" s="68"/>
      <c r="N101" s="341"/>
      <c r="O101" s="341"/>
      <c r="P101" s="212">
        <v>10</v>
      </c>
      <c r="Q101" s="212">
        <v>0</v>
      </c>
      <c r="R101" s="68" t="s">
        <v>1477</v>
      </c>
      <c r="S101" s="342"/>
      <c r="T101" s="269"/>
    </row>
    <row r="102" spans="1:20" ht="76.5">
      <c r="A102" s="189">
        <v>117</v>
      </c>
      <c r="B102" s="68"/>
      <c r="C102" s="210" t="s">
        <v>54</v>
      </c>
      <c r="D102" s="211">
        <v>46028</v>
      </c>
      <c r="E102" s="189" t="s">
        <v>1717</v>
      </c>
      <c r="F102" s="189" t="s">
        <v>10</v>
      </c>
      <c r="G102" s="189">
        <v>1146107</v>
      </c>
      <c r="H102" s="68"/>
      <c r="I102" s="195" t="s">
        <v>3114</v>
      </c>
      <c r="J102" s="68"/>
      <c r="K102" s="68"/>
      <c r="L102" s="68"/>
      <c r="M102" s="68"/>
      <c r="N102" s="341"/>
      <c r="O102" s="341"/>
      <c r="P102" s="212">
        <v>10</v>
      </c>
      <c r="Q102" s="212">
        <v>0</v>
      </c>
      <c r="R102" s="68" t="s">
        <v>1477</v>
      </c>
      <c r="S102" s="342"/>
      <c r="T102" s="269"/>
    </row>
    <row r="103" spans="1:20" ht="63.75">
      <c r="A103" s="189">
        <v>117</v>
      </c>
      <c r="B103" s="68"/>
      <c r="C103" s="210" t="s">
        <v>54</v>
      </c>
      <c r="D103" s="211">
        <v>46028</v>
      </c>
      <c r="E103" s="189" t="s">
        <v>1718</v>
      </c>
      <c r="F103" s="189" t="s">
        <v>10</v>
      </c>
      <c r="G103" s="189">
        <v>1146118</v>
      </c>
      <c r="H103" s="68"/>
      <c r="I103" s="195" t="s">
        <v>3115</v>
      </c>
      <c r="J103" s="68"/>
      <c r="K103" s="68"/>
      <c r="L103" s="68"/>
      <c r="M103" s="68"/>
      <c r="N103" s="341"/>
      <c r="O103" s="341"/>
      <c r="P103" s="212">
        <v>80</v>
      </c>
      <c r="Q103" s="212">
        <v>0</v>
      </c>
      <c r="R103" s="68" t="s">
        <v>1477</v>
      </c>
      <c r="S103" s="342"/>
      <c r="T103" s="269"/>
    </row>
    <row r="104" spans="1:20" ht="76.5">
      <c r="A104" s="189">
        <v>117</v>
      </c>
      <c r="B104" s="68"/>
      <c r="C104" s="210" t="s">
        <v>54</v>
      </c>
      <c r="D104" s="211">
        <v>46028</v>
      </c>
      <c r="E104" s="189" t="s">
        <v>1719</v>
      </c>
      <c r="F104" s="189" t="s">
        <v>10</v>
      </c>
      <c r="G104" s="189">
        <v>1146108</v>
      </c>
      <c r="H104" s="68"/>
      <c r="I104" s="195" t="s">
        <v>3116</v>
      </c>
      <c r="J104" s="68"/>
      <c r="K104" s="68"/>
      <c r="L104" s="68"/>
      <c r="M104" s="68"/>
      <c r="N104" s="341"/>
      <c r="O104" s="341"/>
      <c r="P104" s="212">
        <v>10</v>
      </c>
      <c r="Q104" s="212">
        <v>0</v>
      </c>
      <c r="R104" s="68" t="s">
        <v>1477</v>
      </c>
      <c r="S104" s="342"/>
      <c r="T104" s="269"/>
    </row>
    <row r="105" spans="1:20" ht="76.5">
      <c r="A105" s="189" t="s">
        <v>542</v>
      </c>
      <c r="B105" s="68"/>
      <c r="C105" s="210" t="s">
        <v>686</v>
      </c>
      <c r="D105" s="211">
        <v>46028</v>
      </c>
      <c r="E105" s="189" t="s">
        <v>1720</v>
      </c>
      <c r="F105" s="189" t="s">
        <v>10</v>
      </c>
      <c r="G105" s="189">
        <v>1146100</v>
      </c>
      <c r="H105" s="68"/>
      <c r="I105" s="195" t="s">
        <v>3117</v>
      </c>
      <c r="J105" s="68"/>
      <c r="K105" s="68"/>
      <c r="L105" s="68"/>
      <c r="M105" s="68"/>
      <c r="N105" s="341"/>
      <c r="O105" s="341"/>
      <c r="P105" s="212">
        <v>10</v>
      </c>
      <c r="Q105" s="212">
        <v>0</v>
      </c>
      <c r="R105" s="68" t="s">
        <v>1477</v>
      </c>
      <c r="S105" s="342"/>
      <c r="T105" s="269"/>
    </row>
    <row r="106" spans="1:20" ht="76.5">
      <c r="A106" s="189">
        <v>513</v>
      </c>
      <c r="B106" s="68"/>
      <c r="C106" s="210" t="s">
        <v>160</v>
      </c>
      <c r="D106" s="211">
        <v>46028</v>
      </c>
      <c r="E106" s="189" t="s">
        <v>1721</v>
      </c>
      <c r="F106" s="189" t="s">
        <v>10</v>
      </c>
      <c r="G106" s="189">
        <v>1146097</v>
      </c>
      <c r="H106" s="68"/>
      <c r="I106" s="195" t="s">
        <v>3118</v>
      </c>
      <c r="J106" s="68"/>
      <c r="K106" s="68"/>
      <c r="L106" s="68"/>
      <c r="M106" s="68"/>
      <c r="N106" s="341"/>
      <c r="O106" s="341"/>
      <c r="P106" s="212">
        <v>10</v>
      </c>
      <c r="Q106" s="212">
        <v>0</v>
      </c>
      <c r="R106" s="68" t="s">
        <v>1477</v>
      </c>
      <c r="S106" s="342"/>
      <c r="T106" s="269"/>
    </row>
    <row r="107" spans="1:20" ht="63.75">
      <c r="A107" s="189">
        <v>340</v>
      </c>
      <c r="B107" s="68"/>
      <c r="C107" s="210" t="s">
        <v>136</v>
      </c>
      <c r="D107" s="211">
        <v>46028</v>
      </c>
      <c r="E107" s="189" t="s">
        <v>1722</v>
      </c>
      <c r="F107" s="189" t="s">
        <v>6</v>
      </c>
      <c r="G107" s="189">
        <v>3431663</v>
      </c>
      <c r="H107" s="68"/>
      <c r="I107" s="195" t="s">
        <v>3119</v>
      </c>
      <c r="J107" s="68"/>
      <c r="K107" s="68"/>
      <c r="L107" s="68"/>
      <c r="M107" s="68"/>
      <c r="N107" s="341"/>
      <c r="O107" s="341"/>
      <c r="P107" s="212">
        <v>0</v>
      </c>
      <c r="Q107" s="212">
        <v>127877.26</v>
      </c>
      <c r="R107" s="68" t="s">
        <v>1477</v>
      </c>
      <c r="S107" s="342"/>
      <c r="T107" s="269"/>
    </row>
    <row r="108" spans="1:20" ht="51">
      <c r="A108" s="189">
        <v>340</v>
      </c>
      <c r="B108" s="68"/>
      <c r="C108" s="210" t="s">
        <v>136</v>
      </c>
      <c r="D108" s="211">
        <v>46028</v>
      </c>
      <c r="E108" s="189" t="s">
        <v>1723</v>
      </c>
      <c r="F108" s="189" t="s">
        <v>14</v>
      </c>
      <c r="G108" s="189">
        <v>3431664</v>
      </c>
      <c r="H108" s="68"/>
      <c r="I108" s="195" t="s">
        <v>3120</v>
      </c>
      <c r="J108" s="68"/>
      <c r="K108" s="68"/>
      <c r="L108" s="68"/>
      <c r="M108" s="68"/>
      <c r="N108" s="341"/>
      <c r="O108" s="341"/>
      <c r="P108" s="212">
        <v>80</v>
      </c>
      <c r="Q108" s="212">
        <v>0</v>
      </c>
      <c r="R108" s="68" t="s">
        <v>1477</v>
      </c>
      <c r="S108" s="342"/>
      <c r="T108" s="269"/>
    </row>
    <row r="109" spans="1:20" ht="63.75">
      <c r="A109" s="189" t="s">
        <v>542</v>
      </c>
      <c r="B109" s="68"/>
      <c r="C109" s="210" t="s">
        <v>686</v>
      </c>
      <c r="D109" s="211">
        <v>46028</v>
      </c>
      <c r="E109" s="189" t="s">
        <v>1724</v>
      </c>
      <c r="F109" s="189" t="s">
        <v>10</v>
      </c>
      <c r="G109" s="189">
        <v>21018</v>
      </c>
      <c r="H109" s="68"/>
      <c r="I109" s="195" t="s">
        <v>3121</v>
      </c>
      <c r="J109" s="68"/>
      <c r="K109" s="68"/>
      <c r="L109" s="68"/>
      <c r="M109" s="68"/>
      <c r="N109" s="341"/>
      <c r="O109" s="341"/>
      <c r="P109" s="212">
        <v>28376.71</v>
      </c>
      <c r="Q109" s="212">
        <v>0</v>
      </c>
      <c r="R109" s="68" t="s">
        <v>1477</v>
      </c>
      <c r="S109" s="342"/>
      <c r="T109" s="269"/>
    </row>
    <row r="110" spans="1:20" ht="76.5">
      <c r="A110" s="189">
        <v>117</v>
      </c>
      <c r="B110" s="68"/>
      <c r="C110" s="210" t="s">
        <v>54</v>
      </c>
      <c r="D110" s="211">
        <v>46028</v>
      </c>
      <c r="E110" s="189" t="s">
        <v>1725</v>
      </c>
      <c r="F110" s="189" t="s">
        <v>10</v>
      </c>
      <c r="G110" s="189">
        <v>1146124</v>
      </c>
      <c r="H110" s="68"/>
      <c r="I110" s="195" t="s">
        <v>3122</v>
      </c>
      <c r="J110" s="68"/>
      <c r="K110" s="68"/>
      <c r="L110" s="68"/>
      <c r="M110" s="68"/>
      <c r="N110" s="341"/>
      <c r="O110" s="341"/>
      <c r="P110" s="212">
        <v>80</v>
      </c>
      <c r="Q110" s="212">
        <v>0</v>
      </c>
      <c r="R110" s="68" t="s">
        <v>1477</v>
      </c>
      <c r="S110" s="342"/>
      <c r="T110" s="269"/>
    </row>
    <row r="111" spans="1:20" ht="63.75">
      <c r="A111" s="189">
        <v>585</v>
      </c>
      <c r="B111" s="68"/>
      <c r="C111" s="210" t="s">
        <v>171</v>
      </c>
      <c r="D111" s="211">
        <v>46028</v>
      </c>
      <c r="E111" s="189" t="s">
        <v>1726</v>
      </c>
      <c r="F111" s="189" t="s">
        <v>6</v>
      </c>
      <c r="G111" s="189">
        <v>1146127</v>
      </c>
      <c r="H111" s="68"/>
      <c r="I111" s="195" t="s">
        <v>3123</v>
      </c>
      <c r="J111" s="68"/>
      <c r="K111" s="68"/>
      <c r="L111" s="68"/>
      <c r="M111" s="68"/>
      <c r="N111" s="341"/>
      <c r="O111" s="341"/>
      <c r="P111" s="212">
        <v>0</v>
      </c>
      <c r="Q111" s="212">
        <v>12896.8</v>
      </c>
      <c r="R111" s="68" t="s">
        <v>1477</v>
      </c>
      <c r="S111" s="342"/>
      <c r="T111" s="269"/>
    </row>
    <row r="112" spans="1:20" ht="51">
      <c r="A112" s="189" t="s">
        <v>542</v>
      </c>
      <c r="B112" s="68"/>
      <c r="C112" s="210" t="s">
        <v>686</v>
      </c>
      <c r="D112" s="211">
        <v>46028</v>
      </c>
      <c r="E112" s="189" t="s">
        <v>1727</v>
      </c>
      <c r="F112" s="189" t="s">
        <v>10</v>
      </c>
      <c r="G112" s="189">
        <v>21016</v>
      </c>
      <c r="H112" s="68"/>
      <c r="I112" s="195" t="s">
        <v>3124</v>
      </c>
      <c r="J112" s="68"/>
      <c r="K112" s="68"/>
      <c r="L112" s="68"/>
      <c r="M112" s="68"/>
      <c r="N112" s="341"/>
      <c r="O112" s="341"/>
      <c r="P112" s="212">
        <v>656.48</v>
      </c>
      <c r="Q112" s="212">
        <v>0</v>
      </c>
      <c r="R112" s="68" t="s">
        <v>1477</v>
      </c>
      <c r="S112" s="342"/>
      <c r="T112" s="269"/>
    </row>
    <row r="113" spans="1:20" ht="63.75">
      <c r="A113" s="189">
        <v>513</v>
      </c>
      <c r="B113" s="68"/>
      <c r="C113" s="210" t="s">
        <v>160</v>
      </c>
      <c r="D113" s="211">
        <v>46028</v>
      </c>
      <c r="E113" s="189" t="s">
        <v>1728</v>
      </c>
      <c r="F113" s="189" t="s">
        <v>14</v>
      </c>
      <c r="G113" s="189">
        <v>3431811</v>
      </c>
      <c r="H113" s="68"/>
      <c r="I113" s="195" t="s">
        <v>3125</v>
      </c>
      <c r="J113" s="68"/>
      <c r="K113" s="68"/>
      <c r="L113" s="68"/>
      <c r="M113" s="68"/>
      <c r="N113" s="341"/>
      <c r="O113" s="341"/>
      <c r="P113" s="212">
        <v>80</v>
      </c>
      <c r="Q113" s="212">
        <v>0</v>
      </c>
      <c r="R113" s="68" t="s">
        <v>1477</v>
      </c>
      <c r="S113" s="342"/>
      <c r="T113" s="269"/>
    </row>
    <row r="114" spans="1:20" ht="76.5">
      <c r="A114" s="189">
        <v>117</v>
      </c>
      <c r="B114" s="68"/>
      <c r="C114" s="210" t="s">
        <v>54</v>
      </c>
      <c r="D114" s="211">
        <v>46028</v>
      </c>
      <c r="E114" s="189" t="s">
        <v>1729</v>
      </c>
      <c r="F114" s="189" t="s">
        <v>10</v>
      </c>
      <c r="G114" s="189">
        <v>1146133</v>
      </c>
      <c r="H114" s="68"/>
      <c r="I114" s="195" t="s">
        <v>3126</v>
      </c>
      <c r="J114" s="68"/>
      <c r="K114" s="68"/>
      <c r="L114" s="68"/>
      <c r="M114" s="68"/>
      <c r="N114" s="341"/>
      <c r="O114" s="341"/>
      <c r="P114" s="212">
        <v>80</v>
      </c>
      <c r="Q114" s="212">
        <v>0</v>
      </c>
      <c r="R114" s="68" t="s">
        <v>1477</v>
      </c>
      <c r="S114" s="342"/>
      <c r="T114" s="269"/>
    </row>
    <row r="115" spans="1:20" ht="51">
      <c r="A115" s="189">
        <v>670</v>
      </c>
      <c r="B115" s="68"/>
      <c r="C115" s="210" t="s">
        <v>178</v>
      </c>
      <c r="D115" s="211">
        <v>46029</v>
      </c>
      <c r="E115" s="189" t="s">
        <v>1730</v>
      </c>
      <c r="F115" s="189" t="s">
        <v>3</v>
      </c>
      <c r="G115" s="189">
        <v>2362120</v>
      </c>
      <c r="H115" s="68"/>
      <c r="I115" s="195" t="s">
        <v>3127</v>
      </c>
      <c r="J115" s="68"/>
      <c r="K115" s="68"/>
      <c r="L115" s="68"/>
      <c r="M115" s="68"/>
      <c r="N115" s="341"/>
      <c r="O115" s="341"/>
      <c r="P115" s="212">
        <v>0</v>
      </c>
      <c r="Q115" s="212">
        <v>0.4</v>
      </c>
      <c r="R115" s="68" t="s">
        <v>1477</v>
      </c>
      <c r="S115" s="342"/>
      <c r="T115" s="269"/>
    </row>
    <row r="116" spans="1:20" ht="63.75">
      <c r="A116" s="189">
        <v>221</v>
      </c>
      <c r="B116" s="68"/>
      <c r="C116" s="210" t="s">
        <v>92</v>
      </c>
      <c r="D116" s="211">
        <v>46029</v>
      </c>
      <c r="E116" s="189" t="s">
        <v>1731</v>
      </c>
      <c r="F116" s="189" t="s">
        <v>3</v>
      </c>
      <c r="G116" s="189">
        <v>2362125</v>
      </c>
      <c r="H116" s="68"/>
      <c r="I116" s="195" t="s">
        <v>3128</v>
      </c>
      <c r="J116" s="68"/>
      <c r="K116" s="68"/>
      <c r="L116" s="68"/>
      <c r="M116" s="68"/>
      <c r="N116" s="341"/>
      <c r="O116" s="341"/>
      <c r="P116" s="212">
        <v>0</v>
      </c>
      <c r="Q116" s="212">
        <v>100</v>
      </c>
      <c r="R116" s="68" t="s">
        <v>1477</v>
      </c>
      <c r="S116" s="342"/>
      <c r="T116" s="269"/>
    </row>
    <row r="117" spans="1:20" ht="63.75">
      <c r="A117" s="189">
        <v>221</v>
      </c>
      <c r="B117" s="68"/>
      <c r="C117" s="210" t="s">
        <v>92</v>
      </c>
      <c r="D117" s="211">
        <v>46029</v>
      </c>
      <c r="E117" s="189" t="s">
        <v>1732</v>
      </c>
      <c r="F117" s="189" t="s">
        <v>3</v>
      </c>
      <c r="G117" s="189">
        <v>2362129</v>
      </c>
      <c r="H117" s="68"/>
      <c r="I117" s="195" t="s">
        <v>3128</v>
      </c>
      <c r="J117" s="68"/>
      <c r="K117" s="68"/>
      <c r="L117" s="68"/>
      <c r="M117" s="68"/>
      <c r="N117" s="341"/>
      <c r="O117" s="341"/>
      <c r="P117" s="212">
        <v>0</v>
      </c>
      <c r="Q117" s="212">
        <v>100</v>
      </c>
      <c r="R117" s="68" t="s">
        <v>1477</v>
      </c>
      <c r="S117" s="342"/>
      <c r="T117" s="269"/>
    </row>
    <row r="118" spans="1:20" ht="63.75">
      <c r="A118" s="189">
        <v>221</v>
      </c>
      <c r="B118" s="68"/>
      <c r="C118" s="210" t="s">
        <v>92</v>
      </c>
      <c r="D118" s="211">
        <v>46029</v>
      </c>
      <c r="E118" s="189" t="s">
        <v>1733</v>
      </c>
      <c r="F118" s="189" t="s">
        <v>3</v>
      </c>
      <c r="G118" s="189">
        <v>2362126</v>
      </c>
      <c r="H118" s="68"/>
      <c r="I118" s="195" t="s">
        <v>3128</v>
      </c>
      <c r="J118" s="68"/>
      <c r="K118" s="68"/>
      <c r="L118" s="68"/>
      <c r="M118" s="68"/>
      <c r="N118" s="341"/>
      <c r="O118" s="341"/>
      <c r="P118" s="212">
        <v>0</v>
      </c>
      <c r="Q118" s="212">
        <v>100</v>
      </c>
      <c r="R118" s="68" t="s">
        <v>1477</v>
      </c>
      <c r="S118" s="342"/>
      <c r="T118" s="269"/>
    </row>
    <row r="119" spans="1:20" ht="63.75">
      <c r="A119" s="189">
        <v>221</v>
      </c>
      <c r="B119" s="68"/>
      <c r="C119" s="210" t="s">
        <v>92</v>
      </c>
      <c r="D119" s="211">
        <v>46029</v>
      </c>
      <c r="E119" s="189" t="s">
        <v>1734</v>
      </c>
      <c r="F119" s="189" t="s">
        <v>3</v>
      </c>
      <c r="G119" s="189">
        <v>2362127</v>
      </c>
      <c r="H119" s="68"/>
      <c r="I119" s="195" t="s">
        <v>3128</v>
      </c>
      <c r="J119" s="68"/>
      <c r="K119" s="68"/>
      <c r="L119" s="68"/>
      <c r="M119" s="68"/>
      <c r="N119" s="341"/>
      <c r="O119" s="341"/>
      <c r="P119" s="212">
        <v>0</v>
      </c>
      <c r="Q119" s="212">
        <v>100</v>
      </c>
      <c r="R119" s="68" t="s">
        <v>1477</v>
      </c>
      <c r="S119" s="342"/>
      <c r="T119" s="269"/>
    </row>
    <row r="120" spans="1:20" ht="63.75">
      <c r="A120" s="189">
        <v>221</v>
      </c>
      <c r="B120" s="68"/>
      <c r="C120" s="210" t="s">
        <v>92</v>
      </c>
      <c r="D120" s="211">
        <v>46029</v>
      </c>
      <c r="E120" s="189" t="s">
        <v>1735</v>
      </c>
      <c r="F120" s="189" t="s">
        <v>3</v>
      </c>
      <c r="G120" s="189">
        <v>2362128</v>
      </c>
      <c r="H120" s="68"/>
      <c r="I120" s="195" t="s">
        <v>3128</v>
      </c>
      <c r="J120" s="68"/>
      <c r="K120" s="68"/>
      <c r="L120" s="68"/>
      <c r="M120" s="68"/>
      <c r="N120" s="341"/>
      <c r="O120" s="341"/>
      <c r="P120" s="212">
        <v>0</v>
      </c>
      <c r="Q120" s="212">
        <v>100</v>
      </c>
      <c r="R120" s="68" t="s">
        <v>1477</v>
      </c>
      <c r="S120" s="342"/>
      <c r="T120" s="269"/>
    </row>
    <row r="121" spans="1:20" ht="63.75">
      <c r="A121" s="189">
        <v>221</v>
      </c>
      <c r="B121" s="68"/>
      <c r="C121" s="210" t="s">
        <v>92</v>
      </c>
      <c r="D121" s="211">
        <v>46029</v>
      </c>
      <c r="E121" s="189" t="s">
        <v>1736</v>
      </c>
      <c r="F121" s="189" t="s">
        <v>3</v>
      </c>
      <c r="G121" s="189">
        <v>2362130</v>
      </c>
      <c r="H121" s="68"/>
      <c r="I121" s="195" t="s">
        <v>3128</v>
      </c>
      <c r="J121" s="68"/>
      <c r="K121" s="68"/>
      <c r="L121" s="68"/>
      <c r="M121" s="68"/>
      <c r="N121" s="341"/>
      <c r="O121" s="341"/>
      <c r="P121" s="212">
        <v>0</v>
      </c>
      <c r="Q121" s="212">
        <v>100</v>
      </c>
      <c r="R121" s="68" t="s">
        <v>1477</v>
      </c>
      <c r="S121" s="342"/>
      <c r="T121" s="269"/>
    </row>
    <row r="122" spans="1:20" ht="63.75">
      <c r="A122" s="189">
        <v>221</v>
      </c>
      <c r="B122" s="68"/>
      <c r="C122" s="210" t="s">
        <v>92</v>
      </c>
      <c r="D122" s="211">
        <v>46029</v>
      </c>
      <c r="E122" s="189" t="s">
        <v>1737</v>
      </c>
      <c r="F122" s="189" t="s">
        <v>3</v>
      </c>
      <c r="G122" s="189">
        <v>2362131</v>
      </c>
      <c r="H122" s="68"/>
      <c r="I122" s="195" t="s">
        <v>3128</v>
      </c>
      <c r="J122" s="68"/>
      <c r="K122" s="68"/>
      <c r="L122" s="68"/>
      <c r="M122" s="68"/>
      <c r="N122" s="341"/>
      <c r="O122" s="341"/>
      <c r="P122" s="212">
        <v>0</v>
      </c>
      <c r="Q122" s="212">
        <v>160</v>
      </c>
      <c r="R122" s="68" t="s">
        <v>1477</v>
      </c>
      <c r="S122" s="342"/>
      <c r="T122" s="269"/>
    </row>
    <row r="123" spans="1:20" ht="63.75">
      <c r="A123" s="189">
        <v>221</v>
      </c>
      <c r="B123" s="68"/>
      <c r="C123" s="210" t="s">
        <v>92</v>
      </c>
      <c r="D123" s="211">
        <v>46029</v>
      </c>
      <c r="E123" s="189" t="s">
        <v>1738</v>
      </c>
      <c r="F123" s="189" t="s">
        <v>3</v>
      </c>
      <c r="G123" s="189">
        <v>2362132</v>
      </c>
      <c r="H123" s="68"/>
      <c r="I123" s="195" t="s">
        <v>3128</v>
      </c>
      <c r="J123" s="68"/>
      <c r="K123" s="68"/>
      <c r="L123" s="68"/>
      <c r="M123" s="68"/>
      <c r="N123" s="341"/>
      <c r="O123" s="341"/>
      <c r="P123" s="212">
        <v>0</v>
      </c>
      <c r="Q123" s="212">
        <v>160</v>
      </c>
      <c r="R123" s="68" t="s">
        <v>1477</v>
      </c>
      <c r="S123" s="342"/>
      <c r="T123" s="269"/>
    </row>
    <row r="124" spans="1:20" ht="63.75">
      <c r="A124" s="189">
        <v>221</v>
      </c>
      <c r="B124" s="68"/>
      <c r="C124" s="210" t="s">
        <v>92</v>
      </c>
      <c r="D124" s="211">
        <v>46029</v>
      </c>
      <c r="E124" s="189" t="s">
        <v>1739</v>
      </c>
      <c r="F124" s="189" t="s">
        <v>3</v>
      </c>
      <c r="G124" s="189">
        <v>2362133</v>
      </c>
      <c r="H124" s="68"/>
      <c r="I124" s="195" t="s">
        <v>3128</v>
      </c>
      <c r="J124" s="68"/>
      <c r="K124" s="68"/>
      <c r="L124" s="68"/>
      <c r="M124" s="68"/>
      <c r="N124" s="341"/>
      <c r="O124" s="341"/>
      <c r="P124" s="212">
        <v>0</v>
      </c>
      <c r="Q124" s="212">
        <v>160</v>
      </c>
      <c r="R124" s="68" t="s">
        <v>1477</v>
      </c>
      <c r="S124" s="342"/>
      <c r="T124" s="269"/>
    </row>
    <row r="125" spans="1:20" ht="63.75">
      <c r="A125" s="189">
        <v>221</v>
      </c>
      <c r="B125" s="68"/>
      <c r="C125" s="210" t="s">
        <v>92</v>
      </c>
      <c r="D125" s="211">
        <v>46029</v>
      </c>
      <c r="E125" s="189" t="s">
        <v>1740</v>
      </c>
      <c r="F125" s="189" t="s">
        <v>3</v>
      </c>
      <c r="G125" s="189">
        <v>2362134</v>
      </c>
      <c r="H125" s="68"/>
      <c r="I125" s="195" t="s">
        <v>3128</v>
      </c>
      <c r="J125" s="68"/>
      <c r="K125" s="68"/>
      <c r="L125" s="68"/>
      <c r="M125" s="68"/>
      <c r="N125" s="341"/>
      <c r="O125" s="341"/>
      <c r="P125" s="212">
        <v>0</v>
      </c>
      <c r="Q125" s="212">
        <v>160</v>
      </c>
      <c r="R125" s="68" t="s">
        <v>1477</v>
      </c>
      <c r="S125" s="342"/>
      <c r="T125" s="269"/>
    </row>
    <row r="126" spans="1:20" ht="63.75">
      <c r="A126" s="189">
        <v>221</v>
      </c>
      <c r="B126" s="68"/>
      <c r="C126" s="210" t="s">
        <v>92</v>
      </c>
      <c r="D126" s="211">
        <v>46029</v>
      </c>
      <c r="E126" s="189" t="s">
        <v>1741</v>
      </c>
      <c r="F126" s="189" t="s">
        <v>3</v>
      </c>
      <c r="G126" s="189">
        <v>2362135</v>
      </c>
      <c r="H126" s="68"/>
      <c r="I126" s="195" t="s">
        <v>3128</v>
      </c>
      <c r="J126" s="68"/>
      <c r="K126" s="68"/>
      <c r="L126" s="68"/>
      <c r="M126" s="68"/>
      <c r="N126" s="341"/>
      <c r="O126" s="341"/>
      <c r="P126" s="212">
        <v>0</v>
      </c>
      <c r="Q126" s="212">
        <v>160</v>
      </c>
      <c r="R126" s="68" t="s">
        <v>1477</v>
      </c>
      <c r="S126" s="342"/>
      <c r="T126" s="269"/>
    </row>
    <row r="127" spans="1:20" ht="63.75">
      <c r="A127" s="189">
        <v>221</v>
      </c>
      <c r="B127" s="68"/>
      <c r="C127" s="210" t="s">
        <v>92</v>
      </c>
      <c r="D127" s="211">
        <v>46029</v>
      </c>
      <c r="E127" s="189" t="s">
        <v>1742</v>
      </c>
      <c r="F127" s="189" t="s">
        <v>3</v>
      </c>
      <c r="G127" s="189">
        <v>2362137</v>
      </c>
      <c r="H127" s="68"/>
      <c r="I127" s="195" t="s">
        <v>3128</v>
      </c>
      <c r="J127" s="68"/>
      <c r="K127" s="68"/>
      <c r="L127" s="68"/>
      <c r="M127" s="68"/>
      <c r="N127" s="341"/>
      <c r="O127" s="341"/>
      <c r="P127" s="212">
        <v>0</v>
      </c>
      <c r="Q127" s="212">
        <v>160</v>
      </c>
      <c r="R127" s="68" t="s">
        <v>1477</v>
      </c>
      <c r="S127" s="342"/>
      <c r="T127" s="269"/>
    </row>
    <row r="128" spans="1:20" ht="63.75">
      <c r="A128" s="189">
        <v>221</v>
      </c>
      <c r="B128" s="68"/>
      <c r="C128" s="210" t="s">
        <v>92</v>
      </c>
      <c r="D128" s="211">
        <v>46029</v>
      </c>
      <c r="E128" s="189" t="s">
        <v>1743</v>
      </c>
      <c r="F128" s="189" t="s">
        <v>3</v>
      </c>
      <c r="G128" s="189">
        <v>2362140</v>
      </c>
      <c r="H128" s="68"/>
      <c r="I128" s="195" t="s">
        <v>3129</v>
      </c>
      <c r="J128" s="68"/>
      <c r="K128" s="68"/>
      <c r="L128" s="68"/>
      <c r="M128" s="68"/>
      <c r="N128" s="341"/>
      <c r="O128" s="341"/>
      <c r="P128" s="212">
        <v>0</v>
      </c>
      <c r="Q128" s="212">
        <v>100</v>
      </c>
      <c r="R128" s="68" t="s">
        <v>1477</v>
      </c>
      <c r="S128" s="342"/>
      <c r="T128" s="269"/>
    </row>
    <row r="129" spans="1:20" ht="63.75">
      <c r="A129" s="189">
        <v>221</v>
      </c>
      <c r="B129" s="68"/>
      <c r="C129" s="210" t="s">
        <v>92</v>
      </c>
      <c r="D129" s="211">
        <v>46029</v>
      </c>
      <c r="E129" s="189" t="s">
        <v>1744</v>
      </c>
      <c r="F129" s="189" t="s">
        <v>3</v>
      </c>
      <c r="G129" s="189">
        <v>2362142</v>
      </c>
      <c r="H129" s="68"/>
      <c r="I129" s="195" t="s">
        <v>3129</v>
      </c>
      <c r="J129" s="68"/>
      <c r="K129" s="68"/>
      <c r="L129" s="68"/>
      <c r="M129" s="68"/>
      <c r="N129" s="341"/>
      <c r="O129" s="341"/>
      <c r="P129" s="212">
        <v>0</v>
      </c>
      <c r="Q129" s="212">
        <v>100</v>
      </c>
      <c r="R129" s="68" t="s">
        <v>1477</v>
      </c>
      <c r="S129" s="342"/>
      <c r="T129" s="269"/>
    </row>
    <row r="130" spans="1:20" ht="63.75">
      <c r="A130" s="189">
        <v>221</v>
      </c>
      <c r="B130" s="68"/>
      <c r="C130" s="210" t="s">
        <v>92</v>
      </c>
      <c r="D130" s="211">
        <v>46029</v>
      </c>
      <c r="E130" s="189" t="s">
        <v>1745</v>
      </c>
      <c r="F130" s="189" t="s">
        <v>3</v>
      </c>
      <c r="G130" s="189">
        <v>2362143</v>
      </c>
      <c r="H130" s="68"/>
      <c r="I130" s="195" t="s">
        <v>3129</v>
      </c>
      <c r="J130" s="68"/>
      <c r="K130" s="68"/>
      <c r="L130" s="68"/>
      <c r="M130" s="68"/>
      <c r="N130" s="341"/>
      <c r="O130" s="341"/>
      <c r="P130" s="212">
        <v>0</v>
      </c>
      <c r="Q130" s="212">
        <v>100</v>
      </c>
      <c r="R130" s="68" t="s">
        <v>1477</v>
      </c>
      <c r="S130" s="342"/>
      <c r="T130" s="269"/>
    </row>
    <row r="131" spans="1:20" ht="63.75">
      <c r="A131" s="189">
        <v>221</v>
      </c>
      <c r="B131" s="68"/>
      <c r="C131" s="210" t="s">
        <v>92</v>
      </c>
      <c r="D131" s="211">
        <v>46029</v>
      </c>
      <c r="E131" s="189" t="s">
        <v>1746</v>
      </c>
      <c r="F131" s="189" t="s">
        <v>3</v>
      </c>
      <c r="G131" s="189">
        <v>2362144</v>
      </c>
      <c r="H131" s="68"/>
      <c r="I131" s="195" t="s">
        <v>3129</v>
      </c>
      <c r="J131" s="68"/>
      <c r="K131" s="68"/>
      <c r="L131" s="68"/>
      <c r="M131" s="68"/>
      <c r="N131" s="341"/>
      <c r="O131" s="341"/>
      <c r="P131" s="212">
        <v>0</v>
      </c>
      <c r="Q131" s="212">
        <v>100</v>
      </c>
      <c r="R131" s="68" t="s">
        <v>1477</v>
      </c>
      <c r="S131" s="342"/>
      <c r="T131" s="269"/>
    </row>
    <row r="132" spans="1:20" ht="63.75">
      <c r="A132" s="189">
        <v>221</v>
      </c>
      <c r="B132" s="68"/>
      <c r="C132" s="210" t="s">
        <v>92</v>
      </c>
      <c r="D132" s="211">
        <v>46029</v>
      </c>
      <c r="E132" s="189" t="s">
        <v>1747</v>
      </c>
      <c r="F132" s="189" t="s">
        <v>3</v>
      </c>
      <c r="G132" s="189">
        <v>2362145</v>
      </c>
      <c r="H132" s="68"/>
      <c r="I132" s="195" t="s">
        <v>3129</v>
      </c>
      <c r="J132" s="68"/>
      <c r="K132" s="68"/>
      <c r="L132" s="68"/>
      <c r="M132" s="68"/>
      <c r="N132" s="341"/>
      <c r="O132" s="341"/>
      <c r="P132" s="212">
        <v>0</v>
      </c>
      <c r="Q132" s="212">
        <v>100</v>
      </c>
      <c r="R132" s="68" t="s">
        <v>1477</v>
      </c>
      <c r="S132" s="342"/>
      <c r="T132" s="269"/>
    </row>
    <row r="133" spans="1:20" ht="63.75">
      <c r="A133" s="189">
        <v>221</v>
      </c>
      <c r="B133" s="68"/>
      <c r="C133" s="210" t="s">
        <v>92</v>
      </c>
      <c r="D133" s="211">
        <v>46029</v>
      </c>
      <c r="E133" s="189" t="s">
        <v>1748</v>
      </c>
      <c r="F133" s="189" t="s">
        <v>3</v>
      </c>
      <c r="G133" s="189">
        <v>2362147</v>
      </c>
      <c r="H133" s="68"/>
      <c r="I133" s="195" t="s">
        <v>3129</v>
      </c>
      <c r="J133" s="68"/>
      <c r="K133" s="68"/>
      <c r="L133" s="68"/>
      <c r="M133" s="68"/>
      <c r="N133" s="341"/>
      <c r="O133" s="341"/>
      <c r="P133" s="212">
        <v>0</v>
      </c>
      <c r="Q133" s="212">
        <v>100</v>
      </c>
      <c r="R133" s="68" t="s">
        <v>1477</v>
      </c>
      <c r="S133" s="342"/>
      <c r="T133" s="269"/>
    </row>
    <row r="134" spans="1:20" ht="63.75">
      <c r="A134" s="189">
        <v>221</v>
      </c>
      <c r="B134" s="68"/>
      <c r="C134" s="210" t="s">
        <v>92</v>
      </c>
      <c r="D134" s="211">
        <v>46029</v>
      </c>
      <c r="E134" s="189" t="s">
        <v>1749</v>
      </c>
      <c r="F134" s="189" t="s">
        <v>3</v>
      </c>
      <c r="G134" s="189">
        <v>2362148</v>
      </c>
      <c r="H134" s="68"/>
      <c r="I134" s="195" t="s">
        <v>3129</v>
      </c>
      <c r="J134" s="68"/>
      <c r="K134" s="68"/>
      <c r="L134" s="68"/>
      <c r="M134" s="68"/>
      <c r="N134" s="341"/>
      <c r="O134" s="341"/>
      <c r="P134" s="212">
        <v>0</v>
      </c>
      <c r="Q134" s="212">
        <v>150</v>
      </c>
      <c r="R134" s="68" t="s">
        <v>1477</v>
      </c>
      <c r="S134" s="342"/>
      <c r="T134" s="269"/>
    </row>
    <row r="135" spans="1:20" ht="63.75">
      <c r="A135" s="189">
        <v>221</v>
      </c>
      <c r="B135" s="68"/>
      <c r="C135" s="210" t="s">
        <v>92</v>
      </c>
      <c r="D135" s="211">
        <v>46029</v>
      </c>
      <c r="E135" s="189" t="s">
        <v>1750</v>
      </c>
      <c r="F135" s="189" t="s">
        <v>3</v>
      </c>
      <c r="G135" s="189">
        <v>2362149</v>
      </c>
      <c r="H135" s="68"/>
      <c r="I135" s="195" t="s">
        <v>3129</v>
      </c>
      <c r="J135" s="68"/>
      <c r="K135" s="68"/>
      <c r="L135" s="68"/>
      <c r="M135" s="68"/>
      <c r="N135" s="341"/>
      <c r="O135" s="341"/>
      <c r="P135" s="212">
        <v>0</v>
      </c>
      <c r="Q135" s="212">
        <v>150</v>
      </c>
      <c r="R135" s="68" t="s">
        <v>1477</v>
      </c>
      <c r="S135" s="342"/>
      <c r="T135" s="269"/>
    </row>
    <row r="136" spans="1:20" ht="63.75">
      <c r="A136" s="189">
        <v>221</v>
      </c>
      <c r="B136" s="68"/>
      <c r="C136" s="210" t="s">
        <v>92</v>
      </c>
      <c r="D136" s="211">
        <v>46029</v>
      </c>
      <c r="E136" s="189" t="s">
        <v>1751</v>
      </c>
      <c r="F136" s="189" t="s">
        <v>3</v>
      </c>
      <c r="G136" s="189">
        <v>2362151</v>
      </c>
      <c r="H136" s="68"/>
      <c r="I136" s="195" t="s">
        <v>3129</v>
      </c>
      <c r="J136" s="68"/>
      <c r="K136" s="68"/>
      <c r="L136" s="68"/>
      <c r="M136" s="68"/>
      <c r="N136" s="341"/>
      <c r="O136" s="341"/>
      <c r="P136" s="212">
        <v>0</v>
      </c>
      <c r="Q136" s="212">
        <v>150</v>
      </c>
      <c r="R136" s="68" t="s">
        <v>1477</v>
      </c>
      <c r="S136" s="342"/>
      <c r="T136" s="269"/>
    </row>
    <row r="137" spans="1:20" ht="63.75">
      <c r="A137" s="189">
        <v>221</v>
      </c>
      <c r="B137" s="68"/>
      <c r="C137" s="210" t="s">
        <v>92</v>
      </c>
      <c r="D137" s="211">
        <v>46029</v>
      </c>
      <c r="E137" s="189" t="s">
        <v>1752</v>
      </c>
      <c r="F137" s="189" t="s">
        <v>3</v>
      </c>
      <c r="G137" s="189">
        <v>2362152</v>
      </c>
      <c r="H137" s="68"/>
      <c r="I137" s="195" t="s">
        <v>3129</v>
      </c>
      <c r="J137" s="68"/>
      <c r="K137" s="68"/>
      <c r="L137" s="68"/>
      <c r="M137" s="68"/>
      <c r="N137" s="341"/>
      <c r="O137" s="341"/>
      <c r="P137" s="212">
        <v>0</v>
      </c>
      <c r="Q137" s="212">
        <v>150</v>
      </c>
      <c r="R137" s="68" t="s">
        <v>1477</v>
      </c>
      <c r="S137" s="342"/>
      <c r="T137" s="269"/>
    </row>
    <row r="138" spans="1:20" ht="63.75">
      <c r="A138" s="189">
        <v>221</v>
      </c>
      <c r="B138" s="68"/>
      <c r="C138" s="210" t="s">
        <v>92</v>
      </c>
      <c r="D138" s="211">
        <v>46029</v>
      </c>
      <c r="E138" s="189" t="s">
        <v>1753</v>
      </c>
      <c r="F138" s="189" t="s">
        <v>3</v>
      </c>
      <c r="G138" s="189">
        <v>2362153</v>
      </c>
      <c r="H138" s="68"/>
      <c r="I138" s="195" t="s">
        <v>3129</v>
      </c>
      <c r="J138" s="68"/>
      <c r="K138" s="68"/>
      <c r="L138" s="68"/>
      <c r="M138" s="68"/>
      <c r="N138" s="341"/>
      <c r="O138" s="341"/>
      <c r="P138" s="212">
        <v>0</v>
      </c>
      <c r="Q138" s="212">
        <v>150</v>
      </c>
      <c r="R138" s="68" t="s">
        <v>1477</v>
      </c>
      <c r="S138" s="342"/>
      <c r="T138" s="269"/>
    </row>
    <row r="139" spans="1:20" ht="63.75">
      <c r="A139" s="189">
        <v>221</v>
      </c>
      <c r="B139" s="68"/>
      <c r="C139" s="210" t="s">
        <v>92</v>
      </c>
      <c r="D139" s="211">
        <v>46029</v>
      </c>
      <c r="E139" s="189" t="s">
        <v>1754</v>
      </c>
      <c r="F139" s="189" t="s">
        <v>3</v>
      </c>
      <c r="G139" s="189">
        <v>2362159</v>
      </c>
      <c r="H139" s="68"/>
      <c r="I139" s="195" t="s">
        <v>3130</v>
      </c>
      <c r="J139" s="68"/>
      <c r="K139" s="68"/>
      <c r="L139" s="68"/>
      <c r="M139" s="68"/>
      <c r="N139" s="341"/>
      <c r="O139" s="341"/>
      <c r="P139" s="212">
        <v>0</v>
      </c>
      <c r="Q139" s="212">
        <v>100</v>
      </c>
      <c r="R139" s="68" t="s">
        <v>1477</v>
      </c>
      <c r="S139" s="342"/>
      <c r="T139" s="269"/>
    </row>
    <row r="140" spans="1:20" ht="63.75">
      <c r="A140" s="189">
        <v>221</v>
      </c>
      <c r="B140" s="68"/>
      <c r="C140" s="210" t="s">
        <v>92</v>
      </c>
      <c r="D140" s="211">
        <v>46029</v>
      </c>
      <c r="E140" s="189" t="s">
        <v>1755</v>
      </c>
      <c r="F140" s="189" t="s">
        <v>3</v>
      </c>
      <c r="G140" s="189">
        <v>2362155</v>
      </c>
      <c r="H140" s="68"/>
      <c r="I140" s="195" t="s">
        <v>3129</v>
      </c>
      <c r="J140" s="68"/>
      <c r="K140" s="68"/>
      <c r="L140" s="68"/>
      <c r="M140" s="68"/>
      <c r="N140" s="341"/>
      <c r="O140" s="341"/>
      <c r="P140" s="212">
        <v>0</v>
      </c>
      <c r="Q140" s="212">
        <v>150</v>
      </c>
      <c r="R140" s="68" t="s">
        <v>1477</v>
      </c>
      <c r="S140" s="342"/>
      <c r="T140" s="269"/>
    </row>
    <row r="141" spans="1:20" ht="63.75">
      <c r="A141" s="189">
        <v>221</v>
      </c>
      <c r="B141" s="68"/>
      <c r="C141" s="210" t="s">
        <v>92</v>
      </c>
      <c r="D141" s="211">
        <v>46029</v>
      </c>
      <c r="E141" s="189" t="s">
        <v>1756</v>
      </c>
      <c r="F141" s="189" t="s">
        <v>3</v>
      </c>
      <c r="G141" s="189">
        <v>2362156</v>
      </c>
      <c r="H141" s="68"/>
      <c r="I141" s="195" t="s">
        <v>3130</v>
      </c>
      <c r="J141" s="68"/>
      <c r="K141" s="68"/>
      <c r="L141" s="68"/>
      <c r="M141" s="68"/>
      <c r="N141" s="341"/>
      <c r="O141" s="341"/>
      <c r="P141" s="212">
        <v>0</v>
      </c>
      <c r="Q141" s="212">
        <v>100</v>
      </c>
      <c r="R141" s="68" t="s">
        <v>1477</v>
      </c>
      <c r="S141" s="342"/>
      <c r="T141" s="269"/>
    </row>
    <row r="142" spans="1:20" ht="63.75">
      <c r="A142" s="189">
        <v>221</v>
      </c>
      <c r="B142" s="68"/>
      <c r="C142" s="210" t="s">
        <v>92</v>
      </c>
      <c r="D142" s="211">
        <v>46029</v>
      </c>
      <c r="E142" s="189" t="s">
        <v>1757</v>
      </c>
      <c r="F142" s="189" t="s">
        <v>3</v>
      </c>
      <c r="G142" s="189">
        <v>2362158</v>
      </c>
      <c r="H142" s="68"/>
      <c r="I142" s="195" t="s">
        <v>3130</v>
      </c>
      <c r="J142" s="68"/>
      <c r="K142" s="68"/>
      <c r="L142" s="68"/>
      <c r="M142" s="68"/>
      <c r="N142" s="341"/>
      <c r="O142" s="341"/>
      <c r="P142" s="212">
        <v>0</v>
      </c>
      <c r="Q142" s="212">
        <v>100</v>
      </c>
      <c r="R142" s="68" t="s">
        <v>1477</v>
      </c>
      <c r="S142" s="342"/>
      <c r="T142" s="269"/>
    </row>
    <row r="143" spans="1:20" ht="63.75">
      <c r="A143" s="189">
        <v>221</v>
      </c>
      <c r="B143" s="68"/>
      <c r="C143" s="210" t="s">
        <v>92</v>
      </c>
      <c r="D143" s="211">
        <v>46029</v>
      </c>
      <c r="E143" s="189" t="s">
        <v>1758</v>
      </c>
      <c r="F143" s="189" t="s">
        <v>3</v>
      </c>
      <c r="G143" s="189">
        <v>2362160</v>
      </c>
      <c r="H143" s="68"/>
      <c r="I143" s="195" t="s">
        <v>3130</v>
      </c>
      <c r="J143" s="68"/>
      <c r="K143" s="68"/>
      <c r="L143" s="68"/>
      <c r="M143" s="68"/>
      <c r="N143" s="341"/>
      <c r="O143" s="341"/>
      <c r="P143" s="212">
        <v>0</v>
      </c>
      <c r="Q143" s="212">
        <v>100</v>
      </c>
      <c r="R143" s="68" t="s">
        <v>1477</v>
      </c>
      <c r="S143" s="342"/>
      <c r="T143" s="269"/>
    </row>
    <row r="144" spans="1:20" ht="63.75">
      <c r="A144" s="189">
        <v>221</v>
      </c>
      <c r="B144" s="68"/>
      <c r="C144" s="210" t="s">
        <v>92</v>
      </c>
      <c r="D144" s="211">
        <v>46029</v>
      </c>
      <c r="E144" s="189" t="s">
        <v>1759</v>
      </c>
      <c r="F144" s="189" t="s">
        <v>3</v>
      </c>
      <c r="G144" s="189">
        <v>2362161</v>
      </c>
      <c r="H144" s="68"/>
      <c r="I144" s="195" t="s">
        <v>3131</v>
      </c>
      <c r="J144" s="68"/>
      <c r="K144" s="68"/>
      <c r="L144" s="68"/>
      <c r="M144" s="68"/>
      <c r="N144" s="341"/>
      <c r="O144" s="341"/>
      <c r="P144" s="212">
        <v>0</v>
      </c>
      <c r="Q144" s="212">
        <v>100</v>
      </c>
      <c r="R144" s="68" t="s">
        <v>1477</v>
      </c>
      <c r="S144" s="342"/>
      <c r="T144" s="269"/>
    </row>
    <row r="145" spans="1:20" ht="63.75">
      <c r="A145" s="189">
        <v>221</v>
      </c>
      <c r="B145" s="68"/>
      <c r="C145" s="210" t="s">
        <v>92</v>
      </c>
      <c r="D145" s="211">
        <v>46029</v>
      </c>
      <c r="E145" s="189" t="s">
        <v>1760</v>
      </c>
      <c r="F145" s="189" t="s">
        <v>3</v>
      </c>
      <c r="G145" s="189">
        <v>2362162</v>
      </c>
      <c r="H145" s="68"/>
      <c r="I145" s="195" t="s">
        <v>3130</v>
      </c>
      <c r="J145" s="68"/>
      <c r="K145" s="68"/>
      <c r="L145" s="68"/>
      <c r="M145" s="68"/>
      <c r="N145" s="341"/>
      <c r="O145" s="341"/>
      <c r="P145" s="212">
        <v>0</v>
      </c>
      <c r="Q145" s="212">
        <v>100</v>
      </c>
      <c r="R145" s="68" t="s">
        <v>1477</v>
      </c>
      <c r="S145" s="342"/>
      <c r="T145" s="269"/>
    </row>
    <row r="146" spans="1:20" ht="63.75">
      <c r="A146" s="189">
        <v>221</v>
      </c>
      <c r="B146" s="68"/>
      <c r="C146" s="210" t="s">
        <v>92</v>
      </c>
      <c r="D146" s="211">
        <v>46029</v>
      </c>
      <c r="E146" s="189" t="s">
        <v>1761</v>
      </c>
      <c r="F146" s="189" t="s">
        <v>3</v>
      </c>
      <c r="G146" s="189">
        <v>2362163</v>
      </c>
      <c r="H146" s="68"/>
      <c r="I146" s="195" t="s">
        <v>3130</v>
      </c>
      <c r="J146" s="68"/>
      <c r="K146" s="68"/>
      <c r="L146" s="68"/>
      <c r="M146" s="68"/>
      <c r="N146" s="341"/>
      <c r="O146" s="341"/>
      <c r="P146" s="212">
        <v>0</v>
      </c>
      <c r="Q146" s="212">
        <v>100</v>
      </c>
      <c r="R146" s="68" t="s">
        <v>1477</v>
      </c>
      <c r="S146" s="342"/>
      <c r="T146" s="269"/>
    </row>
    <row r="147" spans="1:20" ht="63.75">
      <c r="A147" s="189">
        <v>221</v>
      </c>
      <c r="B147" s="68"/>
      <c r="C147" s="210" t="s">
        <v>92</v>
      </c>
      <c r="D147" s="211">
        <v>46029</v>
      </c>
      <c r="E147" s="189" t="s">
        <v>1762</v>
      </c>
      <c r="F147" s="189" t="s">
        <v>3</v>
      </c>
      <c r="G147" s="189">
        <v>2362165</v>
      </c>
      <c r="H147" s="68"/>
      <c r="I147" s="195" t="s">
        <v>3130</v>
      </c>
      <c r="J147" s="68"/>
      <c r="K147" s="68"/>
      <c r="L147" s="68"/>
      <c r="M147" s="68"/>
      <c r="N147" s="341"/>
      <c r="O147" s="341"/>
      <c r="P147" s="212">
        <v>0</v>
      </c>
      <c r="Q147" s="212">
        <v>150</v>
      </c>
      <c r="R147" s="68" t="s">
        <v>1477</v>
      </c>
      <c r="S147" s="342"/>
      <c r="T147" s="269"/>
    </row>
    <row r="148" spans="1:20" ht="63.75">
      <c r="A148" s="189">
        <v>221</v>
      </c>
      <c r="B148" s="68"/>
      <c r="C148" s="210" t="s">
        <v>92</v>
      </c>
      <c r="D148" s="211">
        <v>46029</v>
      </c>
      <c r="E148" s="189" t="s">
        <v>1763</v>
      </c>
      <c r="F148" s="189" t="s">
        <v>3</v>
      </c>
      <c r="G148" s="189">
        <v>2362166</v>
      </c>
      <c r="H148" s="68"/>
      <c r="I148" s="195" t="s">
        <v>3131</v>
      </c>
      <c r="J148" s="68"/>
      <c r="K148" s="68"/>
      <c r="L148" s="68"/>
      <c r="M148" s="68"/>
      <c r="N148" s="341"/>
      <c r="O148" s="341"/>
      <c r="P148" s="212">
        <v>0</v>
      </c>
      <c r="Q148" s="212">
        <v>100</v>
      </c>
      <c r="R148" s="68" t="s">
        <v>1477</v>
      </c>
      <c r="S148" s="342"/>
      <c r="T148" s="269"/>
    </row>
    <row r="149" spans="1:20" ht="63.75">
      <c r="A149" s="189">
        <v>221</v>
      </c>
      <c r="B149" s="68"/>
      <c r="C149" s="210" t="s">
        <v>92</v>
      </c>
      <c r="D149" s="211">
        <v>46029</v>
      </c>
      <c r="E149" s="189" t="s">
        <v>1764</v>
      </c>
      <c r="F149" s="189" t="s">
        <v>3</v>
      </c>
      <c r="G149" s="189">
        <v>2362168</v>
      </c>
      <c r="H149" s="68"/>
      <c r="I149" s="195" t="s">
        <v>3130</v>
      </c>
      <c r="J149" s="68"/>
      <c r="K149" s="68"/>
      <c r="L149" s="68"/>
      <c r="M149" s="68"/>
      <c r="N149" s="341"/>
      <c r="O149" s="341"/>
      <c r="P149" s="212">
        <v>0</v>
      </c>
      <c r="Q149" s="212">
        <v>150</v>
      </c>
      <c r="R149" s="68" t="s">
        <v>1477</v>
      </c>
      <c r="S149" s="342"/>
      <c r="T149" s="269"/>
    </row>
    <row r="150" spans="1:20" ht="63.75">
      <c r="A150" s="189">
        <v>221</v>
      </c>
      <c r="B150" s="68"/>
      <c r="C150" s="210" t="s">
        <v>92</v>
      </c>
      <c r="D150" s="211">
        <v>46029</v>
      </c>
      <c r="E150" s="189" t="s">
        <v>1765</v>
      </c>
      <c r="F150" s="189" t="s">
        <v>3</v>
      </c>
      <c r="G150" s="189">
        <v>2362169</v>
      </c>
      <c r="H150" s="68"/>
      <c r="I150" s="195" t="s">
        <v>3132</v>
      </c>
      <c r="J150" s="68"/>
      <c r="K150" s="68"/>
      <c r="L150" s="68"/>
      <c r="M150" s="68"/>
      <c r="N150" s="341"/>
      <c r="O150" s="341"/>
      <c r="P150" s="212">
        <v>0</v>
      </c>
      <c r="Q150" s="212">
        <v>20</v>
      </c>
      <c r="R150" s="68" t="s">
        <v>1477</v>
      </c>
      <c r="S150" s="342"/>
      <c r="T150" s="269"/>
    </row>
    <row r="151" spans="1:20" ht="63.75">
      <c r="A151" s="189">
        <v>221</v>
      </c>
      <c r="B151" s="68"/>
      <c r="C151" s="210" t="s">
        <v>92</v>
      </c>
      <c r="D151" s="211">
        <v>46029</v>
      </c>
      <c r="E151" s="189" t="s">
        <v>1766</v>
      </c>
      <c r="F151" s="189" t="s">
        <v>3</v>
      </c>
      <c r="G151" s="189">
        <v>2362170</v>
      </c>
      <c r="H151" s="68"/>
      <c r="I151" s="195" t="s">
        <v>3130</v>
      </c>
      <c r="J151" s="68"/>
      <c r="K151" s="68"/>
      <c r="L151" s="68"/>
      <c r="M151" s="68"/>
      <c r="N151" s="341"/>
      <c r="O151" s="341"/>
      <c r="P151" s="212">
        <v>0</v>
      </c>
      <c r="Q151" s="212">
        <v>150</v>
      </c>
      <c r="R151" s="68" t="s">
        <v>1477</v>
      </c>
      <c r="S151" s="342"/>
      <c r="T151" s="269"/>
    </row>
    <row r="152" spans="1:20" ht="63.75">
      <c r="A152" s="189">
        <v>221</v>
      </c>
      <c r="B152" s="68"/>
      <c r="C152" s="210" t="s">
        <v>92</v>
      </c>
      <c r="D152" s="211">
        <v>46029</v>
      </c>
      <c r="E152" s="189" t="s">
        <v>1767</v>
      </c>
      <c r="F152" s="189" t="s">
        <v>3</v>
      </c>
      <c r="G152" s="189">
        <v>2362171</v>
      </c>
      <c r="H152" s="68"/>
      <c r="I152" s="195" t="s">
        <v>3130</v>
      </c>
      <c r="J152" s="68"/>
      <c r="K152" s="68"/>
      <c r="L152" s="68"/>
      <c r="M152" s="68"/>
      <c r="N152" s="341"/>
      <c r="O152" s="341"/>
      <c r="P152" s="212">
        <v>0</v>
      </c>
      <c r="Q152" s="212">
        <v>150</v>
      </c>
      <c r="R152" s="68" t="s">
        <v>1477</v>
      </c>
      <c r="S152" s="342"/>
      <c r="T152" s="269"/>
    </row>
    <row r="153" spans="1:20" ht="63.75">
      <c r="A153" s="189">
        <v>221</v>
      </c>
      <c r="B153" s="68"/>
      <c r="C153" s="210" t="s">
        <v>92</v>
      </c>
      <c r="D153" s="211">
        <v>46029</v>
      </c>
      <c r="E153" s="189" t="s">
        <v>1768</v>
      </c>
      <c r="F153" s="189" t="s">
        <v>3</v>
      </c>
      <c r="G153" s="189">
        <v>2362172</v>
      </c>
      <c r="H153" s="68"/>
      <c r="I153" s="195" t="s">
        <v>3130</v>
      </c>
      <c r="J153" s="68"/>
      <c r="K153" s="68"/>
      <c r="L153" s="68"/>
      <c r="M153" s="68"/>
      <c r="N153" s="341"/>
      <c r="O153" s="341"/>
      <c r="P153" s="212">
        <v>0</v>
      </c>
      <c r="Q153" s="212">
        <v>150</v>
      </c>
      <c r="R153" s="68" t="s">
        <v>1477</v>
      </c>
      <c r="S153" s="342"/>
      <c r="T153" s="269"/>
    </row>
    <row r="154" spans="1:20" ht="63.75">
      <c r="A154" s="189">
        <v>221</v>
      </c>
      <c r="B154" s="68"/>
      <c r="C154" s="210" t="s">
        <v>92</v>
      </c>
      <c r="D154" s="211">
        <v>46029</v>
      </c>
      <c r="E154" s="189" t="s">
        <v>1769</v>
      </c>
      <c r="F154" s="189" t="s">
        <v>3</v>
      </c>
      <c r="G154" s="189">
        <v>2362173</v>
      </c>
      <c r="H154" s="68"/>
      <c r="I154" s="195" t="s">
        <v>3132</v>
      </c>
      <c r="J154" s="68"/>
      <c r="K154" s="68"/>
      <c r="L154" s="68"/>
      <c r="M154" s="68"/>
      <c r="N154" s="341"/>
      <c r="O154" s="341"/>
      <c r="P154" s="212">
        <v>0</v>
      </c>
      <c r="Q154" s="212">
        <v>20</v>
      </c>
      <c r="R154" s="68" t="s">
        <v>1477</v>
      </c>
      <c r="S154" s="342"/>
      <c r="T154" s="269"/>
    </row>
    <row r="155" spans="1:20" ht="63.75">
      <c r="A155" s="189">
        <v>221</v>
      </c>
      <c r="B155" s="68"/>
      <c r="C155" s="210" t="s">
        <v>92</v>
      </c>
      <c r="D155" s="211">
        <v>46029</v>
      </c>
      <c r="E155" s="189" t="s">
        <v>1770</v>
      </c>
      <c r="F155" s="189" t="s">
        <v>3</v>
      </c>
      <c r="G155" s="189">
        <v>2362174</v>
      </c>
      <c r="H155" s="68"/>
      <c r="I155" s="195" t="s">
        <v>3130</v>
      </c>
      <c r="J155" s="68"/>
      <c r="K155" s="68"/>
      <c r="L155" s="68"/>
      <c r="M155" s="68"/>
      <c r="N155" s="341"/>
      <c r="O155" s="341"/>
      <c r="P155" s="212">
        <v>0</v>
      </c>
      <c r="Q155" s="212">
        <v>150</v>
      </c>
      <c r="R155" s="68" t="s">
        <v>1477</v>
      </c>
      <c r="S155" s="342"/>
      <c r="T155" s="269"/>
    </row>
    <row r="156" spans="1:20" ht="63.75">
      <c r="A156" s="189">
        <v>221</v>
      </c>
      <c r="B156" s="68"/>
      <c r="C156" s="210" t="s">
        <v>92</v>
      </c>
      <c r="D156" s="211">
        <v>46029</v>
      </c>
      <c r="E156" s="189" t="s">
        <v>1771</v>
      </c>
      <c r="F156" s="189" t="s">
        <v>3</v>
      </c>
      <c r="G156" s="189">
        <v>2362175</v>
      </c>
      <c r="H156" s="68"/>
      <c r="I156" s="195" t="s">
        <v>3133</v>
      </c>
      <c r="J156" s="68"/>
      <c r="K156" s="68"/>
      <c r="L156" s="68"/>
      <c r="M156" s="68"/>
      <c r="N156" s="341"/>
      <c r="O156" s="341"/>
      <c r="P156" s="212">
        <v>0</v>
      </c>
      <c r="Q156" s="212">
        <v>1220</v>
      </c>
      <c r="R156" s="68" t="s">
        <v>1477</v>
      </c>
      <c r="S156" s="342"/>
      <c r="T156" s="269"/>
    </row>
    <row r="157" spans="1:20" ht="63.75">
      <c r="A157" s="189">
        <v>221</v>
      </c>
      <c r="B157" s="68"/>
      <c r="C157" s="210" t="s">
        <v>92</v>
      </c>
      <c r="D157" s="211">
        <v>46029</v>
      </c>
      <c r="E157" s="189" t="s">
        <v>1772</v>
      </c>
      <c r="F157" s="189" t="s">
        <v>3</v>
      </c>
      <c r="G157" s="189">
        <v>2362177</v>
      </c>
      <c r="H157" s="68"/>
      <c r="I157" s="195" t="s">
        <v>3133</v>
      </c>
      <c r="J157" s="68"/>
      <c r="K157" s="68"/>
      <c r="L157" s="68"/>
      <c r="M157" s="68"/>
      <c r="N157" s="341"/>
      <c r="O157" s="341"/>
      <c r="P157" s="212">
        <v>0</v>
      </c>
      <c r="Q157" s="212">
        <v>1220</v>
      </c>
      <c r="R157" s="68" t="s">
        <v>1477</v>
      </c>
      <c r="S157" s="342"/>
      <c r="T157" s="269"/>
    </row>
    <row r="158" spans="1:20" ht="63.75">
      <c r="A158" s="189">
        <v>221</v>
      </c>
      <c r="B158" s="68"/>
      <c r="C158" s="210" t="s">
        <v>92</v>
      </c>
      <c r="D158" s="211">
        <v>46029</v>
      </c>
      <c r="E158" s="189" t="s">
        <v>1773</v>
      </c>
      <c r="F158" s="189" t="s">
        <v>3</v>
      </c>
      <c r="G158" s="189">
        <v>2362179</v>
      </c>
      <c r="H158" s="68"/>
      <c r="I158" s="195" t="s">
        <v>3133</v>
      </c>
      <c r="J158" s="68"/>
      <c r="K158" s="68"/>
      <c r="L158" s="68"/>
      <c r="M158" s="68"/>
      <c r="N158" s="341"/>
      <c r="O158" s="341"/>
      <c r="P158" s="212">
        <v>0</v>
      </c>
      <c r="Q158" s="212">
        <v>1220</v>
      </c>
      <c r="R158" s="68" t="s">
        <v>1477</v>
      </c>
      <c r="S158" s="342"/>
      <c r="T158" s="269"/>
    </row>
    <row r="159" spans="1:20" ht="51">
      <c r="A159" s="189">
        <v>41</v>
      </c>
      <c r="B159" s="68"/>
      <c r="C159" s="210" t="s">
        <v>1630</v>
      </c>
      <c r="D159" s="211">
        <v>46029</v>
      </c>
      <c r="E159" s="189" t="s">
        <v>1774</v>
      </c>
      <c r="F159" s="189" t="s">
        <v>3</v>
      </c>
      <c r="G159" s="189">
        <v>2362180</v>
      </c>
      <c r="H159" s="68"/>
      <c r="I159" s="195" t="s">
        <v>3134</v>
      </c>
      <c r="J159" s="68"/>
      <c r="K159" s="68"/>
      <c r="L159" s="68"/>
      <c r="M159" s="68"/>
      <c r="N159" s="341"/>
      <c r="O159" s="341"/>
      <c r="P159" s="212">
        <v>0</v>
      </c>
      <c r="Q159" s="212">
        <v>8000</v>
      </c>
      <c r="R159" s="68" t="s">
        <v>1477</v>
      </c>
      <c r="S159" s="342"/>
      <c r="T159" s="269"/>
    </row>
    <row r="160" spans="1:20" ht="63.75">
      <c r="A160" s="189">
        <v>221</v>
      </c>
      <c r="B160" s="68"/>
      <c r="C160" s="210" t="s">
        <v>92</v>
      </c>
      <c r="D160" s="211">
        <v>46029</v>
      </c>
      <c r="E160" s="189" t="s">
        <v>1775</v>
      </c>
      <c r="F160" s="189" t="s">
        <v>3</v>
      </c>
      <c r="G160" s="189">
        <v>2362181</v>
      </c>
      <c r="H160" s="68"/>
      <c r="I160" s="195" t="s">
        <v>3133</v>
      </c>
      <c r="J160" s="68"/>
      <c r="K160" s="68"/>
      <c r="L160" s="68"/>
      <c r="M160" s="68"/>
      <c r="N160" s="341"/>
      <c r="O160" s="341"/>
      <c r="P160" s="212">
        <v>0</v>
      </c>
      <c r="Q160" s="212">
        <v>1000</v>
      </c>
      <c r="R160" s="68" t="s">
        <v>1477</v>
      </c>
      <c r="S160" s="342"/>
      <c r="T160" s="269"/>
    </row>
    <row r="161" spans="1:20" ht="63.75">
      <c r="A161" s="189">
        <v>221</v>
      </c>
      <c r="B161" s="68"/>
      <c r="C161" s="210" t="s">
        <v>92</v>
      </c>
      <c r="D161" s="211">
        <v>46029</v>
      </c>
      <c r="E161" s="189" t="s">
        <v>1776</v>
      </c>
      <c r="F161" s="189" t="s">
        <v>3</v>
      </c>
      <c r="G161" s="189">
        <v>2362182</v>
      </c>
      <c r="H161" s="68"/>
      <c r="I161" s="195" t="s">
        <v>3133</v>
      </c>
      <c r="J161" s="68"/>
      <c r="K161" s="68"/>
      <c r="L161" s="68"/>
      <c r="M161" s="68"/>
      <c r="N161" s="341"/>
      <c r="O161" s="341"/>
      <c r="P161" s="212">
        <v>0</v>
      </c>
      <c r="Q161" s="212">
        <v>1000</v>
      </c>
      <c r="R161" s="68" t="s">
        <v>1477</v>
      </c>
      <c r="S161" s="342"/>
      <c r="T161" s="269"/>
    </row>
    <row r="162" spans="1:20" ht="63.75">
      <c r="A162" s="189">
        <v>221</v>
      </c>
      <c r="B162" s="68"/>
      <c r="C162" s="210" t="s">
        <v>92</v>
      </c>
      <c r="D162" s="211">
        <v>46029</v>
      </c>
      <c r="E162" s="189" t="s">
        <v>1777</v>
      </c>
      <c r="F162" s="189" t="s">
        <v>3</v>
      </c>
      <c r="G162" s="189">
        <v>2362187</v>
      </c>
      <c r="H162" s="68"/>
      <c r="I162" s="195" t="s">
        <v>3133</v>
      </c>
      <c r="J162" s="68"/>
      <c r="K162" s="68"/>
      <c r="L162" s="68"/>
      <c r="M162" s="68"/>
      <c r="N162" s="341"/>
      <c r="O162" s="341"/>
      <c r="P162" s="212">
        <v>0</v>
      </c>
      <c r="Q162" s="212">
        <v>810</v>
      </c>
      <c r="R162" s="68" t="s">
        <v>1477</v>
      </c>
      <c r="S162" s="342"/>
      <c r="T162" s="269"/>
    </row>
    <row r="163" spans="1:20" ht="63.75">
      <c r="A163" s="189">
        <v>221</v>
      </c>
      <c r="B163" s="68"/>
      <c r="C163" s="210" t="s">
        <v>92</v>
      </c>
      <c r="D163" s="211">
        <v>46029</v>
      </c>
      <c r="E163" s="189" t="s">
        <v>1778</v>
      </c>
      <c r="F163" s="189" t="s">
        <v>3</v>
      </c>
      <c r="G163" s="189">
        <v>2362183</v>
      </c>
      <c r="H163" s="68"/>
      <c r="I163" s="195" t="s">
        <v>3133</v>
      </c>
      <c r="J163" s="68"/>
      <c r="K163" s="68"/>
      <c r="L163" s="68"/>
      <c r="M163" s="68"/>
      <c r="N163" s="341"/>
      <c r="O163" s="341"/>
      <c r="P163" s="212">
        <v>0</v>
      </c>
      <c r="Q163" s="212">
        <v>1000</v>
      </c>
      <c r="R163" s="68" t="s">
        <v>1477</v>
      </c>
      <c r="S163" s="342"/>
      <c r="T163" s="269"/>
    </row>
    <row r="164" spans="1:20" ht="63.75">
      <c r="A164" s="189">
        <v>221</v>
      </c>
      <c r="B164" s="68"/>
      <c r="C164" s="210" t="s">
        <v>92</v>
      </c>
      <c r="D164" s="211">
        <v>46029</v>
      </c>
      <c r="E164" s="189" t="s">
        <v>1779</v>
      </c>
      <c r="F164" s="189" t="s">
        <v>3</v>
      </c>
      <c r="G164" s="189">
        <v>2362184</v>
      </c>
      <c r="H164" s="68"/>
      <c r="I164" s="195" t="s">
        <v>3133</v>
      </c>
      <c r="J164" s="68"/>
      <c r="K164" s="68"/>
      <c r="L164" s="68"/>
      <c r="M164" s="68"/>
      <c r="N164" s="341"/>
      <c r="O164" s="341"/>
      <c r="P164" s="212">
        <v>0</v>
      </c>
      <c r="Q164" s="212">
        <v>810</v>
      </c>
      <c r="R164" s="68" t="s">
        <v>1477</v>
      </c>
      <c r="S164" s="342"/>
      <c r="T164" s="269"/>
    </row>
    <row r="165" spans="1:20" ht="63.75">
      <c r="A165" s="189">
        <v>221</v>
      </c>
      <c r="B165" s="68"/>
      <c r="C165" s="210" t="s">
        <v>92</v>
      </c>
      <c r="D165" s="211">
        <v>46029</v>
      </c>
      <c r="E165" s="189" t="s">
        <v>1780</v>
      </c>
      <c r="F165" s="189" t="s">
        <v>3</v>
      </c>
      <c r="G165" s="189">
        <v>2362185</v>
      </c>
      <c r="H165" s="68"/>
      <c r="I165" s="195" t="s">
        <v>3133</v>
      </c>
      <c r="J165" s="68"/>
      <c r="K165" s="68"/>
      <c r="L165" s="68"/>
      <c r="M165" s="68"/>
      <c r="N165" s="341"/>
      <c r="O165" s="341"/>
      <c r="P165" s="212">
        <v>0</v>
      </c>
      <c r="Q165" s="212">
        <v>810</v>
      </c>
      <c r="R165" s="68" t="s">
        <v>1477</v>
      </c>
      <c r="S165" s="342"/>
      <c r="T165" s="269"/>
    </row>
    <row r="166" spans="1:20" ht="51">
      <c r="A166" s="189">
        <v>133</v>
      </c>
      <c r="B166" s="68"/>
      <c r="C166" s="210" t="s">
        <v>60</v>
      </c>
      <c r="D166" s="211">
        <v>46029</v>
      </c>
      <c r="E166" s="189" t="s">
        <v>1781</v>
      </c>
      <c r="F166" s="189" t="s">
        <v>3</v>
      </c>
      <c r="G166" s="189">
        <v>2362202</v>
      </c>
      <c r="H166" s="68"/>
      <c r="I166" s="195" t="s">
        <v>3135</v>
      </c>
      <c r="J166" s="68"/>
      <c r="K166" s="68"/>
      <c r="L166" s="68"/>
      <c r="M166" s="68"/>
      <c r="N166" s="341"/>
      <c r="O166" s="341"/>
      <c r="P166" s="212">
        <v>0</v>
      </c>
      <c r="Q166" s="212">
        <v>1322</v>
      </c>
      <c r="R166" s="68" t="s">
        <v>1477</v>
      </c>
      <c r="S166" s="342"/>
      <c r="T166" s="269"/>
    </row>
    <row r="167" spans="1:20" ht="51">
      <c r="A167" s="189">
        <v>133</v>
      </c>
      <c r="B167" s="68"/>
      <c r="C167" s="210" t="s">
        <v>60</v>
      </c>
      <c r="D167" s="211">
        <v>46029</v>
      </c>
      <c r="E167" s="189" t="s">
        <v>1782</v>
      </c>
      <c r="F167" s="189" t="s">
        <v>3</v>
      </c>
      <c r="G167" s="189">
        <v>2362206</v>
      </c>
      <c r="H167" s="68"/>
      <c r="I167" s="195" t="s">
        <v>3136</v>
      </c>
      <c r="J167" s="68"/>
      <c r="K167" s="68"/>
      <c r="L167" s="68"/>
      <c r="M167" s="68"/>
      <c r="N167" s="341"/>
      <c r="O167" s="341"/>
      <c r="P167" s="212">
        <v>0</v>
      </c>
      <c r="Q167" s="212">
        <v>1224</v>
      </c>
      <c r="R167" s="68" t="s">
        <v>1477</v>
      </c>
      <c r="S167" s="342"/>
      <c r="T167" s="269"/>
    </row>
    <row r="168" spans="1:20" ht="63.75">
      <c r="A168" s="189">
        <v>221</v>
      </c>
      <c r="B168" s="68"/>
      <c r="C168" s="210" t="s">
        <v>92</v>
      </c>
      <c r="D168" s="211">
        <v>46029</v>
      </c>
      <c r="E168" s="189" t="s">
        <v>1783</v>
      </c>
      <c r="F168" s="189" t="s">
        <v>3</v>
      </c>
      <c r="G168" s="189">
        <v>2362231</v>
      </c>
      <c r="H168" s="68"/>
      <c r="I168" s="195" t="s">
        <v>3137</v>
      </c>
      <c r="J168" s="68"/>
      <c r="K168" s="68"/>
      <c r="L168" s="68"/>
      <c r="M168" s="68"/>
      <c r="N168" s="341"/>
      <c r="O168" s="341"/>
      <c r="P168" s="212">
        <v>0</v>
      </c>
      <c r="Q168" s="212">
        <v>55</v>
      </c>
      <c r="R168" s="68" t="s">
        <v>1477</v>
      </c>
      <c r="S168" s="342"/>
      <c r="T168" s="269"/>
    </row>
    <row r="169" spans="1:20" ht="51">
      <c r="A169" s="189">
        <v>133</v>
      </c>
      <c r="B169" s="68"/>
      <c r="C169" s="210" t="s">
        <v>60</v>
      </c>
      <c r="D169" s="211">
        <v>46029</v>
      </c>
      <c r="E169" s="189" t="s">
        <v>1784</v>
      </c>
      <c r="F169" s="189" t="s">
        <v>3</v>
      </c>
      <c r="G169" s="189">
        <v>2362207</v>
      </c>
      <c r="H169" s="68"/>
      <c r="I169" s="195" t="s">
        <v>3138</v>
      </c>
      <c r="J169" s="68"/>
      <c r="K169" s="68"/>
      <c r="L169" s="68"/>
      <c r="M169" s="68"/>
      <c r="N169" s="341"/>
      <c r="O169" s="341"/>
      <c r="P169" s="212">
        <v>0</v>
      </c>
      <c r="Q169" s="212">
        <v>3326</v>
      </c>
      <c r="R169" s="68" t="s">
        <v>1477</v>
      </c>
      <c r="S169" s="342"/>
      <c r="T169" s="269"/>
    </row>
    <row r="170" spans="1:20" ht="51">
      <c r="A170" s="189">
        <v>46</v>
      </c>
      <c r="B170" s="68"/>
      <c r="C170" s="210" t="s">
        <v>1366</v>
      </c>
      <c r="D170" s="211">
        <v>46029</v>
      </c>
      <c r="E170" s="189" t="s">
        <v>1785</v>
      </c>
      <c r="F170" s="189" t="s">
        <v>3</v>
      </c>
      <c r="G170" s="189">
        <v>2362225</v>
      </c>
      <c r="H170" s="68"/>
      <c r="I170" s="195" t="s">
        <v>3139</v>
      </c>
      <c r="J170" s="68"/>
      <c r="K170" s="68"/>
      <c r="L170" s="68"/>
      <c r="M170" s="68"/>
      <c r="N170" s="341"/>
      <c r="O170" s="341"/>
      <c r="P170" s="212">
        <v>0</v>
      </c>
      <c r="Q170" s="212">
        <v>288.43</v>
      </c>
      <c r="R170" s="68" t="s">
        <v>1477</v>
      </c>
      <c r="S170" s="342"/>
      <c r="T170" s="269"/>
    </row>
    <row r="171" spans="1:20" ht="51">
      <c r="A171" s="189">
        <v>291</v>
      </c>
      <c r="B171" s="68"/>
      <c r="C171" s="210" t="s">
        <v>119</v>
      </c>
      <c r="D171" s="211">
        <v>46029</v>
      </c>
      <c r="E171" s="189" t="s">
        <v>1786</v>
      </c>
      <c r="F171" s="189" t="s">
        <v>3</v>
      </c>
      <c r="G171" s="189">
        <v>2362227</v>
      </c>
      <c r="H171" s="68"/>
      <c r="I171" s="195" t="s">
        <v>3140</v>
      </c>
      <c r="J171" s="68"/>
      <c r="K171" s="68"/>
      <c r="L171" s="68"/>
      <c r="M171" s="68"/>
      <c r="N171" s="341"/>
      <c r="O171" s="341"/>
      <c r="P171" s="212">
        <v>0</v>
      </c>
      <c r="Q171" s="212">
        <v>13770.04</v>
      </c>
      <c r="R171" s="68" t="s">
        <v>1477</v>
      </c>
      <c r="S171" s="342"/>
      <c r="T171" s="269"/>
    </row>
    <row r="172" spans="1:20" ht="63.75">
      <c r="A172" s="189">
        <v>221</v>
      </c>
      <c r="B172" s="68"/>
      <c r="C172" s="210" t="s">
        <v>92</v>
      </c>
      <c r="D172" s="211">
        <v>46029</v>
      </c>
      <c r="E172" s="189" t="s">
        <v>1787</v>
      </c>
      <c r="F172" s="189" t="s">
        <v>3</v>
      </c>
      <c r="G172" s="189">
        <v>2362233</v>
      </c>
      <c r="H172" s="68"/>
      <c r="I172" s="195" t="s">
        <v>3141</v>
      </c>
      <c r="J172" s="68"/>
      <c r="K172" s="68"/>
      <c r="L172" s="68"/>
      <c r="M172" s="68"/>
      <c r="N172" s="341"/>
      <c r="O172" s="341"/>
      <c r="P172" s="212">
        <v>0</v>
      </c>
      <c r="Q172" s="212">
        <v>28</v>
      </c>
      <c r="R172" s="68" t="s">
        <v>1477</v>
      </c>
      <c r="S172" s="342"/>
      <c r="T172" s="269"/>
    </row>
    <row r="173" spans="1:20" ht="63.75">
      <c r="A173" s="189">
        <v>221</v>
      </c>
      <c r="B173" s="68"/>
      <c r="C173" s="210" t="s">
        <v>92</v>
      </c>
      <c r="D173" s="211">
        <v>46029</v>
      </c>
      <c r="E173" s="189" t="s">
        <v>1788</v>
      </c>
      <c r="F173" s="189" t="s">
        <v>3</v>
      </c>
      <c r="G173" s="189">
        <v>2362235</v>
      </c>
      <c r="H173" s="68"/>
      <c r="I173" s="195" t="s">
        <v>3142</v>
      </c>
      <c r="J173" s="68"/>
      <c r="K173" s="68"/>
      <c r="L173" s="68"/>
      <c r="M173" s="68"/>
      <c r="N173" s="341"/>
      <c r="O173" s="341"/>
      <c r="P173" s="212">
        <v>0</v>
      </c>
      <c r="Q173" s="212">
        <v>15</v>
      </c>
      <c r="R173" s="68" t="s">
        <v>1477</v>
      </c>
      <c r="S173" s="342"/>
      <c r="T173" s="269"/>
    </row>
    <row r="174" spans="1:20" ht="63.75">
      <c r="A174" s="189">
        <v>221</v>
      </c>
      <c r="B174" s="68"/>
      <c r="C174" s="210" t="s">
        <v>92</v>
      </c>
      <c r="D174" s="211">
        <v>46029</v>
      </c>
      <c r="E174" s="189" t="s">
        <v>1789</v>
      </c>
      <c r="F174" s="189" t="s">
        <v>3</v>
      </c>
      <c r="G174" s="189">
        <v>2362236</v>
      </c>
      <c r="H174" s="68"/>
      <c r="I174" s="195" t="s">
        <v>3143</v>
      </c>
      <c r="J174" s="68"/>
      <c r="K174" s="68"/>
      <c r="L174" s="68"/>
      <c r="M174" s="68"/>
      <c r="N174" s="341"/>
      <c r="O174" s="341"/>
      <c r="P174" s="212">
        <v>0</v>
      </c>
      <c r="Q174" s="212">
        <v>21</v>
      </c>
      <c r="R174" s="68" t="s">
        <v>1477</v>
      </c>
      <c r="S174" s="342"/>
      <c r="T174" s="269"/>
    </row>
    <row r="175" spans="1:20" ht="63.75">
      <c r="A175" s="189">
        <v>221</v>
      </c>
      <c r="B175" s="68"/>
      <c r="C175" s="210" t="s">
        <v>92</v>
      </c>
      <c r="D175" s="211">
        <v>46029</v>
      </c>
      <c r="E175" s="189" t="s">
        <v>1790</v>
      </c>
      <c r="F175" s="189" t="s">
        <v>3</v>
      </c>
      <c r="G175" s="189">
        <v>2362237</v>
      </c>
      <c r="H175" s="68"/>
      <c r="I175" s="195" t="s">
        <v>3144</v>
      </c>
      <c r="J175" s="68"/>
      <c r="K175" s="68"/>
      <c r="L175" s="68"/>
      <c r="M175" s="68"/>
      <c r="N175" s="341"/>
      <c r="O175" s="341"/>
      <c r="P175" s="212">
        <v>0</v>
      </c>
      <c r="Q175" s="212">
        <v>8</v>
      </c>
      <c r="R175" s="68" t="s">
        <v>1477</v>
      </c>
      <c r="S175" s="342"/>
      <c r="T175" s="269"/>
    </row>
    <row r="176" spans="1:20" ht="63.75">
      <c r="A176" s="189">
        <v>221</v>
      </c>
      <c r="B176" s="68"/>
      <c r="C176" s="210" t="s">
        <v>92</v>
      </c>
      <c r="D176" s="211">
        <v>46029</v>
      </c>
      <c r="E176" s="189" t="s">
        <v>1791</v>
      </c>
      <c r="F176" s="189" t="s">
        <v>3</v>
      </c>
      <c r="G176" s="189">
        <v>2362238</v>
      </c>
      <c r="H176" s="68"/>
      <c r="I176" s="195" t="s">
        <v>3145</v>
      </c>
      <c r="J176" s="68"/>
      <c r="K176" s="68"/>
      <c r="L176" s="68"/>
      <c r="M176" s="68"/>
      <c r="N176" s="341"/>
      <c r="O176" s="341"/>
      <c r="P176" s="212">
        <v>0</v>
      </c>
      <c r="Q176" s="212">
        <v>2</v>
      </c>
      <c r="R176" s="68" t="s">
        <v>1477</v>
      </c>
      <c r="S176" s="342"/>
      <c r="T176" s="269"/>
    </row>
    <row r="177" spans="1:20" ht="51">
      <c r="A177" s="189">
        <v>212</v>
      </c>
      <c r="B177" s="68"/>
      <c r="C177" s="210" t="s">
        <v>90</v>
      </c>
      <c r="D177" s="211">
        <v>46029</v>
      </c>
      <c r="E177" s="189" t="s">
        <v>1792</v>
      </c>
      <c r="F177" s="189" t="s">
        <v>3</v>
      </c>
      <c r="G177" s="189">
        <v>2362256</v>
      </c>
      <c r="H177" s="68"/>
      <c r="I177" s="195" t="s">
        <v>3146</v>
      </c>
      <c r="J177" s="68"/>
      <c r="K177" s="68"/>
      <c r="L177" s="68"/>
      <c r="M177" s="68"/>
      <c r="N177" s="341"/>
      <c r="O177" s="341"/>
      <c r="P177" s="212">
        <v>0</v>
      </c>
      <c r="Q177" s="212">
        <v>376.5</v>
      </c>
      <c r="R177" s="68" t="s">
        <v>1477</v>
      </c>
      <c r="S177" s="342"/>
      <c r="T177" s="269"/>
    </row>
    <row r="178" spans="1:20" ht="51">
      <c r="A178" s="189">
        <v>15</v>
      </c>
      <c r="B178" s="68"/>
      <c r="C178" s="210" t="s">
        <v>39</v>
      </c>
      <c r="D178" s="211">
        <v>46029</v>
      </c>
      <c r="E178" s="189" t="s">
        <v>1793</v>
      </c>
      <c r="F178" s="189" t="s">
        <v>3</v>
      </c>
      <c r="G178" s="189">
        <v>2362296</v>
      </c>
      <c r="H178" s="68"/>
      <c r="I178" s="195" t="s">
        <v>3147</v>
      </c>
      <c r="J178" s="68"/>
      <c r="K178" s="68"/>
      <c r="L178" s="68"/>
      <c r="M178" s="68"/>
      <c r="N178" s="341"/>
      <c r="O178" s="341"/>
      <c r="P178" s="212">
        <v>0</v>
      </c>
      <c r="Q178" s="212">
        <v>100</v>
      </c>
      <c r="R178" s="68" t="s">
        <v>1477</v>
      </c>
      <c r="S178" s="342"/>
      <c r="T178" s="269"/>
    </row>
    <row r="179" spans="1:20" ht="63.75">
      <c r="A179" s="189">
        <v>292</v>
      </c>
      <c r="B179" s="68"/>
      <c r="C179" s="210" t="s">
        <v>120</v>
      </c>
      <c r="D179" s="211">
        <v>46029</v>
      </c>
      <c r="E179" s="189" t="s">
        <v>1794</v>
      </c>
      <c r="F179" s="189" t="s">
        <v>3</v>
      </c>
      <c r="G179" s="189">
        <v>2362326</v>
      </c>
      <c r="H179" s="68"/>
      <c r="I179" s="195" t="s">
        <v>3148</v>
      </c>
      <c r="J179" s="68"/>
      <c r="K179" s="68"/>
      <c r="L179" s="68"/>
      <c r="M179" s="68"/>
      <c r="N179" s="341"/>
      <c r="O179" s="341"/>
      <c r="P179" s="212">
        <v>0</v>
      </c>
      <c r="Q179" s="212">
        <v>810</v>
      </c>
      <c r="R179" s="68" t="s">
        <v>1477</v>
      </c>
      <c r="S179" s="342"/>
      <c r="T179" s="269"/>
    </row>
    <row r="180" spans="1:20" ht="51">
      <c r="A180" s="189">
        <v>578</v>
      </c>
      <c r="B180" s="68"/>
      <c r="C180" s="210" t="s">
        <v>168</v>
      </c>
      <c r="D180" s="211">
        <v>46029</v>
      </c>
      <c r="E180" s="189" t="s">
        <v>1795</v>
      </c>
      <c r="F180" s="189" t="s">
        <v>3</v>
      </c>
      <c r="G180" s="189">
        <v>2362196</v>
      </c>
      <c r="H180" s="68"/>
      <c r="I180" s="195" t="s">
        <v>3149</v>
      </c>
      <c r="J180" s="68"/>
      <c r="K180" s="68"/>
      <c r="L180" s="68"/>
      <c r="M180" s="68"/>
      <c r="N180" s="341"/>
      <c r="O180" s="341"/>
      <c r="P180" s="212">
        <v>0</v>
      </c>
      <c r="Q180" s="212">
        <v>12600</v>
      </c>
      <c r="R180" s="68" t="s">
        <v>1477</v>
      </c>
      <c r="S180" s="342"/>
      <c r="T180" s="269"/>
    </row>
    <row r="181" spans="1:20" ht="51">
      <c r="A181" s="189">
        <v>578</v>
      </c>
      <c r="B181" s="68"/>
      <c r="C181" s="210" t="s">
        <v>168</v>
      </c>
      <c r="D181" s="211">
        <v>46029</v>
      </c>
      <c r="E181" s="189" t="s">
        <v>1796</v>
      </c>
      <c r="F181" s="189" t="s">
        <v>3</v>
      </c>
      <c r="G181" s="189">
        <v>2362197</v>
      </c>
      <c r="H181" s="68"/>
      <c r="I181" s="195" t="s">
        <v>3150</v>
      </c>
      <c r="J181" s="68"/>
      <c r="K181" s="68"/>
      <c r="L181" s="68"/>
      <c r="M181" s="68"/>
      <c r="N181" s="341"/>
      <c r="O181" s="341"/>
      <c r="P181" s="212">
        <v>0</v>
      </c>
      <c r="Q181" s="212">
        <v>137059.57</v>
      </c>
      <c r="R181" s="68" t="s">
        <v>1477</v>
      </c>
      <c r="S181" s="342"/>
      <c r="T181" s="269"/>
    </row>
    <row r="182" spans="1:20" ht="51">
      <c r="A182" s="189">
        <v>578</v>
      </c>
      <c r="B182" s="68"/>
      <c r="C182" s="210" t="s">
        <v>168</v>
      </c>
      <c r="D182" s="211">
        <v>46029</v>
      </c>
      <c r="E182" s="189" t="s">
        <v>1797</v>
      </c>
      <c r="F182" s="189" t="s">
        <v>3</v>
      </c>
      <c r="G182" s="189">
        <v>2362199</v>
      </c>
      <c r="H182" s="68"/>
      <c r="I182" s="195" t="s">
        <v>3151</v>
      </c>
      <c r="J182" s="68"/>
      <c r="K182" s="68"/>
      <c r="L182" s="68"/>
      <c r="M182" s="68"/>
      <c r="N182" s="341"/>
      <c r="O182" s="341"/>
      <c r="P182" s="212">
        <v>0</v>
      </c>
      <c r="Q182" s="212">
        <v>266.45</v>
      </c>
      <c r="R182" s="68" t="s">
        <v>1477</v>
      </c>
      <c r="S182" s="342"/>
      <c r="T182" s="269"/>
    </row>
    <row r="183" spans="1:20" ht="63.75">
      <c r="A183" s="189" t="s">
        <v>541</v>
      </c>
      <c r="B183" s="68"/>
      <c r="C183" s="210" t="s">
        <v>590</v>
      </c>
      <c r="D183" s="211">
        <v>46029</v>
      </c>
      <c r="E183" s="189" t="s">
        <v>1798</v>
      </c>
      <c r="F183" s="189" t="s">
        <v>3</v>
      </c>
      <c r="G183" s="189">
        <v>2362215</v>
      </c>
      <c r="H183" s="68"/>
      <c r="I183" s="195" t="s">
        <v>3152</v>
      </c>
      <c r="J183" s="68"/>
      <c r="K183" s="68"/>
      <c r="L183" s="68"/>
      <c r="M183" s="68"/>
      <c r="N183" s="341"/>
      <c r="O183" s="341"/>
      <c r="P183" s="212">
        <v>0</v>
      </c>
      <c r="Q183" s="212">
        <v>1752.01</v>
      </c>
      <c r="R183" s="68" t="s">
        <v>1477</v>
      </c>
      <c r="S183" s="342"/>
      <c r="T183" s="269"/>
    </row>
    <row r="184" spans="1:20" ht="63.75">
      <c r="A184" s="189" t="s">
        <v>541</v>
      </c>
      <c r="B184" s="68"/>
      <c r="C184" s="210" t="s">
        <v>590</v>
      </c>
      <c r="D184" s="211">
        <v>46029</v>
      </c>
      <c r="E184" s="189" t="s">
        <v>1799</v>
      </c>
      <c r="F184" s="189" t="s">
        <v>3</v>
      </c>
      <c r="G184" s="189">
        <v>2362218</v>
      </c>
      <c r="H184" s="68"/>
      <c r="I184" s="195" t="s">
        <v>3153</v>
      </c>
      <c r="J184" s="68"/>
      <c r="K184" s="68"/>
      <c r="L184" s="68"/>
      <c r="M184" s="68"/>
      <c r="N184" s="341"/>
      <c r="O184" s="341"/>
      <c r="P184" s="212">
        <v>0</v>
      </c>
      <c r="Q184" s="212">
        <v>7735.3</v>
      </c>
      <c r="R184" s="68" t="s">
        <v>1477</v>
      </c>
      <c r="S184" s="342"/>
      <c r="T184" s="269"/>
    </row>
    <row r="185" spans="1:20" ht="51">
      <c r="A185" s="189">
        <v>660</v>
      </c>
      <c r="B185" s="68"/>
      <c r="C185" s="210" t="s">
        <v>176</v>
      </c>
      <c r="D185" s="211">
        <v>46029</v>
      </c>
      <c r="E185" s="189" t="s">
        <v>1800</v>
      </c>
      <c r="F185" s="189" t="s">
        <v>3</v>
      </c>
      <c r="G185" s="189">
        <v>2362262</v>
      </c>
      <c r="H185" s="68"/>
      <c r="I185" s="195" t="s">
        <v>3154</v>
      </c>
      <c r="J185" s="68"/>
      <c r="K185" s="68"/>
      <c r="L185" s="68"/>
      <c r="M185" s="68"/>
      <c r="N185" s="341"/>
      <c r="O185" s="341"/>
      <c r="P185" s="212">
        <v>0</v>
      </c>
      <c r="Q185" s="212">
        <v>833</v>
      </c>
      <c r="R185" s="68" t="s">
        <v>1477</v>
      </c>
      <c r="S185" s="342"/>
      <c r="T185" s="269"/>
    </row>
    <row r="186" spans="1:20" ht="51">
      <c r="A186" s="189">
        <v>660</v>
      </c>
      <c r="B186" s="68"/>
      <c r="C186" s="210" t="s">
        <v>176</v>
      </c>
      <c r="D186" s="211">
        <v>46029</v>
      </c>
      <c r="E186" s="189" t="s">
        <v>1801</v>
      </c>
      <c r="F186" s="189" t="s">
        <v>3</v>
      </c>
      <c r="G186" s="189">
        <v>2362263</v>
      </c>
      <c r="H186" s="68"/>
      <c r="I186" s="195" t="s">
        <v>3155</v>
      </c>
      <c r="J186" s="68"/>
      <c r="K186" s="68"/>
      <c r="L186" s="68"/>
      <c r="M186" s="68"/>
      <c r="N186" s="341"/>
      <c r="O186" s="341"/>
      <c r="P186" s="212">
        <v>0</v>
      </c>
      <c r="Q186" s="212">
        <v>400.5</v>
      </c>
      <c r="R186" s="68" t="s">
        <v>1477</v>
      </c>
      <c r="S186" s="342"/>
      <c r="T186" s="269"/>
    </row>
    <row r="187" spans="1:20" ht="63.75">
      <c r="A187" s="189">
        <v>340</v>
      </c>
      <c r="B187" s="68"/>
      <c r="C187" s="210" t="s">
        <v>136</v>
      </c>
      <c r="D187" s="211">
        <v>46029</v>
      </c>
      <c r="E187" s="189" t="s">
        <v>1802</v>
      </c>
      <c r="F187" s="189" t="s">
        <v>6</v>
      </c>
      <c r="G187" s="189">
        <v>3432706</v>
      </c>
      <c r="H187" s="68"/>
      <c r="I187" s="195" t="s">
        <v>3156</v>
      </c>
      <c r="J187" s="68"/>
      <c r="K187" s="68"/>
      <c r="L187" s="68"/>
      <c r="M187" s="68"/>
      <c r="N187" s="341"/>
      <c r="O187" s="341"/>
      <c r="P187" s="212">
        <v>0</v>
      </c>
      <c r="Q187" s="212">
        <v>34207.800000000003</v>
      </c>
      <c r="R187" s="68" t="s">
        <v>1477</v>
      </c>
      <c r="S187" s="342"/>
      <c r="T187" s="269"/>
    </row>
    <row r="188" spans="1:20" ht="76.5">
      <c r="A188" s="189" t="s">
        <v>544</v>
      </c>
      <c r="B188" s="68"/>
      <c r="C188" s="210" t="s">
        <v>678</v>
      </c>
      <c r="D188" s="211">
        <v>46029</v>
      </c>
      <c r="E188" s="189" t="s">
        <v>1803</v>
      </c>
      <c r="F188" s="189" t="s">
        <v>6</v>
      </c>
      <c r="G188" s="189">
        <v>2354188</v>
      </c>
      <c r="H188" s="68"/>
      <c r="I188" s="195" t="s">
        <v>3157</v>
      </c>
      <c r="J188" s="68"/>
      <c r="K188" s="68"/>
      <c r="L188" s="68"/>
      <c r="M188" s="68"/>
      <c r="N188" s="341"/>
      <c r="O188" s="341"/>
      <c r="P188" s="212">
        <v>0</v>
      </c>
      <c r="Q188" s="212">
        <v>405345.07</v>
      </c>
      <c r="R188" s="68" t="s">
        <v>1477</v>
      </c>
      <c r="S188" s="342"/>
      <c r="T188" s="269"/>
    </row>
    <row r="189" spans="1:20" ht="76.5">
      <c r="A189" s="189" t="s">
        <v>544</v>
      </c>
      <c r="B189" s="68"/>
      <c r="C189" s="210" t="s">
        <v>678</v>
      </c>
      <c r="D189" s="211">
        <v>46029</v>
      </c>
      <c r="E189" s="189" t="s">
        <v>1804</v>
      </c>
      <c r="F189" s="189" t="s">
        <v>6</v>
      </c>
      <c r="G189" s="189">
        <v>2354189</v>
      </c>
      <c r="H189" s="68"/>
      <c r="I189" s="195" t="s">
        <v>3158</v>
      </c>
      <c r="J189" s="68"/>
      <c r="K189" s="68"/>
      <c r="L189" s="68"/>
      <c r="M189" s="68"/>
      <c r="N189" s="341"/>
      <c r="O189" s="341"/>
      <c r="P189" s="212">
        <v>0</v>
      </c>
      <c r="Q189" s="212">
        <v>752748.06</v>
      </c>
      <c r="R189" s="68" t="s">
        <v>1477</v>
      </c>
      <c r="S189" s="342"/>
      <c r="T189" s="269"/>
    </row>
    <row r="190" spans="1:20" ht="76.5">
      <c r="A190" s="189" t="s">
        <v>544</v>
      </c>
      <c r="B190" s="68"/>
      <c r="C190" s="210" t="s">
        <v>678</v>
      </c>
      <c r="D190" s="211">
        <v>46029</v>
      </c>
      <c r="E190" s="189" t="s">
        <v>1805</v>
      </c>
      <c r="F190" s="189" t="s">
        <v>6</v>
      </c>
      <c r="G190" s="189">
        <v>2354191</v>
      </c>
      <c r="H190" s="68"/>
      <c r="I190" s="195" t="s">
        <v>3159</v>
      </c>
      <c r="J190" s="68"/>
      <c r="K190" s="68"/>
      <c r="L190" s="68"/>
      <c r="M190" s="68"/>
      <c r="N190" s="341"/>
      <c r="O190" s="341"/>
      <c r="P190" s="212">
        <v>0</v>
      </c>
      <c r="Q190" s="212">
        <v>492161.42</v>
      </c>
      <c r="R190" s="68" t="s">
        <v>1477</v>
      </c>
      <c r="S190" s="342"/>
      <c r="T190" s="269"/>
    </row>
    <row r="191" spans="1:20" ht="63.75">
      <c r="A191" s="189">
        <v>340</v>
      </c>
      <c r="B191" s="68"/>
      <c r="C191" s="210" t="s">
        <v>136</v>
      </c>
      <c r="D191" s="211">
        <v>46029</v>
      </c>
      <c r="E191" s="189" t="s">
        <v>1806</v>
      </c>
      <c r="F191" s="189" t="s">
        <v>14</v>
      </c>
      <c r="G191" s="189">
        <v>3432707</v>
      </c>
      <c r="H191" s="68"/>
      <c r="I191" s="195" t="s">
        <v>3160</v>
      </c>
      <c r="J191" s="68"/>
      <c r="K191" s="68"/>
      <c r="L191" s="68"/>
      <c r="M191" s="68"/>
      <c r="N191" s="341"/>
      <c r="O191" s="341"/>
      <c r="P191" s="212">
        <v>80</v>
      </c>
      <c r="Q191" s="212">
        <v>0</v>
      </c>
      <c r="R191" s="68" t="s">
        <v>1477</v>
      </c>
      <c r="S191" s="342"/>
      <c r="T191" s="269"/>
    </row>
    <row r="192" spans="1:20" ht="63.75">
      <c r="A192" s="189" t="s">
        <v>542</v>
      </c>
      <c r="B192" s="68"/>
      <c r="C192" s="210" t="s">
        <v>686</v>
      </c>
      <c r="D192" s="211">
        <v>46029</v>
      </c>
      <c r="E192" s="189" t="s">
        <v>1807</v>
      </c>
      <c r="F192" s="189" t="s">
        <v>10</v>
      </c>
      <c r="G192" s="189">
        <v>20997</v>
      </c>
      <c r="H192" s="68"/>
      <c r="I192" s="195" t="s">
        <v>3161</v>
      </c>
      <c r="J192" s="68"/>
      <c r="K192" s="68"/>
      <c r="L192" s="68"/>
      <c r="M192" s="68"/>
      <c r="N192" s="341"/>
      <c r="O192" s="341"/>
      <c r="P192" s="212">
        <v>44913.7</v>
      </c>
      <c r="Q192" s="212">
        <v>0</v>
      </c>
      <c r="R192" s="68" t="s">
        <v>1477</v>
      </c>
      <c r="S192" s="342"/>
      <c r="T192" s="269"/>
    </row>
    <row r="193" spans="1:20" ht="63.75">
      <c r="A193" s="189" t="s">
        <v>542</v>
      </c>
      <c r="B193" s="68"/>
      <c r="C193" s="210" t="s">
        <v>686</v>
      </c>
      <c r="D193" s="211">
        <v>46029</v>
      </c>
      <c r="E193" s="189" t="s">
        <v>1808</v>
      </c>
      <c r="F193" s="189" t="s">
        <v>10</v>
      </c>
      <c r="G193" s="189">
        <v>20998</v>
      </c>
      <c r="H193" s="68"/>
      <c r="I193" s="195" t="s">
        <v>3162</v>
      </c>
      <c r="J193" s="68"/>
      <c r="K193" s="68"/>
      <c r="L193" s="68"/>
      <c r="M193" s="68"/>
      <c r="N193" s="341"/>
      <c r="O193" s="341"/>
      <c r="P193" s="212">
        <v>32572.36</v>
      </c>
      <c r="Q193" s="212">
        <v>0</v>
      </c>
      <c r="R193" s="68" t="s">
        <v>1477</v>
      </c>
      <c r="S193" s="342"/>
      <c r="T193" s="269"/>
    </row>
    <row r="194" spans="1:20" ht="63.75">
      <c r="A194" s="189" t="s">
        <v>542</v>
      </c>
      <c r="B194" s="68"/>
      <c r="C194" s="210" t="s">
        <v>686</v>
      </c>
      <c r="D194" s="211">
        <v>46029</v>
      </c>
      <c r="E194" s="189" t="s">
        <v>1809</v>
      </c>
      <c r="F194" s="189" t="s">
        <v>10</v>
      </c>
      <c r="G194" s="189">
        <v>21036</v>
      </c>
      <c r="H194" s="68"/>
      <c r="I194" s="195" t="s">
        <v>3163</v>
      </c>
      <c r="J194" s="68"/>
      <c r="K194" s="68"/>
      <c r="L194" s="68"/>
      <c r="M194" s="68"/>
      <c r="N194" s="341"/>
      <c r="O194" s="341"/>
      <c r="P194" s="212">
        <v>4922.37</v>
      </c>
      <c r="Q194" s="212">
        <v>0</v>
      </c>
      <c r="R194" s="68" t="s">
        <v>1477</v>
      </c>
      <c r="S194" s="342"/>
      <c r="T194" s="269"/>
    </row>
    <row r="195" spans="1:20" ht="89.25">
      <c r="A195" s="189">
        <v>10</v>
      </c>
      <c r="B195" s="68"/>
      <c r="C195" s="210" t="s">
        <v>38</v>
      </c>
      <c r="D195" s="211">
        <v>46029</v>
      </c>
      <c r="E195" s="189" t="s">
        <v>1810</v>
      </c>
      <c r="F195" s="189" t="s">
        <v>12</v>
      </c>
      <c r="G195" s="189">
        <v>1146152</v>
      </c>
      <c r="H195" s="68"/>
      <c r="I195" s="195" t="s">
        <v>3164</v>
      </c>
      <c r="J195" s="68"/>
      <c r="K195" s="68"/>
      <c r="L195" s="68"/>
      <c r="M195" s="68"/>
      <c r="N195" s="341"/>
      <c r="O195" s="341"/>
      <c r="P195" s="212">
        <v>203.3</v>
      </c>
      <c r="Q195" s="212">
        <v>0</v>
      </c>
      <c r="R195" s="68" t="s">
        <v>1477</v>
      </c>
      <c r="S195" s="342"/>
      <c r="T195" s="269"/>
    </row>
    <row r="196" spans="1:20" ht="89.25">
      <c r="A196" s="189">
        <v>10</v>
      </c>
      <c r="B196" s="68"/>
      <c r="C196" s="210" t="s">
        <v>38</v>
      </c>
      <c r="D196" s="211">
        <v>46029</v>
      </c>
      <c r="E196" s="189" t="s">
        <v>1811</v>
      </c>
      <c r="F196" s="189" t="s">
        <v>10</v>
      </c>
      <c r="G196" s="189">
        <v>1146152</v>
      </c>
      <c r="H196" s="68"/>
      <c r="I196" s="195" t="s">
        <v>3165</v>
      </c>
      <c r="J196" s="68"/>
      <c r="K196" s="68"/>
      <c r="L196" s="68"/>
      <c r="M196" s="68"/>
      <c r="N196" s="341"/>
      <c r="O196" s="341"/>
      <c r="P196" s="212">
        <v>80</v>
      </c>
      <c r="Q196" s="212">
        <v>0</v>
      </c>
      <c r="R196" s="68" t="s">
        <v>1477</v>
      </c>
      <c r="S196" s="342"/>
      <c r="T196" s="269"/>
    </row>
    <row r="197" spans="1:20" ht="76.5">
      <c r="A197" s="189">
        <v>117</v>
      </c>
      <c r="B197" s="68"/>
      <c r="C197" s="210" t="s">
        <v>54</v>
      </c>
      <c r="D197" s="211">
        <v>46029</v>
      </c>
      <c r="E197" s="189" t="s">
        <v>1812</v>
      </c>
      <c r="F197" s="189" t="s">
        <v>10</v>
      </c>
      <c r="G197" s="189">
        <v>1146156</v>
      </c>
      <c r="H197" s="68"/>
      <c r="I197" s="195" t="s">
        <v>3166</v>
      </c>
      <c r="J197" s="68"/>
      <c r="K197" s="68"/>
      <c r="L197" s="68"/>
      <c r="M197" s="68"/>
      <c r="N197" s="341"/>
      <c r="O197" s="341"/>
      <c r="P197" s="212">
        <v>80</v>
      </c>
      <c r="Q197" s="212">
        <v>0</v>
      </c>
      <c r="R197" s="68" t="s">
        <v>1477</v>
      </c>
      <c r="S197" s="342"/>
      <c r="T197" s="269"/>
    </row>
    <row r="198" spans="1:20" ht="102">
      <c r="A198" s="189">
        <v>310</v>
      </c>
      <c r="B198" s="68"/>
      <c r="C198" s="210" t="s">
        <v>131</v>
      </c>
      <c r="D198" s="211">
        <v>46029</v>
      </c>
      <c r="E198" s="189" t="s">
        <v>1813</v>
      </c>
      <c r="F198" s="189" t="s">
        <v>599</v>
      </c>
      <c r="G198" s="189">
        <v>25710</v>
      </c>
      <c r="H198" s="68"/>
      <c r="I198" s="195" t="s">
        <v>3167</v>
      </c>
      <c r="J198" s="68"/>
      <c r="K198" s="68"/>
      <c r="L198" s="68"/>
      <c r="M198" s="68"/>
      <c r="N198" s="341"/>
      <c r="O198" s="341"/>
      <c r="P198" s="212">
        <v>29944.09</v>
      </c>
      <c r="Q198" s="212">
        <v>0</v>
      </c>
      <c r="R198" s="68" t="s">
        <v>1477</v>
      </c>
      <c r="S198" s="342"/>
      <c r="T198" s="269"/>
    </row>
    <row r="199" spans="1:20" ht="63.75">
      <c r="A199" s="189">
        <v>513</v>
      </c>
      <c r="B199" s="68"/>
      <c r="C199" s="210" t="s">
        <v>160</v>
      </c>
      <c r="D199" s="211">
        <v>46029</v>
      </c>
      <c r="E199" s="189" t="s">
        <v>1815</v>
      </c>
      <c r="F199" s="189" t="s">
        <v>14</v>
      </c>
      <c r="G199" s="189">
        <v>3433280</v>
      </c>
      <c r="H199" s="68"/>
      <c r="I199" s="195" t="s">
        <v>3169</v>
      </c>
      <c r="J199" s="68"/>
      <c r="K199" s="68"/>
      <c r="L199" s="68"/>
      <c r="M199" s="68"/>
      <c r="N199" s="341"/>
      <c r="O199" s="341"/>
      <c r="P199" s="212">
        <v>80</v>
      </c>
      <c r="Q199" s="212">
        <v>0</v>
      </c>
      <c r="R199" s="68" t="s">
        <v>1477</v>
      </c>
      <c r="S199" s="342"/>
      <c r="T199" s="269"/>
    </row>
    <row r="200" spans="1:20" ht="51">
      <c r="A200" s="189">
        <v>670</v>
      </c>
      <c r="B200" s="68"/>
      <c r="C200" s="210" t="s">
        <v>178</v>
      </c>
      <c r="D200" s="211">
        <v>46030</v>
      </c>
      <c r="E200" s="189" t="s">
        <v>1816</v>
      </c>
      <c r="F200" s="189" t="s">
        <v>3</v>
      </c>
      <c r="G200" s="189">
        <v>2362483</v>
      </c>
      <c r="H200" s="68"/>
      <c r="I200" s="195" t="s">
        <v>3170</v>
      </c>
      <c r="J200" s="68"/>
      <c r="K200" s="68"/>
      <c r="L200" s="68"/>
      <c r="M200" s="68"/>
      <c r="N200" s="341"/>
      <c r="O200" s="341"/>
      <c r="P200" s="212">
        <v>0</v>
      </c>
      <c r="Q200" s="212">
        <v>604</v>
      </c>
      <c r="R200" s="68" t="s">
        <v>1477</v>
      </c>
      <c r="S200" s="342"/>
      <c r="T200" s="269"/>
    </row>
    <row r="201" spans="1:20" ht="63.75">
      <c r="A201" s="189">
        <v>221</v>
      </c>
      <c r="B201" s="68"/>
      <c r="C201" s="210" t="s">
        <v>92</v>
      </c>
      <c r="D201" s="211">
        <v>46030</v>
      </c>
      <c r="E201" s="189" t="s">
        <v>1817</v>
      </c>
      <c r="F201" s="189" t="s">
        <v>3</v>
      </c>
      <c r="G201" s="189">
        <v>2362484</v>
      </c>
      <c r="H201" s="68"/>
      <c r="I201" s="195" t="s">
        <v>3171</v>
      </c>
      <c r="J201" s="68"/>
      <c r="K201" s="68"/>
      <c r="L201" s="68"/>
      <c r="M201" s="68"/>
      <c r="N201" s="341"/>
      <c r="O201" s="341"/>
      <c r="P201" s="212">
        <v>0</v>
      </c>
      <c r="Q201" s="212">
        <v>100</v>
      </c>
      <c r="R201" s="68" t="s">
        <v>1477</v>
      </c>
      <c r="S201" s="342"/>
      <c r="T201" s="269"/>
    </row>
    <row r="202" spans="1:20" ht="63.75">
      <c r="A202" s="189">
        <v>221</v>
      </c>
      <c r="B202" s="68"/>
      <c r="C202" s="210" t="s">
        <v>92</v>
      </c>
      <c r="D202" s="211">
        <v>46030</v>
      </c>
      <c r="E202" s="189" t="s">
        <v>1818</v>
      </c>
      <c r="F202" s="189" t="s">
        <v>3</v>
      </c>
      <c r="G202" s="189">
        <v>2362485</v>
      </c>
      <c r="H202" s="68"/>
      <c r="I202" s="195" t="s">
        <v>3171</v>
      </c>
      <c r="J202" s="68"/>
      <c r="K202" s="68"/>
      <c r="L202" s="68"/>
      <c r="M202" s="68"/>
      <c r="N202" s="341"/>
      <c r="O202" s="341"/>
      <c r="P202" s="212">
        <v>0</v>
      </c>
      <c r="Q202" s="212">
        <v>110</v>
      </c>
      <c r="R202" s="68" t="s">
        <v>1477</v>
      </c>
      <c r="S202" s="342"/>
      <c r="T202" s="269"/>
    </row>
    <row r="203" spans="1:20" ht="63.75">
      <c r="A203" s="189">
        <v>221</v>
      </c>
      <c r="B203" s="68"/>
      <c r="C203" s="210" t="s">
        <v>92</v>
      </c>
      <c r="D203" s="211">
        <v>46030</v>
      </c>
      <c r="E203" s="189" t="s">
        <v>1819</v>
      </c>
      <c r="F203" s="189" t="s">
        <v>3</v>
      </c>
      <c r="G203" s="189">
        <v>2362486</v>
      </c>
      <c r="H203" s="68"/>
      <c r="I203" s="195" t="s">
        <v>3171</v>
      </c>
      <c r="J203" s="68"/>
      <c r="K203" s="68"/>
      <c r="L203" s="68"/>
      <c r="M203" s="68"/>
      <c r="N203" s="341"/>
      <c r="O203" s="341"/>
      <c r="P203" s="212">
        <v>0</v>
      </c>
      <c r="Q203" s="212">
        <v>150</v>
      </c>
      <c r="R203" s="68" t="s">
        <v>1477</v>
      </c>
      <c r="S203" s="342"/>
      <c r="T203" s="269"/>
    </row>
    <row r="204" spans="1:20" ht="63.75">
      <c r="A204" s="189">
        <v>522</v>
      </c>
      <c r="B204" s="68"/>
      <c r="C204" s="210" t="s">
        <v>163</v>
      </c>
      <c r="D204" s="211">
        <v>46030</v>
      </c>
      <c r="E204" s="189" t="s">
        <v>1820</v>
      </c>
      <c r="F204" s="189" t="s">
        <v>3</v>
      </c>
      <c r="G204" s="189">
        <v>2362502</v>
      </c>
      <c r="H204" s="68"/>
      <c r="I204" s="195" t="s">
        <v>3172</v>
      </c>
      <c r="J204" s="68"/>
      <c r="K204" s="68"/>
      <c r="L204" s="68"/>
      <c r="M204" s="68"/>
      <c r="N204" s="341"/>
      <c r="O204" s="341"/>
      <c r="P204" s="212">
        <v>0</v>
      </c>
      <c r="Q204" s="212">
        <v>30000</v>
      </c>
      <c r="R204" s="68" t="s">
        <v>1477</v>
      </c>
      <c r="S204" s="342"/>
      <c r="T204" s="269"/>
    </row>
    <row r="205" spans="1:20" ht="51">
      <c r="A205" s="189">
        <v>522</v>
      </c>
      <c r="B205" s="68"/>
      <c r="C205" s="210" t="s">
        <v>163</v>
      </c>
      <c r="D205" s="211">
        <v>46030</v>
      </c>
      <c r="E205" s="189" t="s">
        <v>1821</v>
      </c>
      <c r="F205" s="189" t="s">
        <v>3</v>
      </c>
      <c r="G205" s="189">
        <v>2362503</v>
      </c>
      <c r="H205" s="68"/>
      <c r="I205" s="195" t="s">
        <v>3173</v>
      </c>
      <c r="J205" s="68"/>
      <c r="K205" s="68"/>
      <c r="L205" s="68"/>
      <c r="M205" s="68"/>
      <c r="N205" s="341"/>
      <c r="O205" s="341"/>
      <c r="P205" s="212">
        <v>0</v>
      </c>
      <c r="Q205" s="212">
        <v>19084</v>
      </c>
      <c r="R205" s="68" t="s">
        <v>1477</v>
      </c>
      <c r="S205" s="342"/>
      <c r="T205" s="269"/>
    </row>
    <row r="206" spans="1:20" ht="51">
      <c r="A206" s="189">
        <v>522</v>
      </c>
      <c r="B206" s="68"/>
      <c r="C206" s="210" t="s">
        <v>163</v>
      </c>
      <c r="D206" s="211">
        <v>46030</v>
      </c>
      <c r="E206" s="189" t="s">
        <v>1822</v>
      </c>
      <c r="F206" s="189" t="s">
        <v>3</v>
      </c>
      <c r="G206" s="189">
        <v>2362508</v>
      </c>
      <c r="H206" s="68"/>
      <c r="I206" s="195" t="s">
        <v>3174</v>
      </c>
      <c r="J206" s="68"/>
      <c r="K206" s="68"/>
      <c r="L206" s="68"/>
      <c r="M206" s="68"/>
      <c r="N206" s="341"/>
      <c r="O206" s="341"/>
      <c r="P206" s="212">
        <v>0</v>
      </c>
      <c r="Q206" s="212">
        <v>200</v>
      </c>
      <c r="R206" s="68" t="s">
        <v>1477</v>
      </c>
      <c r="S206" s="342"/>
      <c r="T206" s="269"/>
    </row>
    <row r="207" spans="1:20" ht="51">
      <c r="A207" s="189" t="s">
        <v>550</v>
      </c>
      <c r="B207" s="68"/>
      <c r="C207" s="210" t="s">
        <v>589</v>
      </c>
      <c r="D207" s="211">
        <v>46030</v>
      </c>
      <c r="E207" s="189" t="s">
        <v>1823</v>
      </c>
      <c r="F207" s="189" t="s">
        <v>3</v>
      </c>
      <c r="G207" s="189">
        <v>2362511</v>
      </c>
      <c r="H207" s="68"/>
      <c r="I207" s="195" t="s">
        <v>3175</v>
      </c>
      <c r="J207" s="68"/>
      <c r="K207" s="68"/>
      <c r="L207" s="68"/>
      <c r="M207" s="68"/>
      <c r="N207" s="341"/>
      <c r="O207" s="341"/>
      <c r="P207" s="212">
        <v>0</v>
      </c>
      <c r="Q207" s="212">
        <v>11025.64</v>
      </c>
      <c r="R207" s="68" t="s">
        <v>1477</v>
      </c>
      <c r="S207" s="342"/>
      <c r="T207" s="269"/>
    </row>
    <row r="208" spans="1:20" ht="51">
      <c r="A208" s="189">
        <v>522</v>
      </c>
      <c r="B208" s="68"/>
      <c r="C208" s="210" t="s">
        <v>163</v>
      </c>
      <c r="D208" s="211">
        <v>46030</v>
      </c>
      <c r="E208" s="189" t="s">
        <v>1824</v>
      </c>
      <c r="F208" s="189" t="s">
        <v>3</v>
      </c>
      <c r="G208" s="189">
        <v>2362521</v>
      </c>
      <c r="H208" s="68"/>
      <c r="I208" s="195" t="s">
        <v>3176</v>
      </c>
      <c r="J208" s="68"/>
      <c r="K208" s="68"/>
      <c r="L208" s="68"/>
      <c r="M208" s="68"/>
      <c r="N208" s="341"/>
      <c r="O208" s="341"/>
      <c r="P208" s="212">
        <v>0</v>
      </c>
      <c r="Q208" s="212">
        <v>7100</v>
      </c>
      <c r="R208" s="68" t="s">
        <v>1477</v>
      </c>
      <c r="S208" s="342"/>
      <c r="T208" s="269"/>
    </row>
    <row r="209" spans="1:20" ht="51">
      <c r="A209" s="189">
        <v>15</v>
      </c>
      <c r="B209" s="68"/>
      <c r="C209" s="210" t="s">
        <v>39</v>
      </c>
      <c r="D209" s="211">
        <v>46030</v>
      </c>
      <c r="E209" s="189" t="s">
        <v>1825</v>
      </c>
      <c r="F209" s="189" t="s">
        <v>3</v>
      </c>
      <c r="G209" s="189">
        <v>2362535</v>
      </c>
      <c r="H209" s="68"/>
      <c r="I209" s="195" t="s">
        <v>3177</v>
      </c>
      <c r="J209" s="68"/>
      <c r="K209" s="68"/>
      <c r="L209" s="68"/>
      <c r="M209" s="68"/>
      <c r="N209" s="341"/>
      <c r="O209" s="341"/>
      <c r="P209" s="212">
        <v>0</v>
      </c>
      <c r="Q209" s="212">
        <v>50</v>
      </c>
      <c r="R209" s="68" t="s">
        <v>1477</v>
      </c>
      <c r="S209" s="342"/>
      <c r="T209" s="269"/>
    </row>
    <row r="210" spans="1:20" ht="51">
      <c r="A210" s="189">
        <v>81</v>
      </c>
      <c r="B210" s="68"/>
      <c r="C210" s="210" t="s">
        <v>49</v>
      </c>
      <c r="D210" s="211">
        <v>46030</v>
      </c>
      <c r="E210" s="189" t="s">
        <v>1826</v>
      </c>
      <c r="F210" s="189" t="s">
        <v>3</v>
      </c>
      <c r="G210" s="189">
        <v>2362550</v>
      </c>
      <c r="H210" s="68"/>
      <c r="I210" s="195" t="s">
        <v>1565</v>
      </c>
      <c r="J210" s="68"/>
      <c r="K210" s="68"/>
      <c r="L210" s="68"/>
      <c r="M210" s="68"/>
      <c r="N210" s="341"/>
      <c r="O210" s="341"/>
      <c r="P210" s="212">
        <v>0</v>
      </c>
      <c r="Q210" s="212">
        <v>232.9</v>
      </c>
      <c r="R210" s="68" t="s">
        <v>1477</v>
      </c>
      <c r="S210" s="342"/>
      <c r="T210" s="269"/>
    </row>
    <row r="211" spans="1:20" ht="51">
      <c r="A211" s="189">
        <v>599</v>
      </c>
      <c r="B211" s="68"/>
      <c r="C211" s="210" t="s">
        <v>1244</v>
      </c>
      <c r="D211" s="211">
        <v>46030</v>
      </c>
      <c r="E211" s="189" t="s">
        <v>1827</v>
      </c>
      <c r="F211" s="189" t="s">
        <v>3</v>
      </c>
      <c r="G211" s="189">
        <v>2362565</v>
      </c>
      <c r="H211" s="68"/>
      <c r="I211" s="195" t="s">
        <v>3178</v>
      </c>
      <c r="J211" s="68"/>
      <c r="K211" s="68"/>
      <c r="L211" s="68"/>
      <c r="M211" s="68"/>
      <c r="N211" s="341"/>
      <c r="O211" s="341"/>
      <c r="P211" s="212">
        <v>0</v>
      </c>
      <c r="Q211" s="212">
        <v>50</v>
      </c>
      <c r="R211" s="68" t="s">
        <v>1477</v>
      </c>
      <c r="S211" s="342"/>
      <c r="T211" s="269"/>
    </row>
    <row r="212" spans="1:20" ht="51">
      <c r="A212" s="189">
        <v>15</v>
      </c>
      <c r="B212" s="68"/>
      <c r="C212" s="210" t="s">
        <v>39</v>
      </c>
      <c r="D212" s="211">
        <v>46030</v>
      </c>
      <c r="E212" s="189" t="s">
        <v>1828</v>
      </c>
      <c r="F212" s="189" t="s">
        <v>3</v>
      </c>
      <c r="G212" s="189">
        <v>2362573</v>
      </c>
      <c r="H212" s="68"/>
      <c r="I212" s="195" t="s">
        <v>3179</v>
      </c>
      <c r="J212" s="68"/>
      <c r="K212" s="68"/>
      <c r="L212" s="68"/>
      <c r="M212" s="68"/>
      <c r="N212" s="341"/>
      <c r="O212" s="341"/>
      <c r="P212" s="212">
        <v>0</v>
      </c>
      <c r="Q212" s="212">
        <v>381</v>
      </c>
      <c r="R212" s="68" t="s">
        <v>1477</v>
      </c>
      <c r="S212" s="342"/>
      <c r="T212" s="269"/>
    </row>
    <row r="213" spans="1:20" ht="63.75">
      <c r="A213" s="189">
        <v>221</v>
      </c>
      <c r="B213" s="68"/>
      <c r="C213" s="210" t="s">
        <v>92</v>
      </c>
      <c r="D213" s="211">
        <v>46030</v>
      </c>
      <c r="E213" s="189" t="s">
        <v>1829</v>
      </c>
      <c r="F213" s="189" t="s">
        <v>3</v>
      </c>
      <c r="G213" s="189">
        <v>2362607</v>
      </c>
      <c r="H213" s="68"/>
      <c r="I213" s="195" t="s">
        <v>1594</v>
      </c>
      <c r="J213" s="68"/>
      <c r="K213" s="68"/>
      <c r="L213" s="68"/>
      <c r="M213" s="68"/>
      <c r="N213" s="341"/>
      <c r="O213" s="341"/>
      <c r="P213" s="212">
        <v>0</v>
      </c>
      <c r="Q213" s="212">
        <v>100</v>
      </c>
      <c r="R213" s="68" t="s">
        <v>1477</v>
      </c>
      <c r="S213" s="342"/>
      <c r="T213" s="269"/>
    </row>
    <row r="214" spans="1:20" ht="51">
      <c r="A214" s="189">
        <v>599</v>
      </c>
      <c r="B214" s="68"/>
      <c r="C214" s="210" t="s">
        <v>1244</v>
      </c>
      <c r="D214" s="211">
        <v>46030</v>
      </c>
      <c r="E214" s="189" t="s">
        <v>1830</v>
      </c>
      <c r="F214" s="189" t="s">
        <v>3</v>
      </c>
      <c r="G214" s="189">
        <v>2362599</v>
      </c>
      <c r="H214" s="68"/>
      <c r="I214" s="195" t="s">
        <v>3180</v>
      </c>
      <c r="J214" s="68"/>
      <c r="K214" s="68"/>
      <c r="L214" s="68"/>
      <c r="M214" s="68"/>
      <c r="N214" s="341"/>
      <c r="O214" s="341"/>
      <c r="P214" s="212">
        <v>0</v>
      </c>
      <c r="Q214" s="212">
        <v>50</v>
      </c>
      <c r="R214" s="68" t="s">
        <v>1477</v>
      </c>
      <c r="S214" s="342"/>
      <c r="T214" s="269"/>
    </row>
    <row r="215" spans="1:20" ht="63.75">
      <c r="A215" s="189">
        <v>221</v>
      </c>
      <c r="B215" s="68"/>
      <c r="C215" s="210" t="s">
        <v>92</v>
      </c>
      <c r="D215" s="211">
        <v>46030</v>
      </c>
      <c r="E215" s="189" t="s">
        <v>1831</v>
      </c>
      <c r="F215" s="189" t="s">
        <v>3</v>
      </c>
      <c r="G215" s="189">
        <v>2362606</v>
      </c>
      <c r="H215" s="68"/>
      <c r="I215" s="195" t="s">
        <v>1594</v>
      </c>
      <c r="J215" s="68"/>
      <c r="K215" s="68"/>
      <c r="L215" s="68"/>
      <c r="M215" s="68"/>
      <c r="N215" s="341"/>
      <c r="O215" s="341"/>
      <c r="P215" s="212">
        <v>0</v>
      </c>
      <c r="Q215" s="212">
        <v>100</v>
      </c>
      <c r="R215" s="68" t="s">
        <v>1477</v>
      </c>
      <c r="S215" s="342"/>
      <c r="T215" s="269"/>
    </row>
    <row r="216" spans="1:20" ht="51">
      <c r="A216" s="189">
        <v>46</v>
      </c>
      <c r="B216" s="68"/>
      <c r="C216" s="210" t="s">
        <v>1366</v>
      </c>
      <c r="D216" s="211">
        <v>46030</v>
      </c>
      <c r="E216" s="189" t="s">
        <v>1832</v>
      </c>
      <c r="F216" s="189" t="s">
        <v>3</v>
      </c>
      <c r="G216" s="189">
        <v>2362608</v>
      </c>
      <c r="H216" s="68"/>
      <c r="I216" s="195" t="s">
        <v>3181</v>
      </c>
      <c r="J216" s="68"/>
      <c r="K216" s="68"/>
      <c r="L216" s="68"/>
      <c r="M216" s="68"/>
      <c r="N216" s="341"/>
      <c r="O216" s="341"/>
      <c r="P216" s="212">
        <v>0</v>
      </c>
      <c r="Q216" s="212">
        <v>3000</v>
      </c>
      <c r="R216" s="68" t="s">
        <v>1477</v>
      </c>
      <c r="S216" s="342"/>
      <c r="T216" s="269"/>
    </row>
    <row r="217" spans="1:20" ht="51">
      <c r="A217" s="189">
        <v>578</v>
      </c>
      <c r="B217" s="68"/>
      <c r="C217" s="210" t="s">
        <v>168</v>
      </c>
      <c r="D217" s="211">
        <v>46030</v>
      </c>
      <c r="E217" s="189" t="s">
        <v>1833</v>
      </c>
      <c r="F217" s="189" t="s">
        <v>3</v>
      </c>
      <c r="G217" s="189">
        <v>2362487</v>
      </c>
      <c r="H217" s="68"/>
      <c r="I217" s="195" t="s">
        <v>3182</v>
      </c>
      <c r="J217" s="68"/>
      <c r="K217" s="68"/>
      <c r="L217" s="68"/>
      <c r="M217" s="68"/>
      <c r="N217" s="341"/>
      <c r="O217" s="341"/>
      <c r="P217" s="212">
        <v>0</v>
      </c>
      <c r="Q217" s="212">
        <v>25000</v>
      </c>
      <c r="R217" s="68" t="s">
        <v>1477</v>
      </c>
      <c r="S217" s="342"/>
      <c r="T217" s="269"/>
    </row>
    <row r="218" spans="1:20" ht="51">
      <c r="A218" s="189">
        <v>578</v>
      </c>
      <c r="B218" s="68"/>
      <c r="C218" s="210" t="s">
        <v>168</v>
      </c>
      <c r="D218" s="211">
        <v>46030</v>
      </c>
      <c r="E218" s="189" t="s">
        <v>1834</v>
      </c>
      <c r="F218" s="189" t="s">
        <v>3</v>
      </c>
      <c r="G218" s="189">
        <v>2362490</v>
      </c>
      <c r="H218" s="68"/>
      <c r="I218" s="195" t="s">
        <v>3183</v>
      </c>
      <c r="J218" s="68"/>
      <c r="K218" s="68"/>
      <c r="L218" s="68"/>
      <c r="M218" s="68"/>
      <c r="N218" s="341"/>
      <c r="O218" s="341"/>
      <c r="P218" s="212">
        <v>0</v>
      </c>
      <c r="Q218" s="212">
        <v>50682.67</v>
      </c>
      <c r="R218" s="68" t="s">
        <v>1477</v>
      </c>
      <c r="S218" s="342"/>
      <c r="T218" s="269"/>
    </row>
    <row r="219" spans="1:20" ht="51">
      <c r="A219" s="189">
        <v>578</v>
      </c>
      <c r="B219" s="68"/>
      <c r="C219" s="210" t="s">
        <v>168</v>
      </c>
      <c r="D219" s="211">
        <v>46030</v>
      </c>
      <c r="E219" s="189" t="s">
        <v>1835</v>
      </c>
      <c r="F219" s="189" t="s">
        <v>3</v>
      </c>
      <c r="G219" s="189">
        <v>2362492</v>
      </c>
      <c r="H219" s="68"/>
      <c r="I219" s="195" t="s">
        <v>3184</v>
      </c>
      <c r="J219" s="68"/>
      <c r="K219" s="68"/>
      <c r="L219" s="68"/>
      <c r="M219" s="68"/>
      <c r="N219" s="341"/>
      <c r="O219" s="341"/>
      <c r="P219" s="212">
        <v>0</v>
      </c>
      <c r="Q219" s="212">
        <v>28</v>
      </c>
      <c r="R219" s="68" t="s">
        <v>1477</v>
      </c>
      <c r="S219" s="342"/>
      <c r="T219" s="269"/>
    </row>
    <row r="220" spans="1:20" ht="51">
      <c r="A220" s="189">
        <v>514</v>
      </c>
      <c r="B220" s="68"/>
      <c r="C220" s="210" t="s">
        <v>161</v>
      </c>
      <c r="D220" s="211">
        <v>46030</v>
      </c>
      <c r="E220" s="189" t="s">
        <v>1836</v>
      </c>
      <c r="F220" s="189" t="s">
        <v>3</v>
      </c>
      <c r="G220" s="189">
        <v>2362493</v>
      </c>
      <c r="H220" s="68"/>
      <c r="I220" s="195" t="s">
        <v>3185</v>
      </c>
      <c r="J220" s="68"/>
      <c r="K220" s="68"/>
      <c r="L220" s="68"/>
      <c r="M220" s="68"/>
      <c r="N220" s="341"/>
      <c r="O220" s="341"/>
      <c r="P220" s="212">
        <v>0</v>
      </c>
      <c r="Q220" s="212">
        <v>321019.78000000003</v>
      </c>
      <c r="R220" s="68" t="s">
        <v>1477</v>
      </c>
      <c r="S220" s="342"/>
      <c r="T220" s="269"/>
    </row>
    <row r="221" spans="1:20" ht="63.75">
      <c r="A221" s="189">
        <v>76</v>
      </c>
      <c r="B221" s="68"/>
      <c r="C221" s="210" t="s">
        <v>48</v>
      </c>
      <c r="D221" s="211">
        <v>46030</v>
      </c>
      <c r="E221" s="189" t="s">
        <v>1837</v>
      </c>
      <c r="F221" s="189" t="s">
        <v>3</v>
      </c>
      <c r="G221" s="189">
        <v>2362537</v>
      </c>
      <c r="H221" s="68"/>
      <c r="I221" s="195" t="s">
        <v>3186</v>
      </c>
      <c r="J221" s="68"/>
      <c r="K221" s="68"/>
      <c r="L221" s="68"/>
      <c r="M221" s="68"/>
      <c r="N221" s="341"/>
      <c r="O221" s="341"/>
      <c r="P221" s="212">
        <v>0</v>
      </c>
      <c r="Q221" s="212">
        <v>1800000</v>
      </c>
      <c r="R221" s="68" t="s">
        <v>1477</v>
      </c>
      <c r="S221" s="342"/>
      <c r="T221" s="269"/>
    </row>
    <row r="222" spans="1:20" ht="38.25">
      <c r="A222" s="189" t="s">
        <v>550</v>
      </c>
      <c r="B222" s="68"/>
      <c r="C222" s="210" t="s">
        <v>589</v>
      </c>
      <c r="D222" s="211">
        <v>46030</v>
      </c>
      <c r="E222" s="189" t="s">
        <v>1838</v>
      </c>
      <c r="F222" s="189" t="s">
        <v>3</v>
      </c>
      <c r="G222" s="189">
        <v>2362544</v>
      </c>
      <c r="H222" s="68"/>
      <c r="I222" s="195" t="s">
        <v>3187</v>
      </c>
      <c r="J222" s="68"/>
      <c r="K222" s="68"/>
      <c r="L222" s="68"/>
      <c r="M222" s="68"/>
      <c r="N222" s="341"/>
      <c r="O222" s="341"/>
      <c r="P222" s="212">
        <v>0</v>
      </c>
      <c r="Q222" s="212">
        <v>322.22000000000003</v>
      </c>
      <c r="R222" s="68" t="s">
        <v>1477</v>
      </c>
      <c r="S222" s="342"/>
      <c r="T222" s="269"/>
    </row>
    <row r="223" spans="1:20" ht="51">
      <c r="A223" s="189">
        <v>291</v>
      </c>
      <c r="B223" s="68"/>
      <c r="C223" s="210" t="s">
        <v>119</v>
      </c>
      <c r="D223" s="211">
        <v>46030</v>
      </c>
      <c r="E223" s="189" t="s">
        <v>1839</v>
      </c>
      <c r="F223" s="189" t="s">
        <v>3</v>
      </c>
      <c r="G223" s="189">
        <v>2362545</v>
      </c>
      <c r="H223" s="68"/>
      <c r="I223" s="195" t="s">
        <v>3188</v>
      </c>
      <c r="J223" s="68"/>
      <c r="K223" s="68"/>
      <c r="L223" s="68"/>
      <c r="M223" s="68"/>
      <c r="N223" s="341"/>
      <c r="O223" s="341"/>
      <c r="P223" s="212">
        <v>0</v>
      </c>
      <c r="Q223" s="212">
        <v>731.85</v>
      </c>
      <c r="R223" s="68" t="s">
        <v>1477</v>
      </c>
      <c r="S223" s="342"/>
      <c r="T223" s="269"/>
    </row>
    <row r="224" spans="1:20" ht="51">
      <c r="A224" s="189">
        <v>291</v>
      </c>
      <c r="B224" s="68"/>
      <c r="C224" s="210" t="s">
        <v>119</v>
      </c>
      <c r="D224" s="211">
        <v>46030</v>
      </c>
      <c r="E224" s="189" t="s">
        <v>1840</v>
      </c>
      <c r="F224" s="189" t="s">
        <v>3</v>
      </c>
      <c r="G224" s="189">
        <v>2362546</v>
      </c>
      <c r="H224" s="68"/>
      <c r="I224" s="195" t="s">
        <v>3189</v>
      </c>
      <c r="J224" s="68"/>
      <c r="K224" s="68"/>
      <c r="L224" s="68"/>
      <c r="M224" s="68"/>
      <c r="N224" s="341"/>
      <c r="O224" s="341"/>
      <c r="P224" s="212">
        <v>0</v>
      </c>
      <c r="Q224" s="212">
        <v>914.81</v>
      </c>
      <c r="R224" s="68" t="s">
        <v>1477</v>
      </c>
      <c r="S224" s="342"/>
      <c r="T224" s="269"/>
    </row>
    <row r="225" spans="1:20" ht="63.75">
      <c r="A225" s="189">
        <v>221</v>
      </c>
      <c r="B225" s="68"/>
      <c r="C225" s="210" t="s">
        <v>92</v>
      </c>
      <c r="D225" s="211">
        <v>46030</v>
      </c>
      <c r="E225" s="189" t="s">
        <v>1841</v>
      </c>
      <c r="F225" s="189" t="s">
        <v>3</v>
      </c>
      <c r="G225" s="189">
        <v>2362548</v>
      </c>
      <c r="H225" s="68"/>
      <c r="I225" s="195" t="s">
        <v>3190</v>
      </c>
      <c r="J225" s="68"/>
      <c r="K225" s="68"/>
      <c r="L225" s="68"/>
      <c r="M225" s="68"/>
      <c r="N225" s="341"/>
      <c r="O225" s="341"/>
      <c r="P225" s="212">
        <v>0</v>
      </c>
      <c r="Q225" s="212">
        <v>10</v>
      </c>
      <c r="R225" s="68" t="s">
        <v>1477</v>
      </c>
      <c r="S225" s="342"/>
      <c r="T225" s="269"/>
    </row>
    <row r="226" spans="1:20" ht="63.75">
      <c r="A226" s="189">
        <v>221</v>
      </c>
      <c r="B226" s="68"/>
      <c r="C226" s="210" t="s">
        <v>92</v>
      </c>
      <c r="D226" s="211">
        <v>46030</v>
      </c>
      <c r="E226" s="189" t="s">
        <v>1842</v>
      </c>
      <c r="F226" s="189" t="s">
        <v>3</v>
      </c>
      <c r="G226" s="189">
        <v>2362549</v>
      </c>
      <c r="H226" s="68"/>
      <c r="I226" s="195" t="s">
        <v>3191</v>
      </c>
      <c r="J226" s="68"/>
      <c r="K226" s="68"/>
      <c r="L226" s="68"/>
      <c r="M226" s="68"/>
      <c r="N226" s="341"/>
      <c r="O226" s="341"/>
      <c r="P226" s="212">
        <v>0</v>
      </c>
      <c r="Q226" s="212">
        <v>100</v>
      </c>
      <c r="R226" s="68" t="s">
        <v>1477</v>
      </c>
      <c r="S226" s="342"/>
      <c r="T226" s="269"/>
    </row>
    <row r="227" spans="1:20" ht="63.75">
      <c r="A227" s="189">
        <v>221</v>
      </c>
      <c r="B227" s="68"/>
      <c r="C227" s="210" t="s">
        <v>92</v>
      </c>
      <c r="D227" s="211">
        <v>46030</v>
      </c>
      <c r="E227" s="189" t="s">
        <v>1843</v>
      </c>
      <c r="F227" s="189" t="s">
        <v>3</v>
      </c>
      <c r="G227" s="189">
        <v>2362557</v>
      </c>
      <c r="H227" s="68"/>
      <c r="I227" s="195" t="s">
        <v>3192</v>
      </c>
      <c r="J227" s="68"/>
      <c r="K227" s="68"/>
      <c r="L227" s="68"/>
      <c r="M227" s="68"/>
      <c r="N227" s="341"/>
      <c r="O227" s="341"/>
      <c r="P227" s="212">
        <v>0</v>
      </c>
      <c r="Q227" s="212">
        <v>800</v>
      </c>
      <c r="R227" s="68" t="s">
        <v>1477</v>
      </c>
      <c r="S227" s="342"/>
      <c r="T227" s="269"/>
    </row>
    <row r="228" spans="1:20" ht="63.75">
      <c r="A228" s="189">
        <v>221</v>
      </c>
      <c r="B228" s="68"/>
      <c r="C228" s="210" t="s">
        <v>92</v>
      </c>
      <c r="D228" s="211">
        <v>46030</v>
      </c>
      <c r="E228" s="189" t="s">
        <v>1844</v>
      </c>
      <c r="F228" s="189" t="s">
        <v>3</v>
      </c>
      <c r="G228" s="189">
        <v>2362551</v>
      </c>
      <c r="H228" s="68"/>
      <c r="I228" s="195" t="s">
        <v>3193</v>
      </c>
      <c r="J228" s="68"/>
      <c r="K228" s="68"/>
      <c r="L228" s="68"/>
      <c r="M228" s="68"/>
      <c r="N228" s="341"/>
      <c r="O228" s="341"/>
      <c r="P228" s="212">
        <v>0</v>
      </c>
      <c r="Q228" s="212">
        <v>300</v>
      </c>
      <c r="R228" s="68" t="s">
        <v>1477</v>
      </c>
      <c r="S228" s="342"/>
      <c r="T228" s="269"/>
    </row>
    <row r="229" spans="1:20" ht="63.75">
      <c r="A229" s="189">
        <v>221</v>
      </c>
      <c r="B229" s="68"/>
      <c r="C229" s="210" t="s">
        <v>92</v>
      </c>
      <c r="D229" s="211">
        <v>46030</v>
      </c>
      <c r="E229" s="189" t="s">
        <v>1845</v>
      </c>
      <c r="F229" s="189" t="s">
        <v>3</v>
      </c>
      <c r="G229" s="189">
        <v>2362552</v>
      </c>
      <c r="H229" s="68"/>
      <c r="I229" s="195" t="s">
        <v>3194</v>
      </c>
      <c r="J229" s="68"/>
      <c r="K229" s="68"/>
      <c r="L229" s="68"/>
      <c r="M229" s="68"/>
      <c r="N229" s="341"/>
      <c r="O229" s="341"/>
      <c r="P229" s="212">
        <v>0</v>
      </c>
      <c r="Q229" s="212">
        <v>500</v>
      </c>
      <c r="R229" s="68" t="s">
        <v>1477</v>
      </c>
      <c r="S229" s="342"/>
      <c r="T229" s="269"/>
    </row>
    <row r="230" spans="1:20" ht="63.75">
      <c r="A230" s="189">
        <v>221</v>
      </c>
      <c r="B230" s="68"/>
      <c r="C230" s="210" t="s">
        <v>92</v>
      </c>
      <c r="D230" s="211">
        <v>46030</v>
      </c>
      <c r="E230" s="189" t="s">
        <v>1846</v>
      </c>
      <c r="F230" s="189" t="s">
        <v>3</v>
      </c>
      <c r="G230" s="189">
        <v>2362555</v>
      </c>
      <c r="H230" s="68"/>
      <c r="I230" s="195" t="s">
        <v>3195</v>
      </c>
      <c r="J230" s="68"/>
      <c r="K230" s="68"/>
      <c r="L230" s="68"/>
      <c r="M230" s="68"/>
      <c r="N230" s="341"/>
      <c r="O230" s="341"/>
      <c r="P230" s="212">
        <v>0</v>
      </c>
      <c r="Q230" s="212">
        <v>510</v>
      </c>
      <c r="R230" s="68" t="s">
        <v>1477</v>
      </c>
      <c r="S230" s="342"/>
      <c r="T230" s="269"/>
    </row>
    <row r="231" spans="1:20" ht="51">
      <c r="A231" s="189" t="s">
        <v>550</v>
      </c>
      <c r="B231" s="68"/>
      <c r="C231" s="210" t="s">
        <v>589</v>
      </c>
      <c r="D231" s="211">
        <v>46030</v>
      </c>
      <c r="E231" s="189" t="s">
        <v>1847</v>
      </c>
      <c r="F231" s="189" t="s">
        <v>3</v>
      </c>
      <c r="G231" s="189">
        <v>2362558</v>
      </c>
      <c r="H231" s="68"/>
      <c r="I231" s="195" t="s">
        <v>3196</v>
      </c>
      <c r="J231" s="68"/>
      <c r="K231" s="68"/>
      <c r="L231" s="68"/>
      <c r="M231" s="68"/>
      <c r="N231" s="341"/>
      <c r="O231" s="341"/>
      <c r="P231" s="212">
        <v>0</v>
      </c>
      <c r="Q231" s="212">
        <v>3315.49</v>
      </c>
      <c r="R231" s="68" t="s">
        <v>1477</v>
      </c>
      <c r="S231" s="342"/>
      <c r="T231" s="269"/>
    </row>
    <row r="232" spans="1:20" ht="63.75">
      <c r="A232" s="189">
        <v>513</v>
      </c>
      <c r="B232" s="68"/>
      <c r="C232" s="210" t="s">
        <v>160</v>
      </c>
      <c r="D232" s="211">
        <v>46030</v>
      </c>
      <c r="E232" s="189" t="s">
        <v>1848</v>
      </c>
      <c r="F232" s="189" t="s">
        <v>635</v>
      </c>
      <c r="G232" s="189">
        <v>14577055</v>
      </c>
      <c r="H232" s="68"/>
      <c r="I232" s="195" t="s">
        <v>3197</v>
      </c>
      <c r="J232" s="68"/>
      <c r="K232" s="68"/>
      <c r="L232" s="68"/>
      <c r="M232" s="68"/>
      <c r="N232" s="341"/>
      <c r="O232" s="341"/>
      <c r="P232" s="212">
        <v>46145374.5</v>
      </c>
      <c r="Q232" s="212">
        <v>0</v>
      </c>
      <c r="R232" s="68" t="s">
        <v>1477</v>
      </c>
      <c r="S232" s="342"/>
      <c r="T232" s="269"/>
    </row>
    <row r="233" spans="1:20" ht="63.75">
      <c r="A233" s="189">
        <v>513</v>
      </c>
      <c r="B233" s="68"/>
      <c r="C233" s="210" t="s">
        <v>160</v>
      </c>
      <c r="D233" s="211">
        <v>46030</v>
      </c>
      <c r="E233" s="189" t="s">
        <v>1848</v>
      </c>
      <c r="F233" s="189" t="s">
        <v>635</v>
      </c>
      <c r="G233" s="189">
        <v>14577058</v>
      </c>
      <c r="H233" s="68"/>
      <c r="I233" s="195" t="s">
        <v>3198</v>
      </c>
      <c r="J233" s="68"/>
      <c r="K233" s="68"/>
      <c r="L233" s="68"/>
      <c r="M233" s="68"/>
      <c r="N233" s="341"/>
      <c r="O233" s="341"/>
      <c r="P233" s="212">
        <v>14572223.49</v>
      </c>
      <c r="Q233" s="212">
        <v>0</v>
      </c>
      <c r="R233" s="68" t="s">
        <v>1477</v>
      </c>
      <c r="S233" s="342"/>
      <c r="T233" s="269"/>
    </row>
    <row r="234" spans="1:20" ht="63.75">
      <c r="A234" s="189">
        <v>513</v>
      </c>
      <c r="B234" s="68"/>
      <c r="C234" s="210" t="s">
        <v>160</v>
      </c>
      <c r="D234" s="211">
        <v>46030</v>
      </c>
      <c r="E234" s="189" t="s">
        <v>1848</v>
      </c>
      <c r="F234" s="189" t="s">
        <v>635</v>
      </c>
      <c r="G234" s="189">
        <v>14577059</v>
      </c>
      <c r="H234" s="68"/>
      <c r="I234" s="195" t="s">
        <v>3199</v>
      </c>
      <c r="J234" s="68"/>
      <c r="K234" s="68"/>
      <c r="L234" s="68"/>
      <c r="M234" s="68"/>
      <c r="N234" s="341"/>
      <c r="O234" s="341"/>
      <c r="P234" s="212">
        <v>21858335.25</v>
      </c>
      <c r="Q234" s="212">
        <v>0</v>
      </c>
      <c r="R234" s="68" t="s">
        <v>1477</v>
      </c>
      <c r="S234" s="342"/>
      <c r="T234" s="269"/>
    </row>
    <row r="235" spans="1:20" ht="63.75">
      <c r="A235" s="189">
        <v>513</v>
      </c>
      <c r="B235" s="68"/>
      <c r="C235" s="210" t="s">
        <v>160</v>
      </c>
      <c r="D235" s="211">
        <v>46030</v>
      </c>
      <c r="E235" s="189" t="s">
        <v>1848</v>
      </c>
      <c r="F235" s="189" t="s">
        <v>635</v>
      </c>
      <c r="G235" s="189">
        <v>14577054</v>
      </c>
      <c r="H235" s="68"/>
      <c r="I235" s="195" t="s">
        <v>3200</v>
      </c>
      <c r="J235" s="68"/>
      <c r="K235" s="68"/>
      <c r="L235" s="68"/>
      <c r="M235" s="68"/>
      <c r="N235" s="341"/>
      <c r="O235" s="341"/>
      <c r="P235" s="212">
        <v>48574078.490000002</v>
      </c>
      <c r="Q235" s="212">
        <v>0</v>
      </c>
      <c r="R235" s="68" t="s">
        <v>1477</v>
      </c>
      <c r="S235" s="342"/>
      <c r="T235" s="269"/>
    </row>
    <row r="236" spans="1:20" ht="63.75">
      <c r="A236" s="189">
        <v>513</v>
      </c>
      <c r="B236" s="68"/>
      <c r="C236" s="210" t="s">
        <v>160</v>
      </c>
      <c r="D236" s="211">
        <v>46030</v>
      </c>
      <c r="E236" s="189" t="s">
        <v>1848</v>
      </c>
      <c r="F236" s="189" t="s">
        <v>635</v>
      </c>
      <c r="G236" s="189">
        <v>14577057</v>
      </c>
      <c r="H236" s="68"/>
      <c r="I236" s="195" t="s">
        <v>3201</v>
      </c>
      <c r="J236" s="68"/>
      <c r="K236" s="68"/>
      <c r="L236" s="68"/>
      <c r="M236" s="68"/>
      <c r="N236" s="341"/>
      <c r="O236" s="341"/>
      <c r="P236" s="212">
        <v>43716670.630000003</v>
      </c>
      <c r="Q236" s="212">
        <v>0</v>
      </c>
      <c r="R236" s="68" t="s">
        <v>1477</v>
      </c>
      <c r="S236" s="342"/>
      <c r="T236" s="269"/>
    </row>
    <row r="237" spans="1:20" ht="63.75">
      <c r="A237" s="189">
        <v>340</v>
      </c>
      <c r="B237" s="68"/>
      <c r="C237" s="210" t="s">
        <v>136</v>
      </c>
      <c r="D237" s="211">
        <v>46030</v>
      </c>
      <c r="E237" s="189" t="s">
        <v>1849</v>
      </c>
      <c r="F237" s="189" t="s">
        <v>6</v>
      </c>
      <c r="G237" s="189">
        <v>3434247</v>
      </c>
      <c r="H237" s="68"/>
      <c r="I237" s="195" t="s">
        <v>3202</v>
      </c>
      <c r="J237" s="68"/>
      <c r="K237" s="68"/>
      <c r="L237" s="68"/>
      <c r="M237" s="68"/>
      <c r="N237" s="341"/>
      <c r="O237" s="341"/>
      <c r="P237" s="212">
        <v>0</v>
      </c>
      <c r="Q237" s="212">
        <v>13377</v>
      </c>
      <c r="R237" s="68" t="s">
        <v>1477</v>
      </c>
      <c r="S237" s="342"/>
      <c r="T237" s="269"/>
    </row>
    <row r="238" spans="1:20" ht="76.5">
      <c r="A238" s="189">
        <v>340</v>
      </c>
      <c r="B238" s="68"/>
      <c r="C238" s="210" t="s">
        <v>136</v>
      </c>
      <c r="D238" s="211">
        <v>46030</v>
      </c>
      <c r="E238" s="189" t="s">
        <v>1850</v>
      </c>
      <c r="F238" s="189" t="s">
        <v>6</v>
      </c>
      <c r="G238" s="189">
        <v>3434249</v>
      </c>
      <c r="H238" s="68"/>
      <c r="I238" s="195" t="s">
        <v>3203</v>
      </c>
      <c r="J238" s="68"/>
      <c r="K238" s="68"/>
      <c r="L238" s="68"/>
      <c r="M238" s="68"/>
      <c r="N238" s="341"/>
      <c r="O238" s="341"/>
      <c r="P238" s="212">
        <v>0</v>
      </c>
      <c r="Q238" s="212">
        <v>48411.02</v>
      </c>
      <c r="R238" s="68" t="s">
        <v>1477</v>
      </c>
      <c r="S238" s="342"/>
      <c r="T238" s="269"/>
    </row>
    <row r="239" spans="1:20" ht="38.25">
      <c r="A239" s="189">
        <v>283</v>
      </c>
      <c r="B239" s="68"/>
      <c r="C239" s="210" t="s">
        <v>115</v>
      </c>
      <c r="D239" s="211">
        <v>46030</v>
      </c>
      <c r="E239" s="189" t="s">
        <v>1851</v>
      </c>
      <c r="F239" s="189" t="s">
        <v>6</v>
      </c>
      <c r="G239" s="189">
        <v>2355191</v>
      </c>
      <c r="H239" s="68"/>
      <c r="I239" s="195" t="s">
        <v>3204</v>
      </c>
      <c r="J239" s="68"/>
      <c r="K239" s="68"/>
      <c r="L239" s="68"/>
      <c r="M239" s="68"/>
      <c r="N239" s="341"/>
      <c r="O239" s="341"/>
      <c r="P239" s="212">
        <v>0</v>
      </c>
      <c r="Q239" s="212">
        <v>12235.3</v>
      </c>
      <c r="R239" s="68" t="s">
        <v>1477</v>
      </c>
      <c r="S239" s="342"/>
      <c r="T239" s="269"/>
    </row>
    <row r="240" spans="1:20" ht="63.75">
      <c r="A240" s="189">
        <v>340</v>
      </c>
      <c r="B240" s="68"/>
      <c r="C240" s="210" t="s">
        <v>136</v>
      </c>
      <c r="D240" s="211">
        <v>46030</v>
      </c>
      <c r="E240" s="189" t="s">
        <v>1852</v>
      </c>
      <c r="F240" s="189" t="s">
        <v>14</v>
      </c>
      <c r="G240" s="189">
        <v>3434248</v>
      </c>
      <c r="H240" s="68"/>
      <c r="I240" s="195" t="s">
        <v>3205</v>
      </c>
      <c r="J240" s="68"/>
      <c r="K240" s="68"/>
      <c r="L240" s="68"/>
      <c r="M240" s="68"/>
      <c r="N240" s="341"/>
      <c r="O240" s="341"/>
      <c r="P240" s="212">
        <v>80</v>
      </c>
      <c r="Q240" s="212">
        <v>0</v>
      </c>
      <c r="R240" s="68" t="s">
        <v>1477</v>
      </c>
      <c r="S240" s="342"/>
      <c r="T240" s="269"/>
    </row>
    <row r="241" spans="1:20" ht="63.75">
      <c r="A241" s="189">
        <v>340</v>
      </c>
      <c r="B241" s="68"/>
      <c r="C241" s="210" t="s">
        <v>136</v>
      </c>
      <c r="D241" s="211">
        <v>46030</v>
      </c>
      <c r="E241" s="189" t="s">
        <v>1853</v>
      </c>
      <c r="F241" s="189" t="s">
        <v>14</v>
      </c>
      <c r="G241" s="189">
        <v>3434250</v>
      </c>
      <c r="H241" s="68"/>
      <c r="I241" s="195" t="s">
        <v>3206</v>
      </c>
      <c r="J241" s="68"/>
      <c r="K241" s="68"/>
      <c r="L241" s="68"/>
      <c r="M241" s="68"/>
      <c r="N241" s="341"/>
      <c r="O241" s="341"/>
      <c r="P241" s="212">
        <v>80</v>
      </c>
      <c r="Q241" s="212">
        <v>0</v>
      </c>
      <c r="R241" s="68" t="s">
        <v>1477</v>
      </c>
      <c r="S241" s="342"/>
      <c r="T241" s="269"/>
    </row>
    <row r="242" spans="1:20" ht="76.5">
      <c r="A242" s="189" t="s">
        <v>544</v>
      </c>
      <c r="B242" s="68"/>
      <c r="C242" s="210" t="s">
        <v>678</v>
      </c>
      <c r="D242" s="211">
        <v>46030</v>
      </c>
      <c r="E242" s="189" t="s">
        <v>1854</v>
      </c>
      <c r="F242" s="189" t="s">
        <v>6</v>
      </c>
      <c r="G242" s="189">
        <v>2355231</v>
      </c>
      <c r="H242" s="68"/>
      <c r="I242" s="195" t="s">
        <v>3207</v>
      </c>
      <c r="J242" s="68"/>
      <c r="K242" s="68"/>
      <c r="L242" s="68"/>
      <c r="M242" s="68"/>
      <c r="N242" s="341"/>
      <c r="O242" s="341"/>
      <c r="P242" s="212">
        <v>0</v>
      </c>
      <c r="Q242" s="212">
        <v>1140165.6100000001</v>
      </c>
      <c r="R242" s="68" t="s">
        <v>1477</v>
      </c>
      <c r="S242" s="342"/>
      <c r="T242" s="269"/>
    </row>
    <row r="243" spans="1:20" ht="76.5">
      <c r="A243" s="189" t="s">
        <v>544</v>
      </c>
      <c r="B243" s="68"/>
      <c r="C243" s="210" t="s">
        <v>678</v>
      </c>
      <c r="D243" s="211">
        <v>46030</v>
      </c>
      <c r="E243" s="189" t="s">
        <v>1855</v>
      </c>
      <c r="F243" s="189" t="s">
        <v>6</v>
      </c>
      <c r="G243" s="189">
        <v>2355240</v>
      </c>
      <c r="H243" s="68"/>
      <c r="I243" s="195" t="s">
        <v>3208</v>
      </c>
      <c r="J243" s="68"/>
      <c r="K243" s="68"/>
      <c r="L243" s="68"/>
      <c r="M243" s="68"/>
      <c r="N243" s="341"/>
      <c r="O243" s="341"/>
      <c r="P243" s="212">
        <v>0</v>
      </c>
      <c r="Q243" s="212">
        <v>491057.98</v>
      </c>
      <c r="R243" s="68" t="s">
        <v>1477</v>
      </c>
      <c r="S243" s="342"/>
      <c r="T243" s="269"/>
    </row>
    <row r="244" spans="1:20" ht="76.5">
      <c r="A244" s="189" t="s">
        <v>544</v>
      </c>
      <c r="B244" s="68"/>
      <c r="C244" s="210" t="s">
        <v>678</v>
      </c>
      <c r="D244" s="211">
        <v>46030</v>
      </c>
      <c r="E244" s="189" t="s">
        <v>1856</v>
      </c>
      <c r="F244" s="189" t="s">
        <v>6</v>
      </c>
      <c r="G244" s="189">
        <v>2355241</v>
      </c>
      <c r="H244" s="68"/>
      <c r="I244" s="195" t="s">
        <v>3209</v>
      </c>
      <c r="J244" s="68"/>
      <c r="K244" s="68"/>
      <c r="L244" s="68"/>
      <c r="M244" s="68"/>
      <c r="N244" s="341"/>
      <c r="O244" s="341"/>
      <c r="P244" s="212">
        <v>0</v>
      </c>
      <c r="Q244" s="212">
        <v>335463.31</v>
      </c>
      <c r="R244" s="68" t="s">
        <v>1477</v>
      </c>
      <c r="S244" s="342"/>
      <c r="T244" s="269"/>
    </row>
    <row r="245" spans="1:20" ht="76.5">
      <c r="A245" s="189" t="s">
        <v>544</v>
      </c>
      <c r="B245" s="68"/>
      <c r="C245" s="210" t="s">
        <v>678</v>
      </c>
      <c r="D245" s="211">
        <v>46030</v>
      </c>
      <c r="E245" s="189" t="s">
        <v>1857</v>
      </c>
      <c r="F245" s="189" t="s">
        <v>6</v>
      </c>
      <c r="G245" s="189">
        <v>2355242</v>
      </c>
      <c r="H245" s="68"/>
      <c r="I245" s="195" t="s">
        <v>3210</v>
      </c>
      <c r="J245" s="68"/>
      <c r="K245" s="68"/>
      <c r="L245" s="68"/>
      <c r="M245" s="68"/>
      <c r="N245" s="341"/>
      <c r="O245" s="341"/>
      <c r="P245" s="212">
        <v>0</v>
      </c>
      <c r="Q245" s="212">
        <v>289881.37</v>
      </c>
      <c r="R245" s="68" t="s">
        <v>1477</v>
      </c>
      <c r="S245" s="342"/>
      <c r="T245" s="269"/>
    </row>
    <row r="246" spans="1:20" ht="76.5">
      <c r="A246" s="189" t="s">
        <v>544</v>
      </c>
      <c r="B246" s="68"/>
      <c r="C246" s="210" t="s">
        <v>678</v>
      </c>
      <c r="D246" s="211">
        <v>46030</v>
      </c>
      <c r="E246" s="189" t="s">
        <v>1858</v>
      </c>
      <c r="F246" s="189" t="s">
        <v>6</v>
      </c>
      <c r="G246" s="189">
        <v>2355244</v>
      </c>
      <c r="H246" s="68"/>
      <c r="I246" s="195" t="s">
        <v>3211</v>
      </c>
      <c r="J246" s="68"/>
      <c r="K246" s="68"/>
      <c r="L246" s="68"/>
      <c r="M246" s="68"/>
      <c r="N246" s="341"/>
      <c r="O246" s="341"/>
      <c r="P246" s="212">
        <v>0</v>
      </c>
      <c r="Q246" s="212">
        <v>81.78</v>
      </c>
      <c r="R246" s="68" t="s">
        <v>1477</v>
      </c>
      <c r="S246" s="342"/>
      <c r="T246" s="269"/>
    </row>
    <row r="247" spans="1:20" ht="76.5">
      <c r="A247" s="189" t="s">
        <v>544</v>
      </c>
      <c r="B247" s="68"/>
      <c r="C247" s="210" t="s">
        <v>678</v>
      </c>
      <c r="D247" s="211">
        <v>46030</v>
      </c>
      <c r="E247" s="189" t="s">
        <v>1859</v>
      </c>
      <c r="F247" s="189" t="s">
        <v>6</v>
      </c>
      <c r="G247" s="189">
        <v>2355245</v>
      </c>
      <c r="H247" s="68"/>
      <c r="I247" s="195" t="s">
        <v>3212</v>
      </c>
      <c r="J247" s="68"/>
      <c r="K247" s="68"/>
      <c r="L247" s="68"/>
      <c r="M247" s="68"/>
      <c r="N247" s="341"/>
      <c r="O247" s="341"/>
      <c r="P247" s="212">
        <v>0</v>
      </c>
      <c r="Q247" s="212">
        <v>300346.26</v>
      </c>
      <c r="R247" s="68" t="s">
        <v>1477</v>
      </c>
      <c r="S247" s="342"/>
      <c r="T247" s="269"/>
    </row>
    <row r="248" spans="1:20" ht="51">
      <c r="A248" s="189">
        <v>525</v>
      </c>
      <c r="B248" s="68"/>
      <c r="C248" s="210" t="s">
        <v>164</v>
      </c>
      <c r="D248" s="211">
        <v>46030</v>
      </c>
      <c r="E248" s="189" t="s">
        <v>1860</v>
      </c>
      <c r="F248" s="189" t="s">
        <v>6</v>
      </c>
      <c r="G248" s="189">
        <v>3434529</v>
      </c>
      <c r="H248" s="68"/>
      <c r="I248" s="195" t="s">
        <v>3213</v>
      </c>
      <c r="J248" s="68"/>
      <c r="K248" s="68"/>
      <c r="L248" s="68"/>
      <c r="M248" s="68"/>
      <c r="N248" s="341"/>
      <c r="O248" s="341"/>
      <c r="P248" s="212">
        <v>0</v>
      </c>
      <c r="Q248" s="212">
        <v>1557220</v>
      </c>
      <c r="R248" s="68" t="s">
        <v>1477</v>
      </c>
      <c r="S248" s="342"/>
      <c r="T248" s="269"/>
    </row>
    <row r="249" spans="1:20" ht="89.25">
      <c r="A249" s="189">
        <v>598</v>
      </c>
      <c r="B249" s="68"/>
      <c r="C249" s="210" t="s">
        <v>667</v>
      </c>
      <c r="D249" s="211">
        <v>46030</v>
      </c>
      <c r="E249" s="189" t="s">
        <v>1861</v>
      </c>
      <c r="F249" s="189" t="s">
        <v>635</v>
      </c>
      <c r="G249" s="189">
        <v>14577387</v>
      </c>
      <c r="H249" s="68"/>
      <c r="I249" s="195" t="s">
        <v>3214</v>
      </c>
      <c r="J249" s="68"/>
      <c r="K249" s="68"/>
      <c r="L249" s="68"/>
      <c r="M249" s="68"/>
      <c r="N249" s="341"/>
      <c r="O249" s="341"/>
      <c r="P249" s="212">
        <v>122500</v>
      </c>
      <c r="Q249" s="212">
        <v>0</v>
      </c>
      <c r="R249" s="68" t="s">
        <v>1477</v>
      </c>
      <c r="S249" s="342"/>
      <c r="T249" s="269"/>
    </row>
    <row r="250" spans="1:20" ht="89.25">
      <c r="A250" s="189">
        <v>513</v>
      </c>
      <c r="B250" s="68"/>
      <c r="C250" s="210" t="s">
        <v>160</v>
      </c>
      <c r="D250" s="211">
        <v>46030</v>
      </c>
      <c r="E250" s="189" t="s">
        <v>1862</v>
      </c>
      <c r="F250" s="189" t="s">
        <v>12</v>
      </c>
      <c r="G250" s="189">
        <v>1146271</v>
      </c>
      <c r="H250" s="68"/>
      <c r="I250" s="195" t="s">
        <v>3215</v>
      </c>
      <c r="J250" s="68"/>
      <c r="K250" s="68"/>
      <c r="L250" s="68"/>
      <c r="M250" s="68"/>
      <c r="N250" s="341"/>
      <c r="O250" s="341"/>
      <c r="P250" s="212">
        <v>226074.01</v>
      </c>
      <c r="Q250" s="212">
        <v>0</v>
      </c>
      <c r="R250" s="68" t="s">
        <v>1477</v>
      </c>
      <c r="S250" s="342"/>
      <c r="T250" s="269"/>
    </row>
    <row r="251" spans="1:20" ht="89.25">
      <c r="A251" s="189">
        <v>596</v>
      </c>
      <c r="B251" s="68"/>
      <c r="C251" s="210" t="s">
        <v>1243</v>
      </c>
      <c r="D251" s="211">
        <v>46030</v>
      </c>
      <c r="E251" s="189" t="s">
        <v>1863</v>
      </c>
      <c r="F251" s="189" t="s">
        <v>10</v>
      </c>
      <c r="G251" s="189">
        <v>1146266</v>
      </c>
      <c r="H251" s="68"/>
      <c r="I251" s="195" t="s">
        <v>3216</v>
      </c>
      <c r="J251" s="68"/>
      <c r="K251" s="68"/>
      <c r="L251" s="68"/>
      <c r="M251" s="68"/>
      <c r="N251" s="341"/>
      <c r="O251" s="341"/>
      <c r="P251" s="212">
        <v>80</v>
      </c>
      <c r="Q251" s="212">
        <v>0</v>
      </c>
      <c r="R251" s="68" t="s">
        <v>1477</v>
      </c>
      <c r="S251" s="342"/>
      <c r="T251" s="269"/>
    </row>
    <row r="252" spans="1:20" ht="89.25">
      <c r="A252" s="189">
        <v>596</v>
      </c>
      <c r="B252" s="68"/>
      <c r="C252" s="210" t="s">
        <v>1243</v>
      </c>
      <c r="D252" s="211">
        <v>46030</v>
      </c>
      <c r="E252" s="189" t="s">
        <v>1864</v>
      </c>
      <c r="F252" s="189" t="s">
        <v>12</v>
      </c>
      <c r="G252" s="189">
        <v>1146257</v>
      </c>
      <c r="H252" s="68"/>
      <c r="I252" s="195" t="s">
        <v>3217</v>
      </c>
      <c r="J252" s="68"/>
      <c r="K252" s="68"/>
      <c r="L252" s="68"/>
      <c r="M252" s="68"/>
      <c r="N252" s="341"/>
      <c r="O252" s="341"/>
      <c r="P252" s="212">
        <v>162.59</v>
      </c>
      <c r="Q252" s="212">
        <v>0</v>
      </c>
      <c r="R252" s="68" t="s">
        <v>1477</v>
      </c>
      <c r="S252" s="342"/>
      <c r="T252" s="269"/>
    </row>
    <row r="253" spans="1:20" ht="89.25">
      <c r="A253" s="189">
        <v>596</v>
      </c>
      <c r="B253" s="68"/>
      <c r="C253" s="210" t="s">
        <v>1243</v>
      </c>
      <c r="D253" s="211">
        <v>46030</v>
      </c>
      <c r="E253" s="189" t="s">
        <v>1865</v>
      </c>
      <c r="F253" s="189" t="s">
        <v>10</v>
      </c>
      <c r="G253" s="189">
        <v>1146257</v>
      </c>
      <c r="H253" s="68"/>
      <c r="I253" s="195" t="s">
        <v>3218</v>
      </c>
      <c r="J253" s="68"/>
      <c r="K253" s="68"/>
      <c r="L253" s="68"/>
      <c r="M253" s="68"/>
      <c r="N253" s="341"/>
      <c r="O253" s="341"/>
      <c r="P253" s="212">
        <v>80</v>
      </c>
      <c r="Q253" s="212">
        <v>0</v>
      </c>
      <c r="R253" s="68" t="s">
        <v>1477</v>
      </c>
      <c r="S253" s="342"/>
      <c r="T253" s="269"/>
    </row>
    <row r="254" spans="1:20" ht="89.25">
      <c r="A254" s="189">
        <v>596</v>
      </c>
      <c r="B254" s="68"/>
      <c r="C254" s="210" t="s">
        <v>1243</v>
      </c>
      <c r="D254" s="211">
        <v>46030</v>
      </c>
      <c r="E254" s="189" t="s">
        <v>1866</v>
      </c>
      <c r="F254" s="189" t="s">
        <v>12</v>
      </c>
      <c r="G254" s="189">
        <v>1146259</v>
      </c>
      <c r="H254" s="68"/>
      <c r="I254" s="195" t="s">
        <v>3219</v>
      </c>
      <c r="J254" s="68"/>
      <c r="K254" s="68"/>
      <c r="L254" s="68"/>
      <c r="M254" s="68"/>
      <c r="N254" s="341"/>
      <c r="O254" s="341"/>
      <c r="P254" s="212">
        <v>162.59</v>
      </c>
      <c r="Q254" s="212">
        <v>0</v>
      </c>
      <c r="R254" s="68" t="s">
        <v>1477</v>
      </c>
      <c r="S254" s="342"/>
      <c r="T254" s="269"/>
    </row>
    <row r="255" spans="1:20" ht="89.25">
      <c r="A255" s="189">
        <v>596</v>
      </c>
      <c r="B255" s="68"/>
      <c r="C255" s="210" t="s">
        <v>1243</v>
      </c>
      <c r="D255" s="211">
        <v>46030</v>
      </c>
      <c r="E255" s="189" t="s">
        <v>1867</v>
      </c>
      <c r="F255" s="189" t="s">
        <v>10</v>
      </c>
      <c r="G255" s="189">
        <v>1146259</v>
      </c>
      <c r="H255" s="68"/>
      <c r="I255" s="195" t="s">
        <v>3220</v>
      </c>
      <c r="J255" s="68"/>
      <c r="K255" s="68"/>
      <c r="L255" s="68"/>
      <c r="M255" s="68"/>
      <c r="N255" s="341"/>
      <c r="O255" s="341"/>
      <c r="P255" s="212">
        <v>80</v>
      </c>
      <c r="Q255" s="212">
        <v>0</v>
      </c>
      <c r="R255" s="68" t="s">
        <v>1477</v>
      </c>
      <c r="S255" s="342"/>
      <c r="T255" s="269"/>
    </row>
    <row r="256" spans="1:20" ht="89.25">
      <c r="A256" s="189">
        <v>596</v>
      </c>
      <c r="B256" s="68"/>
      <c r="C256" s="210" t="s">
        <v>1243</v>
      </c>
      <c r="D256" s="211">
        <v>46030</v>
      </c>
      <c r="E256" s="189" t="s">
        <v>1868</v>
      </c>
      <c r="F256" s="189" t="s">
        <v>12</v>
      </c>
      <c r="G256" s="189">
        <v>1146266</v>
      </c>
      <c r="H256" s="68"/>
      <c r="I256" s="195" t="s">
        <v>3221</v>
      </c>
      <c r="J256" s="68"/>
      <c r="K256" s="68"/>
      <c r="L256" s="68"/>
      <c r="M256" s="68"/>
      <c r="N256" s="341"/>
      <c r="O256" s="341"/>
      <c r="P256" s="212">
        <v>162.59</v>
      </c>
      <c r="Q256" s="212">
        <v>0</v>
      </c>
      <c r="R256" s="68" t="s">
        <v>1477</v>
      </c>
      <c r="S256" s="342"/>
      <c r="T256" s="269"/>
    </row>
    <row r="257" spans="1:20" ht="76.5">
      <c r="A257" s="189">
        <v>117</v>
      </c>
      <c r="B257" s="68"/>
      <c r="C257" s="210" t="s">
        <v>54</v>
      </c>
      <c r="D257" s="211">
        <v>46030</v>
      </c>
      <c r="E257" s="189" t="s">
        <v>1869</v>
      </c>
      <c r="F257" s="189" t="s">
        <v>10</v>
      </c>
      <c r="G257" s="189">
        <v>1146278</v>
      </c>
      <c r="H257" s="68"/>
      <c r="I257" s="195" t="s">
        <v>3222</v>
      </c>
      <c r="J257" s="68"/>
      <c r="K257" s="68"/>
      <c r="L257" s="68"/>
      <c r="M257" s="68"/>
      <c r="N257" s="341"/>
      <c r="O257" s="341"/>
      <c r="P257" s="212">
        <v>80</v>
      </c>
      <c r="Q257" s="212">
        <v>0</v>
      </c>
      <c r="R257" s="68" t="s">
        <v>1477</v>
      </c>
      <c r="S257" s="342"/>
      <c r="T257" s="269"/>
    </row>
    <row r="258" spans="1:20" ht="102">
      <c r="A258" s="189" t="s">
        <v>542</v>
      </c>
      <c r="B258" s="68"/>
      <c r="C258" s="210" t="s">
        <v>686</v>
      </c>
      <c r="D258" s="211">
        <v>46030</v>
      </c>
      <c r="E258" s="189" t="s">
        <v>1870</v>
      </c>
      <c r="F258" s="189" t="s">
        <v>10</v>
      </c>
      <c r="G258" s="189">
        <v>1146291</v>
      </c>
      <c r="H258" s="68"/>
      <c r="I258" s="195" t="s">
        <v>3223</v>
      </c>
      <c r="J258" s="68"/>
      <c r="K258" s="68"/>
      <c r="L258" s="68"/>
      <c r="M258" s="68"/>
      <c r="N258" s="341"/>
      <c r="O258" s="341"/>
      <c r="P258" s="212">
        <v>286944</v>
      </c>
      <c r="Q258" s="212">
        <v>0</v>
      </c>
      <c r="R258" s="68" t="s">
        <v>1477</v>
      </c>
      <c r="S258" s="342"/>
      <c r="T258" s="269"/>
    </row>
    <row r="259" spans="1:20" ht="38.25">
      <c r="A259" s="189" t="s">
        <v>550</v>
      </c>
      <c r="B259" s="68"/>
      <c r="C259" s="210" t="s">
        <v>589</v>
      </c>
      <c r="D259" s="211">
        <v>46031</v>
      </c>
      <c r="E259" s="189" t="s">
        <v>1871</v>
      </c>
      <c r="F259" s="189" t="s">
        <v>3</v>
      </c>
      <c r="G259" s="189">
        <v>2362774</v>
      </c>
      <c r="H259" s="68"/>
      <c r="I259" s="195" t="s">
        <v>3224</v>
      </c>
      <c r="J259" s="68"/>
      <c r="K259" s="68"/>
      <c r="L259" s="68"/>
      <c r="M259" s="68"/>
      <c r="N259" s="341"/>
      <c r="O259" s="341"/>
      <c r="P259" s="212">
        <v>0</v>
      </c>
      <c r="Q259" s="212">
        <v>2000</v>
      </c>
      <c r="R259" s="68" t="s">
        <v>1477</v>
      </c>
      <c r="S259" s="342"/>
      <c r="T259" s="269"/>
    </row>
    <row r="260" spans="1:20" ht="38.25">
      <c r="A260" s="189">
        <v>46</v>
      </c>
      <c r="B260" s="68"/>
      <c r="C260" s="210" t="s">
        <v>1366</v>
      </c>
      <c r="D260" s="211">
        <v>46031</v>
      </c>
      <c r="E260" s="189" t="s">
        <v>1872</v>
      </c>
      <c r="F260" s="189" t="s">
        <v>3</v>
      </c>
      <c r="G260" s="189">
        <v>2362797</v>
      </c>
      <c r="H260" s="68"/>
      <c r="I260" s="195" t="s">
        <v>3225</v>
      </c>
      <c r="J260" s="68"/>
      <c r="K260" s="68"/>
      <c r="L260" s="68"/>
      <c r="M260" s="68"/>
      <c r="N260" s="341"/>
      <c r="O260" s="341"/>
      <c r="P260" s="212">
        <v>0</v>
      </c>
      <c r="Q260" s="212">
        <v>1084</v>
      </c>
      <c r="R260" s="68" t="s">
        <v>1477</v>
      </c>
      <c r="S260" s="342"/>
      <c r="T260" s="269"/>
    </row>
    <row r="261" spans="1:20" ht="63.75">
      <c r="A261" s="189">
        <v>221</v>
      </c>
      <c r="B261" s="68"/>
      <c r="C261" s="210" t="s">
        <v>92</v>
      </c>
      <c r="D261" s="211">
        <v>46031</v>
      </c>
      <c r="E261" s="189" t="s">
        <v>1873</v>
      </c>
      <c r="F261" s="189" t="s">
        <v>3</v>
      </c>
      <c r="G261" s="189">
        <v>2362809</v>
      </c>
      <c r="H261" s="68"/>
      <c r="I261" s="195" t="s">
        <v>1603</v>
      </c>
      <c r="J261" s="68"/>
      <c r="K261" s="68"/>
      <c r="L261" s="68"/>
      <c r="M261" s="68"/>
      <c r="N261" s="341"/>
      <c r="O261" s="341"/>
      <c r="P261" s="212">
        <v>0</v>
      </c>
      <c r="Q261" s="212">
        <v>1000</v>
      </c>
      <c r="R261" s="68" t="s">
        <v>1477</v>
      </c>
      <c r="S261" s="342"/>
      <c r="T261" s="269"/>
    </row>
    <row r="262" spans="1:20" ht="63.75">
      <c r="A262" s="189">
        <v>221</v>
      </c>
      <c r="B262" s="68"/>
      <c r="C262" s="210" t="s">
        <v>92</v>
      </c>
      <c r="D262" s="211">
        <v>46031</v>
      </c>
      <c r="E262" s="189" t="s">
        <v>1874</v>
      </c>
      <c r="F262" s="189" t="s">
        <v>3</v>
      </c>
      <c r="G262" s="189">
        <v>2362811</v>
      </c>
      <c r="H262" s="68"/>
      <c r="I262" s="195" t="s">
        <v>1603</v>
      </c>
      <c r="J262" s="68"/>
      <c r="K262" s="68"/>
      <c r="L262" s="68"/>
      <c r="M262" s="68"/>
      <c r="N262" s="341"/>
      <c r="O262" s="341"/>
      <c r="P262" s="212">
        <v>0</v>
      </c>
      <c r="Q262" s="212">
        <v>900</v>
      </c>
      <c r="R262" s="68" t="s">
        <v>1477</v>
      </c>
      <c r="S262" s="342"/>
      <c r="T262" s="269"/>
    </row>
    <row r="263" spans="1:20" ht="63.75">
      <c r="A263" s="189">
        <v>221</v>
      </c>
      <c r="B263" s="68"/>
      <c r="C263" s="210" t="s">
        <v>92</v>
      </c>
      <c r="D263" s="211">
        <v>46031</v>
      </c>
      <c r="E263" s="189" t="s">
        <v>1875</v>
      </c>
      <c r="F263" s="189" t="s">
        <v>3</v>
      </c>
      <c r="G263" s="189">
        <v>2362812</v>
      </c>
      <c r="H263" s="68"/>
      <c r="I263" s="195" t="s">
        <v>1603</v>
      </c>
      <c r="J263" s="68"/>
      <c r="K263" s="68"/>
      <c r="L263" s="68"/>
      <c r="M263" s="68"/>
      <c r="N263" s="341"/>
      <c r="O263" s="341"/>
      <c r="P263" s="212">
        <v>0</v>
      </c>
      <c r="Q263" s="212">
        <v>200</v>
      </c>
      <c r="R263" s="68" t="s">
        <v>1477</v>
      </c>
      <c r="S263" s="342"/>
      <c r="T263" s="269"/>
    </row>
    <row r="264" spans="1:20" ht="63.75">
      <c r="A264" s="189">
        <v>221</v>
      </c>
      <c r="B264" s="68"/>
      <c r="C264" s="210" t="s">
        <v>92</v>
      </c>
      <c r="D264" s="211">
        <v>46031</v>
      </c>
      <c r="E264" s="189" t="s">
        <v>1876</v>
      </c>
      <c r="F264" s="189" t="s">
        <v>3</v>
      </c>
      <c r="G264" s="189">
        <v>2362813</v>
      </c>
      <c r="H264" s="68"/>
      <c r="I264" s="195" t="s">
        <v>1604</v>
      </c>
      <c r="J264" s="68"/>
      <c r="K264" s="68"/>
      <c r="L264" s="68"/>
      <c r="M264" s="68"/>
      <c r="N264" s="341"/>
      <c r="O264" s="341"/>
      <c r="P264" s="212">
        <v>0</v>
      </c>
      <c r="Q264" s="212">
        <v>2570</v>
      </c>
      <c r="R264" s="68" t="s">
        <v>1477</v>
      </c>
      <c r="S264" s="342"/>
      <c r="T264" s="269"/>
    </row>
    <row r="265" spans="1:20" ht="63.75">
      <c r="A265" s="189">
        <v>291</v>
      </c>
      <c r="B265" s="68"/>
      <c r="C265" s="210" t="s">
        <v>119</v>
      </c>
      <c r="D265" s="211">
        <v>46031</v>
      </c>
      <c r="E265" s="189" t="s">
        <v>1877</v>
      </c>
      <c r="F265" s="189" t="s">
        <v>3</v>
      </c>
      <c r="G265" s="189">
        <v>2362820</v>
      </c>
      <c r="H265" s="68"/>
      <c r="I265" s="195" t="s">
        <v>3226</v>
      </c>
      <c r="J265" s="68"/>
      <c r="K265" s="68"/>
      <c r="L265" s="68"/>
      <c r="M265" s="68"/>
      <c r="N265" s="341"/>
      <c r="O265" s="341"/>
      <c r="P265" s="212">
        <v>0</v>
      </c>
      <c r="Q265" s="212">
        <v>13433.04</v>
      </c>
      <c r="R265" s="68" t="s">
        <v>1477</v>
      </c>
      <c r="S265" s="342"/>
      <c r="T265" s="269"/>
    </row>
    <row r="266" spans="1:20" ht="38.25">
      <c r="A266" s="189">
        <v>70</v>
      </c>
      <c r="B266" s="68"/>
      <c r="C266" s="210" t="s">
        <v>47</v>
      </c>
      <c r="D266" s="211">
        <v>46031</v>
      </c>
      <c r="E266" s="189" t="s">
        <v>1878</v>
      </c>
      <c r="F266" s="189" t="s">
        <v>3</v>
      </c>
      <c r="G266" s="189">
        <v>2362827</v>
      </c>
      <c r="H266" s="68"/>
      <c r="I266" s="195" t="s">
        <v>3227</v>
      </c>
      <c r="J266" s="68"/>
      <c r="K266" s="68"/>
      <c r="L266" s="68"/>
      <c r="M266" s="68"/>
      <c r="N266" s="341"/>
      <c r="O266" s="341"/>
      <c r="P266" s="212">
        <v>0</v>
      </c>
      <c r="Q266" s="212">
        <v>242.23</v>
      </c>
      <c r="R266" s="68" t="s">
        <v>1477</v>
      </c>
      <c r="S266" s="342"/>
      <c r="T266" s="269"/>
    </row>
    <row r="267" spans="1:20" ht="63.75">
      <c r="A267" s="189">
        <v>221</v>
      </c>
      <c r="B267" s="68"/>
      <c r="C267" s="210" t="s">
        <v>92</v>
      </c>
      <c r="D267" s="211">
        <v>46031</v>
      </c>
      <c r="E267" s="189" t="s">
        <v>1879</v>
      </c>
      <c r="F267" s="189" t="s">
        <v>3</v>
      </c>
      <c r="G267" s="189">
        <v>2362840</v>
      </c>
      <c r="H267" s="68"/>
      <c r="I267" s="195" t="s">
        <v>3228</v>
      </c>
      <c r="J267" s="68"/>
      <c r="K267" s="68"/>
      <c r="L267" s="68"/>
      <c r="M267" s="68"/>
      <c r="N267" s="341"/>
      <c r="O267" s="341"/>
      <c r="P267" s="212">
        <v>0</v>
      </c>
      <c r="Q267" s="212">
        <v>100</v>
      </c>
      <c r="R267" s="68" t="s">
        <v>1477</v>
      </c>
      <c r="S267" s="342"/>
      <c r="T267" s="269"/>
    </row>
    <row r="268" spans="1:20" ht="63.75">
      <c r="A268" s="189">
        <v>221</v>
      </c>
      <c r="B268" s="68"/>
      <c r="C268" s="210" t="s">
        <v>92</v>
      </c>
      <c r="D268" s="211">
        <v>46031</v>
      </c>
      <c r="E268" s="189" t="s">
        <v>1880</v>
      </c>
      <c r="F268" s="189" t="s">
        <v>3</v>
      </c>
      <c r="G268" s="189">
        <v>2362842</v>
      </c>
      <c r="H268" s="68"/>
      <c r="I268" s="195" t="s">
        <v>3228</v>
      </c>
      <c r="J268" s="68"/>
      <c r="K268" s="68"/>
      <c r="L268" s="68"/>
      <c r="M268" s="68"/>
      <c r="N268" s="341"/>
      <c r="O268" s="341"/>
      <c r="P268" s="212">
        <v>0</v>
      </c>
      <c r="Q268" s="212">
        <v>100</v>
      </c>
      <c r="R268" s="68" t="s">
        <v>1477</v>
      </c>
      <c r="S268" s="342"/>
      <c r="T268" s="269"/>
    </row>
    <row r="269" spans="1:20" ht="63.75">
      <c r="A269" s="189">
        <v>221</v>
      </c>
      <c r="B269" s="68"/>
      <c r="C269" s="210" t="s">
        <v>92</v>
      </c>
      <c r="D269" s="211">
        <v>46031</v>
      </c>
      <c r="E269" s="189" t="s">
        <v>1881</v>
      </c>
      <c r="F269" s="189" t="s">
        <v>3</v>
      </c>
      <c r="G269" s="189">
        <v>2362843</v>
      </c>
      <c r="H269" s="68"/>
      <c r="I269" s="195" t="s">
        <v>3228</v>
      </c>
      <c r="J269" s="68"/>
      <c r="K269" s="68"/>
      <c r="L269" s="68"/>
      <c r="M269" s="68"/>
      <c r="N269" s="341"/>
      <c r="O269" s="341"/>
      <c r="P269" s="212">
        <v>0</v>
      </c>
      <c r="Q269" s="212">
        <v>100</v>
      </c>
      <c r="R269" s="68" t="s">
        <v>1477</v>
      </c>
      <c r="S269" s="342"/>
      <c r="T269" s="269"/>
    </row>
    <row r="270" spans="1:20" ht="51">
      <c r="A270" s="189">
        <v>46</v>
      </c>
      <c r="B270" s="68"/>
      <c r="C270" s="210" t="s">
        <v>1366</v>
      </c>
      <c r="D270" s="211">
        <v>46031</v>
      </c>
      <c r="E270" s="189" t="s">
        <v>1882</v>
      </c>
      <c r="F270" s="189" t="s">
        <v>3</v>
      </c>
      <c r="G270" s="189">
        <v>2362844</v>
      </c>
      <c r="H270" s="68"/>
      <c r="I270" s="195" t="s">
        <v>3229</v>
      </c>
      <c r="J270" s="68"/>
      <c r="K270" s="68"/>
      <c r="L270" s="68"/>
      <c r="M270" s="68"/>
      <c r="N270" s="341"/>
      <c r="O270" s="341"/>
      <c r="P270" s="212">
        <v>0</v>
      </c>
      <c r="Q270" s="212">
        <v>5000</v>
      </c>
      <c r="R270" s="68" t="s">
        <v>1477</v>
      </c>
      <c r="S270" s="342"/>
      <c r="T270" s="269"/>
    </row>
    <row r="271" spans="1:20" ht="63.75">
      <c r="A271" s="189">
        <v>221</v>
      </c>
      <c r="B271" s="68"/>
      <c r="C271" s="210" t="s">
        <v>92</v>
      </c>
      <c r="D271" s="211">
        <v>46031</v>
      </c>
      <c r="E271" s="189" t="s">
        <v>1883</v>
      </c>
      <c r="F271" s="189" t="s">
        <v>3</v>
      </c>
      <c r="G271" s="189">
        <v>2362845</v>
      </c>
      <c r="H271" s="68"/>
      <c r="I271" s="195" t="s">
        <v>3228</v>
      </c>
      <c r="J271" s="68"/>
      <c r="K271" s="68"/>
      <c r="L271" s="68"/>
      <c r="M271" s="68"/>
      <c r="N271" s="341"/>
      <c r="O271" s="341"/>
      <c r="P271" s="212">
        <v>0</v>
      </c>
      <c r="Q271" s="212">
        <v>100</v>
      </c>
      <c r="R271" s="68" t="s">
        <v>1477</v>
      </c>
      <c r="S271" s="342"/>
      <c r="T271" s="269"/>
    </row>
    <row r="272" spans="1:20" ht="63.75">
      <c r="A272" s="189">
        <v>221</v>
      </c>
      <c r="B272" s="68"/>
      <c r="C272" s="210" t="s">
        <v>92</v>
      </c>
      <c r="D272" s="211">
        <v>46031</v>
      </c>
      <c r="E272" s="189" t="s">
        <v>1884</v>
      </c>
      <c r="F272" s="189" t="s">
        <v>3</v>
      </c>
      <c r="G272" s="189">
        <v>2362852</v>
      </c>
      <c r="H272" s="68"/>
      <c r="I272" s="195" t="s">
        <v>3230</v>
      </c>
      <c r="J272" s="68"/>
      <c r="K272" s="68"/>
      <c r="L272" s="68"/>
      <c r="M272" s="68"/>
      <c r="N272" s="341"/>
      <c r="O272" s="341"/>
      <c r="P272" s="212">
        <v>0</v>
      </c>
      <c r="Q272" s="212">
        <v>80</v>
      </c>
      <c r="R272" s="68" t="s">
        <v>1477</v>
      </c>
      <c r="S272" s="342"/>
      <c r="T272" s="269"/>
    </row>
    <row r="273" spans="1:20" ht="63.75">
      <c r="A273" s="189">
        <v>221</v>
      </c>
      <c r="B273" s="68"/>
      <c r="C273" s="210" t="s">
        <v>92</v>
      </c>
      <c r="D273" s="211">
        <v>46031</v>
      </c>
      <c r="E273" s="189" t="s">
        <v>1885</v>
      </c>
      <c r="F273" s="189" t="s">
        <v>3</v>
      </c>
      <c r="G273" s="189">
        <v>2362846</v>
      </c>
      <c r="H273" s="68"/>
      <c r="I273" s="195" t="s">
        <v>3230</v>
      </c>
      <c r="J273" s="68"/>
      <c r="K273" s="68"/>
      <c r="L273" s="68"/>
      <c r="M273" s="68"/>
      <c r="N273" s="341"/>
      <c r="O273" s="341"/>
      <c r="P273" s="212">
        <v>0</v>
      </c>
      <c r="Q273" s="212">
        <v>100</v>
      </c>
      <c r="R273" s="68" t="s">
        <v>1477</v>
      </c>
      <c r="S273" s="342"/>
      <c r="T273" s="269"/>
    </row>
    <row r="274" spans="1:20" ht="63.75">
      <c r="A274" s="189">
        <v>221</v>
      </c>
      <c r="B274" s="68"/>
      <c r="C274" s="210" t="s">
        <v>92</v>
      </c>
      <c r="D274" s="211">
        <v>46031</v>
      </c>
      <c r="E274" s="189" t="s">
        <v>1886</v>
      </c>
      <c r="F274" s="189" t="s">
        <v>3</v>
      </c>
      <c r="G274" s="189">
        <v>2362847</v>
      </c>
      <c r="H274" s="68"/>
      <c r="I274" s="195" t="s">
        <v>3230</v>
      </c>
      <c r="J274" s="68"/>
      <c r="K274" s="68"/>
      <c r="L274" s="68"/>
      <c r="M274" s="68"/>
      <c r="N274" s="341"/>
      <c r="O274" s="341"/>
      <c r="P274" s="212">
        <v>0</v>
      </c>
      <c r="Q274" s="212">
        <v>80</v>
      </c>
      <c r="R274" s="68" t="s">
        <v>1477</v>
      </c>
      <c r="S274" s="342"/>
      <c r="T274" s="269"/>
    </row>
    <row r="275" spans="1:20" ht="63.75">
      <c r="A275" s="189">
        <v>221</v>
      </c>
      <c r="B275" s="68"/>
      <c r="C275" s="210" t="s">
        <v>92</v>
      </c>
      <c r="D275" s="211">
        <v>46031</v>
      </c>
      <c r="E275" s="189" t="s">
        <v>1887</v>
      </c>
      <c r="F275" s="189" t="s">
        <v>3</v>
      </c>
      <c r="G275" s="189">
        <v>2362850</v>
      </c>
      <c r="H275" s="68"/>
      <c r="I275" s="195" t="s">
        <v>3230</v>
      </c>
      <c r="J275" s="68"/>
      <c r="K275" s="68"/>
      <c r="L275" s="68"/>
      <c r="M275" s="68"/>
      <c r="N275" s="341"/>
      <c r="O275" s="341"/>
      <c r="P275" s="212">
        <v>0</v>
      </c>
      <c r="Q275" s="212">
        <v>80</v>
      </c>
      <c r="R275" s="68" t="s">
        <v>1477</v>
      </c>
      <c r="S275" s="342"/>
      <c r="T275" s="269"/>
    </row>
    <row r="276" spans="1:20" ht="63.75">
      <c r="A276" s="189">
        <v>221</v>
      </c>
      <c r="B276" s="68"/>
      <c r="C276" s="210" t="s">
        <v>92</v>
      </c>
      <c r="D276" s="211">
        <v>46031</v>
      </c>
      <c r="E276" s="189" t="s">
        <v>1888</v>
      </c>
      <c r="F276" s="189" t="s">
        <v>3</v>
      </c>
      <c r="G276" s="189">
        <v>2362853</v>
      </c>
      <c r="H276" s="68"/>
      <c r="I276" s="195" t="s">
        <v>3230</v>
      </c>
      <c r="J276" s="68"/>
      <c r="K276" s="68"/>
      <c r="L276" s="68"/>
      <c r="M276" s="68"/>
      <c r="N276" s="341"/>
      <c r="O276" s="341"/>
      <c r="P276" s="212">
        <v>0</v>
      </c>
      <c r="Q276" s="212">
        <v>80</v>
      </c>
      <c r="R276" s="68" t="s">
        <v>1477</v>
      </c>
      <c r="S276" s="342"/>
      <c r="T276" s="269"/>
    </row>
    <row r="277" spans="1:20" ht="38.25">
      <c r="A277" s="189">
        <v>244</v>
      </c>
      <c r="B277" s="68"/>
      <c r="C277" s="210" t="s">
        <v>100</v>
      </c>
      <c r="D277" s="211">
        <v>46031</v>
      </c>
      <c r="E277" s="189" t="s">
        <v>1889</v>
      </c>
      <c r="F277" s="189" t="s">
        <v>3</v>
      </c>
      <c r="G277" s="189">
        <v>2362855</v>
      </c>
      <c r="H277" s="68"/>
      <c r="I277" s="195" t="s">
        <v>3231</v>
      </c>
      <c r="J277" s="68"/>
      <c r="K277" s="68"/>
      <c r="L277" s="68"/>
      <c r="M277" s="68"/>
      <c r="N277" s="341"/>
      <c r="O277" s="341"/>
      <c r="P277" s="212">
        <v>0</v>
      </c>
      <c r="Q277" s="212">
        <v>9</v>
      </c>
      <c r="R277" s="68" t="s">
        <v>1477</v>
      </c>
      <c r="S277" s="342"/>
      <c r="T277" s="269"/>
    </row>
    <row r="278" spans="1:20" ht="63.75">
      <c r="A278" s="189">
        <v>221</v>
      </c>
      <c r="B278" s="68"/>
      <c r="C278" s="210" t="s">
        <v>92</v>
      </c>
      <c r="D278" s="211">
        <v>46031</v>
      </c>
      <c r="E278" s="189" t="s">
        <v>1890</v>
      </c>
      <c r="F278" s="189" t="s">
        <v>3</v>
      </c>
      <c r="G278" s="189">
        <v>2362857</v>
      </c>
      <c r="H278" s="68"/>
      <c r="I278" s="195" t="s">
        <v>3230</v>
      </c>
      <c r="J278" s="68"/>
      <c r="K278" s="68"/>
      <c r="L278" s="68"/>
      <c r="M278" s="68"/>
      <c r="N278" s="341"/>
      <c r="O278" s="341"/>
      <c r="P278" s="212">
        <v>0</v>
      </c>
      <c r="Q278" s="212">
        <v>80</v>
      </c>
      <c r="R278" s="68" t="s">
        <v>1477</v>
      </c>
      <c r="S278" s="342"/>
      <c r="T278" s="269"/>
    </row>
    <row r="279" spans="1:20" ht="38.25">
      <c r="A279" s="189">
        <v>292</v>
      </c>
      <c r="B279" s="68"/>
      <c r="C279" s="210" t="s">
        <v>120</v>
      </c>
      <c r="D279" s="211">
        <v>46031</v>
      </c>
      <c r="E279" s="189" t="s">
        <v>1891</v>
      </c>
      <c r="F279" s="189" t="s">
        <v>3</v>
      </c>
      <c r="G279" s="189">
        <v>2362865</v>
      </c>
      <c r="H279" s="68"/>
      <c r="I279" s="195" t="s">
        <v>3232</v>
      </c>
      <c r="J279" s="68"/>
      <c r="K279" s="68"/>
      <c r="L279" s="68"/>
      <c r="M279" s="68"/>
      <c r="N279" s="341"/>
      <c r="O279" s="341"/>
      <c r="P279" s="212">
        <v>0</v>
      </c>
      <c r="Q279" s="212">
        <v>50</v>
      </c>
      <c r="R279" s="68" t="s">
        <v>1477</v>
      </c>
      <c r="S279" s="342"/>
      <c r="T279" s="269"/>
    </row>
    <row r="280" spans="1:20" ht="38.25">
      <c r="A280" s="189">
        <v>46</v>
      </c>
      <c r="B280" s="68"/>
      <c r="C280" s="210" t="s">
        <v>1366</v>
      </c>
      <c r="D280" s="211">
        <v>46031</v>
      </c>
      <c r="E280" s="189" t="s">
        <v>1892</v>
      </c>
      <c r="F280" s="189" t="s">
        <v>3</v>
      </c>
      <c r="G280" s="189">
        <v>2362866</v>
      </c>
      <c r="H280" s="68"/>
      <c r="I280" s="195" t="s">
        <v>1599</v>
      </c>
      <c r="J280" s="68"/>
      <c r="K280" s="68"/>
      <c r="L280" s="68"/>
      <c r="M280" s="68"/>
      <c r="N280" s="341"/>
      <c r="O280" s="341"/>
      <c r="P280" s="212">
        <v>0</v>
      </c>
      <c r="Q280" s="212">
        <v>5000</v>
      </c>
      <c r="R280" s="68" t="s">
        <v>1477</v>
      </c>
      <c r="S280" s="342"/>
      <c r="T280" s="269"/>
    </row>
    <row r="281" spans="1:20" ht="51">
      <c r="A281" s="189">
        <v>670</v>
      </c>
      <c r="B281" s="68"/>
      <c r="C281" s="210" t="s">
        <v>178</v>
      </c>
      <c r="D281" s="211">
        <v>46031</v>
      </c>
      <c r="E281" s="189" t="s">
        <v>1893</v>
      </c>
      <c r="F281" s="189" t="s">
        <v>3</v>
      </c>
      <c r="G281" s="189">
        <v>2362876</v>
      </c>
      <c r="H281" s="68"/>
      <c r="I281" s="195" t="s">
        <v>3233</v>
      </c>
      <c r="J281" s="68"/>
      <c r="K281" s="68"/>
      <c r="L281" s="68"/>
      <c r="M281" s="68"/>
      <c r="N281" s="341"/>
      <c r="O281" s="341"/>
      <c r="P281" s="212">
        <v>0</v>
      </c>
      <c r="Q281" s="212">
        <v>18</v>
      </c>
      <c r="R281" s="68" t="s">
        <v>1477</v>
      </c>
      <c r="S281" s="342"/>
      <c r="T281" s="269"/>
    </row>
    <row r="282" spans="1:20" ht="63.75">
      <c r="A282" s="189">
        <v>221</v>
      </c>
      <c r="B282" s="68"/>
      <c r="C282" s="210" t="s">
        <v>92</v>
      </c>
      <c r="D282" s="211">
        <v>46031</v>
      </c>
      <c r="E282" s="189" t="s">
        <v>1894</v>
      </c>
      <c r="F282" s="189" t="s">
        <v>3</v>
      </c>
      <c r="G282" s="189">
        <v>2362873</v>
      </c>
      <c r="H282" s="68"/>
      <c r="I282" s="195" t="s">
        <v>3234</v>
      </c>
      <c r="J282" s="68"/>
      <c r="K282" s="68"/>
      <c r="L282" s="68"/>
      <c r="M282" s="68"/>
      <c r="N282" s="341"/>
      <c r="O282" s="341"/>
      <c r="P282" s="212">
        <v>0</v>
      </c>
      <c r="Q282" s="212">
        <v>490</v>
      </c>
      <c r="R282" s="68" t="s">
        <v>1477</v>
      </c>
      <c r="S282" s="342"/>
      <c r="T282" s="269"/>
    </row>
    <row r="283" spans="1:20" ht="51">
      <c r="A283" s="189">
        <v>16</v>
      </c>
      <c r="B283" s="68"/>
      <c r="C283" s="210" t="s">
        <v>40</v>
      </c>
      <c r="D283" s="211">
        <v>46031</v>
      </c>
      <c r="E283" s="189" t="s">
        <v>1895</v>
      </c>
      <c r="F283" s="189" t="s">
        <v>3</v>
      </c>
      <c r="G283" s="189">
        <v>2362874</v>
      </c>
      <c r="H283" s="68"/>
      <c r="I283" s="195" t="s">
        <v>1584</v>
      </c>
      <c r="J283" s="68"/>
      <c r="K283" s="68"/>
      <c r="L283" s="68"/>
      <c r="M283" s="68"/>
      <c r="N283" s="341"/>
      <c r="O283" s="341"/>
      <c r="P283" s="212">
        <v>0</v>
      </c>
      <c r="Q283" s="212">
        <v>3000</v>
      </c>
      <c r="R283" s="68" t="s">
        <v>1477</v>
      </c>
      <c r="S283" s="342"/>
      <c r="T283" s="269"/>
    </row>
    <row r="284" spans="1:20" ht="63.75">
      <c r="A284" s="189">
        <v>221</v>
      </c>
      <c r="B284" s="68"/>
      <c r="C284" s="210" t="s">
        <v>92</v>
      </c>
      <c r="D284" s="211">
        <v>46031</v>
      </c>
      <c r="E284" s="189" t="s">
        <v>1896</v>
      </c>
      <c r="F284" s="189" t="s">
        <v>3</v>
      </c>
      <c r="G284" s="189">
        <v>2362875</v>
      </c>
      <c r="H284" s="68"/>
      <c r="I284" s="195" t="s">
        <v>3235</v>
      </c>
      <c r="J284" s="68"/>
      <c r="K284" s="68"/>
      <c r="L284" s="68"/>
      <c r="M284" s="68"/>
      <c r="N284" s="341"/>
      <c r="O284" s="341"/>
      <c r="P284" s="212">
        <v>0</v>
      </c>
      <c r="Q284" s="212">
        <v>200</v>
      </c>
      <c r="R284" s="68" t="s">
        <v>1477</v>
      </c>
      <c r="S284" s="342"/>
      <c r="T284" s="269"/>
    </row>
    <row r="285" spans="1:20" ht="51">
      <c r="A285" s="189">
        <v>670</v>
      </c>
      <c r="B285" s="68"/>
      <c r="C285" s="210" t="s">
        <v>178</v>
      </c>
      <c r="D285" s="211">
        <v>46031</v>
      </c>
      <c r="E285" s="189" t="s">
        <v>1897</v>
      </c>
      <c r="F285" s="189" t="s">
        <v>3</v>
      </c>
      <c r="G285" s="189">
        <v>2362878</v>
      </c>
      <c r="H285" s="68"/>
      <c r="I285" s="195" t="s">
        <v>3236</v>
      </c>
      <c r="J285" s="68"/>
      <c r="K285" s="68"/>
      <c r="L285" s="68"/>
      <c r="M285" s="68"/>
      <c r="N285" s="341"/>
      <c r="O285" s="341"/>
      <c r="P285" s="212">
        <v>0</v>
      </c>
      <c r="Q285" s="212">
        <v>18</v>
      </c>
      <c r="R285" s="68" t="s">
        <v>1477</v>
      </c>
      <c r="S285" s="342"/>
      <c r="T285" s="269"/>
    </row>
    <row r="286" spans="1:20" ht="51">
      <c r="A286" s="189" t="s">
        <v>550</v>
      </c>
      <c r="B286" s="68"/>
      <c r="C286" s="210" t="s">
        <v>589</v>
      </c>
      <c r="D286" s="211">
        <v>46031</v>
      </c>
      <c r="E286" s="189" t="s">
        <v>1898</v>
      </c>
      <c r="F286" s="189" t="s">
        <v>3</v>
      </c>
      <c r="G286" s="189">
        <v>2362881</v>
      </c>
      <c r="H286" s="68"/>
      <c r="I286" s="195" t="s">
        <v>3237</v>
      </c>
      <c r="J286" s="68"/>
      <c r="K286" s="68"/>
      <c r="L286" s="68"/>
      <c r="M286" s="68"/>
      <c r="N286" s="341"/>
      <c r="O286" s="341"/>
      <c r="P286" s="212">
        <v>0</v>
      </c>
      <c r="Q286" s="212">
        <v>7668.68</v>
      </c>
      <c r="R286" s="68" t="s">
        <v>1477</v>
      </c>
      <c r="S286" s="342"/>
      <c r="T286" s="269"/>
    </row>
    <row r="287" spans="1:20" ht="38.25">
      <c r="A287" s="189">
        <v>46</v>
      </c>
      <c r="B287" s="68"/>
      <c r="C287" s="210" t="s">
        <v>1366</v>
      </c>
      <c r="D287" s="211">
        <v>46031</v>
      </c>
      <c r="E287" s="189" t="s">
        <v>1899</v>
      </c>
      <c r="F287" s="189" t="s">
        <v>3</v>
      </c>
      <c r="G287" s="189">
        <v>2362885</v>
      </c>
      <c r="H287" s="68"/>
      <c r="I287" s="195" t="s">
        <v>3238</v>
      </c>
      <c r="J287" s="68"/>
      <c r="K287" s="68"/>
      <c r="L287" s="68"/>
      <c r="M287" s="68"/>
      <c r="N287" s="341"/>
      <c r="O287" s="341"/>
      <c r="P287" s="212">
        <v>0</v>
      </c>
      <c r="Q287" s="212">
        <v>840</v>
      </c>
      <c r="R287" s="68" t="s">
        <v>1477</v>
      </c>
      <c r="S287" s="342"/>
      <c r="T287" s="269"/>
    </row>
    <row r="288" spans="1:20" ht="38.25">
      <c r="A288" s="189">
        <v>670</v>
      </c>
      <c r="B288" s="68"/>
      <c r="C288" s="210" t="s">
        <v>178</v>
      </c>
      <c r="D288" s="211">
        <v>46031</v>
      </c>
      <c r="E288" s="189" t="s">
        <v>1900</v>
      </c>
      <c r="F288" s="189" t="s">
        <v>3</v>
      </c>
      <c r="G288" s="189">
        <v>2362896</v>
      </c>
      <c r="H288" s="68"/>
      <c r="I288" s="195" t="s">
        <v>3239</v>
      </c>
      <c r="J288" s="68"/>
      <c r="K288" s="68"/>
      <c r="L288" s="68"/>
      <c r="M288" s="68"/>
      <c r="N288" s="341"/>
      <c r="O288" s="341"/>
      <c r="P288" s="212">
        <v>0</v>
      </c>
      <c r="Q288" s="212">
        <v>2900</v>
      </c>
      <c r="R288" s="68" t="s">
        <v>1477</v>
      </c>
      <c r="S288" s="342"/>
      <c r="T288" s="269"/>
    </row>
    <row r="289" spans="1:20" ht="51">
      <c r="A289" s="189">
        <v>902</v>
      </c>
      <c r="B289" s="68"/>
      <c r="C289" s="210" t="s">
        <v>191</v>
      </c>
      <c r="D289" s="211">
        <v>46031</v>
      </c>
      <c r="E289" s="189" t="s">
        <v>1901</v>
      </c>
      <c r="F289" s="189" t="s">
        <v>3</v>
      </c>
      <c r="G289" s="189">
        <v>2362890</v>
      </c>
      <c r="H289" s="68"/>
      <c r="I289" s="195" t="s">
        <v>3240</v>
      </c>
      <c r="J289" s="68"/>
      <c r="K289" s="68"/>
      <c r="L289" s="68"/>
      <c r="M289" s="68"/>
      <c r="N289" s="341"/>
      <c r="O289" s="341"/>
      <c r="P289" s="212">
        <v>0</v>
      </c>
      <c r="Q289" s="212">
        <v>4902</v>
      </c>
      <c r="R289" s="68" t="s">
        <v>1477</v>
      </c>
      <c r="S289" s="342"/>
      <c r="T289" s="269"/>
    </row>
    <row r="290" spans="1:20" ht="63.75">
      <c r="A290" s="189">
        <v>221</v>
      </c>
      <c r="B290" s="68"/>
      <c r="C290" s="210" t="s">
        <v>92</v>
      </c>
      <c r="D290" s="211">
        <v>46031</v>
      </c>
      <c r="E290" s="189" t="s">
        <v>1902</v>
      </c>
      <c r="F290" s="189" t="s">
        <v>3</v>
      </c>
      <c r="G290" s="189">
        <v>2362895</v>
      </c>
      <c r="H290" s="68"/>
      <c r="I290" s="195" t="s">
        <v>3241</v>
      </c>
      <c r="J290" s="68"/>
      <c r="K290" s="68"/>
      <c r="L290" s="68"/>
      <c r="M290" s="68"/>
      <c r="N290" s="341"/>
      <c r="O290" s="341"/>
      <c r="P290" s="212">
        <v>0</v>
      </c>
      <c r="Q290" s="212">
        <v>100</v>
      </c>
      <c r="R290" s="68" t="s">
        <v>1477</v>
      </c>
      <c r="S290" s="342"/>
      <c r="T290" s="269"/>
    </row>
    <row r="291" spans="1:20" ht="63.75">
      <c r="A291" s="189">
        <v>221</v>
      </c>
      <c r="B291" s="68"/>
      <c r="C291" s="210" t="s">
        <v>92</v>
      </c>
      <c r="D291" s="211">
        <v>46031</v>
      </c>
      <c r="E291" s="189" t="s">
        <v>1903</v>
      </c>
      <c r="F291" s="189" t="s">
        <v>3</v>
      </c>
      <c r="G291" s="189">
        <v>2362912</v>
      </c>
      <c r="H291" s="68"/>
      <c r="I291" s="195" t="s">
        <v>3242</v>
      </c>
      <c r="J291" s="68"/>
      <c r="K291" s="68"/>
      <c r="L291" s="68"/>
      <c r="M291" s="68"/>
      <c r="N291" s="341"/>
      <c r="O291" s="341"/>
      <c r="P291" s="212">
        <v>0</v>
      </c>
      <c r="Q291" s="212">
        <v>100</v>
      </c>
      <c r="R291" s="68" t="s">
        <v>1477</v>
      </c>
      <c r="S291" s="342"/>
      <c r="T291" s="269"/>
    </row>
    <row r="292" spans="1:20" ht="63.75">
      <c r="A292" s="189">
        <v>221</v>
      </c>
      <c r="B292" s="68"/>
      <c r="C292" s="210" t="s">
        <v>92</v>
      </c>
      <c r="D292" s="211">
        <v>46031</v>
      </c>
      <c r="E292" s="189" t="s">
        <v>1904</v>
      </c>
      <c r="F292" s="189" t="s">
        <v>3</v>
      </c>
      <c r="G292" s="189">
        <v>2362913</v>
      </c>
      <c r="H292" s="68"/>
      <c r="I292" s="195" t="s">
        <v>3242</v>
      </c>
      <c r="J292" s="68"/>
      <c r="K292" s="68"/>
      <c r="L292" s="68"/>
      <c r="M292" s="68"/>
      <c r="N292" s="341"/>
      <c r="O292" s="341"/>
      <c r="P292" s="212">
        <v>0</v>
      </c>
      <c r="Q292" s="212">
        <v>100</v>
      </c>
      <c r="R292" s="68" t="s">
        <v>1477</v>
      </c>
      <c r="S292" s="342"/>
      <c r="T292" s="269"/>
    </row>
    <row r="293" spans="1:20" ht="63.75">
      <c r="A293" s="189">
        <v>221</v>
      </c>
      <c r="B293" s="68"/>
      <c r="C293" s="210" t="s">
        <v>92</v>
      </c>
      <c r="D293" s="211">
        <v>46031</v>
      </c>
      <c r="E293" s="189" t="s">
        <v>1905</v>
      </c>
      <c r="F293" s="189" t="s">
        <v>3</v>
      </c>
      <c r="G293" s="189">
        <v>2362914</v>
      </c>
      <c r="H293" s="68"/>
      <c r="I293" s="195" t="s">
        <v>3242</v>
      </c>
      <c r="J293" s="68"/>
      <c r="K293" s="68"/>
      <c r="L293" s="68"/>
      <c r="M293" s="68"/>
      <c r="N293" s="341"/>
      <c r="O293" s="341"/>
      <c r="P293" s="212">
        <v>0</v>
      </c>
      <c r="Q293" s="212">
        <v>100</v>
      </c>
      <c r="R293" s="68" t="s">
        <v>1477</v>
      </c>
      <c r="S293" s="342"/>
      <c r="T293" s="269"/>
    </row>
    <row r="294" spans="1:20" ht="63.75">
      <c r="A294" s="189">
        <v>221</v>
      </c>
      <c r="B294" s="68"/>
      <c r="C294" s="210" t="s">
        <v>92</v>
      </c>
      <c r="D294" s="211">
        <v>46031</v>
      </c>
      <c r="E294" s="189" t="s">
        <v>1906</v>
      </c>
      <c r="F294" s="189" t="s">
        <v>3</v>
      </c>
      <c r="G294" s="189">
        <v>2362915</v>
      </c>
      <c r="H294" s="68"/>
      <c r="I294" s="195" t="s">
        <v>3242</v>
      </c>
      <c r="J294" s="68"/>
      <c r="K294" s="68"/>
      <c r="L294" s="68"/>
      <c r="M294" s="68"/>
      <c r="N294" s="341"/>
      <c r="O294" s="341"/>
      <c r="P294" s="212">
        <v>0</v>
      </c>
      <c r="Q294" s="212">
        <v>100</v>
      </c>
      <c r="R294" s="68" t="s">
        <v>1477</v>
      </c>
      <c r="S294" s="342"/>
      <c r="T294" s="269"/>
    </row>
    <row r="295" spans="1:20" ht="63.75">
      <c r="A295" s="189">
        <v>221</v>
      </c>
      <c r="B295" s="68"/>
      <c r="C295" s="210" t="s">
        <v>92</v>
      </c>
      <c r="D295" s="211">
        <v>46031</v>
      </c>
      <c r="E295" s="189" t="s">
        <v>1907</v>
      </c>
      <c r="F295" s="189" t="s">
        <v>3</v>
      </c>
      <c r="G295" s="189">
        <v>2362916</v>
      </c>
      <c r="H295" s="68"/>
      <c r="I295" s="195" t="s">
        <v>3242</v>
      </c>
      <c r="J295" s="68"/>
      <c r="K295" s="68"/>
      <c r="L295" s="68"/>
      <c r="M295" s="68"/>
      <c r="N295" s="341"/>
      <c r="O295" s="341"/>
      <c r="P295" s="212">
        <v>0</v>
      </c>
      <c r="Q295" s="212">
        <v>100</v>
      </c>
      <c r="R295" s="68" t="s">
        <v>1477</v>
      </c>
      <c r="S295" s="342"/>
      <c r="T295" s="269"/>
    </row>
    <row r="296" spans="1:20" ht="63.75">
      <c r="A296" s="189">
        <v>221</v>
      </c>
      <c r="B296" s="68"/>
      <c r="C296" s="210" t="s">
        <v>92</v>
      </c>
      <c r="D296" s="211">
        <v>46031</v>
      </c>
      <c r="E296" s="189" t="s">
        <v>1908</v>
      </c>
      <c r="F296" s="189" t="s">
        <v>3</v>
      </c>
      <c r="G296" s="189">
        <v>2362917</v>
      </c>
      <c r="H296" s="68"/>
      <c r="I296" s="195" t="s">
        <v>3242</v>
      </c>
      <c r="J296" s="68"/>
      <c r="K296" s="68"/>
      <c r="L296" s="68"/>
      <c r="M296" s="68"/>
      <c r="N296" s="341"/>
      <c r="O296" s="341"/>
      <c r="P296" s="212">
        <v>0</v>
      </c>
      <c r="Q296" s="212">
        <v>100</v>
      </c>
      <c r="R296" s="68" t="s">
        <v>1477</v>
      </c>
      <c r="S296" s="342"/>
      <c r="T296" s="269"/>
    </row>
    <row r="297" spans="1:20" ht="63.75">
      <c r="A297" s="189">
        <v>221</v>
      </c>
      <c r="B297" s="68"/>
      <c r="C297" s="210" t="s">
        <v>92</v>
      </c>
      <c r="D297" s="211">
        <v>46031</v>
      </c>
      <c r="E297" s="189" t="s">
        <v>1909</v>
      </c>
      <c r="F297" s="189" t="s">
        <v>3</v>
      </c>
      <c r="G297" s="189">
        <v>2362919</v>
      </c>
      <c r="H297" s="68"/>
      <c r="I297" s="195" t="s">
        <v>3242</v>
      </c>
      <c r="J297" s="68"/>
      <c r="K297" s="68"/>
      <c r="L297" s="68"/>
      <c r="M297" s="68"/>
      <c r="N297" s="341"/>
      <c r="O297" s="341"/>
      <c r="P297" s="212">
        <v>0</v>
      </c>
      <c r="Q297" s="212">
        <v>100</v>
      </c>
      <c r="R297" s="68" t="s">
        <v>1477</v>
      </c>
      <c r="S297" s="342"/>
      <c r="T297" s="269"/>
    </row>
    <row r="298" spans="1:20" ht="38.25">
      <c r="A298" s="189">
        <v>292</v>
      </c>
      <c r="B298" s="68"/>
      <c r="C298" s="210" t="s">
        <v>120</v>
      </c>
      <c r="D298" s="211">
        <v>46031</v>
      </c>
      <c r="E298" s="189" t="s">
        <v>1910</v>
      </c>
      <c r="F298" s="189" t="s">
        <v>3</v>
      </c>
      <c r="G298" s="189">
        <v>2362937</v>
      </c>
      <c r="H298" s="68"/>
      <c r="I298" s="195" t="s">
        <v>3243</v>
      </c>
      <c r="J298" s="68"/>
      <c r="K298" s="68"/>
      <c r="L298" s="68"/>
      <c r="M298" s="68"/>
      <c r="N298" s="341"/>
      <c r="O298" s="341"/>
      <c r="P298" s="212">
        <v>0</v>
      </c>
      <c r="Q298" s="212">
        <v>50</v>
      </c>
      <c r="R298" s="68" t="s">
        <v>1477</v>
      </c>
      <c r="S298" s="342"/>
      <c r="T298" s="269"/>
    </row>
    <row r="299" spans="1:20" ht="51">
      <c r="A299" s="189">
        <v>81</v>
      </c>
      <c r="B299" s="68"/>
      <c r="C299" s="210" t="s">
        <v>49</v>
      </c>
      <c r="D299" s="211">
        <v>46031</v>
      </c>
      <c r="E299" s="189" t="s">
        <v>1911</v>
      </c>
      <c r="F299" s="189" t="s">
        <v>3</v>
      </c>
      <c r="G299" s="189">
        <v>2362920</v>
      </c>
      <c r="H299" s="68"/>
      <c r="I299" s="195" t="s">
        <v>3244</v>
      </c>
      <c r="J299" s="68"/>
      <c r="K299" s="68"/>
      <c r="L299" s="68"/>
      <c r="M299" s="68"/>
      <c r="N299" s="341"/>
      <c r="O299" s="341"/>
      <c r="P299" s="212">
        <v>0</v>
      </c>
      <c r="Q299" s="212">
        <v>18000</v>
      </c>
      <c r="R299" s="68" t="s">
        <v>1477</v>
      </c>
      <c r="S299" s="342"/>
      <c r="T299" s="269"/>
    </row>
    <row r="300" spans="1:20" ht="51">
      <c r="A300" s="189" t="s">
        <v>541</v>
      </c>
      <c r="B300" s="68"/>
      <c r="C300" s="210" t="s">
        <v>590</v>
      </c>
      <c r="D300" s="211">
        <v>46031</v>
      </c>
      <c r="E300" s="189" t="s">
        <v>1912</v>
      </c>
      <c r="F300" s="189" t="s">
        <v>3</v>
      </c>
      <c r="G300" s="189">
        <v>2362921</v>
      </c>
      <c r="H300" s="68"/>
      <c r="I300" s="195" t="s">
        <v>3245</v>
      </c>
      <c r="J300" s="68"/>
      <c r="K300" s="68"/>
      <c r="L300" s="68"/>
      <c r="M300" s="68"/>
      <c r="N300" s="341"/>
      <c r="O300" s="341"/>
      <c r="P300" s="212">
        <v>0</v>
      </c>
      <c r="Q300" s="212">
        <v>1727.27</v>
      </c>
      <c r="R300" s="68" t="s">
        <v>1477</v>
      </c>
      <c r="S300" s="342"/>
      <c r="T300" s="269"/>
    </row>
    <row r="301" spans="1:20" ht="51">
      <c r="A301" s="189">
        <v>132</v>
      </c>
      <c r="B301" s="68"/>
      <c r="C301" s="210" t="s">
        <v>59</v>
      </c>
      <c r="D301" s="211">
        <v>46031</v>
      </c>
      <c r="E301" s="189" t="s">
        <v>1913</v>
      </c>
      <c r="F301" s="189" t="s">
        <v>3</v>
      </c>
      <c r="G301" s="189">
        <v>2362936</v>
      </c>
      <c r="H301" s="68"/>
      <c r="I301" s="195" t="s">
        <v>3246</v>
      </c>
      <c r="J301" s="68"/>
      <c r="K301" s="68"/>
      <c r="L301" s="68"/>
      <c r="M301" s="68"/>
      <c r="N301" s="341"/>
      <c r="O301" s="341"/>
      <c r="P301" s="212">
        <v>0</v>
      </c>
      <c r="Q301" s="212">
        <v>285.60000000000002</v>
      </c>
      <c r="R301" s="68" t="s">
        <v>1477</v>
      </c>
      <c r="S301" s="342"/>
      <c r="T301" s="269"/>
    </row>
    <row r="302" spans="1:20" ht="38.25">
      <c r="A302" s="189">
        <v>292</v>
      </c>
      <c r="B302" s="68"/>
      <c r="C302" s="210" t="s">
        <v>120</v>
      </c>
      <c r="D302" s="211">
        <v>46031</v>
      </c>
      <c r="E302" s="189" t="s">
        <v>1914</v>
      </c>
      <c r="F302" s="189" t="s">
        <v>3</v>
      </c>
      <c r="G302" s="189">
        <v>2362938</v>
      </c>
      <c r="H302" s="68"/>
      <c r="I302" s="195" t="s">
        <v>3247</v>
      </c>
      <c r="J302" s="68"/>
      <c r="K302" s="68"/>
      <c r="L302" s="68"/>
      <c r="M302" s="68"/>
      <c r="N302" s="341"/>
      <c r="O302" s="341"/>
      <c r="P302" s="212">
        <v>0</v>
      </c>
      <c r="Q302" s="212">
        <v>100</v>
      </c>
      <c r="R302" s="68" t="s">
        <v>1477</v>
      </c>
      <c r="S302" s="342"/>
      <c r="T302" s="269"/>
    </row>
    <row r="303" spans="1:20" ht="38.25">
      <c r="A303" s="189">
        <v>292</v>
      </c>
      <c r="B303" s="68"/>
      <c r="C303" s="210" t="s">
        <v>120</v>
      </c>
      <c r="D303" s="211">
        <v>46031</v>
      </c>
      <c r="E303" s="189" t="s">
        <v>1915</v>
      </c>
      <c r="F303" s="189" t="s">
        <v>3</v>
      </c>
      <c r="G303" s="189">
        <v>2362939</v>
      </c>
      <c r="H303" s="68"/>
      <c r="I303" s="195" t="s">
        <v>3248</v>
      </c>
      <c r="J303" s="68"/>
      <c r="K303" s="68"/>
      <c r="L303" s="68"/>
      <c r="M303" s="68"/>
      <c r="N303" s="341"/>
      <c r="O303" s="341"/>
      <c r="P303" s="212">
        <v>0</v>
      </c>
      <c r="Q303" s="212">
        <v>130</v>
      </c>
      <c r="R303" s="68" t="s">
        <v>1477</v>
      </c>
      <c r="S303" s="342"/>
      <c r="T303" s="269"/>
    </row>
    <row r="304" spans="1:20" ht="38.25">
      <c r="A304" s="189">
        <v>292</v>
      </c>
      <c r="B304" s="68"/>
      <c r="C304" s="210" t="s">
        <v>120</v>
      </c>
      <c r="D304" s="211">
        <v>46031</v>
      </c>
      <c r="E304" s="189" t="s">
        <v>1916</v>
      </c>
      <c r="F304" s="189" t="s">
        <v>3</v>
      </c>
      <c r="G304" s="189">
        <v>2362940</v>
      </c>
      <c r="H304" s="68"/>
      <c r="I304" s="195" t="s">
        <v>3249</v>
      </c>
      <c r="J304" s="68"/>
      <c r="K304" s="68"/>
      <c r="L304" s="68"/>
      <c r="M304" s="68"/>
      <c r="N304" s="341"/>
      <c r="O304" s="341"/>
      <c r="P304" s="212">
        <v>0</v>
      </c>
      <c r="Q304" s="212">
        <v>50</v>
      </c>
      <c r="R304" s="68" t="s">
        <v>1477</v>
      </c>
      <c r="S304" s="342"/>
      <c r="T304" s="269"/>
    </row>
    <row r="305" spans="1:20" ht="38.25">
      <c r="A305" s="189">
        <v>292</v>
      </c>
      <c r="B305" s="68"/>
      <c r="C305" s="210" t="s">
        <v>120</v>
      </c>
      <c r="D305" s="211">
        <v>46031</v>
      </c>
      <c r="E305" s="189" t="s">
        <v>1917</v>
      </c>
      <c r="F305" s="189" t="s">
        <v>3</v>
      </c>
      <c r="G305" s="189">
        <v>2362942</v>
      </c>
      <c r="H305" s="68"/>
      <c r="I305" s="195" t="s">
        <v>3250</v>
      </c>
      <c r="J305" s="68"/>
      <c r="K305" s="68"/>
      <c r="L305" s="68"/>
      <c r="M305" s="68"/>
      <c r="N305" s="341"/>
      <c r="O305" s="341"/>
      <c r="P305" s="212">
        <v>0</v>
      </c>
      <c r="Q305" s="212">
        <v>130</v>
      </c>
      <c r="R305" s="68" t="s">
        <v>1477</v>
      </c>
      <c r="S305" s="342"/>
      <c r="T305" s="269"/>
    </row>
    <row r="306" spans="1:20" ht="51">
      <c r="A306" s="189">
        <v>132</v>
      </c>
      <c r="B306" s="68"/>
      <c r="C306" s="210" t="s">
        <v>59</v>
      </c>
      <c r="D306" s="211">
        <v>46031</v>
      </c>
      <c r="E306" s="189" t="s">
        <v>1918</v>
      </c>
      <c r="F306" s="189" t="s">
        <v>3</v>
      </c>
      <c r="G306" s="189">
        <v>2362943</v>
      </c>
      <c r="H306" s="68"/>
      <c r="I306" s="195" t="s">
        <v>3251</v>
      </c>
      <c r="J306" s="68"/>
      <c r="K306" s="68"/>
      <c r="L306" s="68"/>
      <c r="M306" s="68"/>
      <c r="N306" s="341"/>
      <c r="O306" s="341"/>
      <c r="P306" s="212">
        <v>0</v>
      </c>
      <c r="Q306" s="212">
        <v>3427.2</v>
      </c>
      <c r="R306" s="68" t="s">
        <v>1477</v>
      </c>
      <c r="S306" s="342"/>
      <c r="T306" s="269"/>
    </row>
    <row r="307" spans="1:20" ht="51">
      <c r="A307" s="189">
        <v>20</v>
      </c>
      <c r="B307" s="68"/>
      <c r="C307" s="210" t="s">
        <v>41</v>
      </c>
      <c r="D307" s="211">
        <v>46031</v>
      </c>
      <c r="E307" s="189" t="s">
        <v>1919</v>
      </c>
      <c r="F307" s="189" t="s">
        <v>3</v>
      </c>
      <c r="G307" s="189">
        <v>2362944</v>
      </c>
      <c r="H307" s="68"/>
      <c r="I307" s="195" t="s">
        <v>3252</v>
      </c>
      <c r="J307" s="68"/>
      <c r="K307" s="68"/>
      <c r="L307" s="68"/>
      <c r="M307" s="68"/>
      <c r="N307" s="341"/>
      <c r="O307" s="341"/>
      <c r="P307" s="212">
        <v>0</v>
      </c>
      <c r="Q307" s="212">
        <v>647</v>
      </c>
      <c r="R307" s="68" t="s">
        <v>1477</v>
      </c>
      <c r="S307" s="342"/>
      <c r="T307" s="269"/>
    </row>
    <row r="308" spans="1:20" ht="38.25">
      <c r="A308" s="189">
        <v>650</v>
      </c>
      <c r="B308" s="68"/>
      <c r="C308" s="210" t="s">
        <v>175</v>
      </c>
      <c r="D308" s="211">
        <v>46031</v>
      </c>
      <c r="E308" s="189" t="s">
        <v>1920</v>
      </c>
      <c r="F308" s="189" t="s">
        <v>3</v>
      </c>
      <c r="G308" s="189">
        <v>2362956</v>
      </c>
      <c r="H308" s="68"/>
      <c r="I308" s="195" t="s">
        <v>3253</v>
      </c>
      <c r="J308" s="68"/>
      <c r="K308" s="68"/>
      <c r="L308" s="68"/>
      <c r="M308" s="68"/>
      <c r="N308" s="341"/>
      <c r="O308" s="341"/>
      <c r="P308" s="212">
        <v>0</v>
      </c>
      <c r="Q308" s="212">
        <v>263</v>
      </c>
      <c r="R308" s="68" t="s">
        <v>1477</v>
      </c>
      <c r="S308" s="342"/>
      <c r="T308" s="269"/>
    </row>
    <row r="309" spans="1:20" ht="51">
      <c r="A309" s="189" t="s">
        <v>550</v>
      </c>
      <c r="B309" s="68"/>
      <c r="C309" s="210" t="s">
        <v>589</v>
      </c>
      <c r="D309" s="211">
        <v>46031</v>
      </c>
      <c r="E309" s="189" t="s">
        <v>1921</v>
      </c>
      <c r="F309" s="189" t="s">
        <v>3</v>
      </c>
      <c r="G309" s="189">
        <v>2362960</v>
      </c>
      <c r="H309" s="68"/>
      <c r="I309" s="195" t="s">
        <v>3254</v>
      </c>
      <c r="J309" s="68"/>
      <c r="K309" s="68"/>
      <c r="L309" s="68"/>
      <c r="M309" s="68"/>
      <c r="N309" s="341"/>
      <c r="O309" s="341"/>
      <c r="P309" s="212">
        <v>0</v>
      </c>
      <c r="Q309" s="212">
        <v>52771.32</v>
      </c>
      <c r="R309" s="68" t="s">
        <v>1477</v>
      </c>
      <c r="S309" s="342"/>
      <c r="T309" s="269"/>
    </row>
    <row r="310" spans="1:20" ht="51">
      <c r="A310" s="189">
        <v>681</v>
      </c>
      <c r="B310" s="68"/>
      <c r="C310" s="210" t="s">
        <v>180</v>
      </c>
      <c r="D310" s="211">
        <v>46031</v>
      </c>
      <c r="E310" s="189" t="s">
        <v>1922</v>
      </c>
      <c r="F310" s="189" t="s">
        <v>3</v>
      </c>
      <c r="G310" s="189">
        <v>2362963</v>
      </c>
      <c r="H310" s="68"/>
      <c r="I310" s="195" t="s">
        <v>3255</v>
      </c>
      <c r="J310" s="68"/>
      <c r="K310" s="68"/>
      <c r="L310" s="68"/>
      <c r="M310" s="68"/>
      <c r="N310" s="341"/>
      <c r="O310" s="341"/>
      <c r="P310" s="212">
        <v>0</v>
      </c>
      <c r="Q310" s="212">
        <v>180</v>
      </c>
      <c r="R310" s="68" t="s">
        <v>1477</v>
      </c>
      <c r="S310" s="342"/>
      <c r="T310" s="269"/>
    </row>
    <row r="311" spans="1:20" ht="51">
      <c r="A311" s="189">
        <v>41</v>
      </c>
      <c r="B311" s="68"/>
      <c r="C311" s="210" t="s">
        <v>1630</v>
      </c>
      <c r="D311" s="211">
        <v>46031</v>
      </c>
      <c r="E311" s="189" t="s">
        <v>1923</v>
      </c>
      <c r="F311" s="189" t="s">
        <v>3</v>
      </c>
      <c r="G311" s="189">
        <v>2362825</v>
      </c>
      <c r="H311" s="68"/>
      <c r="I311" s="195" t="s">
        <v>3256</v>
      </c>
      <c r="J311" s="68"/>
      <c r="K311" s="68"/>
      <c r="L311" s="68"/>
      <c r="M311" s="68"/>
      <c r="N311" s="341"/>
      <c r="O311" s="341"/>
      <c r="P311" s="212">
        <v>0</v>
      </c>
      <c r="Q311" s="212">
        <v>665.27</v>
      </c>
      <c r="R311" s="68" t="s">
        <v>1477</v>
      </c>
      <c r="S311" s="342"/>
      <c r="T311" s="269"/>
    </row>
    <row r="312" spans="1:20" ht="51">
      <c r="A312" s="189" t="s">
        <v>550</v>
      </c>
      <c r="B312" s="68"/>
      <c r="C312" s="210" t="s">
        <v>589</v>
      </c>
      <c r="D312" s="211">
        <v>46031</v>
      </c>
      <c r="E312" s="189" t="s">
        <v>1924</v>
      </c>
      <c r="F312" s="189" t="s">
        <v>3</v>
      </c>
      <c r="G312" s="189">
        <v>2362839</v>
      </c>
      <c r="H312" s="68"/>
      <c r="I312" s="195" t="s">
        <v>3257</v>
      </c>
      <c r="J312" s="68"/>
      <c r="K312" s="68"/>
      <c r="L312" s="68"/>
      <c r="M312" s="68"/>
      <c r="N312" s="341"/>
      <c r="O312" s="341"/>
      <c r="P312" s="212">
        <v>0</v>
      </c>
      <c r="Q312" s="212">
        <v>984.07</v>
      </c>
      <c r="R312" s="68" t="s">
        <v>1477</v>
      </c>
      <c r="S312" s="342"/>
      <c r="T312" s="269"/>
    </row>
    <row r="313" spans="1:20" ht="38.25">
      <c r="A313" s="189">
        <v>47</v>
      </c>
      <c r="B313" s="68"/>
      <c r="C313" s="210" t="s">
        <v>45</v>
      </c>
      <c r="D313" s="211">
        <v>46031</v>
      </c>
      <c r="E313" s="189" t="s">
        <v>1925</v>
      </c>
      <c r="F313" s="189" t="s">
        <v>3</v>
      </c>
      <c r="G313" s="189">
        <v>2362841</v>
      </c>
      <c r="H313" s="68"/>
      <c r="I313" s="195" t="s">
        <v>3258</v>
      </c>
      <c r="J313" s="68"/>
      <c r="K313" s="68"/>
      <c r="L313" s="68"/>
      <c r="M313" s="68"/>
      <c r="N313" s="341"/>
      <c r="O313" s="341"/>
      <c r="P313" s="212">
        <v>0</v>
      </c>
      <c r="Q313" s="212">
        <v>530</v>
      </c>
      <c r="R313" s="68" t="s">
        <v>1477</v>
      </c>
      <c r="S313" s="342"/>
      <c r="T313" s="269"/>
    </row>
    <row r="314" spans="1:20" ht="51">
      <c r="A314" s="189">
        <v>16</v>
      </c>
      <c r="B314" s="68"/>
      <c r="C314" s="210" t="s">
        <v>40</v>
      </c>
      <c r="D314" s="211">
        <v>46031</v>
      </c>
      <c r="E314" s="189" t="s">
        <v>1926</v>
      </c>
      <c r="F314" s="189" t="s">
        <v>3</v>
      </c>
      <c r="G314" s="189">
        <v>2362859</v>
      </c>
      <c r="H314" s="68"/>
      <c r="I314" s="195" t="s">
        <v>3259</v>
      </c>
      <c r="J314" s="68"/>
      <c r="K314" s="68"/>
      <c r="L314" s="68"/>
      <c r="M314" s="68"/>
      <c r="N314" s="341"/>
      <c r="O314" s="341"/>
      <c r="P314" s="212">
        <v>0</v>
      </c>
      <c r="Q314" s="212">
        <v>100000</v>
      </c>
      <c r="R314" s="68" t="s">
        <v>1477</v>
      </c>
      <c r="S314" s="342"/>
      <c r="T314" s="269"/>
    </row>
    <row r="315" spans="1:20" ht="76.5">
      <c r="A315" s="189">
        <v>670</v>
      </c>
      <c r="B315" s="68"/>
      <c r="C315" s="210" t="s">
        <v>178</v>
      </c>
      <c r="D315" s="211">
        <v>46031</v>
      </c>
      <c r="E315" s="189" t="s">
        <v>1927</v>
      </c>
      <c r="F315" s="189" t="s">
        <v>6</v>
      </c>
      <c r="G315" s="189">
        <v>3436158</v>
      </c>
      <c r="H315" s="68"/>
      <c r="I315" s="195" t="s">
        <v>3260</v>
      </c>
      <c r="J315" s="68"/>
      <c r="K315" s="68"/>
      <c r="L315" s="68"/>
      <c r="M315" s="68"/>
      <c r="N315" s="341"/>
      <c r="O315" s="341"/>
      <c r="P315" s="212">
        <v>0</v>
      </c>
      <c r="Q315" s="212">
        <v>9119.34</v>
      </c>
      <c r="R315" s="68" t="s">
        <v>1477</v>
      </c>
      <c r="S315" s="342"/>
      <c r="T315" s="269"/>
    </row>
    <row r="316" spans="1:20" ht="76.5">
      <c r="A316" s="189" t="s">
        <v>544</v>
      </c>
      <c r="B316" s="68"/>
      <c r="C316" s="210" t="s">
        <v>678</v>
      </c>
      <c r="D316" s="211">
        <v>46031</v>
      </c>
      <c r="E316" s="189" t="s">
        <v>1928</v>
      </c>
      <c r="F316" s="189" t="s">
        <v>6</v>
      </c>
      <c r="G316" s="189">
        <v>2356106</v>
      </c>
      <c r="H316" s="68"/>
      <c r="I316" s="195" t="s">
        <v>3261</v>
      </c>
      <c r="J316" s="68"/>
      <c r="K316" s="68"/>
      <c r="L316" s="68"/>
      <c r="M316" s="68"/>
      <c r="N316" s="341"/>
      <c r="O316" s="341"/>
      <c r="P316" s="212">
        <v>0</v>
      </c>
      <c r="Q316" s="212">
        <v>789458.56</v>
      </c>
      <c r="R316" s="68" t="s">
        <v>1477</v>
      </c>
      <c r="S316" s="342"/>
      <c r="T316" s="269"/>
    </row>
    <row r="317" spans="1:20" ht="76.5">
      <c r="A317" s="189" t="s">
        <v>544</v>
      </c>
      <c r="B317" s="68"/>
      <c r="C317" s="210" t="s">
        <v>678</v>
      </c>
      <c r="D317" s="211">
        <v>46031</v>
      </c>
      <c r="E317" s="189" t="s">
        <v>1929</v>
      </c>
      <c r="F317" s="189" t="s">
        <v>6</v>
      </c>
      <c r="G317" s="189">
        <v>2356141</v>
      </c>
      <c r="H317" s="68"/>
      <c r="I317" s="195" t="s">
        <v>3262</v>
      </c>
      <c r="J317" s="68"/>
      <c r="K317" s="68"/>
      <c r="L317" s="68"/>
      <c r="M317" s="68"/>
      <c r="N317" s="341"/>
      <c r="O317" s="341"/>
      <c r="P317" s="212">
        <v>0</v>
      </c>
      <c r="Q317" s="212">
        <v>735818.18</v>
      </c>
      <c r="R317" s="68" t="s">
        <v>1477</v>
      </c>
      <c r="S317" s="342"/>
      <c r="T317" s="269"/>
    </row>
    <row r="318" spans="1:20" ht="76.5">
      <c r="A318" s="189" t="s">
        <v>544</v>
      </c>
      <c r="B318" s="68"/>
      <c r="C318" s="210" t="s">
        <v>678</v>
      </c>
      <c r="D318" s="211">
        <v>46031</v>
      </c>
      <c r="E318" s="189" t="s">
        <v>1930</v>
      </c>
      <c r="F318" s="189" t="s">
        <v>6</v>
      </c>
      <c r="G318" s="189">
        <v>2356146</v>
      </c>
      <c r="H318" s="68"/>
      <c r="I318" s="195" t="s">
        <v>3263</v>
      </c>
      <c r="J318" s="68"/>
      <c r="K318" s="68"/>
      <c r="L318" s="68"/>
      <c r="M318" s="68"/>
      <c r="N318" s="341"/>
      <c r="O318" s="341"/>
      <c r="P318" s="212">
        <v>0</v>
      </c>
      <c r="Q318" s="212">
        <v>489772.44</v>
      </c>
      <c r="R318" s="68" t="s">
        <v>1477</v>
      </c>
      <c r="S318" s="342"/>
      <c r="T318" s="269"/>
    </row>
    <row r="319" spans="1:20" ht="76.5">
      <c r="A319" s="189" t="s">
        <v>544</v>
      </c>
      <c r="B319" s="68"/>
      <c r="C319" s="210" t="s">
        <v>678</v>
      </c>
      <c r="D319" s="211">
        <v>46031</v>
      </c>
      <c r="E319" s="189" t="s">
        <v>1931</v>
      </c>
      <c r="F319" s="189" t="s">
        <v>6</v>
      </c>
      <c r="G319" s="189">
        <v>2356148</v>
      </c>
      <c r="H319" s="68"/>
      <c r="I319" s="195" t="s">
        <v>3264</v>
      </c>
      <c r="J319" s="68"/>
      <c r="K319" s="68"/>
      <c r="L319" s="68"/>
      <c r="M319" s="68"/>
      <c r="N319" s="341"/>
      <c r="O319" s="341"/>
      <c r="P319" s="212">
        <v>0</v>
      </c>
      <c r="Q319" s="212">
        <v>27061.06</v>
      </c>
      <c r="R319" s="68" t="s">
        <v>1477</v>
      </c>
      <c r="S319" s="342"/>
      <c r="T319" s="269"/>
    </row>
    <row r="320" spans="1:20" ht="76.5">
      <c r="A320" s="189" t="s">
        <v>544</v>
      </c>
      <c r="B320" s="68"/>
      <c r="C320" s="210" t="s">
        <v>678</v>
      </c>
      <c r="D320" s="211">
        <v>46031</v>
      </c>
      <c r="E320" s="189" t="s">
        <v>1932</v>
      </c>
      <c r="F320" s="189" t="s">
        <v>6</v>
      </c>
      <c r="G320" s="189">
        <v>2356150</v>
      </c>
      <c r="H320" s="68"/>
      <c r="I320" s="195" t="s">
        <v>3265</v>
      </c>
      <c r="J320" s="68"/>
      <c r="K320" s="68"/>
      <c r="L320" s="68"/>
      <c r="M320" s="68"/>
      <c r="N320" s="341"/>
      <c r="O320" s="341"/>
      <c r="P320" s="212">
        <v>0</v>
      </c>
      <c r="Q320" s="212">
        <v>16.440000000000001</v>
      </c>
      <c r="R320" s="68" t="s">
        <v>1477</v>
      </c>
      <c r="S320" s="342"/>
      <c r="T320" s="269"/>
    </row>
    <row r="321" spans="1:20" ht="76.5">
      <c r="A321" s="189" t="s">
        <v>544</v>
      </c>
      <c r="B321" s="68"/>
      <c r="C321" s="210" t="s">
        <v>678</v>
      </c>
      <c r="D321" s="211">
        <v>46031</v>
      </c>
      <c r="E321" s="189" t="s">
        <v>1933</v>
      </c>
      <c r="F321" s="189" t="s">
        <v>6</v>
      </c>
      <c r="G321" s="189">
        <v>2356151</v>
      </c>
      <c r="H321" s="68"/>
      <c r="I321" s="195" t="s">
        <v>3266</v>
      </c>
      <c r="J321" s="68"/>
      <c r="K321" s="68"/>
      <c r="L321" s="68"/>
      <c r="M321" s="68"/>
      <c r="N321" s="341"/>
      <c r="O321" s="341"/>
      <c r="P321" s="212">
        <v>0</v>
      </c>
      <c r="Q321" s="212">
        <v>919630.56</v>
      </c>
      <c r="R321" s="68" t="s">
        <v>1477</v>
      </c>
      <c r="S321" s="342"/>
      <c r="T321" s="269"/>
    </row>
    <row r="322" spans="1:20" ht="76.5">
      <c r="A322" s="189">
        <v>670</v>
      </c>
      <c r="B322" s="68"/>
      <c r="C322" s="210" t="s">
        <v>178</v>
      </c>
      <c r="D322" s="211">
        <v>46031</v>
      </c>
      <c r="E322" s="189" t="s">
        <v>1934</v>
      </c>
      <c r="F322" s="189" t="s">
        <v>14</v>
      </c>
      <c r="G322" s="189">
        <v>3436159</v>
      </c>
      <c r="H322" s="68"/>
      <c r="I322" s="195" t="s">
        <v>3267</v>
      </c>
      <c r="J322" s="68"/>
      <c r="K322" s="68"/>
      <c r="L322" s="68"/>
      <c r="M322" s="68"/>
      <c r="N322" s="341"/>
      <c r="O322" s="341"/>
      <c r="P322" s="212">
        <v>80</v>
      </c>
      <c r="Q322" s="212">
        <v>0</v>
      </c>
      <c r="R322" s="68" t="s">
        <v>1477</v>
      </c>
      <c r="S322" s="342"/>
      <c r="T322" s="269"/>
    </row>
    <row r="323" spans="1:20" ht="76.5">
      <c r="A323" s="189">
        <v>585</v>
      </c>
      <c r="B323" s="68"/>
      <c r="C323" s="210" t="s">
        <v>171</v>
      </c>
      <c r="D323" s="211">
        <v>46031</v>
      </c>
      <c r="E323" s="189" t="s">
        <v>1935</v>
      </c>
      <c r="F323" s="189" t="s">
        <v>6</v>
      </c>
      <c r="G323" s="189">
        <v>1146310</v>
      </c>
      <c r="H323" s="68"/>
      <c r="I323" s="195" t="s">
        <v>3268</v>
      </c>
      <c r="J323" s="68"/>
      <c r="K323" s="68"/>
      <c r="L323" s="68"/>
      <c r="M323" s="68"/>
      <c r="N323" s="341"/>
      <c r="O323" s="341"/>
      <c r="P323" s="212">
        <v>0</v>
      </c>
      <c r="Q323" s="212">
        <v>12896.8</v>
      </c>
      <c r="R323" s="68" t="s">
        <v>1477</v>
      </c>
      <c r="S323" s="342"/>
      <c r="T323" s="269"/>
    </row>
    <row r="324" spans="1:20" ht="63.75">
      <c r="A324" s="189">
        <v>513</v>
      </c>
      <c r="B324" s="68"/>
      <c r="C324" s="210" t="s">
        <v>160</v>
      </c>
      <c r="D324" s="211">
        <v>46031</v>
      </c>
      <c r="E324" s="189" t="s">
        <v>1936</v>
      </c>
      <c r="F324" s="189" t="s">
        <v>14</v>
      </c>
      <c r="G324" s="189">
        <v>3436161</v>
      </c>
      <c r="H324" s="68"/>
      <c r="I324" s="195" t="s">
        <v>3269</v>
      </c>
      <c r="J324" s="68"/>
      <c r="K324" s="68"/>
      <c r="L324" s="68"/>
      <c r="M324" s="68"/>
      <c r="N324" s="341"/>
      <c r="O324" s="341"/>
      <c r="P324" s="212">
        <v>80</v>
      </c>
      <c r="Q324" s="212">
        <v>0</v>
      </c>
      <c r="R324" s="68" t="s">
        <v>1477</v>
      </c>
      <c r="S324" s="342"/>
      <c r="T324" s="269"/>
    </row>
    <row r="325" spans="1:20" ht="63.75">
      <c r="A325" s="189">
        <v>513</v>
      </c>
      <c r="B325" s="68"/>
      <c r="C325" s="210" t="s">
        <v>160</v>
      </c>
      <c r="D325" s="211">
        <v>46031</v>
      </c>
      <c r="E325" s="189" t="s">
        <v>1937</v>
      </c>
      <c r="F325" s="189" t="s">
        <v>635</v>
      </c>
      <c r="G325" s="189">
        <v>14578863</v>
      </c>
      <c r="H325" s="68"/>
      <c r="I325" s="195" t="s">
        <v>3270</v>
      </c>
      <c r="J325" s="68"/>
      <c r="K325" s="68"/>
      <c r="L325" s="68"/>
      <c r="M325" s="68"/>
      <c r="N325" s="341"/>
      <c r="O325" s="341"/>
      <c r="P325" s="212">
        <v>77815101.659999996</v>
      </c>
      <c r="Q325" s="212">
        <v>0</v>
      </c>
      <c r="R325" s="68" t="s">
        <v>1477</v>
      </c>
      <c r="S325" s="342"/>
      <c r="T325" s="269"/>
    </row>
    <row r="326" spans="1:20" ht="63.75">
      <c r="A326" s="189">
        <v>513</v>
      </c>
      <c r="B326" s="68"/>
      <c r="C326" s="210" t="s">
        <v>160</v>
      </c>
      <c r="D326" s="211">
        <v>46031</v>
      </c>
      <c r="E326" s="189" t="s">
        <v>1937</v>
      </c>
      <c r="F326" s="189" t="s">
        <v>635</v>
      </c>
      <c r="G326" s="189">
        <v>14578870</v>
      </c>
      <c r="H326" s="68"/>
      <c r="I326" s="195" t="s">
        <v>3271</v>
      </c>
      <c r="J326" s="68"/>
      <c r="K326" s="68"/>
      <c r="L326" s="68"/>
      <c r="M326" s="68"/>
      <c r="N326" s="341"/>
      <c r="O326" s="341"/>
      <c r="P326" s="212">
        <v>77149954.280000001</v>
      </c>
      <c r="Q326" s="212">
        <v>0</v>
      </c>
      <c r="R326" s="68" t="s">
        <v>1477</v>
      </c>
      <c r="S326" s="342"/>
      <c r="T326" s="269"/>
    </row>
    <row r="327" spans="1:20" ht="63.75">
      <c r="A327" s="189">
        <v>513</v>
      </c>
      <c r="B327" s="68"/>
      <c r="C327" s="210" t="s">
        <v>160</v>
      </c>
      <c r="D327" s="211">
        <v>46031</v>
      </c>
      <c r="E327" s="189" t="s">
        <v>1937</v>
      </c>
      <c r="F327" s="189" t="s">
        <v>635</v>
      </c>
      <c r="G327" s="189">
        <v>14578867</v>
      </c>
      <c r="H327" s="68"/>
      <c r="I327" s="195" t="s">
        <v>3272</v>
      </c>
      <c r="J327" s="68"/>
      <c r="K327" s="68"/>
      <c r="L327" s="68"/>
      <c r="M327" s="68"/>
      <c r="N327" s="341"/>
      <c r="O327" s="341"/>
      <c r="P327" s="212">
        <v>38907550.899999999</v>
      </c>
      <c r="Q327" s="212">
        <v>0</v>
      </c>
      <c r="R327" s="68" t="s">
        <v>1477</v>
      </c>
      <c r="S327" s="342"/>
      <c r="T327" s="269"/>
    </row>
    <row r="328" spans="1:20" ht="51">
      <c r="A328" s="189">
        <v>513</v>
      </c>
      <c r="B328" s="68"/>
      <c r="C328" s="210" t="s">
        <v>160</v>
      </c>
      <c r="D328" s="211">
        <v>46031</v>
      </c>
      <c r="E328" s="189" t="s">
        <v>1938</v>
      </c>
      <c r="F328" s="189" t="s">
        <v>14</v>
      </c>
      <c r="G328" s="189">
        <v>3436517</v>
      </c>
      <c r="H328" s="68"/>
      <c r="I328" s="195" t="s">
        <v>3273</v>
      </c>
      <c r="J328" s="68"/>
      <c r="K328" s="68"/>
      <c r="L328" s="68"/>
      <c r="M328" s="68"/>
      <c r="N328" s="341"/>
      <c r="O328" s="341"/>
      <c r="P328" s="212">
        <v>80</v>
      </c>
      <c r="Q328" s="212">
        <v>0</v>
      </c>
      <c r="R328" s="68" t="s">
        <v>1477</v>
      </c>
      <c r="S328" s="342"/>
      <c r="T328" s="269"/>
    </row>
    <row r="329" spans="1:20" ht="63.75">
      <c r="A329" s="189">
        <v>513</v>
      </c>
      <c r="B329" s="68"/>
      <c r="C329" s="210" t="s">
        <v>160</v>
      </c>
      <c r="D329" s="211">
        <v>46031</v>
      </c>
      <c r="E329" s="189" t="s">
        <v>1939</v>
      </c>
      <c r="F329" s="189" t="s">
        <v>14</v>
      </c>
      <c r="G329" s="189">
        <v>3436579</v>
      </c>
      <c r="H329" s="68"/>
      <c r="I329" s="195" t="s">
        <v>3274</v>
      </c>
      <c r="J329" s="68"/>
      <c r="K329" s="68"/>
      <c r="L329" s="68"/>
      <c r="M329" s="68"/>
      <c r="N329" s="341"/>
      <c r="O329" s="341"/>
      <c r="P329" s="212">
        <v>80</v>
      </c>
      <c r="Q329" s="212">
        <v>0</v>
      </c>
      <c r="R329" s="68" t="s">
        <v>1477</v>
      </c>
      <c r="S329" s="342"/>
      <c r="T329" s="269"/>
    </row>
    <row r="330" spans="1:20" ht="51">
      <c r="A330" s="189">
        <v>522</v>
      </c>
      <c r="B330" s="68"/>
      <c r="C330" s="210" t="s">
        <v>163</v>
      </c>
      <c r="D330" s="211">
        <v>46034</v>
      </c>
      <c r="E330" s="189" t="s">
        <v>1940</v>
      </c>
      <c r="F330" s="189" t="s">
        <v>3</v>
      </c>
      <c r="G330" s="189">
        <v>2363128</v>
      </c>
      <c r="H330" s="68"/>
      <c r="I330" s="195" t="s">
        <v>3275</v>
      </c>
      <c r="J330" s="68"/>
      <c r="K330" s="68"/>
      <c r="L330" s="68"/>
      <c r="M330" s="68"/>
      <c r="N330" s="341"/>
      <c r="O330" s="341"/>
      <c r="P330" s="212">
        <v>0</v>
      </c>
      <c r="Q330" s="212">
        <v>3000</v>
      </c>
      <c r="R330" s="68" t="s">
        <v>1477</v>
      </c>
      <c r="S330" s="342"/>
      <c r="T330" s="269"/>
    </row>
    <row r="331" spans="1:20" ht="51">
      <c r="A331" s="189">
        <v>522</v>
      </c>
      <c r="B331" s="68"/>
      <c r="C331" s="210" t="s">
        <v>163</v>
      </c>
      <c r="D331" s="211">
        <v>46034</v>
      </c>
      <c r="E331" s="189" t="s">
        <v>1941</v>
      </c>
      <c r="F331" s="189" t="s">
        <v>3</v>
      </c>
      <c r="G331" s="189">
        <v>2363124</v>
      </c>
      <c r="H331" s="68"/>
      <c r="I331" s="195" t="s">
        <v>3276</v>
      </c>
      <c r="J331" s="68"/>
      <c r="K331" s="68"/>
      <c r="L331" s="68"/>
      <c r="M331" s="68"/>
      <c r="N331" s="341"/>
      <c r="O331" s="341"/>
      <c r="P331" s="212">
        <v>0</v>
      </c>
      <c r="Q331" s="212">
        <v>2500</v>
      </c>
      <c r="R331" s="68" t="s">
        <v>1477</v>
      </c>
      <c r="S331" s="342"/>
      <c r="T331" s="269"/>
    </row>
    <row r="332" spans="1:20" ht="51">
      <c r="A332" s="189">
        <v>522</v>
      </c>
      <c r="B332" s="68"/>
      <c r="C332" s="210" t="s">
        <v>163</v>
      </c>
      <c r="D332" s="211">
        <v>46034</v>
      </c>
      <c r="E332" s="189" t="s">
        <v>1942</v>
      </c>
      <c r="F332" s="189" t="s">
        <v>3</v>
      </c>
      <c r="G332" s="189">
        <v>2363133</v>
      </c>
      <c r="H332" s="68"/>
      <c r="I332" s="195" t="s">
        <v>3277</v>
      </c>
      <c r="J332" s="68"/>
      <c r="K332" s="68"/>
      <c r="L332" s="68"/>
      <c r="M332" s="68"/>
      <c r="N332" s="341"/>
      <c r="O332" s="341"/>
      <c r="P332" s="212">
        <v>0</v>
      </c>
      <c r="Q332" s="212">
        <v>3550</v>
      </c>
      <c r="R332" s="68" t="s">
        <v>1477</v>
      </c>
      <c r="S332" s="342"/>
      <c r="T332" s="269"/>
    </row>
    <row r="333" spans="1:20" ht="51">
      <c r="A333" s="189">
        <v>522</v>
      </c>
      <c r="B333" s="68"/>
      <c r="C333" s="210" t="s">
        <v>163</v>
      </c>
      <c r="D333" s="211">
        <v>46034</v>
      </c>
      <c r="E333" s="189" t="s">
        <v>1943</v>
      </c>
      <c r="F333" s="189" t="s">
        <v>3</v>
      </c>
      <c r="G333" s="189">
        <v>2363134</v>
      </c>
      <c r="H333" s="68"/>
      <c r="I333" s="195" t="s">
        <v>3278</v>
      </c>
      <c r="J333" s="68"/>
      <c r="K333" s="68"/>
      <c r="L333" s="68"/>
      <c r="M333" s="68"/>
      <c r="N333" s="341"/>
      <c r="O333" s="341"/>
      <c r="P333" s="212">
        <v>0</v>
      </c>
      <c r="Q333" s="212">
        <v>300</v>
      </c>
      <c r="R333" s="68" t="s">
        <v>1477</v>
      </c>
      <c r="S333" s="342"/>
      <c r="T333" s="269"/>
    </row>
    <row r="334" spans="1:20" ht="51">
      <c r="A334" s="189">
        <v>132</v>
      </c>
      <c r="B334" s="68"/>
      <c r="C334" s="210" t="s">
        <v>59</v>
      </c>
      <c r="D334" s="211">
        <v>46034</v>
      </c>
      <c r="E334" s="189" t="s">
        <v>1944</v>
      </c>
      <c r="F334" s="189" t="s">
        <v>3</v>
      </c>
      <c r="G334" s="189">
        <v>2363135</v>
      </c>
      <c r="H334" s="68"/>
      <c r="I334" s="195" t="s">
        <v>3279</v>
      </c>
      <c r="J334" s="68"/>
      <c r="K334" s="68"/>
      <c r="L334" s="68"/>
      <c r="M334" s="68"/>
      <c r="N334" s="341"/>
      <c r="O334" s="341"/>
      <c r="P334" s="212">
        <v>0</v>
      </c>
      <c r="Q334" s="212">
        <v>81.47</v>
      </c>
      <c r="R334" s="68" t="s">
        <v>1477</v>
      </c>
      <c r="S334" s="342"/>
      <c r="T334" s="269"/>
    </row>
    <row r="335" spans="1:20" ht="51">
      <c r="A335" s="189">
        <v>522</v>
      </c>
      <c r="B335" s="68"/>
      <c r="C335" s="210" t="s">
        <v>163</v>
      </c>
      <c r="D335" s="211">
        <v>46034</v>
      </c>
      <c r="E335" s="189" t="s">
        <v>1945</v>
      </c>
      <c r="F335" s="189" t="s">
        <v>3</v>
      </c>
      <c r="G335" s="189">
        <v>2363136</v>
      </c>
      <c r="H335" s="68"/>
      <c r="I335" s="195" t="s">
        <v>3280</v>
      </c>
      <c r="J335" s="68"/>
      <c r="K335" s="68"/>
      <c r="L335" s="68"/>
      <c r="M335" s="68"/>
      <c r="N335" s="341"/>
      <c r="O335" s="341"/>
      <c r="P335" s="212">
        <v>0</v>
      </c>
      <c r="Q335" s="212">
        <v>300</v>
      </c>
      <c r="R335" s="68" t="s">
        <v>1477</v>
      </c>
      <c r="S335" s="342"/>
      <c r="T335" s="269"/>
    </row>
    <row r="336" spans="1:20" ht="38.25">
      <c r="A336" s="189">
        <v>670</v>
      </c>
      <c r="B336" s="68"/>
      <c r="C336" s="210" t="s">
        <v>178</v>
      </c>
      <c r="D336" s="211">
        <v>46034</v>
      </c>
      <c r="E336" s="189" t="s">
        <v>1946</v>
      </c>
      <c r="F336" s="189" t="s">
        <v>3</v>
      </c>
      <c r="G336" s="189">
        <v>2363151</v>
      </c>
      <c r="H336" s="68"/>
      <c r="I336" s="195" t="s">
        <v>3281</v>
      </c>
      <c r="J336" s="68"/>
      <c r="K336" s="68"/>
      <c r="L336" s="68"/>
      <c r="M336" s="68"/>
      <c r="N336" s="341"/>
      <c r="O336" s="341"/>
      <c r="P336" s="212">
        <v>0</v>
      </c>
      <c r="Q336" s="212">
        <v>2900</v>
      </c>
      <c r="R336" s="68" t="s">
        <v>1477</v>
      </c>
      <c r="S336" s="342"/>
      <c r="T336" s="269"/>
    </row>
    <row r="337" spans="1:20" ht="63.75">
      <c r="A337" s="189" t="s">
        <v>550</v>
      </c>
      <c r="B337" s="68"/>
      <c r="C337" s="210" t="s">
        <v>589</v>
      </c>
      <c r="D337" s="211">
        <v>46034</v>
      </c>
      <c r="E337" s="189" t="s">
        <v>1947</v>
      </c>
      <c r="F337" s="189" t="s">
        <v>3</v>
      </c>
      <c r="G337" s="189">
        <v>2363157</v>
      </c>
      <c r="H337" s="68"/>
      <c r="I337" s="195" t="s">
        <v>3282</v>
      </c>
      <c r="J337" s="68"/>
      <c r="K337" s="68"/>
      <c r="L337" s="68"/>
      <c r="M337" s="68"/>
      <c r="N337" s="341"/>
      <c r="O337" s="341"/>
      <c r="P337" s="212">
        <v>0</v>
      </c>
      <c r="Q337" s="212">
        <v>383.5</v>
      </c>
      <c r="R337" s="68" t="s">
        <v>1477</v>
      </c>
      <c r="S337" s="342"/>
      <c r="T337" s="269"/>
    </row>
    <row r="338" spans="1:20" ht="51">
      <c r="A338" s="189">
        <v>15</v>
      </c>
      <c r="B338" s="68"/>
      <c r="C338" s="210" t="s">
        <v>39</v>
      </c>
      <c r="D338" s="211">
        <v>46034</v>
      </c>
      <c r="E338" s="189" t="s">
        <v>1948</v>
      </c>
      <c r="F338" s="189" t="s">
        <v>3</v>
      </c>
      <c r="G338" s="189">
        <v>2363158</v>
      </c>
      <c r="H338" s="68"/>
      <c r="I338" s="195" t="s">
        <v>3283</v>
      </c>
      <c r="J338" s="68"/>
      <c r="K338" s="68"/>
      <c r="L338" s="68"/>
      <c r="M338" s="68"/>
      <c r="N338" s="341"/>
      <c r="O338" s="341"/>
      <c r="P338" s="212">
        <v>0</v>
      </c>
      <c r="Q338" s="212">
        <v>100</v>
      </c>
      <c r="R338" s="68" t="s">
        <v>1477</v>
      </c>
      <c r="S338" s="342"/>
      <c r="T338" s="269"/>
    </row>
    <row r="339" spans="1:20" ht="51">
      <c r="A339" s="189">
        <v>15</v>
      </c>
      <c r="B339" s="68"/>
      <c r="C339" s="210" t="s">
        <v>39</v>
      </c>
      <c r="D339" s="211">
        <v>46034</v>
      </c>
      <c r="E339" s="189" t="s">
        <v>1949</v>
      </c>
      <c r="F339" s="189" t="s">
        <v>3</v>
      </c>
      <c r="G339" s="189">
        <v>2363160</v>
      </c>
      <c r="H339" s="68"/>
      <c r="I339" s="195" t="s">
        <v>3284</v>
      </c>
      <c r="J339" s="68"/>
      <c r="K339" s="68"/>
      <c r="L339" s="68"/>
      <c r="M339" s="68"/>
      <c r="N339" s="341"/>
      <c r="O339" s="341"/>
      <c r="P339" s="212">
        <v>0</v>
      </c>
      <c r="Q339" s="212">
        <v>100</v>
      </c>
      <c r="R339" s="68" t="s">
        <v>1477</v>
      </c>
      <c r="S339" s="342"/>
      <c r="T339" s="269"/>
    </row>
    <row r="340" spans="1:20" ht="51">
      <c r="A340" s="189">
        <v>15</v>
      </c>
      <c r="B340" s="68"/>
      <c r="C340" s="210" t="s">
        <v>39</v>
      </c>
      <c r="D340" s="211">
        <v>46034</v>
      </c>
      <c r="E340" s="189" t="s">
        <v>1950</v>
      </c>
      <c r="F340" s="189" t="s">
        <v>3</v>
      </c>
      <c r="G340" s="189">
        <v>2363161</v>
      </c>
      <c r="H340" s="68"/>
      <c r="I340" s="195" t="s">
        <v>3285</v>
      </c>
      <c r="J340" s="68"/>
      <c r="K340" s="68"/>
      <c r="L340" s="68"/>
      <c r="M340" s="68"/>
      <c r="N340" s="341"/>
      <c r="O340" s="341"/>
      <c r="P340" s="212">
        <v>0</v>
      </c>
      <c r="Q340" s="212">
        <v>100</v>
      </c>
      <c r="R340" s="68" t="s">
        <v>1477</v>
      </c>
      <c r="S340" s="342"/>
      <c r="T340" s="269"/>
    </row>
    <row r="341" spans="1:20" ht="51">
      <c r="A341" s="189">
        <v>15</v>
      </c>
      <c r="B341" s="68"/>
      <c r="C341" s="210" t="s">
        <v>39</v>
      </c>
      <c r="D341" s="211">
        <v>46034</v>
      </c>
      <c r="E341" s="189" t="s">
        <v>1951</v>
      </c>
      <c r="F341" s="189" t="s">
        <v>3</v>
      </c>
      <c r="G341" s="189">
        <v>2363162</v>
      </c>
      <c r="H341" s="68"/>
      <c r="I341" s="195" t="s">
        <v>3286</v>
      </c>
      <c r="J341" s="68"/>
      <c r="K341" s="68"/>
      <c r="L341" s="68"/>
      <c r="M341" s="68"/>
      <c r="N341" s="341"/>
      <c r="O341" s="341"/>
      <c r="P341" s="212">
        <v>0</v>
      </c>
      <c r="Q341" s="212">
        <v>100</v>
      </c>
      <c r="R341" s="68" t="s">
        <v>1477</v>
      </c>
      <c r="S341" s="342"/>
      <c r="T341" s="269"/>
    </row>
    <row r="342" spans="1:20" ht="51">
      <c r="A342" s="189">
        <v>15</v>
      </c>
      <c r="B342" s="68"/>
      <c r="C342" s="210" t="s">
        <v>39</v>
      </c>
      <c r="D342" s="211">
        <v>46034</v>
      </c>
      <c r="E342" s="189" t="s">
        <v>1952</v>
      </c>
      <c r="F342" s="189" t="s">
        <v>3</v>
      </c>
      <c r="G342" s="189">
        <v>2363163</v>
      </c>
      <c r="H342" s="68"/>
      <c r="I342" s="195" t="s">
        <v>3287</v>
      </c>
      <c r="J342" s="68"/>
      <c r="K342" s="68"/>
      <c r="L342" s="68"/>
      <c r="M342" s="68"/>
      <c r="N342" s="341"/>
      <c r="O342" s="341"/>
      <c r="P342" s="212">
        <v>0</v>
      </c>
      <c r="Q342" s="212">
        <v>100</v>
      </c>
      <c r="R342" s="68" t="s">
        <v>1477</v>
      </c>
      <c r="S342" s="342"/>
      <c r="T342" s="269"/>
    </row>
    <row r="343" spans="1:20" ht="51">
      <c r="A343" s="189">
        <v>15</v>
      </c>
      <c r="B343" s="68"/>
      <c r="C343" s="210" t="s">
        <v>39</v>
      </c>
      <c r="D343" s="211">
        <v>46034</v>
      </c>
      <c r="E343" s="189" t="s">
        <v>1953</v>
      </c>
      <c r="F343" s="189" t="s">
        <v>3</v>
      </c>
      <c r="G343" s="189">
        <v>2363164</v>
      </c>
      <c r="H343" s="68"/>
      <c r="I343" s="195" t="s">
        <v>3288</v>
      </c>
      <c r="J343" s="68"/>
      <c r="K343" s="68"/>
      <c r="L343" s="68"/>
      <c r="M343" s="68"/>
      <c r="N343" s="341"/>
      <c r="O343" s="341"/>
      <c r="P343" s="212">
        <v>0</v>
      </c>
      <c r="Q343" s="212">
        <v>100</v>
      </c>
      <c r="R343" s="68" t="s">
        <v>1477</v>
      </c>
      <c r="S343" s="342"/>
      <c r="T343" s="269"/>
    </row>
    <row r="344" spans="1:20" ht="63.75">
      <c r="A344" s="189" t="s">
        <v>550</v>
      </c>
      <c r="B344" s="68"/>
      <c r="C344" s="210" t="s">
        <v>589</v>
      </c>
      <c r="D344" s="211">
        <v>46034</v>
      </c>
      <c r="E344" s="189" t="s">
        <v>1954</v>
      </c>
      <c r="F344" s="189" t="s">
        <v>3</v>
      </c>
      <c r="G344" s="189">
        <v>2363165</v>
      </c>
      <c r="H344" s="68"/>
      <c r="I344" s="195" t="s">
        <v>3289</v>
      </c>
      <c r="J344" s="68"/>
      <c r="K344" s="68"/>
      <c r="L344" s="68"/>
      <c r="M344" s="68"/>
      <c r="N344" s="341"/>
      <c r="O344" s="341"/>
      <c r="P344" s="212">
        <v>0</v>
      </c>
      <c r="Q344" s="212">
        <v>323.2</v>
      </c>
      <c r="R344" s="68" t="s">
        <v>1477</v>
      </c>
      <c r="S344" s="342"/>
      <c r="T344" s="269"/>
    </row>
    <row r="345" spans="1:20" ht="38.25">
      <c r="A345" s="189" t="s">
        <v>550</v>
      </c>
      <c r="B345" s="68"/>
      <c r="C345" s="210" t="s">
        <v>589</v>
      </c>
      <c r="D345" s="211">
        <v>46034</v>
      </c>
      <c r="E345" s="189" t="s">
        <v>1955</v>
      </c>
      <c r="F345" s="189" t="s">
        <v>3</v>
      </c>
      <c r="G345" s="189">
        <v>2363177</v>
      </c>
      <c r="H345" s="68"/>
      <c r="I345" s="195" t="s">
        <v>1535</v>
      </c>
      <c r="J345" s="68"/>
      <c r="K345" s="68"/>
      <c r="L345" s="68"/>
      <c r="M345" s="68"/>
      <c r="N345" s="341"/>
      <c r="O345" s="341"/>
      <c r="P345" s="212">
        <v>0</v>
      </c>
      <c r="Q345" s="212">
        <v>2000</v>
      </c>
      <c r="R345" s="68" t="s">
        <v>1477</v>
      </c>
      <c r="S345" s="342"/>
      <c r="T345" s="269"/>
    </row>
    <row r="346" spans="1:20" ht="51">
      <c r="A346" s="189">
        <v>20</v>
      </c>
      <c r="B346" s="68"/>
      <c r="C346" s="210" t="s">
        <v>41</v>
      </c>
      <c r="D346" s="211">
        <v>46034</v>
      </c>
      <c r="E346" s="189" t="s">
        <v>1956</v>
      </c>
      <c r="F346" s="189" t="s">
        <v>3</v>
      </c>
      <c r="G346" s="189">
        <v>2363179</v>
      </c>
      <c r="H346" s="68"/>
      <c r="I346" s="195" t="s">
        <v>3290</v>
      </c>
      <c r="J346" s="68"/>
      <c r="K346" s="68"/>
      <c r="L346" s="68"/>
      <c r="M346" s="68"/>
      <c r="N346" s="341"/>
      <c r="O346" s="341"/>
      <c r="P346" s="212">
        <v>0</v>
      </c>
      <c r="Q346" s="212">
        <v>4714</v>
      </c>
      <c r="R346" s="68" t="s">
        <v>1477</v>
      </c>
      <c r="S346" s="342"/>
      <c r="T346" s="269"/>
    </row>
    <row r="347" spans="1:20" ht="51">
      <c r="A347" s="189">
        <v>16</v>
      </c>
      <c r="B347" s="68"/>
      <c r="C347" s="210" t="s">
        <v>40</v>
      </c>
      <c r="D347" s="211">
        <v>46034</v>
      </c>
      <c r="E347" s="189" t="s">
        <v>1957</v>
      </c>
      <c r="F347" s="189" t="s">
        <v>3</v>
      </c>
      <c r="G347" s="189">
        <v>2363183</v>
      </c>
      <c r="H347" s="68"/>
      <c r="I347" s="195" t="s">
        <v>1597</v>
      </c>
      <c r="J347" s="68"/>
      <c r="K347" s="68"/>
      <c r="L347" s="68"/>
      <c r="M347" s="68"/>
      <c r="N347" s="341"/>
      <c r="O347" s="341"/>
      <c r="P347" s="212">
        <v>0</v>
      </c>
      <c r="Q347" s="212">
        <v>7000</v>
      </c>
      <c r="R347" s="68" t="s">
        <v>1477</v>
      </c>
      <c r="S347" s="342"/>
      <c r="T347" s="269"/>
    </row>
    <row r="348" spans="1:20" ht="63.75">
      <c r="A348" s="189">
        <v>221</v>
      </c>
      <c r="B348" s="68"/>
      <c r="C348" s="210" t="s">
        <v>92</v>
      </c>
      <c r="D348" s="211">
        <v>46034</v>
      </c>
      <c r="E348" s="189" t="s">
        <v>1958</v>
      </c>
      <c r="F348" s="189" t="s">
        <v>3</v>
      </c>
      <c r="G348" s="189">
        <v>2363211</v>
      </c>
      <c r="H348" s="68"/>
      <c r="I348" s="195" t="s">
        <v>3291</v>
      </c>
      <c r="J348" s="68"/>
      <c r="K348" s="68"/>
      <c r="L348" s="68"/>
      <c r="M348" s="68"/>
      <c r="N348" s="341"/>
      <c r="O348" s="341"/>
      <c r="P348" s="212">
        <v>0</v>
      </c>
      <c r="Q348" s="212">
        <v>100</v>
      </c>
      <c r="R348" s="68" t="s">
        <v>1477</v>
      </c>
      <c r="S348" s="342"/>
      <c r="T348" s="269"/>
    </row>
    <row r="349" spans="1:20" ht="63.75">
      <c r="A349" s="189">
        <v>221</v>
      </c>
      <c r="B349" s="68"/>
      <c r="C349" s="210" t="s">
        <v>92</v>
      </c>
      <c r="D349" s="211">
        <v>46034</v>
      </c>
      <c r="E349" s="189" t="s">
        <v>1959</v>
      </c>
      <c r="F349" s="189" t="s">
        <v>3</v>
      </c>
      <c r="G349" s="189">
        <v>2363212</v>
      </c>
      <c r="H349" s="68"/>
      <c r="I349" s="195" t="s">
        <v>3291</v>
      </c>
      <c r="J349" s="68"/>
      <c r="K349" s="68"/>
      <c r="L349" s="68"/>
      <c r="M349" s="68"/>
      <c r="N349" s="341"/>
      <c r="O349" s="341"/>
      <c r="P349" s="212">
        <v>0</v>
      </c>
      <c r="Q349" s="212">
        <v>100</v>
      </c>
      <c r="R349" s="68" t="s">
        <v>1477</v>
      </c>
      <c r="S349" s="342"/>
      <c r="T349" s="269"/>
    </row>
    <row r="350" spans="1:20" ht="63.75">
      <c r="A350" s="189">
        <v>221</v>
      </c>
      <c r="B350" s="68"/>
      <c r="C350" s="210" t="s">
        <v>92</v>
      </c>
      <c r="D350" s="211">
        <v>46034</v>
      </c>
      <c r="E350" s="189" t="s">
        <v>1960</v>
      </c>
      <c r="F350" s="189" t="s">
        <v>3</v>
      </c>
      <c r="G350" s="189">
        <v>2363213</v>
      </c>
      <c r="H350" s="68"/>
      <c r="I350" s="195" t="s">
        <v>3291</v>
      </c>
      <c r="J350" s="68"/>
      <c r="K350" s="68"/>
      <c r="L350" s="68"/>
      <c r="M350" s="68"/>
      <c r="N350" s="341"/>
      <c r="O350" s="341"/>
      <c r="P350" s="212">
        <v>0</v>
      </c>
      <c r="Q350" s="212">
        <v>100</v>
      </c>
      <c r="R350" s="68" t="s">
        <v>1477</v>
      </c>
      <c r="S350" s="342"/>
      <c r="T350" s="269"/>
    </row>
    <row r="351" spans="1:20" ht="63.75">
      <c r="A351" s="189">
        <v>221</v>
      </c>
      <c r="B351" s="68"/>
      <c r="C351" s="210" t="s">
        <v>92</v>
      </c>
      <c r="D351" s="211">
        <v>46034</v>
      </c>
      <c r="E351" s="189" t="s">
        <v>1961</v>
      </c>
      <c r="F351" s="189" t="s">
        <v>3</v>
      </c>
      <c r="G351" s="189">
        <v>2363215</v>
      </c>
      <c r="H351" s="68"/>
      <c r="I351" s="195" t="s">
        <v>3291</v>
      </c>
      <c r="J351" s="68"/>
      <c r="K351" s="68"/>
      <c r="L351" s="68"/>
      <c r="M351" s="68"/>
      <c r="N351" s="341"/>
      <c r="O351" s="341"/>
      <c r="P351" s="212">
        <v>0</v>
      </c>
      <c r="Q351" s="212">
        <v>100</v>
      </c>
      <c r="R351" s="68" t="s">
        <v>1477</v>
      </c>
      <c r="S351" s="342"/>
      <c r="T351" s="269"/>
    </row>
    <row r="352" spans="1:20" ht="63.75">
      <c r="A352" s="189">
        <v>221</v>
      </c>
      <c r="B352" s="68"/>
      <c r="C352" s="210" t="s">
        <v>92</v>
      </c>
      <c r="D352" s="211">
        <v>46034</v>
      </c>
      <c r="E352" s="189" t="s">
        <v>1962</v>
      </c>
      <c r="F352" s="189" t="s">
        <v>3</v>
      </c>
      <c r="G352" s="189">
        <v>2363217</v>
      </c>
      <c r="H352" s="68"/>
      <c r="I352" s="195" t="s">
        <v>3291</v>
      </c>
      <c r="J352" s="68"/>
      <c r="K352" s="68"/>
      <c r="L352" s="68"/>
      <c r="M352" s="68"/>
      <c r="N352" s="341"/>
      <c r="O352" s="341"/>
      <c r="P352" s="212">
        <v>0</v>
      </c>
      <c r="Q352" s="212">
        <v>100</v>
      </c>
      <c r="R352" s="68" t="s">
        <v>1477</v>
      </c>
      <c r="S352" s="342"/>
      <c r="T352" s="269"/>
    </row>
    <row r="353" spans="1:20" ht="63.75">
      <c r="A353" s="189">
        <v>221</v>
      </c>
      <c r="B353" s="68"/>
      <c r="C353" s="210" t="s">
        <v>92</v>
      </c>
      <c r="D353" s="211">
        <v>46034</v>
      </c>
      <c r="E353" s="189" t="s">
        <v>1963</v>
      </c>
      <c r="F353" s="189" t="s">
        <v>3</v>
      </c>
      <c r="G353" s="189">
        <v>2363219</v>
      </c>
      <c r="H353" s="68"/>
      <c r="I353" s="195" t="s">
        <v>3291</v>
      </c>
      <c r="J353" s="68"/>
      <c r="K353" s="68"/>
      <c r="L353" s="68"/>
      <c r="M353" s="68"/>
      <c r="N353" s="341"/>
      <c r="O353" s="341"/>
      <c r="P353" s="212">
        <v>0</v>
      </c>
      <c r="Q353" s="212">
        <v>100</v>
      </c>
      <c r="R353" s="68" t="s">
        <v>1477</v>
      </c>
      <c r="S353" s="342"/>
      <c r="T353" s="269"/>
    </row>
    <row r="354" spans="1:20" ht="63.75">
      <c r="A354" s="189">
        <v>221</v>
      </c>
      <c r="B354" s="68"/>
      <c r="C354" s="210" t="s">
        <v>92</v>
      </c>
      <c r="D354" s="211">
        <v>46034</v>
      </c>
      <c r="E354" s="189" t="s">
        <v>1964</v>
      </c>
      <c r="F354" s="189" t="s">
        <v>3</v>
      </c>
      <c r="G354" s="189">
        <v>2363222</v>
      </c>
      <c r="H354" s="68"/>
      <c r="I354" s="195" t="s">
        <v>3291</v>
      </c>
      <c r="J354" s="68"/>
      <c r="K354" s="68"/>
      <c r="L354" s="68"/>
      <c r="M354" s="68"/>
      <c r="N354" s="341"/>
      <c r="O354" s="341"/>
      <c r="P354" s="212">
        <v>0</v>
      </c>
      <c r="Q354" s="212">
        <v>100</v>
      </c>
      <c r="R354" s="68" t="s">
        <v>1477</v>
      </c>
      <c r="S354" s="342"/>
      <c r="T354" s="269"/>
    </row>
    <row r="355" spans="1:20" ht="63.75">
      <c r="A355" s="189">
        <v>221</v>
      </c>
      <c r="B355" s="68"/>
      <c r="C355" s="210" t="s">
        <v>92</v>
      </c>
      <c r="D355" s="211">
        <v>46034</v>
      </c>
      <c r="E355" s="189" t="s">
        <v>1965</v>
      </c>
      <c r="F355" s="189" t="s">
        <v>3</v>
      </c>
      <c r="G355" s="189">
        <v>2363225</v>
      </c>
      <c r="H355" s="68"/>
      <c r="I355" s="195" t="s">
        <v>3291</v>
      </c>
      <c r="J355" s="68"/>
      <c r="K355" s="68"/>
      <c r="L355" s="68"/>
      <c r="M355" s="68"/>
      <c r="N355" s="341"/>
      <c r="O355" s="341"/>
      <c r="P355" s="212">
        <v>0</v>
      </c>
      <c r="Q355" s="212">
        <v>100</v>
      </c>
      <c r="R355" s="68" t="s">
        <v>1477</v>
      </c>
      <c r="S355" s="342"/>
      <c r="T355" s="269"/>
    </row>
    <row r="356" spans="1:20" ht="63.75">
      <c r="A356" s="189">
        <v>221</v>
      </c>
      <c r="B356" s="68"/>
      <c r="C356" s="210" t="s">
        <v>92</v>
      </c>
      <c r="D356" s="211">
        <v>46034</v>
      </c>
      <c r="E356" s="189" t="s">
        <v>1966</v>
      </c>
      <c r="F356" s="189" t="s">
        <v>3</v>
      </c>
      <c r="G356" s="189">
        <v>2363228</v>
      </c>
      <c r="H356" s="68"/>
      <c r="I356" s="195" t="s">
        <v>3291</v>
      </c>
      <c r="J356" s="68"/>
      <c r="K356" s="68"/>
      <c r="L356" s="68"/>
      <c r="M356" s="68"/>
      <c r="N356" s="341"/>
      <c r="O356" s="341"/>
      <c r="P356" s="212">
        <v>0</v>
      </c>
      <c r="Q356" s="212">
        <v>100</v>
      </c>
      <c r="R356" s="68" t="s">
        <v>1477</v>
      </c>
      <c r="S356" s="342"/>
      <c r="T356" s="269"/>
    </row>
    <row r="357" spans="1:20" ht="63.75">
      <c r="A357" s="189">
        <v>221</v>
      </c>
      <c r="B357" s="68"/>
      <c r="C357" s="210" t="s">
        <v>92</v>
      </c>
      <c r="D357" s="211">
        <v>46034</v>
      </c>
      <c r="E357" s="189" t="s">
        <v>1967</v>
      </c>
      <c r="F357" s="189" t="s">
        <v>3</v>
      </c>
      <c r="G357" s="189">
        <v>2363229</v>
      </c>
      <c r="H357" s="68"/>
      <c r="I357" s="195" t="s">
        <v>3291</v>
      </c>
      <c r="J357" s="68"/>
      <c r="K357" s="68"/>
      <c r="L357" s="68"/>
      <c r="M357" s="68"/>
      <c r="N357" s="341"/>
      <c r="O357" s="341"/>
      <c r="P357" s="212">
        <v>0</v>
      </c>
      <c r="Q357" s="212">
        <v>100</v>
      </c>
      <c r="R357" s="68" t="s">
        <v>1477</v>
      </c>
      <c r="S357" s="342"/>
      <c r="T357" s="269"/>
    </row>
    <row r="358" spans="1:20" ht="63.75">
      <c r="A358" s="189">
        <v>221</v>
      </c>
      <c r="B358" s="68"/>
      <c r="C358" s="210" t="s">
        <v>92</v>
      </c>
      <c r="D358" s="211">
        <v>46034</v>
      </c>
      <c r="E358" s="189" t="s">
        <v>1968</v>
      </c>
      <c r="F358" s="189" t="s">
        <v>3</v>
      </c>
      <c r="G358" s="189">
        <v>2363230</v>
      </c>
      <c r="H358" s="68"/>
      <c r="I358" s="195" t="s">
        <v>3291</v>
      </c>
      <c r="J358" s="68"/>
      <c r="K358" s="68"/>
      <c r="L358" s="68"/>
      <c r="M358" s="68"/>
      <c r="N358" s="341"/>
      <c r="O358" s="341"/>
      <c r="P358" s="212">
        <v>0</v>
      </c>
      <c r="Q358" s="212">
        <v>100</v>
      </c>
      <c r="R358" s="68" t="s">
        <v>1477</v>
      </c>
      <c r="S358" s="342"/>
      <c r="T358" s="269"/>
    </row>
    <row r="359" spans="1:20" ht="63.75">
      <c r="A359" s="189">
        <v>221</v>
      </c>
      <c r="B359" s="68"/>
      <c r="C359" s="210" t="s">
        <v>92</v>
      </c>
      <c r="D359" s="211">
        <v>46034</v>
      </c>
      <c r="E359" s="189" t="s">
        <v>1969</v>
      </c>
      <c r="F359" s="189" t="s">
        <v>3</v>
      </c>
      <c r="G359" s="189">
        <v>2363231</v>
      </c>
      <c r="H359" s="68"/>
      <c r="I359" s="195" t="s">
        <v>3291</v>
      </c>
      <c r="J359" s="68"/>
      <c r="K359" s="68"/>
      <c r="L359" s="68"/>
      <c r="M359" s="68"/>
      <c r="N359" s="341"/>
      <c r="O359" s="341"/>
      <c r="P359" s="212">
        <v>0</v>
      </c>
      <c r="Q359" s="212">
        <v>100</v>
      </c>
      <c r="R359" s="68" t="s">
        <v>1477</v>
      </c>
      <c r="S359" s="342"/>
      <c r="T359" s="269"/>
    </row>
    <row r="360" spans="1:20" ht="63.75">
      <c r="A360" s="189">
        <v>221</v>
      </c>
      <c r="B360" s="68"/>
      <c r="C360" s="210" t="s">
        <v>92</v>
      </c>
      <c r="D360" s="211">
        <v>46034</v>
      </c>
      <c r="E360" s="189" t="s">
        <v>1970</v>
      </c>
      <c r="F360" s="189" t="s">
        <v>3</v>
      </c>
      <c r="G360" s="189">
        <v>2363232</v>
      </c>
      <c r="H360" s="68"/>
      <c r="I360" s="195" t="s">
        <v>3291</v>
      </c>
      <c r="J360" s="68"/>
      <c r="K360" s="68"/>
      <c r="L360" s="68"/>
      <c r="M360" s="68"/>
      <c r="N360" s="341"/>
      <c r="O360" s="341"/>
      <c r="P360" s="212">
        <v>0</v>
      </c>
      <c r="Q360" s="212">
        <v>100</v>
      </c>
      <c r="R360" s="68" t="s">
        <v>1477</v>
      </c>
      <c r="S360" s="342"/>
      <c r="T360" s="269"/>
    </row>
    <row r="361" spans="1:20" ht="63.75">
      <c r="A361" s="189">
        <v>221</v>
      </c>
      <c r="B361" s="68"/>
      <c r="C361" s="210" t="s">
        <v>92</v>
      </c>
      <c r="D361" s="211">
        <v>46034</v>
      </c>
      <c r="E361" s="189" t="s">
        <v>1971</v>
      </c>
      <c r="F361" s="189" t="s">
        <v>3</v>
      </c>
      <c r="G361" s="189">
        <v>2363233</v>
      </c>
      <c r="H361" s="68"/>
      <c r="I361" s="195" t="s">
        <v>3291</v>
      </c>
      <c r="J361" s="68"/>
      <c r="K361" s="68"/>
      <c r="L361" s="68"/>
      <c r="M361" s="68"/>
      <c r="N361" s="341"/>
      <c r="O361" s="341"/>
      <c r="P361" s="212">
        <v>0</v>
      </c>
      <c r="Q361" s="212">
        <v>100</v>
      </c>
      <c r="R361" s="68" t="s">
        <v>1477</v>
      </c>
      <c r="S361" s="342"/>
      <c r="T361" s="269"/>
    </row>
    <row r="362" spans="1:20" ht="63.75">
      <c r="A362" s="189">
        <v>221</v>
      </c>
      <c r="B362" s="68"/>
      <c r="C362" s="210" t="s">
        <v>92</v>
      </c>
      <c r="D362" s="211">
        <v>46034</v>
      </c>
      <c r="E362" s="189" t="s">
        <v>1972</v>
      </c>
      <c r="F362" s="189" t="s">
        <v>3</v>
      </c>
      <c r="G362" s="189">
        <v>2363235</v>
      </c>
      <c r="H362" s="68"/>
      <c r="I362" s="195" t="s">
        <v>3291</v>
      </c>
      <c r="J362" s="68"/>
      <c r="K362" s="68"/>
      <c r="L362" s="68"/>
      <c r="M362" s="68"/>
      <c r="N362" s="341"/>
      <c r="O362" s="341"/>
      <c r="P362" s="212">
        <v>0</v>
      </c>
      <c r="Q362" s="212">
        <v>100</v>
      </c>
      <c r="R362" s="68" t="s">
        <v>1477</v>
      </c>
      <c r="S362" s="342"/>
      <c r="T362" s="269"/>
    </row>
    <row r="363" spans="1:20" ht="63.75">
      <c r="A363" s="189">
        <v>221</v>
      </c>
      <c r="B363" s="68"/>
      <c r="C363" s="210" t="s">
        <v>92</v>
      </c>
      <c r="D363" s="211">
        <v>46034</v>
      </c>
      <c r="E363" s="189" t="s">
        <v>1973</v>
      </c>
      <c r="F363" s="189" t="s">
        <v>3</v>
      </c>
      <c r="G363" s="189">
        <v>2363236</v>
      </c>
      <c r="H363" s="68"/>
      <c r="I363" s="195" t="s">
        <v>3291</v>
      </c>
      <c r="J363" s="68"/>
      <c r="K363" s="68"/>
      <c r="L363" s="68"/>
      <c r="M363" s="68"/>
      <c r="N363" s="341"/>
      <c r="O363" s="341"/>
      <c r="P363" s="212">
        <v>0</v>
      </c>
      <c r="Q363" s="212">
        <v>100</v>
      </c>
      <c r="R363" s="68" t="s">
        <v>1477</v>
      </c>
      <c r="S363" s="342"/>
      <c r="T363" s="269"/>
    </row>
    <row r="364" spans="1:20" ht="63.75">
      <c r="A364" s="189">
        <v>221</v>
      </c>
      <c r="B364" s="68"/>
      <c r="C364" s="210" t="s">
        <v>92</v>
      </c>
      <c r="D364" s="211">
        <v>46034</v>
      </c>
      <c r="E364" s="189" t="s">
        <v>1974</v>
      </c>
      <c r="F364" s="189" t="s">
        <v>3</v>
      </c>
      <c r="G364" s="189">
        <v>2363237</v>
      </c>
      <c r="H364" s="68"/>
      <c r="I364" s="195" t="s">
        <v>3291</v>
      </c>
      <c r="J364" s="68"/>
      <c r="K364" s="68"/>
      <c r="L364" s="68"/>
      <c r="M364" s="68"/>
      <c r="N364" s="341"/>
      <c r="O364" s="341"/>
      <c r="P364" s="212">
        <v>0</v>
      </c>
      <c r="Q364" s="212">
        <v>100</v>
      </c>
      <c r="R364" s="68" t="s">
        <v>1477</v>
      </c>
      <c r="S364" s="342"/>
      <c r="T364" s="269"/>
    </row>
    <row r="365" spans="1:20" ht="63.75">
      <c r="A365" s="189">
        <v>221</v>
      </c>
      <c r="B365" s="68"/>
      <c r="C365" s="210" t="s">
        <v>92</v>
      </c>
      <c r="D365" s="211">
        <v>46034</v>
      </c>
      <c r="E365" s="189" t="s">
        <v>1975</v>
      </c>
      <c r="F365" s="189" t="s">
        <v>3</v>
      </c>
      <c r="G365" s="189">
        <v>2363238</v>
      </c>
      <c r="H365" s="68"/>
      <c r="I365" s="195" t="s">
        <v>3291</v>
      </c>
      <c r="J365" s="68"/>
      <c r="K365" s="68"/>
      <c r="L365" s="68"/>
      <c r="M365" s="68"/>
      <c r="N365" s="341"/>
      <c r="O365" s="341"/>
      <c r="P365" s="212">
        <v>0</v>
      </c>
      <c r="Q365" s="212">
        <v>100</v>
      </c>
      <c r="R365" s="68" t="s">
        <v>1477</v>
      </c>
      <c r="S365" s="342"/>
      <c r="T365" s="269"/>
    </row>
    <row r="366" spans="1:20" ht="63.75">
      <c r="A366" s="189">
        <v>221</v>
      </c>
      <c r="B366" s="68"/>
      <c r="C366" s="210" t="s">
        <v>92</v>
      </c>
      <c r="D366" s="211">
        <v>46034</v>
      </c>
      <c r="E366" s="189" t="s">
        <v>1976</v>
      </c>
      <c r="F366" s="189" t="s">
        <v>3</v>
      </c>
      <c r="G366" s="189">
        <v>2363240</v>
      </c>
      <c r="H366" s="68"/>
      <c r="I366" s="195" t="s">
        <v>3291</v>
      </c>
      <c r="J366" s="68"/>
      <c r="K366" s="68"/>
      <c r="L366" s="68"/>
      <c r="M366" s="68"/>
      <c r="N366" s="341"/>
      <c r="O366" s="341"/>
      <c r="P366" s="212">
        <v>0</v>
      </c>
      <c r="Q366" s="212">
        <v>100</v>
      </c>
      <c r="R366" s="68" t="s">
        <v>1477</v>
      </c>
      <c r="S366" s="342"/>
      <c r="T366" s="269"/>
    </row>
    <row r="367" spans="1:20" ht="63.75">
      <c r="A367" s="189">
        <v>221</v>
      </c>
      <c r="B367" s="68"/>
      <c r="C367" s="210" t="s">
        <v>92</v>
      </c>
      <c r="D367" s="211">
        <v>46034</v>
      </c>
      <c r="E367" s="189" t="s">
        <v>1977</v>
      </c>
      <c r="F367" s="189" t="s">
        <v>3</v>
      </c>
      <c r="G367" s="189">
        <v>2363241</v>
      </c>
      <c r="H367" s="68"/>
      <c r="I367" s="195" t="s">
        <v>3291</v>
      </c>
      <c r="J367" s="68"/>
      <c r="K367" s="68"/>
      <c r="L367" s="68"/>
      <c r="M367" s="68"/>
      <c r="N367" s="341"/>
      <c r="O367" s="341"/>
      <c r="P367" s="212">
        <v>0</v>
      </c>
      <c r="Q367" s="212">
        <v>100</v>
      </c>
      <c r="R367" s="68" t="s">
        <v>1477</v>
      </c>
      <c r="S367" s="342"/>
      <c r="T367" s="269"/>
    </row>
    <row r="368" spans="1:20" ht="51">
      <c r="A368" s="189">
        <v>132</v>
      </c>
      <c r="B368" s="68"/>
      <c r="C368" s="210" t="s">
        <v>59</v>
      </c>
      <c r="D368" s="211">
        <v>46034</v>
      </c>
      <c r="E368" s="189" t="s">
        <v>1978</v>
      </c>
      <c r="F368" s="189" t="s">
        <v>3</v>
      </c>
      <c r="G368" s="189">
        <v>2363251</v>
      </c>
      <c r="H368" s="68"/>
      <c r="I368" s="195" t="s">
        <v>3292</v>
      </c>
      <c r="J368" s="68"/>
      <c r="K368" s="68"/>
      <c r="L368" s="68"/>
      <c r="M368" s="68"/>
      <c r="N368" s="341"/>
      <c r="O368" s="341"/>
      <c r="P368" s="212">
        <v>0</v>
      </c>
      <c r="Q368" s="212">
        <v>400</v>
      </c>
      <c r="R368" s="68" t="s">
        <v>1477</v>
      </c>
      <c r="S368" s="342"/>
      <c r="T368" s="269"/>
    </row>
    <row r="369" spans="1:20" ht="38.25">
      <c r="A369" s="189">
        <v>15</v>
      </c>
      <c r="B369" s="68"/>
      <c r="C369" s="210" t="s">
        <v>39</v>
      </c>
      <c r="D369" s="211">
        <v>46034</v>
      </c>
      <c r="E369" s="189" t="s">
        <v>1979</v>
      </c>
      <c r="F369" s="189" t="s">
        <v>3</v>
      </c>
      <c r="G369" s="189">
        <v>2363255</v>
      </c>
      <c r="H369" s="68"/>
      <c r="I369" s="195" t="s">
        <v>3293</v>
      </c>
      <c r="J369" s="68"/>
      <c r="K369" s="68"/>
      <c r="L369" s="68"/>
      <c r="M369" s="68"/>
      <c r="N369" s="341"/>
      <c r="O369" s="341"/>
      <c r="P369" s="212">
        <v>0</v>
      </c>
      <c r="Q369" s="212">
        <v>100</v>
      </c>
      <c r="R369" s="68" t="s">
        <v>1477</v>
      </c>
      <c r="S369" s="342"/>
      <c r="T369" s="269"/>
    </row>
    <row r="370" spans="1:20" ht="51">
      <c r="A370" s="189">
        <v>904</v>
      </c>
      <c r="B370" s="68"/>
      <c r="C370" s="210" t="s">
        <v>193</v>
      </c>
      <c r="D370" s="211">
        <v>46034</v>
      </c>
      <c r="E370" s="189" t="s">
        <v>1980</v>
      </c>
      <c r="F370" s="189" t="s">
        <v>3</v>
      </c>
      <c r="G370" s="189">
        <v>2363266</v>
      </c>
      <c r="H370" s="68"/>
      <c r="I370" s="195" t="s">
        <v>3294</v>
      </c>
      <c r="J370" s="68"/>
      <c r="K370" s="68"/>
      <c r="L370" s="68"/>
      <c r="M370" s="68"/>
      <c r="N370" s="341"/>
      <c r="O370" s="341"/>
      <c r="P370" s="212">
        <v>0</v>
      </c>
      <c r="Q370" s="212">
        <v>4432</v>
      </c>
      <c r="R370" s="68" t="s">
        <v>1477</v>
      </c>
      <c r="S370" s="342"/>
      <c r="T370" s="269"/>
    </row>
    <row r="371" spans="1:20" ht="63.75">
      <c r="A371" s="189">
        <v>221</v>
      </c>
      <c r="B371" s="68"/>
      <c r="C371" s="210" t="s">
        <v>92</v>
      </c>
      <c r="D371" s="211">
        <v>46034</v>
      </c>
      <c r="E371" s="189" t="s">
        <v>1981</v>
      </c>
      <c r="F371" s="189" t="s">
        <v>3</v>
      </c>
      <c r="G371" s="189">
        <v>2363274</v>
      </c>
      <c r="H371" s="68"/>
      <c r="I371" s="195" t="s">
        <v>3295</v>
      </c>
      <c r="J371" s="68"/>
      <c r="K371" s="68"/>
      <c r="L371" s="68"/>
      <c r="M371" s="68"/>
      <c r="N371" s="341"/>
      <c r="O371" s="341"/>
      <c r="P371" s="212">
        <v>0</v>
      </c>
      <c r="Q371" s="212">
        <v>280</v>
      </c>
      <c r="R371" s="68" t="s">
        <v>1477</v>
      </c>
      <c r="S371" s="342"/>
      <c r="T371" s="269"/>
    </row>
    <row r="372" spans="1:20" ht="63.75">
      <c r="A372" s="189">
        <v>221</v>
      </c>
      <c r="B372" s="68"/>
      <c r="C372" s="210" t="s">
        <v>92</v>
      </c>
      <c r="D372" s="211">
        <v>46034</v>
      </c>
      <c r="E372" s="189" t="s">
        <v>1982</v>
      </c>
      <c r="F372" s="189" t="s">
        <v>3</v>
      </c>
      <c r="G372" s="189">
        <v>2363276</v>
      </c>
      <c r="H372" s="68"/>
      <c r="I372" s="195" t="s">
        <v>1564</v>
      </c>
      <c r="J372" s="68"/>
      <c r="K372" s="68"/>
      <c r="L372" s="68"/>
      <c r="M372" s="68"/>
      <c r="N372" s="341"/>
      <c r="O372" s="341"/>
      <c r="P372" s="212">
        <v>0</v>
      </c>
      <c r="Q372" s="212">
        <v>100</v>
      </c>
      <c r="R372" s="68" t="s">
        <v>1477</v>
      </c>
      <c r="S372" s="342"/>
      <c r="T372" s="269"/>
    </row>
    <row r="373" spans="1:20" ht="63.75">
      <c r="A373" s="189">
        <v>221</v>
      </c>
      <c r="B373" s="68"/>
      <c r="C373" s="210" t="s">
        <v>92</v>
      </c>
      <c r="D373" s="211">
        <v>46034</v>
      </c>
      <c r="E373" s="189" t="s">
        <v>1983</v>
      </c>
      <c r="F373" s="189" t="s">
        <v>3</v>
      </c>
      <c r="G373" s="189">
        <v>2363277</v>
      </c>
      <c r="H373" s="68"/>
      <c r="I373" s="195" t="s">
        <v>1564</v>
      </c>
      <c r="J373" s="68"/>
      <c r="K373" s="68"/>
      <c r="L373" s="68"/>
      <c r="M373" s="68"/>
      <c r="N373" s="341"/>
      <c r="O373" s="341"/>
      <c r="P373" s="212">
        <v>0</v>
      </c>
      <c r="Q373" s="212">
        <v>100</v>
      </c>
      <c r="R373" s="68" t="s">
        <v>1477</v>
      </c>
      <c r="S373" s="342"/>
      <c r="T373" s="269"/>
    </row>
    <row r="374" spans="1:20" ht="63.75">
      <c r="A374" s="189">
        <v>221</v>
      </c>
      <c r="B374" s="68"/>
      <c r="C374" s="210" t="s">
        <v>92</v>
      </c>
      <c r="D374" s="211">
        <v>46034</v>
      </c>
      <c r="E374" s="189" t="s">
        <v>1984</v>
      </c>
      <c r="F374" s="189" t="s">
        <v>3</v>
      </c>
      <c r="G374" s="189">
        <v>2363278</v>
      </c>
      <c r="H374" s="68"/>
      <c r="I374" s="195" t="s">
        <v>1564</v>
      </c>
      <c r="J374" s="68"/>
      <c r="K374" s="68"/>
      <c r="L374" s="68"/>
      <c r="M374" s="68"/>
      <c r="N374" s="341"/>
      <c r="O374" s="341"/>
      <c r="P374" s="212">
        <v>0</v>
      </c>
      <c r="Q374" s="212">
        <v>100</v>
      </c>
      <c r="R374" s="68" t="s">
        <v>1477</v>
      </c>
      <c r="S374" s="342"/>
      <c r="T374" s="269"/>
    </row>
    <row r="375" spans="1:20" ht="63.75">
      <c r="A375" s="189">
        <v>221</v>
      </c>
      <c r="B375" s="68"/>
      <c r="C375" s="210" t="s">
        <v>92</v>
      </c>
      <c r="D375" s="211">
        <v>46034</v>
      </c>
      <c r="E375" s="189" t="s">
        <v>1985</v>
      </c>
      <c r="F375" s="189" t="s">
        <v>3</v>
      </c>
      <c r="G375" s="189">
        <v>2363279</v>
      </c>
      <c r="H375" s="68"/>
      <c r="I375" s="195" t="s">
        <v>1564</v>
      </c>
      <c r="J375" s="68"/>
      <c r="K375" s="68"/>
      <c r="L375" s="68"/>
      <c r="M375" s="68"/>
      <c r="N375" s="341"/>
      <c r="O375" s="341"/>
      <c r="P375" s="212">
        <v>0</v>
      </c>
      <c r="Q375" s="212">
        <v>100</v>
      </c>
      <c r="R375" s="68" t="s">
        <v>1477</v>
      </c>
      <c r="S375" s="342"/>
      <c r="T375" s="269"/>
    </row>
    <row r="376" spans="1:20" ht="63.75">
      <c r="A376" s="189">
        <v>221</v>
      </c>
      <c r="B376" s="68"/>
      <c r="C376" s="210" t="s">
        <v>92</v>
      </c>
      <c r="D376" s="211">
        <v>46034</v>
      </c>
      <c r="E376" s="189" t="s">
        <v>1986</v>
      </c>
      <c r="F376" s="189" t="s">
        <v>3</v>
      </c>
      <c r="G376" s="189">
        <v>2363280</v>
      </c>
      <c r="H376" s="68"/>
      <c r="I376" s="195" t="s">
        <v>1564</v>
      </c>
      <c r="J376" s="68"/>
      <c r="K376" s="68"/>
      <c r="L376" s="68"/>
      <c r="M376" s="68"/>
      <c r="N376" s="341"/>
      <c r="O376" s="341"/>
      <c r="P376" s="212">
        <v>0</v>
      </c>
      <c r="Q376" s="212">
        <v>100</v>
      </c>
      <c r="R376" s="68" t="s">
        <v>1477</v>
      </c>
      <c r="S376" s="342"/>
      <c r="T376" s="269"/>
    </row>
    <row r="377" spans="1:20" ht="51">
      <c r="A377" s="189">
        <v>133</v>
      </c>
      <c r="B377" s="68"/>
      <c r="C377" s="210" t="s">
        <v>60</v>
      </c>
      <c r="D377" s="211">
        <v>46034</v>
      </c>
      <c r="E377" s="189" t="s">
        <v>1987</v>
      </c>
      <c r="F377" s="189" t="s">
        <v>3</v>
      </c>
      <c r="G377" s="189">
        <v>2363284</v>
      </c>
      <c r="H377" s="68"/>
      <c r="I377" s="195" t="s">
        <v>1607</v>
      </c>
      <c r="J377" s="68"/>
      <c r="K377" s="68"/>
      <c r="L377" s="68"/>
      <c r="M377" s="68"/>
      <c r="N377" s="341"/>
      <c r="O377" s="341"/>
      <c r="P377" s="212">
        <v>0</v>
      </c>
      <c r="Q377" s="212">
        <v>40</v>
      </c>
      <c r="R377" s="68" t="s">
        <v>1477</v>
      </c>
      <c r="S377" s="342"/>
      <c r="T377" s="269"/>
    </row>
    <row r="378" spans="1:20" ht="51">
      <c r="A378" s="189">
        <v>670</v>
      </c>
      <c r="B378" s="68"/>
      <c r="C378" s="210" t="s">
        <v>178</v>
      </c>
      <c r="D378" s="211">
        <v>46034</v>
      </c>
      <c r="E378" s="189" t="s">
        <v>1988</v>
      </c>
      <c r="F378" s="189" t="s">
        <v>3</v>
      </c>
      <c r="G378" s="189">
        <v>2363285</v>
      </c>
      <c r="H378" s="68"/>
      <c r="I378" s="195" t="s">
        <v>3296</v>
      </c>
      <c r="J378" s="68"/>
      <c r="K378" s="68"/>
      <c r="L378" s="68"/>
      <c r="M378" s="68"/>
      <c r="N378" s="341"/>
      <c r="O378" s="341"/>
      <c r="P378" s="212">
        <v>0</v>
      </c>
      <c r="Q378" s="212">
        <v>2900</v>
      </c>
      <c r="R378" s="68" t="s">
        <v>1477</v>
      </c>
      <c r="S378" s="342"/>
      <c r="T378" s="269"/>
    </row>
    <row r="379" spans="1:20" ht="63.75">
      <c r="A379" s="189">
        <v>650</v>
      </c>
      <c r="B379" s="68"/>
      <c r="C379" s="210" t="s">
        <v>175</v>
      </c>
      <c r="D379" s="211">
        <v>46034</v>
      </c>
      <c r="E379" s="189" t="s">
        <v>1989</v>
      </c>
      <c r="F379" s="189" t="s">
        <v>3</v>
      </c>
      <c r="G379" s="189">
        <v>2363297</v>
      </c>
      <c r="H379" s="68"/>
      <c r="I379" s="195" t="s">
        <v>3297</v>
      </c>
      <c r="J379" s="68"/>
      <c r="K379" s="68"/>
      <c r="L379" s="68"/>
      <c r="M379" s="68"/>
      <c r="N379" s="341"/>
      <c r="O379" s="341"/>
      <c r="P379" s="212">
        <v>0</v>
      </c>
      <c r="Q379" s="212">
        <v>77.69</v>
      </c>
      <c r="R379" s="68" t="s">
        <v>1477</v>
      </c>
      <c r="S379" s="342"/>
      <c r="T379" s="269"/>
    </row>
    <row r="380" spans="1:20" ht="63.75">
      <c r="A380" s="189">
        <v>650</v>
      </c>
      <c r="B380" s="68"/>
      <c r="C380" s="210" t="s">
        <v>175</v>
      </c>
      <c r="D380" s="211">
        <v>46034</v>
      </c>
      <c r="E380" s="189" t="s">
        <v>1990</v>
      </c>
      <c r="F380" s="189" t="s">
        <v>3</v>
      </c>
      <c r="G380" s="189">
        <v>2363294</v>
      </c>
      <c r="H380" s="68"/>
      <c r="I380" s="195" t="s">
        <v>3298</v>
      </c>
      <c r="J380" s="68"/>
      <c r="K380" s="68"/>
      <c r="L380" s="68"/>
      <c r="M380" s="68"/>
      <c r="N380" s="341"/>
      <c r="O380" s="341"/>
      <c r="P380" s="212">
        <v>0</v>
      </c>
      <c r="Q380" s="212">
        <v>59.49</v>
      </c>
      <c r="R380" s="68" t="s">
        <v>1477</v>
      </c>
      <c r="S380" s="342"/>
      <c r="T380" s="269"/>
    </row>
    <row r="381" spans="1:20" ht="63.75">
      <c r="A381" s="189">
        <v>650</v>
      </c>
      <c r="B381" s="68"/>
      <c r="C381" s="210" t="s">
        <v>175</v>
      </c>
      <c r="D381" s="211">
        <v>46034</v>
      </c>
      <c r="E381" s="189" t="s">
        <v>1991</v>
      </c>
      <c r="F381" s="189" t="s">
        <v>3</v>
      </c>
      <c r="G381" s="189">
        <v>2363295</v>
      </c>
      <c r="H381" s="68"/>
      <c r="I381" s="195" t="s">
        <v>3299</v>
      </c>
      <c r="J381" s="68"/>
      <c r="K381" s="68"/>
      <c r="L381" s="68"/>
      <c r="M381" s="68"/>
      <c r="N381" s="341"/>
      <c r="O381" s="341"/>
      <c r="P381" s="212">
        <v>0</v>
      </c>
      <c r="Q381" s="212">
        <v>43.63</v>
      </c>
      <c r="R381" s="68" t="s">
        <v>1477</v>
      </c>
      <c r="S381" s="342"/>
      <c r="T381" s="269"/>
    </row>
    <row r="382" spans="1:20" ht="63.75">
      <c r="A382" s="189">
        <v>650</v>
      </c>
      <c r="B382" s="68"/>
      <c r="C382" s="210" t="s">
        <v>175</v>
      </c>
      <c r="D382" s="211">
        <v>46034</v>
      </c>
      <c r="E382" s="189" t="s">
        <v>1992</v>
      </c>
      <c r="F382" s="189" t="s">
        <v>3</v>
      </c>
      <c r="G382" s="189">
        <v>2363298</v>
      </c>
      <c r="H382" s="68"/>
      <c r="I382" s="195" t="s">
        <v>3300</v>
      </c>
      <c r="J382" s="68"/>
      <c r="K382" s="68"/>
      <c r="L382" s="68"/>
      <c r="M382" s="68"/>
      <c r="N382" s="341"/>
      <c r="O382" s="341"/>
      <c r="P382" s="212">
        <v>0</v>
      </c>
      <c r="Q382" s="212">
        <v>43.63</v>
      </c>
      <c r="R382" s="68" t="s">
        <v>1477</v>
      </c>
      <c r="S382" s="342"/>
      <c r="T382" s="269"/>
    </row>
    <row r="383" spans="1:20" ht="63.75">
      <c r="A383" s="189">
        <v>253</v>
      </c>
      <c r="B383" s="68"/>
      <c r="C383" s="210" t="s">
        <v>104</v>
      </c>
      <c r="D383" s="211">
        <v>46034</v>
      </c>
      <c r="E383" s="189" t="s">
        <v>1993</v>
      </c>
      <c r="F383" s="189" t="s">
        <v>3</v>
      </c>
      <c r="G383" s="189">
        <v>2363117</v>
      </c>
      <c r="H383" s="68"/>
      <c r="I383" s="195" t="s">
        <v>3301</v>
      </c>
      <c r="J383" s="68"/>
      <c r="K383" s="68"/>
      <c r="L383" s="68"/>
      <c r="M383" s="68"/>
      <c r="N383" s="341"/>
      <c r="O383" s="341"/>
      <c r="P383" s="212">
        <v>0</v>
      </c>
      <c r="Q383" s="212">
        <v>5560755.4500000002</v>
      </c>
      <c r="R383" s="68" t="s">
        <v>1477</v>
      </c>
      <c r="S383" s="342"/>
      <c r="T383" s="269"/>
    </row>
    <row r="384" spans="1:20" ht="51">
      <c r="A384" s="189" t="s">
        <v>550</v>
      </c>
      <c r="B384" s="68"/>
      <c r="C384" s="210" t="s">
        <v>589</v>
      </c>
      <c r="D384" s="211">
        <v>46034</v>
      </c>
      <c r="E384" s="189" t="s">
        <v>1994</v>
      </c>
      <c r="F384" s="189" t="s">
        <v>3</v>
      </c>
      <c r="G384" s="189">
        <v>2363176</v>
      </c>
      <c r="H384" s="68"/>
      <c r="I384" s="195" t="s">
        <v>3302</v>
      </c>
      <c r="J384" s="68"/>
      <c r="K384" s="68"/>
      <c r="L384" s="68"/>
      <c r="M384" s="68"/>
      <c r="N384" s="341"/>
      <c r="O384" s="341"/>
      <c r="P384" s="212">
        <v>0</v>
      </c>
      <c r="Q384" s="212">
        <v>424.34</v>
      </c>
      <c r="R384" s="68" t="s">
        <v>1477</v>
      </c>
      <c r="S384" s="342"/>
      <c r="T384" s="269"/>
    </row>
    <row r="385" spans="1:20" ht="63.75">
      <c r="A385" s="189">
        <v>221</v>
      </c>
      <c r="B385" s="68"/>
      <c r="C385" s="210" t="s">
        <v>92</v>
      </c>
      <c r="D385" s="211">
        <v>46034</v>
      </c>
      <c r="E385" s="189" t="s">
        <v>1995</v>
      </c>
      <c r="F385" s="189" t="s">
        <v>3</v>
      </c>
      <c r="G385" s="189">
        <v>2363182</v>
      </c>
      <c r="H385" s="68"/>
      <c r="I385" s="195" t="s">
        <v>3303</v>
      </c>
      <c r="J385" s="68"/>
      <c r="K385" s="68"/>
      <c r="L385" s="68"/>
      <c r="M385" s="68"/>
      <c r="N385" s="341"/>
      <c r="O385" s="341"/>
      <c r="P385" s="212">
        <v>0</v>
      </c>
      <c r="Q385" s="212">
        <v>200</v>
      </c>
      <c r="R385" s="68" t="s">
        <v>1477</v>
      </c>
      <c r="S385" s="342"/>
      <c r="T385" s="269"/>
    </row>
    <row r="386" spans="1:20" ht="63.75">
      <c r="A386" s="189">
        <v>221</v>
      </c>
      <c r="B386" s="68"/>
      <c r="C386" s="210" t="s">
        <v>92</v>
      </c>
      <c r="D386" s="211">
        <v>46034</v>
      </c>
      <c r="E386" s="189" t="s">
        <v>1996</v>
      </c>
      <c r="F386" s="189" t="s">
        <v>3</v>
      </c>
      <c r="G386" s="189">
        <v>2363186</v>
      </c>
      <c r="H386" s="68"/>
      <c r="I386" s="195" t="s">
        <v>3304</v>
      </c>
      <c r="J386" s="68"/>
      <c r="K386" s="68"/>
      <c r="L386" s="68"/>
      <c r="M386" s="68"/>
      <c r="N386" s="341"/>
      <c r="O386" s="341"/>
      <c r="P386" s="212">
        <v>0</v>
      </c>
      <c r="Q386" s="212">
        <v>22220</v>
      </c>
      <c r="R386" s="68" t="s">
        <v>1477</v>
      </c>
      <c r="S386" s="342"/>
      <c r="T386" s="269"/>
    </row>
    <row r="387" spans="1:20" ht="51">
      <c r="A387" s="189">
        <v>514</v>
      </c>
      <c r="B387" s="68"/>
      <c r="C387" s="210" t="s">
        <v>161</v>
      </c>
      <c r="D387" s="211">
        <v>46034</v>
      </c>
      <c r="E387" s="189" t="s">
        <v>1997</v>
      </c>
      <c r="F387" s="189" t="s">
        <v>3</v>
      </c>
      <c r="G387" s="189">
        <v>2363194</v>
      </c>
      <c r="H387" s="68"/>
      <c r="I387" s="195" t="s">
        <v>3305</v>
      </c>
      <c r="J387" s="68"/>
      <c r="K387" s="68"/>
      <c r="L387" s="68"/>
      <c r="M387" s="68"/>
      <c r="N387" s="341"/>
      <c r="O387" s="341"/>
      <c r="P387" s="212">
        <v>0</v>
      </c>
      <c r="Q387" s="212">
        <v>4041339.25</v>
      </c>
      <c r="R387" s="68" t="s">
        <v>1477</v>
      </c>
      <c r="S387" s="342"/>
      <c r="T387" s="269"/>
    </row>
    <row r="388" spans="1:20" ht="63.75">
      <c r="A388" s="189">
        <v>514</v>
      </c>
      <c r="B388" s="68"/>
      <c r="C388" s="210" t="s">
        <v>161</v>
      </c>
      <c r="D388" s="211">
        <v>46034</v>
      </c>
      <c r="E388" s="189" t="s">
        <v>1998</v>
      </c>
      <c r="F388" s="189" t="s">
        <v>3</v>
      </c>
      <c r="G388" s="189">
        <v>2363199</v>
      </c>
      <c r="H388" s="68"/>
      <c r="I388" s="195" t="s">
        <v>3306</v>
      </c>
      <c r="J388" s="68"/>
      <c r="K388" s="68"/>
      <c r="L388" s="68"/>
      <c r="M388" s="68"/>
      <c r="N388" s="341"/>
      <c r="O388" s="341"/>
      <c r="P388" s="212">
        <v>0</v>
      </c>
      <c r="Q388" s="212">
        <v>9733051.8599999994</v>
      </c>
      <c r="R388" s="68" t="s">
        <v>1477</v>
      </c>
      <c r="S388" s="342"/>
      <c r="T388" s="269"/>
    </row>
    <row r="389" spans="1:20" ht="63.75">
      <c r="A389" s="189">
        <v>514</v>
      </c>
      <c r="B389" s="68"/>
      <c r="C389" s="210" t="s">
        <v>161</v>
      </c>
      <c r="D389" s="211">
        <v>46034</v>
      </c>
      <c r="E389" s="189" t="s">
        <v>1999</v>
      </c>
      <c r="F389" s="189" t="s">
        <v>3</v>
      </c>
      <c r="G389" s="189">
        <v>2363200</v>
      </c>
      <c r="H389" s="68"/>
      <c r="I389" s="195" t="s">
        <v>3307</v>
      </c>
      <c r="J389" s="68"/>
      <c r="K389" s="68"/>
      <c r="L389" s="68"/>
      <c r="M389" s="68"/>
      <c r="N389" s="341"/>
      <c r="O389" s="341"/>
      <c r="P389" s="212">
        <v>0</v>
      </c>
      <c r="Q389" s="212">
        <v>6509495.8200000003</v>
      </c>
      <c r="R389" s="68" t="s">
        <v>1477</v>
      </c>
      <c r="S389" s="342"/>
      <c r="T389" s="269"/>
    </row>
    <row r="390" spans="1:20" ht="63.75">
      <c r="A390" s="189">
        <v>514</v>
      </c>
      <c r="B390" s="68"/>
      <c r="C390" s="210" t="s">
        <v>161</v>
      </c>
      <c r="D390" s="211">
        <v>46034</v>
      </c>
      <c r="E390" s="189" t="s">
        <v>2000</v>
      </c>
      <c r="F390" s="189" t="s">
        <v>3</v>
      </c>
      <c r="G390" s="189">
        <v>2363203</v>
      </c>
      <c r="H390" s="68"/>
      <c r="I390" s="195" t="s">
        <v>3308</v>
      </c>
      <c r="J390" s="68"/>
      <c r="K390" s="68"/>
      <c r="L390" s="68"/>
      <c r="M390" s="68"/>
      <c r="N390" s="341"/>
      <c r="O390" s="341"/>
      <c r="P390" s="212">
        <v>0</v>
      </c>
      <c r="Q390" s="212">
        <v>3805501.56</v>
      </c>
      <c r="R390" s="68" t="s">
        <v>1477</v>
      </c>
      <c r="S390" s="342"/>
      <c r="T390" s="269"/>
    </row>
    <row r="391" spans="1:20" ht="51">
      <c r="A391" s="189">
        <v>514</v>
      </c>
      <c r="B391" s="68"/>
      <c r="C391" s="210" t="s">
        <v>161</v>
      </c>
      <c r="D391" s="211">
        <v>46034</v>
      </c>
      <c r="E391" s="189" t="s">
        <v>2001</v>
      </c>
      <c r="F391" s="189" t="s">
        <v>3</v>
      </c>
      <c r="G391" s="189">
        <v>2363204</v>
      </c>
      <c r="H391" s="68"/>
      <c r="I391" s="195" t="s">
        <v>3309</v>
      </c>
      <c r="J391" s="68"/>
      <c r="K391" s="68"/>
      <c r="L391" s="68"/>
      <c r="M391" s="68"/>
      <c r="N391" s="341"/>
      <c r="O391" s="341"/>
      <c r="P391" s="212">
        <v>0</v>
      </c>
      <c r="Q391" s="212">
        <v>12913272.26</v>
      </c>
      <c r="R391" s="68" t="s">
        <v>1477</v>
      </c>
      <c r="S391" s="342"/>
      <c r="T391" s="269"/>
    </row>
    <row r="392" spans="1:20" ht="63.75">
      <c r="A392" s="189">
        <v>340</v>
      </c>
      <c r="B392" s="68"/>
      <c r="C392" s="210" t="s">
        <v>136</v>
      </c>
      <c r="D392" s="211">
        <v>46034</v>
      </c>
      <c r="E392" s="189" t="s">
        <v>2002</v>
      </c>
      <c r="F392" s="189" t="s">
        <v>6</v>
      </c>
      <c r="G392" s="189">
        <v>3437463</v>
      </c>
      <c r="H392" s="68"/>
      <c r="I392" s="195" t="s">
        <v>3310</v>
      </c>
      <c r="J392" s="68"/>
      <c r="K392" s="68"/>
      <c r="L392" s="68"/>
      <c r="M392" s="68"/>
      <c r="N392" s="341"/>
      <c r="O392" s="341"/>
      <c r="P392" s="212">
        <v>0</v>
      </c>
      <c r="Q392" s="212">
        <v>5367.54</v>
      </c>
      <c r="R392" s="68" t="s">
        <v>1477</v>
      </c>
      <c r="S392" s="342"/>
      <c r="T392" s="269"/>
    </row>
    <row r="393" spans="1:20" ht="63.75">
      <c r="A393" s="189">
        <v>340</v>
      </c>
      <c r="B393" s="68"/>
      <c r="C393" s="210" t="s">
        <v>136</v>
      </c>
      <c r="D393" s="211">
        <v>46034</v>
      </c>
      <c r="E393" s="189" t="s">
        <v>2003</v>
      </c>
      <c r="F393" s="189" t="s">
        <v>6</v>
      </c>
      <c r="G393" s="189">
        <v>3437465</v>
      </c>
      <c r="H393" s="68"/>
      <c r="I393" s="195" t="s">
        <v>3311</v>
      </c>
      <c r="J393" s="68"/>
      <c r="K393" s="68"/>
      <c r="L393" s="68"/>
      <c r="M393" s="68"/>
      <c r="N393" s="341"/>
      <c r="O393" s="341"/>
      <c r="P393" s="212">
        <v>0</v>
      </c>
      <c r="Q393" s="212">
        <v>30278.87</v>
      </c>
      <c r="R393" s="68" t="s">
        <v>1477</v>
      </c>
      <c r="S393" s="342"/>
      <c r="T393" s="269"/>
    </row>
    <row r="394" spans="1:20" ht="63.75">
      <c r="A394" s="189">
        <v>340</v>
      </c>
      <c r="B394" s="68"/>
      <c r="C394" s="210" t="s">
        <v>136</v>
      </c>
      <c r="D394" s="211">
        <v>46034</v>
      </c>
      <c r="E394" s="189" t="s">
        <v>2004</v>
      </c>
      <c r="F394" s="189" t="s">
        <v>14</v>
      </c>
      <c r="G394" s="189">
        <v>3437464</v>
      </c>
      <c r="H394" s="68"/>
      <c r="I394" s="195" t="s">
        <v>3312</v>
      </c>
      <c r="J394" s="68"/>
      <c r="K394" s="68"/>
      <c r="L394" s="68"/>
      <c r="M394" s="68"/>
      <c r="N394" s="341"/>
      <c r="O394" s="341"/>
      <c r="P394" s="212">
        <v>80</v>
      </c>
      <c r="Q394" s="212">
        <v>0</v>
      </c>
      <c r="R394" s="68" t="s">
        <v>1477</v>
      </c>
      <c r="S394" s="342"/>
      <c r="T394" s="269"/>
    </row>
    <row r="395" spans="1:20" ht="63.75">
      <c r="A395" s="189">
        <v>340</v>
      </c>
      <c r="B395" s="68"/>
      <c r="C395" s="210" t="s">
        <v>136</v>
      </c>
      <c r="D395" s="211">
        <v>46034</v>
      </c>
      <c r="E395" s="189" t="s">
        <v>2005</v>
      </c>
      <c r="F395" s="189" t="s">
        <v>14</v>
      </c>
      <c r="G395" s="189">
        <v>3437466</v>
      </c>
      <c r="H395" s="68"/>
      <c r="I395" s="195" t="s">
        <v>3313</v>
      </c>
      <c r="J395" s="68"/>
      <c r="K395" s="68"/>
      <c r="L395" s="68"/>
      <c r="M395" s="68"/>
      <c r="N395" s="341"/>
      <c r="O395" s="341"/>
      <c r="P395" s="212">
        <v>80</v>
      </c>
      <c r="Q395" s="212">
        <v>0</v>
      </c>
      <c r="R395" s="68" t="s">
        <v>1477</v>
      </c>
      <c r="S395" s="342"/>
      <c r="T395" s="269"/>
    </row>
    <row r="396" spans="1:20" ht="76.5">
      <c r="A396" s="189" t="s">
        <v>544</v>
      </c>
      <c r="B396" s="68"/>
      <c r="C396" s="210" t="s">
        <v>678</v>
      </c>
      <c r="D396" s="211">
        <v>46034</v>
      </c>
      <c r="E396" s="189" t="s">
        <v>2006</v>
      </c>
      <c r="F396" s="189" t="s">
        <v>6</v>
      </c>
      <c r="G396" s="189">
        <v>2356810</v>
      </c>
      <c r="H396" s="68"/>
      <c r="I396" s="195" t="s">
        <v>3314</v>
      </c>
      <c r="J396" s="68"/>
      <c r="K396" s="68"/>
      <c r="L396" s="68"/>
      <c r="M396" s="68"/>
      <c r="N396" s="341"/>
      <c r="O396" s="341"/>
      <c r="P396" s="212">
        <v>0</v>
      </c>
      <c r="Q396" s="212">
        <v>198158.07</v>
      </c>
      <c r="R396" s="68" t="s">
        <v>1477</v>
      </c>
      <c r="S396" s="342"/>
      <c r="T396" s="269"/>
    </row>
    <row r="397" spans="1:20" ht="76.5">
      <c r="A397" s="189" t="s">
        <v>544</v>
      </c>
      <c r="B397" s="68"/>
      <c r="C397" s="210" t="s">
        <v>678</v>
      </c>
      <c r="D397" s="211">
        <v>46034</v>
      </c>
      <c r="E397" s="189" t="s">
        <v>2007</v>
      </c>
      <c r="F397" s="189" t="s">
        <v>6</v>
      </c>
      <c r="G397" s="189">
        <v>2356814</v>
      </c>
      <c r="H397" s="68"/>
      <c r="I397" s="195" t="s">
        <v>3315</v>
      </c>
      <c r="J397" s="68"/>
      <c r="K397" s="68"/>
      <c r="L397" s="68"/>
      <c r="M397" s="68"/>
      <c r="N397" s="341"/>
      <c r="O397" s="341"/>
      <c r="P397" s="212">
        <v>0</v>
      </c>
      <c r="Q397" s="212">
        <v>497.26</v>
      </c>
      <c r="R397" s="68" t="s">
        <v>1477</v>
      </c>
      <c r="S397" s="342"/>
      <c r="T397" s="269"/>
    </row>
    <row r="398" spans="1:20" ht="76.5">
      <c r="A398" s="189" t="s">
        <v>544</v>
      </c>
      <c r="B398" s="68"/>
      <c r="C398" s="210" t="s">
        <v>678</v>
      </c>
      <c r="D398" s="211">
        <v>46034</v>
      </c>
      <c r="E398" s="189" t="s">
        <v>2008</v>
      </c>
      <c r="F398" s="189" t="s">
        <v>6</v>
      </c>
      <c r="G398" s="189">
        <v>2356849</v>
      </c>
      <c r="H398" s="68"/>
      <c r="I398" s="195" t="s">
        <v>3316</v>
      </c>
      <c r="J398" s="68"/>
      <c r="K398" s="68"/>
      <c r="L398" s="68"/>
      <c r="M398" s="68"/>
      <c r="N398" s="341"/>
      <c r="O398" s="341"/>
      <c r="P398" s="212">
        <v>0</v>
      </c>
      <c r="Q398" s="212">
        <v>372147.38</v>
      </c>
      <c r="R398" s="68" t="s">
        <v>1477</v>
      </c>
      <c r="S398" s="342"/>
      <c r="T398" s="269"/>
    </row>
    <row r="399" spans="1:20" ht="76.5">
      <c r="A399" s="189" t="s">
        <v>544</v>
      </c>
      <c r="B399" s="68"/>
      <c r="C399" s="210" t="s">
        <v>678</v>
      </c>
      <c r="D399" s="211">
        <v>46034</v>
      </c>
      <c r="E399" s="189" t="s">
        <v>2009</v>
      </c>
      <c r="F399" s="189" t="s">
        <v>6</v>
      </c>
      <c r="G399" s="189">
        <v>2356850</v>
      </c>
      <c r="H399" s="68"/>
      <c r="I399" s="195" t="s">
        <v>3317</v>
      </c>
      <c r="J399" s="68"/>
      <c r="K399" s="68"/>
      <c r="L399" s="68"/>
      <c r="M399" s="68"/>
      <c r="N399" s="341"/>
      <c r="O399" s="341"/>
      <c r="P399" s="212">
        <v>0</v>
      </c>
      <c r="Q399" s="212">
        <v>351342.05</v>
      </c>
      <c r="R399" s="68" t="s">
        <v>1477</v>
      </c>
      <c r="S399" s="342"/>
      <c r="T399" s="269"/>
    </row>
    <row r="400" spans="1:20" ht="76.5">
      <c r="A400" s="189" t="s">
        <v>544</v>
      </c>
      <c r="B400" s="68"/>
      <c r="C400" s="210" t="s">
        <v>678</v>
      </c>
      <c r="D400" s="211">
        <v>46034</v>
      </c>
      <c r="E400" s="189" t="s">
        <v>2010</v>
      </c>
      <c r="F400" s="189" t="s">
        <v>6</v>
      </c>
      <c r="G400" s="189">
        <v>2356853</v>
      </c>
      <c r="H400" s="68"/>
      <c r="I400" s="195" t="s">
        <v>3318</v>
      </c>
      <c r="J400" s="68"/>
      <c r="K400" s="68"/>
      <c r="L400" s="68"/>
      <c r="M400" s="68"/>
      <c r="N400" s="341"/>
      <c r="O400" s="341"/>
      <c r="P400" s="212">
        <v>0</v>
      </c>
      <c r="Q400" s="212">
        <v>258217.9</v>
      </c>
      <c r="R400" s="68" t="s">
        <v>1477</v>
      </c>
      <c r="S400" s="342"/>
      <c r="T400" s="269"/>
    </row>
    <row r="401" spans="1:20" ht="76.5">
      <c r="A401" s="189" t="s">
        <v>544</v>
      </c>
      <c r="B401" s="68"/>
      <c r="C401" s="210" t="s">
        <v>678</v>
      </c>
      <c r="D401" s="211">
        <v>46034</v>
      </c>
      <c r="E401" s="189" t="s">
        <v>2011</v>
      </c>
      <c r="F401" s="189" t="s">
        <v>6</v>
      </c>
      <c r="G401" s="189">
        <v>2356857</v>
      </c>
      <c r="H401" s="68"/>
      <c r="I401" s="195" t="s">
        <v>3319</v>
      </c>
      <c r="J401" s="68"/>
      <c r="K401" s="68"/>
      <c r="L401" s="68"/>
      <c r="M401" s="68"/>
      <c r="N401" s="341"/>
      <c r="O401" s="341"/>
      <c r="P401" s="212">
        <v>0</v>
      </c>
      <c r="Q401" s="212">
        <v>324572.52</v>
      </c>
      <c r="R401" s="68" t="s">
        <v>1477</v>
      </c>
      <c r="S401" s="342"/>
      <c r="T401" s="269"/>
    </row>
    <row r="402" spans="1:20" ht="76.5">
      <c r="A402" s="189">
        <v>132</v>
      </c>
      <c r="B402" s="68"/>
      <c r="C402" s="210" t="s">
        <v>59</v>
      </c>
      <c r="D402" s="211">
        <v>46034</v>
      </c>
      <c r="E402" s="189" t="s">
        <v>2012</v>
      </c>
      <c r="F402" s="189" t="s">
        <v>10</v>
      </c>
      <c r="G402" s="189">
        <v>1146349</v>
      </c>
      <c r="H402" s="68"/>
      <c r="I402" s="195" t="s">
        <v>3320</v>
      </c>
      <c r="J402" s="68"/>
      <c r="K402" s="68"/>
      <c r="L402" s="68"/>
      <c r="M402" s="68"/>
      <c r="N402" s="341"/>
      <c r="O402" s="341"/>
      <c r="P402" s="212">
        <v>410</v>
      </c>
      <c r="Q402" s="212">
        <v>0</v>
      </c>
      <c r="R402" s="68" t="s">
        <v>1477</v>
      </c>
      <c r="S402" s="342"/>
      <c r="T402" s="269"/>
    </row>
    <row r="403" spans="1:20" ht="63.75">
      <c r="A403" s="189">
        <v>513</v>
      </c>
      <c r="B403" s="68"/>
      <c r="C403" s="210" t="s">
        <v>160</v>
      </c>
      <c r="D403" s="211">
        <v>46034</v>
      </c>
      <c r="E403" s="189" t="s">
        <v>2013</v>
      </c>
      <c r="F403" s="189" t="s">
        <v>14</v>
      </c>
      <c r="G403" s="189">
        <v>3437949</v>
      </c>
      <c r="H403" s="68"/>
      <c r="I403" s="195" t="s">
        <v>3321</v>
      </c>
      <c r="J403" s="68"/>
      <c r="K403" s="68"/>
      <c r="L403" s="68"/>
      <c r="M403" s="68"/>
      <c r="N403" s="341"/>
      <c r="O403" s="341"/>
      <c r="P403" s="212">
        <v>80</v>
      </c>
      <c r="Q403" s="212">
        <v>0</v>
      </c>
      <c r="R403" s="68" t="s">
        <v>1477</v>
      </c>
      <c r="S403" s="342"/>
      <c r="T403" s="269"/>
    </row>
    <row r="404" spans="1:20" ht="63.75">
      <c r="A404" s="189">
        <v>513</v>
      </c>
      <c r="B404" s="68"/>
      <c r="C404" s="210" t="s">
        <v>160</v>
      </c>
      <c r="D404" s="211">
        <v>46034</v>
      </c>
      <c r="E404" s="189" t="s">
        <v>2014</v>
      </c>
      <c r="F404" s="189" t="s">
        <v>14</v>
      </c>
      <c r="G404" s="189">
        <v>3438111</v>
      </c>
      <c r="H404" s="68"/>
      <c r="I404" s="195" t="s">
        <v>3322</v>
      </c>
      <c r="J404" s="68"/>
      <c r="K404" s="68"/>
      <c r="L404" s="68"/>
      <c r="M404" s="68"/>
      <c r="N404" s="341"/>
      <c r="O404" s="341"/>
      <c r="P404" s="212">
        <v>80</v>
      </c>
      <c r="Q404" s="212">
        <v>0</v>
      </c>
      <c r="R404" s="68" t="s">
        <v>1477</v>
      </c>
      <c r="S404" s="342"/>
      <c r="T404" s="269"/>
    </row>
    <row r="405" spans="1:20" ht="63.75">
      <c r="A405" s="189">
        <v>513</v>
      </c>
      <c r="B405" s="68"/>
      <c r="C405" s="210" t="s">
        <v>160</v>
      </c>
      <c r="D405" s="211">
        <v>46034</v>
      </c>
      <c r="E405" s="189" t="s">
        <v>2015</v>
      </c>
      <c r="F405" s="189" t="s">
        <v>14</v>
      </c>
      <c r="G405" s="189">
        <v>3438113</v>
      </c>
      <c r="H405" s="68"/>
      <c r="I405" s="195" t="s">
        <v>3323</v>
      </c>
      <c r="J405" s="68"/>
      <c r="K405" s="68"/>
      <c r="L405" s="68"/>
      <c r="M405" s="68"/>
      <c r="N405" s="341"/>
      <c r="O405" s="341"/>
      <c r="P405" s="212">
        <v>80</v>
      </c>
      <c r="Q405" s="212">
        <v>0</v>
      </c>
      <c r="R405" s="68" t="s">
        <v>1477</v>
      </c>
      <c r="S405" s="342"/>
      <c r="T405" s="269"/>
    </row>
    <row r="406" spans="1:20" ht="63.75">
      <c r="A406" s="189">
        <v>513</v>
      </c>
      <c r="B406" s="68"/>
      <c r="C406" s="210" t="s">
        <v>160</v>
      </c>
      <c r="D406" s="211">
        <v>46034</v>
      </c>
      <c r="E406" s="189" t="s">
        <v>2016</v>
      </c>
      <c r="F406" s="189" t="s">
        <v>14</v>
      </c>
      <c r="G406" s="189">
        <v>3438252</v>
      </c>
      <c r="H406" s="68"/>
      <c r="I406" s="195" t="s">
        <v>3324</v>
      </c>
      <c r="J406" s="68"/>
      <c r="K406" s="68"/>
      <c r="L406" s="68"/>
      <c r="M406" s="68"/>
      <c r="N406" s="341"/>
      <c r="O406" s="341"/>
      <c r="P406" s="212">
        <v>80</v>
      </c>
      <c r="Q406" s="212">
        <v>0</v>
      </c>
      <c r="R406" s="68" t="s">
        <v>1477</v>
      </c>
      <c r="S406" s="342"/>
      <c r="T406" s="269"/>
    </row>
    <row r="407" spans="1:20" ht="89.25">
      <c r="A407" s="189">
        <v>25</v>
      </c>
      <c r="B407" s="68"/>
      <c r="C407" s="210" t="s">
        <v>42</v>
      </c>
      <c r="D407" s="211">
        <v>46034</v>
      </c>
      <c r="E407" s="189" t="s">
        <v>2017</v>
      </c>
      <c r="F407" s="189" t="s">
        <v>10</v>
      </c>
      <c r="G407" s="189">
        <v>1146368</v>
      </c>
      <c r="H407" s="68"/>
      <c r="I407" s="195" t="s">
        <v>3325</v>
      </c>
      <c r="J407" s="68"/>
      <c r="K407" s="68"/>
      <c r="L407" s="68"/>
      <c r="M407" s="68"/>
      <c r="N407" s="341"/>
      <c r="O407" s="341"/>
      <c r="P407" s="212">
        <v>80</v>
      </c>
      <c r="Q407" s="212">
        <v>0</v>
      </c>
      <c r="R407" s="68" t="s">
        <v>1477</v>
      </c>
      <c r="S407" s="342"/>
      <c r="T407" s="269"/>
    </row>
    <row r="408" spans="1:20" ht="89.25">
      <c r="A408" s="189">
        <v>10</v>
      </c>
      <c r="B408" s="68"/>
      <c r="C408" s="210" t="s">
        <v>38</v>
      </c>
      <c r="D408" s="211">
        <v>46034</v>
      </c>
      <c r="E408" s="189" t="s">
        <v>2018</v>
      </c>
      <c r="F408" s="189" t="s">
        <v>12</v>
      </c>
      <c r="G408" s="189">
        <v>1146365</v>
      </c>
      <c r="H408" s="68"/>
      <c r="I408" s="195" t="s">
        <v>3326</v>
      </c>
      <c r="J408" s="68"/>
      <c r="K408" s="68"/>
      <c r="L408" s="68"/>
      <c r="M408" s="68"/>
      <c r="N408" s="341"/>
      <c r="O408" s="341"/>
      <c r="P408" s="212">
        <v>417.6</v>
      </c>
      <c r="Q408" s="212">
        <v>0</v>
      </c>
      <c r="R408" s="68" t="s">
        <v>1477</v>
      </c>
      <c r="S408" s="342"/>
      <c r="T408" s="269"/>
    </row>
    <row r="409" spans="1:20" ht="89.25">
      <c r="A409" s="189">
        <v>10</v>
      </c>
      <c r="B409" s="68"/>
      <c r="C409" s="210" t="s">
        <v>38</v>
      </c>
      <c r="D409" s="211">
        <v>46034</v>
      </c>
      <c r="E409" s="189" t="s">
        <v>2019</v>
      </c>
      <c r="F409" s="189" t="s">
        <v>10</v>
      </c>
      <c r="G409" s="189">
        <v>1146365</v>
      </c>
      <c r="H409" s="68"/>
      <c r="I409" s="195" t="s">
        <v>3327</v>
      </c>
      <c r="J409" s="68"/>
      <c r="K409" s="68"/>
      <c r="L409" s="68"/>
      <c r="M409" s="68"/>
      <c r="N409" s="341"/>
      <c r="O409" s="341"/>
      <c r="P409" s="212">
        <v>80</v>
      </c>
      <c r="Q409" s="212">
        <v>0</v>
      </c>
      <c r="R409" s="68" t="s">
        <v>1477</v>
      </c>
      <c r="S409" s="342"/>
      <c r="T409" s="269"/>
    </row>
    <row r="410" spans="1:20" ht="89.25">
      <c r="A410" s="189">
        <v>25</v>
      </c>
      <c r="B410" s="68"/>
      <c r="C410" s="210" t="s">
        <v>42</v>
      </c>
      <c r="D410" s="211">
        <v>46034</v>
      </c>
      <c r="E410" s="189" t="s">
        <v>2020</v>
      </c>
      <c r="F410" s="189" t="s">
        <v>12</v>
      </c>
      <c r="G410" s="189">
        <v>1146368</v>
      </c>
      <c r="H410" s="68"/>
      <c r="I410" s="195" t="s">
        <v>3328</v>
      </c>
      <c r="J410" s="68"/>
      <c r="K410" s="68"/>
      <c r="L410" s="68"/>
      <c r="M410" s="68"/>
      <c r="N410" s="341"/>
      <c r="O410" s="341"/>
      <c r="P410" s="212">
        <v>348</v>
      </c>
      <c r="Q410" s="212">
        <v>0</v>
      </c>
      <c r="R410" s="68" t="s">
        <v>1477</v>
      </c>
      <c r="S410" s="342"/>
      <c r="T410" s="269"/>
    </row>
    <row r="411" spans="1:20" ht="51">
      <c r="A411" s="189">
        <v>15</v>
      </c>
      <c r="B411" s="68"/>
      <c r="C411" s="210" t="s">
        <v>39</v>
      </c>
      <c r="D411" s="211">
        <v>46035</v>
      </c>
      <c r="E411" s="189" t="s">
        <v>2021</v>
      </c>
      <c r="F411" s="189" t="s">
        <v>3</v>
      </c>
      <c r="G411" s="189">
        <v>2363450</v>
      </c>
      <c r="H411" s="68"/>
      <c r="I411" s="195" t="s">
        <v>3329</v>
      </c>
      <c r="J411" s="68"/>
      <c r="K411" s="68"/>
      <c r="L411" s="68"/>
      <c r="M411" s="68"/>
      <c r="N411" s="341"/>
      <c r="O411" s="341"/>
      <c r="P411" s="212">
        <v>0</v>
      </c>
      <c r="Q411" s="212">
        <v>2443.77</v>
      </c>
      <c r="R411" s="68" t="s">
        <v>1477</v>
      </c>
      <c r="S411" s="342"/>
      <c r="T411" s="269"/>
    </row>
    <row r="412" spans="1:20" ht="51">
      <c r="A412" s="189">
        <v>15</v>
      </c>
      <c r="B412" s="68"/>
      <c r="C412" s="210" t="s">
        <v>39</v>
      </c>
      <c r="D412" s="211">
        <v>46035</v>
      </c>
      <c r="E412" s="189" t="s">
        <v>2022</v>
      </c>
      <c r="F412" s="189" t="s">
        <v>3</v>
      </c>
      <c r="G412" s="189">
        <v>2363451</v>
      </c>
      <c r="H412" s="68"/>
      <c r="I412" s="195" t="s">
        <v>3330</v>
      </c>
      <c r="J412" s="68"/>
      <c r="K412" s="68"/>
      <c r="L412" s="68"/>
      <c r="M412" s="68"/>
      <c r="N412" s="341"/>
      <c r="O412" s="341"/>
      <c r="P412" s="212">
        <v>0</v>
      </c>
      <c r="Q412" s="212">
        <v>2819.71</v>
      </c>
      <c r="R412" s="68" t="s">
        <v>1477</v>
      </c>
      <c r="S412" s="342"/>
      <c r="T412" s="269"/>
    </row>
    <row r="413" spans="1:20" ht="51">
      <c r="A413" s="189">
        <v>15</v>
      </c>
      <c r="B413" s="68"/>
      <c r="C413" s="210" t="s">
        <v>39</v>
      </c>
      <c r="D413" s="211">
        <v>46035</v>
      </c>
      <c r="E413" s="189" t="s">
        <v>2023</v>
      </c>
      <c r="F413" s="189" t="s">
        <v>3</v>
      </c>
      <c r="G413" s="189">
        <v>2363452</v>
      </c>
      <c r="H413" s="68"/>
      <c r="I413" s="195" t="s">
        <v>3331</v>
      </c>
      <c r="J413" s="68"/>
      <c r="K413" s="68"/>
      <c r="L413" s="68"/>
      <c r="M413" s="68"/>
      <c r="N413" s="341"/>
      <c r="O413" s="341"/>
      <c r="P413" s="212">
        <v>0</v>
      </c>
      <c r="Q413" s="212">
        <v>2819.71</v>
      </c>
      <c r="R413" s="68" t="s">
        <v>1477</v>
      </c>
      <c r="S413" s="342"/>
      <c r="T413" s="269"/>
    </row>
    <row r="414" spans="1:20" ht="51">
      <c r="A414" s="189">
        <v>15</v>
      </c>
      <c r="B414" s="68"/>
      <c r="C414" s="210" t="s">
        <v>39</v>
      </c>
      <c r="D414" s="211">
        <v>46035</v>
      </c>
      <c r="E414" s="189" t="s">
        <v>2024</v>
      </c>
      <c r="F414" s="189" t="s">
        <v>3</v>
      </c>
      <c r="G414" s="189">
        <v>2363453</v>
      </c>
      <c r="H414" s="68"/>
      <c r="I414" s="195" t="s">
        <v>3332</v>
      </c>
      <c r="J414" s="68"/>
      <c r="K414" s="68"/>
      <c r="L414" s="68"/>
      <c r="M414" s="68"/>
      <c r="N414" s="341"/>
      <c r="O414" s="341"/>
      <c r="P414" s="212">
        <v>0</v>
      </c>
      <c r="Q414" s="212">
        <v>471.74</v>
      </c>
      <c r="R414" s="68" t="s">
        <v>1477</v>
      </c>
      <c r="S414" s="342"/>
      <c r="T414" s="269"/>
    </row>
    <row r="415" spans="1:20" ht="51">
      <c r="A415" s="189" t="s">
        <v>550</v>
      </c>
      <c r="B415" s="68"/>
      <c r="C415" s="210" t="s">
        <v>589</v>
      </c>
      <c r="D415" s="211">
        <v>46035</v>
      </c>
      <c r="E415" s="189" t="s">
        <v>2025</v>
      </c>
      <c r="F415" s="189" t="s">
        <v>3</v>
      </c>
      <c r="G415" s="189">
        <v>2363468</v>
      </c>
      <c r="H415" s="68"/>
      <c r="I415" s="195" t="s">
        <v>3333</v>
      </c>
      <c r="J415" s="68"/>
      <c r="K415" s="68"/>
      <c r="L415" s="68"/>
      <c r="M415" s="68"/>
      <c r="N415" s="341"/>
      <c r="O415" s="341"/>
      <c r="P415" s="212">
        <v>0</v>
      </c>
      <c r="Q415" s="212">
        <v>40</v>
      </c>
      <c r="R415" s="68" t="s">
        <v>1477</v>
      </c>
      <c r="S415" s="342"/>
      <c r="T415" s="269"/>
    </row>
    <row r="416" spans="1:20" ht="63.75">
      <c r="A416" s="189">
        <v>221</v>
      </c>
      <c r="B416" s="68"/>
      <c r="C416" s="210" t="s">
        <v>92</v>
      </c>
      <c r="D416" s="211">
        <v>46035</v>
      </c>
      <c r="E416" s="189" t="s">
        <v>2026</v>
      </c>
      <c r="F416" s="189" t="s">
        <v>3</v>
      </c>
      <c r="G416" s="189">
        <v>2363472</v>
      </c>
      <c r="H416" s="68"/>
      <c r="I416" s="195" t="s">
        <v>3334</v>
      </c>
      <c r="J416" s="68"/>
      <c r="K416" s="68"/>
      <c r="L416" s="68"/>
      <c r="M416" s="68"/>
      <c r="N416" s="341"/>
      <c r="O416" s="341"/>
      <c r="P416" s="212">
        <v>0</v>
      </c>
      <c r="Q416" s="212">
        <v>100</v>
      </c>
      <c r="R416" s="68" t="s">
        <v>1477</v>
      </c>
      <c r="S416" s="342"/>
      <c r="T416" s="269"/>
    </row>
    <row r="417" spans="1:20" ht="63.75">
      <c r="A417" s="189">
        <v>20</v>
      </c>
      <c r="B417" s="68"/>
      <c r="C417" s="210" t="s">
        <v>41</v>
      </c>
      <c r="D417" s="211">
        <v>46035</v>
      </c>
      <c r="E417" s="189" t="s">
        <v>2027</v>
      </c>
      <c r="F417" s="189" t="s">
        <v>3</v>
      </c>
      <c r="G417" s="189">
        <v>2363475</v>
      </c>
      <c r="H417" s="68"/>
      <c r="I417" s="195" t="s">
        <v>3335</v>
      </c>
      <c r="J417" s="68"/>
      <c r="K417" s="68"/>
      <c r="L417" s="68"/>
      <c r="M417" s="68"/>
      <c r="N417" s="341"/>
      <c r="O417" s="341"/>
      <c r="P417" s="212">
        <v>0</v>
      </c>
      <c r="Q417" s="212">
        <v>58</v>
      </c>
      <c r="R417" s="68" t="s">
        <v>1477</v>
      </c>
      <c r="S417" s="342"/>
      <c r="T417" s="269"/>
    </row>
    <row r="418" spans="1:20" ht="51">
      <c r="A418" s="189">
        <v>15</v>
      </c>
      <c r="B418" s="68"/>
      <c r="C418" s="210" t="s">
        <v>39</v>
      </c>
      <c r="D418" s="211">
        <v>46035</v>
      </c>
      <c r="E418" s="189" t="s">
        <v>2028</v>
      </c>
      <c r="F418" s="189" t="s">
        <v>3</v>
      </c>
      <c r="G418" s="189">
        <v>2363487</v>
      </c>
      <c r="H418" s="68"/>
      <c r="I418" s="195" t="s">
        <v>3336</v>
      </c>
      <c r="J418" s="68"/>
      <c r="K418" s="68"/>
      <c r="L418" s="68"/>
      <c r="M418" s="68"/>
      <c r="N418" s="341"/>
      <c r="O418" s="341"/>
      <c r="P418" s="212">
        <v>0</v>
      </c>
      <c r="Q418" s="212">
        <v>1452.46</v>
      </c>
      <c r="R418" s="68" t="s">
        <v>1477</v>
      </c>
      <c r="S418" s="342"/>
      <c r="T418" s="269"/>
    </row>
    <row r="419" spans="1:20" ht="63.75">
      <c r="A419" s="189">
        <v>221</v>
      </c>
      <c r="B419" s="68"/>
      <c r="C419" s="210" t="s">
        <v>92</v>
      </c>
      <c r="D419" s="211">
        <v>46035</v>
      </c>
      <c r="E419" s="189" t="s">
        <v>2029</v>
      </c>
      <c r="F419" s="189" t="s">
        <v>3</v>
      </c>
      <c r="G419" s="189">
        <v>2363494</v>
      </c>
      <c r="H419" s="68"/>
      <c r="I419" s="195" t="s">
        <v>1603</v>
      </c>
      <c r="J419" s="68"/>
      <c r="K419" s="68"/>
      <c r="L419" s="68"/>
      <c r="M419" s="68"/>
      <c r="N419" s="341"/>
      <c r="O419" s="341"/>
      <c r="P419" s="212">
        <v>0</v>
      </c>
      <c r="Q419" s="212">
        <v>100</v>
      </c>
      <c r="R419" s="68" t="s">
        <v>1477</v>
      </c>
      <c r="S419" s="342"/>
      <c r="T419" s="269"/>
    </row>
    <row r="420" spans="1:20" ht="51">
      <c r="A420" s="189">
        <v>526</v>
      </c>
      <c r="B420" s="68"/>
      <c r="C420" s="210" t="s">
        <v>1261</v>
      </c>
      <c r="D420" s="211">
        <v>46035</v>
      </c>
      <c r="E420" s="189" t="s">
        <v>2030</v>
      </c>
      <c r="F420" s="189" t="s">
        <v>3</v>
      </c>
      <c r="G420" s="189">
        <v>2363499</v>
      </c>
      <c r="H420" s="68"/>
      <c r="I420" s="195" t="s">
        <v>3337</v>
      </c>
      <c r="J420" s="68"/>
      <c r="K420" s="68"/>
      <c r="L420" s="68"/>
      <c r="M420" s="68"/>
      <c r="N420" s="341"/>
      <c r="O420" s="341"/>
      <c r="P420" s="212">
        <v>0</v>
      </c>
      <c r="Q420" s="212">
        <v>796</v>
      </c>
      <c r="R420" s="68" t="s">
        <v>1477</v>
      </c>
      <c r="S420" s="342"/>
      <c r="T420" s="269"/>
    </row>
    <row r="421" spans="1:20" ht="63.75">
      <c r="A421" s="189">
        <v>221</v>
      </c>
      <c r="B421" s="68"/>
      <c r="C421" s="210" t="s">
        <v>92</v>
      </c>
      <c r="D421" s="211">
        <v>46035</v>
      </c>
      <c r="E421" s="189" t="s">
        <v>2031</v>
      </c>
      <c r="F421" s="189" t="s">
        <v>3</v>
      </c>
      <c r="G421" s="189">
        <v>2363500</v>
      </c>
      <c r="H421" s="68"/>
      <c r="I421" s="195" t="s">
        <v>3338</v>
      </c>
      <c r="J421" s="68"/>
      <c r="K421" s="68"/>
      <c r="L421" s="68"/>
      <c r="M421" s="68"/>
      <c r="N421" s="341"/>
      <c r="O421" s="341"/>
      <c r="P421" s="212">
        <v>0</v>
      </c>
      <c r="Q421" s="212">
        <v>200</v>
      </c>
      <c r="R421" s="68" t="s">
        <v>1477</v>
      </c>
      <c r="S421" s="342"/>
      <c r="T421" s="269"/>
    </row>
    <row r="422" spans="1:20" ht="63.75">
      <c r="A422" s="189">
        <v>221</v>
      </c>
      <c r="B422" s="68"/>
      <c r="C422" s="210" t="s">
        <v>92</v>
      </c>
      <c r="D422" s="211">
        <v>46035</v>
      </c>
      <c r="E422" s="189" t="s">
        <v>2032</v>
      </c>
      <c r="F422" s="189" t="s">
        <v>3</v>
      </c>
      <c r="G422" s="189">
        <v>2363502</v>
      </c>
      <c r="H422" s="68"/>
      <c r="I422" s="195" t="s">
        <v>3338</v>
      </c>
      <c r="J422" s="68"/>
      <c r="K422" s="68"/>
      <c r="L422" s="68"/>
      <c r="M422" s="68"/>
      <c r="N422" s="341"/>
      <c r="O422" s="341"/>
      <c r="P422" s="212">
        <v>0</v>
      </c>
      <c r="Q422" s="212">
        <v>300</v>
      </c>
      <c r="R422" s="68" t="s">
        <v>1477</v>
      </c>
      <c r="S422" s="342"/>
      <c r="T422" s="269"/>
    </row>
    <row r="423" spans="1:20" ht="63.75">
      <c r="A423" s="189">
        <v>221</v>
      </c>
      <c r="B423" s="68"/>
      <c r="C423" s="210" t="s">
        <v>92</v>
      </c>
      <c r="D423" s="211">
        <v>46035</v>
      </c>
      <c r="E423" s="189" t="s">
        <v>2033</v>
      </c>
      <c r="F423" s="189" t="s">
        <v>3</v>
      </c>
      <c r="G423" s="189">
        <v>2363503</v>
      </c>
      <c r="H423" s="68"/>
      <c r="I423" s="195" t="s">
        <v>3338</v>
      </c>
      <c r="J423" s="68"/>
      <c r="K423" s="68"/>
      <c r="L423" s="68"/>
      <c r="M423" s="68"/>
      <c r="N423" s="341"/>
      <c r="O423" s="341"/>
      <c r="P423" s="212">
        <v>0</v>
      </c>
      <c r="Q423" s="212">
        <v>60</v>
      </c>
      <c r="R423" s="68" t="s">
        <v>1477</v>
      </c>
      <c r="S423" s="342"/>
      <c r="T423" s="269"/>
    </row>
    <row r="424" spans="1:20" ht="63.75">
      <c r="A424" s="189">
        <v>221</v>
      </c>
      <c r="B424" s="68"/>
      <c r="C424" s="210" t="s">
        <v>92</v>
      </c>
      <c r="D424" s="211">
        <v>46035</v>
      </c>
      <c r="E424" s="189" t="s">
        <v>2034</v>
      </c>
      <c r="F424" s="189" t="s">
        <v>3</v>
      </c>
      <c r="G424" s="189">
        <v>2363504</v>
      </c>
      <c r="H424" s="68"/>
      <c r="I424" s="195" t="s">
        <v>3338</v>
      </c>
      <c r="J424" s="68"/>
      <c r="K424" s="68"/>
      <c r="L424" s="68"/>
      <c r="M424" s="68"/>
      <c r="N424" s="341"/>
      <c r="O424" s="341"/>
      <c r="P424" s="212">
        <v>0</v>
      </c>
      <c r="Q424" s="212">
        <v>20</v>
      </c>
      <c r="R424" s="68" t="s">
        <v>1477</v>
      </c>
      <c r="S424" s="342"/>
      <c r="T424" s="269"/>
    </row>
    <row r="425" spans="1:20" ht="63.75">
      <c r="A425" s="189">
        <v>221</v>
      </c>
      <c r="B425" s="68"/>
      <c r="C425" s="210" t="s">
        <v>92</v>
      </c>
      <c r="D425" s="211">
        <v>46035</v>
      </c>
      <c r="E425" s="189" t="s">
        <v>2035</v>
      </c>
      <c r="F425" s="189" t="s">
        <v>3</v>
      </c>
      <c r="G425" s="189">
        <v>2363505</v>
      </c>
      <c r="H425" s="68"/>
      <c r="I425" s="195" t="s">
        <v>3338</v>
      </c>
      <c r="J425" s="68"/>
      <c r="K425" s="68"/>
      <c r="L425" s="68"/>
      <c r="M425" s="68"/>
      <c r="N425" s="341"/>
      <c r="O425" s="341"/>
      <c r="P425" s="212">
        <v>0</v>
      </c>
      <c r="Q425" s="212">
        <v>50</v>
      </c>
      <c r="R425" s="68" t="s">
        <v>1477</v>
      </c>
      <c r="S425" s="342"/>
      <c r="T425" s="269"/>
    </row>
    <row r="426" spans="1:20" ht="51">
      <c r="A426" s="189">
        <v>46</v>
      </c>
      <c r="B426" s="68"/>
      <c r="C426" s="210" t="s">
        <v>1366</v>
      </c>
      <c r="D426" s="211">
        <v>46035</v>
      </c>
      <c r="E426" s="189" t="s">
        <v>2036</v>
      </c>
      <c r="F426" s="189" t="s">
        <v>3</v>
      </c>
      <c r="G426" s="189">
        <v>2363506</v>
      </c>
      <c r="H426" s="68"/>
      <c r="I426" s="195" t="s">
        <v>3339</v>
      </c>
      <c r="J426" s="68"/>
      <c r="K426" s="68"/>
      <c r="L426" s="68"/>
      <c r="M426" s="68"/>
      <c r="N426" s="341"/>
      <c r="O426" s="341"/>
      <c r="P426" s="212">
        <v>0</v>
      </c>
      <c r="Q426" s="212">
        <v>6500</v>
      </c>
      <c r="R426" s="68" t="s">
        <v>1477</v>
      </c>
      <c r="S426" s="342"/>
      <c r="T426" s="269"/>
    </row>
    <row r="427" spans="1:20" ht="63.75">
      <c r="A427" s="189">
        <v>221</v>
      </c>
      <c r="B427" s="68"/>
      <c r="C427" s="210" t="s">
        <v>92</v>
      </c>
      <c r="D427" s="211">
        <v>46035</v>
      </c>
      <c r="E427" s="189" t="s">
        <v>2037</v>
      </c>
      <c r="F427" s="189" t="s">
        <v>3</v>
      </c>
      <c r="G427" s="189">
        <v>2363508</v>
      </c>
      <c r="H427" s="68"/>
      <c r="I427" s="195" t="s">
        <v>3340</v>
      </c>
      <c r="J427" s="68"/>
      <c r="K427" s="68"/>
      <c r="L427" s="68"/>
      <c r="M427" s="68"/>
      <c r="N427" s="341"/>
      <c r="O427" s="341"/>
      <c r="P427" s="212">
        <v>0</v>
      </c>
      <c r="Q427" s="212">
        <v>300</v>
      </c>
      <c r="R427" s="68" t="s">
        <v>1477</v>
      </c>
      <c r="S427" s="342"/>
      <c r="T427" s="269"/>
    </row>
    <row r="428" spans="1:20" ht="63.75">
      <c r="A428" s="189">
        <v>221</v>
      </c>
      <c r="B428" s="68"/>
      <c r="C428" s="210" t="s">
        <v>92</v>
      </c>
      <c r="D428" s="211">
        <v>46035</v>
      </c>
      <c r="E428" s="189" t="s">
        <v>2038</v>
      </c>
      <c r="F428" s="189" t="s">
        <v>3</v>
      </c>
      <c r="G428" s="189">
        <v>2363529</v>
      </c>
      <c r="H428" s="68"/>
      <c r="I428" s="195" t="s">
        <v>1605</v>
      </c>
      <c r="J428" s="68"/>
      <c r="K428" s="68"/>
      <c r="L428" s="68"/>
      <c r="M428" s="68"/>
      <c r="N428" s="341"/>
      <c r="O428" s="341"/>
      <c r="P428" s="212">
        <v>0</v>
      </c>
      <c r="Q428" s="212">
        <v>100</v>
      </c>
      <c r="R428" s="68" t="s">
        <v>1477</v>
      </c>
      <c r="S428" s="342"/>
      <c r="T428" s="269"/>
    </row>
    <row r="429" spans="1:20" ht="63.75">
      <c r="A429" s="189">
        <v>221</v>
      </c>
      <c r="B429" s="68"/>
      <c r="C429" s="210" t="s">
        <v>92</v>
      </c>
      <c r="D429" s="211">
        <v>46035</v>
      </c>
      <c r="E429" s="189" t="s">
        <v>2039</v>
      </c>
      <c r="F429" s="189" t="s">
        <v>3</v>
      </c>
      <c r="G429" s="189">
        <v>2363530</v>
      </c>
      <c r="H429" s="68"/>
      <c r="I429" s="195" t="s">
        <v>1605</v>
      </c>
      <c r="J429" s="68"/>
      <c r="K429" s="68"/>
      <c r="L429" s="68"/>
      <c r="M429" s="68"/>
      <c r="N429" s="341"/>
      <c r="O429" s="341"/>
      <c r="P429" s="212">
        <v>0</v>
      </c>
      <c r="Q429" s="212">
        <v>100</v>
      </c>
      <c r="R429" s="68" t="s">
        <v>1477</v>
      </c>
      <c r="S429" s="342"/>
      <c r="T429" s="269"/>
    </row>
    <row r="430" spans="1:20" ht="63.75">
      <c r="A430" s="189">
        <v>221</v>
      </c>
      <c r="B430" s="68"/>
      <c r="C430" s="210" t="s">
        <v>92</v>
      </c>
      <c r="D430" s="211">
        <v>46035</v>
      </c>
      <c r="E430" s="189" t="s">
        <v>2040</v>
      </c>
      <c r="F430" s="189" t="s">
        <v>3</v>
      </c>
      <c r="G430" s="189">
        <v>2363532</v>
      </c>
      <c r="H430" s="68"/>
      <c r="I430" s="195" t="s">
        <v>1605</v>
      </c>
      <c r="J430" s="68"/>
      <c r="K430" s="68"/>
      <c r="L430" s="68"/>
      <c r="M430" s="68"/>
      <c r="N430" s="341"/>
      <c r="O430" s="341"/>
      <c r="P430" s="212">
        <v>0</v>
      </c>
      <c r="Q430" s="212">
        <v>100</v>
      </c>
      <c r="R430" s="68" t="s">
        <v>1477</v>
      </c>
      <c r="S430" s="342"/>
      <c r="T430" s="269"/>
    </row>
    <row r="431" spans="1:20" ht="51">
      <c r="A431" s="189">
        <v>46</v>
      </c>
      <c r="B431" s="68"/>
      <c r="C431" s="210" t="s">
        <v>1366</v>
      </c>
      <c r="D431" s="211">
        <v>46035</v>
      </c>
      <c r="E431" s="189" t="s">
        <v>2041</v>
      </c>
      <c r="F431" s="189" t="s">
        <v>3</v>
      </c>
      <c r="G431" s="189">
        <v>2363539</v>
      </c>
      <c r="H431" s="68"/>
      <c r="I431" s="195" t="s">
        <v>3341</v>
      </c>
      <c r="J431" s="68"/>
      <c r="K431" s="68"/>
      <c r="L431" s="68"/>
      <c r="M431" s="68"/>
      <c r="N431" s="341"/>
      <c r="O431" s="341"/>
      <c r="P431" s="212">
        <v>0</v>
      </c>
      <c r="Q431" s="212">
        <v>1500</v>
      </c>
      <c r="R431" s="68" t="s">
        <v>1477</v>
      </c>
      <c r="S431" s="342"/>
      <c r="T431" s="269"/>
    </row>
    <row r="432" spans="1:20" ht="63.75">
      <c r="A432" s="189">
        <v>221</v>
      </c>
      <c r="B432" s="68"/>
      <c r="C432" s="210" t="s">
        <v>92</v>
      </c>
      <c r="D432" s="211">
        <v>46035</v>
      </c>
      <c r="E432" s="189" t="s">
        <v>2042</v>
      </c>
      <c r="F432" s="189" t="s">
        <v>3</v>
      </c>
      <c r="G432" s="189">
        <v>2363535</v>
      </c>
      <c r="H432" s="68"/>
      <c r="I432" s="195" t="s">
        <v>1605</v>
      </c>
      <c r="J432" s="68"/>
      <c r="K432" s="68"/>
      <c r="L432" s="68"/>
      <c r="M432" s="68"/>
      <c r="N432" s="341"/>
      <c r="O432" s="341"/>
      <c r="P432" s="212">
        <v>0</v>
      </c>
      <c r="Q432" s="212">
        <v>100</v>
      </c>
      <c r="R432" s="68" t="s">
        <v>1477</v>
      </c>
      <c r="S432" s="342"/>
      <c r="T432" s="269"/>
    </row>
    <row r="433" spans="1:20" ht="63.75">
      <c r="A433" s="189">
        <v>221</v>
      </c>
      <c r="B433" s="68"/>
      <c r="C433" s="210" t="s">
        <v>92</v>
      </c>
      <c r="D433" s="211">
        <v>46035</v>
      </c>
      <c r="E433" s="189" t="s">
        <v>2043</v>
      </c>
      <c r="F433" s="189" t="s">
        <v>3</v>
      </c>
      <c r="G433" s="189">
        <v>2363536</v>
      </c>
      <c r="H433" s="68"/>
      <c r="I433" s="195" t="s">
        <v>1605</v>
      </c>
      <c r="J433" s="68"/>
      <c r="K433" s="68"/>
      <c r="L433" s="68"/>
      <c r="M433" s="68"/>
      <c r="N433" s="341"/>
      <c r="O433" s="341"/>
      <c r="P433" s="212">
        <v>0</v>
      </c>
      <c r="Q433" s="212">
        <v>100</v>
      </c>
      <c r="R433" s="68" t="s">
        <v>1477</v>
      </c>
      <c r="S433" s="342"/>
      <c r="T433" s="269"/>
    </row>
    <row r="434" spans="1:20" ht="63.75">
      <c r="A434" s="189">
        <v>221</v>
      </c>
      <c r="B434" s="68"/>
      <c r="C434" s="210" t="s">
        <v>92</v>
      </c>
      <c r="D434" s="211">
        <v>46035</v>
      </c>
      <c r="E434" s="189" t="s">
        <v>2044</v>
      </c>
      <c r="F434" s="189" t="s">
        <v>3</v>
      </c>
      <c r="G434" s="189">
        <v>2363538</v>
      </c>
      <c r="H434" s="68"/>
      <c r="I434" s="195" t="s">
        <v>1605</v>
      </c>
      <c r="J434" s="68"/>
      <c r="K434" s="68"/>
      <c r="L434" s="68"/>
      <c r="M434" s="68"/>
      <c r="N434" s="341"/>
      <c r="O434" s="341"/>
      <c r="P434" s="212">
        <v>0</v>
      </c>
      <c r="Q434" s="212">
        <v>100</v>
      </c>
      <c r="R434" s="68" t="s">
        <v>1477</v>
      </c>
      <c r="S434" s="342"/>
      <c r="T434" s="269"/>
    </row>
    <row r="435" spans="1:20" ht="63.75">
      <c r="A435" s="189">
        <v>221</v>
      </c>
      <c r="B435" s="68"/>
      <c r="C435" s="210" t="s">
        <v>92</v>
      </c>
      <c r="D435" s="211">
        <v>46035</v>
      </c>
      <c r="E435" s="189" t="s">
        <v>2045</v>
      </c>
      <c r="F435" s="189" t="s">
        <v>3</v>
      </c>
      <c r="G435" s="189">
        <v>2363540</v>
      </c>
      <c r="H435" s="68"/>
      <c r="I435" s="195" t="s">
        <v>1605</v>
      </c>
      <c r="J435" s="68"/>
      <c r="K435" s="68"/>
      <c r="L435" s="68"/>
      <c r="M435" s="68"/>
      <c r="N435" s="341"/>
      <c r="O435" s="341"/>
      <c r="P435" s="212">
        <v>0</v>
      </c>
      <c r="Q435" s="212">
        <v>100</v>
      </c>
      <c r="R435" s="68" t="s">
        <v>1477</v>
      </c>
      <c r="S435" s="342"/>
      <c r="T435" s="269"/>
    </row>
    <row r="436" spans="1:20" ht="63.75">
      <c r="A436" s="189">
        <v>221</v>
      </c>
      <c r="B436" s="68"/>
      <c r="C436" s="210" t="s">
        <v>92</v>
      </c>
      <c r="D436" s="211">
        <v>46035</v>
      </c>
      <c r="E436" s="189" t="s">
        <v>2046</v>
      </c>
      <c r="F436" s="189" t="s">
        <v>3</v>
      </c>
      <c r="G436" s="189">
        <v>2363542</v>
      </c>
      <c r="H436" s="68"/>
      <c r="I436" s="195" t="s">
        <v>1605</v>
      </c>
      <c r="J436" s="68"/>
      <c r="K436" s="68"/>
      <c r="L436" s="68"/>
      <c r="M436" s="68"/>
      <c r="N436" s="341"/>
      <c r="O436" s="341"/>
      <c r="P436" s="212">
        <v>0</v>
      </c>
      <c r="Q436" s="212">
        <v>100</v>
      </c>
      <c r="R436" s="68" t="s">
        <v>1477</v>
      </c>
      <c r="S436" s="342"/>
      <c r="T436" s="269"/>
    </row>
    <row r="437" spans="1:20" ht="51">
      <c r="A437" s="189">
        <v>132</v>
      </c>
      <c r="B437" s="68"/>
      <c r="C437" s="210" t="s">
        <v>59</v>
      </c>
      <c r="D437" s="211">
        <v>46035</v>
      </c>
      <c r="E437" s="189" t="s">
        <v>2047</v>
      </c>
      <c r="F437" s="189" t="s">
        <v>3</v>
      </c>
      <c r="G437" s="189">
        <v>2363543</v>
      </c>
      <c r="H437" s="68"/>
      <c r="I437" s="195" t="s">
        <v>3342</v>
      </c>
      <c r="J437" s="68"/>
      <c r="K437" s="68"/>
      <c r="L437" s="68"/>
      <c r="M437" s="68"/>
      <c r="N437" s="341"/>
      <c r="O437" s="341"/>
      <c r="P437" s="212">
        <v>0</v>
      </c>
      <c r="Q437" s="212">
        <v>1741</v>
      </c>
      <c r="R437" s="68" t="s">
        <v>1477</v>
      </c>
      <c r="S437" s="342"/>
      <c r="T437" s="269"/>
    </row>
    <row r="438" spans="1:20" ht="63.75">
      <c r="A438" s="189">
        <v>221</v>
      </c>
      <c r="B438" s="68"/>
      <c r="C438" s="210" t="s">
        <v>92</v>
      </c>
      <c r="D438" s="211">
        <v>46035</v>
      </c>
      <c r="E438" s="189" t="s">
        <v>2048</v>
      </c>
      <c r="F438" s="189" t="s">
        <v>3</v>
      </c>
      <c r="G438" s="189">
        <v>2363544</v>
      </c>
      <c r="H438" s="68"/>
      <c r="I438" s="195" t="s">
        <v>1605</v>
      </c>
      <c r="J438" s="68"/>
      <c r="K438" s="68"/>
      <c r="L438" s="68"/>
      <c r="M438" s="68"/>
      <c r="N438" s="341"/>
      <c r="O438" s="341"/>
      <c r="P438" s="212">
        <v>0</v>
      </c>
      <c r="Q438" s="212">
        <v>100</v>
      </c>
      <c r="R438" s="68" t="s">
        <v>1477</v>
      </c>
      <c r="S438" s="342"/>
      <c r="T438" s="269"/>
    </row>
    <row r="439" spans="1:20" ht="63.75">
      <c r="A439" s="189">
        <v>221</v>
      </c>
      <c r="B439" s="68"/>
      <c r="C439" s="210" t="s">
        <v>92</v>
      </c>
      <c r="D439" s="211">
        <v>46035</v>
      </c>
      <c r="E439" s="189" t="s">
        <v>2049</v>
      </c>
      <c r="F439" s="189" t="s">
        <v>3</v>
      </c>
      <c r="G439" s="189">
        <v>2363545</v>
      </c>
      <c r="H439" s="68"/>
      <c r="I439" s="195" t="s">
        <v>1605</v>
      </c>
      <c r="J439" s="68"/>
      <c r="K439" s="68"/>
      <c r="L439" s="68"/>
      <c r="M439" s="68"/>
      <c r="N439" s="341"/>
      <c r="O439" s="341"/>
      <c r="P439" s="212">
        <v>0</v>
      </c>
      <c r="Q439" s="212">
        <v>100</v>
      </c>
      <c r="R439" s="68" t="s">
        <v>1477</v>
      </c>
      <c r="S439" s="342"/>
      <c r="T439" s="269"/>
    </row>
    <row r="440" spans="1:20" ht="63.75">
      <c r="A440" s="189">
        <v>221</v>
      </c>
      <c r="B440" s="68"/>
      <c r="C440" s="210" t="s">
        <v>92</v>
      </c>
      <c r="D440" s="211">
        <v>46035</v>
      </c>
      <c r="E440" s="189" t="s">
        <v>2050</v>
      </c>
      <c r="F440" s="189" t="s">
        <v>3</v>
      </c>
      <c r="G440" s="189">
        <v>2363546</v>
      </c>
      <c r="H440" s="68"/>
      <c r="I440" s="195" t="s">
        <v>1605</v>
      </c>
      <c r="J440" s="68"/>
      <c r="K440" s="68"/>
      <c r="L440" s="68"/>
      <c r="M440" s="68"/>
      <c r="N440" s="341"/>
      <c r="O440" s="341"/>
      <c r="P440" s="212">
        <v>0</v>
      </c>
      <c r="Q440" s="212">
        <v>100</v>
      </c>
      <c r="R440" s="68" t="s">
        <v>1477</v>
      </c>
      <c r="S440" s="342"/>
      <c r="T440" s="269"/>
    </row>
    <row r="441" spans="1:20" ht="63.75">
      <c r="A441" s="189">
        <v>221</v>
      </c>
      <c r="B441" s="68"/>
      <c r="C441" s="210" t="s">
        <v>92</v>
      </c>
      <c r="D441" s="211">
        <v>46035</v>
      </c>
      <c r="E441" s="189" t="s">
        <v>2051</v>
      </c>
      <c r="F441" s="189" t="s">
        <v>3</v>
      </c>
      <c r="G441" s="189">
        <v>2363548</v>
      </c>
      <c r="H441" s="68"/>
      <c r="I441" s="195" t="s">
        <v>1605</v>
      </c>
      <c r="J441" s="68"/>
      <c r="K441" s="68"/>
      <c r="L441" s="68"/>
      <c r="M441" s="68"/>
      <c r="N441" s="341"/>
      <c r="O441" s="341"/>
      <c r="P441" s="212">
        <v>0</v>
      </c>
      <c r="Q441" s="212">
        <v>100</v>
      </c>
      <c r="R441" s="68" t="s">
        <v>1477</v>
      </c>
      <c r="S441" s="342"/>
      <c r="T441" s="269"/>
    </row>
    <row r="442" spans="1:20" ht="63.75">
      <c r="A442" s="189">
        <v>221</v>
      </c>
      <c r="B442" s="68"/>
      <c r="C442" s="210" t="s">
        <v>92</v>
      </c>
      <c r="D442" s="211">
        <v>46035</v>
      </c>
      <c r="E442" s="189" t="s">
        <v>2052</v>
      </c>
      <c r="F442" s="189" t="s">
        <v>3</v>
      </c>
      <c r="G442" s="189">
        <v>2363551</v>
      </c>
      <c r="H442" s="68"/>
      <c r="I442" s="195" t="s">
        <v>1605</v>
      </c>
      <c r="J442" s="68"/>
      <c r="K442" s="68"/>
      <c r="L442" s="68"/>
      <c r="M442" s="68"/>
      <c r="N442" s="341"/>
      <c r="O442" s="341"/>
      <c r="P442" s="212">
        <v>0</v>
      </c>
      <c r="Q442" s="212">
        <v>100</v>
      </c>
      <c r="R442" s="68" t="s">
        <v>1477</v>
      </c>
      <c r="S442" s="342"/>
      <c r="T442" s="269"/>
    </row>
    <row r="443" spans="1:20" ht="63.75">
      <c r="A443" s="189">
        <v>221</v>
      </c>
      <c r="B443" s="68"/>
      <c r="C443" s="210" t="s">
        <v>92</v>
      </c>
      <c r="D443" s="211">
        <v>46035</v>
      </c>
      <c r="E443" s="189" t="s">
        <v>2053</v>
      </c>
      <c r="F443" s="189" t="s">
        <v>3</v>
      </c>
      <c r="G443" s="189">
        <v>2363556</v>
      </c>
      <c r="H443" s="68"/>
      <c r="I443" s="195" t="s">
        <v>1605</v>
      </c>
      <c r="J443" s="68"/>
      <c r="K443" s="68"/>
      <c r="L443" s="68"/>
      <c r="M443" s="68"/>
      <c r="N443" s="341"/>
      <c r="O443" s="341"/>
      <c r="P443" s="212">
        <v>0</v>
      </c>
      <c r="Q443" s="212">
        <v>100</v>
      </c>
      <c r="R443" s="68" t="s">
        <v>1477</v>
      </c>
      <c r="S443" s="342"/>
      <c r="T443" s="269"/>
    </row>
    <row r="444" spans="1:20" ht="63.75">
      <c r="A444" s="189">
        <v>221</v>
      </c>
      <c r="B444" s="68"/>
      <c r="C444" s="210" t="s">
        <v>92</v>
      </c>
      <c r="D444" s="211">
        <v>46035</v>
      </c>
      <c r="E444" s="189" t="s">
        <v>2054</v>
      </c>
      <c r="F444" s="189" t="s">
        <v>3</v>
      </c>
      <c r="G444" s="189">
        <v>2363557</v>
      </c>
      <c r="H444" s="68"/>
      <c r="I444" s="195" t="s">
        <v>1605</v>
      </c>
      <c r="J444" s="68"/>
      <c r="K444" s="68"/>
      <c r="L444" s="68"/>
      <c r="M444" s="68"/>
      <c r="N444" s="341"/>
      <c r="O444" s="341"/>
      <c r="P444" s="212">
        <v>0</v>
      </c>
      <c r="Q444" s="212">
        <v>100</v>
      </c>
      <c r="R444" s="68" t="s">
        <v>1477</v>
      </c>
      <c r="S444" s="342"/>
      <c r="T444" s="269"/>
    </row>
    <row r="445" spans="1:20" ht="51">
      <c r="A445" s="189">
        <v>594</v>
      </c>
      <c r="B445" s="68"/>
      <c r="C445" s="210" t="s">
        <v>88</v>
      </c>
      <c r="D445" s="211">
        <v>46035</v>
      </c>
      <c r="E445" s="189" t="s">
        <v>2055</v>
      </c>
      <c r="F445" s="189" t="s">
        <v>3</v>
      </c>
      <c r="G445" s="189">
        <v>2363567</v>
      </c>
      <c r="H445" s="68"/>
      <c r="I445" s="195" t="s">
        <v>3343</v>
      </c>
      <c r="J445" s="68"/>
      <c r="K445" s="68"/>
      <c r="L445" s="68"/>
      <c r="M445" s="68"/>
      <c r="N445" s="341"/>
      <c r="O445" s="341"/>
      <c r="P445" s="212">
        <v>0</v>
      </c>
      <c r="Q445" s="212">
        <v>20.09</v>
      </c>
      <c r="R445" s="68" t="s">
        <v>1477</v>
      </c>
      <c r="S445" s="342"/>
      <c r="T445" s="269"/>
    </row>
    <row r="446" spans="1:20" ht="38.25">
      <c r="A446" s="189">
        <v>670</v>
      </c>
      <c r="B446" s="68"/>
      <c r="C446" s="210" t="s">
        <v>178</v>
      </c>
      <c r="D446" s="211">
        <v>46035</v>
      </c>
      <c r="E446" s="189" t="s">
        <v>2056</v>
      </c>
      <c r="F446" s="189" t="s">
        <v>3</v>
      </c>
      <c r="G446" s="189">
        <v>2363579</v>
      </c>
      <c r="H446" s="68"/>
      <c r="I446" s="195" t="s">
        <v>3344</v>
      </c>
      <c r="J446" s="68"/>
      <c r="K446" s="68"/>
      <c r="L446" s="68"/>
      <c r="M446" s="68"/>
      <c r="N446" s="341"/>
      <c r="O446" s="341"/>
      <c r="P446" s="212">
        <v>0</v>
      </c>
      <c r="Q446" s="212">
        <v>2900</v>
      </c>
      <c r="R446" s="68" t="s">
        <v>1477</v>
      </c>
      <c r="S446" s="342"/>
      <c r="T446" s="269"/>
    </row>
    <row r="447" spans="1:20" ht="63.75">
      <c r="A447" s="189">
        <v>670</v>
      </c>
      <c r="B447" s="68"/>
      <c r="C447" s="210" t="s">
        <v>178</v>
      </c>
      <c r="D447" s="211">
        <v>46035</v>
      </c>
      <c r="E447" s="189" t="s">
        <v>2057</v>
      </c>
      <c r="F447" s="189" t="s">
        <v>3</v>
      </c>
      <c r="G447" s="189">
        <v>2363587</v>
      </c>
      <c r="H447" s="68"/>
      <c r="I447" s="195" t="s">
        <v>3345</v>
      </c>
      <c r="J447" s="68"/>
      <c r="K447" s="68"/>
      <c r="L447" s="68"/>
      <c r="M447" s="68"/>
      <c r="N447" s="341"/>
      <c r="O447" s="341"/>
      <c r="P447" s="212">
        <v>0</v>
      </c>
      <c r="Q447" s="212">
        <v>14.57</v>
      </c>
      <c r="R447" s="68" t="s">
        <v>1477</v>
      </c>
      <c r="S447" s="342"/>
      <c r="T447" s="269"/>
    </row>
    <row r="448" spans="1:20" ht="63.75">
      <c r="A448" s="189">
        <v>670</v>
      </c>
      <c r="B448" s="68"/>
      <c r="C448" s="210" t="s">
        <v>178</v>
      </c>
      <c r="D448" s="211">
        <v>46035</v>
      </c>
      <c r="E448" s="189" t="s">
        <v>2058</v>
      </c>
      <c r="F448" s="189" t="s">
        <v>3</v>
      </c>
      <c r="G448" s="189">
        <v>2363588</v>
      </c>
      <c r="H448" s="68"/>
      <c r="I448" s="195" t="s">
        <v>3346</v>
      </c>
      <c r="J448" s="68"/>
      <c r="K448" s="68"/>
      <c r="L448" s="68"/>
      <c r="M448" s="68"/>
      <c r="N448" s="341"/>
      <c r="O448" s="341"/>
      <c r="P448" s="212">
        <v>0</v>
      </c>
      <c r="Q448" s="212">
        <v>29.15</v>
      </c>
      <c r="R448" s="68" t="s">
        <v>1477</v>
      </c>
      <c r="S448" s="342"/>
      <c r="T448" s="269"/>
    </row>
    <row r="449" spans="1:20" ht="51">
      <c r="A449" s="189" t="s">
        <v>550</v>
      </c>
      <c r="B449" s="68"/>
      <c r="C449" s="210" t="s">
        <v>589</v>
      </c>
      <c r="D449" s="211">
        <v>46035</v>
      </c>
      <c r="E449" s="189" t="s">
        <v>2059</v>
      </c>
      <c r="F449" s="189" t="s">
        <v>3</v>
      </c>
      <c r="G449" s="189">
        <v>2363593</v>
      </c>
      <c r="H449" s="68"/>
      <c r="I449" s="195" t="s">
        <v>3347</v>
      </c>
      <c r="J449" s="68"/>
      <c r="K449" s="68"/>
      <c r="L449" s="68"/>
      <c r="M449" s="68"/>
      <c r="N449" s="341"/>
      <c r="O449" s="341"/>
      <c r="P449" s="212">
        <v>0</v>
      </c>
      <c r="Q449" s="212">
        <v>8921.48</v>
      </c>
      <c r="R449" s="68" t="s">
        <v>1477</v>
      </c>
      <c r="S449" s="342"/>
      <c r="T449" s="269"/>
    </row>
    <row r="450" spans="1:20" ht="51">
      <c r="A450" s="189">
        <v>578</v>
      </c>
      <c r="B450" s="68"/>
      <c r="C450" s="210" t="s">
        <v>168</v>
      </c>
      <c r="D450" s="211">
        <v>46035</v>
      </c>
      <c r="E450" s="189" t="s">
        <v>2060</v>
      </c>
      <c r="F450" s="189" t="s">
        <v>3</v>
      </c>
      <c r="G450" s="189">
        <v>2363473</v>
      </c>
      <c r="H450" s="68"/>
      <c r="I450" s="195" t="s">
        <v>3348</v>
      </c>
      <c r="J450" s="68"/>
      <c r="K450" s="68"/>
      <c r="L450" s="68"/>
      <c r="M450" s="68"/>
      <c r="N450" s="341"/>
      <c r="O450" s="341"/>
      <c r="P450" s="212">
        <v>0</v>
      </c>
      <c r="Q450" s="212">
        <v>530</v>
      </c>
      <c r="R450" s="68" t="s">
        <v>1477</v>
      </c>
      <c r="S450" s="342"/>
      <c r="T450" s="269"/>
    </row>
    <row r="451" spans="1:20" ht="51">
      <c r="A451" s="189">
        <v>383</v>
      </c>
      <c r="B451" s="68"/>
      <c r="C451" s="210" t="s">
        <v>1241</v>
      </c>
      <c r="D451" s="211">
        <v>46035</v>
      </c>
      <c r="E451" s="189" t="s">
        <v>2061</v>
      </c>
      <c r="F451" s="189" t="s">
        <v>3</v>
      </c>
      <c r="G451" s="189">
        <v>2363531</v>
      </c>
      <c r="H451" s="68"/>
      <c r="I451" s="195" t="s">
        <v>3349</v>
      </c>
      <c r="J451" s="68"/>
      <c r="K451" s="68"/>
      <c r="L451" s="68"/>
      <c r="M451" s="68"/>
      <c r="N451" s="341"/>
      <c r="O451" s="341"/>
      <c r="P451" s="212">
        <v>0</v>
      </c>
      <c r="Q451" s="212">
        <v>862</v>
      </c>
      <c r="R451" s="68" t="s">
        <v>1477</v>
      </c>
      <c r="S451" s="342"/>
      <c r="T451" s="269"/>
    </row>
    <row r="452" spans="1:20" ht="63.75">
      <c r="A452" s="189">
        <v>251</v>
      </c>
      <c r="B452" s="68"/>
      <c r="C452" s="210" t="s">
        <v>103</v>
      </c>
      <c r="D452" s="211">
        <v>46035</v>
      </c>
      <c r="E452" s="189" t="s">
        <v>2062</v>
      </c>
      <c r="F452" s="189" t="s">
        <v>3</v>
      </c>
      <c r="G452" s="189">
        <v>2363534</v>
      </c>
      <c r="H452" s="68"/>
      <c r="I452" s="195" t="s">
        <v>3350</v>
      </c>
      <c r="J452" s="68"/>
      <c r="K452" s="68"/>
      <c r="L452" s="68"/>
      <c r="M452" s="68"/>
      <c r="N452" s="341"/>
      <c r="O452" s="341"/>
      <c r="P452" s="212">
        <v>0</v>
      </c>
      <c r="Q452" s="212">
        <v>6191.81</v>
      </c>
      <c r="R452" s="68" t="s">
        <v>1477</v>
      </c>
      <c r="S452" s="342"/>
      <c r="T452" s="269"/>
    </row>
    <row r="453" spans="1:20" ht="63.75">
      <c r="A453" s="189" t="s">
        <v>542</v>
      </c>
      <c r="B453" s="68"/>
      <c r="C453" s="210" t="s">
        <v>686</v>
      </c>
      <c r="D453" s="211">
        <v>46035</v>
      </c>
      <c r="E453" s="189" t="s">
        <v>2063</v>
      </c>
      <c r="F453" s="189" t="s">
        <v>6</v>
      </c>
      <c r="G453" s="189">
        <v>2357754</v>
      </c>
      <c r="H453" s="68"/>
      <c r="I453" s="195" t="s">
        <v>3351</v>
      </c>
      <c r="J453" s="68"/>
      <c r="K453" s="68"/>
      <c r="L453" s="68"/>
      <c r="M453" s="68"/>
      <c r="N453" s="341"/>
      <c r="O453" s="341"/>
      <c r="P453" s="212">
        <v>0</v>
      </c>
      <c r="Q453" s="212">
        <v>23378627.109999999</v>
      </c>
      <c r="R453" s="68" t="s">
        <v>1477</v>
      </c>
      <c r="S453" s="342"/>
      <c r="T453" s="269"/>
    </row>
    <row r="454" spans="1:20" ht="76.5">
      <c r="A454" s="189" t="s">
        <v>544</v>
      </c>
      <c r="B454" s="68"/>
      <c r="C454" s="210" t="s">
        <v>678</v>
      </c>
      <c r="D454" s="211">
        <v>46035</v>
      </c>
      <c r="E454" s="189" t="s">
        <v>2064</v>
      </c>
      <c r="F454" s="189" t="s">
        <v>6</v>
      </c>
      <c r="G454" s="189">
        <v>2357768</v>
      </c>
      <c r="H454" s="68"/>
      <c r="I454" s="195" t="s">
        <v>3352</v>
      </c>
      <c r="J454" s="68"/>
      <c r="K454" s="68"/>
      <c r="L454" s="68"/>
      <c r="M454" s="68"/>
      <c r="N454" s="341"/>
      <c r="O454" s="341"/>
      <c r="P454" s="212">
        <v>0</v>
      </c>
      <c r="Q454" s="212">
        <v>521457.66</v>
      </c>
      <c r="R454" s="68" t="s">
        <v>1477</v>
      </c>
      <c r="S454" s="342"/>
      <c r="T454" s="269"/>
    </row>
    <row r="455" spans="1:20" ht="76.5">
      <c r="A455" s="189" t="s">
        <v>544</v>
      </c>
      <c r="B455" s="68"/>
      <c r="C455" s="210" t="s">
        <v>678</v>
      </c>
      <c r="D455" s="211">
        <v>46035</v>
      </c>
      <c r="E455" s="189" t="s">
        <v>2065</v>
      </c>
      <c r="F455" s="189" t="s">
        <v>6</v>
      </c>
      <c r="G455" s="189">
        <v>2357769</v>
      </c>
      <c r="H455" s="68"/>
      <c r="I455" s="195" t="s">
        <v>3353</v>
      </c>
      <c r="J455" s="68"/>
      <c r="K455" s="68"/>
      <c r="L455" s="68"/>
      <c r="M455" s="68"/>
      <c r="N455" s="341"/>
      <c r="O455" s="341"/>
      <c r="P455" s="212">
        <v>0</v>
      </c>
      <c r="Q455" s="212">
        <v>1288078.73</v>
      </c>
      <c r="R455" s="68" t="s">
        <v>1477</v>
      </c>
      <c r="S455" s="342"/>
      <c r="T455" s="269"/>
    </row>
    <row r="456" spans="1:20" ht="76.5">
      <c r="A456" s="189" t="s">
        <v>544</v>
      </c>
      <c r="B456" s="68"/>
      <c r="C456" s="210" t="s">
        <v>678</v>
      </c>
      <c r="D456" s="211">
        <v>46035</v>
      </c>
      <c r="E456" s="189" t="s">
        <v>2066</v>
      </c>
      <c r="F456" s="189" t="s">
        <v>6</v>
      </c>
      <c r="G456" s="189">
        <v>2357770</v>
      </c>
      <c r="H456" s="68"/>
      <c r="I456" s="195" t="s">
        <v>3354</v>
      </c>
      <c r="J456" s="68"/>
      <c r="K456" s="68"/>
      <c r="L456" s="68"/>
      <c r="M456" s="68"/>
      <c r="N456" s="341"/>
      <c r="O456" s="341"/>
      <c r="P456" s="212">
        <v>0</v>
      </c>
      <c r="Q456" s="212">
        <v>515676.67</v>
      </c>
      <c r="R456" s="68" t="s">
        <v>1477</v>
      </c>
      <c r="S456" s="342"/>
      <c r="T456" s="269"/>
    </row>
    <row r="457" spans="1:20" ht="76.5">
      <c r="A457" s="189" t="s">
        <v>544</v>
      </c>
      <c r="B457" s="68"/>
      <c r="C457" s="210" t="s">
        <v>678</v>
      </c>
      <c r="D457" s="211">
        <v>46035</v>
      </c>
      <c r="E457" s="189" t="s">
        <v>2067</v>
      </c>
      <c r="F457" s="189" t="s">
        <v>6</v>
      </c>
      <c r="G457" s="189">
        <v>2357772</v>
      </c>
      <c r="H457" s="68"/>
      <c r="I457" s="195" t="s">
        <v>3355</v>
      </c>
      <c r="J457" s="68"/>
      <c r="K457" s="68"/>
      <c r="L457" s="68"/>
      <c r="M457" s="68"/>
      <c r="N457" s="341"/>
      <c r="O457" s="341"/>
      <c r="P457" s="212">
        <v>0</v>
      </c>
      <c r="Q457" s="212">
        <v>1348286.48</v>
      </c>
      <c r="R457" s="68" t="s">
        <v>1477</v>
      </c>
      <c r="S457" s="342"/>
      <c r="T457" s="269"/>
    </row>
    <row r="458" spans="1:20" ht="76.5">
      <c r="A458" s="189" t="s">
        <v>544</v>
      </c>
      <c r="B458" s="68"/>
      <c r="C458" s="210" t="s">
        <v>678</v>
      </c>
      <c r="D458" s="211">
        <v>46035</v>
      </c>
      <c r="E458" s="189" t="s">
        <v>2068</v>
      </c>
      <c r="F458" s="189" t="s">
        <v>6</v>
      </c>
      <c r="G458" s="189">
        <v>2357773</v>
      </c>
      <c r="H458" s="68"/>
      <c r="I458" s="195" t="s">
        <v>3356</v>
      </c>
      <c r="J458" s="68"/>
      <c r="K458" s="68"/>
      <c r="L458" s="68"/>
      <c r="M458" s="68"/>
      <c r="N458" s="341"/>
      <c r="O458" s="341"/>
      <c r="P458" s="212">
        <v>0</v>
      </c>
      <c r="Q458" s="212">
        <v>552921.07999999996</v>
      </c>
      <c r="R458" s="68" t="s">
        <v>1477</v>
      </c>
      <c r="S458" s="342"/>
      <c r="T458" s="269"/>
    </row>
    <row r="459" spans="1:20" ht="76.5">
      <c r="A459" s="189" t="s">
        <v>544</v>
      </c>
      <c r="B459" s="68"/>
      <c r="C459" s="210" t="s">
        <v>678</v>
      </c>
      <c r="D459" s="211">
        <v>46035</v>
      </c>
      <c r="E459" s="189" t="s">
        <v>2069</v>
      </c>
      <c r="F459" s="189" t="s">
        <v>6</v>
      </c>
      <c r="G459" s="189">
        <v>2357774</v>
      </c>
      <c r="H459" s="68"/>
      <c r="I459" s="195" t="s">
        <v>3357</v>
      </c>
      <c r="J459" s="68"/>
      <c r="K459" s="68"/>
      <c r="L459" s="68"/>
      <c r="M459" s="68"/>
      <c r="N459" s="341"/>
      <c r="O459" s="341"/>
      <c r="P459" s="212">
        <v>0</v>
      </c>
      <c r="Q459" s="212">
        <v>933416.47</v>
      </c>
      <c r="R459" s="68" t="s">
        <v>1477</v>
      </c>
      <c r="S459" s="342"/>
      <c r="T459" s="269"/>
    </row>
    <row r="460" spans="1:20" ht="63.75">
      <c r="A460" s="189">
        <v>340</v>
      </c>
      <c r="B460" s="68"/>
      <c r="C460" s="210" t="s">
        <v>136</v>
      </c>
      <c r="D460" s="211">
        <v>46035</v>
      </c>
      <c r="E460" s="189" t="s">
        <v>2070</v>
      </c>
      <c r="F460" s="189" t="s">
        <v>6</v>
      </c>
      <c r="G460" s="189">
        <v>3439393</v>
      </c>
      <c r="H460" s="68"/>
      <c r="I460" s="195" t="s">
        <v>3358</v>
      </c>
      <c r="J460" s="68"/>
      <c r="K460" s="68"/>
      <c r="L460" s="68"/>
      <c r="M460" s="68"/>
      <c r="N460" s="341"/>
      <c r="O460" s="341"/>
      <c r="P460" s="212">
        <v>0</v>
      </c>
      <c r="Q460" s="212">
        <v>70836.98</v>
      </c>
      <c r="R460" s="68" t="s">
        <v>1477</v>
      </c>
      <c r="S460" s="342"/>
      <c r="T460" s="269"/>
    </row>
    <row r="461" spans="1:20" ht="63.75">
      <c r="A461" s="189">
        <v>597</v>
      </c>
      <c r="B461" s="68"/>
      <c r="C461" s="210" t="s">
        <v>672</v>
      </c>
      <c r="D461" s="211">
        <v>46035</v>
      </c>
      <c r="E461" s="189" t="s">
        <v>2071</v>
      </c>
      <c r="F461" s="189" t="s">
        <v>6</v>
      </c>
      <c r="G461" s="189">
        <v>3439395</v>
      </c>
      <c r="H461" s="68"/>
      <c r="I461" s="195" t="s">
        <v>3359</v>
      </c>
      <c r="J461" s="68"/>
      <c r="K461" s="68"/>
      <c r="L461" s="68"/>
      <c r="M461" s="68"/>
      <c r="N461" s="341"/>
      <c r="O461" s="341"/>
      <c r="P461" s="212">
        <v>0</v>
      </c>
      <c r="Q461" s="212">
        <v>629748</v>
      </c>
      <c r="R461" s="68" t="s">
        <v>1477</v>
      </c>
      <c r="S461" s="342"/>
      <c r="T461" s="269"/>
    </row>
    <row r="462" spans="1:20" ht="63.75">
      <c r="A462" s="189">
        <v>340</v>
      </c>
      <c r="B462" s="68"/>
      <c r="C462" s="210" t="s">
        <v>136</v>
      </c>
      <c r="D462" s="211">
        <v>46035</v>
      </c>
      <c r="E462" s="189" t="s">
        <v>2072</v>
      </c>
      <c r="F462" s="189" t="s">
        <v>14</v>
      </c>
      <c r="G462" s="189">
        <v>3439394</v>
      </c>
      <c r="H462" s="68"/>
      <c r="I462" s="195" t="s">
        <v>3360</v>
      </c>
      <c r="J462" s="68"/>
      <c r="K462" s="68"/>
      <c r="L462" s="68"/>
      <c r="M462" s="68"/>
      <c r="N462" s="341"/>
      <c r="O462" s="341"/>
      <c r="P462" s="212">
        <v>80</v>
      </c>
      <c r="Q462" s="212">
        <v>0</v>
      </c>
      <c r="R462" s="68" t="s">
        <v>1477</v>
      </c>
      <c r="S462" s="342"/>
      <c r="T462" s="269"/>
    </row>
    <row r="463" spans="1:20" ht="63.75">
      <c r="A463" s="189">
        <v>597</v>
      </c>
      <c r="B463" s="68"/>
      <c r="C463" s="210" t="s">
        <v>672</v>
      </c>
      <c r="D463" s="211">
        <v>46035</v>
      </c>
      <c r="E463" s="189" t="s">
        <v>2073</v>
      </c>
      <c r="F463" s="189" t="s">
        <v>14</v>
      </c>
      <c r="G463" s="189">
        <v>3439396</v>
      </c>
      <c r="H463" s="68"/>
      <c r="I463" s="195" t="s">
        <v>3361</v>
      </c>
      <c r="J463" s="68"/>
      <c r="K463" s="68"/>
      <c r="L463" s="68"/>
      <c r="M463" s="68"/>
      <c r="N463" s="341"/>
      <c r="O463" s="341"/>
      <c r="P463" s="212">
        <v>80</v>
      </c>
      <c r="Q463" s="212">
        <v>0</v>
      </c>
      <c r="R463" s="68" t="s">
        <v>1477</v>
      </c>
      <c r="S463" s="342"/>
      <c r="T463" s="269"/>
    </row>
    <row r="464" spans="1:20" ht="63.75">
      <c r="A464" s="189">
        <v>513</v>
      </c>
      <c r="B464" s="68"/>
      <c r="C464" s="210" t="s">
        <v>160</v>
      </c>
      <c r="D464" s="211">
        <v>46035</v>
      </c>
      <c r="E464" s="189" t="s">
        <v>2074</v>
      </c>
      <c r="F464" s="189" t="s">
        <v>14</v>
      </c>
      <c r="G464" s="189">
        <v>3439398</v>
      </c>
      <c r="H464" s="68"/>
      <c r="I464" s="195" t="s">
        <v>3362</v>
      </c>
      <c r="J464" s="68"/>
      <c r="K464" s="68"/>
      <c r="L464" s="68"/>
      <c r="M464" s="68"/>
      <c r="N464" s="341"/>
      <c r="O464" s="341"/>
      <c r="P464" s="212">
        <v>80</v>
      </c>
      <c r="Q464" s="212">
        <v>0</v>
      </c>
      <c r="R464" s="68" t="s">
        <v>1477</v>
      </c>
      <c r="S464" s="342"/>
      <c r="T464" s="269"/>
    </row>
    <row r="465" spans="1:20" ht="89.25">
      <c r="A465" s="189" t="s">
        <v>542</v>
      </c>
      <c r="B465" s="68"/>
      <c r="C465" s="210" t="s">
        <v>686</v>
      </c>
      <c r="D465" s="211">
        <v>46035</v>
      </c>
      <c r="E465" s="189" t="s">
        <v>2075</v>
      </c>
      <c r="F465" s="189" t="s">
        <v>12</v>
      </c>
      <c r="G465" s="189">
        <v>1146382</v>
      </c>
      <c r="H465" s="68"/>
      <c r="I465" s="195" t="s">
        <v>3363</v>
      </c>
      <c r="J465" s="68"/>
      <c r="K465" s="68"/>
      <c r="L465" s="68"/>
      <c r="M465" s="68"/>
      <c r="N465" s="341"/>
      <c r="O465" s="341"/>
      <c r="P465" s="212">
        <v>28.4</v>
      </c>
      <c r="Q465" s="212">
        <v>0</v>
      </c>
      <c r="R465" s="68" t="s">
        <v>1477</v>
      </c>
      <c r="S465" s="342"/>
      <c r="T465" s="269"/>
    </row>
    <row r="466" spans="1:20" ht="89.25">
      <c r="A466" s="189" t="s">
        <v>542</v>
      </c>
      <c r="B466" s="68"/>
      <c r="C466" s="210" t="s">
        <v>686</v>
      </c>
      <c r="D466" s="211">
        <v>46035</v>
      </c>
      <c r="E466" s="189" t="s">
        <v>2076</v>
      </c>
      <c r="F466" s="189" t="s">
        <v>10</v>
      </c>
      <c r="G466" s="189">
        <v>1146382</v>
      </c>
      <c r="H466" s="68"/>
      <c r="I466" s="195" t="s">
        <v>3364</v>
      </c>
      <c r="J466" s="68"/>
      <c r="K466" s="68"/>
      <c r="L466" s="68"/>
      <c r="M466" s="68"/>
      <c r="N466" s="341"/>
      <c r="O466" s="341"/>
      <c r="P466" s="212">
        <v>80</v>
      </c>
      <c r="Q466" s="212">
        <v>0</v>
      </c>
      <c r="R466" s="68" t="s">
        <v>1477</v>
      </c>
      <c r="S466" s="342"/>
      <c r="T466" s="269"/>
    </row>
    <row r="467" spans="1:20" ht="63.75">
      <c r="A467" s="189">
        <v>597</v>
      </c>
      <c r="B467" s="68"/>
      <c r="C467" s="210" t="s">
        <v>672</v>
      </c>
      <c r="D467" s="211">
        <v>46035</v>
      </c>
      <c r="E467" s="189" t="s">
        <v>2077</v>
      </c>
      <c r="F467" s="189" t="s">
        <v>6</v>
      </c>
      <c r="G467" s="189">
        <v>3439682</v>
      </c>
      <c r="H467" s="68"/>
      <c r="I467" s="195" t="s">
        <v>3365</v>
      </c>
      <c r="J467" s="68"/>
      <c r="K467" s="68"/>
      <c r="L467" s="68"/>
      <c r="M467" s="68"/>
      <c r="N467" s="341"/>
      <c r="O467" s="341"/>
      <c r="P467" s="212">
        <v>0</v>
      </c>
      <c r="Q467" s="212">
        <v>922670</v>
      </c>
      <c r="R467" s="68" t="s">
        <v>1477</v>
      </c>
      <c r="S467" s="342"/>
      <c r="T467" s="269"/>
    </row>
    <row r="468" spans="1:20" ht="63.75">
      <c r="A468" s="189">
        <v>597</v>
      </c>
      <c r="B468" s="68"/>
      <c r="C468" s="210" t="s">
        <v>672</v>
      </c>
      <c r="D468" s="211">
        <v>46035</v>
      </c>
      <c r="E468" s="189" t="s">
        <v>2078</v>
      </c>
      <c r="F468" s="189" t="s">
        <v>14</v>
      </c>
      <c r="G468" s="189">
        <v>3439683</v>
      </c>
      <c r="H468" s="68"/>
      <c r="I468" s="195" t="s">
        <v>3366</v>
      </c>
      <c r="J468" s="68"/>
      <c r="K468" s="68"/>
      <c r="L468" s="68"/>
      <c r="M468" s="68"/>
      <c r="N468" s="341"/>
      <c r="O468" s="341"/>
      <c r="P468" s="212">
        <v>80</v>
      </c>
      <c r="Q468" s="212">
        <v>0</v>
      </c>
      <c r="R468" s="68" t="s">
        <v>1477</v>
      </c>
      <c r="S468" s="342"/>
      <c r="T468" s="269"/>
    </row>
    <row r="469" spans="1:20" ht="63.75">
      <c r="A469" s="189">
        <v>513</v>
      </c>
      <c r="B469" s="68"/>
      <c r="C469" s="210" t="s">
        <v>160</v>
      </c>
      <c r="D469" s="211">
        <v>46035</v>
      </c>
      <c r="E469" s="189" t="s">
        <v>2079</v>
      </c>
      <c r="F469" s="189" t="s">
        <v>14</v>
      </c>
      <c r="G469" s="189">
        <v>3439681</v>
      </c>
      <c r="H469" s="68"/>
      <c r="I469" s="195" t="s">
        <v>3367</v>
      </c>
      <c r="J469" s="68"/>
      <c r="K469" s="68"/>
      <c r="L469" s="68"/>
      <c r="M469" s="68"/>
      <c r="N469" s="341"/>
      <c r="O469" s="341"/>
      <c r="P469" s="212">
        <v>80</v>
      </c>
      <c r="Q469" s="212">
        <v>0</v>
      </c>
      <c r="R469" s="68" t="s">
        <v>1477</v>
      </c>
      <c r="S469" s="342"/>
      <c r="T469" s="269"/>
    </row>
    <row r="470" spans="1:20" ht="51">
      <c r="A470" s="189">
        <v>132</v>
      </c>
      <c r="B470" s="68"/>
      <c r="C470" s="210" t="s">
        <v>59</v>
      </c>
      <c r="D470" s="211">
        <v>46036</v>
      </c>
      <c r="E470" s="189" t="s">
        <v>2080</v>
      </c>
      <c r="F470" s="189" t="s">
        <v>3</v>
      </c>
      <c r="G470" s="189">
        <v>2363793</v>
      </c>
      <c r="H470" s="68"/>
      <c r="I470" s="195" t="s">
        <v>3368</v>
      </c>
      <c r="J470" s="68"/>
      <c r="K470" s="68"/>
      <c r="L470" s="68"/>
      <c r="M470" s="68"/>
      <c r="N470" s="341"/>
      <c r="O470" s="341"/>
      <c r="P470" s="212">
        <v>0</v>
      </c>
      <c r="Q470" s="212">
        <v>371</v>
      </c>
      <c r="R470" s="68" t="s">
        <v>1477</v>
      </c>
      <c r="S470" s="342"/>
      <c r="T470" s="269"/>
    </row>
    <row r="471" spans="1:20" ht="51">
      <c r="A471" s="189">
        <v>132</v>
      </c>
      <c r="B471" s="68"/>
      <c r="C471" s="210" t="s">
        <v>59</v>
      </c>
      <c r="D471" s="211">
        <v>46036</v>
      </c>
      <c r="E471" s="189" t="s">
        <v>2081</v>
      </c>
      <c r="F471" s="189" t="s">
        <v>3</v>
      </c>
      <c r="G471" s="189">
        <v>2363781</v>
      </c>
      <c r="H471" s="68"/>
      <c r="I471" s="195" t="s">
        <v>3369</v>
      </c>
      <c r="J471" s="68"/>
      <c r="K471" s="68"/>
      <c r="L471" s="68"/>
      <c r="M471" s="68"/>
      <c r="N471" s="341"/>
      <c r="O471" s="341"/>
      <c r="P471" s="212">
        <v>0</v>
      </c>
      <c r="Q471" s="212">
        <v>1484</v>
      </c>
      <c r="R471" s="68" t="s">
        <v>1477</v>
      </c>
      <c r="S471" s="342"/>
      <c r="T471" s="269"/>
    </row>
    <row r="472" spans="1:20" ht="51">
      <c r="A472" s="189">
        <v>132</v>
      </c>
      <c r="B472" s="68"/>
      <c r="C472" s="210" t="s">
        <v>59</v>
      </c>
      <c r="D472" s="211">
        <v>46036</v>
      </c>
      <c r="E472" s="189" t="s">
        <v>2082</v>
      </c>
      <c r="F472" s="189" t="s">
        <v>3</v>
      </c>
      <c r="G472" s="189">
        <v>2363782</v>
      </c>
      <c r="H472" s="68"/>
      <c r="I472" s="195" t="s">
        <v>3370</v>
      </c>
      <c r="J472" s="68"/>
      <c r="K472" s="68"/>
      <c r="L472" s="68"/>
      <c r="M472" s="68"/>
      <c r="N472" s="341"/>
      <c r="O472" s="341"/>
      <c r="P472" s="212">
        <v>0</v>
      </c>
      <c r="Q472" s="212">
        <v>371</v>
      </c>
      <c r="R472" s="68" t="s">
        <v>1477</v>
      </c>
      <c r="S472" s="342"/>
      <c r="T472" s="269"/>
    </row>
    <row r="473" spans="1:20" ht="51">
      <c r="A473" s="189">
        <v>132</v>
      </c>
      <c r="B473" s="68"/>
      <c r="C473" s="210" t="s">
        <v>59</v>
      </c>
      <c r="D473" s="211">
        <v>46036</v>
      </c>
      <c r="E473" s="189" t="s">
        <v>2083</v>
      </c>
      <c r="F473" s="189" t="s">
        <v>3</v>
      </c>
      <c r="G473" s="189">
        <v>2363794</v>
      </c>
      <c r="H473" s="68"/>
      <c r="I473" s="195" t="s">
        <v>3371</v>
      </c>
      <c r="J473" s="68"/>
      <c r="K473" s="68"/>
      <c r="L473" s="68"/>
      <c r="M473" s="68"/>
      <c r="N473" s="341"/>
      <c r="O473" s="341"/>
      <c r="P473" s="212">
        <v>0</v>
      </c>
      <c r="Q473" s="212">
        <v>220</v>
      </c>
      <c r="R473" s="68" t="s">
        <v>1477</v>
      </c>
      <c r="S473" s="342"/>
      <c r="T473" s="269"/>
    </row>
    <row r="474" spans="1:20" ht="51">
      <c r="A474" s="189">
        <v>595</v>
      </c>
      <c r="B474" s="68"/>
      <c r="C474" s="210" t="s">
        <v>609</v>
      </c>
      <c r="D474" s="211">
        <v>46036</v>
      </c>
      <c r="E474" s="189" t="s">
        <v>2084</v>
      </c>
      <c r="F474" s="189" t="s">
        <v>3</v>
      </c>
      <c r="G474" s="189">
        <v>2363804</v>
      </c>
      <c r="H474" s="68"/>
      <c r="I474" s="195" t="s">
        <v>3372</v>
      </c>
      <c r="J474" s="68"/>
      <c r="K474" s="68"/>
      <c r="L474" s="68"/>
      <c r="M474" s="68"/>
      <c r="N474" s="341"/>
      <c r="O474" s="341"/>
      <c r="P474" s="212">
        <v>0</v>
      </c>
      <c r="Q474" s="212">
        <v>333</v>
      </c>
      <c r="R474" s="68" t="s">
        <v>1477</v>
      </c>
      <c r="S474" s="342"/>
      <c r="T474" s="269"/>
    </row>
    <row r="475" spans="1:20" ht="51">
      <c r="A475" s="189">
        <v>595</v>
      </c>
      <c r="B475" s="68"/>
      <c r="C475" s="210" t="s">
        <v>609</v>
      </c>
      <c r="D475" s="211">
        <v>46036</v>
      </c>
      <c r="E475" s="189" t="s">
        <v>2085</v>
      </c>
      <c r="F475" s="189" t="s">
        <v>3</v>
      </c>
      <c r="G475" s="189">
        <v>2363807</v>
      </c>
      <c r="H475" s="68"/>
      <c r="I475" s="195" t="s">
        <v>3373</v>
      </c>
      <c r="J475" s="68"/>
      <c r="K475" s="68"/>
      <c r="L475" s="68"/>
      <c r="M475" s="68"/>
      <c r="N475" s="341"/>
      <c r="O475" s="341"/>
      <c r="P475" s="212">
        <v>0</v>
      </c>
      <c r="Q475" s="212">
        <v>177.6</v>
      </c>
      <c r="R475" s="68" t="s">
        <v>1477</v>
      </c>
      <c r="S475" s="342"/>
      <c r="T475" s="269"/>
    </row>
    <row r="476" spans="1:20" ht="51">
      <c r="A476" s="189">
        <v>595</v>
      </c>
      <c r="B476" s="68"/>
      <c r="C476" s="210" t="s">
        <v>609</v>
      </c>
      <c r="D476" s="211">
        <v>46036</v>
      </c>
      <c r="E476" s="189" t="s">
        <v>2086</v>
      </c>
      <c r="F476" s="189" t="s">
        <v>3</v>
      </c>
      <c r="G476" s="189">
        <v>2363809</v>
      </c>
      <c r="H476" s="68"/>
      <c r="I476" s="195" t="s">
        <v>3374</v>
      </c>
      <c r="J476" s="68"/>
      <c r="K476" s="68"/>
      <c r="L476" s="68"/>
      <c r="M476" s="68"/>
      <c r="N476" s="341"/>
      <c r="O476" s="341"/>
      <c r="P476" s="212">
        <v>0</v>
      </c>
      <c r="Q476" s="212">
        <v>177.6</v>
      </c>
      <c r="R476" s="68" t="s">
        <v>1477</v>
      </c>
      <c r="S476" s="342"/>
      <c r="T476" s="269"/>
    </row>
    <row r="477" spans="1:20" ht="51">
      <c r="A477" s="189">
        <v>595</v>
      </c>
      <c r="B477" s="68"/>
      <c r="C477" s="210" t="s">
        <v>609</v>
      </c>
      <c r="D477" s="211">
        <v>46036</v>
      </c>
      <c r="E477" s="189" t="s">
        <v>2087</v>
      </c>
      <c r="F477" s="189" t="s">
        <v>3</v>
      </c>
      <c r="G477" s="189">
        <v>2363811</v>
      </c>
      <c r="H477" s="68"/>
      <c r="I477" s="195" t="s">
        <v>3375</v>
      </c>
      <c r="J477" s="68"/>
      <c r="K477" s="68"/>
      <c r="L477" s="68"/>
      <c r="M477" s="68"/>
      <c r="N477" s="341"/>
      <c r="O477" s="341"/>
      <c r="P477" s="212">
        <v>0</v>
      </c>
      <c r="Q477" s="212">
        <v>185.5</v>
      </c>
      <c r="R477" s="68" t="s">
        <v>1477</v>
      </c>
      <c r="S477" s="342"/>
      <c r="T477" s="269"/>
    </row>
    <row r="478" spans="1:20" ht="63.75">
      <c r="A478" s="189">
        <v>221</v>
      </c>
      <c r="B478" s="68"/>
      <c r="C478" s="210" t="s">
        <v>92</v>
      </c>
      <c r="D478" s="211">
        <v>46036</v>
      </c>
      <c r="E478" s="189" t="s">
        <v>2088</v>
      </c>
      <c r="F478" s="189" t="s">
        <v>3</v>
      </c>
      <c r="G478" s="189">
        <v>2363812</v>
      </c>
      <c r="H478" s="68"/>
      <c r="I478" s="195" t="s">
        <v>3376</v>
      </c>
      <c r="J478" s="68"/>
      <c r="K478" s="68"/>
      <c r="L478" s="68"/>
      <c r="M478" s="68"/>
      <c r="N478" s="341"/>
      <c r="O478" s="341"/>
      <c r="P478" s="212">
        <v>0</v>
      </c>
      <c r="Q478" s="212">
        <v>100</v>
      </c>
      <c r="R478" s="68" t="s">
        <v>1477</v>
      </c>
      <c r="S478" s="342"/>
      <c r="T478" s="269"/>
    </row>
    <row r="479" spans="1:20" ht="63.75">
      <c r="A479" s="189">
        <v>221</v>
      </c>
      <c r="B479" s="68"/>
      <c r="C479" s="210" t="s">
        <v>92</v>
      </c>
      <c r="D479" s="211">
        <v>46036</v>
      </c>
      <c r="E479" s="189" t="s">
        <v>2089</v>
      </c>
      <c r="F479" s="189" t="s">
        <v>3</v>
      </c>
      <c r="G479" s="189">
        <v>2363813</v>
      </c>
      <c r="H479" s="68"/>
      <c r="I479" s="195" t="s">
        <v>3376</v>
      </c>
      <c r="J479" s="68"/>
      <c r="K479" s="68"/>
      <c r="L479" s="68"/>
      <c r="M479" s="68"/>
      <c r="N479" s="341"/>
      <c r="O479" s="341"/>
      <c r="P479" s="212">
        <v>0</v>
      </c>
      <c r="Q479" s="212">
        <v>100</v>
      </c>
      <c r="R479" s="68" t="s">
        <v>1477</v>
      </c>
      <c r="S479" s="342"/>
      <c r="T479" s="269"/>
    </row>
    <row r="480" spans="1:20" ht="38.25">
      <c r="A480" s="189">
        <v>15</v>
      </c>
      <c r="B480" s="68"/>
      <c r="C480" s="210" t="s">
        <v>39</v>
      </c>
      <c r="D480" s="211">
        <v>46036</v>
      </c>
      <c r="E480" s="189" t="s">
        <v>2090</v>
      </c>
      <c r="F480" s="189" t="s">
        <v>3</v>
      </c>
      <c r="G480" s="189">
        <v>2363844</v>
      </c>
      <c r="H480" s="68"/>
      <c r="I480" s="195" t="s">
        <v>3377</v>
      </c>
      <c r="J480" s="68"/>
      <c r="K480" s="68"/>
      <c r="L480" s="68"/>
      <c r="M480" s="68"/>
      <c r="N480" s="341"/>
      <c r="O480" s="341"/>
      <c r="P480" s="212">
        <v>0</v>
      </c>
      <c r="Q480" s="212">
        <v>100</v>
      </c>
      <c r="R480" s="68" t="s">
        <v>1477</v>
      </c>
      <c r="S480" s="342"/>
      <c r="T480" s="269"/>
    </row>
    <row r="481" spans="1:20" ht="51">
      <c r="A481" s="189" t="s">
        <v>550</v>
      </c>
      <c r="B481" s="68"/>
      <c r="C481" s="210" t="s">
        <v>589</v>
      </c>
      <c r="D481" s="211">
        <v>46036</v>
      </c>
      <c r="E481" s="189" t="s">
        <v>2091</v>
      </c>
      <c r="F481" s="189" t="s">
        <v>3</v>
      </c>
      <c r="G481" s="189">
        <v>2363846</v>
      </c>
      <c r="H481" s="68"/>
      <c r="I481" s="195" t="s">
        <v>3378</v>
      </c>
      <c r="J481" s="68"/>
      <c r="K481" s="68"/>
      <c r="L481" s="68"/>
      <c r="M481" s="68"/>
      <c r="N481" s="341"/>
      <c r="O481" s="341"/>
      <c r="P481" s="212">
        <v>0</v>
      </c>
      <c r="Q481" s="212">
        <v>1691.55</v>
      </c>
      <c r="R481" s="68" t="s">
        <v>1477</v>
      </c>
      <c r="S481" s="342"/>
      <c r="T481" s="269"/>
    </row>
    <row r="482" spans="1:20" ht="51">
      <c r="A482" s="189">
        <v>315</v>
      </c>
      <c r="B482" s="68"/>
      <c r="C482" s="210" t="s">
        <v>1238</v>
      </c>
      <c r="D482" s="211">
        <v>46036</v>
      </c>
      <c r="E482" s="189" t="s">
        <v>2092</v>
      </c>
      <c r="F482" s="189" t="s">
        <v>3</v>
      </c>
      <c r="G482" s="189">
        <v>2363850</v>
      </c>
      <c r="H482" s="68"/>
      <c r="I482" s="195" t="s">
        <v>3379</v>
      </c>
      <c r="J482" s="68"/>
      <c r="K482" s="68"/>
      <c r="L482" s="68"/>
      <c r="M482" s="68"/>
      <c r="N482" s="341"/>
      <c r="O482" s="341"/>
      <c r="P482" s="212">
        <v>0</v>
      </c>
      <c r="Q482" s="212">
        <v>17500</v>
      </c>
      <c r="R482" s="68" t="s">
        <v>1477</v>
      </c>
      <c r="S482" s="342"/>
      <c r="T482" s="269"/>
    </row>
    <row r="483" spans="1:20" ht="51">
      <c r="A483" s="189">
        <v>291</v>
      </c>
      <c r="B483" s="68"/>
      <c r="C483" s="210" t="s">
        <v>119</v>
      </c>
      <c r="D483" s="211">
        <v>46036</v>
      </c>
      <c r="E483" s="189" t="s">
        <v>2093</v>
      </c>
      <c r="F483" s="189" t="s">
        <v>3</v>
      </c>
      <c r="G483" s="189">
        <v>2363856</v>
      </c>
      <c r="H483" s="68"/>
      <c r="I483" s="195" t="s">
        <v>3380</v>
      </c>
      <c r="J483" s="68"/>
      <c r="K483" s="68"/>
      <c r="L483" s="68"/>
      <c r="M483" s="68"/>
      <c r="N483" s="341"/>
      <c r="O483" s="341"/>
      <c r="P483" s="212">
        <v>0</v>
      </c>
      <c r="Q483" s="212">
        <v>1656</v>
      </c>
      <c r="R483" s="68" t="s">
        <v>1477</v>
      </c>
      <c r="S483" s="342"/>
      <c r="T483" s="269"/>
    </row>
    <row r="484" spans="1:20" ht="51">
      <c r="A484" s="189">
        <v>291</v>
      </c>
      <c r="B484" s="68"/>
      <c r="C484" s="210" t="s">
        <v>119</v>
      </c>
      <c r="D484" s="211">
        <v>46036</v>
      </c>
      <c r="E484" s="189" t="s">
        <v>2094</v>
      </c>
      <c r="F484" s="189" t="s">
        <v>3</v>
      </c>
      <c r="G484" s="189">
        <v>2363857</v>
      </c>
      <c r="H484" s="68"/>
      <c r="I484" s="195" t="s">
        <v>3381</v>
      </c>
      <c r="J484" s="68"/>
      <c r="K484" s="68"/>
      <c r="L484" s="68"/>
      <c r="M484" s="68"/>
      <c r="N484" s="341"/>
      <c r="O484" s="341"/>
      <c r="P484" s="212">
        <v>0</v>
      </c>
      <c r="Q484" s="212">
        <v>871</v>
      </c>
      <c r="R484" s="68" t="s">
        <v>1477</v>
      </c>
      <c r="S484" s="342"/>
      <c r="T484" s="269"/>
    </row>
    <row r="485" spans="1:20" ht="51">
      <c r="A485" s="189">
        <v>291</v>
      </c>
      <c r="B485" s="68"/>
      <c r="C485" s="210" t="s">
        <v>119</v>
      </c>
      <c r="D485" s="211">
        <v>46036</v>
      </c>
      <c r="E485" s="189" t="s">
        <v>2095</v>
      </c>
      <c r="F485" s="189" t="s">
        <v>3</v>
      </c>
      <c r="G485" s="189">
        <v>2363858</v>
      </c>
      <c r="H485" s="68"/>
      <c r="I485" s="195" t="s">
        <v>3380</v>
      </c>
      <c r="J485" s="68"/>
      <c r="K485" s="68"/>
      <c r="L485" s="68"/>
      <c r="M485" s="68"/>
      <c r="N485" s="341"/>
      <c r="O485" s="341"/>
      <c r="P485" s="212">
        <v>0</v>
      </c>
      <c r="Q485" s="212">
        <v>871</v>
      </c>
      <c r="R485" s="68" t="s">
        <v>1477</v>
      </c>
      <c r="S485" s="342"/>
      <c r="T485" s="269"/>
    </row>
    <row r="486" spans="1:20" ht="51">
      <c r="A486" s="189">
        <v>41</v>
      </c>
      <c r="B486" s="68"/>
      <c r="C486" s="210" t="s">
        <v>1630</v>
      </c>
      <c r="D486" s="211">
        <v>46036</v>
      </c>
      <c r="E486" s="189" t="s">
        <v>2096</v>
      </c>
      <c r="F486" s="189" t="s">
        <v>3</v>
      </c>
      <c r="G486" s="189">
        <v>2363859</v>
      </c>
      <c r="H486" s="68"/>
      <c r="I486" s="195" t="s">
        <v>3382</v>
      </c>
      <c r="J486" s="68"/>
      <c r="K486" s="68"/>
      <c r="L486" s="68"/>
      <c r="M486" s="68"/>
      <c r="N486" s="341"/>
      <c r="O486" s="341"/>
      <c r="P486" s="212">
        <v>0</v>
      </c>
      <c r="Q486" s="212">
        <v>333</v>
      </c>
      <c r="R486" s="68" t="s">
        <v>1477</v>
      </c>
      <c r="S486" s="342"/>
      <c r="T486" s="269"/>
    </row>
    <row r="487" spans="1:20" ht="38.25">
      <c r="A487" s="189">
        <v>15</v>
      </c>
      <c r="B487" s="68"/>
      <c r="C487" s="210" t="s">
        <v>39</v>
      </c>
      <c r="D487" s="211">
        <v>46036</v>
      </c>
      <c r="E487" s="189" t="s">
        <v>2097</v>
      </c>
      <c r="F487" s="189" t="s">
        <v>3</v>
      </c>
      <c r="G487" s="189">
        <v>2363872</v>
      </c>
      <c r="H487" s="68"/>
      <c r="I487" s="195" t="s">
        <v>3383</v>
      </c>
      <c r="J487" s="68"/>
      <c r="K487" s="68"/>
      <c r="L487" s="68"/>
      <c r="M487" s="68"/>
      <c r="N487" s="341"/>
      <c r="O487" s="341"/>
      <c r="P487" s="212">
        <v>0</v>
      </c>
      <c r="Q487" s="212">
        <v>100</v>
      </c>
      <c r="R487" s="68" t="s">
        <v>1477</v>
      </c>
      <c r="S487" s="342"/>
      <c r="T487" s="269"/>
    </row>
    <row r="488" spans="1:20" ht="51">
      <c r="A488" s="189">
        <v>15</v>
      </c>
      <c r="B488" s="68"/>
      <c r="C488" s="210" t="s">
        <v>39</v>
      </c>
      <c r="D488" s="211">
        <v>46036</v>
      </c>
      <c r="E488" s="189" t="s">
        <v>2098</v>
      </c>
      <c r="F488" s="189" t="s">
        <v>3</v>
      </c>
      <c r="G488" s="189">
        <v>2363873</v>
      </c>
      <c r="H488" s="68"/>
      <c r="I488" s="195" t="s">
        <v>3384</v>
      </c>
      <c r="J488" s="68"/>
      <c r="K488" s="68"/>
      <c r="L488" s="68"/>
      <c r="M488" s="68"/>
      <c r="N488" s="341"/>
      <c r="O488" s="341"/>
      <c r="P488" s="212">
        <v>0</v>
      </c>
      <c r="Q488" s="212">
        <v>100</v>
      </c>
      <c r="R488" s="68" t="s">
        <v>1477</v>
      </c>
      <c r="S488" s="342"/>
      <c r="T488" s="269"/>
    </row>
    <row r="489" spans="1:20" ht="51">
      <c r="A489" s="189" t="s">
        <v>550</v>
      </c>
      <c r="B489" s="68"/>
      <c r="C489" s="210" t="s">
        <v>589</v>
      </c>
      <c r="D489" s="211">
        <v>46036</v>
      </c>
      <c r="E489" s="189" t="s">
        <v>2099</v>
      </c>
      <c r="F489" s="189" t="s">
        <v>3</v>
      </c>
      <c r="G489" s="189">
        <v>2363875</v>
      </c>
      <c r="H489" s="68"/>
      <c r="I489" s="195" t="s">
        <v>3385</v>
      </c>
      <c r="J489" s="68"/>
      <c r="K489" s="68"/>
      <c r="L489" s="68"/>
      <c r="M489" s="68"/>
      <c r="N489" s="341"/>
      <c r="O489" s="341"/>
      <c r="P489" s="212">
        <v>0</v>
      </c>
      <c r="Q489" s="212">
        <v>1696.2</v>
      </c>
      <c r="R489" s="68" t="s">
        <v>1477</v>
      </c>
      <c r="S489" s="342"/>
      <c r="T489" s="269"/>
    </row>
    <row r="490" spans="1:20" ht="63.75">
      <c r="A490" s="189">
        <v>221</v>
      </c>
      <c r="B490" s="68"/>
      <c r="C490" s="210" t="s">
        <v>92</v>
      </c>
      <c r="D490" s="211">
        <v>46036</v>
      </c>
      <c r="E490" s="189" t="s">
        <v>2100</v>
      </c>
      <c r="F490" s="189" t="s">
        <v>3</v>
      </c>
      <c r="G490" s="189">
        <v>2363877</v>
      </c>
      <c r="H490" s="68"/>
      <c r="I490" s="195" t="s">
        <v>1594</v>
      </c>
      <c r="J490" s="68"/>
      <c r="K490" s="68"/>
      <c r="L490" s="68"/>
      <c r="M490" s="68"/>
      <c r="N490" s="341"/>
      <c r="O490" s="341"/>
      <c r="P490" s="212">
        <v>0</v>
      </c>
      <c r="Q490" s="212">
        <v>200</v>
      </c>
      <c r="R490" s="68" t="s">
        <v>1477</v>
      </c>
      <c r="S490" s="342"/>
      <c r="T490" s="269"/>
    </row>
    <row r="491" spans="1:20" ht="63.75">
      <c r="A491" s="189">
        <v>221</v>
      </c>
      <c r="B491" s="68"/>
      <c r="C491" s="210" t="s">
        <v>92</v>
      </c>
      <c r="D491" s="211">
        <v>46036</v>
      </c>
      <c r="E491" s="189" t="s">
        <v>2101</v>
      </c>
      <c r="F491" s="189" t="s">
        <v>3</v>
      </c>
      <c r="G491" s="189">
        <v>2363878</v>
      </c>
      <c r="H491" s="68"/>
      <c r="I491" s="195" t="s">
        <v>1594</v>
      </c>
      <c r="J491" s="68"/>
      <c r="K491" s="68"/>
      <c r="L491" s="68"/>
      <c r="M491" s="68"/>
      <c r="N491" s="341"/>
      <c r="O491" s="341"/>
      <c r="P491" s="212">
        <v>0</v>
      </c>
      <c r="Q491" s="212">
        <v>200</v>
      </c>
      <c r="R491" s="68" t="s">
        <v>1477</v>
      </c>
      <c r="S491" s="342"/>
      <c r="T491" s="269"/>
    </row>
    <row r="492" spans="1:20" ht="51">
      <c r="A492" s="189">
        <v>46</v>
      </c>
      <c r="B492" s="68"/>
      <c r="C492" s="210" t="s">
        <v>1366</v>
      </c>
      <c r="D492" s="211">
        <v>46036</v>
      </c>
      <c r="E492" s="189" t="s">
        <v>2102</v>
      </c>
      <c r="F492" s="189" t="s">
        <v>3</v>
      </c>
      <c r="G492" s="189">
        <v>2363883</v>
      </c>
      <c r="H492" s="68"/>
      <c r="I492" s="195" t="s">
        <v>3386</v>
      </c>
      <c r="J492" s="68"/>
      <c r="K492" s="68"/>
      <c r="L492" s="68"/>
      <c r="M492" s="68"/>
      <c r="N492" s="341"/>
      <c r="O492" s="341"/>
      <c r="P492" s="212">
        <v>0</v>
      </c>
      <c r="Q492" s="212">
        <v>750</v>
      </c>
      <c r="R492" s="68" t="s">
        <v>1477</v>
      </c>
      <c r="S492" s="342"/>
      <c r="T492" s="269"/>
    </row>
    <row r="493" spans="1:20" ht="63.75">
      <c r="A493" s="189">
        <v>16</v>
      </c>
      <c r="B493" s="68"/>
      <c r="C493" s="210" t="s">
        <v>40</v>
      </c>
      <c r="D493" s="211">
        <v>46036</v>
      </c>
      <c r="E493" s="189" t="s">
        <v>2103</v>
      </c>
      <c r="F493" s="189" t="s">
        <v>3</v>
      </c>
      <c r="G493" s="189">
        <v>2363891</v>
      </c>
      <c r="H493" s="68"/>
      <c r="I493" s="195" t="s">
        <v>1596</v>
      </c>
      <c r="J493" s="68"/>
      <c r="K493" s="68"/>
      <c r="L493" s="68"/>
      <c r="M493" s="68"/>
      <c r="N493" s="341"/>
      <c r="O493" s="341"/>
      <c r="P493" s="212">
        <v>0</v>
      </c>
      <c r="Q493" s="212">
        <v>8000</v>
      </c>
      <c r="R493" s="68" t="s">
        <v>1477</v>
      </c>
      <c r="S493" s="342"/>
      <c r="T493" s="269"/>
    </row>
    <row r="494" spans="1:20" ht="51">
      <c r="A494" s="189">
        <v>660</v>
      </c>
      <c r="B494" s="68"/>
      <c r="C494" s="210" t="s">
        <v>176</v>
      </c>
      <c r="D494" s="211">
        <v>46036</v>
      </c>
      <c r="E494" s="189" t="s">
        <v>2104</v>
      </c>
      <c r="F494" s="189" t="s">
        <v>3</v>
      </c>
      <c r="G494" s="189">
        <v>2363818</v>
      </c>
      <c r="H494" s="68"/>
      <c r="I494" s="195" t="s">
        <v>3387</v>
      </c>
      <c r="J494" s="68"/>
      <c r="K494" s="68"/>
      <c r="L494" s="68"/>
      <c r="M494" s="68"/>
      <c r="N494" s="341"/>
      <c r="O494" s="341"/>
      <c r="P494" s="212">
        <v>0</v>
      </c>
      <c r="Q494" s="212">
        <v>1387</v>
      </c>
      <c r="R494" s="68" t="s">
        <v>1477</v>
      </c>
      <c r="S494" s="342"/>
      <c r="T494" s="269"/>
    </row>
    <row r="495" spans="1:20" ht="51">
      <c r="A495" s="189" t="s">
        <v>550</v>
      </c>
      <c r="B495" s="68"/>
      <c r="C495" s="210" t="s">
        <v>589</v>
      </c>
      <c r="D495" s="211">
        <v>46036</v>
      </c>
      <c r="E495" s="189" t="s">
        <v>2105</v>
      </c>
      <c r="F495" s="189" t="s">
        <v>3</v>
      </c>
      <c r="G495" s="189">
        <v>2363829</v>
      </c>
      <c r="H495" s="68"/>
      <c r="I495" s="195" t="s">
        <v>3388</v>
      </c>
      <c r="J495" s="68"/>
      <c r="K495" s="68"/>
      <c r="L495" s="68"/>
      <c r="M495" s="68"/>
      <c r="N495" s="341"/>
      <c r="O495" s="341"/>
      <c r="P495" s="212">
        <v>0</v>
      </c>
      <c r="Q495" s="212">
        <v>852.06</v>
      </c>
      <c r="R495" s="68" t="s">
        <v>1477</v>
      </c>
      <c r="S495" s="342"/>
      <c r="T495" s="269"/>
    </row>
    <row r="496" spans="1:20" ht="63.75">
      <c r="A496" s="189">
        <v>221</v>
      </c>
      <c r="B496" s="68"/>
      <c r="C496" s="210" t="s">
        <v>92</v>
      </c>
      <c r="D496" s="211">
        <v>46036</v>
      </c>
      <c r="E496" s="189" t="s">
        <v>2106</v>
      </c>
      <c r="F496" s="189" t="s">
        <v>3</v>
      </c>
      <c r="G496" s="189">
        <v>2363831</v>
      </c>
      <c r="H496" s="68"/>
      <c r="I496" s="195" t="s">
        <v>3389</v>
      </c>
      <c r="J496" s="68"/>
      <c r="K496" s="68"/>
      <c r="L496" s="68"/>
      <c r="M496" s="68"/>
      <c r="N496" s="341"/>
      <c r="O496" s="341"/>
      <c r="P496" s="212">
        <v>0</v>
      </c>
      <c r="Q496" s="212">
        <v>110</v>
      </c>
      <c r="R496" s="68" t="s">
        <v>1477</v>
      </c>
      <c r="S496" s="342"/>
      <c r="T496" s="269"/>
    </row>
    <row r="497" spans="1:20" ht="51">
      <c r="A497" s="189">
        <v>650</v>
      </c>
      <c r="B497" s="68"/>
      <c r="C497" s="210" t="s">
        <v>175</v>
      </c>
      <c r="D497" s="211">
        <v>46036</v>
      </c>
      <c r="E497" s="189" t="s">
        <v>2107</v>
      </c>
      <c r="F497" s="189" t="s">
        <v>3</v>
      </c>
      <c r="G497" s="189">
        <v>2363833</v>
      </c>
      <c r="H497" s="68"/>
      <c r="I497" s="195" t="s">
        <v>3390</v>
      </c>
      <c r="J497" s="68"/>
      <c r="K497" s="68"/>
      <c r="L497" s="68"/>
      <c r="M497" s="68"/>
      <c r="N497" s="341"/>
      <c r="O497" s="341"/>
      <c r="P497" s="212">
        <v>0</v>
      </c>
      <c r="Q497" s="212">
        <v>260.10000000000002</v>
      </c>
      <c r="R497" s="68" t="s">
        <v>1477</v>
      </c>
      <c r="S497" s="342"/>
      <c r="T497" s="269"/>
    </row>
    <row r="498" spans="1:20" ht="63.75">
      <c r="A498" s="189">
        <v>221</v>
      </c>
      <c r="B498" s="68"/>
      <c r="C498" s="210" t="s">
        <v>92</v>
      </c>
      <c r="D498" s="211">
        <v>46036</v>
      </c>
      <c r="E498" s="189" t="s">
        <v>2108</v>
      </c>
      <c r="F498" s="189" t="s">
        <v>3</v>
      </c>
      <c r="G498" s="189">
        <v>2363835</v>
      </c>
      <c r="H498" s="68"/>
      <c r="I498" s="195" t="s">
        <v>3391</v>
      </c>
      <c r="J498" s="68"/>
      <c r="K498" s="68"/>
      <c r="L498" s="68"/>
      <c r="M498" s="68"/>
      <c r="N498" s="341"/>
      <c r="O498" s="341"/>
      <c r="P498" s="212">
        <v>0</v>
      </c>
      <c r="Q498" s="212">
        <v>650</v>
      </c>
      <c r="R498" s="68" t="s">
        <v>1477</v>
      </c>
      <c r="S498" s="342"/>
      <c r="T498" s="269"/>
    </row>
    <row r="499" spans="1:20" ht="63.75">
      <c r="A499" s="189">
        <v>221</v>
      </c>
      <c r="B499" s="68"/>
      <c r="C499" s="210" t="s">
        <v>92</v>
      </c>
      <c r="D499" s="211">
        <v>46036</v>
      </c>
      <c r="E499" s="189" t="s">
        <v>2109</v>
      </c>
      <c r="F499" s="189" t="s">
        <v>3</v>
      </c>
      <c r="G499" s="189">
        <v>2363836</v>
      </c>
      <c r="H499" s="68"/>
      <c r="I499" s="195" t="s">
        <v>3392</v>
      </c>
      <c r="J499" s="68"/>
      <c r="K499" s="68"/>
      <c r="L499" s="68"/>
      <c r="M499" s="68"/>
      <c r="N499" s="341"/>
      <c r="O499" s="341"/>
      <c r="P499" s="212">
        <v>0</v>
      </c>
      <c r="Q499" s="212">
        <v>1000</v>
      </c>
      <c r="R499" s="68" t="s">
        <v>1477</v>
      </c>
      <c r="S499" s="342"/>
      <c r="T499" s="269"/>
    </row>
    <row r="500" spans="1:20" ht="63.75">
      <c r="A500" s="189">
        <v>221</v>
      </c>
      <c r="B500" s="68"/>
      <c r="C500" s="210" t="s">
        <v>92</v>
      </c>
      <c r="D500" s="211">
        <v>46036</v>
      </c>
      <c r="E500" s="189" t="s">
        <v>2110</v>
      </c>
      <c r="F500" s="189" t="s">
        <v>3</v>
      </c>
      <c r="G500" s="189">
        <v>2363838</v>
      </c>
      <c r="H500" s="68"/>
      <c r="I500" s="195" t="s">
        <v>3393</v>
      </c>
      <c r="J500" s="68"/>
      <c r="K500" s="68"/>
      <c r="L500" s="68"/>
      <c r="M500" s="68"/>
      <c r="N500" s="341"/>
      <c r="O500" s="341"/>
      <c r="P500" s="212">
        <v>0</v>
      </c>
      <c r="Q500" s="212">
        <v>1500</v>
      </c>
      <c r="R500" s="68" t="s">
        <v>1477</v>
      </c>
      <c r="S500" s="342"/>
      <c r="T500" s="269"/>
    </row>
    <row r="501" spans="1:20" ht="51">
      <c r="A501" s="189">
        <v>46</v>
      </c>
      <c r="B501" s="68"/>
      <c r="C501" s="210" t="s">
        <v>1366</v>
      </c>
      <c r="D501" s="211">
        <v>46036</v>
      </c>
      <c r="E501" s="189" t="s">
        <v>2111</v>
      </c>
      <c r="F501" s="189" t="s">
        <v>3</v>
      </c>
      <c r="G501" s="189">
        <v>2363900</v>
      </c>
      <c r="H501" s="68"/>
      <c r="I501" s="195" t="s">
        <v>3394</v>
      </c>
      <c r="J501" s="68"/>
      <c r="K501" s="68"/>
      <c r="L501" s="68"/>
      <c r="M501" s="68"/>
      <c r="N501" s="341"/>
      <c r="O501" s="341"/>
      <c r="P501" s="212">
        <v>0</v>
      </c>
      <c r="Q501" s="212">
        <v>1084</v>
      </c>
      <c r="R501" s="68" t="s">
        <v>1477</v>
      </c>
      <c r="S501" s="342"/>
      <c r="T501" s="269"/>
    </row>
    <row r="502" spans="1:20" ht="51">
      <c r="A502" s="189">
        <v>383</v>
      </c>
      <c r="B502" s="68"/>
      <c r="C502" s="210" t="s">
        <v>1241</v>
      </c>
      <c r="D502" s="211">
        <v>46036</v>
      </c>
      <c r="E502" s="189" t="s">
        <v>2112</v>
      </c>
      <c r="F502" s="189" t="s">
        <v>3</v>
      </c>
      <c r="G502" s="189">
        <v>2363906</v>
      </c>
      <c r="H502" s="68"/>
      <c r="I502" s="195" t="s">
        <v>3395</v>
      </c>
      <c r="J502" s="68"/>
      <c r="K502" s="68"/>
      <c r="L502" s="68"/>
      <c r="M502" s="68"/>
      <c r="N502" s="341"/>
      <c r="O502" s="341"/>
      <c r="P502" s="212">
        <v>0</v>
      </c>
      <c r="Q502" s="212">
        <v>54254.8</v>
      </c>
      <c r="R502" s="68" t="s">
        <v>1477</v>
      </c>
      <c r="S502" s="342"/>
      <c r="T502" s="269"/>
    </row>
    <row r="503" spans="1:20" ht="63.75">
      <c r="A503" s="189">
        <v>221</v>
      </c>
      <c r="B503" s="68"/>
      <c r="C503" s="210" t="s">
        <v>92</v>
      </c>
      <c r="D503" s="211">
        <v>46036</v>
      </c>
      <c r="E503" s="189" t="s">
        <v>2113</v>
      </c>
      <c r="F503" s="189" t="s">
        <v>3</v>
      </c>
      <c r="G503" s="189">
        <v>2363907</v>
      </c>
      <c r="H503" s="68"/>
      <c r="I503" s="195" t="s">
        <v>1589</v>
      </c>
      <c r="J503" s="68"/>
      <c r="K503" s="68"/>
      <c r="L503" s="68"/>
      <c r="M503" s="68"/>
      <c r="N503" s="341"/>
      <c r="O503" s="341"/>
      <c r="P503" s="212">
        <v>0</v>
      </c>
      <c r="Q503" s="212">
        <v>100</v>
      </c>
      <c r="R503" s="68" t="s">
        <v>1477</v>
      </c>
      <c r="S503" s="342"/>
      <c r="T503" s="269"/>
    </row>
    <row r="504" spans="1:20" ht="38.25">
      <c r="A504" s="189">
        <v>15</v>
      </c>
      <c r="B504" s="68"/>
      <c r="C504" s="210" t="s">
        <v>39</v>
      </c>
      <c r="D504" s="211">
        <v>46036</v>
      </c>
      <c r="E504" s="189" t="s">
        <v>2114</v>
      </c>
      <c r="F504" s="189" t="s">
        <v>3</v>
      </c>
      <c r="G504" s="189">
        <v>2363908</v>
      </c>
      <c r="H504" s="68"/>
      <c r="I504" s="195" t="s">
        <v>3396</v>
      </c>
      <c r="J504" s="68"/>
      <c r="K504" s="68"/>
      <c r="L504" s="68"/>
      <c r="M504" s="68"/>
      <c r="N504" s="341"/>
      <c r="O504" s="341"/>
      <c r="P504" s="212">
        <v>0</v>
      </c>
      <c r="Q504" s="212">
        <v>100</v>
      </c>
      <c r="R504" s="68" t="s">
        <v>1477</v>
      </c>
      <c r="S504" s="342"/>
      <c r="T504" s="269"/>
    </row>
    <row r="505" spans="1:20" ht="63.75">
      <c r="A505" s="189">
        <v>221</v>
      </c>
      <c r="B505" s="68"/>
      <c r="C505" s="210" t="s">
        <v>92</v>
      </c>
      <c r="D505" s="211">
        <v>46036</v>
      </c>
      <c r="E505" s="189" t="s">
        <v>2115</v>
      </c>
      <c r="F505" s="189" t="s">
        <v>3</v>
      </c>
      <c r="G505" s="189">
        <v>2363909</v>
      </c>
      <c r="H505" s="68"/>
      <c r="I505" s="195" t="s">
        <v>1589</v>
      </c>
      <c r="J505" s="68"/>
      <c r="K505" s="68"/>
      <c r="L505" s="68"/>
      <c r="M505" s="68"/>
      <c r="N505" s="341"/>
      <c r="O505" s="341"/>
      <c r="P505" s="212">
        <v>0</v>
      </c>
      <c r="Q505" s="212">
        <v>100</v>
      </c>
      <c r="R505" s="68" t="s">
        <v>1477</v>
      </c>
      <c r="S505" s="342"/>
      <c r="T505" s="269"/>
    </row>
    <row r="506" spans="1:20" ht="63.75">
      <c r="A506" s="189">
        <v>221</v>
      </c>
      <c r="B506" s="68"/>
      <c r="C506" s="210" t="s">
        <v>92</v>
      </c>
      <c r="D506" s="211">
        <v>46036</v>
      </c>
      <c r="E506" s="189" t="s">
        <v>2116</v>
      </c>
      <c r="F506" s="189" t="s">
        <v>3</v>
      </c>
      <c r="G506" s="189">
        <v>2363910</v>
      </c>
      <c r="H506" s="68"/>
      <c r="I506" s="195" t="s">
        <v>1589</v>
      </c>
      <c r="J506" s="68"/>
      <c r="K506" s="68"/>
      <c r="L506" s="68"/>
      <c r="M506" s="68"/>
      <c r="N506" s="341"/>
      <c r="O506" s="341"/>
      <c r="P506" s="212">
        <v>0</v>
      </c>
      <c r="Q506" s="212">
        <v>100</v>
      </c>
      <c r="R506" s="68" t="s">
        <v>1477</v>
      </c>
      <c r="S506" s="342"/>
      <c r="T506" s="269"/>
    </row>
    <row r="507" spans="1:20" ht="63.75">
      <c r="A507" s="189">
        <v>221</v>
      </c>
      <c r="B507" s="68"/>
      <c r="C507" s="210" t="s">
        <v>92</v>
      </c>
      <c r="D507" s="211">
        <v>46036</v>
      </c>
      <c r="E507" s="189" t="s">
        <v>2117</v>
      </c>
      <c r="F507" s="189" t="s">
        <v>3</v>
      </c>
      <c r="G507" s="189">
        <v>2363911</v>
      </c>
      <c r="H507" s="68"/>
      <c r="I507" s="195" t="s">
        <v>1589</v>
      </c>
      <c r="J507" s="68"/>
      <c r="K507" s="68"/>
      <c r="L507" s="68"/>
      <c r="M507" s="68"/>
      <c r="N507" s="341"/>
      <c r="O507" s="341"/>
      <c r="P507" s="212">
        <v>0</v>
      </c>
      <c r="Q507" s="212">
        <v>100</v>
      </c>
      <c r="R507" s="68" t="s">
        <v>1477</v>
      </c>
      <c r="S507" s="342"/>
      <c r="T507" s="269"/>
    </row>
    <row r="508" spans="1:20" ht="63.75">
      <c r="A508" s="189">
        <v>221</v>
      </c>
      <c r="B508" s="68"/>
      <c r="C508" s="210" t="s">
        <v>92</v>
      </c>
      <c r="D508" s="211">
        <v>46036</v>
      </c>
      <c r="E508" s="189" t="s">
        <v>2118</v>
      </c>
      <c r="F508" s="189" t="s">
        <v>3</v>
      </c>
      <c r="G508" s="189">
        <v>2363912</v>
      </c>
      <c r="H508" s="68"/>
      <c r="I508" s="195" t="s">
        <v>1589</v>
      </c>
      <c r="J508" s="68"/>
      <c r="K508" s="68"/>
      <c r="L508" s="68"/>
      <c r="M508" s="68"/>
      <c r="N508" s="341"/>
      <c r="O508" s="341"/>
      <c r="P508" s="212">
        <v>0</v>
      </c>
      <c r="Q508" s="212">
        <v>100</v>
      </c>
      <c r="R508" s="68" t="s">
        <v>1477</v>
      </c>
      <c r="S508" s="342"/>
      <c r="T508" s="269"/>
    </row>
    <row r="509" spans="1:20" ht="63.75">
      <c r="A509" s="189">
        <v>221</v>
      </c>
      <c r="B509" s="68"/>
      <c r="C509" s="210" t="s">
        <v>92</v>
      </c>
      <c r="D509" s="211">
        <v>46036</v>
      </c>
      <c r="E509" s="189" t="s">
        <v>2119</v>
      </c>
      <c r="F509" s="189" t="s">
        <v>3</v>
      </c>
      <c r="G509" s="189">
        <v>2363913</v>
      </c>
      <c r="H509" s="68"/>
      <c r="I509" s="195" t="s">
        <v>3397</v>
      </c>
      <c r="J509" s="68"/>
      <c r="K509" s="68"/>
      <c r="L509" s="68"/>
      <c r="M509" s="68"/>
      <c r="N509" s="341"/>
      <c r="O509" s="341"/>
      <c r="P509" s="212">
        <v>0</v>
      </c>
      <c r="Q509" s="212">
        <v>30</v>
      </c>
      <c r="R509" s="68" t="s">
        <v>1477</v>
      </c>
      <c r="S509" s="342"/>
      <c r="T509" s="269"/>
    </row>
    <row r="510" spans="1:20" ht="63.75">
      <c r="A510" s="189">
        <v>221</v>
      </c>
      <c r="B510" s="68"/>
      <c r="C510" s="210" t="s">
        <v>92</v>
      </c>
      <c r="D510" s="211">
        <v>46036</v>
      </c>
      <c r="E510" s="189" t="s">
        <v>2120</v>
      </c>
      <c r="F510" s="189" t="s">
        <v>3</v>
      </c>
      <c r="G510" s="189">
        <v>2363914</v>
      </c>
      <c r="H510" s="68"/>
      <c r="I510" s="195" t="s">
        <v>1590</v>
      </c>
      <c r="J510" s="68"/>
      <c r="K510" s="68"/>
      <c r="L510" s="68"/>
      <c r="M510" s="68"/>
      <c r="N510" s="341"/>
      <c r="O510" s="341"/>
      <c r="P510" s="212">
        <v>0</v>
      </c>
      <c r="Q510" s="212">
        <v>30</v>
      </c>
      <c r="R510" s="68" t="s">
        <v>1477</v>
      </c>
      <c r="S510" s="342"/>
      <c r="T510" s="269"/>
    </row>
    <row r="511" spans="1:20" ht="63.75">
      <c r="A511" s="189">
        <v>221</v>
      </c>
      <c r="B511" s="68"/>
      <c r="C511" s="210" t="s">
        <v>92</v>
      </c>
      <c r="D511" s="211">
        <v>46036</v>
      </c>
      <c r="E511" s="189" t="s">
        <v>2121</v>
      </c>
      <c r="F511" s="189" t="s">
        <v>3</v>
      </c>
      <c r="G511" s="189">
        <v>2363917</v>
      </c>
      <c r="H511" s="68"/>
      <c r="I511" s="195" t="s">
        <v>1590</v>
      </c>
      <c r="J511" s="68"/>
      <c r="K511" s="68"/>
      <c r="L511" s="68"/>
      <c r="M511" s="68"/>
      <c r="N511" s="341"/>
      <c r="O511" s="341"/>
      <c r="P511" s="212">
        <v>0</v>
      </c>
      <c r="Q511" s="212">
        <v>30</v>
      </c>
      <c r="R511" s="68" t="s">
        <v>1477</v>
      </c>
      <c r="S511" s="342"/>
      <c r="T511" s="269"/>
    </row>
    <row r="512" spans="1:20" ht="63.75">
      <c r="A512" s="189">
        <v>221</v>
      </c>
      <c r="B512" s="68"/>
      <c r="C512" s="210" t="s">
        <v>92</v>
      </c>
      <c r="D512" s="211">
        <v>46036</v>
      </c>
      <c r="E512" s="189" t="s">
        <v>2122</v>
      </c>
      <c r="F512" s="189" t="s">
        <v>3</v>
      </c>
      <c r="G512" s="189">
        <v>2363918</v>
      </c>
      <c r="H512" s="68"/>
      <c r="I512" s="195" t="s">
        <v>1590</v>
      </c>
      <c r="J512" s="68"/>
      <c r="K512" s="68"/>
      <c r="L512" s="68"/>
      <c r="M512" s="68"/>
      <c r="N512" s="341"/>
      <c r="O512" s="341"/>
      <c r="P512" s="212">
        <v>0</v>
      </c>
      <c r="Q512" s="212">
        <v>30</v>
      </c>
      <c r="R512" s="68" t="s">
        <v>1477</v>
      </c>
      <c r="S512" s="342"/>
      <c r="T512" s="269"/>
    </row>
    <row r="513" spans="1:20" ht="63.75">
      <c r="A513" s="189">
        <v>221</v>
      </c>
      <c r="B513" s="68"/>
      <c r="C513" s="210" t="s">
        <v>92</v>
      </c>
      <c r="D513" s="211">
        <v>46036</v>
      </c>
      <c r="E513" s="189" t="s">
        <v>2123</v>
      </c>
      <c r="F513" s="189" t="s">
        <v>3</v>
      </c>
      <c r="G513" s="189">
        <v>2363919</v>
      </c>
      <c r="H513" s="68"/>
      <c r="I513" s="195" t="s">
        <v>1590</v>
      </c>
      <c r="J513" s="68"/>
      <c r="K513" s="68"/>
      <c r="L513" s="68"/>
      <c r="M513" s="68"/>
      <c r="N513" s="341"/>
      <c r="O513" s="341"/>
      <c r="P513" s="212">
        <v>0</v>
      </c>
      <c r="Q513" s="212">
        <v>30</v>
      </c>
      <c r="R513" s="68" t="s">
        <v>1477</v>
      </c>
      <c r="S513" s="342"/>
      <c r="T513" s="269"/>
    </row>
    <row r="514" spans="1:20" ht="76.5">
      <c r="A514" s="189" t="s">
        <v>541</v>
      </c>
      <c r="B514" s="68"/>
      <c r="C514" s="210" t="s">
        <v>590</v>
      </c>
      <c r="D514" s="211">
        <v>46036</v>
      </c>
      <c r="E514" s="189" t="s">
        <v>2126</v>
      </c>
      <c r="F514" s="189" t="s">
        <v>6</v>
      </c>
      <c r="G514" s="189">
        <v>2358157</v>
      </c>
      <c r="H514" s="68"/>
      <c r="I514" s="195" t="s">
        <v>3400</v>
      </c>
      <c r="J514" s="68"/>
      <c r="K514" s="68"/>
      <c r="L514" s="68"/>
      <c r="M514" s="68"/>
      <c r="N514" s="341"/>
      <c r="O514" s="341"/>
      <c r="P514" s="212">
        <v>0</v>
      </c>
      <c r="Q514" s="212">
        <v>45620.3</v>
      </c>
      <c r="R514" s="68" t="s">
        <v>1477</v>
      </c>
      <c r="S514" s="342"/>
      <c r="T514" s="269"/>
    </row>
    <row r="515" spans="1:20" ht="51">
      <c r="A515" s="189" t="s">
        <v>542</v>
      </c>
      <c r="B515" s="68"/>
      <c r="C515" s="210" t="s">
        <v>686</v>
      </c>
      <c r="D515" s="211">
        <v>46036</v>
      </c>
      <c r="E515" s="189" t="s">
        <v>2127</v>
      </c>
      <c r="F515" s="189" t="s">
        <v>10</v>
      </c>
      <c r="G515" s="189">
        <v>21035</v>
      </c>
      <c r="H515" s="68"/>
      <c r="I515" s="195" t="s">
        <v>3401</v>
      </c>
      <c r="J515" s="68"/>
      <c r="K515" s="68"/>
      <c r="L515" s="68"/>
      <c r="M515" s="68"/>
      <c r="N515" s="341"/>
      <c r="O515" s="341"/>
      <c r="P515" s="212">
        <v>42105.29</v>
      </c>
      <c r="Q515" s="212">
        <v>0</v>
      </c>
      <c r="R515" s="68" t="s">
        <v>1477</v>
      </c>
      <c r="S515" s="342"/>
      <c r="T515" s="269"/>
    </row>
    <row r="516" spans="1:20" ht="38.25">
      <c r="A516" s="189">
        <v>283</v>
      </c>
      <c r="B516" s="68"/>
      <c r="C516" s="210" t="s">
        <v>115</v>
      </c>
      <c r="D516" s="211">
        <v>46036</v>
      </c>
      <c r="E516" s="189" t="s">
        <v>2128</v>
      </c>
      <c r="F516" s="189" t="s">
        <v>6</v>
      </c>
      <c r="G516" s="189">
        <v>2358289</v>
      </c>
      <c r="H516" s="68"/>
      <c r="I516" s="195" t="s">
        <v>1591</v>
      </c>
      <c r="J516" s="68"/>
      <c r="K516" s="68"/>
      <c r="L516" s="68"/>
      <c r="M516" s="68"/>
      <c r="N516" s="341"/>
      <c r="O516" s="341"/>
      <c r="P516" s="212">
        <v>0</v>
      </c>
      <c r="Q516" s="212">
        <v>2398872.73</v>
      </c>
      <c r="R516" s="68" t="s">
        <v>1477</v>
      </c>
      <c r="S516" s="342"/>
      <c r="T516" s="269"/>
    </row>
    <row r="517" spans="1:20" ht="38.25">
      <c r="A517" s="189">
        <v>283</v>
      </c>
      <c r="B517" s="68"/>
      <c r="C517" s="210" t="s">
        <v>115</v>
      </c>
      <c r="D517" s="211">
        <v>46036</v>
      </c>
      <c r="E517" s="189" t="s">
        <v>2129</v>
      </c>
      <c r="F517" s="189" t="s">
        <v>6</v>
      </c>
      <c r="G517" s="189">
        <v>2358290</v>
      </c>
      <c r="H517" s="68"/>
      <c r="I517" s="195" t="s">
        <v>3402</v>
      </c>
      <c r="J517" s="68"/>
      <c r="K517" s="68"/>
      <c r="L517" s="68"/>
      <c r="M517" s="68"/>
      <c r="N517" s="341"/>
      <c r="O517" s="341"/>
      <c r="P517" s="212">
        <v>0</v>
      </c>
      <c r="Q517" s="212">
        <v>293906.40000000002</v>
      </c>
      <c r="R517" s="68" t="s">
        <v>1477</v>
      </c>
      <c r="S517" s="342"/>
      <c r="T517" s="269"/>
    </row>
    <row r="518" spans="1:20" ht="76.5">
      <c r="A518" s="189" t="s">
        <v>544</v>
      </c>
      <c r="B518" s="68"/>
      <c r="C518" s="210" t="s">
        <v>678</v>
      </c>
      <c r="D518" s="211">
        <v>46036</v>
      </c>
      <c r="E518" s="189" t="s">
        <v>2130</v>
      </c>
      <c r="F518" s="189" t="s">
        <v>6</v>
      </c>
      <c r="G518" s="189">
        <v>2358453</v>
      </c>
      <c r="H518" s="68"/>
      <c r="I518" s="195" t="s">
        <v>3403</v>
      </c>
      <c r="J518" s="68"/>
      <c r="K518" s="68"/>
      <c r="L518" s="68"/>
      <c r="M518" s="68"/>
      <c r="N518" s="341"/>
      <c r="O518" s="341"/>
      <c r="P518" s="212">
        <v>0</v>
      </c>
      <c r="Q518" s="212">
        <v>75658.5</v>
      </c>
      <c r="R518" s="68" t="s">
        <v>1477</v>
      </c>
      <c r="S518" s="342"/>
      <c r="T518" s="269"/>
    </row>
    <row r="519" spans="1:20" ht="76.5">
      <c r="A519" s="189" t="s">
        <v>544</v>
      </c>
      <c r="B519" s="68"/>
      <c r="C519" s="210" t="s">
        <v>678</v>
      </c>
      <c r="D519" s="211">
        <v>46036</v>
      </c>
      <c r="E519" s="189" t="s">
        <v>2131</v>
      </c>
      <c r="F519" s="189" t="s">
        <v>6</v>
      </c>
      <c r="G519" s="189">
        <v>2358478</v>
      </c>
      <c r="H519" s="68"/>
      <c r="I519" s="195" t="s">
        <v>3404</v>
      </c>
      <c r="J519" s="68"/>
      <c r="K519" s="68"/>
      <c r="L519" s="68"/>
      <c r="M519" s="68"/>
      <c r="N519" s="341"/>
      <c r="O519" s="341"/>
      <c r="P519" s="212">
        <v>0</v>
      </c>
      <c r="Q519" s="212">
        <v>0.24</v>
      </c>
      <c r="R519" s="68" t="s">
        <v>1477</v>
      </c>
      <c r="S519" s="342"/>
      <c r="T519" s="269"/>
    </row>
    <row r="520" spans="1:20" ht="76.5">
      <c r="A520" s="189" t="s">
        <v>544</v>
      </c>
      <c r="B520" s="68"/>
      <c r="C520" s="210" t="s">
        <v>678</v>
      </c>
      <c r="D520" s="211">
        <v>46036</v>
      </c>
      <c r="E520" s="189" t="s">
        <v>2132</v>
      </c>
      <c r="F520" s="189" t="s">
        <v>6</v>
      </c>
      <c r="G520" s="189">
        <v>2358479</v>
      </c>
      <c r="H520" s="68"/>
      <c r="I520" s="195" t="s">
        <v>3405</v>
      </c>
      <c r="J520" s="68"/>
      <c r="K520" s="68"/>
      <c r="L520" s="68"/>
      <c r="M520" s="68"/>
      <c r="N520" s="341"/>
      <c r="O520" s="341"/>
      <c r="P520" s="212">
        <v>0</v>
      </c>
      <c r="Q520" s="212">
        <v>7456.42</v>
      </c>
      <c r="R520" s="68" t="s">
        <v>1477</v>
      </c>
      <c r="S520" s="342"/>
      <c r="T520" s="269"/>
    </row>
    <row r="521" spans="1:20" ht="76.5">
      <c r="A521" s="189">
        <v>117</v>
      </c>
      <c r="B521" s="68"/>
      <c r="C521" s="210" t="s">
        <v>54</v>
      </c>
      <c r="D521" s="211">
        <v>46036</v>
      </c>
      <c r="E521" s="189" t="s">
        <v>2133</v>
      </c>
      <c r="F521" s="189" t="s">
        <v>10</v>
      </c>
      <c r="G521" s="189">
        <v>1146469</v>
      </c>
      <c r="H521" s="68"/>
      <c r="I521" s="195" t="s">
        <v>3406</v>
      </c>
      <c r="J521" s="68"/>
      <c r="K521" s="68"/>
      <c r="L521" s="68"/>
      <c r="M521" s="68"/>
      <c r="N521" s="341"/>
      <c r="O521" s="341"/>
      <c r="P521" s="212">
        <v>80</v>
      </c>
      <c r="Q521" s="212">
        <v>0</v>
      </c>
      <c r="R521" s="68" t="s">
        <v>1477</v>
      </c>
      <c r="S521" s="342"/>
      <c r="T521" s="269"/>
    </row>
    <row r="522" spans="1:20" ht="76.5">
      <c r="A522" s="189">
        <v>117</v>
      </c>
      <c r="B522" s="68"/>
      <c r="C522" s="210" t="s">
        <v>54</v>
      </c>
      <c r="D522" s="211">
        <v>46036</v>
      </c>
      <c r="E522" s="189" t="s">
        <v>2134</v>
      </c>
      <c r="F522" s="189" t="s">
        <v>10</v>
      </c>
      <c r="G522" s="189">
        <v>1146462</v>
      </c>
      <c r="H522" s="68"/>
      <c r="I522" s="195" t="s">
        <v>3407</v>
      </c>
      <c r="J522" s="68"/>
      <c r="K522" s="68"/>
      <c r="L522" s="68"/>
      <c r="M522" s="68"/>
      <c r="N522" s="341"/>
      <c r="O522" s="341"/>
      <c r="P522" s="212">
        <v>80</v>
      </c>
      <c r="Q522" s="212">
        <v>0</v>
      </c>
      <c r="R522" s="68" t="s">
        <v>1477</v>
      </c>
      <c r="S522" s="342"/>
      <c r="T522" s="269"/>
    </row>
    <row r="523" spans="1:20" ht="76.5">
      <c r="A523" s="189">
        <v>117</v>
      </c>
      <c r="B523" s="68"/>
      <c r="C523" s="210" t="s">
        <v>54</v>
      </c>
      <c r="D523" s="211">
        <v>46036</v>
      </c>
      <c r="E523" s="189" t="s">
        <v>2135</v>
      </c>
      <c r="F523" s="189" t="s">
        <v>10</v>
      </c>
      <c r="G523" s="189">
        <v>1146468</v>
      </c>
      <c r="H523" s="68"/>
      <c r="I523" s="195" t="s">
        <v>3408</v>
      </c>
      <c r="J523" s="68"/>
      <c r="K523" s="68"/>
      <c r="L523" s="68"/>
      <c r="M523" s="68"/>
      <c r="N523" s="341"/>
      <c r="O523" s="341"/>
      <c r="P523" s="212">
        <v>80</v>
      </c>
      <c r="Q523" s="212">
        <v>0</v>
      </c>
      <c r="R523" s="68" t="s">
        <v>1477</v>
      </c>
      <c r="S523" s="342"/>
      <c r="T523" s="269"/>
    </row>
    <row r="524" spans="1:20" ht="51">
      <c r="A524" s="189">
        <v>522</v>
      </c>
      <c r="B524" s="68"/>
      <c r="C524" s="210" t="s">
        <v>163</v>
      </c>
      <c r="D524" s="211">
        <v>46037</v>
      </c>
      <c r="E524" s="189" t="s">
        <v>2136</v>
      </c>
      <c r="F524" s="189" t="s">
        <v>3</v>
      </c>
      <c r="G524" s="189">
        <v>2364062</v>
      </c>
      <c r="H524" s="68"/>
      <c r="I524" s="195" t="s">
        <v>3409</v>
      </c>
      <c r="J524" s="68"/>
      <c r="K524" s="68"/>
      <c r="L524" s="68"/>
      <c r="M524" s="68"/>
      <c r="N524" s="341"/>
      <c r="O524" s="341"/>
      <c r="P524" s="212">
        <v>0</v>
      </c>
      <c r="Q524" s="212">
        <v>4000</v>
      </c>
      <c r="R524" s="68" t="s">
        <v>1477</v>
      </c>
      <c r="S524" s="342"/>
      <c r="T524" s="269"/>
    </row>
    <row r="525" spans="1:20" ht="51">
      <c r="A525" s="189">
        <v>522</v>
      </c>
      <c r="B525" s="68"/>
      <c r="C525" s="210" t="s">
        <v>163</v>
      </c>
      <c r="D525" s="211">
        <v>46037</v>
      </c>
      <c r="E525" s="189" t="s">
        <v>2137</v>
      </c>
      <c r="F525" s="189" t="s">
        <v>3</v>
      </c>
      <c r="G525" s="189">
        <v>2364063</v>
      </c>
      <c r="H525" s="68"/>
      <c r="I525" s="195" t="s">
        <v>3410</v>
      </c>
      <c r="J525" s="68"/>
      <c r="K525" s="68"/>
      <c r="L525" s="68"/>
      <c r="M525" s="68"/>
      <c r="N525" s="341"/>
      <c r="O525" s="341"/>
      <c r="P525" s="212">
        <v>0</v>
      </c>
      <c r="Q525" s="212">
        <v>5000</v>
      </c>
      <c r="R525" s="68" t="s">
        <v>1477</v>
      </c>
      <c r="S525" s="342"/>
      <c r="T525" s="269"/>
    </row>
    <row r="526" spans="1:20" ht="51">
      <c r="A526" s="189">
        <v>522</v>
      </c>
      <c r="B526" s="68"/>
      <c r="C526" s="210" t="s">
        <v>163</v>
      </c>
      <c r="D526" s="211">
        <v>46037</v>
      </c>
      <c r="E526" s="189" t="s">
        <v>2138</v>
      </c>
      <c r="F526" s="189" t="s">
        <v>3</v>
      </c>
      <c r="G526" s="189">
        <v>2364064</v>
      </c>
      <c r="H526" s="68"/>
      <c r="I526" s="195" t="s">
        <v>3411</v>
      </c>
      <c r="J526" s="68"/>
      <c r="K526" s="68"/>
      <c r="L526" s="68"/>
      <c r="M526" s="68"/>
      <c r="N526" s="341"/>
      <c r="O526" s="341"/>
      <c r="P526" s="212">
        <v>0</v>
      </c>
      <c r="Q526" s="212">
        <v>27540</v>
      </c>
      <c r="R526" s="68" t="s">
        <v>1477</v>
      </c>
      <c r="S526" s="342"/>
      <c r="T526" s="269"/>
    </row>
    <row r="527" spans="1:20" ht="51">
      <c r="A527" s="189" t="s">
        <v>550</v>
      </c>
      <c r="B527" s="68"/>
      <c r="C527" s="210" t="s">
        <v>589</v>
      </c>
      <c r="D527" s="211">
        <v>46037</v>
      </c>
      <c r="E527" s="189" t="s">
        <v>2139</v>
      </c>
      <c r="F527" s="189" t="s">
        <v>3</v>
      </c>
      <c r="G527" s="189">
        <v>2364079</v>
      </c>
      <c r="H527" s="68"/>
      <c r="I527" s="195" t="s">
        <v>1598</v>
      </c>
      <c r="J527" s="68"/>
      <c r="K527" s="68"/>
      <c r="L527" s="68"/>
      <c r="M527" s="68"/>
      <c r="N527" s="341"/>
      <c r="O527" s="341"/>
      <c r="P527" s="212">
        <v>0</v>
      </c>
      <c r="Q527" s="212">
        <v>700</v>
      </c>
      <c r="R527" s="68" t="s">
        <v>1477</v>
      </c>
      <c r="S527" s="342"/>
      <c r="T527" s="269"/>
    </row>
    <row r="528" spans="1:20" ht="51">
      <c r="A528" s="189">
        <v>46</v>
      </c>
      <c r="B528" s="68"/>
      <c r="C528" s="210" t="s">
        <v>1366</v>
      </c>
      <c r="D528" s="211">
        <v>46037</v>
      </c>
      <c r="E528" s="189" t="s">
        <v>2140</v>
      </c>
      <c r="F528" s="189" t="s">
        <v>3</v>
      </c>
      <c r="G528" s="189">
        <v>2364085</v>
      </c>
      <c r="H528" s="68"/>
      <c r="I528" s="195" t="s">
        <v>1600</v>
      </c>
      <c r="J528" s="68"/>
      <c r="K528" s="68"/>
      <c r="L528" s="68"/>
      <c r="M528" s="68"/>
      <c r="N528" s="341"/>
      <c r="O528" s="341"/>
      <c r="P528" s="212">
        <v>0</v>
      </c>
      <c r="Q528" s="212">
        <v>500</v>
      </c>
      <c r="R528" s="68" t="s">
        <v>1477</v>
      </c>
      <c r="S528" s="342"/>
      <c r="T528" s="269"/>
    </row>
    <row r="529" spans="1:20" ht="51">
      <c r="A529" s="189">
        <v>599</v>
      </c>
      <c r="B529" s="68"/>
      <c r="C529" s="210" t="s">
        <v>1244</v>
      </c>
      <c r="D529" s="211">
        <v>46037</v>
      </c>
      <c r="E529" s="189" t="s">
        <v>2141</v>
      </c>
      <c r="F529" s="189" t="s">
        <v>3</v>
      </c>
      <c r="G529" s="189">
        <v>2364087</v>
      </c>
      <c r="H529" s="68"/>
      <c r="I529" s="195" t="s">
        <v>3412</v>
      </c>
      <c r="J529" s="68"/>
      <c r="K529" s="68"/>
      <c r="L529" s="68"/>
      <c r="M529" s="68"/>
      <c r="N529" s="341"/>
      <c r="O529" s="341"/>
      <c r="P529" s="212">
        <v>0</v>
      </c>
      <c r="Q529" s="212">
        <v>50</v>
      </c>
      <c r="R529" s="68" t="s">
        <v>1477</v>
      </c>
      <c r="S529" s="342"/>
      <c r="T529" s="269"/>
    </row>
    <row r="530" spans="1:20" ht="38.25">
      <c r="A530" s="189">
        <v>213</v>
      </c>
      <c r="B530" s="68"/>
      <c r="C530" s="210" t="s">
        <v>91</v>
      </c>
      <c r="D530" s="211">
        <v>46037</v>
      </c>
      <c r="E530" s="189" t="s">
        <v>2142</v>
      </c>
      <c r="F530" s="189" t="s">
        <v>3</v>
      </c>
      <c r="G530" s="189">
        <v>2364095</v>
      </c>
      <c r="H530" s="68"/>
      <c r="I530" s="195" t="s">
        <v>3413</v>
      </c>
      <c r="J530" s="68"/>
      <c r="K530" s="68"/>
      <c r="L530" s="68"/>
      <c r="M530" s="68"/>
      <c r="N530" s="341"/>
      <c r="O530" s="341"/>
      <c r="P530" s="212">
        <v>0</v>
      </c>
      <c r="Q530" s="212">
        <v>7</v>
      </c>
      <c r="R530" s="68" t="s">
        <v>1477</v>
      </c>
      <c r="S530" s="342"/>
      <c r="T530" s="269"/>
    </row>
    <row r="531" spans="1:20" ht="63.75">
      <c r="A531" s="189">
        <v>155</v>
      </c>
      <c r="B531" s="68"/>
      <c r="C531" s="210" t="s">
        <v>75</v>
      </c>
      <c r="D531" s="211">
        <v>46037</v>
      </c>
      <c r="E531" s="189" t="s">
        <v>2143</v>
      </c>
      <c r="F531" s="189" t="s">
        <v>3</v>
      </c>
      <c r="G531" s="189">
        <v>2364109</v>
      </c>
      <c r="H531" s="68"/>
      <c r="I531" s="195" t="s">
        <v>1585</v>
      </c>
      <c r="J531" s="68"/>
      <c r="K531" s="68"/>
      <c r="L531" s="68"/>
      <c r="M531" s="68"/>
      <c r="N531" s="341"/>
      <c r="O531" s="341"/>
      <c r="P531" s="212">
        <v>0</v>
      </c>
      <c r="Q531" s="212">
        <v>2886.47</v>
      </c>
      <c r="R531" s="68" t="s">
        <v>1477</v>
      </c>
      <c r="S531" s="342"/>
      <c r="T531" s="269"/>
    </row>
    <row r="532" spans="1:20" ht="38.25">
      <c r="A532" s="189">
        <v>133</v>
      </c>
      <c r="B532" s="68"/>
      <c r="C532" s="210" t="s">
        <v>60</v>
      </c>
      <c r="D532" s="211">
        <v>46037</v>
      </c>
      <c r="E532" s="189" t="s">
        <v>2144</v>
      </c>
      <c r="F532" s="189" t="s">
        <v>3</v>
      </c>
      <c r="G532" s="189">
        <v>2364111</v>
      </c>
      <c r="H532" s="68"/>
      <c r="I532" s="195" t="s">
        <v>3414</v>
      </c>
      <c r="J532" s="68"/>
      <c r="K532" s="68"/>
      <c r="L532" s="68"/>
      <c r="M532" s="68"/>
      <c r="N532" s="341"/>
      <c r="O532" s="341"/>
      <c r="P532" s="212">
        <v>0</v>
      </c>
      <c r="Q532" s="212">
        <v>45052.04</v>
      </c>
      <c r="R532" s="68" t="s">
        <v>1477</v>
      </c>
      <c r="S532" s="342"/>
      <c r="T532" s="269"/>
    </row>
    <row r="533" spans="1:20" ht="63.75">
      <c r="A533" s="189">
        <v>16</v>
      </c>
      <c r="B533" s="68"/>
      <c r="C533" s="210" t="s">
        <v>40</v>
      </c>
      <c r="D533" s="211">
        <v>46037</v>
      </c>
      <c r="E533" s="189" t="s">
        <v>2145</v>
      </c>
      <c r="F533" s="189" t="s">
        <v>3</v>
      </c>
      <c r="G533" s="189">
        <v>2364117</v>
      </c>
      <c r="H533" s="68"/>
      <c r="I533" s="195" t="s">
        <v>1601</v>
      </c>
      <c r="J533" s="68"/>
      <c r="K533" s="68"/>
      <c r="L533" s="68"/>
      <c r="M533" s="68"/>
      <c r="N533" s="341"/>
      <c r="O533" s="341"/>
      <c r="P533" s="212">
        <v>0</v>
      </c>
      <c r="Q533" s="212">
        <v>5000</v>
      </c>
      <c r="R533" s="68" t="s">
        <v>1477</v>
      </c>
      <c r="S533" s="342"/>
      <c r="T533" s="269"/>
    </row>
    <row r="534" spans="1:20" ht="63.75">
      <c r="A534" s="189">
        <v>221</v>
      </c>
      <c r="B534" s="68"/>
      <c r="C534" s="210" t="s">
        <v>92</v>
      </c>
      <c r="D534" s="211">
        <v>46037</v>
      </c>
      <c r="E534" s="189" t="s">
        <v>2146</v>
      </c>
      <c r="F534" s="189" t="s">
        <v>3</v>
      </c>
      <c r="G534" s="189">
        <v>2364119</v>
      </c>
      <c r="H534" s="68"/>
      <c r="I534" s="195" t="s">
        <v>3415</v>
      </c>
      <c r="J534" s="68"/>
      <c r="K534" s="68"/>
      <c r="L534" s="68"/>
      <c r="M534" s="68"/>
      <c r="N534" s="341"/>
      <c r="O534" s="341"/>
      <c r="P534" s="212">
        <v>0</v>
      </c>
      <c r="Q534" s="212">
        <v>100</v>
      </c>
      <c r="R534" s="68" t="s">
        <v>1477</v>
      </c>
      <c r="S534" s="342"/>
      <c r="T534" s="269"/>
    </row>
    <row r="535" spans="1:20" ht="38.25">
      <c r="A535" s="189">
        <v>292</v>
      </c>
      <c r="B535" s="68"/>
      <c r="C535" s="210" t="s">
        <v>120</v>
      </c>
      <c r="D535" s="211">
        <v>46037</v>
      </c>
      <c r="E535" s="189" t="s">
        <v>2147</v>
      </c>
      <c r="F535" s="189" t="s">
        <v>3</v>
      </c>
      <c r="G535" s="189">
        <v>2364120</v>
      </c>
      <c r="H535" s="68"/>
      <c r="I535" s="195" t="s">
        <v>3416</v>
      </c>
      <c r="J535" s="68"/>
      <c r="K535" s="68"/>
      <c r="L535" s="68"/>
      <c r="M535" s="68"/>
      <c r="N535" s="341"/>
      <c r="O535" s="341"/>
      <c r="P535" s="212">
        <v>0</v>
      </c>
      <c r="Q535" s="212">
        <v>50</v>
      </c>
      <c r="R535" s="68" t="s">
        <v>1477</v>
      </c>
      <c r="S535" s="342"/>
      <c r="T535" s="269"/>
    </row>
    <row r="536" spans="1:20" ht="51">
      <c r="A536" s="189">
        <v>591</v>
      </c>
      <c r="B536" s="68"/>
      <c r="C536" s="210" t="s">
        <v>669</v>
      </c>
      <c r="D536" s="211">
        <v>46037</v>
      </c>
      <c r="E536" s="189" t="s">
        <v>2148</v>
      </c>
      <c r="F536" s="189" t="s">
        <v>3</v>
      </c>
      <c r="G536" s="189">
        <v>2364121</v>
      </c>
      <c r="H536" s="68"/>
      <c r="I536" s="195" t="s">
        <v>3417</v>
      </c>
      <c r="J536" s="68"/>
      <c r="K536" s="68"/>
      <c r="L536" s="68"/>
      <c r="M536" s="68"/>
      <c r="N536" s="341"/>
      <c r="O536" s="341"/>
      <c r="P536" s="212">
        <v>0</v>
      </c>
      <c r="Q536" s="212">
        <v>34</v>
      </c>
      <c r="R536" s="68" t="s">
        <v>1477</v>
      </c>
      <c r="S536" s="342"/>
      <c r="T536" s="269"/>
    </row>
    <row r="537" spans="1:20" ht="51">
      <c r="A537" s="189">
        <v>292</v>
      </c>
      <c r="B537" s="68"/>
      <c r="C537" s="210" t="s">
        <v>120</v>
      </c>
      <c r="D537" s="211">
        <v>46037</v>
      </c>
      <c r="E537" s="189" t="s">
        <v>2149</v>
      </c>
      <c r="F537" s="189" t="s">
        <v>3</v>
      </c>
      <c r="G537" s="189">
        <v>2364122</v>
      </c>
      <c r="H537" s="68"/>
      <c r="I537" s="195" t="s">
        <v>3418</v>
      </c>
      <c r="J537" s="68"/>
      <c r="K537" s="68"/>
      <c r="L537" s="68"/>
      <c r="M537" s="68"/>
      <c r="N537" s="341"/>
      <c r="O537" s="341"/>
      <c r="P537" s="212">
        <v>0</v>
      </c>
      <c r="Q537" s="212">
        <v>50</v>
      </c>
      <c r="R537" s="68" t="s">
        <v>1477</v>
      </c>
      <c r="S537" s="342"/>
      <c r="T537" s="269"/>
    </row>
    <row r="538" spans="1:20" ht="63.75">
      <c r="A538" s="189">
        <v>221</v>
      </c>
      <c r="B538" s="68"/>
      <c r="C538" s="210" t="s">
        <v>92</v>
      </c>
      <c r="D538" s="211">
        <v>46037</v>
      </c>
      <c r="E538" s="189" t="s">
        <v>2150</v>
      </c>
      <c r="F538" s="189" t="s">
        <v>3</v>
      </c>
      <c r="G538" s="189">
        <v>2364123</v>
      </c>
      <c r="H538" s="68"/>
      <c r="I538" s="195" t="s">
        <v>3415</v>
      </c>
      <c r="J538" s="68"/>
      <c r="K538" s="68"/>
      <c r="L538" s="68"/>
      <c r="M538" s="68"/>
      <c r="N538" s="341"/>
      <c r="O538" s="341"/>
      <c r="P538" s="212">
        <v>0</v>
      </c>
      <c r="Q538" s="212">
        <v>100</v>
      </c>
      <c r="R538" s="68" t="s">
        <v>1477</v>
      </c>
      <c r="S538" s="342"/>
      <c r="T538" s="269"/>
    </row>
    <row r="539" spans="1:20" ht="38.25">
      <c r="A539" s="189">
        <v>292</v>
      </c>
      <c r="B539" s="68"/>
      <c r="C539" s="210" t="s">
        <v>120</v>
      </c>
      <c r="D539" s="211">
        <v>46037</v>
      </c>
      <c r="E539" s="189" t="s">
        <v>2151</v>
      </c>
      <c r="F539" s="189" t="s">
        <v>3</v>
      </c>
      <c r="G539" s="189">
        <v>2364124</v>
      </c>
      <c r="H539" s="68"/>
      <c r="I539" s="195" t="s">
        <v>3419</v>
      </c>
      <c r="J539" s="68"/>
      <c r="K539" s="68"/>
      <c r="L539" s="68"/>
      <c r="M539" s="68"/>
      <c r="N539" s="341"/>
      <c r="O539" s="341"/>
      <c r="P539" s="212">
        <v>0</v>
      </c>
      <c r="Q539" s="212">
        <v>50</v>
      </c>
      <c r="R539" s="68" t="s">
        <v>1477</v>
      </c>
      <c r="S539" s="342"/>
      <c r="T539" s="269"/>
    </row>
    <row r="540" spans="1:20" ht="51">
      <c r="A540" s="189">
        <v>591</v>
      </c>
      <c r="B540" s="68"/>
      <c r="C540" s="210" t="s">
        <v>669</v>
      </c>
      <c r="D540" s="211">
        <v>46037</v>
      </c>
      <c r="E540" s="189" t="s">
        <v>2152</v>
      </c>
      <c r="F540" s="189" t="s">
        <v>3</v>
      </c>
      <c r="G540" s="189">
        <v>2364125</v>
      </c>
      <c r="H540" s="68"/>
      <c r="I540" s="195" t="s">
        <v>3420</v>
      </c>
      <c r="J540" s="68"/>
      <c r="K540" s="68"/>
      <c r="L540" s="68"/>
      <c r="M540" s="68"/>
      <c r="N540" s="341"/>
      <c r="O540" s="341"/>
      <c r="P540" s="212">
        <v>0</v>
      </c>
      <c r="Q540" s="212">
        <v>17</v>
      </c>
      <c r="R540" s="68" t="s">
        <v>1477</v>
      </c>
      <c r="S540" s="342"/>
      <c r="T540" s="269"/>
    </row>
    <row r="541" spans="1:20" ht="63.75">
      <c r="A541" s="189">
        <v>221</v>
      </c>
      <c r="B541" s="68"/>
      <c r="C541" s="210" t="s">
        <v>92</v>
      </c>
      <c r="D541" s="211">
        <v>46037</v>
      </c>
      <c r="E541" s="189" t="s">
        <v>2153</v>
      </c>
      <c r="F541" s="189" t="s">
        <v>3</v>
      </c>
      <c r="G541" s="189">
        <v>2364126</v>
      </c>
      <c r="H541" s="68"/>
      <c r="I541" s="195" t="s">
        <v>3415</v>
      </c>
      <c r="J541" s="68"/>
      <c r="K541" s="68"/>
      <c r="L541" s="68"/>
      <c r="M541" s="68"/>
      <c r="N541" s="341"/>
      <c r="O541" s="341"/>
      <c r="P541" s="212">
        <v>0</v>
      </c>
      <c r="Q541" s="212">
        <v>100</v>
      </c>
      <c r="R541" s="68" t="s">
        <v>1477</v>
      </c>
      <c r="S541" s="342"/>
      <c r="T541" s="269"/>
    </row>
    <row r="542" spans="1:20" ht="63.75">
      <c r="A542" s="189">
        <v>221</v>
      </c>
      <c r="B542" s="68"/>
      <c r="C542" s="210" t="s">
        <v>92</v>
      </c>
      <c r="D542" s="211">
        <v>46037</v>
      </c>
      <c r="E542" s="189" t="s">
        <v>2154</v>
      </c>
      <c r="F542" s="189" t="s">
        <v>3</v>
      </c>
      <c r="G542" s="189">
        <v>2364129</v>
      </c>
      <c r="H542" s="68"/>
      <c r="I542" s="195" t="s">
        <v>3415</v>
      </c>
      <c r="J542" s="68"/>
      <c r="K542" s="68"/>
      <c r="L542" s="68"/>
      <c r="M542" s="68"/>
      <c r="N542" s="341"/>
      <c r="O542" s="341"/>
      <c r="P542" s="212">
        <v>0</v>
      </c>
      <c r="Q542" s="212">
        <v>100</v>
      </c>
      <c r="R542" s="68" t="s">
        <v>1477</v>
      </c>
      <c r="S542" s="342"/>
      <c r="T542" s="269"/>
    </row>
    <row r="543" spans="1:20" ht="63.75">
      <c r="A543" s="189">
        <v>221</v>
      </c>
      <c r="B543" s="68"/>
      <c r="C543" s="210" t="s">
        <v>92</v>
      </c>
      <c r="D543" s="211">
        <v>46037</v>
      </c>
      <c r="E543" s="189" t="s">
        <v>2155</v>
      </c>
      <c r="F543" s="189" t="s">
        <v>3</v>
      </c>
      <c r="G543" s="189">
        <v>2364127</v>
      </c>
      <c r="H543" s="68"/>
      <c r="I543" s="195" t="s">
        <v>3415</v>
      </c>
      <c r="J543" s="68"/>
      <c r="K543" s="68"/>
      <c r="L543" s="68"/>
      <c r="M543" s="68"/>
      <c r="N543" s="341"/>
      <c r="O543" s="341"/>
      <c r="P543" s="212">
        <v>0</v>
      </c>
      <c r="Q543" s="212">
        <v>100</v>
      </c>
      <c r="R543" s="68" t="s">
        <v>1477</v>
      </c>
      <c r="S543" s="342"/>
      <c r="T543" s="269"/>
    </row>
    <row r="544" spans="1:20" ht="51">
      <c r="A544" s="189">
        <v>591</v>
      </c>
      <c r="B544" s="68"/>
      <c r="C544" s="210" t="s">
        <v>669</v>
      </c>
      <c r="D544" s="211">
        <v>46037</v>
      </c>
      <c r="E544" s="189" t="s">
        <v>2156</v>
      </c>
      <c r="F544" s="189" t="s">
        <v>3</v>
      </c>
      <c r="G544" s="189">
        <v>2364128</v>
      </c>
      <c r="H544" s="68"/>
      <c r="I544" s="195" t="s">
        <v>3421</v>
      </c>
      <c r="J544" s="68"/>
      <c r="K544" s="68"/>
      <c r="L544" s="68"/>
      <c r="M544" s="68"/>
      <c r="N544" s="341"/>
      <c r="O544" s="341"/>
      <c r="P544" s="212">
        <v>0</v>
      </c>
      <c r="Q544" s="212">
        <v>17</v>
      </c>
      <c r="R544" s="68" t="s">
        <v>1477</v>
      </c>
      <c r="S544" s="342"/>
      <c r="T544" s="269"/>
    </row>
    <row r="545" spans="1:20" ht="51">
      <c r="A545" s="189">
        <v>591</v>
      </c>
      <c r="B545" s="68"/>
      <c r="C545" s="210" t="s">
        <v>669</v>
      </c>
      <c r="D545" s="211">
        <v>46037</v>
      </c>
      <c r="E545" s="189" t="s">
        <v>2157</v>
      </c>
      <c r="F545" s="189" t="s">
        <v>3</v>
      </c>
      <c r="G545" s="189">
        <v>2364130</v>
      </c>
      <c r="H545" s="68"/>
      <c r="I545" s="195" t="s">
        <v>3422</v>
      </c>
      <c r="J545" s="68"/>
      <c r="K545" s="68"/>
      <c r="L545" s="68"/>
      <c r="M545" s="68"/>
      <c r="N545" s="341"/>
      <c r="O545" s="341"/>
      <c r="P545" s="212">
        <v>0</v>
      </c>
      <c r="Q545" s="212">
        <v>34</v>
      </c>
      <c r="R545" s="68" t="s">
        <v>1477</v>
      </c>
      <c r="S545" s="342"/>
      <c r="T545" s="269"/>
    </row>
    <row r="546" spans="1:20" ht="63.75">
      <c r="A546" s="189">
        <v>221</v>
      </c>
      <c r="B546" s="68"/>
      <c r="C546" s="210" t="s">
        <v>92</v>
      </c>
      <c r="D546" s="211">
        <v>46037</v>
      </c>
      <c r="E546" s="189" t="s">
        <v>2158</v>
      </c>
      <c r="F546" s="189" t="s">
        <v>3</v>
      </c>
      <c r="G546" s="189">
        <v>2364131</v>
      </c>
      <c r="H546" s="68"/>
      <c r="I546" s="195" t="s">
        <v>3415</v>
      </c>
      <c r="J546" s="68"/>
      <c r="K546" s="68"/>
      <c r="L546" s="68"/>
      <c r="M546" s="68"/>
      <c r="N546" s="341"/>
      <c r="O546" s="341"/>
      <c r="P546" s="212">
        <v>0</v>
      </c>
      <c r="Q546" s="212">
        <v>100</v>
      </c>
      <c r="R546" s="68" t="s">
        <v>1477</v>
      </c>
      <c r="S546" s="342"/>
      <c r="T546" s="269"/>
    </row>
    <row r="547" spans="1:20" ht="63.75">
      <c r="A547" s="189">
        <v>221</v>
      </c>
      <c r="B547" s="68"/>
      <c r="C547" s="210" t="s">
        <v>92</v>
      </c>
      <c r="D547" s="211">
        <v>46037</v>
      </c>
      <c r="E547" s="189" t="s">
        <v>2159</v>
      </c>
      <c r="F547" s="189" t="s">
        <v>3</v>
      </c>
      <c r="G547" s="189">
        <v>2364133</v>
      </c>
      <c r="H547" s="68"/>
      <c r="I547" s="195" t="s">
        <v>3415</v>
      </c>
      <c r="J547" s="68"/>
      <c r="K547" s="68"/>
      <c r="L547" s="68"/>
      <c r="M547" s="68"/>
      <c r="N547" s="341"/>
      <c r="O547" s="341"/>
      <c r="P547" s="212">
        <v>0</v>
      </c>
      <c r="Q547" s="212">
        <v>100</v>
      </c>
      <c r="R547" s="68" t="s">
        <v>1477</v>
      </c>
      <c r="S547" s="342"/>
      <c r="T547" s="269"/>
    </row>
    <row r="548" spans="1:20" ht="63.75">
      <c r="A548" s="189">
        <v>221</v>
      </c>
      <c r="B548" s="68"/>
      <c r="C548" s="210" t="s">
        <v>92</v>
      </c>
      <c r="D548" s="211">
        <v>46037</v>
      </c>
      <c r="E548" s="189" t="s">
        <v>2160</v>
      </c>
      <c r="F548" s="189" t="s">
        <v>3</v>
      </c>
      <c r="G548" s="189">
        <v>2364134</v>
      </c>
      <c r="H548" s="68"/>
      <c r="I548" s="195" t="s">
        <v>3415</v>
      </c>
      <c r="J548" s="68"/>
      <c r="K548" s="68"/>
      <c r="L548" s="68"/>
      <c r="M548" s="68"/>
      <c r="N548" s="341"/>
      <c r="O548" s="341"/>
      <c r="P548" s="212">
        <v>0</v>
      </c>
      <c r="Q548" s="212">
        <v>100</v>
      </c>
      <c r="R548" s="68" t="s">
        <v>1477</v>
      </c>
      <c r="S548" s="342"/>
      <c r="T548" s="269"/>
    </row>
    <row r="549" spans="1:20" ht="63.75">
      <c r="A549" s="189">
        <v>221</v>
      </c>
      <c r="B549" s="68"/>
      <c r="C549" s="210" t="s">
        <v>92</v>
      </c>
      <c r="D549" s="211">
        <v>46037</v>
      </c>
      <c r="E549" s="189" t="s">
        <v>2161</v>
      </c>
      <c r="F549" s="189" t="s">
        <v>3</v>
      </c>
      <c r="G549" s="189">
        <v>2364135</v>
      </c>
      <c r="H549" s="68"/>
      <c r="I549" s="195" t="s">
        <v>3415</v>
      </c>
      <c r="J549" s="68"/>
      <c r="K549" s="68"/>
      <c r="L549" s="68"/>
      <c r="M549" s="68"/>
      <c r="N549" s="341"/>
      <c r="O549" s="341"/>
      <c r="P549" s="212">
        <v>0</v>
      </c>
      <c r="Q549" s="212">
        <v>100</v>
      </c>
      <c r="R549" s="68" t="s">
        <v>1477</v>
      </c>
      <c r="S549" s="342"/>
      <c r="T549" s="269"/>
    </row>
    <row r="550" spans="1:20" ht="63.75">
      <c r="A550" s="189">
        <v>221</v>
      </c>
      <c r="B550" s="68"/>
      <c r="C550" s="210" t="s">
        <v>92</v>
      </c>
      <c r="D550" s="211">
        <v>46037</v>
      </c>
      <c r="E550" s="189" t="s">
        <v>2162</v>
      </c>
      <c r="F550" s="189" t="s">
        <v>3</v>
      </c>
      <c r="G550" s="189">
        <v>2364136</v>
      </c>
      <c r="H550" s="68"/>
      <c r="I550" s="195" t="s">
        <v>3415</v>
      </c>
      <c r="J550" s="68"/>
      <c r="K550" s="68"/>
      <c r="L550" s="68"/>
      <c r="M550" s="68"/>
      <c r="N550" s="341"/>
      <c r="O550" s="341"/>
      <c r="P550" s="212">
        <v>0</v>
      </c>
      <c r="Q550" s="212">
        <v>100</v>
      </c>
      <c r="R550" s="68" t="s">
        <v>1477</v>
      </c>
      <c r="S550" s="342"/>
      <c r="T550" s="269"/>
    </row>
    <row r="551" spans="1:20" ht="51">
      <c r="A551" s="189">
        <v>650</v>
      </c>
      <c r="B551" s="68"/>
      <c r="C551" s="210" t="s">
        <v>175</v>
      </c>
      <c r="D551" s="211">
        <v>46037</v>
      </c>
      <c r="E551" s="189" t="s">
        <v>2163</v>
      </c>
      <c r="F551" s="189" t="s">
        <v>3</v>
      </c>
      <c r="G551" s="189">
        <v>2364153</v>
      </c>
      <c r="H551" s="68"/>
      <c r="I551" s="195" t="s">
        <v>3423</v>
      </c>
      <c r="J551" s="68"/>
      <c r="K551" s="68"/>
      <c r="L551" s="68"/>
      <c r="M551" s="68"/>
      <c r="N551" s="341"/>
      <c r="O551" s="341"/>
      <c r="P551" s="212">
        <v>0</v>
      </c>
      <c r="Q551" s="212">
        <v>288.10000000000002</v>
      </c>
      <c r="R551" s="68" t="s">
        <v>1477</v>
      </c>
      <c r="S551" s="342"/>
      <c r="T551" s="269"/>
    </row>
    <row r="552" spans="1:20" ht="51">
      <c r="A552" s="189">
        <v>650</v>
      </c>
      <c r="B552" s="68"/>
      <c r="C552" s="210" t="s">
        <v>175</v>
      </c>
      <c r="D552" s="211">
        <v>46037</v>
      </c>
      <c r="E552" s="189" t="s">
        <v>2164</v>
      </c>
      <c r="F552" s="189" t="s">
        <v>3</v>
      </c>
      <c r="G552" s="189">
        <v>2364154</v>
      </c>
      <c r="H552" s="68"/>
      <c r="I552" s="195" t="s">
        <v>3424</v>
      </c>
      <c r="J552" s="68"/>
      <c r="K552" s="68"/>
      <c r="L552" s="68"/>
      <c r="M552" s="68"/>
      <c r="N552" s="341"/>
      <c r="O552" s="341"/>
      <c r="P552" s="212">
        <v>0</v>
      </c>
      <c r="Q552" s="212">
        <v>1.17</v>
      </c>
      <c r="R552" s="68" t="s">
        <v>1477</v>
      </c>
      <c r="S552" s="342"/>
      <c r="T552" s="269"/>
    </row>
    <row r="553" spans="1:20" ht="51">
      <c r="A553" s="189" t="s">
        <v>550</v>
      </c>
      <c r="B553" s="68"/>
      <c r="C553" s="210" t="s">
        <v>589</v>
      </c>
      <c r="D553" s="211">
        <v>46037</v>
      </c>
      <c r="E553" s="189" t="s">
        <v>2165</v>
      </c>
      <c r="F553" s="189" t="s">
        <v>3</v>
      </c>
      <c r="G553" s="189">
        <v>2364155</v>
      </c>
      <c r="H553" s="68"/>
      <c r="I553" s="195" t="s">
        <v>3425</v>
      </c>
      <c r="J553" s="68"/>
      <c r="K553" s="68"/>
      <c r="L553" s="68"/>
      <c r="M553" s="68"/>
      <c r="N553" s="341"/>
      <c r="O553" s="341"/>
      <c r="P553" s="212">
        <v>0</v>
      </c>
      <c r="Q553" s="212">
        <v>1162.02</v>
      </c>
      <c r="R553" s="68" t="s">
        <v>1477</v>
      </c>
      <c r="S553" s="342"/>
      <c r="T553" s="269"/>
    </row>
    <row r="554" spans="1:20" ht="51">
      <c r="A554" s="189">
        <v>660</v>
      </c>
      <c r="B554" s="68"/>
      <c r="C554" s="210" t="s">
        <v>176</v>
      </c>
      <c r="D554" s="211">
        <v>46037</v>
      </c>
      <c r="E554" s="189" t="s">
        <v>2166</v>
      </c>
      <c r="F554" s="189" t="s">
        <v>3</v>
      </c>
      <c r="G554" s="189">
        <v>2364157</v>
      </c>
      <c r="H554" s="68"/>
      <c r="I554" s="195" t="s">
        <v>3426</v>
      </c>
      <c r="J554" s="68"/>
      <c r="K554" s="68"/>
      <c r="L554" s="68"/>
      <c r="M554" s="68"/>
      <c r="N554" s="341"/>
      <c r="O554" s="341"/>
      <c r="P554" s="212">
        <v>0</v>
      </c>
      <c r="Q554" s="212">
        <v>220</v>
      </c>
      <c r="R554" s="68" t="s">
        <v>1477</v>
      </c>
      <c r="S554" s="342"/>
      <c r="T554" s="269"/>
    </row>
    <row r="555" spans="1:20" ht="51">
      <c r="A555" s="189" t="s">
        <v>550</v>
      </c>
      <c r="B555" s="68"/>
      <c r="C555" s="210" t="s">
        <v>589</v>
      </c>
      <c r="D555" s="211">
        <v>46037</v>
      </c>
      <c r="E555" s="189" t="s">
        <v>2167</v>
      </c>
      <c r="F555" s="189" t="s">
        <v>3</v>
      </c>
      <c r="G555" s="189">
        <v>2364159</v>
      </c>
      <c r="H555" s="68"/>
      <c r="I555" s="195" t="s">
        <v>3427</v>
      </c>
      <c r="J555" s="68"/>
      <c r="K555" s="68"/>
      <c r="L555" s="68"/>
      <c r="M555" s="68"/>
      <c r="N555" s="341"/>
      <c r="O555" s="341"/>
      <c r="P555" s="212">
        <v>0</v>
      </c>
      <c r="Q555" s="212">
        <v>765.85</v>
      </c>
      <c r="R555" s="68" t="s">
        <v>1477</v>
      </c>
      <c r="S555" s="342"/>
      <c r="T555" s="269"/>
    </row>
    <row r="556" spans="1:20" ht="51">
      <c r="A556" s="189" t="s">
        <v>550</v>
      </c>
      <c r="B556" s="68"/>
      <c r="C556" s="210" t="s">
        <v>589</v>
      </c>
      <c r="D556" s="211">
        <v>46037</v>
      </c>
      <c r="E556" s="189" t="s">
        <v>2168</v>
      </c>
      <c r="F556" s="189" t="s">
        <v>3</v>
      </c>
      <c r="G556" s="189">
        <v>2364160</v>
      </c>
      <c r="H556" s="68"/>
      <c r="I556" s="195" t="s">
        <v>3425</v>
      </c>
      <c r="J556" s="68"/>
      <c r="K556" s="68"/>
      <c r="L556" s="68"/>
      <c r="M556" s="68"/>
      <c r="N556" s="341"/>
      <c r="O556" s="341"/>
      <c r="P556" s="212">
        <v>0</v>
      </c>
      <c r="Q556" s="212">
        <v>97.05</v>
      </c>
      <c r="R556" s="68" t="s">
        <v>1477</v>
      </c>
      <c r="S556" s="342"/>
      <c r="T556" s="269"/>
    </row>
    <row r="557" spans="1:20" ht="51">
      <c r="A557" s="189" t="s">
        <v>550</v>
      </c>
      <c r="B557" s="68"/>
      <c r="C557" s="210" t="s">
        <v>589</v>
      </c>
      <c r="D557" s="211">
        <v>46037</v>
      </c>
      <c r="E557" s="189" t="s">
        <v>2169</v>
      </c>
      <c r="F557" s="189" t="s">
        <v>3</v>
      </c>
      <c r="G557" s="189">
        <v>2364161</v>
      </c>
      <c r="H557" s="68"/>
      <c r="I557" s="195" t="s">
        <v>3428</v>
      </c>
      <c r="J557" s="68"/>
      <c r="K557" s="68"/>
      <c r="L557" s="68"/>
      <c r="M557" s="68"/>
      <c r="N557" s="341"/>
      <c r="O557" s="341"/>
      <c r="P557" s="212">
        <v>0</v>
      </c>
      <c r="Q557" s="212">
        <v>164.56</v>
      </c>
      <c r="R557" s="68" t="s">
        <v>1477</v>
      </c>
      <c r="S557" s="342"/>
      <c r="T557" s="269"/>
    </row>
    <row r="558" spans="1:20" ht="51">
      <c r="A558" s="189" t="s">
        <v>550</v>
      </c>
      <c r="B558" s="68"/>
      <c r="C558" s="210" t="s">
        <v>589</v>
      </c>
      <c r="D558" s="211">
        <v>46037</v>
      </c>
      <c r="E558" s="189" t="s">
        <v>2170</v>
      </c>
      <c r="F558" s="189" t="s">
        <v>3</v>
      </c>
      <c r="G558" s="189">
        <v>2364162</v>
      </c>
      <c r="H558" s="68"/>
      <c r="I558" s="195" t="s">
        <v>3429</v>
      </c>
      <c r="J558" s="68"/>
      <c r="K558" s="68"/>
      <c r="L558" s="68"/>
      <c r="M558" s="68"/>
      <c r="N558" s="341"/>
      <c r="O558" s="341"/>
      <c r="P558" s="212">
        <v>0</v>
      </c>
      <c r="Q558" s="212">
        <v>765.85</v>
      </c>
      <c r="R558" s="68" t="s">
        <v>1477</v>
      </c>
      <c r="S558" s="342"/>
      <c r="T558" s="269"/>
    </row>
    <row r="559" spans="1:20" ht="51">
      <c r="A559" s="189">
        <v>46</v>
      </c>
      <c r="B559" s="68"/>
      <c r="C559" s="210" t="s">
        <v>1366</v>
      </c>
      <c r="D559" s="211">
        <v>46037</v>
      </c>
      <c r="E559" s="189" t="s">
        <v>2171</v>
      </c>
      <c r="F559" s="189" t="s">
        <v>3</v>
      </c>
      <c r="G559" s="189">
        <v>2364167</v>
      </c>
      <c r="H559" s="68"/>
      <c r="I559" s="195" t="s">
        <v>3430</v>
      </c>
      <c r="J559" s="68"/>
      <c r="K559" s="68"/>
      <c r="L559" s="68"/>
      <c r="M559" s="68"/>
      <c r="N559" s="341"/>
      <c r="O559" s="341"/>
      <c r="P559" s="212">
        <v>0</v>
      </c>
      <c r="Q559" s="212">
        <v>2500</v>
      </c>
      <c r="R559" s="68" t="s">
        <v>1477</v>
      </c>
      <c r="S559" s="342"/>
      <c r="T559" s="269"/>
    </row>
    <row r="560" spans="1:20" ht="51">
      <c r="A560" s="189">
        <v>572</v>
      </c>
      <c r="B560" s="68"/>
      <c r="C560" s="210" t="s">
        <v>166</v>
      </c>
      <c r="D560" s="211">
        <v>46037</v>
      </c>
      <c r="E560" s="189" t="s">
        <v>2172</v>
      </c>
      <c r="F560" s="189" t="s">
        <v>3</v>
      </c>
      <c r="G560" s="189">
        <v>2364170</v>
      </c>
      <c r="H560" s="68"/>
      <c r="I560" s="195" t="s">
        <v>3431</v>
      </c>
      <c r="J560" s="68"/>
      <c r="K560" s="68"/>
      <c r="L560" s="68"/>
      <c r="M560" s="68"/>
      <c r="N560" s="341"/>
      <c r="O560" s="341"/>
      <c r="P560" s="212">
        <v>0</v>
      </c>
      <c r="Q560" s="212">
        <v>53.47</v>
      </c>
      <c r="R560" s="68" t="s">
        <v>1477</v>
      </c>
      <c r="S560" s="342"/>
      <c r="T560" s="269"/>
    </row>
    <row r="561" spans="1:20" ht="51">
      <c r="A561" s="189">
        <v>572</v>
      </c>
      <c r="B561" s="68"/>
      <c r="C561" s="210" t="s">
        <v>166</v>
      </c>
      <c r="D561" s="211">
        <v>46037</v>
      </c>
      <c r="E561" s="189" t="s">
        <v>2173</v>
      </c>
      <c r="F561" s="189" t="s">
        <v>3</v>
      </c>
      <c r="G561" s="189">
        <v>2364171</v>
      </c>
      <c r="H561" s="68"/>
      <c r="I561" s="195" t="s">
        <v>3432</v>
      </c>
      <c r="J561" s="68"/>
      <c r="K561" s="68"/>
      <c r="L561" s="68"/>
      <c r="M561" s="68"/>
      <c r="N561" s="341"/>
      <c r="O561" s="341"/>
      <c r="P561" s="212">
        <v>0</v>
      </c>
      <c r="Q561" s="212">
        <v>56.04</v>
      </c>
      <c r="R561" s="68" t="s">
        <v>1477</v>
      </c>
      <c r="S561" s="342"/>
      <c r="T561" s="269"/>
    </row>
    <row r="562" spans="1:20" ht="63.75">
      <c r="A562" s="189">
        <v>221</v>
      </c>
      <c r="B562" s="68"/>
      <c r="C562" s="210" t="s">
        <v>92</v>
      </c>
      <c r="D562" s="211">
        <v>46037</v>
      </c>
      <c r="E562" s="189" t="s">
        <v>2174</v>
      </c>
      <c r="F562" s="189" t="s">
        <v>3</v>
      </c>
      <c r="G562" s="189">
        <v>2364191</v>
      </c>
      <c r="H562" s="68"/>
      <c r="I562" s="195" t="s">
        <v>3433</v>
      </c>
      <c r="J562" s="68"/>
      <c r="K562" s="68"/>
      <c r="L562" s="68"/>
      <c r="M562" s="68"/>
      <c r="N562" s="341"/>
      <c r="O562" s="341"/>
      <c r="P562" s="212">
        <v>0</v>
      </c>
      <c r="Q562" s="212">
        <v>30</v>
      </c>
      <c r="R562" s="68" t="s">
        <v>1477</v>
      </c>
      <c r="S562" s="342"/>
      <c r="T562" s="269"/>
    </row>
    <row r="563" spans="1:20" ht="51">
      <c r="A563" s="189">
        <v>132</v>
      </c>
      <c r="B563" s="68"/>
      <c r="C563" s="210" t="s">
        <v>59</v>
      </c>
      <c r="D563" s="211">
        <v>46037</v>
      </c>
      <c r="E563" s="189" t="s">
        <v>2175</v>
      </c>
      <c r="F563" s="189" t="s">
        <v>3</v>
      </c>
      <c r="G563" s="189">
        <v>2364176</v>
      </c>
      <c r="H563" s="68"/>
      <c r="I563" s="195" t="s">
        <v>3434</v>
      </c>
      <c r="J563" s="68"/>
      <c r="K563" s="68"/>
      <c r="L563" s="68"/>
      <c r="M563" s="68"/>
      <c r="N563" s="341"/>
      <c r="O563" s="341"/>
      <c r="P563" s="212">
        <v>0</v>
      </c>
      <c r="Q563" s="212">
        <v>99</v>
      </c>
      <c r="R563" s="68" t="s">
        <v>1477</v>
      </c>
      <c r="S563" s="342"/>
      <c r="T563" s="269"/>
    </row>
    <row r="564" spans="1:20" ht="63.75">
      <c r="A564" s="189">
        <v>221</v>
      </c>
      <c r="B564" s="68"/>
      <c r="C564" s="210" t="s">
        <v>92</v>
      </c>
      <c r="D564" s="211">
        <v>46037</v>
      </c>
      <c r="E564" s="189" t="s">
        <v>2176</v>
      </c>
      <c r="F564" s="189" t="s">
        <v>3</v>
      </c>
      <c r="G564" s="189">
        <v>2364189</v>
      </c>
      <c r="H564" s="68"/>
      <c r="I564" s="195" t="s">
        <v>3433</v>
      </c>
      <c r="J564" s="68"/>
      <c r="K564" s="68"/>
      <c r="L564" s="68"/>
      <c r="M564" s="68"/>
      <c r="N564" s="341"/>
      <c r="O564" s="341"/>
      <c r="P564" s="212">
        <v>0</v>
      </c>
      <c r="Q564" s="212">
        <v>100</v>
      </c>
      <c r="R564" s="68" t="s">
        <v>1477</v>
      </c>
      <c r="S564" s="342"/>
      <c r="T564" s="269"/>
    </row>
    <row r="565" spans="1:20" ht="63.75">
      <c r="A565" s="189">
        <v>221</v>
      </c>
      <c r="B565" s="68"/>
      <c r="C565" s="210" t="s">
        <v>92</v>
      </c>
      <c r="D565" s="211">
        <v>46037</v>
      </c>
      <c r="E565" s="189" t="s">
        <v>2177</v>
      </c>
      <c r="F565" s="189" t="s">
        <v>3</v>
      </c>
      <c r="G565" s="189">
        <v>2364190</v>
      </c>
      <c r="H565" s="68"/>
      <c r="I565" s="195" t="s">
        <v>3433</v>
      </c>
      <c r="J565" s="68"/>
      <c r="K565" s="68"/>
      <c r="L565" s="68"/>
      <c r="M565" s="68"/>
      <c r="N565" s="341"/>
      <c r="O565" s="341"/>
      <c r="P565" s="212">
        <v>0</v>
      </c>
      <c r="Q565" s="212">
        <v>100</v>
      </c>
      <c r="R565" s="68" t="s">
        <v>1477</v>
      </c>
      <c r="S565" s="342"/>
      <c r="T565" s="269"/>
    </row>
    <row r="566" spans="1:20" ht="63.75">
      <c r="A566" s="189">
        <v>221</v>
      </c>
      <c r="B566" s="68"/>
      <c r="C566" s="210" t="s">
        <v>92</v>
      </c>
      <c r="D566" s="211">
        <v>46037</v>
      </c>
      <c r="E566" s="189" t="s">
        <v>2178</v>
      </c>
      <c r="F566" s="189" t="s">
        <v>3</v>
      </c>
      <c r="G566" s="189">
        <v>2364193</v>
      </c>
      <c r="H566" s="68"/>
      <c r="I566" s="195" t="s">
        <v>3433</v>
      </c>
      <c r="J566" s="68"/>
      <c r="K566" s="68"/>
      <c r="L566" s="68"/>
      <c r="M566" s="68"/>
      <c r="N566" s="341"/>
      <c r="O566" s="341"/>
      <c r="P566" s="212">
        <v>0</v>
      </c>
      <c r="Q566" s="212">
        <v>30</v>
      </c>
      <c r="R566" s="68" t="s">
        <v>1477</v>
      </c>
      <c r="S566" s="342"/>
      <c r="T566" s="269"/>
    </row>
    <row r="567" spans="1:20" ht="38.25">
      <c r="A567" s="189" t="s">
        <v>550</v>
      </c>
      <c r="B567" s="68"/>
      <c r="C567" s="210" t="s">
        <v>589</v>
      </c>
      <c r="D567" s="211">
        <v>46037</v>
      </c>
      <c r="E567" s="189" t="s">
        <v>2179</v>
      </c>
      <c r="F567" s="189" t="s">
        <v>3</v>
      </c>
      <c r="G567" s="189">
        <v>2364198</v>
      </c>
      <c r="H567" s="68"/>
      <c r="I567" s="195" t="s">
        <v>1593</v>
      </c>
      <c r="J567" s="68"/>
      <c r="K567" s="68"/>
      <c r="L567" s="68"/>
      <c r="M567" s="68"/>
      <c r="N567" s="341"/>
      <c r="O567" s="341"/>
      <c r="P567" s="212">
        <v>0</v>
      </c>
      <c r="Q567" s="212">
        <v>450</v>
      </c>
      <c r="R567" s="68" t="s">
        <v>1477</v>
      </c>
      <c r="S567" s="342"/>
      <c r="T567" s="269"/>
    </row>
    <row r="568" spans="1:20" ht="38.25">
      <c r="A568" s="189">
        <v>572</v>
      </c>
      <c r="B568" s="68"/>
      <c r="C568" s="210" t="s">
        <v>166</v>
      </c>
      <c r="D568" s="211">
        <v>46037</v>
      </c>
      <c r="E568" s="189" t="s">
        <v>2180</v>
      </c>
      <c r="F568" s="189" t="s">
        <v>3</v>
      </c>
      <c r="G568" s="189">
        <v>2364203</v>
      </c>
      <c r="H568" s="68"/>
      <c r="I568" s="195" t="s">
        <v>3435</v>
      </c>
      <c r="J568" s="68"/>
      <c r="K568" s="68"/>
      <c r="L568" s="68"/>
      <c r="M568" s="68"/>
      <c r="N568" s="341"/>
      <c r="O568" s="341"/>
      <c r="P568" s="212">
        <v>0</v>
      </c>
      <c r="Q568" s="212">
        <v>125</v>
      </c>
      <c r="R568" s="68" t="s">
        <v>1477</v>
      </c>
      <c r="S568" s="342"/>
      <c r="T568" s="269"/>
    </row>
    <row r="569" spans="1:20" ht="51">
      <c r="A569" s="189">
        <v>132</v>
      </c>
      <c r="B569" s="68"/>
      <c r="C569" s="210" t="s">
        <v>59</v>
      </c>
      <c r="D569" s="211">
        <v>46037</v>
      </c>
      <c r="E569" s="189" t="s">
        <v>2181</v>
      </c>
      <c r="F569" s="189" t="s">
        <v>3</v>
      </c>
      <c r="G569" s="189">
        <v>2364210</v>
      </c>
      <c r="H569" s="68"/>
      <c r="I569" s="195" t="s">
        <v>3436</v>
      </c>
      <c r="J569" s="68"/>
      <c r="K569" s="68"/>
      <c r="L569" s="68"/>
      <c r="M569" s="68"/>
      <c r="N569" s="341"/>
      <c r="O569" s="341"/>
      <c r="P569" s="212">
        <v>0</v>
      </c>
      <c r="Q569" s="212">
        <v>194.42</v>
      </c>
      <c r="R569" s="68" t="s">
        <v>1477</v>
      </c>
      <c r="S569" s="342"/>
      <c r="T569" s="269"/>
    </row>
    <row r="570" spans="1:20" ht="51">
      <c r="A570" s="189">
        <v>81</v>
      </c>
      <c r="B570" s="68"/>
      <c r="C570" s="210" t="s">
        <v>49</v>
      </c>
      <c r="D570" s="211">
        <v>46037</v>
      </c>
      <c r="E570" s="189" t="s">
        <v>2182</v>
      </c>
      <c r="F570" s="189" t="s">
        <v>3</v>
      </c>
      <c r="G570" s="189">
        <v>2364226</v>
      </c>
      <c r="H570" s="68"/>
      <c r="I570" s="195" t="s">
        <v>3437</v>
      </c>
      <c r="J570" s="68"/>
      <c r="K570" s="68"/>
      <c r="L570" s="68"/>
      <c r="M570" s="68"/>
      <c r="N570" s="341"/>
      <c r="O570" s="341"/>
      <c r="P570" s="212">
        <v>0</v>
      </c>
      <c r="Q570" s="212">
        <v>30</v>
      </c>
      <c r="R570" s="68" t="s">
        <v>1477</v>
      </c>
      <c r="S570" s="342"/>
      <c r="T570" s="269"/>
    </row>
    <row r="571" spans="1:20" ht="63.75">
      <c r="A571" s="189">
        <v>16</v>
      </c>
      <c r="B571" s="68"/>
      <c r="C571" s="210" t="s">
        <v>40</v>
      </c>
      <c r="D571" s="211">
        <v>46037</v>
      </c>
      <c r="E571" s="189" t="s">
        <v>2183</v>
      </c>
      <c r="F571" s="189" t="s">
        <v>3</v>
      </c>
      <c r="G571" s="189">
        <v>2364238</v>
      </c>
      <c r="H571" s="68"/>
      <c r="I571" s="195" t="s">
        <v>3438</v>
      </c>
      <c r="J571" s="68"/>
      <c r="K571" s="68"/>
      <c r="L571" s="68"/>
      <c r="M571" s="68"/>
      <c r="N571" s="341"/>
      <c r="O571" s="341"/>
      <c r="P571" s="212">
        <v>0</v>
      </c>
      <c r="Q571" s="212">
        <v>12900</v>
      </c>
      <c r="R571" s="68" t="s">
        <v>1477</v>
      </c>
      <c r="S571" s="342"/>
      <c r="T571" s="269"/>
    </row>
    <row r="572" spans="1:20" ht="51">
      <c r="A572" s="189">
        <v>132</v>
      </c>
      <c r="B572" s="68"/>
      <c r="C572" s="210" t="s">
        <v>59</v>
      </c>
      <c r="D572" s="211">
        <v>46037</v>
      </c>
      <c r="E572" s="189" t="s">
        <v>2184</v>
      </c>
      <c r="F572" s="189" t="s">
        <v>3</v>
      </c>
      <c r="G572" s="189">
        <v>2364242</v>
      </c>
      <c r="H572" s="68"/>
      <c r="I572" s="195" t="s">
        <v>3439</v>
      </c>
      <c r="J572" s="68"/>
      <c r="K572" s="68"/>
      <c r="L572" s="68"/>
      <c r="M572" s="68"/>
      <c r="N572" s="341"/>
      <c r="O572" s="341"/>
      <c r="P572" s="212">
        <v>0</v>
      </c>
      <c r="Q572" s="212">
        <v>9624.99</v>
      </c>
      <c r="R572" s="68" t="s">
        <v>1477</v>
      </c>
      <c r="S572" s="342"/>
      <c r="T572" s="269"/>
    </row>
    <row r="573" spans="1:20" ht="51">
      <c r="A573" s="189" t="s">
        <v>541</v>
      </c>
      <c r="B573" s="68"/>
      <c r="C573" s="210" t="s">
        <v>590</v>
      </c>
      <c r="D573" s="211">
        <v>46037</v>
      </c>
      <c r="E573" s="189" t="s">
        <v>2185</v>
      </c>
      <c r="F573" s="189" t="s">
        <v>3</v>
      </c>
      <c r="G573" s="189">
        <v>2364081</v>
      </c>
      <c r="H573" s="68"/>
      <c r="I573" s="195" t="s">
        <v>3440</v>
      </c>
      <c r="J573" s="68"/>
      <c r="K573" s="68"/>
      <c r="L573" s="68"/>
      <c r="M573" s="68"/>
      <c r="N573" s="341"/>
      <c r="O573" s="341"/>
      <c r="P573" s="212">
        <v>0</v>
      </c>
      <c r="Q573" s="212">
        <v>14603.54</v>
      </c>
      <c r="R573" s="68" t="s">
        <v>1477</v>
      </c>
      <c r="S573" s="342"/>
      <c r="T573" s="269"/>
    </row>
    <row r="574" spans="1:20" ht="51">
      <c r="A574" s="189" t="s">
        <v>541</v>
      </c>
      <c r="B574" s="68"/>
      <c r="C574" s="210" t="s">
        <v>590</v>
      </c>
      <c r="D574" s="211">
        <v>46037</v>
      </c>
      <c r="E574" s="189" t="s">
        <v>2186</v>
      </c>
      <c r="F574" s="189" t="s">
        <v>3</v>
      </c>
      <c r="G574" s="189">
        <v>2364083</v>
      </c>
      <c r="H574" s="68"/>
      <c r="I574" s="195" t="s">
        <v>3441</v>
      </c>
      <c r="J574" s="68"/>
      <c r="K574" s="68"/>
      <c r="L574" s="68"/>
      <c r="M574" s="68"/>
      <c r="N574" s="341"/>
      <c r="O574" s="341"/>
      <c r="P574" s="212">
        <v>0</v>
      </c>
      <c r="Q574" s="212">
        <v>96103.8</v>
      </c>
      <c r="R574" s="68" t="s">
        <v>1477</v>
      </c>
      <c r="S574" s="342"/>
      <c r="T574" s="269"/>
    </row>
    <row r="575" spans="1:20" ht="51">
      <c r="A575" s="189" t="s">
        <v>541</v>
      </c>
      <c r="B575" s="68"/>
      <c r="C575" s="210" t="s">
        <v>590</v>
      </c>
      <c r="D575" s="211">
        <v>46037</v>
      </c>
      <c r="E575" s="189" t="s">
        <v>2187</v>
      </c>
      <c r="F575" s="189" t="s">
        <v>3</v>
      </c>
      <c r="G575" s="189">
        <v>2364086</v>
      </c>
      <c r="H575" s="68"/>
      <c r="I575" s="195" t="s">
        <v>3442</v>
      </c>
      <c r="J575" s="68"/>
      <c r="K575" s="68"/>
      <c r="L575" s="68"/>
      <c r="M575" s="68"/>
      <c r="N575" s="341"/>
      <c r="O575" s="341"/>
      <c r="P575" s="212">
        <v>0</v>
      </c>
      <c r="Q575" s="212">
        <v>55764.99</v>
      </c>
      <c r="R575" s="68" t="s">
        <v>1477</v>
      </c>
      <c r="S575" s="342"/>
      <c r="T575" s="269"/>
    </row>
    <row r="576" spans="1:20" ht="63.75">
      <c r="A576" s="189">
        <v>221</v>
      </c>
      <c r="B576" s="68"/>
      <c r="C576" s="210" t="s">
        <v>92</v>
      </c>
      <c r="D576" s="211">
        <v>46037</v>
      </c>
      <c r="E576" s="189" t="s">
        <v>2188</v>
      </c>
      <c r="F576" s="189" t="s">
        <v>3</v>
      </c>
      <c r="G576" s="189">
        <v>2364113</v>
      </c>
      <c r="H576" s="68"/>
      <c r="I576" s="195" t="s">
        <v>3443</v>
      </c>
      <c r="J576" s="68"/>
      <c r="K576" s="68"/>
      <c r="L576" s="68"/>
      <c r="M576" s="68"/>
      <c r="N576" s="341"/>
      <c r="O576" s="341"/>
      <c r="P576" s="212">
        <v>0</v>
      </c>
      <c r="Q576" s="212">
        <v>444</v>
      </c>
      <c r="R576" s="68" t="s">
        <v>1477</v>
      </c>
      <c r="S576" s="342"/>
      <c r="T576" s="269"/>
    </row>
    <row r="577" spans="1:20" ht="51">
      <c r="A577" s="189">
        <v>145</v>
      </c>
      <c r="B577" s="68"/>
      <c r="C577" s="210" t="s">
        <v>68</v>
      </c>
      <c r="D577" s="211">
        <v>46037</v>
      </c>
      <c r="E577" s="189" t="s">
        <v>2189</v>
      </c>
      <c r="F577" s="189" t="s">
        <v>3</v>
      </c>
      <c r="G577" s="189">
        <v>2364114</v>
      </c>
      <c r="H577" s="68"/>
      <c r="I577" s="195" t="s">
        <v>3444</v>
      </c>
      <c r="J577" s="68"/>
      <c r="K577" s="68"/>
      <c r="L577" s="68"/>
      <c r="M577" s="68"/>
      <c r="N577" s="341"/>
      <c r="O577" s="341"/>
      <c r="P577" s="212">
        <v>0</v>
      </c>
      <c r="Q577" s="212">
        <v>888.22</v>
      </c>
      <c r="R577" s="68" t="s">
        <v>1477</v>
      </c>
      <c r="S577" s="342"/>
      <c r="T577" s="269"/>
    </row>
    <row r="578" spans="1:20" ht="63.75">
      <c r="A578" s="189">
        <v>221</v>
      </c>
      <c r="B578" s="68"/>
      <c r="C578" s="210" t="s">
        <v>92</v>
      </c>
      <c r="D578" s="211">
        <v>46037</v>
      </c>
      <c r="E578" s="189" t="s">
        <v>2190</v>
      </c>
      <c r="F578" s="189" t="s">
        <v>3</v>
      </c>
      <c r="G578" s="189">
        <v>2364116</v>
      </c>
      <c r="H578" s="68"/>
      <c r="I578" s="195" t="s">
        <v>3445</v>
      </c>
      <c r="J578" s="68"/>
      <c r="K578" s="68"/>
      <c r="L578" s="68"/>
      <c r="M578" s="68"/>
      <c r="N578" s="341"/>
      <c r="O578" s="341"/>
      <c r="P578" s="212">
        <v>0</v>
      </c>
      <c r="Q578" s="212">
        <v>10</v>
      </c>
      <c r="R578" s="68" t="s">
        <v>1477</v>
      </c>
      <c r="S578" s="342"/>
      <c r="T578" s="269"/>
    </row>
    <row r="579" spans="1:20" ht="63.75">
      <c r="A579" s="189">
        <v>221</v>
      </c>
      <c r="B579" s="68"/>
      <c r="C579" s="210" t="s">
        <v>92</v>
      </c>
      <c r="D579" s="211">
        <v>46037</v>
      </c>
      <c r="E579" s="189" t="s">
        <v>2191</v>
      </c>
      <c r="F579" s="189" t="s">
        <v>3</v>
      </c>
      <c r="G579" s="189">
        <v>2364118</v>
      </c>
      <c r="H579" s="68"/>
      <c r="I579" s="195" t="s">
        <v>3446</v>
      </c>
      <c r="J579" s="68"/>
      <c r="K579" s="68"/>
      <c r="L579" s="68"/>
      <c r="M579" s="68"/>
      <c r="N579" s="341"/>
      <c r="O579" s="341"/>
      <c r="P579" s="212">
        <v>0</v>
      </c>
      <c r="Q579" s="212">
        <v>860</v>
      </c>
      <c r="R579" s="68" t="s">
        <v>1477</v>
      </c>
      <c r="S579" s="342"/>
      <c r="T579" s="269"/>
    </row>
    <row r="580" spans="1:20" ht="76.5">
      <c r="A580" s="189" t="s">
        <v>544</v>
      </c>
      <c r="B580" s="68"/>
      <c r="C580" s="210" t="s">
        <v>678</v>
      </c>
      <c r="D580" s="211">
        <v>46037</v>
      </c>
      <c r="E580" s="189" t="s">
        <v>2192</v>
      </c>
      <c r="F580" s="189" t="s">
        <v>6</v>
      </c>
      <c r="G580" s="189">
        <v>2359215</v>
      </c>
      <c r="H580" s="68"/>
      <c r="I580" s="195" t="s">
        <v>3447</v>
      </c>
      <c r="J580" s="68"/>
      <c r="K580" s="68"/>
      <c r="L580" s="68"/>
      <c r="M580" s="68"/>
      <c r="N580" s="341"/>
      <c r="O580" s="341"/>
      <c r="P580" s="212">
        <v>0</v>
      </c>
      <c r="Q580" s="212">
        <v>6491.74</v>
      </c>
      <c r="R580" s="68" t="s">
        <v>1477</v>
      </c>
      <c r="S580" s="342"/>
      <c r="T580" s="269"/>
    </row>
    <row r="581" spans="1:20" ht="76.5">
      <c r="A581" s="189" t="s">
        <v>544</v>
      </c>
      <c r="B581" s="68"/>
      <c r="C581" s="210" t="s">
        <v>678</v>
      </c>
      <c r="D581" s="211">
        <v>46037</v>
      </c>
      <c r="E581" s="189" t="s">
        <v>2193</v>
      </c>
      <c r="F581" s="189" t="s">
        <v>6</v>
      </c>
      <c r="G581" s="189">
        <v>2359216</v>
      </c>
      <c r="H581" s="68"/>
      <c r="I581" s="195" t="s">
        <v>3448</v>
      </c>
      <c r="J581" s="68"/>
      <c r="K581" s="68"/>
      <c r="L581" s="68"/>
      <c r="M581" s="68"/>
      <c r="N581" s="341"/>
      <c r="O581" s="341"/>
      <c r="P581" s="212">
        <v>0</v>
      </c>
      <c r="Q581" s="212">
        <v>0.02</v>
      </c>
      <c r="R581" s="68" t="s">
        <v>1477</v>
      </c>
      <c r="S581" s="342"/>
      <c r="T581" s="269"/>
    </row>
    <row r="582" spans="1:20" ht="76.5">
      <c r="A582" s="189" t="s">
        <v>544</v>
      </c>
      <c r="B582" s="68"/>
      <c r="C582" s="210" t="s">
        <v>678</v>
      </c>
      <c r="D582" s="211">
        <v>46037</v>
      </c>
      <c r="E582" s="189" t="s">
        <v>2194</v>
      </c>
      <c r="F582" s="189" t="s">
        <v>6</v>
      </c>
      <c r="G582" s="189">
        <v>2359217</v>
      </c>
      <c r="H582" s="68"/>
      <c r="I582" s="195" t="s">
        <v>3449</v>
      </c>
      <c r="J582" s="68"/>
      <c r="K582" s="68"/>
      <c r="L582" s="68"/>
      <c r="M582" s="68"/>
      <c r="N582" s="341"/>
      <c r="O582" s="341"/>
      <c r="P582" s="212">
        <v>0</v>
      </c>
      <c r="Q582" s="212">
        <v>103826.64</v>
      </c>
      <c r="R582" s="68" t="s">
        <v>1477</v>
      </c>
      <c r="S582" s="342"/>
      <c r="T582" s="269"/>
    </row>
    <row r="583" spans="1:20" ht="76.5">
      <c r="A583" s="189" t="s">
        <v>544</v>
      </c>
      <c r="B583" s="68"/>
      <c r="C583" s="210" t="s">
        <v>678</v>
      </c>
      <c r="D583" s="211">
        <v>46037</v>
      </c>
      <c r="E583" s="189" t="s">
        <v>2195</v>
      </c>
      <c r="F583" s="189" t="s">
        <v>6</v>
      </c>
      <c r="G583" s="189">
        <v>2359218</v>
      </c>
      <c r="H583" s="68"/>
      <c r="I583" s="195" t="s">
        <v>3450</v>
      </c>
      <c r="J583" s="68"/>
      <c r="K583" s="68"/>
      <c r="L583" s="68"/>
      <c r="M583" s="68"/>
      <c r="N583" s="341"/>
      <c r="O583" s="341"/>
      <c r="P583" s="212">
        <v>0</v>
      </c>
      <c r="Q583" s="212">
        <v>45820.92</v>
      </c>
      <c r="R583" s="68" t="s">
        <v>1477</v>
      </c>
      <c r="S583" s="342"/>
      <c r="T583" s="269"/>
    </row>
    <row r="584" spans="1:20" ht="76.5">
      <c r="A584" s="189" t="s">
        <v>544</v>
      </c>
      <c r="B584" s="68"/>
      <c r="C584" s="210" t="s">
        <v>678</v>
      </c>
      <c r="D584" s="211">
        <v>46037</v>
      </c>
      <c r="E584" s="189" t="s">
        <v>2196</v>
      </c>
      <c r="F584" s="189" t="s">
        <v>6</v>
      </c>
      <c r="G584" s="189">
        <v>2359235</v>
      </c>
      <c r="H584" s="68"/>
      <c r="I584" s="195" t="s">
        <v>3451</v>
      </c>
      <c r="J584" s="68"/>
      <c r="K584" s="68"/>
      <c r="L584" s="68"/>
      <c r="M584" s="68"/>
      <c r="N584" s="341"/>
      <c r="O584" s="341"/>
      <c r="P584" s="212">
        <v>0</v>
      </c>
      <c r="Q584" s="212">
        <v>1070043.9099999999</v>
      </c>
      <c r="R584" s="68" t="s">
        <v>1477</v>
      </c>
      <c r="S584" s="342"/>
      <c r="T584" s="269"/>
    </row>
    <row r="585" spans="1:20" ht="76.5">
      <c r="A585" s="189" t="s">
        <v>544</v>
      </c>
      <c r="B585" s="68"/>
      <c r="C585" s="210" t="s">
        <v>678</v>
      </c>
      <c r="D585" s="211">
        <v>46037</v>
      </c>
      <c r="E585" s="189" t="s">
        <v>2197</v>
      </c>
      <c r="F585" s="189" t="s">
        <v>6</v>
      </c>
      <c r="G585" s="189">
        <v>2359237</v>
      </c>
      <c r="H585" s="68"/>
      <c r="I585" s="195" t="s">
        <v>3452</v>
      </c>
      <c r="J585" s="68"/>
      <c r="K585" s="68"/>
      <c r="L585" s="68"/>
      <c r="M585" s="68"/>
      <c r="N585" s="341"/>
      <c r="O585" s="341"/>
      <c r="P585" s="212">
        <v>0</v>
      </c>
      <c r="Q585" s="212">
        <v>322521.86</v>
      </c>
      <c r="R585" s="68" t="s">
        <v>1477</v>
      </c>
      <c r="S585" s="342"/>
      <c r="T585" s="269"/>
    </row>
    <row r="586" spans="1:20" ht="76.5">
      <c r="A586" s="189" t="s">
        <v>544</v>
      </c>
      <c r="B586" s="68"/>
      <c r="C586" s="210" t="s">
        <v>678</v>
      </c>
      <c r="D586" s="211">
        <v>46037</v>
      </c>
      <c r="E586" s="189" t="s">
        <v>2198</v>
      </c>
      <c r="F586" s="189" t="s">
        <v>6</v>
      </c>
      <c r="G586" s="189">
        <v>2359239</v>
      </c>
      <c r="H586" s="68"/>
      <c r="I586" s="195" t="s">
        <v>3453</v>
      </c>
      <c r="J586" s="68"/>
      <c r="K586" s="68"/>
      <c r="L586" s="68"/>
      <c r="M586" s="68"/>
      <c r="N586" s="341"/>
      <c r="O586" s="341"/>
      <c r="P586" s="212">
        <v>0</v>
      </c>
      <c r="Q586" s="212">
        <v>1303.8599999999999</v>
      </c>
      <c r="R586" s="68" t="s">
        <v>1477</v>
      </c>
      <c r="S586" s="342"/>
      <c r="T586" s="269"/>
    </row>
    <row r="587" spans="1:20" ht="63.75">
      <c r="A587" s="189" t="s">
        <v>542</v>
      </c>
      <c r="B587" s="68"/>
      <c r="C587" s="210" t="s">
        <v>686</v>
      </c>
      <c r="D587" s="211">
        <v>46037</v>
      </c>
      <c r="E587" s="189" t="s">
        <v>2199</v>
      </c>
      <c r="F587" s="189" t="s">
        <v>10</v>
      </c>
      <c r="G587" s="189">
        <v>20991</v>
      </c>
      <c r="H587" s="68"/>
      <c r="I587" s="195" t="s">
        <v>3454</v>
      </c>
      <c r="J587" s="68"/>
      <c r="K587" s="68"/>
      <c r="L587" s="68"/>
      <c r="M587" s="68"/>
      <c r="N587" s="341"/>
      <c r="O587" s="341"/>
      <c r="P587" s="212">
        <v>6734.44</v>
      </c>
      <c r="Q587" s="212">
        <v>0</v>
      </c>
      <c r="R587" s="68" t="s">
        <v>1477</v>
      </c>
      <c r="S587" s="342"/>
      <c r="T587" s="269"/>
    </row>
    <row r="588" spans="1:20" ht="63.75">
      <c r="A588" s="189">
        <v>340</v>
      </c>
      <c r="B588" s="68"/>
      <c r="C588" s="210" t="s">
        <v>136</v>
      </c>
      <c r="D588" s="211">
        <v>46037</v>
      </c>
      <c r="E588" s="189" t="s">
        <v>2200</v>
      </c>
      <c r="F588" s="189" t="s">
        <v>6</v>
      </c>
      <c r="G588" s="189">
        <v>3443062</v>
      </c>
      <c r="H588" s="68"/>
      <c r="I588" s="195" t="s">
        <v>3455</v>
      </c>
      <c r="J588" s="68"/>
      <c r="K588" s="68"/>
      <c r="L588" s="68"/>
      <c r="M588" s="68"/>
      <c r="N588" s="341"/>
      <c r="O588" s="341"/>
      <c r="P588" s="212">
        <v>0</v>
      </c>
      <c r="Q588" s="212">
        <v>83771.16</v>
      </c>
      <c r="R588" s="68" t="s">
        <v>1477</v>
      </c>
      <c r="S588" s="342"/>
      <c r="T588" s="269"/>
    </row>
    <row r="589" spans="1:20" ht="63.75">
      <c r="A589" s="189">
        <v>513</v>
      </c>
      <c r="B589" s="68"/>
      <c r="C589" s="210" t="s">
        <v>160</v>
      </c>
      <c r="D589" s="211">
        <v>46037</v>
      </c>
      <c r="E589" s="189" t="s">
        <v>2201</v>
      </c>
      <c r="F589" s="189" t="s">
        <v>635</v>
      </c>
      <c r="G589" s="189">
        <v>14594277</v>
      </c>
      <c r="H589" s="68"/>
      <c r="I589" s="195" t="s">
        <v>3456</v>
      </c>
      <c r="J589" s="68"/>
      <c r="K589" s="68"/>
      <c r="L589" s="68"/>
      <c r="M589" s="68"/>
      <c r="N589" s="341"/>
      <c r="O589" s="341"/>
      <c r="P589" s="212">
        <v>5012448.2699999996</v>
      </c>
      <c r="Q589" s="212">
        <v>0</v>
      </c>
      <c r="R589" s="68" t="s">
        <v>1477</v>
      </c>
      <c r="S589" s="342"/>
      <c r="T589" s="269"/>
    </row>
    <row r="590" spans="1:20" ht="63.75">
      <c r="A590" s="189">
        <v>513</v>
      </c>
      <c r="B590" s="68"/>
      <c r="C590" s="210" t="s">
        <v>160</v>
      </c>
      <c r="D590" s="211">
        <v>46037</v>
      </c>
      <c r="E590" s="189" t="s">
        <v>2201</v>
      </c>
      <c r="F590" s="189" t="s">
        <v>635</v>
      </c>
      <c r="G590" s="189">
        <v>14594276</v>
      </c>
      <c r="H590" s="68"/>
      <c r="I590" s="195" t="s">
        <v>3457</v>
      </c>
      <c r="J590" s="68"/>
      <c r="K590" s="68"/>
      <c r="L590" s="68"/>
      <c r="M590" s="68"/>
      <c r="N590" s="341"/>
      <c r="O590" s="341"/>
      <c r="P590" s="212">
        <v>48051348.899999999</v>
      </c>
      <c r="Q590" s="212">
        <v>0</v>
      </c>
      <c r="R590" s="68" t="s">
        <v>1477</v>
      </c>
      <c r="S590" s="342"/>
      <c r="T590" s="269"/>
    </row>
    <row r="591" spans="1:20" ht="76.5">
      <c r="A591" s="189">
        <v>117</v>
      </c>
      <c r="B591" s="68"/>
      <c r="C591" s="210" t="s">
        <v>54</v>
      </c>
      <c r="D591" s="211">
        <v>46037</v>
      </c>
      <c r="E591" s="189" t="s">
        <v>2202</v>
      </c>
      <c r="F591" s="189" t="s">
        <v>10</v>
      </c>
      <c r="G591" s="189">
        <v>1146537</v>
      </c>
      <c r="H591" s="68"/>
      <c r="I591" s="195" t="s">
        <v>3458</v>
      </c>
      <c r="J591" s="68"/>
      <c r="K591" s="68"/>
      <c r="L591" s="68"/>
      <c r="M591" s="68"/>
      <c r="N591" s="341"/>
      <c r="O591" s="341"/>
      <c r="P591" s="212">
        <v>80</v>
      </c>
      <c r="Q591" s="212">
        <v>0</v>
      </c>
      <c r="R591" s="68" t="s">
        <v>1477</v>
      </c>
      <c r="S591" s="342"/>
      <c r="T591" s="269"/>
    </row>
    <row r="592" spans="1:20" ht="76.5">
      <c r="A592" s="189">
        <v>117</v>
      </c>
      <c r="B592" s="68"/>
      <c r="C592" s="210" t="s">
        <v>54</v>
      </c>
      <c r="D592" s="211">
        <v>46037</v>
      </c>
      <c r="E592" s="189" t="s">
        <v>2203</v>
      </c>
      <c r="F592" s="189" t="s">
        <v>10</v>
      </c>
      <c r="G592" s="189">
        <v>1146536</v>
      </c>
      <c r="H592" s="68"/>
      <c r="I592" s="195" t="s">
        <v>3459</v>
      </c>
      <c r="J592" s="68"/>
      <c r="K592" s="68"/>
      <c r="L592" s="68"/>
      <c r="M592" s="68"/>
      <c r="N592" s="341"/>
      <c r="O592" s="341"/>
      <c r="P592" s="212">
        <v>80</v>
      </c>
      <c r="Q592" s="212">
        <v>0</v>
      </c>
      <c r="R592" s="68" t="s">
        <v>1477</v>
      </c>
      <c r="S592" s="342"/>
      <c r="T592" s="269"/>
    </row>
    <row r="593" spans="1:20" ht="76.5">
      <c r="A593" s="189">
        <v>117</v>
      </c>
      <c r="B593" s="68"/>
      <c r="C593" s="210" t="s">
        <v>54</v>
      </c>
      <c r="D593" s="211">
        <v>46037</v>
      </c>
      <c r="E593" s="189" t="s">
        <v>2204</v>
      </c>
      <c r="F593" s="189" t="s">
        <v>10</v>
      </c>
      <c r="G593" s="189">
        <v>1146514</v>
      </c>
      <c r="H593" s="68"/>
      <c r="I593" s="195" t="s">
        <v>3460</v>
      </c>
      <c r="J593" s="68"/>
      <c r="K593" s="68"/>
      <c r="L593" s="68"/>
      <c r="M593" s="68"/>
      <c r="N593" s="341"/>
      <c r="O593" s="341"/>
      <c r="P593" s="212">
        <v>80</v>
      </c>
      <c r="Q593" s="212">
        <v>0</v>
      </c>
      <c r="R593" s="68" t="s">
        <v>1477</v>
      </c>
      <c r="S593" s="342"/>
      <c r="T593" s="269"/>
    </row>
    <row r="594" spans="1:20" ht="51">
      <c r="A594" s="189">
        <v>340</v>
      </c>
      <c r="B594" s="68"/>
      <c r="C594" s="210" t="s">
        <v>136</v>
      </c>
      <c r="D594" s="211">
        <v>46037</v>
      </c>
      <c r="E594" s="189" t="s">
        <v>2205</v>
      </c>
      <c r="F594" s="189" t="s">
        <v>14</v>
      </c>
      <c r="G594" s="189">
        <v>3443063</v>
      </c>
      <c r="H594" s="68"/>
      <c r="I594" s="195" t="s">
        <v>3461</v>
      </c>
      <c r="J594" s="68"/>
      <c r="K594" s="68"/>
      <c r="L594" s="68"/>
      <c r="M594" s="68"/>
      <c r="N594" s="341"/>
      <c r="O594" s="341"/>
      <c r="P594" s="212">
        <v>80</v>
      </c>
      <c r="Q594" s="212">
        <v>0</v>
      </c>
      <c r="R594" s="68" t="s">
        <v>1477</v>
      </c>
      <c r="S594" s="342"/>
      <c r="T594" s="269"/>
    </row>
    <row r="595" spans="1:20" ht="51">
      <c r="A595" s="189" t="s">
        <v>542</v>
      </c>
      <c r="B595" s="68"/>
      <c r="C595" s="210" t="s">
        <v>686</v>
      </c>
      <c r="D595" s="211">
        <v>46037</v>
      </c>
      <c r="E595" s="189" t="s">
        <v>2206</v>
      </c>
      <c r="F595" s="189" t="s">
        <v>10</v>
      </c>
      <c r="G595" s="189">
        <v>21073</v>
      </c>
      <c r="H595" s="68"/>
      <c r="I595" s="195" t="s">
        <v>3462</v>
      </c>
      <c r="J595" s="68"/>
      <c r="K595" s="68"/>
      <c r="L595" s="68"/>
      <c r="M595" s="68"/>
      <c r="N595" s="341"/>
      <c r="O595" s="341"/>
      <c r="P595" s="212">
        <v>513.86</v>
      </c>
      <c r="Q595" s="212">
        <v>0</v>
      </c>
      <c r="R595" s="68" t="s">
        <v>1477</v>
      </c>
      <c r="S595" s="342"/>
      <c r="T595" s="269"/>
    </row>
    <row r="596" spans="1:20" ht="63.75">
      <c r="A596" s="189" t="s">
        <v>542</v>
      </c>
      <c r="B596" s="68"/>
      <c r="C596" s="210" t="s">
        <v>686</v>
      </c>
      <c r="D596" s="211">
        <v>46037</v>
      </c>
      <c r="E596" s="189" t="s">
        <v>2207</v>
      </c>
      <c r="F596" s="189" t="s">
        <v>10</v>
      </c>
      <c r="G596" s="189">
        <v>20920</v>
      </c>
      <c r="H596" s="68"/>
      <c r="I596" s="195" t="s">
        <v>3463</v>
      </c>
      <c r="J596" s="68"/>
      <c r="K596" s="68"/>
      <c r="L596" s="68"/>
      <c r="M596" s="68"/>
      <c r="N596" s="341"/>
      <c r="O596" s="341"/>
      <c r="P596" s="212">
        <v>12165.43</v>
      </c>
      <c r="Q596" s="212">
        <v>0</v>
      </c>
      <c r="R596" s="68" t="s">
        <v>1477</v>
      </c>
      <c r="S596" s="342"/>
      <c r="T596" s="269"/>
    </row>
    <row r="597" spans="1:20" ht="51">
      <c r="A597" s="189" t="s">
        <v>542</v>
      </c>
      <c r="B597" s="68"/>
      <c r="C597" s="210" t="s">
        <v>686</v>
      </c>
      <c r="D597" s="211">
        <v>46037</v>
      </c>
      <c r="E597" s="189" t="s">
        <v>2208</v>
      </c>
      <c r="F597" s="189" t="s">
        <v>10</v>
      </c>
      <c r="G597" s="189">
        <v>20923</v>
      </c>
      <c r="H597" s="68"/>
      <c r="I597" s="195" t="s">
        <v>3464</v>
      </c>
      <c r="J597" s="68"/>
      <c r="K597" s="68"/>
      <c r="L597" s="68"/>
      <c r="M597" s="68"/>
      <c r="N597" s="341"/>
      <c r="O597" s="341"/>
      <c r="P597" s="212">
        <v>418.3</v>
      </c>
      <c r="Q597" s="212">
        <v>0</v>
      </c>
      <c r="R597" s="68" t="s">
        <v>1477</v>
      </c>
      <c r="S597" s="342"/>
      <c r="T597" s="269"/>
    </row>
    <row r="598" spans="1:20" ht="63.75">
      <c r="A598" s="189" t="s">
        <v>542</v>
      </c>
      <c r="B598" s="68"/>
      <c r="C598" s="210" t="s">
        <v>686</v>
      </c>
      <c r="D598" s="211">
        <v>46037</v>
      </c>
      <c r="E598" s="189" t="s">
        <v>2209</v>
      </c>
      <c r="F598" s="189" t="s">
        <v>10</v>
      </c>
      <c r="G598" s="189">
        <v>21065</v>
      </c>
      <c r="H598" s="68"/>
      <c r="I598" s="195" t="s">
        <v>3465</v>
      </c>
      <c r="J598" s="68"/>
      <c r="K598" s="68"/>
      <c r="L598" s="68"/>
      <c r="M598" s="68"/>
      <c r="N598" s="341"/>
      <c r="O598" s="341"/>
      <c r="P598" s="212">
        <v>2143.59</v>
      </c>
      <c r="Q598" s="212">
        <v>0</v>
      </c>
      <c r="R598" s="68" t="s">
        <v>1477</v>
      </c>
      <c r="S598" s="342"/>
      <c r="T598" s="269"/>
    </row>
    <row r="599" spans="1:20" ht="63.75">
      <c r="A599" s="189" t="s">
        <v>542</v>
      </c>
      <c r="B599" s="68"/>
      <c r="C599" s="210" t="s">
        <v>686</v>
      </c>
      <c r="D599" s="211">
        <v>46037</v>
      </c>
      <c r="E599" s="189" t="s">
        <v>2210</v>
      </c>
      <c r="F599" s="189" t="s">
        <v>10</v>
      </c>
      <c r="G599" s="189">
        <v>21069</v>
      </c>
      <c r="H599" s="68"/>
      <c r="I599" s="195" t="s">
        <v>3466</v>
      </c>
      <c r="J599" s="68"/>
      <c r="K599" s="68"/>
      <c r="L599" s="68"/>
      <c r="M599" s="68"/>
      <c r="N599" s="341"/>
      <c r="O599" s="341"/>
      <c r="P599" s="212">
        <v>64272.62</v>
      </c>
      <c r="Q599" s="212">
        <v>0</v>
      </c>
      <c r="R599" s="68" t="s">
        <v>1477</v>
      </c>
      <c r="S599" s="342"/>
      <c r="T599" s="269"/>
    </row>
    <row r="600" spans="1:20" ht="51">
      <c r="A600" s="189" t="s">
        <v>542</v>
      </c>
      <c r="B600" s="68"/>
      <c r="C600" s="210" t="s">
        <v>686</v>
      </c>
      <c r="D600" s="211">
        <v>46037</v>
      </c>
      <c r="E600" s="189" t="s">
        <v>2211</v>
      </c>
      <c r="F600" s="189" t="s">
        <v>10</v>
      </c>
      <c r="G600" s="189">
        <v>21060</v>
      </c>
      <c r="H600" s="68"/>
      <c r="I600" s="195" t="s">
        <v>3467</v>
      </c>
      <c r="J600" s="68"/>
      <c r="K600" s="68"/>
      <c r="L600" s="68"/>
      <c r="M600" s="68"/>
      <c r="N600" s="341"/>
      <c r="O600" s="341"/>
      <c r="P600" s="212">
        <v>36679.089999999997</v>
      </c>
      <c r="Q600" s="212">
        <v>0</v>
      </c>
      <c r="R600" s="68" t="s">
        <v>1477</v>
      </c>
      <c r="S600" s="342"/>
      <c r="T600" s="269"/>
    </row>
    <row r="601" spans="1:20" ht="51">
      <c r="A601" s="189" t="s">
        <v>542</v>
      </c>
      <c r="B601" s="68"/>
      <c r="C601" s="210" t="s">
        <v>686</v>
      </c>
      <c r="D601" s="211">
        <v>46037</v>
      </c>
      <c r="E601" s="189" t="s">
        <v>2212</v>
      </c>
      <c r="F601" s="189" t="s">
        <v>10</v>
      </c>
      <c r="G601" s="189">
        <v>21017</v>
      </c>
      <c r="H601" s="68"/>
      <c r="I601" s="195" t="s">
        <v>3468</v>
      </c>
      <c r="J601" s="68"/>
      <c r="K601" s="68"/>
      <c r="L601" s="68"/>
      <c r="M601" s="68"/>
      <c r="N601" s="341"/>
      <c r="O601" s="341"/>
      <c r="P601" s="212">
        <v>21564.25</v>
      </c>
      <c r="Q601" s="212">
        <v>0</v>
      </c>
      <c r="R601" s="68" t="s">
        <v>1477</v>
      </c>
      <c r="S601" s="342"/>
      <c r="T601" s="269"/>
    </row>
    <row r="602" spans="1:20" ht="51">
      <c r="A602" s="189" t="s">
        <v>542</v>
      </c>
      <c r="B602" s="68"/>
      <c r="C602" s="210" t="s">
        <v>686</v>
      </c>
      <c r="D602" s="211">
        <v>46037</v>
      </c>
      <c r="E602" s="189" t="s">
        <v>2213</v>
      </c>
      <c r="F602" s="189" t="s">
        <v>10</v>
      </c>
      <c r="G602" s="189">
        <v>20986</v>
      </c>
      <c r="H602" s="68"/>
      <c r="I602" s="195" t="s">
        <v>3469</v>
      </c>
      <c r="J602" s="68"/>
      <c r="K602" s="68"/>
      <c r="L602" s="68"/>
      <c r="M602" s="68"/>
      <c r="N602" s="341"/>
      <c r="O602" s="341"/>
      <c r="P602" s="212">
        <v>820.91</v>
      </c>
      <c r="Q602" s="212">
        <v>0</v>
      </c>
      <c r="R602" s="68" t="s">
        <v>1477</v>
      </c>
      <c r="S602" s="342"/>
      <c r="T602" s="269"/>
    </row>
    <row r="603" spans="1:20" ht="63.75">
      <c r="A603" s="189" t="s">
        <v>542</v>
      </c>
      <c r="B603" s="68"/>
      <c r="C603" s="210" t="s">
        <v>686</v>
      </c>
      <c r="D603" s="211">
        <v>46037</v>
      </c>
      <c r="E603" s="189" t="s">
        <v>2214</v>
      </c>
      <c r="F603" s="189" t="s">
        <v>10</v>
      </c>
      <c r="G603" s="189">
        <v>21049</v>
      </c>
      <c r="H603" s="68"/>
      <c r="I603" s="195" t="s">
        <v>3470</v>
      </c>
      <c r="J603" s="68"/>
      <c r="K603" s="68"/>
      <c r="L603" s="68"/>
      <c r="M603" s="68"/>
      <c r="N603" s="341"/>
      <c r="O603" s="341"/>
      <c r="P603" s="212">
        <v>11907.36</v>
      </c>
      <c r="Q603" s="212">
        <v>0</v>
      </c>
      <c r="R603" s="68" t="s">
        <v>1477</v>
      </c>
      <c r="S603" s="342"/>
      <c r="T603" s="269"/>
    </row>
    <row r="604" spans="1:20" ht="63.75">
      <c r="A604" s="189" t="s">
        <v>542</v>
      </c>
      <c r="B604" s="68"/>
      <c r="C604" s="210" t="s">
        <v>686</v>
      </c>
      <c r="D604" s="211">
        <v>46037</v>
      </c>
      <c r="E604" s="189" t="s">
        <v>2215</v>
      </c>
      <c r="F604" s="189" t="s">
        <v>10</v>
      </c>
      <c r="G604" s="189">
        <v>20990</v>
      </c>
      <c r="H604" s="68"/>
      <c r="I604" s="195" t="s">
        <v>3471</v>
      </c>
      <c r="J604" s="68"/>
      <c r="K604" s="68"/>
      <c r="L604" s="68"/>
      <c r="M604" s="68"/>
      <c r="N604" s="341"/>
      <c r="O604" s="341"/>
      <c r="P604" s="212">
        <v>11737.64</v>
      </c>
      <c r="Q604" s="212">
        <v>0</v>
      </c>
      <c r="R604" s="68" t="s">
        <v>1477</v>
      </c>
      <c r="S604" s="342"/>
      <c r="T604" s="269"/>
    </row>
    <row r="605" spans="1:20" ht="63.75">
      <c r="A605" s="189" t="s">
        <v>542</v>
      </c>
      <c r="B605" s="68"/>
      <c r="C605" s="210" t="s">
        <v>686</v>
      </c>
      <c r="D605" s="211">
        <v>46037</v>
      </c>
      <c r="E605" s="189" t="s">
        <v>2216</v>
      </c>
      <c r="F605" s="189" t="s">
        <v>10</v>
      </c>
      <c r="G605" s="189">
        <v>20984</v>
      </c>
      <c r="H605" s="68"/>
      <c r="I605" s="195" t="s">
        <v>3472</v>
      </c>
      <c r="J605" s="68"/>
      <c r="K605" s="68"/>
      <c r="L605" s="68"/>
      <c r="M605" s="68"/>
      <c r="N605" s="341"/>
      <c r="O605" s="341"/>
      <c r="P605" s="212">
        <v>19098.7</v>
      </c>
      <c r="Q605" s="212">
        <v>0</v>
      </c>
      <c r="R605" s="68" t="s">
        <v>1477</v>
      </c>
      <c r="S605" s="342"/>
      <c r="T605" s="269"/>
    </row>
    <row r="606" spans="1:20" ht="51">
      <c r="A606" s="189" t="s">
        <v>542</v>
      </c>
      <c r="B606" s="68"/>
      <c r="C606" s="210" t="s">
        <v>686</v>
      </c>
      <c r="D606" s="211">
        <v>46037</v>
      </c>
      <c r="E606" s="189" t="s">
        <v>2217</v>
      </c>
      <c r="F606" s="189" t="s">
        <v>10</v>
      </c>
      <c r="G606" s="189">
        <v>20978</v>
      </c>
      <c r="H606" s="68"/>
      <c r="I606" s="195" t="s">
        <v>3473</v>
      </c>
      <c r="J606" s="68"/>
      <c r="K606" s="68"/>
      <c r="L606" s="68"/>
      <c r="M606" s="68"/>
      <c r="N606" s="341"/>
      <c r="O606" s="341"/>
      <c r="P606" s="212">
        <v>1389.4</v>
      </c>
      <c r="Q606" s="212">
        <v>0</v>
      </c>
      <c r="R606" s="68" t="s">
        <v>1477</v>
      </c>
      <c r="S606" s="342"/>
      <c r="T606" s="269"/>
    </row>
    <row r="607" spans="1:20" ht="63.75">
      <c r="A607" s="189" t="s">
        <v>542</v>
      </c>
      <c r="B607" s="68"/>
      <c r="C607" s="210" t="s">
        <v>686</v>
      </c>
      <c r="D607" s="211">
        <v>46037</v>
      </c>
      <c r="E607" s="189" t="s">
        <v>2218</v>
      </c>
      <c r="F607" s="189" t="s">
        <v>10</v>
      </c>
      <c r="G607" s="189">
        <v>20989</v>
      </c>
      <c r="H607" s="68"/>
      <c r="I607" s="195" t="s">
        <v>3474</v>
      </c>
      <c r="J607" s="68"/>
      <c r="K607" s="68"/>
      <c r="L607" s="68"/>
      <c r="M607" s="68"/>
      <c r="N607" s="341"/>
      <c r="O607" s="341"/>
      <c r="P607" s="212">
        <v>7002.8</v>
      </c>
      <c r="Q607" s="212">
        <v>0</v>
      </c>
      <c r="R607" s="68" t="s">
        <v>1477</v>
      </c>
      <c r="S607" s="342"/>
      <c r="T607" s="269"/>
    </row>
    <row r="608" spans="1:20" ht="51">
      <c r="A608" s="189">
        <v>513</v>
      </c>
      <c r="B608" s="68"/>
      <c r="C608" s="210" t="s">
        <v>160</v>
      </c>
      <c r="D608" s="211">
        <v>46037</v>
      </c>
      <c r="E608" s="189" t="s">
        <v>2219</v>
      </c>
      <c r="F608" s="189" t="s">
        <v>14</v>
      </c>
      <c r="G608" s="189">
        <v>3442915</v>
      </c>
      <c r="H608" s="68"/>
      <c r="I608" s="195" t="s">
        <v>3475</v>
      </c>
      <c r="J608" s="68"/>
      <c r="K608" s="68"/>
      <c r="L608" s="68"/>
      <c r="M608" s="68"/>
      <c r="N608" s="341"/>
      <c r="O608" s="341"/>
      <c r="P608" s="212">
        <v>80</v>
      </c>
      <c r="Q608" s="212">
        <v>0</v>
      </c>
      <c r="R608" s="68" t="s">
        <v>1477</v>
      </c>
      <c r="S608" s="342"/>
      <c r="T608" s="269"/>
    </row>
    <row r="609" spans="1:20" ht="51">
      <c r="A609" s="189">
        <v>513</v>
      </c>
      <c r="B609" s="68"/>
      <c r="C609" s="210" t="s">
        <v>160</v>
      </c>
      <c r="D609" s="211">
        <v>46037</v>
      </c>
      <c r="E609" s="189" t="s">
        <v>2220</v>
      </c>
      <c r="F609" s="189" t="s">
        <v>14</v>
      </c>
      <c r="G609" s="189">
        <v>3442913</v>
      </c>
      <c r="H609" s="68"/>
      <c r="I609" s="195" t="s">
        <v>3476</v>
      </c>
      <c r="J609" s="68"/>
      <c r="K609" s="68"/>
      <c r="L609" s="68"/>
      <c r="M609" s="68"/>
      <c r="N609" s="341"/>
      <c r="O609" s="341"/>
      <c r="P609" s="212">
        <v>80</v>
      </c>
      <c r="Q609" s="212">
        <v>0</v>
      </c>
      <c r="R609" s="68" t="s">
        <v>1477</v>
      </c>
      <c r="S609" s="342"/>
      <c r="T609" s="269"/>
    </row>
    <row r="610" spans="1:20" ht="63.75">
      <c r="A610" s="189">
        <v>513</v>
      </c>
      <c r="B610" s="68"/>
      <c r="C610" s="210" t="s">
        <v>160</v>
      </c>
      <c r="D610" s="211">
        <v>46037</v>
      </c>
      <c r="E610" s="189" t="s">
        <v>2201</v>
      </c>
      <c r="F610" s="189" t="s">
        <v>635</v>
      </c>
      <c r="G610" s="189">
        <v>14593365</v>
      </c>
      <c r="H610" s="68"/>
      <c r="I610" s="195" t="s">
        <v>3477</v>
      </c>
      <c r="J610" s="68"/>
      <c r="K610" s="68"/>
      <c r="L610" s="68"/>
      <c r="M610" s="68"/>
      <c r="N610" s="341"/>
      <c r="O610" s="341"/>
      <c r="P610" s="212">
        <v>4913247.47</v>
      </c>
      <c r="Q610" s="212">
        <v>0</v>
      </c>
      <c r="R610" s="68" t="s">
        <v>1477</v>
      </c>
      <c r="S610" s="342"/>
      <c r="T610" s="269"/>
    </row>
    <row r="611" spans="1:20" ht="63.75">
      <c r="A611" s="189">
        <v>513</v>
      </c>
      <c r="B611" s="68"/>
      <c r="C611" s="210" t="s">
        <v>160</v>
      </c>
      <c r="D611" s="211">
        <v>46037</v>
      </c>
      <c r="E611" s="189" t="s">
        <v>2201</v>
      </c>
      <c r="F611" s="189" t="s">
        <v>635</v>
      </c>
      <c r="G611" s="189">
        <v>14593364</v>
      </c>
      <c r="H611" s="68"/>
      <c r="I611" s="195" t="s">
        <v>3478</v>
      </c>
      <c r="J611" s="68"/>
      <c r="K611" s="68"/>
      <c r="L611" s="68"/>
      <c r="M611" s="68"/>
      <c r="N611" s="341"/>
      <c r="O611" s="341"/>
      <c r="P611" s="212">
        <v>39268344.859999999</v>
      </c>
      <c r="Q611" s="212">
        <v>0</v>
      </c>
      <c r="R611" s="68" t="s">
        <v>1477</v>
      </c>
      <c r="S611" s="342"/>
      <c r="T611" s="269"/>
    </row>
    <row r="612" spans="1:20" ht="63.75">
      <c r="A612" s="189">
        <v>513</v>
      </c>
      <c r="B612" s="68"/>
      <c r="C612" s="210" t="s">
        <v>160</v>
      </c>
      <c r="D612" s="211">
        <v>46037</v>
      </c>
      <c r="E612" s="189" t="s">
        <v>2201</v>
      </c>
      <c r="F612" s="189" t="s">
        <v>635</v>
      </c>
      <c r="G612" s="189">
        <v>14593363</v>
      </c>
      <c r="H612" s="68"/>
      <c r="I612" s="195" t="s">
        <v>3479</v>
      </c>
      <c r="J612" s="68"/>
      <c r="K612" s="68"/>
      <c r="L612" s="68"/>
      <c r="M612" s="68"/>
      <c r="N612" s="341"/>
      <c r="O612" s="341"/>
      <c r="P612" s="212">
        <v>47916474.789999999</v>
      </c>
      <c r="Q612" s="212">
        <v>0</v>
      </c>
      <c r="R612" s="68" t="s">
        <v>1477</v>
      </c>
      <c r="S612" s="342"/>
      <c r="T612" s="269"/>
    </row>
    <row r="613" spans="1:20" ht="63.75">
      <c r="A613" s="189">
        <v>513</v>
      </c>
      <c r="B613" s="68"/>
      <c r="C613" s="210" t="s">
        <v>160</v>
      </c>
      <c r="D613" s="211">
        <v>46037</v>
      </c>
      <c r="E613" s="189" t="s">
        <v>2201</v>
      </c>
      <c r="F613" s="189" t="s">
        <v>635</v>
      </c>
      <c r="G613" s="189">
        <v>14593362</v>
      </c>
      <c r="H613" s="68"/>
      <c r="I613" s="195" t="s">
        <v>3480</v>
      </c>
      <c r="J613" s="68"/>
      <c r="K613" s="68"/>
      <c r="L613" s="68"/>
      <c r="M613" s="68"/>
      <c r="N613" s="341"/>
      <c r="O613" s="341"/>
      <c r="P613" s="212">
        <v>19166470.510000002</v>
      </c>
      <c r="Q613" s="212">
        <v>0</v>
      </c>
      <c r="R613" s="68" t="s">
        <v>1477</v>
      </c>
      <c r="S613" s="342"/>
      <c r="T613" s="269"/>
    </row>
    <row r="614" spans="1:20" ht="63.75">
      <c r="A614" s="189">
        <v>513</v>
      </c>
      <c r="B614" s="68"/>
      <c r="C614" s="210" t="s">
        <v>160</v>
      </c>
      <c r="D614" s="211">
        <v>46037</v>
      </c>
      <c r="E614" s="189" t="s">
        <v>2201</v>
      </c>
      <c r="F614" s="189" t="s">
        <v>635</v>
      </c>
      <c r="G614" s="189">
        <v>14594197</v>
      </c>
      <c r="H614" s="68"/>
      <c r="I614" s="195" t="s">
        <v>3481</v>
      </c>
      <c r="J614" s="68"/>
      <c r="K614" s="68"/>
      <c r="L614" s="68"/>
      <c r="M614" s="68"/>
      <c r="N614" s="341"/>
      <c r="O614" s="341"/>
      <c r="P614" s="212">
        <v>232339.66</v>
      </c>
      <c r="Q614" s="212">
        <v>0</v>
      </c>
      <c r="R614" s="68" t="s">
        <v>1477</v>
      </c>
      <c r="S614" s="342"/>
      <c r="T614" s="269"/>
    </row>
    <row r="615" spans="1:20" ht="63.75">
      <c r="A615" s="189">
        <v>513</v>
      </c>
      <c r="B615" s="68"/>
      <c r="C615" s="210" t="s">
        <v>160</v>
      </c>
      <c r="D615" s="211">
        <v>46037</v>
      </c>
      <c r="E615" s="189" t="s">
        <v>2201</v>
      </c>
      <c r="F615" s="189" t="s">
        <v>635</v>
      </c>
      <c r="G615" s="189">
        <v>14593366</v>
      </c>
      <c r="H615" s="68"/>
      <c r="I615" s="195" t="s">
        <v>3482</v>
      </c>
      <c r="J615" s="68"/>
      <c r="K615" s="68"/>
      <c r="L615" s="68"/>
      <c r="M615" s="68"/>
      <c r="N615" s="341"/>
      <c r="O615" s="341"/>
      <c r="P615" s="212">
        <v>39846234.57</v>
      </c>
      <c r="Q615" s="212">
        <v>0</v>
      </c>
      <c r="R615" s="68" t="s">
        <v>1477</v>
      </c>
      <c r="S615" s="342"/>
      <c r="T615" s="269"/>
    </row>
    <row r="616" spans="1:20" ht="63.75">
      <c r="A616" s="189">
        <v>513</v>
      </c>
      <c r="B616" s="68"/>
      <c r="C616" s="210" t="s">
        <v>160</v>
      </c>
      <c r="D616" s="211">
        <v>46037</v>
      </c>
      <c r="E616" s="189" t="s">
        <v>2201</v>
      </c>
      <c r="F616" s="189" t="s">
        <v>635</v>
      </c>
      <c r="G616" s="189">
        <v>14594213</v>
      </c>
      <c r="H616" s="68"/>
      <c r="I616" s="195" t="s">
        <v>3483</v>
      </c>
      <c r="J616" s="68"/>
      <c r="K616" s="68"/>
      <c r="L616" s="68"/>
      <c r="M616" s="68"/>
      <c r="N616" s="341"/>
      <c r="O616" s="341"/>
      <c r="P616" s="212">
        <v>50346043.479999997</v>
      </c>
      <c r="Q616" s="212">
        <v>0</v>
      </c>
      <c r="R616" s="68" t="s">
        <v>1477</v>
      </c>
      <c r="S616" s="342"/>
      <c r="T616" s="269"/>
    </row>
    <row r="617" spans="1:20" ht="63.75">
      <c r="A617" s="189">
        <v>513</v>
      </c>
      <c r="B617" s="68"/>
      <c r="C617" s="210" t="s">
        <v>160</v>
      </c>
      <c r="D617" s="211">
        <v>46037</v>
      </c>
      <c r="E617" s="189" t="s">
        <v>2201</v>
      </c>
      <c r="F617" s="189" t="s">
        <v>635</v>
      </c>
      <c r="G617" s="189">
        <v>14594206</v>
      </c>
      <c r="H617" s="68"/>
      <c r="I617" s="195" t="s">
        <v>3484</v>
      </c>
      <c r="J617" s="68"/>
      <c r="K617" s="68"/>
      <c r="L617" s="68"/>
      <c r="M617" s="68"/>
      <c r="N617" s="341"/>
      <c r="O617" s="341"/>
      <c r="P617" s="212">
        <v>9560558.0199999996</v>
      </c>
      <c r="Q617" s="212">
        <v>0</v>
      </c>
      <c r="R617" s="68" t="s">
        <v>1477</v>
      </c>
      <c r="S617" s="342"/>
      <c r="T617" s="269"/>
    </row>
    <row r="618" spans="1:20" ht="63.75">
      <c r="A618" s="189">
        <v>513</v>
      </c>
      <c r="B618" s="68"/>
      <c r="C618" s="210" t="s">
        <v>160</v>
      </c>
      <c r="D618" s="211">
        <v>46037</v>
      </c>
      <c r="E618" s="189" t="s">
        <v>2201</v>
      </c>
      <c r="F618" s="189" t="s">
        <v>635</v>
      </c>
      <c r="G618" s="189">
        <v>14594205</v>
      </c>
      <c r="H618" s="68"/>
      <c r="I618" s="195" t="s">
        <v>3485</v>
      </c>
      <c r="J618" s="68"/>
      <c r="K618" s="68"/>
      <c r="L618" s="68"/>
      <c r="M618" s="68"/>
      <c r="N618" s="341"/>
      <c r="O618" s="341"/>
      <c r="P618" s="212">
        <v>706911.34</v>
      </c>
      <c r="Q618" s="212">
        <v>0</v>
      </c>
      <c r="R618" s="68" t="s">
        <v>1477</v>
      </c>
      <c r="S618" s="342"/>
      <c r="T618" s="269"/>
    </row>
    <row r="619" spans="1:20" ht="63.75">
      <c r="A619" s="189" t="s">
        <v>542</v>
      </c>
      <c r="B619" s="68"/>
      <c r="C619" s="210" t="s">
        <v>686</v>
      </c>
      <c r="D619" s="211">
        <v>46037</v>
      </c>
      <c r="E619" s="189" t="s">
        <v>2221</v>
      </c>
      <c r="F619" s="189" t="s">
        <v>10</v>
      </c>
      <c r="G619" s="189">
        <v>21034</v>
      </c>
      <c r="H619" s="68"/>
      <c r="I619" s="195" t="s">
        <v>3486</v>
      </c>
      <c r="J619" s="68"/>
      <c r="K619" s="68"/>
      <c r="L619" s="68"/>
      <c r="M619" s="68"/>
      <c r="N619" s="341"/>
      <c r="O619" s="341"/>
      <c r="P619" s="212">
        <v>3917.93</v>
      </c>
      <c r="Q619" s="212">
        <v>0</v>
      </c>
      <c r="R619" s="68" t="s">
        <v>1477</v>
      </c>
      <c r="S619" s="342"/>
      <c r="T619" s="269"/>
    </row>
    <row r="620" spans="1:20" ht="51">
      <c r="A620" s="189" t="s">
        <v>542</v>
      </c>
      <c r="B620" s="68"/>
      <c r="C620" s="210" t="s">
        <v>686</v>
      </c>
      <c r="D620" s="211">
        <v>46037</v>
      </c>
      <c r="E620" s="189" t="s">
        <v>2222</v>
      </c>
      <c r="F620" s="189" t="s">
        <v>10</v>
      </c>
      <c r="G620" s="189">
        <v>21030</v>
      </c>
      <c r="H620" s="68"/>
      <c r="I620" s="195" t="s">
        <v>3487</v>
      </c>
      <c r="J620" s="68"/>
      <c r="K620" s="68"/>
      <c r="L620" s="68"/>
      <c r="M620" s="68"/>
      <c r="N620" s="341"/>
      <c r="O620" s="341"/>
      <c r="P620" s="212">
        <v>430.92</v>
      </c>
      <c r="Q620" s="212">
        <v>0</v>
      </c>
      <c r="R620" s="68" t="s">
        <v>1477</v>
      </c>
      <c r="S620" s="342"/>
      <c r="T620" s="269"/>
    </row>
    <row r="621" spans="1:20" ht="51">
      <c r="A621" s="189" t="s">
        <v>542</v>
      </c>
      <c r="B621" s="68"/>
      <c r="C621" s="210" t="s">
        <v>686</v>
      </c>
      <c r="D621" s="211">
        <v>46037</v>
      </c>
      <c r="E621" s="189" t="s">
        <v>2223</v>
      </c>
      <c r="F621" s="189" t="s">
        <v>10</v>
      </c>
      <c r="G621" s="189">
        <v>20921</v>
      </c>
      <c r="H621" s="68"/>
      <c r="I621" s="195" t="s">
        <v>3488</v>
      </c>
      <c r="J621" s="68"/>
      <c r="K621" s="68"/>
      <c r="L621" s="68"/>
      <c r="M621" s="68"/>
      <c r="N621" s="341"/>
      <c r="O621" s="341"/>
      <c r="P621" s="212">
        <v>1429.4</v>
      </c>
      <c r="Q621" s="212">
        <v>0</v>
      </c>
      <c r="R621" s="68" t="s">
        <v>1477</v>
      </c>
      <c r="S621" s="342"/>
      <c r="T621" s="269"/>
    </row>
    <row r="622" spans="1:20" ht="63.75">
      <c r="A622" s="189" t="s">
        <v>542</v>
      </c>
      <c r="B622" s="68"/>
      <c r="C622" s="210" t="s">
        <v>686</v>
      </c>
      <c r="D622" s="211">
        <v>46037</v>
      </c>
      <c r="E622" s="189" t="s">
        <v>2224</v>
      </c>
      <c r="F622" s="189" t="s">
        <v>10</v>
      </c>
      <c r="G622" s="189">
        <v>20922</v>
      </c>
      <c r="H622" s="68"/>
      <c r="I622" s="195" t="s">
        <v>3489</v>
      </c>
      <c r="J622" s="68"/>
      <c r="K622" s="68"/>
      <c r="L622" s="68"/>
      <c r="M622" s="68"/>
      <c r="N622" s="341"/>
      <c r="O622" s="341"/>
      <c r="P622" s="212">
        <v>21738.84</v>
      </c>
      <c r="Q622" s="212">
        <v>0</v>
      </c>
      <c r="R622" s="68" t="s">
        <v>1477</v>
      </c>
      <c r="S622" s="342"/>
      <c r="T622" s="269"/>
    </row>
    <row r="623" spans="1:20" ht="63.75">
      <c r="A623" s="189">
        <v>117</v>
      </c>
      <c r="B623" s="68"/>
      <c r="C623" s="210" t="s">
        <v>54</v>
      </c>
      <c r="D623" s="211">
        <v>46037</v>
      </c>
      <c r="E623" s="189" t="s">
        <v>2225</v>
      </c>
      <c r="F623" s="189" t="s">
        <v>10</v>
      </c>
      <c r="G623" s="189">
        <v>1146539</v>
      </c>
      <c r="H623" s="68"/>
      <c r="I623" s="195" t="s">
        <v>3490</v>
      </c>
      <c r="J623" s="68"/>
      <c r="K623" s="68"/>
      <c r="L623" s="68"/>
      <c r="M623" s="68"/>
      <c r="N623" s="341"/>
      <c r="O623" s="341"/>
      <c r="P623" s="212">
        <v>80</v>
      </c>
      <c r="Q623" s="212">
        <v>0</v>
      </c>
      <c r="R623" s="68" t="s">
        <v>1477</v>
      </c>
      <c r="S623" s="342"/>
      <c r="T623" s="269"/>
    </row>
    <row r="624" spans="1:20" ht="76.5">
      <c r="A624" s="189">
        <v>117</v>
      </c>
      <c r="B624" s="68"/>
      <c r="C624" s="210" t="s">
        <v>54</v>
      </c>
      <c r="D624" s="211">
        <v>46037</v>
      </c>
      <c r="E624" s="189" t="s">
        <v>2226</v>
      </c>
      <c r="F624" s="189" t="s">
        <v>10</v>
      </c>
      <c r="G624" s="189">
        <v>1146540</v>
      </c>
      <c r="H624" s="68"/>
      <c r="I624" s="195" t="s">
        <v>3491</v>
      </c>
      <c r="J624" s="68"/>
      <c r="K624" s="68"/>
      <c r="L624" s="68"/>
      <c r="M624" s="68"/>
      <c r="N624" s="341"/>
      <c r="O624" s="341"/>
      <c r="P624" s="212">
        <v>80</v>
      </c>
      <c r="Q624" s="212">
        <v>0</v>
      </c>
      <c r="R624" s="68" t="s">
        <v>1477</v>
      </c>
      <c r="S624" s="342"/>
      <c r="T624" s="269"/>
    </row>
    <row r="625" spans="1:20" ht="51">
      <c r="A625" s="189" t="s">
        <v>542</v>
      </c>
      <c r="B625" s="68"/>
      <c r="C625" s="210" t="s">
        <v>686</v>
      </c>
      <c r="D625" s="211">
        <v>46037</v>
      </c>
      <c r="E625" s="189" t="s">
        <v>2227</v>
      </c>
      <c r="F625" s="189" t="s">
        <v>10</v>
      </c>
      <c r="G625" s="189">
        <v>21146</v>
      </c>
      <c r="H625" s="68"/>
      <c r="I625" s="195" t="s">
        <v>3492</v>
      </c>
      <c r="J625" s="68"/>
      <c r="K625" s="68"/>
      <c r="L625" s="68"/>
      <c r="M625" s="68"/>
      <c r="N625" s="341"/>
      <c r="O625" s="341"/>
      <c r="P625" s="212">
        <v>1276.28</v>
      </c>
      <c r="Q625" s="212">
        <v>0</v>
      </c>
      <c r="R625" s="68" t="s">
        <v>1477</v>
      </c>
      <c r="S625" s="342"/>
      <c r="T625" s="269"/>
    </row>
    <row r="626" spans="1:20" ht="76.5">
      <c r="A626" s="189">
        <v>117</v>
      </c>
      <c r="B626" s="68"/>
      <c r="C626" s="210" t="s">
        <v>54</v>
      </c>
      <c r="D626" s="211">
        <v>46037</v>
      </c>
      <c r="E626" s="189" t="s">
        <v>2228</v>
      </c>
      <c r="F626" s="189" t="s">
        <v>10</v>
      </c>
      <c r="G626" s="189">
        <v>1146542</v>
      </c>
      <c r="H626" s="68"/>
      <c r="I626" s="195" t="s">
        <v>3493</v>
      </c>
      <c r="J626" s="68"/>
      <c r="K626" s="68"/>
      <c r="L626" s="68"/>
      <c r="M626" s="68"/>
      <c r="N626" s="341"/>
      <c r="O626" s="341"/>
      <c r="P626" s="212">
        <v>80</v>
      </c>
      <c r="Q626" s="212">
        <v>0</v>
      </c>
      <c r="R626" s="68" t="s">
        <v>1477</v>
      </c>
      <c r="S626" s="342"/>
      <c r="T626" s="269"/>
    </row>
    <row r="627" spans="1:20" ht="76.5">
      <c r="A627" s="189">
        <v>117</v>
      </c>
      <c r="B627" s="68"/>
      <c r="C627" s="210" t="s">
        <v>54</v>
      </c>
      <c r="D627" s="211">
        <v>46037</v>
      </c>
      <c r="E627" s="189" t="s">
        <v>2229</v>
      </c>
      <c r="F627" s="189" t="s">
        <v>10</v>
      </c>
      <c r="G627" s="189">
        <v>1146541</v>
      </c>
      <c r="H627" s="68"/>
      <c r="I627" s="195" t="s">
        <v>3494</v>
      </c>
      <c r="J627" s="68"/>
      <c r="K627" s="68"/>
      <c r="L627" s="68"/>
      <c r="M627" s="68"/>
      <c r="N627" s="341"/>
      <c r="O627" s="341"/>
      <c r="P627" s="212">
        <v>80</v>
      </c>
      <c r="Q627" s="212">
        <v>0</v>
      </c>
      <c r="R627" s="68" t="s">
        <v>1477</v>
      </c>
      <c r="S627" s="342"/>
      <c r="T627" s="269"/>
    </row>
    <row r="628" spans="1:20" ht="51">
      <c r="A628" s="189">
        <v>132</v>
      </c>
      <c r="B628" s="68"/>
      <c r="C628" s="210" t="s">
        <v>59</v>
      </c>
      <c r="D628" s="211">
        <v>46038</v>
      </c>
      <c r="E628" s="189" t="s">
        <v>2230</v>
      </c>
      <c r="F628" s="189" t="s">
        <v>3</v>
      </c>
      <c r="G628" s="189">
        <v>2364408</v>
      </c>
      <c r="H628" s="68"/>
      <c r="I628" s="195" t="s">
        <v>3495</v>
      </c>
      <c r="J628" s="68"/>
      <c r="K628" s="68"/>
      <c r="L628" s="68"/>
      <c r="M628" s="68"/>
      <c r="N628" s="341"/>
      <c r="O628" s="341"/>
      <c r="P628" s="212">
        <v>0</v>
      </c>
      <c r="Q628" s="212">
        <v>173.23</v>
      </c>
      <c r="R628" s="68" t="s">
        <v>1477</v>
      </c>
      <c r="S628" s="342"/>
      <c r="T628" s="269"/>
    </row>
    <row r="629" spans="1:20" ht="51">
      <c r="A629" s="189" t="s">
        <v>550</v>
      </c>
      <c r="B629" s="68"/>
      <c r="C629" s="210" t="s">
        <v>589</v>
      </c>
      <c r="D629" s="211">
        <v>46038</v>
      </c>
      <c r="E629" s="189" t="s">
        <v>2231</v>
      </c>
      <c r="F629" s="189" t="s">
        <v>3</v>
      </c>
      <c r="G629" s="189">
        <v>2364419</v>
      </c>
      <c r="H629" s="68"/>
      <c r="I629" s="195" t="s">
        <v>3496</v>
      </c>
      <c r="J629" s="68"/>
      <c r="K629" s="68"/>
      <c r="L629" s="68"/>
      <c r="M629" s="68"/>
      <c r="N629" s="341"/>
      <c r="O629" s="341"/>
      <c r="P629" s="212">
        <v>0</v>
      </c>
      <c r="Q629" s="212">
        <v>1988.82</v>
      </c>
      <c r="R629" s="68" t="s">
        <v>1477</v>
      </c>
      <c r="S629" s="342"/>
      <c r="T629" s="269"/>
    </row>
    <row r="630" spans="1:20" ht="51">
      <c r="A630" s="189" t="s">
        <v>550</v>
      </c>
      <c r="B630" s="68"/>
      <c r="C630" s="210" t="s">
        <v>589</v>
      </c>
      <c r="D630" s="211">
        <v>46038</v>
      </c>
      <c r="E630" s="189" t="s">
        <v>2232</v>
      </c>
      <c r="F630" s="189" t="s">
        <v>3</v>
      </c>
      <c r="G630" s="189">
        <v>2364421</v>
      </c>
      <c r="H630" s="68"/>
      <c r="I630" s="195" t="s">
        <v>3497</v>
      </c>
      <c r="J630" s="68"/>
      <c r="K630" s="68"/>
      <c r="L630" s="68"/>
      <c r="M630" s="68"/>
      <c r="N630" s="341"/>
      <c r="O630" s="341"/>
      <c r="P630" s="212">
        <v>0</v>
      </c>
      <c r="Q630" s="212">
        <v>1917.79</v>
      </c>
      <c r="R630" s="68" t="s">
        <v>1477</v>
      </c>
      <c r="S630" s="342"/>
      <c r="T630" s="269"/>
    </row>
    <row r="631" spans="1:20" ht="51">
      <c r="A631" s="189" t="s">
        <v>550</v>
      </c>
      <c r="B631" s="68"/>
      <c r="C631" s="210" t="s">
        <v>589</v>
      </c>
      <c r="D631" s="211">
        <v>46038</v>
      </c>
      <c r="E631" s="189" t="s">
        <v>2233</v>
      </c>
      <c r="F631" s="189" t="s">
        <v>3</v>
      </c>
      <c r="G631" s="189">
        <v>2364424</v>
      </c>
      <c r="H631" s="68"/>
      <c r="I631" s="195" t="s">
        <v>3498</v>
      </c>
      <c r="J631" s="68"/>
      <c r="K631" s="68"/>
      <c r="L631" s="68"/>
      <c r="M631" s="68"/>
      <c r="N631" s="341"/>
      <c r="O631" s="341"/>
      <c r="P631" s="212">
        <v>0</v>
      </c>
      <c r="Q631" s="212">
        <v>1917.79</v>
      </c>
      <c r="R631" s="68" t="s">
        <v>1477</v>
      </c>
      <c r="S631" s="342"/>
      <c r="T631" s="269"/>
    </row>
    <row r="632" spans="1:20" ht="51">
      <c r="A632" s="189" t="s">
        <v>550</v>
      </c>
      <c r="B632" s="68"/>
      <c r="C632" s="210" t="s">
        <v>589</v>
      </c>
      <c r="D632" s="211">
        <v>46038</v>
      </c>
      <c r="E632" s="189" t="s">
        <v>2234</v>
      </c>
      <c r="F632" s="189" t="s">
        <v>3</v>
      </c>
      <c r="G632" s="189">
        <v>2364426</v>
      </c>
      <c r="H632" s="68"/>
      <c r="I632" s="195" t="s">
        <v>3499</v>
      </c>
      <c r="J632" s="68"/>
      <c r="K632" s="68"/>
      <c r="L632" s="68"/>
      <c r="M632" s="68"/>
      <c r="N632" s="341"/>
      <c r="O632" s="341"/>
      <c r="P632" s="212">
        <v>0</v>
      </c>
      <c r="Q632" s="212">
        <v>1917.79</v>
      </c>
      <c r="R632" s="68" t="s">
        <v>1477</v>
      </c>
      <c r="S632" s="342"/>
      <c r="T632" s="269"/>
    </row>
    <row r="633" spans="1:20" ht="63.75">
      <c r="A633" s="189" t="s">
        <v>550</v>
      </c>
      <c r="B633" s="68"/>
      <c r="C633" s="210" t="s">
        <v>589</v>
      </c>
      <c r="D633" s="211">
        <v>46038</v>
      </c>
      <c r="E633" s="189" t="s">
        <v>2235</v>
      </c>
      <c r="F633" s="189" t="s">
        <v>3</v>
      </c>
      <c r="G633" s="189">
        <v>2364427</v>
      </c>
      <c r="H633" s="68"/>
      <c r="I633" s="195" t="s">
        <v>3500</v>
      </c>
      <c r="J633" s="68"/>
      <c r="K633" s="68"/>
      <c r="L633" s="68"/>
      <c r="M633" s="68"/>
      <c r="N633" s="341"/>
      <c r="O633" s="341"/>
      <c r="P633" s="212">
        <v>0</v>
      </c>
      <c r="Q633" s="212">
        <v>1917.79</v>
      </c>
      <c r="R633" s="68" t="s">
        <v>1477</v>
      </c>
      <c r="S633" s="342"/>
      <c r="T633" s="269"/>
    </row>
    <row r="634" spans="1:20" ht="38.25">
      <c r="A634" s="189">
        <v>46</v>
      </c>
      <c r="B634" s="68"/>
      <c r="C634" s="210" t="s">
        <v>1366</v>
      </c>
      <c r="D634" s="211">
        <v>46038</v>
      </c>
      <c r="E634" s="189" t="s">
        <v>2236</v>
      </c>
      <c r="F634" s="189" t="s">
        <v>3</v>
      </c>
      <c r="G634" s="189">
        <v>2364431</v>
      </c>
      <c r="H634" s="68"/>
      <c r="I634" s="195" t="s">
        <v>3501</v>
      </c>
      <c r="J634" s="68"/>
      <c r="K634" s="68"/>
      <c r="L634" s="68"/>
      <c r="M634" s="68"/>
      <c r="N634" s="341"/>
      <c r="O634" s="341"/>
      <c r="P634" s="212">
        <v>0</v>
      </c>
      <c r="Q634" s="212">
        <v>45000</v>
      </c>
      <c r="R634" s="68" t="s">
        <v>1477</v>
      </c>
      <c r="S634" s="342"/>
      <c r="T634" s="269"/>
    </row>
    <row r="635" spans="1:20" ht="51">
      <c r="A635" s="189">
        <v>132</v>
      </c>
      <c r="B635" s="68"/>
      <c r="C635" s="210" t="s">
        <v>59</v>
      </c>
      <c r="D635" s="211">
        <v>46038</v>
      </c>
      <c r="E635" s="189" t="s">
        <v>2237</v>
      </c>
      <c r="F635" s="189" t="s">
        <v>3</v>
      </c>
      <c r="G635" s="189">
        <v>2364434</v>
      </c>
      <c r="H635" s="68"/>
      <c r="I635" s="195" t="s">
        <v>3502</v>
      </c>
      <c r="J635" s="68"/>
      <c r="K635" s="68"/>
      <c r="L635" s="68"/>
      <c r="M635" s="68"/>
      <c r="N635" s="341"/>
      <c r="O635" s="341"/>
      <c r="P635" s="212">
        <v>0</v>
      </c>
      <c r="Q635" s="212">
        <v>259.7</v>
      </c>
      <c r="R635" s="68" t="s">
        <v>1477</v>
      </c>
      <c r="S635" s="342"/>
      <c r="T635" s="269"/>
    </row>
    <row r="636" spans="1:20" ht="63.75">
      <c r="A636" s="189">
        <v>221</v>
      </c>
      <c r="B636" s="68"/>
      <c r="C636" s="210" t="s">
        <v>92</v>
      </c>
      <c r="D636" s="211">
        <v>46038</v>
      </c>
      <c r="E636" s="189" t="s">
        <v>2238</v>
      </c>
      <c r="F636" s="189" t="s">
        <v>3</v>
      </c>
      <c r="G636" s="189">
        <v>2364435</v>
      </c>
      <c r="H636" s="68"/>
      <c r="I636" s="195" t="s">
        <v>3132</v>
      </c>
      <c r="J636" s="68"/>
      <c r="K636" s="68"/>
      <c r="L636" s="68"/>
      <c r="M636" s="68"/>
      <c r="N636" s="341"/>
      <c r="O636" s="341"/>
      <c r="P636" s="212">
        <v>0</v>
      </c>
      <c r="Q636" s="212">
        <v>70</v>
      </c>
      <c r="R636" s="68" t="s">
        <v>1477</v>
      </c>
      <c r="S636" s="342"/>
      <c r="T636" s="269"/>
    </row>
    <row r="637" spans="1:20" ht="51">
      <c r="A637" s="189">
        <v>46</v>
      </c>
      <c r="B637" s="68"/>
      <c r="C637" s="210" t="s">
        <v>1366</v>
      </c>
      <c r="D637" s="211">
        <v>46038</v>
      </c>
      <c r="E637" s="189" t="s">
        <v>2239</v>
      </c>
      <c r="F637" s="189" t="s">
        <v>3</v>
      </c>
      <c r="G637" s="189">
        <v>2364436</v>
      </c>
      <c r="H637" s="68"/>
      <c r="I637" s="195" t="s">
        <v>3503</v>
      </c>
      <c r="J637" s="68"/>
      <c r="K637" s="68"/>
      <c r="L637" s="68"/>
      <c r="M637" s="68"/>
      <c r="N637" s="341"/>
      <c r="O637" s="341"/>
      <c r="P637" s="212">
        <v>0</v>
      </c>
      <c r="Q637" s="212">
        <v>5334</v>
      </c>
      <c r="R637" s="68" t="s">
        <v>1477</v>
      </c>
      <c r="S637" s="342"/>
      <c r="T637" s="269"/>
    </row>
    <row r="638" spans="1:20" ht="63.75">
      <c r="A638" s="189">
        <v>221</v>
      </c>
      <c r="B638" s="68"/>
      <c r="C638" s="210" t="s">
        <v>92</v>
      </c>
      <c r="D638" s="211">
        <v>46038</v>
      </c>
      <c r="E638" s="189" t="s">
        <v>2240</v>
      </c>
      <c r="F638" s="189" t="s">
        <v>3</v>
      </c>
      <c r="G638" s="189">
        <v>2364437</v>
      </c>
      <c r="H638" s="68"/>
      <c r="I638" s="195" t="s">
        <v>3132</v>
      </c>
      <c r="J638" s="68"/>
      <c r="K638" s="68"/>
      <c r="L638" s="68"/>
      <c r="M638" s="68"/>
      <c r="N638" s="341"/>
      <c r="O638" s="341"/>
      <c r="P638" s="212">
        <v>0</v>
      </c>
      <c r="Q638" s="212">
        <v>80</v>
      </c>
      <c r="R638" s="68" t="s">
        <v>1477</v>
      </c>
      <c r="S638" s="342"/>
      <c r="T638" s="269"/>
    </row>
    <row r="639" spans="1:20" ht="63.75">
      <c r="A639" s="189">
        <v>221</v>
      </c>
      <c r="B639" s="68"/>
      <c r="C639" s="210" t="s">
        <v>92</v>
      </c>
      <c r="D639" s="211">
        <v>46038</v>
      </c>
      <c r="E639" s="189" t="s">
        <v>2241</v>
      </c>
      <c r="F639" s="189" t="s">
        <v>3</v>
      </c>
      <c r="G639" s="189">
        <v>2364456</v>
      </c>
      <c r="H639" s="68"/>
      <c r="I639" s="195" t="s">
        <v>3504</v>
      </c>
      <c r="J639" s="68"/>
      <c r="K639" s="68"/>
      <c r="L639" s="68"/>
      <c r="M639" s="68"/>
      <c r="N639" s="341"/>
      <c r="O639" s="341"/>
      <c r="P639" s="212">
        <v>0</v>
      </c>
      <c r="Q639" s="212">
        <v>1000</v>
      </c>
      <c r="R639" s="68" t="s">
        <v>1477</v>
      </c>
      <c r="S639" s="342"/>
      <c r="T639" s="269"/>
    </row>
    <row r="640" spans="1:20" ht="51">
      <c r="A640" s="189">
        <v>661</v>
      </c>
      <c r="B640" s="68"/>
      <c r="C640" s="210" t="s">
        <v>177</v>
      </c>
      <c r="D640" s="211">
        <v>46038</v>
      </c>
      <c r="E640" s="189" t="s">
        <v>2242</v>
      </c>
      <c r="F640" s="189" t="s">
        <v>3</v>
      </c>
      <c r="G640" s="189">
        <v>2364463</v>
      </c>
      <c r="H640" s="68"/>
      <c r="I640" s="195" t="s">
        <v>3505</v>
      </c>
      <c r="J640" s="68"/>
      <c r="K640" s="68"/>
      <c r="L640" s="68"/>
      <c r="M640" s="68"/>
      <c r="N640" s="341"/>
      <c r="O640" s="341"/>
      <c r="P640" s="212">
        <v>0</v>
      </c>
      <c r="Q640" s="212">
        <v>0.6</v>
      </c>
      <c r="R640" s="68" t="s">
        <v>1477</v>
      </c>
      <c r="S640" s="342"/>
      <c r="T640" s="269"/>
    </row>
    <row r="641" spans="1:20" ht="38.25">
      <c r="A641" s="189">
        <v>46</v>
      </c>
      <c r="B641" s="68"/>
      <c r="C641" s="210" t="s">
        <v>1366</v>
      </c>
      <c r="D641" s="211">
        <v>46038</v>
      </c>
      <c r="E641" s="189" t="s">
        <v>2243</v>
      </c>
      <c r="F641" s="189" t="s">
        <v>3</v>
      </c>
      <c r="G641" s="189">
        <v>2364471</v>
      </c>
      <c r="H641" s="68"/>
      <c r="I641" s="195" t="s">
        <v>1602</v>
      </c>
      <c r="J641" s="68"/>
      <c r="K641" s="68"/>
      <c r="L641" s="68"/>
      <c r="M641" s="68"/>
      <c r="N641" s="341"/>
      <c r="O641" s="341"/>
      <c r="P641" s="212">
        <v>0</v>
      </c>
      <c r="Q641" s="212">
        <v>1250</v>
      </c>
      <c r="R641" s="68" t="s">
        <v>1477</v>
      </c>
      <c r="S641" s="342"/>
      <c r="T641" s="269"/>
    </row>
    <row r="642" spans="1:20" ht="51">
      <c r="A642" s="189">
        <v>132</v>
      </c>
      <c r="B642" s="68"/>
      <c r="C642" s="210" t="s">
        <v>59</v>
      </c>
      <c r="D642" s="211">
        <v>46038</v>
      </c>
      <c r="E642" s="189" t="s">
        <v>2244</v>
      </c>
      <c r="F642" s="189" t="s">
        <v>3</v>
      </c>
      <c r="G642" s="189">
        <v>2364476</v>
      </c>
      <c r="H642" s="68"/>
      <c r="I642" s="195" t="s">
        <v>3506</v>
      </c>
      <c r="J642" s="68"/>
      <c r="K642" s="68"/>
      <c r="L642" s="68"/>
      <c r="M642" s="68"/>
      <c r="N642" s="341"/>
      <c r="O642" s="341"/>
      <c r="P642" s="212">
        <v>0</v>
      </c>
      <c r="Q642" s="212">
        <v>316.67</v>
      </c>
      <c r="R642" s="68" t="s">
        <v>1477</v>
      </c>
      <c r="S642" s="342"/>
      <c r="T642" s="269"/>
    </row>
    <row r="643" spans="1:20" ht="38.25">
      <c r="A643" s="189">
        <v>292</v>
      </c>
      <c r="B643" s="68"/>
      <c r="C643" s="210" t="s">
        <v>120</v>
      </c>
      <c r="D643" s="211">
        <v>46038</v>
      </c>
      <c r="E643" s="189" t="s">
        <v>2245</v>
      </c>
      <c r="F643" s="189" t="s">
        <v>3</v>
      </c>
      <c r="G643" s="189">
        <v>2364492</v>
      </c>
      <c r="H643" s="68"/>
      <c r="I643" s="195" t="s">
        <v>3507</v>
      </c>
      <c r="J643" s="68"/>
      <c r="K643" s="68"/>
      <c r="L643" s="68"/>
      <c r="M643" s="68"/>
      <c r="N643" s="341"/>
      <c r="O643" s="341"/>
      <c r="P643" s="212">
        <v>0</v>
      </c>
      <c r="Q643" s="212">
        <v>50</v>
      </c>
      <c r="R643" s="68" t="s">
        <v>1477</v>
      </c>
      <c r="S643" s="342"/>
      <c r="T643" s="269"/>
    </row>
    <row r="644" spans="1:20" ht="51">
      <c r="A644" s="189" t="s">
        <v>550</v>
      </c>
      <c r="B644" s="68"/>
      <c r="C644" s="210" t="s">
        <v>589</v>
      </c>
      <c r="D644" s="211">
        <v>46038</v>
      </c>
      <c r="E644" s="189" t="s">
        <v>2246</v>
      </c>
      <c r="F644" s="189" t="s">
        <v>3</v>
      </c>
      <c r="G644" s="189">
        <v>2364496</v>
      </c>
      <c r="H644" s="68"/>
      <c r="I644" s="195" t="s">
        <v>3508</v>
      </c>
      <c r="J644" s="68"/>
      <c r="K644" s="68"/>
      <c r="L644" s="68"/>
      <c r="M644" s="68"/>
      <c r="N644" s="341"/>
      <c r="O644" s="341"/>
      <c r="P644" s="212">
        <v>0</v>
      </c>
      <c r="Q644" s="212">
        <v>1917.79</v>
      </c>
      <c r="R644" s="68" t="s">
        <v>1477</v>
      </c>
      <c r="S644" s="342"/>
      <c r="T644" s="269"/>
    </row>
    <row r="645" spans="1:20" ht="51">
      <c r="A645" s="189">
        <v>132</v>
      </c>
      <c r="B645" s="68"/>
      <c r="C645" s="210" t="s">
        <v>59</v>
      </c>
      <c r="D645" s="211">
        <v>46038</v>
      </c>
      <c r="E645" s="189" t="s">
        <v>2247</v>
      </c>
      <c r="F645" s="189" t="s">
        <v>3</v>
      </c>
      <c r="G645" s="189">
        <v>2364497</v>
      </c>
      <c r="H645" s="68"/>
      <c r="I645" s="195" t="s">
        <v>3509</v>
      </c>
      <c r="J645" s="68"/>
      <c r="K645" s="68"/>
      <c r="L645" s="68"/>
      <c r="M645" s="68"/>
      <c r="N645" s="341"/>
      <c r="O645" s="341"/>
      <c r="P645" s="212">
        <v>0</v>
      </c>
      <c r="Q645" s="212">
        <v>1113</v>
      </c>
      <c r="R645" s="68" t="s">
        <v>1477</v>
      </c>
      <c r="S645" s="342"/>
      <c r="T645" s="269"/>
    </row>
    <row r="646" spans="1:20" ht="51">
      <c r="A646" s="189">
        <v>132</v>
      </c>
      <c r="B646" s="68"/>
      <c r="C646" s="210" t="s">
        <v>59</v>
      </c>
      <c r="D646" s="211">
        <v>46038</v>
      </c>
      <c r="E646" s="189" t="s">
        <v>2248</v>
      </c>
      <c r="F646" s="189" t="s">
        <v>3</v>
      </c>
      <c r="G646" s="189">
        <v>2364498</v>
      </c>
      <c r="H646" s="68"/>
      <c r="I646" s="195" t="s">
        <v>3510</v>
      </c>
      <c r="J646" s="68"/>
      <c r="K646" s="68"/>
      <c r="L646" s="68"/>
      <c r="M646" s="68"/>
      <c r="N646" s="341"/>
      <c r="O646" s="341"/>
      <c r="P646" s="212">
        <v>0</v>
      </c>
      <c r="Q646" s="212">
        <v>220</v>
      </c>
      <c r="R646" s="68" t="s">
        <v>1477</v>
      </c>
      <c r="S646" s="342"/>
      <c r="T646" s="269"/>
    </row>
    <row r="647" spans="1:20" ht="51">
      <c r="A647" s="189">
        <v>132</v>
      </c>
      <c r="B647" s="68"/>
      <c r="C647" s="210" t="s">
        <v>59</v>
      </c>
      <c r="D647" s="211">
        <v>46038</v>
      </c>
      <c r="E647" s="189" t="s">
        <v>2249</v>
      </c>
      <c r="F647" s="189" t="s">
        <v>3</v>
      </c>
      <c r="G647" s="189">
        <v>2364499</v>
      </c>
      <c r="H647" s="68"/>
      <c r="I647" s="195" t="s">
        <v>3511</v>
      </c>
      <c r="J647" s="68"/>
      <c r="K647" s="68"/>
      <c r="L647" s="68"/>
      <c r="M647" s="68"/>
      <c r="N647" s="341"/>
      <c r="O647" s="341"/>
      <c r="P647" s="212">
        <v>0</v>
      </c>
      <c r="Q647" s="212">
        <v>924</v>
      </c>
      <c r="R647" s="68" t="s">
        <v>1477</v>
      </c>
      <c r="S647" s="342"/>
      <c r="T647" s="269"/>
    </row>
    <row r="648" spans="1:20" ht="51">
      <c r="A648" s="189" t="s">
        <v>550</v>
      </c>
      <c r="B648" s="68"/>
      <c r="C648" s="210" t="s">
        <v>589</v>
      </c>
      <c r="D648" s="211">
        <v>46038</v>
      </c>
      <c r="E648" s="189" t="s">
        <v>2250</v>
      </c>
      <c r="F648" s="189" t="s">
        <v>3</v>
      </c>
      <c r="G648" s="189">
        <v>2364510</v>
      </c>
      <c r="H648" s="68"/>
      <c r="I648" s="195" t="s">
        <v>3512</v>
      </c>
      <c r="J648" s="68"/>
      <c r="K648" s="68"/>
      <c r="L648" s="68"/>
      <c r="M648" s="68"/>
      <c r="N648" s="341"/>
      <c r="O648" s="341"/>
      <c r="P648" s="212">
        <v>0</v>
      </c>
      <c r="Q648" s="212">
        <v>1917.79</v>
      </c>
      <c r="R648" s="68" t="s">
        <v>1477</v>
      </c>
      <c r="S648" s="342"/>
      <c r="T648" s="269"/>
    </row>
    <row r="649" spans="1:20" ht="51">
      <c r="A649" s="189" t="s">
        <v>550</v>
      </c>
      <c r="B649" s="68"/>
      <c r="C649" s="210" t="s">
        <v>589</v>
      </c>
      <c r="D649" s="211">
        <v>46038</v>
      </c>
      <c r="E649" s="189" t="s">
        <v>2251</v>
      </c>
      <c r="F649" s="189" t="s">
        <v>3</v>
      </c>
      <c r="G649" s="189">
        <v>2364511</v>
      </c>
      <c r="H649" s="68"/>
      <c r="I649" s="195" t="s">
        <v>3513</v>
      </c>
      <c r="J649" s="68"/>
      <c r="K649" s="68"/>
      <c r="L649" s="68"/>
      <c r="M649" s="68"/>
      <c r="N649" s="341"/>
      <c r="O649" s="341"/>
      <c r="P649" s="212">
        <v>0</v>
      </c>
      <c r="Q649" s="212">
        <v>1917.79</v>
      </c>
      <c r="R649" s="68" t="s">
        <v>1477</v>
      </c>
      <c r="S649" s="342"/>
      <c r="T649" s="269"/>
    </row>
    <row r="650" spans="1:20" ht="51">
      <c r="A650" s="189" t="s">
        <v>550</v>
      </c>
      <c r="B650" s="68"/>
      <c r="C650" s="210" t="s">
        <v>589</v>
      </c>
      <c r="D650" s="211">
        <v>46038</v>
      </c>
      <c r="E650" s="189" t="s">
        <v>2252</v>
      </c>
      <c r="F650" s="189" t="s">
        <v>3</v>
      </c>
      <c r="G650" s="189">
        <v>2364513</v>
      </c>
      <c r="H650" s="68"/>
      <c r="I650" s="195" t="s">
        <v>3514</v>
      </c>
      <c r="J650" s="68"/>
      <c r="K650" s="68"/>
      <c r="L650" s="68"/>
      <c r="M650" s="68"/>
      <c r="N650" s="341"/>
      <c r="O650" s="341"/>
      <c r="P650" s="212">
        <v>0</v>
      </c>
      <c r="Q650" s="212">
        <v>62.08</v>
      </c>
      <c r="R650" s="68" t="s">
        <v>1477</v>
      </c>
      <c r="S650" s="342"/>
      <c r="T650" s="269"/>
    </row>
    <row r="651" spans="1:20" ht="51">
      <c r="A651" s="189" t="s">
        <v>550</v>
      </c>
      <c r="B651" s="68"/>
      <c r="C651" s="210" t="s">
        <v>589</v>
      </c>
      <c r="D651" s="211">
        <v>46038</v>
      </c>
      <c r="E651" s="189" t="s">
        <v>2253</v>
      </c>
      <c r="F651" s="189" t="s">
        <v>3</v>
      </c>
      <c r="G651" s="189">
        <v>2364515</v>
      </c>
      <c r="H651" s="68"/>
      <c r="I651" s="195" t="s">
        <v>3515</v>
      </c>
      <c r="J651" s="68"/>
      <c r="K651" s="68"/>
      <c r="L651" s="68"/>
      <c r="M651" s="68"/>
      <c r="N651" s="341"/>
      <c r="O651" s="341"/>
      <c r="P651" s="212">
        <v>0</v>
      </c>
      <c r="Q651" s="212">
        <v>1917.79</v>
      </c>
      <c r="R651" s="68" t="s">
        <v>1477</v>
      </c>
      <c r="S651" s="342"/>
      <c r="T651" s="269"/>
    </row>
    <row r="652" spans="1:20" ht="51">
      <c r="A652" s="189">
        <v>81</v>
      </c>
      <c r="B652" s="68"/>
      <c r="C652" s="210" t="s">
        <v>49</v>
      </c>
      <c r="D652" s="211">
        <v>46038</v>
      </c>
      <c r="E652" s="189" t="s">
        <v>2254</v>
      </c>
      <c r="F652" s="189" t="s">
        <v>3</v>
      </c>
      <c r="G652" s="189">
        <v>2364521</v>
      </c>
      <c r="H652" s="68"/>
      <c r="I652" s="195" t="s">
        <v>3516</v>
      </c>
      <c r="J652" s="68"/>
      <c r="K652" s="68"/>
      <c r="L652" s="68"/>
      <c r="M652" s="68"/>
      <c r="N652" s="341"/>
      <c r="O652" s="341"/>
      <c r="P652" s="212">
        <v>0</v>
      </c>
      <c r="Q652" s="212">
        <v>30</v>
      </c>
      <c r="R652" s="68" t="s">
        <v>1477</v>
      </c>
      <c r="S652" s="342"/>
      <c r="T652" s="269"/>
    </row>
    <row r="653" spans="1:20" ht="51">
      <c r="A653" s="189" t="s">
        <v>550</v>
      </c>
      <c r="B653" s="68"/>
      <c r="C653" s="210" t="s">
        <v>589</v>
      </c>
      <c r="D653" s="211">
        <v>46038</v>
      </c>
      <c r="E653" s="189" t="s">
        <v>2255</v>
      </c>
      <c r="F653" s="189" t="s">
        <v>3</v>
      </c>
      <c r="G653" s="189">
        <v>2364523</v>
      </c>
      <c r="H653" s="68"/>
      <c r="I653" s="195" t="s">
        <v>3517</v>
      </c>
      <c r="J653" s="68"/>
      <c r="K653" s="68"/>
      <c r="L653" s="68"/>
      <c r="M653" s="68"/>
      <c r="N653" s="341"/>
      <c r="O653" s="341"/>
      <c r="P653" s="212">
        <v>0</v>
      </c>
      <c r="Q653" s="212">
        <v>1988</v>
      </c>
      <c r="R653" s="68" t="s">
        <v>1477</v>
      </c>
      <c r="S653" s="342"/>
      <c r="T653" s="269"/>
    </row>
    <row r="654" spans="1:20" ht="63.75">
      <c r="A654" s="189">
        <v>221</v>
      </c>
      <c r="B654" s="68"/>
      <c r="C654" s="210" t="s">
        <v>92</v>
      </c>
      <c r="D654" s="211">
        <v>46038</v>
      </c>
      <c r="E654" s="189" t="s">
        <v>2256</v>
      </c>
      <c r="F654" s="189" t="s">
        <v>3</v>
      </c>
      <c r="G654" s="189">
        <v>2364528</v>
      </c>
      <c r="H654" s="68"/>
      <c r="I654" s="195" t="s">
        <v>3518</v>
      </c>
      <c r="J654" s="68"/>
      <c r="K654" s="68"/>
      <c r="L654" s="68"/>
      <c r="M654" s="68"/>
      <c r="N654" s="341"/>
      <c r="O654" s="341"/>
      <c r="P654" s="212">
        <v>0</v>
      </c>
      <c r="Q654" s="212">
        <v>500</v>
      </c>
      <c r="R654" s="68" t="s">
        <v>1477</v>
      </c>
      <c r="S654" s="342"/>
      <c r="T654" s="269"/>
    </row>
    <row r="655" spans="1:20" ht="63.75">
      <c r="A655" s="189">
        <v>221</v>
      </c>
      <c r="B655" s="68"/>
      <c r="C655" s="210" t="s">
        <v>92</v>
      </c>
      <c r="D655" s="211">
        <v>46038</v>
      </c>
      <c r="E655" s="189" t="s">
        <v>2257</v>
      </c>
      <c r="F655" s="189" t="s">
        <v>3</v>
      </c>
      <c r="G655" s="189">
        <v>2364529</v>
      </c>
      <c r="H655" s="68"/>
      <c r="I655" s="195" t="s">
        <v>3518</v>
      </c>
      <c r="J655" s="68"/>
      <c r="K655" s="68"/>
      <c r="L655" s="68"/>
      <c r="M655" s="68"/>
      <c r="N655" s="341"/>
      <c r="O655" s="341"/>
      <c r="P655" s="212">
        <v>0</v>
      </c>
      <c r="Q655" s="212">
        <v>400</v>
      </c>
      <c r="R655" s="68" t="s">
        <v>1477</v>
      </c>
      <c r="S655" s="342"/>
      <c r="T655" s="269"/>
    </row>
    <row r="656" spans="1:20" ht="63.75">
      <c r="A656" s="189">
        <v>221</v>
      </c>
      <c r="B656" s="68"/>
      <c r="C656" s="210" t="s">
        <v>92</v>
      </c>
      <c r="D656" s="211">
        <v>46038</v>
      </c>
      <c r="E656" s="189" t="s">
        <v>2258</v>
      </c>
      <c r="F656" s="189" t="s">
        <v>3</v>
      </c>
      <c r="G656" s="189">
        <v>2364530</v>
      </c>
      <c r="H656" s="68"/>
      <c r="I656" s="195" t="s">
        <v>3518</v>
      </c>
      <c r="J656" s="68"/>
      <c r="K656" s="68"/>
      <c r="L656" s="68"/>
      <c r="M656" s="68"/>
      <c r="N656" s="341"/>
      <c r="O656" s="341"/>
      <c r="P656" s="212">
        <v>0</v>
      </c>
      <c r="Q656" s="212">
        <v>400</v>
      </c>
      <c r="R656" s="68" t="s">
        <v>1477</v>
      </c>
      <c r="S656" s="342"/>
      <c r="T656" s="269"/>
    </row>
    <row r="657" spans="1:20" ht="63.75">
      <c r="A657" s="189">
        <v>221</v>
      </c>
      <c r="B657" s="68"/>
      <c r="C657" s="210" t="s">
        <v>92</v>
      </c>
      <c r="D657" s="211">
        <v>46038</v>
      </c>
      <c r="E657" s="189" t="s">
        <v>2259</v>
      </c>
      <c r="F657" s="189" t="s">
        <v>3</v>
      </c>
      <c r="G657" s="189">
        <v>2364531</v>
      </c>
      <c r="H657" s="68"/>
      <c r="I657" s="195" t="s">
        <v>3518</v>
      </c>
      <c r="J657" s="68"/>
      <c r="K657" s="68"/>
      <c r="L657" s="68"/>
      <c r="M657" s="68"/>
      <c r="N657" s="341"/>
      <c r="O657" s="341"/>
      <c r="P657" s="212">
        <v>0</v>
      </c>
      <c r="Q657" s="212">
        <v>500</v>
      </c>
      <c r="R657" s="68" t="s">
        <v>1477</v>
      </c>
      <c r="S657" s="342"/>
      <c r="T657" s="269"/>
    </row>
    <row r="658" spans="1:20" ht="63.75">
      <c r="A658" s="189">
        <v>221</v>
      </c>
      <c r="B658" s="68"/>
      <c r="C658" s="210" t="s">
        <v>92</v>
      </c>
      <c r="D658" s="211">
        <v>46038</v>
      </c>
      <c r="E658" s="189" t="s">
        <v>2260</v>
      </c>
      <c r="F658" s="189" t="s">
        <v>3</v>
      </c>
      <c r="G658" s="189">
        <v>2364533</v>
      </c>
      <c r="H658" s="68"/>
      <c r="I658" s="195" t="s">
        <v>3518</v>
      </c>
      <c r="J658" s="68"/>
      <c r="K658" s="68"/>
      <c r="L658" s="68"/>
      <c r="M658" s="68"/>
      <c r="N658" s="341"/>
      <c r="O658" s="341"/>
      <c r="P658" s="212">
        <v>0</v>
      </c>
      <c r="Q658" s="212">
        <v>200</v>
      </c>
      <c r="R658" s="68" t="s">
        <v>1477</v>
      </c>
      <c r="S658" s="342"/>
      <c r="T658" s="269"/>
    </row>
    <row r="659" spans="1:20" ht="51">
      <c r="A659" s="189" t="s">
        <v>550</v>
      </c>
      <c r="B659" s="68"/>
      <c r="C659" s="210" t="s">
        <v>589</v>
      </c>
      <c r="D659" s="211">
        <v>46038</v>
      </c>
      <c r="E659" s="189" t="s">
        <v>2261</v>
      </c>
      <c r="F659" s="189" t="s">
        <v>3</v>
      </c>
      <c r="G659" s="189">
        <v>2364534</v>
      </c>
      <c r="H659" s="68"/>
      <c r="I659" s="195" t="s">
        <v>3519</v>
      </c>
      <c r="J659" s="68"/>
      <c r="K659" s="68"/>
      <c r="L659" s="68"/>
      <c r="M659" s="68"/>
      <c r="N659" s="341"/>
      <c r="O659" s="341"/>
      <c r="P659" s="212">
        <v>0</v>
      </c>
      <c r="Q659" s="212">
        <v>2.88</v>
      </c>
      <c r="R659" s="68" t="s">
        <v>1477</v>
      </c>
      <c r="S659" s="342"/>
      <c r="T659" s="269"/>
    </row>
    <row r="660" spans="1:20" ht="51">
      <c r="A660" s="189">
        <v>132</v>
      </c>
      <c r="B660" s="68"/>
      <c r="C660" s="210" t="s">
        <v>59</v>
      </c>
      <c r="D660" s="211">
        <v>46038</v>
      </c>
      <c r="E660" s="189" t="s">
        <v>2262</v>
      </c>
      <c r="F660" s="189" t="s">
        <v>3</v>
      </c>
      <c r="G660" s="189">
        <v>2364535</v>
      </c>
      <c r="H660" s="68"/>
      <c r="I660" s="195" t="s">
        <v>3520</v>
      </c>
      <c r="J660" s="68"/>
      <c r="K660" s="68"/>
      <c r="L660" s="68"/>
      <c r="M660" s="68"/>
      <c r="N660" s="341"/>
      <c r="O660" s="341"/>
      <c r="P660" s="212">
        <v>0</v>
      </c>
      <c r="Q660" s="212">
        <v>754</v>
      </c>
      <c r="R660" s="68" t="s">
        <v>1477</v>
      </c>
      <c r="S660" s="342"/>
      <c r="T660" s="269"/>
    </row>
    <row r="661" spans="1:20" ht="51">
      <c r="A661" s="189" t="s">
        <v>550</v>
      </c>
      <c r="B661" s="68"/>
      <c r="C661" s="210" t="s">
        <v>589</v>
      </c>
      <c r="D661" s="211">
        <v>46038</v>
      </c>
      <c r="E661" s="189" t="s">
        <v>2263</v>
      </c>
      <c r="F661" s="189" t="s">
        <v>3</v>
      </c>
      <c r="G661" s="189">
        <v>2364537</v>
      </c>
      <c r="H661" s="68"/>
      <c r="I661" s="195" t="s">
        <v>3521</v>
      </c>
      <c r="J661" s="68"/>
      <c r="K661" s="68"/>
      <c r="L661" s="68"/>
      <c r="M661" s="68"/>
      <c r="N661" s="341"/>
      <c r="O661" s="341"/>
      <c r="P661" s="212">
        <v>0</v>
      </c>
      <c r="Q661" s="212">
        <v>1917.79</v>
      </c>
      <c r="R661" s="68" t="s">
        <v>1477</v>
      </c>
      <c r="S661" s="342"/>
      <c r="T661" s="269"/>
    </row>
    <row r="662" spans="1:20" ht="38.25">
      <c r="A662" s="189" t="s">
        <v>550</v>
      </c>
      <c r="B662" s="68"/>
      <c r="C662" s="210" t="s">
        <v>589</v>
      </c>
      <c r="D662" s="211">
        <v>46038</v>
      </c>
      <c r="E662" s="189" t="s">
        <v>2264</v>
      </c>
      <c r="F662" s="189" t="s">
        <v>3</v>
      </c>
      <c r="G662" s="189">
        <v>2364536</v>
      </c>
      <c r="H662" s="68"/>
      <c r="I662" s="195" t="s">
        <v>3522</v>
      </c>
      <c r="J662" s="68"/>
      <c r="K662" s="68"/>
      <c r="L662" s="68"/>
      <c r="M662" s="68"/>
      <c r="N662" s="341"/>
      <c r="O662" s="341"/>
      <c r="P662" s="212">
        <v>0</v>
      </c>
      <c r="Q662" s="212">
        <v>1775.73</v>
      </c>
      <c r="R662" s="68" t="s">
        <v>1477</v>
      </c>
      <c r="S662" s="342"/>
      <c r="T662" s="269"/>
    </row>
    <row r="663" spans="1:20" ht="51">
      <c r="A663" s="189">
        <v>594</v>
      </c>
      <c r="B663" s="68"/>
      <c r="C663" s="210" t="s">
        <v>88</v>
      </c>
      <c r="D663" s="211">
        <v>46038</v>
      </c>
      <c r="E663" s="189" t="s">
        <v>2265</v>
      </c>
      <c r="F663" s="189" t="s">
        <v>3</v>
      </c>
      <c r="G663" s="189">
        <v>2364545</v>
      </c>
      <c r="H663" s="68"/>
      <c r="I663" s="195" t="s">
        <v>3523</v>
      </c>
      <c r="J663" s="68"/>
      <c r="K663" s="68"/>
      <c r="L663" s="68"/>
      <c r="M663" s="68"/>
      <c r="N663" s="341"/>
      <c r="O663" s="341"/>
      <c r="P663" s="212">
        <v>0</v>
      </c>
      <c r="Q663" s="212">
        <v>100</v>
      </c>
      <c r="R663" s="68" t="s">
        <v>1477</v>
      </c>
      <c r="S663" s="342"/>
      <c r="T663" s="269"/>
    </row>
    <row r="664" spans="1:20" ht="51">
      <c r="A664" s="189">
        <v>46</v>
      </c>
      <c r="B664" s="68"/>
      <c r="C664" s="210" t="s">
        <v>1366</v>
      </c>
      <c r="D664" s="211">
        <v>46038</v>
      </c>
      <c r="E664" s="189" t="s">
        <v>2266</v>
      </c>
      <c r="F664" s="189" t="s">
        <v>3</v>
      </c>
      <c r="G664" s="189">
        <v>2364546</v>
      </c>
      <c r="H664" s="68"/>
      <c r="I664" s="195" t="s">
        <v>3524</v>
      </c>
      <c r="J664" s="68"/>
      <c r="K664" s="68"/>
      <c r="L664" s="68"/>
      <c r="M664" s="68"/>
      <c r="N664" s="341"/>
      <c r="O664" s="341"/>
      <c r="P664" s="212">
        <v>0</v>
      </c>
      <c r="Q664" s="212">
        <v>411</v>
      </c>
      <c r="R664" s="68" t="s">
        <v>1477</v>
      </c>
      <c r="S664" s="342"/>
      <c r="T664" s="269"/>
    </row>
    <row r="665" spans="1:20" ht="63.75">
      <c r="A665" s="189">
        <v>46</v>
      </c>
      <c r="B665" s="68"/>
      <c r="C665" s="210" t="s">
        <v>1366</v>
      </c>
      <c r="D665" s="211">
        <v>46038</v>
      </c>
      <c r="E665" s="189" t="s">
        <v>2267</v>
      </c>
      <c r="F665" s="189" t="s">
        <v>3</v>
      </c>
      <c r="G665" s="189">
        <v>2364547</v>
      </c>
      <c r="H665" s="68"/>
      <c r="I665" s="195" t="s">
        <v>3525</v>
      </c>
      <c r="J665" s="68"/>
      <c r="K665" s="68"/>
      <c r="L665" s="68"/>
      <c r="M665" s="68"/>
      <c r="N665" s="341"/>
      <c r="O665" s="341"/>
      <c r="P665" s="212">
        <v>0</v>
      </c>
      <c r="Q665" s="212">
        <v>134.87</v>
      </c>
      <c r="R665" s="68" t="s">
        <v>1477</v>
      </c>
      <c r="S665" s="342"/>
      <c r="T665" s="269"/>
    </row>
    <row r="666" spans="1:20" ht="51">
      <c r="A666" s="189" t="s">
        <v>550</v>
      </c>
      <c r="B666" s="68"/>
      <c r="C666" s="210" t="s">
        <v>589</v>
      </c>
      <c r="D666" s="211">
        <v>46038</v>
      </c>
      <c r="E666" s="189" t="s">
        <v>2268</v>
      </c>
      <c r="F666" s="189" t="s">
        <v>3</v>
      </c>
      <c r="G666" s="189">
        <v>2364550</v>
      </c>
      <c r="H666" s="68"/>
      <c r="I666" s="195" t="s">
        <v>3526</v>
      </c>
      <c r="J666" s="68"/>
      <c r="K666" s="68"/>
      <c r="L666" s="68"/>
      <c r="M666" s="68"/>
      <c r="N666" s="341"/>
      <c r="O666" s="341"/>
      <c r="P666" s="212">
        <v>0</v>
      </c>
      <c r="Q666" s="212">
        <v>418.47</v>
      </c>
      <c r="R666" s="68" t="s">
        <v>1477</v>
      </c>
      <c r="S666" s="342"/>
      <c r="T666" s="269"/>
    </row>
    <row r="667" spans="1:20" ht="51">
      <c r="A667" s="189">
        <v>578</v>
      </c>
      <c r="B667" s="68"/>
      <c r="C667" s="210" t="s">
        <v>168</v>
      </c>
      <c r="D667" s="211">
        <v>46038</v>
      </c>
      <c r="E667" s="189" t="s">
        <v>2269</v>
      </c>
      <c r="F667" s="189" t="s">
        <v>3</v>
      </c>
      <c r="G667" s="189">
        <v>2364405</v>
      </c>
      <c r="H667" s="68"/>
      <c r="I667" s="195" t="s">
        <v>3527</v>
      </c>
      <c r="J667" s="68"/>
      <c r="K667" s="68"/>
      <c r="L667" s="68"/>
      <c r="M667" s="68"/>
      <c r="N667" s="341"/>
      <c r="O667" s="341"/>
      <c r="P667" s="212">
        <v>0</v>
      </c>
      <c r="Q667" s="212">
        <v>651</v>
      </c>
      <c r="R667" s="68" t="s">
        <v>1477</v>
      </c>
      <c r="S667" s="342"/>
      <c r="T667" s="269"/>
    </row>
    <row r="668" spans="1:20" ht="51">
      <c r="A668" s="189">
        <v>513</v>
      </c>
      <c r="B668" s="68"/>
      <c r="C668" s="210" t="s">
        <v>160</v>
      </c>
      <c r="D668" s="211">
        <v>46038</v>
      </c>
      <c r="E668" s="189" t="s">
        <v>2270</v>
      </c>
      <c r="F668" s="189" t="s">
        <v>3</v>
      </c>
      <c r="G668" s="189">
        <v>2364383</v>
      </c>
      <c r="H668" s="68"/>
      <c r="I668" s="195" t="s">
        <v>3528</v>
      </c>
      <c r="J668" s="68"/>
      <c r="K668" s="68"/>
      <c r="L668" s="68"/>
      <c r="M668" s="68"/>
      <c r="N668" s="341"/>
      <c r="O668" s="341"/>
      <c r="P668" s="212">
        <v>0</v>
      </c>
      <c r="Q668" s="212">
        <v>24729.040000000001</v>
      </c>
      <c r="R668" s="68" t="s">
        <v>1477</v>
      </c>
      <c r="S668" s="342"/>
      <c r="T668" s="269"/>
    </row>
    <row r="669" spans="1:20" ht="63.75">
      <c r="A669" s="189">
        <v>660</v>
      </c>
      <c r="B669" s="68"/>
      <c r="C669" s="210" t="s">
        <v>176</v>
      </c>
      <c r="D669" s="211">
        <v>46038</v>
      </c>
      <c r="E669" s="189" t="s">
        <v>2271</v>
      </c>
      <c r="F669" s="189" t="s">
        <v>3</v>
      </c>
      <c r="G669" s="189">
        <v>2364403</v>
      </c>
      <c r="H669" s="68"/>
      <c r="I669" s="195" t="s">
        <v>3529</v>
      </c>
      <c r="J669" s="68"/>
      <c r="K669" s="68"/>
      <c r="L669" s="68"/>
      <c r="M669" s="68"/>
      <c r="N669" s="341"/>
      <c r="O669" s="341"/>
      <c r="P669" s="212">
        <v>0</v>
      </c>
      <c r="Q669" s="212">
        <v>112000</v>
      </c>
      <c r="R669" s="68" t="s">
        <v>1477</v>
      </c>
      <c r="S669" s="342"/>
      <c r="T669" s="269"/>
    </row>
    <row r="670" spans="1:20" ht="51">
      <c r="A670" s="189">
        <v>578</v>
      </c>
      <c r="B670" s="68"/>
      <c r="C670" s="210" t="s">
        <v>168</v>
      </c>
      <c r="D670" s="211">
        <v>46038</v>
      </c>
      <c r="E670" s="189" t="s">
        <v>2272</v>
      </c>
      <c r="F670" s="189" t="s">
        <v>3</v>
      </c>
      <c r="G670" s="189">
        <v>2364407</v>
      </c>
      <c r="H670" s="68"/>
      <c r="I670" s="195" t="s">
        <v>3530</v>
      </c>
      <c r="J670" s="68"/>
      <c r="K670" s="68"/>
      <c r="L670" s="68"/>
      <c r="M670" s="68"/>
      <c r="N670" s="341"/>
      <c r="O670" s="341"/>
      <c r="P670" s="212">
        <v>0</v>
      </c>
      <c r="Q670" s="212">
        <v>24510.6</v>
      </c>
      <c r="R670" s="68" t="s">
        <v>1477</v>
      </c>
      <c r="S670" s="342"/>
      <c r="T670" s="269"/>
    </row>
    <row r="671" spans="1:20" ht="51">
      <c r="A671" s="189">
        <v>578</v>
      </c>
      <c r="B671" s="68"/>
      <c r="C671" s="210" t="s">
        <v>168</v>
      </c>
      <c r="D671" s="211">
        <v>46038</v>
      </c>
      <c r="E671" s="189" t="s">
        <v>2273</v>
      </c>
      <c r="F671" s="189" t="s">
        <v>3</v>
      </c>
      <c r="G671" s="189">
        <v>2364409</v>
      </c>
      <c r="H671" s="68"/>
      <c r="I671" s="195" t="s">
        <v>3531</v>
      </c>
      <c r="J671" s="68"/>
      <c r="K671" s="68"/>
      <c r="L671" s="68"/>
      <c r="M671" s="68"/>
      <c r="N671" s="341"/>
      <c r="O671" s="341"/>
      <c r="P671" s="212">
        <v>0</v>
      </c>
      <c r="Q671" s="212">
        <v>90</v>
      </c>
      <c r="R671" s="68" t="s">
        <v>1477</v>
      </c>
      <c r="S671" s="342"/>
      <c r="T671" s="269"/>
    </row>
    <row r="672" spans="1:20" ht="51">
      <c r="A672" s="189">
        <v>342</v>
      </c>
      <c r="B672" s="68"/>
      <c r="C672" s="210" t="s">
        <v>137</v>
      </c>
      <c r="D672" s="211">
        <v>46038</v>
      </c>
      <c r="E672" s="189" t="s">
        <v>2274</v>
      </c>
      <c r="F672" s="189" t="s">
        <v>3</v>
      </c>
      <c r="G672" s="189">
        <v>2364440</v>
      </c>
      <c r="H672" s="68"/>
      <c r="I672" s="195" t="s">
        <v>3532</v>
      </c>
      <c r="J672" s="68"/>
      <c r="K672" s="68"/>
      <c r="L672" s="68"/>
      <c r="M672" s="68"/>
      <c r="N672" s="341"/>
      <c r="O672" s="341"/>
      <c r="P672" s="212">
        <v>0</v>
      </c>
      <c r="Q672" s="212">
        <v>1476.81</v>
      </c>
      <c r="R672" s="68" t="s">
        <v>1477</v>
      </c>
      <c r="S672" s="342"/>
      <c r="T672" s="269"/>
    </row>
    <row r="673" spans="1:20" ht="63.75">
      <c r="A673" s="189">
        <v>221</v>
      </c>
      <c r="B673" s="68"/>
      <c r="C673" s="210" t="s">
        <v>92</v>
      </c>
      <c r="D673" s="211">
        <v>46038</v>
      </c>
      <c r="E673" s="189" t="s">
        <v>2275</v>
      </c>
      <c r="F673" s="189" t="s">
        <v>3</v>
      </c>
      <c r="G673" s="189">
        <v>2364445</v>
      </c>
      <c r="H673" s="68"/>
      <c r="I673" s="195" t="s">
        <v>3533</v>
      </c>
      <c r="J673" s="68"/>
      <c r="K673" s="68"/>
      <c r="L673" s="68"/>
      <c r="M673" s="68"/>
      <c r="N673" s="341"/>
      <c r="O673" s="341"/>
      <c r="P673" s="212">
        <v>0</v>
      </c>
      <c r="Q673" s="212">
        <v>200</v>
      </c>
      <c r="R673" s="68" t="s">
        <v>1477</v>
      </c>
      <c r="S673" s="342"/>
      <c r="T673" s="269"/>
    </row>
    <row r="674" spans="1:20" ht="51">
      <c r="A674" s="189" t="s">
        <v>550</v>
      </c>
      <c r="B674" s="68"/>
      <c r="C674" s="210" t="s">
        <v>589</v>
      </c>
      <c r="D674" s="211">
        <v>46038</v>
      </c>
      <c r="E674" s="189" t="s">
        <v>2276</v>
      </c>
      <c r="F674" s="189" t="s">
        <v>3</v>
      </c>
      <c r="G674" s="189">
        <v>2364448</v>
      </c>
      <c r="H674" s="68"/>
      <c r="I674" s="195" t="s">
        <v>3534</v>
      </c>
      <c r="J674" s="68"/>
      <c r="K674" s="68"/>
      <c r="L674" s="68"/>
      <c r="M674" s="68"/>
      <c r="N674" s="341"/>
      <c r="O674" s="341"/>
      <c r="P674" s="212">
        <v>0</v>
      </c>
      <c r="Q674" s="212">
        <v>5992.89</v>
      </c>
      <c r="R674" s="68" t="s">
        <v>1477</v>
      </c>
      <c r="S674" s="342"/>
      <c r="T674" s="269"/>
    </row>
    <row r="675" spans="1:20" ht="63.75">
      <c r="A675" s="189">
        <v>595</v>
      </c>
      <c r="B675" s="68"/>
      <c r="C675" s="210" t="s">
        <v>609</v>
      </c>
      <c r="D675" s="211">
        <v>46038</v>
      </c>
      <c r="E675" s="189" t="s">
        <v>2277</v>
      </c>
      <c r="F675" s="189" t="s">
        <v>3</v>
      </c>
      <c r="G675" s="189">
        <v>2364449</v>
      </c>
      <c r="H675" s="68"/>
      <c r="I675" s="195" t="s">
        <v>3535</v>
      </c>
      <c r="J675" s="68"/>
      <c r="K675" s="68"/>
      <c r="L675" s="68"/>
      <c r="M675" s="68"/>
      <c r="N675" s="341"/>
      <c r="O675" s="341"/>
      <c r="P675" s="212">
        <v>0</v>
      </c>
      <c r="Q675" s="212">
        <v>5491.91</v>
      </c>
      <c r="R675" s="68" t="s">
        <v>1477</v>
      </c>
      <c r="S675" s="342"/>
      <c r="T675" s="269"/>
    </row>
    <row r="676" spans="1:20" ht="63.75">
      <c r="A676" s="189">
        <v>595</v>
      </c>
      <c r="B676" s="68"/>
      <c r="C676" s="210" t="s">
        <v>609</v>
      </c>
      <c r="D676" s="211">
        <v>46038</v>
      </c>
      <c r="E676" s="189" t="s">
        <v>2278</v>
      </c>
      <c r="F676" s="189" t="s">
        <v>3</v>
      </c>
      <c r="G676" s="189">
        <v>2364474</v>
      </c>
      <c r="H676" s="68"/>
      <c r="I676" s="195" t="s">
        <v>3536</v>
      </c>
      <c r="J676" s="68"/>
      <c r="K676" s="68"/>
      <c r="L676" s="68"/>
      <c r="M676" s="68"/>
      <c r="N676" s="341"/>
      <c r="O676" s="341"/>
      <c r="P676" s="212">
        <v>0</v>
      </c>
      <c r="Q676" s="212">
        <v>3943.48</v>
      </c>
      <c r="R676" s="68" t="s">
        <v>1477</v>
      </c>
      <c r="S676" s="342"/>
      <c r="T676" s="269"/>
    </row>
    <row r="677" spans="1:20" ht="63.75">
      <c r="A677" s="189">
        <v>223</v>
      </c>
      <c r="B677" s="68"/>
      <c r="C677" s="210" t="s">
        <v>94</v>
      </c>
      <c r="D677" s="211">
        <v>46038</v>
      </c>
      <c r="E677" s="189" t="s">
        <v>2279</v>
      </c>
      <c r="F677" s="189" t="s">
        <v>6</v>
      </c>
      <c r="G677" s="189">
        <v>2359877</v>
      </c>
      <c r="H677" s="68"/>
      <c r="I677" s="195" t="s">
        <v>3537</v>
      </c>
      <c r="J677" s="68"/>
      <c r="K677" s="68"/>
      <c r="L677" s="68"/>
      <c r="M677" s="68"/>
      <c r="N677" s="341"/>
      <c r="O677" s="341"/>
      <c r="P677" s="212">
        <v>0</v>
      </c>
      <c r="Q677" s="212">
        <v>3134218.13</v>
      </c>
      <c r="R677" s="68" t="s">
        <v>1477</v>
      </c>
      <c r="S677" s="342"/>
      <c r="T677" s="269"/>
    </row>
    <row r="678" spans="1:20" ht="51">
      <c r="A678" s="189" t="s">
        <v>542</v>
      </c>
      <c r="B678" s="68"/>
      <c r="C678" s="210" t="s">
        <v>686</v>
      </c>
      <c r="D678" s="211">
        <v>46038</v>
      </c>
      <c r="E678" s="189" t="s">
        <v>2280</v>
      </c>
      <c r="F678" s="189" t="s">
        <v>598</v>
      </c>
      <c r="G678" s="189">
        <v>14594793</v>
      </c>
      <c r="H678" s="68"/>
      <c r="I678" s="195" t="s">
        <v>3538</v>
      </c>
      <c r="J678" s="68"/>
      <c r="K678" s="68"/>
      <c r="L678" s="68"/>
      <c r="M678" s="68"/>
      <c r="N678" s="341"/>
      <c r="O678" s="341"/>
      <c r="P678" s="212">
        <v>0</v>
      </c>
      <c r="Q678" s="212">
        <v>3191967.78</v>
      </c>
      <c r="R678" s="68" t="s">
        <v>1477</v>
      </c>
      <c r="S678" s="342"/>
      <c r="T678" s="269"/>
    </row>
    <row r="679" spans="1:20" ht="76.5">
      <c r="A679" s="189" t="s">
        <v>544</v>
      </c>
      <c r="B679" s="68"/>
      <c r="C679" s="210" t="s">
        <v>678</v>
      </c>
      <c r="D679" s="211">
        <v>46038</v>
      </c>
      <c r="E679" s="189" t="s">
        <v>2281</v>
      </c>
      <c r="F679" s="189" t="s">
        <v>6</v>
      </c>
      <c r="G679" s="189">
        <v>2360131</v>
      </c>
      <c r="H679" s="68"/>
      <c r="I679" s="195" t="s">
        <v>3539</v>
      </c>
      <c r="J679" s="68"/>
      <c r="K679" s="68"/>
      <c r="L679" s="68"/>
      <c r="M679" s="68"/>
      <c r="N679" s="341"/>
      <c r="O679" s="341"/>
      <c r="P679" s="212">
        <v>0</v>
      </c>
      <c r="Q679" s="212">
        <v>1137.96</v>
      </c>
      <c r="R679" s="68" t="s">
        <v>1477</v>
      </c>
      <c r="S679" s="342"/>
      <c r="T679" s="269"/>
    </row>
    <row r="680" spans="1:20" ht="76.5">
      <c r="A680" s="189" t="s">
        <v>544</v>
      </c>
      <c r="B680" s="68"/>
      <c r="C680" s="210" t="s">
        <v>678</v>
      </c>
      <c r="D680" s="211">
        <v>46038</v>
      </c>
      <c r="E680" s="189" t="s">
        <v>2282</v>
      </c>
      <c r="F680" s="189" t="s">
        <v>6</v>
      </c>
      <c r="G680" s="189">
        <v>2360134</v>
      </c>
      <c r="H680" s="68"/>
      <c r="I680" s="195" t="s">
        <v>3540</v>
      </c>
      <c r="J680" s="68"/>
      <c r="K680" s="68"/>
      <c r="L680" s="68"/>
      <c r="M680" s="68"/>
      <c r="N680" s="341"/>
      <c r="O680" s="341"/>
      <c r="P680" s="212">
        <v>0</v>
      </c>
      <c r="Q680" s="212">
        <v>81114.7</v>
      </c>
      <c r="R680" s="68" t="s">
        <v>1477</v>
      </c>
      <c r="S680" s="342"/>
      <c r="T680" s="269"/>
    </row>
    <row r="681" spans="1:20" ht="76.5">
      <c r="A681" s="189" t="s">
        <v>544</v>
      </c>
      <c r="B681" s="68"/>
      <c r="C681" s="210" t="s">
        <v>678</v>
      </c>
      <c r="D681" s="211">
        <v>46038</v>
      </c>
      <c r="E681" s="189" t="s">
        <v>2283</v>
      </c>
      <c r="F681" s="189" t="s">
        <v>6</v>
      </c>
      <c r="G681" s="189">
        <v>2360136</v>
      </c>
      <c r="H681" s="68"/>
      <c r="I681" s="195" t="s">
        <v>3541</v>
      </c>
      <c r="J681" s="68"/>
      <c r="K681" s="68"/>
      <c r="L681" s="68"/>
      <c r="M681" s="68"/>
      <c r="N681" s="341"/>
      <c r="O681" s="341"/>
      <c r="P681" s="212">
        <v>0</v>
      </c>
      <c r="Q681" s="212">
        <v>564.44000000000005</v>
      </c>
      <c r="R681" s="68" t="s">
        <v>1477</v>
      </c>
      <c r="S681" s="342"/>
      <c r="T681" s="269"/>
    </row>
    <row r="682" spans="1:20" ht="76.5">
      <c r="A682" s="189" t="s">
        <v>544</v>
      </c>
      <c r="B682" s="68"/>
      <c r="C682" s="210" t="s">
        <v>678</v>
      </c>
      <c r="D682" s="211">
        <v>46038</v>
      </c>
      <c r="E682" s="189" t="s">
        <v>2284</v>
      </c>
      <c r="F682" s="189" t="s">
        <v>6</v>
      </c>
      <c r="G682" s="189">
        <v>2360137</v>
      </c>
      <c r="H682" s="68"/>
      <c r="I682" s="195" t="s">
        <v>3542</v>
      </c>
      <c r="J682" s="68"/>
      <c r="K682" s="68"/>
      <c r="L682" s="68"/>
      <c r="M682" s="68"/>
      <c r="N682" s="341"/>
      <c r="O682" s="341"/>
      <c r="P682" s="212">
        <v>0</v>
      </c>
      <c r="Q682" s="212">
        <v>948.84</v>
      </c>
      <c r="R682" s="68" t="s">
        <v>1477</v>
      </c>
      <c r="S682" s="342"/>
      <c r="T682" s="269"/>
    </row>
    <row r="683" spans="1:20" ht="76.5">
      <c r="A683" s="189" t="s">
        <v>544</v>
      </c>
      <c r="B683" s="68"/>
      <c r="C683" s="210" t="s">
        <v>678</v>
      </c>
      <c r="D683" s="211">
        <v>46038</v>
      </c>
      <c r="E683" s="189" t="s">
        <v>2285</v>
      </c>
      <c r="F683" s="189" t="s">
        <v>6</v>
      </c>
      <c r="G683" s="189">
        <v>2360141</v>
      </c>
      <c r="H683" s="68"/>
      <c r="I683" s="195" t="s">
        <v>3543</v>
      </c>
      <c r="J683" s="68"/>
      <c r="K683" s="68"/>
      <c r="L683" s="68"/>
      <c r="M683" s="68"/>
      <c r="N683" s="341"/>
      <c r="O683" s="341"/>
      <c r="P683" s="212">
        <v>0</v>
      </c>
      <c r="Q683" s="212">
        <v>35638.29</v>
      </c>
      <c r="R683" s="68" t="s">
        <v>1477</v>
      </c>
      <c r="S683" s="342"/>
      <c r="T683" s="269"/>
    </row>
    <row r="684" spans="1:20" ht="76.5">
      <c r="A684" s="189" t="s">
        <v>544</v>
      </c>
      <c r="B684" s="68"/>
      <c r="C684" s="210" t="s">
        <v>678</v>
      </c>
      <c r="D684" s="211">
        <v>46038</v>
      </c>
      <c r="E684" s="189" t="s">
        <v>2286</v>
      </c>
      <c r="F684" s="189" t="s">
        <v>6</v>
      </c>
      <c r="G684" s="189">
        <v>2360143</v>
      </c>
      <c r="H684" s="68"/>
      <c r="I684" s="195" t="s">
        <v>3544</v>
      </c>
      <c r="J684" s="68"/>
      <c r="K684" s="68"/>
      <c r="L684" s="68"/>
      <c r="M684" s="68"/>
      <c r="N684" s="341"/>
      <c r="O684" s="341"/>
      <c r="P684" s="212">
        <v>0</v>
      </c>
      <c r="Q684" s="212">
        <v>0.04</v>
      </c>
      <c r="R684" s="68" t="s">
        <v>1477</v>
      </c>
      <c r="S684" s="342"/>
      <c r="T684" s="269"/>
    </row>
    <row r="685" spans="1:20" ht="76.5">
      <c r="A685" s="189" t="s">
        <v>544</v>
      </c>
      <c r="B685" s="68"/>
      <c r="C685" s="210" t="s">
        <v>678</v>
      </c>
      <c r="D685" s="211">
        <v>46038</v>
      </c>
      <c r="E685" s="189" t="s">
        <v>2287</v>
      </c>
      <c r="F685" s="189" t="s">
        <v>6</v>
      </c>
      <c r="G685" s="189">
        <v>2360162</v>
      </c>
      <c r="H685" s="68"/>
      <c r="I685" s="195" t="s">
        <v>3545</v>
      </c>
      <c r="J685" s="68"/>
      <c r="K685" s="68"/>
      <c r="L685" s="68"/>
      <c r="M685" s="68"/>
      <c r="N685" s="341"/>
      <c r="O685" s="341"/>
      <c r="P685" s="212">
        <v>0</v>
      </c>
      <c r="Q685" s="212">
        <v>499.61</v>
      </c>
      <c r="R685" s="68" t="s">
        <v>1477</v>
      </c>
      <c r="S685" s="342"/>
      <c r="T685" s="269"/>
    </row>
    <row r="686" spans="1:20" ht="76.5">
      <c r="A686" s="189" t="s">
        <v>544</v>
      </c>
      <c r="B686" s="68"/>
      <c r="C686" s="210" t="s">
        <v>678</v>
      </c>
      <c r="D686" s="211">
        <v>46038</v>
      </c>
      <c r="E686" s="189" t="s">
        <v>2288</v>
      </c>
      <c r="F686" s="189" t="s">
        <v>6</v>
      </c>
      <c r="G686" s="189">
        <v>2360144</v>
      </c>
      <c r="H686" s="68"/>
      <c r="I686" s="195" t="s">
        <v>3544</v>
      </c>
      <c r="J686" s="68"/>
      <c r="K686" s="68"/>
      <c r="L686" s="68"/>
      <c r="M686" s="68"/>
      <c r="N686" s="341"/>
      <c r="O686" s="341"/>
      <c r="P686" s="212">
        <v>0</v>
      </c>
      <c r="Q686" s="212">
        <v>11750</v>
      </c>
      <c r="R686" s="68" t="s">
        <v>1477</v>
      </c>
      <c r="S686" s="342"/>
      <c r="T686" s="269"/>
    </row>
    <row r="687" spans="1:20" ht="76.5">
      <c r="A687" s="189" t="s">
        <v>544</v>
      </c>
      <c r="B687" s="68"/>
      <c r="C687" s="210" t="s">
        <v>678</v>
      </c>
      <c r="D687" s="211">
        <v>46038</v>
      </c>
      <c r="E687" s="189" t="s">
        <v>2289</v>
      </c>
      <c r="F687" s="189" t="s">
        <v>6</v>
      </c>
      <c r="G687" s="189">
        <v>2360145</v>
      </c>
      <c r="H687" s="68"/>
      <c r="I687" s="195" t="s">
        <v>3546</v>
      </c>
      <c r="J687" s="68"/>
      <c r="K687" s="68"/>
      <c r="L687" s="68"/>
      <c r="M687" s="68"/>
      <c r="N687" s="341"/>
      <c r="O687" s="341"/>
      <c r="P687" s="212">
        <v>0</v>
      </c>
      <c r="Q687" s="212">
        <v>9089.1200000000008</v>
      </c>
      <c r="R687" s="68" t="s">
        <v>1477</v>
      </c>
      <c r="S687" s="342"/>
      <c r="T687" s="269"/>
    </row>
    <row r="688" spans="1:20" ht="76.5">
      <c r="A688" s="189" t="s">
        <v>544</v>
      </c>
      <c r="B688" s="68"/>
      <c r="C688" s="210" t="s">
        <v>678</v>
      </c>
      <c r="D688" s="211">
        <v>46038</v>
      </c>
      <c r="E688" s="189" t="s">
        <v>2290</v>
      </c>
      <c r="F688" s="189" t="s">
        <v>6</v>
      </c>
      <c r="G688" s="189">
        <v>2360160</v>
      </c>
      <c r="H688" s="68"/>
      <c r="I688" s="195" t="s">
        <v>3547</v>
      </c>
      <c r="J688" s="68"/>
      <c r="K688" s="68"/>
      <c r="L688" s="68"/>
      <c r="M688" s="68"/>
      <c r="N688" s="341"/>
      <c r="O688" s="341"/>
      <c r="P688" s="212">
        <v>0</v>
      </c>
      <c r="Q688" s="212">
        <v>81114.7</v>
      </c>
      <c r="R688" s="68" t="s">
        <v>1477</v>
      </c>
      <c r="S688" s="342"/>
      <c r="T688" s="269"/>
    </row>
    <row r="689" spans="1:20" ht="76.5">
      <c r="A689" s="189" t="s">
        <v>544</v>
      </c>
      <c r="B689" s="68"/>
      <c r="C689" s="210" t="s">
        <v>678</v>
      </c>
      <c r="D689" s="211">
        <v>46038</v>
      </c>
      <c r="E689" s="189" t="s">
        <v>2291</v>
      </c>
      <c r="F689" s="189" t="s">
        <v>6</v>
      </c>
      <c r="G689" s="189">
        <v>2360163</v>
      </c>
      <c r="H689" s="68"/>
      <c r="I689" s="195" t="s">
        <v>3548</v>
      </c>
      <c r="J689" s="68"/>
      <c r="K689" s="68"/>
      <c r="L689" s="68"/>
      <c r="M689" s="68"/>
      <c r="N689" s="341"/>
      <c r="O689" s="341"/>
      <c r="P689" s="212">
        <v>0</v>
      </c>
      <c r="Q689" s="212">
        <v>1137.96</v>
      </c>
      <c r="R689" s="68" t="s">
        <v>1477</v>
      </c>
      <c r="S689" s="342"/>
      <c r="T689" s="269"/>
    </row>
    <row r="690" spans="1:20" ht="51">
      <c r="A690" s="189">
        <v>513</v>
      </c>
      <c r="B690" s="68"/>
      <c r="C690" s="210" t="s">
        <v>160</v>
      </c>
      <c r="D690" s="211">
        <v>46038</v>
      </c>
      <c r="E690" s="189" t="s">
        <v>2292</v>
      </c>
      <c r="F690" s="189" t="s">
        <v>6</v>
      </c>
      <c r="G690" s="189">
        <v>2360198</v>
      </c>
      <c r="H690" s="68"/>
      <c r="I690" s="195" t="s">
        <v>3549</v>
      </c>
      <c r="J690" s="68"/>
      <c r="K690" s="68"/>
      <c r="L690" s="68"/>
      <c r="M690" s="68"/>
      <c r="N690" s="341"/>
      <c r="O690" s="341"/>
      <c r="P690" s="212">
        <v>0</v>
      </c>
      <c r="Q690" s="212">
        <v>808829.65</v>
      </c>
      <c r="R690" s="68" t="s">
        <v>1477</v>
      </c>
      <c r="S690" s="342"/>
      <c r="T690" s="269"/>
    </row>
    <row r="691" spans="1:20" ht="51">
      <c r="A691" s="189" t="s">
        <v>541</v>
      </c>
      <c r="B691" s="68"/>
      <c r="C691" s="210" t="s">
        <v>590</v>
      </c>
      <c r="D691" s="211">
        <v>46038</v>
      </c>
      <c r="E691" s="189" t="s">
        <v>2293</v>
      </c>
      <c r="F691" s="189" t="s">
        <v>6</v>
      </c>
      <c r="G691" s="189">
        <v>2360212</v>
      </c>
      <c r="H691" s="68"/>
      <c r="I691" s="195" t="s">
        <v>3550</v>
      </c>
      <c r="J691" s="68"/>
      <c r="K691" s="68"/>
      <c r="L691" s="68"/>
      <c r="M691" s="68"/>
      <c r="N691" s="341"/>
      <c r="O691" s="341"/>
      <c r="P691" s="212">
        <v>0</v>
      </c>
      <c r="Q691" s="212">
        <v>55667.94</v>
      </c>
      <c r="R691" s="68" t="s">
        <v>1477</v>
      </c>
      <c r="S691" s="342"/>
      <c r="T691" s="269"/>
    </row>
    <row r="692" spans="1:20" ht="51">
      <c r="A692" s="189" t="s">
        <v>541</v>
      </c>
      <c r="B692" s="68"/>
      <c r="C692" s="210" t="s">
        <v>590</v>
      </c>
      <c r="D692" s="211">
        <v>46038</v>
      </c>
      <c r="E692" s="189" t="s">
        <v>2294</v>
      </c>
      <c r="F692" s="189" t="s">
        <v>6</v>
      </c>
      <c r="G692" s="189">
        <v>2360217</v>
      </c>
      <c r="H692" s="68"/>
      <c r="I692" s="195" t="s">
        <v>3551</v>
      </c>
      <c r="J692" s="68"/>
      <c r="K692" s="68"/>
      <c r="L692" s="68"/>
      <c r="M692" s="68"/>
      <c r="N692" s="341"/>
      <c r="O692" s="341"/>
      <c r="P692" s="212">
        <v>0</v>
      </c>
      <c r="Q692" s="212">
        <v>699561.3</v>
      </c>
      <c r="R692" s="68" t="s">
        <v>1477</v>
      </c>
      <c r="S692" s="342"/>
      <c r="T692" s="269"/>
    </row>
    <row r="693" spans="1:20" ht="63.75">
      <c r="A693" s="189">
        <v>597</v>
      </c>
      <c r="B693" s="68"/>
      <c r="C693" s="210" t="s">
        <v>672</v>
      </c>
      <c r="D693" s="211">
        <v>46038</v>
      </c>
      <c r="E693" s="189" t="s">
        <v>2296</v>
      </c>
      <c r="F693" s="189" t="s">
        <v>6</v>
      </c>
      <c r="G693" s="189">
        <v>3444423</v>
      </c>
      <c r="H693" s="68"/>
      <c r="I693" s="195" t="s">
        <v>3553</v>
      </c>
      <c r="J693" s="68"/>
      <c r="K693" s="68"/>
      <c r="L693" s="68"/>
      <c r="M693" s="68"/>
      <c r="N693" s="341"/>
      <c r="O693" s="341"/>
      <c r="P693" s="212">
        <v>0</v>
      </c>
      <c r="Q693" s="212">
        <v>107564.8</v>
      </c>
      <c r="R693" s="68" t="s">
        <v>1477</v>
      </c>
      <c r="S693" s="342"/>
      <c r="T693" s="269"/>
    </row>
    <row r="694" spans="1:20" ht="51">
      <c r="A694" s="189" t="s">
        <v>541</v>
      </c>
      <c r="B694" s="68"/>
      <c r="C694" s="210" t="s">
        <v>590</v>
      </c>
      <c r="D694" s="211">
        <v>46038</v>
      </c>
      <c r="E694" s="189" t="s">
        <v>2297</v>
      </c>
      <c r="F694" s="189" t="s">
        <v>6</v>
      </c>
      <c r="G694" s="189">
        <v>2360245</v>
      </c>
      <c r="H694" s="68"/>
      <c r="I694" s="195" t="s">
        <v>3554</v>
      </c>
      <c r="J694" s="68"/>
      <c r="K694" s="68"/>
      <c r="L694" s="68"/>
      <c r="M694" s="68"/>
      <c r="N694" s="341"/>
      <c r="O694" s="341"/>
      <c r="P694" s="212">
        <v>0</v>
      </c>
      <c r="Q694" s="212">
        <v>74451.12</v>
      </c>
      <c r="R694" s="68" t="s">
        <v>1477</v>
      </c>
      <c r="S694" s="342"/>
      <c r="T694" s="269"/>
    </row>
    <row r="695" spans="1:20" ht="63.75">
      <c r="A695" s="189">
        <v>513</v>
      </c>
      <c r="B695" s="68"/>
      <c r="C695" s="210" t="s">
        <v>160</v>
      </c>
      <c r="D695" s="211">
        <v>46038</v>
      </c>
      <c r="E695" s="189" t="s">
        <v>2302</v>
      </c>
      <c r="F695" s="189" t="s">
        <v>14</v>
      </c>
      <c r="G695" s="189">
        <v>3444422</v>
      </c>
      <c r="H695" s="68"/>
      <c r="I695" s="195" t="s">
        <v>3559</v>
      </c>
      <c r="J695" s="68"/>
      <c r="K695" s="68"/>
      <c r="L695" s="68"/>
      <c r="M695" s="68"/>
      <c r="N695" s="341"/>
      <c r="O695" s="341"/>
      <c r="P695" s="212">
        <v>80</v>
      </c>
      <c r="Q695" s="212">
        <v>0</v>
      </c>
      <c r="R695" s="68" t="s">
        <v>1477</v>
      </c>
      <c r="S695" s="342"/>
      <c r="T695" s="269"/>
    </row>
    <row r="696" spans="1:20" ht="63.75">
      <c r="A696" s="189">
        <v>597</v>
      </c>
      <c r="B696" s="68"/>
      <c r="C696" s="210" t="s">
        <v>672</v>
      </c>
      <c r="D696" s="211">
        <v>46038</v>
      </c>
      <c r="E696" s="189" t="s">
        <v>2303</v>
      </c>
      <c r="F696" s="189" t="s">
        <v>14</v>
      </c>
      <c r="G696" s="189">
        <v>3444424</v>
      </c>
      <c r="H696" s="68"/>
      <c r="I696" s="195" t="s">
        <v>3560</v>
      </c>
      <c r="J696" s="68"/>
      <c r="K696" s="68"/>
      <c r="L696" s="68"/>
      <c r="M696" s="68"/>
      <c r="N696" s="341"/>
      <c r="O696" s="341"/>
      <c r="P696" s="212">
        <v>80</v>
      </c>
      <c r="Q696" s="212">
        <v>0</v>
      </c>
      <c r="R696" s="68" t="s">
        <v>1477</v>
      </c>
      <c r="S696" s="342"/>
      <c r="T696" s="269"/>
    </row>
    <row r="697" spans="1:20" ht="63.75">
      <c r="A697" s="189">
        <v>513</v>
      </c>
      <c r="B697" s="68"/>
      <c r="C697" s="210" t="s">
        <v>160</v>
      </c>
      <c r="D697" s="211">
        <v>46038</v>
      </c>
      <c r="E697" s="189" t="s">
        <v>2304</v>
      </c>
      <c r="F697" s="189" t="s">
        <v>14</v>
      </c>
      <c r="G697" s="189">
        <v>3444428</v>
      </c>
      <c r="H697" s="68"/>
      <c r="I697" s="195" t="s">
        <v>3561</v>
      </c>
      <c r="J697" s="68"/>
      <c r="K697" s="68"/>
      <c r="L697" s="68"/>
      <c r="M697" s="68"/>
      <c r="N697" s="341"/>
      <c r="O697" s="341"/>
      <c r="P697" s="212">
        <v>80</v>
      </c>
      <c r="Q697" s="212">
        <v>0</v>
      </c>
      <c r="R697" s="68" t="s">
        <v>1477</v>
      </c>
      <c r="S697" s="342"/>
      <c r="T697" s="269"/>
    </row>
    <row r="698" spans="1:20" ht="63.75">
      <c r="A698" s="189">
        <v>597</v>
      </c>
      <c r="B698" s="68"/>
      <c r="C698" s="210" t="s">
        <v>672</v>
      </c>
      <c r="D698" s="211">
        <v>46038</v>
      </c>
      <c r="E698" s="189" t="s">
        <v>2305</v>
      </c>
      <c r="F698" s="189" t="s">
        <v>6</v>
      </c>
      <c r="G698" s="189">
        <v>3444579</v>
      </c>
      <c r="H698" s="68"/>
      <c r="I698" s="195" t="s">
        <v>3562</v>
      </c>
      <c r="J698" s="68"/>
      <c r="K698" s="68"/>
      <c r="L698" s="68"/>
      <c r="M698" s="68"/>
      <c r="N698" s="341"/>
      <c r="O698" s="341"/>
      <c r="P698" s="212">
        <v>0</v>
      </c>
      <c r="Q698" s="212">
        <v>591606.4</v>
      </c>
      <c r="R698" s="68" t="s">
        <v>1477</v>
      </c>
      <c r="S698" s="342"/>
      <c r="T698" s="269"/>
    </row>
    <row r="699" spans="1:20" ht="51">
      <c r="A699" s="189">
        <v>513</v>
      </c>
      <c r="B699" s="68"/>
      <c r="C699" s="210" t="s">
        <v>160</v>
      </c>
      <c r="D699" s="211">
        <v>46038</v>
      </c>
      <c r="E699" s="189" t="s">
        <v>2306</v>
      </c>
      <c r="F699" s="189" t="s">
        <v>14</v>
      </c>
      <c r="G699" s="189">
        <v>3444578</v>
      </c>
      <c r="H699" s="68"/>
      <c r="I699" s="195" t="s">
        <v>3563</v>
      </c>
      <c r="J699" s="68"/>
      <c r="K699" s="68"/>
      <c r="L699" s="68"/>
      <c r="M699" s="68"/>
      <c r="N699" s="341"/>
      <c r="O699" s="341"/>
      <c r="P699" s="212">
        <v>80</v>
      </c>
      <c r="Q699" s="212">
        <v>0</v>
      </c>
      <c r="R699" s="68" t="s">
        <v>1477</v>
      </c>
      <c r="S699" s="342"/>
      <c r="T699" s="269"/>
    </row>
    <row r="700" spans="1:20" ht="63.75">
      <c r="A700" s="189">
        <v>597</v>
      </c>
      <c r="B700" s="68"/>
      <c r="C700" s="210" t="s">
        <v>672</v>
      </c>
      <c r="D700" s="211">
        <v>46038</v>
      </c>
      <c r="E700" s="189" t="s">
        <v>2307</v>
      </c>
      <c r="F700" s="189" t="s">
        <v>14</v>
      </c>
      <c r="G700" s="189">
        <v>3444580</v>
      </c>
      <c r="H700" s="68"/>
      <c r="I700" s="195" t="s">
        <v>3564</v>
      </c>
      <c r="J700" s="68"/>
      <c r="K700" s="68"/>
      <c r="L700" s="68"/>
      <c r="M700" s="68"/>
      <c r="N700" s="341"/>
      <c r="O700" s="341"/>
      <c r="P700" s="212">
        <v>80</v>
      </c>
      <c r="Q700" s="212">
        <v>0</v>
      </c>
      <c r="R700" s="68" t="s">
        <v>1477</v>
      </c>
      <c r="S700" s="342"/>
      <c r="T700" s="269"/>
    </row>
    <row r="701" spans="1:20" ht="76.5">
      <c r="A701" s="189">
        <v>513</v>
      </c>
      <c r="B701" s="68"/>
      <c r="C701" s="210" t="s">
        <v>160</v>
      </c>
      <c r="D701" s="211">
        <v>46038</v>
      </c>
      <c r="E701" s="189" t="s">
        <v>2308</v>
      </c>
      <c r="F701" s="189" t="s">
        <v>10</v>
      </c>
      <c r="G701" s="189">
        <v>1146915</v>
      </c>
      <c r="H701" s="68"/>
      <c r="I701" s="195" t="s">
        <v>3565</v>
      </c>
      <c r="J701" s="68"/>
      <c r="K701" s="68"/>
      <c r="L701" s="68"/>
      <c r="M701" s="68"/>
      <c r="N701" s="341"/>
      <c r="O701" s="341"/>
      <c r="P701" s="212">
        <v>80</v>
      </c>
      <c r="Q701" s="212">
        <v>0</v>
      </c>
      <c r="R701" s="68" t="s">
        <v>1477</v>
      </c>
      <c r="S701" s="342"/>
      <c r="T701" s="269"/>
    </row>
    <row r="702" spans="1:20" ht="76.5">
      <c r="A702" s="189">
        <v>117</v>
      </c>
      <c r="B702" s="68"/>
      <c r="C702" s="210" t="s">
        <v>54</v>
      </c>
      <c r="D702" s="211">
        <v>46038</v>
      </c>
      <c r="E702" s="189" t="s">
        <v>2309</v>
      </c>
      <c r="F702" s="189" t="s">
        <v>10</v>
      </c>
      <c r="G702" s="189">
        <v>1146750</v>
      </c>
      <c r="H702" s="68"/>
      <c r="I702" s="195" t="s">
        <v>3566</v>
      </c>
      <c r="J702" s="68"/>
      <c r="K702" s="68"/>
      <c r="L702" s="68"/>
      <c r="M702" s="68"/>
      <c r="N702" s="341"/>
      <c r="O702" s="341"/>
      <c r="P702" s="212">
        <v>80</v>
      </c>
      <c r="Q702" s="212">
        <v>0</v>
      </c>
      <c r="R702" s="68" t="s">
        <v>1477</v>
      </c>
      <c r="S702" s="342"/>
      <c r="T702" s="269"/>
    </row>
    <row r="703" spans="1:20" ht="63.75">
      <c r="A703" s="189">
        <v>221</v>
      </c>
      <c r="B703" s="68"/>
      <c r="C703" s="210" t="s">
        <v>92</v>
      </c>
      <c r="D703" s="211">
        <v>46041</v>
      </c>
      <c r="E703" s="189" t="s">
        <v>2310</v>
      </c>
      <c r="F703" s="189" t="s">
        <v>3</v>
      </c>
      <c r="G703" s="189">
        <v>2364734</v>
      </c>
      <c r="H703" s="68"/>
      <c r="I703" s="195" t="s">
        <v>3567</v>
      </c>
      <c r="J703" s="68"/>
      <c r="K703" s="68"/>
      <c r="L703" s="68"/>
      <c r="M703" s="68"/>
      <c r="N703" s="341"/>
      <c r="O703" s="341"/>
      <c r="P703" s="212">
        <v>0</v>
      </c>
      <c r="Q703" s="212">
        <v>800</v>
      </c>
      <c r="R703" s="68" t="s">
        <v>1477</v>
      </c>
      <c r="S703" s="342"/>
      <c r="T703" s="269"/>
    </row>
    <row r="704" spans="1:20" ht="63.75">
      <c r="A704" s="189">
        <v>221</v>
      </c>
      <c r="B704" s="68"/>
      <c r="C704" s="210" t="s">
        <v>92</v>
      </c>
      <c r="D704" s="211">
        <v>46041</v>
      </c>
      <c r="E704" s="189" t="s">
        <v>2311</v>
      </c>
      <c r="F704" s="189" t="s">
        <v>3</v>
      </c>
      <c r="G704" s="189">
        <v>2364735</v>
      </c>
      <c r="H704" s="68"/>
      <c r="I704" s="195" t="s">
        <v>3567</v>
      </c>
      <c r="J704" s="68"/>
      <c r="K704" s="68"/>
      <c r="L704" s="68"/>
      <c r="M704" s="68"/>
      <c r="N704" s="341"/>
      <c r="O704" s="341"/>
      <c r="P704" s="212">
        <v>0</v>
      </c>
      <c r="Q704" s="212">
        <v>400</v>
      </c>
      <c r="R704" s="68" t="s">
        <v>1477</v>
      </c>
      <c r="S704" s="342"/>
      <c r="T704" s="269"/>
    </row>
    <row r="705" spans="1:20" ht="63.75">
      <c r="A705" s="189">
        <v>221</v>
      </c>
      <c r="B705" s="68"/>
      <c r="C705" s="210" t="s">
        <v>92</v>
      </c>
      <c r="D705" s="211">
        <v>46041</v>
      </c>
      <c r="E705" s="189" t="s">
        <v>2312</v>
      </c>
      <c r="F705" s="189" t="s">
        <v>3</v>
      </c>
      <c r="G705" s="189">
        <v>2364736</v>
      </c>
      <c r="H705" s="68"/>
      <c r="I705" s="195" t="s">
        <v>3518</v>
      </c>
      <c r="J705" s="68"/>
      <c r="K705" s="68"/>
      <c r="L705" s="68"/>
      <c r="M705" s="68"/>
      <c r="N705" s="341"/>
      <c r="O705" s="341"/>
      <c r="P705" s="212">
        <v>0</v>
      </c>
      <c r="Q705" s="212">
        <v>200</v>
      </c>
      <c r="R705" s="68" t="s">
        <v>1477</v>
      </c>
      <c r="S705" s="342"/>
      <c r="T705" s="269"/>
    </row>
    <row r="706" spans="1:20" ht="63.75">
      <c r="A706" s="189">
        <v>221</v>
      </c>
      <c r="B706" s="68"/>
      <c r="C706" s="210" t="s">
        <v>92</v>
      </c>
      <c r="D706" s="211">
        <v>46041</v>
      </c>
      <c r="E706" s="189" t="s">
        <v>2313</v>
      </c>
      <c r="F706" s="189" t="s">
        <v>3</v>
      </c>
      <c r="G706" s="189">
        <v>2364747</v>
      </c>
      <c r="H706" s="68"/>
      <c r="I706" s="195" t="s">
        <v>3568</v>
      </c>
      <c r="J706" s="68"/>
      <c r="K706" s="68"/>
      <c r="L706" s="68"/>
      <c r="M706" s="68"/>
      <c r="N706" s="341"/>
      <c r="O706" s="341"/>
      <c r="P706" s="212">
        <v>0</v>
      </c>
      <c r="Q706" s="212">
        <v>100</v>
      </c>
      <c r="R706" s="68" t="s">
        <v>1477</v>
      </c>
      <c r="S706" s="342"/>
      <c r="T706" s="269"/>
    </row>
    <row r="707" spans="1:20" ht="63.75">
      <c r="A707" s="189">
        <v>221</v>
      </c>
      <c r="B707" s="68"/>
      <c r="C707" s="210" t="s">
        <v>92</v>
      </c>
      <c r="D707" s="211">
        <v>46041</v>
      </c>
      <c r="E707" s="189" t="s">
        <v>2314</v>
      </c>
      <c r="F707" s="189" t="s">
        <v>3</v>
      </c>
      <c r="G707" s="189">
        <v>2364762</v>
      </c>
      <c r="H707" s="68"/>
      <c r="I707" s="195" t="s">
        <v>3340</v>
      </c>
      <c r="J707" s="68"/>
      <c r="K707" s="68"/>
      <c r="L707" s="68"/>
      <c r="M707" s="68"/>
      <c r="N707" s="341"/>
      <c r="O707" s="341"/>
      <c r="P707" s="212">
        <v>0</v>
      </c>
      <c r="Q707" s="212">
        <v>100</v>
      </c>
      <c r="R707" s="68" t="s">
        <v>1477</v>
      </c>
      <c r="S707" s="342"/>
      <c r="T707" s="269"/>
    </row>
    <row r="708" spans="1:20" ht="63.75">
      <c r="A708" s="189">
        <v>221</v>
      </c>
      <c r="B708" s="68"/>
      <c r="C708" s="210" t="s">
        <v>92</v>
      </c>
      <c r="D708" s="211">
        <v>46041</v>
      </c>
      <c r="E708" s="189" t="s">
        <v>2315</v>
      </c>
      <c r="F708" s="189" t="s">
        <v>3</v>
      </c>
      <c r="G708" s="189">
        <v>2364759</v>
      </c>
      <c r="H708" s="68"/>
      <c r="I708" s="195" t="s">
        <v>3340</v>
      </c>
      <c r="J708" s="68"/>
      <c r="K708" s="68"/>
      <c r="L708" s="68"/>
      <c r="M708" s="68"/>
      <c r="N708" s="341"/>
      <c r="O708" s="341"/>
      <c r="P708" s="212">
        <v>0</v>
      </c>
      <c r="Q708" s="212">
        <v>100</v>
      </c>
      <c r="R708" s="68" t="s">
        <v>1477</v>
      </c>
      <c r="S708" s="342"/>
      <c r="T708" s="269"/>
    </row>
    <row r="709" spans="1:20" ht="63.75">
      <c r="A709" s="189">
        <v>221</v>
      </c>
      <c r="B709" s="68"/>
      <c r="C709" s="210" t="s">
        <v>92</v>
      </c>
      <c r="D709" s="211">
        <v>46041</v>
      </c>
      <c r="E709" s="189" t="s">
        <v>2316</v>
      </c>
      <c r="F709" s="189" t="s">
        <v>3</v>
      </c>
      <c r="G709" s="189">
        <v>2364760</v>
      </c>
      <c r="H709" s="68"/>
      <c r="I709" s="195" t="s">
        <v>3340</v>
      </c>
      <c r="J709" s="68"/>
      <c r="K709" s="68"/>
      <c r="L709" s="68"/>
      <c r="M709" s="68"/>
      <c r="N709" s="341"/>
      <c r="O709" s="341"/>
      <c r="P709" s="212">
        <v>0</v>
      </c>
      <c r="Q709" s="212">
        <v>100</v>
      </c>
      <c r="R709" s="68" t="s">
        <v>1477</v>
      </c>
      <c r="S709" s="342"/>
      <c r="T709" s="269"/>
    </row>
    <row r="710" spans="1:20" ht="63.75">
      <c r="A710" s="189">
        <v>221</v>
      </c>
      <c r="B710" s="68"/>
      <c r="C710" s="210" t="s">
        <v>92</v>
      </c>
      <c r="D710" s="211">
        <v>46041</v>
      </c>
      <c r="E710" s="189" t="s">
        <v>2317</v>
      </c>
      <c r="F710" s="189" t="s">
        <v>3</v>
      </c>
      <c r="G710" s="189">
        <v>2364761</v>
      </c>
      <c r="H710" s="68"/>
      <c r="I710" s="195" t="s">
        <v>3340</v>
      </c>
      <c r="J710" s="68"/>
      <c r="K710" s="68"/>
      <c r="L710" s="68"/>
      <c r="M710" s="68"/>
      <c r="N710" s="341"/>
      <c r="O710" s="341"/>
      <c r="P710" s="212">
        <v>0</v>
      </c>
      <c r="Q710" s="212">
        <v>100</v>
      </c>
      <c r="R710" s="68" t="s">
        <v>1477</v>
      </c>
      <c r="S710" s="342"/>
      <c r="T710" s="269"/>
    </row>
    <row r="711" spans="1:20" ht="63.75">
      <c r="A711" s="189">
        <v>221</v>
      </c>
      <c r="B711" s="68"/>
      <c r="C711" s="210" t="s">
        <v>92</v>
      </c>
      <c r="D711" s="211">
        <v>46041</v>
      </c>
      <c r="E711" s="189" t="s">
        <v>2318</v>
      </c>
      <c r="F711" s="189" t="s">
        <v>3</v>
      </c>
      <c r="G711" s="189">
        <v>2364763</v>
      </c>
      <c r="H711" s="68"/>
      <c r="I711" s="195" t="s">
        <v>3340</v>
      </c>
      <c r="J711" s="68"/>
      <c r="K711" s="68"/>
      <c r="L711" s="68"/>
      <c r="M711" s="68"/>
      <c r="N711" s="341"/>
      <c r="O711" s="341"/>
      <c r="P711" s="212">
        <v>0</v>
      </c>
      <c r="Q711" s="212">
        <v>100</v>
      </c>
      <c r="R711" s="68" t="s">
        <v>1477</v>
      </c>
      <c r="S711" s="342"/>
      <c r="T711" s="269"/>
    </row>
    <row r="712" spans="1:20" ht="51">
      <c r="A712" s="189" t="s">
        <v>550</v>
      </c>
      <c r="B712" s="68"/>
      <c r="C712" s="210" t="s">
        <v>589</v>
      </c>
      <c r="D712" s="211">
        <v>46041</v>
      </c>
      <c r="E712" s="189" t="s">
        <v>2319</v>
      </c>
      <c r="F712" s="189" t="s">
        <v>3</v>
      </c>
      <c r="G712" s="189">
        <v>2364790</v>
      </c>
      <c r="H712" s="68"/>
      <c r="I712" s="195" t="s">
        <v>3569</v>
      </c>
      <c r="J712" s="68"/>
      <c r="K712" s="68"/>
      <c r="L712" s="68"/>
      <c r="M712" s="68"/>
      <c r="N712" s="341"/>
      <c r="O712" s="341"/>
      <c r="P712" s="212">
        <v>0</v>
      </c>
      <c r="Q712" s="212">
        <v>11100</v>
      </c>
      <c r="R712" s="68" t="s">
        <v>1477</v>
      </c>
      <c r="S712" s="342"/>
      <c r="T712" s="269"/>
    </row>
    <row r="713" spans="1:20" ht="38.25">
      <c r="A713" s="189" t="s">
        <v>550</v>
      </c>
      <c r="B713" s="68"/>
      <c r="C713" s="210" t="s">
        <v>589</v>
      </c>
      <c r="D713" s="211">
        <v>46041</v>
      </c>
      <c r="E713" s="189" t="s">
        <v>2320</v>
      </c>
      <c r="F713" s="189" t="s">
        <v>3</v>
      </c>
      <c r="G713" s="189">
        <v>2364807</v>
      </c>
      <c r="H713" s="68"/>
      <c r="I713" s="195" t="s">
        <v>1606</v>
      </c>
      <c r="J713" s="68"/>
      <c r="K713" s="68"/>
      <c r="L713" s="68"/>
      <c r="M713" s="68"/>
      <c r="N713" s="341"/>
      <c r="O713" s="341"/>
      <c r="P713" s="212">
        <v>0</v>
      </c>
      <c r="Q713" s="212">
        <v>550</v>
      </c>
      <c r="R713" s="68" t="s">
        <v>1477</v>
      </c>
      <c r="S713" s="342"/>
      <c r="T713" s="269"/>
    </row>
    <row r="714" spans="1:20" ht="51">
      <c r="A714" s="189">
        <v>599</v>
      </c>
      <c r="B714" s="68"/>
      <c r="C714" s="210" t="s">
        <v>1244</v>
      </c>
      <c r="D714" s="211">
        <v>46041</v>
      </c>
      <c r="E714" s="189" t="s">
        <v>2321</v>
      </c>
      <c r="F714" s="189" t="s">
        <v>3</v>
      </c>
      <c r="G714" s="189">
        <v>2364827</v>
      </c>
      <c r="H714" s="68"/>
      <c r="I714" s="195" t="s">
        <v>3570</v>
      </c>
      <c r="J714" s="68"/>
      <c r="K714" s="68"/>
      <c r="L714" s="68"/>
      <c r="M714" s="68"/>
      <c r="N714" s="341"/>
      <c r="O714" s="341"/>
      <c r="P714" s="212">
        <v>0</v>
      </c>
      <c r="Q714" s="212">
        <v>483.6</v>
      </c>
      <c r="R714" s="68" t="s">
        <v>1477</v>
      </c>
      <c r="S714" s="342"/>
      <c r="T714" s="269"/>
    </row>
    <row r="715" spans="1:20" ht="63.75">
      <c r="A715" s="189">
        <v>221</v>
      </c>
      <c r="B715" s="68"/>
      <c r="C715" s="210" t="s">
        <v>92</v>
      </c>
      <c r="D715" s="211">
        <v>46041</v>
      </c>
      <c r="E715" s="189" t="s">
        <v>2322</v>
      </c>
      <c r="F715" s="189" t="s">
        <v>3</v>
      </c>
      <c r="G715" s="189">
        <v>2364832</v>
      </c>
      <c r="H715" s="68"/>
      <c r="I715" s="195" t="s">
        <v>3571</v>
      </c>
      <c r="J715" s="68"/>
      <c r="K715" s="68"/>
      <c r="L715" s="68"/>
      <c r="M715" s="68"/>
      <c r="N715" s="341"/>
      <c r="O715" s="341"/>
      <c r="P715" s="212">
        <v>0</v>
      </c>
      <c r="Q715" s="212">
        <v>520</v>
      </c>
      <c r="R715" s="68" t="s">
        <v>1477</v>
      </c>
      <c r="S715" s="342"/>
      <c r="T715" s="269"/>
    </row>
    <row r="716" spans="1:20" ht="63.75">
      <c r="A716" s="189">
        <v>221</v>
      </c>
      <c r="B716" s="68"/>
      <c r="C716" s="210" t="s">
        <v>92</v>
      </c>
      <c r="D716" s="211">
        <v>46041</v>
      </c>
      <c r="E716" s="189" t="s">
        <v>2323</v>
      </c>
      <c r="F716" s="189" t="s">
        <v>3</v>
      </c>
      <c r="G716" s="189">
        <v>2364835</v>
      </c>
      <c r="H716" s="68"/>
      <c r="I716" s="195" t="s">
        <v>3572</v>
      </c>
      <c r="J716" s="68"/>
      <c r="K716" s="68"/>
      <c r="L716" s="68"/>
      <c r="M716" s="68"/>
      <c r="N716" s="341"/>
      <c r="O716" s="341"/>
      <c r="P716" s="212">
        <v>0</v>
      </c>
      <c r="Q716" s="212">
        <v>190</v>
      </c>
      <c r="R716" s="68" t="s">
        <v>1477</v>
      </c>
      <c r="S716" s="342"/>
      <c r="T716" s="269"/>
    </row>
    <row r="717" spans="1:20" ht="63.75">
      <c r="A717" s="189">
        <v>221</v>
      </c>
      <c r="B717" s="68"/>
      <c r="C717" s="210" t="s">
        <v>92</v>
      </c>
      <c r="D717" s="211">
        <v>46041</v>
      </c>
      <c r="E717" s="189" t="s">
        <v>2324</v>
      </c>
      <c r="F717" s="189" t="s">
        <v>3</v>
      </c>
      <c r="G717" s="189">
        <v>2364837</v>
      </c>
      <c r="H717" s="68"/>
      <c r="I717" s="195" t="s">
        <v>3571</v>
      </c>
      <c r="J717" s="68"/>
      <c r="K717" s="68"/>
      <c r="L717" s="68"/>
      <c r="M717" s="68"/>
      <c r="N717" s="341"/>
      <c r="O717" s="341"/>
      <c r="P717" s="212">
        <v>0</v>
      </c>
      <c r="Q717" s="212">
        <v>450</v>
      </c>
      <c r="R717" s="68" t="s">
        <v>1477</v>
      </c>
      <c r="S717" s="342"/>
      <c r="T717" s="269"/>
    </row>
    <row r="718" spans="1:20" ht="38.25">
      <c r="A718" s="189" t="s">
        <v>550</v>
      </c>
      <c r="B718" s="68"/>
      <c r="C718" s="210" t="s">
        <v>589</v>
      </c>
      <c r="D718" s="211">
        <v>46041</v>
      </c>
      <c r="E718" s="189" t="s">
        <v>2325</v>
      </c>
      <c r="F718" s="189" t="s">
        <v>3</v>
      </c>
      <c r="G718" s="189">
        <v>2364838</v>
      </c>
      <c r="H718" s="68"/>
      <c r="I718" s="195" t="s">
        <v>3573</v>
      </c>
      <c r="J718" s="68"/>
      <c r="K718" s="68"/>
      <c r="L718" s="68"/>
      <c r="M718" s="68"/>
      <c r="N718" s="341"/>
      <c r="O718" s="341"/>
      <c r="P718" s="212">
        <v>0</v>
      </c>
      <c r="Q718" s="212">
        <v>6580.39</v>
      </c>
      <c r="R718" s="68" t="s">
        <v>1477</v>
      </c>
      <c r="S718" s="342"/>
      <c r="T718" s="269"/>
    </row>
    <row r="719" spans="1:20" ht="63.75">
      <c r="A719" s="189">
        <v>20</v>
      </c>
      <c r="B719" s="68"/>
      <c r="C719" s="210" t="s">
        <v>41</v>
      </c>
      <c r="D719" s="211">
        <v>46041</v>
      </c>
      <c r="E719" s="189" t="s">
        <v>2326</v>
      </c>
      <c r="F719" s="189" t="s">
        <v>3</v>
      </c>
      <c r="G719" s="189">
        <v>2364839</v>
      </c>
      <c r="H719" s="68"/>
      <c r="I719" s="195" t="s">
        <v>3574</v>
      </c>
      <c r="J719" s="68"/>
      <c r="K719" s="68"/>
      <c r="L719" s="68"/>
      <c r="M719" s="68"/>
      <c r="N719" s="341"/>
      <c r="O719" s="341"/>
      <c r="P719" s="212">
        <v>0</v>
      </c>
      <c r="Q719" s="212">
        <v>11287.5</v>
      </c>
      <c r="R719" s="68" t="s">
        <v>1477</v>
      </c>
      <c r="S719" s="342"/>
      <c r="T719" s="269"/>
    </row>
    <row r="720" spans="1:20" ht="63.75">
      <c r="A720" s="189">
        <v>20</v>
      </c>
      <c r="B720" s="68"/>
      <c r="C720" s="210" t="s">
        <v>41</v>
      </c>
      <c r="D720" s="211">
        <v>46041</v>
      </c>
      <c r="E720" s="189" t="s">
        <v>2327</v>
      </c>
      <c r="F720" s="189" t="s">
        <v>3</v>
      </c>
      <c r="G720" s="189">
        <v>2364840</v>
      </c>
      <c r="H720" s="68"/>
      <c r="I720" s="195" t="s">
        <v>3575</v>
      </c>
      <c r="J720" s="68"/>
      <c r="K720" s="68"/>
      <c r="L720" s="68"/>
      <c r="M720" s="68"/>
      <c r="N720" s="341"/>
      <c r="O720" s="341"/>
      <c r="P720" s="212">
        <v>0</v>
      </c>
      <c r="Q720" s="212">
        <v>1071.71</v>
      </c>
      <c r="R720" s="68" t="s">
        <v>1477</v>
      </c>
      <c r="S720" s="342"/>
      <c r="T720" s="269"/>
    </row>
    <row r="721" spans="1:20" ht="63.75">
      <c r="A721" s="189">
        <v>20</v>
      </c>
      <c r="B721" s="68"/>
      <c r="C721" s="210" t="s">
        <v>41</v>
      </c>
      <c r="D721" s="211">
        <v>46041</v>
      </c>
      <c r="E721" s="189" t="s">
        <v>2328</v>
      </c>
      <c r="F721" s="189" t="s">
        <v>3</v>
      </c>
      <c r="G721" s="189">
        <v>2364841</v>
      </c>
      <c r="H721" s="68"/>
      <c r="I721" s="195" t="s">
        <v>3576</v>
      </c>
      <c r="J721" s="68"/>
      <c r="K721" s="68"/>
      <c r="L721" s="68"/>
      <c r="M721" s="68"/>
      <c r="N721" s="341"/>
      <c r="O721" s="341"/>
      <c r="P721" s="212">
        <v>0</v>
      </c>
      <c r="Q721" s="212">
        <v>629.42999999999995</v>
      </c>
      <c r="R721" s="68" t="s">
        <v>1477</v>
      </c>
      <c r="S721" s="342"/>
      <c r="T721" s="269"/>
    </row>
    <row r="722" spans="1:20" ht="63.75">
      <c r="A722" s="189">
        <v>20</v>
      </c>
      <c r="B722" s="68"/>
      <c r="C722" s="210" t="s">
        <v>41</v>
      </c>
      <c r="D722" s="211">
        <v>46041</v>
      </c>
      <c r="E722" s="189" t="s">
        <v>2329</v>
      </c>
      <c r="F722" s="189" t="s">
        <v>3</v>
      </c>
      <c r="G722" s="189">
        <v>2364842</v>
      </c>
      <c r="H722" s="68"/>
      <c r="I722" s="195" t="s">
        <v>3577</v>
      </c>
      <c r="J722" s="68"/>
      <c r="K722" s="68"/>
      <c r="L722" s="68"/>
      <c r="M722" s="68"/>
      <c r="N722" s="341"/>
      <c r="O722" s="341"/>
      <c r="P722" s="212">
        <v>0</v>
      </c>
      <c r="Q722" s="212">
        <v>15050</v>
      </c>
      <c r="R722" s="68" t="s">
        <v>1477</v>
      </c>
      <c r="S722" s="342"/>
      <c r="T722" s="269"/>
    </row>
    <row r="723" spans="1:20" ht="63.75">
      <c r="A723" s="189">
        <v>221</v>
      </c>
      <c r="B723" s="68"/>
      <c r="C723" s="210" t="s">
        <v>92</v>
      </c>
      <c r="D723" s="211">
        <v>46041</v>
      </c>
      <c r="E723" s="189" t="s">
        <v>2330</v>
      </c>
      <c r="F723" s="189" t="s">
        <v>3</v>
      </c>
      <c r="G723" s="189">
        <v>2364844</v>
      </c>
      <c r="H723" s="68"/>
      <c r="I723" s="195" t="s">
        <v>3578</v>
      </c>
      <c r="J723" s="68"/>
      <c r="K723" s="68"/>
      <c r="L723" s="68"/>
      <c r="M723" s="68"/>
      <c r="N723" s="341"/>
      <c r="O723" s="341"/>
      <c r="P723" s="212">
        <v>0</v>
      </c>
      <c r="Q723" s="212">
        <v>250</v>
      </c>
      <c r="R723" s="68" t="s">
        <v>1477</v>
      </c>
      <c r="S723" s="342"/>
      <c r="T723" s="269"/>
    </row>
    <row r="724" spans="1:20" ht="63.75">
      <c r="A724" s="189">
        <v>221</v>
      </c>
      <c r="B724" s="68"/>
      <c r="C724" s="210" t="s">
        <v>92</v>
      </c>
      <c r="D724" s="211">
        <v>46041</v>
      </c>
      <c r="E724" s="189" t="s">
        <v>2331</v>
      </c>
      <c r="F724" s="189" t="s">
        <v>3</v>
      </c>
      <c r="G724" s="189">
        <v>2364845</v>
      </c>
      <c r="H724" s="68"/>
      <c r="I724" s="195" t="s">
        <v>3578</v>
      </c>
      <c r="J724" s="68"/>
      <c r="K724" s="68"/>
      <c r="L724" s="68"/>
      <c r="M724" s="68"/>
      <c r="N724" s="341"/>
      <c r="O724" s="341"/>
      <c r="P724" s="212">
        <v>0</v>
      </c>
      <c r="Q724" s="212">
        <v>120</v>
      </c>
      <c r="R724" s="68" t="s">
        <v>1477</v>
      </c>
      <c r="S724" s="342"/>
      <c r="T724" s="269"/>
    </row>
    <row r="725" spans="1:20" ht="63.75">
      <c r="A725" s="189">
        <v>221</v>
      </c>
      <c r="B725" s="68"/>
      <c r="C725" s="210" t="s">
        <v>92</v>
      </c>
      <c r="D725" s="211">
        <v>46041</v>
      </c>
      <c r="E725" s="189" t="s">
        <v>2332</v>
      </c>
      <c r="F725" s="189" t="s">
        <v>3</v>
      </c>
      <c r="G725" s="189">
        <v>2364846</v>
      </c>
      <c r="H725" s="68"/>
      <c r="I725" s="195" t="s">
        <v>3579</v>
      </c>
      <c r="J725" s="68"/>
      <c r="K725" s="68"/>
      <c r="L725" s="68"/>
      <c r="M725" s="68"/>
      <c r="N725" s="341"/>
      <c r="O725" s="341"/>
      <c r="P725" s="212">
        <v>0</v>
      </c>
      <c r="Q725" s="212">
        <v>120</v>
      </c>
      <c r="R725" s="68" t="s">
        <v>1477</v>
      </c>
      <c r="S725" s="342"/>
      <c r="T725" s="269"/>
    </row>
    <row r="726" spans="1:20" ht="63.75">
      <c r="A726" s="189">
        <v>221</v>
      </c>
      <c r="B726" s="68"/>
      <c r="C726" s="210" t="s">
        <v>92</v>
      </c>
      <c r="D726" s="211">
        <v>46041</v>
      </c>
      <c r="E726" s="189" t="s">
        <v>2333</v>
      </c>
      <c r="F726" s="189" t="s">
        <v>3</v>
      </c>
      <c r="G726" s="189">
        <v>2364847</v>
      </c>
      <c r="H726" s="68"/>
      <c r="I726" s="195" t="s">
        <v>3580</v>
      </c>
      <c r="J726" s="68"/>
      <c r="K726" s="68"/>
      <c r="L726" s="68"/>
      <c r="M726" s="68"/>
      <c r="N726" s="341"/>
      <c r="O726" s="341"/>
      <c r="P726" s="212">
        <v>0</v>
      </c>
      <c r="Q726" s="212">
        <v>100</v>
      </c>
      <c r="R726" s="68" t="s">
        <v>1477</v>
      </c>
      <c r="S726" s="342"/>
      <c r="T726" s="269"/>
    </row>
    <row r="727" spans="1:20" ht="63.75">
      <c r="A727" s="189">
        <v>221</v>
      </c>
      <c r="B727" s="68"/>
      <c r="C727" s="210" t="s">
        <v>92</v>
      </c>
      <c r="D727" s="211">
        <v>46041</v>
      </c>
      <c r="E727" s="189" t="s">
        <v>2334</v>
      </c>
      <c r="F727" s="189" t="s">
        <v>3</v>
      </c>
      <c r="G727" s="189">
        <v>2364848</v>
      </c>
      <c r="H727" s="68"/>
      <c r="I727" s="195" t="s">
        <v>3580</v>
      </c>
      <c r="J727" s="68"/>
      <c r="K727" s="68"/>
      <c r="L727" s="68"/>
      <c r="M727" s="68"/>
      <c r="N727" s="341"/>
      <c r="O727" s="341"/>
      <c r="P727" s="212">
        <v>0</v>
      </c>
      <c r="Q727" s="212">
        <v>100</v>
      </c>
      <c r="R727" s="68" t="s">
        <v>1477</v>
      </c>
      <c r="S727" s="342"/>
      <c r="T727" s="269"/>
    </row>
    <row r="728" spans="1:20" ht="63.75">
      <c r="A728" s="189">
        <v>221</v>
      </c>
      <c r="B728" s="68"/>
      <c r="C728" s="210" t="s">
        <v>92</v>
      </c>
      <c r="D728" s="211">
        <v>46041</v>
      </c>
      <c r="E728" s="189" t="s">
        <v>2335</v>
      </c>
      <c r="F728" s="189" t="s">
        <v>3</v>
      </c>
      <c r="G728" s="189">
        <v>2364849</v>
      </c>
      <c r="H728" s="68"/>
      <c r="I728" s="195" t="s">
        <v>3580</v>
      </c>
      <c r="J728" s="68"/>
      <c r="K728" s="68"/>
      <c r="L728" s="68"/>
      <c r="M728" s="68"/>
      <c r="N728" s="341"/>
      <c r="O728" s="341"/>
      <c r="P728" s="212">
        <v>0</v>
      </c>
      <c r="Q728" s="212">
        <v>100</v>
      </c>
      <c r="R728" s="68" t="s">
        <v>1477</v>
      </c>
      <c r="S728" s="342"/>
      <c r="T728" s="269"/>
    </row>
    <row r="729" spans="1:20" ht="63.75">
      <c r="A729" s="189">
        <v>221</v>
      </c>
      <c r="B729" s="68"/>
      <c r="C729" s="210" t="s">
        <v>92</v>
      </c>
      <c r="D729" s="211">
        <v>46041</v>
      </c>
      <c r="E729" s="189" t="s">
        <v>2336</v>
      </c>
      <c r="F729" s="189" t="s">
        <v>3</v>
      </c>
      <c r="G729" s="189">
        <v>2364852</v>
      </c>
      <c r="H729" s="68"/>
      <c r="I729" s="195" t="s">
        <v>3581</v>
      </c>
      <c r="J729" s="68"/>
      <c r="K729" s="68"/>
      <c r="L729" s="68"/>
      <c r="M729" s="68"/>
      <c r="N729" s="341"/>
      <c r="O729" s="341"/>
      <c r="P729" s="212">
        <v>0</v>
      </c>
      <c r="Q729" s="212">
        <v>100</v>
      </c>
      <c r="R729" s="68" t="s">
        <v>1477</v>
      </c>
      <c r="S729" s="342"/>
      <c r="T729" s="269"/>
    </row>
    <row r="730" spans="1:20" ht="63.75">
      <c r="A730" s="189">
        <v>221</v>
      </c>
      <c r="B730" s="68"/>
      <c r="C730" s="210" t="s">
        <v>92</v>
      </c>
      <c r="D730" s="211">
        <v>46041</v>
      </c>
      <c r="E730" s="189" t="s">
        <v>2337</v>
      </c>
      <c r="F730" s="189" t="s">
        <v>3</v>
      </c>
      <c r="G730" s="189">
        <v>2364853</v>
      </c>
      <c r="H730" s="68"/>
      <c r="I730" s="195" t="s">
        <v>3581</v>
      </c>
      <c r="J730" s="68"/>
      <c r="K730" s="68"/>
      <c r="L730" s="68"/>
      <c r="M730" s="68"/>
      <c r="N730" s="341"/>
      <c r="O730" s="341"/>
      <c r="P730" s="212">
        <v>0</v>
      </c>
      <c r="Q730" s="212">
        <v>100</v>
      </c>
      <c r="R730" s="68" t="s">
        <v>1477</v>
      </c>
      <c r="S730" s="342"/>
      <c r="T730" s="269"/>
    </row>
    <row r="731" spans="1:20" ht="63.75">
      <c r="A731" s="189">
        <v>221</v>
      </c>
      <c r="B731" s="68"/>
      <c r="C731" s="210" t="s">
        <v>92</v>
      </c>
      <c r="D731" s="211">
        <v>46041</v>
      </c>
      <c r="E731" s="189" t="s">
        <v>2338</v>
      </c>
      <c r="F731" s="189" t="s">
        <v>3</v>
      </c>
      <c r="G731" s="189">
        <v>2364858</v>
      </c>
      <c r="H731" s="68"/>
      <c r="I731" s="195" t="s">
        <v>3581</v>
      </c>
      <c r="J731" s="68"/>
      <c r="K731" s="68"/>
      <c r="L731" s="68"/>
      <c r="M731" s="68"/>
      <c r="N731" s="341"/>
      <c r="O731" s="341"/>
      <c r="P731" s="212">
        <v>0</v>
      </c>
      <c r="Q731" s="212">
        <v>100</v>
      </c>
      <c r="R731" s="68" t="s">
        <v>1477</v>
      </c>
      <c r="S731" s="342"/>
      <c r="T731" s="269"/>
    </row>
    <row r="732" spans="1:20" ht="63.75">
      <c r="A732" s="189">
        <v>221</v>
      </c>
      <c r="B732" s="68"/>
      <c r="C732" s="210" t="s">
        <v>92</v>
      </c>
      <c r="D732" s="211">
        <v>46041</v>
      </c>
      <c r="E732" s="189" t="s">
        <v>2339</v>
      </c>
      <c r="F732" s="189" t="s">
        <v>3</v>
      </c>
      <c r="G732" s="189">
        <v>2364854</v>
      </c>
      <c r="H732" s="68"/>
      <c r="I732" s="195" t="s">
        <v>3581</v>
      </c>
      <c r="J732" s="68"/>
      <c r="K732" s="68"/>
      <c r="L732" s="68"/>
      <c r="M732" s="68"/>
      <c r="N732" s="341"/>
      <c r="O732" s="341"/>
      <c r="P732" s="212">
        <v>0</v>
      </c>
      <c r="Q732" s="212">
        <v>100</v>
      </c>
      <c r="R732" s="68" t="s">
        <v>1477</v>
      </c>
      <c r="S732" s="342"/>
      <c r="T732" s="269"/>
    </row>
    <row r="733" spans="1:20" ht="63.75">
      <c r="A733" s="189">
        <v>221</v>
      </c>
      <c r="B733" s="68"/>
      <c r="C733" s="210" t="s">
        <v>92</v>
      </c>
      <c r="D733" s="211">
        <v>46041</v>
      </c>
      <c r="E733" s="189" t="s">
        <v>2340</v>
      </c>
      <c r="F733" s="189" t="s">
        <v>3</v>
      </c>
      <c r="G733" s="385">
        <v>2364855</v>
      </c>
      <c r="H733" s="68"/>
      <c r="I733" s="195" t="s">
        <v>3581</v>
      </c>
      <c r="J733" s="68"/>
      <c r="K733" s="68"/>
      <c r="L733" s="68"/>
      <c r="M733" s="68"/>
      <c r="N733" s="341"/>
      <c r="O733" s="341"/>
      <c r="P733" s="212">
        <v>0</v>
      </c>
      <c r="Q733" s="212">
        <v>100</v>
      </c>
      <c r="R733" s="68" t="s">
        <v>1477</v>
      </c>
      <c r="S733" s="342"/>
      <c r="T733" s="269"/>
    </row>
    <row r="734" spans="1:20" ht="63.75">
      <c r="A734" s="189">
        <v>221</v>
      </c>
      <c r="B734" s="68"/>
      <c r="C734" s="210" t="s">
        <v>92</v>
      </c>
      <c r="D734" s="211">
        <v>46041</v>
      </c>
      <c r="E734" s="189" t="s">
        <v>2341</v>
      </c>
      <c r="F734" s="189" t="s">
        <v>3</v>
      </c>
      <c r="G734" s="385">
        <v>2364856</v>
      </c>
      <c r="H734" s="68"/>
      <c r="I734" s="195" t="s">
        <v>3581</v>
      </c>
      <c r="J734" s="68"/>
      <c r="K734" s="68"/>
      <c r="L734" s="68"/>
      <c r="M734" s="68"/>
      <c r="N734" s="341"/>
      <c r="O734" s="341"/>
      <c r="P734" s="212">
        <v>0</v>
      </c>
      <c r="Q734" s="212">
        <v>100</v>
      </c>
      <c r="R734" s="68" t="s">
        <v>1477</v>
      </c>
      <c r="S734" s="342"/>
      <c r="T734" s="269"/>
    </row>
    <row r="735" spans="1:20" ht="63.75">
      <c r="A735" s="189">
        <v>221</v>
      </c>
      <c r="B735" s="68"/>
      <c r="C735" s="210" t="s">
        <v>92</v>
      </c>
      <c r="D735" s="211">
        <v>46041</v>
      </c>
      <c r="E735" s="189" t="s">
        <v>2342</v>
      </c>
      <c r="F735" s="189" t="s">
        <v>3</v>
      </c>
      <c r="G735" s="385">
        <v>2364860</v>
      </c>
      <c r="H735" s="68"/>
      <c r="I735" s="195" t="s">
        <v>3581</v>
      </c>
      <c r="J735" s="68"/>
      <c r="K735" s="68"/>
      <c r="L735" s="68"/>
      <c r="M735" s="68"/>
      <c r="N735" s="341"/>
      <c r="O735" s="341"/>
      <c r="P735" s="212">
        <v>0</v>
      </c>
      <c r="Q735" s="212">
        <v>100</v>
      </c>
      <c r="R735" s="68" t="s">
        <v>1477</v>
      </c>
      <c r="S735" s="342"/>
      <c r="T735" s="269"/>
    </row>
    <row r="736" spans="1:20" ht="63.75">
      <c r="A736" s="189">
        <v>221</v>
      </c>
      <c r="B736" s="68"/>
      <c r="C736" s="210" t="s">
        <v>92</v>
      </c>
      <c r="D736" s="211">
        <v>46041</v>
      </c>
      <c r="E736" s="189" t="s">
        <v>2343</v>
      </c>
      <c r="F736" s="189" t="s">
        <v>3</v>
      </c>
      <c r="G736" s="385">
        <v>2364861</v>
      </c>
      <c r="H736" s="68"/>
      <c r="I736" s="195" t="s">
        <v>3581</v>
      </c>
      <c r="J736" s="68"/>
      <c r="K736" s="68"/>
      <c r="L736" s="68"/>
      <c r="M736" s="68"/>
      <c r="N736" s="341"/>
      <c r="O736" s="341"/>
      <c r="P736" s="212">
        <v>0</v>
      </c>
      <c r="Q736" s="212">
        <v>100</v>
      </c>
      <c r="R736" s="68" t="s">
        <v>1477</v>
      </c>
      <c r="S736" s="342"/>
      <c r="T736" s="269"/>
    </row>
    <row r="737" spans="1:20" ht="63.75">
      <c r="A737" s="189">
        <v>221</v>
      </c>
      <c r="B737" s="68"/>
      <c r="C737" s="210" t="s">
        <v>92</v>
      </c>
      <c r="D737" s="211">
        <v>46041</v>
      </c>
      <c r="E737" s="189" t="s">
        <v>2344</v>
      </c>
      <c r="F737" s="189" t="s">
        <v>3</v>
      </c>
      <c r="G737" s="189">
        <v>2364862</v>
      </c>
      <c r="H737" s="68"/>
      <c r="I737" s="195" t="s">
        <v>3581</v>
      </c>
      <c r="J737" s="68"/>
      <c r="K737" s="68"/>
      <c r="L737" s="68"/>
      <c r="M737" s="68"/>
      <c r="N737" s="341"/>
      <c r="O737" s="341"/>
      <c r="P737" s="212">
        <v>0</v>
      </c>
      <c r="Q737" s="212">
        <v>100</v>
      </c>
      <c r="R737" s="68" t="s">
        <v>1477</v>
      </c>
      <c r="S737" s="342"/>
      <c r="T737" s="269"/>
    </row>
    <row r="738" spans="1:20" ht="63.75">
      <c r="A738" s="189">
        <v>221</v>
      </c>
      <c r="B738" s="68"/>
      <c r="C738" s="210" t="s">
        <v>92</v>
      </c>
      <c r="D738" s="211">
        <v>46041</v>
      </c>
      <c r="E738" s="189" t="s">
        <v>2345</v>
      </c>
      <c r="F738" s="189" t="s">
        <v>3</v>
      </c>
      <c r="G738" s="189">
        <v>2364863</v>
      </c>
      <c r="H738" s="68"/>
      <c r="I738" s="195" t="s">
        <v>3581</v>
      </c>
      <c r="J738" s="68"/>
      <c r="K738" s="68"/>
      <c r="L738" s="68"/>
      <c r="M738" s="68"/>
      <c r="N738" s="341"/>
      <c r="O738" s="341"/>
      <c r="P738" s="212">
        <v>0</v>
      </c>
      <c r="Q738" s="212">
        <v>100</v>
      </c>
      <c r="R738" s="68" t="s">
        <v>1477</v>
      </c>
      <c r="S738" s="342"/>
      <c r="T738" s="269"/>
    </row>
    <row r="739" spans="1:20" ht="63.75">
      <c r="A739" s="189">
        <v>221</v>
      </c>
      <c r="B739" s="68"/>
      <c r="C739" s="210" t="s">
        <v>92</v>
      </c>
      <c r="D739" s="211">
        <v>46041</v>
      </c>
      <c r="E739" s="189" t="s">
        <v>2346</v>
      </c>
      <c r="F739" s="189" t="s">
        <v>3</v>
      </c>
      <c r="G739" s="189">
        <v>2364864</v>
      </c>
      <c r="H739" s="68"/>
      <c r="I739" s="195" t="s">
        <v>3581</v>
      </c>
      <c r="J739" s="68"/>
      <c r="K739" s="68"/>
      <c r="L739" s="68"/>
      <c r="M739" s="68"/>
      <c r="N739" s="341"/>
      <c r="O739" s="341"/>
      <c r="P739" s="212">
        <v>0</v>
      </c>
      <c r="Q739" s="212">
        <v>100</v>
      </c>
      <c r="R739" s="68" t="s">
        <v>1477</v>
      </c>
      <c r="S739" s="342"/>
      <c r="T739" s="269"/>
    </row>
    <row r="740" spans="1:20" ht="63.75">
      <c r="A740" s="189">
        <v>221</v>
      </c>
      <c r="B740" s="68"/>
      <c r="C740" s="210" t="s">
        <v>92</v>
      </c>
      <c r="D740" s="211">
        <v>46041</v>
      </c>
      <c r="E740" s="189" t="s">
        <v>2347</v>
      </c>
      <c r="F740" s="189" t="s">
        <v>3</v>
      </c>
      <c r="G740" s="189">
        <v>2364871</v>
      </c>
      <c r="H740" s="68"/>
      <c r="I740" s="195" t="s">
        <v>3581</v>
      </c>
      <c r="J740" s="68"/>
      <c r="K740" s="68"/>
      <c r="L740" s="68"/>
      <c r="M740" s="68"/>
      <c r="N740" s="341"/>
      <c r="O740" s="341"/>
      <c r="P740" s="212">
        <v>0</v>
      </c>
      <c r="Q740" s="212">
        <v>100</v>
      </c>
      <c r="R740" s="68" t="s">
        <v>1477</v>
      </c>
      <c r="S740" s="342"/>
      <c r="T740" s="269"/>
    </row>
    <row r="741" spans="1:20" ht="63.75">
      <c r="A741" s="189">
        <v>221</v>
      </c>
      <c r="B741" s="68"/>
      <c r="C741" s="210" t="s">
        <v>92</v>
      </c>
      <c r="D741" s="211">
        <v>46041</v>
      </c>
      <c r="E741" s="189" t="s">
        <v>2348</v>
      </c>
      <c r="F741" s="189" t="s">
        <v>3</v>
      </c>
      <c r="G741" s="189">
        <v>2364866</v>
      </c>
      <c r="H741" s="68"/>
      <c r="I741" s="195" t="s">
        <v>3581</v>
      </c>
      <c r="J741" s="68"/>
      <c r="K741" s="68"/>
      <c r="L741" s="68"/>
      <c r="M741" s="68"/>
      <c r="N741" s="341"/>
      <c r="O741" s="341"/>
      <c r="P741" s="212">
        <v>0</v>
      </c>
      <c r="Q741" s="212">
        <v>100</v>
      </c>
      <c r="R741" s="68" t="s">
        <v>1477</v>
      </c>
      <c r="S741" s="342"/>
      <c r="T741" s="269"/>
    </row>
    <row r="742" spans="1:20" ht="63.75">
      <c r="A742" s="189">
        <v>221</v>
      </c>
      <c r="B742" s="68"/>
      <c r="C742" s="210" t="s">
        <v>92</v>
      </c>
      <c r="D742" s="211">
        <v>46041</v>
      </c>
      <c r="E742" s="189" t="s">
        <v>2349</v>
      </c>
      <c r="F742" s="189" t="s">
        <v>3</v>
      </c>
      <c r="G742" s="189">
        <v>2364868</v>
      </c>
      <c r="H742" s="68"/>
      <c r="I742" s="195" t="s">
        <v>3581</v>
      </c>
      <c r="J742" s="68"/>
      <c r="K742" s="68"/>
      <c r="L742" s="68"/>
      <c r="M742" s="68"/>
      <c r="N742" s="341"/>
      <c r="O742" s="341"/>
      <c r="P742" s="212">
        <v>0</v>
      </c>
      <c r="Q742" s="212">
        <v>100</v>
      </c>
      <c r="R742" s="68" t="s">
        <v>1477</v>
      </c>
      <c r="S742" s="342"/>
      <c r="T742" s="269"/>
    </row>
    <row r="743" spans="1:20" ht="63.75">
      <c r="A743" s="189">
        <v>221</v>
      </c>
      <c r="B743" s="68"/>
      <c r="C743" s="210" t="s">
        <v>92</v>
      </c>
      <c r="D743" s="211">
        <v>46041</v>
      </c>
      <c r="E743" s="189" t="s">
        <v>2350</v>
      </c>
      <c r="F743" s="189" t="s">
        <v>3</v>
      </c>
      <c r="G743" s="189">
        <v>2364870</v>
      </c>
      <c r="H743" s="68"/>
      <c r="I743" s="195" t="s">
        <v>3581</v>
      </c>
      <c r="J743" s="68"/>
      <c r="K743" s="68"/>
      <c r="L743" s="68"/>
      <c r="M743" s="68"/>
      <c r="N743" s="341"/>
      <c r="O743" s="341"/>
      <c r="P743" s="212">
        <v>0</v>
      </c>
      <c r="Q743" s="212">
        <v>100</v>
      </c>
      <c r="R743" s="68" t="s">
        <v>1477</v>
      </c>
      <c r="S743" s="342"/>
      <c r="T743" s="269"/>
    </row>
    <row r="744" spans="1:20" ht="63.75">
      <c r="A744" s="189">
        <v>221</v>
      </c>
      <c r="B744" s="68"/>
      <c r="C744" s="210" t="s">
        <v>92</v>
      </c>
      <c r="D744" s="211">
        <v>46041</v>
      </c>
      <c r="E744" s="189" t="s">
        <v>2351</v>
      </c>
      <c r="F744" s="189" t="s">
        <v>3</v>
      </c>
      <c r="G744" s="189">
        <v>2364873</v>
      </c>
      <c r="H744" s="68"/>
      <c r="I744" s="195" t="s">
        <v>3581</v>
      </c>
      <c r="J744" s="68"/>
      <c r="K744" s="68"/>
      <c r="L744" s="68"/>
      <c r="M744" s="68"/>
      <c r="N744" s="341"/>
      <c r="O744" s="341"/>
      <c r="P744" s="212">
        <v>0</v>
      </c>
      <c r="Q744" s="212">
        <v>100</v>
      </c>
      <c r="R744" s="68" t="s">
        <v>1477</v>
      </c>
      <c r="S744" s="342"/>
      <c r="T744" s="269"/>
    </row>
    <row r="745" spans="1:20" ht="51">
      <c r="A745" s="189">
        <v>132</v>
      </c>
      <c r="B745" s="68"/>
      <c r="C745" s="210" t="s">
        <v>59</v>
      </c>
      <c r="D745" s="211">
        <v>46041</v>
      </c>
      <c r="E745" s="189" t="s">
        <v>2352</v>
      </c>
      <c r="F745" s="189" t="s">
        <v>3</v>
      </c>
      <c r="G745" s="189">
        <v>2364753</v>
      </c>
      <c r="H745" s="68"/>
      <c r="I745" s="195" t="s">
        <v>3582</v>
      </c>
      <c r="J745" s="68"/>
      <c r="K745" s="68"/>
      <c r="L745" s="68"/>
      <c r="M745" s="68"/>
      <c r="N745" s="341"/>
      <c r="O745" s="341"/>
      <c r="P745" s="212">
        <v>0</v>
      </c>
      <c r="Q745" s="212">
        <v>1016064</v>
      </c>
      <c r="R745" s="68" t="s">
        <v>1477</v>
      </c>
      <c r="S745" s="342"/>
      <c r="T745" s="269"/>
    </row>
    <row r="746" spans="1:20" ht="63.75">
      <c r="A746" s="189">
        <v>221</v>
      </c>
      <c r="B746" s="68"/>
      <c r="C746" s="210" t="s">
        <v>92</v>
      </c>
      <c r="D746" s="211">
        <v>46041</v>
      </c>
      <c r="E746" s="189" t="s">
        <v>2353</v>
      </c>
      <c r="F746" s="189" t="s">
        <v>3</v>
      </c>
      <c r="G746" s="189">
        <v>2364769</v>
      </c>
      <c r="H746" s="68"/>
      <c r="I746" s="195" t="s">
        <v>3583</v>
      </c>
      <c r="J746" s="68"/>
      <c r="K746" s="68"/>
      <c r="L746" s="68"/>
      <c r="M746" s="68"/>
      <c r="N746" s="341"/>
      <c r="O746" s="341"/>
      <c r="P746" s="212">
        <v>0</v>
      </c>
      <c r="Q746" s="212">
        <v>140</v>
      </c>
      <c r="R746" s="68" t="s">
        <v>1477</v>
      </c>
      <c r="S746" s="342"/>
      <c r="T746" s="269"/>
    </row>
    <row r="747" spans="1:20" ht="63.75">
      <c r="A747" s="189">
        <v>221</v>
      </c>
      <c r="B747" s="68"/>
      <c r="C747" s="210" t="s">
        <v>92</v>
      </c>
      <c r="D747" s="211">
        <v>46041</v>
      </c>
      <c r="E747" s="189" t="s">
        <v>2354</v>
      </c>
      <c r="F747" s="189" t="s">
        <v>3</v>
      </c>
      <c r="G747" s="189">
        <v>2364771</v>
      </c>
      <c r="H747" s="68"/>
      <c r="I747" s="195" t="s">
        <v>3584</v>
      </c>
      <c r="J747" s="68"/>
      <c r="K747" s="68"/>
      <c r="L747" s="68"/>
      <c r="M747" s="68"/>
      <c r="N747" s="341"/>
      <c r="O747" s="341"/>
      <c r="P747" s="212">
        <v>0</v>
      </c>
      <c r="Q747" s="212">
        <v>50</v>
      </c>
      <c r="R747" s="68" t="s">
        <v>1477</v>
      </c>
      <c r="S747" s="342"/>
      <c r="T747" s="269"/>
    </row>
    <row r="748" spans="1:20" ht="63.75">
      <c r="A748" s="189">
        <v>221</v>
      </c>
      <c r="B748" s="68"/>
      <c r="C748" s="210" t="s">
        <v>92</v>
      </c>
      <c r="D748" s="211">
        <v>46041</v>
      </c>
      <c r="E748" s="189" t="s">
        <v>2355</v>
      </c>
      <c r="F748" s="189" t="s">
        <v>3</v>
      </c>
      <c r="G748" s="189">
        <v>2364773</v>
      </c>
      <c r="H748" s="68"/>
      <c r="I748" s="195" t="s">
        <v>3585</v>
      </c>
      <c r="J748" s="68"/>
      <c r="K748" s="68"/>
      <c r="L748" s="68"/>
      <c r="M748" s="68"/>
      <c r="N748" s="341"/>
      <c r="O748" s="341"/>
      <c r="P748" s="212">
        <v>0</v>
      </c>
      <c r="Q748" s="212">
        <v>50</v>
      </c>
      <c r="R748" s="68" t="s">
        <v>1477</v>
      </c>
      <c r="S748" s="342"/>
      <c r="T748" s="269"/>
    </row>
    <row r="749" spans="1:20" ht="51">
      <c r="A749" s="189">
        <v>226</v>
      </c>
      <c r="B749" s="68"/>
      <c r="C749" s="210" t="s">
        <v>97</v>
      </c>
      <c r="D749" s="211">
        <v>46041</v>
      </c>
      <c r="E749" s="189" t="s">
        <v>2356</v>
      </c>
      <c r="F749" s="189" t="s">
        <v>3</v>
      </c>
      <c r="G749" s="189">
        <v>2364774</v>
      </c>
      <c r="H749" s="68"/>
      <c r="I749" s="195" t="s">
        <v>3586</v>
      </c>
      <c r="J749" s="68"/>
      <c r="K749" s="68"/>
      <c r="L749" s="68"/>
      <c r="M749" s="68"/>
      <c r="N749" s="341"/>
      <c r="O749" s="341"/>
      <c r="P749" s="212">
        <v>0</v>
      </c>
      <c r="Q749" s="212">
        <v>384.85</v>
      </c>
      <c r="R749" s="68" t="s">
        <v>1477</v>
      </c>
      <c r="S749" s="342"/>
      <c r="T749" s="269"/>
    </row>
    <row r="750" spans="1:20" ht="63.75">
      <c r="A750" s="189">
        <v>221</v>
      </c>
      <c r="B750" s="68"/>
      <c r="C750" s="210" t="s">
        <v>92</v>
      </c>
      <c r="D750" s="211">
        <v>46041</v>
      </c>
      <c r="E750" s="189" t="s">
        <v>2357</v>
      </c>
      <c r="F750" s="189" t="s">
        <v>3</v>
      </c>
      <c r="G750" s="189">
        <v>2364775</v>
      </c>
      <c r="H750" s="68"/>
      <c r="I750" s="195" t="s">
        <v>3587</v>
      </c>
      <c r="J750" s="68"/>
      <c r="K750" s="68"/>
      <c r="L750" s="68"/>
      <c r="M750" s="68"/>
      <c r="N750" s="341"/>
      <c r="O750" s="341"/>
      <c r="P750" s="212">
        <v>0</v>
      </c>
      <c r="Q750" s="212">
        <v>60</v>
      </c>
      <c r="R750" s="68" t="s">
        <v>1477</v>
      </c>
      <c r="S750" s="342"/>
      <c r="T750" s="269"/>
    </row>
    <row r="751" spans="1:20" ht="63.75">
      <c r="A751" s="189">
        <v>221</v>
      </c>
      <c r="B751" s="68"/>
      <c r="C751" s="210" t="s">
        <v>92</v>
      </c>
      <c r="D751" s="211">
        <v>46041</v>
      </c>
      <c r="E751" s="189" t="s">
        <v>2358</v>
      </c>
      <c r="F751" s="189" t="s">
        <v>3</v>
      </c>
      <c r="G751" s="189">
        <v>2364776</v>
      </c>
      <c r="H751" s="68"/>
      <c r="I751" s="195" t="s">
        <v>3588</v>
      </c>
      <c r="J751" s="68"/>
      <c r="K751" s="68"/>
      <c r="L751" s="68"/>
      <c r="M751" s="68"/>
      <c r="N751" s="341"/>
      <c r="O751" s="341"/>
      <c r="P751" s="212">
        <v>0</v>
      </c>
      <c r="Q751" s="212">
        <v>70</v>
      </c>
      <c r="R751" s="68" t="s">
        <v>1477</v>
      </c>
      <c r="S751" s="342"/>
      <c r="T751" s="269"/>
    </row>
    <row r="752" spans="1:20" ht="51">
      <c r="A752" s="189">
        <v>35</v>
      </c>
      <c r="B752" s="68"/>
      <c r="C752" s="210" t="s">
        <v>43</v>
      </c>
      <c r="D752" s="211">
        <v>46041</v>
      </c>
      <c r="E752" s="189" t="s">
        <v>2359</v>
      </c>
      <c r="F752" s="189" t="s">
        <v>3</v>
      </c>
      <c r="G752" s="189">
        <v>2364777</v>
      </c>
      <c r="H752" s="68"/>
      <c r="I752" s="195" t="s">
        <v>3589</v>
      </c>
      <c r="J752" s="68"/>
      <c r="K752" s="68"/>
      <c r="L752" s="68"/>
      <c r="M752" s="68"/>
      <c r="N752" s="341"/>
      <c r="O752" s="341"/>
      <c r="P752" s="212">
        <v>0</v>
      </c>
      <c r="Q752" s="212">
        <v>480.56</v>
      </c>
      <c r="R752" s="68" t="s">
        <v>1477</v>
      </c>
      <c r="S752" s="342"/>
      <c r="T752" s="269"/>
    </row>
    <row r="753" spans="1:20" ht="51">
      <c r="A753" s="189">
        <v>81</v>
      </c>
      <c r="B753" s="68"/>
      <c r="C753" s="210" t="s">
        <v>49</v>
      </c>
      <c r="D753" s="211">
        <v>46041</v>
      </c>
      <c r="E753" s="189" t="s">
        <v>2360</v>
      </c>
      <c r="F753" s="189" t="s">
        <v>3</v>
      </c>
      <c r="G753" s="189">
        <v>2364778</v>
      </c>
      <c r="H753" s="68"/>
      <c r="I753" s="195" t="s">
        <v>3590</v>
      </c>
      <c r="J753" s="68"/>
      <c r="K753" s="68"/>
      <c r="L753" s="68"/>
      <c r="M753" s="68"/>
      <c r="N753" s="341"/>
      <c r="O753" s="341"/>
      <c r="P753" s="212">
        <v>0</v>
      </c>
      <c r="Q753" s="212">
        <v>987</v>
      </c>
      <c r="R753" s="68" t="s">
        <v>1477</v>
      </c>
      <c r="S753" s="342"/>
      <c r="T753" s="269"/>
    </row>
    <row r="754" spans="1:20" ht="63.75">
      <c r="A754" s="189">
        <v>221</v>
      </c>
      <c r="B754" s="68"/>
      <c r="C754" s="210" t="s">
        <v>92</v>
      </c>
      <c r="D754" s="211">
        <v>46041</v>
      </c>
      <c r="E754" s="189" t="s">
        <v>2361</v>
      </c>
      <c r="F754" s="189" t="s">
        <v>3</v>
      </c>
      <c r="G754" s="189">
        <v>2364779</v>
      </c>
      <c r="H754" s="68"/>
      <c r="I754" s="195" t="s">
        <v>3591</v>
      </c>
      <c r="J754" s="68"/>
      <c r="K754" s="68"/>
      <c r="L754" s="68"/>
      <c r="M754" s="68"/>
      <c r="N754" s="341"/>
      <c r="O754" s="341"/>
      <c r="P754" s="212">
        <v>0</v>
      </c>
      <c r="Q754" s="212">
        <v>100</v>
      </c>
      <c r="R754" s="68" t="s">
        <v>1477</v>
      </c>
      <c r="S754" s="342"/>
      <c r="T754" s="269"/>
    </row>
    <row r="755" spans="1:20" ht="63.75">
      <c r="A755" s="189">
        <v>310</v>
      </c>
      <c r="B755" s="68"/>
      <c r="C755" s="210" t="s">
        <v>131</v>
      </c>
      <c r="D755" s="211">
        <v>46041</v>
      </c>
      <c r="E755" s="189" t="s">
        <v>2362</v>
      </c>
      <c r="F755" s="189" t="s">
        <v>3</v>
      </c>
      <c r="G755" s="189">
        <v>2364780</v>
      </c>
      <c r="H755" s="68"/>
      <c r="I755" s="195" t="s">
        <v>3592</v>
      </c>
      <c r="J755" s="68"/>
      <c r="K755" s="68"/>
      <c r="L755" s="68"/>
      <c r="M755" s="68"/>
      <c r="N755" s="341"/>
      <c r="O755" s="341"/>
      <c r="P755" s="212">
        <v>0</v>
      </c>
      <c r="Q755" s="212">
        <v>6962.88</v>
      </c>
      <c r="R755" s="68" t="s">
        <v>1477</v>
      </c>
      <c r="S755" s="342"/>
      <c r="T755" s="269"/>
    </row>
    <row r="756" spans="1:20" ht="63.75">
      <c r="A756" s="189">
        <v>221</v>
      </c>
      <c r="B756" s="68"/>
      <c r="C756" s="210" t="s">
        <v>92</v>
      </c>
      <c r="D756" s="211">
        <v>46041</v>
      </c>
      <c r="E756" s="189" t="s">
        <v>2363</v>
      </c>
      <c r="F756" s="189" t="s">
        <v>3</v>
      </c>
      <c r="G756" s="189">
        <v>2364781</v>
      </c>
      <c r="H756" s="68"/>
      <c r="I756" s="195" t="s">
        <v>3593</v>
      </c>
      <c r="J756" s="68"/>
      <c r="K756" s="68"/>
      <c r="L756" s="68"/>
      <c r="M756" s="68"/>
      <c r="N756" s="341"/>
      <c r="O756" s="341"/>
      <c r="P756" s="212">
        <v>0</v>
      </c>
      <c r="Q756" s="212">
        <v>100</v>
      </c>
      <c r="R756" s="68" t="s">
        <v>1477</v>
      </c>
      <c r="S756" s="342"/>
      <c r="T756" s="269"/>
    </row>
    <row r="757" spans="1:20" ht="63.75">
      <c r="A757" s="189">
        <v>221</v>
      </c>
      <c r="B757" s="68"/>
      <c r="C757" s="210" t="s">
        <v>92</v>
      </c>
      <c r="D757" s="211">
        <v>46041</v>
      </c>
      <c r="E757" s="189" t="s">
        <v>2364</v>
      </c>
      <c r="F757" s="189" t="s">
        <v>3</v>
      </c>
      <c r="G757" s="189">
        <v>2364782</v>
      </c>
      <c r="H757" s="68"/>
      <c r="I757" s="195" t="s">
        <v>3594</v>
      </c>
      <c r="J757" s="68"/>
      <c r="K757" s="68"/>
      <c r="L757" s="68"/>
      <c r="M757" s="68"/>
      <c r="N757" s="341"/>
      <c r="O757" s="341"/>
      <c r="P757" s="212">
        <v>0</v>
      </c>
      <c r="Q757" s="212">
        <v>100</v>
      </c>
      <c r="R757" s="68" t="s">
        <v>1477</v>
      </c>
      <c r="S757" s="342"/>
      <c r="T757" s="269"/>
    </row>
    <row r="758" spans="1:20" ht="63.75">
      <c r="A758" s="189">
        <v>41</v>
      </c>
      <c r="B758" s="68"/>
      <c r="C758" s="210" t="s">
        <v>1630</v>
      </c>
      <c r="D758" s="211">
        <v>46041</v>
      </c>
      <c r="E758" s="189" t="s">
        <v>2365</v>
      </c>
      <c r="F758" s="189" t="s">
        <v>3</v>
      </c>
      <c r="G758" s="189">
        <v>2364783</v>
      </c>
      <c r="H758" s="68"/>
      <c r="I758" s="195" t="s">
        <v>3595</v>
      </c>
      <c r="J758" s="68"/>
      <c r="K758" s="68"/>
      <c r="L758" s="68"/>
      <c r="M758" s="68"/>
      <c r="N758" s="341"/>
      <c r="O758" s="341"/>
      <c r="P758" s="212">
        <v>0</v>
      </c>
      <c r="Q758" s="212">
        <v>2308.19</v>
      </c>
      <c r="R758" s="68" t="s">
        <v>1477</v>
      </c>
      <c r="S758" s="342"/>
      <c r="T758" s="269"/>
    </row>
    <row r="759" spans="1:20" ht="63.75">
      <c r="A759" s="189">
        <v>221</v>
      </c>
      <c r="B759" s="68"/>
      <c r="C759" s="210" t="s">
        <v>92</v>
      </c>
      <c r="D759" s="211">
        <v>46041</v>
      </c>
      <c r="E759" s="189" t="s">
        <v>2366</v>
      </c>
      <c r="F759" s="189" t="s">
        <v>3</v>
      </c>
      <c r="G759" s="189">
        <v>2364784</v>
      </c>
      <c r="H759" s="68"/>
      <c r="I759" s="195" t="s">
        <v>3596</v>
      </c>
      <c r="J759" s="68"/>
      <c r="K759" s="68"/>
      <c r="L759" s="68"/>
      <c r="M759" s="68"/>
      <c r="N759" s="341"/>
      <c r="O759" s="341"/>
      <c r="P759" s="212">
        <v>0</v>
      </c>
      <c r="Q759" s="212">
        <v>120</v>
      </c>
      <c r="R759" s="68" t="s">
        <v>1477</v>
      </c>
      <c r="S759" s="342"/>
      <c r="T759" s="269"/>
    </row>
    <row r="760" spans="1:20" ht="63.75">
      <c r="A760" s="189">
        <v>41</v>
      </c>
      <c r="B760" s="68"/>
      <c r="C760" s="210" t="s">
        <v>1630</v>
      </c>
      <c r="D760" s="211">
        <v>46041</v>
      </c>
      <c r="E760" s="189" t="s">
        <v>2367</v>
      </c>
      <c r="F760" s="189" t="s">
        <v>3</v>
      </c>
      <c r="G760" s="189">
        <v>2364787</v>
      </c>
      <c r="H760" s="68"/>
      <c r="I760" s="195" t="s">
        <v>3597</v>
      </c>
      <c r="J760" s="68"/>
      <c r="K760" s="68"/>
      <c r="L760" s="68"/>
      <c r="M760" s="68"/>
      <c r="N760" s="341"/>
      <c r="O760" s="341"/>
      <c r="P760" s="212">
        <v>0</v>
      </c>
      <c r="Q760" s="212">
        <v>1644.77</v>
      </c>
      <c r="R760" s="68" t="s">
        <v>1477</v>
      </c>
      <c r="S760" s="342"/>
      <c r="T760" s="269"/>
    </row>
    <row r="761" spans="1:20" ht="38.25">
      <c r="A761" s="189" t="s">
        <v>550</v>
      </c>
      <c r="B761" s="68"/>
      <c r="C761" s="210" t="s">
        <v>589</v>
      </c>
      <c r="D761" s="211">
        <v>46041</v>
      </c>
      <c r="E761" s="189" t="s">
        <v>2368</v>
      </c>
      <c r="F761" s="189" t="s">
        <v>3</v>
      </c>
      <c r="G761" s="189">
        <v>2364888</v>
      </c>
      <c r="H761" s="68"/>
      <c r="I761" s="195" t="s">
        <v>3598</v>
      </c>
      <c r="J761" s="68"/>
      <c r="K761" s="68"/>
      <c r="L761" s="68"/>
      <c r="M761" s="68"/>
      <c r="N761" s="341"/>
      <c r="O761" s="341"/>
      <c r="P761" s="212">
        <v>0</v>
      </c>
      <c r="Q761" s="212">
        <v>2876.69</v>
      </c>
      <c r="R761" s="68" t="s">
        <v>1477</v>
      </c>
      <c r="S761" s="342"/>
      <c r="T761" s="269"/>
    </row>
    <row r="762" spans="1:20" ht="63.75">
      <c r="A762" s="189">
        <v>221</v>
      </c>
      <c r="B762" s="68"/>
      <c r="C762" s="210" t="s">
        <v>92</v>
      </c>
      <c r="D762" s="211">
        <v>46041</v>
      </c>
      <c r="E762" s="189" t="s">
        <v>2369</v>
      </c>
      <c r="F762" s="189" t="s">
        <v>3</v>
      </c>
      <c r="G762" s="189">
        <v>2364890</v>
      </c>
      <c r="H762" s="68"/>
      <c r="I762" s="195" t="s">
        <v>3599</v>
      </c>
      <c r="J762" s="68"/>
      <c r="K762" s="68"/>
      <c r="L762" s="68"/>
      <c r="M762" s="68"/>
      <c r="N762" s="341"/>
      <c r="O762" s="341"/>
      <c r="P762" s="212">
        <v>0</v>
      </c>
      <c r="Q762" s="212">
        <v>3760</v>
      </c>
      <c r="R762" s="68" t="s">
        <v>1477</v>
      </c>
      <c r="S762" s="342"/>
      <c r="T762" s="269"/>
    </row>
    <row r="763" spans="1:20" ht="51">
      <c r="A763" s="189" t="s">
        <v>550</v>
      </c>
      <c r="B763" s="68"/>
      <c r="C763" s="210" t="s">
        <v>589</v>
      </c>
      <c r="D763" s="211">
        <v>46041</v>
      </c>
      <c r="E763" s="189" t="s">
        <v>2370</v>
      </c>
      <c r="F763" s="189" t="s">
        <v>3</v>
      </c>
      <c r="G763" s="189">
        <v>2364892</v>
      </c>
      <c r="H763" s="68"/>
      <c r="I763" s="195" t="s">
        <v>3600</v>
      </c>
      <c r="J763" s="68"/>
      <c r="K763" s="68"/>
      <c r="L763" s="68"/>
      <c r="M763" s="68"/>
      <c r="N763" s="341"/>
      <c r="O763" s="341"/>
      <c r="P763" s="212">
        <v>0</v>
      </c>
      <c r="Q763" s="212">
        <v>400</v>
      </c>
      <c r="R763" s="68" t="s">
        <v>1477</v>
      </c>
      <c r="S763" s="342"/>
      <c r="T763" s="269"/>
    </row>
    <row r="764" spans="1:20" ht="51">
      <c r="A764" s="189" t="s">
        <v>550</v>
      </c>
      <c r="B764" s="68"/>
      <c r="C764" s="210" t="s">
        <v>589</v>
      </c>
      <c r="D764" s="211">
        <v>46041</v>
      </c>
      <c r="E764" s="189" t="s">
        <v>2371</v>
      </c>
      <c r="F764" s="189" t="s">
        <v>3</v>
      </c>
      <c r="G764" s="189">
        <v>2364894</v>
      </c>
      <c r="H764" s="68"/>
      <c r="I764" s="195" t="s">
        <v>3601</v>
      </c>
      <c r="J764" s="68"/>
      <c r="K764" s="68"/>
      <c r="L764" s="68"/>
      <c r="M764" s="68"/>
      <c r="N764" s="341"/>
      <c r="O764" s="341"/>
      <c r="P764" s="212">
        <v>0</v>
      </c>
      <c r="Q764" s="212">
        <v>400</v>
      </c>
      <c r="R764" s="68" t="s">
        <v>1477</v>
      </c>
      <c r="S764" s="342"/>
      <c r="T764" s="269"/>
    </row>
    <row r="765" spans="1:20" ht="51">
      <c r="A765" s="189">
        <v>132</v>
      </c>
      <c r="B765" s="68"/>
      <c r="C765" s="210" t="s">
        <v>59</v>
      </c>
      <c r="D765" s="211">
        <v>46041</v>
      </c>
      <c r="E765" s="189" t="s">
        <v>2372</v>
      </c>
      <c r="F765" s="189" t="s">
        <v>3</v>
      </c>
      <c r="G765" s="189">
        <v>2364895</v>
      </c>
      <c r="H765" s="68"/>
      <c r="I765" s="195" t="s">
        <v>3602</v>
      </c>
      <c r="J765" s="68"/>
      <c r="K765" s="68"/>
      <c r="L765" s="68"/>
      <c r="M765" s="68"/>
      <c r="N765" s="341"/>
      <c r="O765" s="341"/>
      <c r="P765" s="212">
        <v>0</v>
      </c>
      <c r="Q765" s="212">
        <v>220</v>
      </c>
      <c r="R765" s="68" t="s">
        <v>1477</v>
      </c>
      <c r="S765" s="342"/>
      <c r="T765" s="269"/>
    </row>
    <row r="766" spans="1:20" ht="76.5">
      <c r="A766" s="189">
        <v>373</v>
      </c>
      <c r="B766" s="68"/>
      <c r="C766" s="210" t="s">
        <v>605</v>
      </c>
      <c r="D766" s="211">
        <v>46041</v>
      </c>
      <c r="E766" s="189" t="s">
        <v>2373</v>
      </c>
      <c r="F766" s="189" t="s">
        <v>635</v>
      </c>
      <c r="G766" s="189">
        <v>14596789</v>
      </c>
      <c r="H766" s="68"/>
      <c r="I766" s="195" t="s">
        <v>3603</v>
      </c>
      <c r="J766" s="68"/>
      <c r="K766" s="68"/>
      <c r="L766" s="68"/>
      <c r="M766" s="68"/>
      <c r="N766" s="341"/>
      <c r="O766" s="341"/>
      <c r="P766" s="212">
        <v>0</v>
      </c>
      <c r="Q766" s="212">
        <v>427584.03</v>
      </c>
      <c r="R766" s="68" t="s">
        <v>1477</v>
      </c>
      <c r="S766" s="342"/>
      <c r="T766" s="269"/>
    </row>
    <row r="767" spans="1:20" ht="63.75">
      <c r="A767" s="189">
        <v>373</v>
      </c>
      <c r="B767" s="68"/>
      <c r="C767" s="210" t="s">
        <v>605</v>
      </c>
      <c r="D767" s="211">
        <v>46041</v>
      </c>
      <c r="E767" s="189" t="s">
        <v>2374</v>
      </c>
      <c r="F767" s="189" t="s">
        <v>635</v>
      </c>
      <c r="G767" s="189">
        <v>14596788</v>
      </c>
      <c r="H767" s="68"/>
      <c r="I767" s="195" t="s">
        <v>3604</v>
      </c>
      <c r="J767" s="68"/>
      <c r="K767" s="68"/>
      <c r="L767" s="68"/>
      <c r="M767" s="68"/>
      <c r="N767" s="341"/>
      <c r="O767" s="341"/>
      <c r="P767" s="212">
        <v>0</v>
      </c>
      <c r="Q767" s="212">
        <v>1425280.11</v>
      </c>
      <c r="R767" s="68" t="s">
        <v>1477</v>
      </c>
      <c r="S767" s="342"/>
      <c r="T767" s="269"/>
    </row>
    <row r="768" spans="1:20" ht="63.75">
      <c r="A768" s="189">
        <v>513</v>
      </c>
      <c r="B768" s="68"/>
      <c r="C768" s="210" t="s">
        <v>160</v>
      </c>
      <c r="D768" s="211">
        <v>46041</v>
      </c>
      <c r="E768" s="189" t="s">
        <v>2375</v>
      </c>
      <c r="F768" s="189" t="s">
        <v>635</v>
      </c>
      <c r="G768" s="189">
        <v>14599206</v>
      </c>
      <c r="H768" s="68"/>
      <c r="I768" s="195" t="s">
        <v>3605</v>
      </c>
      <c r="J768" s="68"/>
      <c r="K768" s="68"/>
      <c r="L768" s="68"/>
      <c r="M768" s="68"/>
      <c r="N768" s="341"/>
      <c r="O768" s="341"/>
      <c r="P768" s="212">
        <v>68437303.900000006</v>
      </c>
      <c r="Q768" s="212">
        <v>0</v>
      </c>
      <c r="R768" s="68" t="s">
        <v>1477</v>
      </c>
      <c r="S768" s="342"/>
      <c r="T768" s="269"/>
    </row>
    <row r="769" spans="1:20" ht="63.75">
      <c r="A769" s="189">
        <v>513</v>
      </c>
      <c r="B769" s="68"/>
      <c r="C769" s="210" t="s">
        <v>160</v>
      </c>
      <c r="D769" s="211">
        <v>46041</v>
      </c>
      <c r="E769" s="189" t="s">
        <v>2375</v>
      </c>
      <c r="F769" s="189" t="s">
        <v>635</v>
      </c>
      <c r="G769" s="189">
        <v>14599203</v>
      </c>
      <c r="H769" s="68"/>
      <c r="I769" s="195" t="s">
        <v>3606</v>
      </c>
      <c r="J769" s="68"/>
      <c r="K769" s="68"/>
      <c r="L769" s="68"/>
      <c r="M769" s="68"/>
      <c r="N769" s="341"/>
      <c r="O769" s="341"/>
      <c r="P769" s="212">
        <v>5011294.53</v>
      </c>
      <c r="Q769" s="212">
        <v>0</v>
      </c>
      <c r="R769" s="68" t="s">
        <v>1477</v>
      </c>
      <c r="S769" s="342"/>
      <c r="T769" s="269"/>
    </row>
    <row r="770" spans="1:20" ht="63.75">
      <c r="A770" s="189">
        <v>513</v>
      </c>
      <c r="B770" s="68"/>
      <c r="C770" s="210" t="s">
        <v>160</v>
      </c>
      <c r="D770" s="211">
        <v>46041</v>
      </c>
      <c r="E770" s="189" t="s">
        <v>2375</v>
      </c>
      <c r="F770" s="189" t="s">
        <v>635</v>
      </c>
      <c r="G770" s="189">
        <v>14599207</v>
      </c>
      <c r="H770" s="68"/>
      <c r="I770" s="195" t="s">
        <v>3607</v>
      </c>
      <c r="J770" s="68"/>
      <c r="K770" s="68"/>
      <c r="L770" s="68"/>
      <c r="M770" s="68"/>
      <c r="N770" s="341"/>
      <c r="O770" s="341"/>
      <c r="P770" s="212">
        <v>32205790.120000001</v>
      </c>
      <c r="Q770" s="212">
        <v>0</v>
      </c>
      <c r="R770" s="68" t="s">
        <v>1477</v>
      </c>
      <c r="S770" s="342"/>
      <c r="T770" s="269"/>
    </row>
    <row r="771" spans="1:20" ht="51">
      <c r="A771" s="189">
        <v>513</v>
      </c>
      <c r="B771" s="68"/>
      <c r="C771" s="210" t="s">
        <v>160</v>
      </c>
      <c r="D771" s="211">
        <v>46041</v>
      </c>
      <c r="E771" s="189" t="s">
        <v>2376</v>
      </c>
      <c r="F771" s="189" t="s">
        <v>14</v>
      </c>
      <c r="G771" s="189">
        <v>3446213</v>
      </c>
      <c r="H771" s="68"/>
      <c r="I771" s="195" t="s">
        <v>3608</v>
      </c>
      <c r="J771" s="68"/>
      <c r="K771" s="68"/>
      <c r="L771" s="68"/>
      <c r="M771" s="68"/>
      <c r="N771" s="341"/>
      <c r="O771" s="341"/>
      <c r="P771" s="212">
        <v>80</v>
      </c>
      <c r="Q771" s="212">
        <v>0</v>
      </c>
      <c r="R771" s="68" t="s">
        <v>1477</v>
      </c>
      <c r="S771" s="342"/>
      <c r="T771" s="269"/>
    </row>
    <row r="772" spans="1:20" ht="76.5">
      <c r="A772" s="189">
        <v>117</v>
      </c>
      <c r="B772" s="68"/>
      <c r="C772" s="210" t="s">
        <v>54</v>
      </c>
      <c r="D772" s="211">
        <v>46041</v>
      </c>
      <c r="E772" s="189" t="s">
        <v>2377</v>
      </c>
      <c r="F772" s="189" t="s">
        <v>10</v>
      </c>
      <c r="G772" s="189">
        <v>1146941</v>
      </c>
      <c r="H772" s="68"/>
      <c r="I772" s="195" t="s">
        <v>3609</v>
      </c>
      <c r="J772" s="68"/>
      <c r="K772" s="68"/>
      <c r="L772" s="68"/>
      <c r="M772" s="68"/>
      <c r="N772" s="341"/>
      <c r="O772" s="341"/>
      <c r="P772" s="212">
        <v>80</v>
      </c>
      <c r="Q772" s="212">
        <v>0</v>
      </c>
      <c r="R772" s="68" t="s">
        <v>1477</v>
      </c>
      <c r="S772" s="342"/>
      <c r="T772" s="269"/>
    </row>
    <row r="773" spans="1:20" ht="89.25">
      <c r="A773" s="189">
        <v>117</v>
      </c>
      <c r="B773" s="68"/>
      <c r="C773" s="210" t="s">
        <v>54</v>
      </c>
      <c r="D773" s="211">
        <v>46041</v>
      </c>
      <c r="E773" s="189" t="s">
        <v>2378</v>
      </c>
      <c r="F773" s="189" t="s">
        <v>10</v>
      </c>
      <c r="G773" s="189">
        <v>1146944</v>
      </c>
      <c r="H773" s="68"/>
      <c r="I773" s="195" t="s">
        <v>3610</v>
      </c>
      <c r="J773" s="68"/>
      <c r="K773" s="68"/>
      <c r="L773" s="68"/>
      <c r="M773" s="68"/>
      <c r="N773" s="341"/>
      <c r="O773" s="341"/>
      <c r="P773" s="212">
        <v>80</v>
      </c>
      <c r="Q773" s="212">
        <v>0</v>
      </c>
      <c r="R773" s="68" t="s">
        <v>1477</v>
      </c>
      <c r="S773" s="342"/>
      <c r="T773" s="269"/>
    </row>
    <row r="774" spans="1:20" ht="89.25">
      <c r="A774" s="189">
        <v>373</v>
      </c>
      <c r="B774" s="68"/>
      <c r="C774" s="210" t="s">
        <v>605</v>
      </c>
      <c r="D774" s="211">
        <v>46041</v>
      </c>
      <c r="E774" s="189" t="s">
        <v>2379</v>
      </c>
      <c r="F774" s="189" t="s">
        <v>6</v>
      </c>
      <c r="G774" s="189">
        <v>1146972</v>
      </c>
      <c r="H774" s="68"/>
      <c r="I774" s="195" t="s">
        <v>3611</v>
      </c>
      <c r="J774" s="68"/>
      <c r="K774" s="68"/>
      <c r="L774" s="68"/>
      <c r="M774" s="68"/>
      <c r="N774" s="341"/>
      <c r="O774" s="341"/>
      <c r="P774" s="212">
        <v>0</v>
      </c>
      <c r="Q774" s="212">
        <v>300000</v>
      </c>
      <c r="R774" s="68" t="s">
        <v>1477</v>
      </c>
      <c r="S774" s="342"/>
      <c r="T774" s="269"/>
    </row>
    <row r="775" spans="1:20" ht="102">
      <c r="A775" s="189">
        <v>373</v>
      </c>
      <c r="B775" s="68"/>
      <c r="C775" s="210" t="s">
        <v>605</v>
      </c>
      <c r="D775" s="211">
        <v>46041</v>
      </c>
      <c r="E775" s="189" t="s">
        <v>2380</v>
      </c>
      <c r="F775" s="189" t="s">
        <v>6</v>
      </c>
      <c r="G775" s="189">
        <v>1146961</v>
      </c>
      <c r="H775" s="68"/>
      <c r="I775" s="195" t="s">
        <v>3612</v>
      </c>
      <c r="J775" s="68"/>
      <c r="K775" s="68"/>
      <c r="L775" s="68"/>
      <c r="M775" s="68"/>
      <c r="N775" s="341"/>
      <c r="O775" s="341"/>
      <c r="P775" s="212">
        <v>0</v>
      </c>
      <c r="Q775" s="212">
        <v>888284.86</v>
      </c>
      <c r="R775" s="68" t="s">
        <v>1477</v>
      </c>
      <c r="S775" s="342"/>
      <c r="T775" s="269"/>
    </row>
    <row r="776" spans="1:20" ht="51">
      <c r="A776" s="189">
        <v>15</v>
      </c>
      <c r="B776" s="68"/>
      <c r="C776" s="210" t="s">
        <v>39</v>
      </c>
      <c r="D776" s="211">
        <v>46042</v>
      </c>
      <c r="E776" s="189" t="s">
        <v>2381</v>
      </c>
      <c r="F776" s="189" t="s">
        <v>3</v>
      </c>
      <c r="G776" s="189">
        <v>2365048</v>
      </c>
      <c r="H776" s="68"/>
      <c r="I776" s="195" t="s">
        <v>3613</v>
      </c>
      <c r="J776" s="68"/>
      <c r="K776" s="68"/>
      <c r="L776" s="68"/>
      <c r="M776" s="68"/>
      <c r="N776" s="341"/>
      <c r="O776" s="341"/>
      <c r="P776" s="212">
        <v>0</v>
      </c>
      <c r="Q776" s="212">
        <v>1917.79</v>
      </c>
      <c r="R776" s="68" t="s">
        <v>1477</v>
      </c>
      <c r="S776" s="342"/>
      <c r="T776" s="269"/>
    </row>
    <row r="777" spans="1:20" ht="51">
      <c r="A777" s="189">
        <v>163</v>
      </c>
      <c r="B777" s="68"/>
      <c r="C777" s="210" t="s">
        <v>78</v>
      </c>
      <c r="D777" s="211">
        <v>46042</v>
      </c>
      <c r="E777" s="189" t="s">
        <v>2382</v>
      </c>
      <c r="F777" s="189" t="s">
        <v>3</v>
      </c>
      <c r="G777" s="189">
        <v>2365053</v>
      </c>
      <c r="H777" s="68"/>
      <c r="I777" s="195" t="s">
        <v>3614</v>
      </c>
      <c r="J777" s="68"/>
      <c r="K777" s="68"/>
      <c r="L777" s="68"/>
      <c r="M777" s="68"/>
      <c r="N777" s="341"/>
      <c r="O777" s="341"/>
      <c r="P777" s="212">
        <v>0</v>
      </c>
      <c r="Q777" s="212">
        <v>1</v>
      </c>
      <c r="R777" s="68" t="s">
        <v>1477</v>
      </c>
      <c r="S777" s="342"/>
      <c r="T777" s="269"/>
    </row>
    <row r="778" spans="1:20" ht="51">
      <c r="A778" s="189" t="s">
        <v>550</v>
      </c>
      <c r="B778" s="68"/>
      <c r="C778" s="210" t="s">
        <v>589</v>
      </c>
      <c r="D778" s="211">
        <v>46042</v>
      </c>
      <c r="E778" s="189" t="s">
        <v>2383</v>
      </c>
      <c r="F778" s="189" t="s">
        <v>3</v>
      </c>
      <c r="G778" s="189">
        <v>2365054</v>
      </c>
      <c r="H778" s="68"/>
      <c r="I778" s="195" t="s">
        <v>3615</v>
      </c>
      <c r="J778" s="68"/>
      <c r="K778" s="68"/>
      <c r="L778" s="68"/>
      <c r="M778" s="68"/>
      <c r="N778" s="341"/>
      <c r="O778" s="341"/>
      <c r="P778" s="212">
        <v>0</v>
      </c>
      <c r="Q778" s="212">
        <v>950</v>
      </c>
      <c r="R778" s="68" t="s">
        <v>1477</v>
      </c>
      <c r="S778" s="342"/>
      <c r="T778" s="269"/>
    </row>
    <row r="779" spans="1:20" ht="51">
      <c r="A779" s="189" t="s">
        <v>550</v>
      </c>
      <c r="B779" s="68"/>
      <c r="C779" s="210" t="s">
        <v>589</v>
      </c>
      <c r="D779" s="211">
        <v>46042</v>
      </c>
      <c r="E779" s="189" t="s">
        <v>2384</v>
      </c>
      <c r="F779" s="189" t="s">
        <v>3</v>
      </c>
      <c r="G779" s="189">
        <v>2365067</v>
      </c>
      <c r="H779" s="68"/>
      <c r="I779" s="195" t="s">
        <v>3616</v>
      </c>
      <c r="J779" s="68"/>
      <c r="K779" s="68"/>
      <c r="L779" s="68"/>
      <c r="M779" s="68"/>
      <c r="N779" s="341"/>
      <c r="O779" s="341"/>
      <c r="P779" s="212">
        <v>0</v>
      </c>
      <c r="Q779" s="212">
        <v>994.41</v>
      </c>
      <c r="R779" s="68" t="s">
        <v>1477</v>
      </c>
      <c r="S779" s="342"/>
      <c r="T779" s="269"/>
    </row>
    <row r="780" spans="1:20" ht="51">
      <c r="A780" s="189" t="s">
        <v>550</v>
      </c>
      <c r="B780" s="68"/>
      <c r="C780" s="210" t="s">
        <v>589</v>
      </c>
      <c r="D780" s="211">
        <v>46042</v>
      </c>
      <c r="E780" s="189" t="s">
        <v>2385</v>
      </c>
      <c r="F780" s="189" t="s">
        <v>3</v>
      </c>
      <c r="G780" s="189">
        <v>2365068</v>
      </c>
      <c r="H780" s="68"/>
      <c r="I780" s="195" t="s">
        <v>3617</v>
      </c>
      <c r="J780" s="68"/>
      <c r="K780" s="68"/>
      <c r="L780" s="68"/>
      <c r="M780" s="68"/>
      <c r="N780" s="341"/>
      <c r="O780" s="341"/>
      <c r="P780" s="212">
        <v>0</v>
      </c>
      <c r="Q780" s="212">
        <v>994.41</v>
      </c>
      <c r="R780" s="68" t="s">
        <v>1477</v>
      </c>
      <c r="S780" s="342"/>
      <c r="T780" s="269"/>
    </row>
    <row r="781" spans="1:20" ht="51">
      <c r="A781" s="189" t="s">
        <v>550</v>
      </c>
      <c r="B781" s="68"/>
      <c r="C781" s="210" t="s">
        <v>589</v>
      </c>
      <c r="D781" s="211">
        <v>46042</v>
      </c>
      <c r="E781" s="189" t="s">
        <v>2386</v>
      </c>
      <c r="F781" s="189" t="s">
        <v>3</v>
      </c>
      <c r="G781" s="189">
        <v>2365070</v>
      </c>
      <c r="H781" s="68"/>
      <c r="I781" s="195" t="s">
        <v>3618</v>
      </c>
      <c r="J781" s="68"/>
      <c r="K781" s="68"/>
      <c r="L781" s="68"/>
      <c r="M781" s="68"/>
      <c r="N781" s="341"/>
      <c r="O781" s="341"/>
      <c r="P781" s="212">
        <v>0</v>
      </c>
      <c r="Q781" s="212">
        <v>994.41</v>
      </c>
      <c r="R781" s="68" t="s">
        <v>1477</v>
      </c>
      <c r="S781" s="342"/>
      <c r="T781" s="269"/>
    </row>
    <row r="782" spans="1:20" ht="51">
      <c r="A782" s="189">
        <v>119</v>
      </c>
      <c r="B782" s="68"/>
      <c r="C782" s="210" t="s">
        <v>55</v>
      </c>
      <c r="D782" s="211">
        <v>46042</v>
      </c>
      <c r="E782" s="189" t="s">
        <v>2387</v>
      </c>
      <c r="F782" s="189" t="s">
        <v>3</v>
      </c>
      <c r="G782" s="189">
        <v>2365072</v>
      </c>
      <c r="H782" s="68"/>
      <c r="I782" s="195" t="s">
        <v>3619</v>
      </c>
      <c r="J782" s="68"/>
      <c r="K782" s="68"/>
      <c r="L782" s="68"/>
      <c r="M782" s="68"/>
      <c r="N782" s="341"/>
      <c r="O782" s="341"/>
      <c r="P782" s="212">
        <v>0</v>
      </c>
      <c r="Q782" s="212">
        <v>33</v>
      </c>
      <c r="R782" s="68" t="s">
        <v>1477</v>
      </c>
      <c r="S782" s="342"/>
      <c r="T782" s="269"/>
    </row>
    <row r="783" spans="1:20" ht="51">
      <c r="A783" s="189">
        <v>16</v>
      </c>
      <c r="B783" s="68"/>
      <c r="C783" s="210" t="s">
        <v>40</v>
      </c>
      <c r="D783" s="211">
        <v>46042</v>
      </c>
      <c r="E783" s="189" t="s">
        <v>2388</v>
      </c>
      <c r="F783" s="189" t="s">
        <v>3</v>
      </c>
      <c r="G783" s="189">
        <v>2365081</v>
      </c>
      <c r="H783" s="68"/>
      <c r="I783" s="195" t="s">
        <v>3620</v>
      </c>
      <c r="J783" s="68"/>
      <c r="K783" s="68"/>
      <c r="L783" s="68"/>
      <c r="M783" s="68"/>
      <c r="N783" s="341"/>
      <c r="O783" s="341"/>
      <c r="P783" s="212">
        <v>0</v>
      </c>
      <c r="Q783" s="212">
        <v>6234</v>
      </c>
      <c r="R783" s="68" t="s">
        <v>1477</v>
      </c>
      <c r="S783" s="342"/>
      <c r="T783" s="269"/>
    </row>
    <row r="784" spans="1:20" ht="63.75">
      <c r="A784" s="189">
        <v>266</v>
      </c>
      <c r="B784" s="68"/>
      <c r="C784" s="210" t="s">
        <v>1263</v>
      </c>
      <c r="D784" s="211">
        <v>46042</v>
      </c>
      <c r="E784" s="189" t="s">
        <v>2389</v>
      </c>
      <c r="F784" s="189" t="s">
        <v>3</v>
      </c>
      <c r="G784" s="189">
        <v>2365098</v>
      </c>
      <c r="H784" s="68"/>
      <c r="I784" s="195" t="s">
        <v>3621</v>
      </c>
      <c r="J784" s="68"/>
      <c r="K784" s="68"/>
      <c r="L784" s="68"/>
      <c r="M784" s="68"/>
      <c r="N784" s="341"/>
      <c r="O784" s="341"/>
      <c r="P784" s="212">
        <v>0</v>
      </c>
      <c r="Q784" s="212">
        <v>1027.1199999999999</v>
      </c>
      <c r="R784" s="68" t="s">
        <v>1477</v>
      </c>
      <c r="S784" s="342"/>
      <c r="T784" s="269"/>
    </row>
    <row r="785" spans="1:20" ht="63.75">
      <c r="A785" s="189">
        <v>35</v>
      </c>
      <c r="B785" s="68"/>
      <c r="C785" s="210" t="s">
        <v>43</v>
      </c>
      <c r="D785" s="211">
        <v>46042</v>
      </c>
      <c r="E785" s="189" t="s">
        <v>2390</v>
      </c>
      <c r="F785" s="189" t="s">
        <v>3</v>
      </c>
      <c r="G785" s="189">
        <v>2365100</v>
      </c>
      <c r="H785" s="68"/>
      <c r="I785" s="195" t="s">
        <v>3622</v>
      </c>
      <c r="J785" s="68"/>
      <c r="K785" s="68"/>
      <c r="L785" s="68"/>
      <c r="M785" s="68"/>
      <c r="N785" s="341"/>
      <c r="O785" s="341"/>
      <c r="P785" s="212">
        <v>0</v>
      </c>
      <c r="Q785" s="212">
        <v>5.62</v>
      </c>
      <c r="R785" s="68" t="s">
        <v>1477</v>
      </c>
      <c r="S785" s="342"/>
      <c r="T785" s="269"/>
    </row>
    <row r="786" spans="1:20" ht="63.75">
      <c r="A786" s="189">
        <v>35</v>
      </c>
      <c r="B786" s="68"/>
      <c r="C786" s="210" t="s">
        <v>43</v>
      </c>
      <c r="D786" s="211">
        <v>46042</v>
      </c>
      <c r="E786" s="189" t="s">
        <v>2391</v>
      </c>
      <c r="F786" s="189" t="s">
        <v>3</v>
      </c>
      <c r="G786" s="189">
        <v>2365102</v>
      </c>
      <c r="H786" s="68"/>
      <c r="I786" s="195" t="s">
        <v>3623</v>
      </c>
      <c r="J786" s="68"/>
      <c r="K786" s="68"/>
      <c r="L786" s="68"/>
      <c r="M786" s="68"/>
      <c r="N786" s="341"/>
      <c r="O786" s="341"/>
      <c r="P786" s="212">
        <v>0</v>
      </c>
      <c r="Q786" s="212">
        <v>7</v>
      </c>
      <c r="R786" s="68" t="s">
        <v>1477</v>
      </c>
      <c r="S786" s="342"/>
      <c r="T786" s="269"/>
    </row>
    <row r="787" spans="1:20" ht="38.25">
      <c r="A787" s="189">
        <v>15</v>
      </c>
      <c r="B787" s="68"/>
      <c r="C787" s="210" t="s">
        <v>39</v>
      </c>
      <c r="D787" s="211">
        <v>46042</v>
      </c>
      <c r="E787" s="189" t="s">
        <v>2392</v>
      </c>
      <c r="F787" s="189" t="s">
        <v>3</v>
      </c>
      <c r="G787" s="189">
        <v>2365103</v>
      </c>
      <c r="H787" s="68"/>
      <c r="I787" s="195" t="s">
        <v>3624</v>
      </c>
      <c r="J787" s="68"/>
      <c r="K787" s="68"/>
      <c r="L787" s="68"/>
      <c r="M787" s="68"/>
      <c r="N787" s="341"/>
      <c r="O787" s="341"/>
      <c r="P787" s="212">
        <v>0</v>
      </c>
      <c r="Q787" s="212">
        <v>100</v>
      </c>
      <c r="R787" s="68" t="s">
        <v>1477</v>
      </c>
      <c r="S787" s="342"/>
      <c r="T787" s="269"/>
    </row>
    <row r="788" spans="1:20" ht="63.75">
      <c r="A788" s="189">
        <v>81</v>
      </c>
      <c r="B788" s="68"/>
      <c r="C788" s="210" t="s">
        <v>49</v>
      </c>
      <c r="D788" s="211">
        <v>46042</v>
      </c>
      <c r="E788" s="189" t="s">
        <v>2393</v>
      </c>
      <c r="F788" s="189" t="s">
        <v>3</v>
      </c>
      <c r="G788" s="189">
        <v>2365113</v>
      </c>
      <c r="H788" s="68"/>
      <c r="I788" s="195" t="s">
        <v>3625</v>
      </c>
      <c r="J788" s="68"/>
      <c r="K788" s="68"/>
      <c r="L788" s="68"/>
      <c r="M788" s="68"/>
      <c r="N788" s="341"/>
      <c r="O788" s="341"/>
      <c r="P788" s="212">
        <v>0</v>
      </c>
      <c r="Q788" s="212">
        <v>2000</v>
      </c>
      <c r="R788" s="68" t="s">
        <v>1477</v>
      </c>
      <c r="S788" s="342"/>
      <c r="T788" s="269"/>
    </row>
    <row r="789" spans="1:20" ht="63.75">
      <c r="A789" s="189">
        <v>221</v>
      </c>
      <c r="B789" s="68"/>
      <c r="C789" s="210" t="s">
        <v>92</v>
      </c>
      <c r="D789" s="211">
        <v>46042</v>
      </c>
      <c r="E789" s="189" t="s">
        <v>2394</v>
      </c>
      <c r="F789" s="189" t="s">
        <v>3</v>
      </c>
      <c r="G789" s="189">
        <v>2365125</v>
      </c>
      <c r="H789" s="68"/>
      <c r="I789" s="195" t="s">
        <v>3626</v>
      </c>
      <c r="J789" s="68"/>
      <c r="K789" s="68"/>
      <c r="L789" s="68"/>
      <c r="M789" s="68"/>
      <c r="N789" s="341"/>
      <c r="O789" s="341"/>
      <c r="P789" s="212">
        <v>0</v>
      </c>
      <c r="Q789" s="212">
        <v>100</v>
      </c>
      <c r="R789" s="68" t="s">
        <v>1477</v>
      </c>
      <c r="S789" s="342"/>
      <c r="T789" s="269"/>
    </row>
    <row r="790" spans="1:20" ht="63.75">
      <c r="A790" s="189">
        <v>221</v>
      </c>
      <c r="B790" s="68"/>
      <c r="C790" s="210" t="s">
        <v>92</v>
      </c>
      <c r="D790" s="211">
        <v>46042</v>
      </c>
      <c r="E790" s="189" t="s">
        <v>2395</v>
      </c>
      <c r="F790" s="189" t="s">
        <v>3</v>
      </c>
      <c r="G790" s="189">
        <v>2365127</v>
      </c>
      <c r="H790" s="68"/>
      <c r="I790" s="195" t="s">
        <v>1566</v>
      </c>
      <c r="J790" s="68"/>
      <c r="K790" s="68"/>
      <c r="L790" s="68"/>
      <c r="M790" s="68"/>
      <c r="N790" s="341"/>
      <c r="O790" s="341"/>
      <c r="P790" s="212">
        <v>0</v>
      </c>
      <c r="Q790" s="212">
        <v>100</v>
      </c>
      <c r="R790" s="68" t="s">
        <v>1477</v>
      </c>
      <c r="S790" s="342"/>
      <c r="T790" s="269"/>
    </row>
    <row r="791" spans="1:20" ht="63.75">
      <c r="A791" s="189">
        <v>221</v>
      </c>
      <c r="B791" s="68"/>
      <c r="C791" s="210" t="s">
        <v>92</v>
      </c>
      <c r="D791" s="211">
        <v>46042</v>
      </c>
      <c r="E791" s="189" t="s">
        <v>2396</v>
      </c>
      <c r="F791" s="189" t="s">
        <v>3</v>
      </c>
      <c r="G791" s="189">
        <v>2365129</v>
      </c>
      <c r="H791" s="68"/>
      <c r="I791" s="195" t="s">
        <v>3627</v>
      </c>
      <c r="J791" s="68"/>
      <c r="K791" s="68"/>
      <c r="L791" s="68"/>
      <c r="M791" s="68"/>
      <c r="N791" s="341"/>
      <c r="O791" s="341"/>
      <c r="P791" s="212">
        <v>0</v>
      </c>
      <c r="Q791" s="212">
        <v>100</v>
      </c>
      <c r="R791" s="68" t="s">
        <v>1477</v>
      </c>
      <c r="S791" s="342"/>
      <c r="T791" s="269"/>
    </row>
    <row r="792" spans="1:20" ht="51">
      <c r="A792" s="189">
        <v>81</v>
      </c>
      <c r="B792" s="68"/>
      <c r="C792" s="210" t="s">
        <v>49</v>
      </c>
      <c r="D792" s="211">
        <v>46042</v>
      </c>
      <c r="E792" s="189" t="s">
        <v>2397</v>
      </c>
      <c r="F792" s="189" t="s">
        <v>3</v>
      </c>
      <c r="G792" s="189">
        <v>2365132</v>
      </c>
      <c r="H792" s="68"/>
      <c r="I792" s="195" t="s">
        <v>1546</v>
      </c>
      <c r="J792" s="68"/>
      <c r="K792" s="68"/>
      <c r="L792" s="68"/>
      <c r="M792" s="68"/>
      <c r="N792" s="341"/>
      <c r="O792" s="341"/>
      <c r="P792" s="212">
        <v>0</v>
      </c>
      <c r="Q792" s="212">
        <v>500</v>
      </c>
      <c r="R792" s="68" t="s">
        <v>1477</v>
      </c>
      <c r="S792" s="342"/>
      <c r="T792" s="269"/>
    </row>
    <row r="793" spans="1:20" ht="63.75">
      <c r="A793" s="189">
        <v>221</v>
      </c>
      <c r="B793" s="68"/>
      <c r="C793" s="210" t="s">
        <v>92</v>
      </c>
      <c r="D793" s="211">
        <v>46042</v>
      </c>
      <c r="E793" s="189" t="s">
        <v>2398</v>
      </c>
      <c r="F793" s="189" t="s">
        <v>3</v>
      </c>
      <c r="G793" s="189">
        <v>2365133</v>
      </c>
      <c r="H793" s="68"/>
      <c r="I793" s="195" t="s">
        <v>3628</v>
      </c>
      <c r="J793" s="68"/>
      <c r="K793" s="68"/>
      <c r="L793" s="68"/>
      <c r="M793" s="68"/>
      <c r="N793" s="341"/>
      <c r="O793" s="341"/>
      <c r="P793" s="212">
        <v>0</v>
      </c>
      <c r="Q793" s="212">
        <v>100</v>
      </c>
      <c r="R793" s="68" t="s">
        <v>1477</v>
      </c>
      <c r="S793" s="342"/>
      <c r="T793" s="269"/>
    </row>
    <row r="794" spans="1:20" ht="63.75">
      <c r="A794" s="189">
        <v>221</v>
      </c>
      <c r="B794" s="68"/>
      <c r="C794" s="210" t="s">
        <v>92</v>
      </c>
      <c r="D794" s="211">
        <v>46042</v>
      </c>
      <c r="E794" s="189" t="s">
        <v>2399</v>
      </c>
      <c r="F794" s="189" t="s">
        <v>3</v>
      </c>
      <c r="G794" s="189">
        <v>2365135</v>
      </c>
      <c r="H794" s="68"/>
      <c r="I794" s="195" t="s">
        <v>3628</v>
      </c>
      <c r="J794" s="68"/>
      <c r="K794" s="68"/>
      <c r="L794" s="68"/>
      <c r="M794" s="68"/>
      <c r="N794" s="341"/>
      <c r="O794" s="341"/>
      <c r="P794" s="212">
        <v>0</v>
      </c>
      <c r="Q794" s="212">
        <v>30</v>
      </c>
      <c r="R794" s="68" t="s">
        <v>1477</v>
      </c>
      <c r="S794" s="342"/>
      <c r="T794" s="269"/>
    </row>
    <row r="795" spans="1:20" ht="51">
      <c r="A795" s="189" t="s">
        <v>550</v>
      </c>
      <c r="B795" s="68"/>
      <c r="C795" s="210" t="s">
        <v>589</v>
      </c>
      <c r="D795" s="211">
        <v>46042</v>
      </c>
      <c r="E795" s="189" t="s">
        <v>2400</v>
      </c>
      <c r="F795" s="189" t="s">
        <v>3</v>
      </c>
      <c r="G795" s="189">
        <v>2365139</v>
      </c>
      <c r="H795" s="68"/>
      <c r="I795" s="195" t="s">
        <v>3629</v>
      </c>
      <c r="J795" s="68"/>
      <c r="K795" s="68"/>
      <c r="L795" s="68"/>
      <c r="M795" s="68"/>
      <c r="N795" s="341"/>
      <c r="O795" s="341"/>
      <c r="P795" s="212">
        <v>0</v>
      </c>
      <c r="Q795" s="212">
        <v>1917.79</v>
      </c>
      <c r="R795" s="68" t="s">
        <v>1477</v>
      </c>
      <c r="S795" s="342"/>
      <c r="T795" s="269"/>
    </row>
    <row r="796" spans="1:20" ht="38.25">
      <c r="A796" s="189">
        <v>35</v>
      </c>
      <c r="B796" s="68"/>
      <c r="C796" s="210" t="s">
        <v>43</v>
      </c>
      <c r="D796" s="211">
        <v>46042</v>
      </c>
      <c r="E796" s="189" t="s">
        <v>2401</v>
      </c>
      <c r="F796" s="189" t="s">
        <v>3</v>
      </c>
      <c r="G796" s="189">
        <v>2365161</v>
      </c>
      <c r="H796" s="68"/>
      <c r="I796" s="195" t="s">
        <v>3630</v>
      </c>
      <c r="J796" s="68"/>
      <c r="K796" s="68"/>
      <c r="L796" s="68"/>
      <c r="M796" s="68"/>
      <c r="N796" s="341"/>
      <c r="O796" s="341"/>
      <c r="P796" s="212">
        <v>0</v>
      </c>
      <c r="Q796" s="212">
        <v>450</v>
      </c>
      <c r="R796" s="68" t="s">
        <v>1477</v>
      </c>
      <c r="S796" s="342"/>
      <c r="T796" s="269"/>
    </row>
    <row r="797" spans="1:20" ht="51">
      <c r="A797" s="189">
        <v>670</v>
      </c>
      <c r="B797" s="68"/>
      <c r="C797" s="210" t="s">
        <v>178</v>
      </c>
      <c r="D797" s="211">
        <v>46042</v>
      </c>
      <c r="E797" s="189" t="s">
        <v>2402</v>
      </c>
      <c r="F797" s="189" t="s">
        <v>3</v>
      </c>
      <c r="G797" s="189">
        <v>2365162</v>
      </c>
      <c r="H797" s="68"/>
      <c r="I797" s="195" t="s">
        <v>3631</v>
      </c>
      <c r="J797" s="68"/>
      <c r="K797" s="68"/>
      <c r="L797" s="68"/>
      <c r="M797" s="68"/>
      <c r="N797" s="341"/>
      <c r="O797" s="341"/>
      <c r="P797" s="212">
        <v>0</v>
      </c>
      <c r="Q797" s="212">
        <v>1448</v>
      </c>
      <c r="R797" s="68" t="s">
        <v>1477</v>
      </c>
      <c r="S797" s="342"/>
      <c r="T797" s="269"/>
    </row>
    <row r="798" spans="1:20" ht="38.25">
      <c r="A798" s="189">
        <v>46</v>
      </c>
      <c r="B798" s="68"/>
      <c r="C798" s="210" t="s">
        <v>1366</v>
      </c>
      <c r="D798" s="211">
        <v>46042</v>
      </c>
      <c r="E798" s="189" t="s">
        <v>2403</v>
      </c>
      <c r="F798" s="189" t="s">
        <v>3</v>
      </c>
      <c r="G798" s="189">
        <v>2365163</v>
      </c>
      <c r="H798" s="68"/>
      <c r="I798" s="195" t="s">
        <v>3632</v>
      </c>
      <c r="J798" s="68"/>
      <c r="K798" s="68"/>
      <c r="L798" s="68"/>
      <c r="M798" s="68"/>
      <c r="N798" s="341"/>
      <c r="O798" s="341"/>
      <c r="P798" s="212">
        <v>0</v>
      </c>
      <c r="Q798" s="212">
        <v>1500</v>
      </c>
      <c r="R798" s="68" t="s">
        <v>1477</v>
      </c>
      <c r="S798" s="342"/>
      <c r="T798" s="269"/>
    </row>
    <row r="799" spans="1:20" ht="63.75">
      <c r="A799" s="189">
        <v>221</v>
      </c>
      <c r="B799" s="68"/>
      <c r="C799" s="210" t="s">
        <v>92</v>
      </c>
      <c r="D799" s="211">
        <v>46042</v>
      </c>
      <c r="E799" s="189" t="s">
        <v>2404</v>
      </c>
      <c r="F799" s="189" t="s">
        <v>3</v>
      </c>
      <c r="G799" s="189">
        <v>2365172</v>
      </c>
      <c r="H799" s="68"/>
      <c r="I799" s="195" t="s">
        <v>3633</v>
      </c>
      <c r="J799" s="68"/>
      <c r="K799" s="68"/>
      <c r="L799" s="68"/>
      <c r="M799" s="68"/>
      <c r="N799" s="341"/>
      <c r="O799" s="341"/>
      <c r="P799" s="212">
        <v>0</v>
      </c>
      <c r="Q799" s="212">
        <v>120</v>
      </c>
      <c r="R799" s="68" t="s">
        <v>1477</v>
      </c>
      <c r="S799" s="342"/>
      <c r="T799" s="269"/>
    </row>
    <row r="800" spans="1:20" ht="63.75">
      <c r="A800" s="189">
        <v>221</v>
      </c>
      <c r="B800" s="68"/>
      <c r="C800" s="210" t="s">
        <v>92</v>
      </c>
      <c r="D800" s="211">
        <v>46042</v>
      </c>
      <c r="E800" s="189" t="s">
        <v>2405</v>
      </c>
      <c r="F800" s="189" t="s">
        <v>3</v>
      </c>
      <c r="G800" s="189">
        <v>2365174</v>
      </c>
      <c r="H800" s="68"/>
      <c r="I800" s="195" t="s">
        <v>3633</v>
      </c>
      <c r="J800" s="68"/>
      <c r="K800" s="68"/>
      <c r="L800" s="68"/>
      <c r="M800" s="68"/>
      <c r="N800" s="341"/>
      <c r="O800" s="341"/>
      <c r="P800" s="212">
        <v>0</v>
      </c>
      <c r="Q800" s="212">
        <v>110</v>
      </c>
      <c r="R800" s="68" t="s">
        <v>1477</v>
      </c>
      <c r="S800" s="342"/>
      <c r="T800" s="269"/>
    </row>
    <row r="801" spans="1:20" ht="63.75">
      <c r="A801" s="189">
        <v>221</v>
      </c>
      <c r="B801" s="68"/>
      <c r="C801" s="210" t="s">
        <v>92</v>
      </c>
      <c r="D801" s="211">
        <v>46042</v>
      </c>
      <c r="E801" s="189" t="s">
        <v>2406</v>
      </c>
      <c r="F801" s="189" t="s">
        <v>3</v>
      </c>
      <c r="G801" s="189">
        <v>2365175</v>
      </c>
      <c r="H801" s="68"/>
      <c r="I801" s="195" t="s">
        <v>3633</v>
      </c>
      <c r="J801" s="68"/>
      <c r="K801" s="68"/>
      <c r="L801" s="68"/>
      <c r="M801" s="68"/>
      <c r="N801" s="341"/>
      <c r="O801" s="341"/>
      <c r="P801" s="212">
        <v>0</v>
      </c>
      <c r="Q801" s="212">
        <v>50</v>
      </c>
      <c r="R801" s="68" t="s">
        <v>1477</v>
      </c>
      <c r="S801" s="342"/>
      <c r="T801" s="269"/>
    </row>
    <row r="802" spans="1:20" ht="63.75">
      <c r="A802" s="189">
        <v>221</v>
      </c>
      <c r="B802" s="68"/>
      <c r="C802" s="210" t="s">
        <v>92</v>
      </c>
      <c r="D802" s="211">
        <v>46042</v>
      </c>
      <c r="E802" s="189" t="s">
        <v>2407</v>
      </c>
      <c r="F802" s="189" t="s">
        <v>3</v>
      </c>
      <c r="G802" s="189">
        <v>2365176</v>
      </c>
      <c r="H802" s="68"/>
      <c r="I802" s="195" t="s">
        <v>3633</v>
      </c>
      <c r="J802" s="68"/>
      <c r="K802" s="68"/>
      <c r="L802" s="68"/>
      <c r="M802" s="68"/>
      <c r="N802" s="341"/>
      <c r="O802" s="341"/>
      <c r="P802" s="212">
        <v>0</v>
      </c>
      <c r="Q802" s="212">
        <v>50</v>
      </c>
      <c r="R802" s="68" t="s">
        <v>1477</v>
      </c>
      <c r="S802" s="342"/>
      <c r="T802" s="269"/>
    </row>
    <row r="803" spans="1:20" ht="51">
      <c r="A803" s="189">
        <v>383</v>
      </c>
      <c r="B803" s="68"/>
      <c r="C803" s="210" t="s">
        <v>1241</v>
      </c>
      <c r="D803" s="211">
        <v>46042</v>
      </c>
      <c r="E803" s="189" t="s">
        <v>2408</v>
      </c>
      <c r="F803" s="189" t="s">
        <v>3</v>
      </c>
      <c r="G803" s="189">
        <v>2365179</v>
      </c>
      <c r="H803" s="68"/>
      <c r="I803" s="195" t="s">
        <v>3634</v>
      </c>
      <c r="J803" s="68"/>
      <c r="K803" s="68"/>
      <c r="L803" s="68"/>
      <c r="M803" s="68"/>
      <c r="N803" s="341"/>
      <c r="O803" s="341"/>
      <c r="P803" s="212">
        <v>0</v>
      </c>
      <c r="Q803" s="212">
        <v>125</v>
      </c>
      <c r="R803" s="68" t="s">
        <v>1477</v>
      </c>
      <c r="S803" s="342"/>
      <c r="T803" s="269"/>
    </row>
    <row r="804" spans="1:20" ht="51">
      <c r="A804" s="189">
        <v>383</v>
      </c>
      <c r="B804" s="68"/>
      <c r="C804" s="210" t="s">
        <v>1241</v>
      </c>
      <c r="D804" s="211">
        <v>46042</v>
      </c>
      <c r="E804" s="189" t="s">
        <v>2409</v>
      </c>
      <c r="F804" s="189" t="s">
        <v>3</v>
      </c>
      <c r="G804" s="189">
        <v>2365181</v>
      </c>
      <c r="H804" s="68"/>
      <c r="I804" s="195" t="s">
        <v>3635</v>
      </c>
      <c r="J804" s="68"/>
      <c r="K804" s="68"/>
      <c r="L804" s="68"/>
      <c r="M804" s="68"/>
      <c r="N804" s="341"/>
      <c r="O804" s="341"/>
      <c r="P804" s="212">
        <v>0</v>
      </c>
      <c r="Q804" s="212">
        <v>142</v>
      </c>
      <c r="R804" s="68" t="s">
        <v>1477</v>
      </c>
      <c r="S804" s="342"/>
      <c r="T804" s="269"/>
    </row>
    <row r="805" spans="1:20" ht="51">
      <c r="A805" s="189">
        <v>591</v>
      </c>
      <c r="B805" s="68"/>
      <c r="C805" s="210" t="s">
        <v>669</v>
      </c>
      <c r="D805" s="211">
        <v>46042</v>
      </c>
      <c r="E805" s="189" t="s">
        <v>2410</v>
      </c>
      <c r="F805" s="189" t="s">
        <v>3</v>
      </c>
      <c r="G805" s="189">
        <v>2365078</v>
      </c>
      <c r="H805" s="68"/>
      <c r="I805" s="195" t="s">
        <v>3636</v>
      </c>
      <c r="J805" s="68"/>
      <c r="K805" s="68"/>
      <c r="L805" s="68"/>
      <c r="M805" s="68"/>
      <c r="N805" s="341"/>
      <c r="O805" s="341"/>
      <c r="P805" s="212">
        <v>0</v>
      </c>
      <c r="Q805" s="212">
        <v>4565240.43</v>
      </c>
      <c r="R805" s="68" t="s">
        <v>1477</v>
      </c>
      <c r="S805" s="342"/>
      <c r="T805" s="269"/>
    </row>
    <row r="806" spans="1:20" ht="51">
      <c r="A806" s="189">
        <v>591</v>
      </c>
      <c r="B806" s="68"/>
      <c r="C806" s="210" t="s">
        <v>669</v>
      </c>
      <c r="D806" s="211">
        <v>46042</v>
      </c>
      <c r="E806" s="189" t="s">
        <v>2411</v>
      </c>
      <c r="F806" s="189" t="s">
        <v>3</v>
      </c>
      <c r="G806" s="189">
        <v>2365080</v>
      </c>
      <c r="H806" s="68"/>
      <c r="I806" s="195" t="s">
        <v>3637</v>
      </c>
      <c r="J806" s="68"/>
      <c r="K806" s="68"/>
      <c r="L806" s="68"/>
      <c r="M806" s="68"/>
      <c r="N806" s="341"/>
      <c r="O806" s="341"/>
      <c r="P806" s="212">
        <v>0</v>
      </c>
      <c r="Q806" s="212">
        <v>600</v>
      </c>
      <c r="R806" s="68" t="s">
        <v>1477</v>
      </c>
      <c r="S806" s="342"/>
      <c r="T806" s="269"/>
    </row>
    <row r="807" spans="1:20" ht="51">
      <c r="A807" s="189">
        <v>578</v>
      </c>
      <c r="B807" s="68"/>
      <c r="C807" s="210" t="s">
        <v>168</v>
      </c>
      <c r="D807" s="211">
        <v>46042</v>
      </c>
      <c r="E807" s="189" t="s">
        <v>2412</v>
      </c>
      <c r="F807" s="189" t="s">
        <v>3</v>
      </c>
      <c r="G807" s="189">
        <v>2365087</v>
      </c>
      <c r="H807" s="68"/>
      <c r="I807" s="195" t="s">
        <v>3638</v>
      </c>
      <c r="J807" s="68"/>
      <c r="K807" s="68"/>
      <c r="L807" s="68"/>
      <c r="M807" s="68"/>
      <c r="N807" s="341"/>
      <c r="O807" s="341"/>
      <c r="P807" s="212">
        <v>0</v>
      </c>
      <c r="Q807" s="212">
        <v>20</v>
      </c>
      <c r="R807" s="68" t="s">
        <v>1477</v>
      </c>
      <c r="S807" s="342"/>
      <c r="T807" s="269"/>
    </row>
    <row r="808" spans="1:20" ht="51">
      <c r="A808" s="189">
        <v>578</v>
      </c>
      <c r="B808" s="68"/>
      <c r="C808" s="210" t="s">
        <v>168</v>
      </c>
      <c r="D808" s="211">
        <v>46042</v>
      </c>
      <c r="E808" s="189" t="s">
        <v>2413</v>
      </c>
      <c r="F808" s="189" t="s">
        <v>3</v>
      </c>
      <c r="G808" s="189">
        <v>2365088</v>
      </c>
      <c r="H808" s="68"/>
      <c r="I808" s="195" t="s">
        <v>3639</v>
      </c>
      <c r="J808" s="68"/>
      <c r="K808" s="68"/>
      <c r="L808" s="68"/>
      <c r="M808" s="68"/>
      <c r="N808" s="341"/>
      <c r="O808" s="341"/>
      <c r="P808" s="212">
        <v>0</v>
      </c>
      <c r="Q808" s="212">
        <v>22772</v>
      </c>
      <c r="R808" s="68" t="s">
        <v>1477</v>
      </c>
      <c r="S808" s="342"/>
      <c r="T808" s="269"/>
    </row>
    <row r="809" spans="1:20" ht="51">
      <c r="A809" s="189">
        <v>578</v>
      </c>
      <c r="B809" s="68"/>
      <c r="C809" s="210" t="s">
        <v>168</v>
      </c>
      <c r="D809" s="211">
        <v>46042</v>
      </c>
      <c r="E809" s="189" t="s">
        <v>2414</v>
      </c>
      <c r="F809" s="189" t="s">
        <v>3</v>
      </c>
      <c r="G809" s="189">
        <v>2365089</v>
      </c>
      <c r="H809" s="68"/>
      <c r="I809" s="195" t="s">
        <v>3640</v>
      </c>
      <c r="J809" s="68"/>
      <c r="K809" s="68"/>
      <c r="L809" s="68"/>
      <c r="M809" s="68"/>
      <c r="N809" s="341"/>
      <c r="O809" s="341"/>
      <c r="P809" s="212">
        <v>0</v>
      </c>
      <c r="Q809" s="212">
        <v>300</v>
      </c>
      <c r="R809" s="68" t="s">
        <v>1477</v>
      </c>
      <c r="S809" s="342"/>
      <c r="T809" s="269"/>
    </row>
    <row r="810" spans="1:20" ht="51">
      <c r="A810" s="189">
        <v>578</v>
      </c>
      <c r="B810" s="68"/>
      <c r="C810" s="210" t="s">
        <v>168</v>
      </c>
      <c r="D810" s="211">
        <v>46042</v>
      </c>
      <c r="E810" s="189" t="s">
        <v>2415</v>
      </c>
      <c r="F810" s="189" t="s">
        <v>3</v>
      </c>
      <c r="G810" s="189">
        <v>2365091</v>
      </c>
      <c r="H810" s="68"/>
      <c r="I810" s="195" t="s">
        <v>3641</v>
      </c>
      <c r="J810" s="68"/>
      <c r="K810" s="68"/>
      <c r="L810" s="68"/>
      <c r="M810" s="68"/>
      <c r="N810" s="341"/>
      <c r="O810" s="341"/>
      <c r="P810" s="212">
        <v>0</v>
      </c>
      <c r="Q810" s="212">
        <v>510</v>
      </c>
      <c r="R810" s="68" t="s">
        <v>1477</v>
      </c>
      <c r="S810" s="342"/>
      <c r="T810" s="269"/>
    </row>
    <row r="811" spans="1:20" ht="51">
      <c r="A811" s="189">
        <v>578</v>
      </c>
      <c r="B811" s="68"/>
      <c r="C811" s="210" t="s">
        <v>168</v>
      </c>
      <c r="D811" s="211">
        <v>46042</v>
      </c>
      <c r="E811" s="189" t="s">
        <v>2416</v>
      </c>
      <c r="F811" s="189" t="s">
        <v>3</v>
      </c>
      <c r="G811" s="189">
        <v>2365092</v>
      </c>
      <c r="H811" s="68"/>
      <c r="I811" s="195" t="s">
        <v>3642</v>
      </c>
      <c r="J811" s="68"/>
      <c r="K811" s="68"/>
      <c r="L811" s="68"/>
      <c r="M811" s="68"/>
      <c r="N811" s="341"/>
      <c r="O811" s="341"/>
      <c r="P811" s="212">
        <v>0</v>
      </c>
      <c r="Q811" s="212">
        <v>700</v>
      </c>
      <c r="R811" s="68" t="s">
        <v>1477</v>
      </c>
      <c r="S811" s="342"/>
      <c r="T811" s="269"/>
    </row>
    <row r="812" spans="1:20" ht="51">
      <c r="A812" s="189">
        <v>578</v>
      </c>
      <c r="B812" s="68"/>
      <c r="C812" s="210" t="s">
        <v>168</v>
      </c>
      <c r="D812" s="211">
        <v>46042</v>
      </c>
      <c r="E812" s="189" t="s">
        <v>2417</v>
      </c>
      <c r="F812" s="189" t="s">
        <v>3</v>
      </c>
      <c r="G812" s="189">
        <v>2365093</v>
      </c>
      <c r="H812" s="68"/>
      <c r="I812" s="195" t="s">
        <v>3643</v>
      </c>
      <c r="J812" s="68"/>
      <c r="K812" s="68"/>
      <c r="L812" s="68"/>
      <c r="M812" s="68"/>
      <c r="N812" s="341"/>
      <c r="O812" s="341"/>
      <c r="P812" s="212">
        <v>0</v>
      </c>
      <c r="Q812" s="212">
        <v>450</v>
      </c>
      <c r="R812" s="68" t="s">
        <v>1477</v>
      </c>
      <c r="S812" s="342"/>
      <c r="T812" s="269"/>
    </row>
    <row r="813" spans="1:20" ht="51">
      <c r="A813" s="189">
        <v>578</v>
      </c>
      <c r="B813" s="68"/>
      <c r="C813" s="210" t="s">
        <v>168</v>
      </c>
      <c r="D813" s="211">
        <v>46042</v>
      </c>
      <c r="E813" s="189" t="s">
        <v>2418</v>
      </c>
      <c r="F813" s="189" t="s">
        <v>3</v>
      </c>
      <c r="G813" s="189">
        <v>2365094</v>
      </c>
      <c r="H813" s="68"/>
      <c r="I813" s="195" t="s">
        <v>3644</v>
      </c>
      <c r="J813" s="68"/>
      <c r="K813" s="68"/>
      <c r="L813" s="68"/>
      <c r="M813" s="68"/>
      <c r="N813" s="341"/>
      <c r="O813" s="341"/>
      <c r="P813" s="212">
        <v>0</v>
      </c>
      <c r="Q813" s="212">
        <v>59848.37</v>
      </c>
      <c r="R813" s="68" t="s">
        <v>1477</v>
      </c>
      <c r="S813" s="342"/>
      <c r="T813" s="269"/>
    </row>
    <row r="814" spans="1:20" ht="51">
      <c r="A814" s="189">
        <v>578</v>
      </c>
      <c r="B814" s="68"/>
      <c r="C814" s="210" t="s">
        <v>168</v>
      </c>
      <c r="D814" s="211">
        <v>46042</v>
      </c>
      <c r="E814" s="189" t="s">
        <v>2419</v>
      </c>
      <c r="F814" s="189" t="s">
        <v>3</v>
      </c>
      <c r="G814" s="189">
        <v>2365095</v>
      </c>
      <c r="H814" s="68"/>
      <c r="I814" s="195" t="s">
        <v>3645</v>
      </c>
      <c r="J814" s="68"/>
      <c r="K814" s="68"/>
      <c r="L814" s="68"/>
      <c r="M814" s="68"/>
      <c r="N814" s="341"/>
      <c r="O814" s="341"/>
      <c r="P814" s="212">
        <v>0</v>
      </c>
      <c r="Q814" s="212">
        <v>32456.080000000002</v>
      </c>
      <c r="R814" s="68" t="s">
        <v>1477</v>
      </c>
      <c r="S814" s="342"/>
      <c r="T814" s="269"/>
    </row>
    <row r="815" spans="1:20" ht="51">
      <c r="A815" s="189">
        <v>578</v>
      </c>
      <c r="B815" s="68"/>
      <c r="C815" s="210" t="s">
        <v>168</v>
      </c>
      <c r="D815" s="211">
        <v>46042</v>
      </c>
      <c r="E815" s="189" t="s">
        <v>2420</v>
      </c>
      <c r="F815" s="189" t="s">
        <v>3</v>
      </c>
      <c r="G815" s="189">
        <v>2365096</v>
      </c>
      <c r="H815" s="68"/>
      <c r="I815" s="195" t="s">
        <v>3646</v>
      </c>
      <c r="J815" s="68"/>
      <c r="K815" s="68"/>
      <c r="L815" s="68"/>
      <c r="M815" s="68"/>
      <c r="N815" s="341"/>
      <c r="O815" s="341"/>
      <c r="P815" s="212">
        <v>0</v>
      </c>
      <c r="Q815" s="212">
        <v>50000</v>
      </c>
      <c r="R815" s="68" t="s">
        <v>1477</v>
      </c>
      <c r="S815" s="342"/>
      <c r="T815" s="269"/>
    </row>
    <row r="816" spans="1:20" ht="51">
      <c r="A816" s="189">
        <v>578</v>
      </c>
      <c r="B816" s="68"/>
      <c r="C816" s="210" t="s">
        <v>168</v>
      </c>
      <c r="D816" s="211">
        <v>46042</v>
      </c>
      <c r="E816" s="189" t="s">
        <v>2421</v>
      </c>
      <c r="F816" s="189" t="s">
        <v>3</v>
      </c>
      <c r="G816" s="189">
        <v>2365097</v>
      </c>
      <c r="H816" s="68"/>
      <c r="I816" s="195" t="s">
        <v>3647</v>
      </c>
      <c r="J816" s="68"/>
      <c r="K816" s="68"/>
      <c r="L816" s="68"/>
      <c r="M816" s="68"/>
      <c r="N816" s="341"/>
      <c r="O816" s="341"/>
      <c r="P816" s="212">
        <v>0</v>
      </c>
      <c r="Q816" s="212">
        <v>19701.48</v>
      </c>
      <c r="R816" s="68" t="s">
        <v>1477</v>
      </c>
      <c r="S816" s="342"/>
      <c r="T816" s="269"/>
    </row>
    <row r="817" spans="1:20" ht="51">
      <c r="A817" s="189">
        <v>578</v>
      </c>
      <c r="B817" s="68"/>
      <c r="C817" s="210" t="s">
        <v>168</v>
      </c>
      <c r="D817" s="211">
        <v>46042</v>
      </c>
      <c r="E817" s="189" t="s">
        <v>2422</v>
      </c>
      <c r="F817" s="189" t="s">
        <v>3</v>
      </c>
      <c r="G817" s="189">
        <v>2365099</v>
      </c>
      <c r="H817" s="68"/>
      <c r="I817" s="195" t="s">
        <v>3648</v>
      </c>
      <c r="J817" s="68"/>
      <c r="K817" s="68"/>
      <c r="L817" s="68"/>
      <c r="M817" s="68"/>
      <c r="N817" s="341"/>
      <c r="O817" s="341"/>
      <c r="P817" s="212">
        <v>0</v>
      </c>
      <c r="Q817" s="212">
        <v>3007.3</v>
      </c>
      <c r="R817" s="68" t="s">
        <v>1477</v>
      </c>
      <c r="S817" s="342"/>
      <c r="T817" s="269"/>
    </row>
    <row r="818" spans="1:20" ht="51">
      <c r="A818" s="189">
        <v>578</v>
      </c>
      <c r="B818" s="68"/>
      <c r="C818" s="210" t="s">
        <v>168</v>
      </c>
      <c r="D818" s="211">
        <v>46042</v>
      </c>
      <c r="E818" s="189" t="s">
        <v>2423</v>
      </c>
      <c r="F818" s="189" t="s">
        <v>3</v>
      </c>
      <c r="G818" s="189">
        <v>2365101</v>
      </c>
      <c r="H818" s="68"/>
      <c r="I818" s="195" t="s">
        <v>3649</v>
      </c>
      <c r="J818" s="68"/>
      <c r="K818" s="68"/>
      <c r="L818" s="68"/>
      <c r="M818" s="68"/>
      <c r="N818" s="341"/>
      <c r="O818" s="341"/>
      <c r="P818" s="212">
        <v>0</v>
      </c>
      <c r="Q818" s="212">
        <v>133186.73000000001</v>
      </c>
      <c r="R818" s="68" t="s">
        <v>1477</v>
      </c>
      <c r="S818" s="342"/>
      <c r="T818" s="269"/>
    </row>
    <row r="819" spans="1:20" ht="51">
      <c r="A819" s="189" t="s">
        <v>550</v>
      </c>
      <c r="B819" s="68"/>
      <c r="C819" s="210" t="s">
        <v>589</v>
      </c>
      <c r="D819" s="211">
        <v>46042</v>
      </c>
      <c r="E819" s="189" t="s">
        <v>2424</v>
      </c>
      <c r="F819" s="189" t="s">
        <v>3</v>
      </c>
      <c r="G819" s="189">
        <v>2365110</v>
      </c>
      <c r="H819" s="68"/>
      <c r="I819" s="195" t="s">
        <v>3650</v>
      </c>
      <c r="J819" s="68"/>
      <c r="K819" s="68"/>
      <c r="L819" s="68"/>
      <c r="M819" s="68"/>
      <c r="N819" s="341"/>
      <c r="O819" s="341"/>
      <c r="P819" s="212">
        <v>0</v>
      </c>
      <c r="Q819" s="212">
        <v>8623.7800000000007</v>
      </c>
      <c r="R819" s="68" t="s">
        <v>1477</v>
      </c>
      <c r="S819" s="342"/>
      <c r="T819" s="269"/>
    </row>
    <row r="820" spans="1:20" ht="63.75">
      <c r="A820" s="189">
        <v>221</v>
      </c>
      <c r="B820" s="68"/>
      <c r="C820" s="210" t="s">
        <v>92</v>
      </c>
      <c r="D820" s="211">
        <v>46042</v>
      </c>
      <c r="E820" s="189" t="s">
        <v>2425</v>
      </c>
      <c r="F820" s="189" t="s">
        <v>3</v>
      </c>
      <c r="G820" s="189">
        <v>2365114</v>
      </c>
      <c r="H820" s="68"/>
      <c r="I820" s="195" t="s">
        <v>3651</v>
      </c>
      <c r="J820" s="68"/>
      <c r="K820" s="68"/>
      <c r="L820" s="68"/>
      <c r="M820" s="68"/>
      <c r="N820" s="341"/>
      <c r="O820" s="341"/>
      <c r="P820" s="212">
        <v>0</v>
      </c>
      <c r="Q820" s="212">
        <v>900</v>
      </c>
      <c r="R820" s="68" t="s">
        <v>1477</v>
      </c>
      <c r="S820" s="342"/>
      <c r="T820" s="269"/>
    </row>
    <row r="821" spans="1:20" ht="63.75">
      <c r="A821" s="189">
        <v>221</v>
      </c>
      <c r="B821" s="68"/>
      <c r="C821" s="210" t="s">
        <v>92</v>
      </c>
      <c r="D821" s="211">
        <v>46042</v>
      </c>
      <c r="E821" s="189" t="s">
        <v>2426</v>
      </c>
      <c r="F821" s="189" t="s">
        <v>3</v>
      </c>
      <c r="G821" s="189">
        <v>2365115</v>
      </c>
      <c r="H821" s="68"/>
      <c r="I821" s="195" t="s">
        <v>3652</v>
      </c>
      <c r="J821" s="68"/>
      <c r="K821" s="68"/>
      <c r="L821" s="68"/>
      <c r="M821" s="68"/>
      <c r="N821" s="341"/>
      <c r="O821" s="341"/>
      <c r="P821" s="212">
        <v>0</v>
      </c>
      <c r="Q821" s="212">
        <v>1200</v>
      </c>
      <c r="R821" s="68" t="s">
        <v>1477</v>
      </c>
      <c r="S821" s="342"/>
      <c r="T821" s="269"/>
    </row>
    <row r="822" spans="1:20" ht="63.75">
      <c r="A822" s="189">
        <v>221</v>
      </c>
      <c r="B822" s="68"/>
      <c r="C822" s="210" t="s">
        <v>92</v>
      </c>
      <c r="D822" s="211">
        <v>46042</v>
      </c>
      <c r="E822" s="189" t="s">
        <v>2427</v>
      </c>
      <c r="F822" s="189" t="s">
        <v>3</v>
      </c>
      <c r="G822" s="189">
        <v>2365116</v>
      </c>
      <c r="H822" s="68"/>
      <c r="I822" s="195" t="s">
        <v>3653</v>
      </c>
      <c r="J822" s="68"/>
      <c r="K822" s="68"/>
      <c r="L822" s="68"/>
      <c r="M822" s="68"/>
      <c r="N822" s="341"/>
      <c r="O822" s="341"/>
      <c r="P822" s="212">
        <v>0</v>
      </c>
      <c r="Q822" s="212">
        <v>100</v>
      </c>
      <c r="R822" s="68" t="s">
        <v>1477</v>
      </c>
      <c r="S822" s="342"/>
      <c r="T822" s="269"/>
    </row>
    <row r="823" spans="1:20" ht="51">
      <c r="A823" s="189" t="s">
        <v>542</v>
      </c>
      <c r="B823" s="68"/>
      <c r="C823" s="210" t="s">
        <v>686</v>
      </c>
      <c r="D823" s="211">
        <v>46042</v>
      </c>
      <c r="E823" s="189" t="s">
        <v>2428</v>
      </c>
      <c r="F823" s="189" t="s">
        <v>10</v>
      </c>
      <c r="G823" s="189">
        <v>21066</v>
      </c>
      <c r="H823" s="68"/>
      <c r="I823" s="195" t="s">
        <v>3654</v>
      </c>
      <c r="J823" s="68"/>
      <c r="K823" s="68"/>
      <c r="L823" s="68"/>
      <c r="M823" s="68"/>
      <c r="N823" s="341"/>
      <c r="O823" s="341"/>
      <c r="P823" s="212">
        <v>1177.22</v>
      </c>
      <c r="Q823" s="212">
        <v>0</v>
      </c>
      <c r="R823" s="68" t="s">
        <v>1477</v>
      </c>
      <c r="S823" s="342"/>
      <c r="T823" s="269"/>
    </row>
    <row r="824" spans="1:20" ht="51">
      <c r="A824" s="189" t="s">
        <v>542</v>
      </c>
      <c r="B824" s="68"/>
      <c r="C824" s="210" t="s">
        <v>686</v>
      </c>
      <c r="D824" s="211">
        <v>46042</v>
      </c>
      <c r="E824" s="189" t="s">
        <v>2429</v>
      </c>
      <c r="F824" s="189" t="s">
        <v>10</v>
      </c>
      <c r="G824" s="189">
        <v>21072</v>
      </c>
      <c r="H824" s="68"/>
      <c r="I824" s="195" t="s">
        <v>3655</v>
      </c>
      <c r="J824" s="68"/>
      <c r="K824" s="68"/>
      <c r="L824" s="68"/>
      <c r="M824" s="68"/>
      <c r="N824" s="341"/>
      <c r="O824" s="341"/>
      <c r="P824" s="212">
        <v>422.35</v>
      </c>
      <c r="Q824" s="212">
        <v>0</v>
      </c>
      <c r="R824" s="68" t="s">
        <v>1477</v>
      </c>
      <c r="S824" s="342"/>
      <c r="T824" s="269"/>
    </row>
    <row r="825" spans="1:20" ht="76.5">
      <c r="A825" s="189" t="s">
        <v>544</v>
      </c>
      <c r="B825" s="68"/>
      <c r="C825" s="210" t="s">
        <v>678</v>
      </c>
      <c r="D825" s="211">
        <v>46042</v>
      </c>
      <c r="E825" s="189" t="s">
        <v>2430</v>
      </c>
      <c r="F825" s="189" t="s">
        <v>6</v>
      </c>
      <c r="G825" s="189">
        <v>2361474</v>
      </c>
      <c r="H825" s="68"/>
      <c r="I825" s="195" t="s">
        <v>3656</v>
      </c>
      <c r="J825" s="68"/>
      <c r="K825" s="68"/>
      <c r="L825" s="68"/>
      <c r="M825" s="68"/>
      <c r="N825" s="341"/>
      <c r="O825" s="341"/>
      <c r="P825" s="212">
        <v>0</v>
      </c>
      <c r="Q825" s="212">
        <v>192.52</v>
      </c>
      <c r="R825" s="68" t="s">
        <v>1477</v>
      </c>
      <c r="S825" s="342"/>
      <c r="T825" s="269"/>
    </row>
    <row r="826" spans="1:20" ht="76.5">
      <c r="A826" s="189" t="s">
        <v>544</v>
      </c>
      <c r="B826" s="68"/>
      <c r="C826" s="210" t="s">
        <v>678</v>
      </c>
      <c r="D826" s="211">
        <v>46042</v>
      </c>
      <c r="E826" s="189" t="s">
        <v>2431</v>
      </c>
      <c r="F826" s="189" t="s">
        <v>6</v>
      </c>
      <c r="G826" s="189">
        <v>2361476</v>
      </c>
      <c r="H826" s="68"/>
      <c r="I826" s="195" t="s">
        <v>3657</v>
      </c>
      <c r="J826" s="68"/>
      <c r="K826" s="68"/>
      <c r="L826" s="68"/>
      <c r="M826" s="68"/>
      <c r="N826" s="341"/>
      <c r="O826" s="341"/>
      <c r="P826" s="212">
        <v>0</v>
      </c>
      <c r="Q826" s="212">
        <v>137.97</v>
      </c>
      <c r="R826" s="68" t="s">
        <v>1477</v>
      </c>
      <c r="S826" s="342"/>
      <c r="T826" s="269"/>
    </row>
    <row r="827" spans="1:20" ht="76.5">
      <c r="A827" s="189" t="s">
        <v>544</v>
      </c>
      <c r="B827" s="68"/>
      <c r="C827" s="210" t="s">
        <v>678</v>
      </c>
      <c r="D827" s="211">
        <v>46042</v>
      </c>
      <c r="E827" s="189" t="s">
        <v>2432</v>
      </c>
      <c r="F827" s="189" t="s">
        <v>6</v>
      </c>
      <c r="G827" s="189">
        <v>2361480</v>
      </c>
      <c r="H827" s="68"/>
      <c r="I827" s="195" t="s">
        <v>3658</v>
      </c>
      <c r="J827" s="68"/>
      <c r="K827" s="68"/>
      <c r="L827" s="68"/>
      <c r="M827" s="68"/>
      <c r="N827" s="341"/>
      <c r="O827" s="341"/>
      <c r="P827" s="212">
        <v>0</v>
      </c>
      <c r="Q827" s="212">
        <v>0.28999999999999998</v>
      </c>
      <c r="R827" s="68" t="s">
        <v>1477</v>
      </c>
      <c r="S827" s="342"/>
      <c r="T827" s="269"/>
    </row>
    <row r="828" spans="1:20" ht="51">
      <c r="A828" s="189" t="s">
        <v>542</v>
      </c>
      <c r="B828" s="68"/>
      <c r="C828" s="210" t="s">
        <v>686</v>
      </c>
      <c r="D828" s="211">
        <v>46042</v>
      </c>
      <c r="E828" s="189" t="s">
        <v>2433</v>
      </c>
      <c r="F828" s="189" t="s">
        <v>10</v>
      </c>
      <c r="G828" s="189">
        <v>21124</v>
      </c>
      <c r="H828" s="68"/>
      <c r="I828" s="195" t="s">
        <v>3659</v>
      </c>
      <c r="J828" s="68"/>
      <c r="K828" s="68"/>
      <c r="L828" s="68"/>
      <c r="M828" s="68"/>
      <c r="N828" s="341"/>
      <c r="O828" s="341"/>
      <c r="P828" s="212">
        <v>2184.6799999999998</v>
      </c>
      <c r="Q828" s="212">
        <v>0</v>
      </c>
      <c r="R828" s="68" t="s">
        <v>1477</v>
      </c>
      <c r="S828" s="342"/>
      <c r="T828" s="269"/>
    </row>
    <row r="829" spans="1:20" ht="76.5">
      <c r="A829" s="189">
        <v>670</v>
      </c>
      <c r="B829" s="68"/>
      <c r="C829" s="210" t="s">
        <v>178</v>
      </c>
      <c r="D829" s="211">
        <v>46042</v>
      </c>
      <c r="E829" s="189" t="s">
        <v>2434</v>
      </c>
      <c r="F829" s="189" t="s">
        <v>6</v>
      </c>
      <c r="G829" s="189">
        <v>3447503</v>
      </c>
      <c r="H829" s="68"/>
      <c r="I829" s="195" t="s">
        <v>3660</v>
      </c>
      <c r="J829" s="68"/>
      <c r="K829" s="68"/>
      <c r="L829" s="68"/>
      <c r="M829" s="68"/>
      <c r="N829" s="341"/>
      <c r="O829" s="341"/>
      <c r="P829" s="212">
        <v>0</v>
      </c>
      <c r="Q829" s="212">
        <v>28040.04</v>
      </c>
      <c r="R829" s="68" t="s">
        <v>1477</v>
      </c>
      <c r="S829" s="342"/>
      <c r="T829" s="269"/>
    </row>
    <row r="830" spans="1:20" ht="76.5">
      <c r="A830" s="189">
        <v>670</v>
      </c>
      <c r="B830" s="68"/>
      <c r="C830" s="210" t="s">
        <v>178</v>
      </c>
      <c r="D830" s="211">
        <v>46042</v>
      </c>
      <c r="E830" s="189" t="s">
        <v>2435</v>
      </c>
      <c r="F830" s="189" t="s">
        <v>14</v>
      </c>
      <c r="G830" s="189">
        <v>3447504</v>
      </c>
      <c r="H830" s="68"/>
      <c r="I830" s="195" t="s">
        <v>3661</v>
      </c>
      <c r="J830" s="68"/>
      <c r="K830" s="68"/>
      <c r="L830" s="68"/>
      <c r="M830" s="68"/>
      <c r="N830" s="341"/>
      <c r="O830" s="341"/>
      <c r="P830" s="212">
        <v>80</v>
      </c>
      <c r="Q830" s="212">
        <v>0</v>
      </c>
      <c r="R830" s="68" t="s">
        <v>1477</v>
      </c>
      <c r="S830" s="342"/>
      <c r="T830" s="269"/>
    </row>
    <row r="831" spans="1:20" ht="63.75">
      <c r="A831" s="189">
        <v>513</v>
      </c>
      <c r="B831" s="68"/>
      <c r="C831" s="210" t="s">
        <v>160</v>
      </c>
      <c r="D831" s="211">
        <v>46042</v>
      </c>
      <c r="E831" s="189" t="s">
        <v>2436</v>
      </c>
      <c r="F831" s="189" t="s">
        <v>14</v>
      </c>
      <c r="G831" s="189">
        <v>3447798</v>
      </c>
      <c r="H831" s="68"/>
      <c r="I831" s="195" t="s">
        <v>3662</v>
      </c>
      <c r="J831" s="68"/>
      <c r="K831" s="68"/>
      <c r="L831" s="68"/>
      <c r="M831" s="68"/>
      <c r="N831" s="341"/>
      <c r="O831" s="341"/>
      <c r="P831" s="212">
        <v>80</v>
      </c>
      <c r="Q831" s="212">
        <v>0</v>
      </c>
      <c r="R831" s="68" t="s">
        <v>1477</v>
      </c>
      <c r="S831" s="342"/>
      <c r="T831" s="269"/>
    </row>
    <row r="832" spans="1:20" ht="51">
      <c r="A832" s="189">
        <v>513</v>
      </c>
      <c r="B832" s="68"/>
      <c r="C832" s="210" t="s">
        <v>160</v>
      </c>
      <c r="D832" s="211">
        <v>46042</v>
      </c>
      <c r="E832" s="189" t="s">
        <v>2437</v>
      </c>
      <c r="F832" s="189" t="s">
        <v>14</v>
      </c>
      <c r="G832" s="189">
        <v>3447796</v>
      </c>
      <c r="H832" s="68"/>
      <c r="I832" s="195" t="s">
        <v>3663</v>
      </c>
      <c r="J832" s="68"/>
      <c r="K832" s="68"/>
      <c r="L832" s="68"/>
      <c r="M832" s="68"/>
      <c r="N832" s="341"/>
      <c r="O832" s="341"/>
      <c r="P832" s="212">
        <v>80</v>
      </c>
      <c r="Q832" s="212">
        <v>0</v>
      </c>
      <c r="R832" s="68" t="s">
        <v>1477</v>
      </c>
      <c r="S832" s="342"/>
      <c r="T832" s="269"/>
    </row>
    <row r="833" spans="1:20" ht="63.75">
      <c r="A833" s="189">
        <v>597</v>
      </c>
      <c r="B833" s="68"/>
      <c r="C833" s="210" t="s">
        <v>672</v>
      </c>
      <c r="D833" s="211">
        <v>46042</v>
      </c>
      <c r="E833" s="189" t="s">
        <v>2438</v>
      </c>
      <c r="F833" s="189" t="s">
        <v>6</v>
      </c>
      <c r="G833" s="189">
        <v>3447799</v>
      </c>
      <c r="H833" s="68"/>
      <c r="I833" s="195" t="s">
        <v>3664</v>
      </c>
      <c r="J833" s="68"/>
      <c r="K833" s="68"/>
      <c r="L833" s="68"/>
      <c r="M833" s="68"/>
      <c r="N833" s="341"/>
      <c r="O833" s="341"/>
      <c r="P833" s="212">
        <v>0</v>
      </c>
      <c r="Q833" s="212">
        <v>94503.360000000001</v>
      </c>
      <c r="R833" s="68" t="s">
        <v>1477</v>
      </c>
      <c r="S833" s="342"/>
      <c r="T833" s="269"/>
    </row>
    <row r="834" spans="1:20" ht="63.75">
      <c r="A834" s="189">
        <v>597</v>
      </c>
      <c r="B834" s="68"/>
      <c r="C834" s="210" t="s">
        <v>672</v>
      </c>
      <c r="D834" s="211">
        <v>46042</v>
      </c>
      <c r="E834" s="189" t="s">
        <v>2439</v>
      </c>
      <c r="F834" s="189" t="s">
        <v>14</v>
      </c>
      <c r="G834" s="189">
        <v>3447800</v>
      </c>
      <c r="H834" s="68"/>
      <c r="I834" s="195" t="s">
        <v>3665</v>
      </c>
      <c r="J834" s="68"/>
      <c r="K834" s="68"/>
      <c r="L834" s="68"/>
      <c r="M834" s="68"/>
      <c r="N834" s="341"/>
      <c r="O834" s="341"/>
      <c r="P834" s="212">
        <v>80</v>
      </c>
      <c r="Q834" s="212">
        <v>0</v>
      </c>
      <c r="R834" s="68" t="s">
        <v>1477</v>
      </c>
      <c r="S834" s="342"/>
      <c r="T834" s="269"/>
    </row>
    <row r="835" spans="1:20" ht="63.75">
      <c r="A835" s="189" t="s">
        <v>542</v>
      </c>
      <c r="B835" s="68"/>
      <c r="C835" s="210" t="s">
        <v>686</v>
      </c>
      <c r="D835" s="211">
        <v>46042</v>
      </c>
      <c r="E835" s="189" t="s">
        <v>2444</v>
      </c>
      <c r="F835" s="189" t="s">
        <v>10</v>
      </c>
      <c r="G835" s="189">
        <v>3447824</v>
      </c>
      <c r="H835" s="68"/>
      <c r="I835" s="195" t="s">
        <v>3670</v>
      </c>
      <c r="J835" s="68"/>
      <c r="K835" s="68"/>
      <c r="L835" s="68"/>
      <c r="M835" s="68"/>
      <c r="N835" s="341"/>
      <c r="O835" s="341"/>
      <c r="P835" s="212">
        <v>80</v>
      </c>
      <c r="Q835" s="212">
        <v>0</v>
      </c>
      <c r="R835" s="68" t="s">
        <v>1477</v>
      </c>
      <c r="S835" s="342"/>
      <c r="T835" s="269"/>
    </row>
    <row r="836" spans="1:20" ht="89.25">
      <c r="A836" s="189" t="s">
        <v>541</v>
      </c>
      <c r="B836" s="68"/>
      <c r="C836" s="210" t="s">
        <v>590</v>
      </c>
      <c r="D836" s="211">
        <v>46042</v>
      </c>
      <c r="E836" s="189" t="s">
        <v>2445</v>
      </c>
      <c r="F836" s="189" t="s">
        <v>635</v>
      </c>
      <c r="G836" s="189">
        <v>14610055</v>
      </c>
      <c r="H836" s="68"/>
      <c r="I836" s="195" t="s">
        <v>3671</v>
      </c>
      <c r="J836" s="68"/>
      <c r="K836" s="68"/>
      <c r="L836" s="68"/>
      <c r="M836" s="68"/>
      <c r="N836" s="341"/>
      <c r="O836" s="341"/>
      <c r="P836" s="212">
        <v>0</v>
      </c>
      <c r="Q836" s="212">
        <v>1100305</v>
      </c>
      <c r="R836" s="68" t="s">
        <v>1477</v>
      </c>
      <c r="S836" s="342"/>
      <c r="T836" s="269"/>
    </row>
    <row r="837" spans="1:20" ht="63.75">
      <c r="A837" s="189">
        <v>513</v>
      </c>
      <c r="B837" s="68"/>
      <c r="C837" s="210" t="s">
        <v>160</v>
      </c>
      <c r="D837" s="211">
        <v>46042</v>
      </c>
      <c r="E837" s="189" t="s">
        <v>2446</v>
      </c>
      <c r="F837" s="189" t="s">
        <v>14</v>
      </c>
      <c r="G837" s="189">
        <v>3448032</v>
      </c>
      <c r="H837" s="68"/>
      <c r="I837" s="195" t="s">
        <v>3672</v>
      </c>
      <c r="J837" s="68"/>
      <c r="K837" s="68"/>
      <c r="L837" s="68"/>
      <c r="M837" s="68"/>
      <c r="N837" s="341"/>
      <c r="O837" s="341"/>
      <c r="P837" s="212">
        <v>80</v>
      </c>
      <c r="Q837" s="212">
        <v>0</v>
      </c>
      <c r="R837" s="68" t="s">
        <v>1477</v>
      </c>
      <c r="S837" s="342"/>
      <c r="T837" s="269"/>
    </row>
    <row r="838" spans="1:20" ht="102">
      <c r="A838" s="189">
        <v>340</v>
      </c>
      <c r="B838" s="68"/>
      <c r="C838" s="210" t="s">
        <v>136</v>
      </c>
      <c r="D838" s="211">
        <v>46042</v>
      </c>
      <c r="E838" s="189" t="s">
        <v>2447</v>
      </c>
      <c r="F838" s="189" t="s">
        <v>6</v>
      </c>
      <c r="G838" s="189">
        <v>1147054</v>
      </c>
      <c r="H838" s="68"/>
      <c r="I838" s="195" t="s">
        <v>3673</v>
      </c>
      <c r="J838" s="68"/>
      <c r="K838" s="68"/>
      <c r="L838" s="68"/>
      <c r="M838" s="68"/>
      <c r="N838" s="341"/>
      <c r="O838" s="341"/>
      <c r="P838" s="212">
        <v>0</v>
      </c>
      <c r="Q838" s="212">
        <v>80</v>
      </c>
      <c r="R838" s="68" t="s">
        <v>1477</v>
      </c>
      <c r="S838" s="342"/>
      <c r="T838" s="269"/>
    </row>
    <row r="839" spans="1:20" ht="89.25">
      <c r="A839" s="189">
        <v>340</v>
      </c>
      <c r="B839" s="68"/>
      <c r="C839" s="210" t="s">
        <v>136</v>
      </c>
      <c r="D839" s="211">
        <v>46042</v>
      </c>
      <c r="E839" s="189" t="s">
        <v>2448</v>
      </c>
      <c r="F839" s="189" t="s">
        <v>10</v>
      </c>
      <c r="G839" s="189">
        <v>1147054</v>
      </c>
      <c r="H839" s="68"/>
      <c r="I839" s="195" t="s">
        <v>3674</v>
      </c>
      <c r="J839" s="68"/>
      <c r="K839" s="68"/>
      <c r="L839" s="68"/>
      <c r="M839" s="68"/>
      <c r="N839" s="341"/>
      <c r="O839" s="341"/>
      <c r="P839" s="212">
        <v>80</v>
      </c>
      <c r="Q839" s="212">
        <v>0</v>
      </c>
      <c r="R839" s="68" t="s">
        <v>1477</v>
      </c>
      <c r="S839" s="342"/>
      <c r="T839" s="269"/>
    </row>
    <row r="840" spans="1:20" ht="63.75">
      <c r="A840" s="189">
        <v>513</v>
      </c>
      <c r="B840" s="68"/>
      <c r="C840" s="210" t="s">
        <v>160</v>
      </c>
      <c r="D840" s="211">
        <v>46042</v>
      </c>
      <c r="E840" s="189" t="s">
        <v>2449</v>
      </c>
      <c r="F840" s="189" t="s">
        <v>10</v>
      </c>
      <c r="G840" s="189">
        <v>1147056</v>
      </c>
      <c r="H840" s="68"/>
      <c r="I840" s="195" t="s">
        <v>3675</v>
      </c>
      <c r="J840" s="68"/>
      <c r="K840" s="68"/>
      <c r="L840" s="68"/>
      <c r="M840" s="68"/>
      <c r="N840" s="341"/>
      <c r="O840" s="341"/>
      <c r="P840" s="212">
        <v>80</v>
      </c>
      <c r="Q840" s="212">
        <v>0</v>
      </c>
      <c r="R840" s="68" t="s">
        <v>1477</v>
      </c>
      <c r="S840" s="342"/>
      <c r="T840" s="269"/>
    </row>
    <row r="841" spans="1:20" ht="89.25">
      <c r="A841" s="189">
        <v>513</v>
      </c>
      <c r="B841" s="68"/>
      <c r="C841" s="210" t="s">
        <v>160</v>
      </c>
      <c r="D841" s="211">
        <v>46042</v>
      </c>
      <c r="E841" s="189" t="s">
        <v>2450</v>
      </c>
      <c r="F841" s="189" t="s">
        <v>10</v>
      </c>
      <c r="G841" s="189">
        <v>1147064</v>
      </c>
      <c r="H841" s="68"/>
      <c r="I841" s="195" t="s">
        <v>3676</v>
      </c>
      <c r="J841" s="68"/>
      <c r="K841" s="68"/>
      <c r="L841" s="68"/>
      <c r="M841" s="68"/>
      <c r="N841" s="341"/>
      <c r="O841" s="341"/>
      <c r="P841" s="212">
        <v>80</v>
      </c>
      <c r="Q841" s="212">
        <v>0</v>
      </c>
      <c r="R841" s="68" t="s">
        <v>1477</v>
      </c>
      <c r="S841" s="342"/>
      <c r="T841" s="269"/>
    </row>
    <row r="842" spans="1:20" ht="38.25">
      <c r="A842" s="189">
        <v>670</v>
      </c>
      <c r="B842" s="68"/>
      <c r="C842" s="210" t="s">
        <v>178</v>
      </c>
      <c r="D842" s="211">
        <v>46043</v>
      </c>
      <c r="E842" s="189" t="s">
        <v>2451</v>
      </c>
      <c r="F842" s="189" t="s">
        <v>3</v>
      </c>
      <c r="G842" s="189">
        <v>2365372</v>
      </c>
      <c r="H842" s="68"/>
      <c r="I842" s="195" t="s">
        <v>3677</v>
      </c>
      <c r="J842" s="68"/>
      <c r="K842" s="68"/>
      <c r="L842" s="68"/>
      <c r="M842" s="68"/>
      <c r="N842" s="341"/>
      <c r="O842" s="341"/>
      <c r="P842" s="212">
        <v>0</v>
      </c>
      <c r="Q842" s="212">
        <v>2900</v>
      </c>
      <c r="R842" s="68" t="s">
        <v>1477</v>
      </c>
      <c r="S842" s="342"/>
      <c r="T842" s="269"/>
    </row>
    <row r="843" spans="1:20" ht="38.25">
      <c r="A843" s="189">
        <v>670</v>
      </c>
      <c r="B843" s="68"/>
      <c r="C843" s="210" t="s">
        <v>178</v>
      </c>
      <c r="D843" s="211">
        <v>46043</v>
      </c>
      <c r="E843" s="189" t="s">
        <v>2452</v>
      </c>
      <c r="F843" s="189" t="s">
        <v>3</v>
      </c>
      <c r="G843" s="189">
        <v>2365377</v>
      </c>
      <c r="H843" s="68"/>
      <c r="I843" s="195" t="s">
        <v>3678</v>
      </c>
      <c r="J843" s="68"/>
      <c r="K843" s="68"/>
      <c r="L843" s="68"/>
      <c r="M843" s="68"/>
      <c r="N843" s="341"/>
      <c r="O843" s="341"/>
      <c r="P843" s="212">
        <v>0</v>
      </c>
      <c r="Q843" s="212">
        <v>33.19</v>
      </c>
      <c r="R843" s="68" t="s">
        <v>1477</v>
      </c>
      <c r="S843" s="342"/>
      <c r="T843" s="269"/>
    </row>
    <row r="844" spans="1:20" ht="51">
      <c r="A844" s="189">
        <v>15</v>
      </c>
      <c r="B844" s="68"/>
      <c r="C844" s="210" t="s">
        <v>39</v>
      </c>
      <c r="D844" s="211">
        <v>46043</v>
      </c>
      <c r="E844" s="189" t="s">
        <v>2453</v>
      </c>
      <c r="F844" s="189" t="s">
        <v>3</v>
      </c>
      <c r="G844" s="189">
        <v>2365390</v>
      </c>
      <c r="H844" s="68"/>
      <c r="I844" s="195" t="s">
        <v>3679</v>
      </c>
      <c r="J844" s="68"/>
      <c r="K844" s="68"/>
      <c r="L844" s="68"/>
      <c r="M844" s="68"/>
      <c r="N844" s="341"/>
      <c r="O844" s="341"/>
      <c r="P844" s="212">
        <v>0</v>
      </c>
      <c r="Q844" s="212">
        <v>100</v>
      </c>
      <c r="R844" s="68" t="s">
        <v>1477</v>
      </c>
      <c r="S844" s="342"/>
      <c r="T844" s="269"/>
    </row>
    <row r="845" spans="1:20" ht="51">
      <c r="A845" s="189">
        <v>20</v>
      </c>
      <c r="B845" s="68"/>
      <c r="C845" s="210" t="s">
        <v>41</v>
      </c>
      <c r="D845" s="211">
        <v>46043</v>
      </c>
      <c r="E845" s="189" t="s">
        <v>2454</v>
      </c>
      <c r="F845" s="189" t="s">
        <v>3</v>
      </c>
      <c r="G845" s="189">
        <v>2365396</v>
      </c>
      <c r="H845" s="68"/>
      <c r="I845" s="195" t="s">
        <v>3680</v>
      </c>
      <c r="J845" s="68"/>
      <c r="K845" s="68"/>
      <c r="L845" s="68"/>
      <c r="M845" s="68"/>
      <c r="N845" s="341"/>
      <c r="O845" s="341"/>
      <c r="P845" s="212">
        <v>0</v>
      </c>
      <c r="Q845" s="212">
        <v>1</v>
      </c>
      <c r="R845" s="68" t="s">
        <v>1477</v>
      </c>
      <c r="S845" s="342"/>
      <c r="T845" s="269"/>
    </row>
    <row r="846" spans="1:20" ht="51">
      <c r="A846" s="189">
        <v>20</v>
      </c>
      <c r="B846" s="68"/>
      <c r="C846" s="210" t="s">
        <v>41</v>
      </c>
      <c r="D846" s="211">
        <v>46043</v>
      </c>
      <c r="E846" s="189" t="s">
        <v>2455</v>
      </c>
      <c r="F846" s="189" t="s">
        <v>3</v>
      </c>
      <c r="G846" s="189">
        <v>2365403</v>
      </c>
      <c r="H846" s="68"/>
      <c r="I846" s="195" t="s">
        <v>3681</v>
      </c>
      <c r="J846" s="68"/>
      <c r="K846" s="68"/>
      <c r="L846" s="68"/>
      <c r="M846" s="68"/>
      <c r="N846" s="341"/>
      <c r="O846" s="341"/>
      <c r="P846" s="212">
        <v>0</v>
      </c>
      <c r="Q846" s="212">
        <v>33</v>
      </c>
      <c r="R846" s="68" t="s">
        <v>1477</v>
      </c>
      <c r="S846" s="342"/>
      <c r="T846" s="269"/>
    </row>
    <row r="847" spans="1:20" ht="38.25">
      <c r="A847" s="189">
        <v>551</v>
      </c>
      <c r="B847" s="68"/>
      <c r="C847" s="210" t="s">
        <v>165</v>
      </c>
      <c r="D847" s="211">
        <v>46043</v>
      </c>
      <c r="E847" s="189" t="s">
        <v>2456</v>
      </c>
      <c r="F847" s="189" t="s">
        <v>3</v>
      </c>
      <c r="G847" s="189">
        <v>2365420</v>
      </c>
      <c r="H847" s="68"/>
      <c r="I847" s="195" t="s">
        <v>3682</v>
      </c>
      <c r="J847" s="68"/>
      <c r="K847" s="68"/>
      <c r="L847" s="68"/>
      <c r="M847" s="68"/>
      <c r="N847" s="341"/>
      <c r="O847" s="341"/>
      <c r="P847" s="212">
        <v>0</v>
      </c>
      <c r="Q847" s="212">
        <v>764.4</v>
      </c>
      <c r="R847" s="68" t="s">
        <v>1477</v>
      </c>
      <c r="S847" s="342"/>
      <c r="T847" s="269"/>
    </row>
    <row r="848" spans="1:20" ht="51">
      <c r="A848" s="189">
        <v>15</v>
      </c>
      <c r="B848" s="68"/>
      <c r="C848" s="210" t="s">
        <v>39</v>
      </c>
      <c r="D848" s="211">
        <v>46043</v>
      </c>
      <c r="E848" s="189" t="s">
        <v>2457</v>
      </c>
      <c r="F848" s="189" t="s">
        <v>3</v>
      </c>
      <c r="G848" s="189">
        <v>2365425</v>
      </c>
      <c r="H848" s="68"/>
      <c r="I848" s="195" t="s">
        <v>3683</v>
      </c>
      <c r="J848" s="68"/>
      <c r="K848" s="68"/>
      <c r="L848" s="68"/>
      <c r="M848" s="68"/>
      <c r="N848" s="341"/>
      <c r="O848" s="341"/>
      <c r="P848" s="212">
        <v>0</v>
      </c>
      <c r="Q848" s="212">
        <v>100</v>
      </c>
      <c r="R848" s="68" t="s">
        <v>1477</v>
      </c>
      <c r="S848" s="342"/>
      <c r="T848" s="269"/>
    </row>
    <row r="849" spans="1:20" ht="51">
      <c r="A849" s="189" t="s">
        <v>550</v>
      </c>
      <c r="B849" s="68"/>
      <c r="C849" s="210" t="s">
        <v>589</v>
      </c>
      <c r="D849" s="211">
        <v>46043</v>
      </c>
      <c r="E849" s="189" t="s">
        <v>2458</v>
      </c>
      <c r="F849" s="189" t="s">
        <v>3</v>
      </c>
      <c r="G849" s="189">
        <v>2365432</v>
      </c>
      <c r="H849" s="68"/>
      <c r="I849" s="195" t="s">
        <v>3684</v>
      </c>
      <c r="J849" s="68"/>
      <c r="K849" s="68"/>
      <c r="L849" s="68"/>
      <c r="M849" s="68"/>
      <c r="N849" s="341"/>
      <c r="O849" s="341"/>
      <c r="P849" s="212">
        <v>0</v>
      </c>
      <c r="Q849" s="212">
        <v>3835.58</v>
      </c>
      <c r="R849" s="68" t="s">
        <v>1477</v>
      </c>
      <c r="S849" s="342"/>
      <c r="T849" s="269"/>
    </row>
    <row r="850" spans="1:20" ht="51">
      <c r="A850" s="189">
        <v>132</v>
      </c>
      <c r="B850" s="68"/>
      <c r="C850" s="210" t="s">
        <v>59</v>
      </c>
      <c r="D850" s="211">
        <v>46043</v>
      </c>
      <c r="E850" s="189" t="s">
        <v>2459</v>
      </c>
      <c r="F850" s="189" t="s">
        <v>3</v>
      </c>
      <c r="G850" s="189">
        <v>2365434</v>
      </c>
      <c r="H850" s="68"/>
      <c r="I850" s="195" t="s">
        <v>3685</v>
      </c>
      <c r="J850" s="68"/>
      <c r="K850" s="68"/>
      <c r="L850" s="68"/>
      <c r="M850" s="68"/>
      <c r="N850" s="341"/>
      <c r="O850" s="341"/>
      <c r="P850" s="212">
        <v>0</v>
      </c>
      <c r="Q850" s="212">
        <v>888</v>
      </c>
      <c r="R850" s="68" t="s">
        <v>1477</v>
      </c>
      <c r="S850" s="342"/>
      <c r="T850" s="269"/>
    </row>
    <row r="851" spans="1:20" ht="51">
      <c r="A851" s="189">
        <v>132</v>
      </c>
      <c r="B851" s="68"/>
      <c r="C851" s="210" t="s">
        <v>59</v>
      </c>
      <c r="D851" s="211">
        <v>46043</v>
      </c>
      <c r="E851" s="189" t="s">
        <v>2460</v>
      </c>
      <c r="F851" s="189" t="s">
        <v>3</v>
      </c>
      <c r="G851" s="189">
        <v>2365436</v>
      </c>
      <c r="H851" s="68"/>
      <c r="I851" s="195" t="s">
        <v>3686</v>
      </c>
      <c r="J851" s="68"/>
      <c r="K851" s="68"/>
      <c r="L851" s="68"/>
      <c r="M851" s="68"/>
      <c r="N851" s="341"/>
      <c r="O851" s="341"/>
      <c r="P851" s="212">
        <v>0</v>
      </c>
      <c r="Q851" s="212">
        <v>666</v>
      </c>
      <c r="R851" s="68" t="s">
        <v>1477</v>
      </c>
      <c r="S851" s="342"/>
      <c r="T851" s="269"/>
    </row>
    <row r="852" spans="1:20" ht="51">
      <c r="A852" s="189">
        <v>132</v>
      </c>
      <c r="B852" s="68"/>
      <c r="C852" s="210" t="s">
        <v>59</v>
      </c>
      <c r="D852" s="211">
        <v>46043</v>
      </c>
      <c r="E852" s="189" t="s">
        <v>2461</v>
      </c>
      <c r="F852" s="189" t="s">
        <v>3</v>
      </c>
      <c r="G852" s="189">
        <v>2365437</v>
      </c>
      <c r="H852" s="68"/>
      <c r="I852" s="195" t="s">
        <v>3687</v>
      </c>
      <c r="J852" s="68"/>
      <c r="K852" s="68"/>
      <c r="L852" s="68"/>
      <c r="M852" s="68"/>
      <c r="N852" s="341"/>
      <c r="O852" s="341"/>
      <c r="P852" s="212">
        <v>0</v>
      </c>
      <c r="Q852" s="212">
        <v>222</v>
      </c>
      <c r="R852" s="68" t="s">
        <v>1477</v>
      </c>
      <c r="S852" s="342"/>
      <c r="T852" s="269"/>
    </row>
    <row r="853" spans="1:20" ht="51">
      <c r="A853" s="189">
        <v>132</v>
      </c>
      <c r="B853" s="68"/>
      <c r="C853" s="210" t="s">
        <v>59</v>
      </c>
      <c r="D853" s="211">
        <v>46043</v>
      </c>
      <c r="E853" s="189" t="s">
        <v>2462</v>
      </c>
      <c r="F853" s="189" t="s">
        <v>3</v>
      </c>
      <c r="G853" s="189">
        <v>2365438</v>
      </c>
      <c r="H853" s="68"/>
      <c r="I853" s="195" t="s">
        <v>3688</v>
      </c>
      <c r="J853" s="68"/>
      <c r="K853" s="68"/>
      <c r="L853" s="68"/>
      <c r="M853" s="68"/>
      <c r="N853" s="341"/>
      <c r="O853" s="341"/>
      <c r="P853" s="212">
        <v>0</v>
      </c>
      <c r="Q853" s="212">
        <v>666</v>
      </c>
      <c r="R853" s="68" t="s">
        <v>1477</v>
      </c>
      <c r="S853" s="342"/>
      <c r="T853" s="269"/>
    </row>
    <row r="854" spans="1:20" ht="63.75">
      <c r="A854" s="189">
        <v>221</v>
      </c>
      <c r="B854" s="68"/>
      <c r="C854" s="210" t="s">
        <v>92</v>
      </c>
      <c r="D854" s="211">
        <v>46043</v>
      </c>
      <c r="E854" s="189" t="s">
        <v>2463</v>
      </c>
      <c r="F854" s="189" t="s">
        <v>3</v>
      </c>
      <c r="G854" s="189">
        <v>2365441</v>
      </c>
      <c r="H854" s="68"/>
      <c r="I854" s="195" t="s">
        <v>3689</v>
      </c>
      <c r="J854" s="68"/>
      <c r="K854" s="68"/>
      <c r="L854" s="68"/>
      <c r="M854" s="68"/>
      <c r="N854" s="341"/>
      <c r="O854" s="341"/>
      <c r="P854" s="212">
        <v>0</v>
      </c>
      <c r="Q854" s="212">
        <v>290</v>
      </c>
      <c r="R854" s="68" t="s">
        <v>1477</v>
      </c>
      <c r="S854" s="342"/>
      <c r="T854" s="269"/>
    </row>
    <row r="855" spans="1:20" ht="63.75">
      <c r="A855" s="189">
        <v>221</v>
      </c>
      <c r="B855" s="68"/>
      <c r="C855" s="210" t="s">
        <v>92</v>
      </c>
      <c r="D855" s="211">
        <v>46043</v>
      </c>
      <c r="E855" s="189" t="s">
        <v>2464</v>
      </c>
      <c r="F855" s="189" t="s">
        <v>3</v>
      </c>
      <c r="G855" s="189">
        <v>2365442</v>
      </c>
      <c r="H855" s="68"/>
      <c r="I855" s="195" t="s">
        <v>3689</v>
      </c>
      <c r="J855" s="68"/>
      <c r="K855" s="68"/>
      <c r="L855" s="68"/>
      <c r="M855" s="68"/>
      <c r="N855" s="341"/>
      <c r="O855" s="341"/>
      <c r="P855" s="212">
        <v>0</v>
      </c>
      <c r="Q855" s="212">
        <v>250</v>
      </c>
      <c r="R855" s="68" t="s">
        <v>1477</v>
      </c>
      <c r="S855" s="342"/>
      <c r="T855" s="269"/>
    </row>
    <row r="856" spans="1:20" ht="63.75">
      <c r="A856" s="189">
        <v>221</v>
      </c>
      <c r="B856" s="68"/>
      <c r="C856" s="210" t="s">
        <v>92</v>
      </c>
      <c r="D856" s="211">
        <v>46043</v>
      </c>
      <c r="E856" s="189" t="s">
        <v>2465</v>
      </c>
      <c r="F856" s="189" t="s">
        <v>3</v>
      </c>
      <c r="G856" s="189">
        <v>2365443</v>
      </c>
      <c r="H856" s="68"/>
      <c r="I856" s="195" t="s">
        <v>3689</v>
      </c>
      <c r="J856" s="68"/>
      <c r="K856" s="68"/>
      <c r="L856" s="68"/>
      <c r="M856" s="68"/>
      <c r="N856" s="341"/>
      <c r="O856" s="341"/>
      <c r="P856" s="212">
        <v>0</v>
      </c>
      <c r="Q856" s="212">
        <v>250</v>
      </c>
      <c r="R856" s="68" t="s">
        <v>1477</v>
      </c>
      <c r="S856" s="342"/>
      <c r="T856" s="269"/>
    </row>
    <row r="857" spans="1:20" ht="63.75">
      <c r="A857" s="189">
        <v>221</v>
      </c>
      <c r="B857" s="68"/>
      <c r="C857" s="210" t="s">
        <v>92</v>
      </c>
      <c r="D857" s="211">
        <v>46043</v>
      </c>
      <c r="E857" s="189" t="s">
        <v>2466</v>
      </c>
      <c r="F857" s="189" t="s">
        <v>3</v>
      </c>
      <c r="G857" s="189">
        <v>2365448</v>
      </c>
      <c r="H857" s="68"/>
      <c r="I857" s="195" t="s">
        <v>3689</v>
      </c>
      <c r="J857" s="68"/>
      <c r="K857" s="68"/>
      <c r="L857" s="68"/>
      <c r="M857" s="68"/>
      <c r="N857" s="341"/>
      <c r="O857" s="341"/>
      <c r="P857" s="212">
        <v>0</v>
      </c>
      <c r="Q857" s="212">
        <v>90</v>
      </c>
      <c r="R857" s="68" t="s">
        <v>1477</v>
      </c>
      <c r="S857" s="342"/>
      <c r="T857" s="269"/>
    </row>
    <row r="858" spans="1:20" ht="63.75">
      <c r="A858" s="189">
        <v>221</v>
      </c>
      <c r="B858" s="68"/>
      <c r="C858" s="210" t="s">
        <v>92</v>
      </c>
      <c r="D858" s="211">
        <v>46043</v>
      </c>
      <c r="E858" s="189" t="s">
        <v>2467</v>
      </c>
      <c r="F858" s="189" t="s">
        <v>3</v>
      </c>
      <c r="G858" s="189">
        <v>2365444</v>
      </c>
      <c r="H858" s="68"/>
      <c r="I858" s="195" t="s">
        <v>3689</v>
      </c>
      <c r="J858" s="68"/>
      <c r="K858" s="68"/>
      <c r="L858" s="68"/>
      <c r="M858" s="68"/>
      <c r="N858" s="341"/>
      <c r="O858" s="341"/>
      <c r="P858" s="212">
        <v>0</v>
      </c>
      <c r="Q858" s="212">
        <v>180</v>
      </c>
      <c r="R858" s="68" t="s">
        <v>1477</v>
      </c>
      <c r="S858" s="342"/>
      <c r="T858" s="269"/>
    </row>
    <row r="859" spans="1:20" ht="63.75">
      <c r="A859" s="189">
        <v>221</v>
      </c>
      <c r="B859" s="68"/>
      <c r="C859" s="210" t="s">
        <v>92</v>
      </c>
      <c r="D859" s="211">
        <v>46043</v>
      </c>
      <c r="E859" s="189" t="s">
        <v>2468</v>
      </c>
      <c r="F859" s="189" t="s">
        <v>3</v>
      </c>
      <c r="G859" s="189">
        <v>2365446</v>
      </c>
      <c r="H859" s="68"/>
      <c r="I859" s="195" t="s">
        <v>3689</v>
      </c>
      <c r="J859" s="68"/>
      <c r="K859" s="68"/>
      <c r="L859" s="68"/>
      <c r="M859" s="68"/>
      <c r="N859" s="341"/>
      <c r="O859" s="341"/>
      <c r="P859" s="212">
        <v>0</v>
      </c>
      <c r="Q859" s="212">
        <v>130</v>
      </c>
      <c r="R859" s="68" t="s">
        <v>1477</v>
      </c>
      <c r="S859" s="342"/>
      <c r="T859" s="269"/>
    </row>
    <row r="860" spans="1:20" ht="63.75">
      <c r="A860" s="189">
        <v>221</v>
      </c>
      <c r="B860" s="68"/>
      <c r="C860" s="210" t="s">
        <v>92</v>
      </c>
      <c r="D860" s="211">
        <v>46043</v>
      </c>
      <c r="E860" s="189" t="s">
        <v>2469</v>
      </c>
      <c r="F860" s="189" t="s">
        <v>3</v>
      </c>
      <c r="G860" s="189">
        <v>2365447</v>
      </c>
      <c r="H860" s="68"/>
      <c r="I860" s="195" t="s">
        <v>3689</v>
      </c>
      <c r="J860" s="68"/>
      <c r="K860" s="68"/>
      <c r="L860" s="68"/>
      <c r="M860" s="68"/>
      <c r="N860" s="341"/>
      <c r="O860" s="341"/>
      <c r="P860" s="212">
        <v>0</v>
      </c>
      <c r="Q860" s="212">
        <v>90</v>
      </c>
      <c r="R860" s="68" t="s">
        <v>1477</v>
      </c>
      <c r="S860" s="342"/>
      <c r="T860" s="269"/>
    </row>
    <row r="861" spans="1:20" ht="63.75">
      <c r="A861" s="189">
        <v>221</v>
      </c>
      <c r="B861" s="68"/>
      <c r="C861" s="210" t="s">
        <v>92</v>
      </c>
      <c r="D861" s="211">
        <v>46043</v>
      </c>
      <c r="E861" s="189" t="s">
        <v>2470</v>
      </c>
      <c r="F861" s="189" t="s">
        <v>3</v>
      </c>
      <c r="G861" s="189">
        <v>2365449</v>
      </c>
      <c r="H861" s="68"/>
      <c r="I861" s="195" t="s">
        <v>3689</v>
      </c>
      <c r="J861" s="68"/>
      <c r="K861" s="68"/>
      <c r="L861" s="68"/>
      <c r="M861" s="68"/>
      <c r="N861" s="341"/>
      <c r="O861" s="341"/>
      <c r="P861" s="212">
        <v>0</v>
      </c>
      <c r="Q861" s="212">
        <v>40</v>
      </c>
      <c r="R861" s="68" t="s">
        <v>1477</v>
      </c>
      <c r="S861" s="342"/>
      <c r="T861" s="269"/>
    </row>
    <row r="862" spans="1:20" ht="63.75">
      <c r="A862" s="189">
        <v>221</v>
      </c>
      <c r="B862" s="68"/>
      <c r="C862" s="210" t="s">
        <v>92</v>
      </c>
      <c r="D862" s="211">
        <v>46043</v>
      </c>
      <c r="E862" s="189" t="s">
        <v>2471</v>
      </c>
      <c r="F862" s="189" t="s">
        <v>3</v>
      </c>
      <c r="G862" s="189">
        <v>2365450</v>
      </c>
      <c r="H862" s="68"/>
      <c r="I862" s="195" t="s">
        <v>3689</v>
      </c>
      <c r="J862" s="68"/>
      <c r="K862" s="68"/>
      <c r="L862" s="68"/>
      <c r="M862" s="68"/>
      <c r="N862" s="341"/>
      <c r="O862" s="341"/>
      <c r="P862" s="212">
        <v>0</v>
      </c>
      <c r="Q862" s="212">
        <v>10</v>
      </c>
      <c r="R862" s="68" t="s">
        <v>1477</v>
      </c>
      <c r="S862" s="342"/>
      <c r="T862" s="269"/>
    </row>
    <row r="863" spans="1:20" ht="63.75">
      <c r="A863" s="189">
        <v>221</v>
      </c>
      <c r="B863" s="68"/>
      <c r="C863" s="210" t="s">
        <v>92</v>
      </c>
      <c r="D863" s="211">
        <v>46043</v>
      </c>
      <c r="E863" s="189" t="s">
        <v>2472</v>
      </c>
      <c r="F863" s="189" t="s">
        <v>3</v>
      </c>
      <c r="G863" s="189">
        <v>2365451</v>
      </c>
      <c r="H863" s="68"/>
      <c r="I863" s="195" t="s">
        <v>3689</v>
      </c>
      <c r="J863" s="68"/>
      <c r="K863" s="68"/>
      <c r="L863" s="68"/>
      <c r="M863" s="68"/>
      <c r="N863" s="341"/>
      <c r="O863" s="341"/>
      <c r="P863" s="212">
        <v>0</v>
      </c>
      <c r="Q863" s="212">
        <v>130</v>
      </c>
      <c r="R863" s="68" t="s">
        <v>1477</v>
      </c>
      <c r="S863" s="342"/>
      <c r="T863" s="269"/>
    </row>
    <row r="864" spans="1:20" ht="51">
      <c r="A864" s="189">
        <v>132</v>
      </c>
      <c r="B864" s="68"/>
      <c r="C864" s="210" t="s">
        <v>59</v>
      </c>
      <c r="D864" s="211">
        <v>46043</v>
      </c>
      <c r="E864" s="189" t="s">
        <v>2473</v>
      </c>
      <c r="F864" s="189" t="s">
        <v>3</v>
      </c>
      <c r="G864" s="189">
        <v>2365458</v>
      </c>
      <c r="H864" s="68"/>
      <c r="I864" s="195" t="s">
        <v>3690</v>
      </c>
      <c r="J864" s="68"/>
      <c r="K864" s="68"/>
      <c r="L864" s="68"/>
      <c r="M864" s="68"/>
      <c r="N864" s="341"/>
      <c r="O864" s="341"/>
      <c r="P864" s="212">
        <v>0</v>
      </c>
      <c r="Q864" s="212">
        <v>742</v>
      </c>
      <c r="R864" s="68" t="s">
        <v>1477</v>
      </c>
      <c r="S864" s="342"/>
      <c r="T864" s="269"/>
    </row>
    <row r="865" spans="1:20" ht="51">
      <c r="A865" s="189" t="s">
        <v>550</v>
      </c>
      <c r="B865" s="68"/>
      <c r="C865" s="210" t="s">
        <v>589</v>
      </c>
      <c r="D865" s="211">
        <v>46043</v>
      </c>
      <c r="E865" s="189" t="s">
        <v>2474</v>
      </c>
      <c r="F865" s="189" t="s">
        <v>3</v>
      </c>
      <c r="G865" s="189">
        <v>2365463</v>
      </c>
      <c r="H865" s="68"/>
      <c r="I865" s="195" t="s">
        <v>3691</v>
      </c>
      <c r="J865" s="68"/>
      <c r="K865" s="68"/>
      <c r="L865" s="68"/>
      <c r="M865" s="68"/>
      <c r="N865" s="341"/>
      <c r="O865" s="341"/>
      <c r="P865" s="212">
        <v>0</v>
      </c>
      <c r="Q865" s="212">
        <v>1917.79</v>
      </c>
      <c r="R865" s="68" t="s">
        <v>1477</v>
      </c>
      <c r="S865" s="342"/>
      <c r="T865" s="269"/>
    </row>
    <row r="866" spans="1:20" ht="63.75">
      <c r="A866" s="189">
        <v>221</v>
      </c>
      <c r="B866" s="68"/>
      <c r="C866" s="210" t="s">
        <v>92</v>
      </c>
      <c r="D866" s="211">
        <v>46043</v>
      </c>
      <c r="E866" s="189" t="s">
        <v>2475</v>
      </c>
      <c r="F866" s="189" t="s">
        <v>3</v>
      </c>
      <c r="G866" s="189">
        <v>2365484</v>
      </c>
      <c r="H866" s="68"/>
      <c r="I866" s="195" t="s">
        <v>3692</v>
      </c>
      <c r="J866" s="68"/>
      <c r="K866" s="68"/>
      <c r="L866" s="68"/>
      <c r="M866" s="68"/>
      <c r="N866" s="341"/>
      <c r="O866" s="341"/>
      <c r="P866" s="212">
        <v>0</v>
      </c>
      <c r="Q866" s="212">
        <v>270</v>
      </c>
      <c r="R866" s="68" t="s">
        <v>1477</v>
      </c>
      <c r="S866" s="342"/>
      <c r="T866" s="269"/>
    </row>
    <row r="867" spans="1:20" ht="51">
      <c r="A867" s="189">
        <v>902</v>
      </c>
      <c r="B867" s="68"/>
      <c r="C867" s="210" t="s">
        <v>191</v>
      </c>
      <c r="D867" s="211">
        <v>46043</v>
      </c>
      <c r="E867" s="189" t="s">
        <v>2476</v>
      </c>
      <c r="F867" s="189" t="s">
        <v>3</v>
      </c>
      <c r="G867" s="189">
        <v>2365485</v>
      </c>
      <c r="H867" s="68"/>
      <c r="I867" s="195" t="s">
        <v>3693</v>
      </c>
      <c r="J867" s="68"/>
      <c r="K867" s="68"/>
      <c r="L867" s="68"/>
      <c r="M867" s="68"/>
      <c r="N867" s="341"/>
      <c r="O867" s="341"/>
      <c r="P867" s="212">
        <v>0</v>
      </c>
      <c r="Q867" s="212">
        <v>2873.59</v>
      </c>
      <c r="R867" s="68" t="s">
        <v>1477</v>
      </c>
      <c r="S867" s="342"/>
      <c r="T867" s="269"/>
    </row>
    <row r="868" spans="1:20" ht="51">
      <c r="A868" s="189">
        <v>15</v>
      </c>
      <c r="B868" s="68"/>
      <c r="C868" s="210" t="s">
        <v>39</v>
      </c>
      <c r="D868" s="211">
        <v>46043</v>
      </c>
      <c r="E868" s="189" t="s">
        <v>2477</v>
      </c>
      <c r="F868" s="189" t="s">
        <v>3</v>
      </c>
      <c r="G868" s="189">
        <v>2365490</v>
      </c>
      <c r="H868" s="68"/>
      <c r="I868" s="195" t="s">
        <v>3694</v>
      </c>
      <c r="J868" s="68"/>
      <c r="K868" s="68"/>
      <c r="L868" s="68"/>
      <c r="M868" s="68"/>
      <c r="N868" s="341"/>
      <c r="O868" s="341"/>
      <c r="P868" s="212">
        <v>0</v>
      </c>
      <c r="Q868" s="212">
        <v>2000</v>
      </c>
      <c r="R868" s="68" t="s">
        <v>1477</v>
      </c>
      <c r="S868" s="342"/>
      <c r="T868" s="269"/>
    </row>
    <row r="869" spans="1:20" ht="51">
      <c r="A869" s="189">
        <v>388</v>
      </c>
      <c r="B869" s="68"/>
      <c r="C869" s="210" t="s">
        <v>1409</v>
      </c>
      <c r="D869" s="211">
        <v>46043</v>
      </c>
      <c r="E869" s="189" t="s">
        <v>2478</v>
      </c>
      <c r="F869" s="189" t="s">
        <v>3</v>
      </c>
      <c r="G869" s="189">
        <v>2365498</v>
      </c>
      <c r="H869" s="68"/>
      <c r="I869" s="195" t="s">
        <v>3695</v>
      </c>
      <c r="J869" s="68"/>
      <c r="K869" s="68"/>
      <c r="L869" s="68"/>
      <c r="M869" s="68"/>
      <c r="N869" s="341"/>
      <c r="O869" s="341"/>
      <c r="P869" s="212">
        <v>0</v>
      </c>
      <c r="Q869" s="212">
        <v>6942</v>
      </c>
      <c r="R869" s="68" t="s">
        <v>1477</v>
      </c>
      <c r="S869" s="342"/>
      <c r="T869" s="269"/>
    </row>
    <row r="870" spans="1:20" ht="51">
      <c r="A870" s="189">
        <v>578</v>
      </c>
      <c r="B870" s="68"/>
      <c r="C870" s="210" t="s">
        <v>168</v>
      </c>
      <c r="D870" s="211">
        <v>46043</v>
      </c>
      <c r="E870" s="189" t="s">
        <v>2479</v>
      </c>
      <c r="F870" s="189" t="s">
        <v>3</v>
      </c>
      <c r="G870" s="189">
        <v>2365347</v>
      </c>
      <c r="H870" s="68"/>
      <c r="I870" s="195" t="s">
        <v>3696</v>
      </c>
      <c r="J870" s="68"/>
      <c r="K870" s="68"/>
      <c r="L870" s="68"/>
      <c r="M870" s="68"/>
      <c r="N870" s="341"/>
      <c r="O870" s="341"/>
      <c r="P870" s="212">
        <v>0</v>
      </c>
      <c r="Q870" s="212">
        <v>12514.6</v>
      </c>
      <c r="R870" s="68" t="s">
        <v>1477</v>
      </c>
      <c r="S870" s="342"/>
      <c r="T870" s="269"/>
    </row>
    <row r="871" spans="1:20" ht="51">
      <c r="A871" s="189">
        <v>578</v>
      </c>
      <c r="B871" s="68"/>
      <c r="C871" s="210" t="s">
        <v>168</v>
      </c>
      <c r="D871" s="211">
        <v>46043</v>
      </c>
      <c r="E871" s="189" t="s">
        <v>2480</v>
      </c>
      <c r="F871" s="189" t="s">
        <v>3</v>
      </c>
      <c r="G871" s="189">
        <v>2365348</v>
      </c>
      <c r="H871" s="68"/>
      <c r="I871" s="195" t="s">
        <v>3697</v>
      </c>
      <c r="J871" s="68"/>
      <c r="K871" s="68"/>
      <c r="L871" s="68"/>
      <c r="M871" s="68"/>
      <c r="N871" s="341"/>
      <c r="O871" s="341"/>
      <c r="P871" s="212">
        <v>0</v>
      </c>
      <c r="Q871" s="212">
        <v>89031.2</v>
      </c>
      <c r="R871" s="68" t="s">
        <v>1477</v>
      </c>
      <c r="S871" s="342"/>
      <c r="T871" s="269"/>
    </row>
    <row r="872" spans="1:20" ht="51">
      <c r="A872" s="189">
        <v>578</v>
      </c>
      <c r="B872" s="68"/>
      <c r="C872" s="210" t="s">
        <v>168</v>
      </c>
      <c r="D872" s="211">
        <v>46043</v>
      </c>
      <c r="E872" s="189" t="s">
        <v>2481</v>
      </c>
      <c r="F872" s="189" t="s">
        <v>3</v>
      </c>
      <c r="G872" s="189">
        <v>2365351</v>
      </c>
      <c r="H872" s="68"/>
      <c r="I872" s="195" t="s">
        <v>3698</v>
      </c>
      <c r="J872" s="68"/>
      <c r="K872" s="68"/>
      <c r="L872" s="68"/>
      <c r="M872" s="68"/>
      <c r="N872" s="341"/>
      <c r="O872" s="341"/>
      <c r="P872" s="212">
        <v>0</v>
      </c>
      <c r="Q872" s="212">
        <v>15493.3</v>
      </c>
      <c r="R872" s="68" t="s">
        <v>1477</v>
      </c>
      <c r="S872" s="342"/>
      <c r="T872" s="269"/>
    </row>
    <row r="873" spans="1:20" ht="51">
      <c r="A873" s="189">
        <v>578</v>
      </c>
      <c r="B873" s="68"/>
      <c r="C873" s="210" t="s">
        <v>168</v>
      </c>
      <c r="D873" s="211">
        <v>46043</v>
      </c>
      <c r="E873" s="189" t="s">
        <v>2482</v>
      </c>
      <c r="F873" s="189" t="s">
        <v>3</v>
      </c>
      <c r="G873" s="189">
        <v>2365352</v>
      </c>
      <c r="H873" s="68"/>
      <c r="I873" s="195" t="s">
        <v>3699</v>
      </c>
      <c r="J873" s="68"/>
      <c r="K873" s="68"/>
      <c r="L873" s="68"/>
      <c r="M873" s="68"/>
      <c r="N873" s="341"/>
      <c r="O873" s="341"/>
      <c r="P873" s="212">
        <v>0</v>
      </c>
      <c r="Q873" s="212">
        <v>109233.43</v>
      </c>
      <c r="R873" s="68" t="s">
        <v>1477</v>
      </c>
      <c r="S873" s="342"/>
      <c r="T873" s="269"/>
    </row>
    <row r="874" spans="1:20" ht="63.75">
      <c r="A874" s="189">
        <v>595</v>
      </c>
      <c r="B874" s="68"/>
      <c r="C874" s="210" t="s">
        <v>609</v>
      </c>
      <c r="D874" s="211">
        <v>46043</v>
      </c>
      <c r="E874" s="189" t="s">
        <v>2483</v>
      </c>
      <c r="F874" s="189" t="s">
        <v>3</v>
      </c>
      <c r="G874" s="189">
        <v>2365361</v>
      </c>
      <c r="H874" s="68"/>
      <c r="I874" s="195" t="s">
        <v>3700</v>
      </c>
      <c r="J874" s="68"/>
      <c r="K874" s="68"/>
      <c r="L874" s="68"/>
      <c r="M874" s="68"/>
      <c r="N874" s="341"/>
      <c r="O874" s="341"/>
      <c r="P874" s="212">
        <v>0</v>
      </c>
      <c r="Q874" s="212">
        <v>1140</v>
      </c>
      <c r="R874" s="68" t="s">
        <v>1477</v>
      </c>
      <c r="S874" s="342"/>
      <c r="T874" s="269"/>
    </row>
    <row r="875" spans="1:20" ht="63.75">
      <c r="A875" s="189">
        <v>595</v>
      </c>
      <c r="B875" s="68"/>
      <c r="C875" s="210" t="s">
        <v>609</v>
      </c>
      <c r="D875" s="211">
        <v>46043</v>
      </c>
      <c r="E875" s="189" t="s">
        <v>2484</v>
      </c>
      <c r="F875" s="189" t="s">
        <v>3</v>
      </c>
      <c r="G875" s="189">
        <v>2365365</v>
      </c>
      <c r="H875" s="68"/>
      <c r="I875" s="195" t="s">
        <v>3701</v>
      </c>
      <c r="J875" s="68"/>
      <c r="K875" s="68"/>
      <c r="L875" s="68"/>
      <c r="M875" s="68"/>
      <c r="N875" s="341"/>
      <c r="O875" s="341"/>
      <c r="P875" s="212">
        <v>0</v>
      </c>
      <c r="Q875" s="212">
        <v>1496.66</v>
      </c>
      <c r="R875" s="68" t="s">
        <v>1477</v>
      </c>
      <c r="S875" s="342"/>
      <c r="T875" s="269"/>
    </row>
    <row r="876" spans="1:20" ht="63.75">
      <c r="A876" s="189" t="s">
        <v>550</v>
      </c>
      <c r="B876" s="68"/>
      <c r="C876" s="210" t="s">
        <v>589</v>
      </c>
      <c r="D876" s="211">
        <v>46043</v>
      </c>
      <c r="E876" s="189" t="s">
        <v>2485</v>
      </c>
      <c r="F876" s="189" t="s">
        <v>3</v>
      </c>
      <c r="G876" s="189">
        <v>2365366</v>
      </c>
      <c r="H876" s="68"/>
      <c r="I876" s="195" t="s">
        <v>3702</v>
      </c>
      <c r="J876" s="68"/>
      <c r="K876" s="68"/>
      <c r="L876" s="68"/>
      <c r="M876" s="68"/>
      <c r="N876" s="341"/>
      <c r="O876" s="341"/>
      <c r="P876" s="212">
        <v>0</v>
      </c>
      <c r="Q876" s="212">
        <v>717.3</v>
      </c>
      <c r="R876" s="68" t="s">
        <v>1477</v>
      </c>
      <c r="S876" s="342"/>
      <c r="T876" s="269"/>
    </row>
    <row r="877" spans="1:20" ht="51">
      <c r="A877" s="189" t="s">
        <v>550</v>
      </c>
      <c r="B877" s="68"/>
      <c r="C877" s="210" t="s">
        <v>589</v>
      </c>
      <c r="D877" s="211">
        <v>46043</v>
      </c>
      <c r="E877" s="189" t="s">
        <v>2486</v>
      </c>
      <c r="F877" s="189" t="s">
        <v>3</v>
      </c>
      <c r="G877" s="189">
        <v>2365369</v>
      </c>
      <c r="H877" s="68"/>
      <c r="I877" s="195" t="s">
        <v>3703</v>
      </c>
      <c r="J877" s="68"/>
      <c r="K877" s="68"/>
      <c r="L877" s="68"/>
      <c r="M877" s="68"/>
      <c r="N877" s="341"/>
      <c r="O877" s="341"/>
      <c r="P877" s="212">
        <v>0</v>
      </c>
      <c r="Q877" s="212">
        <v>1954.92</v>
      </c>
      <c r="R877" s="68" t="s">
        <v>1477</v>
      </c>
      <c r="S877" s="342"/>
      <c r="T877" s="269"/>
    </row>
    <row r="878" spans="1:20" ht="51">
      <c r="A878" s="189" t="s">
        <v>550</v>
      </c>
      <c r="B878" s="68"/>
      <c r="C878" s="210" t="s">
        <v>589</v>
      </c>
      <c r="D878" s="211">
        <v>46043</v>
      </c>
      <c r="E878" s="189" t="s">
        <v>2487</v>
      </c>
      <c r="F878" s="189" t="s">
        <v>3</v>
      </c>
      <c r="G878" s="189">
        <v>2365370</v>
      </c>
      <c r="H878" s="68"/>
      <c r="I878" s="195" t="s">
        <v>3704</v>
      </c>
      <c r="J878" s="68"/>
      <c r="K878" s="68"/>
      <c r="L878" s="68"/>
      <c r="M878" s="68"/>
      <c r="N878" s="341"/>
      <c r="O878" s="341"/>
      <c r="P878" s="212">
        <v>0</v>
      </c>
      <c r="Q878" s="212">
        <v>15928.11</v>
      </c>
      <c r="R878" s="68" t="s">
        <v>1477</v>
      </c>
      <c r="S878" s="342"/>
      <c r="T878" s="269"/>
    </row>
    <row r="879" spans="1:20" ht="51">
      <c r="A879" s="189">
        <v>595</v>
      </c>
      <c r="B879" s="68"/>
      <c r="C879" s="210" t="s">
        <v>609</v>
      </c>
      <c r="D879" s="211">
        <v>46043</v>
      </c>
      <c r="E879" s="189" t="s">
        <v>2488</v>
      </c>
      <c r="F879" s="189" t="s">
        <v>3</v>
      </c>
      <c r="G879" s="189">
        <v>2365381</v>
      </c>
      <c r="H879" s="68"/>
      <c r="I879" s="195" t="s">
        <v>3705</v>
      </c>
      <c r="J879" s="68"/>
      <c r="K879" s="68"/>
      <c r="L879" s="68"/>
      <c r="M879" s="68"/>
      <c r="N879" s="341"/>
      <c r="O879" s="341"/>
      <c r="P879" s="212">
        <v>0</v>
      </c>
      <c r="Q879" s="212">
        <v>1914.49</v>
      </c>
      <c r="R879" s="68" t="s">
        <v>1477</v>
      </c>
      <c r="S879" s="342"/>
      <c r="T879" s="269"/>
    </row>
    <row r="880" spans="1:20" ht="51">
      <c r="A880" s="189">
        <v>595</v>
      </c>
      <c r="B880" s="68"/>
      <c r="C880" s="210" t="s">
        <v>609</v>
      </c>
      <c r="D880" s="211">
        <v>46043</v>
      </c>
      <c r="E880" s="189" t="s">
        <v>2489</v>
      </c>
      <c r="F880" s="189" t="s">
        <v>3</v>
      </c>
      <c r="G880" s="189">
        <v>2365382</v>
      </c>
      <c r="H880" s="68"/>
      <c r="I880" s="195" t="s">
        <v>3706</v>
      </c>
      <c r="J880" s="68"/>
      <c r="K880" s="68"/>
      <c r="L880" s="68"/>
      <c r="M880" s="68"/>
      <c r="N880" s="341"/>
      <c r="O880" s="341"/>
      <c r="P880" s="212">
        <v>0</v>
      </c>
      <c r="Q880" s="212">
        <v>138.28</v>
      </c>
      <c r="R880" s="68" t="s">
        <v>1477</v>
      </c>
      <c r="S880" s="342"/>
      <c r="T880" s="269"/>
    </row>
    <row r="881" spans="1:20" ht="51">
      <c r="A881" s="189">
        <v>595</v>
      </c>
      <c r="B881" s="68"/>
      <c r="C881" s="210" t="s">
        <v>609</v>
      </c>
      <c r="D881" s="211">
        <v>46043</v>
      </c>
      <c r="E881" s="189" t="s">
        <v>2490</v>
      </c>
      <c r="F881" s="189" t="s">
        <v>3</v>
      </c>
      <c r="G881" s="189">
        <v>2365383</v>
      </c>
      <c r="H881" s="68"/>
      <c r="I881" s="195" t="s">
        <v>3707</v>
      </c>
      <c r="J881" s="68"/>
      <c r="K881" s="68"/>
      <c r="L881" s="68"/>
      <c r="M881" s="68"/>
      <c r="N881" s="341"/>
      <c r="O881" s="341"/>
      <c r="P881" s="212">
        <v>0</v>
      </c>
      <c r="Q881" s="212">
        <v>2988.16</v>
      </c>
      <c r="R881" s="68" t="s">
        <v>1477</v>
      </c>
      <c r="S881" s="342"/>
      <c r="T881" s="269"/>
    </row>
    <row r="882" spans="1:20" ht="51">
      <c r="A882" s="189" t="s">
        <v>550</v>
      </c>
      <c r="B882" s="68"/>
      <c r="C882" s="210" t="s">
        <v>589</v>
      </c>
      <c r="D882" s="211">
        <v>46043</v>
      </c>
      <c r="E882" s="189" t="s">
        <v>2491</v>
      </c>
      <c r="F882" s="189" t="s">
        <v>3</v>
      </c>
      <c r="G882" s="189">
        <v>2365389</v>
      </c>
      <c r="H882" s="68"/>
      <c r="I882" s="195" t="s">
        <v>3708</v>
      </c>
      <c r="J882" s="68"/>
      <c r="K882" s="68"/>
      <c r="L882" s="68"/>
      <c r="M882" s="68"/>
      <c r="N882" s="341"/>
      <c r="O882" s="341"/>
      <c r="P882" s="212">
        <v>0</v>
      </c>
      <c r="Q882" s="212">
        <v>1249.68</v>
      </c>
      <c r="R882" s="68" t="s">
        <v>1477</v>
      </c>
      <c r="S882" s="342"/>
      <c r="T882" s="269"/>
    </row>
    <row r="883" spans="1:20" ht="51">
      <c r="A883" s="189">
        <v>595</v>
      </c>
      <c r="B883" s="68"/>
      <c r="C883" s="210" t="s">
        <v>609</v>
      </c>
      <c r="D883" s="211">
        <v>46043</v>
      </c>
      <c r="E883" s="189" t="s">
        <v>2492</v>
      </c>
      <c r="F883" s="189" t="s">
        <v>3</v>
      </c>
      <c r="G883" s="189">
        <v>2365384</v>
      </c>
      <c r="H883" s="68"/>
      <c r="I883" s="195" t="s">
        <v>3709</v>
      </c>
      <c r="J883" s="68"/>
      <c r="K883" s="68"/>
      <c r="L883" s="68"/>
      <c r="M883" s="68"/>
      <c r="N883" s="341"/>
      <c r="O883" s="341"/>
      <c r="P883" s="212">
        <v>0</v>
      </c>
      <c r="Q883" s="212">
        <v>12654.79</v>
      </c>
      <c r="R883" s="68" t="s">
        <v>1477</v>
      </c>
      <c r="S883" s="342"/>
      <c r="T883" s="269"/>
    </row>
    <row r="884" spans="1:20" ht="51">
      <c r="A884" s="189">
        <v>595</v>
      </c>
      <c r="B884" s="68"/>
      <c r="C884" s="210" t="s">
        <v>609</v>
      </c>
      <c r="D884" s="211">
        <v>46043</v>
      </c>
      <c r="E884" s="189" t="s">
        <v>2493</v>
      </c>
      <c r="F884" s="189" t="s">
        <v>3</v>
      </c>
      <c r="G884" s="189">
        <v>2365385</v>
      </c>
      <c r="H884" s="68"/>
      <c r="I884" s="195" t="s">
        <v>3710</v>
      </c>
      <c r="J884" s="68"/>
      <c r="K884" s="68"/>
      <c r="L884" s="68"/>
      <c r="M884" s="68"/>
      <c r="N884" s="341"/>
      <c r="O884" s="341"/>
      <c r="P884" s="212">
        <v>0</v>
      </c>
      <c r="Q884" s="212">
        <v>7810.81</v>
      </c>
      <c r="R884" s="68" t="s">
        <v>1477</v>
      </c>
      <c r="S884" s="342"/>
      <c r="T884" s="269"/>
    </row>
    <row r="885" spans="1:20" ht="51">
      <c r="A885" s="189" t="s">
        <v>550</v>
      </c>
      <c r="B885" s="68"/>
      <c r="C885" s="210" t="s">
        <v>589</v>
      </c>
      <c r="D885" s="211">
        <v>46043</v>
      </c>
      <c r="E885" s="189" t="s">
        <v>2494</v>
      </c>
      <c r="F885" s="189" t="s">
        <v>3</v>
      </c>
      <c r="G885" s="189">
        <v>2365388</v>
      </c>
      <c r="H885" s="68"/>
      <c r="I885" s="195" t="s">
        <v>3711</v>
      </c>
      <c r="J885" s="68"/>
      <c r="K885" s="68"/>
      <c r="L885" s="68"/>
      <c r="M885" s="68"/>
      <c r="N885" s="341"/>
      <c r="O885" s="341"/>
      <c r="P885" s="212">
        <v>0</v>
      </c>
      <c r="Q885" s="212">
        <v>23.55</v>
      </c>
      <c r="R885" s="68" t="s">
        <v>1477</v>
      </c>
      <c r="S885" s="342"/>
      <c r="T885" s="269"/>
    </row>
    <row r="886" spans="1:20" ht="63.75">
      <c r="A886" s="189">
        <v>221</v>
      </c>
      <c r="B886" s="68"/>
      <c r="C886" s="210" t="s">
        <v>92</v>
      </c>
      <c r="D886" s="211">
        <v>46043</v>
      </c>
      <c r="E886" s="189" t="s">
        <v>2495</v>
      </c>
      <c r="F886" s="189" t="s">
        <v>3</v>
      </c>
      <c r="G886" s="189">
        <v>2365404</v>
      </c>
      <c r="H886" s="68"/>
      <c r="I886" s="195" t="s">
        <v>3712</v>
      </c>
      <c r="J886" s="68"/>
      <c r="K886" s="68"/>
      <c r="L886" s="68"/>
      <c r="M886" s="68"/>
      <c r="N886" s="341"/>
      <c r="O886" s="341"/>
      <c r="P886" s="212">
        <v>0</v>
      </c>
      <c r="Q886" s="212">
        <v>100</v>
      </c>
      <c r="R886" s="68" t="s">
        <v>1477</v>
      </c>
      <c r="S886" s="342"/>
      <c r="T886" s="269"/>
    </row>
    <row r="887" spans="1:20" ht="63.75">
      <c r="A887" s="189">
        <v>221</v>
      </c>
      <c r="B887" s="68"/>
      <c r="C887" s="210" t="s">
        <v>92</v>
      </c>
      <c r="D887" s="211">
        <v>46043</v>
      </c>
      <c r="E887" s="189" t="s">
        <v>2496</v>
      </c>
      <c r="F887" s="189" t="s">
        <v>3</v>
      </c>
      <c r="G887" s="189">
        <v>2365406</v>
      </c>
      <c r="H887" s="68"/>
      <c r="I887" s="195" t="s">
        <v>3713</v>
      </c>
      <c r="J887" s="68"/>
      <c r="K887" s="68"/>
      <c r="L887" s="68"/>
      <c r="M887" s="68"/>
      <c r="N887" s="341"/>
      <c r="O887" s="341"/>
      <c r="P887" s="212">
        <v>0</v>
      </c>
      <c r="Q887" s="212">
        <v>100</v>
      </c>
      <c r="R887" s="68" t="s">
        <v>1477</v>
      </c>
      <c r="S887" s="342"/>
      <c r="T887" s="269"/>
    </row>
    <row r="888" spans="1:20" ht="63.75">
      <c r="A888" s="189">
        <v>221</v>
      </c>
      <c r="B888" s="68"/>
      <c r="C888" s="210" t="s">
        <v>92</v>
      </c>
      <c r="D888" s="211">
        <v>46043</v>
      </c>
      <c r="E888" s="189" t="s">
        <v>2497</v>
      </c>
      <c r="F888" s="189" t="s">
        <v>3</v>
      </c>
      <c r="G888" s="189">
        <v>2365408</v>
      </c>
      <c r="H888" s="68"/>
      <c r="I888" s="195" t="s">
        <v>3714</v>
      </c>
      <c r="J888" s="68"/>
      <c r="K888" s="68"/>
      <c r="L888" s="68"/>
      <c r="M888" s="68"/>
      <c r="N888" s="341"/>
      <c r="O888" s="341"/>
      <c r="P888" s="212">
        <v>0</v>
      </c>
      <c r="Q888" s="212">
        <v>100</v>
      </c>
      <c r="R888" s="68" t="s">
        <v>1477</v>
      </c>
      <c r="S888" s="342"/>
      <c r="T888" s="269"/>
    </row>
    <row r="889" spans="1:20" ht="51">
      <c r="A889" s="189" t="s">
        <v>550</v>
      </c>
      <c r="B889" s="68"/>
      <c r="C889" s="210" t="s">
        <v>589</v>
      </c>
      <c r="D889" s="211">
        <v>46043</v>
      </c>
      <c r="E889" s="189" t="s">
        <v>2498</v>
      </c>
      <c r="F889" s="189" t="s">
        <v>3</v>
      </c>
      <c r="G889" s="189">
        <v>2365411</v>
      </c>
      <c r="H889" s="68"/>
      <c r="I889" s="195" t="s">
        <v>3715</v>
      </c>
      <c r="J889" s="68"/>
      <c r="K889" s="68"/>
      <c r="L889" s="68"/>
      <c r="M889" s="68"/>
      <c r="N889" s="341"/>
      <c r="O889" s="341"/>
      <c r="P889" s="212">
        <v>0</v>
      </c>
      <c r="Q889" s="212">
        <v>6362</v>
      </c>
      <c r="R889" s="68" t="s">
        <v>1477</v>
      </c>
      <c r="S889" s="342"/>
      <c r="T889" s="269"/>
    </row>
    <row r="890" spans="1:20" ht="63.75">
      <c r="A890" s="189">
        <v>221</v>
      </c>
      <c r="B890" s="68"/>
      <c r="C890" s="210" t="s">
        <v>92</v>
      </c>
      <c r="D890" s="211">
        <v>46043</v>
      </c>
      <c r="E890" s="189" t="s">
        <v>2499</v>
      </c>
      <c r="F890" s="189" t="s">
        <v>3</v>
      </c>
      <c r="G890" s="189">
        <v>2365412</v>
      </c>
      <c r="H890" s="68"/>
      <c r="I890" s="195" t="s">
        <v>3716</v>
      </c>
      <c r="J890" s="68"/>
      <c r="K890" s="68"/>
      <c r="L890" s="68"/>
      <c r="M890" s="68"/>
      <c r="N890" s="341"/>
      <c r="O890" s="341"/>
      <c r="P890" s="212">
        <v>0</v>
      </c>
      <c r="Q890" s="212">
        <v>50</v>
      </c>
      <c r="R890" s="68" t="s">
        <v>1477</v>
      </c>
      <c r="S890" s="342"/>
      <c r="T890" s="269"/>
    </row>
    <row r="891" spans="1:20" ht="63.75">
      <c r="A891" s="189">
        <v>221</v>
      </c>
      <c r="B891" s="68"/>
      <c r="C891" s="210" t="s">
        <v>92</v>
      </c>
      <c r="D891" s="211">
        <v>46043</v>
      </c>
      <c r="E891" s="189" t="s">
        <v>2500</v>
      </c>
      <c r="F891" s="189" t="s">
        <v>3</v>
      </c>
      <c r="G891" s="189">
        <v>2365415</v>
      </c>
      <c r="H891" s="68"/>
      <c r="I891" s="195" t="s">
        <v>3717</v>
      </c>
      <c r="J891" s="68"/>
      <c r="K891" s="68"/>
      <c r="L891" s="68"/>
      <c r="M891" s="68"/>
      <c r="N891" s="341"/>
      <c r="O891" s="341"/>
      <c r="P891" s="212">
        <v>0</v>
      </c>
      <c r="Q891" s="212">
        <v>100</v>
      </c>
      <c r="R891" s="68" t="s">
        <v>1477</v>
      </c>
      <c r="S891" s="342"/>
      <c r="T891" s="269"/>
    </row>
    <row r="892" spans="1:20" ht="51">
      <c r="A892" s="189">
        <v>578</v>
      </c>
      <c r="B892" s="68"/>
      <c r="C892" s="210" t="s">
        <v>168</v>
      </c>
      <c r="D892" s="211">
        <v>46043</v>
      </c>
      <c r="E892" s="189" t="s">
        <v>2501</v>
      </c>
      <c r="F892" s="189" t="s">
        <v>3</v>
      </c>
      <c r="G892" s="189">
        <v>2365421</v>
      </c>
      <c r="H892" s="68"/>
      <c r="I892" s="195" t="s">
        <v>3718</v>
      </c>
      <c r="J892" s="68"/>
      <c r="K892" s="68"/>
      <c r="L892" s="68"/>
      <c r="M892" s="68"/>
      <c r="N892" s="341"/>
      <c r="O892" s="341"/>
      <c r="P892" s="212">
        <v>0</v>
      </c>
      <c r="Q892" s="212">
        <v>159.6</v>
      </c>
      <c r="R892" s="68" t="s">
        <v>1477</v>
      </c>
      <c r="S892" s="342"/>
      <c r="T892" s="269"/>
    </row>
    <row r="893" spans="1:20" ht="51">
      <c r="A893" s="189">
        <v>578</v>
      </c>
      <c r="B893" s="68"/>
      <c r="C893" s="210" t="s">
        <v>168</v>
      </c>
      <c r="D893" s="211">
        <v>46043</v>
      </c>
      <c r="E893" s="189" t="s">
        <v>2502</v>
      </c>
      <c r="F893" s="189" t="s">
        <v>3</v>
      </c>
      <c r="G893" s="189">
        <v>2365422</v>
      </c>
      <c r="H893" s="68"/>
      <c r="I893" s="195" t="s">
        <v>3719</v>
      </c>
      <c r="J893" s="68"/>
      <c r="K893" s="68"/>
      <c r="L893" s="68"/>
      <c r="M893" s="68"/>
      <c r="N893" s="341"/>
      <c r="O893" s="341"/>
      <c r="P893" s="212">
        <v>0</v>
      </c>
      <c r="Q893" s="212">
        <v>15008</v>
      </c>
      <c r="R893" s="68" t="s">
        <v>1477</v>
      </c>
      <c r="S893" s="342"/>
      <c r="T893" s="269"/>
    </row>
    <row r="894" spans="1:20" ht="51">
      <c r="A894" s="189">
        <v>578</v>
      </c>
      <c r="B894" s="68"/>
      <c r="C894" s="210" t="s">
        <v>168</v>
      </c>
      <c r="D894" s="211">
        <v>46043</v>
      </c>
      <c r="E894" s="189" t="s">
        <v>2503</v>
      </c>
      <c r="F894" s="189" t="s">
        <v>3</v>
      </c>
      <c r="G894" s="189">
        <v>2365423</v>
      </c>
      <c r="H894" s="68"/>
      <c r="I894" s="195" t="s">
        <v>3720</v>
      </c>
      <c r="J894" s="68"/>
      <c r="K894" s="68"/>
      <c r="L894" s="68"/>
      <c r="M894" s="68"/>
      <c r="N894" s="341"/>
      <c r="O894" s="341"/>
      <c r="P894" s="212">
        <v>0</v>
      </c>
      <c r="Q894" s="212">
        <v>40303.519999999997</v>
      </c>
      <c r="R894" s="68" t="s">
        <v>1477</v>
      </c>
      <c r="S894" s="342"/>
      <c r="T894" s="269"/>
    </row>
    <row r="895" spans="1:20" ht="51">
      <c r="A895" s="189">
        <v>578</v>
      </c>
      <c r="B895" s="68"/>
      <c r="C895" s="210" t="s">
        <v>168</v>
      </c>
      <c r="D895" s="211">
        <v>46043</v>
      </c>
      <c r="E895" s="189" t="s">
        <v>2504</v>
      </c>
      <c r="F895" s="189" t="s">
        <v>3</v>
      </c>
      <c r="G895" s="189">
        <v>2365424</v>
      </c>
      <c r="H895" s="68"/>
      <c r="I895" s="195" t="s">
        <v>3721</v>
      </c>
      <c r="J895" s="68"/>
      <c r="K895" s="68"/>
      <c r="L895" s="68"/>
      <c r="M895" s="68"/>
      <c r="N895" s="341"/>
      <c r="O895" s="341"/>
      <c r="P895" s="212">
        <v>0</v>
      </c>
      <c r="Q895" s="212">
        <v>7440</v>
      </c>
      <c r="R895" s="68" t="s">
        <v>1477</v>
      </c>
      <c r="S895" s="342"/>
      <c r="T895" s="269"/>
    </row>
    <row r="896" spans="1:20" ht="51">
      <c r="A896" s="189">
        <v>283</v>
      </c>
      <c r="B896" s="68"/>
      <c r="C896" s="210" t="s">
        <v>115</v>
      </c>
      <c r="D896" s="211">
        <v>46043</v>
      </c>
      <c r="E896" s="189" t="s">
        <v>2505</v>
      </c>
      <c r="F896" s="189" t="s">
        <v>3</v>
      </c>
      <c r="G896" s="189">
        <v>2365428</v>
      </c>
      <c r="H896" s="68"/>
      <c r="I896" s="195" t="s">
        <v>3722</v>
      </c>
      <c r="J896" s="68"/>
      <c r="K896" s="68"/>
      <c r="L896" s="68"/>
      <c r="M896" s="68"/>
      <c r="N896" s="341"/>
      <c r="O896" s="341"/>
      <c r="P896" s="212">
        <v>0</v>
      </c>
      <c r="Q896" s="212">
        <v>36800</v>
      </c>
      <c r="R896" s="68" t="s">
        <v>1477</v>
      </c>
      <c r="S896" s="342"/>
      <c r="T896" s="269"/>
    </row>
    <row r="897" spans="1:20" ht="51">
      <c r="A897" s="189">
        <v>132</v>
      </c>
      <c r="B897" s="68"/>
      <c r="C897" s="210" t="s">
        <v>59</v>
      </c>
      <c r="D897" s="211">
        <v>46043</v>
      </c>
      <c r="E897" s="189" t="s">
        <v>2506</v>
      </c>
      <c r="F897" s="189" t="s">
        <v>3</v>
      </c>
      <c r="G897" s="189">
        <v>2365431</v>
      </c>
      <c r="H897" s="68"/>
      <c r="I897" s="195" t="s">
        <v>3723</v>
      </c>
      <c r="J897" s="68"/>
      <c r="K897" s="68"/>
      <c r="L897" s="68"/>
      <c r="M897" s="68"/>
      <c r="N897" s="341"/>
      <c r="O897" s="341"/>
      <c r="P897" s="212">
        <v>0</v>
      </c>
      <c r="Q897" s="212">
        <v>14400</v>
      </c>
      <c r="R897" s="68" t="s">
        <v>1477</v>
      </c>
      <c r="S897" s="342"/>
      <c r="T897" s="269"/>
    </row>
    <row r="898" spans="1:20" ht="51">
      <c r="A898" s="189" t="s">
        <v>550</v>
      </c>
      <c r="B898" s="68"/>
      <c r="C898" s="210" t="s">
        <v>589</v>
      </c>
      <c r="D898" s="211">
        <v>46043</v>
      </c>
      <c r="E898" s="189" t="s">
        <v>2507</v>
      </c>
      <c r="F898" s="189" t="s">
        <v>3</v>
      </c>
      <c r="G898" s="189">
        <v>2365433</v>
      </c>
      <c r="H898" s="68"/>
      <c r="I898" s="195" t="s">
        <v>3724</v>
      </c>
      <c r="J898" s="68"/>
      <c r="K898" s="68"/>
      <c r="L898" s="68"/>
      <c r="M898" s="68"/>
      <c r="N898" s="341"/>
      <c r="O898" s="341"/>
      <c r="P898" s="212">
        <v>0</v>
      </c>
      <c r="Q898" s="212">
        <v>1537.62</v>
      </c>
      <c r="R898" s="68" t="s">
        <v>1477</v>
      </c>
      <c r="S898" s="342"/>
      <c r="T898" s="269"/>
    </row>
    <row r="899" spans="1:20" ht="63.75">
      <c r="A899" s="189">
        <v>513</v>
      </c>
      <c r="B899" s="68"/>
      <c r="C899" s="210" t="s">
        <v>160</v>
      </c>
      <c r="D899" s="211">
        <v>46043</v>
      </c>
      <c r="E899" s="189" t="s">
        <v>2508</v>
      </c>
      <c r="F899" s="189" t="s">
        <v>14</v>
      </c>
      <c r="G899" s="189">
        <v>3448748</v>
      </c>
      <c r="H899" s="68"/>
      <c r="I899" s="195" t="s">
        <v>3725</v>
      </c>
      <c r="J899" s="68"/>
      <c r="K899" s="68"/>
      <c r="L899" s="68"/>
      <c r="M899" s="68"/>
      <c r="N899" s="341"/>
      <c r="O899" s="341"/>
      <c r="P899" s="212">
        <v>80</v>
      </c>
      <c r="Q899" s="212">
        <v>0</v>
      </c>
      <c r="R899" s="68" t="s">
        <v>1477</v>
      </c>
      <c r="S899" s="342"/>
      <c r="T899" s="269"/>
    </row>
    <row r="900" spans="1:20" ht="63.75">
      <c r="A900" s="189" t="s">
        <v>542</v>
      </c>
      <c r="B900" s="68"/>
      <c r="C900" s="210" t="s">
        <v>686</v>
      </c>
      <c r="D900" s="211">
        <v>46043</v>
      </c>
      <c r="E900" s="189" t="s">
        <v>2509</v>
      </c>
      <c r="F900" s="189" t="s">
        <v>10</v>
      </c>
      <c r="G900" s="189">
        <v>21011</v>
      </c>
      <c r="H900" s="68"/>
      <c r="I900" s="195" t="s">
        <v>3726</v>
      </c>
      <c r="J900" s="68"/>
      <c r="K900" s="68"/>
      <c r="L900" s="68"/>
      <c r="M900" s="68"/>
      <c r="N900" s="341"/>
      <c r="O900" s="341"/>
      <c r="P900" s="212">
        <v>165908.87</v>
      </c>
      <c r="Q900" s="212">
        <v>0</v>
      </c>
      <c r="R900" s="68" t="s">
        <v>1477</v>
      </c>
      <c r="S900" s="342"/>
      <c r="T900" s="269"/>
    </row>
    <row r="901" spans="1:20" ht="63.75">
      <c r="A901" s="189" t="s">
        <v>542</v>
      </c>
      <c r="B901" s="68"/>
      <c r="C901" s="210" t="s">
        <v>686</v>
      </c>
      <c r="D901" s="211">
        <v>46043</v>
      </c>
      <c r="E901" s="189" t="s">
        <v>2510</v>
      </c>
      <c r="F901" s="189" t="s">
        <v>10</v>
      </c>
      <c r="G901" s="189">
        <v>21009</v>
      </c>
      <c r="H901" s="68"/>
      <c r="I901" s="195" t="s">
        <v>3727</v>
      </c>
      <c r="J901" s="68"/>
      <c r="K901" s="68"/>
      <c r="L901" s="68"/>
      <c r="M901" s="68"/>
      <c r="N901" s="341"/>
      <c r="O901" s="341"/>
      <c r="P901" s="212">
        <v>89997.35</v>
      </c>
      <c r="Q901" s="212">
        <v>0</v>
      </c>
      <c r="R901" s="68" t="s">
        <v>1477</v>
      </c>
      <c r="S901" s="342"/>
      <c r="T901" s="269"/>
    </row>
    <row r="902" spans="1:20" ht="76.5">
      <c r="A902" s="189">
        <v>670</v>
      </c>
      <c r="B902" s="68"/>
      <c r="C902" s="210" t="s">
        <v>178</v>
      </c>
      <c r="D902" s="211">
        <v>46043</v>
      </c>
      <c r="E902" s="189" t="s">
        <v>2511</v>
      </c>
      <c r="F902" s="189" t="s">
        <v>6</v>
      </c>
      <c r="G902" s="189">
        <v>3449069</v>
      </c>
      <c r="H902" s="68"/>
      <c r="I902" s="195" t="s">
        <v>3728</v>
      </c>
      <c r="J902" s="68"/>
      <c r="K902" s="68"/>
      <c r="L902" s="68"/>
      <c r="M902" s="68"/>
      <c r="N902" s="341"/>
      <c r="O902" s="341"/>
      <c r="P902" s="212">
        <v>0</v>
      </c>
      <c r="Q902" s="212">
        <v>66817.84</v>
      </c>
      <c r="R902" s="68" t="s">
        <v>1477</v>
      </c>
      <c r="S902" s="342"/>
      <c r="T902" s="269"/>
    </row>
    <row r="903" spans="1:20" ht="51">
      <c r="A903" s="189">
        <v>513</v>
      </c>
      <c r="B903" s="68"/>
      <c r="C903" s="210" t="s">
        <v>160</v>
      </c>
      <c r="D903" s="211">
        <v>46043</v>
      </c>
      <c r="E903" s="189" t="s">
        <v>2512</v>
      </c>
      <c r="F903" s="189" t="s">
        <v>14</v>
      </c>
      <c r="G903" s="189">
        <v>3449067</v>
      </c>
      <c r="H903" s="68"/>
      <c r="I903" s="195" t="s">
        <v>3729</v>
      </c>
      <c r="J903" s="68"/>
      <c r="K903" s="68"/>
      <c r="L903" s="68"/>
      <c r="M903" s="68"/>
      <c r="N903" s="341"/>
      <c r="O903" s="341"/>
      <c r="P903" s="212">
        <v>80</v>
      </c>
      <c r="Q903" s="212">
        <v>0</v>
      </c>
      <c r="R903" s="68" t="s">
        <v>1477</v>
      </c>
      <c r="S903" s="342"/>
      <c r="T903" s="269"/>
    </row>
    <row r="904" spans="1:20" ht="76.5">
      <c r="A904" s="189">
        <v>670</v>
      </c>
      <c r="B904" s="68"/>
      <c r="C904" s="210" t="s">
        <v>178</v>
      </c>
      <c r="D904" s="211">
        <v>46043</v>
      </c>
      <c r="E904" s="189" t="s">
        <v>2513</v>
      </c>
      <c r="F904" s="189" t="s">
        <v>14</v>
      </c>
      <c r="G904" s="189">
        <v>3449070</v>
      </c>
      <c r="H904" s="68"/>
      <c r="I904" s="195" t="s">
        <v>3730</v>
      </c>
      <c r="J904" s="68"/>
      <c r="K904" s="68"/>
      <c r="L904" s="68"/>
      <c r="M904" s="68"/>
      <c r="N904" s="341"/>
      <c r="O904" s="341"/>
      <c r="P904" s="212">
        <v>80</v>
      </c>
      <c r="Q904" s="212">
        <v>0</v>
      </c>
      <c r="R904" s="68" t="s">
        <v>1477</v>
      </c>
      <c r="S904" s="342"/>
      <c r="T904" s="269"/>
    </row>
    <row r="905" spans="1:20" ht="63.75">
      <c r="A905" s="189">
        <v>117</v>
      </c>
      <c r="B905" s="68"/>
      <c r="C905" s="210" t="s">
        <v>54</v>
      </c>
      <c r="D905" s="211">
        <v>46043</v>
      </c>
      <c r="E905" s="189" t="s">
        <v>2514</v>
      </c>
      <c r="F905" s="189" t="s">
        <v>10</v>
      </c>
      <c r="G905" s="189">
        <v>1147099</v>
      </c>
      <c r="H905" s="68"/>
      <c r="I905" s="195" t="s">
        <v>3731</v>
      </c>
      <c r="J905" s="68"/>
      <c r="K905" s="68"/>
      <c r="L905" s="68"/>
      <c r="M905" s="68"/>
      <c r="N905" s="341"/>
      <c r="O905" s="341"/>
      <c r="P905" s="212">
        <v>80</v>
      </c>
      <c r="Q905" s="212">
        <v>0</v>
      </c>
      <c r="R905" s="68" t="s">
        <v>1477</v>
      </c>
      <c r="S905" s="342"/>
      <c r="T905" s="269"/>
    </row>
    <row r="906" spans="1:20" ht="63.75">
      <c r="A906" s="189" t="s">
        <v>542</v>
      </c>
      <c r="B906" s="68"/>
      <c r="C906" s="210" t="s">
        <v>686</v>
      </c>
      <c r="D906" s="211">
        <v>46043</v>
      </c>
      <c r="E906" s="189" t="s">
        <v>2515</v>
      </c>
      <c r="F906" s="189" t="s">
        <v>10</v>
      </c>
      <c r="G906" s="189">
        <v>21007</v>
      </c>
      <c r="H906" s="68"/>
      <c r="I906" s="195" t="s">
        <v>3732</v>
      </c>
      <c r="J906" s="68"/>
      <c r="K906" s="68"/>
      <c r="L906" s="68"/>
      <c r="M906" s="68"/>
      <c r="N906" s="341"/>
      <c r="O906" s="341"/>
      <c r="P906" s="212">
        <v>216834.15</v>
      </c>
      <c r="Q906" s="212">
        <v>0</v>
      </c>
      <c r="R906" s="68" t="s">
        <v>1477</v>
      </c>
      <c r="S906" s="342"/>
      <c r="T906" s="269"/>
    </row>
    <row r="907" spans="1:20" ht="76.5">
      <c r="A907" s="189" t="s">
        <v>544</v>
      </c>
      <c r="B907" s="68"/>
      <c r="C907" s="210" t="s">
        <v>678</v>
      </c>
      <c r="D907" s="211">
        <v>46043</v>
      </c>
      <c r="E907" s="189" t="s">
        <v>2516</v>
      </c>
      <c r="F907" s="189" t="s">
        <v>6</v>
      </c>
      <c r="G907" s="189">
        <v>2362531</v>
      </c>
      <c r="H907" s="68"/>
      <c r="I907" s="195" t="s">
        <v>3733</v>
      </c>
      <c r="J907" s="68"/>
      <c r="K907" s="68"/>
      <c r="L907" s="68"/>
      <c r="M907" s="68"/>
      <c r="N907" s="341"/>
      <c r="O907" s="341"/>
      <c r="P907" s="212">
        <v>0</v>
      </c>
      <c r="Q907" s="212">
        <v>421.72</v>
      </c>
      <c r="R907" s="68" t="s">
        <v>1477</v>
      </c>
      <c r="S907" s="342"/>
      <c r="T907" s="269"/>
    </row>
    <row r="908" spans="1:20" ht="76.5">
      <c r="A908" s="189" t="s">
        <v>544</v>
      </c>
      <c r="B908" s="68"/>
      <c r="C908" s="210" t="s">
        <v>678</v>
      </c>
      <c r="D908" s="211">
        <v>46043</v>
      </c>
      <c r="E908" s="189" t="s">
        <v>2517</v>
      </c>
      <c r="F908" s="189" t="s">
        <v>6</v>
      </c>
      <c r="G908" s="189">
        <v>2362532</v>
      </c>
      <c r="H908" s="68"/>
      <c r="I908" s="195" t="s">
        <v>3734</v>
      </c>
      <c r="J908" s="68"/>
      <c r="K908" s="68"/>
      <c r="L908" s="68"/>
      <c r="M908" s="68"/>
      <c r="N908" s="341"/>
      <c r="O908" s="341"/>
      <c r="P908" s="212">
        <v>0</v>
      </c>
      <c r="Q908" s="212">
        <v>196799.59</v>
      </c>
      <c r="R908" s="68" t="s">
        <v>1477</v>
      </c>
      <c r="S908" s="342"/>
      <c r="T908" s="269"/>
    </row>
    <row r="909" spans="1:20" ht="76.5">
      <c r="A909" s="189" t="s">
        <v>544</v>
      </c>
      <c r="B909" s="68"/>
      <c r="C909" s="210" t="s">
        <v>678</v>
      </c>
      <c r="D909" s="211">
        <v>46043</v>
      </c>
      <c r="E909" s="189" t="s">
        <v>2518</v>
      </c>
      <c r="F909" s="189" t="s">
        <v>6</v>
      </c>
      <c r="G909" s="189">
        <v>2362537</v>
      </c>
      <c r="H909" s="68"/>
      <c r="I909" s="195" t="s">
        <v>3735</v>
      </c>
      <c r="J909" s="68"/>
      <c r="K909" s="68"/>
      <c r="L909" s="68"/>
      <c r="M909" s="68"/>
      <c r="N909" s="341"/>
      <c r="O909" s="341"/>
      <c r="P909" s="212">
        <v>0</v>
      </c>
      <c r="Q909" s="212">
        <v>438164.26</v>
      </c>
      <c r="R909" s="68" t="s">
        <v>1477</v>
      </c>
      <c r="S909" s="342"/>
      <c r="T909" s="269"/>
    </row>
    <row r="910" spans="1:20" ht="76.5">
      <c r="A910" s="189" t="s">
        <v>544</v>
      </c>
      <c r="B910" s="68"/>
      <c r="C910" s="210" t="s">
        <v>678</v>
      </c>
      <c r="D910" s="211">
        <v>46043</v>
      </c>
      <c r="E910" s="189" t="s">
        <v>2519</v>
      </c>
      <c r="F910" s="189" t="s">
        <v>6</v>
      </c>
      <c r="G910" s="189">
        <v>2362538</v>
      </c>
      <c r="H910" s="68"/>
      <c r="I910" s="195" t="s">
        <v>3736</v>
      </c>
      <c r="J910" s="68"/>
      <c r="K910" s="68"/>
      <c r="L910" s="68"/>
      <c r="M910" s="68"/>
      <c r="N910" s="341"/>
      <c r="O910" s="341"/>
      <c r="P910" s="212">
        <v>0</v>
      </c>
      <c r="Q910" s="212">
        <v>77087.600000000006</v>
      </c>
      <c r="R910" s="68" t="s">
        <v>1477</v>
      </c>
      <c r="S910" s="342"/>
      <c r="T910" s="269"/>
    </row>
    <row r="911" spans="1:20" ht="76.5">
      <c r="A911" s="189" t="s">
        <v>544</v>
      </c>
      <c r="B911" s="68"/>
      <c r="C911" s="210" t="s">
        <v>678</v>
      </c>
      <c r="D911" s="211">
        <v>46043</v>
      </c>
      <c r="E911" s="189" t="s">
        <v>2520</v>
      </c>
      <c r="F911" s="189" t="s">
        <v>6</v>
      </c>
      <c r="G911" s="189">
        <v>2362542</v>
      </c>
      <c r="H911" s="68"/>
      <c r="I911" s="195" t="s">
        <v>3737</v>
      </c>
      <c r="J911" s="68"/>
      <c r="K911" s="68"/>
      <c r="L911" s="68"/>
      <c r="M911" s="68"/>
      <c r="N911" s="341"/>
      <c r="O911" s="341"/>
      <c r="P911" s="212">
        <v>0</v>
      </c>
      <c r="Q911" s="212">
        <v>683329.52</v>
      </c>
      <c r="R911" s="68" t="s">
        <v>1477</v>
      </c>
      <c r="S911" s="342"/>
      <c r="T911" s="269"/>
    </row>
    <row r="912" spans="1:20" ht="63.75">
      <c r="A912" s="189">
        <v>513</v>
      </c>
      <c r="B912" s="68"/>
      <c r="C912" s="210" t="s">
        <v>160</v>
      </c>
      <c r="D912" s="211">
        <v>46043</v>
      </c>
      <c r="E912" s="189" t="s">
        <v>2521</v>
      </c>
      <c r="F912" s="189" t="s">
        <v>14</v>
      </c>
      <c r="G912" s="189">
        <v>3449548</v>
      </c>
      <c r="H912" s="68"/>
      <c r="I912" s="195" t="s">
        <v>3738</v>
      </c>
      <c r="J912" s="68"/>
      <c r="K912" s="68"/>
      <c r="L912" s="68"/>
      <c r="M912" s="68"/>
      <c r="N912" s="341"/>
      <c r="O912" s="341"/>
      <c r="P912" s="212">
        <v>80</v>
      </c>
      <c r="Q912" s="212">
        <v>0</v>
      </c>
      <c r="R912" s="68" t="s">
        <v>1477</v>
      </c>
      <c r="S912" s="342"/>
      <c r="T912" s="269"/>
    </row>
    <row r="913" spans="1:20" ht="63.75">
      <c r="A913" s="189">
        <v>513</v>
      </c>
      <c r="B913" s="68"/>
      <c r="C913" s="210" t="s">
        <v>160</v>
      </c>
      <c r="D913" s="211">
        <v>46043</v>
      </c>
      <c r="E913" s="189" t="s">
        <v>2522</v>
      </c>
      <c r="F913" s="189" t="s">
        <v>14</v>
      </c>
      <c r="G913" s="189">
        <v>3449550</v>
      </c>
      <c r="H913" s="68"/>
      <c r="I913" s="195" t="s">
        <v>3739</v>
      </c>
      <c r="J913" s="68"/>
      <c r="K913" s="68"/>
      <c r="L913" s="68"/>
      <c r="M913" s="68"/>
      <c r="N913" s="341"/>
      <c r="O913" s="341"/>
      <c r="P913" s="212">
        <v>80</v>
      </c>
      <c r="Q913" s="212">
        <v>0</v>
      </c>
      <c r="R913" s="68" t="s">
        <v>1477</v>
      </c>
      <c r="S913" s="342"/>
      <c r="T913" s="269"/>
    </row>
    <row r="914" spans="1:20" ht="89.25">
      <c r="A914" s="189">
        <v>389</v>
      </c>
      <c r="B914" s="68"/>
      <c r="C914" s="210" t="s">
        <v>1400</v>
      </c>
      <c r="D914" s="211">
        <v>46043</v>
      </c>
      <c r="E914" s="189" t="s">
        <v>2523</v>
      </c>
      <c r="F914" s="189" t="s">
        <v>10</v>
      </c>
      <c r="G914" s="189">
        <v>1147131</v>
      </c>
      <c r="H914" s="68"/>
      <c r="I914" s="195" t="s">
        <v>3740</v>
      </c>
      <c r="J914" s="68"/>
      <c r="K914" s="68"/>
      <c r="L914" s="68"/>
      <c r="M914" s="68"/>
      <c r="N914" s="341"/>
      <c r="O914" s="341"/>
      <c r="P914" s="212">
        <v>80</v>
      </c>
      <c r="Q914" s="212">
        <v>0</v>
      </c>
      <c r="R914" s="68" t="s">
        <v>1477</v>
      </c>
      <c r="S914" s="342"/>
      <c r="T914" s="269"/>
    </row>
    <row r="915" spans="1:20" ht="89.25">
      <c r="A915" s="189">
        <v>389</v>
      </c>
      <c r="B915" s="68"/>
      <c r="C915" s="210" t="s">
        <v>1400</v>
      </c>
      <c r="D915" s="211">
        <v>46043</v>
      </c>
      <c r="E915" s="189" t="s">
        <v>2524</v>
      </c>
      <c r="F915" s="189" t="s">
        <v>10</v>
      </c>
      <c r="G915" s="189">
        <v>1147134</v>
      </c>
      <c r="H915" s="68"/>
      <c r="I915" s="195" t="s">
        <v>3741</v>
      </c>
      <c r="J915" s="68"/>
      <c r="K915" s="68"/>
      <c r="L915" s="68"/>
      <c r="M915" s="68"/>
      <c r="N915" s="341"/>
      <c r="O915" s="341"/>
      <c r="P915" s="212">
        <v>80</v>
      </c>
      <c r="Q915" s="212">
        <v>0</v>
      </c>
      <c r="R915" s="68" t="s">
        <v>1477</v>
      </c>
      <c r="S915" s="342"/>
      <c r="T915" s="269"/>
    </row>
    <row r="916" spans="1:20" ht="89.25">
      <c r="A916" s="189">
        <v>389</v>
      </c>
      <c r="B916" s="68"/>
      <c r="C916" s="210" t="s">
        <v>1400</v>
      </c>
      <c r="D916" s="211">
        <v>46043</v>
      </c>
      <c r="E916" s="189" t="s">
        <v>2525</v>
      </c>
      <c r="F916" s="189" t="s">
        <v>10</v>
      </c>
      <c r="G916" s="189">
        <v>1147129</v>
      </c>
      <c r="H916" s="68"/>
      <c r="I916" s="195" t="s">
        <v>3742</v>
      </c>
      <c r="J916" s="68"/>
      <c r="K916" s="68"/>
      <c r="L916" s="68"/>
      <c r="M916" s="68"/>
      <c r="N916" s="341"/>
      <c r="O916" s="341"/>
      <c r="P916" s="212">
        <v>80</v>
      </c>
      <c r="Q916" s="212">
        <v>0</v>
      </c>
      <c r="R916" s="68" t="s">
        <v>1477</v>
      </c>
      <c r="S916" s="342"/>
      <c r="T916" s="269"/>
    </row>
    <row r="917" spans="1:20" ht="76.5">
      <c r="A917" s="189">
        <v>117</v>
      </c>
      <c r="B917" s="68"/>
      <c r="C917" s="210" t="s">
        <v>54</v>
      </c>
      <c r="D917" s="211">
        <v>46043</v>
      </c>
      <c r="E917" s="189" t="s">
        <v>2526</v>
      </c>
      <c r="F917" s="189" t="s">
        <v>10</v>
      </c>
      <c r="G917" s="189">
        <v>1147130</v>
      </c>
      <c r="H917" s="68"/>
      <c r="I917" s="195" t="s">
        <v>3743</v>
      </c>
      <c r="J917" s="68"/>
      <c r="K917" s="68"/>
      <c r="L917" s="68"/>
      <c r="M917" s="68"/>
      <c r="N917" s="341"/>
      <c r="O917" s="341"/>
      <c r="P917" s="212">
        <v>80</v>
      </c>
      <c r="Q917" s="212">
        <v>0</v>
      </c>
      <c r="R917" s="68" t="s">
        <v>1477</v>
      </c>
      <c r="S917" s="342"/>
      <c r="T917" s="269"/>
    </row>
    <row r="918" spans="1:20" ht="76.5">
      <c r="A918" s="189">
        <v>117</v>
      </c>
      <c r="B918" s="68"/>
      <c r="C918" s="210" t="s">
        <v>54</v>
      </c>
      <c r="D918" s="211">
        <v>46043</v>
      </c>
      <c r="E918" s="189" t="s">
        <v>2527</v>
      </c>
      <c r="F918" s="189" t="s">
        <v>10</v>
      </c>
      <c r="G918" s="189">
        <v>1147133</v>
      </c>
      <c r="H918" s="68"/>
      <c r="I918" s="195" t="s">
        <v>3744</v>
      </c>
      <c r="J918" s="68"/>
      <c r="K918" s="68"/>
      <c r="L918" s="68"/>
      <c r="M918" s="68"/>
      <c r="N918" s="341"/>
      <c r="O918" s="341"/>
      <c r="P918" s="212">
        <v>80</v>
      </c>
      <c r="Q918" s="212">
        <v>0</v>
      </c>
      <c r="R918" s="68" t="s">
        <v>1477</v>
      </c>
      <c r="S918" s="342"/>
      <c r="T918" s="269"/>
    </row>
    <row r="919" spans="1:20" ht="63.75">
      <c r="A919" s="189">
        <v>513</v>
      </c>
      <c r="B919" s="68"/>
      <c r="C919" s="210" t="s">
        <v>160</v>
      </c>
      <c r="D919" s="211">
        <v>46043</v>
      </c>
      <c r="E919" s="189" t="s">
        <v>2528</v>
      </c>
      <c r="F919" s="189" t="s">
        <v>14</v>
      </c>
      <c r="G919" s="189">
        <v>3449552</v>
      </c>
      <c r="H919" s="68"/>
      <c r="I919" s="195" t="s">
        <v>3745</v>
      </c>
      <c r="J919" s="68"/>
      <c r="K919" s="68"/>
      <c r="L919" s="68"/>
      <c r="M919" s="68"/>
      <c r="N919" s="341"/>
      <c r="O919" s="341"/>
      <c r="P919" s="212">
        <v>80</v>
      </c>
      <c r="Q919" s="212">
        <v>0</v>
      </c>
      <c r="R919" s="68" t="s">
        <v>1477</v>
      </c>
      <c r="S919" s="342"/>
      <c r="T919" s="269"/>
    </row>
    <row r="920" spans="1:20" ht="76.5">
      <c r="A920" s="189">
        <v>596</v>
      </c>
      <c r="B920" s="68"/>
      <c r="C920" s="210" t="s">
        <v>1243</v>
      </c>
      <c r="D920" s="211">
        <v>46043</v>
      </c>
      <c r="E920" s="189" t="s">
        <v>2529</v>
      </c>
      <c r="F920" s="189" t="s">
        <v>635</v>
      </c>
      <c r="G920" s="189">
        <v>14615756</v>
      </c>
      <c r="H920" s="68"/>
      <c r="I920" s="195" t="s">
        <v>3746</v>
      </c>
      <c r="J920" s="68"/>
      <c r="K920" s="68"/>
      <c r="L920" s="68"/>
      <c r="M920" s="68"/>
      <c r="N920" s="341"/>
      <c r="O920" s="341"/>
      <c r="P920" s="212">
        <v>0</v>
      </c>
      <c r="Q920" s="212">
        <v>33.5</v>
      </c>
      <c r="R920" s="68" t="s">
        <v>1477</v>
      </c>
      <c r="S920" s="342"/>
      <c r="T920" s="269"/>
    </row>
    <row r="921" spans="1:20" ht="63.75">
      <c r="A921" s="189">
        <v>513</v>
      </c>
      <c r="B921" s="68"/>
      <c r="C921" s="210" t="s">
        <v>160</v>
      </c>
      <c r="D921" s="211">
        <v>46043</v>
      </c>
      <c r="E921" s="189" t="s">
        <v>2530</v>
      </c>
      <c r="F921" s="189" t="s">
        <v>635</v>
      </c>
      <c r="G921" s="189">
        <v>14615848</v>
      </c>
      <c r="H921" s="68"/>
      <c r="I921" s="195" t="s">
        <v>3747</v>
      </c>
      <c r="J921" s="68"/>
      <c r="K921" s="68"/>
      <c r="L921" s="68"/>
      <c r="M921" s="68"/>
      <c r="N921" s="341"/>
      <c r="O921" s="341"/>
      <c r="P921" s="212">
        <v>49297566.649999999</v>
      </c>
      <c r="Q921" s="212">
        <v>0</v>
      </c>
      <c r="R921" s="68" t="s">
        <v>1477</v>
      </c>
      <c r="S921" s="342"/>
      <c r="T921" s="269"/>
    </row>
    <row r="922" spans="1:20" ht="76.5">
      <c r="A922" s="189" t="s">
        <v>542</v>
      </c>
      <c r="B922" s="68"/>
      <c r="C922" s="210" t="s">
        <v>686</v>
      </c>
      <c r="D922" s="211">
        <v>46043</v>
      </c>
      <c r="E922" s="189" t="s">
        <v>2531</v>
      </c>
      <c r="F922" s="189" t="s">
        <v>10</v>
      </c>
      <c r="G922" s="189">
        <v>21040</v>
      </c>
      <c r="H922" s="68"/>
      <c r="I922" s="195" t="s">
        <v>3748</v>
      </c>
      <c r="J922" s="68"/>
      <c r="K922" s="68"/>
      <c r="L922" s="68"/>
      <c r="M922" s="68"/>
      <c r="N922" s="341"/>
      <c r="O922" s="341"/>
      <c r="P922" s="212">
        <v>167082.62</v>
      </c>
      <c r="Q922" s="212">
        <v>0</v>
      </c>
      <c r="R922" s="68" t="s">
        <v>1477</v>
      </c>
      <c r="S922" s="342"/>
      <c r="T922" s="269"/>
    </row>
    <row r="923" spans="1:20" ht="89.25">
      <c r="A923" s="189">
        <v>597</v>
      </c>
      <c r="B923" s="68"/>
      <c r="C923" s="210" t="s">
        <v>672</v>
      </c>
      <c r="D923" s="211">
        <v>46043</v>
      </c>
      <c r="E923" s="189" t="s">
        <v>2532</v>
      </c>
      <c r="F923" s="189" t="s">
        <v>10</v>
      </c>
      <c r="G923" s="189">
        <v>1147135</v>
      </c>
      <c r="H923" s="68"/>
      <c r="I923" s="195" t="s">
        <v>3749</v>
      </c>
      <c r="J923" s="68"/>
      <c r="K923" s="68"/>
      <c r="L923" s="68"/>
      <c r="M923" s="68"/>
      <c r="N923" s="341"/>
      <c r="O923" s="341"/>
      <c r="P923" s="212">
        <v>2463.13</v>
      </c>
      <c r="Q923" s="212">
        <v>0</v>
      </c>
      <c r="R923" s="68" t="s">
        <v>1477</v>
      </c>
      <c r="S923" s="342"/>
      <c r="T923" s="269"/>
    </row>
    <row r="924" spans="1:20" ht="76.5">
      <c r="A924" s="189">
        <v>389</v>
      </c>
      <c r="B924" s="68"/>
      <c r="C924" s="210" t="s">
        <v>1400</v>
      </c>
      <c r="D924" s="211">
        <v>46043</v>
      </c>
      <c r="E924" s="189" t="s">
        <v>2533</v>
      </c>
      <c r="F924" s="189" t="s">
        <v>10</v>
      </c>
      <c r="G924" s="189">
        <v>1147145</v>
      </c>
      <c r="H924" s="68"/>
      <c r="I924" s="195" t="s">
        <v>3750</v>
      </c>
      <c r="J924" s="68"/>
      <c r="K924" s="68"/>
      <c r="L924" s="68"/>
      <c r="M924" s="68"/>
      <c r="N924" s="341"/>
      <c r="O924" s="341"/>
      <c r="P924" s="212">
        <v>80</v>
      </c>
      <c r="Q924" s="212">
        <v>0</v>
      </c>
      <c r="R924" s="68" t="s">
        <v>1477</v>
      </c>
      <c r="S924" s="342"/>
      <c r="T924" s="269"/>
    </row>
    <row r="925" spans="1:20" ht="76.5">
      <c r="A925" s="189">
        <v>389</v>
      </c>
      <c r="B925" s="68"/>
      <c r="C925" s="210" t="s">
        <v>1400</v>
      </c>
      <c r="D925" s="211">
        <v>46043</v>
      </c>
      <c r="E925" s="189" t="s">
        <v>2534</v>
      </c>
      <c r="F925" s="189" t="s">
        <v>10</v>
      </c>
      <c r="G925" s="189">
        <v>1147146</v>
      </c>
      <c r="H925" s="68"/>
      <c r="I925" s="195" t="s">
        <v>3751</v>
      </c>
      <c r="J925" s="68"/>
      <c r="K925" s="68"/>
      <c r="L925" s="68"/>
      <c r="M925" s="68"/>
      <c r="N925" s="341"/>
      <c r="O925" s="341"/>
      <c r="P925" s="212">
        <v>80</v>
      </c>
      <c r="Q925" s="212">
        <v>0</v>
      </c>
      <c r="R925" s="68" t="s">
        <v>1477</v>
      </c>
      <c r="S925" s="342"/>
      <c r="T925" s="269"/>
    </row>
    <row r="926" spans="1:20" ht="89.25">
      <c r="A926" s="189">
        <v>117</v>
      </c>
      <c r="B926" s="68"/>
      <c r="C926" s="210" t="s">
        <v>54</v>
      </c>
      <c r="D926" s="211">
        <v>46043</v>
      </c>
      <c r="E926" s="189" t="s">
        <v>2535</v>
      </c>
      <c r="F926" s="189" t="s">
        <v>10</v>
      </c>
      <c r="G926" s="189">
        <v>1147159</v>
      </c>
      <c r="H926" s="68"/>
      <c r="I926" s="195" t="s">
        <v>3752</v>
      </c>
      <c r="J926" s="68"/>
      <c r="K926" s="68"/>
      <c r="L926" s="68"/>
      <c r="M926" s="68"/>
      <c r="N926" s="341"/>
      <c r="O926" s="341"/>
      <c r="P926" s="212">
        <v>80</v>
      </c>
      <c r="Q926" s="212">
        <v>0</v>
      </c>
      <c r="R926" s="68" t="s">
        <v>1477</v>
      </c>
      <c r="S926" s="342"/>
      <c r="T926" s="269"/>
    </row>
    <row r="927" spans="1:20" ht="76.5">
      <c r="A927" s="189">
        <v>389</v>
      </c>
      <c r="B927" s="68"/>
      <c r="C927" s="210" t="s">
        <v>1400</v>
      </c>
      <c r="D927" s="211">
        <v>46043</v>
      </c>
      <c r="E927" s="189" t="s">
        <v>2536</v>
      </c>
      <c r="F927" s="189" t="s">
        <v>10</v>
      </c>
      <c r="G927" s="189">
        <v>1147147</v>
      </c>
      <c r="H927" s="68"/>
      <c r="I927" s="195" t="s">
        <v>3753</v>
      </c>
      <c r="J927" s="68"/>
      <c r="K927" s="68"/>
      <c r="L927" s="68"/>
      <c r="M927" s="68"/>
      <c r="N927" s="341"/>
      <c r="O927" s="341"/>
      <c r="P927" s="212">
        <v>80</v>
      </c>
      <c r="Q927" s="212">
        <v>0</v>
      </c>
      <c r="R927" s="68" t="s">
        <v>1477</v>
      </c>
      <c r="S927" s="342"/>
      <c r="T927" s="269"/>
    </row>
    <row r="928" spans="1:20" ht="89.25">
      <c r="A928" s="189">
        <v>513</v>
      </c>
      <c r="B928" s="68"/>
      <c r="C928" s="210" t="s">
        <v>160</v>
      </c>
      <c r="D928" s="211">
        <v>46043</v>
      </c>
      <c r="E928" s="189" t="s">
        <v>2537</v>
      </c>
      <c r="F928" s="189" t="s">
        <v>10</v>
      </c>
      <c r="G928" s="189">
        <v>1147154</v>
      </c>
      <c r="H928" s="68"/>
      <c r="I928" s="195" t="s">
        <v>3754</v>
      </c>
      <c r="J928" s="68"/>
      <c r="K928" s="68"/>
      <c r="L928" s="68"/>
      <c r="M928" s="68"/>
      <c r="N928" s="341"/>
      <c r="O928" s="341"/>
      <c r="P928" s="212">
        <v>80</v>
      </c>
      <c r="Q928" s="212">
        <v>0</v>
      </c>
      <c r="R928" s="68" t="s">
        <v>1477</v>
      </c>
      <c r="S928" s="342"/>
      <c r="T928" s="269"/>
    </row>
    <row r="929" spans="1:20" ht="76.5">
      <c r="A929" s="189">
        <v>117</v>
      </c>
      <c r="B929" s="68"/>
      <c r="C929" s="210" t="s">
        <v>54</v>
      </c>
      <c r="D929" s="211">
        <v>46043</v>
      </c>
      <c r="E929" s="189" t="s">
        <v>2538</v>
      </c>
      <c r="F929" s="189" t="s">
        <v>10</v>
      </c>
      <c r="G929" s="189">
        <v>1147156</v>
      </c>
      <c r="H929" s="68"/>
      <c r="I929" s="195" t="s">
        <v>3755</v>
      </c>
      <c r="J929" s="68"/>
      <c r="K929" s="68"/>
      <c r="L929" s="68"/>
      <c r="M929" s="68"/>
      <c r="N929" s="341"/>
      <c r="O929" s="341"/>
      <c r="P929" s="212">
        <v>80</v>
      </c>
      <c r="Q929" s="212">
        <v>0</v>
      </c>
      <c r="R929" s="68" t="s">
        <v>1477</v>
      </c>
      <c r="S929" s="342"/>
      <c r="T929" s="269"/>
    </row>
    <row r="930" spans="1:20" ht="89.25">
      <c r="A930" s="189">
        <v>117</v>
      </c>
      <c r="B930" s="68"/>
      <c r="C930" s="210" t="s">
        <v>54</v>
      </c>
      <c r="D930" s="211">
        <v>46043</v>
      </c>
      <c r="E930" s="189" t="s">
        <v>2539</v>
      </c>
      <c r="F930" s="189" t="s">
        <v>10</v>
      </c>
      <c r="G930" s="189">
        <v>1147160</v>
      </c>
      <c r="H930" s="68"/>
      <c r="I930" s="195" t="s">
        <v>3756</v>
      </c>
      <c r="J930" s="68"/>
      <c r="K930" s="68"/>
      <c r="L930" s="68"/>
      <c r="M930" s="68"/>
      <c r="N930" s="341"/>
      <c r="O930" s="341"/>
      <c r="P930" s="212">
        <v>80</v>
      </c>
      <c r="Q930" s="212">
        <v>0</v>
      </c>
      <c r="R930" s="68" t="s">
        <v>1477</v>
      </c>
      <c r="S930" s="342"/>
      <c r="T930" s="269"/>
    </row>
    <row r="931" spans="1:20" ht="51">
      <c r="A931" s="189">
        <v>595</v>
      </c>
      <c r="B931" s="68"/>
      <c r="C931" s="210" t="s">
        <v>609</v>
      </c>
      <c r="D931" s="211">
        <v>46044</v>
      </c>
      <c r="E931" s="189" t="s">
        <v>2540</v>
      </c>
      <c r="F931" s="189" t="s">
        <v>3</v>
      </c>
      <c r="G931" s="189">
        <v>2365706</v>
      </c>
      <c r="H931" s="68"/>
      <c r="I931" s="195" t="s">
        <v>3757</v>
      </c>
      <c r="J931" s="68"/>
      <c r="K931" s="68"/>
      <c r="L931" s="68"/>
      <c r="M931" s="68"/>
      <c r="N931" s="341"/>
      <c r="O931" s="341"/>
      <c r="P931" s="212">
        <v>0</v>
      </c>
      <c r="Q931" s="212">
        <v>371</v>
      </c>
      <c r="R931" s="68" t="s">
        <v>1477</v>
      </c>
      <c r="S931" s="342"/>
      <c r="T931" s="269"/>
    </row>
    <row r="932" spans="1:20" ht="51">
      <c r="A932" s="189">
        <v>383</v>
      </c>
      <c r="B932" s="68"/>
      <c r="C932" s="210" t="s">
        <v>1241</v>
      </c>
      <c r="D932" s="211">
        <v>46044</v>
      </c>
      <c r="E932" s="189" t="s">
        <v>2541</v>
      </c>
      <c r="F932" s="189" t="s">
        <v>3</v>
      </c>
      <c r="G932" s="189">
        <v>2365723</v>
      </c>
      <c r="H932" s="68"/>
      <c r="I932" s="195" t="s">
        <v>3758</v>
      </c>
      <c r="J932" s="68"/>
      <c r="K932" s="68"/>
      <c r="L932" s="68"/>
      <c r="M932" s="68"/>
      <c r="N932" s="341"/>
      <c r="O932" s="341"/>
      <c r="P932" s="212">
        <v>0</v>
      </c>
      <c r="Q932" s="212">
        <v>52833.1</v>
      </c>
      <c r="R932" s="68" t="s">
        <v>1477</v>
      </c>
      <c r="S932" s="342"/>
      <c r="T932" s="269"/>
    </row>
    <row r="933" spans="1:20" ht="51">
      <c r="A933" s="189" t="s">
        <v>550</v>
      </c>
      <c r="B933" s="68"/>
      <c r="C933" s="210" t="s">
        <v>589</v>
      </c>
      <c r="D933" s="211">
        <v>46044</v>
      </c>
      <c r="E933" s="189" t="s">
        <v>2542</v>
      </c>
      <c r="F933" s="189" t="s">
        <v>3</v>
      </c>
      <c r="G933" s="189">
        <v>2365756</v>
      </c>
      <c r="H933" s="68"/>
      <c r="I933" s="195" t="s">
        <v>3759</v>
      </c>
      <c r="J933" s="68"/>
      <c r="K933" s="68"/>
      <c r="L933" s="68"/>
      <c r="M933" s="68"/>
      <c r="N933" s="341"/>
      <c r="O933" s="341"/>
      <c r="P933" s="212">
        <v>0</v>
      </c>
      <c r="Q933" s="212">
        <v>1917.79</v>
      </c>
      <c r="R933" s="68" t="s">
        <v>1477</v>
      </c>
      <c r="S933" s="342"/>
      <c r="T933" s="269"/>
    </row>
    <row r="934" spans="1:20" ht="51">
      <c r="A934" s="189" t="s">
        <v>550</v>
      </c>
      <c r="B934" s="68"/>
      <c r="C934" s="210" t="s">
        <v>589</v>
      </c>
      <c r="D934" s="211">
        <v>46044</v>
      </c>
      <c r="E934" s="189" t="s">
        <v>2543</v>
      </c>
      <c r="F934" s="189" t="s">
        <v>3</v>
      </c>
      <c r="G934" s="189">
        <v>2365758</v>
      </c>
      <c r="H934" s="68"/>
      <c r="I934" s="195" t="s">
        <v>3760</v>
      </c>
      <c r="J934" s="68"/>
      <c r="K934" s="68"/>
      <c r="L934" s="68"/>
      <c r="M934" s="68"/>
      <c r="N934" s="341"/>
      <c r="O934" s="341"/>
      <c r="P934" s="212">
        <v>0</v>
      </c>
      <c r="Q934" s="212">
        <v>1917.79</v>
      </c>
      <c r="R934" s="68" t="s">
        <v>1477</v>
      </c>
      <c r="S934" s="342"/>
      <c r="T934" s="269"/>
    </row>
    <row r="935" spans="1:20" ht="51">
      <c r="A935" s="189" t="s">
        <v>550</v>
      </c>
      <c r="B935" s="68"/>
      <c r="C935" s="210" t="s">
        <v>589</v>
      </c>
      <c r="D935" s="211">
        <v>46044</v>
      </c>
      <c r="E935" s="189" t="s">
        <v>2544</v>
      </c>
      <c r="F935" s="189" t="s">
        <v>3</v>
      </c>
      <c r="G935" s="189">
        <v>2365769</v>
      </c>
      <c r="H935" s="68"/>
      <c r="I935" s="195" t="s">
        <v>3761</v>
      </c>
      <c r="J935" s="68"/>
      <c r="K935" s="68"/>
      <c r="L935" s="68"/>
      <c r="M935" s="68"/>
      <c r="N935" s="341"/>
      <c r="O935" s="341"/>
      <c r="P935" s="212">
        <v>0</v>
      </c>
      <c r="Q935" s="212">
        <v>5605.18</v>
      </c>
      <c r="R935" s="68" t="s">
        <v>1477</v>
      </c>
      <c r="S935" s="342"/>
      <c r="T935" s="269"/>
    </row>
    <row r="936" spans="1:20" ht="51">
      <c r="A936" s="189">
        <v>35</v>
      </c>
      <c r="B936" s="68"/>
      <c r="C936" s="210" t="s">
        <v>43</v>
      </c>
      <c r="D936" s="211">
        <v>46044</v>
      </c>
      <c r="E936" s="189" t="s">
        <v>2545</v>
      </c>
      <c r="F936" s="189" t="s">
        <v>3</v>
      </c>
      <c r="G936" s="189">
        <v>2365774</v>
      </c>
      <c r="H936" s="68"/>
      <c r="I936" s="195" t="s">
        <v>3762</v>
      </c>
      <c r="J936" s="68"/>
      <c r="K936" s="68"/>
      <c r="L936" s="68"/>
      <c r="M936" s="68"/>
      <c r="N936" s="341"/>
      <c r="O936" s="341"/>
      <c r="P936" s="212">
        <v>0</v>
      </c>
      <c r="Q936" s="212">
        <v>3513.93</v>
      </c>
      <c r="R936" s="68" t="s">
        <v>1477</v>
      </c>
      <c r="S936" s="342"/>
      <c r="T936" s="269"/>
    </row>
    <row r="937" spans="1:20" ht="38.25">
      <c r="A937" s="189">
        <v>46</v>
      </c>
      <c r="B937" s="68"/>
      <c r="C937" s="210" t="s">
        <v>1366</v>
      </c>
      <c r="D937" s="211">
        <v>46044</v>
      </c>
      <c r="E937" s="189" t="s">
        <v>2546</v>
      </c>
      <c r="F937" s="189" t="s">
        <v>3</v>
      </c>
      <c r="G937" s="189">
        <v>2365775</v>
      </c>
      <c r="H937" s="68"/>
      <c r="I937" s="195" t="s">
        <v>3763</v>
      </c>
      <c r="J937" s="68"/>
      <c r="K937" s="68"/>
      <c r="L937" s="68"/>
      <c r="M937" s="68"/>
      <c r="N937" s="341"/>
      <c r="O937" s="341"/>
      <c r="P937" s="212">
        <v>0</v>
      </c>
      <c r="Q937" s="212">
        <v>2580</v>
      </c>
      <c r="R937" s="68" t="s">
        <v>1477</v>
      </c>
      <c r="S937" s="342"/>
      <c r="T937" s="269"/>
    </row>
    <row r="938" spans="1:20" ht="51">
      <c r="A938" s="189">
        <v>132</v>
      </c>
      <c r="B938" s="68"/>
      <c r="C938" s="210" t="s">
        <v>59</v>
      </c>
      <c r="D938" s="211">
        <v>46044</v>
      </c>
      <c r="E938" s="189" t="s">
        <v>2547</v>
      </c>
      <c r="F938" s="189" t="s">
        <v>3</v>
      </c>
      <c r="G938" s="189">
        <v>2365789</v>
      </c>
      <c r="H938" s="68"/>
      <c r="I938" s="195" t="s">
        <v>3764</v>
      </c>
      <c r="J938" s="68"/>
      <c r="K938" s="68"/>
      <c r="L938" s="68"/>
      <c r="M938" s="68"/>
      <c r="N938" s="341"/>
      <c r="O938" s="341"/>
      <c r="P938" s="212">
        <v>0</v>
      </c>
      <c r="Q938" s="212">
        <v>1423</v>
      </c>
      <c r="R938" s="68" t="s">
        <v>1477</v>
      </c>
      <c r="S938" s="342"/>
      <c r="T938" s="269"/>
    </row>
    <row r="939" spans="1:20" ht="63.75">
      <c r="A939" s="189">
        <v>221</v>
      </c>
      <c r="B939" s="68"/>
      <c r="C939" s="210" t="s">
        <v>92</v>
      </c>
      <c r="D939" s="211">
        <v>46044</v>
      </c>
      <c r="E939" s="189" t="s">
        <v>2548</v>
      </c>
      <c r="F939" s="189" t="s">
        <v>3</v>
      </c>
      <c r="G939" s="189">
        <v>2365795</v>
      </c>
      <c r="H939" s="68"/>
      <c r="I939" s="195" t="s">
        <v>3765</v>
      </c>
      <c r="J939" s="68"/>
      <c r="K939" s="68"/>
      <c r="L939" s="68"/>
      <c r="M939" s="68"/>
      <c r="N939" s="341"/>
      <c r="O939" s="341"/>
      <c r="P939" s="212">
        <v>0</v>
      </c>
      <c r="Q939" s="212">
        <v>100</v>
      </c>
      <c r="R939" s="68" t="s">
        <v>1477</v>
      </c>
      <c r="S939" s="342"/>
      <c r="T939" s="269"/>
    </row>
    <row r="940" spans="1:20" ht="63.75">
      <c r="A940" s="189">
        <v>221</v>
      </c>
      <c r="B940" s="68"/>
      <c r="C940" s="210" t="s">
        <v>92</v>
      </c>
      <c r="D940" s="211">
        <v>46044</v>
      </c>
      <c r="E940" s="189" t="s">
        <v>2549</v>
      </c>
      <c r="F940" s="189" t="s">
        <v>3</v>
      </c>
      <c r="G940" s="189">
        <v>2365796</v>
      </c>
      <c r="H940" s="68"/>
      <c r="I940" s="195" t="s">
        <v>3765</v>
      </c>
      <c r="J940" s="68"/>
      <c r="K940" s="68"/>
      <c r="L940" s="68"/>
      <c r="M940" s="68"/>
      <c r="N940" s="341"/>
      <c r="O940" s="341"/>
      <c r="P940" s="212">
        <v>0</v>
      </c>
      <c r="Q940" s="212">
        <v>100</v>
      </c>
      <c r="R940" s="68" t="s">
        <v>1477</v>
      </c>
      <c r="S940" s="342"/>
      <c r="T940" s="269"/>
    </row>
    <row r="941" spans="1:20" ht="63.75">
      <c r="A941" s="189">
        <v>221</v>
      </c>
      <c r="B941" s="68"/>
      <c r="C941" s="210" t="s">
        <v>92</v>
      </c>
      <c r="D941" s="211">
        <v>46044</v>
      </c>
      <c r="E941" s="189" t="s">
        <v>2550</v>
      </c>
      <c r="F941" s="189" t="s">
        <v>3</v>
      </c>
      <c r="G941" s="189">
        <v>2365797</v>
      </c>
      <c r="H941" s="68"/>
      <c r="I941" s="195" t="s">
        <v>3765</v>
      </c>
      <c r="J941" s="68"/>
      <c r="K941" s="68"/>
      <c r="L941" s="68"/>
      <c r="M941" s="68"/>
      <c r="N941" s="341"/>
      <c r="O941" s="341"/>
      <c r="P941" s="212">
        <v>0</v>
      </c>
      <c r="Q941" s="212">
        <v>350</v>
      </c>
      <c r="R941" s="68" t="s">
        <v>1477</v>
      </c>
      <c r="S941" s="342"/>
      <c r="T941" s="269"/>
    </row>
    <row r="942" spans="1:20" ht="63.75">
      <c r="A942" s="189">
        <v>221</v>
      </c>
      <c r="B942" s="68"/>
      <c r="C942" s="210" t="s">
        <v>92</v>
      </c>
      <c r="D942" s="211">
        <v>46044</v>
      </c>
      <c r="E942" s="189" t="s">
        <v>2551</v>
      </c>
      <c r="F942" s="189" t="s">
        <v>3</v>
      </c>
      <c r="G942" s="189">
        <v>2365800</v>
      </c>
      <c r="H942" s="68"/>
      <c r="I942" s="195" t="s">
        <v>3766</v>
      </c>
      <c r="J942" s="68"/>
      <c r="K942" s="68"/>
      <c r="L942" s="68"/>
      <c r="M942" s="68"/>
      <c r="N942" s="341"/>
      <c r="O942" s="341"/>
      <c r="P942" s="212">
        <v>0</v>
      </c>
      <c r="Q942" s="212">
        <v>100</v>
      </c>
      <c r="R942" s="68" t="s">
        <v>1477</v>
      </c>
      <c r="S942" s="342"/>
      <c r="T942" s="269"/>
    </row>
    <row r="943" spans="1:20" ht="63.75">
      <c r="A943" s="189">
        <v>221</v>
      </c>
      <c r="B943" s="68"/>
      <c r="C943" s="210" t="s">
        <v>92</v>
      </c>
      <c r="D943" s="211">
        <v>46044</v>
      </c>
      <c r="E943" s="189" t="s">
        <v>2552</v>
      </c>
      <c r="F943" s="189" t="s">
        <v>3</v>
      </c>
      <c r="G943" s="189">
        <v>2365801</v>
      </c>
      <c r="H943" s="68"/>
      <c r="I943" s="195" t="s">
        <v>3766</v>
      </c>
      <c r="J943" s="68"/>
      <c r="K943" s="68"/>
      <c r="L943" s="68"/>
      <c r="M943" s="68"/>
      <c r="N943" s="341"/>
      <c r="O943" s="341"/>
      <c r="P943" s="212">
        <v>0</v>
      </c>
      <c r="Q943" s="212">
        <v>100</v>
      </c>
      <c r="R943" s="68" t="s">
        <v>1477</v>
      </c>
      <c r="S943" s="342"/>
      <c r="T943" s="269"/>
    </row>
    <row r="944" spans="1:20" ht="51">
      <c r="A944" s="189" t="s">
        <v>550</v>
      </c>
      <c r="B944" s="68"/>
      <c r="C944" s="210" t="s">
        <v>589</v>
      </c>
      <c r="D944" s="211">
        <v>46044</v>
      </c>
      <c r="E944" s="189" t="s">
        <v>2553</v>
      </c>
      <c r="F944" s="189" t="s">
        <v>3</v>
      </c>
      <c r="G944" s="189">
        <v>2365809</v>
      </c>
      <c r="H944" s="68"/>
      <c r="I944" s="195" t="s">
        <v>3767</v>
      </c>
      <c r="J944" s="68"/>
      <c r="K944" s="68"/>
      <c r="L944" s="68"/>
      <c r="M944" s="68"/>
      <c r="N944" s="341"/>
      <c r="O944" s="341"/>
      <c r="P944" s="212">
        <v>0</v>
      </c>
      <c r="Q944" s="212">
        <v>3410</v>
      </c>
      <c r="R944" s="68" t="s">
        <v>1477</v>
      </c>
      <c r="S944" s="342"/>
      <c r="T944" s="269"/>
    </row>
    <row r="945" spans="1:20" ht="76.5">
      <c r="A945" s="189">
        <v>374</v>
      </c>
      <c r="B945" s="68"/>
      <c r="C945" s="210" t="s">
        <v>606</v>
      </c>
      <c r="D945" s="211">
        <v>46044</v>
      </c>
      <c r="E945" s="189" t="s">
        <v>2554</v>
      </c>
      <c r="F945" s="189" t="s">
        <v>3</v>
      </c>
      <c r="G945" s="189">
        <v>2365811</v>
      </c>
      <c r="H945" s="68"/>
      <c r="I945" s="195" t="s">
        <v>3768</v>
      </c>
      <c r="J945" s="68"/>
      <c r="K945" s="68"/>
      <c r="L945" s="68"/>
      <c r="M945" s="68"/>
      <c r="N945" s="341"/>
      <c r="O945" s="341"/>
      <c r="P945" s="212">
        <v>0</v>
      </c>
      <c r="Q945" s="212">
        <v>4500</v>
      </c>
      <c r="R945" s="68" t="s">
        <v>1477</v>
      </c>
      <c r="S945" s="342"/>
      <c r="T945" s="269"/>
    </row>
    <row r="946" spans="1:20" ht="51">
      <c r="A946" s="189">
        <v>15</v>
      </c>
      <c r="B946" s="68"/>
      <c r="C946" s="210" t="s">
        <v>39</v>
      </c>
      <c r="D946" s="211">
        <v>46044</v>
      </c>
      <c r="E946" s="189" t="s">
        <v>2555</v>
      </c>
      <c r="F946" s="189" t="s">
        <v>3</v>
      </c>
      <c r="G946" s="189">
        <v>2365812</v>
      </c>
      <c r="H946" s="68"/>
      <c r="I946" s="195" t="s">
        <v>3769</v>
      </c>
      <c r="J946" s="68"/>
      <c r="K946" s="68"/>
      <c r="L946" s="68"/>
      <c r="M946" s="68"/>
      <c r="N946" s="341"/>
      <c r="O946" s="341"/>
      <c r="P946" s="212">
        <v>0</v>
      </c>
      <c r="Q946" s="212">
        <v>100</v>
      </c>
      <c r="R946" s="68" t="s">
        <v>1477</v>
      </c>
      <c r="S946" s="342"/>
      <c r="T946" s="269"/>
    </row>
    <row r="947" spans="1:20" ht="51">
      <c r="A947" s="189">
        <v>86</v>
      </c>
      <c r="B947" s="68"/>
      <c r="C947" s="210" t="s">
        <v>50</v>
      </c>
      <c r="D947" s="211">
        <v>46044</v>
      </c>
      <c r="E947" s="189" t="s">
        <v>2556</v>
      </c>
      <c r="F947" s="189" t="s">
        <v>3</v>
      </c>
      <c r="G947" s="189">
        <v>2365818</v>
      </c>
      <c r="H947" s="68"/>
      <c r="I947" s="195" t="s">
        <v>3770</v>
      </c>
      <c r="J947" s="68"/>
      <c r="K947" s="68"/>
      <c r="L947" s="68"/>
      <c r="M947" s="68"/>
      <c r="N947" s="341"/>
      <c r="O947" s="341"/>
      <c r="P947" s="212">
        <v>0</v>
      </c>
      <c r="Q947" s="212">
        <v>3063</v>
      </c>
      <c r="R947" s="68" t="s">
        <v>1477</v>
      </c>
      <c r="S947" s="342"/>
      <c r="T947" s="269"/>
    </row>
    <row r="948" spans="1:20" ht="51">
      <c r="A948" s="189">
        <v>86</v>
      </c>
      <c r="B948" s="68"/>
      <c r="C948" s="210" t="s">
        <v>50</v>
      </c>
      <c r="D948" s="211">
        <v>46044</v>
      </c>
      <c r="E948" s="189" t="s">
        <v>2557</v>
      </c>
      <c r="F948" s="189" t="s">
        <v>3</v>
      </c>
      <c r="G948" s="189">
        <v>2365821</v>
      </c>
      <c r="H948" s="68"/>
      <c r="I948" s="195" t="s">
        <v>3771</v>
      </c>
      <c r="J948" s="68"/>
      <c r="K948" s="68"/>
      <c r="L948" s="68"/>
      <c r="M948" s="68"/>
      <c r="N948" s="341"/>
      <c r="O948" s="341"/>
      <c r="P948" s="212">
        <v>0</v>
      </c>
      <c r="Q948" s="212">
        <v>3063</v>
      </c>
      <c r="R948" s="68" t="s">
        <v>1477</v>
      </c>
      <c r="S948" s="342"/>
      <c r="T948" s="269"/>
    </row>
    <row r="949" spans="1:20" ht="51">
      <c r="A949" s="189">
        <v>86</v>
      </c>
      <c r="B949" s="68"/>
      <c r="C949" s="210" t="s">
        <v>50</v>
      </c>
      <c r="D949" s="211">
        <v>46044</v>
      </c>
      <c r="E949" s="189" t="s">
        <v>2558</v>
      </c>
      <c r="F949" s="189" t="s">
        <v>3</v>
      </c>
      <c r="G949" s="189">
        <v>2365822</v>
      </c>
      <c r="H949" s="68"/>
      <c r="I949" s="195" t="s">
        <v>3772</v>
      </c>
      <c r="J949" s="68"/>
      <c r="K949" s="68"/>
      <c r="L949" s="68"/>
      <c r="M949" s="68"/>
      <c r="N949" s="341"/>
      <c r="O949" s="341"/>
      <c r="P949" s="212">
        <v>0</v>
      </c>
      <c r="Q949" s="212">
        <v>21441</v>
      </c>
      <c r="R949" s="68" t="s">
        <v>1477</v>
      </c>
      <c r="S949" s="342"/>
      <c r="T949" s="269"/>
    </row>
    <row r="950" spans="1:20" ht="51">
      <c r="A950" s="189">
        <v>86</v>
      </c>
      <c r="B950" s="68"/>
      <c r="C950" s="210" t="s">
        <v>50</v>
      </c>
      <c r="D950" s="211">
        <v>46044</v>
      </c>
      <c r="E950" s="189" t="s">
        <v>2559</v>
      </c>
      <c r="F950" s="189" t="s">
        <v>3</v>
      </c>
      <c r="G950" s="189">
        <v>2365823</v>
      </c>
      <c r="H950" s="68"/>
      <c r="I950" s="195" t="s">
        <v>3773</v>
      </c>
      <c r="J950" s="68"/>
      <c r="K950" s="68"/>
      <c r="L950" s="68"/>
      <c r="M950" s="68"/>
      <c r="N950" s="341"/>
      <c r="O950" s="341"/>
      <c r="P950" s="212">
        <v>0</v>
      </c>
      <c r="Q950" s="212">
        <v>18378</v>
      </c>
      <c r="R950" s="68" t="s">
        <v>1477</v>
      </c>
      <c r="S950" s="342"/>
      <c r="T950" s="269"/>
    </row>
    <row r="951" spans="1:20" ht="51">
      <c r="A951" s="189">
        <v>86</v>
      </c>
      <c r="B951" s="68"/>
      <c r="C951" s="210" t="s">
        <v>50</v>
      </c>
      <c r="D951" s="211">
        <v>46044</v>
      </c>
      <c r="E951" s="189" t="s">
        <v>2560</v>
      </c>
      <c r="F951" s="189" t="s">
        <v>3</v>
      </c>
      <c r="G951" s="189">
        <v>2365824</v>
      </c>
      <c r="H951" s="68"/>
      <c r="I951" s="195" t="s">
        <v>3774</v>
      </c>
      <c r="J951" s="68"/>
      <c r="K951" s="68"/>
      <c r="L951" s="68"/>
      <c r="M951" s="68"/>
      <c r="N951" s="341"/>
      <c r="O951" s="341"/>
      <c r="P951" s="212">
        <v>0</v>
      </c>
      <c r="Q951" s="212">
        <v>9189</v>
      </c>
      <c r="R951" s="68" t="s">
        <v>1477</v>
      </c>
      <c r="S951" s="342"/>
      <c r="T951" s="269"/>
    </row>
    <row r="952" spans="1:20" ht="51">
      <c r="A952" s="189">
        <v>86</v>
      </c>
      <c r="B952" s="68"/>
      <c r="C952" s="210" t="s">
        <v>50</v>
      </c>
      <c r="D952" s="211">
        <v>46044</v>
      </c>
      <c r="E952" s="189" t="s">
        <v>2561</v>
      </c>
      <c r="F952" s="189" t="s">
        <v>3</v>
      </c>
      <c r="G952" s="189">
        <v>2365825</v>
      </c>
      <c r="H952" s="68"/>
      <c r="I952" s="195" t="s">
        <v>3775</v>
      </c>
      <c r="J952" s="68"/>
      <c r="K952" s="68"/>
      <c r="L952" s="68"/>
      <c r="M952" s="68"/>
      <c r="N952" s="341"/>
      <c r="O952" s="341"/>
      <c r="P952" s="212">
        <v>0</v>
      </c>
      <c r="Q952" s="212">
        <v>18378</v>
      </c>
      <c r="R952" s="68" t="s">
        <v>1477</v>
      </c>
      <c r="S952" s="342"/>
      <c r="T952" s="269"/>
    </row>
    <row r="953" spans="1:20" ht="51">
      <c r="A953" s="189">
        <v>86</v>
      </c>
      <c r="B953" s="68"/>
      <c r="C953" s="210" t="s">
        <v>50</v>
      </c>
      <c r="D953" s="211">
        <v>46044</v>
      </c>
      <c r="E953" s="189" t="s">
        <v>2562</v>
      </c>
      <c r="F953" s="189" t="s">
        <v>3</v>
      </c>
      <c r="G953" s="189">
        <v>2365827</v>
      </c>
      <c r="H953" s="68"/>
      <c r="I953" s="195" t="s">
        <v>3776</v>
      </c>
      <c r="J953" s="68"/>
      <c r="K953" s="68"/>
      <c r="L953" s="68"/>
      <c r="M953" s="68"/>
      <c r="N953" s="341"/>
      <c r="O953" s="341"/>
      <c r="P953" s="212">
        <v>0</v>
      </c>
      <c r="Q953" s="212">
        <v>49008</v>
      </c>
      <c r="R953" s="68" t="s">
        <v>1477</v>
      </c>
      <c r="S953" s="342"/>
      <c r="T953" s="269"/>
    </row>
    <row r="954" spans="1:20" ht="51">
      <c r="A954" s="189" t="s">
        <v>541</v>
      </c>
      <c r="B954" s="68"/>
      <c r="C954" s="210" t="s">
        <v>590</v>
      </c>
      <c r="D954" s="211">
        <v>46044</v>
      </c>
      <c r="E954" s="189" t="s">
        <v>2563</v>
      </c>
      <c r="F954" s="189" t="s">
        <v>3</v>
      </c>
      <c r="G954" s="189">
        <v>2365683</v>
      </c>
      <c r="H954" s="68"/>
      <c r="I954" s="195" t="s">
        <v>3777</v>
      </c>
      <c r="J954" s="68"/>
      <c r="K954" s="68"/>
      <c r="L954" s="68"/>
      <c r="M954" s="68"/>
      <c r="N954" s="341"/>
      <c r="O954" s="341"/>
      <c r="P954" s="212">
        <v>0</v>
      </c>
      <c r="Q954" s="212">
        <v>1237.3399999999999</v>
      </c>
      <c r="R954" s="68" t="s">
        <v>1477</v>
      </c>
      <c r="S954" s="342"/>
      <c r="T954" s="269"/>
    </row>
    <row r="955" spans="1:20" ht="51">
      <c r="A955" s="189" t="s">
        <v>541</v>
      </c>
      <c r="B955" s="68"/>
      <c r="C955" s="210" t="s">
        <v>590</v>
      </c>
      <c r="D955" s="211">
        <v>46044</v>
      </c>
      <c r="E955" s="189" t="s">
        <v>2564</v>
      </c>
      <c r="F955" s="189" t="s">
        <v>3</v>
      </c>
      <c r="G955" s="189">
        <v>2365684</v>
      </c>
      <c r="H955" s="68"/>
      <c r="I955" s="195" t="s">
        <v>3778</v>
      </c>
      <c r="J955" s="68"/>
      <c r="K955" s="68"/>
      <c r="L955" s="68"/>
      <c r="M955" s="68"/>
      <c r="N955" s="341"/>
      <c r="O955" s="341"/>
      <c r="P955" s="212">
        <v>0</v>
      </c>
      <c r="Q955" s="212">
        <v>144.09</v>
      </c>
      <c r="R955" s="68" t="s">
        <v>1477</v>
      </c>
      <c r="S955" s="342"/>
      <c r="T955" s="269"/>
    </row>
    <row r="956" spans="1:20" ht="51">
      <c r="A956" s="189" t="s">
        <v>541</v>
      </c>
      <c r="B956" s="68"/>
      <c r="C956" s="210" t="s">
        <v>590</v>
      </c>
      <c r="D956" s="211">
        <v>46044</v>
      </c>
      <c r="E956" s="189" t="s">
        <v>2565</v>
      </c>
      <c r="F956" s="189" t="s">
        <v>3</v>
      </c>
      <c r="G956" s="189">
        <v>2365685</v>
      </c>
      <c r="H956" s="68"/>
      <c r="I956" s="195" t="s">
        <v>3779</v>
      </c>
      <c r="J956" s="68"/>
      <c r="K956" s="68"/>
      <c r="L956" s="68"/>
      <c r="M956" s="68"/>
      <c r="N956" s="341"/>
      <c r="O956" s="341"/>
      <c r="P956" s="212">
        <v>0</v>
      </c>
      <c r="Q956" s="212">
        <v>1490.24</v>
      </c>
      <c r="R956" s="68" t="s">
        <v>1477</v>
      </c>
      <c r="S956" s="342"/>
      <c r="T956" s="269"/>
    </row>
    <row r="957" spans="1:20" ht="51">
      <c r="A957" s="189" t="s">
        <v>541</v>
      </c>
      <c r="B957" s="68"/>
      <c r="C957" s="210" t="s">
        <v>590</v>
      </c>
      <c r="D957" s="211">
        <v>46044</v>
      </c>
      <c r="E957" s="189" t="s">
        <v>2566</v>
      </c>
      <c r="F957" s="189" t="s">
        <v>3</v>
      </c>
      <c r="G957" s="189">
        <v>2365686</v>
      </c>
      <c r="H957" s="68"/>
      <c r="I957" s="195" t="s">
        <v>3780</v>
      </c>
      <c r="J957" s="68"/>
      <c r="K957" s="68"/>
      <c r="L957" s="68"/>
      <c r="M957" s="68"/>
      <c r="N957" s="341"/>
      <c r="O957" s="341"/>
      <c r="P957" s="212">
        <v>0</v>
      </c>
      <c r="Q957" s="212">
        <v>4322.7</v>
      </c>
      <c r="R957" s="68" t="s">
        <v>1477</v>
      </c>
      <c r="S957" s="342"/>
      <c r="T957" s="269"/>
    </row>
    <row r="958" spans="1:20" ht="51">
      <c r="A958" s="189" t="s">
        <v>541</v>
      </c>
      <c r="B958" s="68"/>
      <c r="C958" s="210" t="s">
        <v>590</v>
      </c>
      <c r="D958" s="211">
        <v>46044</v>
      </c>
      <c r="E958" s="189" t="s">
        <v>2567</v>
      </c>
      <c r="F958" s="189" t="s">
        <v>3</v>
      </c>
      <c r="G958" s="189">
        <v>2365687</v>
      </c>
      <c r="H958" s="68"/>
      <c r="I958" s="195" t="s">
        <v>3781</v>
      </c>
      <c r="J958" s="68"/>
      <c r="K958" s="68"/>
      <c r="L958" s="68"/>
      <c r="M958" s="68"/>
      <c r="N958" s="341"/>
      <c r="O958" s="341"/>
      <c r="P958" s="212">
        <v>0</v>
      </c>
      <c r="Q958" s="212">
        <v>186.28</v>
      </c>
      <c r="R958" s="68" t="s">
        <v>1477</v>
      </c>
      <c r="S958" s="342"/>
      <c r="T958" s="269"/>
    </row>
    <row r="959" spans="1:20" ht="51">
      <c r="A959" s="189" t="s">
        <v>541</v>
      </c>
      <c r="B959" s="68"/>
      <c r="C959" s="210" t="s">
        <v>590</v>
      </c>
      <c r="D959" s="211">
        <v>46044</v>
      </c>
      <c r="E959" s="189" t="s">
        <v>2568</v>
      </c>
      <c r="F959" s="189" t="s">
        <v>3</v>
      </c>
      <c r="G959" s="189">
        <v>2365688</v>
      </c>
      <c r="H959" s="68"/>
      <c r="I959" s="195" t="s">
        <v>3782</v>
      </c>
      <c r="J959" s="68"/>
      <c r="K959" s="68"/>
      <c r="L959" s="68"/>
      <c r="M959" s="68"/>
      <c r="N959" s="341"/>
      <c r="O959" s="341"/>
      <c r="P959" s="212">
        <v>0</v>
      </c>
      <c r="Q959" s="212">
        <v>2678.13</v>
      </c>
      <c r="R959" s="68" t="s">
        <v>1477</v>
      </c>
      <c r="S959" s="342"/>
      <c r="T959" s="269"/>
    </row>
    <row r="960" spans="1:20" ht="51">
      <c r="A960" s="189" t="s">
        <v>541</v>
      </c>
      <c r="B960" s="68"/>
      <c r="C960" s="210" t="s">
        <v>590</v>
      </c>
      <c r="D960" s="211">
        <v>46044</v>
      </c>
      <c r="E960" s="189" t="s">
        <v>2569</v>
      </c>
      <c r="F960" s="189" t="s">
        <v>3</v>
      </c>
      <c r="G960" s="189">
        <v>2365690</v>
      </c>
      <c r="H960" s="68"/>
      <c r="I960" s="195" t="s">
        <v>3783</v>
      </c>
      <c r="J960" s="68"/>
      <c r="K960" s="68"/>
      <c r="L960" s="68"/>
      <c r="M960" s="68"/>
      <c r="N960" s="341"/>
      <c r="O960" s="341"/>
      <c r="P960" s="212">
        <v>0</v>
      </c>
      <c r="Q960" s="212">
        <v>4407.8500000000004</v>
      </c>
      <c r="R960" s="68" t="s">
        <v>1477</v>
      </c>
      <c r="S960" s="342"/>
      <c r="T960" s="269"/>
    </row>
    <row r="961" spans="1:20" ht="51">
      <c r="A961" s="189" t="s">
        <v>541</v>
      </c>
      <c r="B961" s="68"/>
      <c r="C961" s="210" t="s">
        <v>590</v>
      </c>
      <c r="D961" s="211">
        <v>46044</v>
      </c>
      <c r="E961" s="189" t="s">
        <v>2570</v>
      </c>
      <c r="F961" s="189" t="s">
        <v>3</v>
      </c>
      <c r="G961" s="189">
        <v>2365691</v>
      </c>
      <c r="H961" s="68"/>
      <c r="I961" s="195" t="s">
        <v>3784</v>
      </c>
      <c r="J961" s="68"/>
      <c r="K961" s="68"/>
      <c r="L961" s="68"/>
      <c r="M961" s="68"/>
      <c r="N961" s="341"/>
      <c r="O961" s="341"/>
      <c r="P961" s="212">
        <v>0</v>
      </c>
      <c r="Q961" s="212">
        <v>17441.87</v>
      </c>
      <c r="R961" s="68" t="s">
        <v>1477</v>
      </c>
      <c r="S961" s="342"/>
      <c r="T961" s="269"/>
    </row>
    <row r="962" spans="1:20" ht="51">
      <c r="A962" s="189" t="s">
        <v>541</v>
      </c>
      <c r="B962" s="68"/>
      <c r="C962" s="210" t="s">
        <v>590</v>
      </c>
      <c r="D962" s="211">
        <v>46044</v>
      </c>
      <c r="E962" s="189" t="s">
        <v>2571</v>
      </c>
      <c r="F962" s="189" t="s">
        <v>3</v>
      </c>
      <c r="G962" s="189">
        <v>2365692</v>
      </c>
      <c r="H962" s="68"/>
      <c r="I962" s="195" t="s">
        <v>3785</v>
      </c>
      <c r="J962" s="68"/>
      <c r="K962" s="68"/>
      <c r="L962" s="68"/>
      <c r="M962" s="68"/>
      <c r="N962" s="341"/>
      <c r="O962" s="341"/>
      <c r="P962" s="212">
        <v>0</v>
      </c>
      <c r="Q962" s="212">
        <v>126162.9</v>
      </c>
      <c r="R962" s="68" t="s">
        <v>1477</v>
      </c>
      <c r="S962" s="342"/>
      <c r="T962" s="269"/>
    </row>
    <row r="963" spans="1:20" ht="51">
      <c r="A963" s="189" t="s">
        <v>541</v>
      </c>
      <c r="B963" s="68"/>
      <c r="C963" s="210" t="s">
        <v>590</v>
      </c>
      <c r="D963" s="211">
        <v>46044</v>
      </c>
      <c r="E963" s="189" t="s">
        <v>2572</v>
      </c>
      <c r="F963" s="189" t="s">
        <v>3</v>
      </c>
      <c r="G963" s="189">
        <v>2365695</v>
      </c>
      <c r="H963" s="68"/>
      <c r="I963" s="195" t="s">
        <v>3786</v>
      </c>
      <c r="J963" s="68"/>
      <c r="K963" s="68"/>
      <c r="L963" s="68"/>
      <c r="M963" s="68"/>
      <c r="N963" s="341"/>
      <c r="O963" s="341"/>
      <c r="P963" s="212">
        <v>0</v>
      </c>
      <c r="Q963" s="212">
        <v>17871.34</v>
      </c>
      <c r="R963" s="68" t="s">
        <v>1477</v>
      </c>
      <c r="S963" s="342"/>
      <c r="T963" s="269"/>
    </row>
    <row r="964" spans="1:20" ht="51">
      <c r="A964" s="189" t="s">
        <v>541</v>
      </c>
      <c r="B964" s="68"/>
      <c r="C964" s="210" t="s">
        <v>590</v>
      </c>
      <c r="D964" s="211">
        <v>46044</v>
      </c>
      <c r="E964" s="189" t="s">
        <v>2573</v>
      </c>
      <c r="F964" s="189" t="s">
        <v>3</v>
      </c>
      <c r="G964" s="189">
        <v>2365696</v>
      </c>
      <c r="H964" s="68"/>
      <c r="I964" s="195" t="s">
        <v>3787</v>
      </c>
      <c r="J964" s="68"/>
      <c r="K964" s="68"/>
      <c r="L964" s="68"/>
      <c r="M964" s="68"/>
      <c r="N964" s="341"/>
      <c r="O964" s="341"/>
      <c r="P964" s="212">
        <v>0</v>
      </c>
      <c r="Q964" s="212">
        <v>76820.62</v>
      </c>
      <c r="R964" s="68" t="s">
        <v>1477</v>
      </c>
      <c r="S964" s="342"/>
      <c r="T964" s="269"/>
    </row>
    <row r="965" spans="1:20" ht="51">
      <c r="A965" s="189" t="s">
        <v>541</v>
      </c>
      <c r="B965" s="68"/>
      <c r="C965" s="210" t="s">
        <v>590</v>
      </c>
      <c r="D965" s="211">
        <v>46044</v>
      </c>
      <c r="E965" s="189" t="s">
        <v>2574</v>
      </c>
      <c r="F965" s="189" t="s">
        <v>3</v>
      </c>
      <c r="G965" s="189">
        <v>2365697</v>
      </c>
      <c r="H965" s="68"/>
      <c r="I965" s="195" t="s">
        <v>3788</v>
      </c>
      <c r="J965" s="68"/>
      <c r="K965" s="68"/>
      <c r="L965" s="68"/>
      <c r="M965" s="68"/>
      <c r="N965" s="341"/>
      <c r="O965" s="341"/>
      <c r="P965" s="212">
        <v>0</v>
      </c>
      <c r="Q965" s="212">
        <v>5508.9</v>
      </c>
      <c r="R965" s="68" t="s">
        <v>1477</v>
      </c>
      <c r="S965" s="342"/>
      <c r="T965" s="269"/>
    </row>
    <row r="966" spans="1:20" ht="51">
      <c r="A966" s="189" t="s">
        <v>541</v>
      </c>
      <c r="B966" s="68"/>
      <c r="C966" s="210" t="s">
        <v>590</v>
      </c>
      <c r="D966" s="211">
        <v>46044</v>
      </c>
      <c r="E966" s="189" t="s">
        <v>2575</v>
      </c>
      <c r="F966" s="189" t="s">
        <v>3</v>
      </c>
      <c r="G966" s="189">
        <v>2365698</v>
      </c>
      <c r="H966" s="68"/>
      <c r="I966" s="195" t="s">
        <v>3789</v>
      </c>
      <c r="J966" s="68"/>
      <c r="K966" s="68"/>
      <c r="L966" s="68"/>
      <c r="M966" s="68"/>
      <c r="N966" s="341"/>
      <c r="O966" s="341"/>
      <c r="P966" s="212">
        <v>0</v>
      </c>
      <c r="Q966" s="212">
        <v>4606.1099999999997</v>
      </c>
      <c r="R966" s="68" t="s">
        <v>1477</v>
      </c>
      <c r="S966" s="342"/>
      <c r="T966" s="269"/>
    </row>
    <row r="967" spans="1:20" ht="51">
      <c r="A967" s="189" t="s">
        <v>541</v>
      </c>
      <c r="B967" s="68"/>
      <c r="C967" s="210" t="s">
        <v>590</v>
      </c>
      <c r="D967" s="211">
        <v>46044</v>
      </c>
      <c r="E967" s="189" t="s">
        <v>2576</v>
      </c>
      <c r="F967" s="189" t="s">
        <v>3</v>
      </c>
      <c r="G967" s="189">
        <v>2365699</v>
      </c>
      <c r="H967" s="68"/>
      <c r="I967" s="195" t="s">
        <v>3790</v>
      </c>
      <c r="J967" s="68"/>
      <c r="K967" s="68"/>
      <c r="L967" s="68"/>
      <c r="M967" s="68"/>
      <c r="N967" s="341"/>
      <c r="O967" s="341"/>
      <c r="P967" s="212">
        <v>0</v>
      </c>
      <c r="Q967" s="212">
        <v>1229.5999999999999</v>
      </c>
      <c r="R967" s="68" t="s">
        <v>1477</v>
      </c>
      <c r="S967" s="342"/>
      <c r="T967" s="269"/>
    </row>
    <row r="968" spans="1:20" ht="51">
      <c r="A968" s="189" t="s">
        <v>541</v>
      </c>
      <c r="B968" s="68"/>
      <c r="C968" s="210" t="s">
        <v>590</v>
      </c>
      <c r="D968" s="211">
        <v>46044</v>
      </c>
      <c r="E968" s="189" t="s">
        <v>2577</v>
      </c>
      <c r="F968" s="189" t="s">
        <v>3</v>
      </c>
      <c r="G968" s="189">
        <v>2365700</v>
      </c>
      <c r="H968" s="68"/>
      <c r="I968" s="195" t="s">
        <v>3791</v>
      </c>
      <c r="J968" s="68"/>
      <c r="K968" s="68"/>
      <c r="L968" s="68"/>
      <c r="M968" s="68"/>
      <c r="N968" s="341"/>
      <c r="O968" s="341"/>
      <c r="P968" s="212">
        <v>0</v>
      </c>
      <c r="Q968" s="212">
        <v>49770</v>
      </c>
      <c r="R968" s="68" t="s">
        <v>1477</v>
      </c>
      <c r="S968" s="342"/>
      <c r="T968" s="269"/>
    </row>
    <row r="969" spans="1:20" ht="51">
      <c r="A969" s="189" t="s">
        <v>541</v>
      </c>
      <c r="B969" s="68"/>
      <c r="C969" s="210" t="s">
        <v>590</v>
      </c>
      <c r="D969" s="211">
        <v>46044</v>
      </c>
      <c r="E969" s="189" t="s">
        <v>2578</v>
      </c>
      <c r="F969" s="189" t="s">
        <v>3</v>
      </c>
      <c r="G969" s="189">
        <v>2365701</v>
      </c>
      <c r="H969" s="68"/>
      <c r="I969" s="195" t="s">
        <v>3792</v>
      </c>
      <c r="J969" s="68"/>
      <c r="K969" s="68"/>
      <c r="L969" s="68"/>
      <c r="M969" s="68"/>
      <c r="N969" s="341"/>
      <c r="O969" s="341"/>
      <c r="P969" s="212">
        <v>0</v>
      </c>
      <c r="Q969" s="212">
        <v>12335.91</v>
      </c>
      <c r="R969" s="68" t="s">
        <v>1477</v>
      </c>
      <c r="S969" s="342"/>
      <c r="T969" s="269"/>
    </row>
    <row r="970" spans="1:20" ht="51">
      <c r="A970" s="189" t="s">
        <v>541</v>
      </c>
      <c r="B970" s="68"/>
      <c r="C970" s="210" t="s">
        <v>590</v>
      </c>
      <c r="D970" s="211">
        <v>46044</v>
      </c>
      <c r="E970" s="189" t="s">
        <v>2579</v>
      </c>
      <c r="F970" s="189" t="s">
        <v>3</v>
      </c>
      <c r="G970" s="189">
        <v>2365702</v>
      </c>
      <c r="H970" s="68"/>
      <c r="I970" s="195" t="s">
        <v>3793</v>
      </c>
      <c r="J970" s="68"/>
      <c r="K970" s="68"/>
      <c r="L970" s="68"/>
      <c r="M970" s="68"/>
      <c r="N970" s="341"/>
      <c r="O970" s="341"/>
      <c r="P970" s="212">
        <v>0</v>
      </c>
      <c r="Q970" s="212">
        <v>13828.11</v>
      </c>
      <c r="R970" s="68" t="s">
        <v>1477</v>
      </c>
      <c r="S970" s="342"/>
      <c r="T970" s="269"/>
    </row>
    <row r="971" spans="1:20" ht="51">
      <c r="A971" s="189" t="s">
        <v>541</v>
      </c>
      <c r="B971" s="68"/>
      <c r="C971" s="210" t="s">
        <v>590</v>
      </c>
      <c r="D971" s="211">
        <v>46044</v>
      </c>
      <c r="E971" s="189" t="s">
        <v>2580</v>
      </c>
      <c r="F971" s="189" t="s">
        <v>3</v>
      </c>
      <c r="G971" s="189">
        <v>2365704</v>
      </c>
      <c r="H971" s="68"/>
      <c r="I971" s="195" t="s">
        <v>3794</v>
      </c>
      <c r="J971" s="68"/>
      <c r="K971" s="68"/>
      <c r="L971" s="68"/>
      <c r="M971" s="68"/>
      <c r="N971" s="341"/>
      <c r="O971" s="341"/>
      <c r="P971" s="212">
        <v>0</v>
      </c>
      <c r="Q971" s="212">
        <v>18200.63</v>
      </c>
      <c r="R971" s="68" t="s">
        <v>1477</v>
      </c>
      <c r="S971" s="342"/>
      <c r="T971" s="269"/>
    </row>
    <row r="972" spans="1:20" ht="51">
      <c r="A972" s="189" t="s">
        <v>541</v>
      </c>
      <c r="B972" s="68"/>
      <c r="C972" s="210" t="s">
        <v>590</v>
      </c>
      <c r="D972" s="211">
        <v>46044</v>
      </c>
      <c r="E972" s="189" t="s">
        <v>2581</v>
      </c>
      <c r="F972" s="189" t="s">
        <v>3</v>
      </c>
      <c r="G972" s="189">
        <v>2365705</v>
      </c>
      <c r="H972" s="68"/>
      <c r="I972" s="195" t="s">
        <v>3795</v>
      </c>
      <c r="J972" s="68"/>
      <c r="K972" s="68"/>
      <c r="L972" s="68"/>
      <c r="M972" s="68"/>
      <c r="N972" s="341"/>
      <c r="O972" s="341"/>
      <c r="P972" s="212">
        <v>0</v>
      </c>
      <c r="Q972" s="212">
        <v>7942.8</v>
      </c>
      <c r="R972" s="68" t="s">
        <v>1477</v>
      </c>
      <c r="S972" s="342"/>
      <c r="T972" s="269"/>
    </row>
    <row r="973" spans="1:20" ht="51">
      <c r="A973" s="189" t="s">
        <v>541</v>
      </c>
      <c r="B973" s="68"/>
      <c r="C973" s="210" t="s">
        <v>590</v>
      </c>
      <c r="D973" s="211">
        <v>46044</v>
      </c>
      <c r="E973" s="189" t="s">
        <v>2582</v>
      </c>
      <c r="F973" s="189" t="s">
        <v>3</v>
      </c>
      <c r="G973" s="189">
        <v>2365707</v>
      </c>
      <c r="H973" s="68"/>
      <c r="I973" s="195" t="s">
        <v>3796</v>
      </c>
      <c r="J973" s="68"/>
      <c r="K973" s="68"/>
      <c r="L973" s="68"/>
      <c r="M973" s="68"/>
      <c r="N973" s="341"/>
      <c r="O973" s="341"/>
      <c r="P973" s="212">
        <v>0</v>
      </c>
      <c r="Q973" s="212">
        <v>6636</v>
      </c>
      <c r="R973" s="68" t="s">
        <v>1477</v>
      </c>
      <c r="S973" s="342"/>
      <c r="T973" s="269"/>
    </row>
    <row r="974" spans="1:20" ht="51">
      <c r="A974" s="189" t="s">
        <v>541</v>
      </c>
      <c r="B974" s="68"/>
      <c r="C974" s="210" t="s">
        <v>590</v>
      </c>
      <c r="D974" s="211">
        <v>46044</v>
      </c>
      <c r="E974" s="189" t="s">
        <v>2583</v>
      </c>
      <c r="F974" s="189" t="s">
        <v>3</v>
      </c>
      <c r="G974" s="189">
        <v>2365708</v>
      </c>
      <c r="H974" s="68"/>
      <c r="I974" s="195" t="s">
        <v>3797</v>
      </c>
      <c r="J974" s="68"/>
      <c r="K974" s="68"/>
      <c r="L974" s="68"/>
      <c r="M974" s="68"/>
      <c r="N974" s="341"/>
      <c r="O974" s="341"/>
      <c r="P974" s="212">
        <v>0</v>
      </c>
      <c r="Q974" s="212">
        <v>2916.82</v>
      </c>
      <c r="R974" s="68" t="s">
        <v>1477</v>
      </c>
      <c r="S974" s="342"/>
      <c r="T974" s="269"/>
    </row>
    <row r="975" spans="1:20" ht="51">
      <c r="A975" s="189" t="s">
        <v>541</v>
      </c>
      <c r="B975" s="68"/>
      <c r="C975" s="210" t="s">
        <v>590</v>
      </c>
      <c r="D975" s="211">
        <v>46044</v>
      </c>
      <c r="E975" s="189" t="s">
        <v>2584</v>
      </c>
      <c r="F975" s="189" t="s">
        <v>3</v>
      </c>
      <c r="G975" s="189">
        <v>2365709</v>
      </c>
      <c r="H975" s="68"/>
      <c r="I975" s="195" t="s">
        <v>3798</v>
      </c>
      <c r="J975" s="68"/>
      <c r="K975" s="68"/>
      <c r="L975" s="68"/>
      <c r="M975" s="68"/>
      <c r="N975" s="341"/>
      <c r="O975" s="341"/>
      <c r="P975" s="212">
        <v>0</v>
      </c>
      <c r="Q975" s="212">
        <v>730.1</v>
      </c>
      <c r="R975" s="68" t="s">
        <v>1477</v>
      </c>
      <c r="S975" s="342"/>
      <c r="T975" s="269"/>
    </row>
    <row r="976" spans="1:20" ht="51">
      <c r="A976" s="189" t="s">
        <v>541</v>
      </c>
      <c r="B976" s="68"/>
      <c r="C976" s="210" t="s">
        <v>590</v>
      </c>
      <c r="D976" s="211">
        <v>46044</v>
      </c>
      <c r="E976" s="189" t="s">
        <v>2585</v>
      </c>
      <c r="F976" s="189" t="s">
        <v>3</v>
      </c>
      <c r="G976" s="189">
        <v>2365710</v>
      </c>
      <c r="H976" s="68"/>
      <c r="I976" s="195" t="s">
        <v>3799</v>
      </c>
      <c r="J976" s="68"/>
      <c r="K976" s="68"/>
      <c r="L976" s="68"/>
      <c r="M976" s="68"/>
      <c r="N976" s="341"/>
      <c r="O976" s="341"/>
      <c r="P976" s="212">
        <v>0</v>
      </c>
      <c r="Q976" s="212">
        <v>10392.76</v>
      </c>
      <c r="R976" s="68" t="s">
        <v>1477</v>
      </c>
      <c r="S976" s="342"/>
      <c r="T976" s="269"/>
    </row>
    <row r="977" spans="1:20" ht="51">
      <c r="A977" s="189" t="s">
        <v>541</v>
      </c>
      <c r="B977" s="68"/>
      <c r="C977" s="210" t="s">
        <v>590</v>
      </c>
      <c r="D977" s="211">
        <v>46044</v>
      </c>
      <c r="E977" s="189" t="s">
        <v>2586</v>
      </c>
      <c r="F977" s="189" t="s">
        <v>3</v>
      </c>
      <c r="G977" s="189">
        <v>2365715</v>
      </c>
      <c r="H977" s="68"/>
      <c r="I977" s="195" t="s">
        <v>3800</v>
      </c>
      <c r="J977" s="68"/>
      <c r="K977" s="68"/>
      <c r="L977" s="68"/>
      <c r="M977" s="68"/>
      <c r="N977" s="341"/>
      <c r="O977" s="341"/>
      <c r="P977" s="212">
        <v>0</v>
      </c>
      <c r="Q977" s="212">
        <v>41683.49</v>
      </c>
      <c r="R977" s="68" t="s">
        <v>1477</v>
      </c>
      <c r="S977" s="342"/>
      <c r="T977" s="269"/>
    </row>
    <row r="978" spans="1:20" ht="51">
      <c r="A978" s="189" t="s">
        <v>541</v>
      </c>
      <c r="B978" s="68"/>
      <c r="C978" s="210" t="s">
        <v>590</v>
      </c>
      <c r="D978" s="211">
        <v>46044</v>
      </c>
      <c r="E978" s="189" t="s">
        <v>2587</v>
      </c>
      <c r="F978" s="189" t="s">
        <v>3</v>
      </c>
      <c r="G978" s="189">
        <v>2365711</v>
      </c>
      <c r="H978" s="68"/>
      <c r="I978" s="195" t="s">
        <v>3801</v>
      </c>
      <c r="J978" s="68"/>
      <c r="K978" s="68"/>
      <c r="L978" s="68"/>
      <c r="M978" s="68"/>
      <c r="N978" s="341"/>
      <c r="O978" s="341"/>
      <c r="P978" s="212">
        <v>0</v>
      </c>
      <c r="Q978" s="212">
        <v>101.61</v>
      </c>
      <c r="R978" s="68" t="s">
        <v>1477</v>
      </c>
      <c r="S978" s="342"/>
      <c r="T978" s="269"/>
    </row>
    <row r="979" spans="1:20" ht="51">
      <c r="A979" s="189" t="s">
        <v>541</v>
      </c>
      <c r="B979" s="68"/>
      <c r="C979" s="210" t="s">
        <v>590</v>
      </c>
      <c r="D979" s="211">
        <v>46044</v>
      </c>
      <c r="E979" s="189" t="s">
        <v>2588</v>
      </c>
      <c r="F979" s="189" t="s">
        <v>3</v>
      </c>
      <c r="G979" s="189">
        <v>2365713</v>
      </c>
      <c r="H979" s="68"/>
      <c r="I979" s="195" t="s">
        <v>3802</v>
      </c>
      <c r="J979" s="68"/>
      <c r="K979" s="68"/>
      <c r="L979" s="68"/>
      <c r="M979" s="68"/>
      <c r="N979" s="341"/>
      <c r="O979" s="341"/>
      <c r="P979" s="212">
        <v>0</v>
      </c>
      <c r="Q979" s="212">
        <v>6197.05</v>
      </c>
      <c r="R979" s="68" t="s">
        <v>1477</v>
      </c>
      <c r="S979" s="342"/>
      <c r="T979" s="269"/>
    </row>
    <row r="980" spans="1:20" ht="51">
      <c r="A980" s="189" t="s">
        <v>541</v>
      </c>
      <c r="B980" s="68"/>
      <c r="C980" s="210" t="s">
        <v>590</v>
      </c>
      <c r="D980" s="211">
        <v>46044</v>
      </c>
      <c r="E980" s="189" t="s">
        <v>2589</v>
      </c>
      <c r="F980" s="189" t="s">
        <v>3</v>
      </c>
      <c r="G980" s="189">
        <v>2365714</v>
      </c>
      <c r="H980" s="68"/>
      <c r="I980" s="195" t="s">
        <v>3803</v>
      </c>
      <c r="J980" s="68"/>
      <c r="K980" s="68"/>
      <c r="L980" s="68"/>
      <c r="M980" s="68"/>
      <c r="N980" s="341"/>
      <c r="O980" s="341"/>
      <c r="P980" s="212">
        <v>0</v>
      </c>
      <c r="Q980" s="212">
        <v>33527.040000000001</v>
      </c>
      <c r="R980" s="68" t="s">
        <v>1477</v>
      </c>
      <c r="S980" s="342"/>
      <c r="T980" s="269"/>
    </row>
    <row r="981" spans="1:20" ht="51">
      <c r="A981" s="189">
        <v>578</v>
      </c>
      <c r="B981" s="68"/>
      <c r="C981" s="210" t="s">
        <v>168</v>
      </c>
      <c r="D981" s="211">
        <v>46044</v>
      </c>
      <c r="E981" s="189" t="s">
        <v>2590</v>
      </c>
      <c r="F981" s="189" t="s">
        <v>3</v>
      </c>
      <c r="G981" s="189">
        <v>2365716</v>
      </c>
      <c r="H981" s="68"/>
      <c r="I981" s="195" t="s">
        <v>3804</v>
      </c>
      <c r="J981" s="68"/>
      <c r="K981" s="68"/>
      <c r="L981" s="68"/>
      <c r="M981" s="68"/>
      <c r="N981" s="341"/>
      <c r="O981" s="341"/>
      <c r="P981" s="212">
        <v>0</v>
      </c>
      <c r="Q981" s="212">
        <v>33624.57</v>
      </c>
      <c r="R981" s="68" t="s">
        <v>1477</v>
      </c>
      <c r="S981" s="342"/>
      <c r="T981" s="269"/>
    </row>
    <row r="982" spans="1:20" ht="51">
      <c r="A982" s="189" t="s">
        <v>541</v>
      </c>
      <c r="B982" s="68"/>
      <c r="C982" s="210" t="s">
        <v>590</v>
      </c>
      <c r="D982" s="211">
        <v>46044</v>
      </c>
      <c r="E982" s="189" t="s">
        <v>2591</v>
      </c>
      <c r="F982" s="189" t="s">
        <v>3</v>
      </c>
      <c r="G982" s="189">
        <v>2365717</v>
      </c>
      <c r="H982" s="68"/>
      <c r="I982" s="195" t="s">
        <v>3805</v>
      </c>
      <c r="J982" s="68"/>
      <c r="K982" s="68"/>
      <c r="L982" s="68"/>
      <c r="M982" s="68"/>
      <c r="N982" s="341"/>
      <c r="O982" s="341"/>
      <c r="P982" s="212">
        <v>0</v>
      </c>
      <c r="Q982" s="212">
        <v>84533.49</v>
      </c>
      <c r="R982" s="68" t="s">
        <v>1477</v>
      </c>
      <c r="S982" s="342"/>
      <c r="T982" s="269"/>
    </row>
    <row r="983" spans="1:20" ht="51">
      <c r="A983" s="189" t="s">
        <v>541</v>
      </c>
      <c r="B983" s="68"/>
      <c r="C983" s="210" t="s">
        <v>590</v>
      </c>
      <c r="D983" s="211">
        <v>46044</v>
      </c>
      <c r="E983" s="189" t="s">
        <v>2592</v>
      </c>
      <c r="F983" s="189" t="s">
        <v>3</v>
      </c>
      <c r="G983" s="189">
        <v>2365718</v>
      </c>
      <c r="H983" s="68"/>
      <c r="I983" s="195" t="s">
        <v>3806</v>
      </c>
      <c r="J983" s="68"/>
      <c r="K983" s="68"/>
      <c r="L983" s="68"/>
      <c r="M983" s="68"/>
      <c r="N983" s="341"/>
      <c r="O983" s="341"/>
      <c r="P983" s="212">
        <v>0</v>
      </c>
      <c r="Q983" s="212">
        <v>27832.73</v>
      </c>
      <c r="R983" s="68" t="s">
        <v>1477</v>
      </c>
      <c r="S983" s="342"/>
      <c r="T983" s="269"/>
    </row>
    <row r="984" spans="1:20" ht="51">
      <c r="A984" s="189">
        <v>578</v>
      </c>
      <c r="B984" s="68"/>
      <c r="C984" s="210" t="s">
        <v>168</v>
      </c>
      <c r="D984" s="211">
        <v>46044</v>
      </c>
      <c r="E984" s="189" t="s">
        <v>2593</v>
      </c>
      <c r="F984" s="189" t="s">
        <v>3</v>
      </c>
      <c r="G984" s="189">
        <v>2365719</v>
      </c>
      <c r="H984" s="68"/>
      <c r="I984" s="195" t="s">
        <v>3807</v>
      </c>
      <c r="J984" s="68"/>
      <c r="K984" s="68"/>
      <c r="L984" s="68"/>
      <c r="M984" s="68"/>
      <c r="N984" s="341"/>
      <c r="O984" s="341"/>
      <c r="P984" s="212">
        <v>0</v>
      </c>
      <c r="Q984" s="212">
        <v>32688.43</v>
      </c>
      <c r="R984" s="68" t="s">
        <v>1477</v>
      </c>
      <c r="S984" s="342"/>
      <c r="T984" s="269"/>
    </row>
    <row r="985" spans="1:20" ht="51">
      <c r="A985" s="189" t="s">
        <v>541</v>
      </c>
      <c r="B985" s="68"/>
      <c r="C985" s="210" t="s">
        <v>590</v>
      </c>
      <c r="D985" s="211">
        <v>46044</v>
      </c>
      <c r="E985" s="189" t="s">
        <v>2594</v>
      </c>
      <c r="F985" s="189" t="s">
        <v>3</v>
      </c>
      <c r="G985" s="189">
        <v>2365720</v>
      </c>
      <c r="H985" s="68"/>
      <c r="I985" s="195" t="s">
        <v>3808</v>
      </c>
      <c r="J985" s="68"/>
      <c r="K985" s="68"/>
      <c r="L985" s="68"/>
      <c r="M985" s="68"/>
      <c r="N985" s="341"/>
      <c r="O985" s="341"/>
      <c r="P985" s="212">
        <v>0</v>
      </c>
      <c r="Q985" s="212">
        <v>47326.25</v>
      </c>
      <c r="R985" s="68" t="s">
        <v>1477</v>
      </c>
      <c r="S985" s="342"/>
      <c r="T985" s="269"/>
    </row>
    <row r="986" spans="1:20" ht="51">
      <c r="A986" s="189">
        <v>578</v>
      </c>
      <c r="B986" s="68"/>
      <c r="C986" s="210" t="s">
        <v>168</v>
      </c>
      <c r="D986" s="211">
        <v>46044</v>
      </c>
      <c r="E986" s="189" t="s">
        <v>2595</v>
      </c>
      <c r="F986" s="189" t="s">
        <v>3</v>
      </c>
      <c r="G986" s="189">
        <v>2365721</v>
      </c>
      <c r="H986" s="68"/>
      <c r="I986" s="195" t="s">
        <v>3809</v>
      </c>
      <c r="J986" s="68"/>
      <c r="K986" s="68"/>
      <c r="L986" s="68"/>
      <c r="M986" s="68"/>
      <c r="N986" s="341"/>
      <c r="O986" s="341"/>
      <c r="P986" s="212">
        <v>0</v>
      </c>
      <c r="Q986" s="212">
        <v>1000</v>
      </c>
      <c r="R986" s="68" t="s">
        <v>1477</v>
      </c>
      <c r="S986" s="342"/>
      <c r="T986" s="269"/>
    </row>
    <row r="987" spans="1:20" ht="51">
      <c r="A987" s="189" t="s">
        <v>541</v>
      </c>
      <c r="B987" s="68"/>
      <c r="C987" s="210" t="s">
        <v>590</v>
      </c>
      <c r="D987" s="211">
        <v>46044</v>
      </c>
      <c r="E987" s="189" t="s">
        <v>2596</v>
      </c>
      <c r="F987" s="189" t="s">
        <v>3</v>
      </c>
      <c r="G987" s="189">
        <v>2365722</v>
      </c>
      <c r="H987" s="68"/>
      <c r="I987" s="195" t="s">
        <v>3810</v>
      </c>
      <c r="J987" s="68"/>
      <c r="K987" s="68"/>
      <c r="L987" s="68"/>
      <c r="M987" s="68"/>
      <c r="N987" s="341"/>
      <c r="O987" s="341"/>
      <c r="P987" s="212">
        <v>0</v>
      </c>
      <c r="Q987" s="212">
        <v>1438.29</v>
      </c>
      <c r="R987" s="68" t="s">
        <v>1477</v>
      </c>
      <c r="S987" s="342"/>
      <c r="T987" s="269"/>
    </row>
    <row r="988" spans="1:20" ht="51">
      <c r="A988" s="189" t="s">
        <v>541</v>
      </c>
      <c r="B988" s="68"/>
      <c r="C988" s="210" t="s">
        <v>590</v>
      </c>
      <c r="D988" s="211">
        <v>46044</v>
      </c>
      <c r="E988" s="189" t="s">
        <v>2597</v>
      </c>
      <c r="F988" s="189" t="s">
        <v>3</v>
      </c>
      <c r="G988" s="189">
        <v>2365724</v>
      </c>
      <c r="H988" s="68"/>
      <c r="I988" s="195" t="s">
        <v>3811</v>
      </c>
      <c r="J988" s="68"/>
      <c r="K988" s="68"/>
      <c r="L988" s="68"/>
      <c r="M988" s="68"/>
      <c r="N988" s="341"/>
      <c r="O988" s="341"/>
      <c r="P988" s="212">
        <v>0</v>
      </c>
      <c r="Q988" s="212">
        <v>57834.32</v>
      </c>
      <c r="R988" s="68" t="s">
        <v>1477</v>
      </c>
      <c r="S988" s="342"/>
      <c r="T988" s="269"/>
    </row>
    <row r="989" spans="1:20" ht="51">
      <c r="A989" s="189">
        <v>578</v>
      </c>
      <c r="B989" s="68"/>
      <c r="C989" s="210" t="s">
        <v>168</v>
      </c>
      <c r="D989" s="211">
        <v>46044</v>
      </c>
      <c r="E989" s="189" t="s">
        <v>2598</v>
      </c>
      <c r="F989" s="189" t="s">
        <v>3</v>
      </c>
      <c r="G989" s="189">
        <v>2365725</v>
      </c>
      <c r="H989" s="68"/>
      <c r="I989" s="195" t="s">
        <v>3812</v>
      </c>
      <c r="J989" s="68"/>
      <c r="K989" s="68"/>
      <c r="L989" s="68"/>
      <c r="M989" s="68"/>
      <c r="N989" s="341"/>
      <c r="O989" s="341"/>
      <c r="P989" s="212">
        <v>0</v>
      </c>
      <c r="Q989" s="212">
        <v>6998.34</v>
      </c>
      <c r="R989" s="68" t="s">
        <v>1477</v>
      </c>
      <c r="S989" s="342"/>
      <c r="T989" s="269"/>
    </row>
    <row r="990" spans="1:20" ht="51">
      <c r="A990" s="189" t="s">
        <v>541</v>
      </c>
      <c r="B990" s="68"/>
      <c r="C990" s="210" t="s">
        <v>590</v>
      </c>
      <c r="D990" s="211">
        <v>46044</v>
      </c>
      <c r="E990" s="189" t="s">
        <v>2599</v>
      </c>
      <c r="F990" s="189" t="s">
        <v>3</v>
      </c>
      <c r="G990" s="189">
        <v>2365726</v>
      </c>
      <c r="H990" s="68"/>
      <c r="I990" s="195" t="s">
        <v>3813</v>
      </c>
      <c r="J990" s="68"/>
      <c r="K990" s="68"/>
      <c r="L990" s="68"/>
      <c r="M990" s="68"/>
      <c r="N990" s="341"/>
      <c r="O990" s="341"/>
      <c r="P990" s="212">
        <v>0</v>
      </c>
      <c r="Q990" s="212">
        <v>30404.95</v>
      </c>
      <c r="R990" s="68" t="s">
        <v>1477</v>
      </c>
      <c r="S990" s="342"/>
      <c r="T990" s="269"/>
    </row>
    <row r="991" spans="1:20" ht="51">
      <c r="A991" s="189" t="s">
        <v>541</v>
      </c>
      <c r="B991" s="68"/>
      <c r="C991" s="210" t="s">
        <v>590</v>
      </c>
      <c r="D991" s="211">
        <v>46044</v>
      </c>
      <c r="E991" s="189" t="s">
        <v>2600</v>
      </c>
      <c r="F991" s="189" t="s">
        <v>3</v>
      </c>
      <c r="G991" s="189">
        <v>2365727</v>
      </c>
      <c r="H991" s="68"/>
      <c r="I991" s="195" t="s">
        <v>3814</v>
      </c>
      <c r="J991" s="68"/>
      <c r="K991" s="68"/>
      <c r="L991" s="68"/>
      <c r="M991" s="68"/>
      <c r="N991" s="341"/>
      <c r="O991" s="341"/>
      <c r="P991" s="212">
        <v>0</v>
      </c>
      <c r="Q991" s="212">
        <v>95548.87</v>
      </c>
      <c r="R991" s="68" t="s">
        <v>1477</v>
      </c>
      <c r="S991" s="342"/>
      <c r="T991" s="269"/>
    </row>
    <row r="992" spans="1:20" ht="51">
      <c r="A992" s="189" t="s">
        <v>541</v>
      </c>
      <c r="B992" s="68"/>
      <c r="C992" s="210" t="s">
        <v>590</v>
      </c>
      <c r="D992" s="211">
        <v>46044</v>
      </c>
      <c r="E992" s="189" t="s">
        <v>2601</v>
      </c>
      <c r="F992" s="189" t="s">
        <v>3</v>
      </c>
      <c r="G992" s="189">
        <v>2365729</v>
      </c>
      <c r="H992" s="68"/>
      <c r="I992" s="195" t="s">
        <v>3815</v>
      </c>
      <c r="J992" s="68"/>
      <c r="K992" s="68"/>
      <c r="L992" s="68"/>
      <c r="M992" s="68"/>
      <c r="N992" s="341"/>
      <c r="O992" s="341"/>
      <c r="P992" s="212">
        <v>0</v>
      </c>
      <c r="Q992" s="212">
        <v>133042.51999999999</v>
      </c>
      <c r="R992" s="68" t="s">
        <v>1477</v>
      </c>
      <c r="S992" s="342"/>
      <c r="T992" s="269"/>
    </row>
    <row r="993" spans="1:20" ht="51">
      <c r="A993" s="189" t="s">
        <v>541</v>
      </c>
      <c r="B993" s="68"/>
      <c r="C993" s="210" t="s">
        <v>590</v>
      </c>
      <c r="D993" s="211">
        <v>46044</v>
      </c>
      <c r="E993" s="189" t="s">
        <v>2602</v>
      </c>
      <c r="F993" s="189" t="s">
        <v>3</v>
      </c>
      <c r="G993" s="189">
        <v>2365731</v>
      </c>
      <c r="H993" s="68"/>
      <c r="I993" s="195" t="s">
        <v>3816</v>
      </c>
      <c r="J993" s="68"/>
      <c r="K993" s="68"/>
      <c r="L993" s="68"/>
      <c r="M993" s="68"/>
      <c r="N993" s="341"/>
      <c r="O993" s="341"/>
      <c r="P993" s="212">
        <v>0</v>
      </c>
      <c r="Q993" s="212">
        <v>98596.46</v>
      </c>
      <c r="R993" s="68" t="s">
        <v>1477</v>
      </c>
      <c r="S993" s="342"/>
      <c r="T993" s="269"/>
    </row>
    <row r="994" spans="1:20" ht="63.75">
      <c r="A994" s="189">
        <v>221</v>
      </c>
      <c r="B994" s="68"/>
      <c r="C994" s="210" t="s">
        <v>92</v>
      </c>
      <c r="D994" s="211">
        <v>46044</v>
      </c>
      <c r="E994" s="189" t="s">
        <v>2603</v>
      </c>
      <c r="F994" s="189" t="s">
        <v>3</v>
      </c>
      <c r="G994" s="189">
        <v>2365750</v>
      </c>
      <c r="H994" s="68"/>
      <c r="I994" s="195" t="s">
        <v>3817</v>
      </c>
      <c r="J994" s="68"/>
      <c r="K994" s="68"/>
      <c r="L994" s="68"/>
      <c r="M994" s="68"/>
      <c r="N994" s="341"/>
      <c r="O994" s="341"/>
      <c r="P994" s="212">
        <v>0</v>
      </c>
      <c r="Q994" s="212">
        <v>200</v>
      </c>
      <c r="R994" s="68" t="s">
        <v>1477</v>
      </c>
      <c r="S994" s="342"/>
      <c r="T994" s="269"/>
    </row>
    <row r="995" spans="1:20" ht="63.75">
      <c r="A995" s="189">
        <v>221</v>
      </c>
      <c r="B995" s="68"/>
      <c r="C995" s="210" t="s">
        <v>92</v>
      </c>
      <c r="D995" s="211">
        <v>46044</v>
      </c>
      <c r="E995" s="189" t="s">
        <v>2604</v>
      </c>
      <c r="F995" s="189" t="s">
        <v>3</v>
      </c>
      <c r="G995" s="189">
        <v>2365751</v>
      </c>
      <c r="H995" s="68"/>
      <c r="I995" s="195" t="s">
        <v>3818</v>
      </c>
      <c r="J995" s="68"/>
      <c r="K995" s="68"/>
      <c r="L995" s="68"/>
      <c r="M995" s="68"/>
      <c r="N995" s="341"/>
      <c r="O995" s="341"/>
      <c r="P995" s="212">
        <v>0</v>
      </c>
      <c r="Q995" s="212">
        <v>640</v>
      </c>
      <c r="R995" s="68" t="s">
        <v>1477</v>
      </c>
      <c r="S995" s="342"/>
      <c r="T995" s="269"/>
    </row>
    <row r="996" spans="1:20" ht="51">
      <c r="A996" s="189" t="s">
        <v>550</v>
      </c>
      <c r="B996" s="68"/>
      <c r="C996" s="210" t="s">
        <v>589</v>
      </c>
      <c r="D996" s="211">
        <v>46044</v>
      </c>
      <c r="E996" s="189" t="s">
        <v>2605</v>
      </c>
      <c r="F996" s="189" t="s">
        <v>3</v>
      </c>
      <c r="G996" s="189">
        <v>2365752</v>
      </c>
      <c r="H996" s="68"/>
      <c r="I996" s="195" t="s">
        <v>3819</v>
      </c>
      <c r="J996" s="68"/>
      <c r="K996" s="68"/>
      <c r="L996" s="68"/>
      <c r="M996" s="68"/>
      <c r="N996" s="341"/>
      <c r="O996" s="341"/>
      <c r="P996" s="212">
        <v>0</v>
      </c>
      <c r="Q996" s="212">
        <v>17897.14</v>
      </c>
      <c r="R996" s="68" t="s">
        <v>1477</v>
      </c>
      <c r="S996" s="342"/>
      <c r="T996" s="269"/>
    </row>
    <row r="997" spans="1:20" ht="51">
      <c r="A997" s="189" t="s">
        <v>550</v>
      </c>
      <c r="B997" s="68"/>
      <c r="C997" s="210" t="s">
        <v>589</v>
      </c>
      <c r="D997" s="211">
        <v>46044</v>
      </c>
      <c r="E997" s="189" t="s">
        <v>2606</v>
      </c>
      <c r="F997" s="189" t="s">
        <v>3</v>
      </c>
      <c r="G997" s="189">
        <v>2365753</v>
      </c>
      <c r="H997" s="68"/>
      <c r="I997" s="195" t="s">
        <v>3820</v>
      </c>
      <c r="J997" s="68"/>
      <c r="K997" s="68"/>
      <c r="L997" s="68"/>
      <c r="M997" s="68"/>
      <c r="N997" s="341"/>
      <c r="O997" s="341"/>
      <c r="P997" s="212">
        <v>0</v>
      </c>
      <c r="Q997" s="212">
        <v>7208.07</v>
      </c>
      <c r="R997" s="68" t="s">
        <v>1477</v>
      </c>
      <c r="S997" s="342"/>
      <c r="T997" s="269"/>
    </row>
    <row r="998" spans="1:20" ht="51">
      <c r="A998" s="189">
        <v>46</v>
      </c>
      <c r="B998" s="68"/>
      <c r="C998" s="210" t="s">
        <v>1366</v>
      </c>
      <c r="D998" s="211">
        <v>46044</v>
      </c>
      <c r="E998" s="189" t="s">
        <v>2607</v>
      </c>
      <c r="F998" s="189" t="s">
        <v>3</v>
      </c>
      <c r="G998" s="189">
        <v>2365755</v>
      </c>
      <c r="H998" s="68"/>
      <c r="I998" s="195" t="s">
        <v>3821</v>
      </c>
      <c r="J998" s="68"/>
      <c r="K998" s="68"/>
      <c r="L998" s="68"/>
      <c r="M998" s="68"/>
      <c r="N998" s="341"/>
      <c r="O998" s="341"/>
      <c r="P998" s="212">
        <v>0</v>
      </c>
      <c r="Q998" s="212">
        <v>8471.2199999999993</v>
      </c>
      <c r="R998" s="68" t="s">
        <v>1477</v>
      </c>
      <c r="S998" s="342"/>
      <c r="T998" s="269"/>
    </row>
    <row r="999" spans="1:20" ht="51">
      <c r="A999" s="189" t="s">
        <v>550</v>
      </c>
      <c r="B999" s="68"/>
      <c r="C999" s="210" t="s">
        <v>589</v>
      </c>
      <c r="D999" s="211">
        <v>46044</v>
      </c>
      <c r="E999" s="189" t="s">
        <v>2608</v>
      </c>
      <c r="F999" s="189" t="s">
        <v>3</v>
      </c>
      <c r="G999" s="189">
        <v>2365766</v>
      </c>
      <c r="H999" s="68"/>
      <c r="I999" s="195" t="s">
        <v>3822</v>
      </c>
      <c r="J999" s="68"/>
      <c r="K999" s="68"/>
      <c r="L999" s="68"/>
      <c r="M999" s="68"/>
      <c r="N999" s="341"/>
      <c r="O999" s="341"/>
      <c r="P999" s="212">
        <v>0</v>
      </c>
      <c r="Q999" s="212">
        <v>316420.23</v>
      </c>
      <c r="R999" s="68" t="s">
        <v>1477</v>
      </c>
      <c r="S999" s="342"/>
      <c r="T999" s="269"/>
    </row>
    <row r="1000" spans="1:20" ht="76.5">
      <c r="A1000" s="189" t="s">
        <v>544</v>
      </c>
      <c r="B1000" s="68"/>
      <c r="C1000" s="210" t="s">
        <v>678</v>
      </c>
      <c r="D1000" s="211">
        <v>46044</v>
      </c>
      <c r="E1000" s="189" t="s">
        <v>2609</v>
      </c>
      <c r="F1000" s="189" t="s">
        <v>6</v>
      </c>
      <c r="G1000" s="189">
        <v>2363278</v>
      </c>
      <c r="H1000" s="68"/>
      <c r="I1000" s="195" t="s">
        <v>3823</v>
      </c>
      <c r="J1000" s="68"/>
      <c r="K1000" s="68"/>
      <c r="L1000" s="68"/>
      <c r="M1000" s="68"/>
      <c r="N1000" s="341"/>
      <c r="O1000" s="341"/>
      <c r="P1000" s="212">
        <v>0</v>
      </c>
      <c r="Q1000" s="212">
        <v>40</v>
      </c>
      <c r="R1000" s="68" t="s">
        <v>1477</v>
      </c>
      <c r="S1000" s="342"/>
      <c r="T1000" s="269"/>
    </row>
    <row r="1001" spans="1:20" ht="76.5">
      <c r="A1001" s="189" t="s">
        <v>544</v>
      </c>
      <c r="B1001" s="68"/>
      <c r="C1001" s="210" t="s">
        <v>678</v>
      </c>
      <c r="D1001" s="211">
        <v>46044</v>
      </c>
      <c r="E1001" s="189" t="s">
        <v>2610</v>
      </c>
      <c r="F1001" s="189" t="s">
        <v>6</v>
      </c>
      <c r="G1001" s="189">
        <v>2363280</v>
      </c>
      <c r="H1001" s="68"/>
      <c r="I1001" s="195" t="s">
        <v>3824</v>
      </c>
      <c r="J1001" s="68"/>
      <c r="K1001" s="68"/>
      <c r="L1001" s="68"/>
      <c r="M1001" s="68"/>
      <c r="N1001" s="341"/>
      <c r="O1001" s="341"/>
      <c r="P1001" s="212">
        <v>0</v>
      </c>
      <c r="Q1001" s="212">
        <v>387528.4</v>
      </c>
      <c r="R1001" s="68" t="s">
        <v>1477</v>
      </c>
      <c r="S1001" s="342"/>
      <c r="T1001" s="269"/>
    </row>
    <row r="1002" spans="1:20" ht="76.5">
      <c r="A1002" s="189" t="s">
        <v>544</v>
      </c>
      <c r="B1002" s="68"/>
      <c r="C1002" s="210" t="s">
        <v>678</v>
      </c>
      <c r="D1002" s="211">
        <v>46044</v>
      </c>
      <c r="E1002" s="189" t="s">
        <v>2611</v>
      </c>
      <c r="F1002" s="189" t="s">
        <v>6</v>
      </c>
      <c r="G1002" s="189">
        <v>2363281</v>
      </c>
      <c r="H1002" s="68"/>
      <c r="I1002" s="195" t="s">
        <v>3825</v>
      </c>
      <c r="J1002" s="68"/>
      <c r="K1002" s="68"/>
      <c r="L1002" s="68"/>
      <c r="M1002" s="68"/>
      <c r="N1002" s="341"/>
      <c r="O1002" s="341"/>
      <c r="P1002" s="212">
        <v>0</v>
      </c>
      <c r="Q1002" s="212">
        <v>8.1999999999999993</v>
      </c>
      <c r="R1002" s="68" t="s">
        <v>1477</v>
      </c>
      <c r="S1002" s="342"/>
      <c r="T1002" s="269"/>
    </row>
    <row r="1003" spans="1:20" ht="76.5">
      <c r="A1003" s="189" t="s">
        <v>544</v>
      </c>
      <c r="B1003" s="68"/>
      <c r="C1003" s="210" t="s">
        <v>678</v>
      </c>
      <c r="D1003" s="211">
        <v>46044</v>
      </c>
      <c r="E1003" s="189" t="s">
        <v>2612</v>
      </c>
      <c r="F1003" s="189" t="s">
        <v>6</v>
      </c>
      <c r="G1003" s="189">
        <v>2363282</v>
      </c>
      <c r="H1003" s="68"/>
      <c r="I1003" s="195" t="s">
        <v>3824</v>
      </c>
      <c r="J1003" s="68"/>
      <c r="K1003" s="68"/>
      <c r="L1003" s="68"/>
      <c r="M1003" s="68"/>
      <c r="N1003" s="341"/>
      <c r="O1003" s="341"/>
      <c r="P1003" s="212">
        <v>0</v>
      </c>
      <c r="Q1003" s="212">
        <v>473430.29</v>
      </c>
      <c r="R1003" s="68" t="s">
        <v>1477</v>
      </c>
      <c r="S1003" s="342"/>
      <c r="T1003" s="269"/>
    </row>
    <row r="1004" spans="1:20" ht="76.5">
      <c r="A1004" s="189" t="s">
        <v>544</v>
      </c>
      <c r="B1004" s="68"/>
      <c r="C1004" s="210" t="s">
        <v>678</v>
      </c>
      <c r="D1004" s="211">
        <v>46044</v>
      </c>
      <c r="E1004" s="189" t="s">
        <v>2613</v>
      </c>
      <c r="F1004" s="189" t="s">
        <v>6</v>
      </c>
      <c r="G1004" s="189">
        <v>2363285</v>
      </c>
      <c r="H1004" s="68"/>
      <c r="I1004" s="195" t="s">
        <v>3826</v>
      </c>
      <c r="J1004" s="68"/>
      <c r="K1004" s="68"/>
      <c r="L1004" s="68"/>
      <c r="M1004" s="68"/>
      <c r="N1004" s="341"/>
      <c r="O1004" s="341"/>
      <c r="P1004" s="212">
        <v>0</v>
      </c>
      <c r="Q1004" s="212">
        <v>563614.5</v>
      </c>
      <c r="R1004" s="68" t="s">
        <v>1477</v>
      </c>
      <c r="S1004" s="342"/>
      <c r="T1004" s="269"/>
    </row>
    <row r="1005" spans="1:20" ht="63.75">
      <c r="A1005" s="189">
        <v>513</v>
      </c>
      <c r="B1005" s="68"/>
      <c r="C1005" s="210" t="s">
        <v>160</v>
      </c>
      <c r="D1005" s="211">
        <v>46044</v>
      </c>
      <c r="E1005" s="189" t="s">
        <v>2614</v>
      </c>
      <c r="F1005" s="189" t="s">
        <v>635</v>
      </c>
      <c r="G1005" s="189">
        <v>14619426</v>
      </c>
      <c r="H1005" s="68"/>
      <c r="I1005" s="195" t="s">
        <v>3827</v>
      </c>
      <c r="J1005" s="68"/>
      <c r="K1005" s="68"/>
      <c r="L1005" s="68"/>
      <c r="M1005" s="68"/>
      <c r="N1005" s="341"/>
      <c r="O1005" s="341"/>
      <c r="P1005" s="212">
        <v>40221500.670000002</v>
      </c>
      <c r="Q1005" s="212">
        <v>0</v>
      </c>
      <c r="R1005" s="68" t="s">
        <v>1477</v>
      </c>
      <c r="S1005" s="342"/>
      <c r="T1005" s="269"/>
    </row>
    <row r="1006" spans="1:20" ht="63.75">
      <c r="A1006" s="189">
        <v>513</v>
      </c>
      <c r="B1006" s="68"/>
      <c r="C1006" s="210" t="s">
        <v>160</v>
      </c>
      <c r="D1006" s="211">
        <v>46044</v>
      </c>
      <c r="E1006" s="189" t="s">
        <v>2614</v>
      </c>
      <c r="F1006" s="189" t="s">
        <v>635</v>
      </c>
      <c r="G1006" s="189">
        <v>14619429</v>
      </c>
      <c r="H1006" s="68"/>
      <c r="I1006" s="195" t="s">
        <v>3828</v>
      </c>
      <c r="J1006" s="68"/>
      <c r="K1006" s="68"/>
      <c r="L1006" s="68"/>
      <c r="M1006" s="68"/>
      <c r="N1006" s="341"/>
      <c r="O1006" s="341"/>
      <c r="P1006" s="212">
        <v>28959480.5</v>
      </c>
      <c r="Q1006" s="212">
        <v>0</v>
      </c>
      <c r="R1006" s="68" t="s">
        <v>1477</v>
      </c>
      <c r="S1006" s="342"/>
      <c r="T1006" s="269"/>
    </row>
    <row r="1007" spans="1:20" ht="63.75">
      <c r="A1007" s="189">
        <v>513</v>
      </c>
      <c r="B1007" s="68"/>
      <c r="C1007" s="210" t="s">
        <v>160</v>
      </c>
      <c r="D1007" s="211">
        <v>46044</v>
      </c>
      <c r="E1007" s="189" t="s">
        <v>2614</v>
      </c>
      <c r="F1007" s="189" t="s">
        <v>635</v>
      </c>
      <c r="G1007" s="189">
        <v>14619431</v>
      </c>
      <c r="H1007" s="68"/>
      <c r="I1007" s="195" t="s">
        <v>3829</v>
      </c>
      <c r="J1007" s="68"/>
      <c r="K1007" s="68"/>
      <c r="L1007" s="68"/>
      <c r="M1007" s="68"/>
      <c r="N1007" s="341"/>
      <c r="O1007" s="341"/>
      <c r="P1007" s="212">
        <v>45249188.140000001</v>
      </c>
      <c r="Q1007" s="212">
        <v>0</v>
      </c>
      <c r="R1007" s="68" t="s">
        <v>1477</v>
      </c>
      <c r="S1007" s="342"/>
      <c r="T1007" s="269"/>
    </row>
    <row r="1008" spans="1:20" ht="63.75">
      <c r="A1008" s="189">
        <v>513</v>
      </c>
      <c r="B1008" s="68"/>
      <c r="C1008" s="210" t="s">
        <v>160</v>
      </c>
      <c r="D1008" s="211">
        <v>46044</v>
      </c>
      <c r="E1008" s="189" t="s">
        <v>2614</v>
      </c>
      <c r="F1008" s="189" t="s">
        <v>635</v>
      </c>
      <c r="G1008" s="189">
        <v>14619435</v>
      </c>
      <c r="H1008" s="68"/>
      <c r="I1008" s="195" t="s">
        <v>3830</v>
      </c>
      <c r="J1008" s="68"/>
      <c r="K1008" s="68"/>
      <c r="L1008" s="68"/>
      <c r="M1008" s="68"/>
      <c r="N1008" s="341"/>
      <c r="O1008" s="341"/>
      <c r="P1008" s="212">
        <v>42735344.340000004</v>
      </c>
      <c r="Q1008" s="212">
        <v>0</v>
      </c>
      <c r="R1008" s="68" t="s">
        <v>1477</v>
      </c>
      <c r="S1008" s="342"/>
      <c r="T1008" s="269"/>
    </row>
    <row r="1009" spans="1:20" ht="63.75">
      <c r="A1009" s="189">
        <v>513</v>
      </c>
      <c r="B1009" s="68"/>
      <c r="C1009" s="210" t="s">
        <v>160</v>
      </c>
      <c r="D1009" s="211">
        <v>46044</v>
      </c>
      <c r="E1009" s="189" t="s">
        <v>2614</v>
      </c>
      <c r="F1009" s="189" t="s">
        <v>635</v>
      </c>
      <c r="G1009" s="189">
        <v>14619436</v>
      </c>
      <c r="H1009" s="68"/>
      <c r="I1009" s="195" t="s">
        <v>3831</v>
      </c>
      <c r="J1009" s="68"/>
      <c r="K1009" s="68"/>
      <c r="L1009" s="68"/>
      <c r="M1009" s="68"/>
      <c r="N1009" s="341"/>
      <c r="O1009" s="341"/>
      <c r="P1009" s="212">
        <v>47763031.920000002</v>
      </c>
      <c r="Q1009" s="212">
        <v>0</v>
      </c>
      <c r="R1009" s="68" t="s">
        <v>1477</v>
      </c>
      <c r="S1009" s="342"/>
      <c r="T1009" s="269"/>
    </row>
    <row r="1010" spans="1:20" ht="63.75">
      <c r="A1010" s="189">
        <v>513</v>
      </c>
      <c r="B1010" s="68"/>
      <c r="C1010" s="210" t="s">
        <v>160</v>
      </c>
      <c r="D1010" s="211">
        <v>46044</v>
      </c>
      <c r="E1010" s="189" t="s">
        <v>2615</v>
      </c>
      <c r="F1010" s="189" t="s">
        <v>635</v>
      </c>
      <c r="G1010" s="189">
        <v>14620255</v>
      </c>
      <c r="H1010" s="68"/>
      <c r="I1010" s="195" t="s">
        <v>3832</v>
      </c>
      <c r="J1010" s="68"/>
      <c r="K1010" s="68"/>
      <c r="L1010" s="68"/>
      <c r="M1010" s="68"/>
      <c r="N1010" s="341"/>
      <c r="O1010" s="341"/>
      <c r="P1010" s="212">
        <v>100753137.98999999</v>
      </c>
      <c r="Q1010" s="212">
        <v>0</v>
      </c>
      <c r="R1010" s="68" t="s">
        <v>1477</v>
      </c>
      <c r="S1010" s="342"/>
      <c r="T1010" s="269"/>
    </row>
    <row r="1011" spans="1:20" ht="63.75">
      <c r="A1011" s="189">
        <v>513</v>
      </c>
      <c r="B1011" s="68"/>
      <c r="C1011" s="210" t="s">
        <v>160</v>
      </c>
      <c r="D1011" s="211">
        <v>46044</v>
      </c>
      <c r="E1011" s="189" t="s">
        <v>2615</v>
      </c>
      <c r="F1011" s="189" t="s">
        <v>635</v>
      </c>
      <c r="G1011" s="189">
        <v>14620525</v>
      </c>
      <c r="H1011" s="68"/>
      <c r="I1011" s="195" t="s">
        <v>3833</v>
      </c>
      <c r="J1011" s="68"/>
      <c r="K1011" s="68"/>
      <c r="L1011" s="68"/>
      <c r="M1011" s="68"/>
      <c r="N1011" s="341"/>
      <c r="O1011" s="341"/>
      <c r="P1011" s="212">
        <v>9049837.6500000004</v>
      </c>
      <c r="Q1011" s="212">
        <v>0</v>
      </c>
      <c r="R1011" s="68" t="s">
        <v>1477</v>
      </c>
      <c r="S1011" s="342"/>
      <c r="T1011" s="269"/>
    </row>
    <row r="1012" spans="1:20" ht="89.25">
      <c r="A1012" s="189">
        <v>117</v>
      </c>
      <c r="B1012" s="68"/>
      <c r="C1012" s="210" t="s">
        <v>54</v>
      </c>
      <c r="D1012" s="211">
        <v>46044</v>
      </c>
      <c r="E1012" s="189" t="s">
        <v>2616</v>
      </c>
      <c r="F1012" s="189" t="s">
        <v>10</v>
      </c>
      <c r="G1012" s="189">
        <v>1147208</v>
      </c>
      <c r="H1012" s="68"/>
      <c r="I1012" s="195" t="s">
        <v>3834</v>
      </c>
      <c r="J1012" s="68"/>
      <c r="K1012" s="68"/>
      <c r="L1012" s="68"/>
      <c r="M1012" s="68"/>
      <c r="N1012" s="341"/>
      <c r="O1012" s="341"/>
      <c r="P1012" s="212">
        <v>80</v>
      </c>
      <c r="Q1012" s="212">
        <v>0</v>
      </c>
      <c r="R1012" s="68" t="s">
        <v>1477</v>
      </c>
      <c r="S1012" s="342"/>
      <c r="T1012" s="269"/>
    </row>
    <row r="1013" spans="1:20" ht="76.5">
      <c r="A1013" s="189">
        <v>117</v>
      </c>
      <c r="B1013" s="68"/>
      <c r="C1013" s="210" t="s">
        <v>54</v>
      </c>
      <c r="D1013" s="211">
        <v>46044</v>
      </c>
      <c r="E1013" s="189" t="s">
        <v>2617</v>
      </c>
      <c r="F1013" s="189" t="s">
        <v>10</v>
      </c>
      <c r="G1013" s="189">
        <v>1147207</v>
      </c>
      <c r="H1013" s="68"/>
      <c r="I1013" s="195" t="s">
        <v>3835</v>
      </c>
      <c r="J1013" s="68"/>
      <c r="K1013" s="68"/>
      <c r="L1013" s="68"/>
      <c r="M1013" s="68"/>
      <c r="N1013" s="341"/>
      <c r="O1013" s="341"/>
      <c r="P1013" s="212">
        <v>80</v>
      </c>
      <c r="Q1013" s="212">
        <v>0</v>
      </c>
      <c r="R1013" s="68" t="s">
        <v>1477</v>
      </c>
      <c r="S1013" s="342"/>
      <c r="T1013" s="269"/>
    </row>
    <row r="1014" spans="1:20" ht="51">
      <c r="A1014" s="189">
        <v>513</v>
      </c>
      <c r="B1014" s="68"/>
      <c r="C1014" s="210" t="s">
        <v>160</v>
      </c>
      <c r="D1014" s="211">
        <v>46044</v>
      </c>
      <c r="E1014" s="189" t="s">
        <v>2618</v>
      </c>
      <c r="F1014" s="189" t="s">
        <v>14</v>
      </c>
      <c r="G1014" s="189">
        <v>3451388</v>
      </c>
      <c r="H1014" s="68"/>
      <c r="I1014" s="195" t="s">
        <v>3836</v>
      </c>
      <c r="J1014" s="68"/>
      <c r="K1014" s="68"/>
      <c r="L1014" s="68"/>
      <c r="M1014" s="68"/>
      <c r="N1014" s="341"/>
      <c r="O1014" s="341"/>
      <c r="P1014" s="212">
        <v>80</v>
      </c>
      <c r="Q1014" s="212">
        <v>0</v>
      </c>
      <c r="R1014" s="68" t="s">
        <v>1477</v>
      </c>
      <c r="S1014" s="342"/>
      <c r="T1014" s="269"/>
    </row>
    <row r="1015" spans="1:20" ht="51">
      <c r="A1015" s="189">
        <v>513</v>
      </c>
      <c r="B1015" s="68"/>
      <c r="C1015" s="210" t="s">
        <v>160</v>
      </c>
      <c r="D1015" s="211">
        <v>46044</v>
      </c>
      <c r="E1015" s="189" t="s">
        <v>2619</v>
      </c>
      <c r="F1015" s="189" t="s">
        <v>14</v>
      </c>
      <c r="G1015" s="189">
        <v>3451386</v>
      </c>
      <c r="H1015" s="68"/>
      <c r="I1015" s="195" t="s">
        <v>3836</v>
      </c>
      <c r="J1015" s="68"/>
      <c r="K1015" s="68"/>
      <c r="L1015" s="68"/>
      <c r="M1015" s="68"/>
      <c r="N1015" s="341"/>
      <c r="O1015" s="341"/>
      <c r="P1015" s="212">
        <v>80</v>
      </c>
      <c r="Q1015" s="212">
        <v>0</v>
      </c>
      <c r="R1015" s="68" t="s">
        <v>1477</v>
      </c>
      <c r="S1015" s="342"/>
      <c r="T1015" s="269"/>
    </row>
    <row r="1016" spans="1:20" ht="63.75">
      <c r="A1016" s="189">
        <v>513</v>
      </c>
      <c r="B1016" s="68"/>
      <c r="C1016" s="210" t="s">
        <v>160</v>
      </c>
      <c r="D1016" s="211">
        <v>46044</v>
      </c>
      <c r="E1016" s="189" t="s">
        <v>2615</v>
      </c>
      <c r="F1016" s="189" t="s">
        <v>635</v>
      </c>
      <c r="G1016" s="189">
        <v>14620240</v>
      </c>
      <c r="H1016" s="68"/>
      <c r="I1016" s="195" t="s">
        <v>3837</v>
      </c>
      <c r="J1016" s="68"/>
      <c r="K1016" s="68"/>
      <c r="L1016" s="68"/>
      <c r="M1016" s="68"/>
      <c r="N1016" s="341"/>
      <c r="O1016" s="341"/>
      <c r="P1016" s="212">
        <v>45442811.829999998</v>
      </c>
      <c r="Q1016" s="212">
        <v>0</v>
      </c>
      <c r="R1016" s="68" t="s">
        <v>1477</v>
      </c>
      <c r="S1016" s="342"/>
      <c r="T1016" s="269"/>
    </row>
    <row r="1017" spans="1:20" ht="63.75">
      <c r="A1017" s="189">
        <v>513</v>
      </c>
      <c r="B1017" s="68"/>
      <c r="C1017" s="210" t="s">
        <v>160</v>
      </c>
      <c r="D1017" s="211">
        <v>46044</v>
      </c>
      <c r="E1017" s="189" t="s">
        <v>2615</v>
      </c>
      <c r="F1017" s="189" t="s">
        <v>635</v>
      </c>
      <c r="G1017" s="189">
        <v>14620514</v>
      </c>
      <c r="H1017" s="68"/>
      <c r="I1017" s="195" t="s">
        <v>3838</v>
      </c>
      <c r="J1017" s="68"/>
      <c r="K1017" s="68"/>
      <c r="L1017" s="68"/>
      <c r="M1017" s="68"/>
      <c r="N1017" s="341"/>
      <c r="O1017" s="341"/>
      <c r="P1017" s="212">
        <v>50726875.710000001</v>
      </c>
      <c r="Q1017" s="212">
        <v>0</v>
      </c>
      <c r="R1017" s="68" t="s">
        <v>1477</v>
      </c>
      <c r="S1017" s="342"/>
      <c r="T1017" s="269"/>
    </row>
    <row r="1018" spans="1:20" ht="63.75">
      <c r="A1018" s="189">
        <v>513</v>
      </c>
      <c r="B1018" s="68"/>
      <c r="C1018" s="210" t="s">
        <v>160</v>
      </c>
      <c r="D1018" s="211">
        <v>46044</v>
      </c>
      <c r="E1018" s="189" t="s">
        <v>2615</v>
      </c>
      <c r="F1018" s="189" t="s">
        <v>635</v>
      </c>
      <c r="G1018" s="189">
        <v>14620254</v>
      </c>
      <c r="H1018" s="68"/>
      <c r="I1018" s="195" t="s">
        <v>3839</v>
      </c>
      <c r="J1018" s="68"/>
      <c r="K1018" s="68"/>
      <c r="L1018" s="68"/>
      <c r="M1018" s="68"/>
      <c r="N1018" s="341"/>
      <c r="O1018" s="341"/>
      <c r="P1018" s="212">
        <v>10374725.25</v>
      </c>
      <c r="Q1018" s="212">
        <v>0</v>
      </c>
      <c r="R1018" s="68" t="s">
        <v>1477</v>
      </c>
      <c r="S1018" s="342"/>
      <c r="T1018" s="269"/>
    </row>
    <row r="1019" spans="1:20" ht="76.5">
      <c r="A1019" s="189">
        <v>389</v>
      </c>
      <c r="B1019" s="68"/>
      <c r="C1019" s="210" t="s">
        <v>1400</v>
      </c>
      <c r="D1019" s="211">
        <v>46044</v>
      </c>
      <c r="E1019" s="189" t="s">
        <v>2620</v>
      </c>
      <c r="F1019" s="189" t="s">
        <v>10</v>
      </c>
      <c r="G1019" s="189">
        <v>1147218</v>
      </c>
      <c r="H1019" s="68"/>
      <c r="I1019" s="195" t="s">
        <v>3840</v>
      </c>
      <c r="J1019" s="68"/>
      <c r="K1019" s="68"/>
      <c r="L1019" s="68"/>
      <c r="M1019" s="68"/>
      <c r="N1019" s="341"/>
      <c r="O1019" s="341"/>
      <c r="P1019" s="212">
        <v>80</v>
      </c>
      <c r="Q1019" s="212">
        <v>0</v>
      </c>
      <c r="R1019" s="68" t="s">
        <v>1477</v>
      </c>
      <c r="S1019" s="342"/>
      <c r="T1019" s="269"/>
    </row>
    <row r="1020" spans="1:20" ht="89.25">
      <c r="A1020" s="189">
        <v>389</v>
      </c>
      <c r="B1020" s="68"/>
      <c r="C1020" s="210" t="s">
        <v>1400</v>
      </c>
      <c r="D1020" s="211">
        <v>46044</v>
      </c>
      <c r="E1020" s="189" t="s">
        <v>2621</v>
      </c>
      <c r="F1020" s="189" t="s">
        <v>10</v>
      </c>
      <c r="G1020" s="189">
        <v>1147215</v>
      </c>
      <c r="H1020" s="68"/>
      <c r="I1020" s="195" t="s">
        <v>3841</v>
      </c>
      <c r="J1020" s="68"/>
      <c r="K1020" s="68"/>
      <c r="L1020" s="68"/>
      <c r="M1020" s="68"/>
      <c r="N1020" s="341"/>
      <c r="O1020" s="341"/>
      <c r="P1020" s="212">
        <v>80</v>
      </c>
      <c r="Q1020" s="212">
        <v>0</v>
      </c>
      <c r="R1020" s="68" t="s">
        <v>1477</v>
      </c>
      <c r="S1020" s="342"/>
      <c r="T1020" s="269"/>
    </row>
    <row r="1021" spans="1:20" ht="63.75">
      <c r="A1021" s="189">
        <v>513</v>
      </c>
      <c r="B1021" s="68"/>
      <c r="C1021" s="210" t="s">
        <v>160</v>
      </c>
      <c r="D1021" s="211">
        <v>46044</v>
      </c>
      <c r="E1021" s="189" t="s">
        <v>2622</v>
      </c>
      <c r="F1021" s="189" t="s">
        <v>12</v>
      </c>
      <c r="G1021" s="189">
        <v>1147214</v>
      </c>
      <c r="H1021" s="68"/>
      <c r="I1021" s="195" t="s">
        <v>3842</v>
      </c>
      <c r="J1021" s="68"/>
      <c r="K1021" s="68"/>
      <c r="L1021" s="68"/>
      <c r="M1021" s="68"/>
      <c r="N1021" s="341"/>
      <c r="O1021" s="341"/>
      <c r="P1021" s="212">
        <v>238882874.75999999</v>
      </c>
      <c r="Q1021" s="212">
        <v>0</v>
      </c>
      <c r="R1021" s="68" t="s">
        <v>1477</v>
      </c>
      <c r="S1021" s="342"/>
      <c r="T1021" s="269"/>
    </row>
    <row r="1022" spans="1:20" ht="89.25">
      <c r="A1022" s="189">
        <v>389</v>
      </c>
      <c r="B1022" s="68"/>
      <c r="C1022" s="210" t="s">
        <v>1400</v>
      </c>
      <c r="D1022" s="211">
        <v>46044</v>
      </c>
      <c r="E1022" s="189" t="s">
        <v>2623</v>
      </c>
      <c r="F1022" s="189" t="s">
        <v>10</v>
      </c>
      <c r="G1022" s="189">
        <v>1147217</v>
      </c>
      <c r="H1022" s="68"/>
      <c r="I1022" s="195" t="s">
        <v>3843</v>
      </c>
      <c r="J1022" s="68"/>
      <c r="K1022" s="68"/>
      <c r="L1022" s="68"/>
      <c r="M1022" s="68"/>
      <c r="N1022" s="341"/>
      <c r="O1022" s="341"/>
      <c r="P1022" s="212">
        <v>80</v>
      </c>
      <c r="Q1022" s="212">
        <v>0</v>
      </c>
      <c r="R1022" s="68" t="s">
        <v>1477</v>
      </c>
      <c r="S1022" s="342"/>
      <c r="T1022" s="269"/>
    </row>
    <row r="1023" spans="1:20" ht="63.75">
      <c r="A1023" s="189">
        <v>513</v>
      </c>
      <c r="B1023" s="68"/>
      <c r="C1023" s="210" t="s">
        <v>160</v>
      </c>
      <c r="D1023" s="211">
        <v>46044</v>
      </c>
      <c r="E1023" s="189" t="s">
        <v>2624</v>
      </c>
      <c r="F1023" s="189" t="s">
        <v>10</v>
      </c>
      <c r="G1023" s="189">
        <v>1147214</v>
      </c>
      <c r="H1023" s="68"/>
      <c r="I1023" s="195" t="s">
        <v>3844</v>
      </c>
      <c r="J1023" s="68"/>
      <c r="K1023" s="68"/>
      <c r="L1023" s="68"/>
      <c r="M1023" s="68"/>
      <c r="N1023" s="341"/>
      <c r="O1023" s="341"/>
      <c r="P1023" s="212">
        <v>80</v>
      </c>
      <c r="Q1023" s="212">
        <v>0</v>
      </c>
      <c r="R1023" s="68" t="s">
        <v>1477</v>
      </c>
      <c r="S1023" s="342"/>
      <c r="T1023" s="269"/>
    </row>
    <row r="1024" spans="1:20" ht="51">
      <c r="A1024" s="189">
        <v>522</v>
      </c>
      <c r="B1024" s="68"/>
      <c r="C1024" s="210" t="s">
        <v>163</v>
      </c>
      <c r="D1024" s="211">
        <v>46048</v>
      </c>
      <c r="E1024" s="189" t="s">
        <v>2625</v>
      </c>
      <c r="F1024" s="189" t="s">
        <v>3</v>
      </c>
      <c r="G1024" s="189">
        <v>2365982</v>
      </c>
      <c r="H1024" s="68"/>
      <c r="I1024" s="195" t="s">
        <v>3845</v>
      </c>
      <c r="J1024" s="68"/>
      <c r="K1024" s="68"/>
      <c r="L1024" s="68"/>
      <c r="M1024" s="68"/>
      <c r="N1024" s="341"/>
      <c r="O1024" s="341"/>
      <c r="P1024" s="212">
        <v>0</v>
      </c>
      <c r="Q1024" s="212">
        <v>5000</v>
      </c>
      <c r="R1024" s="68" t="s">
        <v>1477</v>
      </c>
      <c r="S1024" s="342"/>
      <c r="T1024" s="269"/>
    </row>
    <row r="1025" spans="1:20" ht="63.75">
      <c r="A1025" s="189">
        <v>20</v>
      </c>
      <c r="B1025" s="68"/>
      <c r="C1025" s="210" t="s">
        <v>41</v>
      </c>
      <c r="D1025" s="211">
        <v>46048</v>
      </c>
      <c r="E1025" s="189" t="s">
        <v>2626</v>
      </c>
      <c r="F1025" s="189" t="s">
        <v>3</v>
      </c>
      <c r="G1025" s="189">
        <v>2365995</v>
      </c>
      <c r="H1025" s="68"/>
      <c r="I1025" s="195" t="s">
        <v>3846</v>
      </c>
      <c r="J1025" s="68"/>
      <c r="K1025" s="68"/>
      <c r="L1025" s="68"/>
      <c r="M1025" s="68"/>
      <c r="N1025" s="341"/>
      <c r="O1025" s="341"/>
      <c r="P1025" s="212">
        <v>0</v>
      </c>
      <c r="Q1025" s="212">
        <v>45000</v>
      </c>
      <c r="R1025" s="68" t="s">
        <v>1477</v>
      </c>
      <c r="S1025" s="342"/>
      <c r="T1025" s="269"/>
    </row>
    <row r="1026" spans="1:20" ht="51">
      <c r="A1026" s="189">
        <v>132</v>
      </c>
      <c r="B1026" s="68"/>
      <c r="C1026" s="210" t="s">
        <v>59</v>
      </c>
      <c r="D1026" s="211">
        <v>46048</v>
      </c>
      <c r="E1026" s="189" t="s">
        <v>2627</v>
      </c>
      <c r="F1026" s="189" t="s">
        <v>3</v>
      </c>
      <c r="G1026" s="189">
        <v>2366001</v>
      </c>
      <c r="H1026" s="68"/>
      <c r="I1026" s="195" t="s">
        <v>3847</v>
      </c>
      <c r="J1026" s="68"/>
      <c r="K1026" s="68"/>
      <c r="L1026" s="68"/>
      <c r="M1026" s="68"/>
      <c r="N1026" s="341"/>
      <c r="O1026" s="341"/>
      <c r="P1026" s="212">
        <v>0</v>
      </c>
      <c r="Q1026" s="212">
        <v>220</v>
      </c>
      <c r="R1026" s="68" t="s">
        <v>1477</v>
      </c>
      <c r="S1026" s="342"/>
      <c r="T1026" s="269"/>
    </row>
    <row r="1027" spans="1:20" ht="51">
      <c r="A1027" s="189">
        <v>16</v>
      </c>
      <c r="B1027" s="68"/>
      <c r="C1027" s="210" t="s">
        <v>40</v>
      </c>
      <c r="D1027" s="211">
        <v>46048</v>
      </c>
      <c r="E1027" s="189" t="s">
        <v>2628</v>
      </c>
      <c r="F1027" s="189" t="s">
        <v>3</v>
      </c>
      <c r="G1027" s="189">
        <v>2366006</v>
      </c>
      <c r="H1027" s="68"/>
      <c r="I1027" s="195" t="s">
        <v>3848</v>
      </c>
      <c r="J1027" s="68"/>
      <c r="K1027" s="68"/>
      <c r="L1027" s="68"/>
      <c r="M1027" s="68"/>
      <c r="N1027" s="341"/>
      <c r="O1027" s="341"/>
      <c r="P1027" s="212">
        <v>0</v>
      </c>
      <c r="Q1027" s="212">
        <v>12000</v>
      </c>
      <c r="R1027" s="68" t="s">
        <v>1477</v>
      </c>
      <c r="S1027" s="342"/>
      <c r="T1027" s="269"/>
    </row>
    <row r="1028" spans="1:20" ht="51">
      <c r="A1028" s="189">
        <v>16</v>
      </c>
      <c r="B1028" s="68"/>
      <c r="C1028" s="210" t="s">
        <v>40</v>
      </c>
      <c r="D1028" s="211">
        <v>46048</v>
      </c>
      <c r="E1028" s="189" t="s">
        <v>2629</v>
      </c>
      <c r="F1028" s="189" t="s">
        <v>3</v>
      </c>
      <c r="G1028" s="189">
        <v>2366008</v>
      </c>
      <c r="H1028" s="68"/>
      <c r="I1028" s="195" t="s">
        <v>3848</v>
      </c>
      <c r="J1028" s="68"/>
      <c r="K1028" s="68"/>
      <c r="L1028" s="68"/>
      <c r="M1028" s="68"/>
      <c r="N1028" s="341"/>
      <c r="O1028" s="341"/>
      <c r="P1028" s="212">
        <v>0</v>
      </c>
      <c r="Q1028" s="212">
        <v>12000</v>
      </c>
      <c r="R1028" s="68" t="s">
        <v>1477</v>
      </c>
      <c r="S1028" s="342"/>
      <c r="T1028" s="269"/>
    </row>
    <row r="1029" spans="1:20" ht="51">
      <c r="A1029" s="189">
        <v>287</v>
      </c>
      <c r="B1029" s="68"/>
      <c r="C1029" s="210" t="s">
        <v>116</v>
      </c>
      <c r="D1029" s="211">
        <v>46048</v>
      </c>
      <c r="E1029" s="189" t="s">
        <v>2630</v>
      </c>
      <c r="F1029" s="189" t="s">
        <v>3</v>
      </c>
      <c r="G1029" s="189">
        <v>2366028</v>
      </c>
      <c r="H1029" s="68"/>
      <c r="I1029" s="195" t="s">
        <v>3849</v>
      </c>
      <c r="J1029" s="68"/>
      <c r="K1029" s="68"/>
      <c r="L1029" s="68"/>
      <c r="M1029" s="68"/>
      <c r="N1029" s="341"/>
      <c r="O1029" s="341"/>
      <c r="P1029" s="212">
        <v>0</v>
      </c>
      <c r="Q1029" s="212">
        <v>438.63</v>
      </c>
      <c r="R1029" s="68" t="s">
        <v>1477</v>
      </c>
      <c r="S1029" s="342"/>
      <c r="T1029" s="269"/>
    </row>
    <row r="1030" spans="1:20" ht="51">
      <c r="A1030" s="189">
        <v>132</v>
      </c>
      <c r="B1030" s="68"/>
      <c r="C1030" s="210" t="s">
        <v>59</v>
      </c>
      <c r="D1030" s="211">
        <v>46048</v>
      </c>
      <c r="E1030" s="189" t="s">
        <v>2631</v>
      </c>
      <c r="F1030" s="189" t="s">
        <v>3</v>
      </c>
      <c r="G1030" s="189">
        <v>2366042</v>
      </c>
      <c r="H1030" s="68"/>
      <c r="I1030" s="195" t="s">
        <v>3850</v>
      </c>
      <c r="J1030" s="68"/>
      <c r="K1030" s="68"/>
      <c r="L1030" s="68"/>
      <c r="M1030" s="68"/>
      <c r="N1030" s="341"/>
      <c r="O1030" s="341"/>
      <c r="P1030" s="212">
        <v>0</v>
      </c>
      <c r="Q1030" s="212">
        <v>273.33</v>
      </c>
      <c r="R1030" s="68" t="s">
        <v>1477</v>
      </c>
      <c r="S1030" s="342"/>
      <c r="T1030" s="269"/>
    </row>
    <row r="1031" spans="1:20" ht="38.25">
      <c r="A1031" s="189">
        <v>15</v>
      </c>
      <c r="B1031" s="68"/>
      <c r="C1031" s="210" t="s">
        <v>39</v>
      </c>
      <c r="D1031" s="211">
        <v>46048</v>
      </c>
      <c r="E1031" s="189" t="s">
        <v>2632</v>
      </c>
      <c r="F1031" s="189" t="s">
        <v>3</v>
      </c>
      <c r="G1031" s="189">
        <v>2366046</v>
      </c>
      <c r="H1031" s="68"/>
      <c r="I1031" s="195" t="s">
        <v>3851</v>
      </c>
      <c r="J1031" s="68"/>
      <c r="K1031" s="68"/>
      <c r="L1031" s="68"/>
      <c r="M1031" s="68"/>
      <c r="N1031" s="341"/>
      <c r="O1031" s="341"/>
      <c r="P1031" s="212">
        <v>0</v>
      </c>
      <c r="Q1031" s="212">
        <v>553.26</v>
      </c>
      <c r="R1031" s="68" t="s">
        <v>1477</v>
      </c>
      <c r="S1031" s="342"/>
      <c r="T1031" s="269"/>
    </row>
    <row r="1032" spans="1:20" ht="51">
      <c r="A1032" s="189" t="s">
        <v>550</v>
      </c>
      <c r="B1032" s="68"/>
      <c r="C1032" s="210" t="s">
        <v>589</v>
      </c>
      <c r="D1032" s="211">
        <v>46048</v>
      </c>
      <c r="E1032" s="189" t="s">
        <v>2633</v>
      </c>
      <c r="F1032" s="189" t="s">
        <v>3</v>
      </c>
      <c r="G1032" s="189">
        <v>2366081</v>
      </c>
      <c r="H1032" s="68"/>
      <c r="I1032" s="195" t="s">
        <v>3517</v>
      </c>
      <c r="J1032" s="68"/>
      <c r="K1032" s="68"/>
      <c r="L1032" s="68"/>
      <c r="M1032" s="68"/>
      <c r="N1032" s="341"/>
      <c r="O1032" s="341"/>
      <c r="P1032" s="212">
        <v>0</v>
      </c>
      <c r="Q1032" s="212">
        <v>0.82</v>
      </c>
      <c r="R1032" s="68" t="s">
        <v>1477</v>
      </c>
      <c r="S1032" s="342"/>
      <c r="T1032" s="269"/>
    </row>
    <row r="1033" spans="1:20" ht="51">
      <c r="A1033" s="189">
        <v>86</v>
      </c>
      <c r="B1033" s="68"/>
      <c r="C1033" s="210" t="s">
        <v>50</v>
      </c>
      <c r="D1033" s="211">
        <v>46048</v>
      </c>
      <c r="E1033" s="189" t="s">
        <v>2634</v>
      </c>
      <c r="F1033" s="189" t="s">
        <v>3</v>
      </c>
      <c r="G1033" s="189">
        <v>2366094</v>
      </c>
      <c r="H1033" s="68"/>
      <c r="I1033" s="195" t="s">
        <v>3852</v>
      </c>
      <c r="J1033" s="68"/>
      <c r="K1033" s="68"/>
      <c r="L1033" s="68"/>
      <c r="M1033" s="68"/>
      <c r="N1033" s="341"/>
      <c r="O1033" s="341"/>
      <c r="P1033" s="212">
        <v>0</v>
      </c>
      <c r="Q1033" s="212">
        <v>23400</v>
      </c>
      <c r="R1033" s="68" t="s">
        <v>1477</v>
      </c>
      <c r="S1033" s="342"/>
      <c r="T1033" s="269"/>
    </row>
    <row r="1034" spans="1:20" ht="51">
      <c r="A1034" s="189">
        <v>599</v>
      </c>
      <c r="B1034" s="68"/>
      <c r="C1034" s="210" t="s">
        <v>1244</v>
      </c>
      <c r="D1034" s="211">
        <v>46048</v>
      </c>
      <c r="E1034" s="189" t="s">
        <v>2635</v>
      </c>
      <c r="F1034" s="189" t="s">
        <v>3</v>
      </c>
      <c r="G1034" s="189">
        <v>2366113</v>
      </c>
      <c r="H1034" s="68"/>
      <c r="I1034" s="195" t="s">
        <v>3853</v>
      </c>
      <c r="J1034" s="68"/>
      <c r="K1034" s="68"/>
      <c r="L1034" s="68"/>
      <c r="M1034" s="68"/>
      <c r="N1034" s="341"/>
      <c r="O1034" s="341"/>
      <c r="P1034" s="212">
        <v>0</v>
      </c>
      <c r="Q1034" s="212">
        <v>21654.7</v>
      </c>
      <c r="R1034" s="68" t="s">
        <v>1477</v>
      </c>
      <c r="S1034" s="342"/>
      <c r="T1034" s="269"/>
    </row>
    <row r="1035" spans="1:20" ht="51">
      <c r="A1035" s="189">
        <v>81</v>
      </c>
      <c r="B1035" s="68"/>
      <c r="C1035" s="210" t="s">
        <v>49</v>
      </c>
      <c r="D1035" s="211">
        <v>46048</v>
      </c>
      <c r="E1035" s="189" t="s">
        <v>2636</v>
      </c>
      <c r="F1035" s="189" t="s">
        <v>3</v>
      </c>
      <c r="G1035" s="189">
        <v>2366117</v>
      </c>
      <c r="H1035" s="68"/>
      <c r="I1035" s="195" t="s">
        <v>1592</v>
      </c>
      <c r="J1035" s="68"/>
      <c r="K1035" s="68"/>
      <c r="L1035" s="68"/>
      <c r="M1035" s="68"/>
      <c r="N1035" s="341"/>
      <c r="O1035" s="341"/>
      <c r="P1035" s="212">
        <v>0</v>
      </c>
      <c r="Q1035" s="212">
        <v>30</v>
      </c>
      <c r="R1035" s="68" t="s">
        <v>1477</v>
      </c>
      <c r="S1035" s="342"/>
      <c r="T1035" s="269"/>
    </row>
    <row r="1036" spans="1:20" ht="51">
      <c r="A1036" s="189">
        <v>133</v>
      </c>
      <c r="B1036" s="68"/>
      <c r="C1036" s="210" t="s">
        <v>60</v>
      </c>
      <c r="D1036" s="211">
        <v>46048</v>
      </c>
      <c r="E1036" s="189" t="s">
        <v>2637</v>
      </c>
      <c r="F1036" s="189" t="s">
        <v>3</v>
      </c>
      <c r="G1036" s="189">
        <v>2366122</v>
      </c>
      <c r="H1036" s="68"/>
      <c r="I1036" s="195" t="s">
        <v>3854</v>
      </c>
      <c r="J1036" s="68"/>
      <c r="K1036" s="68"/>
      <c r="L1036" s="68"/>
      <c r="M1036" s="68"/>
      <c r="N1036" s="341"/>
      <c r="O1036" s="341"/>
      <c r="P1036" s="212">
        <v>0</v>
      </c>
      <c r="Q1036" s="212">
        <v>116.94</v>
      </c>
      <c r="R1036" s="68" t="s">
        <v>1477</v>
      </c>
      <c r="S1036" s="342"/>
      <c r="T1036" s="269"/>
    </row>
    <row r="1037" spans="1:20" ht="51">
      <c r="A1037" s="189">
        <v>578</v>
      </c>
      <c r="B1037" s="68"/>
      <c r="C1037" s="210" t="s">
        <v>168</v>
      </c>
      <c r="D1037" s="211">
        <v>46048</v>
      </c>
      <c r="E1037" s="189" t="s">
        <v>2638</v>
      </c>
      <c r="F1037" s="189" t="s">
        <v>3</v>
      </c>
      <c r="G1037" s="189">
        <v>2366012</v>
      </c>
      <c r="H1037" s="68"/>
      <c r="I1037" s="195" t="s">
        <v>3855</v>
      </c>
      <c r="J1037" s="68"/>
      <c r="K1037" s="68"/>
      <c r="L1037" s="68"/>
      <c r="M1037" s="68"/>
      <c r="N1037" s="341"/>
      <c r="O1037" s="341"/>
      <c r="P1037" s="212">
        <v>0</v>
      </c>
      <c r="Q1037" s="212">
        <v>13489.46</v>
      </c>
      <c r="R1037" s="68" t="s">
        <v>1477</v>
      </c>
      <c r="S1037" s="342"/>
      <c r="T1037" s="269"/>
    </row>
    <row r="1038" spans="1:20" ht="51">
      <c r="A1038" s="189">
        <v>578</v>
      </c>
      <c r="B1038" s="68"/>
      <c r="C1038" s="210" t="s">
        <v>168</v>
      </c>
      <c r="D1038" s="211">
        <v>46048</v>
      </c>
      <c r="E1038" s="189" t="s">
        <v>2639</v>
      </c>
      <c r="F1038" s="189" t="s">
        <v>3</v>
      </c>
      <c r="G1038" s="189">
        <v>2366014</v>
      </c>
      <c r="H1038" s="68"/>
      <c r="I1038" s="195" t="s">
        <v>3856</v>
      </c>
      <c r="J1038" s="68"/>
      <c r="K1038" s="68"/>
      <c r="L1038" s="68"/>
      <c r="M1038" s="68"/>
      <c r="N1038" s="341"/>
      <c r="O1038" s="341"/>
      <c r="P1038" s="212">
        <v>0</v>
      </c>
      <c r="Q1038" s="212">
        <v>13861</v>
      </c>
      <c r="R1038" s="68" t="s">
        <v>1477</v>
      </c>
      <c r="S1038" s="342"/>
      <c r="T1038" s="269"/>
    </row>
    <row r="1039" spans="1:20" ht="51">
      <c r="A1039" s="189">
        <v>578</v>
      </c>
      <c r="B1039" s="68"/>
      <c r="C1039" s="210" t="s">
        <v>168</v>
      </c>
      <c r="D1039" s="211">
        <v>46048</v>
      </c>
      <c r="E1039" s="189" t="s">
        <v>2640</v>
      </c>
      <c r="F1039" s="189" t="s">
        <v>3</v>
      </c>
      <c r="G1039" s="189">
        <v>2366015</v>
      </c>
      <c r="H1039" s="68"/>
      <c r="I1039" s="195" t="s">
        <v>3857</v>
      </c>
      <c r="J1039" s="68"/>
      <c r="K1039" s="68"/>
      <c r="L1039" s="68"/>
      <c r="M1039" s="68"/>
      <c r="N1039" s="341"/>
      <c r="O1039" s="341"/>
      <c r="P1039" s="212">
        <v>0</v>
      </c>
      <c r="Q1039" s="212">
        <v>3198.92</v>
      </c>
      <c r="R1039" s="68" t="s">
        <v>1477</v>
      </c>
      <c r="S1039" s="342"/>
      <c r="T1039" s="269"/>
    </row>
    <row r="1040" spans="1:20" ht="51">
      <c r="A1040" s="189" t="s">
        <v>550</v>
      </c>
      <c r="B1040" s="68"/>
      <c r="C1040" s="210" t="s">
        <v>589</v>
      </c>
      <c r="D1040" s="211">
        <v>46048</v>
      </c>
      <c r="E1040" s="189" t="s">
        <v>2641</v>
      </c>
      <c r="F1040" s="189" t="s">
        <v>3</v>
      </c>
      <c r="G1040" s="189">
        <v>2366050</v>
      </c>
      <c r="H1040" s="68"/>
      <c r="I1040" s="195" t="s">
        <v>3858</v>
      </c>
      <c r="J1040" s="68"/>
      <c r="K1040" s="68"/>
      <c r="L1040" s="68"/>
      <c r="M1040" s="68"/>
      <c r="N1040" s="341"/>
      <c r="O1040" s="341"/>
      <c r="P1040" s="212">
        <v>0</v>
      </c>
      <c r="Q1040" s="212">
        <v>1.85</v>
      </c>
      <c r="R1040" s="68" t="s">
        <v>1477</v>
      </c>
      <c r="S1040" s="342"/>
      <c r="T1040" s="269"/>
    </row>
    <row r="1041" spans="1:20" ht="51">
      <c r="A1041" s="189" t="s">
        <v>550</v>
      </c>
      <c r="B1041" s="68"/>
      <c r="C1041" s="210" t="s">
        <v>589</v>
      </c>
      <c r="D1041" s="211">
        <v>46048</v>
      </c>
      <c r="E1041" s="189" t="s">
        <v>2642</v>
      </c>
      <c r="F1041" s="189" t="s">
        <v>3</v>
      </c>
      <c r="G1041" s="189">
        <v>2366051</v>
      </c>
      <c r="H1041" s="68"/>
      <c r="I1041" s="195" t="s">
        <v>3859</v>
      </c>
      <c r="J1041" s="68"/>
      <c r="K1041" s="68"/>
      <c r="L1041" s="68"/>
      <c r="M1041" s="68"/>
      <c r="N1041" s="341"/>
      <c r="O1041" s="341"/>
      <c r="P1041" s="212">
        <v>0</v>
      </c>
      <c r="Q1041" s="212">
        <v>15.05</v>
      </c>
      <c r="R1041" s="68" t="s">
        <v>1477</v>
      </c>
      <c r="S1041" s="342"/>
      <c r="T1041" s="269"/>
    </row>
    <row r="1042" spans="1:20" ht="63.75">
      <c r="A1042" s="189">
        <v>221</v>
      </c>
      <c r="B1042" s="68"/>
      <c r="C1042" s="210" t="s">
        <v>92</v>
      </c>
      <c r="D1042" s="211">
        <v>46048</v>
      </c>
      <c r="E1042" s="189" t="s">
        <v>2643</v>
      </c>
      <c r="F1042" s="189" t="s">
        <v>3</v>
      </c>
      <c r="G1042" s="189">
        <v>2366053</v>
      </c>
      <c r="H1042" s="68"/>
      <c r="I1042" s="195" t="s">
        <v>3860</v>
      </c>
      <c r="J1042" s="68"/>
      <c r="K1042" s="68"/>
      <c r="L1042" s="68"/>
      <c r="M1042" s="68"/>
      <c r="N1042" s="341"/>
      <c r="O1042" s="341"/>
      <c r="P1042" s="212">
        <v>0</v>
      </c>
      <c r="Q1042" s="212">
        <v>300</v>
      </c>
      <c r="R1042" s="68" t="s">
        <v>1477</v>
      </c>
      <c r="S1042" s="342"/>
      <c r="T1042" s="269"/>
    </row>
    <row r="1043" spans="1:20" ht="63.75">
      <c r="A1043" s="189">
        <v>221</v>
      </c>
      <c r="B1043" s="68"/>
      <c r="C1043" s="210" t="s">
        <v>92</v>
      </c>
      <c r="D1043" s="211">
        <v>46048</v>
      </c>
      <c r="E1043" s="189" t="s">
        <v>2644</v>
      </c>
      <c r="F1043" s="189" t="s">
        <v>3</v>
      </c>
      <c r="G1043" s="189">
        <v>2366055</v>
      </c>
      <c r="H1043" s="68"/>
      <c r="I1043" s="195" t="s">
        <v>3861</v>
      </c>
      <c r="J1043" s="68"/>
      <c r="K1043" s="68"/>
      <c r="L1043" s="68"/>
      <c r="M1043" s="68"/>
      <c r="N1043" s="341"/>
      <c r="O1043" s="341"/>
      <c r="P1043" s="212">
        <v>0</v>
      </c>
      <c r="Q1043" s="212">
        <v>300</v>
      </c>
      <c r="R1043" s="68" t="s">
        <v>1477</v>
      </c>
      <c r="S1043" s="342"/>
      <c r="T1043" s="269"/>
    </row>
    <row r="1044" spans="1:20" ht="63.75">
      <c r="A1044" s="189">
        <v>221</v>
      </c>
      <c r="B1044" s="68"/>
      <c r="C1044" s="210" t="s">
        <v>92</v>
      </c>
      <c r="D1044" s="211">
        <v>46048</v>
      </c>
      <c r="E1044" s="189" t="s">
        <v>2645</v>
      </c>
      <c r="F1044" s="189" t="s">
        <v>3</v>
      </c>
      <c r="G1044" s="189">
        <v>2366056</v>
      </c>
      <c r="H1044" s="68"/>
      <c r="I1044" s="195" t="s">
        <v>3862</v>
      </c>
      <c r="J1044" s="68"/>
      <c r="K1044" s="68"/>
      <c r="L1044" s="68"/>
      <c r="M1044" s="68"/>
      <c r="N1044" s="341"/>
      <c r="O1044" s="341"/>
      <c r="P1044" s="212">
        <v>0</v>
      </c>
      <c r="Q1044" s="212">
        <v>1030</v>
      </c>
      <c r="R1044" s="68" t="s">
        <v>1477</v>
      </c>
      <c r="S1044" s="342"/>
      <c r="T1044" s="269"/>
    </row>
    <row r="1045" spans="1:20" ht="63.75">
      <c r="A1045" s="189">
        <v>221</v>
      </c>
      <c r="B1045" s="68"/>
      <c r="C1045" s="210" t="s">
        <v>92</v>
      </c>
      <c r="D1045" s="211">
        <v>46048</v>
      </c>
      <c r="E1045" s="189" t="s">
        <v>2646</v>
      </c>
      <c r="F1045" s="189" t="s">
        <v>3</v>
      </c>
      <c r="G1045" s="189">
        <v>2366057</v>
      </c>
      <c r="H1045" s="68"/>
      <c r="I1045" s="195" t="s">
        <v>3863</v>
      </c>
      <c r="J1045" s="68"/>
      <c r="K1045" s="68"/>
      <c r="L1045" s="68"/>
      <c r="M1045" s="68"/>
      <c r="N1045" s="341"/>
      <c r="O1045" s="341"/>
      <c r="P1045" s="212">
        <v>0</v>
      </c>
      <c r="Q1045" s="212">
        <v>1050</v>
      </c>
      <c r="R1045" s="68" t="s">
        <v>1477</v>
      </c>
      <c r="S1045" s="342"/>
      <c r="T1045" s="269"/>
    </row>
    <row r="1046" spans="1:20" ht="63.75">
      <c r="A1046" s="189">
        <v>221</v>
      </c>
      <c r="B1046" s="68"/>
      <c r="C1046" s="210" t="s">
        <v>92</v>
      </c>
      <c r="D1046" s="211">
        <v>46048</v>
      </c>
      <c r="E1046" s="189" t="s">
        <v>2647</v>
      </c>
      <c r="F1046" s="189" t="s">
        <v>3</v>
      </c>
      <c r="G1046" s="189">
        <v>2366058</v>
      </c>
      <c r="H1046" s="68"/>
      <c r="I1046" s="195" t="s">
        <v>3864</v>
      </c>
      <c r="J1046" s="68"/>
      <c r="K1046" s="68"/>
      <c r="L1046" s="68"/>
      <c r="M1046" s="68"/>
      <c r="N1046" s="341"/>
      <c r="O1046" s="341"/>
      <c r="P1046" s="212">
        <v>0</v>
      </c>
      <c r="Q1046" s="212">
        <v>200</v>
      </c>
      <c r="R1046" s="68" t="s">
        <v>1477</v>
      </c>
      <c r="S1046" s="342"/>
      <c r="T1046" s="269"/>
    </row>
    <row r="1047" spans="1:20" ht="63.75">
      <c r="A1047" s="189">
        <v>221</v>
      </c>
      <c r="B1047" s="68"/>
      <c r="C1047" s="210" t="s">
        <v>92</v>
      </c>
      <c r="D1047" s="211">
        <v>46048</v>
      </c>
      <c r="E1047" s="189" t="s">
        <v>2648</v>
      </c>
      <c r="F1047" s="189" t="s">
        <v>3</v>
      </c>
      <c r="G1047" s="189">
        <v>2366059</v>
      </c>
      <c r="H1047" s="68"/>
      <c r="I1047" s="195" t="s">
        <v>3865</v>
      </c>
      <c r="J1047" s="68"/>
      <c r="K1047" s="68"/>
      <c r="L1047" s="68"/>
      <c r="M1047" s="68"/>
      <c r="N1047" s="341"/>
      <c r="O1047" s="341"/>
      <c r="P1047" s="212">
        <v>0</v>
      </c>
      <c r="Q1047" s="212">
        <v>2210</v>
      </c>
      <c r="R1047" s="68" t="s">
        <v>1477</v>
      </c>
      <c r="S1047" s="342"/>
      <c r="T1047" s="269"/>
    </row>
    <row r="1048" spans="1:20" ht="51">
      <c r="A1048" s="189" t="s">
        <v>544</v>
      </c>
      <c r="B1048" s="68"/>
      <c r="C1048" s="210" t="s">
        <v>678</v>
      </c>
      <c r="D1048" s="211">
        <v>46048</v>
      </c>
      <c r="E1048" s="189" t="s">
        <v>2649</v>
      </c>
      <c r="F1048" s="189" t="s">
        <v>3</v>
      </c>
      <c r="G1048" s="189">
        <v>2366060</v>
      </c>
      <c r="H1048" s="68"/>
      <c r="I1048" s="195" t="s">
        <v>3866</v>
      </c>
      <c r="J1048" s="68"/>
      <c r="K1048" s="68"/>
      <c r="L1048" s="68"/>
      <c r="M1048" s="68"/>
      <c r="N1048" s="341"/>
      <c r="O1048" s="341"/>
      <c r="P1048" s="212">
        <v>0</v>
      </c>
      <c r="Q1048" s="212">
        <v>215.86</v>
      </c>
      <c r="R1048" s="68" t="s">
        <v>1477</v>
      </c>
      <c r="S1048" s="342"/>
      <c r="T1048" s="269"/>
    </row>
    <row r="1049" spans="1:20" ht="63.75">
      <c r="A1049" s="189" t="s">
        <v>542</v>
      </c>
      <c r="B1049" s="68"/>
      <c r="C1049" s="210" t="s">
        <v>686</v>
      </c>
      <c r="D1049" s="211">
        <v>46048</v>
      </c>
      <c r="E1049" s="189" t="s">
        <v>2650</v>
      </c>
      <c r="F1049" s="189" t="s">
        <v>10</v>
      </c>
      <c r="G1049" s="189">
        <v>21012</v>
      </c>
      <c r="H1049" s="68"/>
      <c r="I1049" s="195" t="s">
        <v>3867</v>
      </c>
      <c r="J1049" s="68"/>
      <c r="K1049" s="68"/>
      <c r="L1049" s="68"/>
      <c r="M1049" s="68"/>
      <c r="N1049" s="341"/>
      <c r="O1049" s="341"/>
      <c r="P1049" s="212">
        <v>21548.75</v>
      </c>
      <c r="Q1049" s="212">
        <v>0</v>
      </c>
      <c r="R1049" s="68" t="s">
        <v>1477</v>
      </c>
      <c r="S1049" s="342"/>
      <c r="T1049" s="269"/>
    </row>
    <row r="1050" spans="1:20" ht="51">
      <c r="A1050" s="189" t="s">
        <v>542</v>
      </c>
      <c r="B1050" s="68"/>
      <c r="C1050" s="210" t="s">
        <v>686</v>
      </c>
      <c r="D1050" s="211">
        <v>46048</v>
      </c>
      <c r="E1050" s="189" t="s">
        <v>2651</v>
      </c>
      <c r="F1050" s="189" t="s">
        <v>10</v>
      </c>
      <c r="G1050" s="189">
        <v>20980</v>
      </c>
      <c r="H1050" s="68"/>
      <c r="I1050" s="195" t="s">
        <v>3868</v>
      </c>
      <c r="J1050" s="68"/>
      <c r="K1050" s="68"/>
      <c r="L1050" s="68"/>
      <c r="M1050" s="68"/>
      <c r="N1050" s="341"/>
      <c r="O1050" s="341"/>
      <c r="P1050" s="212">
        <v>593.29999999999995</v>
      </c>
      <c r="Q1050" s="212">
        <v>0</v>
      </c>
      <c r="R1050" s="68" t="s">
        <v>1477</v>
      </c>
      <c r="S1050" s="342"/>
      <c r="T1050" s="269"/>
    </row>
    <row r="1051" spans="1:20" ht="63.75">
      <c r="A1051" s="189" t="s">
        <v>542</v>
      </c>
      <c r="B1051" s="68"/>
      <c r="C1051" s="210" t="s">
        <v>686</v>
      </c>
      <c r="D1051" s="211">
        <v>46048</v>
      </c>
      <c r="E1051" s="189" t="s">
        <v>2652</v>
      </c>
      <c r="F1051" s="189" t="s">
        <v>10</v>
      </c>
      <c r="G1051" s="189">
        <v>21000</v>
      </c>
      <c r="H1051" s="68"/>
      <c r="I1051" s="195" t="s">
        <v>3869</v>
      </c>
      <c r="J1051" s="68"/>
      <c r="K1051" s="68"/>
      <c r="L1051" s="68"/>
      <c r="M1051" s="68"/>
      <c r="N1051" s="341"/>
      <c r="O1051" s="341"/>
      <c r="P1051" s="212">
        <v>20871.05</v>
      </c>
      <c r="Q1051" s="212">
        <v>0</v>
      </c>
      <c r="R1051" s="68" t="s">
        <v>1477</v>
      </c>
      <c r="S1051" s="342"/>
      <c r="T1051" s="269"/>
    </row>
    <row r="1052" spans="1:20" ht="63.75">
      <c r="A1052" s="189" t="s">
        <v>542</v>
      </c>
      <c r="B1052" s="68"/>
      <c r="C1052" s="210" t="s">
        <v>686</v>
      </c>
      <c r="D1052" s="211">
        <v>46048</v>
      </c>
      <c r="E1052" s="189" t="s">
        <v>2653</v>
      </c>
      <c r="F1052" s="189" t="s">
        <v>10</v>
      </c>
      <c r="G1052" s="189">
        <v>21001</v>
      </c>
      <c r="H1052" s="68"/>
      <c r="I1052" s="195" t="s">
        <v>3870</v>
      </c>
      <c r="J1052" s="68"/>
      <c r="K1052" s="68"/>
      <c r="L1052" s="68"/>
      <c r="M1052" s="68"/>
      <c r="N1052" s="341"/>
      <c r="O1052" s="341"/>
      <c r="P1052" s="212">
        <v>9177.9</v>
      </c>
      <c r="Q1052" s="212">
        <v>0</v>
      </c>
      <c r="R1052" s="68" t="s">
        <v>1477</v>
      </c>
      <c r="S1052" s="342"/>
      <c r="T1052" s="269"/>
    </row>
    <row r="1053" spans="1:20" ht="63.75">
      <c r="A1053" s="189" t="s">
        <v>542</v>
      </c>
      <c r="B1053" s="68"/>
      <c r="C1053" s="210" t="s">
        <v>686</v>
      </c>
      <c r="D1053" s="211">
        <v>46048</v>
      </c>
      <c r="E1053" s="189" t="s">
        <v>2654</v>
      </c>
      <c r="F1053" s="189" t="s">
        <v>10</v>
      </c>
      <c r="G1053" s="189">
        <v>21002</v>
      </c>
      <c r="H1053" s="68"/>
      <c r="I1053" s="195" t="s">
        <v>3871</v>
      </c>
      <c r="J1053" s="68"/>
      <c r="K1053" s="68"/>
      <c r="L1053" s="68"/>
      <c r="M1053" s="68"/>
      <c r="N1053" s="341"/>
      <c r="O1053" s="341"/>
      <c r="P1053" s="212">
        <v>6997.66</v>
      </c>
      <c r="Q1053" s="212">
        <v>0</v>
      </c>
      <c r="R1053" s="68" t="s">
        <v>1477</v>
      </c>
      <c r="S1053" s="342"/>
      <c r="T1053" s="269"/>
    </row>
    <row r="1054" spans="1:20" ht="63.75">
      <c r="A1054" s="189">
        <v>862</v>
      </c>
      <c r="B1054" s="68"/>
      <c r="C1054" s="210" t="s">
        <v>187</v>
      </c>
      <c r="D1054" s="211">
        <v>46048</v>
      </c>
      <c r="E1054" s="189" t="s">
        <v>2655</v>
      </c>
      <c r="F1054" s="189" t="s">
        <v>635</v>
      </c>
      <c r="G1054" s="189">
        <v>14615790</v>
      </c>
      <c r="H1054" s="68"/>
      <c r="I1054" s="195" t="s">
        <v>3872</v>
      </c>
      <c r="J1054" s="68"/>
      <c r="K1054" s="68"/>
      <c r="L1054" s="68"/>
      <c r="M1054" s="68"/>
      <c r="N1054" s="341"/>
      <c r="O1054" s="341"/>
      <c r="P1054" s="212">
        <v>0</v>
      </c>
      <c r="Q1054" s="212">
        <v>2736.81</v>
      </c>
      <c r="R1054" s="68" t="s">
        <v>1477</v>
      </c>
      <c r="S1054" s="342"/>
      <c r="T1054" s="269"/>
    </row>
    <row r="1055" spans="1:20" ht="63.75">
      <c r="A1055" s="189">
        <v>862</v>
      </c>
      <c r="B1055" s="68"/>
      <c r="C1055" s="210" t="s">
        <v>187</v>
      </c>
      <c r="D1055" s="211">
        <v>46048</v>
      </c>
      <c r="E1055" s="189" t="s">
        <v>2656</v>
      </c>
      <c r="F1055" s="189" t="s">
        <v>635</v>
      </c>
      <c r="G1055" s="189">
        <v>14615783</v>
      </c>
      <c r="H1055" s="68"/>
      <c r="I1055" s="195" t="s">
        <v>3873</v>
      </c>
      <c r="J1055" s="68"/>
      <c r="K1055" s="68"/>
      <c r="L1055" s="68"/>
      <c r="M1055" s="68"/>
      <c r="N1055" s="341"/>
      <c r="O1055" s="341"/>
      <c r="P1055" s="212">
        <v>0</v>
      </c>
      <c r="Q1055" s="212">
        <v>1444.95</v>
      </c>
      <c r="R1055" s="68" t="s">
        <v>1477</v>
      </c>
      <c r="S1055" s="342"/>
      <c r="T1055" s="269"/>
    </row>
    <row r="1056" spans="1:20" ht="76.5">
      <c r="A1056" s="189" t="s">
        <v>544</v>
      </c>
      <c r="B1056" s="68"/>
      <c r="C1056" s="210" t="s">
        <v>678</v>
      </c>
      <c r="D1056" s="211">
        <v>46048</v>
      </c>
      <c r="E1056" s="189" t="s">
        <v>2675</v>
      </c>
      <c r="F1056" s="189" t="s">
        <v>6</v>
      </c>
      <c r="G1056" s="189">
        <v>2364107</v>
      </c>
      <c r="H1056" s="68"/>
      <c r="I1056" s="195" t="s">
        <v>3892</v>
      </c>
      <c r="J1056" s="68"/>
      <c r="K1056" s="68"/>
      <c r="L1056" s="68"/>
      <c r="M1056" s="68"/>
      <c r="N1056" s="341"/>
      <c r="O1056" s="341"/>
      <c r="P1056" s="212">
        <v>0</v>
      </c>
      <c r="Q1056" s="212">
        <v>2.2599999999999998</v>
      </c>
      <c r="R1056" s="68" t="s">
        <v>1477</v>
      </c>
      <c r="S1056" s="342"/>
      <c r="T1056" s="269"/>
    </row>
    <row r="1057" spans="1:20" ht="63.75">
      <c r="A1057" s="189">
        <v>862</v>
      </c>
      <c r="B1057" s="68"/>
      <c r="C1057" s="210" t="s">
        <v>187</v>
      </c>
      <c r="D1057" s="211">
        <v>46048</v>
      </c>
      <c r="E1057" s="189" t="s">
        <v>2676</v>
      </c>
      <c r="F1057" s="189" t="s">
        <v>635</v>
      </c>
      <c r="G1057" s="189">
        <v>14615794</v>
      </c>
      <c r="H1057" s="68"/>
      <c r="I1057" s="195" t="s">
        <v>3893</v>
      </c>
      <c r="J1057" s="68"/>
      <c r="K1057" s="68"/>
      <c r="L1057" s="68"/>
      <c r="M1057" s="68"/>
      <c r="N1057" s="341"/>
      <c r="O1057" s="341"/>
      <c r="P1057" s="212">
        <v>0</v>
      </c>
      <c r="Q1057" s="212">
        <v>776.4</v>
      </c>
      <c r="R1057" s="68" t="s">
        <v>1477</v>
      </c>
      <c r="S1057" s="342"/>
      <c r="T1057" s="269"/>
    </row>
    <row r="1058" spans="1:20" ht="63.75">
      <c r="A1058" s="189">
        <v>862</v>
      </c>
      <c r="B1058" s="68"/>
      <c r="C1058" s="210" t="s">
        <v>187</v>
      </c>
      <c r="D1058" s="211">
        <v>46048</v>
      </c>
      <c r="E1058" s="189" t="s">
        <v>2677</v>
      </c>
      <c r="F1058" s="189" t="s">
        <v>635</v>
      </c>
      <c r="G1058" s="189">
        <v>14615798</v>
      </c>
      <c r="H1058" s="68"/>
      <c r="I1058" s="195" t="s">
        <v>3894</v>
      </c>
      <c r="J1058" s="68"/>
      <c r="K1058" s="68"/>
      <c r="L1058" s="68"/>
      <c r="M1058" s="68"/>
      <c r="N1058" s="341"/>
      <c r="O1058" s="341"/>
      <c r="P1058" s="212">
        <v>0</v>
      </c>
      <c r="Q1058" s="212">
        <v>8571.64</v>
      </c>
      <c r="R1058" s="68" t="s">
        <v>1477</v>
      </c>
      <c r="S1058" s="342"/>
      <c r="T1058" s="269"/>
    </row>
    <row r="1059" spans="1:20" ht="63.75">
      <c r="A1059" s="189">
        <v>862</v>
      </c>
      <c r="B1059" s="68"/>
      <c r="C1059" s="210" t="s">
        <v>187</v>
      </c>
      <c r="D1059" s="211">
        <v>46048</v>
      </c>
      <c r="E1059" s="189" t="s">
        <v>2678</v>
      </c>
      <c r="F1059" s="189" t="s">
        <v>635</v>
      </c>
      <c r="G1059" s="189">
        <v>14615806</v>
      </c>
      <c r="H1059" s="68"/>
      <c r="I1059" s="195" t="s">
        <v>3895</v>
      </c>
      <c r="J1059" s="68"/>
      <c r="K1059" s="68"/>
      <c r="L1059" s="68"/>
      <c r="M1059" s="68"/>
      <c r="N1059" s="341"/>
      <c r="O1059" s="341"/>
      <c r="P1059" s="212">
        <v>0</v>
      </c>
      <c r="Q1059" s="212">
        <v>4546.97</v>
      </c>
      <c r="R1059" s="68" t="s">
        <v>1477</v>
      </c>
      <c r="S1059" s="342"/>
      <c r="T1059" s="269"/>
    </row>
    <row r="1060" spans="1:20" ht="76.5">
      <c r="A1060" s="189">
        <v>862</v>
      </c>
      <c r="B1060" s="68"/>
      <c r="C1060" s="210" t="s">
        <v>187</v>
      </c>
      <c r="D1060" s="211">
        <v>46048</v>
      </c>
      <c r="E1060" s="189" t="s">
        <v>2679</v>
      </c>
      <c r="F1060" s="189" t="s">
        <v>635</v>
      </c>
      <c r="G1060" s="189">
        <v>14615800</v>
      </c>
      <c r="H1060" s="68"/>
      <c r="I1060" s="195" t="s">
        <v>3896</v>
      </c>
      <c r="J1060" s="68"/>
      <c r="K1060" s="68"/>
      <c r="L1060" s="68"/>
      <c r="M1060" s="68"/>
      <c r="N1060" s="341"/>
      <c r="O1060" s="341"/>
      <c r="P1060" s="212">
        <v>0</v>
      </c>
      <c r="Q1060" s="212">
        <v>245.65</v>
      </c>
      <c r="R1060" s="68" t="s">
        <v>1477</v>
      </c>
      <c r="S1060" s="342"/>
      <c r="T1060" s="269"/>
    </row>
    <row r="1061" spans="1:20" ht="63.75">
      <c r="A1061" s="189">
        <v>862</v>
      </c>
      <c r="B1061" s="68"/>
      <c r="C1061" s="210" t="s">
        <v>187</v>
      </c>
      <c r="D1061" s="211">
        <v>46048</v>
      </c>
      <c r="E1061" s="189" t="s">
        <v>2680</v>
      </c>
      <c r="F1061" s="189" t="s">
        <v>635</v>
      </c>
      <c r="G1061" s="189">
        <v>14615811</v>
      </c>
      <c r="H1061" s="68"/>
      <c r="I1061" s="195" t="s">
        <v>3897</v>
      </c>
      <c r="J1061" s="68"/>
      <c r="K1061" s="68"/>
      <c r="L1061" s="68"/>
      <c r="M1061" s="68"/>
      <c r="N1061" s="341"/>
      <c r="O1061" s="341"/>
      <c r="P1061" s="212">
        <v>0</v>
      </c>
      <c r="Q1061" s="212">
        <v>703.58</v>
      </c>
      <c r="R1061" s="68" t="s">
        <v>1477</v>
      </c>
      <c r="S1061" s="342"/>
      <c r="T1061" s="269"/>
    </row>
    <row r="1062" spans="1:20" ht="63.75">
      <c r="A1062" s="189">
        <v>862</v>
      </c>
      <c r="B1062" s="68"/>
      <c r="C1062" s="210" t="s">
        <v>187</v>
      </c>
      <c r="D1062" s="211">
        <v>46048</v>
      </c>
      <c r="E1062" s="189" t="s">
        <v>2681</v>
      </c>
      <c r="F1062" s="189" t="s">
        <v>635</v>
      </c>
      <c r="G1062" s="189">
        <v>14615796</v>
      </c>
      <c r="H1062" s="68"/>
      <c r="I1062" s="195" t="s">
        <v>3898</v>
      </c>
      <c r="J1062" s="68"/>
      <c r="K1062" s="68"/>
      <c r="L1062" s="68"/>
      <c r="M1062" s="68"/>
      <c r="N1062" s="341"/>
      <c r="O1062" s="341"/>
      <c r="P1062" s="212">
        <v>0</v>
      </c>
      <c r="Q1062" s="212">
        <v>1021.97</v>
      </c>
      <c r="R1062" s="68" t="s">
        <v>1477</v>
      </c>
      <c r="S1062" s="342"/>
      <c r="T1062" s="269"/>
    </row>
    <row r="1063" spans="1:20" ht="63.75">
      <c r="A1063" s="189">
        <v>862</v>
      </c>
      <c r="B1063" s="68"/>
      <c r="C1063" s="210" t="s">
        <v>187</v>
      </c>
      <c r="D1063" s="211">
        <v>46048</v>
      </c>
      <c r="E1063" s="189" t="s">
        <v>2682</v>
      </c>
      <c r="F1063" s="189" t="s">
        <v>635</v>
      </c>
      <c r="G1063" s="189">
        <v>14615819</v>
      </c>
      <c r="H1063" s="68"/>
      <c r="I1063" s="195" t="s">
        <v>3899</v>
      </c>
      <c r="J1063" s="68"/>
      <c r="K1063" s="68"/>
      <c r="L1063" s="68"/>
      <c r="M1063" s="68"/>
      <c r="N1063" s="341"/>
      <c r="O1063" s="341"/>
      <c r="P1063" s="212">
        <v>0</v>
      </c>
      <c r="Q1063" s="212">
        <v>2806.72</v>
      </c>
      <c r="R1063" s="68" t="s">
        <v>1477</v>
      </c>
      <c r="S1063" s="342"/>
      <c r="T1063" s="269"/>
    </row>
    <row r="1064" spans="1:20" ht="63.75">
      <c r="A1064" s="189">
        <v>862</v>
      </c>
      <c r="B1064" s="68"/>
      <c r="C1064" s="210" t="s">
        <v>187</v>
      </c>
      <c r="D1064" s="211">
        <v>46048</v>
      </c>
      <c r="E1064" s="189" t="s">
        <v>2683</v>
      </c>
      <c r="F1064" s="189" t="s">
        <v>635</v>
      </c>
      <c r="G1064" s="189">
        <v>14615813</v>
      </c>
      <c r="H1064" s="68"/>
      <c r="I1064" s="195" t="s">
        <v>3900</v>
      </c>
      <c r="J1064" s="68"/>
      <c r="K1064" s="68"/>
      <c r="L1064" s="68"/>
      <c r="M1064" s="68"/>
      <c r="N1064" s="341"/>
      <c r="O1064" s="341"/>
      <c r="P1064" s="212">
        <v>0</v>
      </c>
      <c r="Q1064" s="212">
        <v>376</v>
      </c>
      <c r="R1064" s="68" t="s">
        <v>1477</v>
      </c>
      <c r="S1064" s="342"/>
      <c r="T1064" s="269"/>
    </row>
    <row r="1065" spans="1:20" ht="63.75">
      <c r="A1065" s="189">
        <v>862</v>
      </c>
      <c r="B1065" s="68"/>
      <c r="C1065" s="210" t="s">
        <v>187</v>
      </c>
      <c r="D1065" s="211">
        <v>46048</v>
      </c>
      <c r="E1065" s="189" t="s">
        <v>2684</v>
      </c>
      <c r="F1065" s="189" t="s">
        <v>635</v>
      </c>
      <c r="G1065" s="189">
        <v>14615817</v>
      </c>
      <c r="H1065" s="68"/>
      <c r="I1065" s="195" t="s">
        <v>3901</v>
      </c>
      <c r="J1065" s="68"/>
      <c r="K1065" s="68"/>
      <c r="L1065" s="68"/>
      <c r="M1065" s="68"/>
      <c r="N1065" s="341"/>
      <c r="O1065" s="341"/>
      <c r="P1065" s="212">
        <v>0</v>
      </c>
      <c r="Q1065" s="212">
        <v>1907.13</v>
      </c>
      <c r="R1065" s="68" t="s">
        <v>1477</v>
      </c>
      <c r="S1065" s="342"/>
      <c r="T1065" s="269"/>
    </row>
    <row r="1066" spans="1:20" ht="63.75">
      <c r="A1066" s="189" t="s">
        <v>542</v>
      </c>
      <c r="B1066" s="68"/>
      <c r="C1066" s="210" t="s">
        <v>686</v>
      </c>
      <c r="D1066" s="211">
        <v>46048</v>
      </c>
      <c r="E1066" s="189" t="s">
        <v>2685</v>
      </c>
      <c r="F1066" s="189" t="s">
        <v>10</v>
      </c>
      <c r="G1066" s="189">
        <v>20971</v>
      </c>
      <c r="H1066" s="68"/>
      <c r="I1066" s="195" t="s">
        <v>3902</v>
      </c>
      <c r="J1066" s="68"/>
      <c r="K1066" s="68"/>
      <c r="L1066" s="68"/>
      <c r="M1066" s="68"/>
      <c r="N1066" s="341"/>
      <c r="O1066" s="341"/>
      <c r="P1066" s="212">
        <v>1543.2</v>
      </c>
      <c r="Q1066" s="212">
        <v>0</v>
      </c>
      <c r="R1066" s="68" t="s">
        <v>1477</v>
      </c>
      <c r="S1066" s="342"/>
      <c r="T1066" s="269"/>
    </row>
    <row r="1067" spans="1:20" ht="63.75">
      <c r="A1067" s="189">
        <v>513</v>
      </c>
      <c r="B1067" s="68"/>
      <c r="C1067" s="210" t="s">
        <v>160</v>
      </c>
      <c r="D1067" s="211">
        <v>46048</v>
      </c>
      <c r="E1067" s="189" t="s">
        <v>2686</v>
      </c>
      <c r="F1067" s="189" t="s">
        <v>14</v>
      </c>
      <c r="G1067" s="189">
        <v>3453336</v>
      </c>
      <c r="H1067" s="68"/>
      <c r="I1067" s="195" t="s">
        <v>3903</v>
      </c>
      <c r="J1067" s="68"/>
      <c r="K1067" s="68"/>
      <c r="L1067" s="68"/>
      <c r="M1067" s="68"/>
      <c r="N1067" s="341"/>
      <c r="O1067" s="341"/>
      <c r="P1067" s="212">
        <v>80</v>
      </c>
      <c r="Q1067" s="212">
        <v>0</v>
      </c>
      <c r="R1067" s="68" t="s">
        <v>1477</v>
      </c>
      <c r="S1067" s="342"/>
      <c r="T1067" s="269"/>
    </row>
    <row r="1068" spans="1:20" ht="89.25">
      <c r="A1068" s="189">
        <v>513</v>
      </c>
      <c r="B1068" s="68"/>
      <c r="C1068" s="210" t="s">
        <v>160</v>
      </c>
      <c r="D1068" s="211">
        <v>46048</v>
      </c>
      <c r="E1068" s="189" t="s">
        <v>2687</v>
      </c>
      <c r="F1068" s="189" t="s">
        <v>10</v>
      </c>
      <c r="G1068" s="189">
        <v>1147271</v>
      </c>
      <c r="H1068" s="68"/>
      <c r="I1068" s="195" t="s">
        <v>3904</v>
      </c>
      <c r="J1068" s="68"/>
      <c r="K1068" s="68"/>
      <c r="L1068" s="68"/>
      <c r="M1068" s="68"/>
      <c r="N1068" s="341"/>
      <c r="O1068" s="341"/>
      <c r="P1068" s="212">
        <v>80</v>
      </c>
      <c r="Q1068" s="212">
        <v>0</v>
      </c>
      <c r="R1068" s="68" t="s">
        <v>1477</v>
      </c>
      <c r="S1068" s="342"/>
      <c r="T1068" s="269"/>
    </row>
    <row r="1069" spans="1:20" ht="63.75">
      <c r="A1069" s="189">
        <v>513</v>
      </c>
      <c r="B1069" s="68"/>
      <c r="C1069" s="210" t="s">
        <v>160</v>
      </c>
      <c r="D1069" s="211">
        <v>46048</v>
      </c>
      <c r="E1069" s="189" t="s">
        <v>2688</v>
      </c>
      <c r="F1069" s="189" t="s">
        <v>635</v>
      </c>
      <c r="G1069" s="189">
        <v>14625427</v>
      </c>
      <c r="H1069" s="68"/>
      <c r="I1069" s="195" t="s">
        <v>3905</v>
      </c>
      <c r="J1069" s="68"/>
      <c r="K1069" s="68"/>
      <c r="L1069" s="68"/>
      <c r="M1069" s="68"/>
      <c r="N1069" s="341"/>
      <c r="O1069" s="341"/>
      <c r="P1069" s="212">
        <v>7627714.5700000003</v>
      </c>
      <c r="Q1069" s="212">
        <v>0</v>
      </c>
      <c r="R1069" s="68" t="s">
        <v>1477</v>
      </c>
      <c r="S1069" s="342"/>
      <c r="T1069" s="269"/>
    </row>
    <row r="1070" spans="1:20" ht="63.75">
      <c r="A1070" s="189">
        <v>513</v>
      </c>
      <c r="B1070" s="68"/>
      <c r="C1070" s="210" t="s">
        <v>160</v>
      </c>
      <c r="D1070" s="211">
        <v>46048</v>
      </c>
      <c r="E1070" s="189" t="s">
        <v>2688</v>
      </c>
      <c r="F1070" s="189" t="s">
        <v>635</v>
      </c>
      <c r="G1070" s="189">
        <v>14625431</v>
      </c>
      <c r="H1070" s="68"/>
      <c r="I1070" s="195" t="s">
        <v>3906</v>
      </c>
      <c r="J1070" s="68"/>
      <c r="K1070" s="68"/>
      <c r="L1070" s="68"/>
      <c r="M1070" s="68"/>
      <c r="N1070" s="341"/>
      <c r="O1070" s="341"/>
      <c r="P1070" s="212">
        <v>38184662.149999999</v>
      </c>
      <c r="Q1070" s="212">
        <v>0</v>
      </c>
      <c r="R1070" s="68" t="s">
        <v>1477</v>
      </c>
      <c r="S1070" s="342"/>
      <c r="T1070" s="269"/>
    </row>
    <row r="1071" spans="1:20" ht="63.75">
      <c r="A1071" s="189">
        <v>513</v>
      </c>
      <c r="B1071" s="68"/>
      <c r="C1071" s="210" t="s">
        <v>160</v>
      </c>
      <c r="D1071" s="211">
        <v>46048</v>
      </c>
      <c r="E1071" s="189" t="s">
        <v>2688</v>
      </c>
      <c r="F1071" s="189" t="s">
        <v>635</v>
      </c>
      <c r="G1071" s="189">
        <v>14625432</v>
      </c>
      <c r="H1071" s="68"/>
      <c r="I1071" s="195" t="s">
        <v>3907</v>
      </c>
      <c r="J1071" s="68"/>
      <c r="K1071" s="68"/>
      <c r="L1071" s="68"/>
      <c r="M1071" s="68"/>
      <c r="N1071" s="341"/>
      <c r="O1071" s="341"/>
      <c r="P1071" s="212">
        <v>21134300.609999999</v>
      </c>
      <c r="Q1071" s="212">
        <v>0</v>
      </c>
      <c r="R1071" s="68" t="s">
        <v>1477</v>
      </c>
      <c r="S1071" s="342"/>
      <c r="T1071" s="269"/>
    </row>
    <row r="1072" spans="1:20" ht="63.75">
      <c r="A1072" s="189">
        <v>513</v>
      </c>
      <c r="B1072" s="68"/>
      <c r="C1072" s="210" t="s">
        <v>160</v>
      </c>
      <c r="D1072" s="211">
        <v>46048</v>
      </c>
      <c r="E1072" s="189" t="s">
        <v>2688</v>
      </c>
      <c r="F1072" s="189" t="s">
        <v>635</v>
      </c>
      <c r="G1072" s="189">
        <v>14625433</v>
      </c>
      <c r="H1072" s="68"/>
      <c r="I1072" s="195" t="s">
        <v>3908</v>
      </c>
      <c r="J1072" s="68"/>
      <c r="K1072" s="68"/>
      <c r="L1072" s="68"/>
      <c r="M1072" s="68"/>
      <c r="N1072" s="341"/>
      <c r="O1072" s="341"/>
      <c r="P1072" s="212">
        <v>2992752.5</v>
      </c>
      <c r="Q1072" s="212">
        <v>0</v>
      </c>
      <c r="R1072" s="68" t="s">
        <v>1477</v>
      </c>
      <c r="S1072" s="342"/>
      <c r="T1072" s="269"/>
    </row>
    <row r="1073" spans="1:20" ht="63.75">
      <c r="A1073" s="189">
        <v>513</v>
      </c>
      <c r="B1073" s="68"/>
      <c r="C1073" s="210" t="s">
        <v>160</v>
      </c>
      <c r="D1073" s="211">
        <v>46048</v>
      </c>
      <c r="E1073" s="189" t="s">
        <v>2688</v>
      </c>
      <c r="F1073" s="189" t="s">
        <v>635</v>
      </c>
      <c r="G1073" s="189">
        <v>14625434</v>
      </c>
      <c r="H1073" s="68"/>
      <c r="I1073" s="195" t="s">
        <v>3909</v>
      </c>
      <c r="J1073" s="68"/>
      <c r="K1073" s="68"/>
      <c r="L1073" s="68"/>
      <c r="M1073" s="68"/>
      <c r="N1073" s="341"/>
      <c r="O1073" s="341"/>
      <c r="P1073" s="212">
        <v>47016393.700000003</v>
      </c>
      <c r="Q1073" s="212">
        <v>0</v>
      </c>
      <c r="R1073" s="68" t="s">
        <v>1477</v>
      </c>
      <c r="S1073" s="342"/>
      <c r="T1073" s="269"/>
    </row>
    <row r="1074" spans="1:20" ht="89.25">
      <c r="A1074" s="189">
        <v>117</v>
      </c>
      <c r="B1074" s="68"/>
      <c r="C1074" s="210" t="s">
        <v>54</v>
      </c>
      <c r="D1074" s="211">
        <v>46048</v>
      </c>
      <c r="E1074" s="189" t="s">
        <v>2689</v>
      </c>
      <c r="F1074" s="189" t="s">
        <v>10</v>
      </c>
      <c r="G1074" s="189">
        <v>1147295</v>
      </c>
      <c r="H1074" s="68"/>
      <c r="I1074" s="195" t="s">
        <v>3910</v>
      </c>
      <c r="J1074" s="68"/>
      <c r="K1074" s="68"/>
      <c r="L1074" s="68"/>
      <c r="M1074" s="68"/>
      <c r="N1074" s="341"/>
      <c r="O1074" s="341"/>
      <c r="P1074" s="212">
        <v>80</v>
      </c>
      <c r="Q1074" s="212">
        <v>0</v>
      </c>
      <c r="R1074" s="68" t="s">
        <v>1477</v>
      </c>
      <c r="S1074" s="342"/>
      <c r="T1074" s="269"/>
    </row>
    <row r="1075" spans="1:20" ht="89.25">
      <c r="A1075" s="189">
        <v>117</v>
      </c>
      <c r="B1075" s="68"/>
      <c r="C1075" s="210" t="s">
        <v>54</v>
      </c>
      <c r="D1075" s="211">
        <v>46048</v>
      </c>
      <c r="E1075" s="189" t="s">
        <v>2690</v>
      </c>
      <c r="F1075" s="189" t="s">
        <v>10</v>
      </c>
      <c r="G1075" s="189">
        <v>1147293</v>
      </c>
      <c r="H1075" s="68"/>
      <c r="I1075" s="195" t="s">
        <v>3911</v>
      </c>
      <c r="J1075" s="68"/>
      <c r="K1075" s="68"/>
      <c r="L1075" s="68"/>
      <c r="M1075" s="68"/>
      <c r="N1075" s="341"/>
      <c r="O1075" s="341"/>
      <c r="P1075" s="212">
        <v>80</v>
      </c>
      <c r="Q1075" s="212">
        <v>0</v>
      </c>
      <c r="R1075" s="68" t="s">
        <v>1477</v>
      </c>
      <c r="S1075" s="342"/>
      <c r="T1075" s="269"/>
    </row>
    <row r="1076" spans="1:20" ht="89.25">
      <c r="A1076" s="189">
        <v>117</v>
      </c>
      <c r="B1076" s="68"/>
      <c r="C1076" s="210" t="s">
        <v>54</v>
      </c>
      <c r="D1076" s="211">
        <v>46048</v>
      </c>
      <c r="E1076" s="189" t="s">
        <v>2691</v>
      </c>
      <c r="F1076" s="189" t="s">
        <v>10</v>
      </c>
      <c r="G1076" s="189">
        <v>1147298</v>
      </c>
      <c r="H1076" s="68"/>
      <c r="I1076" s="195" t="s">
        <v>3912</v>
      </c>
      <c r="J1076" s="68"/>
      <c r="K1076" s="68"/>
      <c r="L1076" s="68"/>
      <c r="M1076" s="68"/>
      <c r="N1076" s="341"/>
      <c r="O1076" s="341"/>
      <c r="P1076" s="212">
        <v>80</v>
      </c>
      <c r="Q1076" s="212">
        <v>0</v>
      </c>
      <c r="R1076" s="68" t="s">
        <v>1477</v>
      </c>
      <c r="S1076" s="342"/>
      <c r="T1076" s="269"/>
    </row>
    <row r="1077" spans="1:20" ht="76.5">
      <c r="A1077" s="189">
        <v>389</v>
      </c>
      <c r="B1077" s="68"/>
      <c r="C1077" s="210" t="s">
        <v>1400</v>
      </c>
      <c r="D1077" s="211">
        <v>46048</v>
      </c>
      <c r="E1077" s="189" t="s">
        <v>2692</v>
      </c>
      <c r="F1077" s="189" t="s">
        <v>10</v>
      </c>
      <c r="G1077" s="189">
        <v>1147301</v>
      </c>
      <c r="H1077" s="68"/>
      <c r="I1077" s="195" t="s">
        <v>3913</v>
      </c>
      <c r="J1077" s="68"/>
      <c r="K1077" s="68"/>
      <c r="L1077" s="68"/>
      <c r="M1077" s="68"/>
      <c r="N1077" s="341"/>
      <c r="O1077" s="341"/>
      <c r="P1077" s="212">
        <v>80</v>
      </c>
      <c r="Q1077" s="212">
        <v>0</v>
      </c>
      <c r="R1077" s="68" t="s">
        <v>1477</v>
      </c>
      <c r="S1077" s="342"/>
      <c r="T1077" s="269"/>
    </row>
    <row r="1078" spans="1:20" ht="76.5">
      <c r="A1078" s="189">
        <v>117</v>
      </c>
      <c r="B1078" s="68"/>
      <c r="C1078" s="210" t="s">
        <v>54</v>
      </c>
      <c r="D1078" s="211">
        <v>46048</v>
      </c>
      <c r="E1078" s="189" t="s">
        <v>2693</v>
      </c>
      <c r="F1078" s="189" t="s">
        <v>10</v>
      </c>
      <c r="G1078" s="189">
        <v>1147303</v>
      </c>
      <c r="H1078" s="68"/>
      <c r="I1078" s="195" t="s">
        <v>3914</v>
      </c>
      <c r="J1078" s="68"/>
      <c r="K1078" s="68"/>
      <c r="L1078" s="68"/>
      <c r="M1078" s="68"/>
      <c r="N1078" s="341"/>
      <c r="O1078" s="341"/>
      <c r="P1078" s="212">
        <v>80</v>
      </c>
      <c r="Q1078" s="212">
        <v>0</v>
      </c>
      <c r="R1078" s="68" t="s">
        <v>1477</v>
      </c>
      <c r="S1078" s="342"/>
      <c r="T1078" s="269"/>
    </row>
    <row r="1079" spans="1:20" ht="89.25">
      <c r="A1079" s="189">
        <v>389</v>
      </c>
      <c r="B1079" s="68"/>
      <c r="C1079" s="210" t="s">
        <v>1400</v>
      </c>
      <c r="D1079" s="211">
        <v>46048</v>
      </c>
      <c r="E1079" s="189" t="s">
        <v>2694</v>
      </c>
      <c r="F1079" s="189" t="s">
        <v>10</v>
      </c>
      <c r="G1079" s="189">
        <v>1147304</v>
      </c>
      <c r="H1079" s="68"/>
      <c r="I1079" s="195" t="s">
        <v>3915</v>
      </c>
      <c r="J1079" s="68"/>
      <c r="K1079" s="68"/>
      <c r="L1079" s="68"/>
      <c r="M1079" s="68"/>
      <c r="N1079" s="341"/>
      <c r="O1079" s="341"/>
      <c r="P1079" s="212">
        <v>80</v>
      </c>
      <c r="Q1079" s="212">
        <v>0</v>
      </c>
      <c r="R1079" s="68" t="s">
        <v>1477</v>
      </c>
      <c r="S1079" s="342"/>
      <c r="T1079" s="269"/>
    </row>
    <row r="1080" spans="1:20" ht="89.25">
      <c r="A1080" s="189">
        <v>389</v>
      </c>
      <c r="B1080" s="68"/>
      <c r="C1080" s="210" t="s">
        <v>1400</v>
      </c>
      <c r="D1080" s="211">
        <v>46048</v>
      </c>
      <c r="E1080" s="189" t="s">
        <v>2695</v>
      </c>
      <c r="F1080" s="189" t="s">
        <v>10</v>
      </c>
      <c r="G1080" s="189">
        <v>1147305</v>
      </c>
      <c r="H1080" s="68"/>
      <c r="I1080" s="195" t="s">
        <v>3916</v>
      </c>
      <c r="J1080" s="68"/>
      <c r="K1080" s="68"/>
      <c r="L1080" s="68"/>
      <c r="M1080" s="68"/>
      <c r="N1080" s="341"/>
      <c r="O1080" s="341"/>
      <c r="P1080" s="212">
        <v>80</v>
      </c>
      <c r="Q1080" s="212">
        <v>0</v>
      </c>
      <c r="R1080" s="68" t="s">
        <v>1477</v>
      </c>
      <c r="S1080" s="342"/>
      <c r="T1080" s="269"/>
    </row>
    <row r="1081" spans="1:20" ht="89.25">
      <c r="A1081" s="189">
        <v>513</v>
      </c>
      <c r="B1081" s="68"/>
      <c r="C1081" s="210" t="s">
        <v>160</v>
      </c>
      <c r="D1081" s="211">
        <v>46048</v>
      </c>
      <c r="E1081" s="189" t="s">
        <v>2696</v>
      </c>
      <c r="F1081" s="189" t="s">
        <v>10</v>
      </c>
      <c r="G1081" s="189">
        <v>1147310</v>
      </c>
      <c r="H1081" s="68"/>
      <c r="I1081" s="195" t="s">
        <v>3917</v>
      </c>
      <c r="J1081" s="68"/>
      <c r="K1081" s="68"/>
      <c r="L1081" s="68"/>
      <c r="M1081" s="68"/>
      <c r="N1081" s="341"/>
      <c r="O1081" s="341"/>
      <c r="P1081" s="212">
        <v>80</v>
      </c>
      <c r="Q1081" s="212">
        <v>0</v>
      </c>
      <c r="R1081" s="68" t="s">
        <v>1477</v>
      </c>
      <c r="S1081" s="342"/>
      <c r="T1081" s="269"/>
    </row>
    <row r="1082" spans="1:20" ht="76.5">
      <c r="A1082" s="189">
        <v>117</v>
      </c>
      <c r="B1082" s="68"/>
      <c r="C1082" s="210" t="s">
        <v>54</v>
      </c>
      <c r="D1082" s="211">
        <v>46048</v>
      </c>
      <c r="E1082" s="189" t="s">
        <v>2697</v>
      </c>
      <c r="F1082" s="189" t="s">
        <v>10</v>
      </c>
      <c r="G1082" s="189">
        <v>1147297</v>
      </c>
      <c r="H1082" s="68"/>
      <c r="I1082" s="195" t="s">
        <v>3918</v>
      </c>
      <c r="J1082" s="68"/>
      <c r="K1082" s="68"/>
      <c r="L1082" s="68"/>
      <c r="M1082" s="68"/>
      <c r="N1082" s="341"/>
      <c r="O1082" s="341"/>
      <c r="P1082" s="212">
        <v>80</v>
      </c>
      <c r="Q1082" s="212">
        <v>0</v>
      </c>
      <c r="R1082" s="68" t="s">
        <v>1477</v>
      </c>
      <c r="S1082" s="342"/>
      <c r="T1082" s="269"/>
    </row>
    <row r="1083" spans="1:20" ht="76.5">
      <c r="A1083" s="189">
        <v>117</v>
      </c>
      <c r="B1083" s="68"/>
      <c r="C1083" s="210" t="s">
        <v>54</v>
      </c>
      <c r="D1083" s="211">
        <v>46048</v>
      </c>
      <c r="E1083" s="189" t="s">
        <v>2698</v>
      </c>
      <c r="F1083" s="189" t="s">
        <v>10</v>
      </c>
      <c r="G1083" s="189">
        <v>1147292</v>
      </c>
      <c r="H1083" s="68"/>
      <c r="I1083" s="195" t="s">
        <v>3919</v>
      </c>
      <c r="J1083" s="68"/>
      <c r="K1083" s="68"/>
      <c r="L1083" s="68"/>
      <c r="M1083" s="68"/>
      <c r="N1083" s="341"/>
      <c r="O1083" s="341"/>
      <c r="P1083" s="212">
        <v>80</v>
      </c>
      <c r="Q1083" s="212">
        <v>0</v>
      </c>
      <c r="R1083" s="68" t="s">
        <v>1477</v>
      </c>
      <c r="S1083" s="342"/>
      <c r="T1083" s="269"/>
    </row>
    <row r="1084" spans="1:20" ht="89.25">
      <c r="A1084" s="189">
        <v>389</v>
      </c>
      <c r="B1084" s="68"/>
      <c r="C1084" s="210" t="s">
        <v>1400</v>
      </c>
      <c r="D1084" s="211">
        <v>46048</v>
      </c>
      <c r="E1084" s="189" t="s">
        <v>2699</v>
      </c>
      <c r="F1084" s="189" t="s">
        <v>10</v>
      </c>
      <c r="G1084" s="189">
        <v>1147294</v>
      </c>
      <c r="H1084" s="68"/>
      <c r="I1084" s="195" t="s">
        <v>3920</v>
      </c>
      <c r="J1084" s="68"/>
      <c r="K1084" s="68"/>
      <c r="L1084" s="68"/>
      <c r="M1084" s="68"/>
      <c r="N1084" s="341"/>
      <c r="O1084" s="341"/>
      <c r="P1084" s="212">
        <v>80</v>
      </c>
      <c r="Q1084" s="212">
        <v>0</v>
      </c>
      <c r="R1084" s="68" t="s">
        <v>1477</v>
      </c>
      <c r="S1084" s="342"/>
      <c r="T1084" s="269"/>
    </row>
    <row r="1085" spans="1:20" ht="89.25">
      <c r="A1085" s="189">
        <v>389</v>
      </c>
      <c r="B1085" s="68"/>
      <c r="C1085" s="210" t="s">
        <v>1400</v>
      </c>
      <c r="D1085" s="211">
        <v>46048</v>
      </c>
      <c r="E1085" s="189" t="s">
        <v>2700</v>
      </c>
      <c r="F1085" s="189" t="s">
        <v>10</v>
      </c>
      <c r="G1085" s="189">
        <v>1147296</v>
      </c>
      <c r="H1085" s="68"/>
      <c r="I1085" s="195" t="s">
        <v>3921</v>
      </c>
      <c r="J1085" s="68"/>
      <c r="K1085" s="68"/>
      <c r="L1085" s="68"/>
      <c r="M1085" s="68"/>
      <c r="N1085" s="341"/>
      <c r="O1085" s="341"/>
      <c r="P1085" s="212">
        <v>80</v>
      </c>
      <c r="Q1085" s="212">
        <v>0</v>
      </c>
      <c r="R1085" s="68" t="s">
        <v>1477</v>
      </c>
      <c r="S1085" s="342"/>
      <c r="T1085" s="269"/>
    </row>
    <row r="1086" spans="1:20" ht="89.25">
      <c r="A1086" s="189">
        <v>117</v>
      </c>
      <c r="B1086" s="68"/>
      <c r="C1086" s="210" t="s">
        <v>54</v>
      </c>
      <c r="D1086" s="211">
        <v>46048</v>
      </c>
      <c r="E1086" s="189" t="s">
        <v>2701</v>
      </c>
      <c r="F1086" s="189" t="s">
        <v>10</v>
      </c>
      <c r="G1086" s="189">
        <v>1147312</v>
      </c>
      <c r="H1086" s="68"/>
      <c r="I1086" s="195" t="s">
        <v>3922</v>
      </c>
      <c r="J1086" s="68"/>
      <c r="K1086" s="68"/>
      <c r="L1086" s="68"/>
      <c r="M1086" s="68"/>
      <c r="N1086" s="341"/>
      <c r="O1086" s="341"/>
      <c r="P1086" s="212">
        <v>80</v>
      </c>
      <c r="Q1086" s="212">
        <v>0</v>
      </c>
      <c r="R1086" s="68" t="s">
        <v>1477</v>
      </c>
      <c r="S1086" s="342"/>
      <c r="T1086" s="269"/>
    </row>
    <row r="1087" spans="1:20" ht="89.25">
      <c r="A1087" s="189">
        <v>389</v>
      </c>
      <c r="B1087" s="68"/>
      <c r="C1087" s="210" t="s">
        <v>1400</v>
      </c>
      <c r="D1087" s="211">
        <v>46048</v>
      </c>
      <c r="E1087" s="189" t="s">
        <v>2702</v>
      </c>
      <c r="F1087" s="189" t="s">
        <v>10</v>
      </c>
      <c r="G1087" s="189">
        <v>1147302</v>
      </c>
      <c r="H1087" s="68"/>
      <c r="I1087" s="195" t="s">
        <v>3923</v>
      </c>
      <c r="J1087" s="68"/>
      <c r="K1087" s="68"/>
      <c r="L1087" s="68"/>
      <c r="M1087" s="68"/>
      <c r="N1087" s="341"/>
      <c r="O1087" s="341"/>
      <c r="P1087" s="212">
        <v>80</v>
      </c>
      <c r="Q1087" s="212">
        <v>0</v>
      </c>
      <c r="R1087" s="68" t="s">
        <v>1477</v>
      </c>
      <c r="S1087" s="342"/>
      <c r="T1087" s="269"/>
    </row>
    <row r="1088" spans="1:20" ht="76.5">
      <c r="A1088" s="189">
        <v>117</v>
      </c>
      <c r="B1088" s="68"/>
      <c r="C1088" s="210" t="s">
        <v>54</v>
      </c>
      <c r="D1088" s="211">
        <v>46048</v>
      </c>
      <c r="E1088" s="189" t="s">
        <v>2703</v>
      </c>
      <c r="F1088" s="189" t="s">
        <v>10</v>
      </c>
      <c r="G1088" s="189">
        <v>1147306</v>
      </c>
      <c r="H1088" s="68"/>
      <c r="I1088" s="195" t="s">
        <v>3924</v>
      </c>
      <c r="J1088" s="68"/>
      <c r="K1088" s="68"/>
      <c r="L1088" s="68"/>
      <c r="M1088" s="68"/>
      <c r="N1088" s="341"/>
      <c r="O1088" s="341"/>
      <c r="P1088" s="212">
        <v>80</v>
      </c>
      <c r="Q1088" s="212">
        <v>0</v>
      </c>
      <c r="R1088" s="68" t="s">
        <v>1477</v>
      </c>
      <c r="S1088" s="342"/>
      <c r="T1088" s="269"/>
    </row>
    <row r="1089" spans="1:20" ht="89.25">
      <c r="A1089" s="189">
        <v>389</v>
      </c>
      <c r="B1089" s="68"/>
      <c r="C1089" s="210" t="s">
        <v>1400</v>
      </c>
      <c r="D1089" s="211">
        <v>46048</v>
      </c>
      <c r="E1089" s="189" t="s">
        <v>2704</v>
      </c>
      <c r="F1089" s="189" t="s">
        <v>10</v>
      </c>
      <c r="G1089" s="189">
        <v>1147307</v>
      </c>
      <c r="H1089" s="68"/>
      <c r="I1089" s="195" t="s">
        <v>3925</v>
      </c>
      <c r="J1089" s="68"/>
      <c r="K1089" s="68"/>
      <c r="L1089" s="68"/>
      <c r="M1089" s="68"/>
      <c r="N1089" s="341"/>
      <c r="O1089" s="341"/>
      <c r="P1089" s="212">
        <v>80</v>
      </c>
      <c r="Q1089" s="212">
        <v>0</v>
      </c>
      <c r="R1089" s="68" t="s">
        <v>1477</v>
      </c>
      <c r="S1089" s="342"/>
      <c r="T1089" s="269"/>
    </row>
    <row r="1090" spans="1:20" ht="76.5">
      <c r="A1090" s="189">
        <v>389</v>
      </c>
      <c r="B1090" s="68"/>
      <c r="C1090" s="210" t="s">
        <v>1400</v>
      </c>
      <c r="D1090" s="211">
        <v>46048</v>
      </c>
      <c r="E1090" s="189" t="s">
        <v>2705</v>
      </c>
      <c r="F1090" s="189" t="s">
        <v>10</v>
      </c>
      <c r="G1090" s="189">
        <v>1147299</v>
      </c>
      <c r="H1090" s="68"/>
      <c r="I1090" s="195" t="s">
        <v>3926</v>
      </c>
      <c r="J1090" s="68"/>
      <c r="K1090" s="68"/>
      <c r="L1090" s="68"/>
      <c r="M1090" s="68"/>
      <c r="N1090" s="341"/>
      <c r="O1090" s="341"/>
      <c r="P1090" s="212">
        <v>80</v>
      </c>
      <c r="Q1090" s="212">
        <v>0</v>
      </c>
      <c r="R1090" s="68" t="s">
        <v>1477</v>
      </c>
      <c r="S1090" s="342"/>
      <c r="T1090" s="269"/>
    </row>
    <row r="1091" spans="1:20" ht="63.75">
      <c r="A1091" s="189">
        <v>221</v>
      </c>
      <c r="B1091" s="68"/>
      <c r="C1091" s="210" t="s">
        <v>92</v>
      </c>
      <c r="D1091" s="211">
        <v>46049</v>
      </c>
      <c r="E1091" s="189" t="s">
        <v>2706</v>
      </c>
      <c r="F1091" s="189" t="s">
        <v>3</v>
      </c>
      <c r="G1091" s="189">
        <v>2366317</v>
      </c>
      <c r="H1091" s="68"/>
      <c r="I1091" s="195" t="s">
        <v>3927</v>
      </c>
      <c r="J1091" s="68"/>
      <c r="K1091" s="68"/>
      <c r="L1091" s="68"/>
      <c r="M1091" s="68"/>
      <c r="N1091" s="341"/>
      <c r="O1091" s="341"/>
      <c r="P1091" s="212">
        <v>0</v>
      </c>
      <c r="Q1091" s="212">
        <v>85</v>
      </c>
      <c r="R1091" s="68" t="s">
        <v>1477</v>
      </c>
      <c r="S1091" s="342"/>
      <c r="T1091" s="269"/>
    </row>
    <row r="1092" spans="1:20" ht="63.75">
      <c r="A1092" s="189">
        <v>221</v>
      </c>
      <c r="B1092" s="68"/>
      <c r="C1092" s="210" t="s">
        <v>92</v>
      </c>
      <c r="D1092" s="211">
        <v>46049</v>
      </c>
      <c r="E1092" s="189" t="s">
        <v>2707</v>
      </c>
      <c r="F1092" s="189" t="s">
        <v>3</v>
      </c>
      <c r="G1092" s="189">
        <v>2366319</v>
      </c>
      <c r="H1092" s="68"/>
      <c r="I1092" s="195" t="s">
        <v>3927</v>
      </c>
      <c r="J1092" s="68"/>
      <c r="K1092" s="68"/>
      <c r="L1092" s="68"/>
      <c r="M1092" s="68"/>
      <c r="N1092" s="341"/>
      <c r="O1092" s="341"/>
      <c r="P1092" s="212">
        <v>0</v>
      </c>
      <c r="Q1092" s="212">
        <v>255</v>
      </c>
      <c r="R1092" s="68" t="s">
        <v>1477</v>
      </c>
      <c r="S1092" s="342"/>
      <c r="T1092" s="269"/>
    </row>
    <row r="1093" spans="1:20" ht="63.75">
      <c r="A1093" s="189">
        <v>221</v>
      </c>
      <c r="B1093" s="68"/>
      <c r="C1093" s="210" t="s">
        <v>92</v>
      </c>
      <c r="D1093" s="211">
        <v>46049</v>
      </c>
      <c r="E1093" s="189" t="s">
        <v>2708</v>
      </c>
      <c r="F1093" s="189" t="s">
        <v>3</v>
      </c>
      <c r="G1093" s="189">
        <v>2366320</v>
      </c>
      <c r="H1093" s="68"/>
      <c r="I1093" s="195" t="s">
        <v>3927</v>
      </c>
      <c r="J1093" s="68"/>
      <c r="K1093" s="68"/>
      <c r="L1093" s="68"/>
      <c r="M1093" s="68"/>
      <c r="N1093" s="341"/>
      <c r="O1093" s="341"/>
      <c r="P1093" s="212">
        <v>0</v>
      </c>
      <c r="Q1093" s="212">
        <v>145</v>
      </c>
      <c r="R1093" s="68" t="s">
        <v>1477</v>
      </c>
      <c r="S1093" s="342"/>
      <c r="T1093" s="269"/>
    </row>
    <row r="1094" spans="1:20" ht="63.75">
      <c r="A1094" s="189">
        <v>221</v>
      </c>
      <c r="B1094" s="68"/>
      <c r="C1094" s="210" t="s">
        <v>92</v>
      </c>
      <c r="D1094" s="211">
        <v>46049</v>
      </c>
      <c r="E1094" s="189" t="s">
        <v>2709</v>
      </c>
      <c r="F1094" s="189" t="s">
        <v>3</v>
      </c>
      <c r="G1094" s="189">
        <v>2366322</v>
      </c>
      <c r="H1094" s="68"/>
      <c r="I1094" s="195" t="s">
        <v>3928</v>
      </c>
      <c r="J1094" s="68"/>
      <c r="K1094" s="68"/>
      <c r="L1094" s="68"/>
      <c r="M1094" s="68"/>
      <c r="N1094" s="341"/>
      <c r="O1094" s="341"/>
      <c r="P1094" s="212">
        <v>0</v>
      </c>
      <c r="Q1094" s="212">
        <v>100</v>
      </c>
      <c r="R1094" s="68" t="s">
        <v>1477</v>
      </c>
      <c r="S1094" s="342"/>
      <c r="T1094" s="269"/>
    </row>
    <row r="1095" spans="1:20" ht="38.25">
      <c r="A1095" s="189">
        <v>46</v>
      </c>
      <c r="B1095" s="68"/>
      <c r="C1095" s="210" t="s">
        <v>1366</v>
      </c>
      <c r="D1095" s="211">
        <v>46049</v>
      </c>
      <c r="E1095" s="189" t="s">
        <v>2710</v>
      </c>
      <c r="F1095" s="189" t="s">
        <v>3</v>
      </c>
      <c r="G1095" s="189">
        <v>2366356</v>
      </c>
      <c r="H1095" s="68"/>
      <c r="I1095" s="195" t="s">
        <v>3929</v>
      </c>
      <c r="J1095" s="68"/>
      <c r="K1095" s="68"/>
      <c r="L1095" s="68"/>
      <c r="M1095" s="68"/>
      <c r="N1095" s="341"/>
      <c r="O1095" s="341"/>
      <c r="P1095" s="212">
        <v>0</v>
      </c>
      <c r="Q1095" s="212">
        <v>6500</v>
      </c>
      <c r="R1095" s="68" t="s">
        <v>1477</v>
      </c>
      <c r="S1095" s="342"/>
      <c r="T1095" s="269"/>
    </row>
    <row r="1096" spans="1:20" ht="63.75">
      <c r="A1096" s="189">
        <v>16</v>
      </c>
      <c r="B1096" s="68"/>
      <c r="C1096" s="210" t="s">
        <v>40</v>
      </c>
      <c r="D1096" s="211">
        <v>46049</v>
      </c>
      <c r="E1096" s="189" t="s">
        <v>2711</v>
      </c>
      <c r="F1096" s="189" t="s">
        <v>3</v>
      </c>
      <c r="G1096" s="189">
        <v>2366357</v>
      </c>
      <c r="H1096" s="68"/>
      <c r="I1096" s="195" t="s">
        <v>3930</v>
      </c>
      <c r="J1096" s="68"/>
      <c r="K1096" s="68"/>
      <c r="L1096" s="68"/>
      <c r="M1096" s="68"/>
      <c r="N1096" s="341"/>
      <c r="O1096" s="341"/>
      <c r="P1096" s="212">
        <v>0</v>
      </c>
      <c r="Q1096" s="212">
        <v>2000</v>
      </c>
      <c r="R1096" s="68" t="s">
        <v>1477</v>
      </c>
      <c r="S1096" s="342"/>
      <c r="T1096" s="269"/>
    </row>
    <row r="1097" spans="1:20" ht="63.75">
      <c r="A1097" s="189">
        <v>221</v>
      </c>
      <c r="B1097" s="68"/>
      <c r="C1097" s="210" t="s">
        <v>92</v>
      </c>
      <c r="D1097" s="211">
        <v>46049</v>
      </c>
      <c r="E1097" s="189" t="s">
        <v>2712</v>
      </c>
      <c r="F1097" s="189" t="s">
        <v>3</v>
      </c>
      <c r="G1097" s="189">
        <v>2366358</v>
      </c>
      <c r="H1097" s="68"/>
      <c r="I1097" s="195" t="s">
        <v>3085</v>
      </c>
      <c r="J1097" s="68"/>
      <c r="K1097" s="68"/>
      <c r="L1097" s="68"/>
      <c r="M1097" s="68"/>
      <c r="N1097" s="341"/>
      <c r="O1097" s="341"/>
      <c r="P1097" s="212">
        <v>0</v>
      </c>
      <c r="Q1097" s="212">
        <v>900</v>
      </c>
      <c r="R1097" s="68" t="s">
        <v>1477</v>
      </c>
      <c r="S1097" s="342"/>
      <c r="T1097" s="269"/>
    </row>
    <row r="1098" spans="1:20" ht="63.75">
      <c r="A1098" s="189">
        <v>221</v>
      </c>
      <c r="B1098" s="68"/>
      <c r="C1098" s="210" t="s">
        <v>92</v>
      </c>
      <c r="D1098" s="211">
        <v>46049</v>
      </c>
      <c r="E1098" s="189" t="s">
        <v>2713</v>
      </c>
      <c r="F1098" s="189" t="s">
        <v>3</v>
      </c>
      <c r="G1098" s="189">
        <v>2366359</v>
      </c>
      <c r="H1098" s="68"/>
      <c r="I1098" s="195" t="s">
        <v>3085</v>
      </c>
      <c r="J1098" s="68"/>
      <c r="K1098" s="68"/>
      <c r="L1098" s="68"/>
      <c r="M1098" s="68"/>
      <c r="N1098" s="341"/>
      <c r="O1098" s="341"/>
      <c r="P1098" s="212">
        <v>0</v>
      </c>
      <c r="Q1098" s="212">
        <v>580</v>
      </c>
      <c r="R1098" s="68" t="s">
        <v>1477</v>
      </c>
      <c r="S1098" s="342"/>
      <c r="T1098" s="269"/>
    </row>
    <row r="1099" spans="1:20" ht="51">
      <c r="A1099" s="189">
        <v>383</v>
      </c>
      <c r="B1099" s="68"/>
      <c r="C1099" s="210" t="s">
        <v>1241</v>
      </c>
      <c r="D1099" s="211">
        <v>46049</v>
      </c>
      <c r="E1099" s="189" t="s">
        <v>2714</v>
      </c>
      <c r="F1099" s="189" t="s">
        <v>3</v>
      </c>
      <c r="G1099" s="189">
        <v>2366360</v>
      </c>
      <c r="H1099" s="68"/>
      <c r="I1099" s="195" t="s">
        <v>3931</v>
      </c>
      <c r="J1099" s="68"/>
      <c r="K1099" s="68"/>
      <c r="L1099" s="68"/>
      <c r="M1099" s="68"/>
      <c r="N1099" s="341"/>
      <c r="O1099" s="341"/>
      <c r="P1099" s="212">
        <v>0</v>
      </c>
      <c r="Q1099" s="212">
        <v>5896</v>
      </c>
      <c r="R1099" s="68" t="s">
        <v>1477</v>
      </c>
      <c r="S1099" s="342"/>
      <c r="T1099" s="269"/>
    </row>
    <row r="1100" spans="1:20" ht="51">
      <c r="A1100" s="189">
        <v>16</v>
      </c>
      <c r="B1100" s="68"/>
      <c r="C1100" s="210" t="s">
        <v>40</v>
      </c>
      <c r="D1100" s="211">
        <v>46049</v>
      </c>
      <c r="E1100" s="189" t="s">
        <v>2715</v>
      </c>
      <c r="F1100" s="189" t="s">
        <v>3</v>
      </c>
      <c r="G1100" s="189">
        <v>2366365</v>
      </c>
      <c r="H1100" s="68"/>
      <c r="I1100" s="195" t="s">
        <v>3932</v>
      </c>
      <c r="J1100" s="68"/>
      <c r="K1100" s="68"/>
      <c r="L1100" s="68"/>
      <c r="M1100" s="68"/>
      <c r="N1100" s="341"/>
      <c r="O1100" s="341"/>
      <c r="P1100" s="212">
        <v>0</v>
      </c>
      <c r="Q1100" s="212">
        <v>5000</v>
      </c>
      <c r="R1100" s="68" t="s">
        <v>1477</v>
      </c>
      <c r="S1100" s="342"/>
      <c r="T1100" s="269"/>
    </row>
    <row r="1101" spans="1:20" ht="51">
      <c r="A1101" s="189">
        <v>15</v>
      </c>
      <c r="B1101" s="68"/>
      <c r="C1101" s="210" t="s">
        <v>39</v>
      </c>
      <c r="D1101" s="211">
        <v>46049</v>
      </c>
      <c r="E1101" s="189" t="s">
        <v>2716</v>
      </c>
      <c r="F1101" s="189" t="s">
        <v>3</v>
      </c>
      <c r="G1101" s="189">
        <v>2366366</v>
      </c>
      <c r="H1101" s="68"/>
      <c r="I1101" s="195" t="s">
        <v>3933</v>
      </c>
      <c r="J1101" s="68"/>
      <c r="K1101" s="68"/>
      <c r="L1101" s="68"/>
      <c r="M1101" s="68"/>
      <c r="N1101" s="341"/>
      <c r="O1101" s="341"/>
      <c r="P1101" s="212">
        <v>0</v>
      </c>
      <c r="Q1101" s="212">
        <v>100</v>
      </c>
      <c r="R1101" s="68" t="s">
        <v>1477</v>
      </c>
      <c r="S1101" s="342"/>
      <c r="T1101" s="269"/>
    </row>
    <row r="1102" spans="1:20" ht="63.75">
      <c r="A1102" s="189">
        <v>221</v>
      </c>
      <c r="B1102" s="68"/>
      <c r="C1102" s="210" t="s">
        <v>92</v>
      </c>
      <c r="D1102" s="211">
        <v>46049</v>
      </c>
      <c r="E1102" s="189" t="s">
        <v>2717</v>
      </c>
      <c r="F1102" s="189" t="s">
        <v>3</v>
      </c>
      <c r="G1102" s="189">
        <v>2366371</v>
      </c>
      <c r="H1102" s="68"/>
      <c r="I1102" s="195" t="s">
        <v>1566</v>
      </c>
      <c r="J1102" s="68"/>
      <c r="K1102" s="68"/>
      <c r="L1102" s="68"/>
      <c r="M1102" s="68"/>
      <c r="N1102" s="341"/>
      <c r="O1102" s="341"/>
      <c r="P1102" s="212">
        <v>0</v>
      </c>
      <c r="Q1102" s="212">
        <v>100</v>
      </c>
      <c r="R1102" s="68" t="s">
        <v>1477</v>
      </c>
      <c r="S1102" s="342"/>
      <c r="T1102" s="269"/>
    </row>
    <row r="1103" spans="1:20" ht="63.75">
      <c r="A1103" s="189">
        <v>221</v>
      </c>
      <c r="B1103" s="68"/>
      <c r="C1103" s="210" t="s">
        <v>92</v>
      </c>
      <c r="D1103" s="211">
        <v>46049</v>
      </c>
      <c r="E1103" s="189" t="s">
        <v>2718</v>
      </c>
      <c r="F1103" s="189" t="s">
        <v>3</v>
      </c>
      <c r="G1103" s="189">
        <v>2366373</v>
      </c>
      <c r="H1103" s="68"/>
      <c r="I1103" s="195" t="s">
        <v>3934</v>
      </c>
      <c r="J1103" s="68"/>
      <c r="K1103" s="68"/>
      <c r="L1103" s="68"/>
      <c r="M1103" s="68"/>
      <c r="N1103" s="341"/>
      <c r="O1103" s="341"/>
      <c r="P1103" s="212">
        <v>0</v>
      </c>
      <c r="Q1103" s="212">
        <v>300</v>
      </c>
      <c r="R1103" s="68" t="s">
        <v>1477</v>
      </c>
      <c r="S1103" s="342"/>
      <c r="T1103" s="269"/>
    </row>
    <row r="1104" spans="1:20" ht="63.75">
      <c r="A1104" s="189">
        <v>221</v>
      </c>
      <c r="B1104" s="68"/>
      <c r="C1104" s="210" t="s">
        <v>92</v>
      </c>
      <c r="D1104" s="211">
        <v>46049</v>
      </c>
      <c r="E1104" s="189" t="s">
        <v>2719</v>
      </c>
      <c r="F1104" s="189" t="s">
        <v>3</v>
      </c>
      <c r="G1104" s="189">
        <v>2366374</v>
      </c>
      <c r="H1104" s="68"/>
      <c r="I1104" s="195" t="s">
        <v>3935</v>
      </c>
      <c r="J1104" s="68"/>
      <c r="K1104" s="68"/>
      <c r="L1104" s="68"/>
      <c r="M1104" s="68"/>
      <c r="N1104" s="341"/>
      <c r="O1104" s="341"/>
      <c r="P1104" s="212">
        <v>0</v>
      </c>
      <c r="Q1104" s="212">
        <v>200</v>
      </c>
      <c r="R1104" s="68" t="s">
        <v>1477</v>
      </c>
      <c r="S1104" s="342"/>
      <c r="T1104" s="269"/>
    </row>
    <row r="1105" spans="1:20" ht="63.75">
      <c r="A1105" s="189">
        <v>221</v>
      </c>
      <c r="B1105" s="68"/>
      <c r="C1105" s="210" t="s">
        <v>92</v>
      </c>
      <c r="D1105" s="211">
        <v>46049</v>
      </c>
      <c r="E1105" s="189" t="s">
        <v>2720</v>
      </c>
      <c r="F1105" s="189" t="s">
        <v>3</v>
      </c>
      <c r="G1105" s="189">
        <v>2366375</v>
      </c>
      <c r="H1105" s="68"/>
      <c r="I1105" s="195" t="s">
        <v>3935</v>
      </c>
      <c r="J1105" s="68"/>
      <c r="K1105" s="68"/>
      <c r="L1105" s="68"/>
      <c r="M1105" s="68"/>
      <c r="N1105" s="341"/>
      <c r="O1105" s="341"/>
      <c r="P1105" s="212">
        <v>0</v>
      </c>
      <c r="Q1105" s="212">
        <v>100</v>
      </c>
      <c r="R1105" s="68" t="s">
        <v>1477</v>
      </c>
      <c r="S1105" s="342"/>
      <c r="T1105" s="269"/>
    </row>
    <row r="1106" spans="1:20" ht="51">
      <c r="A1106" s="189">
        <v>133</v>
      </c>
      <c r="B1106" s="68"/>
      <c r="C1106" s="210" t="s">
        <v>60</v>
      </c>
      <c r="D1106" s="211">
        <v>46049</v>
      </c>
      <c r="E1106" s="189" t="s">
        <v>2721</v>
      </c>
      <c r="F1106" s="189" t="s">
        <v>3</v>
      </c>
      <c r="G1106" s="189">
        <v>2366394</v>
      </c>
      <c r="H1106" s="68"/>
      <c r="I1106" s="195" t="s">
        <v>3936</v>
      </c>
      <c r="J1106" s="68"/>
      <c r="K1106" s="68"/>
      <c r="L1106" s="68"/>
      <c r="M1106" s="68"/>
      <c r="N1106" s="341"/>
      <c r="O1106" s="341"/>
      <c r="P1106" s="212">
        <v>0</v>
      </c>
      <c r="Q1106" s="212">
        <v>120</v>
      </c>
      <c r="R1106" s="68" t="s">
        <v>1477</v>
      </c>
      <c r="S1106" s="342"/>
      <c r="T1106" s="269"/>
    </row>
    <row r="1107" spans="1:20" ht="51">
      <c r="A1107" s="189">
        <v>133</v>
      </c>
      <c r="B1107" s="68"/>
      <c r="C1107" s="210" t="s">
        <v>60</v>
      </c>
      <c r="D1107" s="211">
        <v>46049</v>
      </c>
      <c r="E1107" s="189" t="s">
        <v>2722</v>
      </c>
      <c r="F1107" s="189" t="s">
        <v>3</v>
      </c>
      <c r="G1107" s="189">
        <v>2366397</v>
      </c>
      <c r="H1107" s="68"/>
      <c r="I1107" s="195" t="s">
        <v>3937</v>
      </c>
      <c r="J1107" s="68"/>
      <c r="K1107" s="68"/>
      <c r="L1107" s="68"/>
      <c r="M1107" s="68"/>
      <c r="N1107" s="341"/>
      <c r="O1107" s="341"/>
      <c r="P1107" s="212">
        <v>0</v>
      </c>
      <c r="Q1107" s="212">
        <v>718</v>
      </c>
      <c r="R1107" s="68" t="s">
        <v>1477</v>
      </c>
      <c r="S1107" s="342"/>
      <c r="T1107" s="269"/>
    </row>
    <row r="1108" spans="1:20" ht="51">
      <c r="A1108" s="189">
        <v>133</v>
      </c>
      <c r="B1108" s="68"/>
      <c r="C1108" s="210" t="s">
        <v>60</v>
      </c>
      <c r="D1108" s="211">
        <v>46049</v>
      </c>
      <c r="E1108" s="189" t="s">
        <v>2723</v>
      </c>
      <c r="F1108" s="189" t="s">
        <v>3</v>
      </c>
      <c r="G1108" s="189">
        <v>2366385</v>
      </c>
      <c r="H1108" s="68"/>
      <c r="I1108" s="195" t="s">
        <v>3938</v>
      </c>
      <c r="J1108" s="68"/>
      <c r="K1108" s="68"/>
      <c r="L1108" s="68"/>
      <c r="M1108" s="68"/>
      <c r="N1108" s="341"/>
      <c r="O1108" s="341"/>
      <c r="P1108" s="212">
        <v>0</v>
      </c>
      <c r="Q1108" s="212">
        <v>958</v>
      </c>
      <c r="R1108" s="68" t="s">
        <v>1477</v>
      </c>
      <c r="S1108" s="342"/>
      <c r="T1108" s="269"/>
    </row>
    <row r="1109" spans="1:20" ht="51">
      <c r="A1109" s="189">
        <v>133</v>
      </c>
      <c r="B1109" s="68"/>
      <c r="C1109" s="210" t="s">
        <v>60</v>
      </c>
      <c r="D1109" s="211">
        <v>46049</v>
      </c>
      <c r="E1109" s="189" t="s">
        <v>2724</v>
      </c>
      <c r="F1109" s="189" t="s">
        <v>3</v>
      </c>
      <c r="G1109" s="189">
        <v>2366386</v>
      </c>
      <c r="H1109" s="68"/>
      <c r="I1109" s="195" t="s">
        <v>3939</v>
      </c>
      <c r="J1109" s="68"/>
      <c r="K1109" s="68"/>
      <c r="L1109" s="68"/>
      <c r="M1109" s="68"/>
      <c r="N1109" s="341"/>
      <c r="O1109" s="341"/>
      <c r="P1109" s="212">
        <v>0</v>
      </c>
      <c r="Q1109" s="212">
        <v>296</v>
      </c>
      <c r="R1109" s="68" t="s">
        <v>1477</v>
      </c>
      <c r="S1109" s="342"/>
      <c r="T1109" s="269"/>
    </row>
    <row r="1110" spans="1:20" ht="51">
      <c r="A1110" s="189">
        <v>133</v>
      </c>
      <c r="B1110" s="68"/>
      <c r="C1110" s="210" t="s">
        <v>60</v>
      </c>
      <c r="D1110" s="211">
        <v>46049</v>
      </c>
      <c r="E1110" s="189" t="s">
        <v>2725</v>
      </c>
      <c r="F1110" s="189" t="s">
        <v>3</v>
      </c>
      <c r="G1110" s="189">
        <v>2366387</v>
      </c>
      <c r="H1110" s="68"/>
      <c r="I1110" s="195" t="s">
        <v>3940</v>
      </c>
      <c r="J1110" s="68"/>
      <c r="K1110" s="68"/>
      <c r="L1110" s="68"/>
      <c r="M1110" s="68"/>
      <c r="N1110" s="341"/>
      <c r="O1110" s="341"/>
      <c r="P1110" s="212">
        <v>0</v>
      </c>
      <c r="Q1110" s="212">
        <v>690</v>
      </c>
      <c r="R1110" s="68" t="s">
        <v>1477</v>
      </c>
      <c r="S1110" s="342"/>
      <c r="T1110" s="269"/>
    </row>
    <row r="1111" spans="1:20" ht="51">
      <c r="A1111" s="189">
        <v>133</v>
      </c>
      <c r="B1111" s="68"/>
      <c r="C1111" s="210" t="s">
        <v>60</v>
      </c>
      <c r="D1111" s="211">
        <v>46049</v>
      </c>
      <c r="E1111" s="189" t="s">
        <v>2726</v>
      </c>
      <c r="F1111" s="189" t="s">
        <v>3</v>
      </c>
      <c r="G1111" s="189">
        <v>2366388</v>
      </c>
      <c r="H1111" s="68"/>
      <c r="I1111" s="195" t="s">
        <v>3941</v>
      </c>
      <c r="J1111" s="68"/>
      <c r="K1111" s="68"/>
      <c r="L1111" s="68"/>
      <c r="M1111" s="68"/>
      <c r="N1111" s="341"/>
      <c r="O1111" s="341"/>
      <c r="P1111" s="212">
        <v>0</v>
      </c>
      <c r="Q1111" s="212">
        <v>1726</v>
      </c>
      <c r="R1111" s="68" t="s">
        <v>1477</v>
      </c>
      <c r="S1111" s="342"/>
      <c r="T1111" s="269"/>
    </row>
    <row r="1112" spans="1:20" ht="51">
      <c r="A1112" s="189">
        <v>206</v>
      </c>
      <c r="B1112" s="68"/>
      <c r="C1112" s="210" t="s">
        <v>87</v>
      </c>
      <c r="D1112" s="211">
        <v>46049</v>
      </c>
      <c r="E1112" s="189" t="s">
        <v>2727</v>
      </c>
      <c r="F1112" s="189" t="s">
        <v>3</v>
      </c>
      <c r="G1112" s="189">
        <v>2366389</v>
      </c>
      <c r="H1112" s="68"/>
      <c r="I1112" s="195" t="s">
        <v>3942</v>
      </c>
      <c r="J1112" s="68"/>
      <c r="K1112" s="68"/>
      <c r="L1112" s="68"/>
      <c r="M1112" s="68"/>
      <c r="N1112" s="341"/>
      <c r="O1112" s="341"/>
      <c r="P1112" s="212">
        <v>0</v>
      </c>
      <c r="Q1112" s="212">
        <v>81.7</v>
      </c>
      <c r="R1112" s="68" t="s">
        <v>1477</v>
      </c>
      <c r="S1112" s="342"/>
      <c r="T1112" s="269"/>
    </row>
    <row r="1113" spans="1:20" ht="51">
      <c r="A1113" s="189">
        <v>133</v>
      </c>
      <c r="B1113" s="68"/>
      <c r="C1113" s="210" t="s">
        <v>60</v>
      </c>
      <c r="D1113" s="211">
        <v>46049</v>
      </c>
      <c r="E1113" s="189" t="s">
        <v>2728</v>
      </c>
      <c r="F1113" s="189" t="s">
        <v>3</v>
      </c>
      <c r="G1113" s="189">
        <v>2366390</v>
      </c>
      <c r="H1113" s="68"/>
      <c r="I1113" s="195" t="s">
        <v>3943</v>
      </c>
      <c r="J1113" s="68"/>
      <c r="K1113" s="68"/>
      <c r="L1113" s="68"/>
      <c r="M1113" s="68"/>
      <c r="N1113" s="341"/>
      <c r="O1113" s="341"/>
      <c r="P1113" s="212">
        <v>0</v>
      </c>
      <c r="Q1113" s="212">
        <v>2668</v>
      </c>
      <c r="R1113" s="68" t="s">
        <v>1477</v>
      </c>
      <c r="S1113" s="342"/>
      <c r="T1113" s="269"/>
    </row>
    <row r="1114" spans="1:20" ht="51">
      <c r="A1114" s="189">
        <v>133</v>
      </c>
      <c r="B1114" s="68"/>
      <c r="C1114" s="210" t="s">
        <v>60</v>
      </c>
      <c r="D1114" s="211">
        <v>46049</v>
      </c>
      <c r="E1114" s="189" t="s">
        <v>2729</v>
      </c>
      <c r="F1114" s="189" t="s">
        <v>3</v>
      </c>
      <c r="G1114" s="189">
        <v>2366391</v>
      </c>
      <c r="H1114" s="68"/>
      <c r="I1114" s="195" t="s">
        <v>3944</v>
      </c>
      <c r="J1114" s="68"/>
      <c r="K1114" s="68"/>
      <c r="L1114" s="68"/>
      <c r="M1114" s="68"/>
      <c r="N1114" s="341"/>
      <c r="O1114" s="341"/>
      <c r="P1114" s="212">
        <v>0</v>
      </c>
      <c r="Q1114" s="212">
        <v>260</v>
      </c>
      <c r="R1114" s="68" t="s">
        <v>1477</v>
      </c>
      <c r="S1114" s="342"/>
      <c r="T1114" s="269"/>
    </row>
    <row r="1115" spans="1:20" ht="51">
      <c r="A1115" s="189">
        <v>292</v>
      </c>
      <c r="B1115" s="68"/>
      <c r="C1115" s="210" t="s">
        <v>120</v>
      </c>
      <c r="D1115" s="211">
        <v>46049</v>
      </c>
      <c r="E1115" s="189" t="s">
        <v>2730</v>
      </c>
      <c r="F1115" s="189" t="s">
        <v>3</v>
      </c>
      <c r="G1115" s="189">
        <v>2366392</v>
      </c>
      <c r="H1115" s="68"/>
      <c r="I1115" s="195" t="s">
        <v>3945</v>
      </c>
      <c r="J1115" s="68"/>
      <c r="K1115" s="68"/>
      <c r="L1115" s="68"/>
      <c r="M1115" s="68"/>
      <c r="N1115" s="341"/>
      <c r="O1115" s="341"/>
      <c r="P1115" s="212">
        <v>0</v>
      </c>
      <c r="Q1115" s="212">
        <v>50</v>
      </c>
      <c r="R1115" s="68" t="s">
        <v>1477</v>
      </c>
      <c r="S1115" s="342"/>
      <c r="T1115" s="269"/>
    </row>
    <row r="1116" spans="1:20" ht="51">
      <c r="A1116" s="189">
        <v>132</v>
      </c>
      <c r="B1116" s="68"/>
      <c r="C1116" s="210" t="s">
        <v>59</v>
      </c>
      <c r="D1116" s="211">
        <v>46049</v>
      </c>
      <c r="E1116" s="189" t="s">
        <v>2731</v>
      </c>
      <c r="F1116" s="189" t="s">
        <v>3</v>
      </c>
      <c r="G1116" s="189">
        <v>2366402</v>
      </c>
      <c r="H1116" s="68"/>
      <c r="I1116" s="195" t="s">
        <v>3946</v>
      </c>
      <c r="J1116" s="68"/>
      <c r="K1116" s="68"/>
      <c r="L1116" s="68"/>
      <c r="M1116" s="68"/>
      <c r="N1116" s="341"/>
      <c r="O1116" s="341"/>
      <c r="P1116" s="212">
        <v>0</v>
      </c>
      <c r="Q1116" s="212">
        <v>305</v>
      </c>
      <c r="R1116" s="68" t="s">
        <v>1477</v>
      </c>
      <c r="S1116" s="342"/>
      <c r="T1116" s="269"/>
    </row>
    <row r="1117" spans="1:20" ht="51">
      <c r="A1117" s="189">
        <v>132</v>
      </c>
      <c r="B1117" s="68"/>
      <c r="C1117" s="210" t="s">
        <v>59</v>
      </c>
      <c r="D1117" s="211">
        <v>46049</v>
      </c>
      <c r="E1117" s="189" t="s">
        <v>2732</v>
      </c>
      <c r="F1117" s="189" t="s">
        <v>3</v>
      </c>
      <c r="G1117" s="189">
        <v>2366404</v>
      </c>
      <c r="H1117" s="68"/>
      <c r="I1117" s="195" t="s">
        <v>3947</v>
      </c>
      <c r="J1117" s="68"/>
      <c r="K1117" s="68"/>
      <c r="L1117" s="68"/>
      <c r="M1117" s="68"/>
      <c r="N1117" s="341"/>
      <c r="O1117" s="341"/>
      <c r="P1117" s="212">
        <v>0</v>
      </c>
      <c r="Q1117" s="212">
        <v>152.5</v>
      </c>
      <c r="R1117" s="68" t="s">
        <v>1477</v>
      </c>
      <c r="S1117" s="342"/>
      <c r="T1117" s="269"/>
    </row>
    <row r="1118" spans="1:20" ht="51">
      <c r="A1118" s="189">
        <v>132</v>
      </c>
      <c r="B1118" s="68"/>
      <c r="C1118" s="210" t="s">
        <v>59</v>
      </c>
      <c r="D1118" s="211">
        <v>46049</v>
      </c>
      <c r="E1118" s="189" t="s">
        <v>2733</v>
      </c>
      <c r="F1118" s="189" t="s">
        <v>3</v>
      </c>
      <c r="G1118" s="189">
        <v>2366405</v>
      </c>
      <c r="H1118" s="68"/>
      <c r="I1118" s="195" t="s">
        <v>3948</v>
      </c>
      <c r="J1118" s="68"/>
      <c r="K1118" s="68"/>
      <c r="L1118" s="68"/>
      <c r="M1118" s="68"/>
      <c r="N1118" s="341"/>
      <c r="O1118" s="341"/>
      <c r="P1118" s="212">
        <v>0</v>
      </c>
      <c r="Q1118" s="212">
        <v>325.87</v>
      </c>
      <c r="R1118" s="68" t="s">
        <v>1477</v>
      </c>
      <c r="S1118" s="342"/>
      <c r="T1118" s="269"/>
    </row>
    <row r="1119" spans="1:20" ht="51">
      <c r="A1119" s="189">
        <v>132</v>
      </c>
      <c r="B1119" s="68"/>
      <c r="C1119" s="210" t="s">
        <v>59</v>
      </c>
      <c r="D1119" s="211">
        <v>46049</v>
      </c>
      <c r="E1119" s="189" t="s">
        <v>2734</v>
      </c>
      <c r="F1119" s="189" t="s">
        <v>3</v>
      </c>
      <c r="G1119" s="189">
        <v>2366406</v>
      </c>
      <c r="H1119" s="68"/>
      <c r="I1119" s="195" t="s">
        <v>3949</v>
      </c>
      <c r="J1119" s="68"/>
      <c r="K1119" s="68"/>
      <c r="L1119" s="68"/>
      <c r="M1119" s="68"/>
      <c r="N1119" s="341"/>
      <c r="O1119" s="341"/>
      <c r="P1119" s="212">
        <v>0</v>
      </c>
      <c r="Q1119" s="212">
        <v>222.73</v>
      </c>
      <c r="R1119" s="68" t="s">
        <v>1477</v>
      </c>
      <c r="S1119" s="342"/>
      <c r="T1119" s="269"/>
    </row>
    <row r="1120" spans="1:20" ht="51">
      <c r="A1120" s="189">
        <v>132</v>
      </c>
      <c r="B1120" s="68"/>
      <c r="C1120" s="210" t="s">
        <v>59</v>
      </c>
      <c r="D1120" s="211">
        <v>46049</v>
      </c>
      <c r="E1120" s="189" t="s">
        <v>2735</v>
      </c>
      <c r="F1120" s="189" t="s">
        <v>3</v>
      </c>
      <c r="G1120" s="189">
        <v>2366407</v>
      </c>
      <c r="H1120" s="68"/>
      <c r="I1120" s="195" t="s">
        <v>3950</v>
      </c>
      <c r="J1120" s="68"/>
      <c r="K1120" s="68"/>
      <c r="L1120" s="68"/>
      <c r="M1120" s="68"/>
      <c r="N1120" s="341"/>
      <c r="O1120" s="341"/>
      <c r="P1120" s="212">
        <v>0</v>
      </c>
      <c r="Q1120" s="212">
        <v>61.83</v>
      </c>
      <c r="R1120" s="68" t="s">
        <v>1477</v>
      </c>
      <c r="S1120" s="342"/>
      <c r="T1120" s="269"/>
    </row>
    <row r="1121" spans="1:20" ht="38.25">
      <c r="A1121" s="189">
        <v>47</v>
      </c>
      <c r="B1121" s="68"/>
      <c r="C1121" s="210" t="s">
        <v>45</v>
      </c>
      <c r="D1121" s="211">
        <v>46049</v>
      </c>
      <c r="E1121" s="189" t="s">
        <v>2736</v>
      </c>
      <c r="F1121" s="189" t="s">
        <v>3</v>
      </c>
      <c r="G1121" s="189">
        <v>2366337</v>
      </c>
      <c r="H1121" s="68"/>
      <c r="I1121" s="195" t="s">
        <v>3951</v>
      </c>
      <c r="J1121" s="68"/>
      <c r="K1121" s="68"/>
      <c r="L1121" s="68"/>
      <c r="M1121" s="68"/>
      <c r="N1121" s="341"/>
      <c r="O1121" s="341"/>
      <c r="P1121" s="212">
        <v>0</v>
      </c>
      <c r="Q1121" s="212">
        <v>140</v>
      </c>
      <c r="R1121" s="68" t="s">
        <v>1477</v>
      </c>
      <c r="S1121" s="342"/>
      <c r="T1121" s="269"/>
    </row>
    <row r="1122" spans="1:20" ht="51">
      <c r="A1122" s="189">
        <v>47</v>
      </c>
      <c r="B1122" s="68"/>
      <c r="C1122" s="210" t="s">
        <v>45</v>
      </c>
      <c r="D1122" s="211">
        <v>46049</v>
      </c>
      <c r="E1122" s="189" t="s">
        <v>2737</v>
      </c>
      <c r="F1122" s="189" t="s">
        <v>3</v>
      </c>
      <c r="G1122" s="189">
        <v>2366338</v>
      </c>
      <c r="H1122" s="68"/>
      <c r="I1122" s="195" t="s">
        <v>3952</v>
      </c>
      <c r="J1122" s="68"/>
      <c r="K1122" s="68"/>
      <c r="L1122" s="68"/>
      <c r="M1122" s="68"/>
      <c r="N1122" s="341"/>
      <c r="O1122" s="341"/>
      <c r="P1122" s="212">
        <v>0</v>
      </c>
      <c r="Q1122" s="212">
        <v>891.14</v>
      </c>
      <c r="R1122" s="68" t="s">
        <v>1477</v>
      </c>
      <c r="S1122" s="342"/>
      <c r="T1122" s="269"/>
    </row>
    <row r="1123" spans="1:20" ht="51">
      <c r="A1123" s="189">
        <v>47</v>
      </c>
      <c r="B1123" s="68"/>
      <c r="C1123" s="210" t="s">
        <v>45</v>
      </c>
      <c r="D1123" s="211">
        <v>46049</v>
      </c>
      <c r="E1123" s="189" t="s">
        <v>2738</v>
      </c>
      <c r="F1123" s="189" t="s">
        <v>3</v>
      </c>
      <c r="G1123" s="189">
        <v>2366339</v>
      </c>
      <c r="H1123" s="68"/>
      <c r="I1123" s="195" t="s">
        <v>3953</v>
      </c>
      <c r="J1123" s="68"/>
      <c r="K1123" s="68"/>
      <c r="L1123" s="68"/>
      <c r="M1123" s="68"/>
      <c r="N1123" s="341"/>
      <c r="O1123" s="341"/>
      <c r="P1123" s="212">
        <v>0</v>
      </c>
      <c r="Q1123" s="212">
        <v>317.75</v>
      </c>
      <c r="R1123" s="68" t="s">
        <v>1477</v>
      </c>
      <c r="S1123" s="342"/>
      <c r="T1123" s="269"/>
    </row>
    <row r="1124" spans="1:20" ht="63.75">
      <c r="A1124" s="189">
        <v>221</v>
      </c>
      <c r="B1124" s="68"/>
      <c r="C1124" s="210" t="s">
        <v>92</v>
      </c>
      <c r="D1124" s="211">
        <v>46049</v>
      </c>
      <c r="E1124" s="189" t="s">
        <v>2739</v>
      </c>
      <c r="F1124" s="189" t="s">
        <v>3</v>
      </c>
      <c r="G1124" s="189">
        <v>2366340</v>
      </c>
      <c r="H1124" s="68"/>
      <c r="I1124" s="195" t="s">
        <v>3954</v>
      </c>
      <c r="J1124" s="68"/>
      <c r="K1124" s="68"/>
      <c r="L1124" s="68"/>
      <c r="M1124" s="68"/>
      <c r="N1124" s="341"/>
      <c r="O1124" s="341"/>
      <c r="P1124" s="212">
        <v>0</v>
      </c>
      <c r="Q1124" s="212">
        <v>90</v>
      </c>
      <c r="R1124" s="68" t="s">
        <v>1477</v>
      </c>
      <c r="S1124" s="342"/>
      <c r="T1124" s="269"/>
    </row>
    <row r="1125" spans="1:20" ht="63.75">
      <c r="A1125" s="189">
        <v>221</v>
      </c>
      <c r="B1125" s="68"/>
      <c r="C1125" s="210" t="s">
        <v>92</v>
      </c>
      <c r="D1125" s="211">
        <v>46049</v>
      </c>
      <c r="E1125" s="189" t="s">
        <v>2740</v>
      </c>
      <c r="F1125" s="189" t="s">
        <v>3</v>
      </c>
      <c r="G1125" s="189">
        <v>2366341</v>
      </c>
      <c r="H1125" s="68"/>
      <c r="I1125" s="195" t="s">
        <v>3955</v>
      </c>
      <c r="J1125" s="68"/>
      <c r="K1125" s="68"/>
      <c r="L1125" s="68"/>
      <c r="M1125" s="68"/>
      <c r="N1125" s="341"/>
      <c r="O1125" s="341"/>
      <c r="P1125" s="212">
        <v>0</v>
      </c>
      <c r="Q1125" s="212">
        <v>100</v>
      </c>
      <c r="R1125" s="68" t="s">
        <v>1477</v>
      </c>
      <c r="S1125" s="342"/>
      <c r="T1125" s="269"/>
    </row>
    <row r="1126" spans="1:20" ht="63.75">
      <c r="A1126" s="189">
        <v>221</v>
      </c>
      <c r="B1126" s="68"/>
      <c r="C1126" s="210" t="s">
        <v>92</v>
      </c>
      <c r="D1126" s="211">
        <v>46049</v>
      </c>
      <c r="E1126" s="189" t="s">
        <v>2741</v>
      </c>
      <c r="F1126" s="189" t="s">
        <v>3</v>
      </c>
      <c r="G1126" s="189">
        <v>2366343</v>
      </c>
      <c r="H1126" s="68"/>
      <c r="I1126" s="195" t="s">
        <v>3956</v>
      </c>
      <c r="J1126" s="68"/>
      <c r="K1126" s="68"/>
      <c r="L1126" s="68"/>
      <c r="M1126" s="68"/>
      <c r="N1126" s="341"/>
      <c r="O1126" s="341"/>
      <c r="P1126" s="212">
        <v>0</v>
      </c>
      <c r="Q1126" s="212">
        <v>500</v>
      </c>
      <c r="R1126" s="68" t="s">
        <v>1477</v>
      </c>
      <c r="S1126" s="342"/>
      <c r="T1126" s="269"/>
    </row>
    <row r="1127" spans="1:20" ht="76.5">
      <c r="A1127" s="189" t="s">
        <v>544</v>
      </c>
      <c r="B1127" s="68"/>
      <c r="C1127" s="210" t="s">
        <v>678</v>
      </c>
      <c r="D1127" s="211">
        <v>46049</v>
      </c>
      <c r="E1127" s="189" t="s">
        <v>2742</v>
      </c>
      <c r="F1127" s="189" t="s">
        <v>6</v>
      </c>
      <c r="G1127" s="189">
        <v>2364906</v>
      </c>
      <c r="H1127" s="68"/>
      <c r="I1127" s="195" t="s">
        <v>3957</v>
      </c>
      <c r="J1127" s="68"/>
      <c r="K1127" s="68"/>
      <c r="L1127" s="68"/>
      <c r="M1127" s="68"/>
      <c r="N1127" s="341"/>
      <c r="O1127" s="341"/>
      <c r="P1127" s="212">
        <v>0</v>
      </c>
      <c r="Q1127" s="212">
        <v>159272.84</v>
      </c>
      <c r="R1127" s="68" t="s">
        <v>1477</v>
      </c>
      <c r="S1127" s="342"/>
      <c r="T1127" s="269"/>
    </row>
    <row r="1128" spans="1:20" ht="51">
      <c r="A1128" s="189" t="s">
        <v>541</v>
      </c>
      <c r="B1128" s="68"/>
      <c r="C1128" s="210" t="s">
        <v>590</v>
      </c>
      <c r="D1128" s="211">
        <v>46049</v>
      </c>
      <c r="E1128" s="189" t="s">
        <v>2743</v>
      </c>
      <c r="F1128" s="189" t="s">
        <v>6</v>
      </c>
      <c r="G1128" s="189">
        <v>2365137</v>
      </c>
      <c r="H1128" s="68"/>
      <c r="I1128" s="195" t="s">
        <v>3958</v>
      </c>
      <c r="J1128" s="68"/>
      <c r="K1128" s="68"/>
      <c r="L1128" s="68"/>
      <c r="M1128" s="68"/>
      <c r="N1128" s="341"/>
      <c r="O1128" s="341"/>
      <c r="P1128" s="212">
        <v>0</v>
      </c>
      <c r="Q1128" s="212">
        <v>175522.22</v>
      </c>
      <c r="R1128" s="68" t="s">
        <v>1477</v>
      </c>
      <c r="S1128" s="342"/>
      <c r="T1128" s="269"/>
    </row>
    <row r="1129" spans="1:20" ht="76.5">
      <c r="A1129" s="189">
        <v>117</v>
      </c>
      <c r="B1129" s="68"/>
      <c r="C1129" s="210" t="s">
        <v>54</v>
      </c>
      <c r="D1129" s="211">
        <v>46049</v>
      </c>
      <c r="E1129" s="189" t="s">
        <v>2744</v>
      </c>
      <c r="F1129" s="189" t="s">
        <v>10</v>
      </c>
      <c r="G1129" s="189">
        <v>1147377</v>
      </c>
      <c r="H1129" s="68"/>
      <c r="I1129" s="195" t="s">
        <v>3959</v>
      </c>
      <c r="J1129" s="68"/>
      <c r="K1129" s="68"/>
      <c r="L1129" s="68"/>
      <c r="M1129" s="68"/>
      <c r="N1129" s="341"/>
      <c r="O1129" s="341"/>
      <c r="P1129" s="212">
        <v>80</v>
      </c>
      <c r="Q1129" s="212">
        <v>0</v>
      </c>
      <c r="R1129" s="68" t="s">
        <v>1477</v>
      </c>
      <c r="S1129" s="342"/>
      <c r="T1129" s="269"/>
    </row>
    <row r="1130" spans="1:20" ht="51">
      <c r="A1130" s="189" t="s">
        <v>542</v>
      </c>
      <c r="B1130" s="68"/>
      <c r="C1130" s="210" t="s">
        <v>686</v>
      </c>
      <c r="D1130" s="211">
        <v>46049</v>
      </c>
      <c r="E1130" s="189" t="s">
        <v>2745</v>
      </c>
      <c r="F1130" s="189" t="s">
        <v>10</v>
      </c>
      <c r="G1130" s="189">
        <v>20977</v>
      </c>
      <c r="H1130" s="68"/>
      <c r="I1130" s="195" t="s">
        <v>3960</v>
      </c>
      <c r="J1130" s="68"/>
      <c r="K1130" s="68"/>
      <c r="L1130" s="68"/>
      <c r="M1130" s="68"/>
      <c r="N1130" s="341"/>
      <c r="O1130" s="341"/>
      <c r="P1130" s="212">
        <v>482.37</v>
      </c>
      <c r="Q1130" s="212">
        <v>0</v>
      </c>
      <c r="R1130" s="68" t="s">
        <v>1477</v>
      </c>
      <c r="S1130" s="342"/>
      <c r="T1130" s="269"/>
    </row>
    <row r="1131" spans="1:20" ht="102">
      <c r="A1131" s="189">
        <v>293</v>
      </c>
      <c r="B1131" s="68"/>
      <c r="C1131" s="210" t="s">
        <v>121</v>
      </c>
      <c r="D1131" s="211">
        <v>46049</v>
      </c>
      <c r="E1131" s="189" t="s">
        <v>2746</v>
      </c>
      <c r="F1131" s="189" t="s">
        <v>6</v>
      </c>
      <c r="G1131" s="189">
        <v>1147362</v>
      </c>
      <c r="H1131" s="68"/>
      <c r="I1131" s="195" t="s">
        <v>3961</v>
      </c>
      <c r="J1131" s="68"/>
      <c r="K1131" s="68"/>
      <c r="L1131" s="68"/>
      <c r="M1131" s="68"/>
      <c r="N1131" s="341"/>
      <c r="O1131" s="341"/>
      <c r="P1131" s="212">
        <v>0</v>
      </c>
      <c r="Q1131" s="212">
        <v>915808.78</v>
      </c>
      <c r="R1131" s="68" t="s">
        <v>1477</v>
      </c>
      <c r="S1131" s="342"/>
      <c r="T1131" s="269"/>
    </row>
    <row r="1132" spans="1:20" ht="76.5">
      <c r="A1132" s="189">
        <v>117</v>
      </c>
      <c r="B1132" s="68"/>
      <c r="C1132" s="210" t="s">
        <v>54</v>
      </c>
      <c r="D1132" s="211">
        <v>46049</v>
      </c>
      <c r="E1132" s="189" t="s">
        <v>2747</v>
      </c>
      <c r="F1132" s="189" t="s">
        <v>10</v>
      </c>
      <c r="G1132" s="189">
        <v>1147384</v>
      </c>
      <c r="H1132" s="68"/>
      <c r="I1132" s="195" t="s">
        <v>3962</v>
      </c>
      <c r="J1132" s="68"/>
      <c r="K1132" s="68"/>
      <c r="L1132" s="68"/>
      <c r="M1132" s="68"/>
      <c r="N1132" s="341"/>
      <c r="O1132" s="341"/>
      <c r="P1132" s="212">
        <v>80</v>
      </c>
      <c r="Q1132" s="212">
        <v>0</v>
      </c>
      <c r="R1132" s="68" t="s">
        <v>1477</v>
      </c>
      <c r="S1132" s="342"/>
      <c r="T1132" s="269"/>
    </row>
    <row r="1133" spans="1:20" ht="76.5">
      <c r="A1133" s="189">
        <v>513</v>
      </c>
      <c r="B1133" s="68"/>
      <c r="C1133" s="210" t="s">
        <v>160</v>
      </c>
      <c r="D1133" s="211">
        <v>46049</v>
      </c>
      <c r="E1133" s="189" t="s">
        <v>2748</v>
      </c>
      <c r="F1133" s="189" t="s">
        <v>6</v>
      </c>
      <c r="G1133" s="189">
        <v>26024</v>
      </c>
      <c r="H1133" s="68"/>
      <c r="I1133" s="195" t="s">
        <v>3963</v>
      </c>
      <c r="J1133" s="68"/>
      <c r="K1133" s="68"/>
      <c r="L1133" s="68"/>
      <c r="M1133" s="68"/>
      <c r="N1133" s="341"/>
      <c r="O1133" s="341"/>
      <c r="P1133" s="212">
        <v>0</v>
      </c>
      <c r="Q1133" s="212">
        <v>15787265.1</v>
      </c>
      <c r="R1133" s="68" t="s">
        <v>1477</v>
      </c>
      <c r="S1133" s="342"/>
      <c r="T1133" s="269"/>
    </row>
    <row r="1134" spans="1:20" ht="76.5">
      <c r="A1134" s="189">
        <v>513</v>
      </c>
      <c r="B1134" s="68"/>
      <c r="C1134" s="210" t="s">
        <v>160</v>
      </c>
      <c r="D1134" s="211">
        <v>46049</v>
      </c>
      <c r="E1134" s="189" t="s">
        <v>2749</v>
      </c>
      <c r="F1134" s="189" t="s">
        <v>6</v>
      </c>
      <c r="G1134" s="189">
        <v>26023</v>
      </c>
      <c r="H1134" s="68"/>
      <c r="I1134" s="195" t="s">
        <v>3964</v>
      </c>
      <c r="J1134" s="68"/>
      <c r="K1134" s="68"/>
      <c r="L1134" s="68"/>
      <c r="M1134" s="68"/>
      <c r="N1134" s="341"/>
      <c r="O1134" s="341"/>
      <c r="P1134" s="212">
        <v>0</v>
      </c>
      <c r="Q1134" s="212">
        <v>34320141.5</v>
      </c>
      <c r="R1134" s="68" t="s">
        <v>1477</v>
      </c>
      <c r="S1134" s="342"/>
      <c r="T1134" s="269"/>
    </row>
    <row r="1135" spans="1:20" ht="63.75">
      <c r="A1135" s="189">
        <v>513</v>
      </c>
      <c r="B1135" s="68"/>
      <c r="C1135" s="210" t="s">
        <v>160</v>
      </c>
      <c r="D1135" s="211">
        <v>46049</v>
      </c>
      <c r="E1135" s="189" t="s">
        <v>2750</v>
      </c>
      <c r="F1135" s="189" t="s">
        <v>635</v>
      </c>
      <c r="G1135" s="189">
        <v>14628547</v>
      </c>
      <c r="H1135" s="68"/>
      <c r="I1135" s="195" t="s">
        <v>3965</v>
      </c>
      <c r="J1135" s="68"/>
      <c r="K1135" s="68"/>
      <c r="L1135" s="68"/>
      <c r="M1135" s="68"/>
      <c r="N1135" s="341"/>
      <c r="O1135" s="341"/>
      <c r="P1135" s="212">
        <v>23292138.989999998</v>
      </c>
      <c r="Q1135" s="212">
        <v>0</v>
      </c>
      <c r="R1135" s="68" t="s">
        <v>1477</v>
      </c>
      <c r="S1135" s="342"/>
      <c r="T1135" s="269"/>
    </row>
    <row r="1136" spans="1:20" ht="63.75">
      <c r="A1136" s="189">
        <v>513</v>
      </c>
      <c r="B1136" s="68"/>
      <c r="C1136" s="210" t="s">
        <v>160</v>
      </c>
      <c r="D1136" s="211">
        <v>46049</v>
      </c>
      <c r="E1136" s="189" t="s">
        <v>2750</v>
      </c>
      <c r="F1136" s="189" t="s">
        <v>635</v>
      </c>
      <c r="G1136" s="189">
        <v>14628524</v>
      </c>
      <c r="H1136" s="68"/>
      <c r="I1136" s="195" t="s">
        <v>3966</v>
      </c>
      <c r="J1136" s="68"/>
      <c r="K1136" s="68"/>
      <c r="L1136" s="68"/>
      <c r="M1136" s="68"/>
      <c r="N1136" s="341"/>
      <c r="O1136" s="341"/>
      <c r="P1136" s="212">
        <v>50635084.740000002</v>
      </c>
      <c r="Q1136" s="212">
        <v>0</v>
      </c>
      <c r="R1136" s="68" t="s">
        <v>1477</v>
      </c>
      <c r="S1136" s="342"/>
      <c r="T1136" s="269"/>
    </row>
    <row r="1137" spans="1:20" ht="89.25">
      <c r="A1137" s="189">
        <v>389</v>
      </c>
      <c r="B1137" s="68"/>
      <c r="C1137" s="210" t="s">
        <v>1400</v>
      </c>
      <c r="D1137" s="211">
        <v>46049</v>
      </c>
      <c r="E1137" s="189" t="s">
        <v>2751</v>
      </c>
      <c r="F1137" s="189" t="s">
        <v>10</v>
      </c>
      <c r="G1137" s="189">
        <v>1147386</v>
      </c>
      <c r="H1137" s="68"/>
      <c r="I1137" s="195" t="s">
        <v>3967</v>
      </c>
      <c r="J1137" s="68"/>
      <c r="K1137" s="68"/>
      <c r="L1137" s="68"/>
      <c r="M1137" s="68"/>
      <c r="N1137" s="341"/>
      <c r="O1137" s="341"/>
      <c r="P1137" s="212">
        <v>80</v>
      </c>
      <c r="Q1137" s="212">
        <v>0</v>
      </c>
      <c r="R1137" s="68" t="s">
        <v>1477</v>
      </c>
      <c r="S1137" s="342"/>
      <c r="T1137" s="269"/>
    </row>
    <row r="1138" spans="1:20" ht="89.25">
      <c r="A1138" s="189">
        <v>513</v>
      </c>
      <c r="B1138" s="68"/>
      <c r="C1138" s="210" t="s">
        <v>160</v>
      </c>
      <c r="D1138" s="211">
        <v>46049</v>
      </c>
      <c r="E1138" s="189" t="s">
        <v>2752</v>
      </c>
      <c r="F1138" s="189" t="s">
        <v>10</v>
      </c>
      <c r="G1138" s="189">
        <v>1147401</v>
      </c>
      <c r="H1138" s="68"/>
      <c r="I1138" s="195" t="s">
        <v>3968</v>
      </c>
      <c r="J1138" s="68"/>
      <c r="K1138" s="68"/>
      <c r="L1138" s="68"/>
      <c r="M1138" s="68"/>
      <c r="N1138" s="341"/>
      <c r="O1138" s="341"/>
      <c r="P1138" s="212">
        <v>80</v>
      </c>
      <c r="Q1138" s="212">
        <v>0</v>
      </c>
      <c r="R1138" s="68" t="s">
        <v>1477</v>
      </c>
      <c r="S1138" s="342"/>
      <c r="T1138" s="269"/>
    </row>
    <row r="1139" spans="1:20" ht="89.25">
      <c r="A1139" s="189">
        <v>389</v>
      </c>
      <c r="B1139" s="68"/>
      <c r="C1139" s="210" t="s">
        <v>1400</v>
      </c>
      <c r="D1139" s="211">
        <v>46049</v>
      </c>
      <c r="E1139" s="189" t="s">
        <v>2753</v>
      </c>
      <c r="F1139" s="189" t="s">
        <v>10</v>
      </c>
      <c r="G1139" s="189">
        <v>1147406</v>
      </c>
      <c r="H1139" s="68"/>
      <c r="I1139" s="195" t="s">
        <v>3969</v>
      </c>
      <c r="J1139" s="68"/>
      <c r="K1139" s="68"/>
      <c r="L1139" s="68"/>
      <c r="M1139" s="68"/>
      <c r="N1139" s="341"/>
      <c r="O1139" s="341"/>
      <c r="P1139" s="212">
        <v>80</v>
      </c>
      <c r="Q1139" s="212">
        <v>0</v>
      </c>
      <c r="R1139" s="68" t="s">
        <v>1477</v>
      </c>
      <c r="S1139" s="342"/>
      <c r="T1139" s="269"/>
    </row>
    <row r="1140" spans="1:20" ht="89.25">
      <c r="A1140" s="189">
        <v>117</v>
      </c>
      <c r="B1140" s="68"/>
      <c r="C1140" s="210" t="s">
        <v>54</v>
      </c>
      <c r="D1140" s="211">
        <v>46049</v>
      </c>
      <c r="E1140" s="189" t="s">
        <v>2754</v>
      </c>
      <c r="F1140" s="189" t="s">
        <v>10</v>
      </c>
      <c r="G1140" s="189">
        <v>1147407</v>
      </c>
      <c r="H1140" s="68"/>
      <c r="I1140" s="195" t="s">
        <v>3970</v>
      </c>
      <c r="J1140" s="68"/>
      <c r="K1140" s="68"/>
      <c r="L1140" s="68"/>
      <c r="M1140" s="68"/>
      <c r="N1140" s="341"/>
      <c r="O1140" s="341"/>
      <c r="P1140" s="212">
        <v>80</v>
      </c>
      <c r="Q1140" s="212">
        <v>0</v>
      </c>
      <c r="R1140" s="68" t="s">
        <v>1477</v>
      </c>
      <c r="S1140" s="342"/>
      <c r="T1140" s="269"/>
    </row>
    <row r="1141" spans="1:20" ht="76.5">
      <c r="A1141" s="189">
        <v>117</v>
      </c>
      <c r="B1141" s="68"/>
      <c r="C1141" s="210" t="s">
        <v>54</v>
      </c>
      <c r="D1141" s="211">
        <v>46049</v>
      </c>
      <c r="E1141" s="189" t="s">
        <v>2755</v>
      </c>
      <c r="F1141" s="189" t="s">
        <v>10</v>
      </c>
      <c r="G1141" s="189">
        <v>1147408</v>
      </c>
      <c r="H1141" s="68"/>
      <c r="I1141" s="195" t="s">
        <v>3971</v>
      </c>
      <c r="J1141" s="68"/>
      <c r="K1141" s="68"/>
      <c r="L1141" s="68"/>
      <c r="M1141" s="68"/>
      <c r="N1141" s="341"/>
      <c r="O1141" s="341"/>
      <c r="P1141" s="212">
        <v>80</v>
      </c>
      <c r="Q1141" s="212">
        <v>0</v>
      </c>
      <c r="R1141" s="68" t="s">
        <v>1477</v>
      </c>
      <c r="S1141" s="342"/>
      <c r="T1141" s="269"/>
    </row>
    <row r="1142" spans="1:20" ht="76.5">
      <c r="A1142" s="189">
        <v>389</v>
      </c>
      <c r="B1142" s="68"/>
      <c r="C1142" s="210" t="s">
        <v>1400</v>
      </c>
      <c r="D1142" s="211">
        <v>46049</v>
      </c>
      <c r="E1142" s="189" t="s">
        <v>2756</v>
      </c>
      <c r="F1142" s="189" t="s">
        <v>10</v>
      </c>
      <c r="G1142" s="189">
        <v>1147410</v>
      </c>
      <c r="H1142" s="68"/>
      <c r="I1142" s="195" t="s">
        <v>3972</v>
      </c>
      <c r="J1142" s="68"/>
      <c r="K1142" s="68"/>
      <c r="L1142" s="68"/>
      <c r="M1142" s="68"/>
      <c r="N1142" s="341"/>
      <c r="O1142" s="341"/>
      <c r="P1142" s="212">
        <v>80</v>
      </c>
      <c r="Q1142" s="212">
        <v>0</v>
      </c>
      <c r="R1142" s="68" t="s">
        <v>1477</v>
      </c>
      <c r="S1142" s="342"/>
      <c r="T1142" s="269"/>
    </row>
    <row r="1143" spans="1:20" ht="63.75">
      <c r="A1143" s="189">
        <v>862</v>
      </c>
      <c r="B1143" s="68"/>
      <c r="C1143" s="210" t="s">
        <v>187</v>
      </c>
      <c r="D1143" s="211">
        <v>46049</v>
      </c>
      <c r="E1143" s="189" t="s">
        <v>2757</v>
      </c>
      <c r="F1143" s="189" t="s">
        <v>635</v>
      </c>
      <c r="G1143" s="189">
        <v>14624927</v>
      </c>
      <c r="H1143" s="68"/>
      <c r="I1143" s="195" t="s">
        <v>3973</v>
      </c>
      <c r="J1143" s="68"/>
      <c r="K1143" s="68"/>
      <c r="L1143" s="68"/>
      <c r="M1143" s="68"/>
      <c r="N1143" s="341"/>
      <c r="O1143" s="341"/>
      <c r="P1143" s="212">
        <v>0</v>
      </c>
      <c r="Q1143" s="212">
        <v>58098.49</v>
      </c>
      <c r="R1143" s="68" t="s">
        <v>1477</v>
      </c>
      <c r="S1143" s="342"/>
      <c r="T1143" s="269"/>
    </row>
    <row r="1144" spans="1:20" ht="63.75">
      <c r="A1144" s="189">
        <v>862</v>
      </c>
      <c r="B1144" s="68"/>
      <c r="C1144" s="210" t="s">
        <v>187</v>
      </c>
      <c r="D1144" s="211">
        <v>46049</v>
      </c>
      <c r="E1144" s="189" t="s">
        <v>2758</v>
      </c>
      <c r="F1144" s="189" t="s">
        <v>635</v>
      </c>
      <c r="G1144" s="189">
        <v>14624925</v>
      </c>
      <c r="H1144" s="68"/>
      <c r="I1144" s="195" t="s">
        <v>3974</v>
      </c>
      <c r="J1144" s="68"/>
      <c r="K1144" s="68"/>
      <c r="L1144" s="68"/>
      <c r="M1144" s="68"/>
      <c r="N1144" s="341"/>
      <c r="O1144" s="341"/>
      <c r="P1144" s="212">
        <v>0</v>
      </c>
      <c r="Q1144" s="212">
        <v>82572.97</v>
      </c>
      <c r="R1144" s="68" t="s">
        <v>1477</v>
      </c>
      <c r="S1144" s="342"/>
      <c r="T1144" s="269"/>
    </row>
    <row r="1145" spans="1:20" ht="63.75">
      <c r="A1145" s="189">
        <v>862</v>
      </c>
      <c r="B1145" s="68"/>
      <c r="C1145" s="210" t="s">
        <v>187</v>
      </c>
      <c r="D1145" s="211">
        <v>46049</v>
      </c>
      <c r="E1145" s="189" t="s">
        <v>2759</v>
      </c>
      <c r="F1145" s="189" t="s">
        <v>635</v>
      </c>
      <c r="G1145" s="189">
        <v>14624937</v>
      </c>
      <c r="H1145" s="68"/>
      <c r="I1145" s="195" t="s">
        <v>3975</v>
      </c>
      <c r="J1145" s="68"/>
      <c r="K1145" s="68"/>
      <c r="L1145" s="68"/>
      <c r="M1145" s="68"/>
      <c r="N1145" s="341"/>
      <c r="O1145" s="341"/>
      <c r="P1145" s="212">
        <v>0</v>
      </c>
      <c r="Q1145" s="212">
        <v>852.93</v>
      </c>
      <c r="R1145" s="68" t="s">
        <v>1477</v>
      </c>
      <c r="S1145" s="342"/>
      <c r="T1145" s="269"/>
    </row>
    <row r="1146" spans="1:20" ht="76.5">
      <c r="A1146" s="189">
        <v>862</v>
      </c>
      <c r="B1146" s="68"/>
      <c r="C1146" s="210" t="s">
        <v>187</v>
      </c>
      <c r="D1146" s="211">
        <v>46049</v>
      </c>
      <c r="E1146" s="189" t="s">
        <v>2760</v>
      </c>
      <c r="F1146" s="189" t="s">
        <v>635</v>
      </c>
      <c r="G1146" s="189">
        <v>14624944</v>
      </c>
      <c r="H1146" s="68"/>
      <c r="I1146" s="195" t="s">
        <v>3976</v>
      </c>
      <c r="J1146" s="68"/>
      <c r="K1146" s="68"/>
      <c r="L1146" s="68"/>
      <c r="M1146" s="68"/>
      <c r="N1146" s="341"/>
      <c r="O1146" s="341"/>
      <c r="P1146" s="212">
        <v>0</v>
      </c>
      <c r="Q1146" s="212">
        <v>975.83</v>
      </c>
      <c r="R1146" s="68" t="s">
        <v>1477</v>
      </c>
      <c r="S1146" s="342"/>
      <c r="T1146" s="269"/>
    </row>
    <row r="1147" spans="1:20" ht="63.75">
      <c r="A1147" s="189">
        <v>862</v>
      </c>
      <c r="B1147" s="68"/>
      <c r="C1147" s="210" t="s">
        <v>187</v>
      </c>
      <c r="D1147" s="211">
        <v>46049</v>
      </c>
      <c r="E1147" s="189" t="s">
        <v>2761</v>
      </c>
      <c r="F1147" s="189" t="s">
        <v>635</v>
      </c>
      <c r="G1147" s="189">
        <v>14624932</v>
      </c>
      <c r="H1147" s="68"/>
      <c r="I1147" s="195" t="s">
        <v>3977</v>
      </c>
      <c r="J1147" s="68"/>
      <c r="K1147" s="68"/>
      <c r="L1147" s="68"/>
      <c r="M1147" s="68"/>
      <c r="N1147" s="341"/>
      <c r="O1147" s="341"/>
      <c r="P1147" s="212">
        <v>0</v>
      </c>
      <c r="Q1147" s="212">
        <v>106.03</v>
      </c>
      <c r="R1147" s="68" t="s">
        <v>1477</v>
      </c>
      <c r="S1147" s="342"/>
      <c r="T1147" s="269"/>
    </row>
    <row r="1148" spans="1:20" ht="63.75">
      <c r="A1148" s="189">
        <v>862</v>
      </c>
      <c r="B1148" s="68"/>
      <c r="C1148" s="210" t="s">
        <v>187</v>
      </c>
      <c r="D1148" s="211">
        <v>46049</v>
      </c>
      <c r="E1148" s="189" t="s">
        <v>2762</v>
      </c>
      <c r="F1148" s="189" t="s">
        <v>635</v>
      </c>
      <c r="G1148" s="189">
        <v>14624946</v>
      </c>
      <c r="H1148" s="68"/>
      <c r="I1148" s="195" t="s">
        <v>3978</v>
      </c>
      <c r="J1148" s="68"/>
      <c r="K1148" s="68"/>
      <c r="L1148" s="68"/>
      <c r="M1148" s="68"/>
      <c r="N1148" s="341"/>
      <c r="O1148" s="341"/>
      <c r="P1148" s="212">
        <v>0</v>
      </c>
      <c r="Q1148" s="212">
        <v>680.98</v>
      </c>
      <c r="R1148" s="68" t="s">
        <v>1477</v>
      </c>
      <c r="S1148" s="342"/>
      <c r="T1148" s="269"/>
    </row>
    <row r="1149" spans="1:20" ht="63.75">
      <c r="A1149" s="189">
        <v>862</v>
      </c>
      <c r="B1149" s="68"/>
      <c r="C1149" s="210" t="s">
        <v>187</v>
      </c>
      <c r="D1149" s="211">
        <v>46049</v>
      </c>
      <c r="E1149" s="189" t="s">
        <v>2763</v>
      </c>
      <c r="F1149" s="189" t="s">
        <v>635</v>
      </c>
      <c r="G1149" s="189">
        <v>14624985</v>
      </c>
      <c r="H1149" s="68"/>
      <c r="I1149" s="195" t="s">
        <v>3979</v>
      </c>
      <c r="J1149" s="68"/>
      <c r="K1149" s="68"/>
      <c r="L1149" s="68"/>
      <c r="M1149" s="68"/>
      <c r="N1149" s="341"/>
      <c r="O1149" s="341"/>
      <c r="P1149" s="212">
        <v>0</v>
      </c>
      <c r="Q1149" s="212">
        <v>424.6</v>
      </c>
      <c r="R1149" s="68" t="s">
        <v>1477</v>
      </c>
      <c r="S1149" s="342"/>
      <c r="T1149" s="269"/>
    </row>
    <row r="1150" spans="1:20" ht="63.75">
      <c r="A1150" s="189">
        <v>862</v>
      </c>
      <c r="B1150" s="68"/>
      <c r="C1150" s="210" t="s">
        <v>187</v>
      </c>
      <c r="D1150" s="211">
        <v>46049</v>
      </c>
      <c r="E1150" s="189" t="s">
        <v>2764</v>
      </c>
      <c r="F1150" s="189" t="s">
        <v>635</v>
      </c>
      <c r="G1150" s="189">
        <v>14625325</v>
      </c>
      <c r="H1150" s="68"/>
      <c r="I1150" s="195" t="s">
        <v>3980</v>
      </c>
      <c r="J1150" s="68"/>
      <c r="K1150" s="68"/>
      <c r="L1150" s="68"/>
      <c r="M1150" s="68"/>
      <c r="N1150" s="341"/>
      <c r="O1150" s="341"/>
      <c r="P1150" s="212">
        <v>0</v>
      </c>
      <c r="Q1150" s="212">
        <v>594.92999999999995</v>
      </c>
      <c r="R1150" s="68" t="s">
        <v>1477</v>
      </c>
      <c r="S1150" s="342"/>
      <c r="T1150" s="269"/>
    </row>
    <row r="1151" spans="1:20" ht="63.75">
      <c r="A1151" s="189">
        <v>862</v>
      </c>
      <c r="B1151" s="68"/>
      <c r="C1151" s="210" t="s">
        <v>187</v>
      </c>
      <c r="D1151" s="211">
        <v>46049</v>
      </c>
      <c r="E1151" s="189" t="s">
        <v>2765</v>
      </c>
      <c r="F1151" s="189" t="s">
        <v>635</v>
      </c>
      <c r="G1151" s="189">
        <v>14625234</v>
      </c>
      <c r="H1151" s="68"/>
      <c r="I1151" s="195" t="s">
        <v>3981</v>
      </c>
      <c r="J1151" s="68"/>
      <c r="K1151" s="68"/>
      <c r="L1151" s="68"/>
      <c r="M1151" s="68"/>
      <c r="N1151" s="341"/>
      <c r="O1151" s="341"/>
      <c r="P1151" s="212">
        <v>0</v>
      </c>
      <c r="Q1151" s="212">
        <v>4134.42</v>
      </c>
      <c r="R1151" s="68" t="s">
        <v>1477</v>
      </c>
      <c r="S1151" s="342"/>
      <c r="T1151" s="269"/>
    </row>
    <row r="1152" spans="1:20" ht="63.75">
      <c r="A1152" s="189">
        <v>862</v>
      </c>
      <c r="B1152" s="68"/>
      <c r="C1152" s="210" t="s">
        <v>187</v>
      </c>
      <c r="D1152" s="211">
        <v>46049</v>
      </c>
      <c r="E1152" s="189" t="s">
        <v>2766</v>
      </c>
      <c r="F1152" s="189" t="s">
        <v>635</v>
      </c>
      <c r="G1152" s="189">
        <v>14625301</v>
      </c>
      <c r="H1152" s="68"/>
      <c r="I1152" s="195" t="s">
        <v>3982</v>
      </c>
      <c r="J1152" s="68"/>
      <c r="K1152" s="68"/>
      <c r="L1152" s="68"/>
      <c r="M1152" s="68"/>
      <c r="N1152" s="341"/>
      <c r="O1152" s="341"/>
      <c r="P1152" s="212">
        <v>0</v>
      </c>
      <c r="Q1152" s="212">
        <v>606.44000000000005</v>
      </c>
      <c r="R1152" s="68" t="s">
        <v>1477</v>
      </c>
      <c r="S1152" s="342"/>
      <c r="T1152" s="269"/>
    </row>
    <row r="1153" spans="1:20" ht="63.75">
      <c r="A1153" s="189">
        <v>862</v>
      </c>
      <c r="B1153" s="68"/>
      <c r="C1153" s="210" t="s">
        <v>187</v>
      </c>
      <c r="D1153" s="211">
        <v>46049</v>
      </c>
      <c r="E1153" s="189" t="s">
        <v>2767</v>
      </c>
      <c r="F1153" s="189" t="s">
        <v>635</v>
      </c>
      <c r="G1153" s="189">
        <v>14625332</v>
      </c>
      <c r="H1153" s="68"/>
      <c r="I1153" s="195" t="s">
        <v>3983</v>
      </c>
      <c r="J1153" s="68"/>
      <c r="K1153" s="68"/>
      <c r="L1153" s="68"/>
      <c r="M1153" s="68"/>
      <c r="N1153" s="341"/>
      <c r="O1153" s="341"/>
      <c r="P1153" s="212">
        <v>0</v>
      </c>
      <c r="Q1153" s="212">
        <v>19050.29</v>
      </c>
      <c r="R1153" s="68" t="s">
        <v>1477</v>
      </c>
      <c r="S1153" s="342"/>
      <c r="T1153" s="269"/>
    </row>
    <row r="1154" spans="1:20" ht="63.75">
      <c r="A1154" s="189">
        <v>862</v>
      </c>
      <c r="B1154" s="68"/>
      <c r="C1154" s="210" t="s">
        <v>187</v>
      </c>
      <c r="D1154" s="211">
        <v>46049</v>
      </c>
      <c r="E1154" s="189" t="s">
        <v>2768</v>
      </c>
      <c r="F1154" s="189" t="s">
        <v>635</v>
      </c>
      <c r="G1154" s="189">
        <v>14625330</v>
      </c>
      <c r="H1154" s="68"/>
      <c r="I1154" s="195" t="s">
        <v>3984</v>
      </c>
      <c r="J1154" s="68"/>
      <c r="K1154" s="68"/>
      <c r="L1154" s="68"/>
      <c r="M1154" s="68"/>
      <c r="N1154" s="341"/>
      <c r="O1154" s="341"/>
      <c r="P1154" s="212">
        <v>0</v>
      </c>
      <c r="Q1154" s="212">
        <v>182.33</v>
      </c>
      <c r="R1154" s="68" t="s">
        <v>1477</v>
      </c>
      <c r="S1154" s="342"/>
      <c r="T1154" s="269"/>
    </row>
    <row r="1155" spans="1:20" ht="63.75">
      <c r="A1155" s="189">
        <v>862</v>
      </c>
      <c r="B1155" s="68"/>
      <c r="C1155" s="210" t="s">
        <v>187</v>
      </c>
      <c r="D1155" s="211">
        <v>46049</v>
      </c>
      <c r="E1155" s="189" t="s">
        <v>2769</v>
      </c>
      <c r="F1155" s="189" t="s">
        <v>635</v>
      </c>
      <c r="G1155" s="189">
        <v>14625334</v>
      </c>
      <c r="H1155" s="68"/>
      <c r="I1155" s="195" t="s">
        <v>3985</v>
      </c>
      <c r="J1155" s="68"/>
      <c r="K1155" s="68"/>
      <c r="L1155" s="68"/>
      <c r="M1155" s="68"/>
      <c r="N1155" s="341"/>
      <c r="O1155" s="341"/>
      <c r="P1155" s="212">
        <v>0</v>
      </c>
      <c r="Q1155" s="212">
        <v>230.77</v>
      </c>
      <c r="R1155" s="68" t="s">
        <v>1477</v>
      </c>
      <c r="S1155" s="342"/>
      <c r="T1155" s="269"/>
    </row>
    <row r="1156" spans="1:20" ht="38.25">
      <c r="A1156" s="189">
        <v>46</v>
      </c>
      <c r="B1156" s="68"/>
      <c r="C1156" s="210" t="s">
        <v>1366</v>
      </c>
      <c r="D1156" s="211">
        <v>46050</v>
      </c>
      <c r="E1156" s="189" t="s">
        <v>2770</v>
      </c>
      <c r="F1156" s="189" t="s">
        <v>3</v>
      </c>
      <c r="G1156" s="189">
        <v>2366556</v>
      </c>
      <c r="H1156" s="68"/>
      <c r="I1156" s="195" t="s">
        <v>3986</v>
      </c>
      <c r="J1156" s="68"/>
      <c r="K1156" s="68"/>
      <c r="L1156" s="68"/>
      <c r="M1156" s="68"/>
      <c r="N1156" s="341"/>
      <c r="O1156" s="341"/>
      <c r="P1156" s="212">
        <v>0</v>
      </c>
      <c r="Q1156" s="212">
        <v>9000</v>
      </c>
      <c r="R1156" s="68" t="s">
        <v>1477</v>
      </c>
      <c r="S1156" s="342"/>
      <c r="T1156" s="269"/>
    </row>
    <row r="1157" spans="1:20" ht="63.75">
      <c r="A1157" s="189">
        <v>522</v>
      </c>
      <c r="B1157" s="68"/>
      <c r="C1157" s="210" t="s">
        <v>163</v>
      </c>
      <c r="D1157" s="211">
        <v>46050</v>
      </c>
      <c r="E1157" s="189" t="s">
        <v>2771</v>
      </c>
      <c r="F1157" s="189" t="s">
        <v>3</v>
      </c>
      <c r="G1157" s="189">
        <v>2366559</v>
      </c>
      <c r="H1157" s="68"/>
      <c r="I1157" s="195" t="s">
        <v>3987</v>
      </c>
      <c r="J1157" s="68"/>
      <c r="K1157" s="68"/>
      <c r="L1157" s="68"/>
      <c r="M1157" s="68"/>
      <c r="N1157" s="341"/>
      <c r="O1157" s="341"/>
      <c r="P1157" s="212">
        <v>0</v>
      </c>
      <c r="Q1157" s="212">
        <v>17000</v>
      </c>
      <c r="R1157" s="68" t="s">
        <v>1477</v>
      </c>
      <c r="S1157" s="342"/>
      <c r="T1157" s="269"/>
    </row>
    <row r="1158" spans="1:20" ht="63.75">
      <c r="A1158" s="189">
        <v>522</v>
      </c>
      <c r="B1158" s="68"/>
      <c r="C1158" s="210" t="s">
        <v>163</v>
      </c>
      <c r="D1158" s="211">
        <v>46050</v>
      </c>
      <c r="E1158" s="189" t="s">
        <v>2772</v>
      </c>
      <c r="F1158" s="189" t="s">
        <v>3</v>
      </c>
      <c r="G1158" s="189">
        <v>2366561</v>
      </c>
      <c r="H1158" s="68"/>
      <c r="I1158" s="195" t="s">
        <v>3988</v>
      </c>
      <c r="J1158" s="68"/>
      <c r="K1158" s="68"/>
      <c r="L1158" s="68"/>
      <c r="M1158" s="68"/>
      <c r="N1158" s="341"/>
      <c r="O1158" s="341"/>
      <c r="P1158" s="212">
        <v>0</v>
      </c>
      <c r="Q1158" s="212">
        <v>200</v>
      </c>
      <c r="R1158" s="68" t="s">
        <v>1477</v>
      </c>
      <c r="S1158" s="342"/>
      <c r="T1158" s="269"/>
    </row>
    <row r="1159" spans="1:20" ht="63.75">
      <c r="A1159" s="189">
        <v>522</v>
      </c>
      <c r="B1159" s="68"/>
      <c r="C1159" s="210" t="s">
        <v>163</v>
      </c>
      <c r="D1159" s="211">
        <v>46050</v>
      </c>
      <c r="E1159" s="189" t="s">
        <v>2773</v>
      </c>
      <c r="F1159" s="189" t="s">
        <v>3</v>
      </c>
      <c r="G1159" s="189">
        <v>2366562</v>
      </c>
      <c r="H1159" s="68"/>
      <c r="I1159" s="195" t="s">
        <v>3989</v>
      </c>
      <c r="J1159" s="68"/>
      <c r="K1159" s="68"/>
      <c r="L1159" s="68"/>
      <c r="M1159" s="68"/>
      <c r="N1159" s="341"/>
      <c r="O1159" s="341"/>
      <c r="P1159" s="212">
        <v>0</v>
      </c>
      <c r="Q1159" s="212">
        <v>200</v>
      </c>
      <c r="R1159" s="68" t="s">
        <v>1477</v>
      </c>
      <c r="S1159" s="342"/>
      <c r="T1159" s="269"/>
    </row>
    <row r="1160" spans="1:20" ht="51">
      <c r="A1160" s="189">
        <v>522</v>
      </c>
      <c r="B1160" s="68"/>
      <c r="C1160" s="210" t="s">
        <v>163</v>
      </c>
      <c r="D1160" s="211">
        <v>46050</v>
      </c>
      <c r="E1160" s="189" t="s">
        <v>2774</v>
      </c>
      <c r="F1160" s="189" t="s">
        <v>3</v>
      </c>
      <c r="G1160" s="189">
        <v>2366565</v>
      </c>
      <c r="H1160" s="68"/>
      <c r="I1160" s="195" t="s">
        <v>3990</v>
      </c>
      <c r="J1160" s="68"/>
      <c r="K1160" s="68"/>
      <c r="L1160" s="68"/>
      <c r="M1160" s="68"/>
      <c r="N1160" s="341"/>
      <c r="O1160" s="341"/>
      <c r="P1160" s="212">
        <v>0</v>
      </c>
      <c r="Q1160" s="212">
        <v>2550</v>
      </c>
      <c r="R1160" s="68" t="s">
        <v>1477</v>
      </c>
      <c r="S1160" s="342"/>
      <c r="T1160" s="269"/>
    </row>
    <row r="1161" spans="1:20" ht="63.75">
      <c r="A1161" s="189">
        <v>522</v>
      </c>
      <c r="B1161" s="68"/>
      <c r="C1161" s="210" t="s">
        <v>163</v>
      </c>
      <c r="D1161" s="211">
        <v>46050</v>
      </c>
      <c r="E1161" s="189" t="s">
        <v>2775</v>
      </c>
      <c r="F1161" s="189" t="s">
        <v>3</v>
      </c>
      <c r="G1161" s="189">
        <v>2366567</v>
      </c>
      <c r="H1161" s="68"/>
      <c r="I1161" s="195" t="s">
        <v>3991</v>
      </c>
      <c r="J1161" s="68"/>
      <c r="K1161" s="68"/>
      <c r="L1161" s="68"/>
      <c r="M1161" s="68"/>
      <c r="N1161" s="341"/>
      <c r="O1161" s="341"/>
      <c r="P1161" s="212">
        <v>0</v>
      </c>
      <c r="Q1161" s="212">
        <v>108.9</v>
      </c>
      <c r="R1161" s="68" t="s">
        <v>1477</v>
      </c>
      <c r="S1161" s="342"/>
      <c r="T1161" s="269"/>
    </row>
    <row r="1162" spans="1:20" ht="51">
      <c r="A1162" s="189">
        <v>291</v>
      </c>
      <c r="B1162" s="68"/>
      <c r="C1162" s="210" t="s">
        <v>119</v>
      </c>
      <c r="D1162" s="211">
        <v>46050</v>
      </c>
      <c r="E1162" s="189" t="s">
        <v>2776</v>
      </c>
      <c r="F1162" s="189" t="s">
        <v>3</v>
      </c>
      <c r="G1162" s="189">
        <v>2366577</v>
      </c>
      <c r="H1162" s="68"/>
      <c r="I1162" s="195" t="s">
        <v>3992</v>
      </c>
      <c r="J1162" s="68"/>
      <c r="K1162" s="68"/>
      <c r="L1162" s="68"/>
      <c r="M1162" s="68"/>
      <c r="N1162" s="341"/>
      <c r="O1162" s="341"/>
      <c r="P1162" s="212">
        <v>0</v>
      </c>
      <c r="Q1162" s="212">
        <v>929.58</v>
      </c>
      <c r="R1162" s="68" t="s">
        <v>1477</v>
      </c>
      <c r="S1162" s="342"/>
      <c r="T1162" s="269"/>
    </row>
    <row r="1163" spans="1:20" ht="51">
      <c r="A1163" s="189">
        <v>904</v>
      </c>
      <c r="B1163" s="68"/>
      <c r="C1163" s="210" t="s">
        <v>193</v>
      </c>
      <c r="D1163" s="211">
        <v>46050</v>
      </c>
      <c r="E1163" s="189" t="s">
        <v>2777</v>
      </c>
      <c r="F1163" s="189" t="s">
        <v>3</v>
      </c>
      <c r="G1163" s="189">
        <v>2366590</v>
      </c>
      <c r="H1163" s="68"/>
      <c r="I1163" s="195" t="s">
        <v>3993</v>
      </c>
      <c r="J1163" s="68"/>
      <c r="K1163" s="68"/>
      <c r="L1163" s="68"/>
      <c r="M1163" s="68"/>
      <c r="N1163" s="341"/>
      <c r="O1163" s="341"/>
      <c r="P1163" s="212">
        <v>0</v>
      </c>
      <c r="Q1163" s="212">
        <v>106.64</v>
      </c>
      <c r="R1163" s="68" t="s">
        <v>1477</v>
      </c>
      <c r="S1163" s="342"/>
      <c r="T1163" s="269"/>
    </row>
    <row r="1164" spans="1:20" ht="63.75">
      <c r="A1164" s="189">
        <v>291</v>
      </c>
      <c r="B1164" s="68"/>
      <c r="C1164" s="210" t="s">
        <v>119</v>
      </c>
      <c r="D1164" s="211">
        <v>46050</v>
      </c>
      <c r="E1164" s="189" t="s">
        <v>2778</v>
      </c>
      <c r="F1164" s="189" t="s">
        <v>3</v>
      </c>
      <c r="G1164" s="189">
        <v>2366594</v>
      </c>
      <c r="H1164" s="68"/>
      <c r="I1164" s="195" t="s">
        <v>3994</v>
      </c>
      <c r="J1164" s="68"/>
      <c r="K1164" s="68"/>
      <c r="L1164" s="68"/>
      <c r="M1164" s="68"/>
      <c r="N1164" s="341"/>
      <c r="O1164" s="341"/>
      <c r="P1164" s="212">
        <v>0</v>
      </c>
      <c r="Q1164" s="212">
        <v>18022.02</v>
      </c>
      <c r="R1164" s="68" t="s">
        <v>1477</v>
      </c>
      <c r="S1164" s="342"/>
      <c r="T1164" s="269"/>
    </row>
    <row r="1165" spans="1:20" ht="38.25">
      <c r="A1165" s="189">
        <v>15</v>
      </c>
      <c r="B1165" s="68"/>
      <c r="C1165" s="210" t="s">
        <v>39</v>
      </c>
      <c r="D1165" s="211">
        <v>46050</v>
      </c>
      <c r="E1165" s="189" t="s">
        <v>2779</v>
      </c>
      <c r="F1165" s="189" t="s">
        <v>3</v>
      </c>
      <c r="G1165" s="189">
        <v>2366599</v>
      </c>
      <c r="H1165" s="68"/>
      <c r="I1165" s="195" t="s">
        <v>3995</v>
      </c>
      <c r="J1165" s="68"/>
      <c r="K1165" s="68"/>
      <c r="L1165" s="68"/>
      <c r="M1165" s="68"/>
      <c r="N1165" s="341"/>
      <c r="O1165" s="341"/>
      <c r="P1165" s="212">
        <v>0</v>
      </c>
      <c r="Q1165" s="212">
        <v>12.09</v>
      </c>
      <c r="R1165" s="68" t="s">
        <v>1477</v>
      </c>
      <c r="S1165" s="342"/>
      <c r="T1165" s="269"/>
    </row>
    <row r="1166" spans="1:20" ht="38.25">
      <c r="A1166" s="189" t="s">
        <v>550</v>
      </c>
      <c r="B1166" s="68"/>
      <c r="C1166" s="210" t="s">
        <v>589</v>
      </c>
      <c r="D1166" s="211">
        <v>46050</v>
      </c>
      <c r="E1166" s="189" t="s">
        <v>2780</v>
      </c>
      <c r="F1166" s="189" t="s">
        <v>3</v>
      </c>
      <c r="G1166" s="189">
        <v>2366600</v>
      </c>
      <c r="H1166" s="68"/>
      <c r="I1166" s="195" t="s">
        <v>3996</v>
      </c>
      <c r="J1166" s="68"/>
      <c r="K1166" s="68"/>
      <c r="L1166" s="68"/>
      <c r="M1166" s="68"/>
      <c r="N1166" s="341"/>
      <c r="O1166" s="341"/>
      <c r="P1166" s="212">
        <v>0</v>
      </c>
      <c r="Q1166" s="212">
        <v>17.440000000000001</v>
      </c>
      <c r="R1166" s="68" t="s">
        <v>1477</v>
      </c>
      <c r="S1166" s="342"/>
      <c r="T1166" s="269"/>
    </row>
    <row r="1167" spans="1:20" ht="51">
      <c r="A1167" s="189">
        <v>15</v>
      </c>
      <c r="B1167" s="68"/>
      <c r="C1167" s="210" t="s">
        <v>39</v>
      </c>
      <c r="D1167" s="211">
        <v>46050</v>
      </c>
      <c r="E1167" s="189" t="s">
        <v>2781</v>
      </c>
      <c r="F1167" s="189" t="s">
        <v>3</v>
      </c>
      <c r="G1167" s="189">
        <v>2366601</v>
      </c>
      <c r="H1167" s="68"/>
      <c r="I1167" s="195" t="s">
        <v>3997</v>
      </c>
      <c r="J1167" s="68"/>
      <c r="K1167" s="68"/>
      <c r="L1167" s="68"/>
      <c r="M1167" s="68"/>
      <c r="N1167" s="341"/>
      <c r="O1167" s="341"/>
      <c r="P1167" s="212">
        <v>0</v>
      </c>
      <c r="Q1167" s="212">
        <v>100</v>
      </c>
      <c r="R1167" s="68" t="s">
        <v>1477</v>
      </c>
      <c r="S1167" s="342"/>
      <c r="T1167" s="269"/>
    </row>
    <row r="1168" spans="1:20" ht="38.25">
      <c r="A1168" s="189" t="s">
        <v>550</v>
      </c>
      <c r="B1168" s="68"/>
      <c r="C1168" s="210" t="s">
        <v>589</v>
      </c>
      <c r="D1168" s="211">
        <v>46050</v>
      </c>
      <c r="E1168" s="189" t="s">
        <v>2782</v>
      </c>
      <c r="F1168" s="189" t="s">
        <v>3</v>
      </c>
      <c r="G1168" s="189">
        <v>2366602</v>
      </c>
      <c r="H1168" s="68"/>
      <c r="I1168" s="195" t="s">
        <v>3998</v>
      </c>
      <c r="J1168" s="68"/>
      <c r="K1168" s="68"/>
      <c r="L1168" s="68"/>
      <c r="M1168" s="68"/>
      <c r="N1168" s="341"/>
      <c r="O1168" s="341"/>
      <c r="P1168" s="212">
        <v>0</v>
      </c>
      <c r="Q1168" s="212">
        <v>371</v>
      </c>
      <c r="R1168" s="68" t="s">
        <v>1477</v>
      </c>
      <c r="S1168" s="342"/>
      <c r="T1168" s="269"/>
    </row>
    <row r="1169" spans="1:20" ht="51">
      <c r="A1169" s="189">
        <v>132</v>
      </c>
      <c r="B1169" s="68"/>
      <c r="C1169" s="210" t="s">
        <v>59</v>
      </c>
      <c r="D1169" s="211">
        <v>46050</v>
      </c>
      <c r="E1169" s="189" t="s">
        <v>2783</v>
      </c>
      <c r="F1169" s="189" t="s">
        <v>3</v>
      </c>
      <c r="G1169" s="189">
        <v>2366623</v>
      </c>
      <c r="H1169" s="68"/>
      <c r="I1169" s="195" t="s">
        <v>3999</v>
      </c>
      <c r="J1169" s="68"/>
      <c r="K1169" s="68"/>
      <c r="L1169" s="68"/>
      <c r="M1169" s="68"/>
      <c r="N1169" s="341"/>
      <c r="O1169" s="341"/>
      <c r="P1169" s="212">
        <v>0</v>
      </c>
      <c r="Q1169" s="212">
        <v>369.4</v>
      </c>
      <c r="R1169" s="68" t="s">
        <v>1477</v>
      </c>
      <c r="S1169" s="342"/>
      <c r="T1169" s="269"/>
    </row>
    <row r="1170" spans="1:20" ht="38.25">
      <c r="A1170" s="189">
        <v>514</v>
      </c>
      <c r="B1170" s="68"/>
      <c r="C1170" s="210" t="s">
        <v>161</v>
      </c>
      <c r="D1170" s="211">
        <v>46050</v>
      </c>
      <c r="E1170" s="189" t="s">
        <v>2784</v>
      </c>
      <c r="F1170" s="189" t="s">
        <v>3</v>
      </c>
      <c r="G1170" s="189">
        <v>2366624</v>
      </c>
      <c r="H1170" s="68"/>
      <c r="I1170" s="195" t="s">
        <v>4000</v>
      </c>
      <c r="J1170" s="68"/>
      <c r="K1170" s="68"/>
      <c r="L1170" s="68"/>
      <c r="M1170" s="68"/>
      <c r="N1170" s="341"/>
      <c r="O1170" s="341"/>
      <c r="P1170" s="212">
        <v>0</v>
      </c>
      <c r="Q1170" s="212">
        <v>247.15</v>
      </c>
      <c r="R1170" s="68" t="s">
        <v>1477</v>
      </c>
      <c r="S1170" s="342"/>
      <c r="T1170" s="269"/>
    </row>
    <row r="1171" spans="1:20" ht="51">
      <c r="A1171" s="189">
        <v>46</v>
      </c>
      <c r="B1171" s="68"/>
      <c r="C1171" s="210" t="s">
        <v>1366</v>
      </c>
      <c r="D1171" s="211">
        <v>46050</v>
      </c>
      <c r="E1171" s="189" t="s">
        <v>2785</v>
      </c>
      <c r="F1171" s="189" t="s">
        <v>3</v>
      </c>
      <c r="G1171" s="189">
        <v>2366631</v>
      </c>
      <c r="H1171" s="68"/>
      <c r="I1171" s="195" t="s">
        <v>4001</v>
      </c>
      <c r="J1171" s="68"/>
      <c r="K1171" s="68"/>
      <c r="L1171" s="68"/>
      <c r="M1171" s="68"/>
      <c r="N1171" s="341"/>
      <c r="O1171" s="341"/>
      <c r="P1171" s="212">
        <v>0</v>
      </c>
      <c r="Q1171" s="212">
        <v>4070</v>
      </c>
      <c r="R1171" s="68" t="s">
        <v>1477</v>
      </c>
      <c r="S1171" s="342"/>
      <c r="T1171" s="269"/>
    </row>
    <row r="1172" spans="1:20" ht="38.25">
      <c r="A1172" s="189">
        <v>86</v>
      </c>
      <c r="B1172" s="68"/>
      <c r="C1172" s="210" t="s">
        <v>50</v>
      </c>
      <c r="D1172" s="211">
        <v>46050</v>
      </c>
      <c r="E1172" s="189" t="s">
        <v>2786</v>
      </c>
      <c r="F1172" s="189" t="s">
        <v>3</v>
      </c>
      <c r="G1172" s="189">
        <v>2366640</v>
      </c>
      <c r="H1172" s="68"/>
      <c r="I1172" s="195" t="s">
        <v>4002</v>
      </c>
      <c r="J1172" s="68"/>
      <c r="K1172" s="68"/>
      <c r="L1172" s="68"/>
      <c r="M1172" s="68"/>
      <c r="N1172" s="341"/>
      <c r="O1172" s="341"/>
      <c r="P1172" s="212">
        <v>0</v>
      </c>
      <c r="Q1172" s="212">
        <v>374</v>
      </c>
      <c r="R1172" s="68" t="s">
        <v>1477</v>
      </c>
      <c r="S1172" s="342"/>
      <c r="T1172" s="269"/>
    </row>
    <row r="1173" spans="1:20" ht="51">
      <c r="A1173" s="189">
        <v>288</v>
      </c>
      <c r="B1173" s="68"/>
      <c r="C1173" s="210" t="s">
        <v>117</v>
      </c>
      <c r="D1173" s="211">
        <v>46050</v>
      </c>
      <c r="E1173" s="189" t="s">
        <v>2787</v>
      </c>
      <c r="F1173" s="189" t="s">
        <v>3</v>
      </c>
      <c r="G1173" s="189">
        <v>2366654</v>
      </c>
      <c r="H1173" s="68"/>
      <c r="I1173" s="195" t="s">
        <v>4003</v>
      </c>
      <c r="J1173" s="68"/>
      <c r="K1173" s="68"/>
      <c r="L1173" s="68"/>
      <c r="M1173" s="68"/>
      <c r="N1173" s="341"/>
      <c r="O1173" s="341"/>
      <c r="P1173" s="212">
        <v>0</v>
      </c>
      <c r="Q1173" s="212">
        <v>93.42</v>
      </c>
      <c r="R1173" s="68" t="s">
        <v>1477</v>
      </c>
      <c r="S1173" s="342"/>
      <c r="T1173" s="269"/>
    </row>
    <row r="1174" spans="1:20" ht="51">
      <c r="A1174" s="189">
        <v>865</v>
      </c>
      <c r="B1174" s="68"/>
      <c r="C1174" s="210" t="s">
        <v>188</v>
      </c>
      <c r="D1174" s="211">
        <v>46050</v>
      </c>
      <c r="E1174" s="189" t="s">
        <v>2788</v>
      </c>
      <c r="F1174" s="189" t="s">
        <v>3</v>
      </c>
      <c r="G1174" s="189">
        <v>2366657</v>
      </c>
      <c r="H1174" s="68"/>
      <c r="I1174" s="195" t="s">
        <v>4004</v>
      </c>
      <c r="J1174" s="68"/>
      <c r="K1174" s="68"/>
      <c r="L1174" s="68"/>
      <c r="M1174" s="68"/>
      <c r="N1174" s="341"/>
      <c r="O1174" s="341"/>
      <c r="P1174" s="212">
        <v>0</v>
      </c>
      <c r="Q1174" s="212">
        <v>333.04</v>
      </c>
      <c r="R1174" s="68" t="s">
        <v>1477</v>
      </c>
      <c r="S1174" s="342"/>
      <c r="T1174" s="269"/>
    </row>
    <row r="1175" spans="1:20" ht="51">
      <c r="A1175" s="189">
        <v>133</v>
      </c>
      <c r="B1175" s="68"/>
      <c r="C1175" s="210" t="s">
        <v>60</v>
      </c>
      <c r="D1175" s="211">
        <v>46050</v>
      </c>
      <c r="E1175" s="189" t="s">
        <v>2789</v>
      </c>
      <c r="F1175" s="189" t="s">
        <v>3</v>
      </c>
      <c r="G1175" s="189">
        <v>2366659</v>
      </c>
      <c r="H1175" s="68"/>
      <c r="I1175" s="195" t="s">
        <v>4005</v>
      </c>
      <c r="J1175" s="68"/>
      <c r="K1175" s="68"/>
      <c r="L1175" s="68"/>
      <c r="M1175" s="68"/>
      <c r="N1175" s="341"/>
      <c r="O1175" s="341"/>
      <c r="P1175" s="212">
        <v>0</v>
      </c>
      <c r="Q1175" s="212">
        <v>7038</v>
      </c>
      <c r="R1175" s="68" t="s">
        <v>1477</v>
      </c>
      <c r="S1175" s="342"/>
      <c r="T1175" s="269"/>
    </row>
    <row r="1176" spans="1:20" ht="38.25">
      <c r="A1176" s="189">
        <v>133</v>
      </c>
      <c r="B1176" s="68"/>
      <c r="C1176" s="210" t="s">
        <v>60</v>
      </c>
      <c r="D1176" s="211">
        <v>46050</v>
      </c>
      <c r="E1176" s="189" t="s">
        <v>2790</v>
      </c>
      <c r="F1176" s="189" t="s">
        <v>3</v>
      </c>
      <c r="G1176" s="189">
        <v>2366660</v>
      </c>
      <c r="H1176" s="68"/>
      <c r="I1176" s="195" t="s">
        <v>4006</v>
      </c>
      <c r="J1176" s="68"/>
      <c r="K1176" s="68"/>
      <c r="L1176" s="68"/>
      <c r="M1176" s="68"/>
      <c r="N1176" s="341"/>
      <c r="O1176" s="341"/>
      <c r="P1176" s="212">
        <v>0</v>
      </c>
      <c r="Q1176" s="212">
        <v>207.76</v>
      </c>
      <c r="R1176" s="68" t="s">
        <v>1477</v>
      </c>
      <c r="S1176" s="342"/>
      <c r="T1176" s="269"/>
    </row>
    <row r="1177" spans="1:20" ht="51">
      <c r="A1177" s="189">
        <v>383</v>
      </c>
      <c r="B1177" s="68"/>
      <c r="C1177" s="210" t="s">
        <v>1241</v>
      </c>
      <c r="D1177" s="211">
        <v>46050</v>
      </c>
      <c r="E1177" s="189" t="s">
        <v>2791</v>
      </c>
      <c r="F1177" s="189" t="s">
        <v>3</v>
      </c>
      <c r="G1177" s="189">
        <v>2366670</v>
      </c>
      <c r="H1177" s="68"/>
      <c r="I1177" s="195" t="s">
        <v>4007</v>
      </c>
      <c r="J1177" s="68"/>
      <c r="K1177" s="68"/>
      <c r="L1177" s="68"/>
      <c r="M1177" s="68"/>
      <c r="N1177" s="341"/>
      <c r="O1177" s="341"/>
      <c r="P1177" s="212">
        <v>0</v>
      </c>
      <c r="Q1177" s="212">
        <v>368</v>
      </c>
      <c r="R1177" s="68" t="s">
        <v>1477</v>
      </c>
      <c r="S1177" s="342"/>
      <c r="T1177" s="269"/>
    </row>
    <row r="1178" spans="1:20" ht="51">
      <c r="A1178" s="189">
        <v>287</v>
      </c>
      <c r="B1178" s="68"/>
      <c r="C1178" s="210" t="s">
        <v>116</v>
      </c>
      <c r="D1178" s="211">
        <v>46050</v>
      </c>
      <c r="E1178" s="189" t="s">
        <v>2792</v>
      </c>
      <c r="F1178" s="189" t="s">
        <v>3</v>
      </c>
      <c r="G1178" s="189">
        <v>2366671</v>
      </c>
      <c r="H1178" s="68"/>
      <c r="I1178" s="195" t="s">
        <v>4008</v>
      </c>
      <c r="J1178" s="68"/>
      <c r="K1178" s="68"/>
      <c r="L1178" s="68"/>
      <c r="M1178" s="68"/>
      <c r="N1178" s="341"/>
      <c r="O1178" s="341"/>
      <c r="P1178" s="212">
        <v>0</v>
      </c>
      <c r="Q1178" s="212">
        <v>605.24</v>
      </c>
      <c r="R1178" s="68" t="s">
        <v>1477</v>
      </c>
      <c r="S1178" s="342"/>
      <c r="T1178" s="269"/>
    </row>
    <row r="1179" spans="1:20" ht="63.75">
      <c r="A1179" s="189">
        <v>221</v>
      </c>
      <c r="B1179" s="68"/>
      <c r="C1179" s="210" t="s">
        <v>92</v>
      </c>
      <c r="D1179" s="211">
        <v>46050</v>
      </c>
      <c r="E1179" s="189" t="s">
        <v>2793</v>
      </c>
      <c r="F1179" s="189" t="s">
        <v>3</v>
      </c>
      <c r="G1179" s="189">
        <v>2366676</v>
      </c>
      <c r="H1179" s="68"/>
      <c r="I1179" s="195" t="s">
        <v>4009</v>
      </c>
      <c r="J1179" s="68"/>
      <c r="K1179" s="68"/>
      <c r="L1179" s="68"/>
      <c r="M1179" s="68"/>
      <c r="N1179" s="341"/>
      <c r="O1179" s="341"/>
      <c r="P1179" s="212">
        <v>0</v>
      </c>
      <c r="Q1179" s="212">
        <v>100</v>
      </c>
      <c r="R1179" s="68" t="s">
        <v>1477</v>
      </c>
      <c r="S1179" s="342"/>
      <c r="T1179" s="269"/>
    </row>
    <row r="1180" spans="1:20" ht="51">
      <c r="A1180" s="189">
        <v>15</v>
      </c>
      <c r="B1180" s="68"/>
      <c r="C1180" s="210" t="s">
        <v>39</v>
      </c>
      <c r="D1180" s="211">
        <v>46050</v>
      </c>
      <c r="E1180" s="189" t="s">
        <v>2794</v>
      </c>
      <c r="F1180" s="189" t="s">
        <v>3</v>
      </c>
      <c r="G1180" s="189">
        <v>2366677</v>
      </c>
      <c r="H1180" s="68"/>
      <c r="I1180" s="195" t="s">
        <v>4010</v>
      </c>
      <c r="J1180" s="68"/>
      <c r="K1180" s="68"/>
      <c r="L1180" s="68"/>
      <c r="M1180" s="68"/>
      <c r="N1180" s="341"/>
      <c r="O1180" s="341"/>
      <c r="P1180" s="212">
        <v>0</v>
      </c>
      <c r="Q1180" s="212">
        <v>100</v>
      </c>
      <c r="R1180" s="68" t="s">
        <v>1477</v>
      </c>
      <c r="S1180" s="342"/>
      <c r="T1180" s="269"/>
    </row>
    <row r="1181" spans="1:20" ht="63.75">
      <c r="A1181" s="189">
        <v>221</v>
      </c>
      <c r="B1181" s="68"/>
      <c r="C1181" s="210" t="s">
        <v>92</v>
      </c>
      <c r="D1181" s="211">
        <v>46050</v>
      </c>
      <c r="E1181" s="189" t="s">
        <v>2795</v>
      </c>
      <c r="F1181" s="189" t="s">
        <v>3</v>
      </c>
      <c r="G1181" s="189">
        <v>2366679</v>
      </c>
      <c r="H1181" s="68"/>
      <c r="I1181" s="195" t="s">
        <v>4011</v>
      </c>
      <c r="J1181" s="68"/>
      <c r="K1181" s="68"/>
      <c r="L1181" s="68"/>
      <c r="M1181" s="68"/>
      <c r="N1181" s="341"/>
      <c r="O1181" s="341"/>
      <c r="P1181" s="212">
        <v>0</v>
      </c>
      <c r="Q1181" s="212">
        <v>100</v>
      </c>
      <c r="R1181" s="68" t="s">
        <v>1477</v>
      </c>
      <c r="S1181" s="342"/>
      <c r="T1181" s="269"/>
    </row>
    <row r="1182" spans="1:20" ht="63.75">
      <c r="A1182" s="189">
        <v>221</v>
      </c>
      <c r="B1182" s="68"/>
      <c r="C1182" s="210" t="s">
        <v>92</v>
      </c>
      <c r="D1182" s="211">
        <v>46050</v>
      </c>
      <c r="E1182" s="189" t="s">
        <v>2796</v>
      </c>
      <c r="F1182" s="189" t="s">
        <v>3</v>
      </c>
      <c r="G1182" s="189">
        <v>2366681</v>
      </c>
      <c r="H1182" s="68"/>
      <c r="I1182" s="195" t="s">
        <v>4009</v>
      </c>
      <c r="J1182" s="68"/>
      <c r="K1182" s="68"/>
      <c r="L1182" s="68"/>
      <c r="M1182" s="68"/>
      <c r="N1182" s="341"/>
      <c r="O1182" s="341"/>
      <c r="P1182" s="212">
        <v>0</v>
      </c>
      <c r="Q1182" s="212">
        <v>100</v>
      </c>
      <c r="R1182" s="68" t="s">
        <v>1477</v>
      </c>
      <c r="S1182" s="342"/>
      <c r="T1182" s="269"/>
    </row>
    <row r="1183" spans="1:20" ht="63.75">
      <c r="A1183" s="189">
        <v>221</v>
      </c>
      <c r="B1183" s="68"/>
      <c r="C1183" s="210" t="s">
        <v>92</v>
      </c>
      <c r="D1183" s="211">
        <v>46050</v>
      </c>
      <c r="E1183" s="189" t="s">
        <v>2797</v>
      </c>
      <c r="F1183" s="189" t="s">
        <v>3</v>
      </c>
      <c r="G1183" s="189">
        <v>2366682</v>
      </c>
      <c r="H1183" s="68"/>
      <c r="I1183" s="195" t="s">
        <v>4009</v>
      </c>
      <c r="J1183" s="68"/>
      <c r="K1183" s="68"/>
      <c r="L1183" s="68"/>
      <c r="M1183" s="68"/>
      <c r="N1183" s="341"/>
      <c r="O1183" s="341"/>
      <c r="P1183" s="212">
        <v>0</v>
      </c>
      <c r="Q1183" s="212">
        <v>100</v>
      </c>
      <c r="R1183" s="68" t="s">
        <v>1477</v>
      </c>
      <c r="S1183" s="342"/>
      <c r="T1183" s="269"/>
    </row>
    <row r="1184" spans="1:20" ht="63.75">
      <c r="A1184" s="189">
        <v>221</v>
      </c>
      <c r="B1184" s="68"/>
      <c r="C1184" s="210" t="s">
        <v>92</v>
      </c>
      <c r="D1184" s="211">
        <v>46050</v>
      </c>
      <c r="E1184" s="189" t="s">
        <v>2798</v>
      </c>
      <c r="F1184" s="189" t="s">
        <v>3</v>
      </c>
      <c r="G1184" s="189">
        <v>2366683</v>
      </c>
      <c r="H1184" s="68"/>
      <c r="I1184" s="195" t="s">
        <v>4009</v>
      </c>
      <c r="J1184" s="68"/>
      <c r="K1184" s="68"/>
      <c r="L1184" s="68"/>
      <c r="M1184" s="68"/>
      <c r="N1184" s="341"/>
      <c r="O1184" s="341"/>
      <c r="P1184" s="212">
        <v>0</v>
      </c>
      <c r="Q1184" s="212">
        <v>100</v>
      </c>
      <c r="R1184" s="68" t="s">
        <v>1477</v>
      </c>
      <c r="S1184" s="342"/>
      <c r="T1184" s="269"/>
    </row>
    <row r="1185" spans="1:20" ht="63.75">
      <c r="A1185" s="189">
        <v>221</v>
      </c>
      <c r="B1185" s="68"/>
      <c r="C1185" s="210" t="s">
        <v>92</v>
      </c>
      <c r="D1185" s="211">
        <v>46050</v>
      </c>
      <c r="E1185" s="189" t="s">
        <v>2799</v>
      </c>
      <c r="F1185" s="189" t="s">
        <v>3</v>
      </c>
      <c r="G1185" s="189">
        <v>2366684</v>
      </c>
      <c r="H1185" s="68"/>
      <c r="I1185" s="195" t="s">
        <v>4009</v>
      </c>
      <c r="J1185" s="68"/>
      <c r="K1185" s="68"/>
      <c r="L1185" s="68"/>
      <c r="M1185" s="68"/>
      <c r="N1185" s="341"/>
      <c r="O1185" s="341"/>
      <c r="P1185" s="212">
        <v>0</v>
      </c>
      <c r="Q1185" s="212">
        <v>100</v>
      </c>
      <c r="R1185" s="68" t="s">
        <v>1477</v>
      </c>
      <c r="S1185" s="342"/>
      <c r="T1185" s="269"/>
    </row>
    <row r="1186" spans="1:20" ht="63.75">
      <c r="A1186" s="189">
        <v>221</v>
      </c>
      <c r="B1186" s="68"/>
      <c r="C1186" s="210" t="s">
        <v>92</v>
      </c>
      <c r="D1186" s="211">
        <v>46050</v>
      </c>
      <c r="E1186" s="189" t="s">
        <v>2800</v>
      </c>
      <c r="F1186" s="189" t="s">
        <v>3</v>
      </c>
      <c r="G1186" s="189">
        <v>2366685</v>
      </c>
      <c r="H1186" s="68"/>
      <c r="I1186" s="195" t="s">
        <v>4009</v>
      </c>
      <c r="J1186" s="68"/>
      <c r="K1186" s="68"/>
      <c r="L1186" s="68"/>
      <c r="M1186" s="68"/>
      <c r="N1186" s="341"/>
      <c r="O1186" s="341"/>
      <c r="P1186" s="212">
        <v>0</v>
      </c>
      <c r="Q1186" s="212">
        <v>100</v>
      </c>
      <c r="R1186" s="68" t="s">
        <v>1477</v>
      </c>
      <c r="S1186" s="342"/>
      <c r="T1186" s="269"/>
    </row>
    <row r="1187" spans="1:20" ht="63.75">
      <c r="A1187" s="189">
        <v>221</v>
      </c>
      <c r="B1187" s="68"/>
      <c r="C1187" s="210" t="s">
        <v>92</v>
      </c>
      <c r="D1187" s="211">
        <v>46050</v>
      </c>
      <c r="E1187" s="189" t="s">
        <v>2801</v>
      </c>
      <c r="F1187" s="189" t="s">
        <v>3</v>
      </c>
      <c r="G1187" s="189">
        <v>2366686</v>
      </c>
      <c r="H1187" s="68"/>
      <c r="I1187" s="195" t="s">
        <v>4009</v>
      </c>
      <c r="J1187" s="68"/>
      <c r="K1187" s="68"/>
      <c r="L1187" s="68"/>
      <c r="M1187" s="68"/>
      <c r="N1187" s="341"/>
      <c r="O1187" s="341"/>
      <c r="P1187" s="212">
        <v>0</v>
      </c>
      <c r="Q1187" s="212">
        <v>100</v>
      </c>
      <c r="R1187" s="68" t="s">
        <v>1477</v>
      </c>
      <c r="S1187" s="342"/>
      <c r="T1187" s="269"/>
    </row>
    <row r="1188" spans="1:20" ht="63.75">
      <c r="A1188" s="189">
        <v>221</v>
      </c>
      <c r="B1188" s="68"/>
      <c r="C1188" s="210" t="s">
        <v>92</v>
      </c>
      <c r="D1188" s="211">
        <v>46050</v>
      </c>
      <c r="E1188" s="189" t="s">
        <v>2802</v>
      </c>
      <c r="F1188" s="189" t="s">
        <v>3</v>
      </c>
      <c r="G1188" s="189">
        <v>2366687</v>
      </c>
      <c r="H1188" s="68"/>
      <c r="I1188" s="195" t="s">
        <v>4009</v>
      </c>
      <c r="J1188" s="68"/>
      <c r="K1188" s="68"/>
      <c r="L1188" s="68"/>
      <c r="M1188" s="68"/>
      <c r="N1188" s="341"/>
      <c r="O1188" s="341"/>
      <c r="P1188" s="212">
        <v>0</v>
      </c>
      <c r="Q1188" s="212">
        <v>100</v>
      </c>
      <c r="R1188" s="68" t="s">
        <v>1477</v>
      </c>
      <c r="S1188" s="342"/>
      <c r="T1188" s="269"/>
    </row>
    <row r="1189" spans="1:20" ht="63.75">
      <c r="A1189" s="189">
        <v>221</v>
      </c>
      <c r="B1189" s="68"/>
      <c r="C1189" s="210" t="s">
        <v>92</v>
      </c>
      <c r="D1189" s="211">
        <v>46050</v>
      </c>
      <c r="E1189" s="189" t="s">
        <v>2803</v>
      </c>
      <c r="F1189" s="189" t="s">
        <v>3</v>
      </c>
      <c r="G1189" s="189">
        <v>2366688</v>
      </c>
      <c r="H1189" s="68"/>
      <c r="I1189" s="195" t="s">
        <v>4009</v>
      </c>
      <c r="J1189" s="68"/>
      <c r="K1189" s="68"/>
      <c r="L1189" s="68"/>
      <c r="M1189" s="68"/>
      <c r="N1189" s="341"/>
      <c r="O1189" s="341"/>
      <c r="P1189" s="212">
        <v>0</v>
      </c>
      <c r="Q1189" s="212">
        <v>100</v>
      </c>
      <c r="R1189" s="68" t="s">
        <v>1477</v>
      </c>
      <c r="S1189" s="342"/>
      <c r="T1189" s="269"/>
    </row>
    <row r="1190" spans="1:20" ht="63.75">
      <c r="A1190" s="189">
        <v>221</v>
      </c>
      <c r="B1190" s="68"/>
      <c r="C1190" s="210" t="s">
        <v>92</v>
      </c>
      <c r="D1190" s="211">
        <v>46050</v>
      </c>
      <c r="E1190" s="189" t="s">
        <v>2804</v>
      </c>
      <c r="F1190" s="189" t="s">
        <v>3</v>
      </c>
      <c r="G1190" s="189">
        <v>2366689</v>
      </c>
      <c r="H1190" s="68"/>
      <c r="I1190" s="195" t="s">
        <v>4009</v>
      </c>
      <c r="J1190" s="68"/>
      <c r="K1190" s="68"/>
      <c r="L1190" s="68"/>
      <c r="M1190" s="68"/>
      <c r="N1190" s="341"/>
      <c r="O1190" s="341"/>
      <c r="P1190" s="212">
        <v>0</v>
      </c>
      <c r="Q1190" s="212">
        <v>100</v>
      </c>
      <c r="R1190" s="68" t="s">
        <v>1477</v>
      </c>
      <c r="S1190" s="342"/>
      <c r="T1190" s="269"/>
    </row>
    <row r="1191" spans="1:20" ht="63.75">
      <c r="A1191" s="189">
        <v>221</v>
      </c>
      <c r="B1191" s="68"/>
      <c r="C1191" s="210" t="s">
        <v>92</v>
      </c>
      <c r="D1191" s="211">
        <v>46050</v>
      </c>
      <c r="E1191" s="189" t="s">
        <v>2805</v>
      </c>
      <c r="F1191" s="189" t="s">
        <v>3</v>
      </c>
      <c r="G1191" s="189">
        <v>2366690</v>
      </c>
      <c r="H1191" s="68"/>
      <c r="I1191" s="195" t="s">
        <v>4009</v>
      </c>
      <c r="J1191" s="68"/>
      <c r="K1191" s="68"/>
      <c r="L1191" s="68"/>
      <c r="M1191" s="68"/>
      <c r="N1191" s="341"/>
      <c r="O1191" s="341"/>
      <c r="P1191" s="212">
        <v>0</v>
      </c>
      <c r="Q1191" s="212">
        <v>100</v>
      </c>
      <c r="R1191" s="68" t="s">
        <v>1477</v>
      </c>
      <c r="S1191" s="342"/>
      <c r="T1191" s="269"/>
    </row>
    <row r="1192" spans="1:20" ht="63.75">
      <c r="A1192" s="189">
        <v>221</v>
      </c>
      <c r="B1192" s="68"/>
      <c r="C1192" s="210" t="s">
        <v>92</v>
      </c>
      <c r="D1192" s="211">
        <v>46050</v>
      </c>
      <c r="E1192" s="189" t="s">
        <v>2806</v>
      </c>
      <c r="F1192" s="189" t="s">
        <v>3</v>
      </c>
      <c r="G1192" s="189">
        <v>2366691</v>
      </c>
      <c r="H1192" s="68"/>
      <c r="I1192" s="195" t="s">
        <v>4009</v>
      </c>
      <c r="J1192" s="68"/>
      <c r="K1192" s="68"/>
      <c r="L1192" s="68"/>
      <c r="M1192" s="68"/>
      <c r="N1192" s="341"/>
      <c r="O1192" s="341"/>
      <c r="P1192" s="212">
        <v>0</v>
      </c>
      <c r="Q1192" s="212">
        <v>100</v>
      </c>
      <c r="R1192" s="68" t="s">
        <v>1477</v>
      </c>
      <c r="S1192" s="342"/>
      <c r="T1192" s="269"/>
    </row>
    <row r="1193" spans="1:20" ht="63.75">
      <c r="A1193" s="189">
        <v>221</v>
      </c>
      <c r="B1193" s="68"/>
      <c r="C1193" s="210" t="s">
        <v>92</v>
      </c>
      <c r="D1193" s="211">
        <v>46050</v>
      </c>
      <c r="E1193" s="189" t="s">
        <v>2807</v>
      </c>
      <c r="F1193" s="189" t="s">
        <v>3</v>
      </c>
      <c r="G1193" s="189">
        <v>2366692</v>
      </c>
      <c r="H1193" s="68"/>
      <c r="I1193" s="195" t="s">
        <v>4009</v>
      </c>
      <c r="J1193" s="68"/>
      <c r="K1193" s="68"/>
      <c r="L1193" s="68"/>
      <c r="M1193" s="68"/>
      <c r="N1193" s="341"/>
      <c r="O1193" s="341"/>
      <c r="P1193" s="212">
        <v>0</v>
      </c>
      <c r="Q1193" s="212">
        <v>100</v>
      </c>
      <c r="R1193" s="68" t="s">
        <v>1477</v>
      </c>
      <c r="S1193" s="342"/>
      <c r="T1193" s="269"/>
    </row>
    <row r="1194" spans="1:20" ht="63.75">
      <c r="A1194" s="189">
        <v>221</v>
      </c>
      <c r="B1194" s="68"/>
      <c r="C1194" s="210" t="s">
        <v>92</v>
      </c>
      <c r="D1194" s="211">
        <v>46050</v>
      </c>
      <c r="E1194" s="189" t="s">
        <v>2808</v>
      </c>
      <c r="F1194" s="189" t="s">
        <v>3</v>
      </c>
      <c r="G1194" s="189">
        <v>2366693</v>
      </c>
      <c r="H1194" s="68"/>
      <c r="I1194" s="195" t="s">
        <v>4009</v>
      </c>
      <c r="J1194" s="68"/>
      <c r="K1194" s="68"/>
      <c r="L1194" s="68"/>
      <c r="M1194" s="68"/>
      <c r="N1194" s="341"/>
      <c r="O1194" s="341"/>
      <c r="P1194" s="212">
        <v>0</v>
      </c>
      <c r="Q1194" s="212">
        <v>100</v>
      </c>
      <c r="R1194" s="68" t="s">
        <v>1477</v>
      </c>
      <c r="S1194" s="342"/>
      <c r="T1194" s="269"/>
    </row>
    <row r="1195" spans="1:20" ht="63.75">
      <c r="A1195" s="189">
        <v>221</v>
      </c>
      <c r="B1195" s="68"/>
      <c r="C1195" s="210" t="s">
        <v>92</v>
      </c>
      <c r="D1195" s="211">
        <v>46050</v>
      </c>
      <c r="E1195" s="189" t="s">
        <v>2809</v>
      </c>
      <c r="F1195" s="189" t="s">
        <v>3</v>
      </c>
      <c r="G1195" s="189">
        <v>2366694</v>
      </c>
      <c r="H1195" s="68"/>
      <c r="I1195" s="195" t="s">
        <v>4009</v>
      </c>
      <c r="J1195" s="68"/>
      <c r="K1195" s="68"/>
      <c r="L1195" s="68"/>
      <c r="M1195" s="68"/>
      <c r="N1195" s="341"/>
      <c r="O1195" s="341"/>
      <c r="P1195" s="212">
        <v>0</v>
      </c>
      <c r="Q1195" s="212">
        <v>100</v>
      </c>
      <c r="R1195" s="68" t="s">
        <v>1477</v>
      </c>
      <c r="S1195" s="342"/>
      <c r="T1195" s="269"/>
    </row>
    <row r="1196" spans="1:20" ht="51">
      <c r="A1196" s="189">
        <v>578</v>
      </c>
      <c r="B1196" s="68"/>
      <c r="C1196" s="210" t="s">
        <v>168</v>
      </c>
      <c r="D1196" s="211">
        <v>46050</v>
      </c>
      <c r="E1196" s="189" t="s">
        <v>2810</v>
      </c>
      <c r="F1196" s="189" t="s">
        <v>3</v>
      </c>
      <c r="G1196" s="189">
        <v>2366563</v>
      </c>
      <c r="H1196" s="68"/>
      <c r="I1196" s="195" t="s">
        <v>4012</v>
      </c>
      <c r="J1196" s="68"/>
      <c r="K1196" s="68"/>
      <c r="L1196" s="68"/>
      <c r="M1196" s="68"/>
      <c r="N1196" s="341"/>
      <c r="O1196" s="341"/>
      <c r="P1196" s="212">
        <v>0</v>
      </c>
      <c r="Q1196" s="212">
        <v>116177.95</v>
      </c>
      <c r="R1196" s="68" t="s">
        <v>1477</v>
      </c>
      <c r="S1196" s="342"/>
      <c r="T1196" s="269"/>
    </row>
    <row r="1197" spans="1:20" ht="51">
      <c r="A1197" s="189">
        <v>591</v>
      </c>
      <c r="B1197" s="68"/>
      <c r="C1197" s="210" t="s">
        <v>669</v>
      </c>
      <c r="D1197" s="211">
        <v>46050</v>
      </c>
      <c r="E1197" s="189" t="s">
        <v>2811</v>
      </c>
      <c r="F1197" s="189" t="s">
        <v>3</v>
      </c>
      <c r="G1197" s="189">
        <v>2366564</v>
      </c>
      <c r="H1197" s="68"/>
      <c r="I1197" s="195" t="s">
        <v>4013</v>
      </c>
      <c r="J1197" s="68"/>
      <c r="K1197" s="68"/>
      <c r="L1197" s="68"/>
      <c r="M1197" s="68"/>
      <c r="N1197" s="341"/>
      <c r="O1197" s="341"/>
      <c r="P1197" s="212">
        <v>0</v>
      </c>
      <c r="Q1197" s="212">
        <v>800</v>
      </c>
      <c r="R1197" s="68" t="s">
        <v>1477</v>
      </c>
      <c r="S1197" s="342"/>
      <c r="T1197" s="269"/>
    </row>
    <row r="1198" spans="1:20" ht="51">
      <c r="A1198" s="189">
        <v>591</v>
      </c>
      <c r="B1198" s="68"/>
      <c r="C1198" s="210" t="s">
        <v>669</v>
      </c>
      <c r="D1198" s="211">
        <v>46050</v>
      </c>
      <c r="E1198" s="189" t="s">
        <v>2812</v>
      </c>
      <c r="F1198" s="189" t="s">
        <v>3</v>
      </c>
      <c r="G1198" s="189">
        <v>2366566</v>
      </c>
      <c r="H1198" s="68"/>
      <c r="I1198" s="195" t="s">
        <v>4014</v>
      </c>
      <c r="J1198" s="68"/>
      <c r="K1198" s="68"/>
      <c r="L1198" s="68"/>
      <c r="M1198" s="68"/>
      <c r="N1198" s="341"/>
      <c r="O1198" s="341"/>
      <c r="P1198" s="212">
        <v>0</v>
      </c>
      <c r="Q1198" s="212">
        <v>1280</v>
      </c>
      <c r="R1198" s="68" t="s">
        <v>1477</v>
      </c>
      <c r="S1198" s="342"/>
      <c r="T1198" s="269"/>
    </row>
    <row r="1199" spans="1:20" ht="63.75">
      <c r="A1199" s="189" t="s">
        <v>550</v>
      </c>
      <c r="B1199" s="68"/>
      <c r="C1199" s="210" t="s">
        <v>589</v>
      </c>
      <c r="D1199" s="211">
        <v>46050</v>
      </c>
      <c r="E1199" s="189" t="s">
        <v>2813</v>
      </c>
      <c r="F1199" s="189" t="s">
        <v>3</v>
      </c>
      <c r="G1199" s="189">
        <v>2366570</v>
      </c>
      <c r="H1199" s="68"/>
      <c r="I1199" s="195" t="s">
        <v>4015</v>
      </c>
      <c r="J1199" s="68"/>
      <c r="K1199" s="68"/>
      <c r="L1199" s="68"/>
      <c r="M1199" s="68"/>
      <c r="N1199" s="341"/>
      <c r="O1199" s="341"/>
      <c r="P1199" s="212">
        <v>0</v>
      </c>
      <c r="Q1199" s="212">
        <v>7145834</v>
      </c>
      <c r="R1199" s="68" t="s">
        <v>1477</v>
      </c>
      <c r="S1199" s="342"/>
      <c r="T1199" s="269"/>
    </row>
    <row r="1200" spans="1:20" ht="51">
      <c r="A1200" s="189">
        <v>283</v>
      </c>
      <c r="B1200" s="68"/>
      <c r="C1200" s="210" t="s">
        <v>115</v>
      </c>
      <c r="D1200" s="211">
        <v>46050</v>
      </c>
      <c r="E1200" s="189" t="s">
        <v>2814</v>
      </c>
      <c r="F1200" s="189" t="s">
        <v>3</v>
      </c>
      <c r="G1200" s="189">
        <v>2366588</v>
      </c>
      <c r="H1200" s="68"/>
      <c r="I1200" s="195" t="s">
        <v>4016</v>
      </c>
      <c r="J1200" s="68"/>
      <c r="K1200" s="68"/>
      <c r="L1200" s="68"/>
      <c r="M1200" s="68"/>
      <c r="N1200" s="341"/>
      <c r="O1200" s="341"/>
      <c r="P1200" s="212">
        <v>0</v>
      </c>
      <c r="Q1200" s="212">
        <v>25423446.23</v>
      </c>
      <c r="R1200" s="68" t="s">
        <v>1477</v>
      </c>
      <c r="S1200" s="342"/>
      <c r="T1200" s="269"/>
    </row>
    <row r="1201" spans="1:20" ht="51">
      <c r="A1201" s="189">
        <v>580</v>
      </c>
      <c r="B1201" s="68"/>
      <c r="C1201" s="210" t="s">
        <v>169</v>
      </c>
      <c r="D1201" s="211">
        <v>46050</v>
      </c>
      <c r="E1201" s="189" t="s">
        <v>2815</v>
      </c>
      <c r="F1201" s="189" t="s">
        <v>3</v>
      </c>
      <c r="G1201" s="189">
        <v>2366605</v>
      </c>
      <c r="H1201" s="68"/>
      <c r="I1201" s="195" t="s">
        <v>4017</v>
      </c>
      <c r="J1201" s="68"/>
      <c r="K1201" s="68"/>
      <c r="L1201" s="68"/>
      <c r="M1201" s="68"/>
      <c r="N1201" s="341"/>
      <c r="O1201" s="341"/>
      <c r="P1201" s="212">
        <v>0</v>
      </c>
      <c r="Q1201" s="212">
        <v>150</v>
      </c>
      <c r="R1201" s="68" t="s">
        <v>1477</v>
      </c>
      <c r="S1201" s="342"/>
      <c r="T1201" s="269"/>
    </row>
    <row r="1202" spans="1:20" ht="63.75">
      <c r="A1202" s="189">
        <v>221</v>
      </c>
      <c r="B1202" s="68"/>
      <c r="C1202" s="210" t="s">
        <v>92</v>
      </c>
      <c r="D1202" s="211">
        <v>46050</v>
      </c>
      <c r="E1202" s="189" t="s">
        <v>2816</v>
      </c>
      <c r="F1202" s="189" t="s">
        <v>3</v>
      </c>
      <c r="G1202" s="189">
        <v>2366616</v>
      </c>
      <c r="H1202" s="68"/>
      <c r="I1202" s="195" t="s">
        <v>4018</v>
      </c>
      <c r="J1202" s="68"/>
      <c r="K1202" s="68"/>
      <c r="L1202" s="68"/>
      <c r="M1202" s="68"/>
      <c r="N1202" s="341"/>
      <c r="O1202" s="341"/>
      <c r="P1202" s="212">
        <v>0</v>
      </c>
      <c r="Q1202" s="212">
        <v>200</v>
      </c>
      <c r="R1202" s="68" t="s">
        <v>1477</v>
      </c>
      <c r="S1202" s="342"/>
      <c r="T1202" s="269"/>
    </row>
    <row r="1203" spans="1:20" ht="63.75">
      <c r="A1203" s="189">
        <v>221</v>
      </c>
      <c r="B1203" s="68"/>
      <c r="C1203" s="210" t="s">
        <v>92</v>
      </c>
      <c r="D1203" s="211">
        <v>46050</v>
      </c>
      <c r="E1203" s="189" t="s">
        <v>2817</v>
      </c>
      <c r="F1203" s="189" t="s">
        <v>3</v>
      </c>
      <c r="G1203" s="189">
        <v>2366619</v>
      </c>
      <c r="H1203" s="68"/>
      <c r="I1203" s="195" t="s">
        <v>4019</v>
      </c>
      <c r="J1203" s="68"/>
      <c r="K1203" s="68"/>
      <c r="L1203" s="68"/>
      <c r="M1203" s="68"/>
      <c r="N1203" s="341"/>
      <c r="O1203" s="341"/>
      <c r="P1203" s="212">
        <v>0</v>
      </c>
      <c r="Q1203" s="212">
        <v>1800</v>
      </c>
      <c r="R1203" s="68" t="s">
        <v>1477</v>
      </c>
      <c r="S1203" s="342"/>
      <c r="T1203" s="269"/>
    </row>
    <row r="1204" spans="1:20" ht="63.75">
      <c r="A1204" s="189">
        <v>514</v>
      </c>
      <c r="B1204" s="68"/>
      <c r="C1204" s="210" t="s">
        <v>161</v>
      </c>
      <c r="D1204" s="211">
        <v>46050</v>
      </c>
      <c r="E1204" s="189" t="s">
        <v>2818</v>
      </c>
      <c r="F1204" s="189" t="s">
        <v>3</v>
      </c>
      <c r="G1204" s="189">
        <v>2366622</v>
      </c>
      <c r="H1204" s="68"/>
      <c r="I1204" s="195" t="s">
        <v>4020</v>
      </c>
      <c r="J1204" s="68"/>
      <c r="K1204" s="68"/>
      <c r="L1204" s="68"/>
      <c r="M1204" s="68"/>
      <c r="N1204" s="341"/>
      <c r="O1204" s="341"/>
      <c r="P1204" s="212">
        <v>0</v>
      </c>
      <c r="Q1204" s="212">
        <v>17036899.960000001</v>
      </c>
      <c r="R1204" s="68" t="s">
        <v>1477</v>
      </c>
      <c r="S1204" s="342"/>
      <c r="T1204" s="269"/>
    </row>
    <row r="1205" spans="1:20" ht="51">
      <c r="A1205" s="189">
        <v>78</v>
      </c>
      <c r="B1205" s="68"/>
      <c r="C1205" s="210" t="s">
        <v>1367</v>
      </c>
      <c r="D1205" s="211">
        <v>46050</v>
      </c>
      <c r="E1205" s="189" t="s">
        <v>2819</v>
      </c>
      <c r="F1205" s="189" t="s">
        <v>3</v>
      </c>
      <c r="G1205" s="189">
        <v>2366632</v>
      </c>
      <c r="H1205" s="68"/>
      <c r="I1205" s="195" t="s">
        <v>4021</v>
      </c>
      <c r="J1205" s="68"/>
      <c r="K1205" s="68"/>
      <c r="L1205" s="68"/>
      <c r="M1205" s="68"/>
      <c r="N1205" s="341"/>
      <c r="O1205" s="341"/>
      <c r="P1205" s="212">
        <v>0</v>
      </c>
      <c r="Q1205" s="212">
        <v>1419.45</v>
      </c>
      <c r="R1205" s="68" t="s">
        <v>1477</v>
      </c>
      <c r="S1205" s="342"/>
      <c r="T1205" s="269"/>
    </row>
    <row r="1206" spans="1:20" ht="76.5">
      <c r="A1206" s="189">
        <v>670</v>
      </c>
      <c r="B1206" s="68"/>
      <c r="C1206" s="210" t="s">
        <v>178</v>
      </c>
      <c r="D1206" s="211">
        <v>46050</v>
      </c>
      <c r="E1206" s="189" t="s">
        <v>2820</v>
      </c>
      <c r="F1206" s="189" t="s">
        <v>6</v>
      </c>
      <c r="G1206" s="189">
        <v>3456608</v>
      </c>
      <c r="H1206" s="68"/>
      <c r="I1206" s="195" t="s">
        <v>4022</v>
      </c>
      <c r="J1206" s="68"/>
      <c r="K1206" s="68"/>
      <c r="L1206" s="68"/>
      <c r="M1206" s="68"/>
      <c r="N1206" s="341"/>
      <c r="O1206" s="341"/>
      <c r="P1206" s="212">
        <v>0</v>
      </c>
      <c r="Q1206" s="212">
        <v>2018.49</v>
      </c>
      <c r="R1206" s="68" t="s">
        <v>1477</v>
      </c>
      <c r="S1206" s="342"/>
      <c r="T1206" s="269"/>
    </row>
    <row r="1207" spans="1:20" ht="63.75">
      <c r="A1207" s="189" t="s">
        <v>542</v>
      </c>
      <c r="B1207" s="68"/>
      <c r="C1207" s="210" t="s">
        <v>686</v>
      </c>
      <c r="D1207" s="211">
        <v>46050</v>
      </c>
      <c r="E1207" s="189" t="s">
        <v>2821</v>
      </c>
      <c r="F1207" s="189" t="s">
        <v>10</v>
      </c>
      <c r="G1207" s="189">
        <v>20982</v>
      </c>
      <c r="H1207" s="68"/>
      <c r="I1207" s="195" t="s">
        <v>4023</v>
      </c>
      <c r="J1207" s="68"/>
      <c r="K1207" s="68"/>
      <c r="L1207" s="68"/>
      <c r="M1207" s="68"/>
      <c r="N1207" s="341"/>
      <c r="O1207" s="341"/>
      <c r="P1207" s="212">
        <v>3435.26</v>
      </c>
      <c r="Q1207" s="212">
        <v>0</v>
      </c>
      <c r="R1207" s="68" t="s">
        <v>1477</v>
      </c>
      <c r="S1207" s="342"/>
      <c r="T1207" s="269"/>
    </row>
    <row r="1208" spans="1:20" ht="51">
      <c r="A1208" s="189" t="s">
        <v>542</v>
      </c>
      <c r="B1208" s="68"/>
      <c r="C1208" s="210" t="s">
        <v>686</v>
      </c>
      <c r="D1208" s="211">
        <v>46050</v>
      </c>
      <c r="E1208" s="189" t="s">
        <v>2822</v>
      </c>
      <c r="F1208" s="189" t="s">
        <v>10</v>
      </c>
      <c r="G1208" s="189">
        <v>20983</v>
      </c>
      <c r="H1208" s="68"/>
      <c r="I1208" s="195" t="s">
        <v>4024</v>
      </c>
      <c r="J1208" s="68"/>
      <c r="K1208" s="68"/>
      <c r="L1208" s="68"/>
      <c r="M1208" s="68"/>
      <c r="N1208" s="341"/>
      <c r="O1208" s="341"/>
      <c r="P1208" s="212">
        <v>459.74</v>
      </c>
      <c r="Q1208" s="212">
        <v>0</v>
      </c>
      <c r="R1208" s="68" t="s">
        <v>1477</v>
      </c>
      <c r="S1208" s="342"/>
      <c r="T1208" s="269"/>
    </row>
    <row r="1209" spans="1:20" ht="76.5">
      <c r="A1209" s="189">
        <v>670</v>
      </c>
      <c r="B1209" s="68"/>
      <c r="C1209" s="210" t="s">
        <v>178</v>
      </c>
      <c r="D1209" s="211">
        <v>46050</v>
      </c>
      <c r="E1209" s="189" t="s">
        <v>2823</v>
      </c>
      <c r="F1209" s="189" t="s">
        <v>14</v>
      </c>
      <c r="G1209" s="189">
        <v>3456609</v>
      </c>
      <c r="H1209" s="68"/>
      <c r="I1209" s="195" t="s">
        <v>4025</v>
      </c>
      <c r="J1209" s="68"/>
      <c r="K1209" s="68"/>
      <c r="L1209" s="68"/>
      <c r="M1209" s="68"/>
      <c r="N1209" s="341"/>
      <c r="O1209" s="341"/>
      <c r="P1209" s="212">
        <v>80</v>
      </c>
      <c r="Q1209" s="212">
        <v>0</v>
      </c>
      <c r="R1209" s="68" t="s">
        <v>1477</v>
      </c>
      <c r="S1209" s="342"/>
      <c r="T1209" s="269"/>
    </row>
    <row r="1210" spans="1:20" ht="76.5">
      <c r="A1210" s="189">
        <v>389</v>
      </c>
      <c r="B1210" s="68"/>
      <c r="C1210" s="210" t="s">
        <v>1400</v>
      </c>
      <c r="D1210" s="211">
        <v>46050</v>
      </c>
      <c r="E1210" s="189" t="s">
        <v>2824</v>
      </c>
      <c r="F1210" s="189" t="s">
        <v>10</v>
      </c>
      <c r="G1210" s="189">
        <v>1147474</v>
      </c>
      <c r="H1210" s="68"/>
      <c r="I1210" s="195" t="s">
        <v>4026</v>
      </c>
      <c r="J1210" s="68"/>
      <c r="K1210" s="68"/>
      <c r="L1210" s="68"/>
      <c r="M1210" s="68"/>
      <c r="N1210" s="341"/>
      <c r="O1210" s="341"/>
      <c r="P1210" s="212">
        <v>80</v>
      </c>
      <c r="Q1210" s="212">
        <v>0</v>
      </c>
      <c r="R1210" s="68" t="s">
        <v>1477</v>
      </c>
      <c r="S1210" s="342"/>
      <c r="T1210" s="269"/>
    </row>
    <row r="1211" spans="1:20" ht="76.5">
      <c r="A1211" s="189">
        <v>117</v>
      </c>
      <c r="B1211" s="68"/>
      <c r="C1211" s="210" t="s">
        <v>54</v>
      </c>
      <c r="D1211" s="211">
        <v>46050</v>
      </c>
      <c r="E1211" s="189" t="s">
        <v>2825</v>
      </c>
      <c r="F1211" s="189" t="s">
        <v>10</v>
      </c>
      <c r="G1211" s="189">
        <v>1147480</v>
      </c>
      <c r="H1211" s="68"/>
      <c r="I1211" s="195" t="s">
        <v>4027</v>
      </c>
      <c r="J1211" s="68"/>
      <c r="K1211" s="68"/>
      <c r="L1211" s="68"/>
      <c r="M1211" s="68"/>
      <c r="N1211" s="341"/>
      <c r="O1211" s="341"/>
      <c r="P1211" s="212">
        <v>80</v>
      </c>
      <c r="Q1211" s="212">
        <v>0</v>
      </c>
      <c r="R1211" s="68" t="s">
        <v>1477</v>
      </c>
      <c r="S1211" s="342"/>
      <c r="T1211" s="269"/>
    </row>
    <row r="1212" spans="1:20" ht="76.5">
      <c r="A1212" s="189">
        <v>117</v>
      </c>
      <c r="B1212" s="68"/>
      <c r="C1212" s="210" t="s">
        <v>54</v>
      </c>
      <c r="D1212" s="211">
        <v>46050</v>
      </c>
      <c r="E1212" s="189" t="s">
        <v>2826</v>
      </c>
      <c r="F1212" s="189" t="s">
        <v>10</v>
      </c>
      <c r="G1212" s="189">
        <v>1147485</v>
      </c>
      <c r="H1212" s="68"/>
      <c r="I1212" s="195" t="s">
        <v>4028</v>
      </c>
      <c r="J1212" s="68"/>
      <c r="K1212" s="68"/>
      <c r="L1212" s="68"/>
      <c r="M1212" s="68"/>
      <c r="N1212" s="341"/>
      <c r="O1212" s="341"/>
      <c r="P1212" s="212">
        <v>80</v>
      </c>
      <c r="Q1212" s="212">
        <v>0</v>
      </c>
      <c r="R1212" s="68" t="s">
        <v>1477</v>
      </c>
      <c r="S1212" s="342"/>
      <c r="T1212" s="269"/>
    </row>
    <row r="1213" spans="1:20" ht="89.25">
      <c r="A1213" s="189">
        <v>389</v>
      </c>
      <c r="B1213" s="68"/>
      <c r="C1213" s="210" t="s">
        <v>1400</v>
      </c>
      <c r="D1213" s="211">
        <v>46050</v>
      </c>
      <c r="E1213" s="189" t="s">
        <v>2827</v>
      </c>
      <c r="F1213" s="189" t="s">
        <v>10</v>
      </c>
      <c r="G1213" s="189">
        <v>1147490</v>
      </c>
      <c r="H1213" s="68"/>
      <c r="I1213" s="195" t="s">
        <v>4029</v>
      </c>
      <c r="J1213" s="68"/>
      <c r="K1213" s="68"/>
      <c r="L1213" s="68"/>
      <c r="M1213" s="68"/>
      <c r="N1213" s="341"/>
      <c r="O1213" s="341"/>
      <c r="P1213" s="212">
        <v>80</v>
      </c>
      <c r="Q1213" s="212">
        <v>0</v>
      </c>
      <c r="R1213" s="68" t="s">
        <v>1477</v>
      </c>
      <c r="S1213" s="342"/>
      <c r="T1213" s="269"/>
    </row>
    <row r="1214" spans="1:20" ht="63.75">
      <c r="A1214" s="189">
        <v>20</v>
      </c>
      <c r="B1214" s="68"/>
      <c r="C1214" s="210" t="s">
        <v>41</v>
      </c>
      <c r="D1214" s="211">
        <v>46050</v>
      </c>
      <c r="E1214" s="189" t="s">
        <v>2828</v>
      </c>
      <c r="F1214" s="189" t="s">
        <v>14</v>
      </c>
      <c r="G1214" s="189">
        <v>3457109</v>
      </c>
      <c r="H1214" s="68"/>
      <c r="I1214" s="195" t="s">
        <v>4030</v>
      </c>
      <c r="J1214" s="68"/>
      <c r="K1214" s="68"/>
      <c r="L1214" s="68"/>
      <c r="M1214" s="68"/>
      <c r="N1214" s="341"/>
      <c r="O1214" s="341"/>
      <c r="P1214" s="212">
        <v>80</v>
      </c>
      <c r="Q1214" s="212">
        <v>0</v>
      </c>
      <c r="R1214" s="68" t="s">
        <v>1477</v>
      </c>
      <c r="S1214" s="342"/>
      <c r="T1214" s="269"/>
    </row>
    <row r="1215" spans="1:20" ht="76.5">
      <c r="A1215" s="189">
        <v>513</v>
      </c>
      <c r="B1215" s="68"/>
      <c r="C1215" s="210" t="s">
        <v>160</v>
      </c>
      <c r="D1215" s="211">
        <v>46050</v>
      </c>
      <c r="E1215" s="189" t="s">
        <v>2829</v>
      </c>
      <c r="F1215" s="189" t="s">
        <v>6</v>
      </c>
      <c r="G1215" s="189">
        <v>26027</v>
      </c>
      <c r="H1215" s="68"/>
      <c r="I1215" s="195" t="s">
        <v>4031</v>
      </c>
      <c r="J1215" s="68"/>
      <c r="K1215" s="68"/>
      <c r="L1215" s="68"/>
      <c r="M1215" s="68"/>
      <c r="N1215" s="341"/>
      <c r="O1215" s="341"/>
      <c r="P1215" s="212">
        <v>0</v>
      </c>
      <c r="Q1215" s="212">
        <v>26660715.699999999</v>
      </c>
      <c r="R1215" s="68" t="s">
        <v>1477</v>
      </c>
      <c r="S1215" s="342"/>
      <c r="T1215" s="269"/>
    </row>
    <row r="1216" spans="1:20" ht="76.5">
      <c r="A1216" s="189">
        <v>513</v>
      </c>
      <c r="B1216" s="68"/>
      <c r="C1216" s="210" t="s">
        <v>160</v>
      </c>
      <c r="D1216" s="211">
        <v>46050</v>
      </c>
      <c r="E1216" s="189" t="s">
        <v>2830</v>
      </c>
      <c r="F1216" s="189" t="s">
        <v>6</v>
      </c>
      <c r="G1216" s="189">
        <v>26026</v>
      </c>
      <c r="H1216" s="68"/>
      <c r="I1216" s="195" t="s">
        <v>4032</v>
      </c>
      <c r="J1216" s="68"/>
      <c r="K1216" s="68"/>
      <c r="L1216" s="68"/>
      <c r="M1216" s="68"/>
      <c r="N1216" s="341"/>
      <c r="O1216" s="341"/>
      <c r="P1216" s="212">
        <v>0</v>
      </c>
      <c r="Q1216" s="212">
        <v>21227052.93</v>
      </c>
      <c r="R1216" s="68" t="s">
        <v>1477</v>
      </c>
      <c r="S1216" s="342"/>
      <c r="T1216" s="269"/>
    </row>
    <row r="1217" spans="1:20" ht="76.5">
      <c r="A1217" s="189">
        <v>513</v>
      </c>
      <c r="B1217" s="68"/>
      <c r="C1217" s="210" t="s">
        <v>160</v>
      </c>
      <c r="D1217" s="211">
        <v>46050</v>
      </c>
      <c r="E1217" s="189" t="s">
        <v>2831</v>
      </c>
      <c r="F1217" s="189" t="s">
        <v>6</v>
      </c>
      <c r="G1217" s="189">
        <v>26025</v>
      </c>
      <c r="H1217" s="68"/>
      <c r="I1217" s="195" t="s">
        <v>4033</v>
      </c>
      <c r="J1217" s="68"/>
      <c r="K1217" s="68"/>
      <c r="L1217" s="68"/>
      <c r="M1217" s="68"/>
      <c r="N1217" s="341"/>
      <c r="O1217" s="341"/>
      <c r="P1217" s="212">
        <v>0</v>
      </c>
      <c r="Q1217" s="212">
        <v>20542309.289999999</v>
      </c>
      <c r="R1217" s="68" t="s">
        <v>1477</v>
      </c>
      <c r="S1217" s="342"/>
      <c r="T1217" s="269"/>
    </row>
    <row r="1218" spans="1:20" ht="63.75">
      <c r="A1218" s="189">
        <v>513</v>
      </c>
      <c r="B1218" s="68"/>
      <c r="C1218" s="210" t="s">
        <v>160</v>
      </c>
      <c r="D1218" s="211">
        <v>46050</v>
      </c>
      <c r="E1218" s="189" t="s">
        <v>2832</v>
      </c>
      <c r="F1218" s="189" t="s">
        <v>635</v>
      </c>
      <c r="G1218" s="189">
        <v>14658544</v>
      </c>
      <c r="H1218" s="68"/>
      <c r="I1218" s="195" t="s">
        <v>4034</v>
      </c>
      <c r="J1218" s="68"/>
      <c r="K1218" s="68"/>
      <c r="L1218" s="68"/>
      <c r="M1218" s="68"/>
      <c r="N1218" s="341"/>
      <c r="O1218" s="341"/>
      <c r="P1218" s="212">
        <v>30381106.41</v>
      </c>
      <c r="Q1218" s="212">
        <v>0</v>
      </c>
      <c r="R1218" s="68" t="s">
        <v>1477</v>
      </c>
      <c r="S1218" s="342"/>
      <c r="T1218" s="269"/>
    </row>
    <row r="1219" spans="1:20" ht="63.75">
      <c r="A1219" s="189">
        <v>513</v>
      </c>
      <c r="B1219" s="68"/>
      <c r="C1219" s="210" t="s">
        <v>160</v>
      </c>
      <c r="D1219" s="211">
        <v>46050</v>
      </c>
      <c r="E1219" s="189" t="s">
        <v>2832</v>
      </c>
      <c r="F1219" s="189" t="s">
        <v>635</v>
      </c>
      <c r="G1219" s="189">
        <v>14658852</v>
      </c>
      <c r="H1219" s="68"/>
      <c r="I1219" s="195" t="s">
        <v>4035</v>
      </c>
      <c r="J1219" s="68"/>
      <c r="K1219" s="68"/>
      <c r="L1219" s="68"/>
      <c r="M1219" s="68"/>
      <c r="N1219" s="341"/>
      <c r="O1219" s="341"/>
      <c r="P1219" s="212">
        <v>31393809.940000001</v>
      </c>
      <c r="Q1219" s="212">
        <v>0</v>
      </c>
      <c r="R1219" s="68" t="s">
        <v>1477</v>
      </c>
      <c r="S1219" s="342"/>
      <c r="T1219" s="269"/>
    </row>
    <row r="1220" spans="1:20" ht="63.75">
      <c r="A1220" s="189">
        <v>513</v>
      </c>
      <c r="B1220" s="68"/>
      <c r="C1220" s="210" t="s">
        <v>160</v>
      </c>
      <c r="D1220" s="211">
        <v>46050</v>
      </c>
      <c r="E1220" s="189" t="s">
        <v>2832</v>
      </c>
      <c r="F1220" s="189" t="s">
        <v>635</v>
      </c>
      <c r="G1220" s="189">
        <v>14655709</v>
      </c>
      <c r="H1220" s="68"/>
      <c r="I1220" s="195" t="s">
        <v>4036</v>
      </c>
      <c r="J1220" s="68"/>
      <c r="K1220" s="68"/>
      <c r="L1220" s="68"/>
      <c r="M1220" s="68"/>
      <c r="N1220" s="341"/>
      <c r="O1220" s="341"/>
      <c r="P1220" s="212">
        <v>38440778.890000001</v>
      </c>
      <c r="Q1220" s="212">
        <v>0</v>
      </c>
      <c r="R1220" s="68" t="s">
        <v>1477</v>
      </c>
      <c r="S1220" s="342"/>
      <c r="T1220" s="269"/>
    </row>
    <row r="1221" spans="1:20" ht="76.5">
      <c r="A1221" s="189">
        <v>117</v>
      </c>
      <c r="B1221" s="68"/>
      <c r="C1221" s="210" t="s">
        <v>54</v>
      </c>
      <c r="D1221" s="211">
        <v>46050</v>
      </c>
      <c r="E1221" s="189" t="s">
        <v>2833</v>
      </c>
      <c r="F1221" s="189" t="s">
        <v>10</v>
      </c>
      <c r="G1221" s="189">
        <v>1147514</v>
      </c>
      <c r="H1221" s="68"/>
      <c r="I1221" s="195" t="s">
        <v>4037</v>
      </c>
      <c r="J1221" s="68"/>
      <c r="K1221" s="68"/>
      <c r="L1221" s="68"/>
      <c r="M1221" s="68"/>
      <c r="N1221" s="341"/>
      <c r="O1221" s="341"/>
      <c r="P1221" s="212">
        <v>80</v>
      </c>
      <c r="Q1221" s="212">
        <v>0</v>
      </c>
      <c r="R1221" s="68" t="s">
        <v>1477</v>
      </c>
      <c r="S1221" s="342"/>
      <c r="T1221" s="269"/>
    </row>
    <row r="1222" spans="1:20" ht="63.75">
      <c r="A1222" s="189">
        <v>117</v>
      </c>
      <c r="B1222" s="68"/>
      <c r="C1222" s="210" t="s">
        <v>54</v>
      </c>
      <c r="D1222" s="211">
        <v>46050</v>
      </c>
      <c r="E1222" s="189" t="s">
        <v>2834</v>
      </c>
      <c r="F1222" s="189" t="s">
        <v>10</v>
      </c>
      <c r="G1222" s="189">
        <v>1147505</v>
      </c>
      <c r="H1222" s="68"/>
      <c r="I1222" s="195" t="s">
        <v>4038</v>
      </c>
      <c r="J1222" s="68"/>
      <c r="K1222" s="68"/>
      <c r="L1222" s="68"/>
      <c r="M1222" s="68"/>
      <c r="N1222" s="341"/>
      <c r="O1222" s="341"/>
      <c r="P1222" s="212">
        <v>80</v>
      </c>
      <c r="Q1222" s="212">
        <v>0</v>
      </c>
      <c r="R1222" s="68" t="s">
        <v>1477</v>
      </c>
      <c r="S1222" s="342"/>
      <c r="T1222" s="269"/>
    </row>
    <row r="1223" spans="1:20" ht="76.5">
      <c r="A1223" s="189">
        <v>389</v>
      </c>
      <c r="B1223" s="68"/>
      <c r="C1223" s="210" t="s">
        <v>1400</v>
      </c>
      <c r="D1223" s="211">
        <v>46050</v>
      </c>
      <c r="E1223" s="189" t="s">
        <v>2835</v>
      </c>
      <c r="F1223" s="189" t="s">
        <v>10</v>
      </c>
      <c r="G1223" s="189">
        <v>1147501</v>
      </c>
      <c r="H1223" s="68"/>
      <c r="I1223" s="195" t="s">
        <v>4039</v>
      </c>
      <c r="J1223" s="68"/>
      <c r="K1223" s="68"/>
      <c r="L1223" s="68"/>
      <c r="M1223" s="68"/>
      <c r="N1223" s="341"/>
      <c r="O1223" s="341"/>
      <c r="P1223" s="212">
        <v>80</v>
      </c>
      <c r="Q1223" s="212">
        <v>0</v>
      </c>
      <c r="R1223" s="68" t="s">
        <v>1477</v>
      </c>
      <c r="S1223" s="342"/>
      <c r="T1223" s="269"/>
    </row>
    <row r="1224" spans="1:20" ht="51">
      <c r="A1224" s="189" t="s">
        <v>542</v>
      </c>
      <c r="B1224" s="68"/>
      <c r="C1224" s="210" t="s">
        <v>686</v>
      </c>
      <c r="D1224" s="211">
        <v>46050</v>
      </c>
      <c r="E1224" s="189" t="s">
        <v>2836</v>
      </c>
      <c r="F1224" s="189" t="s">
        <v>10</v>
      </c>
      <c r="G1224" s="189">
        <v>1147500</v>
      </c>
      <c r="H1224" s="68"/>
      <c r="I1224" s="195" t="s">
        <v>4040</v>
      </c>
      <c r="J1224" s="68"/>
      <c r="K1224" s="68"/>
      <c r="L1224" s="68"/>
      <c r="M1224" s="68"/>
      <c r="N1224" s="341"/>
      <c r="O1224" s="341"/>
      <c r="P1224" s="212">
        <v>501.65</v>
      </c>
      <c r="Q1224" s="212">
        <v>0</v>
      </c>
      <c r="R1224" s="68" t="s">
        <v>1477</v>
      </c>
      <c r="S1224" s="342"/>
      <c r="T1224" s="269"/>
    </row>
    <row r="1225" spans="1:20" ht="89.25">
      <c r="A1225" s="189">
        <v>513</v>
      </c>
      <c r="B1225" s="68"/>
      <c r="C1225" s="210" t="s">
        <v>160</v>
      </c>
      <c r="D1225" s="211">
        <v>46050</v>
      </c>
      <c r="E1225" s="189" t="s">
        <v>2837</v>
      </c>
      <c r="F1225" s="189" t="s">
        <v>10</v>
      </c>
      <c r="G1225" s="189">
        <v>1147499</v>
      </c>
      <c r="H1225" s="68"/>
      <c r="I1225" s="195" t="s">
        <v>4041</v>
      </c>
      <c r="J1225" s="68"/>
      <c r="K1225" s="68"/>
      <c r="L1225" s="68"/>
      <c r="M1225" s="68"/>
      <c r="N1225" s="341"/>
      <c r="O1225" s="341"/>
      <c r="P1225" s="212">
        <v>80</v>
      </c>
      <c r="Q1225" s="212">
        <v>0</v>
      </c>
      <c r="R1225" s="68" t="s">
        <v>1477</v>
      </c>
      <c r="S1225" s="342"/>
      <c r="T1225" s="269"/>
    </row>
    <row r="1226" spans="1:20" ht="51">
      <c r="A1226" s="189" t="s">
        <v>541</v>
      </c>
      <c r="B1226" s="68"/>
      <c r="C1226" s="210" t="s">
        <v>590</v>
      </c>
      <c r="D1226" s="211">
        <v>46050</v>
      </c>
      <c r="E1226" s="189" t="s">
        <v>2838</v>
      </c>
      <c r="F1226" s="189" t="s">
        <v>635</v>
      </c>
      <c r="G1226" s="189">
        <v>14653783</v>
      </c>
      <c r="H1226" s="68"/>
      <c r="I1226" s="195" t="s">
        <v>4042</v>
      </c>
      <c r="J1226" s="68"/>
      <c r="K1226" s="68"/>
      <c r="L1226" s="68"/>
      <c r="M1226" s="68"/>
      <c r="N1226" s="341"/>
      <c r="O1226" s="341"/>
      <c r="P1226" s="212">
        <v>0</v>
      </c>
      <c r="Q1226" s="212">
        <v>1027.3499999999999</v>
      </c>
      <c r="R1226" s="68" t="s">
        <v>1477</v>
      </c>
      <c r="S1226" s="342"/>
      <c r="T1226" s="269"/>
    </row>
    <row r="1227" spans="1:20" ht="76.5">
      <c r="A1227" s="189">
        <v>389</v>
      </c>
      <c r="B1227" s="68"/>
      <c r="C1227" s="210" t="s">
        <v>1400</v>
      </c>
      <c r="D1227" s="211">
        <v>46050</v>
      </c>
      <c r="E1227" s="189" t="s">
        <v>2839</v>
      </c>
      <c r="F1227" s="189" t="s">
        <v>10</v>
      </c>
      <c r="G1227" s="189">
        <v>1147503</v>
      </c>
      <c r="H1227" s="68"/>
      <c r="I1227" s="195" t="s">
        <v>4043</v>
      </c>
      <c r="J1227" s="68"/>
      <c r="K1227" s="68"/>
      <c r="L1227" s="68"/>
      <c r="M1227" s="68"/>
      <c r="N1227" s="341"/>
      <c r="O1227" s="341"/>
      <c r="P1227" s="212">
        <v>80</v>
      </c>
      <c r="Q1227" s="212">
        <v>0</v>
      </c>
      <c r="R1227" s="68" t="s">
        <v>1477</v>
      </c>
      <c r="S1227" s="342"/>
      <c r="T1227" s="269"/>
    </row>
    <row r="1228" spans="1:20" ht="89.25">
      <c r="A1228" s="189">
        <v>513</v>
      </c>
      <c r="B1228" s="68"/>
      <c r="C1228" s="210" t="s">
        <v>160</v>
      </c>
      <c r="D1228" s="211">
        <v>46050</v>
      </c>
      <c r="E1228" s="189" t="s">
        <v>2840</v>
      </c>
      <c r="F1228" s="189" t="s">
        <v>10</v>
      </c>
      <c r="G1228" s="189">
        <v>1147509</v>
      </c>
      <c r="H1228" s="68"/>
      <c r="I1228" s="195" t="s">
        <v>4044</v>
      </c>
      <c r="J1228" s="68"/>
      <c r="K1228" s="68"/>
      <c r="L1228" s="68"/>
      <c r="M1228" s="68"/>
      <c r="N1228" s="341"/>
      <c r="O1228" s="341"/>
      <c r="P1228" s="212">
        <v>80</v>
      </c>
      <c r="Q1228" s="212">
        <v>0</v>
      </c>
      <c r="R1228" s="68" t="s">
        <v>1477</v>
      </c>
      <c r="S1228" s="342"/>
      <c r="T1228" s="269"/>
    </row>
    <row r="1229" spans="1:20" ht="76.5">
      <c r="A1229" s="189">
        <v>513</v>
      </c>
      <c r="B1229" s="68"/>
      <c r="C1229" s="210" t="s">
        <v>160</v>
      </c>
      <c r="D1229" s="211">
        <v>46050</v>
      </c>
      <c r="E1229" s="189" t="s">
        <v>2841</v>
      </c>
      <c r="F1229" s="189" t="s">
        <v>10</v>
      </c>
      <c r="G1229" s="189">
        <v>1147506</v>
      </c>
      <c r="H1229" s="68"/>
      <c r="I1229" s="195" t="s">
        <v>4045</v>
      </c>
      <c r="J1229" s="68"/>
      <c r="K1229" s="68"/>
      <c r="L1229" s="68"/>
      <c r="M1229" s="68"/>
      <c r="N1229" s="341"/>
      <c r="O1229" s="341"/>
      <c r="P1229" s="212">
        <v>80</v>
      </c>
      <c r="Q1229" s="212">
        <v>0</v>
      </c>
      <c r="R1229" s="68" t="s">
        <v>1477</v>
      </c>
      <c r="S1229" s="342"/>
      <c r="T1229" s="269"/>
    </row>
    <row r="1230" spans="1:20" ht="63.75">
      <c r="A1230" s="189" t="s">
        <v>542</v>
      </c>
      <c r="B1230" s="68"/>
      <c r="C1230" s="210" t="s">
        <v>686</v>
      </c>
      <c r="D1230" s="211">
        <v>46050</v>
      </c>
      <c r="E1230" s="189" t="s">
        <v>2842</v>
      </c>
      <c r="F1230" s="189" t="s">
        <v>10</v>
      </c>
      <c r="G1230" s="189">
        <v>21015</v>
      </c>
      <c r="H1230" s="68"/>
      <c r="I1230" s="195" t="s">
        <v>4046</v>
      </c>
      <c r="J1230" s="68"/>
      <c r="K1230" s="68"/>
      <c r="L1230" s="68"/>
      <c r="M1230" s="68"/>
      <c r="N1230" s="341"/>
      <c r="O1230" s="341"/>
      <c r="P1230" s="212">
        <v>10120.74</v>
      </c>
      <c r="Q1230" s="212">
        <v>0</v>
      </c>
      <c r="R1230" s="68" t="s">
        <v>1477</v>
      </c>
      <c r="S1230" s="342"/>
      <c r="T1230" s="269"/>
    </row>
    <row r="1231" spans="1:20" ht="51">
      <c r="A1231" s="189">
        <v>548</v>
      </c>
      <c r="B1231" s="68"/>
      <c r="C1231" s="210" t="s">
        <v>1278</v>
      </c>
      <c r="D1231" s="211">
        <v>46051</v>
      </c>
      <c r="E1231" s="189" t="s">
        <v>2843</v>
      </c>
      <c r="F1231" s="189" t="s">
        <v>3</v>
      </c>
      <c r="G1231" s="189">
        <v>2366871</v>
      </c>
      <c r="H1231" s="68"/>
      <c r="I1231" s="195" t="s">
        <v>4047</v>
      </c>
      <c r="J1231" s="68"/>
      <c r="K1231" s="68"/>
      <c r="L1231" s="68"/>
      <c r="M1231" s="68"/>
      <c r="N1231" s="341"/>
      <c r="O1231" s="341"/>
      <c r="P1231" s="212">
        <v>0</v>
      </c>
      <c r="Q1231" s="212">
        <v>87</v>
      </c>
      <c r="R1231" s="68" t="s">
        <v>1477</v>
      </c>
      <c r="S1231" s="342"/>
      <c r="T1231" s="269"/>
    </row>
    <row r="1232" spans="1:20" ht="51">
      <c r="A1232" s="189" t="s">
        <v>550</v>
      </c>
      <c r="B1232" s="68"/>
      <c r="C1232" s="210" t="s">
        <v>589</v>
      </c>
      <c r="D1232" s="211">
        <v>46051</v>
      </c>
      <c r="E1232" s="189" t="s">
        <v>2844</v>
      </c>
      <c r="F1232" s="189" t="s">
        <v>3</v>
      </c>
      <c r="G1232" s="189">
        <v>2366878</v>
      </c>
      <c r="H1232" s="68"/>
      <c r="I1232" s="195" t="s">
        <v>1530</v>
      </c>
      <c r="J1232" s="68"/>
      <c r="K1232" s="68"/>
      <c r="L1232" s="68"/>
      <c r="M1232" s="68"/>
      <c r="N1232" s="341"/>
      <c r="O1232" s="341"/>
      <c r="P1232" s="212">
        <v>0</v>
      </c>
      <c r="Q1232" s="212">
        <v>907.58</v>
      </c>
      <c r="R1232" s="68" t="s">
        <v>1477</v>
      </c>
      <c r="S1232" s="342"/>
      <c r="T1232" s="269"/>
    </row>
    <row r="1233" spans="1:20" ht="38.25">
      <c r="A1233" s="189">
        <v>16</v>
      </c>
      <c r="B1233" s="68"/>
      <c r="C1233" s="210" t="s">
        <v>40</v>
      </c>
      <c r="D1233" s="211">
        <v>46051</v>
      </c>
      <c r="E1233" s="189" t="s">
        <v>2845</v>
      </c>
      <c r="F1233" s="189" t="s">
        <v>3</v>
      </c>
      <c r="G1233" s="189">
        <v>2366887</v>
      </c>
      <c r="H1233" s="68"/>
      <c r="I1233" s="195" t="s">
        <v>4048</v>
      </c>
      <c r="J1233" s="68"/>
      <c r="K1233" s="68"/>
      <c r="L1233" s="68"/>
      <c r="M1233" s="68"/>
      <c r="N1233" s="341"/>
      <c r="O1233" s="341"/>
      <c r="P1233" s="212">
        <v>0</v>
      </c>
      <c r="Q1233" s="212">
        <v>338</v>
      </c>
      <c r="R1233" s="68" t="s">
        <v>1477</v>
      </c>
      <c r="S1233" s="342"/>
      <c r="T1233" s="269"/>
    </row>
    <row r="1234" spans="1:20" ht="51">
      <c r="A1234" s="189">
        <v>163</v>
      </c>
      <c r="B1234" s="68"/>
      <c r="C1234" s="210" t="s">
        <v>78</v>
      </c>
      <c r="D1234" s="211">
        <v>46051</v>
      </c>
      <c r="E1234" s="189" t="s">
        <v>2846</v>
      </c>
      <c r="F1234" s="189" t="s">
        <v>3</v>
      </c>
      <c r="G1234" s="189">
        <v>2366889</v>
      </c>
      <c r="H1234" s="68"/>
      <c r="I1234" s="195" t="s">
        <v>4049</v>
      </c>
      <c r="J1234" s="68"/>
      <c r="K1234" s="68"/>
      <c r="L1234" s="68"/>
      <c r="M1234" s="68"/>
      <c r="N1234" s="341"/>
      <c r="O1234" s="341"/>
      <c r="P1234" s="212">
        <v>0</v>
      </c>
      <c r="Q1234" s="212">
        <v>195.5</v>
      </c>
      <c r="R1234" s="68" t="s">
        <v>1477</v>
      </c>
      <c r="S1234" s="342"/>
      <c r="T1234" s="269"/>
    </row>
    <row r="1235" spans="1:20" ht="89.25">
      <c r="A1235" s="189">
        <v>587</v>
      </c>
      <c r="B1235" s="68"/>
      <c r="C1235" s="210" t="s">
        <v>668</v>
      </c>
      <c r="D1235" s="211">
        <v>46051</v>
      </c>
      <c r="E1235" s="189" t="s">
        <v>2847</v>
      </c>
      <c r="F1235" s="189" t="s">
        <v>3</v>
      </c>
      <c r="G1235" s="189">
        <v>2366890</v>
      </c>
      <c r="H1235" s="68"/>
      <c r="I1235" s="195" t="s">
        <v>4050</v>
      </c>
      <c r="J1235" s="68"/>
      <c r="K1235" s="68"/>
      <c r="L1235" s="68"/>
      <c r="M1235" s="68"/>
      <c r="N1235" s="341"/>
      <c r="O1235" s="341"/>
      <c r="P1235" s="212">
        <v>0</v>
      </c>
      <c r="Q1235" s="212">
        <v>4485.0200000000004</v>
      </c>
      <c r="R1235" s="68" t="s">
        <v>1477</v>
      </c>
      <c r="S1235" s="342"/>
      <c r="T1235" s="269"/>
    </row>
    <row r="1236" spans="1:20" ht="63.75">
      <c r="A1236" s="189">
        <v>221</v>
      </c>
      <c r="B1236" s="68"/>
      <c r="C1236" s="210" t="s">
        <v>92</v>
      </c>
      <c r="D1236" s="211">
        <v>46051</v>
      </c>
      <c r="E1236" s="189" t="s">
        <v>2848</v>
      </c>
      <c r="F1236" s="189" t="s">
        <v>3</v>
      </c>
      <c r="G1236" s="189">
        <v>2366901</v>
      </c>
      <c r="H1236" s="68"/>
      <c r="I1236" s="195" t="s">
        <v>3766</v>
      </c>
      <c r="J1236" s="68"/>
      <c r="K1236" s="68"/>
      <c r="L1236" s="68"/>
      <c r="M1236" s="68"/>
      <c r="N1236" s="341"/>
      <c r="O1236" s="341"/>
      <c r="P1236" s="212">
        <v>0</v>
      </c>
      <c r="Q1236" s="212">
        <v>100</v>
      </c>
      <c r="R1236" s="68" t="s">
        <v>1477</v>
      </c>
      <c r="S1236" s="342"/>
      <c r="T1236" s="269"/>
    </row>
    <row r="1237" spans="1:20" ht="63.75">
      <c r="A1237" s="189">
        <v>221</v>
      </c>
      <c r="B1237" s="68"/>
      <c r="C1237" s="210" t="s">
        <v>92</v>
      </c>
      <c r="D1237" s="211">
        <v>46051</v>
      </c>
      <c r="E1237" s="189" t="s">
        <v>2849</v>
      </c>
      <c r="F1237" s="189" t="s">
        <v>3</v>
      </c>
      <c r="G1237" s="189">
        <v>2366902</v>
      </c>
      <c r="H1237" s="68"/>
      <c r="I1237" s="195" t="s">
        <v>3766</v>
      </c>
      <c r="J1237" s="68"/>
      <c r="K1237" s="68"/>
      <c r="L1237" s="68"/>
      <c r="M1237" s="68"/>
      <c r="N1237" s="341"/>
      <c r="O1237" s="341"/>
      <c r="P1237" s="212">
        <v>0</v>
      </c>
      <c r="Q1237" s="212">
        <v>100</v>
      </c>
      <c r="R1237" s="68" t="s">
        <v>1477</v>
      </c>
      <c r="S1237" s="342"/>
      <c r="T1237" s="269"/>
    </row>
    <row r="1238" spans="1:20" ht="63.75">
      <c r="A1238" s="189">
        <v>344</v>
      </c>
      <c r="B1238" s="68"/>
      <c r="C1238" s="210" t="s">
        <v>139</v>
      </c>
      <c r="D1238" s="211">
        <v>46051</v>
      </c>
      <c r="E1238" s="189" t="s">
        <v>2850</v>
      </c>
      <c r="F1238" s="189" t="s">
        <v>3</v>
      </c>
      <c r="G1238" s="189">
        <v>2366904</v>
      </c>
      <c r="H1238" s="68"/>
      <c r="I1238" s="195" t="s">
        <v>4051</v>
      </c>
      <c r="J1238" s="68"/>
      <c r="K1238" s="68"/>
      <c r="L1238" s="68"/>
      <c r="M1238" s="68"/>
      <c r="N1238" s="341"/>
      <c r="O1238" s="341"/>
      <c r="P1238" s="212">
        <v>0</v>
      </c>
      <c r="Q1238" s="212">
        <v>350</v>
      </c>
      <c r="R1238" s="68" t="s">
        <v>1477</v>
      </c>
      <c r="S1238" s="342"/>
      <c r="T1238" s="269"/>
    </row>
    <row r="1239" spans="1:20" ht="63.75">
      <c r="A1239" s="189" t="s">
        <v>550</v>
      </c>
      <c r="B1239" s="68"/>
      <c r="C1239" s="210" t="s">
        <v>589</v>
      </c>
      <c r="D1239" s="211">
        <v>46051</v>
      </c>
      <c r="E1239" s="189" t="s">
        <v>2851</v>
      </c>
      <c r="F1239" s="189" t="s">
        <v>3</v>
      </c>
      <c r="G1239" s="189">
        <v>2366905</v>
      </c>
      <c r="H1239" s="68"/>
      <c r="I1239" s="195" t="s">
        <v>4052</v>
      </c>
      <c r="J1239" s="68"/>
      <c r="K1239" s="68"/>
      <c r="L1239" s="68"/>
      <c r="M1239" s="68"/>
      <c r="N1239" s="341"/>
      <c r="O1239" s="341"/>
      <c r="P1239" s="212">
        <v>0</v>
      </c>
      <c r="Q1239" s="212">
        <v>13795</v>
      </c>
      <c r="R1239" s="68" t="s">
        <v>1477</v>
      </c>
      <c r="S1239" s="342"/>
      <c r="T1239" s="269"/>
    </row>
    <row r="1240" spans="1:20" ht="51">
      <c r="A1240" s="189">
        <v>383</v>
      </c>
      <c r="B1240" s="68"/>
      <c r="C1240" s="210" t="s">
        <v>1241</v>
      </c>
      <c r="D1240" s="211">
        <v>46051</v>
      </c>
      <c r="E1240" s="189" t="s">
        <v>2852</v>
      </c>
      <c r="F1240" s="189" t="s">
        <v>3</v>
      </c>
      <c r="G1240" s="189">
        <v>2366914</v>
      </c>
      <c r="H1240" s="68"/>
      <c r="I1240" s="195" t="s">
        <v>4053</v>
      </c>
      <c r="J1240" s="68"/>
      <c r="K1240" s="68"/>
      <c r="L1240" s="68"/>
      <c r="M1240" s="68"/>
      <c r="N1240" s="341"/>
      <c r="O1240" s="341"/>
      <c r="P1240" s="212">
        <v>0</v>
      </c>
      <c r="Q1240" s="212">
        <v>420</v>
      </c>
      <c r="R1240" s="68" t="s">
        <v>1477</v>
      </c>
      <c r="S1240" s="342"/>
      <c r="T1240" s="269"/>
    </row>
    <row r="1241" spans="1:20" ht="38.25">
      <c r="A1241" s="189" t="s">
        <v>550</v>
      </c>
      <c r="B1241" s="68"/>
      <c r="C1241" s="210" t="s">
        <v>589</v>
      </c>
      <c r="D1241" s="211">
        <v>46051</v>
      </c>
      <c r="E1241" s="189" t="s">
        <v>2853</v>
      </c>
      <c r="F1241" s="189" t="s">
        <v>3</v>
      </c>
      <c r="G1241" s="189">
        <v>2366932</v>
      </c>
      <c r="H1241" s="68"/>
      <c r="I1241" s="195" t="s">
        <v>4054</v>
      </c>
      <c r="J1241" s="68"/>
      <c r="K1241" s="68"/>
      <c r="L1241" s="68"/>
      <c r="M1241" s="68"/>
      <c r="N1241" s="341"/>
      <c r="O1241" s="341"/>
      <c r="P1241" s="212">
        <v>0</v>
      </c>
      <c r="Q1241" s="212">
        <v>12821.16</v>
      </c>
      <c r="R1241" s="68" t="s">
        <v>1477</v>
      </c>
      <c r="S1241" s="342"/>
      <c r="T1241" s="269"/>
    </row>
    <row r="1242" spans="1:20" ht="63.75">
      <c r="A1242" s="189">
        <v>221</v>
      </c>
      <c r="B1242" s="68"/>
      <c r="C1242" s="210" t="s">
        <v>92</v>
      </c>
      <c r="D1242" s="211">
        <v>46051</v>
      </c>
      <c r="E1242" s="189" t="s">
        <v>2854</v>
      </c>
      <c r="F1242" s="189" t="s">
        <v>3</v>
      </c>
      <c r="G1242" s="189">
        <v>2366951</v>
      </c>
      <c r="H1242" s="68"/>
      <c r="I1242" s="195" t="s">
        <v>3291</v>
      </c>
      <c r="J1242" s="68"/>
      <c r="K1242" s="68"/>
      <c r="L1242" s="68"/>
      <c r="M1242" s="68"/>
      <c r="N1242" s="341"/>
      <c r="O1242" s="341"/>
      <c r="P1242" s="212">
        <v>0</v>
      </c>
      <c r="Q1242" s="212">
        <v>100</v>
      </c>
      <c r="R1242" s="68" t="s">
        <v>1477</v>
      </c>
      <c r="S1242" s="342"/>
      <c r="T1242" s="269"/>
    </row>
    <row r="1243" spans="1:20" ht="63.75">
      <c r="A1243" s="189">
        <v>221</v>
      </c>
      <c r="B1243" s="68"/>
      <c r="C1243" s="210" t="s">
        <v>92</v>
      </c>
      <c r="D1243" s="211">
        <v>46051</v>
      </c>
      <c r="E1243" s="189" t="s">
        <v>2855</v>
      </c>
      <c r="F1243" s="189" t="s">
        <v>3</v>
      </c>
      <c r="G1243" s="189">
        <v>2366952</v>
      </c>
      <c r="H1243" s="68"/>
      <c r="I1243" s="195" t="s">
        <v>3291</v>
      </c>
      <c r="J1243" s="68"/>
      <c r="K1243" s="68"/>
      <c r="L1243" s="68"/>
      <c r="M1243" s="68"/>
      <c r="N1243" s="341"/>
      <c r="O1243" s="341"/>
      <c r="P1243" s="212">
        <v>0</v>
      </c>
      <c r="Q1243" s="212">
        <v>100</v>
      </c>
      <c r="R1243" s="68" t="s">
        <v>1477</v>
      </c>
      <c r="S1243" s="342"/>
      <c r="T1243" s="269"/>
    </row>
    <row r="1244" spans="1:20" ht="63.75">
      <c r="A1244" s="189">
        <v>221</v>
      </c>
      <c r="B1244" s="68"/>
      <c r="C1244" s="210" t="s">
        <v>92</v>
      </c>
      <c r="D1244" s="211">
        <v>46051</v>
      </c>
      <c r="E1244" s="189" t="s">
        <v>2856</v>
      </c>
      <c r="F1244" s="189" t="s">
        <v>3</v>
      </c>
      <c r="G1244" s="189">
        <v>2366954</v>
      </c>
      <c r="H1244" s="68"/>
      <c r="I1244" s="195" t="s">
        <v>3291</v>
      </c>
      <c r="J1244" s="68"/>
      <c r="K1244" s="68"/>
      <c r="L1244" s="68"/>
      <c r="M1244" s="68"/>
      <c r="N1244" s="341"/>
      <c r="O1244" s="341"/>
      <c r="P1244" s="212">
        <v>0</v>
      </c>
      <c r="Q1244" s="212">
        <v>100</v>
      </c>
      <c r="R1244" s="68" t="s">
        <v>1477</v>
      </c>
      <c r="S1244" s="342"/>
      <c r="T1244" s="269"/>
    </row>
    <row r="1245" spans="1:20" ht="63.75">
      <c r="A1245" s="189">
        <v>221</v>
      </c>
      <c r="B1245" s="68"/>
      <c r="C1245" s="210" t="s">
        <v>92</v>
      </c>
      <c r="D1245" s="211">
        <v>46051</v>
      </c>
      <c r="E1245" s="189" t="s">
        <v>2857</v>
      </c>
      <c r="F1245" s="189" t="s">
        <v>3</v>
      </c>
      <c r="G1245" s="189">
        <v>2366955</v>
      </c>
      <c r="H1245" s="68"/>
      <c r="I1245" s="195" t="s">
        <v>3291</v>
      </c>
      <c r="J1245" s="68"/>
      <c r="K1245" s="68"/>
      <c r="L1245" s="68"/>
      <c r="M1245" s="68"/>
      <c r="N1245" s="341"/>
      <c r="O1245" s="341"/>
      <c r="P1245" s="212">
        <v>0</v>
      </c>
      <c r="Q1245" s="212">
        <v>100</v>
      </c>
      <c r="R1245" s="68" t="s">
        <v>1477</v>
      </c>
      <c r="S1245" s="342"/>
      <c r="T1245" s="269"/>
    </row>
    <row r="1246" spans="1:20" ht="63.75">
      <c r="A1246" s="189">
        <v>221</v>
      </c>
      <c r="B1246" s="68"/>
      <c r="C1246" s="210" t="s">
        <v>92</v>
      </c>
      <c r="D1246" s="211">
        <v>46051</v>
      </c>
      <c r="E1246" s="189" t="s">
        <v>2858</v>
      </c>
      <c r="F1246" s="189" t="s">
        <v>3</v>
      </c>
      <c r="G1246" s="189">
        <v>2366958</v>
      </c>
      <c r="H1246" s="68"/>
      <c r="I1246" s="195" t="s">
        <v>3291</v>
      </c>
      <c r="J1246" s="68"/>
      <c r="K1246" s="68"/>
      <c r="L1246" s="68"/>
      <c r="M1246" s="68"/>
      <c r="N1246" s="341"/>
      <c r="O1246" s="341"/>
      <c r="P1246" s="212">
        <v>0</v>
      </c>
      <c r="Q1246" s="212">
        <v>100</v>
      </c>
      <c r="R1246" s="68" t="s">
        <v>1477</v>
      </c>
      <c r="S1246" s="342"/>
      <c r="T1246" s="269"/>
    </row>
    <row r="1247" spans="1:20" ht="63.75">
      <c r="A1247" s="189">
        <v>221</v>
      </c>
      <c r="B1247" s="68"/>
      <c r="C1247" s="210" t="s">
        <v>92</v>
      </c>
      <c r="D1247" s="211">
        <v>46051</v>
      </c>
      <c r="E1247" s="189" t="s">
        <v>2859</v>
      </c>
      <c r="F1247" s="189" t="s">
        <v>3</v>
      </c>
      <c r="G1247" s="189">
        <v>2366959</v>
      </c>
      <c r="H1247" s="68"/>
      <c r="I1247" s="195" t="s">
        <v>3291</v>
      </c>
      <c r="J1247" s="68"/>
      <c r="K1247" s="68"/>
      <c r="L1247" s="68"/>
      <c r="M1247" s="68"/>
      <c r="N1247" s="341"/>
      <c r="O1247" s="341"/>
      <c r="P1247" s="212">
        <v>0</v>
      </c>
      <c r="Q1247" s="212">
        <v>100</v>
      </c>
      <c r="R1247" s="68" t="s">
        <v>1477</v>
      </c>
      <c r="S1247" s="342"/>
      <c r="T1247" s="269"/>
    </row>
    <row r="1248" spans="1:20" ht="63.75">
      <c r="A1248" s="189">
        <v>221</v>
      </c>
      <c r="B1248" s="68"/>
      <c r="C1248" s="210" t="s">
        <v>92</v>
      </c>
      <c r="D1248" s="211">
        <v>46051</v>
      </c>
      <c r="E1248" s="189" t="s">
        <v>2860</v>
      </c>
      <c r="F1248" s="189" t="s">
        <v>3</v>
      </c>
      <c r="G1248" s="189">
        <v>2366960</v>
      </c>
      <c r="H1248" s="68"/>
      <c r="I1248" s="195" t="s">
        <v>3291</v>
      </c>
      <c r="J1248" s="68"/>
      <c r="K1248" s="68"/>
      <c r="L1248" s="68"/>
      <c r="M1248" s="68"/>
      <c r="N1248" s="341"/>
      <c r="O1248" s="341"/>
      <c r="P1248" s="212">
        <v>0</v>
      </c>
      <c r="Q1248" s="212">
        <v>100</v>
      </c>
      <c r="R1248" s="68" t="s">
        <v>1477</v>
      </c>
      <c r="S1248" s="342"/>
      <c r="T1248" s="269"/>
    </row>
    <row r="1249" spans="1:20" ht="63.75">
      <c r="A1249" s="189">
        <v>221</v>
      </c>
      <c r="B1249" s="68"/>
      <c r="C1249" s="210" t="s">
        <v>92</v>
      </c>
      <c r="D1249" s="211">
        <v>46051</v>
      </c>
      <c r="E1249" s="189" t="s">
        <v>2861</v>
      </c>
      <c r="F1249" s="189" t="s">
        <v>3</v>
      </c>
      <c r="G1249" s="189">
        <v>2366962</v>
      </c>
      <c r="H1249" s="68"/>
      <c r="I1249" s="195" t="s">
        <v>3291</v>
      </c>
      <c r="J1249" s="68"/>
      <c r="K1249" s="68"/>
      <c r="L1249" s="68"/>
      <c r="M1249" s="68"/>
      <c r="N1249" s="341"/>
      <c r="O1249" s="341"/>
      <c r="P1249" s="212">
        <v>0</v>
      </c>
      <c r="Q1249" s="212">
        <v>100</v>
      </c>
      <c r="R1249" s="68" t="s">
        <v>1477</v>
      </c>
      <c r="S1249" s="342"/>
      <c r="T1249" s="269"/>
    </row>
    <row r="1250" spans="1:20" ht="63.75">
      <c r="A1250" s="189">
        <v>221</v>
      </c>
      <c r="B1250" s="68"/>
      <c r="C1250" s="210" t="s">
        <v>92</v>
      </c>
      <c r="D1250" s="211">
        <v>46051</v>
      </c>
      <c r="E1250" s="189" t="s">
        <v>2862</v>
      </c>
      <c r="F1250" s="189" t="s">
        <v>3</v>
      </c>
      <c r="G1250" s="189">
        <v>2366963</v>
      </c>
      <c r="H1250" s="68"/>
      <c r="I1250" s="195" t="s">
        <v>3291</v>
      </c>
      <c r="J1250" s="68"/>
      <c r="K1250" s="68"/>
      <c r="L1250" s="68"/>
      <c r="M1250" s="68"/>
      <c r="N1250" s="341"/>
      <c r="O1250" s="341"/>
      <c r="P1250" s="212">
        <v>0</v>
      </c>
      <c r="Q1250" s="212">
        <v>100</v>
      </c>
      <c r="R1250" s="68" t="s">
        <v>1477</v>
      </c>
      <c r="S1250" s="342"/>
      <c r="T1250" s="269"/>
    </row>
    <row r="1251" spans="1:20" ht="63.75">
      <c r="A1251" s="189">
        <v>221</v>
      </c>
      <c r="B1251" s="68"/>
      <c r="C1251" s="210" t="s">
        <v>92</v>
      </c>
      <c r="D1251" s="211">
        <v>46051</v>
      </c>
      <c r="E1251" s="189" t="s">
        <v>2863</v>
      </c>
      <c r="F1251" s="189" t="s">
        <v>3</v>
      </c>
      <c r="G1251" s="189">
        <v>2366965</v>
      </c>
      <c r="H1251" s="68"/>
      <c r="I1251" s="195" t="s">
        <v>3291</v>
      </c>
      <c r="J1251" s="68"/>
      <c r="K1251" s="68"/>
      <c r="L1251" s="68"/>
      <c r="M1251" s="68"/>
      <c r="N1251" s="341"/>
      <c r="O1251" s="341"/>
      <c r="P1251" s="212">
        <v>0</v>
      </c>
      <c r="Q1251" s="212">
        <v>100</v>
      </c>
      <c r="R1251" s="68" t="s">
        <v>1477</v>
      </c>
      <c r="S1251" s="342"/>
      <c r="T1251" s="269"/>
    </row>
    <row r="1252" spans="1:20" ht="63.75">
      <c r="A1252" s="189">
        <v>221</v>
      </c>
      <c r="B1252" s="68"/>
      <c r="C1252" s="210" t="s">
        <v>92</v>
      </c>
      <c r="D1252" s="211">
        <v>46051</v>
      </c>
      <c r="E1252" s="189" t="s">
        <v>2864</v>
      </c>
      <c r="F1252" s="189" t="s">
        <v>3</v>
      </c>
      <c r="G1252" s="189">
        <v>2366966</v>
      </c>
      <c r="H1252" s="68"/>
      <c r="I1252" s="195" t="s">
        <v>3291</v>
      </c>
      <c r="J1252" s="68"/>
      <c r="K1252" s="68"/>
      <c r="L1252" s="68"/>
      <c r="M1252" s="68"/>
      <c r="N1252" s="341"/>
      <c r="O1252" s="341"/>
      <c r="P1252" s="212">
        <v>0</v>
      </c>
      <c r="Q1252" s="212">
        <v>100</v>
      </c>
      <c r="R1252" s="68" t="s">
        <v>1477</v>
      </c>
      <c r="S1252" s="342"/>
      <c r="T1252" s="269"/>
    </row>
    <row r="1253" spans="1:20" ht="63.75">
      <c r="A1253" s="189">
        <v>221</v>
      </c>
      <c r="B1253" s="68"/>
      <c r="C1253" s="210" t="s">
        <v>92</v>
      </c>
      <c r="D1253" s="211">
        <v>46051</v>
      </c>
      <c r="E1253" s="189" t="s">
        <v>2865</v>
      </c>
      <c r="F1253" s="189" t="s">
        <v>3</v>
      </c>
      <c r="G1253" s="189">
        <v>2366967</v>
      </c>
      <c r="H1253" s="68"/>
      <c r="I1253" s="195" t="s">
        <v>3291</v>
      </c>
      <c r="J1253" s="68"/>
      <c r="K1253" s="68"/>
      <c r="L1253" s="68"/>
      <c r="M1253" s="68"/>
      <c r="N1253" s="341"/>
      <c r="O1253" s="341"/>
      <c r="P1253" s="212">
        <v>0</v>
      </c>
      <c r="Q1253" s="212">
        <v>100</v>
      </c>
      <c r="R1253" s="68" t="s">
        <v>1477</v>
      </c>
      <c r="S1253" s="342"/>
      <c r="T1253" s="269"/>
    </row>
    <row r="1254" spans="1:20" ht="63.75">
      <c r="A1254" s="189">
        <v>221</v>
      </c>
      <c r="B1254" s="68"/>
      <c r="C1254" s="210" t="s">
        <v>92</v>
      </c>
      <c r="D1254" s="211">
        <v>46051</v>
      </c>
      <c r="E1254" s="189" t="s">
        <v>2866</v>
      </c>
      <c r="F1254" s="189" t="s">
        <v>3</v>
      </c>
      <c r="G1254" s="189">
        <v>2366968</v>
      </c>
      <c r="H1254" s="68"/>
      <c r="I1254" s="195" t="s">
        <v>3291</v>
      </c>
      <c r="J1254" s="68"/>
      <c r="K1254" s="68"/>
      <c r="L1254" s="68"/>
      <c r="M1254" s="68"/>
      <c r="N1254" s="341"/>
      <c r="O1254" s="341"/>
      <c r="P1254" s="212">
        <v>0</v>
      </c>
      <c r="Q1254" s="212">
        <v>100</v>
      </c>
      <c r="R1254" s="68" t="s">
        <v>1477</v>
      </c>
      <c r="S1254" s="342"/>
      <c r="T1254" s="269"/>
    </row>
    <row r="1255" spans="1:20" ht="63.75">
      <c r="A1255" s="189">
        <v>221</v>
      </c>
      <c r="B1255" s="68"/>
      <c r="C1255" s="210" t="s">
        <v>92</v>
      </c>
      <c r="D1255" s="211">
        <v>46051</v>
      </c>
      <c r="E1255" s="189" t="s">
        <v>2867</v>
      </c>
      <c r="F1255" s="189" t="s">
        <v>3</v>
      </c>
      <c r="G1255" s="189">
        <v>2366969</v>
      </c>
      <c r="H1255" s="68"/>
      <c r="I1255" s="195" t="s">
        <v>3291</v>
      </c>
      <c r="J1255" s="68"/>
      <c r="K1255" s="68"/>
      <c r="L1255" s="68"/>
      <c r="M1255" s="68"/>
      <c r="N1255" s="341"/>
      <c r="O1255" s="341"/>
      <c r="P1255" s="212">
        <v>0</v>
      </c>
      <c r="Q1255" s="212">
        <v>100</v>
      </c>
      <c r="R1255" s="68" t="s">
        <v>1477</v>
      </c>
      <c r="S1255" s="342"/>
      <c r="T1255" s="269"/>
    </row>
    <row r="1256" spans="1:20" ht="63.75">
      <c r="A1256" s="189">
        <v>221</v>
      </c>
      <c r="B1256" s="68"/>
      <c r="C1256" s="210" t="s">
        <v>92</v>
      </c>
      <c r="D1256" s="211">
        <v>46051</v>
      </c>
      <c r="E1256" s="189" t="s">
        <v>2868</v>
      </c>
      <c r="F1256" s="189" t="s">
        <v>3</v>
      </c>
      <c r="G1256" s="189">
        <v>2366970</v>
      </c>
      <c r="H1256" s="68"/>
      <c r="I1256" s="195" t="s">
        <v>4055</v>
      </c>
      <c r="J1256" s="68"/>
      <c r="K1256" s="68"/>
      <c r="L1256" s="68"/>
      <c r="M1256" s="68"/>
      <c r="N1256" s="341"/>
      <c r="O1256" s="341"/>
      <c r="P1256" s="212">
        <v>0</v>
      </c>
      <c r="Q1256" s="212">
        <v>200</v>
      </c>
      <c r="R1256" s="68" t="s">
        <v>1477</v>
      </c>
      <c r="S1256" s="342"/>
      <c r="T1256" s="269"/>
    </row>
    <row r="1257" spans="1:20" ht="63.75">
      <c r="A1257" s="189">
        <v>221</v>
      </c>
      <c r="B1257" s="68"/>
      <c r="C1257" s="210" t="s">
        <v>92</v>
      </c>
      <c r="D1257" s="211">
        <v>46051</v>
      </c>
      <c r="E1257" s="189" t="s">
        <v>2869</v>
      </c>
      <c r="F1257" s="189" t="s">
        <v>3</v>
      </c>
      <c r="G1257" s="189">
        <v>2366972</v>
      </c>
      <c r="H1257" s="68"/>
      <c r="I1257" s="195" t="s">
        <v>4056</v>
      </c>
      <c r="J1257" s="68"/>
      <c r="K1257" s="68"/>
      <c r="L1257" s="68"/>
      <c r="M1257" s="68"/>
      <c r="N1257" s="341"/>
      <c r="O1257" s="341"/>
      <c r="P1257" s="212">
        <v>0</v>
      </c>
      <c r="Q1257" s="212">
        <v>10</v>
      </c>
      <c r="R1257" s="68" t="s">
        <v>1477</v>
      </c>
      <c r="S1257" s="342"/>
      <c r="T1257" s="269"/>
    </row>
    <row r="1258" spans="1:20" ht="63.75">
      <c r="A1258" s="189">
        <v>221</v>
      </c>
      <c r="B1258" s="68"/>
      <c r="C1258" s="210" t="s">
        <v>92</v>
      </c>
      <c r="D1258" s="211">
        <v>46051</v>
      </c>
      <c r="E1258" s="189" t="s">
        <v>2870</v>
      </c>
      <c r="F1258" s="189" t="s">
        <v>3</v>
      </c>
      <c r="G1258" s="189">
        <v>2366973</v>
      </c>
      <c r="H1258" s="68"/>
      <c r="I1258" s="195" t="s">
        <v>3291</v>
      </c>
      <c r="J1258" s="68"/>
      <c r="K1258" s="68"/>
      <c r="L1258" s="68"/>
      <c r="M1258" s="68"/>
      <c r="N1258" s="341"/>
      <c r="O1258" s="341"/>
      <c r="P1258" s="212">
        <v>0</v>
      </c>
      <c r="Q1258" s="212">
        <v>100</v>
      </c>
      <c r="R1258" s="68" t="s">
        <v>1477</v>
      </c>
      <c r="S1258" s="342"/>
      <c r="T1258" s="269"/>
    </row>
    <row r="1259" spans="1:20" ht="63.75">
      <c r="A1259" s="189">
        <v>221</v>
      </c>
      <c r="B1259" s="68"/>
      <c r="C1259" s="210" t="s">
        <v>92</v>
      </c>
      <c r="D1259" s="211">
        <v>46051</v>
      </c>
      <c r="E1259" s="189" t="s">
        <v>2871</v>
      </c>
      <c r="F1259" s="189" t="s">
        <v>3</v>
      </c>
      <c r="G1259" s="189">
        <v>2366939</v>
      </c>
      <c r="H1259" s="68"/>
      <c r="I1259" s="195" t="s">
        <v>3291</v>
      </c>
      <c r="J1259" s="68"/>
      <c r="K1259" s="68"/>
      <c r="L1259" s="68"/>
      <c r="M1259" s="68"/>
      <c r="N1259" s="341"/>
      <c r="O1259" s="341"/>
      <c r="P1259" s="212">
        <v>0</v>
      </c>
      <c r="Q1259" s="212">
        <v>100</v>
      </c>
      <c r="R1259" s="68" t="s">
        <v>1477</v>
      </c>
      <c r="S1259" s="342"/>
      <c r="T1259" s="269"/>
    </row>
    <row r="1260" spans="1:20" ht="38.25">
      <c r="A1260" s="189" t="s">
        <v>550</v>
      </c>
      <c r="B1260" s="68"/>
      <c r="C1260" s="210" t="s">
        <v>589</v>
      </c>
      <c r="D1260" s="211">
        <v>46051</v>
      </c>
      <c r="E1260" s="189" t="s">
        <v>2872</v>
      </c>
      <c r="F1260" s="189" t="s">
        <v>3</v>
      </c>
      <c r="G1260" s="189">
        <v>2366940</v>
      </c>
      <c r="H1260" s="68"/>
      <c r="I1260" s="195" t="s">
        <v>4057</v>
      </c>
      <c r="J1260" s="68"/>
      <c r="K1260" s="68"/>
      <c r="L1260" s="68"/>
      <c r="M1260" s="68"/>
      <c r="N1260" s="341"/>
      <c r="O1260" s="341"/>
      <c r="P1260" s="212">
        <v>0</v>
      </c>
      <c r="Q1260" s="212">
        <v>14103.27</v>
      </c>
      <c r="R1260" s="68" t="s">
        <v>1477</v>
      </c>
      <c r="S1260" s="342"/>
      <c r="T1260" s="269"/>
    </row>
    <row r="1261" spans="1:20" ht="63.75">
      <c r="A1261" s="189">
        <v>221</v>
      </c>
      <c r="B1261" s="68"/>
      <c r="C1261" s="210" t="s">
        <v>92</v>
      </c>
      <c r="D1261" s="211">
        <v>46051</v>
      </c>
      <c r="E1261" s="189" t="s">
        <v>2873</v>
      </c>
      <c r="F1261" s="189" t="s">
        <v>3</v>
      </c>
      <c r="G1261" s="189">
        <v>2366941</v>
      </c>
      <c r="H1261" s="68"/>
      <c r="I1261" s="195" t="s">
        <v>3291</v>
      </c>
      <c r="J1261" s="68"/>
      <c r="K1261" s="68"/>
      <c r="L1261" s="68"/>
      <c r="M1261" s="68"/>
      <c r="N1261" s="341"/>
      <c r="O1261" s="341"/>
      <c r="P1261" s="212">
        <v>0</v>
      </c>
      <c r="Q1261" s="212">
        <v>100</v>
      </c>
      <c r="R1261" s="68" t="s">
        <v>1477</v>
      </c>
      <c r="S1261" s="342"/>
      <c r="T1261" s="269"/>
    </row>
    <row r="1262" spans="1:20" ht="63.75">
      <c r="A1262" s="189">
        <v>221</v>
      </c>
      <c r="B1262" s="68"/>
      <c r="C1262" s="210" t="s">
        <v>92</v>
      </c>
      <c r="D1262" s="211">
        <v>46051</v>
      </c>
      <c r="E1262" s="189" t="s">
        <v>2874</v>
      </c>
      <c r="F1262" s="189" t="s">
        <v>3</v>
      </c>
      <c r="G1262" s="189">
        <v>2366942</v>
      </c>
      <c r="H1262" s="68"/>
      <c r="I1262" s="195" t="s">
        <v>3291</v>
      </c>
      <c r="J1262" s="68"/>
      <c r="K1262" s="68"/>
      <c r="L1262" s="68"/>
      <c r="M1262" s="68"/>
      <c r="N1262" s="341"/>
      <c r="O1262" s="341"/>
      <c r="P1262" s="212">
        <v>0</v>
      </c>
      <c r="Q1262" s="212">
        <v>100</v>
      </c>
      <c r="R1262" s="68" t="s">
        <v>1477</v>
      </c>
      <c r="S1262" s="342"/>
      <c r="T1262" s="269"/>
    </row>
    <row r="1263" spans="1:20" ht="63.75">
      <c r="A1263" s="189">
        <v>221</v>
      </c>
      <c r="B1263" s="68"/>
      <c r="C1263" s="210" t="s">
        <v>92</v>
      </c>
      <c r="D1263" s="211">
        <v>46051</v>
      </c>
      <c r="E1263" s="189" t="s">
        <v>2875</v>
      </c>
      <c r="F1263" s="189" t="s">
        <v>3</v>
      </c>
      <c r="G1263" s="189">
        <v>2366944</v>
      </c>
      <c r="H1263" s="68"/>
      <c r="I1263" s="195" t="s">
        <v>3291</v>
      </c>
      <c r="J1263" s="68"/>
      <c r="K1263" s="68"/>
      <c r="L1263" s="68"/>
      <c r="M1263" s="68"/>
      <c r="N1263" s="341"/>
      <c r="O1263" s="341"/>
      <c r="P1263" s="212">
        <v>0</v>
      </c>
      <c r="Q1263" s="212">
        <v>100</v>
      </c>
      <c r="R1263" s="68" t="s">
        <v>1477</v>
      </c>
      <c r="S1263" s="342"/>
      <c r="T1263" s="269"/>
    </row>
    <row r="1264" spans="1:20" ht="63.75">
      <c r="A1264" s="189">
        <v>221</v>
      </c>
      <c r="B1264" s="68"/>
      <c r="C1264" s="210" t="s">
        <v>92</v>
      </c>
      <c r="D1264" s="211">
        <v>46051</v>
      </c>
      <c r="E1264" s="189" t="s">
        <v>2876</v>
      </c>
      <c r="F1264" s="189" t="s">
        <v>3</v>
      </c>
      <c r="G1264" s="189">
        <v>2366945</v>
      </c>
      <c r="H1264" s="68"/>
      <c r="I1264" s="195" t="s">
        <v>3291</v>
      </c>
      <c r="J1264" s="68"/>
      <c r="K1264" s="68"/>
      <c r="L1264" s="68"/>
      <c r="M1264" s="68"/>
      <c r="N1264" s="341"/>
      <c r="O1264" s="341"/>
      <c r="P1264" s="212">
        <v>0</v>
      </c>
      <c r="Q1264" s="212">
        <v>100</v>
      </c>
      <c r="R1264" s="68" t="s">
        <v>1477</v>
      </c>
      <c r="S1264" s="342"/>
      <c r="T1264" s="269"/>
    </row>
    <row r="1265" spans="1:20" ht="63.75">
      <c r="A1265" s="189">
        <v>221</v>
      </c>
      <c r="B1265" s="68"/>
      <c r="C1265" s="210" t="s">
        <v>92</v>
      </c>
      <c r="D1265" s="211">
        <v>46051</v>
      </c>
      <c r="E1265" s="189" t="s">
        <v>2877</v>
      </c>
      <c r="F1265" s="189" t="s">
        <v>3</v>
      </c>
      <c r="G1265" s="189">
        <v>2366946</v>
      </c>
      <c r="H1265" s="68"/>
      <c r="I1265" s="195" t="s">
        <v>3291</v>
      </c>
      <c r="J1265" s="68"/>
      <c r="K1265" s="68"/>
      <c r="L1265" s="68"/>
      <c r="M1265" s="68"/>
      <c r="N1265" s="341"/>
      <c r="O1265" s="341"/>
      <c r="P1265" s="212">
        <v>0</v>
      </c>
      <c r="Q1265" s="212">
        <v>100</v>
      </c>
      <c r="R1265" s="68" t="s">
        <v>1477</v>
      </c>
      <c r="S1265" s="342"/>
      <c r="T1265" s="269"/>
    </row>
    <row r="1266" spans="1:20" ht="63.75">
      <c r="A1266" s="189">
        <v>221</v>
      </c>
      <c r="B1266" s="68"/>
      <c r="C1266" s="210" t="s">
        <v>92</v>
      </c>
      <c r="D1266" s="211">
        <v>46051</v>
      </c>
      <c r="E1266" s="189" t="s">
        <v>2878</v>
      </c>
      <c r="F1266" s="189" t="s">
        <v>3</v>
      </c>
      <c r="G1266" s="189">
        <v>2366947</v>
      </c>
      <c r="H1266" s="68"/>
      <c r="I1266" s="195" t="s">
        <v>3291</v>
      </c>
      <c r="J1266" s="68"/>
      <c r="K1266" s="68"/>
      <c r="L1266" s="68"/>
      <c r="M1266" s="68"/>
      <c r="N1266" s="341"/>
      <c r="O1266" s="341"/>
      <c r="P1266" s="212">
        <v>0</v>
      </c>
      <c r="Q1266" s="212">
        <v>100</v>
      </c>
      <c r="R1266" s="68" t="s">
        <v>1477</v>
      </c>
      <c r="S1266" s="342"/>
      <c r="T1266" s="269"/>
    </row>
    <row r="1267" spans="1:20" ht="63.75">
      <c r="A1267" s="189">
        <v>221</v>
      </c>
      <c r="B1267" s="68"/>
      <c r="C1267" s="210" t="s">
        <v>92</v>
      </c>
      <c r="D1267" s="211">
        <v>46051</v>
      </c>
      <c r="E1267" s="189" t="s">
        <v>2879</v>
      </c>
      <c r="F1267" s="189" t="s">
        <v>3</v>
      </c>
      <c r="G1267" s="189">
        <v>2366948</v>
      </c>
      <c r="H1267" s="68"/>
      <c r="I1267" s="195" t="s">
        <v>3291</v>
      </c>
      <c r="J1267" s="68"/>
      <c r="K1267" s="68"/>
      <c r="L1267" s="68"/>
      <c r="M1267" s="68"/>
      <c r="N1267" s="341"/>
      <c r="O1267" s="341"/>
      <c r="P1267" s="212">
        <v>0</v>
      </c>
      <c r="Q1267" s="212">
        <v>100</v>
      </c>
      <c r="R1267" s="68" t="s">
        <v>1477</v>
      </c>
      <c r="S1267" s="342"/>
      <c r="T1267" s="269"/>
    </row>
    <row r="1268" spans="1:20" ht="63.75">
      <c r="A1268" s="189">
        <v>221</v>
      </c>
      <c r="B1268" s="68"/>
      <c r="C1268" s="210" t="s">
        <v>92</v>
      </c>
      <c r="D1268" s="211">
        <v>46051</v>
      </c>
      <c r="E1268" s="189" t="s">
        <v>2880</v>
      </c>
      <c r="F1268" s="189" t="s">
        <v>3</v>
      </c>
      <c r="G1268" s="189">
        <v>2366949</v>
      </c>
      <c r="H1268" s="68"/>
      <c r="I1268" s="195" t="s">
        <v>3291</v>
      </c>
      <c r="J1268" s="68"/>
      <c r="K1268" s="68"/>
      <c r="L1268" s="68"/>
      <c r="M1268" s="68"/>
      <c r="N1268" s="341"/>
      <c r="O1268" s="341"/>
      <c r="P1268" s="212">
        <v>0</v>
      </c>
      <c r="Q1268" s="212">
        <v>100</v>
      </c>
      <c r="R1268" s="68" t="s">
        <v>1477</v>
      </c>
      <c r="S1268" s="342"/>
      <c r="T1268" s="269"/>
    </row>
    <row r="1269" spans="1:20" ht="51">
      <c r="A1269" s="189">
        <v>15</v>
      </c>
      <c r="B1269" s="68"/>
      <c r="C1269" s="210" t="s">
        <v>39</v>
      </c>
      <c r="D1269" s="211">
        <v>46051</v>
      </c>
      <c r="E1269" s="189" t="s">
        <v>2881</v>
      </c>
      <c r="F1269" s="189" t="s">
        <v>3</v>
      </c>
      <c r="G1269" s="189">
        <v>2366950</v>
      </c>
      <c r="H1269" s="68"/>
      <c r="I1269" s="195" t="s">
        <v>4058</v>
      </c>
      <c r="J1269" s="68"/>
      <c r="K1269" s="68"/>
      <c r="L1269" s="68"/>
      <c r="M1269" s="68"/>
      <c r="N1269" s="341"/>
      <c r="O1269" s="341"/>
      <c r="P1269" s="212">
        <v>0</v>
      </c>
      <c r="Q1269" s="212">
        <v>100</v>
      </c>
      <c r="R1269" s="68" t="s">
        <v>1477</v>
      </c>
      <c r="S1269" s="342"/>
      <c r="T1269" s="269"/>
    </row>
    <row r="1270" spans="1:20" ht="63.75">
      <c r="A1270" s="189">
        <v>221</v>
      </c>
      <c r="B1270" s="68"/>
      <c r="C1270" s="210" t="s">
        <v>92</v>
      </c>
      <c r="D1270" s="211">
        <v>46051</v>
      </c>
      <c r="E1270" s="189" t="s">
        <v>2882</v>
      </c>
      <c r="F1270" s="189" t="s">
        <v>3</v>
      </c>
      <c r="G1270" s="189">
        <v>2366974</v>
      </c>
      <c r="H1270" s="68"/>
      <c r="I1270" s="195" t="s">
        <v>3291</v>
      </c>
      <c r="J1270" s="68"/>
      <c r="K1270" s="68"/>
      <c r="L1270" s="68"/>
      <c r="M1270" s="68"/>
      <c r="N1270" s="341"/>
      <c r="O1270" s="341"/>
      <c r="P1270" s="212">
        <v>0</v>
      </c>
      <c r="Q1270" s="212">
        <v>100</v>
      </c>
      <c r="R1270" s="68" t="s">
        <v>1477</v>
      </c>
      <c r="S1270" s="342"/>
      <c r="T1270" s="269"/>
    </row>
    <row r="1271" spans="1:20" ht="63.75">
      <c r="A1271" s="189">
        <v>221</v>
      </c>
      <c r="B1271" s="68"/>
      <c r="C1271" s="210" t="s">
        <v>92</v>
      </c>
      <c r="D1271" s="211">
        <v>46051</v>
      </c>
      <c r="E1271" s="189" t="s">
        <v>2883</v>
      </c>
      <c r="F1271" s="189" t="s">
        <v>3</v>
      </c>
      <c r="G1271" s="189">
        <v>2366975</v>
      </c>
      <c r="H1271" s="68"/>
      <c r="I1271" s="195" t="s">
        <v>4059</v>
      </c>
      <c r="J1271" s="68"/>
      <c r="K1271" s="68"/>
      <c r="L1271" s="68"/>
      <c r="M1271" s="68"/>
      <c r="N1271" s="341"/>
      <c r="O1271" s="341"/>
      <c r="P1271" s="212">
        <v>0</v>
      </c>
      <c r="Q1271" s="212">
        <v>1300</v>
      </c>
      <c r="R1271" s="68" t="s">
        <v>1477</v>
      </c>
      <c r="S1271" s="342"/>
      <c r="T1271" s="269"/>
    </row>
    <row r="1272" spans="1:20" ht="63.75">
      <c r="A1272" s="189">
        <v>20</v>
      </c>
      <c r="B1272" s="68"/>
      <c r="C1272" s="210" t="s">
        <v>41</v>
      </c>
      <c r="D1272" s="211">
        <v>46051</v>
      </c>
      <c r="E1272" s="189" t="s">
        <v>2884</v>
      </c>
      <c r="F1272" s="189" t="s">
        <v>3</v>
      </c>
      <c r="G1272" s="189">
        <v>2366976</v>
      </c>
      <c r="H1272" s="68"/>
      <c r="I1272" s="195" t="s">
        <v>4060</v>
      </c>
      <c r="J1272" s="68"/>
      <c r="K1272" s="68"/>
      <c r="L1272" s="68"/>
      <c r="M1272" s="68"/>
      <c r="N1272" s="341"/>
      <c r="O1272" s="341"/>
      <c r="P1272" s="212">
        <v>0</v>
      </c>
      <c r="Q1272" s="212">
        <v>3640.76</v>
      </c>
      <c r="R1272" s="68" t="s">
        <v>1477</v>
      </c>
      <c r="S1272" s="342"/>
      <c r="T1272" s="269"/>
    </row>
    <row r="1273" spans="1:20" ht="63.75">
      <c r="A1273" s="189">
        <v>221</v>
      </c>
      <c r="B1273" s="68"/>
      <c r="C1273" s="210" t="s">
        <v>92</v>
      </c>
      <c r="D1273" s="211">
        <v>46051</v>
      </c>
      <c r="E1273" s="189" t="s">
        <v>2885</v>
      </c>
      <c r="F1273" s="189" t="s">
        <v>3</v>
      </c>
      <c r="G1273" s="189">
        <v>2366977</v>
      </c>
      <c r="H1273" s="68"/>
      <c r="I1273" s="195" t="s">
        <v>3291</v>
      </c>
      <c r="J1273" s="68"/>
      <c r="K1273" s="68"/>
      <c r="L1273" s="68"/>
      <c r="M1273" s="68"/>
      <c r="N1273" s="341"/>
      <c r="O1273" s="341"/>
      <c r="P1273" s="212">
        <v>0</v>
      </c>
      <c r="Q1273" s="212">
        <v>100</v>
      </c>
      <c r="R1273" s="68" t="s">
        <v>1477</v>
      </c>
      <c r="S1273" s="342"/>
      <c r="T1273" s="269"/>
    </row>
    <row r="1274" spans="1:20" ht="63.75">
      <c r="A1274" s="189">
        <v>221</v>
      </c>
      <c r="B1274" s="68"/>
      <c r="C1274" s="210" t="s">
        <v>92</v>
      </c>
      <c r="D1274" s="211">
        <v>46051</v>
      </c>
      <c r="E1274" s="189" t="s">
        <v>2886</v>
      </c>
      <c r="F1274" s="189" t="s">
        <v>3</v>
      </c>
      <c r="G1274" s="189">
        <v>2366978</v>
      </c>
      <c r="H1274" s="68"/>
      <c r="I1274" s="195" t="s">
        <v>4061</v>
      </c>
      <c r="J1274" s="68"/>
      <c r="K1274" s="68"/>
      <c r="L1274" s="68"/>
      <c r="M1274" s="68"/>
      <c r="N1274" s="341"/>
      <c r="O1274" s="341"/>
      <c r="P1274" s="212">
        <v>0</v>
      </c>
      <c r="Q1274" s="212">
        <v>4430</v>
      </c>
      <c r="R1274" s="68" t="s">
        <v>1477</v>
      </c>
      <c r="S1274" s="342"/>
      <c r="T1274" s="269"/>
    </row>
    <row r="1275" spans="1:20" ht="63.75">
      <c r="A1275" s="189">
        <v>221</v>
      </c>
      <c r="B1275" s="68"/>
      <c r="C1275" s="210" t="s">
        <v>92</v>
      </c>
      <c r="D1275" s="211">
        <v>46051</v>
      </c>
      <c r="E1275" s="189" t="s">
        <v>2887</v>
      </c>
      <c r="F1275" s="189" t="s">
        <v>3</v>
      </c>
      <c r="G1275" s="189">
        <v>2366981</v>
      </c>
      <c r="H1275" s="68"/>
      <c r="I1275" s="195" t="s">
        <v>4062</v>
      </c>
      <c r="J1275" s="68"/>
      <c r="K1275" s="68"/>
      <c r="L1275" s="68"/>
      <c r="M1275" s="68"/>
      <c r="N1275" s="341"/>
      <c r="O1275" s="341"/>
      <c r="P1275" s="212">
        <v>0</v>
      </c>
      <c r="Q1275" s="212">
        <v>200</v>
      </c>
      <c r="R1275" s="68" t="s">
        <v>1477</v>
      </c>
      <c r="S1275" s="342"/>
      <c r="T1275" s="269"/>
    </row>
    <row r="1276" spans="1:20" ht="63.75">
      <c r="A1276" s="189">
        <v>221</v>
      </c>
      <c r="B1276" s="68"/>
      <c r="C1276" s="210" t="s">
        <v>92</v>
      </c>
      <c r="D1276" s="211">
        <v>46051</v>
      </c>
      <c r="E1276" s="189" t="s">
        <v>2888</v>
      </c>
      <c r="F1276" s="189" t="s">
        <v>3</v>
      </c>
      <c r="G1276" s="189">
        <v>2366982</v>
      </c>
      <c r="H1276" s="68"/>
      <c r="I1276" s="195" t="s">
        <v>3291</v>
      </c>
      <c r="J1276" s="68"/>
      <c r="K1276" s="68"/>
      <c r="L1276" s="68"/>
      <c r="M1276" s="68"/>
      <c r="N1276" s="341"/>
      <c r="O1276" s="341"/>
      <c r="P1276" s="212">
        <v>0</v>
      </c>
      <c r="Q1276" s="212">
        <v>100</v>
      </c>
      <c r="R1276" s="68" t="s">
        <v>1477</v>
      </c>
      <c r="S1276" s="342"/>
      <c r="T1276" s="269"/>
    </row>
    <row r="1277" spans="1:20" ht="63.75">
      <c r="A1277" s="189">
        <v>221</v>
      </c>
      <c r="B1277" s="68"/>
      <c r="C1277" s="210" t="s">
        <v>92</v>
      </c>
      <c r="D1277" s="211">
        <v>46051</v>
      </c>
      <c r="E1277" s="189" t="s">
        <v>2889</v>
      </c>
      <c r="F1277" s="189" t="s">
        <v>3</v>
      </c>
      <c r="G1277" s="189">
        <v>2366983</v>
      </c>
      <c r="H1277" s="68"/>
      <c r="I1277" s="195" t="s">
        <v>4063</v>
      </c>
      <c r="J1277" s="68"/>
      <c r="K1277" s="68"/>
      <c r="L1277" s="68"/>
      <c r="M1277" s="68"/>
      <c r="N1277" s="341"/>
      <c r="O1277" s="341"/>
      <c r="P1277" s="212">
        <v>0</v>
      </c>
      <c r="Q1277" s="212">
        <v>740</v>
      </c>
      <c r="R1277" s="68" t="s">
        <v>1477</v>
      </c>
      <c r="S1277" s="342"/>
      <c r="T1277" s="269"/>
    </row>
    <row r="1278" spans="1:20" ht="63.75">
      <c r="A1278" s="189">
        <v>221</v>
      </c>
      <c r="B1278" s="68"/>
      <c r="C1278" s="210" t="s">
        <v>92</v>
      </c>
      <c r="D1278" s="211">
        <v>46051</v>
      </c>
      <c r="E1278" s="189" t="s">
        <v>2890</v>
      </c>
      <c r="F1278" s="189" t="s">
        <v>3</v>
      </c>
      <c r="G1278" s="189">
        <v>2366984</v>
      </c>
      <c r="H1278" s="68"/>
      <c r="I1278" s="195" t="s">
        <v>3291</v>
      </c>
      <c r="J1278" s="68"/>
      <c r="K1278" s="68"/>
      <c r="L1278" s="68"/>
      <c r="M1278" s="68"/>
      <c r="N1278" s="341"/>
      <c r="O1278" s="341"/>
      <c r="P1278" s="212">
        <v>0</v>
      </c>
      <c r="Q1278" s="212">
        <v>100</v>
      </c>
      <c r="R1278" s="68" t="s">
        <v>1477</v>
      </c>
      <c r="S1278" s="342"/>
      <c r="T1278" s="269"/>
    </row>
    <row r="1279" spans="1:20" ht="63.75">
      <c r="A1279" s="189">
        <v>221</v>
      </c>
      <c r="B1279" s="68"/>
      <c r="C1279" s="210" t="s">
        <v>92</v>
      </c>
      <c r="D1279" s="211">
        <v>46051</v>
      </c>
      <c r="E1279" s="189" t="s">
        <v>2891</v>
      </c>
      <c r="F1279" s="189" t="s">
        <v>3</v>
      </c>
      <c r="G1279" s="189">
        <v>2366985</v>
      </c>
      <c r="H1279" s="68"/>
      <c r="I1279" s="195" t="s">
        <v>4064</v>
      </c>
      <c r="J1279" s="68"/>
      <c r="K1279" s="68"/>
      <c r="L1279" s="68"/>
      <c r="M1279" s="68"/>
      <c r="N1279" s="341"/>
      <c r="O1279" s="341"/>
      <c r="P1279" s="212">
        <v>0</v>
      </c>
      <c r="Q1279" s="212">
        <v>100</v>
      </c>
      <c r="R1279" s="68" t="s">
        <v>1477</v>
      </c>
      <c r="S1279" s="342"/>
      <c r="T1279" s="269"/>
    </row>
    <row r="1280" spans="1:20" ht="63.75">
      <c r="A1280" s="189">
        <v>221</v>
      </c>
      <c r="B1280" s="68"/>
      <c r="C1280" s="210" t="s">
        <v>92</v>
      </c>
      <c r="D1280" s="211">
        <v>46051</v>
      </c>
      <c r="E1280" s="189" t="s">
        <v>2892</v>
      </c>
      <c r="F1280" s="189" t="s">
        <v>3</v>
      </c>
      <c r="G1280" s="189">
        <v>2366986</v>
      </c>
      <c r="H1280" s="68"/>
      <c r="I1280" s="195" t="s">
        <v>4065</v>
      </c>
      <c r="J1280" s="68"/>
      <c r="K1280" s="68"/>
      <c r="L1280" s="68"/>
      <c r="M1280" s="68"/>
      <c r="N1280" s="341"/>
      <c r="O1280" s="341"/>
      <c r="P1280" s="212">
        <v>0</v>
      </c>
      <c r="Q1280" s="212">
        <v>340</v>
      </c>
      <c r="R1280" s="68" t="s">
        <v>1477</v>
      </c>
      <c r="S1280" s="342"/>
      <c r="T1280" s="269"/>
    </row>
    <row r="1281" spans="1:20" ht="63.75">
      <c r="A1281" s="189">
        <v>221</v>
      </c>
      <c r="B1281" s="68"/>
      <c r="C1281" s="210" t="s">
        <v>92</v>
      </c>
      <c r="D1281" s="211">
        <v>46051</v>
      </c>
      <c r="E1281" s="189" t="s">
        <v>2893</v>
      </c>
      <c r="F1281" s="189" t="s">
        <v>3</v>
      </c>
      <c r="G1281" s="189">
        <v>2366987</v>
      </c>
      <c r="H1281" s="68"/>
      <c r="I1281" s="195" t="s">
        <v>3291</v>
      </c>
      <c r="J1281" s="68"/>
      <c r="K1281" s="68"/>
      <c r="L1281" s="68"/>
      <c r="M1281" s="68"/>
      <c r="N1281" s="341"/>
      <c r="O1281" s="341"/>
      <c r="P1281" s="212">
        <v>0</v>
      </c>
      <c r="Q1281" s="212">
        <v>100</v>
      </c>
      <c r="R1281" s="68" t="s">
        <v>1477</v>
      </c>
      <c r="S1281" s="342"/>
      <c r="T1281" s="269"/>
    </row>
    <row r="1282" spans="1:20" ht="63.75">
      <c r="A1282" s="189">
        <v>221</v>
      </c>
      <c r="B1282" s="68"/>
      <c r="C1282" s="210" t="s">
        <v>92</v>
      </c>
      <c r="D1282" s="211">
        <v>46051</v>
      </c>
      <c r="E1282" s="189" t="s">
        <v>2894</v>
      </c>
      <c r="F1282" s="189" t="s">
        <v>3</v>
      </c>
      <c r="G1282" s="189">
        <v>2366989</v>
      </c>
      <c r="H1282" s="68"/>
      <c r="I1282" s="195" t="s">
        <v>4066</v>
      </c>
      <c r="J1282" s="68"/>
      <c r="K1282" s="68"/>
      <c r="L1282" s="68"/>
      <c r="M1282" s="68"/>
      <c r="N1282" s="341"/>
      <c r="O1282" s="341"/>
      <c r="P1282" s="212">
        <v>0</v>
      </c>
      <c r="Q1282" s="212">
        <v>1400</v>
      </c>
      <c r="R1282" s="68" t="s">
        <v>1477</v>
      </c>
      <c r="S1282" s="342"/>
      <c r="T1282" s="269"/>
    </row>
    <row r="1283" spans="1:20" ht="63.75">
      <c r="A1283" s="189">
        <v>221</v>
      </c>
      <c r="B1283" s="68"/>
      <c r="C1283" s="210" t="s">
        <v>92</v>
      </c>
      <c r="D1283" s="211">
        <v>46051</v>
      </c>
      <c r="E1283" s="189" t="s">
        <v>2895</v>
      </c>
      <c r="F1283" s="189" t="s">
        <v>3</v>
      </c>
      <c r="G1283" s="189">
        <v>2366991</v>
      </c>
      <c r="H1283" s="68"/>
      <c r="I1283" s="195" t="s">
        <v>4067</v>
      </c>
      <c r="J1283" s="68"/>
      <c r="K1283" s="68"/>
      <c r="L1283" s="68"/>
      <c r="M1283" s="68"/>
      <c r="N1283" s="341"/>
      <c r="O1283" s="341"/>
      <c r="P1283" s="212">
        <v>0</v>
      </c>
      <c r="Q1283" s="212">
        <v>3520</v>
      </c>
      <c r="R1283" s="68" t="s">
        <v>1477</v>
      </c>
      <c r="S1283" s="342"/>
      <c r="T1283" s="269"/>
    </row>
    <row r="1284" spans="1:20" ht="63.75">
      <c r="A1284" s="189">
        <v>221</v>
      </c>
      <c r="B1284" s="68"/>
      <c r="C1284" s="210" t="s">
        <v>92</v>
      </c>
      <c r="D1284" s="211">
        <v>46051</v>
      </c>
      <c r="E1284" s="189" t="s">
        <v>2896</v>
      </c>
      <c r="F1284" s="189" t="s">
        <v>3</v>
      </c>
      <c r="G1284" s="189">
        <v>2366993</v>
      </c>
      <c r="H1284" s="68"/>
      <c r="I1284" s="195" t="s">
        <v>3291</v>
      </c>
      <c r="J1284" s="68"/>
      <c r="K1284" s="68"/>
      <c r="L1284" s="68"/>
      <c r="M1284" s="68"/>
      <c r="N1284" s="341"/>
      <c r="O1284" s="341"/>
      <c r="P1284" s="212">
        <v>0</v>
      </c>
      <c r="Q1284" s="212">
        <v>100</v>
      </c>
      <c r="R1284" s="68" t="s">
        <v>1477</v>
      </c>
      <c r="S1284" s="342"/>
      <c r="T1284" s="269"/>
    </row>
    <row r="1285" spans="1:20" ht="63.75">
      <c r="A1285" s="189">
        <v>221</v>
      </c>
      <c r="B1285" s="68"/>
      <c r="C1285" s="210" t="s">
        <v>92</v>
      </c>
      <c r="D1285" s="211">
        <v>46051</v>
      </c>
      <c r="E1285" s="189" t="s">
        <v>2897</v>
      </c>
      <c r="F1285" s="189" t="s">
        <v>3</v>
      </c>
      <c r="G1285" s="189">
        <v>2366998</v>
      </c>
      <c r="H1285" s="68"/>
      <c r="I1285" s="195" t="s">
        <v>4068</v>
      </c>
      <c r="J1285" s="68"/>
      <c r="K1285" s="68"/>
      <c r="L1285" s="68"/>
      <c r="M1285" s="68"/>
      <c r="N1285" s="341"/>
      <c r="O1285" s="341"/>
      <c r="P1285" s="212">
        <v>0</v>
      </c>
      <c r="Q1285" s="212">
        <v>1940</v>
      </c>
      <c r="R1285" s="68" t="s">
        <v>1477</v>
      </c>
      <c r="S1285" s="342"/>
      <c r="T1285" s="269"/>
    </row>
    <row r="1286" spans="1:20" ht="63.75">
      <c r="A1286" s="189">
        <v>221</v>
      </c>
      <c r="B1286" s="68"/>
      <c r="C1286" s="210" t="s">
        <v>92</v>
      </c>
      <c r="D1286" s="211">
        <v>46051</v>
      </c>
      <c r="E1286" s="189" t="s">
        <v>2898</v>
      </c>
      <c r="F1286" s="189" t="s">
        <v>3</v>
      </c>
      <c r="G1286" s="189">
        <v>2366994</v>
      </c>
      <c r="H1286" s="68"/>
      <c r="I1286" s="195" t="s">
        <v>4066</v>
      </c>
      <c r="J1286" s="68"/>
      <c r="K1286" s="68"/>
      <c r="L1286" s="68"/>
      <c r="M1286" s="68"/>
      <c r="N1286" s="341"/>
      <c r="O1286" s="341"/>
      <c r="P1286" s="212">
        <v>0</v>
      </c>
      <c r="Q1286" s="212">
        <v>100</v>
      </c>
      <c r="R1286" s="68" t="s">
        <v>1477</v>
      </c>
      <c r="S1286" s="342"/>
      <c r="T1286" s="269"/>
    </row>
    <row r="1287" spans="1:20" ht="63.75">
      <c r="A1287" s="189">
        <v>221</v>
      </c>
      <c r="B1287" s="68"/>
      <c r="C1287" s="210" t="s">
        <v>92</v>
      </c>
      <c r="D1287" s="211">
        <v>46051</v>
      </c>
      <c r="E1287" s="189" t="s">
        <v>2899</v>
      </c>
      <c r="F1287" s="189" t="s">
        <v>3</v>
      </c>
      <c r="G1287" s="189">
        <v>2366995</v>
      </c>
      <c r="H1287" s="68"/>
      <c r="I1287" s="195" t="s">
        <v>4069</v>
      </c>
      <c r="J1287" s="68"/>
      <c r="K1287" s="68"/>
      <c r="L1287" s="68"/>
      <c r="M1287" s="68"/>
      <c r="N1287" s="341"/>
      <c r="O1287" s="341"/>
      <c r="P1287" s="212">
        <v>0</v>
      </c>
      <c r="Q1287" s="212">
        <v>240</v>
      </c>
      <c r="R1287" s="68" t="s">
        <v>1477</v>
      </c>
      <c r="S1287" s="342"/>
      <c r="T1287" s="269"/>
    </row>
    <row r="1288" spans="1:20" ht="63.75">
      <c r="A1288" s="189">
        <v>221</v>
      </c>
      <c r="B1288" s="68"/>
      <c r="C1288" s="210" t="s">
        <v>92</v>
      </c>
      <c r="D1288" s="211">
        <v>46051</v>
      </c>
      <c r="E1288" s="189" t="s">
        <v>2900</v>
      </c>
      <c r="F1288" s="189" t="s">
        <v>3</v>
      </c>
      <c r="G1288" s="189">
        <v>2366996</v>
      </c>
      <c r="H1288" s="68"/>
      <c r="I1288" s="195" t="s">
        <v>4070</v>
      </c>
      <c r="J1288" s="68"/>
      <c r="K1288" s="68"/>
      <c r="L1288" s="68"/>
      <c r="M1288" s="68"/>
      <c r="N1288" s="341"/>
      <c r="O1288" s="341"/>
      <c r="P1288" s="212">
        <v>0</v>
      </c>
      <c r="Q1288" s="212">
        <v>1400</v>
      </c>
      <c r="R1288" s="68" t="s">
        <v>1477</v>
      </c>
      <c r="S1288" s="342"/>
      <c r="T1288" s="269"/>
    </row>
    <row r="1289" spans="1:20" ht="63.75">
      <c r="A1289" s="189">
        <v>221</v>
      </c>
      <c r="B1289" s="68"/>
      <c r="C1289" s="210" t="s">
        <v>92</v>
      </c>
      <c r="D1289" s="211">
        <v>46051</v>
      </c>
      <c r="E1289" s="189" t="s">
        <v>2901</v>
      </c>
      <c r="F1289" s="189" t="s">
        <v>3</v>
      </c>
      <c r="G1289" s="189">
        <v>2366999</v>
      </c>
      <c r="H1289" s="68"/>
      <c r="I1289" s="195" t="s">
        <v>4071</v>
      </c>
      <c r="J1289" s="68"/>
      <c r="K1289" s="68"/>
      <c r="L1289" s="68"/>
      <c r="M1289" s="68"/>
      <c r="N1289" s="341"/>
      <c r="O1289" s="341"/>
      <c r="P1289" s="212">
        <v>0</v>
      </c>
      <c r="Q1289" s="212">
        <v>100</v>
      </c>
      <c r="R1289" s="68" t="s">
        <v>1477</v>
      </c>
      <c r="S1289" s="342"/>
      <c r="T1289" s="269"/>
    </row>
    <row r="1290" spans="1:20" ht="63.75">
      <c r="A1290" s="189">
        <v>221</v>
      </c>
      <c r="B1290" s="68"/>
      <c r="C1290" s="210" t="s">
        <v>92</v>
      </c>
      <c r="D1290" s="211">
        <v>46051</v>
      </c>
      <c r="E1290" s="189" t="s">
        <v>2902</v>
      </c>
      <c r="F1290" s="189" t="s">
        <v>3</v>
      </c>
      <c r="G1290" s="189">
        <v>2367000</v>
      </c>
      <c r="H1290" s="68"/>
      <c r="I1290" s="195" t="s">
        <v>4072</v>
      </c>
      <c r="J1290" s="68"/>
      <c r="K1290" s="68"/>
      <c r="L1290" s="68"/>
      <c r="M1290" s="68"/>
      <c r="N1290" s="341"/>
      <c r="O1290" s="341"/>
      <c r="P1290" s="212">
        <v>0</v>
      </c>
      <c r="Q1290" s="212">
        <v>140</v>
      </c>
      <c r="R1290" s="68" t="s">
        <v>1477</v>
      </c>
      <c r="S1290" s="342"/>
      <c r="T1290" s="269"/>
    </row>
    <row r="1291" spans="1:20" ht="63.75">
      <c r="A1291" s="189">
        <v>221</v>
      </c>
      <c r="B1291" s="68"/>
      <c r="C1291" s="210" t="s">
        <v>92</v>
      </c>
      <c r="D1291" s="211">
        <v>46051</v>
      </c>
      <c r="E1291" s="189" t="s">
        <v>2903</v>
      </c>
      <c r="F1291" s="189" t="s">
        <v>3</v>
      </c>
      <c r="G1291" s="189">
        <v>2367001</v>
      </c>
      <c r="H1291" s="68"/>
      <c r="I1291" s="195" t="s">
        <v>4073</v>
      </c>
      <c r="J1291" s="68"/>
      <c r="K1291" s="68"/>
      <c r="L1291" s="68"/>
      <c r="M1291" s="68"/>
      <c r="N1291" s="341"/>
      <c r="O1291" s="341"/>
      <c r="P1291" s="212">
        <v>0</v>
      </c>
      <c r="Q1291" s="212">
        <v>1800</v>
      </c>
      <c r="R1291" s="68" t="s">
        <v>1477</v>
      </c>
      <c r="S1291" s="342"/>
      <c r="T1291" s="269"/>
    </row>
    <row r="1292" spans="1:20" ht="63.75">
      <c r="A1292" s="189">
        <v>221</v>
      </c>
      <c r="B1292" s="68"/>
      <c r="C1292" s="210" t="s">
        <v>92</v>
      </c>
      <c r="D1292" s="211">
        <v>46051</v>
      </c>
      <c r="E1292" s="189" t="s">
        <v>2904</v>
      </c>
      <c r="F1292" s="189" t="s">
        <v>3</v>
      </c>
      <c r="G1292" s="189">
        <v>2367003</v>
      </c>
      <c r="H1292" s="68"/>
      <c r="I1292" s="195" t="s">
        <v>4074</v>
      </c>
      <c r="J1292" s="68"/>
      <c r="K1292" s="68"/>
      <c r="L1292" s="68"/>
      <c r="M1292" s="68"/>
      <c r="N1292" s="341"/>
      <c r="O1292" s="341"/>
      <c r="P1292" s="212">
        <v>0</v>
      </c>
      <c r="Q1292" s="212">
        <v>1050</v>
      </c>
      <c r="R1292" s="68" t="s">
        <v>1477</v>
      </c>
      <c r="S1292" s="342"/>
      <c r="T1292" s="269"/>
    </row>
    <row r="1293" spans="1:20" ht="63.75">
      <c r="A1293" s="189">
        <v>221</v>
      </c>
      <c r="B1293" s="68"/>
      <c r="C1293" s="210" t="s">
        <v>92</v>
      </c>
      <c r="D1293" s="211">
        <v>46051</v>
      </c>
      <c r="E1293" s="189" t="s">
        <v>2905</v>
      </c>
      <c r="F1293" s="189" t="s">
        <v>3</v>
      </c>
      <c r="G1293" s="189">
        <v>2367005</v>
      </c>
      <c r="H1293" s="68"/>
      <c r="I1293" s="195" t="s">
        <v>4075</v>
      </c>
      <c r="J1293" s="68"/>
      <c r="K1293" s="68"/>
      <c r="L1293" s="68"/>
      <c r="M1293" s="68"/>
      <c r="N1293" s="341"/>
      <c r="O1293" s="341"/>
      <c r="P1293" s="212">
        <v>0</v>
      </c>
      <c r="Q1293" s="212">
        <v>200</v>
      </c>
      <c r="R1293" s="68" t="s">
        <v>1477</v>
      </c>
      <c r="S1293" s="342"/>
      <c r="T1293" s="269"/>
    </row>
    <row r="1294" spans="1:20" ht="63.75">
      <c r="A1294" s="189">
        <v>221</v>
      </c>
      <c r="B1294" s="68"/>
      <c r="C1294" s="210" t="s">
        <v>92</v>
      </c>
      <c r="D1294" s="211">
        <v>46051</v>
      </c>
      <c r="E1294" s="189" t="s">
        <v>2906</v>
      </c>
      <c r="F1294" s="189" t="s">
        <v>3</v>
      </c>
      <c r="G1294" s="189">
        <v>2367007</v>
      </c>
      <c r="H1294" s="68"/>
      <c r="I1294" s="195" t="s">
        <v>4076</v>
      </c>
      <c r="J1294" s="68"/>
      <c r="K1294" s="68"/>
      <c r="L1294" s="68"/>
      <c r="M1294" s="68"/>
      <c r="N1294" s="341"/>
      <c r="O1294" s="341"/>
      <c r="P1294" s="212">
        <v>0</v>
      </c>
      <c r="Q1294" s="212">
        <v>160</v>
      </c>
      <c r="R1294" s="68" t="s">
        <v>1477</v>
      </c>
      <c r="S1294" s="342"/>
      <c r="T1294" s="269"/>
    </row>
    <row r="1295" spans="1:20" ht="63.75">
      <c r="A1295" s="189">
        <v>221</v>
      </c>
      <c r="B1295" s="68"/>
      <c r="C1295" s="210" t="s">
        <v>92</v>
      </c>
      <c r="D1295" s="211">
        <v>46051</v>
      </c>
      <c r="E1295" s="189" t="s">
        <v>2907</v>
      </c>
      <c r="F1295" s="189" t="s">
        <v>3</v>
      </c>
      <c r="G1295" s="189">
        <v>2367009</v>
      </c>
      <c r="H1295" s="68"/>
      <c r="I1295" s="195" t="s">
        <v>4077</v>
      </c>
      <c r="J1295" s="68"/>
      <c r="K1295" s="68"/>
      <c r="L1295" s="68"/>
      <c r="M1295" s="68"/>
      <c r="N1295" s="341"/>
      <c r="O1295" s="341"/>
      <c r="P1295" s="212">
        <v>0</v>
      </c>
      <c r="Q1295" s="212">
        <v>100</v>
      </c>
      <c r="R1295" s="68" t="s">
        <v>1477</v>
      </c>
      <c r="S1295" s="342"/>
      <c r="T1295" s="269"/>
    </row>
    <row r="1296" spans="1:20" ht="63.75">
      <c r="A1296" s="189">
        <v>212</v>
      </c>
      <c r="B1296" s="68"/>
      <c r="C1296" s="210" t="s">
        <v>90</v>
      </c>
      <c r="D1296" s="211">
        <v>46051</v>
      </c>
      <c r="E1296" s="189" t="s">
        <v>2908</v>
      </c>
      <c r="F1296" s="189" t="s">
        <v>3</v>
      </c>
      <c r="G1296" s="189">
        <v>2367010</v>
      </c>
      <c r="H1296" s="68"/>
      <c r="I1296" s="195" t="s">
        <v>4078</v>
      </c>
      <c r="J1296" s="68"/>
      <c r="K1296" s="68"/>
      <c r="L1296" s="68"/>
      <c r="M1296" s="68"/>
      <c r="N1296" s="341"/>
      <c r="O1296" s="341"/>
      <c r="P1296" s="212">
        <v>0</v>
      </c>
      <c r="Q1296" s="212">
        <v>66.400000000000006</v>
      </c>
      <c r="R1296" s="68" t="s">
        <v>1477</v>
      </c>
      <c r="S1296" s="342"/>
      <c r="T1296" s="269"/>
    </row>
    <row r="1297" spans="1:20" ht="63.75">
      <c r="A1297" s="189">
        <v>221</v>
      </c>
      <c r="B1297" s="68"/>
      <c r="C1297" s="210" t="s">
        <v>92</v>
      </c>
      <c r="D1297" s="211">
        <v>46051</v>
      </c>
      <c r="E1297" s="189" t="s">
        <v>2909</v>
      </c>
      <c r="F1297" s="189" t="s">
        <v>3</v>
      </c>
      <c r="G1297" s="189">
        <v>2367011</v>
      </c>
      <c r="H1297" s="68"/>
      <c r="I1297" s="195" t="s">
        <v>4079</v>
      </c>
      <c r="J1297" s="68"/>
      <c r="K1297" s="68"/>
      <c r="L1297" s="68"/>
      <c r="M1297" s="68"/>
      <c r="N1297" s="341"/>
      <c r="O1297" s="341"/>
      <c r="P1297" s="212">
        <v>0</v>
      </c>
      <c r="Q1297" s="212">
        <v>30</v>
      </c>
      <c r="R1297" s="68" t="s">
        <v>1477</v>
      </c>
      <c r="S1297" s="342"/>
      <c r="T1297" s="269"/>
    </row>
    <row r="1298" spans="1:20" ht="38.25">
      <c r="A1298" s="189">
        <v>20</v>
      </c>
      <c r="B1298" s="68"/>
      <c r="C1298" s="210" t="s">
        <v>41</v>
      </c>
      <c r="D1298" s="211">
        <v>46051</v>
      </c>
      <c r="E1298" s="189" t="s">
        <v>2910</v>
      </c>
      <c r="F1298" s="189" t="s">
        <v>3</v>
      </c>
      <c r="G1298" s="189">
        <v>2367013</v>
      </c>
      <c r="H1298" s="68"/>
      <c r="I1298" s="195" t="s">
        <v>4080</v>
      </c>
      <c r="J1298" s="68"/>
      <c r="K1298" s="68"/>
      <c r="L1298" s="68"/>
      <c r="M1298" s="68"/>
      <c r="N1298" s="341"/>
      <c r="O1298" s="341"/>
      <c r="P1298" s="212">
        <v>0</v>
      </c>
      <c r="Q1298" s="212">
        <v>49.74</v>
      </c>
      <c r="R1298" s="68" t="s">
        <v>1477</v>
      </c>
      <c r="S1298" s="342"/>
      <c r="T1298" s="269"/>
    </row>
    <row r="1299" spans="1:20" ht="51">
      <c r="A1299" s="189" t="s">
        <v>550</v>
      </c>
      <c r="B1299" s="68"/>
      <c r="C1299" s="210" t="s">
        <v>589</v>
      </c>
      <c r="D1299" s="211">
        <v>46051</v>
      </c>
      <c r="E1299" s="189" t="s">
        <v>2911</v>
      </c>
      <c r="F1299" s="189" t="s">
        <v>3</v>
      </c>
      <c r="G1299" s="189">
        <v>2367032</v>
      </c>
      <c r="H1299" s="68"/>
      <c r="I1299" s="195" t="s">
        <v>4081</v>
      </c>
      <c r="J1299" s="68"/>
      <c r="K1299" s="68"/>
      <c r="L1299" s="68"/>
      <c r="M1299" s="68"/>
      <c r="N1299" s="341"/>
      <c r="O1299" s="341"/>
      <c r="P1299" s="212">
        <v>0</v>
      </c>
      <c r="Q1299" s="212">
        <v>800.05</v>
      </c>
      <c r="R1299" s="68" t="s">
        <v>1477</v>
      </c>
      <c r="S1299" s="342"/>
      <c r="T1299" s="269"/>
    </row>
    <row r="1300" spans="1:20" ht="51">
      <c r="A1300" s="189" t="s">
        <v>550</v>
      </c>
      <c r="B1300" s="68"/>
      <c r="C1300" s="210" t="s">
        <v>589</v>
      </c>
      <c r="D1300" s="211">
        <v>46051</v>
      </c>
      <c r="E1300" s="189" t="s">
        <v>2912</v>
      </c>
      <c r="F1300" s="189" t="s">
        <v>3</v>
      </c>
      <c r="G1300" s="189">
        <v>2367034</v>
      </c>
      <c r="H1300" s="68"/>
      <c r="I1300" s="195" t="s">
        <v>4082</v>
      </c>
      <c r="J1300" s="68"/>
      <c r="K1300" s="68"/>
      <c r="L1300" s="68"/>
      <c r="M1300" s="68"/>
      <c r="N1300" s="341"/>
      <c r="O1300" s="341"/>
      <c r="P1300" s="212">
        <v>0</v>
      </c>
      <c r="Q1300" s="212">
        <v>60.22</v>
      </c>
      <c r="R1300" s="68" t="s">
        <v>1477</v>
      </c>
      <c r="S1300" s="342"/>
      <c r="T1300" s="269"/>
    </row>
    <row r="1301" spans="1:20" ht="63.75">
      <c r="A1301" s="189">
        <v>221</v>
      </c>
      <c r="B1301" s="68"/>
      <c r="C1301" s="210" t="s">
        <v>92</v>
      </c>
      <c r="D1301" s="211">
        <v>46051</v>
      </c>
      <c r="E1301" s="189" t="s">
        <v>2913</v>
      </c>
      <c r="F1301" s="189" t="s">
        <v>3</v>
      </c>
      <c r="G1301" s="189">
        <v>2367036</v>
      </c>
      <c r="H1301" s="68"/>
      <c r="I1301" s="195" t="s">
        <v>3340</v>
      </c>
      <c r="J1301" s="68"/>
      <c r="K1301" s="68"/>
      <c r="L1301" s="68"/>
      <c r="M1301" s="68"/>
      <c r="N1301" s="341"/>
      <c r="O1301" s="341"/>
      <c r="P1301" s="212">
        <v>0</v>
      </c>
      <c r="Q1301" s="212">
        <v>1490</v>
      </c>
      <c r="R1301" s="68" t="s">
        <v>1477</v>
      </c>
      <c r="S1301" s="342"/>
      <c r="T1301" s="269"/>
    </row>
    <row r="1302" spans="1:20" ht="63.75">
      <c r="A1302" s="189">
        <v>221</v>
      </c>
      <c r="B1302" s="68"/>
      <c r="C1302" s="210" t="s">
        <v>92</v>
      </c>
      <c r="D1302" s="211">
        <v>46051</v>
      </c>
      <c r="E1302" s="189" t="s">
        <v>2914</v>
      </c>
      <c r="F1302" s="189" t="s">
        <v>3</v>
      </c>
      <c r="G1302" s="189">
        <v>2367039</v>
      </c>
      <c r="H1302" s="68"/>
      <c r="I1302" s="195" t="s">
        <v>3340</v>
      </c>
      <c r="J1302" s="68"/>
      <c r="K1302" s="68"/>
      <c r="L1302" s="68"/>
      <c r="M1302" s="68"/>
      <c r="N1302" s="341"/>
      <c r="O1302" s="341"/>
      <c r="P1302" s="212">
        <v>0</v>
      </c>
      <c r="Q1302" s="212">
        <v>1070</v>
      </c>
      <c r="R1302" s="68" t="s">
        <v>1477</v>
      </c>
      <c r="S1302" s="342"/>
      <c r="T1302" s="269"/>
    </row>
    <row r="1303" spans="1:20" ht="63.75">
      <c r="A1303" s="189">
        <v>221</v>
      </c>
      <c r="B1303" s="68"/>
      <c r="C1303" s="210" t="s">
        <v>92</v>
      </c>
      <c r="D1303" s="211">
        <v>46051</v>
      </c>
      <c r="E1303" s="189" t="s">
        <v>2915</v>
      </c>
      <c r="F1303" s="189" t="s">
        <v>3</v>
      </c>
      <c r="G1303" s="189">
        <v>2367040</v>
      </c>
      <c r="H1303" s="68"/>
      <c r="I1303" s="195" t="s">
        <v>3340</v>
      </c>
      <c r="J1303" s="68"/>
      <c r="K1303" s="68"/>
      <c r="L1303" s="68"/>
      <c r="M1303" s="68"/>
      <c r="N1303" s="341"/>
      <c r="O1303" s="341"/>
      <c r="P1303" s="212">
        <v>0</v>
      </c>
      <c r="Q1303" s="212">
        <v>420</v>
      </c>
      <c r="R1303" s="68" t="s">
        <v>1477</v>
      </c>
      <c r="S1303" s="342"/>
      <c r="T1303" s="269"/>
    </row>
    <row r="1304" spans="1:20" ht="38.25">
      <c r="A1304" s="189">
        <v>378</v>
      </c>
      <c r="B1304" s="68"/>
      <c r="C1304" s="210" t="s">
        <v>608</v>
      </c>
      <c r="D1304" s="211">
        <v>46051</v>
      </c>
      <c r="E1304" s="189" t="s">
        <v>2916</v>
      </c>
      <c r="F1304" s="189" t="s">
        <v>3</v>
      </c>
      <c r="G1304" s="189">
        <v>2367041</v>
      </c>
      <c r="H1304" s="68"/>
      <c r="I1304" s="195" t="s">
        <v>4083</v>
      </c>
      <c r="J1304" s="68"/>
      <c r="K1304" s="68"/>
      <c r="L1304" s="68"/>
      <c r="M1304" s="68"/>
      <c r="N1304" s="341"/>
      <c r="O1304" s="341"/>
      <c r="P1304" s="212">
        <v>0</v>
      </c>
      <c r="Q1304" s="212">
        <v>1</v>
      </c>
      <c r="R1304" s="68" t="s">
        <v>1477</v>
      </c>
      <c r="S1304" s="342"/>
      <c r="T1304" s="269"/>
    </row>
    <row r="1305" spans="1:20" ht="63.75">
      <c r="A1305" s="189">
        <v>221</v>
      </c>
      <c r="B1305" s="68"/>
      <c r="C1305" s="210" t="s">
        <v>92</v>
      </c>
      <c r="D1305" s="211">
        <v>46051</v>
      </c>
      <c r="E1305" s="189" t="s">
        <v>2917</v>
      </c>
      <c r="F1305" s="189" t="s">
        <v>3</v>
      </c>
      <c r="G1305" s="189">
        <v>2367042</v>
      </c>
      <c r="H1305" s="68"/>
      <c r="I1305" s="195" t="s">
        <v>3340</v>
      </c>
      <c r="J1305" s="68"/>
      <c r="K1305" s="68"/>
      <c r="L1305" s="68"/>
      <c r="M1305" s="68"/>
      <c r="N1305" s="341"/>
      <c r="O1305" s="341"/>
      <c r="P1305" s="212">
        <v>0</v>
      </c>
      <c r="Q1305" s="212">
        <v>550</v>
      </c>
      <c r="R1305" s="68" t="s">
        <v>1477</v>
      </c>
      <c r="S1305" s="342"/>
      <c r="T1305" s="269"/>
    </row>
    <row r="1306" spans="1:20" ht="63.75">
      <c r="A1306" s="189">
        <v>221</v>
      </c>
      <c r="B1306" s="68"/>
      <c r="C1306" s="210" t="s">
        <v>92</v>
      </c>
      <c r="D1306" s="211">
        <v>46051</v>
      </c>
      <c r="E1306" s="189" t="s">
        <v>2918</v>
      </c>
      <c r="F1306" s="189" t="s">
        <v>3</v>
      </c>
      <c r="G1306" s="189">
        <v>2367043</v>
      </c>
      <c r="H1306" s="68"/>
      <c r="I1306" s="195" t="s">
        <v>3340</v>
      </c>
      <c r="J1306" s="68"/>
      <c r="K1306" s="68"/>
      <c r="L1306" s="68"/>
      <c r="M1306" s="68"/>
      <c r="N1306" s="341"/>
      <c r="O1306" s="341"/>
      <c r="P1306" s="212">
        <v>0</v>
      </c>
      <c r="Q1306" s="212">
        <v>100</v>
      </c>
      <c r="R1306" s="68" t="s">
        <v>1477</v>
      </c>
      <c r="S1306" s="342"/>
      <c r="T1306" s="269"/>
    </row>
    <row r="1307" spans="1:20" ht="51">
      <c r="A1307" s="189" t="s">
        <v>550</v>
      </c>
      <c r="B1307" s="68"/>
      <c r="C1307" s="210" t="s">
        <v>589</v>
      </c>
      <c r="D1307" s="211">
        <v>46051</v>
      </c>
      <c r="E1307" s="189" t="s">
        <v>2919</v>
      </c>
      <c r="F1307" s="189" t="s">
        <v>3</v>
      </c>
      <c r="G1307" s="189">
        <v>2367044</v>
      </c>
      <c r="H1307" s="68"/>
      <c r="I1307" s="195" t="s">
        <v>4084</v>
      </c>
      <c r="J1307" s="68"/>
      <c r="K1307" s="68"/>
      <c r="L1307" s="68"/>
      <c r="M1307" s="68"/>
      <c r="N1307" s="341"/>
      <c r="O1307" s="341"/>
      <c r="P1307" s="212">
        <v>0</v>
      </c>
      <c r="Q1307" s="212">
        <v>1000</v>
      </c>
      <c r="R1307" s="68" t="s">
        <v>1477</v>
      </c>
      <c r="S1307" s="342"/>
      <c r="T1307" s="269"/>
    </row>
    <row r="1308" spans="1:20" ht="51">
      <c r="A1308" s="189">
        <v>206</v>
      </c>
      <c r="B1308" s="68"/>
      <c r="C1308" s="210" t="s">
        <v>87</v>
      </c>
      <c r="D1308" s="211">
        <v>46051</v>
      </c>
      <c r="E1308" s="189" t="s">
        <v>2920</v>
      </c>
      <c r="F1308" s="189" t="s">
        <v>3</v>
      </c>
      <c r="G1308" s="189">
        <v>2366875</v>
      </c>
      <c r="H1308" s="68"/>
      <c r="I1308" s="195" t="s">
        <v>4085</v>
      </c>
      <c r="J1308" s="68"/>
      <c r="K1308" s="68"/>
      <c r="L1308" s="68"/>
      <c r="M1308" s="68"/>
      <c r="N1308" s="341"/>
      <c r="O1308" s="341"/>
      <c r="P1308" s="212">
        <v>0</v>
      </c>
      <c r="Q1308" s="212">
        <v>105</v>
      </c>
      <c r="R1308" s="68" t="s">
        <v>1477</v>
      </c>
      <c r="S1308" s="342"/>
      <c r="T1308" s="269"/>
    </row>
    <row r="1309" spans="1:20" ht="51">
      <c r="A1309" s="189">
        <v>206</v>
      </c>
      <c r="B1309" s="68"/>
      <c r="C1309" s="210" t="s">
        <v>87</v>
      </c>
      <c r="D1309" s="211">
        <v>46051</v>
      </c>
      <c r="E1309" s="189" t="s">
        <v>2921</v>
      </c>
      <c r="F1309" s="189" t="s">
        <v>3</v>
      </c>
      <c r="G1309" s="189">
        <v>2366876</v>
      </c>
      <c r="H1309" s="68"/>
      <c r="I1309" s="195" t="s">
        <v>4086</v>
      </c>
      <c r="J1309" s="68"/>
      <c r="K1309" s="68"/>
      <c r="L1309" s="68"/>
      <c r="M1309" s="68"/>
      <c r="N1309" s="341"/>
      <c r="O1309" s="341"/>
      <c r="P1309" s="212">
        <v>0</v>
      </c>
      <c r="Q1309" s="212">
        <v>30</v>
      </c>
      <c r="R1309" s="68" t="s">
        <v>1477</v>
      </c>
      <c r="S1309" s="342"/>
      <c r="T1309" s="269"/>
    </row>
    <row r="1310" spans="1:20" ht="51">
      <c r="A1310" s="189">
        <v>578</v>
      </c>
      <c r="B1310" s="68"/>
      <c r="C1310" s="210" t="s">
        <v>168</v>
      </c>
      <c r="D1310" s="211">
        <v>46051</v>
      </c>
      <c r="E1310" s="189" t="s">
        <v>2922</v>
      </c>
      <c r="F1310" s="189" t="s">
        <v>3</v>
      </c>
      <c r="G1310" s="189">
        <v>2366896</v>
      </c>
      <c r="H1310" s="68"/>
      <c r="I1310" s="195" t="s">
        <v>4087</v>
      </c>
      <c r="J1310" s="68"/>
      <c r="K1310" s="68"/>
      <c r="L1310" s="68"/>
      <c r="M1310" s="68"/>
      <c r="N1310" s="341"/>
      <c r="O1310" s="341"/>
      <c r="P1310" s="212">
        <v>0</v>
      </c>
      <c r="Q1310" s="212">
        <v>47251.43</v>
      </c>
      <c r="R1310" s="68" t="s">
        <v>1477</v>
      </c>
      <c r="S1310" s="342"/>
      <c r="T1310" s="269"/>
    </row>
    <row r="1311" spans="1:20" ht="51">
      <c r="A1311" s="189">
        <v>578</v>
      </c>
      <c r="B1311" s="68"/>
      <c r="C1311" s="210" t="s">
        <v>168</v>
      </c>
      <c r="D1311" s="211">
        <v>46051</v>
      </c>
      <c r="E1311" s="189" t="s">
        <v>2923</v>
      </c>
      <c r="F1311" s="189" t="s">
        <v>3</v>
      </c>
      <c r="G1311" s="189">
        <v>2366898</v>
      </c>
      <c r="H1311" s="68"/>
      <c r="I1311" s="195" t="s">
        <v>4088</v>
      </c>
      <c r="J1311" s="68"/>
      <c r="K1311" s="68"/>
      <c r="L1311" s="68"/>
      <c r="M1311" s="68"/>
      <c r="N1311" s="341"/>
      <c r="O1311" s="341"/>
      <c r="P1311" s="212">
        <v>0</v>
      </c>
      <c r="Q1311" s="212">
        <v>105390.25</v>
      </c>
      <c r="R1311" s="68" t="s">
        <v>1477</v>
      </c>
      <c r="S1311" s="342"/>
      <c r="T1311" s="269"/>
    </row>
    <row r="1312" spans="1:20" ht="76.5">
      <c r="A1312" s="189" t="s">
        <v>544</v>
      </c>
      <c r="B1312" s="68"/>
      <c r="C1312" s="210" t="s">
        <v>678</v>
      </c>
      <c r="D1312" s="211">
        <v>46051</v>
      </c>
      <c r="E1312" s="189" t="s">
        <v>2924</v>
      </c>
      <c r="F1312" s="189" t="s">
        <v>6</v>
      </c>
      <c r="G1312" s="189">
        <v>2366873</v>
      </c>
      <c r="H1312" s="68"/>
      <c r="I1312" s="195" t="s">
        <v>4089</v>
      </c>
      <c r="J1312" s="68"/>
      <c r="K1312" s="68"/>
      <c r="L1312" s="68"/>
      <c r="M1312" s="68"/>
      <c r="N1312" s="341"/>
      <c r="O1312" s="341"/>
      <c r="P1312" s="212">
        <v>0</v>
      </c>
      <c r="Q1312" s="212">
        <v>16702.71</v>
      </c>
      <c r="R1312" s="68" t="s">
        <v>1477</v>
      </c>
      <c r="S1312" s="342"/>
      <c r="T1312" s="269"/>
    </row>
    <row r="1313" spans="1:20" ht="76.5">
      <c r="A1313" s="189">
        <v>117</v>
      </c>
      <c r="B1313" s="68"/>
      <c r="C1313" s="210" t="s">
        <v>54</v>
      </c>
      <c r="D1313" s="211">
        <v>46051</v>
      </c>
      <c r="E1313" s="189" t="s">
        <v>2925</v>
      </c>
      <c r="F1313" s="189" t="s">
        <v>10</v>
      </c>
      <c r="G1313" s="189">
        <v>1147556</v>
      </c>
      <c r="H1313" s="68"/>
      <c r="I1313" s="195" t="s">
        <v>4090</v>
      </c>
      <c r="J1313" s="68"/>
      <c r="K1313" s="68"/>
      <c r="L1313" s="68"/>
      <c r="M1313" s="68"/>
      <c r="N1313" s="341"/>
      <c r="O1313" s="341"/>
      <c r="P1313" s="212">
        <v>80</v>
      </c>
      <c r="Q1313" s="212">
        <v>0</v>
      </c>
      <c r="R1313" s="68" t="s">
        <v>1477</v>
      </c>
      <c r="S1313" s="342"/>
      <c r="T1313" s="269"/>
    </row>
    <row r="1314" spans="1:20" ht="76.5">
      <c r="A1314" s="189">
        <v>117</v>
      </c>
      <c r="B1314" s="68"/>
      <c r="C1314" s="210" t="s">
        <v>54</v>
      </c>
      <c r="D1314" s="211">
        <v>46051</v>
      </c>
      <c r="E1314" s="189" t="s">
        <v>2926</v>
      </c>
      <c r="F1314" s="189" t="s">
        <v>10</v>
      </c>
      <c r="G1314" s="189">
        <v>1147560</v>
      </c>
      <c r="H1314" s="68"/>
      <c r="I1314" s="195" t="s">
        <v>4091</v>
      </c>
      <c r="J1314" s="68"/>
      <c r="K1314" s="68"/>
      <c r="L1314" s="68"/>
      <c r="M1314" s="68"/>
      <c r="N1314" s="341"/>
      <c r="O1314" s="341"/>
      <c r="P1314" s="212">
        <v>80</v>
      </c>
      <c r="Q1314" s="212">
        <v>0</v>
      </c>
      <c r="R1314" s="68" t="s">
        <v>1477</v>
      </c>
      <c r="S1314" s="342"/>
      <c r="T1314" s="269"/>
    </row>
    <row r="1315" spans="1:20" ht="76.5">
      <c r="A1315" s="189">
        <v>513</v>
      </c>
      <c r="B1315" s="68"/>
      <c r="C1315" s="210" t="s">
        <v>160</v>
      </c>
      <c r="D1315" s="211">
        <v>46051</v>
      </c>
      <c r="E1315" s="189" t="s">
        <v>2927</v>
      </c>
      <c r="F1315" s="189" t="s">
        <v>6</v>
      </c>
      <c r="G1315" s="189">
        <v>26029</v>
      </c>
      <c r="H1315" s="68"/>
      <c r="I1315" s="195" t="s">
        <v>4092</v>
      </c>
      <c r="J1315" s="68"/>
      <c r="K1315" s="68"/>
      <c r="L1315" s="68"/>
      <c r="M1315" s="68"/>
      <c r="N1315" s="341"/>
      <c r="O1315" s="341"/>
      <c r="P1315" s="212">
        <v>0</v>
      </c>
      <c r="Q1315" s="212">
        <v>32445632.379999999</v>
      </c>
      <c r="R1315" s="68" t="s">
        <v>1477</v>
      </c>
      <c r="S1315" s="342"/>
      <c r="T1315" s="269"/>
    </row>
    <row r="1316" spans="1:20" ht="89.25">
      <c r="A1316" s="189">
        <v>513</v>
      </c>
      <c r="B1316" s="68"/>
      <c r="C1316" s="210" t="s">
        <v>160</v>
      </c>
      <c r="D1316" s="211">
        <v>46051</v>
      </c>
      <c r="E1316" s="189" t="s">
        <v>2928</v>
      </c>
      <c r="F1316" s="189" t="s">
        <v>6</v>
      </c>
      <c r="G1316" s="189">
        <v>26028</v>
      </c>
      <c r="H1316" s="68"/>
      <c r="I1316" s="195" t="s">
        <v>4093</v>
      </c>
      <c r="J1316" s="68"/>
      <c r="K1316" s="68"/>
      <c r="L1316" s="68"/>
      <c r="M1316" s="68"/>
      <c r="N1316" s="341"/>
      <c r="O1316" s="341"/>
      <c r="P1316" s="212">
        <v>0</v>
      </c>
      <c r="Q1316" s="212">
        <v>20709978.07</v>
      </c>
      <c r="R1316" s="68" t="s">
        <v>1477</v>
      </c>
      <c r="S1316" s="342"/>
      <c r="T1316" s="269"/>
    </row>
    <row r="1317" spans="1:20" ht="51">
      <c r="A1317" s="189">
        <v>383</v>
      </c>
      <c r="B1317" s="68"/>
      <c r="C1317" s="210" t="s">
        <v>1241</v>
      </c>
      <c r="D1317" s="211">
        <v>46051</v>
      </c>
      <c r="E1317" s="189" t="s">
        <v>2929</v>
      </c>
      <c r="F1317" s="189" t="s">
        <v>6</v>
      </c>
      <c r="G1317" s="189">
        <v>2367244</v>
      </c>
      <c r="H1317" s="68"/>
      <c r="I1317" s="195" t="s">
        <v>4094</v>
      </c>
      <c r="J1317" s="68"/>
      <c r="K1317" s="68"/>
      <c r="L1317" s="68"/>
      <c r="M1317" s="68"/>
      <c r="N1317" s="341"/>
      <c r="O1317" s="341"/>
      <c r="P1317" s="212">
        <v>0</v>
      </c>
      <c r="Q1317" s="212">
        <v>115</v>
      </c>
      <c r="R1317" s="68" t="s">
        <v>1477</v>
      </c>
      <c r="S1317" s="342"/>
      <c r="T1317" s="269"/>
    </row>
    <row r="1318" spans="1:20" ht="76.5">
      <c r="A1318" s="189">
        <v>389</v>
      </c>
      <c r="B1318" s="68"/>
      <c r="C1318" s="210" t="s">
        <v>1400</v>
      </c>
      <c r="D1318" s="211">
        <v>46051</v>
      </c>
      <c r="E1318" s="189" t="s">
        <v>2930</v>
      </c>
      <c r="F1318" s="189" t="s">
        <v>10</v>
      </c>
      <c r="G1318" s="189">
        <v>1147561</v>
      </c>
      <c r="H1318" s="68"/>
      <c r="I1318" s="195" t="s">
        <v>4095</v>
      </c>
      <c r="J1318" s="68"/>
      <c r="K1318" s="68"/>
      <c r="L1318" s="68"/>
      <c r="M1318" s="68"/>
      <c r="N1318" s="341"/>
      <c r="O1318" s="341"/>
      <c r="P1318" s="212">
        <v>80</v>
      </c>
      <c r="Q1318" s="212">
        <v>0</v>
      </c>
      <c r="R1318" s="68" t="s">
        <v>1477</v>
      </c>
      <c r="S1318" s="342"/>
      <c r="T1318" s="269"/>
    </row>
    <row r="1319" spans="1:20" ht="76.5">
      <c r="A1319" s="189">
        <v>513</v>
      </c>
      <c r="B1319" s="68"/>
      <c r="C1319" s="210" t="s">
        <v>160</v>
      </c>
      <c r="D1319" s="211">
        <v>46051</v>
      </c>
      <c r="E1319" s="189" t="s">
        <v>2931</v>
      </c>
      <c r="F1319" s="189" t="s">
        <v>6</v>
      </c>
      <c r="G1319" s="189">
        <v>26030</v>
      </c>
      <c r="H1319" s="68"/>
      <c r="I1319" s="195" t="s">
        <v>4096</v>
      </c>
      <c r="J1319" s="68"/>
      <c r="K1319" s="68"/>
      <c r="L1319" s="68"/>
      <c r="M1319" s="68"/>
      <c r="N1319" s="341"/>
      <c r="O1319" s="341"/>
      <c r="P1319" s="212">
        <v>0</v>
      </c>
      <c r="Q1319" s="212">
        <v>13694796.6</v>
      </c>
      <c r="R1319" s="68" t="s">
        <v>1477</v>
      </c>
      <c r="S1319" s="342"/>
      <c r="T1319" s="269"/>
    </row>
    <row r="1320" spans="1:20" ht="76.5">
      <c r="A1320" s="189">
        <v>513</v>
      </c>
      <c r="B1320" s="68"/>
      <c r="C1320" s="210" t="s">
        <v>160</v>
      </c>
      <c r="D1320" s="211">
        <v>46051</v>
      </c>
      <c r="E1320" s="189" t="s">
        <v>2932</v>
      </c>
      <c r="F1320" s="189" t="s">
        <v>6</v>
      </c>
      <c r="G1320" s="189">
        <v>26031</v>
      </c>
      <c r="H1320" s="68"/>
      <c r="I1320" s="195" t="s">
        <v>4097</v>
      </c>
      <c r="J1320" s="68"/>
      <c r="K1320" s="68"/>
      <c r="L1320" s="68"/>
      <c r="M1320" s="68"/>
      <c r="N1320" s="341"/>
      <c r="O1320" s="341"/>
      <c r="P1320" s="212">
        <v>0</v>
      </c>
      <c r="Q1320" s="212">
        <v>6837457.2599999998</v>
      </c>
      <c r="R1320" s="68" t="s">
        <v>1477</v>
      </c>
      <c r="S1320" s="342"/>
      <c r="T1320" s="269"/>
    </row>
    <row r="1321" spans="1:20" ht="76.5">
      <c r="A1321" s="189">
        <v>513</v>
      </c>
      <c r="B1321" s="68"/>
      <c r="C1321" s="210" t="s">
        <v>160</v>
      </c>
      <c r="D1321" s="211">
        <v>46051</v>
      </c>
      <c r="E1321" s="189" t="s">
        <v>2933</v>
      </c>
      <c r="F1321" s="189" t="s">
        <v>6</v>
      </c>
      <c r="G1321" s="189">
        <v>26032</v>
      </c>
      <c r="H1321" s="68"/>
      <c r="I1321" s="195" t="s">
        <v>4098</v>
      </c>
      <c r="J1321" s="68"/>
      <c r="K1321" s="68"/>
      <c r="L1321" s="68"/>
      <c r="M1321" s="68"/>
      <c r="N1321" s="341"/>
      <c r="O1321" s="341"/>
      <c r="P1321" s="212">
        <v>0</v>
      </c>
      <c r="Q1321" s="212">
        <v>3398232.66</v>
      </c>
      <c r="R1321" s="68" t="s">
        <v>1477</v>
      </c>
      <c r="S1321" s="342"/>
      <c r="T1321" s="269"/>
    </row>
    <row r="1322" spans="1:20" ht="63.75">
      <c r="A1322" s="189">
        <v>513</v>
      </c>
      <c r="B1322" s="68"/>
      <c r="C1322" s="210" t="s">
        <v>160</v>
      </c>
      <c r="D1322" s="211">
        <v>46051</v>
      </c>
      <c r="E1322" s="189" t="s">
        <v>2934</v>
      </c>
      <c r="F1322" s="189" t="s">
        <v>635</v>
      </c>
      <c r="G1322" s="189">
        <v>14703237</v>
      </c>
      <c r="H1322" s="68"/>
      <c r="I1322" s="195" t="s">
        <v>4099</v>
      </c>
      <c r="J1322" s="68"/>
      <c r="K1322" s="68"/>
      <c r="L1322" s="68"/>
      <c r="M1322" s="68"/>
      <c r="N1322" s="341"/>
      <c r="O1322" s="341"/>
      <c r="P1322" s="212">
        <v>5060717.9400000004</v>
      </c>
      <c r="Q1322" s="212">
        <v>0</v>
      </c>
      <c r="R1322" s="68" t="s">
        <v>1477</v>
      </c>
      <c r="S1322" s="342"/>
      <c r="T1322" s="269"/>
    </row>
    <row r="1323" spans="1:20" ht="63.75">
      <c r="A1323" s="189">
        <v>513</v>
      </c>
      <c r="B1323" s="68"/>
      <c r="C1323" s="210" t="s">
        <v>160</v>
      </c>
      <c r="D1323" s="211">
        <v>46051</v>
      </c>
      <c r="E1323" s="189" t="s">
        <v>2934</v>
      </c>
      <c r="F1323" s="189" t="s">
        <v>635</v>
      </c>
      <c r="G1323" s="189">
        <v>14703238</v>
      </c>
      <c r="H1323" s="68"/>
      <c r="I1323" s="195" t="s">
        <v>4100</v>
      </c>
      <c r="J1323" s="68"/>
      <c r="K1323" s="68"/>
      <c r="L1323" s="68"/>
      <c r="M1323" s="68"/>
      <c r="N1323" s="341"/>
      <c r="O1323" s="341"/>
      <c r="P1323" s="212">
        <v>20254078.920000002</v>
      </c>
      <c r="Q1323" s="212">
        <v>0</v>
      </c>
      <c r="R1323" s="68" t="s">
        <v>1477</v>
      </c>
      <c r="S1323" s="342"/>
      <c r="T1323" s="269"/>
    </row>
    <row r="1324" spans="1:20" ht="63.75">
      <c r="A1324" s="189">
        <v>513</v>
      </c>
      <c r="B1324" s="68"/>
      <c r="C1324" s="210" t="s">
        <v>160</v>
      </c>
      <c r="D1324" s="211">
        <v>46051</v>
      </c>
      <c r="E1324" s="189" t="s">
        <v>2934</v>
      </c>
      <c r="F1324" s="189" t="s">
        <v>635</v>
      </c>
      <c r="G1324" s="189">
        <v>14703250</v>
      </c>
      <c r="H1324" s="68"/>
      <c r="I1324" s="195" t="s">
        <v>4101</v>
      </c>
      <c r="J1324" s="68"/>
      <c r="K1324" s="68"/>
      <c r="L1324" s="68"/>
      <c r="M1324" s="68"/>
      <c r="N1324" s="341"/>
      <c r="O1324" s="341"/>
      <c r="P1324" s="212">
        <v>9650929</v>
      </c>
      <c r="Q1324" s="212">
        <v>0</v>
      </c>
      <c r="R1324" s="68" t="s">
        <v>1477</v>
      </c>
      <c r="S1324" s="342"/>
      <c r="T1324" s="269"/>
    </row>
    <row r="1325" spans="1:20" ht="63.75">
      <c r="A1325" s="189">
        <v>513</v>
      </c>
      <c r="B1325" s="68"/>
      <c r="C1325" s="210" t="s">
        <v>160</v>
      </c>
      <c r="D1325" s="211">
        <v>46051</v>
      </c>
      <c r="E1325" s="189" t="s">
        <v>2934</v>
      </c>
      <c r="F1325" s="189" t="s">
        <v>635</v>
      </c>
      <c r="G1325" s="189">
        <v>14703114</v>
      </c>
      <c r="H1325" s="68"/>
      <c r="I1325" s="195" t="s">
        <v>4102</v>
      </c>
      <c r="J1325" s="68"/>
      <c r="K1325" s="68"/>
      <c r="L1325" s="68"/>
      <c r="M1325" s="68"/>
      <c r="N1325" s="341"/>
      <c r="O1325" s="341"/>
      <c r="P1325" s="212">
        <v>47787790.740000002</v>
      </c>
      <c r="Q1325" s="212">
        <v>0</v>
      </c>
      <c r="R1325" s="68" t="s">
        <v>1477</v>
      </c>
      <c r="S1325" s="342"/>
      <c r="T1325" s="269"/>
    </row>
    <row r="1326" spans="1:20" ht="63.75">
      <c r="A1326" s="189">
        <v>513</v>
      </c>
      <c r="B1326" s="68"/>
      <c r="C1326" s="210" t="s">
        <v>160</v>
      </c>
      <c r="D1326" s="211">
        <v>46051</v>
      </c>
      <c r="E1326" s="189" t="s">
        <v>2934</v>
      </c>
      <c r="F1326" s="189" t="s">
        <v>635</v>
      </c>
      <c r="G1326" s="189">
        <v>14703115</v>
      </c>
      <c r="H1326" s="68"/>
      <c r="I1326" s="195" t="s">
        <v>4103</v>
      </c>
      <c r="J1326" s="68"/>
      <c r="K1326" s="68"/>
      <c r="L1326" s="68"/>
      <c r="M1326" s="68"/>
      <c r="N1326" s="341"/>
      <c r="O1326" s="341"/>
      <c r="P1326" s="212">
        <v>30502845.07</v>
      </c>
      <c r="Q1326" s="212">
        <v>0</v>
      </c>
      <c r="R1326" s="68" t="s">
        <v>1477</v>
      </c>
      <c r="S1326" s="342"/>
      <c r="T1326" s="269"/>
    </row>
    <row r="1327" spans="1:20" ht="51">
      <c r="A1327" s="189" t="s">
        <v>542</v>
      </c>
      <c r="B1327" s="68"/>
      <c r="C1327" s="210" t="s">
        <v>686</v>
      </c>
      <c r="D1327" s="211">
        <v>46051</v>
      </c>
      <c r="E1327" s="189" t="s">
        <v>2935</v>
      </c>
      <c r="F1327" s="189" t="s">
        <v>10</v>
      </c>
      <c r="G1327" s="189">
        <v>21168</v>
      </c>
      <c r="H1327" s="68"/>
      <c r="I1327" s="195" t="s">
        <v>4104</v>
      </c>
      <c r="J1327" s="68"/>
      <c r="K1327" s="68"/>
      <c r="L1327" s="68"/>
      <c r="M1327" s="68"/>
      <c r="N1327" s="341"/>
      <c r="O1327" s="341"/>
      <c r="P1327" s="212">
        <v>765.01</v>
      </c>
      <c r="Q1327" s="212">
        <v>0</v>
      </c>
      <c r="R1327" s="68" t="s">
        <v>1477</v>
      </c>
      <c r="S1327" s="342"/>
      <c r="T1327" s="269"/>
    </row>
    <row r="1328" spans="1:20" ht="63.75">
      <c r="A1328" s="189">
        <v>513</v>
      </c>
      <c r="B1328" s="68"/>
      <c r="C1328" s="210" t="s">
        <v>160</v>
      </c>
      <c r="D1328" s="211">
        <v>46051</v>
      </c>
      <c r="E1328" s="189" t="s">
        <v>2936</v>
      </c>
      <c r="F1328" s="189" t="s">
        <v>10</v>
      </c>
      <c r="G1328" s="189">
        <v>1147563</v>
      </c>
      <c r="H1328" s="68"/>
      <c r="I1328" s="195" t="s">
        <v>4105</v>
      </c>
      <c r="J1328" s="68"/>
      <c r="K1328" s="68"/>
      <c r="L1328" s="68"/>
      <c r="M1328" s="68"/>
      <c r="N1328" s="341"/>
      <c r="O1328" s="341"/>
      <c r="P1328" s="212">
        <v>80</v>
      </c>
      <c r="Q1328" s="212">
        <v>0</v>
      </c>
      <c r="R1328" s="68" t="s">
        <v>1477</v>
      </c>
      <c r="S1328" s="342"/>
      <c r="T1328" s="269"/>
    </row>
    <row r="1329" spans="1:20" ht="89.25">
      <c r="A1329" s="189" t="s">
        <v>541</v>
      </c>
      <c r="B1329" s="68"/>
      <c r="C1329" s="210" t="s">
        <v>590</v>
      </c>
      <c r="D1329" s="211">
        <v>46051</v>
      </c>
      <c r="E1329" s="189" t="s">
        <v>2937</v>
      </c>
      <c r="F1329" s="189" t="s">
        <v>635</v>
      </c>
      <c r="G1329" s="189">
        <v>14658864</v>
      </c>
      <c r="H1329" s="68"/>
      <c r="I1329" s="195" t="s">
        <v>4106</v>
      </c>
      <c r="J1329" s="68"/>
      <c r="K1329" s="68"/>
      <c r="L1329" s="68"/>
      <c r="M1329" s="68"/>
      <c r="N1329" s="341"/>
      <c r="O1329" s="341"/>
      <c r="P1329" s="212">
        <v>0</v>
      </c>
      <c r="Q1329" s="212">
        <v>361897</v>
      </c>
      <c r="R1329" s="68" t="s">
        <v>1477</v>
      </c>
      <c r="S1329" s="342"/>
      <c r="T1329" s="269"/>
    </row>
    <row r="1330" spans="1:20" ht="51">
      <c r="A1330" s="189" t="s">
        <v>541</v>
      </c>
      <c r="B1330" s="68"/>
      <c r="C1330" s="210" t="s">
        <v>590</v>
      </c>
      <c r="D1330" s="211">
        <v>46051</v>
      </c>
      <c r="E1330" s="189" t="s">
        <v>2938</v>
      </c>
      <c r="F1330" s="189" t="s">
        <v>6</v>
      </c>
      <c r="G1330" s="189">
        <v>32825</v>
      </c>
      <c r="H1330" s="68"/>
      <c r="I1330" s="195" t="s">
        <v>4107</v>
      </c>
      <c r="J1330" s="68"/>
      <c r="K1330" s="68"/>
      <c r="L1330" s="68"/>
      <c r="M1330" s="68"/>
      <c r="N1330" s="341"/>
      <c r="O1330" s="341"/>
      <c r="P1330" s="212">
        <v>0</v>
      </c>
      <c r="Q1330" s="212">
        <v>5614966.4000000004</v>
      </c>
      <c r="R1330" s="68" t="s">
        <v>1477</v>
      </c>
      <c r="S1330" s="342"/>
      <c r="T1330" s="269"/>
    </row>
    <row r="1331" spans="1:20" ht="51">
      <c r="A1331" s="189" t="s">
        <v>541</v>
      </c>
      <c r="B1331" s="68"/>
      <c r="C1331" s="210" t="s">
        <v>590</v>
      </c>
      <c r="D1331" s="211">
        <v>46051</v>
      </c>
      <c r="E1331" s="189" t="s">
        <v>2939</v>
      </c>
      <c r="F1331" s="189" t="s">
        <v>12</v>
      </c>
      <c r="G1331" s="189">
        <v>32825</v>
      </c>
      <c r="H1331" s="68"/>
      <c r="I1331" s="195" t="s">
        <v>4108</v>
      </c>
      <c r="J1331" s="68"/>
      <c r="K1331" s="68"/>
      <c r="L1331" s="68"/>
      <c r="M1331" s="68"/>
      <c r="N1331" s="341"/>
      <c r="O1331" s="341"/>
      <c r="P1331" s="212">
        <v>5614966.4000000004</v>
      </c>
      <c r="Q1331" s="212">
        <v>0</v>
      </c>
      <c r="R1331" s="68" t="s">
        <v>1477</v>
      </c>
      <c r="S1331" s="342"/>
      <c r="T1331" s="269"/>
    </row>
    <row r="1332" spans="1:20" ht="51">
      <c r="A1332" s="189">
        <v>16</v>
      </c>
      <c r="B1332" s="68"/>
      <c r="C1332" s="210" t="s">
        <v>40</v>
      </c>
      <c r="D1332" s="211">
        <v>46052</v>
      </c>
      <c r="E1332" s="189" t="s">
        <v>2940</v>
      </c>
      <c r="F1332" s="189" t="s">
        <v>3</v>
      </c>
      <c r="G1332" s="189">
        <v>2367228</v>
      </c>
      <c r="H1332" s="68"/>
      <c r="I1332" s="195" t="s">
        <v>4109</v>
      </c>
      <c r="J1332" s="68"/>
      <c r="K1332" s="68"/>
      <c r="L1332" s="68"/>
      <c r="M1332" s="68"/>
      <c r="N1332" s="341"/>
      <c r="O1332" s="341"/>
      <c r="P1332" s="212">
        <v>0</v>
      </c>
      <c r="Q1332" s="212">
        <v>8064</v>
      </c>
      <c r="R1332" s="68" t="s">
        <v>1477</v>
      </c>
      <c r="S1332" s="342"/>
      <c r="T1332" s="269"/>
    </row>
    <row r="1333" spans="1:20" ht="38.25">
      <c r="A1333" s="189" t="s">
        <v>550</v>
      </c>
      <c r="B1333" s="68"/>
      <c r="C1333" s="210" t="s">
        <v>589</v>
      </c>
      <c r="D1333" s="211">
        <v>46052</v>
      </c>
      <c r="E1333" s="189" t="s">
        <v>2941</v>
      </c>
      <c r="F1333" s="189" t="s">
        <v>3</v>
      </c>
      <c r="G1333" s="189">
        <v>2367236</v>
      </c>
      <c r="H1333" s="68"/>
      <c r="I1333" s="195" t="s">
        <v>4110</v>
      </c>
      <c r="J1333" s="68"/>
      <c r="K1333" s="68"/>
      <c r="L1333" s="68"/>
      <c r="M1333" s="68"/>
      <c r="N1333" s="341"/>
      <c r="O1333" s="341"/>
      <c r="P1333" s="212">
        <v>0</v>
      </c>
      <c r="Q1333" s="212">
        <v>2</v>
      </c>
      <c r="R1333" s="68" t="s">
        <v>1477</v>
      </c>
      <c r="S1333" s="342"/>
      <c r="T1333" s="269"/>
    </row>
    <row r="1334" spans="1:20" ht="51">
      <c r="A1334" s="189">
        <v>586</v>
      </c>
      <c r="B1334" s="68"/>
      <c r="C1334" s="210" t="s">
        <v>172</v>
      </c>
      <c r="D1334" s="211">
        <v>46052</v>
      </c>
      <c r="E1334" s="189" t="s">
        <v>2942</v>
      </c>
      <c r="F1334" s="189" t="s">
        <v>3</v>
      </c>
      <c r="G1334" s="189">
        <v>2367239</v>
      </c>
      <c r="H1334" s="68"/>
      <c r="I1334" s="195" t="s">
        <v>4111</v>
      </c>
      <c r="J1334" s="68"/>
      <c r="K1334" s="68"/>
      <c r="L1334" s="68"/>
      <c r="M1334" s="68"/>
      <c r="N1334" s="341"/>
      <c r="O1334" s="341"/>
      <c r="P1334" s="212">
        <v>0</v>
      </c>
      <c r="Q1334" s="212">
        <v>87.1</v>
      </c>
      <c r="R1334" s="68" t="s">
        <v>1477</v>
      </c>
      <c r="S1334" s="342"/>
      <c r="T1334" s="269"/>
    </row>
    <row r="1335" spans="1:20" ht="51">
      <c r="A1335" s="189">
        <v>586</v>
      </c>
      <c r="B1335" s="68"/>
      <c r="C1335" s="210" t="s">
        <v>172</v>
      </c>
      <c r="D1335" s="211">
        <v>46052</v>
      </c>
      <c r="E1335" s="189" t="s">
        <v>2943</v>
      </c>
      <c r="F1335" s="189" t="s">
        <v>3</v>
      </c>
      <c r="G1335" s="189">
        <v>2367241</v>
      </c>
      <c r="H1335" s="68"/>
      <c r="I1335" s="195" t="s">
        <v>4112</v>
      </c>
      <c r="J1335" s="68"/>
      <c r="K1335" s="68"/>
      <c r="L1335" s="68"/>
      <c r="M1335" s="68"/>
      <c r="N1335" s="341"/>
      <c r="O1335" s="341"/>
      <c r="P1335" s="212">
        <v>0</v>
      </c>
      <c r="Q1335" s="212">
        <v>35.1</v>
      </c>
      <c r="R1335" s="68" t="s">
        <v>1477</v>
      </c>
      <c r="S1335" s="342"/>
      <c r="T1335" s="269"/>
    </row>
    <row r="1336" spans="1:20" ht="51">
      <c r="A1336" s="189">
        <v>292</v>
      </c>
      <c r="B1336" s="68"/>
      <c r="C1336" s="210" t="s">
        <v>120</v>
      </c>
      <c r="D1336" s="211">
        <v>46052</v>
      </c>
      <c r="E1336" s="189" t="s">
        <v>2944</v>
      </c>
      <c r="F1336" s="189" t="s">
        <v>3</v>
      </c>
      <c r="G1336" s="189">
        <v>2367253</v>
      </c>
      <c r="H1336" s="68"/>
      <c r="I1336" s="195" t="s">
        <v>4113</v>
      </c>
      <c r="J1336" s="68"/>
      <c r="K1336" s="68"/>
      <c r="L1336" s="68"/>
      <c r="M1336" s="68"/>
      <c r="N1336" s="341"/>
      <c r="O1336" s="341"/>
      <c r="P1336" s="212">
        <v>0</v>
      </c>
      <c r="Q1336" s="212">
        <v>50</v>
      </c>
      <c r="R1336" s="68" t="s">
        <v>1477</v>
      </c>
      <c r="S1336" s="342"/>
      <c r="T1336" s="269"/>
    </row>
    <row r="1337" spans="1:20" ht="63.75">
      <c r="A1337" s="189">
        <v>206</v>
      </c>
      <c r="B1337" s="68"/>
      <c r="C1337" s="210" t="s">
        <v>87</v>
      </c>
      <c r="D1337" s="211">
        <v>46052</v>
      </c>
      <c r="E1337" s="189" t="s">
        <v>2945</v>
      </c>
      <c r="F1337" s="189" t="s">
        <v>3</v>
      </c>
      <c r="G1337" s="189">
        <v>2367273</v>
      </c>
      <c r="H1337" s="68"/>
      <c r="I1337" s="195" t="s">
        <v>4114</v>
      </c>
      <c r="J1337" s="68"/>
      <c r="K1337" s="68"/>
      <c r="L1337" s="68"/>
      <c r="M1337" s="68"/>
      <c r="N1337" s="341"/>
      <c r="O1337" s="341"/>
      <c r="P1337" s="212">
        <v>0</v>
      </c>
      <c r="Q1337" s="212">
        <v>109.55</v>
      </c>
      <c r="R1337" s="68" t="s">
        <v>1477</v>
      </c>
      <c r="S1337" s="342"/>
      <c r="T1337" s="269"/>
    </row>
    <row r="1338" spans="1:20" ht="51">
      <c r="A1338" s="189">
        <v>20</v>
      </c>
      <c r="B1338" s="68"/>
      <c r="C1338" s="210" t="s">
        <v>41</v>
      </c>
      <c r="D1338" s="211">
        <v>46052</v>
      </c>
      <c r="E1338" s="189" t="s">
        <v>2946</v>
      </c>
      <c r="F1338" s="189" t="s">
        <v>3</v>
      </c>
      <c r="G1338" s="189">
        <v>2367282</v>
      </c>
      <c r="H1338" s="68"/>
      <c r="I1338" s="195" t="s">
        <v>4115</v>
      </c>
      <c r="J1338" s="68"/>
      <c r="K1338" s="68"/>
      <c r="L1338" s="68"/>
      <c r="M1338" s="68"/>
      <c r="N1338" s="341"/>
      <c r="O1338" s="341"/>
      <c r="P1338" s="212">
        <v>0</v>
      </c>
      <c r="Q1338" s="212">
        <v>387</v>
      </c>
      <c r="R1338" s="68" t="s">
        <v>1477</v>
      </c>
      <c r="S1338" s="342"/>
      <c r="T1338" s="269"/>
    </row>
    <row r="1339" spans="1:20" ht="51">
      <c r="A1339" s="189">
        <v>595</v>
      </c>
      <c r="B1339" s="68"/>
      <c r="C1339" s="210" t="s">
        <v>609</v>
      </c>
      <c r="D1339" s="211">
        <v>46052</v>
      </c>
      <c r="E1339" s="189" t="s">
        <v>2947</v>
      </c>
      <c r="F1339" s="189" t="s">
        <v>3</v>
      </c>
      <c r="G1339" s="189">
        <v>2367292</v>
      </c>
      <c r="H1339" s="68"/>
      <c r="I1339" s="195" t="s">
        <v>4116</v>
      </c>
      <c r="J1339" s="68"/>
      <c r="K1339" s="68"/>
      <c r="L1339" s="68"/>
      <c r="M1339" s="68"/>
      <c r="N1339" s="341"/>
      <c r="O1339" s="341"/>
      <c r="P1339" s="212">
        <v>0</v>
      </c>
      <c r="Q1339" s="212">
        <v>19.05</v>
      </c>
      <c r="R1339" s="68" t="s">
        <v>1477</v>
      </c>
      <c r="S1339" s="342"/>
      <c r="T1339" s="269"/>
    </row>
    <row r="1340" spans="1:20" ht="63.75">
      <c r="A1340" s="189">
        <v>221</v>
      </c>
      <c r="B1340" s="68"/>
      <c r="C1340" s="210" t="s">
        <v>92</v>
      </c>
      <c r="D1340" s="211">
        <v>46052</v>
      </c>
      <c r="E1340" s="189" t="s">
        <v>2948</v>
      </c>
      <c r="F1340" s="189" t="s">
        <v>3</v>
      </c>
      <c r="G1340" s="189">
        <v>2367293</v>
      </c>
      <c r="H1340" s="68"/>
      <c r="I1340" s="195" t="s">
        <v>4117</v>
      </c>
      <c r="J1340" s="68"/>
      <c r="K1340" s="68"/>
      <c r="L1340" s="68"/>
      <c r="M1340" s="68"/>
      <c r="N1340" s="341"/>
      <c r="O1340" s="341"/>
      <c r="P1340" s="212">
        <v>0</v>
      </c>
      <c r="Q1340" s="212">
        <v>100</v>
      </c>
      <c r="R1340" s="68" t="s">
        <v>1477</v>
      </c>
      <c r="S1340" s="342"/>
      <c r="T1340" s="269"/>
    </row>
    <row r="1341" spans="1:20" ht="51">
      <c r="A1341" s="189">
        <v>15</v>
      </c>
      <c r="B1341" s="68"/>
      <c r="C1341" s="210" t="s">
        <v>39</v>
      </c>
      <c r="D1341" s="211">
        <v>46052</v>
      </c>
      <c r="E1341" s="189" t="s">
        <v>2949</v>
      </c>
      <c r="F1341" s="189" t="s">
        <v>3</v>
      </c>
      <c r="G1341" s="189">
        <v>2367296</v>
      </c>
      <c r="H1341" s="68"/>
      <c r="I1341" s="195" t="s">
        <v>4118</v>
      </c>
      <c r="J1341" s="68"/>
      <c r="K1341" s="68"/>
      <c r="L1341" s="68"/>
      <c r="M1341" s="68"/>
      <c r="N1341" s="341"/>
      <c r="O1341" s="341"/>
      <c r="P1341" s="212">
        <v>0</v>
      </c>
      <c r="Q1341" s="212">
        <v>9.35</v>
      </c>
      <c r="R1341" s="68" t="s">
        <v>1477</v>
      </c>
      <c r="S1341" s="342"/>
      <c r="T1341" s="269"/>
    </row>
    <row r="1342" spans="1:20" ht="63.75">
      <c r="A1342" s="189">
        <v>670</v>
      </c>
      <c r="B1342" s="68"/>
      <c r="C1342" s="210" t="s">
        <v>178</v>
      </c>
      <c r="D1342" s="211">
        <v>46052</v>
      </c>
      <c r="E1342" s="189" t="s">
        <v>2950</v>
      </c>
      <c r="F1342" s="189" t="s">
        <v>3</v>
      </c>
      <c r="G1342" s="189">
        <v>2367297</v>
      </c>
      <c r="H1342" s="68"/>
      <c r="I1342" s="195" t="s">
        <v>4119</v>
      </c>
      <c r="J1342" s="68"/>
      <c r="K1342" s="68"/>
      <c r="L1342" s="68"/>
      <c r="M1342" s="68"/>
      <c r="N1342" s="341"/>
      <c r="O1342" s="341"/>
      <c r="P1342" s="212">
        <v>0</v>
      </c>
      <c r="Q1342" s="212">
        <v>22700</v>
      </c>
      <c r="R1342" s="68" t="s">
        <v>1477</v>
      </c>
      <c r="S1342" s="342"/>
      <c r="T1342" s="269"/>
    </row>
    <row r="1343" spans="1:20" ht="51">
      <c r="A1343" s="189">
        <v>15</v>
      </c>
      <c r="B1343" s="68"/>
      <c r="C1343" s="210" t="s">
        <v>39</v>
      </c>
      <c r="D1343" s="211">
        <v>46052</v>
      </c>
      <c r="E1343" s="189" t="s">
        <v>2951</v>
      </c>
      <c r="F1343" s="189" t="s">
        <v>3</v>
      </c>
      <c r="G1343" s="189">
        <v>2367298</v>
      </c>
      <c r="H1343" s="68"/>
      <c r="I1343" s="195" t="s">
        <v>4120</v>
      </c>
      <c r="J1343" s="68"/>
      <c r="K1343" s="68"/>
      <c r="L1343" s="68"/>
      <c r="M1343" s="68"/>
      <c r="N1343" s="341"/>
      <c r="O1343" s="341"/>
      <c r="P1343" s="212">
        <v>0</v>
      </c>
      <c r="Q1343" s="212">
        <v>3.1</v>
      </c>
      <c r="R1343" s="68" t="s">
        <v>1477</v>
      </c>
      <c r="S1343" s="342"/>
      <c r="T1343" s="269"/>
    </row>
    <row r="1344" spans="1:20" ht="51">
      <c r="A1344" s="189">
        <v>383</v>
      </c>
      <c r="B1344" s="68"/>
      <c r="C1344" s="210" t="s">
        <v>1241</v>
      </c>
      <c r="D1344" s="211">
        <v>46052</v>
      </c>
      <c r="E1344" s="189" t="s">
        <v>2952</v>
      </c>
      <c r="F1344" s="189" t="s">
        <v>3</v>
      </c>
      <c r="G1344" s="189">
        <v>2367299</v>
      </c>
      <c r="H1344" s="68"/>
      <c r="I1344" s="195" t="s">
        <v>4121</v>
      </c>
      <c r="J1344" s="68"/>
      <c r="K1344" s="68"/>
      <c r="L1344" s="68"/>
      <c r="M1344" s="68"/>
      <c r="N1344" s="341"/>
      <c r="O1344" s="341"/>
      <c r="P1344" s="212">
        <v>0</v>
      </c>
      <c r="Q1344" s="212">
        <v>10537</v>
      </c>
      <c r="R1344" s="68" t="s">
        <v>1477</v>
      </c>
      <c r="S1344" s="342"/>
      <c r="T1344" s="269"/>
    </row>
    <row r="1345" spans="1:20" ht="51">
      <c r="A1345" s="189">
        <v>572</v>
      </c>
      <c r="B1345" s="68"/>
      <c r="C1345" s="210" t="s">
        <v>166</v>
      </c>
      <c r="D1345" s="211">
        <v>46052</v>
      </c>
      <c r="E1345" s="189" t="s">
        <v>2953</v>
      </c>
      <c r="F1345" s="189" t="s">
        <v>3</v>
      </c>
      <c r="G1345" s="189">
        <v>2367313</v>
      </c>
      <c r="H1345" s="68"/>
      <c r="I1345" s="195" t="s">
        <v>4122</v>
      </c>
      <c r="J1345" s="68"/>
      <c r="K1345" s="68"/>
      <c r="L1345" s="68"/>
      <c r="M1345" s="68"/>
      <c r="N1345" s="341"/>
      <c r="O1345" s="341"/>
      <c r="P1345" s="212">
        <v>0</v>
      </c>
      <c r="Q1345" s="212">
        <v>275</v>
      </c>
      <c r="R1345" s="68" t="s">
        <v>1477</v>
      </c>
      <c r="S1345" s="342"/>
      <c r="T1345" s="269"/>
    </row>
    <row r="1346" spans="1:20" ht="51">
      <c r="A1346" s="189">
        <v>70</v>
      </c>
      <c r="B1346" s="68"/>
      <c r="C1346" s="210" t="s">
        <v>47</v>
      </c>
      <c r="D1346" s="211">
        <v>46052</v>
      </c>
      <c r="E1346" s="189" t="s">
        <v>2954</v>
      </c>
      <c r="F1346" s="189" t="s">
        <v>3</v>
      </c>
      <c r="G1346" s="189">
        <v>2367323</v>
      </c>
      <c r="H1346" s="68"/>
      <c r="I1346" s="195" t="s">
        <v>4123</v>
      </c>
      <c r="J1346" s="68"/>
      <c r="K1346" s="68"/>
      <c r="L1346" s="68"/>
      <c r="M1346" s="68"/>
      <c r="N1346" s="341"/>
      <c r="O1346" s="341"/>
      <c r="P1346" s="212">
        <v>0</v>
      </c>
      <c r="Q1346" s="212">
        <v>556.5</v>
      </c>
      <c r="R1346" s="68" t="s">
        <v>1477</v>
      </c>
      <c r="S1346" s="342"/>
      <c r="T1346" s="269"/>
    </row>
    <row r="1347" spans="1:20" ht="51">
      <c r="A1347" s="189">
        <v>86</v>
      </c>
      <c r="B1347" s="68"/>
      <c r="C1347" s="210" t="s">
        <v>50</v>
      </c>
      <c r="D1347" s="211">
        <v>46052</v>
      </c>
      <c r="E1347" s="189" t="s">
        <v>2955</v>
      </c>
      <c r="F1347" s="189" t="s">
        <v>3</v>
      </c>
      <c r="G1347" s="189">
        <v>2367332</v>
      </c>
      <c r="H1347" s="68"/>
      <c r="I1347" s="195" t="s">
        <v>4124</v>
      </c>
      <c r="J1347" s="68"/>
      <c r="K1347" s="68"/>
      <c r="L1347" s="68"/>
      <c r="M1347" s="68"/>
      <c r="N1347" s="341"/>
      <c r="O1347" s="341"/>
      <c r="P1347" s="212">
        <v>0</v>
      </c>
      <c r="Q1347" s="212">
        <v>67077</v>
      </c>
      <c r="R1347" s="68" t="s">
        <v>1477</v>
      </c>
      <c r="S1347" s="342"/>
      <c r="T1347" s="269"/>
    </row>
    <row r="1348" spans="1:20" ht="51">
      <c r="A1348" s="189">
        <v>86</v>
      </c>
      <c r="B1348" s="68"/>
      <c r="C1348" s="210" t="s">
        <v>50</v>
      </c>
      <c r="D1348" s="211">
        <v>46052</v>
      </c>
      <c r="E1348" s="189" t="s">
        <v>2956</v>
      </c>
      <c r="F1348" s="189" t="s">
        <v>3</v>
      </c>
      <c r="G1348" s="189">
        <v>2367333</v>
      </c>
      <c r="H1348" s="68"/>
      <c r="I1348" s="195" t="s">
        <v>4125</v>
      </c>
      <c r="J1348" s="68"/>
      <c r="K1348" s="68"/>
      <c r="L1348" s="68"/>
      <c r="M1348" s="68"/>
      <c r="N1348" s="341"/>
      <c r="O1348" s="341"/>
      <c r="P1348" s="212">
        <v>0</v>
      </c>
      <c r="Q1348" s="212">
        <v>49008</v>
      </c>
      <c r="R1348" s="68" t="s">
        <v>1477</v>
      </c>
      <c r="S1348" s="342"/>
      <c r="T1348" s="269"/>
    </row>
    <row r="1349" spans="1:20" ht="51">
      <c r="A1349" s="189">
        <v>86</v>
      </c>
      <c r="B1349" s="68"/>
      <c r="C1349" s="210" t="s">
        <v>50</v>
      </c>
      <c r="D1349" s="211">
        <v>46052</v>
      </c>
      <c r="E1349" s="189" t="s">
        <v>2957</v>
      </c>
      <c r="F1349" s="189" t="s">
        <v>3</v>
      </c>
      <c r="G1349" s="189">
        <v>2367335</v>
      </c>
      <c r="H1349" s="68"/>
      <c r="I1349" s="195" t="s">
        <v>4126</v>
      </c>
      <c r="J1349" s="68"/>
      <c r="K1349" s="68"/>
      <c r="L1349" s="68"/>
      <c r="M1349" s="68"/>
      <c r="N1349" s="341"/>
      <c r="O1349" s="341"/>
      <c r="P1349" s="212">
        <v>0</v>
      </c>
      <c r="Q1349" s="212">
        <v>27567</v>
      </c>
      <c r="R1349" s="68" t="s">
        <v>1477</v>
      </c>
      <c r="S1349" s="342"/>
      <c r="T1349" s="269"/>
    </row>
    <row r="1350" spans="1:20" ht="51">
      <c r="A1350" s="189">
        <v>86</v>
      </c>
      <c r="B1350" s="68"/>
      <c r="C1350" s="210" t="s">
        <v>50</v>
      </c>
      <c r="D1350" s="211">
        <v>46052</v>
      </c>
      <c r="E1350" s="189" t="s">
        <v>2958</v>
      </c>
      <c r="F1350" s="189" t="s">
        <v>3</v>
      </c>
      <c r="G1350" s="189">
        <v>2367338</v>
      </c>
      <c r="H1350" s="68"/>
      <c r="I1350" s="195" t="s">
        <v>4127</v>
      </c>
      <c r="J1350" s="68"/>
      <c r="K1350" s="68"/>
      <c r="L1350" s="68"/>
      <c r="M1350" s="68"/>
      <c r="N1350" s="341"/>
      <c r="O1350" s="341"/>
      <c r="P1350" s="212">
        <v>0</v>
      </c>
      <c r="Q1350" s="212">
        <v>55134</v>
      </c>
      <c r="R1350" s="68" t="s">
        <v>1477</v>
      </c>
      <c r="S1350" s="342"/>
      <c r="T1350" s="269"/>
    </row>
    <row r="1351" spans="1:20" ht="51">
      <c r="A1351" s="189">
        <v>86</v>
      </c>
      <c r="B1351" s="68"/>
      <c r="C1351" s="210" t="s">
        <v>50</v>
      </c>
      <c r="D1351" s="211">
        <v>46052</v>
      </c>
      <c r="E1351" s="189" t="s">
        <v>2959</v>
      </c>
      <c r="F1351" s="189" t="s">
        <v>3</v>
      </c>
      <c r="G1351" s="189">
        <v>2367339</v>
      </c>
      <c r="H1351" s="68"/>
      <c r="I1351" s="195" t="s">
        <v>4128</v>
      </c>
      <c r="J1351" s="68"/>
      <c r="K1351" s="68"/>
      <c r="L1351" s="68"/>
      <c r="M1351" s="68"/>
      <c r="N1351" s="341"/>
      <c r="O1351" s="341"/>
      <c r="P1351" s="212">
        <v>0</v>
      </c>
      <c r="Q1351" s="212">
        <v>21441</v>
      </c>
      <c r="R1351" s="68" t="s">
        <v>1477</v>
      </c>
      <c r="S1351" s="342"/>
      <c r="T1351" s="269"/>
    </row>
    <row r="1352" spans="1:20" ht="51">
      <c r="A1352" s="189">
        <v>86</v>
      </c>
      <c r="B1352" s="68"/>
      <c r="C1352" s="210" t="s">
        <v>50</v>
      </c>
      <c r="D1352" s="211">
        <v>46052</v>
      </c>
      <c r="E1352" s="189" t="s">
        <v>2960</v>
      </c>
      <c r="F1352" s="189" t="s">
        <v>3</v>
      </c>
      <c r="G1352" s="189">
        <v>2367340</v>
      </c>
      <c r="H1352" s="68"/>
      <c r="I1352" s="195" t="s">
        <v>4129</v>
      </c>
      <c r="J1352" s="68"/>
      <c r="K1352" s="68"/>
      <c r="L1352" s="68"/>
      <c r="M1352" s="68"/>
      <c r="N1352" s="341"/>
      <c r="O1352" s="341"/>
      <c r="P1352" s="212">
        <v>0</v>
      </c>
      <c r="Q1352" s="212">
        <v>33693</v>
      </c>
      <c r="R1352" s="68" t="s">
        <v>1477</v>
      </c>
      <c r="S1352" s="342"/>
      <c r="T1352" s="269"/>
    </row>
    <row r="1353" spans="1:20" ht="51">
      <c r="A1353" s="189">
        <v>383</v>
      </c>
      <c r="B1353" s="68"/>
      <c r="C1353" s="210" t="s">
        <v>1241</v>
      </c>
      <c r="D1353" s="211">
        <v>46052</v>
      </c>
      <c r="E1353" s="189" t="s">
        <v>2961</v>
      </c>
      <c r="F1353" s="189" t="s">
        <v>3</v>
      </c>
      <c r="G1353" s="189">
        <v>2367341</v>
      </c>
      <c r="H1353" s="68"/>
      <c r="I1353" s="195" t="s">
        <v>4130</v>
      </c>
      <c r="J1353" s="68"/>
      <c r="K1353" s="68"/>
      <c r="L1353" s="68"/>
      <c r="M1353" s="68"/>
      <c r="N1353" s="341"/>
      <c r="O1353" s="341"/>
      <c r="P1353" s="212">
        <v>0</v>
      </c>
      <c r="Q1353" s="212">
        <v>55948.3</v>
      </c>
      <c r="R1353" s="68" t="s">
        <v>1477</v>
      </c>
      <c r="S1353" s="342"/>
      <c r="T1353" s="269"/>
    </row>
    <row r="1354" spans="1:20" ht="51">
      <c r="A1354" s="189">
        <v>580</v>
      </c>
      <c r="B1354" s="68"/>
      <c r="C1354" s="210" t="s">
        <v>169</v>
      </c>
      <c r="D1354" s="211">
        <v>46052</v>
      </c>
      <c r="E1354" s="189" t="s">
        <v>2962</v>
      </c>
      <c r="F1354" s="189" t="s">
        <v>3</v>
      </c>
      <c r="G1354" s="189">
        <v>2367235</v>
      </c>
      <c r="H1354" s="68"/>
      <c r="I1354" s="195" t="s">
        <v>4131</v>
      </c>
      <c r="J1354" s="68"/>
      <c r="K1354" s="68"/>
      <c r="L1354" s="68"/>
      <c r="M1354" s="68"/>
      <c r="N1354" s="341"/>
      <c r="O1354" s="341"/>
      <c r="P1354" s="212">
        <v>0</v>
      </c>
      <c r="Q1354" s="212">
        <v>223</v>
      </c>
      <c r="R1354" s="68" t="s">
        <v>1477</v>
      </c>
      <c r="S1354" s="342"/>
      <c r="T1354" s="269"/>
    </row>
    <row r="1355" spans="1:20" ht="63.75">
      <c r="A1355" s="189">
        <v>580</v>
      </c>
      <c r="B1355" s="68"/>
      <c r="C1355" s="210" t="s">
        <v>169</v>
      </c>
      <c r="D1355" s="211">
        <v>46052</v>
      </c>
      <c r="E1355" s="189" t="s">
        <v>2963</v>
      </c>
      <c r="F1355" s="189" t="s">
        <v>3</v>
      </c>
      <c r="G1355" s="189">
        <v>2367237</v>
      </c>
      <c r="H1355" s="68"/>
      <c r="I1355" s="195" t="s">
        <v>4132</v>
      </c>
      <c r="J1355" s="68"/>
      <c r="K1355" s="68"/>
      <c r="L1355" s="68"/>
      <c r="M1355" s="68"/>
      <c r="N1355" s="341"/>
      <c r="O1355" s="341"/>
      <c r="P1355" s="212">
        <v>0</v>
      </c>
      <c r="Q1355" s="212">
        <v>241.2</v>
      </c>
      <c r="R1355" s="68" t="s">
        <v>1477</v>
      </c>
      <c r="S1355" s="342"/>
      <c r="T1355" s="269"/>
    </row>
    <row r="1356" spans="1:20" ht="51">
      <c r="A1356" s="189" t="s">
        <v>550</v>
      </c>
      <c r="B1356" s="68"/>
      <c r="C1356" s="210" t="s">
        <v>589</v>
      </c>
      <c r="D1356" s="211">
        <v>46052</v>
      </c>
      <c r="E1356" s="189" t="s">
        <v>2964</v>
      </c>
      <c r="F1356" s="189" t="s">
        <v>3</v>
      </c>
      <c r="G1356" s="189">
        <v>2367238</v>
      </c>
      <c r="H1356" s="68"/>
      <c r="I1356" s="195" t="s">
        <v>4133</v>
      </c>
      <c r="J1356" s="68"/>
      <c r="K1356" s="68"/>
      <c r="L1356" s="68"/>
      <c r="M1356" s="68"/>
      <c r="N1356" s="341"/>
      <c r="O1356" s="341"/>
      <c r="P1356" s="212">
        <v>0</v>
      </c>
      <c r="Q1356" s="212">
        <v>300</v>
      </c>
      <c r="R1356" s="68" t="s">
        <v>1477</v>
      </c>
      <c r="S1356" s="342"/>
      <c r="T1356" s="269"/>
    </row>
    <row r="1357" spans="1:20" ht="63.75">
      <c r="A1357" s="189">
        <v>155</v>
      </c>
      <c r="B1357" s="68"/>
      <c r="C1357" s="210" t="s">
        <v>75</v>
      </c>
      <c r="D1357" s="211">
        <v>46052</v>
      </c>
      <c r="E1357" s="189" t="s">
        <v>2965</v>
      </c>
      <c r="F1357" s="189" t="s">
        <v>3</v>
      </c>
      <c r="G1357" s="189">
        <v>2367242</v>
      </c>
      <c r="H1357" s="68"/>
      <c r="I1357" s="195" t="s">
        <v>4134</v>
      </c>
      <c r="J1357" s="68"/>
      <c r="K1357" s="68"/>
      <c r="L1357" s="68"/>
      <c r="M1357" s="68"/>
      <c r="N1357" s="341"/>
      <c r="O1357" s="341"/>
      <c r="P1357" s="212">
        <v>0</v>
      </c>
      <c r="Q1357" s="212">
        <v>54320</v>
      </c>
      <c r="R1357" s="68" t="s">
        <v>1477</v>
      </c>
      <c r="S1357" s="342"/>
      <c r="T1357" s="269"/>
    </row>
    <row r="1358" spans="1:20" ht="51">
      <c r="A1358" s="189">
        <v>650</v>
      </c>
      <c r="B1358" s="68"/>
      <c r="C1358" s="210" t="s">
        <v>175</v>
      </c>
      <c r="D1358" s="211">
        <v>46052</v>
      </c>
      <c r="E1358" s="189" t="s">
        <v>2966</v>
      </c>
      <c r="F1358" s="189" t="s">
        <v>3</v>
      </c>
      <c r="G1358" s="189">
        <v>2367246</v>
      </c>
      <c r="H1358" s="68"/>
      <c r="I1358" s="195" t="s">
        <v>4135</v>
      </c>
      <c r="J1358" s="68"/>
      <c r="K1358" s="68"/>
      <c r="L1358" s="68"/>
      <c r="M1358" s="68"/>
      <c r="N1358" s="341"/>
      <c r="O1358" s="341"/>
      <c r="P1358" s="212">
        <v>0</v>
      </c>
      <c r="Q1358" s="212">
        <v>1027</v>
      </c>
      <c r="R1358" s="68" t="s">
        <v>1477</v>
      </c>
      <c r="S1358" s="342"/>
      <c r="T1358" s="269"/>
    </row>
    <row r="1359" spans="1:20" ht="51">
      <c r="A1359" s="189">
        <v>578</v>
      </c>
      <c r="B1359" s="68"/>
      <c r="C1359" s="210" t="s">
        <v>168</v>
      </c>
      <c r="D1359" s="211">
        <v>46052</v>
      </c>
      <c r="E1359" s="189" t="s">
        <v>2967</v>
      </c>
      <c r="F1359" s="189" t="s">
        <v>3</v>
      </c>
      <c r="G1359" s="189">
        <v>2367247</v>
      </c>
      <c r="H1359" s="68"/>
      <c r="I1359" s="195" t="s">
        <v>4136</v>
      </c>
      <c r="J1359" s="68"/>
      <c r="K1359" s="68"/>
      <c r="L1359" s="68"/>
      <c r="M1359" s="68"/>
      <c r="N1359" s="341"/>
      <c r="O1359" s="341"/>
      <c r="P1359" s="212">
        <v>0</v>
      </c>
      <c r="Q1359" s="212">
        <v>14094.83</v>
      </c>
      <c r="R1359" s="68" t="s">
        <v>1477</v>
      </c>
      <c r="S1359" s="342"/>
      <c r="T1359" s="269"/>
    </row>
    <row r="1360" spans="1:20" ht="63.75">
      <c r="A1360" s="189">
        <v>595</v>
      </c>
      <c r="B1360" s="68"/>
      <c r="C1360" s="210" t="s">
        <v>609</v>
      </c>
      <c r="D1360" s="211">
        <v>46052</v>
      </c>
      <c r="E1360" s="189" t="s">
        <v>2968</v>
      </c>
      <c r="F1360" s="189" t="s">
        <v>3</v>
      </c>
      <c r="G1360" s="189">
        <v>2367259</v>
      </c>
      <c r="H1360" s="68"/>
      <c r="I1360" s="195" t="s">
        <v>4137</v>
      </c>
      <c r="J1360" s="68"/>
      <c r="K1360" s="68"/>
      <c r="L1360" s="68"/>
      <c r="M1360" s="68"/>
      <c r="N1360" s="341"/>
      <c r="O1360" s="341"/>
      <c r="P1360" s="212">
        <v>0</v>
      </c>
      <c r="Q1360" s="212">
        <v>2429.13</v>
      </c>
      <c r="R1360" s="68" t="s">
        <v>1477</v>
      </c>
      <c r="S1360" s="342"/>
      <c r="T1360" s="269"/>
    </row>
    <row r="1361" spans="1:20" ht="63.75">
      <c r="A1361" s="189">
        <v>660</v>
      </c>
      <c r="B1361" s="68"/>
      <c r="C1361" s="210" t="s">
        <v>176</v>
      </c>
      <c r="D1361" s="211">
        <v>46052</v>
      </c>
      <c r="E1361" s="189" t="s">
        <v>2969</v>
      </c>
      <c r="F1361" s="189" t="s">
        <v>3</v>
      </c>
      <c r="G1361" s="189">
        <v>2367270</v>
      </c>
      <c r="H1361" s="68"/>
      <c r="I1361" s="195" t="s">
        <v>4138</v>
      </c>
      <c r="J1361" s="68"/>
      <c r="K1361" s="68"/>
      <c r="L1361" s="68"/>
      <c r="M1361" s="68"/>
      <c r="N1361" s="341"/>
      <c r="O1361" s="341"/>
      <c r="P1361" s="212">
        <v>0</v>
      </c>
      <c r="Q1361" s="212">
        <v>70</v>
      </c>
      <c r="R1361" s="68" t="s">
        <v>1477</v>
      </c>
      <c r="S1361" s="342"/>
      <c r="T1361" s="269"/>
    </row>
    <row r="1362" spans="1:20" ht="63.75">
      <c r="A1362" s="189">
        <v>221</v>
      </c>
      <c r="B1362" s="68"/>
      <c r="C1362" s="210" t="s">
        <v>92</v>
      </c>
      <c r="D1362" s="211">
        <v>46052</v>
      </c>
      <c r="E1362" s="189" t="s">
        <v>2970</v>
      </c>
      <c r="F1362" s="189" t="s">
        <v>3</v>
      </c>
      <c r="G1362" s="189">
        <v>2367272</v>
      </c>
      <c r="H1362" s="68"/>
      <c r="I1362" s="195" t="s">
        <v>4139</v>
      </c>
      <c r="J1362" s="68"/>
      <c r="K1362" s="68"/>
      <c r="L1362" s="68"/>
      <c r="M1362" s="68"/>
      <c r="N1362" s="341"/>
      <c r="O1362" s="341"/>
      <c r="P1362" s="212">
        <v>0</v>
      </c>
      <c r="Q1362" s="212">
        <v>40</v>
      </c>
      <c r="R1362" s="68" t="s">
        <v>1477</v>
      </c>
      <c r="S1362" s="342"/>
      <c r="T1362" s="269"/>
    </row>
    <row r="1363" spans="1:20" ht="63.75">
      <c r="A1363" s="189">
        <v>206</v>
      </c>
      <c r="B1363" s="68"/>
      <c r="C1363" s="210" t="s">
        <v>87</v>
      </c>
      <c r="D1363" s="211">
        <v>46052</v>
      </c>
      <c r="E1363" s="189" t="s">
        <v>2971</v>
      </c>
      <c r="F1363" s="189" t="s">
        <v>3</v>
      </c>
      <c r="G1363" s="189">
        <v>2367275</v>
      </c>
      <c r="H1363" s="68"/>
      <c r="I1363" s="195" t="s">
        <v>4140</v>
      </c>
      <c r="J1363" s="68"/>
      <c r="K1363" s="68"/>
      <c r="L1363" s="68"/>
      <c r="M1363" s="68"/>
      <c r="N1363" s="341"/>
      <c r="O1363" s="341"/>
      <c r="P1363" s="212">
        <v>0</v>
      </c>
      <c r="Q1363" s="212">
        <v>90</v>
      </c>
      <c r="R1363" s="68" t="s">
        <v>1477</v>
      </c>
      <c r="S1363" s="342"/>
      <c r="T1363" s="269"/>
    </row>
    <row r="1364" spans="1:20" ht="63.75">
      <c r="A1364" s="189">
        <v>221</v>
      </c>
      <c r="B1364" s="68"/>
      <c r="C1364" s="210" t="s">
        <v>92</v>
      </c>
      <c r="D1364" s="211">
        <v>46052</v>
      </c>
      <c r="E1364" s="189" t="s">
        <v>2972</v>
      </c>
      <c r="F1364" s="189" t="s">
        <v>3</v>
      </c>
      <c r="G1364" s="189">
        <v>2367276</v>
      </c>
      <c r="H1364" s="68"/>
      <c r="I1364" s="195" t="s">
        <v>4141</v>
      </c>
      <c r="J1364" s="68"/>
      <c r="K1364" s="68"/>
      <c r="L1364" s="68"/>
      <c r="M1364" s="68"/>
      <c r="N1364" s="341"/>
      <c r="O1364" s="341"/>
      <c r="P1364" s="212">
        <v>0</v>
      </c>
      <c r="Q1364" s="212">
        <v>50</v>
      </c>
      <c r="R1364" s="68" t="s">
        <v>1477</v>
      </c>
      <c r="S1364" s="342"/>
      <c r="T1364" s="269"/>
    </row>
    <row r="1365" spans="1:20" ht="63.75">
      <c r="A1365" s="189">
        <v>221</v>
      </c>
      <c r="B1365" s="68"/>
      <c r="C1365" s="210" t="s">
        <v>92</v>
      </c>
      <c r="D1365" s="211">
        <v>46052</v>
      </c>
      <c r="E1365" s="189" t="s">
        <v>2973</v>
      </c>
      <c r="F1365" s="189" t="s">
        <v>3</v>
      </c>
      <c r="G1365" s="189">
        <v>2367278</v>
      </c>
      <c r="H1365" s="68"/>
      <c r="I1365" s="195" t="s">
        <v>4142</v>
      </c>
      <c r="J1365" s="68"/>
      <c r="K1365" s="68"/>
      <c r="L1365" s="68"/>
      <c r="M1365" s="68"/>
      <c r="N1365" s="341"/>
      <c r="O1365" s="341"/>
      <c r="P1365" s="212">
        <v>0</v>
      </c>
      <c r="Q1365" s="212">
        <v>260</v>
      </c>
      <c r="R1365" s="68" t="s">
        <v>1477</v>
      </c>
      <c r="S1365" s="342"/>
      <c r="T1365" s="269"/>
    </row>
    <row r="1366" spans="1:20" ht="63.75">
      <c r="A1366" s="189">
        <v>221</v>
      </c>
      <c r="B1366" s="68"/>
      <c r="C1366" s="210" t="s">
        <v>92</v>
      </c>
      <c r="D1366" s="211">
        <v>46052</v>
      </c>
      <c r="E1366" s="189" t="s">
        <v>2974</v>
      </c>
      <c r="F1366" s="189" t="s">
        <v>3</v>
      </c>
      <c r="G1366" s="189">
        <v>2367279</v>
      </c>
      <c r="H1366" s="68"/>
      <c r="I1366" s="195" t="s">
        <v>4143</v>
      </c>
      <c r="J1366" s="68"/>
      <c r="K1366" s="68"/>
      <c r="L1366" s="68"/>
      <c r="M1366" s="68"/>
      <c r="N1366" s="341"/>
      <c r="O1366" s="341"/>
      <c r="P1366" s="212">
        <v>0</v>
      </c>
      <c r="Q1366" s="212">
        <v>400</v>
      </c>
      <c r="R1366" s="68" t="s">
        <v>1477</v>
      </c>
      <c r="S1366" s="342"/>
      <c r="T1366" s="269"/>
    </row>
    <row r="1367" spans="1:20" ht="63.75">
      <c r="A1367" s="189">
        <v>221</v>
      </c>
      <c r="B1367" s="68"/>
      <c r="C1367" s="210" t="s">
        <v>92</v>
      </c>
      <c r="D1367" s="211">
        <v>46052</v>
      </c>
      <c r="E1367" s="189" t="s">
        <v>2975</v>
      </c>
      <c r="F1367" s="189" t="s">
        <v>3</v>
      </c>
      <c r="G1367" s="189">
        <v>2367280</v>
      </c>
      <c r="H1367" s="68"/>
      <c r="I1367" s="195" t="s">
        <v>4144</v>
      </c>
      <c r="J1367" s="68"/>
      <c r="K1367" s="68"/>
      <c r="L1367" s="68"/>
      <c r="M1367" s="68"/>
      <c r="N1367" s="341"/>
      <c r="O1367" s="341"/>
      <c r="P1367" s="212">
        <v>0</v>
      </c>
      <c r="Q1367" s="212">
        <v>500</v>
      </c>
      <c r="R1367" s="68" t="s">
        <v>1477</v>
      </c>
      <c r="S1367" s="342"/>
      <c r="T1367" s="269"/>
    </row>
    <row r="1368" spans="1:20" ht="63.75">
      <c r="A1368" s="189">
        <v>221</v>
      </c>
      <c r="B1368" s="68"/>
      <c r="C1368" s="210" t="s">
        <v>92</v>
      </c>
      <c r="D1368" s="211">
        <v>46052</v>
      </c>
      <c r="E1368" s="189" t="s">
        <v>2976</v>
      </c>
      <c r="F1368" s="189" t="s">
        <v>3</v>
      </c>
      <c r="G1368" s="189">
        <v>2367281</v>
      </c>
      <c r="H1368" s="68"/>
      <c r="I1368" s="195" t="s">
        <v>4145</v>
      </c>
      <c r="J1368" s="68"/>
      <c r="K1368" s="68"/>
      <c r="L1368" s="68"/>
      <c r="M1368" s="68"/>
      <c r="N1368" s="341"/>
      <c r="O1368" s="341"/>
      <c r="P1368" s="212">
        <v>0</v>
      </c>
      <c r="Q1368" s="212">
        <v>600</v>
      </c>
      <c r="R1368" s="68" t="s">
        <v>1477</v>
      </c>
      <c r="S1368" s="342"/>
      <c r="T1368" s="269"/>
    </row>
    <row r="1369" spans="1:20" ht="63.75">
      <c r="A1369" s="189">
        <v>221</v>
      </c>
      <c r="B1369" s="68"/>
      <c r="C1369" s="210" t="s">
        <v>92</v>
      </c>
      <c r="D1369" s="211">
        <v>46052</v>
      </c>
      <c r="E1369" s="189" t="s">
        <v>2977</v>
      </c>
      <c r="F1369" s="189" t="s">
        <v>3</v>
      </c>
      <c r="G1369" s="189">
        <v>2367283</v>
      </c>
      <c r="H1369" s="68"/>
      <c r="I1369" s="195" t="s">
        <v>4146</v>
      </c>
      <c r="J1369" s="68"/>
      <c r="K1369" s="68"/>
      <c r="L1369" s="68"/>
      <c r="M1369" s="68"/>
      <c r="N1369" s="341"/>
      <c r="O1369" s="341"/>
      <c r="P1369" s="212">
        <v>0</v>
      </c>
      <c r="Q1369" s="212">
        <v>1400</v>
      </c>
      <c r="R1369" s="68" t="s">
        <v>1477</v>
      </c>
      <c r="S1369" s="342"/>
      <c r="T1369" s="269"/>
    </row>
    <row r="1370" spans="1:20" ht="63.75">
      <c r="A1370" s="189">
        <v>514</v>
      </c>
      <c r="B1370" s="68"/>
      <c r="C1370" s="210" t="s">
        <v>161</v>
      </c>
      <c r="D1370" s="211">
        <v>46052</v>
      </c>
      <c r="E1370" s="189" t="s">
        <v>2978</v>
      </c>
      <c r="F1370" s="189" t="s">
        <v>3</v>
      </c>
      <c r="G1370" s="189">
        <v>2367287</v>
      </c>
      <c r="H1370" s="68"/>
      <c r="I1370" s="195" t="s">
        <v>4147</v>
      </c>
      <c r="J1370" s="68"/>
      <c r="K1370" s="68"/>
      <c r="L1370" s="68"/>
      <c r="M1370" s="68"/>
      <c r="N1370" s="341"/>
      <c r="O1370" s="341"/>
      <c r="P1370" s="212">
        <v>0</v>
      </c>
      <c r="Q1370" s="212">
        <v>9836185.7300000004</v>
      </c>
      <c r="R1370" s="68" t="s">
        <v>1477</v>
      </c>
      <c r="S1370" s="342"/>
      <c r="T1370" s="269"/>
    </row>
    <row r="1371" spans="1:20" ht="51">
      <c r="A1371" s="189">
        <v>46</v>
      </c>
      <c r="B1371" s="68"/>
      <c r="C1371" s="210" t="s">
        <v>1366</v>
      </c>
      <c r="D1371" s="211">
        <v>46052</v>
      </c>
      <c r="E1371" s="189" t="s">
        <v>2979</v>
      </c>
      <c r="F1371" s="189" t="s">
        <v>3</v>
      </c>
      <c r="G1371" s="189">
        <v>2367284</v>
      </c>
      <c r="H1371" s="68"/>
      <c r="I1371" s="195" t="s">
        <v>4148</v>
      </c>
      <c r="J1371" s="68"/>
      <c r="K1371" s="68"/>
      <c r="L1371" s="68"/>
      <c r="M1371" s="68"/>
      <c r="N1371" s="341"/>
      <c r="O1371" s="341"/>
      <c r="P1371" s="212">
        <v>0</v>
      </c>
      <c r="Q1371" s="212">
        <v>18288.810000000001</v>
      </c>
      <c r="R1371" s="68" t="s">
        <v>1477</v>
      </c>
      <c r="S1371" s="342"/>
      <c r="T1371" s="269"/>
    </row>
    <row r="1372" spans="1:20" ht="63.75">
      <c r="A1372" s="189">
        <v>221</v>
      </c>
      <c r="B1372" s="68"/>
      <c r="C1372" s="210" t="s">
        <v>92</v>
      </c>
      <c r="D1372" s="211">
        <v>46052</v>
      </c>
      <c r="E1372" s="189" t="s">
        <v>2980</v>
      </c>
      <c r="F1372" s="189" t="s">
        <v>3</v>
      </c>
      <c r="G1372" s="189">
        <v>2367285</v>
      </c>
      <c r="H1372" s="68"/>
      <c r="I1372" s="195" t="s">
        <v>4149</v>
      </c>
      <c r="J1372" s="68"/>
      <c r="K1372" s="68"/>
      <c r="L1372" s="68"/>
      <c r="M1372" s="68"/>
      <c r="N1372" s="341"/>
      <c r="O1372" s="341"/>
      <c r="P1372" s="212">
        <v>0</v>
      </c>
      <c r="Q1372" s="212">
        <v>13210</v>
      </c>
      <c r="R1372" s="68" t="s">
        <v>1477</v>
      </c>
      <c r="S1372" s="342"/>
      <c r="T1372" s="269"/>
    </row>
    <row r="1373" spans="1:20" ht="63.75">
      <c r="A1373" s="189">
        <v>595</v>
      </c>
      <c r="B1373" s="68"/>
      <c r="C1373" s="210" t="s">
        <v>609</v>
      </c>
      <c r="D1373" s="211">
        <v>46052</v>
      </c>
      <c r="E1373" s="189" t="s">
        <v>2981</v>
      </c>
      <c r="F1373" s="189" t="s">
        <v>3</v>
      </c>
      <c r="G1373" s="189">
        <v>2367286</v>
      </c>
      <c r="H1373" s="68"/>
      <c r="I1373" s="195" t="s">
        <v>4150</v>
      </c>
      <c r="J1373" s="68"/>
      <c r="K1373" s="68"/>
      <c r="L1373" s="68"/>
      <c r="M1373" s="68"/>
      <c r="N1373" s="341"/>
      <c r="O1373" s="341"/>
      <c r="P1373" s="212">
        <v>0</v>
      </c>
      <c r="Q1373" s="212">
        <v>938.19</v>
      </c>
      <c r="R1373" s="68" t="s">
        <v>1477</v>
      </c>
      <c r="S1373" s="342"/>
      <c r="T1373" s="269"/>
    </row>
    <row r="1374" spans="1:20" ht="63.75">
      <c r="A1374" s="189">
        <v>595</v>
      </c>
      <c r="B1374" s="68"/>
      <c r="C1374" s="210" t="s">
        <v>609</v>
      </c>
      <c r="D1374" s="211">
        <v>46052</v>
      </c>
      <c r="E1374" s="189" t="s">
        <v>2982</v>
      </c>
      <c r="F1374" s="189" t="s">
        <v>3</v>
      </c>
      <c r="G1374" s="189">
        <v>2367288</v>
      </c>
      <c r="H1374" s="68"/>
      <c r="I1374" s="195" t="s">
        <v>4151</v>
      </c>
      <c r="J1374" s="68"/>
      <c r="K1374" s="68"/>
      <c r="L1374" s="68"/>
      <c r="M1374" s="68"/>
      <c r="N1374" s="341"/>
      <c r="O1374" s="341"/>
      <c r="P1374" s="212">
        <v>0</v>
      </c>
      <c r="Q1374" s="212">
        <v>2010</v>
      </c>
      <c r="R1374" s="68" t="s">
        <v>1477</v>
      </c>
      <c r="S1374" s="342"/>
      <c r="T1374" s="269"/>
    </row>
    <row r="1375" spans="1:20" ht="63.75">
      <c r="A1375" s="189">
        <v>595</v>
      </c>
      <c r="B1375" s="68"/>
      <c r="C1375" s="210" t="s">
        <v>609</v>
      </c>
      <c r="D1375" s="211">
        <v>46052</v>
      </c>
      <c r="E1375" s="189" t="s">
        <v>2983</v>
      </c>
      <c r="F1375" s="189" t="s">
        <v>3</v>
      </c>
      <c r="G1375" s="189">
        <v>2367289</v>
      </c>
      <c r="H1375" s="68"/>
      <c r="I1375" s="195" t="s">
        <v>4152</v>
      </c>
      <c r="J1375" s="68"/>
      <c r="K1375" s="68"/>
      <c r="L1375" s="68"/>
      <c r="M1375" s="68"/>
      <c r="N1375" s="341"/>
      <c r="O1375" s="341"/>
      <c r="P1375" s="212">
        <v>0</v>
      </c>
      <c r="Q1375" s="212">
        <v>2572.67</v>
      </c>
      <c r="R1375" s="68" t="s">
        <v>1477</v>
      </c>
      <c r="S1375" s="342"/>
      <c r="T1375" s="269"/>
    </row>
    <row r="1376" spans="1:20" ht="76.5">
      <c r="A1376" s="189">
        <v>597</v>
      </c>
      <c r="B1376" s="68"/>
      <c r="C1376" s="210" t="s">
        <v>672</v>
      </c>
      <c r="D1376" s="211">
        <v>46052</v>
      </c>
      <c r="E1376" s="189" t="s">
        <v>2984</v>
      </c>
      <c r="F1376" s="189" t="s">
        <v>6</v>
      </c>
      <c r="G1376" s="189">
        <v>3459822</v>
      </c>
      <c r="H1376" s="68"/>
      <c r="I1376" s="195" t="s">
        <v>4153</v>
      </c>
      <c r="J1376" s="68"/>
      <c r="K1376" s="68"/>
      <c r="L1376" s="68"/>
      <c r="M1376" s="68"/>
      <c r="N1376" s="341"/>
      <c r="O1376" s="341"/>
      <c r="P1376" s="212">
        <v>0</v>
      </c>
      <c r="Q1376" s="212">
        <v>242020.8</v>
      </c>
      <c r="R1376" s="68" t="s">
        <v>1477</v>
      </c>
      <c r="S1376" s="342"/>
      <c r="T1376" s="269"/>
    </row>
    <row r="1377" spans="1:20" ht="76.5">
      <c r="A1377" s="189">
        <v>597</v>
      </c>
      <c r="B1377" s="68"/>
      <c r="C1377" s="210" t="s">
        <v>672</v>
      </c>
      <c r="D1377" s="211">
        <v>46052</v>
      </c>
      <c r="E1377" s="189" t="s">
        <v>2985</v>
      </c>
      <c r="F1377" s="189" t="s">
        <v>14</v>
      </c>
      <c r="G1377" s="189">
        <v>3459823</v>
      </c>
      <c r="H1377" s="68"/>
      <c r="I1377" s="195" t="s">
        <v>4154</v>
      </c>
      <c r="J1377" s="68"/>
      <c r="K1377" s="68"/>
      <c r="L1377" s="68"/>
      <c r="M1377" s="68"/>
      <c r="N1377" s="341"/>
      <c r="O1377" s="341"/>
      <c r="P1377" s="212">
        <v>80</v>
      </c>
      <c r="Q1377" s="212">
        <v>0</v>
      </c>
      <c r="R1377" s="68" t="s">
        <v>1477</v>
      </c>
      <c r="S1377" s="342"/>
      <c r="T1377" s="269"/>
    </row>
    <row r="1378" spans="1:20" ht="76.5">
      <c r="A1378" s="189" t="s">
        <v>544</v>
      </c>
      <c r="B1378" s="68"/>
      <c r="C1378" s="210" t="s">
        <v>678</v>
      </c>
      <c r="D1378" s="211">
        <v>46052</v>
      </c>
      <c r="E1378" s="189" t="s">
        <v>2986</v>
      </c>
      <c r="F1378" s="189" t="s">
        <v>6</v>
      </c>
      <c r="G1378" s="189">
        <v>2368059</v>
      </c>
      <c r="H1378" s="68"/>
      <c r="I1378" s="195" t="s">
        <v>4155</v>
      </c>
      <c r="J1378" s="68"/>
      <c r="K1378" s="68"/>
      <c r="L1378" s="68"/>
      <c r="M1378" s="68"/>
      <c r="N1378" s="341"/>
      <c r="O1378" s="341"/>
      <c r="P1378" s="212">
        <v>0</v>
      </c>
      <c r="Q1378" s="212">
        <v>19387.919999999998</v>
      </c>
      <c r="R1378" s="68" t="s">
        <v>1477</v>
      </c>
      <c r="S1378" s="342"/>
      <c r="T1378" s="269"/>
    </row>
    <row r="1379" spans="1:20" ht="76.5">
      <c r="A1379" s="189" t="s">
        <v>544</v>
      </c>
      <c r="B1379" s="68"/>
      <c r="C1379" s="210" t="s">
        <v>678</v>
      </c>
      <c r="D1379" s="211">
        <v>46052</v>
      </c>
      <c r="E1379" s="189" t="s">
        <v>2987</v>
      </c>
      <c r="F1379" s="189" t="s">
        <v>6</v>
      </c>
      <c r="G1379" s="189">
        <v>2368060</v>
      </c>
      <c r="H1379" s="68"/>
      <c r="I1379" s="195" t="s">
        <v>4156</v>
      </c>
      <c r="J1379" s="68"/>
      <c r="K1379" s="68"/>
      <c r="L1379" s="68"/>
      <c r="M1379" s="68"/>
      <c r="N1379" s="341"/>
      <c r="O1379" s="341"/>
      <c r="P1379" s="212">
        <v>0</v>
      </c>
      <c r="Q1379" s="212">
        <v>765512.47</v>
      </c>
      <c r="R1379" s="68" t="s">
        <v>1477</v>
      </c>
      <c r="S1379" s="342"/>
      <c r="T1379" s="269"/>
    </row>
    <row r="1380" spans="1:20" ht="63.75">
      <c r="A1380" s="189">
        <v>513</v>
      </c>
      <c r="B1380" s="68"/>
      <c r="C1380" s="210" t="s">
        <v>160</v>
      </c>
      <c r="D1380" s="211">
        <v>46052</v>
      </c>
      <c r="E1380" s="189" t="s">
        <v>2988</v>
      </c>
      <c r="F1380" s="189" t="s">
        <v>635</v>
      </c>
      <c r="G1380" s="189">
        <v>14746576</v>
      </c>
      <c r="H1380" s="68"/>
      <c r="I1380" s="195" t="s">
        <v>4157</v>
      </c>
      <c r="J1380" s="68"/>
      <c r="K1380" s="68"/>
      <c r="L1380" s="68"/>
      <c r="M1380" s="68"/>
      <c r="N1380" s="341"/>
      <c r="O1380" s="341"/>
      <c r="P1380" s="212">
        <v>3859288.58</v>
      </c>
      <c r="Q1380" s="212">
        <v>0</v>
      </c>
      <c r="R1380" s="68" t="s">
        <v>1477</v>
      </c>
      <c r="S1380" s="342"/>
      <c r="T1380" s="269"/>
    </row>
    <row r="1381" spans="1:20" ht="63.75">
      <c r="A1381" s="189">
        <v>513</v>
      </c>
      <c r="B1381" s="68"/>
      <c r="C1381" s="210" t="s">
        <v>160</v>
      </c>
      <c r="D1381" s="211">
        <v>46052</v>
      </c>
      <c r="E1381" s="189" t="s">
        <v>2988</v>
      </c>
      <c r="F1381" s="189" t="s">
        <v>635</v>
      </c>
      <c r="G1381" s="189">
        <v>14746575</v>
      </c>
      <c r="H1381" s="68"/>
      <c r="I1381" s="195" t="s">
        <v>4158</v>
      </c>
      <c r="J1381" s="68"/>
      <c r="K1381" s="68"/>
      <c r="L1381" s="68"/>
      <c r="M1381" s="68"/>
      <c r="N1381" s="341"/>
      <c r="O1381" s="341"/>
      <c r="P1381" s="212">
        <v>50635374.049999997</v>
      </c>
      <c r="Q1381" s="212">
        <v>0</v>
      </c>
      <c r="R1381" s="68" t="s">
        <v>1477</v>
      </c>
      <c r="S1381" s="342"/>
      <c r="T1381" s="269"/>
    </row>
    <row r="1382" spans="1:20" ht="76.5">
      <c r="A1382" s="189">
        <v>513</v>
      </c>
      <c r="B1382" s="68"/>
      <c r="C1382" s="210" t="s">
        <v>160</v>
      </c>
      <c r="D1382" s="211">
        <v>46052</v>
      </c>
      <c r="E1382" s="189" t="s">
        <v>2989</v>
      </c>
      <c r="F1382" s="189" t="s">
        <v>6</v>
      </c>
      <c r="G1382" s="189">
        <v>26077</v>
      </c>
      <c r="H1382" s="68"/>
      <c r="I1382" s="195" t="s">
        <v>4159</v>
      </c>
      <c r="J1382" s="68"/>
      <c r="K1382" s="68"/>
      <c r="L1382" s="68"/>
      <c r="M1382" s="68"/>
      <c r="N1382" s="341"/>
      <c r="O1382" s="341"/>
      <c r="P1382" s="212">
        <v>0</v>
      </c>
      <c r="Q1382" s="212">
        <v>34040995.079999998</v>
      </c>
      <c r="R1382" s="68" t="s">
        <v>1477</v>
      </c>
      <c r="S1382" s="342"/>
      <c r="T1382" s="269"/>
    </row>
    <row r="1383" spans="1:20" ht="76.5">
      <c r="A1383" s="189">
        <v>513</v>
      </c>
      <c r="B1383" s="68"/>
      <c r="C1383" s="210" t="s">
        <v>160</v>
      </c>
      <c r="D1383" s="211">
        <v>46052</v>
      </c>
      <c r="E1383" s="189" t="s">
        <v>2990</v>
      </c>
      <c r="F1383" s="189" t="s">
        <v>6</v>
      </c>
      <c r="G1383" s="189">
        <v>26076</v>
      </c>
      <c r="H1383" s="68"/>
      <c r="I1383" s="195" t="s">
        <v>4160</v>
      </c>
      <c r="J1383" s="68"/>
      <c r="K1383" s="68"/>
      <c r="L1383" s="68"/>
      <c r="M1383" s="68"/>
      <c r="N1383" s="341"/>
      <c r="O1383" s="341"/>
      <c r="P1383" s="212">
        <v>0</v>
      </c>
      <c r="Q1383" s="212">
        <v>2707280.4</v>
      </c>
      <c r="R1383" s="68" t="s">
        <v>1477</v>
      </c>
      <c r="S1383" s="342"/>
      <c r="T1383" s="269"/>
    </row>
    <row r="1384" spans="1:20" ht="76.5">
      <c r="A1384" s="189">
        <v>117</v>
      </c>
      <c r="B1384" s="68"/>
      <c r="C1384" s="210" t="s">
        <v>54</v>
      </c>
      <c r="D1384" s="211">
        <v>46052</v>
      </c>
      <c r="E1384" s="189" t="s">
        <v>2991</v>
      </c>
      <c r="F1384" s="189" t="s">
        <v>10</v>
      </c>
      <c r="G1384" s="189">
        <v>1147625</v>
      </c>
      <c r="H1384" s="68"/>
      <c r="I1384" s="195" t="s">
        <v>4161</v>
      </c>
      <c r="J1384" s="68"/>
      <c r="K1384" s="68"/>
      <c r="L1384" s="68"/>
      <c r="M1384" s="68"/>
      <c r="N1384" s="341"/>
      <c r="O1384" s="341"/>
      <c r="P1384" s="212">
        <v>80</v>
      </c>
      <c r="Q1384" s="212">
        <v>0</v>
      </c>
      <c r="R1384" s="68" t="s">
        <v>1477</v>
      </c>
      <c r="S1384" s="342"/>
      <c r="T1384" s="269"/>
    </row>
    <row r="1385" spans="1:20" ht="89.25">
      <c r="A1385" s="189">
        <v>389</v>
      </c>
      <c r="B1385" s="68"/>
      <c r="C1385" s="210" t="s">
        <v>1400</v>
      </c>
      <c r="D1385" s="211">
        <v>46052</v>
      </c>
      <c r="E1385" s="189" t="s">
        <v>2992</v>
      </c>
      <c r="F1385" s="189" t="s">
        <v>10</v>
      </c>
      <c r="G1385" s="189">
        <v>1147634</v>
      </c>
      <c r="H1385" s="68"/>
      <c r="I1385" s="195" t="s">
        <v>4162</v>
      </c>
      <c r="J1385" s="68"/>
      <c r="K1385" s="68"/>
      <c r="L1385" s="68"/>
      <c r="M1385" s="68"/>
      <c r="N1385" s="341"/>
      <c r="O1385" s="341"/>
      <c r="P1385" s="212">
        <v>80</v>
      </c>
      <c r="Q1385" s="212">
        <v>0</v>
      </c>
      <c r="R1385" s="68" t="s">
        <v>1477</v>
      </c>
      <c r="S1385" s="342"/>
      <c r="T1385" s="269"/>
    </row>
    <row r="1386" spans="1:20" ht="76.5">
      <c r="A1386" s="189" t="s">
        <v>544</v>
      </c>
      <c r="B1386" s="68"/>
      <c r="C1386" s="210" t="s">
        <v>678</v>
      </c>
      <c r="D1386" s="211">
        <v>46052</v>
      </c>
      <c r="E1386" s="189" t="s">
        <v>2993</v>
      </c>
      <c r="F1386" s="189" t="s">
        <v>635</v>
      </c>
      <c r="G1386" s="189">
        <v>14628245</v>
      </c>
      <c r="H1386" s="68"/>
      <c r="I1386" s="195" t="s">
        <v>4163</v>
      </c>
      <c r="J1386" s="68"/>
      <c r="K1386" s="68"/>
      <c r="L1386" s="68"/>
      <c r="M1386" s="68"/>
      <c r="N1386" s="341"/>
      <c r="O1386" s="341"/>
      <c r="P1386" s="212">
        <v>4950</v>
      </c>
      <c r="Q1386" s="212">
        <v>0</v>
      </c>
      <c r="R1386" s="68" t="s">
        <v>1477</v>
      </c>
      <c r="S1386" s="342"/>
      <c r="T1386" s="269"/>
    </row>
    <row r="1387" spans="1:20" ht="76.5">
      <c r="A1387" s="189" t="s">
        <v>544</v>
      </c>
      <c r="B1387" s="68"/>
      <c r="C1387" s="210" t="s">
        <v>678</v>
      </c>
      <c r="D1387" s="211">
        <v>46052</v>
      </c>
      <c r="E1387" s="189" t="s">
        <v>2993</v>
      </c>
      <c r="F1387" s="189" t="s">
        <v>635</v>
      </c>
      <c r="G1387" s="189">
        <v>14628196</v>
      </c>
      <c r="H1387" s="68"/>
      <c r="I1387" s="195" t="s">
        <v>4164</v>
      </c>
      <c r="J1387" s="68"/>
      <c r="K1387" s="68"/>
      <c r="L1387" s="68"/>
      <c r="M1387" s="68"/>
      <c r="N1387" s="341"/>
      <c r="O1387" s="341"/>
      <c r="P1387" s="212">
        <v>18750</v>
      </c>
      <c r="Q1387" s="212">
        <v>0</v>
      </c>
      <c r="R1387" s="68" t="s">
        <v>1477</v>
      </c>
      <c r="S1387" s="342"/>
      <c r="T1387" s="269"/>
    </row>
    <row r="1388" spans="1:20" ht="63.75">
      <c r="A1388" s="189" t="s">
        <v>544</v>
      </c>
      <c r="B1388" s="68"/>
      <c r="C1388" s="210" t="s">
        <v>678</v>
      </c>
      <c r="D1388" s="211">
        <v>46052</v>
      </c>
      <c r="E1388" s="189" t="s">
        <v>2993</v>
      </c>
      <c r="F1388" s="189" t="s">
        <v>635</v>
      </c>
      <c r="G1388" s="189">
        <v>14628233</v>
      </c>
      <c r="H1388" s="68"/>
      <c r="I1388" s="195" t="s">
        <v>4165</v>
      </c>
      <c r="J1388" s="68"/>
      <c r="K1388" s="68"/>
      <c r="L1388" s="68"/>
      <c r="M1388" s="68"/>
      <c r="N1388" s="341"/>
      <c r="O1388" s="341"/>
      <c r="P1388" s="212">
        <v>6368</v>
      </c>
      <c r="Q1388" s="212">
        <v>0</v>
      </c>
      <c r="R1388" s="68" t="s">
        <v>1477</v>
      </c>
      <c r="S1388" s="342"/>
      <c r="T1388" s="269"/>
    </row>
    <row r="1389" spans="1:20" ht="63.75">
      <c r="A1389" s="189" t="s">
        <v>544</v>
      </c>
      <c r="B1389" s="68"/>
      <c r="C1389" s="210" t="s">
        <v>678</v>
      </c>
      <c r="D1389" s="211">
        <v>46052</v>
      </c>
      <c r="E1389" s="189" t="s">
        <v>2993</v>
      </c>
      <c r="F1389" s="189" t="s">
        <v>635</v>
      </c>
      <c r="G1389" s="189">
        <v>14628198</v>
      </c>
      <c r="H1389" s="68"/>
      <c r="I1389" s="195" t="s">
        <v>4166</v>
      </c>
      <c r="J1389" s="68"/>
      <c r="K1389" s="68"/>
      <c r="L1389" s="68"/>
      <c r="M1389" s="68"/>
      <c r="N1389" s="341"/>
      <c r="O1389" s="341"/>
      <c r="P1389" s="212">
        <v>12113</v>
      </c>
      <c r="Q1389" s="212">
        <v>0</v>
      </c>
      <c r="R1389" s="68" t="s">
        <v>1477</v>
      </c>
      <c r="S1389" s="342"/>
      <c r="T1389" s="269"/>
    </row>
    <row r="1390" spans="1:20" ht="76.5">
      <c r="A1390" s="189" t="s">
        <v>544</v>
      </c>
      <c r="B1390" s="68"/>
      <c r="C1390" s="210" t="s">
        <v>678</v>
      </c>
      <c r="D1390" s="211">
        <v>46052</v>
      </c>
      <c r="E1390" s="189" t="s">
        <v>2993</v>
      </c>
      <c r="F1390" s="189" t="s">
        <v>635</v>
      </c>
      <c r="G1390" s="189">
        <v>14628217</v>
      </c>
      <c r="H1390" s="68"/>
      <c r="I1390" s="195" t="s">
        <v>4167</v>
      </c>
      <c r="J1390" s="68"/>
      <c r="K1390" s="68"/>
      <c r="L1390" s="68"/>
      <c r="M1390" s="68"/>
      <c r="N1390" s="341"/>
      <c r="O1390" s="341"/>
      <c r="P1390" s="212">
        <v>6000</v>
      </c>
      <c r="Q1390" s="212">
        <v>0</v>
      </c>
      <c r="R1390" s="68" t="s">
        <v>1477</v>
      </c>
      <c r="S1390" s="342"/>
      <c r="T1390" s="269"/>
    </row>
    <row r="1391" spans="1:20" ht="63.75">
      <c r="A1391" s="189" t="s">
        <v>544</v>
      </c>
      <c r="B1391" s="68"/>
      <c r="C1391" s="210" t="s">
        <v>678</v>
      </c>
      <c r="D1391" s="211">
        <v>46052</v>
      </c>
      <c r="E1391" s="189" t="s">
        <v>2993</v>
      </c>
      <c r="F1391" s="189" t="s">
        <v>635</v>
      </c>
      <c r="G1391" s="189">
        <v>14628199</v>
      </c>
      <c r="H1391" s="68"/>
      <c r="I1391" s="195" t="s">
        <v>4168</v>
      </c>
      <c r="J1391" s="68"/>
      <c r="K1391" s="68"/>
      <c r="L1391" s="68"/>
      <c r="M1391" s="68"/>
      <c r="N1391" s="341"/>
      <c r="O1391" s="341"/>
      <c r="P1391" s="212">
        <v>12000</v>
      </c>
      <c r="Q1391" s="212">
        <v>0</v>
      </c>
      <c r="R1391" s="68" t="s">
        <v>1477</v>
      </c>
      <c r="S1391" s="342"/>
      <c r="T1391" s="269"/>
    </row>
    <row r="1392" spans="1:20" ht="76.5">
      <c r="A1392" s="189" t="s">
        <v>544</v>
      </c>
      <c r="B1392" s="68"/>
      <c r="C1392" s="210" t="s">
        <v>678</v>
      </c>
      <c r="D1392" s="211">
        <v>46052</v>
      </c>
      <c r="E1392" s="189" t="s">
        <v>2993</v>
      </c>
      <c r="F1392" s="189" t="s">
        <v>635</v>
      </c>
      <c r="G1392" s="189">
        <v>14628158</v>
      </c>
      <c r="H1392" s="68"/>
      <c r="I1392" s="195" t="s">
        <v>4169</v>
      </c>
      <c r="J1392" s="68"/>
      <c r="K1392" s="68"/>
      <c r="L1392" s="68"/>
      <c r="M1392" s="68"/>
      <c r="N1392" s="341"/>
      <c r="O1392" s="341"/>
      <c r="P1392" s="212">
        <v>18863</v>
      </c>
      <c r="Q1392" s="212">
        <v>0</v>
      </c>
      <c r="R1392" s="68" t="s">
        <v>1477</v>
      </c>
      <c r="S1392" s="342"/>
      <c r="T1392" s="269"/>
    </row>
    <row r="1393" spans="1:20" ht="76.5">
      <c r="A1393" s="189" t="s">
        <v>544</v>
      </c>
      <c r="B1393" s="68"/>
      <c r="C1393" s="210" t="s">
        <v>678</v>
      </c>
      <c r="D1393" s="211">
        <v>46052</v>
      </c>
      <c r="E1393" s="189" t="s">
        <v>2993</v>
      </c>
      <c r="F1393" s="189" t="s">
        <v>635</v>
      </c>
      <c r="G1393" s="189">
        <v>14628218</v>
      </c>
      <c r="H1393" s="68"/>
      <c r="I1393" s="195" t="s">
        <v>4170</v>
      </c>
      <c r="J1393" s="68"/>
      <c r="K1393" s="68"/>
      <c r="L1393" s="68"/>
      <c r="M1393" s="68"/>
      <c r="N1393" s="341"/>
      <c r="O1393" s="341"/>
      <c r="P1393" s="212">
        <v>8513</v>
      </c>
      <c r="Q1393" s="212">
        <v>0</v>
      </c>
      <c r="R1393" s="68" t="s">
        <v>1477</v>
      </c>
      <c r="S1393" s="342"/>
      <c r="T1393" s="269"/>
    </row>
    <row r="1394" spans="1:20" ht="63.75">
      <c r="A1394" s="189" t="s">
        <v>544</v>
      </c>
      <c r="B1394" s="68"/>
      <c r="C1394" s="210" t="s">
        <v>678</v>
      </c>
      <c r="D1394" s="211">
        <v>46052</v>
      </c>
      <c r="E1394" s="189" t="s">
        <v>2993</v>
      </c>
      <c r="F1394" s="189" t="s">
        <v>635</v>
      </c>
      <c r="G1394" s="189">
        <v>14628167</v>
      </c>
      <c r="H1394" s="68"/>
      <c r="I1394" s="195" t="s">
        <v>4171</v>
      </c>
      <c r="J1394" s="68"/>
      <c r="K1394" s="68"/>
      <c r="L1394" s="68"/>
      <c r="M1394" s="68"/>
      <c r="N1394" s="341"/>
      <c r="O1394" s="341"/>
      <c r="P1394" s="212">
        <v>10500</v>
      </c>
      <c r="Q1394" s="212">
        <v>0</v>
      </c>
      <c r="R1394" s="68" t="s">
        <v>1477</v>
      </c>
      <c r="S1394" s="342"/>
      <c r="T1394" s="269"/>
    </row>
    <row r="1395" spans="1:20" ht="63.75">
      <c r="A1395" s="189" t="s">
        <v>544</v>
      </c>
      <c r="B1395" s="68"/>
      <c r="C1395" s="210" t="s">
        <v>678</v>
      </c>
      <c r="D1395" s="211">
        <v>46052</v>
      </c>
      <c r="E1395" s="189" t="s">
        <v>2993</v>
      </c>
      <c r="F1395" s="189" t="s">
        <v>635</v>
      </c>
      <c r="G1395" s="189">
        <v>14628255</v>
      </c>
      <c r="H1395" s="68"/>
      <c r="I1395" s="195" t="s">
        <v>4172</v>
      </c>
      <c r="J1395" s="68"/>
      <c r="K1395" s="68"/>
      <c r="L1395" s="68"/>
      <c r="M1395" s="68"/>
      <c r="N1395" s="341"/>
      <c r="O1395" s="341"/>
      <c r="P1395" s="212">
        <v>14813</v>
      </c>
      <c r="Q1395" s="212">
        <v>0</v>
      </c>
      <c r="R1395" s="68" t="s">
        <v>1477</v>
      </c>
      <c r="S1395" s="342"/>
      <c r="T1395" s="269"/>
    </row>
    <row r="1396" spans="1:20" ht="76.5">
      <c r="A1396" s="189" t="s">
        <v>544</v>
      </c>
      <c r="B1396" s="68"/>
      <c r="C1396" s="210" t="s">
        <v>678</v>
      </c>
      <c r="D1396" s="211">
        <v>46052</v>
      </c>
      <c r="E1396" s="189" t="s">
        <v>2993</v>
      </c>
      <c r="F1396" s="189" t="s">
        <v>635</v>
      </c>
      <c r="G1396" s="189">
        <v>14628220</v>
      </c>
      <c r="H1396" s="68"/>
      <c r="I1396" s="195" t="s">
        <v>4173</v>
      </c>
      <c r="J1396" s="68"/>
      <c r="K1396" s="68"/>
      <c r="L1396" s="68"/>
      <c r="M1396" s="68"/>
      <c r="N1396" s="341"/>
      <c r="O1396" s="341"/>
      <c r="P1396" s="212">
        <v>7021</v>
      </c>
      <c r="Q1396" s="212">
        <v>0</v>
      </c>
      <c r="R1396" s="68" t="s">
        <v>1477</v>
      </c>
      <c r="S1396" s="342"/>
      <c r="T1396" s="269"/>
    </row>
    <row r="1397" spans="1:20" ht="63.75">
      <c r="A1397" s="189" t="s">
        <v>544</v>
      </c>
      <c r="B1397" s="68"/>
      <c r="C1397" s="210" t="s">
        <v>678</v>
      </c>
      <c r="D1397" s="211">
        <v>46052</v>
      </c>
      <c r="E1397" s="189" t="s">
        <v>2993</v>
      </c>
      <c r="F1397" s="189" t="s">
        <v>635</v>
      </c>
      <c r="G1397" s="189">
        <v>14628166</v>
      </c>
      <c r="H1397" s="68"/>
      <c r="I1397" s="195" t="s">
        <v>4174</v>
      </c>
      <c r="J1397" s="68"/>
      <c r="K1397" s="68"/>
      <c r="L1397" s="68"/>
      <c r="M1397" s="68"/>
      <c r="N1397" s="341"/>
      <c r="O1397" s="341"/>
      <c r="P1397" s="212">
        <v>19350</v>
      </c>
      <c r="Q1397" s="212">
        <v>0</v>
      </c>
      <c r="R1397" s="68" t="s">
        <v>1477</v>
      </c>
      <c r="S1397" s="342"/>
      <c r="T1397" s="269"/>
    </row>
    <row r="1398" spans="1:20" ht="63.75">
      <c r="A1398" s="189" t="s">
        <v>544</v>
      </c>
      <c r="B1398" s="68"/>
      <c r="C1398" s="210" t="s">
        <v>678</v>
      </c>
      <c r="D1398" s="211">
        <v>46052</v>
      </c>
      <c r="E1398" s="189" t="s">
        <v>2993</v>
      </c>
      <c r="F1398" s="189" t="s">
        <v>635</v>
      </c>
      <c r="G1398" s="189">
        <v>14628189</v>
      </c>
      <c r="H1398" s="68"/>
      <c r="I1398" s="195" t="s">
        <v>4175</v>
      </c>
      <c r="J1398" s="68"/>
      <c r="K1398" s="68"/>
      <c r="L1398" s="68"/>
      <c r="M1398" s="68"/>
      <c r="N1398" s="341"/>
      <c r="O1398" s="341"/>
      <c r="P1398" s="212">
        <v>16275</v>
      </c>
      <c r="Q1398" s="212">
        <v>0</v>
      </c>
      <c r="R1398" s="68" t="s">
        <v>1477</v>
      </c>
      <c r="S1398" s="342"/>
      <c r="T1398" s="269"/>
    </row>
    <row r="1399" spans="1:20" ht="63.75">
      <c r="A1399" s="189" t="s">
        <v>544</v>
      </c>
      <c r="B1399" s="68"/>
      <c r="C1399" s="210" t="s">
        <v>678</v>
      </c>
      <c r="D1399" s="211">
        <v>46052</v>
      </c>
      <c r="E1399" s="189" t="s">
        <v>2993</v>
      </c>
      <c r="F1399" s="189" t="s">
        <v>635</v>
      </c>
      <c r="G1399" s="189">
        <v>14628251</v>
      </c>
      <c r="H1399" s="68"/>
      <c r="I1399" s="195" t="s">
        <v>4176</v>
      </c>
      <c r="J1399" s="68"/>
      <c r="K1399" s="68"/>
      <c r="L1399" s="68"/>
      <c r="M1399" s="68"/>
      <c r="N1399" s="341"/>
      <c r="O1399" s="341"/>
      <c r="P1399" s="212">
        <v>9488</v>
      </c>
      <c r="Q1399" s="212">
        <v>0</v>
      </c>
      <c r="R1399" s="68" t="s">
        <v>1477</v>
      </c>
      <c r="S1399" s="342"/>
      <c r="T1399" s="269"/>
    </row>
    <row r="1400" spans="1:20" ht="63.75">
      <c r="A1400" s="189" t="s">
        <v>544</v>
      </c>
      <c r="B1400" s="68"/>
      <c r="C1400" s="210" t="s">
        <v>678</v>
      </c>
      <c r="D1400" s="211">
        <v>46052</v>
      </c>
      <c r="E1400" s="189" t="s">
        <v>2993</v>
      </c>
      <c r="F1400" s="189" t="s">
        <v>635</v>
      </c>
      <c r="G1400" s="189">
        <v>14628194</v>
      </c>
      <c r="H1400" s="68"/>
      <c r="I1400" s="195" t="s">
        <v>4177</v>
      </c>
      <c r="J1400" s="68"/>
      <c r="K1400" s="68"/>
      <c r="L1400" s="68"/>
      <c r="M1400" s="68"/>
      <c r="N1400" s="341"/>
      <c r="O1400" s="341"/>
      <c r="P1400" s="212">
        <v>10332</v>
      </c>
      <c r="Q1400" s="212">
        <v>0</v>
      </c>
      <c r="R1400" s="68" t="s">
        <v>1477</v>
      </c>
      <c r="S1400" s="342"/>
      <c r="T1400" s="269"/>
    </row>
    <row r="1401" spans="1:20" ht="63.75">
      <c r="A1401" s="189" t="s">
        <v>544</v>
      </c>
      <c r="B1401" s="68"/>
      <c r="C1401" s="210" t="s">
        <v>678</v>
      </c>
      <c r="D1401" s="211">
        <v>46052</v>
      </c>
      <c r="E1401" s="189" t="s">
        <v>2993</v>
      </c>
      <c r="F1401" s="189" t="s">
        <v>635</v>
      </c>
      <c r="G1401" s="189">
        <v>14628165</v>
      </c>
      <c r="H1401" s="68"/>
      <c r="I1401" s="195" t="s">
        <v>4178</v>
      </c>
      <c r="J1401" s="68"/>
      <c r="K1401" s="68"/>
      <c r="L1401" s="68"/>
      <c r="M1401" s="68"/>
      <c r="N1401" s="341"/>
      <c r="O1401" s="341"/>
      <c r="P1401" s="212">
        <v>15250</v>
      </c>
      <c r="Q1401" s="212">
        <v>0</v>
      </c>
      <c r="R1401" s="68" t="s">
        <v>1477</v>
      </c>
      <c r="S1401" s="342"/>
      <c r="T1401" s="269"/>
    </row>
    <row r="1402" spans="1:20" ht="63.75">
      <c r="A1402" s="189" t="s">
        <v>544</v>
      </c>
      <c r="B1402" s="68"/>
      <c r="C1402" s="210" t="s">
        <v>678</v>
      </c>
      <c r="D1402" s="211">
        <v>46052</v>
      </c>
      <c r="E1402" s="189" t="s">
        <v>2993</v>
      </c>
      <c r="F1402" s="189" t="s">
        <v>635</v>
      </c>
      <c r="G1402" s="189">
        <v>14628469</v>
      </c>
      <c r="H1402" s="68"/>
      <c r="I1402" s="195" t="s">
        <v>4179</v>
      </c>
      <c r="J1402" s="68"/>
      <c r="K1402" s="68"/>
      <c r="L1402" s="68"/>
      <c r="M1402" s="68"/>
      <c r="N1402" s="341"/>
      <c r="O1402" s="341"/>
      <c r="P1402" s="212">
        <v>17475</v>
      </c>
      <c r="Q1402" s="212">
        <v>0</v>
      </c>
      <c r="R1402" s="68" t="s">
        <v>1477</v>
      </c>
      <c r="S1402" s="342"/>
      <c r="T1402" s="269"/>
    </row>
    <row r="1403" spans="1:20" ht="63.75">
      <c r="A1403" s="189" t="s">
        <v>544</v>
      </c>
      <c r="B1403" s="68"/>
      <c r="C1403" s="210" t="s">
        <v>678</v>
      </c>
      <c r="D1403" s="211">
        <v>46052</v>
      </c>
      <c r="E1403" s="189" t="s">
        <v>2993</v>
      </c>
      <c r="F1403" s="189" t="s">
        <v>635</v>
      </c>
      <c r="G1403" s="189">
        <v>14628163</v>
      </c>
      <c r="H1403" s="68"/>
      <c r="I1403" s="195" t="s">
        <v>4180</v>
      </c>
      <c r="J1403" s="68"/>
      <c r="K1403" s="68"/>
      <c r="L1403" s="68"/>
      <c r="M1403" s="68"/>
      <c r="N1403" s="341"/>
      <c r="O1403" s="341"/>
      <c r="P1403" s="212">
        <v>19920</v>
      </c>
      <c r="Q1403" s="212">
        <v>0</v>
      </c>
      <c r="R1403" s="68" t="s">
        <v>1477</v>
      </c>
      <c r="S1403" s="342"/>
      <c r="T1403" s="269"/>
    </row>
    <row r="1404" spans="1:20" ht="76.5">
      <c r="A1404" s="189" t="s">
        <v>544</v>
      </c>
      <c r="B1404" s="68"/>
      <c r="C1404" s="210" t="s">
        <v>678</v>
      </c>
      <c r="D1404" s="211">
        <v>46052</v>
      </c>
      <c r="E1404" s="189" t="s">
        <v>2993</v>
      </c>
      <c r="F1404" s="189" t="s">
        <v>635</v>
      </c>
      <c r="G1404" s="189">
        <v>14628523</v>
      </c>
      <c r="H1404" s="68"/>
      <c r="I1404" s="195" t="s">
        <v>4181</v>
      </c>
      <c r="J1404" s="68"/>
      <c r="K1404" s="68"/>
      <c r="L1404" s="68"/>
      <c r="M1404" s="68"/>
      <c r="N1404" s="341"/>
      <c r="O1404" s="341"/>
      <c r="P1404" s="212">
        <v>10313</v>
      </c>
      <c r="Q1404" s="212">
        <v>0</v>
      </c>
      <c r="R1404" s="68" t="s">
        <v>1477</v>
      </c>
      <c r="S1404" s="342"/>
      <c r="T1404" s="269"/>
    </row>
    <row r="1405" spans="1:20" ht="76.5">
      <c r="A1405" s="189" t="s">
        <v>544</v>
      </c>
      <c r="B1405" s="68"/>
      <c r="C1405" s="210" t="s">
        <v>678</v>
      </c>
      <c r="D1405" s="211">
        <v>46052</v>
      </c>
      <c r="E1405" s="189" t="s">
        <v>2993</v>
      </c>
      <c r="F1405" s="189" t="s">
        <v>635</v>
      </c>
      <c r="G1405" s="189">
        <v>14628168</v>
      </c>
      <c r="H1405" s="68"/>
      <c r="I1405" s="195" t="s">
        <v>4182</v>
      </c>
      <c r="J1405" s="68"/>
      <c r="K1405" s="68"/>
      <c r="L1405" s="68"/>
      <c r="M1405" s="68"/>
      <c r="N1405" s="341"/>
      <c r="O1405" s="341"/>
      <c r="P1405" s="212">
        <v>12000</v>
      </c>
      <c r="Q1405" s="212">
        <v>0</v>
      </c>
      <c r="R1405" s="68" t="s">
        <v>1477</v>
      </c>
      <c r="S1405" s="342"/>
      <c r="T1405" s="269"/>
    </row>
    <row r="1406" spans="1:20" ht="63.75">
      <c r="A1406" s="189" t="s">
        <v>544</v>
      </c>
      <c r="B1406" s="68"/>
      <c r="C1406" s="210" t="s">
        <v>678</v>
      </c>
      <c r="D1406" s="211">
        <v>46052</v>
      </c>
      <c r="E1406" s="189" t="s">
        <v>2993</v>
      </c>
      <c r="F1406" s="189" t="s">
        <v>635</v>
      </c>
      <c r="G1406" s="189">
        <v>14628330</v>
      </c>
      <c r="H1406" s="68"/>
      <c r="I1406" s="195" t="s">
        <v>4183</v>
      </c>
      <c r="J1406" s="68"/>
      <c r="K1406" s="68"/>
      <c r="L1406" s="68"/>
      <c r="M1406" s="68"/>
      <c r="N1406" s="341"/>
      <c r="O1406" s="341"/>
      <c r="P1406" s="212">
        <v>5552</v>
      </c>
      <c r="Q1406" s="212">
        <v>0</v>
      </c>
      <c r="R1406" s="68" t="s">
        <v>1477</v>
      </c>
      <c r="S1406" s="342"/>
      <c r="T1406" s="269"/>
    </row>
    <row r="1407" spans="1:20" ht="63.75">
      <c r="A1407" s="189" t="s">
        <v>544</v>
      </c>
      <c r="B1407" s="68"/>
      <c r="C1407" s="210" t="s">
        <v>678</v>
      </c>
      <c r="D1407" s="211">
        <v>46052</v>
      </c>
      <c r="E1407" s="189" t="s">
        <v>2993</v>
      </c>
      <c r="F1407" s="189" t="s">
        <v>635</v>
      </c>
      <c r="G1407" s="189">
        <v>14628164</v>
      </c>
      <c r="H1407" s="68"/>
      <c r="I1407" s="195" t="s">
        <v>4184</v>
      </c>
      <c r="J1407" s="68"/>
      <c r="K1407" s="68"/>
      <c r="L1407" s="68"/>
      <c r="M1407" s="68"/>
      <c r="N1407" s="341"/>
      <c r="O1407" s="341"/>
      <c r="P1407" s="212">
        <v>10706</v>
      </c>
      <c r="Q1407" s="212">
        <v>0</v>
      </c>
      <c r="R1407" s="68" t="s">
        <v>1477</v>
      </c>
      <c r="S1407" s="342"/>
      <c r="T1407" s="269"/>
    </row>
    <row r="1408" spans="1:20" ht="76.5">
      <c r="A1408" s="189" t="s">
        <v>544</v>
      </c>
      <c r="B1408" s="68"/>
      <c r="C1408" s="210" t="s">
        <v>678</v>
      </c>
      <c r="D1408" s="211">
        <v>46052</v>
      </c>
      <c r="E1408" s="189" t="s">
        <v>2993</v>
      </c>
      <c r="F1408" s="189" t="s">
        <v>635</v>
      </c>
      <c r="G1408" s="189">
        <v>14628353</v>
      </c>
      <c r="H1408" s="68"/>
      <c r="I1408" s="195" t="s">
        <v>4185</v>
      </c>
      <c r="J1408" s="68"/>
      <c r="K1408" s="68"/>
      <c r="L1408" s="68"/>
      <c r="M1408" s="68"/>
      <c r="N1408" s="341"/>
      <c r="O1408" s="341"/>
      <c r="P1408" s="212">
        <v>12000</v>
      </c>
      <c r="Q1408" s="212">
        <v>0</v>
      </c>
      <c r="R1408" s="68" t="s">
        <v>1477</v>
      </c>
      <c r="S1408" s="342"/>
      <c r="T1408" s="269"/>
    </row>
    <row r="1409" spans="1:20" ht="76.5">
      <c r="A1409" s="189" t="s">
        <v>544</v>
      </c>
      <c r="B1409" s="68"/>
      <c r="C1409" s="210" t="s">
        <v>678</v>
      </c>
      <c r="D1409" s="211">
        <v>46052</v>
      </c>
      <c r="E1409" s="189" t="s">
        <v>2993</v>
      </c>
      <c r="F1409" s="189" t="s">
        <v>635</v>
      </c>
      <c r="G1409" s="189">
        <v>14628162</v>
      </c>
      <c r="H1409" s="68"/>
      <c r="I1409" s="195" t="s">
        <v>4186</v>
      </c>
      <c r="J1409" s="68"/>
      <c r="K1409" s="68"/>
      <c r="L1409" s="68"/>
      <c r="M1409" s="68"/>
      <c r="N1409" s="341"/>
      <c r="O1409" s="341"/>
      <c r="P1409" s="212">
        <v>14750</v>
      </c>
      <c r="Q1409" s="212">
        <v>0</v>
      </c>
      <c r="R1409" s="68" t="s">
        <v>1477</v>
      </c>
      <c r="S1409" s="342"/>
      <c r="T1409" s="269"/>
    </row>
    <row r="1410" spans="1:20" ht="76.5">
      <c r="A1410" s="189" t="s">
        <v>544</v>
      </c>
      <c r="B1410" s="68"/>
      <c r="C1410" s="210" t="s">
        <v>678</v>
      </c>
      <c r="D1410" s="211">
        <v>46052</v>
      </c>
      <c r="E1410" s="189" t="s">
        <v>2993</v>
      </c>
      <c r="F1410" s="189" t="s">
        <v>635</v>
      </c>
      <c r="G1410" s="189">
        <v>14628356</v>
      </c>
      <c r="H1410" s="68"/>
      <c r="I1410" s="195" t="s">
        <v>4187</v>
      </c>
      <c r="J1410" s="68"/>
      <c r="K1410" s="68"/>
      <c r="L1410" s="68"/>
      <c r="M1410" s="68"/>
      <c r="N1410" s="341"/>
      <c r="O1410" s="341"/>
      <c r="P1410" s="212">
        <v>9000</v>
      </c>
      <c r="Q1410" s="212">
        <v>0</v>
      </c>
      <c r="R1410" s="68" t="s">
        <v>1477</v>
      </c>
      <c r="S1410" s="342"/>
      <c r="T1410" s="269"/>
    </row>
    <row r="1411" spans="1:20" ht="63.75">
      <c r="A1411" s="189" t="s">
        <v>544</v>
      </c>
      <c r="B1411" s="68"/>
      <c r="C1411" s="210" t="s">
        <v>678</v>
      </c>
      <c r="D1411" s="211">
        <v>46052</v>
      </c>
      <c r="E1411" s="189" t="s">
        <v>2993</v>
      </c>
      <c r="F1411" s="189" t="s">
        <v>635</v>
      </c>
      <c r="G1411" s="189">
        <v>14628154</v>
      </c>
      <c r="H1411" s="68"/>
      <c r="I1411" s="195" t="s">
        <v>4188</v>
      </c>
      <c r="J1411" s="68"/>
      <c r="K1411" s="68"/>
      <c r="L1411" s="68"/>
      <c r="M1411" s="68"/>
      <c r="N1411" s="341"/>
      <c r="O1411" s="341"/>
      <c r="P1411" s="212">
        <v>10725</v>
      </c>
      <c r="Q1411" s="212">
        <v>0</v>
      </c>
      <c r="R1411" s="68" t="s">
        <v>1477</v>
      </c>
      <c r="S1411" s="342"/>
      <c r="T1411" s="269"/>
    </row>
    <row r="1412" spans="1:20" ht="63.75">
      <c r="A1412" s="189" t="s">
        <v>544</v>
      </c>
      <c r="B1412" s="68"/>
      <c r="C1412" s="210" t="s">
        <v>678</v>
      </c>
      <c r="D1412" s="211">
        <v>46052</v>
      </c>
      <c r="E1412" s="189" t="s">
        <v>2993</v>
      </c>
      <c r="F1412" s="189" t="s">
        <v>635</v>
      </c>
      <c r="G1412" s="189">
        <v>14628361</v>
      </c>
      <c r="H1412" s="68"/>
      <c r="I1412" s="195" t="s">
        <v>4189</v>
      </c>
      <c r="J1412" s="68"/>
      <c r="K1412" s="68"/>
      <c r="L1412" s="68"/>
      <c r="M1412" s="68"/>
      <c r="N1412" s="341"/>
      <c r="O1412" s="341"/>
      <c r="P1412" s="212">
        <v>1306</v>
      </c>
      <c r="Q1412" s="212">
        <v>0</v>
      </c>
      <c r="R1412" s="68" t="s">
        <v>1477</v>
      </c>
      <c r="S1412" s="342"/>
      <c r="T1412" s="269"/>
    </row>
    <row r="1413" spans="1:20" ht="63.75">
      <c r="A1413" s="189" t="s">
        <v>544</v>
      </c>
      <c r="B1413" s="68"/>
      <c r="C1413" s="210" t="s">
        <v>678</v>
      </c>
      <c r="D1413" s="211">
        <v>46052</v>
      </c>
      <c r="E1413" s="189" t="s">
        <v>2993</v>
      </c>
      <c r="F1413" s="189" t="s">
        <v>635</v>
      </c>
      <c r="G1413" s="189">
        <v>14628250</v>
      </c>
      <c r="H1413" s="68"/>
      <c r="I1413" s="195" t="s">
        <v>4190</v>
      </c>
      <c r="J1413" s="68"/>
      <c r="K1413" s="68"/>
      <c r="L1413" s="68"/>
      <c r="M1413" s="68"/>
      <c r="N1413" s="341"/>
      <c r="O1413" s="341"/>
      <c r="P1413" s="212">
        <v>14175</v>
      </c>
      <c r="Q1413" s="212">
        <v>0</v>
      </c>
      <c r="R1413" s="68" t="s">
        <v>1477</v>
      </c>
      <c r="S1413" s="342"/>
      <c r="T1413" s="269"/>
    </row>
    <row r="1414" spans="1:20" ht="63.75">
      <c r="A1414" s="189" t="s">
        <v>544</v>
      </c>
      <c r="B1414" s="68"/>
      <c r="C1414" s="210" t="s">
        <v>678</v>
      </c>
      <c r="D1414" s="211">
        <v>46052</v>
      </c>
      <c r="E1414" s="189" t="s">
        <v>2993</v>
      </c>
      <c r="F1414" s="189" t="s">
        <v>635</v>
      </c>
      <c r="G1414" s="189">
        <v>14628373</v>
      </c>
      <c r="H1414" s="68"/>
      <c r="I1414" s="195" t="s">
        <v>4191</v>
      </c>
      <c r="J1414" s="68"/>
      <c r="K1414" s="68"/>
      <c r="L1414" s="68"/>
      <c r="M1414" s="68"/>
      <c r="N1414" s="341"/>
      <c r="O1414" s="341"/>
      <c r="P1414" s="212">
        <v>12000</v>
      </c>
      <c r="Q1414" s="212">
        <v>0</v>
      </c>
      <c r="R1414" s="68" t="s">
        <v>1477</v>
      </c>
      <c r="S1414" s="342"/>
      <c r="T1414" s="269"/>
    </row>
    <row r="1415" spans="1:20" ht="63.75">
      <c r="A1415" s="189" t="s">
        <v>544</v>
      </c>
      <c r="B1415" s="68"/>
      <c r="C1415" s="210" t="s">
        <v>678</v>
      </c>
      <c r="D1415" s="211">
        <v>46052</v>
      </c>
      <c r="E1415" s="189" t="s">
        <v>2993</v>
      </c>
      <c r="F1415" s="189" t="s">
        <v>635</v>
      </c>
      <c r="G1415" s="189">
        <v>14628246</v>
      </c>
      <c r="H1415" s="68"/>
      <c r="I1415" s="195" t="s">
        <v>4192</v>
      </c>
      <c r="J1415" s="68"/>
      <c r="K1415" s="68"/>
      <c r="L1415" s="68"/>
      <c r="M1415" s="68"/>
      <c r="N1415" s="341"/>
      <c r="O1415" s="341"/>
      <c r="P1415" s="212">
        <v>9307</v>
      </c>
      <c r="Q1415" s="212">
        <v>0</v>
      </c>
      <c r="R1415" s="68" t="s">
        <v>1477</v>
      </c>
      <c r="S1415" s="342"/>
      <c r="T1415" s="269"/>
    </row>
    <row r="1416" spans="1:20" ht="63.75">
      <c r="A1416" s="189" t="s">
        <v>544</v>
      </c>
      <c r="B1416" s="68"/>
      <c r="C1416" s="210" t="s">
        <v>678</v>
      </c>
      <c r="D1416" s="211">
        <v>46052</v>
      </c>
      <c r="E1416" s="189" t="s">
        <v>2993</v>
      </c>
      <c r="F1416" s="189" t="s">
        <v>635</v>
      </c>
      <c r="G1416" s="189">
        <v>14628374</v>
      </c>
      <c r="H1416" s="68"/>
      <c r="I1416" s="195" t="s">
        <v>4193</v>
      </c>
      <c r="J1416" s="68"/>
      <c r="K1416" s="68"/>
      <c r="L1416" s="68"/>
      <c r="M1416" s="68"/>
      <c r="N1416" s="341"/>
      <c r="O1416" s="341"/>
      <c r="P1416" s="212">
        <v>18000</v>
      </c>
      <c r="Q1416" s="212">
        <v>0</v>
      </c>
      <c r="R1416" s="68" t="s">
        <v>1477</v>
      </c>
      <c r="S1416" s="342"/>
      <c r="T1416" s="269"/>
    </row>
    <row r="1417" spans="1:20" ht="63.75">
      <c r="A1417" s="189" t="s">
        <v>542</v>
      </c>
      <c r="B1417" s="68"/>
      <c r="C1417" s="210" t="s">
        <v>686</v>
      </c>
      <c r="D1417" s="211">
        <v>46052</v>
      </c>
      <c r="E1417" s="189" t="s">
        <v>2994</v>
      </c>
      <c r="F1417" s="189" t="s">
        <v>10</v>
      </c>
      <c r="G1417" s="189">
        <v>21077</v>
      </c>
      <c r="H1417" s="68"/>
      <c r="I1417" s="195" t="s">
        <v>4194</v>
      </c>
      <c r="J1417" s="68"/>
      <c r="K1417" s="68"/>
      <c r="L1417" s="68"/>
      <c r="M1417" s="68"/>
      <c r="N1417" s="341"/>
      <c r="O1417" s="341"/>
      <c r="P1417" s="212">
        <v>55455.33</v>
      </c>
      <c r="Q1417" s="212">
        <v>0</v>
      </c>
      <c r="R1417" s="68" t="s">
        <v>1477</v>
      </c>
      <c r="S1417" s="342"/>
      <c r="T1417" s="269"/>
    </row>
    <row r="1418" spans="1:20" ht="63.75">
      <c r="A1418" s="189" t="s">
        <v>542</v>
      </c>
      <c r="B1418" s="68"/>
      <c r="C1418" s="210" t="s">
        <v>686</v>
      </c>
      <c r="D1418" s="211">
        <v>46052</v>
      </c>
      <c r="E1418" s="189" t="s">
        <v>2995</v>
      </c>
      <c r="F1418" s="189" t="s">
        <v>10</v>
      </c>
      <c r="G1418" s="189">
        <v>21075</v>
      </c>
      <c r="H1418" s="68"/>
      <c r="I1418" s="195" t="s">
        <v>4195</v>
      </c>
      <c r="J1418" s="68"/>
      <c r="K1418" s="68"/>
      <c r="L1418" s="68"/>
      <c r="M1418" s="68"/>
      <c r="N1418" s="341"/>
      <c r="O1418" s="341"/>
      <c r="P1418" s="212">
        <v>47126.12</v>
      </c>
      <c r="Q1418" s="212">
        <v>0</v>
      </c>
      <c r="R1418" s="68" t="s">
        <v>1477</v>
      </c>
      <c r="S1418" s="342"/>
      <c r="T1418" s="269"/>
    </row>
    <row r="1419" spans="1:20" ht="63.75">
      <c r="A1419" s="189" t="s">
        <v>542</v>
      </c>
      <c r="B1419" s="68"/>
      <c r="C1419" s="210" t="s">
        <v>686</v>
      </c>
      <c r="D1419" s="211">
        <v>46052</v>
      </c>
      <c r="E1419" s="189" t="s">
        <v>2996</v>
      </c>
      <c r="F1419" s="189" t="s">
        <v>10</v>
      </c>
      <c r="G1419" s="189">
        <v>21076</v>
      </c>
      <c r="H1419" s="68"/>
      <c r="I1419" s="195" t="s">
        <v>4196</v>
      </c>
      <c r="J1419" s="68"/>
      <c r="K1419" s="68"/>
      <c r="L1419" s="68"/>
      <c r="M1419" s="68"/>
      <c r="N1419" s="341"/>
      <c r="O1419" s="341"/>
      <c r="P1419" s="212">
        <v>15488.35</v>
      </c>
      <c r="Q1419" s="212">
        <v>0</v>
      </c>
      <c r="R1419" s="68" t="s">
        <v>1477</v>
      </c>
      <c r="S1419" s="342"/>
      <c r="T1419" s="269"/>
    </row>
    <row r="1420" spans="1:20" ht="63.75">
      <c r="A1420" s="189" t="s">
        <v>542</v>
      </c>
      <c r="B1420" s="68"/>
      <c r="C1420" s="210" t="s">
        <v>686</v>
      </c>
      <c r="D1420" s="211">
        <v>46052</v>
      </c>
      <c r="E1420" s="189" t="s">
        <v>2997</v>
      </c>
      <c r="F1420" s="189" t="s">
        <v>10</v>
      </c>
      <c r="G1420" s="189">
        <v>21180</v>
      </c>
      <c r="H1420" s="68"/>
      <c r="I1420" s="195" t="s">
        <v>4197</v>
      </c>
      <c r="J1420" s="68"/>
      <c r="K1420" s="68"/>
      <c r="L1420" s="68"/>
      <c r="M1420" s="68"/>
      <c r="N1420" s="341"/>
      <c r="O1420" s="341"/>
      <c r="P1420" s="212">
        <v>428.45</v>
      </c>
      <c r="Q1420" s="212">
        <v>0</v>
      </c>
      <c r="R1420" s="68" t="s">
        <v>1477</v>
      </c>
      <c r="S1420" s="342"/>
      <c r="T1420" s="269"/>
    </row>
    <row r="1421" spans="1:20" ht="63.75">
      <c r="A1421" s="189">
        <v>513</v>
      </c>
      <c r="B1421" s="68"/>
      <c r="C1421" s="210" t="s">
        <v>160</v>
      </c>
      <c r="D1421" s="211">
        <v>46052</v>
      </c>
      <c r="E1421" s="189" t="s">
        <v>2998</v>
      </c>
      <c r="F1421" s="189" t="s">
        <v>10</v>
      </c>
      <c r="G1421" s="189">
        <v>1147639</v>
      </c>
      <c r="H1421" s="68"/>
      <c r="I1421" s="195" t="s">
        <v>4198</v>
      </c>
      <c r="J1421" s="68"/>
      <c r="K1421" s="68"/>
      <c r="L1421" s="68"/>
      <c r="M1421" s="68"/>
      <c r="N1421" s="341"/>
      <c r="O1421" s="341"/>
      <c r="P1421" s="212">
        <v>80</v>
      </c>
      <c r="Q1421" s="212">
        <v>0</v>
      </c>
      <c r="R1421" s="68" t="s">
        <v>1477</v>
      </c>
      <c r="S1421" s="342"/>
      <c r="T1421" s="269"/>
    </row>
    <row r="1422" spans="1:20" ht="76.5">
      <c r="A1422" s="189">
        <v>513</v>
      </c>
      <c r="B1422" s="68"/>
      <c r="C1422" s="210" t="s">
        <v>160</v>
      </c>
      <c r="D1422" s="211">
        <v>46052</v>
      </c>
      <c r="E1422" s="189" t="s">
        <v>2999</v>
      </c>
      <c r="F1422" s="189" t="s">
        <v>10</v>
      </c>
      <c r="G1422" s="189">
        <v>1147662</v>
      </c>
      <c r="H1422" s="68"/>
      <c r="I1422" s="195" t="s">
        <v>4199</v>
      </c>
      <c r="J1422" s="68"/>
      <c r="K1422" s="68"/>
      <c r="L1422" s="68"/>
      <c r="M1422" s="68"/>
      <c r="N1422" s="341"/>
      <c r="O1422" s="341"/>
      <c r="P1422" s="212">
        <v>80</v>
      </c>
      <c r="Q1422" s="212">
        <v>0</v>
      </c>
      <c r="R1422" s="68" t="s">
        <v>1477</v>
      </c>
      <c r="S1422" s="342"/>
      <c r="T1422" s="269"/>
    </row>
    <row r="1423" spans="1:20" ht="63.75">
      <c r="A1423" s="189">
        <v>383</v>
      </c>
      <c r="B1423" s="68"/>
      <c r="C1423" s="210" t="s">
        <v>1241</v>
      </c>
      <c r="D1423" s="211">
        <v>46052</v>
      </c>
      <c r="E1423" s="189" t="s">
        <v>3000</v>
      </c>
      <c r="F1423" s="189" t="s">
        <v>6</v>
      </c>
      <c r="G1423" s="189">
        <v>1147707</v>
      </c>
      <c r="H1423" s="68"/>
      <c r="I1423" s="195" t="s">
        <v>4200</v>
      </c>
      <c r="J1423" s="68"/>
      <c r="K1423" s="68"/>
      <c r="L1423" s="68"/>
      <c r="M1423" s="68"/>
      <c r="N1423" s="341"/>
      <c r="O1423" s="341"/>
      <c r="P1423" s="212">
        <v>0</v>
      </c>
      <c r="Q1423" s="212">
        <v>74837.84</v>
      </c>
      <c r="R1423" s="68" t="s">
        <v>1477</v>
      </c>
      <c r="S1423" s="342"/>
      <c r="T1423" s="269"/>
    </row>
    <row r="1424" spans="1:20" ht="63.75">
      <c r="A1424" s="189">
        <v>383</v>
      </c>
      <c r="B1424" s="68"/>
      <c r="C1424" s="210" t="s">
        <v>1241</v>
      </c>
      <c r="D1424" s="211">
        <v>46052</v>
      </c>
      <c r="E1424" s="189" t="s">
        <v>3001</v>
      </c>
      <c r="F1424" s="189" t="s">
        <v>10</v>
      </c>
      <c r="G1424" s="189">
        <v>1147707</v>
      </c>
      <c r="H1424" s="68"/>
      <c r="I1424" s="195" t="s">
        <v>4201</v>
      </c>
      <c r="J1424" s="68"/>
      <c r="K1424" s="68"/>
      <c r="L1424" s="68"/>
      <c r="M1424" s="68"/>
      <c r="N1424" s="341"/>
      <c r="O1424" s="341"/>
      <c r="P1424" s="212">
        <v>80</v>
      </c>
      <c r="Q1424" s="212">
        <v>0</v>
      </c>
      <c r="R1424" s="68" t="s">
        <v>1477</v>
      </c>
      <c r="S1424" s="342"/>
      <c r="T1424" s="269"/>
    </row>
    <row r="1425" spans="1:20" ht="63.75">
      <c r="A1425" s="189">
        <v>862</v>
      </c>
      <c r="B1425" s="68"/>
      <c r="C1425" s="210" t="s">
        <v>187</v>
      </c>
      <c r="D1425" s="211">
        <v>46052</v>
      </c>
      <c r="E1425" s="189" t="s">
        <v>3002</v>
      </c>
      <c r="F1425" s="189" t="s">
        <v>635</v>
      </c>
      <c r="G1425" s="189">
        <v>14653482</v>
      </c>
      <c r="H1425" s="68"/>
      <c r="I1425" s="195" t="s">
        <v>4202</v>
      </c>
      <c r="J1425" s="68"/>
      <c r="K1425" s="68"/>
      <c r="L1425" s="68"/>
      <c r="M1425" s="68"/>
      <c r="N1425" s="341"/>
      <c r="O1425" s="341"/>
      <c r="P1425" s="212">
        <v>0</v>
      </c>
      <c r="Q1425" s="212">
        <v>270918.01</v>
      </c>
      <c r="R1425" s="68" t="s">
        <v>1477</v>
      </c>
      <c r="S1425" s="342"/>
      <c r="T1425" s="269"/>
    </row>
    <row r="1426" spans="1:20" ht="63.75">
      <c r="A1426" s="189">
        <v>862</v>
      </c>
      <c r="B1426" s="68"/>
      <c r="C1426" s="210" t="s">
        <v>187</v>
      </c>
      <c r="D1426" s="211">
        <v>46052</v>
      </c>
      <c r="E1426" s="189" t="s">
        <v>3003</v>
      </c>
      <c r="F1426" s="189" t="s">
        <v>635</v>
      </c>
      <c r="G1426" s="189">
        <v>14653515</v>
      </c>
      <c r="H1426" s="68"/>
      <c r="I1426" s="195" t="s">
        <v>4203</v>
      </c>
      <c r="J1426" s="68"/>
      <c r="K1426" s="68"/>
      <c r="L1426" s="68"/>
      <c r="M1426" s="68"/>
      <c r="N1426" s="341"/>
      <c r="O1426" s="341"/>
      <c r="P1426" s="212">
        <v>0</v>
      </c>
      <c r="Q1426" s="212">
        <v>3413.27</v>
      </c>
      <c r="R1426" s="68" t="s">
        <v>1477</v>
      </c>
      <c r="S1426" s="342"/>
      <c r="T1426" s="269"/>
    </row>
    <row r="1427" spans="1:20" ht="63.75">
      <c r="A1427" s="189">
        <v>862</v>
      </c>
      <c r="B1427" s="68"/>
      <c r="C1427" s="210" t="s">
        <v>187</v>
      </c>
      <c r="D1427" s="211">
        <v>46052</v>
      </c>
      <c r="E1427" s="189" t="s">
        <v>3004</v>
      </c>
      <c r="F1427" s="189" t="s">
        <v>635</v>
      </c>
      <c r="G1427" s="189">
        <v>14653493</v>
      </c>
      <c r="H1427" s="68"/>
      <c r="I1427" s="195" t="s">
        <v>4204</v>
      </c>
      <c r="J1427" s="68"/>
      <c r="K1427" s="68"/>
      <c r="L1427" s="68"/>
      <c r="M1427" s="68"/>
      <c r="N1427" s="341"/>
      <c r="O1427" s="341"/>
      <c r="P1427" s="212">
        <v>0</v>
      </c>
      <c r="Q1427" s="212">
        <v>517.01</v>
      </c>
      <c r="R1427" s="68" t="s">
        <v>1477</v>
      </c>
      <c r="S1427" s="342"/>
      <c r="T1427" s="269"/>
    </row>
    <row r="1428" spans="1:20" ht="63.75">
      <c r="A1428" s="189">
        <v>862</v>
      </c>
      <c r="B1428" s="68"/>
      <c r="C1428" s="210" t="s">
        <v>187</v>
      </c>
      <c r="D1428" s="211">
        <v>46052</v>
      </c>
      <c r="E1428" s="189" t="s">
        <v>3005</v>
      </c>
      <c r="F1428" s="189" t="s">
        <v>635</v>
      </c>
      <c r="G1428" s="189">
        <v>14653491</v>
      </c>
      <c r="H1428" s="68"/>
      <c r="I1428" s="195" t="s">
        <v>4205</v>
      </c>
      <c r="J1428" s="68"/>
      <c r="K1428" s="68"/>
      <c r="L1428" s="68"/>
      <c r="M1428" s="68"/>
      <c r="N1428" s="341"/>
      <c r="O1428" s="341"/>
      <c r="P1428" s="212">
        <v>0</v>
      </c>
      <c r="Q1428" s="212">
        <v>2000.37</v>
      </c>
      <c r="R1428" s="68" t="s">
        <v>1477</v>
      </c>
      <c r="S1428" s="342"/>
      <c r="T1428" s="269"/>
    </row>
    <row r="1429" spans="1:20" ht="76.5">
      <c r="A1429" s="189">
        <v>862</v>
      </c>
      <c r="B1429" s="68"/>
      <c r="C1429" s="210" t="s">
        <v>187</v>
      </c>
      <c r="D1429" s="211">
        <v>46052</v>
      </c>
      <c r="E1429" s="189" t="s">
        <v>3006</v>
      </c>
      <c r="F1429" s="189" t="s">
        <v>635</v>
      </c>
      <c r="G1429" s="189">
        <v>14653517</v>
      </c>
      <c r="H1429" s="68"/>
      <c r="I1429" s="195" t="s">
        <v>4206</v>
      </c>
      <c r="J1429" s="68"/>
      <c r="K1429" s="68"/>
      <c r="L1429" s="68"/>
      <c r="M1429" s="68"/>
      <c r="N1429" s="341"/>
      <c r="O1429" s="341"/>
      <c r="P1429" s="212">
        <v>0</v>
      </c>
      <c r="Q1429" s="212">
        <v>3189.61</v>
      </c>
      <c r="R1429" s="68" t="s">
        <v>1477</v>
      </c>
      <c r="S1429" s="342"/>
      <c r="T1429" s="269"/>
    </row>
    <row r="1430" spans="1:20" ht="63.75">
      <c r="A1430" s="189">
        <v>862</v>
      </c>
      <c r="B1430" s="68"/>
      <c r="C1430" s="210" t="s">
        <v>187</v>
      </c>
      <c r="D1430" s="211">
        <v>46052</v>
      </c>
      <c r="E1430" s="189" t="s">
        <v>3007</v>
      </c>
      <c r="F1430" s="189" t="s">
        <v>635</v>
      </c>
      <c r="G1430" s="189">
        <v>14653525</v>
      </c>
      <c r="H1430" s="68"/>
      <c r="I1430" s="195" t="s">
        <v>4207</v>
      </c>
      <c r="J1430" s="68"/>
      <c r="K1430" s="68"/>
      <c r="L1430" s="68"/>
      <c r="M1430" s="68"/>
      <c r="N1430" s="341"/>
      <c r="O1430" s="341"/>
      <c r="P1430" s="212">
        <v>0</v>
      </c>
      <c r="Q1430" s="212">
        <v>371.12</v>
      </c>
      <c r="R1430" s="68" t="s">
        <v>1477</v>
      </c>
      <c r="S1430" s="342"/>
      <c r="T1430" s="269"/>
    </row>
    <row r="1431" spans="1:20" ht="63.75">
      <c r="A1431" s="189">
        <v>862</v>
      </c>
      <c r="B1431" s="68"/>
      <c r="C1431" s="210" t="s">
        <v>187</v>
      </c>
      <c r="D1431" s="211">
        <v>46052</v>
      </c>
      <c r="E1431" s="189" t="s">
        <v>3008</v>
      </c>
      <c r="F1431" s="189" t="s">
        <v>635</v>
      </c>
      <c r="G1431" s="189">
        <v>14653534</v>
      </c>
      <c r="H1431" s="68"/>
      <c r="I1431" s="195" t="s">
        <v>4208</v>
      </c>
      <c r="J1431" s="68"/>
      <c r="K1431" s="68"/>
      <c r="L1431" s="68"/>
      <c r="M1431" s="68"/>
      <c r="N1431" s="341"/>
      <c r="O1431" s="341"/>
      <c r="P1431" s="212">
        <v>0</v>
      </c>
      <c r="Q1431" s="212">
        <v>1007.55</v>
      </c>
      <c r="R1431" s="68" t="s">
        <v>1477</v>
      </c>
      <c r="S1431" s="342"/>
      <c r="T1431" s="269"/>
    </row>
    <row r="1432" spans="1:20" ht="63.75">
      <c r="A1432" s="189">
        <v>862</v>
      </c>
      <c r="B1432" s="68"/>
      <c r="C1432" s="210" t="s">
        <v>187</v>
      </c>
      <c r="D1432" s="211">
        <v>46052</v>
      </c>
      <c r="E1432" s="189" t="s">
        <v>3009</v>
      </c>
      <c r="F1432" s="189" t="s">
        <v>635</v>
      </c>
      <c r="G1432" s="189">
        <v>14653523</v>
      </c>
      <c r="H1432" s="68"/>
      <c r="I1432" s="195" t="s">
        <v>4209</v>
      </c>
      <c r="J1432" s="68"/>
      <c r="K1432" s="68"/>
      <c r="L1432" s="68"/>
      <c r="M1432" s="68"/>
      <c r="N1432" s="341"/>
      <c r="O1432" s="341"/>
      <c r="P1432" s="212">
        <v>0</v>
      </c>
      <c r="Q1432" s="212">
        <v>787.32</v>
      </c>
      <c r="R1432" s="68" t="s">
        <v>1477</v>
      </c>
      <c r="S1432" s="342"/>
      <c r="T1432" s="269"/>
    </row>
    <row r="1433" spans="1:20" ht="63.75">
      <c r="A1433" s="189">
        <v>862</v>
      </c>
      <c r="B1433" s="68"/>
      <c r="C1433" s="210" t="s">
        <v>187</v>
      </c>
      <c r="D1433" s="211">
        <v>46052</v>
      </c>
      <c r="E1433" s="189" t="s">
        <v>3010</v>
      </c>
      <c r="F1433" s="189" t="s">
        <v>635</v>
      </c>
      <c r="G1433" s="189">
        <v>14653610</v>
      </c>
      <c r="H1433" s="68"/>
      <c r="I1433" s="195" t="s">
        <v>4210</v>
      </c>
      <c r="J1433" s="68"/>
      <c r="K1433" s="68"/>
      <c r="L1433" s="68"/>
      <c r="M1433" s="68"/>
      <c r="N1433" s="341"/>
      <c r="O1433" s="341"/>
      <c r="P1433" s="212">
        <v>0</v>
      </c>
      <c r="Q1433" s="212">
        <v>539.20000000000005</v>
      </c>
      <c r="R1433" s="68" t="s">
        <v>1477</v>
      </c>
      <c r="S1433" s="342"/>
      <c r="T1433" s="269"/>
    </row>
    <row r="1434" spans="1:20" ht="76.5">
      <c r="A1434" s="189">
        <v>862</v>
      </c>
      <c r="B1434" s="68"/>
      <c r="C1434" s="210" t="s">
        <v>187</v>
      </c>
      <c r="D1434" s="211">
        <v>46052</v>
      </c>
      <c r="E1434" s="189" t="s">
        <v>3011</v>
      </c>
      <c r="F1434" s="189" t="s">
        <v>635</v>
      </c>
      <c r="G1434" s="189">
        <v>14653613</v>
      </c>
      <c r="H1434" s="68"/>
      <c r="I1434" s="195" t="s">
        <v>4211</v>
      </c>
      <c r="J1434" s="68"/>
      <c r="K1434" s="68"/>
      <c r="L1434" s="68"/>
      <c r="M1434" s="68"/>
      <c r="N1434" s="341"/>
      <c r="O1434" s="341"/>
      <c r="P1434" s="212">
        <v>0</v>
      </c>
      <c r="Q1434" s="212">
        <v>1772.07</v>
      </c>
      <c r="R1434" s="68" t="s">
        <v>1477</v>
      </c>
      <c r="S1434" s="342"/>
      <c r="T1434" s="269"/>
    </row>
    <row r="1435" spans="1:20" ht="76.5">
      <c r="A1435" s="189">
        <v>862</v>
      </c>
      <c r="B1435" s="68"/>
      <c r="C1435" s="210" t="s">
        <v>187</v>
      </c>
      <c r="D1435" s="211">
        <v>46052</v>
      </c>
      <c r="E1435" s="189" t="s">
        <v>3012</v>
      </c>
      <c r="F1435" s="189" t="s">
        <v>635</v>
      </c>
      <c r="G1435" s="189">
        <v>14653615</v>
      </c>
      <c r="H1435" s="68"/>
      <c r="I1435" s="195" t="s">
        <v>4212</v>
      </c>
      <c r="J1435" s="68"/>
      <c r="K1435" s="68"/>
      <c r="L1435" s="68"/>
      <c r="M1435" s="68"/>
      <c r="N1435" s="341"/>
      <c r="O1435" s="341"/>
      <c r="P1435" s="212">
        <v>0</v>
      </c>
      <c r="Q1435" s="212">
        <v>3052.19</v>
      </c>
      <c r="R1435" s="68" t="s">
        <v>1477</v>
      </c>
      <c r="S1435" s="342"/>
      <c r="T1435" s="269"/>
    </row>
    <row r="1436" spans="1:20" ht="63.75">
      <c r="A1436" s="189">
        <v>862</v>
      </c>
      <c r="B1436" s="68"/>
      <c r="C1436" s="210" t="s">
        <v>187</v>
      </c>
      <c r="D1436" s="211">
        <v>46052</v>
      </c>
      <c r="E1436" s="189" t="s">
        <v>3013</v>
      </c>
      <c r="F1436" s="189" t="s">
        <v>635</v>
      </c>
      <c r="G1436" s="189">
        <v>14653619</v>
      </c>
      <c r="H1436" s="68"/>
      <c r="I1436" s="195" t="s">
        <v>4213</v>
      </c>
      <c r="J1436" s="68"/>
      <c r="K1436" s="68"/>
      <c r="L1436" s="68"/>
      <c r="M1436" s="68"/>
      <c r="N1436" s="341"/>
      <c r="O1436" s="341"/>
      <c r="P1436" s="212">
        <v>0</v>
      </c>
      <c r="Q1436" s="212">
        <v>77.36</v>
      </c>
      <c r="R1436" s="68" t="s">
        <v>1477</v>
      </c>
      <c r="S1436" s="342"/>
      <c r="T1436" s="269"/>
    </row>
    <row r="1437" spans="1:20" ht="63.75">
      <c r="A1437" s="189">
        <v>862</v>
      </c>
      <c r="B1437" s="68"/>
      <c r="C1437" s="210" t="s">
        <v>187</v>
      </c>
      <c r="D1437" s="211">
        <v>46052</v>
      </c>
      <c r="E1437" s="189" t="s">
        <v>3014</v>
      </c>
      <c r="F1437" s="189" t="s">
        <v>635</v>
      </c>
      <c r="G1437" s="189">
        <v>14653642</v>
      </c>
      <c r="H1437" s="68"/>
      <c r="I1437" s="195" t="s">
        <v>4214</v>
      </c>
      <c r="J1437" s="68"/>
      <c r="K1437" s="68"/>
      <c r="L1437" s="68"/>
      <c r="M1437" s="68"/>
      <c r="N1437" s="341"/>
      <c r="O1437" s="341"/>
      <c r="P1437" s="212">
        <v>0</v>
      </c>
      <c r="Q1437" s="212">
        <v>8336.0499999999993</v>
      </c>
      <c r="R1437" s="68" t="s">
        <v>1477</v>
      </c>
      <c r="S1437" s="342"/>
      <c r="T1437" s="269"/>
    </row>
    <row r="1438" spans="1:20" ht="63.75">
      <c r="A1438" s="189">
        <v>862</v>
      </c>
      <c r="B1438" s="68"/>
      <c r="C1438" s="210" t="s">
        <v>187</v>
      </c>
      <c r="D1438" s="211">
        <v>46052</v>
      </c>
      <c r="E1438" s="189" t="s">
        <v>3015</v>
      </c>
      <c r="F1438" s="189" t="s">
        <v>635</v>
      </c>
      <c r="G1438" s="189">
        <v>14653628</v>
      </c>
      <c r="H1438" s="68"/>
      <c r="I1438" s="195" t="s">
        <v>4215</v>
      </c>
      <c r="J1438" s="68"/>
      <c r="K1438" s="68"/>
      <c r="L1438" s="68"/>
      <c r="M1438" s="68"/>
      <c r="N1438" s="341"/>
      <c r="O1438" s="341"/>
      <c r="P1438" s="212">
        <v>0</v>
      </c>
      <c r="Q1438" s="212">
        <v>19618.7</v>
      </c>
      <c r="R1438" s="68" t="s">
        <v>1477</v>
      </c>
      <c r="S1438" s="342"/>
      <c r="T1438" s="269"/>
    </row>
    <row r="1439" spans="1:20" ht="76.5">
      <c r="A1439" s="189">
        <v>862</v>
      </c>
      <c r="B1439" s="68"/>
      <c r="C1439" s="210" t="s">
        <v>187</v>
      </c>
      <c r="D1439" s="211">
        <v>46052</v>
      </c>
      <c r="E1439" s="189" t="s">
        <v>3016</v>
      </c>
      <c r="F1439" s="189" t="s">
        <v>635</v>
      </c>
      <c r="G1439" s="189">
        <v>14653617</v>
      </c>
      <c r="H1439" s="68"/>
      <c r="I1439" s="195" t="s">
        <v>4216</v>
      </c>
      <c r="J1439" s="68"/>
      <c r="K1439" s="68"/>
      <c r="L1439" s="68"/>
      <c r="M1439" s="68"/>
      <c r="N1439" s="341"/>
      <c r="O1439" s="341"/>
      <c r="P1439" s="212">
        <v>0</v>
      </c>
      <c r="Q1439" s="212">
        <v>111.66</v>
      </c>
      <c r="R1439" s="68" t="s">
        <v>1477</v>
      </c>
      <c r="S1439" s="342"/>
      <c r="T1439" s="269"/>
    </row>
    <row r="1440" spans="1:20" ht="63.75">
      <c r="A1440" s="189">
        <v>862</v>
      </c>
      <c r="B1440" s="68"/>
      <c r="C1440" s="210" t="s">
        <v>187</v>
      </c>
      <c r="D1440" s="211">
        <v>46052</v>
      </c>
      <c r="E1440" s="189" t="s">
        <v>3017</v>
      </c>
      <c r="F1440" s="189" t="s">
        <v>635</v>
      </c>
      <c r="G1440" s="189">
        <v>14653644</v>
      </c>
      <c r="H1440" s="68"/>
      <c r="I1440" s="195" t="s">
        <v>4217</v>
      </c>
      <c r="J1440" s="68"/>
      <c r="K1440" s="68"/>
      <c r="L1440" s="68"/>
      <c r="M1440" s="68"/>
      <c r="N1440" s="341"/>
      <c r="O1440" s="341"/>
      <c r="P1440" s="212">
        <v>0</v>
      </c>
      <c r="Q1440" s="212">
        <v>200.48</v>
      </c>
      <c r="R1440" s="68" t="s">
        <v>1477</v>
      </c>
      <c r="S1440" s="342"/>
      <c r="T1440" s="269"/>
    </row>
    <row r="1441" spans="1:19">
      <c r="A1441" s="362"/>
      <c r="C1441" s="363"/>
      <c r="D1441" s="364"/>
      <c r="E1441" s="362"/>
      <c r="F1441" s="362"/>
      <c r="G1441" s="362"/>
      <c r="I1441" s="365"/>
      <c r="N1441" s="355"/>
      <c r="O1441" s="355"/>
      <c r="P1441" s="230"/>
      <c r="Q1441" s="230"/>
      <c r="S1441" s="369"/>
    </row>
    <row r="1442" spans="1:19" ht="18.75">
      <c r="A1442" s="178"/>
      <c r="B1442" s="179"/>
      <c r="I1442" s="469" t="s">
        <v>554</v>
      </c>
      <c r="J1442" s="469"/>
      <c r="K1442" s="469"/>
      <c r="L1442" s="469"/>
      <c r="M1442" s="469"/>
      <c r="N1442" s="176">
        <f>+SUBTOTAL(9,N8:N10)</f>
        <v>0</v>
      </c>
      <c r="O1442" s="176">
        <f>+SUBTOTAL(9,O8:O10)</f>
        <v>0</v>
      </c>
      <c r="P1442" s="176">
        <f>+SUBTOTAL(9,P8:P1440)</f>
        <v>2554493518.8399992</v>
      </c>
      <c r="Q1442" s="176">
        <f>+SUBTOTAL(9,Q8:Q1440)</f>
        <v>431267181.53000021</v>
      </c>
    </row>
    <row r="1443" spans="1:19">
      <c r="N1443" s="157"/>
      <c r="O1443" s="157"/>
      <c r="P1443" s="157"/>
      <c r="Q1443" s="157"/>
    </row>
    <row r="1444" spans="1:19">
      <c r="N1444" s="157"/>
      <c r="O1444" s="157"/>
      <c r="P1444" s="157"/>
      <c r="Q1444" s="157"/>
    </row>
    <row r="1445" spans="1:19">
      <c r="N1445" s="157"/>
      <c r="O1445" s="157"/>
      <c r="P1445" s="157"/>
      <c r="Q1445" s="157"/>
    </row>
    <row r="1446" spans="1:19">
      <c r="N1446" s="157"/>
      <c r="O1446" s="157"/>
      <c r="P1446" s="157"/>
      <c r="Q1446" s="157"/>
    </row>
    <row r="1447" spans="1:19">
      <c r="N1447" s="157"/>
      <c r="O1447" s="157"/>
      <c r="P1447" s="157"/>
      <c r="Q1447" s="157"/>
    </row>
    <row r="1448" spans="1:19">
      <c r="N1448" s="157"/>
      <c r="O1448" s="157"/>
      <c r="P1448" s="157"/>
      <c r="Q1448" s="157"/>
    </row>
    <row r="1449" spans="1:19">
      <c r="N1449" s="157"/>
      <c r="O1449" s="157"/>
      <c r="P1449" s="157"/>
      <c r="Q1449" s="157"/>
    </row>
    <row r="1450" spans="1:19">
      <c r="N1450" s="157"/>
      <c r="O1450" s="157"/>
      <c r="P1450" s="157"/>
      <c r="Q1450" s="157"/>
    </row>
    <row r="1451" spans="1:19">
      <c r="N1451" s="157"/>
      <c r="O1451" s="157"/>
      <c r="P1451" s="157"/>
      <c r="Q1451" s="157"/>
    </row>
    <row r="1452" spans="1:19">
      <c r="N1452" s="157"/>
      <c r="O1452" s="157"/>
      <c r="P1452" s="157"/>
      <c r="Q1452" s="157"/>
    </row>
    <row r="1453" spans="1:19">
      <c r="N1453" s="157"/>
      <c r="O1453" s="157"/>
      <c r="P1453" s="157"/>
      <c r="Q1453" s="157"/>
    </row>
    <row r="1454" spans="1:19">
      <c r="N1454" s="157"/>
      <c r="O1454" s="157"/>
      <c r="P1454" s="157"/>
      <c r="Q1454" s="157"/>
    </row>
    <row r="1455" spans="1:19">
      <c r="A1455" s="345" t="s">
        <v>1468</v>
      </c>
    </row>
    <row r="1456" spans="1:19">
      <c r="A1456" s="344" t="s">
        <v>1469</v>
      </c>
    </row>
    <row r="1457" spans="1:1">
      <c r="A1457" s="344" t="s">
        <v>1470</v>
      </c>
    </row>
    <row r="1458" spans="1:1">
      <c r="A1458" s="344"/>
    </row>
    <row r="1459" spans="1:1">
      <c r="A1459" s="344" t="s">
        <v>1471</v>
      </c>
    </row>
    <row r="1460" spans="1:1">
      <c r="A1460" s="344" t="s">
        <v>1472</v>
      </c>
    </row>
  </sheetData>
  <sheetProtection formatCells="0" formatColumns="0" formatRows="0" autoFilter="0"/>
  <protectedRanges>
    <protectedRange sqref="B8:B1441" name="Rango2"/>
    <protectedRange sqref="J8:M1441" name="Compr"/>
    <protectedRange sqref="H8:H1441" name="Rango3"/>
    <protectedRange sqref="T8:T1441" name="Rango4"/>
  </protectedRanges>
  <autoFilter ref="A7:T1440" xr:uid="{00000000-0001-0000-0400-000000000000}"/>
  <mergeCells count="6">
    <mergeCell ref="I1442:M1442"/>
    <mergeCell ref="N6:O6"/>
    <mergeCell ref="P6:Q6"/>
    <mergeCell ref="L6:M6"/>
    <mergeCell ref="A6:B6"/>
    <mergeCell ref="J6:K6"/>
  </mergeCells>
  <pageMargins left="0.39370078740157483" right="0.19685039370078741" top="0.31496062992125984" bottom="0.74803149606299213" header="0.31496062992125984" footer="0.31496062992125984"/>
  <pageSetup scale="54"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11"/>
  <sheetViews>
    <sheetView view="pageBreakPreview" zoomScaleNormal="100" zoomScaleSheetLayoutView="100" workbookViewId="0">
      <pane ySplit="7" topLeftCell="A8" activePane="bottomLeft" state="frozen"/>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customWidth="1" outlineLevel="1"/>
    <col min="6" max="6" width="12.28515625" style="66" customWidth="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671</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DE 2026</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05 de febrero de 2026 Hrs. 14:01</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72" t="s">
        <v>1461</v>
      </c>
      <c r="B6" s="473"/>
      <c r="C6" s="103"/>
      <c r="D6" s="122"/>
      <c r="E6" s="122"/>
      <c r="F6" s="67"/>
      <c r="G6" s="67"/>
      <c r="H6" s="67"/>
      <c r="I6" s="71"/>
      <c r="J6" s="472" t="s">
        <v>1463</v>
      </c>
      <c r="K6" s="473"/>
      <c r="L6" s="472" t="s">
        <v>1464</v>
      </c>
      <c r="M6" s="473"/>
      <c r="N6" s="470" t="s">
        <v>1465</v>
      </c>
      <c r="O6" s="471"/>
      <c r="P6" s="470" t="s">
        <v>1466</v>
      </c>
      <c r="Q6" s="471"/>
      <c r="R6" s="67"/>
      <c r="S6" s="67"/>
    </row>
    <row r="7" spans="1:20" s="66" customFormat="1" ht="44.25" customHeight="1">
      <c r="A7" s="331" t="s">
        <v>652</v>
      </c>
      <c r="B7" s="331" t="s">
        <v>653</v>
      </c>
      <c r="C7" s="332" t="s">
        <v>659</v>
      </c>
      <c r="D7" s="332" t="s">
        <v>1460</v>
      </c>
      <c r="E7" s="349" t="s">
        <v>648</v>
      </c>
      <c r="F7" s="332" t="s">
        <v>649</v>
      </c>
      <c r="G7" s="332" t="s">
        <v>650</v>
      </c>
      <c r="H7" s="334" t="s">
        <v>1462</v>
      </c>
      <c r="I7" s="332" t="s">
        <v>651</v>
      </c>
      <c r="J7" s="331" t="s">
        <v>654</v>
      </c>
      <c r="K7" s="331" t="s">
        <v>657</v>
      </c>
      <c r="L7" s="331" t="s">
        <v>655</v>
      </c>
      <c r="M7" s="331" t="s">
        <v>656</v>
      </c>
      <c r="N7" s="333" t="s">
        <v>1300</v>
      </c>
      <c r="O7" s="333" t="s">
        <v>1301</v>
      </c>
      <c r="P7" s="333" t="s">
        <v>1286</v>
      </c>
      <c r="Q7" s="333" t="s">
        <v>1287</v>
      </c>
      <c r="R7" s="332" t="s">
        <v>661</v>
      </c>
      <c r="S7" s="332" t="s">
        <v>1467</v>
      </c>
      <c r="T7" s="334" t="s">
        <v>1352</v>
      </c>
    </row>
    <row r="8" spans="1:20" ht="51">
      <c r="A8" s="68">
        <v>10</v>
      </c>
      <c r="B8" s="68"/>
      <c r="C8" s="69" t="s">
        <v>38</v>
      </c>
      <c r="D8" s="108">
        <v>46042</v>
      </c>
      <c r="E8" s="108" t="s">
        <v>4218</v>
      </c>
      <c r="F8" s="189" t="s">
        <v>3</v>
      </c>
      <c r="G8" s="189">
        <v>2365182</v>
      </c>
      <c r="H8" s="68"/>
      <c r="I8" s="322" t="s">
        <v>1608</v>
      </c>
      <c r="J8" s="68"/>
      <c r="K8" s="68"/>
      <c r="L8" s="68"/>
      <c r="M8" s="68"/>
      <c r="N8" s="323">
        <v>0</v>
      </c>
      <c r="O8" s="323">
        <v>20</v>
      </c>
      <c r="P8" s="324">
        <v>0</v>
      </c>
      <c r="Q8" s="324">
        <v>137.19999999999999</v>
      </c>
      <c r="R8" s="325" t="s">
        <v>1477</v>
      </c>
      <c r="S8" s="343"/>
      <c r="T8" s="269"/>
    </row>
    <row r="9" spans="1:20" ht="51">
      <c r="A9" s="68">
        <v>10</v>
      </c>
      <c r="B9" s="68"/>
      <c r="C9" s="69" t="s">
        <v>38</v>
      </c>
      <c r="D9" s="108">
        <v>46049</v>
      </c>
      <c r="E9" s="108" t="s">
        <v>4219</v>
      </c>
      <c r="F9" s="189" t="s">
        <v>3</v>
      </c>
      <c r="G9" s="189">
        <v>2366399</v>
      </c>
      <c r="H9" s="68"/>
      <c r="I9" s="322" t="s">
        <v>1608</v>
      </c>
      <c r="J9" s="68"/>
      <c r="K9" s="68"/>
      <c r="L9" s="68"/>
      <c r="M9" s="68"/>
      <c r="N9" s="323">
        <v>0</v>
      </c>
      <c r="O9" s="323">
        <v>40</v>
      </c>
      <c r="P9" s="324">
        <v>0</v>
      </c>
      <c r="Q9" s="324">
        <v>274.39999999999998</v>
      </c>
      <c r="R9" s="325" t="s">
        <v>1477</v>
      </c>
      <c r="S9" s="343"/>
      <c r="T9" s="269"/>
    </row>
    <row r="10" spans="1:20" ht="89.25">
      <c r="A10" s="68">
        <v>10</v>
      </c>
      <c r="B10" s="68"/>
      <c r="C10" s="69" t="s">
        <v>38</v>
      </c>
      <c r="D10" s="108">
        <v>46027</v>
      </c>
      <c r="E10" s="108" t="s">
        <v>4220</v>
      </c>
      <c r="F10" s="189" t="s">
        <v>6</v>
      </c>
      <c r="G10" s="189">
        <v>25870</v>
      </c>
      <c r="H10" s="68"/>
      <c r="I10" s="322" t="s">
        <v>4303</v>
      </c>
      <c r="J10" s="68"/>
      <c r="K10" s="68"/>
      <c r="L10" s="68"/>
      <c r="M10" s="68"/>
      <c r="N10" s="323">
        <v>0</v>
      </c>
      <c r="O10" s="323">
        <v>196.34</v>
      </c>
      <c r="P10" s="324">
        <v>0</v>
      </c>
      <c r="Q10" s="324">
        <v>1346.89</v>
      </c>
      <c r="R10" s="325" t="s">
        <v>1477</v>
      </c>
      <c r="S10" s="343"/>
      <c r="T10" s="269"/>
    </row>
    <row r="11" spans="1:20" ht="89.25">
      <c r="A11" s="68">
        <v>10</v>
      </c>
      <c r="B11" s="68"/>
      <c r="C11" s="69" t="s">
        <v>38</v>
      </c>
      <c r="D11" s="108">
        <v>46027</v>
      </c>
      <c r="E11" s="108" t="s">
        <v>4221</v>
      </c>
      <c r="F11" s="189" t="s">
        <v>6</v>
      </c>
      <c r="G11" s="189">
        <v>25867</v>
      </c>
      <c r="H11" s="68"/>
      <c r="I11" s="322" t="s">
        <v>4304</v>
      </c>
      <c r="J11" s="68"/>
      <c r="K11" s="68"/>
      <c r="L11" s="68"/>
      <c r="M11" s="68"/>
      <c r="N11" s="323">
        <v>0</v>
      </c>
      <c r="O11" s="323">
        <v>224.05</v>
      </c>
      <c r="P11" s="324">
        <v>0</v>
      </c>
      <c r="Q11" s="324">
        <v>1536.98</v>
      </c>
      <c r="R11" s="325" t="s">
        <v>1477</v>
      </c>
      <c r="S11" s="343"/>
      <c r="T11" s="269"/>
    </row>
    <row r="12" spans="1:20" ht="102">
      <c r="A12" s="68" t="s">
        <v>542</v>
      </c>
      <c r="B12" s="68"/>
      <c r="C12" s="69" t="s">
        <v>686</v>
      </c>
      <c r="D12" s="108">
        <v>46027</v>
      </c>
      <c r="E12" s="108" t="s">
        <v>4222</v>
      </c>
      <c r="F12" s="189" t="s">
        <v>6</v>
      </c>
      <c r="G12" s="189">
        <v>25842</v>
      </c>
      <c r="H12" s="68"/>
      <c r="I12" s="322" t="s">
        <v>4305</v>
      </c>
      <c r="J12" s="68"/>
      <c r="K12" s="68"/>
      <c r="L12" s="68"/>
      <c r="M12" s="68"/>
      <c r="N12" s="323">
        <v>0</v>
      </c>
      <c r="O12" s="323">
        <v>0.32</v>
      </c>
      <c r="P12" s="324">
        <v>0</v>
      </c>
      <c r="Q12" s="324">
        <v>2.2000000000000002</v>
      </c>
      <c r="R12" s="325" t="s">
        <v>1477</v>
      </c>
      <c r="S12" s="343"/>
      <c r="T12" s="269"/>
    </row>
    <row r="13" spans="1:20" ht="51">
      <c r="A13" s="68" t="s">
        <v>542</v>
      </c>
      <c r="B13" s="68"/>
      <c r="C13" s="69" t="s">
        <v>686</v>
      </c>
      <c r="D13" s="108">
        <v>46027</v>
      </c>
      <c r="E13" s="108" t="s">
        <v>4223</v>
      </c>
      <c r="F13" s="189" t="s">
        <v>19</v>
      </c>
      <c r="G13" s="189">
        <v>20996</v>
      </c>
      <c r="H13" s="68"/>
      <c r="I13" s="322" t="s">
        <v>4306</v>
      </c>
      <c r="J13" s="68"/>
      <c r="K13" s="68"/>
      <c r="L13" s="68"/>
      <c r="M13" s="68"/>
      <c r="N13" s="323">
        <v>785347.05</v>
      </c>
      <c r="O13" s="323">
        <v>0</v>
      </c>
      <c r="P13" s="324">
        <v>5387480.7599999998</v>
      </c>
      <c r="Q13" s="324">
        <v>0</v>
      </c>
      <c r="R13" s="325" t="s">
        <v>1477</v>
      </c>
      <c r="S13" s="343"/>
      <c r="T13" s="269"/>
    </row>
    <row r="14" spans="1:20" ht="51">
      <c r="A14" s="68" t="s">
        <v>542</v>
      </c>
      <c r="B14" s="68"/>
      <c r="C14" s="69" t="s">
        <v>686</v>
      </c>
      <c r="D14" s="108">
        <v>46028</v>
      </c>
      <c r="E14" s="108" t="s">
        <v>4224</v>
      </c>
      <c r="F14" s="189" t="s">
        <v>19</v>
      </c>
      <c r="G14" s="189">
        <v>21018</v>
      </c>
      <c r="H14" s="68"/>
      <c r="I14" s="322" t="s">
        <v>4307</v>
      </c>
      <c r="J14" s="68"/>
      <c r="K14" s="68"/>
      <c r="L14" s="68"/>
      <c r="M14" s="68"/>
      <c r="N14" s="323">
        <v>4076776.55</v>
      </c>
      <c r="O14" s="323">
        <v>0</v>
      </c>
      <c r="P14" s="324">
        <v>27966687.129999999</v>
      </c>
      <c r="Q14" s="324">
        <v>0</v>
      </c>
      <c r="R14" s="325" t="s">
        <v>1477</v>
      </c>
      <c r="S14" s="343"/>
      <c r="T14" s="269"/>
    </row>
    <row r="15" spans="1:20" ht="51">
      <c r="A15" s="68" t="s">
        <v>542</v>
      </c>
      <c r="B15" s="68"/>
      <c r="C15" s="69" t="s">
        <v>686</v>
      </c>
      <c r="D15" s="108">
        <v>46028</v>
      </c>
      <c r="E15" s="108" t="s">
        <v>4225</v>
      </c>
      <c r="F15" s="189" t="s">
        <v>19</v>
      </c>
      <c r="G15" s="189">
        <v>21016</v>
      </c>
      <c r="H15" s="68"/>
      <c r="I15" s="322" t="s">
        <v>4308</v>
      </c>
      <c r="J15" s="68"/>
      <c r="K15" s="68"/>
      <c r="L15" s="68"/>
      <c r="M15" s="68"/>
      <c r="N15" s="323">
        <v>35925.370000000003</v>
      </c>
      <c r="O15" s="323">
        <v>0</v>
      </c>
      <c r="P15" s="324">
        <v>246448.04</v>
      </c>
      <c r="Q15" s="324">
        <v>0</v>
      </c>
      <c r="R15" s="325" t="s">
        <v>1477</v>
      </c>
      <c r="S15" s="343"/>
      <c r="T15" s="269"/>
    </row>
    <row r="16" spans="1:20" ht="51">
      <c r="A16" s="68" t="s">
        <v>542</v>
      </c>
      <c r="B16" s="68"/>
      <c r="C16" s="69" t="s">
        <v>686</v>
      </c>
      <c r="D16" s="108">
        <v>46029</v>
      </c>
      <c r="E16" s="108" t="s">
        <v>4226</v>
      </c>
      <c r="F16" s="189" t="s">
        <v>19</v>
      </c>
      <c r="G16" s="189">
        <v>20998</v>
      </c>
      <c r="H16" s="68"/>
      <c r="I16" s="322" t="s">
        <v>4309</v>
      </c>
      <c r="J16" s="68"/>
      <c r="K16" s="68"/>
      <c r="L16" s="68"/>
      <c r="M16" s="68"/>
      <c r="N16" s="323">
        <v>4688389.53</v>
      </c>
      <c r="O16" s="323">
        <v>0</v>
      </c>
      <c r="P16" s="324">
        <v>32162352.18</v>
      </c>
      <c r="Q16" s="324">
        <v>0</v>
      </c>
      <c r="R16" s="325" t="s">
        <v>1477</v>
      </c>
      <c r="S16" s="343"/>
      <c r="T16" s="269"/>
    </row>
    <row r="17" spans="1:20" ht="63.75">
      <c r="A17" s="68" t="s">
        <v>542</v>
      </c>
      <c r="B17" s="68"/>
      <c r="C17" s="69" t="s">
        <v>686</v>
      </c>
      <c r="D17" s="108">
        <v>46029</v>
      </c>
      <c r="E17" s="108" t="s">
        <v>4227</v>
      </c>
      <c r="F17" s="189" t="s">
        <v>19</v>
      </c>
      <c r="G17" s="189">
        <v>21036</v>
      </c>
      <c r="H17" s="68"/>
      <c r="I17" s="322" t="s">
        <v>4310</v>
      </c>
      <c r="J17" s="68"/>
      <c r="K17" s="68"/>
      <c r="L17" s="68"/>
      <c r="M17" s="68"/>
      <c r="N17" s="323">
        <v>657781.85</v>
      </c>
      <c r="O17" s="323">
        <v>0</v>
      </c>
      <c r="P17" s="324">
        <v>4512383.49</v>
      </c>
      <c r="Q17" s="324">
        <v>0</v>
      </c>
      <c r="R17" s="325" t="s">
        <v>1477</v>
      </c>
      <c r="S17" s="343"/>
      <c r="T17" s="269"/>
    </row>
    <row r="18" spans="1:20" ht="51">
      <c r="A18" s="68" t="s">
        <v>542</v>
      </c>
      <c r="B18" s="68"/>
      <c r="C18" s="69" t="s">
        <v>686</v>
      </c>
      <c r="D18" s="108">
        <v>46029</v>
      </c>
      <c r="E18" s="108" t="s">
        <v>4228</v>
      </c>
      <c r="F18" s="189" t="s">
        <v>19</v>
      </c>
      <c r="G18" s="189">
        <v>20997</v>
      </c>
      <c r="H18" s="68"/>
      <c r="I18" s="322" t="s">
        <v>4311</v>
      </c>
      <c r="J18" s="68"/>
      <c r="K18" s="68"/>
      <c r="L18" s="68"/>
      <c r="M18" s="68"/>
      <c r="N18" s="323">
        <v>6487421.3300000001</v>
      </c>
      <c r="O18" s="323">
        <v>0</v>
      </c>
      <c r="P18" s="324">
        <v>44503710.32</v>
      </c>
      <c r="Q18" s="324">
        <v>0</v>
      </c>
      <c r="R18" s="325" t="s">
        <v>1477</v>
      </c>
      <c r="S18" s="343"/>
      <c r="T18" s="269"/>
    </row>
    <row r="19" spans="1:20" ht="76.5">
      <c r="A19" s="68">
        <v>20</v>
      </c>
      <c r="B19" s="68"/>
      <c r="C19" s="69" t="s">
        <v>41</v>
      </c>
      <c r="D19" s="108">
        <v>46029</v>
      </c>
      <c r="E19" s="108" t="s">
        <v>4229</v>
      </c>
      <c r="F19" s="189" t="s">
        <v>10</v>
      </c>
      <c r="G19" s="189">
        <v>1146168</v>
      </c>
      <c r="H19" s="68"/>
      <c r="I19" s="322" t="s">
        <v>4312</v>
      </c>
      <c r="J19" s="68"/>
      <c r="K19" s="68"/>
      <c r="L19" s="68"/>
      <c r="M19" s="68"/>
      <c r="N19" s="323">
        <v>11.66</v>
      </c>
      <c r="O19" s="323">
        <v>0</v>
      </c>
      <c r="P19" s="324">
        <v>79.989999999999995</v>
      </c>
      <c r="Q19" s="324">
        <v>0</v>
      </c>
      <c r="R19" s="325" t="s">
        <v>1477</v>
      </c>
      <c r="S19" s="343"/>
      <c r="T19" s="269"/>
    </row>
    <row r="20" spans="1:20" ht="63.75">
      <c r="A20" s="68">
        <v>20</v>
      </c>
      <c r="B20" s="68"/>
      <c r="C20" s="69" t="s">
        <v>41</v>
      </c>
      <c r="D20" s="108">
        <v>46029</v>
      </c>
      <c r="E20" s="108" t="s">
        <v>4230</v>
      </c>
      <c r="F20" s="189" t="s">
        <v>10</v>
      </c>
      <c r="G20" s="189">
        <v>1146175</v>
      </c>
      <c r="H20" s="68"/>
      <c r="I20" s="322" t="s">
        <v>4313</v>
      </c>
      <c r="J20" s="68"/>
      <c r="K20" s="68"/>
      <c r="L20" s="68"/>
      <c r="M20" s="68"/>
      <c r="N20" s="323">
        <v>11.66</v>
      </c>
      <c r="O20" s="323">
        <v>0</v>
      </c>
      <c r="P20" s="324">
        <v>79.989999999999995</v>
      </c>
      <c r="Q20" s="324">
        <v>0</v>
      </c>
      <c r="R20" s="325" t="s">
        <v>1477</v>
      </c>
      <c r="S20" s="343"/>
      <c r="T20" s="269"/>
    </row>
    <row r="21" spans="1:20" ht="63.75">
      <c r="A21" s="68">
        <v>513</v>
      </c>
      <c r="B21" s="68"/>
      <c r="C21" s="69" t="s">
        <v>160</v>
      </c>
      <c r="D21" s="108">
        <v>46034</v>
      </c>
      <c r="E21" s="108" t="s">
        <v>4231</v>
      </c>
      <c r="F21" s="189" t="s">
        <v>6</v>
      </c>
      <c r="G21" s="189">
        <v>3438110</v>
      </c>
      <c r="H21" s="68"/>
      <c r="I21" s="322" t="s">
        <v>4314</v>
      </c>
      <c r="J21" s="68"/>
      <c r="K21" s="68"/>
      <c r="L21" s="68"/>
      <c r="M21" s="68"/>
      <c r="N21" s="323">
        <v>0</v>
      </c>
      <c r="O21" s="323">
        <v>62606.18</v>
      </c>
      <c r="P21" s="324">
        <v>0</v>
      </c>
      <c r="Q21" s="324">
        <v>429478.39</v>
      </c>
      <c r="R21" s="325" t="s">
        <v>1477</v>
      </c>
      <c r="S21" s="343"/>
      <c r="T21" s="269"/>
    </row>
    <row r="22" spans="1:20" ht="76.5">
      <c r="A22" s="68">
        <v>20</v>
      </c>
      <c r="B22" s="68"/>
      <c r="C22" s="69" t="s">
        <v>41</v>
      </c>
      <c r="D22" s="108">
        <v>46035</v>
      </c>
      <c r="E22" s="108" t="s">
        <v>4232</v>
      </c>
      <c r="F22" s="189" t="s">
        <v>10</v>
      </c>
      <c r="G22" s="189">
        <v>1146393</v>
      </c>
      <c r="H22" s="68"/>
      <c r="I22" s="322" t="s">
        <v>4315</v>
      </c>
      <c r="J22" s="68"/>
      <c r="K22" s="68"/>
      <c r="L22" s="68"/>
      <c r="M22" s="68"/>
      <c r="N22" s="323">
        <v>11.66</v>
      </c>
      <c r="O22" s="323">
        <v>0</v>
      </c>
      <c r="P22" s="324">
        <v>79.989999999999995</v>
      </c>
      <c r="Q22" s="324">
        <v>0</v>
      </c>
      <c r="R22" s="325" t="s">
        <v>1477</v>
      </c>
      <c r="S22" s="343"/>
      <c r="T22" s="269"/>
    </row>
    <row r="23" spans="1:20" ht="51">
      <c r="A23" s="68" t="s">
        <v>542</v>
      </c>
      <c r="B23" s="68"/>
      <c r="C23" s="69" t="s">
        <v>686</v>
      </c>
      <c r="D23" s="108">
        <v>46036</v>
      </c>
      <c r="E23" s="108" t="s">
        <v>4233</v>
      </c>
      <c r="F23" s="189" t="s">
        <v>19</v>
      </c>
      <c r="G23" s="189">
        <v>21035</v>
      </c>
      <c r="H23" s="68"/>
      <c r="I23" s="322" t="s">
        <v>4316</v>
      </c>
      <c r="J23" s="68"/>
      <c r="K23" s="68"/>
      <c r="L23" s="68"/>
      <c r="M23" s="68"/>
      <c r="N23" s="323">
        <v>6078031.1100000003</v>
      </c>
      <c r="O23" s="323">
        <v>0</v>
      </c>
      <c r="P23" s="324">
        <v>41695293.409999996</v>
      </c>
      <c r="Q23" s="324">
        <v>0</v>
      </c>
      <c r="R23" s="325" t="s">
        <v>1477</v>
      </c>
      <c r="S23" s="343"/>
      <c r="T23" s="269"/>
    </row>
    <row r="24" spans="1:20" ht="102">
      <c r="A24" s="68" t="s">
        <v>542</v>
      </c>
      <c r="B24" s="68"/>
      <c r="C24" s="69" t="s">
        <v>686</v>
      </c>
      <c r="D24" s="108">
        <v>46037</v>
      </c>
      <c r="E24" s="108" t="s">
        <v>4234</v>
      </c>
      <c r="F24" s="189" t="s">
        <v>6</v>
      </c>
      <c r="G24" s="189">
        <v>1146480</v>
      </c>
      <c r="H24" s="68"/>
      <c r="I24" s="322" t="s">
        <v>4317</v>
      </c>
      <c r="J24" s="68"/>
      <c r="K24" s="68"/>
      <c r="L24" s="68"/>
      <c r="M24" s="68"/>
      <c r="N24" s="323">
        <v>0</v>
      </c>
      <c r="O24" s="323">
        <v>36399.870000000003</v>
      </c>
      <c r="P24" s="324">
        <v>0</v>
      </c>
      <c r="Q24" s="324">
        <v>249703.11</v>
      </c>
      <c r="R24" s="325" t="s">
        <v>1477</v>
      </c>
      <c r="S24" s="343"/>
      <c r="T24" s="269"/>
    </row>
    <row r="25" spans="1:20" ht="102">
      <c r="A25" s="68" t="s">
        <v>542</v>
      </c>
      <c r="B25" s="68"/>
      <c r="C25" s="69" t="s">
        <v>686</v>
      </c>
      <c r="D25" s="108">
        <v>46037</v>
      </c>
      <c r="E25" s="108" t="s">
        <v>4235</v>
      </c>
      <c r="F25" s="189" t="s">
        <v>6</v>
      </c>
      <c r="G25" s="189">
        <v>1146482</v>
      </c>
      <c r="H25" s="68"/>
      <c r="I25" s="322" t="s">
        <v>4317</v>
      </c>
      <c r="J25" s="68"/>
      <c r="K25" s="68"/>
      <c r="L25" s="68"/>
      <c r="M25" s="68"/>
      <c r="N25" s="323">
        <v>0</v>
      </c>
      <c r="O25" s="323">
        <v>11534.71</v>
      </c>
      <c r="P25" s="324">
        <v>0</v>
      </c>
      <c r="Q25" s="324">
        <v>79128.11</v>
      </c>
      <c r="R25" s="325" t="s">
        <v>1477</v>
      </c>
      <c r="S25" s="343"/>
      <c r="T25" s="269"/>
    </row>
    <row r="26" spans="1:20" ht="51">
      <c r="A26" s="68" t="s">
        <v>542</v>
      </c>
      <c r="B26" s="68"/>
      <c r="C26" s="69" t="s">
        <v>686</v>
      </c>
      <c r="D26" s="108">
        <v>46037</v>
      </c>
      <c r="E26" s="108" t="s">
        <v>4236</v>
      </c>
      <c r="F26" s="189" t="s">
        <v>19</v>
      </c>
      <c r="G26" s="189">
        <v>20991</v>
      </c>
      <c r="H26" s="68"/>
      <c r="I26" s="322" t="s">
        <v>4318</v>
      </c>
      <c r="J26" s="68"/>
      <c r="K26" s="68"/>
      <c r="L26" s="68"/>
      <c r="M26" s="68"/>
      <c r="N26" s="323">
        <v>921928.04</v>
      </c>
      <c r="O26" s="323">
        <v>0</v>
      </c>
      <c r="P26" s="324">
        <v>6324426.3499999996</v>
      </c>
      <c r="Q26" s="324">
        <v>0</v>
      </c>
      <c r="R26" s="325" t="s">
        <v>1477</v>
      </c>
      <c r="S26" s="343"/>
      <c r="T26" s="269"/>
    </row>
    <row r="27" spans="1:20" ht="51">
      <c r="A27" s="68" t="s">
        <v>542</v>
      </c>
      <c r="B27" s="68"/>
      <c r="C27" s="69" t="s">
        <v>686</v>
      </c>
      <c r="D27" s="108">
        <v>46037</v>
      </c>
      <c r="E27" s="108" t="s">
        <v>4237</v>
      </c>
      <c r="F27" s="189" t="s">
        <v>19</v>
      </c>
      <c r="G27" s="189">
        <v>21049</v>
      </c>
      <c r="H27" s="68"/>
      <c r="I27" s="322" t="s">
        <v>4319</v>
      </c>
      <c r="J27" s="68"/>
      <c r="K27" s="68"/>
      <c r="L27" s="68"/>
      <c r="M27" s="68"/>
      <c r="N27" s="323">
        <v>1675998.05</v>
      </c>
      <c r="O27" s="323">
        <v>0</v>
      </c>
      <c r="P27" s="324">
        <v>11497346.619999999</v>
      </c>
      <c r="Q27" s="324">
        <v>0</v>
      </c>
      <c r="R27" s="325" t="s">
        <v>1477</v>
      </c>
      <c r="S27" s="343"/>
      <c r="T27" s="269"/>
    </row>
    <row r="28" spans="1:20" ht="51">
      <c r="A28" s="68" t="s">
        <v>542</v>
      </c>
      <c r="B28" s="68"/>
      <c r="C28" s="69" t="s">
        <v>686</v>
      </c>
      <c r="D28" s="108">
        <v>46037</v>
      </c>
      <c r="E28" s="108" t="s">
        <v>4238</v>
      </c>
      <c r="F28" s="189" t="s">
        <v>19</v>
      </c>
      <c r="G28" s="189">
        <v>20990</v>
      </c>
      <c r="H28" s="68"/>
      <c r="I28" s="322" t="s">
        <v>4320</v>
      </c>
      <c r="J28" s="68"/>
      <c r="K28" s="68"/>
      <c r="L28" s="68"/>
      <c r="M28" s="68"/>
      <c r="N28" s="323">
        <v>1651261.13</v>
      </c>
      <c r="O28" s="323">
        <v>0</v>
      </c>
      <c r="P28" s="324">
        <v>11327651.35</v>
      </c>
      <c r="Q28" s="324">
        <v>0</v>
      </c>
      <c r="R28" s="325" t="s">
        <v>1477</v>
      </c>
      <c r="S28" s="343"/>
      <c r="T28" s="269"/>
    </row>
    <row r="29" spans="1:20" ht="51">
      <c r="A29" s="68" t="s">
        <v>542</v>
      </c>
      <c r="B29" s="68"/>
      <c r="C29" s="69" t="s">
        <v>686</v>
      </c>
      <c r="D29" s="108">
        <v>46037</v>
      </c>
      <c r="E29" s="108" t="s">
        <v>4239</v>
      </c>
      <c r="F29" s="189" t="s">
        <v>19</v>
      </c>
      <c r="G29" s="189">
        <v>20984</v>
      </c>
      <c r="H29" s="68"/>
      <c r="I29" s="322" t="s">
        <v>4321</v>
      </c>
      <c r="J29" s="68"/>
      <c r="K29" s="68"/>
      <c r="L29" s="68"/>
      <c r="M29" s="68"/>
      <c r="N29" s="323">
        <v>2724302.03</v>
      </c>
      <c r="O29" s="323">
        <v>0</v>
      </c>
      <c r="P29" s="324">
        <v>18688711.93</v>
      </c>
      <c r="Q29" s="324">
        <v>0</v>
      </c>
      <c r="R29" s="325" t="s">
        <v>1477</v>
      </c>
      <c r="S29" s="343"/>
      <c r="T29" s="269"/>
    </row>
    <row r="30" spans="1:20" ht="51">
      <c r="A30" s="68" t="s">
        <v>542</v>
      </c>
      <c r="B30" s="68"/>
      <c r="C30" s="69" t="s">
        <v>686</v>
      </c>
      <c r="D30" s="108">
        <v>46037</v>
      </c>
      <c r="E30" s="108" t="s">
        <v>4240</v>
      </c>
      <c r="F30" s="189" t="s">
        <v>19</v>
      </c>
      <c r="G30" s="189">
        <v>20978</v>
      </c>
      <c r="H30" s="68"/>
      <c r="I30" s="322" t="s">
        <v>4322</v>
      </c>
      <c r="J30" s="68"/>
      <c r="K30" s="68"/>
      <c r="L30" s="68"/>
      <c r="M30" s="68"/>
      <c r="N30" s="323">
        <v>142768.70000000001</v>
      </c>
      <c r="O30" s="323">
        <v>0</v>
      </c>
      <c r="P30" s="324">
        <v>979393.28</v>
      </c>
      <c r="Q30" s="324">
        <v>0</v>
      </c>
      <c r="R30" s="325" t="s">
        <v>1477</v>
      </c>
      <c r="S30" s="343"/>
      <c r="T30" s="269"/>
    </row>
    <row r="31" spans="1:20" ht="51">
      <c r="A31" s="68" t="s">
        <v>542</v>
      </c>
      <c r="B31" s="68"/>
      <c r="C31" s="69" t="s">
        <v>686</v>
      </c>
      <c r="D31" s="108">
        <v>46037</v>
      </c>
      <c r="E31" s="108" t="s">
        <v>4241</v>
      </c>
      <c r="F31" s="189" t="s">
        <v>19</v>
      </c>
      <c r="G31" s="189">
        <v>20989</v>
      </c>
      <c r="H31" s="68"/>
      <c r="I31" s="322" t="s">
        <v>4323</v>
      </c>
      <c r="J31" s="68"/>
      <c r="K31" s="68"/>
      <c r="L31" s="68"/>
      <c r="M31" s="68"/>
      <c r="N31" s="323">
        <v>961052.17</v>
      </c>
      <c r="O31" s="323">
        <v>0</v>
      </c>
      <c r="P31" s="324">
        <v>6592817.8899999997</v>
      </c>
      <c r="Q31" s="324">
        <v>0</v>
      </c>
      <c r="R31" s="325" t="s">
        <v>1477</v>
      </c>
      <c r="S31" s="343"/>
      <c r="T31" s="269"/>
    </row>
    <row r="32" spans="1:20" ht="51">
      <c r="A32" s="68" t="s">
        <v>542</v>
      </c>
      <c r="B32" s="68"/>
      <c r="C32" s="69" t="s">
        <v>686</v>
      </c>
      <c r="D32" s="108">
        <v>46037</v>
      </c>
      <c r="E32" s="108" t="s">
        <v>4242</v>
      </c>
      <c r="F32" s="189" t="s">
        <v>19</v>
      </c>
      <c r="G32" s="189">
        <v>20986</v>
      </c>
      <c r="H32" s="68"/>
      <c r="I32" s="322" t="s">
        <v>4324</v>
      </c>
      <c r="J32" s="68"/>
      <c r="K32" s="68"/>
      <c r="L32" s="68"/>
      <c r="M32" s="68"/>
      <c r="N32" s="323">
        <v>59900.27</v>
      </c>
      <c r="O32" s="323">
        <v>0</v>
      </c>
      <c r="P32" s="324">
        <v>410915.85</v>
      </c>
      <c r="Q32" s="324">
        <v>0</v>
      </c>
      <c r="R32" s="325" t="s">
        <v>1477</v>
      </c>
      <c r="S32" s="343"/>
      <c r="T32" s="269"/>
    </row>
    <row r="33" spans="1:20" ht="51">
      <c r="A33" s="68" t="s">
        <v>542</v>
      </c>
      <c r="B33" s="68"/>
      <c r="C33" s="69" t="s">
        <v>686</v>
      </c>
      <c r="D33" s="108">
        <v>46037</v>
      </c>
      <c r="E33" s="108" t="s">
        <v>4243</v>
      </c>
      <c r="F33" s="189" t="s">
        <v>19</v>
      </c>
      <c r="G33" s="189">
        <v>21017</v>
      </c>
      <c r="H33" s="68"/>
      <c r="I33" s="322" t="s">
        <v>4325</v>
      </c>
      <c r="J33" s="68"/>
      <c r="K33" s="68"/>
      <c r="L33" s="68"/>
      <c r="M33" s="68"/>
      <c r="N33" s="323">
        <v>3083711.62</v>
      </c>
      <c r="O33" s="323">
        <v>0</v>
      </c>
      <c r="P33" s="324">
        <v>21154261.710000001</v>
      </c>
      <c r="Q33" s="324">
        <v>0</v>
      </c>
      <c r="R33" s="325" t="s">
        <v>1477</v>
      </c>
      <c r="S33" s="343"/>
      <c r="T33" s="269"/>
    </row>
    <row r="34" spans="1:20" ht="51">
      <c r="A34" s="68" t="s">
        <v>542</v>
      </c>
      <c r="B34" s="68"/>
      <c r="C34" s="69" t="s">
        <v>686</v>
      </c>
      <c r="D34" s="108">
        <v>46037</v>
      </c>
      <c r="E34" s="108" t="s">
        <v>4244</v>
      </c>
      <c r="F34" s="189" t="s">
        <v>19</v>
      </c>
      <c r="G34" s="189">
        <v>21060</v>
      </c>
      <c r="H34" s="68"/>
      <c r="I34" s="322" t="s">
        <v>4326</v>
      </c>
      <c r="J34" s="68"/>
      <c r="K34" s="68"/>
      <c r="L34" s="68"/>
      <c r="M34" s="68"/>
      <c r="N34" s="323">
        <v>5287036.9400000004</v>
      </c>
      <c r="O34" s="323">
        <v>0</v>
      </c>
      <c r="P34" s="324">
        <v>36269073.409999996</v>
      </c>
      <c r="Q34" s="324">
        <v>0</v>
      </c>
      <c r="R34" s="325" t="s">
        <v>1477</v>
      </c>
      <c r="S34" s="343"/>
      <c r="T34" s="269"/>
    </row>
    <row r="35" spans="1:20" ht="63.75">
      <c r="A35" s="68" t="s">
        <v>542</v>
      </c>
      <c r="B35" s="68"/>
      <c r="C35" s="69" t="s">
        <v>686</v>
      </c>
      <c r="D35" s="108">
        <v>46037</v>
      </c>
      <c r="E35" s="108" t="s">
        <v>4245</v>
      </c>
      <c r="F35" s="189" t="s">
        <v>19</v>
      </c>
      <c r="G35" s="189">
        <v>21069</v>
      </c>
      <c r="H35" s="68"/>
      <c r="I35" s="322" t="s">
        <v>4327</v>
      </c>
      <c r="J35" s="68"/>
      <c r="K35" s="68"/>
      <c r="L35" s="68"/>
      <c r="M35" s="68"/>
      <c r="N35" s="323">
        <v>9309418.5700000003</v>
      </c>
      <c r="O35" s="323">
        <v>0</v>
      </c>
      <c r="P35" s="324">
        <v>63862611.390000001</v>
      </c>
      <c r="Q35" s="324">
        <v>0</v>
      </c>
      <c r="R35" s="325" t="s">
        <v>1477</v>
      </c>
      <c r="S35" s="343"/>
      <c r="T35" s="269"/>
    </row>
    <row r="36" spans="1:20" ht="51">
      <c r="A36" s="68" t="s">
        <v>542</v>
      </c>
      <c r="B36" s="68"/>
      <c r="C36" s="69" t="s">
        <v>686</v>
      </c>
      <c r="D36" s="108">
        <v>46037</v>
      </c>
      <c r="E36" s="108" t="s">
        <v>4246</v>
      </c>
      <c r="F36" s="189" t="s">
        <v>19</v>
      </c>
      <c r="G36" s="189">
        <v>21065</v>
      </c>
      <c r="H36" s="68"/>
      <c r="I36" s="322" t="s">
        <v>4328</v>
      </c>
      <c r="J36" s="68"/>
      <c r="K36" s="68"/>
      <c r="L36" s="68"/>
      <c r="M36" s="68"/>
      <c r="N36" s="323">
        <v>252709.64</v>
      </c>
      <c r="O36" s="323">
        <v>0</v>
      </c>
      <c r="P36" s="324">
        <v>1733588.13</v>
      </c>
      <c r="Q36" s="324">
        <v>0</v>
      </c>
      <c r="R36" s="325" t="s">
        <v>1477</v>
      </c>
      <c r="S36" s="343"/>
      <c r="T36" s="269"/>
    </row>
    <row r="37" spans="1:20" ht="51">
      <c r="A37" s="68" t="s">
        <v>542</v>
      </c>
      <c r="B37" s="68"/>
      <c r="C37" s="69" t="s">
        <v>686</v>
      </c>
      <c r="D37" s="108">
        <v>46037</v>
      </c>
      <c r="E37" s="108" t="s">
        <v>4247</v>
      </c>
      <c r="F37" s="189" t="s">
        <v>19</v>
      </c>
      <c r="G37" s="189">
        <v>20923</v>
      </c>
      <c r="H37" s="68"/>
      <c r="I37" s="322" t="s">
        <v>4329</v>
      </c>
      <c r="J37" s="68"/>
      <c r="K37" s="68"/>
      <c r="L37" s="68"/>
      <c r="M37" s="68"/>
      <c r="N37" s="323">
        <v>1210.82</v>
      </c>
      <c r="O37" s="323">
        <v>0</v>
      </c>
      <c r="P37" s="324">
        <v>8306.23</v>
      </c>
      <c r="Q37" s="324">
        <v>0</v>
      </c>
      <c r="R37" s="325" t="s">
        <v>1477</v>
      </c>
      <c r="S37" s="343"/>
      <c r="T37" s="269"/>
    </row>
    <row r="38" spans="1:20" ht="51">
      <c r="A38" s="68" t="s">
        <v>542</v>
      </c>
      <c r="B38" s="68"/>
      <c r="C38" s="69" t="s">
        <v>686</v>
      </c>
      <c r="D38" s="108">
        <v>46037</v>
      </c>
      <c r="E38" s="108" t="s">
        <v>4248</v>
      </c>
      <c r="F38" s="189" t="s">
        <v>19</v>
      </c>
      <c r="G38" s="189">
        <v>21073</v>
      </c>
      <c r="H38" s="68"/>
      <c r="I38" s="322" t="s">
        <v>4330</v>
      </c>
      <c r="J38" s="68"/>
      <c r="K38" s="68"/>
      <c r="L38" s="68"/>
      <c r="M38" s="68"/>
      <c r="N38" s="323">
        <v>15140.73</v>
      </c>
      <c r="O38" s="323">
        <v>0</v>
      </c>
      <c r="P38" s="324">
        <v>103865.41</v>
      </c>
      <c r="Q38" s="324">
        <v>0</v>
      </c>
      <c r="R38" s="325" t="s">
        <v>1477</v>
      </c>
      <c r="S38" s="343"/>
      <c r="T38" s="269"/>
    </row>
    <row r="39" spans="1:20" ht="51">
      <c r="A39" s="68" t="s">
        <v>542</v>
      </c>
      <c r="B39" s="68"/>
      <c r="C39" s="69" t="s">
        <v>686</v>
      </c>
      <c r="D39" s="108">
        <v>46037</v>
      </c>
      <c r="E39" s="108" t="s">
        <v>4249</v>
      </c>
      <c r="F39" s="189" t="s">
        <v>19</v>
      </c>
      <c r="G39" s="189">
        <v>20920</v>
      </c>
      <c r="H39" s="68"/>
      <c r="I39" s="322" t="s">
        <v>4331</v>
      </c>
      <c r="J39" s="68"/>
      <c r="K39" s="68"/>
      <c r="L39" s="68"/>
      <c r="M39" s="68"/>
      <c r="N39" s="323">
        <v>1713615.77</v>
      </c>
      <c r="O39" s="323">
        <v>0</v>
      </c>
      <c r="P39" s="324">
        <v>11755404.18</v>
      </c>
      <c r="Q39" s="324">
        <v>0</v>
      </c>
      <c r="R39" s="325" t="s">
        <v>1477</v>
      </c>
      <c r="S39" s="343"/>
      <c r="T39" s="269"/>
    </row>
    <row r="40" spans="1:20" ht="76.5">
      <c r="A40" s="68">
        <v>20</v>
      </c>
      <c r="B40" s="68"/>
      <c r="C40" s="69" t="s">
        <v>41</v>
      </c>
      <c r="D40" s="108">
        <v>46037</v>
      </c>
      <c r="E40" s="108" t="s">
        <v>4250</v>
      </c>
      <c r="F40" s="189" t="s">
        <v>10</v>
      </c>
      <c r="G40" s="189">
        <v>1146496</v>
      </c>
      <c r="H40" s="68"/>
      <c r="I40" s="322" t="s">
        <v>4332</v>
      </c>
      <c r="J40" s="68"/>
      <c r="K40" s="68"/>
      <c r="L40" s="68"/>
      <c r="M40" s="68"/>
      <c r="N40" s="323">
        <v>11.66</v>
      </c>
      <c r="O40" s="323">
        <v>0</v>
      </c>
      <c r="P40" s="324">
        <v>79.989999999999995</v>
      </c>
      <c r="Q40" s="324">
        <v>0</v>
      </c>
      <c r="R40" s="325" t="s">
        <v>1477</v>
      </c>
      <c r="S40" s="343"/>
      <c r="T40" s="269"/>
    </row>
    <row r="41" spans="1:20" ht="63.75">
      <c r="A41" s="68" t="s">
        <v>542</v>
      </c>
      <c r="B41" s="68"/>
      <c r="C41" s="69" t="s">
        <v>686</v>
      </c>
      <c r="D41" s="108">
        <v>46037</v>
      </c>
      <c r="E41" s="108" t="s">
        <v>4251</v>
      </c>
      <c r="F41" s="189" t="s">
        <v>19</v>
      </c>
      <c r="G41" s="189">
        <v>21034</v>
      </c>
      <c r="H41" s="68"/>
      <c r="I41" s="322" t="s">
        <v>4333</v>
      </c>
      <c r="J41" s="68"/>
      <c r="K41" s="68"/>
      <c r="L41" s="68"/>
      <c r="M41" s="68"/>
      <c r="N41" s="323">
        <v>511362.58</v>
      </c>
      <c r="O41" s="323">
        <v>0</v>
      </c>
      <c r="P41" s="324">
        <v>3507947.3</v>
      </c>
      <c r="Q41" s="324">
        <v>0</v>
      </c>
      <c r="R41" s="325" t="s">
        <v>1477</v>
      </c>
      <c r="S41" s="343"/>
      <c r="T41" s="269"/>
    </row>
    <row r="42" spans="1:20" ht="51">
      <c r="A42" s="68" t="s">
        <v>542</v>
      </c>
      <c r="B42" s="68"/>
      <c r="C42" s="69" t="s">
        <v>686</v>
      </c>
      <c r="D42" s="108">
        <v>46037</v>
      </c>
      <c r="E42" s="108" t="s">
        <v>4252</v>
      </c>
      <c r="F42" s="189" t="s">
        <v>19</v>
      </c>
      <c r="G42" s="189">
        <v>20921</v>
      </c>
      <c r="H42" s="68"/>
      <c r="I42" s="322" t="s">
        <v>4334</v>
      </c>
      <c r="J42" s="68"/>
      <c r="K42" s="68"/>
      <c r="L42" s="68"/>
      <c r="M42" s="68"/>
      <c r="N42" s="323">
        <v>148604.79999999999</v>
      </c>
      <c r="O42" s="323">
        <v>0</v>
      </c>
      <c r="P42" s="324">
        <v>1019428.93</v>
      </c>
      <c r="Q42" s="324">
        <v>0</v>
      </c>
      <c r="R42" s="325" t="s">
        <v>1477</v>
      </c>
      <c r="S42" s="343"/>
      <c r="T42" s="269"/>
    </row>
    <row r="43" spans="1:20" ht="51">
      <c r="A43" s="68" t="s">
        <v>542</v>
      </c>
      <c r="B43" s="68"/>
      <c r="C43" s="69" t="s">
        <v>686</v>
      </c>
      <c r="D43" s="108">
        <v>46037</v>
      </c>
      <c r="E43" s="108" t="s">
        <v>4253</v>
      </c>
      <c r="F43" s="189" t="s">
        <v>19</v>
      </c>
      <c r="G43" s="189">
        <v>21030</v>
      </c>
      <c r="H43" s="68"/>
      <c r="I43" s="322" t="s">
        <v>4335</v>
      </c>
      <c r="J43" s="68"/>
      <c r="K43" s="68"/>
      <c r="L43" s="68"/>
      <c r="M43" s="68"/>
      <c r="N43" s="323">
        <v>3049.1</v>
      </c>
      <c r="O43" s="323">
        <v>0</v>
      </c>
      <c r="P43" s="324">
        <v>20916.830000000002</v>
      </c>
      <c r="Q43" s="324">
        <v>0</v>
      </c>
      <c r="R43" s="325" t="s">
        <v>1477</v>
      </c>
      <c r="S43" s="343"/>
      <c r="T43" s="269"/>
    </row>
    <row r="44" spans="1:20" ht="51">
      <c r="A44" s="68" t="s">
        <v>542</v>
      </c>
      <c r="B44" s="68"/>
      <c r="C44" s="69" t="s">
        <v>686</v>
      </c>
      <c r="D44" s="108">
        <v>46037</v>
      </c>
      <c r="E44" s="108" t="s">
        <v>4254</v>
      </c>
      <c r="F44" s="189" t="s">
        <v>19</v>
      </c>
      <c r="G44" s="189">
        <v>21146</v>
      </c>
      <c r="H44" s="68"/>
      <c r="I44" s="322" t="s">
        <v>4336</v>
      </c>
      <c r="J44" s="68"/>
      <c r="K44" s="68"/>
      <c r="L44" s="68"/>
      <c r="M44" s="68"/>
      <c r="N44" s="323">
        <v>126276.62</v>
      </c>
      <c r="O44" s="323">
        <v>0</v>
      </c>
      <c r="P44" s="324">
        <v>866257.61</v>
      </c>
      <c r="Q44" s="324">
        <v>0</v>
      </c>
      <c r="R44" s="325" t="s">
        <v>1477</v>
      </c>
      <c r="S44" s="343"/>
      <c r="T44" s="269"/>
    </row>
    <row r="45" spans="1:20" ht="51">
      <c r="A45" s="68" t="s">
        <v>542</v>
      </c>
      <c r="B45" s="68"/>
      <c r="C45" s="69" t="s">
        <v>686</v>
      </c>
      <c r="D45" s="108">
        <v>46037</v>
      </c>
      <c r="E45" s="108" t="s">
        <v>4255</v>
      </c>
      <c r="F45" s="189" t="s">
        <v>19</v>
      </c>
      <c r="G45" s="189">
        <v>20922</v>
      </c>
      <c r="H45" s="68"/>
      <c r="I45" s="322" t="s">
        <v>4337</v>
      </c>
      <c r="J45" s="68"/>
      <c r="K45" s="68"/>
      <c r="L45" s="68"/>
      <c r="M45" s="68"/>
      <c r="N45" s="323">
        <v>3109163.98</v>
      </c>
      <c r="O45" s="323">
        <v>0</v>
      </c>
      <c r="P45" s="324">
        <v>21328864.899999999</v>
      </c>
      <c r="Q45" s="324">
        <v>0</v>
      </c>
      <c r="R45" s="325" t="s">
        <v>1477</v>
      </c>
      <c r="S45" s="343"/>
      <c r="T45" s="269"/>
    </row>
    <row r="46" spans="1:20" ht="51">
      <c r="A46" s="68" t="s">
        <v>542</v>
      </c>
      <c r="B46" s="68"/>
      <c r="C46" s="69" t="s">
        <v>686</v>
      </c>
      <c r="D46" s="108">
        <v>46042</v>
      </c>
      <c r="E46" s="108" t="s">
        <v>4256</v>
      </c>
      <c r="F46" s="189" t="s">
        <v>19</v>
      </c>
      <c r="G46" s="189">
        <v>21072</v>
      </c>
      <c r="H46" s="68"/>
      <c r="I46" s="322" t="s">
        <v>4338</v>
      </c>
      <c r="J46" s="68"/>
      <c r="K46" s="68"/>
      <c r="L46" s="68"/>
      <c r="M46" s="68"/>
      <c r="N46" s="323">
        <v>1803.4</v>
      </c>
      <c r="O46" s="323">
        <v>0</v>
      </c>
      <c r="P46" s="324">
        <v>12371.32</v>
      </c>
      <c r="Q46" s="324">
        <v>0</v>
      </c>
      <c r="R46" s="325" t="s">
        <v>1477</v>
      </c>
      <c r="S46" s="343"/>
      <c r="T46" s="269"/>
    </row>
    <row r="47" spans="1:20" ht="51">
      <c r="A47" s="68" t="s">
        <v>542</v>
      </c>
      <c r="B47" s="68"/>
      <c r="C47" s="69" t="s">
        <v>686</v>
      </c>
      <c r="D47" s="108">
        <v>46042</v>
      </c>
      <c r="E47" s="108" t="s">
        <v>4257</v>
      </c>
      <c r="F47" s="189" t="s">
        <v>19</v>
      </c>
      <c r="G47" s="189">
        <v>21066</v>
      </c>
      <c r="H47" s="68"/>
      <c r="I47" s="322" t="s">
        <v>4339</v>
      </c>
      <c r="J47" s="68"/>
      <c r="K47" s="68"/>
      <c r="L47" s="68"/>
      <c r="M47" s="68"/>
      <c r="N47" s="323">
        <v>111843.35</v>
      </c>
      <c r="O47" s="323">
        <v>0</v>
      </c>
      <c r="P47" s="324">
        <v>767245.38</v>
      </c>
      <c r="Q47" s="324">
        <v>0</v>
      </c>
      <c r="R47" s="325" t="s">
        <v>1477</v>
      </c>
      <c r="S47" s="343"/>
      <c r="T47" s="269"/>
    </row>
    <row r="48" spans="1:20" ht="51">
      <c r="A48" s="68" t="s">
        <v>542</v>
      </c>
      <c r="B48" s="68"/>
      <c r="C48" s="69" t="s">
        <v>686</v>
      </c>
      <c r="D48" s="108">
        <v>46042</v>
      </c>
      <c r="E48" s="108" t="s">
        <v>4258</v>
      </c>
      <c r="F48" s="189" t="s">
        <v>19</v>
      </c>
      <c r="G48" s="189">
        <v>21124</v>
      </c>
      <c r="H48" s="68"/>
      <c r="I48" s="322" t="s">
        <v>4340</v>
      </c>
      <c r="J48" s="68"/>
      <c r="K48" s="68"/>
      <c r="L48" s="68"/>
      <c r="M48" s="68"/>
      <c r="N48" s="323">
        <v>258701.81</v>
      </c>
      <c r="O48" s="323">
        <v>0</v>
      </c>
      <c r="P48" s="324">
        <v>1774694.42</v>
      </c>
      <c r="Q48" s="324">
        <v>0</v>
      </c>
      <c r="R48" s="325" t="s">
        <v>1477</v>
      </c>
      <c r="S48" s="343"/>
      <c r="T48" s="269"/>
    </row>
    <row r="49" spans="1:20" ht="63.75">
      <c r="A49" s="68" t="s">
        <v>542</v>
      </c>
      <c r="B49" s="68"/>
      <c r="C49" s="69" t="s">
        <v>686</v>
      </c>
      <c r="D49" s="108">
        <v>46042</v>
      </c>
      <c r="E49" s="108" t="s">
        <v>4259</v>
      </c>
      <c r="F49" s="189" t="s">
        <v>6</v>
      </c>
      <c r="G49" s="189">
        <v>3447824</v>
      </c>
      <c r="H49" s="68"/>
      <c r="I49" s="322" t="s">
        <v>4341</v>
      </c>
      <c r="J49" s="68"/>
      <c r="K49" s="68"/>
      <c r="L49" s="68"/>
      <c r="M49" s="68"/>
      <c r="N49" s="323">
        <v>0</v>
      </c>
      <c r="O49" s="323">
        <v>100000000</v>
      </c>
      <c r="P49" s="324">
        <v>0</v>
      </c>
      <c r="Q49" s="324">
        <v>686000000</v>
      </c>
      <c r="R49" s="325" t="s">
        <v>1477</v>
      </c>
      <c r="S49" s="343"/>
      <c r="T49" s="269"/>
    </row>
    <row r="50" spans="1:20" ht="63.75">
      <c r="A50" s="68" t="s">
        <v>542</v>
      </c>
      <c r="B50" s="68"/>
      <c r="C50" s="69" t="s">
        <v>686</v>
      </c>
      <c r="D50" s="108">
        <v>46043</v>
      </c>
      <c r="E50" s="108" t="s">
        <v>4260</v>
      </c>
      <c r="F50" s="189" t="s">
        <v>19</v>
      </c>
      <c r="G50" s="189">
        <v>21009</v>
      </c>
      <c r="H50" s="68"/>
      <c r="I50" s="322" t="s">
        <v>4342</v>
      </c>
      <c r="J50" s="68"/>
      <c r="K50" s="68"/>
      <c r="L50" s="68"/>
      <c r="M50" s="68"/>
      <c r="N50" s="323">
        <v>13059378.289999999</v>
      </c>
      <c r="O50" s="323">
        <v>0</v>
      </c>
      <c r="P50" s="324">
        <v>89587335.069999993</v>
      </c>
      <c r="Q50" s="324">
        <v>0</v>
      </c>
      <c r="R50" s="325" t="s">
        <v>1477</v>
      </c>
      <c r="S50" s="343"/>
      <c r="T50" s="269"/>
    </row>
    <row r="51" spans="1:20" ht="63.75">
      <c r="A51" s="68" t="s">
        <v>542</v>
      </c>
      <c r="B51" s="68"/>
      <c r="C51" s="69" t="s">
        <v>686</v>
      </c>
      <c r="D51" s="108">
        <v>46043</v>
      </c>
      <c r="E51" s="108" t="s">
        <v>4261</v>
      </c>
      <c r="F51" s="189" t="s">
        <v>12</v>
      </c>
      <c r="G51" s="189">
        <v>21009</v>
      </c>
      <c r="H51" s="68"/>
      <c r="I51" s="322" t="s">
        <v>4343</v>
      </c>
      <c r="J51" s="68"/>
      <c r="K51" s="68"/>
      <c r="L51" s="68"/>
      <c r="M51" s="68"/>
      <c r="N51" s="323">
        <v>10</v>
      </c>
      <c r="O51" s="323">
        <v>0</v>
      </c>
      <c r="P51" s="324">
        <v>68.599999999999994</v>
      </c>
      <c r="Q51" s="324">
        <v>0</v>
      </c>
      <c r="R51" s="325" t="s">
        <v>1477</v>
      </c>
      <c r="S51" s="343"/>
      <c r="T51" s="269"/>
    </row>
    <row r="52" spans="1:20" ht="63.75">
      <c r="A52" s="68" t="s">
        <v>542</v>
      </c>
      <c r="B52" s="68"/>
      <c r="C52" s="69" t="s">
        <v>686</v>
      </c>
      <c r="D52" s="108">
        <v>46043</v>
      </c>
      <c r="E52" s="108" t="s">
        <v>4262</v>
      </c>
      <c r="F52" s="189" t="s">
        <v>19</v>
      </c>
      <c r="G52" s="189">
        <v>21011</v>
      </c>
      <c r="H52" s="68"/>
      <c r="I52" s="322" t="s">
        <v>4344</v>
      </c>
      <c r="J52" s="68"/>
      <c r="K52" s="68"/>
      <c r="L52" s="68"/>
      <c r="M52" s="68"/>
      <c r="N52" s="323">
        <v>24125203.800000001</v>
      </c>
      <c r="O52" s="323">
        <v>0</v>
      </c>
      <c r="P52" s="324">
        <v>165498898.06999999</v>
      </c>
      <c r="Q52" s="324">
        <v>0</v>
      </c>
      <c r="R52" s="325" t="s">
        <v>1477</v>
      </c>
      <c r="S52" s="343"/>
      <c r="T52" s="269"/>
    </row>
    <row r="53" spans="1:20" ht="63.75">
      <c r="A53" s="68" t="s">
        <v>542</v>
      </c>
      <c r="B53" s="68"/>
      <c r="C53" s="69" t="s">
        <v>686</v>
      </c>
      <c r="D53" s="108">
        <v>46043</v>
      </c>
      <c r="E53" s="108" t="s">
        <v>4263</v>
      </c>
      <c r="F53" s="189" t="s">
        <v>12</v>
      </c>
      <c r="G53" s="189">
        <v>21011</v>
      </c>
      <c r="H53" s="68"/>
      <c r="I53" s="322" t="s">
        <v>4345</v>
      </c>
      <c r="J53" s="68"/>
      <c r="K53" s="68"/>
      <c r="L53" s="68"/>
      <c r="M53" s="68"/>
      <c r="N53" s="323">
        <v>10</v>
      </c>
      <c r="O53" s="323">
        <v>0</v>
      </c>
      <c r="P53" s="324">
        <v>68.599999999999994</v>
      </c>
      <c r="Q53" s="324">
        <v>0</v>
      </c>
      <c r="R53" s="325" t="s">
        <v>1477</v>
      </c>
      <c r="S53" s="343"/>
      <c r="T53" s="269"/>
    </row>
    <row r="54" spans="1:20" ht="63.75">
      <c r="A54" s="68" t="s">
        <v>542</v>
      </c>
      <c r="B54" s="68"/>
      <c r="C54" s="69" t="s">
        <v>686</v>
      </c>
      <c r="D54" s="108">
        <v>46043</v>
      </c>
      <c r="E54" s="108" t="s">
        <v>4264</v>
      </c>
      <c r="F54" s="189" t="s">
        <v>19</v>
      </c>
      <c r="G54" s="189">
        <v>21007</v>
      </c>
      <c r="H54" s="68"/>
      <c r="I54" s="322" t="s">
        <v>4346</v>
      </c>
      <c r="J54" s="68"/>
      <c r="K54" s="68"/>
      <c r="L54" s="68"/>
      <c r="M54" s="68"/>
      <c r="N54" s="323">
        <v>31548710.98</v>
      </c>
      <c r="O54" s="323">
        <v>0</v>
      </c>
      <c r="P54" s="324">
        <v>216424157.31999999</v>
      </c>
      <c r="Q54" s="324">
        <v>0</v>
      </c>
      <c r="R54" s="325" t="s">
        <v>1477</v>
      </c>
      <c r="S54" s="343"/>
      <c r="T54" s="269"/>
    </row>
    <row r="55" spans="1:20" ht="63.75">
      <c r="A55" s="68" t="s">
        <v>542</v>
      </c>
      <c r="B55" s="68"/>
      <c r="C55" s="69" t="s">
        <v>686</v>
      </c>
      <c r="D55" s="108">
        <v>46043</v>
      </c>
      <c r="E55" s="108" t="s">
        <v>4265</v>
      </c>
      <c r="F55" s="189" t="s">
        <v>12</v>
      </c>
      <c r="G55" s="189">
        <v>21007</v>
      </c>
      <c r="H55" s="68"/>
      <c r="I55" s="322" t="s">
        <v>4347</v>
      </c>
      <c r="J55" s="68"/>
      <c r="K55" s="68"/>
      <c r="L55" s="68"/>
      <c r="M55" s="68"/>
      <c r="N55" s="323">
        <v>10</v>
      </c>
      <c r="O55" s="323">
        <v>0</v>
      </c>
      <c r="P55" s="324">
        <v>68.599999999999994</v>
      </c>
      <c r="Q55" s="324">
        <v>0</v>
      </c>
      <c r="R55" s="325" t="s">
        <v>1477</v>
      </c>
      <c r="S55" s="343"/>
      <c r="T55" s="269"/>
    </row>
    <row r="56" spans="1:20" ht="76.5">
      <c r="A56" s="68">
        <v>20</v>
      </c>
      <c r="B56" s="68"/>
      <c r="C56" s="69" t="s">
        <v>41</v>
      </c>
      <c r="D56" s="108">
        <v>46043</v>
      </c>
      <c r="E56" s="108" t="s">
        <v>4266</v>
      </c>
      <c r="F56" s="189" t="s">
        <v>10</v>
      </c>
      <c r="G56" s="189">
        <v>1147128</v>
      </c>
      <c r="H56" s="68"/>
      <c r="I56" s="322" t="s">
        <v>4348</v>
      </c>
      <c r="J56" s="68"/>
      <c r="K56" s="68"/>
      <c r="L56" s="68"/>
      <c r="M56" s="68"/>
      <c r="N56" s="323">
        <v>11.66</v>
      </c>
      <c r="O56" s="323">
        <v>0</v>
      </c>
      <c r="P56" s="324">
        <v>79.989999999999995</v>
      </c>
      <c r="Q56" s="324">
        <v>0</v>
      </c>
      <c r="R56" s="325" t="s">
        <v>1477</v>
      </c>
      <c r="S56" s="343"/>
      <c r="T56" s="269"/>
    </row>
    <row r="57" spans="1:20" ht="76.5">
      <c r="A57" s="68" t="s">
        <v>542</v>
      </c>
      <c r="B57" s="68"/>
      <c r="C57" s="69" t="s">
        <v>686</v>
      </c>
      <c r="D57" s="108">
        <v>46043</v>
      </c>
      <c r="E57" s="108" t="s">
        <v>4267</v>
      </c>
      <c r="F57" s="189" t="s">
        <v>12</v>
      </c>
      <c r="G57" s="189">
        <v>21040</v>
      </c>
      <c r="H57" s="68"/>
      <c r="I57" s="322" t="s">
        <v>4349</v>
      </c>
      <c r="J57" s="68"/>
      <c r="K57" s="68"/>
      <c r="L57" s="68"/>
      <c r="M57" s="68"/>
      <c r="N57" s="323">
        <v>10</v>
      </c>
      <c r="O57" s="323">
        <v>0</v>
      </c>
      <c r="P57" s="324">
        <v>68.599999999999994</v>
      </c>
      <c r="Q57" s="324">
        <v>0</v>
      </c>
      <c r="R57" s="325" t="s">
        <v>1477</v>
      </c>
      <c r="S57" s="343"/>
      <c r="T57" s="269"/>
    </row>
    <row r="58" spans="1:20" ht="76.5">
      <c r="A58" s="68" t="s">
        <v>542</v>
      </c>
      <c r="B58" s="68"/>
      <c r="C58" s="69" t="s">
        <v>686</v>
      </c>
      <c r="D58" s="108">
        <v>46043</v>
      </c>
      <c r="E58" s="108" t="s">
        <v>4268</v>
      </c>
      <c r="F58" s="189" t="s">
        <v>19</v>
      </c>
      <c r="G58" s="189">
        <v>21040</v>
      </c>
      <c r="H58" s="68"/>
      <c r="I58" s="322" t="s">
        <v>4350</v>
      </c>
      <c r="J58" s="68"/>
      <c r="K58" s="68"/>
      <c r="L58" s="68"/>
      <c r="M58" s="68"/>
      <c r="N58" s="323">
        <v>24296301.960000001</v>
      </c>
      <c r="O58" s="323">
        <v>0</v>
      </c>
      <c r="P58" s="324">
        <v>166672631.44999999</v>
      </c>
      <c r="Q58" s="324">
        <v>0</v>
      </c>
      <c r="R58" s="325" t="s">
        <v>1477</v>
      </c>
      <c r="S58" s="343"/>
      <c r="T58" s="269"/>
    </row>
    <row r="59" spans="1:20" ht="63.75">
      <c r="A59" s="68">
        <v>513</v>
      </c>
      <c r="B59" s="68"/>
      <c r="C59" s="69" t="s">
        <v>160</v>
      </c>
      <c r="D59" s="108">
        <v>46044</v>
      </c>
      <c r="E59" s="108" t="s">
        <v>4269</v>
      </c>
      <c r="F59" s="189" t="s">
        <v>6</v>
      </c>
      <c r="G59" s="189">
        <v>1147214</v>
      </c>
      <c r="H59" s="68"/>
      <c r="I59" s="322" t="s">
        <v>4351</v>
      </c>
      <c r="J59" s="68"/>
      <c r="K59" s="68"/>
      <c r="L59" s="68"/>
      <c r="M59" s="68"/>
      <c r="N59" s="323">
        <v>0</v>
      </c>
      <c r="O59" s="323">
        <v>34322252.119999997</v>
      </c>
      <c r="P59" s="324">
        <v>0</v>
      </c>
      <c r="Q59" s="324">
        <v>235450649.53999999</v>
      </c>
      <c r="R59" s="325" t="s">
        <v>1477</v>
      </c>
      <c r="S59" s="343"/>
      <c r="T59" s="269"/>
    </row>
    <row r="60" spans="1:20" ht="51">
      <c r="A60" s="68" t="s">
        <v>542</v>
      </c>
      <c r="B60" s="68"/>
      <c r="C60" s="69" t="s">
        <v>686</v>
      </c>
      <c r="D60" s="108">
        <v>46048</v>
      </c>
      <c r="E60" s="108" t="s">
        <v>4270</v>
      </c>
      <c r="F60" s="189" t="s">
        <v>19</v>
      </c>
      <c r="G60" s="189">
        <v>21002</v>
      </c>
      <c r="H60" s="68"/>
      <c r="I60" s="322" t="s">
        <v>4352</v>
      </c>
      <c r="J60" s="68"/>
      <c r="K60" s="68"/>
      <c r="L60" s="68"/>
      <c r="M60" s="68"/>
      <c r="N60" s="323">
        <v>960299.23</v>
      </c>
      <c r="O60" s="323">
        <v>0</v>
      </c>
      <c r="P60" s="324">
        <v>6587652.7199999997</v>
      </c>
      <c r="Q60" s="324">
        <v>0</v>
      </c>
      <c r="R60" s="325" t="s">
        <v>1477</v>
      </c>
      <c r="S60" s="343"/>
      <c r="T60" s="269"/>
    </row>
    <row r="61" spans="1:20" ht="51">
      <c r="A61" s="68" t="s">
        <v>542</v>
      </c>
      <c r="B61" s="68"/>
      <c r="C61" s="69" t="s">
        <v>686</v>
      </c>
      <c r="D61" s="108">
        <v>46048</v>
      </c>
      <c r="E61" s="108" t="s">
        <v>4271</v>
      </c>
      <c r="F61" s="189" t="s">
        <v>19</v>
      </c>
      <c r="G61" s="189">
        <v>21000</v>
      </c>
      <c r="H61" s="68"/>
      <c r="I61" s="322" t="s">
        <v>4353</v>
      </c>
      <c r="J61" s="68"/>
      <c r="K61" s="68"/>
      <c r="L61" s="68"/>
      <c r="M61" s="68"/>
      <c r="N61" s="323">
        <v>2982656.4</v>
      </c>
      <c r="O61" s="323">
        <v>0</v>
      </c>
      <c r="P61" s="324">
        <v>20461022.899999999</v>
      </c>
      <c r="Q61" s="324">
        <v>0</v>
      </c>
      <c r="R61" s="325" t="s">
        <v>1477</v>
      </c>
      <c r="S61" s="343"/>
      <c r="T61" s="269"/>
    </row>
    <row r="62" spans="1:20" ht="51">
      <c r="A62" s="68" t="s">
        <v>542</v>
      </c>
      <c r="B62" s="68"/>
      <c r="C62" s="69" t="s">
        <v>686</v>
      </c>
      <c r="D62" s="108">
        <v>46048</v>
      </c>
      <c r="E62" s="108" t="s">
        <v>4272</v>
      </c>
      <c r="F62" s="189" t="s">
        <v>19</v>
      </c>
      <c r="G62" s="189">
        <v>21001</v>
      </c>
      <c r="H62" s="68"/>
      <c r="I62" s="322" t="s">
        <v>4354</v>
      </c>
      <c r="J62" s="68"/>
      <c r="K62" s="68"/>
      <c r="L62" s="68"/>
      <c r="M62" s="68"/>
      <c r="N62" s="323">
        <v>1278117</v>
      </c>
      <c r="O62" s="323">
        <v>0</v>
      </c>
      <c r="P62" s="324">
        <v>8767882.6199999992</v>
      </c>
      <c r="Q62" s="324">
        <v>0</v>
      </c>
      <c r="R62" s="325" t="s">
        <v>1477</v>
      </c>
      <c r="S62" s="343"/>
      <c r="T62" s="269"/>
    </row>
    <row r="63" spans="1:20" ht="51">
      <c r="A63" s="68" t="s">
        <v>542</v>
      </c>
      <c r="B63" s="68"/>
      <c r="C63" s="69" t="s">
        <v>686</v>
      </c>
      <c r="D63" s="108">
        <v>46048</v>
      </c>
      <c r="E63" s="108" t="s">
        <v>4273</v>
      </c>
      <c r="F63" s="189" t="s">
        <v>19</v>
      </c>
      <c r="G63" s="189">
        <v>21012</v>
      </c>
      <c r="H63" s="68"/>
      <c r="I63" s="322" t="s">
        <v>4355</v>
      </c>
      <c r="J63" s="68"/>
      <c r="K63" s="68"/>
      <c r="L63" s="68"/>
      <c r="M63" s="68"/>
      <c r="N63" s="323">
        <v>3081450.01</v>
      </c>
      <c r="O63" s="323">
        <v>0</v>
      </c>
      <c r="P63" s="324">
        <v>21138747.07</v>
      </c>
      <c r="Q63" s="324">
        <v>0</v>
      </c>
      <c r="R63" s="325" t="s">
        <v>1477</v>
      </c>
      <c r="S63" s="343"/>
      <c r="T63" s="269"/>
    </row>
    <row r="64" spans="1:20" ht="51">
      <c r="A64" s="68" t="s">
        <v>542</v>
      </c>
      <c r="B64" s="68"/>
      <c r="C64" s="69" t="s">
        <v>686</v>
      </c>
      <c r="D64" s="108">
        <v>46048</v>
      </c>
      <c r="E64" s="108" t="s">
        <v>4274</v>
      </c>
      <c r="F64" s="189" t="s">
        <v>19</v>
      </c>
      <c r="G64" s="189">
        <v>20980</v>
      </c>
      <c r="H64" s="68"/>
      <c r="I64" s="322" t="s">
        <v>4356</v>
      </c>
      <c r="J64" s="68"/>
      <c r="K64" s="68"/>
      <c r="L64" s="68"/>
      <c r="M64" s="68"/>
      <c r="N64" s="323">
        <v>26717.81</v>
      </c>
      <c r="O64" s="323">
        <v>0</v>
      </c>
      <c r="P64" s="324">
        <v>183284.18</v>
      </c>
      <c r="Q64" s="324">
        <v>0</v>
      </c>
      <c r="R64" s="325" t="s">
        <v>1477</v>
      </c>
      <c r="S64" s="343"/>
      <c r="T64" s="269"/>
    </row>
    <row r="65" spans="1:20" ht="51">
      <c r="A65" s="68" t="s">
        <v>542</v>
      </c>
      <c r="B65" s="68"/>
      <c r="C65" s="69" t="s">
        <v>686</v>
      </c>
      <c r="D65" s="108">
        <v>46048</v>
      </c>
      <c r="E65" s="108" t="s">
        <v>4275</v>
      </c>
      <c r="F65" s="189" t="s">
        <v>19</v>
      </c>
      <c r="G65" s="189">
        <v>20971</v>
      </c>
      <c r="H65" s="68"/>
      <c r="I65" s="322" t="s">
        <v>4357</v>
      </c>
      <c r="J65" s="68"/>
      <c r="K65" s="68"/>
      <c r="L65" s="68"/>
      <c r="M65" s="68"/>
      <c r="N65" s="323">
        <v>165191.51</v>
      </c>
      <c r="O65" s="323">
        <v>0</v>
      </c>
      <c r="P65" s="324">
        <v>1133213.76</v>
      </c>
      <c r="Q65" s="324">
        <v>0</v>
      </c>
      <c r="R65" s="325" t="s">
        <v>1477</v>
      </c>
      <c r="S65" s="343"/>
      <c r="T65" s="269"/>
    </row>
    <row r="66" spans="1:20" ht="76.5">
      <c r="A66" s="68">
        <v>591</v>
      </c>
      <c r="B66" s="68"/>
      <c r="C66" s="69" t="s">
        <v>669</v>
      </c>
      <c r="D66" s="108">
        <v>46049</v>
      </c>
      <c r="E66" s="108" t="s">
        <v>4276</v>
      </c>
      <c r="F66" s="189" t="s">
        <v>6</v>
      </c>
      <c r="G66" s="189">
        <v>1147363</v>
      </c>
      <c r="H66" s="68"/>
      <c r="I66" s="322" t="s">
        <v>4358</v>
      </c>
      <c r="J66" s="68"/>
      <c r="K66" s="68"/>
      <c r="L66" s="68"/>
      <c r="M66" s="68"/>
      <c r="N66" s="323">
        <v>0</v>
      </c>
      <c r="O66" s="323">
        <v>11.24</v>
      </c>
      <c r="P66" s="324">
        <v>0</v>
      </c>
      <c r="Q66" s="324">
        <v>77.11</v>
      </c>
      <c r="R66" s="325" t="s">
        <v>1477</v>
      </c>
      <c r="S66" s="343"/>
      <c r="T66" s="269"/>
    </row>
    <row r="67" spans="1:20" ht="51">
      <c r="A67" s="68" t="s">
        <v>542</v>
      </c>
      <c r="B67" s="68"/>
      <c r="C67" s="69" t="s">
        <v>686</v>
      </c>
      <c r="D67" s="108">
        <v>46049</v>
      </c>
      <c r="E67" s="108" t="s">
        <v>4277</v>
      </c>
      <c r="F67" s="189" t="s">
        <v>19</v>
      </c>
      <c r="G67" s="189">
        <v>20977</v>
      </c>
      <c r="H67" s="68"/>
      <c r="I67" s="322" t="s">
        <v>4359</v>
      </c>
      <c r="J67" s="68"/>
      <c r="K67" s="68"/>
      <c r="L67" s="68"/>
      <c r="M67" s="68"/>
      <c r="N67" s="323">
        <v>10554.85</v>
      </c>
      <c r="O67" s="323">
        <v>0</v>
      </c>
      <c r="P67" s="324">
        <v>72406.27</v>
      </c>
      <c r="Q67" s="324">
        <v>0</v>
      </c>
      <c r="R67" s="325" t="s">
        <v>1477</v>
      </c>
      <c r="S67" s="343"/>
      <c r="T67" s="269"/>
    </row>
    <row r="68" spans="1:20" ht="51">
      <c r="A68" s="68" t="s">
        <v>542</v>
      </c>
      <c r="B68" s="68"/>
      <c r="C68" s="69" t="s">
        <v>686</v>
      </c>
      <c r="D68" s="108">
        <v>46050</v>
      </c>
      <c r="E68" s="108" t="s">
        <v>4278</v>
      </c>
      <c r="F68" s="189" t="s">
        <v>19</v>
      </c>
      <c r="G68" s="189">
        <v>20983</v>
      </c>
      <c r="H68" s="68"/>
      <c r="I68" s="322" t="s">
        <v>4360</v>
      </c>
      <c r="J68" s="68"/>
      <c r="K68" s="68"/>
      <c r="L68" s="68"/>
      <c r="M68" s="68"/>
      <c r="N68" s="323">
        <v>7248.12</v>
      </c>
      <c r="O68" s="323">
        <v>0</v>
      </c>
      <c r="P68" s="324">
        <v>49722.1</v>
      </c>
      <c r="Q68" s="324">
        <v>0</v>
      </c>
      <c r="R68" s="325" t="s">
        <v>1477</v>
      </c>
      <c r="S68" s="343"/>
      <c r="T68" s="269"/>
    </row>
    <row r="69" spans="1:20" ht="51">
      <c r="A69" s="68" t="s">
        <v>542</v>
      </c>
      <c r="B69" s="68"/>
      <c r="C69" s="69" t="s">
        <v>686</v>
      </c>
      <c r="D69" s="108">
        <v>46050</v>
      </c>
      <c r="E69" s="108" t="s">
        <v>4279</v>
      </c>
      <c r="F69" s="189" t="s">
        <v>19</v>
      </c>
      <c r="G69" s="189">
        <v>20982</v>
      </c>
      <c r="H69" s="68"/>
      <c r="I69" s="322" t="s">
        <v>4361</v>
      </c>
      <c r="J69" s="68"/>
      <c r="K69" s="68"/>
      <c r="L69" s="68"/>
      <c r="M69" s="68"/>
      <c r="N69" s="323">
        <v>441000.08</v>
      </c>
      <c r="O69" s="323">
        <v>0</v>
      </c>
      <c r="P69" s="324">
        <v>3025260.55</v>
      </c>
      <c r="Q69" s="324">
        <v>0</v>
      </c>
      <c r="R69" s="325" t="s">
        <v>1477</v>
      </c>
      <c r="S69" s="343"/>
      <c r="T69" s="269"/>
    </row>
    <row r="70" spans="1:20" ht="76.5">
      <c r="A70" s="68">
        <v>20</v>
      </c>
      <c r="B70" s="68"/>
      <c r="C70" s="69" t="s">
        <v>41</v>
      </c>
      <c r="D70" s="108">
        <v>46050</v>
      </c>
      <c r="E70" s="108" t="s">
        <v>4280</v>
      </c>
      <c r="F70" s="189" t="s">
        <v>10</v>
      </c>
      <c r="G70" s="189">
        <v>1147483</v>
      </c>
      <c r="H70" s="68"/>
      <c r="I70" s="322" t="s">
        <v>4362</v>
      </c>
      <c r="J70" s="68"/>
      <c r="K70" s="68"/>
      <c r="L70" s="68"/>
      <c r="M70" s="68"/>
      <c r="N70" s="323">
        <v>11.66</v>
      </c>
      <c r="O70" s="323">
        <v>0</v>
      </c>
      <c r="P70" s="324">
        <v>79.989999999999995</v>
      </c>
      <c r="Q70" s="324">
        <v>0</v>
      </c>
      <c r="R70" s="325" t="s">
        <v>1477</v>
      </c>
      <c r="S70" s="343"/>
      <c r="T70" s="269"/>
    </row>
    <row r="71" spans="1:20" ht="76.5">
      <c r="A71" s="68">
        <v>20</v>
      </c>
      <c r="B71" s="68"/>
      <c r="C71" s="69" t="s">
        <v>41</v>
      </c>
      <c r="D71" s="108">
        <v>46050</v>
      </c>
      <c r="E71" s="108" t="s">
        <v>4281</v>
      </c>
      <c r="F71" s="189" t="s">
        <v>6</v>
      </c>
      <c r="G71" s="189">
        <v>3457108</v>
      </c>
      <c r="H71" s="68"/>
      <c r="I71" s="322" t="s">
        <v>4363</v>
      </c>
      <c r="J71" s="68"/>
      <c r="K71" s="68"/>
      <c r="L71" s="68"/>
      <c r="M71" s="68"/>
      <c r="N71" s="323">
        <v>0</v>
      </c>
      <c r="O71" s="323">
        <v>99422</v>
      </c>
      <c r="P71" s="324">
        <v>0</v>
      </c>
      <c r="Q71" s="324">
        <v>682034.92</v>
      </c>
      <c r="R71" s="325" t="s">
        <v>1477</v>
      </c>
      <c r="S71" s="343"/>
      <c r="T71" s="269"/>
    </row>
    <row r="72" spans="1:20" ht="89.25">
      <c r="A72" s="68" t="s">
        <v>542</v>
      </c>
      <c r="B72" s="68"/>
      <c r="C72" s="69" t="s">
        <v>686</v>
      </c>
      <c r="D72" s="108">
        <v>46050</v>
      </c>
      <c r="E72" s="108" t="s">
        <v>4282</v>
      </c>
      <c r="F72" s="189" t="s">
        <v>12</v>
      </c>
      <c r="G72" s="189">
        <v>1147504</v>
      </c>
      <c r="H72" s="68"/>
      <c r="I72" s="322" t="s">
        <v>4364</v>
      </c>
      <c r="J72" s="68"/>
      <c r="K72" s="68"/>
      <c r="L72" s="68"/>
      <c r="M72" s="68"/>
      <c r="N72" s="323">
        <v>133.82</v>
      </c>
      <c r="O72" s="323">
        <v>0</v>
      </c>
      <c r="P72" s="324">
        <v>918.01</v>
      </c>
      <c r="Q72" s="324">
        <v>0</v>
      </c>
      <c r="R72" s="325" t="s">
        <v>1477</v>
      </c>
      <c r="S72" s="343"/>
      <c r="T72" s="269"/>
    </row>
    <row r="73" spans="1:20" ht="51">
      <c r="A73" s="68" t="s">
        <v>542</v>
      </c>
      <c r="B73" s="68"/>
      <c r="C73" s="69" t="s">
        <v>686</v>
      </c>
      <c r="D73" s="108">
        <v>46050</v>
      </c>
      <c r="E73" s="108" t="s">
        <v>4283</v>
      </c>
      <c r="F73" s="189" t="s">
        <v>19</v>
      </c>
      <c r="G73" s="189">
        <v>1147500</v>
      </c>
      <c r="H73" s="68"/>
      <c r="I73" s="322" t="s">
        <v>4365</v>
      </c>
      <c r="J73" s="68"/>
      <c r="K73" s="68"/>
      <c r="L73" s="68"/>
      <c r="M73" s="68"/>
      <c r="N73" s="323">
        <v>13358.95</v>
      </c>
      <c r="O73" s="323">
        <v>0</v>
      </c>
      <c r="P73" s="324">
        <v>91642.4</v>
      </c>
      <c r="Q73" s="324">
        <v>0</v>
      </c>
      <c r="R73" s="325" t="s">
        <v>1477</v>
      </c>
      <c r="S73" s="343"/>
      <c r="T73" s="269"/>
    </row>
    <row r="74" spans="1:20" ht="51">
      <c r="A74" s="68" t="s">
        <v>542</v>
      </c>
      <c r="B74" s="68"/>
      <c r="C74" s="69" t="s">
        <v>686</v>
      </c>
      <c r="D74" s="108">
        <v>46050</v>
      </c>
      <c r="E74" s="108" t="s">
        <v>4284</v>
      </c>
      <c r="F74" s="189" t="s">
        <v>19</v>
      </c>
      <c r="G74" s="189">
        <v>21015</v>
      </c>
      <c r="H74" s="68"/>
      <c r="I74" s="322" t="s">
        <v>4366</v>
      </c>
      <c r="J74" s="68"/>
      <c r="K74" s="68"/>
      <c r="L74" s="68"/>
      <c r="M74" s="68"/>
      <c r="N74" s="323">
        <v>1415559.36</v>
      </c>
      <c r="O74" s="323">
        <v>0</v>
      </c>
      <c r="P74" s="324">
        <v>9710737.2100000009</v>
      </c>
      <c r="Q74" s="324">
        <v>0</v>
      </c>
      <c r="R74" s="325" t="s">
        <v>1477</v>
      </c>
      <c r="S74" s="343"/>
      <c r="T74" s="269"/>
    </row>
    <row r="75" spans="1:20" ht="51">
      <c r="A75" s="68" t="s">
        <v>542</v>
      </c>
      <c r="B75" s="68"/>
      <c r="C75" s="69" t="s">
        <v>686</v>
      </c>
      <c r="D75" s="108">
        <v>46051</v>
      </c>
      <c r="E75" s="108" t="s">
        <v>4285</v>
      </c>
      <c r="F75" s="189" t="s">
        <v>19</v>
      </c>
      <c r="G75" s="189">
        <v>21168</v>
      </c>
      <c r="H75" s="68"/>
      <c r="I75" s="322" t="s">
        <v>4367</v>
      </c>
      <c r="J75" s="68"/>
      <c r="K75" s="68"/>
      <c r="L75" s="68"/>
      <c r="M75" s="68"/>
      <c r="N75" s="323">
        <v>51750</v>
      </c>
      <c r="O75" s="323">
        <v>0</v>
      </c>
      <c r="P75" s="324">
        <v>355005</v>
      </c>
      <c r="Q75" s="324">
        <v>0</v>
      </c>
      <c r="R75" s="325" t="s">
        <v>1477</v>
      </c>
      <c r="S75" s="343"/>
      <c r="T75" s="269"/>
    </row>
    <row r="76" spans="1:20" ht="76.5">
      <c r="A76" s="68">
        <v>20</v>
      </c>
      <c r="B76" s="68"/>
      <c r="C76" s="69" t="s">
        <v>41</v>
      </c>
      <c r="D76" s="108">
        <v>46051</v>
      </c>
      <c r="E76" s="108" t="s">
        <v>4286</v>
      </c>
      <c r="F76" s="189" t="s">
        <v>10</v>
      </c>
      <c r="G76" s="189">
        <v>1147569</v>
      </c>
      <c r="H76" s="68"/>
      <c r="I76" s="322" t="s">
        <v>4368</v>
      </c>
      <c r="J76" s="68"/>
      <c r="K76" s="68"/>
      <c r="L76" s="68"/>
      <c r="M76" s="68"/>
      <c r="N76" s="323">
        <v>11.66</v>
      </c>
      <c r="O76" s="323">
        <v>0</v>
      </c>
      <c r="P76" s="324">
        <v>79.989999999999995</v>
      </c>
      <c r="Q76" s="324">
        <v>0</v>
      </c>
      <c r="R76" s="325" t="s">
        <v>1477</v>
      </c>
      <c r="S76" s="343"/>
      <c r="T76" s="269"/>
    </row>
    <row r="77" spans="1:20" ht="63.75">
      <c r="A77" s="68" t="s">
        <v>542</v>
      </c>
      <c r="B77" s="68"/>
      <c r="C77" s="69" t="s">
        <v>686</v>
      </c>
      <c r="D77" s="108">
        <v>46052</v>
      </c>
      <c r="E77" s="108" t="s">
        <v>4287</v>
      </c>
      <c r="F77" s="189" t="s">
        <v>19</v>
      </c>
      <c r="G77" s="189">
        <v>21180</v>
      </c>
      <c r="H77" s="68"/>
      <c r="I77" s="322" t="s">
        <v>4369</v>
      </c>
      <c r="J77" s="68"/>
      <c r="K77" s="68"/>
      <c r="L77" s="68"/>
      <c r="M77" s="68"/>
      <c r="N77" s="323">
        <v>2694.4</v>
      </c>
      <c r="O77" s="323">
        <v>0</v>
      </c>
      <c r="P77" s="324">
        <v>18483.580000000002</v>
      </c>
      <c r="Q77" s="324">
        <v>0</v>
      </c>
      <c r="R77" s="325" t="s">
        <v>1477</v>
      </c>
      <c r="S77" s="343"/>
      <c r="T77" s="269"/>
    </row>
    <row r="78" spans="1:20" ht="63.75">
      <c r="A78" s="68" t="s">
        <v>542</v>
      </c>
      <c r="B78" s="68"/>
      <c r="C78" s="69" t="s">
        <v>686</v>
      </c>
      <c r="D78" s="108">
        <v>46052</v>
      </c>
      <c r="E78" s="108" t="s">
        <v>4288</v>
      </c>
      <c r="F78" s="189" t="s">
        <v>19</v>
      </c>
      <c r="G78" s="189">
        <v>21076</v>
      </c>
      <c r="H78" s="68"/>
      <c r="I78" s="322" t="s">
        <v>4370</v>
      </c>
      <c r="J78" s="68"/>
      <c r="K78" s="68"/>
      <c r="L78" s="68"/>
      <c r="M78" s="68"/>
      <c r="N78" s="323">
        <v>2198008.64</v>
      </c>
      <c r="O78" s="323">
        <v>0</v>
      </c>
      <c r="P78" s="324">
        <v>15078339.27</v>
      </c>
      <c r="Q78" s="324">
        <v>0</v>
      </c>
      <c r="R78" s="325" t="s">
        <v>1477</v>
      </c>
      <c r="S78" s="343"/>
      <c r="T78" s="269"/>
    </row>
    <row r="79" spans="1:20" ht="63.75">
      <c r="A79" s="68" t="s">
        <v>542</v>
      </c>
      <c r="B79" s="68"/>
      <c r="C79" s="69" t="s">
        <v>686</v>
      </c>
      <c r="D79" s="108">
        <v>46052</v>
      </c>
      <c r="E79" s="108" t="s">
        <v>4289</v>
      </c>
      <c r="F79" s="189" t="s">
        <v>19</v>
      </c>
      <c r="G79" s="189">
        <v>21077</v>
      </c>
      <c r="H79" s="68"/>
      <c r="I79" s="322" t="s">
        <v>4371</v>
      </c>
      <c r="J79" s="68"/>
      <c r="K79" s="68"/>
      <c r="L79" s="68"/>
      <c r="M79" s="68"/>
      <c r="N79" s="323">
        <v>8024096.2400000002</v>
      </c>
      <c r="O79" s="323">
        <v>0</v>
      </c>
      <c r="P79" s="324">
        <v>55045300.210000001</v>
      </c>
      <c r="Q79" s="324">
        <v>0</v>
      </c>
      <c r="R79" s="325" t="s">
        <v>1477</v>
      </c>
      <c r="S79" s="343"/>
      <c r="T79" s="269"/>
    </row>
    <row r="80" spans="1:20" ht="51">
      <c r="A80" s="68" t="s">
        <v>542</v>
      </c>
      <c r="B80" s="68"/>
      <c r="C80" s="69" t="s">
        <v>686</v>
      </c>
      <c r="D80" s="108">
        <v>46052</v>
      </c>
      <c r="E80" s="108" t="s">
        <v>4290</v>
      </c>
      <c r="F80" s="189" t="s">
        <v>19</v>
      </c>
      <c r="G80" s="189">
        <v>21075</v>
      </c>
      <c r="H80" s="68"/>
      <c r="I80" s="322" t="s">
        <v>4372</v>
      </c>
      <c r="J80" s="68"/>
      <c r="K80" s="68"/>
      <c r="L80" s="68"/>
      <c r="M80" s="68"/>
      <c r="N80" s="323">
        <v>6809925.9800000004</v>
      </c>
      <c r="O80" s="323">
        <v>0</v>
      </c>
      <c r="P80" s="324">
        <v>46716092.219999999</v>
      </c>
      <c r="Q80" s="324">
        <v>0</v>
      </c>
      <c r="R80" s="325" t="s">
        <v>1477</v>
      </c>
      <c r="S80" s="343"/>
      <c r="T80" s="269"/>
    </row>
    <row r="81" spans="1:20" ht="63.75">
      <c r="A81" s="68">
        <v>513</v>
      </c>
      <c r="B81" s="68"/>
      <c r="C81" s="69" t="s">
        <v>160</v>
      </c>
      <c r="D81" s="108">
        <v>46052</v>
      </c>
      <c r="E81" s="108" t="s">
        <v>4291</v>
      </c>
      <c r="F81" s="189" t="s">
        <v>6</v>
      </c>
      <c r="G81" s="189">
        <v>1147662</v>
      </c>
      <c r="H81" s="68"/>
      <c r="I81" s="322" t="s">
        <v>4373</v>
      </c>
      <c r="J81" s="68"/>
      <c r="K81" s="68"/>
      <c r="L81" s="68"/>
      <c r="M81" s="68"/>
      <c r="N81" s="323">
        <v>0</v>
      </c>
      <c r="O81" s="323">
        <v>707969.85</v>
      </c>
      <c r="P81" s="324">
        <v>0</v>
      </c>
      <c r="Q81" s="324">
        <v>4856673.17</v>
      </c>
      <c r="R81" s="325" t="s">
        <v>1477</v>
      </c>
      <c r="S81" s="343"/>
      <c r="T81" s="269"/>
    </row>
    <row r="82" spans="1:20" ht="89.25">
      <c r="A82" s="68" t="s">
        <v>542</v>
      </c>
      <c r="B82" s="68"/>
      <c r="C82" s="69" t="s">
        <v>686</v>
      </c>
      <c r="D82" s="108">
        <v>46052</v>
      </c>
      <c r="E82" s="108" t="s">
        <v>4292</v>
      </c>
      <c r="F82" s="189" t="s">
        <v>20</v>
      </c>
      <c r="G82" s="189">
        <v>1147708</v>
      </c>
      <c r="H82" s="68"/>
      <c r="I82" s="322" t="s">
        <v>4374</v>
      </c>
      <c r="J82" s="68"/>
      <c r="K82" s="68"/>
      <c r="L82" s="68"/>
      <c r="M82" s="68"/>
      <c r="N82" s="323">
        <v>404500</v>
      </c>
      <c r="O82" s="323">
        <v>0</v>
      </c>
      <c r="P82" s="324">
        <v>2774870</v>
      </c>
      <c r="Q82" s="324">
        <v>0</v>
      </c>
      <c r="R82" s="325" t="s">
        <v>1477</v>
      </c>
      <c r="S82" s="343"/>
      <c r="T82" s="269"/>
    </row>
    <row r="83" spans="1:20" ht="51">
      <c r="A83" s="68" t="s">
        <v>541</v>
      </c>
      <c r="B83" s="68"/>
      <c r="C83" s="69" t="s">
        <v>590</v>
      </c>
      <c r="D83" s="108">
        <v>46029</v>
      </c>
      <c r="E83" s="108" t="s">
        <v>4293</v>
      </c>
      <c r="F83" s="189" t="s">
        <v>22</v>
      </c>
      <c r="G83" s="189">
        <v>27861</v>
      </c>
      <c r="H83" s="68"/>
      <c r="I83" s="322" t="s">
        <v>4375</v>
      </c>
      <c r="J83" s="68"/>
      <c r="K83" s="68"/>
      <c r="L83" s="68"/>
      <c r="M83" s="68"/>
      <c r="N83" s="323">
        <v>0</v>
      </c>
      <c r="O83" s="323">
        <v>0</v>
      </c>
      <c r="P83" s="324">
        <v>0.01</v>
      </c>
      <c r="Q83" s="324">
        <v>0</v>
      </c>
      <c r="R83" s="325" t="s">
        <v>1477</v>
      </c>
      <c r="S83" s="343"/>
      <c r="T83" s="269"/>
    </row>
    <row r="84" spans="1:20" ht="51">
      <c r="A84" s="68" t="s">
        <v>541</v>
      </c>
      <c r="B84" s="68"/>
      <c r="C84" s="69" t="s">
        <v>590</v>
      </c>
      <c r="D84" s="108">
        <v>46031</v>
      </c>
      <c r="E84" s="108" t="s">
        <v>4294</v>
      </c>
      <c r="F84" s="189" t="s">
        <v>22</v>
      </c>
      <c r="G84" s="189">
        <v>27872</v>
      </c>
      <c r="H84" s="68"/>
      <c r="I84" s="322" t="s">
        <v>4376</v>
      </c>
      <c r="J84" s="68"/>
      <c r="K84" s="68"/>
      <c r="L84" s="68"/>
      <c r="M84" s="68"/>
      <c r="N84" s="323">
        <v>0</v>
      </c>
      <c r="O84" s="323">
        <v>0</v>
      </c>
      <c r="P84" s="324">
        <v>0</v>
      </c>
      <c r="Q84" s="324">
        <v>0.01</v>
      </c>
      <c r="R84" s="325" t="s">
        <v>1477</v>
      </c>
      <c r="S84" s="343"/>
      <c r="T84" s="269"/>
    </row>
    <row r="85" spans="1:20" ht="51">
      <c r="A85" s="68" t="s">
        <v>541</v>
      </c>
      <c r="B85" s="68"/>
      <c r="C85" s="69" t="s">
        <v>590</v>
      </c>
      <c r="D85" s="108">
        <v>46034</v>
      </c>
      <c r="E85" s="108" t="s">
        <v>4295</v>
      </c>
      <c r="F85" s="189" t="s">
        <v>22</v>
      </c>
      <c r="G85" s="189">
        <v>27886</v>
      </c>
      <c r="H85" s="68"/>
      <c r="I85" s="322" t="s">
        <v>4377</v>
      </c>
      <c r="J85" s="68"/>
      <c r="K85" s="68"/>
      <c r="L85" s="68"/>
      <c r="M85" s="68"/>
      <c r="N85" s="323">
        <v>0</v>
      </c>
      <c r="O85" s="323">
        <v>0</v>
      </c>
      <c r="P85" s="324">
        <v>0</v>
      </c>
      <c r="Q85" s="324">
        <v>0.01</v>
      </c>
      <c r="R85" s="325" t="s">
        <v>1477</v>
      </c>
      <c r="S85" s="343"/>
      <c r="T85" s="269"/>
    </row>
    <row r="86" spans="1:20" ht="51">
      <c r="A86" s="68" t="s">
        <v>541</v>
      </c>
      <c r="B86" s="68"/>
      <c r="C86" s="69" t="s">
        <v>590</v>
      </c>
      <c r="D86" s="108">
        <v>46041</v>
      </c>
      <c r="E86" s="108" t="s">
        <v>4296</v>
      </c>
      <c r="F86" s="189" t="s">
        <v>22</v>
      </c>
      <c r="G86" s="189">
        <v>27918</v>
      </c>
      <c r="H86" s="68"/>
      <c r="I86" s="322" t="s">
        <v>4378</v>
      </c>
      <c r="J86" s="68"/>
      <c r="K86" s="68"/>
      <c r="L86" s="68"/>
      <c r="M86" s="68"/>
      <c r="N86" s="323">
        <v>0</v>
      </c>
      <c r="O86" s="323">
        <v>0</v>
      </c>
      <c r="P86" s="324">
        <v>0</v>
      </c>
      <c r="Q86" s="324">
        <v>0.01</v>
      </c>
      <c r="R86" s="325" t="s">
        <v>1477</v>
      </c>
      <c r="S86" s="343"/>
      <c r="T86" s="269"/>
    </row>
    <row r="87" spans="1:20" ht="51">
      <c r="A87" s="68" t="s">
        <v>541</v>
      </c>
      <c r="B87" s="68"/>
      <c r="C87" s="69" t="s">
        <v>590</v>
      </c>
      <c r="D87" s="108">
        <v>46043</v>
      </c>
      <c r="E87" s="108" t="s">
        <v>4297</v>
      </c>
      <c r="F87" s="189" t="s">
        <v>22</v>
      </c>
      <c r="G87" s="189">
        <v>27930</v>
      </c>
      <c r="H87" s="68"/>
      <c r="I87" s="322" t="s">
        <v>4379</v>
      </c>
      <c r="J87" s="68"/>
      <c r="K87" s="68"/>
      <c r="L87" s="68"/>
      <c r="M87" s="68"/>
      <c r="N87" s="323">
        <v>0</v>
      </c>
      <c r="O87" s="323">
        <v>0</v>
      </c>
      <c r="P87" s="324">
        <v>0</v>
      </c>
      <c r="Q87" s="324">
        <v>0.01</v>
      </c>
      <c r="R87" s="325" t="s">
        <v>1477</v>
      </c>
      <c r="S87" s="343"/>
      <c r="T87" s="269"/>
    </row>
    <row r="88" spans="1:20" ht="51">
      <c r="A88" s="68" t="s">
        <v>541</v>
      </c>
      <c r="B88" s="68"/>
      <c r="C88" s="69" t="s">
        <v>590</v>
      </c>
      <c r="D88" s="108">
        <v>46044</v>
      </c>
      <c r="E88" s="108" t="s">
        <v>4298</v>
      </c>
      <c r="F88" s="189" t="s">
        <v>22</v>
      </c>
      <c r="G88" s="189">
        <v>27934</v>
      </c>
      <c r="H88" s="68"/>
      <c r="I88" s="322" t="s">
        <v>4380</v>
      </c>
      <c r="J88" s="68"/>
      <c r="K88" s="68"/>
      <c r="L88" s="68"/>
      <c r="M88" s="68"/>
      <c r="N88" s="323">
        <v>0</v>
      </c>
      <c r="O88" s="323">
        <v>0</v>
      </c>
      <c r="P88" s="324">
        <v>0</v>
      </c>
      <c r="Q88" s="324">
        <v>0.01</v>
      </c>
      <c r="R88" s="325" t="s">
        <v>1477</v>
      </c>
      <c r="S88" s="343"/>
      <c r="T88" s="269"/>
    </row>
    <row r="89" spans="1:20" ht="51">
      <c r="A89" s="68" t="s">
        <v>541</v>
      </c>
      <c r="B89" s="68"/>
      <c r="C89" s="69" t="s">
        <v>590</v>
      </c>
      <c r="D89" s="108">
        <v>46049</v>
      </c>
      <c r="E89" s="108" t="s">
        <v>4299</v>
      </c>
      <c r="F89" s="189" t="s">
        <v>22</v>
      </c>
      <c r="G89" s="189">
        <v>27962</v>
      </c>
      <c r="H89" s="68"/>
      <c r="I89" s="322" t="s">
        <v>4381</v>
      </c>
      <c r="J89" s="68"/>
      <c r="K89" s="68"/>
      <c r="L89" s="68"/>
      <c r="M89" s="68"/>
      <c r="N89" s="323">
        <v>0</v>
      </c>
      <c r="O89" s="323">
        <v>0</v>
      </c>
      <c r="P89" s="324">
        <v>0.01</v>
      </c>
      <c r="Q89" s="324">
        <v>0</v>
      </c>
      <c r="R89" s="325" t="s">
        <v>1477</v>
      </c>
      <c r="S89" s="343"/>
      <c r="T89" s="269"/>
    </row>
    <row r="90" spans="1:20" ht="51">
      <c r="A90" s="68" t="s">
        <v>541</v>
      </c>
      <c r="B90" s="68"/>
      <c r="C90" s="69" t="s">
        <v>590</v>
      </c>
      <c r="D90" s="108">
        <v>46050</v>
      </c>
      <c r="E90" s="108" t="s">
        <v>4300</v>
      </c>
      <c r="F90" s="189" t="s">
        <v>22</v>
      </c>
      <c r="G90" s="189">
        <v>27968</v>
      </c>
      <c r="H90" s="68"/>
      <c r="I90" s="322" t="s">
        <v>4382</v>
      </c>
      <c r="J90" s="68"/>
      <c r="K90" s="68"/>
      <c r="L90" s="68"/>
      <c r="M90" s="68"/>
      <c r="N90" s="323">
        <v>0</v>
      </c>
      <c r="O90" s="323">
        <v>0</v>
      </c>
      <c r="P90" s="324">
        <v>0</v>
      </c>
      <c r="Q90" s="324">
        <v>0.01</v>
      </c>
      <c r="R90" s="325" t="s">
        <v>1477</v>
      </c>
      <c r="S90" s="343"/>
      <c r="T90" s="269"/>
    </row>
    <row r="91" spans="1:20" ht="51">
      <c r="A91" s="68" t="s">
        <v>541</v>
      </c>
      <c r="B91" s="68"/>
      <c r="C91" s="69" t="s">
        <v>590</v>
      </c>
      <c r="D91" s="108">
        <v>46051</v>
      </c>
      <c r="E91" s="108" t="s">
        <v>4301</v>
      </c>
      <c r="F91" s="189" t="s">
        <v>22</v>
      </c>
      <c r="G91" s="189">
        <v>27975</v>
      </c>
      <c r="H91" s="68"/>
      <c r="I91" s="322" t="s">
        <v>4383</v>
      </c>
      <c r="J91" s="68"/>
      <c r="K91" s="68"/>
      <c r="L91" s="68"/>
      <c r="M91" s="68"/>
      <c r="N91" s="323">
        <v>0</v>
      </c>
      <c r="O91" s="323">
        <v>0</v>
      </c>
      <c r="P91" s="324">
        <v>0.01</v>
      </c>
      <c r="Q91" s="324">
        <v>0</v>
      </c>
      <c r="R91" s="325" t="s">
        <v>1477</v>
      </c>
      <c r="S91" s="343"/>
      <c r="T91" s="269"/>
    </row>
    <row r="92" spans="1:20" ht="51">
      <c r="A92" s="68" t="s">
        <v>541</v>
      </c>
      <c r="B92" s="68"/>
      <c r="C92" s="69" t="s">
        <v>590</v>
      </c>
      <c r="D92" s="108">
        <v>46052</v>
      </c>
      <c r="E92" s="108" t="s">
        <v>4302</v>
      </c>
      <c r="F92" s="189" t="s">
        <v>22</v>
      </c>
      <c r="G92" s="189">
        <v>27981</v>
      </c>
      <c r="H92" s="68"/>
      <c r="I92" s="322" t="s">
        <v>4384</v>
      </c>
      <c r="J92" s="68"/>
      <c r="K92" s="68"/>
      <c r="L92" s="68"/>
      <c r="M92" s="68"/>
      <c r="N92" s="323">
        <v>0</v>
      </c>
      <c r="O92" s="323">
        <v>0</v>
      </c>
      <c r="P92" s="324">
        <v>0.01</v>
      </c>
      <c r="Q92" s="324">
        <v>0</v>
      </c>
      <c r="R92" s="325" t="s">
        <v>1477</v>
      </c>
      <c r="S92" s="343"/>
      <c r="T92" s="269"/>
    </row>
    <row r="93" spans="1:20">
      <c r="F93" s="362"/>
      <c r="G93" s="362"/>
      <c r="N93" s="328"/>
      <c r="O93" s="328"/>
      <c r="P93" s="329"/>
      <c r="Q93" s="329"/>
      <c r="R93" s="88"/>
      <c r="S93" s="368"/>
    </row>
    <row r="94" spans="1:20">
      <c r="I94" s="476" t="s">
        <v>554</v>
      </c>
      <c r="J94" s="477"/>
      <c r="K94" s="477"/>
      <c r="L94" s="477"/>
      <c r="M94" s="478"/>
      <c r="N94" s="113">
        <f>+SUBTOTAL(9,N8:N92)</f>
        <v>175783511.95999995</v>
      </c>
      <c r="O94" s="113">
        <f>+SUBTOTAL(9,O8:O92)</f>
        <v>135240676.68000001</v>
      </c>
      <c r="P94" s="113">
        <f>+SUBTOTAL(9,P8:P92)</f>
        <v>1205874892.1000004</v>
      </c>
      <c r="Q94" s="113">
        <f>+SUBTOTAL(9,Q8:Q92)</f>
        <v>927751042.0799998</v>
      </c>
    </row>
    <row r="96" spans="1:20">
      <c r="D96" s="66"/>
      <c r="E96" s="66"/>
      <c r="I96" s="66"/>
      <c r="L96" s="72"/>
      <c r="N96" s="66"/>
      <c r="O96" s="157"/>
      <c r="P96" s="157"/>
      <c r="Q96" s="66"/>
      <c r="R96" s="64"/>
      <c r="S96" s="64"/>
    </row>
    <row r="97" spans="1:19">
      <c r="D97" s="66"/>
      <c r="E97" s="66"/>
      <c r="I97" s="66"/>
      <c r="L97" s="72"/>
      <c r="N97" s="66"/>
      <c r="O97" s="157"/>
      <c r="P97" s="157"/>
      <c r="Q97" s="66"/>
      <c r="R97" s="64"/>
      <c r="S97" s="64"/>
    </row>
    <row r="98" spans="1:19">
      <c r="D98" s="66"/>
      <c r="E98" s="66"/>
      <c r="I98" s="66"/>
      <c r="L98" s="72"/>
      <c r="N98" s="66"/>
      <c r="O98" s="157"/>
      <c r="P98" s="157"/>
      <c r="Q98" s="66"/>
      <c r="R98" s="64"/>
      <c r="S98" s="64"/>
    </row>
    <row r="99" spans="1:19">
      <c r="D99" s="66"/>
      <c r="E99" s="66"/>
      <c r="I99" s="66"/>
      <c r="L99" s="72"/>
      <c r="N99" s="66"/>
      <c r="O99" s="157"/>
      <c r="P99" s="157"/>
      <c r="Q99" s="66"/>
      <c r="R99" s="64"/>
      <c r="S99" s="64"/>
    </row>
    <row r="100" spans="1:19">
      <c r="D100" s="66"/>
      <c r="E100" s="66"/>
      <c r="I100" s="66"/>
      <c r="L100" s="72"/>
      <c r="N100" s="66"/>
      <c r="O100" s="157"/>
      <c r="P100" s="157"/>
      <c r="Q100" s="66"/>
      <c r="R100" s="64"/>
      <c r="S100" s="64"/>
    </row>
    <row r="101" spans="1:19">
      <c r="D101" s="66"/>
      <c r="E101" s="66"/>
      <c r="I101" s="66"/>
      <c r="L101" s="72"/>
      <c r="N101" s="66"/>
      <c r="O101" s="157"/>
      <c r="P101" s="157"/>
      <c r="Q101" s="66"/>
      <c r="R101" s="64"/>
      <c r="S101" s="64"/>
    </row>
    <row r="102" spans="1:19">
      <c r="D102" s="66"/>
      <c r="E102" s="66"/>
      <c r="I102" s="66"/>
      <c r="L102" s="72"/>
      <c r="N102" s="157"/>
      <c r="O102" s="157"/>
      <c r="P102" s="66"/>
      <c r="Q102" s="64"/>
      <c r="R102" s="64"/>
      <c r="S102" s="64"/>
    </row>
    <row r="103" spans="1:19">
      <c r="C103" s="474"/>
      <c r="D103" s="474"/>
      <c r="E103" s="474"/>
      <c r="F103" s="474"/>
      <c r="G103" s="177"/>
      <c r="H103" s="177"/>
      <c r="I103" s="180"/>
      <c r="J103" s="177"/>
      <c r="K103" s="177"/>
      <c r="L103" s="64"/>
      <c r="M103" s="177"/>
      <c r="N103" s="475"/>
      <c r="O103" s="475"/>
      <c r="P103" s="475"/>
      <c r="Q103" s="64"/>
      <c r="R103" s="64"/>
      <c r="S103" s="64"/>
    </row>
    <row r="104" spans="1:19">
      <c r="N104" s="157"/>
      <c r="O104" s="157"/>
      <c r="P104" s="157"/>
      <c r="Q104" s="157"/>
    </row>
    <row r="106" spans="1:19">
      <c r="A106" s="345" t="s">
        <v>1468</v>
      </c>
    </row>
    <row r="107" spans="1:19">
      <c r="A107" s="344" t="s">
        <v>1469</v>
      </c>
    </row>
    <row r="108" spans="1:19">
      <c r="A108" s="344" t="s">
        <v>1470</v>
      </c>
    </row>
    <row r="109" spans="1:19">
      <c r="A109" s="344"/>
    </row>
    <row r="110" spans="1:19">
      <c r="A110" s="344" t="s">
        <v>1471</v>
      </c>
    </row>
    <row r="111" spans="1:19">
      <c r="A111" s="344" t="s">
        <v>1472</v>
      </c>
    </row>
    <row r="718" spans="20:20">
      <c r="T718" s="270"/>
    </row>
    <row r="719" spans="20:20">
      <c r="T719" s="269"/>
    </row>
    <row r="720" spans="20:20">
      <c r="T720" s="269"/>
    </row>
    <row r="721" spans="20:20">
      <c r="T721" s="269"/>
    </row>
    <row r="722" spans="20:20">
      <c r="T722" s="269"/>
    </row>
    <row r="723" spans="20:20">
      <c r="T723" s="269"/>
    </row>
    <row r="724" spans="20:20">
      <c r="T724" s="269"/>
    </row>
    <row r="725" spans="20:20">
      <c r="T725" s="269"/>
    </row>
    <row r="726" spans="20:20">
      <c r="T726" s="269"/>
    </row>
    <row r="727" spans="20:20">
      <c r="T727" s="269"/>
    </row>
    <row r="728" spans="20:20">
      <c r="T728" s="269"/>
    </row>
    <row r="729" spans="20:20">
      <c r="T729" s="269"/>
    </row>
    <row r="730" spans="20:20">
      <c r="T730" s="269"/>
    </row>
    <row r="731" spans="20:20">
      <c r="T731" s="269"/>
    </row>
    <row r="732" spans="20:20">
      <c r="T732" s="269"/>
    </row>
    <row r="733" spans="20:20">
      <c r="T733" s="269"/>
    </row>
    <row r="734" spans="20:20">
      <c r="T734" s="269"/>
    </row>
    <row r="735" spans="20:20">
      <c r="T735" s="269"/>
    </row>
    <row r="736" spans="20:20">
      <c r="T736" s="269"/>
    </row>
    <row r="737" spans="20:20">
      <c r="T737" s="269"/>
    </row>
    <row r="738" spans="20:20">
      <c r="T738" s="269"/>
    </row>
    <row r="739" spans="20:20">
      <c r="T739" s="269"/>
    </row>
    <row r="740" spans="20:20">
      <c r="T740" s="269"/>
    </row>
    <row r="741" spans="20:20">
      <c r="T741" s="269"/>
    </row>
    <row r="742" spans="20:20">
      <c r="T742" s="269"/>
    </row>
    <row r="743" spans="20:20">
      <c r="T743" s="269"/>
    </row>
    <row r="744" spans="20:20">
      <c r="T744" s="269"/>
    </row>
    <row r="745" spans="20:20">
      <c r="T745" s="269"/>
    </row>
    <row r="746" spans="20:20">
      <c r="T746" s="269"/>
    </row>
    <row r="747" spans="20:20">
      <c r="T747" s="269"/>
    </row>
    <row r="748" spans="20:20">
      <c r="T748" s="269"/>
    </row>
    <row r="749" spans="20:20">
      <c r="T749" s="269"/>
    </row>
    <row r="750" spans="20:20">
      <c r="T750" s="269"/>
    </row>
    <row r="751" spans="20:20">
      <c r="T751" s="269"/>
    </row>
    <row r="752" spans="20:20">
      <c r="T752" s="269"/>
    </row>
    <row r="753" spans="20:20">
      <c r="T753" s="269"/>
    </row>
    <row r="754" spans="20:20">
      <c r="T754" s="269"/>
    </row>
    <row r="755" spans="20:20">
      <c r="T755" s="269"/>
    </row>
    <row r="756" spans="20:20">
      <c r="T756" s="269"/>
    </row>
    <row r="757" spans="20:20">
      <c r="T757" s="269"/>
    </row>
    <row r="758" spans="20:20">
      <c r="T758" s="269"/>
    </row>
    <row r="759" spans="20:20">
      <c r="T759" s="269"/>
    </row>
    <row r="760" spans="20:20">
      <c r="T760" s="269"/>
    </row>
    <row r="761" spans="20:20">
      <c r="T761" s="269"/>
    </row>
    <row r="762" spans="20:20">
      <c r="T762" s="269"/>
    </row>
    <row r="763" spans="20:20">
      <c r="T763" s="269"/>
    </row>
    <row r="764" spans="20:20">
      <c r="T764" s="269"/>
    </row>
    <row r="765" spans="20:20">
      <c r="T765" s="269"/>
    </row>
    <row r="766" spans="20:20">
      <c r="T766" s="269"/>
    </row>
    <row r="767" spans="20:20">
      <c r="T767" s="269"/>
    </row>
    <row r="768" spans="20:20">
      <c r="T768" s="269"/>
    </row>
    <row r="769" spans="20:20">
      <c r="T769" s="269"/>
    </row>
    <row r="770" spans="20:20">
      <c r="T770" s="269"/>
    </row>
    <row r="771" spans="20:20">
      <c r="T771" s="269"/>
    </row>
    <row r="772" spans="20:20">
      <c r="T772" s="269"/>
    </row>
    <row r="773" spans="20:20">
      <c r="T773" s="269"/>
    </row>
    <row r="774" spans="20:20">
      <c r="T774" s="269"/>
    </row>
    <row r="775" spans="20:20">
      <c r="T775" s="269"/>
    </row>
    <row r="776" spans="20:20">
      <c r="T776" s="269"/>
    </row>
    <row r="777" spans="20:20">
      <c r="T777" s="269"/>
    </row>
    <row r="778" spans="20:20">
      <c r="T778" s="269"/>
    </row>
    <row r="779" spans="20:20">
      <c r="T779" s="269"/>
    </row>
    <row r="780" spans="20:20">
      <c r="T780" s="269"/>
    </row>
    <row r="781" spans="20:20">
      <c r="T781" s="269"/>
    </row>
    <row r="782" spans="20:20">
      <c r="T782" s="269"/>
    </row>
    <row r="783" spans="20:20">
      <c r="T783" s="269"/>
    </row>
    <row r="784" spans="20:20">
      <c r="T784" s="269"/>
    </row>
    <row r="785" spans="20:20">
      <c r="T785" s="269"/>
    </row>
    <row r="786" spans="20:20">
      <c r="T786" s="269"/>
    </row>
    <row r="787" spans="20:20">
      <c r="T787" s="269"/>
    </row>
    <row r="788" spans="20:20">
      <c r="T788" s="269"/>
    </row>
    <row r="789" spans="20:20">
      <c r="T789" s="269"/>
    </row>
    <row r="790" spans="20:20">
      <c r="T790" s="269"/>
    </row>
    <row r="791" spans="20:20">
      <c r="T791" s="269"/>
    </row>
    <row r="792" spans="20:20">
      <c r="T792" s="269"/>
    </row>
    <row r="793" spans="20:20">
      <c r="T793" s="269"/>
    </row>
    <row r="794" spans="20:20">
      <c r="T794" s="269"/>
    </row>
    <row r="795" spans="20:20">
      <c r="T795" s="269"/>
    </row>
    <row r="796" spans="20:20">
      <c r="T796" s="269"/>
    </row>
    <row r="797" spans="20:20">
      <c r="T797" s="269"/>
    </row>
    <row r="798" spans="20:20">
      <c r="T798" s="269"/>
    </row>
    <row r="799" spans="20:20">
      <c r="T799" s="269"/>
    </row>
    <row r="800" spans="20:20">
      <c r="T800" s="269"/>
    </row>
    <row r="801" spans="20:20">
      <c r="T801" s="269"/>
    </row>
    <row r="802" spans="20:20">
      <c r="T802" s="269"/>
    </row>
    <row r="803" spans="20:20">
      <c r="T803" s="269"/>
    </row>
    <row r="804" spans="20:20">
      <c r="T804" s="269"/>
    </row>
    <row r="805" spans="20:20">
      <c r="T805" s="269"/>
    </row>
    <row r="806" spans="20:20">
      <c r="T806" s="269"/>
    </row>
    <row r="807" spans="20:20">
      <c r="T807" s="269"/>
    </row>
    <row r="808" spans="20:20">
      <c r="T808" s="269"/>
    </row>
    <row r="809" spans="20:20">
      <c r="T809" s="269"/>
    </row>
    <row r="810" spans="20:20">
      <c r="T810" s="269"/>
    </row>
    <row r="811" spans="20:20">
      <c r="T811" s="269"/>
    </row>
    <row r="812" spans="20:20">
      <c r="T812" s="269"/>
    </row>
    <row r="813" spans="20:20">
      <c r="T813" s="269"/>
    </row>
    <row r="814" spans="20:20">
      <c r="T814" s="269"/>
    </row>
    <row r="815" spans="20:20">
      <c r="T815" s="269"/>
    </row>
    <row r="816" spans="20:20">
      <c r="T816" s="269"/>
    </row>
    <row r="817" spans="20:20">
      <c r="T817" s="269"/>
    </row>
    <row r="818" spans="20:20">
      <c r="T818" s="269"/>
    </row>
    <row r="819" spans="20:20">
      <c r="T819" s="269"/>
    </row>
    <row r="820" spans="20:20">
      <c r="T820" s="269"/>
    </row>
    <row r="821" spans="20:20">
      <c r="T821" s="269"/>
    </row>
    <row r="822" spans="20:20">
      <c r="T822" s="269"/>
    </row>
    <row r="823" spans="20:20">
      <c r="T823" s="269"/>
    </row>
    <row r="824" spans="20:20">
      <c r="T824" s="269"/>
    </row>
    <row r="825" spans="20:20">
      <c r="T825" s="269"/>
    </row>
    <row r="826" spans="20:20">
      <c r="T826" s="269"/>
    </row>
    <row r="827" spans="20:20">
      <c r="T827" s="269"/>
    </row>
    <row r="828" spans="20:20">
      <c r="T828" s="269"/>
    </row>
    <row r="829" spans="20:20">
      <c r="T829" s="269"/>
    </row>
    <row r="830" spans="20:20">
      <c r="T830" s="269"/>
    </row>
    <row r="831" spans="20:20">
      <c r="T831" s="269"/>
    </row>
    <row r="832" spans="20:20">
      <c r="T832" s="269"/>
    </row>
    <row r="833" spans="20:20">
      <c r="T833" s="269"/>
    </row>
    <row r="834" spans="20:20">
      <c r="T834" s="269"/>
    </row>
    <row r="835" spans="20:20">
      <c r="T835" s="269"/>
    </row>
    <row r="836" spans="20:20">
      <c r="T836" s="269"/>
    </row>
    <row r="837" spans="20:20">
      <c r="T837" s="269"/>
    </row>
    <row r="838" spans="20:20">
      <c r="T838" s="269"/>
    </row>
    <row r="839" spans="20:20">
      <c r="T839" s="269"/>
    </row>
    <row r="840" spans="20:20">
      <c r="T840" s="269"/>
    </row>
    <row r="841" spans="20:20">
      <c r="T841" s="269"/>
    </row>
    <row r="842" spans="20:20">
      <c r="T842" s="269"/>
    </row>
    <row r="843" spans="20:20">
      <c r="T843" s="269"/>
    </row>
    <row r="844" spans="20:20">
      <c r="T844" s="269"/>
    </row>
    <row r="845" spans="20:20">
      <c r="T845" s="269"/>
    </row>
    <row r="846" spans="20:20">
      <c r="T846" s="269"/>
    </row>
    <row r="847" spans="20:20">
      <c r="T847" s="269"/>
    </row>
    <row r="848" spans="20:20">
      <c r="T848" s="269"/>
    </row>
    <row r="849" spans="20:20">
      <c r="T849" s="269"/>
    </row>
    <row r="850" spans="20:20">
      <c r="T850" s="269"/>
    </row>
    <row r="851" spans="20:20">
      <c r="T851" s="269"/>
    </row>
    <row r="852" spans="20:20">
      <c r="T852" s="269"/>
    </row>
    <row r="853" spans="20:20">
      <c r="T853" s="269"/>
    </row>
    <row r="854" spans="20:20">
      <c r="T854" s="269"/>
    </row>
    <row r="855" spans="20:20">
      <c r="T855" s="269"/>
    </row>
    <row r="856" spans="20:20">
      <c r="T856" s="269"/>
    </row>
    <row r="857" spans="20:20">
      <c r="T857" s="269"/>
    </row>
    <row r="858" spans="20:20">
      <c r="T858" s="269"/>
    </row>
    <row r="859" spans="20:20">
      <c r="T859" s="269"/>
    </row>
    <row r="860" spans="20:20">
      <c r="T860" s="269"/>
    </row>
    <row r="861" spans="20:20">
      <c r="T861" s="269"/>
    </row>
    <row r="862" spans="20:20">
      <c r="T862" s="269"/>
    </row>
    <row r="863" spans="20:20">
      <c r="T863" s="269"/>
    </row>
    <row r="864" spans="20:20">
      <c r="T864" s="269"/>
    </row>
    <row r="865" spans="20:20">
      <c r="T865" s="269"/>
    </row>
    <row r="866" spans="20:20">
      <c r="T866" s="269"/>
    </row>
    <row r="867" spans="20:20">
      <c r="T867" s="269"/>
    </row>
    <row r="868" spans="20:20">
      <c r="T868" s="269"/>
    </row>
    <row r="869" spans="20:20">
      <c r="T869" s="269"/>
    </row>
    <row r="870" spans="20:20">
      <c r="T870" s="269"/>
    </row>
    <row r="871" spans="20:20">
      <c r="T871" s="269"/>
    </row>
    <row r="872" spans="20:20">
      <c r="T872" s="269"/>
    </row>
    <row r="873" spans="20:20">
      <c r="T873" s="269"/>
    </row>
    <row r="874" spans="20:20">
      <c r="T874" s="269"/>
    </row>
    <row r="875" spans="20:20">
      <c r="T875" s="269"/>
    </row>
    <row r="876" spans="20:20">
      <c r="T876" s="269"/>
    </row>
    <row r="877" spans="20:20">
      <c r="T877" s="269"/>
    </row>
    <row r="878" spans="20:20">
      <c r="T878" s="269"/>
    </row>
    <row r="879" spans="20:20">
      <c r="T879" s="269"/>
    </row>
    <row r="880" spans="20:20">
      <c r="T880" s="269"/>
    </row>
    <row r="881" spans="20:20">
      <c r="T881" s="269"/>
    </row>
    <row r="882" spans="20:20">
      <c r="T882" s="269"/>
    </row>
    <row r="883" spans="20:20">
      <c r="T883" s="269"/>
    </row>
    <row r="884" spans="20:20">
      <c r="T884" s="269"/>
    </row>
    <row r="885" spans="20:20">
      <c r="T885" s="269"/>
    </row>
    <row r="886" spans="20:20">
      <c r="T886" s="269"/>
    </row>
    <row r="887" spans="20:20">
      <c r="T887" s="269"/>
    </row>
    <row r="888" spans="20:20">
      <c r="T888" s="269"/>
    </row>
    <row r="889" spans="20:20">
      <c r="T889" s="269"/>
    </row>
    <row r="890" spans="20:20">
      <c r="T890" s="269"/>
    </row>
    <row r="891" spans="20:20">
      <c r="T891" s="269"/>
    </row>
    <row r="892" spans="20:20">
      <c r="T892" s="269"/>
    </row>
    <row r="893" spans="20:20">
      <c r="T893" s="269"/>
    </row>
    <row r="894" spans="20:20">
      <c r="T894" s="269"/>
    </row>
    <row r="895" spans="20:20">
      <c r="T895" s="269"/>
    </row>
    <row r="896" spans="20:20">
      <c r="T896" s="269"/>
    </row>
    <row r="897" spans="20:20">
      <c r="T897" s="269"/>
    </row>
    <row r="898" spans="20:20">
      <c r="T898" s="269"/>
    </row>
    <row r="899" spans="20:20">
      <c r="T899" s="269"/>
    </row>
    <row r="900" spans="20:20">
      <c r="T900" s="269"/>
    </row>
    <row r="901" spans="20:20">
      <c r="T901" s="269"/>
    </row>
    <row r="902" spans="20:20">
      <c r="T902" s="269"/>
    </row>
    <row r="903" spans="20:20">
      <c r="T903" s="269"/>
    </row>
    <row r="904" spans="20:20">
      <c r="T904" s="269"/>
    </row>
    <row r="905" spans="20:20">
      <c r="T905" s="269"/>
    </row>
    <row r="906" spans="20:20">
      <c r="T906" s="269"/>
    </row>
    <row r="907" spans="20:20">
      <c r="T907" s="269"/>
    </row>
    <row r="908" spans="20:20">
      <c r="T908" s="269"/>
    </row>
    <row r="909" spans="20:20">
      <c r="T909" s="269"/>
    </row>
    <row r="910" spans="20:20">
      <c r="T910" s="269"/>
    </row>
    <row r="911" spans="20:20">
      <c r="T911" s="269"/>
    </row>
    <row r="912" spans="20:20">
      <c r="T912" s="269"/>
    </row>
    <row r="913" spans="20:20">
      <c r="T913" s="269"/>
    </row>
    <row r="914" spans="20:20">
      <c r="T914" s="269"/>
    </row>
    <row r="915" spans="20:20">
      <c r="T915" s="269"/>
    </row>
    <row r="916" spans="20:20">
      <c r="T916" s="269"/>
    </row>
    <row r="917" spans="20:20">
      <c r="T917" s="269"/>
    </row>
    <row r="918" spans="20:20">
      <c r="T918" s="269"/>
    </row>
    <row r="919" spans="20:20">
      <c r="T919" s="269"/>
    </row>
    <row r="920" spans="20:20">
      <c r="T920" s="269"/>
    </row>
    <row r="921" spans="20:20">
      <c r="T921" s="269"/>
    </row>
    <row r="922" spans="20:20">
      <c r="T922" s="269"/>
    </row>
    <row r="923" spans="20:20">
      <c r="T923" s="269"/>
    </row>
    <row r="924" spans="20:20">
      <c r="T924" s="269"/>
    </row>
    <row r="925" spans="20:20">
      <c r="T925" s="269"/>
    </row>
    <row r="926" spans="20:20">
      <c r="T926" s="269"/>
    </row>
    <row r="927" spans="20:20">
      <c r="T927" s="269"/>
    </row>
    <row r="928" spans="20:20">
      <c r="T928" s="269"/>
    </row>
    <row r="929" spans="20:20">
      <c r="T929" s="269"/>
    </row>
    <row r="930" spans="20:20">
      <c r="T930" s="269"/>
    </row>
    <row r="931" spans="20:20">
      <c r="T931" s="269"/>
    </row>
    <row r="932" spans="20:20">
      <c r="T932" s="269"/>
    </row>
    <row r="933" spans="20:20">
      <c r="T933" s="269"/>
    </row>
    <row r="934" spans="20:20">
      <c r="T934" s="269"/>
    </row>
    <row r="935" spans="20:20">
      <c r="T935" s="269"/>
    </row>
    <row r="936" spans="20:20">
      <c r="T936" s="269"/>
    </row>
    <row r="937" spans="20:20">
      <c r="T937" s="269"/>
    </row>
    <row r="938" spans="20:20">
      <c r="T938" s="269"/>
    </row>
    <row r="939" spans="20:20">
      <c r="T939" s="269"/>
    </row>
    <row r="940" spans="20:20">
      <c r="T940" s="269"/>
    </row>
    <row r="941" spans="20:20">
      <c r="T941" s="269"/>
    </row>
    <row r="942" spans="20:20">
      <c r="T942" s="269"/>
    </row>
    <row r="943" spans="20:20">
      <c r="T943" s="269"/>
    </row>
    <row r="944" spans="20:20">
      <c r="T944" s="269"/>
    </row>
    <row r="945" spans="20:20">
      <c r="T945" s="269"/>
    </row>
    <row r="946" spans="20:20">
      <c r="T946" s="269"/>
    </row>
    <row r="947" spans="20:20">
      <c r="T947" s="269"/>
    </row>
    <row r="948" spans="20:20">
      <c r="T948" s="269"/>
    </row>
    <row r="949" spans="20:20">
      <c r="T949" s="269"/>
    </row>
    <row r="950" spans="20:20">
      <c r="T950" s="269"/>
    </row>
    <row r="951" spans="20:20">
      <c r="T951" s="269"/>
    </row>
    <row r="952" spans="20:20">
      <c r="T952" s="269"/>
    </row>
    <row r="953" spans="20:20">
      <c r="T953" s="269"/>
    </row>
    <row r="954" spans="20:20">
      <c r="T954" s="269"/>
    </row>
    <row r="955" spans="20:20">
      <c r="T955" s="269"/>
    </row>
    <row r="956" spans="20:20">
      <c r="T956" s="269"/>
    </row>
    <row r="957" spans="20:20">
      <c r="T957" s="269"/>
    </row>
    <row r="958" spans="20:20">
      <c r="T958" s="269"/>
    </row>
    <row r="959" spans="20:20">
      <c r="T959" s="269"/>
    </row>
    <row r="960" spans="20:20">
      <c r="T960" s="269"/>
    </row>
    <row r="961" spans="20:20">
      <c r="T961" s="269"/>
    </row>
    <row r="962" spans="20:20">
      <c r="T962" s="269"/>
    </row>
    <row r="963" spans="20:20">
      <c r="T963" s="269"/>
    </row>
    <row r="964" spans="20:20">
      <c r="T964" s="269"/>
    </row>
    <row r="965" spans="20:20">
      <c r="T965" s="269"/>
    </row>
    <row r="966" spans="20:20">
      <c r="T966" s="269"/>
    </row>
    <row r="967" spans="20:20">
      <c r="T967" s="269"/>
    </row>
    <row r="968" spans="20:20">
      <c r="T968" s="269"/>
    </row>
    <row r="969" spans="20:20">
      <c r="T969" s="269"/>
    </row>
    <row r="970" spans="20:20">
      <c r="T970" s="269"/>
    </row>
    <row r="971" spans="20:20">
      <c r="T971" s="269"/>
    </row>
    <row r="972" spans="20:20">
      <c r="T972" s="269"/>
    </row>
    <row r="973" spans="20:20">
      <c r="T973" s="269"/>
    </row>
    <row r="974" spans="20:20">
      <c r="T974" s="269"/>
    </row>
    <row r="975" spans="20:20">
      <c r="T975" s="269"/>
    </row>
    <row r="976" spans="20:20">
      <c r="T976" s="269"/>
    </row>
    <row r="977" spans="20:20">
      <c r="T977" s="269"/>
    </row>
    <row r="978" spans="20:20">
      <c r="T978" s="269"/>
    </row>
    <row r="979" spans="20:20">
      <c r="T979" s="269"/>
    </row>
    <row r="980" spans="20:20">
      <c r="T980" s="269"/>
    </row>
    <row r="981" spans="20:20">
      <c r="T981" s="269"/>
    </row>
    <row r="982" spans="20:20">
      <c r="T982" s="269"/>
    </row>
    <row r="983" spans="20:20">
      <c r="T983" s="269"/>
    </row>
    <row r="984" spans="20:20">
      <c r="T984" s="269"/>
    </row>
    <row r="985" spans="20:20">
      <c r="T985" s="269"/>
    </row>
    <row r="986" spans="20:20">
      <c r="T986" s="269"/>
    </row>
    <row r="987" spans="20:20">
      <c r="T987" s="269"/>
    </row>
    <row r="988" spans="20:20">
      <c r="T988" s="269"/>
    </row>
    <row r="989" spans="20:20">
      <c r="T989" s="269"/>
    </row>
    <row r="990" spans="20:20">
      <c r="T990" s="269"/>
    </row>
    <row r="991" spans="20:20">
      <c r="T991" s="269"/>
    </row>
    <row r="992" spans="20:20">
      <c r="T992" s="269"/>
    </row>
    <row r="993" spans="20:20">
      <c r="T993" s="269"/>
    </row>
    <row r="994" spans="20:20">
      <c r="T994" s="269"/>
    </row>
    <row r="995" spans="20:20">
      <c r="T995" s="269"/>
    </row>
    <row r="996" spans="20:20">
      <c r="T996" s="269"/>
    </row>
    <row r="997" spans="20:20">
      <c r="T997" s="269"/>
    </row>
    <row r="998" spans="20:20">
      <c r="T998" s="269"/>
    </row>
    <row r="999" spans="20:20">
      <c r="T999" s="269"/>
    </row>
    <row r="1000" spans="20:20">
      <c r="T1000" s="269"/>
    </row>
    <row r="1001" spans="20:20">
      <c r="T1001" s="269"/>
    </row>
    <row r="1002" spans="20:20">
      <c r="T1002" s="269"/>
    </row>
    <row r="1003" spans="20:20">
      <c r="T1003" s="269"/>
    </row>
    <row r="1004" spans="20:20">
      <c r="T1004" s="269"/>
    </row>
    <row r="1005" spans="20:20">
      <c r="T1005" s="269"/>
    </row>
    <row r="1006" spans="20:20">
      <c r="T1006" s="269"/>
    </row>
    <row r="1007" spans="20:20">
      <c r="T1007" s="269"/>
    </row>
    <row r="1008" spans="20:20">
      <c r="T1008" s="269"/>
    </row>
    <row r="1009" spans="20:20">
      <c r="T1009" s="269"/>
    </row>
    <row r="1010" spans="20:20">
      <c r="T1010" s="269"/>
    </row>
    <row r="1011" spans="20:20">
      <c r="T1011" s="269"/>
    </row>
    <row r="1012" spans="20:20">
      <c r="T1012" s="269"/>
    </row>
    <row r="1013" spans="20:20">
      <c r="T1013" s="269"/>
    </row>
    <row r="1014" spans="20:20">
      <c r="T1014" s="269"/>
    </row>
    <row r="1015" spans="20:20">
      <c r="T1015" s="269"/>
    </row>
    <row r="1016" spans="20:20">
      <c r="T1016" s="269"/>
    </row>
    <row r="1017" spans="20:20">
      <c r="T1017" s="269"/>
    </row>
    <row r="1018" spans="20:20">
      <c r="T1018" s="269"/>
    </row>
    <row r="1019" spans="20:20">
      <c r="T1019" s="269"/>
    </row>
    <row r="1020" spans="20:20">
      <c r="T1020" s="269"/>
    </row>
    <row r="1021" spans="20:20">
      <c r="T1021" s="269"/>
    </row>
    <row r="1022" spans="20:20">
      <c r="T1022" s="269"/>
    </row>
    <row r="1023" spans="20:20">
      <c r="T1023" s="269"/>
    </row>
    <row r="1024" spans="20:20">
      <c r="T1024" s="269"/>
    </row>
    <row r="1025" spans="20:20">
      <c r="T1025" s="269"/>
    </row>
    <row r="1026" spans="20:20">
      <c r="T1026" s="269"/>
    </row>
    <row r="1027" spans="20:20">
      <c r="T1027" s="269"/>
    </row>
    <row r="1028" spans="20:20">
      <c r="T1028" s="269"/>
    </row>
    <row r="1029" spans="20:20">
      <c r="T1029" s="269"/>
    </row>
    <row r="1030" spans="20:20">
      <c r="T1030" s="269"/>
    </row>
    <row r="1031" spans="20:20">
      <c r="T1031" s="269"/>
    </row>
    <row r="1032" spans="20:20">
      <c r="T1032" s="269"/>
    </row>
    <row r="1033" spans="20:20">
      <c r="T1033" s="269"/>
    </row>
    <row r="1034" spans="20:20">
      <c r="T1034" s="269"/>
    </row>
    <row r="1035" spans="20:20">
      <c r="T1035" s="269"/>
    </row>
    <row r="1036" spans="20:20">
      <c r="T1036" s="269"/>
    </row>
    <row r="1037" spans="20:20">
      <c r="T1037" s="269"/>
    </row>
    <row r="1038" spans="20:20">
      <c r="T1038" s="269"/>
    </row>
    <row r="1039" spans="20:20">
      <c r="T1039" s="269"/>
    </row>
    <row r="1040" spans="20:20">
      <c r="T1040" s="269"/>
    </row>
    <row r="1041" spans="20:20">
      <c r="T1041" s="269"/>
    </row>
    <row r="1042" spans="20:20">
      <c r="T1042" s="269"/>
    </row>
    <row r="1043" spans="20:20">
      <c r="T1043" s="269"/>
    </row>
    <row r="1044" spans="20:20">
      <c r="T1044" s="269"/>
    </row>
    <row r="1045" spans="20:20">
      <c r="T1045" s="269"/>
    </row>
    <row r="1046" spans="20:20">
      <c r="T1046" s="269"/>
    </row>
    <row r="1047" spans="20:20">
      <c r="T1047" s="269"/>
    </row>
    <row r="1048" spans="20:20">
      <c r="T1048" s="269"/>
    </row>
    <row r="1049" spans="20:20">
      <c r="T1049" s="269"/>
    </row>
    <row r="1050" spans="20:20">
      <c r="T1050" s="269"/>
    </row>
    <row r="1051" spans="20:20">
      <c r="T1051" s="269"/>
    </row>
    <row r="1052" spans="20:20">
      <c r="T1052" s="269"/>
    </row>
    <row r="1053" spans="20:20">
      <c r="T1053" s="269"/>
    </row>
    <row r="1054" spans="20:20">
      <c r="T1054" s="269"/>
    </row>
    <row r="1055" spans="20:20">
      <c r="T1055" s="269"/>
    </row>
    <row r="1056" spans="20:20">
      <c r="T1056" s="269"/>
    </row>
    <row r="1057" spans="20:20">
      <c r="T1057" s="269"/>
    </row>
    <row r="1058" spans="20:20">
      <c r="T1058" s="269"/>
    </row>
    <row r="1059" spans="20:20">
      <c r="T1059" s="269"/>
    </row>
    <row r="1060" spans="20:20">
      <c r="T1060" s="269"/>
    </row>
    <row r="1061" spans="20:20">
      <c r="T1061" s="269"/>
    </row>
    <row r="1062" spans="20:20">
      <c r="T1062" s="269"/>
    </row>
    <row r="1063" spans="20:20">
      <c r="T1063" s="269"/>
    </row>
    <row r="1064" spans="20:20">
      <c r="T1064" s="269"/>
    </row>
    <row r="1065" spans="20:20">
      <c r="T1065" s="269"/>
    </row>
    <row r="1066" spans="20:20">
      <c r="T1066" s="269"/>
    </row>
    <row r="1067" spans="20:20">
      <c r="T1067" s="269"/>
    </row>
    <row r="1068" spans="20:20">
      <c r="T1068" s="269"/>
    </row>
    <row r="1069" spans="20:20">
      <c r="T1069" s="269"/>
    </row>
    <row r="1070" spans="20:20">
      <c r="T1070" s="269"/>
    </row>
    <row r="1071" spans="20:20">
      <c r="T1071" s="269"/>
    </row>
    <row r="1072" spans="20:20">
      <c r="T1072" s="269"/>
    </row>
    <row r="1073" spans="20:20">
      <c r="T1073" s="269"/>
    </row>
    <row r="1074" spans="20:20">
      <c r="T1074" s="269"/>
    </row>
    <row r="1075" spans="20:20">
      <c r="T1075" s="269"/>
    </row>
    <row r="1076" spans="20:20">
      <c r="T1076" s="269"/>
    </row>
    <row r="1077" spans="20:20">
      <c r="T1077" s="269"/>
    </row>
    <row r="1078" spans="20:20">
      <c r="T1078" s="269"/>
    </row>
    <row r="1079" spans="20:20">
      <c r="T1079" s="269"/>
    </row>
    <row r="1080" spans="20:20">
      <c r="T1080" s="269"/>
    </row>
    <row r="1081" spans="20:20">
      <c r="T1081" s="269"/>
    </row>
    <row r="1082" spans="20:20">
      <c r="T1082" s="269"/>
    </row>
    <row r="1083" spans="20:20">
      <c r="T1083" s="269"/>
    </row>
    <row r="1084" spans="20:20">
      <c r="T1084" s="269"/>
    </row>
    <row r="1085" spans="20:20">
      <c r="T1085" s="269"/>
    </row>
    <row r="1086" spans="20:20">
      <c r="T1086" s="269"/>
    </row>
    <row r="1087" spans="20:20">
      <c r="T1087" s="269"/>
    </row>
    <row r="1088" spans="20:20">
      <c r="T1088" s="269"/>
    </row>
    <row r="1089" spans="20:20">
      <c r="T1089" s="269"/>
    </row>
    <row r="1090" spans="20:20">
      <c r="T1090" s="269"/>
    </row>
    <row r="1091" spans="20:20">
      <c r="T1091" s="269"/>
    </row>
    <row r="1092" spans="20:20">
      <c r="T1092" s="269"/>
    </row>
    <row r="1093" spans="20:20">
      <c r="T1093" s="269"/>
    </row>
    <row r="1094" spans="20:20">
      <c r="T1094" s="269"/>
    </row>
    <row r="1095" spans="20:20">
      <c r="T1095" s="269"/>
    </row>
    <row r="1096" spans="20:20">
      <c r="T1096" s="269"/>
    </row>
    <row r="1097" spans="20:20">
      <c r="T1097" s="269"/>
    </row>
    <row r="1098" spans="20:20">
      <c r="T1098" s="269"/>
    </row>
    <row r="1099" spans="20:20">
      <c r="T1099" s="269"/>
    </row>
    <row r="1100" spans="20:20">
      <c r="T1100" s="269"/>
    </row>
    <row r="1101" spans="20:20">
      <c r="T1101" s="269"/>
    </row>
    <row r="1102" spans="20:20">
      <c r="T1102" s="269"/>
    </row>
    <row r="1103" spans="20:20">
      <c r="T1103" s="269"/>
    </row>
    <row r="1104" spans="20:20">
      <c r="T1104" s="269"/>
    </row>
    <row r="1105" spans="20:20">
      <c r="T1105" s="269"/>
    </row>
    <row r="1106" spans="20:20">
      <c r="T1106" s="269"/>
    </row>
    <row r="1107" spans="20:20">
      <c r="T1107" s="269"/>
    </row>
    <row r="1108" spans="20:20">
      <c r="T1108" s="269"/>
    </row>
    <row r="1109" spans="20:20">
      <c r="T1109" s="269"/>
    </row>
    <row r="1110" spans="20:20">
      <c r="T1110" s="269"/>
    </row>
    <row r="1111" spans="20:20">
      <c r="T1111" s="269"/>
    </row>
    <row r="1112" spans="20:20">
      <c r="T1112" s="269"/>
    </row>
    <row r="1113" spans="20:20">
      <c r="T1113" s="269"/>
    </row>
    <row r="1114" spans="20:20">
      <c r="T1114" s="269"/>
    </row>
    <row r="1115" spans="20:20">
      <c r="T1115" s="269"/>
    </row>
    <row r="1116" spans="20:20">
      <c r="T1116" s="269"/>
    </row>
    <row r="1117" spans="20:20">
      <c r="T1117" s="269"/>
    </row>
    <row r="1118" spans="20:20">
      <c r="T1118" s="269"/>
    </row>
    <row r="1119" spans="20:20">
      <c r="T1119" s="269"/>
    </row>
    <row r="1120" spans="20:20">
      <c r="T1120" s="269"/>
    </row>
    <row r="1121" spans="20:20">
      <c r="T1121" s="269"/>
    </row>
    <row r="1122" spans="20:20">
      <c r="T1122" s="269"/>
    </row>
    <row r="1123" spans="20:20">
      <c r="T1123" s="269"/>
    </row>
    <row r="1124" spans="20:20">
      <c r="T1124" s="269"/>
    </row>
    <row r="1125" spans="20:20">
      <c r="T1125" s="269"/>
    </row>
    <row r="1126" spans="20:20">
      <c r="T1126" s="269"/>
    </row>
    <row r="1127" spans="20:20">
      <c r="T1127" s="269"/>
    </row>
    <row r="1128" spans="20:20">
      <c r="T1128" s="269"/>
    </row>
    <row r="1129" spans="20:20">
      <c r="T1129" s="269"/>
    </row>
    <row r="1130" spans="20:20">
      <c r="T1130" s="269"/>
    </row>
    <row r="1131" spans="20:20">
      <c r="T1131" s="269"/>
    </row>
    <row r="1132" spans="20:20">
      <c r="T1132" s="269"/>
    </row>
    <row r="1133" spans="20:20">
      <c r="T1133" s="269"/>
    </row>
    <row r="1134" spans="20:20">
      <c r="T1134" s="269"/>
    </row>
    <row r="1135" spans="20:20">
      <c r="T1135" s="269"/>
    </row>
    <row r="1136" spans="20:20">
      <c r="T1136" s="269"/>
    </row>
    <row r="1137" spans="20:20">
      <c r="T1137" s="269"/>
    </row>
    <row r="1138" spans="20:20">
      <c r="T1138" s="269"/>
    </row>
    <row r="1139" spans="20:20">
      <c r="T1139" s="269"/>
    </row>
    <row r="1140" spans="20:20">
      <c r="T1140" s="269"/>
    </row>
    <row r="1141" spans="20:20">
      <c r="T1141" s="269"/>
    </row>
    <row r="1142" spans="20:20">
      <c r="T1142" s="269"/>
    </row>
    <row r="1143" spans="20:20">
      <c r="T1143" s="269"/>
    </row>
    <row r="1144" spans="20:20">
      <c r="T1144" s="269"/>
    </row>
    <row r="1145" spans="20:20">
      <c r="T1145" s="269"/>
    </row>
    <row r="1146" spans="20:20">
      <c r="T1146" s="269"/>
    </row>
    <row r="1147" spans="20:20">
      <c r="T1147" s="269"/>
    </row>
    <row r="1148" spans="20:20">
      <c r="T1148" s="269"/>
    </row>
    <row r="1149" spans="20:20">
      <c r="T1149" s="269"/>
    </row>
    <row r="1150" spans="20:20">
      <c r="T1150" s="269"/>
    </row>
    <row r="1151" spans="20:20">
      <c r="T1151" s="269"/>
    </row>
    <row r="1152" spans="20:20">
      <c r="T1152" s="269"/>
    </row>
    <row r="1153" spans="20:20">
      <c r="T1153" s="269"/>
    </row>
    <row r="1154" spans="20:20">
      <c r="T1154" s="269"/>
    </row>
    <row r="1155" spans="20:20">
      <c r="T1155" s="269"/>
    </row>
    <row r="1156" spans="20:20">
      <c r="T1156" s="269"/>
    </row>
    <row r="1157" spans="20:20">
      <c r="T1157" s="269"/>
    </row>
    <row r="1158" spans="20:20">
      <c r="T1158" s="269"/>
    </row>
    <row r="1159" spans="20:20">
      <c r="T1159" s="269"/>
    </row>
    <row r="1160" spans="20:20">
      <c r="T1160" s="269"/>
    </row>
    <row r="1161" spans="20:20">
      <c r="T1161" s="269"/>
    </row>
    <row r="1162" spans="20:20">
      <c r="T1162" s="269"/>
    </row>
    <row r="1163" spans="20:20">
      <c r="T1163" s="269"/>
    </row>
    <row r="1164" spans="20:20">
      <c r="T1164" s="269"/>
    </row>
    <row r="1165" spans="20:20">
      <c r="T1165" s="269"/>
    </row>
    <row r="1166" spans="20:20">
      <c r="T1166" s="269"/>
    </row>
    <row r="1167" spans="20:20">
      <c r="T1167" s="269"/>
    </row>
    <row r="1168" spans="20:20">
      <c r="T1168" s="269"/>
    </row>
    <row r="1169" spans="20:20">
      <c r="T1169" s="269"/>
    </row>
    <row r="1170" spans="20:20">
      <c r="T1170" s="269"/>
    </row>
    <row r="1171" spans="20:20">
      <c r="T1171" s="269"/>
    </row>
    <row r="1172" spans="20:20">
      <c r="T1172" s="269"/>
    </row>
    <row r="1173" spans="20:20">
      <c r="T1173" s="269"/>
    </row>
    <row r="1174" spans="20:20">
      <c r="T1174" s="269"/>
    </row>
    <row r="1175" spans="20:20">
      <c r="T1175" s="269"/>
    </row>
    <row r="1176" spans="20:20">
      <c r="T1176" s="269"/>
    </row>
    <row r="1177" spans="20:20">
      <c r="T1177" s="269"/>
    </row>
    <row r="1178" spans="20:20">
      <c r="T1178" s="269"/>
    </row>
    <row r="1179" spans="20:20">
      <c r="T1179" s="269"/>
    </row>
    <row r="1180" spans="20:20">
      <c r="T1180" s="269"/>
    </row>
    <row r="1181" spans="20:20">
      <c r="T1181" s="269"/>
    </row>
    <row r="1182" spans="20:20">
      <c r="T1182" s="269"/>
    </row>
    <row r="1183" spans="20:20">
      <c r="T1183" s="269"/>
    </row>
    <row r="1184" spans="20:20">
      <c r="T1184" s="269"/>
    </row>
    <row r="1185" spans="20:20">
      <c r="T1185" s="269"/>
    </row>
    <row r="1186" spans="20:20">
      <c r="T1186" s="269"/>
    </row>
    <row r="1187" spans="20:20">
      <c r="T1187" s="269"/>
    </row>
    <row r="1188" spans="20:20">
      <c r="T1188" s="269"/>
    </row>
    <row r="1189" spans="20:20">
      <c r="T1189" s="269"/>
    </row>
    <row r="1190" spans="20:20">
      <c r="T1190" s="269"/>
    </row>
    <row r="1191" spans="20:20">
      <c r="T1191" s="269"/>
    </row>
    <row r="1192" spans="20:20">
      <c r="T1192" s="269"/>
    </row>
    <row r="1193" spans="20:20">
      <c r="T1193" s="269"/>
    </row>
    <row r="1194" spans="20:20">
      <c r="T1194" s="269"/>
    </row>
    <row r="1195" spans="20:20">
      <c r="T1195" s="269"/>
    </row>
    <row r="1196" spans="20:20">
      <c r="T1196" s="269"/>
    </row>
    <row r="1197" spans="20:20">
      <c r="T1197" s="269"/>
    </row>
    <row r="1198" spans="20:20">
      <c r="T1198" s="269"/>
    </row>
    <row r="1199" spans="20:20">
      <c r="T1199" s="269"/>
    </row>
    <row r="1200" spans="20:20">
      <c r="T1200" s="269"/>
    </row>
    <row r="1201" spans="20:20">
      <c r="T1201" s="269"/>
    </row>
    <row r="1202" spans="20:20">
      <c r="T1202" s="269"/>
    </row>
    <row r="1203" spans="20:20">
      <c r="T1203" s="269"/>
    </row>
    <row r="1204" spans="20:20">
      <c r="T1204" s="269"/>
    </row>
    <row r="1205" spans="20:20">
      <c r="T1205" s="269"/>
    </row>
    <row r="1206" spans="20:20">
      <c r="T1206" s="269"/>
    </row>
    <row r="1207" spans="20:20">
      <c r="T1207" s="269"/>
    </row>
    <row r="1208" spans="20:20">
      <c r="T1208" s="269"/>
    </row>
    <row r="1209" spans="20:20">
      <c r="T1209" s="269"/>
    </row>
    <row r="1210" spans="20:20">
      <c r="T1210" s="269"/>
    </row>
    <row r="1211" spans="20:20">
      <c r="T1211" s="269"/>
    </row>
    <row r="1212" spans="20:20">
      <c r="T1212" s="269"/>
    </row>
    <row r="1213" spans="20:20">
      <c r="T1213" s="269"/>
    </row>
    <row r="1214" spans="20:20">
      <c r="T1214" s="269"/>
    </row>
    <row r="1215" spans="20:20">
      <c r="T1215" s="269"/>
    </row>
    <row r="1216" spans="20:20">
      <c r="T1216" s="269"/>
    </row>
    <row r="1217" spans="20:20">
      <c r="T1217" s="269"/>
    </row>
    <row r="1218" spans="20:20">
      <c r="T1218" s="269"/>
    </row>
    <row r="1219" spans="20:20">
      <c r="T1219" s="269"/>
    </row>
    <row r="1220" spans="20:20">
      <c r="T1220" s="269"/>
    </row>
    <row r="1221" spans="20:20">
      <c r="T1221" s="269"/>
    </row>
    <row r="1222" spans="20:20">
      <c r="T1222" s="269"/>
    </row>
    <row r="1223" spans="20:20">
      <c r="T1223" s="269"/>
    </row>
    <row r="1224" spans="20:20">
      <c r="T1224" s="269"/>
    </row>
    <row r="1225" spans="20:20">
      <c r="T1225" s="269"/>
    </row>
    <row r="1226" spans="20:20">
      <c r="T1226" s="269"/>
    </row>
    <row r="1227" spans="20:20">
      <c r="T1227" s="269"/>
    </row>
    <row r="1228" spans="20:20">
      <c r="T1228" s="269"/>
    </row>
    <row r="1229" spans="20:20">
      <c r="T1229" s="269"/>
    </row>
    <row r="1230" spans="20:20">
      <c r="T1230" s="269"/>
    </row>
    <row r="1231" spans="20:20">
      <c r="T1231" s="269"/>
    </row>
    <row r="1232" spans="20:20">
      <c r="T1232" s="269"/>
    </row>
    <row r="1233" spans="20:20">
      <c r="T1233" s="269"/>
    </row>
    <row r="1234" spans="20:20">
      <c r="T1234" s="269"/>
    </row>
    <row r="1235" spans="20:20">
      <c r="T1235" s="269"/>
    </row>
    <row r="1236" spans="20:20">
      <c r="T1236" s="269"/>
    </row>
    <row r="1237" spans="20:20">
      <c r="T1237" s="269"/>
    </row>
    <row r="1238" spans="20:20">
      <c r="T1238" s="269"/>
    </row>
    <row r="1239" spans="20:20">
      <c r="T1239" s="269"/>
    </row>
    <row r="1240" spans="20:20">
      <c r="T1240" s="269"/>
    </row>
    <row r="1241" spans="20:20">
      <c r="T1241" s="269"/>
    </row>
    <row r="1242" spans="20:20">
      <c r="T1242" s="269"/>
    </row>
    <row r="1243" spans="20:20">
      <c r="T1243" s="269"/>
    </row>
    <row r="1244" spans="20:20">
      <c r="T1244" s="269"/>
    </row>
    <row r="1245" spans="20:20">
      <c r="T1245" s="269"/>
    </row>
    <row r="1246" spans="20:20">
      <c r="T1246" s="269"/>
    </row>
    <row r="1247" spans="20:20">
      <c r="T1247" s="269"/>
    </row>
    <row r="1248" spans="20:20">
      <c r="T1248" s="269"/>
    </row>
    <row r="1249" spans="20:20">
      <c r="T1249" s="269"/>
    </row>
    <row r="1250" spans="20:20">
      <c r="T1250" s="269"/>
    </row>
    <row r="1251" spans="20:20">
      <c r="T1251" s="269"/>
    </row>
    <row r="1252" spans="20:20">
      <c r="T1252" s="269"/>
    </row>
    <row r="1253" spans="20:20">
      <c r="T1253" s="269"/>
    </row>
    <row r="1254" spans="20:20">
      <c r="T1254" s="269"/>
    </row>
    <row r="1255" spans="20:20">
      <c r="T1255" s="269"/>
    </row>
    <row r="1256" spans="20:20">
      <c r="T1256" s="269"/>
    </row>
    <row r="1257" spans="20:20">
      <c r="T1257" s="269"/>
    </row>
    <row r="1258" spans="20:20">
      <c r="T1258" s="269"/>
    </row>
    <row r="1259" spans="20:20">
      <c r="T1259" s="269"/>
    </row>
    <row r="1260" spans="20:20">
      <c r="T1260" s="269"/>
    </row>
    <row r="1261" spans="20:20">
      <c r="T1261" s="269"/>
    </row>
    <row r="1262" spans="20:20">
      <c r="T1262" s="269"/>
    </row>
    <row r="1263" spans="20:20">
      <c r="T1263" s="269"/>
    </row>
    <row r="1264" spans="20:20">
      <c r="T1264" s="269"/>
    </row>
    <row r="1265" spans="20:20">
      <c r="T1265" s="269"/>
    </row>
    <row r="1266" spans="20:20">
      <c r="T1266" s="269"/>
    </row>
    <row r="1267" spans="20:20">
      <c r="T1267" s="269"/>
    </row>
    <row r="1268" spans="20:20">
      <c r="T1268" s="269"/>
    </row>
    <row r="1269" spans="20:20">
      <c r="T1269" s="269"/>
    </row>
    <row r="1270" spans="20:20">
      <c r="T1270" s="269"/>
    </row>
    <row r="1271" spans="20:20">
      <c r="T1271" s="269"/>
    </row>
    <row r="1272" spans="20:20">
      <c r="T1272" s="269"/>
    </row>
    <row r="1273" spans="20:20">
      <c r="T1273" s="269"/>
    </row>
    <row r="1274" spans="20:20">
      <c r="T1274" s="269"/>
    </row>
    <row r="1275" spans="20:20">
      <c r="T1275" s="269"/>
    </row>
    <row r="1276" spans="20:20">
      <c r="T1276" s="269"/>
    </row>
    <row r="1277" spans="20:20">
      <c r="T1277" s="269"/>
    </row>
    <row r="1278" spans="20:20">
      <c r="T1278" s="269"/>
    </row>
    <row r="1279" spans="20:20">
      <c r="T1279" s="269"/>
    </row>
    <row r="1280" spans="20:20">
      <c r="T1280" s="269"/>
    </row>
    <row r="1281" spans="20:20">
      <c r="T1281" s="269"/>
    </row>
    <row r="1282" spans="20:20">
      <c r="T1282" s="269"/>
    </row>
    <row r="1283" spans="20:20">
      <c r="T1283" s="269"/>
    </row>
    <row r="1284" spans="20:20">
      <c r="T1284" s="269"/>
    </row>
    <row r="1285" spans="20:20">
      <c r="T1285" s="269"/>
    </row>
    <row r="1286" spans="20:20">
      <c r="T1286" s="269"/>
    </row>
    <row r="1287" spans="20:20">
      <c r="T1287" s="269"/>
    </row>
    <row r="1288" spans="20:20">
      <c r="T1288" s="269"/>
    </row>
    <row r="1289" spans="20:20">
      <c r="T1289" s="269"/>
    </row>
    <row r="1290" spans="20:20">
      <c r="T1290" s="269"/>
    </row>
    <row r="1291" spans="20:20">
      <c r="T1291" s="269"/>
    </row>
    <row r="1292" spans="20:20">
      <c r="T1292" s="269"/>
    </row>
    <row r="1293" spans="20:20">
      <c r="T1293" s="269"/>
    </row>
    <row r="1294" spans="20:20">
      <c r="T1294" s="269"/>
    </row>
    <row r="1295" spans="20:20">
      <c r="T1295" s="269"/>
    </row>
    <row r="1296" spans="20:20">
      <c r="T1296" s="269"/>
    </row>
    <row r="1297" spans="20:20">
      <c r="T1297" s="269"/>
    </row>
    <row r="1298" spans="20:20">
      <c r="T1298" s="269"/>
    </row>
    <row r="1299" spans="20:20">
      <c r="T1299" s="269"/>
    </row>
    <row r="1300" spans="20:20">
      <c r="T1300" s="269"/>
    </row>
    <row r="1301" spans="20:20">
      <c r="T1301" s="269"/>
    </row>
    <row r="1302" spans="20:20">
      <c r="T1302" s="269"/>
    </row>
    <row r="1303" spans="20:20">
      <c r="T1303" s="269"/>
    </row>
    <row r="1304" spans="20:20">
      <c r="T1304" s="269"/>
    </row>
    <row r="1305" spans="20:20">
      <c r="T1305" s="269"/>
    </row>
    <row r="1306" spans="20:20">
      <c r="T1306" s="269"/>
    </row>
    <row r="1307" spans="20:20">
      <c r="T1307" s="269"/>
    </row>
    <row r="1308" spans="20:20">
      <c r="T1308" s="269"/>
    </row>
    <row r="1309" spans="20:20">
      <c r="T1309" s="269"/>
    </row>
    <row r="1310" spans="20:20">
      <c r="T1310" s="269"/>
    </row>
    <row r="1311" spans="20:20">
      <c r="T1311" s="269"/>
    </row>
    <row r="1312" spans="20:20">
      <c r="T1312" s="269"/>
    </row>
    <row r="1313" spans="20:20">
      <c r="T1313" s="269"/>
    </row>
    <row r="1314" spans="20:20">
      <c r="T1314" s="269"/>
    </row>
    <row r="1315" spans="20:20">
      <c r="T1315" s="269"/>
    </row>
    <row r="1316" spans="20:20">
      <c r="T1316" s="269"/>
    </row>
    <row r="1317" spans="20:20">
      <c r="T1317" s="269"/>
    </row>
    <row r="1318" spans="20:20">
      <c r="T1318" s="269"/>
    </row>
    <row r="1319" spans="20:20">
      <c r="T1319" s="269"/>
    </row>
    <row r="1320" spans="20:20">
      <c r="T1320" s="269"/>
    </row>
    <row r="1321" spans="20:20">
      <c r="T1321" s="269"/>
    </row>
    <row r="1322" spans="20:20">
      <c r="T1322" s="269"/>
    </row>
    <row r="1323" spans="20:20">
      <c r="T1323" s="269"/>
    </row>
    <row r="1324" spans="20:20">
      <c r="T1324" s="269"/>
    </row>
    <row r="1325" spans="20:20">
      <c r="T1325" s="269"/>
    </row>
    <row r="1326" spans="20:20">
      <c r="T1326" s="269"/>
    </row>
    <row r="1327" spans="20:20">
      <c r="T1327" s="269"/>
    </row>
    <row r="1328" spans="20:20">
      <c r="T1328" s="269"/>
    </row>
    <row r="1329" spans="20:20">
      <c r="T1329" s="269"/>
    </row>
    <row r="1330" spans="20:20">
      <c r="T1330" s="269"/>
    </row>
    <row r="1331" spans="20:20">
      <c r="T1331" s="269"/>
    </row>
    <row r="1332" spans="20:20">
      <c r="T1332" s="269"/>
    </row>
    <row r="1333" spans="20:20">
      <c r="T1333" s="269"/>
    </row>
    <row r="1334" spans="20:20">
      <c r="T1334" s="269"/>
    </row>
    <row r="1335" spans="20:20">
      <c r="T1335" s="269"/>
    </row>
    <row r="1336" spans="20:20">
      <c r="T1336" s="269"/>
    </row>
    <row r="1337" spans="20:20">
      <c r="T1337" s="269"/>
    </row>
    <row r="1338" spans="20:20">
      <c r="T1338" s="269"/>
    </row>
    <row r="1339" spans="20:20">
      <c r="T1339" s="269"/>
    </row>
    <row r="1340" spans="20:20">
      <c r="T1340" s="269"/>
    </row>
    <row r="1341" spans="20:20">
      <c r="T1341" s="269"/>
    </row>
    <row r="1342" spans="20:20">
      <c r="T1342" s="269"/>
    </row>
    <row r="1343" spans="20:20">
      <c r="T1343" s="269"/>
    </row>
    <row r="1344" spans="20:20">
      <c r="T1344" s="269"/>
    </row>
    <row r="1345" spans="20:20">
      <c r="T1345" s="269"/>
    </row>
    <row r="1346" spans="20:20">
      <c r="T1346" s="269"/>
    </row>
    <row r="1347" spans="20:20">
      <c r="T1347" s="269"/>
    </row>
    <row r="1348" spans="20:20">
      <c r="T1348" s="269"/>
    </row>
    <row r="1349" spans="20:20">
      <c r="T1349" s="269"/>
    </row>
    <row r="1350" spans="20:20">
      <c r="T1350" s="269"/>
    </row>
    <row r="1351" spans="20:20">
      <c r="T1351" s="269"/>
    </row>
    <row r="1352" spans="20:20">
      <c r="T1352" s="269"/>
    </row>
    <row r="1353" spans="20:20">
      <c r="T1353" s="269"/>
    </row>
    <row r="1354" spans="20:20">
      <c r="T1354" s="269"/>
    </row>
    <row r="1355" spans="20:20">
      <c r="T1355" s="269"/>
    </row>
    <row r="1356" spans="20:20">
      <c r="T1356" s="269"/>
    </row>
    <row r="1357" spans="20:20">
      <c r="T1357" s="269"/>
    </row>
    <row r="1358" spans="20:20">
      <c r="T1358" s="269"/>
    </row>
    <row r="1359" spans="20:20">
      <c r="T1359" s="269"/>
    </row>
    <row r="1360" spans="20:20">
      <c r="T1360" s="269"/>
    </row>
    <row r="1361" spans="20:20">
      <c r="T1361" s="269"/>
    </row>
    <row r="1362" spans="20:20">
      <c r="T1362" s="269"/>
    </row>
    <row r="1363" spans="20:20">
      <c r="T1363" s="269"/>
    </row>
    <row r="1364" spans="20:20">
      <c r="T1364" s="269"/>
    </row>
    <row r="1365" spans="20:20">
      <c r="T1365" s="269"/>
    </row>
    <row r="1366" spans="20:20">
      <c r="T1366" s="269"/>
    </row>
    <row r="1367" spans="20:20">
      <c r="T1367" s="269"/>
    </row>
    <row r="1368" spans="20:20">
      <c r="T1368" s="269"/>
    </row>
    <row r="1369" spans="20:20">
      <c r="T1369" s="269"/>
    </row>
    <row r="1370" spans="20:20">
      <c r="T1370" s="269"/>
    </row>
    <row r="1371" spans="20:20">
      <c r="T1371" s="269"/>
    </row>
    <row r="1372" spans="20:20">
      <c r="T1372" s="269"/>
    </row>
    <row r="1373" spans="20:20">
      <c r="T1373" s="269"/>
    </row>
    <row r="1374" spans="20:20">
      <c r="T1374" s="269"/>
    </row>
    <row r="1375" spans="20:20">
      <c r="T1375" s="269"/>
    </row>
    <row r="1376" spans="20:20">
      <c r="T1376" s="269"/>
    </row>
    <row r="1377" spans="20:20">
      <c r="T1377" s="269"/>
    </row>
    <row r="1378" spans="20:20">
      <c r="T1378" s="269"/>
    </row>
    <row r="1379" spans="20:20">
      <c r="T1379" s="269"/>
    </row>
    <row r="1380" spans="20:20">
      <c r="T1380" s="269"/>
    </row>
    <row r="1381" spans="20:20">
      <c r="T1381" s="269"/>
    </row>
    <row r="1382" spans="20:20">
      <c r="T1382" s="269"/>
    </row>
    <row r="1383" spans="20:20">
      <c r="T1383" s="269"/>
    </row>
    <row r="1384" spans="20:20">
      <c r="T1384" s="269"/>
    </row>
    <row r="1385" spans="20:20">
      <c r="T1385" s="269"/>
    </row>
    <row r="1386" spans="20:20">
      <c r="T1386" s="269"/>
    </row>
    <row r="1387" spans="20:20">
      <c r="T1387" s="269"/>
    </row>
    <row r="1388" spans="20:20">
      <c r="T1388" s="269"/>
    </row>
    <row r="1389" spans="20:20">
      <c r="T1389" s="269"/>
    </row>
    <row r="1390" spans="20:20">
      <c r="T1390" s="269"/>
    </row>
    <row r="1391" spans="20:20">
      <c r="T1391" s="269"/>
    </row>
    <row r="1392" spans="20:20">
      <c r="T1392" s="269"/>
    </row>
    <row r="1393" spans="20:20">
      <c r="T1393" s="269"/>
    </row>
    <row r="1394" spans="20:20">
      <c r="T1394" s="269"/>
    </row>
    <row r="1395" spans="20:20">
      <c r="T1395" s="269"/>
    </row>
    <row r="1396" spans="20:20">
      <c r="T1396" s="269"/>
    </row>
    <row r="1397" spans="20:20">
      <c r="T1397" s="269"/>
    </row>
    <row r="1398" spans="20:20">
      <c r="T1398" s="269"/>
    </row>
    <row r="1399" spans="20:20">
      <c r="T1399" s="269"/>
    </row>
    <row r="1400" spans="20:20">
      <c r="T1400" s="269"/>
    </row>
    <row r="1401" spans="20:20">
      <c r="T1401" s="269"/>
    </row>
    <row r="1402" spans="20:20">
      <c r="T1402" s="269"/>
    </row>
    <row r="1403" spans="20:20">
      <c r="T1403" s="269"/>
    </row>
    <row r="1404" spans="20:20">
      <c r="T1404" s="269"/>
    </row>
    <row r="1405" spans="20:20">
      <c r="T1405" s="269"/>
    </row>
    <row r="1406" spans="20:20">
      <c r="T1406" s="269"/>
    </row>
    <row r="1407" spans="20:20">
      <c r="T1407" s="269"/>
    </row>
    <row r="1408" spans="20:20">
      <c r="T1408" s="269"/>
    </row>
    <row r="1409" spans="20:20">
      <c r="T1409" s="269"/>
    </row>
    <row r="1410" spans="20:20">
      <c r="T1410" s="269"/>
    </row>
    <row r="1411" spans="20:20">
      <c r="T1411" s="269"/>
    </row>
    <row r="1412" spans="20:20">
      <c r="T1412" s="269"/>
    </row>
    <row r="1413" spans="20:20">
      <c r="T1413" s="269"/>
    </row>
    <row r="1414" spans="20:20">
      <c r="T1414" s="269"/>
    </row>
    <row r="1415" spans="20:20">
      <c r="T1415" s="269"/>
    </row>
    <row r="1416" spans="20:20">
      <c r="T1416" s="269"/>
    </row>
    <row r="1417" spans="20:20">
      <c r="T1417" s="269"/>
    </row>
    <row r="1418" spans="20:20">
      <c r="T1418" s="269"/>
    </row>
    <row r="1419" spans="20:20">
      <c r="T1419" s="269"/>
    </row>
    <row r="1420" spans="20:20">
      <c r="T1420" s="269"/>
    </row>
    <row r="1421" spans="20:20">
      <c r="T1421" s="269"/>
    </row>
    <row r="1422" spans="20:20">
      <c r="T1422" s="269"/>
    </row>
    <row r="1423" spans="20:20">
      <c r="T1423" s="269"/>
    </row>
    <row r="1424" spans="20:20">
      <c r="T1424" s="269"/>
    </row>
    <row r="1425" spans="20:20">
      <c r="T1425" s="269"/>
    </row>
    <row r="1426" spans="20:20">
      <c r="T1426" s="269"/>
    </row>
    <row r="1427" spans="20:20">
      <c r="T1427" s="269"/>
    </row>
    <row r="1428" spans="20:20">
      <c r="T1428" s="269"/>
    </row>
    <row r="1429" spans="20:20">
      <c r="T1429" s="269"/>
    </row>
    <row r="1430" spans="20:20">
      <c r="T1430" s="269"/>
    </row>
    <row r="1431" spans="20:20">
      <c r="T1431" s="269"/>
    </row>
    <row r="1432" spans="20:20">
      <c r="T1432" s="269"/>
    </row>
    <row r="1433" spans="20:20">
      <c r="T1433" s="269"/>
    </row>
    <row r="1434" spans="20:20">
      <c r="T1434" s="269"/>
    </row>
    <row r="1435" spans="20:20">
      <c r="T1435" s="269"/>
    </row>
    <row r="1436" spans="20:20">
      <c r="T1436" s="269"/>
    </row>
    <row r="1437" spans="20:20">
      <c r="T1437" s="269"/>
    </row>
    <row r="1438" spans="20:20">
      <c r="T1438" s="269"/>
    </row>
    <row r="1439" spans="20:20">
      <c r="T1439" s="269"/>
    </row>
    <row r="1440" spans="20:20">
      <c r="T1440" s="269"/>
    </row>
    <row r="1441" spans="20:20">
      <c r="T1441" s="269"/>
    </row>
    <row r="1442" spans="20:20">
      <c r="T1442" s="269"/>
    </row>
    <row r="1443" spans="20:20">
      <c r="T1443" s="269"/>
    </row>
    <row r="1444" spans="20:20">
      <c r="T1444" s="269"/>
    </row>
    <row r="1445" spans="20:20">
      <c r="T1445" s="269"/>
    </row>
    <row r="1446" spans="20:20">
      <c r="T1446" s="269"/>
    </row>
    <row r="1447" spans="20:20">
      <c r="T1447" s="269"/>
    </row>
    <row r="1448" spans="20:20">
      <c r="T1448" s="269"/>
    </row>
    <row r="1449" spans="20:20">
      <c r="T1449" s="269"/>
    </row>
    <row r="1450" spans="20:20">
      <c r="T1450" s="269"/>
    </row>
    <row r="1451" spans="20:20">
      <c r="T1451" s="269"/>
    </row>
    <row r="1452" spans="20:20">
      <c r="T1452" s="269"/>
    </row>
    <row r="1453" spans="20:20">
      <c r="T1453" s="269"/>
    </row>
    <row r="1454" spans="20:20">
      <c r="T1454" s="269"/>
    </row>
    <row r="1455" spans="20:20">
      <c r="T1455" s="269"/>
    </row>
    <row r="1456" spans="20:20">
      <c r="T1456" s="269"/>
    </row>
    <row r="1457" spans="20:20">
      <c r="T1457" s="269"/>
    </row>
    <row r="1458" spans="20:20">
      <c r="T1458" s="269"/>
    </row>
    <row r="1459" spans="20:20">
      <c r="T1459" s="269"/>
    </row>
    <row r="1460" spans="20:20">
      <c r="T1460" s="269"/>
    </row>
    <row r="1461" spans="20:20">
      <c r="T1461" s="269"/>
    </row>
    <row r="1462" spans="20:20">
      <c r="T1462" s="269"/>
    </row>
    <row r="1463" spans="20:20">
      <c r="T1463" s="269"/>
    </row>
    <row r="1464" spans="20:20">
      <c r="T1464" s="269"/>
    </row>
    <row r="1465" spans="20:20">
      <c r="T1465" s="269"/>
    </row>
    <row r="1466" spans="20:20">
      <c r="T1466" s="269"/>
    </row>
    <row r="1467" spans="20:20">
      <c r="T1467" s="269"/>
    </row>
    <row r="1468" spans="20:20">
      <c r="T1468" s="269"/>
    </row>
    <row r="1469" spans="20:20">
      <c r="T1469" s="269"/>
    </row>
    <row r="1470" spans="20:20">
      <c r="T1470" s="269"/>
    </row>
    <row r="1471" spans="20:20">
      <c r="T1471" s="269"/>
    </row>
    <row r="1472" spans="20:20">
      <c r="T1472" s="269"/>
    </row>
    <row r="1473" spans="20:20">
      <c r="T1473" s="269"/>
    </row>
    <row r="1474" spans="20:20">
      <c r="T1474" s="269"/>
    </row>
    <row r="1475" spans="20:20">
      <c r="T1475" s="269"/>
    </row>
    <row r="1476" spans="20:20">
      <c r="T1476" s="269"/>
    </row>
    <row r="1477" spans="20:20">
      <c r="T1477" s="269"/>
    </row>
    <row r="1478" spans="20:20">
      <c r="T1478" s="269"/>
    </row>
    <row r="1479" spans="20:20">
      <c r="T1479" s="269"/>
    </row>
    <row r="1480" spans="20:20">
      <c r="T1480" s="269"/>
    </row>
    <row r="1481" spans="20:20">
      <c r="T1481" s="269"/>
    </row>
    <row r="1482" spans="20:20">
      <c r="T1482" s="269"/>
    </row>
    <row r="1483" spans="20:20">
      <c r="T1483" s="269"/>
    </row>
    <row r="1484" spans="20:20">
      <c r="T1484" s="269"/>
    </row>
    <row r="1485" spans="20:20">
      <c r="T1485" s="269"/>
    </row>
    <row r="1486" spans="20:20">
      <c r="T1486" s="269"/>
    </row>
    <row r="1487" spans="20:20">
      <c r="T1487" s="269"/>
    </row>
    <row r="1488" spans="20:20">
      <c r="T1488" s="269"/>
    </row>
    <row r="1489" spans="20:20">
      <c r="T1489" s="269"/>
    </row>
    <row r="1490" spans="20:20">
      <c r="T1490" s="269"/>
    </row>
    <row r="1491" spans="20:20">
      <c r="T1491" s="269"/>
    </row>
    <row r="1492" spans="20:20">
      <c r="T1492" s="269"/>
    </row>
    <row r="1493" spans="20:20">
      <c r="T1493" s="269"/>
    </row>
    <row r="1494" spans="20:20">
      <c r="T1494" s="269"/>
    </row>
    <row r="1495" spans="20:20">
      <c r="T1495" s="269"/>
    </row>
    <row r="1496" spans="20:20">
      <c r="T1496" s="269"/>
    </row>
    <row r="1497" spans="20:20">
      <c r="T1497" s="269"/>
    </row>
    <row r="1498" spans="20:20">
      <c r="T1498" s="269"/>
    </row>
    <row r="1499" spans="20:20">
      <c r="T1499" s="269"/>
    </row>
    <row r="1500" spans="20:20">
      <c r="T1500" s="269"/>
    </row>
    <row r="1501" spans="20:20">
      <c r="T1501" s="269"/>
    </row>
    <row r="1502" spans="20:20">
      <c r="T1502" s="269"/>
    </row>
    <row r="1503" spans="20:20">
      <c r="T1503" s="269"/>
    </row>
    <row r="1504" spans="20:20">
      <c r="T1504" s="269"/>
    </row>
    <row r="1505" spans="20:20">
      <c r="T1505" s="269"/>
    </row>
    <row r="1506" spans="20:20">
      <c r="T1506" s="269"/>
    </row>
    <row r="1507" spans="20:20">
      <c r="T1507" s="269"/>
    </row>
    <row r="1508" spans="20:20">
      <c r="T1508" s="269"/>
    </row>
    <row r="1509" spans="20:20">
      <c r="T1509" s="269"/>
    </row>
    <row r="1510" spans="20:20">
      <c r="T1510" s="269"/>
    </row>
    <row r="1511" spans="20:20">
      <c r="T1511" s="269"/>
    </row>
    <row r="1512" spans="20:20">
      <c r="T1512" s="269"/>
    </row>
    <row r="1513" spans="20:20">
      <c r="T1513" s="269"/>
    </row>
    <row r="1514" spans="20:20">
      <c r="T1514" s="269"/>
    </row>
    <row r="1515" spans="20:20">
      <c r="T1515" s="269"/>
    </row>
    <row r="1516" spans="20:20">
      <c r="T1516" s="269"/>
    </row>
    <row r="1517" spans="20:20">
      <c r="T1517" s="269"/>
    </row>
    <row r="1518" spans="20:20">
      <c r="T1518" s="269"/>
    </row>
    <row r="1519" spans="20:20">
      <c r="T1519" s="269"/>
    </row>
    <row r="1520" spans="20:20">
      <c r="T1520" s="269"/>
    </row>
    <row r="1521" spans="20:20">
      <c r="T1521" s="269"/>
    </row>
    <row r="1522" spans="20:20">
      <c r="T1522" s="269"/>
    </row>
    <row r="1523" spans="20:20">
      <c r="T1523" s="269"/>
    </row>
    <row r="1524" spans="20:20">
      <c r="T1524" s="269"/>
    </row>
    <row r="1525" spans="20:20">
      <c r="T1525" s="269"/>
    </row>
    <row r="1526" spans="20:20">
      <c r="T1526" s="269"/>
    </row>
    <row r="1527" spans="20:20">
      <c r="T1527" s="269"/>
    </row>
    <row r="1528" spans="20:20">
      <c r="T1528" s="269"/>
    </row>
    <row r="1529" spans="20:20">
      <c r="T1529" s="269"/>
    </row>
    <row r="1530" spans="20:20">
      <c r="T1530" s="269"/>
    </row>
    <row r="1531" spans="20:20">
      <c r="T1531" s="269"/>
    </row>
    <row r="1532" spans="20:20">
      <c r="T1532" s="269"/>
    </row>
    <row r="1533" spans="20:20">
      <c r="T1533" s="269"/>
    </row>
    <row r="1534" spans="20:20">
      <c r="T1534" s="269"/>
    </row>
    <row r="1535" spans="20:20">
      <c r="T1535" s="269"/>
    </row>
    <row r="1536" spans="20:20">
      <c r="T1536" s="269"/>
    </row>
    <row r="1537" spans="20:20">
      <c r="T1537" s="269"/>
    </row>
    <row r="1538" spans="20:20">
      <c r="T1538" s="269"/>
    </row>
    <row r="1539" spans="20:20">
      <c r="T1539" s="269"/>
    </row>
    <row r="1540" spans="20:20">
      <c r="T1540" s="269"/>
    </row>
    <row r="1541" spans="20:20">
      <c r="T1541" s="269"/>
    </row>
    <row r="1542" spans="20:20">
      <c r="T1542" s="269"/>
    </row>
    <row r="1543" spans="20:20">
      <c r="T1543" s="269"/>
    </row>
    <row r="1544" spans="20:20">
      <c r="T1544" s="269"/>
    </row>
    <row r="1545" spans="20:20">
      <c r="T1545" s="269"/>
    </row>
    <row r="1546" spans="20:20">
      <c r="T1546" s="269"/>
    </row>
    <row r="1547" spans="20:20">
      <c r="T1547" s="269"/>
    </row>
    <row r="1548" spans="20:20">
      <c r="T1548" s="269"/>
    </row>
    <row r="1549" spans="20:20">
      <c r="T1549" s="269"/>
    </row>
    <row r="1550" spans="20:20">
      <c r="T1550" s="269"/>
    </row>
    <row r="1551" spans="20:20">
      <c r="T1551" s="269"/>
    </row>
    <row r="1552" spans="20:20">
      <c r="T1552" s="269"/>
    </row>
    <row r="1553" spans="20:20">
      <c r="T1553" s="269"/>
    </row>
    <row r="1554" spans="20:20">
      <c r="T1554" s="269"/>
    </row>
    <row r="1555" spans="20:20">
      <c r="T1555" s="269"/>
    </row>
    <row r="1556" spans="20:20">
      <c r="T1556" s="269"/>
    </row>
    <row r="1557" spans="20:20">
      <c r="T1557" s="269"/>
    </row>
    <row r="1558" spans="20:20">
      <c r="T1558" s="269"/>
    </row>
    <row r="1559" spans="20:20">
      <c r="T1559" s="269"/>
    </row>
    <row r="1560" spans="20:20">
      <c r="T1560" s="269"/>
    </row>
    <row r="1561" spans="20:20">
      <c r="T1561" s="269"/>
    </row>
    <row r="1562" spans="20:20">
      <c r="T1562" s="269"/>
    </row>
    <row r="1563" spans="20:20">
      <c r="T1563" s="269"/>
    </row>
    <row r="1564" spans="20:20">
      <c r="T1564" s="269"/>
    </row>
    <row r="1565" spans="20:20">
      <c r="T1565" s="269"/>
    </row>
    <row r="1566" spans="20:20">
      <c r="T1566" s="269"/>
    </row>
    <row r="1567" spans="20:20">
      <c r="T1567" s="269"/>
    </row>
    <row r="1568" spans="20:20">
      <c r="T1568" s="269"/>
    </row>
    <row r="1569" spans="20:20">
      <c r="T1569" s="269"/>
    </row>
    <row r="1570" spans="20:20">
      <c r="T1570" s="269"/>
    </row>
    <row r="1571" spans="20:20">
      <c r="T1571" s="269"/>
    </row>
    <row r="1572" spans="20:20">
      <c r="T1572" s="269"/>
    </row>
    <row r="1573" spans="20:20">
      <c r="T1573" s="269"/>
    </row>
    <row r="1574" spans="20:20">
      <c r="T1574" s="269"/>
    </row>
    <row r="1575" spans="20:20">
      <c r="T1575" s="269"/>
    </row>
    <row r="1576" spans="20:20">
      <c r="T1576" s="269"/>
    </row>
    <row r="1577" spans="20:20">
      <c r="T1577" s="269"/>
    </row>
    <row r="1578" spans="20:20">
      <c r="T1578" s="269"/>
    </row>
    <row r="1579" spans="20:20">
      <c r="T1579" s="269"/>
    </row>
    <row r="1580" spans="20:20">
      <c r="T1580" s="269"/>
    </row>
    <row r="1581" spans="20:20">
      <c r="T1581" s="269"/>
    </row>
    <row r="1582" spans="20:20">
      <c r="T1582" s="269"/>
    </row>
    <row r="1583" spans="20:20">
      <c r="T1583" s="269"/>
    </row>
    <row r="1584" spans="20:20">
      <c r="T1584" s="269"/>
    </row>
    <row r="1585" spans="20:20">
      <c r="T1585" s="269"/>
    </row>
    <row r="1586" spans="20:20">
      <c r="T1586" s="269"/>
    </row>
    <row r="1587" spans="20:20">
      <c r="T1587" s="269"/>
    </row>
    <row r="1588" spans="20:20">
      <c r="T1588" s="269"/>
    </row>
    <row r="1589" spans="20:20">
      <c r="T1589" s="269"/>
    </row>
    <row r="1590" spans="20:20">
      <c r="T1590" s="269"/>
    </row>
    <row r="1591" spans="20:20">
      <c r="T1591" s="269"/>
    </row>
    <row r="1592" spans="20:20">
      <c r="T1592" s="269"/>
    </row>
    <row r="1593" spans="20:20">
      <c r="T1593" s="269"/>
    </row>
    <row r="1594" spans="20:20">
      <c r="T1594" s="269"/>
    </row>
    <row r="1595" spans="20:20">
      <c r="T1595" s="269"/>
    </row>
    <row r="1596" spans="20:20">
      <c r="T1596" s="269"/>
    </row>
    <row r="1597" spans="20:20">
      <c r="T1597" s="269"/>
    </row>
    <row r="1598" spans="20:20">
      <c r="T1598" s="269"/>
    </row>
    <row r="1599" spans="20:20">
      <c r="T1599" s="269"/>
    </row>
    <row r="1600" spans="20:20">
      <c r="T1600" s="269"/>
    </row>
    <row r="1601" spans="20:20">
      <c r="T1601" s="269"/>
    </row>
    <row r="1602" spans="20:20">
      <c r="T1602" s="269"/>
    </row>
    <row r="1603" spans="20:20">
      <c r="T1603" s="269"/>
    </row>
    <row r="1604" spans="20:20">
      <c r="T1604" s="269"/>
    </row>
    <row r="1605" spans="20:20">
      <c r="T1605" s="269"/>
    </row>
    <row r="1606" spans="20:20">
      <c r="T1606" s="269"/>
    </row>
    <row r="1607" spans="20:20">
      <c r="T1607" s="269"/>
    </row>
    <row r="1608" spans="20:20">
      <c r="T1608" s="269"/>
    </row>
    <row r="1609" spans="20:20">
      <c r="T1609" s="269"/>
    </row>
    <row r="1610" spans="20:20">
      <c r="T1610" s="269"/>
    </row>
    <row r="1611" spans="20:20">
      <c r="T1611" s="269"/>
    </row>
    <row r="1612" spans="20:20">
      <c r="T1612" s="269"/>
    </row>
    <row r="1613" spans="20:20">
      <c r="T1613" s="269"/>
    </row>
    <row r="1614" spans="20:20">
      <c r="T1614" s="269"/>
    </row>
    <row r="1615" spans="20:20">
      <c r="T1615" s="269"/>
    </row>
    <row r="1616" spans="20:20">
      <c r="T1616" s="269"/>
    </row>
    <row r="1617" spans="20:20">
      <c r="T1617" s="269"/>
    </row>
    <row r="1618" spans="20:20">
      <c r="T1618" s="269"/>
    </row>
    <row r="1619" spans="20:20">
      <c r="T1619" s="269"/>
    </row>
    <row r="1620" spans="20:20">
      <c r="T1620" s="269"/>
    </row>
    <row r="1621" spans="20:20">
      <c r="T1621" s="269"/>
    </row>
    <row r="1622" spans="20:20">
      <c r="T1622" s="269"/>
    </row>
    <row r="1623" spans="20:20">
      <c r="T1623" s="269"/>
    </row>
    <row r="1624" spans="20:20">
      <c r="T1624" s="269"/>
    </row>
    <row r="1625" spans="20:20">
      <c r="T1625" s="269"/>
    </row>
    <row r="1626" spans="20:20">
      <c r="T1626" s="269"/>
    </row>
    <row r="1627" spans="20:20">
      <c r="T1627" s="269"/>
    </row>
    <row r="1628" spans="20:20">
      <c r="T1628" s="269"/>
    </row>
    <row r="1629" spans="20:20">
      <c r="T1629" s="269"/>
    </row>
    <row r="1630" spans="20:20">
      <c r="T1630" s="269"/>
    </row>
    <row r="1631" spans="20:20">
      <c r="T1631" s="269"/>
    </row>
    <row r="1632" spans="20:20">
      <c r="T1632" s="269"/>
    </row>
    <row r="1633" spans="20:20">
      <c r="T1633" s="269"/>
    </row>
    <row r="1634" spans="20:20">
      <c r="T1634" s="269"/>
    </row>
    <row r="1635" spans="20:20">
      <c r="T1635" s="269"/>
    </row>
    <row r="1636" spans="20:20">
      <c r="T1636" s="269"/>
    </row>
    <row r="1637" spans="20:20">
      <c r="T1637" s="269"/>
    </row>
    <row r="1638" spans="20:20">
      <c r="T1638" s="269"/>
    </row>
    <row r="1639" spans="20:20">
      <c r="T1639" s="269"/>
    </row>
    <row r="1640" spans="20:20">
      <c r="T1640" s="269"/>
    </row>
    <row r="1641" spans="20:20">
      <c r="T1641" s="269"/>
    </row>
    <row r="1642" spans="20:20">
      <c r="T1642" s="269"/>
    </row>
    <row r="1643" spans="20:20">
      <c r="T1643" s="269"/>
    </row>
    <row r="1644" spans="20:20">
      <c r="T1644" s="269"/>
    </row>
    <row r="1645" spans="20:20">
      <c r="T1645" s="269"/>
    </row>
    <row r="1646" spans="20:20">
      <c r="T1646" s="269"/>
    </row>
    <row r="1647" spans="20:20">
      <c r="T1647" s="269"/>
    </row>
    <row r="1648" spans="20:20">
      <c r="T1648" s="269"/>
    </row>
    <row r="1649" spans="20:20">
      <c r="T1649" s="269"/>
    </row>
    <row r="1650" spans="20:20">
      <c r="T1650" s="269"/>
    </row>
    <row r="1651" spans="20:20">
      <c r="T1651" s="269"/>
    </row>
    <row r="1652" spans="20:20">
      <c r="T1652" s="269"/>
    </row>
    <row r="1653" spans="20:20">
      <c r="T1653" s="269"/>
    </row>
    <row r="1654" spans="20:20">
      <c r="T1654" s="269"/>
    </row>
    <row r="1655" spans="20:20">
      <c r="T1655" s="269"/>
    </row>
    <row r="1656" spans="20:20">
      <c r="T1656" s="269"/>
    </row>
    <row r="1657" spans="20:20">
      <c r="T1657" s="269"/>
    </row>
    <row r="1658" spans="20:20">
      <c r="T1658" s="269"/>
    </row>
    <row r="1659" spans="20:20">
      <c r="T1659" s="269"/>
    </row>
    <row r="1660" spans="20:20">
      <c r="T1660" s="269"/>
    </row>
    <row r="1661" spans="20:20">
      <c r="T1661" s="269"/>
    </row>
    <row r="1662" spans="20:20">
      <c r="T1662" s="269"/>
    </row>
    <row r="1663" spans="20:20">
      <c r="T1663" s="269"/>
    </row>
    <row r="1664" spans="20:20">
      <c r="T1664" s="269"/>
    </row>
    <row r="1665" spans="20:20">
      <c r="T1665" s="269"/>
    </row>
    <row r="1666" spans="20:20">
      <c r="T1666" s="269"/>
    </row>
    <row r="1667" spans="20:20">
      <c r="T1667" s="269"/>
    </row>
    <row r="1668" spans="20:20">
      <c r="T1668" s="269"/>
    </row>
    <row r="1669" spans="20:20">
      <c r="T1669" s="269"/>
    </row>
    <row r="1670" spans="20:20">
      <c r="T1670" s="269"/>
    </row>
    <row r="1671" spans="20:20">
      <c r="T1671" s="269"/>
    </row>
    <row r="1672" spans="20:20">
      <c r="T1672" s="269"/>
    </row>
    <row r="1673" spans="20:20">
      <c r="T1673" s="269"/>
    </row>
    <row r="1674" spans="20:20">
      <c r="T1674" s="269"/>
    </row>
    <row r="1675" spans="20:20">
      <c r="T1675" s="269"/>
    </row>
    <row r="1676" spans="20:20">
      <c r="T1676" s="269"/>
    </row>
    <row r="1677" spans="20:20">
      <c r="T1677" s="269"/>
    </row>
    <row r="1678" spans="20:20">
      <c r="T1678" s="269"/>
    </row>
    <row r="1679" spans="20:20">
      <c r="T1679" s="269"/>
    </row>
    <row r="1680" spans="20:20">
      <c r="T1680" s="269"/>
    </row>
    <row r="1681" spans="20:20">
      <c r="T1681" s="269"/>
    </row>
    <row r="1682" spans="20:20">
      <c r="T1682" s="269"/>
    </row>
    <row r="1683" spans="20:20">
      <c r="T1683" s="269"/>
    </row>
    <row r="1684" spans="20:20">
      <c r="T1684" s="269"/>
    </row>
    <row r="1685" spans="20:20">
      <c r="T1685" s="269"/>
    </row>
    <row r="1686" spans="20:20">
      <c r="T1686" s="269"/>
    </row>
    <row r="1687" spans="20:20">
      <c r="T1687" s="269"/>
    </row>
    <row r="1688" spans="20:20">
      <c r="T1688" s="269"/>
    </row>
    <row r="1689" spans="20:20">
      <c r="T1689" s="269"/>
    </row>
    <row r="1690" spans="20:20">
      <c r="T1690" s="269"/>
    </row>
    <row r="1691" spans="20:20">
      <c r="T1691" s="269"/>
    </row>
    <row r="1692" spans="20:20">
      <c r="T1692" s="269"/>
    </row>
    <row r="1693" spans="20:20">
      <c r="T1693" s="269"/>
    </row>
    <row r="1694" spans="20:20">
      <c r="T1694" s="269"/>
    </row>
    <row r="1695" spans="20:20">
      <c r="T1695" s="269"/>
    </row>
    <row r="1696" spans="20:20">
      <c r="T1696" s="269"/>
    </row>
    <row r="1697" spans="20:20">
      <c r="T1697" s="269"/>
    </row>
    <row r="1698" spans="20:20">
      <c r="T1698" s="269"/>
    </row>
    <row r="1699" spans="20:20">
      <c r="T1699" s="269"/>
    </row>
    <row r="1700" spans="20:20">
      <c r="T1700" s="269"/>
    </row>
    <row r="1701" spans="20:20">
      <c r="T1701" s="269"/>
    </row>
    <row r="1702" spans="20:20">
      <c r="T1702" s="269"/>
    </row>
    <row r="1703" spans="20:20">
      <c r="T1703" s="269"/>
    </row>
    <row r="1704" spans="20:20">
      <c r="T1704" s="269"/>
    </row>
    <row r="1705" spans="20:20">
      <c r="T1705" s="269"/>
    </row>
    <row r="1706" spans="20:20">
      <c r="T1706" s="269"/>
    </row>
    <row r="1707" spans="20:20">
      <c r="T1707" s="269"/>
    </row>
    <row r="1708" spans="20:20">
      <c r="T1708" s="269"/>
    </row>
    <row r="1709" spans="20:20">
      <c r="T1709" s="269"/>
    </row>
    <row r="1710" spans="20:20">
      <c r="T1710" s="269"/>
    </row>
    <row r="1711" spans="20:20">
      <c r="T1711" s="269"/>
    </row>
    <row r="1712" spans="20:20">
      <c r="T1712" s="269"/>
    </row>
    <row r="1713" spans="20:20">
      <c r="T1713" s="269"/>
    </row>
    <row r="1714" spans="20:20">
      <c r="T1714" s="269"/>
    </row>
    <row r="1715" spans="20:20">
      <c r="T1715" s="269"/>
    </row>
    <row r="1716" spans="20:20">
      <c r="T1716" s="269"/>
    </row>
    <row r="1717" spans="20:20">
      <c r="T1717" s="269"/>
    </row>
    <row r="1718" spans="20:20">
      <c r="T1718" s="269"/>
    </row>
    <row r="1719" spans="20:20">
      <c r="T1719" s="269"/>
    </row>
    <row r="1720" spans="20:20">
      <c r="T1720" s="269"/>
    </row>
    <row r="1721" spans="20:20">
      <c r="T1721" s="269"/>
    </row>
    <row r="1722" spans="20:20">
      <c r="T1722" s="269"/>
    </row>
    <row r="1723" spans="20:20">
      <c r="T1723" s="269"/>
    </row>
    <row r="1724" spans="20:20">
      <c r="T1724" s="269"/>
    </row>
    <row r="1725" spans="20:20">
      <c r="T1725" s="269"/>
    </row>
    <row r="1726" spans="20:20">
      <c r="T1726" s="269"/>
    </row>
    <row r="1727" spans="20:20">
      <c r="T1727" s="269"/>
    </row>
    <row r="1728" spans="20:20">
      <c r="T1728" s="269"/>
    </row>
    <row r="1729" spans="20:20">
      <c r="T1729" s="269"/>
    </row>
    <row r="1730" spans="20:20">
      <c r="T1730" s="269"/>
    </row>
    <row r="1731" spans="20:20">
      <c r="T1731" s="269"/>
    </row>
    <row r="1732" spans="20:20">
      <c r="T1732" s="269"/>
    </row>
    <row r="1733" spans="20:20">
      <c r="T1733" s="269"/>
    </row>
    <row r="1734" spans="20:20">
      <c r="T1734" s="269"/>
    </row>
    <row r="1735" spans="20:20">
      <c r="T1735" s="269"/>
    </row>
    <row r="1736" spans="20:20">
      <c r="T1736" s="269"/>
    </row>
    <row r="1737" spans="20:20">
      <c r="T1737" s="269"/>
    </row>
    <row r="1738" spans="20:20">
      <c r="T1738" s="269"/>
    </row>
    <row r="1739" spans="20:20">
      <c r="T1739" s="269"/>
    </row>
    <row r="1740" spans="20:20">
      <c r="T1740" s="269"/>
    </row>
    <row r="1741" spans="20:20">
      <c r="T1741" s="269"/>
    </row>
    <row r="1742" spans="20:20">
      <c r="T1742" s="269"/>
    </row>
    <row r="1743" spans="20:20">
      <c r="T1743" s="269"/>
    </row>
    <row r="1744" spans="20:20">
      <c r="T1744" s="269"/>
    </row>
    <row r="1745" spans="20:20">
      <c r="T1745" s="269"/>
    </row>
    <row r="1746" spans="20:20">
      <c r="T1746" s="269"/>
    </row>
    <row r="1747" spans="20:20">
      <c r="T1747" s="269"/>
    </row>
    <row r="1748" spans="20:20">
      <c r="T1748" s="269"/>
    </row>
    <row r="1749" spans="20:20">
      <c r="T1749" s="269"/>
    </row>
    <row r="1750" spans="20:20">
      <c r="T1750" s="269"/>
    </row>
    <row r="1751" spans="20:20">
      <c r="T1751" s="269"/>
    </row>
    <row r="1752" spans="20:20">
      <c r="T1752" s="269"/>
    </row>
    <row r="1753" spans="20:20">
      <c r="T1753" s="269"/>
    </row>
    <row r="1754" spans="20:20">
      <c r="T1754" s="269"/>
    </row>
    <row r="1755" spans="20:20">
      <c r="T1755" s="269"/>
    </row>
    <row r="1756" spans="20:20">
      <c r="T1756" s="269"/>
    </row>
    <row r="1757" spans="20:20">
      <c r="T1757" s="269"/>
    </row>
    <row r="1758" spans="20:20">
      <c r="T1758" s="269"/>
    </row>
    <row r="1759" spans="20:20">
      <c r="T1759" s="269"/>
    </row>
    <row r="1760" spans="20:20">
      <c r="T1760" s="269"/>
    </row>
    <row r="1761" spans="20:20">
      <c r="T1761" s="269"/>
    </row>
    <row r="1762" spans="20:20">
      <c r="T1762" s="269"/>
    </row>
    <row r="1763" spans="20:20">
      <c r="T1763" s="269"/>
    </row>
    <row r="1764" spans="20:20">
      <c r="T1764" s="269"/>
    </row>
    <row r="1765" spans="20:20">
      <c r="T1765" s="269"/>
    </row>
    <row r="1766" spans="20:20">
      <c r="T1766" s="269"/>
    </row>
    <row r="1767" spans="20:20">
      <c r="T1767" s="269"/>
    </row>
    <row r="1768" spans="20:20">
      <c r="T1768" s="269"/>
    </row>
    <row r="1769" spans="20:20">
      <c r="T1769" s="269"/>
    </row>
    <row r="1770" spans="20:20">
      <c r="T1770" s="269"/>
    </row>
    <row r="1771" spans="20:20">
      <c r="T1771" s="269"/>
    </row>
    <row r="1772" spans="20:20">
      <c r="T1772" s="269"/>
    </row>
    <row r="1773" spans="20:20">
      <c r="T1773" s="269"/>
    </row>
    <row r="1774" spans="20:20">
      <c r="T1774" s="269"/>
    </row>
    <row r="1775" spans="20:20">
      <c r="T1775" s="269"/>
    </row>
    <row r="1776" spans="20:20">
      <c r="T1776" s="269"/>
    </row>
    <row r="1777" spans="20:20">
      <c r="T1777" s="269"/>
    </row>
    <row r="1778" spans="20:20">
      <c r="T1778" s="269"/>
    </row>
    <row r="1779" spans="20:20">
      <c r="T1779" s="269"/>
    </row>
    <row r="1780" spans="20:20">
      <c r="T1780" s="269"/>
    </row>
    <row r="1781" spans="20:20">
      <c r="T1781" s="269"/>
    </row>
    <row r="1782" spans="20:20">
      <c r="T1782" s="269"/>
    </row>
    <row r="1783" spans="20:20">
      <c r="T1783" s="269"/>
    </row>
    <row r="1784" spans="20:20">
      <c r="T1784" s="269"/>
    </row>
    <row r="1785" spans="20:20">
      <c r="T1785" s="269"/>
    </row>
    <row r="1786" spans="20:20">
      <c r="T1786" s="269"/>
    </row>
    <row r="1787" spans="20:20">
      <c r="T1787" s="269"/>
    </row>
    <row r="1788" spans="20:20">
      <c r="T1788" s="269"/>
    </row>
    <row r="1789" spans="20:20">
      <c r="T1789" s="269"/>
    </row>
    <row r="1790" spans="20:20">
      <c r="T1790" s="269"/>
    </row>
    <row r="1791" spans="20:20">
      <c r="T1791" s="269"/>
    </row>
    <row r="1792" spans="20:20">
      <c r="T1792" s="269"/>
    </row>
    <row r="1793" spans="20:20">
      <c r="T1793" s="269"/>
    </row>
    <row r="1794" spans="20:20">
      <c r="T1794" s="269"/>
    </row>
    <row r="1795" spans="20:20">
      <c r="T1795" s="269"/>
    </row>
    <row r="1796" spans="20:20">
      <c r="T1796" s="269"/>
    </row>
    <row r="1797" spans="20:20">
      <c r="T1797" s="269"/>
    </row>
    <row r="1798" spans="20:20">
      <c r="T1798" s="269"/>
    </row>
    <row r="1799" spans="20:20">
      <c r="T1799" s="269"/>
    </row>
    <row r="1800" spans="20:20">
      <c r="T1800" s="269"/>
    </row>
    <row r="1801" spans="20:20">
      <c r="T1801" s="269"/>
    </row>
    <row r="1802" spans="20:20">
      <c r="T1802" s="269"/>
    </row>
    <row r="1803" spans="20:20">
      <c r="T1803" s="269"/>
    </row>
    <row r="1804" spans="20:20">
      <c r="T1804" s="269"/>
    </row>
    <row r="1805" spans="20:20">
      <c r="T1805" s="269"/>
    </row>
    <row r="1806" spans="20:20">
      <c r="T1806" s="269"/>
    </row>
    <row r="1807" spans="20:20">
      <c r="T1807" s="269"/>
    </row>
    <row r="1808" spans="20:20">
      <c r="T1808" s="269"/>
    </row>
    <row r="1809" spans="20:20">
      <c r="T1809" s="269"/>
    </row>
    <row r="1810" spans="20:20">
      <c r="T1810" s="269"/>
    </row>
    <row r="1811" spans="20:20">
      <c r="T1811" s="269"/>
    </row>
    <row r="1812" spans="20:20">
      <c r="T1812" s="269"/>
    </row>
    <row r="1813" spans="20:20">
      <c r="T1813" s="269"/>
    </row>
    <row r="1814" spans="20:20">
      <c r="T1814" s="269"/>
    </row>
    <row r="1815" spans="20:20">
      <c r="T1815" s="269"/>
    </row>
    <row r="1816" spans="20:20">
      <c r="T1816" s="269"/>
    </row>
    <row r="1817" spans="20:20">
      <c r="T1817" s="269"/>
    </row>
    <row r="1818" spans="20:20">
      <c r="T1818" s="269"/>
    </row>
    <row r="1819" spans="20:20">
      <c r="T1819" s="269"/>
    </row>
    <row r="1820" spans="20:20">
      <c r="T1820" s="269"/>
    </row>
    <row r="1821" spans="20:20">
      <c r="T1821" s="269"/>
    </row>
    <row r="1822" spans="20:20">
      <c r="T1822" s="269"/>
    </row>
    <row r="1823" spans="20:20">
      <c r="T1823" s="269"/>
    </row>
    <row r="1824" spans="20:20">
      <c r="T1824" s="269"/>
    </row>
    <row r="1825" spans="20:20">
      <c r="T1825" s="269"/>
    </row>
    <row r="1826" spans="20:20">
      <c r="T1826" s="269"/>
    </row>
    <row r="1827" spans="20:20">
      <c r="T1827" s="269"/>
    </row>
    <row r="1828" spans="20:20">
      <c r="T1828" s="269"/>
    </row>
    <row r="1829" spans="20:20">
      <c r="T1829" s="269"/>
    </row>
    <row r="1830" spans="20:20">
      <c r="T1830" s="269"/>
    </row>
    <row r="1831" spans="20:20">
      <c r="T1831" s="269"/>
    </row>
    <row r="1832" spans="20:20">
      <c r="T1832" s="269"/>
    </row>
    <row r="1833" spans="20:20">
      <c r="T1833" s="269"/>
    </row>
    <row r="1834" spans="20:20">
      <c r="T1834" s="269"/>
    </row>
    <row r="1835" spans="20:20">
      <c r="T1835" s="269"/>
    </row>
    <row r="1836" spans="20:20">
      <c r="T1836" s="269"/>
    </row>
    <row r="1837" spans="20:20">
      <c r="T1837" s="269"/>
    </row>
    <row r="1838" spans="20:20">
      <c r="T1838" s="269"/>
    </row>
    <row r="1839" spans="20:20">
      <c r="T1839" s="269"/>
    </row>
    <row r="1840" spans="20:20">
      <c r="T1840" s="269"/>
    </row>
    <row r="1841" spans="20:20">
      <c r="T1841" s="269"/>
    </row>
    <row r="1842" spans="20:20">
      <c r="T1842" s="269"/>
    </row>
    <row r="1843" spans="20:20">
      <c r="T1843" s="269"/>
    </row>
    <row r="1844" spans="20:20">
      <c r="T1844" s="269"/>
    </row>
    <row r="1845" spans="20:20">
      <c r="T1845" s="269"/>
    </row>
    <row r="1846" spans="20:20">
      <c r="T1846" s="269"/>
    </row>
    <row r="1847" spans="20:20">
      <c r="T1847" s="269"/>
    </row>
    <row r="1848" spans="20:20">
      <c r="T1848" s="269"/>
    </row>
    <row r="1849" spans="20:20">
      <c r="T1849" s="269"/>
    </row>
    <row r="1850" spans="20:20">
      <c r="T1850" s="269"/>
    </row>
    <row r="1851" spans="20:20">
      <c r="T1851" s="269"/>
    </row>
    <row r="1852" spans="20:20">
      <c r="T1852" s="269"/>
    </row>
    <row r="1853" spans="20:20">
      <c r="T1853" s="269"/>
    </row>
    <row r="1854" spans="20:20">
      <c r="T1854" s="269"/>
    </row>
    <row r="1855" spans="20:20">
      <c r="T1855" s="269"/>
    </row>
    <row r="1856" spans="20:20">
      <c r="T1856" s="269"/>
    </row>
    <row r="1857" spans="20:20">
      <c r="T1857" s="269"/>
    </row>
    <row r="1858" spans="20:20">
      <c r="T1858" s="269"/>
    </row>
    <row r="1859" spans="20:20">
      <c r="T1859" s="269"/>
    </row>
    <row r="1860" spans="20:20">
      <c r="T1860" s="269"/>
    </row>
    <row r="1861" spans="20:20">
      <c r="T1861" s="269"/>
    </row>
    <row r="1862" spans="20:20">
      <c r="T1862" s="269"/>
    </row>
    <row r="1863" spans="20:20">
      <c r="T1863" s="269"/>
    </row>
    <row r="1864" spans="20:20">
      <c r="T1864" s="269"/>
    </row>
    <row r="1865" spans="20:20">
      <c r="T1865" s="269"/>
    </row>
    <row r="1866" spans="20:20">
      <c r="T1866" s="269"/>
    </row>
    <row r="1867" spans="20:20">
      <c r="T1867" s="269"/>
    </row>
    <row r="1868" spans="20:20">
      <c r="T1868" s="269"/>
    </row>
    <row r="1869" spans="20:20">
      <c r="T1869" s="269"/>
    </row>
    <row r="1870" spans="20:20">
      <c r="T1870" s="269"/>
    </row>
    <row r="1871" spans="20:20">
      <c r="T1871" s="269"/>
    </row>
    <row r="1872" spans="20:20">
      <c r="T1872" s="269"/>
    </row>
    <row r="1873" spans="20:20">
      <c r="T1873" s="269"/>
    </row>
    <row r="1874" spans="20:20">
      <c r="T1874" s="269"/>
    </row>
    <row r="1875" spans="20:20">
      <c r="T1875" s="269"/>
    </row>
    <row r="1876" spans="20:20">
      <c r="T1876" s="269"/>
    </row>
    <row r="1877" spans="20:20">
      <c r="T1877" s="269"/>
    </row>
    <row r="1878" spans="20:20">
      <c r="T1878" s="269"/>
    </row>
    <row r="1879" spans="20:20">
      <c r="T1879" s="269"/>
    </row>
    <row r="1880" spans="20:20">
      <c r="T1880" s="269"/>
    </row>
    <row r="1881" spans="20:20">
      <c r="T1881" s="269"/>
    </row>
    <row r="1882" spans="20:20">
      <c r="T1882" s="269"/>
    </row>
    <row r="1883" spans="20:20">
      <c r="T1883" s="269"/>
    </row>
    <row r="1884" spans="20:20">
      <c r="T1884" s="269"/>
    </row>
    <row r="1885" spans="20:20">
      <c r="T1885" s="269"/>
    </row>
    <row r="1886" spans="20:20">
      <c r="T1886" s="269"/>
    </row>
    <row r="1887" spans="20:20">
      <c r="T1887" s="269"/>
    </row>
    <row r="1888" spans="20:20">
      <c r="T1888" s="269"/>
    </row>
    <row r="1889" spans="20:20">
      <c r="T1889" s="269"/>
    </row>
    <row r="1890" spans="20:20">
      <c r="T1890" s="269"/>
    </row>
    <row r="1891" spans="20:20">
      <c r="T1891" s="269"/>
    </row>
    <row r="1892" spans="20:20">
      <c r="T1892" s="269"/>
    </row>
    <row r="1893" spans="20:20">
      <c r="T1893" s="269"/>
    </row>
    <row r="1894" spans="20:20">
      <c r="T1894" s="269"/>
    </row>
    <row r="1895" spans="20:20">
      <c r="T1895" s="269"/>
    </row>
    <row r="1896" spans="20:20">
      <c r="T1896" s="269"/>
    </row>
    <row r="1897" spans="20:20">
      <c r="T1897" s="269"/>
    </row>
    <row r="1898" spans="20:20">
      <c r="T1898" s="269"/>
    </row>
    <row r="1899" spans="20:20">
      <c r="T1899" s="269"/>
    </row>
    <row r="1900" spans="20:20">
      <c r="T1900" s="269"/>
    </row>
    <row r="1901" spans="20:20">
      <c r="T1901" s="269"/>
    </row>
    <row r="1902" spans="20:20">
      <c r="T1902" s="269"/>
    </row>
    <row r="1903" spans="20:20">
      <c r="T1903" s="269"/>
    </row>
    <row r="1904" spans="20:20">
      <c r="T1904" s="269"/>
    </row>
    <row r="1905" spans="20:20">
      <c r="T1905" s="269"/>
    </row>
    <row r="1906" spans="20:20">
      <c r="T1906" s="269"/>
    </row>
    <row r="1907" spans="20:20">
      <c r="T1907" s="269"/>
    </row>
    <row r="1908" spans="20:20">
      <c r="T1908" s="269"/>
    </row>
    <row r="1909" spans="20:20">
      <c r="T1909" s="269"/>
    </row>
    <row r="1910" spans="20:20">
      <c r="T1910" s="269"/>
    </row>
    <row r="1911" spans="20:20">
      <c r="T1911" s="269"/>
    </row>
    <row r="1912" spans="20:20">
      <c r="T1912" s="269"/>
    </row>
    <row r="1913" spans="20:20">
      <c r="T1913" s="269"/>
    </row>
    <row r="1914" spans="20:20">
      <c r="T1914" s="269"/>
    </row>
    <row r="1915" spans="20:20">
      <c r="T1915" s="269"/>
    </row>
    <row r="1916" spans="20:20">
      <c r="T1916" s="269"/>
    </row>
    <row r="1917" spans="20:20">
      <c r="T1917" s="269"/>
    </row>
    <row r="1918" spans="20:20">
      <c r="T1918" s="269"/>
    </row>
    <row r="1919" spans="20:20">
      <c r="T1919" s="269"/>
    </row>
    <row r="1920" spans="20:20">
      <c r="T1920" s="269"/>
    </row>
    <row r="1921" spans="20:20">
      <c r="T1921" s="269"/>
    </row>
    <row r="1922" spans="20:20">
      <c r="T1922" s="269"/>
    </row>
    <row r="1923" spans="20:20">
      <c r="T1923" s="269"/>
    </row>
    <row r="1924" spans="20:20">
      <c r="T1924" s="269"/>
    </row>
    <row r="1925" spans="20:20">
      <c r="T1925" s="269"/>
    </row>
    <row r="1926" spans="20:20">
      <c r="T1926" s="269"/>
    </row>
    <row r="1927" spans="20:20">
      <c r="T1927" s="269"/>
    </row>
    <row r="1928" spans="20:20">
      <c r="T1928" s="269"/>
    </row>
    <row r="1929" spans="20:20">
      <c r="T1929" s="269"/>
    </row>
    <row r="1930" spans="20:20">
      <c r="T1930" s="269"/>
    </row>
    <row r="1931" spans="20:20">
      <c r="T1931" s="269"/>
    </row>
    <row r="1932" spans="20:20">
      <c r="T1932" s="269"/>
    </row>
    <row r="1933" spans="20:20">
      <c r="T1933" s="269"/>
    </row>
    <row r="1934" spans="20:20">
      <c r="T1934" s="269"/>
    </row>
    <row r="1935" spans="20:20">
      <c r="T1935" s="269"/>
    </row>
    <row r="1936" spans="20:20">
      <c r="T1936" s="269"/>
    </row>
    <row r="1937" spans="20:20">
      <c r="T1937" s="269"/>
    </row>
    <row r="1938" spans="20:20">
      <c r="T1938" s="269"/>
    </row>
    <row r="1939" spans="20:20">
      <c r="T1939" s="269"/>
    </row>
    <row r="1940" spans="20:20">
      <c r="T1940" s="269"/>
    </row>
    <row r="1941" spans="20:20">
      <c r="T1941" s="269"/>
    </row>
    <row r="1942" spans="20:20">
      <c r="T1942" s="269"/>
    </row>
    <row r="1943" spans="20:20">
      <c r="T1943" s="269"/>
    </row>
    <row r="1944" spans="20:20">
      <c r="T1944" s="269"/>
    </row>
    <row r="1945" spans="20:20">
      <c r="T1945" s="269"/>
    </row>
    <row r="1946" spans="20:20">
      <c r="T1946" s="269"/>
    </row>
    <row r="1947" spans="20:20">
      <c r="T1947" s="269"/>
    </row>
    <row r="1948" spans="20:20">
      <c r="T1948" s="269"/>
    </row>
    <row r="1949" spans="20:20">
      <c r="T1949" s="269"/>
    </row>
    <row r="1950" spans="20:20">
      <c r="T1950" s="269"/>
    </row>
    <row r="1951" spans="20:20">
      <c r="T1951" s="269"/>
    </row>
    <row r="1952" spans="20:20">
      <c r="T1952" s="269"/>
    </row>
    <row r="1953" spans="20:20">
      <c r="T1953" s="269"/>
    </row>
    <row r="1954" spans="20:20">
      <c r="T1954" s="269"/>
    </row>
    <row r="1955" spans="20:20">
      <c r="T1955" s="269"/>
    </row>
    <row r="1956" spans="20:20">
      <c r="T1956" s="269"/>
    </row>
    <row r="1957" spans="20:20">
      <c r="T1957" s="269"/>
    </row>
    <row r="1958" spans="20:20">
      <c r="T1958" s="269"/>
    </row>
    <row r="1959" spans="20:20">
      <c r="T1959" s="269"/>
    </row>
    <row r="1960" spans="20:20">
      <c r="T1960" s="269"/>
    </row>
    <row r="1961" spans="20:20">
      <c r="T1961" s="269"/>
    </row>
    <row r="1962" spans="20:20">
      <c r="T1962" s="269"/>
    </row>
    <row r="1963" spans="20:20">
      <c r="T1963" s="269"/>
    </row>
    <row r="1964" spans="20:20">
      <c r="T1964" s="269"/>
    </row>
    <row r="1965" spans="20:20">
      <c r="T1965" s="269"/>
    </row>
    <row r="1966" spans="20:20">
      <c r="T1966" s="269"/>
    </row>
    <row r="1967" spans="20:20">
      <c r="T1967" s="269"/>
    </row>
    <row r="1968" spans="20:20">
      <c r="T1968" s="269"/>
    </row>
    <row r="1969" spans="20:20">
      <c r="T1969" s="269"/>
    </row>
    <row r="1970" spans="20:20">
      <c r="T1970" s="269"/>
    </row>
    <row r="1971" spans="20:20">
      <c r="T1971" s="269"/>
    </row>
    <row r="1972" spans="20:20">
      <c r="T1972" s="269"/>
    </row>
    <row r="1973" spans="20:20">
      <c r="T1973" s="269"/>
    </row>
    <row r="1974" spans="20:20">
      <c r="T1974" s="269"/>
    </row>
    <row r="1975" spans="20:20">
      <c r="T1975" s="269"/>
    </row>
    <row r="1976" spans="20:20">
      <c r="T1976" s="269"/>
    </row>
    <row r="1977" spans="20:20">
      <c r="T1977" s="269"/>
    </row>
    <row r="1978" spans="20:20">
      <c r="T1978" s="269"/>
    </row>
    <row r="1979" spans="20:20">
      <c r="T1979" s="269"/>
    </row>
    <row r="1980" spans="20:20">
      <c r="T1980" s="269"/>
    </row>
    <row r="1981" spans="20:20">
      <c r="T1981" s="269"/>
    </row>
    <row r="1982" spans="20:20">
      <c r="T1982" s="269"/>
    </row>
    <row r="1983" spans="20:20">
      <c r="T1983" s="269"/>
    </row>
    <row r="1984" spans="20:20">
      <c r="T1984" s="269"/>
    </row>
    <row r="1985" spans="20:20">
      <c r="T1985" s="269"/>
    </row>
    <row r="1986" spans="20:20">
      <c r="T1986" s="269"/>
    </row>
    <row r="1987" spans="20:20">
      <c r="T1987" s="269"/>
    </row>
    <row r="1988" spans="20:20">
      <c r="T1988" s="269"/>
    </row>
    <row r="1989" spans="20:20">
      <c r="T1989" s="269"/>
    </row>
    <row r="1990" spans="20:20">
      <c r="T1990" s="269"/>
    </row>
    <row r="1991" spans="20:20">
      <c r="T1991" s="269"/>
    </row>
    <row r="1992" spans="20:20">
      <c r="T1992" s="269"/>
    </row>
    <row r="1993" spans="20:20">
      <c r="T1993" s="269"/>
    </row>
    <row r="1994" spans="20:20">
      <c r="T1994" s="269"/>
    </row>
    <row r="1995" spans="20:20">
      <c r="T1995" s="269"/>
    </row>
    <row r="1996" spans="20:20">
      <c r="T1996" s="269"/>
    </row>
    <row r="1997" spans="20:20">
      <c r="T1997" s="269"/>
    </row>
    <row r="1998" spans="20:20">
      <c r="T1998" s="269"/>
    </row>
    <row r="1999" spans="20:20">
      <c r="T1999" s="269"/>
    </row>
    <row r="2000" spans="20:20">
      <c r="T2000" s="269"/>
    </row>
    <row r="2001" spans="20:20">
      <c r="T2001" s="269"/>
    </row>
    <row r="2002" spans="20:20">
      <c r="T2002" s="269"/>
    </row>
    <row r="2003" spans="20:20">
      <c r="T2003" s="269"/>
    </row>
    <row r="2004" spans="20:20">
      <c r="T2004" s="269"/>
    </row>
    <row r="2005" spans="20:20">
      <c r="T2005" s="269"/>
    </row>
    <row r="2006" spans="20:20">
      <c r="T2006" s="269"/>
    </row>
    <row r="2007" spans="20:20">
      <c r="T2007" s="269"/>
    </row>
    <row r="2008" spans="20:20">
      <c r="T2008" s="269"/>
    </row>
    <row r="2009" spans="20:20">
      <c r="T2009" s="269"/>
    </row>
    <row r="2010" spans="20:20">
      <c r="T2010" s="269"/>
    </row>
    <row r="2011" spans="20:20">
      <c r="T2011" s="269"/>
    </row>
    <row r="2012" spans="20:20">
      <c r="T2012" s="269"/>
    </row>
    <row r="2013" spans="20:20">
      <c r="T2013" s="269"/>
    </row>
    <row r="2014" spans="20:20">
      <c r="T2014" s="269"/>
    </row>
    <row r="2015" spans="20:20">
      <c r="T2015" s="269"/>
    </row>
    <row r="2016" spans="20:20">
      <c r="T2016" s="269"/>
    </row>
    <row r="2017" spans="20:20">
      <c r="T2017" s="269"/>
    </row>
    <row r="2018" spans="20:20">
      <c r="T2018" s="269"/>
    </row>
    <row r="2019" spans="20:20">
      <c r="T2019" s="269"/>
    </row>
    <row r="2020" spans="20:20">
      <c r="T2020" s="269"/>
    </row>
    <row r="2021" spans="20:20">
      <c r="T2021" s="269"/>
    </row>
    <row r="2022" spans="20:20">
      <c r="T2022" s="269"/>
    </row>
    <row r="2023" spans="20:20">
      <c r="T2023" s="269"/>
    </row>
    <row r="2024" spans="20:20">
      <c r="T2024" s="269"/>
    </row>
    <row r="2025" spans="20:20">
      <c r="T2025" s="269"/>
    </row>
    <row r="2026" spans="20:20">
      <c r="T2026" s="269"/>
    </row>
    <row r="2027" spans="20:20">
      <c r="T2027" s="269"/>
    </row>
    <row r="2028" spans="20:20">
      <c r="T2028" s="269"/>
    </row>
    <row r="2029" spans="20:20">
      <c r="T2029" s="269"/>
    </row>
    <row r="2030" spans="20:20">
      <c r="T2030" s="269"/>
    </row>
    <row r="2031" spans="20:20">
      <c r="T2031" s="269"/>
    </row>
    <row r="2032" spans="20:20">
      <c r="T2032" s="269"/>
    </row>
    <row r="2033" spans="20:20">
      <c r="T2033" s="269"/>
    </row>
    <row r="2034" spans="20:20">
      <c r="T2034" s="269"/>
    </row>
    <row r="2035" spans="20:20">
      <c r="T2035" s="269"/>
    </row>
    <row r="2036" spans="20:20">
      <c r="T2036" s="269"/>
    </row>
    <row r="2037" spans="20:20">
      <c r="T2037" s="269"/>
    </row>
    <row r="2038" spans="20:20">
      <c r="T2038" s="269"/>
    </row>
    <row r="2039" spans="20:20">
      <c r="T2039" s="269"/>
    </row>
    <row r="2040" spans="20:20">
      <c r="T2040" s="269"/>
    </row>
    <row r="2041" spans="20:20">
      <c r="T2041" s="269"/>
    </row>
    <row r="2042" spans="20:20">
      <c r="T2042" s="269"/>
    </row>
    <row r="2043" spans="20:20">
      <c r="T2043" s="269"/>
    </row>
    <row r="2044" spans="20:20">
      <c r="T2044" s="269"/>
    </row>
    <row r="2045" spans="20:20">
      <c r="T2045" s="269"/>
    </row>
    <row r="2046" spans="20:20">
      <c r="T2046" s="269"/>
    </row>
    <row r="2047" spans="20:20">
      <c r="T2047" s="269"/>
    </row>
    <row r="2048" spans="20:20">
      <c r="T2048" s="269"/>
    </row>
    <row r="2049" spans="20:20">
      <c r="T2049" s="269"/>
    </row>
    <row r="2050" spans="20:20">
      <c r="T2050" s="269"/>
    </row>
    <row r="2051" spans="20:20">
      <c r="T2051" s="269"/>
    </row>
    <row r="2052" spans="20:20">
      <c r="T2052" s="269"/>
    </row>
    <row r="2053" spans="20:20">
      <c r="T2053" s="269"/>
    </row>
    <row r="2054" spans="20:20">
      <c r="T2054" s="269"/>
    </row>
    <row r="2055" spans="20:20">
      <c r="T2055" s="269"/>
    </row>
    <row r="2056" spans="20:20">
      <c r="T2056" s="269"/>
    </row>
    <row r="2057" spans="20:20">
      <c r="T2057" s="269"/>
    </row>
    <row r="2058" spans="20:20">
      <c r="T2058" s="269"/>
    </row>
    <row r="2059" spans="20:20">
      <c r="T2059" s="269"/>
    </row>
    <row r="2060" spans="20:20">
      <c r="T2060" s="269"/>
    </row>
    <row r="2061" spans="20:20">
      <c r="T2061" s="269"/>
    </row>
    <row r="2062" spans="20:20">
      <c r="T2062" s="269"/>
    </row>
    <row r="2063" spans="20:20">
      <c r="T2063" s="269"/>
    </row>
    <row r="2064" spans="20:20">
      <c r="T2064" s="269"/>
    </row>
    <row r="2065" spans="20:20">
      <c r="T2065" s="269"/>
    </row>
    <row r="2066" spans="20:20">
      <c r="T2066" s="269"/>
    </row>
    <row r="2067" spans="20:20">
      <c r="T2067" s="269"/>
    </row>
    <row r="2068" spans="20:20">
      <c r="T2068" s="269"/>
    </row>
    <row r="2069" spans="20:20">
      <c r="T2069" s="269"/>
    </row>
    <row r="2070" spans="20:20">
      <c r="T2070" s="269"/>
    </row>
    <row r="2071" spans="20:20">
      <c r="T2071" s="269"/>
    </row>
    <row r="2072" spans="20:20">
      <c r="T2072" s="269"/>
    </row>
    <row r="2073" spans="20:20">
      <c r="T2073" s="269"/>
    </row>
    <row r="2074" spans="20:20">
      <c r="T2074" s="269"/>
    </row>
    <row r="2075" spans="20:20">
      <c r="T2075" s="269"/>
    </row>
    <row r="2076" spans="20:20">
      <c r="T2076" s="269"/>
    </row>
    <row r="2077" spans="20:20">
      <c r="T2077" s="269"/>
    </row>
    <row r="2078" spans="20:20">
      <c r="T2078" s="269"/>
    </row>
    <row r="2079" spans="20:20">
      <c r="T2079" s="269"/>
    </row>
    <row r="2080" spans="20:20">
      <c r="T2080" s="269"/>
    </row>
    <row r="2081" spans="20:20">
      <c r="T2081" s="269"/>
    </row>
    <row r="2082" spans="20:20">
      <c r="T2082" s="269"/>
    </row>
    <row r="2083" spans="20:20">
      <c r="T2083" s="269"/>
    </row>
    <row r="2084" spans="20:20">
      <c r="T2084" s="269"/>
    </row>
    <row r="2085" spans="20:20">
      <c r="T2085" s="269"/>
    </row>
    <row r="2086" spans="20:20">
      <c r="T2086" s="269"/>
    </row>
    <row r="2087" spans="20:20">
      <c r="T2087" s="269"/>
    </row>
    <row r="2088" spans="20:20">
      <c r="T2088" s="269"/>
    </row>
    <row r="2089" spans="20:20">
      <c r="T2089" s="269"/>
    </row>
    <row r="2090" spans="20:20">
      <c r="T2090" s="269"/>
    </row>
    <row r="2091" spans="20:20">
      <c r="T2091" s="269"/>
    </row>
    <row r="2092" spans="20:20">
      <c r="T2092" s="269"/>
    </row>
    <row r="2093" spans="20:20">
      <c r="T2093" s="269"/>
    </row>
    <row r="2094" spans="20:20">
      <c r="T2094" s="269"/>
    </row>
    <row r="2095" spans="20:20">
      <c r="T2095" s="269"/>
    </row>
    <row r="2096" spans="20:20">
      <c r="T2096" s="269"/>
    </row>
    <row r="2097" spans="20:20">
      <c r="T2097" s="269"/>
    </row>
    <row r="2098" spans="20:20">
      <c r="T2098" s="269"/>
    </row>
    <row r="2099" spans="20:20">
      <c r="T2099" s="269"/>
    </row>
    <row r="2100" spans="20:20">
      <c r="T2100" s="269"/>
    </row>
    <row r="2101" spans="20:20">
      <c r="T2101" s="269"/>
    </row>
    <row r="2102" spans="20:20">
      <c r="T2102" s="269"/>
    </row>
    <row r="2103" spans="20:20">
      <c r="T2103" s="269"/>
    </row>
    <row r="2104" spans="20:20">
      <c r="T2104" s="269"/>
    </row>
    <row r="2105" spans="20:20">
      <c r="T2105" s="269"/>
    </row>
    <row r="2106" spans="20:20">
      <c r="T2106" s="269"/>
    </row>
    <row r="2107" spans="20:20">
      <c r="T2107" s="269"/>
    </row>
    <row r="2108" spans="20:20">
      <c r="T2108" s="269"/>
    </row>
    <row r="2109" spans="20:20">
      <c r="T2109" s="269"/>
    </row>
    <row r="2110" spans="20:20">
      <c r="T2110" s="269"/>
    </row>
    <row r="2111" spans="20:20">
      <c r="T2111" s="269"/>
    </row>
    <row r="2112" spans="20:20">
      <c r="T2112" s="269"/>
    </row>
    <row r="2113" spans="20:20">
      <c r="T2113" s="269"/>
    </row>
    <row r="2114" spans="20:20">
      <c r="T2114" s="269"/>
    </row>
    <row r="2115" spans="20:20">
      <c r="T2115" s="269"/>
    </row>
    <row r="2116" spans="20:20">
      <c r="T2116" s="269"/>
    </row>
    <row r="2117" spans="20:20">
      <c r="T2117" s="269"/>
    </row>
    <row r="2118" spans="20:20">
      <c r="T2118" s="269"/>
    </row>
    <row r="2119" spans="20:20">
      <c r="T2119" s="269"/>
    </row>
    <row r="2120" spans="20:20">
      <c r="T2120" s="269"/>
    </row>
    <row r="2121" spans="20:20">
      <c r="T2121" s="269"/>
    </row>
    <row r="2122" spans="20:20">
      <c r="T2122" s="269"/>
    </row>
    <row r="2123" spans="20:20">
      <c r="T2123" s="269"/>
    </row>
    <row r="2124" spans="20:20">
      <c r="T2124" s="269"/>
    </row>
    <row r="2125" spans="20:20">
      <c r="T2125" s="269"/>
    </row>
    <row r="2126" spans="20:20">
      <c r="T2126" s="269"/>
    </row>
    <row r="2127" spans="20:20">
      <c r="T2127" s="269"/>
    </row>
    <row r="2128" spans="20:20">
      <c r="T2128" s="269"/>
    </row>
    <row r="2129" spans="20:20">
      <c r="T2129" s="269"/>
    </row>
    <row r="2130" spans="20:20">
      <c r="T2130" s="269"/>
    </row>
    <row r="2131" spans="20:20">
      <c r="T2131" s="269"/>
    </row>
    <row r="2132" spans="20:20">
      <c r="T2132" s="269"/>
    </row>
    <row r="2133" spans="20:20">
      <c r="T2133" s="269"/>
    </row>
    <row r="2134" spans="20:20">
      <c r="T2134" s="269"/>
    </row>
    <row r="2135" spans="20:20">
      <c r="T2135" s="269"/>
    </row>
    <row r="2136" spans="20:20">
      <c r="T2136" s="269"/>
    </row>
    <row r="2137" spans="20:20">
      <c r="T2137" s="269"/>
    </row>
    <row r="2138" spans="20:20">
      <c r="T2138" s="269"/>
    </row>
    <row r="2139" spans="20:20">
      <c r="T2139" s="269"/>
    </row>
    <row r="2140" spans="20:20">
      <c r="T2140" s="269"/>
    </row>
    <row r="2141" spans="20:20">
      <c r="T2141" s="269"/>
    </row>
    <row r="2142" spans="20:20">
      <c r="T2142" s="269"/>
    </row>
    <row r="2143" spans="20:20">
      <c r="T2143" s="269"/>
    </row>
    <row r="2144" spans="20:20">
      <c r="T2144" s="269"/>
    </row>
    <row r="2145" spans="20:20">
      <c r="T2145" s="269"/>
    </row>
    <row r="2146" spans="20:20">
      <c r="T2146" s="269"/>
    </row>
    <row r="2147" spans="20:20">
      <c r="T2147" s="269"/>
    </row>
    <row r="2148" spans="20:20">
      <c r="T2148" s="269"/>
    </row>
    <row r="2149" spans="20:20">
      <c r="T2149" s="269"/>
    </row>
    <row r="2150" spans="20:20">
      <c r="T2150" s="269"/>
    </row>
    <row r="2151" spans="20:20">
      <c r="T2151" s="269"/>
    </row>
    <row r="2152" spans="20:20">
      <c r="T2152" s="269"/>
    </row>
    <row r="2153" spans="20:20">
      <c r="T2153" s="269"/>
    </row>
    <row r="2154" spans="20:20">
      <c r="T2154" s="269"/>
    </row>
    <row r="2155" spans="20:20">
      <c r="T2155" s="269"/>
    </row>
    <row r="2156" spans="20:20">
      <c r="T2156" s="269"/>
    </row>
    <row r="2157" spans="20:20">
      <c r="T2157" s="269"/>
    </row>
    <row r="2158" spans="20:20">
      <c r="T2158" s="269"/>
    </row>
    <row r="2159" spans="20:20">
      <c r="T2159" s="269"/>
    </row>
    <row r="2160" spans="20:20">
      <c r="T2160" s="269"/>
    </row>
    <row r="2161" spans="20:20">
      <c r="T2161" s="269"/>
    </row>
    <row r="2162" spans="20:20">
      <c r="T2162" s="269"/>
    </row>
    <row r="2163" spans="20:20">
      <c r="T2163" s="269"/>
    </row>
    <row r="2164" spans="20:20">
      <c r="T2164" s="269"/>
    </row>
    <row r="2165" spans="20:20">
      <c r="T2165" s="269"/>
    </row>
    <row r="2166" spans="20:20">
      <c r="T2166" s="269"/>
    </row>
    <row r="2167" spans="20:20">
      <c r="T2167" s="269"/>
    </row>
    <row r="2168" spans="20:20">
      <c r="T2168" s="269"/>
    </row>
    <row r="2169" spans="20:20">
      <c r="T2169" s="269"/>
    </row>
    <row r="2170" spans="20:20">
      <c r="T2170" s="269"/>
    </row>
    <row r="2171" spans="20:20">
      <c r="T2171" s="269"/>
    </row>
    <row r="2172" spans="20:20">
      <c r="T2172" s="269"/>
    </row>
    <row r="2173" spans="20:20">
      <c r="T2173" s="269"/>
    </row>
    <row r="2174" spans="20:20">
      <c r="T2174" s="269"/>
    </row>
    <row r="2175" spans="20:20">
      <c r="T2175" s="269"/>
    </row>
    <row r="2176" spans="20:20">
      <c r="T2176" s="269"/>
    </row>
    <row r="2177" spans="20:20">
      <c r="T2177" s="269"/>
    </row>
    <row r="2178" spans="20:20">
      <c r="T2178" s="269"/>
    </row>
    <row r="2179" spans="20:20">
      <c r="T2179" s="269"/>
    </row>
    <row r="2180" spans="20:20">
      <c r="T2180" s="269"/>
    </row>
    <row r="2181" spans="20:20">
      <c r="T2181" s="269"/>
    </row>
    <row r="2182" spans="20:20">
      <c r="T2182" s="269"/>
    </row>
    <row r="2183" spans="20:20">
      <c r="T2183" s="269"/>
    </row>
    <row r="2184" spans="20:20">
      <c r="T2184" s="269"/>
    </row>
    <row r="2185" spans="20:20">
      <c r="T2185" s="269"/>
    </row>
    <row r="2186" spans="20:20">
      <c r="T2186" s="269"/>
    </row>
    <row r="2187" spans="20:20">
      <c r="T2187" s="269"/>
    </row>
    <row r="2188" spans="20:20">
      <c r="T2188" s="269"/>
    </row>
    <row r="2189" spans="20:20">
      <c r="T2189" s="269"/>
    </row>
    <row r="2190" spans="20:20">
      <c r="T2190" s="269"/>
    </row>
    <row r="2191" spans="20:20">
      <c r="T2191" s="269"/>
    </row>
    <row r="2192" spans="20:20">
      <c r="T2192" s="269"/>
    </row>
    <row r="2193" spans="20:20">
      <c r="T2193" s="269"/>
    </row>
    <row r="2194" spans="20:20">
      <c r="T2194" s="269"/>
    </row>
    <row r="2195" spans="20:20">
      <c r="T2195" s="269"/>
    </row>
    <row r="2196" spans="20:20">
      <c r="T2196" s="269"/>
    </row>
    <row r="2197" spans="20:20">
      <c r="T2197" s="269"/>
    </row>
    <row r="2198" spans="20:20">
      <c r="T2198" s="269"/>
    </row>
    <row r="2199" spans="20:20">
      <c r="T2199" s="269"/>
    </row>
    <row r="2200" spans="20:20">
      <c r="T2200" s="269"/>
    </row>
    <row r="2201" spans="20:20">
      <c r="T2201" s="269"/>
    </row>
    <row r="2202" spans="20:20">
      <c r="T2202" s="269"/>
    </row>
    <row r="2203" spans="20:20">
      <c r="T2203" s="269"/>
    </row>
    <row r="2204" spans="20:20">
      <c r="T2204" s="269"/>
    </row>
    <row r="2205" spans="20:20">
      <c r="T2205" s="269"/>
    </row>
    <row r="2206" spans="20:20">
      <c r="T2206" s="269"/>
    </row>
    <row r="2207" spans="20:20">
      <c r="T2207" s="269"/>
    </row>
    <row r="2208" spans="20:20">
      <c r="T2208" s="269"/>
    </row>
    <row r="2209" spans="20:20">
      <c r="T2209" s="269"/>
    </row>
    <row r="2210" spans="20:20">
      <c r="T2210" s="269"/>
    </row>
    <row r="2211" spans="20:20">
      <c r="T2211" s="269"/>
    </row>
    <row r="2212" spans="20:20">
      <c r="T2212" s="269"/>
    </row>
    <row r="2213" spans="20:20">
      <c r="T2213" s="269"/>
    </row>
    <row r="2214" spans="20:20">
      <c r="T2214" s="269"/>
    </row>
    <row r="2215" spans="20:20">
      <c r="T2215" s="269"/>
    </row>
    <row r="2216" spans="20:20">
      <c r="T2216" s="269"/>
    </row>
    <row r="2217" spans="20:20">
      <c r="T2217" s="269"/>
    </row>
    <row r="2218" spans="20:20">
      <c r="T2218" s="269"/>
    </row>
    <row r="2219" spans="20:20">
      <c r="T2219" s="269"/>
    </row>
    <row r="2220" spans="20:20">
      <c r="T2220" s="269"/>
    </row>
    <row r="2221" spans="20:20">
      <c r="T2221" s="269"/>
    </row>
    <row r="2222" spans="20:20">
      <c r="T2222" s="269"/>
    </row>
    <row r="2223" spans="20:20">
      <c r="T2223" s="269"/>
    </row>
    <row r="2224" spans="20:20">
      <c r="T2224" s="269"/>
    </row>
    <row r="2225" spans="20:20">
      <c r="T2225" s="269"/>
    </row>
    <row r="2226" spans="20:20">
      <c r="T2226" s="269"/>
    </row>
    <row r="2227" spans="20:20">
      <c r="T2227" s="269"/>
    </row>
    <row r="2228" spans="20:20">
      <c r="T2228" s="269"/>
    </row>
    <row r="2229" spans="20:20">
      <c r="T2229" s="269"/>
    </row>
    <row r="2230" spans="20:20">
      <c r="T2230" s="269"/>
    </row>
    <row r="2231" spans="20:20">
      <c r="T2231" s="269"/>
    </row>
    <row r="2232" spans="20:20">
      <c r="T2232" s="269"/>
    </row>
    <row r="2233" spans="20:20">
      <c r="T2233" s="269"/>
    </row>
    <row r="2234" spans="20:20">
      <c r="T2234" s="269"/>
    </row>
    <row r="2235" spans="20:20">
      <c r="T2235" s="269"/>
    </row>
    <row r="2236" spans="20:20">
      <c r="T2236" s="269"/>
    </row>
    <row r="2237" spans="20:20">
      <c r="T2237" s="269"/>
    </row>
    <row r="2238" spans="20:20">
      <c r="T2238" s="269"/>
    </row>
    <row r="2239" spans="20:20">
      <c r="T2239" s="269"/>
    </row>
    <row r="2240" spans="20:20">
      <c r="T2240" s="269"/>
    </row>
    <row r="2241" spans="20:20">
      <c r="T2241" s="269"/>
    </row>
    <row r="2242" spans="20:20">
      <c r="T2242" s="269"/>
    </row>
    <row r="2243" spans="20:20">
      <c r="T2243" s="269"/>
    </row>
    <row r="2244" spans="20:20">
      <c r="T2244" s="269"/>
    </row>
    <row r="2245" spans="20:20">
      <c r="T2245" s="269"/>
    </row>
    <row r="2246" spans="20:20">
      <c r="T2246" s="269"/>
    </row>
    <row r="2247" spans="20:20">
      <c r="T2247" s="269"/>
    </row>
    <row r="2248" spans="20:20">
      <c r="T2248" s="269"/>
    </row>
    <row r="2249" spans="20:20">
      <c r="T2249" s="269"/>
    </row>
    <row r="2250" spans="20:20">
      <c r="T2250" s="269"/>
    </row>
    <row r="2251" spans="20:20">
      <c r="T2251" s="269"/>
    </row>
    <row r="2252" spans="20:20">
      <c r="T2252" s="269"/>
    </row>
    <row r="2253" spans="20:20">
      <c r="T2253" s="269"/>
    </row>
    <row r="2254" spans="20:20">
      <c r="T2254" s="269"/>
    </row>
    <row r="2255" spans="20:20">
      <c r="T2255" s="269"/>
    </row>
    <row r="2256" spans="20:20">
      <c r="T2256" s="269"/>
    </row>
    <row r="2257" spans="20:20">
      <c r="T2257" s="269"/>
    </row>
    <row r="2258" spans="20:20">
      <c r="T2258" s="269"/>
    </row>
    <row r="2259" spans="20:20">
      <c r="T2259" s="269"/>
    </row>
    <row r="2260" spans="20:20">
      <c r="T2260" s="269"/>
    </row>
    <row r="2261" spans="20:20">
      <c r="T2261" s="269"/>
    </row>
    <row r="2262" spans="20:20">
      <c r="T2262" s="269"/>
    </row>
    <row r="2263" spans="20:20">
      <c r="T2263" s="269"/>
    </row>
    <row r="2264" spans="20:20">
      <c r="T2264" s="269"/>
    </row>
    <row r="2265" spans="20:20">
      <c r="T2265" s="269"/>
    </row>
    <row r="2266" spans="20:20">
      <c r="T2266" s="269"/>
    </row>
    <row r="2267" spans="20:20">
      <c r="T2267" s="269"/>
    </row>
    <row r="2268" spans="20:20">
      <c r="T2268" s="269"/>
    </row>
    <row r="2269" spans="20:20">
      <c r="T2269" s="269"/>
    </row>
    <row r="2270" spans="20:20">
      <c r="T2270" s="269"/>
    </row>
    <row r="2271" spans="20:20">
      <c r="T2271" s="269"/>
    </row>
    <row r="2272" spans="20:20">
      <c r="T2272" s="269"/>
    </row>
    <row r="2273" spans="20:20">
      <c r="T2273" s="269"/>
    </row>
    <row r="2274" spans="20:20">
      <c r="T2274" s="269"/>
    </row>
    <row r="2275" spans="20:20">
      <c r="T2275" s="269"/>
    </row>
    <row r="2276" spans="20:20">
      <c r="T2276" s="269"/>
    </row>
    <row r="2277" spans="20:20">
      <c r="T2277" s="269"/>
    </row>
    <row r="2278" spans="20:20">
      <c r="T2278" s="269"/>
    </row>
    <row r="2279" spans="20:20">
      <c r="T2279" s="269"/>
    </row>
    <row r="2280" spans="20:20">
      <c r="T2280" s="269"/>
    </row>
    <row r="2281" spans="20:20">
      <c r="T2281" s="269"/>
    </row>
    <row r="2282" spans="20:20">
      <c r="T2282" s="269"/>
    </row>
    <row r="2283" spans="20:20">
      <c r="T2283" s="269"/>
    </row>
    <row r="2284" spans="20:20">
      <c r="T2284" s="269"/>
    </row>
    <row r="2285" spans="20:20">
      <c r="T2285" s="269"/>
    </row>
    <row r="2286" spans="20:20">
      <c r="T2286" s="269"/>
    </row>
    <row r="2287" spans="20:20">
      <c r="T2287" s="269"/>
    </row>
    <row r="2288" spans="20:20">
      <c r="T2288" s="269"/>
    </row>
    <row r="2289" spans="20:20">
      <c r="T2289" s="269"/>
    </row>
    <row r="2290" spans="20:20">
      <c r="T2290" s="269"/>
    </row>
    <row r="2291" spans="20:20">
      <c r="T2291" s="269"/>
    </row>
    <row r="2292" spans="20:20">
      <c r="T2292" s="269"/>
    </row>
    <row r="2293" spans="20:20">
      <c r="T2293" s="269"/>
    </row>
    <row r="2294" spans="20:20">
      <c r="T2294" s="269"/>
    </row>
    <row r="2295" spans="20:20">
      <c r="T2295" s="269"/>
    </row>
    <row r="2296" spans="20:20">
      <c r="T2296" s="269"/>
    </row>
    <row r="2297" spans="20:20">
      <c r="T2297" s="269"/>
    </row>
    <row r="2298" spans="20:20">
      <c r="T2298" s="269"/>
    </row>
    <row r="2299" spans="20:20">
      <c r="T2299" s="269"/>
    </row>
    <row r="2300" spans="20:20">
      <c r="T2300" s="269"/>
    </row>
    <row r="2301" spans="20:20">
      <c r="T2301" s="269"/>
    </row>
    <row r="2302" spans="20:20">
      <c r="T2302" s="269"/>
    </row>
    <row r="2303" spans="20:20">
      <c r="T2303" s="269"/>
    </row>
    <row r="2304" spans="20:20">
      <c r="T2304" s="269"/>
    </row>
    <row r="2305" spans="20:20">
      <c r="T2305" s="269"/>
    </row>
    <row r="2306" spans="20:20">
      <c r="T2306" s="269"/>
    </row>
    <row r="2307" spans="20:20">
      <c r="T2307" s="269"/>
    </row>
    <row r="2308" spans="20:20">
      <c r="T2308" s="269"/>
    </row>
    <row r="2309" spans="20:20">
      <c r="T2309" s="269"/>
    </row>
    <row r="2310" spans="20:20">
      <c r="T2310" s="269"/>
    </row>
    <row r="2311" spans="20:20">
      <c r="T2311" s="269"/>
    </row>
  </sheetData>
  <sheetProtection formatCells="0" formatColumns="0" formatRows="0" autoFilter="0"/>
  <protectedRanges>
    <protectedRange sqref="T8:T93" name="Rango4"/>
    <protectedRange sqref="H8:H93" name="Rango3"/>
    <protectedRange sqref="J8:M93" name="Rango1"/>
    <protectedRange sqref="B8:B93" name="Rango2"/>
  </protectedRanges>
  <autoFilter ref="A7:T92" xr:uid="{00000000-0001-0000-0500-000000000000}"/>
  <mergeCells count="8">
    <mergeCell ref="A6:B6"/>
    <mergeCell ref="J6:K6"/>
    <mergeCell ref="C103:F103"/>
    <mergeCell ref="N103:P103"/>
    <mergeCell ref="N6:O6"/>
    <mergeCell ref="P6:Q6"/>
    <mergeCell ref="L6:M6"/>
    <mergeCell ref="I94:M94"/>
  </mergeCells>
  <pageMargins left="0.31496062992125984" right="0.19685039370078741" top="0.31496062992125984" bottom="0.74803149606299213" header="0.31496062992125984" footer="0.31496062992125984"/>
  <pageSetup scale="4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2026-02-05T20:02:43Z</dcterms:modified>
</cp:coreProperties>
</file>